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Restriction\"/>
    </mc:Choice>
  </mc:AlternateContent>
  <bookViews>
    <workbookView xWindow="-120" yWindow="-120" windowWidth="20730" windowHeight="11160" firstSheet="4" activeTab="4"/>
  </bookViews>
  <sheets>
    <sheet name="July 2020 (2)" sheetId="10" state="hidden" r:id="rId1"/>
    <sheet name="August 2020 AIP 2019 DIST I" sheetId="9" state="hidden" r:id="rId2"/>
    <sheet name="August 2020" sheetId="6" state="hidden" r:id="rId3"/>
    <sheet name="July 2020" sheetId="5" state="hidden" r:id="rId4"/>
    <sheet name="Annual Report CY 2020 (Compl.)" sheetId="25" r:id="rId5"/>
    <sheet name="Annual CY 2020 (On-going" sheetId="27" r:id="rId6"/>
    <sheet name="Annual CY 2020 (For Impl" sheetId="28" r:id="rId7"/>
    <sheet name="4th Quarter CY 2020 (Completed)" sheetId="21" r:id="rId8"/>
    <sheet name="4th Quarter CY 2020 (On-going)" sheetId="23" r:id="rId9"/>
    <sheet name="4th Quarter CY 2020 (For Imple)" sheetId="24" r:id="rId10"/>
    <sheet name="Sheet1" sheetId="19" r:id="rId11"/>
  </sheets>
  <externalReferences>
    <externalReference r:id="rId12"/>
  </externalReferences>
  <definedNames>
    <definedName name="_xlnm._FilterDatabase" localSheetId="7" hidden="1">'4th Quarter CY 2020 (Completed)'!$B$10:$AB$9920</definedName>
    <definedName name="_xlnm._FilterDatabase" localSheetId="9" hidden="1">'4th Quarter CY 2020 (For Imple)'!$B$10:$AB$10568</definedName>
    <definedName name="_xlnm._FilterDatabase" localSheetId="8" hidden="1">'4th Quarter CY 2020 (On-going)'!$B$10:$AB$9638</definedName>
    <definedName name="_xlnm._FilterDatabase" localSheetId="6" hidden="1">'Annual CY 2020 (For Impl'!$B$10:$AB$10568</definedName>
    <definedName name="_xlnm._FilterDatabase" localSheetId="5" hidden="1">'Annual CY 2020 (On-going'!$B$10:$AB$9650</definedName>
    <definedName name="_xlnm._FilterDatabase" localSheetId="4" hidden="1">'Annual Report CY 2020 (Compl.)'!$B$10:$AL$12842</definedName>
    <definedName name="_xlnm.Print_Area" localSheetId="7">'4th Quarter CY 2020 (Completed)'!$A$2:$AG$909</definedName>
    <definedName name="_xlnm.Print_Area" localSheetId="9">'4th Quarter CY 2020 (For Imple)'!$A$2:$AG$1557</definedName>
    <definedName name="_xlnm.Print_Area" localSheetId="8">'4th Quarter CY 2020 (On-going)'!$A$2:$AG$650</definedName>
    <definedName name="_xlnm.Print_Area" localSheetId="6">'Annual CY 2020 (For Impl'!$A$2:$AG$1557</definedName>
    <definedName name="_xlnm.Print_Area" localSheetId="5">'Annual CY 2020 (On-going'!$A$2:$AG$662</definedName>
    <definedName name="_xlnm.Print_Area" localSheetId="4">'Annual Report CY 2020 (Compl.)'!$A$2:$AQ$3831</definedName>
    <definedName name="_xlnm.Print_Area" localSheetId="2">'August 2020'!$A$1:$P$114</definedName>
    <definedName name="_xlnm.Print_Area" localSheetId="1">'August 2020 AIP 2019 DIST I'!$A$1:$F$81</definedName>
    <definedName name="_xlnm.Print_Area" localSheetId="3">'July 2020'!$A$1:$P$277</definedName>
    <definedName name="_xlnm.Print_Area" localSheetId="0">'July 2020 (2)'!$A$1:$F$197</definedName>
    <definedName name="_xlnm.Print_Titles" localSheetId="7">'4th Quarter CY 2020 (Completed)'!$10:$10</definedName>
    <definedName name="_xlnm.Print_Titles" localSheetId="9">'4th Quarter CY 2020 (For Imple)'!$10:$10</definedName>
    <definedName name="_xlnm.Print_Titles" localSheetId="8">'4th Quarter CY 2020 (On-going)'!$10:$10</definedName>
    <definedName name="_xlnm.Print_Titles" localSheetId="6">'Annual CY 2020 (For Impl'!$10:$10</definedName>
    <definedName name="_xlnm.Print_Titles" localSheetId="5">'Annual CY 2020 (On-going'!$10:$10</definedName>
    <definedName name="_xlnm.Print_Titles" localSheetId="4">'Annual Report CY 2020 (Compl.)'!$10:$10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99" i="21" l="1"/>
  <c r="L900" i="21" s="1"/>
  <c r="N899" i="21"/>
  <c r="N900" i="21"/>
  <c r="Z900" i="21"/>
  <c r="P902" i="21"/>
  <c r="R902" i="21"/>
  <c r="T902" i="21"/>
  <c r="V902" i="21"/>
  <c r="X902" i="21"/>
  <c r="L893" i="21"/>
  <c r="N893" i="21"/>
  <c r="N894" i="21" s="1"/>
  <c r="N895" i="21" s="1"/>
  <c r="L894" i="21"/>
  <c r="P896" i="21"/>
  <c r="R896" i="21"/>
  <c r="T896" i="21"/>
  <c r="V896" i="21"/>
  <c r="X896" i="21"/>
  <c r="N1547" i="28" l="1"/>
  <c r="N1548" i="28" s="1"/>
  <c r="N1541" i="28"/>
  <c r="N1542" i="28" s="1"/>
  <c r="N1535" i="28"/>
  <c r="N1536" i="28" s="1"/>
  <c r="N1" i="28" s="1"/>
  <c r="V1532" i="28"/>
  <c r="T1532" i="28"/>
  <c r="R1532" i="28"/>
  <c r="P1532" i="28"/>
  <c r="N1529" i="28"/>
  <c r="N1530" i="28" s="1"/>
  <c r="X1526" i="28"/>
  <c r="V1526" i="28"/>
  <c r="T1526" i="28"/>
  <c r="R1526" i="28"/>
  <c r="P1526" i="28"/>
  <c r="N1523" i="28"/>
  <c r="N1524" i="28" s="1"/>
  <c r="L1523" i="28"/>
  <c r="X1520" i="28"/>
  <c r="V1520" i="28"/>
  <c r="T1520" i="28"/>
  <c r="R1520" i="28"/>
  <c r="P1520" i="28"/>
  <c r="N1517" i="28"/>
  <c r="N1518" i="28" s="1"/>
  <c r="L1517" i="28"/>
  <c r="X1514" i="28"/>
  <c r="V1514" i="28"/>
  <c r="T1514" i="28"/>
  <c r="R1514" i="28"/>
  <c r="P1514" i="28"/>
  <c r="N1511" i="28"/>
  <c r="N1512" i="28" s="1"/>
  <c r="L1511" i="28"/>
  <c r="X1508" i="28"/>
  <c r="V1508" i="28"/>
  <c r="T1508" i="28"/>
  <c r="R1508" i="28"/>
  <c r="P1508" i="28"/>
  <c r="N1505" i="28"/>
  <c r="N1506" i="28" s="1"/>
  <c r="L1505" i="28"/>
  <c r="X1502" i="28"/>
  <c r="V1502" i="28"/>
  <c r="T1502" i="28"/>
  <c r="R1502" i="28"/>
  <c r="P1502" i="28"/>
  <c r="N1499" i="28"/>
  <c r="N1500" i="28" s="1"/>
  <c r="L1499" i="28"/>
  <c r="X1496" i="28"/>
  <c r="V1496" i="28"/>
  <c r="T1496" i="28"/>
  <c r="R1496" i="28"/>
  <c r="P1496" i="28"/>
  <c r="N1493" i="28"/>
  <c r="N1494" i="28" s="1"/>
  <c r="L1493" i="28"/>
  <c r="X1490" i="28"/>
  <c r="V1490" i="28"/>
  <c r="T1490" i="28"/>
  <c r="R1490" i="28"/>
  <c r="P1490" i="28"/>
  <c r="N1487" i="28"/>
  <c r="N1488" i="28" s="1"/>
  <c r="L1487" i="28"/>
  <c r="X1484" i="28"/>
  <c r="V1484" i="28"/>
  <c r="T1484" i="28"/>
  <c r="R1484" i="28"/>
  <c r="P1484" i="28"/>
  <c r="N1481" i="28"/>
  <c r="N1482" i="28" s="1"/>
  <c r="L1481" i="28"/>
  <c r="X1478" i="28"/>
  <c r="V1478" i="28"/>
  <c r="T1478" i="28"/>
  <c r="R1478" i="28"/>
  <c r="P1478" i="28"/>
  <c r="N1475" i="28"/>
  <c r="N1476" i="28" s="1"/>
  <c r="L1475" i="28"/>
  <c r="X1472" i="28"/>
  <c r="V1472" i="28"/>
  <c r="T1472" i="28"/>
  <c r="R1472" i="28"/>
  <c r="P1472" i="28"/>
  <c r="N1469" i="28"/>
  <c r="N1470" i="28" s="1"/>
  <c r="L1469" i="28"/>
  <c r="X1466" i="28"/>
  <c r="V1466" i="28"/>
  <c r="T1466" i="28"/>
  <c r="R1466" i="28"/>
  <c r="P1466" i="28"/>
  <c r="N1463" i="28"/>
  <c r="N1464" i="28" s="1"/>
  <c r="L1463" i="28"/>
  <c r="X1460" i="28"/>
  <c r="V1460" i="28"/>
  <c r="T1460" i="28"/>
  <c r="R1460" i="28"/>
  <c r="P1460" i="28"/>
  <c r="N1457" i="28"/>
  <c r="N1458" i="28" s="1"/>
  <c r="L1457" i="28"/>
  <c r="X1454" i="28"/>
  <c r="V1454" i="28"/>
  <c r="T1454" i="28"/>
  <c r="R1454" i="28"/>
  <c r="P1454" i="28"/>
  <c r="N1451" i="28"/>
  <c r="N1452" i="28" s="1"/>
  <c r="L1451" i="28"/>
  <c r="X1448" i="28"/>
  <c r="V1448" i="28"/>
  <c r="T1448" i="28"/>
  <c r="R1448" i="28"/>
  <c r="P1448" i="28"/>
  <c r="N1445" i="28"/>
  <c r="N1446" i="28" s="1"/>
  <c r="L1445" i="28"/>
  <c r="X1442" i="28"/>
  <c r="V1442" i="28"/>
  <c r="T1442" i="28"/>
  <c r="R1442" i="28"/>
  <c r="P1442" i="28"/>
  <c r="N1439" i="28"/>
  <c r="N1440" i="28" s="1"/>
  <c r="L1439" i="28"/>
  <c r="X1436" i="28"/>
  <c r="V1436" i="28"/>
  <c r="T1436" i="28"/>
  <c r="R1436" i="28"/>
  <c r="P1436" i="28"/>
  <c r="N1433" i="28"/>
  <c r="N1434" i="28" s="1"/>
  <c r="L1433" i="28"/>
  <c r="X1430" i="28"/>
  <c r="V1430" i="28"/>
  <c r="T1430" i="28"/>
  <c r="R1430" i="28"/>
  <c r="P1430" i="28"/>
  <c r="N1427" i="28"/>
  <c r="N1428" i="28" s="1"/>
  <c r="L1427" i="28"/>
  <c r="X1424" i="28"/>
  <c r="V1424" i="28"/>
  <c r="T1424" i="28"/>
  <c r="R1424" i="28"/>
  <c r="P1424" i="28"/>
  <c r="N1421" i="28"/>
  <c r="N1422" i="28" s="1"/>
  <c r="L1421" i="28"/>
  <c r="X1418" i="28"/>
  <c r="V1418" i="28"/>
  <c r="T1418" i="28"/>
  <c r="R1418" i="28"/>
  <c r="P1418" i="28"/>
  <c r="N1415" i="28"/>
  <c r="N1416" i="28" s="1"/>
  <c r="L1415" i="28"/>
  <c r="X1412" i="28"/>
  <c r="V1412" i="28"/>
  <c r="T1412" i="28"/>
  <c r="R1412" i="28"/>
  <c r="P1412" i="28"/>
  <c r="N1409" i="28"/>
  <c r="N1410" i="28" s="1"/>
  <c r="X1406" i="28"/>
  <c r="V1406" i="28"/>
  <c r="T1406" i="28"/>
  <c r="R1406" i="28"/>
  <c r="P1406" i="28"/>
  <c r="N1404" i="28"/>
  <c r="N1403" i="28"/>
  <c r="X1400" i="28"/>
  <c r="V1400" i="28"/>
  <c r="T1400" i="28"/>
  <c r="R1400" i="28"/>
  <c r="P1400" i="28"/>
  <c r="N1398" i="28"/>
  <c r="N1397" i="28"/>
  <c r="X1394" i="28"/>
  <c r="V1394" i="28"/>
  <c r="T1394" i="28"/>
  <c r="R1394" i="28"/>
  <c r="P1394" i="28"/>
  <c r="N1391" i="28"/>
  <c r="N1392" i="28" s="1"/>
  <c r="L1391" i="28"/>
  <c r="X1388" i="28"/>
  <c r="V1388" i="28"/>
  <c r="T1388" i="28"/>
  <c r="R1388" i="28"/>
  <c r="P1388" i="28"/>
  <c r="N1385" i="28"/>
  <c r="N1386" i="28" s="1"/>
  <c r="X1382" i="28"/>
  <c r="V1382" i="28"/>
  <c r="T1382" i="28"/>
  <c r="R1382" i="28"/>
  <c r="P1382" i="28"/>
  <c r="N1379" i="28"/>
  <c r="N1380" i="28" s="1"/>
  <c r="X1376" i="28"/>
  <c r="V1376" i="28"/>
  <c r="T1376" i="28"/>
  <c r="R1376" i="28"/>
  <c r="P1376" i="28"/>
  <c r="N1374" i="28"/>
  <c r="N1373" i="28"/>
  <c r="X1370" i="28"/>
  <c r="V1370" i="28"/>
  <c r="T1370" i="28"/>
  <c r="R1370" i="28"/>
  <c r="P1370" i="28"/>
  <c r="N1368" i="28"/>
  <c r="N1367" i="28"/>
  <c r="X1364" i="28"/>
  <c r="V1364" i="28"/>
  <c r="T1364" i="28"/>
  <c r="R1364" i="28"/>
  <c r="P1364" i="28"/>
  <c r="N1361" i="28"/>
  <c r="N1362" i="28" s="1"/>
  <c r="X1358" i="28"/>
  <c r="V1358" i="28"/>
  <c r="T1358" i="28"/>
  <c r="R1358" i="28"/>
  <c r="P1358" i="28"/>
  <c r="N1355" i="28"/>
  <c r="N1356" i="28" s="1"/>
  <c r="X1352" i="28"/>
  <c r="V1352" i="28"/>
  <c r="T1352" i="28"/>
  <c r="R1352" i="28"/>
  <c r="P1352" i="28"/>
  <c r="N1350" i="28"/>
  <c r="N1349" i="28"/>
  <c r="X1346" i="28"/>
  <c r="V1346" i="28"/>
  <c r="T1346" i="28"/>
  <c r="R1346" i="28"/>
  <c r="P1346" i="28"/>
  <c r="N1344" i="28"/>
  <c r="N1343" i="28"/>
  <c r="X1340" i="28"/>
  <c r="V1340" i="28"/>
  <c r="T1340" i="28"/>
  <c r="R1340" i="28"/>
  <c r="P1340" i="28"/>
  <c r="N1337" i="28"/>
  <c r="N1338" i="28" s="1"/>
  <c r="X1334" i="28"/>
  <c r="V1334" i="28"/>
  <c r="T1334" i="28"/>
  <c r="R1334" i="28"/>
  <c r="P1334" i="28"/>
  <c r="N1331" i="28"/>
  <c r="N1332" i="28" s="1"/>
  <c r="X1328" i="28"/>
  <c r="V1328" i="28"/>
  <c r="T1328" i="28"/>
  <c r="R1328" i="28"/>
  <c r="P1328" i="28"/>
  <c r="N1326" i="28"/>
  <c r="N1325" i="28"/>
  <c r="X1322" i="28"/>
  <c r="V1322" i="28"/>
  <c r="T1322" i="28"/>
  <c r="R1322" i="28"/>
  <c r="P1322" i="28"/>
  <c r="N1320" i="28"/>
  <c r="N1319" i="28"/>
  <c r="X1316" i="28"/>
  <c r="V1316" i="28"/>
  <c r="T1316" i="28"/>
  <c r="R1316" i="28"/>
  <c r="P1316" i="28"/>
  <c r="N1313" i="28"/>
  <c r="N1314" i="28" s="1"/>
  <c r="X1310" i="28"/>
  <c r="V1310" i="28"/>
  <c r="T1310" i="28"/>
  <c r="R1310" i="28"/>
  <c r="P1310" i="28"/>
  <c r="N1307" i="28"/>
  <c r="N1308" i="28" s="1"/>
  <c r="X1304" i="28"/>
  <c r="V1304" i="28"/>
  <c r="T1304" i="28"/>
  <c r="R1304" i="28"/>
  <c r="P1304" i="28"/>
  <c r="N1302" i="28"/>
  <c r="N1301" i="28"/>
  <c r="X1298" i="28"/>
  <c r="V1298" i="28"/>
  <c r="T1298" i="28"/>
  <c r="R1298" i="28"/>
  <c r="P1298" i="28"/>
  <c r="N1296" i="28"/>
  <c r="N1295" i="28"/>
  <c r="X1292" i="28"/>
  <c r="V1292" i="28"/>
  <c r="T1292" i="28"/>
  <c r="R1292" i="28"/>
  <c r="P1292" i="28"/>
  <c r="N1289" i="28"/>
  <c r="N1290" i="28" s="1"/>
  <c r="X1286" i="28"/>
  <c r="V1286" i="28"/>
  <c r="T1286" i="28"/>
  <c r="R1286" i="28"/>
  <c r="P1286" i="28"/>
  <c r="N1283" i="28"/>
  <c r="N1284" i="28" s="1"/>
  <c r="X1280" i="28"/>
  <c r="V1280" i="28"/>
  <c r="T1280" i="28"/>
  <c r="R1280" i="28"/>
  <c r="P1280" i="28"/>
  <c r="N1278" i="28"/>
  <c r="N1277" i="28"/>
  <c r="X1274" i="28"/>
  <c r="V1274" i="28"/>
  <c r="T1274" i="28"/>
  <c r="R1274" i="28"/>
  <c r="P1274" i="28"/>
  <c r="N1272" i="28"/>
  <c r="N1271" i="28"/>
  <c r="X1268" i="28"/>
  <c r="V1268" i="28"/>
  <c r="T1268" i="28"/>
  <c r="R1268" i="28"/>
  <c r="P1268" i="28"/>
  <c r="N1265" i="28"/>
  <c r="N1266" i="28" s="1"/>
  <c r="X1262" i="28"/>
  <c r="V1262" i="28"/>
  <c r="T1262" i="28"/>
  <c r="R1262" i="28"/>
  <c r="P1262" i="28"/>
  <c r="N1259" i="28"/>
  <c r="N1260" i="28" s="1"/>
  <c r="X1256" i="28"/>
  <c r="V1256" i="28"/>
  <c r="T1256" i="28"/>
  <c r="R1256" i="28"/>
  <c r="P1256" i="28"/>
  <c r="N1254" i="28"/>
  <c r="N1253" i="28"/>
  <c r="X1250" i="28"/>
  <c r="V1250" i="28"/>
  <c r="T1250" i="28"/>
  <c r="R1250" i="28"/>
  <c r="P1250" i="28"/>
  <c r="N1248" i="28"/>
  <c r="N1247" i="28"/>
  <c r="X1244" i="28"/>
  <c r="V1244" i="28"/>
  <c r="T1244" i="28"/>
  <c r="R1244" i="28"/>
  <c r="P1244" i="28"/>
  <c r="N1241" i="28"/>
  <c r="N1242" i="28" s="1"/>
  <c r="X1238" i="28"/>
  <c r="V1238" i="28"/>
  <c r="T1238" i="28"/>
  <c r="R1238" i="28"/>
  <c r="P1238" i="28"/>
  <c r="N1235" i="28"/>
  <c r="N1236" i="28" s="1"/>
  <c r="X1232" i="28"/>
  <c r="V1232" i="28"/>
  <c r="T1232" i="28"/>
  <c r="R1232" i="28"/>
  <c r="P1232" i="28"/>
  <c r="N1230" i="28"/>
  <c r="N1229" i="28"/>
  <c r="X1226" i="28"/>
  <c r="V1226" i="28"/>
  <c r="T1226" i="28"/>
  <c r="R1226" i="28"/>
  <c r="P1226" i="28"/>
  <c r="N1224" i="28"/>
  <c r="N1223" i="28"/>
  <c r="X1220" i="28"/>
  <c r="V1220" i="28"/>
  <c r="T1220" i="28"/>
  <c r="R1220" i="28"/>
  <c r="P1220" i="28"/>
  <c r="N1217" i="28"/>
  <c r="N1218" i="28" s="1"/>
  <c r="X1214" i="28"/>
  <c r="V1214" i="28"/>
  <c r="T1214" i="28"/>
  <c r="R1214" i="28"/>
  <c r="P1214" i="28"/>
  <c r="N1211" i="28"/>
  <c r="N1212" i="28" s="1"/>
  <c r="X1208" i="28"/>
  <c r="V1208" i="28"/>
  <c r="T1208" i="28"/>
  <c r="R1208" i="28"/>
  <c r="P1208" i="28"/>
  <c r="N1206" i="28"/>
  <c r="N1205" i="28"/>
  <c r="X1202" i="28"/>
  <c r="V1202" i="28"/>
  <c r="T1202" i="28"/>
  <c r="R1202" i="28"/>
  <c r="P1202" i="28"/>
  <c r="N1200" i="28"/>
  <c r="N1199" i="28"/>
  <c r="X1196" i="28"/>
  <c r="V1196" i="28"/>
  <c r="T1196" i="28"/>
  <c r="R1196" i="28"/>
  <c r="P1196" i="28"/>
  <c r="N1193" i="28"/>
  <c r="N1194" i="28" s="1"/>
  <c r="X1190" i="28"/>
  <c r="V1190" i="28"/>
  <c r="T1190" i="28"/>
  <c r="R1190" i="28"/>
  <c r="P1190" i="28"/>
  <c r="N1188" i="28"/>
  <c r="N1187" i="28"/>
  <c r="X1184" i="28"/>
  <c r="V1184" i="28"/>
  <c r="T1184" i="28"/>
  <c r="R1184" i="28"/>
  <c r="P1184" i="28"/>
  <c r="N1182" i="28"/>
  <c r="N1181" i="28"/>
  <c r="X1178" i="28"/>
  <c r="V1178" i="28"/>
  <c r="T1178" i="28"/>
  <c r="R1178" i="28"/>
  <c r="P1178" i="28"/>
  <c r="N1176" i="28"/>
  <c r="N1175" i="28"/>
  <c r="X1172" i="28"/>
  <c r="V1172" i="28"/>
  <c r="T1172" i="28"/>
  <c r="R1172" i="28"/>
  <c r="P1172" i="28"/>
  <c r="N1169" i="28"/>
  <c r="N1170" i="28" s="1"/>
  <c r="X1166" i="28"/>
  <c r="V1166" i="28"/>
  <c r="T1166" i="28"/>
  <c r="R1166" i="28"/>
  <c r="P1166" i="28"/>
  <c r="N1163" i="28"/>
  <c r="N1164" i="28" s="1"/>
  <c r="X1160" i="28"/>
  <c r="V1160" i="28"/>
  <c r="T1160" i="28"/>
  <c r="R1160" i="28"/>
  <c r="P1160" i="28"/>
  <c r="N1158" i="28"/>
  <c r="N1157" i="28"/>
  <c r="X1154" i="28"/>
  <c r="V1154" i="28"/>
  <c r="T1154" i="28"/>
  <c r="R1154" i="28"/>
  <c r="P1154" i="28"/>
  <c r="N1152" i="28"/>
  <c r="N1151" i="28"/>
  <c r="X1148" i="28"/>
  <c r="V1148" i="28"/>
  <c r="T1148" i="28"/>
  <c r="R1148" i="28"/>
  <c r="P1148" i="28"/>
  <c r="N1145" i="28"/>
  <c r="N1146" i="28" s="1"/>
  <c r="X1142" i="28"/>
  <c r="V1142" i="28"/>
  <c r="T1142" i="28"/>
  <c r="R1142" i="28"/>
  <c r="P1142" i="28"/>
  <c r="N1140" i="28"/>
  <c r="N1139" i="28"/>
  <c r="X1136" i="28"/>
  <c r="V1136" i="28"/>
  <c r="T1136" i="28"/>
  <c r="R1136" i="28"/>
  <c r="P1136" i="28"/>
  <c r="N1134" i="28"/>
  <c r="N1133" i="28"/>
  <c r="X1130" i="28"/>
  <c r="V1130" i="28"/>
  <c r="T1130" i="28"/>
  <c r="R1130" i="28"/>
  <c r="P1130" i="28"/>
  <c r="N1128" i="28"/>
  <c r="N1127" i="28"/>
  <c r="X1124" i="28"/>
  <c r="V1124" i="28"/>
  <c r="T1124" i="28"/>
  <c r="R1124" i="28"/>
  <c r="P1124" i="28"/>
  <c r="N1121" i="28"/>
  <c r="N1122" i="28" s="1"/>
  <c r="X1118" i="28"/>
  <c r="V1118" i="28"/>
  <c r="T1118" i="28"/>
  <c r="R1118" i="28"/>
  <c r="P1118" i="28"/>
  <c r="N1115" i="28"/>
  <c r="N1116" i="28" s="1"/>
  <c r="X1112" i="28"/>
  <c r="V1112" i="28"/>
  <c r="T1112" i="28"/>
  <c r="R1112" i="28"/>
  <c r="P1112" i="28"/>
  <c r="N1110" i="28"/>
  <c r="N1109" i="28"/>
  <c r="X1106" i="28"/>
  <c r="V1106" i="28"/>
  <c r="T1106" i="28"/>
  <c r="R1106" i="28"/>
  <c r="P1106" i="28"/>
  <c r="N1104" i="28"/>
  <c r="N1103" i="28"/>
  <c r="L1103" i="28"/>
  <c r="X1100" i="28"/>
  <c r="V1100" i="28"/>
  <c r="T1100" i="28"/>
  <c r="R1100" i="28"/>
  <c r="P1100" i="28"/>
  <c r="N1098" i="28"/>
  <c r="N1097" i="28"/>
  <c r="X1094" i="28"/>
  <c r="V1094" i="28"/>
  <c r="T1094" i="28"/>
  <c r="R1094" i="28"/>
  <c r="P1094" i="28"/>
  <c r="N1091" i="28"/>
  <c r="N1092" i="28" s="1"/>
  <c r="X1088" i="28"/>
  <c r="V1088" i="28"/>
  <c r="T1088" i="28"/>
  <c r="R1088" i="28"/>
  <c r="P1088" i="28"/>
  <c r="N1085" i="28"/>
  <c r="N1086" i="28" s="1"/>
  <c r="X1082" i="28"/>
  <c r="V1082" i="28"/>
  <c r="T1082" i="28"/>
  <c r="R1082" i="28"/>
  <c r="P1082" i="28"/>
  <c r="N1080" i="28"/>
  <c r="N1079" i="28"/>
  <c r="X1076" i="28"/>
  <c r="V1076" i="28"/>
  <c r="T1076" i="28"/>
  <c r="R1076" i="28"/>
  <c r="P1076" i="28"/>
  <c r="N1074" i="28"/>
  <c r="N1073" i="28"/>
  <c r="X1070" i="28"/>
  <c r="V1070" i="28"/>
  <c r="T1070" i="28"/>
  <c r="R1070" i="28"/>
  <c r="P1070" i="28"/>
  <c r="N1067" i="28"/>
  <c r="N1068" i="28" s="1"/>
  <c r="X1064" i="28"/>
  <c r="V1064" i="28"/>
  <c r="T1064" i="28"/>
  <c r="R1064" i="28"/>
  <c r="P1064" i="28"/>
  <c r="N1062" i="28"/>
  <c r="N1061" i="28"/>
  <c r="X1058" i="28"/>
  <c r="V1058" i="28"/>
  <c r="T1058" i="28"/>
  <c r="R1058" i="28"/>
  <c r="P1058" i="28"/>
  <c r="N1056" i="28"/>
  <c r="N1055" i="28"/>
  <c r="X1052" i="28"/>
  <c r="V1052" i="28"/>
  <c r="T1052" i="28"/>
  <c r="R1052" i="28"/>
  <c r="P1052" i="28"/>
  <c r="N1050" i="28"/>
  <c r="N1049" i="28"/>
  <c r="X1046" i="28"/>
  <c r="V1046" i="28"/>
  <c r="T1046" i="28"/>
  <c r="R1046" i="28"/>
  <c r="P1046" i="28"/>
  <c r="N1043" i="28"/>
  <c r="N1044" i="28" s="1"/>
  <c r="X1040" i="28"/>
  <c r="V1040" i="28"/>
  <c r="T1040" i="28"/>
  <c r="R1040" i="28"/>
  <c r="P1040" i="28"/>
  <c r="N1037" i="28"/>
  <c r="N1038" i="28" s="1"/>
  <c r="X1034" i="28"/>
  <c r="V1034" i="28"/>
  <c r="T1034" i="28"/>
  <c r="R1034" i="28"/>
  <c r="P1034" i="28"/>
  <c r="N1032" i="28"/>
  <c r="N1031" i="28"/>
  <c r="X1028" i="28"/>
  <c r="V1028" i="28"/>
  <c r="T1028" i="28"/>
  <c r="R1028" i="28"/>
  <c r="P1028" i="28"/>
  <c r="N1026" i="28"/>
  <c r="N1025" i="28"/>
  <c r="X1022" i="28"/>
  <c r="V1022" i="28"/>
  <c r="T1022" i="28"/>
  <c r="R1022" i="28"/>
  <c r="P1022" i="28"/>
  <c r="N1019" i="28"/>
  <c r="N1020" i="28" s="1"/>
  <c r="X1016" i="28"/>
  <c r="V1016" i="28"/>
  <c r="T1016" i="28"/>
  <c r="R1016" i="28"/>
  <c r="P1016" i="28"/>
  <c r="N1013" i="28"/>
  <c r="N1014" i="28" s="1"/>
  <c r="X1010" i="28"/>
  <c r="V1010" i="28"/>
  <c r="T1010" i="28"/>
  <c r="R1010" i="28"/>
  <c r="P1010" i="28"/>
  <c r="N1008" i="28"/>
  <c r="N1007" i="28"/>
  <c r="X1004" i="28"/>
  <c r="V1004" i="28"/>
  <c r="T1004" i="28"/>
  <c r="R1004" i="28"/>
  <c r="P1004" i="28"/>
  <c r="N1002" i="28"/>
  <c r="N1001" i="28"/>
  <c r="X998" i="28"/>
  <c r="V998" i="28"/>
  <c r="T998" i="28"/>
  <c r="R998" i="28"/>
  <c r="P998" i="28"/>
  <c r="N995" i="28"/>
  <c r="N996" i="28" s="1"/>
  <c r="X992" i="28"/>
  <c r="V992" i="28"/>
  <c r="T992" i="28"/>
  <c r="R992" i="28"/>
  <c r="P992" i="28"/>
  <c r="N989" i="28"/>
  <c r="N990" i="28" s="1"/>
  <c r="X986" i="28"/>
  <c r="V986" i="28"/>
  <c r="T986" i="28"/>
  <c r="R986" i="28"/>
  <c r="P986" i="28"/>
  <c r="N984" i="28"/>
  <c r="N983" i="28"/>
  <c r="X980" i="28"/>
  <c r="V980" i="28"/>
  <c r="T980" i="28"/>
  <c r="R980" i="28"/>
  <c r="P980" i="28"/>
  <c r="N978" i="28"/>
  <c r="N977" i="28"/>
  <c r="X974" i="28"/>
  <c r="V974" i="28"/>
  <c r="T974" i="28"/>
  <c r="R974" i="28"/>
  <c r="P974" i="28"/>
  <c r="N971" i="28"/>
  <c r="N972" i="28" s="1"/>
  <c r="X968" i="28"/>
  <c r="V968" i="28"/>
  <c r="T968" i="28"/>
  <c r="R968" i="28"/>
  <c r="P968" i="28"/>
  <c r="N965" i="28"/>
  <c r="N966" i="28" s="1"/>
  <c r="X962" i="28"/>
  <c r="V962" i="28"/>
  <c r="T962" i="28"/>
  <c r="R962" i="28"/>
  <c r="P962" i="28"/>
  <c r="N960" i="28"/>
  <c r="N959" i="28"/>
  <c r="X956" i="28"/>
  <c r="V956" i="28"/>
  <c r="T956" i="28"/>
  <c r="R956" i="28"/>
  <c r="P956" i="28"/>
  <c r="N954" i="28"/>
  <c r="N953" i="28"/>
  <c r="X950" i="28"/>
  <c r="V950" i="28"/>
  <c r="T950" i="28"/>
  <c r="R950" i="28"/>
  <c r="P950" i="28"/>
  <c r="N947" i="28"/>
  <c r="N948" i="28" s="1"/>
  <c r="X944" i="28"/>
  <c r="V944" i="28"/>
  <c r="T944" i="28"/>
  <c r="R944" i="28"/>
  <c r="P944" i="28"/>
  <c r="N941" i="28"/>
  <c r="N942" i="28" s="1"/>
  <c r="X938" i="28"/>
  <c r="V938" i="28"/>
  <c r="T938" i="28"/>
  <c r="R938" i="28"/>
  <c r="P938" i="28"/>
  <c r="N936" i="28"/>
  <c r="N935" i="28"/>
  <c r="X932" i="28"/>
  <c r="V932" i="28"/>
  <c r="T932" i="28"/>
  <c r="R932" i="28"/>
  <c r="P932" i="28"/>
  <c r="N930" i="28"/>
  <c r="N929" i="28"/>
  <c r="X926" i="28"/>
  <c r="V926" i="28"/>
  <c r="T926" i="28"/>
  <c r="R926" i="28"/>
  <c r="P926" i="28"/>
  <c r="N923" i="28"/>
  <c r="N924" i="28" s="1"/>
  <c r="X920" i="28"/>
  <c r="V920" i="28"/>
  <c r="T920" i="28"/>
  <c r="R920" i="28"/>
  <c r="P920" i="28"/>
  <c r="N917" i="28"/>
  <c r="N918" i="28" s="1"/>
  <c r="X914" i="28"/>
  <c r="V914" i="28"/>
  <c r="T914" i="28"/>
  <c r="R914" i="28"/>
  <c r="P914" i="28"/>
  <c r="N912" i="28"/>
  <c r="N911" i="28"/>
  <c r="X908" i="28"/>
  <c r="V908" i="28"/>
  <c r="T908" i="28"/>
  <c r="R908" i="28"/>
  <c r="P908" i="28"/>
  <c r="Z906" i="28"/>
  <c r="N906" i="28"/>
  <c r="N905" i="28"/>
  <c r="L905" i="28"/>
  <c r="X902" i="28"/>
  <c r="V902" i="28"/>
  <c r="T902" i="28"/>
  <c r="R902" i="28"/>
  <c r="P902" i="28"/>
  <c r="N900" i="28"/>
  <c r="N899" i="28"/>
  <c r="X896" i="28"/>
  <c r="V896" i="28"/>
  <c r="T896" i="28"/>
  <c r="R896" i="28"/>
  <c r="P896" i="28"/>
  <c r="N894" i="28"/>
  <c r="N893" i="28"/>
  <c r="X890" i="28"/>
  <c r="V890" i="28"/>
  <c r="T890" i="28"/>
  <c r="R890" i="28"/>
  <c r="P890" i="28"/>
  <c r="Z888" i="28"/>
  <c r="N888" i="28"/>
  <c r="N887" i="28"/>
  <c r="L887" i="28"/>
  <c r="X884" i="28"/>
  <c r="V884" i="28"/>
  <c r="T884" i="28"/>
  <c r="R884" i="28"/>
  <c r="P884" i="28"/>
  <c r="N882" i="28"/>
  <c r="N881" i="28"/>
  <c r="X878" i="28"/>
  <c r="V878" i="28"/>
  <c r="T878" i="28"/>
  <c r="R878" i="28"/>
  <c r="P878" i="28"/>
  <c r="N875" i="28"/>
  <c r="N876" i="28" s="1"/>
  <c r="L875" i="28"/>
  <c r="X872" i="28"/>
  <c r="V872" i="28"/>
  <c r="T872" i="28"/>
  <c r="R872" i="28"/>
  <c r="P872" i="28"/>
  <c r="Z870" i="28"/>
  <c r="N870" i="28"/>
  <c r="N869" i="28"/>
  <c r="L869" i="28"/>
  <c r="X866" i="28"/>
  <c r="V866" i="28"/>
  <c r="T866" i="28"/>
  <c r="R866" i="28"/>
  <c r="P866" i="28"/>
  <c r="N864" i="28"/>
  <c r="N863" i="28"/>
  <c r="X860" i="28"/>
  <c r="V860" i="28"/>
  <c r="T860" i="28"/>
  <c r="R860" i="28"/>
  <c r="P860" i="28"/>
  <c r="N857" i="28"/>
  <c r="N858" i="28" s="1"/>
  <c r="L857" i="28"/>
  <c r="X854" i="28"/>
  <c r="V854" i="28"/>
  <c r="T854" i="28"/>
  <c r="R854" i="28"/>
  <c r="P854" i="28"/>
  <c r="Z852" i="28"/>
  <c r="N852" i="28"/>
  <c r="N851" i="28"/>
  <c r="X848" i="28"/>
  <c r="V848" i="28"/>
  <c r="T848" i="28"/>
  <c r="R848" i="28"/>
  <c r="P848" i="28"/>
  <c r="N845" i="28"/>
  <c r="N846" i="28" s="1"/>
  <c r="X842" i="28"/>
  <c r="V842" i="28"/>
  <c r="T842" i="28"/>
  <c r="R842" i="28"/>
  <c r="P842" i="28"/>
  <c r="N839" i="28"/>
  <c r="N840" i="28" s="1"/>
  <c r="X836" i="28"/>
  <c r="V836" i="28"/>
  <c r="T836" i="28"/>
  <c r="R836" i="28"/>
  <c r="P836" i="28"/>
  <c r="N834" i="28"/>
  <c r="N833" i="28"/>
  <c r="X830" i="28"/>
  <c r="V830" i="28"/>
  <c r="T830" i="28"/>
  <c r="R830" i="28"/>
  <c r="P830" i="28"/>
  <c r="N828" i="28"/>
  <c r="N827" i="28"/>
  <c r="X824" i="28"/>
  <c r="V824" i="28"/>
  <c r="T824" i="28"/>
  <c r="R824" i="28"/>
  <c r="P824" i="28"/>
  <c r="N821" i="28"/>
  <c r="N822" i="28" s="1"/>
  <c r="X818" i="28"/>
  <c r="V818" i="28"/>
  <c r="T818" i="28"/>
  <c r="R818" i="28"/>
  <c r="P818" i="28"/>
  <c r="N815" i="28"/>
  <c r="N816" i="28" s="1"/>
  <c r="X812" i="28"/>
  <c r="V812" i="28"/>
  <c r="T812" i="28"/>
  <c r="R812" i="28"/>
  <c r="P812" i="28"/>
  <c r="N810" i="28"/>
  <c r="N809" i="28"/>
  <c r="X806" i="28"/>
  <c r="V806" i="28"/>
  <c r="T806" i="28"/>
  <c r="R806" i="28"/>
  <c r="P806" i="28"/>
  <c r="N804" i="28"/>
  <c r="N803" i="28"/>
  <c r="X800" i="28"/>
  <c r="V800" i="28"/>
  <c r="T800" i="28"/>
  <c r="R800" i="28"/>
  <c r="P800" i="28"/>
  <c r="N797" i="28"/>
  <c r="N798" i="28" s="1"/>
  <c r="X794" i="28"/>
  <c r="V794" i="28"/>
  <c r="T794" i="28"/>
  <c r="R794" i="28"/>
  <c r="P794" i="28"/>
  <c r="N791" i="28"/>
  <c r="N792" i="28" s="1"/>
  <c r="X788" i="28"/>
  <c r="V788" i="28"/>
  <c r="T788" i="28"/>
  <c r="R788" i="28"/>
  <c r="P788" i="28"/>
  <c r="N786" i="28"/>
  <c r="N785" i="28"/>
  <c r="X782" i="28"/>
  <c r="V782" i="28"/>
  <c r="T782" i="28"/>
  <c r="R782" i="28"/>
  <c r="P782" i="28"/>
  <c r="N780" i="28"/>
  <c r="N779" i="28"/>
  <c r="X776" i="28"/>
  <c r="V776" i="28"/>
  <c r="T776" i="28"/>
  <c r="R776" i="28"/>
  <c r="P776" i="28"/>
  <c r="N773" i="28"/>
  <c r="N774" i="28" s="1"/>
  <c r="X770" i="28"/>
  <c r="V770" i="28"/>
  <c r="T770" i="28"/>
  <c r="R770" i="28"/>
  <c r="P770" i="28"/>
  <c r="N768" i="28"/>
  <c r="N767" i="28"/>
  <c r="X764" i="28"/>
  <c r="V764" i="28"/>
  <c r="T764" i="28"/>
  <c r="R764" i="28"/>
  <c r="P764" i="28"/>
  <c r="N762" i="28"/>
  <c r="N761" i="28"/>
  <c r="X758" i="28"/>
  <c r="V758" i="28"/>
  <c r="T758" i="28"/>
  <c r="R758" i="28"/>
  <c r="P758" i="28"/>
  <c r="N756" i="28"/>
  <c r="N755" i="28"/>
  <c r="X752" i="28"/>
  <c r="V752" i="28"/>
  <c r="T752" i="28"/>
  <c r="R752" i="28"/>
  <c r="P752" i="28"/>
  <c r="N749" i="28"/>
  <c r="N750" i="28" s="1"/>
  <c r="X746" i="28"/>
  <c r="V746" i="28"/>
  <c r="T746" i="28"/>
  <c r="R746" i="28"/>
  <c r="P746" i="28"/>
  <c r="N743" i="28"/>
  <c r="N744" i="28" s="1"/>
  <c r="X740" i="28"/>
  <c r="V740" i="28"/>
  <c r="T740" i="28"/>
  <c r="R740" i="28"/>
  <c r="P740" i="28"/>
  <c r="N738" i="28"/>
  <c r="N737" i="28"/>
  <c r="X734" i="28"/>
  <c r="V734" i="28"/>
  <c r="T734" i="28"/>
  <c r="R734" i="28"/>
  <c r="P734" i="28"/>
  <c r="N732" i="28"/>
  <c r="N731" i="28"/>
  <c r="X728" i="28"/>
  <c r="V728" i="28"/>
  <c r="T728" i="28"/>
  <c r="R728" i="28"/>
  <c r="P728" i="28"/>
  <c r="N725" i="28"/>
  <c r="N726" i="28" s="1"/>
  <c r="X722" i="28"/>
  <c r="V722" i="28"/>
  <c r="T722" i="28"/>
  <c r="R722" i="28"/>
  <c r="P722" i="28"/>
  <c r="N719" i="28"/>
  <c r="N720" i="28" s="1"/>
  <c r="X716" i="28"/>
  <c r="V716" i="28"/>
  <c r="T716" i="28"/>
  <c r="R716" i="28"/>
  <c r="P716" i="28"/>
  <c r="N714" i="28"/>
  <c r="N713" i="28"/>
  <c r="X710" i="28"/>
  <c r="V710" i="28"/>
  <c r="T710" i="28"/>
  <c r="R710" i="28"/>
  <c r="P710" i="28"/>
  <c r="N708" i="28"/>
  <c r="N707" i="28"/>
  <c r="X704" i="28"/>
  <c r="V704" i="28"/>
  <c r="T704" i="28"/>
  <c r="R704" i="28"/>
  <c r="P704" i="28"/>
  <c r="N701" i="28"/>
  <c r="N702" i="28" s="1"/>
  <c r="X698" i="28"/>
  <c r="V698" i="28"/>
  <c r="T698" i="28"/>
  <c r="R698" i="28"/>
  <c r="P698" i="28"/>
  <c r="N695" i="28"/>
  <c r="N696" i="28" s="1"/>
  <c r="X692" i="28"/>
  <c r="V692" i="28"/>
  <c r="T692" i="28"/>
  <c r="R692" i="28"/>
  <c r="P692" i="28"/>
  <c r="N690" i="28"/>
  <c r="N689" i="28"/>
  <c r="X686" i="28"/>
  <c r="V686" i="28"/>
  <c r="T686" i="28"/>
  <c r="R686" i="28"/>
  <c r="P686" i="28"/>
  <c r="N684" i="28"/>
  <c r="N683" i="28"/>
  <c r="X680" i="28"/>
  <c r="V680" i="28"/>
  <c r="T680" i="28"/>
  <c r="R680" i="28"/>
  <c r="P680" i="28"/>
  <c r="N677" i="28"/>
  <c r="N678" i="28" s="1"/>
  <c r="X674" i="28"/>
  <c r="V674" i="28"/>
  <c r="T674" i="28"/>
  <c r="R674" i="28"/>
  <c r="P674" i="28"/>
  <c r="N671" i="28"/>
  <c r="N672" i="28" s="1"/>
  <c r="X668" i="28"/>
  <c r="V668" i="28"/>
  <c r="T668" i="28"/>
  <c r="R668" i="28"/>
  <c r="P668" i="28"/>
  <c r="N666" i="28"/>
  <c r="N665" i="28"/>
  <c r="X662" i="28"/>
  <c r="V662" i="28"/>
  <c r="T662" i="28"/>
  <c r="R662" i="28"/>
  <c r="P662" i="28"/>
  <c r="N660" i="28"/>
  <c r="N659" i="28"/>
  <c r="X656" i="28"/>
  <c r="V656" i="28"/>
  <c r="T656" i="28"/>
  <c r="R656" i="28"/>
  <c r="P656" i="28"/>
  <c r="N653" i="28"/>
  <c r="N654" i="28" s="1"/>
  <c r="X650" i="28"/>
  <c r="V650" i="28"/>
  <c r="T650" i="28"/>
  <c r="R650" i="28"/>
  <c r="P650" i="28"/>
  <c r="N647" i="28"/>
  <c r="N648" i="28" s="1"/>
  <c r="V644" i="28"/>
  <c r="T644" i="28"/>
  <c r="R644" i="28"/>
  <c r="P644" i="28"/>
  <c r="N642" i="28"/>
  <c r="N641" i="28"/>
  <c r="V638" i="28"/>
  <c r="T638" i="28"/>
  <c r="R638" i="28"/>
  <c r="P638" i="28"/>
  <c r="N635" i="28"/>
  <c r="N636" i="28" s="1"/>
  <c r="V632" i="28"/>
  <c r="T632" i="28"/>
  <c r="R632" i="28"/>
  <c r="P632" i="28"/>
  <c r="N630" i="28"/>
  <c r="N629" i="28"/>
  <c r="X626" i="28"/>
  <c r="V626" i="28"/>
  <c r="T626" i="28"/>
  <c r="R626" i="28"/>
  <c r="P626" i="28"/>
  <c r="N623" i="28"/>
  <c r="N624" i="28" s="1"/>
  <c r="X620" i="28"/>
  <c r="V620" i="28"/>
  <c r="T620" i="28"/>
  <c r="R620" i="28"/>
  <c r="P620" i="28"/>
  <c r="N617" i="28"/>
  <c r="N618" i="28" s="1"/>
  <c r="X614" i="28"/>
  <c r="V614" i="28"/>
  <c r="T614" i="28"/>
  <c r="R614" i="28"/>
  <c r="P614" i="28"/>
  <c r="N612" i="28"/>
  <c r="N611" i="28"/>
  <c r="V608" i="28"/>
  <c r="T608" i="28"/>
  <c r="R608" i="28"/>
  <c r="P608" i="28"/>
  <c r="N605" i="28"/>
  <c r="N606" i="28" s="1"/>
  <c r="X602" i="28"/>
  <c r="V602" i="28"/>
  <c r="T602" i="28"/>
  <c r="R602" i="28"/>
  <c r="P602" i="28"/>
  <c r="N599" i="28"/>
  <c r="N600" i="28" s="1"/>
  <c r="X596" i="28"/>
  <c r="V596" i="28"/>
  <c r="T596" i="28"/>
  <c r="R596" i="28"/>
  <c r="P596" i="28"/>
  <c r="N594" i="28"/>
  <c r="N593" i="28"/>
  <c r="V590" i="28"/>
  <c r="T590" i="28"/>
  <c r="R590" i="28"/>
  <c r="P590" i="28"/>
  <c r="N587" i="28"/>
  <c r="N588" i="28" s="1"/>
  <c r="V584" i="28"/>
  <c r="T584" i="28"/>
  <c r="R584" i="28"/>
  <c r="P584" i="28"/>
  <c r="N582" i="28"/>
  <c r="N581" i="28"/>
  <c r="X578" i="28"/>
  <c r="V578" i="28"/>
  <c r="T578" i="28"/>
  <c r="R578" i="28"/>
  <c r="P578" i="28"/>
  <c r="N576" i="28"/>
  <c r="N575" i="28"/>
  <c r="X572" i="28"/>
  <c r="V572" i="28"/>
  <c r="T572" i="28"/>
  <c r="R572" i="28"/>
  <c r="P572" i="28"/>
  <c r="N569" i="28"/>
  <c r="N570" i="28" s="1"/>
  <c r="X566" i="28"/>
  <c r="V566" i="28"/>
  <c r="T566" i="28"/>
  <c r="R566" i="28"/>
  <c r="P566" i="28"/>
  <c r="N563" i="28"/>
  <c r="N564" i="28" s="1"/>
  <c r="X560" i="28"/>
  <c r="V560" i="28"/>
  <c r="T560" i="28"/>
  <c r="R560" i="28"/>
  <c r="P560" i="28"/>
  <c r="N558" i="28"/>
  <c r="N557" i="28"/>
  <c r="X554" i="28"/>
  <c r="V554" i="28"/>
  <c r="T554" i="28"/>
  <c r="R554" i="28"/>
  <c r="P554" i="28"/>
  <c r="N552" i="28"/>
  <c r="N551" i="28"/>
  <c r="X548" i="28"/>
  <c r="V548" i="28"/>
  <c r="T548" i="28"/>
  <c r="R548" i="28"/>
  <c r="P548" i="28"/>
  <c r="N545" i="28"/>
  <c r="N546" i="28" s="1"/>
  <c r="X542" i="28"/>
  <c r="V542" i="28"/>
  <c r="T542" i="28"/>
  <c r="R542" i="28"/>
  <c r="P542" i="28"/>
  <c r="N539" i="28"/>
  <c r="N540" i="28" s="1"/>
  <c r="X536" i="28"/>
  <c r="V536" i="28"/>
  <c r="T536" i="28"/>
  <c r="R536" i="28"/>
  <c r="P536" i="28"/>
  <c r="N534" i="28"/>
  <c r="N533" i="28"/>
  <c r="X530" i="28"/>
  <c r="V530" i="28"/>
  <c r="T530" i="28"/>
  <c r="R530" i="28"/>
  <c r="P530" i="28"/>
  <c r="N528" i="28"/>
  <c r="N527" i="28"/>
  <c r="X524" i="28"/>
  <c r="V524" i="28"/>
  <c r="T524" i="28"/>
  <c r="R524" i="28"/>
  <c r="P524" i="28"/>
  <c r="N521" i="28"/>
  <c r="N522" i="28" s="1"/>
  <c r="X518" i="28"/>
  <c r="V518" i="28"/>
  <c r="T518" i="28"/>
  <c r="R518" i="28"/>
  <c r="P518" i="28"/>
  <c r="N515" i="28"/>
  <c r="N516" i="28" s="1"/>
  <c r="X512" i="28"/>
  <c r="V512" i="28"/>
  <c r="T512" i="28"/>
  <c r="R512" i="28"/>
  <c r="P512" i="28"/>
  <c r="N510" i="28"/>
  <c r="N509" i="28"/>
  <c r="X506" i="28"/>
  <c r="V506" i="28"/>
  <c r="T506" i="28"/>
  <c r="R506" i="28"/>
  <c r="P506" i="28"/>
  <c r="N504" i="28"/>
  <c r="N503" i="28"/>
  <c r="X500" i="28"/>
  <c r="V500" i="28"/>
  <c r="T500" i="28"/>
  <c r="R500" i="28"/>
  <c r="P500" i="28"/>
  <c r="N497" i="28"/>
  <c r="N498" i="28" s="1"/>
  <c r="X494" i="28"/>
  <c r="V494" i="28"/>
  <c r="T494" i="28"/>
  <c r="R494" i="28"/>
  <c r="P494" i="28"/>
  <c r="N491" i="28"/>
  <c r="N492" i="28" s="1"/>
  <c r="X482" i="28"/>
  <c r="V482" i="28"/>
  <c r="T482" i="28"/>
  <c r="R482" i="28"/>
  <c r="P482" i="28"/>
  <c r="N480" i="28"/>
  <c r="N479" i="28"/>
  <c r="L479" i="28"/>
  <c r="L480" i="28" s="1"/>
  <c r="X476" i="28"/>
  <c r="V476" i="28"/>
  <c r="T476" i="28"/>
  <c r="R476" i="28"/>
  <c r="P476" i="28"/>
  <c r="N473" i="28"/>
  <c r="N474" i="28" s="1"/>
  <c r="L473" i="28"/>
  <c r="L474" i="28" s="1"/>
  <c r="X470" i="28"/>
  <c r="V470" i="28"/>
  <c r="T470" i="28"/>
  <c r="R470" i="28"/>
  <c r="P470" i="28"/>
  <c r="N467" i="28"/>
  <c r="N468" i="28" s="1"/>
  <c r="X464" i="28"/>
  <c r="V464" i="28"/>
  <c r="T464" i="28"/>
  <c r="R464" i="28"/>
  <c r="P464" i="28"/>
  <c r="N461" i="28"/>
  <c r="N462" i="28" s="1"/>
  <c r="X458" i="28"/>
  <c r="V458" i="28"/>
  <c r="T458" i="28"/>
  <c r="R458" i="28"/>
  <c r="P458" i="28"/>
  <c r="N456" i="28"/>
  <c r="N455" i="28"/>
  <c r="X452" i="28"/>
  <c r="V452" i="28"/>
  <c r="T452" i="28"/>
  <c r="R452" i="28"/>
  <c r="P452" i="28"/>
  <c r="N450" i="28"/>
  <c r="N449" i="28"/>
  <c r="X446" i="28"/>
  <c r="V446" i="28"/>
  <c r="T446" i="28"/>
  <c r="R446" i="28"/>
  <c r="P446" i="28"/>
  <c r="N443" i="28"/>
  <c r="N444" i="28" s="1"/>
  <c r="X440" i="28"/>
  <c r="V440" i="28"/>
  <c r="T440" i="28"/>
  <c r="R440" i="28"/>
  <c r="P440" i="28"/>
  <c r="N437" i="28"/>
  <c r="N438" i="28" s="1"/>
  <c r="X434" i="28"/>
  <c r="V434" i="28"/>
  <c r="T434" i="28"/>
  <c r="R434" i="28"/>
  <c r="P434" i="28"/>
  <c r="N432" i="28"/>
  <c r="N431" i="28"/>
  <c r="X428" i="28"/>
  <c r="V428" i="28"/>
  <c r="T428" i="28"/>
  <c r="R428" i="28"/>
  <c r="P428" i="28"/>
  <c r="N426" i="28"/>
  <c r="N425" i="28"/>
  <c r="X422" i="28"/>
  <c r="V422" i="28"/>
  <c r="T422" i="28"/>
  <c r="R422" i="28"/>
  <c r="P422" i="28"/>
  <c r="N419" i="28"/>
  <c r="N420" i="28" s="1"/>
  <c r="X416" i="28"/>
  <c r="V416" i="28"/>
  <c r="T416" i="28"/>
  <c r="R416" i="28"/>
  <c r="P416" i="28"/>
  <c r="L414" i="28"/>
  <c r="N413" i="28"/>
  <c r="N414" i="28" s="1"/>
  <c r="R410" i="28"/>
  <c r="P410" i="28"/>
  <c r="N407" i="28"/>
  <c r="N408" i="28" s="1"/>
  <c r="L407" i="28"/>
  <c r="X404" i="28"/>
  <c r="V404" i="28"/>
  <c r="T404" i="28"/>
  <c r="R404" i="28"/>
  <c r="P404" i="28"/>
  <c r="L402" i="28"/>
  <c r="N401" i="28"/>
  <c r="N402" i="28" s="1"/>
  <c r="X398" i="28"/>
  <c r="V398" i="28"/>
  <c r="T398" i="28"/>
  <c r="R398" i="28"/>
  <c r="P398" i="28"/>
  <c r="L396" i="28"/>
  <c r="N395" i="28"/>
  <c r="N396" i="28" s="1"/>
  <c r="X392" i="28"/>
  <c r="V392" i="28"/>
  <c r="T392" i="28"/>
  <c r="R392" i="28"/>
  <c r="P392" i="28"/>
  <c r="L390" i="28"/>
  <c r="N389" i="28"/>
  <c r="N390" i="28" s="1"/>
  <c r="X386" i="28"/>
  <c r="V386" i="28"/>
  <c r="T386" i="28"/>
  <c r="R386" i="28"/>
  <c r="P386" i="28"/>
  <c r="N383" i="28"/>
  <c r="N384" i="28" s="1"/>
  <c r="X380" i="28"/>
  <c r="V380" i="28"/>
  <c r="T380" i="28"/>
  <c r="R380" i="28"/>
  <c r="P380" i="28"/>
  <c r="N377" i="28"/>
  <c r="N378" i="28" s="1"/>
  <c r="V374" i="28"/>
  <c r="T374" i="28"/>
  <c r="R374" i="28"/>
  <c r="P374" i="28"/>
  <c r="N372" i="28"/>
  <c r="N371" i="28"/>
  <c r="X368" i="28"/>
  <c r="V368" i="28"/>
  <c r="T368" i="28"/>
  <c r="R368" i="28"/>
  <c r="P368" i="28"/>
  <c r="L366" i="28"/>
  <c r="AC365" i="28"/>
  <c r="N365" i="28"/>
  <c r="N366" i="28" s="1"/>
  <c r="X362" i="28"/>
  <c r="V362" i="28"/>
  <c r="T362" i="28"/>
  <c r="R362" i="28"/>
  <c r="P362" i="28"/>
  <c r="N360" i="28"/>
  <c r="L360" i="28"/>
  <c r="N359" i="28"/>
  <c r="X356" i="28"/>
  <c r="V356" i="28"/>
  <c r="T356" i="28"/>
  <c r="R356" i="28"/>
  <c r="P356" i="28"/>
  <c r="N354" i="28"/>
  <c r="L354" i="28"/>
  <c r="N353" i="28"/>
  <c r="X350" i="28"/>
  <c r="V350" i="28"/>
  <c r="T350" i="28"/>
  <c r="R350" i="28"/>
  <c r="P350" i="28"/>
  <c r="N348" i="28"/>
  <c r="L348" i="28"/>
  <c r="N347" i="28"/>
  <c r="X344" i="28"/>
  <c r="V344" i="28"/>
  <c r="T344" i="28"/>
  <c r="R344" i="28"/>
  <c r="P344" i="28"/>
  <c r="N342" i="28"/>
  <c r="N341" i="28"/>
  <c r="X338" i="28"/>
  <c r="V338" i="28"/>
  <c r="T338" i="28"/>
  <c r="R338" i="28"/>
  <c r="P338" i="28"/>
  <c r="N335" i="28"/>
  <c r="N336" i="28" s="1"/>
  <c r="X332" i="28"/>
  <c r="V332" i="28"/>
  <c r="T332" i="28"/>
  <c r="R332" i="28"/>
  <c r="P332" i="28"/>
  <c r="N329" i="28"/>
  <c r="N330" i="28" s="1"/>
  <c r="X326" i="28"/>
  <c r="V326" i="28"/>
  <c r="T326" i="28"/>
  <c r="R326" i="28"/>
  <c r="P326" i="28"/>
  <c r="N324" i="28"/>
  <c r="N323" i="28"/>
  <c r="X320" i="28"/>
  <c r="V320" i="28"/>
  <c r="T320" i="28"/>
  <c r="R320" i="28"/>
  <c r="P320" i="28"/>
  <c r="N318" i="28"/>
  <c r="N317" i="28"/>
  <c r="X314" i="28"/>
  <c r="V314" i="28"/>
  <c r="T314" i="28"/>
  <c r="R314" i="28"/>
  <c r="P314" i="28"/>
  <c r="N311" i="28"/>
  <c r="N312" i="28" s="1"/>
  <c r="X308" i="28"/>
  <c r="V308" i="28"/>
  <c r="T308" i="28"/>
  <c r="R308" i="28"/>
  <c r="P308" i="28"/>
  <c r="N305" i="28"/>
  <c r="N306" i="28" s="1"/>
  <c r="X302" i="28"/>
  <c r="V302" i="28"/>
  <c r="T302" i="28"/>
  <c r="R302" i="28"/>
  <c r="P302" i="28"/>
  <c r="N300" i="28"/>
  <c r="N299" i="28"/>
  <c r="X296" i="28"/>
  <c r="V296" i="28"/>
  <c r="T296" i="28"/>
  <c r="R296" i="28"/>
  <c r="P296" i="28"/>
  <c r="N294" i="28"/>
  <c r="N293" i="28"/>
  <c r="X290" i="28"/>
  <c r="V290" i="28"/>
  <c r="T290" i="28"/>
  <c r="R290" i="28"/>
  <c r="P290" i="28"/>
  <c r="N287" i="28"/>
  <c r="N288" i="28" s="1"/>
  <c r="X284" i="28"/>
  <c r="V284" i="28"/>
  <c r="T284" i="28"/>
  <c r="R284" i="28"/>
  <c r="P284" i="28"/>
  <c r="N281" i="28"/>
  <c r="N282" i="28" s="1"/>
  <c r="X278" i="28"/>
  <c r="V278" i="28"/>
  <c r="T278" i="28"/>
  <c r="R278" i="28"/>
  <c r="P278" i="28"/>
  <c r="N276" i="28"/>
  <c r="L276" i="28"/>
  <c r="N275" i="28"/>
  <c r="X272" i="28"/>
  <c r="V272" i="28"/>
  <c r="T272" i="28"/>
  <c r="R272" i="28"/>
  <c r="P272" i="28"/>
  <c r="N270" i="28"/>
  <c r="N269" i="28"/>
  <c r="X266" i="28"/>
  <c r="V266" i="28"/>
  <c r="T266" i="28"/>
  <c r="R266" i="28"/>
  <c r="P266" i="28"/>
  <c r="N264" i="28"/>
  <c r="N263" i="28"/>
  <c r="R260" i="28"/>
  <c r="P260" i="28"/>
  <c r="N258" i="28"/>
  <c r="L258" i="28"/>
  <c r="N257" i="28"/>
  <c r="X254" i="28"/>
  <c r="V254" i="28"/>
  <c r="T254" i="28"/>
  <c r="R254" i="28"/>
  <c r="P254" i="28"/>
  <c r="N252" i="28"/>
  <c r="N251" i="28"/>
  <c r="X248" i="28"/>
  <c r="V248" i="28"/>
  <c r="T248" i="28"/>
  <c r="R248" i="28"/>
  <c r="P248" i="28"/>
  <c r="N245" i="28"/>
  <c r="N246" i="28" s="1"/>
  <c r="L245" i="28"/>
  <c r="X242" i="28"/>
  <c r="V242" i="28"/>
  <c r="T242" i="28"/>
  <c r="R242" i="28"/>
  <c r="P242" i="28"/>
  <c r="L240" i="28"/>
  <c r="N239" i="28"/>
  <c r="N240" i="28" s="1"/>
  <c r="X236" i="28"/>
  <c r="V236" i="28"/>
  <c r="T236" i="28"/>
  <c r="R236" i="28"/>
  <c r="P236" i="28"/>
  <c r="N233" i="28"/>
  <c r="N234" i="28" s="1"/>
  <c r="X230" i="28"/>
  <c r="V230" i="28"/>
  <c r="T230" i="28"/>
  <c r="R230" i="28"/>
  <c r="P230" i="28"/>
  <c r="N227" i="28"/>
  <c r="N228" i="28" s="1"/>
  <c r="X224" i="28"/>
  <c r="V224" i="28"/>
  <c r="T224" i="28"/>
  <c r="R224" i="28"/>
  <c r="P224" i="28"/>
  <c r="N222" i="28"/>
  <c r="N221" i="28"/>
  <c r="X218" i="28"/>
  <c r="V218" i="28"/>
  <c r="T218" i="28"/>
  <c r="R218" i="28"/>
  <c r="P218" i="28"/>
  <c r="N216" i="28"/>
  <c r="N215" i="28"/>
  <c r="X212" i="28"/>
  <c r="V212" i="28"/>
  <c r="T212" i="28"/>
  <c r="R212" i="28"/>
  <c r="P212" i="28"/>
  <c r="N209" i="28"/>
  <c r="N210" i="28" s="1"/>
  <c r="X206" i="28"/>
  <c r="V206" i="28"/>
  <c r="T206" i="28"/>
  <c r="R206" i="28"/>
  <c r="P206" i="28"/>
  <c r="N203" i="28"/>
  <c r="N204" i="28" s="1"/>
  <c r="X200" i="28"/>
  <c r="V200" i="28"/>
  <c r="T200" i="28"/>
  <c r="R200" i="28"/>
  <c r="P200" i="28"/>
  <c r="N198" i="28"/>
  <c r="N197" i="28"/>
  <c r="X194" i="28"/>
  <c r="V194" i="28"/>
  <c r="T194" i="28"/>
  <c r="R194" i="28"/>
  <c r="P194" i="28"/>
  <c r="N192" i="28"/>
  <c r="N191" i="28"/>
  <c r="X188" i="28"/>
  <c r="V188" i="28"/>
  <c r="T188" i="28"/>
  <c r="R188" i="28"/>
  <c r="P188" i="28"/>
  <c r="N185" i="28"/>
  <c r="N186" i="28" s="1"/>
  <c r="X182" i="28"/>
  <c r="V182" i="28"/>
  <c r="T182" i="28"/>
  <c r="R182" i="28"/>
  <c r="P182" i="28"/>
  <c r="N179" i="28"/>
  <c r="N180" i="28" s="1"/>
  <c r="L179" i="28"/>
  <c r="X176" i="28"/>
  <c r="V176" i="28"/>
  <c r="T176" i="28"/>
  <c r="R176" i="28"/>
  <c r="P176" i="28"/>
  <c r="L174" i="28"/>
  <c r="N173" i="28"/>
  <c r="N174" i="28" s="1"/>
  <c r="X170" i="28"/>
  <c r="V170" i="28"/>
  <c r="T170" i="28"/>
  <c r="R170" i="28"/>
  <c r="P170" i="28"/>
  <c r="L168" i="28"/>
  <c r="N167" i="28"/>
  <c r="N168" i="28" s="1"/>
  <c r="X164" i="28"/>
  <c r="V164" i="28"/>
  <c r="T164" i="28"/>
  <c r="R164" i="28"/>
  <c r="P164" i="28"/>
  <c r="L162" i="28"/>
  <c r="N161" i="28"/>
  <c r="N162" i="28" s="1"/>
  <c r="X158" i="28"/>
  <c r="V158" i="28"/>
  <c r="T158" i="28"/>
  <c r="R158" i="28"/>
  <c r="P158" i="28"/>
  <c r="N155" i="28"/>
  <c r="N156" i="28" s="1"/>
  <c r="X152" i="28"/>
  <c r="V152" i="28"/>
  <c r="T152" i="28"/>
  <c r="R152" i="28"/>
  <c r="P152" i="28"/>
  <c r="N150" i="28"/>
  <c r="N149" i="28"/>
  <c r="X146" i="28"/>
  <c r="V146" i="28"/>
  <c r="T146" i="28"/>
  <c r="R146" i="28"/>
  <c r="P146" i="28"/>
  <c r="N144" i="28"/>
  <c r="N143" i="28"/>
  <c r="X140" i="28"/>
  <c r="V140" i="28"/>
  <c r="T140" i="28"/>
  <c r="R140" i="28"/>
  <c r="P140" i="28"/>
  <c r="N137" i="28"/>
  <c r="N138" i="28" s="1"/>
  <c r="X134" i="28"/>
  <c r="V134" i="28"/>
  <c r="T134" i="28"/>
  <c r="R134" i="28"/>
  <c r="P134" i="28"/>
  <c r="N131" i="28"/>
  <c r="N132" i="28" s="1"/>
  <c r="X128" i="28"/>
  <c r="V128" i="28"/>
  <c r="T128" i="28"/>
  <c r="R128" i="28"/>
  <c r="P128" i="28"/>
  <c r="N126" i="28"/>
  <c r="L126" i="28"/>
  <c r="N125" i="28"/>
  <c r="X122" i="28"/>
  <c r="V122" i="28"/>
  <c r="T122" i="28"/>
  <c r="R122" i="28"/>
  <c r="P122" i="28"/>
  <c r="N120" i="28"/>
  <c r="N119" i="28"/>
  <c r="X116" i="28"/>
  <c r="V116" i="28"/>
  <c r="T116" i="28"/>
  <c r="R116" i="28"/>
  <c r="P116" i="28"/>
  <c r="N114" i="28"/>
  <c r="N113" i="28"/>
  <c r="X110" i="28"/>
  <c r="V110" i="28"/>
  <c r="T110" i="28"/>
  <c r="R110" i="28"/>
  <c r="P110" i="28"/>
  <c r="N107" i="28"/>
  <c r="N108" i="28" s="1"/>
  <c r="X104" i="28"/>
  <c r="V104" i="28"/>
  <c r="T104" i="28"/>
  <c r="R104" i="28"/>
  <c r="P104" i="28"/>
  <c r="N101" i="28"/>
  <c r="N102" i="28" s="1"/>
  <c r="X98" i="28"/>
  <c r="V98" i="28"/>
  <c r="T98" i="28"/>
  <c r="R98" i="28"/>
  <c r="P98" i="28"/>
  <c r="N96" i="28"/>
  <c r="N95" i="28"/>
  <c r="X92" i="28"/>
  <c r="V92" i="28"/>
  <c r="T92" i="28"/>
  <c r="R92" i="28"/>
  <c r="P92" i="28"/>
  <c r="N90" i="28"/>
  <c r="N89" i="28"/>
  <c r="L89" i="28"/>
  <c r="X86" i="28"/>
  <c r="V86" i="28"/>
  <c r="T86" i="28"/>
  <c r="R86" i="28"/>
  <c r="P86" i="28"/>
  <c r="N84" i="28"/>
  <c r="L84" i="28"/>
  <c r="N83" i="28"/>
  <c r="X80" i="28"/>
  <c r="V80" i="28"/>
  <c r="T80" i="28"/>
  <c r="R80" i="28"/>
  <c r="P80" i="28"/>
  <c r="N78" i="28"/>
  <c r="N77" i="28"/>
  <c r="X74" i="28"/>
  <c r="V74" i="28"/>
  <c r="T74" i="28"/>
  <c r="R74" i="28"/>
  <c r="P74" i="28"/>
  <c r="L72" i="28"/>
  <c r="N71" i="28"/>
  <c r="N72" i="28" s="1"/>
  <c r="X68" i="28"/>
  <c r="V68" i="28"/>
  <c r="T68" i="28"/>
  <c r="R68" i="28"/>
  <c r="P68" i="28"/>
  <c r="L66" i="28"/>
  <c r="N65" i="28"/>
  <c r="N66" i="28" s="1"/>
  <c r="X62" i="28"/>
  <c r="V62" i="28"/>
  <c r="T62" i="28"/>
  <c r="R62" i="28"/>
  <c r="P62" i="28"/>
  <c r="L60" i="28"/>
  <c r="N59" i="28"/>
  <c r="N60" i="28" s="1"/>
  <c r="X56" i="28"/>
  <c r="V56" i="28"/>
  <c r="T56" i="28"/>
  <c r="R56" i="28"/>
  <c r="P56" i="28"/>
  <c r="L54" i="28"/>
  <c r="N53" i="28"/>
  <c r="N54" i="28" s="1"/>
  <c r="X50" i="28"/>
  <c r="V50" i="28"/>
  <c r="T50" i="28"/>
  <c r="R50" i="28"/>
  <c r="P50" i="28"/>
  <c r="L48" i="28"/>
  <c r="N47" i="28"/>
  <c r="N48" i="28" s="1"/>
  <c r="X44" i="28"/>
  <c r="V44" i="28"/>
  <c r="T44" i="28"/>
  <c r="R44" i="28"/>
  <c r="P44" i="28"/>
  <c r="L42" i="28"/>
  <c r="N41" i="28"/>
  <c r="N42" i="28" s="1"/>
  <c r="L41" i="28"/>
  <c r="X38" i="28"/>
  <c r="V38" i="28"/>
  <c r="T38" i="28"/>
  <c r="R38" i="28"/>
  <c r="P38" i="28"/>
  <c r="N36" i="28"/>
  <c r="N35" i="28"/>
  <c r="X32" i="28"/>
  <c r="V32" i="28"/>
  <c r="T32" i="28"/>
  <c r="R32" i="28"/>
  <c r="P32" i="28"/>
  <c r="N29" i="28"/>
  <c r="N30" i="28" s="1"/>
  <c r="X26" i="28"/>
  <c r="V26" i="28"/>
  <c r="T26" i="28"/>
  <c r="R26" i="28"/>
  <c r="P26" i="28"/>
  <c r="N24" i="28"/>
  <c r="N23" i="28"/>
  <c r="X20" i="28"/>
  <c r="V20" i="28"/>
  <c r="T20" i="28"/>
  <c r="R20" i="28"/>
  <c r="P20" i="28"/>
  <c r="N18" i="28"/>
  <c r="L18" i="28"/>
  <c r="N17" i="28"/>
  <c r="X14" i="28"/>
  <c r="B8" i="28"/>
  <c r="B7" i="28"/>
  <c r="Z1" i="28"/>
  <c r="J1" i="28"/>
  <c r="F1" i="28"/>
  <c r="X650" i="27"/>
  <c r="V650" i="27"/>
  <c r="T650" i="27"/>
  <c r="R650" i="27"/>
  <c r="P650" i="27"/>
  <c r="N647" i="27"/>
  <c r="N648" i="27" s="1"/>
  <c r="L647" i="27"/>
  <c r="X644" i="27"/>
  <c r="V644" i="27"/>
  <c r="T644" i="27"/>
  <c r="R644" i="27"/>
  <c r="P644" i="27"/>
  <c r="Z642" i="27"/>
  <c r="N641" i="27"/>
  <c r="N642" i="27" s="1"/>
  <c r="L641" i="27"/>
  <c r="X638" i="27"/>
  <c r="V638" i="27"/>
  <c r="T638" i="27"/>
  <c r="R638" i="27"/>
  <c r="P638" i="27"/>
  <c r="N635" i="27"/>
  <c r="N636" i="27" s="1"/>
  <c r="L635" i="27"/>
  <c r="X632" i="27"/>
  <c r="V632" i="27"/>
  <c r="T632" i="27"/>
  <c r="R632" i="27"/>
  <c r="P632" i="27"/>
  <c r="Z630" i="27"/>
  <c r="N630" i="27"/>
  <c r="N629" i="27"/>
  <c r="L629" i="27"/>
  <c r="X626" i="27"/>
  <c r="V626" i="27"/>
  <c r="T626" i="27"/>
  <c r="R626" i="27"/>
  <c r="P626" i="27"/>
  <c r="Z624" i="27"/>
  <c r="N624" i="27"/>
  <c r="N623" i="27"/>
  <c r="L623" i="27"/>
  <c r="X620" i="27"/>
  <c r="V620" i="27"/>
  <c r="T620" i="27"/>
  <c r="R620" i="27"/>
  <c r="P620" i="27"/>
  <c r="Z618" i="27"/>
  <c r="N617" i="27"/>
  <c r="N618" i="27" s="1"/>
  <c r="L617" i="27"/>
  <c r="X614" i="27"/>
  <c r="V614" i="27"/>
  <c r="T614" i="27"/>
  <c r="R614" i="27"/>
  <c r="P614" i="27"/>
  <c r="Z612" i="27"/>
  <c r="N611" i="27"/>
  <c r="N612" i="27" s="1"/>
  <c r="L611" i="27"/>
  <c r="X608" i="27"/>
  <c r="V608" i="27"/>
  <c r="T608" i="27"/>
  <c r="R608" i="27"/>
  <c r="P608" i="27"/>
  <c r="Z606" i="27"/>
  <c r="N606" i="27"/>
  <c r="N605" i="27"/>
  <c r="L605" i="27"/>
  <c r="X602" i="27"/>
  <c r="V602" i="27"/>
  <c r="T602" i="27"/>
  <c r="R602" i="27"/>
  <c r="P602" i="27"/>
  <c r="Z600" i="27"/>
  <c r="N600" i="27"/>
  <c r="N599" i="27"/>
  <c r="L599" i="27"/>
  <c r="X596" i="27"/>
  <c r="V596" i="27"/>
  <c r="T596" i="27"/>
  <c r="R596" i="27"/>
  <c r="P596" i="27"/>
  <c r="Z594" i="27"/>
  <c r="N593" i="27"/>
  <c r="N594" i="27" s="1"/>
  <c r="L593" i="27"/>
  <c r="X590" i="27"/>
  <c r="V590" i="27"/>
  <c r="T590" i="27"/>
  <c r="R590" i="27"/>
  <c r="P590" i="27"/>
  <c r="Z588" i="27"/>
  <c r="N587" i="27"/>
  <c r="N588" i="27" s="1"/>
  <c r="L587" i="27"/>
  <c r="X584" i="27"/>
  <c r="V584" i="27"/>
  <c r="T584" i="27"/>
  <c r="R584" i="27"/>
  <c r="P584" i="27"/>
  <c r="Z582" i="27"/>
  <c r="N582" i="27"/>
  <c r="N581" i="27"/>
  <c r="L581" i="27"/>
  <c r="X578" i="27"/>
  <c r="V578" i="27"/>
  <c r="T578" i="27"/>
  <c r="R578" i="27"/>
  <c r="P578" i="27"/>
  <c r="Z576" i="27"/>
  <c r="N576" i="27"/>
  <c r="N575" i="27"/>
  <c r="L575" i="27"/>
  <c r="X572" i="27"/>
  <c r="V572" i="27"/>
  <c r="T572" i="27"/>
  <c r="R572" i="27"/>
  <c r="P572" i="27"/>
  <c r="Z570" i="27"/>
  <c r="N569" i="27"/>
  <c r="N570" i="27" s="1"/>
  <c r="L569" i="27"/>
  <c r="X566" i="27"/>
  <c r="V566" i="27"/>
  <c r="T566" i="27"/>
  <c r="R566" i="27"/>
  <c r="P566" i="27"/>
  <c r="Z564" i="27"/>
  <c r="N563" i="27"/>
  <c r="N564" i="27" s="1"/>
  <c r="L563" i="27"/>
  <c r="X560" i="27"/>
  <c r="V560" i="27"/>
  <c r="T560" i="27"/>
  <c r="R560" i="27"/>
  <c r="P560" i="27"/>
  <c r="Z558" i="27"/>
  <c r="N558" i="27"/>
  <c r="N557" i="27"/>
  <c r="L557" i="27"/>
  <c r="X554" i="27"/>
  <c r="V554" i="27"/>
  <c r="T554" i="27"/>
  <c r="R554" i="27"/>
  <c r="P554" i="27"/>
  <c r="N552" i="27"/>
  <c r="N551" i="27"/>
  <c r="L551" i="27"/>
  <c r="X548" i="27"/>
  <c r="V548" i="27"/>
  <c r="T548" i="27"/>
  <c r="R548" i="27"/>
  <c r="P548" i="27"/>
  <c r="Z546" i="27"/>
  <c r="N546" i="27"/>
  <c r="N545" i="27"/>
  <c r="L545" i="27"/>
  <c r="X542" i="27"/>
  <c r="V542" i="27"/>
  <c r="T542" i="27"/>
  <c r="R542" i="27"/>
  <c r="P542" i="27"/>
  <c r="N540" i="27"/>
  <c r="N539" i="27"/>
  <c r="L539" i="27"/>
  <c r="X536" i="27"/>
  <c r="V536" i="27"/>
  <c r="T536" i="27"/>
  <c r="R536" i="27"/>
  <c r="P536" i="27"/>
  <c r="Z534" i="27"/>
  <c r="N533" i="27"/>
  <c r="N534" i="27" s="1"/>
  <c r="X530" i="27"/>
  <c r="V530" i="27"/>
  <c r="T530" i="27"/>
  <c r="R530" i="27"/>
  <c r="P530" i="27"/>
  <c r="N528" i="27"/>
  <c r="N527" i="27"/>
  <c r="X524" i="27"/>
  <c r="V524" i="27"/>
  <c r="T524" i="27"/>
  <c r="R524" i="27"/>
  <c r="P524" i="27"/>
  <c r="Z522" i="27"/>
  <c r="N522" i="27"/>
  <c r="N521" i="27"/>
  <c r="X518" i="27"/>
  <c r="V518" i="27"/>
  <c r="T518" i="27"/>
  <c r="R518" i="27"/>
  <c r="P518" i="27"/>
  <c r="Z516" i="27"/>
  <c r="N516" i="27"/>
  <c r="N515" i="27"/>
  <c r="X512" i="27"/>
  <c r="V512" i="27"/>
  <c r="T512" i="27"/>
  <c r="R512" i="27"/>
  <c r="P512" i="27"/>
  <c r="N510" i="27"/>
  <c r="N509" i="27"/>
  <c r="X506" i="27"/>
  <c r="V506" i="27"/>
  <c r="T506" i="27"/>
  <c r="R506" i="27"/>
  <c r="P506" i="27"/>
  <c r="N503" i="27"/>
  <c r="N504" i="27" s="1"/>
  <c r="X500" i="27"/>
  <c r="V500" i="27"/>
  <c r="T500" i="27"/>
  <c r="R500" i="27"/>
  <c r="P500" i="27"/>
  <c r="N497" i="27"/>
  <c r="N498" i="27" s="1"/>
  <c r="X494" i="27"/>
  <c r="V494" i="27"/>
  <c r="T494" i="27"/>
  <c r="R494" i="27"/>
  <c r="P494" i="27"/>
  <c r="N492" i="27"/>
  <c r="N491" i="27"/>
  <c r="X488" i="27"/>
  <c r="V488" i="27"/>
  <c r="T488" i="27"/>
  <c r="R488" i="27"/>
  <c r="P488" i="27"/>
  <c r="N486" i="27"/>
  <c r="L486" i="27"/>
  <c r="N485" i="27"/>
  <c r="L485" i="27"/>
  <c r="X482" i="27"/>
  <c r="V482" i="27"/>
  <c r="T482" i="27"/>
  <c r="R482" i="27"/>
  <c r="P482" i="27"/>
  <c r="N480" i="27"/>
  <c r="N479" i="27"/>
  <c r="X476" i="27"/>
  <c r="V476" i="27"/>
  <c r="T476" i="27"/>
  <c r="R476" i="27"/>
  <c r="P476" i="27"/>
  <c r="N474" i="27"/>
  <c r="N473" i="27"/>
  <c r="X470" i="27"/>
  <c r="V470" i="27"/>
  <c r="T470" i="27"/>
  <c r="R470" i="27"/>
  <c r="P470" i="27"/>
  <c r="N467" i="27"/>
  <c r="N468" i="27" s="1"/>
  <c r="X464" i="27"/>
  <c r="V464" i="27"/>
  <c r="T464" i="27"/>
  <c r="R464" i="27"/>
  <c r="P464" i="27"/>
  <c r="Z462" i="27"/>
  <c r="N461" i="27"/>
  <c r="N462" i="27" s="1"/>
  <c r="L461" i="27"/>
  <c r="X458" i="27"/>
  <c r="V458" i="27"/>
  <c r="T458" i="27"/>
  <c r="R458" i="27"/>
  <c r="P458" i="27"/>
  <c r="N455" i="27"/>
  <c r="N456" i="27" s="1"/>
  <c r="X452" i="27"/>
  <c r="V452" i="27"/>
  <c r="T452" i="27"/>
  <c r="R452" i="27"/>
  <c r="P452" i="27"/>
  <c r="Z450" i="27"/>
  <c r="N449" i="27"/>
  <c r="N450" i="27" s="1"/>
  <c r="X446" i="27"/>
  <c r="V446" i="27"/>
  <c r="T446" i="27"/>
  <c r="R446" i="27"/>
  <c r="P446" i="27"/>
  <c r="N443" i="27"/>
  <c r="N444" i="27" s="1"/>
  <c r="L443" i="27"/>
  <c r="X440" i="27"/>
  <c r="V440" i="27"/>
  <c r="T440" i="27"/>
  <c r="R440" i="27"/>
  <c r="P440" i="27"/>
  <c r="N438" i="27"/>
  <c r="N437" i="27"/>
  <c r="X434" i="27"/>
  <c r="V434" i="27"/>
  <c r="T434" i="27"/>
  <c r="R434" i="27"/>
  <c r="P434" i="27"/>
  <c r="N432" i="27"/>
  <c r="N431" i="27"/>
  <c r="X428" i="27"/>
  <c r="V428" i="27"/>
  <c r="T428" i="27"/>
  <c r="R428" i="27"/>
  <c r="P428" i="27"/>
  <c r="N426" i="27"/>
  <c r="N425" i="27"/>
  <c r="X422" i="27"/>
  <c r="V422" i="27"/>
  <c r="T422" i="27"/>
  <c r="R422" i="27"/>
  <c r="P422" i="27"/>
  <c r="Z420" i="27"/>
  <c r="N420" i="27"/>
  <c r="N419" i="27"/>
  <c r="L419" i="27"/>
  <c r="X416" i="27"/>
  <c r="V416" i="27"/>
  <c r="T416" i="27"/>
  <c r="R416" i="27"/>
  <c r="P416" i="27"/>
  <c r="N414" i="27"/>
  <c r="N413" i="27"/>
  <c r="L413" i="27"/>
  <c r="X410" i="27"/>
  <c r="V410" i="27"/>
  <c r="T410" i="27"/>
  <c r="R410" i="27"/>
  <c r="P410" i="27"/>
  <c r="N408" i="27"/>
  <c r="N407" i="27"/>
  <c r="L407" i="27"/>
  <c r="X404" i="27"/>
  <c r="V404" i="27"/>
  <c r="T404" i="27"/>
  <c r="R404" i="27"/>
  <c r="P404" i="27"/>
  <c r="N402" i="27"/>
  <c r="N401" i="27"/>
  <c r="V398" i="27"/>
  <c r="T398" i="27"/>
  <c r="R398" i="27"/>
  <c r="P398" i="27"/>
  <c r="N395" i="27"/>
  <c r="N396" i="27" s="1"/>
  <c r="L395" i="27"/>
  <c r="L396" i="27" s="1"/>
  <c r="V392" i="27"/>
  <c r="T392" i="27"/>
  <c r="R392" i="27"/>
  <c r="P392" i="27"/>
  <c r="N390" i="27"/>
  <c r="N389" i="27"/>
  <c r="L389" i="27"/>
  <c r="X386" i="27"/>
  <c r="V386" i="27"/>
  <c r="T386" i="27"/>
  <c r="R386" i="27"/>
  <c r="P386" i="27"/>
  <c r="N383" i="27"/>
  <c r="N384" i="27" s="1"/>
  <c r="L383" i="27"/>
  <c r="L384" i="27" s="1"/>
  <c r="X380" i="27"/>
  <c r="V380" i="27"/>
  <c r="T380" i="27"/>
  <c r="R380" i="27"/>
  <c r="P380" i="27"/>
  <c r="Z378" i="27"/>
  <c r="N378" i="27"/>
  <c r="L378" i="27"/>
  <c r="N377" i="27"/>
  <c r="L377" i="27"/>
  <c r="X374" i="27"/>
  <c r="V374" i="27"/>
  <c r="T374" i="27"/>
  <c r="R374" i="27"/>
  <c r="P374" i="27"/>
  <c r="L374" i="27"/>
  <c r="Z372" i="27"/>
  <c r="N372" i="27"/>
  <c r="N373" i="27" s="1"/>
  <c r="AG371" i="27"/>
  <c r="N371" i="27"/>
  <c r="L371" i="27"/>
  <c r="X368" i="27"/>
  <c r="V368" i="27"/>
  <c r="T368" i="27"/>
  <c r="R368" i="27"/>
  <c r="P368" i="27"/>
  <c r="N366" i="27"/>
  <c r="N365" i="27"/>
  <c r="L365" i="27"/>
  <c r="L366" i="27" s="1"/>
  <c r="X362" i="27"/>
  <c r="V362" i="27"/>
  <c r="T362" i="27"/>
  <c r="R362" i="27"/>
  <c r="P362" i="27"/>
  <c r="N359" i="27"/>
  <c r="N360" i="27" s="1"/>
  <c r="L359" i="27"/>
  <c r="L360" i="27" s="1"/>
  <c r="X356" i="27"/>
  <c r="V356" i="27"/>
  <c r="T356" i="27"/>
  <c r="R356" i="27"/>
  <c r="P356" i="27"/>
  <c r="N353" i="27"/>
  <c r="N354" i="27" s="1"/>
  <c r="L353" i="27"/>
  <c r="X350" i="27"/>
  <c r="V350" i="27"/>
  <c r="T350" i="27"/>
  <c r="R350" i="27"/>
  <c r="P350" i="27"/>
  <c r="L348" i="27"/>
  <c r="N347" i="27"/>
  <c r="N348" i="27" s="1"/>
  <c r="L347" i="27"/>
  <c r="X344" i="27"/>
  <c r="V344" i="27"/>
  <c r="T344" i="27"/>
  <c r="R344" i="27"/>
  <c r="P344" i="27"/>
  <c r="N342" i="27"/>
  <c r="L342" i="27"/>
  <c r="N341" i="27"/>
  <c r="L341" i="27"/>
  <c r="X338" i="27"/>
  <c r="V338" i="27"/>
  <c r="T338" i="27"/>
  <c r="R338" i="27"/>
  <c r="P338" i="27"/>
  <c r="N336" i="27"/>
  <c r="N335" i="27"/>
  <c r="L335" i="27"/>
  <c r="X332" i="27"/>
  <c r="V332" i="27"/>
  <c r="T332" i="27"/>
  <c r="R332" i="27"/>
  <c r="P332" i="27"/>
  <c r="N330" i="27"/>
  <c r="N329" i="27"/>
  <c r="L329" i="27"/>
  <c r="X326" i="27"/>
  <c r="V326" i="27"/>
  <c r="T326" i="27"/>
  <c r="R326" i="27"/>
  <c r="P326" i="27"/>
  <c r="N324" i="27"/>
  <c r="N323" i="27"/>
  <c r="L323" i="27"/>
  <c r="X320" i="27"/>
  <c r="V320" i="27"/>
  <c r="T320" i="27"/>
  <c r="R320" i="27"/>
  <c r="P320" i="27"/>
  <c r="N318" i="27"/>
  <c r="N317" i="27"/>
  <c r="L317" i="27"/>
  <c r="X314" i="27"/>
  <c r="V314" i="27"/>
  <c r="T314" i="27"/>
  <c r="R314" i="27"/>
  <c r="P314" i="27"/>
  <c r="N312" i="27"/>
  <c r="N311" i="27"/>
  <c r="L311" i="27"/>
  <c r="X308" i="27"/>
  <c r="V308" i="27"/>
  <c r="T308" i="27"/>
  <c r="R308" i="27"/>
  <c r="P308" i="27"/>
  <c r="N306" i="27"/>
  <c r="N305" i="27"/>
  <c r="L305" i="27"/>
  <c r="X302" i="27"/>
  <c r="V302" i="27"/>
  <c r="T302" i="27"/>
  <c r="R302" i="27"/>
  <c r="P302" i="27"/>
  <c r="N300" i="27"/>
  <c r="N299" i="27"/>
  <c r="X296" i="27"/>
  <c r="V296" i="27"/>
  <c r="T296" i="27"/>
  <c r="R296" i="27"/>
  <c r="P296" i="27"/>
  <c r="N294" i="27"/>
  <c r="N293" i="27"/>
  <c r="L293" i="27"/>
  <c r="X290" i="27"/>
  <c r="V290" i="27"/>
  <c r="T290" i="27"/>
  <c r="R290" i="27"/>
  <c r="P290" i="27"/>
  <c r="N288" i="27"/>
  <c r="L288" i="27"/>
  <c r="N287" i="27"/>
  <c r="L287" i="27"/>
  <c r="X284" i="27"/>
  <c r="V284" i="27"/>
  <c r="T284" i="27"/>
  <c r="R284" i="27"/>
  <c r="P284" i="27"/>
  <c r="Z282" i="27"/>
  <c r="N281" i="27"/>
  <c r="N282" i="27" s="1"/>
  <c r="L281" i="27"/>
  <c r="X278" i="27"/>
  <c r="V278" i="27"/>
  <c r="T278" i="27"/>
  <c r="R278" i="27"/>
  <c r="P278" i="27"/>
  <c r="Z276" i="27"/>
  <c r="N275" i="27"/>
  <c r="N276" i="27" s="1"/>
  <c r="L275" i="27"/>
  <c r="X272" i="27"/>
  <c r="V272" i="27"/>
  <c r="T272" i="27"/>
  <c r="R272" i="27"/>
  <c r="P272" i="27"/>
  <c r="Z270" i="27"/>
  <c r="N270" i="27"/>
  <c r="L270" i="27"/>
  <c r="N269" i="27"/>
  <c r="L269" i="27"/>
  <c r="X266" i="27"/>
  <c r="V266" i="27"/>
  <c r="T266" i="27"/>
  <c r="R266" i="27"/>
  <c r="P266" i="27"/>
  <c r="Z264" i="27"/>
  <c r="N263" i="27"/>
  <c r="N264" i="27" s="1"/>
  <c r="L263" i="27"/>
  <c r="L264" i="27" s="1"/>
  <c r="X260" i="27"/>
  <c r="V260" i="27"/>
  <c r="T260" i="27"/>
  <c r="R260" i="27"/>
  <c r="P260" i="27"/>
  <c r="N258" i="27"/>
  <c r="N259" i="27" s="1"/>
  <c r="L258" i="27"/>
  <c r="N257" i="27"/>
  <c r="L257" i="27"/>
  <c r="X254" i="27"/>
  <c r="V254" i="27"/>
  <c r="T254" i="27"/>
  <c r="R254" i="27"/>
  <c r="P254" i="27"/>
  <c r="N252" i="27"/>
  <c r="N251" i="27"/>
  <c r="X248" i="27"/>
  <c r="V248" i="27"/>
  <c r="T248" i="27"/>
  <c r="R248" i="27"/>
  <c r="P248" i="27"/>
  <c r="N246" i="27"/>
  <c r="L246" i="27"/>
  <c r="N245" i="27"/>
  <c r="L245" i="27"/>
  <c r="X242" i="27"/>
  <c r="V242" i="27"/>
  <c r="T242" i="27"/>
  <c r="R242" i="27"/>
  <c r="P242" i="27"/>
  <c r="Z240" i="27"/>
  <c r="N239" i="27"/>
  <c r="N240" i="27" s="1"/>
  <c r="X236" i="27"/>
  <c r="V236" i="27"/>
  <c r="T236" i="27"/>
  <c r="R236" i="27"/>
  <c r="P236" i="27"/>
  <c r="Z234" i="27"/>
  <c r="N233" i="27"/>
  <c r="N234" i="27" s="1"/>
  <c r="L233" i="27"/>
  <c r="X230" i="27"/>
  <c r="V230" i="27"/>
  <c r="T230" i="27"/>
  <c r="R230" i="27"/>
  <c r="P230" i="27"/>
  <c r="Z228" i="27"/>
  <c r="L228" i="27"/>
  <c r="N227" i="27"/>
  <c r="N228" i="27" s="1"/>
  <c r="L227" i="27"/>
  <c r="X224" i="27"/>
  <c r="V224" i="27"/>
  <c r="T224" i="27"/>
  <c r="R224" i="27"/>
  <c r="P224" i="27"/>
  <c r="N222" i="27"/>
  <c r="N221" i="27"/>
  <c r="L221" i="27"/>
  <c r="X218" i="27"/>
  <c r="V218" i="27"/>
  <c r="T218" i="27"/>
  <c r="R218" i="27"/>
  <c r="P218" i="27"/>
  <c r="N215" i="27"/>
  <c r="N216" i="27" s="1"/>
  <c r="L215" i="27"/>
  <c r="X212" i="27"/>
  <c r="V212" i="27"/>
  <c r="T212" i="27"/>
  <c r="R212" i="27"/>
  <c r="P212" i="27"/>
  <c r="N210" i="27"/>
  <c r="L210" i="27"/>
  <c r="N209" i="27"/>
  <c r="L209" i="27"/>
  <c r="X206" i="27"/>
  <c r="V206" i="27"/>
  <c r="T206" i="27"/>
  <c r="R206" i="27"/>
  <c r="P206" i="27"/>
  <c r="N204" i="27"/>
  <c r="N203" i="27"/>
  <c r="L203" i="27"/>
  <c r="X200" i="27"/>
  <c r="V200" i="27"/>
  <c r="T200" i="27"/>
  <c r="R200" i="27"/>
  <c r="P200" i="27"/>
  <c r="N198" i="27"/>
  <c r="N197" i="27"/>
  <c r="L197" i="27"/>
  <c r="L198" i="27" s="1"/>
  <c r="X194" i="27"/>
  <c r="V194" i="27"/>
  <c r="T194" i="27"/>
  <c r="R194" i="27"/>
  <c r="P194" i="27"/>
  <c r="N191" i="27"/>
  <c r="N192" i="27" s="1"/>
  <c r="L191" i="27"/>
  <c r="X188" i="27"/>
  <c r="V188" i="27"/>
  <c r="T188" i="27"/>
  <c r="R188" i="27"/>
  <c r="P188" i="27"/>
  <c r="Z186" i="27"/>
  <c r="N185" i="27"/>
  <c r="N186" i="27" s="1"/>
  <c r="L185" i="27"/>
  <c r="X182" i="27"/>
  <c r="V182" i="27"/>
  <c r="T182" i="27"/>
  <c r="R182" i="27"/>
  <c r="P182" i="27"/>
  <c r="Z180" i="27"/>
  <c r="N180" i="27"/>
  <c r="N181" i="27" s="1"/>
  <c r="N179" i="27"/>
  <c r="L179" i="27"/>
  <c r="L180" i="27" s="1"/>
  <c r="X176" i="27"/>
  <c r="V176" i="27"/>
  <c r="T176" i="27"/>
  <c r="R176" i="27"/>
  <c r="P176" i="27"/>
  <c r="N173" i="27"/>
  <c r="N174" i="27" s="1"/>
  <c r="L173" i="27"/>
  <c r="L174" i="27" s="1"/>
  <c r="X170" i="27"/>
  <c r="V170" i="27"/>
  <c r="T170" i="27"/>
  <c r="R170" i="27"/>
  <c r="P170" i="27"/>
  <c r="N168" i="27"/>
  <c r="N169" i="27" s="1"/>
  <c r="L168" i="27"/>
  <c r="N167" i="27"/>
  <c r="L167" i="27"/>
  <c r="X164" i="27"/>
  <c r="V164" i="27"/>
  <c r="T164" i="27"/>
  <c r="R164" i="27"/>
  <c r="P164" i="27"/>
  <c r="Z162" i="27"/>
  <c r="N161" i="27"/>
  <c r="N162" i="27" s="1"/>
  <c r="L161" i="27"/>
  <c r="L162" i="27" s="1"/>
  <c r="X158" i="27"/>
  <c r="V158" i="27"/>
  <c r="T158" i="27"/>
  <c r="R158" i="27"/>
  <c r="P158" i="27"/>
  <c r="Z156" i="27"/>
  <c r="N156" i="27"/>
  <c r="L156" i="27"/>
  <c r="N155" i="27"/>
  <c r="L155" i="27"/>
  <c r="X152" i="27"/>
  <c r="V152" i="27"/>
  <c r="T152" i="27"/>
  <c r="R152" i="27"/>
  <c r="P152" i="27"/>
  <c r="Z150" i="27"/>
  <c r="N149" i="27"/>
  <c r="N150" i="27" s="1"/>
  <c r="L149" i="27"/>
  <c r="L150" i="27" s="1"/>
  <c r="X146" i="27"/>
  <c r="V146" i="27"/>
  <c r="T146" i="27"/>
  <c r="R146" i="27"/>
  <c r="P146" i="27"/>
  <c r="N143" i="27"/>
  <c r="N144" i="27" s="1"/>
  <c r="L143" i="27"/>
  <c r="X140" i="27"/>
  <c r="V140" i="27"/>
  <c r="T140" i="27"/>
  <c r="R140" i="27"/>
  <c r="P140" i="27"/>
  <c r="N137" i="27"/>
  <c r="N138" i="27" s="1"/>
  <c r="L137" i="27"/>
  <c r="X134" i="27"/>
  <c r="V134" i="27"/>
  <c r="T134" i="27"/>
  <c r="R134" i="27"/>
  <c r="P134" i="27"/>
  <c r="N131" i="27"/>
  <c r="N132" i="27" s="1"/>
  <c r="L131" i="27"/>
  <c r="X128" i="27"/>
  <c r="V128" i="27"/>
  <c r="T128" i="27"/>
  <c r="R128" i="27"/>
  <c r="P128" i="27"/>
  <c r="L126" i="27"/>
  <c r="N125" i="27"/>
  <c r="N126" i="27" s="1"/>
  <c r="X122" i="27"/>
  <c r="V122" i="27"/>
  <c r="T122" i="27"/>
  <c r="R122" i="27"/>
  <c r="P122" i="27"/>
  <c r="N119" i="27"/>
  <c r="N120" i="27" s="1"/>
  <c r="L119" i="27"/>
  <c r="X116" i="27"/>
  <c r="V116" i="27"/>
  <c r="T116" i="27"/>
  <c r="R116" i="27"/>
  <c r="P116" i="27"/>
  <c r="Z114" i="27"/>
  <c r="N114" i="27"/>
  <c r="N115" i="27" s="1"/>
  <c r="N113" i="27"/>
  <c r="L113" i="27"/>
  <c r="L114" i="27" s="1"/>
  <c r="X110" i="27"/>
  <c r="V110" i="27"/>
  <c r="T110" i="27"/>
  <c r="R110" i="27"/>
  <c r="P110" i="27"/>
  <c r="Z108" i="27"/>
  <c r="N108" i="27"/>
  <c r="N109" i="27" s="1"/>
  <c r="L108" i="27"/>
  <c r="N107" i="27"/>
  <c r="L107" i="27"/>
  <c r="X104" i="27"/>
  <c r="V104" i="27"/>
  <c r="T104" i="27"/>
  <c r="R104" i="27"/>
  <c r="P104" i="27"/>
  <c r="Z102" i="27"/>
  <c r="N101" i="27"/>
  <c r="N102" i="27" s="1"/>
  <c r="L101" i="27"/>
  <c r="L102" i="27" s="1"/>
  <c r="X98" i="27"/>
  <c r="V98" i="27"/>
  <c r="T98" i="27"/>
  <c r="R98" i="27"/>
  <c r="P98" i="27"/>
  <c r="Z96" i="27"/>
  <c r="N95" i="27"/>
  <c r="N96" i="27" s="1"/>
  <c r="L95" i="27"/>
  <c r="X92" i="27"/>
  <c r="V92" i="27"/>
  <c r="T92" i="27"/>
  <c r="R92" i="27"/>
  <c r="P92" i="27"/>
  <c r="N89" i="27"/>
  <c r="N90" i="27" s="1"/>
  <c r="L89" i="27"/>
  <c r="X86" i="27"/>
  <c r="V86" i="27"/>
  <c r="T86" i="27"/>
  <c r="R86" i="27"/>
  <c r="P86" i="27"/>
  <c r="N83" i="27"/>
  <c r="N84" i="27" s="1"/>
  <c r="X80" i="27"/>
  <c r="V80" i="27"/>
  <c r="T80" i="27"/>
  <c r="R80" i="27"/>
  <c r="P80" i="27"/>
  <c r="N77" i="27"/>
  <c r="N78" i="27" s="1"/>
  <c r="X74" i="27"/>
  <c r="V74" i="27"/>
  <c r="T74" i="27"/>
  <c r="R74" i="27"/>
  <c r="P74" i="27"/>
  <c r="N71" i="27"/>
  <c r="N72" i="27" s="1"/>
  <c r="R68" i="27"/>
  <c r="P68" i="27"/>
  <c r="N65" i="27"/>
  <c r="N66" i="27" s="1"/>
  <c r="X62" i="27"/>
  <c r="V62" i="27"/>
  <c r="T62" i="27"/>
  <c r="R62" i="27"/>
  <c r="P62" i="27"/>
  <c r="N60" i="27"/>
  <c r="L60" i="27"/>
  <c r="N59" i="27"/>
  <c r="X56" i="27"/>
  <c r="V56" i="27"/>
  <c r="T56" i="27"/>
  <c r="R56" i="27"/>
  <c r="P56" i="27"/>
  <c r="N54" i="27"/>
  <c r="N53" i="27"/>
  <c r="L53" i="27"/>
  <c r="X50" i="27"/>
  <c r="V50" i="27"/>
  <c r="T50" i="27"/>
  <c r="R50" i="27"/>
  <c r="P50" i="27"/>
  <c r="Z48" i="27"/>
  <c r="N47" i="27"/>
  <c r="N48" i="27" s="1"/>
  <c r="L47" i="27"/>
  <c r="X44" i="27"/>
  <c r="V44" i="27"/>
  <c r="T44" i="27"/>
  <c r="R44" i="27"/>
  <c r="P44" i="27"/>
  <c r="Z42" i="27"/>
  <c r="N41" i="27"/>
  <c r="N42" i="27" s="1"/>
  <c r="L41" i="27"/>
  <c r="X38" i="27"/>
  <c r="V38" i="27"/>
  <c r="T38" i="27"/>
  <c r="R38" i="27"/>
  <c r="P38" i="27"/>
  <c r="Z36" i="27"/>
  <c r="N36" i="27"/>
  <c r="L36" i="27"/>
  <c r="N35" i="27"/>
  <c r="L35" i="27"/>
  <c r="X32" i="27"/>
  <c r="V32" i="27"/>
  <c r="T32" i="27"/>
  <c r="R32" i="27"/>
  <c r="P32" i="27"/>
  <c r="N30" i="27"/>
  <c r="N29" i="27"/>
  <c r="L29" i="27"/>
  <c r="L30" i="27" s="1"/>
  <c r="X26" i="27"/>
  <c r="V26" i="27"/>
  <c r="T26" i="27"/>
  <c r="R26" i="27"/>
  <c r="P26" i="27"/>
  <c r="N23" i="27"/>
  <c r="N24" i="27" s="1"/>
  <c r="L23" i="27"/>
  <c r="X20" i="27"/>
  <c r="V20" i="27"/>
  <c r="T20" i="27"/>
  <c r="R20" i="27"/>
  <c r="P20" i="27"/>
  <c r="N17" i="27"/>
  <c r="N18" i="27" s="1"/>
  <c r="L17" i="27"/>
  <c r="X14" i="27"/>
  <c r="V14" i="27"/>
  <c r="T14" i="27"/>
  <c r="R14" i="27"/>
  <c r="P14" i="27"/>
  <c r="N11" i="27"/>
  <c r="N12" i="27" s="1"/>
  <c r="L11" i="27"/>
  <c r="L12" i="27" s="1"/>
  <c r="B8" i="27"/>
  <c r="B7" i="27"/>
  <c r="Z1" i="27"/>
  <c r="N1" i="27"/>
  <c r="J1" i="27"/>
  <c r="F1" i="27"/>
  <c r="AH1502" i="25"/>
  <c r="AH710" i="25"/>
  <c r="AH668" i="25"/>
  <c r="X152" i="21"/>
  <c r="V152" i="21"/>
  <c r="T152" i="21"/>
  <c r="R152" i="21"/>
  <c r="P152" i="21"/>
  <c r="N149" i="21"/>
  <c r="N150" i="21" s="1"/>
  <c r="X284" i="23"/>
  <c r="V284" i="23"/>
  <c r="T284" i="23"/>
  <c r="R284" i="23"/>
  <c r="P284" i="23"/>
  <c r="N281" i="23"/>
  <c r="N282" i="23" s="1"/>
  <c r="L281" i="23"/>
  <c r="X272" i="21"/>
  <c r="V272" i="21"/>
  <c r="T272" i="21"/>
  <c r="R272" i="21"/>
  <c r="P272" i="21"/>
  <c r="N269" i="21"/>
  <c r="N270" i="21" s="1"/>
  <c r="L269" i="21"/>
  <c r="X266" i="21"/>
  <c r="V266" i="21"/>
  <c r="T266" i="21"/>
  <c r="R266" i="21"/>
  <c r="P266" i="21"/>
  <c r="N263" i="21"/>
  <c r="N264" i="21" s="1"/>
  <c r="L263" i="21"/>
  <c r="X662" i="21"/>
  <c r="X248" i="21"/>
  <c r="AH1202" i="25"/>
  <c r="X3821" i="25"/>
  <c r="X3822" i="25" s="1"/>
  <c r="X3815" i="25"/>
  <c r="X3816" i="25" s="1"/>
  <c r="X1" i="25" s="1"/>
  <c r="X3809" i="25"/>
  <c r="X3810" i="25" s="1"/>
  <c r="AF3806" i="25"/>
  <c r="AD3806" i="25"/>
  <c r="AB3806" i="25"/>
  <c r="Z3806" i="25"/>
  <c r="X3803" i="25"/>
  <c r="X3804" i="25" s="1"/>
  <c r="AH3800" i="25"/>
  <c r="AF3800" i="25"/>
  <c r="AD3800" i="25"/>
  <c r="AB3800" i="25"/>
  <c r="Z3800" i="25"/>
  <c r="X3797" i="25"/>
  <c r="X3798" i="25" s="1"/>
  <c r="V3797" i="25"/>
  <c r="V3798" i="25" s="1"/>
  <c r="AH3794" i="25"/>
  <c r="AF3794" i="25"/>
  <c r="AD3794" i="25"/>
  <c r="AB3794" i="25"/>
  <c r="Z3794" i="25"/>
  <c r="X3791" i="25"/>
  <c r="X3792" i="25" s="1"/>
  <c r="V3791" i="25"/>
  <c r="V3792" i="25" s="1"/>
  <c r="AH3788" i="25"/>
  <c r="AF3788" i="25"/>
  <c r="AD3788" i="25"/>
  <c r="AB3788" i="25"/>
  <c r="Z3788" i="25"/>
  <c r="X3785" i="25"/>
  <c r="X3786" i="25" s="1"/>
  <c r="V3785" i="25"/>
  <c r="V3786" i="25" s="1"/>
  <c r="X3779" i="25"/>
  <c r="X3780" i="25" s="1"/>
  <c r="V3779" i="25"/>
  <c r="AH3776" i="25"/>
  <c r="AF3776" i="25"/>
  <c r="AD3776" i="25"/>
  <c r="AB3776" i="25"/>
  <c r="Z3776" i="25"/>
  <c r="X3773" i="25"/>
  <c r="X3774" i="25" s="1"/>
  <c r="V3773" i="25"/>
  <c r="AH3770" i="25"/>
  <c r="AF3770" i="25"/>
  <c r="AD3770" i="25"/>
  <c r="AB3770" i="25"/>
  <c r="Z3770" i="25"/>
  <c r="X3767" i="25"/>
  <c r="X3768" i="25" s="1"/>
  <c r="V3767" i="25"/>
  <c r="AH3764" i="25"/>
  <c r="AF3764" i="25"/>
  <c r="AD3764" i="25"/>
  <c r="AB3764" i="25"/>
  <c r="Z3764" i="25"/>
  <c r="X3761" i="25"/>
  <c r="X3762" i="25" s="1"/>
  <c r="V3761" i="25"/>
  <c r="AH3758" i="25"/>
  <c r="AF3758" i="25"/>
  <c r="AD3758" i="25"/>
  <c r="AB3758" i="25"/>
  <c r="Z3758" i="25"/>
  <c r="X3755" i="25"/>
  <c r="X3756" i="25" s="1"/>
  <c r="V3755" i="25"/>
  <c r="AH3752" i="25"/>
  <c r="AF3752" i="25"/>
  <c r="AD3752" i="25"/>
  <c r="AB3752" i="25"/>
  <c r="Z3752" i="25"/>
  <c r="X3749" i="25"/>
  <c r="X3750" i="25" s="1"/>
  <c r="V3749" i="25"/>
  <c r="AH3746" i="25"/>
  <c r="AF3746" i="25"/>
  <c r="AD3746" i="25"/>
  <c r="AB3746" i="25"/>
  <c r="Z3746" i="25"/>
  <c r="X3743" i="25"/>
  <c r="X3744" i="25" s="1"/>
  <c r="V3743" i="25"/>
  <c r="AH3740" i="25"/>
  <c r="AF3740" i="25"/>
  <c r="AD3740" i="25"/>
  <c r="AB3740" i="25"/>
  <c r="Z3740" i="25"/>
  <c r="X3737" i="25"/>
  <c r="X3738" i="25" s="1"/>
  <c r="V3737" i="25"/>
  <c r="AH3734" i="25"/>
  <c r="AF3734" i="25"/>
  <c r="AD3734" i="25"/>
  <c r="AB3734" i="25"/>
  <c r="Z3734" i="25"/>
  <c r="X3731" i="25"/>
  <c r="X3732" i="25" s="1"/>
  <c r="V3731" i="25"/>
  <c r="AH3728" i="25"/>
  <c r="AF3728" i="25"/>
  <c r="AD3728" i="25"/>
  <c r="AB3728" i="25"/>
  <c r="Z3728" i="25"/>
  <c r="X3725" i="25"/>
  <c r="X3726" i="25" s="1"/>
  <c r="V3725" i="25"/>
  <c r="AH3722" i="25"/>
  <c r="AF3722" i="25"/>
  <c r="AD3722" i="25"/>
  <c r="AB3722" i="25"/>
  <c r="Z3722" i="25"/>
  <c r="X3719" i="25"/>
  <c r="X3720" i="25" s="1"/>
  <c r="V3719" i="25"/>
  <c r="AH3716" i="25"/>
  <c r="AF3716" i="25"/>
  <c r="AD3716" i="25"/>
  <c r="AB3716" i="25"/>
  <c r="Z3716" i="25"/>
  <c r="X3713" i="25"/>
  <c r="X3714" i="25" s="1"/>
  <c r="V3713" i="25"/>
  <c r="AH3710" i="25"/>
  <c r="AF3710" i="25"/>
  <c r="AD3710" i="25"/>
  <c r="AB3710" i="25"/>
  <c r="Z3710" i="25"/>
  <c r="X3707" i="25"/>
  <c r="X3708" i="25" s="1"/>
  <c r="V3707" i="25"/>
  <c r="AH3704" i="25"/>
  <c r="AF3704" i="25"/>
  <c r="AD3704" i="25"/>
  <c r="AB3704" i="25"/>
  <c r="Z3704" i="25"/>
  <c r="X3701" i="25"/>
  <c r="X3702" i="25" s="1"/>
  <c r="V3701" i="25"/>
  <c r="AH3698" i="25"/>
  <c r="AF3698" i="25"/>
  <c r="AD3698" i="25"/>
  <c r="AB3698" i="25"/>
  <c r="Z3698" i="25"/>
  <c r="X3695" i="25"/>
  <c r="X3696" i="25" s="1"/>
  <c r="V3695" i="25"/>
  <c r="AH3692" i="25"/>
  <c r="AF3692" i="25"/>
  <c r="AD3692" i="25"/>
  <c r="AB3692" i="25"/>
  <c r="Z3692" i="25"/>
  <c r="X3689" i="25"/>
  <c r="X3690" i="25" s="1"/>
  <c r="V3689" i="25"/>
  <c r="AH3686" i="25"/>
  <c r="AF3686" i="25"/>
  <c r="AD3686" i="25"/>
  <c r="AB3686" i="25"/>
  <c r="Z3686" i="25"/>
  <c r="X3683" i="25"/>
  <c r="X3684" i="25" s="1"/>
  <c r="V3683" i="25"/>
  <c r="AH3680" i="25"/>
  <c r="AF3680" i="25"/>
  <c r="AD3680" i="25"/>
  <c r="AB3680" i="25"/>
  <c r="Z3680" i="25"/>
  <c r="X3677" i="25"/>
  <c r="X3678" i="25" s="1"/>
  <c r="V3677" i="25"/>
  <c r="AH3674" i="25"/>
  <c r="AF3674" i="25"/>
  <c r="AD3674" i="25"/>
  <c r="AB3674" i="25"/>
  <c r="Z3674" i="25"/>
  <c r="X3671" i="25"/>
  <c r="X3672" i="25" s="1"/>
  <c r="V3671" i="25"/>
  <c r="AH3668" i="25"/>
  <c r="AF3668" i="25"/>
  <c r="AD3668" i="25"/>
  <c r="AB3668" i="25"/>
  <c r="Z3668" i="25"/>
  <c r="X3665" i="25"/>
  <c r="X3666" i="25" s="1"/>
  <c r="V3665" i="25"/>
  <c r="AH3662" i="25"/>
  <c r="AF3662" i="25"/>
  <c r="AD3662" i="25"/>
  <c r="AB3662" i="25"/>
  <c r="Z3662" i="25"/>
  <c r="X3659" i="25"/>
  <c r="X3660" i="25" s="1"/>
  <c r="V3659" i="25"/>
  <c r="AH3656" i="25"/>
  <c r="AF3656" i="25"/>
  <c r="AD3656" i="25"/>
  <c r="AB3656" i="25"/>
  <c r="Z3656" i="25"/>
  <c r="X3653" i="25"/>
  <c r="X3654" i="25" s="1"/>
  <c r="V3653" i="25"/>
  <c r="AH3650" i="25"/>
  <c r="AF3650" i="25"/>
  <c r="AD3650" i="25"/>
  <c r="AB3650" i="25"/>
  <c r="Z3650" i="25"/>
  <c r="AJ3648" i="25"/>
  <c r="X3647" i="25"/>
  <c r="X3648" i="25" s="1"/>
  <c r="V3647" i="25"/>
  <c r="AH3644" i="25"/>
  <c r="AF3644" i="25"/>
  <c r="AD3644" i="25"/>
  <c r="AB3644" i="25"/>
  <c r="Z3644" i="25"/>
  <c r="X3641" i="25"/>
  <c r="X3642" i="25" s="1"/>
  <c r="V3641" i="25"/>
  <c r="V3642" i="25" s="1"/>
  <c r="AH3638" i="25"/>
  <c r="AF3638" i="25"/>
  <c r="AD3638" i="25"/>
  <c r="AB3638" i="25"/>
  <c r="Z3638" i="25"/>
  <c r="X3635" i="25"/>
  <c r="X3636" i="25" s="1"/>
  <c r="V3635" i="25"/>
  <c r="AH3632" i="25"/>
  <c r="AF3632" i="25"/>
  <c r="AD3632" i="25"/>
  <c r="AB3632" i="25"/>
  <c r="Z3632" i="25"/>
  <c r="X3629" i="25"/>
  <c r="X3630" i="25" s="1"/>
  <c r="X3631" i="25" s="1"/>
  <c r="V3629" i="25"/>
  <c r="V3630" i="25" s="1"/>
  <c r="AH3626" i="25"/>
  <c r="AF3626" i="25"/>
  <c r="AD3626" i="25"/>
  <c r="AB3626" i="25"/>
  <c r="Z3626" i="25"/>
  <c r="X3623" i="25"/>
  <c r="X3624" i="25" s="1"/>
  <c r="V3623" i="25"/>
  <c r="AH3620" i="25"/>
  <c r="AF3620" i="25"/>
  <c r="AD3620" i="25"/>
  <c r="AB3620" i="25"/>
  <c r="Z3620" i="25"/>
  <c r="X3617" i="25"/>
  <c r="X3618" i="25" s="1"/>
  <c r="V3617" i="25"/>
  <c r="V3621" i="25" s="1"/>
  <c r="AH3614" i="25"/>
  <c r="AF3614" i="25"/>
  <c r="AD3614" i="25"/>
  <c r="AB3614" i="25"/>
  <c r="Z3614" i="25"/>
  <c r="X3611" i="25"/>
  <c r="X3612" i="25" s="1"/>
  <c r="AH3608" i="25"/>
  <c r="AF3608" i="25"/>
  <c r="AD3608" i="25"/>
  <c r="AB3608" i="25"/>
  <c r="Z3608" i="25"/>
  <c r="X3605" i="25"/>
  <c r="X3606" i="25" s="1"/>
  <c r="AH3602" i="25"/>
  <c r="AF3602" i="25"/>
  <c r="AD3602" i="25"/>
  <c r="AB3602" i="25"/>
  <c r="Z3602" i="25"/>
  <c r="X3599" i="25"/>
  <c r="X3600" i="25" s="1"/>
  <c r="AH3596" i="25"/>
  <c r="AF3596" i="25"/>
  <c r="AD3596" i="25"/>
  <c r="AB3596" i="25"/>
  <c r="Z3596" i="25"/>
  <c r="X3593" i="25"/>
  <c r="X3594" i="25" s="1"/>
  <c r="V3593" i="25"/>
  <c r="AH3590" i="25"/>
  <c r="AF3590" i="25"/>
  <c r="AD3590" i="25"/>
  <c r="AB3590" i="25"/>
  <c r="Z3590" i="25"/>
  <c r="X3587" i="25"/>
  <c r="X3588" i="25" s="1"/>
  <c r="AH3584" i="25"/>
  <c r="AF3584" i="25"/>
  <c r="AD3584" i="25"/>
  <c r="AB3584" i="25"/>
  <c r="Z3584" i="25"/>
  <c r="X3581" i="25"/>
  <c r="X3582" i="25" s="1"/>
  <c r="AH3578" i="25"/>
  <c r="AF3578" i="25"/>
  <c r="AD3578" i="25"/>
  <c r="AB3578" i="25"/>
  <c r="Z3578" i="25"/>
  <c r="X3575" i="25"/>
  <c r="X3576" i="25" s="1"/>
  <c r="AH3572" i="25"/>
  <c r="AF3572" i="25"/>
  <c r="AD3572" i="25"/>
  <c r="AB3572" i="25"/>
  <c r="Z3572" i="25"/>
  <c r="X3569" i="25"/>
  <c r="X3570" i="25" s="1"/>
  <c r="AH3566" i="25"/>
  <c r="AF3566" i="25"/>
  <c r="AD3566" i="25"/>
  <c r="AB3566" i="25"/>
  <c r="Z3566" i="25"/>
  <c r="X3563" i="25"/>
  <c r="X3564" i="25" s="1"/>
  <c r="AH3560" i="25"/>
  <c r="AF3560" i="25"/>
  <c r="AD3560" i="25"/>
  <c r="AB3560" i="25"/>
  <c r="Z3560" i="25"/>
  <c r="X3557" i="25"/>
  <c r="X3558" i="25" s="1"/>
  <c r="AH3554" i="25"/>
  <c r="AF3554" i="25"/>
  <c r="AD3554" i="25"/>
  <c r="AB3554" i="25"/>
  <c r="Z3554" i="25"/>
  <c r="X3551" i="25"/>
  <c r="X3552" i="25" s="1"/>
  <c r="AH3548" i="25"/>
  <c r="AF3548" i="25"/>
  <c r="AD3548" i="25"/>
  <c r="AB3548" i="25"/>
  <c r="Z3548" i="25"/>
  <c r="X3545" i="25"/>
  <c r="X3546" i="25" s="1"/>
  <c r="AH3542" i="25"/>
  <c r="AF3542" i="25"/>
  <c r="AD3542" i="25"/>
  <c r="AB3542" i="25"/>
  <c r="Z3542" i="25"/>
  <c r="X3539" i="25"/>
  <c r="X3540" i="25" s="1"/>
  <c r="AH3536" i="25"/>
  <c r="AF3536" i="25"/>
  <c r="AD3536" i="25"/>
  <c r="AB3536" i="25"/>
  <c r="Z3536" i="25"/>
  <c r="X3533" i="25"/>
  <c r="X3534" i="25" s="1"/>
  <c r="AH3530" i="25"/>
  <c r="AF3530" i="25"/>
  <c r="AD3530" i="25"/>
  <c r="AB3530" i="25"/>
  <c r="Z3530" i="25"/>
  <c r="X3527" i="25"/>
  <c r="X3528" i="25" s="1"/>
  <c r="AH3524" i="25"/>
  <c r="AF3524" i="25"/>
  <c r="AD3524" i="25"/>
  <c r="AB3524" i="25"/>
  <c r="Z3524" i="25"/>
  <c r="X3521" i="25"/>
  <c r="X3522" i="25" s="1"/>
  <c r="AH3518" i="25"/>
  <c r="AF3518" i="25"/>
  <c r="AD3518" i="25"/>
  <c r="AB3518" i="25"/>
  <c r="Z3518" i="25"/>
  <c r="X3515" i="25"/>
  <c r="X3516" i="25" s="1"/>
  <c r="V3515" i="25"/>
  <c r="AH3512" i="25"/>
  <c r="AF3512" i="25"/>
  <c r="AD3512" i="25"/>
  <c r="AB3512" i="25"/>
  <c r="Z3512" i="25"/>
  <c r="X3509" i="25"/>
  <c r="X3510" i="25" s="1"/>
  <c r="AH3506" i="25"/>
  <c r="AF3506" i="25"/>
  <c r="AD3506" i="25"/>
  <c r="AB3506" i="25"/>
  <c r="Z3506" i="25"/>
  <c r="X3503" i="25"/>
  <c r="X3504" i="25" s="1"/>
  <c r="AH3500" i="25"/>
  <c r="AF3500" i="25"/>
  <c r="AD3500" i="25"/>
  <c r="AB3500" i="25"/>
  <c r="Z3500" i="25"/>
  <c r="X3497" i="25"/>
  <c r="X3498" i="25" s="1"/>
  <c r="AH3494" i="25"/>
  <c r="AF3494" i="25"/>
  <c r="AD3494" i="25"/>
  <c r="AB3494" i="25"/>
  <c r="Z3494" i="25"/>
  <c r="AJ3492" i="25"/>
  <c r="X3491" i="25"/>
  <c r="X3492" i="25" s="1"/>
  <c r="V3491" i="25"/>
  <c r="AH3488" i="25"/>
  <c r="AF3488" i="25"/>
  <c r="AD3488" i="25"/>
  <c r="AB3488" i="25"/>
  <c r="Z3488" i="25"/>
  <c r="X3485" i="25"/>
  <c r="X3486" i="25" s="1"/>
  <c r="V3485" i="25"/>
  <c r="AH3482" i="25"/>
  <c r="AF3482" i="25"/>
  <c r="AD3482" i="25"/>
  <c r="AB3482" i="25"/>
  <c r="Z3482" i="25"/>
  <c r="X3479" i="25"/>
  <c r="X3480" i="25" s="1"/>
  <c r="AH3476" i="25"/>
  <c r="AF3476" i="25"/>
  <c r="AD3476" i="25"/>
  <c r="AB3476" i="25"/>
  <c r="Z3476" i="25"/>
  <c r="AJ3474" i="25"/>
  <c r="X3473" i="25"/>
  <c r="X3474" i="25" s="1"/>
  <c r="V3473" i="25"/>
  <c r="AH3470" i="25"/>
  <c r="AF3470" i="25"/>
  <c r="AD3470" i="25"/>
  <c r="AB3470" i="25"/>
  <c r="Z3470" i="25"/>
  <c r="AJ3468" i="25"/>
  <c r="X3467" i="25"/>
  <c r="X3468" i="25" s="1"/>
  <c r="V3467" i="25"/>
  <c r="AH3464" i="25"/>
  <c r="AF3464" i="25"/>
  <c r="AD3464" i="25"/>
  <c r="AB3464" i="25"/>
  <c r="Z3464" i="25"/>
  <c r="AJ3462" i="25"/>
  <c r="X3461" i="25"/>
  <c r="X3462" i="25" s="1"/>
  <c r="V3461" i="25"/>
  <c r="AH3458" i="25"/>
  <c r="AF3458" i="25"/>
  <c r="AD3458" i="25"/>
  <c r="AB3458" i="25"/>
  <c r="Z3458" i="25"/>
  <c r="AJ3456" i="25"/>
  <c r="X3455" i="25"/>
  <c r="X3456" i="25" s="1"/>
  <c r="V3455" i="25"/>
  <c r="AH3452" i="25"/>
  <c r="AF3452" i="25"/>
  <c r="AD3452" i="25"/>
  <c r="AB3452" i="25"/>
  <c r="Z3452" i="25"/>
  <c r="X3449" i="25"/>
  <c r="X3450" i="25" s="1"/>
  <c r="AH3446" i="25"/>
  <c r="AF3446" i="25"/>
  <c r="AD3446" i="25"/>
  <c r="AB3446" i="25"/>
  <c r="Z3446" i="25"/>
  <c r="AJ3444" i="25"/>
  <c r="X3443" i="25"/>
  <c r="X3444" i="25" s="1"/>
  <c r="V3443" i="25"/>
  <c r="AH3440" i="25"/>
  <c r="AF3440" i="25"/>
  <c r="AD3440" i="25"/>
  <c r="AB3440" i="25"/>
  <c r="Z3440" i="25"/>
  <c r="AJ3438" i="25"/>
  <c r="X3437" i="25"/>
  <c r="X3438" i="25" s="1"/>
  <c r="V3437" i="25"/>
  <c r="AH3434" i="25"/>
  <c r="AF3434" i="25"/>
  <c r="AD3434" i="25"/>
  <c r="AB3434" i="25"/>
  <c r="Z3434" i="25"/>
  <c r="AJ3432" i="25"/>
  <c r="X3431" i="25"/>
  <c r="X3432" i="25" s="1"/>
  <c r="V3431" i="25"/>
  <c r="AH3428" i="25"/>
  <c r="AF3428" i="25"/>
  <c r="AD3428" i="25"/>
  <c r="AB3428" i="25"/>
  <c r="Z3428" i="25"/>
  <c r="AJ3426" i="25"/>
  <c r="X3425" i="25"/>
  <c r="X3426" i="25" s="1"/>
  <c r="V3425" i="25"/>
  <c r="AH3422" i="25"/>
  <c r="AF3422" i="25"/>
  <c r="AD3422" i="25"/>
  <c r="AB3422" i="25"/>
  <c r="Z3422" i="25"/>
  <c r="AJ3420" i="25"/>
  <c r="X3419" i="25"/>
  <c r="X3420" i="25" s="1"/>
  <c r="V3419" i="25"/>
  <c r="AH3416" i="25"/>
  <c r="AF3416" i="25"/>
  <c r="AD3416" i="25"/>
  <c r="AB3416" i="25"/>
  <c r="Z3416" i="25"/>
  <c r="AJ3414" i="25"/>
  <c r="X3413" i="25"/>
  <c r="X3414" i="25" s="1"/>
  <c r="V3413" i="25"/>
  <c r="AH3410" i="25"/>
  <c r="AF3410" i="25"/>
  <c r="AD3410" i="25"/>
  <c r="AB3410" i="25"/>
  <c r="Z3410" i="25"/>
  <c r="X3407" i="25"/>
  <c r="X3408" i="25" s="1"/>
  <c r="AH3404" i="25"/>
  <c r="AF3404" i="25"/>
  <c r="AD3404" i="25"/>
  <c r="AB3404" i="25"/>
  <c r="Z3404" i="25"/>
  <c r="X3401" i="25"/>
  <c r="X3402" i="25" s="1"/>
  <c r="AH3398" i="25"/>
  <c r="AF3398" i="25"/>
  <c r="AD3398" i="25"/>
  <c r="AB3398" i="25"/>
  <c r="Z3398" i="25"/>
  <c r="X3395" i="25"/>
  <c r="X3396" i="25" s="1"/>
  <c r="AH3392" i="25"/>
  <c r="AF3392" i="25"/>
  <c r="AD3392" i="25"/>
  <c r="AB3392" i="25"/>
  <c r="Z3392" i="25"/>
  <c r="X3389" i="25"/>
  <c r="X3390" i="25" s="1"/>
  <c r="AH3386" i="25"/>
  <c r="AF3386" i="25"/>
  <c r="AD3386" i="25"/>
  <c r="AB3386" i="25"/>
  <c r="Z3386" i="25"/>
  <c r="X3383" i="25"/>
  <c r="X3384" i="25" s="1"/>
  <c r="AH3380" i="25"/>
  <c r="AF3380" i="25"/>
  <c r="AD3380" i="25"/>
  <c r="AB3380" i="25"/>
  <c r="Z3380" i="25"/>
  <c r="X3377" i="25"/>
  <c r="X3378" i="25" s="1"/>
  <c r="AH3374" i="25"/>
  <c r="AF3374" i="25"/>
  <c r="AD3374" i="25"/>
  <c r="AB3374" i="25"/>
  <c r="Z3374" i="25"/>
  <c r="X3371" i="25"/>
  <c r="X3372" i="25" s="1"/>
  <c r="AH3368" i="25"/>
  <c r="AF3368" i="25"/>
  <c r="AD3368" i="25"/>
  <c r="AB3368" i="25"/>
  <c r="Z3368" i="25"/>
  <c r="X3365" i="25"/>
  <c r="X3366" i="25" s="1"/>
  <c r="AH3362" i="25"/>
  <c r="AF3362" i="25"/>
  <c r="AD3362" i="25"/>
  <c r="AB3362" i="25"/>
  <c r="Z3362" i="25"/>
  <c r="X3359" i="25"/>
  <c r="X3360" i="25" s="1"/>
  <c r="AH3356" i="25"/>
  <c r="AF3356" i="25"/>
  <c r="AD3356" i="25"/>
  <c r="AB3356" i="25"/>
  <c r="Z3356" i="25"/>
  <c r="X3353" i="25"/>
  <c r="X3354" i="25" s="1"/>
  <c r="AH3350" i="25"/>
  <c r="AF3350" i="25"/>
  <c r="AD3350" i="25"/>
  <c r="AB3350" i="25"/>
  <c r="Z3350" i="25"/>
  <c r="X3347" i="25"/>
  <c r="X3348" i="25" s="1"/>
  <c r="AH3344" i="25"/>
  <c r="AF3344" i="25"/>
  <c r="AD3344" i="25"/>
  <c r="AB3344" i="25"/>
  <c r="Z3344" i="25"/>
  <c r="X3341" i="25"/>
  <c r="X3342" i="25" s="1"/>
  <c r="AH3338" i="25"/>
  <c r="AF3338" i="25"/>
  <c r="AD3338" i="25"/>
  <c r="AB3338" i="25"/>
  <c r="Z3338" i="25"/>
  <c r="X3335" i="25"/>
  <c r="X3336" i="25" s="1"/>
  <c r="AH3332" i="25"/>
  <c r="AF3332" i="25"/>
  <c r="AD3332" i="25"/>
  <c r="AB3332" i="25"/>
  <c r="Z3332" i="25"/>
  <c r="X3329" i="25"/>
  <c r="X3330" i="25" s="1"/>
  <c r="AH3326" i="25"/>
  <c r="AF3326" i="25"/>
  <c r="AD3326" i="25"/>
  <c r="AB3326" i="25"/>
  <c r="Z3326" i="25"/>
  <c r="X3323" i="25"/>
  <c r="X3324" i="25" s="1"/>
  <c r="AH3320" i="25"/>
  <c r="AF3320" i="25"/>
  <c r="AD3320" i="25"/>
  <c r="AB3320" i="25"/>
  <c r="Z3320" i="25"/>
  <c r="X3317" i="25"/>
  <c r="X3318" i="25" s="1"/>
  <c r="AH3314" i="25"/>
  <c r="AF3314" i="25"/>
  <c r="AD3314" i="25"/>
  <c r="AB3314" i="25"/>
  <c r="Z3314" i="25"/>
  <c r="X3311" i="25"/>
  <c r="X3312" i="25" s="1"/>
  <c r="AH3308" i="25"/>
  <c r="AF3308" i="25"/>
  <c r="AD3308" i="25"/>
  <c r="AB3308" i="25"/>
  <c r="Z3308" i="25"/>
  <c r="X3305" i="25"/>
  <c r="X3306" i="25" s="1"/>
  <c r="AH3302" i="25"/>
  <c r="AF3302" i="25"/>
  <c r="AD3302" i="25"/>
  <c r="AB3302" i="25"/>
  <c r="Z3302" i="25"/>
  <c r="X3299" i="25"/>
  <c r="X3300" i="25" s="1"/>
  <c r="AH3296" i="25"/>
  <c r="AF3296" i="25"/>
  <c r="AD3296" i="25"/>
  <c r="AB3296" i="25"/>
  <c r="Z3296" i="25"/>
  <c r="X3293" i="25"/>
  <c r="X3294" i="25" s="1"/>
  <c r="AH3290" i="25"/>
  <c r="AF3290" i="25"/>
  <c r="AD3290" i="25"/>
  <c r="AB3290" i="25"/>
  <c r="Z3290" i="25"/>
  <c r="X3287" i="25"/>
  <c r="X3288" i="25" s="1"/>
  <c r="AH3284" i="25"/>
  <c r="AF3284" i="25"/>
  <c r="AD3284" i="25"/>
  <c r="AB3284" i="25"/>
  <c r="Z3284" i="25"/>
  <c r="X3281" i="25"/>
  <c r="X3282" i="25" s="1"/>
  <c r="AH3278" i="25"/>
  <c r="AF3278" i="25"/>
  <c r="AD3278" i="25"/>
  <c r="AB3278" i="25"/>
  <c r="Z3278" i="25"/>
  <c r="X3275" i="25"/>
  <c r="X3276" i="25" s="1"/>
  <c r="AH3272" i="25"/>
  <c r="AF3272" i="25"/>
  <c r="AD3272" i="25"/>
  <c r="AB3272" i="25"/>
  <c r="Z3272" i="25"/>
  <c r="X3269" i="25"/>
  <c r="X3270" i="25" s="1"/>
  <c r="AH3266" i="25"/>
  <c r="AF3266" i="25"/>
  <c r="AD3266" i="25"/>
  <c r="AB3266" i="25"/>
  <c r="Z3266" i="25"/>
  <c r="X3263" i="25"/>
  <c r="X3264" i="25" s="1"/>
  <c r="AH3260" i="25"/>
  <c r="AF3260" i="25"/>
  <c r="AD3260" i="25"/>
  <c r="AB3260" i="25"/>
  <c r="Z3260" i="25"/>
  <c r="X3257" i="25"/>
  <c r="X3258" i="25" s="1"/>
  <c r="AH3254" i="25"/>
  <c r="AF3254" i="25"/>
  <c r="AD3254" i="25"/>
  <c r="AB3254" i="25"/>
  <c r="Z3254" i="25"/>
  <c r="X3251" i="25"/>
  <c r="X3252" i="25" s="1"/>
  <c r="AH3248" i="25"/>
  <c r="AF3248" i="25"/>
  <c r="AD3248" i="25"/>
  <c r="AB3248" i="25"/>
  <c r="Z3248" i="25"/>
  <c r="X3245" i="25"/>
  <c r="X3246" i="25" s="1"/>
  <c r="AH3242" i="25"/>
  <c r="AF3242" i="25"/>
  <c r="AD3242" i="25"/>
  <c r="AB3242" i="25"/>
  <c r="Z3242" i="25"/>
  <c r="X3239" i="25"/>
  <c r="X3240" i="25" s="1"/>
  <c r="AH3236" i="25"/>
  <c r="AF3236" i="25"/>
  <c r="AD3236" i="25"/>
  <c r="AB3236" i="25"/>
  <c r="Z3236" i="25"/>
  <c r="X3233" i="25"/>
  <c r="X3234" i="25" s="1"/>
  <c r="AH3230" i="25"/>
  <c r="AF3230" i="25"/>
  <c r="AD3230" i="25"/>
  <c r="AB3230" i="25"/>
  <c r="Z3230" i="25"/>
  <c r="X3227" i="25"/>
  <c r="X3228" i="25" s="1"/>
  <c r="V3227" i="25"/>
  <c r="AH3224" i="25"/>
  <c r="AF3224" i="25"/>
  <c r="AD3224" i="25"/>
  <c r="AB3224" i="25"/>
  <c r="Z3224" i="25"/>
  <c r="X3221" i="25"/>
  <c r="X3222" i="25" s="1"/>
  <c r="AH3218" i="25"/>
  <c r="AF3218" i="25"/>
  <c r="AD3218" i="25"/>
  <c r="AB3218" i="25"/>
  <c r="Z3218" i="25"/>
  <c r="X3215" i="25"/>
  <c r="X3216" i="25" s="1"/>
  <c r="AH3212" i="25"/>
  <c r="AF3212" i="25"/>
  <c r="AD3212" i="25"/>
  <c r="AB3212" i="25"/>
  <c r="Z3212" i="25"/>
  <c r="X3209" i="25"/>
  <c r="X3210" i="25" s="1"/>
  <c r="AH3206" i="25"/>
  <c r="AF3206" i="25"/>
  <c r="AD3206" i="25"/>
  <c r="AB3206" i="25"/>
  <c r="Z3206" i="25"/>
  <c r="X3203" i="25"/>
  <c r="X3204" i="25" s="1"/>
  <c r="AH3200" i="25"/>
  <c r="AF3200" i="25"/>
  <c r="AD3200" i="25"/>
  <c r="AB3200" i="25"/>
  <c r="Z3200" i="25"/>
  <c r="X3197" i="25"/>
  <c r="X3198" i="25" s="1"/>
  <c r="AH3194" i="25"/>
  <c r="AF3194" i="25"/>
  <c r="AD3194" i="25"/>
  <c r="AB3194" i="25"/>
  <c r="Z3194" i="25"/>
  <c r="X3191" i="25"/>
  <c r="X3192" i="25" s="1"/>
  <c r="AH3188" i="25"/>
  <c r="AF3188" i="25"/>
  <c r="AD3188" i="25"/>
  <c r="AB3188" i="25"/>
  <c r="Z3188" i="25"/>
  <c r="X3185" i="25"/>
  <c r="X3186" i="25" s="1"/>
  <c r="AH3182" i="25"/>
  <c r="AF3182" i="25"/>
  <c r="AD3182" i="25"/>
  <c r="AB3182" i="25"/>
  <c r="Z3182" i="25"/>
  <c r="X3179" i="25"/>
  <c r="X3180" i="25" s="1"/>
  <c r="AH3176" i="25"/>
  <c r="AF3176" i="25"/>
  <c r="AD3176" i="25"/>
  <c r="AB3176" i="25"/>
  <c r="Z3176" i="25"/>
  <c r="X3173" i="25"/>
  <c r="X3174" i="25" s="1"/>
  <c r="AH3170" i="25"/>
  <c r="AF3170" i="25"/>
  <c r="AD3170" i="25"/>
  <c r="AB3170" i="25"/>
  <c r="Z3170" i="25"/>
  <c r="X3167" i="25"/>
  <c r="X3168" i="25" s="1"/>
  <c r="AH3164" i="25"/>
  <c r="AF3164" i="25"/>
  <c r="AD3164" i="25"/>
  <c r="AB3164" i="25"/>
  <c r="Z3164" i="25"/>
  <c r="X3161" i="25"/>
  <c r="X3162" i="25" s="1"/>
  <c r="AH3158" i="25"/>
  <c r="AF3158" i="25"/>
  <c r="AD3158" i="25"/>
  <c r="AB3158" i="25"/>
  <c r="Z3158" i="25"/>
  <c r="X3155" i="25"/>
  <c r="X3156" i="25" s="1"/>
  <c r="AH3152" i="25"/>
  <c r="AF3152" i="25"/>
  <c r="AD3152" i="25"/>
  <c r="AB3152" i="25"/>
  <c r="Z3152" i="25"/>
  <c r="X3149" i="25"/>
  <c r="X3150" i="25" s="1"/>
  <c r="AH3146" i="25"/>
  <c r="AF3146" i="25"/>
  <c r="AD3146" i="25"/>
  <c r="AB3146" i="25"/>
  <c r="Z3146" i="25"/>
  <c r="X3143" i="25"/>
  <c r="X3144" i="25" s="1"/>
  <c r="AH3140" i="25"/>
  <c r="AF3140" i="25"/>
  <c r="AD3140" i="25"/>
  <c r="AB3140" i="25"/>
  <c r="Z3140" i="25"/>
  <c r="X3137" i="25"/>
  <c r="X3138" i="25" s="1"/>
  <c r="AH3134" i="25"/>
  <c r="AF3134" i="25"/>
  <c r="AD3134" i="25"/>
  <c r="AB3134" i="25"/>
  <c r="Z3134" i="25"/>
  <c r="X3131" i="25"/>
  <c r="X3132" i="25" s="1"/>
  <c r="AH3128" i="25"/>
  <c r="AF3128" i="25"/>
  <c r="AD3128" i="25"/>
  <c r="AB3128" i="25"/>
  <c r="Z3128" i="25"/>
  <c r="X3125" i="25"/>
  <c r="X3126" i="25" s="1"/>
  <c r="AH3122" i="25"/>
  <c r="AF3122" i="25"/>
  <c r="AD3122" i="25"/>
  <c r="AB3122" i="25"/>
  <c r="Z3122" i="25"/>
  <c r="X3119" i="25"/>
  <c r="X3120" i="25" s="1"/>
  <c r="AH3116" i="25"/>
  <c r="AF3116" i="25"/>
  <c r="AJ3114" i="25"/>
  <c r="AH3110" i="25"/>
  <c r="AF3110" i="25"/>
  <c r="AD3110" i="25"/>
  <c r="AB3110" i="25"/>
  <c r="Z3110" i="25"/>
  <c r="X3107" i="25"/>
  <c r="X3108" i="25" s="1"/>
  <c r="AH3104" i="25"/>
  <c r="AF3104" i="25"/>
  <c r="AD3104" i="25"/>
  <c r="AB3104" i="25"/>
  <c r="Z3104" i="25"/>
  <c r="X3101" i="25"/>
  <c r="X3102" i="25" s="1"/>
  <c r="AH3098" i="25"/>
  <c r="AF3098" i="25"/>
  <c r="AD3098" i="25"/>
  <c r="AB3098" i="25"/>
  <c r="Z3098" i="25"/>
  <c r="X3095" i="25"/>
  <c r="X3096" i="25" s="1"/>
  <c r="AH3092" i="25"/>
  <c r="AF3092" i="25"/>
  <c r="AD3092" i="25"/>
  <c r="AB3092" i="25"/>
  <c r="Z3092" i="25"/>
  <c r="X3089" i="25"/>
  <c r="X3090" i="25" s="1"/>
  <c r="AH3086" i="25"/>
  <c r="AF3086" i="25"/>
  <c r="AD3086" i="25"/>
  <c r="AB3086" i="25"/>
  <c r="Z3086" i="25"/>
  <c r="X3083" i="25"/>
  <c r="X3084" i="25" s="1"/>
  <c r="AH3080" i="25"/>
  <c r="AF3080" i="25"/>
  <c r="AD3080" i="25"/>
  <c r="AB3080" i="25"/>
  <c r="Z3080" i="25"/>
  <c r="X3077" i="25"/>
  <c r="X3078" i="25" s="1"/>
  <c r="AH3074" i="25"/>
  <c r="AF3074" i="25"/>
  <c r="AD3074" i="25"/>
  <c r="AB3074" i="25"/>
  <c r="Z3074" i="25"/>
  <c r="X3071" i="25"/>
  <c r="X3072" i="25" s="1"/>
  <c r="AH3068" i="25"/>
  <c r="AF3068" i="25"/>
  <c r="AD3068" i="25"/>
  <c r="AB3068" i="25"/>
  <c r="Z3068" i="25"/>
  <c r="X3065" i="25"/>
  <c r="X3066" i="25" s="1"/>
  <c r="AH3062" i="25"/>
  <c r="AF3062" i="25"/>
  <c r="AD3062" i="25"/>
  <c r="AB3062" i="25"/>
  <c r="Z3062" i="25"/>
  <c r="X3059" i="25"/>
  <c r="X3060" i="25" s="1"/>
  <c r="AH3056" i="25"/>
  <c r="AF3056" i="25"/>
  <c r="AD3056" i="25"/>
  <c r="AB3056" i="25"/>
  <c r="Z3056" i="25"/>
  <c r="X3053" i="25"/>
  <c r="X3054" i="25" s="1"/>
  <c r="AH3050" i="25"/>
  <c r="AF3050" i="25"/>
  <c r="AD3050" i="25"/>
  <c r="AB3050" i="25"/>
  <c r="Z3050" i="25"/>
  <c r="X3047" i="25"/>
  <c r="X3048" i="25" s="1"/>
  <c r="AH3044" i="25"/>
  <c r="AF3044" i="25"/>
  <c r="AD3044" i="25"/>
  <c r="AB3044" i="25"/>
  <c r="Z3044" i="25"/>
  <c r="X3041" i="25"/>
  <c r="X3042" i="25" s="1"/>
  <c r="AH3038" i="25"/>
  <c r="AF3038" i="25"/>
  <c r="AD3038" i="25"/>
  <c r="AB3038" i="25"/>
  <c r="Z3038" i="25"/>
  <c r="X3035" i="25"/>
  <c r="X3036" i="25" s="1"/>
  <c r="AH3032" i="25"/>
  <c r="AF3032" i="25"/>
  <c r="AD3032" i="25"/>
  <c r="AB3032" i="25"/>
  <c r="Z3032" i="25"/>
  <c r="X3029" i="25"/>
  <c r="X3030" i="25" s="1"/>
  <c r="AH3026" i="25"/>
  <c r="AF3026" i="25"/>
  <c r="AD3026" i="25"/>
  <c r="AB3026" i="25"/>
  <c r="Z3026" i="25"/>
  <c r="X3023" i="25"/>
  <c r="X3024" i="25" s="1"/>
  <c r="AH3020" i="25"/>
  <c r="AF3020" i="25"/>
  <c r="AD3020" i="25"/>
  <c r="AB3020" i="25"/>
  <c r="Z3020" i="25"/>
  <c r="AJ3018" i="25"/>
  <c r="X3017" i="25"/>
  <c r="X3018" i="25" s="1"/>
  <c r="V3017" i="25"/>
  <c r="AH3014" i="25"/>
  <c r="AF3014" i="25"/>
  <c r="AD3014" i="25"/>
  <c r="AB3014" i="25"/>
  <c r="Z3014" i="25"/>
  <c r="X3011" i="25"/>
  <c r="X3012" i="25" s="1"/>
  <c r="AH3008" i="25"/>
  <c r="AF3008" i="25"/>
  <c r="AD3008" i="25"/>
  <c r="AB3008" i="25"/>
  <c r="Z3008" i="25"/>
  <c r="AJ3006" i="25"/>
  <c r="X3005" i="25"/>
  <c r="X3006" i="25" s="1"/>
  <c r="V3005" i="25"/>
  <c r="AH3002" i="25"/>
  <c r="AF3002" i="25"/>
  <c r="AD3002" i="25"/>
  <c r="AB3002" i="25"/>
  <c r="Z3002" i="25"/>
  <c r="X2999" i="25"/>
  <c r="X3000" i="25" s="1"/>
  <c r="AH2996" i="25"/>
  <c r="AF2996" i="25"/>
  <c r="AD2996" i="25"/>
  <c r="AB2996" i="25"/>
  <c r="Z2996" i="25"/>
  <c r="AJ2994" i="25"/>
  <c r="X2993" i="25"/>
  <c r="X2994" i="25" s="1"/>
  <c r="V2993" i="25"/>
  <c r="V2996" i="25" s="1"/>
  <c r="AH2990" i="25"/>
  <c r="AF2990" i="25"/>
  <c r="AD2990" i="25"/>
  <c r="AB2990" i="25"/>
  <c r="Z2990" i="25"/>
  <c r="AJ2988" i="25"/>
  <c r="X2987" i="25"/>
  <c r="X2988" i="25" s="1"/>
  <c r="V2987" i="25"/>
  <c r="AH2984" i="25"/>
  <c r="AF2984" i="25"/>
  <c r="AD2984" i="25"/>
  <c r="AB2984" i="25"/>
  <c r="Z2984" i="25"/>
  <c r="X2981" i="25"/>
  <c r="X2982" i="25" s="1"/>
  <c r="AH2978" i="25"/>
  <c r="AF2978" i="25"/>
  <c r="AD2978" i="25"/>
  <c r="AB2978" i="25"/>
  <c r="Z2978" i="25"/>
  <c r="X2975" i="25"/>
  <c r="X2976" i="25" s="1"/>
  <c r="V2975" i="25"/>
  <c r="AH2972" i="25"/>
  <c r="AF2972" i="25"/>
  <c r="AD2972" i="25"/>
  <c r="AB2972" i="25"/>
  <c r="Z2972" i="25"/>
  <c r="AJ2970" i="25"/>
  <c r="X2969" i="25"/>
  <c r="X2970" i="25" s="1"/>
  <c r="V2969" i="25"/>
  <c r="AH2966" i="25"/>
  <c r="AF2966" i="25"/>
  <c r="AD2966" i="25"/>
  <c r="AB2966" i="25"/>
  <c r="Z2966" i="25"/>
  <c r="X2963" i="25"/>
  <c r="X2964" i="25" s="1"/>
  <c r="AH2960" i="25"/>
  <c r="AF2960" i="25"/>
  <c r="AD2960" i="25"/>
  <c r="AB2960" i="25"/>
  <c r="Z2960" i="25"/>
  <c r="X2957" i="25"/>
  <c r="X2958" i="25" s="1"/>
  <c r="V2957" i="25"/>
  <c r="AH2954" i="25"/>
  <c r="AF2954" i="25"/>
  <c r="AD2954" i="25"/>
  <c r="AB2954" i="25"/>
  <c r="Z2954" i="25"/>
  <c r="AJ2952" i="25"/>
  <c r="X2952" i="25"/>
  <c r="X2951" i="25"/>
  <c r="AH2948" i="25"/>
  <c r="AF2948" i="25"/>
  <c r="AD2948" i="25"/>
  <c r="AB2948" i="25"/>
  <c r="Z2948" i="25"/>
  <c r="X2945" i="25"/>
  <c r="X2946" i="25" s="1"/>
  <c r="AH2942" i="25"/>
  <c r="AF2942" i="25"/>
  <c r="AD2942" i="25"/>
  <c r="AB2942" i="25"/>
  <c r="Z2942" i="25"/>
  <c r="X2939" i="25"/>
  <c r="X2940" i="25" s="1"/>
  <c r="AH2936" i="25"/>
  <c r="AF2936" i="25"/>
  <c r="AD2936" i="25"/>
  <c r="AB2936" i="25"/>
  <c r="Z2936" i="25"/>
  <c r="AJ2934" i="25"/>
  <c r="X2933" i="25"/>
  <c r="X2934" i="25" s="1"/>
  <c r="V2933" i="25"/>
  <c r="V2934" i="25" s="1"/>
  <c r="AH2930" i="25"/>
  <c r="AF2930" i="25"/>
  <c r="AD2930" i="25"/>
  <c r="AB2930" i="25"/>
  <c r="Z2930" i="25"/>
  <c r="AJ2928" i="25"/>
  <c r="X2927" i="25"/>
  <c r="X2928" i="25" s="1"/>
  <c r="AH2924" i="25"/>
  <c r="AF2924" i="25"/>
  <c r="AD2924" i="25"/>
  <c r="AB2924" i="25"/>
  <c r="Z2924" i="25"/>
  <c r="X2921" i="25"/>
  <c r="X2922" i="25" s="1"/>
  <c r="V2921" i="25"/>
  <c r="V2922" i="25" s="1"/>
  <c r="AH2918" i="25"/>
  <c r="AF2918" i="25"/>
  <c r="AD2918" i="25"/>
  <c r="AB2918" i="25"/>
  <c r="Z2918" i="25"/>
  <c r="X2915" i="25"/>
  <c r="X2916" i="25" s="1"/>
  <c r="AH2912" i="25"/>
  <c r="AF2912" i="25"/>
  <c r="AD2912" i="25"/>
  <c r="AB2912" i="25"/>
  <c r="Z2912" i="25"/>
  <c r="V2910" i="25"/>
  <c r="X2909" i="25"/>
  <c r="X2910" i="25" s="1"/>
  <c r="V2909" i="25"/>
  <c r="AH2906" i="25"/>
  <c r="AF2906" i="25"/>
  <c r="AD2906" i="25"/>
  <c r="AB2906" i="25"/>
  <c r="Z2906" i="25"/>
  <c r="AJ2904" i="25"/>
  <c r="X2903" i="25"/>
  <c r="X2904" i="25" s="1"/>
  <c r="AH2900" i="25"/>
  <c r="AF2900" i="25"/>
  <c r="AD2900" i="25"/>
  <c r="AB2900" i="25"/>
  <c r="Z2900" i="25"/>
  <c r="X2897" i="25"/>
  <c r="X2898" i="25" s="1"/>
  <c r="V2897" i="25"/>
  <c r="V2898" i="25" s="1"/>
  <c r="AH2894" i="25"/>
  <c r="AF2894" i="25"/>
  <c r="AD2894" i="25"/>
  <c r="AB2894" i="25"/>
  <c r="Z2894" i="25"/>
  <c r="X2891" i="25"/>
  <c r="X2892" i="25" s="1"/>
  <c r="AH2888" i="25"/>
  <c r="AF2888" i="25"/>
  <c r="AD2888" i="25"/>
  <c r="AB2888" i="25"/>
  <c r="Z2888" i="25"/>
  <c r="X2885" i="25"/>
  <c r="X2886" i="25" s="1"/>
  <c r="V2885" i="25"/>
  <c r="V2886" i="25" s="1"/>
  <c r="AH2882" i="25"/>
  <c r="AF2882" i="25"/>
  <c r="AD2882" i="25"/>
  <c r="AB2882" i="25"/>
  <c r="Z2882" i="25"/>
  <c r="X2879" i="25"/>
  <c r="X2880" i="25" s="1"/>
  <c r="AH2876" i="25"/>
  <c r="AF2876" i="25"/>
  <c r="AD2876" i="25"/>
  <c r="AB2876" i="25"/>
  <c r="Z2876" i="25"/>
  <c r="X2873" i="25"/>
  <c r="X2874" i="25" s="1"/>
  <c r="V2873" i="25"/>
  <c r="V2874" i="25" s="1"/>
  <c r="AH2870" i="25"/>
  <c r="AF2870" i="25"/>
  <c r="AD2870" i="25"/>
  <c r="AB2870" i="25"/>
  <c r="Z2870" i="25"/>
  <c r="AJ2868" i="25"/>
  <c r="X2867" i="25"/>
  <c r="X2868" i="25" s="1"/>
  <c r="V2867" i="25"/>
  <c r="V2868" i="25" s="1"/>
  <c r="AH2864" i="25"/>
  <c r="AF2864" i="25"/>
  <c r="AD2864" i="25"/>
  <c r="AB2864" i="25"/>
  <c r="Z2864" i="25"/>
  <c r="X2861" i="25"/>
  <c r="X2862" i="25" s="1"/>
  <c r="V2861" i="25"/>
  <c r="V2862" i="25" s="1"/>
  <c r="AH2858" i="25"/>
  <c r="AF2858" i="25"/>
  <c r="AD2858" i="25"/>
  <c r="AB2858" i="25"/>
  <c r="Z2858" i="25"/>
  <c r="X2855" i="25"/>
  <c r="X2856" i="25" s="1"/>
  <c r="AH2852" i="25"/>
  <c r="AF2852" i="25"/>
  <c r="AD2852" i="25"/>
  <c r="AB2852" i="25"/>
  <c r="Z2852" i="25"/>
  <c r="AJ2850" i="25"/>
  <c r="X2849" i="25"/>
  <c r="X2850" i="25" s="1"/>
  <c r="V2849" i="25"/>
  <c r="V2850" i="25" s="1"/>
  <c r="AH2846" i="25"/>
  <c r="AF2846" i="25"/>
  <c r="AD2846" i="25"/>
  <c r="AB2846" i="25"/>
  <c r="Z2846" i="25"/>
  <c r="X2843" i="25"/>
  <c r="X2844" i="25" s="1"/>
  <c r="AH2840" i="25"/>
  <c r="AF2840" i="25"/>
  <c r="AD2840" i="25"/>
  <c r="AB2840" i="25"/>
  <c r="Z2840" i="25"/>
  <c r="AJ2838" i="25"/>
  <c r="X2837" i="25"/>
  <c r="X2838" i="25" s="1"/>
  <c r="V2837" i="25"/>
  <c r="V2838" i="25" s="1"/>
  <c r="AH2834" i="25"/>
  <c r="AF2834" i="25"/>
  <c r="AD2834" i="25"/>
  <c r="AB2834" i="25"/>
  <c r="Z2834" i="25"/>
  <c r="AJ2832" i="25"/>
  <c r="X2831" i="25"/>
  <c r="X2832" i="25" s="1"/>
  <c r="V2831" i="25"/>
  <c r="AH2828" i="25"/>
  <c r="AF2828" i="25"/>
  <c r="AD2828" i="25"/>
  <c r="AB2828" i="25"/>
  <c r="Z2828" i="25"/>
  <c r="AJ2826" i="25"/>
  <c r="X2825" i="25"/>
  <c r="X2826" i="25" s="1"/>
  <c r="V2825" i="25"/>
  <c r="V2826" i="25" s="1"/>
  <c r="AH2822" i="25"/>
  <c r="AF2822" i="25"/>
  <c r="AD2822" i="25"/>
  <c r="AB2822" i="25"/>
  <c r="Z2822" i="25"/>
  <c r="AJ2820" i="25"/>
  <c r="X2819" i="25"/>
  <c r="X2820" i="25" s="1"/>
  <c r="V2819" i="25"/>
  <c r="AH2816" i="25"/>
  <c r="AF2816" i="25"/>
  <c r="AD2816" i="25"/>
  <c r="AB2816" i="25"/>
  <c r="Z2816" i="25"/>
  <c r="AJ2814" i="25"/>
  <c r="X2813" i="25"/>
  <c r="X2814" i="25" s="1"/>
  <c r="V2813" i="25"/>
  <c r="V2814" i="25" s="1"/>
  <c r="AH2810" i="25"/>
  <c r="AF2810" i="25"/>
  <c r="AD2810" i="25"/>
  <c r="AB2810" i="25"/>
  <c r="Z2810" i="25"/>
  <c r="X2807" i="25"/>
  <c r="X2808" i="25" s="1"/>
  <c r="AH2804" i="25"/>
  <c r="AF2804" i="25"/>
  <c r="AD2804" i="25"/>
  <c r="AB2804" i="25"/>
  <c r="Z2804" i="25"/>
  <c r="AJ2802" i="25"/>
  <c r="X2801" i="25"/>
  <c r="X2802" i="25" s="1"/>
  <c r="V2801" i="25"/>
  <c r="V2802" i="25" s="1"/>
  <c r="AH2798" i="25"/>
  <c r="AF2798" i="25"/>
  <c r="AD2798" i="25"/>
  <c r="AB2798" i="25"/>
  <c r="Z2798" i="25"/>
  <c r="X2795" i="25"/>
  <c r="X2796" i="25" s="1"/>
  <c r="AH2792" i="25"/>
  <c r="AF2792" i="25"/>
  <c r="AD2792" i="25"/>
  <c r="AB2792" i="25"/>
  <c r="Z2792" i="25"/>
  <c r="X2789" i="25"/>
  <c r="X2790" i="25" s="1"/>
  <c r="V2789" i="25"/>
  <c r="V2790" i="25" s="1"/>
  <c r="AH2786" i="25"/>
  <c r="AF2786" i="25"/>
  <c r="AD2786" i="25"/>
  <c r="AB2786" i="25"/>
  <c r="Z2786" i="25"/>
  <c r="X2783" i="25"/>
  <c r="X2784" i="25" s="1"/>
  <c r="AH2780" i="25"/>
  <c r="AF2780" i="25"/>
  <c r="AD2780" i="25"/>
  <c r="AB2780" i="25"/>
  <c r="Z2780" i="25"/>
  <c r="AJ2778" i="25"/>
  <c r="X2777" i="25"/>
  <c r="X2778" i="25" s="1"/>
  <c r="V2777" i="25"/>
  <c r="V2778" i="25" s="1"/>
  <c r="AH2774" i="25"/>
  <c r="AF2774" i="25"/>
  <c r="AD2774" i="25"/>
  <c r="AB2774" i="25"/>
  <c r="Z2774" i="25"/>
  <c r="X2771" i="25"/>
  <c r="X2772" i="25" s="1"/>
  <c r="AH2768" i="25"/>
  <c r="AF2768" i="25"/>
  <c r="AD2768" i="25"/>
  <c r="AB2768" i="25"/>
  <c r="Z2768" i="25"/>
  <c r="AJ2766" i="25"/>
  <c r="X2765" i="25"/>
  <c r="X2766" i="25" s="1"/>
  <c r="V2765" i="25"/>
  <c r="V2766" i="25" s="1"/>
  <c r="AH2762" i="25"/>
  <c r="AF2762" i="25"/>
  <c r="AD2762" i="25"/>
  <c r="AB2762" i="25"/>
  <c r="Z2762" i="25"/>
  <c r="X2759" i="25"/>
  <c r="X2760" i="25" s="1"/>
  <c r="V2759" i="25"/>
  <c r="V2760" i="25" s="1"/>
  <c r="AH2756" i="25"/>
  <c r="AF2756" i="25"/>
  <c r="AD2756" i="25"/>
  <c r="AB2756" i="25"/>
  <c r="Z2756" i="25"/>
  <c r="AJ2754" i="25"/>
  <c r="X2753" i="25"/>
  <c r="X2754" i="25" s="1"/>
  <c r="V2753" i="25"/>
  <c r="V2754" i="25" s="1"/>
  <c r="AH2750" i="25"/>
  <c r="AF2750" i="25"/>
  <c r="AD2750" i="25"/>
  <c r="AB2750" i="25"/>
  <c r="Z2750" i="25"/>
  <c r="X2747" i="25"/>
  <c r="X2748" i="25" s="1"/>
  <c r="AH2744" i="25"/>
  <c r="AF2744" i="25"/>
  <c r="AD2744" i="25"/>
  <c r="AB2744" i="25"/>
  <c r="Z2744" i="25"/>
  <c r="AJ2742" i="25"/>
  <c r="X2741" i="25"/>
  <c r="X2742" i="25" s="1"/>
  <c r="V2741" i="25"/>
  <c r="V2742" i="25" s="1"/>
  <c r="AH2738" i="25"/>
  <c r="AF2738" i="25"/>
  <c r="AD2738" i="25"/>
  <c r="AB2738" i="25"/>
  <c r="Z2738" i="25"/>
  <c r="X2735" i="25"/>
  <c r="X2736" i="25" s="1"/>
  <c r="AH2732" i="25"/>
  <c r="AF2732" i="25"/>
  <c r="AD2732" i="25"/>
  <c r="AB2732" i="25"/>
  <c r="Z2732" i="25"/>
  <c r="AJ2730" i="25"/>
  <c r="X2729" i="25"/>
  <c r="X2730" i="25" s="1"/>
  <c r="V2729" i="25"/>
  <c r="V2730" i="25" s="1"/>
  <c r="AH2726" i="25"/>
  <c r="AF2726" i="25"/>
  <c r="AD2726" i="25"/>
  <c r="AB2726" i="25"/>
  <c r="Z2726" i="25"/>
  <c r="AJ2724" i="25"/>
  <c r="X2723" i="25"/>
  <c r="X2724" i="25" s="1"/>
  <c r="V2723" i="25"/>
  <c r="V2724" i="25" s="1"/>
  <c r="AH2720" i="25"/>
  <c r="AF2720" i="25"/>
  <c r="AD2720" i="25"/>
  <c r="AB2720" i="25"/>
  <c r="Z2720" i="25"/>
  <c r="AJ2718" i="25"/>
  <c r="X2717" i="25"/>
  <c r="X2718" i="25" s="1"/>
  <c r="V2717" i="25"/>
  <c r="V2718" i="25" s="1"/>
  <c r="AH2714" i="25"/>
  <c r="AF2714" i="25"/>
  <c r="AD2714" i="25"/>
  <c r="AB2714" i="25"/>
  <c r="Z2714" i="25"/>
  <c r="X2711" i="25"/>
  <c r="X2712" i="25" s="1"/>
  <c r="V2711" i="25"/>
  <c r="V2712" i="25" s="1"/>
  <c r="AH2708" i="25"/>
  <c r="AF2708" i="25"/>
  <c r="AD2708" i="25"/>
  <c r="AB2708" i="25"/>
  <c r="Z2708" i="25"/>
  <c r="AJ2706" i="25"/>
  <c r="X2705" i="25"/>
  <c r="X2706" i="25" s="1"/>
  <c r="V2705" i="25"/>
  <c r="V2706" i="25" s="1"/>
  <c r="AH2702" i="25"/>
  <c r="AF2702" i="25"/>
  <c r="AD2702" i="25"/>
  <c r="AB2702" i="25"/>
  <c r="Z2702" i="25"/>
  <c r="X2699" i="25"/>
  <c r="X2700" i="25" s="1"/>
  <c r="AH2696" i="25"/>
  <c r="AF2696" i="25"/>
  <c r="AD2696" i="25"/>
  <c r="AB2696" i="25"/>
  <c r="Z2696" i="25"/>
  <c r="AJ2694" i="25"/>
  <c r="X2693" i="25"/>
  <c r="X2694" i="25" s="1"/>
  <c r="V2693" i="25"/>
  <c r="V2694" i="25" s="1"/>
  <c r="AH2690" i="25"/>
  <c r="AF2690" i="25"/>
  <c r="AD2690" i="25"/>
  <c r="AB2690" i="25"/>
  <c r="Z2690" i="25"/>
  <c r="X2687" i="25"/>
  <c r="X2688" i="25" s="1"/>
  <c r="AH2684" i="25"/>
  <c r="AF2684" i="25"/>
  <c r="AD2684" i="25"/>
  <c r="AB2684" i="25"/>
  <c r="Z2684" i="25"/>
  <c r="AJ2682" i="25"/>
  <c r="X2681" i="25"/>
  <c r="X2682" i="25" s="1"/>
  <c r="V2681" i="25"/>
  <c r="V2682" i="25" s="1"/>
  <c r="AH2678" i="25"/>
  <c r="AF2678" i="25"/>
  <c r="AD2678" i="25"/>
  <c r="AB2678" i="25"/>
  <c r="Z2678" i="25"/>
  <c r="AJ2676" i="25"/>
  <c r="X2675" i="25"/>
  <c r="X2676" i="25" s="1"/>
  <c r="V2675" i="25"/>
  <c r="AH2672" i="25"/>
  <c r="AF2672" i="25"/>
  <c r="AD2672" i="25"/>
  <c r="AB2672" i="25"/>
  <c r="Z2672" i="25"/>
  <c r="AJ2670" i="25"/>
  <c r="X2669" i="25"/>
  <c r="X2670" i="25" s="1"/>
  <c r="V2669" i="25"/>
  <c r="V2670" i="25" s="1"/>
  <c r="AH2666" i="25"/>
  <c r="AF2666" i="25"/>
  <c r="AD2666" i="25"/>
  <c r="AB2666" i="25"/>
  <c r="Z2666" i="25"/>
  <c r="X2663" i="25"/>
  <c r="X2664" i="25" s="1"/>
  <c r="AH2660" i="25"/>
  <c r="AF2660" i="25"/>
  <c r="AD2660" i="25"/>
  <c r="AB2660" i="25"/>
  <c r="Z2660" i="25"/>
  <c r="AJ2658" i="25"/>
  <c r="X2657" i="25"/>
  <c r="X2658" i="25" s="1"/>
  <c r="V2657" i="25"/>
  <c r="V2658" i="25" s="1"/>
  <c r="AH2654" i="25"/>
  <c r="AF2654" i="25"/>
  <c r="AD2654" i="25"/>
  <c r="AB2654" i="25"/>
  <c r="Z2654" i="25"/>
  <c r="X2651" i="25"/>
  <c r="X2652" i="25" s="1"/>
  <c r="V2651" i="25"/>
  <c r="V2655" i="25" s="1"/>
  <c r="AH2648" i="25"/>
  <c r="AF2648" i="25"/>
  <c r="AD2648" i="25"/>
  <c r="AB2648" i="25"/>
  <c r="Z2648" i="25"/>
  <c r="AJ2646" i="25"/>
  <c r="X2645" i="25"/>
  <c r="X2646" i="25" s="1"/>
  <c r="V2645" i="25"/>
  <c r="V2646" i="25" s="1"/>
  <c r="AH2642" i="25"/>
  <c r="AF2642" i="25"/>
  <c r="AD2642" i="25"/>
  <c r="AB2642" i="25"/>
  <c r="Z2642" i="25"/>
  <c r="AJ2640" i="25"/>
  <c r="X2639" i="25"/>
  <c r="X2640" i="25" s="1"/>
  <c r="AH2636" i="25"/>
  <c r="AF2636" i="25"/>
  <c r="AD2636" i="25"/>
  <c r="AB2636" i="25"/>
  <c r="Z2636" i="25"/>
  <c r="AJ2634" i="25"/>
  <c r="X2633" i="25"/>
  <c r="X2634" i="25" s="1"/>
  <c r="V2633" i="25"/>
  <c r="V2634" i="25" s="1"/>
  <c r="AH2630" i="25"/>
  <c r="AF2630" i="25"/>
  <c r="AD2630" i="25"/>
  <c r="AB2630" i="25"/>
  <c r="Z2630" i="25"/>
  <c r="X2627" i="25"/>
  <c r="X2628" i="25" s="1"/>
  <c r="V2627" i="25"/>
  <c r="AH2624" i="25"/>
  <c r="AF2624" i="25"/>
  <c r="AD2624" i="25"/>
  <c r="AB2624" i="25"/>
  <c r="Z2624" i="25"/>
  <c r="AJ2622" i="25"/>
  <c r="X2621" i="25"/>
  <c r="X2622" i="25" s="1"/>
  <c r="V2621" i="25"/>
  <c r="V2622" i="25" s="1"/>
  <c r="AH2618" i="25"/>
  <c r="AF2618" i="25"/>
  <c r="AD2618" i="25"/>
  <c r="AB2618" i="25"/>
  <c r="Z2618" i="25"/>
  <c r="X2615" i="25"/>
  <c r="X2616" i="25" s="1"/>
  <c r="V2615" i="25"/>
  <c r="AH2612" i="25"/>
  <c r="AF2612" i="25"/>
  <c r="AD2612" i="25"/>
  <c r="AB2612" i="25"/>
  <c r="Z2612" i="25"/>
  <c r="AJ2610" i="25"/>
  <c r="X2609" i="25"/>
  <c r="X2610" i="25" s="1"/>
  <c r="V2609" i="25"/>
  <c r="V2610" i="25" s="1"/>
  <c r="AH2606" i="25"/>
  <c r="AF2606" i="25"/>
  <c r="AD2606" i="25"/>
  <c r="AB2606" i="25"/>
  <c r="Z2606" i="25"/>
  <c r="X2603" i="25"/>
  <c r="X2604" i="25" s="1"/>
  <c r="V2603" i="25"/>
  <c r="AH2600" i="25"/>
  <c r="AF2600" i="25"/>
  <c r="AD2600" i="25"/>
  <c r="AB2600" i="25"/>
  <c r="Z2600" i="25"/>
  <c r="AJ2598" i="25"/>
  <c r="X2597" i="25"/>
  <c r="X2598" i="25" s="1"/>
  <c r="V2597" i="25"/>
  <c r="V2598" i="25" s="1"/>
  <c r="AH2594" i="25"/>
  <c r="AF2594" i="25"/>
  <c r="AD2594" i="25"/>
  <c r="AB2594" i="25"/>
  <c r="Z2594" i="25"/>
  <c r="X2591" i="25"/>
  <c r="X2592" i="25" s="1"/>
  <c r="V2591" i="25"/>
  <c r="AH2588" i="25"/>
  <c r="AF2588" i="25"/>
  <c r="AD2588" i="25"/>
  <c r="AB2588" i="25"/>
  <c r="Z2588" i="25"/>
  <c r="AJ2586" i="25"/>
  <c r="X2585" i="25"/>
  <c r="X2586" i="25" s="1"/>
  <c r="V2585" i="25"/>
  <c r="V2586" i="25" s="1"/>
  <c r="AH2582" i="25"/>
  <c r="AF2582" i="25"/>
  <c r="AD2582" i="25"/>
  <c r="AB2582" i="25"/>
  <c r="Z2582" i="25"/>
  <c r="X2579" i="25"/>
  <c r="X2580" i="25" s="1"/>
  <c r="V2579" i="25"/>
  <c r="AH2576" i="25"/>
  <c r="AF2576" i="25"/>
  <c r="AD2576" i="25"/>
  <c r="AB2576" i="25"/>
  <c r="Z2576" i="25"/>
  <c r="AJ2574" i="25"/>
  <c r="X2573" i="25"/>
  <c r="X2574" i="25" s="1"/>
  <c r="V2573" i="25"/>
  <c r="V2574" i="25" s="1"/>
  <c r="AH2570" i="25"/>
  <c r="AF2570" i="25"/>
  <c r="AD2570" i="25"/>
  <c r="AB2570" i="25"/>
  <c r="Z2570" i="25"/>
  <c r="X2567" i="25"/>
  <c r="X2568" i="25" s="1"/>
  <c r="AH2564" i="25"/>
  <c r="AF2564" i="25"/>
  <c r="AD2564" i="25"/>
  <c r="AB2564" i="25"/>
  <c r="Z2564" i="25"/>
  <c r="AJ2562" i="25"/>
  <c r="X2561" i="25"/>
  <c r="X2562" i="25" s="1"/>
  <c r="V2561" i="25"/>
  <c r="V2562" i="25" s="1"/>
  <c r="AH2558" i="25"/>
  <c r="AF2558" i="25"/>
  <c r="AD2558" i="25"/>
  <c r="AB2558" i="25"/>
  <c r="Z2558" i="25"/>
  <c r="X2555" i="25"/>
  <c r="X2556" i="25" s="1"/>
  <c r="AH2552" i="25"/>
  <c r="AF2552" i="25"/>
  <c r="AD2552" i="25"/>
  <c r="AB2552" i="25"/>
  <c r="Z2552" i="25"/>
  <c r="AJ2550" i="25"/>
  <c r="X2549" i="25"/>
  <c r="X2550" i="25" s="1"/>
  <c r="V2549" i="25"/>
  <c r="V2550" i="25" s="1"/>
  <c r="AH2546" i="25"/>
  <c r="AF2546" i="25"/>
  <c r="AD2546" i="25"/>
  <c r="AB2546" i="25"/>
  <c r="Z2546" i="25"/>
  <c r="X2543" i="25"/>
  <c r="X2544" i="25" s="1"/>
  <c r="AH2540" i="25"/>
  <c r="AF2540" i="25"/>
  <c r="AD2540" i="25"/>
  <c r="AB2540" i="25"/>
  <c r="Z2540" i="25"/>
  <c r="AJ2538" i="25"/>
  <c r="X2537" i="25"/>
  <c r="X2538" i="25" s="1"/>
  <c r="V2537" i="25"/>
  <c r="V2538" i="25" s="1"/>
  <c r="AH2534" i="25"/>
  <c r="AF2534" i="25"/>
  <c r="AD2534" i="25"/>
  <c r="AB2534" i="25"/>
  <c r="Z2534" i="25"/>
  <c r="X2531" i="25"/>
  <c r="X2532" i="25" s="1"/>
  <c r="V2531" i="25"/>
  <c r="V2535" i="25" s="1"/>
  <c r="AH2528" i="25"/>
  <c r="AF2528" i="25"/>
  <c r="AD2528" i="25"/>
  <c r="AB2528" i="25"/>
  <c r="Z2528" i="25"/>
  <c r="AJ2526" i="25"/>
  <c r="X2525" i="25"/>
  <c r="X2526" i="25" s="1"/>
  <c r="V2525" i="25"/>
  <c r="V2526" i="25" s="1"/>
  <c r="AH2522" i="25"/>
  <c r="AF2522" i="25"/>
  <c r="AD2522" i="25"/>
  <c r="AB2522" i="25"/>
  <c r="Z2522" i="25"/>
  <c r="X2519" i="25"/>
  <c r="X2520" i="25" s="1"/>
  <c r="V2519" i="25"/>
  <c r="V2523" i="25" s="1"/>
  <c r="AH2516" i="25"/>
  <c r="AF2516" i="25"/>
  <c r="AD2516" i="25"/>
  <c r="AB2516" i="25"/>
  <c r="Z2516" i="25"/>
  <c r="AJ2514" i="25"/>
  <c r="X2513" i="25"/>
  <c r="X2514" i="25" s="1"/>
  <c r="V2513" i="25"/>
  <c r="V2514" i="25" s="1"/>
  <c r="T2512" i="25"/>
  <c r="AH2510" i="25"/>
  <c r="AF2510" i="25"/>
  <c r="AD2510" i="25"/>
  <c r="AB2510" i="25"/>
  <c r="Z2510" i="25"/>
  <c r="AJ2508" i="25"/>
  <c r="X2507" i="25"/>
  <c r="X2508" i="25" s="1"/>
  <c r="AH2504" i="25"/>
  <c r="AF2504" i="25"/>
  <c r="AD2504" i="25"/>
  <c r="AB2504" i="25"/>
  <c r="Z2504" i="25"/>
  <c r="AJ2502" i="25"/>
  <c r="X2501" i="25"/>
  <c r="X2502" i="25" s="1"/>
  <c r="V2501" i="25"/>
  <c r="V2502" i="25" s="1"/>
  <c r="AH2498" i="25"/>
  <c r="AF2498" i="25"/>
  <c r="AD2498" i="25"/>
  <c r="AB2498" i="25"/>
  <c r="Z2498" i="25"/>
  <c r="X2495" i="25"/>
  <c r="X2496" i="25" s="1"/>
  <c r="V2495" i="25"/>
  <c r="V2507" i="25" s="1"/>
  <c r="AH2492" i="25"/>
  <c r="AF2492" i="25"/>
  <c r="AD2492" i="25"/>
  <c r="AB2492" i="25"/>
  <c r="Z2492" i="25"/>
  <c r="AJ2490" i="25"/>
  <c r="X2489" i="25"/>
  <c r="X2490" i="25" s="1"/>
  <c r="V2489" i="25"/>
  <c r="AH2486" i="25"/>
  <c r="AF2486" i="25"/>
  <c r="AD2486" i="25"/>
  <c r="AB2486" i="25"/>
  <c r="Z2486" i="25"/>
  <c r="X2483" i="25"/>
  <c r="X2484" i="25" s="1"/>
  <c r="AH2480" i="25"/>
  <c r="AF2480" i="25"/>
  <c r="AD2480" i="25"/>
  <c r="AB2480" i="25"/>
  <c r="Z2480" i="25"/>
  <c r="X2477" i="25"/>
  <c r="X2478" i="25" s="1"/>
  <c r="V2477" i="25"/>
  <c r="AH2474" i="25"/>
  <c r="AF2474" i="25"/>
  <c r="AD2474" i="25"/>
  <c r="AB2474" i="25"/>
  <c r="Z2474" i="25"/>
  <c r="X2471" i="25"/>
  <c r="X2472" i="25" s="1"/>
  <c r="AH2468" i="25"/>
  <c r="AF2468" i="25"/>
  <c r="AD2468" i="25"/>
  <c r="AB2468" i="25"/>
  <c r="Z2468" i="25"/>
  <c r="X2465" i="25"/>
  <c r="X2466" i="25" s="1"/>
  <c r="AH2462" i="25"/>
  <c r="AF2462" i="25"/>
  <c r="AD2462" i="25"/>
  <c r="AB2462" i="25"/>
  <c r="Z2462" i="25"/>
  <c r="X2459" i="25"/>
  <c r="X2460" i="25" s="1"/>
  <c r="AH2456" i="25"/>
  <c r="AF2456" i="25"/>
  <c r="AD2456" i="25"/>
  <c r="AB2456" i="25"/>
  <c r="Z2456" i="25"/>
  <c r="X2453" i="25"/>
  <c r="X2454" i="25" s="1"/>
  <c r="AH2450" i="25"/>
  <c r="AF2450" i="25"/>
  <c r="AD2450" i="25"/>
  <c r="AB2450" i="25"/>
  <c r="Z2450" i="25"/>
  <c r="X2447" i="25"/>
  <c r="X2448" i="25" s="1"/>
  <c r="V2447" i="25"/>
  <c r="AH2444" i="25"/>
  <c r="AF2444" i="25"/>
  <c r="AD2444" i="25"/>
  <c r="AB2444" i="25"/>
  <c r="Z2444" i="25"/>
  <c r="X2441" i="25"/>
  <c r="X2442" i="25" s="1"/>
  <c r="AH2438" i="25"/>
  <c r="AF2438" i="25"/>
  <c r="AD2438" i="25"/>
  <c r="AB2438" i="25"/>
  <c r="Z2438" i="25"/>
  <c r="X2435" i="25"/>
  <c r="X2436" i="25" s="1"/>
  <c r="AH2432" i="25"/>
  <c r="AF2432" i="25"/>
  <c r="AD2432" i="25"/>
  <c r="AB2432" i="25"/>
  <c r="Z2432" i="25"/>
  <c r="X2429" i="25"/>
  <c r="X2430" i="25" s="1"/>
  <c r="AH2426" i="25"/>
  <c r="AF2426" i="25"/>
  <c r="AD2426" i="25"/>
  <c r="AB2426" i="25"/>
  <c r="Z2426" i="25"/>
  <c r="X2423" i="25"/>
  <c r="X2424" i="25" s="1"/>
  <c r="AH2420" i="25"/>
  <c r="AF2420" i="25"/>
  <c r="AD2420" i="25"/>
  <c r="AB2420" i="25"/>
  <c r="Z2420" i="25"/>
  <c r="X2417" i="25"/>
  <c r="X2418" i="25" s="1"/>
  <c r="AH2414" i="25"/>
  <c r="AF2414" i="25"/>
  <c r="AD2414" i="25"/>
  <c r="AB2414" i="25"/>
  <c r="Z2414" i="25"/>
  <c r="X2411" i="25"/>
  <c r="X2412" i="25" s="1"/>
  <c r="AH2408" i="25"/>
  <c r="AF2408" i="25"/>
  <c r="AD2408" i="25"/>
  <c r="AB2408" i="25"/>
  <c r="Z2408" i="25"/>
  <c r="X2405" i="25"/>
  <c r="X2406" i="25" s="1"/>
  <c r="X2407" i="25" s="1"/>
  <c r="V2405" i="25"/>
  <c r="V2406" i="25" s="1"/>
  <c r="AH2402" i="25"/>
  <c r="AF2402" i="25"/>
  <c r="AD2402" i="25"/>
  <c r="AB2402" i="25"/>
  <c r="Z2402" i="25"/>
  <c r="X2399" i="25"/>
  <c r="X2400" i="25" s="1"/>
  <c r="AH2396" i="25"/>
  <c r="AF2396" i="25"/>
  <c r="AD2396" i="25"/>
  <c r="AB2396" i="25"/>
  <c r="Z2396" i="25"/>
  <c r="X2393" i="25"/>
  <c r="X2394" i="25" s="1"/>
  <c r="X2395" i="25" s="1"/>
  <c r="V2393" i="25"/>
  <c r="V2394" i="25" s="1"/>
  <c r="AH2390" i="25"/>
  <c r="AF2390" i="25"/>
  <c r="AD2390" i="25"/>
  <c r="AB2390" i="25"/>
  <c r="Z2390" i="25"/>
  <c r="X2387" i="25"/>
  <c r="X2388" i="25" s="1"/>
  <c r="AH2384" i="25"/>
  <c r="AF2384" i="25"/>
  <c r="AD2384" i="25"/>
  <c r="AB2384" i="25"/>
  <c r="Z2384" i="25"/>
  <c r="AJ2382" i="25"/>
  <c r="X2381" i="25"/>
  <c r="X2382" i="25" s="1"/>
  <c r="X2383" i="25" s="1"/>
  <c r="V2381" i="25"/>
  <c r="V2382" i="25" s="1"/>
  <c r="AH2378" i="25"/>
  <c r="AF2378" i="25"/>
  <c r="AD2378" i="25"/>
  <c r="AB2378" i="25"/>
  <c r="Z2378" i="25"/>
  <c r="X2375" i="25"/>
  <c r="X2376" i="25" s="1"/>
  <c r="AH2372" i="25"/>
  <c r="AF2372" i="25"/>
  <c r="AD2372" i="25"/>
  <c r="AB2372" i="25"/>
  <c r="Z2372" i="25"/>
  <c r="AJ2370" i="25"/>
  <c r="X2369" i="25"/>
  <c r="X2370" i="25" s="1"/>
  <c r="X2371" i="25" s="1"/>
  <c r="V2369" i="25"/>
  <c r="V2370" i="25" s="1"/>
  <c r="AH2366" i="25"/>
  <c r="AF2366" i="25"/>
  <c r="AD2366" i="25"/>
  <c r="AB2366" i="25"/>
  <c r="Z2366" i="25"/>
  <c r="X2363" i="25"/>
  <c r="X2364" i="25" s="1"/>
  <c r="AH2360" i="25"/>
  <c r="AF2360" i="25"/>
  <c r="AD2360" i="25"/>
  <c r="AB2360" i="25"/>
  <c r="Z2360" i="25"/>
  <c r="X2357" i="25"/>
  <c r="X2358" i="25" s="1"/>
  <c r="X2359" i="25" s="1"/>
  <c r="V2357" i="25"/>
  <c r="V2358" i="25" s="1"/>
  <c r="AH2354" i="25"/>
  <c r="AF2354" i="25"/>
  <c r="AD2354" i="25"/>
  <c r="AB2354" i="25"/>
  <c r="Z2354" i="25"/>
  <c r="X2351" i="25"/>
  <c r="X2352" i="25" s="1"/>
  <c r="AH2348" i="25"/>
  <c r="AF2348" i="25"/>
  <c r="AD2348" i="25"/>
  <c r="AB2348" i="25"/>
  <c r="Z2348" i="25"/>
  <c r="AJ2346" i="25"/>
  <c r="X2345" i="25"/>
  <c r="X2346" i="25" s="1"/>
  <c r="X2347" i="25" s="1"/>
  <c r="V2345" i="25"/>
  <c r="V2346" i="25" s="1"/>
  <c r="AH2342" i="25"/>
  <c r="AF2342" i="25"/>
  <c r="AD2342" i="25"/>
  <c r="AB2342" i="25"/>
  <c r="Z2342" i="25"/>
  <c r="X2339" i="25"/>
  <c r="X2340" i="25" s="1"/>
  <c r="AH2336" i="25"/>
  <c r="AF2336" i="25"/>
  <c r="AD2336" i="25"/>
  <c r="AB2336" i="25"/>
  <c r="Z2336" i="25"/>
  <c r="AJ2334" i="25"/>
  <c r="X2333" i="25"/>
  <c r="X2334" i="25" s="1"/>
  <c r="X2335" i="25" s="1"/>
  <c r="V2333" i="25"/>
  <c r="V2334" i="25" s="1"/>
  <c r="AH2330" i="25"/>
  <c r="AF2330" i="25"/>
  <c r="AD2330" i="25"/>
  <c r="AB2330" i="25"/>
  <c r="Z2330" i="25"/>
  <c r="X2327" i="25"/>
  <c r="X2328" i="25" s="1"/>
  <c r="AH2324" i="25"/>
  <c r="AF2324" i="25"/>
  <c r="AD2324" i="25"/>
  <c r="AB2324" i="25"/>
  <c r="Z2324" i="25"/>
  <c r="AJ2322" i="25"/>
  <c r="X2321" i="25"/>
  <c r="X2322" i="25" s="1"/>
  <c r="X2323" i="25" s="1"/>
  <c r="V2321" i="25"/>
  <c r="V2322" i="25" s="1"/>
  <c r="AH2318" i="25"/>
  <c r="AF2318" i="25"/>
  <c r="AD2318" i="25"/>
  <c r="AB2318" i="25"/>
  <c r="Z2318" i="25"/>
  <c r="X2315" i="25"/>
  <c r="X2316" i="25" s="1"/>
  <c r="AJ2310" i="25"/>
  <c r="X2309" i="25"/>
  <c r="X2310" i="25" s="1"/>
  <c r="X2311" i="25" s="1"/>
  <c r="V2309" i="25"/>
  <c r="V2310" i="25" s="1"/>
  <c r="AH2306" i="25"/>
  <c r="AF2306" i="25"/>
  <c r="AD2306" i="25"/>
  <c r="AB2306" i="25"/>
  <c r="Z2306" i="25"/>
  <c r="X2303" i="25"/>
  <c r="X2304" i="25" s="1"/>
  <c r="AH2300" i="25"/>
  <c r="AF2300" i="25"/>
  <c r="AD2300" i="25"/>
  <c r="AB2300" i="25"/>
  <c r="Z2300" i="25"/>
  <c r="X2297" i="25"/>
  <c r="X2298" i="25" s="1"/>
  <c r="X2299" i="25" s="1"/>
  <c r="V2297" i="25"/>
  <c r="V2298" i="25" s="1"/>
  <c r="AH2294" i="25"/>
  <c r="AF2294" i="25"/>
  <c r="AD2294" i="25"/>
  <c r="AB2294" i="25"/>
  <c r="Z2294" i="25"/>
  <c r="X2291" i="25"/>
  <c r="X2292" i="25" s="1"/>
  <c r="AH2288" i="25"/>
  <c r="AF2288" i="25"/>
  <c r="AD2288" i="25"/>
  <c r="AB2288" i="25"/>
  <c r="Z2288" i="25"/>
  <c r="X2285" i="25"/>
  <c r="X2286" i="25" s="1"/>
  <c r="X2287" i="25" s="1"/>
  <c r="V2285" i="25"/>
  <c r="V2286" i="25" s="1"/>
  <c r="AH2282" i="25"/>
  <c r="AF2282" i="25"/>
  <c r="AD2282" i="25"/>
  <c r="AB2282" i="25"/>
  <c r="Z2282" i="25"/>
  <c r="X2279" i="25"/>
  <c r="X2280" i="25" s="1"/>
  <c r="AH2276" i="25"/>
  <c r="AF2276" i="25"/>
  <c r="AD2276" i="25"/>
  <c r="AB2276" i="25"/>
  <c r="Z2276" i="25"/>
  <c r="AJ2274" i="25"/>
  <c r="X2273" i="25"/>
  <c r="X2274" i="25" s="1"/>
  <c r="X2275" i="25" s="1"/>
  <c r="V2273" i="25"/>
  <c r="V2274" i="25" s="1"/>
  <c r="AH2270" i="25"/>
  <c r="AF2270" i="25"/>
  <c r="AD2270" i="25"/>
  <c r="AB2270" i="25"/>
  <c r="Z2270" i="25"/>
  <c r="X2267" i="25"/>
  <c r="X2268" i="25" s="1"/>
  <c r="AH2264" i="25"/>
  <c r="AF2264" i="25"/>
  <c r="AD2264" i="25"/>
  <c r="AB2264" i="25"/>
  <c r="Z2264" i="25"/>
  <c r="X2261" i="25"/>
  <c r="X2262" i="25" s="1"/>
  <c r="X2263" i="25" s="1"/>
  <c r="V2261" i="25"/>
  <c r="V2262" i="25" s="1"/>
  <c r="AH2258" i="25"/>
  <c r="AF2258" i="25"/>
  <c r="AD2258" i="25"/>
  <c r="AB2258" i="25"/>
  <c r="Z2258" i="25"/>
  <c r="X2255" i="25"/>
  <c r="X2256" i="25" s="1"/>
  <c r="AH2252" i="25"/>
  <c r="AF2252" i="25"/>
  <c r="AD2252" i="25"/>
  <c r="AB2252" i="25"/>
  <c r="Z2252" i="25"/>
  <c r="X2249" i="25"/>
  <c r="X2250" i="25" s="1"/>
  <c r="X2251" i="25" s="1"/>
  <c r="V2249" i="25"/>
  <c r="V2250" i="25" s="1"/>
  <c r="AH2246" i="25"/>
  <c r="AF2246" i="25"/>
  <c r="AD2246" i="25"/>
  <c r="AB2246" i="25"/>
  <c r="Z2246" i="25"/>
  <c r="X2243" i="25"/>
  <c r="X2244" i="25" s="1"/>
  <c r="AH2240" i="25"/>
  <c r="AF2240" i="25"/>
  <c r="AD2240" i="25"/>
  <c r="AB2240" i="25"/>
  <c r="Z2240" i="25"/>
  <c r="X2237" i="25"/>
  <c r="X2238" i="25" s="1"/>
  <c r="X2239" i="25" s="1"/>
  <c r="V2237" i="25"/>
  <c r="V2238" i="25" s="1"/>
  <c r="AH2234" i="25"/>
  <c r="AF2234" i="25"/>
  <c r="AD2234" i="25"/>
  <c r="AB2234" i="25"/>
  <c r="Z2234" i="25"/>
  <c r="X2231" i="25"/>
  <c r="X2232" i="25" s="1"/>
  <c r="AH2228" i="25"/>
  <c r="AF2228" i="25"/>
  <c r="AD2228" i="25"/>
  <c r="AB2228" i="25"/>
  <c r="Z2228" i="25"/>
  <c r="X2225" i="25"/>
  <c r="X2226" i="25" s="1"/>
  <c r="X2227" i="25" s="1"/>
  <c r="V2225" i="25"/>
  <c r="V2226" i="25" s="1"/>
  <c r="AH2222" i="25"/>
  <c r="AF2222" i="25"/>
  <c r="AD2222" i="25"/>
  <c r="AB2222" i="25"/>
  <c r="Z2222" i="25"/>
  <c r="X2219" i="25"/>
  <c r="X2220" i="25" s="1"/>
  <c r="AH2216" i="25"/>
  <c r="AF2216" i="25"/>
  <c r="AD2216" i="25"/>
  <c r="AB2216" i="25"/>
  <c r="Z2216" i="25"/>
  <c r="X2213" i="25"/>
  <c r="X2214" i="25" s="1"/>
  <c r="X2215" i="25" s="1"/>
  <c r="V2213" i="25"/>
  <c r="V2214" i="25" s="1"/>
  <c r="AH2210" i="25"/>
  <c r="AF2210" i="25"/>
  <c r="AD2210" i="25"/>
  <c r="AB2210" i="25"/>
  <c r="Z2210" i="25"/>
  <c r="X2207" i="25"/>
  <c r="X2208" i="25" s="1"/>
  <c r="AH2204" i="25"/>
  <c r="AF2204" i="25"/>
  <c r="AD2204" i="25"/>
  <c r="AB2204" i="25"/>
  <c r="Z2204" i="25"/>
  <c r="X2201" i="25"/>
  <c r="X2202" i="25" s="1"/>
  <c r="X2203" i="25" s="1"/>
  <c r="V2201" i="25"/>
  <c r="V2202" i="25" s="1"/>
  <c r="AH2198" i="25"/>
  <c r="AF2198" i="25"/>
  <c r="AD2198" i="25"/>
  <c r="AB2198" i="25"/>
  <c r="Z2198" i="25"/>
  <c r="X2195" i="25"/>
  <c r="X2196" i="25" s="1"/>
  <c r="AH2192" i="25"/>
  <c r="AF2192" i="25"/>
  <c r="AD2192" i="25"/>
  <c r="AB2192" i="25"/>
  <c r="Z2192" i="25"/>
  <c r="X2189" i="25"/>
  <c r="X2190" i="25" s="1"/>
  <c r="X2191" i="25" s="1"/>
  <c r="V2189" i="25"/>
  <c r="V2190" i="25" s="1"/>
  <c r="AF2186" i="25"/>
  <c r="AD2186" i="25"/>
  <c r="AB2186" i="25"/>
  <c r="Z2186" i="25"/>
  <c r="X2183" i="25"/>
  <c r="X2184" i="25" s="1"/>
  <c r="AH2180" i="25"/>
  <c r="AF2180" i="25"/>
  <c r="AD2180" i="25"/>
  <c r="AB2180" i="25"/>
  <c r="Z2180" i="25"/>
  <c r="X2177" i="25"/>
  <c r="X2178" i="25" s="1"/>
  <c r="X2179" i="25" s="1"/>
  <c r="V2177" i="25"/>
  <c r="V2178" i="25" s="1"/>
  <c r="AF2174" i="25"/>
  <c r="AD2174" i="25"/>
  <c r="AB2174" i="25"/>
  <c r="Z2174" i="25"/>
  <c r="X2171" i="25"/>
  <c r="X2172" i="25" s="1"/>
  <c r="AH2168" i="25"/>
  <c r="AF2168" i="25"/>
  <c r="AD2168" i="25"/>
  <c r="AB2168" i="25"/>
  <c r="Z2168" i="25"/>
  <c r="X2165" i="25"/>
  <c r="X2166" i="25" s="1"/>
  <c r="X2167" i="25" s="1"/>
  <c r="V2165" i="25"/>
  <c r="V2166" i="25" s="1"/>
  <c r="AF2162" i="25"/>
  <c r="AD2162" i="25"/>
  <c r="AB2162" i="25"/>
  <c r="Z2162" i="25"/>
  <c r="X2159" i="25"/>
  <c r="X2160" i="25" s="1"/>
  <c r="AH2156" i="25"/>
  <c r="AF2156" i="25"/>
  <c r="AD2156" i="25"/>
  <c r="AB2156" i="25"/>
  <c r="Z2156" i="25"/>
  <c r="AJ2154" i="25"/>
  <c r="X2153" i="25"/>
  <c r="X2154" i="25" s="1"/>
  <c r="X2155" i="25" s="1"/>
  <c r="V2153" i="25"/>
  <c r="V2154" i="25" s="1"/>
  <c r="AH2150" i="25"/>
  <c r="AF2150" i="25"/>
  <c r="AD2150" i="25"/>
  <c r="AB2150" i="25"/>
  <c r="Z2150" i="25"/>
  <c r="X2147" i="25"/>
  <c r="X2148" i="25" s="1"/>
  <c r="AH2144" i="25"/>
  <c r="AF2144" i="25"/>
  <c r="AD2144" i="25"/>
  <c r="AB2144" i="25"/>
  <c r="Z2144" i="25"/>
  <c r="X2141" i="25"/>
  <c r="X2142" i="25" s="1"/>
  <c r="X2143" i="25" s="1"/>
  <c r="V2141" i="25"/>
  <c r="V2142" i="25" s="1"/>
  <c r="AH2138" i="25"/>
  <c r="AF2138" i="25"/>
  <c r="AD2138" i="25"/>
  <c r="AB2138" i="25"/>
  <c r="Z2138" i="25"/>
  <c r="X2135" i="25"/>
  <c r="X2136" i="25" s="1"/>
  <c r="AH2132" i="25"/>
  <c r="AF2132" i="25"/>
  <c r="AD2132" i="25"/>
  <c r="AB2132" i="25"/>
  <c r="Z2132" i="25"/>
  <c r="X2129" i="25"/>
  <c r="X2130" i="25" s="1"/>
  <c r="X2131" i="25" s="1"/>
  <c r="V2129" i="25"/>
  <c r="V2130" i="25" s="1"/>
  <c r="AH2126" i="25"/>
  <c r="AF2126" i="25"/>
  <c r="AD2126" i="25"/>
  <c r="AB2126" i="25"/>
  <c r="Z2126" i="25"/>
  <c r="X2123" i="25"/>
  <c r="X2124" i="25" s="1"/>
  <c r="AH2120" i="25"/>
  <c r="AF2120" i="25"/>
  <c r="AD2120" i="25"/>
  <c r="AB2120" i="25"/>
  <c r="Z2120" i="25"/>
  <c r="X2117" i="25"/>
  <c r="X2118" i="25" s="1"/>
  <c r="X2119" i="25" s="1"/>
  <c r="V2117" i="25"/>
  <c r="V2118" i="25" s="1"/>
  <c r="AF2114" i="25"/>
  <c r="AD2114" i="25"/>
  <c r="AB2114" i="25"/>
  <c r="Z2114" i="25"/>
  <c r="X2111" i="25"/>
  <c r="X2112" i="25" s="1"/>
  <c r="AH2108" i="25"/>
  <c r="AF2108" i="25"/>
  <c r="AD2108" i="25"/>
  <c r="AB2108" i="25"/>
  <c r="Z2108" i="25"/>
  <c r="AJ2106" i="25"/>
  <c r="X2105" i="25"/>
  <c r="X2106" i="25" s="1"/>
  <c r="X2107" i="25" s="1"/>
  <c r="V2105" i="25"/>
  <c r="V2106" i="25" s="1"/>
  <c r="AH2102" i="25"/>
  <c r="AF2102" i="25"/>
  <c r="AD2102" i="25"/>
  <c r="AB2102" i="25"/>
  <c r="Z2102" i="25"/>
  <c r="X2099" i="25"/>
  <c r="X2100" i="25" s="1"/>
  <c r="AH2096" i="25"/>
  <c r="AF2096" i="25"/>
  <c r="AD2096" i="25"/>
  <c r="AB2096" i="25"/>
  <c r="Z2096" i="25"/>
  <c r="X2093" i="25"/>
  <c r="X2094" i="25" s="1"/>
  <c r="X2095" i="25" s="1"/>
  <c r="V2093" i="25"/>
  <c r="V2094" i="25" s="1"/>
  <c r="AH2090" i="25"/>
  <c r="AF2090" i="25"/>
  <c r="AD2090" i="25"/>
  <c r="AB2090" i="25"/>
  <c r="Z2090" i="25"/>
  <c r="X2087" i="25"/>
  <c r="X2088" i="25" s="1"/>
  <c r="AH2084" i="25"/>
  <c r="AF2084" i="25"/>
  <c r="AD2084" i="25"/>
  <c r="AB2084" i="25"/>
  <c r="Z2084" i="25"/>
  <c r="X2081" i="25"/>
  <c r="X2082" i="25" s="1"/>
  <c r="V2081" i="25"/>
  <c r="V2082" i="25" s="1"/>
  <c r="AF2078" i="25"/>
  <c r="AD2078" i="25"/>
  <c r="AB2078" i="25"/>
  <c r="Z2078" i="25"/>
  <c r="X2075" i="25"/>
  <c r="X2076" i="25" s="1"/>
  <c r="AH2072" i="25"/>
  <c r="AF2072" i="25"/>
  <c r="AD2072" i="25"/>
  <c r="AB2072" i="25"/>
  <c r="Z2072" i="25"/>
  <c r="V2070" i="25"/>
  <c r="X2069" i="25"/>
  <c r="X2070" i="25" s="1"/>
  <c r="V2069" i="25"/>
  <c r="AF2066" i="25"/>
  <c r="AD2066" i="25"/>
  <c r="AB2066" i="25"/>
  <c r="Z2066" i="25"/>
  <c r="X2063" i="25"/>
  <c r="X2064" i="25" s="1"/>
  <c r="AH2060" i="25"/>
  <c r="AF2060" i="25"/>
  <c r="AD2060" i="25"/>
  <c r="AB2060" i="25"/>
  <c r="Z2060" i="25"/>
  <c r="X2057" i="25"/>
  <c r="X2058" i="25" s="1"/>
  <c r="V2057" i="25"/>
  <c r="V2058" i="25" s="1"/>
  <c r="AH2054" i="25"/>
  <c r="AF2054" i="25"/>
  <c r="AD2054" i="25"/>
  <c r="AB2054" i="25"/>
  <c r="Z2054" i="25"/>
  <c r="X2051" i="25"/>
  <c r="X2052" i="25" s="1"/>
  <c r="AH2048" i="25"/>
  <c r="AF2048" i="25"/>
  <c r="AD2048" i="25"/>
  <c r="AB2048" i="25"/>
  <c r="Z2048" i="25"/>
  <c r="X2045" i="25"/>
  <c r="X2046" i="25" s="1"/>
  <c r="V2045" i="25"/>
  <c r="V2046" i="25" s="1"/>
  <c r="AH2042" i="25"/>
  <c r="AF2042" i="25"/>
  <c r="AD2042" i="25"/>
  <c r="AB2042" i="25"/>
  <c r="Z2042" i="25"/>
  <c r="X2039" i="25"/>
  <c r="X2040" i="25" s="1"/>
  <c r="AH2036" i="25"/>
  <c r="AF2036" i="25"/>
  <c r="AD2036" i="25"/>
  <c r="AB2036" i="25"/>
  <c r="Z2036" i="25"/>
  <c r="X2033" i="25"/>
  <c r="X2034" i="25" s="1"/>
  <c r="V2033" i="25"/>
  <c r="V2034" i="25" s="1"/>
  <c r="AH2030" i="25"/>
  <c r="AF2030" i="25"/>
  <c r="AD2030" i="25"/>
  <c r="AB2030" i="25"/>
  <c r="Z2030" i="25"/>
  <c r="X2027" i="25"/>
  <c r="X2028" i="25" s="1"/>
  <c r="AH2024" i="25"/>
  <c r="AF2024" i="25"/>
  <c r="AD2024" i="25"/>
  <c r="AB2024" i="25"/>
  <c r="Z2024" i="25"/>
  <c r="X2021" i="25"/>
  <c r="X2022" i="25" s="1"/>
  <c r="V2021" i="25"/>
  <c r="V2022" i="25" s="1"/>
  <c r="AH2018" i="25"/>
  <c r="AF2018" i="25"/>
  <c r="AD2018" i="25"/>
  <c r="AB2018" i="25"/>
  <c r="Z2018" i="25"/>
  <c r="X2015" i="25"/>
  <c r="X2016" i="25" s="1"/>
  <c r="AH2012" i="25"/>
  <c r="AF2012" i="25"/>
  <c r="AD2012" i="25"/>
  <c r="AB2012" i="25"/>
  <c r="Z2012" i="25"/>
  <c r="AJ2010" i="25"/>
  <c r="X2009" i="25"/>
  <c r="X2010" i="25" s="1"/>
  <c r="X2011" i="25" s="1"/>
  <c r="V2009" i="25"/>
  <c r="V2010" i="25" s="1"/>
  <c r="AH2006" i="25"/>
  <c r="AF2006" i="25"/>
  <c r="AD2006" i="25"/>
  <c r="AB2006" i="25"/>
  <c r="Z2006" i="25"/>
  <c r="X2003" i="25"/>
  <c r="X2004" i="25" s="1"/>
  <c r="AH2000" i="25"/>
  <c r="AF2000" i="25"/>
  <c r="AD2000" i="25"/>
  <c r="AB2000" i="25"/>
  <c r="Z2000" i="25"/>
  <c r="AJ1998" i="25"/>
  <c r="X1997" i="25"/>
  <c r="X1998" i="25" s="1"/>
  <c r="X1999" i="25" s="1"/>
  <c r="V1997" i="25"/>
  <c r="V1998" i="25" s="1"/>
  <c r="AH1994" i="25"/>
  <c r="AF1994" i="25"/>
  <c r="AD1994" i="25"/>
  <c r="AB1994" i="25"/>
  <c r="Z1994" i="25"/>
  <c r="X1991" i="25"/>
  <c r="X1992" i="25" s="1"/>
  <c r="AH1988" i="25"/>
  <c r="AF1988" i="25"/>
  <c r="AD1988" i="25"/>
  <c r="AB1988" i="25"/>
  <c r="Z1988" i="25"/>
  <c r="AJ1986" i="25"/>
  <c r="X1985" i="25"/>
  <c r="X1986" i="25" s="1"/>
  <c r="X1987" i="25" s="1"/>
  <c r="V1985" i="25"/>
  <c r="V1986" i="25" s="1"/>
  <c r="AH1982" i="25"/>
  <c r="AF1982" i="25"/>
  <c r="AD1982" i="25"/>
  <c r="AB1982" i="25"/>
  <c r="Z1982" i="25"/>
  <c r="X1979" i="25"/>
  <c r="X1980" i="25" s="1"/>
  <c r="AH1976" i="25"/>
  <c r="AF1976" i="25"/>
  <c r="AD1976" i="25"/>
  <c r="AB1976" i="25"/>
  <c r="Z1976" i="25"/>
  <c r="X1973" i="25"/>
  <c r="X1974" i="25" s="1"/>
  <c r="V1973" i="25"/>
  <c r="V1974" i="25" s="1"/>
  <c r="AH1970" i="25"/>
  <c r="AF1970" i="25"/>
  <c r="AD1970" i="25"/>
  <c r="AB1970" i="25"/>
  <c r="Z1970" i="25"/>
  <c r="X1967" i="25"/>
  <c r="X1968" i="25" s="1"/>
  <c r="AH1964" i="25"/>
  <c r="AF1964" i="25"/>
  <c r="AD1964" i="25"/>
  <c r="AB1964" i="25"/>
  <c r="Z1964" i="25"/>
  <c r="X1961" i="25"/>
  <c r="X1962" i="25" s="1"/>
  <c r="V1961" i="25"/>
  <c r="V1962" i="25" s="1"/>
  <c r="AH1958" i="25"/>
  <c r="AF1958" i="25"/>
  <c r="AD1958" i="25"/>
  <c r="AB1958" i="25"/>
  <c r="Z1958" i="25"/>
  <c r="X1955" i="25"/>
  <c r="X1956" i="25" s="1"/>
  <c r="AH1952" i="25"/>
  <c r="AF1952" i="25"/>
  <c r="AD1952" i="25"/>
  <c r="AB1952" i="25"/>
  <c r="Z1952" i="25"/>
  <c r="X1949" i="25"/>
  <c r="X1950" i="25" s="1"/>
  <c r="V1949" i="25"/>
  <c r="V1950" i="25" s="1"/>
  <c r="AH1946" i="25"/>
  <c r="AF1946" i="25"/>
  <c r="AD1946" i="25"/>
  <c r="AB1946" i="25"/>
  <c r="Z1946" i="25"/>
  <c r="X1943" i="25"/>
  <c r="X1944" i="25" s="1"/>
  <c r="AH1940" i="25"/>
  <c r="AF1940" i="25"/>
  <c r="AD1940" i="25"/>
  <c r="AB1940" i="25"/>
  <c r="Z1940" i="25"/>
  <c r="X1937" i="25"/>
  <c r="X1938" i="25" s="1"/>
  <c r="V1937" i="25"/>
  <c r="V1938" i="25" s="1"/>
  <c r="AH1934" i="25"/>
  <c r="AF1934" i="25"/>
  <c r="AD1934" i="25"/>
  <c r="AB1934" i="25"/>
  <c r="Z1934" i="25"/>
  <c r="X1931" i="25"/>
  <c r="X1932" i="25" s="1"/>
  <c r="AH1928" i="25"/>
  <c r="AF1928" i="25"/>
  <c r="AD1928" i="25"/>
  <c r="AB1928" i="25"/>
  <c r="Z1928" i="25"/>
  <c r="X1925" i="25"/>
  <c r="X1926" i="25" s="1"/>
  <c r="V1925" i="25"/>
  <c r="V1926" i="25" s="1"/>
  <c r="AH1922" i="25"/>
  <c r="AF1922" i="25"/>
  <c r="AD1922" i="25"/>
  <c r="AB1922" i="25"/>
  <c r="Z1922" i="25"/>
  <c r="X1919" i="25"/>
  <c r="X1920" i="25" s="1"/>
  <c r="AH1916" i="25"/>
  <c r="AF1916" i="25"/>
  <c r="AD1916" i="25"/>
  <c r="AB1916" i="25"/>
  <c r="Z1916" i="25"/>
  <c r="X1913" i="25"/>
  <c r="X1914" i="25" s="1"/>
  <c r="V1913" i="25"/>
  <c r="V1914" i="25" s="1"/>
  <c r="AH1910" i="25"/>
  <c r="AF1910" i="25"/>
  <c r="AD1910" i="25"/>
  <c r="AB1910" i="25"/>
  <c r="Z1910" i="25"/>
  <c r="X1907" i="25"/>
  <c r="X1908" i="25" s="1"/>
  <c r="AH1904" i="25"/>
  <c r="AF1904" i="25"/>
  <c r="AD1904" i="25"/>
  <c r="AB1904" i="25"/>
  <c r="Z1904" i="25"/>
  <c r="X1901" i="25"/>
  <c r="X1902" i="25" s="1"/>
  <c r="V1901" i="25"/>
  <c r="V1902" i="25" s="1"/>
  <c r="AH1898" i="25"/>
  <c r="AF1898" i="25"/>
  <c r="AD1898" i="25"/>
  <c r="AB1898" i="25"/>
  <c r="Z1898" i="25"/>
  <c r="X1895" i="25"/>
  <c r="X1896" i="25" s="1"/>
  <c r="AH1892" i="25"/>
  <c r="AF1892" i="25"/>
  <c r="AD1892" i="25"/>
  <c r="AB1892" i="25"/>
  <c r="Z1892" i="25"/>
  <c r="X1889" i="25"/>
  <c r="X1890" i="25" s="1"/>
  <c r="V1889" i="25"/>
  <c r="V1890" i="25" s="1"/>
  <c r="AH1886" i="25"/>
  <c r="AF1886" i="25"/>
  <c r="AD1886" i="25"/>
  <c r="AB1886" i="25"/>
  <c r="Z1886" i="25"/>
  <c r="X1883" i="25"/>
  <c r="X1884" i="25" s="1"/>
  <c r="AH1880" i="25"/>
  <c r="AF1880" i="25"/>
  <c r="AD1880" i="25"/>
  <c r="AB1880" i="25"/>
  <c r="Z1880" i="25"/>
  <c r="X1877" i="25"/>
  <c r="X1878" i="25" s="1"/>
  <c r="V1877" i="25"/>
  <c r="V1878" i="25" s="1"/>
  <c r="AH1874" i="25"/>
  <c r="AF1874" i="25"/>
  <c r="AD1874" i="25"/>
  <c r="AB1874" i="25"/>
  <c r="Z1874" i="25"/>
  <c r="X1871" i="25"/>
  <c r="X1872" i="25" s="1"/>
  <c r="AH1868" i="25"/>
  <c r="AF1868" i="25"/>
  <c r="AD1868" i="25"/>
  <c r="AB1868" i="25"/>
  <c r="Z1868" i="25"/>
  <c r="X1865" i="25"/>
  <c r="X1866" i="25" s="1"/>
  <c r="V1865" i="25"/>
  <c r="V1866" i="25" s="1"/>
  <c r="AF1862" i="25"/>
  <c r="AD1862" i="25"/>
  <c r="AB1862" i="25"/>
  <c r="Z1862" i="25"/>
  <c r="X1859" i="25"/>
  <c r="X1860" i="25" s="1"/>
  <c r="V1859" i="25"/>
  <c r="V1860" i="25" s="1"/>
  <c r="AF1856" i="25"/>
  <c r="AD1856" i="25"/>
  <c r="AB1856" i="25"/>
  <c r="Z1856" i="25"/>
  <c r="X1853" i="25"/>
  <c r="X1854" i="25" s="1"/>
  <c r="V1853" i="25"/>
  <c r="AH1850" i="25"/>
  <c r="AF1850" i="25"/>
  <c r="AD1850" i="25"/>
  <c r="AB1850" i="25"/>
  <c r="Z1850" i="25"/>
  <c r="X1847" i="25"/>
  <c r="X1848" i="25" s="1"/>
  <c r="V1847" i="25"/>
  <c r="V1848" i="25" s="1"/>
  <c r="AH1844" i="25"/>
  <c r="AF1844" i="25"/>
  <c r="AD1844" i="25"/>
  <c r="AB1844" i="25"/>
  <c r="Z1844" i="25"/>
  <c r="AJ1842" i="25"/>
  <c r="X1841" i="25"/>
  <c r="X1842" i="25" s="1"/>
  <c r="V1841" i="25"/>
  <c r="V1842" i="25" s="1"/>
  <c r="AH1838" i="25"/>
  <c r="AF1838" i="25"/>
  <c r="AD1838" i="25"/>
  <c r="AB1838" i="25"/>
  <c r="Z1838" i="25"/>
  <c r="X1835" i="25"/>
  <c r="X1836" i="25" s="1"/>
  <c r="V1835" i="25"/>
  <c r="V1836" i="25" s="1"/>
  <c r="AH1832" i="25"/>
  <c r="AF1832" i="25"/>
  <c r="AD1832" i="25"/>
  <c r="AB1832" i="25"/>
  <c r="Z1832" i="25"/>
  <c r="V1832" i="25"/>
  <c r="AJ1830" i="25"/>
  <c r="AQ1829" i="25"/>
  <c r="X1829" i="25"/>
  <c r="X1830" i="25" s="1"/>
  <c r="X1831" i="25" s="1"/>
  <c r="V1829" i="25"/>
  <c r="AH1826" i="25"/>
  <c r="AF1826" i="25"/>
  <c r="AD1826" i="25"/>
  <c r="AB1826" i="25"/>
  <c r="Z1826" i="25"/>
  <c r="X1823" i="25"/>
  <c r="X1824" i="25" s="1"/>
  <c r="V1823" i="25"/>
  <c r="AH1820" i="25"/>
  <c r="AF1820" i="25"/>
  <c r="AD1820" i="25"/>
  <c r="AB1820" i="25"/>
  <c r="Z1820" i="25"/>
  <c r="X1817" i="25"/>
  <c r="X1818" i="25" s="1"/>
  <c r="V1817" i="25"/>
  <c r="AH1814" i="25"/>
  <c r="AF1814" i="25"/>
  <c r="AD1814" i="25"/>
  <c r="AB1814" i="25"/>
  <c r="Z1814" i="25"/>
  <c r="X1811" i="25"/>
  <c r="X1812" i="25" s="1"/>
  <c r="V1811" i="25"/>
  <c r="AH1808" i="25"/>
  <c r="AF1808" i="25"/>
  <c r="AD1808" i="25"/>
  <c r="AB1808" i="25"/>
  <c r="Z1808" i="25"/>
  <c r="X1805" i="25"/>
  <c r="X1806" i="25" s="1"/>
  <c r="V1805" i="25"/>
  <c r="V1806" i="25" s="1"/>
  <c r="AH1790" i="25"/>
  <c r="AF1790" i="25"/>
  <c r="AD1790" i="25"/>
  <c r="AB1790" i="25"/>
  <c r="Z1790" i="25"/>
  <c r="X1787" i="25"/>
  <c r="X1788" i="25" s="1"/>
  <c r="V1787" i="25"/>
  <c r="V1788" i="25" s="1"/>
  <c r="AH1784" i="25"/>
  <c r="Z1784" i="25"/>
  <c r="X1781" i="25"/>
  <c r="X1782" i="25" s="1"/>
  <c r="V1781" i="25"/>
  <c r="V1785" i="25" s="1"/>
  <c r="AH1778" i="25"/>
  <c r="AF1778" i="25"/>
  <c r="AD1778" i="25"/>
  <c r="AB1778" i="25"/>
  <c r="Z1778" i="25"/>
  <c r="X1775" i="25"/>
  <c r="X1776" i="25" s="1"/>
  <c r="V1775" i="25"/>
  <c r="AH1772" i="25"/>
  <c r="AF1772" i="25"/>
  <c r="AD1772" i="25"/>
  <c r="AB1772" i="25"/>
  <c r="Z1772" i="25"/>
  <c r="X1769" i="25"/>
  <c r="X1770" i="25" s="1"/>
  <c r="V1769" i="25"/>
  <c r="V1770" i="25" s="1"/>
  <c r="AH1766" i="25"/>
  <c r="AF1766" i="25"/>
  <c r="AD1766" i="25"/>
  <c r="AB1766" i="25"/>
  <c r="Z1766" i="25"/>
  <c r="X1763" i="25"/>
  <c r="X1764" i="25" s="1"/>
  <c r="V1763" i="25"/>
  <c r="AH1760" i="25"/>
  <c r="AH1754" i="25"/>
  <c r="AF1754" i="25"/>
  <c r="AD1754" i="25"/>
  <c r="AB1754" i="25"/>
  <c r="Z1754" i="25"/>
  <c r="X1751" i="25"/>
  <c r="X1752" i="25" s="1"/>
  <c r="V1751" i="25"/>
  <c r="V1752" i="25" s="1"/>
  <c r="AH1748" i="25"/>
  <c r="AF1748" i="25"/>
  <c r="AD1748" i="25"/>
  <c r="AB1748" i="25"/>
  <c r="Z1748" i="25"/>
  <c r="X1745" i="25"/>
  <c r="X1746" i="25" s="1"/>
  <c r="V1745" i="25"/>
  <c r="V1746" i="25" s="1"/>
  <c r="V1749" i="25" s="1"/>
  <c r="AH1742" i="25"/>
  <c r="AF1742" i="25"/>
  <c r="AD1742" i="25"/>
  <c r="AB1742" i="25"/>
  <c r="Z1742" i="25"/>
  <c r="X1739" i="25"/>
  <c r="X1740" i="25" s="1"/>
  <c r="V1739" i="25"/>
  <c r="V1742" i="25" s="1"/>
  <c r="AH1736" i="25"/>
  <c r="AF1736" i="25"/>
  <c r="AD1736" i="25"/>
  <c r="AB1736" i="25"/>
  <c r="Z1736" i="25"/>
  <c r="X1733" i="25"/>
  <c r="X1734" i="25" s="1"/>
  <c r="V1733" i="25"/>
  <c r="V1736" i="25" s="1"/>
  <c r="AH1730" i="25"/>
  <c r="AF1730" i="25"/>
  <c r="AD1730" i="25"/>
  <c r="AB1730" i="25"/>
  <c r="Z1730" i="25"/>
  <c r="X1727" i="25"/>
  <c r="X1728" i="25" s="1"/>
  <c r="V1727" i="25"/>
  <c r="AH1724" i="25"/>
  <c r="AF1724" i="25"/>
  <c r="AD1724" i="25"/>
  <c r="AB1724" i="25"/>
  <c r="Z1724" i="25"/>
  <c r="X1721" i="25"/>
  <c r="X1722" i="25" s="1"/>
  <c r="V1721" i="25"/>
  <c r="V1722" i="25" s="1"/>
  <c r="AH1718" i="25"/>
  <c r="AF1718" i="25"/>
  <c r="AD1718" i="25"/>
  <c r="AB1718" i="25"/>
  <c r="Z1718" i="25"/>
  <c r="X1715" i="25"/>
  <c r="X1716" i="25" s="1"/>
  <c r="V1715" i="25"/>
  <c r="V1716" i="25" s="1"/>
  <c r="AH1712" i="25"/>
  <c r="AF1712" i="25"/>
  <c r="AD1712" i="25"/>
  <c r="AB1712" i="25"/>
  <c r="Z1712" i="25"/>
  <c r="X1709" i="25"/>
  <c r="X1710" i="25" s="1"/>
  <c r="V1709" i="25"/>
  <c r="AH1706" i="25"/>
  <c r="AF1706" i="25"/>
  <c r="AD1706" i="25"/>
  <c r="AB1706" i="25"/>
  <c r="Z1706" i="25"/>
  <c r="X1703" i="25"/>
  <c r="X1704" i="25" s="1"/>
  <c r="V1703" i="25"/>
  <c r="AH1700" i="25"/>
  <c r="AF1700" i="25"/>
  <c r="AD1700" i="25"/>
  <c r="AB1700" i="25"/>
  <c r="Z1700" i="25"/>
  <c r="X1697" i="25"/>
  <c r="X1698" i="25" s="1"/>
  <c r="V1697" i="25"/>
  <c r="AH1694" i="25"/>
  <c r="AF1694" i="25"/>
  <c r="AD1694" i="25"/>
  <c r="AB1694" i="25"/>
  <c r="Z1694" i="25"/>
  <c r="X1691" i="25"/>
  <c r="X1692" i="25" s="1"/>
  <c r="V1691" i="25"/>
  <c r="AH1688" i="25"/>
  <c r="AF1688" i="25"/>
  <c r="AD1688" i="25"/>
  <c r="AB1688" i="25"/>
  <c r="Z1688" i="25"/>
  <c r="X1685" i="25"/>
  <c r="X1686" i="25" s="1"/>
  <c r="V1685" i="25"/>
  <c r="AH1682" i="25"/>
  <c r="AF1682" i="25"/>
  <c r="AD1682" i="25"/>
  <c r="AB1682" i="25"/>
  <c r="Z1682" i="25"/>
  <c r="X1679" i="25"/>
  <c r="X1680" i="25" s="1"/>
  <c r="V1679" i="25"/>
  <c r="AH1676" i="25"/>
  <c r="AF1676" i="25"/>
  <c r="AD1676" i="25"/>
  <c r="AB1676" i="25"/>
  <c r="Z1676" i="25"/>
  <c r="X1673" i="25"/>
  <c r="X1674" i="25" s="1"/>
  <c r="V1673" i="25"/>
  <c r="AH1670" i="25"/>
  <c r="AF1670" i="25"/>
  <c r="AD1670" i="25"/>
  <c r="AB1670" i="25"/>
  <c r="Z1670" i="25"/>
  <c r="X1667" i="25"/>
  <c r="X1668" i="25" s="1"/>
  <c r="V1667" i="25"/>
  <c r="AH1664" i="25"/>
  <c r="AF1664" i="25"/>
  <c r="AD1664" i="25"/>
  <c r="AB1664" i="25"/>
  <c r="Z1664" i="25"/>
  <c r="X1661" i="25"/>
  <c r="X1662" i="25" s="1"/>
  <c r="V1661" i="25"/>
  <c r="AH1658" i="25"/>
  <c r="AF1658" i="25"/>
  <c r="AD1658" i="25"/>
  <c r="AB1658" i="25"/>
  <c r="Z1658" i="25"/>
  <c r="X1655" i="25"/>
  <c r="X1656" i="25" s="1"/>
  <c r="V1655" i="25"/>
  <c r="AH1652" i="25"/>
  <c r="AF1652" i="25"/>
  <c r="AD1652" i="25"/>
  <c r="AB1652" i="25"/>
  <c r="Z1652" i="25"/>
  <c r="X1649" i="25"/>
  <c r="X1650" i="25" s="1"/>
  <c r="AH1646" i="25"/>
  <c r="AF1646" i="25"/>
  <c r="AD1646" i="25"/>
  <c r="AB1646" i="25"/>
  <c r="Z1646" i="25"/>
  <c r="X1643" i="25"/>
  <c r="X1644" i="25" s="1"/>
  <c r="AH1640" i="25"/>
  <c r="AF1640" i="25"/>
  <c r="AD1640" i="25"/>
  <c r="AB1640" i="25"/>
  <c r="Z1640" i="25"/>
  <c r="X1637" i="25"/>
  <c r="X1638" i="25" s="1"/>
  <c r="AH1634" i="25"/>
  <c r="AF1634" i="25"/>
  <c r="AD1634" i="25"/>
  <c r="AB1634" i="25"/>
  <c r="Z1634" i="25"/>
  <c r="X1631" i="25"/>
  <c r="X1632" i="25" s="1"/>
  <c r="V1631" i="25"/>
  <c r="V1632" i="25" s="1"/>
  <c r="AH1628" i="25"/>
  <c r="AF1628" i="25"/>
  <c r="AD1628" i="25"/>
  <c r="AB1628" i="25"/>
  <c r="Z1628" i="25"/>
  <c r="X1625" i="25"/>
  <c r="X1626" i="25" s="1"/>
  <c r="AH1622" i="25"/>
  <c r="AF1622" i="25"/>
  <c r="AD1622" i="25"/>
  <c r="AB1622" i="25"/>
  <c r="Z1622" i="25"/>
  <c r="X1619" i="25"/>
  <c r="X1620" i="25" s="1"/>
  <c r="AH1616" i="25"/>
  <c r="AF1616" i="25"/>
  <c r="AD1616" i="25"/>
  <c r="AB1616" i="25"/>
  <c r="Z1616" i="25"/>
  <c r="X1613" i="25"/>
  <c r="X1614" i="25" s="1"/>
  <c r="V1613" i="25"/>
  <c r="AH1610" i="25"/>
  <c r="AF1610" i="25"/>
  <c r="AD1610" i="25"/>
  <c r="AB1610" i="25"/>
  <c r="Z1610" i="25"/>
  <c r="X1607" i="25"/>
  <c r="X1608" i="25" s="1"/>
  <c r="V1607" i="25"/>
  <c r="AB1604" i="25"/>
  <c r="Z1604" i="25"/>
  <c r="X1601" i="25"/>
  <c r="X1602" i="25" s="1"/>
  <c r="V1601" i="25"/>
  <c r="AH1598" i="25"/>
  <c r="AF1598" i="25"/>
  <c r="AD1598" i="25"/>
  <c r="AB1598" i="25"/>
  <c r="Z1598" i="25"/>
  <c r="AJ1596" i="25"/>
  <c r="X1595" i="25"/>
  <c r="X1596" i="25" s="1"/>
  <c r="V1595" i="25"/>
  <c r="AH1592" i="25"/>
  <c r="AF1592" i="25"/>
  <c r="AD1592" i="25"/>
  <c r="AB1592" i="25"/>
  <c r="Z1592" i="25"/>
  <c r="X1589" i="25"/>
  <c r="X1590" i="25" s="1"/>
  <c r="V1589" i="25"/>
  <c r="AH1586" i="25"/>
  <c r="AF1586" i="25"/>
  <c r="AD1586" i="25"/>
  <c r="AB1586" i="25"/>
  <c r="Z1586" i="25"/>
  <c r="X1583" i="25"/>
  <c r="X1584" i="25" s="1"/>
  <c r="AH1580" i="25"/>
  <c r="AF1580" i="25"/>
  <c r="AD1580" i="25"/>
  <c r="AB1580" i="25"/>
  <c r="Z1580" i="25"/>
  <c r="X1577" i="25"/>
  <c r="X1578" i="25" s="1"/>
  <c r="V1577" i="25"/>
  <c r="V1581" i="25" s="1"/>
  <c r="AH1574" i="25"/>
  <c r="AF1574" i="25"/>
  <c r="AD1574" i="25"/>
  <c r="AB1574" i="25"/>
  <c r="Z1574" i="25"/>
  <c r="AJ1572" i="25"/>
  <c r="X1571" i="25"/>
  <c r="X1572" i="25" s="1"/>
  <c r="V1571" i="25"/>
  <c r="AH1568" i="25"/>
  <c r="AF1568" i="25"/>
  <c r="AD1568" i="25"/>
  <c r="AB1568" i="25"/>
  <c r="Z1568" i="25"/>
  <c r="AJ1566" i="25"/>
  <c r="X1565" i="25"/>
  <c r="X1566" i="25" s="1"/>
  <c r="V1565" i="25"/>
  <c r="AH1562" i="25"/>
  <c r="AF1562" i="25"/>
  <c r="AD1562" i="25"/>
  <c r="Z1562" i="25"/>
  <c r="AJ1560" i="25"/>
  <c r="X1559" i="25"/>
  <c r="X1560" i="25" s="1"/>
  <c r="V1559" i="25"/>
  <c r="V1560" i="25" s="1"/>
  <c r="AH1556" i="25"/>
  <c r="AF1556" i="25"/>
  <c r="AD1556" i="25"/>
  <c r="AB1556" i="25"/>
  <c r="Z1556" i="25"/>
  <c r="AJ1554" i="25"/>
  <c r="X1553" i="25"/>
  <c r="X1554" i="25" s="1"/>
  <c r="V1553" i="25"/>
  <c r="AH1550" i="25"/>
  <c r="AF1550" i="25"/>
  <c r="AD1550" i="25"/>
  <c r="AB1550" i="25"/>
  <c r="Z1550" i="25"/>
  <c r="X1547" i="25"/>
  <c r="X1548" i="25" s="1"/>
  <c r="AH1544" i="25"/>
  <c r="AF1544" i="25"/>
  <c r="AD1544" i="25"/>
  <c r="AB1544" i="25"/>
  <c r="Z1544" i="25"/>
  <c r="X1541" i="25"/>
  <c r="X1542" i="25" s="1"/>
  <c r="V1541" i="25"/>
  <c r="V1542" i="25" s="1"/>
  <c r="AH1538" i="25"/>
  <c r="AF1538" i="25"/>
  <c r="AD1538" i="25"/>
  <c r="AB1538" i="25"/>
  <c r="Z1538" i="25"/>
  <c r="AJ1536" i="25"/>
  <c r="X1535" i="25"/>
  <c r="X1536" i="25" s="1"/>
  <c r="V1535" i="25"/>
  <c r="AH1532" i="25"/>
  <c r="AF1532" i="25"/>
  <c r="AD1532" i="25"/>
  <c r="AB1532" i="25"/>
  <c r="Z1532" i="25"/>
  <c r="AJ1530" i="25"/>
  <c r="X1529" i="25"/>
  <c r="X1530" i="25" s="1"/>
  <c r="V1529" i="25"/>
  <c r="AH1526" i="25"/>
  <c r="AF1526" i="25"/>
  <c r="AD1526" i="25"/>
  <c r="AB1526" i="25"/>
  <c r="Z1526" i="25"/>
  <c r="X1523" i="25"/>
  <c r="X1524" i="25" s="1"/>
  <c r="AH1520" i="25"/>
  <c r="AF1520" i="25"/>
  <c r="AD1520" i="25"/>
  <c r="AB1520" i="25"/>
  <c r="Z1520" i="25"/>
  <c r="X1517" i="25"/>
  <c r="X1518" i="25" s="1"/>
  <c r="AH1514" i="25"/>
  <c r="AF1514" i="25"/>
  <c r="AD1514" i="25"/>
  <c r="AB1514" i="25"/>
  <c r="Z1514" i="25"/>
  <c r="X1511" i="25"/>
  <c r="X1512" i="25" s="1"/>
  <c r="AH1508" i="25"/>
  <c r="AF1508" i="25"/>
  <c r="AD1508" i="25"/>
  <c r="AB1508" i="25"/>
  <c r="Z1508" i="25"/>
  <c r="AJ1506" i="25"/>
  <c r="X1505" i="25"/>
  <c r="X1506" i="25" s="1"/>
  <c r="V1505" i="25"/>
  <c r="AF1502" i="25"/>
  <c r="AD1502" i="25"/>
  <c r="AB1502" i="25"/>
  <c r="Z1502" i="25"/>
  <c r="X1499" i="25"/>
  <c r="X1500" i="25" s="1"/>
  <c r="V1499" i="25"/>
  <c r="AH1496" i="25"/>
  <c r="AF1496" i="25"/>
  <c r="AD1496" i="25"/>
  <c r="AB1496" i="25"/>
  <c r="Z1496" i="25"/>
  <c r="X1493" i="25"/>
  <c r="X1494" i="25" s="1"/>
  <c r="AH1490" i="25"/>
  <c r="AF1490" i="25"/>
  <c r="AD1490" i="25"/>
  <c r="AB1490" i="25"/>
  <c r="Z1490" i="25"/>
  <c r="X1487" i="25"/>
  <c r="X1488" i="25" s="1"/>
  <c r="V1487" i="25"/>
  <c r="V1491" i="25" s="1"/>
  <c r="AH1484" i="25"/>
  <c r="AF1484" i="25"/>
  <c r="AD1484" i="25"/>
  <c r="AB1484" i="25"/>
  <c r="Z1484" i="25"/>
  <c r="V1482" i="25"/>
  <c r="X1481" i="25"/>
  <c r="X1482" i="25" s="1"/>
  <c r="AH1478" i="25"/>
  <c r="AF1478" i="25"/>
  <c r="AD1478" i="25"/>
  <c r="AB1478" i="25"/>
  <c r="Z1478" i="25"/>
  <c r="AJ1476" i="25"/>
  <c r="X1475" i="25"/>
  <c r="X1476" i="25" s="1"/>
  <c r="V1475" i="25"/>
  <c r="AH1472" i="25"/>
  <c r="AF1472" i="25"/>
  <c r="AD1472" i="25"/>
  <c r="AB1472" i="25"/>
  <c r="Z1472" i="25"/>
  <c r="X1469" i="25"/>
  <c r="X1470" i="25" s="1"/>
  <c r="V1469" i="25"/>
  <c r="AB1466" i="25"/>
  <c r="Z1466" i="25"/>
  <c r="X1463" i="25"/>
  <c r="X1464" i="25" s="1"/>
  <c r="V1463" i="25"/>
  <c r="AH1460" i="25"/>
  <c r="AF1460" i="25"/>
  <c r="AD1460" i="25"/>
  <c r="AB1460" i="25"/>
  <c r="Z1460" i="25"/>
  <c r="AJ1458" i="25"/>
  <c r="X1457" i="25"/>
  <c r="X1458" i="25" s="1"/>
  <c r="V1457" i="25"/>
  <c r="AH1454" i="25"/>
  <c r="AF1454" i="25"/>
  <c r="AD1454" i="25"/>
  <c r="AB1454" i="25"/>
  <c r="Z1454" i="25"/>
  <c r="AJ1452" i="25"/>
  <c r="X1451" i="25"/>
  <c r="X1452" i="25" s="1"/>
  <c r="V1451" i="25"/>
  <c r="V1452" i="25" s="1"/>
  <c r="AH1448" i="25"/>
  <c r="AF1448" i="25"/>
  <c r="AD1448" i="25"/>
  <c r="AB1448" i="25"/>
  <c r="Z1448" i="25"/>
  <c r="V1446" i="25"/>
  <c r="X1445" i="25"/>
  <c r="X1446" i="25" s="1"/>
  <c r="AH1442" i="25"/>
  <c r="AF1442" i="25"/>
  <c r="AD1442" i="25"/>
  <c r="AB1442" i="25"/>
  <c r="Z1442" i="25"/>
  <c r="V1440" i="25"/>
  <c r="X1439" i="25"/>
  <c r="X1440" i="25" s="1"/>
  <c r="AH1436" i="25"/>
  <c r="AF1436" i="25"/>
  <c r="AD1436" i="25"/>
  <c r="AB1436" i="25"/>
  <c r="Z1436" i="25"/>
  <c r="V1434" i="25"/>
  <c r="X1433" i="25"/>
  <c r="X1434" i="25" s="1"/>
  <c r="AH1430" i="25"/>
  <c r="AF1430" i="25"/>
  <c r="AD1430" i="25"/>
  <c r="AB1430" i="25"/>
  <c r="Z1430" i="25"/>
  <c r="X1427" i="25"/>
  <c r="X1428" i="25" s="1"/>
  <c r="V1427" i="25"/>
  <c r="AH1424" i="25"/>
  <c r="AF1424" i="25"/>
  <c r="AD1424" i="25"/>
  <c r="AB1424" i="25"/>
  <c r="Z1424" i="25"/>
  <c r="AJ1422" i="25"/>
  <c r="X1421" i="25"/>
  <c r="X1422" i="25" s="1"/>
  <c r="V1421" i="25"/>
  <c r="AH1418" i="25"/>
  <c r="AF1418" i="25"/>
  <c r="AD1418" i="25"/>
  <c r="AB1418" i="25"/>
  <c r="Z1418" i="25"/>
  <c r="X1415" i="25"/>
  <c r="X1416" i="25" s="1"/>
  <c r="V1415" i="25"/>
  <c r="AH1412" i="25"/>
  <c r="AF1412" i="25"/>
  <c r="AD1412" i="25"/>
  <c r="AB1412" i="25"/>
  <c r="Z1412" i="25"/>
  <c r="AJ1410" i="25"/>
  <c r="X1409" i="25"/>
  <c r="X1410" i="25" s="1"/>
  <c r="V1409" i="25"/>
  <c r="V1410" i="25" s="1"/>
  <c r="AH1406" i="25"/>
  <c r="AF1406" i="25"/>
  <c r="AD1406" i="25"/>
  <c r="AB1406" i="25"/>
  <c r="Z1406" i="25"/>
  <c r="X1403" i="25"/>
  <c r="X1404" i="25" s="1"/>
  <c r="AH1400" i="25"/>
  <c r="AF1400" i="25"/>
  <c r="AD1400" i="25"/>
  <c r="AB1400" i="25"/>
  <c r="Z1400" i="25"/>
  <c r="X1397" i="25"/>
  <c r="X1398" i="25" s="1"/>
  <c r="AF1394" i="25"/>
  <c r="AD1394" i="25"/>
  <c r="AB1394" i="25"/>
  <c r="Z1394" i="25"/>
  <c r="X1391" i="25"/>
  <c r="X1392" i="25" s="1"/>
  <c r="AH1388" i="25"/>
  <c r="AF1388" i="25"/>
  <c r="AD1388" i="25"/>
  <c r="AB1388" i="25"/>
  <c r="Z1388" i="25"/>
  <c r="V1386" i="25"/>
  <c r="AM1385" i="25"/>
  <c r="X1385" i="25"/>
  <c r="X1386" i="25" s="1"/>
  <c r="AH1382" i="25"/>
  <c r="AF1382" i="25"/>
  <c r="AD1382" i="25"/>
  <c r="AB1382" i="25"/>
  <c r="Z1382" i="25"/>
  <c r="V1380" i="25"/>
  <c r="X1379" i="25"/>
  <c r="X1380" i="25" s="1"/>
  <c r="AH1376" i="25"/>
  <c r="AD1376" i="25"/>
  <c r="AB1376" i="25"/>
  <c r="Z1376" i="25"/>
  <c r="AM1373" i="25"/>
  <c r="X1373" i="25"/>
  <c r="X1374" i="25" s="1"/>
  <c r="V1373" i="25"/>
  <c r="V1377" i="25" s="1"/>
  <c r="AH1370" i="25"/>
  <c r="AF1370" i="25"/>
  <c r="AD1370" i="25"/>
  <c r="AB1370" i="25"/>
  <c r="Z1370" i="25"/>
  <c r="V1368" i="25"/>
  <c r="X1367" i="25"/>
  <c r="X1368" i="25" s="1"/>
  <c r="AH1364" i="25"/>
  <c r="AF1364" i="25"/>
  <c r="AD1364" i="25"/>
  <c r="AB1364" i="25"/>
  <c r="Z1364" i="25"/>
  <c r="X1361" i="25"/>
  <c r="X1362" i="25" s="1"/>
  <c r="V1361" i="25"/>
  <c r="V1362" i="25" s="1"/>
  <c r="AH1358" i="25"/>
  <c r="AF1358" i="25"/>
  <c r="AD1358" i="25"/>
  <c r="AB1358" i="25"/>
  <c r="Z1358" i="25"/>
  <c r="V1356" i="25"/>
  <c r="X1355" i="25"/>
  <c r="X1356" i="25" s="1"/>
  <c r="AH1352" i="25"/>
  <c r="AF1352" i="25"/>
  <c r="AD1352" i="25"/>
  <c r="AB1352" i="25"/>
  <c r="Z1352" i="25"/>
  <c r="V1350" i="25"/>
  <c r="X1349" i="25"/>
  <c r="X1350" i="25" s="1"/>
  <c r="V1347" i="25"/>
  <c r="AH1346" i="25"/>
  <c r="AF1346" i="25"/>
  <c r="AD1346" i="25"/>
  <c r="AB1346" i="25"/>
  <c r="Z1346" i="25"/>
  <c r="X1343" i="25"/>
  <c r="X1344" i="25" s="1"/>
  <c r="X1345" i="25" s="1"/>
  <c r="V1343" i="25"/>
  <c r="AH1340" i="25"/>
  <c r="AF1340" i="25"/>
  <c r="AD1340" i="25"/>
  <c r="AB1340" i="25"/>
  <c r="Z1340" i="25"/>
  <c r="X1337" i="25"/>
  <c r="X1338" i="25" s="1"/>
  <c r="V1337" i="25"/>
  <c r="AH1334" i="25"/>
  <c r="AF1334" i="25"/>
  <c r="AD1334" i="25"/>
  <c r="AB1334" i="25"/>
  <c r="Z1334" i="25"/>
  <c r="AJ1332" i="25"/>
  <c r="X1331" i="25"/>
  <c r="X1332" i="25" s="1"/>
  <c r="V1331" i="25"/>
  <c r="V1332" i="25" s="1"/>
  <c r="AH1328" i="25"/>
  <c r="AF1328" i="25"/>
  <c r="AD1328" i="25"/>
  <c r="AB1328" i="25"/>
  <c r="Z1328" i="25"/>
  <c r="X1325" i="25"/>
  <c r="X1326" i="25" s="1"/>
  <c r="X1327" i="25" s="1"/>
  <c r="V1325" i="25"/>
  <c r="V1326" i="25" s="1"/>
  <c r="AH1322" i="25"/>
  <c r="AF1322" i="25"/>
  <c r="AD1322" i="25"/>
  <c r="AB1322" i="25"/>
  <c r="Z1322" i="25"/>
  <c r="X1319" i="25"/>
  <c r="X1320" i="25" s="1"/>
  <c r="V1319" i="25"/>
  <c r="AH1316" i="25"/>
  <c r="AF1316" i="25"/>
  <c r="AD1316" i="25"/>
  <c r="AB1316" i="25"/>
  <c r="Z1316" i="25"/>
  <c r="X1313" i="25"/>
  <c r="X1314" i="25" s="1"/>
  <c r="V1313" i="25"/>
  <c r="AH1310" i="25"/>
  <c r="AF1310" i="25"/>
  <c r="AD1310" i="25"/>
  <c r="AB1310" i="25"/>
  <c r="Z1310" i="25"/>
  <c r="X1307" i="25"/>
  <c r="X1308" i="25" s="1"/>
  <c r="V1307" i="25"/>
  <c r="AH1304" i="25"/>
  <c r="AF1304" i="25"/>
  <c r="AD1304" i="25"/>
  <c r="AB1304" i="25"/>
  <c r="Z1304" i="25"/>
  <c r="X1301" i="25"/>
  <c r="X1302" i="25" s="1"/>
  <c r="V1301" i="25"/>
  <c r="AH1298" i="25"/>
  <c r="AF1298" i="25"/>
  <c r="AD1298" i="25"/>
  <c r="AB1298" i="25"/>
  <c r="Z1298" i="25"/>
  <c r="X1295" i="25"/>
  <c r="X1296" i="25" s="1"/>
  <c r="AH1292" i="25"/>
  <c r="AF1292" i="25"/>
  <c r="AD1292" i="25"/>
  <c r="AB1292" i="25"/>
  <c r="Z1292" i="25"/>
  <c r="X1289" i="25"/>
  <c r="X1290" i="25" s="1"/>
  <c r="AH1286" i="25"/>
  <c r="AF1286" i="25"/>
  <c r="AD1286" i="25"/>
  <c r="AB1286" i="25"/>
  <c r="Z1286" i="25"/>
  <c r="X1283" i="25"/>
  <c r="X1284" i="25" s="1"/>
  <c r="AH1280" i="25"/>
  <c r="AF1280" i="25"/>
  <c r="AD1280" i="25"/>
  <c r="AB1280" i="25"/>
  <c r="Z1280" i="25"/>
  <c r="X1277" i="25"/>
  <c r="X1278" i="25" s="1"/>
  <c r="V1277" i="25"/>
  <c r="AH1274" i="25"/>
  <c r="AF1274" i="25"/>
  <c r="AD1274" i="25"/>
  <c r="AB1274" i="25"/>
  <c r="Z1274" i="25"/>
  <c r="AJ1272" i="25"/>
  <c r="X1271" i="25"/>
  <c r="X1272" i="25" s="1"/>
  <c r="V1271" i="25"/>
  <c r="AH1268" i="25"/>
  <c r="AF1268" i="25"/>
  <c r="AD1268" i="25"/>
  <c r="AB1268" i="25"/>
  <c r="Z1268" i="25"/>
  <c r="X1265" i="25"/>
  <c r="X1266" i="25" s="1"/>
  <c r="V1265" i="25"/>
  <c r="V1266" i="25" s="1"/>
  <c r="V1269" i="25" s="1"/>
  <c r="AH1262" i="25"/>
  <c r="AF1262" i="25"/>
  <c r="AD1262" i="25"/>
  <c r="AB1262" i="25"/>
  <c r="Z1262" i="25"/>
  <c r="X1259" i="25"/>
  <c r="X1260" i="25" s="1"/>
  <c r="AH1256" i="25"/>
  <c r="AF1256" i="25"/>
  <c r="AD1256" i="25"/>
  <c r="AB1256" i="25"/>
  <c r="Z1256" i="25"/>
  <c r="X1253" i="25"/>
  <c r="X1254" i="25" s="1"/>
  <c r="AH1250" i="25"/>
  <c r="AF1250" i="25"/>
  <c r="AD1250" i="25"/>
  <c r="AB1250" i="25"/>
  <c r="Z1250" i="25"/>
  <c r="X1247" i="25"/>
  <c r="X1248" i="25" s="1"/>
  <c r="V1247" i="25"/>
  <c r="AH1244" i="25"/>
  <c r="AF1244" i="25"/>
  <c r="AD1244" i="25"/>
  <c r="AB1244" i="25"/>
  <c r="Z1244" i="25"/>
  <c r="X1241" i="25"/>
  <c r="X1242" i="25" s="1"/>
  <c r="AH1238" i="25"/>
  <c r="AF1238" i="25"/>
  <c r="AD1238" i="25"/>
  <c r="AB1238" i="25"/>
  <c r="Z1238" i="25"/>
  <c r="X1235" i="25"/>
  <c r="X1236" i="25" s="1"/>
  <c r="V1235" i="25"/>
  <c r="AH1232" i="25"/>
  <c r="AF1232" i="25"/>
  <c r="AD1232" i="25"/>
  <c r="AB1232" i="25"/>
  <c r="Z1232" i="25"/>
  <c r="X1229" i="25"/>
  <c r="X1230" i="25" s="1"/>
  <c r="V1229" i="25"/>
  <c r="AH1226" i="25"/>
  <c r="AF1226" i="25"/>
  <c r="AD1226" i="25"/>
  <c r="AB1226" i="25"/>
  <c r="Z1226" i="25"/>
  <c r="X1223" i="25"/>
  <c r="X1224" i="25" s="1"/>
  <c r="V1223" i="25"/>
  <c r="AH1220" i="25"/>
  <c r="AF1220" i="25"/>
  <c r="AD1220" i="25"/>
  <c r="AB1220" i="25"/>
  <c r="Z1220" i="25"/>
  <c r="AJ1218" i="25"/>
  <c r="X1217" i="25"/>
  <c r="X1218" i="25" s="1"/>
  <c r="V1217" i="25"/>
  <c r="AH1214" i="25"/>
  <c r="AF1214" i="25"/>
  <c r="AD1214" i="25"/>
  <c r="AB1214" i="25"/>
  <c r="Z1214" i="25"/>
  <c r="X1211" i="25"/>
  <c r="X1212" i="25" s="1"/>
  <c r="AH1208" i="25"/>
  <c r="AF1208" i="25"/>
  <c r="AD1208" i="25"/>
  <c r="AB1208" i="25"/>
  <c r="Z1208" i="25"/>
  <c r="X1205" i="25"/>
  <c r="X1206" i="25" s="1"/>
  <c r="V1205" i="25"/>
  <c r="V1206" i="25" s="1"/>
  <c r="AF1202" i="25"/>
  <c r="AD1202" i="25"/>
  <c r="AB1202" i="25"/>
  <c r="Z1202" i="25"/>
  <c r="X1199" i="25"/>
  <c r="X1200" i="25" s="1"/>
  <c r="V1199" i="25"/>
  <c r="V1200" i="25" s="1"/>
  <c r="AH1196" i="25"/>
  <c r="AF1196" i="25"/>
  <c r="AD1196" i="25"/>
  <c r="AB1196" i="25"/>
  <c r="Z1196" i="25"/>
  <c r="X1193" i="25"/>
  <c r="X1194" i="25" s="1"/>
  <c r="V1193" i="25"/>
  <c r="AH1190" i="25"/>
  <c r="AF1190" i="25"/>
  <c r="AD1190" i="25"/>
  <c r="AB1190" i="25"/>
  <c r="Z1190" i="25"/>
  <c r="X1187" i="25"/>
  <c r="X1188" i="25" s="1"/>
  <c r="V1187" i="25"/>
  <c r="AH1184" i="25"/>
  <c r="AF1184" i="25"/>
  <c r="AD1184" i="25"/>
  <c r="AB1184" i="25"/>
  <c r="Z1184" i="25"/>
  <c r="X1181" i="25"/>
  <c r="X1182" i="25" s="1"/>
  <c r="AH1178" i="25"/>
  <c r="AF1178" i="25"/>
  <c r="AD1178" i="25"/>
  <c r="AB1178" i="25"/>
  <c r="Z1178" i="25"/>
  <c r="X1175" i="25"/>
  <c r="X1176" i="25" s="1"/>
  <c r="AH1172" i="25"/>
  <c r="AF1172" i="25"/>
  <c r="AD1172" i="25"/>
  <c r="AB1172" i="25"/>
  <c r="Z1172" i="25"/>
  <c r="X1169" i="25"/>
  <c r="X1170" i="25" s="1"/>
  <c r="AH1166" i="25"/>
  <c r="AF1166" i="25"/>
  <c r="AD1166" i="25"/>
  <c r="AB1166" i="25"/>
  <c r="Z1166" i="25"/>
  <c r="X1163" i="25"/>
  <c r="X1164" i="25" s="1"/>
  <c r="AH1160" i="25"/>
  <c r="AF1160" i="25"/>
  <c r="AD1160" i="25"/>
  <c r="AB1160" i="25"/>
  <c r="Z1160" i="25"/>
  <c r="AJ1158" i="25"/>
  <c r="X1157" i="25"/>
  <c r="X1158" i="25" s="1"/>
  <c r="AH1154" i="25"/>
  <c r="AF1154" i="25"/>
  <c r="AD1154" i="25"/>
  <c r="AB1154" i="25"/>
  <c r="Z1154" i="25"/>
  <c r="X1151" i="25"/>
  <c r="X1152" i="25" s="1"/>
  <c r="V1151" i="25"/>
  <c r="AH1148" i="25"/>
  <c r="AF1148" i="25"/>
  <c r="AD1148" i="25"/>
  <c r="AB1148" i="25"/>
  <c r="Z1148" i="25"/>
  <c r="X1145" i="25"/>
  <c r="X1146" i="25" s="1"/>
  <c r="AH1142" i="25"/>
  <c r="AF1142" i="25"/>
  <c r="AD1142" i="25"/>
  <c r="AB1142" i="25"/>
  <c r="Z1142" i="25"/>
  <c r="X1139" i="25"/>
  <c r="X1140" i="25" s="1"/>
  <c r="AH1136" i="25"/>
  <c r="AF1136" i="25"/>
  <c r="AD1136" i="25"/>
  <c r="AB1136" i="25"/>
  <c r="Z1136" i="25"/>
  <c r="X1133" i="25"/>
  <c r="X1134" i="25" s="1"/>
  <c r="AH1130" i="25"/>
  <c r="AF1130" i="25"/>
  <c r="AD1130" i="25"/>
  <c r="AB1130" i="25"/>
  <c r="Z1130" i="25"/>
  <c r="X1127" i="25"/>
  <c r="X1128" i="25" s="1"/>
  <c r="AH1124" i="25"/>
  <c r="AF1124" i="25"/>
  <c r="AD1124" i="25"/>
  <c r="AB1124" i="25"/>
  <c r="Z1124" i="25"/>
  <c r="X1121" i="25"/>
  <c r="X1122" i="25" s="1"/>
  <c r="AH1118" i="25"/>
  <c r="AF1118" i="25"/>
  <c r="AD1118" i="25"/>
  <c r="AB1118" i="25"/>
  <c r="Z1118" i="25"/>
  <c r="X1115" i="25"/>
  <c r="X1116" i="25" s="1"/>
  <c r="AH1112" i="25"/>
  <c r="AF1112" i="25"/>
  <c r="AD1112" i="25"/>
  <c r="AB1112" i="25"/>
  <c r="Z1112" i="25"/>
  <c r="X1109" i="25"/>
  <c r="X1110" i="25" s="1"/>
  <c r="V1109" i="25"/>
  <c r="AH1106" i="25"/>
  <c r="AF1106" i="25"/>
  <c r="AD1106" i="25"/>
  <c r="AB1106" i="25"/>
  <c r="Z1106" i="25"/>
  <c r="X1103" i="25"/>
  <c r="X1104" i="25" s="1"/>
  <c r="AH1100" i="25"/>
  <c r="AF1100" i="25"/>
  <c r="AD1100" i="25"/>
  <c r="AB1100" i="25"/>
  <c r="Z1100" i="25"/>
  <c r="X1097" i="25"/>
  <c r="X1098" i="25" s="1"/>
  <c r="AH1094" i="25"/>
  <c r="AF1094" i="25"/>
  <c r="AD1094" i="25"/>
  <c r="AB1094" i="25"/>
  <c r="Z1094" i="25"/>
  <c r="AJ1092" i="25"/>
  <c r="X1091" i="25"/>
  <c r="X1092" i="25" s="1"/>
  <c r="V1091" i="25"/>
  <c r="AH1088" i="25"/>
  <c r="AF1088" i="25"/>
  <c r="AD1088" i="25"/>
  <c r="AB1088" i="25"/>
  <c r="Z1088" i="25"/>
  <c r="AJ1086" i="25"/>
  <c r="X1085" i="25"/>
  <c r="X1086" i="25" s="1"/>
  <c r="V1085" i="25"/>
  <c r="AH1082" i="25"/>
  <c r="AF1082" i="25"/>
  <c r="AD1082" i="25"/>
  <c r="AB1082" i="25"/>
  <c r="Z1082" i="25"/>
  <c r="AJ1080" i="25"/>
  <c r="X1079" i="25"/>
  <c r="X1080" i="25" s="1"/>
  <c r="V1079" i="25"/>
  <c r="AH1076" i="25"/>
  <c r="AF1076" i="25"/>
  <c r="AD1076" i="25"/>
  <c r="AB1076" i="25"/>
  <c r="Z1076" i="25"/>
  <c r="X1073" i="25"/>
  <c r="X1074" i="25" s="1"/>
  <c r="AH1070" i="25"/>
  <c r="AF1070" i="25"/>
  <c r="AD1070" i="25"/>
  <c r="AB1070" i="25"/>
  <c r="Z1070" i="25"/>
  <c r="X1067" i="25"/>
  <c r="X1068" i="25" s="1"/>
  <c r="AH1064" i="25"/>
  <c r="AF1064" i="25"/>
  <c r="AD1064" i="25"/>
  <c r="AB1064" i="25"/>
  <c r="Z1064" i="25"/>
  <c r="X1061" i="25"/>
  <c r="X1062" i="25" s="1"/>
  <c r="V1061" i="25"/>
  <c r="AH1058" i="25"/>
  <c r="AF1058" i="25"/>
  <c r="AD1058" i="25"/>
  <c r="AB1058" i="25"/>
  <c r="Z1058" i="25"/>
  <c r="X1055" i="25"/>
  <c r="X1056" i="25" s="1"/>
  <c r="V1055" i="25"/>
  <c r="AH1052" i="25"/>
  <c r="AF1052" i="25"/>
  <c r="AD1052" i="25"/>
  <c r="AB1052" i="25"/>
  <c r="Z1052" i="25"/>
  <c r="AJ1050" i="25"/>
  <c r="X1049" i="25"/>
  <c r="X1050" i="25" s="1"/>
  <c r="V1049" i="25"/>
  <c r="AH1046" i="25"/>
  <c r="AF1046" i="25"/>
  <c r="AD1046" i="25"/>
  <c r="AB1046" i="25"/>
  <c r="Z1046" i="25"/>
  <c r="X1043" i="25"/>
  <c r="X1044" i="25" s="1"/>
  <c r="V1043" i="25"/>
  <c r="AH1040" i="25"/>
  <c r="AF1040" i="25"/>
  <c r="AD1040" i="25"/>
  <c r="AB1040" i="25"/>
  <c r="Z1040" i="25"/>
  <c r="X1037" i="25"/>
  <c r="X1038" i="25" s="1"/>
  <c r="V1037" i="25"/>
  <c r="AH1034" i="25"/>
  <c r="AF1034" i="25"/>
  <c r="AD1034" i="25"/>
  <c r="AB1034" i="25"/>
  <c r="Z1034" i="25"/>
  <c r="X1031" i="25"/>
  <c r="X1032" i="25" s="1"/>
  <c r="V1031" i="25"/>
  <c r="AH1028" i="25"/>
  <c r="AF1028" i="25"/>
  <c r="AD1028" i="25"/>
  <c r="AB1028" i="25"/>
  <c r="Z1028" i="25"/>
  <c r="X1025" i="25"/>
  <c r="X1026" i="25" s="1"/>
  <c r="V1025" i="25"/>
  <c r="AH1022" i="25"/>
  <c r="AF1022" i="25"/>
  <c r="AD1022" i="25"/>
  <c r="AB1022" i="25"/>
  <c r="Z1022" i="25"/>
  <c r="V1020" i="25"/>
  <c r="X1019" i="25"/>
  <c r="X1020" i="25" s="1"/>
  <c r="AH1016" i="25"/>
  <c r="AF1016" i="25"/>
  <c r="AD1016" i="25"/>
  <c r="AB1016" i="25"/>
  <c r="Z1016" i="25"/>
  <c r="X1013" i="25"/>
  <c r="X1014" i="25" s="1"/>
  <c r="AH1010" i="25"/>
  <c r="AF1010" i="25"/>
  <c r="AD1010" i="25"/>
  <c r="AB1010" i="25"/>
  <c r="Z1010" i="25"/>
  <c r="AJ1008" i="25"/>
  <c r="X1007" i="25"/>
  <c r="X1008" i="25" s="1"/>
  <c r="V1007" i="25"/>
  <c r="V1008" i="25" s="1"/>
  <c r="AH1004" i="25"/>
  <c r="AF1004" i="25"/>
  <c r="AD1004" i="25"/>
  <c r="AB1004" i="25"/>
  <c r="Z1004" i="25"/>
  <c r="AJ1002" i="25"/>
  <c r="X1001" i="25"/>
  <c r="X1002" i="25" s="1"/>
  <c r="V1001" i="25"/>
  <c r="V1002" i="25" s="1"/>
  <c r="AH998" i="25"/>
  <c r="AF998" i="25"/>
  <c r="AD998" i="25"/>
  <c r="AB998" i="25"/>
  <c r="Z998" i="25"/>
  <c r="X995" i="25"/>
  <c r="X996" i="25" s="1"/>
  <c r="AH992" i="25"/>
  <c r="AF992" i="25"/>
  <c r="AD992" i="25"/>
  <c r="AB992" i="25"/>
  <c r="Z992" i="25"/>
  <c r="X989" i="25"/>
  <c r="X990" i="25" s="1"/>
  <c r="V989" i="25"/>
  <c r="V990" i="25" s="1"/>
  <c r="AH986" i="25"/>
  <c r="AF986" i="25"/>
  <c r="AD986" i="25"/>
  <c r="AB986" i="25"/>
  <c r="Z986" i="25"/>
  <c r="X983" i="25"/>
  <c r="X984" i="25" s="1"/>
  <c r="AH980" i="25"/>
  <c r="AF980" i="25"/>
  <c r="AD980" i="25"/>
  <c r="AB980" i="25"/>
  <c r="Z980" i="25"/>
  <c r="X977" i="25"/>
  <c r="X978" i="25" s="1"/>
  <c r="AB974" i="25"/>
  <c r="Z974" i="25"/>
  <c r="V972" i="25"/>
  <c r="X971" i="25"/>
  <c r="X972" i="25" s="1"/>
  <c r="AH968" i="25"/>
  <c r="AF968" i="25"/>
  <c r="AD968" i="25"/>
  <c r="AB968" i="25"/>
  <c r="Z968" i="25"/>
  <c r="X965" i="25"/>
  <c r="X966" i="25" s="1"/>
  <c r="AH962" i="25"/>
  <c r="AF962" i="25"/>
  <c r="AD962" i="25"/>
  <c r="AB962" i="25"/>
  <c r="Z962" i="25"/>
  <c r="X959" i="25"/>
  <c r="X960" i="25" s="1"/>
  <c r="V959" i="25"/>
  <c r="AH956" i="25"/>
  <c r="AF956" i="25"/>
  <c r="AD956" i="25"/>
  <c r="AB956" i="25"/>
  <c r="Z956" i="25"/>
  <c r="X953" i="25"/>
  <c r="X954" i="25" s="1"/>
  <c r="V953" i="25"/>
  <c r="AH950" i="25"/>
  <c r="AF950" i="25"/>
  <c r="AD950" i="25"/>
  <c r="AB950" i="25"/>
  <c r="Z950" i="25"/>
  <c r="X947" i="25"/>
  <c r="X948" i="25" s="1"/>
  <c r="V947" i="25"/>
  <c r="V945" i="25"/>
  <c r="AH944" i="25"/>
  <c r="AF944" i="25"/>
  <c r="AD944" i="25"/>
  <c r="AB944" i="25"/>
  <c r="Z944" i="25"/>
  <c r="X941" i="25"/>
  <c r="X942" i="25" s="1"/>
  <c r="AH938" i="25"/>
  <c r="AF938" i="25"/>
  <c r="AD938" i="25"/>
  <c r="AB938" i="25"/>
  <c r="Z938" i="25"/>
  <c r="X935" i="25"/>
  <c r="X936" i="25" s="1"/>
  <c r="V935" i="25"/>
  <c r="AH932" i="25"/>
  <c r="AF932" i="25"/>
  <c r="AD932" i="25"/>
  <c r="AB932" i="25"/>
  <c r="Z932" i="25"/>
  <c r="X929" i="25"/>
  <c r="X930" i="25" s="1"/>
  <c r="V929" i="25"/>
  <c r="AH926" i="25"/>
  <c r="AF926" i="25"/>
  <c r="AD926" i="25"/>
  <c r="AB926" i="25"/>
  <c r="Z926" i="25"/>
  <c r="X923" i="25"/>
  <c r="X924" i="25" s="1"/>
  <c r="V923" i="25"/>
  <c r="V924" i="25" s="1"/>
  <c r="AH920" i="25"/>
  <c r="AF920" i="25"/>
  <c r="AD920" i="25"/>
  <c r="AB920" i="25"/>
  <c r="Z920" i="25"/>
  <c r="V918" i="25"/>
  <c r="X917" i="25"/>
  <c r="X918" i="25" s="1"/>
  <c r="AH914" i="25"/>
  <c r="AF914" i="25"/>
  <c r="AD914" i="25"/>
  <c r="AB914" i="25"/>
  <c r="Z914" i="25"/>
  <c r="X911" i="25"/>
  <c r="X912" i="25" s="1"/>
  <c r="V911" i="25"/>
  <c r="V912" i="25" s="1"/>
  <c r="AH908" i="25"/>
  <c r="AF908" i="25"/>
  <c r="AD908" i="25"/>
  <c r="AB908" i="25"/>
  <c r="Z908" i="25"/>
  <c r="X905" i="25"/>
  <c r="X906" i="25" s="1"/>
  <c r="AH902" i="25"/>
  <c r="AF902" i="25"/>
  <c r="AD902" i="25"/>
  <c r="AB902" i="25"/>
  <c r="Z902" i="25"/>
  <c r="X899" i="25"/>
  <c r="X900" i="25" s="1"/>
  <c r="V899" i="25"/>
  <c r="V900" i="25" s="1"/>
  <c r="AH896" i="25"/>
  <c r="AF896" i="25"/>
  <c r="AD896" i="25"/>
  <c r="AB896" i="25"/>
  <c r="Z896" i="25"/>
  <c r="AJ894" i="25"/>
  <c r="X893" i="25"/>
  <c r="X894" i="25" s="1"/>
  <c r="X895" i="25" s="1"/>
  <c r="V893" i="25"/>
  <c r="V894" i="25" s="1"/>
  <c r="AH890" i="25"/>
  <c r="AF890" i="25"/>
  <c r="AD890" i="25"/>
  <c r="AB890" i="25"/>
  <c r="Z890" i="25"/>
  <c r="X887" i="25"/>
  <c r="X888" i="25" s="1"/>
  <c r="V887" i="25"/>
  <c r="AH884" i="25"/>
  <c r="AF884" i="25"/>
  <c r="AD884" i="25"/>
  <c r="AB884" i="25"/>
  <c r="Z884" i="25"/>
  <c r="X881" i="25"/>
  <c r="X882" i="25" s="1"/>
  <c r="V881" i="25"/>
  <c r="V882" i="25" s="1"/>
  <c r="AH878" i="25"/>
  <c r="AF878" i="25"/>
  <c r="AD878" i="25"/>
  <c r="AB878" i="25"/>
  <c r="Z878" i="25"/>
  <c r="X875" i="25"/>
  <c r="X876" i="25" s="1"/>
  <c r="AH872" i="25"/>
  <c r="AF872" i="25"/>
  <c r="AD872" i="25"/>
  <c r="AB872" i="25"/>
  <c r="Z872" i="25"/>
  <c r="X869" i="25"/>
  <c r="X870" i="25" s="1"/>
  <c r="V869" i="25"/>
  <c r="AH866" i="25"/>
  <c r="AF866" i="25"/>
  <c r="AD866" i="25"/>
  <c r="AB866" i="25"/>
  <c r="Z866" i="25"/>
  <c r="X863" i="25"/>
  <c r="X864" i="25" s="1"/>
  <c r="AH860" i="25"/>
  <c r="AF860" i="25"/>
  <c r="AD860" i="25"/>
  <c r="AB860" i="25"/>
  <c r="Z860" i="25"/>
  <c r="X857" i="25"/>
  <c r="X858" i="25" s="1"/>
  <c r="AH854" i="25"/>
  <c r="AF854" i="25"/>
  <c r="AD854" i="25"/>
  <c r="AB854" i="25"/>
  <c r="Z854" i="25"/>
  <c r="X851" i="25"/>
  <c r="X852" i="25" s="1"/>
  <c r="AH848" i="25"/>
  <c r="AF848" i="25"/>
  <c r="AD848" i="25"/>
  <c r="AB848" i="25"/>
  <c r="Z848" i="25"/>
  <c r="X845" i="25"/>
  <c r="X846" i="25" s="1"/>
  <c r="AH842" i="25"/>
  <c r="AF842" i="25"/>
  <c r="AD842" i="25"/>
  <c r="AB842" i="25"/>
  <c r="Z842" i="25"/>
  <c r="X839" i="25"/>
  <c r="X840" i="25" s="1"/>
  <c r="AH836" i="25"/>
  <c r="AF836" i="25"/>
  <c r="AD836" i="25"/>
  <c r="AB836" i="25"/>
  <c r="Z836" i="25"/>
  <c r="X833" i="25"/>
  <c r="X834" i="25" s="1"/>
  <c r="AH830" i="25"/>
  <c r="AF830" i="25"/>
  <c r="AD830" i="25"/>
  <c r="AB830" i="25"/>
  <c r="Z830" i="25"/>
  <c r="X827" i="25"/>
  <c r="X828" i="25" s="1"/>
  <c r="AH824" i="25"/>
  <c r="AF824" i="25"/>
  <c r="AD824" i="25"/>
  <c r="AB824" i="25"/>
  <c r="Z824" i="25"/>
  <c r="X821" i="25"/>
  <c r="X822" i="25" s="1"/>
  <c r="V821" i="25"/>
  <c r="AH818" i="25"/>
  <c r="AF818" i="25"/>
  <c r="AD818" i="25"/>
  <c r="AB818" i="25"/>
  <c r="Z818" i="25"/>
  <c r="X815" i="25"/>
  <c r="X816" i="25" s="1"/>
  <c r="V815" i="25"/>
  <c r="AH812" i="25"/>
  <c r="AF812" i="25"/>
  <c r="AD812" i="25"/>
  <c r="AB812" i="25"/>
  <c r="Z812" i="25"/>
  <c r="V810" i="25"/>
  <c r="X809" i="25"/>
  <c r="X810" i="25" s="1"/>
  <c r="AH806" i="25"/>
  <c r="AF806" i="25"/>
  <c r="AD806" i="25"/>
  <c r="AB806" i="25"/>
  <c r="Z806" i="25"/>
  <c r="V804" i="25"/>
  <c r="X803" i="25"/>
  <c r="X804" i="25" s="1"/>
  <c r="AH800" i="25"/>
  <c r="AF800" i="25"/>
  <c r="AD800" i="25"/>
  <c r="AB800" i="25"/>
  <c r="Z800" i="25"/>
  <c r="V798" i="25"/>
  <c r="X797" i="25"/>
  <c r="X798" i="25" s="1"/>
  <c r="AH794" i="25"/>
  <c r="AF794" i="25"/>
  <c r="AD794" i="25"/>
  <c r="AB794" i="25"/>
  <c r="Z794" i="25"/>
  <c r="AJ792" i="25"/>
  <c r="X791" i="25"/>
  <c r="X792" i="25" s="1"/>
  <c r="V791" i="25"/>
  <c r="V792" i="25" s="1"/>
  <c r="AH788" i="25"/>
  <c r="AF788" i="25"/>
  <c r="AD788" i="25"/>
  <c r="AB788" i="25"/>
  <c r="Z788" i="25"/>
  <c r="X785" i="25"/>
  <c r="X786" i="25" s="1"/>
  <c r="AH782" i="25"/>
  <c r="AF782" i="25"/>
  <c r="AD782" i="25"/>
  <c r="AB782" i="25"/>
  <c r="Z782" i="25"/>
  <c r="X779" i="25"/>
  <c r="X780" i="25" s="1"/>
  <c r="AH776" i="25"/>
  <c r="AF776" i="25"/>
  <c r="AD776" i="25"/>
  <c r="AB776" i="25"/>
  <c r="Z776" i="25"/>
  <c r="X773" i="25"/>
  <c r="X774" i="25" s="1"/>
  <c r="AH770" i="25"/>
  <c r="AF770" i="25"/>
  <c r="AD770" i="25"/>
  <c r="AB770" i="25"/>
  <c r="Z770" i="25"/>
  <c r="X767" i="25"/>
  <c r="X768" i="25" s="1"/>
  <c r="AH764" i="25"/>
  <c r="AF764" i="25"/>
  <c r="AD764" i="25"/>
  <c r="AB764" i="25"/>
  <c r="Z764" i="25"/>
  <c r="X761" i="25"/>
  <c r="X762" i="25" s="1"/>
  <c r="V761" i="25"/>
  <c r="V762" i="25" s="1"/>
  <c r="AH758" i="25"/>
  <c r="AF758" i="25"/>
  <c r="AD758" i="25"/>
  <c r="AB758" i="25"/>
  <c r="Z758" i="25"/>
  <c r="X755" i="25"/>
  <c r="X756" i="25" s="1"/>
  <c r="V755" i="25"/>
  <c r="V759" i="25" s="1"/>
  <c r="AH752" i="25"/>
  <c r="AF752" i="25"/>
  <c r="AD752" i="25"/>
  <c r="AB752" i="25"/>
  <c r="Z752" i="25"/>
  <c r="X749" i="25"/>
  <c r="X750" i="25" s="1"/>
  <c r="X751" i="25" s="1"/>
  <c r="V749" i="25"/>
  <c r="V750" i="25" s="1"/>
  <c r="AH746" i="25"/>
  <c r="AF746" i="25"/>
  <c r="AD746" i="25"/>
  <c r="AB746" i="25"/>
  <c r="Z746" i="25"/>
  <c r="X743" i="25"/>
  <c r="X744" i="25" s="1"/>
  <c r="V743" i="25"/>
  <c r="V744" i="25" s="1"/>
  <c r="V747" i="25" s="1"/>
  <c r="AH740" i="25"/>
  <c r="AF740" i="25"/>
  <c r="AD740" i="25"/>
  <c r="AB740" i="25"/>
  <c r="Z740" i="25"/>
  <c r="X737" i="25"/>
  <c r="X738" i="25" s="1"/>
  <c r="AH734" i="25"/>
  <c r="AF734" i="25"/>
  <c r="AD734" i="25"/>
  <c r="AB734" i="25"/>
  <c r="Z734" i="25"/>
  <c r="X731" i="25"/>
  <c r="X732" i="25" s="1"/>
  <c r="V731" i="25"/>
  <c r="V732" i="25" s="1"/>
  <c r="AH728" i="25"/>
  <c r="AF728" i="25"/>
  <c r="AD728" i="25"/>
  <c r="AB728" i="25"/>
  <c r="Z728" i="25"/>
  <c r="X725" i="25"/>
  <c r="X726" i="25" s="1"/>
  <c r="V725" i="25"/>
  <c r="V726" i="25" s="1"/>
  <c r="AH722" i="25"/>
  <c r="AF722" i="25"/>
  <c r="AD722" i="25"/>
  <c r="AB722" i="25"/>
  <c r="Z722" i="25"/>
  <c r="X719" i="25"/>
  <c r="X720" i="25" s="1"/>
  <c r="AH716" i="25"/>
  <c r="AF716" i="25"/>
  <c r="AD716" i="25"/>
  <c r="AB716" i="25"/>
  <c r="Z716" i="25"/>
  <c r="X713" i="25"/>
  <c r="X714" i="25" s="1"/>
  <c r="V713" i="25"/>
  <c r="V714" i="25" s="1"/>
  <c r="AF710" i="25"/>
  <c r="AD710" i="25"/>
  <c r="AB710" i="25"/>
  <c r="Z710" i="25"/>
  <c r="X707" i="25"/>
  <c r="X708" i="25" s="1"/>
  <c r="V707" i="25"/>
  <c r="AH704" i="25"/>
  <c r="AF704" i="25"/>
  <c r="AD704" i="25"/>
  <c r="AB704" i="25"/>
  <c r="Z704" i="25"/>
  <c r="X701" i="25"/>
  <c r="X702" i="25" s="1"/>
  <c r="V701" i="25"/>
  <c r="AH698" i="25"/>
  <c r="AF698" i="25"/>
  <c r="AD698" i="25"/>
  <c r="AB698" i="25"/>
  <c r="Z698" i="25"/>
  <c r="X695" i="25"/>
  <c r="X696" i="25" s="1"/>
  <c r="V695" i="25"/>
  <c r="V696" i="25" s="1"/>
  <c r="AH692" i="25"/>
  <c r="AF692" i="25"/>
  <c r="AD692" i="25"/>
  <c r="AB692" i="25"/>
  <c r="Z692" i="25"/>
  <c r="X689" i="25"/>
  <c r="X690" i="25" s="1"/>
  <c r="V689" i="25"/>
  <c r="V690" i="25" s="1"/>
  <c r="AH686" i="25"/>
  <c r="AF686" i="25"/>
  <c r="AD686" i="25"/>
  <c r="AB686" i="25"/>
  <c r="Z686" i="25"/>
  <c r="X683" i="25"/>
  <c r="X684" i="25" s="1"/>
  <c r="V683" i="25"/>
  <c r="V684" i="25" s="1"/>
  <c r="AH680" i="25"/>
  <c r="AF680" i="25"/>
  <c r="X677" i="25"/>
  <c r="X678" i="25" s="1"/>
  <c r="V677" i="25"/>
  <c r="V678" i="25" s="1"/>
  <c r="AH674" i="25"/>
  <c r="AF674" i="25"/>
  <c r="AD674" i="25"/>
  <c r="AB674" i="25"/>
  <c r="Z674" i="25"/>
  <c r="X671" i="25"/>
  <c r="X672" i="25" s="1"/>
  <c r="V671" i="25"/>
  <c r="V672" i="25" s="1"/>
  <c r="AF668" i="25"/>
  <c r="AD668" i="25"/>
  <c r="AB668" i="25"/>
  <c r="Z668" i="25"/>
  <c r="X665" i="25"/>
  <c r="X666" i="25" s="1"/>
  <c r="V665" i="25"/>
  <c r="AH662" i="25"/>
  <c r="AF662" i="25"/>
  <c r="AD662" i="25"/>
  <c r="AB662" i="25"/>
  <c r="Z662" i="25"/>
  <c r="X659" i="25"/>
  <c r="X660" i="25" s="1"/>
  <c r="X661" i="25" s="1"/>
  <c r="V659" i="25"/>
  <c r="AH656" i="25"/>
  <c r="AF656" i="25"/>
  <c r="AD656" i="25"/>
  <c r="AB656" i="25"/>
  <c r="Z656" i="25"/>
  <c r="AJ654" i="25"/>
  <c r="X653" i="25"/>
  <c r="X654" i="25" s="1"/>
  <c r="V653" i="25"/>
  <c r="AH650" i="25"/>
  <c r="AF650" i="25"/>
  <c r="AD650" i="25"/>
  <c r="AB650" i="25"/>
  <c r="Z650" i="25"/>
  <c r="X647" i="25"/>
  <c r="X648" i="25" s="1"/>
  <c r="V647" i="25"/>
  <c r="V648" i="25" s="1"/>
  <c r="V651" i="25" s="1"/>
  <c r="AH644" i="25"/>
  <c r="AF644" i="25"/>
  <c r="AD644" i="25"/>
  <c r="AB644" i="25"/>
  <c r="Z644" i="25"/>
  <c r="X641" i="25"/>
  <c r="X642" i="25" s="1"/>
  <c r="X643" i="25" s="1"/>
  <c r="V641" i="25"/>
  <c r="V642" i="25" s="1"/>
  <c r="AH638" i="25"/>
  <c r="AF638" i="25"/>
  <c r="AD638" i="25"/>
  <c r="AB638" i="25"/>
  <c r="Z638" i="25"/>
  <c r="X636" i="25"/>
  <c r="V635" i="25"/>
  <c r="V636" i="25" s="1"/>
  <c r="AH632" i="25"/>
  <c r="AF632" i="25"/>
  <c r="AD632" i="25"/>
  <c r="AB632" i="25"/>
  <c r="Z632" i="25"/>
  <c r="AJ630" i="25"/>
  <c r="X630" i="25"/>
  <c r="V629" i="25"/>
  <c r="V630" i="25" s="1"/>
  <c r="AH626" i="25"/>
  <c r="AF626" i="25"/>
  <c r="AD626" i="25"/>
  <c r="AB626" i="25"/>
  <c r="Z626" i="25"/>
  <c r="X623" i="25"/>
  <c r="X624" i="25" s="1"/>
  <c r="AH620" i="25"/>
  <c r="AF620" i="25"/>
  <c r="AD620" i="25"/>
  <c r="AB620" i="25"/>
  <c r="Z620" i="25"/>
  <c r="X617" i="25"/>
  <c r="X618" i="25" s="1"/>
  <c r="X619" i="25" s="1"/>
  <c r="V617" i="25"/>
  <c r="V618" i="25" s="1"/>
  <c r="AH614" i="25"/>
  <c r="AF614" i="25"/>
  <c r="AD614" i="25"/>
  <c r="AB614" i="25"/>
  <c r="Z614" i="25"/>
  <c r="AJ612" i="25"/>
  <c r="X611" i="25"/>
  <c r="X612" i="25" s="1"/>
  <c r="X613" i="25" s="1"/>
  <c r="V611" i="25"/>
  <c r="V612" i="25" s="1"/>
  <c r="AH608" i="25"/>
  <c r="AF608" i="25"/>
  <c r="AD608" i="25"/>
  <c r="AB608" i="25"/>
  <c r="Z608" i="25"/>
  <c r="AJ606" i="25"/>
  <c r="X605" i="25"/>
  <c r="X606" i="25" s="1"/>
  <c r="X607" i="25" s="1"/>
  <c r="V605" i="25"/>
  <c r="V606" i="25" s="1"/>
  <c r="AH602" i="25"/>
  <c r="AF602" i="25"/>
  <c r="AD602" i="25"/>
  <c r="AB602" i="25"/>
  <c r="Z602" i="25"/>
  <c r="X599" i="25"/>
  <c r="X600" i="25" s="1"/>
  <c r="X601" i="25" s="1"/>
  <c r="V599" i="25"/>
  <c r="V600" i="25" s="1"/>
  <c r="AH596" i="25"/>
  <c r="AF596" i="25"/>
  <c r="AD596" i="25"/>
  <c r="AB596" i="25"/>
  <c r="Z596" i="25"/>
  <c r="V594" i="25"/>
  <c r="X593" i="25"/>
  <c r="X594" i="25" s="1"/>
  <c r="AF590" i="25"/>
  <c r="AD590" i="25"/>
  <c r="AB590" i="25"/>
  <c r="Z590" i="25"/>
  <c r="X587" i="25"/>
  <c r="X588" i="25" s="1"/>
  <c r="V587" i="25"/>
  <c r="AH584" i="25"/>
  <c r="AF584" i="25"/>
  <c r="AD584" i="25"/>
  <c r="AB584" i="25"/>
  <c r="Z584" i="25"/>
  <c r="X581" i="25"/>
  <c r="X582" i="25" s="1"/>
  <c r="V581" i="25"/>
  <c r="V582" i="25" s="1"/>
  <c r="AH578" i="25"/>
  <c r="AF578" i="25"/>
  <c r="AD578" i="25"/>
  <c r="AB578" i="25"/>
  <c r="Z578" i="25"/>
  <c r="X575" i="25"/>
  <c r="X576" i="25" s="1"/>
  <c r="X577" i="25" s="1"/>
  <c r="V575" i="25"/>
  <c r="V576" i="25" s="1"/>
  <c r="AH572" i="25"/>
  <c r="AF572" i="25"/>
  <c r="AD572" i="25"/>
  <c r="AB572" i="25"/>
  <c r="Z572" i="25"/>
  <c r="X569" i="25"/>
  <c r="X570" i="25" s="1"/>
  <c r="AH566" i="25"/>
  <c r="AF566" i="25"/>
  <c r="AD566" i="25"/>
  <c r="AB566" i="25"/>
  <c r="Z566" i="25"/>
  <c r="AJ564" i="25"/>
  <c r="X563" i="25"/>
  <c r="X564" i="25" s="1"/>
  <c r="V563" i="25"/>
  <c r="V564" i="25" s="1"/>
  <c r="AH560" i="25"/>
  <c r="AF560" i="25"/>
  <c r="AD560" i="25"/>
  <c r="AB560" i="25"/>
  <c r="Z560" i="25"/>
  <c r="AJ558" i="25"/>
  <c r="X557" i="25"/>
  <c r="X558" i="25" s="1"/>
  <c r="V557" i="25"/>
  <c r="V558" i="25" s="1"/>
  <c r="AH554" i="25"/>
  <c r="AF554" i="25"/>
  <c r="AD554" i="25"/>
  <c r="AB554" i="25"/>
  <c r="Z554" i="25"/>
  <c r="AJ552" i="25"/>
  <c r="X551" i="25"/>
  <c r="X552" i="25" s="1"/>
  <c r="V551" i="25"/>
  <c r="V552" i="25" s="1"/>
  <c r="V555" i="25" s="1"/>
  <c r="AH548" i="25"/>
  <c r="AF548" i="25"/>
  <c r="AD548" i="25"/>
  <c r="AB548" i="25"/>
  <c r="Z548" i="25"/>
  <c r="X545" i="25"/>
  <c r="X546" i="25" s="1"/>
  <c r="V545" i="25"/>
  <c r="AH542" i="25"/>
  <c r="AF542" i="25"/>
  <c r="AD542" i="25"/>
  <c r="AB542" i="25"/>
  <c r="Z542" i="25"/>
  <c r="X539" i="25"/>
  <c r="X540" i="25" s="1"/>
  <c r="V539" i="25"/>
  <c r="AH536" i="25"/>
  <c r="AF536" i="25"/>
  <c r="AD536" i="25"/>
  <c r="AB536" i="25"/>
  <c r="Z536" i="25"/>
  <c r="AJ534" i="25"/>
  <c r="X533" i="25"/>
  <c r="X534" i="25" s="1"/>
  <c r="X535" i="25" s="1"/>
  <c r="V533" i="25"/>
  <c r="V534" i="25" s="1"/>
  <c r="AD530" i="25"/>
  <c r="AB530" i="25"/>
  <c r="Z530" i="25"/>
  <c r="X527" i="25"/>
  <c r="X528" i="25" s="1"/>
  <c r="V527" i="25"/>
  <c r="AH524" i="25"/>
  <c r="AF524" i="25"/>
  <c r="AD524" i="25"/>
  <c r="AB524" i="25"/>
  <c r="Z524" i="25"/>
  <c r="X521" i="25"/>
  <c r="X522" i="25" s="1"/>
  <c r="V521" i="25"/>
  <c r="AH518" i="25"/>
  <c r="AF518" i="25"/>
  <c r="AD518" i="25"/>
  <c r="AB518" i="25"/>
  <c r="Z518" i="25"/>
  <c r="AJ516" i="25"/>
  <c r="X515" i="25"/>
  <c r="X516" i="25" s="1"/>
  <c r="V515" i="25"/>
  <c r="V516" i="25" s="1"/>
  <c r="AH512" i="25"/>
  <c r="AF512" i="25"/>
  <c r="AD512" i="25"/>
  <c r="AB512" i="25"/>
  <c r="Z512" i="25"/>
  <c r="AJ510" i="25"/>
  <c r="X509" i="25"/>
  <c r="X510" i="25" s="1"/>
  <c r="V509" i="25"/>
  <c r="V510" i="25" s="1"/>
  <c r="X503" i="25"/>
  <c r="X504" i="25" s="1"/>
  <c r="V503" i="25"/>
  <c r="V504" i="25" s="1"/>
  <c r="AF500" i="25"/>
  <c r="AD500" i="25"/>
  <c r="AB500" i="25"/>
  <c r="Z500" i="25"/>
  <c r="AH498" i="25"/>
  <c r="X497" i="25"/>
  <c r="X498" i="25" s="1"/>
  <c r="V497" i="25"/>
  <c r="V498" i="25" s="1"/>
  <c r="AH494" i="25"/>
  <c r="AF494" i="25"/>
  <c r="AD494" i="25"/>
  <c r="AB494" i="25"/>
  <c r="Z494" i="25"/>
  <c r="X491" i="25"/>
  <c r="X492" i="25" s="1"/>
  <c r="V491" i="25"/>
  <c r="AH488" i="25"/>
  <c r="AF488" i="25"/>
  <c r="AD488" i="25"/>
  <c r="AB488" i="25"/>
  <c r="Z488" i="25"/>
  <c r="X485" i="25"/>
  <c r="X486" i="25" s="1"/>
  <c r="AH482" i="25"/>
  <c r="AF482" i="25"/>
  <c r="AD482" i="25"/>
  <c r="AB482" i="25"/>
  <c r="Z482" i="25"/>
  <c r="X479" i="25"/>
  <c r="X480" i="25" s="1"/>
  <c r="V479" i="25"/>
  <c r="V480" i="25" s="1"/>
  <c r="V477" i="25"/>
  <c r="AH476" i="25"/>
  <c r="AF476" i="25"/>
  <c r="AD476" i="25"/>
  <c r="AB476" i="25"/>
  <c r="Z476" i="25"/>
  <c r="X473" i="25"/>
  <c r="X474" i="25" s="1"/>
  <c r="AH470" i="25"/>
  <c r="AF470" i="25"/>
  <c r="AD470" i="25"/>
  <c r="AB470" i="25"/>
  <c r="Z470" i="25"/>
  <c r="X467" i="25"/>
  <c r="X468" i="25" s="1"/>
  <c r="V467" i="25"/>
  <c r="AH464" i="25"/>
  <c r="AF464" i="25"/>
  <c r="AD464" i="25"/>
  <c r="AB464" i="25"/>
  <c r="Z464" i="25"/>
  <c r="V462" i="25"/>
  <c r="X461" i="25"/>
  <c r="X462" i="25" s="1"/>
  <c r="V461" i="25"/>
  <c r="AH458" i="25"/>
  <c r="AF458" i="25"/>
  <c r="AD458" i="25"/>
  <c r="AB458" i="25"/>
  <c r="Z458" i="25"/>
  <c r="X455" i="25"/>
  <c r="X456" i="25" s="1"/>
  <c r="AH452" i="25"/>
  <c r="AF452" i="25"/>
  <c r="AD452" i="25"/>
  <c r="AB452" i="25"/>
  <c r="Z452" i="25"/>
  <c r="X449" i="25"/>
  <c r="X450" i="25" s="1"/>
  <c r="AH446" i="25"/>
  <c r="AF446" i="25"/>
  <c r="AD446" i="25"/>
  <c r="AB446" i="25"/>
  <c r="Z446" i="25"/>
  <c r="X443" i="25"/>
  <c r="X444" i="25" s="1"/>
  <c r="AH440" i="25"/>
  <c r="AF440" i="25"/>
  <c r="AD440" i="25"/>
  <c r="AB440" i="25"/>
  <c r="Z440" i="25"/>
  <c r="X437" i="25"/>
  <c r="X438" i="25" s="1"/>
  <c r="V437" i="25"/>
  <c r="V438" i="25" s="1"/>
  <c r="AH434" i="25"/>
  <c r="AF434" i="25"/>
  <c r="AH428" i="25"/>
  <c r="AF428" i="25"/>
  <c r="AD428" i="25"/>
  <c r="AB428" i="25"/>
  <c r="Z428" i="25"/>
  <c r="X425" i="25"/>
  <c r="X426" i="25" s="1"/>
  <c r="V425" i="25"/>
  <c r="AH422" i="25"/>
  <c r="AF422" i="25"/>
  <c r="AD422" i="25"/>
  <c r="AB422" i="25"/>
  <c r="Z422" i="25"/>
  <c r="X419" i="25"/>
  <c r="X420" i="25" s="1"/>
  <c r="AH416" i="25"/>
  <c r="AF416" i="25"/>
  <c r="AD416" i="25"/>
  <c r="AB416" i="25"/>
  <c r="Z416" i="25"/>
  <c r="X413" i="25"/>
  <c r="X414" i="25" s="1"/>
  <c r="V413" i="25"/>
  <c r="AH410" i="25"/>
  <c r="AF410" i="25"/>
  <c r="AD410" i="25"/>
  <c r="AB410" i="25"/>
  <c r="Z410" i="25"/>
  <c r="X407" i="25"/>
  <c r="X408" i="25" s="1"/>
  <c r="V407" i="25"/>
  <c r="AH404" i="25"/>
  <c r="AF404" i="25"/>
  <c r="AD404" i="25"/>
  <c r="AB404" i="25"/>
  <c r="Z404" i="25"/>
  <c r="X401" i="25"/>
  <c r="X402" i="25" s="1"/>
  <c r="V401" i="25"/>
  <c r="V402" i="25" s="1"/>
  <c r="AH398" i="25"/>
  <c r="AF398" i="25"/>
  <c r="AD398" i="25"/>
  <c r="AB398" i="25"/>
  <c r="Z398" i="25"/>
  <c r="V396" i="25"/>
  <c r="X395" i="25"/>
  <c r="X396" i="25" s="1"/>
  <c r="AH392" i="25"/>
  <c r="AF392" i="25"/>
  <c r="AD392" i="25"/>
  <c r="AB392" i="25"/>
  <c r="Z392" i="25"/>
  <c r="X390" i="25"/>
  <c r="V390" i="25"/>
  <c r="X389" i="25"/>
  <c r="AH386" i="25"/>
  <c r="AF386" i="25"/>
  <c r="AD386" i="25"/>
  <c r="AB386" i="25"/>
  <c r="Z386" i="25"/>
  <c r="X384" i="25"/>
  <c r="V384" i="25"/>
  <c r="X383" i="25"/>
  <c r="AH380" i="25"/>
  <c r="AF380" i="25"/>
  <c r="AD380" i="25"/>
  <c r="AB380" i="25"/>
  <c r="Z380" i="25"/>
  <c r="X377" i="25"/>
  <c r="X378" i="25" s="1"/>
  <c r="V377" i="25"/>
  <c r="V378" i="25" s="1"/>
  <c r="AH374" i="25"/>
  <c r="AF374" i="25"/>
  <c r="AD374" i="25"/>
  <c r="AB374" i="25"/>
  <c r="Z374" i="25"/>
  <c r="X371" i="25"/>
  <c r="X372" i="25" s="1"/>
  <c r="V371" i="25"/>
  <c r="AH368" i="25"/>
  <c r="AF368" i="25"/>
  <c r="AD368" i="25"/>
  <c r="AB368" i="25"/>
  <c r="Z368" i="25"/>
  <c r="X365" i="25"/>
  <c r="X366" i="25" s="1"/>
  <c r="AH362" i="25"/>
  <c r="AF362" i="25"/>
  <c r="AD362" i="25"/>
  <c r="AB362" i="25"/>
  <c r="Z362" i="25"/>
  <c r="V360" i="25"/>
  <c r="X359" i="25"/>
  <c r="X360" i="25" s="1"/>
  <c r="AH356" i="25"/>
  <c r="AF356" i="25"/>
  <c r="AD356" i="25"/>
  <c r="AB356" i="25"/>
  <c r="Z356" i="25"/>
  <c r="V354" i="25"/>
  <c r="X353" i="25"/>
  <c r="X354" i="25" s="1"/>
  <c r="AH350" i="25"/>
  <c r="AF350" i="25"/>
  <c r="AD350" i="25"/>
  <c r="AB350" i="25"/>
  <c r="Z350" i="25"/>
  <c r="V348" i="25"/>
  <c r="X347" i="25"/>
  <c r="X348" i="25" s="1"/>
  <c r="AH344" i="25"/>
  <c r="AF344" i="25"/>
  <c r="AD344" i="25"/>
  <c r="AB344" i="25"/>
  <c r="Z344" i="25"/>
  <c r="V342" i="25"/>
  <c r="X341" i="25"/>
  <c r="X342" i="25" s="1"/>
  <c r="AH338" i="25"/>
  <c r="AF338" i="25"/>
  <c r="AD338" i="25"/>
  <c r="AB338" i="25"/>
  <c r="Z338" i="25"/>
  <c r="X336" i="25"/>
  <c r="V336" i="25"/>
  <c r="X335" i="25"/>
  <c r="AH332" i="25"/>
  <c r="AF332" i="25"/>
  <c r="AD332" i="25"/>
  <c r="AB332" i="25"/>
  <c r="Z332" i="25"/>
  <c r="X330" i="25"/>
  <c r="X329" i="25"/>
  <c r="V329" i="25"/>
  <c r="AH326" i="25"/>
  <c r="AF326" i="25"/>
  <c r="AD326" i="25"/>
  <c r="AB326" i="25"/>
  <c r="Z326" i="25"/>
  <c r="V324" i="25"/>
  <c r="X323" i="25"/>
  <c r="X324" i="25" s="1"/>
  <c r="AH320" i="25"/>
  <c r="AF320" i="25"/>
  <c r="AD320" i="25"/>
  <c r="AB320" i="25"/>
  <c r="Z320" i="25"/>
  <c r="V318" i="25"/>
  <c r="X317" i="25"/>
  <c r="X318" i="25" s="1"/>
  <c r="AH314" i="25"/>
  <c r="AF314" i="25"/>
  <c r="AD314" i="25"/>
  <c r="AB314" i="25"/>
  <c r="Z314" i="25"/>
  <c r="AJ312" i="25"/>
  <c r="V312" i="25"/>
  <c r="X311" i="25"/>
  <c r="X312" i="25" s="1"/>
  <c r="X313" i="25" s="1"/>
  <c r="V311" i="25"/>
  <c r="AH308" i="25"/>
  <c r="AF308" i="25"/>
  <c r="AD308" i="25"/>
  <c r="AB308" i="25"/>
  <c r="Z308" i="25"/>
  <c r="V306" i="25"/>
  <c r="X305" i="25"/>
  <c r="X306" i="25" s="1"/>
  <c r="AH302" i="25"/>
  <c r="AF302" i="25"/>
  <c r="AD302" i="25"/>
  <c r="AB302" i="25"/>
  <c r="Z302" i="25"/>
  <c r="AJ300" i="25"/>
  <c r="X299" i="25"/>
  <c r="X300" i="25" s="1"/>
  <c r="X301" i="25" s="1"/>
  <c r="V299" i="25"/>
  <c r="V300" i="25" s="1"/>
  <c r="AH296" i="25"/>
  <c r="AF296" i="25"/>
  <c r="AD296" i="25"/>
  <c r="AB296" i="25"/>
  <c r="Z296" i="25"/>
  <c r="AJ294" i="25"/>
  <c r="V294" i="25"/>
  <c r="X293" i="25"/>
  <c r="X294" i="25" s="1"/>
  <c r="V293" i="25"/>
  <c r="AH290" i="25"/>
  <c r="AF290" i="25"/>
  <c r="AD290" i="25"/>
  <c r="AB290" i="25"/>
  <c r="Z290" i="25"/>
  <c r="X287" i="25"/>
  <c r="X288" i="25" s="1"/>
  <c r="V287" i="25"/>
  <c r="AH284" i="25"/>
  <c r="AF284" i="25"/>
  <c r="AD284" i="25"/>
  <c r="AB284" i="25"/>
  <c r="Z284" i="25"/>
  <c r="X281" i="25"/>
  <c r="X282" i="25" s="1"/>
  <c r="V281" i="25"/>
  <c r="V282" i="25" s="1"/>
  <c r="AH278" i="25"/>
  <c r="AF278" i="25"/>
  <c r="AD278" i="25"/>
  <c r="AB278" i="25"/>
  <c r="Z278" i="25"/>
  <c r="X275" i="25"/>
  <c r="X276" i="25" s="1"/>
  <c r="X277" i="25" s="1"/>
  <c r="V275" i="25"/>
  <c r="V276" i="25" s="1"/>
  <c r="AH272" i="25"/>
  <c r="AF272" i="25"/>
  <c r="AD272" i="25"/>
  <c r="AB272" i="25"/>
  <c r="Z272" i="25"/>
  <c r="X270" i="25"/>
  <c r="X271" i="25" s="1"/>
  <c r="X269" i="25"/>
  <c r="V269" i="25"/>
  <c r="AH266" i="25"/>
  <c r="AF266" i="25"/>
  <c r="AD266" i="25"/>
  <c r="AB266" i="25"/>
  <c r="Z266" i="25"/>
  <c r="X263" i="25"/>
  <c r="X264" i="25" s="1"/>
  <c r="V263" i="25"/>
  <c r="V264" i="25" s="1"/>
  <c r="AH260" i="25"/>
  <c r="AF260" i="25"/>
  <c r="AD260" i="25"/>
  <c r="AB260" i="25"/>
  <c r="Z260" i="25"/>
  <c r="X257" i="25"/>
  <c r="X258" i="25" s="1"/>
  <c r="V257" i="25"/>
  <c r="V258" i="25" s="1"/>
  <c r="AH254" i="25"/>
  <c r="AF254" i="25"/>
  <c r="AD254" i="25"/>
  <c r="AB254" i="25"/>
  <c r="Z254" i="25"/>
  <c r="X251" i="25"/>
  <c r="X252" i="25" s="1"/>
  <c r="AH248" i="25"/>
  <c r="AF248" i="25"/>
  <c r="AD248" i="25"/>
  <c r="AB248" i="25"/>
  <c r="Z248" i="25"/>
  <c r="X245" i="25"/>
  <c r="X246" i="25" s="1"/>
  <c r="AH242" i="25"/>
  <c r="AF242" i="25"/>
  <c r="AD242" i="25"/>
  <c r="AB242" i="25"/>
  <c r="Z242" i="25"/>
  <c r="X239" i="25"/>
  <c r="X240" i="25" s="1"/>
  <c r="AH236" i="25"/>
  <c r="AF236" i="25"/>
  <c r="AD236" i="25"/>
  <c r="AB236" i="25"/>
  <c r="Z236" i="25"/>
  <c r="AJ234" i="25"/>
  <c r="X233" i="25"/>
  <c r="X234" i="25" s="1"/>
  <c r="V233" i="25"/>
  <c r="AH230" i="25"/>
  <c r="AF230" i="25"/>
  <c r="AD230" i="25"/>
  <c r="AB230" i="25"/>
  <c r="Z230" i="25"/>
  <c r="X227" i="25"/>
  <c r="X228" i="25" s="1"/>
  <c r="V227" i="25"/>
  <c r="AH224" i="25"/>
  <c r="AF224" i="25"/>
  <c r="AD224" i="25"/>
  <c r="AB224" i="25"/>
  <c r="Z224" i="25"/>
  <c r="X221" i="25"/>
  <c r="X222" i="25" s="1"/>
  <c r="V221" i="25"/>
  <c r="AH218" i="25"/>
  <c r="AF218" i="25"/>
  <c r="AD218" i="25"/>
  <c r="AB218" i="25"/>
  <c r="Z218" i="25"/>
  <c r="X215" i="25"/>
  <c r="X216" i="25" s="1"/>
  <c r="V215" i="25"/>
  <c r="V216" i="25" s="1"/>
  <c r="AH212" i="25"/>
  <c r="AF212" i="25"/>
  <c r="AD212" i="25"/>
  <c r="AB212" i="25"/>
  <c r="Z212" i="25"/>
  <c r="X209" i="25"/>
  <c r="X210" i="25" s="1"/>
  <c r="AH206" i="25"/>
  <c r="AF206" i="25"/>
  <c r="AD206" i="25"/>
  <c r="AB206" i="25"/>
  <c r="Z206" i="25"/>
  <c r="X203" i="25"/>
  <c r="X204" i="25" s="1"/>
  <c r="AH200" i="25"/>
  <c r="AF200" i="25"/>
  <c r="AD200" i="25"/>
  <c r="AB200" i="25"/>
  <c r="Z200" i="25"/>
  <c r="X197" i="25"/>
  <c r="X198" i="25" s="1"/>
  <c r="V197" i="25"/>
  <c r="AH194" i="25"/>
  <c r="AF194" i="25"/>
  <c r="AD194" i="25"/>
  <c r="AB194" i="25"/>
  <c r="Z194" i="25"/>
  <c r="X191" i="25"/>
  <c r="X192" i="25" s="1"/>
  <c r="AH188" i="25"/>
  <c r="AF188" i="25"/>
  <c r="AD188" i="25"/>
  <c r="AB188" i="25"/>
  <c r="Z188" i="25"/>
  <c r="X185" i="25"/>
  <c r="X186" i="25" s="1"/>
  <c r="AH182" i="25"/>
  <c r="AF182" i="25"/>
  <c r="AD182" i="25"/>
  <c r="AB182" i="25"/>
  <c r="Z182" i="25"/>
  <c r="X179" i="25"/>
  <c r="X180" i="25" s="1"/>
  <c r="AB176" i="25"/>
  <c r="Z176" i="25"/>
  <c r="X173" i="25"/>
  <c r="X174" i="25" s="1"/>
  <c r="AH170" i="25"/>
  <c r="AF170" i="25"/>
  <c r="AD170" i="25"/>
  <c r="AB170" i="25"/>
  <c r="Z170" i="25"/>
  <c r="X167" i="25"/>
  <c r="X168" i="25" s="1"/>
  <c r="AH164" i="25"/>
  <c r="AF164" i="25"/>
  <c r="AD164" i="25"/>
  <c r="AB164" i="25"/>
  <c r="Z164" i="25"/>
  <c r="V162" i="25"/>
  <c r="X161" i="25"/>
  <c r="X162" i="25" s="1"/>
  <c r="AH158" i="25"/>
  <c r="AF158" i="25"/>
  <c r="AD158" i="25"/>
  <c r="AB158" i="25"/>
  <c r="Z158" i="25"/>
  <c r="V156" i="25"/>
  <c r="X155" i="25"/>
  <c r="X156" i="25" s="1"/>
  <c r="AH152" i="25"/>
  <c r="AF152" i="25"/>
  <c r="AD152" i="25"/>
  <c r="AB152" i="25"/>
  <c r="Z152" i="25"/>
  <c r="V150" i="25"/>
  <c r="X149" i="25"/>
  <c r="X150" i="25" s="1"/>
  <c r="AH146" i="25"/>
  <c r="AF146" i="25"/>
  <c r="AD146" i="25"/>
  <c r="AB146" i="25"/>
  <c r="Z146" i="25"/>
  <c r="X143" i="25"/>
  <c r="X144" i="25" s="1"/>
  <c r="V143" i="25"/>
  <c r="AH140" i="25"/>
  <c r="AF140" i="25"/>
  <c r="AD140" i="25"/>
  <c r="AB140" i="25"/>
  <c r="Z140" i="25"/>
  <c r="X137" i="25"/>
  <c r="X138" i="25" s="1"/>
  <c r="V137" i="25"/>
  <c r="V138" i="25" s="1"/>
  <c r="AH134" i="25"/>
  <c r="AF134" i="25"/>
  <c r="AD134" i="25"/>
  <c r="AB134" i="25"/>
  <c r="Z134" i="25"/>
  <c r="AJ132" i="25"/>
  <c r="X131" i="25"/>
  <c r="X132" i="25" s="1"/>
  <c r="V131" i="25"/>
  <c r="AH128" i="25"/>
  <c r="AF128" i="25"/>
  <c r="AD128" i="25"/>
  <c r="AB128" i="25"/>
  <c r="Z128" i="25"/>
  <c r="X125" i="25"/>
  <c r="X126" i="25" s="1"/>
  <c r="V125" i="25"/>
  <c r="V126" i="25" s="1"/>
  <c r="AH122" i="25"/>
  <c r="AF122" i="25"/>
  <c r="AD122" i="25"/>
  <c r="AB122" i="25"/>
  <c r="Z122" i="25"/>
  <c r="X119" i="25"/>
  <c r="X120" i="25" s="1"/>
  <c r="X121" i="25" s="1"/>
  <c r="V119" i="25"/>
  <c r="V120" i="25" s="1"/>
  <c r="AH116" i="25"/>
  <c r="AF116" i="25"/>
  <c r="AD116" i="25"/>
  <c r="AB116" i="25"/>
  <c r="Z116" i="25"/>
  <c r="AJ114" i="25"/>
  <c r="X113" i="25"/>
  <c r="X114" i="25" s="1"/>
  <c r="V113" i="25"/>
  <c r="AH110" i="25"/>
  <c r="AF110" i="25"/>
  <c r="AD110" i="25"/>
  <c r="AB110" i="25"/>
  <c r="Z110" i="25"/>
  <c r="AJ108" i="25"/>
  <c r="X107" i="25"/>
  <c r="X108" i="25" s="1"/>
  <c r="V107" i="25"/>
  <c r="V108" i="25" s="1"/>
  <c r="AH104" i="25"/>
  <c r="AF104" i="25"/>
  <c r="AD104" i="25"/>
  <c r="AB104" i="25"/>
  <c r="Z104" i="25"/>
  <c r="X101" i="25"/>
  <c r="X102" i="25" s="1"/>
  <c r="V101" i="25"/>
  <c r="AH98" i="25"/>
  <c r="AF98" i="25"/>
  <c r="AD98" i="25"/>
  <c r="AB98" i="25"/>
  <c r="Z98" i="25"/>
  <c r="X95" i="25"/>
  <c r="X96" i="25" s="1"/>
  <c r="V95" i="25"/>
  <c r="V96" i="25" s="1"/>
  <c r="AH92" i="25"/>
  <c r="AF92" i="25"/>
  <c r="AD92" i="25"/>
  <c r="AB92" i="25"/>
  <c r="Z92" i="25"/>
  <c r="X89" i="25"/>
  <c r="X90" i="25" s="1"/>
  <c r="V89" i="25"/>
  <c r="AH86" i="25"/>
  <c r="AF86" i="25"/>
  <c r="AD86" i="25"/>
  <c r="AB86" i="25"/>
  <c r="Z86" i="25"/>
  <c r="X83" i="25"/>
  <c r="X84" i="25" s="1"/>
  <c r="V83" i="25"/>
  <c r="AH80" i="25"/>
  <c r="AF80" i="25"/>
  <c r="AD80" i="25"/>
  <c r="AB80" i="25"/>
  <c r="Z80" i="25"/>
  <c r="X77" i="25"/>
  <c r="X78" i="25" s="1"/>
  <c r="V77" i="25"/>
  <c r="AH74" i="25"/>
  <c r="AF74" i="25"/>
  <c r="AD74" i="25"/>
  <c r="AB74" i="25"/>
  <c r="Z74" i="25"/>
  <c r="X71" i="25"/>
  <c r="X72" i="25" s="1"/>
  <c r="V69" i="25"/>
  <c r="AH68" i="25"/>
  <c r="AF68" i="25"/>
  <c r="AD68" i="25"/>
  <c r="AB68" i="25"/>
  <c r="Z68" i="25"/>
  <c r="X65" i="25"/>
  <c r="X66" i="25" s="1"/>
  <c r="AH62" i="25"/>
  <c r="AH56" i="25"/>
  <c r="AF56" i="25"/>
  <c r="AD56" i="25"/>
  <c r="AB56" i="25"/>
  <c r="Z56" i="25"/>
  <c r="X53" i="25"/>
  <c r="X54" i="25" s="1"/>
  <c r="V53" i="25"/>
  <c r="AH50" i="25"/>
  <c r="AF50" i="25"/>
  <c r="AD50" i="25"/>
  <c r="AB50" i="25"/>
  <c r="Z50" i="25"/>
  <c r="X47" i="25"/>
  <c r="X48" i="25" s="1"/>
  <c r="V47" i="25"/>
  <c r="V48" i="25" s="1"/>
  <c r="AH44" i="25"/>
  <c r="AF44" i="25"/>
  <c r="AD44" i="25"/>
  <c r="AB44" i="25"/>
  <c r="Z44" i="25"/>
  <c r="AJ42" i="25"/>
  <c r="X41" i="25"/>
  <c r="X42" i="25" s="1"/>
  <c r="V41" i="25"/>
  <c r="V42" i="25" s="1"/>
  <c r="AH38" i="25"/>
  <c r="AF38" i="25"/>
  <c r="AD38" i="25"/>
  <c r="AB38" i="25"/>
  <c r="Z38" i="25"/>
  <c r="X35" i="25"/>
  <c r="X36" i="25" s="1"/>
  <c r="V35" i="25"/>
  <c r="V36" i="25" s="1"/>
  <c r="AH32" i="25"/>
  <c r="AF32" i="25"/>
  <c r="AD32" i="25"/>
  <c r="AB32" i="25"/>
  <c r="Z32" i="25"/>
  <c r="X29" i="25"/>
  <c r="X30" i="25" s="1"/>
  <c r="X31" i="25" s="1"/>
  <c r="V29" i="25"/>
  <c r="V30" i="25" s="1"/>
  <c r="AH26" i="25"/>
  <c r="AF26" i="25"/>
  <c r="AD26" i="25"/>
  <c r="AB26" i="25"/>
  <c r="Z26" i="25"/>
  <c r="X23" i="25"/>
  <c r="X24" i="25" s="1"/>
  <c r="X25" i="25" s="1"/>
  <c r="V23" i="25"/>
  <c r="V24" i="25" s="1"/>
  <c r="AH20" i="25"/>
  <c r="AF20" i="25"/>
  <c r="AD20" i="25"/>
  <c r="AB20" i="25"/>
  <c r="Z20" i="25"/>
  <c r="V20" i="25"/>
  <c r="X17" i="25"/>
  <c r="X18" i="25" s="1"/>
  <c r="X19" i="25" s="1"/>
  <c r="V17" i="25"/>
  <c r="V18" i="25" s="1"/>
  <c r="AH14" i="25"/>
  <c r="AF14" i="25"/>
  <c r="V11" i="25"/>
  <c r="L8" i="25"/>
  <c r="L7" i="25"/>
  <c r="AJ1" i="25"/>
  <c r="T1" i="25"/>
  <c r="P1" i="25"/>
  <c r="N1547" i="24"/>
  <c r="N1548" i="24" s="1"/>
  <c r="N1541" i="24"/>
  <c r="N1542" i="24" s="1"/>
  <c r="N1535" i="24"/>
  <c r="N1536" i="24" s="1"/>
  <c r="V1532" i="24"/>
  <c r="T1532" i="24"/>
  <c r="R1532" i="24"/>
  <c r="P1532" i="24"/>
  <c r="N1529" i="24"/>
  <c r="N1530" i="24" s="1"/>
  <c r="X1526" i="24"/>
  <c r="V1526" i="24"/>
  <c r="T1526" i="24"/>
  <c r="R1526" i="24"/>
  <c r="P1526" i="24"/>
  <c r="N1523" i="24"/>
  <c r="N1524" i="24" s="1"/>
  <c r="L1523" i="24"/>
  <c r="X1520" i="24"/>
  <c r="V1520" i="24"/>
  <c r="T1520" i="24"/>
  <c r="R1520" i="24"/>
  <c r="P1520" i="24"/>
  <c r="N1517" i="24"/>
  <c r="N1518" i="24" s="1"/>
  <c r="L1517" i="24"/>
  <c r="X1514" i="24"/>
  <c r="V1514" i="24"/>
  <c r="T1514" i="24"/>
  <c r="R1514" i="24"/>
  <c r="P1514" i="24"/>
  <c r="N1511" i="24"/>
  <c r="N1512" i="24" s="1"/>
  <c r="L1511" i="24"/>
  <c r="X1508" i="24"/>
  <c r="V1508" i="24"/>
  <c r="T1508" i="24"/>
  <c r="R1508" i="24"/>
  <c r="P1508" i="24"/>
  <c r="N1505" i="24"/>
  <c r="N1506" i="24" s="1"/>
  <c r="L1505" i="24"/>
  <c r="X1502" i="24"/>
  <c r="V1502" i="24"/>
  <c r="T1502" i="24"/>
  <c r="R1502" i="24"/>
  <c r="P1502" i="24"/>
  <c r="N1499" i="24"/>
  <c r="N1500" i="24" s="1"/>
  <c r="L1499" i="24"/>
  <c r="X1496" i="24"/>
  <c r="V1496" i="24"/>
  <c r="T1496" i="24"/>
  <c r="R1496" i="24"/>
  <c r="P1496" i="24"/>
  <c r="N1493" i="24"/>
  <c r="N1494" i="24" s="1"/>
  <c r="L1493" i="24"/>
  <c r="X1490" i="24"/>
  <c r="V1490" i="24"/>
  <c r="T1490" i="24"/>
  <c r="R1490" i="24"/>
  <c r="P1490" i="24"/>
  <c r="N1487" i="24"/>
  <c r="N1488" i="24" s="1"/>
  <c r="L1487" i="24"/>
  <c r="X1484" i="24"/>
  <c r="V1484" i="24"/>
  <c r="T1484" i="24"/>
  <c r="R1484" i="24"/>
  <c r="P1484" i="24"/>
  <c r="N1481" i="24"/>
  <c r="N1482" i="24" s="1"/>
  <c r="L1481" i="24"/>
  <c r="X1478" i="24"/>
  <c r="V1478" i="24"/>
  <c r="T1478" i="24"/>
  <c r="R1478" i="24"/>
  <c r="P1478" i="24"/>
  <c r="N1475" i="24"/>
  <c r="N1476" i="24" s="1"/>
  <c r="L1475" i="24"/>
  <c r="X1472" i="24"/>
  <c r="V1472" i="24"/>
  <c r="T1472" i="24"/>
  <c r="R1472" i="24"/>
  <c r="P1472" i="24"/>
  <c r="N1469" i="24"/>
  <c r="N1470" i="24" s="1"/>
  <c r="L1469" i="24"/>
  <c r="X1466" i="24"/>
  <c r="V1466" i="24"/>
  <c r="T1466" i="24"/>
  <c r="R1466" i="24"/>
  <c r="P1466" i="24"/>
  <c r="N1463" i="24"/>
  <c r="N1464" i="24" s="1"/>
  <c r="L1463" i="24"/>
  <c r="X1460" i="24"/>
  <c r="V1460" i="24"/>
  <c r="T1460" i="24"/>
  <c r="R1460" i="24"/>
  <c r="P1460" i="24"/>
  <c r="N1457" i="24"/>
  <c r="N1458" i="24" s="1"/>
  <c r="L1457" i="24"/>
  <c r="X1454" i="24"/>
  <c r="V1454" i="24"/>
  <c r="T1454" i="24"/>
  <c r="R1454" i="24"/>
  <c r="P1454" i="24"/>
  <c r="N1451" i="24"/>
  <c r="N1452" i="24" s="1"/>
  <c r="L1451" i="24"/>
  <c r="X1448" i="24"/>
  <c r="V1448" i="24"/>
  <c r="T1448" i="24"/>
  <c r="R1448" i="24"/>
  <c r="P1448" i="24"/>
  <c r="N1445" i="24"/>
  <c r="N1446" i="24" s="1"/>
  <c r="L1445" i="24"/>
  <c r="X1442" i="24"/>
  <c r="V1442" i="24"/>
  <c r="T1442" i="24"/>
  <c r="R1442" i="24"/>
  <c r="P1442" i="24"/>
  <c r="N1439" i="24"/>
  <c r="N1440" i="24" s="1"/>
  <c r="L1439" i="24"/>
  <c r="X1436" i="24"/>
  <c r="V1436" i="24"/>
  <c r="T1436" i="24"/>
  <c r="R1436" i="24"/>
  <c r="P1436" i="24"/>
  <c r="N1433" i="24"/>
  <c r="N1434" i="24" s="1"/>
  <c r="L1433" i="24"/>
  <c r="X1430" i="24"/>
  <c r="V1430" i="24"/>
  <c r="T1430" i="24"/>
  <c r="R1430" i="24"/>
  <c r="P1430" i="24"/>
  <c r="N1427" i="24"/>
  <c r="N1428" i="24" s="1"/>
  <c r="L1427" i="24"/>
  <c r="X1424" i="24"/>
  <c r="V1424" i="24"/>
  <c r="T1424" i="24"/>
  <c r="R1424" i="24"/>
  <c r="P1424" i="24"/>
  <c r="N1421" i="24"/>
  <c r="N1422" i="24" s="1"/>
  <c r="L1421" i="24"/>
  <c r="X1418" i="24"/>
  <c r="V1418" i="24"/>
  <c r="T1418" i="24"/>
  <c r="R1418" i="24"/>
  <c r="P1418" i="24"/>
  <c r="N1415" i="24"/>
  <c r="N1416" i="24" s="1"/>
  <c r="L1415" i="24"/>
  <c r="X1412" i="24"/>
  <c r="V1412" i="24"/>
  <c r="T1412" i="24"/>
  <c r="R1412" i="24"/>
  <c r="P1412" i="24"/>
  <c r="N1409" i="24"/>
  <c r="N1410" i="24" s="1"/>
  <c r="X1406" i="24"/>
  <c r="V1406" i="24"/>
  <c r="T1406" i="24"/>
  <c r="R1406" i="24"/>
  <c r="P1406" i="24"/>
  <c r="N1403" i="24"/>
  <c r="N1404" i="24" s="1"/>
  <c r="X1400" i="24"/>
  <c r="V1400" i="24"/>
  <c r="T1400" i="24"/>
  <c r="R1400" i="24"/>
  <c r="P1400" i="24"/>
  <c r="N1397" i="24"/>
  <c r="N1398" i="24" s="1"/>
  <c r="X1394" i="24"/>
  <c r="V1394" i="24"/>
  <c r="T1394" i="24"/>
  <c r="R1394" i="24"/>
  <c r="P1394" i="24"/>
  <c r="N1391" i="24"/>
  <c r="N1392" i="24" s="1"/>
  <c r="L1391" i="24"/>
  <c r="X1388" i="24"/>
  <c r="V1388" i="24"/>
  <c r="T1388" i="24"/>
  <c r="R1388" i="24"/>
  <c r="P1388" i="24"/>
  <c r="N1385" i="24"/>
  <c r="N1386" i="24" s="1"/>
  <c r="X1382" i="24"/>
  <c r="V1382" i="24"/>
  <c r="T1382" i="24"/>
  <c r="R1382" i="24"/>
  <c r="P1382" i="24"/>
  <c r="N1379" i="24"/>
  <c r="N1380" i="24" s="1"/>
  <c r="X1376" i="24"/>
  <c r="V1376" i="24"/>
  <c r="T1376" i="24"/>
  <c r="R1376" i="24"/>
  <c r="P1376" i="24"/>
  <c r="N1373" i="24"/>
  <c r="N1374" i="24" s="1"/>
  <c r="X1370" i="24"/>
  <c r="V1370" i="24"/>
  <c r="T1370" i="24"/>
  <c r="R1370" i="24"/>
  <c r="P1370" i="24"/>
  <c r="N1367" i="24"/>
  <c r="N1368" i="24" s="1"/>
  <c r="X1364" i="24"/>
  <c r="V1364" i="24"/>
  <c r="T1364" i="24"/>
  <c r="R1364" i="24"/>
  <c r="P1364" i="24"/>
  <c r="N1361" i="24"/>
  <c r="N1362" i="24" s="1"/>
  <c r="X1358" i="24"/>
  <c r="V1358" i="24"/>
  <c r="T1358" i="24"/>
  <c r="R1358" i="24"/>
  <c r="P1358" i="24"/>
  <c r="N1355" i="24"/>
  <c r="N1356" i="24" s="1"/>
  <c r="X1352" i="24"/>
  <c r="V1352" i="24"/>
  <c r="T1352" i="24"/>
  <c r="R1352" i="24"/>
  <c r="P1352" i="24"/>
  <c r="N1349" i="24"/>
  <c r="N1350" i="24" s="1"/>
  <c r="X1346" i="24"/>
  <c r="V1346" i="24"/>
  <c r="T1346" i="24"/>
  <c r="R1346" i="24"/>
  <c r="P1346" i="24"/>
  <c r="N1343" i="24"/>
  <c r="N1344" i="24" s="1"/>
  <c r="X1340" i="24"/>
  <c r="V1340" i="24"/>
  <c r="T1340" i="24"/>
  <c r="R1340" i="24"/>
  <c r="P1340" i="24"/>
  <c r="N1337" i="24"/>
  <c r="N1338" i="24" s="1"/>
  <c r="X1334" i="24"/>
  <c r="V1334" i="24"/>
  <c r="T1334" i="24"/>
  <c r="R1334" i="24"/>
  <c r="P1334" i="24"/>
  <c r="N1331" i="24"/>
  <c r="N1332" i="24" s="1"/>
  <c r="X1328" i="24"/>
  <c r="V1328" i="24"/>
  <c r="T1328" i="24"/>
  <c r="R1328" i="24"/>
  <c r="P1328" i="24"/>
  <c r="N1325" i="24"/>
  <c r="N1326" i="24" s="1"/>
  <c r="X1322" i="24"/>
  <c r="V1322" i="24"/>
  <c r="T1322" i="24"/>
  <c r="R1322" i="24"/>
  <c r="P1322" i="24"/>
  <c r="N1319" i="24"/>
  <c r="N1320" i="24" s="1"/>
  <c r="X1316" i="24"/>
  <c r="V1316" i="24"/>
  <c r="T1316" i="24"/>
  <c r="R1316" i="24"/>
  <c r="P1316" i="24"/>
  <c r="N1313" i="24"/>
  <c r="N1314" i="24" s="1"/>
  <c r="X1310" i="24"/>
  <c r="V1310" i="24"/>
  <c r="T1310" i="24"/>
  <c r="R1310" i="24"/>
  <c r="P1310" i="24"/>
  <c r="N1307" i="24"/>
  <c r="N1308" i="24" s="1"/>
  <c r="X1304" i="24"/>
  <c r="V1304" i="24"/>
  <c r="T1304" i="24"/>
  <c r="R1304" i="24"/>
  <c r="P1304" i="24"/>
  <c r="N1301" i="24"/>
  <c r="N1302" i="24" s="1"/>
  <c r="X1298" i="24"/>
  <c r="V1298" i="24"/>
  <c r="T1298" i="24"/>
  <c r="R1298" i="24"/>
  <c r="P1298" i="24"/>
  <c r="N1295" i="24"/>
  <c r="N1296" i="24" s="1"/>
  <c r="X1292" i="24"/>
  <c r="V1292" i="24"/>
  <c r="T1292" i="24"/>
  <c r="R1292" i="24"/>
  <c r="P1292" i="24"/>
  <c r="N1289" i="24"/>
  <c r="N1290" i="24" s="1"/>
  <c r="X1286" i="24"/>
  <c r="V1286" i="24"/>
  <c r="T1286" i="24"/>
  <c r="R1286" i="24"/>
  <c r="P1286" i="24"/>
  <c r="N1283" i="24"/>
  <c r="N1284" i="24" s="1"/>
  <c r="X1280" i="24"/>
  <c r="V1280" i="24"/>
  <c r="T1280" i="24"/>
  <c r="R1280" i="24"/>
  <c r="P1280" i="24"/>
  <c r="N1277" i="24"/>
  <c r="N1278" i="24" s="1"/>
  <c r="X1274" i="24"/>
  <c r="V1274" i="24"/>
  <c r="T1274" i="24"/>
  <c r="R1274" i="24"/>
  <c r="P1274" i="24"/>
  <c r="N1271" i="24"/>
  <c r="N1272" i="24" s="1"/>
  <c r="X1268" i="24"/>
  <c r="V1268" i="24"/>
  <c r="T1268" i="24"/>
  <c r="R1268" i="24"/>
  <c r="P1268" i="24"/>
  <c r="N1265" i="24"/>
  <c r="N1266" i="24" s="1"/>
  <c r="X1262" i="24"/>
  <c r="V1262" i="24"/>
  <c r="T1262" i="24"/>
  <c r="R1262" i="24"/>
  <c r="P1262" i="24"/>
  <c r="N1259" i="24"/>
  <c r="N1260" i="24" s="1"/>
  <c r="X1256" i="24"/>
  <c r="V1256" i="24"/>
  <c r="T1256" i="24"/>
  <c r="R1256" i="24"/>
  <c r="P1256" i="24"/>
  <c r="N1253" i="24"/>
  <c r="N1254" i="24" s="1"/>
  <c r="X1250" i="24"/>
  <c r="V1250" i="24"/>
  <c r="T1250" i="24"/>
  <c r="R1250" i="24"/>
  <c r="P1250" i="24"/>
  <c r="N1247" i="24"/>
  <c r="N1248" i="24" s="1"/>
  <c r="X1244" i="24"/>
  <c r="V1244" i="24"/>
  <c r="T1244" i="24"/>
  <c r="R1244" i="24"/>
  <c r="P1244" i="24"/>
  <c r="N1241" i="24"/>
  <c r="N1242" i="24" s="1"/>
  <c r="X1238" i="24"/>
  <c r="V1238" i="24"/>
  <c r="T1238" i="24"/>
  <c r="R1238" i="24"/>
  <c r="P1238" i="24"/>
  <c r="N1235" i="24"/>
  <c r="N1236" i="24" s="1"/>
  <c r="X1232" i="24"/>
  <c r="V1232" i="24"/>
  <c r="T1232" i="24"/>
  <c r="R1232" i="24"/>
  <c r="P1232" i="24"/>
  <c r="N1229" i="24"/>
  <c r="N1230" i="24" s="1"/>
  <c r="X1226" i="24"/>
  <c r="V1226" i="24"/>
  <c r="T1226" i="24"/>
  <c r="R1226" i="24"/>
  <c r="P1226" i="24"/>
  <c r="N1223" i="24"/>
  <c r="N1224" i="24" s="1"/>
  <c r="X1220" i="24"/>
  <c r="V1220" i="24"/>
  <c r="T1220" i="24"/>
  <c r="R1220" i="24"/>
  <c r="P1220" i="24"/>
  <c r="N1217" i="24"/>
  <c r="N1218" i="24" s="1"/>
  <c r="X1214" i="24"/>
  <c r="V1214" i="24"/>
  <c r="T1214" i="24"/>
  <c r="R1214" i="24"/>
  <c r="P1214" i="24"/>
  <c r="N1211" i="24"/>
  <c r="N1212" i="24" s="1"/>
  <c r="X1208" i="24"/>
  <c r="V1208" i="24"/>
  <c r="T1208" i="24"/>
  <c r="R1208" i="24"/>
  <c r="P1208" i="24"/>
  <c r="N1205" i="24"/>
  <c r="N1206" i="24" s="1"/>
  <c r="X1202" i="24"/>
  <c r="V1202" i="24"/>
  <c r="T1202" i="24"/>
  <c r="R1202" i="24"/>
  <c r="P1202" i="24"/>
  <c r="N1199" i="24"/>
  <c r="N1200" i="24" s="1"/>
  <c r="X1196" i="24"/>
  <c r="V1196" i="24"/>
  <c r="T1196" i="24"/>
  <c r="R1196" i="24"/>
  <c r="P1196" i="24"/>
  <c r="N1193" i="24"/>
  <c r="N1194" i="24" s="1"/>
  <c r="X1190" i="24"/>
  <c r="V1190" i="24"/>
  <c r="T1190" i="24"/>
  <c r="R1190" i="24"/>
  <c r="P1190" i="24"/>
  <c r="N1187" i="24"/>
  <c r="N1188" i="24" s="1"/>
  <c r="X1184" i="24"/>
  <c r="V1184" i="24"/>
  <c r="T1184" i="24"/>
  <c r="R1184" i="24"/>
  <c r="P1184" i="24"/>
  <c r="N1181" i="24"/>
  <c r="N1182" i="24" s="1"/>
  <c r="X1178" i="24"/>
  <c r="V1178" i="24"/>
  <c r="T1178" i="24"/>
  <c r="R1178" i="24"/>
  <c r="P1178" i="24"/>
  <c r="N1175" i="24"/>
  <c r="N1176" i="24" s="1"/>
  <c r="X1172" i="24"/>
  <c r="V1172" i="24"/>
  <c r="T1172" i="24"/>
  <c r="R1172" i="24"/>
  <c r="P1172" i="24"/>
  <c r="N1169" i="24"/>
  <c r="N1170" i="24" s="1"/>
  <c r="X1166" i="24"/>
  <c r="V1166" i="24"/>
  <c r="T1166" i="24"/>
  <c r="R1166" i="24"/>
  <c r="P1166" i="24"/>
  <c r="N1163" i="24"/>
  <c r="N1164" i="24" s="1"/>
  <c r="X1160" i="24"/>
  <c r="V1160" i="24"/>
  <c r="T1160" i="24"/>
  <c r="R1160" i="24"/>
  <c r="P1160" i="24"/>
  <c r="N1157" i="24"/>
  <c r="N1158" i="24" s="1"/>
  <c r="X1154" i="24"/>
  <c r="V1154" i="24"/>
  <c r="T1154" i="24"/>
  <c r="R1154" i="24"/>
  <c r="P1154" i="24"/>
  <c r="N1151" i="24"/>
  <c r="N1152" i="24" s="1"/>
  <c r="X1148" i="24"/>
  <c r="V1148" i="24"/>
  <c r="T1148" i="24"/>
  <c r="R1148" i="24"/>
  <c r="P1148" i="24"/>
  <c r="N1145" i="24"/>
  <c r="N1146" i="24" s="1"/>
  <c r="X1142" i="24"/>
  <c r="V1142" i="24"/>
  <c r="T1142" i="24"/>
  <c r="R1142" i="24"/>
  <c r="P1142" i="24"/>
  <c r="N1139" i="24"/>
  <c r="N1140" i="24" s="1"/>
  <c r="X1136" i="24"/>
  <c r="V1136" i="24"/>
  <c r="T1136" i="24"/>
  <c r="R1136" i="24"/>
  <c r="P1136" i="24"/>
  <c r="N1133" i="24"/>
  <c r="N1134" i="24" s="1"/>
  <c r="X1130" i="24"/>
  <c r="V1130" i="24"/>
  <c r="T1130" i="24"/>
  <c r="R1130" i="24"/>
  <c r="P1130" i="24"/>
  <c r="N1127" i="24"/>
  <c r="N1128" i="24" s="1"/>
  <c r="X1124" i="24"/>
  <c r="V1124" i="24"/>
  <c r="T1124" i="24"/>
  <c r="R1124" i="24"/>
  <c r="P1124" i="24"/>
  <c r="N1121" i="24"/>
  <c r="N1122" i="24" s="1"/>
  <c r="X1118" i="24"/>
  <c r="V1118" i="24"/>
  <c r="T1118" i="24"/>
  <c r="R1118" i="24"/>
  <c r="P1118" i="24"/>
  <c r="N1115" i="24"/>
  <c r="N1116" i="24" s="1"/>
  <c r="X1112" i="24"/>
  <c r="V1112" i="24"/>
  <c r="T1112" i="24"/>
  <c r="R1112" i="24"/>
  <c r="P1112" i="24"/>
  <c r="N1109" i="24"/>
  <c r="N1110" i="24" s="1"/>
  <c r="X1106" i="24"/>
  <c r="V1106" i="24"/>
  <c r="T1106" i="24"/>
  <c r="R1106" i="24"/>
  <c r="P1106" i="24"/>
  <c r="N1103" i="24"/>
  <c r="N1104" i="24" s="1"/>
  <c r="L1103" i="24"/>
  <c r="X1100" i="24"/>
  <c r="V1100" i="24"/>
  <c r="T1100" i="24"/>
  <c r="R1100" i="24"/>
  <c r="P1100" i="24"/>
  <c r="N1097" i="24"/>
  <c r="N1098" i="24" s="1"/>
  <c r="X1094" i="24"/>
  <c r="V1094" i="24"/>
  <c r="T1094" i="24"/>
  <c r="R1094" i="24"/>
  <c r="P1094" i="24"/>
  <c r="N1091" i="24"/>
  <c r="N1092" i="24" s="1"/>
  <c r="X1088" i="24"/>
  <c r="V1088" i="24"/>
  <c r="T1088" i="24"/>
  <c r="R1088" i="24"/>
  <c r="P1088" i="24"/>
  <c r="N1085" i="24"/>
  <c r="N1086" i="24" s="1"/>
  <c r="X1082" i="24"/>
  <c r="V1082" i="24"/>
  <c r="T1082" i="24"/>
  <c r="R1082" i="24"/>
  <c r="P1082" i="24"/>
  <c r="N1079" i="24"/>
  <c r="N1080" i="24" s="1"/>
  <c r="X1076" i="24"/>
  <c r="V1076" i="24"/>
  <c r="T1076" i="24"/>
  <c r="R1076" i="24"/>
  <c r="P1076" i="24"/>
  <c r="N1073" i="24"/>
  <c r="N1074" i="24" s="1"/>
  <c r="X1070" i="24"/>
  <c r="V1070" i="24"/>
  <c r="T1070" i="24"/>
  <c r="R1070" i="24"/>
  <c r="P1070" i="24"/>
  <c r="N1067" i="24"/>
  <c r="N1068" i="24" s="1"/>
  <c r="X1064" i="24"/>
  <c r="V1064" i="24"/>
  <c r="T1064" i="24"/>
  <c r="R1064" i="24"/>
  <c r="P1064" i="24"/>
  <c r="N1061" i="24"/>
  <c r="N1062" i="24" s="1"/>
  <c r="X1058" i="24"/>
  <c r="V1058" i="24"/>
  <c r="T1058" i="24"/>
  <c r="R1058" i="24"/>
  <c r="P1058" i="24"/>
  <c r="N1055" i="24"/>
  <c r="N1056" i="24" s="1"/>
  <c r="X1052" i="24"/>
  <c r="V1052" i="24"/>
  <c r="T1052" i="24"/>
  <c r="R1052" i="24"/>
  <c r="P1052" i="24"/>
  <c r="N1049" i="24"/>
  <c r="N1050" i="24" s="1"/>
  <c r="X1046" i="24"/>
  <c r="V1046" i="24"/>
  <c r="T1046" i="24"/>
  <c r="R1046" i="24"/>
  <c r="P1046" i="24"/>
  <c r="N1043" i="24"/>
  <c r="N1044" i="24" s="1"/>
  <c r="X1040" i="24"/>
  <c r="V1040" i="24"/>
  <c r="T1040" i="24"/>
  <c r="R1040" i="24"/>
  <c r="P1040" i="24"/>
  <c r="N1037" i="24"/>
  <c r="N1038" i="24" s="1"/>
  <c r="X1034" i="24"/>
  <c r="V1034" i="24"/>
  <c r="T1034" i="24"/>
  <c r="R1034" i="24"/>
  <c r="P1034" i="24"/>
  <c r="N1031" i="24"/>
  <c r="N1032" i="24" s="1"/>
  <c r="X1028" i="24"/>
  <c r="V1028" i="24"/>
  <c r="T1028" i="24"/>
  <c r="R1028" i="24"/>
  <c r="P1028" i="24"/>
  <c r="N1025" i="24"/>
  <c r="N1026" i="24" s="1"/>
  <c r="X1022" i="24"/>
  <c r="V1022" i="24"/>
  <c r="T1022" i="24"/>
  <c r="R1022" i="24"/>
  <c r="P1022" i="24"/>
  <c r="N1019" i="24"/>
  <c r="N1020" i="24" s="1"/>
  <c r="X1016" i="24"/>
  <c r="V1016" i="24"/>
  <c r="T1016" i="24"/>
  <c r="R1016" i="24"/>
  <c r="P1016" i="24"/>
  <c r="N1013" i="24"/>
  <c r="N1014" i="24" s="1"/>
  <c r="X1010" i="24"/>
  <c r="V1010" i="24"/>
  <c r="T1010" i="24"/>
  <c r="R1010" i="24"/>
  <c r="P1010" i="24"/>
  <c r="N1007" i="24"/>
  <c r="N1008" i="24" s="1"/>
  <c r="X1004" i="24"/>
  <c r="V1004" i="24"/>
  <c r="T1004" i="24"/>
  <c r="R1004" i="24"/>
  <c r="P1004" i="24"/>
  <c r="N1001" i="24"/>
  <c r="N1002" i="24" s="1"/>
  <c r="X998" i="24"/>
  <c r="V998" i="24"/>
  <c r="T998" i="24"/>
  <c r="R998" i="24"/>
  <c r="P998" i="24"/>
  <c r="N995" i="24"/>
  <c r="N996" i="24" s="1"/>
  <c r="X992" i="24"/>
  <c r="V992" i="24"/>
  <c r="T992" i="24"/>
  <c r="R992" i="24"/>
  <c r="P992" i="24"/>
  <c r="N989" i="24"/>
  <c r="N990" i="24" s="1"/>
  <c r="X986" i="24"/>
  <c r="V986" i="24"/>
  <c r="T986" i="24"/>
  <c r="R986" i="24"/>
  <c r="P986" i="24"/>
  <c r="N983" i="24"/>
  <c r="N984" i="24" s="1"/>
  <c r="X980" i="24"/>
  <c r="V980" i="24"/>
  <c r="T980" i="24"/>
  <c r="R980" i="24"/>
  <c r="P980" i="24"/>
  <c r="N977" i="24"/>
  <c r="N978" i="24" s="1"/>
  <c r="X974" i="24"/>
  <c r="V974" i="24"/>
  <c r="T974" i="24"/>
  <c r="R974" i="24"/>
  <c r="P974" i="24"/>
  <c r="N971" i="24"/>
  <c r="N972" i="24" s="1"/>
  <c r="X968" i="24"/>
  <c r="V968" i="24"/>
  <c r="T968" i="24"/>
  <c r="R968" i="24"/>
  <c r="P968" i="24"/>
  <c r="N965" i="24"/>
  <c r="N966" i="24" s="1"/>
  <c r="X962" i="24"/>
  <c r="V962" i="24"/>
  <c r="T962" i="24"/>
  <c r="R962" i="24"/>
  <c r="P962" i="24"/>
  <c r="N959" i="24"/>
  <c r="N960" i="24" s="1"/>
  <c r="X956" i="24"/>
  <c r="V956" i="24"/>
  <c r="T956" i="24"/>
  <c r="R956" i="24"/>
  <c r="P956" i="24"/>
  <c r="N953" i="24"/>
  <c r="N954" i="24" s="1"/>
  <c r="X950" i="24"/>
  <c r="V950" i="24"/>
  <c r="T950" i="24"/>
  <c r="R950" i="24"/>
  <c r="P950" i="24"/>
  <c r="N947" i="24"/>
  <c r="N948" i="24" s="1"/>
  <c r="X944" i="24"/>
  <c r="V944" i="24"/>
  <c r="T944" i="24"/>
  <c r="R944" i="24"/>
  <c r="P944" i="24"/>
  <c r="N941" i="24"/>
  <c r="N942" i="24" s="1"/>
  <c r="X938" i="24"/>
  <c r="V938" i="24"/>
  <c r="T938" i="24"/>
  <c r="R938" i="24"/>
  <c r="P938" i="24"/>
  <c r="N935" i="24"/>
  <c r="N936" i="24" s="1"/>
  <c r="X932" i="24"/>
  <c r="V932" i="24"/>
  <c r="T932" i="24"/>
  <c r="R932" i="24"/>
  <c r="P932" i="24"/>
  <c r="N929" i="24"/>
  <c r="N930" i="24" s="1"/>
  <c r="X926" i="24"/>
  <c r="V926" i="24"/>
  <c r="T926" i="24"/>
  <c r="R926" i="24"/>
  <c r="P926" i="24"/>
  <c r="N923" i="24"/>
  <c r="N924" i="24" s="1"/>
  <c r="X920" i="24"/>
  <c r="V920" i="24"/>
  <c r="T920" i="24"/>
  <c r="R920" i="24"/>
  <c r="P920" i="24"/>
  <c r="N917" i="24"/>
  <c r="N918" i="24" s="1"/>
  <c r="X914" i="24"/>
  <c r="V914" i="24"/>
  <c r="T914" i="24"/>
  <c r="R914" i="24"/>
  <c r="P914" i="24"/>
  <c r="N911" i="24"/>
  <c r="N912" i="24" s="1"/>
  <c r="X908" i="24"/>
  <c r="V908" i="24"/>
  <c r="T908" i="24"/>
  <c r="R908" i="24"/>
  <c r="P908" i="24"/>
  <c r="Z906" i="24"/>
  <c r="N905" i="24"/>
  <c r="N906" i="24" s="1"/>
  <c r="L905" i="24"/>
  <c r="X902" i="24"/>
  <c r="V902" i="24"/>
  <c r="T902" i="24"/>
  <c r="R902" i="24"/>
  <c r="P902" i="24"/>
  <c r="N899" i="24"/>
  <c r="N900" i="24" s="1"/>
  <c r="X896" i="24"/>
  <c r="V896" i="24"/>
  <c r="T896" i="24"/>
  <c r="R896" i="24"/>
  <c r="P896" i="24"/>
  <c r="N893" i="24"/>
  <c r="N894" i="24" s="1"/>
  <c r="X890" i="24"/>
  <c r="V890" i="24"/>
  <c r="T890" i="24"/>
  <c r="R890" i="24"/>
  <c r="P890" i="24"/>
  <c r="Z888" i="24"/>
  <c r="N887" i="24"/>
  <c r="N888" i="24" s="1"/>
  <c r="L887" i="24"/>
  <c r="X884" i="24"/>
  <c r="V884" i="24"/>
  <c r="T884" i="24"/>
  <c r="R884" i="24"/>
  <c r="P884" i="24"/>
  <c r="N881" i="24"/>
  <c r="N882" i="24" s="1"/>
  <c r="X878" i="24"/>
  <c r="V878" i="24"/>
  <c r="T878" i="24"/>
  <c r="R878" i="24"/>
  <c r="P878" i="24"/>
  <c r="N875" i="24"/>
  <c r="N876" i="24" s="1"/>
  <c r="L875" i="24"/>
  <c r="X872" i="24"/>
  <c r="V872" i="24"/>
  <c r="T872" i="24"/>
  <c r="R872" i="24"/>
  <c r="P872" i="24"/>
  <c r="Z870" i="24"/>
  <c r="N869" i="24"/>
  <c r="N870" i="24" s="1"/>
  <c r="L869" i="24"/>
  <c r="X866" i="24"/>
  <c r="V866" i="24"/>
  <c r="T866" i="24"/>
  <c r="R866" i="24"/>
  <c r="P866" i="24"/>
  <c r="N863" i="24"/>
  <c r="N864" i="24" s="1"/>
  <c r="X860" i="24"/>
  <c r="V860" i="24"/>
  <c r="T860" i="24"/>
  <c r="R860" i="24"/>
  <c r="P860" i="24"/>
  <c r="N857" i="24"/>
  <c r="N858" i="24" s="1"/>
  <c r="L857" i="24"/>
  <c r="X854" i="24"/>
  <c r="V854" i="24"/>
  <c r="T854" i="24"/>
  <c r="R854" i="24"/>
  <c r="P854" i="24"/>
  <c r="Z852" i="24"/>
  <c r="N851" i="24"/>
  <c r="N852" i="24" s="1"/>
  <c r="X848" i="24"/>
  <c r="V848" i="24"/>
  <c r="T848" i="24"/>
  <c r="R848" i="24"/>
  <c r="P848" i="24"/>
  <c r="N845" i="24"/>
  <c r="N846" i="24" s="1"/>
  <c r="X842" i="24"/>
  <c r="V842" i="24"/>
  <c r="T842" i="24"/>
  <c r="R842" i="24"/>
  <c r="P842" i="24"/>
  <c r="N839" i="24"/>
  <c r="N840" i="24" s="1"/>
  <c r="X836" i="24"/>
  <c r="V836" i="24"/>
  <c r="T836" i="24"/>
  <c r="R836" i="24"/>
  <c r="P836" i="24"/>
  <c r="N833" i="24"/>
  <c r="N834" i="24" s="1"/>
  <c r="X830" i="24"/>
  <c r="V830" i="24"/>
  <c r="T830" i="24"/>
  <c r="R830" i="24"/>
  <c r="P830" i="24"/>
  <c r="N827" i="24"/>
  <c r="N828" i="24" s="1"/>
  <c r="X824" i="24"/>
  <c r="V824" i="24"/>
  <c r="T824" i="24"/>
  <c r="R824" i="24"/>
  <c r="P824" i="24"/>
  <c r="N821" i="24"/>
  <c r="N822" i="24" s="1"/>
  <c r="X818" i="24"/>
  <c r="V818" i="24"/>
  <c r="T818" i="24"/>
  <c r="R818" i="24"/>
  <c r="P818" i="24"/>
  <c r="N815" i="24"/>
  <c r="N816" i="24" s="1"/>
  <c r="X812" i="24"/>
  <c r="V812" i="24"/>
  <c r="T812" i="24"/>
  <c r="R812" i="24"/>
  <c r="P812" i="24"/>
  <c r="N809" i="24"/>
  <c r="N810" i="24" s="1"/>
  <c r="X806" i="24"/>
  <c r="V806" i="24"/>
  <c r="T806" i="24"/>
  <c r="R806" i="24"/>
  <c r="P806" i="24"/>
  <c r="N803" i="24"/>
  <c r="N804" i="24" s="1"/>
  <c r="X800" i="24"/>
  <c r="V800" i="24"/>
  <c r="T800" i="24"/>
  <c r="R800" i="24"/>
  <c r="P800" i="24"/>
  <c r="N797" i="24"/>
  <c r="N798" i="24" s="1"/>
  <c r="X794" i="24"/>
  <c r="V794" i="24"/>
  <c r="T794" i="24"/>
  <c r="R794" i="24"/>
  <c r="P794" i="24"/>
  <c r="N791" i="24"/>
  <c r="N792" i="24" s="1"/>
  <c r="X788" i="24"/>
  <c r="V788" i="24"/>
  <c r="T788" i="24"/>
  <c r="R788" i="24"/>
  <c r="P788" i="24"/>
  <c r="N785" i="24"/>
  <c r="N786" i="24" s="1"/>
  <c r="X782" i="24"/>
  <c r="V782" i="24"/>
  <c r="T782" i="24"/>
  <c r="R782" i="24"/>
  <c r="P782" i="24"/>
  <c r="N779" i="24"/>
  <c r="N780" i="24" s="1"/>
  <c r="X776" i="24"/>
  <c r="V776" i="24"/>
  <c r="T776" i="24"/>
  <c r="R776" i="24"/>
  <c r="P776" i="24"/>
  <c r="N773" i="24"/>
  <c r="N774" i="24" s="1"/>
  <c r="X770" i="24"/>
  <c r="V770" i="24"/>
  <c r="T770" i="24"/>
  <c r="R770" i="24"/>
  <c r="P770" i="24"/>
  <c r="N767" i="24"/>
  <c r="N768" i="24" s="1"/>
  <c r="X764" i="24"/>
  <c r="V764" i="24"/>
  <c r="T764" i="24"/>
  <c r="R764" i="24"/>
  <c r="P764" i="24"/>
  <c r="N761" i="24"/>
  <c r="N762" i="24" s="1"/>
  <c r="X758" i="24"/>
  <c r="V758" i="24"/>
  <c r="T758" i="24"/>
  <c r="R758" i="24"/>
  <c r="P758" i="24"/>
  <c r="N755" i="24"/>
  <c r="N756" i="24" s="1"/>
  <c r="X752" i="24"/>
  <c r="V752" i="24"/>
  <c r="T752" i="24"/>
  <c r="R752" i="24"/>
  <c r="P752" i="24"/>
  <c r="N749" i="24"/>
  <c r="N750" i="24" s="1"/>
  <c r="X746" i="24"/>
  <c r="V746" i="24"/>
  <c r="T746" i="24"/>
  <c r="R746" i="24"/>
  <c r="P746" i="24"/>
  <c r="N743" i="24"/>
  <c r="N744" i="24" s="1"/>
  <c r="X740" i="24"/>
  <c r="V740" i="24"/>
  <c r="T740" i="24"/>
  <c r="R740" i="24"/>
  <c r="P740" i="24"/>
  <c r="N737" i="24"/>
  <c r="N738" i="24" s="1"/>
  <c r="X734" i="24"/>
  <c r="V734" i="24"/>
  <c r="T734" i="24"/>
  <c r="R734" i="24"/>
  <c r="P734" i="24"/>
  <c r="N731" i="24"/>
  <c r="N732" i="24" s="1"/>
  <c r="X728" i="24"/>
  <c r="V728" i="24"/>
  <c r="T728" i="24"/>
  <c r="R728" i="24"/>
  <c r="P728" i="24"/>
  <c r="N725" i="24"/>
  <c r="N726" i="24" s="1"/>
  <c r="X722" i="24"/>
  <c r="V722" i="24"/>
  <c r="T722" i="24"/>
  <c r="R722" i="24"/>
  <c r="P722" i="24"/>
  <c r="N719" i="24"/>
  <c r="N720" i="24" s="1"/>
  <c r="X716" i="24"/>
  <c r="V716" i="24"/>
  <c r="T716" i="24"/>
  <c r="R716" i="24"/>
  <c r="P716" i="24"/>
  <c r="N713" i="24"/>
  <c r="N714" i="24" s="1"/>
  <c r="X710" i="24"/>
  <c r="V710" i="24"/>
  <c r="T710" i="24"/>
  <c r="R710" i="24"/>
  <c r="P710" i="24"/>
  <c r="N707" i="24"/>
  <c r="N708" i="24" s="1"/>
  <c r="X704" i="24"/>
  <c r="V704" i="24"/>
  <c r="T704" i="24"/>
  <c r="R704" i="24"/>
  <c r="P704" i="24"/>
  <c r="N701" i="24"/>
  <c r="N702" i="24" s="1"/>
  <c r="X698" i="24"/>
  <c r="V698" i="24"/>
  <c r="T698" i="24"/>
  <c r="R698" i="24"/>
  <c r="P698" i="24"/>
  <c r="N695" i="24"/>
  <c r="N696" i="24" s="1"/>
  <c r="X692" i="24"/>
  <c r="V692" i="24"/>
  <c r="T692" i="24"/>
  <c r="R692" i="24"/>
  <c r="P692" i="24"/>
  <c r="N689" i="24"/>
  <c r="N690" i="24" s="1"/>
  <c r="X686" i="24"/>
  <c r="V686" i="24"/>
  <c r="T686" i="24"/>
  <c r="R686" i="24"/>
  <c r="P686" i="24"/>
  <c r="N683" i="24"/>
  <c r="N684" i="24" s="1"/>
  <c r="X680" i="24"/>
  <c r="V680" i="24"/>
  <c r="T680" i="24"/>
  <c r="R680" i="24"/>
  <c r="P680" i="24"/>
  <c r="N677" i="24"/>
  <c r="N678" i="24" s="1"/>
  <c r="X674" i="24"/>
  <c r="V674" i="24"/>
  <c r="T674" i="24"/>
  <c r="R674" i="24"/>
  <c r="P674" i="24"/>
  <c r="N671" i="24"/>
  <c r="N672" i="24" s="1"/>
  <c r="X668" i="24"/>
  <c r="V668" i="24"/>
  <c r="T668" i="24"/>
  <c r="R668" i="24"/>
  <c r="P668" i="24"/>
  <c r="N665" i="24"/>
  <c r="N666" i="24" s="1"/>
  <c r="X662" i="24"/>
  <c r="V662" i="24"/>
  <c r="T662" i="24"/>
  <c r="R662" i="24"/>
  <c r="P662" i="24"/>
  <c r="N659" i="24"/>
  <c r="N660" i="24" s="1"/>
  <c r="X656" i="24"/>
  <c r="V656" i="24"/>
  <c r="T656" i="24"/>
  <c r="R656" i="24"/>
  <c r="P656" i="24"/>
  <c r="N653" i="24"/>
  <c r="N654" i="24" s="1"/>
  <c r="X650" i="24"/>
  <c r="V650" i="24"/>
  <c r="T650" i="24"/>
  <c r="R650" i="24"/>
  <c r="P650" i="24"/>
  <c r="N647" i="24"/>
  <c r="N648" i="24" s="1"/>
  <c r="V644" i="24"/>
  <c r="T644" i="24"/>
  <c r="R644" i="24"/>
  <c r="P644" i="24"/>
  <c r="N641" i="24"/>
  <c r="N642" i="24" s="1"/>
  <c r="V638" i="24"/>
  <c r="T638" i="24"/>
  <c r="R638" i="24"/>
  <c r="P638" i="24"/>
  <c r="N635" i="24"/>
  <c r="N636" i="24" s="1"/>
  <c r="V632" i="24"/>
  <c r="T632" i="24"/>
  <c r="R632" i="24"/>
  <c r="P632" i="24"/>
  <c r="N629" i="24"/>
  <c r="N630" i="24" s="1"/>
  <c r="X626" i="24"/>
  <c r="V626" i="24"/>
  <c r="T626" i="24"/>
  <c r="R626" i="24"/>
  <c r="P626" i="24"/>
  <c r="N623" i="24"/>
  <c r="N624" i="24" s="1"/>
  <c r="X620" i="24"/>
  <c r="V620" i="24"/>
  <c r="T620" i="24"/>
  <c r="R620" i="24"/>
  <c r="P620" i="24"/>
  <c r="N617" i="24"/>
  <c r="N618" i="24" s="1"/>
  <c r="X614" i="24"/>
  <c r="V614" i="24"/>
  <c r="T614" i="24"/>
  <c r="R614" i="24"/>
  <c r="P614" i="24"/>
  <c r="N611" i="24"/>
  <c r="N612" i="24" s="1"/>
  <c r="V608" i="24"/>
  <c r="T608" i="24"/>
  <c r="R608" i="24"/>
  <c r="P608" i="24"/>
  <c r="N605" i="24"/>
  <c r="N606" i="24" s="1"/>
  <c r="X602" i="24"/>
  <c r="V602" i="24"/>
  <c r="T602" i="24"/>
  <c r="R602" i="24"/>
  <c r="P602" i="24"/>
  <c r="N599" i="24"/>
  <c r="N600" i="24" s="1"/>
  <c r="X596" i="24"/>
  <c r="V596" i="24"/>
  <c r="T596" i="24"/>
  <c r="R596" i="24"/>
  <c r="P596" i="24"/>
  <c r="N593" i="24"/>
  <c r="N594" i="24" s="1"/>
  <c r="V590" i="24"/>
  <c r="T590" i="24"/>
  <c r="R590" i="24"/>
  <c r="P590" i="24"/>
  <c r="N587" i="24"/>
  <c r="N588" i="24" s="1"/>
  <c r="V584" i="24"/>
  <c r="T584" i="24"/>
  <c r="R584" i="24"/>
  <c r="P584" i="24"/>
  <c r="N581" i="24"/>
  <c r="N582" i="24" s="1"/>
  <c r="X578" i="24"/>
  <c r="V578" i="24"/>
  <c r="T578" i="24"/>
  <c r="R578" i="24"/>
  <c r="P578" i="24"/>
  <c r="N575" i="24"/>
  <c r="N576" i="24" s="1"/>
  <c r="X572" i="24"/>
  <c r="V572" i="24"/>
  <c r="T572" i="24"/>
  <c r="R572" i="24"/>
  <c r="P572" i="24"/>
  <c r="N569" i="24"/>
  <c r="N570" i="24" s="1"/>
  <c r="X566" i="24"/>
  <c r="V566" i="24"/>
  <c r="T566" i="24"/>
  <c r="R566" i="24"/>
  <c r="P566" i="24"/>
  <c r="N563" i="24"/>
  <c r="N564" i="24" s="1"/>
  <c r="X560" i="24"/>
  <c r="V560" i="24"/>
  <c r="T560" i="24"/>
  <c r="R560" i="24"/>
  <c r="P560" i="24"/>
  <c r="N557" i="24"/>
  <c r="N558" i="24" s="1"/>
  <c r="X554" i="24"/>
  <c r="V554" i="24"/>
  <c r="T554" i="24"/>
  <c r="R554" i="24"/>
  <c r="P554" i="24"/>
  <c r="N551" i="24"/>
  <c r="N552" i="24" s="1"/>
  <c r="X548" i="24"/>
  <c r="V548" i="24"/>
  <c r="T548" i="24"/>
  <c r="R548" i="24"/>
  <c r="P548" i="24"/>
  <c r="N545" i="24"/>
  <c r="N546" i="24" s="1"/>
  <c r="X542" i="24"/>
  <c r="V542" i="24"/>
  <c r="T542" i="24"/>
  <c r="R542" i="24"/>
  <c r="P542" i="24"/>
  <c r="N539" i="24"/>
  <c r="N540" i="24" s="1"/>
  <c r="X536" i="24"/>
  <c r="V536" i="24"/>
  <c r="T536" i="24"/>
  <c r="R536" i="24"/>
  <c r="P536" i="24"/>
  <c r="N533" i="24"/>
  <c r="N534" i="24" s="1"/>
  <c r="X530" i="24"/>
  <c r="V530" i="24"/>
  <c r="T530" i="24"/>
  <c r="R530" i="24"/>
  <c r="P530" i="24"/>
  <c r="N527" i="24"/>
  <c r="N528" i="24" s="1"/>
  <c r="X524" i="24"/>
  <c r="V524" i="24"/>
  <c r="T524" i="24"/>
  <c r="R524" i="24"/>
  <c r="P524" i="24"/>
  <c r="N521" i="24"/>
  <c r="N522" i="24" s="1"/>
  <c r="X518" i="24"/>
  <c r="V518" i="24"/>
  <c r="T518" i="24"/>
  <c r="R518" i="24"/>
  <c r="P518" i="24"/>
  <c r="N515" i="24"/>
  <c r="N516" i="24" s="1"/>
  <c r="X512" i="24"/>
  <c r="V512" i="24"/>
  <c r="T512" i="24"/>
  <c r="R512" i="24"/>
  <c r="P512" i="24"/>
  <c r="N509" i="24"/>
  <c r="N510" i="24" s="1"/>
  <c r="X506" i="24"/>
  <c r="V506" i="24"/>
  <c r="T506" i="24"/>
  <c r="R506" i="24"/>
  <c r="P506" i="24"/>
  <c r="N503" i="24"/>
  <c r="N504" i="24" s="1"/>
  <c r="X500" i="24"/>
  <c r="V500" i="24"/>
  <c r="T500" i="24"/>
  <c r="R500" i="24"/>
  <c r="P500" i="24"/>
  <c r="N497" i="24"/>
  <c r="N498" i="24" s="1"/>
  <c r="X494" i="24"/>
  <c r="V494" i="24"/>
  <c r="T494" i="24"/>
  <c r="R494" i="24"/>
  <c r="P494" i="24"/>
  <c r="N491" i="24"/>
  <c r="N492" i="24" s="1"/>
  <c r="X482" i="24"/>
  <c r="V482" i="24"/>
  <c r="T482" i="24"/>
  <c r="R482" i="24"/>
  <c r="P482" i="24"/>
  <c r="N479" i="24"/>
  <c r="N480" i="24" s="1"/>
  <c r="L479" i="24"/>
  <c r="L480" i="24" s="1"/>
  <c r="X476" i="24"/>
  <c r="V476" i="24"/>
  <c r="T476" i="24"/>
  <c r="R476" i="24"/>
  <c r="P476" i="24"/>
  <c r="N473" i="24"/>
  <c r="N474" i="24" s="1"/>
  <c r="L473" i="24"/>
  <c r="L474" i="24" s="1"/>
  <c r="X470" i="24"/>
  <c r="V470" i="24"/>
  <c r="T470" i="24"/>
  <c r="R470" i="24"/>
  <c r="P470" i="24"/>
  <c r="N467" i="24"/>
  <c r="N468" i="24" s="1"/>
  <c r="X464" i="24"/>
  <c r="V464" i="24"/>
  <c r="T464" i="24"/>
  <c r="R464" i="24"/>
  <c r="P464" i="24"/>
  <c r="N461" i="24"/>
  <c r="N462" i="24" s="1"/>
  <c r="X458" i="24"/>
  <c r="V458" i="24"/>
  <c r="T458" i="24"/>
  <c r="R458" i="24"/>
  <c r="P458" i="24"/>
  <c r="N455" i="24"/>
  <c r="N456" i="24" s="1"/>
  <c r="X452" i="24"/>
  <c r="V452" i="24"/>
  <c r="T452" i="24"/>
  <c r="R452" i="24"/>
  <c r="P452" i="24"/>
  <c r="N449" i="24"/>
  <c r="N450" i="24" s="1"/>
  <c r="X446" i="24"/>
  <c r="V446" i="24"/>
  <c r="T446" i="24"/>
  <c r="R446" i="24"/>
  <c r="P446" i="24"/>
  <c r="N443" i="24"/>
  <c r="N444" i="24" s="1"/>
  <c r="X440" i="24"/>
  <c r="V440" i="24"/>
  <c r="T440" i="24"/>
  <c r="R440" i="24"/>
  <c r="P440" i="24"/>
  <c r="N437" i="24"/>
  <c r="N438" i="24" s="1"/>
  <c r="X434" i="24"/>
  <c r="V434" i="24"/>
  <c r="T434" i="24"/>
  <c r="R434" i="24"/>
  <c r="P434" i="24"/>
  <c r="N431" i="24"/>
  <c r="N432" i="24" s="1"/>
  <c r="X428" i="24"/>
  <c r="V428" i="24"/>
  <c r="T428" i="24"/>
  <c r="R428" i="24"/>
  <c r="P428" i="24"/>
  <c r="N425" i="24"/>
  <c r="N426" i="24" s="1"/>
  <c r="X422" i="24"/>
  <c r="V422" i="24"/>
  <c r="T422" i="24"/>
  <c r="R422" i="24"/>
  <c r="P422" i="24"/>
  <c r="N419" i="24"/>
  <c r="N420" i="24" s="1"/>
  <c r="X416" i="24"/>
  <c r="V416" i="24"/>
  <c r="T416" i="24"/>
  <c r="R416" i="24"/>
  <c r="P416" i="24"/>
  <c r="L414" i="24"/>
  <c r="N413" i="24"/>
  <c r="N414" i="24" s="1"/>
  <c r="R410" i="24"/>
  <c r="P410" i="24"/>
  <c r="N407" i="24"/>
  <c r="N408" i="24" s="1"/>
  <c r="L407" i="24"/>
  <c r="X404" i="24"/>
  <c r="V404" i="24"/>
  <c r="T404" i="24"/>
  <c r="R404" i="24"/>
  <c r="P404" i="24"/>
  <c r="L402" i="24"/>
  <c r="N401" i="24"/>
  <c r="N402" i="24" s="1"/>
  <c r="X398" i="24"/>
  <c r="V398" i="24"/>
  <c r="T398" i="24"/>
  <c r="R398" i="24"/>
  <c r="P398" i="24"/>
  <c r="L396" i="24"/>
  <c r="N395" i="24"/>
  <c r="N396" i="24" s="1"/>
  <c r="X392" i="24"/>
  <c r="V392" i="24"/>
  <c r="T392" i="24"/>
  <c r="R392" i="24"/>
  <c r="P392" i="24"/>
  <c r="L390" i="24"/>
  <c r="N389" i="24"/>
  <c r="N390" i="24" s="1"/>
  <c r="X386" i="24"/>
  <c r="V386" i="24"/>
  <c r="T386" i="24"/>
  <c r="R386" i="24"/>
  <c r="P386" i="24"/>
  <c r="N383" i="24"/>
  <c r="N384" i="24" s="1"/>
  <c r="X380" i="24"/>
  <c r="V380" i="24"/>
  <c r="T380" i="24"/>
  <c r="R380" i="24"/>
  <c r="P380" i="24"/>
  <c r="N377" i="24"/>
  <c r="N378" i="24" s="1"/>
  <c r="V374" i="24"/>
  <c r="T374" i="24"/>
  <c r="R374" i="24"/>
  <c r="P374" i="24"/>
  <c r="N371" i="24"/>
  <c r="N372" i="24" s="1"/>
  <c r="X368" i="24"/>
  <c r="V368" i="24"/>
  <c r="T368" i="24"/>
  <c r="R368" i="24"/>
  <c r="P368" i="24"/>
  <c r="L366" i="24"/>
  <c r="AC365" i="24"/>
  <c r="N365" i="24"/>
  <c r="N366" i="24" s="1"/>
  <c r="X362" i="24"/>
  <c r="V362" i="24"/>
  <c r="T362" i="24"/>
  <c r="R362" i="24"/>
  <c r="P362" i="24"/>
  <c r="L360" i="24"/>
  <c r="N359" i="24"/>
  <c r="N360" i="24" s="1"/>
  <c r="X356" i="24"/>
  <c r="V356" i="24"/>
  <c r="T356" i="24"/>
  <c r="R356" i="24"/>
  <c r="P356" i="24"/>
  <c r="L354" i="24"/>
  <c r="N353" i="24"/>
  <c r="N354" i="24" s="1"/>
  <c r="X350" i="24"/>
  <c r="V350" i="24"/>
  <c r="T350" i="24"/>
  <c r="R350" i="24"/>
  <c r="P350" i="24"/>
  <c r="L348" i="24"/>
  <c r="N347" i="24"/>
  <c r="N348" i="24" s="1"/>
  <c r="X344" i="24"/>
  <c r="V344" i="24"/>
  <c r="T344" i="24"/>
  <c r="R344" i="24"/>
  <c r="P344" i="24"/>
  <c r="N341" i="24"/>
  <c r="N342" i="24" s="1"/>
  <c r="X338" i="24"/>
  <c r="V338" i="24"/>
  <c r="T338" i="24"/>
  <c r="R338" i="24"/>
  <c r="P338" i="24"/>
  <c r="N335" i="24"/>
  <c r="N336" i="24" s="1"/>
  <c r="X332" i="24"/>
  <c r="V332" i="24"/>
  <c r="T332" i="24"/>
  <c r="R332" i="24"/>
  <c r="P332" i="24"/>
  <c r="N329" i="24"/>
  <c r="N330" i="24" s="1"/>
  <c r="X326" i="24"/>
  <c r="V326" i="24"/>
  <c r="T326" i="24"/>
  <c r="R326" i="24"/>
  <c r="P326" i="24"/>
  <c r="N323" i="24"/>
  <c r="N324" i="24" s="1"/>
  <c r="X320" i="24"/>
  <c r="V320" i="24"/>
  <c r="T320" i="24"/>
  <c r="R320" i="24"/>
  <c r="P320" i="24"/>
  <c r="N317" i="24"/>
  <c r="N318" i="24" s="1"/>
  <c r="X314" i="24"/>
  <c r="V314" i="24"/>
  <c r="T314" i="24"/>
  <c r="R314" i="24"/>
  <c r="P314" i="24"/>
  <c r="N311" i="24"/>
  <c r="N312" i="24" s="1"/>
  <c r="X308" i="24"/>
  <c r="V308" i="24"/>
  <c r="T308" i="24"/>
  <c r="R308" i="24"/>
  <c r="P308" i="24"/>
  <c r="N305" i="24"/>
  <c r="N306" i="24" s="1"/>
  <c r="X302" i="24"/>
  <c r="V302" i="24"/>
  <c r="T302" i="24"/>
  <c r="R302" i="24"/>
  <c r="P302" i="24"/>
  <c r="N299" i="24"/>
  <c r="N300" i="24" s="1"/>
  <c r="X296" i="24"/>
  <c r="V296" i="24"/>
  <c r="T296" i="24"/>
  <c r="R296" i="24"/>
  <c r="P296" i="24"/>
  <c r="N293" i="24"/>
  <c r="N294" i="24" s="1"/>
  <c r="X290" i="24"/>
  <c r="V290" i="24"/>
  <c r="T290" i="24"/>
  <c r="R290" i="24"/>
  <c r="P290" i="24"/>
  <c r="N287" i="24"/>
  <c r="N288" i="24" s="1"/>
  <c r="X284" i="24"/>
  <c r="V284" i="24"/>
  <c r="T284" i="24"/>
  <c r="R284" i="24"/>
  <c r="P284" i="24"/>
  <c r="N281" i="24"/>
  <c r="N282" i="24" s="1"/>
  <c r="X278" i="24"/>
  <c r="V278" i="24"/>
  <c r="T278" i="24"/>
  <c r="R278" i="24"/>
  <c r="P278" i="24"/>
  <c r="L276" i="24"/>
  <c r="N275" i="24"/>
  <c r="N276" i="24" s="1"/>
  <c r="X272" i="24"/>
  <c r="V272" i="24"/>
  <c r="T272" i="24"/>
  <c r="R272" i="24"/>
  <c r="P272" i="24"/>
  <c r="N269" i="24"/>
  <c r="N270" i="24" s="1"/>
  <c r="X266" i="24"/>
  <c r="V266" i="24"/>
  <c r="T266" i="24"/>
  <c r="R266" i="24"/>
  <c r="P266" i="24"/>
  <c r="N263" i="24"/>
  <c r="N264" i="24" s="1"/>
  <c r="R260" i="24"/>
  <c r="P260" i="24"/>
  <c r="L258" i="24"/>
  <c r="N257" i="24"/>
  <c r="N258" i="24" s="1"/>
  <c r="X254" i="24"/>
  <c r="V254" i="24"/>
  <c r="T254" i="24"/>
  <c r="R254" i="24"/>
  <c r="P254" i="24"/>
  <c r="N251" i="24"/>
  <c r="N252" i="24" s="1"/>
  <c r="X248" i="24"/>
  <c r="V248" i="24"/>
  <c r="T248" i="24"/>
  <c r="R248" i="24"/>
  <c r="P248" i="24"/>
  <c r="N245" i="24"/>
  <c r="N246" i="24" s="1"/>
  <c r="L245" i="24"/>
  <c r="X242" i="24"/>
  <c r="V242" i="24"/>
  <c r="T242" i="24"/>
  <c r="R242" i="24"/>
  <c r="P242" i="24"/>
  <c r="L240" i="24"/>
  <c r="N239" i="24"/>
  <c r="N240" i="24" s="1"/>
  <c r="X236" i="24"/>
  <c r="V236" i="24"/>
  <c r="T236" i="24"/>
  <c r="R236" i="24"/>
  <c r="P236" i="24"/>
  <c r="N233" i="24"/>
  <c r="N234" i="24" s="1"/>
  <c r="X230" i="24"/>
  <c r="V230" i="24"/>
  <c r="T230" i="24"/>
  <c r="R230" i="24"/>
  <c r="P230" i="24"/>
  <c r="N227" i="24"/>
  <c r="N228" i="24" s="1"/>
  <c r="X224" i="24"/>
  <c r="V224" i="24"/>
  <c r="T224" i="24"/>
  <c r="R224" i="24"/>
  <c r="P224" i="24"/>
  <c r="N221" i="24"/>
  <c r="N222" i="24" s="1"/>
  <c r="X218" i="24"/>
  <c r="V218" i="24"/>
  <c r="T218" i="24"/>
  <c r="R218" i="24"/>
  <c r="P218" i="24"/>
  <c r="N215" i="24"/>
  <c r="N216" i="24" s="1"/>
  <c r="X212" i="24"/>
  <c r="V212" i="24"/>
  <c r="T212" i="24"/>
  <c r="R212" i="24"/>
  <c r="P212" i="24"/>
  <c r="N209" i="24"/>
  <c r="N210" i="24" s="1"/>
  <c r="X206" i="24"/>
  <c r="V206" i="24"/>
  <c r="T206" i="24"/>
  <c r="R206" i="24"/>
  <c r="P206" i="24"/>
  <c r="N203" i="24"/>
  <c r="N204" i="24" s="1"/>
  <c r="X200" i="24"/>
  <c r="V200" i="24"/>
  <c r="T200" i="24"/>
  <c r="R200" i="24"/>
  <c r="P200" i="24"/>
  <c r="N197" i="24"/>
  <c r="N198" i="24" s="1"/>
  <c r="X194" i="24"/>
  <c r="V194" i="24"/>
  <c r="T194" i="24"/>
  <c r="R194" i="24"/>
  <c r="P194" i="24"/>
  <c r="N191" i="24"/>
  <c r="N192" i="24" s="1"/>
  <c r="X188" i="24"/>
  <c r="V188" i="24"/>
  <c r="T188" i="24"/>
  <c r="R188" i="24"/>
  <c r="P188" i="24"/>
  <c r="N185" i="24"/>
  <c r="N186" i="24" s="1"/>
  <c r="X182" i="24"/>
  <c r="V182" i="24"/>
  <c r="T182" i="24"/>
  <c r="R182" i="24"/>
  <c r="P182" i="24"/>
  <c r="N179" i="24"/>
  <c r="N180" i="24" s="1"/>
  <c r="L179" i="24"/>
  <c r="X176" i="24"/>
  <c r="V176" i="24"/>
  <c r="T176" i="24"/>
  <c r="R176" i="24"/>
  <c r="P176" i="24"/>
  <c r="L174" i="24"/>
  <c r="N173" i="24"/>
  <c r="N174" i="24" s="1"/>
  <c r="X170" i="24"/>
  <c r="V170" i="24"/>
  <c r="T170" i="24"/>
  <c r="R170" i="24"/>
  <c r="P170" i="24"/>
  <c r="L168" i="24"/>
  <c r="N167" i="24"/>
  <c r="N168" i="24" s="1"/>
  <c r="X164" i="24"/>
  <c r="V164" i="24"/>
  <c r="T164" i="24"/>
  <c r="R164" i="24"/>
  <c r="P164" i="24"/>
  <c r="L162" i="24"/>
  <c r="N161" i="24"/>
  <c r="N162" i="24" s="1"/>
  <c r="X158" i="24"/>
  <c r="V158" i="24"/>
  <c r="T158" i="24"/>
  <c r="R158" i="24"/>
  <c r="P158" i="24"/>
  <c r="N155" i="24"/>
  <c r="N156" i="24" s="1"/>
  <c r="X152" i="24"/>
  <c r="V152" i="24"/>
  <c r="T152" i="24"/>
  <c r="R152" i="24"/>
  <c r="P152" i="24"/>
  <c r="N149" i="24"/>
  <c r="N150" i="24" s="1"/>
  <c r="X146" i="24"/>
  <c r="V146" i="24"/>
  <c r="T146" i="24"/>
  <c r="R146" i="24"/>
  <c r="P146" i="24"/>
  <c r="N143" i="24"/>
  <c r="N144" i="24" s="1"/>
  <c r="X140" i="24"/>
  <c r="V140" i="24"/>
  <c r="T140" i="24"/>
  <c r="R140" i="24"/>
  <c r="P140" i="24"/>
  <c r="N137" i="24"/>
  <c r="N138" i="24" s="1"/>
  <c r="X134" i="24"/>
  <c r="V134" i="24"/>
  <c r="T134" i="24"/>
  <c r="R134" i="24"/>
  <c r="P134" i="24"/>
  <c r="N131" i="24"/>
  <c r="N132" i="24" s="1"/>
  <c r="X128" i="24"/>
  <c r="V128" i="24"/>
  <c r="T128" i="24"/>
  <c r="R128" i="24"/>
  <c r="P128" i="24"/>
  <c r="L126" i="24"/>
  <c r="N125" i="24"/>
  <c r="N126" i="24" s="1"/>
  <c r="X122" i="24"/>
  <c r="V122" i="24"/>
  <c r="T122" i="24"/>
  <c r="R122" i="24"/>
  <c r="P122" i="24"/>
  <c r="N119" i="24"/>
  <c r="N120" i="24" s="1"/>
  <c r="X116" i="24"/>
  <c r="V116" i="24"/>
  <c r="T116" i="24"/>
  <c r="R116" i="24"/>
  <c r="P116" i="24"/>
  <c r="N113" i="24"/>
  <c r="N114" i="24" s="1"/>
  <c r="X110" i="24"/>
  <c r="V110" i="24"/>
  <c r="T110" i="24"/>
  <c r="R110" i="24"/>
  <c r="P110" i="24"/>
  <c r="N107" i="24"/>
  <c r="N108" i="24" s="1"/>
  <c r="X104" i="24"/>
  <c r="V104" i="24"/>
  <c r="T104" i="24"/>
  <c r="R104" i="24"/>
  <c r="P104" i="24"/>
  <c r="N101" i="24"/>
  <c r="N102" i="24" s="1"/>
  <c r="X98" i="24"/>
  <c r="V98" i="24"/>
  <c r="T98" i="24"/>
  <c r="R98" i="24"/>
  <c r="P98" i="24"/>
  <c r="N95" i="24"/>
  <c r="N96" i="24" s="1"/>
  <c r="X92" i="24"/>
  <c r="V92" i="24"/>
  <c r="T92" i="24"/>
  <c r="R92" i="24"/>
  <c r="P92" i="24"/>
  <c r="N89" i="24"/>
  <c r="N90" i="24" s="1"/>
  <c r="L89" i="24"/>
  <c r="X86" i="24"/>
  <c r="V86" i="24"/>
  <c r="T86" i="24"/>
  <c r="R86" i="24"/>
  <c r="P86" i="24"/>
  <c r="L84" i="24"/>
  <c r="N83" i="24"/>
  <c r="N84" i="24" s="1"/>
  <c r="X80" i="24"/>
  <c r="V80" i="24"/>
  <c r="T80" i="24"/>
  <c r="R80" i="24"/>
  <c r="P80" i="24"/>
  <c r="N77" i="24"/>
  <c r="N78" i="24" s="1"/>
  <c r="X74" i="24"/>
  <c r="V74" i="24"/>
  <c r="T74" i="24"/>
  <c r="R74" i="24"/>
  <c r="P74" i="24"/>
  <c r="L72" i="24"/>
  <c r="N71" i="24"/>
  <c r="N72" i="24" s="1"/>
  <c r="X68" i="24"/>
  <c r="V68" i="24"/>
  <c r="T68" i="24"/>
  <c r="R68" i="24"/>
  <c r="P68" i="24"/>
  <c r="L66" i="24"/>
  <c r="N65" i="24"/>
  <c r="N66" i="24" s="1"/>
  <c r="X62" i="24"/>
  <c r="V62" i="24"/>
  <c r="T62" i="24"/>
  <c r="R62" i="24"/>
  <c r="P62" i="24"/>
  <c r="L60" i="24"/>
  <c r="N59" i="24"/>
  <c r="N60" i="24" s="1"/>
  <c r="X56" i="24"/>
  <c r="V56" i="24"/>
  <c r="T56" i="24"/>
  <c r="R56" i="24"/>
  <c r="P56" i="24"/>
  <c r="L54" i="24"/>
  <c r="N53" i="24"/>
  <c r="N54" i="24" s="1"/>
  <c r="X50" i="24"/>
  <c r="V50" i="24"/>
  <c r="T50" i="24"/>
  <c r="R50" i="24"/>
  <c r="P50" i="24"/>
  <c r="L48" i="24"/>
  <c r="N47" i="24"/>
  <c r="N48" i="24" s="1"/>
  <c r="X44" i="24"/>
  <c r="V44" i="24"/>
  <c r="T44" i="24"/>
  <c r="R44" i="24"/>
  <c r="P44" i="24"/>
  <c r="N41" i="24"/>
  <c r="N42" i="24" s="1"/>
  <c r="L41" i="24"/>
  <c r="L42" i="24" s="1"/>
  <c r="X38" i="24"/>
  <c r="V38" i="24"/>
  <c r="T38" i="24"/>
  <c r="R38" i="24"/>
  <c r="P38" i="24"/>
  <c r="N35" i="24"/>
  <c r="N36" i="24" s="1"/>
  <c r="X32" i="24"/>
  <c r="V32" i="24"/>
  <c r="T32" i="24"/>
  <c r="R32" i="24"/>
  <c r="P32" i="24"/>
  <c r="N29" i="24"/>
  <c r="N30" i="24" s="1"/>
  <c r="X26" i="24"/>
  <c r="V26" i="24"/>
  <c r="T26" i="24"/>
  <c r="R26" i="24"/>
  <c r="P26" i="24"/>
  <c r="N23" i="24"/>
  <c r="N24" i="24" s="1"/>
  <c r="X20" i="24"/>
  <c r="V20" i="24"/>
  <c r="T20" i="24"/>
  <c r="R20" i="24"/>
  <c r="P20" i="24"/>
  <c r="L18" i="24"/>
  <c r="N17" i="24"/>
  <c r="N18" i="24" s="1"/>
  <c r="X14" i="24"/>
  <c r="B8" i="24"/>
  <c r="B7" i="24"/>
  <c r="Z1" i="24"/>
  <c r="J1" i="24"/>
  <c r="F1" i="24"/>
  <c r="N1" i="23"/>
  <c r="X638" i="23"/>
  <c r="V638" i="23"/>
  <c r="T638" i="23"/>
  <c r="R638" i="23"/>
  <c r="P638" i="23"/>
  <c r="N635" i="23"/>
  <c r="N636" i="23" s="1"/>
  <c r="L635" i="23"/>
  <c r="X632" i="23"/>
  <c r="V632" i="23"/>
  <c r="T632" i="23"/>
  <c r="R632" i="23"/>
  <c r="P632" i="23"/>
  <c r="Z630" i="23"/>
  <c r="N629" i="23"/>
  <c r="N630" i="23" s="1"/>
  <c r="L629" i="23"/>
  <c r="X626" i="23"/>
  <c r="V626" i="23"/>
  <c r="T626" i="23"/>
  <c r="R626" i="23"/>
  <c r="P626" i="23"/>
  <c r="N623" i="23"/>
  <c r="N624" i="23" s="1"/>
  <c r="L623" i="23"/>
  <c r="X620" i="23"/>
  <c r="V620" i="23"/>
  <c r="T620" i="23"/>
  <c r="R620" i="23"/>
  <c r="P620" i="23"/>
  <c r="Z618" i="23"/>
  <c r="N617" i="23"/>
  <c r="N618" i="23" s="1"/>
  <c r="L617" i="23"/>
  <c r="X614" i="23"/>
  <c r="V614" i="23"/>
  <c r="T614" i="23"/>
  <c r="R614" i="23"/>
  <c r="P614" i="23"/>
  <c r="Z612" i="23"/>
  <c r="N611" i="23"/>
  <c r="N612" i="23" s="1"/>
  <c r="L611" i="23"/>
  <c r="X608" i="23"/>
  <c r="V608" i="23"/>
  <c r="T608" i="23"/>
  <c r="R608" i="23"/>
  <c r="P608" i="23"/>
  <c r="Z606" i="23"/>
  <c r="N605" i="23"/>
  <c r="N606" i="23" s="1"/>
  <c r="L605" i="23"/>
  <c r="X602" i="23"/>
  <c r="V602" i="23"/>
  <c r="T602" i="23"/>
  <c r="R602" i="23"/>
  <c r="P602" i="23"/>
  <c r="Z600" i="23"/>
  <c r="N599" i="23"/>
  <c r="N600" i="23" s="1"/>
  <c r="L599" i="23"/>
  <c r="X596" i="23"/>
  <c r="V596" i="23"/>
  <c r="T596" i="23"/>
  <c r="R596" i="23"/>
  <c r="P596" i="23"/>
  <c r="Z594" i="23"/>
  <c r="N593" i="23"/>
  <c r="N594" i="23" s="1"/>
  <c r="L593" i="23"/>
  <c r="X590" i="23"/>
  <c r="V590" i="23"/>
  <c r="T590" i="23"/>
  <c r="R590" i="23"/>
  <c r="P590" i="23"/>
  <c r="Z588" i="23"/>
  <c r="N587" i="23"/>
  <c r="N588" i="23" s="1"/>
  <c r="L587" i="23"/>
  <c r="X584" i="23"/>
  <c r="V584" i="23"/>
  <c r="T584" i="23"/>
  <c r="R584" i="23"/>
  <c r="P584" i="23"/>
  <c r="Z582" i="23"/>
  <c r="N581" i="23"/>
  <c r="N582" i="23" s="1"/>
  <c r="L581" i="23"/>
  <c r="X578" i="23"/>
  <c r="V578" i="23"/>
  <c r="T578" i="23"/>
  <c r="R578" i="23"/>
  <c r="P578" i="23"/>
  <c r="Z576" i="23"/>
  <c r="N575" i="23"/>
  <c r="N576" i="23" s="1"/>
  <c r="L575" i="23"/>
  <c r="X572" i="23"/>
  <c r="V572" i="23"/>
  <c r="T572" i="23"/>
  <c r="R572" i="23"/>
  <c r="P572" i="23"/>
  <c r="Z570" i="23"/>
  <c r="N569" i="23"/>
  <c r="N570" i="23" s="1"/>
  <c r="L569" i="23"/>
  <c r="X566" i="23"/>
  <c r="V566" i="23"/>
  <c r="T566" i="23"/>
  <c r="R566" i="23"/>
  <c r="P566" i="23"/>
  <c r="Z564" i="23"/>
  <c r="N563" i="23"/>
  <c r="N564" i="23" s="1"/>
  <c r="L563" i="23"/>
  <c r="X560" i="23"/>
  <c r="V560" i="23"/>
  <c r="T560" i="23"/>
  <c r="R560" i="23"/>
  <c r="P560" i="23"/>
  <c r="Z558" i="23"/>
  <c r="N557" i="23"/>
  <c r="N558" i="23" s="1"/>
  <c r="L557" i="23"/>
  <c r="X554" i="23"/>
  <c r="V554" i="23"/>
  <c r="T554" i="23"/>
  <c r="R554" i="23"/>
  <c r="P554" i="23"/>
  <c r="Z552" i="23"/>
  <c r="N551" i="23"/>
  <c r="N552" i="23" s="1"/>
  <c r="L551" i="23"/>
  <c r="X548" i="23"/>
  <c r="V548" i="23"/>
  <c r="T548" i="23"/>
  <c r="R548" i="23"/>
  <c r="P548" i="23"/>
  <c r="Z546" i="23"/>
  <c r="N545" i="23"/>
  <c r="N546" i="23" s="1"/>
  <c r="L545" i="23"/>
  <c r="X542" i="23"/>
  <c r="V542" i="23"/>
  <c r="T542" i="23"/>
  <c r="R542" i="23"/>
  <c r="P542" i="23"/>
  <c r="N539" i="23"/>
  <c r="N540" i="23" s="1"/>
  <c r="L539" i="23"/>
  <c r="X536" i="23"/>
  <c r="V536" i="23"/>
  <c r="T536" i="23"/>
  <c r="R536" i="23"/>
  <c r="P536" i="23"/>
  <c r="Z534" i="23"/>
  <c r="N533" i="23"/>
  <c r="N534" i="23" s="1"/>
  <c r="L533" i="23"/>
  <c r="X530" i="23"/>
  <c r="V530" i="23"/>
  <c r="T530" i="23"/>
  <c r="R530" i="23"/>
  <c r="P530" i="23"/>
  <c r="N527" i="23"/>
  <c r="N528" i="23" s="1"/>
  <c r="L527" i="23"/>
  <c r="X524" i="23"/>
  <c r="V524" i="23"/>
  <c r="T524" i="23"/>
  <c r="R524" i="23"/>
  <c r="P524" i="23"/>
  <c r="Z522" i="23"/>
  <c r="N521" i="23"/>
  <c r="N522" i="23" s="1"/>
  <c r="X518" i="23"/>
  <c r="V518" i="23"/>
  <c r="T518" i="23"/>
  <c r="R518" i="23"/>
  <c r="P518" i="23"/>
  <c r="N515" i="23"/>
  <c r="N516" i="23" s="1"/>
  <c r="X512" i="23"/>
  <c r="V512" i="23"/>
  <c r="T512" i="23"/>
  <c r="R512" i="23"/>
  <c r="P512" i="23"/>
  <c r="Z510" i="23"/>
  <c r="N509" i="23"/>
  <c r="N510" i="23" s="1"/>
  <c r="X506" i="23"/>
  <c r="V506" i="23"/>
  <c r="T506" i="23"/>
  <c r="R506" i="23"/>
  <c r="P506" i="23"/>
  <c r="Z504" i="23"/>
  <c r="N503" i="23"/>
  <c r="N504" i="23" s="1"/>
  <c r="X500" i="23"/>
  <c r="V500" i="23"/>
  <c r="T500" i="23"/>
  <c r="R500" i="23"/>
  <c r="P500" i="23"/>
  <c r="N497" i="23"/>
  <c r="N498" i="23" s="1"/>
  <c r="X494" i="23"/>
  <c r="V494" i="23"/>
  <c r="T494" i="23"/>
  <c r="R494" i="23"/>
  <c r="P494" i="23"/>
  <c r="N491" i="23"/>
  <c r="N492" i="23" s="1"/>
  <c r="X488" i="23"/>
  <c r="V488" i="23"/>
  <c r="T488" i="23"/>
  <c r="R488" i="23"/>
  <c r="P488" i="23"/>
  <c r="N485" i="23"/>
  <c r="N486" i="23" s="1"/>
  <c r="X482" i="23"/>
  <c r="V482" i="23"/>
  <c r="T482" i="23"/>
  <c r="R482" i="23"/>
  <c r="P482" i="23"/>
  <c r="N479" i="23"/>
  <c r="N480" i="23" s="1"/>
  <c r="X476" i="23"/>
  <c r="V476" i="23"/>
  <c r="T476" i="23"/>
  <c r="R476" i="23"/>
  <c r="P476" i="23"/>
  <c r="N473" i="23"/>
  <c r="N474" i="23" s="1"/>
  <c r="L473" i="23"/>
  <c r="L474" i="23" s="1"/>
  <c r="X470" i="23"/>
  <c r="V470" i="23"/>
  <c r="T470" i="23"/>
  <c r="R470" i="23"/>
  <c r="P470" i="23"/>
  <c r="N467" i="23"/>
  <c r="N468" i="23" s="1"/>
  <c r="X464" i="23"/>
  <c r="V464" i="23"/>
  <c r="T464" i="23"/>
  <c r="R464" i="23"/>
  <c r="P464" i="23"/>
  <c r="N461" i="23"/>
  <c r="N462" i="23" s="1"/>
  <c r="X458" i="23"/>
  <c r="V458" i="23"/>
  <c r="T458" i="23"/>
  <c r="R458" i="23"/>
  <c r="P458" i="23"/>
  <c r="N455" i="23"/>
  <c r="N456" i="23" s="1"/>
  <c r="X452" i="23"/>
  <c r="V452" i="23"/>
  <c r="T452" i="23"/>
  <c r="R452" i="23"/>
  <c r="P452" i="23"/>
  <c r="Z450" i="23"/>
  <c r="N449" i="23"/>
  <c r="N450" i="23" s="1"/>
  <c r="L449" i="23"/>
  <c r="X446" i="23"/>
  <c r="V446" i="23"/>
  <c r="T446" i="23"/>
  <c r="R446" i="23"/>
  <c r="P446" i="23"/>
  <c r="N443" i="23"/>
  <c r="N444" i="23" s="1"/>
  <c r="X440" i="23"/>
  <c r="V440" i="23"/>
  <c r="T440" i="23"/>
  <c r="R440" i="23"/>
  <c r="P440" i="23"/>
  <c r="Z438" i="23"/>
  <c r="N437" i="23"/>
  <c r="N438" i="23" s="1"/>
  <c r="X434" i="23"/>
  <c r="V434" i="23"/>
  <c r="T434" i="23"/>
  <c r="R434" i="23"/>
  <c r="P434" i="23"/>
  <c r="N431" i="23"/>
  <c r="N432" i="23" s="1"/>
  <c r="L431" i="23"/>
  <c r="X428" i="23"/>
  <c r="V428" i="23"/>
  <c r="T428" i="23"/>
  <c r="R428" i="23"/>
  <c r="P428" i="23"/>
  <c r="N425" i="23"/>
  <c r="N426" i="23" s="1"/>
  <c r="X422" i="23"/>
  <c r="V422" i="23"/>
  <c r="T422" i="23"/>
  <c r="R422" i="23"/>
  <c r="P422" i="23"/>
  <c r="N419" i="23"/>
  <c r="N420" i="23" s="1"/>
  <c r="X416" i="23"/>
  <c r="V416" i="23"/>
  <c r="T416" i="23"/>
  <c r="R416" i="23"/>
  <c r="P416" i="23"/>
  <c r="N413" i="23"/>
  <c r="N414" i="23" s="1"/>
  <c r="X410" i="23"/>
  <c r="V410" i="23"/>
  <c r="T410" i="23"/>
  <c r="R410" i="23"/>
  <c r="P410" i="23"/>
  <c r="Z408" i="23"/>
  <c r="N407" i="23"/>
  <c r="N408" i="23" s="1"/>
  <c r="L407" i="23"/>
  <c r="X404" i="23"/>
  <c r="V404" i="23"/>
  <c r="T404" i="23"/>
  <c r="R404" i="23"/>
  <c r="P404" i="23"/>
  <c r="N401" i="23"/>
  <c r="N402" i="23" s="1"/>
  <c r="L401" i="23"/>
  <c r="X398" i="23"/>
  <c r="V398" i="23"/>
  <c r="T398" i="23"/>
  <c r="R398" i="23"/>
  <c r="P398" i="23"/>
  <c r="N395" i="23"/>
  <c r="N396" i="23" s="1"/>
  <c r="L395" i="23"/>
  <c r="X392" i="23"/>
  <c r="V392" i="23"/>
  <c r="T392" i="23"/>
  <c r="R392" i="23"/>
  <c r="P392" i="23"/>
  <c r="N389" i="23"/>
  <c r="N390" i="23" s="1"/>
  <c r="V386" i="23"/>
  <c r="T386" i="23"/>
  <c r="R386" i="23"/>
  <c r="P386" i="23"/>
  <c r="N383" i="23"/>
  <c r="N384" i="23" s="1"/>
  <c r="L383" i="23"/>
  <c r="L384" i="23" s="1"/>
  <c r="V380" i="23"/>
  <c r="T380" i="23"/>
  <c r="R380" i="23"/>
  <c r="P380" i="23"/>
  <c r="N377" i="23"/>
  <c r="N378" i="23" s="1"/>
  <c r="L377" i="23"/>
  <c r="X374" i="23"/>
  <c r="V374" i="23"/>
  <c r="T374" i="23"/>
  <c r="R374" i="23"/>
  <c r="P374" i="23"/>
  <c r="N371" i="23"/>
  <c r="N372" i="23" s="1"/>
  <c r="L371" i="23"/>
  <c r="L372" i="23" s="1"/>
  <c r="X368" i="23"/>
  <c r="V368" i="23"/>
  <c r="T368" i="23"/>
  <c r="R368" i="23"/>
  <c r="P368" i="23"/>
  <c r="Z366" i="23"/>
  <c r="N365" i="23"/>
  <c r="N366" i="23" s="1"/>
  <c r="L365" i="23"/>
  <c r="L366" i="23" s="1"/>
  <c r="X362" i="23"/>
  <c r="V362" i="23"/>
  <c r="T362" i="23"/>
  <c r="R362" i="23"/>
  <c r="P362" i="23"/>
  <c r="L362" i="23"/>
  <c r="Z360" i="23"/>
  <c r="AG359" i="23"/>
  <c r="N359" i="23"/>
  <c r="N360" i="23" s="1"/>
  <c r="N361" i="23" s="1"/>
  <c r="L359" i="23"/>
  <c r="X356" i="23"/>
  <c r="V356" i="23"/>
  <c r="T356" i="23"/>
  <c r="R356" i="23"/>
  <c r="P356" i="23"/>
  <c r="N353" i="23"/>
  <c r="N354" i="23" s="1"/>
  <c r="L353" i="23"/>
  <c r="L354" i="23" s="1"/>
  <c r="X350" i="23"/>
  <c r="V350" i="23"/>
  <c r="T350" i="23"/>
  <c r="R350" i="23"/>
  <c r="P350" i="23"/>
  <c r="N347" i="23"/>
  <c r="N348" i="23" s="1"/>
  <c r="L347" i="23"/>
  <c r="L348" i="23" s="1"/>
  <c r="X344" i="23"/>
  <c r="V344" i="23"/>
  <c r="T344" i="23"/>
  <c r="R344" i="23"/>
  <c r="P344" i="23"/>
  <c r="N341" i="23"/>
  <c r="N342" i="23" s="1"/>
  <c r="L341" i="23"/>
  <c r="X338" i="23"/>
  <c r="V338" i="23"/>
  <c r="T338" i="23"/>
  <c r="R338" i="23"/>
  <c r="P338" i="23"/>
  <c r="N335" i="23"/>
  <c r="N336" i="23" s="1"/>
  <c r="L335" i="23"/>
  <c r="L336" i="23" s="1"/>
  <c r="X332" i="23"/>
  <c r="V332" i="23"/>
  <c r="T332" i="23"/>
  <c r="R332" i="23"/>
  <c r="P332" i="23"/>
  <c r="N329" i="23"/>
  <c r="N330" i="23" s="1"/>
  <c r="L329" i="23"/>
  <c r="L330" i="23" s="1"/>
  <c r="X326" i="23"/>
  <c r="V326" i="23"/>
  <c r="T326" i="23"/>
  <c r="R326" i="23"/>
  <c r="P326" i="23"/>
  <c r="N323" i="23"/>
  <c r="N324" i="23" s="1"/>
  <c r="L323" i="23"/>
  <c r="X320" i="23"/>
  <c r="V320" i="23"/>
  <c r="T320" i="23"/>
  <c r="R320" i="23"/>
  <c r="P320" i="23"/>
  <c r="N317" i="23"/>
  <c r="N318" i="23" s="1"/>
  <c r="L317" i="23"/>
  <c r="X314" i="23"/>
  <c r="V314" i="23"/>
  <c r="T314" i="23"/>
  <c r="R314" i="23"/>
  <c r="P314" i="23"/>
  <c r="N311" i="23"/>
  <c r="N312" i="23" s="1"/>
  <c r="L311" i="23"/>
  <c r="X308" i="23"/>
  <c r="V308" i="23"/>
  <c r="T308" i="23"/>
  <c r="R308" i="23"/>
  <c r="P308" i="23"/>
  <c r="N305" i="23"/>
  <c r="N306" i="23" s="1"/>
  <c r="L305" i="23"/>
  <c r="X302" i="23"/>
  <c r="V302" i="23"/>
  <c r="T302" i="23"/>
  <c r="R302" i="23"/>
  <c r="P302" i="23"/>
  <c r="N299" i="23"/>
  <c r="N300" i="23" s="1"/>
  <c r="L299" i="23"/>
  <c r="X296" i="23"/>
  <c r="V296" i="23"/>
  <c r="T296" i="23"/>
  <c r="R296" i="23"/>
  <c r="P296" i="23"/>
  <c r="N293" i="23"/>
  <c r="N294" i="23" s="1"/>
  <c r="L293" i="23"/>
  <c r="X290" i="23"/>
  <c r="V290" i="23"/>
  <c r="T290" i="23"/>
  <c r="R290" i="23"/>
  <c r="P290" i="23"/>
  <c r="N287" i="23"/>
  <c r="N288" i="23" s="1"/>
  <c r="X278" i="23"/>
  <c r="V278" i="23"/>
  <c r="T278" i="23"/>
  <c r="R278" i="23"/>
  <c r="P278" i="23"/>
  <c r="N275" i="23"/>
  <c r="N276" i="23" s="1"/>
  <c r="L275" i="23"/>
  <c r="L276" i="23" s="1"/>
  <c r="X272" i="23"/>
  <c r="V272" i="23"/>
  <c r="T272" i="23"/>
  <c r="R272" i="23"/>
  <c r="P272" i="23"/>
  <c r="Z270" i="23"/>
  <c r="N269" i="23"/>
  <c r="N270" i="23" s="1"/>
  <c r="L269" i="23"/>
  <c r="X266" i="23"/>
  <c r="V266" i="23"/>
  <c r="T266" i="23"/>
  <c r="R266" i="23"/>
  <c r="P266" i="23"/>
  <c r="Z264" i="23"/>
  <c r="N263" i="23"/>
  <c r="N264" i="23" s="1"/>
  <c r="L263" i="23"/>
  <c r="X260" i="23"/>
  <c r="V260" i="23"/>
  <c r="T260" i="23"/>
  <c r="R260" i="23"/>
  <c r="P260" i="23"/>
  <c r="Z258" i="23"/>
  <c r="N257" i="23"/>
  <c r="N258" i="23" s="1"/>
  <c r="L257" i="23"/>
  <c r="L258" i="23" s="1"/>
  <c r="X254" i="23"/>
  <c r="V254" i="23"/>
  <c r="T254" i="23"/>
  <c r="R254" i="23"/>
  <c r="P254" i="23"/>
  <c r="Z252" i="23"/>
  <c r="N251" i="23"/>
  <c r="N252" i="23" s="1"/>
  <c r="L251" i="23"/>
  <c r="L252" i="23" s="1"/>
  <c r="X248" i="23"/>
  <c r="V248" i="23"/>
  <c r="T248" i="23"/>
  <c r="R248" i="23"/>
  <c r="P248" i="23"/>
  <c r="N245" i="23"/>
  <c r="N246" i="23" s="1"/>
  <c r="X242" i="23"/>
  <c r="V242" i="23"/>
  <c r="T242" i="23"/>
  <c r="R242" i="23"/>
  <c r="P242" i="23"/>
  <c r="N239" i="23"/>
  <c r="N240" i="23" s="1"/>
  <c r="L239" i="23"/>
  <c r="L240" i="23" s="1"/>
  <c r="X236" i="23"/>
  <c r="V236" i="23"/>
  <c r="T236" i="23"/>
  <c r="R236" i="23"/>
  <c r="P236" i="23"/>
  <c r="Z234" i="23"/>
  <c r="N233" i="23"/>
  <c r="N234" i="23" s="1"/>
  <c r="X230" i="23"/>
  <c r="V230" i="23"/>
  <c r="T230" i="23"/>
  <c r="R230" i="23"/>
  <c r="P230" i="23"/>
  <c r="Z228" i="23"/>
  <c r="N227" i="23"/>
  <c r="N228" i="23" s="1"/>
  <c r="L227" i="23"/>
  <c r="X224" i="23"/>
  <c r="V224" i="23"/>
  <c r="T224" i="23"/>
  <c r="R224" i="23"/>
  <c r="P224" i="23"/>
  <c r="Z222" i="23"/>
  <c r="N221" i="23"/>
  <c r="N222" i="23" s="1"/>
  <c r="L221" i="23"/>
  <c r="L222" i="23" s="1"/>
  <c r="X218" i="23"/>
  <c r="V218" i="23"/>
  <c r="T218" i="23"/>
  <c r="R218" i="23"/>
  <c r="P218" i="23"/>
  <c r="N215" i="23"/>
  <c r="N216" i="23" s="1"/>
  <c r="L215" i="23"/>
  <c r="X212" i="23"/>
  <c r="V212" i="23"/>
  <c r="T212" i="23"/>
  <c r="R212" i="23"/>
  <c r="P212" i="23"/>
  <c r="N209" i="23"/>
  <c r="N210" i="23" s="1"/>
  <c r="L209" i="23"/>
  <c r="X206" i="23"/>
  <c r="V206" i="23"/>
  <c r="T206" i="23"/>
  <c r="R206" i="23"/>
  <c r="P206" i="23"/>
  <c r="N203" i="23"/>
  <c r="N204" i="23" s="1"/>
  <c r="L203" i="23"/>
  <c r="L204" i="23" s="1"/>
  <c r="X200" i="23"/>
  <c r="V200" i="23"/>
  <c r="T200" i="23"/>
  <c r="R200" i="23"/>
  <c r="P200" i="23"/>
  <c r="N197" i="23"/>
  <c r="N198" i="23" s="1"/>
  <c r="L197" i="23"/>
  <c r="X194" i="23"/>
  <c r="V194" i="23"/>
  <c r="T194" i="23"/>
  <c r="R194" i="23"/>
  <c r="P194" i="23"/>
  <c r="N191" i="23"/>
  <c r="N192" i="23" s="1"/>
  <c r="L191" i="23"/>
  <c r="L192" i="23" s="1"/>
  <c r="X188" i="23"/>
  <c r="V188" i="23"/>
  <c r="T188" i="23"/>
  <c r="R188" i="23"/>
  <c r="P188" i="23"/>
  <c r="N185" i="23"/>
  <c r="N186" i="23" s="1"/>
  <c r="L185" i="23"/>
  <c r="X182" i="23"/>
  <c r="V182" i="23"/>
  <c r="T182" i="23"/>
  <c r="R182" i="23"/>
  <c r="P182" i="23"/>
  <c r="Z180" i="23"/>
  <c r="N179" i="23"/>
  <c r="N180" i="23" s="1"/>
  <c r="L179" i="23"/>
  <c r="X176" i="23"/>
  <c r="V176" i="23"/>
  <c r="T176" i="23"/>
  <c r="R176" i="23"/>
  <c r="P176" i="23"/>
  <c r="Z174" i="23"/>
  <c r="N173" i="23"/>
  <c r="N174" i="23" s="1"/>
  <c r="N175" i="23" s="1"/>
  <c r="L173" i="23"/>
  <c r="L174" i="23" s="1"/>
  <c r="X170" i="23"/>
  <c r="V170" i="23"/>
  <c r="T170" i="23"/>
  <c r="R170" i="23"/>
  <c r="P170" i="23"/>
  <c r="N167" i="23"/>
  <c r="N168" i="23" s="1"/>
  <c r="L167" i="23"/>
  <c r="L168" i="23" s="1"/>
  <c r="X164" i="23"/>
  <c r="V164" i="23"/>
  <c r="T164" i="23"/>
  <c r="R164" i="23"/>
  <c r="P164" i="23"/>
  <c r="N161" i="23"/>
  <c r="N162" i="23" s="1"/>
  <c r="N163" i="23" s="1"/>
  <c r="L161" i="23"/>
  <c r="L162" i="23" s="1"/>
  <c r="X158" i="23"/>
  <c r="V158" i="23"/>
  <c r="T158" i="23"/>
  <c r="R158" i="23"/>
  <c r="P158" i="23"/>
  <c r="Z156" i="23"/>
  <c r="N155" i="23"/>
  <c r="N156" i="23" s="1"/>
  <c r="L155" i="23"/>
  <c r="L156" i="23" s="1"/>
  <c r="X152" i="23"/>
  <c r="V152" i="23"/>
  <c r="T152" i="23"/>
  <c r="R152" i="23"/>
  <c r="P152" i="23"/>
  <c r="Z150" i="23"/>
  <c r="N149" i="23"/>
  <c r="N150" i="23" s="1"/>
  <c r="L149" i="23"/>
  <c r="L150" i="23" s="1"/>
  <c r="X146" i="23"/>
  <c r="V146" i="23"/>
  <c r="T146" i="23"/>
  <c r="R146" i="23"/>
  <c r="P146" i="23"/>
  <c r="Z144" i="23"/>
  <c r="N143" i="23"/>
  <c r="N144" i="23" s="1"/>
  <c r="L143" i="23"/>
  <c r="L144" i="23" s="1"/>
  <c r="X140" i="23"/>
  <c r="V140" i="23"/>
  <c r="T140" i="23"/>
  <c r="R140" i="23"/>
  <c r="P140" i="23"/>
  <c r="N137" i="23"/>
  <c r="N138" i="23" s="1"/>
  <c r="L137" i="23"/>
  <c r="X134" i="23"/>
  <c r="V134" i="23"/>
  <c r="T134" i="23"/>
  <c r="R134" i="23"/>
  <c r="P134" i="23"/>
  <c r="N131" i="23"/>
  <c r="N132" i="23" s="1"/>
  <c r="L131" i="23"/>
  <c r="X128" i="23"/>
  <c r="V128" i="23"/>
  <c r="T128" i="23"/>
  <c r="R128" i="23"/>
  <c r="P128" i="23"/>
  <c r="N125" i="23"/>
  <c r="N126" i="23" s="1"/>
  <c r="L125" i="23"/>
  <c r="X122" i="23"/>
  <c r="V122" i="23"/>
  <c r="T122" i="23"/>
  <c r="R122" i="23"/>
  <c r="P122" i="23"/>
  <c r="L120" i="23"/>
  <c r="N119" i="23"/>
  <c r="N120" i="23" s="1"/>
  <c r="X116" i="23"/>
  <c r="V116" i="23"/>
  <c r="T116" i="23"/>
  <c r="R116" i="23"/>
  <c r="P116" i="23"/>
  <c r="N113" i="23"/>
  <c r="N114" i="23" s="1"/>
  <c r="L113" i="23"/>
  <c r="X110" i="23"/>
  <c r="V110" i="23"/>
  <c r="T110" i="23"/>
  <c r="R110" i="23"/>
  <c r="P110" i="23"/>
  <c r="Z108" i="23"/>
  <c r="N107" i="23"/>
  <c r="N108" i="23" s="1"/>
  <c r="N109" i="23" s="1"/>
  <c r="L107" i="23"/>
  <c r="L108" i="23" s="1"/>
  <c r="X104" i="23"/>
  <c r="V104" i="23"/>
  <c r="T104" i="23"/>
  <c r="R104" i="23"/>
  <c r="P104" i="23"/>
  <c r="Z102" i="23"/>
  <c r="N101" i="23"/>
  <c r="N102" i="23" s="1"/>
  <c r="N103" i="23" s="1"/>
  <c r="L101" i="23"/>
  <c r="L102" i="23" s="1"/>
  <c r="X98" i="23"/>
  <c r="V98" i="23"/>
  <c r="T98" i="23"/>
  <c r="R98" i="23"/>
  <c r="P98" i="23"/>
  <c r="Z96" i="23"/>
  <c r="N95" i="23"/>
  <c r="N96" i="23" s="1"/>
  <c r="L95" i="23"/>
  <c r="L96" i="23" s="1"/>
  <c r="X92" i="23"/>
  <c r="V92" i="23"/>
  <c r="T92" i="23"/>
  <c r="R92" i="23"/>
  <c r="P92" i="23"/>
  <c r="Z90" i="23"/>
  <c r="N89" i="23"/>
  <c r="N90" i="23" s="1"/>
  <c r="L89" i="23"/>
  <c r="X86" i="23"/>
  <c r="V86" i="23"/>
  <c r="T86" i="23"/>
  <c r="R86" i="23"/>
  <c r="P86" i="23"/>
  <c r="N83" i="23"/>
  <c r="N84" i="23" s="1"/>
  <c r="L83" i="23"/>
  <c r="X80" i="23"/>
  <c r="V80" i="23"/>
  <c r="T80" i="23"/>
  <c r="R80" i="23"/>
  <c r="P80" i="23"/>
  <c r="N77" i="23"/>
  <c r="N78" i="23" s="1"/>
  <c r="X74" i="23"/>
  <c r="V74" i="23"/>
  <c r="T74" i="23"/>
  <c r="R74" i="23"/>
  <c r="P74" i="23"/>
  <c r="N71" i="23"/>
  <c r="N72" i="23" s="1"/>
  <c r="X68" i="23"/>
  <c r="V68" i="23"/>
  <c r="T68" i="23"/>
  <c r="R68" i="23"/>
  <c r="P68" i="23"/>
  <c r="N65" i="23"/>
  <c r="N66" i="23" s="1"/>
  <c r="R62" i="23"/>
  <c r="P62" i="23"/>
  <c r="N59" i="23"/>
  <c r="N60" i="23" s="1"/>
  <c r="X56" i="23"/>
  <c r="V56" i="23"/>
  <c r="T56" i="23"/>
  <c r="R56" i="23"/>
  <c r="P56" i="23"/>
  <c r="L54" i="23"/>
  <c r="N53" i="23"/>
  <c r="N54" i="23" s="1"/>
  <c r="X50" i="23"/>
  <c r="V50" i="23"/>
  <c r="T50" i="23"/>
  <c r="R50" i="23"/>
  <c r="P50" i="23"/>
  <c r="N47" i="23"/>
  <c r="N48" i="23" s="1"/>
  <c r="L47" i="23"/>
  <c r="X44" i="23"/>
  <c r="V44" i="23"/>
  <c r="T44" i="23"/>
  <c r="R44" i="23"/>
  <c r="P44" i="23"/>
  <c r="Z42" i="23"/>
  <c r="N41" i="23"/>
  <c r="N42" i="23" s="1"/>
  <c r="L41" i="23"/>
  <c r="X38" i="23"/>
  <c r="V38" i="23"/>
  <c r="T38" i="23"/>
  <c r="R38" i="23"/>
  <c r="P38" i="23"/>
  <c r="Z36" i="23"/>
  <c r="N35" i="23"/>
  <c r="N36" i="23" s="1"/>
  <c r="L35" i="23"/>
  <c r="X32" i="23"/>
  <c r="V32" i="23"/>
  <c r="T32" i="23"/>
  <c r="R32" i="23"/>
  <c r="P32" i="23"/>
  <c r="N29" i="23"/>
  <c r="N30" i="23" s="1"/>
  <c r="L29" i="23"/>
  <c r="L30" i="23" s="1"/>
  <c r="X26" i="23"/>
  <c r="V26" i="23"/>
  <c r="T26" i="23"/>
  <c r="R26" i="23"/>
  <c r="P26" i="23"/>
  <c r="N23" i="23"/>
  <c r="N24" i="23" s="1"/>
  <c r="L23" i="23"/>
  <c r="X20" i="23"/>
  <c r="V20" i="23"/>
  <c r="T20" i="23"/>
  <c r="R20" i="23"/>
  <c r="P20" i="23"/>
  <c r="N17" i="23"/>
  <c r="N18" i="23" s="1"/>
  <c r="L17" i="23"/>
  <c r="X14" i="23"/>
  <c r="V14" i="23"/>
  <c r="T14" i="23"/>
  <c r="R14" i="23"/>
  <c r="P14" i="23"/>
  <c r="N11" i="23"/>
  <c r="N12" i="23" s="1"/>
  <c r="L11" i="23"/>
  <c r="L12" i="23" s="1"/>
  <c r="B8" i="23"/>
  <c r="B7" i="23"/>
  <c r="Z1" i="23"/>
  <c r="J1" i="23"/>
  <c r="F1" i="23"/>
  <c r="X566" i="21"/>
  <c r="X224" i="21"/>
  <c r="X212" i="21"/>
  <c r="X206" i="21"/>
  <c r="X200" i="21"/>
  <c r="X104" i="21"/>
  <c r="X127" i="25" l="1"/>
  <c r="X1825" i="25"/>
  <c r="N1" i="24"/>
  <c r="X122" i="21"/>
  <c r="X890" i="21" l="1"/>
  <c r="V890" i="21"/>
  <c r="T890" i="21"/>
  <c r="R890" i="21"/>
  <c r="P890" i="21"/>
  <c r="N887" i="21"/>
  <c r="N888" i="21" s="1"/>
  <c r="L887" i="21"/>
  <c r="L891" i="21" s="1"/>
  <c r="X884" i="21"/>
  <c r="V884" i="21"/>
  <c r="Z882" i="21"/>
  <c r="X878" i="21"/>
  <c r="V878" i="21"/>
  <c r="T878" i="21"/>
  <c r="R878" i="21"/>
  <c r="P878" i="21"/>
  <c r="Z876" i="21"/>
  <c r="N875" i="21"/>
  <c r="N876" i="21" s="1"/>
  <c r="L875" i="21"/>
  <c r="L876" i="21" s="1"/>
  <c r="X872" i="21"/>
  <c r="V872" i="21"/>
  <c r="T872" i="21"/>
  <c r="R872" i="21"/>
  <c r="P872" i="21"/>
  <c r="N869" i="21"/>
  <c r="N870" i="21" s="1"/>
  <c r="L869" i="21"/>
  <c r="L870" i="21" s="1"/>
  <c r="X866" i="21"/>
  <c r="V866" i="21"/>
  <c r="T866" i="21"/>
  <c r="R866" i="21"/>
  <c r="P866" i="21"/>
  <c r="N863" i="21"/>
  <c r="N864" i="21" s="1"/>
  <c r="X860" i="21"/>
  <c r="V860" i="21"/>
  <c r="T860" i="21"/>
  <c r="R860" i="21"/>
  <c r="P860" i="21"/>
  <c r="N857" i="21"/>
  <c r="N858" i="21" s="1"/>
  <c r="L857" i="21"/>
  <c r="L858" i="21" s="1"/>
  <c r="X854" i="21"/>
  <c r="V854" i="21"/>
  <c r="T854" i="21"/>
  <c r="R854" i="21"/>
  <c r="P854" i="21"/>
  <c r="N851" i="21"/>
  <c r="N852" i="21" s="1"/>
  <c r="L851" i="21"/>
  <c r="L852" i="21" s="1"/>
  <c r="X848" i="21"/>
  <c r="V848" i="21"/>
  <c r="T848" i="21"/>
  <c r="R848" i="21"/>
  <c r="P848" i="21"/>
  <c r="N845" i="21"/>
  <c r="N846" i="21" s="1"/>
  <c r="L845" i="21"/>
  <c r="L846" i="21" s="1"/>
  <c r="X842" i="21"/>
  <c r="V842" i="21"/>
  <c r="T842" i="21"/>
  <c r="R842" i="21"/>
  <c r="P842" i="21"/>
  <c r="N839" i="21"/>
  <c r="N840" i="21" s="1"/>
  <c r="L839" i="21"/>
  <c r="L840" i="21" s="1"/>
  <c r="X836" i="21"/>
  <c r="V836" i="21"/>
  <c r="T836" i="21"/>
  <c r="R836" i="21"/>
  <c r="P836" i="21"/>
  <c r="Z834" i="21"/>
  <c r="N833" i="21"/>
  <c r="N834" i="21" s="1"/>
  <c r="L833" i="21"/>
  <c r="L834" i="21" s="1"/>
  <c r="X830" i="21"/>
  <c r="V830" i="21"/>
  <c r="T830" i="21"/>
  <c r="R830" i="21"/>
  <c r="P830" i="21"/>
  <c r="N827" i="21"/>
  <c r="N828" i="21" s="1"/>
  <c r="L827" i="21"/>
  <c r="L828" i="21" s="1"/>
  <c r="X824" i="21"/>
  <c r="V824" i="21"/>
  <c r="T824" i="21"/>
  <c r="R824" i="21"/>
  <c r="P824" i="21"/>
  <c r="Z822" i="21"/>
  <c r="N821" i="21"/>
  <c r="N822" i="21" s="1"/>
  <c r="L821" i="21"/>
  <c r="L822" i="21" s="1"/>
  <c r="X818" i="21"/>
  <c r="V818" i="21"/>
  <c r="T818" i="21"/>
  <c r="R818" i="21"/>
  <c r="P818" i="21"/>
  <c r="Z816" i="21"/>
  <c r="N815" i="21"/>
  <c r="N816" i="21" s="1"/>
  <c r="L815" i="21"/>
  <c r="L816" i="21" s="1"/>
  <c r="X812" i="21"/>
  <c r="V812" i="21"/>
  <c r="T812" i="21"/>
  <c r="R812" i="21"/>
  <c r="P812" i="21"/>
  <c r="Z810" i="21"/>
  <c r="N809" i="21"/>
  <c r="N810" i="21" s="1"/>
  <c r="L809" i="21"/>
  <c r="X806" i="21"/>
  <c r="V806" i="21"/>
  <c r="T806" i="21"/>
  <c r="R806" i="21"/>
  <c r="P806" i="21"/>
  <c r="Z804" i="21"/>
  <c r="N803" i="21"/>
  <c r="N804" i="21" s="1"/>
  <c r="L803" i="21"/>
  <c r="L804" i="21" s="1"/>
  <c r="X800" i="21"/>
  <c r="V800" i="21"/>
  <c r="T800" i="21"/>
  <c r="R800" i="21"/>
  <c r="P800" i="21"/>
  <c r="Z798" i="21"/>
  <c r="N797" i="21"/>
  <c r="N798" i="21" s="1"/>
  <c r="L797" i="21"/>
  <c r="X794" i="21"/>
  <c r="V794" i="21"/>
  <c r="T794" i="21"/>
  <c r="R794" i="21"/>
  <c r="P794" i="21"/>
  <c r="Z792" i="21"/>
  <c r="N791" i="21"/>
  <c r="N792" i="21" s="1"/>
  <c r="L791" i="21"/>
  <c r="L792" i="21" s="1"/>
  <c r="X788" i="21"/>
  <c r="V788" i="21"/>
  <c r="T788" i="21"/>
  <c r="R788" i="21"/>
  <c r="P788" i="21"/>
  <c r="Z786" i="21"/>
  <c r="N785" i="21"/>
  <c r="N786" i="21" s="1"/>
  <c r="L785" i="21"/>
  <c r="L786" i="21" s="1"/>
  <c r="X782" i="21"/>
  <c r="V782" i="21"/>
  <c r="T782" i="21"/>
  <c r="R782" i="21"/>
  <c r="P782" i="21"/>
  <c r="N779" i="21"/>
  <c r="N780" i="21" s="1"/>
  <c r="L779" i="21"/>
  <c r="L780" i="21" s="1"/>
  <c r="X776" i="21"/>
  <c r="V776" i="21"/>
  <c r="T776" i="21"/>
  <c r="R776" i="21"/>
  <c r="P776" i="21"/>
  <c r="Z774" i="21"/>
  <c r="N773" i="21"/>
  <c r="N774" i="21" s="1"/>
  <c r="L773" i="21"/>
  <c r="L774" i="21" s="1"/>
  <c r="X770" i="21"/>
  <c r="V770" i="21"/>
  <c r="T770" i="21"/>
  <c r="R770" i="21"/>
  <c r="P770" i="21"/>
  <c r="Z768" i="21"/>
  <c r="N767" i="21"/>
  <c r="N768" i="21" s="1"/>
  <c r="L767" i="21"/>
  <c r="L768" i="21" s="1"/>
  <c r="X764" i="21"/>
  <c r="V764" i="21"/>
  <c r="T764" i="21"/>
  <c r="R764" i="21"/>
  <c r="P764" i="21"/>
  <c r="Z762" i="21"/>
  <c r="N761" i="21"/>
  <c r="N762" i="21" s="1"/>
  <c r="L761" i="21"/>
  <c r="L762" i="21" s="1"/>
  <c r="X758" i="21"/>
  <c r="V758" i="21"/>
  <c r="T758" i="21"/>
  <c r="R758" i="21"/>
  <c r="P758" i="21"/>
  <c r="Z756" i="21"/>
  <c r="N755" i="21"/>
  <c r="N756" i="21" s="1"/>
  <c r="L755" i="21"/>
  <c r="L756" i="21" s="1"/>
  <c r="X752" i="21"/>
  <c r="V752" i="21"/>
  <c r="T752" i="21"/>
  <c r="R752" i="21"/>
  <c r="P752" i="21"/>
  <c r="Z750" i="21"/>
  <c r="N749" i="21"/>
  <c r="N750" i="21" s="1"/>
  <c r="L749" i="21"/>
  <c r="L750" i="21" s="1"/>
  <c r="X746" i="21"/>
  <c r="V746" i="21"/>
  <c r="T746" i="21"/>
  <c r="R746" i="21"/>
  <c r="P746" i="21"/>
  <c r="Z744" i="21"/>
  <c r="N743" i="21"/>
  <c r="N744" i="21" s="1"/>
  <c r="L743" i="21"/>
  <c r="L744" i="21" s="1"/>
  <c r="X740" i="21"/>
  <c r="V740" i="21"/>
  <c r="T740" i="21"/>
  <c r="R740" i="21"/>
  <c r="P740" i="21"/>
  <c r="Z738" i="21"/>
  <c r="N737" i="21"/>
  <c r="N738" i="21" s="1"/>
  <c r="L737" i="21"/>
  <c r="L738" i="21" s="1"/>
  <c r="X734" i="21"/>
  <c r="V734" i="21"/>
  <c r="T734" i="21"/>
  <c r="R734" i="21"/>
  <c r="P734" i="21"/>
  <c r="N731" i="21"/>
  <c r="N732" i="21" s="1"/>
  <c r="L731" i="21"/>
  <c r="L732" i="21" s="1"/>
  <c r="X728" i="21"/>
  <c r="V728" i="21"/>
  <c r="T728" i="21"/>
  <c r="R728" i="21"/>
  <c r="P728" i="21"/>
  <c r="Z726" i="21"/>
  <c r="N725" i="21"/>
  <c r="N726" i="21" s="1"/>
  <c r="L725" i="21"/>
  <c r="L726" i="21" s="1"/>
  <c r="X722" i="21"/>
  <c r="V722" i="21"/>
  <c r="T722" i="21"/>
  <c r="R722" i="21"/>
  <c r="P722" i="21"/>
  <c r="Z720" i="21"/>
  <c r="N719" i="21"/>
  <c r="N720" i="21" s="1"/>
  <c r="L719" i="21"/>
  <c r="L720" i="21" s="1"/>
  <c r="X716" i="21"/>
  <c r="V716" i="21"/>
  <c r="T716" i="21"/>
  <c r="R716" i="21"/>
  <c r="P716" i="21"/>
  <c r="Z714" i="21"/>
  <c r="N713" i="21"/>
  <c r="N714" i="21" s="1"/>
  <c r="L713" i="21"/>
  <c r="L714" i="21" s="1"/>
  <c r="X710" i="21"/>
  <c r="V710" i="21"/>
  <c r="T710" i="21"/>
  <c r="R710" i="21"/>
  <c r="P710" i="21"/>
  <c r="Z708" i="21"/>
  <c r="N707" i="21"/>
  <c r="N708" i="21" s="1"/>
  <c r="L707" i="21"/>
  <c r="L708" i="21" s="1"/>
  <c r="X704" i="21"/>
  <c r="V704" i="21"/>
  <c r="T704" i="21"/>
  <c r="R704" i="21"/>
  <c r="P704" i="21"/>
  <c r="Z702" i="21"/>
  <c r="N701" i="21"/>
  <c r="N702" i="21" s="1"/>
  <c r="L701" i="21"/>
  <c r="L702" i="21" s="1"/>
  <c r="X698" i="21"/>
  <c r="V698" i="21"/>
  <c r="T698" i="21"/>
  <c r="R698" i="21"/>
  <c r="P698" i="21"/>
  <c r="N695" i="21"/>
  <c r="N696" i="21" s="1"/>
  <c r="L695" i="21"/>
  <c r="L699" i="21" s="1"/>
  <c r="X692" i="21"/>
  <c r="V692" i="21"/>
  <c r="T692" i="21"/>
  <c r="R692" i="21"/>
  <c r="P692" i="21"/>
  <c r="Z690" i="21"/>
  <c r="N689" i="21"/>
  <c r="N690" i="21" s="1"/>
  <c r="L689" i="21"/>
  <c r="L690" i="21" s="1"/>
  <c r="X686" i="21"/>
  <c r="V686" i="21"/>
  <c r="T686" i="21"/>
  <c r="R686" i="21"/>
  <c r="P686" i="21"/>
  <c r="Z684" i="21"/>
  <c r="N683" i="21"/>
  <c r="N684" i="21" s="1"/>
  <c r="L683" i="21"/>
  <c r="L684" i="21" s="1"/>
  <c r="X680" i="21"/>
  <c r="V680" i="21"/>
  <c r="T680" i="21"/>
  <c r="R680" i="21"/>
  <c r="P680" i="21"/>
  <c r="N677" i="21"/>
  <c r="N678" i="21" s="1"/>
  <c r="L677" i="21"/>
  <c r="X674" i="21"/>
  <c r="V674" i="21"/>
  <c r="T674" i="21"/>
  <c r="R674" i="21"/>
  <c r="P674" i="21"/>
  <c r="Z672" i="21"/>
  <c r="N671" i="21"/>
  <c r="N672" i="21" s="1"/>
  <c r="L671" i="21"/>
  <c r="L672" i="21" s="1"/>
  <c r="X668" i="21"/>
  <c r="V668" i="21"/>
  <c r="T668" i="21"/>
  <c r="R668" i="21"/>
  <c r="P668" i="21"/>
  <c r="N665" i="21"/>
  <c r="N666" i="21" s="1"/>
  <c r="L665" i="21"/>
  <c r="V662" i="21"/>
  <c r="T662" i="21"/>
  <c r="R662" i="21"/>
  <c r="P662" i="21"/>
  <c r="Z660" i="21"/>
  <c r="N659" i="21"/>
  <c r="N660" i="21" s="1"/>
  <c r="L659" i="21"/>
  <c r="L660" i="21" s="1"/>
  <c r="X656" i="21"/>
  <c r="V656" i="21"/>
  <c r="T656" i="21"/>
  <c r="R656" i="21"/>
  <c r="P656" i="21"/>
  <c r="Z654" i="21"/>
  <c r="N653" i="21"/>
  <c r="N654" i="21" s="1"/>
  <c r="L653" i="21"/>
  <c r="L654" i="21" s="1"/>
  <c r="X650" i="21"/>
  <c r="V650" i="21"/>
  <c r="T650" i="21"/>
  <c r="R650" i="21"/>
  <c r="P650" i="21"/>
  <c r="N647" i="21"/>
  <c r="N648" i="21" s="1"/>
  <c r="L647" i="21"/>
  <c r="X644" i="21"/>
  <c r="V644" i="21"/>
  <c r="T644" i="21"/>
  <c r="R644" i="21"/>
  <c r="P644" i="21"/>
  <c r="Z642" i="21"/>
  <c r="N641" i="21"/>
  <c r="N642" i="21" s="1"/>
  <c r="L641" i="21"/>
  <c r="L642" i="21" s="1"/>
  <c r="X638" i="21"/>
  <c r="V638" i="21"/>
  <c r="T638" i="21"/>
  <c r="R638" i="21"/>
  <c r="P638" i="21"/>
  <c r="N635" i="21"/>
  <c r="N636" i="21" s="1"/>
  <c r="L635" i="21"/>
  <c r="X632" i="21"/>
  <c r="V632" i="21"/>
  <c r="T632" i="21"/>
  <c r="R632" i="21"/>
  <c r="P632" i="21"/>
  <c r="Z630" i="21"/>
  <c r="N629" i="21"/>
  <c r="N630" i="21" s="1"/>
  <c r="L629" i="21"/>
  <c r="L630" i="21" s="1"/>
  <c r="X626" i="21"/>
  <c r="V626" i="21"/>
  <c r="T626" i="21"/>
  <c r="R626" i="21"/>
  <c r="P626" i="21"/>
  <c r="Z624" i="21"/>
  <c r="N623" i="21"/>
  <c r="N624" i="21" s="1"/>
  <c r="L623" i="21"/>
  <c r="L624" i="21" s="1"/>
  <c r="X620" i="21"/>
  <c r="V620" i="21"/>
  <c r="T620" i="21"/>
  <c r="R620" i="21"/>
  <c r="P620" i="21"/>
  <c r="Z618" i="21"/>
  <c r="N617" i="21"/>
  <c r="N618" i="21" s="1"/>
  <c r="L617" i="21"/>
  <c r="L618" i="21" s="1"/>
  <c r="X614" i="21"/>
  <c r="V614" i="21"/>
  <c r="T614" i="21"/>
  <c r="R614" i="21"/>
  <c r="P614" i="21"/>
  <c r="Z612" i="21"/>
  <c r="N611" i="21"/>
  <c r="N612" i="21" s="1"/>
  <c r="L611" i="21"/>
  <c r="L612" i="21" s="1"/>
  <c r="X608" i="21"/>
  <c r="V608" i="21"/>
  <c r="T608" i="21"/>
  <c r="R608" i="21"/>
  <c r="P608" i="21"/>
  <c r="N605" i="21"/>
  <c r="N606" i="21" s="1"/>
  <c r="L605" i="21"/>
  <c r="L609" i="21" s="1"/>
  <c r="X602" i="21"/>
  <c r="V602" i="21"/>
  <c r="T602" i="21"/>
  <c r="R602" i="21"/>
  <c r="P602" i="21"/>
  <c r="Z600" i="21"/>
  <c r="N599" i="21"/>
  <c r="N600" i="21" s="1"/>
  <c r="L599" i="21"/>
  <c r="L600" i="21" s="1"/>
  <c r="X596" i="21"/>
  <c r="V596" i="21"/>
  <c r="T596" i="21"/>
  <c r="R596" i="21"/>
  <c r="P596" i="21"/>
  <c r="N593" i="21"/>
  <c r="N594" i="21" s="1"/>
  <c r="L593" i="21"/>
  <c r="L597" i="21" s="1"/>
  <c r="X590" i="21"/>
  <c r="V590" i="21"/>
  <c r="T590" i="21"/>
  <c r="R590" i="21"/>
  <c r="P590" i="21"/>
  <c r="Z588" i="21"/>
  <c r="N587" i="21"/>
  <c r="N588" i="21" s="1"/>
  <c r="L587" i="21"/>
  <c r="L588" i="21" s="1"/>
  <c r="J586" i="21"/>
  <c r="X584" i="21"/>
  <c r="V584" i="21"/>
  <c r="T584" i="21"/>
  <c r="R584" i="21"/>
  <c r="P584" i="21"/>
  <c r="Z582" i="21"/>
  <c r="N581" i="21"/>
  <c r="N582" i="21" s="1"/>
  <c r="X578" i="21"/>
  <c r="V578" i="21"/>
  <c r="T578" i="21"/>
  <c r="R578" i="21"/>
  <c r="P578" i="21"/>
  <c r="Z576" i="21"/>
  <c r="N575" i="21"/>
  <c r="N576" i="21" s="1"/>
  <c r="L575" i="21"/>
  <c r="L576" i="21" s="1"/>
  <c r="X572" i="21"/>
  <c r="V572" i="21"/>
  <c r="T572" i="21"/>
  <c r="R572" i="21"/>
  <c r="P572" i="21"/>
  <c r="N569" i="21"/>
  <c r="N570" i="21" s="1"/>
  <c r="L569" i="21"/>
  <c r="L581" i="21" s="1"/>
  <c r="V566" i="21"/>
  <c r="T566" i="21"/>
  <c r="R566" i="21"/>
  <c r="P566" i="21"/>
  <c r="Z564" i="21"/>
  <c r="N563" i="21"/>
  <c r="N564" i="21" s="1"/>
  <c r="L563" i="21"/>
  <c r="X560" i="21"/>
  <c r="V560" i="21"/>
  <c r="T560" i="21"/>
  <c r="R560" i="21"/>
  <c r="P560" i="21"/>
  <c r="N557" i="21"/>
  <c r="N558" i="21" s="1"/>
  <c r="N559" i="21" s="1"/>
  <c r="L557" i="21"/>
  <c r="L558" i="21" s="1"/>
  <c r="X554" i="21"/>
  <c r="V554" i="21"/>
  <c r="T554" i="21"/>
  <c r="R554" i="21"/>
  <c r="P554" i="21"/>
  <c r="N551" i="21"/>
  <c r="N552" i="21" s="1"/>
  <c r="N553" i="21" s="1"/>
  <c r="L551" i="21"/>
  <c r="L552" i="21" s="1"/>
  <c r="X548" i="21"/>
  <c r="V548" i="21"/>
  <c r="T548" i="21"/>
  <c r="R548" i="21"/>
  <c r="P548" i="21"/>
  <c r="Z546" i="21"/>
  <c r="N545" i="21"/>
  <c r="N546" i="21" s="1"/>
  <c r="N547" i="21" s="1"/>
  <c r="L545" i="21"/>
  <c r="L546" i="21" s="1"/>
  <c r="X542" i="21"/>
  <c r="V542" i="21"/>
  <c r="T542" i="21"/>
  <c r="R542" i="21"/>
  <c r="P542" i="21"/>
  <c r="Z540" i="21"/>
  <c r="N539" i="21"/>
  <c r="N540" i="21" s="1"/>
  <c r="N541" i="21" s="1"/>
  <c r="L539" i="21"/>
  <c r="L540" i="21" s="1"/>
  <c r="X536" i="21"/>
  <c r="V536" i="21"/>
  <c r="T536" i="21"/>
  <c r="R536" i="21"/>
  <c r="P536" i="21"/>
  <c r="N533" i="21"/>
  <c r="N534" i="21" s="1"/>
  <c r="N535" i="21" s="1"/>
  <c r="L533" i="21"/>
  <c r="L534" i="21" s="1"/>
  <c r="X530" i="21"/>
  <c r="V530" i="21"/>
  <c r="T530" i="21"/>
  <c r="R530" i="21"/>
  <c r="P530" i="21"/>
  <c r="Z528" i="21"/>
  <c r="N527" i="21"/>
  <c r="N528" i="21" s="1"/>
  <c r="N529" i="21" s="1"/>
  <c r="L527" i="21"/>
  <c r="L528" i="21" s="1"/>
  <c r="X524" i="21"/>
  <c r="V524" i="21"/>
  <c r="T524" i="21"/>
  <c r="R524" i="21"/>
  <c r="P524" i="21"/>
  <c r="Z522" i="21"/>
  <c r="N521" i="21"/>
  <c r="N522" i="21" s="1"/>
  <c r="N523" i="21" s="1"/>
  <c r="L521" i="21"/>
  <c r="L522" i="21" s="1"/>
  <c r="X518" i="21"/>
  <c r="V518" i="21"/>
  <c r="T518" i="21"/>
  <c r="R518" i="21"/>
  <c r="P518" i="21"/>
  <c r="Z516" i="21"/>
  <c r="N515" i="21"/>
  <c r="N516" i="21" s="1"/>
  <c r="N517" i="21" s="1"/>
  <c r="L515" i="21"/>
  <c r="L516" i="21" s="1"/>
  <c r="Z510" i="21"/>
  <c r="N509" i="21"/>
  <c r="N510" i="21" s="1"/>
  <c r="N511" i="21" s="1"/>
  <c r="L509" i="21"/>
  <c r="L510" i="21" s="1"/>
  <c r="X506" i="21"/>
  <c r="V506" i="21"/>
  <c r="T506" i="21"/>
  <c r="R506" i="21"/>
  <c r="P506" i="21"/>
  <c r="N503" i="21"/>
  <c r="N504" i="21" s="1"/>
  <c r="N505" i="21" s="1"/>
  <c r="L503" i="21"/>
  <c r="L504" i="21" s="1"/>
  <c r="X500" i="21"/>
  <c r="V500" i="21"/>
  <c r="T500" i="21"/>
  <c r="R500" i="21"/>
  <c r="P500" i="21"/>
  <c r="N497" i="21"/>
  <c r="N498" i="21" s="1"/>
  <c r="N499" i="21" s="1"/>
  <c r="L497" i="21"/>
  <c r="L498" i="21" s="1"/>
  <c r="X494" i="21"/>
  <c r="V494" i="21"/>
  <c r="T494" i="21"/>
  <c r="R494" i="21"/>
  <c r="P494" i="21"/>
  <c r="Z492" i="21"/>
  <c r="N491" i="21"/>
  <c r="N492" i="21" s="1"/>
  <c r="N493" i="21" s="1"/>
  <c r="L491" i="21"/>
  <c r="L492" i="21" s="1"/>
  <c r="X488" i="21"/>
  <c r="V488" i="21"/>
  <c r="T488" i="21"/>
  <c r="R488" i="21"/>
  <c r="P488" i="21"/>
  <c r="N485" i="21"/>
  <c r="N486" i="21" s="1"/>
  <c r="N487" i="21" s="1"/>
  <c r="L485" i="21"/>
  <c r="L486" i="21" s="1"/>
  <c r="X482" i="21"/>
  <c r="V482" i="21"/>
  <c r="T482" i="21"/>
  <c r="R482" i="21"/>
  <c r="P482" i="21"/>
  <c r="N479" i="21"/>
  <c r="N480" i="21" s="1"/>
  <c r="N481" i="21" s="1"/>
  <c r="L479" i="21"/>
  <c r="L480" i="21" s="1"/>
  <c r="X476" i="21"/>
  <c r="V476" i="21"/>
  <c r="T476" i="21"/>
  <c r="R476" i="21"/>
  <c r="P476" i="21"/>
  <c r="N473" i="21"/>
  <c r="N474" i="21" s="1"/>
  <c r="N475" i="21" s="1"/>
  <c r="L473" i="21"/>
  <c r="L474" i="21" s="1"/>
  <c r="X470" i="21"/>
  <c r="V470" i="21"/>
  <c r="T470" i="21"/>
  <c r="R470" i="21"/>
  <c r="P470" i="21"/>
  <c r="N467" i="21"/>
  <c r="N468" i="21" s="1"/>
  <c r="N469" i="21" s="1"/>
  <c r="L467" i="21"/>
  <c r="L468" i="21" s="1"/>
  <c r="X464" i="21"/>
  <c r="V464" i="21"/>
  <c r="T464" i="21"/>
  <c r="R464" i="21"/>
  <c r="P464" i="21"/>
  <c r="N461" i="21"/>
  <c r="N462" i="21" s="1"/>
  <c r="N463" i="21" s="1"/>
  <c r="L461" i="21"/>
  <c r="L462" i="21" s="1"/>
  <c r="X458" i="21"/>
  <c r="V458" i="21"/>
  <c r="T458" i="21"/>
  <c r="R458" i="21"/>
  <c r="P458" i="21"/>
  <c r="N455" i="21"/>
  <c r="N456" i="21" s="1"/>
  <c r="N457" i="21" s="1"/>
  <c r="L455" i="21"/>
  <c r="L456" i="21" s="1"/>
  <c r="X452" i="21"/>
  <c r="V452" i="21"/>
  <c r="T452" i="21"/>
  <c r="R452" i="21"/>
  <c r="P452" i="21"/>
  <c r="N449" i="21"/>
  <c r="N450" i="21" s="1"/>
  <c r="N451" i="21" s="1"/>
  <c r="L449" i="21"/>
  <c r="L450" i="21" s="1"/>
  <c r="X446" i="21"/>
  <c r="V446" i="21"/>
  <c r="T446" i="21"/>
  <c r="R446" i="21"/>
  <c r="P446" i="21"/>
  <c r="N443" i="21"/>
  <c r="N444" i="21" s="1"/>
  <c r="N445" i="21" s="1"/>
  <c r="L443" i="21"/>
  <c r="L444" i="21" s="1"/>
  <c r="X440" i="21"/>
  <c r="V440" i="21"/>
  <c r="T440" i="21"/>
  <c r="R440" i="21"/>
  <c r="P440" i="21"/>
  <c r="N437" i="21"/>
  <c r="N438" i="21" s="1"/>
  <c r="N439" i="21" s="1"/>
  <c r="L437" i="21"/>
  <c r="L438" i="21" s="1"/>
  <c r="X434" i="21"/>
  <c r="V434" i="21"/>
  <c r="T434" i="21"/>
  <c r="R434" i="21"/>
  <c r="P434" i="21"/>
  <c r="Z432" i="21"/>
  <c r="N431" i="21"/>
  <c r="N432" i="21" s="1"/>
  <c r="N433" i="21" s="1"/>
  <c r="L431" i="21"/>
  <c r="L432" i="21" s="1"/>
  <c r="X428" i="21"/>
  <c r="V428" i="21"/>
  <c r="T428" i="21"/>
  <c r="R428" i="21"/>
  <c r="P428" i="21"/>
  <c r="N425" i="21"/>
  <c r="N426" i="21" s="1"/>
  <c r="N427" i="21" s="1"/>
  <c r="L425" i="21"/>
  <c r="L426" i="21" s="1"/>
  <c r="X422" i="21"/>
  <c r="V422" i="21"/>
  <c r="T422" i="21"/>
  <c r="R422" i="21"/>
  <c r="P422" i="21"/>
  <c r="N419" i="21"/>
  <c r="N420" i="21" s="1"/>
  <c r="N421" i="21" s="1"/>
  <c r="L419" i="21"/>
  <c r="L420" i="21" s="1"/>
  <c r="X416" i="21"/>
  <c r="V416" i="21"/>
  <c r="T416" i="21"/>
  <c r="R416" i="21"/>
  <c r="P416" i="21"/>
  <c r="N413" i="21"/>
  <c r="N414" i="21" s="1"/>
  <c r="N415" i="21" s="1"/>
  <c r="L413" i="21"/>
  <c r="L414" i="21" s="1"/>
  <c r="X410" i="21"/>
  <c r="V410" i="21"/>
  <c r="T410" i="21"/>
  <c r="R410" i="21"/>
  <c r="P410" i="21"/>
  <c r="Z408" i="21"/>
  <c r="N407" i="21"/>
  <c r="N408" i="21" s="1"/>
  <c r="N409" i="21" s="1"/>
  <c r="L407" i="21"/>
  <c r="L408" i="21" s="1"/>
  <c r="X404" i="21"/>
  <c r="V404" i="21"/>
  <c r="T404" i="21"/>
  <c r="R404" i="21"/>
  <c r="P404" i="21"/>
  <c r="N401" i="21"/>
  <c r="N402" i="21" s="1"/>
  <c r="N403" i="21" s="1"/>
  <c r="L401" i="21"/>
  <c r="L402" i="21" s="1"/>
  <c r="X398" i="21"/>
  <c r="V398" i="21"/>
  <c r="T398" i="21"/>
  <c r="R398" i="21"/>
  <c r="P398" i="21"/>
  <c r="N395" i="21"/>
  <c r="N396" i="21" s="1"/>
  <c r="L395" i="21"/>
  <c r="L396" i="21" s="1"/>
  <c r="X392" i="21"/>
  <c r="V392" i="21"/>
  <c r="T392" i="21"/>
  <c r="R392" i="21"/>
  <c r="P392" i="21"/>
  <c r="N389" i="21"/>
  <c r="N390" i="21" s="1"/>
  <c r="L389" i="21"/>
  <c r="L390" i="21" s="1"/>
  <c r="X386" i="21"/>
  <c r="V386" i="21"/>
  <c r="T386" i="21"/>
  <c r="R386" i="21"/>
  <c r="P386" i="21"/>
  <c r="N383" i="21"/>
  <c r="N384" i="21" s="1"/>
  <c r="L383" i="21"/>
  <c r="L384" i="21" s="1"/>
  <c r="X380" i="21"/>
  <c r="V380" i="21"/>
  <c r="T380" i="21"/>
  <c r="R380" i="21"/>
  <c r="P380" i="21"/>
  <c r="N377" i="21"/>
  <c r="N378" i="21" s="1"/>
  <c r="L377" i="21"/>
  <c r="L378" i="21" s="1"/>
  <c r="X374" i="21"/>
  <c r="V374" i="21"/>
  <c r="T374" i="21"/>
  <c r="R374" i="21"/>
  <c r="P374" i="21"/>
  <c r="N371" i="21"/>
  <c r="N372" i="21" s="1"/>
  <c r="L371" i="21"/>
  <c r="L372" i="21" s="1"/>
  <c r="X368" i="21"/>
  <c r="V368" i="21"/>
  <c r="T368" i="21"/>
  <c r="R368" i="21"/>
  <c r="P368" i="21"/>
  <c r="N365" i="21"/>
  <c r="N366" i="21" s="1"/>
  <c r="L365" i="21"/>
  <c r="L366" i="21" s="1"/>
  <c r="X362" i="21"/>
  <c r="V362" i="21"/>
  <c r="T362" i="21"/>
  <c r="R362" i="21"/>
  <c r="P362" i="21"/>
  <c r="Z360" i="21"/>
  <c r="N359" i="21"/>
  <c r="N360" i="21" s="1"/>
  <c r="N361" i="21" s="1"/>
  <c r="L359" i="21"/>
  <c r="L360" i="21" s="1"/>
  <c r="X356" i="21"/>
  <c r="V356" i="21"/>
  <c r="T356" i="21"/>
  <c r="R356" i="21"/>
  <c r="P356" i="21"/>
  <c r="Z354" i="21"/>
  <c r="N353" i="21"/>
  <c r="N354" i="21" s="1"/>
  <c r="N355" i="21" s="1"/>
  <c r="L353" i="21"/>
  <c r="L354" i="21" s="1"/>
  <c r="X350" i="21"/>
  <c r="V350" i="21"/>
  <c r="T350" i="21"/>
  <c r="R350" i="21"/>
  <c r="P350" i="21"/>
  <c r="Z348" i="21"/>
  <c r="N347" i="21"/>
  <c r="N348" i="21" s="1"/>
  <c r="N349" i="21" s="1"/>
  <c r="L347" i="21"/>
  <c r="L348" i="21" s="1"/>
  <c r="X344" i="21"/>
  <c r="V344" i="21"/>
  <c r="T344" i="21"/>
  <c r="R344" i="21"/>
  <c r="P344" i="21"/>
  <c r="N341" i="21"/>
  <c r="N342" i="21" s="1"/>
  <c r="L341" i="21"/>
  <c r="L342" i="21" s="1"/>
  <c r="X338" i="21"/>
  <c r="V338" i="21"/>
  <c r="T338" i="21"/>
  <c r="R338" i="21"/>
  <c r="P338" i="21"/>
  <c r="N335" i="21"/>
  <c r="N336" i="21" s="1"/>
  <c r="L335" i="21"/>
  <c r="L336" i="21" s="1"/>
  <c r="X332" i="21"/>
  <c r="V332" i="21"/>
  <c r="T332" i="21"/>
  <c r="R332" i="21"/>
  <c r="P332" i="21"/>
  <c r="N329" i="21"/>
  <c r="N330" i="21" s="1"/>
  <c r="L329" i="21"/>
  <c r="L330" i="21" s="1"/>
  <c r="X326" i="21"/>
  <c r="V326" i="21"/>
  <c r="T326" i="21"/>
  <c r="R326" i="21"/>
  <c r="P326" i="21"/>
  <c r="N323" i="21"/>
  <c r="N324" i="21" s="1"/>
  <c r="L323" i="21"/>
  <c r="L324" i="21" s="1"/>
  <c r="X320" i="21"/>
  <c r="V320" i="21"/>
  <c r="T320" i="21"/>
  <c r="R320" i="21"/>
  <c r="P320" i="21"/>
  <c r="N317" i="21"/>
  <c r="N318" i="21" s="1"/>
  <c r="L317" i="21"/>
  <c r="L318" i="21" s="1"/>
  <c r="X314" i="21"/>
  <c r="V314" i="21"/>
  <c r="T314" i="21"/>
  <c r="R314" i="21"/>
  <c r="P314" i="21"/>
  <c r="N311" i="21"/>
  <c r="N312" i="21" s="1"/>
  <c r="L311" i="21"/>
  <c r="L312" i="21" s="1"/>
  <c r="X308" i="21"/>
  <c r="V308" i="21"/>
  <c r="T308" i="21"/>
  <c r="R308" i="21"/>
  <c r="P308" i="21"/>
  <c r="N305" i="21"/>
  <c r="N306" i="21" s="1"/>
  <c r="L305" i="21"/>
  <c r="L306" i="21" s="1"/>
  <c r="X302" i="21"/>
  <c r="V302" i="21"/>
  <c r="T302" i="21"/>
  <c r="R302" i="21"/>
  <c r="P302" i="21"/>
  <c r="N299" i="21"/>
  <c r="N300" i="21" s="1"/>
  <c r="L299" i="21"/>
  <c r="L300" i="21" s="1"/>
  <c r="X296" i="21"/>
  <c r="V296" i="21"/>
  <c r="T296" i="21"/>
  <c r="R296" i="21"/>
  <c r="P296" i="21"/>
  <c r="N293" i="21"/>
  <c r="N294" i="21" s="1"/>
  <c r="L293" i="21"/>
  <c r="L294" i="21" s="1"/>
  <c r="X290" i="21"/>
  <c r="V290" i="21"/>
  <c r="T290" i="21"/>
  <c r="R290" i="21"/>
  <c r="P290" i="21"/>
  <c r="N287" i="21"/>
  <c r="N288" i="21" s="1"/>
  <c r="L287" i="21"/>
  <c r="L288" i="21" s="1"/>
  <c r="X284" i="21"/>
  <c r="X278" i="21"/>
  <c r="V278" i="21"/>
  <c r="T278" i="21"/>
  <c r="R278" i="21"/>
  <c r="P278" i="21"/>
  <c r="N275" i="21"/>
  <c r="N276" i="21" s="1"/>
  <c r="L275" i="21"/>
  <c r="X260" i="21"/>
  <c r="V260" i="21"/>
  <c r="T260" i="21"/>
  <c r="R260" i="21"/>
  <c r="P260" i="21"/>
  <c r="N257" i="21"/>
  <c r="N258" i="21" s="1"/>
  <c r="L257" i="21"/>
  <c r="X254" i="21"/>
  <c r="V254" i="21"/>
  <c r="T254" i="21"/>
  <c r="R254" i="21"/>
  <c r="P254" i="21"/>
  <c r="N251" i="21"/>
  <c r="N252" i="21" s="1"/>
  <c r="L251" i="21"/>
  <c r="R248" i="21"/>
  <c r="P248" i="21"/>
  <c r="N245" i="21"/>
  <c r="N246" i="21" s="1"/>
  <c r="L245" i="21"/>
  <c r="X242" i="21"/>
  <c r="V242" i="21"/>
  <c r="T242" i="21"/>
  <c r="R242" i="21"/>
  <c r="P242" i="21"/>
  <c r="Z240" i="21"/>
  <c r="N239" i="21"/>
  <c r="N240" i="21" s="1"/>
  <c r="L239" i="21"/>
  <c r="X236" i="21"/>
  <c r="V236" i="21"/>
  <c r="T236" i="21"/>
  <c r="R236" i="21"/>
  <c r="P236" i="21"/>
  <c r="N233" i="21"/>
  <c r="N234" i="21" s="1"/>
  <c r="L233" i="21"/>
  <c r="X230" i="21"/>
  <c r="V230" i="21"/>
  <c r="T230" i="21"/>
  <c r="R230" i="21"/>
  <c r="P230" i="21"/>
  <c r="N227" i="21"/>
  <c r="N228" i="21" s="1"/>
  <c r="L227" i="21"/>
  <c r="L231" i="21" s="1"/>
  <c r="V224" i="21"/>
  <c r="T224" i="21"/>
  <c r="P224" i="21"/>
  <c r="Z222" i="21"/>
  <c r="N221" i="21"/>
  <c r="N222" i="21" s="1"/>
  <c r="L221" i="21"/>
  <c r="L222" i="21" s="1"/>
  <c r="X218" i="21"/>
  <c r="V218" i="21"/>
  <c r="T218" i="21"/>
  <c r="R218" i="21"/>
  <c r="P218" i="21"/>
  <c r="Z216" i="21"/>
  <c r="N215" i="21"/>
  <c r="N216" i="21" s="1"/>
  <c r="L215" i="21"/>
  <c r="V212" i="21"/>
  <c r="T212" i="21"/>
  <c r="R212" i="21"/>
  <c r="P212" i="21"/>
  <c r="Z210" i="21"/>
  <c r="N209" i="21"/>
  <c r="N210" i="21" s="1"/>
  <c r="L209" i="21"/>
  <c r="V206" i="21"/>
  <c r="T206" i="21"/>
  <c r="R206" i="21"/>
  <c r="P206" i="21"/>
  <c r="Z204" i="21"/>
  <c r="N203" i="21"/>
  <c r="N204" i="21" s="1"/>
  <c r="L203" i="21"/>
  <c r="V200" i="21"/>
  <c r="T200" i="21"/>
  <c r="R200" i="21"/>
  <c r="P200" i="21"/>
  <c r="N197" i="21"/>
  <c r="N198" i="21" s="1"/>
  <c r="L197" i="21"/>
  <c r="X194" i="21"/>
  <c r="V194" i="21"/>
  <c r="T194" i="21"/>
  <c r="R194" i="21"/>
  <c r="P194" i="21"/>
  <c r="N191" i="21"/>
  <c r="N192" i="21" s="1"/>
  <c r="X188" i="21"/>
  <c r="V188" i="21"/>
  <c r="T188" i="21"/>
  <c r="R188" i="21"/>
  <c r="P188" i="21"/>
  <c r="N185" i="21"/>
  <c r="N186" i="21" s="1"/>
  <c r="L185" i="21"/>
  <c r="L189" i="21" s="1"/>
  <c r="X182" i="21"/>
  <c r="V182" i="21"/>
  <c r="T182" i="21"/>
  <c r="R182" i="21"/>
  <c r="P182" i="21"/>
  <c r="Z180" i="21"/>
  <c r="N179" i="21"/>
  <c r="N180" i="21" s="1"/>
  <c r="L179" i="21"/>
  <c r="X176" i="21"/>
  <c r="V176" i="21"/>
  <c r="T176" i="21"/>
  <c r="R176" i="21"/>
  <c r="P176" i="21"/>
  <c r="Z174" i="21"/>
  <c r="N173" i="21"/>
  <c r="N174" i="21" s="1"/>
  <c r="L173" i="21"/>
  <c r="X170" i="21"/>
  <c r="V170" i="21"/>
  <c r="T170" i="21"/>
  <c r="R170" i="21"/>
  <c r="P170" i="21"/>
  <c r="Z168" i="21"/>
  <c r="N167" i="21"/>
  <c r="N168" i="21" s="1"/>
  <c r="L167" i="21"/>
  <c r="X164" i="21"/>
  <c r="V164" i="21"/>
  <c r="T164" i="21"/>
  <c r="R164" i="21"/>
  <c r="P164" i="21"/>
  <c r="L162" i="21"/>
  <c r="N161" i="21"/>
  <c r="N162" i="21" s="1"/>
  <c r="X158" i="21"/>
  <c r="V158" i="21"/>
  <c r="T158" i="21"/>
  <c r="R158" i="21"/>
  <c r="P158" i="21"/>
  <c r="N155" i="21"/>
  <c r="N156" i="21" s="1"/>
  <c r="N157" i="21" s="1"/>
  <c r="L155" i="21"/>
  <c r="L159" i="21" s="1"/>
  <c r="X146" i="21"/>
  <c r="V146" i="21"/>
  <c r="T146" i="21"/>
  <c r="R146" i="21"/>
  <c r="P146" i="21"/>
  <c r="N143" i="21"/>
  <c r="N144" i="21" s="1"/>
  <c r="L143" i="21"/>
  <c r="X140" i="21"/>
  <c r="V140" i="21"/>
  <c r="T140" i="21"/>
  <c r="R140" i="21"/>
  <c r="P140" i="21"/>
  <c r="N137" i="21"/>
  <c r="N138" i="21" s="1"/>
  <c r="L137" i="21"/>
  <c r="X134" i="21"/>
  <c r="V134" i="21"/>
  <c r="T134" i="21"/>
  <c r="R134" i="21"/>
  <c r="P134" i="21"/>
  <c r="N131" i="21"/>
  <c r="N132" i="21" s="1"/>
  <c r="L131" i="21"/>
  <c r="X128" i="21"/>
  <c r="V128" i="21"/>
  <c r="T128" i="21"/>
  <c r="R128" i="21"/>
  <c r="P128" i="21"/>
  <c r="N125" i="21"/>
  <c r="N126" i="21" s="1"/>
  <c r="L125" i="21"/>
  <c r="V122" i="21"/>
  <c r="T122" i="21"/>
  <c r="R122" i="21"/>
  <c r="P122" i="21"/>
  <c r="N119" i="21"/>
  <c r="N120" i="21" s="1"/>
  <c r="L119" i="21"/>
  <c r="X116" i="21"/>
  <c r="V116" i="21"/>
  <c r="T116" i="21"/>
  <c r="R116" i="21"/>
  <c r="P116" i="21"/>
  <c r="N113" i="21"/>
  <c r="N114" i="21" s="1"/>
  <c r="L113" i="21"/>
  <c r="X110" i="21"/>
  <c r="V110" i="21"/>
  <c r="T110" i="21"/>
  <c r="R110" i="21"/>
  <c r="P110" i="21"/>
  <c r="Z108" i="21"/>
  <c r="N107" i="21"/>
  <c r="N108" i="21" s="1"/>
  <c r="L107" i="21"/>
  <c r="V104" i="21"/>
  <c r="T104" i="21"/>
  <c r="R104" i="21"/>
  <c r="P104" i="21"/>
  <c r="N101" i="21"/>
  <c r="N102" i="21" s="1"/>
  <c r="L101" i="21"/>
  <c r="L102" i="21" s="1"/>
  <c r="X98" i="21"/>
  <c r="V98" i="21"/>
  <c r="T98" i="21"/>
  <c r="R98" i="21"/>
  <c r="P98" i="21"/>
  <c r="Z96" i="21"/>
  <c r="N95" i="21"/>
  <c r="N96" i="21" s="1"/>
  <c r="L95" i="21"/>
  <c r="X92" i="21"/>
  <c r="V92" i="21"/>
  <c r="T92" i="21"/>
  <c r="R92" i="21"/>
  <c r="P92" i="21"/>
  <c r="Z90" i="21"/>
  <c r="N89" i="21"/>
  <c r="N90" i="21" s="1"/>
  <c r="L89" i="21"/>
  <c r="X86" i="21"/>
  <c r="V86" i="21"/>
  <c r="T86" i="21"/>
  <c r="R86" i="21"/>
  <c r="P86" i="21"/>
  <c r="N83" i="21"/>
  <c r="N84" i="21" s="1"/>
  <c r="L83" i="21"/>
  <c r="X80" i="21"/>
  <c r="V80" i="21"/>
  <c r="T80" i="21"/>
  <c r="R80" i="21"/>
  <c r="P80" i="21"/>
  <c r="N77" i="21"/>
  <c r="N78" i="21" s="1"/>
  <c r="L77" i="21"/>
  <c r="X74" i="21"/>
  <c r="V74" i="21"/>
  <c r="T74" i="21"/>
  <c r="R74" i="21"/>
  <c r="P74" i="21"/>
  <c r="N71" i="21"/>
  <c r="N72" i="21" s="1"/>
  <c r="L71" i="21"/>
  <c r="X68" i="21"/>
  <c r="V68" i="21"/>
  <c r="T68" i="21"/>
  <c r="R68" i="21"/>
  <c r="P68" i="21"/>
  <c r="N65" i="21"/>
  <c r="N66" i="21" s="1"/>
  <c r="L65" i="21"/>
  <c r="X62" i="21"/>
  <c r="V62" i="21"/>
  <c r="T62" i="21"/>
  <c r="R62" i="21"/>
  <c r="P62" i="21"/>
  <c r="Z60" i="21"/>
  <c r="N59" i="21"/>
  <c r="N60" i="21" s="1"/>
  <c r="N61" i="21" s="1"/>
  <c r="L59" i="21"/>
  <c r="L60" i="21" s="1"/>
  <c r="X56" i="21"/>
  <c r="V56" i="21"/>
  <c r="T56" i="21"/>
  <c r="R56" i="21"/>
  <c r="P56" i="21"/>
  <c r="N53" i="21"/>
  <c r="N54" i="21" s="1"/>
  <c r="L53" i="21"/>
  <c r="X50" i="21"/>
  <c r="V50" i="21"/>
  <c r="T50" i="21"/>
  <c r="R50" i="21"/>
  <c r="P50" i="21"/>
  <c r="N47" i="21"/>
  <c r="N48" i="21" s="1"/>
  <c r="L47" i="21"/>
  <c r="L48" i="21" s="1"/>
  <c r="L51" i="21" s="1"/>
  <c r="X44" i="21"/>
  <c r="V44" i="21"/>
  <c r="T44" i="21"/>
  <c r="R44" i="21"/>
  <c r="P44" i="21"/>
  <c r="Z42" i="21"/>
  <c r="N41" i="21"/>
  <c r="N42" i="21" s="1"/>
  <c r="N43" i="21" s="1"/>
  <c r="L41" i="21"/>
  <c r="L42" i="21" s="1"/>
  <c r="X38" i="21"/>
  <c r="V38" i="21"/>
  <c r="T38" i="21"/>
  <c r="R38" i="21"/>
  <c r="P38" i="21"/>
  <c r="N35" i="21"/>
  <c r="N36" i="21" s="1"/>
  <c r="X32" i="21"/>
  <c r="V32" i="21"/>
  <c r="T32" i="21"/>
  <c r="R32" i="21"/>
  <c r="P32" i="21"/>
  <c r="N29" i="21"/>
  <c r="N30" i="21" s="1"/>
  <c r="L29" i="21"/>
  <c r="X26" i="21"/>
  <c r="V26" i="21"/>
  <c r="T26" i="21"/>
  <c r="R26" i="21"/>
  <c r="P26" i="21"/>
  <c r="L24" i="21"/>
  <c r="N23" i="21"/>
  <c r="N24" i="21" s="1"/>
  <c r="X20" i="21"/>
  <c r="V20" i="21"/>
  <c r="T20" i="21"/>
  <c r="R20" i="21"/>
  <c r="P20" i="21"/>
  <c r="N17" i="21"/>
  <c r="N18" i="21" s="1"/>
  <c r="L17" i="21"/>
  <c r="L18" i="21" s="1"/>
  <c r="X14" i="21"/>
  <c r="V14" i="21"/>
  <c r="T14" i="21"/>
  <c r="R14" i="21"/>
  <c r="P14" i="21"/>
  <c r="L14" i="21"/>
  <c r="N11" i="21"/>
  <c r="N12" i="21" s="1"/>
  <c r="N13" i="21" s="1"/>
  <c r="L11" i="21"/>
  <c r="B8" i="21"/>
  <c r="B7" i="21"/>
  <c r="Z1" i="21"/>
  <c r="J1" i="21"/>
  <c r="F1" i="21"/>
  <c r="L12" i="21" l="1"/>
  <c r="N1" i="21"/>
  <c r="N19" i="21"/>
  <c r="D33" i="10" l="1"/>
  <c r="D70" i="10"/>
  <c r="D79" i="10"/>
  <c r="D92" i="10"/>
  <c r="D122" i="10"/>
  <c r="D126" i="10"/>
  <c r="D144" i="10"/>
  <c r="D161" i="10"/>
</calcChain>
</file>

<file path=xl/comments1.xml><?xml version="1.0" encoding="utf-8"?>
<comments xmlns="http://schemas.openxmlformats.org/spreadsheetml/2006/main">
  <authors>
    <author>chai</author>
    <author>Cerela Montes</author>
  </authors>
  <commentList>
    <comment ref="L167" authorId="0" shapeId="0">
      <text>
        <r>
          <rPr>
            <b/>
            <sz val="9"/>
            <color indexed="81"/>
            <rFont val="Tahoma"/>
            <family val="2"/>
          </rPr>
          <t>chai:</t>
        </r>
        <r>
          <rPr>
            <sz val="9"/>
            <color indexed="81"/>
            <rFont val="Tahoma"/>
            <family val="2"/>
          </rPr>
          <t xml:space="preserve">
Previously FMR</t>
        </r>
      </text>
    </comment>
    <comment ref="AD605" authorId="1" shapeId="0">
      <text>
        <r>
          <rPr>
            <b/>
            <sz val="9"/>
            <color indexed="81"/>
            <rFont val="Tahoma"/>
            <family val="2"/>
          </rPr>
          <t>Cerela Montes:</t>
        </r>
        <r>
          <rPr>
            <sz val="9"/>
            <color indexed="81"/>
            <rFont val="Tahoma"/>
            <family val="2"/>
          </rPr>
          <t xml:space="preserve">
as of sept. 15
</t>
        </r>
      </text>
    </comment>
    <comment ref="AF605" authorId="1" shapeId="0">
      <text>
        <r>
          <rPr>
            <b/>
            <sz val="9"/>
            <color indexed="81"/>
            <rFont val="Tahoma"/>
            <family val="2"/>
          </rPr>
          <t>Cerela Montes:</t>
        </r>
        <r>
          <rPr>
            <sz val="9"/>
            <color indexed="81"/>
            <rFont val="Tahoma"/>
            <family val="2"/>
          </rPr>
          <t xml:space="preserve">
as of sept. 15
</t>
        </r>
      </text>
    </comment>
    <comment ref="T737" authorId="0" shapeId="0">
      <text>
        <r>
          <rPr>
            <b/>
            <sz val="9"/>
            <color indexed="81"/>
            <rFont val="Tahoma"/>
            <family val="2"/>
          </rPr>
          <t>chai:</t>
        </r>
        <r>
          <rPr>
            <sz val="9"/>
            <color indexed="81"/>
            <rFont val="Tahoma"/>
            <family val="2"/>
          </rPr>
          <t xml:space="preserve">
Previously 2,000,000.00
</t>
        </r>
      </text>
    </comment>
    <comment ref="N977" authorId="1" shapeId="0">
      <text>
        <r>
          <rPr>
            <b/>
            <sz val="9"/>
            <color indexed="81"/>
            <rFont val="Tahoma"/>
            <family val="2"/>
          </rPr>
          <t>Cerela Montes:</t>
        </r>
        <r>
          <rPr>
            <sz val="9"/>
            <color indexed="81"/>
            <rFont val="Tahoma"/>
            <family val="2"/>
          </rPr>
          <t xml:space="preserve">
Previously 20% DF CY 2019 (STIMULUS)</t>
        </r>
      </text>
    </comment>
    <comment ref="N1325" authorId="1" shapeId="0">
      <text>
        <r>
          <rPr>
            <b/>
            <sz val="9"/>
            <color indexed="81"/>
            <rFont val="Tahoma"/>
            <family val="2"/>
          </rPr>
          <t>Cerela Montes:</t>
        </r>
        <r>
          <rPr>
            <sz val="9"/>
            <color indexed="81"/>
            <rFont val="Tahoma"/>
            <family val="2"/>
          </rPr>
          <t xml:space="preserve">
Previously 20% DF CY 2019</t>
        </r>
      </text>
    </comment>
    <comment ref="L1331" authorId="0" shapeId="0">
      <text>
        <r>
          <rPr>
            <b/>
            <sz val="9"/>
            <color indexed="81"/>
            <rFont val="Tahoma"/>
            <family val="2"/>
          </rPr>
          <t>chai:</t>
        </r>
        <r>
          <rPr>
            <sz val="9"/>
            <color indexed="81"/>
            <rFont val="Tahoma"/>
            <family val="2"/>
          </rPr>
          <t xml:space="preserve">
Php2,000,000.00 - 20% DF CY 2020, Php500,000.00-TF</t>
        </r>
      </text>
    </comment>
    <comment ref="N1367" authorId="0" shapeId="0">
      <text>
        <r>
          <rPr>
            <b/>
            <sz val="9"/>
            <color indexed="81"/>
            <rFont val="Tahoma"/>
            <family val="2"/>
          </rPr>
          <t>chai:</t>
        </r>
        <r>
          <rPr>
            <sz val="9"/>
            <color indexed="81"/>
            <rFont val="Tahoma"/>
            <family val="2"/>
          </rPr>
          <t xml:space="preserve">
SB No. 1 CY 2019 (STIMULUS PROJECT)</t>
        </r>
      </text>
    </comment>
    <comment ref="L1391" authorId="0" shapeId="0">
      <text>
        <r>
          <rPr>
            <b/>
            <sz val="9"/>
            <color indexed="81"/>
            <rFont val="Tahoma"/>
            <family val="2"/>
          </rPr>
          <t>chai:</t>
        </r>
        <r>
          <rPr>
            <sz val="9"/>
            <color indexed="81"/>
            <rFont val="Tahoma"/>
            <family val="2"/>
          </rPr>
          <t xml:space="preserve">
Previously Concreting of Drainage Canal, Poblacion, New Corella</t>
        </r>
      </text>
    </comment>
    <comment ref="N1397" authorId="0" shapeId="0">
      <text>
        <r>
          <rPr>
            <b/>
            <sz val="9"/>
            <color indexed="81"/>
            <rFont val="Tahoma"/>
            <family val="2"/>
          </rPr>
          <t xml:space="preserve">previously 
</t>
        </r>
        <r>
          <rPr>
            <sz val="9"/>
            <color indexed="81"/>
            <rFont val="Tahoma"/>
            <family val="2"/>
          </rPr>
          <t>20% DF CY 2019</t>
        </r>
      </text>
    </comment>
    <comment ref="N1403" authorId="0" shapeId="0">
      <text>
        <r>
          <rPr>
            <b/>
            <sz val="9"/>
            <color indexed="81"/>
            <rFont val="Tahoma"/>
            <family val="2"/>
          </rPr>
          <t xml:space="preserve">previously 
</t>
        </r>
        <r>
          <rPr>
            <sz val="9"/>
            <color indexed="81"/>
            <rFont val="Tahoma"/>
            <family val="2"/>
          </rPr>
          <t>20% DF CY 2019</t>
        </r>
      </text>
    </comment>
    <comment ref="N1415" authorId="0"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N1427" authorId="0"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N1433" authorId="0"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N1439" authorId="0"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N1445" authorId="0"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N1451" authorId="0"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N1487" authorId="0" shapeId="0">
      <text>
        <r>
          <rPr>
            <b/>
            <sz val="9"/>
            <color indexed="81"/>
            <rFont val="Tahoma"/>
            <family val="2"/>
          </rPr>
          <t>chai:</t>
        </r>
        <r>
          <rPr>
            <sz val="9"/>
            <color indexed="81"/>
            <rFont val="Tahoma"/>
            <family val="2"/>
          </rPr>
          <t xml:space="preserve">
previously 20% DF</t>
        </r>
      </text>
    </comment>
    <comment ref="N1493" authorId="0" shapeId="0">
      <text>
        <r>
          <rPr>
            <b/>
            <sz val="9"/>
            <color indexed="81"/>
            <rFont val="Tahoma"/>
            <family val="2"/>
          </rPr>
          <t>chai:</t>
        </r>
        <r>
          <rPr>
            <sz val="9"/>
            <color indexed="81"/>
            <rFont val="Tahoma"/>
            <family val="2"/>
          </rPr>
          <t xml:space="preserve">
previously 20% DF</t>
        </r>
      </text>
    </comment>
    <comment ref="N1499" authorId="0" shapeId="0">
      <text>
        <r>
          <rPr>
            <b/>
            <sz val="9"/>
            <color indexed="81"/>
            <rFont val="Tahoma"/>
            <family val="2"/>
          </rPr>
          <t>chai:</t>
        </r>
        <r>
          <rPr>
            <sz val="9"/>
            <color indexed="81"/>
            <rFont val="Tahoma"/>
            <family val="2"/>
          </rPr>
          <t xml:space="preserve">
previously 20% DF</t>
        </r>
      </text>
    </comment>
    <comment ref="N1505" authorId="0" shapeId="0">
      <text>
        <r>
          <rPr>
            <b/>
            <sz val="9"/>
            <color indexed="81"/>
            <rFont val="Tahoma"/>
            <family val="2"/>
          </rPr>
          <t>chai:</t>
        </r>
        <r>
          <rPr>
            <sz val="9"/>
            <color indexed="81"/>
            <rFont val="Tahoma"/>
            <family val="2"/>
          </rPr>
          <t xml:space="preserve">
previously 20% DF</t>
        </r>
      </text>
    </comment>
    <comment ref="N1511" authorId="0" shapeId="0">
      <text>
        <r>
          <rPr>
            <b/>
            <sz val="9"/>
            <color indexed="81"/>
            <rFont val="Tahoma"/>
            <family val="2"/>
          </rPr>
          <t>chai:</t>
        </r>
        <r>
          <rPr>
            <sz val="9"/>
            <color indexed="81"/>
            <rFont val="Tahoma"/>
            <family val="2"/>
          </rPr>
          <t xml:space="preserve">
previously 20% DF</t>
        </r>
      </text>
    </comment>
    <comment ref="N1517" authorId="0" shapeId="0">
      <text>
        <r>
          <rPr>
            <b/>
            <sz val="9"/>
            <color indexed="81"/>
            <rFont val="Tahoma"/>
            <family val="2"/>
          </rPr>
          <t>chai:</t>
        </r>
        <r>
          <rPr>
            <sz val="9"/>
            <color indexed="81"/>
            <rFont val="Tahoma"/>
            <family val="2"/>
          </rPr>
          <t xml:space="preserve">
previously 20% DF</t>
        </r>
      </text>
    </comment>
    <comment ref="N1529" authorId="0" shapeId="0">
      <text>
        <r>
          <rPr>
            <b/>
            <sz val="9"/>
            <color indexed="81"/>
            <rFont val="Tahoma"/>
            <family val="2"/>
          </rPr>
          <t>chai:</t>
        </r>
        <r>
          <rPr>
            <sz val="9"/>
            <color indexed="81"/>
            <rFont val="Tahoma"/>
            <family val="2"/>
          </rPr>
          <t xml:space="preserve">
previously 20% DF</t>
        </r>
      </text>
    </comment>
    <comment ref="N1541" authorId="1" shapeId="0">
      <text>
        <r>
          <rPr>
            <b/>
            <sz val="9"/>
            <color indexed="81"/>
            <rFont val="Tahoma"/>
            <family val="2"/>
          </rPr>
          <t>Cerela Montes:</t>
        </r>
        <r>
          <rPr>
            <sz val="9"/>
            <color indexed="81"/>
            <rFont val="Tahoma"/>
            <family val="2"/>
          </rPr>
          <t xml:space="preserve">
Previously 20% DF</t>
        </r>
      </text>
    </comment>
    <comment ref="N1559" authorId="0" shapeId="0">
      <text>
        <r>
          <rPr>
            <b/>
            <sz val="9"/>
            <color indexed="81"/>
            <rFont val="Tahoma"/>
            <family val="2"/>
          </rPr>
          <t>chai:</t>
        </r>
        <r>
          <rPr>
            <sz val="9"/>
            <color indexed="81"/>
            <rFont val="Tahoma"/>
            <family val="2"/>
          </rPr>
          <t xml:space="preserve">
20% DF CY 2019</t>
        </r>
      </text>
    </comment>
    <comment ref="N1565" authorId="0" shapeId="0">
      <text>
        <r>
          <rPr>
            <b/>
            <sz val="9"/>
            <color indexed="81"/>
            <rFont val="Tahoma"/>
            <family val="2"/>
          </rPr>
          <t>chai:</t>
        </r>
        <r>
          <rPr>
            <sz val="9"/>
            <color indexed="81"/>
            <rFont val="Tahoma"/>
            <family val="2"/>
          </rPr>
          <t xml:space="preserve">
20% DF CY 2019</t>
        </r>
      </text>
    </comment>
    <comment ref="N1571" authorId="0" shapeId="0">
      <text>
        <r>
          <rPr>
            <b/>
            <sz val="9"/>
            <color indexed="81"/>
            <rFont val="Tahoma"/>
            <family val="2"/>
          </rPr>
          <t>chai:</t>
        </r>
        <r>
          <rPr>
            <sz val="9"/>
            <color indexed="81"/>
            <rFont val="Tahoma"/>
            <family val="2"/>
          </rPr>
          <t xml:space="preserve">
20% DF CY 2019</t>
        </r>
      </text>
    </comment>
    <comment ref="N1577" authorId="0" shapeId="0">
      <text>
        <r>
          <rPr>
            <b/>
            <sz val="9"/>
            <color indexed="81"/>
            <rFont val="Tahoma"/>
            <family val="2"/>
          </rPr>
          <t>chai:</t>
        </r>
        <r>
          <rPr>
            <sz val="9"/>
            <color indexed="81"/>
            <rFont val="Tahoma"/>
            <family val="2"/>
          </rPr>
          <t xml:space="preserve">
20% DF CY 2019</t>
        </r>
      </text>
    </comment>
    <comment ref="N1583" authorId="0" shapeId="0">
      <text>
        <r>
          <rPr>
            <b/>
            <sz val="9"/>
            <color indexed="81"/>
            <rFont val="Tahoma"/>
            <family val="2"/>
          </rPr>
          <t>chai:</t>
        </r>
        <r>
          <rPr>
            <sz val="9"/>
            <color indexed="81"/>
            <rFont val="Tahoma"/>
            <family val="2"/>
          </rPr>
          <t xml:space="preserve">
20% DF CY 2019</t>
        </r>
      </text>
    </comment>
    <comment ref="N1589" authorId="0" shapeId="0">
      <text>
        <r>
          <rPr>
            <b/>
            <sz val="9"/>
            <color indexed="81"/>
            <rFont val="Tahoma"/>
            <family val="2"/>
          </rPr>
          <t>chai:</t>
        </r>
        <r>
          <rPr>
            <sz val="9"/>
            <color indexed="81"/>
            <rFont val="Tahoma"/>
            <family val="2"/>
          </rPr>
          <t xml:space="preserve">
previously 20% DF CY 2019
(500,000.)</t>
        </r>
      </text>
    </comment>
    <comment ref="N1607" authorId="0" shapeId="0">
      <text>
        <r>
          <rPr>
            <b/>
            <sz val="9"/>
            <color indexed="81"/>
            <rFont val="Tahoma"/>
            <family val="2"/>
          </rPr>
          <t>chai:</t>
        </r>
        <r>
          <rPr>
            <sz val="9"/>
            <color indexed="81"/>
            <rFont val="Tahoma"/>
            <family val="2"/>
          </rPr>
          <t xml:space="preserve">
previously 20% DF CY 2019
(500,000.)</t>
        </r>
      </text>
    </comment>
    <comment ref="AP1763" authorId="1" shapeId="0">
      <text>
        <r>
          <rPr>
            <b/>
            <sz val="9"/>
            <color indexed="81"/>
            <rFont val="Tahoma"/>
            <family val="2"/>
          </rPr>
          <t>Cerela Montes:</t>
        </r>
        <r>
          <rPr>
            <sz val="9"/>
            <color indexed="81"/>
            <rFont val="Tahoma"/>
            <family val="2"/>
          </rPr>
          <t xml:space="preserve">
suspended 10/05/20
</t>
        </r>
      </text>
    </comment>
    <comment ref="AP1769" authorId="1" shapeId="0">
      <text>
        <r>
          <rPr>
            <b/>
            <sz val="9"/>
            <color indexed="81"/>
            <rFont val="Tahoma"/>
            <family val="2"/>
          </rPr>
          <t>Cerela Montes:</t>
        </r>
        <r>
          <rPr>
            <sz val="9"/>
            <color indexed="81"/>
            <rFont val="Tahoma"/>
            <family val="2"/>
          </rPr>
          <t xml:space="preserve">
</t>
        </r>
      </text>
    </comment>
    <comment ref="T1787" authorId="0" shapeId="0">
      <text>
        <r>
          <rPr>
            <b/>
            <sz val="9"/>
            <color indexed="81"/>
            <rFont val="Tahoma"/>
            <family val="2"/>
          </rPr>
          <t>chai:</t>
        </r>
        <r>
          <rPr>
            <sz val="9"/>
            <color indexed="81"/>
            <rFont val="Tahoma"/>
            <family val="2"/>
          </rPr>
          <t xml:space="preserve">
20% Development Fund CY 2018
Variation Order
- 21,512,501.5
- 1,408,112.95</t>
        </r>
      </text>
    </comment>
    <comment ref="K1865" authorId="0" shapeId="0">
      <text>
        <r>
          <rPr>
            <b/>
            <sz val="9"/>
            <color indexed="81"/>
            <rFont val="Tahoma"/>
            <family val="2"/>
          </rPr>
          <t>chai:</t>
        </r>
        <r>
          <rPr>
            <sz val="9"/>
            <color indexed="81"/>
            <rFont val="Tahoma"/>
            <family val="2"/>
          </rPr>
          <t xml:space="preserve">
PEO Account</t>
        </r>
      </text>
    </comment>
    <comment ref="K2417" authorId="0" shapeId="0">
      <text>
        <r>
          <rPr>
            <b/>
            <sz val="9"/>
            <color indexed="81"/>
            <rFont val="Tahoma"/>
            <family val="2"/>
          </rPr>
          <t>chai:</t>
        </r>
        <r>
          <rPr>
            <sz val="9"/>
            <color indexed="81"/>
            <rFont val="Tahoma"/>
            <family val="2"/>
          </rPr>
          <t xml:space="preserve">
PGO Account</t>
        </r>
      </text>
    </comment>
    <comment ref="K2423" authorId="0" shapeId="0">
      <text>
        <r>
          <rPr>
            <b/>
            <sz val="9"/>
            <color indexed="81"/>
            <rFont val="Tahoma"/>
            <family val="2"/>
          </rPr>
          <t>chai:</t>
        </r>
        <r>
          <rPr>
            <sz val="9"/>
            <color indexed="81"/>
            <rFont val="Tahoma"/>
            <family val="2"/>
          </rPr>
          <t xml:space="preserve">
Account - PGO</t>
        </r>
      </text>
    </comment>
    <comment ref="K2429" authorId="0" shapeId="0">
      <text>
        <r>
          <rPr>
            <b/>
            <sz val="9"/>
            <color indexed="81"/>
            <rFont val="Tahoma"/>
            <family val="2"/>
          </rPr>
          <t>chai:</t>
        </r>
        <r>
          <rPr>
            <sz val="9"/>
            <color indexed="81"/>
            <rFont val="Tahoma"/>
            <family val="2"/>
          </rPr>
          <t xml:space="preserve">
Account - PGO</t>
        </r>
      </text>
    </comment>
    <comment ref="K2435" authorId="0" shapeId="0">
      <text>
        <r>
          <rPr>
            <b/>
            <sz val="9"/>
            <color indexed="81"/>
            <rFont val="Tahoma"/>
            <family val="2"/>
          </rPr>
          <t>chai:</t>
        </r>
        <r>
          <rPr>
            <sz val="9"/>
            <color indexed="81"/>
            <rFont val="Tahoma"/>
            <family val="2"/>
          </rPr>
          <t xml:space="preserve">
Account - PGO</t>
        </r>
      </text>
    </comment>
    <comment ref="K2441" authorId="0" shapeId="0">
      <text>
        <r>
          <rPr>
            <b/>
            <sz val="9"/>
            <color indexed="81"/>
            <rFont val="Tahoma"/>
            <family val="2"/>
          </rPr>
          <t>chai:</t>
        </r>
        <r>
          <rPr>
            <sz val="9"/>
            <color indexed="81"/>
            <rFont val="Tahoma"/>
            <family val="2"/>
          </rPr>
          <t xml:space="preserve">
Account - PGO</t>
        </r>
      </text>
    </comment>
    <comment ref="K2447" authorId="0" shapeId="0">
      <text>
        <r>
          <rPr>
            <b/>
            <sz val="9"/>
            <color indexed="81"/>
            <rFont val="Tahoma"/>
            <family val="2"/>
          </rPr>
          <t>chai:</t>
        </r>
        <r>
          <rPr>
            <sz val="9"/>
            <color indexed="81"/>
            <rFont val="Tahoma"/>
            <family val="2"/>
          </rPr>
          <t xml:space="preserve">
Account - PGO</t>
        </r>
      </text>
    </comment>
    <comment ref="K2453" authorId="0" shapeId="0">
      <text>
        <r>
          <rPr>
            <b/>
            <sz val="9"/>
            <color indexed="81"/>
            <rFont val="Tahoma"/>
            <family val="2"/>
          </rPr>
          <t>chai:</t>
        </r>
        <r>
          <rPr>
            <sz val="9"/>
            <color indexed="81"/>
            <rFont val="Tahoma"/>
            <family val="2"/>
          </rPr>
          <t xml:space="preserve">
Account - PGO</t>
        </r>
      </text>
    </comment>
    <comment ref="K2489" authorId="0" shapeId="0">
      <text>
        <r>
          <rPr>
            <b/>
            <sz val="9"/>
            <color indexed="81"/>
            <rFont val="Tahoma"/>
            <family val="2"/>
          </rPr>
          <t>chai:</t>
        </r>
        <r>
          <rPr>
            <sz val="9"/>
            <color indexed="81"/>
            <rFont val="Tahoma"/>
            <family val="2"/>
          </rPr>
          <t xml:space="preserve">
PEO Account</t>
        </r>
      </text>
    </comment>
    <comment ref="K3029" authorId="0" shapeId="0">
      <text>
        <r>
          <rPr>
            <b/>
            <sz val="9"/>
            <color indexed="81"/>
            <rFont val="Tahoma"/>
            <family val="2"/>
          </rPr>
          <t>chai:</t>
        </r>
        <r>
          <rPr>
            <sz val="9"/>
            <color indexed="81"/>
            <rFont val="Tahoma"/>
            <family val="2"/>
          </rPr>
          <t xml:space="preserve">
PGO Account</t>
        </r>
      </text>
    </comment>
    <comment ref="K3035" authorId="0" shapeId="0">
      <text>
        <r>
          <rPr>
            <b/>
            <sz val="9"/>
            <color indexed="81"/>
            <rFont val="Tahoma"/>
            <family val="2"/>
          </rPr>
          <t>chai:</t>
        </r>
        <r>
          <rPr>
            <sz val="9"/>
            <color indexed="81"/>
            <rFont val="Tahoma"/>
            <family val="2"/>
          </rPr>
          <t xml:space="preserve">
PEO Account</t>
        </r>
      </text>
    </comment>
    <comment ref="K3065" authorId="0" shapeId="0">
      <text>
        <r>
          <rPr>
            <b/>
            <sz val="9"/>
            <color indexed="81"/>
            <rFont val="Tahoma"/>
            <family val="2"/>
          </rPr>
          <t>chai:</t>
        </r>
        <r>
          <rPr>
            <sz val="9"/>
            <color indexed="81"/>
            <rFont val="Tahoma"/>
            <family val="2"/>
          </rPr>
          <t xml:space="preserve">
PEO Account</t>
        </r>
      </text>
    </comment>
    <comment ref="K3095" authorId="0" shapeId="0">
      <text>
        <r>
          <rPr>
            <b/>
            <sz val="9"/>
            <color indexed="81"/>
            <rFont val="Tahoma"/>
            <family val="2"/>
          </rPr>
          <t>chai:</t>
        </r>
        <r>
          <rPr>
            <sz val="9"/>
            <color indexed="81"/>
            <rFont val="Tahoma"/>
            <family val="2"/>
          </rPr>
          <t xml:space="preserve">
PEO Account</t>
        </r>
      </text>
    </comment>
    <comment ref="K3137" authorId="0" shapeId="0">
      <text>
        <r>
          <rPr>
            <b/>
            <sz val="9"/>
            <color indexed="81"/>
            <rFont val="Tahoma"/>
            <family val="2"/>
          </rPr>
          <t>chai:</t>
        </r>
        <r>
          <rPr>
            <sz val="9"/>
            <color indexed="81"/>
            <rFont val="Tahoma"/>
            <family val="2"/>
          </rPr>
          <t xml:space="preserve">
PGO Account</t>
        </r>
      </text>
    </comment>
    <comment ref="K3149" authorId="0" shapeId="0">
      <text>
        <r>
          <rPr>
            <b/>
            <sz val="9"/>
            <color indexed="81"/>
            <rFont val="Tahoma"/>
            <family val="2"/>
          </rPr>
          <t>chai:</t>
        </r>
        <r>
          <rPr>
            <sz val="9"/>
            <color indexed="81"/>
            <rFont val="Tahoma"/>
            <family val="2"/>
          </rPr>
          <t xml:space="preserve">
PEO Account</t>
        </r>
      </text>
    </comment>
    <comment ref="K3269" authorId="0" shapeId="0">
      <text>
        <r>
          <rPr>
            <b/>
            <sz val="9"/>
            <color indexed="81"/>
            <rFont val="Tahoma"/>
            <family val="2"/>
          </rPr>
          <t>chai:</t>
        </r>
        <r>
          <rPr>
            <sz val="9"/>
            <color indexed="81"/>
            <rFont val="Tahoma"/>
            <family val="2"/>
          </rPr>
          <t xml:space="preserve">
Account-PSWDO</t>
        </r>
      </text>
    </comment>
    <comment ref="K3407" authorId="0" shapeId="0">
      <text>
        <r>
          <rPr>
            <b/>
            <sz val="9"/>
            <color indexed="81"/>
            <rFont val="Tahoma"/>
            <family val="2"/>
          </rPr>
          <t>chai:</t>
        </r>
        <r>
          <rPr>
            <sz val="9"/>
            <color indexed="81"/>
            <rFont val="Tahoma"/>
            <family val="2"/>
          </rPr>
          <t xml:space="preserve">
Account-PEO</t>
        </r>
      </text>
    </comment>
    <comment ref="K3479" authorId="0" shapeId="0">
      <text>
        <r>
          <rPr>
            <b/>
            <sz val="9"/>
            <color indexed="81"/>
            <rFont val="Tahoma"/>
            <family val="2"/>
          </rPr>
          <t>chai:</t>
        </r>
        <r>
          <rPr>
            <sz val="9"/>
            <color indexed="81"/>
            <rFont val="Tahoma"/>
            <family val="2"/>
          </rPr>
          <t xml:space="preserve">
PDRRMC Account</t>
        </r>
      </text>
    </comment>
    <comment ref="K3533" authorId="0" shapeId="0">
      <text>
        <r>
          <rPr>
            <b/>
            <sz val="9"/>
            <color indexed="81"/>
            <rFont val="Tahoma"/>
            <family val="2"/>
          </rPr>
          <t>chai:</t>
        </r>
        <r>
          <rPr>
            <sz val="9"/>
            <color indexed="81"/>
            <rFont val="Tahoma"/>
            <family val="2"/>
          </rPr>
          <t xml:space="preserve">
SEF Account</t>
        </r>
      </text>
    </comment>
    <comment ref="K3599" authorId="0" shapeId="0">
      <text>
        <r>
          <rPr>
            <b/>
            <sz val="9"/>
            <color indexed="81"/>
            <rFont val="Tahoma"/>
            <family val="2"/>
          </rPr>
          <t>chai:</t>
        </r>
        <r>
          <rPr>
            <sz val="9"/>
            <color indexed="81"/>
            <rFont val="Tahoma"/>
            <family val="2"/>
          </rPr>
          <t xml:space="preserve">
PEO Account</t>
        </r>
      </text>
    </comment>
    <comment ref="N3623" authorId="0" shapeId="0">
      <text>
        <r>
          <rPr>
            <b/>
            <sz val="9"/>
            <color indexed="81"/>
            <rFont val="Tahoma"/>
            <family val="2"/>
          </rPr>
          <t>chai:</t>
        </r>
        <r>
          <rPr>
            <sz val="9"/>
            <color indexed="81"/>
            <rFont val="Tahoma"/>
            <family val="2"/>
          </rPr>
          <t xml:space="preserve">
SB No. 1 CY 2019 (STIMULUS PROJECT)</t>
        </r>
      </text>
    </comment>
    <comment ref="AP3623" authorId="1" shapeId="0">
      <text>
        <r>
          <rPr>
            <b/>
            <sz val="9"/>
            <color indexed="81"/>
            <rFont val="Tahoma"/>
            <family val="2"/>
          </rPr>
          <t>Cerela Montes:</t>
        </r>
        <r>
          <rPr>
            <sz val="9"/>
            <color indexed="81"/>
            <rFont val="Tahoma"/>
            <family val="2"/>
          </rPr>
          <t xml:space="preserve">
Php 500,000 - Declared savings to fund new project Construction of Children Playground with amenities at Poblacion, New Corella (SB # 4 CY 2019)- Php500,000 To support for the re-alignment of the said fund to be used in the response measures against Corona Virus Disease (COVID 19) in the CY 2020 Supplemental Budget No. 1</t>
        </r>
      </text>
    </comment>
    <comment ref="K3629" authorId="0" shapeId="0">
      <text>
        <r>
          <rPr>
            <b/>
            <sz val="9"/>
            <color indexed="81"/>
            <rFont val="Tahoma"/>
            <family val="2"/>
          </rPr>
          <t>chai:</t>
        </r>
        <r>
          <rPr>
            <sz val="9"/>
            <color indexed="81"/>
            <rFont val="Tahoma"/>
            <family val="2"/>
          </rPr>
          <t xml:space="preserve">
PEO Account</t>
        </r>
      </text>
    </comment>
    <comment ref="K3665" authorId="0" shapeId="0">
      <text>
        <r>
          <rPr>
            <b/>
            <sz val="9"/>
            <color indexed="81"/>
            <rFont val="Tahoma"/>
            <family val="2"/>
          </rPr>
          <t>chai:</t>
        </r>
        <r>
          <rPr>
            <sz val="9"/>
            <color indexed="81"/>
            <rFont val="Tahoma"/>
            <family val="2"/>
          </rPr>
          <t xml:space="preserve">
PEO Account (20% DF)
(Rehab. Of Prov'l. Roads &amp; Bridges)
</t>
        </r>
      </text>
    </comment>
    <comment ref="K3671" authorId="0" shapeId="0">
      <text>
        <r>
          <rPr>
            <b/>
            <sz val="9"/>
            <color indexed="81"/>
            <rFont val="Tahoma"/>
            <family val="2"/>
          </rPr>
          <t>chai:</t>
        </r>
        <r>
          <rPr>
            <sz val="9"/>
            <color indexed="81"/>
            <rFont val="Tahoma"/>
            <family val="2"/>
          </rPr>
          <t xml:space="preserve">
PEO Account (20% DF)
(Buildings and Other Structures School Buildings)
</t>
        </r>
      </text>
    </comment>
    <comment ref="K3677" authorId="0" shapeId="0">
      <text>
        <r>
          <rPr>
            <b/>
            <sz val="9"/>
            <color indexed="81"/>
            <rFont val="Tahoma"/>
            <family val="2"/>
          </rPr>
          <t>chai:</t>
        </r>
        <r>
          <rPr>
            <sz val="9"/>
            <color indexed="81"/>
            <rFont val="Tahoma"/>
            <family val="2"/>
          </rPr>
          <t xml:space="preserve">
PEO Account (20% DF)
(Buildings and Other Structures Hospital and Health Centers)
</t>
        </r>
      </text>
    </comment>
    <comment ref="K3683" authorId="0" shapeId="0">
      <text>
        <r>
          <rPr>
            <b/>
            <sz val="9"/>
            <color indexed="81"/>
            <rFont val="Tahoma"/>
            <family val="2"/>
          </rPr>
          <t>chai:</t>
        </r>
        <r>
          <rPr>
            <sz val="9"/>
            <color indexed="81"/>
            <rFont val="Tahoma"/>
            <family val="2"/>
          </rPr>
          <t xml:space="preserve">
PEO Account (20% DF)
(Buildings and Other Structures Hospital and Health Centers) OTLF - LBP BORROWINGS</t>
        </r>
      </text>
    </comment>
    <comment ref="K3689" authorId="0" shapeId="0">
      <text>
        <r>
          <rPr>
            <b/>
            <sz val="9"/>
            <color indexed="81"/>
            <rFont val="Tahoma"/>
            <family val="2"/>
          </rPr>
          <t>chai:</t>
        </r>
        <r>
          <rPr>
            <sz val="9"/>
            <color indexed="81"/>
            <rFont val="Tahoma"/>
            <family val="2"/>
          </rPr>
          <t xml:space="preserve">
PEO Account (20% DF)
(Buildings and Other Structures Hospital and Health Centers) OTLF - LBP BORROWINGS</t>
        </r>
      </text>
    </comment>
    <comment ref="K3695" authorId="0" shapeId="0">
      <text>
        <r>
          <rPr>
            <b/>
            <sz val="9"/>
            <color indexed="81"/>
            <rFont val="Tahoma"/>
            <family val="2"/>
          </rPr>
          <t>chai:</t>
        </r>
        <r>
          <rPr>
            <sz val="9"/>
            <color indexed="81"/>
            <rFont val="Tahoma"/>
            <family val="2"/>
          </rPr>
          <t xml:space="preserve">
PEO Account (20% DF)
(Buildings and Other Structures Hospital and Health Centers) OTLF - LBP BORROWINGS</t>
        </r>
      </text>
    </comment>
    <comment ref="K3701" authorId="0" shapeId="0">
      <text>
        <r>
          <rPr>
            <b/>
            <sz val="9"/>
            <color indexed="81"/>
            <rFont val="Tahoma"/>
            <family val="2"/>
          </rPr>
          <t>chai:</t>
        </r>
        <r>
          <rPr>
            <sz val="9"/>
            <color indexed="81"/>
            <rFont val="Tahoma"/>
            <family val="2"/>
          </rPr>
          <t xml:space="preserve">
PEO Account (20% DF)
(Buildings and Other Structures Hospital and Health Centers) OTLF - LBP BORROWINGS</t>
        </r>
      </text>
    </comment>
    <comment ref="K3707" authorId="0" shapeId="0">
      <text>
        <r>
          <rPr>
            <b/>
            <sz val="9"/>
            <color indexed="81"/>
            <rFont val="Tahoma"/>
            <family val="2"/>
          </rPr>
          <t>chai:</t>
        </r>
        <r>
          <rPr>
            <sz val="9"/>
            <color indexed="81"/>
            <rFont val="Tahoma"/>
            <family val="2"/>
          </rPr>
          <t xml:space="preserve">
PEO Account (20% DF)
(Buildings and Other Structures Hospital and Health Centers) OTLF - LBP BORROWINGS</t>
        </r>
      </text>
    </comment>
    <comment ref="K3713" authorId="0" shapeId="0">
      <text>
        <r>
          <rPr>
            <b/>
            <sz val="9"/>
            <color indexed="81"/>
            <rFont val="Tahoma"/>
            <family val="2"/>
          </rPr>
          <t>chai:</t>
        </r>
        <r>
          <rPr>
            <sz val="9"/>
            <color indexed="81"/>
            <rFont val="Tahoma"/>
            <family val="2"/>
          </rPr>
          <t xml:space="preserve">
PEO Account (20% DF)
(Buildings and Other Structures Hospital and Health Centers) OTLF - LBP BORROWINGS</t>
        </r>
      </text>
    </comment>
    <comment ref="K3719" authorId="0" shapeId="0">
      <text>
        <r>
          <rPr>
            <b/>
            <sz val="9"/>
            <color indexed="81"/>
            <rFont val="Tahoma"/>
            <family val="2"/>
          </rPr>
          <t>chai:</t>
        </r>
        <r>
          <rPr>
            <sz val="9"/>
            <color indexed="81"/>
            <rFont val="Tahoma"/>
            <family val="2"/>
          </rPr>
          <t xml:space="preserve">
PEO Account (20% DF)
(Buildings and Other Structures Hospital and Health Centers) OTLF - LBP BORROWINGS</t>
        </r>
      </text>
    </comment>
    <comment ref="K3725" authorId="0" shapeId="0">
      <text>
        <r>
          <rPr>
            <b/>
            <sz val="9"/>
            <color indexed="81"/>
            <rFont val="Tahoma"/>
            <family val="2"/>
          </rPr>
          <t>chai:</t>
        </r>
        <r>
          <rPr>
            <sz val="9"/>
            <color indexed="81"/>
            <rFont val="Tahoma"/>
            <family val="2"/>
          </rPr>
          <t xml:space="preserve">
PEO Account (20% DF)
(Subsidy to Other Funds) PRDP Counterpart
</t>
        </r>
      </text>
    </comment>
    <comment ref="K3731" authorId="0" shapeId="0">
      <text>
        <r>
          <rPr>
            <b/>
            <sz val="9"/>
            <color indexed="81"/>
            <rFont val="Tahoma"/>
            <family val="2"/>
          </rPr>
          <t>chai:</t>
        </r>
        <r>
          <rPr>
            <sz val="9"/>
            <color indexed="81"/>
            <rFont val="Tahoma"/>
            <family val="2"/>
          </rPr>
          <t xml:space="preserve">
PEO Account (20% DF)
(Subsidy to Other Funds) PRDP Counterpart
</t>
        </r>
      </text>
    </comment>
    <comment ref="K3743" authorId="0" shapeId="0">
      <text>
        <r>
          <rPr>
            <b/>
            <sz val="9"/>
            <color indexed="81"/>
            <rFont val="Tahoma"/>
            <family val="2"/>
          </rPr>
          <t>chai:</t>
        </r>
        <r>
          <rPr>
            <sz val="9"/>
            <color indexed="81"/>
            <rFont val="Tahoma"/>
            <family val="2"/>
          </rPr>
          <t xml:space="preserve">
PEO Account (Transfers for Project Equity Share/Prov'l. Counterpart)
</t>
        </r>
      </text>
    </comment>
    <comment ref="K3779" authorId="0" shapeId="0">
      <text>
        <r>
          <rPr>
            <b/>
            <sz val="9"/>
            <color indexed="81"/>
            <rFont val="Tahoma"/>
            <family val="2"/>
          </rPr>
          <t>chai:</t>
        </r>
        <r>
          <rPr>
            <sz val="9"/>
            <color indexed="81"/>
            <rFont val="Tahoma"/>
            <family val="2"/>
          </rPr>
          <t xml:space="preserve">
PEO Account</t>
        </r>
      </text>
    </comment>
  </commentList>
</comments>
</file>

<file path=xl/comments2.xml><?xml version="1.0" encoding="utf-8"?>
<comments xmlns="http://schemas.openxmlformats.org/spreadsheetml/2006/main">
  <authors>
    <author>Cerela Montes</author>
    <author>chai</author>
  </authors>
  <commentList>
    <comment ref="D257" authorId="0" shapeId="0">
      <text>
        <r>
          <rPr>
            <b/>
            <sz val="9"/>
            <color indexed="81"/>
            <rFont val="Tahoma"/>
            <family val="2"/>
          </rPr>
          <t>Cerela Montes:</t>
        </r>
        <r>
          <rPr>
            <sz val="9"/>
            <color indexed="81"/>
            <rFont val="Tahoma"/>
            <family val="2"/>
          </rPr>
          <t xml:space="preserve">
Previously 20% DF CY 2019</t>
        </r>
      </text>
    </comment>
    <comment ref="D269" authorId="1"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D275" authorId="1" shapeId="0">
      <text>
        <r>
          <rPr>
            <b/>
            <sz val="9"/>
            <color indexed="81"/>
            <rFont val="Tahoma"/>
            <family val="2"/>
          </rPr>
          <t>chai:</t>
        </r>
        <r>
          <rPr>
            <sz val="9"/>
            <color indexed="81"/>
            <rFont val="Tahoma"/>
            <family val="2"/>
          </rPr>
          <t xml:space="preserve">
20% DF CY 2019</t>
        </r>
      </text>
    </comment>
    <comment ref="D281" authorId="1" shapeId="0">
      <text>
        <r>
          <rPr>
            <b/>
            <sz val="9"/>
            <color indexed="81"/>
            <rFont val="Tahoma"/>
            <family val="2"/>
          </rPr>
          <t>chai:</t>
        </r>
        <r>
          <rPr>
            <sz val="9"/>
            <color indexed="81"/>
            <rFont val="Tahoma"/>
            <family val="2"/>
          </rPr>
          <t xml:space="preserve">
20% DF CY 2019</t>
        </r>
      </text>
    </comment>
    <comment ref="AF353" authorId="0" shapeId="0">
      <text>
        <r>
          <rPr>
            <b/>
            <sz val="9"/>
            <color indexed="81"/>
            <rFont val="Tahoma"/>
            <family val="2"/>
          </rPr>
          <t>Cerela Montes:</t>
        </r>
        <r>
          <rPr>
            <sz val="9"/>
            <color indexed="81"/>
            <rFont val="Tahoma"/>
            <family val="2"/>
          </rPr>
          <t xml:space="preserve">
suspended 10/05/20
</t>
        </r>
      </text>
    </comment>
    <comment ref="AF359" authorId="0" shapeId="0">
      <text>
        <r>
          <rPr>
            <b/>
            <sz val="9"/>
            <color indexed="81"/>
            <rFont val="Tahoma"/>
            <family val="2"/>
          </rPr>
          <t>Cerela Montes:</t>
        </r>
        <r>
          <rPr>
            <sz val="9"/>
            <color indexed="81"/>
            <rFont val="Tahoma"/>
            <family val="2"/>
          </rPr>
          <t xml:space="preserve">
</t>
        </r>
      </text>
    </comment>
    <comment ref="J365" authorId="1" shapeId="0">
      <text>
        <r>
          <rPr>
            <b/>
            <sz val="9"/>
            <color indexed="81"/>
            <rFont val="Tahoma"/>
            <family val="2"/>
          </rPr>
          <t>chai:</t>
        </r>
        <r>
          <rPr>
            <sz val="9"/>
            <color indexed="81"/>
            <rFont val="Tahoma"/>
            <family val="2"/>
          </rPr>
          <t xml:space="preserve">
20% Development Fund CY 2018
Variation Order
- 21,512,501.5
- 1,408,112.95</t>
        </r>
      </text>
    </comment>
  </commentList>
</comments>
</file>

<file path=xl/comments3.xml><?xml version="1.0" encoding="utf-8"?>
<comments xmlns="http://schemas.openxmlformats.org/spreadsheetml/2006/main">
  <authors>
    <author>Cerela Montes</author>
    <author>chai</author>
  </authors>
  <commentList>
    <comment ref="D263" authorId="0" shapeId="0">
      <text>
        <r>
          <rPr>
            <b/>
            <sz val="9"/>
            <color indexed="81"/>
            <rFont val="Tahoma"/>
            <family val="2"/>
          </rPr>
          <t>Cerela Montes:</t>
        </r>
        <r>
          <rPr>
            <sz val="9"/>
            <color indexed="81"/>
            <rFont val="Tahoma"/>
            <family val="2"/>
          </rPr>
          <t xml:space="preserve">
Previously 20% DF CY 2019 (STIMULUS)</t>
        </r>
      </text>
    </comment>
    <comment ref="B371" authorId="1" shapeId="0">
      <text>
        <r>
          <rPr>
            <b/>
            <sz val="9"/>
            <color indexed="81"/>
            <rFont val="Tahoma"/>
            <family val="2"/>
          </rPr>
          <t>chai:</t>
        </r>
        <r>
          <rPr>
            <sz val="9"/>
            <color indexed="81"/>
            <rFont val="Tahoma"/>
            <family val="2"/>
          </rPr>
          <t xml:space="preserve">
Previously Concreting of Drainage Canal, Poblacion, New Corella</t>
        </r>
      </text>
    </comment>
    <comment ref="D377" authorId="1" shapeId="0">
      <text>
        <r>
          <rPr>
            <b/>
            <sz val="9"/>
            <color indexed="81"/>
            <rFont val="Tahoma"/>
            <family val="2"/>
          </rPr>
          <t xml:space="preserve">previously 
</t>
        </r>
        <r>
          <rPr>
            <sz val="9"/>
            <color indexed="81"/>
            <rFont val="Tahoma"/>
            <family val="2"/>
          </rPr>
          <t>20% DF CY 2019</t>
        </r>
      </text>
    </comment>
    <comment ref="D383" authorId="1" shapeId="0">
      <text>
        <r>
          <rPr>
            <b/>
            <sz val="9"/>
            <color indexed="81"/>
            <rFont val="Tahoma"/>
            <family val="2"/>
          </rPr>
          <t xml:space="preserve">previously 
</t>
        </r>
        <r>
          <rPr>
            <sz val="9"/>
            <color indexed="81"/>
            <rFont val="Tahoma"/>
            <family val="2"/>
          </rPr>
          <t>20% DF CY 2019</t>
        </r>
      </text>
    </comment>
    <comment ref="D389" authorId="1"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D395" authorId="1"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D401" authorId="1"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D419" authorId="1" shapeId="0">
      <text>
        <r>
          <rPr>
            <b/>
            <sz val="9"/>
            <color indexed="81"/>
            <rFont val="Tahoma"/>
            <family val="2"/>
          </rPr>
          <t>chai:</t>
        </r>
        <r>
          <rPr>
            <sz val="9"/>
            <color indexed="81"/>
            <rFont val="Tahoma"/>
            <family val="2"/>
          </rPr>
          <t xml:space="preserve">
previously 20% DF</t>
        </r>
      </text>
    </comment>
    <comment ref="D425" authorId="1" shapeId="0">
      <text>
        <r>
          <rPr>
            <b/>
            <sz val="9"/>
            <color indexed="81"/>
            <rFont val="Tahoma"/>
            <family val="2"/>
          </rPr>
          <t>chai:</t>
        </r>
        <r>
          <rPr>
            <sz val="9"/>
            <color indexed="81"/>
            <rFont val="Tahoma"/>
            <family val="2"/>
          </rPr>
          <t xml:space="preserve">
previously 20% DF</t>
        </r>
      </text>
    </comment>
    <comment ref="D443" authorId="1" shapeId="0">
      <text>
        <r>
          <rPr>
            <b/>
            <sz val="9"/>
            <color indexed="81"/>
            <rFont val="Tahoma"/>
            <family val="2"/>
          </rPr>
          <t>chai:</t>
        </r>
        <r>
          <rPr>
            <sz val="9"/>
            <color indexed="81"/>
            <rFont val="Tahoma"/>
            <family val="2"/>
          </rPr>
          <t xml:space="preserve">
20% DF CY 2019</t>
        </r>
      </text>
    </comment>
  </commentList>
</comments>
</file>

<file path=xl/comments4.xml><?xml version="1.0" encoding="utf-8"?>
<comments xmlns="http://schemas.openxmlformats.org/spreadsheetml/2006/main">
  <authors>
    <author>chai</author>
    <author>Cerela Montes</author>
  </authors>
  <commentList>
    <comment ref="D161" authorId="0" shapeId="0">
      <text>
        <r>
          <rPr>
            <b/>
            <sz val="9"/>
            <color indexed="81"/>
            <rFont val="Tahoma"/>
            <family val="2"/>
          </rPr>
          <t>chai:</t>
        </r>
        <r>
          <rPr>
            <sz val="9"/>
            <color indexed="81"/>
            <rFont val="Tahoma"/>
            <family val="2"/>
          </rPr>
          <t xml:space="preserve">
SB No. 1 CY 2019 (STIMULUS PROJECT)</t>
        </r>
      </text>
    </comment>
    <comment ref="D185" authorId="0" shapeId="0">
      <text>
        <r>
          <rPr>
            <b/>
            <sz val="9"/>
            <color indexed="81"/>
            <rFont val="Tahoma"/>
            <family val="2"/>
          </rPr>
          <t>chai:</t>
        </r>
        <r>
          <rPr>
            <sz val="9"/>
            <color indexed="81"/>
            <rFont val="Tahoma"/>
            <family val="2"/>
          </rPr>
          <t xml:space="preserve">
previously 20% DF</t>
        </r>
      </text>
    </comment>
    <comment ref="D191" authorId="0" shapeId="0">
      <text>
        <r>
          <rPr>
            <b/>
            <sz val="9"/>
            <color indexed="81"/>
            <rFont val="Tahoma"/>
            <family val="2"/>
          </rPr>
          <t>chai:</t>
        </r>
        <r>
          <rPr>
            <sz val="9"/>
            <color indexed="81"/>
            <rFont val="Tahoma"/>
            <family val="2"/>
          </rPr>
          <t xml:space="preserve">
previously 20% DF</t>
        </r>
      </text>
    </comment>
    <comment ref="D197" authorId="0" shapeId="0">
      <text>
        <r>
          <rPr>
            <b/>
            <sz val="9"/>
            <color indexed="81"/>
            <rFont val="Tahoma"/>
            <family val="2"/>
          </rPr>
          <t>chai:</t>
        </r>
        <r>
          <rPr>
            <sz val="9"/>
            <color indexed="81"/>
            <rFont val="Tahoma"/>
            <family val="2"/>
          </rPr>
          <t xml:space="preserve">
previously 20% DF</t>
        </r>
      </text>
    </comment>
    <comment ref="D203" authorId="0" shapeId="0">
      <text>
        <r>
          <rPr>
            <b/>
            <sz val="9"/>
            <color indexed="81"/>
            <rFont val="Tahoma"/>
            <family val="2"/>
          </rPr>
          <t>chai:</t>
        </r>
        <r>
          <rPr>
            <sz val="9"/>
            <color indexed="81"/>
            <rFont val="Tahoma"/>
            <family val="2"/>
          </rPr>
          <t xml:space="preserve">
previously 20% DF</t>
        </r>
      </text>
    </comment>
    <comment ref="D221" authorId="0" shapeId="0">
      <text>
        <r>
          <rPr>
            <b/>
            <sz val="9"/>
            <color indexed="81"/>
            <rFont val="Tahoma"/>
            <family val="2"/>
          </rPr>
          <t>chai:</t>
        </r>
        <r>
          <rPr>
            <sz val="9"/>
            <color indexed="81"/>
            <rFont val="Tahoma"/>
            <family val="2"/>
          </rPr>
          <t xml:space="preserve">
20% DF CY 2019</t>
        </r>
      </text>
    </comment>
    <comment ref="D227" authorId="0" shapeId="0">
      <text>
        <r>
          <rPr>
            <b/>
            <sz val="9"/>
            <color indexed="81"/>
            <rFont val="Tahoma"/>
            <family val="2"/>
          </rPr>
          <t>chai:</t>
        </r>
        <r>
          <rPr>
            <sz val="9"/>
            <color indexed="81"/>
            <rFont val="Tahoma"/>
            <family val="2"/>
          </rPr>
          <t xml:space="preserve">
20% DF CY 2019</t>
        </r>
      </text>
    </comment>
    <comment ref="D233" authorId="0" shapeId="0">
      <text>
        <r>
          <rPr>
            <b/>
            <sz val="9"/>
            <color indexed="81"/>
            <rFont val="Tahoma"/>
            <family val="2"/>
          </rPr>
          <t>chai:</t>
        </r>
        <r>
          <rPr>
            <sz val="9"/>
            <color indexed="81"/>
            <rFont val="Tahoma"/>
            <family val="2"/>
          </rPr>
          <t xml:space="preserve">
previously 20% DF CY 2019
(500,000.)</t>
        </r>
      </text>
    </comment>
    <comment ref="D251" authorId="0" shapeId="0">
      <text>
        <r>
          <rPr>
            <b/>
            <sz val="9"/>
            <color indexed="81"/>
            <rFont val="Tahoma"/>
            <family val="2"/>
          </rPr>
          <t>chai:</t>
        </r>
        <r>
          <rPr>
            <sz val="9"/>
            <color indexed="81"/>
            <rFont val="Tahoma"/>
            <family val="2"/>
          </rPr>
          <t xml:space="preserve">
previously 20% DF CY 2019
(500,000.)</t>
        </r>
      </text>
    </comment>
    <comment ref="D893" authorId="1" shapeId="0">
      <text>
        <r>
          <rPr>
            <b/>
            <sz val="9"/>
            <color indexed="81"/>
            <rFont val="Tahoma"/>
            <family val="2"/>
          </rPr>
          <t>Cerela Montes:</t>
        </r>
        <r>
          <rPr>
            <sz val="9"/>
            <color indexed="81"/>
            <rFont val="Tahoma"/>
            <family val="2"/>
          </rPr>
          <t xml:space="preserve">
Previously 20% DF CY 2019</t>
        </r>
      </text>
    </comment>
  </commentList>
</comments>
</file>

<file path=xl/comments5.xml><?xml version="1.0" encoding="utf-8"?>
<comments xmlns="http://schemas.openxmlformats.org/spreadsheetml/2006/main">
  <authors>
    <author>chai</author>
    <author>Cerela Montes</author>
  </authors>
  <commentList>
    <comment ref="D257" authorId="0"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D263" authorId="0" shapeId="0">
      <text>
        <r>
          <rPr>
            <b/>
            <sz val="9"/>
            <color indexed="81"/>
            <rFont val="Tahoma"/>
            <family val="2"/>
          </rPr>
          <t>chai:</t>
        </r>
        <r>
          <rPr>
            <sz val="9"/>
            <color indexed="81"/>
            <rFont val="Tahoma"/>
            <family val="2"/>
          </rPr>
          <t xml:space="preserve">
20% DF CY 2019</t>
        </r>
      </text>
    </comment>
    <comment ref="D269" authorId="0" shapeId="0">
      <text>
        <r>
          <rPr>
            <b/>
            <sz val="9"/>
            <color indexed="81"/>
            <rFont val="Tahoma"/>
            <family val="2"/>
          </rPr>
          <t>chai:</t>
        </r>
        <r>
          <rPr>
            <sz val="9"/>
            <color indexed="81"/>
            <rFont val="Tahoma"/>
            <family val="2"/>
          </rPr>
          <t xml:space="preserve">
20% DF CY 2019</t>
        </r>
      </text>
    </comment>
    <comment ref="AF341" authorId="1" shapeId="0">
      <text>
        <r>
          <rPr>
            <b/>
            <sz val="9"/>
            <color indexed="81"/>
            <rFont val="Tahoma"/>
            <family val="2"/>
          </rPr>
          <t>Cerela Montes:</t>
        </r>
        <r>
          <rPr>
            <sz val="9"/>
            <color indexed="81"/>
            <rFont val="Tahoma"/>
            <family val="2"/>
          </rPr>
          <t xml:space="preserve">
suspended 10/05/20
</t>
        </r>
      </text>
    </comment>
    <comment ref="AF347" authorId="1" shapeId="0">
      <text>
        <r>
          <rPr>
            <b/>
            <sz val="9"/>
            <color indexed="81"/>
            <rFont val="Tahoma"/>
            <family val="2"/>
          </rPr>
          <t>Cerela Montes:</t>
        </r>
        <r>
          <rPr>
            <sz val="9"/>
            <color indexed="81"/>
            <rFont val="Tahoma"/>
            <family val="2"/>
          </rPr>
          <t xml:space="preserve">
</t>
        </r>
      </text>
    </comment>
    <comment ref="J353" authorId="0" shapeId="0">
      <text>
        <r>
          <rPr>
            <b/>
            <sz val="9"/>
            <color indexed="81"/>
            <rFont val="Tahoma"/>
            <family val="2"/>
          </rPr>
          <t>chai:</t>
        </r>
        <r>
          <rPr>
            <sz val="9"/>
            <color indexed="81"/>
            <rFont val="Tahoma"/>
            <family val="2"/>
          </rPr>
          <t xml:space="preserve">
20% Development Fund CY 2018
Variation Order
- 21,512,501.5
- 1,408,112.95</t>
        </r>
      </text>
    </comment>
  </commentList>
</comments>
</file>

<file path=xl/comments6.xml><?xml version="1.0" encoding="utf-8"?>
<comments xmlns="http://schemas.openxmlformats.org/spreadsheetml/2006/main">
  <authors>
    <author>Cerela Montes</author>
    <author>chai</author>
  </authors>
  <commentList>
    <comment ref="D263" authorId="0" shapeId="0">
      <text>
        <r>
          <rPr>
            <b/>
            <sz val="9"/>
            <color indexed="81"/>
            <rFont val="Tahoma"/>
            <family val="2"/>
          </rPr>
          <t>Cerela Montes:</t>
        </r>
        <r>
          <rPr>
            <sz val="9"/>
            <color indexed="81"/>
            <rFont val="Tahoma"/>
            <family val="2"/>
          </rPr>
          <t xml:space="preserve">
Previously 20% DF CY 2019 (STIMULUS)</t>
        </r>
      </text>
    </comment>
    <comment ref="B371" authorId="1" shapeId="0">
      <text>
        <r>
          <rPr>
            <b/>
            <sz val="9"/>
            <color indexed="81"/>
            <rFont val="Tahoma"/>
            <family val="2"/>
          </rPr>
          <t>chai:</t>
        </r>
        <r>
          <rPr>
            <sz val="9"/>
            <color indexed="81"/>
            <rFont val="Tahoma"/>
            <family val="2"/>
          </rPr>
          <t xml:space="preserve">
Previously Concreting of Drainage Canal, Poblacion, New Corella</t>
        </r>
      </text>
    </comment>
    <comment ref="D377" authorId="1" shapeId="0">
      <text>
        <r>
          <rPr>
            <b/>
            <sz val="9"/>
            <color indexed="81"/>
            <rFont val="Tahoma"/>
            <family val="2"/>
          </rPr>
          <t xml:space="preserve">previously 
</t>
        </r>
        <r>
          <rPr>
            <sz val="9"/>
            <color indexed="81"/>
            <rFont val="Tahoma"/>
            <family val="2"/>
          </rPr>
          <t>20% DF CY 2019</t>
        </r>
      </text>
    </comment>
    <comment ref="D383" authorId="1" shapeId="0">
      <text>
        <r>
          <rPr>
            <b/>
            <sz val="9"/>
            <color indexed="81"/>
            <rFont val="Tahoma"/>
            <family val="2"/>
          </rPr>
          <t xml:space="preserve">previously 
</t>
        </r>
        <r>
          <rPr>
            <sz val="9"/>
            <color indexed="81"/>
            <rFont val="Tahoma"/>
            <family val="2"/>
          </rPr>
          <t>20% DF CY 2019</t>
        </r>
      </text>
    </comment>
    <comment ref="D389" authorId="1"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D395" authorId="1"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D401" authorId="1" shapeId="0">
      <text>
        <r>
          <rPr>
            <b/>
            <sz val="9"/>
            <color indexed="81"/>
            <rFont val="Tahoma"/>
            <family val="2"/>
          </rPr>
          <t>chai:</t>
        </r>
        <r>
          <rPr>
            <sz val="9"/>
            <color indexed="81"/>
            <rFont val="Tahoma"/>
            <family val="2"/>
          </rPr>
          <t xml:space="preserve">
Previously Perimeter Fence of Day Care Center I &amp; II, Nanyo, Panabo City (20% Development Fund CY 2018 (STIMULUS 2018)</t>
        </r>
      </text>
    </comment>
    <comment ref="D419" authorId="1" shapeId="0">
      <text>
        <r>
          <rPr>
            <b/>
            <sz val="9"/>
            <color indexed="81"/>
            <rFont val="Tahoma"/>
            <family val="2"/>
          </rPr>
          <t>chai:</t>
        </r>
        <r>
          <rPr>
            <sz val="9"/>
            <color indexed="81"/>
            <rFont val="Tahoma"/>
            <family val="2"/>
          </rPr>
          <t xml:space="preserve">
previously 20% DF</t>
        </r>
      </text>
    </comment>
    <comment ref="D425" authorId="1" shapeId="0">
      <text>
        <r>
          <rPr>
            <b/>
            <sz val="9"/>
            <color indexed="81"/>
            <rFont val="Tahoma"/>
            <family val="2"/>
          </rPr>
          <t>chai:</t>
        </r>
        <r>
          <rPr>
            <sz val="9"/>
            <color indexed="81"/>
            <rFont val="Tahoma"/>
            <family val="2"/>
          </rPr>
          <t xml:space="preserve">
previously 20% DF</t>
        </r>
      </text>
    </comment>
    <comment ref="D443" authorId="1" shapeId="0">
      <text>
        <r>
          <rPr>
            <b/>
            <sz val="9"/>
            <color indexed="81"/>
            <rFont val="Tahoma"/>
            <family val="2"/>
          </rPr>
          <t>chai:</t>
        </r>
        <r>
          <rPr>
            <sz val="9"/>
            <color indexed="81"/>
            <rFont val="Tahoma"/>
            <family val="2"/>
          </rPr>
          <t xml:space="preserve">
20% DF CY 2019</t>
        </r>
      </text>
    </comment>
  </commentList>
</comments>
</file>

<file path=xl/sharedStrings.xml><?xml version="1.0" encoding="utf-8"?>
<sst xmlns="http://schemas.openxmlformats.org/spreadsheetml/2006/main" count="108521" uniqueCount="2186">
  <si>
    <t>PROJECT TITLE</t>
  </si>
  <si>
    <t>REMARKS</t>
  </si>
  <si>
    <t>SOURCE OF FUND</t>
  </si>
  <si>
    <t>Rural Electrification at RAMADA Compound Purok Sto. Niño, Brgy. Cuambogan, Tagum City</t>
  </si>
  <si>
    <t>For implementation</t>
  </si>
  <si>
    <t>Rural Electrification  at Lower Camansa, Prk.5 to 6 Lower, Brgy. Camansa, Asuncion</t>
  </si>
  <si>
    <t>Completion of Electrification at at Purok 10 and Purok 9, Phase 2, Brgy. Doña Andrea, Asuncion</t>
  </si>
  <si>
    <t>Completion of Single Phase Line at Purok 6 and Purok 7, Brgy. Cogon, Babak Distirct, IGACOS</t>
  </si>
  <si>
    <t>Completion of Single Phase Line at Purok Perlas, Brgy. Sta. Cruz, Talicud (Day Care Center), IGACOS</t>
  </si>
  <si>
    <t>RURAL ELECTRIFICATION</t>
  </si>
  <si>
    <t>On-going</t>
  </si>
  <si>
    <t>VARIOUS WATER SYSTEM</t>
  </si>
  <si>
    <t>Construction Women Development Center, Dagohoy, Talaingod</t>
  </si>
  <si>
    <t>Rehab. Of Various Local Roads @ Tagum City</t>
  </si>
  <si>
    <t>Rehab. Of Various Local Roads @ Asuncion</t>
  </si>
  <si>
    <t>Rehab. Of Various Local Roads @ Kapalong</t>
  </si>
  <si>
    <t>Rehab. Of Various Local Roads @ New Corella</t>
  </si>
  <si>
    <t>Rehab. Of Various Local Roads @ San Isidro</t>
  </si>
  <si>
    <t>Rehab. Of Various Local Roads @ Talaingod</t>
  </si>
  <si>
    <t>Rehab. Of Various Local Roads @ Island Garden City of Samal</t>
  </si>
  <si>
    <t>Rehab. Of Various Local Roads @ Panabo City</t>
  </si>
  <si>
    <t>Rehab. Of Various Local Roads @ B.E Dujali</t>
  </si>
  <si>
    <t>Rehab. Of Various Local Roads @ Carmen</t>
  </si>
  <si>
    <t>Rehab. Of Various Local Roads @ Sto. Tomas</t>
  </si>
  <si>
    <t>Const. of Water System at Provincial Engineer's Office 2nd District Carmen</t>
  </si>
  <si>
    <t>Construction of Commercial Building at Kinawitnon, IGACOS, Babak</t>
  </si>
  <si>
    <t>Improvement of Provincial Engineer's Office 2nd District Office Phase 2, Carmen</t>
  </si>
  <si>
    <t>Construction of DDN hospital Carmen Zone Annex Building Phase 3, Carmen</t>
  </si>
  <si>
    <t>Construction of IP Council of Women Training Center, Camansa Kamadi District, Asuncion</t>
  </si>
  <si>
    <t>Construction of Municipal Triball Hall, Asuncion</t>
  </si>
  <si>
    <t>Construction of Municipal Triball Hall, Kapalong</t>
  </si>
  <si>
    <t>Construction of Municipal Triball Hall, Talaingod</t>
  </si>
  <si>
    <t>Construction of Municipal Triball Hall, B.E. Dujali</t>
  </si>
  <si>
    <t>Construction of Municipal Triball Hall, Sto. Tomas</t>
  </si>
  <si>
    <t>Improvement and Desiltation of Camoning Creek</t>
  </si>
  <si>
    <t>Desiltation of Buhang Creek, Anibongan, Carmen</t>
  </si>
  <si>
    <t>Rehab./Impv't. of San Miguel - Moslog - Kinamayan, Sto. Tomas</t>
  </si>
  <si>
    <t>Improvement of Mangalcal to Diamond Creek Farm to Market Road Opening</t>
  </si>
  <si>
    <t>Improvement of Saug-Sonlon-Bdry. Longanapan</t>
  </si>
  <si>
    <t>Single Barrel Box Culvert at Mangalcal-Diamond Creek, Brgy. Mangalcal, Carmen</t>
  </si>
  <si>
    <t>Const. of 1 Classroom @ Mankay Integrated School, Gupitan, kapalong</t>
  </si>
  <si>
    <t>Const. of 1 Classroom @ Luno-luno E/S, Gupitan, kapalong</t>
  </si>
  <si>
    <t>Const. of 1 Classroom @ Kamunuan E/S, Gupitan, kapalong</t>
  </si>
  <si>
    <t>Const. of 1 Classroom @ Tawinian E/S, Gupitan, kapalong</t>
  </si>
  <si>
    <t>Const. of 1 Classroom @ Aninipot E/S, Gupitan, kapalong</t>
  </si>
  <si>
    <t>Const. of 1 Classroom @ Moling E/S, Gupitan, kapalong</t>
  </si>
  <si>
    <t>Const. of 1 Classroom @ Mangga E/S, Magwawa, Sto. Tomas</t>
  </si>
  <si>
    <t>Const. of 1 Classroom @ Lomondong E/S, Dagohoy, Talaingod</t>
  </si>
  <si>
    <t>Const. of 1 Classroom @ Malapanit E/S, Sto. Niño, Talaingod</t>
  </si>
  <si>
    <t>PEACE AND ORDER PROGRAM</t>
  </si>
  <si>
    <t>Completed</t>
  </si>
  <si>
    <t>Installaton of 15 units pre-fabricated isolation room w/ completed amenities &amp; accessories, ddn hospital - carmen zone</t>
  </si>
  <si>
    <t>Improvement of Hospital facilities (Isolation/ICU), Kapalong Dist. Hospital</t>
  </si>
  <si>
    <t>Impv't of Hospital Facilities (Isolation/ICU Room) Carmen District Hospital</t>
  </si>
  <si>
    <t>Impv't of Hospital Facilities (Isolation/ICU Room) Samal District Hospital</t>
  </si>
  <si>
    <t>Const. of Day Care Center, JP Laurel, Panabo City</t>
  </si>
  <si>
    <t>Const. of Day Care Center, Dujali, B.E. Dujali</t>
  </si>
  <si>
    <t>Const. of Day Care Center, Limbaan, New Corella</t>
  </si>
  <si>
    <t>Const. of Day Care Center, Gabuyan, kapalong</t>
  </si>
  <si>
    <t>Const. of Day Care Center, Tibal-og, Sto Tomas</t>
  </si>
  <si>
    <t>Compl./Rep.  Day Care Center,Canatan, Asuncion</t>
  </si>
  <si>
    <t>Compl./Rep.  Day Care Center,Cambanogoy, Asuncion</t>
  </si>
  <si>
    <t>Compl./Rep.  Day Care Center, Cabay-angan, B.E. Dujali</t>
  </si>
  <si>
    <t>Compl./Rep.  Day Care Center, Tanglaw, B.E. Dujali</t>
  </si>
  <si>
    <t>Compl./Rep.  Day Care Center, Salvacion, Carmen</t>
  </si>
  <si>
    <t>Compl./Rep.  Day Care Center,New Sambog, New Corella</t>
  </si>
  <si>
    <t>Compl./Rep.  Day Care Center, Cabidianan, New Corella</t>
  </si>
  <si>
    <t>Compl./Rep.  Day Care Center, San Agustin, IGCS</t>
  </si>
  <si>
    <t>Compl./Rep.  Day Care Center, Toril, IGCS</t>
  </si>
  <si>
    <t>Compl./Rep.  Day Care Center, Igangon, San Isidro</t>
  </si>
  <si>
    <t>Compl./Rep.  Day Care Center, Talomo, Sto. Tomas</t>
  </si>
  <si>
    <t>Compl./Rep.  Day Care Center, Kinamayan, Sto. Tomas</t>
  </si>
  <si>
    <t>Compl./Rep.  Day Care Center, La Libertad, Sto. Tomas</t>
  </si>
  <si>
    <t>Compl./Rep.  Day Care Center, Madaum, Tagum City</t>
  </si>
  <si>
    <t>Compl./Rep.  Day Care Center, Apokon, Tagum City</t>
  </si>
  <si>
    <t>Compl./Rep.  Day Care Center, Sto. Niño, Talaingod</t>
  </si>
  <si>
    <t>Inst. Of Automatic Fire Sprinkler, Smoke Detection &amp; Fire Alarm System, Old Main Hospitals Bldg, Samal Dist. Hospital</t>
  </si>
  <si>
    <t>Const. of 2-Storey Rural Health Unit Bldg, w/safe Birthing Facility, New Corella</t>
  </si>
  <si>
    <t>Const. of 2-Storey Rural Health Unit Bldg, w/safe Birthing Facility, Asuncion</t>
  </si>
  <si>
    <t>Const. of 2-Storey Rural Health Unit Bldg, w/safe Birthing Facility, Talaingod</t>
  </si>
  <si>
    <t>Const. of 2-Storey Rural Health Unit Bldg, w/safe Birthing Facility, Sto. Tomas</t>
  </si>
  <si>
    <t>Const. of Infirmary Hospital, Panabo City</t>
  </si>
  <si>
    <t>Const. of Dialysis Center with Equipments - Kapalong Hospital</t>
  </si>
  <si>
    <t>Const. of Dialysis Center with Equipments - Samal Hospital</t>
  </si>
  <si>
    <t>AGRI-AQUACULTURE ENHANCEMENT PROGRAM</t>
  </si>
  <si>
    <t>Procurement on Process</t>
  </si>
  <si>
    <t>Rep/Rehab. Of Civil Service Commission Field Office</t>
  </si>
  <si>
    <t>Const. of retaining Wall, Brgy. Sto. Niño, Talaingod</t>
  </si>
  <si>
    <t>Const. of Satellite market, Brgy. Pagsabangan, Tagum City</t>
  </si>
  <si>
    <t>Construction of Two(2) Classroom at Tibulao Elem. School, Tibulao, Carmen</t>
  </si>
  <si>
    <t>Const. of DAVNOR Tech-Vocational Training Center</t>
  </si>
  <si>
    <t>Const./Establishment of Integrated Solid Waste Management Facility</t>
  </si>
  <si>
    <t>Daligdigon-Dagohoy</t>
  </si>
  <si>
    <t>New Katipunan - Pantaron</t>
  </si>
  <si>
    <t>Dujali - Tanglaw</t>
  </si>
  <si>
    <t>Bdry. Tagum - Crossing Kinamayan  Sto. Tomas</t>
  </si>
  <si>
    <t>Rehab./Impv't. of San Juan-New Talisay Provincial Road with Drainage</t>
  </si>
  <si>
    <t>Impv't. of Cross Drainage along Saug-Sonlon-Bdry. Longanapan</t>
  </si>
  <si>
    <t xml:space="preserve"> Rehab. of Anibongan-Salvacion-Cabay-angan Provincial Road with Drainage</t>
  </si>
  <si>
    <t xml:space="preserve">Rehab. Of Dujali-Pawas-San Vicente Provincial Road </t>
  </si>
  <si>
    <t>Rehab./Impv't. of Jct. highway Ising-Magsaysay Provincial Road with Drainage</t>
  </si>
  <si>
    <t>Construction of PWS, Brgy. Brgy. Kiotoy, Panabo City</t>
  </si>
  <si>
    <t>Impv't. of Potable Water System, Consolacion, Panabo City</t>
  </si>
  <si>
    <t>Impv't. of Potable Water System, Tagbitan-ag, Samal Dist.</t>
  </si>
  <si>
    <t>Impv't. of Potable Water System, San Antonio, babak, IGCS</t>
  </si>
  <si>
    <t>Impv't. of Potable Water System, Mambago-A, IGCS</t>
  </si>
  <si>
    <t>Construction of PWS, Bgry. Linao, San Isidro</t>
  </si>
  <si>
    <t>For declaration of savings because the spring water source is not feasible for development</t>
  </si>
  <si>
    <t>Construction of PWS, Brgy. Buenavista, Panabo City</t>
  </si>
  <si>
    <t>Construction of PWS, Brgy. Linusotan, Talikud, District, IGCS</t>
  </si>
  <si>
    <t>Procurement on process</t>
  </si>
  <si>
    <t>Rehab. of PWS, Brgy. San Miguel, Babak, IGCS</t>
  </si>
  <si>
    <t>Construction of PWS, Brgy. Cacao, Panabo City</t>
  </si>
  <si>
    <t>For amendment indicating phase 2 since the project title is the same with stimulus project (letter will be submitted by Mr. Amamio-focal person for water system for explanation)</t>
  </si>
  <si>
    <t>Suspended dsted July 30, 2020 due to elecrical permits</t>
  </si>
  <si>
    <t>Construction of PWS Level II in Purok 2, Pag-Asa, kapalong</t>
  </si>
  <si>
    <t>Suspended dated August 26, 2020 due to elecrical permits and delivery of water tank</t>
  </si>
  <si>
    <t>Rehabilitation of Potable Water System, Brgy. Pangubatan, kaputian Dist. IGCS</t>
  </si>
  <si>
    <t>Declared as savings in the AIP 2nd Revision to fund for the Construction of PWS in Brgy Linusotan,  Kaputian Dist. IGACOS (Project was funded by OPAPP CY 2018)</t>
  </si>
  <si>
    <t>Installation of Shallow Tube Wells &amp; Const. of Machinery Shed</t>
  </si>
  <si>
    <t>Repair Bay of Disaster Quick Response Equipment @ PEO Compound, Gov't. Center, Mankilam, Tagum City</t>
  </si>
  <si>
    <t>Repair/Impv't. of Municipal Triball Hall, New Corella</t>
  </si>
  <si>
    <t>Const. of Perimeter Fence at Sto. Niño Naseco Integrated School w/ Tugas Extension, Sto. Niño, Talaingod</t>
  </si>
  <si>
    <t>Const. of Multi-Purpose Hall Center (Cultural Heritage in Ancestral Domain of Ata-Manobo)</t>
  </si>
  <si>
    <t>Re-aligned GIDAS</t>
  </si>
  <si>
    <t>Const. of IP Women's Multi-Purpose Bldg., Cabidiangan, Sto. Niño, Talaingod</t>
  </si>
  <si>
    <t>Extension of PAGRO Training Center &amp; Ground Dev't., Gov't. Center, Mankilam, Tagum City</t>
  </si>
  <si>
    <t>Construction of Abilidad Training Center, Gov't. Center, Mankilam, Tagum City</t>
  </si>
  <si>
    <t xml:space="preserve">Const. of DDN Hospital Carmen Zone  Annex Bldg. Phase 2, </t>
  </si>
  <si>
    <t>Const. of 1 CL Bldg. @ Suawon ES, New Corella</t>
  </si>
  <si>
    <t>Const. of Municipal Tribal Hall, San Isidro</t>
  </si>
  <si>
    <t>Rural Electrification at Del Monte, New Corella</t>
  </si>
  <si>
    <t>Rural Electrification at Sitio Sagrada, Pob. Kaputian, IGCS</t>
  </si>
  <si>
    <t>Desilting of Limbaan Creek, New Corella</t>
  </si>
  <si>
    <t>Suspended</t>
  </si>
  <si>
    <t>Repair/Rehab. Of Lower Tuganay Dike</t>
  </si>
  <si>
    <t>Repair/Rehab. Of Upper Tuganay Dike</t>
  </si>
  <si>
    <t>Impv't. of Jct. New Boholano - New Loon Cross Drainage</t>
  </si>
  <si>
    <t>Suspended due to availability of equipment</t>
  </si>
  <si>
    <t>Various Local Roads &amp; Drainage Dev't. Project</t>
  </si>
  <si>
    <t>Rehab. Of Multi-Purpose Hall, Cuambogan, Tagum City</t>
  </si>
  <si>
    <t>Rehab. Of Multi-Purpose Hall , Sto. Niño, San Isidro</t>
  </si>
  <si>
    <t>Const. of Drainage Canal, Bincungan, Tagum City</t>
  </si>
  <si>
    <t>Const. of Women Livelihood Center, San Isidro, Tagum City</t>
  </si>
  <si>
    <t>Rehab. Of Brgy. Health Center, Apokon, Tagum City</t>
  </si>
  <si>
    <t>For implementation  (The brgy. council agreed not to pursue with the project if it will not be completed and needs additional funds)</t>
  </si>
  <si>
    <t>For implementation (Awarded to Royal Summit Infinity Dev't. Corp.), ; (Note: Additional Fund Php  P1,050,000.00)</t>
  </si>
  <si>
    <t>Completion. of Water System , Busaon, Tagum City</t>
  </si>
  <si>
    <t>Declared as savings and re aligned to other stimulus projects that need additional funds since there is no deed of donation for the proposed site (SB No. 4 CY 2019)</t>
  </si>
  <si>
    <t xml:space="preserve">Rehab. Of Water System at Purok Cabang &amp; Mangga , Pinamuno, San Isidro </t>
  </si>
  <si>
    <t>Rehab. of Evacuation Center, Magugpo North, Tagum City</t>
  </si>
  <si>
    <t>Rehab. of Evacuation Center, Magugpo Poblacion, Tagum City</t>
  </si>
  <si>
    <t>Rehab. of Evacuation Center, Mankilam, Tagum City</t>
  </si>
  <si>
    <t>Rehab. of Evacuation Center, New Balambam, Tagum City</t>
  </si>
  <si>
    <t>Completion of Evacuation Center, Nueva Fuerza, Tagum City</t>
  </si>
  <si>
    <t>Const. of Evacuation Center, Bobongon, Sto. Tomas</t>
  </si>
  <si>
    <t>Rehab. Of Evacuation Center, Casig-ang, Sto. Tomas</t>
  </si>
  <si>
    <t xml:space="preserve">On-going (Implemented by MLGU, since transfer of fund ) </t>
  </si>
  <si>
    <t>Date Started:</t>
  </si>
  <si>
    <t xml:space="preserve">Stimulus Projects for Various Barangays    LS - P41,500,000.00     </t>
  </si>
  <si>
    <t>I. PROJECTS UNDER THE CONTINUING APPROPRIATION</t>
  </si>
  <si>
    <t>2nd Eng'g. Dist.</t>
  </si>
  <si>
    <t>Magsaysay</t>
  </si>
  <si>
    <t>Carmen</t>
  </si>
  <si>
    <t>Date completed:</t>
  </si>
  <si>
    <t>Date Allotment Released:</t>
  </si>
  <si>
    <t>Slippage:</t>
  </si>
  <si>
    <t>No. of days extended:</t>
  </si>
  <si>
    <t>Duration:</t>
  </si>
  <si>
    <t>Actual:</t>
  </si>
  <si>
    <t>Disbursement:</t>
  </si>
  <si>
    <t>No. of days suspended:</t>
  </si>
  <si>
    <t>JJR Const. &amp; Supply</t>
  </si>
  <si>
    <t>Implementor:</t>
  </si>
  <si>
    <t>No. of Man-days:</t>
  </si>
  <si>
    <t>Revised:</t>
  </si>
  <si>
    <t>Allotment:</t>
  </si>
  <si>
    <t>Revised Completion Date:</t>
  </si>
  <si>
    <t>Estorco</t>
  </si>
  <si>
    <t>Project Engineer:</t>
  </si>
  <si>
    <t>No. of Persons:</t>
  </si>
  <si>
    <t>Planned:</t>
  </si>
  <si>
    <t>Program:</t>
  </si>
  <si>
    <t>Target Completion Date:</t>
  </si>
  <si>
    <t>Project Cost:</t>
  </si>
  <si>
    <t>Contract</t>
  </si>
  <si>
    <t>Water System</t>
  </si>
  <si>
    <t>QRF CY 2016</t>
  </si>
  <si>
    <t>Improvement of Potable Water System, Brgy. Magsaysay, Carmen</t>
  </si>
  <si>
    <t xml:space="preserve">Stimulus Projects for Various Barangays    LS - P41,500,000.00       </t>
  </si>
  <si>
    <t>Ising</t>
  </si>
  <si>
    <t>Panabo City</t>
  </si>
  <si>
    <t>PEO</t>
  </si>
  <si>
    <t>Admin</t>
  </si>
  <si>
    <t>Creek</t>
  </si>
  <si>
    <t>Kinamayan</t>
  </si>
  <si>
    <t>Sto. Tomas</t>
  </si>
  <si>
    <t xml:space="preserve">PEO </t>
  </si>
  <si>
    <t>Azotes</t>
  </si>
  <si>
    <t>Completed August 3, 2020</t>
  </si>
  <si>
    <t>MBA</t>
  </si>
  <si>
    <t>Bldg</t>
  </si>
  <si>
    <t>Continuing Appropriation CY 2012</t>
  </si>
  <si>
    <t>Const. of Veterinary Quarantine Station</t>
  </si>
  <si>
    <t>Obar</t>
  </si>
  <si>
    <t>Suspended June 13, 2020 due to unavailability of heavy equipment</t>
  </si>
  <si>
    <t>Road Rehabilitation</t>
  </si>
  <si>
    <t>20% DF CY 2020</t>
  </si>
  <si>
    <t>Cabay-angan Esperanza</t>
  </si>
  <si>
    <t>RLHV</t>
  </si>
  <si>
    <t>Sept. 1, 2020</t>
  </si>
  <si>
    <t>Abayon</t>
  </si>
  <si>
    <t>Completed September 16, 2020/ Subject for Liquidated Damages</t>
  </si>
  <si>
    <t>20% DF CY 2019 (STIMULUS</t>
  </si>
  <si>
    <t>Const. of Perimeter Fence at Kinamayan Integrated School, Kinamayan, Sto. Tomas</t>
  </si>
  <si>
    <t>Dapco</t>
  </si>
  <si>
    <t>September 1, 2020</t>
  </si>
  <si>
    <t>LGSF</t>
  </si>
  <si>
    <t>km</t>
  </si>
  <si>
    <t>Road</t>
  </si>
  <si>
    <t>LGSF CY 2019</t>
  </si>
  <si>
    <t>Buenavista</t>
  </si>
  <si>
    <t>CY 2019</t>
  </si>
  <si>
    <t>Nasol</t>
  </si>
  <si>
    <t>BAYANIHAN</t>
  </si>
  <si>
    <t>I. PROJECTS UNDER THE CURRENT APPROPRIATION</t>
  </si>
  <si>
    <t>CY 2020</t>
  </si>
  <si>
    <t>Completed as per physical accomplishment. Financial documents still on process.</t>
  </si>
  <si>
    <t>Building</t>
  </si>
  <si>
    <t>SB # 2 CY 2020 (BAYANIHAN GRANT)</t>
  </si>
  <si>
    <t>Andoy</t>
  </si>
  <si>
    <t>sq.m</t>
  </si>
  <si>
    <t>Rehab of DavNor Pharmacy into Isolation Room Phase II</t>
  </si>
  <si>
    <t>Rehab of DavNor Pharmacy into Isolation Room Phase I</t>
  </si>
  <si>
    <t>Peñaplata</t>
  </si>
  <si>
    <t>Samal</t>
  </si>
  <si>
    <t>Porras/Obar</t>
  </si>
  <si>
    <t>CHILD DEVELOPMENT CENTER (Const./Compl. &amp; Repair of Day Care Center)</t>
  </si>
  <si>
    <t>For Implementation</t>
  </si>
  <si>
    <t>La Libertad</t>
  </si>
  <si>
    <t>To support for the re-alignment of the said fund to be used in the response measures against Corona Virus Disease (COVID 19) in the CY 2020 Supplemental Budget No. 1.</t>
  </si>
  <si>
    <t>AB CY 2020</t>
  </si>
  <si>
    <t>Talomo</t>
  </si>
  <si>
    <t>Tibal-og</t>
  </si>
  <si>
    <t>Compl./Rep.  Day Care Center, Tibal-og, Sto. Tomas</t>
  </si>
  <si>
    <t>Toril</t>
  </si>
  <si>
    <t>IGCS</t>
  </si>
  <si>
    <t>San Agustin</t>
  </si>
  <si>
    <t>Salvacion</t>
  </si>
  <si>
    <t>Tanglaw</t>
  </si>
  <si>
    <t>B.E. Dujali</t>
  </si>
  <si>
    <t>Cabay-angan</t>
  </si>
  <si>
    <t>Dujali</t>
  </si>
  <si>
    <t>Realigned to COVID</t>
  </si>
  <si>
    <t>J.P. Laurel</t>
  </si>
  <si>
    <t>Magwawa</t>
  </si>
  <si>
    <t>For preparation of POW and Plans</t>
  </si>
  <si>
    <t>Improvement of Bridges and Cross Drainage</t>
  </si>
  <si>
    <t>Mangalcal</t>
  </si>
  <si>
    <t>ln.m</t>
  </si>
  <si>
    <t>Box Culvert</t>
  </si>
  <si>
    <t>5% Calamity Fund CY 2020</t>
  </si>
  <si>
    <t>Improvement of Roads, Drainage and Canal</t>
  </si>
  <si>
    <t>Mabaus</t>
  </si>
  <si>
    <t>Toquero</t>
  </si>
  <si>
    <t xml:space="preserve">Suspended due to unavailability of equipment, area under stabilization </t>
  </si>
  <si>
    <t>Plan On-going</t>
  </si>
  <si>
    <t>Improvement</t>
  </si>
  <si>
    <t>Improvement of Mabaus - Salvacion Provincial Road Continuing Road Opening</t>
  </si>
  <si>
    <t>Revetment of Dike and Slope Protection</t>
  </si>
  <si>
    <t>Rehabilitation</t>
  </si>
  <si>
    <t>Desiltation/Excavation of Rivers &amp; Creeks</t>
  </si>
  <si>
    <t>Anibongan</t>
  </si>
  <si>
    <t>Abstract # 0520201657; 0420201626</t>
  </si>
  <si>
    <t>Desiltation</t>
  </si>
  <si>
    <t>On-going (Resumption date 10/23/2020)</t>
  </si>
  <si>
    <t>Abstract # 0420201637; 0520201662</t>
  </si>
  <si>
    <t>Improvement and Desiltation of Ising Creek</t>
  </si>
  <si>
    <t>Abstract # 0520201658</t>
  </si>
  <si>
    <t>Tibulao</t>
  </si>
  <si>
    <t>GENERAL FUND CY 2020</t>
  </si>
  <si>
    <t>Tulalian</t>
  </si>
  <si>
    <t>Fence</t>
  </si>
  <si>
    <t>Construction of Fence at Tulalian National High School, Tulalian, Sto. Tomas</t>
  </si>
  <si>
    <t>CY 2018</t>
  </si>
  <si>
    <t>Roque</t>
  </si>
  <si>
    <t xml:space="preserve">Suspended June 28, 2019. Waiting for the delivery of JO Materials </t>
  </si>
  <si>
    <t>Abstract #0420201476</t>
  </si>
  <si>
    <t>Plan and DED On-going</t>
  </si>
  <si>
    <t>AB</t>
  </si>
  <si>
    <t>Babak, IGCS</t>
  </si>
  <si>
    <t>AST</t>
  </si>
  <si>
    <t>Gamad/Clar</t>
  </si>
  <si>
    <t>AC</t>
  </si>
  <si>
    <t>Abstract # 0420201633 - Billboard; Abstract 0520201661 - hardware</t>
  </si>
  <si>
    <t>ABD</t>
  </si>
  <si>
    <t>Purchase Request # 20053256 - Hardware; PR # 20053255 - Billboard</t>
  </si>
  <si>
    <t>APC</t>
  </si>
  <si>
    <t>AI</t>
  </si>
  <si>
    <t>Rehabilitation of Provincial Roads &amp; Bridges</t>
  </si>
  <si>
    <t>Magupising</t>
  </si>
  <si>
    <t>POW for approval with the Governor</t>
  </si>
  <si>
    <t>Balagunan</t>
  </si>
  <si>
    <t>To support for the re-alignment of the said fund to be used in the response measures against Corona Virus Disease (COVID 19) in the CY 2020 Supplemental Budget No</t>
  </si>
  <si>
    <t>Esperanza</t>
  </si>
  <si>
    <t>Pawas</t>
  </si>
  <si>
    <t>New Casay</t>
  </si>
  <si>
    <t>Sitio Malaga - Tibulao</t>
  </si>
  <si>
    <t>Guadalupe</t>
  </si>
  <si>
    <t>Tuganay</t>
  </si>
  <si>
    <t>Asuncion</t>
  </si>
  <si>
    <t>San Jose</t>
  </si>
  <si>
    <t>ROAD ID 008 - Fr. Rd. 3 - San Jose</t>
  </si>
  <si>
    <t>Sta. Cruz</t>
  </si>
  <si>
    <t xml:space="preserve">POW preparation on-going  c/o Engr. Kim Pao Lu                 </t>
  </si>
  <si>
    <t>Electrificaton</t>
  </si>
  <si>
    <t>Cogon</t>
  </si>
  <si>
    <t>PR #20063965</t>
  </si>
  <si>
    <t xml:space="preserve">Maintenance Of Various Prov'l. Roads and Bridges 2 </t>
  </si>
  <si>
    <t>6 months</t>
  </si>
  <si>
    <t>Brgy. San Jose Upland Farmer's Assocaition</t>
  </si>
  <si>
    <t>Maligro</t>
  </si>
  <si>
    <t xml:space="preserve">On-going </t>
  </si>
  <si>
    <t>Purchase Order # 2020030972 (Brgy. San Jose Upland Farmer's Assocaition)</t>
  </si>
  <si>
    <t>CBRMC</t>
  </si>
  <si>
    <t>Maintenance</t>
  </si>
  <si>
    <t>ROAD ID 151 - San Jose - Sitio Mahayahay, Magwawa</t>
  </si>
  <si>
    <t>PO #2020031407 - LOS AMIGOS GROUP OF WOMEN &amp; FARMERS ASSN.</t>
  </si>
  <si>
    <t>ROAD ID 146 - Bdry. Tagum - Crossing Kinamayan  Sto. Tomas</t>
  </si>
  <si>
    <t>Bobongon</t>
  </si>
  <si>
    <t>Bobongon Rural Waterworks &amp; Sanitation Association, Inc.</t>
  </si>
  <si>
    <t>Purchase Order # 2020030968 (Bobongon Rural Waterworks &amp; Sanitation Association, Inc.)</t>
  </si>
  <si>
    <t>ROAD ID 139 - Nafco - Bobongon</t>
  </si>
  <si>
    <t>Purchase Order # 2020030974 (Brgy. San Jose Upland Farmer's Assocaition)</t>
  </si>
  <si>
    <t>ROAD ID 136 -  Fd. Rd. 3 - San Jose</t>
  </si>
  <si>
    <t>New Katipunan</t>
  </si>
  <si>
    <t xml:space="preserve">PO #2020031353 - KATIPUNAN PANTARON IRRIGATORS ASSN. </t>
  </si>
  <si>
    <t>ROAD ID 135 -  Sto. Tomas - Bdry. Mamacao</t>
  </si>
  <si>
    <t>Katipunan Pantaron Irrigator's Association</t>
  </si>
  <si>
    <t>Purchase Order # 2020030964 (Katipunan Pantaron Irrigator's Association)</t>
  </si>
  <si>
    <t>ROAD ID 134 - New Katipunan - Pantaron</t>
  </si>
  <si>
    <t>Lunga-og</t>
  </si>
  <si>
    <t>Lunga-og Tribal Association</t>
  </si>
  <si>
    <t>ROAD ID 132 -  Mugas - Lunga-og</t>
  </si>
  <si>
    <t>Purchase Order # 2020030961 (Katipunan Pantaron Irrigator's Association)</t>
  </si>
  <si>
    <t>ROAD ID 131 - Mugas - Lanatad</t>
  </si>
  <si>
    <t>PO #2020031351 - LOS AMIGOS GROUP OF WOMEN &amp; FARMERS ASSN.</t>
  </si>
  <si>
    <t>ROAD ID 130 - Los Amigos 1 - Esperanza - Los Amigos 2</t>
  </si>
  <si>
    <t>ROAD ID 128 - Prk. Apitong - Upper Balisong - Dalisay</t>
  </si>
  <si>
    <t>ROAD ID 126 - Kinamayan - Lunga-og</t>
  </si>
  <si>
    <t>For re-bid</t>
  </si>
  <si>
    <t>ROAD ID 124 -  Kinamayan - Moslog - Mahayag</t>
  </si>
  <si>
    <t>Casig-ang</t>
  </si>
  <si>
    <t>Abstract #320201449 - For post qualification</t>
  </si>
  <si>
    <t>ROAD ID 123- Bacali - Casig-ang - Libertad</t>
  </si>
  <si>
    <t>Abstract #320201396 - For post qualification</t>
  </si>
  <si>
    <t>ROAD ID 118-  Jct. Salvacion - San Vicente - Cabay-angan</t>
  </si>
  <si>
    <t>Abstract #320201344 -For post qualification</t>
  </si>
  <si>
    <t>ROAD ID 117 -  Dujali - Pawas - San Vicente</t>
  </si>
  <si>
    <t>Dujali Poblacion Farmer's Irrigator's Association, Inc.</t>
  </si>
  <si>
    <t>ROAD ID 113 -  Dujali - Balisong - Magupising</t>
  </si>
  <si>
    <t>ROAD ID 108 -  New Casay - Bugtong Talisay</t>
  </si>
  <si>
    <t xml:space="preserve">PO #2020031411 - SAN ISIDRO FARMERS IRRIGATORS ASSN., INC. </t>
  </si>
  <si>
    <t>ROAD ID 107 - Dujali - San Isidro</t>
  </si>
  <si>
    <t>ROAD ID 105 - Poblacion Dujali - Prk. 8 Dujali</t>
  </si>
  <si>
    <t>ROAD ID 104 - Dujali - Tanglaw</t>
  </si>
  <si>
    <t xml:space="preserve">PO #2020031376 - LAMPIA PAG ASA IRRIGATORS ASS., INC. </t>
  </si>
  <si>
    <t>ROAD ID 101 - Jct. Highway Guadalupe - Bdry. Tagum</t>
  </si>
  <si>
    <r>
      <t xml:space="preserve">PO </t>
    </r>
    <r>
      <rPr>
        <i/>
        <sz val="10"/>
        <color theme="1"/>
        <rFont val="Calibri"/>
        <family val="2"/>
        <scheme val="minor"/>
      </rPr>
      <t>#</t>
    </r>
    <r>
      <rPr>
        <sz val="10"/>
        <color theme="1"/>
        <rFont val="Calibri"/>
        <family val="2"/>
        <scheme val="minor"/>
      </rPr>
      <t xml:space="preserve">2020031410 - LAMPIA PAG ASA IRRIGATORS ASS., INC. </t>
    </r>
  </si>
  <si>
    <t>ROAD ID 099 - Mabaus - Cabay - angan</t>
  </si>
  <si>
    <t xml:space="preserve">Anibongan-Carmen Irrigators Asso. Inc </t>
  </si>
  <si>
    <t>PO #2020031379 - PRK4. ANIBONGAN CARMEN IRRIGATORS ASS.</t>
  </si>
  <si>
    <t>ROAD ID 098 - Anibongan - Salvacion - Cabay-angan</t>
  </si>
  <si>
    <t>PO #2020031378 - SAN ISIDRO FARMERS IRRIGATORS ASSN.</t>
  </si>
  <si>
    <t>ROAD ID 097 - Jct. Anibongan - Prk. 2, 7, 5, San Isidro</t>
  </si>
  <si>
    <t>Ezra Christian Minsitry For Peace, Inc.</t>
  </si>
  <si>
    <t>ROAD ID 096 - Tuganay - Anibongan - San Isidro</t>
  </si>
  <si>
    <t xml:space="preserve">PO #2020031404 - PRK 4. ANIBONGAN CARMENT IRRIGATORS ASSN. </t>
  </si>
  <si>
    <t>ROAD ID 095 - Anibongan - Guadalupe</t>
  </si>
  <si>
    <t xml:space="preserve">On-going / Time extension on process due to suspension of activity </t>
  </si>
  <si>
    <t>Purchase Order # 2020030977 (Ezra Christian Minsitry For Peace, Inc.)</t>
  </si>
  <si>
    <t>ROAD ID 094 - Jct. highway Tuganay - Anibongan</t>
  </si>
  <si>
    <t>New Camiling</t>
  </si>
  <si>
    <t>C armen</t>
  </si>
  <si>
    <t>School in the Air Integrated Farmer's Association</t>
  </si>
  <si>
    <t>ROAD ID 091 - New Camiling - Alejal - Lower Magsaysay</t>
  </si>
  <si>
    <t>School in the Air Integrated Farmer's Associiation</t>
  </si>
  <si>
    <t>ROAD ID 090 - Maligaya - New Camiling</t>
  </si>
  <si>
    <t>ROAD ID 089 - Jct. Highway Ising - Magsaysay</t>
  </si>
  <si>
    <t>ROAD ID 088 - Jct. Highway Tuganay - Taba</t>
  </si>
  <si>
    <t>PO #2020031406 - TABA COCONUT FARMERS ORGANIZATION</t>
  </si>
  <si>
    <t>ROAD ID 087 -  Tuganay - taba</t>
  </si>
  <si>
    <t>Taba</t>
  </si>
  <si>
    <t>Taba Coconut Farmers Association</t>
  </si>
  <si>
    <t>For implementation (Winning Bidder Taba Coconut Farmers Association)</t>
  </si>
  <si>
    <t>PO #2020031408 - Awarded to TABA COCONUT FARMERS ORGANIZATION</t>
  </si>
  <si>
    <t>2/24/2021</t>
  </si>
  <si>
    <t>ROAD ID 086 - Ising - Sadpodon - Taba - Dila -Dila</t>
  </si>
  <si>
    <t>Tubod</t>
  </si>
  <si>
    <t>Tubod Central Lower Irrigator Association</t>
  </si>
  <si>
    <t>For implementation (Winning Bidder Tubod Central Lower Irrigator Association)</t>
  </si>
  <si>
    <t>PO #2020031403 - Awarded to TUBOD CENTRO LOWER IRRIGATORS ASS'T (TUCLIA)</t>
  </si>
  <si>
    <t>ROAD ID 082 - Jct. Highway Carmen - Mangalcal - Tubod</t>
  </si>
  <si>
    <t>Cebulano</t>
  </si>
  <si>
    <t>Brgy. Mangalcal Women's Homebased Association</t>
  </si>
  <si>
    <t>ROAD ID 079 - Cebulano - Loceta</t>
  </si>
  <si>
    <t>ROAD ID 078 - Upper Mangalcal - Lower Mangalcal</t>
  </si>
  <si>
    <t>Tubod Centro Lower Irrigator's Association</t>
  </si>
  <si>
    <t>ROAD ID 074 - Tubod - basa - Mangalcal</t>
  </si>
  <si>
    <t>Brgy. Mangalcal Women's Household</t>
  </si>
  <si>
    <t>ROAD ID 073 - Cebulano - Mangalcal</t>
  </si>
  <si>
    <t>CMGP</t>
  </si>
  <si>
    <t>La Paz</t>
  </si>
  <si>
    <t>Tagum Builders</t>
  </si>
  <si>
    <t>Oct. 19, 2020</t>
  </si>
  <si>
    <t>Fernandez</t>
  </si>
  <si>
    <t>CMGP CY 2019</t>
  </si>
  <si>
    <t>Road Upgrading of Jct Highway - Sto Nino - La Paz - San Vicenter Provincial Road, Carmen</t>
  </si>
  <si>
    <t>GP &amp; H CONST.</t>
  </si>
  <si>
    <t>September 13, 2020</t>
  </si>
  <si>
    <t>Comidoy</t>
  </si>
  <si>
    <t>Road Upgrading of Sto Nino - Kabankalan - La Paz Provincial Road, Carmen</t>
  </si>
  <si>
    <t xml:space="preserve">Stimulus Projects for Various Barangays   </t>
  </si>
  <si>
    <t>Digos Constrak Corp</t>
  </si>
  <si>
    <t>SB # 4 CY 2019 (STIMULUS</t>
  </si>
  <si>
    <t>Construction of Multi-Purpose Building, Balagunan, Sto. Tomas</t>
  </si>
  <si>
    <t>Tagpopongan</t>
  </si>
  <si>
    <t>Rehabilitation of Multi-Purpose Bldg. (Brgy. Hall) Tagpopongan, IGACOS</t>
  </si>
  <si>
    <t>Cagangohan</t>
  </si>
  <si>
    <t>On-going (DIGOS CONSTRAK CORP.)</t>
  </si>
  <si>
    <t>Abstract #0520201798 - Digos constrak</t>
  </si>
  <si>
    <t>Rehabilitation of Evacuation Center, Cagangohan, Panabo City</t>
  </si>
  <si>
    <t>Kiotoy</t>
  </si>
  <si>
    <t>Dalisay</t>
  </si>
  <si>
    <t>Completion of Multi-Purpose Hall, San Jose, Sto. Tomas</t>
  </si>
  <si>
    <t>salvacion</t>
  </si>
  <si>
    <t>PR #20032281</t>
  </si>
  <si>
    <t>Rehabilitation of Multi-Purpose Hall, Salvacion, Sto. Tomas</t>
  </si>
  <si>
    <t>Pantaron</t>
  </si>
  <si>
    <t>Rehabilitation of Multi-Purpose Hall, Pantaron, Sto. Tomas</t>
  </si>
  <si>
    <t>Little Panay</t>
  </si>
  <si>
    <t>Datu Abdul</t>
  </si>
  <si>
    <t>San Francisco</t>
  </si>
  <si>
    <t>Waterfall</t>
  </si>
  <si>
    <t>Sto. Niño</t>
  </si>
  <si>
    <t>Construction of Evacuation Center at Purok 1-C Brgy. Sto. Niño, Carmen</t>
  </si>
  <si>
    <t>Canal lining</t>
  </si>
  <si>
    <t>Poblacion</t>
  </si>
  <si>
    <t>Kaputian, IGCS</t>
  </si>
  <si>
    <t>Construction of Water System Project, Poblacion Kaputian, Samal</t>
  </si>
  <si>
    <t>Re-aligned to COVID</t>
  </si>
  <si>
    <t>New Malitbog</t>
  </si>
  <si>
    <t>Abstract on Process as of August 17, 2020</t>
  </si>
  <si>
    <t>Construction</t>
  </si>
  <si>
    <t>Construction of Multi-Purpose Covered Court, Magupising,B.E. Dujali</t>
  </si>
  <si>
    <t>DANIMERH CONST. &amp; SUPPLY</t>
  </si>
  <si>
    <t>Concreting</t>
  </si>
  <si>
    <t>Various Local Roads and Drainage Development Project  Construction in Progress- Infrastructure Assets</t>
  </si>
  <si>
    <t>SB # 4 CY 2019</t>
  </si>
  <si>
    <t>Rehabilitation of Local Roads at Taba-Bucana Road Section, Taba, Carmen</t>
  </si>
  <si>
    <t>Rehabilitation of Local Roads at Sta. Cruz-Jct. Tagpore-Buenavista Raod Section, Panabo City</t>
  </si>
  <si>
    <t>Rehabilitation of Local Roads at Dalisay-Manay Road Section, Panabo City</t>
  </si>
  <si>
    <t>Linusotan</t>
  </si>
  <si>
    <t>San Miguel</t>
  </si>
  <si>
    <t>Mambago-A</t>
  </si>
  <si>
    <t>OPLAN CANAL</t>
  </si>
  <si>
    <t xml:space="preserve">5% CALAMITY FUND </t>
  </si>
  <si>
    <t>Lasang</t>
  </si>
  <si>
    <t>Repair of Damaged Drainage/ Creeks along San Miguel NIA Road</t>
  </si>
  <si>
    <t>Dike</t>
  </si>
  <si>
    <t>5% CALAMITY FUND CY 2019</t>
  </si>
  <si>
    <t>Rural Electrification Project (Provincewide)</t>
  </si>
  <si>
    <t>Kaputian</t>
  </si>
  <si>
    <t>Buena</t>
  </si>
  <si>
    <t>Purchase Request # 19031251</t>
  </si>
  <si>
    <t>Electrification</t>
  </si>
  <si>
    <t xml:space="preserve">20% DF CY 2019 </t>
  </si>
  <si>
    <t>Licup</t>
  </si>
  <si>
    <t>Electrificatio at Prk. 1,3,4, 6,7 &amp; 8, Licup, IGCS</t>
  </si>
  <si>
    <t>San Remegio</t>
  </si>
  <si>
    <t>Const. of Water System Ph.II, San Remegio, IGCS</t>
  </si>
  <si>
    <t>Rehab. Of Potable Water System, San Miguel, IGCS</t>
  </si>
  <si>
    <t>San Isidro</t>
  </si>
  <si>
    <t>Rehab. Of Potable Water System, San Isidro, Babak, IGCS</t>
  </si>
  <si>
    <t>Porras</t>
  </si>
  <si>
    <t>Libuak</t>
  </si>
  <si>
    <t>Rehab. Of Evacuation Center, Libuak, IGCS</t>
  </si>
  <si>
    <t>Libertad</t>
  </si>
  <si>
    <t>Pipelines</t>
  </si>
  <si>
    <t>Installation of Pipelines,  Libertad, IGCS</t>
  </si>
  <si>
    <t>Const. Of Multi-Purpose Hall, Cogon (Talicud), IGCS</t>
  </si>
  <si>
    <t>Pangubatan</t>
  </si>
  <si>
    <t>San Antonio</t>
  </si>
  <si>
    <t>Resume 5/11/2020 Time extension on process</t>
  </si>
  <si>
    <t>Const. Of Multi-Purpose Hall, San Antonio, IGCS</t>
  </si>
  <si>
    <t>Mambago-B</t>
  </si>
  <si>
    <t>Const. Of Multi-Purpose Hall,  Mambago-B, IGCS</t>
  </si>
  <si>
    <t>Tagbaobo</t>
  </si>
  <si>
    <t>3E Electrical Sales</t>
  </si>
  <si>
    <t>Purchase Order # 2020010002 (3E Electrical Sales &amp; Services)</t>
  </si>
  <si>
    <t>Electrification at Upper Purok Rosal, Tagbaobo, IGCS</t>
  </si>
  <si>
    <t>Pending</t>
  </si>
  <si>
    <t>Del Monte</t>
  </si>
  <si>
    <t>Pending/ activity undertaken by DPWH</t>
  </si>
  <si>
    <t>Rehab. Of Multi-Purpose Hall,  Del Monte, IGCS</t>
  </si>
  <si>
    <t>Bandera</t>
  </si>
  <si>
    <t>Re-bid due to non-compliance in requirement</t>
  </si>
  <si>
    <t>PO #2020072352 - (3E Electrical Sales &amp; Services)</t>
  </si>
  <si>
    <t>Electrification at Sitio Trinidad, Bandera, IGCS</t>
  </si>
  <si>
    <t>Catagman</t>
  </si>
  <si>
    <t>J-One</t>
  </si>
  <si>
    <t>Concreting of Brgy. Road From Prk. 3 to Prk. 5, Catagman, IGCS</t>
  </si>
  <si>
    <t xml:space="preserve">On-going (Implemented by MLGU, since transfer of fund )                                                                                  </t>
  </si>
  <si>
    <t>Fund transfer to LGU - 6/26/2019 with check no. 2575130 and OR no. 0557456                                                                                                   For implementation</t>
  </si>
  <si>
    <t>Rehab. Of Multi-Purpose Hall,  Talomo, Sto. Tomas</t>
  </si>
  <si>
    <t>Rehab. Of Multi-Purpose Hall,  San Miguel, Sto. Tomas</t>
  </si>
  <si>
    <t>Rehab. Of Multi-Purpose Hall,  New Katipunan, Sto. Tomas</t>
  </si>
  <si>
    <t>On-going ( project cost increase  to  P600,000.00</t>
  </si>
  <si>
    <t>Amended in AIP 3rd revision CY 2019 / SB No. 4 CY 2019 increasing the project cost to  P600,000.00</t>
  </si>
  <si>
    <t>Rehab. Of Brgy. Road, Lunga-og, Sto. Tomas</t>
  </si>
  <si>
    <t>Re-aligned</t>
  </si>
  <si>
    <t>Re aligned to other stimulus projects that needs additional funding</t>
  </si>
  <si>
    <t>June 19 2019</t>
  </si>
  <si>
    <t xml:space="preserve">Completed as per physical accomplishment. Financial documents still on process. </t>
  </si>
  <si>
    <t>Rehab. Of Multi-Purpose Hall,  Magwawa, Sto. Tomas</t>
  </si>
  <si>
    <t>San Vicente</t>
  </si>
  <si>
    <t xml:space="preserve">Completed (Implemented by MLGU, since transfer of fund )                                                                                               </t>
  </si>
  <si>
    <t>Rehab. Of Multi-Purpose Hall,  San Vicente, Sto. Tomas</t>
  </si>
  <si>
    <t>New Visayas</t>
  </si>
  <si>
    <t xml:space="preserve">Fund transfer to LGU - 6/26/219 with check no. 2575131 and OR no. 0557457     Completed/ PCR  for submission by LGU                                                                                                </t>
  </si>
  <si>
    <t>Compl.of Brgy. Public Market, La Libertad, Sto. Tomas</t>
  </si>
  <si>
    <t>Revision of POW on-going</t>
  </si>
  <si>
    <t>PR #20063670</t>
  </si>
  <si>
    <t>Southern Davao</t>
  </si>
  <si>
    <t>Digos Constrak Corp/</t>
  </si>
  <si>
    <t>Completed as per physical accomplishment. Financial documents still on process</t>
  </si>
  <si>
    <t>Abstract #0520201798</t>
  </si>
  <si>
    <t>Const. of Multi-Purpose Hall, Southern Davao, Panabo City</t>
  </si>
  <si>
    <t>For implementation (DIGOS CONSTRAK)</t>
  </si>
  <si>
    <t>Rehab. Of Health Center, New Visayas, Panabo City</t>
  </si>
  <si>
    <t>PO #2020041516- DANIMERH CONSTRUCTION &amp; SUPPLY</t>
  </si>
  <si>
    <t>Gredu</t>
  </si>
  <si>
    <t xml:space="preserve">Completed (Implemented by MLGU, since transfer of fund )     </t>
  </si>
  <si>
    <t>Fund transfer to LGU - 3/28/2019 with check no. 2574926 and OR no. 0166517 - March 28, 2019</t>
  </si>
  <si>
    <t>Const. of Women Livelihood Center Bldg. , Gredu, Panabo City</t>
  </si>
  <si>
    <t>Quezon</t>
  </si>
  <si>
    <t>Ground dev't.</t>
  </si>
  <si>
    <t>Impv't./Beautification of Brgy. Grounds, Quezon, Panabo City</t>
  </si>
  <si>
    <t>Purchase Order # 2020031248- DIGOS CONSTRAK</t>
  </si>
  <si>
    <t>Rehab. Of Multi-Purpose Hall, San Francisco, Panabo City</t>
  </si>
  <si>
    <t>Const. Of Multi-Purpose Hall,  Buenavista, Panabo City</t>
  </si>
  <si>
    <t>New Pandan</t>
  </si>
  <si>
    <t>Desilting of Canal, New Pandan, Panabo City</t>
  </si>
  <si>
    <t>Amended in AIP 3rd revsion CY 2019 to change the project to Construction of Potable Water System  because the original project will be funded by LGU, Panabo City (Brgy. resolution no. 25 series of 2019 dated Aug. 13, 2019 submitted)</t>
  </si>
  <si>
    <t>Rehab. Of Multi-Purpose Hall, New Malitbog, Panabo City</t>
  </si>
  <si>
    <t>Kasilak</t>
  </si>
  <si>
    <t>Rehab. Of Multi-Purpose Hall, Kasilak, Panabo City</t>
  </si>
  <si>
    <t xml:space="preserve">Completed (Implemented by MLGU, since transfer of fund )                                                                                   </t>
  </si>
  <si>
    <t>Fund transferred to LGU March 28, 2019</t>
  </si>
  <si>
    <t>MLGU</t>
  </si>
  <si>
    <t>Rehab. of Multi-Purpose hall, Cebulano, Carmen</t>
  </si>
  <si>
    <t>Const. of Multi-Purpose hall, Ising, Carmen</t>
  </si>
  <si>
    <t xml:space="preserve">Fund transfer to LGU Carmen, 3/28/2019 with check no. 2574947 and OR no. 0118995                                                                                      </t>
  </si>
  <si>
    <t>Compl. Of Evacuation Center, Tuganay, Carmen</t>
  </si>
  <si>
    <t>Alejal</t>
  </si>
  <si>
    <t xml:space="preserve">Fund transfer to LGU Carmen, 3/28/2019 with check no.2574949 and OR no. 0118991                                                                                     </t>
  </si>
  <si>
    <t>Rehab. Of Evacuation Center, Alejal, Carmen</t>
  </si>
  <si>
    <t xml:space="preserve">Completed (Implemented by MLGU, since transfer of fund )  </t>
  </si>
  <si>
    <t>Const. Canal Lining , Mabaus, Carmen</t>
  </si>
  <si>
    <t>Mabuhay</t>
  </si>
  <si>
    <t xml:space="preserve">Completed (Implemented by MLGU, since transfer of fund )                                                                                             </t>
  </si>
  <si>
    <t>Const. of Multi-Purpose Hall, Mabuhay, Carmen</t>
  </si>
  <si>
    <t>Rehab. of Multi-Purpose Hall, Guadalupe, Carmen</t>
  </si>
  <si>
    <t xml:space="preserve">Fund transfer to LGU Carmen, 3/28/2019 with check no. 2574953 and OR no. 0118982                                                                                    </t>
  </si>
  <si>
    <t>Const. of Multi-Purpose Hall, Mangalcal, Carmen</t>
  </si>
  <si>
    <t>Const. of Multi-Purpose Hall, La Paz, Carmen</t>
  </si>
  <si>
    <t>Various Water System Development Project (Provincewide) LS - 9,750,000.00</t>
  </si>
  <si>
    <t>20% DF CY 2019</t>
  </si>
  <si>
    <t>Declared savings</t>
  </si>
  <si>
    <t xml:space="preserve">Water System </t>
  </si>
  <si>
    <t>Cacao</t>
  </si>
  <si>
    <t>For cancellation. Purchase of Geo-resistivity equipment but procurement still on process</t>
  </si>
  <si>
    <t>June 19 ,2019</t>
  </si>
  <si>
    <t>Mambago</t>
  </si>
  <si>
    <t>Babak</t>
  </si>
  <si>
    <t>Tagbitan-ag</t>
  </si>
  <si>
    <t>Consolacion</t>
  </si>
  <si>
    <t xml:space="preserve">  To support for the re-alignment of the said fund to be used in the response measures against Corona Virus Disease (COVID 19) in the CY 2020 Supplemental Budget No. 1.</t>
  </si>
  <si>
    <t>Various of Local Roads &amp;  Drainage Development Project (Provincewide)           LS - 15,000,000.00</t>
  </si>
  <si>
    <t>Road Drainage rehabiliated</t>
  </si>
  <si>
    <t>20% DF CY 2019 (SB # 3 CY 2019)</t>
  </si>
  <si>
    <t>Road Rehabilitation of Provincial Roads</t>
  </si>
  <si>
    <t>Plan and POW Approved</t>
  </si>
  <si>
    <t>Fd Rd 2 - Sto. Tomas - Magwawa</t>
  </si>
  <si>
    <t xml:space="preserve"> </t>
  </si>
  <si>
    <t>Lower Asuncion - Upper Asuncion</t>
  </si>
  <si>
    <t>Gamad</t>
  </si>
  <si>
    <t>Balbastro</t>
  </si>
  <si>
    <t>Obar/ Nasol</t>
  </si>
  <si>
    <t>Completed as per physical accomplishment. Financial documents still on process. (Furtherance  on-going)</t>
  </si>
  <si>
    <t>Const./Rehab./Comp. of Various Gov't. Bldgs. Struct., Fac. (Provincewide)</t>
  </si>
  <si>
    <t>SB # 1 CY 2018</t>
  </si>
  <si>
    <t xml:space="preserve"> Const. of DDN Hospital Carmen Zone  Annex Bldg.</t>
  </si>
  <si>
    <t>Drilling of Water System, Linusotan, IGCS</t>
  </si>
  <si>
    <t xml:space="preserve">RURAL ELECTRIFICATION PROJECT  </t>
  </si>
  <si>
    <t>Dadatan</t>
  </si>
  <si>
    <t>Lu</t>
  </si>
  <si>
    <t>On-going (Subject for Liquidated damages)</t>
  </si>
  <si>
    <t>Electrification of Sitio Baongon-Diamond-Mansanitas, Dadatan, IGCS</t>
  </si>
  <si>
    <t>Tambo</t>
  </si>
  <si>
    <t>Powerline Expansion Project, Tambo, IGCS</t>
  </si>
  <si>
    <t>Tagbay</t>
  </si>
  <si>
    <t>Water System From Prk. 6 - Prk. 2 - Prk. 5A, Tagbay, IGCS</t>
  </si>
  <si>
    <t>Waiting for NTP  (3E Electrical)</t>
  </si>
  <si>
    <t>Powerline Expansion Project, Cogon, IGACOS</t>
  </si>
  <si>
    <t>Pichon</t>
  </si>
  <si>
    <t>Impv't. of Brgy. Water System, Pichon, IGCS (Construction of Elevated Tank)</t>
  </si>
  <si>
    <t>Nanyo</t>
  </si>
  <si>
    <t>For implementation (RLHV Design &amp; Build)</t>
  </si>
  <si>
    <t>(RLHV Design &amp; Build) Winning Bidder</t>
  </si>
  <si>
    <t>Court</t>
  </si>
  <si>
    <t>Completion of Canopy at DAPCO Covered Court, Dapco, Panabo City</t>
  </si>
  <si>
    <t>PR # 20032818</t>
  </si>
  <si>
    <t>Const. of Multi-Purpose Bldg. Sto. Nino, Panabo City</t>
  </si>
  <si>
    <t>Maduao</t>
  </si>
  <si>
    <t>Suspended due to overlapping of activity. (DIGOS CONTRAK CORP.)</t>
  </si>
  <si>
    <t>Post qualification on process</t>
  </si>
  <si>
    <t>Gym</t>
  </si>
  <si>
    <t>Rehab. Of Multi-Purpose Gym &amp; Facililies Maduao, Panabo City</t>
  </si>
  <si>
    <t>Malativas</t>
  </si>
  <si>
    <t>On-going (Awarded to Digos Constrak Corp/)</t>
  </si>
  <si>
    <t>Awarded to Digos Constrak Corp/</t>
  </si>
  <si>
    <t>On-going; subject to LD</t>
  </si>
  <si>
    <t>Const. of Perimeter Fence of Day Care Center 1, Nanyo, Panabo City</t>
  </si>
  <si>
    <t>San Pedro</t>
  </si>
  <si>
    <t>Plan and POW Preparation Ongoing</t>
  </si>
  <si>
    <t>Plan and POW Preparation for preparation</t>
  </si>
  <si>
    <t>Completion of Evacuation Center Building, San Isidro, Carmen</t>
  </si>
  <si>
    <t>On-going/Subject for liquidated damages/Noactivity on site.</t>
  </si>
  <si>
    <t>Construction of Water System Projects in Component LGUs LS - 9,750,000.00</t>
  </si>
  <si>
    <t>Samal, Kaputian</t>
  </si>
  <si>
    <t>On-going/ Resumption 5/4/2020</t>
  </si>
  <si>
    <t>20% DF CY 2018</t>
  </si>
  <si>
    <t>Potable Water System at Brgy. San Remegio Kaputian (Level II WS), Samal</t>
  </si>
  <si>
    <t>Tibungol</t>
  </si>
  <si>
    <t>Suspended dated February 19, 2020 undelivered hardware materials (materials re-bid)</t>
  </si>
  <si>
    <t>Suspended dated February 19, 2020 undelivered hardware materials (Supplier refused to deliver. Letter already submitted to BAC.)</t>
  </si>
  <si>
    <t>Const. of Potable Water System at Brgy. Tibungol, Panabo City</t>
  </si>
  <si>
    <t>For preparation of POW &amp; Plan c/o PDPM - POSSIBLE TRANSFER OF SITE SUBJECT FOR TRANSFER OF LOCATION . NO DEED OF DONATION</t>
  </si>
  <si>
    <t>Water System at brgy. Malativas, Panabo City</t>
  </si>
  <si>
    <t>Rehab./Impv't. of San Vicente Water  System, Asuncion</t>
  </si>
  <si>
    <t>OPPAP-PAMANA</t>
  </si>
  <si>
    <t>For PR</t>
  </si>
  <si>
    <t>OPPAP-PAMANA CY 2017</t>
  </si>
  <si>
    <t>Kinawitnon</t>
  </si>
  <si>
    <t>For awarding ALPEBEL</t>
  </si>
  <si>
    <t>Trading Post, Storage and Hauling Truck Libuak, Island Garden City of Samal (IGACOS)</t>
  </si>
  <si>
    <t>CY 2017</t>
  </si>
  <si>
    <t>Ultra Core</t>
  </si>
  <si>
    <t>Const. of Trading Post, Storage Building with (1) unit Hauling Truck, Prk. Ramihan Datu Abdul, Panabo City</t>
  </si>
  <si>
    <t>Anonang</t>
  </si>
  <si>
    <t>20% DF CY 2017 (STIMULUS)</t>
  </si>
  <si>
    <t>Impv't. of Brgy. Street Electrification at Brgy. Anonang, IGCS</t>
  </si>
  <si>
    <t>Drainage</t>
  </si>
  <si>
    <t>Kimamon</t>
  </si>
  <si>
    <t>Const. of Concrete Drainage Canal, Kimamon, Panabo City</t>
  </si>
  <si>
    <t>Const./Rehab./Comp. of Various Gov't. Bldgs. Struct., Fac. (Provincewide) LS - P9,000,000.00</t>
  </si>
  <si>
    <t>A.O. Floreindo</t>
  </si>
  <si>
    <t xml:space="preserve">On-going .(Implemented by MLGU, since transfer of fund )     </t>
  </si>
  <si>
    <t xml:space="preserve">Materials already procured. Ongoing hiring of Admin Laborers.  Target date to start the project on September 14, 2020.(Implemented by MLGU, since transfer of fund )       </t>
  </si>
  <si>
    <t>Fund transfer to LGU- 3/28/2019 with check no. 2574939 and OR no. 0166518 - Materials Delivered. Construction on-going</t>
  </si>
  <si>
    <t>Const. of Multi-Purpose Bldg. @ A.O. Floriendo  National Highschool, Panabo City</t>
  </si>
  <si>
    <t xml:space="preserve">  </t>
  </si>
  <si>
    <t xml:space="preserve">Completed (Implemented by MLGU, since transfer of fund )    </t>
  </si>
  <si>
    <t>Issued warning for termination of the contract</t>
  </si>
  <si>
    <t>Kauswagan</t>
  </si>
  <si>
    <t xml:space="preserve">Completed (Implemented by MLGU, since transfer of fund ) </t>
  </si>
  <si>
    <t>GYM</t>
  </si>
  <si>
    <t>Impv't. of Multi-Purpose Gym, Kauswagan, Panabo City</t>
  </si>
  <si>
    <t>Upper Licanan</t>
  </si>
  <si>
    <t>BABAK</t>
  </si>
  <si>
    <t>Pacquiao</t>
  </si>
  <si>
    <t>Temporarily suspended April 23, 2018 due to undemolished structures of illegal settlers(For resumption)</t>
  </si>
  <si>
    <t>Temporarily suspended 4/23/18 due to undemolished structures of illegal settlers</t>
  </si>
  <si>
    <t>20% DF CY 2016</t>
  </si>
  <si>
    <t>Construction of Provincial Training Center , Compound Fence,  Kinawitnon, Babak District, IGCS</t>
  </si>
  <si>
    <t>Delay due to slow action of Daneco for staking. c/o Engr. Kim</t>
  </si>
  <si>
    <t>Rural Electrification at brgy. Sta. Cruz,  talikud, Samal</t>
  </si>
  <si>
    <t>Inst. of transformer and accessories, Brgy. Kinawitnon</t>
  </si>
  <si>
    <t>PRDP</t>
  </si>
  <si>
    <t>CY 2014</t>
  </si>
  <si>
    <t>ALZAM</t>
  </si>
  <si>
    <t>Palero</t>
  </si>
  <si>
    <t>On-going (Waiting for approve Variation order for billing)</t>
  </si>
  <si>
    <t>Road Concreting</t>
  </si>
  <si>
    <t>PRDP CY 2014</t>
  </si>
  <si>
    <t>Rehab. of Esperanza-Pob. Sto. Tomas,  FMR, DDN</t>
  </si>
  <si>
    <t>VARIOUS GOV'T. BLDG. &amp; FAC. DEV'T. PROJECT</t>
  </si>
  <si>
    <t>delay due to change location &amp; design code. For AIP amendment from Panabo City to Gov't Center, Mankilam</t>
  </si>
  <si>
    <t>Billboard</t>
  </si>
  <si>
    <t>SB # 1 CY 2015</t>
  </si>
  <si>
    <t xml:space="preserve">Proposed Davao del Norte Tourism Billboard,          Brgy. Lasang, Panabo City </t>
  </si>
  <si>
    <t>Construction of Tribal Hall, Sto. Tomas</t>
  </si>
  <si>
    <t>Rehab.of Dujali - Balisong - Magupising Provincial Road</t>
  </si>
  <si>
    <t>San Roque</t>
  </si>
  <si>
    <t>1st Eng'g. Dist.</t>
  </si>
  <si>
    <t>Talaingod</t>
  </si>
  <si>
    <t>Palma Gil</t>
  </si>
  <si>
    <t>Gabuyan</t>
  </si>
  <si>
    <t>Kapalong</t>
  </si>
  <si>
    <t>BAYANIHAN GRANT TO PROVINCES</t>
  </si>
  <si>
    <t>Maniki</t>
  </si>
  <si>
    <t>Pasiona/Aclaracion</t>
  </si>
  <si>
    <t>Isolation</t>
  </si>
  <si>
    <t>For bidding on June 30, 2020; Re-bid July 28, 2020.</t>
  </si>
  <si>
    <t>SB # 1 CY 2020</t>
  </si>
  <si>
    <t>Poultry House and Training Center Phase 2, Talaingod</t>
  </si>
  <si>
    <t>Establishment of Multiplier Farm (Poultry House), Phase 2, Brgy. Sto. Niño, Talaingod</t>
  </si>
  <si>
    <t>Establishment of Multiplier Farm Phase 2, Brgy. Sto. Niño, Talaingod</t>
  </si>
  <si>
    <t>PO #2020062105 - M3C CONSTRUCTION &amp; SUPPLY; PO #2020061966 - FL2 LUMBER &amp; CONSTRUCTION SUPPLY; PO #2020062217 - Alpebel Builders and Supply Corporation, PO #DIOCESAN PRINTING PRESS</t>
  </si>
  <si>
    <t>Proposed Road Opening of Nasilaban - Pongpong Road Section, Talaingod</t>
  </si>
  <si>
    <t>SPECIAL TRUST FUND (PDRRMC)</t>
  </si>
  <si>
    <t>Mankilam</t>
  </si>
  <si>
    <t>Tagum City</t>
  </si>
  <si>
    <t>Chua</t>
  </si>
  <si>
    <t>SPECIAL TRUST FUND</t>
  </si>
  <si>
    <t>Installation of 40 units Isolation Room, Sports Academy Dormitory, DNSTC</t>
  </si>
  <si>
    <t>Installation of 100 units isolation room (2.0 x 3.0m), DAVNOR GYM</t>
  </si>
  <si>
    <t>Installation of 20 units Isolation Room, Sports Academy Dormitory, DNSTC</t>
  </si>
  <si>
    <t>PSYDO YOUTH DEV'T. PROGRAM - TEEN TAMBAYAN PROJECT</t>
  </si>
  <si>
    <t>Date of procurement June 30, 2020</t>
  </si>
  <si>
    <t>Renovation of Teen Tambayan</t>
  </si>
  <si>
    <t>HEALTH CARE SERVICES PROGRAM (PEEDO)</t>
  </si>
  <si>
    <t>New Corella</t>
  </si>
  <si>
    <t>For Purchase Request</t>
  </si>
  <si>
    <t>Improvement/Rehab. Of Luntiang Paraiso, New Corella</t>
  </si>
  <si>
    <t>SOCIAL WELFARE AND DEVELOPMENT (CHILD DEVELOPMENT CENTER (Const./Compl. &amp; Repair of Day Care Center) LS - P5,000,000.00</t>
  </si>
  <si>
    <t>Apokon</t>
  </si>
  <si>
    <t>Madaum</t>
  </si>
  <si>
    <t>Igangon</t>
  </si>
  <si>
    <t>Cabidianan</t>
  </si>
  <si>
    <t>New Sambog</t>
  </si>
  <si>
    <t>Compl./Rep.  Day Care Center,Gabuyan, kapalong</t>
  </si>
  <si>
    <t>Cambanogoy</t>
  </si>
  <si>
    <t>Canatan</t>
  </si>
  <si>
    <t>Limbaan</t>
  </si>
  <si>
    <t>Const./Impv't./Compl. Of School Bldgs, Struct. &amp; Fac. LS - P4,000,000.00</t>
  </si>
  <si>
    <t>Opening of Shopping on June 25, 2020</t>
  </si>
  <si>
    <t>Const. of 1 Classroom @ Laputlakan E/S, Sto. Niño, Talaingod</t>
  </si>
  <si>
    <t>Dagohoy</t>
  </si>
  <si>
    <t>Gupitan</t>
  </si>
  <si>
    <t>DISASTER PREVENTION AND MITIGATION PROGRAM - FLOOD CONTROL AND SLOPE PROTECTION PROJECT (Improvement of Bridges and Cross Drainage)</t>
  </si>
  <si>
    <t>Sonlon</t>
  </si>
  <si>
    <t>5% CALAMITY FUND CY 2020</t>
  </si>
  <si>
    <t>DISASTER PREVENTION AND MITIGATION PROGRAM - FLOOD CONTROL AND SLOPE PROTECTION PROJECT (Revetment of Dike and Slope Protection)</t>
  </si>
  <si>
    <t>Rehab./Impv't. of Sto. Niño-Daligdigon-Paiton</t>
  </si>
  <si>
    <t>VARIOUS GOVERNMENT BUILDINGS AND FACILITIES DEVELOPMENT PROJECT  LS - 17,500,000.00</t>
  </si>
  <si>
    <t>20% Development Fund CY 2020</t>
  </si>
  <si>
    <t xml:space="preserve">Construction of one(1) unit School Building at Sta. Cruz E/S, New Corella </t>
  </si>
  <si>
    <t>Magatos</t>
  </si>
  <si>
    <t>Construction of one(1) unit School Building at Magatos E/S, Magatos, Asuncion</t>
  </si>
  <si>
    <t>Florida</t>
  </si>
  <si>
    <t>Construction of one(1) unit School Building at Kamansi Integrated School, Florida, kapalong</t>
  </si>
  <si>
    <t>Construction of One(1) unit School Building at Cabidianan E/S, New Corella</t>
  </si>
  <si>
    <t>Camansa</t>
  </si>
  <si>
    <t>Mamangan</t>
  </si>
  <si>
    <t>Renovation/Improvement of MAFAMCO Consumer's Bldg., Brgy. Mamangan, San Isidro</t>
  </si>
  <si>
    <t>POW and Plans on-going</t>
  </si>
  <si>
    <t>Improvement of PSWDO Bodega Government Cente, Mankilam, Tagum City</t>
  </si>
  <si>
    <t>Construction of DAVNOR Tech-Vocational Center, Government Center, Mankilam, Tagum City</t>
  </si>
  <si>
    <t>VARIOUS LOCAL ROADS &amp; DRAINAGE DEV'T. PROJECT - LS P15,590,910.00</t>
  </si>
  <si>
    <t>AAT</t>
  </si>
  <si>
    <t>Bataller</t>
  </si>
  <si>
    <t>Rehabilitaion</t>
  </si>
  <si>
    <t>AAS</t>
  </si>
  <si>
    <t>AAN</t>
  </si>
  <si>
    <t>POW on process</t>
  </si>
  <si>
    <t>AAK</t>
  </si>
  <si>
    <t>AAA</t>
  </si>
  <si>
    <t>REHABILITATION OF PROVINCIAL ROADS &amp; BRIDGES  LS - P 14,751,000.00</t>
  </si>
  <si>
    <t>Cabaywa</t>
  </si>
  <si>
    <t>Road Rehabilitaion</t>
  </si>
  <si>
    <t>ROAD ID 071 - Lower Asuncion - Upper Asuncion</t>
  </si>
  <si>
    <t>Mesaoy</t>
  </si>
  <si>
    <t>ROAD ID 069 - Mesaoy - Jct. Mahayahay</t>
  </si>
  <si>
    <t>New Loon</t>
  </si>
  <si>
    <t>ROAD ID 031 - Jct. New Boholano - New Loon</t>
  </si>
  <si>
    <t>ROAD ID 030 - Florida - New Boholano</t>
  </si>
  <si>
    <t>Canatan-Doña andrea</t>
  </si>
  <si>
    <t>ROAD ID 074 - Jct. Highway Canatan - Doña Andrea</t>
  </si>
  <si>
    <t>Macgum</t>
  </si>
  <si>
    <t>ROAD ID 048 - New Corella - Saug</t>
  </si>
  <si>
    <t>Datu Balong</t>
  </si>
  <si>
    <t>ROAD ID 040 - Datu Balong - Pinamuno</t>
  </si>
  <si>
    <t>PO on process - Royal Summit</t>
  </si>
  <si>
    <t>ROAD ID 024 - Florida - Suaon - Jct. Gupitan</t>
  </si>
  <si>
    <t>Paiton</t>
  </si>
  <si>
    <t>ROAD ID 024 - Jct. Paiton - Mibolo</t>
  </si>
  <si>
    <t>Daligdigon-Paiton</t>
  </si>
  <si>
    <t>ROAD ID 023 - Sto. Niño - Daligdigon - Paiton</t>
  </si>
  <si>
    <t>Sto. Niño-Palma Gil</t>
  </si>
  <si>
    <t>ROAD ID 019 - Sto. Niño - Palma Gil - Sitio Opao</t>
  </si>
  <si>
    <t>Sta. Felomina</t>
  </si>
  <si>
    <t xml:space="preserve">ROAD ID 008 - Sta. Felomina - San Roque </t>
  </si>
  <si>
    <t>RURAL ELECTRIFICATION PROJECT  LS - P 5,000,000.00</t>
  </si>
  <si>
    <t>Doña Andrea</t>
  </si>
  <si>
    <t>PO on process - Tagum Constrak</t>
  </si>
  <si>
    <t>Cuambogan</t>
  </si>
  <si>
    <t>REPAIR/MAINTENANCE OF PROVINCIAL ROADS &amp; BRIDGES  LS - P21,409,737.00 (14.084KM)</t>
  </si>
  <si>
    <t>Datu Balong-Mamalian</t>
  </si>
  <si>
    <t>Purchase Request  # 20010306 (On process)</t>
  </si>
  <si>
    <t>ROAD ID 150 - Datu Balong - Prk. Mamalian</t>
  </si>
  <si>
    <t>Crucio</t>
  </si>
  <si>
    <t>On-going (Suspended last  April 5, 2020 due to COVID, resumption order dated May 4, 2020)</t>
  </si>
  <si>
    <t>Binancian</t>
  </si>
  <si>
    <t>Purchase Request  # 20010305 (On process)</t>
  </si>
  <si>
    <t>ROAD ID 149 - New Visayas - Binancian</t>
  </si>
  <si>
    <t>Napungas</t>
  </si>
  <si>
    <t>Purchase Request  # 20010302 (On process)</t>
  </si>
  <si>
    <t>ROAD ID 147 - Prk. 1, Maunlom-Prk. 6 Maunlom Road</t>
  </si>
  <si>
    <t>Mesaoy-New Bohol</t>
  </si>
  <si>
    <t>Purchase Request  # 20010298 (On process)</t>
  </si>
  <si>
    <t>ROAD ID 070 - Mesaoy - New Bohol</t>
  </si>
  <si>
    <t>Del Pilar</t>
  </si>
  <si>
    <t>Awarded to Mahayahay Integrated Farmers Association</t>
  </si>
  <si>
    <t>ROAD ID 068 - Jct. San Juan - Jct. Mesaoy</t>
  </si>
  <si>
    <t>Purchase Request  # 20010294 (On process)</t>
  </si>
  <si>
    <t>ROAD ID 067 - Mesaoy - Dasing</t>
  </si>
  <si>
    <t>Purchase Request  # 20010291 (On process)</t>
  </si>
  <si>
    <t>ROAD ID 066 - New Corella - El Unido - Jct. Mesaoy</t>
  </si>
  <si>
    <t>New Bohol</t>
  </si>
  <si>
    <t>Purchase Request  # 20010275 (On process)</t>
  </si>
  <si>
    <t>ROAD ID 065 - New Bohol - Jct. El Unido</t>
  </si>
  <si>
    <t xml:space="preserve">ROAD ID 064 - San Juan - Kauswagan - New Cortez </t>
  </si>
  <si>
    <t xml:space="preserve">                                     </t>
  </si>
  <si>
    <t>ROAD ID 063 - San Juan - New Talisay</t>
  </si>
  <si>
    <t>Purchase Request  # 20010265 (On process)</t>
  </si>
  <si>
    <t>ROAD ID 062 - Del Pilar - El Unido</t>
  </si>
  <si>
    <t>Purchase Request  # 20010264 (On process)</t>
  </si>
  <si>
    <t>ROAD ID 061 - Del Pilar - Prk. 9 Bagsak - San Jose</t>
  </si>
  <si>
    <t>Carcor</t>
  </si>
  <si>
    <t>Fabian</t>
  </si>
  <si>
    <t>Awarded to Carcor Motor Driver's Association</t>
  </si>
  <si>
    <t>ROAD ID 060 - Carcor - Jct. Kauswagan</t>
  </si>
  <si>
    <t>ROAD ID 059 - Jct. Carcor - Prk. 9 Bagsak</t>
  </si>
  <si>
    <t>ROAD ID 058 - New Corella - New Bohol</t>
  </si>
  <si>
    <t>Sta. Fe-Del Monte</t>
  </si>
  <si>
    <t>Purchase Request  # 20010160 (On process)</t>
  </si>
  <si>
    <t>ROAD ID 056 - Sta. Fe - Del Monte</t>
  </si>
  <si>
    <t>ROAD ID 054 - Prk. 7 Pob. - Jct. New Sambog</t>
  </si>
  <si>
    <t>ROAD ID 053 - Pob. New Corella - Prk. 10 Pob.</t>
  </si>
  <si>
    <t>Purchase Request  # 20010095 (On process)</t>
  </si>
  <si>
    <t>ROAD ID 052 - New Corella - New Sambog - Silangan</t>
  </si>
  <si>
    <t>Purchase Request  # 20010093 (On process)</t>
  </si>
  <si>
    <t>ROAD ID 051 - Del Pilar - Jct. Silangan</t>
  </si>
  <si>
    <t>Monte Carlo</t>
  </si>
  <si>
    <t>Purchase Request  # 20010074 (On process)</t>
  </si>
  <si>
    <t xml:space="preserve">ROAD ID 050 - Jct. Monte Carlo - Upper Cabaywa - Canatan </t>
  </si>
  <si>
    <t>Limbann-Sto. Niño</t>
  </si>
  <si>
    <t>Purchase Request  # 20010072 (On process)</t>
  </si>
  <si>
    <t xml:space="preserve">ROAD ID 049 - Limbaan - Sto. Niño </t>
  </si>
  <si>
    <t>Buan</t>
  </si>
  <si>
    <t>Purchase Request  # 19125346 (On process)</t>
  </si>
  <si>
    <t>ROAD ID 045 - Tagaytay - Buan</t>
  </si>
  <si>
    <t>Sawata</t>
  </si>
  <si>
    <t>Purchase Request  # 19125345 (On process)</t>
  </si>
  <si>
    <t>ROAD ID 043 - Jct. Sawata - Bdry. Binasbas</t>
  </si>
  <si>
    <t>Igangon-Sawata</t>
  </si>
  <si>
    <t>Purchase Request  # 19125344 (On process)</t>
  </si>
  <si>
    <t>ROAD ID 042 - Igangon - Sawata</t>
  </si>
  <si>
    <t>Sawata-Mamangan-Pinamuno</t>
  </si>
  <si>
    <t>Purchase Request  # 19125343 (On process)</t>
  </si>
  <si>
    <t>ROAD ID 041 - Sawata - Mamangan - Pinamuno</t>
  </si>
  <si>
    <t>Monte Dujali-Gupitan</t>
  </si>
  <si>
    <t>Awarded to Association of Alternative Livelihood of Libuton Inc.</t>
  </si>
  <si>
    <t>ROAD ID 037 - Monte Dujali - Gupitan</t>
  </si>
  <si>
    <t>Suaon-Libuton</t>
  </si>
  <si>
    <t>ROAD ID 035 - Jct. Suaon - Libuton</t>
  </si>
  <si>
    <t>Kipalili-New Loon</t>
  </si>
  <si>
    <t>Purchase Request  # 19125340 (On process)</t>
  </si>
  <si>
    <t>ROAD ID 034 - Km. 15, Kipalili - New Loon</t>
  </si>
  <si>
    <t>Capungagan-Mabuhay</t>
  </si>
  <si>
    <t>kapalong</t>
  </si>
  <si>
    <t>Purchase Request # 19125339 (On process)</t>
  </si>
  <si>
    <t xml:space="preserve">ROAD ID 028 - Capungagan - Mabuhay - Pandulian </t>
  </si>
  <si>
    <t>Gabuyan-Katipunan</t>
  </si>
  <si>
    <t>Purchase Request  # 19125338 (On process)</t>
  </si>
  <si>
    <t xml:space="preserve">ROAD ID 027 - Jct. Gabuyan - Katipunan - Bucana </t>
  </si>
  <si>
    <t>Luna-Mamacao</t>
  </si>
  <si>
    <t>Purchase Request  # 19125337 (On process)</t>
  </si>
  <si>
    <t>ROAD ID 026 - Jct. Highway - Luna - Mamacao - Narra</t>
  </si>
  <si>
    <t>Sampao-Mamacao</t>
  </si>
  <si>
    <t>Purchase Request  # 19125318 (On process)</t>
  </si>
  <si>
    <t>ROAD ID 025 - Jct. Sampao - Bdry. Mamacao</t>
  </si>
  <si>
    <t>Angelo-Dahgohoy</t>
  </si>
  <si>
    <t>Purchase Request  # 19125317 (On process)</t>
  </si>
  <si>
    <t>ROAD ID 021 - Angelo - Dagohoy</t>
  </si>
  <si>
    <t>Purchase Request  # 19125315 (On process)</t>
  </si>
  <si>
    <t>ROAD ID 020 - Daligdigon-Dagohoy</t>
  </si>
  <si>
    <t>Semong-Palma Gil</t>
  </si>
  <si>
    <t>ROAD ID 018 - Semong - Palma Gil</t>
  </si>
  <si>
    <t>Pamacaun-Lasang-banate</t>
  </si>
  <si>
    <t>Purchase Request  # 19125314 (On process)</t>
  </si>
  <si>
    <t>ROAD ID 015 - Pamacaun - Lasang - Banate</t>
  </si>
  <si>
    <t>Doña Andrea-Capungagan</t>
  </si>
  <si>
    <t>Purchase Request  # 19125313 (On process)</t>
  </si>
  <si>
    <t>ROAD ID 014 - Jct. Highway Doña Andrea - Capungagan</t>
  </si>
  <si>
    <t>San Vicente-Butay</t>
  </si>
  <si>
    <t>Purchase Request  # 19125312 (On process)</t>
  </si>
  <si>
    <t xml:space="preserve">ROAD ID 013 - San Vicente - Butay </t>
  </si>
  <si>
    <t>New Visayas-Buan</t>
  </si>
  <si>
    <t>Purchase Request  # 19125311 (On process)</t>
  </si>
  <si>
    <t>ROAD ID 011 - Jct. New Visayas - Buan</t>
  </si>
  <si>
    <t>Saug-Sonlon-Longanapan</t>
  </si>
  <si>
    <t>Purchase Request  # 19125310 (On process)</t>
  </si>
  <si>
    <t>ROAD ID 010 - Saug - Sonlon - Bdry. Longanapan</t>
  </si>
  <si>
    <t>Canatan-Magatos</t>
  </si>
  <si>
    <t>Purchase Request  # 19125309 (On process)</t>
  </si>
  <si>
    <t>ROAD ID 006 - Jct. Highway Canatan - Magatos</t>
  </si>
  <si>
    <t>Monte Carlo-Del Pilar</t>
  </si>
  <si>
    <t xml:space="preserve">ROAD ID 005 - Asuncion - Monte Carlo - Del Pilar  </t>
  </si>
  <si>
    <t>New Bantayan</t>
  </si>
  <si>
    <t>Purchase Request  # 19125307 (On process)</t>
  </si>
  <si>
    <t xml:space="preserve">ROAD ID 003 - Ilog - New Bantayan </t>
  </si>
  <si>
    <t>Magatos-Pagsabangan</t>
  </si>
  <si>
    <t>Purchase Request # 19125306 (On process)</t>
  </si>
  <si>
    <t>ROAD ID 002 - Magatos - Bdry. Pagsabangan</t>
  </si>
  <si>
    <t>Magatos-Bantayan</t>
  </si>
  <si>
    <t>Purchase Request # 19125305 (On process)</t>
  </si>
  <si>
    <t xml:space="preserve">ROAD ID 001 - Jct. Highway Magatos - New Bantayan </t>
  </si>
  <si>
    <t>Magugpo South</t>
  </si>
  <si>
    <t>Legacy Const. Corp.</t>
  </si>
  <si>
    <t>Avila</t>
  </si>
  <si>
    <t>Concreting of Visayan Village - Purok exodus - Purok Rafael, Brgy. Magugpo South, Tagum City</t>
  </si>
  <si>
    <t>Rely Const. &amp; Supply</t>
  </si>
  <si>
    <t>Madrigal</t>
  </si>
  <si>
    <t>Rehabilitation of Dasing to Monte Carlo FMR, Del Pilar, New Corella</t>
  </si>
  <si>
    <t>Mabantao-Florida</t>
  </si>
  <si>
    <t>Department of Agriculture</t>
  </si>
  <si>
    <t>Salawao-Sto. Niño</t>
  </si>
  <si>
    <t>Final Abstract # 012020012 (Alpebel Builders &amp; Supply Corp.)</t>
  </si>
  <si>
    <t>Establishment of Livestock and Poultry Mutiplier Farm, Sitio Salawao, Sto. Niño, Talaingod</t>
  </si>
  <si>
    <t>STIMULUS 2019</t>
  </si>
  <si>
    <t>Sagayen-Sawata</t>
  </si>
  <si>
    <t>Limpo</t>
  </si>
  <si>
    <t>Improvement of Km. 9 Sagayen-Sawata Provincial Road, San Isidro, Ph. II</t>
  </si>
  <si>
    <t>Rehab. Of Multi-Purpose Building (Evacuation Center), Limbaan, New Corella</t>
  </si>
  <si>
    <t>Magugpo Poblacion</t>
  </si>
  <si>
    <t>JJR Construction</t>
  </si>
  <si>
    <t>Juan</t>
  </si>
  <si>
    <t>Rehabilitation of Evacuation Center at Magugpo Pob., Tagum City</t>
  </si>
  <si>
    <t>Mayang</t>
  </si>
  <si>
    <t>Construction of Children's Playground with Amenities, Poblacion, New Corella</t>
  </si>
  <si>
    <t>New Santiago</t>
  </si>
  <si>
    <t xml:space="preserve">Awarded to Two  Degrees Construction &amp; Supply </t>
  </si>
  <si>
    <t xml:space="preserve">Procurement on process ( Amended in AIP 3rd revision CY 2019 increasing the amount to complete the project
For plan preparation c/o Amamio) Additional fund Php 500,000  
</t>
  </si>
  <si>
    <t xml:space="preserve">Change of POW to Contract Procurement on process ( Amended in AIP 3rd revision CY 2019 increasing the amount to complete the project
For plan preparation c/o Amamio) Additional fund Php 500,000  
</t>
  </si>
  <si>
    <t>contract</t>
  </si>
  <si>
    <t>Construction of Potable Water System at Purok 6, New Santiago, Asuncion</t>
  </si>
  <si>
    <t>PROJECT Was funded by LGU,  Kapalong</t>
  </si>
  <si>
    <t>Completion of Brgy. Health Center, Maniki, Kapalong</t>
  </si>
  <si>
    <t>Tapayanon</t>
  </si>
  <si>
    <t>Garcia</t>
  </si>
  <si>
    <t>On-going (Suspended last  April 5, 2020 due to COVID; resumption order dated May 4, 2020); Equipment Rental 1 unit Backhoe (Bidding July 16, 2020)</t>
  </si>
  <si>
    <t>Proposed Road Opening of Tawinian-Tapayanon Road Section</t>
  </si>
  <si>
    <t>Pasiona/Juan</t>
  </si>
  <si>
    <t>Conc. Pavement</t>
  </si>
  <si>
    <t>Provincial Livestock &amp; Poultry Multiplier Farm Road Network Construction, Sitio Salawao, Sto. Niño, Talaingod</t>
  </si>
  <si>
    <t>ANCOR WATER RESOURCES</t>
  </si>
  <si>
    <t>Bueno</t>
  </si>
  <si>
    <t>Patrocenio</t>
  </si>
  <si>
    <t>Expansion of Multi-Purpose Hall ( Brgy. Hall), Patrocenio, New Corella</t>
  </si>
  <si>
    <t>Pamacaun</t>
  </si>
  <si>
    <t>Covered Court</t>
  </si>
  <si>
    <t>Const. of FMR from Prk 1 to Sitio Magsaysay via Pundol &amp; Prk 4, Patrocenio, New Corella</t>
  </si>
  <si>
    <t>POW preparation on going c/o PDPM</t>
  </si>
  <si>
    <t>Flood Control - Drainage</t>
  </si>
  <si>
    <t>Const. of Drainage Canal from Prk. 3, 1-A, 2-A to Prk 1-B, Brgy Site (Ph. 2), Limbaan, New Corella</t>
  </si>
  <si>
    <t>Concepcion</t>
  </si>
  <si>
    <t>Declared savings to fund new project Construction of Children's Playground with Amenities at Pob. New Corella (SB No. 4 CY 2019)</t>
  </si>
  <si>
    <t>Sagayen</t>
  </si>
  <si>
    <t>Installation of Street Lights at Prk 1,2,3,4, Sagayen, Asuncion</t>
  </si>
  <si>
    <t>for fund transfer. Waiting for LGU documents. Liquidation of previous fund transfer for the water system project of LGU.</t>
  </si>
  <si>
    <t xml:space="preserve">Land </t>
  </si>
  <si>
    <t>Final Abstract # 0320200900 (Alpebel Builders &amp; Supply Corp.)</t>
  </si>
  <si>
    <t>Rehab/Impvt of Gymnasium, Sagayen, Asuncion</t>
  </si>
  <si>
    <t>Dadula</t>
  </si>
  <si>
    <t>.</t>
  </si>
  <si>
    <t>Pilotos</t>
  </si>
  <si>
    <t>Rehabilitation of Sta. Fe- Mambing Road &amp; Slope Protection</t>
  </si>
  <si>
    <t>Gone</t>
  </si>
  <si>
    <t>Rehabilitation of Del Pilar Jct. Silangan</t>
  </si>
  <si>
    <t>Improvement of bridges and cross drainage LS - P3,000,000.00</t>
  </si>
  <si>
    <t>Saug Sonlon-Longanapan</t>
  </si>
  <si>
    <t>New Boholano-New Loon</t>
  </si>
  <si>
    <t xml:space="preserve"> creeks and canals deislted</t>
  </si>
  <si>
    <t>DISASTER PREVENTION AND MITIGATION - Flood Control and Slope Protection LS - P3,000,000.00</t>
  </si>
  <si>
    <t xml:space="preserve">Residential Care Facilities </t>
  </si>
  <si>
    <t>20% DF CY 2019 &amp; TRUST FUND</t>
  </si>
  <si>
    <t xml:space="preserve">Anti - Crime &amp; Government Itegration Project        </t>
  </si>
  <si>
    <t>Abstract #0620202232 - Post Qualification on process (ZULAR-A)</t>
  </si>
  <si>
    <t>Construction of Bahay Silangan for Reformation of Drug Personalities within The Military Camp/barracks, Brgy. Mankilam, Tagum City</t>
  </si>
  <si>
    <t xml:space="preserve">Anti - Crime &amp; Government Itegration Project  </t>
  </si>
  <si>
    <t>P.Bueno</t>
  </si>
  <si>
    <t>20% DF CY 2019 (STIMULUS)</t>
  </si>
  <si>
    <t>Rural Electrification , Del Monte, New Corella</t>
  </si>
  <si>
    <t>Kabinge</t>
  </si>
  <si>
    <t>Pinamuno</t>
  </si>
  <si>
    <t>PO# 2020010025 (RLHV)</t>
  </si>
  <si>
    <t>Magugpo North</t>
  </si>
  <si>
    <t>Bincungan</t>
  </si>
  <si>
    <t>Quirante</t>
  </si>
  <si>
    <t>Busaon</t>
  </si>
  <si>
    <t>Nueva Fuerza</t>
  </si>
  <si>
    <t>New Balamban</t>
  </si>
  <si>
    <t>Amended in the AIP 3rd revision CY 2019 /SB No. 4 CY 2019 changing the total project cost to P1,550,000.00</t>
  </si>
  <si>
    <t>Const. of Brgy. Health Center, Magugpo South, Tagum City</t>
  </si>
  <si>
    <t>To support for the re-alignment of the said fund to be used in the response measures against Corona Virus Disease (COVID 19) in the CY 2020 Supplemental Budget No. 1</t>
  </si>
  <si>
    <t>El Salvador</t>
  </si>
  <si>
    <t>VARIOUS GOVERNMENT BUILDINGS AND FACILITIES DEVELOPMENT PROJECT   (Provincewide) LS - P27,000,000.00</t>
  </si>
  <si>
    <t>STo. Niño</t>
  </si>
  <si>
    <t>Torrecampo</t>
  </si>
  <si>
    <t>On-going (Suspended last April 5, 2020 due to COVID; resumption order dated May 4, 2020)</t>
  </si>
  <si>
    <t>Suawon</t>
  </si>
  <si>
    <t>Miraflor</t>
  </si>
  <si>
    <t>Fund re-aligned to GIDAS projects</t>
  </si>
  <si>
    <t>Chua/Mugas</t>
  </si>
  <si>
    <t>ALPEBEL BUILDERS &amp; SUPPLY CORP.</t>
  </si>
  <si>
    <t>Awarded  to Alpebel Builders</t>
  </si>
  <si>
    <t>Chua/Mucas</t>
  </si>
  <si>
    <t>Sabangan</t>
  </si>
  <si>
    <t>Aclaracion</t>
  </si>
  <si>
    <t>Cahayag</t>
  </si>
  <si>
    <t>VARIOUS WATER SYSTEM DEVELOPMENT  LS - P 9,750,000.00</t>
  </si>
  <si>
    <t>Opening of BID for Negotiated 6/18,2020 to alpebel</t>
  </si>
  <si>
    <t>VARIOUS WATER SYSTEM DEVELOPMENT LS - P 9,750,000.00</t>
  </si>
  <si>
    <t>Linao</t>
  </si>
  <si>
    <t>Tagum Constrak</t>
  </si>
  <si>
    <t>Lumapat</t>
  </si>
  <si>
    <t>Bacaron</t>
  </si>
  <si>
    <t>Repair/Rehab. Of Concrete Road Jct. Suaon-Libuton, Kapalong</t>
  </si>
  <si>
    <t>San Juan-New Talisay</t>
  </si>
  <si>
    <t>Jct. Paiton-Mibolo</t>
  </si>
  <si>
    <t>Temporary suspended because the materials for the box culvert procurement on process wth PO # 2019061674</t>
  </si>
  <si>
    <t>Sto. Niño-Daligdigon-Paiton</t>
  </si>
  <si>
    <t>On-going;  Resumption Order dated May 4, 2020</t>
  </si>
  <si>
    <t>Sto.Niño-Palma Gil</t>
  </si>
  <si>
    <t>Suspended due to continous rain. Waiting for the stability of swamp area.</t>
  </si>
  <si>
    <t>For implementation (Waiting for the delivery of geo-grid materials. An approved request letter dated Dec. 3, 2019 for the extension of 50 days from Provincial Administrator  Engr. Rabanoz is on file</t>
  </si>
  <si>
    <t>Canatan-Doña Andrea</t>
  </si>
  <si>
    <t>completed</t>
  </si>
  <si>
    <t>Ground Development and landscape @ PDRRMD, Gov't. Center, Mankilam, Tagum City</t>
  </si>
  <si>
    <t>QRF</t>
  </si>
  <si>
    <t>For AIP Amendment</t>
  </si>
  <si>
    <t>Slope Protection</t>
  </si>
  <si>
    <t>Rehab. Of Slope Protection of Libuganon River Along Kapalong - Mabantao - Florida Prov'l. Road Phase I</t>
  </si>
  <si>
    <t>Rice Mill</t>
  </si>
  <si>
    <t xml:space="preserve">Rice Mill for Upland Rice, Palma Gil, Talaingod
</t>
  </si>
  <si>
    <t>Semong</t>
  </si>
  <si>
    <t>Cattle Production- Brgy. Tiburcia, Gupitan and Semong, Kapalong</t>
  </si>
  <si>
    <t>Pag-Asa</t>
  </si>
  <si>
    <t>Potable Water System</t>
  </si>
  <si>
    <t>Capungagan</t>
  </si>
  <si>
    <t>Suspended due to elecrical permits</t>
  </si>
  <si>
    <t xml:space="preserve">
Construction of PWS Level II in Purok 7-A and 7-B, Capungagan, Kapalong
</t>
  </si>
  <si>
    <t>Ambrosio</t>
  </si>
  <si>
    <t>Const. of Processing and Bagsakan Center,  Brgy. Dagohoy, Talaingod</t>
  </si>
  <si>
    <t>CONST./COMPL./IMPV'T. OF VARIOUS GOV'T. BLDGS., STRUCTURES &amp; FACILITIES  (Const. in    Progress - Bldgs. &amp; Other Structures</t>
  </si>
  <si>
    <t>STIMULUS 2018</t>
  </si>
  <si>
    <t>Japay/Albaracin</t>
  </si>
  <si>
    <t>SB # 3 CY 2018</t>
  </si>
  <si>
    <t>Construction of SP/Legislative Building, Gov't. Center, Mankilam, Tagum City</t>
  </si>
  <si>
    <t>FZI CONSTRUCTION AND PARTS SUPPLY</t>
  </si>
  <si>
    <t>Mabanglo</t>
  </si>
  <si>
    <t>SB # 2 CY 2018</t>
  </si>
  <si>
    <t>Const. of Add'l. 2nd Level Multi-Purpose HalI, PGSO warehouse,Bldg., Mankilam</t>
  </si>
  <si>
    <t xml:space="preserve">Compl. Of Bahay Pag-Asa for Minors, New Corella </t>
  </si>
  <si>
    <t>MAG CORP.</t>
  </si>
  <si>
    <t>Const./Impv't. of DDN Hospital  Kapalong Zone</t>
  </si>
  <si>
    <t>Mesaoy - Jct. Mahayahay</t>
  </si>
  <si>
    <t>GF CY 2018 (STIMULUS)</t>
  </si>
  <si>
    <t>Construction of 2 Classroom Building  Datu Jose Libayao NHS Ext, Natulian, Palma Gil, Talaingod</t>
  </si>
  <si>
    <t>Awarded to Alpebels Builders &amp; Supply Corporation</t>
  </si>
  <si>
    <t>For amendment to Construction of Retaining Wall as per recommendation by Engr. Misa during site re-evaluation. Plan &amp; POW completed.Resolution from the Brgy. Council to support the amendment c/o Engr. Canillada</t>
  </si>
  <si>
    <t>Barangay Hall Improvement, Dagohoy, Talaingod</t>
  </si>
  <si>
    <t xml:space="preserve">For amendment.To submit a new resolution for another priority project which is the Const. of Multi-Purpose Pavement but the propose site is not is donated because the previous project Completion of Brgy. Health Center was funded by the LGU of Kapalong </t>
  </si>
  <si>
    <t>Luna</t>
  </si>
  <si>
    <t>Construction of Concrete Perimeter Fence, Luna, Kapalaong</t>
  </si>
  <si>
    <t>Libuganon</t>
  </si>
  <si>
    <t>Construction of Drainage Canal, Libuganon, Tagum City</t>
  </si>
  <si>
    <t>Pagsabangan</t>
  </si>
  <si>
    <t>Bleacher</t>
  </si>
  <si>
    <t>RURAL ELECTRIFICATION (Provincewide) LS - P5,000,000.00</t>
  </si>
  <si>
    <t>For impelementation (Awarded to 3E ELECTRICAL SALES &amp; SERVICES)</t>
  </si>
  <si>
    <t>Awarded to 3E ELECTRICAL SALES &amp; SERVICES</t>
  </si>
  <si>
    <t>Const. of Distribution Line in Sitio Prk. 1,3,4, 11 and 7, Camansa, Asuncion</t>
  </si>
  <si>
    <t>For implementation (Awarded to 3E Electirical and Engineering)</t>
  </si>
  <si>
    <t>Post Qualification on process</t>
  </si>
  <si>
    <t>CONST./REHAB./COMP. OF VARIOUS GOV'T. BLDGS. STRUCT., FAC  (Provincewide) LS - P13,523,124.00</t>
  </si>
  <si>
    <t>PR cancelled due to  To support for the re-alignment of the said fund to be used in the response measures against Corona Virus Disease (COVID 19) in the CY 2020 Supplemental Budget No. 1.</t>
  </si>
  <si>
    <t xml:space="preserve">Purchase Request # 20032714 </t>
  </si>
  <si>
    <t>Construction of IP Tribal Council of Women at Brgy. Camansa, Asuncion</t>
  </si>
  <si>
    <t>CONST./REHAB./COMP. OF VARIOUS GOV'T. BLDGS. STRUCT., FAC  (Provincewide) LS - LS - P13,523,124.00</t>
  </si>
  <si>
    <t>Sonlon-Camansa</t>
  </si>
  <si>
    <t>Three w/Builders, Inc/Davao Rock Mixer Enterprises (JV)</t>
  </si>
  <si>
    <t>Fabiala</t>
  </si>
  <si>
    <t xml:space="preserve"> WATER SYSTEM LS - P 10,000,000.00</t>
  </si>
  <si>
    <t>Pandapan</t>
  </si>
  <si>
    <t>Plan preparation on-going</t>
  </si>
  <si>
    <t>Waiting for deed of donation. Follow-up letter was already issued</t>
  </si>
  <si>
    <t>Installation of potable water System at  Purok Nangka, Pandapan, Tagum City</t>
  </si>
  <si>
    <t xml:space="preserve">geo-resistivty/drillig </t>
  </si>
  <si>
    <t>Const. of  PWS Sagayen, San Isidro</t>
  </si>
  <si>
    <t>Mamalian</t>
  </si>
  <si>
    <t>For declaration of savings because the spring water source is not feasible for development.</t>
  </si>
  <si>
    <t>Const. of  PWS Mamalian, San Isidro</t>
  </si>
  <si>
    <t>Saug</t>
  </si>
  <si>
    <t>CONST./REHAB./COMP. OF VARIOUS GOV'T. BLDGS. STRUCT., FAC  (Provincewide) LS - P9,000,000.00</t>
  </si>
  <si>
    <t>YBC</t>
  </si>
  <si>
    <t>Daral</t>
  </si>
  <si>
    <t>On-going (Suspended last  April 5, 2020 due to COVID; Resumption Order dated May 4, 2020)</t>
  </si>
  <si>
    <t>SB # 4 CY 2017</t>
  </si>
  <si>
    <t>Upgrading of DDNSTC (Basketball/Voleyball MP Covered Court),Sports Center, Mankilam, Tagum City</t>
  </si>
  <si>
    <t>Administartion</t>
  </si>
  <si>
    <t>20% DF CY 2017</t>
  </si>
  <si>
    <t>STIMULUS 2017</t>
  </si>
  <si>
    <t>Sta. Fe</t>
  </si>
  <si>
    <t xml:space="preserve"> Fund already transferred at Municipality of Talaingod with ChecK No. 2445181 and OR # 7955667, dated March 16, 2018 . Amended from Electrification @ Prk. 1A-Prk. 5A)</t>
  </si>
  <si>
    <t>Road Rehabilitation at Prk. 1-Prk. 5, Sta. Fe, New Corella</t>
  </si>
  <si>
    <t>Various of Water System</t>
  </si>
  <si>
    <t>MEO</t>
  </si>
  <si>
    <t>Project not implemented due to non availability of water source during drilling. Awaiting for the official documents from Brgy. Sagayen and MLGU - Asuncion for the cancellation of the project.</t>
  </si>
  <si>
    <t xml:space="preserve">Suspended due to non availability of water source during drilling.Find another location. Fund already transferred at Municipality of Asuncion with ChecK No. 2445174 and OR # 9238468, </t>
  </si>
  <si>
    <t>Construction of Water Reservoir &amp; Purchase of P.E. Pipelines, Sagayen,  Asuncion</t>
  </si>
  <si>
    <t>2015&amp;2016</t>
  </si>
  <si>
    <t>PO#2020061983 - FL2 LUMBER &amp; CONST. SUPPLY; PO #2020062164 - jkle enterprises</t>
  </si>
  <si>
    <t>QRF CY 2015 &amp; 2016</t>
  </si>
  <si>
    <t>Davao Rock Mixer</t>
  </si>
  <si>
    <t>Abstract 1220194004 (Tagum Builders);PO # 2019102828 - Truck</t>
  </si>
  <si>
    <t>Const. of Trading Post, Storage Building with (1) unit Hauling Truck, Brgy. Pandapan</t>
  </si>
  <si>
    <t>PRDP CY 2015</t>
  </si>
  <si>
    <t xml:space="preserve">Rehab. Of Sonlon - Camansa FMR Asuncion, Davao del Norte </t>
  </si>
  <si>
    <t>CY 2015</t>
  </si>
  <si>
    <t>Dvo. Rock Mixer</t>
  </si>
  <si>
    <t>On-going (Increase of Project Cost due to Variation Order Php 14,948,622.18, Partial suspension due to soft soil from sta. 8+000 - 10+000); (Suspended last April 5, 2020 due to COVID; Resumption Order dated June 1, 2020)</t>
  </si>
  <si>
    <t xml:space="preserve">Rehab. Of Pob.-Limbaan-Suawon-Macgum FMR  w/ Bridge (42 ln.m), New Corella, Davao del Norte </t>
  </si>
  <si>
    <t>VICLAO</t>
  </si>
  <si>
    <t>Mamacao</t>
  </si>
  <si>
    <t>Construction of Bleacher, Mamacao, Kapalong</t>
  </si>
  <si>
    <t xml:space="preserve">REPAIR/MAINTENANCE OF PROVINCIAL ROADS &amp; BRIDGES </t>
  </si>
  <si>
    <t>Jct. Monte Carlo - Upper Cabaywa - Canatan</t>
  </si>
  <si>
    <t>New Corella - Saug</t>
  </si>
  <si>
    <t>CMGP CY 2017</t>
  </si>
  <si>
    <t>Road upgrading Km. 9 Sagayen-Sawata (Sagayen-Jct. San Miguel Section)</t>
  </si>
  <si>
    <t>REMARKS (NOVEMBER)</t>
  </si>
  <si>
    <t>REMARKS (OCTOBER</t>
  </si>
  <si>
    <t>REMARKS (SEPTEMBER)</t>
  </si>
  <si>
    <t>REMARKS (AUGUST)</t>
  </si>
  <si>
    <t>REMARKS (JULY)</t>
  </si>
  <si>
    <t>EMPLOYMENT 
GENERATED</t>
  </si>
  <si>
    <t xml:space="preserve">PHYSICAL 
ACCOMPLISHMENT (OCTOBER) </t>
  </si>
  <si>
    <t xml:space="preserve">PHYSICAL 
ACCOMPLISHMENT (SEPTEMBER) </t>
  </si>
  <si>
    <t xml:space="preserve">PHYSICAL 
ACCOMPLISHMENT (AUGUST) </t>
  </si>
  <si>
    <t>PHYSICAL 
ACCOMPLISHMENT (JULY)</t>
  </si>
  <si>
    <t>FINANCIAL</t>
  </si>
  <si>
    <t>PROJECT DATA</t>
  </si>
  <si>
    <t>MODE OF 
IMPLEMENTATION</t>
  </si>
  <si>
    <t>PHYSICAL TARGET 
(DESCRIPTION)</t>
  </si>
  <si>
    <t xml:space="preserve">TYPE OF PROJECT 
</t>
  </si>
  <si>
    <t>SOURCE 
OF FUND</t>
  </si>
  <si>
    <t>NAME OF PROJECT</t>
  </si>
  <si>
    <t>NOMEN-
CLATURE</t>
  </si>
  <si>
    <t>APPRO-
PRIATION</t>
  </si>
  <si>
    <t>IMPLEMENTATED</t>
  </si>
  <si>
    <t>YEAR</t>
  </si>
  <si>
    <t>DATE
COMPLETED</t>
  </si>
  <si>
    <t>DATE
STARTED</t>
  </si>
  <si>
    <t>AREA</t>
  </si>
  <si>
    <t>BARANGAY</t>
  </si>
  <si>
    <t>MUNICIPALITY</t>
  </si>
  <si>
    <t>Total extended</t>
  </si>
  <si>
    <t>1ST ENGINEERING DISTRICT  - COMPLETED, ON-GOING AND FOR IMPLEMENTATION PROJECTS</t>
  </si>
  <si>
    <t>AREA:</t>
  </si>
  <si>
    <t>PROVINCIAL ENGINEER'S OFFICE</t>
  </si>
  <si>
    <r>
      <t>OFFICE/AGENCY:</t>
    </r>
    <r>
      <rPr>
        <b/>
        <i/>
        <sz val="10"/>
        <color theme="1"/>
        <rFont val="Calibri"/>
        <family val="2"/>
        <scheme val="minor"/>
      </rPr>
      <t xml:space="preserve"> </t>
    </r>
  </si>
  <si>
    <t>ECONOMIC (INFRASTRUCTURE DEV'T. PROGRAM)</t>
  </si>
  <si>
    <t>`</t>
  </si>
  <si>
    <t>PG-Dept. Head</t>
  </si>
  <si>
    <t>Asst. PG-Dept. Head</t>
  </si>
  <si>
    <t>Engineer - IV</t>
  </si>
  <si>
    <t>GLENN A. OLANDRIA,CE</t>
  </si>
  <si>
    <t>GLENN A. OLANDRIA, CE</t>
  </si>
  <si>
    <t>JIVELLYN B. CO, CE, MPA</t>
  </si>
  <si>
    <t>EDWIN  S. MISA, CE</t>
  </si>
  <si>
    <t>Submitted to:</t>
  </si>
  <si>
    <t>Attested by:</t>
  </si>
  <si>
    <t>Reviewed by:</t>
  </si>
  <si>
    <t xml:space="preserve">       Engineer - III</t>
  </si>
  <si>
    <t>Architect - III</t>
  </si>
  <si>
    <t>Engineer - I</t>
  </si>
  <si>
    <t>JULMANDY LUMOSBOG</t>
  </si>
  <si>
    <t>JULMANDY D. LUMOSBOG, UAP</t>
  </si>
  <si>
    <t>ARSENIO T. CANILLADA III, CE</t>
  </si>
  <si>
    <t>THESSA R. DELA CRUZ, CE</t>
  </si>
  <si>
    <t>Checked by:</t>
  </si>
  <si>
    <t>Prepared by:</t>
  </si>
  <si>
    <t>PROCUREMENT</t>
  </si>
  <si>
    <t>ok</t>
  </si>
  <si>
    <t>Electrification at Prk.1,3,4,6,7 &amp; 8</t>
  </si>
  <si>
    <t>IGACOS</t>
  </si>
  <si>
    <t>PROJECT IMPLEMENTATION ONGOING</t>
  </si>
  <si>
    <t>By admin.</t>
  </si>
  <si>
    <t>Const. of Water System Phase II</t>
  </si>
  <si>
    <t>Project suspended (change of project location for drilling since the previous is not feasible)</t>
  </si>
  <si>
    <t>PENDING/ FOR ACTION</t>
  </si>
  <si>
    <t>Rehab. of Potable Water System</t>
  </si>
  <si>
    <t>San Isidro, Babak</t>
  </si>
  <si>
    <r>
      <rPr>
        <sz val="12"/>
        <color theme="1"/>
        <rFont val="Arial Narrow"/>
        <family val="2"/>
      </rPr>
      <t xml:space="preserve">SB No. 4 CY 2019 </t>
    </r>
    <r>
      <rPr>
        <sz val="12"/>
        <color rgb="FF00B050"/>
        <rFont val="Arial Narrow"/>
        <family val="2"/>
      </rPr>
      <t>(20% DF CY 2019</t>
    </r>
  </si>
  <si>
    <t>Const. of Water System Project</t>
  </si>
  <si>
    <t>Pob. Kaputian</t>
  </si>
  <si>
    <t>Rehab. of Evacuation Center</t>
  </si>
  <si>
    <t>Installation of Pipelines</t>
  </si>
  <si>
    <t>Const. of Multi-purpose Hall</t>
  </si>
  <si>
    <t>Cogon (Talicud)</t>
  </si>
  <si>
    <t>Rehab. of Water System Intake Box &amp; Pipeline</t>
  </si>
  <si>
    <t>COMPLETED</t>
  </si>
  <si>
    <t>PROJECT COMPLETED</t>
  </si>
  <si>
    <t>Concreting of Brgy. Road from Prk. 1 to Prk. 2</t>
  </si>
  <si>
    <t>Villarica</t>
  </si>
  <si>
    <t>R. Obar - PDPM</t>
  </si>
  <si>
    <t>Electrification at Upper Purok Rosal</t>
  </si>
  <si>
    <t>Nov. 18, 2019</t>
  </si>
  <si>
    <t>Rehab. of Multi-purpose Hall</t>
  </si>
  <si>
    <t>Aundanao</t>
  </si>
  <si>
    <r>
      <t xml:space="preserve">Pending/activity undertaken by DPWH                              Waiting for the report from project in charge.
</t>
    </r>
    <r>
      <rPr>
        <sz val="12"/>
        <color rgb="FF00B050"/>
        <rFont val="Arial Narrow"/>
        <family val="2"/>
      </rPr>
      <t xml:space="preserve">Alloted - May 29, 2019 </t>
    </r>
  </si>
  <si>
    <t>Aug. 23, 2019</t>
  </si>
  <si>
    <t>Rehab. of Brgy. Health Center</t>
  </si>
  <si>
    <t>For re-bid due to non compliance in requirement</t>
  </si>
  <si>
    <t xml:space="preserve"> Contract</t>
  </si>
  <si>
    <t>Electrification at Sitio Trinidad</t>
  </si>
  <si>
    <t>Concreting of Brgy. Road from Prk. 3 to Prk. 5</t>
  </si>
  <si>
    <t>Oct. 7, 2019</t>
  </si>
  <si>
    <t>Rehab. of Health Center</t>
  </si>
  <si>
    <t>Aumbay</t>
  </si>
  <si>
    <t>Re-aligned due to COVID-19</t>
  </si>
  <si>
    <t>NO BUDGET/DECLARED AS SAVINGS/CANCELLED</t>
  </si>
  <si>
    <t>GF CY 2018</t>
  </si>
  <si>
    <t>NO POW</t>
  </si>
  <si>
    <t>NO PLAN</t>
  </si>
  <si>
    <t>Drilling Of Water System</t>
  </si>
  <si>
    <t>Electrification Of Sitio Baongon-Diamond-Mansanitas</t>
  </si>
  <si>
    <t>F. Andoy - PDPM</t>
  </si>
  <si>
    <t>Const. of Concrete Fence of a New Brgy. Site</t>
  </si>
  <si>
    <t>Completion of Kasilak Day Care Center</t>
  </si>
  <si>
    <r>
      <t xml:space="preserve">SB No. 4 CY 2019 </t>
    </r>
    <r>
      <rPr>
        <sz val="12"/>
        <color rgb="FF00B050"/>
        <rFont val="Arial Narrow"/>
        <family val="2"/>
      </rPr>
      <t>GF CY 2018</t>
    </r>
  </si>
  <si>
    <r>
      <t xml:space="preserve">Const. of MP Pavement, Homeowners Association at Purok 5-A                                                                                                     </t>
    </r>
    <r>
      <rPr>
        <sz val="12"/>
        <color rgb="FF00B050"/>
        <rFont val="Arial Narrow"/>
        <family val="2"/>
      </rPr>
      <t>Previous Project Name -Improvement Of Barangay Hall</t>
    </r>
  </si>
  <si>
    <t>Impvt. of Multi-Purpose Bldg. (Covered Court)</t>
  </si>
  <si>
    <t>Tagbitan-Ag</t>
  </si>
  <si>
    <t>Powerline Expansion Project</t>
  </si>
  <si>
    <t>Dec.   2018</t>
  </si>
  <si>
    <t>Impvt. of Brgy. Hall</t>
  </si>
  <si>
    <t>Cawag</t>
  </si>
  <si>
    <t>Improvement of Barangay Hall</t>
  </si>
  <si>
    <t>Oct. 19, 2018</t>
  </si>
  <si>
    <t>Const. of Public Toilet</t>
  </si>
  <si>
    <t>Guilon</t>
  </si>
  <si>
    <t>Feb. 21, 2019</t>
  </si>
  <si>
    <t>Const. of New Brgy. Hall</t>
  </si>
  <si>
    <t>Adecor</t>
  </si>
  <si>
    <t>Declared savings; The fund can not complete the project</t>
  </si>
  <si>
    <t>Electrification Project</t>
  </si>
  <si>
    <t>Kanaan</t>
  </si>
  <si>
    <t>Original AIP - Const. of Brgy. Health Station                                                      POW - Improvement of Brgy. Hall</t>
  </si>
  <si>
    <t>Approved Supplemental Budget for checking</t>
  </si>
  <si>
    <t>Amended AIP - Const. of 2 Storey Multi- Purpose Hall Phase 2</t>
  </si>
  <si>
    <t>Tagdaliao</t>
  </si>
  <si>
    <t>Water System Frm. Prk. 6 - Prk. 2 - Prk. 5a</t>
  </si>
  <si>
    <t>For implementation; waiting for NTP</t>
  </si>
  <si>
    <t>Impvt. Of Brgy. Water System</t>
  </si>
  <si>
    <t>Construction of Tribal House</t>
  </si>
  <si>
    <t>Const. of Senior Citizen Bldg.</t>
  </si>
  <si>
    <t>Limao</t>
  </si>
  <si>
    <t>Original AIP - Const. of Elevated Tank With Submersible Pump</t>
  </si>
  <si>
    <t>Amended AIP - Improvement of Evacuation Center</t>
  </si>
  <si>
    <t>Balet</t>
  </si>
  <si>
    <t>Original  AIP - Concreting Of The Brgy. Road</t>
  </si>
  <si>
    <t>Amended AIP - Const. of Concrete Pavement Of Brgy. Camudmud Access Road</t>
  </si>
  <si>
    <t>Camudmud</t>
  </si>
  <si>
    <t>Verified at PBO 7/18/2019 that fund is not available.</t>
  </si>
  <si>
    <t>Impv't. of Brgy. Street Electrification</t>
  </si>
  <si>
    <t xml:space="preserve">Anonang </t>
  </si>
  <si>
    <t>Oct. 5, 2018</t>
  </si>
  <si>
    <t>Electrification of Prk. 4 &amp; 6</t>
  </si>
  <si>
    <t>Rehab. of Water System</t>
  </si>
  <si>
    <t>Sion</t>
  </si>
  <si>
    <t>Impvt. of Water System</t>
  </si>
  <si>
    <t>Caliclic</t>
  </si>
  <si>
    <t>Original AIP - Impvt. of Multi-Purpose Gym</t>
  </si>
  <si>
    <t>Amended AIP - Impvt. of Covered Court (Bleacher)</t>
  </si>
  <si>
    <t>Engr. Colaljo - MLGU B.E. Dujali</t>
  </si>
  <si>
    <r>
      <t xml:space="preserve"> </t>
    </r>
    <r>
      <rPr>
        <b/>
        <sz val="12"/>
        <color theme="1"/>
        <rFont val="Arial Narrow"/>
        <family val="2"/>
      </rPr>
      <t>COMPLETED</t>
    </r>
    <r>
      <rPr>
        <sz val="12"/>
        <color theme="1"/>
        <rFont val="Arial Narrow"/>
        <family val="2"/>
      </rPr>
      <t xml:space="preserve">  -  PCR &amp; other completion documents for submission
PCR, SWA, Before and after Pictures</t>
    </r>
  </si>
  <si>
    <t>COMPLETED BUT COMPLETION DOCS STILL FOR SUBMISSION</t>
  </si>
  <si>
    <t>Transfer of funds</t>
  </si>
  <si>
    <t>Construction of Bleacher With Canopy (Phase II) and Upgrading of Flooring</t>
  </si>
  <si>
    <t>Cabay-Angan</t>
  </si>
  <si>
    <t xml:space="preserve">Contract </t>
  </si>
  <si>
    <r>
      <t xml:space="preserve">600,000.00 </t>
    </r>
    <r>
      <rPr>
        <sz val="12"/>
        <color rgb="FF00B050"/>
        <rFont val="Arial Narrow"/>
        <family val="2"/>
      </rPr>
      <t>500,000.00</t>
    </r>
  </si>
  <si>
    <t>Construction of Multi-Purpose Covered Court</t>
  </si>
  <si>
    <r>
      <t xml:space="preserve">1,200,000.00  </t>
    </r>
    <r>
      <rPr>
        <sz val="12"/>
        <color rgb="FF00B050"/>
        <rFont val="Arial Narrow"/>
        <family val="2"/>
      </rPr>
      <t>500,000.00</t>
    </r>
  </si>
  <si>
    <t>Concreting of Drainage</t>
  </si>
  <si>
    <t>650,000.00 500,000.00</t>
  </si>
  <si>
    <t>SB No. 4 CY 2019 (20% DF CY 2019)</t>
  </si>
  <si>
    <t>Desilting And Concreting of Drainage-Main Collector Canal</t>
  </si>
  <si>
    <r>
      <t xml:space="preserve">650,000.00 </t>
    </r>
    <r>
      <rPr>
        <sz val="12"/>
        <color rgb="FF00B050"/>
        <rFont val="Arial Narrow"/>
        <family val="2"/>
      </rPr>
      <t>500,000.00</t>
    </r>
  </si>
  <si>
    <t>Concreting of Brgy. Road Canal</t>
  </si>
  <si>
    <t>On-going                                                                                   Fund transferred to LGU - June 26, 2019  with check no. 2575130 and OR no. 0557456</t>
  </si>
  <si>
    <t>Y. Estorco - District 2</t>
  </si>
  <si>
    <t>On-going
JJR Construction &amp; Supply</t>
  </si>
  <si>
    <t>I. Piad - District 2</t>
  </si>
  <si>
    <t>For issuance of NTP.
Target date: Aug. 5, 2020</t>
  </si>
  <si>
    <t>Rehab. of Brgy. Road</t>
  </si>
  <si>
    <t>Lungaog</t>
  </si>
  <si>
    <t>Declared savings to fund stimulus project in the LGU that needs additional funds (Rehab. of Multi-Purpose Hall at Salvacion, Sto. Tomas). Recommended for AIP CY 2021 with complete funding up to completion  since the amount of P500,000.00  in the stimulus fund can not complete the project Const of Evacuation Center.</t>
  </si>
  <si>
    <t xml:space="preserve">Const. of Evacuation Center </t>
  </si>
  <si>
    <r>
      <rPr>
        <sz val="12"/>
        <color theme="1"/>
        <rFont val="Arial Narrow"/>
        <family val="2"/>
      </rPr>
      <t xml:space="preserve">SB No. 4 CY 2019 </t>
    </r>
    <r>
      <rPr>
        <sz val="12"/>
        <color rgb="FF00B050"/>
        <rFont val="Arial Narrow"/>
        <family val="2"/>
      </rPr>
      <t xml:space="preserve">
20% DF CY 2019</t>
    </r>
  </si>
  <si>
    <t>Completion of Multi-purpose Hall</t>
  </si>
  <si>
    <r>
      <t xml:space="preserve">550,000.00 </t>
    </r>
    <r>
      <rPr>
        <sz val="12"/>
        <color rgb="FF00B050"/>
        <rFont val="Arial Narrow"/>
        <family val="2"/>
      </rPr>
      <t>500,000.00</t>
    </r>
  </si>
  <si>
    <t>1,000,000.00 500,000.00</t>
  </si>
  <si>
    <t>SB No. 4 CY 2019 
20% DF CY 2019</t>
  </si>
  <si>
    <t>Nov. 30, 2019</t>
  </si>
  <si>
    <t>On-going                                                                            Fund transferred to LGU - June 26, 2019  with check no. 2575132 and OR no. 0557455</t>
  </si>
  <si>
    <t>Nov. 4, 2019</t>
  </si>
  <si>
    <t>Completion of Brgy. Public Market</t>
  </si>
  <si>
    <t xml:space="preserve">POW completed. Need additional fund to complete the project, total project cost P 1,550,000.00. Will recommend in the AIP CY 2021 for  Completion of Brgy. Tibal-og Health Center </t>
  </si>
  <si>
    <t>Const. of Brgy. Tibal-og Health Center</t>
  </si>
  <si>
    <t>NTP: April 7, 2020
For implementation</t>
  </si>
  <si>
    <t>Const. of Perimeter Fence of Kinamayan Integ. School</t>
  </si>
  <si>
    <r>
      <rPr>
        <sz val="12"/>
        <color theme="1"/>
        <rFont val="Arial Narrow"/>
        <family val="2"/>
      </rPr>
      <t xml:space="preserve">SB No. 4 CY 2019
</t>
    </r>
    <r>
      <rPr>
        <sz val="12"/>
        <color rgb="FF00B050"/>
        <rFont val="Arial Narrow"/>
        <family val="2"/>
      </rPr>
      <t>20% DF CY 2019</t>
    </r>
  </si>
  <si>
    <t>Const. of Multi-Purpose Bldg.</t>
  </si>
  <si>
    <t>Dec. 18, 2018</t>
  </si>
  <si>
    <t>Const. of Violence Against Women and Children Center</t>
  </si>
  <si>
    <t>Const. of Concrete Drainage Canal</t>
  </si>
  <si>
    <t>Declared as savings (Old structure need to construct new) The brgy. capt submitted a resolution for a 2 storey Multi-Purpose Hall                                 Recommended for AIP CY 2021 - Construction of Multi-Purpose Hall - P1,200,000.00</t>
  </si>
  <si>
    <t>Renov. of Brgy. Hall</t>
  </si>
  <si>
    <t>Llanera</t>
  </si>
  <si>
    <r>
      <rPr>
        <sz val="11"/>
        <color theme="1"/>
        <rFont val="Arial Narrow"/>
        <family val="2"/>
      </rPr>
      <t xml:space="preserve">SB No. 4 CY 2019 </t>
    </r>
    <r>
      <rPr>
        <sz val="11"/>
        <color rgb="FF00B050"/>
        <rFont val="Arial Narrow"/>
        <family val="2"/>
      </rPr>
      <t>(20% DF CY 2019</t>
    </r>
  </si>
  <si>
    <t>Dolorito</t>
  </si>
  <si>
    <t>Declared savings and  re aligned in AIP 3rd revision CY 2019 to add funds to projects that need additional funding</t>
  </si>
  <si>
    <t>Const. of Canal Lining at Purok 5</t>
  </si>
  <si>
    <t>Const. of Women Livelihood Bldg.</t>
  </si>
  <si>
    <t>Impvt./Beautification of Brgy. Grounds</t>
  </si>
  <si>
    <t>Datu Abdul Dadia</t>
  </si>
  <si>
    <r>
      <t xml:space="preserve">1,050,000.00 </t>
    </r>
    <r>
      <rPr>
        <sz val="12"/>
        <color rgb="FF00B050"/>
        <rFont val="Arial Narrow"/>
        <family val="2"/>
      </rPr>
      <t>500,000.00</t>
    </r>
  </si>
  <si>
    <r>
      <t xml:space="preserve">Rehab. of Evacuation Center                                                   </t>
    </r>
    <r>
      <rPr>
        <sz val="12"/>
        <color rgb="FF00B050"/>
        <rFont val="Arial Narrow"/>
        <family val="2"/>
      </rPr>
      <t>Previous project name :Concreting of Brgy. Road Purok Guyabano</t>
    </r>
  </si>
  <si>
    <t>Desilting of Canal</t>
  </si>
  <si>
    <t>SB No. 4 CY 2019 (20% DF CY 2019</t>
  </si>
  <si>
    <t>maw</t>
  </si>
  <si>
    <t>Const. of Potable Water System</t>
  </si>
  <si>
    <t>Ongoing</t>
  </si>
  <si>
    <r>
      <t xml:space="preserve">650,000.00             </t>
    </r>
    <r>
      <rPr>
        <sz val="12"/>
        <color rgb="FF00B050"/>
        <rFont val="Arial Narrow"/>
        <family val="2"/>
      </rPr>
      <t>(500,000.00)</t>
    </r>
  </si>
  <si>
    <r>
      <rPr>
        <sz val="12"/>
        <color theme="1"/>
        <rFont val="Arial Narrow"/>
        <family val="2"/>
      </rPr>
      <t xml:space="preserve">SB No. 4 CY 2019 </t>
    </r>
    <r>
      <rPr>
        <sz val="12"/>
        <color rgb="FF00B050"/>
        <rFont val="Arial Narrow"/>
        <family val="2"/>
      </rPr>
      <t xml:space="preserve"> 20% DF CY 2019</t>
    </r>
  </si>
  <si>
    <t>torres</t>
  </si>
  <si>
    <t>Const. of Perimeter Fence At Day Care Center 1</t>
  </si>
  <si>
    <t>dolor</t>
  </si>
  <si>
    <t>Completion of Canopy At Dapco Covered Court</t>
  </si>
  <si>
    <t>Const. of Multi Purpose Bldg.</t>
  </si>
  <si>
    <t>Rehab. of Multi-Purpose Gym &amp; Facilities</t>
  </si>
  <si>
    <r>
      <t xml:space="preserve">607,800.00 </t>
    </r>
    <r>
      <rPr>
        <sz val="12"/>
        <color rgb="FF00B050"/>
        <rFont val="Arial Narrow"/>
        <family val="2"/>
      </rPr>
      <t>500,000.00</t>
    </r>
  </si>
  <si>
    <t>Impvt. of Brgy. Covered Court</t>
  </si>
  <si>
    <t>J. Lumosbog - PDPM</t>
  </si>
  <si>
    <t>PLAN AND POW PREPARATION ONGOING</t>
  </si>
  <si>
    <t>Const. of New Brgy. Stage  Phase 2</t>
  </si>
  <si>
    <r>
      <rPr>
        <sz val="12"/>
        <color theme="1"/>
        <rFont val="Arial Narrow"/>
        <family val="2"/>
      </rPr>
      <t xml:space="preserve">SB No. 4 CY 2019 </t>
    </r>
    <r>
      <rPr>
        <sz val="12"/>
        <color rgb="FF00B050"/>
        <rFont val="Arial Narrow"/>
        <family val="2"/>
      </rPr>
      <t>(20% DF CY 2017</t>
    </r>
  </si>
  <si>
    <t>Original AIP - Multi-Purpose Bldg.</t>
  </si>
  <si>
    <t>SB No. 4 CY 2018</t>
  </si>
  <si>
    <t>Ammended AIP - Construction of Multi-Purpose  Bldg. at A. O. Floirendo Nat'l. High School</t>
  </si>
  <si>
    <t>A.O. Floirendo</t>
  </si>
  <si>
    <t>Dec. 14, 2018</t>
  </si>
  <si>
    <t>Dec. 6, 2018</t>
  </si>
  <si>
    <t>Const. of Bleachers @ Brgy. Manay Gym</t>
  </si>
  <si>
    <t>Manay</t>
  </si>
  <si>
    <t>Original AIP - Const. of Multi Purpose Bldg.</t>
  </si>
  <si>
    <t>Amended AIP - Construction of Multi-Purpose Building (Backstage/ Office)</t>
  </si>
  <si>
    <t>San Nicolas</t>
  </si>
  <si>
    <t>Sept. 14, 2018</t>
  </si>
  <si>
    <t>Const. of Stage @ Prk. 3</t>
  </si>
  <si>
    <t>Tagpore</t>
  </si>
  <si>
    <t>Const. of Concrete Pavement</t>
  </si>
  <si>
    <t>Oct. 31, 2018</t>
  </si>
  <si>
    <t>Oct. 1, 2018</t>
  </si>
  <si>
    <t>Completion of Bleachers @ Brgy. Gym</t>
  </si>
  <si>
    <t>Sindaton</t>
  </si>
  <si>
    <t>Nov. 30, 2018</t>
  </si>
  <si>
    <t>Const. of Multi Purpose Building</t>
  </si>
  <si>
    <t>Lower Panaga</t>
  </si>
  <si>
    <t>Original  AIP - Multi-Purpose Bldg. W/ Electrical</t>
  </si>
  <si>
    <t>Amended AIP - Construction Of Multi-Purpose Building W/    Eletrical Installation</t>
  </si>
  <si>
    <t>Feb. 11, 2019</t>
  </si>
  <si>
    <t>Dec. 13, 2018</t>
  </si>
  <si>
    <t>Completion of Footbridge at Prk. 1</t>
  </si>
  <si>
    <t>April 10 ,2019</t>
  </si>
  <si>
    <t>Constructionof Brgy. Gymnasium</t>
  </si>
  <si>
    <t>Mabunao</t>
  </si>
  <si>
    <t>Sept. 10, 2019</t>
  </si>
  <si>
    <t>Const. of Covered Court Bleacher</t>
  </si>
  <si>
    <t>Katipunan</t>
  </si>
  <si>
    <t>Original AIP - FMR</t>
  </si>
  <si>
    <t>Feb. 3, 2020</t>
  </si>
  <si>
    <t>Amended AIP - Impvt. Of Multi-Purpose Gym</t>
  </si>
  <si>
    <t>Oct. 12, 2018</t>
  </si>
  <si>
    <t>Sept. 20, 2019</t>
  </si>
  <si>
    <t>Katualan</t>
  </si>
  <si>
    <t>Brgy. Covered Court Fencing</t>
  </si>
  <si>
    <t>Original AIP - Const. of Footbridge</t>
  </si>
  <si>
    <t>Nov. 16, 2019</t>
  </si>
  <si>
    <t>Amended AIP - Rehab. of Multi-Purpose Hall (Covered  Court)</t>
  </si>
  <si>
    <t>Original AIP - Additional Market Bldg.</t>
  </si>
  <si>
    <t>Project for termination as per accomplishment report submitted</t>
  </si>
  <si>
    <t>Amended AIP -   Const. Of Market Stall/Bldg.</t>
  </si>
  <si>
    <t>Completion of Evacuation Center</t>
  </si>
  <si>
    <t>Const. of Canal Lining</t>
  </si>
  <si>
    <t>Const. of Evacuation Center at Purok 1-C</t>
  </si>
  <si>
    <t>Sto. Nino</t>
  </si>
  <si>
    <t>Const.of Multi-purpose Hall</t>
  </si>
  <si>
    <t xml:space="preserve">Completion of Evacuation Center Building </t>
  </si>
  <si>
    <t>Declared as savings and re-aligned to fund projects in SB No. 5 CY 2018</t>
  </si>
  <si>
    <t>Declared as savings</t>
  </si>
  <si>
    <t>Rehab./Impvt. of Minda Brgy. Hall to  Rehab. of Multi-Purpose Hall</t>
  </si>
  <si>
    <t>Minda</t>
  </si>
  <si>
    <t>Completion of Covered Court/Stage</t>
  </si>
  <si>
    <t>Const. of Canal Lining @ Brgy. Site</t>
  </si>
  <si>
    <t>Evacuation Center to Rehab. of Evacuation Center</t>
  </si>
  <si>
    <t>Const. of Multi-Purpose Stage @ Prk. 2</t>
  </si>
  <si>
    <t>Original AIP - Completion of Evacuation Center Bldg.</t>
  </si>
  <si>
    <t>Sept. 19, 2018</t>
  </si>
  <si>
    <t>Amended  AIP - Completion of Evacuation Center Building  Phase 3</t>
  </si>
  <si>
    <t>Const of Evacuation Center at Prk. 1</t>
  </si>
  <si>
    <t>Const. of Concrete Pavement to Concreting of FMR</t>
  </si>
  <si>
    <t>F. Kabingue - District 1</t>
  </si>
  <si>
    <t>By admin</t>
  </si>
  <si>
    <t xml:space="preserve">Rehab. of Water System </t>
  </si>
  <si>
    <t>Project implementation ongoing but suspended due to COVID-19</t>
  </si>
  <si>
    <t>Rehab. of Water System at Purok Cabang &amp; Mangga</t>
  </si>
  <si>
    <t>On - going</t>
  </si>
  <si>
    <t>Rehab. of Multi - Purpose Hall</t>
  </si>
  <si>
    <t>N. Ambrosio - District 1</t>
  </si>
  <si>
    <t>Completed physically; completion docs on process</t>
  </si>
  <si>
    <t>Rehab. &amp; Flooring of Gymnasium Basketball Court</t>
  </si>
  <si>
    <t>Const. of Brgy. Hall Perimeter Fence</t>
  </si>
  <si>
    <t>Dakudao</t>
  </si>
  <si>
    <t>Original AIP - Const. of Intake Box &amp; Water Impounding System</t>
  </si>
  <si>
    <t>Amended Aip  -  Const. of Potable Water System</t>
  </si>
  <si>
    <t>Monte Dujali</t>
  </si>
  <si>
    <t>Const. of Brgy. Stage</t>
  </si>
  <si>
    <t xml:space="preserve">Original AIP - Const. of Covered Court </t>
  </si>
  <si>
    <t>Amended AIP - Construction of Covered Court (1 Bay) Datu Balong Nat'l. High School</t>
  </si>
  <si>
    <t>Datu-Balong</t>
  </si>
  <si>
    <t>Jan. 5, 2019</t>
  </si>
  <si>
    <t>Compl. of Multi-Purpose Bldg.</t>
  </si>
  <si>
    <t>Kipalili</t>
  </si>
  <si>
    <t>Compl. of Pipeline Level Ii - Continuing Stimulus 2015</t>
  </si>
  <si>
    <t>Aug. 22, 2018</t>
  </si>
  <si>
    <t>Const. of Covered Court Bleachers</t>
  </si>
  <si>
    <t>Libuton</t>
  </si>
  <si>
    <t>Rehab. of Sawata Gymnasium</t>
  </si>
  <si>
    <t>District 1</t>
  </si>
  <si>
    <t>Winning Contractor for issuance of NTP</t>
  </si>
  <si>
    <t>A. Chua - District 1</t>
  </si>
  <si>
    <t>Winning Contractor for issuance of NTP; Project must be relocated; Joint Survey was conducted by PEO &amp; Brgy. Officials last July 9, 2020, awaiting for the Resolution from the Brgy. For the relocation.</t>
  </si>
  <si>
    <t>Const. of Drainage Canal</t>
  </si>
  <si>
    <t>For Implementation; On hold due to resistance of Brgy. Apokon since the fund cannot complete the project. Report from District 1 to be resubmitted to SMAD.</t>
  </si>
  <si>
    <t>Completion of Water System</t>
  </si>
  <si>
    <t>Jan. 2, 2020</t>
  </si>
  <si>
    <t>Const. of Women Livelihood Center</t>
  </si>
  <si>
    <t>SMAD</t>
  </si>
  <si>
    <r>
      <rPr>
        <b/>
        <sz val="12"/>
        <color theme="1"/>
        <rFont val="Arial Narrow"/>
        <family val="2"/>
      </rPr>
      <t>Abstract on Process</t>
    </r>
    <r>
      <rPr>
        <sz val="12"/>
        <color theme="1"/>
        <rFont val="Arial Narrow"/>
        <family val="2"/>
      </rPr>
      <t xml:space="preserve">
Contractor: Royal Summit Infinity Dev't. Corp.</t>
    </r>
  </si>
  <si>
    <r>
      <t xml:space="preserve">1,550,000.00            </t>
    </r>
    <r>
      <rPr>
        <sz val="12"/>
        <color rgb="FF00B050"/>
        <rFont val="Arial Narrow"/>
        <family val="2"/>
      </rPr>
      <t>500,000.00</t>
    </r>
  </si>
  <si>
    <r>
      <t xml:space="preserve">SB No. 4 CY 2019 </t>
    </r>
    <r>
      <rPr>
        <sz val="12"/>
        <color rgb="FF00B050"/>
        <rFont val="Arial Narrow"/>
        <family val="2"/>
      </rPr>
      <t>(20% DF CY 2019)</t>
    </r>
  </si>
  <si>
    <t>Const. of Brgy. Health Center</t>
  </si>
  <si>
    <t>Declared  savings</t>
  </si>
  <si>
    <t>Construction of Water System</t>
  </si>
  <si>
    <r>
      <t xml:space="preserve">600,000.00          </t>
    </r>
    <r>
      <rPr>
        <sz val="12"/>
        <color rgb="FF00B050"/>
        <rFont val="Arial Narrow"/>
        <family val="2"/>
      </rPr>
      <t>(500,000.00)</t>
    </r>
  </si>
  <si>
    <r>
      <t xml:space="preserve">SB No. 4 CY 2019   </t>
    </r>
    <r>
      <rPr>
        <sz val="12"/>
        <color rgb="FF00B050"/>
        <rFont val="Arial Narrow"/>
        <family val="2"/>
      </rPr>
      <t>(20% DF CY 2019)</t>
    </r>
  </si>
  <si>
    <t>Jan. 16, 2020</t>
  </si>
  <si>
    <t>Q. Quirante - District 1</t>
  </si>
  <si>
    <t xml:space="preserve">Original AIP - Completion of Gym Bleacher w/ Electrification </t>
  </si>
  <si>
    <t>Ammended AIP - Construction of Satellite Market</t>
  </si>
  <si>
    <t>Oct. 4, 2019</t>
  </si>
  <si>
    <t>Aug. 18, 2019</t>
  </si>
  <si>
    <t xml:space="preserve">Compl. of Two Storey Multi-Purpose Building </t>
  </si>
  <si>
    <t>Magugpo East</t>
  </si>
  <si>
    <t>Repair of Brgy. Hall</t>
  </si>
  <si>
    <t>Const. of One Bay Span Covered Court</t>
  </si>
  <si>
    <t>La Filipina</t>
  </si>
  <si>
    <t>Const. of Bleachers And Firewall For The Gym</t>
  </si>
  <si>
    <t>Magugpo West</t>
  </si>
  <si>
    <t>Sept. 22, 2019</t>
  </si>
  <si>
    <t>Const. of Stage</t>
  </si>
  <si>
    <t>Canocotan</t>
  </si>
  <si>
    <t>Jan. 30, 2019</t>
  </si>
  <si>
    <t>Construction of Brgy. Gym Bleacher</t>
  </si>
  <si>
    <t xml:space="preserve">  Improvement Of Barangay Hall</t>
  </si>
  <si>
    <t>Magdum</t>
  </si>
  <si>
    <t>Declared as savings and re-aligned to projects in SB No. 4 CY 2019</t>
  </si>
  <si>
    <t xml:space="preserve">Declared as savings  </t>
  </si>
  <si>
    <t xml:space="preserve"> Const. of Multi Purpose Gym at Manga E/S</t>
  </si>
  <si>
    <t>Visayan Village</t>
  </si>
  <si>
    <t>Abstract on Process
Contractor - Alpebel Builders &amp; Supply Corporation</t>
  </si>
  <si>
    <t>Brgy. Hall Improvement</t>
  </si>
  <si>
    <t>Previous title - Grouted  Riprap on Embankment</t>
  </si>
  <si>
    <t xml:space="preserve">Amended - Construction of Retaining Wall                                                     </t>
  </si>
  <si>
    <t>Original AIP - Electrification of Prk 1a - Prk 5a</t>
  </si>
  <si>
    <t xml:space="preserve">Amended AIP - Const. of Covered Court Bleacher </t>
  </si>
  <si>
    <t xml:space="preserve">Palma Gil   </t>
  </si>
  <si>
    <t>Brgy. Electrification (Centro Gupitan)</t>
  </si>
  <si>
    <r>
      <t xml:space="preserve">For amendment.To submit a new resolution for another priority project which is the </t>
    </r>
    <r>
      <rPr>
        <b/>
        <sz val="12"/>
        <color theme="1"/>
        <rFont val="Arial Narrow"/>
        <family val="2"/>
      </rPr>
      <t>Const. of Multi-Purpose Pavement</t>
    </r>
    <r>
      <rPr>
        <sz val="12"/>
        <color theme="1"/>
        <rFont val="Arial Narrow"/>
        <family val="2"/>
      </rPr>
      <t xml:space="preserve"> but the propose site is not donated because the previous project Completion of Brgy. Health Center was funded by the LGU of Kapalong </t>
    </r>
  </si>
  <si>
    <r>
      <t xml:space="preserve">627,000.00  </t>
    </r>
    <r>
      <rPr>
        <sz val="12"/>
        <color rgb="FF00B050"/>
        <rFont val="Arial Narrow"/>
        <family val="2"/>
      </rPr>
      <t>500,000.00</t>
    </r>
  </si>
  <si>
    <r>
      <t xml:space="preserve">SB No. 4 CY 2019   </t>
    </r>
    <r>
      <rPr>
        <sz val="12"/>
        <color rgb="FF00B050"/>
        <rFont val="Arial Narrow"/>
        <family val="2"/>
      </rPr>
      <t>GF CY 2018</t>
    </r>
  </si>
  <si>
    <t>Completion of Brgy. Health Center</t>
  </si>
  <si>
    <t>Const. of 1 Unit 2 Classroom School Bldg. at Sampao Integrated School</t>
  </si>
  <si>
    <t>Sampao</t>
  </si>
  <si>
    <t>Const. of Concrete Perimeter Fence</t>
  </si>
  <si>
    <t>Declared as savings and re-aligned to projects in SB No. 5 CY 2018</t>
  </si>
  <si>
    <t>Impvt. of Capungagan Gym Stage</t>
  </si>
  <si>
    <t>Feb. 5, 2020</t>
  </si>
  <si>
    <t>Construction of Bleacher</t>
  </si>
  <si>
    <t>Impvt. of Gabuyan Covered Court</t>
  </si>
  <si>
    <t>Covered Court Bleacher</t>
  </si>
  <si>
    <t>Impvt. of Covered Court</t>
  </si>
  <si>
    <t>Declared as savings and re-aligned to projects in SB N0. 4 CY 2019</t>
  </si>
  <si>
    <t>Mainline Pipes For PWS</t>
  </si>
  <si>
    <t>Mabantao</t>
  </si>
  <si>
    <t>Const. of Concrete Bleacher</t>
  </si>
  <si>
    <t>Tiburcia</t>
  </si>
  <si>
    <t>Const. of Multi-Purpose Pavement</t>
  </si>
  <si>
    <t>Const. of Solar Drier</t>
  </si>
  <si>
    <t>Sua-On</t>
  </si>
  <si>
    <t>D. Mayang - District 1</t>
  </si>
  <si>
    <t>By Admin</t>
  </si>
  <si>
    <t>SB No. 4 CY 2019</t>
  </si>
  <si>
    <t>Const. of Children's Playground with Amenities</t>
  </si>
  <si>
    <t>SB No. 1 CY 2019</t>
  </si>
  <si>
    <t>Const. of FMR from Purok 1 to Sitio Magsaysay via Pundol and Purok 4</t>
  </si>
  <si>
    <t>Expansion of Multi-Purpose Hall (Brgy. Hall)</t>
  </si>
  <si>
    <t>Contract / 45 CD</t>
  </si>
  <si>
    <r>
      <t xml:space="preserve">SB No. 4 CY 2019
</t>
    </r>
    <r>
      <rPr>
        <sz val="12"/>
        <color rgb="FF00B050"/>
        <rFont val="Arial Narrow"/>
        <family val="2"/>
      </rPr>
      <t>SB No. 1 CY 2019</t>
    </r>
  </si>
  <si>
    <t>Rehab. of Multi-Purpose Building (Evacuation Center)</t>
  </si>
  <si>
    <t>Concreting of Drainage Canal from Purok 3,  1-A,  2-A   to  Purok 1-B , Brgy Site     (Phase 2)</t>
  </si>
  <si>
    <t>Engr. Dogoldogol - 
MLGU New Corella</t>
  </si>
  <si>
    <t>Nov. 3, 2019</t>
  </si>
  <si>
    <t>Const. of Water System</t>
  </si>
  <si>
    <t>Fund transfer pending waiting for the liquidation of the completed project: Const. of Water System. One funding only per fund transfer.</t>
  </si>
  <si>
    <t>Purchase of Lot for Resettlement Site</t>
  </si>
  <si>
    <t>For checking with PBO and/or PACCO for the availability of the fund</t>
  </si>
  <si>
    <t>Construction of Multi-Purpose Pavement</t>
  </si>
  <si>
    <t>PROJECT CANCELLED due to unavailability of budget</t>
  </si>
  <si>
    <t>Farm to Market Road</t>
  </si>
  <si>
    <t>Construction of 2 Storey Multi-Purpose Hall Phase 2 (Brgy. Hall)</t>
  </si>
  <si>
    <r>
      <rPr>
        <b/>
        <sz val="12"/>
        <color theme="1"/>
        <rFont val="Arial Narrow"/>
        <family val="2"/>
      </rPr>
      <t xml:space="preserve">COMPLETED </t>
    </r>
    <r>
      <rPr>
        <sz val="12"/>
        <color theme="1"/>
        <rFont val="Arial Narrow"/>
        <family val="2"/>
      </rPr>
      <t>- PCR &amp; pictures submitted Feb. 7, 2020</t>
    </r>
  </si>
  <si>
    <t>Nov. 8, 2019</t>
  </si>
  <si>
    <t>Sept. 6, 2019</t>
  </si>
  <si>
    <t>Dec. 31, 2019</t>
  </si>
  <si>
    <t>Oct. 22, 2019</t>
  </si>
  <si>
    <t>(20% DF CY 2019)</t>
  </si>
  <si>
    <t>Previous project  name - Concreting of Drainage Canal (Amended in AIP 3rd revision CY 2019)</t>
  </si>
  <si>
    <t xml:space="preserve">SB No. 4 CY 2019 </t>
  </si>
  <si>
    <t xml:space="preserve">Const. of 2 Storey Multi-Purpose Hall Phase 3 (Brgy. Hall)                                                                                                        </t>
  </si>
  <si>
    <t>Dec. 15, 2019</t>
  </si>
  <si>
    <t>Sept. 16, 2019</t>
  </si>
  <si>
    <t>SB No. 5 CY 2018</t>
  </si>
  <si>
    <t>OK</t>
  </si>
  <si>
    <t>Concreting  of Drainage Canal From Prk 3, 1-A, 2-A, To Purok 1-B, Brgy. Site</t>
  </si>
  <si>
    <t>Nov. 13, 2019</t>
  </si>
  <si>
    <t>Construction of 2 Storey Multi-Purpose hall (Brgy. Hall) Phase 1</t>
  </si>
  <si>
    <t>Oct. 15, 2019</t>
  </si>
  <si>
    <t>Const. of Stage With Comfort Rooms At Mesaoy Mini-Gym</t>
  </si>
  <si>
    <r>
      <rPr>
        <b/>
        <sz val="12"/>
        <color theme="1"/>
        <rFont val="Arial Narrow"/>
        <family val="2"/>
      </rPr>
      <t xml:space="preserve">COMPLETED </t>
    </r>
    <r>
      <rPr>
        <sz val="12"/>
        <color theme="1"/>
        <rFont val="Arial Narrow"/>
        <family val="2"/>
      </rPr>
      <t>- PCR &amp; pictures submitted Feb. 7, 2019</t>
    </r>
    <r>
      <rPr>
        <sz val="11"/>
        <color theme="1"/>
        <rFont val="Calibri"/>
        <family val="2"/>
        <scheme val="minor"/>
      </rPr>
      <t/>
    </r>
  </si>
  <si>
    <t>Aug. 5, 2019</t>
  </si>
  <si>
    <t>Const. of Concrete Line Drainage At Prk. 10 To Prk. 6</t>
  </si>
  <si>
    <r>
      <rPr>
        <b/>
        <sz val="12"/>
        <color theme="1"/>
        <rFont val="Arial Narrow"/>
        <family val="2"/>
      </rPr>
      <t xml:space="preserve">COMPLETED </t>
    </r>
    <r>
      <rPr>
        <sz val="12"/>
        <color theme="1"/>
        <rFont val="Arial Narrow"/>
        <family val="2"/>
      </rPr>
      <t>- PCR &amp; pictures submitted Feb. 7, 2018</t>
    </r>
    <r>
      <rPr>
        <sz val="11"/>
        <color theme="1"/>
        <rFont val="Calibri"/>
        <family val="2"/>
        <scheme val="minor"/>
      </rPr>
      <t/>
    </r>
  </si>
  <si>
    <t>Const. of Public Market</t>
  </si>
  <si>
    <r>
      <rPr>
        <b/>
        <sz val="12"/>
        <color theme="1"/>
        <rFont val="Arial Narrow"/>
        <family val="2"/>
      </rPr>
      <t xml:space="preserve">COMPLETED </t>
    </r>
    <r>
      <rPr>
        <sz val="12"/>
        <color theme="1"/>
        <rFont val="Arial Narrow"/>
        <family val="2"/>
      </rPr>
      <t>- PCR &amp; pictures submitted Feb. 7, 2017</t>
    </r>
    <r>
      <rPr>
        <sz val="11"/>
        <color theme="1"/>
        <rFont val="Calibri"/>
        <family val="2"/>
        <scheme val="minor"/>
      </rPr>
      <t/>
    </r>
  </si>
  <si>
    <t>Completion of Covered Court</t>
  </si>
  <si>
    <r>
      <rPr>
        <b/>
        <sz val="12"/>
        <color theme="1"/>
        <rFont val="Arial Narrow"/>
        <family val="2"/>
      </rPr>
      <t xml:space="preserve">COMPLETED </t>
    </r>
    <r>
      <rPr>
        <sz val="12"/>
        <color theme="1"/>
        <rFont val="Arial Narrow"/>
        <family val="2"/>
      </rPr>
      <t>- PCR &amp; pictures submitted Feb. 7, 2016</t>
    </r>
    <r>
      <rPr>
        <sz val="11"/>
        <color theme="1"/>
        <rFont val="Calibri"/>
        <family val="2"/>
        <scheme val="minor"/>
      </rPr>
      <t/>
    </r>
  </si>
  <si>
    <t>Sept. 30, 2019</t>
  </si>
  <si>
    <t>Completion of Mini Gym @ Prk.2</t>
  </si>
  <si>
    <t>Const. of Concrete Bleachers</t>
  </si>
  <si>
    <t>Original AIP - Completion of Covered Court</t>
  </si>
  <si>
    <t>Aug. 15, 2018</t>
  </si>
  <si>
    <t>Amended AIP - Improvement of Covered Court</t>
  </si>
  <si>
    <t>Dec,    2018</t>
  </si>
  <si>
    <t>Const. of Concrete Fence of Lataban Elem. School</t>
  </si>
  <si>
    <t>Const. of Footbridge w/ Railings</t>
  </si>
  <si>
    <t>Original AIP - Const. of 1 CL School Building</t>
  </si>
  <si>
    <t>Amended AIP - Completion of Covered Court/Gym</t>
  </si>
  <si>
    <t xml:space="preserve">Mambing </t>
  </si>
  <si>
    <t xml:space="preserve">Original AIP - Renov. of Brgy. Hall </t>
  </si>
  <si>
    <t>Nov. 19, 2018</t>
  </si>
  <si>
    <t>Amended POW - Renovation/Impv't. Of Brgy. Hall</t>
  </si>
  <si>
    <t>Cons. Of Multi-Purpose Bldg.</t>
  </si>
  <si>
    <t>Original AIP - Renov. of Brgy. Hall &amp; Compl. of  Covered C. Flooring</t>
  </si>
  <si>
    <t>Aug. 18, 2018</t>
  </si>
  <si>
    <t>Amended AIP - Renov./Impv't. of Brgy. Hall</t>
  </si>
  <si>
    <t>Rehab. of Potable Water In Prk. 2,3,3a,3b &amp; 6</t>
  </si>
  <si>
    <t>Scheduled for bidding</t>
  </si>
  <si>
    <t>Road Rehabilitation At Prk  1 - Prk  5</t>
  </si>
  <si>
    <t>Santa Fe</t>
  </si>
  <si>
    <t>Fabrication of Bleachers</t>
  </si>
  <si>
    <t>New Cortez</t>
  </si>
  <si>
    <t>Engr. Cuajao - 
MLGU  Asuncion</t>
  </si>
  <si>
    <t>The fund for this project was declared savings and re-aligned, added to stimulus projects that need additional funds and approved in (SB No. 4 CY 2019)</t>
  </si>
  <si>
    <t>Rehab./Impvt. of Multi-Purpose Building, SCFA</t>
  </si>
  <si>
    <t>Declared savings to fund new projectConstruction of Children's Playground with Amenities at Pob . New Corella (SB No. 4 CY 2019)</t>
  </si>
  <si>
    <t>Rural Electrification Project, Purok 5 - 8</t>
  </si>
  <si>
    <t>Concreting of FMR</t>
  </si>
  <si>
    <t>Installation of Bleacher for the Brgy. Gym</t>
  </si>
  <si>
    <t>P 500,000.00 - Declared savings to fund new project: Construction of Children's Playground with Amenities at Pob. New Corella (SB No. 4 CY 2019)
P 500,000.00 - Re-aligned due to Covid-19</t>
  </si>
  <si>
    <t>Rural Electrification Project, Purok 6</t>
  </si>
  <si>
    <t>Resumption of Work on August 4, 2020</t>
  </si>
  <si>
    <t>Rehab./Improvement of FMR, Purok 3, 7 &amp; 8</t>
  </si>
  <si>
    <t xml:space="preserve">On-going                                                     </t>
  </si>
  <si>
    <t>Jan. 27, 2020</t>
  </si>
  <si>
    <t>Installation of street lights at Purok 1, 2, 3 , 4</t>
  </si>
  <si>
    <t>NTP - July 17, 2020</t>
  </si>
  <si>
    <t>Rehab./Improvement of Gymnasium</t>
  </si>
  <si>
    <r>
      <rPr>
        <b/>
        <sz val="12"/>
        <color theme="1"/>
        <rFont val="Arial Narrow"/>
        <family val="2"/>
      </rPr>
      <t>Abstract on Process</t>
    </r>
    <r>
      <rPr>
        <sz val="12"/>
        <color theme="1"/>
        <rFont val="Arial Narrow"/>
        <family val="2"/>
      </rPr>
      <t xml:space="preserve">
Contractor: Two Degrees Construction and Supply</t>
    </r>
  </si>
  <si>
    <t>Rehab./Impvt. of Multi-Purpose Bldg. (Gym)</t>
  </si>
  <si>
    <t>Consruction. of Multi- Purpose Hall at Rizal E/S</t>
  </si>
  <si>
    <t>Consruction. of Multi- Purpose Hall at Liguyon E/S</t>
  </si>
  <si>
    <t>Rehab. of FMR at Prk. 1, 3, 4  &amp; 7</t>
  </si>
  <si>
    <r>
      <rPr>
        <b/>
        <sz val="12"/>
        <color theme="1"/>
        <rFont val="Arial Narrow"/>
        <family val="2"/>
      </rPr>
      <t>Abstract on Process</t>
    </r>
    <r>
      <rPr>
        <sz val="12"/>
        <color theme="1"/>
        <rFont val="Arial Narrow"/>
        <family val="2"/>
      </rPr>
      <t xml:space="preserve"> as of August 17, 2020
Contractor: Royal Summit Infinity Dev't. Corp.</t>
    </r>
  </si>
  <si>
    <t>Const of Multi-Purpose Covered Court Phase 2</t>
  </si>
  <si>
    <t>Construction of Covered Court</t>
  </si>
  <si>
    <t>The fund for this project was declared savings and re-aligned, added to stimulus projects that need additional funds and approved in SB No. 4 CY 2019</t>
  </si>
  <si>
    <t>Completion of Electrification at Prk.10 &amp; Prk.9</t>
  </si>
  <si>
    <t>Const. of Canopy</t>
  </si>
  <si>
    <t>Camoning</t>
  </si>
  <si>
    <t>For bidding: June 30, 2020</t>
  </si>
  <si>
    <r>
      <t xml:space="preserve">1,000,000.00 </t>
    </r>
    <r>
      <rPr>
        <sz val="12"/>
        <color rgb="FF00B050"/>
        <rFont val="Arial Narrow"/>
        <family val="2"/>
      </rPr>
      <t>500,000.00</t>
    </r>
  </si>
  <si>
    <t>Const. Potable Water System at Prk.6</t>
  </si>
  <si>
    <t>Const. of Bleachers and Canopy</t>
  </si>
  <si>
    <t>Cons. Of Covered Court Phase 1</t>
  </si>
  <si>
    <t>Cons. Of Water Reservoir &amp; Purchase of P.E. Pipelines</t>
  </si>
  <si>
    <t>Aug. 16, 2018</t>
  </si>
  <si>
    <t>Cons. Of Multi-Purpose Stage</t>
  </si>
  <si>
    <t>Aug. 8, 2018</t>
  </si>
  <si>
    <t>Rehab. of 2" Pipelines of Water System at Prk. 1</t>
  </si>
  <si>
    <t>Original AIP - Cons. of Nutrition Center</t>
  </si>
  <si>
    <t>Amended AIP - Const. of Nutrition Building Phase 1</t>
  </si>
  <si>
    <t>Impvt. of Multi-Purpose  Bldg.</t>
  </si>
  <si>
    <t>Original AIP - Impvt. of Brgy. Hall/Covered Court</t>
  </si>
  <si>
    <t>Amended AIP - Improvement of Barangay Hall</t>
  </si>
  <si>
    <t>Original AIP - Impvt. of Brgy. Hall</t>
  </si>
  <si>
    <t>Amended AIP - Impvt. of Brgy. Facilities</t>
  </si>
  <si>
    <t>Buclad</t>
  </si>
  <si>
    <t>Aug. 5, 2018</t>
  </si>
  <si>
    <t>Cons. of Covered Court Phase 1</t>
  </si>
  <si>
    <t>Santa Felomina</t>
  </si>
  <si>
    <t xml:space="preserve"> COMPLETED</t>
  </si>
  <si>
    <t>Aug. 10, 2018</t>
  </si>
  <si>
    <t>0.5 Km. FMR at Brgy. Site</t>
  </si>
  <si>
    <t>Compl. of Magatos E/S Per Fence</t>
  </si>
  <si>
    <t>RESPONSIBLE OFFICE/PERSON</t>
  </si>
  <si>
    <t>STATUS</t>
  </si>
  <si>
    <t>DATE COMPLETED</t>
  </si>
  <si>
    <t>DATE STARTED</t>
  </si>
  <si>
    <t>MODE OF IMPLEMENTATION</t>
  </si>
  <si>
    <t>AMOUNT (Php)</t>
  </si>
  <si>
    <t>POW</t>
  </si>
  <si>
    <t>PLAN</t>
  </si>
  <si>
    <t>CITY</t>
  </si>
  <si>
    <t>ITEM NO.</t>
  </si>
  <si>
    <t>[TEXT]</t>
  </si>
  <si>
    <t>LEGEND:</t>
  </si>
  <si>
    <t>as of July 2020</t>
  </si>
  <si>
    <t>PROJECT STATUS REPORT</t>
  </si>
  <si>
    <t>STIMULUS PROJECTS</t>
  </si>
  <si>
    <r>
      <t xml:space="preserve"> </t>
    </r>
    <r>
      <rPr>
        <b/>
        <sz val="11"/>
        <color theme="1"/>
        <rFont val="Arial Narrow"/>
        <family val="2"/>
      </rPr>
      <t>COMPLETED</t>
    </r>
    <r>
      <rPr>
        <sz val="11"/>
        <color theme="1"/>
        <rFont val="Arial Narrow"/>
        <family val="2"/>
      </rPr>
      <t xml:space="preserve">  -  PCR &amp; other completion documents for submission
PCR, SWA, Before and after Pictures</t>
    </r>
  </si>
  <si>
    <t>Engr. Rabanoz - 
LGU Panabo</t>
  </si>
  <si>
    <t>Materials already procured. Ongoing hiring of Admin Laborers.  Target date to start the project on September 14, 2020.</t>
  </si>
  <si>
    <r>
      <rPr>
        <b/>
        <sz val="11"/>
        <color theme="1"/>
        <rFont val="Arial Narrow"/>
        <family val="2"/>
      </rPr>
      <t xml:space="preserve">COMPLETED </t>
    </r>
    <r>
      <rPr>
        <sz val="11"/>
        <color theme="1"/>
        <rFont val="Arial Narrow"/>
        <family val="2"/>
      </rPr>
      <t>- PCR &amp; pictures submitted Feb. 7, 2020</t>
    </r>
  </si>
  <si>
    <r>
      <rPr>
        <b/>
        <sz val="11"/>
        <color theme="1"/>
        <rFont val="Arial Narrow"/>
        <family val="2"/>
      </rPr>
      <t xml:space="preserve">COMPLETED </t>
    </r>
    <r>
      <rPr>
        <sz val="11"/>
        <color theme="1"/>
        <rFont val="Arial Narrow"/>
        <family val="2"/>
      </rPr>
      <t>- PCR &amp; pictures submitted Feb. 7, 2019</t>
    </r>
    <r>
      <rPr>
        <sz val="11"/>
        <color theme="1"/>
        <rFont val="Calibri"/>
        <family val="2"/>
        <scheme val="minor"/>
      </rPr>
      <t/>
    </r>
  </si>
  <si>
    <r>
      <rPr>
        <b/>
        <sz val="11"/>
        <color theme="1"/>
        <rFont val="Arial Narrow"/>
        <family val="2"/>
      </rPr>
      <t xml:space="preserve">COMPLETED </t>
    </r>
    <r>
      <rPr>
        <sz val="11"/>
        <color theme="1"/>
        <rFont val="Arial Narrow"/>
        <family val="2"/>
      </rPr>
      <t>- PCR &amp; pictures submitted Feb. 7, 2018</t>
    </r>
    <r>
      <rPr>
        <sz val="11"/>
        <color theme="1"/>
        <rFont val="Calibri"/>
        <family val="2"/>
        <scheme val="minor"/>
      </rPr>
      <t/>
    </r>
  </si>
  <si>
    <r>
      <rPr>
        <b/>
        <sz val="11"/>
        <color theme="1"/>
        <rFont val="Arial Narrow"/>
        <family val="2"/>
      </rPr>
      <t xml:space="preserve">COMPLETED </t>
    </r>
    <r>
      <rPr>
        <sz val="11"/>
        <color theme="1"/>
        <rFont val="Arial Narrow"/>
        <family val="2"/>
      </rPr>
      <t>- PCR &amp; pictures submitted Feb. 7, 2017</t>
    </r>
    <r>
      <rPr>
        <sz val="11"/>
        <color theme="1"/>
        <rFont val="Calibri"/>
        <family val="2"/>
        <scheme val="minor"/>
      </rPr>
      <t/>
    </r>
  </si>
  <si>
    <r>
      <rPr>
        <b/>
        <sz val="11"/>
        <color theme="1"/>
        <rFont val="Arial Narrow"/>
        <family val="2"/>
      </rPr>
      <t xml:space="preserve">COMPLETED </t>
    </r>
    <r>
      <rPr>
        <sz val="11"/>
        <color theme="1"/>
        <rFont val="Arial Narrow"/>
        <family val="2"/>
      </rPr>
      <t>- PCR &amp; pictures submitted Feb. 7, 2016</t>
    </r>
    <r>
      <rPr>
        <sz val="11"/>
        <color theme="1"/>
        <rFont val="Calibri"/>
        <family val="2"/>
        <scheme val="minor"/>
      </rPr>
      <t/>
    </r>
  </si>
  <si>
    <t>MUNICIPALITY/ CITY</t>
  </si>
  <si>
    <t>as of August 2020</t>
  </si>
  <si>
    <t>Concreting of Brgy. Road from Prk. 1 to Prk. 2, Villarica, ICGS</t>
  </si>
  <si>
    <t>Rehab. Of Multi-Purpose Hall,  Aundanao, IGCS</t>
  </si>
  <si>
    <t>Rehab. of Evacuation Center, Madaum, Tagum City</t>
  </si>
  <si>
    <t>Const. of Quail House (PDNSC Ext. Campus), Sto. Niño, Talaingod</t>
  </si>
  <si>
    <t>Jct. Paiton - Mibolo</t>
  </si>
  <si>
    <t xml:space="preserve">Sto. Niño - Daligdigon - Paiton </t>
  </si>
  <si>
    <t>Jct. Highway Gabuyan - Semong - Dagohoy</t>
  </si>
  <si>
    <t xml:space="preserve"> Pamacaun - Lasang Banate</t>
  </si>
  <si>
    <t>Jct. Highway Canatan - Doña Andrea</t>
  </si>
  <si>
    <t>Kapalong - Mabantao - Florida</t>
  </si>
  <si>
    <t>Electrification of Purok 1-4, Sta. Cruz, New Corella</t>
  </si>
  <si>
    <t>Electrification expansion to Purok 7, Brgy. Guilon, samal Dist. IGCS</t>
  </si>
  <si>
    <t>Engineer - II</t>
  </si>
  <si>
    <t>PRINCESS M. ALCAZAR, CE</t>
  </si>
  <si>
    <t>PLAN &amp; POW APPROVED/ ALLOTED</t>
  </si>
  <si>
    <t>Rehabilitation of Dasing To Monte Carlo FMR, Del Pilar</t>
  </si>
  <si>
    <t>Concreting of Visayan Village - Purok Exodus - Purok Rafael, Brgy. Magugpo South</t>
  </si>
  <si>
    <t>DA Central Office – Establishment of Native Chicken Production Techno Demo Farm</t>
  </si>
  <si>
    <t>Establishment of Multiplier Farm Project, Sto. Nino, Talalingod</t>
  </si>
  <si>
    <t>Multiplier Farm under DA –Livestock Banner Program CY 2018</t>
  </si>
  <si>
    <t>Poultry House and Training Center, Sto. Nino, Talaingod</t>
  </si>
  <si>
    <t>Const. of Multi Purpose/Evacuation Center Phase 1 Duterte St, Poblacion, New Corella</t>
  </si>
  <si>
    <t>PDPM</t>
  </si>
  <si>
    <t>Lot already purchased by Brgy. San Roque, New Corella. For ammendment for new project of the same location. Resolution already submitted by Brgy. San Roque; Energization of Purok-3 Sitio Libas, Brgy. San Roque. POW preparation ongoing.</t>
  </si>
  <si>
    <t>Purchase of Lot Cemetery, San Roque, New Corella</t>
  </si>
  <si>
    <t>MLGU - Asuncion</t>
  </si>
  <si>
    <t>Documents for the fund transfer to be complied by the LGUs. Letter sent dated June 18, 2019. Follow up last July 20, 2020.</t>
  </si>
  <si>
    <t>Purchase of Lot Cemetery, Cambanogoy, Asuncion</t>
  </si>
  <si>
    <t>Proposed Road Opening of Tawinian – Tapayanon Road Section</t>
  </si>
  <si>
    <t>Provincial Livestock &amp; Poultry Multiplier Farm Road Network Const., Sitio Salawao, Sto. Nino, Talaingod</t>
  </si>
  <si>
    <t>Delivered</t>
  </si>
  <si>
    <t>Purchase of Geo – Resisitivity Instrument</t>
  </si>
  <si>
    <t>20% DF  CY 2019</t>
  </si>
  <si>
    <t>Rural Electrification at Sitio Bundok San Roque, Brgy. New Cortez, New Corella</t>
  </si>
  <si>
    <t>Rural Electrification at Del Monte,  New Corella</t>
  </si>
  <si>
    <t>Const. of Quail House ( PDNSC Extension  Campus) Salawao, Sto. Nino, Talaingod</t>
  </si>
  <si>
    <t>Const. of 1 CL Bldg. at Suawon ES, Suawon, New Corella</t>
  </si>
  <si>
    <t>Construction of Abilidad Training Center, Government Center,  Mankilam, Tagum City</t>
  </si>
  <si>
    <t>Extension of PAGRO Training Center &amp; Ground Dev’t.</t>
  </si>
  <si>
    <t>Const. of IP Women’s Multi-Purpose Bldg. at Cabadiangan, Sto. Nino, Talaingod</t>
  </si>
  <si>
    <t>Const. of Multi-Purposr Hall Center (Cultural Heritage in Ancestral Domain of  Ata- Manobo</t>
  </si>
  <si>
    <t>Const. of Perimeter Fence at Sto. Nino NASECO Integrated School with Tugas Extension, Sto. Nino, Talaingod</t>
  </si>
  <si>
    <t>Repair of Dacudao  Health Center at Dacudao, San Isidro</t>
  </si>
  <si>
    <t>Const. of Gym Bleacher at Suaybaguio Rina Elem. School</t>
  </si>
  <si>
    <t>Repair/Impvt. of Municipal  Tribal Hall at New Corella</t>
  </si>
  <si>
    <t>Repair Bay for Disaster Quick Response Equipment at PEO Compound, Government Center Mankilam, Tagum City</t>
  </si>
  <si>
    <t>SB No. 3 CY 2019</t>
  </si>
  <si>
    <t>Rehab. of Water System in PEEDO-LPRRC, Brgy. Poblacion, New Corella</t>
  </si>
  <si>
    <t>R. Amamio - PDPM</t>
  </si>
  <si>
    <t>Plan preparation ongoing</t>
  </si>
  <si>
    <t>Installation of Potable Water System, Pandapan, Tagum City</t>
  </si>
  <si>
    <t>Amended</t>
  </si>
  <si>
    <t>Original AIP – Procurement of materials for the installation of Shallow Tube wells for irrigation &amp; const. of Machinery Shed for storage of open surface pump for PAGRO</t>
  </si>
  <si>
    <t>Amended AIP  - Inst. of Shll Tube Wells &amp; Const. of Mch Shed</t>
  </si>
  <si>
    <r>
      <t>Declared as savings in the AIP 2</t>
    </r>
    <r>
      <rPr>
        <b/>
        <i/>
        <vertAlign val="superscript"/>
        <sz val="11"/>
        <color rgb="FFC00000"/>
        <rFont val="Arial Narrow"/>
        <family val="2"/>
      </rPr>
      <t>nd</t>
    </r>
    <r>
      <rPr>
        <b/>
        <i/>
        <sz val="11"/>
        <color rgb="FFC00000"/>
        <rFont val="Arial Narrow"/>
        <family val="2"/>
      </rPr>
      <t xml:space="preserve"> Revision to fund for the Rehab. of Water System in PEEDO –LPRRC, Brgy. Poblacion, New Corella (Project was funded by OPAPP CY 2018)</t>
    </r>
  </si>
  <si>
    <t>Const. of PWS in Purok 2, Pag asa, Kapalong</t>
  </si>
  <si>
    <t>Const. of PWS in Purok 7-A &amp; B, Capungagan, Kapalong</t>
  </si>
  <si>
    <t>Const. of PWS in Brgy. Sagayen, Asuncion</t>
  </si>
  <si>
    <t>Const.of PWS in Prk. Mamalian, Datu Balong, San isidro</t>
  </si>
  <si>
    <t>Const. of PWS in Brgy. Linao, San Isidro</t>
  </si>
  <si>
    <t>Rehab./Impvt. of Sto. Nino -Palma Gil- Sitio Opao Provincial Road with Drainage</t>
  </si>
  <si>
    <t>Impvt. of Cross Drainage along Saug-Sonlon-Bdry. Longganapan</t>
  </si>
  <si>
    <t>20% DF CY 2019                               (SB No. 3)</t>
  </si>
  <si>
    <t>Repair/Rehab. of Concrete Road Jct. Suaon-Libuton,  Kapalong</t>
  </si>
  <si>
    <t>Impvt. of Km. 9 Sagayen – Sawata Provincial Road Phase II</t>
  </si>
  <si>
    <r>
      <t>Re-aligned to Impvt. of Km. 9  Sagayen-Sawata Provincial Road Phase II  (AIP 3</t>
    </r>
    <r>
      <rPr>
        <vertAlign val="superscript"/>
        <sz val="11"/>
        <color rgb="FFC00000"/>
        <rFont val="Arial Narrow"/>
        <family val="2"/>
      </rPr>
      <t>rd</t>
    </r>
    <r>
      <rPr>
        <sz val="11"/>
        <color rgb="FFC00000"/>
        <rFont val="Arial Narrow"/>
        <family val="2"/>
      </rPr>
      <t xml:space="preserve"> Revision CY 2019/ SB No. 4 CY 2019)</t>
    </r>
  </si>
  <si>
    <t>Rehab. of Bdry. Tagum – Baca – New Corella</t>
  </si>
  <si>
    <t>Rehab. of Daligdigon – Lumabag Road</t>
  </si>
  <si>
    <t>20% DF CY   2019</t>
  </si>
  <si>
    <t>Rehab. of Junction Highway  Gabuyan – Semong  - Dagohoy</t>
  </si>
  <si>
    <t>Rehab. of Del Pilar- El Unido Road, New Corella</t>
  </si>
  <si>
    <t>Rehab. of Purok 7 Pob.-Jct. New Sambog</t>
  </si>
  <si>
    <t>Rehab. of Purok 10 Pob. Road, New Corella</t>
  </si>
  <si>
    <t>Rehab. of Jct. Monte Carlo – Upper Cabaywa-Canatan Road</t>
  </si>
  <si>
    <t>Rehab. of New Corella-Saug Road, New Corella</t>
  </si>
  <si>
    <t>Rehab. of Jct. Sawata- Bdry. Binasbas</t>
  </si>
  <si>
    <t>Rehab. of Monte- Dujali - Gupitan</t>
  </si>
  <si>
    <t>Rehab. of Jct. Paiton- Mibolo, Talaingod</t>
  </si>
  <si>
    <t>Rehab. of Sto. Nino- Daligdigon- Paiton</t>
  </si>
  <si>
    <t>Rehab. of Sto. Nino-Palma Gil – Sitio Opao Road</t>
  </si>
  <si>
    <t>Rehab. of Kapalong – Mabantao- Florida Road, Kapalong</t>
  </si>
  <si>
    <t>Rehab. of Pamacaun – Lasang Banate Road, Asuncion</t>
  </si>
  <si>
    <t>Rehab.  of Jct. Highway Canatan- Dona Andrea</t>
  </si>
  <si>
    <t>DISTRICT 1</t>
  </si>
  <si>
    <t>RE-ALIGNED/DECLARED AS SAVINGS/CANCELLED</t>
  </si>
  <si>
    <t>PENDING</t>
  </si>
  <si>
    <t>PLAN/POW ONGOING PREPARATION</t>
  </si>
  <si>
    <t>PLAN/POW FOR APPROVAL</t>
  </si>
  <si>
    <t>FOR INSPECTION/TESTING</t>
  </si>
  <si>
    <t>August 2020</t>
  </si>
  <si>
    <t>As of:</t>
  </si>
  <si>
    <t>PLANNING STATUS REPORT</t>
  </si>
  <si>
    <t>AIP 2019</t>
  </si>
  <si>
    <t>Monte Dujali - Gupitan</t>
  </si>
  <si>
    <t>Jct. Highway Sto. Niño - Cebulano</t>
  </si>
  <si>
    <t>San Miguel - Libertad</t>
  </si>
  <si>
    <t xml:space="preserve"> 3, 575,000.00</t>
  </si>
  <si>
    <t>District 2</t>
  </si>
  <si>
    <t>Road Upgrading of New Katipunan - Pantaron Provincial Road</t>
  </si>
  <si>
    <t>Road Upgrading of Farm To Market Road at. Brgy. Buenavista</t>
  </si>
  <si>
    <t>Concreting of Visayan Village - Purok Exodus - Purok Rafael, Brgy.Magugpo South</t>
  </si>
  <si>
    <t>CMGP 2019</t>
  </si>
  <si>
    <t>Road Upgrading of Kapalong – Mabantao – Florida Provincial Road with Bridge Component</t>
  </si>
  <si>
    <t>Road Upgrading of Jct. Highway Sto. Nino – Kabankalan - La Paz Provincial Road</t>
  </si>
  <si>
    <t>Road Upgrading of Jct. Highway  Sto. Nino – La Paz – San Vicente Provincial Road</t>
  </si>
  <si>
    <t>TRUST FUND/ OTHER SOURCES</t>
  </si>
  <si>
    <t>SOCIAL PROTECTION &amp; INTERVENTION PROGRAM (PSWDO)</t>
  </si>
  <si>
    <t>LGU - Asuncion</t>
  </si>
  <si>
    <t>Documents for the fund transfer to be complied by the LGUs. Letter sent dated June 18, 2019</t>
  </si>
  <si>
    <t>FOR FUND TRANSFER</t>
  </si>
  <si>
    <t>SUB-TOTAL</t>
  </si>
  <si>
    <t>Rehab. of  San Jose-Sitio Mahayahay – Magwawa Provincial Road, Sto. Tomas</t>
  </si>
  <si>
    <t>PEACE AND ORDER PROGRAM (GIDAS Project)</t>
  </si>
  <si>
    <t>INFRASTRUCTURE DEVELOPMENT PROGRAM</t>
  </si>
  <si>
    <t>Rural Electrification at Brgy. Poblacion, Kaputian, IGACOS ( Sitio Sagrada)</t>
  </si>
  <si>
    <t>ELECTRIFICATION</t>
  </si>
  <si>
    <t>Const. of Quail House ( PDNSC Extension  Campus)Salawao,, Sto. Nino, Talaingod</t>
  </si>
  <si>
    <t>Const. of DDN Hospital Carmen Zone Bldg., Phase 2, Carmen, Davao Del Norte</t>
  </si>
  <si>
    <t>Completion of Perimeter Steel Fence at Lungaog E/S  Brgy.  Lungaog, Sto. Tomas</t>
  </si>
  <si>
    <t>VARIOUS WATER SYSTEM DEVELOPMENT PROJECT</t>
  </si>
  <si>
    <t>For geo-resistivity survey at Brgy. site</t>
  </si>
  <si>
    <r>
      <t>2</t>
    </r>
    <r>
      <rPr>
        <b/>
        <vertAlign val="superscript"/>
        <sz val="12"/>
        <color rgb="FF000000"/>
        <rFont val="Arial Narrow"/>
        <family val="2"/>
      </rPr>
      <t>nd</t>
    </r>
    <r>
      <rPr>
        <b/>
        <sz val="12"/>
        <color rgb="FF000000"/>
        <rFont val="Arial Narrow"/>
        <family val="2"/>
      </rPr>
      <t xml:space="preserve"> Revision</t>
    </r>
  </si>
  <si>
    <r>
      <t>Declared as savings in the AIP 2</t>
    </r>
    <r>
      <rPr>
        <vertAlign val="superscript"/>
        <sz val="12"/>
        <color rgb="FFC00000"/>
        <rFont val="Arial Narrow"/>
        <family val="2"/>
      </rPr>
      <t>nd</t>
    </r>
    <r>
      <rPr>
        <sz val="12"/>
        <color rgb="FFC00000"/>
        <rFont val="Arial Narrow"/>
        <family val="2"/>
      </rPr>
      <t xml:space="preserve"> Revision to fund for the Construction of PWS in Brgy Linusotan,  Kaputian Dist. IGACOS (Project was funded by OPAPP CY 2018)</t>
    </r>
  </si>
  <si>
    <t>Rehab. of Potable Water System in Pangubatan, Kaputian Dist., IGCS</t>
  </si>
  <si>
    <r>
      <t>Declared as savings in the AIP 2</t>
    </r>
    <r>
      <rPr>
        <vertAlign val="superscript"/>
        <sz val="12"/>
        <color rgb="FFC00000"/>
        <rFont val="Arial Narrow"/>
        <family val="2"/>
      </rPr>
      <t>nd</t>
    </r>
    <r>
      <rPr>
        <sz val="12"/>
        <color rgb="FFC00000"/>
        <rFont val="Arial Narrow"/>
        <family val="2"/>
      </rPr>
      <t xml:space="preserve"> Revision to fund for the Rehab. of Water System in PEEDO –LPRRC, Brgy. Poblacion, New Corella                   (Project was funded by OPAPP CY 2018)</t>
    </r>
  </si>
  <si>
    <t>Const. of PWS in Brgy. Cacao, Panabo City</t>
  </si>
  <si>
    <t>Plan for revision</t>
  </si>
  <si>
    <t>Amended AIP – Rehab. of PWS in San Miguel, Samal Dist. IGACOS</t>
  </si>
  <si>
    <r>
      <t>Amended in the 2</t>
    </r>
    <r>
      <rPr>
        <vertAlign val="superscript"/>
        <sz val="12"/>
        <color rgb="FF0070C0"/>
        <rFont val="Arial Narrow"/>
        <family val="2"/>
      </rPr>
      <t>nd</t>
    </r>
    <r>
      <rPr>
        <sz val="12"/>
        <color rgb="FF0070C0"/>
        <rFont val="Arial Narrow"/>
        <family val="2"/>
      </rPr>
      <t xml:space="preserve"> AIP Revision to change the location from Babak to Samal Dist.</t>
    </r>
  </si>
  <si>
    <t>Original AIP – Rehab.  of PWS in San Miguel, Babak Dist., IGACOS</t>
  </si>
  <si>
    <t>Amended AIP – Construction of PWS in Brgy. Linusotan, Kaputian Dist, IGACOS</t>
  </si>
  <si>
    <t>Additional 800,000.00 from  Const. of PWS in Purok 2, Pag asa, Kapalong which was funded by OPAPP CY 2018)</t>
  </si>
  <si>
    <r>
      <rPr>
        <i/>
        <sz val="12"/>
        <color rgb="FF0070C0"/>
        <rFont val="Arial Narrow"/>
        <family val="2"/>
      </rPr>
      <t>Original AIP - Const. of PWS in Linusotan, Talicud Dist.,</t>
    </r>
    <r>
      <rPr>
        <i/>
        <sz val="12"/>
        <color rgb="FF000000"/>
        <rFont val="Arial Narrow"/>
        <family val="2"/>
      </rPr>
      <t xml:space="preserve"> IGCS</t>
    </r>
  </si>
  <si>
    <t>For  geo-resistivity survey  c/o Amamio</t>
  </si>
  <si>
    <t>Const. of PWS in Brgy. Kiotoy, Panabo City</t>
  </si>
  <si>
    <t>Const. of PWS in Buenavista, Panabo City</t>
  </si>
  <si>
    <t>Amended AIP – Impvt. of Potable Water System at Brgy. Mambago A, Samal Dist., IGACOS</t>
  </si>
  <si>
    <r>
      <t>Amended in the AIP 2</t>
    </r>
    <r>
      <rPr>
        <vertAlign val="superscript"/>
        <sz val="12"/>
        <color rgb="FF0070C0"/>
        <rFont val="Arial Narrow"/>
        <family val="2"/>
      </rPr>
      <t>nd</t>
    </r>
    <r>
      <rPr>
        <sz val="12"/>
        <color rgb="FF0070C0"/>
        <rFont val="Arial Narrow"/>
        <family val="2"/>
      </rPr>
      <t xml:space="preserve"> Revision to change the location from Penaplata to Samal Dist</t>
    </r>
  </si>
  <si>
    <t>20% DF  CY 2019/</t>
  </si>
  <si>
    <t>Original AIP -  Impvt. of Potable Water System in Mambago-A, Penaplata Dist. , IGCS</t>
  </si>
  <si>
    <t>Impvt. of Potable Water System in San Antonio, Babak,Dist. IGCS</t>
  </si>
  <si>
    <t>Impvt. Of Potable Water System in Tagbitan-ag,Samal, Dist. IGCS</t>
  </si>
  <si>
    <t>Impvt. of Potable Water System in Consolacion, Panabo City</t>
  </si>
  <si>
    <t>Construction of Water System Project in Component LGUs</t>
  </si>
  <si>
    <t xml:space="preserve">For re –alignment to Const. of One (1) unit Dugwell with Jetmatic Pump, Women’s Center, New Corella </t>
  </si>
  <si>
    <t>4. Const. of PWS in Brgy. Cacao, Panabo City</t>
  </si>
  <si>
    <t>For cancellation due to the purchase of geo-resistivity equipment but procurement still on process</t>
  </si>
  <si>
    <t xml:space="preserve">3. Const. of PWS in  Brgy. San Miguel, Samal District, IGCS </t>
  </si>
  <si>
    <t>2. Const. of PWS in Brgy. Linusutan, Talikud District, IGCS</t>
  </si>
  <si>
    <t>For re-alignment to Const. of One (1) unit Dugwell with Jetmatic Pump, Bahay Pag-asa, New Corella</t>
  </si>
  <si>
    <t>1. Const. of PWS in Brgy.Kiotoy, Panabo City</t>
  </si>
  <si>
    <t>Conduct of Geo-resistivity/Drilling Test of proposed Site</t>
  </si>
  <si>
    <t>Rehab. of Local Roads at Taba- Bucana Road Section</t>
  </si>
  <si>
    <t>Rehab. of Local Roads at Sta. Cruz-Jct. Tagpore-Buenavista Road Section, Panabo City</t>
  </si>
  <si>
    <t>Rehab. of Local Roads at Dalisay- Manay Road Section, Panabo City</t>
  </si>
  <si>
    <r>
      <t>Funds from  Rehab. of Dujali- Pawas – San Vicente Provincial Road ( AIP 3</t>
    </r>
    <r>
      <rPr>
        <b/>
        <vertAlign val="superscript"/>
        <sz val="12"/>
        <color rgb="FF000000"/>
        <rFont val="Arial Narrow"/>
        <family val="2"/>
      </rPr>
      <t>rd</t>
    </r>
    <r>
      <rPr>
        <b/>
        <sz val="12"/>
        <color rgb="FF000000"/>
        <rFont val="Arial Narrow"/>
        <family val="2"/>
      </rPr>
      <t xml:space="preserve"> Revision CY 2019 /SB 4 CY 2019</t>
    </r>
    <r>
      <rPr>
        <sz val="12"/>
        <color rgb="FF000000"/>
        <rFont val="Arial Narrow"/>
        <family val="2"/>
      </rPr>
      <t>)</t>
    </r>
  </si>
  <si>
    <t>Rehab/Impvt. of Sto. Tomas-Boundary Mamacao Prov'l. Road</t>
  </si>
  <si>
    <t>Rehab./Impvt. Of Jct. Hi-way Ising- Magsaysay Provincial Road with Drainage</t>
  </si>
  <si>
    <r>
      <t xml:space="preserve">Project title was amended in the 2nd AIP revision.
</t>
    </r>
    <r>
      <rPr>
        <sz val="12"/>
        <rFont val="Arial Narrow"/>
        <family val="2"/>
      </rPr>
      <t>But the project amount was reduced to P1,102,900.00 from P2,000,000.00 to fund new projects that was included in the AIP 3rd revision CY 2019 last Aug. 27, 2019 (Refer to items no. 5-7)</t>
    </r>
  </si>
  <si>
    <t>20% DF CY 2019          (SB No. 3)</t>
  </si>
  <si>
    <t xml:space="preserve">Rehab. of Dujali-Pawas-San Vicente Provincial Rd.  </t>
  </si>
  <si>
    <t>Rehab. of Anibongan-Salvacion-Cabay-angan Provincial Road with Drainage</t>
  </si>
  <si>
    <t>DISTRICT 2</t>
  </si>
  <si>
    <t>Rehab./Impvt. of San Juan-New Talisay Prov'l. Road with  Drainage</t>
  </si>
  <si>
    <t>VARIOUS LOCAL ROADS AND DRAINAGE DEVELOPMENTS</t>
  </si>
  <si>
    <t>Rehab./Impvt. of Boundary Tagum –Crossing Kinamayan - Sto. Tomas Provincial Road</t>
  </si>
  <si>
    <t>Rehab./ Impvt. of Prk. Narafil – Prk. Daisy Magupising Provincial Road</t>
  </si>
  <si>
    <t>Rehab./ Impvt. of Kimamon – Lunga –og – Talomo Provincial Road</t>
  </si>
  <si>
    <t>Rehab./ Impvt. of Jct. Highway – Tanglaw Provincial Road</t>
  </si>
  <si>
    <t>Rehab./ Impvt. of Nafco – Bobongon Provincial Road</t>
  </si>
  <si>
    <t>Rehab./ Impvt. of Fd. RD. 2 – Sto. Tomas – Magwawa  Provincial Road</t>
  </si>
  <si>
    <t>Rehab./ Impvt. of New Katipunan – Pantaron Provincial Road</t>
  </si>
  <si>
    <t>Rehab. Impvt. of Mugas – Lanatad  Provincial Road</t>
  </si>
  <si>
    <t>Rehab./ Impvt. of Kinamayan – Lunga – og Provincial Road</t>
  </si>
  <si>
    <t>Rehab./ Impvt. of San Miguel – Moslog – Kinamayan Provincial Road</t>
  </si>
  <si>
    <t>Rehab./ Impvt. of Kinamayan – Moslog – Mahayag Provincial Road</t>
  </si>
  <si>
    <t>Rehab. /impvt. of Bacali – Casig –ang – Libertad Provincial Road</t>
  </si>
  <si>
    <t>Rehab./ Impvt. of San Miguel – Libertad Provincial Road</t>
  </si>
  <si>
    <t>Rehab./Impvt. of San Miguel – Crossing Kinamayan Provincial Road</t>
  </si>
  <si>
    <t>Rehab./ Impvt. of Purok 1 to Purok 2 Sitio Pawas Provincial Road</t>
  </si>
  <si>
    <t>Rehab./ Impvt. of Dujali – Sitio Pawas Provincial Road</t>
  </si>
  <si>
    <t>Rehab./ Impvt. of Prk. 6 Cabay-angan – Esti Provincial Road</t>
  </si>
  <si>
    <t>Rehab./ Imvpt. Of Cabay –angan – Esperanza Provincial Road</t>
  </si>
  <si>
    <t>Rehab./Impvt. of New Casay – Bugtong Talisay Provincial Road</t>
  </si>
  <si>
    <t>Rehab./ Imvpt. Of Dujali – New Casay Provincial Road</t>
  </si>
  <si>
    <t>Rehab./Impvt. of  Dujali – Tanglaw Provincial Road</t>
  </si>
  <si>
    <t>Rehab./ Imvpt. Of Sitio Malaga – Tibulao Provincial Road</t>
  </si>
  <si>
    <t>Rehab./ Imvpt. Of Dalisay – Mabuhay Provincial  Road</t>
  </si>
  <si>
    <t>Rehab./ Impvt. of Mabaus – Salvacion Provincial Road</t>
  </si>
  <si>
    <t>Rehab./ Imvpt. Of Mabaus- Cabay –angan Provincial Road</t>
  </si>
  <si>
    <t>Rehab./Impvt. of Alejal – Alemag Provincial Road</t>
  </si>
  <si>
    <t>Rehab./ Imvpt. Of Jct. Highway – Sto. Nino – LaPaz  - San Vicente Provincial Road</t>
  </si>
  <si>
    <t>Rehab./Impvt. of Lower Asuncion – Upper Asuncion Provincial Road</t>
  </si>
  <si>
    <t>Rehab./Impvt. of Cebulano – Loceta Provincial Road</t>
  </si>
  <si>
    <t>Rehab./Impvt. of Tubod – Pilar Provincial Road</t>
  </si>
  <si>
    <t>Rehab/Impvt. of Basa – Tubod Provincial Road</t>
  </si>
  <si>
    <t>Rehab./Impvt. of Jct. Highway-Tubod-Bagong Silang Provincial Road</t>
  </si>
  <si>
    <t>Rehab./ Impvt. of Jct. Highway Sto. Nino – Cebulano Provincial Road</t>
  </si>
  <si>
    <t>REHAB. OF VARIOUS PROVINCIAL ROADS AND BRIDGES</t>
  </si>
  <si>
    <t>Rural Electrification Project, Purok 6, Concepcion, Asuncion</t>
  </si>
  <si>
    <t>Concreting of FMR, New Santiago, Asuncion</t>
  </si>
  <si>
    <t>Installation of Bleacher for the Brgy. Gym, Concepcion</t>
  </si>
  <si>
    <t>Construction of PWS, Brgy. Purok 7-A and B,  Brgy. Capungagan, kapalong</t>
  </si>
  <si>
    <t>Rehab./Impv't. of Sonlon-Longanapan Road</t>
  </si>
  <si>
    <t>Hold in abeyance</t>
  </si>
  <si>
    <t xml:space="preserve">Rehab. Of Capungagan-Boundary San  Miguel FMR, Kapalong, </t>
  </si>
  <si>
    <t>Rehabilitation &amp; Flooring of Gymnasium Basketball Court, Mamangan, San Isidro</t>
  </si>
  <si>
    <t>Grouted Riprap on Embankment Sto. Ñino, Talaingod</t>
  </si>
  <si>
    <t>Construction of PWS Level II in Sitio Upper Dulyan, Palma Gil, Talaingod</t>
  </si>
  <si>
    <t>Upgrading of Existing PWS Level II in Sitio Langan, Gupitan, Kapalong</t>
  </si>
  <si>
    <t>Rehabilitation Of Various Prov'l. Roads and Bridges</t>
  </si>
  <si>
    <t>San Miguel - Moslog - Kinamayan</t>
  </si>
  <si>
    <t>Rehab. Of Brgy. Health Center, Mambago-A, IGCS</t>
  </si>
  <si>
    <t>Rehab. Of Health Center, Aumbay, IGCS</t>
  </si>
  <si>
    <t>Construction of PWS, Cacao, Panabo City</t>
  </si>
  <si>
    <t>Construction of PWS, Brgy. San Miguel, Samal, IGCS</t>
  </si>
  <si>
    <t>Construction of PWS, Brgy. Linosutan, Talikud, IGCS</t>
  </si>
  <si>
    <t>Jct. Highway - Tanglaw</t>
  </si>
  <si>
    <t>Dalisay - Mabuhay</t>
  </si>
  <si>
    <t>Impv't. of Mabaus Cross Drainage</t>
  </si>
  <si>
    <t>Electrification of Prk. 4 &amp; 6, Brgy. Toril, IGCS</t>
  </si>
  <si>
    <t>20% Development Fund CY 2016</t>
  </si>
  <si>
    <t>Construction of Dalisay Potable Water System, Panabo City</t>
  </si>
  <si>
    <t>Construction of Kasilak Potable Water System, Panabo City</t>
  </si>
  <si>
    <t>Construction of Concrete Pavement, Tibulao, Carmen</t>
  </si>
  <si>
    <t>Const. of Multi-Purpose Bldg. (Back Stage/Office), San Nicolas,  San Nicolas, Panabo City</t>
  </si>
  <si>
    <t>Construction of 2 Rooms Comfort Room, Brgy. Cacao, Panabo City</t>
  </si>
  <si>
    <t>Const. of Violence Against Women and Children Center, Tulalian</t>
  </si>
  <si>
    <t>Impv't. of Water System, Brgy. Poblacion, Kaputian (Level II)</t>
  </si>
  <si>
    <t>Const. of New Brgy. Stage, San Pedro, Panabo City</t>
  </si>
  <si>
    <t>Const. of Brgy. Health Station, Tagdaliao, IGCS</t>
  </si>
  <si>
    <t>SB No. 1 CY 2019 (STIMULUS PROJECT)</t>
  </si>
  <si>
    <t>COMPLETED  -  PCR &amp; other completion documents for submission PCR, SWA, Before and after Pictures</t>
  </si>
  <si>
    <t>Rehab. Of Mesaoy-Jct. Mahayahay Road</t>
  </si>
  <si>
    <t>SEF-SB No. 2 CY 2019</t>
  </si>
  <si>
    <t>Const. of 1 Classroom @ Kawayan ES, Gupitan, Kapalong</t>
  </si>
  <si>
    <t>Const. of 1 Classroom @ Matol ES, Gupitan, Kapalong</t>
  </si>
  <si>
    <t>Const. of 1 Classroom @ Dulyan ES, Palma Gil, Talaingod</t>
  </si>
  <si>
    <t>Const. of 1 Classroom @ Lambid ES, Sto. Niño, Talaingod</t>
  </si>
  <si>
    <t>Const. of 1 Classroom @ Sambulongan ES, Palma Gil, Talaingod</t>
  </si>
  <si>
    <t>Const. of 1 Classroom @ Pongpong ES, Dagohoy, Talaingod</t>
  </si>
  <si>
    <t>Const. of 1 Classroom @ Dalingding ES, Palma Gil, Talaingod</t>
  </si>
  <si>
    <t>SB No. 4 CY 2019 (STIMULUS)</t>
  </si>
  <si>
    <t>Rehab. Of Evacuation  Center, JP Laurel, Panabo City</t>
  </si>
  <si>
    <t>Const. of 2 Storey Multi-Purpose Hall Ph. 3 (Brgy. Hall), Poblacion, New Corella</t>
  </si>
  <si>
    <t>SB No. 1 CY 2019 (STIMULUS)</t>
  </si>
  <si>
    <t>Rehab. Of Canal Lining and Slope Protection at San Agustin E/S, San Agustin, Tagum City</t>
  </si>
  <si>
    <t>Administration</t>
  </si>
  <si>
    <t>SB # 4 CY 2019 (20% DF -STIMULUS)</t>
  </si>
  <si>
    <t>Rehabilitation of Evacuation Center, Kiotoy, Panabo City (Note: Additional Fund Php 150,000.00)</t>
  </si>
  <si>
    <t>Rehabilitation of Brgy. Health Center, Dalisay, Panabo City (Noted: Additional Fund Php 50,000.00)</t>
  </si>
  <si>
    <t>Rehabilitation of Multi-Purpose Hall, Llittle Panay, Panabo City  (Note: Additional Fund Php 50,000.00)</t>
  </si>
  <si>
    <t>Construction of Multi-Purpose Hall, Waterfall, Panabo City (Note: Additional Fund Php 550,000.00)</t>
  </si>
  <si>
    <t>Concreting of Drainage, Tanglaw, B.E., Dujali (Note: Additional Fund Php700,000.00)</t>
  </si>
  <si>
    <t xml:space="preserve">Desilting and Concreting of Drainage-Main Collector Canal, New Casay, B.E. Dujali </t>
  </si>
  <si>
    <t>Concreting of Brgy. Road Canal, Dujali, B.E. Dujali (Note: Additional Fund Php150,000.00)</t>
  </si>
  <si>
    <t>SB # 4 (20% DF CY 2019 STIMULUS)</t>
  </si>
  <si>
    <t>Const. of Canal Lining at Purok 5, Salvacion, Panabo City (Note: Additional Fund Php 100,000.00)</t>
  </si>
  <si>
    <t>SB # 4 (20% DF CY 2019 (STIMULUS)</t>
  </si>
  <si>
    <t>Rehab. Of Evacuation Center, Datu Abdul Dadia, Panabo City  (Note: Additional Fund Php 150,000.00)</t>
  </si>
  <si>
    <t>Completion of Perimeter Steel Fence at Lunga-og ES Perimeter Fence, Sto. Tomas</t>
  </si>
  <si>
    <t>Impv't. of Brgy. Road Covered Court, Malativas, Panabo City (Note: Additional Fund Php 107,800.00)</t>
  </si>
  <si>
    <t>Alpebel Builders</t>
  </si>
  <si>
    <t>Andoy/Porras</t>
  </si>
  <si>
    <t>Mobilization on-going</t>
  </si>
  <si>
    <t>August 24, 2020</t>
  </si>
  <si>
    <t>On-going/ Subject for Liquidated damages</t>
  </si>
  <si>
    <t xml:space="preserve">Completed as per physical accomplishment. </t>
  </si>
  <si>
    <t>Completed as per physical accomplishment.</t>
  </si>
  <si>
    <t>Plan preparation</t>
  </si>
  <si>
    <t>Impv't. of Potable Water System, Brgy. Kiotoy, Panabo City</t>
  </si>
  <si>
    <t>PWS</t>
  </si>
  <si>
    <t>Const. of Potable Water System, Brgy. Gupitan, Kapalong</t>
  </si>
  <si>
    <t>Const. of Potable Water System, Brgy. Sto. Niño, Kapalong</t>
  </si>
  <si>
    <t>Const. of Potable Water System, Brgy. Dagohoy, Talaingod</t>
  </si>
  <si>
    <t>Const. of Potable Water System, Brgy. Palma Gil, Talaingod</t>
  </si>
  <si>
    <t>Carmen-Dujali</t>
  </si>
  <si>
    <t>Cabay-angan-Esperanza</t>
  </si>
  <si>
    <t>ROAD ID 007 - Lower Asuncion - Upper Asuncion (Phase I)</t>
  </si>
  <si>
    <t>ROAD ID 030 - Jct. Highway - Carmen - Mangalcal - Tubod  (Phase I)</t>
  </si>
  <si>
    <t>ROAD ID 031 - Tuganay - Taba (Phase I)</t>
  </si>
  <si>
    <t>ROAD ID 069 - Jct. Highway - Ising - Magsaysay (Phase I)</t>
  </si>
  <si>
    <t>Jct. Highway - Guadalupe - Bdry. Tagum (Phase I)</t>
  </si>
  <si>
    <t>Sitio Malaga - Tibulao (Phase I)</t>
  </si>
  <si>
    <t>Prk. 5 RJS - Prk. 6 New Casay (Phase I)</t>
  </si>
  <si>
    <t>Rehablilitation of Cabay-angan-Esperanza Provincial Road, Carmen-B.E. Dujali (Phase I)</t>
  </si>
  <si>
    <t>Dujali - Pawas - San Vicente (Phase I)</t>
  </si>
  <si>
    <t>San Miguel - Crossing Kinamayan  (Phase I)</t>
  </si>
  <si>
    <t>Los Amigos 1 - Esperanza - Los Amigos 2 (Phase I)</t>
  </si>
  <si>
    <t>Fd. Rd. 2 - Sto. Tomas - Magwawa (Phase I)</t>
  </si>
  <si>
    <t>Menzi - Balagunan - Tulalian (Phase I)</t>
  </si>
  <si>
    <t>Jct,. Bdry. Tagum- Talomo (Phase I)</t>
  </si>
  <si>
    <t>Const. of Native Chicken Production House at Sitio Salawao, Brgy. Sto. Niño, Talaingod</t>
  </si>
  <si>
    <t>Expansion of Balay Silangan (Phase 2), Gov't. Center, Mankilam</t>
  </si>
  <si>
    <t>Impv't. of Potable Water System, San Isidro, Babak, IGCS</t>
  </si>
  <si>
    <t>Impv't. of Potable Water System,Licup, Samal, IGCS</t>
  </si>
  <si>
    <t xml:space="preserve">Construction of Municipal Triball Hall, Carmen </t>
  </si>
  <si>
    <t>AB - SEF CY 2020</t>
  </si>
  <si>
    <t>Proposed of 1 Barrel Culvert Along Kapalong-Mabantao-Florida Provincial Road</t>
  </si>
  <si>
    <t xml:space="preserve">SB # 4 CY 2020 </t>
  </si>
  <si>
    <t xml:space="preserve">VARIOUS GOVERNMENT BUILDINGS AND FACILITIES DEVELOPMENT PROJECT  </t>
  </si>
  <si>
    <t>Const. of Igangon ES Integrated School (PREFAB), San Isidro</t>
  </si>
  <si>
    <t>Samal Dist.</t>
  </si>
  <si>
    <t>Impv't. of Sto. Tomas Organic Prod'n. Center with Common Service facility, Sto. Tomas</t>
  </si>
  <si>
    <t>Chocolate Processing, RACO, San Francisco, Panabo City</t>
  </si>
  <si>
    <t xml:space="preserve">Const. and Inst. Of One (1) unit Community-Based Micro Hydropower System and 1,308 units Solar Photovoltaic Homelihtning System in Gupitan, Kapalong &amp; Palma Gil, Talaingod (Improving the Lives of People in Off-Grid Communities in mindanao through the Provinsion of Sustainable Energy) </t>
  </si>
  <si>
    <t>Gupitan-Palma Gil</t>
  </si>
  <si>
    <t xml:space="preserve">Rehab. Of Manpower Dev't. Center, PEO Sub-Office Bldg., </t>
  </si>
  <si>
    <t>Procurment on process</t>
  </si>
  <si>
    <t>Waiting for approval of Notice of Award</t>
  </si>
  <si>
    <t>LR Eng'g Services</t>
  </si>
  <si>
    <t>Rehab/ Impvt of Prk 1 - Prk 2 Sitio Pawas Provincial Road</t>
  </si>
  <si>
    <t>Post Harvest Facilities (Corn Mill, Solar Dryer, Corn Sheller), Sitio Butay, Palma Gil, Talaingod</t>
  </si>
  <si>
    <t>Repair/Rehab. Of Upper Tunagay Dike Along Casig-ang Section, Sto. Tomas</t>
  </si>
  <si>
    <t>Impv't. of Jct. Saug-Sonlon-Bdry. Longanapan</t>
  </si>
  <si>
    <t>Improvement of 5 CL at New Corella Central ES, Poblacion, New Corella</t>
  </si>
  <si>
    <t>SEF-SB No. 2 CY 2018</t>
  </si>
  <si>
    <t>3E Electrical Sales &amp; Services</t>
  </si>
  <si>
    <t>Alpebel Builders and Supply Corporation</t>
  </si>
  <si>
    <t>Construction of Veterinary Quarantine</t>
  </si>
  <si>
    <t>Allbrycar Const. and Eng'g. Services</t>
  </si>
  <si>
    <t>Aplebel Builder's &amp; Supply Corporation</t>
  </si>
  <si>
    <t>Poultry House and Training Center, Talaingod</t>
  </si>
  <si>
    <t>Repair of Damaged/Creeks Along Timog Creek, Tagum City</t>
  </si>
  <si>
    <t>Php 500,000 - Declared savings to fund new project Construction of Children Playground with amenities at Poblacion, New Corella (SB # 4 CY 2019)- Php500,000 To support for the re-alignment of the said fund to be used in the response measures against Corona Virus Disease (COVID 19) in the CY 2020 Supplemental Budget No. 1</t>
  </si>
  <si>
    <t>To support for the re-alignment of the said fund to be used in the response measures against Corona Virus Disease (COVID 19) in the CY 2020 Supplemental Budget No 1</t>
  </si>
  <si>
    <t>20% Development CY 2020</t>
  </si>
  <si>
    <t>Completed as per physical accomplishment</t>
  </si>
  <si>
    <t xml:space="preserve">20% DF CY 2017 </t>
  </si>
  <si>
    <t>LR ENG'G. SERVICES</t>
  </si>
  <si>
    <t>Various of Rural Electrification</t>
  </si>
  <si>
    <t>Kabingue</t>
  </si>
  <si>
    <t>Alpebel Builders and Const. Supply</t>
  </si>
  <si>
    <t>Embankment</t>
  </si>
  <si>
    <t>Alpebels Builders &amp; Supply Corporation</t>
  </si>
  <si>
    <t>5% CALAMITY FUND CY 2018</t>
  </si>
  <si>
    <t>landscaping</t>
  </si>
  <si>
    <t>Post Harvest Facilities (Corn Mill, Solar Dryer, Corn Sheller), Sitio Dugayan, Brgy. Gupitan, Kapalong</t>
  </si>
  <si>
    <t>Panabo</t>
  </si>
  <si>
    <t>Guilion</t>
  </si>
  <si>
    <t>Pavement</t>
  </si>
  <si>
    <t>Hold in Abeyance</t>
  </si>
  <si>
    <t>SB # 4 CY 2019  (20% DF CY 2017 -STIMULUS)</t>
  </si>
  <si>
    <t>20% DF CY 2018(STIMULUS)</t>
  </si>
  <si>
    <t>20% DF CY 2018 (STIMULUS)</t>
  </si>
  <si>
    <t>SB # 4 CY 2019 (STIMULUS)</t>
  </si>
  <si>
    <t>DESILTATION/EXCAVATION</t>
  </si>
  <si>
    <t xml:space="preserve"> Sto. Niño - Palma Gil - Sitio Opao</t>
  </si>
  <si>
    <t xml:space="preserve"> Jct. Sawata - Bdry. Binasbas</t>
  </si>
  <si>
    <t>Admistration</t>
  </si>
  <si>
    <t>madaum</t>
  </si>
  <si>
    <t>Tagum</t>
  </si>
  <si>
    <t>REVITMENT OF DIKE</t>
  </si>
  <si>
    <t xml:space="preserve">Construction of Multi-Purpose Covered Court/Evacuation, Bahay Pag-Asa, New Corella, Ph.II </t>
  </si>
  <si>
    <t xml:space="preserve">SB No. 1 CY 2019 </t>
  </si>
  <si>
    <t>SB No. 1 CY 2020(STIMULUS)</t>
  </si>
  <si>
    <t>Royal Summit Infinity</t>
  </si>
  <si>
    <t>SB NO. 1 CY 2019 (STIMULUS)</t>
  </si>
  <si>
    <t>SEF-AB CY 2019</t>
  </si>
  <si>
    <t>SPECIAL EDUCATION FUND</t>
  </si>
  <si>
    <t>Department of Agriculture - Regional Field Office XI  CY 2019</t>
  </si>
  <si>
    <t>Establishment of Multiplier Farm  (Poultry House)Project, Brgy. Sto. Niño, Talaingod</t>
  </si>
  <si>
    <t xml:space="preserve"> Bacali - Casig-ang - Libertad</t>
  </si>
  <si>
    <t>New katipunan Pantaron</t>
  </si>
  <si>
    <t>Adminsitration</t>
  </si>
  <si>
    <t>Georesistivity</t>
  </si>
  <si>
    <t xml:space="preserve">Various Water System Development Project (Provincewide) </t>
  </si>
  <si>
    <t>Various Water System Development Project (Provincewide)  LS - P 10,000,000.00</t>
  </si>
  <si>
    <t>SB NO. 3 CY 2019</t>
  </si>
  <si>
    <r>
      <t>SB # 4 CY 2019</t>
    </r>
    <r>
      <rPr>
        <sz val="10"/>
        <rFont val="Calibri"/>
        <family val="2"/>
        <scheme val="minor"/>
      </rPr>
      <t xml:space="preserve"> (STIMULUS)</t>
    </r>
  </si>
  <si>
    <t>SB NO. 4 CY 2019 (STIMULUS</t>
  </si>
  <si>
    <t>September 21, 2020</t>
  </si>
  <si>
    <t>….</t>
  </si>
  <si>
    <t>…</t>
  </si>
  <si>
    <t>..</t>
  </si>
  <si>
    <t>…..</t>
  </si>
  <si>
    <t>Zular-AZ Const. and Suppy</t>
  </si>
  <si>
    <t>SB NO. 4 CY 2019</t>
  </si>
  <si>
    <t>Timog</t>
  </si>
  <si>
    <t>Repair of Damaged/Creeks Along Mankilam Creek, Tagum City</t>
  </si>
  <si>
    <t>Rehab. Of Saug Bridge of Slope Protection, New Corella</t>
  </si>
  <si>
    <t>Rehab./Repair of Mamacao Bailey Bridge (Retrofitting of Pier and Substructure)</t>
  </si>
  <si>
    <t>Const. of 2 Storey Multi-Purpose Hall Ph. 1 (Brgy. Hall), Poblacion, New Corella</t>
  </si>
  <si>
    <t>Construction of Biga Bridges, Kapalong (Original Contract Cost: P 24,959,503.45; Variation Order: P 4,067,412.00)</t>
  </si>
  <si>
    <t>OPPAP-PAMANA CY 2014</t>
  </si>
  <si>
    <t xml:space="preserve">REHABILITATION OF VARIOUS PROVINCIAL ROADS  </t>
  </si>
  <si>
    <t xml:space="preserve">REHABILITATION OF VARIOUS PROVINCIAL ROADS </t>
  </si>
  <si>
    <t>VARIOUS OF LOCAL ROADS &amp; DRAINAGE DEVELOPMENT PROJECT(Provincewide) LS - 15,000,000.00</t>
  </si>
  <si>
    <t>On- going (Resume August 17, 2020)</t>
  </si>
  <si>
    <t>Saug-Sonlon Longanapan</t>
  </si>
  <si>
    <t>SB NO. 4 CY 2019 (STIMULUS)</t>
  </si>
  <si>
    <t>Const. of Multi-Purpose Covered Court/Evacuation Center Ph. I, Duterte St., Poblacion, New Corella</t>
  </si>
  <si>
    <t>From SB # 1 to SB # 4 CY 2019 (Transfer to Contract) Procurement on process</t>
  </si>
  <si>
    <t>Cabañero</t>
  </si>
  <si>
    <t>DISASTER REHABILITATION &amp; RECOVERY PROGRAM - Building Back Better Project</t>
  </si>
  <si>
    <t>Rehabilitation of Pamacaun-Lasang-Banate Provincial Road</t>
  </si>
  <si>
    <t>SB NO. 4 FUND CY 2019</t>
  </si>
  <si>
    <t>SB NO. 4  CY 2019 (STIMULUS)</t>
  </si>
  <si>
    <t>SB NO. 3 CY 2019 (5% CALAMITY FUND)</t>
  </si>
  <si>
    <t>Mellomida</t>
  </si>
  <si>
    <t>Sta. Fe - Mambing</t>
  </si>
  <si>
    <t>On-going (Suspended effective April 5, 2020 due to COVID; resumption order dated May 4, 2020)</t>
  </si>
  <si>
    <t>Road Upgrading of Farm To Market Road at Brgy. Buenavista</t>
  </si>
  <si>
    <t>Alpha Omega</t>
  </si>
  <si>
    <t>New Kat-Pantaron</t>
  </si>
  <si>
    <t>Road Upgrading of New Katipunan-Pantaron Provincial Road</t>
  </si>
  <si>
    <t>Sanchez</t>
  </si>
  <si>
    <t>FFJJ</t>
  </si>
  <si>
    <t xml:space="preserve">Road Improvement of Jct. Highway Gabuyan – Semong – Dagohoy Provincial Road </t>
  </si>
  <si>
    <t>Road Improvement of Feeder Road 3- San Jose Provincial Road</t>
  </si>
  <si>
    <t>For implementtation</t>
  </si>
  <si>
    <t>PCF</t>
  </si>
  <si>
    <t>PCF CY 2019</t>
  </si>
  <si>
    <t>CMGP CY 2020</t>
  </si>
  <si>
    <t>Road Upgrading of Kapalong - Mabantao - Florida Road with Bridge Component</t>
  </si>
  <si>
    <t>Japay/Quirante</t>
  </si>
  <si>
    <t>LEGACY</t>
  </si>
  <si>
    <t>Construction of Evacuation Facility (Const. of Multi-Purpose/Evacuation Center), New Corella</t>
  </si>
  <si>
    <t>Purchase of Rescue Vehicle</t>
  </si>
  <si>
    <t>For turn-over</t>
  </si>
  <si>
    <t>PRDP  CY 2020</t>
  </si>
  <si>
    <t xml:space="preserve">Rehabilitation of New Visayas - Tulalian, Sto. Tomas </t>
  </si>
  <si>
    <t xml:space="preserve">POW and DED on-going review (c/o RPCO) </t>
  </si>
  <si>
    <t xml:space="preserve">Const. of Chocolate Pprocessing Building, San Francisco, Panabo City (REHOBOTH) </t>
  </si>
  <si>
    <t>PRDP-I-REAP</t>
  </si>
  <si>
    <t>PRDP - I-REAP  CY 2020</t>
  </si>
  <si>
    <t>For bidding</t>
  </si>
  <si>
    <t xml:space="preserve">For bidding </t>
  </si>
  <si>
    <t>On--going</t>
  </si>
  <si>
    <t>Suspended due to variation order dated November 2020</t>
  </si>
  <si>
    <t>Cacao Production and Beans Marketing, Capungagan, Kapalong, Davao del Norte</t>
  </si>
  <si>
    <t>PRDP CY 2016</t>
  </si>
  <si>
    <t>Delos Reyes</t>
  </si>
  <si>
    <t>MICAH CONST. &amp; SUPPLY</t>
  </si>
  <si>
    <t>CY 2016</t>
  </si>
  <si>
    <t xml:space="preserve">Improvement of New Corella Nursery with Organic Input Production &amp; Common Facility, Davao del Norte </t>
  </si>
  <si>
    <t>Delos Reyes/Cabañero</t>
  </si>
  <si>
    <t>SOUTH IRONROCK CORPORATION</t>
  </si>
  <si>
    <t xml:space="preserve">Suspended  as of April 7, 2019 </t>
  </si>
  <si>
    <t>Suspended last July 25, 2020. Still waiting for the delivery of Rice Mill as part of the Program.</t>
  </si>
  <si>
    <t>Rice Mill for Upland Rice,Gupitan , Kapalong</t>
  </si>
  <si>
    <t>For re-PR</t>
  </si>
  <si>
    <t>For RE-PR</t>
  </si>
  <si>
    <t>Cattle Production, Brgy. Palma Gil, Brgy. Sto. Nino, Brgy. Dagohoy, Talaingod, Davao del Norte</t>
  </si>
  <si>
    <t>PR on process (Waiting for the 2nd tranche)</t>
  </si>
  <si>
    <t>Agricultural Productivity Support Project-Fishing Net with Pump Boat, Tambo,IGACOS</t>
  </si>
  <si>
    <t>Agricultural Productivity Support Project-Fishing Net with Pump Boat, Limao, Peñaplata District, IGACOS</t>
  </si>
  <si>
    <t>Agricultural Productivity Support Project-Fishing Net with Pump Boat, Kinawitnon, Babak District, IGCAOS</t>
  </si>
  <si>
    <t>3E Electirical and Engineering</t>
  </si>
  <si>
    <t>Documents for the fund transfer to be complied by the LGUs. Letter sent dated June 18, 2019
Follow up for the requirements last July 20, 2020</t>
  </si>
  <si>
    <t>Suspended Oct.5, 2020</t>
  </si>
  <si>
    <t>Slippage is due to intermittent rain on site</t>
  </si>
  <si>
    <t>On-going (Slippage due to pending of installation of roofing works. (Job Order)</t>
  </si>
  <si>
    <t>JUan</t>
  </si>
  <si>
    <t>On-going (Suspended Oct.5, 2020)</t>
  </si>
  <si>
    <t>On-going (Resumption date Dec. 7, 2020)</t>
  </si>
  <si>
    <t>Completed as per Program of Works</t>
  </si>
  <si>
    <t>CALAFA</t>
  </si>
  <si>
    <t>For implementation Carcor Motor Driver's Association</t>
  </si>
  <si>
    <t>For implementation  Carcor Motor Driver's Association</t>
  </si>
  <si>
    <t>For implementation Tagum Constrak</t>
  </si>
  <si>
    <t>12/31/2020</t>
  </si>
  <si>
    <t>Completed 12/31/2020</t>
  </si>
  <si>
    <t>Katipunan Pantaron Irrigator's</t>
  </si>
  <si>
    <t>8/31/2020</t>
  </si>
  <si>
    <t>Los Amigos Group of Women abd Farmers Association</t>
  </si>
  <si>
    <t>Re-bid/ documents on process</t>
  </si>
  <si>
    <t>San Isidro Farmers Irrigators Association</t>
  </si>
  <si>
    <t>Ganaba</t>
  </si>
  <si>
    <t>Repair of Damaged Drainage/Creek along Tuganay-Ising River</t>
  </si>
  <si>
    <t>July 26, 2019</t>
  </si>
  <si>
    <t>July 31, 2020</t>
  </si>
  <si>
    <t>PIAD</t>
  </si>
  <si>
    <t xml:space="preserve">Subject for LD, no activity on site/ Issued 2nd warning letter </t>
  </si>
  <si>
    <t>Suspended June 13, 2020</t>
  </si>
  <si>
    <t>10/31/2020</t>
  </si>
  <si>
    <t>Suspended 10/15/2020</t>
  </si>
  <si>
    <t>Obar/Piad</t>
  </si>
  <si>
    <t>Suspended 6/13/2020</t>
  </si>
  <si>
    <t>Suspended 10/1/2020</t>
  </si>
  <si>
    <t>Maintenance of Various Provincial Roads and Bridges at District  LS - 46,740,177.00;          road lenght - 115.620 km</t>
  </si>
  <si>
    <t>ROAD ID 077 - Tubod - Pilar</t>
  </si>
  <si>
    <t xml:space="preserve">ROAD ID 076 - Basa - Tubod </t>
  </si>
  <si>
    <t>GENERAL FUND PROPER CY 2018 (STIMULUS)</t>
  </si>
  <si>
    <t>Purchase Order # 2019103228 - Transformer; Purchase Order # 2019102931 - Billboard; Purchase Order # 2019103227 - Lumber</t>
  </si>
  <si>
    <t>Manantan</t>
  </si>
  <si>
    <t>May 24, 2021</t>
  </si>
  <si>
    <t>Improvement of Sto. Tomas Production Center with Common Facility, Sto. Tomas</t>
  </si>
  <si>
    <t>For verification</t>
  </si>
  <si>
    <t>Agang</t>
  </si>
  <si>
    <t>PTemporarily Suspended June 13, 2020 due to unavailability of heavy equipment</t>
  </si>
  <si>
    <t>Re-bid</t>
  </si>
  <si>
    <t>Procurement on process. Waiting for the 2nd tranch.</t>
  </si>
  <si>
    <t xml:space="preserve">Procurement on process. </t>
  </si>
  <si>
    <t>Const. of 1 Classroom @ Hermogina Salibay ES, Capungagan, Kapalong</t>
  </si>
  <si>
    <t>For preparation of Plan</t>
  </si>
  <si>
    <t>Plan on going</t>
  </si>
  <si>
    <t xml:space="preserve">PHYSICAL 
ACCOMPLISHMENT </t>
  </si>
  <si>
    <t xml:space="preserve">REMARKS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</si>
</sst>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quot;$&quot;* #,##0.00_);_(&quot;$&quot;* \(#,##0.00\);_(&quot;$&quot;* &quot;-&quot;??_);_(@_)"/>
    <numFmt numFmtId="165" formatCode="[$-409]mmm\.\ d\,\ yyyy;@"/>
    <numFmt numFmtId="166" formatCode="#,##0\ &quot;Calendar Days&quot;"/>
    <numFmt numFmtId="167" formatCode="&quot;Php&quot;#,##0.00"/>
    <numFmt numFmtId="168" formatCode="0.0000%"/>
    <numFmt numFmtId="169" formatCode="#,##0.00\ &quot;kms.&quot;"/>
    <numFmt numFmtId="170" formatCode="[$Php-3409]#,##0.00"/>
    <numFmt numFmtId="171" formatCode="[$-409]mmmm\ d\,\ yyyy;@"/>
    <numFmt numFmtId="172" formatCode="[$-F400]h:mm:ss\ AM/PM"/>
    <numFmt numFmtId="173" formatCode="mm/dd/yyyy;@"/>
  </numFmts>
  <fonts count="76" x14ac:knownFonts="1">
    <font>
      <sz val="11"/>
      <color theme="1"/>
      <name val="Calibri"/>
      <family val="2"/>
      <scheme val="minor"/>
    </font>
    <font>
      <sz val="11"/>
      <color theme="1"/>
      <name val="Calibri"/>
      <family val="2"/>
      <scheme val="minor"/>
    </font>
    <font>
      <b/>
      <sz val="14"/>
      <color theme="1"/>
      <name val="Calibri"/>
      <family val="2"/>
      <scheme val="minor"/>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sz val="10"/>
      <color rgb="FFFF0000"/>
      <name val="Calibri"/>
      <family val="2"/>
      <scheme val="minor"/>
    </font>
    <font>
      <i/>
      <sz val="10"/>
      <color rgb="FFFF0000"/>
      <name val="Calibri"/>
      <family val="2"/>
      <scheme val="minor"/>
    </font>
    <font>
      <b/>
      <sz val="10"/>
      <name val="Calibri"/>
      <family val="2"/>
      <scheme val="minor"/>
    </font>
    <font>
      <b/>
      <sz val="10"/>
      <color theme="1"/>
      <name val="Calibri"/>
      <family val="2"/>
      <scheme val="minor"/>
    </font>
    <font>
      <b/>
      <sz val="10"/>
      <color theme="0"/>
      <name val="Calibri"/>
      <family val="2"/>
      <scheme val="minor"/>
    </font>
    <font>
      <b/>
      <i/>
      <sz val="10"/>
      <color theme="1"/>
      <name val="Calibri"/>
      <family val="2"/>
      <scheme val="minor"/>
    </font>
    <font>
      <b/>
      <sz val="9"/>
      <color indexed="81"/>
      <name val="Tahoma"/>
      <family val="2"/>
    </font>
    <font>
      <sz val="9"/>
      <color indexed="81"/>
      <name val="Tahoma"/>
      <family val="2"/>
    </font>
    <font>
      <sz val="11"/>
      <color theme="1"/>
      <name val="Arial Narrow"/>
      <family val="2"/>
    </font>
    <font>
      <b/>
      <sz val="11"/>
      <color theme="1"/>
      <name val="Arial Narrow"/>
      <family val="2"/>
    </font>
    <font>
      <b/>
      <sz val="13"/>
      <color theme="1"/>
      <name val="Arial Narrow"/>
      <family val="2"/>
    </font>
    <font>
      <sz val="11"/>
      <color rgb="FF00B050"/>
      <name val="Arial Narrow"/>
      <family val="2"/>
    </font>
    <font>
      <sz val="11"/>
      <color theme="5"/>
      <name val="Arial Narrow"/>
      <family val="2"/>
    </font>
    <font>
      <sz val="9"/>
      <color rgb="FF00B050"/>
      <name val="Arial Narrow"/>
      <family val="2"/>
    </font>
    <font>
      <sz val="12"/>
      <color theme="1"/>
      <name val="Arial Narrow"/>
      <family val="2"/>
    </font>
    <font>
      <b/>
      <u/>
      <sz val="12"/>
      <color theme="1"/>
      <name val="Arial Narrow"/>
      <family val="2"/>
    </font>
    <font>
      <u/>
      <sz val="12"/>
      <color theme="1"/>
      <name val="Arial Narrow"/>
      <family val="2"/>
    </font>
    <font>
      <b/>
      <sz val="12"/>
      <color theme="1"/>
      <name val="Arial Narrow"/>
      <family val="2"/>
    </font>
    <font>
      <b/>
      <u/>
      <sz val="11"/>
      <color theme="1"/>
      <name val="Arial Narrow"/>
      <family val="2"/>
    </font>
    <font>
      <sz val="12"/>
      <color rgb="FF00B050"/>
      <name val="Arial Narrow"/>
      <family val="2"/>
    </font>
    <font>
      <sz val="12"/>
      <color theme="5"/>
      <name val="Arial Narrow"/>
      <family val="2"/>
    </font>
    <font>
      <sz val="12"/>
      <color rgb="FF002060"/>
      <name val="Arial Narrow"/>
      <family val="2"/>
    </font>
    <font>
      <sz val="12"/>
      <name val="Arial Narrow"/>
      <family val="2"/>
    </font>
    <font>
      <b/>
      <i/>
      <sz val="12"/>
      <color rgb="FFC00000"/>
      <name val="Arial Narrow"/>
      <family val="2"/>
    </font>
    <font>
      <b/>
      <i/>
      <sz val="11"/>
      <color rgb="FFC00000"/>
      <name val="Arial Narrow"/>
      <family val="2"/>
    </font>
    <font>
      <sz val="12"/>
      <color rgb="FF000000"/>
      <name val="Arial Narrow"/>
      <family val="2"/>
    </font>
    <font>
      <i/>
      <sz val="12"/>
      <color rgb="FF000000"/>
      <name val="Arial Narrow"/>
      <family val="2"/>
    </font>
    <font>
      <i/>
      <sz val="12"/>
      <name val="Arial Narrow"/>
      <family val="2"/>
    </font>
    <font>
      <sz val="10"/>
      <color theme="1"/>
      <name val="Arial Narrow"/>
      <family val="2"/>
    </font>
    <font>
      <b/>
      <i/>
      <sz val="10"/>
      <color rgb="FFC00000"/>
      <name val="Arial Narrow"/>
      <family val="2"/>
    </font>
    <font>
      <sz val="11"/>
      <name val="Arial Narrow"/>
      <family val="2"/>
    </font>
    <font>
      <i/>
      <sz val="12"/>
      <color rgb="FF00B050"/>
      <name val="Arial Narrow"/>
      <family val="2"/>
    </font>
    <font>
      <sz val="11"/>
      <color rgb="FF000000"/>
      <name val="Arial Narrow"/>
      <family val="2"/>
    </font>
    <font>
      <b/>
      <i/>
      <sz val="11"/>
      <color theme="1"/>
      <name val="Arial Narrow"/>
      <family val="2"/>
    </font>
    <font>
      <b/>
      <i/>
      <sz val="12"/>
      <color rgb="FF002060"/>
      <name val="Arial Narrow"/>
      <family val="2"/>
    </font>
    <font>
      <b/>
      <sz val="11"/>
      <color rgb="FFC00000"/>
      <name val="Arial Narrow"/>
      <family val="2"/>
    </font>
    <font>
      <b/>
      <sz val="9"/>
      <color theme="1"/>
      <name val="Arial Narrow"/>
      <family val="2"/>
    </font>
    <font>
      <b/>
      <sz val="10"/>
      <color theme="1"/>
      <name val="Arial Narrow"/>
      <family val="2"/>
    </font>
    <font>
      <b/>
      <sz val="10"/>
      <color rgb="FFC00000"/>
      <name val="Arial Narrow"/>
      <family val="2"/>
    </font>
    <font>
      <b/>
      <sz val="16"/>
      <color rgb="FF0070C0"/>
      <name val="Arial Narrow"/>
      <family val="2"/>
    </font>
    <font>
      <b/>
      <sz val="14"/>
      <name val="Arial Narrow"/>
      <family val="2"/>
    </font>
    <font>
      <sz val="20"/>
      <color theme="1"/>
      <name val="Arial Narrow"/>
      <family val="2"/>
    </font>
    <font>
      <sz val="14"/>
      <color theme="1"/>
      <name val="Arial Narrow"/>
      <family val="2"/>
    </font>
    <font>
      <b/>
      <sz val="20"/>
      <color theme="1"/>
      <name val="Arial Narrow"/>
      <family val="2"/>
    </font>
    <font>
      <u/>
      <sz val="11"/>
      <color theme="1"/>
      <name val="Arial Narrow"/>
      <family val="2"/>
    </font>
    <font>
      <sz val="11"/>
      <color rgb="FF002060"/>
      <name val="Arial Narrow"/>
      <family val="2"/>
    </font>
    <font>
      <i/>
      <sz val="11"/>
      <color rgb="FF000000"/>
      <name val="Arial Narrow"/>
      <family val="2"/>
    </font>
    <font>
      <i/>
      <sz val="11"/>
      <color rgb="FF00B050"/>
      <name val="Arial Narrow"/>
      <family val="2"/>
    </font>
    <font>
      <b/>
      <sz val="11"/>
      <color rgb="FF0070C0"/>
      <name val="Arial Narrow"/>
      <family val="2"/>
    </font>
    <font>
      <b/>
      <sz val="11"/>
      <name val="Arial Narrow"/>
      <family val="2"/>
    </font>
    <font>
      <sz val="11"/>
      <color rgb="FF0070C0"/>
      <name val="Arial Narrow"/>
      <family val="2"/>
    </font>
    <font>
      <b/>
      <i/>
      <vertAlign val="superscript"/>
      <sz val="11"/>
      <color rgb="FFC00000"/>
      <name val="Arial Narrow"/>
      <family val="2"/>
    </font>
    <font>
      <vertAlign val="superscript"/>
      <sz val="11"/>
      <color rgb="FFC00000"/>
      <name val="Arial Narrow"/>
      <family val="2"/>
    </font>
    <font>
      <sz val="11"/>
      <color rgb="FFC00000"/>
      <name val="Arial Narrow"/>
      <family val="2"/>
    </font>
    <font>
      <b/>
      <sz val="16"/>
      <color theme="1"/>
      <name val="Arial Narrow"/>
      <family val="2"/>
    </font>
    <font>
      <sz val="11"/>
      <color rgb="FFFF0000"/>
      <name val="Arial Narrow"/>
      <family val="2"/>
    </font>
    <font>
      <b/>
      <sz val="16"/>
      <name val="Arial Narrow"/>
      <family val="2"/>
    </font>
    <font>
      <b/>
      <sz val="14"/>
      <color theme="1"/>
      <name val="Arial Narrow"/>
      <family val="2"/>
    </font>
    <font>
      <sz val="12"/>
      <color rgb="FFC00000"/>
      <name val="Arial Narrow"/>
      <family val="2"/>
    </font>
    <font>
      <b/>
      <sz val="12"/>
      <color rgb="FF000000"/>
      <name val="Arial Narrow"/>
      <family val="2"/>
    </font>
    <font>
      <b/>
      <vertAlign val="superscript"/>
      <sz val="12"/>
      <color rgb="FF000000"/>
      <name val="Arial Narrow"/>
      <family val="2"/>
    </font>
    <font>
      <sz val="12"/>
      <color rgb="FF0070C0"/>
      <name val="Arial Narrow"/>
      <family val="2"/>
    </font>
    <font>
      <vertAlign val="superscript"/>
      <sz val="12"/>
      <color rgb="FFC00000"/>
      <name val="Arial Narrow"/>
      <family val="2"/>
    </font>
    <font>
      <vertAlign val="superscript"/>
      <sz val="12"/>
      <color rgb="FF0070C0"/>
      <name val="Arial Narrow"/>
      <family val="2"/>
    </font>
    <font>
      <i/>
      <sz val="12"/>
      <color rgb="FF0070C0"/>
      <name val="Arial Narrow"/>
      <family val="2"/>
    </font>
    <font>
      <b/>
      <sz val="9"/>
      <name val="Arial Narrow"/>
      <family val="2"/>
    </font>
    <font>
      <b/>
      <sz val="14"/>
      <color rgb="FFC00000"/>
      <name val="Arial Narrow"/>
      <family val="2"/>
    </font>
    <font>
      <sz val="16"/>
      <color theme="1"/>
      <name val="Arial Narrow"/>
      <family val="2"/>
    </font>
    <font>
      <sz val="10"/>
      <name val="Arial"/>
      <family val="2"/>
    </font>
  </fonts>
  <fills count="22">
    <fill>
      <patternFill patternType="none"/>
    </fill>
    <fill>
      <patternFill patternType="gray125"/>
    </fill>
    <fill>
      <patternFill patternType="solid">
        <fgColor theme="4"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99FFCC"/>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5"/>
        <bgColor indexed="64"/>
      </patternFill>
    </fill>
    <fill>
      <patternFill patternType="solid">
        <fgColor rgb="FFFF66CC"/>
        <bgColor indexed="64"/>
      </patternFill>
    </fill>
    <fill>
      <patternFill patternType="solid">
        <fgColor theme="1" tint="0.249977111117893"/>
        <bgColor indexed="64"/>
      </patternFill>
    </fill>
    <fill>
      <patternFill patternType="solid">
        <fgColor theme="2" tint="-0.499984740745262"/>
        <bgColor indexed="64"/>
      </patternFill>
    </fill>
    <fill>
      <patternFill patternType="solid">
        <fgColor theme="1" tint="0.34998626667073579"/>
        <bgColor indexed="64"/>
      </patternFill>
    </fill>
    <fill>
      <patternFill patternType="solid">
        <fgColor rgb="FFCCCCFF"/>
        <bgColor indexed="64"/>
      </patternFill>
    </fill>
    <fill>
      <patternFill patternType="solid">
        <fgColor theme="5" tint="0.59999389629810485"/>
        <bgColor indexed="64"/>
      </patternFill>
    </fill>
    <fill>
      <patternFill patternType="solid">
        <fgColor theme="4" tint="0.39997558519241921"/>
        <bgColor indexed="64"/>
      </patternFill>
    </fill>
  </fills>
  <borders count="46">
    <border>
      <left/>
      <right/>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hair">
        <color auto="1"/>
      </top>
      <bottom style="thin">
        <color auto="1"/>
      </bottom>
      <diagonal/>
    </border>
    <border>
      <left style="hair">
        <color auto="1"/>
      </left>
      <right style="hair">
        <color auto="1"/>
      </right>
      <top/>
      <bottom style="thin">
        <color auto="1"/>
      </bottom>
      <diagonal/>
    </border>
    <border>
      <left style="thin">
        <color auto="1"/>
      </left>
      <right style="thin">
        <color auto="1"/>
      </right>
      <top style="hair">
        <color auto="1"/>
      </top>
      <bottom style="thick">
        <color auto="1"/>
      </bottom>
      <diagonal/>
    </border>
    <border>
      <left/>
      <right style="thin">
        <color auto="1"/>
      </right>
      <top style="hair">
        <color auto="1"/>
      </top>
      <bottom style="thick">
        <color auto="1"/>
      </bottom>
      <diagonal/>
    </border>
    <border>
      <left style="thin">
        <color auto="1"/>
      </left>
      <right style="thin">
        <color auto="1"/>
      </right>
      <top/>
      <bottom style="thick">
        <color auto="1"/>
      </bottom>
      <diagonal/>
    </border>
    <border>
      <left style="thin">
        <color auto="1"/>
      </left>
      <right/>
      <top style="hair">
        <color auto="1"/>
      </top>
      <bottom style="thick">
        <color auto="1"/>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right style="thin">
        <color auto="1"/>
      </right>
      <top style="hair">
        <color auto="1"/>
      </top>
      <bottom style="hair">
        <color auto="1"/>
      </bottom>
      <diagonal/>
    </border>
    <border>
      <left style="hair">
        <color auto="1"/>
      </left>
      <right style="hair">
        <color auto="1"/>
      </right>
      <top/>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top style="hair">
        <color auto="1"/>
      </top>
      <bottom style="hair">
        <color auto="1"/>
      </bottom>
      <diagonal/>
    </border>
    <border>
      <left style="thin">
        <color auto="1"/>
      </left>
      <right style="thin">
        <color auto="1"/>
      </right>
      <top style="thin">
        <color auto="1"/>
      </top>
      <bottom/>
      <diagonal/>
    </border>
    <border>
      <left/>
      <right style="thin">
        <color auto="1"/>
      </right>
      <top style="thin">
        <color auto="1"/>
      </top>
      <bottom style="hair">
        <color auto="1"/>
      </bottom>
      <diagonal/>
    </border>
    <border>
      <left style="thin">
        <color auto="1"/>
      </left>
      <right/>
      <top style="thin">
        <color auto="1"/>
      </top>
      <bottom/>
      <diagonal/>
    </border>
    <border>
      <left style="hair">
        <color auto="1"/>
      </left>
      <right style="hair">
        <color auto="1"/>
      </right>
      <top style="thin">
        <color auto="1"/>
      </top>
      <bottom/>
      <diagonal/>
    </border>
    <border>
      <left/>
      <right style="thin">
        <color auto="1"/>
      </right>
      <top style="thin">
        <color auto="1"/>
      </top>
      <bottom/>
      <diagonal/>
    </border>
    <border>
      <left/>
      <right style="thin">
        <color auto="1"/>
      </right>
      <top/>
      <bottom style="hair">
        <color auto="1"/>
      </bottom>
      <diagonal/>
    </border>
    <border>
      <left style="thin">
        <color auto="1"/>
      </left>
      <right style="thin">
        <color auto="1"/>
      </right>
      <top style="thick">
        <color auto="1"/>
      </top>
      <bottom style="hair">
        <color auto="1"/>
      </bottom>
      <diagonal/>
    </border>
    <border>
      <left style="thin">
        <color auto="1"/>
      </left>
      <right/>
      <top/>
      <bottom style="hair">
        <color auto="1"/>
      </bottom>
      <diagonal/>
    </border>
    <border>
      <left style="hair">
        <color auto="1"/>
      </left>
      <right style="thin">
        <color auto="1"/>
      </right>
      <top/>
      <bottom style="thin">
        <color auto="1"/>
      </bottom>
      <diagonal/>
    </border>
    <border>
      <left style="hair">
        <color auto="1"/>
      </left>
      <right style="thin">
        <color auto="1"/>
      </right>
      <top/>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style="thin">
        <color auto="1"/>
      </left>
      <right style="hair">
        <color auto="1"/>
      </right>
      <top/>
      <bottom/>
      <diagonal/>
    </border>
    <border>
      <left style="thin">
        <color auto="1"/>
      </left>
      <right style="hair">
        <color auto="1"/>
      </right>
      <top style="thin">
        <color auto="1"/>
      </top>
      <bottom/>
      <diagonal/>
    </border>
    <border>
      <left/>
      <right style="thin">
        <color auto="1"/>
      </right>
      <top style="hair">
        <color auto="1"/>
      </top>
      <bottom/>
      <diagonal/>
    </border>
    <border>
      <left style="thin">
        <color auto="1"/>
      </left>
      <right style="thin">
        <color auto="1"/>
      </right>
      <top style="hair">
        <color auto="1"/>
      </top>
      <bottom/>
      <diagonal/>
    </border>
    <border>
      <left style="thin">
        <color auto="1"/>
      </left>
      <right style="thin">
        <color auto="1"/>
      </right>
      <top style="thick">
        <color auto="1"/>
      </top>
      <bottom/>
      <diagonal/>
    </border>
    <border>
      <left/>
      <right style="thin">
        <color auto="1"/>
      </right>
      <top style="thick">
        <color auto="1"/>
      </top>
      <bottom style="hair">
        <color auto="1"/>
      </bottom>
      <diagonal/>
    </border>
    <border>
      <left/>
      <right style="thin">
        <color auto="1"/>
      </right>
      <top/>
      <bottom style="thick">
        <color auto="1"/>
      </bottom>
      <diagonal/>
    </border>
    <border>
      <left style="thin">
        <color auto="1"/>
      </left>
      <right/>
      <top style="thick">
        <color auto="1"/>
      </top>
      <bottom style="hair">
        <color auto="1"/>
      </bottom>
      <diagonal/>
    </border>
    <border>
      <left style="thin">
        <color auto="1"/>
      </left>
      <right/>
      <top/>
      <bottom style="thick">
        <color auto="1"/>
      </bottom>
      <diagonal/>
    </border>
    <border>
      <left style="thin">
        <color auto="1"/>
      </left>
      <right style="thin">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164" fontId="1" fillId="0" borderId="0" applyFont="0" applyFill="0" applyBorder="0" applyAlignment="0" applyProtection="0"/>
    <xf numFmtId="43" fontId="75" fillId="0" borderId="0" applyFont="0" applyFill="0" applyBorder="0" applyAlignment="0" applyProtection="0"/>
    <xf numFmtId="9" fontId="75" fillId="0" borderId="0" applyFont="0" applyFill="0" applyBorder="0" applyAlignment="0" applyProtection="0"/>
    <xf numFmtId="0" fontId="1" fillId="0" borderId="0"/>
  </cellStyleXfs>
  <cellXfs count="1020">
    <xf numFmtId="0" fontId="0" fillId="0" borderId="0" xfId="0"/>
    <xf numFmtId="0" fontId="15" fillId="0" borderId="0" xfId="0" applyFont="1"/>
    <xf numFmtId="0" fontId="15" fillId="0" borderId="0" xfId="0" applyFont="1" applyAlignment="1">
      <alignment horizontal="center" vertical="center" wrapText="1"/>
    </xf>
    <xf numFmtId="0" fontId="15" fillId="0" borderId="0" xfId="0" applyFont="1" applyAlignment="1">
      <alignment horizontal="left"/>
    </xf>
    <xf numFmtId="0" fontId="15" fillId="0" borderId="0" xfId="0" applyFont="1" applyAlignment="1">
      <alignment wrapText="1"/>
    </xf>
    <xf numFmtId="0" fontId="15" fillId="0" borderId="0" xfId="0" applyFont="1" applyAlignment="1">
      <alignment horizontal="center" vertical="center"/>
    </xf>
    <xf numFmtId="0" fontId="16" fillId="0" borderId="0" xfId="0" applyFont="1" applyAlignment="1">
      <alignment horizontal="left" vertical="center"/>
    </xf>
    <xf numFmtId="0" fontId="16" fillId="0" borderId="0" xfId="0" applyFont="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center" vertical="center" wrapText="1"/>
    </xf>
    <xf numFmtId="0" fontId="17" fillId="0" borderId="0" xfId="0" applyFont="1" applyAlignment="1">
      <alignment horizontal="left" vertical="center"/>
    </xf>
    <xf numFmtId="0" fontId="18" fillId="0" borderId="0" xfId="0" applyFont="1"/>
    <xf numFmtId="0" fontId="18" fillId="0" borderId="0" xfId="0" applyFont="1" applyAlignment="1">
      <alignment horizontal="center" vertical="center" wrapText="1"/>
    </xf>
    <xf numFmtId="0" fontId="18" fillId="0" borderId="0" xfId="0" applyFont="1" applyAlignment="1">
      <alignment horizontal="left"/>
    </xf>
    <xf numFmtId="4" fontId="18" fillId="0" borderId="0" xfId="0" applyNumberFormat="1" applyFont="1" applyAlignment="1">
      <alignment horizontal="center" vertical="center"/>
    </xf>
    <xf numFmtId="4" fontId="19" fillId="0" borderId="0" xfId="0" applyNumberFormat="1" applyFont="1" applyAlignment="1">
      <alignment horizontal="center" vertical="center"/>
    </xf>
    <xf numFmtId="0" fontId="19" fillId="0" borderId="0" xfId="0" applyFont="1" applyAlignment="1">
      <alignment horizontal="center" vertical="center"/>
    </xf>
    <xf numFmtId="0" fontId="20" fillId="0" borderId="0" xfId="0" applyFont="1" applyAlignment="1">
      <alignment horizontal="left" wrapText="1"/>
    </xf>
    <xf numFmtId="0" fontId="18" fillId="0" borderId="0" xfId="0" applyFont="1" applyAlignment="1">
      <alignment horizontal="center" vertical="center"/>
    </xf>
    <xf numFmtId="0" fontId="18" fillId="0" borderId="0" xfId="0" applyFont="1" applyAlignment="1">
      <alignment horizontal="left" vertical="center" indent="1"/>
    </xf>
    <xf numFmtId="0" fontId="21" fillId="0" borderId="0" xfId="0" applyFont="1" applyAlignment="1">
      <alignment horizontal="center" wrapText="1"/>
    </xf>
    <xf numFmtId="0" fontId="21" fillId="0" borderId="0" xfId="0" applyFont="1"/>
    <xf numFmtId="0" fontId="15" fillId="0" borderId="0" xfId="0" applyFont="1" applyAlignment="1">
      <alignment horizontal="center"/>
    </xf>
    <xf numFmtId="0" fontId="15" fillId="0" borderId="0" xfId="0" applyFont="1" applyAlignment="1">
      <alignment horizontal="center" wrapText="1"/>
    </xf>
    <xf numFmtId="0" fontId="22" fillId="0" borderId="0" xfId="0" applyFont="1" applyAlignment="1">
      <alignment horizontal="center"/>
    </xf>
    <xf numFmtId="0" fontId="22" fillId="0" borderId="0" xfId="0" applyFont="1" applyAlignment="1">
      <alignment horizontal="center" vertical="center" wrapText="1"/>
    </xf>
    <xf numFmtId="0" fontId="23" fillId="0" borderId="0" xfId="0" applyFont="1" applyAlignment="1">
      <alignment horizontal="center"/>
    </xf>
    <xf numFmtId="0" fontId="22" fillId="0" borderId="0" xfId="0" applyFont="1" applyAlignment="1">
      <alignment horizontal="center" wrapText="1"/>
    </xf>
    <xf numFmtId="0" fontId="24" fillId="0" borderId="0" xfId="0" applyFont="1"/>
    <xf numFmtId="0" fontId="21" fillId="0" borderId="0" xfId="0" applyFont="1" applyAlignment="1">
      <alignment horizontal="center"/>
    </xf>
    <xf numFmtId="0" fontId="21" fillId="0" borderId="0" xfId="0" applyFont="1" applyAlignment="1">
      <alignment horizontal="left"/>
    </xf>
    <xf numFmtId="0" fontId="21" fillId="0" borderId="0" xfId="0" applyFont="1" applyAlignment="1">
      <alignmen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24" fillId="0" borderId="0" xfId="0" applyFont="1" applyAlignment="1">
      <alignment horizontal="left"/>
    </xf>
    <xf numFmtId="0" fontId="24" fillId="0" borderId="0" xfId="0" applyFont="1" applyAlignment="1">
      <alignment vertical="center" wrapText="1"/>
    </xf>
    <xf numFmtId="0" fontId="21" fillId="0" borderId="0" xfId="0" applyFont="1" applyAlignment="1">
      <alignment horizontal="left" wrapText="1"/>
    </xf>
    <xf numFmtId="0" fontId="24" fillId="0" borderId="0" xfId="0" applyFont="1" applyAlignment="1">
      <alignment horizontal="center" vertical="center" wrapText="1"/>
    </xf>
    <xf numFmtId="0" fontId="21" fillId="0" borderId="0" xfId="0" applyFont="1" applyAlignment="1">
      <alignment wrapText="1"/>
    </xf>
    <xf numFmtId="170" fontId="21" fillId="0" borderId="0" xfId="0" applyNumberFormat="1" applyFont="1" applyAlignment="1">
      <alignment vertical="center"/>
    </xf>
    <xf numFmtId="0" fontId="24" fillId="0" borderId="0" xfId="0" applyFont="1" applyAlignment="1">
      <alignment horizontal="center" wrapText="1"/>
    </xf>
    <xf numFmtId="0" fontId="24" fillId="0" borderId="0" xfId="0" applyFont="1" applyAlignment="1">
      <alignment horizontal="center" vertical="center"/>
    </xf>
    <xf numFmtId="0" fontId="24" fillId="0" borderId="0" xfId="0" applyFont="1" applyAlignment="1">
      <alignment wrapText="1"/>
    </xf>
    <xf numFmtId="0" fontId="15" fillId="0" borderId="0" xfId="0" applyFont="1" applyAlignment="1">
      <alignment vertical="center" wrapText="1"/>
    </xf>
    <xf numFmtId="0" fontId="15" fillId="0" borderId="0" xfId="0" applyFont="1" applyAlignment="1">
      <alignment horizontal="left" wrapText="1"/>
    </xf>
    <xf numFmtId="0" fontId="16" fillId="0" borderId="0" xfId="0" applyFont="1"/>
    <xf numFmtId="0" fontId="25" fillId="0" borderId="0" xfId="0" applyFont="1" applyAlignment="1">
      <alignment horizontal="center" vertical="center" wrapText="1"/>
    </xf>
    <xf numFmtId="0" fontId="25" fillId="0" borderId="0" xfId="0" applyFont="1" applyAlignment="1">
      <alignment horizontal="center"/>
    </xf>
    <xf numFmtId="170" fontId="21" fillId="0" borderId="0" xfId="0" applyNumberFormat="1" applyFont="1" applyAlignment="1">
      <alignment horizontal="left" vertical="center"/>
    </xf>
    <xf numFmtId="170" fontId="21" fillId="0" borderId="0" xfId="0" applyNumberFormat="1" applyFont="1" applyAlignment="1">
      <alignment vertical="center" wrapText="1"/>
    </xf>
    <xf numFmtId="0" fontId="19" fillId="0" borderId="0" xfId="0" applyFont="1"/>
    <xf numFmtId="0" fontId="19" fillId="0" borderId="0" xfId="0" applyFont="1" applyAlignment="1">
      <alignment horizontal="center" vertical="center" wrapText="1"/>
    </xf>
    <xf numFmtId="0" fontId="21" fillId="0" borderId="0" xfId="0" applyFont="1" applyAlignment="1">
      <alignment horizontal="left" vertical="center" wrapText="1"/>
    </xf>
    <xf numFmtId="170" fontId="21" fillId="0" borderId="0" xfId="0" applyNumberFormat="1" applyFont="1" applyAlignment="1">
      <alignment horizontal="center" vertical="center"/>
    </xf>
    <xf numFmtId="4" fontId="21" fillId="0" borderId="0" xfId="0" applyNumberFormat="1" applyFont="1" applyAlignment="1">
      <alignment horizontal="center" vertical="center"/>
    </xf>
    <xf numFmtId="0" fontId="26" fillId="0" borderId="0" xfId="0" applyFont="1" applyAlignment="1">
      <alignment horizontal="center" vertical="center"/>
    </xf>
    <xf numFmtId="4" fontId="26" fillId="0" borderId="0" xfId="0" applyNumberFormat="1" applyFont="1" applyAlignment="1">
      <alignment horizontal="center" vertical="center"/>
    </xf>
    <xf numFmtId="0" fontId="21" fillId="0" borderId="0" xfId="0" applyFont="1" applyAlignment="1">
      <alignment horizontal="left" vertical="center"/>
    </xf>
    <xf numFmtId="0" fontId="21" fillId="0" borderId="0" xfId="0" applyFont="1" applyAlignment="1">
      <alignment horizontal="left" vertical="center" indent="1"/>
    </xf>
    <xf numFmtId="0" fontId="27" fillId="0" borderId="0" xfId="0" applyFont="1"/>
    <xf numFmtId="0" fontId="27" fillId="0" borderId="40" xfId="0" applyFont="1" applyBorder="1" applyAlignment="1">
      <alignment horizontal="center" vertical="center" wrapText="1"/>
    </xf>
    <xf numFmtId="0" fontId="15" fillId="0" borderId="40" xfId="0" applyFont="1" applyBorder="1" applyAlignment="1">
      <alignment horizontal="left" vertical="center" wrapText="1"/>
    </xf>
    <xf numFmtId="0" fontId="15" fillId="0" borderId="40" xfId="0" applyFont="1" applyBorder="1" applyAlignment="1">
      <alignment horizontal="center" vertical="center" wrapText="1"/>
    </xf>
    <xf numFmtId="170" fontId="21" fillId="0" borderId="40" xfId="0" applyNumberFormat="1" applyFont="1" applyBorder="1" applyAlignment="1">
      <alignment horizontal="center" vertical="center"/>
    </xf>
    <xf numFmtId="4" fontId="21" fillId="0" borderId="40" xfId="0" applyNumberFormat="1" applyFont="1" applyBorder="1" applyAlignment="1">
      <alignment horizontal="center" vertical="center"/>
    </xf>
    <xf numFmtId="0" fontId="21" fillId="0" borderId="40" xfId="0" applyFont="1" applyBorder="1" applyAlignment="1">
      <alignment horizontal="center" vertical="center"/>
    </xf>
    <xf numFmtId="0" fontId="26" fillId="0" borderId="40" xfId="0" applyFont="1" applyBorder="1" applyAlignment="1">
      <alignment horizontal="center" vertical="center"/>
    </xf>
    <xf numFmtId="4" fontId="26" fillId="0" borderId="40" xfId="0" applyNumberFormat="1" applyFont="1" applyBorder="1" applyAlignment="1">
      <alignment horizontal="center" vertical="center"/>
    </xf>
    <xf numFmtId="0" fontId="21" fillId="0" borderId="40" xfId="0" applyFont="1" applyBorder="1" applyAlignment="1">
      <alignment horizontal="left" vertical="center" wrapText="1"/>
    </xf>
    <xf numFmtId="0" fontId="21" fillId="0" borderId="40" xfId="0" applyFont="1" applyBorder="1" applyAlignment="1">
      <alignment horizontal="left" vertical="center"/>
    </xf>
    <xf numFmtId="0" fontId="28" fillId="0" borderId="40" xfId="0" applyFont="1" applyBorder="1" applyAlignment="1">
      <alignment horizontal="center" vertical="center"/>
    </xf>
    <xf numFmtId="0" fontId="21" fillId="12" borderId="40" xfId="0" applyFont="1" applyFill="1" applyBorder="1" applyAlignment="1">
      <alignment horizontal="left" vertical="center" wrapText="1"/>
    </xf>
    <xf numFmtId="0" fontId="24" fillId="0" borderId="40" xfId="0" applyFont="1" applyBorder="1" applyAlignment="1">
      <alignment horizontal="center" vertical="center" wrapText="1"/>
    </xf>
    <xf numFmtId="0" fontId="21" fillId="7" borderId="40" xfId="0" applyFont="1" applyFill="1" applyBorder="1" applyAlignment="1">
      <alignment horizontal="left" vertical="center" wrapText="1"/>
    </xf>
    <xf numFmtId="0" fontId="26" fillId="0" borderId="40" xfId="0" applyFont="1" applyBorder="1" applyAlignment="1">
      <alignment horizontal="center" vertical="center" wrapText="1"/>
    </xf>
    <xf numFmtId="0" fontId="29" fillId="0" borderId="40" xfId="0" applyFont="1" applyBorder="1" applyAlignment="1">
      <alignment horizontal="center" vertical="center" wrapText="1"/>
    </xf>
    <xf numFmtId="0" fontId="29" fillId="13" borderId="40" xfId="0" applyFont="1" applyFill="1" applyBorder="1" applyAlignment="1">
      <alignment horizontal="left" vertical="center"/>
    </xf>
    <xf numFmtId="0" fontId="21" fillId="7" borderId="40" xfId="0" applyFont="1" applyFill="1" applyBorder="1" applyAlignment="1">
      <alignment horizontal="left" wrapText="1"/>
    </xf>
    <xf numFmtId="171" fontId="21" fillId="0" borderId="40" xfId="0" applyNumberFormat="1" applyFont="1" applyBorder="1" applyAlignment="1">
      <alignment horizontal="center" vertical="center"/>
    </xf>
    <xf numFmtId="0" fontId="21" fillId="10" borderId="40" xfId="0" applyFont="1" applyFill="1" applyBorder="1" applyAlignment="1">
      <alignment horizontal="left" vertical="center" wrapText="1"/>
    </xf>
    <xf numFmtId="0" fontId="21" fillId="0" borderId="40" xfId="0" applyFont="1" applyBorder="1" applyAlignment="1">
      <alignment horizontal="center" vertical="center" wrapText="1"/>
    </xf>
    <xf numFmtId="0" fontId="26" fillId="0" borderId="0" xfId="0" applyFont="1"/>
    <xf numFmtId="0" fontId="30" fillId="0" borderId="40" xfId="0" applyFont="1" applyBorder="1" applyAlignment="1">
      <alignment horizontal="left" vertical="center" wrapText="1"/>
    </xf>
    <xf numFmtId="0" fontId="31" fillId="0" borderId="40" xfId="0" applyFont="1" applyBorder="1" applyAlignment="1">
      <alignment horizontal="center" vertical="center" wrapText="1"/>
    </xf>
    <xf numFmtId="4" fontId="27" fillId="0" borderId="40" xfId="0" applyNumberFormat="1" applyFont="1" applyBorder="1" applyAlignment="1">
      <alignment horizontal="center" vertical="center"/>
    </xf>
    <xf numFmtId="0" fontId="27" fillId="0" borderId="40" xfId="0" applyFont="1" applyBorder="1" applyAlignment="1">
      <alignment horizontal="center" vertical="center"/>
    </xf>
    <xf numFmtId="0" fontId="32" fillId="0" borderId="40" xfId="0" applyFont="1" applyBorder="1" applyAlignment="1">
      <alignment horizontal="left" vertical="center" wrapText="1"/>
    </xf>
    <xf numFmtId="0" fontId="32" fillId="0" borderId="40" xfId="0" applyFont="1" applyBorder="1" applyAlignment="1">
      <alignment vertical="center"/>
    </xf>
    <xf numFmtId="4" fontId="21" fillId="0" borderId="40" xfId="0" applyNumberFormat="1" applyFont="1" applyBorder="1" applyAlignment="1">
      <alignment horizontal="center" vertical="center" wrapText="1"/>
    </xf>
    <xf numFmtId="0" fontId="30" fillId="0" borderId="0" xfId="0" applyFont="1"/>
    <xf numFmtId="0" fontId="30" fillId="0" borderId="40" xfId="0" applyFont="1" applyBorder="1" applyAlignment="1">
      <alignment horizontal="center" vertical="center" wrapText="1"/>
    </xf>
    <xf numFmtId="170" fontId="30" fillId="0" borderId="40" xfId="0" applyNumberFormat="1" applyFont="1" applyBorder="1" applyAlignment="1">
      <alignment horizontal="center" vertical="center" wrapText="1"/>
    </xf>
    <xf numFmtId="4" fontId="30" fillId="0" borderId="40" xfId="0" applyNumberFormat="1" applyFont="1" applyBorder="1" applyAlignment="1">
      <alignment horizontal="center" vertical="center" wrapText="1"/>
    </xf>
    <xf numFmtId="0" fontId="30" fillId="0" borderId="40" xfId="0" applyFont="1" applyBorder="1" applyAlignment="1">
      <alignment horizontal="center" vertical="center"/>
    </xf>
    <xf numFmtId="0" fontId="30" fillId="0" borderId="40" xfId="0" applyFont="1" applyBorder="1" applyAlignment="1">
      <alignment horizontal="left" vertical="center"/>
    </xf>
    <xf numFmtId="0" fontId="21" fillId="7" borderId="40" xfId="0" applyFont="1" applyFill="1" applyBorder="1" applyAlignment="1">
      <alignment horizontal="left" vertical="top" wrapText="1"/>
    </xf>
    <xf numFmtId="0" fontId="21" fillId="12" borderId="40" xfId="0" applyFont="1" applyFill="1" applyBorder="1" applyAlignment="1">
      <alignment horizontal="left" vertical="center"/>
    </xf>
    <xf numFmtId="0" fontId="28" fillId="0" borderId="0" xfId="0" applyFont="1"/>
    <xf numFmtId="0" fontId="28" fillId="0" borderId="40" xfId="0" applyFont="1" applyBorder="1" applyAlignment="1">
      <alignment horizontal="center" vertical="center" wrapText="1"/>
    </xf>
    <xf numFmtId="0" fontId="32" fillId="0" borderId="40" xfId="0" applyFont="1" applyBorder="1" applyAlignment="1">
      <alignment horizontal="center" vertical="center"/>
    </xf>
    <xf numFmtId="0" fontId="33" fillId="0" borderId="40" xfId="0" applyFont="1" applyBorder="1" applyAlignment="1">
      <alignment horizontal="left" vertical="center" wrapText="1"/>
    </xf>
    <xf numFmtId="0" fontId="29" fillId="13" borderId="40" xfId="0" applyFont="1" applyFill="1" applyBorder="1" applyAlignment="1">
      <alignment horizontal="left" vertical="center" wrapText="1"/>
    </xf>
    <xf numFmtId="171" fontId="21" fillId="0" borderId="40" xfId="0" applyNumberFormat="1" applyFont="1" applyBorder="1" applyAlignment="1">
      <alignment horizontal="center" vertical="center" wrapText="1"/>
    </xf>
    <xf numFmtId="170" fontId="21" fillId="0" borderId="40" xfId="0" applyNumberFormat="1" applyFont="1" applyBorder="1" applyAlignment="1">
      <alignment horizontal="center" vertical="center" wrapText="1"/>
    </xf>
    <xf numFmtId="0" fontId="34" fillId="0" borderId="40" xfId="0" applyFont="1" applyBorder="1" applyAlignment="1">
      <alignment horizontal="left" vertical="center" wrapText="1"/>
    </xf>
    <xf numFmtId="4" fontId="28" fillId="0" borderId="40" xfId="0" applyNumberFormat="1" applyFont="1" applyBorder="1" applyAlignment="1">
      <alignment horizontal="center" vertical="center"/>
    </xf>
    <xf numFmtId="0" fontId="35" fillId="0" borderId="40" xfId="0" applyFont="1" applyBorder="1" applyAlignment="1">
      <alignment horizontal="center" vertical="center" wrapText="1"/>
    </xf>
    <xf numFmtId="0" fontId="21" fillId="14" borderId="40" xfId="0" applyFont="1" applyFill="1" applyBorder="1" applyAlignment="1">
      <alignment horizontal="left" vertical="center" wrapText="1"/>
    </xf>
    <xf numFmtId="0" fontId="21" fillId="0" borderId="40" xfId="0" quotePrefix="1" applyFont="1" applyBorder="1" applyAlignment="1">
      <alignment horizontal="center" vertical="center"/>
    </xf>
    <xf numFmtId="0" fontId="21" fillId="12" borderId="40" xfId="0" applyFont="1" applyFill="1" applyBorder="1" applyAlignment="1">
      <alignment horizontal="left" wrapText="1"/>
    </xf>
    <xf numFmtId="43" fontId="21" fillId="0" borderId="40" xfId="0" applyNumberFormat="1" applyFont="1" applyBorder="1" applyAlignment="1">
      <alignment horizontal="center" vertical="center"/>
    </xf>
    <xf numFmtId="0" fontId="21" fillId="0" borderId="40" xfId="0" applyFont="1" applyBorder="1" applyAlignment="1">
      <alignment vertical="center" wrapText="1"/>
    </xf>
    <xf numFmtId="0" fontId="21" fillId="12" borderId="40" xfId="0" applyFont="1" applyFill="1" applyBorder="1" applyAlignment="1">
      <alignment horizontal="left" vertical="top" wrapText="1"/>
    </xf>
    <xf numFmtId="0" fontId="36" fillId="0" borderId="40" xfId="0" applyFont="1" applyBorder="1" applyAlignment="1">
      <alignment horizontal="center" vertical="center" wrapText="1"/>
    </xf>
    <xf numFmtId="0" fontId="30" fillId="0" borderId="40" xfId="0" applyFont="1" applyBorder="1" applyAlignment="1">
      <alignment horizontal="left" wrapText="1"/>
    </xf>
    <xf numFmtId="170" fontId="30" fillId="0" borderId="40" xfId="0" applyNumberFormat="1" applyFont="1" applyBorder="1" applyAlignment="1">
      <alignment horizontal="center" vertical="center"/>
    </xf>
    <xf numFmtId="4" fontId="30" fillId="0" borderId="40" xfId="0" applyNumberFormat="1" applyFont="1" applyBorder="1" applyAlignment="1">
      <alignment horizontal="center" vertical="center"/>
    </xf>
    <xf numFmtId="0" fontId="30" fillId="0" borderId="40" xfId="0" applyFont="1" applyBorder="1" applyAlignment="1">
      <alignment vertical="center" wrapText="1"/>
    </xf>
    <xf numFmtId="170" fontId="21" fillId="0" borderId="40" xfId="0" quotePrefix="1" applyNumberFormat="1" applyFont="1" applyBorder="1" applyAlignment="1">
      <alignment horizontal="center" vertical="center"/>
    </xf>
    <xf numFmtId="0" fontId="32" fillId="0" borderId="40" xfId="0" applyFont="1" applyBorder="1" applyAlignment="1">
      <alignment vertical="center" wrapText="1"/>
    </xf>
    <xf numFmtId="0" fontId="30" fillId="0" borderId="40" xfId="0" applyFont="1" applyBorder="1" applyAlignment="1">
      <alignment vertical="center"/>
    </xf>
    <xf numFmtId="0" fontId="19" fillId="0" borderId="40" xfId="0" applyFont="1" applyBorder="1" applyAlignment="1">
      <alignment horizontal="center" vertical="center" wrapText="1"/>
    </xf>
    <xf numFmtId="0" fontId="18" fillId="0" borderId="40" xfId="0" applyFont="1" applyBorder="1" applyAlignment="1">
      <alignment horizontal="center" vertical="center"/>
    </xf>
    <xf numFmtId="4" fontId="18" fillId="0" borderId="40" xfId="0" applyNumberFormat="1" applyFont="1" applyBorder="1" applyAlignment="1">
      <alignment horizontal="center" vertical="center"/>
    </xf>
    <xf numFmtId="0" fontId="18" fillId="0" borderId="40" xfId="0" applyFont="1" applyBorder="1" applyAlignment="1">
      <alignment horizontal="center" vertical="center" wrapText="1"/>
    </xf>
    <xf numFmtId="0" fontId="37" fillId="0" borderId="40" xfId="0" applyFont="1" applyBorder="1" applyAlignment="1">
      <alignment horizontal="center" vertical="center" wrapText="1"/>
    </xf>
    <xf numFmtId="0" fontId="15" fillId="0" borderId="40" xfId="0" applyFont="1" applyBorder="1" applyAlignment="1">
      <alignment horizontal="center" vertical="center"/>
    </xf>
    <xf numFmtId="0" fontId="21" fillId="15" borderId="40" xfId="0" applyFont="1" applyFill="1" applyBorder="1" applyAlignment="1">
      <alignment horizontal="left" vertical="center" wrapText="1"/>
    </xf>
    <xf numFmtId="0" fontId="21" fillId="16" borderId="40" xfId="0" applyFont="1" applyFill="1" applyBorder="1" applyAlignment="1">
      <alignment horizontal="center" vertical="center"/>
    </xf>
    <xf numFmtId="0" fontId="21" fillId="16" borderId="40" xfId="0" quotePrefix="1" applyFont="1" applyFill="1" applyBorder="1" applyAlignment="1">
      <alignment horizontal="center" vertical="center"/>
    </xf>
    <xf numFmtId="4" fontId="21" fillId="16" borderId="41" xfId="0" applyNumberFormat="1" applyFont="1" applyFill="1" applyBorder="1" applyAlignment="1">
      <alignment horizontal="center" vertical="center"/>
    </xf>
    <xf numFmtId="171" fontId="21" fillId="0" borderId="40" xfId="0" quotePrefix="1" applyNumberFormat="1" applyFont="1" applyBorder="1" applyAlignment="1">
      <alignment horizontal="center" vertical="center"/>
    </xf>
    <xf numFmtId="0" fontId="21" fillId="0" borderId="40" xfId="0" applyFont="1" applyBorder="1" applyAlignment="1">
      <alignment horizontal="center" vertical="top"/>
    </xf>
    <xf numFmtId="0" fontId="21" fillId="0" borderId="0" xfId="0" applyFont="1" applyAlignment="1">
      <alignment vertical="center"/>
    </xf>
    <xf numFmtId="0" fontId="26" fillId="0" borderId="0" xfId="0" applyFont="1" applyAlignment="1">
      <alignment horizontal="left" vertical="center"/>
    </xf>
    <xf numFmtId="0" fontId="26" fillId="0" borderId="40" xfId="0" applyFont="1" applyBorder="1" applyAlignment="1">
      <alignment horizontal="left" vertical="center"/>
    </xf>
    <xf numFmtId="170" fontId="21" fillId="0" borderId="40" xfId="0" applyNumberFormat="1" applyFont="1" applyBorder="1" applyAlignment="1">
      <alignment horizontal="center" vertical="top"/>
    </xf>
    <xf numFmtId="0" fontId="33" fillId="0" borderId="40" xfId="0" applyFont="1" applyBorder="1" applyAlignment="1">
      <alignment vertical="center" wrapText="1"/>
    </xf>
    <xf numFmtId="4" fontId="26" fillId="17" borderId="41" xfId="0" applyNumberFormat="1" applyFont="1" applyFill="1" applyBorder="1" applyAlignment="1">
      <alignment horizontal="center" vertical="center"/>
    </xf>
    <xf numFmtId="4" fontId="26" fillId="17" borderId="40" xfId="0" applyNumberFormat="1" applyFont="1" applyFill="1" applyBorder="1" applyAlignment="1">
      <alignment horizontal="center" vertical="center"/>
    </xf>
    <xf numFmtId="0" fontId="26" fillId="17" borderId="41" xfId="0" applyFont="1" applyFill="1" applyBorder="1" applyAlignment="1">
      <alignment horizontal="center"/>
    </xf>
    <xf numFmtId="0" fontId="38" fillId="0" borderId="40" xfId="0" applyFont="1" applyBorder="1" applyAlignment="1">
      <alignment vertical="center" wrapText="1"/>
    </xf>
    <xf numFmtId="0" fontId="21" fillId="0" borderId="40" xfId="0" applyFont="1" applyBorder="1" applyAlignment="1">
      <alignment horizontal="center"/>
    </xf>
    <xf numFmtId="0" fontId="26" fillId="17" borderId="41" xfId="0" applyFont="1" applyFill="1" applyBorder="1"/>
    <xf numFmtId="0" fontId="28" fillId="12" borderId="40" xfId="0" applyFont="1" applyFill="1" applyBorder="1" applyAlignment="1">
      <alignment horizontal="left" vertical="top" wrapText="1"/>
    </xf>
    <xf numFmtId="0" fontId="28" fillId="12" borderId="40" xfId="0" applyFont="1" applyFill="1" applyBorder="1" applyAlignment="1">
      <alignment horizontal="left" wrapText="1"/>
    </xf>
    <xf numFmtId="0" fontId="21" fillId="10" borderId="40" xfId="0" applyFont="1" applyFill="1" applyBorder="1" applyAlignment="1">
      <alignment horizontal="left" vertical="top" wrapText="1"/>
    </xf>
    <xf numFmtId="0" fontId="26" fillId="0" borderId="42" xfId="0" applyFont="1" applyBorder="1"/>
    <xf numFmtId="0" fontId="26" fillId="0" borderId="0" xfId="0" applyFont="1" applyAlignment="1">
      <alignment vertical="center"/>
    </xf>
    <xf numFmtId="0" fontId="21" fillId="0" borderId="40" xfId="0" applyFont="1" applyBorder="1"/>
    <xf numFmtId="0" fontId="32" fillId="10" borderId="40" xfId="0" applyFont="1" applyFill="1" applyBorder="1" applyAlignment="1">
      <alignment horizontal="left" vertical="center" wrapText="1"/>
    </xf>
    <xf numFmtId="0" fontId="26" fillId="0" borderId="40" xfId="0" applyFont="1" applyBorder="1" applyAlignment="1">
      <alignment horizontal="left" vertical="center" wrapText="1"/>
    </xf>
    <xf numFmtId="0" fontId="21" fillId="0" borderId="40" xfId="0" applyFont="1" applyBorder="1" applyAlignment="1">
      <alignment vertical="center"/>
    </xf>
    <xf numFmtId="0" fontId="38" fillId="0" borderId="40" xfId="0" applyFont="1" applyBorder="1" applyAlignment="1">
      <alignment horizontal="center" vertical="center"/>
    </xf>
    <xf numFmtId="0" fontId="26" fillId="18" borderId="40" xfId="0" quotePrefix="1" applyFont="1" applyFill="1" applyBorder="1" applyAlignment="1">
      <alignment horizontal="center" vertical="center"/>
    </xf>
    <xf numFmtId="4" fontId="26" fillId="18" borderId="41" xfId="0" applyNumberFormat="1" applyFont="1" applyFill="1" applyBorder="1" applyAlignment="1">
      <alignment horizontal="center" vertical="center"/>
    </xf>
    <xf numFmtId="0" fontId="32" fillId="0" borderId="0" xfId="0" applyFont="1" applyAlignment="1">
      <alignment vertical="top" wrapText="1"/>
    </xf>
    <xf numFmtId="0" fontId="29" fillId="12" borderId="40" xfId="0" applyFont="1" applyFill="1" applyBorder="1" applyAlignment="1">
      <alignment horizontal="left" vertical="center" wrapText="1"/>
    </xf>
    <xf numFmtId="170" fontId="26" fillId="0" borderId="40" xfId="0" applyNumberFormat="1" applyFont="1" applyBorder="1" applyAlignment="1">
      <alignment horizontal="center" vertical="center"/>
    </xf>
    <xf numFmtId="0" fontId="21" fillId="13" borderId="40" xfId="0" applyFont="1" applyFill="1" applyBorder="1" applyAlignment="1">
      <alignment horizontal="left" vertical="center" wrapText="1"/>
    </xf>
    <xf numFmtId="0" fontId="39" fillId="0" borderId="40" xfId="0" applyFont="1" applyBorder="1" applyAlignment="1">
      <alignment horizontal="center" vertical="center"/>
    </xf>
    <xf numFmtId="0" fontId="31" fillId="0" borderId="0" xfId="0" applyFont="1"/>
    <xf numFmtId="0" fontId="30" fillId="18" borderId="40" xfId="0" quotePrefix="1" applyFont="1" applyFill="1" applyBorder="1" applyAlignment="1">
      <alignment horizontal="center" vertical="center"/>
    </xf>
    <xf numFmtId="4" fontId="30" fillId="18" borderId="41" xfId="0" applyNumberFormat="1" applyFont="1" applyFill="1" applyBorder="1" applyAlignment="1">
      <alignment horizontal="center" vertical="center"/>
    </xf>
    <xf numFmtId="0" fontId="31" fillId="0" borderId="40" xfId="0" applyFont="1" applyBorder="1" applyAlignment="1">
      <alignment horizontal="center" vertical="center"/>
    </xf>
    <xf numFmtId="4" fontId="31" fillId="0" borderId="40" xfId="0" applyNumberFormat="1" applyFont="1" applyBorder="1" applyAlignment="1">
      <alignment horizontal="center" vertical="center"/>
    </xf>
    <xf numFmtId="0" fontId="37" fillId="0" borderId="40" xfId="0" applyFont="1" applyBorder="1" applyAlignment="1">
      <alignment horizontal="center" vertical="center"/>
    </xf>
    <xf numFmtId="4" fontId="37" fillId="0" borderId="40" xfId="0" applyNumberFormat="1" applyFont="1" applyBorder="1" applyAlignment="1">
      <alignment horizontal="center" vertical="center"/>
    </xf>
    <xf numFmtId="0" fontId="39" fillId="0" borderId="40" xfId="0" applyFont="1" applyBorder="1" applyAlignment="1">
      <alignment vertical="center"/>
    </xf>
    <xf numFmtId="0" fontId="38" fillId="0" borderId="40" xfId="0" applyFont="1" applyBorder="1" applyAlignment="1">
      <alignment horizontal="left" vertical="center" wrapText="1"/>
    </xf>
    <xf numFmtId="0" fontId="32" fillId="0" borderId="40" xfId="0" applyFont="1" applyBorder="1" applyAlignment="1">
      <alignment horizontal="left" vertical="center"/>
    </xf>
    <xf numFmtId="0" fontId="29" fillId="0" borderId="0" xfId="0" applyFont="1"/>
    <xf numFmtId="170" fontId="29" fillId="0" borderId="40" xfId="0" applyNumberFormat="1" applyFont="1" applyBorder="1" applyAlignment="1">
      <alignment horizontal="center" vertical="center"/>
    </xf>
    <xf numFmtId="4" fontId="29" fillId="0" borderId="40" xfId="0" applyNumberFormat="1" applyFont="1" applyBorder="1" applyAlignment="1">
      <alignment horizontal="center" vertical="center" wrapText="1"/>
    </xf>
    <xf numFmtId="0" fontId="29" fillId="0" borderId="40" xfId="0" applyFont="1" applyBorder="1" applyAlignment="1">
      <alignment horizontal="left" vertical="center" wrapText="1"/>
    </xf>
    <xf numFmtId="0" fontId="29" fillId="0" borderId="40" xfId="0" applyFont="1" applyBorder="1" applyAlignment="1">
      <alignment horizontal="center" vertical="center"/>
    </xf>
    <xf numFmtId="0" fontId="29" fillId="0" borderId="40" xfId="0" applyFont="1" applyBorder="1" applyAlignment="1">
      <alignment horizontal="left" vertical="center"/>
    </xf>
    <xf numFmtId="0" fontId="32" fillId="12" borderId="40" xfId="0" applyFont="1" applyFill="1" applyBorder="1" applyAlignment="1">
      <alignment horizontal="left" vertical="top" wrapText="1"/>
    </xf>
    <xf numFmtId="4" fontId="29" fillId="0" borderId="40" xfId="0" applyNumberFormat="1" applyFont="1" applyBorder="1" applyAlignment="1">
      <alignment horizontal="center" vertical="center"/>
    </xf>
    <xf numFmtId="4" fontId="21" fillId="0" borderId="40" xfId="1" applyNumberFormat="1" applyFont="1" applyFill="1" applyBorder="1" applyAlignment="1">
      <alignment horizontal="center" vertical="center"/>
    </xf>
    <xf numFmtId="0" fontId="40" fillId="0" borderId="40" xfId="0" applyFont="1" applyBorder="1" applyAlignment="1">
      <alignment horizontal="center" vertical="center" wrapText="1"/>
    </xf>
    <xf numFmtId="4" fontId="30" fillId="0" borderId="40" xfId="1" applyNumberFormat="1" applyFont="1" applyFill="1" applyBorder="1" applyAlignment="1">
      <alignment horizontal="center" vertical="center"/>
    </xf>
    <xf numFmtId="0" fontId="41" fillId="0" borderId="40" xfId="0" applyFont="1" applyBorder="1" applyAlignment="1">
      <alignment horizontal="center" vertical="center"/>
    </xf>
    <xf numFmtId="4" fontId="21" fillId="0" borderId="40" xfId="1" applyNumberFormat="1" applyFont="1" applyBorder="1" applyAlignment="1">
      <alignment horizontal="center" vertical="center"/>
    </xf>
    <xf numFmtId="4" fontId="21" fillId="0" borderId="40" xfId="1" applyNumberFormat="1" applyFont="1" applyFill="1" applyBorder="1" applyAlignment="1">
      <alignment horizontal="center" vertical="center" wrapText="1"/>
    </xf>
    <xf numFmtId="15" fontId="21" fillId="0" borderId="40" xfId="0" applyNumberFormat="1" applyFont="1" applyBorder="1" applyAlignment="1">
      <alignment horizontal="center" vertical="center"/>
    </xf>
    <xf numFmtId="172" fontId="21" fillId="0" borderId="40" xfId="0" applyNumberFormat="1" applyFont="1" applyBorder="1" applyAlignment="1">
      <alignment horizontal="center" vertical="center"/>
    </xf>
    <xf numFmtId="4" fontId="21" fillId="0" borderId="40" xfId="2" applyNumberFormat="1" applyFont="1" applyBorder="1" applyAlignment="1">
      <alignment horizontal="center" vertical="center"/>
    </xf>
    <xf numFmtId="0" fontId="24" fillId="0" borderId="40" xfId="0" applyFont="1" applyBorder="1" applyAlignment="1">
      <alignment horizontal="left" vertical="center"/>
    </xf>
    <xf numFmtId="0" fontId="16" fillId="0" borderId="40" xfId="0" applyFont="1" applyBorder="1" applyAlignment="1">
      <alignment horizontal="center" vertical="center" wrapText="1"/>
    </xf>
    <xf numFmtId="0" fontId="24" fillId="0" borderId="40" xfId="0" applyFont="1" applyBorder="1" applyAlignment="1">
      <alignment horizontal="center" vertical="center"/>
    </xf>
    <xf numFmtId="0" fontId="24" fillId="0" borderId="40" xfId="0" quotePrefix="1" applyFont="1" applyBorder="1" applyAlignment="1">
      <alignment horizontal="center" vertical="center" wrapText="1"/>
    </xf>
    <xf numFmtId="0" fontId="42" fillId="0" borderId="0" xfId="0" applyFont="1" applyAlignment="1">
      <alignment horizontal="left"/>
    </xf>
    <xf numFmtId="0" fontId="42" fillId="0" borderId="0" xfId="0" applyFont="1" applyAlignment="1">
      <alignment horizontal="center" vertical="center" wrapText="1"/>
    </xf>
    <xf numFmtId="0" fontId="43" fillId="0" borderId="0" xfId="0" applyFont="1" applyAlignment="1">
      <alignment horizontal="center"/>
    </xf>
    <xf numFmtId="0" fontId="44" fillId="0" borderId="0" xfId="0" applyFont="1" applyAlignment="1">
      <alignment horizontal="center" vertical="center"/>
    </xf>
    <xf numFmtId="0" fontId="44" fillId="0" borderId="0" xfId="0" applyFont="1" applyAlignment="1">
      <alignment horizontal="left"/>
    </xf>
    <xf numFmtId="0" fontId="45" fillId="0" borderId="40" xfId="0" applyFont="1" applyBorder="1" applyAlignment="1">
      <alignment horizontal="center" vertical="center"/>
    </xf>
    <xf numFmtId="0" fontId="44" fillId="7" borderId="40" xfId="0" applyFont="1" applyFill="1" applyBorder="1" applyAlignment="1">
      <alignment horizontal="center" vertical="center"/>
    </xf>
    <xf numFmtId="0" fontId="46" fillId="0" borderId="0" xfId="0" applyFont="1" applyAlignment="1">
      <alignment horizontal="left" vertical="center"/>
    </xf>
    <xf numFmtId="0" fontId="46" fillId="0" borderId="0" xfId="0" applyFont="1" applyAlignment="1">
      <alignment horizontal="center" vertical="center" wrapText="1"/>
    </xf>
    <xf numFmtId="0" fontId="46" fillId="0" borderId="0" xfId="0" applyFont="1" applyAlignment="1">
      <alignment horizontal="center" vertical="center"/>
    </xf>
    <xf numFmtId="0" fontId="46" fillId="15" borderId="40" xfId="0" applyFont="1" applyFill="1" applyBorder="1" applyAlignment="1">
      <alignment horizontal="center" vertical="center"/>
    </xf>
    <xf numFmtId="0" fontId="46" fillId="10" borderId="40" xfId="0" applyFont="1" applyFill="1" applyBorder="1" applyAlignment="1">
      <alignment horizontal="center" vertical="center"/>
    </xf>
    <xf numFmtId="0" fontId="46" fillId="12" borderId="40" xfId="0" applyFont="1" applyFill="1" applyBorder="1" applyAlignment="1">
      <alignment horizontal="center" vertical="center"/>
    </xf>
    <xf numFmtId="0" fontId="46" fillId="14" borderId="40" xfId="0" applyFont="1" applyFill="1" applyBorder="1" applyAlignment="1">
      <alignment horizontal="center" vertical="center"/>
    </xf>
    <xf numFmtId="0" fontId="47" fillId="0" borderId="0" xfId="0" applyFont="1" applyAlignment="1">
      <alignment horizontal="left" vertical="center"/>
    </xf>
    <xf numFmtId="0" fontId="46" fillId="13" borderId="40" xfId="0" applyFont="1" applyFill="1" applyBorder="1" applyAlignment="1">
      <alignment horizontal="center" vertical="center"/>
    </xf>
    <xf numFmtId="0" fontId="48" fillId="0" borderId="0" xfId="0" applyFont="1" applyAlignment="1">
      <alignment vertical="center"/>
    </xf>
    <xf numFmtId="0" fontId="49" fillId="0" borderId="0" xfId="0" applyFont="1" applyAlignment="1">
      <alignment horizontal="center" vertical="center"/>
    </xf>
    <xf numFmtId="0" fontId="49" fillId="0" borderId="0" xfId="0" applyFont="1" applyAlignment="1">
      <alignment horizontal="left" vertical="center"/>
    </xf>
    <xf numFmtId="0" fontId="49" fillId="0" borderId="0" xfId="0" applyFont="1" applyAlignment="1">
      <alignment horizontal="center" vertical="center" wrapText="1"/>
    </xf>
    <xf numFmtId="0" fontId="15" fillId="0" borderId="0" xfId="0" applyFont="1" applyAlignment="1">
      <alignment vertical="center"/>
    </xf>
    <xf numFmtId="0" fontId="50" fillId="0" borderId="0" xfId="0" applyFont="1" applyAlignment="1">
      <alignment horizontal="center" vertical="center"/>
    </xf>
    <xf numFmtId="0" fontId="50" fillId="0" borderId="0" xfId="0" applyFont="1" applyAlignment="1">
      <alignment horizontal="left" vertical="center"/>
    </xf>
    <xf numFmtId="0" fontId="50" fillId="0" borderId="0" xfId="0" applyFont="1" applyAlignment="1">
      <alignment horizontal="center" vertical="center" wrapText="1"/>
    </xf>
    <xf numFmtId="0" fontId="15" fillId="0" borderId="0" xfId="0" applyFont="1" applyAlignment="1">
      <alignment horizontal="left" vertical="center"/>
    </xf>
    <xf numFmtId="0" fontId="16" fillId="0" borderId="0" xfId="0" applyFont="1" applyAlignment="1">
      <alignment horizontal="center" vertical="center"/>
    </xf>
    <xf numFmtId="0" fontId="18" fillId="0" borderId="0" xfId="0" applyFont="1" applyAlignment="1">
      <alignment horizontal="left" vertical="center"/>
    </xf>
    <xf numFmtId="0" fontId="18" fillId="0" borderId="0" xfId="0" applyFont="1" applyAlignment="1">
      <alignment horizontal="left" wrapText="1"/>
    </xf>
    <xf numFmtId="0" fontId="25" fillId="0" borderId="0" xfId="0" applyFont="1" applyAlignment="1">
      <alignment horizontal="center" vertical="center"/>
    </xf>
    <xf numFmtId="0" fontId="51" fillId="0" borderId="0" xfId="0" applyFont="1" applyAlignment="1">
      <alignment horizontal="center"/>
    </xf>
    <xf numFmtId="0" fontId="25" fillId="0" borderId="0" xfId="0" applyFont="1" applyAlignment="1">
      <alignment horizontal="center" wrapText="1"/>
    </xf>
    <xf numFmtId="0" fontId="16" fillId="0" borderId="0" xfId="0" applyFont="1" applyAlignment="1">
      <alignment vertical="center" wrapText="1"/>
    </xf>
    <xf numFmtId="0" fontId="16" fillId="0" borderId="0" xfId="0" applyFont="1" applyAlignment="1">
      <alignment horizontal="left"/>
    </xf>
    <xf numFmtId="170" fontId="15" fillId="0" borderId="0" xfId="0" applyNumberFormat="1" applyFont="1" applyAlignment="1">
      <alignment vertical="center"/>
    </xf>
    <xf numFmtId="0" fontId="16" fillId="0" borderId="0" xfId="0" applyFont="1" applyAlignment="1">
      <alignment horizontal="center" wrapText="1"/>
    </xf>
    <xf numFmtId="0" fontId="15" fillId="0" borderId="0" xfId="0" applyFont="1" applyAlignment="1">
      <alignment horizontal="left" vertical="center" wrapText="1"/>
    </xf>
    <xf numFmtId="0" fontId="16" fillId="0" borderId="0" xfId="0" applyFont="1" applyAlignment="1">
      <alignment wrapText="1"/>
    </xf>
    <xf numFmtId="170" fontId="15" fillId="0" borderId="0" xfId="0" applyNumberFormat="1" applyFont="1" applyAlignment="1">
      <alignment horizontal="left" vertical="center"/>
    </xf>
    <xf numFmtId="170" fontId="15" fillId="0" borderId="0" xfId="0" applyNumberFormat="1" applyFont="1" applyAlignment="1">
      <alignment vertical="center" wrapText="1"/>
    </xf>
    <xf numFmtId="170" fontId="15" fillId="0" borderId="0" xfId="0" applyNumberFormat="1" applyFont="1" applyAlignment="1">
      <alignment horizontal="center" vertical="center"/>
    </xf>
    <xf numFmtId="4" fontId="15" fillId="0" borderId="0" xfId="0" applyNumberFormat="1" applyFont="1" applyAlignment="1">
      <alignment horizontal="center" vertical="center"/>
    </xf>
    <xf numFmtId="0" fontId="15" fillId="0" borderId="0" xfId="0" applyFont="1" applyAlignment="1">
      <alignment horizontal="left" vertical="center" indent="1"/>
    </xf>
    <xf numFmtId="0" fontId="19" fillId="0" borderId="0" xfId="0" applyFont="1" applyAlignment="1">
      <alignment wrapText="1"/>
    </xf>
    <xf numFmtId="0" fontId="15" fillId="14" borderId="40" xfId="0" applyFont="1" applyFill="1" applyBorder="1" applyAlignment="1">
      <alignment horizontal="left" vertical="center" wrapText="1"/>
    </xf>
    <xf numFmtId="173" fontId="15" fillId="0" borderId="40" xfId="0" applyNumberFormat="1" applyFont="1" applyBorder="1" applyAlignment="1">
      <alignment horizontal="center" vertical="center" wrapText="1"/>
    </xf>
    <xf numFmtId="0" fontId="15" fillId="0" borderId="40" xfId="0" quotePrefix="1" applyFont="1" applyBorder="1" applyAlignment="1">
      <alignment horizontal="center" vertical="center" wrapText="1"/>
    </xf>
    <xf numFmtId="170" fontId="15" fillId="0" borderId="40" xfId="0" applyNumberFormat="1" applyFont="1" applyBorder="1" applyAlignment="1">
      <alignment horizontal="center" vertical="center" wrapText="1"/>
    </xf>
    <xf numFmtId="4" fontId="15" fillId="0" borderId="40" xfId="0" applyNumberFormat="1" applyFont="1" applyBorder="1" applyAlignment="1">
      <alignment horizontal="center" vertical="center" wrapText="1"/>
    </xf>
    <xf numFmtId="4" fontId="19" fillId="0" borderId="40" xfId="0" applyNumberFormat="1" applyFont="1" applyBorder="1" applyAlignment="1">
      <alignment horizontal="center" vertical="center" wrapText="1"/>
    </xf>
    <xf numFmtId="0" fontId="39" fillId="0" borderId="40" xfId="0" applyFont="1" applyBorder="1" applyAlignment="1">
      <alignment horizontal="left" vertical="center" wrapText="1"/>
    </xf>
    <xf numFmtId="0" fontId="39" fillId="0" borderId="40" xfId="0" applyFont="1" applyBorder="1" applyAlignment="1">
      <alignment horizontal="center" vertical="center" wrapText="1"/>
    </xf>
    <xf numFmtId="0" fontId="39" fillId="0" borderId="40" xfId="0" applyFont="1" applyBorder="1" applyAlignment="1">
      <alignment vertical="center" wrapText="1"/>
    </xf>
    <xf numFmtId="0" fontId="52" fillId="0" borderId="40" xfId="0" applyFont="1" applyBorder="1" applyAlignment="1">
      <alignment horizontal="center" vertical="center" wrapText="1"/>
    </xf>
    <xf numFmtId="0" fontId="15" fillId="12" borderId="40" xfId="0" applyFont="1" applyFill="1" applyBorder="1" applyAlignment="1">
      <alignment horizontal="left" vertical="center" wrapText="1"/>
    </xf>
    <xf numFmtId="43" fontId="15" fillId="0" borderId="40" xfId="0" applyNumberFormat="1" applyFont="1" applyBorder="1" applyAlignment="1">
      <alignment horizontal="center" vertical="center" wrapText="1"/>
    </xf>
    <xf numFmtId="0" fontId="15" fillId="0" borderId="40" xfId="0" applyFont="1" applyBorder="1" applyAlignment="1">
      <alignment vertical="center" wrapText="1"/>
    </xf>
    <xf numFmtId="0" fontId="37" fillId="13" borderId="40" xfId="0" applyFont="1" applyFill="1" applyBorder="1" applyAlignment="1">
      <alignment horizontal="left" vertical="center" wrapText="1"/>
    </xf>
    <xf numFmtId="171" fontId="15" fillId="0" borderId="40" xfId="0" applyNumberFormat="1" applyFont="1" applyBorder="1" applyAlignment="1">
      <alignment horizontal="center" vertical="center" wrapText="1"/>
    </xf>
    <xf numFmtId="4" fontId="18" fillId="0" borderId="40" xfId="0" applyNumberFormat="1" applyFont="1" applyBorder="1" applyAlignment="1">
      <alignment horizontal="center" vertical="center" wrapText="1"/>
    </xf>
    <xf numFmtId="0" fontId="15" fillId="16" borderId="40" xfId="0" applyFont="1" applyFill="1" applyBorder="1" applyAlignment="1">
      <alignment horizontal="center" vertical="center"/>
    </xf>
    <xf numFmtId="0" fontId="15" fillId="16" borderId="40" xfId="0" quotePrefix="1" applyFont="1" applyFill="1" applyBorder="1" applyAlignment="1">
      <alignment horizontal="center" vertical="center"/>
    </xf>
    <xf numFmtId="4" fontId="15" fillId="16" borderId="41" xfId="0" applyNumberFormat="1" applyFont="1" applyFill="1" applyBorder="1" applyAlignment="1">
      <alignment horizontal="center" vertical="center"/>
    </xf>
    <xf numFmtId="0" fontId="53" fillId="0" borderId="40" xfId="0" applyFont="1" applyBorder="1" applyAlignment="1">
      <alignment horizontal="left" vertical="center" wrapText="1"/>
    </xf>
    <xf numFmtId="0" fontId="15" fillId="7" borderId="40" xfId="0" applyFont="1" applyFill="1" applyBorder="1" applyAlignment="1">
      <alignment horizontal="left" vertical="center" wrapText="1"/>
    </xf>
    <xf numFmtId="171" fontId="15" fillId="0" borderId="40" xfId="0" quotePrefix="1" applyNumberFormat="1" applyFont="1" applyBorder="1" applyAlignment="1">
      <alignment horizontal="center" vertical="center" wrapText="1"/>
    </xf>
    <xf numFmtId="0" fontId="15" fillId="0" borderId="40" xfId="0" applyFont="1" applyBorder="1" applyAlignment="1">
      <alignment horizontal="center" vertical="top" wrapText="1"/>
    </xf>
    <xf numFmtId="0" fontId="18" fillId="0" borderId="0" xfId="0" applyFont="1" applyAlignment="1">
      <alignment wrapText="1"/>
    </xf>
    <xf numFmtId="0" fontId="18" fillId="0" borderId="0" xfId="0" applyFont="1" applyAlignment="1">
      <alignment horizontal="left" vertical="center" wrapText="1"/>
    </xf>
    <xf numFmtId="0" fontId="18" fillId="0" borderId="40" xfId="0" applyFont="1" applyBorder="1" applyAlignment="1">
      <alignment horizontal="left" vertical="center" wrapText="1"/>
    </xf>
    <xf numFmtId="170" fontId="15" fillId="0" borderId="40" xfId="0" quotePrefix="1" applyNumberFormat="1" applyFont="1" applyBorder="1" applyAlignment="1">
      <alignment horizontal="center" vertical="center" wrapText="1"/>
    </xf>
    <xf numFmtId="0" fontId="52" fillId="0" borderId="0" xfId="0" applyFont="1"/>
    <xf numFmtId="0" fontId="52" fillId="0" borderId="0" xfId="0" applyFont="1" applyAlignment="1">
      <alignment wrapText="1"/>
    </xf>
    <xf numFmtId="170" fontId="15" fillId="0" borderId="40" xfId="0" applyNumberFormat="1" applyFont="1" applyBorder="1" applyAlignment="1">
      <alignment horizontal="center" vertical="top" wrapText="1"/>
    </xf>
    <xf numFmtId="0" fontId="53" fillId="0" borderId="40" xfId="0" applyFont="1" applyBorder="1" applyAlignment="1">
      <alignment vertical="center" wrapText="1"/>
    </xf>
    <xf numFmtId="4" fontId="52" fillId="0" borderId="40" xfId="0" applyNumberFormat="1" applyFont="1" applyBorder="1" applyAlignment="1">
      <alignment horizontal="center" vertical="center" wrapText="1"/>
    </xf>
    <xf numFmtId="0" fontId="54" fillId="0" borderId="40" xfId="0" applyFont="1" applyBorder="1" applyAlignment="1">
      <alignment horizontal="center" vertical="center"/>
    </xf>
    <xf numFmtId="0" fontId="18" fillId="18" borderId="40" xfId="0" quotePrefix="1" applyFont="1" applyFill="1" applyBorder="1" applyAlignment="1">
      <alignment horizontal="center" vertical="center"/>
    </xf>
    <xf numFmtId="4" fontId="18" fillId="18" borderId="41" xfId="0" applyNumberFormat="1" applyFont="1" applyFill="1" applyBorder="1" applyAlignment="1">
      <alignment horizontal="center" vertical="center"/>
    </xf>
    <xf numFmtId="0" fontId="54" fillId="0" borderId="40" xfId="0" applyFont="1" applyBorder="1" applyAlignment="1">
      <alignment vertical="center" wrapText="1"/>
    </xf>
    <xf numFmtId="0" fontId="15" fillId="10" borderId="40" xfId="0" applyFont="1" applyFill="1" applyBorder="1" applyAlignment="1">
      <alignment horizontal="left" vertical="center" wrapText="1"/>
    </xf>
    <xf numFmtId="0" fontId="15" fillId="13" borderId="40" xfId="0" applyFont="1" applyFill="1" applyBorder="1" applyAlignment="1">
      <alignment horizontal="left" vertical="center" wrapText="1"/>
    </xf>
    <xf numFmtId="4" fontId="37" fillId="0" borderId="40" xfId="0" applyNumberFormat="1" applyFont="1" applyBorder="1" applyAlignment="1">
      <alignment horizontal="center" vertical="center" wrapText="1"/>
    </xf>
    <xf numFmtId="0" fontId="54" fillId="0" borderId="40" xfId="0" applyFont="1" applyBorder="1" applyAlignment="1">
      <alignment horizontal="left" vertical="center" wrapText="1"/>
    </xf>
    <xf numFmtId="0" fontId="37" fillId="0" borderId="0" xfId="0" applyFont="1"/>
    <xf numFmtId="0" fontId="37" fillId="0" borderId="0" xfId="0" applyFont="1" applyAlignment="1">
      <alignment wrapText="1"/>
    </xf>
    <xf numFmtId="170" fontId="37" fillId="0" borderId="40" xfId="0" applyNumberFormat="1" applyFont="1" applyBorder="1" applyAlignment="1">
      <alignment horizontal="center" vertical="center" wrapText="1"/>
    </xf>
    <xf numFmtId="0" fontId="37" fillId="0" borderId="40" xfId="0" applyFont="1" applyBorder="1" applyAlignment="1">
      <alignment horizontal="left" vertical="center" wrapText="1"/>
    </xf>
    <xf numFmtId="4" fontId="15" fillId="0" borderId="40" xfId="1" applyNumberFormat="1" applyFont="1" applyFill="1" applyBorder="1" applyAlignment="1">
      <alignment horizontal="center" vertical="center" wrapText="1"/>
    </xf>
    <xf numFmtId="4" fontId="15" fillId="0" borderId="40" xfId="1" applyNumberFormat="1" applyFont="1" applyBorder="1" applyAlignment="1">
      <alignment horizontal="center" vertical="center" wrapText="1"/>
    </xf>
    <xf numFmtId="15" fontId="15" fillId="0" borderId="40" xfId="0" applyNumberFormat="1" applyFont="1" applyBorder="1" applyAlignment="1">
      <alignment horizontal="center" vertical="center" wrapText="1"/>
    </xf>
    <xf numFmtId="172" fontId="15" fillId="0" borderId="40" xfId="0" applyNumberFormat="1" applyFont="1" applyBorder="1" applyAlignment="1">
      <alignment horizontal="center" vertical="center" wrapText="1"/>
    </xf>
    <xf numFmtId="4" fontId="15" fillId="0" borderId="40" xfId="2" applyNumberFormat="1" applyFont="1" applyBorder="1" applyAlignment="1">
      <alignment horizontal="center" vertical="center" wrapText="1"/>
    </xf>
    <xf numFmtId="0" fontId="16" fillId="0" borderId="40" xfId="0" applyFont="1" applyBorder="1" applyAlignment="1">
      <alignment horizontal="left" vertical="center" wrapText="1"/>
    </xf>
    <xf numFmtId="0" fontId="16" fillId="0" borderId="40" xfId="0" quotePrefix="1" applyFont="1" applyBorder="1" applyAlignment="1">
      <alignment horizontal="center" vertical="center" wrapText="1"/>
    </xf>
    <xf numFmtId="0" fontId="42" fillId="0" borderId="0" xfId="0" applyFont="1" applyAlignment="1">
      <alignment horizontal="left" vertical="center"/>
    </xf>
    <xf numFmtId="0" fontId="16" fillId="0" borderId="0" xfId="0" applyFont="1" applyAlignment="1">
      <alignment horizontal="center"/>
    </xf>
    <xf numFmtId="0" fontId="42" fillId="0" borderId="40" xfId="0" applyFont="1" applyBorder="1" applyAlignment="1">
      <alignment horizontal="center" vertical="center"/>
    </xf>
    <xf numFmtId="0" fontId="16" fillId="7" borderId="40" xfId="0" applyFont="1" applyFill="1" applyBorder="1" applyAlignment="1">
      <alignment horizontal="center" vertical="center"/>
    </xf>
    <xf numFmtId="0" fontId="55" fillId="0" borderId="0" xfId="0" applyFont="1" applyAlignment="1">
      <alignment horizontal="left" vertical="center"/>
    </xf>
    <xf numFmtId="0" fontId="55" fillId="0" borderId="0" xfId="0" applyFont="1" applyAlignment="1">
      <alignment horizontal="center" vertical="center" wrapText="1"/>
    </xf>
    <xf numFmtId="0" fontId="55" fillId="0" borderId="0" xfId="0" applyFont="1" applyAlignment="1">
      <alignment horizontal="center" vertical="center"/>
    </xf>
    <xf numFmtId="0" fontId="55" fillId="15" borderId="40" xfId="0" applyFont="1" applyFill="1" applyBorder="1" applyAlignment="1">
      <alignment horizontal="center" vertical="center"/>
    </xf>
    <xf numFmtId="0" fontId="55" fillId="10" borderId="40" xfId="0" applyFont="1" applyFill="1" applyBorder="1" applyAlignment="1">
      <alignment horizontal="center" vertical="center"/>
    </xf>
    <xf numFmtId="0" fontId="55" fillId="12" borderId="40" xfId="0" applyFont="1" applyFill="1" applyBorder="1" applyAlignment="1">
      <alignment horizontal="center" vertical="center"/>
    </xf>
    <xf numFmtId="0" fontId="55" fillId="14" borderId="40" xfId="0" applyFont="1" applyFill="1" applyBorder="1" applyAlignment="1">
      <alignment horizontal="center" vertical="center"/>
    </xf>
    <xf numFmtId="0" fontId="56" fillId="0" borderId="0" xfId="0" applyFont="1" applyAlignment="1">
      <alignment horizontal="left" vertical="center"/>
    </xf>
    <xf numFmtId="0" fontId="55" fillId="13" borderId="40" xfId="0" applyFont="1" applyFill="1" applyBorder="1" applyAlignment="1">
      <alignment horizontal="center" vertical="center"/>
    </xf>
    <xf numFmtId="0" fontId="15" fillId="0" borderId="0" xfId="0" applyFont="1" applyAlignment="1">
      <alignment vertical="top" wrapText="1"/>
    </xf>
    <xf numFmtId="0" fontId="15" fillId="0" borderId="0" xfId="0" applyFont="1" applyAlignment="1">
      <alignment horizontal="right"/>
    </xf>
    <xf numFmtId="0" fontId="25" fillId="0" borderId="0" xfId="0" applyFont="1"/>
    <xf numFmtId="0" fontId="16" fillId="0" borderId="0" xfId="0" applyFont="1" applyAlignment="1">
      <alignment horizontal="center" vertical="top" wrapText="1"/>
    </xf>
    <xf numFmtId="0" fontId="15" fillId="0" borderId="0" xfId="0" applyFont="1" applyAlignment="1">
      <alignment horizontal="center" vertical="top" wrapText="1"/>
    </xf>
    <xf numFmtId="0" fontId="15" fillId="0" borderId="0" xfId="0" applyFont="1" applyAlignment="1">
      <alignment horizontal="right" wrapText="1"/>
    </xf>
    <xf numFmtId="0" fontId="16" fillId="0" borderId="0" xfId="0" applyFont="1" applyAlignment="1">
      <alignment vertical="top" wrapText="1"/>
    </xf>
    <xf numFmtId="0" fontId="25" fillId="0" borderId="0" xfId="0" applyFont="1" applyAlignment="1">
      <alignment horizontal="left"/>
    </xf>
    <xf numFmtId="0" fontId="19" fillId="0" borderId="0" xfId="0" applyFont="1" applyAlignment="1">
      <alignment vertical="top" wrapText="1"/>
    </xf>
    <xf numFmtId="4" fontId="15" fillId="0" borderId="18" xfId="0" applyNumberFormat="1" applyFont="1" applyBorder="1" applyAlignment="1">
      <alignment horizontal="center" vertical="center" wrapText="1"/>
    </xf>
    <xf numFmtId="0" fontId="15" fillId="0" borderId="18" xfId="0" applyFont="1" applyBorder="1" applyAlignment="1">
      <alignment horizontal="center" vertical="center" wrapText="1"/>
    </xf>
    <xf numFmtId="0" fontId="15" fillId="0" borderId="18" xfId="0" applyFont="1" applyBorder="1" applyAlignment="1">
      <alignment vertical="center" wrapText="1"/>
    </xf>
    <xf numFmtId="0" fontId="37" fillId="13" borderId="40" xfId="0" applyFont="1" applyFill="1" applyBorder="1" applyAlignment="1">
      <alignment vertical="center" wrapText="1"/>
    </xf>
    <xf numFmtId="0" fontId="21" fillId="12" borderId="40" xfId="0" applyFont="1" applyFill="1" applyBorder="1" applyAlignment="1">
      <alignment vertical="center" wrapText="1"/>
    </xf>
    <xf numFmtId="0" fontId="21" fillId="7" borderId="40" xfId="0" applyFont="1" applyFill="1" applyBorder="1" applyAlignment="1">
      <alignment vertical="center" wrapText="1"/>
    </xf>
    <xf numFmtId="0" fontId="15" fillId="13" borderId="40" xfId="0" applyFont="1" applyFill="1" applyBorder="1" applyAlignment="1">
      <alignment vertical="center" wrapText="1"/>
    </xf>
    <xf numFmtId="0" fontId="15" fillId="0" borderId="41" xfId="0" applyFont="1" applyBorder="1" applyAlignment="1">
      <alignment horizontal="center" vertical="center"/>
    </xf>
    <xf numFmtId="0" fontId="31" fillId="0" borderId="41" xfId="0" applyFont="1" applyBorder="1" applyAlignment="1">
      <alignment horizontal="center" vertical="center"/>
    </xf>
    <xf numFmtId="0" fontId="31" fillId="0" borderId="40" xfId="0" applyFont="1" applyBorder="1" applyAlignment="1">
      <alignment vertical="center" wrapText="1"/>
    </xf>
    <xf numFmtId="4" fontId="31" fillId="0" borderId="40" xfId="0" applyNumberFormat="1" applyFont="1" applyBorder="1" applyAlignment="1">
      <alignment horizontal="center" vertical="center" wrapText="1"/>
    </xf>
    <xf numFmtId="4" fontId="39" fillId="0" borderId="40" xfId="0" applyNumberFormat="1" applyFont="1" applyBorder="1" applyAlignment="1">
      <alignment horizontal="center" vertical="center" wrapText="1"/>
    </xf>
    <xf numFmtId="0" fontId="32" fillId="12" borderId="40" xfId="0" applyFont="1" applyFill="1" applyBorder="1" applyAlignment="1">
      <alignment vertical="center" wrapText="1"/>
    </xf>
    <xf numFmtId="0" fontId="57" fillId="0" borderId="40" xfId="0" applyFont="1" applyBorder="1" applyAlignment="1">
      <alignment vertical="center" wrapText="1"/>
    </xf>
    <xf numFmtId="4" fontId="39" fillId="0" borderId="18" xfId="0" applyNumberFormat="1" applyFont="1" applyBorder="1" applyAlignment="1">
      <alignment horizontal="center" vertical="center" wrapText="1"/>
    </xf>
    <xf numFmtId="0" fontId="39" fillId="0" borderId="18" xfId="0" applyFont="1" applyBorder="1" applyAlignment="1">
      <alignment horizontal="center" vertical="center" wrapText="1"/>
    </xf>
    <xf numFmtId="0" fontId="39" fillId="0" borderId="18" xfId="0" applyFont="1" applyBorder="1" applyAlignment="1">
      <alignment vertical="center" wrapText="1"/>
    </xf>
    <xf numFmtId="0" fontId="15" fillId="0" borderId="43" xfId="0" applyFont="1" applyBorder="1" applyAlignment="1">
      <alignment horizontal="center" vertical="center" wrapText="1"/>
    </xf>
    <xf numFmtId="0" fontId="15" fillId="0" borderId="43" xfId="0" applyFont="1" applyBorder="1" applyAlignment="1">
      <alignment vertical="center" wrapText="1"/>
    </xf>
    <xf numFmtId="0" fontId="52" fillId="0" borderId="22" xfId="0" applyFont="1" applyBorder="1" applyAlignment="1">
      <alignment horizontal="center" vertical="center" wrapText="1"/>
    </xf>
    <xf numFmtId="4" fontId="15" fillId="0" borderId="43" xfId="0" applyNumberFormat="1" applyFont="1" applyBorder="1" applyAlignment="1">
      <alignment horizontal="center" vertical="center" wrapText="1"/>
    </xf>
    <xf numFmtId="0" fontId="15" fillId="0" borderId="41" xfId="0" applyFont="1" applyBorder="1" applyAlignment="1">
      <alignment horizontal="center" vertical="center" wrapText="1"/>
    </xf>
    <xf numFmtId="0" fontId="52" fillId="0" borderId="41"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8" xfId="0" applyFont="1" applyBorder="1" applyAlignment="1">
      <alignment horizontal="center" vertical="center"/>
    </xf>
    <xf numFmtId="0" fontId="42" fillId="0" borderId="0" xfId="0" applyFont="1" applyAlignment="1">
      <alignment horizontal="center" vertical="center"/>
    </xf>
    <xf numFmtId="0" fontId="15" fillId="0" borderId="0" xfId="0" quotePrefix="1" applyFont="1" applyAlignment="1">
      <alignment horizontal="left" vertical="center"/>
    </xf>
    <xf numFmtId="0" fontId="15" fillId="0" borderId="0" xfId="0" applyFont="1" applyAlignment="1">
      <alignment horizontal="right" vertical="center"/>
    </xf>
    <xf numFmtId="0" fontId="16" fillId="0" borderId="0" xfId="0" applyFont="1" applyAlignment="1">
      <alignment vertical="center"/>
    </xf>
    <xf numFmtId="0" fontId="61" fillId="0" borderId="0" xfId="0" applyFont="1" applyAlignment="1">
      <alignment horizontal="right" vertical="center"/>
    </xf>
    <xf numFmtId="0" fontId="62" fillId="0" borderId="43" xfId="0" applyFont="1" applyBorder="1" applyAlignment="1">
      <alignment vertical="center" wrapText="1"/>
    </xf>
    <xf numFmtId="0" fontId="62" fillId="0" borderId="43" xfId="0" applyFont="1" applyBorder="1" applyAlignment="1">
      <alignment horizontal="left" vertical="center" wrapText="1"/>
    </xf>
    <xf numFmtId="0" fontId="21" fillId="0" borderId="42" xfId="0" applyFont="1" applyBorder="1"/>
    <xf numFmtId="0" fontId="15" fillId="0" borderId="42" xfId="0" applyFont="1" applyBorder="1"/>
    <xf numFmtId="0" fontId="24" fillId="0" borderId="44" xfId="0" applyFont="1" applyBorder="1"/>
    <xf numFmtId="0" fontId="24" fillId="0" borderId="44" xfId="0" applyFont="1" applyBorder="1" applyAlignment="1">
      <alignment wrapText="1"/>
    </xf>
    <xf numFmtId="0" fontId="21" fillId="0" borderId="0" xfId="0" applyFont="1" applyAlignment="1">
      <alignment vertical="top" wrapText="1"/>
    </xf>
    <xf numFmtId="0" fontId="24" fillId="0" borderId="0" xfId="0" applyFont="1" applyAlignment="1">
      <alignment horizontal="center"/>
    </xf>
    <xf numFmtId="0" fontId="24" fillId="0" borderId="0" xfId="0" applyFont="1" applyAlignment="1">
      <alignment horizontal="center" vertical="top" wrapText="1"/>
    </xf>
    <xf numFmtId="0" fontId="21" fillId="0" borderId="0" xfId="0" applyFont="1" applyAlignment="1">
      <alignment horizontal="center" vertical="top" wrapText="1"/>
    </xf>
    <xf numFmtId="0" fontId="16" fillId="0" borderId="44" xfId="0" applyFont="1" applyBorder="1"/>
    <xf numFmtId="0" fontId="21" fillId="0" borderId="18" xfId="0" applyFont="1" applyBorder="1" applyAlignment="1">
      <alignment horizontal="center" vertical="center"/>
    </xf>
    <xf numFmtId="0" fontId="37" fillId="13" borderId="18" xfId="0" applyFont="1" applyFill="1" applyBorder="1" applyAlignment="1">
      <alignment horizontal="left" vertical="center" wrapText="1"/>
    </xf>
    <xf numFmtId="0" fontId="21" fillId="0" borderId="18" xfId="0" applyFont="1" applyBorder="1" applyAlignment="1">
      <alignment horizontal="center" vertical="center" wrapText="1"/>
    </xf>
    <xf numFmtId="0" fontId="21" fillId="0" borderId="18" xfId="0" applyFont="1" applyBorder="1" applyAlignment="1">
      <alignment horizontal="left" vertical="center" wrapText="1"/>
    </xf>
    <xf numFmtId="4" fontId="21" fillId="0" borderId="18" xfId="0" applyNumberFormat="1" applyFont="1" applyBorder="1" applyAlignment="1">
      <alignment horizontal="center" vertical="center" wrapText="1"/>
    </xf>
    <xf numFmtId="0" fontId="21" fillId="0" borderId="18" xfId="0" applyFont="1" applyBorder="1" applyAlignment="1">
      <alignment vertical="center" wrapText="1"/>
    </xf>
    <xf numFmtId="0" fontId="24" fillId="0" borderId="18" xfId="0" applyFont="1" applyBorder="1" applyAlignment="1">
      <alignment horizontal="center" vertical="center" wrapText="1"/>
    </xf>
    <xf numFmtId="0" fontId="24" fillId="0" borderId="18" xfId="0" applyFont="1" applyBorder="1" applyAlignment="1">
      <alignment horizontal="center" vertical="center"/>
    </xf>
    <xf numFmtId="0" fontId="24" fillId="0" borderId="18" xfId="0" quotePrefix="1" applyFont="1" applyBorder="1" applyAlignment="1">
      <alignment horizontal="center" vertical="center" wrapText="1"/>
    </xf>
    <xf numFmtId="0" fontId="63" fillId="0" borderId="0" xfId="0" applyFont="1" applyAlignment="1">
      <alignment horizontal="center" vertical="center"/>
    </xf>
    <xf numFmtId="0" fontId="63" fillId="0" borderId="0" xfId="0" applyFont="1" applyAlignment="1">
      <alignment horizontal="left" vertical="center" wrapText="1"/>
    </xf>
    <xf numFmtId="0" fontId="63" fillId="0" borderId="0" xfId="0" applyFont="1" applyAlignment="1">
      <alignment horizontal="left" vertical="center"/>
    </xf>
    <xf numFmtId="0" fontId="64" fillId="0" borderId="0" xfId="0" applyFont="1"/>
    <xf numFmtId="170" fontId="64" fillId="0" borderId="0" xfId="0" applyNumberFormat="1" applyFont="1" applyAlignment="1">
      <alignment horizontal="center" vertical="center"/>
    </xf>
    <xf numFmtId="0" fontId="64" fillId="0" borderId="0" xfId="0" applyFont="1" applyAlignment="1">
      <alignment wrapText="1"/>
    </xf>
    <xf numFmtId="4" fontId="64" fillId="0" borderId="40" xfId="0" applyNumberFormat="1" applyFont="1" applyBorder="1" applyAlignment="1">
      <alignment horizontal="center" vertical="center"/>
    </xf>
    <xf numFmtId="0" fontId="21" fillId="13" borderId="40" xfId="0" applyFont="1" applyFill="1" applyBorder="1" applyAlignment="1">
      <alignment vertical="center" wrapText="1"/>
    </xf>
    <xf numFmtId="0" fontId="32" fillId="0" borderId="40" xfId="0" applyFont="1" applyBorder="1" applyAlignment="1">
      <alignment horizontal="center" vertical="center" wrapText="1"/>
    </xf>
    <xf numFmtId="0" fontId="21" fillId="0" borderId="41" xfId="0" applyFont="1" applyBorder="1" applyAlignment="1">
      <alignment horizontal="center" vertical="center"/>
    </xf>
    <xf numFmtId="0" fontId="65" fillId="0" borderId="0" xfId="0" applyFont="1"/>
    <xf numFmtId="0" fontId="65" fillId="0" borderId="41" xfId="0" applyFont="1" applyBorder="1" applyAlignment="1">
      <alignment horizontal="center" vertical="center"/>
    </xf>
    <xf numFmtId="0" fontId="65" fillId="0" borderId="40" xfId="0" applyFont="1" applyBorder="1" applyAlignment="1">
      <alignment vertical="center" wrapText="1"/>
    </xf>
    <xf numFmtId="4" fontId="65" fillId="0" borderId="40" xfId="0" applyNumberFormat="1" applyFont="1" applyBorder="1" applyAlignment="1">
      <alignment horizontal="center" vertical="center" wrapText="1"/>
    </xf>
    <xf numFmtId="0" fontId="65" fillId="0" borderId="40" xfId="0" applyFont="1" applyBorder="1" applyAlignment="1">
      <alignment horizontal="center" vertical="center" wrapText="1"/>
    </xf>
    <xf numFmtId="0" fontId="2" fillId="0" borderId="0" xfId="0" applyFont="1" applyAlignment="1">
      <alignment vertical="center" wrapText="1"/>
    </xf>
    <xf numFmtId="4" fontId="32" fillId="0" borderId="40" xfId="0" applyNumberFormat="1" applyFont="1" applyBorder="1" applyAlignment="1">
      <alignment horizontal="center" vertical="center" wrapText="1"/>
    </xf>
    <xf numFmtId="0" fontId="32" fillId="14" borderId="40" xfId="0" applyFont="1" applyFill="1" applyBorder="1" applyAlignment="1">
      <alignment vertical="center" wrapText="1"/>
    </xf>
    <xf numFmtId="0" fontId="66" fillId="0" borderId="40" xfId="0" applyFont="1" applyBorder="1" applyAlignment="1">
      <alignment horizontal="center" vertical="center" wrapText="1"/>
    </xf>
    <xf numFmtId="0" fontId="66" fillId="0" borderId="40" xfId="0" applyFont="1" applyBorder="1" applyAlignment="1">
      <alignment vertical="center" wrapText="1"/>
    </xf>
    <xf numFmtId="0" fontId="68" fillId="0" borderId="40" xfId="0" applyFont="1" applyBorder="1" applyAlignment="1">
      <alignment vertical="center" wrapText="1"/>
    </xf>
    <xf numFmtId="0" fontId="65" fillId="0" borderId="40" xfId="0" applyFont="1" applyBorder="1" applyAlignment="1">
      <alignment horizontal="center" vertical="center"/>
    </xf>
    <xf numFmtId="0" fontId="29" fillId="12" borderId="40" xfId="0" applyFont="1" applyFill="1" applyBorder="1" applyAlignment="1">
      <alignment vertical="center" wrapText="1"/>
    </xf>
    <xf numFmtId="4" fontId="68" fillId="0" borderId="40" xfId="0" applyNumberFormat="1" applyFont="1" applyBorder="1" applyAlignment="1">
      <alignment horizontal="center" vertical="center" wrapText="1"/>
    </xf>
    <xf numFmtId="0" fontId="68" fillId="0" borderId="40" xfId="0" applyFont="1" applyBorder="1" applyAlignment="1">
      <alignment horizontal="center" vertical="center" wrapText="1"/>
    </xf>
    <xf numFmtId="0" fontId="29" fillId="14" borderId="40" xfId="0" applyFont="1" applyFill="1" applyBorder="1" applyAlignment="1">
      <alignment vertical="center" wrapText="1"/>
    </xf>
    <xf numFmtId="0" fontId="71" fillId="0" borderId="40" xfId="0" applyFont="1" applyBorder="1" applyAlignment="1">
      <alignment vertical="center" wrapText="1"/>
    </xf>
    <xf numFmtId="4" fontId="32" fillId="0" borderId="18" xfId="0" applyNumberFormat="1" applyFont="1" applyBorder="1" applyAlignment="1">
      <alignment horizontal="center" vertical="center" wrapText="1"/>
    </xf>
    <xf numFmtId="0" fontId="32" fillId="0" borderId="18" xfId="0" applyFont="1" applyBorder="1" applyAlignment="1">
      <alignment horizontal="center" vertical="center" wrapText="1"/>
    </xf>
    <xf numFmtId="0" fontId="32" fillId="0" borderId="18" xfId="0" applyFont="1" applyBorder="1" applyAlignment="1">
      <alignment vertical="center" wrapText="1"/>
    </xf>
    <xf numFmtId="0" fontId="29" fillId="0" borderId="43" xfId="0" applyFont="1" applyBorder="1" applyAlignment="1">
      <alignment horizontal="center" vertical="center"/>
    </xf>
    <xf numFmtId="0" fontId="28" fillId="0" borderId="22" xfId="0" applyFont="1" applyBorder="1" applyAlignment="1">
      <alignment horizontal="center" vertical="center" wrapText="1"/>
    </xf>
    <xf numFmtId="0" fontId="21" fillId="0" borderId="41" xfId="0" applyFont="1" applyBorder="1" applyAlignment="1">
      <alignment horizontal="center" vertical="center" wrapText="1"/>
    </xf>
    <xf numFmtId="0" fontId="28" fillId="0" borderId="41" xfId="0" applyFont="1" applyBorder="1" applyAlignment="1">
      <alignment horizontal="center" vertical="center" wrapText="1"/>
    </xf>
    <xf numFmtId="0" fontId="60" fillId="0" borderId="40" xfId="0" applyFont="1" applyBorder="1" applyAlignment="1">
      <alignment vertical="center" wrapText="1"/>
    </xf>
    <xf numFmtId="4" fontId="60" fillId="0" borderId="40" xfId="0" applyNumberFormat="1" applyFont="1" applyBorder="1" applyAlignment="1">
      <alignment horizontal="center" vertical="center" wrapText="1"/>
    </xf>
    <xf numFmtId="0" fontId="60" fillId="0" borderId="43" xfId="0" applyFont="1" applyBorder="1" applyAlignment="1">
      <alignment horizontal="center" vertical="center" wrapText="1"/>
    </xf>
    <xf numFmtId="0" fontId="60" fillId="0" borderId="43" xfId="0" applyFont="1" applyBorder="1" applyAlignment="1">
      <alignment vertical="center" wrapText="1"/>
    </xf>
    <xf numFmtId="0" fontId="15" fillId="0" borderId="43" xfId="0" applyFont="1" applyBorder="1" applyAlignment="1">
      <alignment horizontal="left" vertical="center" wrapText="1"/>
    </xf>
    <xf numFmtId="0" fontId="43" fillId="0" borderId="0" xfId="0" applyFont="1" applyAlignment="1">
      <alignment horizontal="center" vertical="center"/>
    </xf>
    <xf numFmtId="0" fontId="43" fillId="0" borderId="0" xfId="0" applyFont="1" applyAlignment="1">
      <alignment horizontal="center" wrapText="1"/>
    </xf>
    <xf numFmtId="0" fontId="72" fillId="0" borderId="0" xfId="0" applyFont="1" applyAlignment="1">
      <alignment horizontal="left" vertical="center"/>
    </xf>
    <xf numFmtId="0" fontId="73" fillId="0" borderId="0" xfId="0" applyFont="1" applyAlignment="1">
      <alignment horizontal="center" vertical="center"/>
    </xf>
    <xf numFmtId="0" fontId="74" fillId="0" borderId="0" xfId="0" applyFont="1" applyAlignment="1">
      <alignment vertical="center"/>
    </xf>
    <xf numFmtId="0" fontId="3" fillId="0" borderId="0" xfId="0" applyFont="1" applyProtection="1"/>
    <xf numFmtId="0" fontId="3" fillId="0" borderId="0" xfId="0" applyFont="1" applyAlignment="1" applyProtection="1">
      <alignment horizontal="center"/>
    </xf>
    <xf numFmtId="0" fontId="3" fillId="0" borderId="0" xfId="0" applyFont="1" applyFill="1" applyProtection="1"/>
    <xf numFmtId="165" fontId="3" fillId="0" borderId="4" xfId="0" quotePrefix="1" applyNumberFormat="1" applyFont="1" applyFill="1" applyBorder="1" applyAlignment="1" applyProtection="1">
      <alignment horizontal="left" vertical="center" indent="1"/>
    </xf>
    <xf numFmtId="0" fontId="5" fillId="0" borderId="3" xfId="0" applyFont="1" applyFill="1" applyBorder="1" applyAlignment="1" applyProtection="1">
      <alignment horizontal="right" vertical="center"/>
    </xf>
    <xf numFmtId="165" fontId="4" fillId="20" borderId="6" xfId="0" applyNumberFormat="1" applyFont="1" applyFill="1" applyBorder="1" applyAlignment="1" applyProtection="1">
      <alignment vertical="center"/>
    </xf>
    <xf numFmtId="0" fontId="4" fillId="20" borderId="6" xfId="0" applyNumberFormat="1" applyFont="1" applyFill="1" applyBorder="1" applyAlignment="1" applyProtection="1">
      <alignment vertical="center"/>
    </xf>
    <xf numFmtId="165" fontId="4" fillId="20" borderId="7" xfId="0" applyNumberFormat="1" applyFont="1" applyFill="1" applyBorder="1" applyAlignment="1" applyProtection="1">
      <alignment vertical="center" wrapText="1"/>
    </xf>
    <xf numFmtId="165" fontId="4" fillId="20" borderId="8" xfId="0" applyNumberFormat="1" applyFont="1" applyFill="1" applyBorder="1" applyAlignment="1" applyProtection="1">
      <alignment vertical="center" wrapText="1"/>
    </xf>
    <xf numFmtId="0" fontId="4" fillId="20" borderId="7" xfId="0" applyFont="1" applyFill="1" applyBorder="1" applyAlignment="1" applyProtection="1">
      <alignment vertical="center" wrapText="1"/>
    </xf>
    <xf numFmtId="0" fontId="4" fillId="20" borderId="7" xfId="0" applyFont="1" applyFill="1" applyBorder="1" applyAlignment="1" applyProtection="1">
      <alignment vertical="center"/>
    </xf>
    <xf numFmtId="0" fontId="4" fillId="20" borderId="6" xfId="0" applyFont="1" applyFill="1" applyBorder="1" applyAlignment="1" applyProtection="1">
      <alignment vertical="center"/>
    </xf>
    <xf numFmtId="0" fontId="4" fillId="20" borderId="9" xfId="0" applyFont="1" applyFill="1" applyBorder="1" applyAlignment="1" applyProtection="1">
      <alignment vertical="center"/>
    </xf>
    <xf numFmtId="165" fontId="3" fillId="0" borderId="13" xfId="0" applyNumberFormat="1" applyFont="1" applyFill="1" applyBorder="1" applyAlignment="1" applyProtection="1">
      <alignment horizontal="left" vertical="center" indent="1"/>
    </xf>
    <xf numFmtId="0" fontId="5" fillId="0" borderId="12" xfId="0" applyFont="1" applyFill="1" applyBorder="1" applyAlignment="1" applyProtection="1">
      <alignment horizontal="right" vertical="center"/>
    </xf>
    <xf numFmtId="165" fontId="4" fillId="20" borderId="13" xfId="0" applyNumberFormat="1" applyFont="1" applyFill="1" applyBorder="1" applyAlignment="1" applyProtection="1">
      <alignment vertical="center"/>
    </xf>
    <xf numFmtId="165" fontId="4" fillId="20" borderId="15" xfId="0" applyNumberFormat="1" applyFont="1" applyFill="1" applyBorder="1" applyAlignment="1" applyProtection="1">
      <alignment vertical="center"/>
    </xf>
    <xf numFmtId="0" fontId="4" fillId="20" borderId="15" xfId="0" applyNumberFormat="1" applyFont="1" applyFill="1" applyBorder="1" applyAlignment="1" applyProtection="1">
      <alignment vertical="center"/>
    </xf>
    <xf numFmtId="165" fontId="4" fillId="20" borderId="13" xfId="0" applyNumberFormat="1" applyFont="1" applyFill="1" applyBorder="1" applyAlignment="1" applyProtection="1">
      <alignment vertical="center" wrapText="1"/>
    </xf>
    <xf numFmtId="165" fontId="4" fillId="20" borderId="16" xfId="0" applyNumberFormat="1" applyFont="1" applyFill="1" applyBorder="1" applyAlignment="1" applyProtection="1">
      <alignment vertical="center" wrapText="1"/>
    </xf>
    <xf numFmtId="0" fontId="4" fillId="20" borderId="13" xfId="0" applyFont="1" applyFill="1" applyBorder="1" applyAlignment="1" applyProtection="1">
      <alignment vertical="center" wrapText="1"/>
    </xf>
    <xf numFmtId="0" fontId="4" fillId="20" borderId="13" xfId="0" applyFont="1" applyFill="1" applyBorder="1" applyAlignment="1" applyProtection="1">
      <alignment vertical="center"/>
    </xf>
    <xf numFmtId="0" fontId="4" fillId="20" borderId="15" xfId="0" applyFont="1" applyFill="1" applyBorder="1" applyAlignment="1" applyProtection="1">
      <alignment vertical="center"/>
    </xf>
    <xf numFmtId="0" fontId="4" fillId="20" borderId="17" xfId="0" applyFont="1" applyFill="1" applyBorder="1" applyAlignment="1" applyProtection="1">
      <alignment vertical="center"/>
    </xf>
    <xf numFmtId="10" fontId="3" fillId="0" borderId="13" xfId="0" applyNumberFormat="1" applyFont="1" applyFill="1" applyBorder="1" applyAlignment="1" applyProtection="1">
      <alignment horizontal="right" vertical="center"/>
    </xf>
    <xf numFmtId="166" fontId="3" fillId="0" borderId="13" xfId="0" applyNumberFormat="1" applyFont="1" applyFill="1" applyBorder="1" applyAlignment="1" applyProtection="1">
      <alignment horizontal="left" vertical="center" indent="1"/>
    </xf>
    <xf numFmtId="167" fontId="3" fillId="0" borderId="13" xfId="0" applyNumberFormat="1" applyFont="1" applyFill="1" applyBorder="1" applyAlignment="1" applyProtection="1">
      <alignment vertical="center"/>
    </xf>
    <xf numFmtId="0" fontId="3" fillId="0" borderId="13" xfId="0" applyFont="1" applyFill="1" applyBorder="1" applyAlignment="1" applyProtection="1">
      <alignment horizontal="left" vertical="center" wrapText="1" indent="1"/>
    </xf>
    <xf numFmtId="3" fontId="3" fillId="0" borderId="13" xfId="0" applyNumberFormat="1" applyFont="1" applyFill="1" applyBorder="1" applyAlignment="1" applyProtection="1">
      <alignment horizontal="right" vertical="center"/>
    </xf>
    <xf numFmtId="165" fontId="3" fillId="0" borderId="13" xfId="0" quotePrefix="1" applyNumberFormat="1" applyFont="1" applyFill="1" applyBorder="1" applyAlignment="1" applyProtection="1">
      <alignment horizontal="left" vertical="center" indent="1"/>
    </xf>
    <xf numFmtId="0" fontId="3" fillId="0" borderId="13" xfId="0" applyFont="1" applyFill="1" applyBorder="1" applyAlignment="1" applyProtection="1">
      <alignment horizontal="left" vertical="center" indent="1"/>
    </xf>
    <xf numFmtId="3" fontId="3" fillId="0" borderId="19" xfId="0" applyNumberFormat="1" applyFont="1" applyFill="1" applyBorder="1" applyAlignment="1" applyProtection="1">
      <alignment horizontal="right" vertical="center"/>
    </xf>
    <xf numFmtId="0" fontId="5" fillId="0" borderId="20" xfId="0" applyFont="1" applyFill="1" applyBorder="1" applyAlignment="1" applyProtection="1">
      <alignment horizontal="right" vertical="center"/>
    </xf>
    <xf numFmtId="10" fontId="3" fillId="0" borderId="19" xfId="0" applyNumberFormat="1" applyFont="1" applyFill="1" applyBorder="1" applyAlignment="1" applyProtection="1">
      <alignment horizontal="right" vertical="center"/>
    </xf>
    <xf numFmtId="167" fontId="3" fillId="0" borderId="19" xfId="0" applyNumberFormat="1" applyFont="1" applyFill="1" applyBorder="1" applyAlignment="1" applyProtection="1">
      <alignment vertical="center"/>
    </xf>
    <xf numFmtId="165" fontId="3" fillId="0" borderId="19" xfId="0" applyNumberFormat="1" applyFont="1" applyFill="1" applyBorder="1" applyAlignment="1" applyProtection="1">
      <alignment horizontal="left" vertical="center" indent="1"/>
    </xf>
    <xf numFmtId="167" fontId="3" fillId="0" borderId="19" xfId="0" quotePrefix="1" applyNumberFormat="1" applyFont="1" applyFill="1" applyBorder="1" applyAlignment="1" applyProtection="1">
      <alignment horizontal="left" vertical="center" indent="1"/>
    </xf>
    <xf numFmtId="165" fontId="4" fillId="20" borderId="23" xfId="0" applyNumberFormat="1" applyFont="1" applyFill="1" applyBorder="1" applyAlignment="1" applyProtection="1">
      <alignment vertical="center"/>
    </xf>
    <xf numFmtId="165" fontId="4" fillId="20" borderId="23" xfId="0" applyNumberFormat="1" applyFont="1" applyFill="1" applyBorder="1" applyAlignment="1" applyProtection="1">
      <alignment vertical="center" wrapText="1"/>
    </xf>
    <xf numFmtId="165" fontId="4" fillId="20" borderId="24" xfId="0" applyNumberFormat="1" applyFont="1" applyFill="1" applyBorder="1" applyAlignment="1" applyProtection="1">
      <alignment vertical="center" wrapText="1"/>
    </xf>
    <xf numFmtId="0" fontId="4" fillId="20" borderId="23" xfId="0" applyFont="1" applyFill="1" applyBorder="1" applyAlignment="1" applyProtection="1">
      <alignment vertical="center" wrapText="1"/>
    </xf>
    <xf numFmtId="0" fontId="4" fillId="20" borderId="23" xfId="0" applyFont="1" applyFill="1" applyBorder="1" applyAlignment="1" applyProtection="1">
      <alignment vertical="center"/>
    </xf>
    <xf numFmtId="0" fontId="4" fillId="20" borderId="16" xfId="0" applyFont="1" applyFill="1" applyBorder="1" applyAlignment="1" applyProtection="1">
      <alignment vertical="center"/>
    </xf>
    <xf numFmtId="0" fontId="4" fillId="20" borderId="25" xfId="0" applyFont="1" applyFill="1" applyBorder="1" applyAlignment="1" applyProtection="1">
      <alignment vertical="center"/>
    </xf>
    <xf numFmtId="0" fontId="5" fillId="2" borderId="12" xfId="0" applyFont="1" applyFill="1" applyBorder="1" applyAlignment="1" applyProtection="1">
      <alignment horizontal="right" vertical="center"/>
    </xf>
    <xf numFmtId="10" fontId="3" fillId="2" borderId="13" xfId="0" applyNumberFormat="1" applyFont="1" applyFill="1" applyBorder="1" applyAlignment="1" applyProtection="1">
      <alignment horizontal="right" vertical="center"/>
    </xf>
    <xf numFmtId="0" fontId="5" fillId="2" borderId="20" xfId="0" applyFont="1" applyFill="1" applyBorder="1" applyAlignment="1" applyProtection="1">
      <alignment horizontal="right" vertical="center"/>
    </xf>
    <xf numFmtId="10" fontId="3" fillId="2" borderId="19" xfId="0" applyNumberFormat="1" applyFont="1" applyFill="1" applyBorder="1" applyAlignment="1" applyProtection="1">
      <alignment horizontal="right" vertical="center"/>
    </xf>
    <xf numFmtId="0" fontId="4" fillId="0" borderId="13" xfId="0" applyFont="1" applyFill="1" applyBorder="1" applyAlignment="1" applyProtection="1">
      <alignment horizontal="left" vertical="center" wrapText="1" indent="1"/>
    </xf>
    <xf numFmtId="165" fontId="3" fillId="0" borderId="4" xfId="0" applyNumberFormat="1" applyFont="1" applyFill="1" applyBorder="1" applyAlignment="1" applyProtection="1">
      <alignment horizontal="left" vertical="center" indent="1"/>
    </xf>
    <xf numFmtId="165" fontId="3" fillId="0" borderId="22" xfId="0" applyNumberFormat="1" applyFont="1" applyFill="1" applyBorder="1" applyAlignment="1" applyProtection="1">
      <alignment horizontal="left" vertical="center" indent="1"/>
    </xf>
    <xf numFmtId="10" fontId="3" fillId="3" borderId="13" xfId="0" applyNumberFormat="1" applyFont="1" applyFill="1" applyBorder="1" applyAlignment="1" applyProtection="1">
      <alignment horizontal="right" vertical="center"/>
    </xf>
    <xf numFmtId="0" fontId="5" fillId="3" borderId="12" xfId="0" applyFont="1" applyFill="1" applyBorder="1" applyAlignment="1" applyProtection="1">
      <alignment horizontal="right" vertical="center"/>
    </xf>
    <xf numFmtId="10" fontId="3" fillId="3" borderId="19" xfId="0" applyNumberFormat="1" applyFont="1" applyFill="1" applyBorder="1" applyAlignment="1" applyProtection="1">
      <alignment horizontal="right" vertical="center"/>
    </xf>
    <xf numFmtId="0" fontId="5" fillId="3" borderId="20" xfId="0" applyFont="1" applyFill="1" applyBorder="1" applyAlignment="1" applyProtection="1">
      <alignment horizontal="right" vertical="center"/>
    </xf>
    <xf numFmtId="10" fontId="4" fillId="4" borderId="13" xfId="0" applyNumberFormat="1" applyFont="1" applyFill="1" applyBorder="1" applyAlignment="1" applyProtection="1">
      <alignment horizontal="right" vertical="center"/>
    </xf>
    <xf numFmtId="0" fontId="6" fillId="4" borderId="12" xfId="0" applyFont="1" applyFill="1" applyBorder="1" applyAlignment="1" applyProtection="1">
      <alignment horizontal="right" vertical="center"/>
    </xf>
    <xf numFmtId="10" fontId="4" fillId="4" borderId="19" xfId="0" applyNumberFormat="1" applyFont="1" applyFill="1" applyBorder="1" applyAlignment="1" applyProtection="1">
      <alignment horizontal="right" vertical="center"/>
    </xf>
    <xf numFmtId="0" fontId="6" fillId="4" borderId="20" xfId="0" applyFont="1" applyFill="1" applyBorder="1" applyAlignment="1" applyProtection="1">
      <alignment horizontal="right" vertical="center"/>
    </xf>
    <xf numFmtId="165" fontId="3" fillId="0" borderId="19" xfId="0" quotePrefix="1" applyNumberFormat="1" applyFont="1" applyFill="1" applyBorder="1" applyAlignment="1" applyProtection="1">
      <alignment horizontal="left" vertical="center" indent="1"/>
    </xf>
    <xf numFmtId="10" fontId="4" fillId="0" borderId="13" xfId="0" applyNumberFormat="1" applyFont="1" applyFill="1" applyBorder="1" applyAlignment="1" applyProtection="1">
      <alignment horizontal="right" vertical="center"/>
    </xf>
    <xf numFmtId="0" fontId="6" fillId="0" borderId="12" xfId="0" applyFont="1" applyFill="1" applyBorder="1" applyAlignment="1" applyProtection="1">
      <alignment horizontal="right" vertical="center"/>
    </xf>
    <xf numFmtId="3" fontId="4" fillId="0" borderId="13" xfId="0" applyNumberFormat="1" applyFont="1" applyFill="1" applyBorder="1" applyAlignment="1" applyProtection="1">
      <alignment horizontal="right" vertical="center"/>
    </xf>
    <xf numFmtId="3" fontId="4" fillId="0" borderId="19" xfId="0" applyNumberFormat="1" applyFont="1" applyFill="1" applyBorder="1" applyAlignment="1" applyProtection="1">
      <alignment horizontal="right" vertical="center"/>
    </xf>
    <xf numFmtId="0" fontId="6" fillId="0" borderId="20" xfId="0" applyFont="1" applyFill="1" applyBorder="1" applyAlignment="1" applyProtection="1">
      <alignment horizontal="right" vertical="center"/>
    </xf>
    <xf numFmtId="10" fontId="4" fillId="0" borderId="19" xfId="0" applyNumberFormat="1" applyFont="1" applyFill="1" applyBorder="1" applyAlignment="1" applyProtection="1">
      <alignment horizontal="right" vertical="center"/>
    </xf>
    <xf numFmtId="10" fontId="3" fillId="6" borderId="13" xfId="0" applyNumberFormat="1" applyFont="1" applyFill="1" applyBorder="1" applyAlignment="1" applyProtection="1">
      <alignment horizontal="right" vertical="center"/>
    </xf>
    <xf numFmtId="0" fontId="5" fillId="6" borderId="12" xfId="0" applyFont="1" applyFill="1" applyBorder="1" applyAlignment="1" applyProtection="1">
      <alignment horizontal="right" vertical="center"/>
    </xf>
    <xf numFmtId="10" fontId="3" fillId="4" borderId="13" xfId="0" applyNumberFormat="1" applyFont="1" applyFill="1" applyBorder="1" applyAlignment="1" applyProtection="1">
      <alignment horizontal="right" vertical="center"/>
    </xf>
    <xf numFmtId="0" fontId="5" fillId="4" borderId="12" xfId="0" applyFont="1" applyFill="1" applyBorder="1" applyAlignment="1" applyProtection="1">
      <alignment horizontal="right" vertical="center"/>
    </xf>
    <xf numFmtId="0" fontId="5" fillId="6" borderId="20" xfId="0" applyFont="1" applyFill="1" applyBorder="1" applyAlignment="1" applyProtection="1">
      <alignment horizontal="right" vertical="center"/>
    </xf>
    <xf numFmtId="10" fontId="3" fillId="6" borderId="19" xfId="0" applyNumberFormat="1" applyFont="1" applyFill="1" applyBorder="1" applyAlignment="1" applyProtection="1">
      <alignment horizontal="right" vertical="center"/>
    </xf>
    <xf numFmtId="10" fontId="3" fillId="4" borderId="19" xfId="0" applyNumberFormat="1" applyFont="1" applyFill="1" applyBorder="1" applyAlignment="1" applyProtection="1">
      <alignment horizontal="right" vertical="center"/>
    </xf>
    <xf numFmtId="0" fontId="5" fillId="4" borderId="20" xfId="0" applyFont="1" applyFill="1" applyBorder="1" applyAlignment="1" applyProtection="1">
      <alignment horizontal="right" vertical="center"/>
    </xf>
    <xf numFmtId="3" fontId="3" fillId="0" borderId="19" xfId="0" quotePrefix="1" applyNumberFormat="1" applyFont="1" applyFill="1" applyBorder="1" applyAlignment="1" applyProtection="1">
      <alignment horizontal="right" vertical="center"/>
    </xf>
    <xf numFmtId="10" fontId="7" fillId="0" borderId="13" xfId="0" applyNumberFormat="1" applyFont="1" applyFill="1" applyBorder="1" applyAlignment="1" applyProtection="1">
      <alignment horizontal="right" vertical="center"/>
    </xf>
    <xf numFmtId="0" fontId="8" fillId="0" borderId="12" xfId="0" applyFont="1" applyFill="1" applyBorder="1" applyAlignment="1" applyProtection="1">
      <alignment horizontal="right" vertical="center"/>
    </xf>
    <xf numFmtId="10" fontId="7" fillId="0" borderId="19" xfId="0" applyNumberFormat="1" applyFont="1" applyFill="1" applyBorder="1" applyAlignment="1" applyProtection="1">
      <alignment horizontal="right" vertical="center"/>
    </xf>
    <xf numFmtId="0" fontId="8" fillId="0" borderId="20" xfId="0" applyFont="1" applyFill="1" applyBorder="1" applyAlignment="1" applyProtection="1">
      <alignment horizontal="right" vertical="center"/>
    </xf>
    <xf numFmtId="10" fontId="3" fillId="0" borderId="13" xfId="0" quotePrefix="1" applyNumberFormat="1" applyFont="1" applyFill="1" applyBorder="1" applyAlignment="1" applyProtection="1">
      <alignment horizontal="right" vertical="center"/>
    </xf>
    <xf numFmtId="3" fontId="7" fillId="0" borderId="13" xfId="0" applyNumberFormat="1" applyFont="1" applyFill="1" applyBorder="1" applyAlignment="1" applyProtection="1">
      <alignment horizontal="right" vertical="center"/>
    </xf>
    <xf numFmtId="3" fontId="7" fillId="0" borderId="19" xfId="0" applyNumberFormat="1" applyFont="1" applyFill="1" applyBorder="1" applyAlignment="1" applyProtection="1">
      <alignment horizontal="right" vertical="center"/>
    </xf>
    <xf numFmtId="166" fontId="3" fillId="0" borderId="13" xfId="0" quotePrefix="1" applyNumberFormat="1" applyFont="1" applyFill="1" applyBorder="1" applyAlignment="1" applyProtection="1">
      <alignment horizontal="left" vertical="center" indent="1"/>
    </xf>
    <xf numFmtId="165" fontId="3" fillId="0" borderId="23" xfId="0" applyNumberFormat="1" applyFont="1" applyFill="1" applyBorder="1" applyAlignment="1" applyProtection="1">
      <alignment horizontal="left" vertical="center" indent="1"/>
    </xf>
    <xf numFmtId="10" fontId="7" fillId="4" borderId="13" xfId="0" applyNumberFormat="1" applyFont="1" applyFill="1" applyBorder="1" applyAlignment="1" applyProtection="1">
      <alignment horizontal="right" vertical="center"/>
    </xf>
    <xf numFmtId="0" fontId="8" fillId="4" borderId="12" xfId="0" applyFont="1" applyFill="1" applyBorder="1" applyAlignment="1" applyProtection="1">
      <alignment horizontal="right" vertical="center"/>
    </xf>
    <xf numFmtId="10" fontId="7" fillId="4" borderId="19" xfId="0" applyNumberFormat="1" applyFont="1" applyFill="1" applyBorder="1" applyAlignment="1" applyProtection="1">
      <alignment horizontal="right" vertical="center"/>
    </xf>
    <xf numFmtId="0" fontId="8" fillId="4" borderId="20" xfId="0" applyFont="1" applyFill="1" applyBorder="1" applyAlignment="1" applyProtection="1">
      <alignment horizontal="right" vertical="center"/>
    </xf>
    <xf numFmtId="0" fontId="3" fillId="0" borderId="13" xfId="0" quotePrefix="1" applyFont="1" applyFill="1" applyBorder="1" applyAlignment="1" applyProtection="1">
      <alignment horizontal="left" vertical="center" wrapText="1" indent="1"/>
    </xf>
    <xf numFmtId="0" fontId="3" fillId="0" borderId="13" xfId="0" quotePrefix="1" applyFont="1" applyFill="1" applyBorder="1" applyAlignment="1" applyProtection="1">
      <alignment horizontal="left" vertical="center" indent="1"/>
    </xf>
    <xf numFmtId="3" fontId="4" fillId="21" borderId="13" xfId="0" applyNumberFormat="1" applyFont="1" applyFill="1" applyBorder="1" applyAlignment="1" applyProtection="1">
      <alignment horizontal="right" vertical="center"/>
    </xf>
    <xf numFmtId="3" fontId="4" fillId="21" borderId="19" xfId="0" applyNumberFormat="1" applyFont="1" applyFill="1" applyBorder="1" applyAlignment="1" applyProtection="1">
      <alignment horizontal="right" vertical="center"/>
    </xf>
    <xf numFmtId="167" fontId="3" fillId="0" borderId="13" xfId="0" quotePrefix="1" applyNumberFormat="1" applyFont="1" applyFill="1" applyBorder="1" applyAlignment="1" applyProtection="1">
      <alignment vertical="center"/>
    </xf>
    <xf numFmtId="165" fontId="4" fillId="20" borderId="7" xfId="0" applyNumberFormat="1" applyFont="1" applyFill="1" applyBorder="1" applyAlignment="1" applyProtection="1">
      <alignment vertical="center"/>
    </xf>
    <xf numFmtId="10" fontId="3" fillId="5" borderId="13" xfId="0" applyNumberFormat="1" applyFont="1" applyFill="1" applyBorder="1" applyAlignment="1" applyProtection="1">
      <alignment horizontal="right" vertical="center"/>
    </xf>
    <xf numFmtId="0" fontId="5" fillId="5" borderId="12" xfId="0" applyFont="1" applyFill="1" applyBorder="1" applyAlignment="1" applyProtection="1">
      <alignment horizontal="right" vertical="center"/>
    </xf>
    <xf numFmtId="10" fontId="3" fillId="5" borderId="19" xfId="0" applyNumberFormat="1" applyFont="1" applyFill="1" applyBorder="1" applyAlignment="1" applyProtection="1">
      <alignment horizontal="right" vertical="center"/>
    </xf>
    <xf numFmtId="0" fontId="5" fillId="5" borderId="20" xfId="0" applyFont="1" applyFill="1" applyBorder="1" applyAlignment="1" applyProtection="1">
      <alignment horizontal="right" vertical="center"/>
    </xf>
    <xf numFmtId="10" fontId="4" fillId="5" borderId="13" xfId="0" applyNumberFormat="1" applyFont="1" applyFill="1" applyBorder="1" applyAlignment="1" applyProtection="1">
      <alignment horizontal="right" vertical="center"/>
    </xf>
    <xf numFmtId="0" fontId="6" fillId="5" borderId="12" xfId="0" applyFont="1" applyFill="1" applyBorder="1" applyAlignment="1" applyProtection="1">
      <alignment horizontal="right" vertical="center"/>
    </xf>
    <xf numFmtId="10" fontId="4" fillId="5" borderId="19" xfId="0" applyNumberFormat="1" applyFont="1" applyFill="1" applyBorder="1" applyAlignment="1" applyProtection="1">
      <alignment horizontal="right" vertical="center"/>
    </xf>
    <xf numFmtId="0" fontId="6" fillId="5" borderId="20" xfId="0" applyFont="1" applyFill="1" applyBorder="1" applyAlignment="1" applyProtection="1">
      <alignment horizontal="right" vertical="center"/>
    </xf>
    <xf numFmtId="10" fontId="7" fillId="0" borderId="19" xfId="0" quotePrefix="1" applyNumberFormat="1" applyFont="1" applyFill="1" applyBorder="1" applyAlignment="1" applyProtection="1">
      <alignment horizontal="right" vertical="center"/>
    </xf>
    <xf numFmtId="10" fontId="4" fillId="5" borderId="19" xfId="0" quotePrefix="1" applyNumberFormat="1" applyFont="1" applyFill="1" applyBorder="1" applyAlignment="1" applyProtection="1">
      <alignment horizontal="right" vertical="center"/>
    </xf>
    <xf numFmtId="10" fontId="3" fillId="0" borderId="19" xfId="0" quotePrefix="1" applyNumberFormat="1" applyFont="1" applyFill="1" applyBorder="1" applyAlignment="1" applyProtection="1">
      <alignment horizontal="right" vertical="center"/>
    </xf>
    <xf numFmtId="0" fontId="4" fillId="20" borderId="23" xfId="0" applyNumberFormat="1" applyFont="1" applyFill="1" applyBorder="1" applyAlignment="1" applyProtection="1">
      <alignment vertical="center"/>
    </xf>
    <xf numFmtId="165" fontId="4" fillId="20" borderId="24" xfId="0" applyNumberFormat="1" applyFont="1" applyFill="1" applyBorder="1" applyAlignment="1" applyProtection="1">
      <alignment vertical="center"/>
    </xf>
    <xf numFmtId="10" fontId="7" fillId="8" borderId="13" xfId="0" applyNumberFormat="1" applyFont="1" applyFill="1" applyBorder="1" applyAlignment="1" applyProtection="1">
      <alignment horizontal="right" vertical="center"/>
    </xf>
    <xf numFmtId="10" fontId="3" fillId="8" borderId="13" xfId="0" applyNumberFormat="1" applyFont="1" applyFill="1" applyBorder="1" applyAlignment="1" applyProtection="1">
      <alignment horizontal="right" vertical="center"/>
    </xf>
    <xf numFmtId="10" fontId="7" fillId="8" borderId="19" xfId="0" applyNumberFormat="1" applyFont="1" applyFill="1" applyBorder="1" applyAlignment="1" applyProtection="1">
      <alignment horizontal="right" vertical="center"/>
    </xf>
    <xf numFmtId="10" fontId="3" fillId="8" borderId="19" xfId="0" applyNumberFormat="1" applyFont="1" applyFill="1" applyBorder="1" applyAlignment="1" applyProtection="1">
      <alignment horizontal="right" vertical="center"/>
    </xf>
    <xf numFmtId="10" fontId="7" fillId="0" borderId="13" xfId="0" quotePrefix="1" applyNumberFormat="1" applyFont="1" applyFill="1" applyBorder="1" applyAlignment="1" applyProtection="1">
      <alignment horizontal="right" vertical="center"/>
    </xf>
    <xf numFmtId="10" fontId="3" fillId="5" borderId="13" xfId="0" quotePrefix="1" applyNumberFormat="1" applyFont="1" applyFill="1" applyBorder="1" applyAlignment="1" applyProtection="1">
      <alignment horizontal="right" vertical="center"/>
    </xf>
    <xf numFmtId="10" fontId="4" fillId="0" borderId="19" xfId="0" quotePrefix="1" applyNumberFormat="1" applyFont="1" applyFill="1" applyBorder="1" applyAlignment="1" applyProtection="1">
      <alignment horizontal="right" vertical="center"/>
    </xf>
    <xf numFmtId="166" fontId="7" fillId="8" borderId="13" xfId="0" applyNumberFormat="1" applyFont="1" applyFill="1" applyBorder="1" applyAlignment="1" applyProtection="1">
      <alignment horizontal="left" vertical="center" indent="1"/>
    </xf>
    <xf numFmtId="165" fontId="3" fillId="9" borderId="13" xfId="0" applyNumberFormat="1" applyFont="1" applyFill="1" applyBorder="1" applyAlignment="1" applyProtection="1">
      <alignment horizontal="left" vertical="center" indent="1"/>
    </xf>
    <xf numFmtId="165" fontId="4" fillId="20" borderId="6" xfId="0" applyNumberFormat="1" applyFont="1" applyFill="1" applyBorder="1" applyAlignment="1" applyProtection="1">
      <alignment vertical="center" wrapText="1"/>
    </xf>
    <xf numFmtId="0" fontId="4" fillId="20" borderId="6" xfId="0" applyFont="1" applyFill="1" applyBorder="1" applyAlignment="1" applyProtection="1">
      <alignment vertical="center" wrapText="1"/>
    </xf>
    <xf numFmtId="0" fontId="4" fillId="20" borderId="15" xfId="0" applyFont="1" applyFill="1" applyBorder="1" applyAlignment="1" applyProtection="1">
      <alignment vertical="center" wrapText="1"/>
    </xf>
    <xf numFmtId="165" fontId="4" fillId="20" borderId="35" xfId="0" applyNumberFormat="1" applyFont="1" applyFill="1" applyBorder="1" applyAlignment="1" applyProtection="1">
      <alignment vertical="center" wrapText="1"/>
    </xf>
    <xf numFmtId="0" fontId="4" fillId="20" borderId="35" xfId="0" applyFont="1" applyFill="1" applyBorder="1" applyAlignment="1" applyProtection="1">
      <alignment vertical="center" wrapText="1"/>
    </xf>
    <xf numFmtId="0" fontId="4" fillId="20" borderId="24" xfId="0" applyFont="1" applyFill="1" applyBorder="1" applyAlignment="1" applyProtection="1">
      <alignment vertical="center" wrapText="1"/>
    </xf>
    <xf numFmtId="165" fontId="4" fillId="20" borderId="36" xfId="0" applyNumberFormat="1" applyFont="1" applyFill="1" applyBorder="1" applyAlignment="1" applyProtection="1">
      <alignment vertical="center"/>
    </xf>
    <xf numFmtId="165" fontId="4" fillId="20" borderId="36" xfId="0" applyNumberFormat="1" applyFont="1" applyFill="1" applyBorder="1" applyAlignment="1" applyProtection="1">
      <alignment vertical="center" wrapText="1"/>
    </xf>
    <xf numFmtId="165" fontId="4" fillId="20" borderId="35" xfId="0" applyNumberFormat="1" applyFont="1" applyFill="1" applyBorder="1" applyAlignment="1" applyProtection="1">
      <alignment vertical="center"/>
    </xf>
    <xf numFmtId="0" fontId="4" fillId="20" borderId="24" xfId="0" applyFont="1" applyFill="1" applyBorder="1" applyAlignment="1" applyProtection="1">
      <alignment vertical="center"/>
    </xf>
    <xf numFmtId="0" fontId="4" fillId="20" borderId="37" xfId="0" applyFont="1" applyFill="1" applyBorder="1" applyAlignment="1" applyProtection="1">
      <alignment vertical="center"/>
    </xf>
    <xf numFmtId="10" fontId="7" fillId="4" borderId="19" xfId="0" quotePrefix="1" applyNumberFormat="1" applyFont="1" applyFill="1" applyBorder="1" applyAlignment="1" applyProtection="1">
      <alignment horizontal="right" vertical="center"/>
    </xf>
    <xf numFmtId="10" fontId="3" fillId="4" borderId="19" xfId="0" quotePrefix="1" applyNumberFormat="1" applyFont="1" applyFill="1" applyBorder="1" applyAlignment="1" applyProtection="1">
      <alignment horizontal="right" vertical="center"/>
    </xf>
    <xf numFmtId="165" fontId="4" fillId="20" borderId="15" xfId="0" applyNumberFormat="1" applyFont="1" applyFill="1" applyBorder="1" applyAlignment="1" applyProtection="1">
      <alignment vertical="center" wrapText="1"/>
    </xf>
    <xf numFmtId="165" fontId="3" fillId="0" borderId="32" xfId="0" applyNumberFormat="1" applyFont="1" applyFill="1" applyBorder="1" applyAlignment="1" applyProtection="1">
      <alignment horizontal="left" vertical="center" indent="1"/>
    </xf>
    <xf numFmtId="3" fontId="10" fillId="0" borderId="0" xfId="0" applyNumberFormat="1" applyFont="1" applyFill="1" applyAlignment="1" applyProtection="1">
      <alignment horizontal="center"/>
    </xf>
    <xf numFmtId="4" fontId="10" fillId="0" borderId="0" xfId="0" applyNumberFormat="1" applyFont="1" applyFill="1" applyAlignment="1" applyProtection="1">
      <alignment horizontal="center"/>
    </xf>
    <xf numFmtId="0" fontId="3" fillId="0" borderId="0" xfId="0" applyFont="1" applyFill="1" applyAlignment="1" applyProtection="1">
      <alignment horizontal="center"/>
    </xf>
    <xf numFmtId="169" fontId="10" fillId="0" borderId="0" xfId="0" applyNumberFormat="1" applyFont="1" applyFill="1" applyAlignment="1" applyProtection="1">
      <alignment horizontal="center"/>
    </xf>
    <xf numFmtId="0" fontId="11" fillId="0" borderId="0" xfId="0" applyFont="1" applyFill="1" applyAlignment="1" applyProtection="1">
      <alignment horizontal="left" indent="5"/>
    </xf>
    <xf numFmtId="169" fontId="10" fillId="0" borderId="0" xfId="0" applyNumberFormat="1" applyFont="1" applyFill="1" applyAlignment="1" applyProtection="1"/>
    <xf numFmtId="0" fontId="11" fillId="0" borderId="0" xfId="0" applyFont="1" applyFill="1" applyProtection="1"/>
    <xf numFmtId="166" fontId="3" fillId="0" borderId="0" xfId="0" applyNumberFormat="1" applyFont="1" applyProtection="1"/>
    <xf numFmtId="0" fontId="9" fillId="0" borderId="0" xfId="0" applyFont="1" applyFill="1" applyBorder="1" applyProtection="1"/>
    <xf numFmtId="0" fontId="6" fillId="0" borderId="0" xfId="0" applyFont="1" applyFill="1" applyBorder="1" applyAlignment="1" applyProtection="1">
      <alignment horizontal="right"/>
    </xf>
    <xf numFmtId="14" fontId="3" fillId="0" borderId="0" xfId="0" applyNumberFormat="1" applyFont="1" applyProtection="1"/>
    <xf numFmtId="0" fontId="10" fillId="0" borderId="0" xfId="0" applyFont="1" applyFill="1" applyAlignment="1" applyProtection="1"/>
    <xf numFmtId="0" fontId="5" fillId="0" borderId="0" xfId="0" applyFont="1" applyFill="1" applyAlignment="1" applyProtection="1">
      <alignment horizontal="right"/>
    </xf>
    <xf numFmtId="0" fontId="4" fillId="20" borderId="0" xfId="0" applyFont="1" applyFill="1" applyProtection="1"/>
    <xf numFmtId="0" fontId="9" fillId="20" borderId="0" xfId="0" applyFont="1" applyFill="1" applyProtection="1"/>
    <xf numFmtId="3" fontId="10" fillId="12" borderId="0" xfId="0" applyNumberFormat="1" applyFont="1" applyFill="1" applyAlignment="1" applyProtection="1">
      <alignment horizontal="center"/>
    </xf>
    <xf numFmtId="4" fontId="10" fillId="12" borderId="0" xfId="0" applyNumberFormat="1" applyFont="1" applyFill="1" applyAlignment="1" applyProtection="1">
      <alignment horizontal="center"/>
    </xf>
    <xf numFmtId="169" fontId="10" fillId="12" borderId="0" xfId="0" applyNumberFormat="1" applyFont="1" applyFill="1" applyAlignment="1" applyProtection="1">
      <alignment horizontal="center"/>
    </xf>
    <xf numFmtId="0" fontId="4" fillId="20" borderId="10" xfId="0" applyFont="1" applyFill="1" applyBorder="1" applyAlignment="1" applyProtection="1">
      <alignment vertical="center"/>
    </xf>
    <xf numFmtId="0" fontId="4" fillId="20" borderId="33" xfId="0" applyNumberFormat="1" applyFont="1" applyFill="1" applyBorder="1" applyAlignment="1" applyProtection="1">
      <alignment vertical="center"/>
    </xf>
    <xf numFmtId="165" fontId="4" fillId="20" borderId="33" xfId="0" applyNumberFormat="1" applyFont="1" applyFill="1" applyBorder="1" applyAlignment="1" applyProtection="1">
      <alignment vertical="center"/>
    </xf>
    <xf numFmtId="165" fontId="4" fillId="20" borderId="0" xfId="0" applyNumberFormat="1" applyFont="1" applyFill="1" applyProtection="1"/>
    <xf numFmtId="165" fontId="4" fillId="20" borderId="0" xfId="0" applyNumberFormat="1" applyFont="1" applyFill="1" applyAlignment="1" applyProtection="1"/>
    <xf numFmtId="0" fontId="9" fillId="20" borderId="6" xfId="0" applyFont="1" applyFill="1" applyBorder="1" applyAlignment="1" applyProtection="1">
      <alignment vertical="center"/>
    </xf>
    <xf numFmtId="0" fontId="9" fillId="20" borderId="6" xfId="0" applyFont="1" applyFill="1" applyBorder="1" applyAlignment="1" applyProtection="1">
      <alignment horizontal="center" vertical="center" wrapText="1"/>
    </xf>
    <xf numFmtId="165" fontId="9" fillId="20" borderId="6" xfId="0" applyNumberFormat="1" applyFont="1" applyFill="1" applyBorder="1" applyAlignment="1" applyProtection="1">
      <alignment horizontal="center" vertical="center" wrapText="1"/>
    </xf>
    <xf numFmtId="0" fontId="4" fillId="20" borderId="38" xfId="0" applyFont="1" applyFill="1" applyBorder="1" applyAlignment="1" applyProtection="1">
      <alignment vertical="center"/>
    </xf>
    <xf numFmtId="0" fontId="4" fillId="20" borderId="8" xfId="0" applyFont="1" applyFill="1" applyBorder="1" applyAlignment="1" applyProtection="1">
      <alignment vertical="center"/>
    </xf>
    <xf numFmtId="0" fontId="4" fillId="20" borderId="36" xfId="0" applyFont="1" applyFill="1" applyBorder="1" applyAlignment="1" applyProtection="1">
      <alignment vertical="center" wrapText="1"/>
    </xf>
    <xf numFmtId="0" fontId="4" fillId="20" borderId="16" xfId="0" applyFont="1" applyFill="1" applyBorder="1" applyAlignment="1" applyProtection="1">
      <alignment vertical="center" wrapText="1"/>
    </xf>
    <xf numFmtId="0" fontId="4" fillId="20" borderId="33" xfId="0" applyFont="1" applyFill="1" applyBorder="1" applyAlignment="1" applyProtection="1">
      <alignment vertical="center"/>
    </xf>
    <xf numFmtId="0" fontId="4" fillId="20" borderId="32" xfId="0" applyFont="1" applyFill="1" applyBorder="1" applyAlignment="1" applyProtection="1">
      <alignment vertical="center"/>
    </xf>
    <xf numFmtId="0" fontId="4" fillId="20" borderId="32" xfId="0" applyFont="1" applyFill="1" applyBorder="1" applyAlignment="1" applyProtection="1">
      <alignment vertical="center" wrapText="1"/>
    </xf>
    <xf numFmtId="165" fontId="4" fillId="20" borderId="32" xfId="0" applyNumberFormat="1" applyFont="1" applyFill="1" applyBorder="1" applyAlignment="1" applyProtection="1">
      <alignment vertical="center" wrapText="1"/>
    </xf>
    <xf numFmtId="0" fontId="4" fillId="20" borderId="35" xfId="0" applyFont="1" applyFill="1" applyBorder="1" applyAlignment="1" applyProtection="1">
      <alignment vertical="center"/>
    </xf>
    <xf numFmtId="0" fontId="4" fillId="20" borderId="24" xfId="0" applyNumberFormat="1" applyFont="1" applyFill="1" applyBorder="1" applyAlignment="1" applyProtection="1">
      <alignment vertical="center"/>
    </xf>
    <xf numFmtId="0" fontId="4" fillId="20" borderId="16" xfId="0" applyNumberFormat="1" applyFont="1" applyFill="1" applyBorder="1" applyAlignment="1" applyProtection="1">
      <alignment vertical="center"/>
    </xf>
    <xf numFmtId="165" fontId="4" fillId="20" borderId="16" xfId="0" applyNumberFormat="1" applyFont="1" applyFill="1" applyBorder="1" applyAlignment="1" applyProtection="1">
      <alignment vertical="center"/>
    </xf>
    <xf numFmtId="165" fontId="4" fillId="20" borderId="10" xfId="0" applyNumberFormat="1" applyFont="1" applyFill="1" applyBorder="1" applyAlignment="1" applyProtection="1">
      <alignment vertical="center"/>
    </xf>
    <xf numFmtId="165" fontId="4" fillId="20" borderId="8" xfId="0" applyNumberFormat="1" applyFont="1" applyFill="1" applyBorder="1" applyAlignment="1" applyProtection="1">
      <alignment vertical="center"/>
    </xf>
    <xf numFmtId="0" fontId="4" fillId="20" borderId="13" xfId="0" applyFont="1" applyFill="1" applyBorder="1" applyAlignment="1" applyProtection="1">
      <alignment horizontal="left" vertical="center" wrapText="1"/>
    </xf>
    <xf numFmtId="165" fontId="4" fillId="20" borderId="34" xfId="0" applyNumberFormat="1" applyFont="1" applyFill="1" applyBorder="1" applyAlignment="1" applyProtection="1">
      <alignment vertical="center"/>
    </xf>
    <xf numFmtId="14" fontId="4" fillId="20" borderId="23" xfId="0" applyNumberFormat="1" applyFont="1" applyFill="1" applyBorder="1" applyAlignment="1" applyProtection="1">
      <alignment vertical="center" wrapText="1"/>
    </xf>
    <xf numFmtId="14" fontId="4" fillId="20" borderId="13" xfId="0" applyNumberFormat="1" applyFont="1" applyFill="1" applyBorder="1" applyAlignment="1" applyProtection="1">
      <alignment vertical="center" wrapText="1"/>
    </xf>
    <xf numFmtId="14" fontId="4" fillId="20" borderId="7" xfId="0" applyNumberFormat="1" applyFont="1" applyFill="1" applyBorder="1" applyAlignment="1" applyProtection="1">
      <alignment vertical="center" wrapText="1"/>
    </xf>
    <xf numFmtId="166" fontId="3" fillId="0" borderId="13" xfId="0" applyNumberFormat="1" applyFont="1" applyFill="1" applyBorder="1" applyAlignment="1" applyProtection="1">
      <alignment horizontal="center" vertical="center" wrapText="1"/>
    </xf>
    <xf numFmtId="14" fontId="4" fillId="20" borderId="13" xfId="0" applyNumberFormat="1" applyFont="1" applyFill="1" applyBorder="1" applyAlignment="1" applyProtection="1">
      <alignment horizontal="left" vertical="center" wrapText="1"/>
    </xf>
    <xf numFmtId="167" fontId="4" fillId="0" borderId="19" xfId="0" quotePrefix="1" applyNumberFormat="1" applyFont="1" applyFill="1" applyBorder="1" applyAlignment="1" applyProtection="1">
      <alignment horizontal="left" vertical="center" indent="1"/>
    </xf>
    <xf numFmtId="165" fontId="4" fillId="0" borderId="19" xfId="0" applyNumberFormat="1" applyFont="1" applyFill="1" applyBorder="1" applyAlignment="1" applyProtection="1">
      <alignment horizontal="left" vertical="center" indent="1"/>
    </xf>
    <xf numFmtId="167" fontId="4" fillId="0" borderId="19" xfId="0" applyNumberFormat="1" applyFont="1" applyFill="1" applyBorder="1" applyAlignment="1" applyProtection="1">
      <alignment vertical="center"/>
    </xf>
    <xf numFmtId="0" fontId="4" fillId="0" borderId="13" xfId="0" applyFont="1" applyFill="1" applyBorder="1" applyAlignment="1" applyProtection="1">
      <alignment horizontal="left" vertical="center" indent="1"/>
    </xf>
    <xf numFmtId="165" fontId="4" fillId="0" borderId="13" xfId="0" applyNumberFormat="1" applyFont="1" applyFill="1" applyBorder="1" applyAlignment="1" applyProtection="1">
      <alignment horizontal="left" vertical="center" indent="1"/>
    </xf>
    <xf numFmtId="167" fontId="4" fillId="0" borderId="13" xfId="0" applyNumberFormat="1" applyFont="1" applyFill="1" applyBorder="1" applyAlignment="1" applyProtection="1">
      <alignment vertical="center"/>
    </xf>
    <xf numFmtId="166" fontId="4" fillId="0" borderId="13" xfId="0" applyNumberFormat="1" applyFont="1" applyFill="1" applyBorder="1" applyAlignment="1" applyProtection="1">
      <alignment horizontal="left" vertical="center" indent="1"/>
    </xf>
    <xf numFmtId="0" fontId="6" fillId="0" borderId="3" xfId="0" applyFont="1" applyFill="1" applyBorder="1" applyAlignment="1" applyProtection="1">
      <alignment horizontal="right" vertical="center"/>
    </xf>
    <xf numFmtId="165" fontId="4" fillId="0" borderId="4" xfId="0" applyNumberFormat="1" applyFont="1" applyFill="1" applyBorder="1" applyAlignment="1" applyProtection="1">
      <alignment horizontal="left" vertical="center" indent="1"/>
    </xf>
    <xf numFmtId="0" fontId="6" fillId="6" borderId="20" xfId="0" applyFont="1" applyFill="1" applyBorder="1" applyAlignment="1" applyProtection="1">
      <alignment horizontal="right" vertical="center"/>
    </xf>
    <xf numFmtId="10" fontId="4" fillId="6" borderId="19" xfId="0" applyNumberFormat="1" applyFont="1" applyFill="1" applyBorder="1" applyAlignment="1" applyProtection="1">
      <alignment horizontal="right" vertical="center"/>
    </xf>
    <xf numFmtId="0" fontId="6" fillId="6" borderId="12" xfId="0" applyFont="1" applyFill="1" applyBorder="1" applyAlignment="1" applyProtection="1">
      <alignment horizontal="right" vertical="center"/>
    </xf>
    <xf numFmtId="10" fontId="4" fillId="6" borderId="13" xfId="0" applyNumberFormat="1" applyFont="1" applyFill="1" applyBorder="1" applyAlignment="1" applyProtection="1">
      <alignment horizontal="right" vertical="center"/>
    </xf>
    <xf numFmtId="165" fontId="4" fillId="0" borderId="4" xfId="0" quotePrefix="1" applyNumberFormat="1" applyFont="1" applyFill="1" applyBorder="1" applyAlignment="1" applyProtection="1">
      <alignment horizontal="left" vertical="center" indent="1"/>
    </xf>
    <xf numFmtId="165" fontId="4" fillId="0" borderId="13" xfId="0" quotePrefix="1" applyNumberFormat="1" applyFont="1" applyFill="1" applyBorder="1" applyAlignment="1" applyProtection="1">
      <alignment horizontal="left" vertical="center" indent="1"/>
    </xf>
    <xf numFmtId="0" fontId="3" fillId="20" borderId="0" xfId="0" applyFont="1" applyFill="1" applyProtection="1"/>
    <xf numFmtId="0" fontId="3" fillId="0" borderId="13" xfId="0" applyFont="1" applyFill="1" applyBorder="1" applyAlignment="1" applyProtection="1">
      <alignment horizontal="center" vertical="center" wrapText="1"/>
    </xf>
    <xf numFmtId="0" fontId="3" fillId="0" borderId="0" xfId="0" applyFont="1"/>
    <xf numFmtId="0" fontId="4" fillId="20" borderId="25" xfId="0" applyFont="1" applyFill="1" applyBorder="1" applyAlignment="1">
      <alignment vertical="center"/>
    </xf>
    <xf numFmtId="0" fontId="4" fillId="20" borderId="16" xfId="0" applyFont="1" applyFill="1" applyBorder="1" applyAlignment="1">
      <alignment vertical="center"/>
    </xf>
    <xf numFmtId="0" fontId="4" fillId="20" borderId="13" xfId="0" applyFont="1" applyFill="1" applyBorder="1" applyAlignment="1">
      <alignment vertical="center" wrapText="1"/>
    </xf>
    <xf numFmtId="0" fontId="4" fillId="20" borderId="23" xfId="0" applyFont="1" applyFill="1" applyBorder="1" applyAlignment="1">
      <alignment vertical="center" wrapText="1"/>
    </xf>
    <xf numFmtId="165" fontId="4" fillId="20" borderId="23" xfId="0" applyNumberFormat="1" applyFont="1" applyFill="1" applyBorder="1" applyAlignment="1">
      <alignment vertical="center" wrapText="1"/>
    </xf>
    <xf numFmtId="0" fontId="4" fillId="20" borderId="23" xfId="0" applyFont="1" applyFill="1" applyBorder="1" applyAlignment="1">
      <alignment vertical="center"/>
    </xf>
    <xf numFmtId="165" fontId="4" fillId="20" borderId="23" xfId="0" applyNumberFormat="1" applyFont="1" applyFill="1" applyBorder="1" applyAlignment="1">
      <alignment vertical="center"/>
    </xf>
    <xf numFmtId="0" fontId="5" fillId="0" borderId="20" xfId="0" applyFont="1" applyBorder="1" applyAlignment="1">
      <alignment horizontal="right" vertical="center"/>
    </xf>
    <xf numFmtId="167" fontId="3" fillId="0" borderId="19" xfId="0" quotePrefix="1" applyNumberFormat="1" applyFont="1" applyBorder="1" applyAlignment="1">
      <alignment horizontal="left" vertical="center" indent="1"/>
    </xf>
    <xf numFmtId="165" fontId="3" fillId="0" borderId="23" xfId="0" applyNumberFormat="1" applyFont="1" applyBorder="1" applyAlignment="1">
      <alignment horizontal="left" vertical="center" indent="1"/>
    </xf>
    <xf numFmtId="167" fontId="3" fillId="0" borderId="19" xfId="0" applyNumberFormat="1" applyFont="1" applyBorder="1" applyAlignment="1">
      <alignment vertical="center"/>
    </xf>
    <xf numFmtId="10" fontId="3" fillId="0" borderId="19" xfId="0" applyNumberFormat="1" applyFont="1" applyBorder="1" applyAlignment="1">
      <alignment horizontal="right" vertical="center"/>
    </xf>
    <xf numFmtId="3" fontId="3" fillId="0" borderId="19" xfId="0" applyNumberFormat="1" applyFont="1" applyBorder="1" applyAlignment="1">
      <alignment horizontal="right" vertical="center"/>
    </xf>
    <xf numFmtId="0" fontId="4" fillId="20" borderId="17" xfId="0" applyFont="1" applyFill="1" applyBorder="1" applyAlignment="1">
      <alignment vertical="center"/>
    </xf>
    <xf numFmtId="0" fontId="4" fillId="20" borderId="15" xfId="0" applyFont="1" applyFill="1" applyBorder="1" applyAlignment="1">
      <alignment vertical="center"/>
    </xf>
    <xf numFmtId="165" fontId="4" fillId="20" borderId="13" xfId="0" applyNumberFormat="1" applyFont="1" applyFill="1" applyBorder="1" applyAlignment="1">
      <alignment vertical="center" wrapText="1"/>
    </xf>
    <xf numFmtId="165" fontId="4" fillId="20" borderId="13" xfId="0" applyNumberFormat="1" applyFont="1" applyFill="1" applyBorder="1" applyAlignment="1">
      <alignment vertical="center"/>
    </xf>
    <xf numFmtId="0" fontId="5" fillId="0" borderId="12" xfId="0" applyFont="1" applyBorder="1" applyAlignment="1">
      <alignment horizontal="right" vertical="center"/>
    </xf>
    <xf numFmtId="0" fontId="3" fillId="0" borderId="13" xfId="0" applyFont="1" applyBorder="1" applyAlignment="1">
      <alignment horizontal="left" vertical="center" indent="1"/>
    </xf>
    <xf numFmtId="165" fontId="3" fillId="0" borderId="13" xfId="0" applyNumberFormat="1" applyFont="1" applyBorder="1" applyAlignment="1">
      <alignment horizontal="left" vertical="center" indent="1"/>
    </xf>
    <xf numFmtId="167" fontId="3" fillId="0" borderId="13" xfId="0" applyNumberFormat="1" applyFont="1" applyBorder="1" applyAlignment="1">
      <alignment vertical="center"/>
    </xf>
    <xf numFmtId="10" fontId="3" fillId="0" borderId="13" xfId="0" applyNumberFormat="1" applyFont="1" applyBorder="1" applyAlignment="1">
      <alignment horizontal="right" vertical="center"/>
    </xf>
    <xf numFmtId="3" fontId="3" fillId="0" borderId="13" xfId="0" applyNumberFormat="1" applyFont="1" applyBorder="1" applyAlignment="1">
      <alignment horizontal="right" vertical="center"/>
    </xf>
    <xf numFmtId="0" fontId="3" fillId="0" borderId="13" xfId="0" applyFont="1" applyBorder="1" applyAlignment="1">
      <alignment horizontal="left" vertical="center" wrapText="1" indent="1"/>
    </xf>
    <xf numFmtId="166" fontId="3" fillId="0" borderId="13" xfId="0" applyNumberFormat="1" applyFont="1" applyBorder="1" applyAlignment="1">
      <alignment horizontal="left" vertical="center" indent="1"/>
    </xf>
    <xf numFmtId="0" fontId="4" fillId="20" borderId="9" xfId="0" applyFont="1" applyFill="1" applyBorder="1" applyAlignment="1">
      <alignment vertical="center"/>
    </xf>
    <xf numFmtId="0" fontId="4" fillId="20" borderId="6" xfId="0" applyFont="1" applyFill="1" applyBorder="1" applyAlignment="1">
      <alignment vertical="center"/>
    </xf>
    <xf numFmtId="0" fontId="4" fillId="20" borderId="7" xfId="0" applyFont="1" applyFill="1" applyBorder="1" applyAlignment="1">
      <alignment vertical="center" wrapText="1"/>
    </xf>
    <xf numFmtId="165" fontId="4" fillId="20" borderId="7" xfId="0" applyNumberFormat="1" applyFont="1" applyFill="1" applyBorder="1" applyAlignment="1">
      <alignment vertical="center" wrapText="1"/>
    </xf>
    <xf numFmtId="165" fontId="4" fillId="20" borderId="6" xfId="0" applyNumberFormat="1" applyFont="1" applyFill="1" applyBorder="1" applyAlignment="1">
      <alignment vertical="center"/>
    </xf>
    <xf numFmtId="165" fontId="4" fillId="20" borderId="7" xfId="0" applyNumberFormat="1" applyFont="1" applyFill="1" applyBorder="1" applyAlignment="1">
      <alignment vertical="center"/>
    </xf>
    <xf numFmtId="0" fontId="5" fillId="0" borderId="3" xfId="0" applyFont="1" applyBorder="1" applyAlignment="1">
      <alignment horizontal="right" vertical="center"/>
    </xf>
    <xf numFmtId="165" fontId="3" fillId="0" borderId="4" xfId="0" applyNumberFormat="1" applyFont="1" applyBorder="1" applyAlignment="1">
      <alignment horizontal="left" vertical="center" indent="1"/>
    </xf>
    <xf numFmtId="165" fontId="3" fillId="0" borderId="19" xfId="0" applyNumberFormat="1" applyFont="1" applyBorder="1" applyAlignment="1">
      <alignment horizontal="left" vertical="center" indent="1"/>
    </xf>
    <xf numFmtId="0" fontId="8" fillId="0" borderId="20" xfId="0" applyFont="1" applyBorder="1" applyAlignment="1">
      <alignment horizontal="right" vertical="center"/>
    </xf>
    <xf numFmtId="10" fontId="7" fillId="0" borderId="19" xfId="0" applyNumberFormat="1" applyFont="1" applyBorder="1" applyAlignment="1">
      <alignment horizontal="right" vertical="center"/>
    </xf>
    <xf numFmtId="0" fontId="8" fillId="0" borderId="12" xfId="0" applyFont="1" applyBorder="1" applyAlignment="1">
      <alignment horizontal="right" vertical="center"/>
    </xf>
    <xf numFmtId="10" fontId="7" fillId="0" borderId="13" xfId="0" applyNumberFormat="1" applyFont="1" applyBorder="1" applyAlignment="1">
      <alignment horizontal="right" vertical="center"/>
    </xf>
    <xf numFmtId="0" fontId="4" fillId="20" borderId="15" xfId="0" applyFont="1" applyFill="1" applyBorder="1" applyAlignment="1">
      <alignment vertical="center" wrapText="1"/>
    </xf>
    <xf numFmtId="0" fontId="4" fillId="20" borderId="6" xfId="0" applyFont="1" applyFill="1" applyBorder="1" applyAlignment="1">
      <alignment vertical="center" wrapText="1"/>
    </xf>
    <xf numFmtId="165" fontId="4" fillId="20" borderId="36" xfId="0" applyNumberFormat="1" applyFont="1" applyFill="1" applyBorder="1" applyAlignment="1">
      <alignment vertical="center"/>
    </xf>
    <xf numFmtId="0" fontId="4" fillId="20" borderId="24" xfId="0" applyFont="1" applyFill="1" applyBorder="1" applyAlignment="1">
      <alignment vertical="center" wrapText="1"/>
    </xf>
    <xf numFmtId="0" fontId="4" fillId="20" borderId="35" xfId="0" applyFont="1" applyFill="1" applyBorder="1" applyAlignment="1">
      <alignment vertical="center" wrapText="1"/>
    </xf>
    <xf numFmtId="165" fontId="4" fillId="20" borderId="35" xfId="0" applyNumberFormat="1" applyFont="1" applyFill="1" applyBorder="1" applyAlignment="1">
      <alignment vertical="center" wrapText="1"/>
    </xf>
    <xf numFmtId="10" fontId="3" fillId="0" borderId="19" xfId="0" quotePrefix="1" applyNumberFormat="1" applyFont="1" applyBorder="1" applyAlignment="1">
      <alignment horizontal="right" vertical="center"/>
    </xf>
    <xf numFmtId="165" fontId="4" fillId="20" borderId="6" xfId="0" applyNumberFormat="1" applyFont="1" applyFill="1" applyBorder="1" applyAlignment="1">
      <alignment vertical="center" wrapText="1"/>
    </xf>
    <xf numFmtId="0" fontId="3" fillId="0" borderId="13" xfId="0" quotePrefix="1" applyFont="1" applyBorder="1" applyAlignment="1">
      <alignment horizontal="left" vertical="center" indent="1"/>
    </xf>
    <xf numFmtId="165" fontId="4" fillId="20" borderId="24" xfId="0" applyNumberFormat="1" applyFont="1" applyFill="1" applyBorder="1" applyAlignment="1">
      <alignment vertical="center"/>
    </xf>
    <xf numFmtId="0" fontId="4" fillId="20" borderId="13" xfId="0" applyFont="1" applyFill="1" applyBorder="1" applyAlignment="1">
      <alignment vertical="center"/>
    </xf>
    <xf numFmtId="165" fontId="4" fillId="20" borderId="15" xfId="0" applyNumberFormat="1" applyFont="1" applyFill="1" applyBorder="1" applyAlignment="1">
      <alignment vertical="center"/>
    </xf>
    <xf numFmtId="0" fontId="4" fillId="20" borderId="7" xfId="0" applyFont="1" applyFill="1" applyBorder="1" applyAlignment="1">
      <alignment vertical="center"/>
    </xf>
    <xf numFmtId="0" fontId="5" fillId="5" borderId="20" xfId="0" applyFont="1" applyFill="1" applyBorder="1" applyAlignment="1">
      <alignment horizontal="right" vertical="center"/>
    </xf>
    <xf numFmtId="10" fontId="3" fillId="5" borderId="19" xfId="0" applyNumberFormat="1" applyFont="1" applyFill="1" applyBorder="1" applyAlignment="1">
      <alignment horizontal="right" vertical="center"/>
    </xf>
    <xf numFmtId="0" fontId="5" fillId="5" borderId="12" xfId="0" applyFont="1" applyFill="1" applyBorder="1" applyAlignment="1">
      <alignment horizontal="right" vertical="center"/>
    </xf>
    <xf numFmtId="10" fontId="3" fillId="5" borderId="13" xfId="0" applyNumberFormat="1" applyFont="1" applyFill="1" applyBorder="1" applyAlignment="1">
      <alignment horizontal="right" vertical="center"/>
    </xf>
    <xf numFmtId="0" fontId="6" fillId="0" borderId="20" xfId="0" applyFont="1" applyBorder="1" applyAlignment="1">
      <alignment horizontal="right" vertical="center"/>
    </xf>
    <xf numFmtId="10" fontId="4" fillId="0" borderId="19" xfId="0" applyNumberFormat="1" applyFont="1" applyBorder="1" applyAlignment="1">
      <alignment horizontal="right" vertical="center"/>
    </xf>
    <xf numFmtId="0" fontId="6" fillId="0" borderId="12" xfId="0" applyFont="1" applyBorder="1" applyAlignment="1">
      <alignment horizontal="right" vertical="center"/>
    </xf>
    <xf numFmtId="10" fontId="4" fillId="0" borderId="13" xfId="0" applyNumberFormat="1" applyFont="1" applyBorder="1" applyAlignment="1">
      <alignment horizontal="right" vertical="center"/>
    </xf>
    <xf numFmtId="0" fontId="5" fillId="0" borderId="20" xfId="0" applyFont="1" applyFill="1" applyBorder="1" applyAlignment="1">
      <alignment horizontal="right" vertical="center"/>
    </xf>
    <xf numFmtId="10" fontId="3" fillId="0" borderId="19" xfId="0" applyNumberFormat="1" applyFont="1" applyFill="1" applyBorder="1" applyAlignment="1">
      <alignment horizontal="right" vertical="center"/>
    </xf>
    <xf numFmtId="0" fontId="5" fillId="0" borderId="12" xfId="0" applyFont="1" applyFill="1" applyBorder="1" applyAlignment="1">
      <alignment horizontal="right" vertical="center"/>
    </xf>
    <xf numFmtId="10" fontId="3" fillId="0" borderId="13" xfId="0" applyNumberFormat="1" applyFont="1" applyFill="1" applyBorder="1" applyAlignment="1">
      <alignment horizontal="right" vertical="center"/>
    </xf>
    <xf numFmtId="0" fontId="3" fillId="5" borderId="0" xfId="0" applyFont="1" applyFill="1"/>
    <xf numFmtId="0" fontId="5" fillId="4" borderId="20" xfId="0" applyFont="1" applyFill="1" applyBorder="1" applyAlignment="1">
      <alignment horizontal="right" vertical="center"/>
    </xf>
    <xf numFmtId="10" fontId="3" fillId="4" borderId="19" xfId="0" applyNumberFormat="1" applyFont="1" applyFill="1" applyBorder="1" applyAlignment="1">
      <alignment horizontal="right" vertical="center"/>
    </xf>
    <xf numFmtId="0" fontId="5" fillId="4" borderId="12" xfId="0" applyFont="1" applyFill="1" applyBorder="1" applyAlignment="1">
      <alignment horizontal="right" vertical="center"/>
    </xf>
    <xf numFmtId="10" fontId="3" fillId="4" borderId="13" xfId="0" applyNumberFormat="1" applyFont="1" applyFill="1" applyBorder="1" applyAlignment="1">
      <alignment horizontal="right" vertical="center"/>
    </xf>
    <xf numFmtId="0" fontId="4" fillId="20" borderId="8" xfId="0" applyFont="1" applyFill="1" applyBorder="1" applyAlignment="1">
      <alignment vertical="center" wrapText="1"/>
    </xf>
    <xf numFmtId="10" fontId="7" fillId="0" borderId="19" xfId="0" quotePrefix="1" applyNumberFormat="1" applyFont="1" applyBorder="1" applyAlignment="1">
      <alignment horizontal="right" vertical="center"/>
    </xf>
    <xf numFmtId="165" fontId="3" fillId="0" borderId="22" xfId="0" applyNumberFormat="1" applyFont="1" applyBorder="1" applyAlignment="1">
      <alignment horizontal="left" vertical="center" indent="1"/>
    </xf>
    <xf numFmtId="0" fontId="5" fillId="2" borderId="20" xfId="0" applyFont="1" applyFill="1" applyBorder="1" applyAlignment="1">
      <alignment horizontal="right" vertical="center"/>
    </xf>
    <xf numFmtId="10" fontId="3" fillId="2" borderId="19" xfId="0" applyNumberFormat="1" applyFont="1" applyFill="1" applyBorder="1" applyAlignment="1">
      <alignment horizontal="right" vertical="center"/>
    </xf>
    <xf numFmtId="0" fontId="5" fillId="2" borderId="12" xfId="0" applyFont="1" applyFill="1" applyBorder="1" applyAlignment="1">
      <alignment horizontal="right" vertical="center"/>
    </xf>
    <xf numFmtId="10" fontId="3" fillId="2" borderId="13" xfId="0" applyNumberFormat="1" applyFont="1" applyFill="1" applyBorder="1" applyAlignment="1">
      <alignment horizontal="right" vertical="center"/>
    </xf>
    <xf numFmtId="0" fontId="3" fillId="0" borderId="13" xfId="0" applyFont="1" applyFill="1" applyBorder="1" applyAlignment="1" applyProtection="1">
      <alignment horizontal="left" vertical="center"/>
    </xf>
    <xf numFmtId="3" fontId="4" fillId="0" borderId="19" xfId="0" applyNumberFormat="1" applyFont="1" applyBorder="1" applyAlignment="1">
      <alignment horizontal="right" vertical="center"/>
    </xf>
    <xf numFmtId="3" fontId="4" fillId="0" borderId="13" xfId="0" applyNumberFormat="1" applyFont="1" applyBorder="1" applyAlignment="1">
      <alignment horizontal="right" vertical="center"/>
    </xf>
    <xf numFmtId="0" fontId="4" fillId="0" borderId="0" xfId="0" applyFont="1" applyProtection="1"/>
    <xf numFmtId="0" fontId="8" fillId="4" borderId="20" xfId="0" applyFont="1" applyFill="1" applyBorder="1" applyAlignment="1">
      <alignment horizontal="right" vertical="center"/>
    </xf>
    <xf numFmtId="10" fontId="7" fillId="4" borderId="19" xfId="0" applyNumberFormat="1" applyFont="1" applyFill="1" applyBorder="1" applyAlignment="1">
      <alignment horizontal="right" vertical="center"/>
    </xf>
    <xf numFmtId="0" fontId="8" fillId="4" borderId="12" xfId="0" applyFont="1" applyFill="1" applyBorder="1" applyAlignment="1">
      <alignment horizontal="right" vertical="center"/>
    </xf>
    <xf numFmtId="10" fontId="7" fillId="4" borderId="13" xfId="0" applyNumberFormat="1" applyFont="1" applyFill="1" applyBorder="1" applyAlignment="1">
      <alignment horizontal="right" vertical="center"/>
    </xf>
    <xf numFmtId="165" fontId="3" fillId="0" borderId="4" xfId="0" quotePrefix="1" applyNumberFormat="1" applyFont="1" applyBorder="1" applyAlignment="1">
      <alignment horizontal="left" vertical="center" indent="1"/>
    </xf>
    <xf numFmtId="165" fontId="3" fillId="0" borderId="13" xfId="0" quotePrefix="1" applyNumberFormat="1" applyFont="1" applyBorder="1" applyAlignment="1">
      <alignment horizontal="left" vertical="center" indent="1"/>
    </xf>
    <xf numFmtId="165" fontId="3" fillId="0" borderId="13" xfId="0" quotePrefix="1" applyNumberFormat="1" applyFont="1" applyFill="1" applyBorder="1" applyAlignment="1">
      <alignment horizontal="left" vertical="center" indent="1"/>
    </xf>
    <xf numFmtId="166" fontId="3" fillId="0" borderId="13" xfId="0" applyNumberFormat="1" applyFont="1" applyFill="1" applyBorder="1" applyAlignment="1">
      <alignment horizontal="left" vertical="center" indent="1"/>
    </xf>
    <xf numFmtId="165" fontId="3" fillId="0" borderId="13" xfId="0" applyNumberFormat="1" applyFont="1" applyFill="1" applyBorder="1" applyAlignment="1">
      <alignment horizontal="left" vertical="center" indent="1"/>
    </xf>
    <xf numFmtId="0" fontId="3" fillId="0" borderId="10" xfId="0" applyFont="1" applyFill="1" applyBorder="1" applyAlignment="1" applyProtection="1">
      <alignment horizontal="justify" vertical="center"/>
    </xf>
    <xf numFmtId="0" fontId="4" fillId="0" borderId="12"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165" fontId="3" fillId="0" borderId="3" xfId="0" applyNumberFormat="1" applyFont="1" applyFill="1" applyBorder="1" applyAlignment="1" applyProtection="1">
      <alignment horizontal="center" vertical="center"/>
    </xf>
    <xf numFmtId="165" fontId="3" fillId="0" borderId="2" xfId="0" applyNumberFormat="1"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3" fillId="4" borderId="11" xfId="0" applyFont="1" applyFill="1" applyBorder="1" applyAlignment="1" applyProtection="1">
      <alignment horizontal="center" vertical="center"/>
    </xf>
    <xf numFmtId="0" fontId="9" fillId="11" borderId="39" xfId="0" applyFont="1" applyFill="1" applyBorder="1" applyAlignment="1" applyProtection="1">
      <alignment horizontal="center" vertical="center" wrapText="1"/>
    </xf>
    <xf numFmtId="0" fontId="9" fillId="11" borderId="39" xfId="0" applyFont="1" applyFill="1" applyBorder="1" applyAlignment="1" applyProtection="1">
      <alignment horizontal="center" vertical="center"/>
    </xf>
    <xf numFmtId="0" fontId="9" fillId="10" borderId="39" xfId="0" applyFont="1" applyFill="1" applyBorder="1" applyAlignment="1" applyProtection="1">
      <alignment horizontal="center" vertical="center"/>
    </xf>
    <xf numFmtId="0" fontId="9" fillId="0" borderId="39" xfId="0" applyFont="1" applyFill="1" applyBorder="1" applyAlignment="1" applyProtection="1">
      <alignment horizontal="center" vertical="center"/>
    </xf>
    <xf numFmtId="0" fontId="5" fillId="3" borderId="20" xfId="0" applyFont="1" applyFill="1" applyBorder="1" applyAlignment="1">
      <alignment horizontal="right" vertical="center"/>
    </xf>
    <xf numFmtId="10" fontId="3" fillId="3" borderId="19" xfId="0" applyNumberFormat="1" applyFont="1" applyFill="1" applyBorder="1" applyAlignment="1">
      <alignment horizontal="right" vertical="center"/>
    </xf>
    <xf numFmtId="0" fontId="8" fillId="3" borderId="20" xfId="0" applyFont="1" applyFill="1" applyBorder="1" applyAlignment="1">
      <alignment horizontal="right" vertical="center"/>
    </xf>
    <xf numFmtId="10" fontId="7" fillId="3" borderId="19" xfId="0" applyNumberFormat="1" applyFont="1" applyFill="1" applyBorder="1" applyAlignment="1">
      <alignment horizontal="right" vertical="center"/>
    </xf>
    <xf numFmtId="0" fontId="5" fillId="3" borderId="12" xfId="0" applyFont="1" applyFill="1" applyBorder="1" applyAlignment="1">
      <alignment horizontal="right" vertical="center"/>
    </xf>
    <xf numFmtId="10" fontId="3" fillId="3" borderId="13" xfId="0" applyNumberFormat="1" applyFont="1" applyFill="1" applyBorder="1" applyAlignment="1">
      <alignment horizontal="right" vertical="center"/>
    </xf>
    <xf numFmtId="0" fontId="8" fillId="3" borderId="12" xfId="0" applyFont="1" applyFill="1" applyBorder="1" applyAlignment="1">
      <alignment horizontal="right" vertical="center"/>
    </xf>
    <xf numFmtId="10" fontId="7" fillId="3" borderId="13" xfId="0" applyNumberFormat="1" applyFont="1" applyFill="1" applyBorder="1" applyAlignment="1">
      <alignment horizontal="right" vertical="center"/>
    </xf>
    <xf numFmtId="165" fontId="4" fillId="20" borderId="32" xfId="0" applyNumberFormat="1" applyFont="1" applyFill="1" applyBorder="1" applyAlignment="1">
      <alignment vertical="center"/>
    </xf>
    <xf numFmtId="165" fontId="4" fillId="0" borderId="19" xfId="0" quotePrefix="1" applyNumberFormat="1" applyFont="1" applyFill="1" applyBorder="1" applyAlignment="1" applyProtection="1">
      <alignment horizontal="left" vertical="center" indent="1"/>
    </xf>
    <xf numFmtId="167" fontId="3" fillId="0" borderId="19" xfId="0" quotePrefix="1" applyNumberFormat="1" applyFont="1" applyFill="1" applyBorder="1" applyAlignment="1">
      <alignment horizontal="left" vertical="center" indent="1"/>
    </xf>
    <xf numFmtId="165" fontId="3" fillId="0" borderId="19" xfId="0" applyNumberFormat="1" applyFont="1" applyFill="1" applyBorder="1" applyAlignment="1">
      <alignment horizontal="left" vertical="center" indent="1"/>
    </xf>
    <xf numFmtId="3" fontId="3" fillId="0" borderId="19" xfId="0" applyNumberFormat="1" applyFont="1" applyFill="1" applyBorder="1" applyAlignment="1">
      <alignment horizontal="right" vertical="center"/>
    </xf>
    <xf numFmtId="0" fontId="3" fillId="0" borderId="13" xfId="0" applyFont="1" applyFill="1" applyBorder="1" applyAlignment="1">
      <alignment horizontal="left" vertical="center" indent="1"/>
    </xf>
    <xf numFmtId="3" fontId="3" fillId="0" borderId="13" xfId="0" applyNumberFormat="1" applyFont="1" applyFill="1" applyBorder="1" applyAlignment="1">
      <alignment horizontal="right" vertical="center"/>
    </xf>
    <xf numFmtId="0" fontId="3" fillId="0" borderId="13" xfId="0" applyFont="1" applyFill="1" applyBorder="1" applyAlignment="1">
      <alignment horizontal="left" vertical="center" wrapText="1" indent="1"/>
    </xf>
    <xf numFmtId="165" fontId="3" fillId="0" borderId="4" xfId="0" quotePrefix="1" applyNumberFormat="1" applyFont="1" applyFill="1" applyBorder="1" applyAlignment="1">
      <alignment horizontal="left" vertical="center" indent="1"/>
    </xf>
    <xf numFmtId="167" fontId="3" fillId="0" borderId="19" xfId="0" applyNumberFormat="1" applyFont="1" applyFill="1" applyBorder="1" applyAlignment="1">
      <alignment vertical="center"/>
    </xf>
    <xf numFmtId="167" fontId="3" fillId="0" borderId="13" xfId="0" applyNumberFormat="1" applyFont="1" applyFill="1" applyBorder="1" applyAlignment="1">
      <alignment vertical="center"/>
    </xf>
    <xf numFmtId="0" fontId="5" fillId="0" borderId="3" xfId="0" applyFont="1" applyFill="1" applyBorder="1" applyAlignment="1">
      <alignment horizontal="right" vertical="center"/>
    </xf>
    <xf numFmtId="165" fontId="3" fillId="0" borderId="4" xfId="0" applyNumberFormat="1" applyFont="1" applyFill="1" applyBorder="1" applyAlignment="1">
      <alignment horizontal="left" vertical="center" indent="1"/>
    </xf>
    <xf numFmtId="165" fontId="3" fillId="0" borderId="19" xfId="0" quotePrefix="1" applyNumberFormat="1" applyFont="1" applyFill="1" applyBorder="1" applyAlignment="1">
      <alignment horizontal="left" vertical="center" indent="1"/>
    </xf>
    <xf numFmtId="0" fontId="3" fillId="0" borderId="0" xfId="0" applyFont="1" applyFill="1"/>
    <xf numFmtId="0" fontId="6" fillId="0" borderId="20" xfId="0" applyFont="1" applyFill="1" applyBorder="1" applyAlignment="1">
      <alignment horizontal="right" vertical="center"/>
    </xf>
    <xf numFmtId="10" fontId="4" fillId="0" borderId="19" xfId="0" quotePrefix="1" applyNumberFormat="1" applyFont="1" applyFill="1" applyBorder="1" applyAlignment="1">
      <alignment horizontal="right" vertical="center"/>
    </xf>
    <xf numFmtId="0" fontId="6" fillId="0" borderId="12" xfId="0" applyFont="1" applyFill="1" applyBorder="1" applyAlignment="1">
      <alignment horizontal="right" vertical="center"/>
    </xf>
    <xf numFmtId="10" fontId="4" fillId="0" borderId="13" xfId="0" applyNumberFormat="1" applyFont="1" applyFill="1" applyBorder="1" applyAlignment="1">
      <alignment horizontal="right" vertical="center"/>
    </xf>
    <xf numFmtId="165" fontId="3" fillId="0" borderId="23" xfId="0" applyNumberFormat="1" applyFont="1" applyFill="1" applyBorder="1" applyAlignment="1">
      <alignment horizontal="left" vertical="center" indent="1"/>
    </xf>
    <xf numFmtId="0" fontId="3" fillId="0" borderId="13" xfId="0" quotePrefix="1" applyFont="1" applyFill="1" applyBorder="1" applyAlignment="1">
      <alignment horizontal="left" vertical="center" indent="1"/>
    </xf>
    <xf numFmtId="0" fontId="9" fillId="0" borderId="39"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64" fillId="0" borderId="43" xfId="0" applyFont="1" applyBorder="1" applyAlignment="1">
      <alignment horizontal="center" vertical="center"/>
    </xf>
    <xf numFmtId="0" fontId="64" fillId="0" borderId="45" xfId="0" applyFont="1" applyBorder="1" applyAlignment="1">
      <alignment horizontal="center" vertical="center"/>
    </xf>
    <xf numFmtId="0" fontId="64" fillId="0" borderId="41" xfId="0" applyFont="1" applyBorder="1" applyAlignment="1">
      <alignment horizontal="center" vertical="center"/>
    </xf>
    <xf numFmtId="0" fontId="66" fillId="0" borderId="43" xfId="0" applyFont="1" applyBorder="1" applyAlignment="1">
      <alignment horizontal="left" vertical="center" wrapText="1"/>
    </xf>
    <xf numFmtId="0" fontId="66" fillId="0" borderId="45" xfId="0" applyFont="1" applyBorder="1" applyAlignment="1">
      <alignment horizontal="left" vertical="center" wrapText="1"/>
    </xf>
    <xf numFmtId="0" fontId="66" fillId="0" borderId="41" xfId="0" applyFont="1" applyBorder="1" applyAlignment="1">
      <alignment horizontal="left" vertical="center" wrapText="1"/>
    </xf>
    <xf numFmtId="0" fontId="63" fillId="0" borderId="0" xfId="0" applyFont="1" applyAlignment="1">
      <alignment horizontal="left" vertical="center"/>
    </xf>
    <xf numFmtId="0" fontId="66" fillId="19" borderId="43" xfId="0" applyFont="1" applyFill="1" applyBorder="1" applyAlignment="1">
      <alignment horizontal="center" vertical="center" wrapText="1"/>
    </xf>
    <xf numFmtId="0" fontId="66" fillId="19" borderId="45" xfId="0" applyFont="1" applyFill="1" applyBorder="1" applyAlignment="1">
      <alignment horizontal="center" vertical="center" wrapText="1"/>
    </xf>
    <xf numFmtId="0" fontId="66" fillId="19" borderId="41" xfId="0" applyFont="1" applyFill="1" applyBorder="1" applyAlignment="1">
      <alignment horizontal="center" vertical="center" wrapText="1"/>
    </xf>
    <xf numFmtId="0" fontId="50" fillId="0" borderId="0" xfId="0" applyFont="1" applyAlignment="1">
      <alignment horizontal="center" vertical="center"/>
    </xf>
    <xf numFmtId="0" fontId="74" fillId="0" borderId="0" xfId="0" applyFont="1" applyAlignment="1">
      <alignment horizontal="center" vertical="center"/>
    </xf>
    <xf numFmtId="0" fontId="21" fillId="0" borderId="0" xfId="0" applyFont="1" applyAlignment="1">
      <alignment horizontal="right" vertical="center"/>
    </xf>
    <xf numFmtId="0" fontId="21" fillId="0" borderId="0" xfId="0" quotePrefix="1" applyFont="1" applyAlignment="1">
      <alignment horizontal="left" vertical="center"/>
    </xf>
    <xf numFmtId="0" fontId="21" fillId="0" borderId="0" xfId="0" applyFont="1" applyAlignment="1">
      <alignment horizontal="left" vertical="center"/>
    </xf>
    <xf numFmtId="0" fontId="21" fillId="0" borderId="18" xfId="0" applyFont="1" applyBorder="1" applyAlignment="1">
      <alignment horizontal="center" vertical="center"/>
    </xf>
    <xf numFmtId="0" fontId="21" fillId="0" borderId="1" xfId="0" applyFont="1" applyBorder="1" applyAlignment="1">
      <alignment horizontal="center" vertical="center"/>
    </xf>
    <xf numFmtId="4" fontId="32" fillId="0" borderId="18" xfId="0" applyNumberFormat="1" applyFont="1" applyBorder="1" applyAlignment="1">
      <alignment horizontal="center" vertical="center" wrapText="1"/>
    </xf>
    <xf numFmtId="4" fontId="32" fillId="0" borderId="1" xfId="0" applyNumberFormat="1" applyFont="1" applyBorder="1" applyAlignment="1">
      <alignment horizontal="center" vertical="center" wrapText="1"/>
    </xf>
    <xf numFmtId="0" fontId="24" fillId="6" borderId="43" xfId="0" quotePrefix="1" applyFont="1" applyFill="1" applyBorder="1" applyAlignment="1">
      <alignment horizontal="center" vertical="center" wrapText="1"/>
    </xf>
    <xf numFmtId="0" fontId="24" fillId="6" borderId="45" xfId="0" quotePrefix="1" applyFont="1" applyFill="1" applyBorder="1" applyAlignment="1">
      <alignment horizontal="center" vertical="center" wrapText="1"/>
    </xf>
    <xf numFmtId="0" fontId="24" fillId="6" borderId="41" xfId="0" quotePrefix="1" applyFont="1" applyFill="1" applyBorder="1" applyAlignment="1">
      <alignment horizontal="center" vertical="center" wrapText="1"/>
    </xf>
    <xf numFmtId="0" fontId="24" fillId="6" borderId="42" xfId="0" quotePrefix="1" applyFont="1" applyFill="1" applyBorder="1" applyAlignment="1">
      <alignment horizontal="center" vertical="center" wrapText="1"/>
    </xf>
    <xf numFmtId="0" fontId="32" fillId="0" borderId="18" xfId="0" applyFont="1" applyBorder="1" applyAlignment="1">
      <alignment horizontal="left" vertical="center" wrapText="1"/>
    </xf>
    <xf numFmtId="0" fontId="32" fillId="0" borderId="1" xfId="0" applyFont="1" applyBorder="1" applyAlignment="1">
      <alignment horizontal="left" vertical="center" wrapText="1"/>
    </xf>
    <xf numFmtId="0" fontId="32" fillId="0" borderId="18" xfId="0" applyFont="1" applyBorder="1" applyAlignment="1">
      <alignment horizontal="center" vertical="center" wrapText="1"/>
    </xf>
    <xf numFmtId="0" fontId="32" fillId="0" borderId="1" xfId="0" applyFont="1" applyBorder="1" applyAlignment="1">
      <alignment horizontal="center" vertical="center" wrapText="1"/>
    </xf>
    <xf numFmtId="0" fontId="24" fillId="6" borderId="20" xfId="0" quotePrefix="1" applyFont="1" applyFill="1" applyBorder="1" applyAlignment="1">
      <alignment horizontal="center" vertical="center" wrapText="1"/>
    </xf>
    <xf numFmtId="0" fontId="24" fillId="6" borderId="22" xfId="0" quotePrefix="1" applyFont="1" applyFill="1" applyBorder="1" applyAlignment="1">
      <alignment horizontal="center" vertical="center" wrapText="1"/>
    </xf>
    <xf numFmtId="0" fontId="29" fillId="0" borderId="18" xfId="0" applyFont="1" applyBorder="1" applyAlignment="1">
      <alignment horizontal="center" vertical="center"/>
    </xf>
    <xf numFmtId="0" fontId="29" fillId="0" borderId="1" xfId="0" applyFont="1" applyBorder="1" applyAlignment="1">
      <alignment horizontal="center" vertical="center"/>
    </xf>
    <xf numFmtId="0" fontId="15" fillId="0" borderId="40" xfId="0" applyFont="1" applyBorder="1" applyAlignment="1">
      <alignment vertical="center" wrapText="1"/>
    </xf>
    <xf numFmtId="0" fontId="15" fillId="0" borderId="40" xfId="0" applyFont="1" applyBorder="1" applyAlignment="1">
      <alignment horizontal="center" vertical="center" wrapText="1"/>
    </xf>
    <xf numFmtId="0" fontId="32" fillId="0" borderId="40" xfId="0" applyFont="1" applyBorder="1" applyAlignment="1">
      <alignment horizontal="center" vertical="center" wrapText="1"/>
    </xf>
    <xf numFmtId="4" fontId="32" fillId="0" borderId="40" xfId="0" applyNumberFormat="1" applyFont="1" applyBorder="1" applyAlignment="1">
      <alignment horizontal="center" vertical="center" wrapText="1"/>
    </xf>
    <xf numFmtId="0" fontId="15" fillId="0" borderId="0" xfId="0" applyFont="1" applyAlignment="1">
      <alignment horizontal="center"/>
    </xf>
    <xf numFmtId="0" fontId="21" fillId="0" borderId="0" xfId="0" applyFont="1" applyAlignment="1">
      <alignment horizontal="center"/>
    </xf>
    <xf numFmtId="0" fontId="22" fillId="0" borderId="0" xfId="0" applyFont="1" applyAlignment="1">
      <alignment horizontal="center" wrapText="1"/>
    </xf>
    <xf numFmtId="0" fontId="25" fillId="0" borderId="0" xfId="0" applyFont="1" applyAlignment="1">
      <alignment horizontal="center"/>
    </xf>
    <xf numFmtId="0" fontId="21" fillId="0" borderId="0" xfId="0" applyFont="1" applyAlignment="1">
      <alignment horizontal="center" wrapText="1"/>
    </xf>
    <xf numFmtId="0" fontId="22" fillId="0" borderId="0" xfId="0" applyFont="1" applyAlignment="1">
      <alignment horizontal="center"/>
    </xf>
    <xf numFmtId="0" fontId="4" fillId="0" borderId="12" xfId="0" applyFont="1" applyBorder="1" applyAlignment="1">
      <alignment horizontal="center" vertical="center"/>
    </xf>
    <xf numFmtId="0" fontId="4" fillId="0" borderId="11"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4" fillId="0" borderId="12"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3" fillId="0" borderId="12" xfId="0" applyFont="1" applyBorder="1" applyAlignment="1">
      <alignment horizontal="center" vertical="center"/>
    </xf>
    <xf numFmtId="0" fontId="3" fillId="0" borderId="11"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165" fontId="3" fillId="0" borderId="3" xfId="0" applyNumberFormat="1" applyFont="1" applyBorder="1" applyAlignment="1">
      <alignment horizontal="center" vertical="center"/>
    </xf>
    <xf numFmtId="165" fontId="3" fillId="0" borderId="2" xfId="0" applyNumberFormat="1" applyFont="1" applyBorder="1" applyAlignment="1">
      <alignment horizontal="center" vertical="center"/>
    </xf>
    <xf numFmtId="0" fontId="3" fillId="0" borderId="18" xfId="0" applyFont="1" applyFill="1" applyBorder="1" applyAlignment="1" applyProtection="1">
      <alignment horizontal="justify" vertical="center"/>
    </xf>
    <xf numFmtId="0" fontId="3" fillId="0" borderId="10" xfId="0" applyFont="1" applyFill="1" applyBorder="1" applyAlignment="1" applyProtection="1">
      <alignment horizontal="justify" vertical="center"/>
    </xf>
    <xf numFmtId="0" fontId="3" fillId="0" borderId="1" xfId="0" applyFont="1" applyFill="1" applyBorder="1" applyAlignment="1" applyProtection="1">
      <alignment horizontal="justify" vertical="center"/>
    </xf>
    <xf numFmtId="0" fontId="3" fillId="0" borderId="20" xfId="0" applyFont="1" applyBorder="1" applyAlignment="1">
      <alignment horizontal="justify" vertical="center"/>
    </xf>
    <xf numFmtId="0" fontId="3" fillId="0" borderId="22" xfId="0" applyFont="1" applyBorder="1" applyAlignment="1">
      <alignment horizontal="justify" vertical="center"/>
    </xf>
    <xf numFmtId="0" fontId="3" fillId="0" borderId="12" xfId="0" applyFont="1" applyBorder="1" applyAlignment="1">
      <alignment horizontal="justify" vertical="center"/>
    </xf>
    <xf numFmtId="0" fontId="3" fillId="0" borderId="11" xfId="0" applyFont="1" applyBorder="1" applyAlignment="1">
      <alignment horizontal="justify" vertical="center"/>
    </xf>
    <xf numFmtId="0" fontId="3" fillId="0" borderId="3" xfId="0" applyFont="1" applyBorder="1" applyAlignment="1">
      <alignment horizontal="justify" vertical="center"/>
    </xf>
    <xf numFmtId="0" fontId="3" fillId="0" borderId="2" xfId="0" applyFont="1" applyBorder="1" applyAlignment="1">
      <alignment horizontal="justify" vertical="center"/>
    </xf>
    <xf numFmtId="0" fontId="3" fillId="0" borderId="18" xfId="0" applyFont="1" applyBorder="1" applyAlignment="1">
      <alignment horizontal="justify" vertical="center"/>
    </xf>
    <xf numFmtId="0" fontId="3" fillId="0" borderId="10" xfId="0" applyFont="1" applyBorder="1" applyAlignment="1">
      <alignment horizontal="justify" vertical="center"/>
    </xf>
    <xf numFmtId="0" fontId="3" fillId="0" borderId="1" xfId="0" applyFont="1" applyBorder="1" applyAlignment="1">
      <alignment horizontal="justify" vertical="center"/>
    </xf>
    <xf numFmtId="0" fontId="3" fillId="0" borderId="18" xfId="0" applyFont="1" applyBorder="1" applyAlignment="1">
      <alignment horizontal="center" vertical="center"/>
    </xf>
    <xf numFmtId="0" fontId="3" fillId="0" borderId="10" xfId="0" applyFont="1" applyBorder="1" applyAlignment="1">
      <alignment horizontal="center" vertical="center"/>
    </xf>
    <xf numFmtId="0" fontId="3" fillId="0" borderId="1" xfId="0" applyFont="1" applyBorder="1" applyAlignment="1">
      <alignment horizontal="center" vertical="center"/>
    </xf>
    <xf numFmtId="4" fontId="3" fillId="0" borderId="20" xfId="0" applyNumberFormat="1" applyFont="1" applyBorder="1" applyAlignment="1">
      <alignment horizontal="right" vertical="center"/>
    </xf>
    <xf numFmtId="4" fontId="3" fillId="0" borderId="12" xfId="0" applyNumberFormat="1" applyFont="1" applyBorder="1" applyAlignment="1">
      <alignment horizontal="right" vertical="center"/>
    </xf>
    <xf numFmtId="4" fontId="3" fillId="0" borderId="3" xfId="0" applyNumberFormat="1" applyFont="1" applyBorder="1" applyAlignment="1">
      <alignment horizontal="right" vertical="center"/>
    </xf>
    <xf numFmtId="0" fontId="3" fillId="0" borderId="28" xfId="0" applyFont="1" applyBorder="1" applyAlignment="1">
      <alignment horizontal="center" vertical="center"/>
    </xf>
    <xf numFmtId="0" fontId="3" fillId="0" borderId="27" xfId="0" applyFont="1" applyBorder="1" applyAlignment="1">
      <alignment horizontal="center" vertical="center"/>
    </xf>
    <xf numFmtId="0" fontId="3" fillId="0" borderId="26" xfId="0" applyFont="1" applyBorder="1" applyAlignment="1">
      <alignment horizontal="center" vertical="center"/>
    </xf>
    <xf numFmtId="0" fontId="7" fillId="0" borderId="12" xfId="0" applyFont="1" applyBorder="1" applyAlignment="1">
      <alignment horizontal="center" vertical="center"/>
    </xf>
    <xf numFmtId="0" fontId="7" fillId="0" borderId="11"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3" fillId="0" borderId="12"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165" fontId="3" fillId="0" borderId="3" xfId="0" applyNumberFormat="1" applyFont="1" applyFill="1" applyBorder="1" applyAlignment="1" applyProtection="1">
      <alignment horizontal="center" vertical="center"/>
    </xf>
    <xf numFmtId="165" fontId="3" fillId="0" borderId="2" xfId="0" applyNumberFormat="1" applyFont="1" applyFill="1" applyBorder="1" applyAlignment="1" applyProtection="1">
      <alignment horizontal="center" vertical="center"/>
    </xf>
    <xf numFmtId="0" fontId="3" fillId="0" borderId="20" xfId="0" applyFont="1" applyFill="1" applyBorder="1" applyAlignment="1" applyProtection="1">
      <alignment horizontal="justify" vertical="center"/>
    </xf>
    <xf numFmtId="0" fontId="3" fillId="0" borderId="22" xfId="0" applyFont="1" applyFill="1" applyBorder="1" applyAlignment="1" applyProtection="1">
      <alignment horizontal="justify" vertical="center"/>
    </xf>
    <xf numFmtId="0" fontId="3" fillId="0" borderId="12" xfId="0" applyFont="1" applyFill="1" applyBorder="1" applyAlignment="1" applyProtection="1">
      <alignment horizontal="justify" vertical="center"/>
    </xf>
    <xf numFmtId="0" fontId="3" fillId="0" borderId="11" xfId="0" applyFont="1" applyFill="1" applyBorder="1" applyAlignment="1" applyProtection="1">
      <alignment horizontal="justify" vertical="center"/>
    </xf>
    <xf numFmtId="0" fontId="3" fillId="0" borderId="3" xfId="0" applyFont="1" applyFill="1" applyBorder="1" applyAlignment="1" applyProtection="1">
      <alignment horizontal="justify" vertical="center"/>
    </xf>
    <xf numFmtId="0" fontId="3" fillId="0" borderId="2" xfId="0" applyFont="1" applyFill="1" applyBorder="1" applyAlignment="1" applyProtection="1">
      <alignment horizontal="justify" vertical="center"/>
    </xf>
    <xf numFmtId="0" fontId="3" fillId="0" borderId="18"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4" fontId="3" fillId="0" borderId="20" xfId="0" applyNumberFormat="1" applyFont="1" applyFill="1" applyBorder="1" applyAlignment="1" applyProtection="1">
      <alignment horizontal="right" vertical="center"/>
    </xf>
    <xf numFmtId="4" fontId="3" fillId="0" borderId="12" xfId="0" applyNumberFormat="1" applyFont="1" applyFill="1" applyBorder="1" applyAlignment="1" applyProtection="1">
      <alignment horizontal="right" vertical="center"/>
    </xf>
    <xf numFmtId="4" fontId="3" fillId="0" borderId="3" xfId="0" applyNumberFormat="1" applyFont="1" applyFill="1" applyBorder="1" applyAlignment="1" applyProtection="1">
      <alignment horizontal="right" vertical="center"/>
    </xf>
    <xf numFmtId="0" fontId="3" fillId="0" borderId="28" xfId="0" applyFont="1" applyFill="1" applyBorder="1" applyAlignment="1" applyProtection="1">
      <alignment horizontal="center" vertical="center"/>
    </xf>
    <xf numFmtId="0" fontId="3" fillId="0" borderId="27" xfId="0" applyFont="1" applyFill="1" applyBorder="1" applyAlignment="1" applyProtection="1">
      <alignment horizontal="center" vertical="center"/>
    </xf>
    <xf numFmtId="0" fontId="3" fillId="0" borderId="26" xfId="0" applyFont="1" applyFill="1" applyBorder="1" applyAlignment="1" applyProtection="1">
      <alignment horizontal="center" vertical="center"/>
    </xf>
    <xf numFmtId="168" fontId="4" fillId="0" borderId="12" xfId="0" applyNumberFormat="1" applyFont="1" applyFill="1" applyBorder="1" applyAlignment="1" applyProtection="1">
      <alignment horizontal="center" vertical="center"/>
    </xf>
    <xf numFmtId="0" fontId="4" fillId="5" borderId="12" xfId="0" applyFont="1" applyFill="1" applyBorder="1" applyAlignment="1" applyProtection="1">
      <alignment horizontal="center" vertical="center"/>
    </xf>
    <xf numFmtId="0" fontId="4" fillId="5" borderId="11" xfId="0" applyFont="1" applyFill="1" applyBorder="1" applyAlignment="1" applyProtection="1">
      <alignment horizontal="center" vertical="center"/>
    </xf>
    <xf numFmtId="0" fontId="4" fillId="5" borderId="3" xfId="0" applyFont="1" applyFill="1" applyBorder="1" applyAlignment="1" applyProtection="1">
      <alignment horizontal="center" vertical="center"/>
    </xf>
    <xf numFmtId="0" fontId="4" fillId="5" borderId="2" xfId="0" applyFont="1" applyFill="1" applyBorder="1" applyAlignment="1" applyProtection="1">
      <alignment horizontal="center" vertical="center"/>
    </xf>
    <xf numFmtId="4" fontId="3" fillId="0" borderId="31" xfId="0" applyNumberFormat="1" applyFont="1" applyFill="1" applyBorder="1" applyAlignment="1" applyProtection="1">
      <alignment horizontal="right" vertical="center"/>
    </xf>
    <xf numFmtId="4" fontId="3" fillId="0" borderId="30" xfId="0" applyNumberFormat="1" applyFont="1" applyFill="1" applyBorder="1" applyAlignment="1" applyProtection="1">
      <alignment horizontal="right" vertical="center"/>
    </xf>
    <xf numFmtId="4" fontId="3" fillId="0" borderId="29" xfId="0" applyNumberFormat="1" applyFont="1" applyFill="1" applyBorder="1" applyAlignment="1" applyProtection="1">
      <alignment horizontal="right" vertical="center"/>
    </xf>
    <xf numFmtId="0" fontId="3" fillId="4" borderId="12"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2"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2" xfId="0" applyFont="1" applyFill="1" applyBorder="1" applyAlignment="1">
      <alignment horizontal="center" vertical="center"/>
    </xf>
    <xf numFmtId="0" fontId="4" fillId="4" borderId="12"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3" xfId="0" applyFont="1" applyFill="1" applyBorder="1" applyAlignment="1" applyProtection="1">
      <alignment horizontal="center" vertical="center"/>
    </xf>
    <xf numFmtId="0" fontId="4" fillId="4" borderId="2" xfId="0" applyFont="1" applyFill="1" applyBorder="1" applyAlignment="1" applyProtection="1">
      <alignment horizontal="center" vertical="center"/>
    </xf>
    <xf numFmtId="0" fontId="7" fillId="0" borderId="12" xfId="0" applyFont="1" applyFill="1" applyBorder="1" applyAlignment="1" applyProtection="1">
      <alignment horizontal="center" vertical="center"/>
    </xf>
    <xf numFmtId="0" fontId="7" fillId="0" borderId="11"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2" xfId="0" applyFont="1" applyFill="1" applyBorder="1" applyAlignment="1" applyProtection="1">
      <alignment horizontal="center" vertical="center"/>
    </xf>
    <xf numFmtId="0" fontId="3" fillId="3" borderId="12"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0" borderId="12"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 xfId="0" applyFont="1" applyFill="1" applyBorder="1" applyAlignment="1">
      <alignment horizontal="center" vertical="center"/>
    </xf>
    <xf numFmtId="0" fontId="3" fillId="5" borderId="12" xfId="0" applyFont="1" applyFill="1" applyBorder="1" applyAlignment="1" applyProtection="1">
      <alignment horizontal="center" vertical="center"/>
    </xf>
    <xf numFmtId="0" fontId="3" fillId="5" borderId="11" xfId="0" applyFont="1" applyFill="1" applyBorder="1" applyAlignment="1" applyProtection="1">
      <alignment horizontal="center" vertical="center"/>
    </xf>
    <xf numFmtId="0" fontId="3" fillId="5" borderId="3" xfId="0" applyFont="1" applyFill="1" applyBorder="1" applyAlignment="1" applyProtection="1">
      <alignment horizontal="center" vertical="center"/>
    </xf>
    <xf numFmtId="0" fontId="3" fillId="5" borderId="2" xfId="0" applyFont="1" applyFill="1" applyBorder="1" applyAlignment="1" applyProtection="1">
      <alignment horizontal="center" vertical="center"/>
    </xf>
    <xf numFmtId="0" fontId="4" fillId="0" borderId="20" xfId="0" applyFont="1" applyFill="1" applyBorder="1" applyAlignment="1" applyProtection="1">
      <alignment horizontal="justify" vertical="center"/>
    </xf>
    <xf numFmtId="0" fontId="4" fillId="0" borderId="22" xfId="0" applyFont="1" applyFill="1" applyBorder="1" applyAlignment="1" applyProtection="1">
      <alignment horizontal="justify" vertical="center"/>
    </xf>
    <xf numFmtId="0" fontId="4" fillId="0" borderId="12" xfId="0" applyFont="1" applyFill="1" applyBorder="1" applyAlignment="1" applyProtection="1">
      <alignment horizontal="justify" vertical="center"/>
    </xf>
    <xf numFmtId="0" fontId="4" fillId="0" borderId="11" xfId="0" applyFont="1" applyFill="1" applyBorder="1" applyAlignment="1" applyProtection="1">
      <alignment horizontal="justify" vertical="center"/>
    </xf>
    <xf numFmtId="0" fontId="4" fillId="0" borderId="3" xfId="0" applyFont="1" applyFill="1" applyBorder="1" applyAlignment="1" applyProtection="1">
      <alignment horizontal="justify" vertical="center"/>
    </xf>
    <xf numFmtId="0" fontId="4" fillId="0" borderId="2" xfId="0" applyFont="1" applyFill="1" applyBorder="1" applyAlignment="1" applyProtection="1">
      <alignment horizontal="justify" vertical="center"/>
    </xf>
    <xf numFmtId="0" fontId="3" fillId="0" borderId="18"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21" xfId="0" applyFont="1" applyFill="1" applyBorder="1" applyAlignment="1" applyProtection="1">
      <alignment horizontal="left" vertical="center"/>
    </xf>
    <xf numFmtId="0" fontId="3" fillId="0" borderId="14" xfId="0" applyFont="1" applyFill="1" applyBorder="1" applyAlignment="1" applyProtection="1">
      <alignment horizontal="left" vertical="center"/>
    </xf>
    <xf numFmtId="0" fontId="3" fillId="0" borderId="5" xfId="0" applyFont="1" applyFill="1" applyBorder="1" applyAlignment="1" applyProtection="1">
      <alignment horizontal="left" vertical="center"/>
    </xf>
    <xf numFmtId="0" fontId="3" fillId="2" borderId="12"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165" fontId="3" fillId="0" borderId="3" xfId="0" applyNumberFormat="1" applyFont="1" applyFill="1" applyBorder="1" applyAlignment="1">
      <alignment horizontal="center" vertical="center"/>
    </xf>
    <xf numFmtId="165" fontId="3" fillId="0" borderId="2" xfId="0" applyNumberFormat="1" applyFont="1" applyFill="1" applyBorder="1" applyAlignment="1">
      <alignment horizontal="center" vertical="center"/>
    </xf>
    <xf numFmtId="0" fontId="3" fillId="2" borderId="18" xfId="0" applyFont="1" applyFill="1" applyBorder="1" applyAlignment="1" applyProtection="1">
      <alignment horizontal="justify" vertical="center"/>
    </xf>
    <xf numFmtId="0" fontId="3" fillId="2" borderId="10" xfId="0" applyFont="1" applyFill="1" applyBorder="1" applyAlignment="1" applyProtection="1">
      <alignment horizontal="justify" vertical="center"/>
    </xf>
    <xf numFmtId="0" fontId="3" fillId="2" borderId="1" xfId="0" applyFont="1" applyFill="1" applyBorder="1" applyAlignment="1" applyProtection="1">
      <alignment horizontal="justify" vertical="center"/>
    </xf>
    <xf numFmtId="0" fontId="4" fillId="0" borderId="18" xfId="0" applyFont="1" applyFill="1" applyBorder="1" applyAlignment="1" applyProtection="1">
      <alignment horizontal="justify" vertical="center"/>
    </xf>
    <xf numFmtId="0" fontId="4" fillId="0" borderId="10" xfId="0" applyFont="1" applyFill="1" applyBorder="1" applyAlignment="1" applyProtection="1">
      <alignment horizontal="justify" vertical="center"/>
    </xf>
    <xf numFmtId="0" fontId="4" fillId="0" borderId="1" xfId="0" applyFont="1" applyFill="1" applyBorder="1" applyAlignment="1" applyProtection="1">
      <alignment horizontal="justify" vertical="center"/>
    </xf>
    <xf numFmtId="0" fontId="3" fillId="2" borderId="12"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0" xfId="0" applyFont="1" applyFill="1" applyBorder="1" applyAlignment="1">
      <alignment horizontal="justify" vertical="center"/>
    </xf>
    <xf numFmtId="0" fontId="3" fillId="0" borderId="22" xfId="0" applyFont="1" applyFill="1" applyBorder="1" applyAlignment="1">
      <alignment horizontal="justify" vertical="center"/>
    </xf>
    <xf numFmtId="0" fontId="3" fillId="0" borderId="12" xfId="0" applyFont="1" applyFill="1" applyBorder="1" applyAlignment="1">
      <alignment horizontal="justify" vertical="center"/>
    </xf>
    <xf numFmtId="0" fontId="3" fillId="0" borderId="11" xfId="0" applyFont="1" applyFill="1" applyBorder="1" applyAlignment="1">
      <alignment horizontal="justify" vertical="center"/>
    </xf>
    <xf numFmtId="0" fontId="3" fillId="0" borderId="3" xfId="0" applyFont="1" applyFill="1" applyBorder="1" applyAlignment="1">
      <alignment horizontal="justify" vertical="center"/>
    </xf>
    <xf numFmtId="0" fontId="3" fillId="0" borderId="2" xfId="0" applyFont="1" applyFill="1" applyBorder="1" applyAlignment="1">
      <alignment horizontal="justify" vertical="center"/>
    </xf>
    <xf numFmtId="0" fontId="3" fillId="0" borderId="18" xfId="0" applyFont="1" applyFill="1" applyBorder="1" applyAlignment="1">
      <alignment horizontal="justify" vertical="center"/>
    </xf>
    <xf numFmtId="0" fontId="3" fillId="0" borderId="10" xfId="0" applyFont="1" applyFill="1" applyBorder="1" applyAlignment="1">
      <alignment horizontal="justify" vertical="center"/>
    </xf>
    <xf numFmtId="0" fontId="3" fillId="0" borderId="1" xfId="0" applyFont="1" applyFill="1" applyBorder="1" applyAlignment="1">
      <alignment horizontal="justify" vertical="center"/>
    </xf>
    <xf numFmtId="0" fontId="3" fillId="0" borderId="1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 xfId="0" applyFont="1" applyFill="1" applyBorder="1" applyAlignment="1">
      <alignment horizontal="center" vertical="center" wrapText="1"/>
    </xf>
    <xf numFmtId="4" fontId="3" fillId="0" borderId="20" xfId="0" applyNumberFormat="1" applyFont="1" applyFill="1" applyBorder="1" applyAlignment="1">
      <alignment horizontal="right" vertical="center"/>
    </xf>
    <xf numFmtId="4" fontId="3" fillId="0" borderId="12" xfId="0" applyNumberFormat="1" applyFont="1" applyFill="1" applyBorder="1" applyAlignment="1">
      <alignment horizontal="right" vertical="center"/>
    </xf>
    <xf numFmtId="4" fontId="3" fillId="0" borderId="3" xfId="0" applyNumberFormat="1" applyFont="1" applyFill="1" applyBorder="1" applyAlignment="1">
      <alignment horizontal="right" vertical="center"/>
    </xf>
    <xf numFmtId="0" fontId="3" fillId="0" borderId="21" xfId="0" applyFont="1" applyFill="1" applyBorder="1" applyAlignment="1">
      <alignment horizontal="left" vertical="center"/>
    </xf>
    <xf numFmtId="0" fontId="3" fillId="0" borderId="14" xfId="0" applyFont="1" applyFill="1" applyBorder="1" applyAlignment="1">
      <alignment horizontal="left" vertical="center"/>
    </xf>
    <xf numFmtId="0" fontId="3" fillId="0" borderId="5" xfId="0" applyFont="1" applyFill="1" applyBorder="1" applyAlignment="1">
      <alignment horizontal="left" vertical="center"/>
    </xf>
    <xf numFmtId="0" fontId="3" fillId="0" borderId="18"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8" xfId="0" quotePrefix="1" applyFont="1" applyFill="1" applyBorder="1" applyAlignment="1" applyProtection="1">
      <alignment horizontal="justify" vertical="center"/>
    </xf>
    <xf numFmtId="0" fontId="3" fillId="8" borderId="18" xfId="0" applyFont="1" applyFill="1" applyBorder="1" applyAlignment="1" applyProtection="1">
      <alignment horizontal="justify" vertical="center"/>
    </xf>
    <xf numFmtId="0" fontId="3" fillId="8" borderId="10" xfId="0" applyFont="1" applyFill="1" applyBorder="1" applyAlignment="1" applyProtection="1">
      <alignment horizontal="justify" vertical="center"/>
    </xf>
    <xf numFmtId="0" fontId="3" fillId="8" borderId="1" xfId="0" applyFont="1" applyFill="1" applyBorder="1" applyAlignment="1" applyProtection="1">
      <alignment horizontal="justify" vertical="center"/>
    </xf>
    <xf numFmtId="0" fontId="4" fillId="6" borderId="12" xfId="0" applyFont="1" applyFill="1" applyBorder="1" applyAlignment="1" applyProtection="1">
      <alignment horizontal="center" vertical="center"/>
    </xf>
    <xf numFmtId="0" fontId="4" fillId="6" borderId="11" xfId="0"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4" fillId="6" borderId="2"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1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 fontId="4" fillId="0" borderId="20" xfId="0" applyNumberFormat="1" applyFont="1" applyFill="1" applyBorder="1" applyAlignment="1" applyProtection="1">
      <alignment horizontal="right" vertical="center"/>
    </xf>
    <xf numFmtId="4" fontId="4" fillId="0" borderId="12" xfId="0" applyNumberFormat="1" applyFont="1" applyFill="1" applyBorder="1" applyAlignment="1" applyProtection="1">
      <alignment horizontal="right" vertical="center"/>
    </xf>
    <xf numFmtId="4" fontId="4" fillId="0" borderId="3" xfId="0" applyNumberFormat="1" applyFont="1" applyFill="1" applyBorder="1" applyAlignment="1" applyProtection="1">
      <alignment horizontal="right" vertical="center"/>
    </xf>
    <xf numFmtId="0" fontId="4" fillId="0" borderId="28" xfId="0" applyFont="1" applyFill="1" applyBorder="1" applyAlignment="1" applyProtection="1">
      <alignment horizontal="center" vertical="center"/>
    </xf>
    <xf numFmtId="0" fontId="4" fillId="0" borderId="27"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165" fontId="4" fillId="0" borderId="3" xfId="0" applyNumberFormat="1" applyFont="1" applyFill="1" applyBorder="1" applyAlignment="1" applyProtection="1">
      <alignment horizontal="center" vertical="center"/>
    </xf>
    <xf numFmtId="165" fontId="4" fillId="0" borderId="2" xfId="0" applyNumberFormat="1" applyFont="1" applyFill="1" applyBorder="1" applyAlignment="1" applyProtection="1">
      <alignment horizontal="center" vertical="center"/>
    </xf>
    <xf numFmtId="0" fontId="3" fillId="6" borderId="12" xfId="0" applyFont="1" applyFill="1" applyBorder="1" applyAlignment="1" applyProtection="1">
      <alignment horizontal="center" vertical="center"/>
    </xf>
    <xf numFmtId="0" fontId="3" fillId="6" borderId="11" xfId="0" applyFont="1" applyFill="1" applyBorder="1" applyAlignment="1" applyProtection="1">
      <alignment horizontal="center" vertical="center"/>
    </xf>
    <xf numFmtId="0" fontId="3" fillId="6" borderId="3" xfId="0" applyFont="1" applyFill="1" applyBorder="1" applyAlignment="1" applyProtection="1">
      <alignment horizontal="center" vertical="center"/>
    </xf>
    <xf numFmtId="0" fontId="3" fillId="6" borderId="2" xfId="0" applyFont="1" applyFill="1" applyBorder="1" applyAlignment="1" applyProtection="1">
      <alignment horizontal="center" vertical="center"/>
    </xf>
    <xf numFmtId="0" fontId="3" fillId="4" borderId="12" xfId="0" applyFont="1" applyFill="1" applyBorder="1" applyAlignment="1" applyProtection="1">
      <alignment horizontal="center" vertical="center"/>
    </xf>
    <xf numFmtId="0" fontId="3" fillId="4" borderId="11"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3" fillId="4" borderId="2" xfId="0" applyFont="1" applyFill="1" applyBorder="1" applyAlignment="1" applyProtection="1">
      <alignment horizontal="center" vertical="center"/>
    </xf>
    <xf numFmtId="0" fontId="4" fillId="0" borderId="12"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2" xfId="0" applyFont="1" applyFill="1" applyBorder="1" applyAlignment="1">
      <alignment horizontal="center" vertical="center"/>
    </xf>
    <xf numFmtId="0" fontId="3" fillId="0" borderId="18" xfId="0" applyFont="1" applyFill="1" applyBorder="1" applyAlignment="1" applyProtection="1">
      <alignment horizontal="justify" vertical="center" wrapText="1"/>
    </xf>
    <xf numFmtId="10" fontId="3" fillId="0" borderId="18" xfId="0" applyNumberFormat="1" applyFont="1" applyFill="1" applyBorder="1" applyAlignment="1" applyProtection="1">
      <alignment horizontal="justify" vertical="center"/>
    </xf>
    <xf numFmtId="10" fontId="3" fillId="0" borderId="10" xfId="0" applyNumberFormat="1" applyFont="1" applyFill="1" applyBorder="1" applyAlignment="1" applyProtection="1">
      <alignment horizontal="justify" vertical="center"/>
    </xf>
    <xf numFmtId="10" fontId="3" fillId="0" borderId="1" xfId="0" applyNumberFormat="1" applyFont="1" applyFill="1" applyBorder="1" applyAlignment="1" applyProtection="1">
      <alignment horizontal="justify" vertical="center"/>
    </xf>
    <xf numFmtId="0" fontId="3" fillId="5" borderId="12" xfId="0" applyFont="1" applyFill="1" applyBorder="1" applyAlignment="1">
      <alignment horizontal="center" vertical="center"/>
    </xf>
    <xf numFmtId="0" fontId="3" fillId="5" borderId="11" xfId="0" applyFont="1" applyFill="1" applyBorder="1" applyAlignment="1">
      <alignment horizontal="center" vertical="center"/>
    </xf>
    <xf numFmtId="0" fontId="3" fillId="5" borderId="3" xfId="0" applyFont="1" applyFill="1" applyBorder="1" applyAlignment="1">
      <alignment horizontal="center" vertical="center"/>
    </xf>
    <xf numFmtId="0" fontId="3" fillId="5" borderId="2" xfId="0" applyFont="1" applyFill="1" applyBorder="1" applyAlignment="1">
      <alignment horizontal="center" vertical="center"/>
    </xf>
    <xf numFmtId="0" fontId="3" fillId="0" borderId="1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 xfId="0" applyFont="1" applyBorder="1" applyAlignment="1">
      <alignment horizontal="center" vertical="center" wrapText="1"/>
    </xf>
    <xf numFmtId="0" fontId="3" fillId="4" borderId="18" xfId="0" applyFont="1" applyFill="1" applyBorder="1" applyAlignment="1" applyProtection="1">
      <alignment horizontal="justify" vertical="center"/>
    </xf>
    <xf numFmtId="0" fontId="3" fillId="4" borderId="10" xfId="0" applyFont="1" applyFill="1" applyBorder="1" applyAlignment="1" applyProtection="1">
      <alignment horizontal="justify" vertical="center"/>
    </xf>
    <xf numFmtId="0" fontId="3" fillId="4" borderId="1" xfId="0" applyFont="1" applyFill="1" applyBorder="1" applyAlignment="1" applyProtection="1">
      <alignment horizontal="justify" vertical="center"/>
    </xf>
    <xf numFmtId="0" fontId="3" fillId="0" borderId="18" xfId="0" applyFont="1" applyFill="1" applyBorder="1" applyAlignment="1" applyProtection="1">
      <alignment horizontal="left" vertical="center"/>
    </xf>
    <xf numFmtId="0" fontId="3" fillId="0" borderId="10" xfId="0" applyFont="1" applyFill="1" applyBorder="1" applyAlignment="1" applyProtection="1">
      <alignment horizontal="left" vertical="center"/>
    </xf>
    <xf numFmtId="0" fontId="3" fillId="0" borderId="1" xfId="0" applyFont="1" applyFill="1" applyBorder="1" applyAlignment="1" applyProtection="1">
      <alignment horizontal="left" vertical="center"/>
    </xf>
    <xf numFmtId="0" fontId="3" fillId="0" borderId="18" xfId="0" quotePrefix="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10" xfId="0"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xf>
    <xf numFmtId="0" fontId="7" fillId="0" borderId="18" xfId="0" applyFont="1" applyFill="1" applyBorder="1" applyAlignment="1" applyProtection="1">
      <alignment horizontal="justify" vertical="center"/>
    </xf>
    <xf numFmtId="0" fontId="7" fillId="0" borderId="10" xfId="0" applyFont="1" applyFill="1" applyBorder="1" applyAlignment="1" applyProtection="1">
      <alignment horizontal="justify" vertical="center"/>
    </xf>
    <xf numFmtId="0" fontId="7" fillId="0" borderId="1" xfId="0" applyFont="1" applyFill="1" applyBorder="1" applyAlignment="1" applyProtection="1">
      <alignment horizontal="justify" vertical="center"/>
    </xf>
    <xf numFmtId="0" fontId="3" fillId="8" borderId="18" xfId="0" applyFont="1" applyFill="1" applyBorder="1" applyAlignment="1">
      <alignment horizontal="justify" vertical="center"/>
    </xf>
    <xf numFmtId="0" fontId="3" fillId="8" borderId="10" xfId="0" applyFont="1" applyFill="1" applyBorder="1" applyAlignment="1">
      <alignment horizontal="justify" vertical="center"/>
    </xf>
    <xf numFmtId="0" fontId="3" fillId="8" borderId="1" xfId="0" applyFont="1" applyFill="1" applyBorder="1" applyAlignment="1">
      <alignment horizontal="justify" vertical="center"/>
    </xf>
    <xf numFmtId="0" fontId="3" fillId="0" borderId="22"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 xfId="0" applyFont="1" applyBorder="1" applyAlignment="1">
      <alignment horizontal="center" vertical="center" wrapText="1"/>
    </xf>
    <xf numFmtId="0" fontId="7" fillId="4" borderId="12" xfId="0" applyFont="1" applyFill="1" applyBorder="1" applyAlignment="1" applyProtection="1">
      <alignment horizontal="center" vertical="center"/>
    </xf>
    <xf numFmtId="0" fontId="7" fillId="4" borderId="11" xfId="0" applyFont="1" applyFill="1" applyBorder="1" applyAlignment="1" applyProtection="1">
      <alignment horizontal="center" vertical="center"/>
    </xf>
    <xf numFmtId="0" fontId="7" fillId="4" borderId="3" xfId="0" applyFont="1" applyFill="1" applyBorder="1" applyAlignment="1" applyProtection="1">
      <alignment horizontal="center" vertical="center"/>
    </xf>
    <xf numFmtId="0" fontId="7" fillId="4" borderId="2" xfId="0" applyFont="1" applyFill="1" applyBorder="1" applyAlignment="1" applyProtection="1">
      <alignment horizontal="center" vertical="center"/>
    </xf>
    <xf numFmtId="0" fontId="3" fillId="3" borderId="12"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2"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2" xfId="0" applyFont="1" applyFill="1" applyBorder="1" applyAlignment="1">
      <alignment horizontal="center" vertical="center"/>
    </xf>
    <xf numFmtId="0" fontId="3" fillId="0" borderId="18" xfId="0" quotePrefix="1" applyFont="1" applyBorder="1" applyAlignment="1">
      <alignment horizontal="center" vertical="center"/>
    </xf>
    <xf numFmtId="0" fontId="3" fillId="0" borderId="22" xfId="0" applyFont="1" applyBorder="1" applyAlignment="1" applyProtection="1">
      <alignment horizontal="center" vertical="center" wrapText="1"/>
    </xf>
    <xf numFmtId="0" fontId="3" fillId="0" borderId="11" xfId="0" applyFont="1" applyBorder="1" applyAlignment="1" applyProtection="1">
      <alignment horizontal="center" vertical="center" wrapText="1"/>
    </xf>
    <xf numFmtId="0" fontId="3" fillId="0" borderId="2" xfId="0" applyFont="1" applyBorder="1" applyAlignment="1" applyProtection="1">
      <alignment horizontal="center" vertical="center" wrapText="1"/>
    </xf>
    <xf numFmtId="0" fontId="3" fillId="0" borderId="20" xfId="0" applyFont="1" applyFill="1" applyBorder="1" applyAlignment="1" applyProtection="1">
      <alignment horizontal="justify" vertical="center" wrapText="1"/>
    </xf>
    <xf numFmtId="165" fontId="3" fillId="0" borderId="12" xfId="0" applyNumberFormat="1" applyFont="1" applyFill="1" applyBorder="1" applyAlignment="1" applyProtection="1">
      <alignment horizontal="center" vertical="center"/>
    </xf>
    <xf numFmtId="165" fontId="3" fillId="0" borderId="11" xfId="0" applyNumberFormat="1" applyFont="1" applyFill="1" applyBorder="1" applyAlignment="1" applyProtection="1">
      <alignment horizontal="center" vertical="center"/>
    </xf>
    <xf numFmtId="0" fontId="3" fillId="0" borderId="21" xfId="0" applyFont="1" applyBorder="1" applyAlignment="1">
      <alignment horizontal="left" vertical="center"/>
    </xf>
    <xf numFmtId="0" fontId="3" fillId="0" borderId="14" xfId="0" applyFont="1" applyBorder="1" applyAlignment="1">
      <alignment horizontal="left" vertical="center"/>
    </xf>
    <xf numFmtId="0" fontId="3" fillId="0" borderId="5" xfId="0" applyFont="1" applyBorder="1" applyAlignment="1">
      <alignment horizontal="left" vertical="center"/>
    </xf>
    <xf numFmtId="168" fontId="7" fillId="0" borderId="12" xfId="0" applyNumberFormat="1" applyFont="1" applyFill="1" applyBorder="1" applyAlignment="1" applyProtection="1">
      <alignment horizontal="center" vertical="center"/>
    </xf>
    <xf numFmtId="0" fontId="9" fillId="11" borderId="39" xfId="0" applyFont="1" applyFill="1" applyBorder="1" applyAlignment="1" applyProtection="1">
      <alignment horizontal="center" vertical="center" wrapText="1"/>
    </xf>
    <xf numFmtId="0" fontId="9" fillId="11" borderId="39" xfId="0" applyFont="1" applyFill="1" applyBorder="1" applyAlignment="1" applyProtection="1">
      <alignment horizontal="center" vertical="center"/>
    </xf>
    <xf numFmtId="0" fontId="9" fillId="0" borderId="39" xfId="0"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xf>
    <xf numFmtId="0" fontId="3" fillId="0" borderId="22" xfId="0" applyFont="1" applyBorder="1" applyAlignment="1">
      <alignment horizontal="left" vertical="center" wrapText="1"/>
    </xf>
    <xf numFmtId="0" fontId="3" fillId="0" borderId="11" xfId="0" applyFont="1" applyBorder="1" applyAlignment="1">
      <alignment horizontal="left" vertical="center" wrapText="1"/>
    </xf>
    <xf numFmtId="0" fontId="3" fillId="0" borderId="2" xfId="0" applyFont="1" applyBorder="1" applyAlignment="1">
      <alignment horizontal="left" vertical="center" wrapText="1"/>
    </xf>
    <xf numFmtId="0" fontId="4" fillId="0" borderId="0" xfId="0" applyFont="1" applyFill="1" applyProtection="1"/>
    <xf numFmtId="3" fontId="9" fillId="12" borderId="0" xfId="0" applyNumberFormat="1" applyFont="1" applyFill="1" applyAlignment="1" applyProtection="1">
      <alignment horizontal="center"/>
    </xf>
    <xf numFmtId="3" fontId="9" fillId="0" borderId="0" xfId="0" applyNumberFormat="1" applyFont="1" applyFill="1" applyAlignment="1" applyProtection="1">
      <alignment horizontal="center"/>
    </xf>
    <xf numFmtId="10" fontId="4" fillId="0" borderId="13" xfId="0" quotePrefix="1" applyNumberFormat="1" applyFont="1" applyFill="1" applyBorder="1" applyAlignment="1" applyProtection="1">
      <alignment horizontal="right" vertical="center"/>
    </xf>
    <xf numFmtId="10" fontId="4" fillId="0" borderId="19" xfId="0" applyNumberFormat="1" applyFont="1" applyFill="1" applyBorder="1" applyAlignment="1">
      <alignment horizontal="right" vertical="center"/>
    </xf>
    <xf numFmtId="3" fontId="4" fillId="0" borderId="19" xfId="0" applyNumberFormat="1" applyFont="1" applyFill="1" applyBorder="1" applyAlignment="1">
      <alignment horizontal="right" vertical="center"/>
    </xf>
    <xf numFmtId="3" fontId="4" fillId="0" borderId="13" xfId="0" applyNumberFormat="1" applyFont="1" applyFill="1" applyBorder="1" applyAlignment="1">
      <alignment horizontal="right" vertical="center"/>
    </xf>
  </cellXfs>
  <cellStyles count="6">
    <cellStyle name="Comma" xfId="1" builtinId="3"/>
    <cellStyle name="Comma 3 2" xfId="3"/>
    <cellStyle name="Currency" xfId="2" builtinId="4"/>
    <cellStyle name="Normal" xfId="0" builtinId="0"/>
    <cellStyle name="Normal 4" xfId="5"/>
    <cellStyle name="Percent 2" xfId="4"/>
  </cellStyles>
  <dxfs count="805">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
      <fill>
        <patternFill>
          <bgColor theme="9"/>
        </patternFill>
      </fill>
    </dxf>
    <dxf>
      <fill>
        <patternFill>
          <bgColor theme="5"/>
        </patternFill>
      </fill>
    </dxf>
    <dxf>
      <fill>
        <patternFill>
          <bgColor rgb="FFFFFF00"/>
        </patternFill>
      </fill>
    </dxf>
    <dxf>
      <fill>
        <patternFill>
          <bgColor rgb="FF00B0F0"/>
        </patternFill>
      </fill>
    </dxf>
    <dxf>
      <fill>
        <patternFill>
          <bgColor rgb="FFFF66CC"/>
        </patternFill>
      </fill>
    </dxf>
    <dxf>
      <fill>
        <patternFill>
          <bgColor rgb="FFFF0000"/>
        </patternFill>
      </fill>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OA%20AOM\COA%20AOM%20P410,794,619%20(Autosav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263">
          <cell r="J263" t="str">
            <v>Abstract on Process
Contractor: Royal Summit Infinity Dev't. Corp.</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S198"/>
  <sheetViews>
    <sheetView view="pageBreakPreview" topLeftCell="A88" zoomScaleNormal="100" zoomScaleSheetLayoutView="100" workbookViewId="0">
      <selection activeCell="C95" sqref="C95"/>
    </sheetView>
  </sheetViews>
  <sheetFormatPr defaultColWidth="8.85546875" defaultRowHeight="16.5" x14ac:dyDescent="0.3"/>
  <cols>
    <col min="1" max="1" width="6.7109375" style="1" customWidth="1"/>
    <col min="2" max="2" width="45.7109375" style="3" customWidth="1"/>
    <col min="3" max="3" width="19" style="5" customWidth="1"/>
    <col min="4" max="4" width="15.7109375" style="22" customWidth="1"/>
    <col min="5" max="5" width="43.42578125" style="4" customWidth="1"/>
    <col min="6" max="6" width="17.28515625" style="5" customWidth="1"/>
    <col min="7" max="16384" width="8.85546875" style="1"/>
  </cols>
  <sheetData>
    <row r="2" spans="1:13" s="212" customFormat="1" ht="35.25" customHeight="1" x14ac:dyDescent="0.25">
      <c r="A2" s="746" t="s">
        <v>1779</v>
      </c>
      <c r="B2" s="746"/>
      <c r="C2" s="746"/>
      <c r="D2" s="746"/>
      <c r="E2" s="746"/>
      <c r="F2" s="746"/>
    </row>
    <row r="3" spans="1:13" s="208" customFormat="1" ht="19.5" customHeight="1" x14ac:dyDescent="0.25">
      <c r="A3" s="747" t="s">
        <v>1675</v>
      </c>
      <c r="B3" s="747"/>
      <c r="C3" s="747"/>
      <c r="D3" s="747"/>
      <c r="E3" s="747"/>
      <c r="F3" s="747"/>
      <c r="G3" s="401"/>
      <c r="H3" s="401"/>
      <c r="I3" s="401"/>
      <c r="J3" s="401"/>
      <c r="K3" s="401"/>
      <c r="L3" s="401"/>
      <c r="M3" s="401"/>
    </row>
    <row r="4" spans="1:13" s="133" customFormat="1" ht="19.5" customHeight="1" x14ac:dyDescent="0.25">
      <c r="A4" s="748" t="s">
        <v>1777</v>
      </c>
      <c r="B4" s="748"/>
      <c r="C4" s="748"/>
      <c r="D4" s="749" t="s">
        <v>1776</v>
      </c>
      <c r="E4" s="750"/>
      <c r="F4" s="750"/>
    </row>
    <row r="5" spans="1:13" ht="21.6" customHeight="1" x14ac:dyDescent="0.3">
      <c r="F5" s="400"/>
    </row>
    <row r="6" spans="1:13" ht="15" customHeight="1" x14ac:dyDescent="0.3">
      <c r="A6" s="399" t="s">
        <v>1673</v>
      </c>
      <c r="B6" s="207"/>
      <c r="C6" s="3" t="s">
        <v>1701</v>
      </c>
      <c r="E6" s="200"/>
      <c r="F6" s="201"/>
    </row>
    <row r="7" spans="1:13" ht="15" customHeight="1" x14ac:dyDescent="0.3">
      <c r="A7" s="201"/>
      <c r="B7" s="205"/>
      <c r="C7" s="3" t="s">
        <v>1775</v>
      </c>
      <c r="E7" s="23"/>
      <c r="F7" s="201"/>
      <c r="G7" s="201"/>
      <c r="H7" s="201"/>
      <c r="I7" s="201"/>
      <c r="J7" s="201"/>
      <c r="K7" s="201"/>
      <c r="L7" s="201"/>
      <c r="M7" s="201"/>
    </row>
    <row r="8" spans="1:13" ht="15" customHeight="1" x14ac:dyDescent="0.3">
      <c r="A8" s="201"/>
      <c r="B8" s="203"/>
      <c r="C8" s="3" t="s">
        <v>1774</v>
      </c>
      <c r="E8" s="23"/>
      <c r="F8" s="201"/>
      <c r="G8" s="201"/>
      <c r="H8" s="201"/>
      <c r="I8" s="201"/>
      <c r="J8" s="201"/>
      <c r="K8" s="201"/>
      <c r="L8" s="201"/>
      <c r="M8" s="201"/>
    </row>
    <row r="9" spans="1:13" ht="15" customHeight="1" x14ac:dyDescent="0.3">
      <c r="A9" s="201"/>
      <c r="B9" s="204"/>
      <c r="C9" s="3" t="s">
        <v>1773</v>
      </c>
      <c r="E9" s="200"/>
      <c r="F9" s="201"/>
    </row>
    <row r="10" spans="1:13" ht="15" customHeight="1" x14ac:dyDescent="0.3">
      <c r="B10" s="198"/>
      <c r="C10" s="3" t="s">
        <v>1772</v>
      </c>
      <c r="E10" s="398"/>
      <c r="F10" s="397"/>
    </row>
    <row r="11" spans="1:13" ht="15" customHeight="1" x14ac:dyDescent="0.3">
      <c r="B11" s="197" t="s">
        <v>1672</v>
      </c>
      <c r="C11" s="3" t="s">
        <v>1771</v>
      </c>
      <c r="E11" s="398"/>
      <c r="F11" s="397"/>
    </row>
    <row r="12" spans="1:13" s="208" customFormat="1" ht="15" customHeight="1" x14ac:dyDescent="0.25">
      <c r="A12" s="213"/>
      <c r="B12" s="213"/>
      <c r="C12" s="213"/>
      <c r="D12" s="213"/>
      <c r="E12" s="215"/>
      <c r="F12" s="213"/>
    </row>
    <row r="13" spans="1:13" ht="34.9" customHeight="1" x14ac:dyDescent="0.3">
      <c r="A13" s="742" t="s">
        <v>1885</v>
      </c>
      <c r="B13" s="742"/>
      <c r="C13" s="742"/>
      <c r="D13" s="742"/>
      <c r="E13" s="742"/>
      <c r="F13" s="742"/>
    </row>
    <row r="14" spans="1:13" s="21" customFormat="1" ht="31.5" customHeight="1" x14ac:dyDescent="0.25">
      <c r="A14" s="191" t="s">
        <v>1671</v>
      </c>
      <c r="B14" s="356" t="s">
        <v>0</v>
      </c>
      <c r="C14" s="355" t="s">
        <v>2</v>
      </c>
      <c r="D14" s="355" t="s">
        <v>1667</v>
      </c>
      <c r="E14" s="72" t="s">
        <v>1</v>
      </c>
      <c r="F14" s="72" t="s">
        <v>1662</v>
      </c>
    </row>
    <row r="15" spans="1:13" s="21" customFormat="1" ht="18.75" customHeight="1" x14ac:dyDescent="0.25">
      <c r="A15" s="755" t="s">
        <v>1770</v>
      </c>
      <c r="B15" s="756"/>
      <c r="C15" s="756"/>
      <c r="D15" s="756"/>
      <c r="E15" s="756"/>
      <c r="F15" s="757"/>
    </row>
    <row r="16" spans="1:13" s="97" customFormat="1" ht="19.899999999999999" customHeight="1" x14ac:dyDescent="0.25">
      <c r="A16" s="175">
        <v>1</v>
      </c>
      <c r="B16" s="326" t="s">
        <v>1769</v>
      </c>
      <c r="C16" s="325" t="s">
        <v>577</v>
      </c>
      <c r="D16" s="328">
        <v>2000000</v>
      </c>
      <c r="E16" s="311" t="s">
        <v>1701</v>
      </c>
      <c r="F16" s="391"/>
    </row>
    <row r="17" spans="1:6" s="97" customFormat="1" ht="19.899999999999999" customHeight="1" x14ac:dyDescent="0.25">
      <c r="A17" s="175">
        <v>2</v>
      </c>
      <c r="B17" s="326" t="s">
        <v>1768</v>
      </c>
      <c r="C17" s="325" t="s">
        <v>577</v>
      </c>
      <c r="D17" s="328">
        <v>2000000</v>
      </c>
      <c r="E17" s="311" t="s">
        <v>1701</v>
      </c>
      <c r="F17" s="391"/>
    </row>
    <row r="18" spans="1:6" s="97" customFormat="1" ht="19.899999999999999" customHeight="1" x14ac:dyDescent="0.25">
      <c r="A18" s="175">
        <v>3</v>
      </c>
      <c r="B18" s="326" t="s">
        <v>1767</v>
      </c>
      <c r="C18" s="325" t="s">
        <v>577</v>
      </c>
      <c r="D18" s="328">
        <v>1231000</v>
      </c>
      <c r="E18" s="311" t="s">
        <v>1701</v>
      </c>
      <c r="F18" s="391"/>
    </row>
    <row r="19" spans="1:6" s="97" customFormat="1" ht="19.899999999999999" customHeight="1" x14ac:dyDescent="0.25">
      <c r="A19" s="175">
        <v>4</v>
      </c>
      <c r="B19" s="396" t="s">
        <v>1766</v>
      </c>
      <c r="C19" s="325" t="s">
        <v>577</v>
      </c>
      <c r="D19" s="328">
        <v>1901000</v>
      </c>
      <c r="E19" s="311" t="s">
        <v>1701</v>
      </c>
      <c r="F19" s="391"/>
    </row>
    <row r="20" spans="1:6" s="21" customFormat="1" ht="19.899999999999999" customHeight="1" x14ac:dyDescent="0.25">
      <c r="A20" s="175">
        <v>5</v>
      </c>
      <c r="B20" s="326" t="s">
        <v>1765</v>
      </c>
      <c r="C20" s="325" t="s">
        <v>577</v>
      </c>
      <c r="D20" s="328">
        <v>3000000</v>
      </c>
      <c r="E20" s="311" t="s">
        <v>1701</v>
      </c>
      <c r="F20" s="390"/>
    </row>
    <row r="21" spans="1:6" s="21" customFormat="1" ht="19.899999999999999" customHeight="1" x14ac:dyDescent="0.25">
      <c r="A21" s="175">
        <v>6</v>
      </c>
      <c r="B21" s="326" t="s">
        <v>1764</v>
      </c>
      <c r="C21" s="325" t="s">
        <v>577</v>
      </c>
      <c r="D21" s="328">
        <v>6000000</v>
      </c>
      <c r="E21" s="311" t="s">
        <v>1701</v>
      </c>
      <c r="F21" s="390"/>
    </row>
    <row r="22" spans="1:6" s="21" customFormat="1" ht="19.899999999999999" customHeight="1" x14ac:dyDescent="0.25">
      <c r="A22" s="175">
        <v>7</v>
      </c>
      <c r="B22" s="326" t="s">
        <v>1763</v>
      </c>
      <c r="C22" s="325" t="s">
        <v>577</v>
      </c>
      <c r="D22" s="328">
        <v>1200000</v>
      </c>
      <c r="E22" s="311" t="s">
        <v>1701</v>
      </c>
      <c r="F22" s="390"/>
    </row>
    <row r="23" spans="1:6" s="21" customFormat="1" ht="19.899999999999999" customHeight="1" x14ac:dyDescent="0.25">
      <c r="A23" s="175">
        <v>8</v>
      </c>
      <c r="B23" s="326" t="s">
        <v>1762</v>
      </c>
      <c r="C23" s="325" t="s">
        <v>577</v>
      </c>
      <c r="D23" s="328">
        <v>500000</v>
      </c>
      <c r="E23" s="311" t="s">
        <v>1701</v>
      </c>
      <c r="F23" s="390"/>
    </row>
    <row r="24" spans="1:6" s="97" customFormat="1" ht="19.899999999999999" customHeight="1" x14ac:dyDescent="0.25">
      <c r="A24" s="175">
        <v>9</v>
      </c>
      <c r="B24" s="326" t="s">
        <v>1761</v>
      </c>
      <c r="C24" s="325" t="s">
        <v>577</v>
      </c>
      <c r="D24" s="328">
        <v>6500000</v>
      </c>
      <c r="E24" s="311" t="s">
        <v>1701</v>
      </c>
      <c r="F24" s="391"/>
    </row>
    <row r="25" spans="1:6" s="21" customFormat="1" ht="19.899999999999999" customHeight="1" x14ac:dyDescent="0.25">
      <c r="A25" s="175">
        <v>10</v>
      </c>
      <c r="B25" s="326" t="s">
        <v>1760</v>
      </c>
      <c r="C25" s="325" t="s">
        <v>577</v>
      </c>
      <c r="D25" s="328">
        <v>8838000</v>
      </c>
      <c r="E25" s="311" t="s">
        <v>1701</v>
      </c>
      <c r="F25" s="390"/>
    </row>
    <row r="26" spans="1:6" s="21" customFormat="1" ht="19.899999999999999" customHeight="1" x14ac:dyDescent="0.25">
      <c r="A26" s="175">
        <v>11</v>
      </c>
      <c r="B26" s="326" t="s">
        <v>1759</v>
      </c>
      <c r="C26" s="325" t="s">
        <v>577</v>
      </c>
      <c r="D26" s="328">
        <v>500000</v>
      </c>
      <c r="E26" s="311" t="s">
        <v>1701</v>
      </c>
      <c r="F26" s="390"/>
    </row>
    <row r="27" spans="1:6" s="21" customFormat="1" ht="19.899999999999999" customHeight="1" x14ac:dyDescent="0.25">
      <c r="A27" s="175">
        <v>12</v>
      </c>
      <c r="B27" s="326" t="s">
        <v>1758</v>
      </c>
      <c r="C27" s="325" t="s">
        <v>577</v>
      </c>
      <c r="D27" s="328">
        <v>1815000</v>
      </c>
      <c r="E27" s="311" t="s">
        <v>1701</v>
      </c>
      <c r="F27" s="390"/>
    </row>
    <row r="28" spans="1:6" s="97" customFormat="1" ht="19.899999999999999" customHeight="1" x14ac:dyDescent="0.25">
      <c r="A28" s="175">
        <v>13</v>
      </c>
      <c r="B28" s="326" t="s">
        <v>1757</v>
      </c>
      <c r="C28" s="325" t="s">
        <v>577</v>
      </c>
      <c r="D28" s="328">
        <v>1389000</v>
      </c>
      <c r="E28" s="311" t="s">
        <v>1701</v>
      </c>
      <c r="F28" s="389"/>
    </row>
    <row r="29" spans="1:6" s="368" customFormat="1" ht="45" customHeight="1" x14ac:dyDescent="0.25">
      <c r="A29" s="379">
        <v>14</v>
      </c>
      <c r="B29" s="395" t="s">
        <v>1756</v>
      </c>
      <c r="C29" s="394" t="s">
        <v>1755</v>
      </c>
      <c r="D29" s="393">
        <v>2492000</v>
      </c>
      <c r="E29" s="392" t="s">
        <v>1752</v>
      </c>
      <c r="F29" s="372"/>
    </row>
    <row r="30" spans="1:6" s="368" customFormat="1" ht="45" customHeight="1" x14ac:dyDescent="0.25">
      <c r="A30" s="379">
        <v>15</v>
      </c>
      <c r="B30" s="395" t="s">
        <v>1754</v>
      </c>
      <c r="C30" s="394" t="s">
        <v>577</v>
      </c>
      <c r="D30" s="393">
        <v>680000</v>
      </c>
      <c r="E30" s="392" t="s">
        <v>1752</v>
      </c>
      <c r="F30" s="372"/>
    </row>
    <row r="31" spans="1:6" s="368" customFormat="1" ht="45" customHeight="1" x14ac:dyDescent="0.25">
      <c r="A31" s="379">
        <v>16</v>
      </c>
      <c r="B31" s="395" t="s">
        <v>1753</v>
      </c>
      <c r="C31" s="394" t="s">
        <v>577</v>
      </c>
      <c r="D31" s="393">
        <v>1419029</v>
      </c>
      <c r="E31" s="392" t="s">
        <v>1752</v>
      </c>
      <c r="F31" s="372"/>
    </row>
    <row r="32" spans="1:6" s="97" customFormat="1" ht="19.899999999999999" customHeight="1" x14ac:dyDescent="0.25">
      <c r="A32" s="175">
        <v>17</v>
      </c>
      <c r="B32" s="326" t="s">
        <v>1751</v>
      </c>
      <c r="C32" s="325" t="s">
        <v>1539</v>
      </c>
      <c r="D32" s="239">
        <v>4591029</v>
      </c>
      <c r="E32" s="311" t="s">
        <v>1701</v>
      </c>
      <c r="F32" s="98"/>
    </row>
    <row r="33" spans="1:6" s="361" customFormat="1" ht="24" customHeight="1" x14ac:dyDescent="0.25">
      <c r="A33" s="736" t="s">
        <v>1797</v>
      </c>
      <c r="B33" s="737"/>
      <c r="C33" s="738"/>
      <c r="D33" s="364">
        <f>SUM(D16:D32)-D29-D30-D31</f>
        <v>41465029</v>
      </c>
      <c r="E33" s="373"/>
      <c r="F33" s="362"/>
    </row>
    <row r="34" spans="1:6" s="21" customFormat="1" ht="31.5" customHeight="1" x14ac:dyDescent="0.25">
      <c r="A34" s="191" t="s">
        <v>1671</v>
      </c>
      <c r="B34" s="356" t="s">
        <v>0</v>
      </c>
      <c r="C34" s="355" t="s">
        <v>2</v>
      </c>
      <c r="D34" s="355" t="s">
        <v>1667</v>
      </c>
      <c r="E34" s="72" t="s">
        <v>1</v>
      </c>
      <c r="F34" s="72" t="s">
        <v>1662</v>
      </c>
    </row>
    <row r="35" spans="1:6" s="21" customFormat="1" ht="18.75" customHeight="1" x14ac:dyDescent="0.25">
      <c r="A35" s="755" t="s">
        <v>1849</v>
      </c>
      <c r="B35" s="758"/>
      <c r="C35" s="758"/>
      <c r="D35" s="758"/>
      <c r="E35" s="756"/>
      <c r="F35" s="757"/>
    </row>
    <row r="36" spans="1:6" s="97" customFormat="1" ht="30" customHeight="1" x14ac:dyDescent="0.25">
      <c r="A36" s="388">
        <v>1</v>
      </c>
      <c r="B36" s="247" t="s">
        <v>1884</v>
      </c>
      <c r="C36" s="62" t="s">
        <v>577</v>
      </c>
      <c r="D36" s="239">
        <v>1045000</v>
      </c>
      <c r="E36" s="311" t="s">
        <v>1701</v>
      </c>
      <c r="F36" s="391"/>
    </row>
    <row r="37" spans="1:6" s="97" customFormat="1" ht="30" customHeight="1" x14ac:dyDescent="0.25">
      <c r="A37" s="388">
        <v>2</v>
      </c>
      <c r="B37" s="247" t="s">
        <v>1883</v>
      </c>
      <c r="C37" s="62" t="s">
        <v>577</v>
      </c>
      <c r="D37" s="239">
        <v>515000</v>
      </c>
      <c r="E37" s="311" t="s">
        <v>1701</v>
      </c>
      <c r="F37" s="391"/>
    </row>
    <row r="38" spans="1:6" s="97" customFormat="1" ht="19.899999999999999" customHeight="1" x14ac:dyDescent="0.25">
      <c r="A38" s="388">
        <v>3</v>
      </c>
      <c r="B38" s="247" t="s">
        <v>1882</v>
      </c>
      <c r="C38" s="62" t="s">
        <v>577</v>
      </c>
      <c r="D38" s="239">
        <v>1000000</v>
      </c>
      <c r="E38" s="311" t="s">
        <v>1701</v>
      </c>
      <c r="F38" s="391"/>
    </row>
    <row r="39" spans="1:6" s="97" customFormat="1" ht="19.899999999999999" customHeight="1" x14ac:dyDescent="0.25">
      <c r="A39" s="765">
        <v>4</v>
      </c>
      <c r="B39" s="767" t="s">
        <v>1881</v>
      </c>
      <c r="C39" s="768" t="s">
        <v>577</v>
      </c>
      <c r="D39" s="239">
        <v>395000</v>
      </c>
      <c r="E39" s="311" t="s">
        <v>1701</v>
      </c>
      <c r="F39" s="391"/>
    </row>
    <row r="40" spans="1:6" s="21" customFormat="1" ht="19.899999999999999" customHeight="1" x14ac:dyDescent="0.25">
      <c r="A40" s="766"/>
      <c r="B40" s="767"/>
      <c r="C40" s="768"/>
      <c r="D40" s="239">
        <v>15605000</v>
      </c>
      <c r="E40" s="311" t="s">
        <v>1701</v>
      </c>
      <c r="F40" s="390"/>
    </row>
    <row r="41" spans="1:6" s="21" customFormat="1" ht="19.899999999999999" customHeight="1" x14ac:dyDescent="0.25">
      <c r="A41" s="388">
        <v>5</v>
      </c>
      <c r="B41" s="247" t="s">
        <v>1880</v>
      </c>
      <c r="C41" s="62" t="s">
        <v>577</v>
      </c>
      <c r="D41" s="239">
        <v>390000</v>
      </c>
      <c r="E41" s="311" t="s">
        <v>1701</v>
      </c>
      <c r="F41" s="390"/>
    </row>
    <row r="42" spans="1:6" s="21" customFormat="1" ht="30" customHeight="1" x14ac:dyDescent="0.25">
      <c r="A42" s="388">
        <v>6</v>
      </c>
      <c r="B42" s="247" t="s">
        <v>1879</v>
      </c>
      <c r="C42" s="62" t="s">
        <v>577</v>
      </c>
      <c r="D42" s="239">
        <v>295000</v>
      </c>
      <c r="E42" s="311" t="s">
        <v>1701</v>
      </c>
      <c r="F42" s="390"/>
    </row>
    <row r="43" spans="1:6" s="21" customFormat="1" ht="30" customHeight="1" x14ac:dyDescent="0.25">
      <c r="A43" s="388">
        <v>7</v>
      </c>
      <c r="B43" s="247" t="s">
        <v>1878</v>
      </c>
      <c r="C43" s="62" t="s">
        <v>577</v>
      </c>
      <c r="D43" s="239">
        <v>1220000</v>
      </c>
      <c r="E43" s="311" t="s">
        <v>1701</v>
      </c>
      <c r="F43" s="390"/>
    </row>
    <row r="44" spans="1:6" s="21" customFormat="1" ht="19.899999999999999" customHeight="1" x14ac:dyDescent="0.25">
      <c r="A44" s="388">
        <v>8</v>
      </c>
      <c r="B44" s="247" t="s">
        <v>1877</v>
      </c>
      <c r="C44" s="62" t="s">
        <v>577</v>
      </c>
      <c r="D44" s="239">
        <v>970000</v>
      </c>
      <c r="E44" s="311" t="s">
        <v>1701</v>
      </c>
      <c r="F44" s="390"/>
    </row>
    <row r="45" spans="1:6" s="21" customFormat="1" ht="19.899999999999999" customHeight="1" x14ac:dyDescent="0.25">
      <c r="A45" s="388">
        <v>9</v>
      </c>
      <c r="B45" s="247" t="s">
        <v>1876</v>
      </c>
      <c r="C45" s="62" t="s">
        <v>577</v>
      </c>
      <c r="D45" s="239">
        <v>640000</v>
      </c>
      <c r="E45" s="311" t="s">
        <v>1701</v>
      </c>
      <c r="F45" s="390"/>
    </row>
    <row r="46" spans="1:6" s="97" customFormat="1" ht="19.899999999999999" customHeight="1" x14ac:dyDescent="0.25">
      <c r="A46" s="388">
        <v>10</v>
      </c>
      <c r="B46" s="247" t="s">
        <v>1875</v>
      </c>
      <c r="C46" s="62" t="s">
        <v>577</v>
      </c>
      <c r="D46" s="239">
        <v>280000</v>
      </c>
      <c r="E46" s="311" t="s">
        <v>1701</v>
      </c>
      <c r="F46" s="389"/>
    </row>
    <row r="47" spans="1:6" s="21" customFormat="1" ht="19.899999999999999" customHeight="1" x14ac:dyDescent="0.25">
      <c r="A47" s="388">
        <v>11</v>
      </c>
      <c r="B47" s="247" t="s">
        <v>1874</v>
      </c>
      <c r="C47" s="62" t="s">
        <v>577</v>
      </c>
      <c r="D47" s="239">
        <v>1000000</v>
      </c>
      <c r="E47" s="311" t="s">
        <v>1701</v>
      </c>
      <c r="F47" s="390"/>
    </row>
    <row r="48" spans="1:6" s="97" customFormat="1" ht="19.899999999999999" customHeight="1" x14ac:dyDescent="0.25">
      <c r="A48" s="388">
        <v>12</v>
      </c>
      <c r="B48" s="247" t="s">
        <v>1873</v>
      </c>
      <c r="C48" s="62" t="s">
        <v>577</v>
      </c>
      <c r="D48" s="239">
        <v>1000000</v>
      </c>
      <c r="E48" s="311" t="s">
        <v>1701</v>
      </c>
      <c r="F48" s="391"/>
    </row>
    <row r="49" spans="1:6" s="97" customFormat="1" ht="19.899999999999999" customHeight="1" x14ac:dyDescent="0.25">
      <c r="A49" s="388">
        <v>13</v>
      </c>
      <c r="B49" s="247" t="s">
        <v>1872</v>
      </c>
      <c r="C49" s="62" t="s">
        <v>577</v>
      </c>
      <c r="D49" s="239">
        <v>2075000</v>
      </c>
      <c r="E49" s="311" t="s">
        <v>1701</v>
      </c>
      <c r="F49" s="98"/>
    </row>
    <row r="50" spans="1:6" s="97" customFormat="1" ht="19.899999999999999" customHeight="1" x14ac:dyDescent="0.25">
      <c r="A50" s="388">
        <v>14</v>
      </c>
      <c r="B50" s="247" t="s">
        <v>1871</v>
      </c>
      <c r="C50" s="62" t="s">
        <v>577</v>
      </c>
      <c r="D50" s="239">
        <v>640000</v>
      </c>
      <c r="E50" s="311" t="s">
        <v>1701</v>
      </c>
      <c r="F50" s="98"/>
    </row>
    <row r="51" spans="1:6" s="97" customFormat="1" ht="19.899999999999999" customHeight="1" x14ac:dyDescent="0.25">
      <c r="A51" s="388">
        <v>15</v>
      </c>
      <c r="B51" s="247" t="s">
        <v>1870</v>
      </c>
      <c r="C51" s="62" t="s">
        <v>577</v>
      </c>
      <c r="D51" s="239">
        <v>450000</v>
      </c>
      <c r="E51" s="311" t="s">
        <v>1701</v>
      </c>
      <c r="F51" s="391"/>
    </row>
    <row r="52" spans="1:6" s="97" customFormat="1" ht="19.899999999999999" customHeight="1" x14ac:dyDescent="0.25">
      <c r="A52" s="388">
        <v>16</v>
      </c>
      <c r="B52" s="247" t="s">
        <v>1869</v>
      </c>
      <c r="C52" s="62" t="s">
        <v>577</v>
      </c>
      <c r="D52" s="239">
        <v>1300000</v>
      </c>
      <c r="E52" s="311" t="s">
        <v>1701</v>
      </c>
      <c r="F52" s="391"/>
    </row>
    <row r="53" spans="1:6" s="97" customFormat="1" ht="19.899999999999999" customHeight="1" x14ac:dyDescent="0.25">
      <c r="A53" s="388">
        <v>17</v>
      </c>
      <c r="B53" s="247" t="s">
        <v>1868</v>
      </c>
      <c r="C53" s="62" t="s">
        <v>577</v>
      </c>
      <c r="D53" s="239">
        <v>220000</v>
      </c>
      <c r="E53" s="311" t="s">
        <v>1701</v>
      </c>
      <c r="F53" s="391"/>
    </row>
    <row r="54" spans="1:6" s="97" customFormat="1" ht="19.899999999999999" customHeight="1" x14ac:dyDescent="0.25">
      <c r="A54" s="388">
        <v>18</v>
      </c>
      <c r="B54" s="247" t="s">
        <v>1867</v>
      </c>
      <c r="C54" s="62" t="s">
        <v>577</v>
      </c>
      <c r="D54" s="239">
        <v>250000</v>
      </c>
      <c r="E54" s="311" t="s">
        <v>1701</v>
      </c>
      <c r="F54" s="391"/>
    </row>
    <row r="55" spans="1:6" s="21" customFormat="1" ht="30" customHeight="1" x14ac:dyDescent="0.25">
      <c r="A55" s="388">
        <v>19</v>
      </c>
      <c r="B55" s="247" t="s">
        <v>1866</v>
      </c>
      <c r="C55" s="62" t="s">
        <v>577</v>
      </c>
      <c r="D55" s="239">
        <v>280000</v>
      </c>
      <c r="E55" s="311" t="s">
        <v>1701</v>
      </c>
      <c r="F55" s="390"/>
    </row>
    <row r="56" spans="1:6" s="21" customFormat="1" ht="30" customHeight="1" x14ac:dyDescent="0.25">
      <c r="A56" s="388">
        <v>20</v>
      </c>
      <c r="B56" s="247" t="s">
        <v>1865</v>
      </c>
      <c r="C56" s="62" t="s">
        <v>577</v>
      </c>
      <c r="D56" s="239">
        <v>560000</v>
      </c>
      <c r="E56" s="311" t="s">
        <v>1701</v>
      </c>
      <c r="F56" s="390"/>
    </row>
    <row r="57" spans="1:6" s="21" customFormat="1" ht="19.899999999999999" customHeight="1" x14ac:dyDescent="0.25">
      <c r="A57" s="388">
        <v>21</v>
      </c>
      <c r="B57" s="247" t="s">
        <v>1864</v>
      </c>
      <c r="C57" s="62" t="s">
        <v>577</v>
      </c>
      <c r="D57" s="239">
        <v>1240000</v>
      </c>
      <c r="E57" s="311" t="s">
        <v>1701</v>
      </c>
      <c r="F57" s="390"/>
    </row>
    <row r="58" spans="1:6" s="21" customFormat="1" ht="30" customHeight="1" x14ac:dyDescent="0.25">
      <c r="A58" s="388">
        <v>22</v>
      </c>
      <c r="B58" s="247" t="s">
        <v>1863</v>
      </c>
      <c r="C58" s="62" t="s">
        <v>577</v>
      </c>
      <c r="D58" s="239">
        <v>940000</v>
      </c>
      <c r="E58" s="311" t="s">
        <v>1701</v>
      </c>
      <c r="F58" s="390"/>
    </row>
    <row r="59" spans="1:6" s="97" customFormat="1" ht="30" customHeight="1" x14ac:dyDescent="0.25">
      <c r="A59" s="388">
        <v>23</v>
      </c>
      <c r="B59" s="247" t="s">
        <v>1862</v>
      </c>
      <c r="C59" s="62" t="s">
        <v>577</v>
      </c>
      <c r="D59" s="239">
        <v>1000000</v>
      </c>
      <c r="E59" s="311" t="s">
        <v>1701</v>
      </c>
      <c r="F59" s="391"/>
    </row>
    <row r="60" spans="1:6" s="21" customFormat="1" ht="30" customHeight="1" x14ac:dyDescent="0.25">
      <c r="A60" s="388">
        <v>24</v>
      </c>
      <c r="B60" s="247" t="s">
        <v>1861</v>
      </c>
      <c r="C60" s="62" t="s">
        <v>577</v>
      </c>
      <c r="D60" s="239">
        <v>1000000</v>
      </c>
      <c r="E60" s="311" t="s">
        <v>1701</v>
      </c>
      <c r="F60" s="390"/>
    </row>
    <row r="61" spans="1:6" s="21" customFormat="1" ht="19.899999999999999" customHeight="1" x14ac:dyDescent="0.25">
      <c r="A61" s="388">
        <v>25</v>
      </c>
      <c r="B61" s="247" t="s">
        <v>1860</v>
      </c>
      <c r="C61" s="62" t="s">
        <v>577</v>
      </c>
      <c r="D61" s="239">
        <v>520000</v>
      </c>
      <c r="E61" s="311" t="s">
        <v>1701</v>
      </c>
      <c r="F61" s="390"/>
    </row>
    <row r="62" spans="1:6" s="21" customFormat="1" ht="19.899999999999999" customHeight="1" x14ac:dyDescent="0.25">
      <c r="A62" s="388">
        <v>26</v>
      </c>
      <c r="B62" s="247" t="s">
        <v>1859</v>
      </c>
      <c r="C62" s="62" t="s">
        <v>577</v>
      </c>
      <c r="D62" s="239">
        <v>500000</v>
      </c>
      <c r="E62" s="311" t="s">
        <v>1701</v>
      </c>
      <c r="F62" s="390"/>
    </row>
    <row r="63" spans="1:6" s="97" customFormat="1" ht="19.899999999999999" customHeight="1" x14ac:dyDescent="0.25">
      <c r="A63" s="388">
        <v>27</v>
      </c>
      <c r="B63" s="247" t="s">
        <v>1858</v>
      </c>
      <c r="C63" s="62" t="s">
        <v>577</v>
      </c>
      <c r="D63" s="239">
        <v>395000</v>
      </c>
      <c r="E63" s="311" t="s">
        <v>1701</v>
      </c>
      <c r="F63" s="389"/>
    </row>
    <row r="64" spans="1:6" s="21" customFormat="1" ht="30" customHeight="1" x14ac:dyDescent="0.25">
      <c r="A64" s="388">
        <v>28</v>
      </c>
      <c r="B64" s="247" t="s">
        <v>1857</v>
      </c>
      <c r="C64" s="62" t="s">
        <v>577</v>
      </c>
      <c r="D64" s="62" t="s">
        <v>1783</v>
      </c>
      <c r="E64" s="311" t="s">
        <v>1701</v>
      </c>
      <c r="F64" s="80"/>
    </row>
    <row r="65" spans="1:6" s="97" customFormat="1" ht="19.899999999999999" customHeight="1" x14ac:dyDescent="0.25">
      <c r="A65" s="388">
        <v>29</v>
      </c>
      <c r="B65" s="247" t="s">
        <v>1856</v>
      </c>
      <c r="C65" s="62" t="s">
        <v>577</v>
      </c>
      <c r="D65" s="239">
        <v>540000</v>
      </c>
      <c r="E65" s="311" t="s">
        <v>1701</v>
      </c>
      <c r="F65" s="98"/>
    </row>
    <row r="66" spans="1:6" s="97" customFormat="1" ht="19.899999999999999" customHeight="1" x14ac:dyDescent="0.25">
      <c r="A66" s="388">
        <v>30</v>
      </c>
      <c r="B66" s="247" t="s">
        <v>1855</v>
      </c>
      <c r="C66" s="62" t="s">
        <v>577</v>
      </c>
      <c r="D66" s="239">
        <v>1100000</v>
      </c>
      <c r="E66" s="311" t="s">
        <v>1701</v>
      </c>
      <c r="F66" s="98"/>
    </row>
    <row r="67" spans="1:6" ht="30" customHeight="1" x14ac:dyDescent="0.3">
      <c r="A67" s="388">
        <v>31</v>
      </c>
      <c r="B67" s="247" t="s">
        <v>1854</v>
      </c>
      <c r="C67" s="62" t="s">
        <v>577</v>
      </c>
      <c r="D67" s="239">
        <v>1800000</v>
      </c>
      <c r="E67" s="311" t="s">
        <v>1701</v>
      </c>
      <c r="F67" s="126"/>
    </row>
    <row r="68" spans="1:6" ht="30" customHeight="1" x14ac:dyDescent="0.3">
      <c r="A68" s="388">
        <v>32</v>
      </c>
      <c r="B68" s="247" t="s">
        <v>1853</v>
      </c>
      <c r="C68" s="62" t="s">
        <v>577</v>
      </c>
      <c r="D68" s="239">
        <v>300117</v>
      </c>
      <c r="E68" s="311" t="s">
        <v>1701</v>
      </c>
      <c r="F68" s="126"/>
    </row>
    <row r="69" spans="1:6" ht="30" customHeight="1" x14ac:dyDescent="0.3">
      <c r="A69" s="388">
        <v>33</v>
      </c>
      <c r="B69" s="247" t="s">
        <v>1852</v>
      </c>
      <c r="C69" s="62" t="s">
        <v>577</v>
      </c>
      <c r="D69" s="239">
        <v>3700000</v>
      </c>
      <c r="E69" s="311" t="s">
        <v>1701</v>
      </c>
      <c r="F69" s="126"/>
    </row>
    <row r="70" spans="1:6" s="361" customFormat="1" ht="24" customHeight="1" x14ac:dyDescent="0.25">
      <c r="A70" s="736" t="s">
        <v>1797</v>
      </c>
      <c r="B70" s="737"/>
      <c r="C70" s="738"/>
      <c r="D70" s="364">
        <f>SUM(D36:D69)</f>
        <v>43165117</v>
      </c>
      <c r="E70" s="373"/>
      <c r="F70" s="362"/>
    </row>
    <row r="72" spans="1:6" ht="34.9" customHeight="1" x14ac:dyDescent="0.3">
      <c r="A72" s="742" t="s">
        <v>1851</v>
      </c>
      <c r="B72" s="742"/>
      <c r="C72" s="742"/>
      <c r="D72" s="742"/>
      <c r="E72" s="742"/>
      <c r="F72" s="742"/>
    </row>
    <row r="73" spans="1:6" s="21" customFormat="1" ht="31.5" customHeight="1" x14ac:dyDescent="0.25">
      <c r="A73" s="191" t="s">
        <v>1671</v>
      </c>
      <c r="B73" s="356" t="s">
        <v>0</v>
      </c>
      <c r="C73" s="355" t="s">
        <v>2</v>
      </c>
      <c r="D73" s="355" t="s">
        <v>1667</v>
      </c>
      <c r="E73" s="72" t="s">
        <v>1</v>
      </c>
      <c r="F73" s="72" t="s">
        <v>1662</v>
      </c>
    </row>
    <row r="74" spans="1:6" s="21" customFormat="1" ht="18.75" customHeight="1" x14ac:dyDescent="0.25">
      <c r="A74" s="763" t="s">
        <v>1770</v>
      </c>
      <c r="B74" s="758"/>
      <c r="C74" s="758"/>
      <c r="D74" s="758"/>
      <c r="E74" s="758"/>
      <c r="F74" s="764"/>
    </row>
    <row r="75" spans="1:6" s="21" customFormat="1" ht="31.5" x14ac:dyDescent="0.25">
      <c r="A75" s="65">
        <v>1</v>
      </c>
      <c r="B75" s="119" t="s">
        <v>1850</v>
      </c>
      <c r="C75" s="366" t="s">
        <v>1719</v>
      </c>
      <c r="D75" s="374">
        <v>1000000</v>
      </c>
      <c r="E75" s="311" t="s">
        <v>1701</v>
      </c>
      <c r="F75" s="65"/>
    </row>
    <row r="76" spans="1:6" s="21" customFormat="1" ht="33.75" customHeight="1" x14ac:dyDescent="0.25">
      <c r="A76" s="65">
        <v>2</v>
      </c>
      <c r="B76" s="387" t="s">
        <v>1750</v>
      </c>
      <c r="C76" s="386" t="s">
        <v>1749</v>
      </c>
      <c r="D76" s="385">
        <v>1000000</v>
      </c>
      <c r="E76" s="311" t="s">
        <v>1701</v>
      </c>
      <c r="F76" s="65"/>
    </row>
    <row r="77" spans="1:6" s="21" customFormat="1" ht="31.5" x14ac:dyDescent="0.25">
      <c r="A77" s="65">
        <v>3</v>
      </c>
      <c r="B77" s="119" t="s">
        <v>1748</v>
      </c>
      <c r="C77" s="366" t="s">
        <v>1719</v>
      </c>
      <c r="D77" s="374">
        <v>3000000</v>
      </c>
      <c r="E77" s="311" t="s">
        <v>1701</v>
      </c>
      <c r="F77" s="65"/>
    </row>
    <row r="78" spans="1:6" s="21" customFormat="1" ht="31.5" x14ac:dyDescent="0.25">
      <c r="A78" s="65">
        <v>4</v>
      </c>
      <c r="B78" s="119" t="s">
        <v>1747</v>
      </c>
      <c r="C78" s="366" t="s">
        <v>1719</v>
      </c>
      <c r="D78" s="374">
        <v>3000000</v>
      </c>
      <c r="E78" s="311" t="s">
        <v>1701</v>
      </c>
      <c r="F78" s="65"/>
    </row>
    <row r="79" spans="1:6" s="361" customFormat="1" ht="24" customHeight="1" x14ac:dyDescent="0.25">
      <c r="A79" s="736" t="s">
        <v>1797</v>
      </c>
      <c r="B79" s="737"/>
      <c r="C79" s="738"/>
      <c r="D79" s="364">
        <f>SUM(D75:D78)</f>
        <v>8000000</v>
      </c>
      <c r="E79" s="373"/>
      <c r="F79" s="362"/>
    </row>
    <row r="81" spans="1:6" s="21" customFormat="1" ht="31.5" customHeight="1" x14ac:dyDescent="0.25">
      <c r="A81" s="191" t="s">
        <v>1671</v>
      </c>
      <c r="B81" s="190" t="s">
        <v>0</v>
      </c>
      <c r="C81" s="72" t="s">
        <v>2</v>
      </c>
      <c r="D81" s="72" t="s">
        <v>1667</v>
      </c>
      <c r="E81" s="72" t="s">
        <v>1</v>
      </c>
      <c r="F81" s="72" t="s">
        <v>1662</v>
      </c>
    </row>
    <row r="82" spans="1:6" s="21" customFormat="1" ht="18.75" customHeight="1" x14ac:dyDescent="0.25">
      <c r="A82" s="763" t="s">
        <v>1849</v>
      </c>
      <c r="B82" s="758"/>
      <c r="C82" s="758"/>
      <c r="D82" s="758"/>
      <c r="E82" s="758"/>
      <c r="F82" s="764"/>
    </row>
    <row r="83" spans="1:6" s="21" customFormat="1" ht="30" customHeight="1" x14ac:dyDescent="0.25">
      <c r="A83" s="65">
        <v>1</v>
      </c>
      <c r="B83" s="119" t="s">
        <v>1848</v>
      </c>
      <c r="C83" s="366" t="s">
        <v>1719</v>
      </c>
      <c r="D83" s="374">
        <v>2000000</v>
      </c>
      <c r="E83" s="311" t="s">
        <v>1701</v>
      </c>
      <c r="F83" s="65"/>
    </row>
    <row r="84" spans="1:6" s="21" customFormat="1" ht="75" customHeight="1" x14ac:dyDescent="0.25">
      <c r="A84" s="751">
        <v>2</v>
      </c>
      <c r="B84" s="759" t="s">
        <v>1847</v>
      </c>
      <c r="C84" s="761" t="s">
        <v>1846</v>
      </c>
      <c r="D84" s="381">
        <v>-2000000</v>
      </c>
      <c r="E84" s="378" t="s">
        <v>1845</v>
      </c>
      <c r="F84" s="65"/>
    </row>
    <row r="85" spans="1:6" s="21" customFormat="1" ht="30" customHeight="1" x14ac:dyDescent="0.25">
      <c r="A85" s="752"/>
      <c r="B85" s="760"/>
      <c r="C85" s="762"/>
      <c r="D85" s="374">
        <v>1102900</v>
      </c>
      <c r="E85" s="311" t="s">
        <v>1701</v>
      </c>
      <c r="F85" s="65"/>
    </row>
    <row r="86" spans="1:6" s="21" customFormat="1" ht="30" customHeight="1" x14ac:dyDescent="0.25">
      <c r="A86" s="65">
        <v>3</v>
      </c>
      <c r="B86" s="119" t="s">
        <v>1844</v>
      </c>
      <c r="C86" s="366" t="s">
        <v>1719</v>
      </c>
      <c r="D86" s="374">
        <v>1500000</v>
      </c>
      <c r="E86" s="311" t="s">
        <v>1701</v>
      </c>
      <c r="F86" s="65"/>
    </row>
    <row r="87" spans="1:6" s="21" customFormat="1" ht="30" customHeight="1" x14ac:dyDescent="0.25">
      <c r="A87" s="65">
        <v>4</v>
      </c>
      <c r="B87" s="119" t="s">
        <v>1843</v>
      </c>
      <c r="C87" s="366" t="s">
        <v>1719</v>
      </c>
      <c r="D87" s="374">
        <v>1500000</v>
      </c>
      <c r="E87" s="311" t="s">
        <v>1701</v>
      </c>
      <c r="F87" s="65"/>
    </row>
    <row r="88" spans="1:6" s="21" customFormat="1" ht="18.75" customHeight="1" x14ac:dyDescent="0.25">
      <c r="A88" s="739" t="s">
        <v>1842</v>
      </c>
      <c r="B88" s="740"/>
      <c r="C88" s="740"/>
      <c r="D88" s="740"/>
      <c r="E88" s="740"/>
      <c r="F88" s="741"/>
    </row>
    <row r="89" spans="1:6" s="21" customFormat="1" ht="30" customHeight="1" x14ac:dyDescent="0.25">
      <c r="A89" s="65">
        <v>5</v>
      </c>
      <c r="B89" s="119" t="s">
        <v>1841</v>
      </c>
      <c r="C89" s="366" t="s">
        <v>1539</v>
      </c>
      <c r="D89" s="374">
        <v>246100</v>
      </c>
      <c r="E89" s="311" t="s">
        <v>1701</v>
      </c>
      <c r="F89" s="65"/>
    </row>
    <row r="90" spans="1:6" s="21" customFormat="1" ht="30" customHeight="1" x14ac:dyDescent="0.25">
      <c r="A90" s="65">
        <v>6</v>
      </c>
      <c r="B90" s="119" t="s">
        <v>1840</v>
      </c>
      <c r="C90" s="366" t="s">
        <v>1539</v>
      </c>
      <c r="D90" s="374">
        <v>431000</v>
      </c>
      <c r="E90" s="311" t="s">
        <v>1701</v>
      </c>
      <c r="F90" s="65"/>
    </row>
    <row r="91" spans="1:6" s="21" customFormat="1" ht="30" customHeight="1" x14ac:dyDescent="0.25">
      <c r="A91" s="65">
        <v>7</v>
      </c>
      <c r="B91" s="119" t="s">
        <v>1839</v>
      </c>
      <c r="C91" s="366" t="s">
        <v>1539</v>
      </c>
      <c r="D91" s="374">
        <v>220000</v>
      </c>
      <c r="E91" s="311" t="s">
        <v>1701</v>
      </c>
      <c r="F91" s="65"/>
    </row>
    <row r="92" spans="1:6" s="361" customFormat="1" ht="24" customHeight="1" x14ac:dyDescent="0.25">
      <c r="A92" s="736" t="s">
        <v>1797</v>
      </c>
      <c r="B92" s="737"/>
      <c r="C92" s="738"/>
      <c r="D92" s="364">
        <f>SUM(D83:D91)-D84</f>
        <v>7000000</v>
      </c>
      <c r="E92" s="373"/>
      <c r="F92" s="362"/>
    </row>
    <row r="94" spans="1:6" ht="34.9" customHeight="1" x14ac:dyDescent="0.3">
      <c r="A94" s="742" t="s">
        <v>1806</v>
      </c>
      <c r="B94" s="742"/>
      <c r="C94" s="742"/>
      <c r="D94" s="742"/>
      <c r="E94" s="742"/>
      <c r="F94" s="742"/>
    </row>
    <row r="95" spans="1:6" s="21" customFormat="1" ht="31.5" customHeight="1" x14ac:dyDescent="0.25">
      <c r="A95" s="191" t="s">
        <v>1671</v>
      </c>
      <c r="B95" s="356" t="s">
        <v>0</v>
      </c>
      <c r="C95" s="355" t="s">
        <v>2</v>
      </c>
      <c r="D95" s="355" t="s">
        <v>1667</v>
      </c>
      <c r="E95" s="72" t="s">
        <v>1</v>
      </c>
      <c r="F95" s="72" t="s">
        <v>1662</v>
      </c>
    </row>
    <row r="96" spans="1:6" s="21" customFormat="1" ht="15.75" x14ac:dyDescent="0.25">
      <c r="A96" s="743" t="s">
        <v>1838</v>
      </c>
      <c r="B96" s="744"/>
      <c r="C96" s="744"/>
      <c r="D96" s="744"/>
      <c r="E96" s="744"/>
      <c r="F96" s="745"/>
    </row>
    <row r="97" spans="1:6" s="368" customFormat="1" ht="30" customHeight="1" x14ac:dyDescent="0.25">
      <c r="A97" s="379">
        <v>1</v>
      </c>
      <c r="B97" s="370" t="s">
        <v>1837</v>
      </c>
      <c r="C97" s="372" t="s">
        <v>1719</v>
      </c>
      <c r="D97" s="371">
        <v>62500</v>
      </c>
      <c r="E97" s="370" t="s">
        <v>1836</v>
      </c>
      <c r="F97" s="379"/>
    </row>
    <row r="98" spans="1:6" s="368" customFormat="1" ht="45" customHeight="1" x14ac:dyDescent="0.25">
      <c r="A98" s="379">
        <v>2</v>
      </c>
      <c r="B98" s="370" t="s">
        <v>1835</v>
      </c>
      <c r="C98" s="372" t="s">
        <v>1719</v>
      </c>
      <c r="D98" s="371">
        <v>62500</v>
      </c>
      <c r="E98" s="370" t="s">
        <v>1833</v>
      </c>
      <c r="F98" s="379"/>
    </row>
    <row r="99" spans="1:6" s="368" customFormat="1" ht="45" customHeight="1" x14ac:dyDescent="0.25">
      <c r="A99" s="379">
        <v>3</v>
      </c>
      <c r="B99" s="370" t="s">
        <v>1834</v>
      </c>
      <c r="C99" s="372" t="s">
        <v>1719</v>
      </c>
      <c r="D99" s="371">
        <v>62500</v>
      </c>
      <c r="E99" s="370" t="s">
        <v>1833</v>
      </c>
      <c r="F99" s="379"/>
    </row>
    <row r="100" spans="1:6" s="368" customFormat="1" ht="30" customHeight="1" x14ac:dyDescent="0.25">
      <c r="A100" s="379">
        <v>4</v>
      </c>
      <c r="B100" s="370" t="s">
        <v>1832</v>
      </c>
      <c r="C100" s="372" t="s">
        <v>1719</v>
      </c>
      <c r="D100" s="371">
        <v>62500</v>
      </c>
      <c r="E100" s="370" t="s">
        <v>1831</v>
      </c>
      <c r="F100" s="379"/>
    </row>
    <row r="101" spans="1:6" s="21" customFormat="1" ht="15.75" x14ac:dyDescent="0.25">
      <c r="A101" s="743" t="s">
        <v>1830</v>
      </c>
      <c r="B101" s="744"/>
      <c r="C101" s="744"/>
      <c r="D101" s="744"/>
      <c r="E101" s="744"/>
      <c r="F101" s="745"/>
    </row>
    <row r="102" spans="1:6" s="21" customFormat="1" ht="30" customHeight="1" x14ac:dyDescent="0.25">
      <c r="A102" s="65">
        <v>5</v>
      </c>
      <c r="B102" s="119" t="s">
        <v>1829</v>
      </c>
      <c r="C102" s="366" t="s">
        <v>1719</v>
      </c>
      <c r="D102" s="374">
        <v>500000</v>
      </c>
      <c r="E102" s="311" t="s">
        <v>1701</v>
      </c>
      <c r="F102" s="65"/>
    </row>
    <row r="103" spans="1:6" s="21" customFormat="1" ht="30" customHeight="1" x14ac:dyDescent="0.25">
      <c r="A103" s="65">
        <v>6</v>
      </c>
      <c r="B103" s="119" t="s">
        <v>1828</v>
      </c>
      <c r="C103" s="366" t="s">
        <v>1719</v>
      </c>
      <c r="D103" s="374">
        <v>500000</v>
      </c>
      <c r="E103" s="311" t="s">
        <v>1701</v>
      </c>
      <c r="F103" s="65"/>
    </row>
    <row r="104" spans="1:6" s="21" customFormat="1" ht="30" customHeight="1" x14ac:dyDescent="0.25">
      <c r="A104" s="65">
        <v>7</v>
      </c>
      <c r="B104" s="119" t="s">
        <v>1827</v>
      </c>
      <c r="C104" s="366" t="s">
        <v>1719</v>
      </c>
      <c r="D104" s="374">
        <v>500000</v>
      </c>
      <c r="E104" s="311" t="s">
        <v>1701</v>
      </c>
      <c r="F104" s="65"/>
    </row>
    <row r="105" spans="1:6" s="21" customFormat="1" ht="30" customHeight="1" x14ac:dyDescent="0.25">
      <c r="A105" s="751">
        <v>8</v>
      </c>
      <c r="B105" s="384" t="s">
        <v>1826</v>
      </c>
      <c r="C105" s="382" t="s">
        <v>1825</v>
      </c>
      <c r="D105" s="753">
        <v>500000</v>
      </c>
      <c r="E105" s="378" t="s">
        <v>1824</v>
      </c>
      <c r="F105" s="65"/>
    </row>
    <row r="106" spans="1:6" s="21" customFormat="1" ht="30" customHeight="1" x14ac:dyDescent="0.25">
      <c r="A106" s="752"/>
      <c r="B106" s="119" t="s">
        <v>1823</v>
      </c>
      <c r="C106" s="366" t="s">
        <v>1733</v>
      </c>
      <c r="D106" s="754"/>
      <c r="E106" s="311" t="s">
        <v>1701</v>
      </c>
      <c r="F106" s="65"/>
    </row>
    <row r="107" spans="1:6" s="21" customFormat="1" ht="19.899999999999999" customHeight="1" x14ac:dyDescent="0.25">
      <c r="A107" s="65">
        <v>9</v>
      </c>
      <c r="B107" s="119" t="s">
        <v>1746</v>
      </c>
      <c r="C107" s="366" t="s">
        <v>1719</v>
      </c>
      <c r="D107" s="374">
        <v>500000</v>
      </c>
      <c r="E107" s="311" t="s">
        <v>1701</v>
      </c>
      <c r="F107" s="65"/>
    </row>
    <row r="108" spans="1:6" s="368" customFormat="1" ht="30" customHeight="1" x14ac:dyDescent="0.25">
      <c r="A108" s="379">
        <v>10</v>
      </c>
      <c r="B108" s="370" t="s">
        <v>1745</v>
      </c>
      <c r="C108" s="372" t="s">
        <v>1719</v>
      </c>
      <c r="D108" s="371">
        <v>500000</v>
      </c>
      <c r="E108" s="370" t="s">
        <v>107</v>
      </c>
      <c r="F108" s="379"/>
    </row>
    <row r="109" spans="1:6" s="21" customFormat="1" ht="19.899999999999999" customHeight="1" x14ac:dyDescent="0.25">
      <c r="A109" s="65">
        <v>11</v>
      </c>
      <c r="B109" s="119" t="s">
        <v>1744</v>
      </c>
      <c r="C109" s="366" t="s">
        <v>1719</v>
      </c>
      <c r="D109" s="374">
        <v>500000</v>
      </c>
      <c r="E109" s="311" t="s">
        <v>1701</v>
      </c>
      <c r="F109" s="65"/>
    </row>
    <row r="110" spans="1:6" s="21" customFormat="1" ht="19.899999999999999" customHeight="1" x14ac:dyDescent="0.25">
      <c r="A110" s="65">
        <v>12</v>
      </c>
      <c r="B110" s="119" t="s">
        <v>1822</v>
      </c>
      <c r="C110" s="366" t="s">
        <v>1719</v>
      </c>
      <c r="D110" s="80"/>
      <c r="E110" s="311" t="s">
        <v>1701</v>
      </c>
      <c r="F110" s="65"/>
    </row>
    <row r="111" spans="1:6" s="21" customFormat="1" ht="19.899999999999999" customHeight="1" x14ac:dyDescent="0.25">
      <c r="A111" s="65">
        <v>13</v>
      </c>
      <c r="B111" s="119" t="s">
        <v>1821</v>
      </c>
      <c r="C111" s="366" t="s">
        <v>1719</v>
      </c>
      <c r="D111" s="374">
        <v>500000</v>
      </c>
      <c r="E111" s="383" t="s">
        <v>1820</v>
      </c>
      <c r="F111" s="65" t="s">
        <v>1735</v>
      </c>
    </row>
    <row r="112" spans="1:6" s="21" customFormat="1" ht="45" customHeight="1" x14ac:dyDescent="0.25">
      <c r="A112" s="751">
        <v>14</v>
      </c>
      <c r="B112" s="137" t="s">
        <v>1819</v>
      </c>
      <c r="C112" s="382" t="s">
        <v>1719</v>
      </c>
      <c r="D112" s="381">
        <v>-500000</v>
      </c>
      <c r="E112" s="378" t="s">
        <v>1818</v>
      </c>
      <c r="F112" s="65"/>
    </row>
    <row r="113" spans="1:6" s="21" customFormat="1" ht="30" customHeight="1" x14ac:dyDescent="0.25">
      <c r="A113" s="752"/>
      <c r="B113" s="119" t="s">
        <v>1817</v>
      </c>
      <c r="C113" s="366" t="s">
        <v>1733</v>
      </c>
      <c r="D113" s="374">
        <v>1300000</v>
      </c>
      <c r="E113" s="311" t="s">
        <v>1701</v>
      </c>
      <c r="F113" s="65"/>
    </row>
    <row r="114" spans="1:6" s="21" customFormat="1" ht="30" customHeight="1" x14ac:dyDescent="0.25">
      <c r="A114" s="751">
        <v>15</v>
      </c>
      <c r="B114" s="378" t="s">
        <v>1816</v>
      </c>
      <c r="C114" s="769" t="s">
        <v>1719</v>
      </c>
      <c r="D114" s="770">
        <v>500000</v>
      </c>
      <c r="E114" s="378" t="s">
        <v>1815</v>
      </c>
      <c r="F114" s="65"/>
    </row>
    <row r="115" spans="1:6" s="21" customFormat="1" ht="30" customHeight="1" x14ac:dyDescent="0.25">
      <c r="A115" s="752"/>
      <c r="B115" s="119" t="s">
        <v>1814</v>
      </c>
      <c r="C115" s="769"/>
      <c r="D115" s="770"/>
      <c r="E115" s="380" t="s">
        <v>1813</v>
      </c>
      <c r="F115" s="65" t="s">
        <v>1735</v>
      </c>
    </row>
    <row r="116" spans="1:6" s="21" customFormat="1" ht="60" customHeight="1" x14ac:dyDescent="0.25">
      <c r="A116" s="65">
        <v>16</v>
      </c>
      <c r="B116" s="119" t="s">
        <v>1812</v>
      </c>
      <c r="C116" s="366" t="s">
        <v>1719</v>
      </c>
      <c r="D116" s="374">
        <v>500000</v>
      </c>
      <c r="E116" s="370" t="s">
        <v>113</v>
      </c>
      <c r="F116" s="65"/>
    </row>
    <row r="117" spans="1:6" s="21" customFormat="1" ht="30" customHeight="1" x14ac:dyDescent="0.25">
      <c r="A117" s="65">
        <v>17</v>
      </c>
      <c r="B117" s="119" t="s">
        <v>1743</v>
      </c>
      <c r="C117" s="366" t="s">
        <v>1719</v>
      </c>
      <c r="D117" s="374">
        <v>500000</v>
      </c>
      <c r="E117" s="311" t="s">
        <v>1701</v>
      </c>
      <c r="F117" s="65"/>
    </row>
    <row r="118" spans="1:6" s="368" customFormat="1" ht="64.900000000000006" customHeight="1" x14ac:dyDescent="0.25">
      <c r="A118" s="379">
        <v>18</v>
      </c>
      <c r="B118" s="370" t="s">
        <v>1742</v>
      </c>
      <c r="C118" s="372" t="s">
        <v>1719</v>
      </c>
      <c r="D118" s="371">
        <v>800000</v>
      </c>
      <c r="E118" s="370" t="s">
        <v>1811</v>
      </c>
      <c r="F118" s="379"/>
    </row>
    <row r="119" spans="1:6" s="368" customFormat="1" ht="64.900000000000006" customHeight="1" x14ac:dyDescent="0.25">
      <c r="A119" s="379">
        <v>19</v>
      </c>
      <c r="B119" s="370" t="s">
        <v>1810</v>
      </c>
      <c r="C119" s="372" t="s">
        <v>1719</v>
      </c>
      <c r="D119" s="371">
        <v>850000</v>
      </c>
      <c r="E119" s="370" t="s">
        <v>1809</v>
      </c>
      <c r="F119" s="379"/>
    </row>
    <row r="120" spans="1:6" s="21" customFormat="1" ht="60" customHeight="1" x14ac:dyDescent="0.25">
      <c r="A120" s="751">
        <v>20</v>
      </c>
      <c r="B120" s="378" t="s">
        <v>1739</v>
      </c>
      <c r="C120" s="769" t="s">
        <v>577</v>
      </c>
      <c r="D120" s="770">
        <v>1600000</v>
      </c>
      <c r="E120" s="378" t="s">
        <v>1738</v>
      </c>
      <c r="F120" s="65"/>
    </row>
    <row r="121" spans="1:6" s="21" customFormat="1" ht="30" customHeight="1" x14ac:dyDescent="0.25">
      <c r="A121" s="752"/>
      <c r="B121" s="119" t="s">
        <v>1740</v>
      </c>
      <c r="C121" s="769"/>
      <c r="D121" s="770"/>
      <c r="E121" s="311" t="s">
        <v>1701</v>
      </c>
      <c r="F121" s="65"/>
    </row>
    <row r="122" spans="1:6" s="361" customFormat="1" ht="24" customHeight="1" x14ac:dyDescent="0.25">
      <c r="A122" s="736" t="s">
        <v>1797</v>
      </c>
      <c r="B122" s="737"/>
      <c r="C122" s="738"/>
      <c r="D122" s="364">
        <f>SUM(D102:D121)+D97+D98+D99+D100</f>
        <v>9800000</v>
      </c>
      <c r="E122" s="373"/>
      <c r="F122" s="362"/>
    </row>
    <row r="123" spans="1:6" s="21" customFormat="1" ht="18.75" x14ac:dyDescent="0.25">
      <c r="A123" s="149"/>
      <c r="B123" s="377" t="s">
        <v>1808</v>
      </c>
      <c r="C123" s="376"/>
      <c r="D123" s="376"/>
      <c r="E123" s="119"/>
      <c r="F123" s="65"/>
    </row>
    <row r="124" spans="1:6" s="21" customFormat="1" ht="30" customHeight="1" x14ac:dyDescent="0.25">
      <c r="A124" s="65">
        <v>1</v>
      </c>
      <c r="B124" s="119" t="s">
        <v>1737</v>
      </c>
      <c r="C124" s="366" t="s">
        <v>642</v>
      </c>
      <c r="D124" s="374">
        <v>1250000</v>
      </c>
      <c r="E124" s="375" t="s">
        <v>1807</v>
      </c>
      <c r="F124" s="65"/>
    </row>
    <row r="125" spans="1:6" s="21" customFormat="1" ht="30" customHeight="1" x14ac:dyDescent="0.25">
      <c r="A125" s="65">
        <v>2</v>
      </c>
      <c r="B125" s="119" t="s">
        <v>1734</v>
      </c>
      <c r="C125" s="366" t="s">
        <v>1733</v>
      </c>
      <c r="D125" s="374">
        <v>500000</v>
      </c>
      <c r="E125" s="311" t="s">
        <v>1701</v>
      </c>
      <c r="F125" s="65"/>
    </row>
    <row r="126" spans="1:6" s="361" customFormat="1" ht="24" customHeight="1" x14ac:dyDescent="0.25">
      <c r="A126" s="736" t="s">
        <v>1797</v>
      </c>
      <c r="B126" s="737"/>
      <c r="C126" s="738"/>
      <c r="D126" s="364">
        <f>SUM(D124:D125)</f>
        <v>1750000</v>
      </c>
      <c r="E126" s="373"/>
      <c r="F126" s="362"/>
    </row>
    <row r="128" spans="1:6" ht="34.9" customHeight="1" x14ac:dyDescent="0.3">
      <c r="A128" s="742" t="s">
        <v>1806</v>
      </c>
      <c r="B128" s="742"/>
      <c r="C128" s="742"/>
      <c r="D128" s="742"/>
      <c r="E128" s="742"/>
      <c r="F128" s="742"/>
    </row>
    <row r="129" spans="1:6" s="21" customFormat="1" ht="31.5" customHeight="1" x14ac:dyDescent="0.25">
      <c r="A129" s="191" t="s">
        <v>1671</v>
      </c>
      <c r="B129" s="356" t="s">
        <v>0</v>
      </c>
      <c r="C129" s="355" t="s">
        <v>2</v>
      </c>
      <c r="D129" s="355" t="s">
        <v>1667</v>
      </c>
      <c r="E129" s="72" t="s">
        <v>1</v>
      </c>
      <c r="F129" s="72" t="s">
        <v>1662</v>
      </c>
    </row>
    <row r="130" spans="1:6" s="21" customFormat="1" ht="30" customHeight="1" x14ac:dyDescent="0.25">
      <c r="A130" s="65">
        <v>1</v>
      </c>
      <c r="B130" s="111" t="s">
        <v>1805</v>
      </c>
      <c r="C130" s="366" t="s">
        <v>577</v>
      </c>
      <c r="D130" s="88">
        <v>1630000</v>
      </c>
      <c r="E130" s="311" t="s">
        <v>1701</v>
      </c>
      <c r="F130" s="367"/>
    </row>
    <row r="131" spans="1:6" s="21" customFormat="1" ht="45" customHeight="1" x14ac:dyDescent="0.25">
      <c r="A131" s="65">
        <v>2</v>
      </c>
      <c r="B131" s="111" t="s">
        <v>1732</v>
      </c>
      <c r="C131" s="366" t="s">
        <v>577</v>
      </c>
      <c r="D131" s="88">
        <v>1000000</v>
      </c>
      <c r="E131" s="311" t="s">
        <v>1701</v>
      </c>
      <c r="F131" s="367"/>
    </row>
    <row r="132" spans="1:6" s="21" customFormat="1" ht="19.899999999999999" customHeight="1" x14ac:dyDescent="0.25">
      <c r="A132" s="65">
        <v>3</v>
      </c>
      <c r="B132" s="111" t="s">
        <v>1731</v>
      </c>
      <c r="C132" s="366" t="s">
        <v>577</v>
      </c>
      <c r="D132" s="88">
        <v>1500000</v>
      </c>
      <c r="E132" s="311" t="s">
        <v>1701</v>
      </c>
      <c r="F132" s="367"/>
    </row>
    <row r="133" spans="1:6" s="21" customFormat="1" ht="30" customHeight="1" x14ac:dyDescent="0.25">
      <c r="A133" s="65">
        <v>4</v>
      </c>
      <c r="B133" s="111" t="s">
        <v>1730</v>
      </c>
      <c r="C133" s="366" t="s">
        <v>577</v>
      </c>
      <c r="D133" s="88">
        <v>1000000</v>
      </c>
      <c r="E133" s="311" t="s">
        <v>1701</v>
      </c>
      <c r="F133" s="367"/>
    </row>
    <row r="134" spans="1:6" s="21" customFormat="1" ht="30" customHeight="1" x14ac:dyDescent="0.25">
      <c r="A134" s="65">
        <v>5</v>
      </c>
      <c r="B134" s="111" t="s">
        <v>1729</v>
      </c>
      <c r="C134" s="366" t="s">
        <v>577</v>
      </c>
      <c r="D134" s="88">
        <v>1000000</v>
      </c>
      <c r="E134" s="311" t="s">
        <v>1701</v>
      </c>
      <c r="F134" s="367"/>
    </row>
    <row r="135" spans="1:6" s="21" customFormat="1" ht="45" customHeight="1" x14ac:dyDescent="0.25">
      <c r="A135" s="65">
        <v>6</v>
      </c>
      <c r="B135" s="111" t="s">
        <v>1728</v>
      </c>
      <c r="C135" s="366" t="s">
        <v>577</v>
      </c>
      <c r="D135" s="88">
        <v>2000000</v>
      </c>
      <c r="E135" s="311" t="s">
        <v>1701</v>
      </c>
      <c r="F135" s="367"/>
    </row>
    <row r="136" spans="1:6" s="368" customFormat="1" ht="30" customHeight="1" x14ac:dyDescent="0.25">
      <c r="A136" s="65">
        <v>7</v>
      </c>
      <c r="B136" s="370" t="s">
        <v>1727</v>
      </c>
      <c r="C136" s="372" t="s">
        <v>577</v>
      </c>
      <c r="D136" s="88">
        <v>2000000</v>
      </c>
      <c r="E136" s="370" t="s">
        <v>1025</v>
      </c>
      <c r="F136" s="369"/>
    </row>
    <row r="137" spans="1:6" s="21" customFormat="1" ht="30" customHeight="1" x14ac:dyDescent="0.25">
      <c r="A137" s="65">
        <v>8</v>
      </c>
      <c r="B137" s="111" t="s">
        <v>1726</v>
      </c>
      <c r="C137" s="366" t="s">
        <v>577</v>
      </c>
      <c r="D137" s="88">
        <v>2000000</v>
      </c>
      <c r="E137" s="311" t="s">
        <v>1701</v>
      </c>
      <c r="F137" s="367"/>
    </row>
    <row r="138" spans="1:6" s="21" customFormat="1" ht="30" customHeight="1" x14ac:dyDescent="0.25">
      <c r="A138" s="65">
        <v>9</v>
      </c>
      <c r="B138" s="111" t="s">
        <v>1725</v>
      </c>
      <c r="C138" s="366" t="s">
        <v>577</v>
      </c>
      <c r="D138" s="88">
        <v>1000000</v>
      </c>
      <c r="E138" s="311" t="s">
        <v>1701</v>
      </c>
      <c r="F138" s="367"/>
    </row>
    <row r="139" spans="1:6" s="368" customFormat="1" ht="30" customHeight="1" x14ac:dyDescent="0.25">
      <c r="A139" s="65">
        <v>10</v>
      </c>
      <c r="B139" s="370" t="s">
        <v>1724</v>
      </c>
      <c r="C139" s="372" t="s">
        <v>577</v>
      </c>
      <c r="D139" s="371">
        <v>7000000</v>
      </c>
      <c r="E139" s="370" t="s">
        <v>1025</v>
      </c>
      <c r="F139" s="369"/>
    </row>
    <row r="140" spans="1:6" s="21" customFormat="1" ht="30" customHeight="1" x14ac:dyDescent="0.25">
      <c r="A140" s="65">
        <v>11</v>
      </c>
      <c r="B140" s="111" t="s">
        <v>1804</v>
      </c>
      <c r="C140" s="366" t="s">
        <v>577</v>
      </c>
      <c r="D140" s="88">
        <v>3620000</v>
      </c>
      <c r="E140" s="311" t="s">
        <v>1701</v>
      </c>
      <c r="F140" s="367"/>
    </row>
    <row r="141" spans="1:6" s="21" customFormat="1" ht="30" customHeight="1" x14ac:dyDescent="0.25">
      <c r="A141" s="65">
        <v>12</v>
      </c>
      <c r="B141" s="111" t="s">
        <v>1723</v>
      </c>
      <c r="C141" s="366" t="s">
        <v>577</v>
      </c>
      <c r="D141" s="88">
        <v>1000000</v>
      </c>
      <c r="E141" s="311" t="s">
        <v>1701</v>
      </c>
      <c r="F141" s="367"/>
    </row>
    <row r="142" spans="1:6" s="21" customFormat="1" ht="19.899999999999999" customHeight="1" x14ac:dyDescent="0.25">
      <c r="A142" s="65">
        <v>13</v>
      </c>
      <c r="B142" s="111" t="s">
        <v>130</v>
      </c>
      <c r="C142" s="366" t="s">
        <v>577</v>
      </c>
      <c r="D142" s="88">
        <v>500000</v>
      </c>
      <c r="E142" s="311" t="s">
        <v>1701</v>
      </c>
      <c r="F142" s="367"/>
    </row>
    <row r="143" spans="1:6" s="21" customFormat="1" ht="30" customHeight="1" x14ac:dyDescent="0.25">
      <c r="A143" s="65">
        <v>14</v>
      </c>
      <c r="B143" s="111" t="s">
        <v>1803</v>
      </c>
      <c r="C143" s="366" t="s">
        <v>577</v>
      </c>
      <c r="D143" s="88">
        <v>750000</v>
      </c>
      <c r="E143" s="311" t="s">
        <v>1701</v>
      </c>
      <c r="F143" s="367"/>
    </row>
    <row r="144" spans="1:6" s="361" customFormat="1" ht="24" customHeight="1" x14ac:dyDescent="0.25">
      <c r="A144" s="736" t="s">
        <v>1797</v>
      </c>
      <c r="B144" s="737"/>
      <c r="C144" s="738"/>
      <c r="D144" s="364">
        <f>SUM(D130:D143)</f>
        <v>26000000</v>
      </c>
      <c r="E144" s="363"/>
      <c r="F144" s="362"/>
    </row>
    <row r="146" spans="1:6" ht="34.9" customHeight="1" x14ac:dyDescent="0.3">
      <c r="A146" s="742" t="s">
        <v>1802</v>
      </c>
      <c r="B146" s="742"/>
      <c r="C146" s="742"/>
      <c r="D146" s="742"/>
      <c r="E146" s="742"/>
      <c r="F146" s="742"/>
    </row>
    <row r="147" spans="1:6" s="21" customFormat="1" ht="31.5" customHeight="1" x14ac:dyDescent="0.25">
      <c r="A147" s="191" t="s">
        <v>1671</v>
      </c>
      <c r="B147" s="356" t="s">
        <v>0</v>
      </c>
      <c r="C147" s="355" t="s">
        <v>2</v>
      </c>
      <c r="D147" s="355" t="s">
        <v>1667</v>
      </c>
      <c r="E147" s="72" t="s">
        <v>1</v>
      </c>
      <c r="F147" s="72" t="s">
        <v>1662</v>
      </c>
    </row>
    <row r="148" spans="1:6" s="21" customFormat="1" ht="19.899999999999999" customHeight="1" x14ac:dyDescent="0.25">
      <c r="A148" s="65">
        <v>1</v>
      </c>
      <c r="B148" s="111" t="s">
        <v>1721</v>
      </c>
      <c r="C148" s="366" t="s">
        <v>1719</v>
      </c>
      <c r="D148" s="88">
        <v>3000000</v>
      </c>
      <c r="E148" s="311" t="s">
        <v>1701</v>
      </c>
      <c r="F148" s="65"/>
    </row>
    <row r="149" spans="1:6" s="21" customFormat="1" ht="30" customHeight="1" x14ac:dyDescent="0.25">
      <c r="A149" s="65">
        <v>2</v>
      </c>
      <c r="B149" s="111" t="s">
        <v>1720</v>
      </c>
      <c r="C149" s="366" t="s">
        <v>1719</v>
      </c>
      <c r="D149" s="88">
        <v>1000000</v>
      </c>
      <c r="E149" s="311" t="s">
        <v>1701</v>
      </c>
      <c r="F149" s="65"/>
    </row>
    <row r="150" spans="1:6" s="21" customFormat="1" ht="30" customHeight="1" x14ac:dyDescent="0.25">
      <c r="A150" s="65">
        <v>3</v>
      </c>
      <c r="B150" s="111" t="s">
        <v>1801</v>
      </c>
      <c r="C150" s="366" t="s">
        <v>1719</v>
      </c>
      <c r="D150" s="88">
        <v>1000000</v>
      </c>
      <c r="E150" s="311" t="s">
        <v>1701</v>
      </c>
      <c r="F150" s="65"/>
    </row>
    <row r="152" spans="1:6" ht="34.9" customHeight="1" x14ac:dyDescent="0.3">
      <c r="A152" s="742" t="s">
        <v>1800</v>
      </c>
      <c r="B152" s="742"/>
      <c r="C152" s="742"/>
      <c r="D152" s="742"/>
      <c r="E152" s="742"/>
      <c r="F152" s="742"/>
    </row>
    <row r="153" spans="1:6" s="21" customFormat="1" ht="31.5" customHeight="1" x14ac:dyDescent="0.25">
      <c r="A153" s="357" t="s">
        <v>1671</v>
      </c>
      <c r="B153" s="356" t="s">
        <v>0</v>
      </c>
      <c r="C153" s="355" t="s">
        <v>2</v>
      </c>
      <c r="D153" s="355" t="s">
        <v>1667</v>
      </c>
      <c r="E153" s="355" t="s">
        <v>1</v>
      </c>
      <c r="F153" s="355" t="s">
        <v>1662</v>
      </c>
    </row>
    <row r="154" spans="1:6" s="21" customFormat="1" ht="19.899999999999999" customHeight="1" x14ac:dyDescent="0.25">
      <c r="A154" s="65">
        <v>1</v>
      </c>
      <c r="B154" s="111" t="s">
        <v>1718</v>
      </c>
      <c r="C154" s="80"/>
      <c r="D154" s="88">
        <v>6567412</v>
      </c>
      <c r="E154" s="365" t="s">
        <v>1717</v>
      </c>
      <c r="F154" s="65"/>
    </row>
    <row r="156" spans="1:6" ht="34.9" customHeight="1" x14ac:dyDescent="0.3">
      <c r="A156" s="360" t="s">
        <v>1799</v>
      </c>
      <c r="B156" s="360"/>
      <c r="C156" s="360"/>
      <c r="D156" s="360"/>
      <c r="E156" s="359"/>
      <c r="F156" s="358"/>
    </row>
    <row r="157" spans="1:6" s="21" customFormat="1" ht="31.5" customHeight="1" x14ac:dyDescent="0.25">
      <c r="A157" s="191" t="s">
        <v>1671</v>
      </c>
      <c r="B157" s="356" t="s">
        <v>0</v>
      </c>
      <c r="C157" s="355" t="s">
        <v>2</v>
      </c>
      <c r="D157" s="355" t="s">
        <v>1667</v>
      </c>
      <c r="E157" s="355" t="s">
        <v>1</v>
      </c>
      <c r="F157" s="72" t="s">
        <v>1662</v>
      </c>
    </row>
    <row r="158" spans="1:6" s="21" customFormat="1" ht="30" customHeight="1" x14ac:dyDescent="0.25">
      <c r="A158" s="65">
        <v>1</v>
      </c>
      <c r="B158" s="111" t="s">
        <v>1716</v>
      </c>
      <c r="C158" s="80" t="s">
        <v>1539</v>
      </c>
      <c r="D158" s="88">
        <v>5500000</v>
      </c>
      <c r="E158" s="311" t="s">
        <v>1701</v>
      </c>
      <c r="F158" s="65"/>
    </row>
    <row r="159" spans="1:6" s="21" customFormat="1" ht="30" customHeight="1" x14ac:dyDescent="0.25">
      <c r="A159" s="65">
        <v>2</v>
      </c>
      <c r="B159" s="111" t="s">
        <v>1715</v>
      </c>
      <c r="C159" s="80" t="s">
        <v>1539</v>
      </c>
      <c r="D159" s="88">
        <v>10000000</v>
      </c>
      <c r="E159" s="311" t="s">
        <v>1701</v>
      </c>
      <c r="F159" s="65"/>
    </row>
    <row r="160" spans="1:6" s="21" customFormat="1" ht="30" customHeight="1" x14ac:dyDescent="0.25">
      <c r="A160" s="65">
        <v>3</v>
      </c>
      <c r="B160" s="111" t="s">
        <v>1798</v>
      </c>
      <c r="C160" s="80" t="s">
        <v>1539</v>
      </c>
      <c r="D160" s="88">
        <v>1000000</v>
      </c>
      <c r="E160" s="311" t="s">
        <v>1701</v>
      </c>
      <c r="F160" s="65"/>
    </row>
    <row r="161" spans="1:6" s="361" customFormat="1" ht="24" customHeight="1" x14ac:dyDescent="0.25">
      <c r="A161" s="736" t="s">
        <v>1797</v>
      </c>
      <c r="B161" s="737"/>
      <c r="C161" s="738"/>
      <c r="D161" s="364">
        <f>SUM(D158:D160)</f>
        <v>16500000</v>
      </c>
      <c r="E161" s="363"/>
      <c r="F161" s="362"/>
    </row>
    <row r="163" spans="1:6" ht="34.9" customHeight="1" x14ac:dyDescent="0.3">
      <c r="A163" s="360" t="s">
        <v>1796</v>
      </c>
      <c r="B163" s="360"/>
      <c r="C163" s="360"/>
      <c r="D163" s="360"/>
      <c r="E163" s="359"/>
      <c r="F163" s="358"/>
    </row>
    <row r="164" spans="1:6" s="21" customFormat="1" ht="31.5" customHeight="1" x14ac:dyDescent="0.25">
      <c r="A164" s="191" t="s">
        <v>1671</v>
      </c>
      <c r="B164" s="190" t="s">
        <v>0</v>
      </c>
      <c r="C164" s="72" t="s">
        <v>2</v>
      </c>
      <c r="D164" s="72" t="s">
        <v>1667</v>
      </c>
      <c r="E164" s="72" t="s">
        <v>1</v>
      </c>
      <c r="F164" s="72" t="s">
        <v>1662</v>
      </c>
    </row>
    <row r="165" spans="1:6" s="21" customFormat="1" ht="30" customHeight="1" x14ac:dyDescent="0.25">
      <c r="A165" s="65">
        <v>1</v>
      </c>
      <c r="B165" s="111" t="s">
        <v>1714</v>
      </c>
      <c r="C165" s="80" t="s">
        <v>1541</v>
      </c>
      <c r="D165" s="88">
        <v>1500000</v>
      </c>
      <c r="E165" s="313" t="s">
        <v>1795</v>
      </c>
      <c r="F165" s="65" t="s">
        <v>1794</v>
      </c>
    </row>
    <row r="166" spans="1:6" s="21" customFormat="1" ht="30" customHeight="1" x14ac:dyDescent="0.25">
      <c r="A166" s="65">
        <v>2</v>
      </c>
      <c r="B166" s="111" t="s">
        <v>1711</v>
      </c>
      <c r="C166" s="80" t="s">
        <v>1541</v>
      </c>
      <c r="D166" s="88">
        <v>500000</v>
      </c>
      <c r="E166" s="313" t="s">
        <v>1795</v>
      </c>
      <c r="F166" s="65" t="s">
        <v>1794</v>
      </c>
    </row>
    <row r="168" spans="1:6" ht="34.9" customHeight="1" x14ac:dyDescent="0.3">
      <c r="A168" s="360" t="s">
        <v>1793</v>
      </c>
      <c r="B168" s="360"/>
      <c r="C168" s="360"/>
      <c r="D168" s="360"/>
      <c r="E168" s="359"/>
      <c r="F168" s="358"/>
    </row>
    <row r="169" spans="1:6" s="21" customFormat="1" ht="31.5" customHeight="1" x14ac:dyDescent="0.25">
      <c r="A169" s="357" t="s">
        <v>1671</v>
      </c>
      <c r="B169" s="356" t="s">
        <v>0</v>
      </c>
      <c r="C169" s="355" t="s">
        <v>2</v>
      </c>
      <c r="D169" s="355" t="s">
        <v>1667</v>
      </c>
      <c r="E169" s="355" t="s">
        <v>1</v>
      </c>
      <c r="F169" s="355" t="s">
        <v>1662</v>
      </c>
    </row>
    <row r="170" spans="1:6" s="21" customFormat="1" ht="30" customHeight="1" x14ac:dyDescent="0.25">
      <c r="A170" s="65">
        <v>1</v>
      </c>
      <c r="B170" s="111" t="s">
        <v>1708</v>
      </c>
      <c r="C170" s="80" t="s">
        <v>577</v>
      </c>
      <c r="D170" s="88">
        <v>2000000</v>
      </c>
      <c r="E170" s="311" t="s">
        <v>1701</v>
      </c>
      <c r="F170" s="65"/>
    </row>
    <row r="172" spans="1:6" ht="34.9" customHeight="1" x14ac:dyDescent="0.3">
      <c r="A172" s="360" t="s">
        <v>1792</v>
      </c>
      <c r="B172" s="360"/>
      <c r="C172" s="360"/>
      <c r="D172" s="360"/>
      <c r="E172" s="359"/>
      <c r="F172" s="358"/>
    </row>
    <row r="173" spans="1:6" s="21" customFormat="1" ht="31.5" customHeight="1" x14ac:dyDescent="0.25">
      <c r="A173" s="357" t="s">
        <v>1671</v>
      </c>
      <c r="B173" s="356" t="s">
        <v>0</v>
      </c>
      <c r="C173" s="355" t="s">
        <v>2</v>
      </c>
      <c r="D173" s="355" t="s">
        <v>1667</v>
      </c>
      <c r="E173" s="355" t="s">
        <v>1</v>
      </c>
      <c r="F173" s="355" t="s">
        <v>1662</v>
      </c>
    </row>
    <row r="174" spans="1:6" s="21" customFormat="1" ht="68.45" customHeight="1" x14ac:dyDescent="0.25">
      <c r="A174" s="65">
        <v>1</v>
      </c>
      <c r="B174" s="111" t="s">
        <v>1707</v>
      </c>
      <c r="C174" s="80" t="s">
        <v>1706</v>
      </c>
      <c r="D174" s="88">
        <v>500000</v>
      </c>
      <c r="E174" s="248" t="s">
        <v>1701</v>
      </c>
      <c r="F174" s="65" t="s">
        <v>1465</v>
      </c>
    </row>
    <row r="175" spans="1:6" s="21" customFormat="1" ht="82.15" customHeight="1" x14ac:dyDescent="0.25">
      <c r="A175" s="65">
        <v>2</v>
      </c>
      <c r="B175" s="354" t="s">
        <v>1705</v>
      </c>
      <c r="C175" s="351" t="s">
        <v>1704</v>
      </c>
      <c r="D175" s="353">
        <v>500000</v>
      </c>
      <c r="E175" s="248" t="s">
        <v>1701</v>
      </c>
      <c r="F175" s="65" t="s">
        <v>1465</v>
      </c>
    </row>
    <row r="176" spans="1:6" s="21" customFormat="1" ht="31.5" x14ac:dyDescent="0.25">
      <c r="A176" s="349">
        <v>3</v>
      </c>
      <c r="B176" s="352" t="s">
        <v>1791</v>
      </c>
      <c r="C176" s="351" t="s">
        <v>1788</v>
      </c>
      <c r="D176" s="88">
        <v>80639854</v>
      </c>
      <c r="E176" s="350" t="s">
        <v>1701</v>
      </c>
      <c r="F176" s="349" t="s">
        <v>1784</v>
      </c>
    </row>
    <row r="177" spans="1:19" s="21" customFormat="1" ht="31.5" x14ac:dyDescent="0.25">
      <c r="A177" s="349">
        <v>4</v>
      </c>
      <c r="B177" s="352" t="s">
        <v>1790</v>
      </c>
      <c r="C177" s="351" t="s">
        <v>1788</v>
      </c>
      <c r="D177" s="88">
        <v>44561686.350000001</v>
      </c>
      <c r="E177" s="350" t="s">
        <v>1701</v>
      </c>
      <c r="F177" s="349" t="s">
        <v>1784</v>
      </c>
    </row>
    <row r="178" spans="1:19" s="21" customFormat="1" ht="31.5" x14ac:dyDescent="0.25">
      <c r="A178" s="65">
        <v>5</v>
      </c>
      <c r="B178" s="68" t="s">
        <v>1789</v>
      </c>
      <c r="C178" s="80" t="s">
        <v>1788</v>
      </c>
      <c r="D178" s="88">
        <v>15435008.65</v>
      </c>
      <c r="E178" s="350" t="s">
        <v>1701</v>
      </c>
      <c r="F178" s="349" t="s">
        <v>1465</v>
      </c>
    </row>
    <row r="179" spans="1:19" s="21" customFormat="1" ht="31.5" x14ac:dyDescent="0.25">
      <c r="A179" s="349">
        <v>6</v>
      </c>
      <c r="B179" s="111" t="s">
        <v>1787</v>
      </c>
      <c r="C179" s="80" t="s">
        <v>220</v>
      </c>
      <c r="D179" s="88">
        <v>40000000</v>
      </c>
      <c r="E179" s="248" t="s">
        <v>1701</v>
      </c>
      <c r="F179" s="65" t="s">
        <v>1465</v>
      </c>
    </row>
    <row r="180" spans="1:19" s="21" customFormat="1" ht="31.5" x14ac:dyDescent="0.25">
      <c r="A180" s="65">
        <v>7</v>
      </c>
      <c r="B180" s="111" t="s">
        <v>1702</v>
      </c>
      <c r="C180" s="80" t="s">
        <v>220</v>
      </c>
      <c r="D180" s="88">
        <v>40000000</v>
      </c>
      <c r="E180" s="248" t="s">
        <v>1701</v>
      </c>
      <c r="F180" s="65" t="s">
        <v>1465</v>
      </c>
    </row>
    <row r="181" spans="1:19" s="21" customFormat="1" ht="31.5" x14ac:dyDescent="0.25">
      <c r="A181" s="349">
        <v>8</v>
      </c>
      <c r="B181" s="111" t="s">
        <v>1786</v>
      </c>
      <c r="C181" s="80" t="s">
        <v>220</v>
      </c>
      <c r="D181" s="88">
        <v>40000000</v>
      </c>
      <c r="E181" s="248" t="s">
        <v>1701</v>
      </c>
      <c r="F181" s="65" t="s">
        <v>1784</v>
      </c>
    </row>
    <row r="182" spans="1:19" s="21" customFormat="1" ht="31.5" x14ac:dyDescent="0.25">
      <c r="A182" s="65">
        <v>9</v>
      </c>
      <c r="B182" s="111" t="s">
        <v>1785</v>
      </c>
      <c r="C182" s="80" t="s">
        <v>220</v>
      </c>
      <c r="D182" s="88">
        <v>30000000</v>
      </c>
      <c r="E182" s="248" t="s">
        <v>1701</v>
      </c>
      <c r="F182" s="65" t="s">
        <v>1784</v>
      </c>
    </row>
    <row r="183" spans="1:19" s="50" customFormat="1" ht="18" customHeight="1" x14ac:dyDescent="0.3">
      <c r="A183" s="58"/>
      <c r="B183" s="57"/>
      <c r="C183" s="32"/>
      <c r="D183" s="58"/>
      <c r="E183" s="56"/>
      <c r="F183" s="56"/>
      <c r="G183" s="55"/>
      <c r="H183" s="55"/>
      <c r="I183" s="55"/>
      <c r="J183" s="55"/>
      <c r="K183" s="55"/>
      <c r="L183" s="54"/>
      <c r="M183" s="53"/>
      <c r="N183" s="53"/>
      <c r="O183" s="53"/>
      <c r="P183" s="36"/>
      <c r="Q183" s="307"/>
    </row>
    <row r="184" spans="1:19" ht="16.149999999999999" customHeight="1" x14ac:dyDescent="0.3">
      <c r="B184" s="30" t="s">
        <v>1205</v>
      </c>
      <c r="C184" s="21" t="s">
        <v>1204</v>
      </c>
      <c r="D184" s="1"/>
      <c r="E184" s="1"/>
      <c r="F184" s="1"/>
      <c r="H184" s="21"/>
      <c r="I184" s="21"/>
      <c r="J184" s="21"/>
      <c r="K184" s="21"/>
      <c r="M184" s="5"/>
      <c r="O184" s="21"/>
      <c r="P184" s="39"/>
      <c r="Q184" s="299"/>
    </row>
    <row r="185" spans="1:19" ht="16.149999999999999" customHeight="1" x14ac:dyDescent="0.3">
      <c r="B185" s="30"/>
      <c r="C185" s="21"/>
      <c r="D185" s="1"/>
      <c r="E185" s="1"/>
      <c r="F185" s="1"/>
      <c r="H185" s="21"/>
      <c r="I185" s="21"/>
      <c r="J185" s="21"/>
      <c r="K185" s="21"/>
      <c r="M185" s="5"/>
      <c r="O185" s="21"/>
      <c r="P185" s="39"/>
      <c r="Q185" s="299"/>
    </row>
    <row r="186" spans="1:19" ht="16.149999999999999" customHeight="1" x14ac:dyDescent="0.3">
      <c r="A186" s="20"/>
      <c r="B186" s="36"/>
      <c r="C186" s="1"/>
      <c r="D186" s="1"/>
      <c r="E186" s="1"/>
      <c r="F186" s="20"/>
      <c r="H186" s="20"/>
      <c r="I186" s="20"/>
      <c r="J186" s="20"/>
      <c r="K186" s="20"/>
      <c r="M186" s="5"/>
      <c r="N186" s="20"/>
      <c r="O186" s="30"/>
      <c r="P186" s="20"/>
      <c r="Q186" s="299"/>
    </row>
    <row r="187" spans="1:19" ht="21" customHeight="1" x14ac:dyDescent="0.3">
      <c r="A187" s="4"/>
      <c r="B187" s="27" t="s">
        <v>1203</v>
      </c>
      <c r="C187" s="773" t="s">
        <v>1202</v>
      </c>
      <c r="D187" s="773"/>
      <c r="E187" s="774" t="s">
        <v>1201</v>
      </c>
      <c r="F187" s="774"/>
      <c r="G187" s="42"/>
      <c r="K187" s="348"/>
      <c r="L187" s="348"/>
      <c r="M187" s="5"/>
      <c r="Q187" s="305"/>
      <c r="R187" s="45"/>
      <c r="S187" s="45"/>
    </row>
    <row r="188" spans="1:19" ht="16.899999999999999" customHeight="1" x14ac:dyDescent="0.3">
      <c r="A188" s="36"/>
      <c r="B188" s="20" t="s">
        <v>1199</v>
      </c>
      <c r="C188" s="775" t="s">
        <v>1197</v>
      </c>
      <c r="D188" s="775"/>
      <c r="E188" s="771" t="s">
        <v>1198</v>
      </c>
      <c r="F188" s="771"/>
      <c r="G188" s="38"/>
      <c r="K188" s="341"/>
      <c r="L188" s="341"/>
      <c r="M188" s="5"/>
      <c r="Q188" s="299"/>
    </row>
    <row r="189" spans="1:19" ht="15" customHeight="1" x14ac:dyDescent="0.3">
      <c r="B189" s="34"/>
      <c r="C189" s="41"/>
      <c r="D189" s="345"/>
      <c r="E189" s="1"/>
      <c r="F189" s="1"/>
      <c r="M189" s="33"/>
      <c r="N189" s="38"/>
      <c r="O189" s="20"/>
      <c r="P189" s="22"/>
      <c r="Q189" s="299"/>
    </row>
    <row r="190" spans="1:19" ht="15" customHeight="1" x14ac:dyDescent="0.3">
      <c r="D190" s="345"/>
      <c r="E190" s="1"/>
      <c r="F190" s="1"/>
      <c r="M190" s="41"/>
      <c r="N190" s="34"/>
      <c r="O190" s="34"/>
      <c r="Q190" s="344"/>
      <c r="R190" s="21"/>
      <c r="S190" s="21"/>
    </row>
    <row r="191" spans="1:19" ht="15" customHeight="1" x14ac:dyDescent="0.3">
      <c r="D191" s="345"/>
      <c r="E191" s="1"/>
      <c r="F191" s="1"/>
      <c r="L191" s="42"/>
      <c r="M191" s="37"/>
      <c r="N191" s="34"/>
      <c r="O191" s="38"/>
      <c r="P191" s="38"/>
      <c r="Q191" s="299"/>
    </row>
    <row r="192" spans="1:19" ht="15" customHeight="1" x14ac:dyDescent="0.3">
      <c r="D192" s="345"/>
      <c r="E192" s="1"/>
      <c r="F192" s="1"/>
      <c r="L192" s="38"/>
      <c r="M192" s="33"/>
      <c r="N192" s="34"/>
      <c r="P192" s="38"/>
      <c r="Q192" s="347"/>
      <c r="R192" s="20"/>
    </row>
    <row r="193" spans="1:18" ht="15" customHeight="1" x14ac:dyDescent="0.3">
      <c r="B193" s="30" t="s">
        <v>1196</v>
      </c>
      <c r="C193" s="39" t="s">
        <v>1195</v>
      </c>
      <c r="D193" s="345"/>
      <c r="E193" s="20" t="s">
        <v>1194</v>
      </c>
      <c r="F193" s="1"/>
      <c r="G193" s="34"/>
      <c r="K193" s="38"/>
      <c r="L193" s="3"/>
      <c r="M193" s="5"/>
      <c r="N193" s="34"/>
      <c r="Q193" s="346"/>
      <c r="R193" s="40"/>
    </row>
    <row r="194" spans="1:18" ht="15" customHeight="1" x14ac:dyDescent="0.3">
      <c r="A194" s="30"/>
      <c r="B194" s="30"/>
      <c r="C194" s="30"/>
      <c r="D194" s="30"/>
      <c r="E194" s="345"/>
      <c r="F194" s="30"/>
      <c r="G194" s="30"/>
      <c r="H194" s="30"/>
      <c r="I194" s="30"/>
      <c r="K194" s="28"/>
      <c r="L194" s="28"/>
      <c r="M194" s="5"/>
      <c r="N194" s="30"/>
      <c r="Q194" s="344"/>
      <c r="R194" s="38"/>
    </row>
    <row r="195" spans="1:18" ht="15" customHeight="1" x14ac:dyDescent="0.3">
      <c r="A195" s="29"/>
      <c r="C195" s="29"/>
      <c r="D195" s="29"/>
      <c r="E195" s="29"/>
      <c r="F195" s="29"/>
      <c r="G195" s="29"/>
      <c r="H195" s="29"/>
      <c r="I195" s="29"/>
      <c r="K195" s="21"/>
      <c r="L195" s="21"/>
      <c r="M195" s="5"/>
      <c r="N195" s="29"/>
      <c r="Q195" s="299"/>
    </row>
    <row r="196" spans="1:18" ht="15.6" customHeight="1" x14ac:dyDescent="0.3">
      <c r="A196" s="29"/>
      <c r="B196" s="27" t="s">
        <v>1193</v>
      </c>
      <c r="C196" s="773" t="s">
        <v>1192</v>
      </c>
      <c r="D196" s="773"/>
      <c r="E196" s="776" t="s">
        <v>1191</v>
      </c>
      <c r="F196" s="776"/>
      <c r="G196" s="343"/>
      <c r="H196" s="42"/>
      <c r="I196" s="42"/>
      <c r="K196" s="342"/>
      <c r="L196" s="342"/>
      <c r="M196" s="5"/>
      <c r="N196" s="29"/>
      <c r="Q196" s="299"/>
    </row>
    <row r="197" spans="1:18" ht="15.6" customHeight="1" x14ac:dyDescent="0.3">
      <c r="B197" s="20" t="s">
        <v>1189</v>
      </c>
      <c r="C197" s="771" t="s">
        <v>1188</v>
      </c>
      <c r="D197" s="771"/>
      <c r="E197" s="772" t="s">
        <v>1187</v>
      </c>
      <c r="F197" s="772"/>
      <c r="G197" s="341"/>
      <c r="K197" s="340"/>
      <c r="L197" s="340"/>
      <c r="M197" s="5"/>
      <c r="Q197" s="299"/>
    </row>
    <row r="198" spans="1:18" x14ac:dyDescent="0.3">
      <c r="D198" s="1"/>
      <c r="E198" s="1"/>
      <c r="F198" s="1"/>
      <c r="M198" s="5"/>
      <c r="P198" s="22"/>
      <c r="Q198" s="299"/>
    </row>
  </sheetData>
  <mergeCells count="48">
    <mergeCell ref="C197:D197"/>
    <mergeCell ref="E197:F197"/>
    <mergeCell ref="A161:C161"/>
    <mergeCell ref="C187:D187"/>
    <mergeCell ref="E187:F187"/>
    <mergeCell ref="C188:D188"/>
    <mergeCell ref="E188:F188"/>
    <mergeCell ref="C196:D196"/>
    <mergeCell ref="E196:F196"/>
    <mergeCell ref="A152:F152"/>
    <mergeCell ref="A112:A113"/>
    <mergeCell ref="A114:A115"/>
    <mergeCell ref="C114:C115"/>
    <mergeCell ref="D114:D115"/>
    <mergeCell ref="A120:A121"/>
    <mergeCell ref="C120:C121"/>
    <mergeCell ref="D120:D121"/>
    <mergeCell ref="A122:C122"/>
    <mergeCell ref="A126:C126"/>
    <mergeCell ref="A128:F128"/>
    <mergeCell ref="A144:C144"/>
    <mergeCell ref="A146:F146"/>
    <mergeCell ref="A105:A106"/>
    <mergeCell ref="D105:D106"/>
    <mergeCell ref="A15:F15"/>
    <mergeCell ref="A33:C33"/>
    <mergeCell ref="A35:F35"/>
    <mergeCell ref="B84:B85"/>
    <mergeCell ref="C84:C85"/>
    <mergeCell ref="A72:F72"/>
    <mergeCell ref="A74:F74"/>
    <mergeCell ref="A79:C79"/>
    <mergeCell ref="A82:F82"/>
    <mergeCell ref="A84:A85"/>
    <mergeCell ref="A39:A40"/>
    <mergeCell ref="B39:B40"/>
    <mergeCell ref="C39:C40"/>
    <mergeCell ref="A101:F101"/>
    <mergeCell ref="A2:F2"/>
    <mergeCell ref="A3:F3"/>
    <mergeCell ref="A4:C4"/>
    <mergeCell ref="D4:F4"/>
    <mergeCell ref="A13:F13"/>
    <mergeCell ref="A70:C70"/>
    <mergeCell ref="A88:F88"/>
    <mergeCell ref="A92:C92"/>
    <mergeCell ref="A94:F94"/>
    <mergeCell ref="A96:F96"/>
  </mergeCells>
  <pageMargins left="0.2" right="0.2" top="0.75" bottom="0.75" header="0.3" footer="0.3"/>
  <pageSetup paperSize="10000" scale="97" fitToHeight="0" orientation="landscape" horizontalDpi="4294967293" verticalDpi="4294967293"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G10568"/>
  <sheetViews>
    <sheetView showZeros="0" view="pageBreakPreview" zoomScale="57" zoomScaleNormal="80" zoomScaleSheetLayoutView="57" workbookViewId="0">
      <pane ySplit="10" topLeftCell="A1436" activePane="bottomLeft" state="frozen"/>
      <selection pane="bottomLeft" activeCell="L906" sqref="L906"/>
    </sheetView>
  </sheetViews>
  <sheetFormatPr defaultColWidth="9.140625" defaultRowHeight="12.75" x14ac:dyDescent="0.2"/>
  <cols>
    <col min="1" max="1" width="1.7109375" style="402" customWidth="1"/>
    <col min="2" max="2" width="19.5703125" style="404" customWidth="1"/>
    <col min="3" max="3" width="18.85546875" style="404" customWidth="1"/>
    <col min="4" max="4" width="12.5703125" style="402" customWidth="1"/>
    <col min="5" max="5" width="18.5703125" style="402" customWidth="1"/>
    <col min="6" max="6" width="9.7109375" style="402" customWidth="1"/>
    <col min="7" max="7" width="5.140625" style="403" customWidth="1"/>
    <col min="8" max="8" width="11.85546875" style="402" customWidth="1"/>
    <col min="9" max="9" width="20.7109375" style="402" customWidth="1"/>
    <col min="10" max="10" width="20.28515625" style="402" customWidth="1"/>
    <col min="11" max="11" width="24.28515625" style="402" customWidth="1"/>
    <col min="12" max="12" width="21.140625" style="402" customWidth="1"/>
    <col min="13" max="13" width="15.140625" style="402" customWidth="1"/>
    <col min="14" max="14" width="19" style="402" customWidth="1"/>
    <col min="15" max="15" width="9.5703125" style="402" hidden="1" customWidth="1"/>
    <col min="16" max="16" width="10.140625" style="402" hidden="1" customWidth="1"/>
    <col min="17" max="17" width="12.140625" style="402" hidden="1" customWidth="1"/>
    <col min="18" max="18" width="21.28515625" style="402" hidden="1" customWidth="1"/>
    <col min="19" max="19" width="12.140625" style="402" hidden="1" customWidth="1"/>
    <col min="20" max="20" width="10.140625" style="402" hidden="1" customWidth="1"/>
    <col min="21" max="21" width="12.140625" style="402" hidden="1" customWidth="1"/>
    <col min="22" max="22" width="10.140625" style="402" hidden="1" customWidth="1"/>
    <col min="23" max="23" width="12.140625" style="676" customWidth="1"/>
    <col min="24" max="24" width="10.140625" style="676" customWidth="1"/>
    <col min="25" max="25" width="15.42578125" style="676" customWidth="1"/>
    <col min="26" max="26" width="7.5703125" style="676" customWidth="1"/>
    <col min="27" max="31" width="36.140625" style="402" hidden="1" customWidth="1"/>
    <col min="32" max="32" width="36.140625" style="402" customWidth="1"/>
    <col min="33" max="33" width="9.140625" style="404" customWidth="1"/>
    <col min="34" max="16384" width="9.140625" style="402"/>
  </cols>
  <sheetData>
    <row r="1" spans="2:32" s="404" customFormat="1" hidden="1" x14ac:dyDescent="0.2">
      <c r="F1" s="550">
        <f>SUBTOTAL(109,F1535:F48891)</f>
        <v>0</v>
      </c>
      <c r="G1" s="535"/>
      <c r="J1" s="549">
        <f>SUBTOTAL(109,J1535:J28949)</f>
        <v>275063816.87</v>
      </c>
      <c r="K1" s="534"/>
      <c r="L1" s="534"/>
      <c r="N1" s="549">
        <f>SUBTOTAL(109,N1535:N28949)</f>
        <v>550127633.74000001</v>
      </c>
      <c r="Z1" s="548">
        <f>SUBTOTAL(109,Z1535:Z28949)</f>
        <v>0</v>
      </c>
    </row>
    <row r="2" spans="2:32" s="404" customFormat="1" hidden="1" x14ac:dyDescent="0.2">
      <c r="F2" s="536"/>
      <c r="G2" s="535"/>
      <c r="J2" s="534"/>
      <c r="K2" s="534"/>
      <c r="L2" s="534"/>
      <c r="N2" s="534"/>
      <c r="Z2" s="533"/>
    </row>
    <row r="3" spans="2:32" hidden="1" x14ac:dyDescent="0.2">
      <c r="B3" s="545" t="s">
        <v>1186</v>
      </c>
      <c r="C3" s="544" t="s">
        <v>1185</v>
      </c>
      <c r="W3" s="402"/>
      <c r="X3" s="402"/>
      <c r="Y3" s="402"/>
      <c r="Z3" s="402"/>
    </row>
    <row r="4" spans="2:32" hidden="1" x14ac:dyDescent="0.2">
      <c r="B4" s="545" t="s">
        <v>1184</v>
      </c>
      <c r="C4" s="544" t="s">
        <v>1183</v>
      </c>
      <c r="L4" s="543"/>
      <c r="W4" s="402"/>
      <c r="X4" s="402"/>
      <c r="Y4" s="402"/>
      <c r="Z4" s="402"/>
    </row>
    <row r="5" spans="2:32" hidden="1" x14ac:dyDescent="0.2">
      <c r="B5" s="542" t="s">
        <v>1182</v>
      </c>
      <c r="C5" s="541" t="s">
        <v>1181</v>
      </c>
      <c r="K5" s="402" t="s">
        <v>1180</v>
      </c>
      <c r="L5" s="540"/>
      <c r="W5" s="402"/>
      <c r="X5" s="402"/>
      <c r="Y5" s="402"/>
      <c r="Z5" s="402"/>
    </row>
    <row r="6" spans="2:32" s="404" customFormat="1" hidden="1" x14ac:dyDescent="0.2">
      <c r="F6" s="536"/>
      <c r="G6" s="535"/>
      <c r="J6" s="534"/>
      <c r="K6" s="534"/>
      <c r="L6" s="534"/>
      <c r="N6" s="534"/>
      <c r="Z6" s="533"/>
    </row>
    <row r="7" spans="2:32" s="404" customFormat="1" hidden="1" x14ac:dyDescent="0.2">
      <c r="B7" s="539" t="e">
        <f ca="1">+INDEX(#REF!,MIN(IF(SUBTOTAL(3,OFFSET(#REF!,ROW(#REF!)-ROW(#REF!),0)),ROW(#REF!)-ROW(#REF!)+1)))</f>
        <v>#REF!</v>
      </c>
      <c r="F7" s="538"/>
      <c r="G7" s="535"/>
      <c r="J7" s="534"/>
      <c r="K7" s="534"/>
      <c r="L7" s="534"/>
      <c r="N7" s="534"/>
      <c r="Z7" s="533"/>
    </row>
    <row r="8" spans="2:32" s="404" customFormat="1" hidden="1" x14ac:dyDescent="0.2">
      <c r="B8" s="537" t="e">
        <f ca="1">+INDEX(#REF!,MIN(IF(SUBTOTAL(3,OFFSET(#REF!,ROW(#REF!)-ROW(#REF!),0)),ROW(#REF!)-ROW(#REF!)+1)))</f>
        <v>#REF!</v>
      </c>
      <c r="F8" s="536"/>
      <c r="G8" s="535"/>
      <c r="J8" s="534"/>
      <c r="K8" s="534"/>
      <c r="L8" s="534"/>
      <c r="N8" s="534"/>
      <c r="Z8" s="533"/>
    </row>
    <row r="9" spans="2:32" s="404" customFormat="1" hidden="1" x14ac:dyDescent="0.2">
      <c r="F9" s="536"/>
      <c r="G9" s="535"/>
      <c r="J9" s="534"/>
      <c r="K9" s="534"/>
      <c r="L9" s="534"/>
      <c r="N9" s="534"/>
      <c r="Z9" s="533"/>
    </row>
    <row r="10" spans="2:32" ht="57.75" customHeight="1" thickBot="1" x14ac:dyDescent="0.25">
      <c r="B10" s="1009" t="s">
        <v>1170</v>
      </c>
      <c r="C10" s="1009"/>
      <c r="D10" s="698" t="s">
        <v>1169</v>
      </c>
      <c r="E10" s="698" t="s">
        <v>1168</v>
      </c>
      <c r="F10" s="1006" t="s">
        <v>1167</v>
      </c>
      <c r="G10" s="1006"/>
      <c r="H10" s="698" t="s">
        <v>1166</v>
      </c>
      <c r="I10" s="1007" t="s">
        <v>1165</v>
      </c>
      <c r="J10" s="1007"/>
      <c r="K10" s="1007"/>
      <c r="L10" s="1007"/>
      <c r="M10" s="1007" t="s">
        <v>1164</v>
      </c>
      <c r="N10" s="1007"/>
      <c r="O10" s="1006" t="s">
        <v>1163</v>
      </c>
      <c r="P10" s="1007"/>
      <c r="Q10" s="1006" t="s">
        <v>1162</v>
      </c>
      <c r="R10" s="1007"/>
      <c r="S10" s="1006" t="s">
        <v>1161</v>
      </c>
      <c r="T10" s="1007"/>
      <c r="U10" s="1006" t="s">
        <v>1160</v>
      </c>
      <c r="V10" s="1007"/>
      <c r="W10" s="1008" t="s">
        <v>2184</v>
      </c>
      <c r="X10" s="1009"/>
      <c r="Y10" s="1006" t="s">
        <v>1159</v>
      </c>
      <c r="Z10" s="1007"/>
      <c r="AA10" s="699" t="s">
        <v>1158</v>
      </c>
      <c r="AB10" s="699" t="s">
        <v>1157</v>
      </c>
      <c r="AC10" s="699" t="s">
        <v>1156</v>
      </c>
      <c r="AD10" s="699" t="s">
        <v>1155</v>
      </c>
      <c r="AE10" s="700" t="s">
        <v>1154</v>
      </c>
      <c r="AF10" s="701" t="s">
        <v>2185</v>
      </c>
    </row>
    <row r="11" spans="2:32" s="404" customFormat="1" ht="15" customHeight="1" thickTop="1" x14ac:dyDescent="0.2">
      <c r="B11" s="794" t="s">
        <v>688</v>
      </c>
      <c r="C11" s="795"/>
      <c r="D11" s="800" t="s">
        <v>2118</v>
      </c>
      <c r="E11" s="961" t="s">
        <v>475</v>
      </c>
      <c r="F11" s="806"/>
      <c r="G11" s="1002"/>
      <c r="H11" s="803" t="s">
        <v>193</v>
      </c>
      <c r="I11" s="605" t="s">
        <v>184</v>
      </c>
      <c r="J11" s="606">
        <v>150000</v>
      </c>
      <c r="K11" s="605" t="s">
        <v>183</v>
      </c>
      <c r="L11" s="631"/>
      <c r="M11" s="605" t="s">
        <v>182</v>
      </c>
      <c r="N11" s="608">
        <v>150000</v>
      </c>
      <c r="O11" s="605" t="s">
        <v>181</v>
      </c>
      <c r="P11" s="609"/>
      <c r="Q11" s="605" t="s">
        <v>180</v>
      </c>
      <c r="R11" s="610"/>
      <c r="S11" s="800" t="s">
        <v>2171</v>
      </c>
      <c r="T11" s="697"/>
      <c r="U11" s="695"/>
      <c r="V11" s="696"/>
      <c r="W11" s="466" t="s">
        <v>181</v>
      </c>
      <c r="X11" s="467"/>
      <c r="Y11" s="466" t="s">
        <v>180</v>
      </c>
      <c r="Z11" s="465"/>
      <c r="AA11" s="686"/>
      <c r="AB11" s="686"/>
      <c r="AC11" s="686"/>
      <c r="AD11" s="686"/>
      <c r="AE11" s="686"/>
      <c r="AF11" s="791" t="s">
        <v>2175</v>
      </c>
    </row>
    <row r="12" spans="2:32" s="404" customFormat="1" ht="15" customHeight="1" x14ac:dyDescent="0.2">
      <c r="B12" s="796"/>
      <c r="C12" s="797"/>
      <c r="D12" s="801"/>
      <c r="E12" s="962"/>
      <c r="F12" s="807"/>
      <c r="G12" s="1003"/>
      <c r="H12" s="804"/>
      <c r="I12" s="615" t="s">
        <v>179</v>
      </c>
      <c r="J12" s="616" t="s">
        <v>484</v>
      </c>
      <c r="K12" s="615" t="s">
        <v>177</v>
      </c>
      <c r="L12" s="617"/>
      <c r="M12" s="615" t="s">
        <v>176</v>
      </c>
      <c r="N12" s="618">
        <v>150000</v>
      </c>
      <c r="O12" s="615" t="s">
        <v>175</v>
      </c>
      <c r="P12" s="619"/>
      <c r="Q12" s="615" t="s">
        <v>174</v>
      </c>
      <c r="R12" s="620"/>
      <c r="S12" s="801"/>
      <c r="T12" s="697"/>
      <c r="U12" s="695"/>
      <c r="V12" s="696"/>
      <c r="W12" s="463" t="s">
        <v>175</v>
      </c>
      <c r="X12" s="462"/>
      <c r="Y12" s="463" t="s">
        <v>174</v>
      </c>
      <c r="Z12" s="464"/>
      <c r="AA12" s="686"/>
      <c r="AB12" s="686"/>
      <c r="AC12" s="686"/>
      <c r="AD12" s="686"/>
      <c r="AE12" s="686"/>
      <c r="AF12" s="792"/>
    </row>
    <row r="13" spans="2:32" s="404" customFormat="1" ht="15" customHeight="1" x14ac:dyDescent="0.2">
      <c r="B13" s="796"/>
      <c r="C13" s="797"/>
      <c r="D13" s="801"/>
      <c r="E13" s="962"/>
      <c r="F13" s="807"/>
      <c r="G13" s="1003"/>
      <c r="H13" s="804"/>
      <c r="I13" s="615" t="s">
        <v>173</v>
      </c>
      <c r="J13" s="621" t="s">
        <v>185</v>
      </c>
      <c r="K13" s="615" t="s">
        <v>171</v>
      </c>
      <c r="L13" s="622"/>
      <c r="M13" s="615" t="s">
        <v>170</v>
      </c>
      <c r="N13" s="618"/>
      <c r="O13" s="615" t="s">
        <v>169</v>
      </c>
      <c r="P13" s="619"/>
      <c r="Q13" s="785"/>
      <c r="R13" s="786"/>
      <c r="S13" s="801"/>
      <c r="T13" s="697"/>
      <c r="U13" s="695"/>
      <c r="V13" s="696"/>
      <c r="W13" s="463" t="s">
        <v>169</v>
      </c>
      <c r="X13" s="462"/>
      <c r="Y13" s="781"/>
      <c r="Z13" s="782"/>
      <c r="AA13" s="686"/>
      <c r="AB13" s="686"/>
      <c r="AC13" s="686"/>
      <c r="AD13" s="686"/>
      <c r="AE13" s="686"/>
      <c r="AF13" s="792"/>
    </row>
    <row r="14" spans="2:32" s="404" customFormat="1" ht="15" customHeight="1" x14ac:dyDescent="0.2">
      <c r="B14" s="796"/>
      <c r="C14" s="797"/>
      <c r="D14" s="801"/>
      <c r="E14" s="962"/>
      <c r="F14" s="807"/>
      <c r="G14" s="1003"/>
      <c r="H14" s="804"/>
      <c r="I14" s="615" t="s">
        <v>168</v>
      </c>
      <c r="J14" s="622"/>
      <c r="K14" s="615" t="s">
        <v>167</v>
      </c>
      <c r="L14" s="622"/>
      <c r="M14" s="785"/>
      <c r="N14" s="786"/>
      <c r="O14" s="615" t="s">
        <v>166</v>
      </c>
      <c r="P14" s="619">
        <v>0</v>
      </c>
      <c r="Q14" s="785"/>
      <c r="R14" s="786"/>
      <c r="S14" s="801"/>
      <c r="T14" s="697"/>
      <c r="U14" s="695"/>
      <c r="V14" s="696"/>
      <c r="W14" s="463" t="s">
        <v>166</v>
      </c>
      <c r="X14" s="462">
        <f>IF(X12="",X13-X11,X13-X12)</f>
        <v>0</v>
      </c>
      <c r="Y14" s="781"/>
      <c r="Z14" s="782"/>
      <c r="AA14" s="686"/>
      <c r="AB14" s="686"/>
      <c r="AC14" s="686"/>
      <c r="AD14" s="686"/>
      <c r="AE14" s="686"/>
      <c r="AF14" s="792"/>
    </row>
    <row r="15" spans="2:32" s="404" customFormat="1" ht="15" customHeight="1" x14ac:dyDescent="0.2">
      <c r="B15" s="796"/>
      <c r="C15" s="797"/>
      <c r="D15" s="801"/>
      <c r="E15" s="962"/>
      <c r="F15" s="807"/>
      <c r="G15" s="1003"/>
      <c r="H15" s="804"/>
      <c r="I15" s="615" t="s">
        <v>165</v>
      </c>
      <c r="J15" s="617">
        <v>43312</v>
      </c>
      <c r="K15" s="615" t="s">
        <v>164</v>
      </c>
      <c r="L15" s="617"/>
      <c r="M15" s="785"/>
      <c r="N15" s="786"/>
      <c r="O15" s="785"/>
      <c r="P15" s="786"/>
      <c r="Q15" s="785"/>
      <c r="R15" s="786"/>
      <c r="S15" s="801"/>
      <c r="T15" s="697"/>
      <c r="U15" s="695"/>
      <c r="V15" s="696"/>
      <c r="W15" s="781"/>
      <c r="X15" s="782"/>
      <c r="Y15" s="781"/>
      <c r="Z15" s="782"/>
      <c r="AA15" s="686"/>
      <c r="AB15" s="686"/>
      <c r="AC15" s="686"/>
      <c r="AD15" s="686"/>
      <c r="AE15" s="686"/>
      <c r="AF15" s="792"/>
    </row>
    <row r="16" spans="2:32" s="404" customFormat="1" ht="15" customHeight="1" x14ac:dyDescent="0.2">
      <c r="B16" s="798"/>
      <c r="C16" s="799"/>
      <c r="D16" s="802"/>
      <c r="E16" s="963"/>
      <c r="F16" s="808"/>
      <c r="G16" s="1004"/>
      <c r="H16" s="805"/>
      <c r="I16" s="629" t="s">
        <v>158</v>
      </c>
      <c r="J16" s="630"/>
      <c r="K16" s="789"/>
      <c r="L16" s="790"/>
      <c r="M16" s="787"/>
      <c r="N16" s="788"/>
      <c r="O16" s="787"/>
      <c r="P16" s="788"/>
      <c r="Q16" s="787"/>
      <c r="R16" s="788"/>
      <c r="S16" s="802"/>
      <c r="T16" s="697"/>
      <c r="U16" s="695"/>
      <c r="V16" s="696"/>
      <c r="W16" s="783"/>
      <c r="X16" s="784"/>
      <c r="Y16" s="783"/>
      <c r="Z16" s="784"/>
      <c r="AA16" s="686"/>
      <c r="AB16" s="686"/>
      <c r="AC16" s="686"/>
      <c r="AD16" s="686"/>
      <c r="AE16" s="686"/>
      <c r="AF16" s="793"/>
    </row>
    <row r="17" spans="1:32" s="404" customFormat="1" ht="12.75" customHeight="1" x14ac:dyDescent="0.2">
      <c r="A17" s="402"/>
      <c r="B17" s="822" t="s">
        <v>1911</v>
      </c>
      <c r="C17" s="823"/>
      <c r="D17" s="791" t="s">
        <v>661</v>
      </c>
      <c r="E17" s="828" t="s">
        <v>2027</v>
      </c>
      <c r="F17" s="831"/>
      <c r="G17" s="834"/>
      <c r="H17" s="970"/>
      <c r="I17" s="434" t="s">
        <v>184</v>
      </c>
      <c r="J17" s="438">
        <v>500000</v>
      </c>
      <c r="K17" s="434" t="s">
        <v>183</v>
      </c>
      <c r="L17" s="485"/>
      <c r="M17" s="434" t="s">
        <v>182</v>
      </c>
      <c r="N17" s="436">
        <f>J17</f>
        <v>500000</v>
      </c>
      <c r="O17" s="434" t="s">
        <v>181</v>
      </c>
      <c r="P17" s="435"/>
      <c r="Q17" s="434" t="s">
        <v>181</v>
      </c>
      <c r="R17" s="435"/>
      <c r="S17" s="434" t="s">
        <v>181</v>
      </c>
      <c r="T17" s="435"/>
      <c r="U17" s="434" t="s">
        <v>181</v>
      </c>
      <c r="V17" s="435"/>
      <c r="W17" s="434" t="s">
        <v>181</v>
      </c>
      <c r="X17" s="435"/>
      <c r="Y17" s="434" t="s">
        <v>180</v>
      </c>
      <c r="Z17" s="433"/>
      <c r="AA17" s="923" t="s">
        <v>1127</v>
      </c>
      <c r="AB17" s="923" t="s">
        <v>157</v>
      </c>
      <c r="AC17" s="923" t="s">
        <v>157</v>
      </c>
      <c r="AD17" s="791" t="s">
        <v>1891</v>
      </c>
      <c r="AE17" s="791" t="s">
        <v>1891</v>
      </c>
      <c r="AF17" s="791" t="s">
        <v>1891</v>
      </c>
    </row>
    <row r="18" spans="1:32" s="404" customFormat="1" ht="15" customHeight="1" x14ac:dyDescent="0.2">
      <c r="A18" s="402"/>
      <c r="B18" s="824"/>
      <c r="C18" s="825"/>
      <c r="D18" s="792"/>
      <c r="E18" s="829"/>
      <c r="F18" s="832"/>
      <c r="G18" s="835"/>
      <c r="H18" s="829"/>
      <c r="I18" s="416" t="s">
        <v>179</v>
      </c>
      <c r="J18" s="432"/>
      <c r="K18" s="416" t="s">
        <v>177</v>
      </c>
      <c r="L18" s="415">
        <f>L17+L20</f>
        <v>0</v>
      </c>
      <c r="M18" s="416" t="s">
        <v>176</v>
      </c>
      <c r="N18" s="428">
        <f>N17</f>
        <v>500000</v>
      </c>
      <c r="O18" s="416" t="s">
        <v>175</v>
      </c>
      <c r="P18" s="426"/>
      <c r="Q18" s="416" t="s">
        <v>175</v>
      </c>
      <c r="R18" s="426"/>
      <c r="S18" s="416" t="s">
        <v>175</v>
      </c>
      <c r="T18" s="426"/>
      <c r="U18" s="416" t="s">
        <v>175</v>
      </c>
      <c r="V18" s="426"/>
      <c r="W18" s="416" t="s">
        <v>175</v>
      </c>
      <c r="X18" s="426"/>
      <c r="Y18" s="416" t="s">
        <v>174</v>
      </c>
      <c r="Z18" s="430"/>
      <c r="AA18" s="924"/>
      <c r="AB18" s="924"/>
      <c r="AC18" s="924"/>
      <c r="AD18" s="792"/>
      <c r="AE18" s="792"/>
      <c r="AF18" s="792"/>
    </row>
    <row r="19" spans="1:32" s="404" customFormat="1" x14ac:dyDescent="0.2">
      <c r="A19" s="402"/>
      <c r="B19" s="824"/>
      <c r="C19" s="825"/>
      <c r="D19" s="792"/>
      <c r="E19" s="829"/>
      <c r="F19" s="832"/>
      <c r="G19" s="835"/>
      <c r="H19" s="829"/>
      <c r="I19" s="416" t="s">
        <v>173</v>
      </c>
      <c r="J19" s="427"/>
      <c r="K19" s="416" t="s">
        <v>171</v>
      </c>
      <c r="L19" s="427"/>
      <c r="M19" s="416" t="s">
        <v>170</v>
      </c>
      <c r="N19" s="428"/>
      <c r="O19" s="416" t="s">
        <v>169</v>
      </c>
      <c r="P19" s="426"/>
      <c r="Q19" s="416" t="s">
        <v>169</v>
      </c>
      <c r="R19" s="426"/>
      <c r="S19" s="416" t="s">
        <v>169</v>
      </c>
      <c r="T19" s="426"/>
      <c r="U19" s="416" t="s">
        <v>169</v>
      </c>
      <c r="V19" s="426"/>
      <c r="W19" s="416" t="s">
        <v>169</v>
      </c>
      <c r="X19" s="426"/>
      <c r="Y19" s="816"/>
      <c r="Z19" s="817"/>
      <c r="AA19" s="924"/>
      <c r="AB19" s="924"/>
      <c r="AC19" s="924"/>
      <c r="AD19" s="792"/>
      <c r="AE19" s="792"/>
      <c r="AF19" s="792"/>
    </row>
    <row r="20" spans="1:32" s="404" customFormat="1" ht="15" customHeight="1" x14ac:dyDescent="0.2">
      <c r="A20" s="402"/>
      <c r="B20" s="824"/>
      <c r="C20" s="825"/>
      <c r="D20" s="792"/>
      <c r="E20" s="829"/>
      <c r="F20" s="832"/>
      <c r="G20" s="835"/>
      <c r="H20" s="829"/>
      <c r="I20" s="416" t="s">
        <v>168</v>
      </c>
      <c r="J20" s="427"/>
      <c r="K20" s="416" t="s">
        <v>167</v>
      </c>
      <c r="L20" s="427"/>
      <c r="M20" s="816"/>
      <c r="N20" s="817"/>
      <c r="O20" s="416" t="s">
        <v>166</v>
      </c>
      <c r="P20" s="426">
        <f>IF(P18="",P19-P17,P19-P18)</f>
        <v>0</v>
      </c>
      <c r="Q20" s="416" t="s">
        <v>166</v>
      </c>
      <c r="R20" s="426">
        <f>IF(R18="",R19-R17,R19-R18)</f>
        <v>0</v>
      </c>
      <c r="S20" s="416" t="s">
        <v>166</v>
      </c>
      <c r="T20" s="426">
        <f>IF(T18="",T19-T17,T19-T18)</f>
        <v>0</v>
      </c>
      <c r="U20" s="416" t="s">
        <v>166</v>
      </c>
      <c r="V20" s="426">
        <f>IF(V18="",V19-V17,V19-V18)</f>
        <v>0</v>
      </c>
      <c r="W20" s="416" t="s">
        <v>166</v>
      </c>
      <c r="X20" s="426">
        <f>IF(X18="",X19-X17,X19-X18)</f>
        <v>0</v>
      </c>
      <c r="Y20" s="816"/>
      <c r="Z20" s="817"/>
      <c r="AA20" s="924"/>
      <c r="AB20" s="924"/>
      <c r="AC20" s="924"/>
      <c r="AD20" s="792"/>
      <c r="AE20" s="792"/>
      <c r="AF20" s="792"/>
    </row>
    <row r="21" spans="1:32" s="404" customFormat="1" ht="15" customHeight="1" x14ac:dyDescent="0.2">
      <c r="A21" s="402"/>
      <c r="B21" s="824"/>
      <c r="C21" s="825"/>
      <c r="D21" s="792"/>
      <c r="E21" s="829"/>
      <c r="F21" s="832"/>
      <c r="G21" s="835"/>
      <c r="H21" s="829"/>
      <c r="I21" s="416" t="s">
        <v>165</v>
      </c>
      <c r="J21" s="415"/>
      <c r="K21" s="416" t="s">
        <v>164</v>
      </c>
      <c r="L21" s="415"/>
      <c r="M21" s="816"/>
      <c r="N21" s="817"/>
      <c r="O21" s="816"/>
      <c r="P21" s="817"/>
      <c r="Q21" s="816"/>
      <c r="R21" s="817"/>
      <c r="S21" s="816"/>
      <c r="T21" s="817"/>
      <c r="U21" s="816"/>
      <c r="V21" s="817"/>
      <c r="W21" s="816"/>
      <c r="X21" s="817"/>
      <c r="Y21" s="816"/>
      <c r="Z21" s="817"/>
      <c r="AA21" s="924"/>
      <c r="AB21" s="924"/>
      <c r="AC21" s="924"/>
      <c r="AD21" s="792"/>
      <c r="AE21" s="792"/>
      <c r="AF21" s="792"/>
    </row>
    <row r="22" spans="1:32" s="404" customFormat="1" ht="15" customHeight="1" x14ac:dyDescent="0.2">
      <c r="A22" s="402"/>
      <c r="B22" s="826"/>
      <c r="C22" s="827"/>
      <c r="D22" s="793"/>
      <c r="E22" s="830"/>
      <c r="F22" s="833"/>
      <c r="G22" s="836"/>
      <c r="H22" s="830"/>
      <c r="I22" s="406" t="s">
        <v>158</v>
      </c>
      <c r="J22" s="451"/>
      <c r="K22" s="820"/>
      <c r="L22" s="821"/>
      <c r="M22" s="818"/>
      <c r="N22" s="819"/>
      <c r="O22" s="818"/>
      <c r="P22" s="819"/>
      <c r="Q22" s="818"/>
      <c r="R22" s="819"/>
      <c r="S22" s="818"/>
      <c r="T22" s="819"/>
      <c r="U22" s="818"/>
      <c r="V22" s="819"/>
      <c r="W22" s="818"/>
      <c r="X22" s="819"/>
      <c r="Y22" s="818"/>
      <c r="Z22" s="819"/>
      <c r="AA22" s="925"/>
      <c r="AB22" s="925"/>
      <c r="AC22" s="925"/>
      <c r="AD22" s="793"/>
      <c r="AE22" s="793"/>
      <c r="AF22" s="793"/>
    </row>
    <row r="23" spans="1:32" s="404" customFormat="1" ht="12.75" customHeight="1" x14ac:dyDescent="0.2">
      <c r="B23" s="822" t="s">
        <v>2132</v>
      </c>
      <c r="C23" s="823"/>
      <c r="D23" s="791" t="s">
        <v>653</v>
      </c>
      <c r="E23" s="828"/>
      <c r="F23" s="831"/>
      <c r="G23" s="834"/>
      <c r="H23" s="828"/>
      <c r="I23" s="434" t="s">
        <v>184</v>
      </c>
      <c r="J23" s="438">
        <v>1500000</v>
      </c>
      <c r="K23" s="434" t="s">
        <v>183</v>
      </c>
      <c r="L23" s="437"/>
      <c r="M23" s="434" t="s">
        <v>182</v>
      </c>
      <c r="N23" s="436">
        <f>J23</f>
        <v>1500000</v>
      </c>
      <c r="O23" s="434" t="s">
        <v>181</v>
      </c>
      <c r="P23" s="435"/>
      <c r="Q23" s="434" t="s">
        <v>181</v>
      </c>
      <c r="R23" s="435"/>
      <c r="S23" s="434" t="s">
        <v>181</v>
      </c>
      <c r="T23" s="435"/>
      <c r="U23" s="480" t="s">
        <v>181</v>
      </c>
      <c r="V23" s="479"/>
      <c r="W23" s="466" t="s">
        <v>181</v>
      </c>
      <c r="X23" s="467"/>
      <c r="Y23" s="466" t="s">
        <v>180</v>
      </c>
      <c r="Z23" s="465"/>
      <c r="AA23" s="922" t="s">
        <v>652</v>
      </c>
      <c r="AB23" s="922" t="s">
        <v>652</v>
      </c>
      <c r="AC23" s="922" t="s">
        <v>652</v>
      </c>
      <c r="AD23" s="922" t="s">
        <v>652</v>
      </c>
      <c r="AE23" s="922" t="s">
        <v>652</v>
      </c>
      <c r="AF23" s="922" t="s">
        <v>2131</v>
      </c>
    </row>
    <row r="24" spans="1:32" s="404" customFormat="1" ht="15" customHeight="1" x14ac:dyDescent="0.2">
      <c r="B24" s="824"/>
      <c r="C24" s="825"/>
      <c r="D24" s="792"/>
      <c r="E24" s="829"/>
      <c r="F24" s="832"/>
      <c r="G24" s="835"/>
      <c r="H24" s="829"/>
      <c r="I24" s="416" t="s">
        <v>179</v>
      </c>
      <c r="J24" s="432"/>
      <c r="K24" s="416" t="s">
        <v>177</v>
      </c>
      <c r="L24" s="415"/>
      <c r="M24" s="416" t="s">
        <v>176</v>
      </c>
      <c r="N24" s="428">
        <f>N23</f>
        <v>1500000</v>
      </c>
      <c r="O24" s="416" t="s">
        <v>175</v>
      </c>
      <c r="P24" s="426"/>
      <c r="Q24" s="416" t="s">
        <v>175</v>
      </c>
      <c r="R24" s="426"/>
      <c r="S24" s="416" t="s">
        <v>175</v>
      </c>
      <c r="T24" s="426"/>
      <c r="U24" s="478" t="s">
        <v>175</v>
      </c>
      <c r="V24" s="477"/>
      <c r="W24" s="463" t="s">
        <v>175</v>
      </c>
      <c r="X24" s="462"/>
      <c r="Y24" s="463" t="s">
        <v>174</v>
      </c>
      <c r="Z24" s="464"/>
      <c r="AA24" s="792"/>
      <c r="AB24" s="792"/>
      <c r="AC24" s="792"/>
      <c r="AD24" s="792"/>
      <c r="AE24" s="792"/>
      <c r="AF24" s="792"/>
    </row>
    <row r="25" spans="1:32" s="404" customFormat="1" ht="39" customHeight="1" x14ac:dyDescent="0.2">
      <c r="B25" s="824"/>
      <c r="C25" s="825"/>
      <c r="D25" s="792"/>
      <c r="E25" s="829"/>
      <c r="F25" s="832"/>
      <c r="G25" s="835"/>
      <c r="H25" s="829"/>
      <c r="I25" s="416" t="s">
        <v>173</v>
      </c>
      <c r="J25" s="429"/>
      <c r="K25" s="416" t="s">
        <v>171</v>
      </c>
      <c r="L25" s="427"/>
      <c r="M25" s="416" t="s">
        <v>170</v>
      </c>
      <c r="N25" s="428"/>
      <c r="O25" s="416" t="s">
        <v>169</v>
      </c>
      <c r="P25" s="426"/>
      <c r="Q25" s="416" t="s">
        <v>169</v>
      </c>
      <c r="R25" s="426"/>
      <c r="S25" s="416" t="s">
        <v>169</v>
      </c>
      <c r="T25" s="426"/>
      <c r="U25" s="478" t="s">
        <v>169</v>
      </c>
      <c r="V25" s="477"/>
      <c r="W25" s="463" t="s">
        <v>169</v>
      </c>
      <c r="X25" s="462"/>
      <c r="Y25" s="781"/>
      <c r="Z25" s="782"/>
      <c r="AA25" s="792"/>
      <c r="AB25" s="792"/>
      <c r="AC25" s="792"/>
      <c r="AD25" s="792"/>
      <c r="AE25" s="792"/>
      <c r="AF25" s="792"/>
    </row>
    <row r="26" spans="1:32" s="404" customFormat="1" ht="15" customHeight="1" x14ac:dyDescent="0.2">
      <c r="B26" s="824"/>
      <c r="C26" s="825"/>
      <c r="D26" s="792"/>
      <c r="E26" s="829"/>
      <c r="F26" s="832"/>
      <c r="G26" s="835"/>
      <c r="H26" s="829"/>
      <c r="I26" s="416" t="s">
        <v>168</v>
      </c>
      <c r="J26" s="427"/>
      <c r="K26" s="416" t="s">
        <v>167</v>
      </c>
      <c r="L26" s="427"/>
      <c r="M26" s="816"/>
      <c r="N26" s="817"/>
      <c r="O26" s="416" t="s">
        <v>166</v>
      </c>
      <c r="P26" s="426">
        <f>IF(P24="",P25-P23,P25-P24)</f>
        <v>0</v>
      </c>
      <c r="Q26" s="416" t="s">
        <v>166</v>
      </c>
      <c r="R26" s="426">
        <f>IF(R24="",R25-R23,R25-R24)</f>
        <v>0</v>
      </c>
      <c r="S26" s="416" t="s">
        <v>166</v>
      </c>
      <c r="T26" s="426">
        <f>IF(T24="",T25-T23,T25-T24)</f>
        <v>0</v>
      </c>
      <c r="U26" s="478" t="s">
        <v>166</v>
      </c>
      <c r="V26" s="477">
        <f>IF(V24="",V25-V23,V25-V24)</f>
        <v>0</v>
      </c>
      <c r="W26" s="463" t="s">
        <v>166</v>
      </c>
      <c r="X26" s="462">
        <f>IF(X24="",X25-X23,X25-X24)</f>
        <v>0</v>
      </c>
      <c r="Y26" s="781"/>
      <c r="Z26" s="782"/>
      <c r="AA26" s="792"/>
      <c r="AB26" s="792"/>
      <c r="AC26" s="792"/>
      <c r="AD26" s="792"/>
      <c r="AE26" s="792"/>
      <c r="AF26" s="792"/>
    </row>
    <row r="27" spans="1:32" s="404" customFormat="1" ht="15" customHeight="1" x14ac:dyDescent="0.2">
      <c r="B27" s="824"/>
      <c r="C27" s="825"/>
      <c r="D27" s="792"/>
      <c r="E27" s="829"/>
      <c r="F27" s="832"/>
      <c r="G27" s="835"/>
      <c r="H27" s="829"/>
      <c r="I27" s="416" t="s">
        <v>165</v>
      </c>
      <c r="J27" s="415"/>
      <c r="K27" s="416" t="s">
        <v>164</v>
      </c>
      <c r="L27" s="415"/>
      <c r="M27" s="816"/>
      <c r="N27" s="817"/>
      <c r="O27" s="816"/>
      <c r="P27" s="817"/>
      <c r="Q27" s="816"/>
      <c r="R27" s="817"/>
      <c r="S27" s="816"/>
      <c r="T27" s="817"/>
      <c r="U27" s="857"/>
      <c r="V27" s="858"/>
      <c r="W27" s="781"/>
      <c r="X27" s="782"/>
      <c r="Y27" s="781"/>
      <c r="Z27" s="782"/>
      <c r="AA27" s="792"/>
      <c r="AB27" s="792"/>
      <c r="AC27" s="792"/>
      <c r="AD27" s="792"/>
      <c r="AE27" s="792"/>
      <c r="AF27" s="792"/>
    </row>
    <row r="28" spans="1:32" s="404" customFormat="1" ht="15" customHeight="1" x14ac:dyDescent="0.2">
      <c r="B28" s="826"/>
      <c r="C28" s="827"/>
      <c r="D28" s="793"/>
      <c r="E28" s="830"/>
      <c r="F28" s="833"/>
      <c r="G28" s="836"/>
      <c r="H28" s="830"/>
      <c r="I28" s="406" t="s">
        <v>158</v>
      </c>
      <c r="J28" s="451"/>
      <c r="K28" s="820"/>
      <c r="L28" s="821"/>
      <c r="M28" s="818"/>
      <c r="N28" s="819"/>
      <c r="O28" s="818"/>
      <c r="P28" s="819"/>
      <c r="Q28" s="818"/>
      <c r="R28" s="819"/>
      <c r="S28" s="818"/>
      <c r="T28" s="819"/>
      <c r="U28" s="859"/>
      <c r="V28" s="860"/>
      <c r="W28" s="783"/>
      <c r="X28" s="784"/>
      <c r="Y28" s="783"/>
      <c r="Z28" s="784"/>
      <c r="AA28" s="793"/>
      <c r="AB28" s="793"/>
      <c r="AC28" s="793"/>
      <c r="AD28" s="793"/>
      <c r="AE28" s="793"/>
      <c r="AF28" s="793"/>
    </row>
    <row r="29" spans="1:32" s="404" customFormat="1" ht="12.75" customHeight="1" x14ac:dyDescent="0.2">
      <c r="B29" s="822" t="s">
        <v>2133</v>
      </c>
      <c r="C29" s="823"/>
      <c r="D29" s="791" t="s">
        <v>653</v>
      </c>
      <c r="E29" s="828"/>
      <c r="F29" s="831"/>
      <c r="G29" s="834"/>
      <c r="H29" s="828"/>
      <c r="I29" s="434" t="s">
        <v>184</v>
      </c>
      <c r="J29" s="438">
        <v>1500000</v>
      </c>
      <c r="K29" s="434" t="s">
        <v>183</v>
      </c>
      <c r="L29" s="437"/>
      <c r="M29" s="434" t="s">
        <v>182</v>
      </c>
      <c r="N29" s="436">
        <f>J29</f>
        <v>1500000</v>
      </c>
      <c r="O29" s="434" t="s">
        <v>181</v>
      </c>
      <c r="P29" s="435"/>
      <c r="Q29" s="434" t="s">
        <v>181</v>
      </c>
      <c r="R29" s="435"/>
      <c r="S29" s="434" t="s">
        <v>181</v>
      </c>
      <c r="T29" s="435"/>
      <c r="U29" s="480" t="s">
        <v>181</v>
      </c>
      <c r="V29" s="479"/>
      <c r="W29" s="466" t="s">
        <v>181</v>
      </c>
      <c r="X29" s="467"/>
      <c r="Y29" s="466" t="s">
        <v>180</v>
      </c>
      <c r="Z29" s="465"/>
      <c r="AA29" s="922" t="s">
        <v>652</v>
      </c>
      <c r="AB29" s="922" t="s">
        <v>652</v>
      </c>
      <c r="AC29" s="922" t="s">
        <v>652</v>
      </c>
      <c r="AD29" s="922" t="s">
        <v>652</v>
      </c>
      <c r="AE29" s="922" t="s">
        <v>652</v>
      </c>
      <c r="AF29" s="922" t="s">
        <v>2131</v>
      </c>
    </row>
    <row r="30" spans="1:32" s="404" customFormat="1" ht="15" customHeight="1" x14ac:dyDescent="0.2">
      <c r="B30" s="824"/>
      <c r="C30" s="825"/>
      <c r="D30" s="792"/>
      <c r="E30" s="829"/>
      <c r="F30" s="832"/>
      <c r="G30" s="835"/>
      <c r="H30" s="829"/>
      <c r="I30" s="416" t="s">
        <v>179</v>
      </c>
      <c r="J30" s="432"/>
      <c r="K30" s="416" t="s">
        <v>177</v>
      </c>
      <c r="L30" s="415"/>
      <c r="M30" s="416" t="s">
        <v>176</v>
      </c>
      <c r="N30" s="428">
        <f>N29</f>
        <v>1500000</v>
      </c>
      <c r="O30" s="416" t="s">
        <v>175</v>
      </c>
      <c r="P30" s="426"/>
      <c r="Q30" s="416" t="s">
        <v>175</v>
      </c>
      <c r="R30" s="426"/>
      <c r="S30" s="416" t="s">
        <v>175</v>
      </c>
      <c r="T30" s="426"/>
      <c r="U30" s="478" t="s">
        <v>175</v>
      </c>
      <c r="V30" s="477"/>
      <c r="W30" s="463" t="s">
        <v>175</v>
      </c>
      <c r="X30" s="462"/>
      <c r="Y30" s="463" t="s">
        <v>174</v>
      </c>
      <c r="Z30" s="464"/>
      <c r="AA30" s="792"/>
      <c r="AB30" s="792"/>
      <c r="AC30" s="792"/>
      <c r="AD30" s="792"/>
      <c r="AE30" s="792"/>
      <c r="AF30" s="792"/>
    </row>
    <row r="31" spans="1:32" s="404" customFormat="1" ht="39" customHeight="1" x14ac:dyDescent="0.2">
      <c r="B31" s="824"/>
      <c r="C31" s="825"/>
      <c r="D31" s="792"/>
      <c r="E31" s="829"/>
      <c r="F31" s="832"/>
      <c r="G31" s="835"/>
      <c r="H31" s="829"/>
      <c r="I31" s="416" t="s">
        <v>173</v>
      </c>
      <c r="J31" s="429"/>
      <c r="K31" s="416" t="s">
        <v>171</v>
      </c>
      <c r="L31" s="427"/>
      <c r="M31" s="416" t="s">
        <v>170</v>
      </c>
      <c r="N31" s="428"/>
      <c r="O31" s="416" t="s">
        <v>169</v>
      </c>
      <c r="P31" s="426"/>
      <c r="Q31" s="416" t="s">
        <v>169</v>
      </c>
      <c r="R31" s="426"/>
      <c r="S31" s="416" t="s">
        <v>169</v>
      </c>
      <c r="T31" s="426"/>
      <c r="U31" s="478" t="s">
        <v>169</v>
      </c>
      <c r="V31" s="477"/>
      <c r="W31" s="463" t="s">
        <v>169</v>
      </c>
      <c r="X31" s="462"/>
      <c r="Y31" s="781"/>
      <c r="Z31" s="782"/>
      <c r="AA31" s="792"/>
      <c r="AB31" s="792"/>
      <c r="AC31" s="792"/>
      <c r="AD31" s="792"/>
      <c r="AE31" s="792"/>
      <c r="AF31" s="792"/>
    </row>
    <row r="32" spans="1:32" s="404" customFormat="1" ht="15" customHeight="1" x14ac:dyDescent="0.2">
      <c r="B32" s="824"/>
      <c r="C32" s="825"/>
      <c r="D32" s="792"/>
      <c r="E32" s="829"/>
      <c r="F32" s="832"/>
      <c r="G32" s="835"/>
      <c r="H32" s="829"/>
      <c r="I32" s="416" t="s">
        <v>168</v>
      </c>
      <c r="J32" s="427"/>
      <c r="K32" s="416" t="s">
        <v>167</v>
      </c>
      <c r="L32" s="427"/>
      <c r="M32" s="816"/>
      <c r="N32" s="817"/>
      <c r="O32" s="416" t="s">
        <v>166</v>
      </c>
      <c r="P32" s="426">
        <f>IF(P30="",P31-P29,P31-P30)</f>
        <v>0</v>
      </c>
      <c r="Q32" s="416" t="s">
        <v>166</v>
      </c>
      <c r="R32" s="426">
        <f>IF(R30="",R31-R29,R31-R30)</f>
        <v>0</v>
      </c>
      <c r="S32" s="416" t="s">
        <v>166</v>
      </c>
      <c r="T32" s="426">
        <f>IF(T30="",T31-T29,T31-T30)</f>
        <v>0</v>
      </c>
      <c r="U32" s="478" t="s">
        <v>166</v>
      </c>
      <c r="V32" s="477">
        <f>IF(V30="",V31-V29,V31-V30)</f>
        <v>0</v>
      </c>
      <c r="W32" s="463" t="s">
        <v>166</v>
      </c>
      <c r="X32" s="462">
        <f>IF(X30="",X31-X29,X31-X30)</f>
        <v>0</v>
      </c>
      <c r="Y32" s="781"/>
      <c r="Z32" s="782"/>
      <c r="AA32" s="792"/>
      <c r="AB32" s="792"/>
      <c r="AC32" s="792"/>
      <c r="AD32" s="792"/>
      <c r="AE32" s="792"/>
      <c r="AF32" s="792"/>
    </row>
    <row r="33" spans="1:32" s="404" customFormat="1" ht="15" customHeight="1" x14ac:dyDescent="0.2">
      <c r="B33" s="824"/>
      <c r="C33" s="825"/>
      <c r="D33" s="792"/>
      <c r="E33" s="829"/>
      <c r="F33" s="832"/>
      <c r="G33" s="835"/>
      <c r="H33" s="829"/>
      <c r="I33" s="416" t="s">
        <v>165</v>
      </c>
      <c r="J33" s="415"/>
      <c r="K33" s="416" t="s">
        <v>164</v>
      </c>
      <c r="L33" s="415"/>
      <c r="M33" s="816"/>
      <c r="N33" s="817"/>
      <c r="O33" s="816"/>
      <c r="P33" s="817"/>
      <c r="Q33" s="816"/>
      <c r="R33" s="817"/>
      <c r="S33" s="816"/>
      <c r="T33" s="817"/>
      <c r="U33" s="857"/>
      <c r="V33" s="858"/>
      <c r="W33" s="781"/>
      <c r="X33" s="782"/>
      <c r="Y33" s="781"/>
      <c r="Z33" s="782"/>
      <c r="AA33" s="792"/>
      <c r="AB33" s="792"/>
      <c r="AC33" s="792"/>
      <c r="AD33" s="792"/>
      <c r="AE33" s="792"/>
      <c r="AF33" s="792"/>
    </row>
    <row r="34" spans="1:32" s="404" customFormat="1" ht="15" customHeight="1" x14ac:dyDescent="0.2">
      <c r="B34" s="826"/>
      <c r="C34" s="827"/>
      <c r="D34" s="793"/>
      <c r="E34" s="830"/>
      <c r="F34" s="833"/>
      <c r="G34" s="836"/>
      <c r="H34" s="830"/>
      <c r="I34" s="406" t="s">
        <v>158</v>
      </c>
      <c r="J34" s="451"/>
      <c r="K34" s="820"/>
      <c r="L34" s="821"/>
      <c r="M34" s="818"/>
      <c r="N34" s="819"/>
      <c r="O34" s="818"/>
      <c r="P34" s="819"/>
      <c r="Q34" s="818"/>
      <c r="R34" s="819"/>
      <c r="S34" s="818"/>
      <c r="T34" s="819"/>
      <c r="U34" s="859"/>
      <c r="V34" s="860"/>
      <c r="W34" s="783"/>
      <c r="X34" s="784"/>
      <c r="Y34" s="783"/>
      <c r="Z34" s="784"/>
      <c r="AA34" s="793"/>
      <c r="AB34" s="793"/>
      <c r="AC34" s="793"/>
      <c r="AD34" s="793"/>
      <c r="AE34" s="793"/>
      <c r="AF34" s="793"/>
    </row>
    <row r="35" spans="1:32" s="404" customFormat="1" ht="12.75" customHeight="1" x14ac:dyDescent="0.2">
      <c r="B35" s="822" t="s">
        <v>2134</v>
      </c>
      <c r="C35" s="823"/>
      <c r="D35" s="791" t="s">
        <v>653</v>
      </c>
      <c r="E35" s="828"/>
      <c r="F35" s="831"/>
      <c r="G35" s="834"/>
      <c r="H35" s="828"/>
      <c r="I35" s="434" t="s">
        <v>184</v>
      </c>
      <c r="J35" s="438">
        <v>1500000</v>
      </c>
      <c r="K35" s="434" t="s">
        <v>183</v>
      </c>
      <c r="L35" s="437"/>
      <c r="M35" s="434" t="s">
        <v>182</v>
      </c>
      <c r="N35" s="436">
        <f>J35</f>
        <v>1500000</v>
      </c>
      <c r="O35" s="434" t="s">
        <v>181</v>
      </c>
      <c r="P35" s="435"/>
      <c r="Q35" s="434" t="s">
        <v>181</v>
      </c>
      <c r="R35" s="435"/>
      <c r="S35" s="434" t="s">
        <v>181</v>
      </c>
      <c r="T35" s="435"/>
      <c r="U35" s="480" t="s">
        <v>181</v>
      </c>
      <c r="V35" s="479"/>
      <c r="W35" s="466" t="s">
        <v>181</v>
      </c>
      <c r="X35" s="467"/>
      <c r="Y35" s="466" t="s">
        <v>180</v>
      </c>
      <c r="Z35" s="465"/>
      <c r="AA35" s="922" t="s">
        <v>652</v>
      </c>
      <c r="AB35" s="922" t="s">
        <v>652</v>
      </c>
      <c r="AC35" s="922" t="s">
        <v>652</v>
      </c>
      <c r="AD35" s="922" t="s">
        <v>652</v>
      </c>
      <c r="AE35" s="922" t="s">
        <v>652</v>
      </c>
      <c r="AF35" s="922" t="s">
        <v>2131</v>
      </c>
    </row>
    <row r="36" spans="1:32" s="404" customFormat="1" ht="15" customHeight="1" x14ac:dyDescent="0.2">
      <c r="B36" s="824"/>
      <c r="C36" s="825"/>
      <c r="D36" s="792"/>
      <c r="E36" s="829"/>
      <c r="F36" s="832"/>
      <c r="G36" s="835"/>
      <c r="H36" s="829"/>
      <c r="I36" s="416" t="s">
        <v>179</v>
      </c>
      <c r="J36" s="432"/>
      <c r="K36" s="416" t="s">
        <v>177</v>
      </c>
      <c r="L36" s="415"/>
      <c r="M36" s="416" t="s">
        <v>176</v>
      </c>
      <c r="N36" s="428">
        <f>N35</f>
        <v>1500000</v>
      </c>
      <c r="O36" s="416" t="s">
        <v>175</v>
      </c>
      <c r="P36" s="426"/>
      <c r="Q36" s="416" t="s">
        <v>175</v>
      </c>
      <c r="R36" s="426"/>
      <c r="S36" s="416" t="s">
        <v>175</v>
      </c>
      <c r="T36" s="426"/>
      <c r="U36" s="478" t="s">
        <v>175</v>
      </c>
      <c r="V36" s="477"/>
      <c r="W36" s="463" t="s">
        <v>175</v>
      </c>
      <c r="X36" s="462"/>
      <c r="Y36" s="463" t="s">
        <v>174</v>
      </c>
      <c r="Z36" s="464"/>
      <c r="AA36" s="792"/>
      <c r="AB36" s="792"/>
      <c r="AC36" s="792"/>
      <c r="AD36" s="792"/>
      <c r="AE36" s="792"/>
      <c r="AF36" s="792"/>
    </row>
    <row r="37" spans="1:32" s="404" customFormat="1" ht="39" customHeight="1" x14ac:dyDescent="0.2">
      <c r="B37" s="824"/>
      <c r="C37" s="825"/>
      <c r="D37" s="792"/>
      <c r="E37" s="829"/>
      <c r="F37" s="832"/>
      <c r="G37" s="835"/>
      <c r="H37" s="829"/>
      <c r="I37" s="416" t="s">
        <v>173</v>
      </c>
      <c r="J37" s="429"/>
      <c r="K37" s="416" t="s">
        <v>171</v>
      </c>
      <c r="L37" s="427"/>
      <c r="M37" s="416" t="s">
        <v>170</v>
      </c>
      <c r="N37" s="428"/>
      <c r="O37" s="416" t="s">
        <v>169</v>
      </c>
      <c r="P37" s="426"/>
      <c r="Q37" s="416" t="s">
        <v>169</v>
      </c>
      <c r="R37" s="426"/>
      <c r="S37" s="416" t="s">
        <v>169</v>
      </c>
      <c r="T37" s="426"/>
      <c r="U37" s="478" t="s">
        <v>169</v>
      </c>
      <c r="V37" s="477"/>
      <c r="W37" s="463" t="s">
        <v>169</v>
      </c>
      <c r="X37" s="462"/>
      <c r="Y37" s="781"/>
      <c r="Z37" s="782"/>
      <c r="AA37" s="792"/>
      <c r="AB37" s="792"/>
      <c r="AC37" s="792"/>
      <c r="AD37" s="792"/>
      <c r="AE37" s="792"/>
      <c r="AF37" s="792"/>
    </row>
    <row r="38" spans="1:32" s="404" customFormat="1" ht="15" customHeight="1" x14ac:dyDescent="0.2">
      <c r="B38" s="824"/>
      <c r="C38" s="825"/>
      <c r="D38" s="792"/>
      <c r="E38" s="829"/>
      <c r="F38" s="832"/>
      <c r="G38" s="835"/>
      <c r="H38" s="829"/>
      <c r="I38" s="416" t="s">
        <v>168</v>
      </c>
      <c r="J38" s="427"/>
      <c r="K38" s="416" t="s">
        <v>167</v>
      </c>
      <c r="L38" s="427"/>
      <c r="M38" s="816"/>
      <c r="N38" s="817"/>
      <c r="O38" s="416" t="s">
        <v>166</v>
      </c>
      <c r="P38" s="426">
        <f>IF(P36="",P37-P35,P37-P36)</f>
        <v>0</v>
      </c>
      <c r="Q38" s="416" t="s">
        <v>166</v>
      </c>
      <c r="R38" s="426">
        <f>IF(R36="",R37-R35,R37-R36)</f>
        <v>0</v>
      </c>
      <c r="S38" s="416" t="s">
        <v>166</v>
      </c>
      <c r="T38" s="426">
        <f>IF(T36="",T37-T35,T37-T36)</f>
        <v>0</v>
      </c>
      <c r="U38" s="478" t="s">
        <v>166</v>
      </c>
      <c r="V38" s="477">
        <f>IF(V36="",V37-V35,V37-V36)</f>
        <v>0</v>
      </c>
      <c r="W38" s="463" t="s">
        <v>166</v>
      </c>
      <c r="X38" s="462">
        <f>IF(X36="",X37-X35,X37-X36)</f>
        <v>0</v>
      </c>
      <c r="Y38" s="781"/>
      <c r="Z38" s="782"/>
      <c r="AA38" s="792"/>
      <c r="AB38" s="792"/>
      <c r="AC38" s="792"/>
      <c r="AD38" s="792"/>
      <c r="AE38" s="792"/>
      <c r="AF38" s="792"/>
    </row>
    <row r="39" spans="1:32" s="404" customFormat="1" ht="15" customHeight="1" x14ac:dyDescent="0.2">
      <c r="B39" s="824"/>
      <c r="C39" s="825"/>
      <c r="D39" s="792"/>
      <c r="E39" s="829"/>
      <c r="F39" s="832"/>
      <c r="G39" s="835"/>
      <c r="H39" s="829"/>
      <c r="I39" s="416" t="s">
        <v>165</v>
      </c>
      <c r="J39" s="415"/>
      <c r="K39" s="416" t="s">
        <v>164</v>
      </c>
      <c r="L39" s="415"/>
      <c r="M39" s="816"/>
      <c r="N39" s="817"/>
      <c r="O39" s="816"/>
      <c r="P39" s="817"/>
      <c r="Q39" s="816"/>
      <c r="R39" s="817"/>
      <c r="S39" s="816"/>
      <c r="T39" s="817"/>
      <c r="U39" s="857"/>
      <c r="V39" s="858"/>
      <c r="W39" s="781"/>
      <c r="X39" s="782"/>
      <c r="Y39" s="781"/>
      <c r="Z39" s="782"/>
      <c r="AA39" s="792"/>
      <c r="AB39" s="792"/>
      <c r="AC39" s="792"/>
      <c r="AD39" s="792"/>
      <c r="AE39" s="792"/>
      <c r="AF39" s="792"/>
    </row>
    <row r="40" spans="1:32" s="404" customFormat="1" ht="23.25" customHeight="1" x14ac:dyDescent="0.2">
      <c r="B40" s="826"/>
      <c r="C40" s="827"/>
      <c r="D40" s="793"/>
      <c r="E40" s="830"/>
      <c r="F40" s="833"/>
      <c r="G40" s="836"/>
      <c r="H40" s="830"/>
      <c r="I40" s="406" t="s">
        <v>158</v>
      </c>
      <c r="J40" s="451"/>
      <c r="K40" s="820"/>
      <c r="L40" s="821"/>
      <c r="M40" s="818"/>
      <c r="N40" s="819"/>
      <c r="O40" s="818"/>
      <c r="P40" s="819"/>
      <c r="Q40" s="818"/>
      <c r="R40" s="819"/>
      <c r="S40" s="818"/>
      <c r="T40" s="819"/>
      <c r="U40" s="859"/>
      <c r="V40" s="860"/>
      <c r="W40" s="783"/>
      <c r="X40" s="784"/>
      <c r="Y40" s="783"/>
      <c r="Z40" s="784"/>
      <c r="AA40" s="793"/>
      <c r="AB40" s="793"/>
      <c r="AC40" s="793"/>
      <c r="AD40" s="793"/>
      <c r="AE40" s="793"/>
      <c r="AF40" s="793"/>
    </row>
    <row r="41" spans="1:32" s="404" customFormat="1" ht="12.75" customHeight="1" x14ac:dyDescent="0.2">
      <c r="A41" s="402"/>
      <c r="B41" s="822" t="s">
        <v>1139</v>
      </c>
      <c r="C41" s="823"/>
      <c r="D41" s="791" t="s">
        <v>653</v>
      </c>
      <c r="E41" s="828" t="s">
        <v>228</v>
      </c>
      <c r="F41" s="831"/>
      <c r="G41" s="834" t="s">
        <v>231</v>
      </c>
      <c r="H41" s="828"/>
      <c r="I41" s="434" t="s">
        <v>184</v>
      </c>
      <c r="J41" s="438">
        <v>3975000</v>
      </c>
      <c r="K41" s="434" t="s">
        <v>183</v>
      </c>
      <c r="L41" s="485">
        <f>J46+J44</f>
        <v>0</v>
      </c>
      <c r="M41" s="434" t="s">
        <v>182</v>
      </c>
      <c r="N41" s="436">
        <f>J41</f>
        <v>3975000</v>
      </c>
      <c r="O41" s="434" t="s">
        <v>181</v>
      </c>
      <c r="P41" s="435"/>
      <c r="Q41" s="434" t="s">
        <v>181</v>
      </c>
      <c r="R41" s="435"/>
      <c r="S41" s="434" t="s">
        <v>181</v>
      </c>
      <c r="T41" s="435"/>
      <c r="U41" s="480" t="s">
        <v>181</v>
      </c>
      <c r="V41" s="479"/>
      <c r="W41" s="466" t="s">
        <v>181</v>
      </c>
      <c r="X41" s="467"/>
      <c r="Y41" s="466" t="s">
        <v>180</v>
      </c>
      <c r="Z41" s="465"/>
      <c r="AA41" s="791" t="s">
        <v>1138</v>
      </c>
      <c r="AB41" s="791" t="s">
        <v>1138</v>
      </c>
      <c r="AC41" s="791" t="s">
        <v>1138</v>
      </c>
      <c r="AD41" s="791" t="s">
        <v>1996</v>
      </c>
      <c r="AE41" s="791" t="s">
        <v>1996</v>
      </c>
      <c r="AF41" s="922" t="s">
        <v>2131</v>
      </c>
    </row>
    <row r="42" spans="1:32" s="404" customFormat="1" ht="15" customHeight="1" x14ac:dyDescent="0.2">
      <c r="A42" s="402"/>
      <c r="B42" s="824"/>
      <c r="C42" s="825"/>
      <c r="D42" s="792"/>
      <c r="E42" s="829"/>
      <c r="F42" s="832"/>
      <c r="G42" s="835"/>
      <c r="H42" s="829"/>
      <c r="I42" s="416" t="s">
        <v>179</v>
      </c>
      <c r="J42" s="432"/>
      <c r="K42" s="416" t="s">
        <v>177</v>
      </c>
      <c r="L42" s="415">
        <f>L41+L44</f>
        <v>0</v>
      </c>
      <c r="M42" s="416" t="s">
        <v>176</v>
      </c>
      <c r="N42" s="428">
        <f>N41</f>
        <v>3975000</v>
      </c>
      <c r="O42" s="416" t="s">
        <v>175</v>
      </c>
      <c r="P42" s="426"/>
      <c r="Q42" s="416" t="s">
        <v>175</v>
      </c>
      <c r="R42" s="426"/>
      <c r="S42" s="416" t="s">
        <v>175</v>
      </c>
      <c r="T42" s="426"/>
      <c r="U42" s="478" t="s">
        <v>175</v>
      </c>
      <c r="V42" s="477"/>
      <c r="W42" s="463" t="s">
        <v>175</v>
      </c>
      <c r="X42" s="462"/>
      <c r="Y42" s="463" t="s">
        <v>174</v>
      </c>
      <c r="Z42" s="464"/>
      <c r="AA42" s="792"/>
      <c r="AB42" s="792"/>
      <c r="AC42" s="792"/>
      <c r="AD42" s="792"/>
      <c r="AE42" s="792"/>
      <c r="AF42" s="792"/>
    </row>
    <row r="43" spans="1:32" s="404" customFormat="1" x14ac:dyDescent="0.2">
      <c r="A43" s="402"/>
      <c r="B43" s="824"/>
      <c r="C43" s="825"/>
      <c r="D43" s="792"/>
      <c r="E43" s="829"/>
      <c r="F43" s="832"/>
      <c r="G43" s="835"/>
      <c r="H43" s="829"/>
      <c r="I43" s="416" t="s">
        <v>173</v>
      </c>
      <c r="J43" s="429"/>
      <c r="K43" s="416" t="s">
        <v>171</v>
      </c>
      <c r="L43" s="427"/>
      <c r="M43" s="416" t="s">
        <v>170</v>
      </c>
      <c r="N43" s="428"/>
      <c r="O43" s="416" t="s">
        <v>169</v>
      </c>
      <c r="P43" s="426"/>
      <c r="Q43" s="416" t="s">
        <v>169</v>
      </c>
      <c r="R43" s="426"/>
      <c r="S43" s="416" t="s">
        <v>169</v>
      </c>
      <c r="T43" s="426"/>
      <c r="U43" s="478" t="s">
        <v>169</v>
      </c>
      <c r="V43" s="477"/>
      <c r="W43" s="463" t="s">
        <v>169</v>
      </c>
      <c r="X43" s="462"/>
      <c r="Y43" s="781"/>
      <c r="Z43" s="782"/>
      <c r="AA43" s="792"/>
      <c r="AB43" s="792"/>
      <c r="AC43" s="792"/>
      <c r="AD43" s="792"/>
      <c r="AE43" s="792"/>
      <c r="AF43" s="792"/>
    </row>
    <row r="44" spans="1:32" s="404" customFormat="1" ht="15" customHeight="1" x14ac:dyDescent="0.2">
      <c r="A44" s="402"/>
      <c r="B44" s="824"/>
      <c r="C44" s="825"/>
      <c r="D44" s="792"/>
      <c r="E44" s="829"/>
      <c r="F44" s="832"/>
      <c r="G44" s="835"/>
      <c r="H44" s="829"/>
      <c r="I44" s="416" t="s">
        <v>168</v>
      </c>
      <c r="J44" s="427"/>
      <c r="K44" s="416" t="s">
        <v>167</v>
      </c>
      <c r="L44" s="427"/>
      <c r="M44" s="816"/>
      <c r="N44" s="817"/>
      <c r="O44" s="416" t="s">
        <v>166</v>
      </c>
      <c r="P44" s="426">
        <f>IF(P42="",P43-P41,P43-P42)</f>
        <v>0</v>
      </c>
      <c r="Q44" s="416" t="s">
        <v>166</v>
      </c>
      <c r="R44" s="426">
        <f>IF(R42="",R43-R41,R43-R42)</f>
        <v>0</v>
      </c>
      <c r="S44" s="416" t="s">
        <v>166</v>
      </c>
      <c r="T44" s="426">
        <f>IF(T42="",T43-T41,T43-T42)</f>
        <v>0</v>
      </c>
      <c r="U44" s="478" t="s">
        <v>166</v>
      </c>
      <c r="V44" s="477">
        <f>IF(V42="",V43-V41,V43-V42)</f>
        <v>0</v>
      </c>
      <c r="W44" s="463" t="s">
        <v>166</v>
      </c>
      <c r="X44" s="462">
        <f>IF(X42="",X43-X41,X43-X42)</f>
        <v>0</v>
      </c>
      <c r="Y44" s="781"/>
      <c r="Z44" s="782"/>
      <c r="AA44" s="792"/>
      <c r="AB44" s="792"/>
      <c r="AC44" s="792"/>
      <c r="AD44" s="792"/>
      <c r="AE44" s="792"/>
      <c r="AF44" s="792"/>
    </row>
    <row r="45" spans="1:32" s="404" customFormat="1" ht="15" customHeight="1" x14ac:dyDescent="0.2">
      <c r="A45" s="402"/>
      <c r="B45" s="824"/>
      <c r="C45" s="825"/>
      <c r="D45" s="792"/>
      <c r="E45" s="829"/>
      <c r="F45" s="832"/>
      <c r="G45" s="835"/>
      <c r="H45" s="829"/>
      <c r="I45" s="416" t="s">
        <v>165</v>
      </c>
      <c r="J45" s="415" t="s">
        <v>657</v>
      </c>
      <c r="K45" s="416" t="s">
        <v>164</v>
      </c>
      <c r="L45" s="415"/>
      <c r="M45" s="816"/>
      <c r="N45" s="817"/>
      <c r="O45" s="816"/>
      <c r="P45" s="817"/>
      <c r="Q45" s="816"/>
      <c r="R45" s="817"/>
      <c r="S45" s="816"/>
      <c r="T45" s="817"/>
      <c r="U45" s="857"/>
      <c r="V45" s="858"/>
      <c r="W45" s="781"/>
      <c r="X45" s="782"/>
      <c r="Y45" s="781"/>
      <c r="Z45" s="782"/>
      <c r="AA45" s="792"/>
      <c r="AB45" s="792"/>
      <c r="AC45" s="792"/>
      <c r="AD45" s="792"/>
      <c r="AE45" s="792"/>
      <c r="AF45" s="792"/>
    </row>
    <row r="46" spans="1:32" s="404" customFormat="1" ht="15" customHeight="1" x14ac:dyDescent="0.2">
      <c r="A46" s="402"/>
      <c r="B46" s="826"/>
      <c r="C46" s="827"/>
      <c r="D46" s="793"/>
      <c r="E46" s="830"/>
      <c r="F46" s="833"/>
      <c r="G46" s="836"/>
      <c r="H46" s="830"/>
      <c r="I46" s="406" t="s">
        <v>158</v>
      </c>
      <c r="J46" s="451"/>
      <c r="K46" s="820"/>
      <c r="L46" s="821"/>
      <c r="M46" s="818"/>
      <c r="N46" s="819"/>
      <c r="O46" s="818"/>
      <c r="P46" s="819"/>
      <c r="Q46" s="818"/>
      <c r="R46" s="819"/>
      <c r="S46" s="818"/>
      <c r="T46" s="819"/>
      <c r="U46" s="859"/>
      <c r="V46" s="860"/>
      <c r="W46" s="783"/>
      <c r="X46" s="784"/>
      <c r="Y46" s="783"/>
      <c r="Z46" s="784"/>
      <c r="AA46" s="793"/>
      <c r="AB46" s="793"/>
      <c r="AC46" s="793"/>
      <c r="AD46" s="793"/>
      <c r="AE46" s="793"/>
      <c r="AF46" s="793"/>
    </row>
    <row r="47" spans="1:32" s="404" customFormat="1" ht="12.75" customHeight="1" x14ac:dyDescent="0.2">
      <c r="A47" s="402"/>
      <c r="B47" s="822" t="s">
        <v>1059</v>
      </c>
      <c r="C47" s="823"/>
      <c r="D47" s="791" t="s">
        <v>653</v>
      </c>
      <c r="E47" s="828" t="s">
        <v>228</v>
      </c>
      <c r="F47" s="831"/>
      <c r="G47" s="834" t="s">
        <v>231</v>
      </c>
      <c r="H47" s="828"/>
      <c r="I47" s="434" t="s">
        <v>184</v>
      </c>
      <c r="J47" s="438">
        <v>1500000</v>
      </c>
      <c r="K47" s="434" t="s">
        <v>183</v>
      </c>
      <c r="L47" s="437"/>
      <c r="M47" s="434" t="s">
        <v>182</v>
      </c>
      <c r="N47" s="436">
        <f>J47</f>
        <v>1500000</v>
      </c>
      <c r="O47" s="434" t="s">
        <v>181</v>
      </c>
      <c r="P47" s="435"/>
      <c r="Q47" s="434" t="s">
        <v>181</v>
      </c>
      <c r="R47" s="435"/>
      <c r="S47" s="434" t="s">
        <v>181</v>
      </c>
      <c r="T47" s="435"/>
      <c r="U47" s="434" t="s">
        <v>181</v>
      </c>
      <c r="V47" s="435"/>
      <c r="W47" s="434" t="s">
        <v>181</v>
      </c>
      <c r="X47" s="435"/>
      <c r="Y47" s="466" t="s">
        <v>180</v>
      </c>
      <c r="Z47" s="465"/>
      <c r="AA47" s="791" t="s">
        <v>2129</v>
      </c>
      <c r="AB47" s="791" t="s">
        <v>2129</v>
      </c>
      <c r="AC47" s="791" t="s">
        <v>2129</v>
      </c>
      <c r="AD47" s="402"/>
      <c r="AE47" s="402"/>
      <c r="AF47" s="996" t="s">
        <v>2179</v>
      </c>
    </row>
    <row r="48" spans="1:32" s="404" customFormat="1" ht="15" customHeight="1" x14ac:dyDescent="0.2">
      <c r="A48" s="402"/>
      <c r="B48" s="824"/>
      <c r="C48" s="825"/>
      <c r="D48" s="792"/>
      <c r="E48" s="829"/>
      <c r="F48" s="832"/>
      <c r="G48" s="835"/>
      <c r="H48" s="829"/>
      <c r="I48" s="416" t="s">
        <v>179</v>
      </c>
      <c r="J48" s="432"/>
      <c r="K48" s="416" t="s">
        <v>177</v>
      </c>
      <c r="L48" s="415">
        <f>L47+L50</f>
        <v>0</v>
      </c>
      <c r="M48" s="416" t="s">
        <v>176</v>
      </c>
      <c r="N48" s="428">
        <f>N47</f>
        <v>1500000</v>
      </c>
      <c r="O48" s="416" t="s">
        <v>175</v>
      </c>
      <c r="P48" s="426"/>
      <c r="Q48" s="416" t="s">
        <v>175</v>
      </c>
      <c r="R48" s="426"/>
      <c r="S48" s="416" t="s">
        <v>175</v>
      </c>
      <c r="T48" s="426"/>
      <c r="U48" s="416" t="s">
        <v>175</v>
      </c>
      <c r="V48" s="426"/>
      <c r="W48" s="416" t="s">
        <v>175</v>
      </c>
      <c r="X48" s="426"/>
      <c r="Y48" s="463" t="s">
        <v>174</v>
      </c>
      <c r="Z48" s="464"/>
      <c r="AA48" s="792"/>
      <c r="AB48" s="792"/>
      <c r="AC48" s="792"/>
      <c r="AD48" s="402"/>
      <c r="AE48" s="402"/>
      <c r="AF48" s="997"/>
    </row>
    <row r="49" spans="1:32" s="404" customFormat="1" x14ac:dyDescent="0.2">
      <c r="A49" s="402"/>
      <c r="B49" s="824"/>
      <c r="C49" s="825"/>
      <c r="D49" s="792"/>
      <c r="E49" s="829"/>
      <c r="F49" s="832"/>
      <c r="G49" s="835"/>
      <c r="H49" s="829"/>
      <c r="I49" s="416" t="s">
        <v>173</v>
      </c>
      <c r="J49" s="429"/>
      <c r="K49" s="416" t="s">
        <v>171</v>
      </c>
      <c r="L49" s="427"/>
      <c r="M49" s="416" t="s">
        <v>170</v>
      </c>
      <c r="N49" s="428"/>
      <c r="O49" s="416" t="s">
        <v>169</v>
      </c>
      <c r="P49" s="426"/>
      <c r="Q49" s="416" t="s">
        <v>169</v>
      </c>
      <c r="R49" s="426"/>
      <c r="S49" s="416" t="s">
        <v>169</v>
      </c>
      <c r="T49" s="426"/>
      <c r="U49" s="416" t="s">
        <v>169</v>
      </c>
      <c r="V49" s="426"/>
      <c r="W49" s="416" t="s">
        <v>169</v>
      </c>
      <c r="X49" s="426"/>
      <c r="Y49" s="781"/>
      <c r="Z49" s="782"/>
      <c r="AA49" s="792"/>
      <c r="AB49" s="792"/>
      <c r="AC49" s="792"/>
      <c r="AD49" s="402"/>
      <c r="AE49" s="402"/>
      <c r="AF49" s="997"/>
    </row>
    <row r="50" spans="1:32" s="404" customFormat="1" ht="15" customHeight="1" x14ac:dyDescent="0.2">
      <c r="A50" s="402"/>
      <c r="B50" s="824"/>
      <c r="C50" s="825"/>
      <c r="D50" s="792"/>
      <c r="E50" s="829"/>
      <c r="F50" s="832"/>
      <c r="G50" s="835"/>
      <c r="H50" s="829"/>
      <c r="I50" s="416" t="s">
        <v>168</v>
      </c>
      <c r="J50" s="432"/>
      <c r="K50" s="416" t="s">
        <v>167</v>
      </c>
      <c r="L50" s="427"/>
      <c r="M50" s="816"/>
      <c r="N50" s="817"/>
      <c r="O50" s="416" t="s">
        <v>166</v>
      </c>
      <c r="P50" s="426">
        <f>IF(P48="",P49-P47,P49-P48)</f>
        <v>0</v>
      </c>
      <c r="Q50" s="416" t="s">
        <v>166</v>
      </c>
      <c r="R50" s="426">
        <f>IF(R48="",R49-R47,R49-R48)</f>
        <v>0</v>
      </c>
      <c r="S50" s="416" t="s">
        <v>166</v>
      </c>
      <c r="T50" s="426">
        <f>IF(T48="",T49-T47,T49-T48)</f>
        <v>0</v>
      </c>
      <c r="U50" s="416" t="s">
        <v>166</v>
      </c>
      <c r="V50" s="426">
        <f>IF(V48="",V49-V47,V49-V48)</f>
        <v>0</v>
      </c>
      <c r="W50" s="416" t="s">
        <v>166</v>
      </c>
      <c r="X50" s="426">
        <f>IF(X48="",X49-X47,X49-X48)</f>
        <v>0</v>
      </c>
      <c r="Y50" s="781"/>
      <c r="Z50" s="782"/>
      <c r="AA50" s="792"/>
      <c r="AB50" s="792"/>
      <c r="AC50" s="792"/>
      <c r="AD50" s="402"/>
      <c r="AE50" s="402"/>
      <c r="AF50" s="997"/>
    </row>
    <row r="51" spans="1:32" s="404" customFormat="1" ht="15" customHeight="1" x14ac:dyDescent="0.2">
      <c r="A51" s="402"/>
      <c r="B51" s="824"/>
      <c r="C51" s="825"/>
      <c r="D51" s="792"/>
      <c r="E51" s="829"/>
      <c r="F51" s="832"/>
      <c r="G51" s="835"/>
      <c r="H51" s="829"/>
      <c r="I51" s="416" t="s">
        <v>165</v>
      </c>
      <c r="J51" s="415"/>
      <c r="K51" s="416" t="s">
        <v>164</v>
      </c>
      <c r="L51" s="415"/>
      <c r="M51" s="816"/>
      <c r="N51" s="817"/>
      <c r="O51" s="816"/>
      <c r="P51" s="817"/>
      <c r="Q51" s="816"/>
      <c r="R51" s="817"/>
      <c r="S51" s="816"/>
      <c r="T51" s="817"/>
      <c r="U51" s="816"/>
      <c r="V51" s="817"/>
      <c r="W51" s="816"/>
      <c r="X51" s="817"/>
      <c r="Y51" s="781"/>
      <c r="Z51" s="782"/>
      <c r="AA51" s="792"/>
      <c r="AB51" s="792"/>
      <c r="AC51" s="792"/>
      <c r="AD51" s="402"/>
      <c r="AE51" s="402"/>
      <c r="AF51" s="997"/>
    </row>
    <row r="52" spans="1:32" s="404" customFormat="1" ht="15" customHeight="1" x14ac:dyDescent="0.2">
      <c r="A52" s="402"/>
      <c r="B52" s="826"/>
      <c r="C52" s="827"/>
      <c r="D52" s="793"/>
      <c r="E52" s="830"/>
      <c r="F52" s="833"/>
      <c r="G52" s="836"/>
      <c r="H52" s="830"/>
      <c r="I52" s="406" t="s">
        <v>158</v>
      </c>
      <c r="J52" s="451"/>
      <c r="K52" s="820"/>
      <c r="L52" s="821"/>
      <c r="M52" s="818"/>
      <c r="N52" s="819"/>
      <c r="O52" s="818"/>
      <c r="P52" s="819"/>
      <c r="Q52" s="818"/>
      <c r="R52" s="819"/>
      <c r="S52" s="818"/>
      <c r="T52" s="819"/>
      <c r="U52" s="818"/>
      <c r="V52" s="819"/>
      <c r="W52" s="818"/>
      <c r="X52" s="819"/>
      <c r="Y52" s="783"/>
      <c r="Z52" s="784"/>
      <c r="AA52" s="793"/>
      <c r="AB52" s="793"/>
      <c r="AC52" s="793"/>
      <c r="AD52" s="402"/>
      <c r="AE52" s="402"/>
      <c r="AF52" s="998"/>
    </row>
    <row r="53" spans="1:32" s="404" customFormat="1" ht="12.75" customHeight="1" x14ac:dyDescent="0.2">
      <c r="A53" s="402"/>
      <c r="B53" s="822" t="s">
        <v>2130</v>
      </c>
      <c r="C53" s="823"/>
      <c r="D53" s="791" t="s">
        <v>653</v>
      </c>
      <c r="E53" s="828" t="s">
        <v>228</v>
      </c>
      <c r="F53" s="831"/>
      <c r="G53" s="834" t="s">
        <v>231</v>
      </c>
      <c r="H53" s="828"/>
      <c r="I53" s="434" t="s">
        <v>184</v>
      </c>
      <c r="J53" s="438">
        <v>1500000</v>
      </c>
      <c r="K53" s="434" t="s">
        <v>183</v>
      </c>
      <c r="L53" s="437"/>
      <c r="M53" s="434" t="s">
        <v>182</v>
      </c>
      <c r="N53" s="436">
        <f>J53</f>
        <v>1500000</v>
      </c>
      <c r="O53" s="434" t="s">
        <v>181</v>
      </c>
      <c r="P53" s="435"/>
      <c r="Q53" s="434" t="s">
        <v>181</v>
      </c>
      <c r="R53" s="435"/>
      <c r="S53" s="434" t="s">
        <v>181</v>
      </c>
      <c r="T53" s="435"/>
      <c r="U53" s="434" t="s">
        <v>181</v>
      </c>
      <c r="V53" s="435"/>
      <c r="W53" s="434" t="s">
        <v>181</v>
      </c>
      <c r="X53" s="435"/>
      <c r="Y53" s="466" t="s">
        <v>180</v>
      </c>
      <c r="Z53" s="465"/>
      <c r="AA53" s="791" t="s">
        <v>2129</v>
      </c>
      <c r="AB53" s="791" t="s">
        <v>2129</v>
      </c>
      <c r="AC53" s="791" t="s">
        <v>2129</v>
      </c>
      <c r="AD53" s="402"/>
      <c r="AE53" s="402"/>
      <c r="AF53" s="996" t="s">
        <v>2179</v>
      </c>
    </row>
    <row r="54" spans="1:32" s="404" customFormat="1" ht="15" customHeight="1" x14ac:dyDescent="0.2">
      <c r="A54" s="402"/>
      <c r="B54" s="824"/>
      <c r="C54" s="825"/>
      <c r="D54" s="792"/>
      <c r="E54" s="829"/>
      <c r="F54" s="832"/>
      <c r="G54" s="835"/>
      <c r="H54" s="829"/>
      <c r="I54" s="416" t="s">
        <v>179</v>
      </c>
      <c r="J54" s="432"/>
      <c r="K54" s="416" t="s">
        <v>177</v>
      </c>
      <c r="L54" s="415">
        <f>L53+L56</f>
        <v>0</v>
      </c>
      <c r="M54" s="416" t="s">
        <v>176</v>
      </c>
      <c r="N54" s="428">
        <f>N53</f>
        <v>1500000</v>
      </c>
      <c r="O54" s="416" t="s">
        <v>175</v>
      </c>
      <c r="P54" s="426"/>
      <c r="Q54" s="416" t="s">
        <v>175</v>
      </c>
      <c r="R54" s="426"/>
      <c r="S54" s="416" t="s">
        <v>175</v>
      </c>
      <c r="T54" s="426"/>
      <c r="U54" s="416" t="s">
        <v>175</v>
      </c>
      <c r="V54" s="426"/>
      <c r="W54" s="416" t="s">
        <v>175</v>
      </c>
      <c r="X54" s="426"/>
      <c r="Y54" s="463" t="s">
        <v>174</v>
      </c>
      <c r="Z54" s="464"/>
      <c r="AA54" s="792"/>
      <c r="AB54" s="792"/>
      <c r="AC54" s="792"/>
      <c r="AD54" s="402"/>
      <c r="AE54" s="402"/>
      <c r="AF54" s="997"/>
    </row>
    <row r="55" spans="1:32" s="404" customFormat="1" x14ac:dyDescent="0.2">
      <c r="A55" s="402"/>
      <c r="B55" s="824"/>
      <c r="C55" s="825"/>
      <c r="D55" s="792"/>
      <c r="E55" s="829"/>
      <c r="F55" s="832"/>
      <c r="G55" s="835"/>
      <c r="H55" s="829"/>
      <c r="I55" s="416" t="s">
        <v>173</v>
      </c>
      <c r="J55" s="429"/>
      <c r="K55" s="416" t="s">
        <v>171</v>
      </c>
      <c r="L55" s="427"/>
      <c r="M55" s="416" t="s">
        <v>170</v>
      </c>
      <c r="N55" s="428"/>
      <c r="O55" s="416" t="s">
        <v>169</v>
      </c>
      <c r="P55" s="426"/>
      <c r="Q55" s="416" t="s">
        <v>169</v>
      </c>
      <c r="R55" s="426"/>
      <c r="S55" s="416" t="s">
        <v>169</v>
      </c>
      <c r="T55" s="426"/>
      <c r="U55" s="416" t="s">
        <v>169</v>
      </c>
      <c r="V55" s="426"/>
      <c r="W55" s="416" t="s">
        <v>169</v>
      </c>
      <c r="X55" s="426"/>
      <c r="Y55" s="781"/>
      <c r="Z55" s="782"/>
      <c r="AA55" s="792"/>
      <c r="AB55" s="792"/>
      <c r="AC55" s="792"/>
      <c r="AD55" s="402"/>
      <c r="AE55" s="402"/>
      <c r="AF55" s="997"/>
    </row>
    <row r="56" spans="1:32" s="404" customFormat="1" ht="15" customHeight="1" x14ac:dyDescent="0.2">
      <c r="A56" s="402"/>
      <c r="B56" s="824"/>
      <c r="C56" s="825"/>
      <c r="D56" s="792"/>
      <c r="E56" s="829"/>
      <c r="F56" s="832"/>
      <c r="G56" s="835"/>
      <c r="H56" s="829"/>
      <c r="I56" s="416" t="s">
        <v>168</v>
      </c>
      <c r="J56" s="432"/>
      <c r="K56" s="416" t="s">
        <v>167</v>
      </c>
      <c r="L56" s="427"/>
      <c r="M56" s="816"/>
      <c r="N56" s="817"/>
      <c r="O56" s="416" t="s">
        <v>166</v>
      </c>
      <c r="P56" s="426">
        <f>IF(P54="",P55-P53,P55-P54)</f>
        <v>0</v>
      </c>
      <c r="Q56" s="416" t="s">
        <v>166</v>
      </c>
      <c r="R56" s="426">
        <f>IF(R54="",R55-R53,R55-R54)</f>
        <v>0</v>
      </c>
      <c r="S56" s="416" t="s">
        <v>166</v>
      </c>
      <c r="T56" s="426">
        <f>IF(T54="",T55-T53,T55-T54)</f>
        <v>0</v>
      </c>
      <c r="U56" s="416" t="s">
        <v>166</v>
      </c>
      <c r="V56" s="426">
        <f>IF(V54="",V55-V53,V55-V54)</f>
        <v>0</v>
      </c>
      <c r="W56" s="416" t="s">
        <v>166</v>
      </c>
      <c r="X56" s="426">
        <f>IF(X54="",X55-X53,X55-X54)</f>
        <v>0</v>
      </c>
      <c r="Y56" s="781"/>
      <c r="Z56" s="782"/>
      <c r="AA56" s="792"/>
      <c r="AB56" s="792"/>
      <c r="AC56" s="792"/>
      <c r="AD56" s="402"/>
      <c r="AE56" s="402"/>
      <c r="AF56" s="997"/>
    </row>
    <row r="57" spans="1:32" s="404" customFormat="1" ht="15" customHeight="1" x14ac:dyDescent="0.2">
      <c r="A57" s="402"/>
      <c r="B57" s="824"/>
      <c r="C57" s="825"/>
      <c r="D57" s="792"/>
      <c r="E57" s="829"/>
      <c r="F57" s="832"/>
      <c r="G57" s="835"/>
      <c r="H57" s="829"/>
      <c r="I57" s="416" t="s">
        <v>165</v>
      </c>
      <c r="J57" s="415"/>
      <c r="K57" s="416" t="s">
        <v>164</v>
      </c>
      <c r="L57" s="415"/>
      <c r="M57" s="816"/>
      <c r="N57" s="817"/>
      <c r="O57" s="816"/>
      <c r="P57" s="817"/>
      <c r="Q57" s="816"/>
      <c r="R57" s="817"/>
      <c r="S57" s="816"/>
      <c r="T57" s="817"/>
      <c r="U57" s="816"/>
      <c r="V57" s="817"/>
      <c r="W57" s="816"/>
      <c r="X57" s="817"/>
      <c r="Y57" s="781"/>
      <c r="Z57" s="782"/>
      <c r="AA57" s="792"/>
      <c r="AB57" s="792"/>
      <c r="AC57" s="792"/>
      <c r="AD57" s="402"/>
      <c r="AE57" s="402"/>
      <c r="AF57" s="997"/>
    </row>
    <row r="58" spans="1:32" s="404" customFormat="1" ht="15" customHeight="1" x14ac:dyDescent="0.2">
      <c r="A58" s="402"/>
      <c r="B58" s="826"/>
      <c r="C58" s="827"/>
      <c r="D58" s="793"/>
      <c r="E58" s="830"/>
      <c r="F58" s="833"/>
      <c r="G58" s="836"/>
      <c r="H58" s="830"/>
      <c r="I58" s="406" t="s">
        <v>158</v>
      </c>
      <c r="J58" s="451"/>
      <c r="K58" s="820"/>
      <c r="L58" s="821"/>
      <c r="M58" s="818"/>
      <c r="N58" s="819"/>
      <c r="O58" s="818"/>
      <c r="P58" s="819"/>
      <c r="Q58" s="818"/>
      <c r="R58" s="819"/>
      <c r="S58" s="818"/>
      <c r="T58" s="819"/>
      <c r="U58" s="818"/>
      <c r="V58" s="819"/>
      <c r="W58" s="818"/>
      <c r="X58" s="819"/>
      <c r="Y58" s="783"/>
      <c r="Z58" s="784"/>
      <c r="AA58" s="793"/>
      <c r="AB58" s="793"/>
      <c r="AC58" s="793"/>
      <c r="AD58" s="402"/>
      <c r="AE58" s="402"/>
      <c r="AF58" s="998"/>
    </row>
    <row r="59" spans="1:32" s="404" customFormat="1" ht="12.75" customHeight="1" x14ac:dyDescent="0.2">
      <c r="A59" s="402"/>
      <c r="B59" s="822" t="s">
        <v>1110</v>
      </c>
      <c r="C59" s="823"/>
      <c r="D59" s="791" t="s">
        <v>642</v>
      </c>
      <c r="E59" s="828" t="s">
        <v>186</v>
      </c>
      <c r="F59" s="831"/>
      <c r="G59" s="834"/>
      <c r="H59" s="828" t="s">
        <v>193</v>
      </c>
      <c r="I59" s="434" t="s">
        <v>184</v>
      </c>
      <c r="J59" s="438">
        <v>1125000</v>
      </c>
      <c r="K59" s="434" t="s">
        <v>183</v>
      </c>
      <c r="L59" s="437"/>
      <c r="M59" s="434" t="s">
        <v>182</v>
      </c>
      <c r="N59" s="436">
        <f>J59</f>
        <v>1125000</v>
      </c>
      <c r="O59" s="434" t="s">
        <v>181</v>
      </c>
      <c r="P59" s="435"/>
      <c r="Q59" s="434" t="s">
        <v>181</v>
      </c>
      <c r="R59" s="435"/>
      <c r="S59" s="434" t="s">
        <v>181</v>
      </c>
      <c r="T59" s="435"/>
      <c r="U59" s="434" t="s">
        <v>181</v>
      </c>
      <c r="V59" s="435"/>
      <c r="W59" s="434" t="s">
        <v>181</v>
      </c>
      <c r="X59" s="435"/>
      <c r="Y59" s="434" t="s">
        <v>180</v>
      </c>
      <c r="Z59" s="433"/>
      <c r="AA59" s="923" t="s">
        <v>1109</v>
      </c>
      <c r="AB59" s="923" t="s">
        <v>1109</v>
      </c>
      <c r="AC59" s="923" t="s">
        <v>1108</v>
      </c>
      <c r="AD59" s="923" t="s">
        <v>1108</v>
      </c>
      <c r="AE59" s="923" t="s">
        <v>1108</v>
      </c>
      <c r="AF59" s="791" t="s">
        <v>1108</v>
      </c>
    </row>
    <row r="60" spans="1:32" s="404" customFormat="1" ht="15" customHeight="1" x14ac:dyDescent="0.2">
      <c r="A60" s="402"/>
      <c r="B60" s="824"/>
      <c r="C60" s="825"/>
      <c r="D60" s="792"/>
      <c r="E60" s="829"/>
      <c r="F60" s="832"/>
      <c r="G60" s="835"/>
      <c r="H60" s="829"/>
      <c r="I60" s="416" t="s">
        <v>179</v>
      </c>
      <c r="J60" s="432"/>
      <c r="K60" s="416" t="s">
        <v>177</v>
      </c>
      <c r="L60" s="415">
        <f>L59+L62</f>
        <v>0</v>
      </c>
      <c r="M60" s="416" t="s">
        <v>176</v>
      </c>
      <c r="N60" s="428">
        <f>N59</f>
        <v>1125000</v>
      </c>
      <c r="O60" s="416" t="s">
        <v>175</v>
      </c>
      <c r="P60" s="426"/>
      <c r="Q60" s="416" t="s">
        <v>175</v>
      </c>
      <c r="R60" s="426"/>
      <c r="S60" s="416" t="s">
        <v>175</v>
      </c>
      <c r="T60" s="426"/>
      <c r="U60" s="416" t="s">
        <v>175</v>
      </c>
      <c r="V60" s="426"/>
      <c r="W60" s="416" t="s">
        <v>175</v>
      </c>
      <c r="X60" s="426"/>
      <c r="Y60" s="416" t="s">
        <v>174</v>
      </c>
      <c r="Z60" s="430"/>
      <c r="AA60" s="924"/>
      <c r="AB60" s="924"/>
      <c r="AC60" s="924"/>
      <c r="AD60" s="924"/>
      <c r="AE60" s="924"/>
      <c r="AF60" s="792"/>
    </row>
    <row r="61" spans="1:32" s="404" customFormat="1" x14ac:dyDescent="0.2">
      <c r="A61" s="402"/>
      <c r="B61" s="824"/>
      <c r="C61" s="825"/>
      <c r="D61" s="792"/>
      <c r="E61" s="829"/>
      <c r="F61" s="832"/>
      <c r="G61" s="835"/>
      <c r="H61" s="829"/>
      <c r="I61" s="416" t="s">
        <v>173</v>
      </c>
      <c r="J61" s="429" t="s">
        <v>192</v>
      </c>
      <c r="K61" s="416" t="s">
        <v>171</v>
      </c>
      <c r="L61" s="427"/>
      <c r="M61" s="416" t="s">
        <v>170</v>
      </c>
      <c r="N61" s="428"/>
      <c r="O61" s="416" t="s">
        <v>169</v>
      </c>
      <c r="P61" s="426"/>
      <c r="Q61" s="416" t="s">
        <v>169</v>
      </c>
      <c r="R61" s="426"/>
      <c r="S61" s="416" t="s">
        <v>169</v>
      </c>
      <c r="T61" s="426"/>
      <c r="U61" s="416" t="s">
        <v>169</v>
      </c>
      <c r="V61" s="426"/>
      <c r="W61" s="416" t="s">
        <v>169</v>
      </c>
      <c r="X61" s="426"/>
      <c r="Y61" s="816"/>
      <c r="Z61" s="817"/>
      <c r="AA61" s="924"/>
      <c r="AB61" s="924"/>
      <c r="AC61" s="924"/>
      <c r="AD61" s="924"/>
      <c r="AE61" s="924"/>
      <c r="AF61" s="792"/>
    </row>
    <row r="62" spans="1:32" s="404" customFormat="1" ht="15" customHeight="1" x14ac:dyDescent="0.2">
      <c r="A62" s="402"/>
      <c r="B62" s="824"/>
      <c r="C62" s="825"/>
      <c r="D62" s="792"/>
      <c r="E62" s="829"/>
      <c r="F62" s="832"/>
      <c r="G62" s="835"/>
      <c r="H62" s="829"/>
      <c r="I62" s="416" t="s">
        <v>168</v>
      </c>
      <c r="J62" s="432"/>
      <c r="K62" s="416" t="s">
        <v>167</v>
      </c>
      <c r="L62" s="427"/>
      <c r="M62" s="816"/>
      <c r="N62" s="817"/>
      <c r="O62" s="416" t="s">
        <v>166</v>
      </c>
      <c r="P62" s="426">
        <f>IF(P60="",P61-P59,P61-P60)</f>
        <v>0</v>
      </c>
      <c r="Q62" s="416" t="s">
        <v>166</v>
      </c>
      <c r="R62" s="426">
        <f>IF(R60="",R61-R59,R61-R60)</f>
        <v>0</v>
      </c>
      <c r="S62" s="416" t="s">
        <v>166</v>
      </c>
      <c r="T62" s="426">
        <f>IF(T60="",T61-T59,T61-T60)</f>
        <v>0</v>
      </c>
      <c r="U62" s="416" t="s">
        <v>166</v>
      </c>
      <c r="V62" s="426">
        <f>IF(V60="",V61-V59,V61-V60)</f>
        <v>0</v>
      </c>
      <c r="W62" s="416" t="s">
        <v>166</v>
      </c>
      <c r="X62" s="426">
        <f>IF(X60="",X61-X59,X61-X60)</f>
        <v>0</v>
      </c>
      <c r="Y62" s="816"/>
      <c r="Z62" s="817"/>
      <c r="AA62" s="924"/>
      <c r="AB62" s="924"/>
      <c r="AC62" s="924"/>
      <c r="AD62" s="924"/>
      <c r="AE62" s="924"/>
      <c r="AF62" s="792"/>
    </row>
    <row r="63" spans="1:32" s="404" customFormat="1" ht="15" customHeight="1" x14ac:dyDescent="0.2">
      <c r="A63" s="402"/>
      <c r="B63" s="824"/>
      <c r="C63" s="825"/>
      <c r="D63" s="792"/>
      <c r="E63" s="829"/>
      <c r="F63" s="832"/>
      <c r="G63" s="835"/>
      <c r="H63" s="829"/>
      <c r="I63" s="416" t="s">
        <v>165</v>
      </c>
      <c r="J63" s="415"/>
      <c r="K63" s="416" t="s">
        <v>164</v>
      </c>
      <c r="L63" s="415"/>
      <c r="M63" s="816"/>
      <c r="N63" s="817"/>
      <c r="O63" s="816"/>
      <c r="P63" s="817"/>
      <c r="Q63" s="816"/>
      <c r="R63" s="817"/>
      <c r="S63" s="816"/>
      <c r="T63" s="817"/>
      <c r="U63" s="816"/>
      <c r="V63" s="817"/>
      <c r="W63" s="816"/>
      <c r="X63" s="817"/>
      <c r="Y63" s="816"/>
      <c r="Z63" s="817"/>
      <c r="AA63" s="924"/>
      <c r="AB63" s="924"/>
      <c r="AC63" s="924"/>
      <c r="AD63" s="924"/>
      <c r="AE63" s="924"/>
      <c r="AF63" s="792"/>
    </row>
    <row r="64" spans="1:32" s="404" customFormat="1" ht="15" customHeight="1" x14ac:dyDescent="0.2">
      <c r="A64" s="402"/>
      <c r="B64" s="826"/>
      <c r="C64" s="827"/>
      <c r="D64" s="793"/>
      <c r="E64" s="830"/>
      <c r="F64" s="833"/>
      <c r="G64" s="836"/>
      <c r="H64" s="830"/>
      <c r="I64" s="406" t="s">
        <v>158</v>
      </c>
      <c r="J64" s="451"/>
      <c r="K64" s="820"/>
      <c r="L64" s="821"/>
      <c r="M64" s="818"/>
      <c r="N64" s="819"/>
      <c r="O64" s="818"/>
      <c r="P64" s="819"/>
      <c r="Q64" s="818"/>
      <c r="R64" s="819"/>
      <c r="S64" s="818"/>
      <c r="T64" s="819"/>
      <c r="U64" s="818"/>
      <c r="V64" s="819"/>
      <c r="W64" s="818"/>
      <c r="X64" s="819"/>
      <c r="Y64" s="818"/>
      <c r="Z64" s="819"/>
      <c r="AA64" s="925"/>
      <c r="AB64" s="925"/>
      <c r="AC64" s="925"/>
      <c r="AD64" s="925"/>
      <c r="AE64" s="925"/>
      <c r="AF64" s="793"/>
    </row>
    <row r="65" spans="1:33" s="597" customFormat="1" ht="12.75" customHeight="1" x14ac:dyDescent="0.2">
      <c r="B65" s="794" t="s">
        <v>650</v>
      </c>
      <c r="C65" s="795"/>
      <c r="D65" s="800" t="s">
        <v>642</v>
      </c>
      <c r="E65" s="803" t="s">
        <v>186</v>
      </c>
      <c r="F65" s="806"/>
      <c r="G65" s="809"/>
      <c r="H65" s="803" t="s">
        <v>193</v>
      </c>
      <c r="I65" s="605" t="s">
        <v>184</v>
      </c>
      <c r="J65" s="606">
        <v>1125000</v>
      </c>
      <c r="K65" s="605" t="s">
        <v>183</v>
      </c>
      <c r="L65" s="631"/>
      <c r="M65" s="605" t="s">
        <v>182</v>
      </c>
      <c r="N65" s="608">
        <f>J65</f>
        <v>1125000</v>
      </c>
      <c r="O65" s="605" t="s">
        <v>181</v>
      </c>
      <c r="P65" s="609"/>
      <c r="Q65" s="605" t="s">
        <v>181</v>
      </c>
      <c r="R65" s="609"/>
      <c r="S65" s="605" t="s">
        <v>181</v>
      </c>
      <c r="T65" s="609"/>
      <c r="U65" s="632" t="s">
        <v>181</v>
      </c>
      <c r="V65" s="633"/>
      <c r="W65" s="434" t="s">
        <v>181</v>
      </c>
      <c r="X65" s="435"/>
      <c r="Y65" s="434" t="s">
        <v>180</v>
      </c>
      <c r="Z65" s="433"/>
      <c r="AA65" s="923" t="s">
        <v>1109</v>
      </c>
      <c r="AB65" s="923" t="s">
        <v>1109</v>
      </c>
      <c r="AC65" s="923" t="s">
        <v>1108</v>
      </c>
      <c r="AD65" s="923" t="s">
        <v>1108</v>
      </c>
      <c r="AE65" s="923" t="s">
        <v>1108</v>
      </c>
      <c r="AF65" s="791" t="s">
        <v>2180</v>
      </c>
      <c r="AG65" s="724"/>
    </row>
    <row r="66" spans="1:33" s="597" customFormat="1" ht="15" customHeight="1" x14ac:dyDescent="0.2">
      <c r="B66" s="796"/>
      <c r="C66" s="797"/>
      <c r="D66" s="801"/>
      <c r="E66" s="804"/>
      <c r="F66" s="807"/>
      <c r="G66" s="810"/>
      <c r="H66" s="804"/>
      <c r="I66" s="615" t="s">
        <v>179</v>
      </c>
      <c r="J66" s="616"/>
      <c r="K66" s="615" t="s">
        <v>177</v>
      </c>
      <c r="L66" s="617">
        <f>L65+L68</f>
        <v>0</v>
      </c>
      <c r="M66" s="615" t="s">
        <v>176</v>
      </c>
      <c r="N66" s="618">
        <f>N65</f>
        <v>1125000</v>
      </c>
      <c r="O66" s="615" t="s">
        <v>175</v>
      </c>
      <c r="P66" s="619"/>
      <c r="Q66" s="615" t="s">
        <v>175</v>
      </c>
      <c r="R66" s="619"/>
      <c r="S66" s="615" t="s">
        <v>175</v>
      </c>
      <c r="T66" s="619"/>
      <c r="U66" s="634" t="s">
        <v>175</v>
      </c>
      <c r="V66" s="635"/>
      <c r="W66" s="416" t="s">
        <v>175</v>
      </c>
      <c r="X66" s="426"/>
      <c r="Y66" s="416" t="s">
        <v>174</v>
      </c>
      <c r="Z66" s="430"/>
      <c r="AA66" s="924"/>
      <c r="AB66" s="924"/>
      <c r="AC66" s="924"/>
      <c r="AD66" s="924"/>
      <c r="AE66" s="924"/>
      <c r="AF66" s="792"/>
      <c r="AG66" s="724"/>
    </row>
    <row r="67" spans="1:33" s="597" customFormat="1" x14ac:dyDescent="0.2">
      <c r="B67" s="796"/>
      <c r="C67" s="797"/>
      <c r="D67" s="801"/>
      <c r="E67" s="804"/>
      <c r="F67" s="807"/>
      <c r="G67" s="810"/>
      <c r="H67" s="804"/>
      <c r="I67" s="615" t="s">
        <v>173</v>
      </c>
      <c r="J67" s="621"/>
      <c r="K67" s="615" t="s">
        <v>171</v>
      </c>
      <c r="L67" s="622"/>
      <c r="M67" s="615" t="s">
        <v>170</v>
      </c>
      <c r="N67" s="618"/>
      <c r="O67" s="615" t="s">
        <v>169</v>
      </c>
      <c r="P67" s="619"/>
      <c r="Q67" s="615" t="s">
        <v>169</v>
      </c>
      <c r="R67" s="619"/>
      <c r="S67" s="615" t="s">
        <v>169</v>
      </c>
      <c r="T67" s="619"/>
      <c r="U67" s="634" t="s">
        <v>169</v>
      </c>
      <c r="V67" s="635"/>
      <c r="W67" s="416" t="s">
        <v>169</v>
      </c>
      <c r="X67" s="426"/>
      <c r="Y67" s="816"/>
      <c r="Z67" s="817"/>
      <c r="AA67" s="924"/>
      <c r="AB67" s="924"/>
      <c r="AC67" s="924"/>
      <c r="AD67" s="924"/>
      <c r="AE67" s="924"/>
      <c r="AF67" s="792"/>
      <c r="AG67" s="724"/>
    </row>
    <row r="68" spans="1:33" s="597" customFormat="1" ht="15" customHeight="1" x14ac:dyDescent="0.2">
      <c r="B68" s="796"/>
      <c r="C68" s="797"/>
      <c r="D68" s="801"/>
      <c r="E68" s="804"/>
      <c r="F68" s="807"/>
      <c r="G68" s="810"/>
      <c r="H68" s="804"/>
      <c r="I68" s="615" t="s">
        <v>168</v>
      </c>
      <c r="J68" s="616"/>
      <c r="K68" s="615" t="s">
        <v>167</v>
      </c>
      <c r="L68" s="622"/>
      <c r="M68" s="785"/>
      <c r="N68" s="786"/>
      <c r="O68" s="615" t="s">
        <v>166</v>
      </c>
      <c r="P68" s="619">
        <f>IF(P66="",P67-P65,P67-P66)</f>
        <v>0</v>
      </c>
      <c r="Q68" s="615" t="s">
        <v>166</v>
      </c>
      <c r="R68" s="619">
        <f>IF(R66="",R67-R65,R67-R66)</f>
        <v>0</v>
      </c>
      <c r="S68" s="615" t="s">
        <v>166</v>
      </c>
      <c r="T68" s="619">
        <f>IF(T66="",T67-T65,T67-T66)</f>
        <v>0</v>
      </c>
      <c r="U68" s="634" t="s">
        <v>166</v>
      </c>
      <c r="V68" s="635">
        <f>IF(V66="",V67-V65,V67-V66)</f>
        <v>0</v>
      </c>
      <c r="W68" s="416" t="s">
        <v>166</v>
      </c>
      <c r="X68" s="426">
        <f>IF(X66="",X67-X65,X67-X66)</f>
        <v>0</v>
      </c>
      <c r="Y68" s="816"/>
      <c r="Z68" s="817"/>
      <c r="AA68" s="924"/>
      <c r="AB68" s="924"/>
      <c r="AC68" s="924"/>
      <c r="AD68" s="924"/>
      <c r="AE68" s="924"/>
      <c r="AF68" s="792"/>
      <c r="AG68" s="724"/>
    </row>
    <row r="69" spans="1:33" s="597" customFormat="1" ht="15" customHeight="1" x14ac:dyDescent="0.2">
      <c r="B69" s="796"/>
      <c r="C69" s="797"/>
      <c r="D69" s="801"/>
      <c r="E69" s="804"/>
      <c r="F69" s="807"/>
      <c r="G69" s="810"/>
      <c r="H69" s="804"/>
      <c r="I69" s="615" t="s">
        <v>165</v>
      </c>
      <c r="J69" s="617">
        <v>43399</v>
      </c>
      <c r="K69" s="615" t="s">
        <v>164</v>
      </c>
      <c r="L69" s="617"/>
      <c r="M69" s="785"/>
      <c r="N69" s="786"/>
      <c r="O69" s="785"/>
      <c r="P69" s="786"/>
      <c r="Q69" s="785"/>
      <c r="R69" s="786"/>
      <c r="S69" s="785"/>
      <c r="T69" s="786"/>
      <c r="U69" s="812"/>
      <c r="V69" s="813"/>
      <c r="W69" s="816"/>
      <c r="X69" s="817"/>
      <c r="Y69" s="816"/>
      <c r="Z69" s="817"/>
      <c r="AA69" s="924"/>
      <c r="AB69" s="924"/>
      <c r="AC69" s="924"/>
      <c r="AD69" s="924"/>
      <c r="AE69" s="924"/>
      <c r="AF69" s="792"/>
      <c r="AG69" s="724"/>
    </row>
    <row r="70" spans="1:33" s="597" customFormat="1" ht="15" customHeight="1" x14ac:dyDescent="0.2">
      <c r="B70" s="798"/>
      <c r="C70" s="799"/>
      <c r="D70" s="802"/>
      <c r="E70" s="805"/>
      <c r="F70" s="808"/>
      <c r="G70" s="811"/>
      <c r="H70" s="805"/>
      <c r="I70" s="629" t="s">
        <v>158</v>
      </c>
      <c r="J70" s="630"/>
      <c r="K70" s="789"/>
      <c r="L70" s="790"/>
      <c r="M70" s="787"/>
      <c r="N70" s="788"/>
      <c r="O70" s="787"/>
      <c r="P70" s="788"/>
      <c r="Q70" s="787"/>
      <c r="R70" s="788"/>
      <c r="S70" s="787"/>
      <c r="T70" s="788"/>
      <c r="U70" s="814"/>
      <c r="V70" s="815"/>
      <c r="W70" s="818"/>
      <c r="X70" s="819"/>
      <c r="Y70" s="818"/>
      <c r="Z70" s="819"/>
      <c r="AA70" s="925"/>
      <c r="AB70" s="925"/>
      <c r="AC70" s="925"/>
      <c r="AD70" s="925"/>
      <c r="AE70" s="925"/>
      <c r="AF70" s="793"/>
      <c r="AG70" s="724"/>
    </row>
    <row r="71" spans="1:33" ht="12.75" customHeight="1" x14ac:dyDescent="0.2">
      <c r="B71" s="822" t="s">
        <v>1915</v>
      </c>
      <c r="C71" s="823"/>
      <c r="D71" s="791" t="s">
        <v>642</v>
      </c>
      <c r="E71" s="828" t="s">
        <v>186</v>
      </c>
      <c r="F71" s="831"/>
      <c r="G71" s="834"/>
      <c r="H71" s="828" t="s">
        <v>193</v>
      </c>
      <c r="I71" s="434" t="s">
        <v>184</v>
      </c>
      <c r="J71" s="438">
        <v>1250000</v>
      </c>
      <c r="K71" s="434" t="s">
        <v>183</v>
      </c>
      <c r="L71" s="437"/>
      <c r="M71" s="434" t="s">
        <v>182</v>
      </c>
      <c r="N71" s="436">
        <f>J71</f>
        <v>1250000</v>
      </c>
      <c r="O71" s="434" t="s">
        <v>181</v>
      </c>
      <c r="P71" s="435"/>
      <c r="Q71" s="434" t="s">
        <v>181</v>
      </c>
      <c r="R71" s="435"/>
      <c r="S71" s="434" t="s">
        <v>181</v>
      </c>
      <c r="T71" s="435"/>
      <c r="U71" s="434" t="s">
        <v>181</v>
      </c>
      <c r="V71" s="435"/>
      <c r="W71" s="434" t="s">
        <v>181</v>
      </c>
      <c r="X71" s="435"/>
      <c r="Y71" s="434" t="s">
        <v>180</v>
      </c>
      <c r="Z71" s="433"/>
      <c r="AA71" s="923" t="s">
        <v>1109</v>
      </c>
      <c r="AB71" s="923" t="s">
        <v>1109</v>
      </c>
      <c r="AC71" s="923" t="s">
        <v>1108</v>
      </c>
      <c r="AD71" s="923"/>
      <c r="AE71" s="923"/>
      <c r="AF71" s="791" t="s">
        <v>2180</v>
      </c>
    </row>
    <row r="72" spans="1:33" ht="15" customHeight="1" x14ac:dyDescent="0.2">
      <c r="B72" s="824"/>
      <c r="C72" s="825"/>
      <c r="D72" s="792"/>
      <c r="E72" s="829"/>
      <c r="F72" s="832"/>
      <c r="G72" s="835"/>
      <c r="H72" s="829"/>
      <c r="I72" s="416" t="s">
        <v>179</v>
      </c>
      <c r="J72" s="432"/>
      <c r="K72" s="416" t="s">
        <v>177</v>
      </c>
      <c r="L72" s="415">
        <f>L71+L74</f>
        <v>0</v>
      </c>
      <c r="M72" s="416" t="s">
        <v>176</v>
      </c>
      <c r="N72" s="428">
        <f>N71</f>
        <v>1250000</v>
      </c>
      <c r="O72" s="416" t="s">
        <v>175</v>
      </c>
      <c r="P72" s="426"/>
      <c r="Q72" s="416" t="s">
        <v>175</v>
      </c>
      <c r="R72" s="426"/>
      <c r="S72" s="416" t="s">
        <v>175</v>
      </c>
      <c r="T72" s="426"/>
      <c r="U72" s="416" t="s">
        <v>175</v>
      </c>
      <c r="V72" s="426"/>
      <c r="W72" s="416" t="s">
        <v>175</v>
      </c>
      <c r="X72" s="426"/>
      <c r="Y72" s="416" t="s">
        <v>174</v>
      </c>
      <c r="Z72" s="430"/>
      <c r="AA72" s="924"/>
      <c r="AB72" s="924"/>
      <c r="AC72" s="924"/>
      <c r="AD72" s="924"/>
      <c r="AE72" s="924"/>
      <c r="AF72" s="792"/>
    </row>
    <row r="73" spans="1:33" x14ac:dyDescent="0.2">
      <c r="B73" s="824"/>
      <c r="C73" s="825"/>
      <c r="D73" s="792"/>
      <c r="E73" s="829"/>
      <c r="F73" s="832"/>
      <c r="G73" s="835"/>
      <c r="H73" s="829"/>
      <c r="I73" s="416" t="s">
        <v>173</v>
      </c>
      <c r="J73" s="429" t="s">
        <v>192</v>
      </c>
      <c r="K73" s="416" t="s">
        <v>171</v>
      </c>
      <c r="L73" s="427"/>
      <c r="M73" s="416" t="s">
        <v>170</v>
      </c>
      <c r="N73" s="428"/>
      <c r="O73" s="416" t="s">
        <v>169</v>
      </c>
      <c r="P73" s="426"/>
      <c r="Q73" s="416" t="s">
        <v>169</v>
      </c>
      <c r="R73" s="426"/>
      <c r="S73" s="416" t="s">
        <v>169</v>
      </c>
      <c r="T73" s="426"/>
      <c r="U73" s="416" t="s">
        <v>169</v>
      </c>
      <c r="V73" s="426"/>
      <c r="W73" s="416" t="s">
        <v>169</v>
      </c>
      <c r="X73" s="426"/>
      <c r="Y73" s="816"/>
      <c r="Z73" s="817"/>
      <c r="AA73" s="924"/>
      <c r="AB73" s="924"/>
      <c r="AC73" s="924"/>
      <c r="AD73" s="924"/>
      <c r="AE73" s="924"/>
      <c r="AF73" s="792"/>
    </row>
    <row r="74" spans="1:33" ht="15" customHeight="1" x14ac:dyDescent="0.2">
      <c r="B74" s="824"/>
      <c r="C74" s="825"/>
      <c r="D74" s="792"/>
      <c r="E74" s="829"/>
      <c r="F74" s="832"/>
      <c r="G74" s="835"/>
      <c r="H74" s="829"/>
      <c r="I74" s="416" t="s">
        <v>168</v>
      </c>
      <c r="J74" s="432"/>
      <c r="K74" s="416" t="s">
        <v>167</v>
      </c>
      <c r="L74" s="427"/>
      <c r="M74" s="816"/>
      <c r="N74" s="817"/>
      <c r="O74" s="416" t="s">
        <v>166</v>
      </c>
      <c r="P74" s="426">
        <f>IF(P72="",P73-P71,P73-P72)</f>
        <v>0</v>
      </c>
      <c r="Q74" s="416" t="s">
        <v>166</v>
      </c>
      <c r="R74" s="426">
        <f>IF(R72="",R73-R71,R73-R72)</f>
        <v>0</v>
      </c>
      <c r="S74" s="416" t="s">
        <v>166</v>
      </c>
      <c r="T74" s="426">
        <f>IF(T72="",T73-T71,T73-T72)</f>
        <v>0</v>
      </c>
      <c r="U74" s="416" t="s">
        <v>166</v>
      </c>
      <c r="V74" s="426">
        <f>IF(V72="",V73-V71,V73-V72)</f>
        <v>0</v>
      </c>
      <c r="W74" s="416" t="s">
        <v>166</v>
      </c>
      <c r="X74" s="426">
        <f>IF(X72="",X73-X71,X73-X72)</f>
        <v>0</v>
      </c>
      <c r="Y74" s="816"/>
      <c r="Z74" s="817"/>
      <c r="AA74" s="924"/>
      <c r="AB74" s="924"/>
      <c r="AC74" s="924"/>
      <c r="AD74" s="924"/>
      <c r="AE74" s="924"/>
      <c r="AF74" s="792"/>
    </row>
    <row r="75" spans="1:33" ht="15" customHeight="1" x14ac:dyDescent="0.2">
      <c r="B75" s="824"/>
      <c r="C75" s="825"/>
      <c r="D75" s="792"/>
      <c r="E75" s="829"/>
      <c r="F75" s="832"/>
      <c r="G75" s="835"/>
      <c r="H75" s="829"/>
      <c r="I75" s="416" t="s">
        <v>165</v>
      </c>
      <c r="J75" s="415"/>
      <c r="K75" s="416" t="s">
        <v>164</v>
      </c>
      <c r="L75" s="415"/>
      <c r="M75" s="816"/>
      <c r="N75" s="817"/>
      <c r="O75" s="816"/>
      <c r="P75" s="817"/>
      <c r="Q75" s="816"/>
      <c r="R75" s="817"/>
      <c r="S75" s="816"/>
      <c r="T75" s="817"/>
      <c r="U75" s="816"/>
      <c r="V75" s="817"/>
      <c r="W75" s="816"/>
      <c r="X75" s="817"/>
      <c r="Y75" s="816"/>
      <c r="Z75" s="817"/>
      <c r="AA75" s="924"/>
      <c r="AB75" s="924"/>
      <c r="AC75" s="924"/>
      <c r="AD75" s="924"/>
      <c r="AE75" s="924"/>
      <c r="AF75" s="792"/>
    </row>
    <row r="76" spans="1:33" ht="15" customHeight="1" x14ac:dyDescent="0.2">
      <c r="B76" s="826"/>
      <c r="C76" s="827"/>
      <c r="D76" s="793"/>
      <c r="E76" s="830"/>
      <c r="F76" s="833"/>
      <c r="G76" s="836"/>
      <c r="H76" s="830"/>
      <c r="I76" s="406" t="s">
        <v>158</v>
      </c>
      <c r="J76" s="451"/>
      <c r="K76" s="820"/>
      <c r="L76" s="821"/>
      <c r="M76" s="818"/>
      <c r="N76" s="819"/>
      <c r="O76" s="818"/>
      <c r="P76" s="819"/>
      <c r="Q76" s="818"/>
      <c r="R76" s="819"/>
      <c r="S76" s="818"/>
      <c r="T76" s="819"/>
      <c r="U76" s="818"/>
      <c r="V76" s="819"/>
      <c r="W76" s="818"/>
      <c r="X76" s="819"/>
      <c r="Y76" s="818"/>
      <c r="Z76" s="819"/>
      <c r="AA76" s="925"/>
      <c r="AB76" s="925"/>
      <c r="AC76" s="925"/>
      <c r="AD76" s="925"/>
      <c r="AE76" s="925"/>
      <c r="AF76" s="793"/>
    </row>
    <row r="77" spans="1:33" ht="12.75" customHeight="1" x14ac:dyDescent="0.2">
      <c r="A77" s="404"/>
      <c r="B77" s="873" t="s">
        <v>649</v>
      </c>
      <c r="C77" s="874"/>
      <c r="D77" s="791" t="s">
        <v>642</v>
      </c>
      <c r="E77" s="828" t="s">
        <v>186</v>
      </c>
      <c r="F77" s="831"/>
      <c r="G77" s="834"/>
      <c r="H77" s="970" t="s">
        <v>193</v>
      </c>
      <c r="I77" s="434" t="s">
        <v>184</v>
      </c>
      <c r="J77" s="438">
        <v>1250000</v>
      </c>
      <c r="K77" s="434" t="s">
        <v>183</v>
      </c>
      <c r="L77" s="437"/>
      <c r="M77" s="434" t="s">
        <v>182</v>
      </c>
      <c r="N77" s="436">
        <f>J77</f>
        <v>1250000</v>
      </c>
      <c r="O77" s="434" t="s">
        <v>181</v>
      </c>
      <c r="P77" s="435"/>
      <c r="Q77" s="434" t="s">
        <v>181</v>
      </c>
      <c r="R77" s="435"/>
      <c r="S77" s="434" t="s">
        <v>181</v>
      </c>
      <c r="T77" s="435"/>
      <c r="U77" s="434" t="s">
        <v>181</v>
      </c>
      <c r="V77" s="435"/>
      <c r="W77" s="434" t="s">
        <v>181</v>
      </c>
      <c r="X77" s="435"/>
      <c r="Y77" s="434" t="s">
        <v>180</v>
      </c>
      <c r="Z77" s="433"/>
      <c r="AA77" s="791" t="s">
        <v>648</v>
      </c>
      <c r="AB77" s="791" t="s">
        <v>648</v>
      </c>
      <c r="AC77" s="791" t="s">
        <v>648</v>
      </c>
      <c r="AD77" s="791" t="s">
        <v>648</v>
      </c>
      <c r="AE77" s="791" t="s">
        <v>648</v>
      </c>
      <c r="AF77" s="791" t="s">
        <v>648</v>
      </c>
    </row>
    <row r="78" spans="1:33" ht="15" customHeight="1" x14ac:dyDescent="0.2">
      <c r="A78" s="404"/>
      <c r="B78" s="875"/>
      <c r="C78" s="876"/>
      <c r="D78" s="792"/>
      <c r="E78" s="829"/>
      <c r="F78" s="832"/>
      <c r="G78" s="835"/>
      <c r="H78" s="829"/>
      <c r="I78" s="416" t="s">
        <v>179</v>
      </c>
      <c r="J78" s="432"/>
      <c r="K78" s="416" t="s">
        <v>177</v>
      </c>
      <c r="L78" s="415"/>
      <c r="M78" s="416" t="s">
        <v>176</v>
      </c>
      <c r="N78" s="428">
        <f>N77</f>
        <v>1250000</v>
      </c>
      <c r="O78" s="416" t="s">
        <v>175</v>
      </c>
      <c r="P78" s="426"/>
      <c r="Q78" s="416" t="s">
        <v>175</v>
      </c>
      <c r="R78" s="426"/>
      <c r="S78" s="416" t="s">
        <v>175</v>
      </c>
      <c r="T78" s="426"/>
      <c r="U78" s="416" t="s">
        <v>175</v>
      </c>
      <c r="V78" s="426"/>
      <c r="W78" s="416" t="s">
        <v>175</v>
      </c>
      <c r="X78" s="426"/>
      <c r="Y78" s="416" t="s">
        <v>174</v>
      </c>
      <c r="Z78" s="430"/>
      <c r="AA78" s="792"/>
      <c r="AB78" s="792"/>
      <c r="AC78" s="792"/>
      <c r="AD78" s="792"/>
      <c r="AE78" s="792"/>
      <c r="AF78" s="792"/>
    </row>
    <row r="79" spans="1:33" ht="39" customHeight="1" x14ac:dyDescent="0.2">
      <c r="A79" s="404"/>
      <c r="B79" s="875"/>
      <c r="C79" s="876"/>
      <c r="D79" s="792"/>
      <c r="E79" s="829"/>
      <c r="F79" s="832"/>
      <c r="G79" s="835"/>
      <c r="H79" s="829"/>
      <c r="I79" s="416" t="s">
        <v>173</v>
      </c>
      <c r="J79" s="429" t="s">
        <v>192</v>
      </c>
      <c r="K79" s="416" t="s">
        <v>171</v>
      </c>
      <c r="L79" s="427"/>
      <c r="M79" s="416" t="s">
        <v>170</v>
      </c>
      <c r="N79" s="428"/>
      <c r="O79" s="416" t="s">
        <v>169</v>
      </c>
      <c r="P79" s="426"/>
      <c r="Q79" s="416" t="s">
        <v>169</v>
      </c>
      <c r="R79" s="426"/>
      <c r="S79" s="416" t="s">
        <v>169</v>
      </c>
      <c r="T79" s="426"/>
      <c r="U79" s="416" t="s">
        <v>169</v>
      </c>
      <c r="V79" s="426"/>
      <c r="W79" s="416" t="s">
        <v>169</v>
      </c>
      <c r="X79" s="426"/>
      <c r="Y79" s="816"/>
      <c r="Z79" s="817"/>
      <c r="AA79" s="792"/>
      <c r="AB79" s="792"/>
      <c r="AC79" s="792"/>
      <c r="AD79" s="792"/>
      <c r="AE79" s="792"/>
      <c r="AF79" s="792"/>
    </row>
    <row r="80" spans="1:33" ht="15" customHeight="1" x14ac:dyDescent="0.2">
      <c r="A80" s="404"/>
      <c r="B80" s="875"/>
      <c r="C80" s="876"/>
      <c r="D80" s="792"/>
      <c r="E80" s="829"/>
      <c r="F80" s="832"/>
      <c r="G80" s="835"/>
      <c r="H80" s="829"/>
      <c r="I80" s="416" t="s">
        <v>168</v>
      </c>
      <c r="J80" s="427"/>
      <c r="K80" s="416" t="s">
        <v>167</v>
      </c>
      <c r="L80" s="427"/>
      <c r="M80" s="816"/>
      <c r="N80" s="817"/>
      <c r="O80" s="416" t="s">
        <v>166</v>
      </c>
      <c r="P80" s="426">
        <f>IF(P78="",P79-P77,P79-P78)</f>
        <v>0</v>
      </c>
      <c r="Q80" s="416" t="s">
        <v>166</v>
      </c>
      <c r="R80" s="426">
        <f>IF(R78="",R79-R77,R79-R78)</f>
        <v>0</v>
      </c>
      <c r="S80" s="416" t="s">
        <v>166</v>
      </c>
      <c r="T80" s="426">
        <f>IF(T78="",T79-T77,T79-T78)</f>
        <v>0</v>
      </c>
      <c r="U80" s="416" t="s">
        <v>166</v>
      </c>
      <c r="V80" s="426">
        <f>IF(V78="",V79-V77,V79-V78)</f>
        <v>0</v>
      </c>
      <c r="W80" s="416" t="s">
        <v>166</v>
      </c>
      <c r="X80" s="426">
        <f>IF(X78="",X79-X77,X79-X78)</f>
        <v>0</v>
      </c>
      <c r="Y80" s="816"/>
      <c r="Z80" s="817"/>
      <c r="AA80" s="792"/>
      <c r="AB80" s="792"/>
      <c r="AC80" s="792"/>
      <c r="AD80" s="792"/>
      <c r="AE80" s="792"/>
      <c r="AF80" s="792"/>
    </row>
    <row r="81" spans="1:32" s="404" customFormat="1" ht="15" customHeight="1" x14ac:dyDescent="0.2">
      <c r="B81" s="875"/>
      <c r="C81" s="876"/>
      <c r="D81" s="792"/>
      <c r="E81" s="829"/>
      <c r="F81" s="832"/>
      <c r="G81" s="835"/>
      <c r="H81" s="829"/>
      <c r="I81" s="416" t="s">
        <v>165</v>
      </c>
      <c r="J81" s="415"/>
      <c r="K81" s="416" t="s">
        <v>164</v>
      </c>
      <c r="L81" s="415"/>
      <c r="M81" s="816"/>
      <c r="N81" s="817"/>
      <c r="O81" s="816"/>
      <c r="P81" s="817"/>
      <c r="Q81" s="816"/>
      <c r="R81" s="817"/>
      <c r="S81" s="816"/>
      <c r="T81" s="817"/>
      <c r="U81" s="816"/>
      <c r="V81" s="817"/>
      <c r="W81" s="816"/>
      <c r="X81" s="817"/>
      <c r="Y81" s="816"/>
      <c r="Z81" s="817"/>
      <c r="AA81" s="792"/>
      <c r="AB81" s="792"/>
      <c r="AC81" s="792"/>
      <c r="AD81" s="792"/>
      <c r="AE81" s="792"/>
      <c r="AF81" s="792"/>
    </row>
    <row r="82" spans="1:32" s="404" customFormat="1" ht="15" customHeight="1" x14ac:dyDescent="0.2">
      <c r="B82" s="877"/>
      <c r="C82" s="878"/>
      <c r="D82" s="793"/>
      <c r="E82" s="830"/>
      <c r="F82" s="833"/>
      <c r="G82" s="836"/>
      <c r="H82" s="830"/>
      <c r="I82" s="406" t="s">
        <v>158</v>
      </c>
      <c r="J82" s="451"/>
      <c r="K82" s="820"/>
      <c r="L82" s="821"/>
      <c r="M82" s="818"/>
      <c r="N82" s="819"/>
      <c r="O82" s="818"/>
      <c r="P82" s="819"/>
      <c r="Q82" s="818"/>
      <c r="R82" s="819"/>
      <c r="S82" s="818"/>
      <c r="T82" s="819"/>
      <c r="U82" s="818"/>
      <c r="V82" s="819"/>
      <c r="W82" s="818"/>
      <c r="X82" s="819"/>
      <c r="Y82" s="818"/>
      <c r="Z82" s="819"/>
      <c r="AA82" s="793"/>
      <c r="AB82" s="793"/>
      <c r="AC82" s="793"/>
      <c r="AD82" s="793"/>
      <c r="AE82" s="793"/>
      <c r="AF82" s="793"/>
    </row>
    <row r="83" spans="1:32" s="404" customFormat="1" ht="12.75" customHeight="1" x14ac:dyDescent="0.2">
      <c r="A83" s="402"/>
      <c r="B83" s="822" t="s">
        <v>1101</v>
      </c>
      <c r="C83" s="823"/>
      <c r="D83" s="791" t="s">
        <v>642</v>
      </c>
      <c r="E83" s="828" t="s">
        <v>228</v>
      </c>
      <c r="F83" s="831"/>
      <c r="G83" s="834" t="s">
        <v>231</v>
      </c>
      <c r="H83" s="828" t="s">
        <v>193</v>
      </c>
      <c r="I83" s="434" t="s">
        <v>184</v>
      </c>
      <c r="J83" s="438">
        <v>560000</v>
      </c>
      <c r="K83" s="434" t="s">
        <v>183</v>
      </c>
      <c r="L83" s="437"/>
      <c r="M83" s="434" t="s">
        <v>182</v>
      </c>
      <c r="N83" s="436">
        <f>J83</f>
        <v>560000</v>
      </c>
      <c r="O83" s="434" t="s">
        <v>181</v>
      </c>
      <c r="P83" s="435"/>
      <c r="Q83" s="434" t="s">
        <v>181</v>
      </c>
      <c r="R83" s="435"/>
      <c r="S83" s="434" t="s">
        <v>181</v>
      </c>
      <c r="T83" s="435"/>
      <c r="U83" s="434" t="s">
        <v>181</v>
      </c>
      <c r="V83" s="435"/>
      <c r="W83" s="434" t="s">
        <v>181</v>
      </c>
      <c r="X83" s="435"/>
      <c r="Y83" s="434" t="s">
        <v>180</v>
      </c>
      <c r="Z83" s="433"/>
      <c r="AA83" s="923" t="s">
        <v>1100</v>
      </c>
      <c r="AB83" s="923" t="s">
        <v>1099</v>
      </c>
      <c r="AC83" s="923" t="s">
        <v>1099</v>
      </c>
      <c r="AD83" s="923" t="s">
        <v>1099</v>
      </c>
      <c r="AE83" s="923" t="s">
        <v>1099</v>
      </c>
      <c r="AF83" s="791" t="s">
        <v>1099</v>
      </c>
    </row>
    <row r="84" spans="1:32" s="404" customFormat="1" ht="15" customHeight="1" x14ac:dyDescent="0.2">
      <c r="A84" s="402"/>
      <c r="B84" s="824"/>
      <c r="C84" s="825"/>
      <c r="D84" s="792"/>
      <c r="E84" s="829"/>
      <c r="F84" s="832"/>
      <c r="G84" s="835"/>
      <c r="H84" s="829"/>
      <c r="I84" s="416" t="s">
        <v>179</v>
      </c>
      <c r="J84" s="432"/>
      <c r="K84" s="416" t="s">
        <v>177</v>
      </c>
      <c r="L84" s="415">
        <f>L83+L86</f>
        <v>0</v>
      </c>
      <c r="M84" s="416" t="s">
        <v>176</v>
      </c>
      <c r="N84" s="428">
        <f>N83</f>
        <v>560000</v>
      </c>
      <c r="O84" s="416" t="s">
        <v>175</v>
      </c>
      <c r="P84" s="426"/>
      <c r="Q84" s="416" t="s">
        <v>175</v>
      </c>
      <c r="R84" s="426"/>
      <c r="S84" s="416" t="s">
        <v>175</v>
      </c>
      <c r="T84" s="426"/>
      <c r="U84" s="416" t="s">
        <v>175</v>
      </c>
      <c r="V84" s="426"/>
      <c r="W84" s="416" t="s">
        <v>175</v>
      </c>
      <c r="X84" s="426"/>
      <c r="Y84" s="416" t="s">
        <v>174</v>
      </c>
      <c r="Z84" s="430"/>
      <c r="AA84" s="924"/>
      <c r="AB84" s="924"/>
      <c r="AC84" s="924"/>
      <c r="AD84" s="924"/>
      <c r="AE84" s="924"/>
      <c r="AF84" s="792"/>
    </row>
    <row r="85" spans="1:32" s="404" customFormat="1" x14ac:dyDescent="0.2">
      <c r="A85" s="402"/>
      <c r="B85" s="824"/>
      <c r="C85" s="825"/>
      <c r="D85" s="792"/>
      <c r="E85" s="829"/>
      <c r="F85" s="832"/>
      <c r="G85" s="835"/>
      <c r="H85" s="829"/>
      <c r="I85" s="416" t="s">
        <v>173</v>
      </c>
      <c r="J85" s="429" t="s">
        <v>192</v>
      </c>
      <c r="K85" s="416" t="s">
        <v>171</v>
      </c>
      <c r="L85" s="427"/>
      <c r="M85" s="416" t="s">
        <v>170</v>
      </c>
      <c r="N85" s="428"/>
      <c r="O85" s="416" t="s">
        <v>169</v>
      </c>
      <c r="P85" s="426"/>
      <c r="Q85" s="416" t="s">
        <v>169</v>
      </c>
      <c r="R85" s="426"/>
      <c r="S85" s="416" t="s">
        <v>169</v>
      </c>
      <c r="T85" s="426"/>
      <c r="U85" s="416" t="s">
        <v>169</v>
      </c>
      <c r="V85" s="426"/>
      <c r="W85" s="416" t="s">
        <v>169</v>
      </c>
      <c r="X85" s="426"/>
      <c r="Y85" s="816"/>
      <c r="Z85" s="817"/>
      <c r="AA85" s="924"/>
      <c r="AB85" s="924"/>
      <c r="AC85" s="924"/>
      <c r="AD85" s="924"/>
      <c r="AE85" s="924"/>
      <c r="AF85" s="792"/>
    </row>
    <row r="86" spans="1:32" s="404" customFormat="1" ht="15" customHeight="1" x14ac:dyDescent="0.2">
      <c r="A86" s="402"/>
      <c r="B86" s="824"/>
      <c r="C86" s="825"/>
      <c r="D86" s="792"/>
      <c r="E86" s="829"/>
      <c r="F86" s="832"/>
      <c r="G86" s="835"/>
      <c r="H86" s="829"/>
      <c r="I86" s="416" t="s">
        <v>168</v>
      </c>
      <c r="J86" s="432"/>
      <c r="K86" s="416" t="s">
        <v>167</v>
      </c>
      <c r="L86" s="427"/>
      <c r="M86" s="816"/>
      <c r="N86" s="817"/>
      <c r="O86" s="416" t="s">
        <v>166</v>
      </c>
      <c r="P86" s="426">
        <f>IF(P84="",P85-P83,P85-P84)</f>
        <v>0</v>
      </c>
      <c r="Q86" s="416" t="s">
        <v>166</v>
      </c>
      <c r="R86" s="426">
        <f>IF(R84="",R85-R83,R85-R84)</f>
        <v>0</v>
      </c>
      <c r="S86" s="416" t="s">
        <v>166</v>
      </c>
      <c r="T86" s="426">
        <f>IF(T84="",T85-T83,T85-T84)</f>
        <v>0</v>
      </c>
      <c r="U86" s="416" t="s">
        <v>166</v>
      </c>
      <c r="V86" s="426">
        <f>IF(V84="",V85-V83,V85-V84)</f>
        <v>0</v>
      </c>
      <c r="W86" s="416" t="s">
        <v>166</v>
      </c>
      <c r="X86" s="426">
        <f>IF(X84="",X85-X83,X85-X84)</f>
        <v>0</v>
      </c>
      <c r="Y86" s="816"/>
      <c r="Z86" s="817"/>
      <c r="AA86" s="924"/>
      <c r="AB86" s="924"/>
      <c r="AC86" s="924"/>
      <c r="AD86" s="924"/>
      <c r="AE86" s="924"/>
      <c r="AF86" s="792"/>
    </row>
    <row r="87" spans="1:32" s="404" customFormat="1" ht="15" customHeight="1" x14ac:dyDescent="0.2">
      <c r="A87" s="402"/>
      <c r="B87" s="824"/>
      <c r="C87" s="825"/>
      <c r="D87" s="792"/>
      <c r="E87" s="829"/>
      <c r="F87" s="832"/>
      <c r="G87" s="835"/>
      <c r="H87" s="829"/>
      <c r="I87" s="416" t="s">
        <v>165</v>
      </c>
      <c r="J87" s="415"/>
      <c r="K87" s="416" t="s">
        <v>164</v>
      </c>
      <c r="L87" s="415"/>
      <c r="M87" s="816"/>
      <c r="N87" s="817"/>
      <c r="O87" s="816"/>
      <c r="P87" s="817"/>
      <c r="Q87" s="816"/>
      <c r="R87" s="817"/>
      <c r="S87" s="816"/>
      <c r="T87" s="817"/>
      <c r="U87" s="816"/>
      <c r="V87" s="817"/>
      <c r="W87" s="816"/>
      <c r="X87" s="817"/>
      <c r="Y87" s="816"/>
      <c r="Z87" s="817"/>
      <c r="AA87" s="924"/>
      <c r="AB87" s="924"/>
      <c r="AC87" s="924"/>
      <c r="AD87" s="924"/>
      <c r="AE87" s="924"/>
      <c r="AF87" s="792"/>
    </row>
    <row r="88" spans="1:32" s="404" customFormat="1" ht="15" customHeight="1" x14ac:dyDescent="0.2">
      <c r="A88" s="402"/>
      <c r="B88" s="826"/>
      <c r="C88" s="827"/>
      <c r="D88" s="793"/>
      <c r="E88" s="830"/>
      <c r="F88" s="833"/>
      <c r="G88" s="836"/>
      <c r="H88" s="830"/>
      <c r="I88" s="406" t="s">
        <v>158</v>
      </c>
      <c r="J88" s="451"/>
      <c r="K88" s="820"/>
      <c r="L88" s="821"/>
      <c r="M88" s="818"/>
      <c r="N88" s="819"/>
      <c r="O88" s="818"/>
      <c r="P88" s="819"/>
      <c r="Q88" s="818"/>
      <c r="R88" s="819"/>
      <c r="S88" s="818"/>
      <c r="T88" s="819"/>
      <c r="U88" s="818"/>
      <c r="V88" s="819"/>
      <c r="W88" s="818"/>
      <c r="X88" s="819"/>
      <c r="Y88" s="818"/>
      <c r="Z88" s="819"/>
      <c r="AA88" s="925"/>
      <c r="AB88" s="925"/>
      <c r="AC88" s="925"/>
      <c r="AD88" s="925"/>
      <c r="AE88" s="925"/>
      <c r="AF88" s="793"/>
    </row>
    <row r="89" spans="1:32" s="404" customFormat="1" ht="12.75" customHeight="1" x14ac:dyDescent="0.2">
      <c r="B89" s="822" t="s">
        <v>1916</v>
      </c>
      <c r="C89" s="823"/>
      <c r="D89" s="791" t="s">
        <v>2031</v>
      </c>
      <c r="E89" s="828" t="s">
        <v>228</v>
      </c>
      <c r="F89" s="831"/>
      <c r="G89" s="834" t="s">
        <v>231</v>
      </c>
      <c r="H89" s="828" t="s">
        <v>185</v>
      </c>
      <c r="I89" s="434" t="s">
        <v>184</v>
      </c>
      <c r="J89" s="438">
        <v>500000</v>
      </c>
      <c r="K89" s="434" t="s">
        <v>183</v>
      </c>
      <c r="L89" s="437">
        <f>J94+J92</f>
        <v>0</v>
      </c>
      <c r="M89" s="434" t="s">
        <v>182</v>
      </c>
      <c r="N89" s="436">
        <f>J89</f>
        <v>500000</v>
      </c>
      <c r="O89" s="434" t="s">
        <v>181</v>
      </c>
      <c r="P89" s="435"/>
      <c r="Q89" s="434" t="s">
        <v>181</v>
      </c>
      <c r="R89" s="435"/>
      <c r="S89" s="434" t="s">
        <v>181</v>
      </c>
      <c r="T89" s="435"/>
      <c r="U89" s="434" t="s">
        <v>181</v>
      </c>
      <c r="V89" s="435"/>
      <c r="W89" s="434" t="s">
        <v>181</v>
      </c>
      <c r="X89" s="435"/>
      <c r="Y89" s="434" t="s">
        <v>180</v>
      </c>
      <c r="Z89" s="433"/>
      <c r="AA89" s="791" t="s">
        <v>636</v>
      </c>
      <c r="AB89" s="791" t="s">
        <v>636</v>
      </c>
      <c r="AC89" s="791" t="s">
        <v>635</v>
      </c>
      <c r="AD89" s="791" t="s">
        <v>635</v>
      </c>
      <c r="AE89" s="791" t="s">
        <v>635</v>
      </c>
      <c r="AF89" s="791" t="s">
        <v>635</v>
      </c>
    </row>
    <row r="90" spans="1:32" s="404" customFormat="1" ht="15" customHeight="1" x14ac:dyDescent="0.2">
      <c r="B90" s="824"/>
      <c r="C90" s="825"/>
      <c r="D90" s="792"/>
      <c r="E90" s="829"/>
      <c r="F90" s="832"/>
      <c r="G90" s="835"/>
      <c r="H90" s="829"/>
      <c r="I90" s="416" t="s">
        <v>179</v>
      </c>
      <c r="J90" s="432"/>
      <c r="K90" s="416" t="s">
        <v>177</v>
      </c>
      <c r="L90" s="415"/>
      <c r="M90" s="416" t="s">
        <v>176</v>
      </c>
      <c r="N90" s="428">
        <f>N89</f>
        <v>500000</v>
      </c>
      <c r="O90" s="416" t="s">
        <v>175</v>
      </c>
      <c r="P90" s="426"/>
      <c r="Q90" s="416" t="s">
        <v>175</v>
      </c>
      <c r="R90" s="426"/>
      <c r="S90" s="416" t="s">
        <v>175</v>
      </c>
      <c r="T90" s="426"/>
      <c r="U90" s="416" t="s">
        <v>175</v>
      </c>
      <c r="V90" s="426"/>
      <c r="W90" s="416" t="s">
        <v>175</v>
      </c>
      <c r="X90" s="426"/>
      <c r="Y90" s="416" t="s">
        <v>174</v>
      </c>
      <c r="Z90" s="430"/>
      <c r="AA90" s="792"/>
      <c r="AB90" s="792"/>
      <c r="AC90" s="792"/>
      <c r="AD90" s="792"/>
      <c r="AE90" s="792"/>
      <c r="AF90" s="792"/>
    </row>
    <row r="91" spans="1:32" s="404" customFormat="1" ht="39" customHeight="1" x14ac:dyDescent="0.2">
      <c r="B91" s="824"/>
      <c r="C91" s="825"/>
      <c r="D91" s="792"/>
      <c r="E91" s="829"/>
      <c r="F91" s="832"/>
      <c r="G91" s="835"/>
      <c r="H91" s="829"/>
      <c r="I91" s="416" t="s">
        <v>173</v>
      </c>
      <c r="J91" s="429"/>
      <c r="K91" s="416" t="s">
        <v>171</v>
      </c>
      <c r="L91" s="427"/>
      <c r="M91" s="416" t="s">
        <v>170</v>
      </c>
      <c r="N91" s="428"/>
      <c r="O91" s="416" t="s">
        <v>169</v>
      </c>
      <c r="P91" s="426"/>
      <c r="Q91" s="416" t="s">
        <v>169</v>
      </c>
      <c r="R91" s="426"/>
      <c r="S91" s="416" t="s">
        <v>169</v>
      </c>
      <c r="T91" s="426"/>
      <c r="U91" s="416" t="s">
        <v>169</v>
      </c>
      <c r="V91" s="426"/>
      <c r="W91" s="416" t="s">
        <v>169</v>
      </c>
      <c r="X91" s="426"/>
      <c r="Y91" s="816"/>
      <c r="Z91" s="817"/>
      <c r="AA91" s="792"/>
      <c r="AB91" s="792"/>
      <c r="AC91" s="792"/>
      <c r="AD91" s="792"/>
      <c r="AE91" s="792"/>
      <c r="AF91" s="792"/>
    </row>
    <row r="92" spans="1:32" s="404" customFormat="1" ht="15" customHeight="1" x14ac:dyDescent="0.2">
      <c r="B92" s="824"/>
      <c r="C92" s="825"/>
      <c r="D92" s="792"/>
      <c r="E92" s="829"/>
      <c r="F92" s="832"/>
      <c r="G92" s="835"/>
      <c r="H92" s="829"/>
      <c r="I92" s="416" t="s">
        <v>168</v>
      </c>
      <c r="J92" s="427"/>
      <c r="K92" s="416" t="s">
        <v>167</v>
      </c>
      <c r="L92" s="427"/>
      <c r="M92" s="816"/>
      <c r="N92" s="817"/>
      <c r="O92" s="416" t="s">
        <v>166</v>
      </c>
      <c r="P92" s="426">
        <f>IF(P90="",P91-P89,P91-P90)</f>
        <v>0</v>
      </c>
      <c r="Q92" s="416" t="s">
        <v>166</v>
      </c>
      <c r="R92" s="426">
        <f>IF(R90="",R91-R89,R91-R90)</f>
        <v>0</v>
      </c>
      <c r="S92" s="416" t="s">
        <v>166</v>
      </c>
      <c r="T92" s="426">
        <f>IF(T90="",T91-T89,T91-T90)</f>
        <v>0</v>
      </c>
      <c r="U92" s="416" t="s">
        <v>166</v>
      </c>
      <c r="V92" s="426">
        <f>IF(V90="",V91-V89,V91-V90)</f>
        <v>0</v>
      </c>
      <c r="W92" s="416" t="s">
        <v>166</v>
      </c>
      <c r="X92" s="426">
        <f>IF(X90="",X91-X89,X91-X90)</f>
        <v>0</v>
      </c>
      <c r="Y92" s="816"/>
      <c r="Z92" s="817"/>
      <c r="AA92" s="792"/>
      <c r="AB92" s="792"/>
      <c r="AC92" s="792"/>
      <c r="AD92" s="792"/>
      <c r="AE92" s="792"/>
      <c r="AF92" s="792"/>
    </row>
    <row r="93" spans="1:32" s="404" customFormat="1" ht="15" customHeight="1" x14ac:dyDescent="0.2">
      <c r="B93" s="824"/>
      <c r="C93" s="825"/>
      <c r="D93" s="792"/>
      <c r="E93" s="829"/>
      <c r="F93" s="832"/>
      <c r="G93" s="835"/>
      <c r="H93" s="829"/>
      <c r="I93" s="416" t="s">
        <v>165</v>
      </c>
      <c r="J93" s="415"/>
      <c r="K93" s="416" t="s">
        <v>164</v>
      </c>
      <c r="L93" s="415"/>
      <c r="M93" s="816"/>
      <c r="N93" s="817"/>
      <c r="O93" s="816"/>
      <c r="P93" s="817"/>
      <c r="Q93" s="816"/>
      <c r="R93" s="817"/>
      <c r="S93" s="816"/>
      <c r="T93" s="817"/>
      <c r="U93" s="816"/>
      <c r="V93" s="817"/>
      <c r="W93" s="816"/>
      <c r="X93" s="817"/>
      <c r="Y93" s="816"/>
      <c r="Z93" s="817"/>
      <c r="AA93" s="792"/>
      <c r="AB93" s="792"/>
      <c r="AC93" s="792"/>
      <c r="AD93" s="792"/>
      <c r="AE93" s="792"/>
      <c r="AF93" s="792"/>
    </row>
    <row r="94" spans="1:32" s="404" customFormat="1" ht="15" customHeight="1" x14ac:dyDescent="0.2">
      <c r="B94" s="826"/>
      <c r="C94" s="827"/>
      <c r="D94" s="793"/>
      <c r="E94" s="830"/>
      <c r="F94" s="833"/>
      <c r="G94" s="836"/>
      <c r="H94" s="830"/>
      <c r="I94" s="406" t="s">
        <v>158</v>
      </c>
      <c r="J94" s="451"/>
      <c r="K94" s="820"/>
      <c r="L94" s="821"/>
      <c r="M94" s="818"/>
      <c r="N94" s="819"/>
      <c r="O94" s="818"/>
      <c r="P94" s="819"/>
      <c r="Q94" s="818"/>
      <c r="R94" s="819"/>
      <c r="S94" s="818"/>
      <c r="T94" s="819"/>
      <c r="U94" s="818"/>
      <c r="V94" s="819"/>
      <c r="W94" s="818"/>
      <c r="X94" s="819"/>
      <c r="Y94" s="818"/>
      <c r="Z94" s="819"/>
      <c r="AA94" s="793"/>
      <c r="AB94" s="793"/>
      <c r="AC94" s="793"/>
      <c r="AD94" s="793"/>
      <c r="AE94" s="793"/>
      <c r="AF94" s="793"/>
    </row>
    <row r="95" spans="1:32" s="404" customFormat="1" ht="12.75" customHeight="1" x14ac:dyDescent="0.2">
      <c r="B95" s="822" t="s">
        <v>623</v>
      </c>
      <c r="C95" s="823"/>
      <c r="D95" s="791" t="s">
        <v>2031</v>
      </c>
      <c r="E95" s="828" t="s">
        <v>620</v>
      </c>
      <c r="F95" s="831"/>
      <c r="G95" s="834"/>
      <c r="H95" s="828"/>
      <c r="I95" s="434" t="s">
        <v>184</v>
      </c>
      <c r="J95" s="438">
        <v>500000</v>
      </c>
      <c r="K95" s="434" t="s">
        <v>183</v>
      </c>
      <c r="L95" s="437"/>
      <c r="M95" s="434" t="s">
        <v>182</v>
      </c>
      <c r="N95" s="436">
        <f>J95</f>
        <v>500000</v>
      </c>
      <c r="O95" s="434" t="s">
        <v>181</v>
      </c>
      <c r="P95" s="435"/>
      <c r="Q95" s="434" t="s">
        <v>181</v>
      </c>
      <c r="R95" s="435"/>
      <c r="S95" s="434" t="s">
        <v>181</v>
      </c>
      <c r="T95" s="435"/>
      <c r="U95" s="466" t="s">
        <v>181</v>
      </c>
      <c r="V95" s="467"/>
      <c r="W95" s="466" t="s">
        <v>181</v>
      </c>
      <c r="X95" s="467"/>
      <c r="Y95" s="466" t="s">
        <v>180</v>
      </c>
      <c r="Z95" s="465"/>
      <c r="AA95" s="791" t="s">
        <v>622</v>
      </c>
      <c r="AB95" s="791" t="s">
        <v>622</v>
      </c>
      <c r="AC95" s="791" t="s">
        <v>110</v>
      </c>
      <c r="AD95" s="791" t="s">
        <v>1891</v>
      </c>
      <c r="AE95" s="791" t="s">
        <v>1891</v>
      </c>
      <c r="AF95" s="791" t="s">
        <v>1891</v>
      </c>
    </row>
    <row r="96" spans="1:32" s="404" customFormat="1" ht="15" customHeight="1" x14ac:dyDescent="0.2">
      <c r="B96" s="824"/>
      <c r="C96" s="825"/>
      <c r="D96" s="792"/>
      <c r="E96" s="829"/>
      <c r="F96" s="832"/>
      <c r="G96" s="835"/>
      <c r="H96" s="829"/>
      <c r="I96" s="416" t="s">
        <v>179</v>
      </c>
      <c r="J96" s="491"/>
      <c r="K96" s="416" t="s">
        <v>177</v>
      </c>
      <c r="L96" s="415"/>
      <c r="M96" s="416" t="s">
        <v>176</v>
      </c>
      <c r="N96" s="428">
        <f>N95</f>
        <v>500000</v>
      </c>
      <c r="O96" s="416" t="s">
        <v>175</v>
      </c>
      <c r="P96" s="426"/>
      <c r="Q96" s="416" t="s">
        <v>175</v>
      </c>
      <c r="R96" s="426"/>
      <c r="S96" s="416" t="s">
        <v>175</v>
      </c>
      <c r="T96" s="426"/>
      <c r="U96" s="463" t="s">
        <v>175</v>
      </c>
      <c r="V96" s="462"/>
      <c r="W96" s="463" t="s">
        <v>175</v>
      </c>
      <c r="X96" s="462"/>
      <c r="Y96" s="463" t="s">
        <v>174</v>
      </c>
      <c r="Z96" s="464"/>
      <c r="AA96" s="792"/>
      <c r="AB96" s="792"/>
      <c r="AC96" s="792"/>
      <c r="AD96" s="792"/>
      <c r="AE96" s="792"/>
      <c r="AF96" s="792"/>
    </row>
    <row r="97" spans="1:32" s="404" customFormat="1" ht="39" customHeight="1" x14ac:dyDescent="0.2">
      <c r="B97" s="824"/>
      <c r="C97" s="825"/>
      <c r="D97" s="792"/>
      <c r="E97" s="829"/>
      <c r="F97" s="832"/>
      <c r="G97" s="835"/>
      <c r="H97" s="829"/>
      <c r="I97" s="416" t="s">
        <v>173</v>
      </c>
      <c r="J97" s="429"/>
      <c r="K97" s="416" t="s">
        <v>171</v>
      </c>
      <c r="L97" s="427"/>
      <c r="M97" s="416" t="s">
        <v>170</v>
      </c>
      <c r="N97" s="428"/>
      <c r="O97" s="416" t="s">
        <v>169</v>
      </c>
      <c r="P97" s="426"/>
      <c r="Q97" s="416" t="s">
        <v>169</v>
      </c>
      <c r="R97" s="426"/>
      <c r="S97" s="416" t="s">
        <v>169</v>
      </c>
      <c r="T97" s="426"/>
      <c r="U97" s="463" t="s">
        <v>169</v>
      </c>
      <c r="V97" s="462"/>
      <c r="W97" s="463" t="s">
        <v>169</v>
      </c>
      <c r="X97" s="462"/>
      <c r="Y97" s="781"/>
      <c r="Z97" s="782"/>
      <c r="AA97" s="792"/>
      <c r="AB97" s="792"/>
      <c r="AC97" s="792"/>
      <c r="AD97" s="792"/>
      <c r="AE97" s="792"/>
      <c r="AF97" s="792"/>
    </row>
    <row r="98" spans="1:32" s="404" customFormat="1" ht="15" customHeight="1" x14ac:dyDescent="0.2">
      <c r="B98" s="824"/>
      <c r="C98" s="825"/>
      <c r="D98" s="792"/>
      <c r="E98" s="829"/>
      <c r="F98" s="832"/>
      <c r="G98" s="835"/>
      <c r="H98" s="829"/>
      <c r="I98" s="416" t="s">
        <v>168</v>
      </c>
      <c r="J98" s="427"/>
      <c r="K98" s="416" t="s">
        <v>167</v>
      </c>
      <c r="L98" s="427"/>
      <c r="M98" s="816"/>
      <c r="N98" s="817"/>
      <c r="O98" s="416" t="s">
        <v>166</v>
      </c>
      <c r="P98" s="426">
        <f>IF(P96="",P97-P95,P97-P96)</f>
        <v>0</v>
      </c>
      <c r="Q98" s="416" t="s">
        <v>166</v>
      </c>
      <c r="R98" s="426">
        <f>IF(R96="",R97-R95,R97-R96)</f>
        <v>0</v>
      </c>
      <c r="S98" s="416" t="s">
        <v>166</v>
      </c>
      <c r="T98" s="426">
        <f>IF(T96="",T97-T95,T97-T96)</f>
        <v>0</v>
      </c>
      <c r="U98" s="463" t="s">
        <v>166</v>
      </c>
      <c r="V98" s="462">
        <f>IF(V96="",V97-V95,V97-V96)</f>
        <v>0</v>
      </c>
      <c r="W98" s="463" t="s">
        <v>166</v>
      </c>
      <c r="X98" s="462">
        <f>IF(X96="",X97-X95,X97-X96)</f>
        <v>0</v>
      </c>
      <c r="Y98" s="781"/>
      <c r="Z98" s="782"/>
      <c r="AA98" s="792"/>
      <c r="AB98" s="792"/>
      <c r="AC98" s="792"/>
      <c r="AD98" s="792"/>
      <c r="AE98" s="792"/>
      <c r="AF98" s="792"/>
    </row>
    <row r="99" spans="1:32" s="404" customFormat="1" ht="15" customHeight="1" x14ac:dyDescent="0.2">
      <c r="B99" s="824"/>
      <c r="C99" s="825"/>
      <c r="D99" s="792"/>
      <c r="E99" s="829"/>
      <c r="F99" s="832"/>
      <c r="G99" s="835"/>
      <c r="H99" s="829"/>
      <c r="I99" s="416" t="s">
        <v>165</v>
      </c>
      <c r="J99" s="415"/>
      <c r="K99" s="416" t="s">
        <v>164</v>
      </c>
      <c r="L99" s="415"/>
      <c r="M99" s="816"/>
      <c r="N99" s="817"/>
      <c r="O99" s="816"/>
      <c r="P99" s="817"/>
      <c r="Q99" s="816"/>
      <c r="R99" s="817"/>
      <c r="S99" s="816"/>
      <c r="T99" s="817"/>
      <c r="U99" s="781"/>
      <c r="V99" s="782"/>
      <c r="W99" s="781"/>
      <c r="X99" s="782"/>
      <c r="Y99" s="781"/>
      <c r="Z99" s="782"/>
      <c r="AA99" s="792"/>
      <c r="AB99" s="792"/>
      <c r="AC99" s="792"/>
      <c r="AD99" s="792"/>
      <c r="AE99" s="792"/>
      <c r="AF99" s="792"/>
    </row>
    <row r="100" spans="1:32" s="404" customFormat="1" ht="15" customHeight="1" x14ac:dyDescent="0.2">
      <c r="B100" s="826"/>
      <c r="C100" s="827"/>
      <c r="D100" s="793"/>
      <c r="E100" s="830"/>
      <c r="F100" s="833"/>
      <c r="G100" s="836"/>
      <c r="H100" s="830"/>
      <c r="I100" s="406" t="s">
        <v>158</v>
      </c>
      <c r="J100" s="451"/>
      <c r="K100" s="820"/>
      <c r="L100" s="821"/>
      <c r="M100" s="818"/>
      <c r="N100" s="819"/>
      <c r="O100" s="818"/>
      <c r="P100" s="819"/>
      <c r="Q100" s="818"/>
      <c r="R100" s="819"/>
      <c r="S100" s="818"/>
      <c r="T100" s="819"/>
      <c r="U100" s="783"/>
      <c r="V100" s="784"/>
      <c r="W100" s="783"/>
      <c r="X100" s="784"/>
      <c r="Y100" s="783"/>
      <c r="Z100" s="784"/>
      <c r="AA100" s="793"/>
      <c r="AB100" s="793"/>
      <c r="AC100" s="793"/>
      <c r="AD100" s="793"/>
      <c r="AE100" s="793"/>
      <c r="AF100" s="793"/>
    </row>
    <row r="101" spans="1:32" s="404" customFormat="1" ht="12.75" customHeight="1" x14ac:dyDescent="0.2">
      <c r="B101" s="822" t="s">
        <v>612</v>
      </c>
      <c r="C101" s="823"/>
      <c r="D101" s="791" t="s">
        <v>2031</v>
      </c>
      <c r="E101" s="828" t="s">
        <v>186</v>
      </c>
      <c r="F101" s="831"/>
      <c r="G101" s="834"/>
      <c r="H101" s="828" t="s">
        <v>193</v>
      </c>
      <c r="I101" s="434" t="s">
        <v>184</v>
      </c>
      <c r="J101" s="438">
        <v>500000</v>
      </c>
      <c r="K101" s="434" t="s">
        <v>183</v>
      </c>
      <c r="L101" s="437"/>
      <c r="M101" s="434" t="s">
        <v>182</v>
      </c>
      <c r="N101" s="436">
        <f>J101</f>
        <v>500000</v>
      </c>
      <c r="O101" s="434" t="s">
        <v>181</v>
      </c>
      <c r="P101" s="435"/>
      <c r="Q101" s="434" t="s">
        <v>181</v>
      </c>
      <c r="R101" s="435"/>
      <c r="S101" s="434" t="s">
        <v>181</v>
      </c>
      <c r="T101" s="435"/>
      <c r="U101" s="480" t="s">
        <v>181</v>
      </c>
      <c r="V101" s="479"/>
      <c r="W101" s="434" t="s">
        <v>181</v>
      </c>
      <c r="X101" s="435"/>
      <c r="Y101" s="434" t="s">
        <v>180</v>
      </c>
      <c r="Z101" s="433"/>
      <c r="AA101" s="791" t="s">
        <v>238</v>
      </c>
      <c r="AB101" s="791" t="s">
        <v>238</v>
      </c>
      <c r="AC101" s="791" t="s">
        <v>238</v>
      </c>
      <c r="AD101" s="791" t="s">
        <v>238</v>
      </c>
      <c r="AE101" s="791" t="s">
        <v>238</v>
      </c>
      <c r="AF101" s="791" t="s">
        <v>238</v>
      </c>
    </row>
    <row r="102" spans="1:32" s="404" customFormat="1" ht="15" customHeight="1" x14ac:dyDescent="0.2">
      <c r="B102" s="824"/>
      <c r="C102" s="825"/>
      <c r="D102" s="792"/>
      <c r="E102" s="829"/>
      <c r="F102" s="832"/>
      <c r="G102" s="835"/>
      <c r="H102" s="829"/>
      <c r="I102" s="416" t="s">
        <v>179</v>
      </c>
      <c r="J102" s="432"/>
      <c r="K102" s="416" t="s">
        <v>177</v>
      </c>
      <c r="L102" s="415"/>
      <c r="M102" s="416" t="s">
        <v>176</v>
      </c>
      <c r="N102" s="428">
        <f>N101</f>
        <v>500000</v>
      </c>
      <c r="O102" s="416" t="s">
        <v>175</v>
      </c>
      <c r="P102" s="426"/>
      <c r="Q102" s="416" t="s">
        <v>175</v>
      </c>
      <c r="R102" s="426"/>
      <c r="S102" s="416" t="s">
        <v>175</v>
      </c>
      <c r="T102" s="426"/>
      <c r="U102" s="478" t="s">
        <v>175</v>
      </c>
      <c r="V102" s="477"/>
      <c r="W102" s="416" t="s">
        <v>175</v>
      </c>
      <c r="X102" s="426"/>
      <c r="Y102" s="416" t="s">
        <v>174</v>
      </c>
      <c r="Z102" s="430"/>
      <c r="AA102" s="792"/>
      <c r="AB102" s="792"/>
      <c r="AC102" s="792"/>
      <c r="AD102" s="792"/>
      <c r="AE102" s="792"/>
      <c r="AF102" s="792"/>
    </row>
    <row r="103" spans="1:32" s="404" customFormat="1" ht="39" customHeight="1" x14ac:dyDescent="0.2">
      <c r="B103" s="824"/>
      <c r="C103" s="825"/>
      <c r="D103" s="792"/>
      <c r="E103" s="829"/>
      <c r="F103" s="832"/>
      <c r="G103" s="835"/>
      <c r="H103" s="829"/>
      <c r="I103" s="416" t="s">
        <v>173</v>
      </c>
      <c r="J103" s="429"/>
      <c r="K103" s="416" t="s">
        <v>171</v>
      </c>
      <c r="L103" s="427"/>
      <c r="M103" s="416" t="s">
        <v>170</v>
      </c>
      <c r="N103" s="428"/>
      <c r="O103" s="416" t="s">
        <v>169</v>
      </c>
      <c r="P103" s="426"/>
      <c r="Q103" s="416" t="s">
        <v>169</v>
      </c>
      <c r="R103" s="426"/>
      <c r="S103" s="416" t="s">
        <v>169</v>
      </c>
      <c r="T103" s="426"/>
      <c r="U103" s="478" t="s">
        <v>169</v>
      </c>
      <c r="V103" s="477"/>
      <c r="W103" s="416" t="s">
        <v>169</v>
      </c>
      <c r="X103" s="426"/>
      <c r="Y103" s="816"/>
      <c r="Z103" s="817"/>
      <c r="AA103" s="792"/>
      <c r="AB103" s="792"/>
      <c r="AC103" s="792"/>
      <c r="AD103" s="792"/>
      <c r="AE103" s="792"/>
      <c r="AF103" s="792"/>
    </row>
    <row r="104" spans="1:32" s="404" customFormat="1" ht="15" customHeight="1" x14ac:dyDescent="0.2">
      <c r="B104" s="824"/>
      <c r="C104" s="825"/>
      <c r="D104" s="792"/>
      <c r="E104" s="829"/>
      <c r="F104" s="832"/>
      <c r="G104" s="835"/>
      <c r="H104" s="829"/>
      <c r="I104" s="416" t="s">
        <v>168</v>
      </c>
      <c r="J104" s="427"/>
      <c r="K104" s="416" t="s">
        <v>167</v>
      </c>
      <c r="L104" s="427"/>
      <c r="M104" s="816"/>
      <c r="N104" s="817"/>
      <c r="O104" s="416" t="s">
        <v>166</v>
      </c>
      <c r="P104" s="426">
        <f>IF(P102="",P103-P101,P103-P102)</f>
        <v>0</v>
      </c>
      <c r="Q104" s="416" t="s">
        <v>166</v>
      </c>
      <c r="R104" s="426">
        <f>IF(R102="",R103-R101,R103-R102)</f>
        <v>0</v>
      </c>
      <c r="S104" s="416" t="s">
        <v>166</v>
      </c>
      <c r="T104" s="426">
        <f>IF(T102="",T103-T101,T103-T102)</f>
        <v>0</v>
      </c>
      <c r="U104" s="478" t="s">
        <v>166</v>
      </c>
      <c r="V104" s="477">
        <f>IF(V102="",V103-V101,V103-V102)</f>
        <v>0</v>
      </c>
      <c r="W104" s="416" t="s">
        <v>166</v>
      </c>
      <c r="X104" s="426">
        <f>IF(X102="",X103-X101,X103-X102)</f>
        <v>0</v>
      </c>
      <c r="Y104" s="816"/>
      <c r="Z104" s="817"/>
      <c r="AA104" s="792"/>
      <c r="AB104" s="792"/>
      <c r="AC104" s="792"/>
      <c r="AD104" s="792"/>
      <c r="AE104" s="792"/>
      <c r="AF104" s="792"/>
    </row>
    <row r="105" spans="1:32" s="404" customFormat="1" ht="15" customHeight="1" x14ac:dyDescent="0.2">
      <c r="B105" s="824"/>
      <c r="C105" s="825"/>
      <c r="D105" s="792"/>
      <c r="E105" s="829"/>
      <c r="F105" s="832"/>
      <c r="G105" s="835"/>
      <c r="H105" s="829"/>
      <c r="I105" s="416" t="s">
        <v>165</v>
      </c>
      <c r="J105" s="415"/>
      <c r="K105" s="416" t="s">
        <v>164</v>
      </c>
      <c r="L105" s="415"/>
      <c r="M105" s="816"/>
      <c r="N105" s="817"/>
      <c r="O105" s="816"/>
      <c r="P105" s="817"/>
      <c r="Q105" s="816"/>
      <c r="R105" s="817"/>
      <c r="S105" s="816"/>
      <c r="T105" s="817"/>
      <c r="U105" s="857"/>
      <c r="V105" s="858"/>
      <c r="W105" s="816"/>
      <c r="X105" s="817"/>
      <c r="Y105" s="816"/>
      <c r="Z105" s="817"/>
      <c r="AA105" s="792"/>
      <c r="AB105" s="792"/>
      <c r="AC105" s="792"/>
      <c r="AD105" s="792"/>
      <c r="AE105" s="792"/>
      <c r="AF105" s="792"/>
    </row>
    <row r="106" spans="1:32" s="404" customFormat="1" ht="15" customHeight="1" x14ac:dyDescent="0.2">
      <c r="B106" s="826"/>
      <c r="C106" s="827"/>
      <c r="D106" s="793"/>
      <c r="E106" s="830"/>
      <c r="F106" s="833"/>
      <c r="G106" s="836"/>
      <c r="H106" s="830"/>
      <c r="I106" s="406" t="s">
        <v>158</v>
      </c>
      <c r="J106" s="451"/>
      <c r="K106" s="820"/>
      <c r="L106" s="821"/>
      <c r="M106" s="818"/>
      <c r="N106" s="819"/>
      <c r="O106" s="818"/>
      <c r="P106" s="819"/>
      <c r="Q106" s="818"/>
      <c r="R106" s="819"/>
      <c r="S106" s="818"/>
      <c r="T106" s="819"/>
      <c r="U106" s="859"/>
      <c r="V106" s="860"/>
      <c r="W106" s="818"/>
      <c r="X106" s="819"/>
      <c r="Y106" s="818"/>
      <c r="Z106" s="819"/>
      <c r="AA106" s="793"/>
      <c r="AB106" s="793"/>
      <c r="AC106" s="793"/>
      <c r="AD106" s="793"/>
      <c r="AE106" s="793"/>
      <c r="AF106" s="793"/>
    </row>
    <row r="107" spans="1:32" ht="12.75" customHeight="1" x14ac:dyDescent="0.2">
      <c r="A107" s="404"/>
      <c r="B107" s="822" t="s">
        <v>603</v>
      </c>
      <c r="C107" s="823"/>
      <c r="D107" s="791" t="s">
        <v>2030</v>
      </c>
      <c r="E107" s="828" t="s">
        <v>186</v>
      </c>
      <c r="F107" s="831"/>
      <c r="G107" s="834"/>
      <c r="H107" s="828"/>
      <c r="I107" s="434" t="s">
        <v>184</v>
      </c>
      <c r="J107" s="438">
        <v>500000</v>
      </c>
      <c r="K107" s="434" t="s">
        <v>183</v>
      </c>
      <c r="L107" s="437"/>
      <c r="M107" s="434" t="s">
        <v>182</v>
      </c>
      <c r="N107" s="436">
        <f>J107</f>
        <v>500000</v>
      </c>
      <c r="O107" s="434" t="s">
        <v>181</v>
      </c>
      <c r="P107" s="435"/>
      <c r="Q107" s="434" t="s">
        <v>181</v>
      </c>
      <c r="R107" s="435"/>
      <c r="S107" s="434" t="s">
        <v>181</v>
      </c>
      <c r="T107" s="435"/>
      <c r="U107" s="434" t="s">
        <v>181</v>
      </c>
      <c r="V107" s="435"/>
      <c r="W107" s="434" t="s">
        <v>181</v>
      </c>
      <c r="X107" s="435"/>
      <c r="Y107" s="434" t="s">
        <v>180</v>
      </c>
      <c r="Z107" s="433"/>
      <c r="AA107" s="791" t="s">
        <v>240</v>
      </c>
      <c r="AB107" s="791" t="s">
        <v>240</v>
      </c>
      <c r="AC107" s="791" t="s">
        <v>240</v>
      </c>
      <c r="AD107" s="791" t="s">
        <v>240</v>
      </c>
      <c r="AE107" s="791" t="s">
        <v>240</v>
      </c>
      <c r="AF107" s="791" t="s">
        <v>240</v>
      </c>
    </row>
    <row r="108" spans="1:32" ht="15" customHeight="1" x14ac:dyDescent="0.2">
      <c r="A108" s="404"/>
      <c r="B108" s="824"/>
      <c r="C108" s="825"/>
      <c r="D108" s="792"/>
      <c r="E108" s="829"/>
      <c r="F108" s="832"/>
      <c r="G108" s="835"/>
      <c r="H108" s="829"/>
      <c r="I108" s="416" t="s">
        <v>179</v>
      </c>
      <c r="J108" s="432"/>
      <c r="K108" s="416" t="s">
        <v>177</v>
      </c>
      <c r="L108" s="415"/>
      <c r="M108" s="416" t="s">
        <v>176</v>
      </c>
      <c r="N108" s="428">
        <f>N107</f>
        <v>500000</v>
      </c>
      <c r="O108" s="416" t="s">
        <v>175</v>
      </c>
      <c r="P108" s="426"/>
      <c r="Q108" s="416" t="s">
        <v>175</v>
      </c>
      <c r="R108" s="426"/>
      <c r="S108" s="416" t="s">
        <v>175</v>
      </c>
      <c r="T108" s="426"/>
      <c r="U108" s="416" t="s">
        <v>175</v>
      </c>
      <c r="V108" s="426"/>
      <c r="W108" s="416" t="s">
        <v>175</v>
      </c>
      <c r="X108" s="426"/>
      <c r="Y108" s="416" t="s">
        <v>174</v>
      </c>
      <c r="Z108" s="430"/>
      <c r="AA108" s="792"/>
      <c r="AB108" s="792"/>
      <c r="AC108" s="792"/>
      <c r="AD108" s="792"/>
      <c r="AE108" s="792"/>
      <c r="AF108" s="792"/>
    </row>
    <row r="109" spans="1:32" ht="39" customHeight="1" x14ac:dyDescent="0.2">
      <c r="A109" s="404"/>
      <c r="B109" s="824"/>
      <c r="C109" s="825"/>
      <c r="D109" s="792"/>
      <c r="E109" s="829"/>
      <c r="F109" s="832"/>
      <c r="G109" s="835"/>
      <c r="H109" s="829"/>
      <c r="I109" s="416" t="s">
        <v>173</v>
      </c>
      <c r="J109" s="429"/>
      <c r="K109" s="416" t="s">
        <v>171</v>
      </c>
      <c r="L109" s="427"/>
      <c r="M109" s="416" t="s">
        <v>170</v>
      </c>
      <c r="N109" s="428"/>
      <c r="O109" s="416" t="s">
        <v>169</v>
      </c>
      <c r="P109" s="426"/>
      <c r="Q109" s="416" t="s">
        <v>169</v>
      </c>
      <c r="R109" s="426"/>
      <c r="S109" s="416" t="s">
        <v>169</v>
      </c>
      <c r="T109" s="426"/>
      <c r="U109" s="416" t="s">
        <v>169</v>
      </c>
      <c r="V109" s="426"/>
      <c r="W109" s="416" t="s">
        <v>169</v>
      </c>
      <c r="X109" s="426"/>
      <c r="Y109" s="816"/>
      <c r="Z109" s="817"/>
      <c r="AA109" s="792"/>
      <c r="AB109" s="792"/>
      <c r="AC109" s="792"/>
      <c r="AD109" s="792"/>
      <c r="AE109" s="792"/>
      <c r="AF109" s="792"/>
    </row>
    <row r="110" spans="1:32" ht="15" customHeight="1" x14ac:dyDescent="0.2">
      <c r="A110" s="404"/>
      <c r="B110" s="824"/>
      <c r="C110" s="825"/>
      <c r="D110" s="792"/>
      <c r="E110" s="829"/>
      <c r="F110" s="832"/>
      <c r="G110" s="835"/>
      <c r="H110" s="829"/>
      <c r="I110" s="416" t="s">
        <v>168</v>
      </c>
      <c r="J110" s="427"/>
      <c r="K110" s="416" t="s">
        <v>167</v>
      </c>
      <c r="L110" s="427"/>
      <c r="M110" s="816"/>
      <c r="N110" s="817"/>
      <c r="O110" s="416" t="s">
        <v>166</v>
      </c>
      <c r="P110" s="426">
        <f>IF(P108="",P109-P107,P109-P108)</f>
        <v>0</v>
      </c>
      <c r="Q110" s="416" t="s">
        <v>166</v>
      </c>
      <c r="R110" s="426">
        <f>IF(R108="",R109-R107,R109-R108)</f>
        <v>0</v>
      </c>
      <c r="S110" s="416" t="s">
        <v>166</v>
      </c>
      <c r="T110" s="426">
        <f>IF(T108="",T109-T107,T109-T108)</f>
        <v>0</v>
      </c>
      <c r="U110" s="416" t="s">
        <v>166</v>
      </c>
      <c r="V110" s="426">
        <f>IF(V108="",V109-V107,V109-V108)</f>
        <v>0</v>
      </c>
      <c r="W110" s="416" t="s">
        <v>166</v>
      </c>
      <c r="X110" s="426">
        <f>IF(X108="",X109-X107,X109-X108)</f>
        <v>0</v>
      </c>
      <c r="Y110" s="816"/>
      <c r="Z110" s="817"/>
      <c r="AA110" s="792"/>
      <c r="AB110" s="792"/>
      <c r="AC110" s="792"/>
      <c r="AD110" s="792"/>
      <c r="AE110" s="792"/>
      <c r="AF110" s="792"/>
    </row>
    <row r="111" spans="1:32" ht="15" customHeight="1" x14ac:dyDescent="0.2">
      <c r="A111" s="404"/>
      <c r="B111" s="824"/>
      <c r="C111" s="825"/>
      <c r="D111" s="792"/>
      <c r="E111" s="829"/>
      <c r="F111" s="832"/>
      <c r="G111" s="835"/>
      <c r="H111" s="829"/>
      <c r="I111" s="416" t="s">
        <v>165</v>
      </c>
      <c r="J111" s="415"/>
      <c r="K111" s="416" t="s">
        <v>164</v>
      </c>
      <c r="L111" s="415"/>
      <c r="M111" s="816"/>
      <c r="N111" s="817"/>
      <c r="O111" s="816"/>
      <c r="P111" s="817"/>
      <c r="Q111" s="816"/>
      <c r="R111" s="817"/>
      <c r="S111" s="816"/>
      <c r="T111" s="817"/>
      <c r="U111" s="816"/>
      <c r="V111" s="817"/>
      <c r="W111" s="816"/>
      <c r="X111" s="817"/>
      <c r="Y111" s="816"/>
      <c r="Z111" s="817"/>
      <c r="AA111" s="792"/>
      <c r="AB111" s="792"/>
      <c r="AC111" s="792"/>
      <c r="AD111" s="792"/>
      <c r="AE111" s="792"/>
      <c r="AF111" s="792"/>
    </row>
    <row r="112" spans="1:32" ht="15" customHeight="1" x14ac:dyDescent="0.2">
      <c r="A112" s="404"/>
      <c r="B112" s="826"/>
      <c r="C112" s="827"/>
      <c r="D112" s="793"/>
      <c r="E112" s="830"/>
      <c r="F112" s="833"/>
      <c r="G112" s="836"/>
      <c r="H112" s="830"/>
      <c r="I112" s="406" t="s">
        <v>158</v>
      </c>
      <c r="J112" s="451"/>
      <c r="K112" s="820"/>
      <c r="L112" s="821"/>
      <c r="M112" s="818"/>
      <c r="N112" s="819"/>
      <c r="O112" s="818"/>
      <c r="P112" s="819"/>
      <c r="Q112" s="818"/>
      <c r="R112" s="819"/>
      <c r="S112" s="818"/>
      <c r="T112" s="819"/>
      <c r="U112" s="818"/>
      <c r="V112" s="819"/>
      <c r="W112" s="818"/>
      <c r="X112" s="819"/>
      <c r="Y112" s="818"/>
      <c r="Z112" s="819"/>
      <c r="AA112" s="793"/>
      <c r="AB112" s="793"/>
      <c r="AC112" s="793"/>
      <c r="AD112" s="793"/>
      <c r="AE112" s="793"/>
      <c r="AF112" s="793"/>
    </row>
    <row r="113" spans="1:32" s="404" customFormat="1" ht="12.75" customHeight="1" x14ac:dyDescent="0.2">
      <c r="A113" s="402"/>
      <c r="B113" s="822" t="s">
        <v>1894</v>
      </c>
      <c r="C113" s="823"/>
      <c r="D113" s="791" t="s">
        <v>2031</v>
      </c>
      <c r="E113" s="828" t="s">
        <v>2020</v>
      </c>
      <c r="F113" s="831"/>
      <c r="G113" s="834"/>
      <c r="H113" s="828"/>
      <c r="I113" s="434" t="s">
        <v>184</v>
      </c>
      <c r="J113" s="438"/>
      <c r="K113" s="434" t="s">
        <v>183</v>
      </c>
      <c r="L113" s="437"/>
      <c r="M113" s="434" t="s">
        <v>182</v>
      </c>
      <c r="N113" s="436">
        <f>J113</f>
        <v>0</v>
      </c>
      <c r="O113" s="434" t="s">
        <v>181</v>
      </c>
      <c r="P113" s="435"/>
      <c r="Q113" s="434" t="s">
        <v>181</v>
      </c>
      <c r="R113" s="435"/>
      <c r="S113" s="434" t="s">
        <v>181</v>
      </c>
      <c r="T113" s="435"/>
      <c r="U113" s="434" t="s">
        <v>181</v>
      </c>
      <c r="V113" s="435"/>
      <c r="W113" s="434" t="s">
        <v>181</v>
      </c>
      <c r="X113" s="435"/>
      <c r="Y113" s="434" t="s">
        <v>180</v>
      </c>
      <c r="Z113" s="433"/>
      <c r="AA113" s="791" t="s">
        <v>959</v>
      </c>
      <c r="AB113" s="791" t="s">
        <v>959</v>
      </c>
      <c r="AC113" s="791" t="s">
        <v>959</v>
      </c>
      <c r="AD113" s="791" t="s">
        <v>1995</v>
      </c>
      <c r="AE113" s="791" t="s">
        <v>1995</v>
      </c>
      <c r="AF113" s="791" t="s">
        <v>1995</v>
      </c>
    </row>
    <row r="114" spans="1:32" s="404" customFormat="1" ht="15" customHeight="1" x14ac:dyDescent="0.2">
      <c r="A114" s="402"/>
      <c r="B114" s="824"/>
      <c r="C114" s="825"/>
      <c r="D114" s="792"/>
      <c r="E114" s="829"/>
      <c r="F114" s="832"/>
      <c r="G114" s="835"/>
      <c r="H114" s="829"/>
      <c r="I114" s="416" t="s">
        <v>179</v>
      </c>
      <c r="J114" s="432"/>
      <c r="K114" s="416" t="s">
        <v>177</v>
      </c>
      <c r="L114" s="415"/>
      <c r="M114" s="416" t="s">
        <v>176</v>
      </c>
      <c r="N114" s="428">
        <f>N113</f>
        <v>0</v>
      </c>
      <c r="O114" s="416" t="s">
        <v>175</v>
      </c>
      <c r="P114" s="426"/>
      <c r="Q114" s="416" t="s">
        <v>175</v>
      </c>
      <c r="R114" s="426"/>
      <c r="S114" s="416" t="s">
        <v>175</v>
      </c>
      <c r="T114" s="426"/>
      <c r="U114" s="416" t="s">
        <v>175</v>
      </c>
      <c r="V114" s="426"/>
      <c r="W114" s="416" t="s">
        <v>175</v>
      </c>
      <c r="X114" s="426"/>
      <c r="Y114" s="416" t="s">
        <v>174</v>
      </c>
      <c r="Z114" s="430"/>
      <c r="AA114" s="792"/>
      <c r="AB114" s="792"/>
      <c r="AC114" s="792"/>
      <c r="AD114" s="792"/>
      <c r="AE114" s="792"/>
      <c r="AF114" s="792"/>
    </row>
    <row r="115" spans="1:32" s="404" customFormat="1" x14ac:dyDescent="0.2">
      <c r="A115" s="402"/>
      <c r="B115" s="824"/>
      <c r="C115" s="825"/>
      <c r="D115" s="792"/>
      <c r="E115" s="829"/>
      <c r="F115" s="832"/>
      <c r="G115" s="835"/>
      <c r="H115" s="829"/>
      <c r="I115" s="416" t="s">
        <v>173</v>
      </c>
      <c r="J115" s="429"/>
      <c r="K115" s="416" t="s">
        <v>171</v>
      </c>
      <c r="L115" s="427"/>
      <c r="M115" s="416" t="s">
        <v>170</v>
      </c>
      <c r="N115" s="428"/>
      <c r="O115" s="416" t="s">
        <v>169</v>
      </c>
      <c r="P115" s="426"/>
      <c r="Q115" s="416" t="s">
        <v>169</v>
      </c>
      <c r="R115" s="426"/>
      <c r="S115" s="416" t="s">
        <v>169</v>
      </c>
      <c r="T115" s="426"/>
      <c r="U115" s="416" t="s">
        <v>169</v>
      </c>
      <c r="V115" s="426"/>
      <c r="W115" s="416" t="s">
        <v>169</v>
      </c>
      <c r="X115" s="426"/>
      <c r="Y115" s="816"/>
      <c r="Z115" s="817"/>
      <c r="AA115" s="792"/>
      <c r="AB115" s="792"/>
      <c r="AC115" s="792"/>
      <c r="AD115" s="792"/>
      <c r="AE115" s="792"/>
      <c r="AF115" s="792"/>
    </row>
    <row r="116" spans="1:32" s="404" customFormat="1" ht="15" customHeight="1" x14ac:dyDescent="0.2">
      <c r="A116" s="402"/>
      <c r="B116" s="824"/>
      <c r="C116" s="825"/>
      <c r="D116" s="792"/>
      <c r="E116" s="829"/>
      <c r="F116" s="832"/>
      <c r="G116" s="835"/>
      <c r="H116" s="829"/>
      <c r="I116" s="416" t="s">
        <v>168</v>
      </c>
      <c r="J116" s="427"/>
      <c r="K116" s="416" t="s">
        <v>167</v>
      </c>
      <c r="L116" s="427"/>
      <c r="M116" s="816"/>
      <c r="N116" s="817"/>
      <c r="O116" s="416" t="s">
        <v>166</v>
      </c>
      <c r="P116" s="426">
        <f>IF(P114="",P115-P113,P115-P114)</f>
        <v>0</v>
      </c>
      <c r="Q116" s="416" t="s">
        <v>166</v>
      </c>
      <c r="R116" s="426">
        <f>IF(R114="",R115-R113,R115-R114)</f>
        <v>0</v>
      </c>
      <c r="S116" s="416" t="s">
        <v>166</v>
      </c>
      <c r="T116" s="426">
        <f>IF(T114="",T115-T113,T115-T114)</f>
        <v>0</v>
      </c>
      <c r="U116" s="416" t="s">
        <v>166</v>
      </c>
      <c r="V116" s="426">
        <f>IF(V114="",V115-V113,V115-V114)</f>
        <v>0</v>
      </c>
      <c r="W116" s="416" t="s">
        <v>166</v>
      </c>
      <c r="X116" s="426">
        <f>IF(X114="",X115-X113,X115-X114)</f>
        <v>0</v>
      </c>
      <c r="Y116" s="816"/>
      <c r="Z116" s="817"/>
      <c r="AA116" s="792"/>
      <c r="AB116" s="792"/>
      <c r="AC116" s="792"/>
      <c r="AD116" s="792"/>
      <c r="AE116" s="792"/>
      <c r="AF116" s="792"/>
    </row>
    <row r="117" spans="1:32" s="404" customFormat="1" ht="15" customHeight="1" x14ac:dyDescent="0.2">
      <c r="A117" s="402"/>
      <c r="B117" s="824"/>
      <c r="C117" s="825"/>
      <c r="D117" s="792"/>
      <c r="E117" s="829"/>
      <c r="F117" s="832"/>
      <c r="G117" s="835"/>
      <c r="H117" s="829"/>
      <c r="I117" s="416" t="s">
        <v>165</v>
      </c>
      <c r="J117" s="415"/>
      <c r="K117" s="416" t="s">
        <v>164</v>
      </c>
      <c r="L117" s="415"/>
      <c r="M117" s="816"/>
      <c r="N117" s="817"/>
      <c r="O117" s="816"/>
      <c r="P117" s="817"/>
      <c r="Q117" s="816"/>
      <c r="R117" s="817"/>
      <c r="S117" s="816"/>
      <c r="T117" s="817"/>
      <c r="U117" s="816"/>
      <c r="V117" s="817"/>
      <c r="W117" s="816"/>
      <c r="X117" s="817"/>
      <c r="Y117" s="816"/>
      <c r="Z117" s="817"/>
      <c r="AA117" s="792"/>
      <c r="AB117" s="792"/>
      <c r="AC117" s="792"/>
      <c r="AD117" s="792"/>
      <c r="AE117" s="792"/>
      <c r="AF117" s="792"/>
    </row>
    <row r="118" spans="1:32" s="404" customFormat="1" ht="29.25" customHeight="1" x14ac:dyDescent="0.2">
      <c r="A118" s="402"/>
      <c r="B118" s="826"/>
      <c r="C118" s="827"/>
      <c r="D118" s="793"/>
      <c r="E118" s="830"/>
      <c r="F118" s="833"/>
      <c r="G118" s="836"/>
      <c r="H118" s="830"/>
      <c r="I118" s="406" t="s">
        <v>158</v>
      </c>
      <c r="J118" s="451"/>
      <c r="K118" s="820"/>
      <c r="L118" s="821"/>
      <c r="M118" s="818"/>
      <c r="N118" s="819"/>
      <c r="O118" s="818"/>
      <c r="P118" s="819"/>
      <c r="Q118" s="818"/>
      <c r="R118" s="819"/>
      <c r="S118" s="818"/>
      <c r="T118" s="819"/>
      <c r="U118" s="818"/>
      <c r="V118" s="819"/>
      <c r="W118" s="818"/>
      <c r="X118" s="819"/>
      <c r="Y118" s="818"/>
      <c r="Z118" s="819"/>
      <c r="AA118" s="793"/>
      <c r="AB118" s="793"/>
      <c r="AC118" s="793"/>
      <c r="AD118" s="793"/>
      <c r="AE118" s="793"/>
      <c r="AF118" s="793"/>
    </row>
    <row r="119" spans="1:32" s="404" customFormat="1" ht="12.75" customHeight="1" x14ac:dyDescent="0.2">
      <c r="B119" s="822" t="s">
        <v>461</v>
      </c>
      <c r="C119" s="823"/>
      <c r="D119" s="791" t="s">
        <v>458</v>
      </c>
      <c r="E119" s="828" t="s">
        <v>219</v>
      </c>
      <c r="F119" s="831"/>
      <c r="G119" s="834"/>
      <c r="H119" s="828" t="s">
        <v>193</v>
      </c>
      <c r="I119" s="434" t="s">
        <v>184</v>
      </c>
      <c r="J119" s="438">
        <v>246100</v>
      </c>
      <c r="K119" s="434" t="s">
        <v>183</v>
      </c>
      <c r="L119" s="437"/>
      <c r="M119" s="434" t="s">
        <v>182</v>
      </c>
      <c r="N119" s="436">
        <f>J119</f>
        <v>246100</v>
      </c>
      <c r="O119" s="434" t="s">
        <v>181</v>
      </c>
      <c r="P119" s="435"/>
      <c r="Q119" s="434" t="s">
        <v>181</v>
      </c>
      <c r="R119" s="435"/>
      <c r="S119" s="434" t="s">
        <v>181</v>
      </c>
      <c r="T119" s="435"/>
      <c r="U119" s="434" t="s">
        <v>181</v>
      </c>
      <c r="V119" s="435"/>
      <c r="W119" s="434" t="s">
        <v>181</v>
      </c>
      <c r="X119" s="435"/>
      <c r="Y119" s="434" t="s">
        <v>180</v>
      </c>
      <c r="Z119" s="433"/>
      <c r="AA119" s="791" t="s">
        <v>4</v>
      </c>
      <c r="AB119" s="791" t="s">
        <v>4</v>
      </c>
      <c r="AC119" s="791" t="s">
        <v>4</v>
      </c>
      <c r="AD119" s="791" t="s">
        <v>4</v>
      </c>
      <c r="AE119" s="791" t="s">
        <v>4</v>
      </c>
      <c r="AF119" s="791" t="s">
        <v>4</v>
      </c>
    </row>
    <row r="120" spans="1:32" s="404" customFormat="1" ht="15" customHeight="1" x14ac:dyDescent="0.2">
      <c r="B120" s="824"/>
      <c r="C120" s="825"/>
      <c r="D120" s="792"/>
      <c r="E120" s="829"/>
      <c r="F120" s="832"/>
      <c r="G120" s="835"/>
      <c r="H120" s="829"/>
      <c r="I120" s="416" t="s">
        <v>179</v>
      </c>
      <c r="J120" s="432"/>
      <c r="K120" s="416" t="s">
        <v>177</v>
      </c>
      <c r="L120" s="415"/>
      <c r="M120" s="416" t="s">
        <v>176</v>
      </c>
      <c r="N120" s="428">
        <f>N119</f>
        <v>246100</v>
      </c>
      <c r="O120" s="416" t="s">
        <v>175</v>
      </c>
      <c r="P120" s="426"/>
      <c r="Q120" s="416" t="s">
        <v>175</v>
      </c>
      <c r="R120" s="426"/>
      <c r="S120" s="416" t="s">
        <v>175</v>
      </c>
      <c r="T120" s="426"/>
      <c r="U120" s="416" t="s">
        <v>175</v>
      </c>
      <c r="V120" s="426"/>
      <c r="W120" s="416" t="s">
        <v>175</v>
      </c>
      <c r="X120" s="426"/>
      <c r="Y120" s="416" t="s">
        <v>174</v>
      </c>
      <c r="Z120" s="430"/>
      <c r="AA120" s="792"/>
      <c r="AB120" s="792"/>
      <c r="AC120" s="792"/>
      <c r="AD120" s="792"/>
      <c r="AE120" s="792"/>
      <c r="AF120" s="792"/>
    </row>
    <row r="121" spans="1:32" s="404" customFormat="1" ht="39" customHeight="1" x14ac:dyDescent="0.2">
      <c r="B121" s="824"/>
      <c r="C121" s="825"/>
      <c r="D121" s="792"/>
      <c r="E121" s="829"/>
      <c r="F121" s="832"/>
      <c r="G121" s="835"/>
      <c r="H121" s="829"/>
      <c r="I121" s="416" t="s">
        <v>173</v>
      </c>
      <c r="J121" s="429"/>
      <c r="K121" s="416" t="s">
        <v>171</v>
      </c>
      <c r="L121" s="427"/>
      <c r="M121" s="416" t="s">
        <v>170</v>
      </c>
      <c r="N121" s="428"/>
      <c r="O121" s="416" t="s">
        <v>169</v>
      </c>
      <c r="P121" s="426"/>
      <c r="Q121" s="416" t="s">
        <v>169</v>
      </c>
      <c r="R121" s="426"/>
      <c r="S121" s="416" t="s">
        <v>169</v>
      </c>
      <c r="T121" s="426"/>
      <c r="U121" s="416" t="s">
        <v>169</v>
      </c>
      <c r="V121" s="426"/>
      <c r="W121" s="416" t="s">
        <v>169</v>
      </c>
      <c r="X121" s="426"/>
      <c r="Y121" s="816"/>
      <c r="Z121" s="817"/>
      <c r="AA121" s="792"/>
      <c r="AB121" s="792"/>
      <c r="AC121" s="792"/>
      <c r="AD121" s="792"/>
      <c r="AE121" s="792"/>
      <c r="AF121" s="792"/>
    </row>
    <row r="122" spans="1:32" s="404" customFormat="1" ht="15" customHeight="1" x14ac:dyDescent="0.2">
      <c r="B122" s="824"/>
      <c r="C122" s="825"/>
      <c r="D122" s="792"/>
      <c r="E122" s="829"/>
      <c r="F122" s="832"/>
      <c r="G122" s="835"/>
      <c r="H122" s="829"/>
      <c r="I122" s="416" t="s">
        <v>168</v>
      </c>
      <c r="J122" s="427"/>
      <c r="K122" s="416" t="s">
        <v>167</v>
      </c>
      <c r="L122" s="427"/>
      <c r="M122" s="816"/>
      <c r="N122" s="817"/>
      <c r="O122" s="416" t="s">
        <v>166</v>
      </c>
      <c r="P122" s="426">
        <f>IF(P120="",P121-P119,P121-P120)</f>
        <v>0</v>
      </c>
      <c r="Q122" s="416" t="s">
        <v>166</v>
      </c>
      <c r="R122" s="426">
        <f>IF(R120="",R121-R119,R121-R120)</f>
        <v>0</v>
      </c>
      <c r="S122" s="416" t="s">
        <v>166</v>
      </c>
      <c r="T122" s="426">
        <f>IF(T120="",T121-T119,T121-T120)</f>
        <v>0</v>
      </c>
      <c r="U122" s="416" t="s">
        <v>166</v>
      </c>
      <c r="V122" s="426">
        <f>IF(V120="",V121-V119,V121-V120)</f>
        <v>0</v>
      </c>
      <c r="W122" s="416" t="s">
        <v>166</v>
      </c>
      <c r="X122" s="426">
        <f>IF(X120="",X121-X119,X121-X120)</f>
        <v>0</v>
      </c>
      <c r="Y122" s="816"/>
      <c r="Z122" s="817"/>
      <c r="AA122" s="792"/>
      <c r="AB122" s="792"/>
      <c r="AC122" s="792"/>
      <c r="AD122" s="792"/>
      <c r="AE122" s="792"/>
      <c r="AF122" s="792"/>
    </row>
    <row r="123" spans="1:32" s="404" customFormat="1" ht="15" customHeight="1" x14ac:dyDescent="0.2">
      <c r="B123" s="824"/>
      <c r="C123" s="825"/>
      <c r="D123" s="792"/>
      <c r="E123" s="829"/>
      <c r="F123" s="832"/>
      <c r="G123" s="835"/>
      <c r="H123" s="829"/>
      <c r="I123" s="416" t="s">
        <v>165</v>
      </c>
      <c r="J123" s="415"/>
      <c r="K123" s="416" t="s">
        <v>164</v>
      </c>
      <c r="L123" s="415"/>
      <c r="M123" s="816"/>
      <c r="N123" s="817"/>
      <c r="O123" s="816"/>
      <c r="P123" s="817"/>
      <c r="Q123" s="816"/>
      <c r="R123" s="817"/>
      <c r="S123" s="816"/>
      <c r="T123" s="817"/>
      <c r="U123" s="816"/>
      <c r="V123" s="817"/>
      <c r="W123" s="816"/>
      <c r="X123" s="817"/>
      <c r="Y123" s="816"/>
      <c r="Z123" s="817"/>
      <c r="AA123" s="792"/>
      <c r="AB123" s="792"/>
      <c r="AC123" s="792"/>
      <c r="AD123" s="792"/>
      <c r="AE123" s="792"/>
      <c r="AF123" s="792"/>
    </row>
    <row r="124" spans="1:32" s="404" customFormat="1" ht="15" customHeight="1" x14ac:dyDescent="0.2">
      <c r="B124" s="826"/>
      <c r="C124" s="827"/>
      <c r="D124" s="793"/>
      <c r="E124" s="830"/>
      <c r="F124" s="833"/>
      <c r="G124" s="836"/>
      <c r="H124" s="830"/>
      <c r="I124" s="406" t="s">
        <v>158</v>
      </c>
      <c r="J124" s="451"/>
      <c r="K124" s="820"/>
      <c r="L124" s="821"/>
      <c r="M124" s="818"/>
      <c r="N124" s="819"/>
      <c r="O124" s="818"/>
      <c r="P124" s="819"/>
      <c r="Q124" s="818"/>
      <c r="R124" s="819"/>
      <c r="S124" s="818"/>
      <c r="T124" s="819"/>
      <c r="U124" s="818"/>
      <c r="V124" s="819"/>
      <c r="W124" s="818"/>
      <c r="X124" s="819"/>
      <c r="Y124" s="818"/>
      <c r="Z124" s="819"/>
      <c r="AA124" s="793"/>
      <c r="AB124" s="793"/>
      <c r="AC124" s="793"/>
      <c r="AD124" s="793"/>
      <c r="AE124" s="793"/>
      <c r="AF124" s="793"/>
    </row>
    <row r="125" spans="1:32" s="404" customFormat="1" ht="12.75" customHeight="1" x14ac:dyDescent="0.2">
      <c r="A125" s="402"/>
      <c r="B125" s="822" t="s">
        <v>1693</v>
      </c>
      <c r="C125" s="823"/>
      <c r="D125" s="791" t="s">
        <v>577</v>
      </c>
      <c r="E125" s="828" t="s">
        <v>206</v>
      </c>
      <c r="F125" s="831">
        <v>4.34</v>
      </c>
      <c r="G125" s="834"/>
      <c r="H125" s="828" t="s">
        <v>193</v>
      </c>
      <c r="I125" s="434" t="s">
        <v>184</v>
      </c>
      <c r="J125" s="438">
        <v>2492000</v>
      </c>
      <c r="K125" s="434" t="s">
        <v>183</v>
      </c>
      <c r="L125" s="437"/>
      <c r="M125" s="434" t="s">
        <v>182</v>
      </c>
      <c r="N125" s="436">
        <f>J125</f>
        <v>2492000</v>
      </c>
      <c r="O125" s="434" t="s">
        <v>181</v>
      </c>
      <c r="P125" s="435"/>
      <c r="Q125" s="434" t="s">
        <v>181</v>
      </c>
      <c r="R125" s="435">
        <v>0.5232</v>
      </c>
      <c r="S125" s="434" t="s">
        <v>181</v>
      </c>
      <c r="T125" s="435"/>
      <c r="U125" s="434" t="s">
        <v>181</v>
      </c>
      <c r="V125" s="435"/>
      <c r="W125" s="434" t="s">
        <v>181</v>
      </c>
      <c r="X125" s="435"/>
      <c r="Y125" s="434" t="s">
        <v>180</v>
      </c>
      <c r="Z125" s="433"/>
      <c r="AA125" s="791" t="s">
        <v>1048</v>
      </c>
      <c r="AB125" s="791" t="s">
        <v>1047</v>
      </c>
      <c r="AC125" s="791" t="s">
        <v>1047</v>
      </c>
      <c r="AD125" s="791"/>
      <c r="AE125" s="791"/>
      <c r="AF125" s="791" t="s">
        <v>4</v>
      </c>
    </row>
    <row r="126" spans="1:32" s="404" customFormat="1" ht="15" customHeight="1" x14ac:dyDescent="0.2">
      <c r="A126" s="402"/>
      <c r="B126" s="824"/>
      <c r="C126" s="825"/>
      <c r="D126" s="792"/>
      <c r="E126" s="829"/>
      <c r="F126" s="832"/>
      <c r="G126" s="835"/>
      <c r="H126" s="829"/>
      <c r="I126" s="416" t="s">
        <v>179</v>
      </c>
      <c r="J126" s="432"/>
      <c r="K126" s="416" t="s">
        <v>177</v>
      </c>
      <c r="L126" s="415">
        <f>L125+L128</f>
        <v>0</v>
      </c>
      <c r="M126" s="416" t="s">
        <v>176</v>
      </c>
      <c r="N126" s="428">
        <f>N125</f>
        <v>2492000</v>
      </c>
      <c r="O126" s="416" t="s">
        <v>175</v>
      </c>
      <c r="P126" s="426"/>
      <c r="Q126" s="416" t="s">
        <v>175</v>
      </c>
      <c r="R126" s="426"/>
      <c r="S126" s="416" t="s">
        <v>175</v>
      </c>
      <c r="T126" s="426"/>
      <c r="U126" s="416" t="s">
        <v>175</v>
      </c>
      <c r="V126" s="426"/>
      <c r="W126" s="416" t="s">
        <v>175</v>
      </c>
      <c r="X126" s="426"/>
      <c r="Y126" s="416" t="s">
        <v>174</v>
      </c>
      <c r="Z126" s="430"/>
      <c r="AA126" s="792"/>
      <c r="AB126" s="792"/>
      <c r="AC126" s="792"/>
      <c r="AD126" s="792"/>
      <c r="AE126" s="792"/>
      <c r="AF126" s="792"/>
    </row>
    <row r="127" spans="1:32" s="404" customFormat="1" x14ac:dyDescent="0.2">
      <c r="A127" s="402"/>
      <c r="B127" s="824"/>
      <c r="C127" s="825"/>
      <c r="D127" s="792"/>
      <c r="E127" s="829"/>
      <c r="F127" s="832"/>
      <c r="G127" s="835"/>
      <c r="H127" s="829"/>
      <c r="I127" s="416" t="s">
        <v>173</v>
      </c>
      <c r="J127" s="429" t="s">
        <v>193</v>
      </c>
      <c r="K127" s="416" t="s">
        <v>171</v>
      </c>
      <c r="L127" s="427"/>
      <c r="M127" s="416" t="s">
        <v>170</v>
      </c>
      <c r="N127" s="428"/>
      <c r="O127" s="416" t="s">
        <v>169</v>
      </c>
      <c r="P127" s="426"/>
      <c r="Q127" s="416" t="s">
        <v>169</v>
      </c>
      <c r="R127" s="426">
        <v>0.5232</v>
      </c>
      <c r="S127" s="416" t="s">
        <v>169</v>
      </c>
      <c r="T127" s="426"/>
      <c r="U127" s="416" t="s">
        <v>169</v>
      </c>
      <c r="V127" s="426"/>
      <c r="W127" s="416" t="s">
        <v>169</v>
      </c>
      <c r="X127" s="426"/>
      <c r="Y127" s="816"/>
      <c r="Z127" s="817"/>
      <c r="AA127" s="792"/>
      <c r="AB127" s="792"/>
      <c r="AC127" s="792"/>
      <c r="AD127" s="792"/>
      <c r="AE127" s="792"/>
      <c r="AF127" s="792"/>
    </row>
    <row r="128" spans="1:32" s="404" customFormat="1" ht="15" customHeight="1" x14ac:dyDescent="0.2">
      <c r="A128" s="402"/>
      <c r="B128" s="824"/>
      <c r="C128" s="825"/>
      <c r="D128" s="792"/>
      <c r="E128" s="829"/>
      <c r="F128" s="832"/>
      <c r="G128" s="835"/>
      <c r="H128" s="829"/>
      <c r="I128" s="416" t="s">
        <v>168</v>
      </c>
      <c r="J128" s="427"/>
      <c r="K128" s="416" t="s">
        <v>167</v>
      </c>
      <c r="L128" s="427"/>
      <c r="M128" s="816"/>
      <c r="N128" s="817"/>
      <c r="O128" s="416" t="s">
        <v>166</v>
      </c>
      <c r="P128" s="426">
        <f>IF(P126="",P127-P125,P127-P126)</f>
        <v>0</v>
      </c>
      <c r="Q128" s="416" t="s">
        <v>166</v>
      </c>
      <c r="R128" s="426">
        <f>IF(R126="",R127-R125,R127-R126)</f>
        <v>0</v>
      </c>
      <c r="S128" s="416" t="s">
        <v>166</v>
      </c>
      <c r="T128" s="426">
        <f>IF(T126="",T127-T125,T127-T126)</f>
        <v>0</v>
      </c>
      <c r="U128" s="416" t="s">
        <v>166</v>
      </c>
      <c r="V128" s="426">
        <f>IF(V126="",V127-V125,V127-V126)</f>
        <v>0</v>
      </c>
      <c r="W128" s="416" t="s">
        <v>166</v>
      </c>
      <c r="X128" s="426">
        <f>IF(X126="",X127-X125,X127-X126)</f>
        <v>0</v>
      </c>
      <c r="Y128" s="816"/>
      <c r="Z128" s="817"/>
      <c r="AA128" s="792"/>
      <c r="AB128" s="792"/>
      <c r="AC128" s="792"/>
      <c r="AD128" s="792"/>
      <c r="AE128" s="792"/>
      <c r="AF128" s="792"/>
    </row>
    <row r="129" spans="1:33" s="404" customFormat="1" ht="15" customHeight="1" x14ac:dyDescent="0.2">
      <c r="A129" s="402"/>
      <c r="B129" s="824"/>
      <c r="C129" s="825"/>
      <c r="D129" s="792"/>
      <c r="E129" s="829"/>
      <c r="F129" s="832"/>
      <c r="G129" s="835"/>
      <c r="H129" s="829"/>
      <c r="I129" s="416" t="s">
        <v>165</v>
      </c>
      <c r="J129" s="415"/>
      <c r="K129" s="416" t="s">
        <v>164</v>
      </c>
      <c r="L129" s="415"/>
      <c r="M129" s="816"/>
      <c r="N129" s="817"/>
      <c r="O129" s="816"/>
      <c r="P129" s="817"/>
      <c r="Q129" s="816"/>
      <c r="R129" s="817"/>
      <c r="S129" s="816"/>
      <c r="T129" s="817"/>
      <c r="U129" s="816"/>
      <c r="V129" s="817"/>
      <c r="W129" s="816"/>
      <c r="X129" s="817"/>
      <c r="Y129" s="816"/>
      <c r="Z129" s="817"/>
      <c r="AA129" s="792"/>
      <c r="AB129" s="792"/>
      <c r="AC129" s="792"/>
      <c r="AD129" s="792"/>
      <c r="AE129" s="792"/>
      <c r="AF129" s="792"/>
    </row>
    <row r="130" spans="1:33" s="404" customFormat="1" ht="15" customHeight="1" x14ac:dyDescent="0.2">
      <c r="A130" s="402"/>
      <c r="B130" s="826"/>
      <c r="C130" s="827"/>
      <c r="D130" s="793"/>
      <c r="E130" s="830"/>
      <c r="F130" s="833"/>
      <c r="G130" s="836"/>
      <c r="H130" s="830"/>
      <c r="I130" s="406" t="s">
        <v>158</v>
      </c>
      <c r="J130" s="451"/>
      <c r="K130" s="820"/>
      <c r="L130" s="821"/>
      <c r="M130" s="818"/>
      <c r="N130" s="819"/>
      <c r="O130" s="818"/>
      <c r="P130" s="819"/>
      <c r="Q130" s="818"/>
      <c r="R130" s="819"/>
      <c r="S130" s="818"/>
      <c r="T130" s="819"/>
      <c r="U130" s="818"/>
      <c r="V130" s="819"/>
      <c r="W130" s="818"/>
      <c r="X130" s="819"/>
      <c r="Y130" s="818"/>
      <c r="Z130" s="819"/>
      <c r="AA130" s="793"/>
      <c r="AB130" s="793"/>
      <c r="AC130" s="793"/>
      <c r="AD130" s="793"/>
      <c r="AE130" s="793"/>
      <c r="AF130" s="793"/>
    </row>
    <row r="131" spans="1:33" s="597" customFormat="1" ht="12.75" customHeight="1" x14ac:dyDescent="0.2">
      <c r="B131" s="794" t="s">
        <v>595</v>
      </c>
      <c r="C131" s="795"/>
      <c r="D131" s="800" t="s">
        <v>577</v>
      </c>
      <c r="E131" s="803" t="s">
        <v>206</v>
      </c>
      <c r="F131" s="806">
        <v>1.02</v>
      </c>
      <c r="G131" s="809" t="s">
        <v>218</v>
      </c>
      <c r="H131" s="803" t="s">
        <v>193</v>
      </c>
      <c r="I131" s="605" t="s">
        <v>184</v>
      </c>
      <c r="J131" s="606"/>
      <c r="K131" s="605" t="s">
        <v>183</v>
      </c>
      <c r="L131" s="631"/>
      <c r="M131" s="605" t="s">
        <v>182</v>
      </c>
      <c r="N131" s="608">
        <f>J131</f>
        <v>0</v>
      </c>
      <c r="O131" s="605" t="s">
        <v>181</v>
      </c>
      <c r="P131" s="609"/>
      <c r="Q131" s="605" t="s">
        <v>181</v>
      </c>
      <c r="R131" s="609"/>
      <c r="S131" s="605" t="s">
        <v>181</v>
      </c>
      <c r="T131" s="609"/>
      <c r="U131" s="605" t="s">
        <v>181</v>
      </c>
      <c r="V131" s="609"/>
      <c r="W131" s="466" t="s">
        <v>181</v>
      </c>
      <c r="X131" s="467"/>
      <c r="Y131" s="466" t="s">
        <v>180</v>
      </c>
      <c r="Z131" s="465"/>
      <c r="AA131" s="800" t="s">
        <v>240</v>
      </c>
      <c r="AB131" s="800" t="s">
        <v>240</v>
      </c>
      <c r="AC131" s="800" t="s">
        <v>240</v>
      </c>
      <c r="AF131" s="800" t="s">
        <v>240</v>
      </c>
      <c r="AG131" s="903"/>
    </row>
    <row r="132" spans="1:33" s="597" customFormat="1" ht="15" customHeight="1" x14ac:dyDescent="0.2">
      <c r="B132" s="796"/>
      <c r="C132" s="797"/>
      <c r="D132" s="801"/>
      <c r="E132" s="804"/>
      <c r="F132" s="807"/>
      <c r="G132" s="810"/>
      <c r="H132" s="804"/>
      <c r="I132" s="615" t="s">
        <v>179</v>
      </c>
      <c r="J132" s="616"/>
      <c r="K132" s="615" t="s">
        <v>177</v>
      </c>
      <c r="L132" s="617"/>
      <c r="M132" s="615" t="s">
        <v>176</v>
      </c>
      <c r="N132" s="618">
        <f>N131</f>
        <v>0</v>
      </c>
      <c r="O132" s="615" t="s">
        <v>175</v>
      </c>
      <c r="P132" s="619"/>
      <c r="Q132" s="615" t="s">
        <v>175</v>
      </c>
      <c r="R132" s="619"/>
      <c r="S132" s="615" t="s">
        <v>175</v>
      </c>
      <c r="T132" s="619"/>
      <c r="U132" s="615" t="s">
        <v>175</v>
      </c>
      <c r="V132" s="619"/>
      <c r="W132" s="463" t="s">
        <v>175</v>
      </c>
      <c r="X132" s="462"/>
      <c r="Y132" s="463" t="s">
        <v>174</v>
      </c>
      <c r="Z132" s="464"/>
      <c r="AA132" s="801"/>
      <c r="AB132" s="801"/>
      <c r="AC132" s="801"/>
      <c r="AF132" s="801"/>
      <c r="AG132" s="903"/>
    </row>
    <row r="133" spans="1:33" s="597" customFormat="1" ht="39" customHeight="1" x14ac:dyDescent="0.2">
      <c r="B133" s="796"/>
      <c r="C133" s="797"/>
      <c r="D133" s="801"/>
      <c r="E133" s="804"/>
      <c r="F133" s="807"/>
      <c r="G133" s="810"/>
      <c r="H133" s="804"/>
      <c r="I133" s="615" t="s">
        <v>173</v>
      </c>
      <c r="J133" s="621"/>
      <c r="K133" s="615" t="s">
        <v>171</v>
      </c>
      <c r="L133" s="622"/>
      <c r="M133" s="615" t="s">
        <v>170</v>
      </c>
      <c r="N133" s="618"/>
      <c r="O133" s="615" t="s">
        <v>169</v>
      </c>
      <c r="P133" s="619"/>
      <c r="Q133" s="615" t="s">
        <v>169</v>
      </c>
      <c r="R133" s="619"/>
      <c r="S133" s="615" t="s">
        <v>169</v>
      </c>
      <c r="T133" s="619"/>
      <c r="U133" s="615" t="s">
        <v>169</v>
      </c>
      <c r="V133" s="619"/>
      <c r="W133" s="463" t="s">
        <v>169</v>
      </c>
      <c r="X133" s="462"/>
      <c r="Y133" s="781"/>
      <c r="Z133" s="782"/>
      <c r="AA133" s="801"/>
      <c r="AB133" s="801"/>
      <c r="AC133" s="801"/>
      <c r="AF133" s="801"/>
      <c r="AG133" s="903"/>
    </row>
    <row r="134" spans="1:33" s="597" customFormat="1" ht="15" customHeight="1" x14ac:dyDescent="0.2">
      <c r="B134" s="796"/>
      <c r="C134" s="797"/>
      <c r="D134" s="801"/>
      <c r="E134" s="804"/>
      <c r="F134" s="807"/>
      <c r="G134" s="810"/>
      <c r="H134" s="804"/>
      <c r="I134" s="615" t="s">
        <v>168</v>
      </c>
      <c r="J134" s="622"/>
      <c r="K134" s="615" t="s">
        <v>167</v>
      </c>
      <c r="L134" s="622"/>
      <c r="M134" s="785"/>
      <c r="N134" s="786"/>
      <c r="O134" s="615" t="s">
        <v>166</v>
      </c>
      <c r="P134" s="619">
        <f>IF(P132="",P133-P131,P133-P132)</f>
        <v>0</v>
      </c>
      <c r="Q134" s="615" t="s">
        <v>166</v>
      </c>
      <c r="R134" s="619">
        <f>IF(R132="",R133-R131,R133-R132)</f>
        <v>0</v>
      </c>
      <c r="S134" s="615" t="s">
        <v>166</v>
      </c>
      <c r="T134" s="619">
        <f>IF(T132="",T133-T131,T133-T132)</f>
        <v>0</v>
      </c>
      <c r="U134" s="615" t="s">
        <v>166</v>
      </c>
      <c r="V134" s="619">
        <f>IF(V132="",V133-V131,V133-V132)</f>
        <v>0</v>
      </c>
      <c r="W134" s="463" t="s">
        <v>166</v>
      </c>
      <c r="X134" s="462">
        <f>IF(X132="",X133-X131,X133-X132)</f>
        <v>0</v>
      </c>
      <c r="Y134" s="781"/>
      <c r="Z134" s="782"/>
      <c r="AA134" s="801"/>
      <c r="AB134" s="801"/>
      <c r="AC134" s="801"/>
      <c r="AF134" s="801"/>
      <c r="AG134" s="903"/>
    </row>
    <row r="135" spans="1:33" s="597" customFormat="1" ht="15" customHeight="1" x14ac:dyDescent="0.2">
      <c r="B135" s="796"/>
      <c r="C135" s="797"/>
      <c r="D135" s="801"/>
      <c r="E135" s="804"/>
      <c r="F135" s="807"/>
      <c r="G135" s="810"/>
      <c r="H135" s="804"/>
      <c r="I135" s="615" t="s">
        <v>165</v>
      </c>
      <c r="J135" s="617"/>
      <c r="K135" s="615" t="s">
        <v>164</v>
      </c>
      <c r="L135" s="617"/>
      <c r="M135" s="785"/>
      <c r="N135" s="786"/>
      <c r="O135" s="785"/>
      <c r="P135" s="786"/>
      <c r="Q135" s="785"/>
      <c r="R135" s="786"/>
      <c r="S135" s="785"/>
      <c r="T135" s="786"/>
      <c r="U135" s="785"/>
      <c r="V135" s="786"/>
      <c r="W135" s="781"/>
      <c r="X135" s="782"/>
      <c r="Y135" s="781"/>
      <c r="Z135" s="782"/>
      <c r="AA135" s="801"/>
      <c r="AB135" s="801"/>
      <c r="AC135" s="801"/>
      <c r="AF135" s="801"/>
      <c r="AG135" s="903"/>
    </row>
    <row r="136" spans="1:33" s="597" customFormat="1" ht="15" customHeight="1" x14ac:dyDescent="0.2">
      <c r="B136" s="798"/>
      <c r="C136" s="799"/>
      <c r="D136" s="802"/>
      <c r="E136" s="805"/>
      <c r="F136" s="808"/>
      <c r="G136" s="811"/>
      <c r="H136" s="805"/>
      <c r="I136" s="629" t="s">
        <v>158</v>
      </c>
      <c r="J136" s="630"/>
      <c r="K136" s="789"/>
      <c r="L136" s="790"/>
      <c r="M136" s="787"/>
      <c r="N136" s="788"/>
      <c r="O136" s="787"/>
      <c r="P136" s="788"/>
      <c r="Q136" s="787"/>
      <c r="R136" s="788"/>
      <c r="S136" s="787"/>
      <c r="T136" s="788"/>
      <c r="U136" s="787"/>
      <c r="V136" s="788"/>
      <c r="W136" s="783"/>
      <c r="X136" s="784"/>
      <c r="Y136" s="783"/>
      <c r="Z136" s="784"/>
      <c r="AA136" s="802"/>
      <c r="AB136" s="802"/>
      <c r="AC136" s="802"/>
      <c r="AF136" s="802"/>
      <c r="AG136" s="903"/>
    </row>
    <row r="137" spans="1:33" ht="12.75" customHeight="1" x14ac:dyDescent="0.2">
      <c r="A137" s="404"/>
      <c r="B137" s="822" t="s">
        <v>101</v>
      </c>
      <c r="C137" s="823"/>
      <c r="D137" s="791" t="s">
        <v>577</v>
      </c>
      <c r="E137" s="828" t="s">
        <v>2052</v>
      </c>
      <c r="F137" s="831"/>
      <c r="G137" s="834"/>
      <c r="H137" s="828"/>
      <c r="I137" s="434" t="s">
        <v>184</v>
      </c>
      <c r="J137" s="438">
        <v>62500</v>
      </c>
      <c r="K137" s="434" t="s">
        <v>183</v>
      </c>
      <c r="L137" s="437"/>
      <c r="M137" s="434" t="s">
        <v>182</v>
      </c>
      <c r="N137" s="436">
        <f>J137</f>
        <v>62500</v>
      </c>
      <c r="O137" s="434" t="s">
        <v>181</v>
      </c>
      <c r="P137" s="435"/>
      <c r="Q137" s="434" t="s">
        <v>181</v>
      </c>
      <c r="R137" s="435"/>
      <c r="S137" s="434" t="s">
        <v>181</v>
      </c>
      <c r="T137" s="435"/>
      <c r="U137" s="434" t="s">
        <v>181</v>
      </c>
      <c r="V137" s="435"/>
      <c r="W137" s="434" t="s">
        <v>181</v>
      </c>
      <c r="X137" s="435"/>
      <c r="Y137" s="434" t="s">
        <v>180</v>
      </c>
      <c r="Z137" s="433"/>
      <c r="AA137" s="791" t="s">
        <v>240</v>
      </c>
      <c r="AB137" s="791" t="s">
        <v>240</v>
      </c>
      <c r="AC137" s="791" t="s">
        <v>240</v>
      </c>
      <c r="AD137" s="791" t="s">
        <v>240</v>
      </c>
      <c r="AE137" s="791" t="s">
        <v>240</v>
      </c>
      <c r="AF137" s="791" t="s">
        <v>240</v>
      </c>
    </row>
    <row r="138" spans="1:33" ht="15" customHeight="1" x14ac:dyDescent="0.2">
      <c r="A138" s="404"/>
      <c r="B138" s="824"/>
      <c r="C138" s="825"/>
      <c r="D138" s="792"/>
      <c r="E138" s="829"/>
      <c r="F138" s="832"/>
      <c r="G138" s="835"/>
      <c r="H138" s="829"/>
      <c r="I138" s="416" t="s">
        <v>179</v>
      </c>
      <c r="J138" s="432"/>
      <c r="K138" s="416" t="s">
        <v>177</v>
      </c>
      <c r="L138" s="415"/>
      <c r="M138" s="416" t="s">
        <v>176</v>
      </c>
      <c r="N138" s="428">
        <f>N137</f>
        <v>62500</v>
      </c>
      <c r="O138" s="416" t="s">
        <v>175</v>
      </c>
      <c r="P138" s="426"/>
      <c r="Q138" s="416" t="s">
        <v>175</v>
      </c>
      <c r="R138" s="426"/>
      <c r="S138" s="416" t="s">
        <v>175</v>
      </c>
      <c r="T138" s="426"/>
      <c r="U138" s="416" t="s">
        <v>175</v>
      </c>
      <c r="V138" s="426"/>
      <c r="W138" s="416" t="s">
        <v>175</v>
      </c>
      <c r="X138" s="426"/>
      <c r="Y138" s="416" t="s">
        <v>174</v>
      </c>
      <c r="Z138" s="430"/>
      <c r="AA138" s="792"/>
      <c r="AB138" s="792"/>
      <c r="AC138" s="792"/>
      <c r="AD138" s="792"/>
      <c r="AE138" s="792"/>
      <c r="AF138" s="792"/>
    </row>
    <row r="139" spans="1:33" s="404" customFormat="1" ht="39" customHeight="1" x14ac:dyDescent="0.2">
      <c r="B139" s="824"/>
      <c r="C139" s="825"/>
      <c r="D139" s="792"/>
      <c r="E139" s="829"/>
      <c r="F139" s="832"/>
      <c r="G139" s="835"/>
      <c r="H139" s="829"/>
      <c r="I139" s="416" t="s">
        <v>173</v>
      </c>
      <c r="J139" s="429"/>
      <c r="K139" s="416" t="s">
        <v>171</v>
      </c>
      <c r="L139" s="427"/>
      <c r="M139" s="416" t="s">
        <v>170</v>
      </c>
      <c r="N139" s="428"/>
      <c r="O139" s="416" t="s">
        <v>169</v>
      </c>
      <c r="P139" s="426"/>
      <c r="Q139" s="416" t="s">
        <v>169</v>
      </c>
      <c r="R139" s="426"/>
      <c r="S139" s="416" t="s">
        <v>169</v>
      </c>
      <c r="T139" s="426"/>
      <c r="U139" s="416" t="s">
        <v>169</v>
      </c>
      <c r="V139" s="426"/>
      <c r="W139" s="416" t="s">
        <v>169</v>
      </c>
      <c r="X139" s="426"/>
      <c r="Y139" s="816"/>
      <c r="Z139" s="817"/>
      <c r="AA139" s="792"/>
      <c r="AB139" s="792"/>
      <c r="AC139" s="792"/>
      <c r="AD139" s="792"/>
      <c r="AE139" s="792"/>
      <c r="AF139" s="792"/>
    </row>
    <row r="140" spans="1:33" s="404" customFormat="1" ht="15" customHeight="1" x14ac:dyDescent="0.2">
      <c r="B140" s="824"/>
      <c r="C140" s="825"/>
      <c r="D140" s="792"/>
      <c r="E140" s="829"/>
      <c r="F140" s="832"/>
      <c r="G140" s="835"/>
      <c r="H140" s="829"/>
      <c r="I140" s="416" t="s">
        <v>168</v>
      </c>
      <c r="J140" s="427"/>
      <c r="K140" s="416" t="s">
        <v>167</v>
      </c>
      <c r="L140" s="427"/>
      <c r="M140" s="816"/>
      <c r="N140" s="817"/>
      <c r="O140" s="416" t="s">
        <v>166</v>
      </c>
      <c r="P140" s="426">
        <f>IF(P138="",P139-P137,P139-P138)</f>
        <v>0</v>
      </c>
      <c r="Q140" s="416" t="s">
        <v>166</v>
      </c>
      <c r="R140" s="426">
        <f>IF(R138="",R139-R137,R139-R138)</f>
        <v>0</v>
      </c>
      <c r="S140" s="416" t="s">
        <v>166</v>
      </c>
      <c r="T140" s="426">
        <f>IF(T138="",T139-T137,T139-T138)</f>
        <v>0</v>
      </c>
      <c r="U140" s="416" t="s">
        <v>166</v>
      </c>
      <c r="V140" s="426">
        <f>IF(V138="",V139-V137,V139-V138)</f>
        <v>0</v>
      </c>
      <c r="W140" s="416" t="s">
        <v>166</v>
      </c>
      <c r="X140" s="426">
        <f>IF(X138="",X139-X137,X139-X138)</f>
        <v>0</v>
      </c>
      <c r="Y140" s="816"/>
      <c r="Z140" s="817"/>
      <c r="AA140" s="792"/>
      <c r="AB140" s="792"/>
      <c r="AC140" s="792"/>
      <c r="AD140" s="792"/>
      <c r="AE140" s="792"/>
      <c r="AF140" s="792"/>
    </row>
    <row r="141" spans="1:33" s="404" customFormat="1" ht="15" customHeight="1" x14ac:dyDescent="0.2">
      <c r="B141" s="824"/>
      <c r="C141" s="825"/>
      <c r="D141" s="792"/>
      <c r="E141" s="829"/>
      <c r="F141" s="832"/>
      <c r="G141" s="835"/>
      <c r="H141" s="829"/>
      <c r="I141" s="416" t="s">
        <v>165</v>
      </c>
      <c r="J141" s="415"/>
      <c r="K141" s="416" t="s">
        <v>164</v>
      </c>
      <c r="L141" s="415"/>
      <c r="M141" s="816"/>
      <c r="N141" s="817"/>
      <c r="O141" s="816"/>
      <c r="P141" s="817"/>
      <c r="Q141" s="816"/>
      <c r="R141" s="817"/>
      <c r="S141" s="816"/>
      <c r="T141" s="817"/>
      <c r="U141" s="816"/>
      <c r="V141" s="817"/>
      <c r="W141" s="816"/>
      <c r="X141" s="817"/>
      <c r="Y141" s="816"/>
      <c r="Z141" s="817"/>
      <c r="AA141" s="792"/>
      <c r="AB141" s="792"/>
      <c r="AC141" s="792"/>
      <c r="AD141" s="792"/>
      <c r="AE141" s="792"/>
      <c r="AF141" s="792"/>
    </row>
    <row r="142" spans="1:33" s="404" customFormat="1" ht="15" customHeight="1" x14ac:dyDescent="0.2">
      <c r="B142" s="826"/>
      <c r="C142" s="827"/>
      <c r="D142" s="793"/>
      <c r="E142" s="830"/>
      <c r="F142" s="833"/>
      <c r="G142" s="836"/>
      <c r="H142" s="830"/>
      <c r="I142" s="406" t="s">
        <v>158</v>
      </c>
      <c r="J142" s="451"/>
      <c r="K142" s="820"/>
      <c r="L142" s="821"/>
      <c r="M142" s="818"/>
      <c r="N142" s="819"/>
      <c r="O142" s="818"/>
      <c r="P142" s="819"/>
      <c r="Q142" s="818"/>
      <c r="R142" s="819"/>
      <c r="S142" s="818"/>
      <c r="T142" s="819"/>
      <c r="U142" s="818"/>
      <c r="V142" s="819"/>
      <c r="W142" s="818"/>
      <c r="X142" s="819"/>
      <c r="Y142" s="818"/>
      <c r="Z142" s="819"/>
      <c r="AA142" s="793"/>
      <c r="AB142" s="793"/>
      <c r="AC142" s="793"/>
      <c r="AD142" s="793"/>
      <c r="AE142" s="793"/>
      <c r="AF142" s="793"/>
    </row>
    <row r="143" spans="1:33" s="404" customFormat="1" ht="12.75" customHeight="1" x14ac:dyDescent="0.2">
      <c r="B143" s="822" t="s">
        <v>1903</v>
      </c>
      <c r="C143" s="823"/>
      <c r="D143" s="791" t="s">
        <v>577</v>
      </c>
      <c r="E143" s="828" t="s">
        <v>579</v>
      </c>
      <c r="F143" s="831"/>
      <c r="G143" s="834"/>
      <c r="H143" s="828"/>
      <c r="I143" s="434" t="s">
        <v>184</v>
      </c>
      <c r="J143" s="438">
        <v>62500</v>
      </c>
      <c r="K143" s="434" t="s">
        <v>183</v>
      </c>
      <c r="L143" s="437"/>
      <c r="M143" s="434" t="s">
        <v>182</v>
      </c>
      <c r="N143" s="436">
        <f>J143</f>
        <v>62500</v>
      </c>
      <c r="O143" s="434" t="s">
        <v>181</v>
      </c>
      <c r="P143" s="435"/>
      <c r="Q143" s="434" t="s">
        <v>181</v>
      </c>
      <c r="R143" s="435"/>
      <c r="S143" s="434" t="s">
        <v>181</v>
      </c>
      <c r="T143" s="435"/>
      <c r="U143" s="434" t="s">
        <v>181</v>
      </c>
      <c r="V143" s="435"/>
      <c r="W143" s="434" t="s">
        <v>181</v>
      </c>
      <c r="X143" s="435"/>
      <c r="Y143" s="434" t="s">
        <v>180</v>
      </c>
      <c r="Z143" s="433"/>
      <c r="AA143" s="791" t="s">
        <v>110</v>
      </c>
      <c r="AB143" s="791" t="s">
        <v>110</v>
      </c>
      <c r="AC143" s="791" t="s">
        <v>110</v>
      </c>
      <c r="AD143" s="791" t="s">
        <v>2012</v>
      </c>
      <c r="AE143" s="791" t="s">
        <v>2012</v>
      </c>
      <c r="AF143" s="791" t="s">
        <v>2012</v>
      </c>
    </row>
    <row r="144" spans="1:33" s="404" customFormat="1" ht="15" customHeight="1" x14ac:dyDescent="0.2">
      <c r="B144" s="824"/>
      <c r="C144" s="825"/>
      <c r="D144" s="792"/>
      <c r="E144" s="829"/>
      <c r="F144" s="832"/>
      <c r="G144" s="835"/>
      <c r="H144" s="829"/>
      <c r="I144" s="416" t="s">
        <v>179</v>
      </c>
      <c r="J144" s="432"/>
      <c r="K144" s="416" t="s">
        <v>177</v>
      </c>
      <c r="L144" s="415"/>
      <c r="M144" s="416" t="s">
        <v>176</v>
      </c>
      <c r="N144" s="428">
        <f>N143</f>
        <v>62500</v>
      </c>
      <c r="O144" s="416" t="s">
        <v>175</v>
      </c>
      <c r="P144" s="426"/>
      <c r="Q144" s="416" t="s">
        <v>175</v>
      </c>
      <c r="R144" s="426"/>
      <c r="S144" s="416" t="s">
        <v>175</v>
      </c>
      <c r="T144" s="426"/>
      <c r="U144" s="416" t="s">
        <v>175</v>
      </c>
      <c r="V144" s="426"/>
      <c r="W144" s="416" t="s">
        <v>175</v>
      </c>
      <c r="X144" s="426"/>
      <c r="Y144" s="416" t="s">
        <v>174</v>
      </c>
      <c r="Z144" s="430"/>
      <c r="AA144" s="792"/>
      <c r="AB144" s="792"/>
      <c r="AC144" s="792"/>
      <c r="AD144" s="792"/>
      <c r="AE144" s="792"/>
      <c r="AF144" s="792"/>
    </row>
    <row r="145" spans="2:32" s="404" customFormat="1" ht="39" customHeight="1" x14ac:dyDescent="0.2">
      <c r="B145" s="824"/>
      <c r="C145" s="825"/>
      <c r="D145" s="792"/>
      <c r="E145" s="829"/>
      <c r="F145" s="832"/>
      <c r="G145" s="835"/>
      <c r="H145" s="829"/>
      <c r="I145" s="416" t="s">
        <v>173</v>
      </c>
      <c r="J145" s="429"/>
      <c r="K145" s="416" t="s">
        <v>171</v>
      </c>
      <c r="L145" s="427"/>
      <c r="M145" s="416" t="s">
        <v>170</v>
      </c>
      <c r="N145" s="428"/>
      <c r="O145" s="416" t="s">
        <v>169</v>
      </c>
      <c r="P145" s="426"/>
      <c r="Q145" s="416" t="s">
        <v>169</v>
      </c>
      <c r="R145" s="426"/>
      <c r="S145" s="416" t="s">
        <v>169</v>
      </c>
      <c r="T145" s="426"/>
      <c r="U145" s="416" t="s">
        <v>169</v>
      </c>
      <c r="V145" s="426"/>
      <c r="W145" s="416" t="s">
        <v>169</v>
      </c>
      <c r="X145" s="426"/>
      <c r="Y145" s="816"/>
      <c r="Z145" s="817"/>
      <c r="AA145" s="792"/>
      <c r="AB145" s="792"/>
      <c r="AC145" s="792"/>
      <c r="AD145" s="792"/>
      <c r="AE145" s="792"/>
      <c r="AF145" s="792"/>
    </row>
    <row r="146" spans="2:32" s="404" customFormat="1" ht="15" customHeight="1" x14ac:dyDescent="0.2">
      <c r="B146" s="824"/>
      <c r="C146" s="825"/>
      <c r="D146" s="792"/>
      <c r="E146" s="829"/>
      <c r="F146" s="832"/>
      <c r="G146" s="835"/>
      <c r="H146" s="829"/>
      <c r="I146" s="416" t="s">
        <v>168</v>
      </c>
      <c r="J146" s="427"/>
      <c r="K146" s="416" t="s">
        <v>167</v>
      </c>
      <c r="L146" s="427"/>
      <c r="M146" s="816"/>
      <c r="N146" s="817"/>
      <c r="O146" s="416" t="s">
        <v>166</v>
      </c>
      <c r="P146" s="426">
        <f>IF(P144="",P145-P143,P145-P144)</f>
        <v>0</v>
      </c>
      <c r="Q146" s="416" t="s">
        <v>166</v>
      </c>
      <c r="R146" s="426">
        <f>IF(R144="",R145-R143,R145-R144)</f>
        <v>0</v>
      </c>
      <c r="S146" s="416" t="s">
        <v>166</v>
      </c>
      <c r="T146" s="426">
        <f>IF(T144="",T145-T143,T145-T144)</f>
        <v>0</v>
      </c>
      <c r="U146" s="416" t="s">
        <v>166</v>
      </c>
      <c r="V146" s="426">
        <f>IF(V144="",V145-V143,V145-V144)</f>
        <v>0</v>
      </c>
      <c r="W146" s="416" t="s">
        <v>166</v>
      </c>
      <c r="X146" s="426">
        <f>IF(X144="",X145-X143,X145-X144)</f>
        <v>0</v>
      </c>
      <c r="Y146" s="816"/>
      <c r="Z146" s="817"/>
      <c r="AA146" s="792"/>
      <c r="AB146" s="792"/>
      <c r="AC146" s="792"/>
      <c r="AD146" s="792"/>
      <c r="AE146" s="792"/>
      <c r="AF146" s="792"/>
    </row>
    <row r="147" spans="2:32" s="404" customFormat="1" ht="15" customHeight="1" x14ac:dyDescent="0.2">
      <c r="B147" s="824"/>
      <c r="C147" s="825"/>
      <c r="D147" s="792"/>
      <c r="E147" s="829"/>
      <c r="F147" s="832"/>
      <c r="G147" s="835"/>
      <c r="H147" s="829"/>
      <c r="I147" s="416" t="s">
        <v>165</v>
      </c>
      <c r="J147" s="415"/>
      <c r="K147" s="416" t="s">
        <v>164</v>
      </c>
      <c r="L147" s="415"/>
      <c r="M147" s="816"/>
      <c r="N147" s="817"/>
      <c r="O147" s="816"/>
      <c r="P147" s="817"/>
      <c r="Q147" s="816"/>
      <c r="R147" s="817"/>
      <c r="S147" s="816"/>
      <c r="T147" s="817"/>
      <c r="U147" s="816"/>
      <c r="V147" s="817"/>
      <c r="W147" s="816"/>
      <c r="X147" s="817"/>
      <c r="Y147" s="816"/>
      <c r="Z147" s="817"/>
      <c r="AA147" s="792"/>
      <c r="AB147" s="792"/>
      <c r="AC147" s="792"/>
      <c r="AD147" s="792"/>
      <c r="AE147" s="792"/>
      <c r="AF147" s="792"/>
    </row>
    <row r="148" spans="2:32" s="404" customFormat="1" ht="15" customHeight="1" x14ac:dyDescent="0.2">
      <c r="B148" s="826"/>
      <c r="C148" s="827"/>
      <c r="D148" s="793"/>
      <c r="E148" s="830"/>
      <c r="F148" s="833"/>
      <c r="G148" s="836"/>
      <c r="H148" s="830"/>
      <c r="I148" s="406" t="s">
        <v>158</v>
      </c>
      <c r="J148" s="451"/>
      <c r="K148" s="820"/>
      <c r="L148" s="821"/>
      <c r="M148" s="818"/>
      <c r="N148" s="819"/>
      <c r="O148" s="818"/>
      <c r="P148" s="819"/>
      <c r="Q148" s="818"/>
      <c r="R148" s="819"/>
      <c r="S148" s="818"/>
      <c r="T148" s="819"/>
      <c r="U148" s="818"/>
      <c r="V148" s="819"/>
      <c r="W148" s="818"/>
      <c r="X148" s="819"/>
      <c r="Y148" s="818"/>
      <c r="Z148" s="819"/>
      <c r="AA148" s="793"/>
      <c r="AB148" s="793"/>
      <c r="AC148" s="793"/>
      <c r="AD148" s="793"/>
      <c r="AE148" s="793"/>
      <c r="AF148" s="793"/>
    </row>
    <row r="149" spans="2:32" s="404" customFormat="1" ht="12.75" customHeight="1" x14ac:dyDescent="0.2">
      <c r="B149" s="822" t="s">
        <v>1902</v>
      </c>
      <c r="C149" s="823"/>
      <c r="D149" s="791" t="s">
        <v>577</v>
      </c>
      <c r="E149" s="828" t="s">
        <v>579</v>
      </c>
      <c r="F149" s="831"/>
      <c r="G149" s="834"/>
      <c r="H149" s="828"/>
      <c r="I149" s="434" t="s">
        <v>184</v>
      </c>
      <c r="J149" s="438">
        <v>62500</v>
      </c>
      <c r="K149" s="434" t="s">
        <v>183</v>
      </c>
      <c r="L149" s="437"/>
      <c r="M149" s="434" t="s">
        <v>182</v>
      </c>
      <c r="N149" s="436">
        <f>J149</f>
        <v>62500</v>
      </c>
      <c r="O149" s="434" t="s">
        <v>181</v>
      </c>
      <c r="P149" s="435"/>
      <c r="Q149" s="434" t="s">
        <v>181</v>
      </c>
      <c r="R149" s="435"/>
      <c r="S149" s="434" t="s">
        <v>181</v>
      </c>
      <c r="T149" s="435"/>
      <c r="U149" s="434" t="s">
        <v>181</v>
      </c>
      <c r="V149" s="435"/>
      <c r="W149" s="434" t="s">
        <v>181</v>
      </c>
      <c r="X149" s="435"/>
      <c r="Y149" s="434" t="s">
        <v>180</v>
      </c>
      <c r="Z149" s="433"/>
      <c r="AA149" s="791" t="s">
        <v>240</v>
      </c>
      <c r="AB149" s="791" t="s">
        <v>240</v>
      </c>
      <c r="AC149" s="791" t="s">
        <v>240</v>
      </c>
      <c r="AD149" s="791" t="s">
        <v>240</v>
      </c>
      <c r="AE149" s="791" t="s">
        <v>240</v>
      </c>
      <c r="AF149" s="791" t="s">
        <v>240</v>
      </c>
    </row>
    <row r="150" spans="2:32" s="404" customFormat="1" ht="15" customHeight="1" x14ac:dyDescent="0.2">
      <c r="B150" s="824"/>
      <c r="C150" s="825"/>
      <c r="D150" s="792"/>
      <c r="E150" s="829"/>
      <c r="F150" s="832"/>
      <c r="G150" s="835"/>
      <c r="H150" s="829"/>
      <c r="I150" s="416" t="s">
        <v>179</v>
      </c>
      <c r="J150" s="432"/>
      <c r="K150" s="416" t="s">
        <v>177</v>
      </c>
      <c r="L150" s="415"/>
      <c r="M150" s="416" t="s">
        <v>176</v>
      </c>
      <c r="N150" s="428">
        <f>N149</f>
        <v>62500</v>
      </c>
      <c r="O150" s="416" t="s">
        <v>175</v>
      </c>
      <c r="P150" s="426"/>
      <c r="Q150" s="416" t="s">
        <v>175</v>
      </c>
      <c r="R150" s="426"/>
      <c r="S150" s="416" t="s">
        <v>175</v>
      </c>
      <c r="T150" s="426"/>
      <c r="U150" s="416" t="s">
        <v>175</v>
      </c>
      <c r="V150" s="426"/>
      <c r="W150" s="416" t="s">
        <v>175</v>
      </c>
      <c r="X150" s="426"/>
      <c r="Y150" s="416" t="s">
        <v>174</v>
      </c>
      <c r="Z150" s="430"/>
      <c r="AA150" s="792"/>
      <c r="AB150" s="792"/>
      <c r="AC150" s="792"/>
      <c r="AD150" s="792"/>
      <c r="AE150" s="792"/>
      <c r="AF150" s="792"/>
    </row>
    <row r="151" spans="2:32" s="404" customFormat="1" ht="39" customHeight="1" x14ac:dyDescent="0.2">
      <c r="B151" s="824"/>
      <c r="C151" s="825"/>
      <c r="D151" s="792"/>
      <c r="E151" s="829"/>
      <c r="F151" s="832"/>
      <c r="G151" s="835"/>
      <c r="H151" s="829"/>
      <c r="I151" s="416" t="s">
        <v>173</v>
      </c>
      <c r="J151" s="429"/>
      <c r="K151" s="416" t="s">
        <v>171</v>
      </c>
      <c r="L151" s="427"/>
      <c r="M151" s="416" t="s">
        <v>170</v>
      </c>
      <c r="N151" s="428"/>
      <c r="O151" s="416" t="s">
        <v>169</v>
      </c>
      <c r="P151" s="426"/>
      <c r="Q151" s="416" t="s">
        <v>169</v>
      </c>
      <c r="R151" s="426"/>
      <c r="S151" s="416" t="s">
        <v>169</v>
      </c>
      <c r="T151" s="426"/>
      <c r="U151" s="416" t="s">
        <v>169</v>
      </c>
      <c r="V151" s="426"/>
      <c r="W151" s="416" t="s">
        <v>169</v>
      </c>
      <c r="X151" s="426"/>
      <c r="Y151" s="816"/>
      <c r="Z151" s="817"/>
      <c r="AA151" s="792"/>
      <c r="AB151" s="792"/>
      <c r="AC151" s="792"/>
      <c r="AD151" s="792"/>
      <c r="AE151" s="792"/>
      <c r="AF151" s="792"/>
    </row>
    <row r="152" spans="2:32" s="404" customFormat="1" ht="15" customHeight="1" x14ac:dyDescent="0.2">
      <c r="B152" s="824"/>
      <c r="C152" s="825"/>
      <c r="D152" s="792"/>
      <c r="E152" s="829"/>
      <c r="F152" s="832"/>
      <c r="G152" s="835"/>
      <c r="H152" s="829"/>
      <c r="I152" s="416" t="s">
        <v>168</v>
      </c>
      <c r="J152" s="427"/>
      <c r="K152" s="416" t="s">
        <v>167</v>
      </c>
      <c r="L152" s="427"/>
      <c r="M152" s="816"/>
      <c r="N152" s="817"/>
      <c r="O152" s="416" t="s">
        <v>166</v>
      </c>
      <c r="P152" s="426">
        <f>IF(P150="",P151-P149,P151-P150)</f>
        <v>0</v>
      </c>
      <c r="Q152" s="416" t="s">
        <v>166</v>
      </c>
      <c r="R152" s="426">
        <f>IF(R150="",R151-R149,R151-R150)</f>
        <v>0</v>
      </c>
      <c r="S152" s="416" t="s">
        <v>166</v>
      </c>
      <c r="T152" s="426">
        <f>IF(T150="",T151-T149,T151-T150)</f>
        <v>0</v>
      </c>
      <c r="U152" s="416" t="s">
        <v>166</v>
      </c>
      <c r="V152" s="426">
        <f>IF(V150="",V151-V149,V151-V150)</f>
        <v>0</v>
      </c>
      <c r="W152" s="416" t="s">
        <v>166</v>
      </c>
      <c r="X152" s="426">
        <f>IF(X150="",X151-X149,X151-X150)</f>
        <v>0</v>
      </c>
      <c r="Y152" s="816"/>
      <c r="Z152" s="817"/>
      <c r="AA152" s="792"/>
      <c r="AB152" s="792"/>
      <c r="AC152" s="792"/>
      <c r="AD152" s="792"/>
      <c r="AE152" s="792"/>
      <c r="AF152" s="792"/>
    </row>
    <row r="153" spans="2:32" s="404" customFormat="1" ht="15" customHeight="1" x14ac:dyDescent="0.2">
      <c r="B153" s="824"/>
      <c r="C153" s="825"/>
      <c r="D153" s="792"/>
      <c r="E153" s="829"/>
      <c r="F153" s="832"/>
      <c r="G153" s="835"/>
      <c r="H153" s="829"/>
      <c r="I153" s="416" t="s">
        <v>165</v>
      </c>
      <c r="J153" s="415"/>
      <c r="K153" s="416" t="s">
        <v>164</v>
      </c>
      <c r="L153" s="415"/>
      <c r="M153" s="816"/>
      <c r="N153" s="817"/>
      <c r="O153" s="816"/>
      <c r="P153" s="817"/>
      <c r="Q153" s="816"/>
      <c r="R153" s="817"/>
      <c r="S153" s="816"/>
      <c r="T153" s="817"/>
      <c r="U153" s="816"/>
      <c r="V153" s="817"/>
      <c r="W153" s="816"/>
      <c r="X153" s="817"/>
      <c r="Y153" s="816"/>
      <c r="Z153" s="817"/>
      <c r="AA153" s="792"/>
      <c r="AB153" s="792"/>
      <c r="AC153" s="792"/>
      <c r="AD153" s="792"/>
      <c r="AE153" s="792"/>
      <c r="AF153" s="792"/>
    </row>
    <row r="154" spans="2:32" s="404" customFormat="1" ht="15" customHeight="1" x14ac:dyDescent="0.2">
      <c r="B154" s="826"/>
      <c r="C154" s="827"/>
      <c r="D154" s="793"/>
      <c r="E154" s="830"/>
      <c r="F154" s="833"/>
      <c r="G154" s="836"/>
      <c r="H154" s="830"/>
      <c r="I154" s="406" t="s">
        <v>158</v>
      </c>
      <c r="J154" s="451"/>
      <c r="K154" s="820"/>
      <c r="L154" s="821"/>
      <c r="M154" s="818"/>
      <c r="N154" s="819"/>
      <c r="O154" s="818"/>
      <c r="P154" s="819"/>
      <c r="Q154" s="818"/>
      <c r="R154" s="819"/>
      <c r="S154" s="818"/>
      <c r="T154" s="819"/>
      <c r="U154" s="818"/>
      <c r="V154" s="819"/>
      <c r="W154" s="818"/>
      <c r="X154" s="819"/>
      <c r="Y154" s="818"/>
      <c r="Z154" s="819"/>
      <c r="AA154" s="793"/>
      <c r="AB154" s="793"/>
      <c r="AC154" s="793"/>
      <c r="AD154" s="793"/>
      <c r="AE154" s="793"/>
      <c r="AF154" s="793"/>
    </row>
    <row r="155" spans="2:32" s="404" customFormat="1" ht="12.75" customHeight="1" x14ac:dyDescent="0.2">
      <c r="B155" s="822" t="s">
        <v>1901</v>
      </c>
      <c r="C155" s="823"/>
      <c r="D155" s="791" t="s">
        <v>577</v>
      </c>
      <c r="E155" s="828" t="s">
        <v>579</v>
      </c>
      <c r="F155" s="831"/>
      <c r="G155" s="834"/>
      <c r="H155" s="828"/>
      <c r="I155" s="434" t="s">
        <v>184</v>
      </c>
      <c r="J155" s="438">
        <v>62500</v>
      </c>
      <c r="K155" s="434" t="s">
        <v>183</v>
      </c>
      <c r="L155" s="437"/>
      <c r="M155" s="434" t="s">
        <v>182</v>
      </c>
      <c r="N155" s="436">
        <f>J155</f>
        <v>62500</v>
      </c>
      <c r="O155" s="434" t="s">
        <v>181</v>
      </c>
      <c r="P155" s="435"/>
      <c r="Q155" s="434" t="s">
        <v>181</v>
      </c>
      <c r="R155" s="435"/>
      <c r="S155" s="434" t="s">
        <v>181</v>
      </c>
      <c r="T155" s="435"/>
      <c r="U155" s="434" t="s">
        <v>181</v>
      </c>
      <c r="V155" s="435"/>
      <c r="W155" s="434" t="s">
        <v>181</v>
      </c>
      <c r="X155" s="435"/>
      <c r="Y155" s="434" t="s">
        <v>180</v>
      </c>
      <c r="Z155" s="433"/>
      <c r="AA155" s="791" t="s">
        <v>581</v>
      </c>
      <c r="AB155" s="791" t="s">
        <v>581</v>
      </c>
      <c r="AC155" s="791" t="s">
        <v>113</v>
      </c>
      <c r="AD155" s="791" t="s">
        <v>240</v>
      </c>
      <c r="AE155" s="791" t="s">
        <v>240</v>
      </c>
      <c r="AF155" s="791" t="s">
        <v>240</v>
      </c>
    </row>
    <row r="156" spans="2:32" s="404" customFormat="1" ht="15" customHeight="1" x14ac:dyDescent="0.2">
      <c r="B156" s="824"/>
      <c r="C156" s="825"/>
      <c r="D156" s="792"/>
      <c r="E156" s="829"/>
      <c r="F156" s="832"/>
      <c r="G156" s="835"/>
      <c r="H156" s="829"/>
      <c r="I156" s="416" t="s">
        <v>179</v>
      </c>
      <c r="J156" s="432"/>
      <c r="K156" s="416" t="s">
        <v>177</v>
      </c>
      <c r="L156" s="415"/>
      <c r="M156" s="416" t="s">
        <v>176</v>
      </c>
      <c r="N156" s="428">
        <f>N155</f>
        <v>62500</v>
      </c>
      <c r="O156" s="416" t="s">
        <v>175</v>
      </c>
      <c r="P156" s="426"/>
      <c r="Q156" s="416" t="s">
        <v>175</v>
      </c>
      <c r="R156" s="426"/>
      <c r="S156" s="416" t="s">
        <v>175</v>
      </c>
      <c r="T156" s="426"/>
      <c r="U156" s="416" t="s">
        <v>175</v>
      </c>
      <c r="V156" s="426"/>
      <c r="W156" s="416" t="s">
        <v>175</v>
      </c>
      <c r="X156" s="426"/>
      <c r="Y156" s="416" t="s">
        <v>174</v>
      </c>
      <c r="Z156" s="430"/>
      <c r="AA156" s="792"/>
      <c r="AB156" s="792"/>
      <c r="AC156" s="792"/>
      <c r="AD156" s="792"/>
      <c r="AE156" s="792"/>
      <c r="AF156" s="792"/>
    </row>
    <row r="157" spans="2:32" s="404" customFormat="1" ht="39" customHeight="1" x14ac:dyDescent="0.2">
      <c r="B157" s="824"/>
      <c r="C157" s="825"/>
      <c r="D157" s="792"/>
      <c r="E157" s="829"/>
      <c r="F157" s="832"/>
      <c r="G157" s="835"/>
      <c r="H157" s="829"/>
      <c r="I157" s="416" t="s">
        <v>173</v>
      </c>
      <c r="J157" s="429"/>
      <c r="K157" s="416" t="s">
        <v>171</v>
      </c>
      <c r="L157" s="427"/>
      <c r="M157" s="416" t="s">
        <v>170</v>
      </c>
      <c r="N157" s="428"/>
      <c r="O157" s="416" t="s">
        <v>169</v>
      </c>
      <c r="P157" s="426"/>
      <c r="Q157" s="416" t="s">
        <v>169</v>
      </c>
      <c r="R157" s="426"/>
      <c r="S157" s="416" t="s">
        <v>169</v>
      </c>
      <c r="T157" s="426"/>
      <c r="U157" s="416" t="s">
        <v>169</v>
      </c>
      <c r="V157" s="426"/>
      <c r="W157" s="416" t="s">
        <v>169</v>
      </c>
      <c r="X157" s="426"/>
      <c r="Y157" s="816"/>
      <c r="Z157" s="817"/>
      <c r="AA157" s="792"/>
      <c r="AB157" s="792"/>
      <c r="AC157" s="792"/>
      <c r="AD157" s="792"/>
      <c r="AE157" s="792"/>
      <c r="AF157" s="792"/>
    </row>
    <row r="158" spans="2:32" s="404" customFormat="1" ht="15" customHeight="1" x14ac:dyDescent="0.2">
      <c r="B158" s="824"/>
      <c r="C158" s="825"/>
      <c r="D158" s="792"/>
      <c r="E158" s="829"/>
      <c r="F158" s="832"/>
      <c r="G158" s="835"/>
      <c r="H158" s="829"/>
      <c r="I158" s="416" t="s">
        <v>168</v>
      </c>
      <c r="J158" s="427"/>
      <c r="K158" s="416" t="s">
        <v>167</v>
      </c>
      <c r="L158" s="427"/>
      <c r="M158" s="816"/>
      <c r="N158" s="817"/>
      <c r="O158" s="416" t="s">
        <v>166</v>
      </c>
      <c r="P158" s="426">
        <f>IF(P156="",P157-P155,P157-P156)</f>
        <v>0</v>
      </c>
      <c r="Q158" s="416" t="s">
        <v>166</v>
      </c>
      <c r="R158" s="426">
        <f>IF(R156="",R157-R155,R157-R156)</f>
        <v>0</v>
      </c>
      <c r="S158" s="416" t="s">
        <v>166</v>
      </c>
      <c r="T158" s="426">
        <f>IF(T156="",T157-T155,T157-T156)</f>
        <v>0</v>
      </c>
      <c r="U158" s="416" t="s">
        <v>166</v>
      </c>
      <c r="V158" s="426">
        <f>IF(V156="",V157-V155,V157-V156)</f>
        <v>0</v>
      </c>
      <c r="W158" s="416" t="s">
        <v>166</v>
      </c>
      <c r="X158" s="426">
        <f>IF(X156="",X157-X155,X157-X156)</f>
        <v>0</v>
      </c>
      <c r="Y158" s="816"/>
      <c r="Z158" s="817"/>
      <c r="AA158" s="792"/>
      <c r="AB158" s="792"/>
      <c r="AC158" s="792"/>
      <c r="AD158" s="792"/>
      <c r="AE158" s="792"/>
      <c r="AF158" s="792"/>
    </row>
    <row r="159" spans="2:32" s="404" customFormat="1" ht="15" customHeight="1" x14ac:dyDescent="0.2">
      <c r="B159" s="824"/>
      <c r="C159" s="825"/>
      <c r="D159" s="792"/>
      <c r="E159" s="829"/>
      <c r="F159" s="832"/>
      <c r="G159" s="835"/>
      <c r="H159" s="829"/>
      <c r="I159" s="416" t="s">
        <v>165</v>
      </c>
      <c r="J159" s="415"/>
      <c r="K159" s="416" t="s">
        <v>164</v>
      </c>
      <c r="L159" s="415"/>
      <c r="M159" s="816"/>
      <c r="N159" s="817"/>
      <c r="O159" s="816"/>
      <c r="P159" s="817"/>
      <c r="Q159" s="816"/>
      <c r="R159" s="817"/>
      <c r="S159" s="816"/>
      <c r="T159" s="817"/>
      <c r="U159" s="816"/>
      <c r="V159" s="817"/>
      <c r="W159" s="816"/>
      <c r="X159" s="817"/>
      <c r="Y159" s="816"/>
      <c r="Z159" s="817"/>
      <c r="AA159" s="792"/>
      <c r="AB159" s="792"/>
      <c r="AC159" s="792"/>
      <c r="AD159" s="792"/>
      <c r="AE159" s="792"/>
      <c r="AF159" s="792"/>
    </row>
    <row r="160" spans="2:32" s="404" customFormat="1" ht="15" customHeight="1" x14ac:dyDescent="0.2">
      <c r="B160" s="826"/>
      <c r="C160" s="827"/>
      <c r="D160" s="793"/>
      <c r="E160" s="830"/>
      <c r="F160" s="833"/>
      <c r="G160" s="836"/>
      <c r="H160" s="830"/>
      <c r="I160" s="406" t="s">
        <v>158</v>
      </c>
      <c r="J160" s="451"/>
      <c r="K160" s="820"/>
      <c r="L160" s="821"/>
      <c r="M160" s="818"/>
      <c r="N160" s="819"/>
      <c r="O160" s="818"/>
      <c r="P160" s="819"/>
      <c r="Q160" s="818"/>
      <c r="R160" s="819"/>
      <c r="S160" s="818"/>
      <c r="T160" s="819"/>
      <c r="U160" s="818"/>
      <c r="V160" s="819"/>
      <c r="W160" s="818"/>
      <c r="X160" s="819"/>
      <c r="Y160" s="818"/>
      <c r="Z160" s="819"/>
      <c r="AA160" s="793"/>
      <c r="AB160" s="793"/>
      <c r="AC160" s="793"/>
      <c r="AD160" s="793"/>
      <c r="AE160" s="793"/>
      <c r="AF160" s="793"/>
    </row>
    <row r="161" spans="1:32" s="404" customFormat="1" ht="15" customHeight="1" x14ac:dyDescent="0.2">
      <c r="A161" s="402"/>
      <c r="B161" s="822" t="s">
        <v>1115</v>
      </c>
      <c r="C161" s="823"/>
      <c r="D161" s="791" t="s">
        <v>577</v>
      </c>
      <c r="E161" s="828" t="s">
        <v>579</v>
      </c>
      <c r="F161" s="842"/>
      <c r="G161" s="834"/>
      <c r="H161" s="828" t="s">
        <v>193</v>
      </c>
      <c r="I161" s="434" t="s">
        <v>184</v>
      </c>
      <c r="J161" s="438">
        <v>500000</v>
      </c>
      <c r="K161" s="434" t="s">
        <v>183</v>
      </c>
      <c r="L161" s="437"/>
      <c r="M161" s="434" t="s">
        <v>182</v>
      </c>
      <c r="N161" s="436">
        <f>J161</f>
        <v>500000</v>
      </c>
      <c r="O161" s="434" t="s">
        <v>181</v>
      </c>
      <c r="P161" s="435"/>
      <c r="Q161" s="434" t="s">
        <v>181</v>
      </c>
      <c r="R161" s="435"/>
      <c r="S161" s="434" t="s">
        <v>181</v>
      </c>
      <c r="T161" s="435"/>
      <c r="U161" s="434" t="s">
        <v>181</v>
      </c>
      <c r="V161" s="435"/>
      <c r="W161" s="434" t="s">
        <v>181</v>
      </c>
      <c r="X161" s="435"/>
      <c r="Y161" s="434" t="s">
        <v>180</v>
      </c>
      <c r="Z161" s="433"/>
      <c r="AA161" s="923" t="s">
        <v>1114</v>
      </c>
      <c r="AB161" s="923" t="s">
        <v>240</v>
      </c>
      <c r="AC161" s="923" t="s">
        <v>240</v>
      </c>
      <c r="AD161" s="791" t="s">
        <v>240</v>
      </c>
      <c r="AE161" s="791" t="s">
        <v>240</v>
      </c>
      <c r="AF161" s="791" t="s">
        <v>240</v>
      </c>
    </row>
    <row r="162" spans="1:32" s="404" customFormat="1" ht="15" customHeight="1" x14ac:dyDescent="0.2">
      <c r="A162" s="402"/>
      <c r="B162" s="824"/>
      <c r="C162" s="825"/>
      <c r="D162" s="792"/>
      <c r="E162" s="829"/>
      <c r="F162" s="843"/>
      <c r="G162" s="835"/>
      <c r="H162" s="829"/>
      <c r="I162" s="416" t="s">
        <v>179</v>
      </c>
      <c r="J162" s="432"/>
      <c r="K162" s="416" t="s">
        <v>177</v>
      </c>
      <c r="L162" s="415">
        <f>L161+L164</f>
        <v>0</v>
      </c>
      <c r="M162" s="416" t="s">
        <v>176</v>
      </c>
      <c r="N162" s="428">
        <f>N161</f>
        <v>500000</v>
      </c>
      <c r="O162" s="416" t="s">
        <v>175</v>
      </c>
      <c r="P162" s="426"/>
      <c r="Q162" s="416" t="s">
        <v>175</v>
      </c>
      <c r="R162" s="426"/>
      <c r="S162" s="416" t="s">
        <v>175</v>
      </c>
      <c r="T162" s="426"/>
      <c r="U162" s="416" t="s">
        <v>175</v>
      </c>
      <c r="V162" s="426"/>
      <c r="W162" s="416" t="s">
        <v>175</v>
      </c>
      <c r="X162" s="426"/>
      <c r="Y162" s="416" t="s">
        <v>174</v>
      </c>
      <c r="Z162" s="430"/>
      <c r="AA162" s="924"/>
      <c r="AB162" s="924"/>
      <c r="AC162" s="924"/>
      <c r="AD162" s="792"/>
      <c r="AE162" s="792"/>
      <c r="AF162" s="792"/>
    </row>
    <row r="163" spans="1:32" s="404" customFormat="1" ht="15" customHeight="1" x14ac:dyDescent="0.2">
      <c r="A163" s="402"/>
      <c r="B163" s="824"/>
      <c r="C163" s="825"/>
      <c r="D163" s="792"/>
      <c r="E163" s="829"/>
      <c r="F163" s="843"/>
      <c r="G163" s="835"/>
      <c r="H163" s="829"/>
      <c r="I163" s="416" t="s">
        <v>173</v>
      </c>
      <c r="J163" s="429"/>
      <c r="K163" s="416" t="s">
        <v>171</v>
      </c>
      <c r="L163" s="427"/>
      <c r="M163" s="416" t="s">
        <v>170</v>
      </c>
      <c r="N163" s="428"/>
      <c r="O163" s="416" t="s">
        <v>169</v>
      </c>
      <c r="P163" s="426"/>
      <c r="Q163" s="416" t="s">
        <v>169</v>
      </c>
      <c r="R163" s="426"/>
      <c r="S163" s="416" t="s">
        <v>169</v>
      </c>
      <c r="T163" s="426"/>
      <c r="U163" s="416" t="s">
        <v>169</v>
      </c>
      <c r="V163" s="426"/>
      <c r="W163" s="416" t="s">
        <v>169</v>
      </c>
      <c r="X163" s="426"/>
      <c r="Y163" s="816"/>
      <c r="Z163" s="817"/>
      <c r="AA163" s="924"/>
      <c r="AB163" s="924"/>
      <c r="AC163" s="924"/>
      <c r="AD163" s="792"/>
      <c r="AE163" s="792"/>
      <c r="AF163" s="792"/>
    </row>
    <row r="164" spans="1:32" s="404" customFormat="1" ht="15" customHeight="1" x14ac:dyDescent="0.2">
      <c r="A164" s="402"/>
      <c r="B164" s="824"/>
      <c r="C164" s="825"/>
      <c r="D164" s="792"/>
      <c r="E164" s="829"/>
      <c r="F164" s="843"/>
      <c r="G164" s="835"/>
      <c r="H164" s="829"/>
      <c r="I164" s="416" t="s">
        <v>168</v>
      </c>
      <c r="J164" s="432"/>
      <c r="K164" s="416" t="s">
        <v>167</v>
      </c>
      <c r="L164" s="427"/>
      <c r="M164" s="816"/>
      <c r="N164" s="817"/>
      <c r="O164" s="416" t="s">
        <v>166</v>
      </c>
      <c r="P164" s="426">
        <f>IF(P162="",P163-P161,P163-P162)</f>
        <v>0</v>
      </c>
      <c r="Q164" s="416" t="s">
        <v>166</v>
      </c>
      <c r="R164" s="426">
        <f>IF(R162="",R163-R161,R163-R162)</f>
        <v>0</v>
      </c>
      <c r="S164" s="416" t="s">
        <v>166</v>
      </c>
      <c r="T164" s="426">
        <f>IF(T162="",T163-T161,T163-T162)</f>
        <v>0</v>
      </c>
      <c r="U164" s="416" t="s">
        <v>166</v>
      </c>
      <c r="V164" s="426">
        <f>IF(V162="",V163-V161,V163-V162)</f>
        <v>0</v>
      </c>
      <c r="W164" s="416" t="s">
        <v>166</v>
      </c>
      <c r="X164" s="426">
        <f>IF(X162="",X163-X161,X163-X162)</f>
        <v>0</v>
      </c>
      <c r="Y164" s="816"/>
      <c r="Z164" s="817"/>
      <c r="AA164" s="924"/>
      <c r="AB164" s="924"/>
      <c r="AC164" s="924"/>
      <c r="AD164" s="792"/>
      <c r="AE164" s="792"/>
      <c r="AF164" s="792"/>
    </row>
    <row r="165" spans="1:32" s="404" customFormat="1" ht="15" customHeight="1" x14ac:dyDescent="0.2">
      <c r="A165" s="402"/>
      <c r="B165" s="824"/>
      <c r="C165" s="825"/>
      <c r="D165" s="792"/>
      <c r="E165" s="829"/>
      <c r="F165" s="843"/>
      <c r="G165" s="835"/>
      <c r="H165" s="829"/>
      <c r="I165" s="416" t="s">
        <v>165</v>
      </c>
      <c r="J165" s="415"/>
      <c r="K165" s="416" t="s">
        <v>164</v>
      </c>
      <c r="L165" s="415"/>
      <c r="M165" s="816"/>
      <c r="N165" s="817"/>
      <c r="O165" s="816"/>
      <c r="P165" s="817"/>
      <c r="Q165" s="816"/>
      <c r="R165" s="817"/>
      <c r="S165" s="816"/>
      <c r="T165" s="817"/>
      <c r="U165" s="816"/>
      <c r="V165" s="817"/>
      <c r="W165" s="816"/>
      <c r="X165" s="817"/>
      <c r="Y165" s="816"/>
      <c r="Z165" s="817"/>
      <c r="AA165" s="924"/>
      <c r="AB165" s="924"/>
      <c r="AC165" s="924"/>
      <c r="AD165" s="792"/>
      <c r="AE165" s="792"/>
      <c r="AF165" s="792"/>
    </row>
    <row r="166" spans="1:32" s="404" customFormat="1" ht="15" customHeight="1" x14ac:dyDescent="0.2">
      <c r="A166" s="402"/>
      <c r="B166" s="826"/>
      <c r="C166" s="827"/>
      <c r="D166" s="793"/>
      <c r="E166" s="830"/>
      <c r="F166" s="844"/>
      <c r="G166" s="836"/>
      <c r="H166" s="830"/>
      <c r="I166" s="406" t="s">
        <v>158</v>
      </c>
      <c r="J166" s="451"/>
      <c r="K166" s="820"/>
      <c r="L166" s="821"/>
      <c r="M166" s="818"/>
      <c r="N166" s="819"/>
      <c r="O166" s="818"/>
      <c r="P166" s="819"/>
      <c r="Q166" s="818"/>
      <c r="R166" s="819"/>
      <c r="S166" s="818"/>
      <c r="T166" s="819"/>
      <c r="U166" s="818"/>
      <c r="V166" s="819"/>
      <c r="W166" s="818"/>
      <c r="X166" s="819"/>
      <c r="Y166" s="818"/>
      <c r="Z166" s="819"/>
      <c r="AA166" s="925"/>
      <c r="AB166" s="925"/>
      <c r="AC166" s="925"/>
      <c r="AD166" s="793"/>
      <c r="AE166" s="793"/>
      <c r="AF166" s="793"/>
    </row>
    <row r="167" spans="1:32" s="404" customFormat="1" ht="15" customHeight="1" x14ac:dyDescent="0.2">
      <c r="A167" s="402"/>
      <c r="B167" s="822" t="s">
        <v>1112</v>
      </c>
      <c r="C167" s="823"/>
      <c r="D167" s="791" t="s">
        <v>577</v>
      </c>
      <c r="E167" s="828" t="s">
        <v>579</v>
      </c>
      <c r="F167" s="842"/>
      <c r="G167" s="834"/>
      <c r="H167" s="828" t="s">
        <v>193</v>
      </c>
      <c r="I167" s="434" t="s">
        <v>184</v>
      </c>
      <c r="J167" s="438">
        <v>500000</v>
      </c>
      <c r="K167" s="434" t="s">
        <v>183</v>
      </c>
      <c r="L167" s="437"/>
      <c r="M167" s="434" t="s">
        <v>182</v>
      </c>
      <c r="N167" s="436">
        <f>J167</f>
        <v>500000</v>
      </c>
      <c r="O167" s="434" t="s">
        <v>181</v>
      </c>
      <c r="P167" s="435"/>
      <c r="Q167" s="434" t="s">
        <v>181</v>
      </c>
      <c r="R167" s="435"/>
      <c r="S167" s="434" t="s">
        <v>181</v>
      </c>
      <c r="T167" s="435"/>
      <c r="U167" s="434" t="s">
        <v>181</v>
      </c>
      <c r="V167" s="435"/>
      <c r="W167" s="434" t="s">
        <v>181</v>
      </c>
      <c r="X167" s="435"/>
      <c r="Y167" s="434" t="s">
        <v>180</v>
      </c>
      <c r="Z167" s="433"/>
      <c r="AA167" s="923" t="s">
        <v>240</v>
      </c>
      <c r="AB167" s="923" t="s">
        <v>240</v>
      </c>
      <c r="AC167" s="923" t="s">
        <v>240</v>
      </c>
      <c r="AD167" s="791"/>
      <c r="AE167" s="791"/>
      <c r="AF167" s="791" t="s">
        <v>4</v>
      </c>
    </row>
    <row r="168" spans="1:32" s="404" customFormat="1" ht="15" customHeight="1" x14ac:dyDescent="0.2">
      <c r="A168" s="402"/>
      <c r="B168" s="824"/>
      <c r="C168" s="825"/>
      <c r="D168" s="792"/>
      <c r="E168" s="829"/>
      <c r="F168" s="843"/>
      <c r="G168" s="835"/>
      <c r="H168" s="829"/>
      <c r="I168" s="416" t="s">
        <v>179</v>
      </c>
      <c r="J168" s="432"/>
      <c r="K168" s="416" t="s">
        <v>177</v>
      </c>
      <c r="L168" s="415">
        <f>L167+L170</f>
        <v>0</v>
      </c>
      <c r="M168" s="416" t="s">
        <v>176</v>
      </c>
      <c r="N168" s="428">
        <f>N167</f>
        <v>500000</v>
      </c>
      <c r="O168" s="416" t="s">
        <v>175</v>
      </c>
      <c r="P168" s="426"/>
      <c r="Q168" s="416" t="s">
        <v>175</v>
      </c>
      <c r="R168" s="426"/>
      <c r="S168" s="416" t="s">
        <v>175</v>
      </c>
      <c r="T168" s="426"/>
      <c r="U168" s="416" t="s">
        <v>175</v>
      </c>
      <c r="V168" s="426"/>
      <c r="W168" s="416" t="s">
        <v>175</v>
      </c>
      <c r="X168" s="426"/>
      <c r="Y168" s="416" t="s">
        <v>174</v>
      </c>
      <c r="Z168" s="430"/>
      <c r="AA168" s="924"/>
      <c r="AB168" s="924"/>
      <c r="AC168" s="924"/>
      <c r="AD168" s="792"/>
      <c r="AE168" s="792"/>
      <c r="AF168" s="792"/>
    </row>
    <row r="169" spans="1:32" s="404" customFormat="1" ht="15" customHeight="1" x14ac:dyDescent="0.2">
      <c r="A169" s="402"/>
      <c r="B169" s="824"/>
      <c r="C169" s="825"/>
      <c r="D169" s="792"/>
      <c r="E169" s="829"/>
      <c r="F169" s="843"/>
      <c r="G169" s="835"/>
      <c r="H169" s="829"/>
      <c r="I169" s="416" t="s">
        <v>173</v>
      </c>
      <c r="J169" s="429"/>
      <c r="K169" s="416" t="s">
        <v>171</v>
      </c>
      <c r="L169" s="427"/>
      <c r="M169" s="416" t="s">
        <v>170</v>
      </c>
      <c r="N169" s="428"/>
      <c r="O169" s="416" t="s">
        <v>169</v>
      </c>
      <c r="P169" s="426"/>
      <c r="Q169" s="416" t="s">
        <v>169</v>
      </c>
      <c r="R169" s="426"/>
      <c r="S169" s="416" t="s">
        <v>169</v>
      </c>
      <c r="T169" s="426"/>
      <c r="U169" s="416" t="s">
        <v>169</v>
      </c>
      <c r="V169" s="426"/>
      <c r="W169" s="416" t="s">
        <v>169</v>
      </c>
      <c r="X169" s="426"/>
      <c r="Y169" s="816"/>
      <c r="Z169" s="817"/>
      <c r="AA169" s="924"/>
      <c r="AB169" s="924"/>
      <c r="AC169" s="924"/>
      <c r="AD169" s="792"/>
      <c r="AE169" s="792"/>
      <c r="AF169" s="792"/>
    </row>
    <row r="170" spans="1:32" s="404" customFormat="1" ht="15" customHeight="1" x14ac:dyDescent="0.2">
      <c r="A170" s="402"/>
      <c r="B170" s="824"/>
      <c r="C170" s="825"/>
      <c r="D170" s="792"/>
      <c r="E170" s="829"/>
      <c r="F170" s="843"/>
      <c r="G170" s="835"/>
      <c r="H170" s="829"/>
      <c r="I170" s="416" t="s">
        <v>168</v>
      </c>
      <c r="J170" s="432"/>
      <c r="K170" s="416" t="s">
        <v>167</v>
      </c>
      <c r="L170" s="427"/>
      <c r="M170" s="816"/>
      <c r="N170" s="817"/>
      <c r="O170" s="416" t="s">
        <v>166</v>
      </c>
      <c r="P170" s="426">
        <f>IF(P168="",P169-P167,P169-P168)</f>
        <v>0</v>
      </c>
      <c r="Q170" s="416" t="s">
        <v>166</v>
      </c>
      <c r="R170" s="426">
        <f>IF(R168="",R169-R167,R169-R168)</f>
        <v>0</v>
      </c>
      <c r="S170" s="416" t="s">
        <v>166</v>
      </c>
      <c r="T170" s="426">
        <f>IF(T168="",T169-T167,T169-T168)</f>
        <v>0</v>
      </c>
      <c r="U170" s="416" t="s">
        <v>166</v>
      </c>
      <c r="V170" s="426">
        <f>IF(V168="",V169-V167,V169-V168)</f>
        <v>0</v>
      </c>
      <c r="W170" s="416" t="s">
        <v>166</v>
      </c>
      <c r="X170" s="426">
        <f>IF(X168="",X169-X167,X169-X168)</f>
        <v>0</v>
      </c>
      <c r="Y170" s="816"/>
      <c r="Z170" s="817"/>
      <c r="AA170" s="924"/>
      <c r="AB170" s="924"/>
      <c r="AC170" s="924"/>
      <c r="AD170" s="792"/>
      <c r="AE170" s="792"/>
      <c r="AF170" s="792"/>
    </row>
    <row r="171" spans="1:32" s="404" customFormat="1" ht="15" customHeight="1" x14ac:dyDescent="0.2">
      <c r="A171" s="402"/>
      <c r="B171" s="824"/>
      <c r="C171" s="825"/>
      <c r="D171" s="792"/>
      <c r="E171" s="829"/>
      <c r="F171" s="843"/>
      <c r="G171" s="835"/>
      <c r="H171" s="829"/>
      <c r="I171" s="416" t="s">
        <v>165</v>
      </c>
      <c r="J171" s="415"/>
      <c r="K171" s="416" t="s">
        <v>164</v>
      </c>
      <c r="L171" s="415"/>
      <c r="M171" s="816"/>
      <c r="N171" s="817"/>
      <c r="O171" s="816"/>
      <c r="P171" s="817"/>
      <c r="Q171" s="816"/>
      <c r="R171" s="817"/>
      <c r="S171" s="816"/>
      <c r="T171" s="817"/>
      <c r="U171" s="816"/>
      <c r="V171" s="817"/>
      <c r="W171" s="816"/>
      <c r="X171" s="817"/>
      <c r="Y171" s="816"/>
      <c r="Z171" s="817"/>
      <c r="AA171" s="924"/>
      <c r="AB171" s="924"/>
      <c r="AC171" s="924"/>
      <c r="AD171" s="792"/>
      <c r="AE171" s="792"/>
      <c r="AF171" s="792"/>
    </row>
    <row r="172" spans="1:32" s="404" customFormat="1" ht="15" customHeight="1" x14ac:dyDescent="0.2">
      <c r="A172" s="402"/>
      <c r="B172" s="826"/>
      <c r="C172" s="827"/>
      <c r="D172" s="793"/>
      <c r="E172" s="830"/>
      <c r="F172" s="844"/>
      <c r="G172" s="836"/>
      <c r="H172" s="830"/>
      <c r="I172" s="406" t="s">
        <v>158</v>
      </c>
      <c r="J172" s="451"/>
      <c r="K172" s="820"/>
      <c r="L172" s="821"/>
      <c r="M172" s="818"/>
      <c r="N172" s="819"/>
      <c r="O172" s="818"/>
      <c r="P172" s="819"/>
      <c r="Q172" s="818"/>
      <c r="R172" s="819"/>
      <c r="S172" s="818"/>
      <c r="T172" s="819"/>
      <c r="U172" s="818"/>
      <c r="V172" s="819"/>
      <c r="W172" s="818"/>
      <c r="X172" s="819"/>
      <c r="Y172" s="818"/>
      <c r="Z172" s="819"/>
      <c r="AA172" s="925"/>
      <c r="AB172" s="925"/>
      <c r="AC172" s="925"/>
      <c r="AD172" s="793"/>
      <c r="AE172" s="793"/>
      <c r="AF172" s="793"/>
    </row>
    <row r="173" spans="1:32" s="404" customFormat="1" ht="15" customHeight="1" x14ac:dyDescent="0.2">
      <c r="A173" s="402"/>
      <c r="B173" s="822" t="s">
        <v>1889</v>
      </c>
      <c r="C173" s="823"/>
      <c r="D173" s="791" t="s">
        <v>577</v>
      </c>
      <c r="E173" s="828" t="s">
        <v>579</v>
      </c>
      <c r="F173" s="842"/>
      <c r="G173" s="834"/>
      <c r="H173" s="828" t="s">
        <v>193</v>
      </c>
      <c r="I173" s="434" t="s">
        <v>184</v>
      </c>
      <c r="J173" s="438">
        <v>500000</v>
      </c>
      <c r="K173" s="434" t="s">
        <v>183</v>
      </c>
      <c r="L173" s="437"/>
      <c r="M173" s="434" t="s">
        <v>182</v>
      </c>
      <c r="N173" s="436">
        <f>J173</f>
        <v>500000</v>
      </c>
      <c r="O173" s="434" t="s">
        <v>181</v>
      </c>
      <c r="P173" s="435"/>
      <c r="Q173" s="434" t="s">
        <v>181</v>
      </c>
      <c r="R173" s="435"/>
      <c r="S173" s="434" t="s">
        <v>181</v>
      </c>
      <c r="T173" s="435"/>
      <c r="U173" s="434" t="s">
        <v>181</v>
      </c>
      <c r="V173" s="435"/>
      <c r="W173" s="434" t="s">
        <v>181</v>
      </c>
      <c r="X173" s="435"/>
      <c r="Y173" s="434" t="s">
        <v>180</v>
      </c>
      <c r="Z173" s="433"/>
      <c r="AA173" s="923" t="s">
        <v>240</v>
      </c>
      <c r="AB173" s="923" t="s">
        <v>240</v>
      </c>
      <c r="AC173" s="923" t="s">
        <v>240</v>
      </c>
      <c r="AD173" s="791"/>
      <c r="AE173" s="791"/>
      <c r="AF173" s="791" t="s">
        <v>4</v>
      </c>
    </row>
    <row r="174" spans="1:32" s="404" customFormat="1" ht="15" customHeight="1" x14ac:dyDescent="0.2">
      <c r="A174" s="402"/>
      <c r="B174" s="824"/>
      <c r="C174" s="825"/>
      <c r="D174" s="792"/>
      <c r="E174" s="829"/>
      <c r="F174" s="843"/>
      <c r="G174" s="835"/>
      <c r="H174" s="829"/>
      <c r="I174" s="416" t="s">
        <v>179</v>
      </c>
      <c r="J174" s="432"/>
      <c r="K174" s="416" t="s">
        <v>177</v>
      </c>
      <c r="L174" s="415">
        <f>L173+L176</f>
        <v>0</v>
      </c>
      <c r="M174" s="416" t="s">
        <v>176</v>
      </c>
      <c r="N174" s="428">
        <f>N173</f>
        <v>500000</v>
      </c>
      <c r="O174" s="416" t="s">
        <v>175</v>
      </c>
      <c r="P174" s="426"/>
      <c r="Q174" s="416" t="s">
        <v>175</v>
      </c>
      <c r="R174" s="426"/>
      <c r="S174" s="416" t="s">
        <v>175</v>
      </c>
      <c r="T174" s="426"/>
      <c r="U174" s="416" t="s">
        <v>175</v>
      </c>
      <c r="V174" s="426"/>
      <c r="W174" s="416" t="s">
        <v>175</v>
      </c>
      <c r="X174" s="426"/>
      <c r="Y174" s="416" t="s">
        <v>174</v>
      </c>
      <c r="Z174" s="430"/>
      <c r="AA174" s="924"/>
      <c r="AB174" s="924"/>
      <c r="AC174" s="924"/>
      <c r="AD174" s="792"/>
      <c r="AE174" s="792"/>
      <c r="AF174" s="792"/>
    </row>
    <row r="175" spans="1:32" s="404" customFormat="1" ht="15" customHeight="1" x14ac:dyDescent="0.2">
      <c r="A175" s="402"/>
      <c r="B175" s="824"/>
      <c r="C175" s="825"/>
      <c r="D175" s="792"/>
      <c r="E175" s="829"/>
      <c r="F175" s="843"/>
      <c r="G175" s="835"/>
      <c r="H175" s="829"/>
      <c r="I175" s="416" t="s">
        <v>173</v>
      </c>
      <c r="J175" s="429"/>
      <c r="K175" s="416" t="s">
        <v>171</v>
      </c>
      <c r="L175" s="427"/>
      <c r="M175" s="416" t="s">
        <v>170</v>
      </c>
      <c r="N175" s="428"/>
      <c r="O175" s="416" t="s">
        <v>169</v>
      </c>
      <c r="P175" s="426"/>
      <c r="Q175" s="416" t="s">
        <v>169</v>
      </c>
      <c r="R175" s="426"/>
      <c r="S175" s="416" t="s">
        <v>169</v>
      </c>
      <c r="T175" s="426"/>
      <c r="U175" s="416" t="s">
        <v>169</v>
      </c>
      <c r="V175" s="426"/>
      <c r="W175" s="416" t="s">
        <v>169</v>
      </c>
      <c r="X175" s="426"/>
      <c r="Y175" s="816"/>
      <c r="Z175" s="817"/>
      <c r="AA175" s="924"/>
      <c r="AB175" s="924"/>
      <c r="AC175" s="924"/>
      <c r="AD175" s="792"/>
      <c r="AE175" s="792"/>
      <c r="AF175" s="792"/>
    </row>
    <row r="176" spans="1:32" s="404" customFormat="1" ht="15" customHeight="1" x14ac:dyDescent="0.2">
      <c r="A176" s="402"/>
      <c r="B176" s="824"/>
      <c r="C176" s="825"/>
      <c r="D176" s="792"/>
      <c r="E176" s="829"/>
      <c r="F176" s="843"/>
      <c r="G176" s="835"/>
      <c r="H176" s="829"/>
      <c r="I176" s="416" t="s">
        <v>168</v>
      </c>
      <c r="J176" s="432"/>
      <c r="K176" s="416" t="s">
        <v>167</v>
      </c>
      <c r="L176" s="427"/>
      <c r="M176" s="816"/>
      <c r="N176" s="817"/>
      <c r="O176" s="416" t="s">
        <v>166</v>
      </c>
      <c r="P176" s="426">
        <f>IF(P174="",P175-P173,P175-P174)</f>
        <v>0</v>
      </c>
      <c r="Q176" s="416" t="s">
        <v>166</v>
      </c>
      <c r="R176" s="426">
        <f>IF(R174="",R175-R173,R175-R174)</f>
        <v>0</v>
      </c>
      <c r="S176" s="416" t="s">
        <v>166</v>
      </c>
      <c r="T176" s="426">
        <f>IF(T174="",T175-T173,T175-T174)</f>
        <v>0</v>
      </c>
      <c r="U176" s="416" t="s">
        <v>166</v>
      </c>
      <c r="V176" s="426">
        <f>IF(V174="",V175-V173,V175-V174)</f>
        <v>0</v>
      </c>
      <c r="W176" s="416" t="s">
        <v>166</v>
      </c>
      <c r="X176" s="426">
        <f>IF(X174="",X175-X173,X175-X174)</f>
        <v>0</v>
      </c>
      <c r="Y176" s="816"/>
      <c r="Z176" s="817"/>
      <c r="AA176" s="924"/>
      <c r="AB176" s="924"/>
      <c r="AC176" s="924"/>
      <c r="AD176" s="792"/>
      <c r="AE176" s="792"/>
      <c r="AF176" s="792"/>
    </row>
    <row r="177" spans="1:32" s="404" customFormat="1" ht="15" customHeight="1" x14ac:dyDescent="0.2">
      <c r="A177" s="402"/>
      <c r="B177" s="824"/>
      <c r="C177" s="825"/>
      <c r="D177" s="792"/>
      <c r="E177" s="829"/>
      <c r="F177" s="843"/>
      <c r="G177" s="835"/>
      <c r="H177" s="829"/>
      <c r="I177" s="416" t="s">
        <v>165</v>
      </c>
      <c r="J177" s="415"/>
      <c r="K177" s="416" t="s">
        <v>164</v>
      </c>
      <c r="L177" s="415"/>
      <c r="M177" s="816"/>
      <c r="N177" s="817"/>
      <c r="O177" s="816"/>
      <c r="P177" s="817"/>
      <c r="Q177" s="816"/>
      <c r="R177" s="817"/>
      <c r="S177" s="816"/>
      <c r="T177" s="817"/>
      <c r="U177" s="816"/>
      <c r="V177" s="817"/>
      <c r="W177" s="816"/>
      <c r="X177" s="817"/>
      <c r="Y177" s="816"/>
      <c r="Z177" s="817"/>
      <c r="AA177" s="924"/>
      <c r="AB177" s="924"/>
      <c r="AC177" s="924"/>
      <c r="AD177" s="792"/>
      <c r="AE177" s="792"/>
      <c r="AF177" s="792"/>
    </row>
    <row r="178" spans="1:32" s="404" customFormat="1" ht="15" customHeight="1" x14ac:dyDescent="0.2">
      <c r="A178" s="402"/>
      <c r="B178" s="826"/>
      <c r="C178" s="827"/>
      <c r="D178" s="793"/>
      <c r="E178" s="830"/>
      <c r="F178" s="844"/>
      <c r="G178" s="836"/>
      <c r="H178" s="830"/>
      <c r="I178" s="406" t="s">
        <v>158</v>
      </c>
      <c r="J178" s="451"/>
      <c r="K178" s="820"/>
      <c r="L178" s="821"/>
      <c r="M178" s="818"/>
      <c r="N178" s="819"/>
      <c r="O178" s="818"/>
      <c r="P178" s="819"/>
      <c r="Q178" s="818"/>
      <c r="R178" s="819"/>
      <c r="S178" s="818"/>
      <c r="T178" s="819"/>
      <c r="U178" s="818"/>
      <c r="V178" s="819"/>
      <c r="W178" s="818"/>
      <c r="X178" s="819"/>
      <c r="Y178" s="818"/>
      <c r="Z178" s="819"/>
      <c r="AA178" s="925"/>
      <c r="AB178" s="925"/>
      <c r="AC178" s="925"/>
      <c r="AD178" s="793"/>
      <c r="AE178" s="793"/>
      <c r="AF178" s="793"/>
    </row>
    <row r="179" spans="1:32" s="404" customFormat="1" ht="12.75" customHeight="1" x14ac:dyDescent="0.2">
      <c r="A179" s="402"/>
      <c r="B179" s="822" t="s">
        <v>115</v>
      </c>
      <c r="C179" s="823"/>
      <c r="D179" s="791" t="s">
        <v>577</v>
      </c>
      <c r="E179" s="828" t="s">
        <v>1061</v>
      </c>
      <c r="F179" s="831"/>
      <c r="G179" s="834"/>
      <c r="H179" s="970" t="s">
        <v>193</v>
      </c>
      <c r="I179" s="434" t="s">
        <v>184</v>
      </c>
      <c r="J179" s="438">
        <v>500000</v>
      </c>
      <c r="K179" s="434" t="s">
        <v>183</v>
      </c>
      <c r="L179" s="437">
        <f>J184+J182</f>
        <v>0</v>
      </c>
      <c r="M179" s="434" t="s">
        <v>182</v>
      </c>
      <c r="N179" s="436">
        <f>J179</f>
        <v>500000</v>
      </c>
      <c r="O179" s="434" t="s">
        <v>181</v>
      </c>
      <c r="P179" s="435">
        <v>1</v>
      </c>
      <c r="Q179" s="434" t="s">
        <v>181</v>
      </c>
      <c r="R179" s="435">
        <v>1</v>
      </c>
      <c r="S179" s="434" t="s">
        <v>181</v>
      </c>
      <c r="T179" s="435">
        <v>1</v>
      </c>
      <c r="U179" s="434" t="s">
        <v>181</v>
      </c>
      <c r="V179" s="435"/>
      <c r="W179" s="434" t="s">
        <v>181</v>
      </c>
      <c r="X179" s="435"/>
      <c r="Y179" s="434" t="s">
        <v>180</v>
      </c>
      <c r="Z179" s="433"/>
      <c r="AA179" s="923" t="s">
        <v>240</v>
      </c>
      <c r="AB179" s="923" t="s">
        <v>240</v>
      </c>
      <c r="AC179" s="923" t="s">
        <v>240</v>
      </c>
      <c r="AD179" s="791"/>
      <c r="AE179" s="791"/>
      <c r="AF179" s="791" t="s">
        <v>4</v>
      </c>
    </row>
    <row r="180" spans="1:32" s="404" customFormat="1" ht="15" customHeight="1" x14ac:dyDescent="0.2">
      <c r="A180" s="402"/>
      <c r="B180" s="824"/>
      <c r="C180" s="825"/>
      <c r="D180" s="792"/>
      <c r="E180" s="829"/>
      <c r="F180" s="832"/>
      <c r="G180" s="835"/>
      <c r="H180" s="829"/>
      <c r="I180" s="416" t="s">
        <v>179</v>
      </c>
      <c r="J180" s="432"/>
      <c r="K180" s="416" t="s">
        <v>177</v>
      </c>
      <c r="L180" s="415"/>
      <c r="M180" s="416" t="s">
        <v>176</v>
      </c>
      <c r="N180" s="428">
        <f>N179</f>
        <v>500000</v>
      </c>
      <c r="O180" s="416" t="s">
        <v>175</v>
      </c>
      <c r="P180" s="426">
        <v>1</v>
      </c>
      <c r="Q180" s="416" t="s">
        <v>175</v>
      </c>
      <c r="R180" s="426">
        <v>0.81569000000000003</v>
      </c>
      <c r="S180" s="416" t="s">
        <v>175</v>
      </c>
      <c r="T180" s="426">
        <v>0.81569000000000003</v>
      </c>
      <c r="U180" s="416" t="s">
        <v>175</v>
      </c>
      <c r="V180" s="426"/>
      <c r="W180" s="416" t="s">
        <v>175</v>
      </c>
      <c r="X180" s="426"/>
      <c r="Y180" s="416" t="s">
        <v>174</v>
      </c>
      <c r="Z180" s="430"/>
      <c r="AA180" s="924"/>
      <c r="AB180" s="924"/>
      <c r="AC180" s="924"/>
      <c r="AD180" s="792"/>
      <c r="AE180" s="792"/>
      <c r="AF180" s="792"/>
    </row>
    <row r="181" spans="1:32" s="404" customFormat="1" x14ac:dyDescent="0.2">
      <c r="A181" s="402"/>
      <c r="B181" s="824"/>
      <c r="C181" s="825"/>
      <c r="D181" s="792"/>
      <c r="E181" s="829"/>
      <c r="F181" s="832"/>
      <c r="G181" s="835"/>
      <c r="H181" s="829"/>
      <c r="I181" s="416" t="s">
        <v>173</v>
      </c>
      <c r="J181" s="429"/>
      <c r="K181" s="416" t="s">
        <v>171</v>
      </c>
      <c r="L181" s="427"/>
      <c r="M181" s="416" t="s">
        <v>170</v>
      </c>
      <c r="N181" s="428"/>
      <c r="O181" s="416" t="s">
        <v>169</v>
      </c>
      <c r="P181" s="426">
        <v>0.7268</v>
      </c>
      <c r="Q181" s="416" t="s">
        <v>169</v>
      </c>
      <c r="R181" s="426">
        <v>0.76390000000000002</v>
      </c>
      <c r="S181" s="416" t="s">
        <v>169</v>
      </c>
      <c r="T181" s="426">
        <v>0.76390000000000002</v>
      </c>
      <c r="U181" s="416" t="s">
        <v>169</v>
      </c>
      <c r="V181" s="426"/>
      <c r="W181" s="416" t="s">
        <v>169</v>
      </c>
      <c r="X181" s="426"/>
      <c r="Y181" s="816"/>
      <c r="Z181" s="817"/>
      <c r="AA181" s="924"/>
      <c r="AB181" s="924"/>
      <c r="AC181" s="924"/>
      <c r="AD181" s="792"/>
      <c r="AE181" s="792"/>
      <c r="AF181" s="792"/>
    </row>
    <row r="182" spans="1:32" s="404" customFormat="1" ht="15" customHeight="1" x14ac:dyDescent="0.2">
      <c r="A182" s="402"/>
      <c r="B182" s="824"/>
      <c r="C182" s="825"/>
      <c r="D182" s="792"/>
      <c r="E182" s="829"/>
      <c r="F182" s="832"/>
      <c r="G182" s="835"/>
      <c r="H182" s="829"/>
      <c r="I182" s="416" t="s">
        <v>168</v>
      </c>
      <c r="J182" s="427"/>
      <c r="K182" s="416" t="s">
        <v>167</v>
      </c>
      <c r="L182" s="427"/>
      <c r="M182" s="816"/>
      <c r="N182" s="817"/>
      <c r="O182" s="416" t="s">
        <v>166</v>
      </c>
      <c r="P182" s="426">
        <f>IF(P180="",P181-P179,P181-P180)</f>
        <v>-0.2732</v>
      </c>
      <c r="Q182" s="416" t="s">
        <v>166</v>
      </c>
      <c r="R182" s="426">
        <f>IF(R180="",R181-R179,R181-R180)</f>
        <v>-5.1790000000000003E-2</v>
      </c>
      <c r="S182" s="416" t="s">
        <v>166</v>
      </c>
      <c r="T182" s="426">
        <f>IF(T180="",T181-T179,T181-T180)</f>
        <v>-5.1790000000000003E-2</v>
      </c>
      <c r="U182" s="416" t="s">
        <v>166</v>
      </c>
      <c r="V182" s="426">
        <f>IF(V180="",V181-V179,V181-V180)</f>
        <v>0</v>
      </c>
      <c r="W182" s="416" t="s">
        <v>166</v>
      </c>
      <c r="X182" s="426">
        <f>IF(X180="",X181-X179,X181-X180)</f>
        <v>0</v>
      </c>
      <c r="Y182" s="816"/>
      <c r="Z182" s="817"/>
      <c r="AA182" s="924"/>
      <c r="AB182" s="924"/>
      <c r="AC182" s="924"/>
      <c r="AD182" s="792"/>
      <c r="AE182" s="792"/>
      <c r="AF182" s="792"/>
    </row>
    <row r="183" spans="1:32" s="404" customFormat="1" ht="15" customHeight="1" x14ac:dyDescent="0.2">
      <c r="A183" s="402"/>
      <c r="B183" s="824"/>
      <c r="C183" s="825"/>
      <c r="D183" s="792"/>
      <c r="E183" s="829"/>
      <c r="F183" s="832"/>
      <c r="G183" s="835"/>
      <c r="H183" s="829"/>
      <c r="I183" s="416" t="s">
        <v>165</v>
      </c>
      <c r="J183" s="415"/>
      <c r="K183" s="416" t="s">
        <v>164</v>
      </c>
      <c r="L183" s="415"/>
      <c r="M183" s="816"/>
      <c r="N183" s="817"/>
      <c r="O183" s="816"/>
      <c r="P183" s="817"/>
      <c r="Q183" s="816"/>
      <c r="R183" s="817"/>
      <c r="S183" s="816"/>
      <c r="T183" s="817"/>
      <c r="U183" s="816"/>
      <c r="V183" s="817"/>
      <c r="W183" s="816"/>
      <c r="X183" s="817"/>
      <c r="Y183" s="816"/>
      <c r="Z183" s="817"/>
      <c r="AA183" s="924"/>
      <c r="AB183" s="924"/>
      <c r="AC183" s="924"/>
      <c r="AD183" s="792"/>
      <c r="AE183" s="792"/>
      <c r="AF183" s="792"/>
    </row>
    <row r="184" spans="1:32" s="404" customFormat="1" ht="15" customHeight="1" x14ac:dyDescent="0.2">
      <c r="A184" s="402"/>
      <c r="B184" s="826"/>
      <c r="C184" s="827"/>
      <c r="D184" s="793"/>
      <c r="E184" s="830"/>
      <c r="F184" s="833"/>
      <c r="G184" s="836"/>
      <c r="H184" s="830"/>
      <c r="I184" s="406" t="s">
        <v>158</v>
      </c>
      <c r="J184" s="451"/>
      <c r="K184" s="820"/>
      <c r="L184" s="821"/>
      <c r="M184" s="818"/>
      <c r="N184" s="819"/>
      <c r="O184" s="818"/>
      <c r="P184" s="819"/>
      <c r="Q184" s="818"/>
      <c r="R184" s="819"/>
      <c r="S184" s="818"/>
      <c r="T184" s="819"/>
      <c r="U184" s="818"/>
      <c r="V184" s="819"/>
      <c r="W184" s="818"/>
      <c r="X184" s="819"/>
      <c r="Y184" s="818"/>
      <c r="Z184" s="819"/>
      <c r="AA184" s="925"/>
      <c r="AB184" s="925"/>
      <c r="AC184" s="925"/>
      <c r="AD184" s="793"/>
      <c r="AE184" s="793"/>
      <c r="AF184" s="793"/>
    </row>
    <row r="185" spans="1:32" s="404" customFormat="1" ht="12.75" customHeight="1" x14ac:dyDescent="0.2">
      <c r="B185" s="822" t="s">
        <v>103</v>
      </c>
      <c r="C185" s="823"/>
      <c r="D185" s="791" t="s">
        <v>577</v>
      </c>
      <c r="E185" s="828" t="s">
        <v>579</v>
      </c>
      <c r="F185" s="831"/>
      <c r="G185" s="834"/>
      <c r="H185" s="828"/>
      <c r="I185" s="434" t="s">
        <v>184</v>
      </c>
      <c r="J185" s="438">
        <v>500000</v>
      </c>
      <c r="K185" s="434" t="s">
        <v>183</v>
      </c>
      <c r="L185" s="437"/>
      <c r="M185" s="434" t="s">
        <v>182</v>
      </c>
      <c r="N185" s="436">
        <f>J185</f>
        <v>500000</v>
      </c>
      <c r="O185" s="434" t="s">
        <v>181</v>
      </c>
      <c r="P185" s="435"/>
      <c r="Q185" s="434" t="s">
        <v>181</v>
      </c>
      <c r="R185" s="435"/>
      <c r="S185" s="434" t="s">
        <v>181</v>
      </c>
      <c r="T185" s="435"/>
      <c r="U185" s="434" t="s">
        <v>181</v>
      </c>
      <c r="V185" s="435"/>
      <c r="W185" s="434" t="s">
        <v>181</v>
      </c>
      <c r="X185" s="435"/>
      <c r="Y185" s="434" t="s">
        <v>180</v>
      </c>
      <c r="Z185" s="433"/>
      <c r="AA185" s="791" t="s">
        <v>4</v>
      </c>
      <c r="AB185" s="791" t="s">
        <v>4</v>
      </c>
      <c r="AC185" s="791" t="s">
        <v>4</v>
      </c>
      <c r="AD185" s="791" t="s">
        <v>4</v>
      </c>
      <c r="AE185" s="791" t="s">
        <v>4</v>
      </c>
      <c r="AF185" s="791" t="s">
        <v>4</v>
      </c>
    </row>
    <row r="186" spans="1:32" s="404" customFormat="1" ht="15" customHeight="1" x14ac:dyDescent="0.2">
      <c r="B186" s="824"/>
      <c r="C186" s="825"/>
      <c r="D186" s="792"/>
      <c r="E186" s="829"/>
      <c r="F186" s="832"/>
      <c r="G186" s="835"/>
      <c r="H186" s="829"/>
      <c r="I186" s="416" t="s">
        <v>179</v>
      </c>
      <c r="J186" s="432"/>
      <c r="K186" s="416" t="s">
        <v>177</v>
      </c>
      <c r="L186" s="415"/>
      <c r="M186" s="416" t="s">
        <v>176</v>
      </c>
      <c r="N186" s="428">
        <f>N185</f>
        <v>500000</v>
      </c>
      <c r="O186" s="416" t="s">
        <v>175</v>
      </c>
      <c r="P186" s="426"/>
      <c r="Q186" s="416" t="s">
        <v>175</v>
      </c>
      <c r="R186" s="426"/>
      <c r="S186" s="416" t="s">
        <v>175</v>
      </c>
      <c r="T186" s="426"/>
      <c r="U186" s="416" t="s">
        <v>175</v>
      </c>
      <c r="V186" s="426"/>
      <c r="W186" s="416" t="s">
        <v>175</v>
      </c>
      <c r="X186" s="426"/>
      <c r="Y186" s="416" t="s">
        <v>174</v>
      </c>
      <c r="Z186" s="430"/>
      <c r="AA186" s="792"/>
      <c r="AB186" s="792"/>
      <c r="AC186" s="792"/>
      <c r="AD186" s="792"/>
      <c r="AE186" s="792"/>
      <c r="AF186" s="792"/>
    </row>
    <row r="187" spans="1:32" s="404" customFormat="1" ht="39" customHeight="1" x14ac:dyDescent="0.2">
      <c r="B187" s="824"/>
      <c r="C187" s="825"/>
      <c r="D187" s="792"/>
      <c r="E187" s="829"/>
      <c r="F187" s="832"/>
      <c r="G187" s="835"/>
      <c r="H187" s="829"/>
      <c r="I187" s="416" t="s">
        <v>173</v>
      </c>
      <c r="J187" s="429"/>
      <c r="K187" s="416" t="s">
        <v>171</v>
      </c>
      <c r="L187" s="427"/>
      <c r="M187" s="416" t="s">
        <v>170</v>
      </c>
      <c r="N187" s="428"/>
      <c r="O187" s="416" t="s">
        <v>169</v>
      </c>
      <c r="P187" s="426"/>
      <c r="Q187" s="416" t="s">
        <v>169</v>
      </c>
      <c r="R187" s="426"/>
      <c r="S187" s="416" t="s">
        <v>169</v>
      </c>
      <c r="T187" s="426"/>
      <c r="U187" s="416" t="s">
        <v>169</v>
      </c>
      <c r="V187" s="426"/>
      <c r="W187" s="416" t="s">
        <v>169</v>
      </c>
      <c r="X187" s="426"/>
      <c r="Y187" s="816"/>
      <c r="Z187" s="817"/>
      <c r="AA187" s="792"/>
      <c r="AB187" s="792"/>
      <c r="AC187" s="792"/>
      <c r="AD187" s="792"/>
      <c r="AE187" s="792"/>
      <c r="AF187" s="792"/>
    </row>
    <row r="188" spans="1:32" s="404" customFormat="1" ht="15" customHeight="1" x14ac:dyDescent="0.2">
      <c r="B188" s="824"/>
      <c r="C188" s="825"/>
      <c r="D188" s="792"/>
      <c r="E188" s="829"/>
      <c r="F188" s="832"/>
      <c r="G188" s="835"/>
      <c r="H188" s="829"/>
      <c r="I188" s="416" t="s">
        <v>168</v>
      </c>
      <c r="J188" s="427"/>
      <c r="K188" s="416" t="s">
        <v>167</v>
      </c>
      <c r="L188" s="427"/>
      <c r="M188" s="816"/>
      <c r="N188" s="817"/>
      <c r="O188" s="416" t="s">
        <v>166</v>
      </c>
      <c r="P188" s="426">
        <f>IF(P186="",P187-P185,P187-P186)</f>
        <v>0</v>
      </c>
      <c r="Q188" s="416" t="s">
        <v>166</v>
      </c>
      <c r="R188" s="426">
        <f>IF(R186="",R187-R185,R187-R186)</f>
        <v>0</v>
      </c>
      <c r="S188" s="416" t="s">
        <v>166</v>
      </c>
      <c r="T188" s="426">
        <f>IF(T186="",T187-T185,T187-T186)</f>
        <v>0</v>
      </c>
      <c r="U188" s="416" t="s">
        <v>166</v>
      </c>
      <c r="V188" s="426">
        <f>IF(V186="",V187-V185,V187-V186)</f>
        <v>0</v>
      </c>
      <c r="W188" s="416" t="s">
        <v>166</v>
      </c>
      <c r="X188" s="426">
        <f>IF(X186="",X187-X185,X187-X186)</f>
        <v>0</v>
      </c>
      <c r="Y188" s="816"/>
      <c r="Z188" s="817"/>
      <c r="AA188" s="792"/>
      <c r="AB188" s="792"/>
      <c r="AC188" s="792"/>
      <c r="AD188" s="792"/>
      <c r="AE188" s="792"/>
      <c r="AF188" s="792"/>
    </row>
    <row r="189" spans="1:32" s="404" customFormat="1" ht="15" customHeight="1" x14ac:dyDescent="0.2">
      <c r="B189" s="824"/>
      <c r="C189" s="825"/>
      <c r="D189" s="792"/>
      <c r="E189" s="829"/>
      <c r="F189" s="832"/>
      <c r="G189" s="835"/>
      <c r="H189" s="829"/>
      <c r="I189" s="416" t="s">
        <v>165</v>
      </c>
      <c r="J189" s="415">
        <v>43635</v>
      </c>
      <c r="K189" s="416" t="s">
        <v>164</v>
      </c>
      <c r="L189" s="415"/>
      <c r="M189" s="816"/>
      <c r="N189" s="817"/>
      <c r="O189" s="816"/>
      <c r="P189" s="817"/>
      <c r="Q189" s="816"/>
      <c r="R189" s="817"/>
      <c r="S189" s="816"/>
      <c r="T189" s="817"/>
      <c r="U189" s="816"/>
      <c r="V189" s="817"/>
      <c r="W189" s="816"/>
      <c r="X189" s="817"/>
      <c r="Y189" s="816"/>
      <c r="Z189" s="817"/>
      <c r="AA189" s="792"/>
      <c r="AB189" s="792"/>
      <c r="AC189" s="792"/>
      <c r="AD189" s="792"/>
      <c r="AE189" s="792"/>
      <c r="AF189" s="792"/>
    </row>
    <row r="190" spans="1:32" s="404" customFormat="1" ht="15" customHeight="1" x14ac:dyDescent="0.2">
      <c r="B190" s="826"/>
      <c r="C190" s="827"/>
      <c r="D190" s="793"/>
      <c r="E190" s="830"/>
      <c r="F190" s="833"/>
      <c r="G190" s="836"/>
      <c r="H190" s="830"/>
      <c r="I190" s="406" t="s">
        <v>158</v>
      </c>
      <c r="J190" s="451"/>
      <c r="K190" s="820"/>
      <c r="L190" s="821"/>
      <c r="M190" s="818"/>
      <c r="N190" s="819"/>
      <c r="O190" s="818"/>
      <c r="P190" s="819"/>
      <c r="Q190" s="818"/>
      <c r="R190" s="819"/>
      <c r="S190" s="818"/>
      <c r="T190" s="819"/>
      <c r="U190" s="818"/>
      <c r="V190" s="819"/>
      <c r="W190" s="818"/>
      <c r="X190" s="819"/>
      <c r="Y190" s="818"/>
      <c r="Z190" s="819"/>
      <c r="AA190" s="793"/>
      <c r="AB190" s="793"/>
      <c r="AC190" s="793"/>
      <c r="AD190" s="793"/>
      <c r="AE190" s="793"/>
      <c r="AF190" s="793"/>
    </row>
    <row r="191" spans="1:32" s="404" customFormat="1" ht="12.75" customHeight="1" x14ac:dyDescent="0.2">
      <c r="B191" s="822" t="s">
        <v>104</v>
      </c>
      <c r="C191" s="823"/>
      <c r="D191" s="791" t="s">
        <v>577</v>
      </c>
      <c r="E191" s="828" t="s">
        <v>579</v>
      </c>
      <c r="F191" s="831"/>
      <c r="G191" s="834"/>
      <c r="H191" s="828"/>
      <c r="I191" s="434" t="s">
        <v>184</v>
      </c>
      <c r="J191" s="438">
        <v>500000</v>
      </c>
      <c r="K191" s="434" t="s">
        <v>183</v>
      </c>
      <c r="L191" s="437"/>
      <c r="M191" s="434" t="s">
        <v>182</v>
      </c>
      <c r="N191" s="436">
        <f>J191</f>
        <v>500000</v>
      </c>
      <c r="O191" s="434" t="s">
        <v>181</v>
      </c>
      <c r="P191" s="435"/>
      <c r="Q191" s="434" t="s">
        <v>181</v>
      </c>
      <c r="R191" s="435"/>
      <c r="S191" s="434" t="s">
        <v>181</v>
      </c>
      <c r="T191" s="435"/>
      <c r="U191" s="434" t="s">
        <v>181</v>
      </c>
      <c r="V191" s="435"/>
      <c r="W191" s="434" t="s">
        <v>181</v>
      </c>
      <c r="X191" s="435"/>
      <c r="Y191" s="434" t="s">
        <v>180</v>
      </c>
      <c r="Z191" s="433"/>
      <c r="AA191" s="791" t="s">
        <v>240</v>
      </c>
      <c r="AB191" s="791" t="s">
        <v>240</v>
      </c>
      <c r="AC191" s="791" t="s">
        <v>240</v>
      </c>
      <c r="AD191" s="791" t="s">
        <v>240</v>
      </c>
      <c r="AE191" s="791" t="s">
        <v>240</v>
      </c>
      <c r="AF191" s="791" t="s">
        <v>240</v>
      </c>
    </row>
    <row r="192" spans="1:32" s="404" customFormat="1" ht="15" customHeight="1" x14ac:dyDescent="0.2">
      <c r="B192" s="824"/>
      <c r="C192" s="825"/>
      <c r="D192" s="792"/>
      <c r="E192" s="829"/>
      <c r="F192" s="832"/>
      <c r="G192" s="835"/>
      <c r="H192" s="829"/>
      <c r="I192" s="416" t="s">
        <v>179</v>
      </c>
      <c r="J192" s="432"/>
      <c r="K192" s="416" t="s">
        <v>177</v>
      </c>
      <c r="L192" s="415"/>
      <c r="M192" s="416" t="s">
        <v>176</v>
      </c>
      <c r="N192" s="428">
        <f>N191</f>
        <v>500000</v>
      </c>
      <c r="O192" s="416" t="s">
        <v>175</v>
      </c>
      <c r="P192" s="426"/>
      <c r="Q192" s="416" t="s">
        <v>175</v>
      </c>
      <c r="R192" s="426"/>
      <c r="S192" s="416" t="s">
        <v>175</v>
      </c>
      <c r="T192" s="426"/>
      <c r="U192" s="416" t="s">
        <v>175</v>
      </c>
      <c r="V192" s="426"/>
      <c r="W192" s="416" t="s">
        <v>175</v>
      </c>
      <c r="X192" s="426"/>
      <c r="Y192" s="416" t="s">
        <v>174</v>
      </c>
      <c r="Z192" s="430"/>
      <c r="AA192" s="792"/>
      <c r="AB192" s="792"/>
      <c r="AC192" s="792"/>
      <c r="AD192" s="792"/>
      <c r="AE192" s="792"/>
      <c r="AF192" s="792"/>
    </row>
    <row r="193" spans="2:32" s="404" customFormat="1" ht="39" customHeight="1" x14ac:dyDescent="0.2">
      <c r="B193" s="824"/>
      <c r="C193" s="825"/>
      <c r="D193" s="792"/>
      <c r="E193" s="829"/>
      <c r="F193" s="832"/>
      <c r="G193" s="835"/>
      <c r="H193" s="829"/>
      <c r="I193" s="416" t="s">
        <v>173</v>
      </c>
      <c r="J193" s="429"/>
      <c r="K193" s="416" t="s">
        <v>171</v>
      </c>
      <c r="L193" s="427"/>
      <c r="M193" s="416" t="s">
        <v>170</v>
      </c>
      <c r="N193" s="428"/>
      <c r="O193" s="416" t="s">
        <v>169</v>
      </c>
      <c r="P193" s="426"/>
      <c r="Q193" s="416" t="s">
        <v>169</v>
      </c>
      <c r="R193" s="426"/>
      <c r="S193" s="416" t="s">
        <v>169</v>
      </c>
      <c r="T193" s="426"/>
      <c r="U193" s="416" t="s">
        <v>169</v>
      </c>
      <c r="V193" s="426"/>
      <c r="W193" s="416" t="s">
        <v>169</v>
      </c>
      <c r="X193" s="426"/>
      <c r="Y193" s="816"/>
      <c r="Z193" s="817"/>
      <c r="AA193" s="792"/>
      <c r="AB193" s="792"/>
      <c r="AC193" s="792"/>
      <c r="AD193" s="792"/>
      <c r="AE193" s="792"/>
      <c r="AF193" s="792"/>
    </row>
    <row r="194" spans="2:32" s="404" customFormat="1" ht="15" customHeight="1" x14ac:dyDescent="0.2">
      <c r="B194" s="824"/>
      <c r="C194" s="825"/>
      <c r="D194" s="792"/>
      <c r="E194" s="829"/>
      <c r="F194" s="832"/>
      <c r="G194" s="835"/>
      <c r="H194" s="829"/>
      <c r="I194" s="416" t="s">
        <v>168</v>
      </c>
      <c r="J194" s="427"/>
      <c r="K194" s="416" t="s">
        <v>167</v>
      </c>
      <c r="L194" s="427"/>
      <c r="M194" s="816"/>
      <c r="N194" s="817"/>
      <c r="O194" s="416" t="s">
        <v>166</v>
      </c>
      <c r="P194" s="426">
        <f>IF(P192="",P193-P191,P193-P192)</f>
        <v>0</v>
      </c>
      <c r="Q194" s="416" t="s">
        <v>166</v>
      </c>
      <c r="R194" s="426">
        <f>IF(R192="",R193-R191,R193-R192)</f>
        <v>0</v>
      </c>
      <c r="S194" s="416" t="s">
        <v>166</v>
      </c>
      <c r="T194" s="426">
        <f>IF(T192="",T193-T191,T193-T192)</f>
        <v>0</v>
      </c>
      <c r="U194" s="416" t="s">
        <v>166</v>
      </c>
      <c r="V194" s="426">
        <f>IF(V192="",V193-V191,V193-V192)</f>
        <v>0</v>
      </c>
      <c r="W194" s="416" t="s">
        <v>166</v>
      </c>
      <c r="X194" s="426">
        <f>IF(X192="",X193-X191,X193-X192)</f>
        <v>0</v>
      </c>
      <c r="Y194" s="816"/>
      <c r="Z194" s="817"/>
      <c r="AA194" s="792"/>
      <c r="AB194" s="792"/>
      <c r="AC194" s="792"/>
      <c r="AD194" s="792"/>
      <c r="AE194" s="792"/>
      <c r="AF194" s="792"/>
    </row>
    <row r="195" spans="2:32" s="404" customFormat="1" ht="15" customHeight="1" x14ac:dyDescent="0.2">
      <c r="B195" s="824"/>
      <c r="C195" s="825"/>
      <c r="D195" s="792"/>
      <c r="E195" s="829"/>
      <c r="F195" s="832"/>
      <c r="G195" s="835"/>
      <c r="H195" s="829"/>
      <c r="I195" s="416" t="s">
        <v>165</v>
      </c>
      <c r="J195" s="415">
        <v>43641</v>
      </c>
      <c r="K195" s="416" t="s">
        <v>164</v>
      </c>
      <c r="L195" s="415"/>
      <c r="M195" s="816"/>
      <c r="N195" s="817"/>
      <c r="O195" s="816"/>
      <c r="P195" s="817"/>
      <c r="Q195" s="816"/>
      <c r="R195" s="817"/>
      <c r="S195" s="816"/>
      <c r="T195" s="817"/>
      <c r="U195" s="816"/>
      <c r="V195" s="817"/>
      <c r="W195" s="816"/>
      <c r="X195" s="817"/>
      <c r="Y195" s="816"/>
      <c r="Z195" s="817"/>
      <c r="AA195" s="792"/>
      <c r="AB195" s="792"/>
      <c r="AC195" s="792"/>
      <c r="AD195" s="792"/>
      <c r="AE195" s="792"/>
      <c r="AF195" s="792"/>
    </row>
    <row r="196" spans="2:32" s="404" customFormat="1" ht="15" customHeight="1" x14ac:dyDescent="0.2">
      <c r="B196" s="826"/>
      <c r="C196" s="827"/>
      <c r="D196" s="793"/>
      <c r="E196" s="830"/>
      <c r="F196" s="833"/>
      <c r="G196" s="836"/>
      <c r="H196" s="830"/>
      <c r="I196" s="406" t="s">
        <v>158</v>
      </c>
      <c r="J196" s="451"/>
      <c r="K196" s="820"/>
      <c r="L196" s="821"/>
      <c r="M196" s="818"/>
      <c r="N196" s="819"/>
      <c r="O196" s="818"/>
      <c r="P196" s="819"/>
      <c r="Q196" s="818"/>
      <c r="R196" s="819"/>
      <c r="S196" s="818"/>
      <c r="T196" s="819"/>
      <c r="U196" s="818"/>
      <c r="V196" s="819"/>
      <c r="W196" s="818"/>
      <c r="X196" s="819"/>
      <c r="Y196" s="818"/>
      <c r="Z196" s="819"/>
      <c r="AA196" s="793"/>
      <c r="AB196" s="793"/>
      <c r="AC196" s="793"/>
      <c r="AD196" s="793"/>
      <c r="AE196" s="793"/>
      <c r="AF196" s="793"/>
    </row>
    <row r="197" spans="2:32" s="404" customFormat="1" ht="12.75" customHeight="1" x14ac:dyDescent="0.2">
      <c r="B197" s="822" t="s">
        <v>108</v>
      </c>
      <c r="C197" s="823"/>
      <c r="D197" s="791" t="s">
        <v>577</v>
      </c>
      <c r="E197" s="828" t="s">
        <v>579</v>
      </c>
      <c r="F197" s="831"/>
      <c r="G197" s="834"/>
      <c r="H197" s="828"/>
      <c r="I197" s="434" t="s">
        <v>184</v>
      </c>
      <c r="J197" s="438">
        <v>500000</v>
      </c>
      <c r="K197" s="434" t="s">
        <v>183</v>
      </c>
      <c r="L197" s="437"/>
      <c r="M197" s="434" t="s">
        <v>182</v>
      </c>
      <c r="N197" s="436">
        <f>J197</f>
        <v>500000</v>
      </c>
      <c r="O197" s="434" t="s">
        <v>181</v>
      </c>
      <c r="P197" s="435"/>
      <c r="Q197" s="434" t="s">
        <v>181</v>
      </c>
      <c r="R197" s="435"/>
      <c r="S197" s="434" t="s">
        <v>181</v>
      </c>
      <c r="T197" s="435"/>
      <c r="U197" s="434" t="s">
        <v>181</v>
      </c>
      <c r="V197" s="435"/>
      <c r="W197" s="434" t="s">
        <v>181</v>
      </c>
      <c r="X197" s="435"/>
      <c r="Y197" s="434" t="s">
        <v>180</v>
      </c>
      <c r="Z197" s="433"/>
      <c r="AA197" s="791" t="s">
        <v>4</v>
      </c>
      <c r="AB197" s="791" t="s">
        <v>4</v>
      </c>
      <c r="AC197" s="791" t="s">
        <v>4</v>
      </c>
      <c r="AD197" s="791" t="s">
        <v>4</v>
      </c>
      <c r="AE197" s="791" t="s">
        <v>4</v>
      </c>
      <c r="AF197" s="791" t="s">
        <v>4</v>
      </c>
    </row>
    <row r="198" spans="2:32" s="404" customFormat="1" ht="15" customHeight="1" x14ac:dyDescent="0.2">
      <c r="B198" s="824"/>
      <c r="C198" s="825"/>
      <c r="D198" s="792"/>
      <c r="E198" s="829"/>
      <c r="F198" s="832"/>
      <c r="G198" s="835"/>
      <c r="H198" s="829"/>
      <c r="I198" s="416" t="s">
        <v>179</v>
      </c>
      <c r="J198" s="432"/>
      <c r="K198" s="416" t="s">
        <v>177</v>
      </c>
      <c r="L198" s="415"/>
      <c r="M198" s="416" t="s">
        <v>176</v>
      </c>
      <c r="N198" s="428">
        <f>N197</f>
        <v>500000</v>
      </c>
      <c r="O198" s="416" t="s">
        <v>175</v>
      </c>
      <c r="P198" s="426"/>
      <c r="Q198" s="416" t="s">
        <v>175</v>
      </c>
      <c r="R198" s="426"/>
      <c r="S198" s="416" t="s">
        <v>175</v>
      </c>
      <c r="T198" s="426"/>
      <c r="U198" s="416" t="s">
        <v>175</v>
      </c>
      <c r="V198" s="426"/>
      <c r="W198" s="416" t="s">
        <v>175</v>
      </c>
      <c r="X198" s="426"/>
      <c r="Y198" s="416" t="s">
        <v>174</v>
      </c>
      <c r="Z198" s="430"/>
      <c r="AA198" s="792"/>
      <c r="AB198" s="792"/>
      <c r="AC198" s="792"/>
      <c r="AD198" s="792"/>
      <c r="AE198" s="792"/>
      <c r="AF198" s="792"/>
    </row>
    <row r="199" spans="2:32" s="404" customFormat="1" ht="39" customHeight="1" x14ac:dyDescent="0.2">
      <c r="B199" s="824"/>
      <c r="C199" s="825"/>
      <c r="D199" s="792"/>
      <c r="E199" s="829"/>
      <c r="F199" s="832"/>
      <c r="G199" s="835"/>
      <c r="H199" s="829"/>
      <c r="I199" s="416" t="s">
        <v>173</v>
      </c>
      <c r="J199" s="429"/>
      <c r="K199" s="416" t="s">
        <v>171</v>
      </c>
      <c r="L199" s="427"/>
      <c r="M199" s="416" t="s">
        <v>170</v>
      </c>
      <c r="N199" s="428"/>
      <c r="O199" s="416" t="s">
        <v>169</v>
      </c>
      <c r="P199" s="426"/>
      <c r="Q199" s="416" t="s">
        <v>169</v>
      </c>
      <c r="R199" s="426"/>
      <c r="S199" s="416" t="s">
        <v>169</v>
      </c>
      <c r="T199" s="426"/>
      <c r="U199" s="416" t="s">
        <v>169</v>
      </c>
      <c r="V199" s="426"/>
      <c r="W199" s="416" t="s">
        <v>169</v>
      </c>
      <c r="X199" s="426"/>
      <c r="Y199" s="816"/>
      <c r="Z199" s="817"/>
      <c r="AA199" s="792"/>
      <c r="AB199" s="792"/>
      <c r="AC199" s="792"/>
      <c r="AD199" s="792"/>
      <c r="AE199" s="792"/>
      <c r="AF199" s="792"/>
    </row>
    <row r="200" spans="2:32" s="404" customFormat="1" ht="15" customHeight="1" x14ac:dyDescent="0.2">
      <c r="B200" s="824"/>
      <c r="C200" s="825"/>
      <c r="D200" s="792"/>
      <c r="E200" s="829"/>
      <c r="F200" s="832"/>
      <c r="G200" s="835"/>
      <c r="H200" s="829"/>
      <c r="I200" s="416" t="s">
        <v>168</v>
      </c>
      <c r="J200" s="427"/>
      <c r="K200" s="416" t="s">
        <v>167</v>
      </c>
      <c r="L200" s="427"/>
      <c r="M200" s="816"/>
      <c r="N200" s="817"/>
      <c r="O200" s="416" t="s">
        <v>166</v>
      </c>
      <c r="P200" s="426">
        <f>IF(P198="",P199-P197,P199-P198)</f>
        <v>0</v>
      </c>
      <c r="Q200" s="416" t="s">
        <v>166</v>
      </c>
      <c r="R200" s="426">
        <f>IF(R198="",R199-R197,R199-R198)</f>
        <v>0</v>
      </c>
      <c r="S200" s="416" t="s">
        <v>166</v>
      </c>
      <c r="T200" s="426">
        <f>IF(T198="",T199-T197,T199-T198)</f>
        <v>0</v>
      </c>
      <c r="U200" s="416" t="s">
        <v>166</v>
      </c>
      <c r="V200" s="426">
        <f>IF(V198="",V199-V197,V199-V198)</f>
        <v>0</v>
      </c>
      <c r="W200" s="416" t="s">
        <v>166</v>
      </c>
      <c r="X200" s="426">
        <f>IF(X198="",X199-X197,X199-X198)</f>
        <v>0</v>
      </c>
      <c r="Y200" s="816"/>
      <c r="Z200" s="817"/>
      <c r="AA200" s="792"/>
      <c r="AB200" s="792"/>
      <c r="AC200" s="792"/>
      <c r="AD200" s="792"/>
      <c r="AE200" s="792"/>
      <c r="AF200" s="792"/>
    </row>
    <row r="201" spans="2:32" s="404" customFormat="1" ht="15" customHeight="1" x14ac:dyDescent="0.2">
      <c r="B201" s="824"/>
      <c r="C201" s="825"/>
      <c r="D201" s="792"/>
      <c r="E201" s="829"/>
      <c r="F201" s="832"/>
      <c r="G201" s="835"/>
      <c r="H201" s="829"/>
      <c r="I201" s="416" t="s">
        <v>165</v>
      </c>
      <c r="J201" s="415" t="s">
        <v>582</v>
      </c>
      <c r="K201" s="416" t="s">
        <v>164</v>
      </c>
      <c r="L201" s="415"/>
      <c r="M201" s="816"/>
      <c r="N201" s="817"/>
      <c r="O201" s="816"/>
      <c r="P201" s="817"/>
      <c r="Q201" s="816"/>
      <c r="R201" s="817"/>
      <c r="S201" s="816"/>
      <c r="T201" s="817"/>
      <c r="U201" s="816"/>
      <c r="V201" s="817"/>
      <c r="W201" s="816"/>
      <c r="X201" s="817"/>
      <c r="Y201" s="816"/>
      <c r="Z201" s="817"/>
      <c r="AA201" s="792"/>
      <c r="AB201" s="792"/>
      <c r="AC201" s="792"/>
      <c r="AD201" s="792"/>
      <c r="AE201" s="792"/>
      <c r="AF201" s="792"/>
    </row>
    <row r="202" spans="2:32" s="404" customFormat="1" ht="15" customHeight="1" x14ac:dyDescent="0.2">
      <c r="B202" s="826"/>
      <c r="C202" s="827"/>
      <c r="D202" s="793"/>
      <c r="E202" s="830"/>
      <c r="F202" s="833"/>
      <c r="G202" s="836"/>
      <c r="H202" s="830"/>
      <c r="I202" s="406" t="s">
        <v>158</v>
      </c>
      <c r="J202" s="451"/>
      <c r="K202" s="820"/>
      <c r="L202" s="821"/>
      <c r="M202" s="818"/>
      <c r="N202" s="819"/>
      <c r="O202" s="818"/>
      <c r="P202" s="819"/>
      <c r="Q202" s="818"/>
      <c r="R202" s="819"/>
      <c r="S202" s="818"/>
      <c r="T202" s="819"/>
      <c r="U202" s="818"/>
      <c r="V202" s="819"/>
      <c r="W202" s="818"/>
      <c r="X202" s="819"/>
      <c r="Y202" s="818"/>
      <c r="Z202" s="819"/>
      <c r="AA202" s="793"/>
      <c r="AB202" s="793"/>
      <c r="AC202" s="793"/>
      <c r="AD202" s="793"/>
      <c r="AE202" s="793"/>
      <c r="AF202" s="793"/>
    </row>
    <row r="203" spans="2:32" s="404" customFormat="1" ht="12.75" customHeight="1" x14ac:dyDescent="0.2">
      <c r="B203" s="822" t="s">
        <v>101</v>
      </c>
      <c r="C203" s="823"/>
      <c r="D203" s="791" t="s">
        <v>577</v>
      </c>
      <c r="E203" s="828" t="s">
        <v>579</v>
      </c>
      <c r="F203" s="831"/>
      <c r="G203" s="834"/>
      <c r="H203" s="828"/>
      <c r="I203" s="434" t="s">
        <v>184</v>
      </c>
      <c r="J203" s="438">
        <v>500000</v>
      </c>
      <c r="K203" s="434" t="s">
        <v>183</v>
      </c>
      <c r="L203" s="437"/>
      <c r="M203" s="434" t="s">
        <v>182</v>
      </c>
      <c r="N203" s="436">
        <f>J203</f>
        <v>500000</v>
      </c>
      <c r="O203" s="434" t="s">
        <v>181</v>
      </c>
      <c r="P203" s="435"/>
      <c r="Q203" s="434" t="s">
        <v>181</v>
      </c>
      <c r="R203" s="435"/>
      <c r="S203" s="434" t="s">
        <v>181</v>
      </c>
      <c r="T203" s="435"/>
      <c r="U203" s="434" t="s">
        <v>181</v>
      </c>
      <c r="V203" s="435"/>
      <c r="W203" s="434" t="s">
        <v>181</v>
      </c>
      <c r="X203" s="435"/>
      <c r="Y203" s="434" t="s">
        <v>180</v>
      </c>
      <c r="Z203" s="433"/>
      <c r="AA203" s="791" t="s">
        <v>240</v>
      </c>
      <c r="AB203" s="791" t="s">
        <v>240</v>
      </c>
      <c r="AC203" s="791" t="s">
        <v>240</v>
      </c>
      <c r="AD203" s="791" t="s">
        <v>240</v>
      </c>
      <c r="AE203" s="791" t="s">
        <v>240</v>
      </c>
      <c r="AF203" s="791" t="s">
        <v>240</v>
      </c>
    </row>
    <row r="204" spans="2:32" s="404" customFormat="1" ht="15" customHeight="1" x14ac:dyDescent="0.2">
      <c r="B204" s="824"/>
      <c r="C204" s="825"/>
      <c r="D204" s="792"/>
      <c r="E204" s="829"/>
      <c r="F204" s="832"/>
      <c r="G204" s="835"/>
      <c r="H204" s="829"/>
      <c r="I204" s="416" t="s">
        <v>179</v>
      </c>
      <c r="J204" s="432"/>
      <c r="K204" s="416" t="s">
        <v>177</v>
      </c>
      <c r="L204" s="415"/>
      <c r="M204" s="416" t="s">
        <v>176</v>
      </c>
      <c r="N204" s="428">
        <f>N203</f>
        <v>500000</v>
      </c>
      <c r="O204" s="416" t="s">
        <v>175</v>
      </c>
      <c r="P204" s="426"/>
      <c r="Q204" s="416" t="s">
        <v>175</v>
      </c>
      <c r="R204" s="426"/>
      <c r="S204" s="416" t="s">
        <v>175</v>
      </c>
      <c r="T204" s="426"/>
      <c r="U204" s="416" t="s">
        <v>175</v>
      </c>
      <c r="V204" s="426"/>
      <c r="W204" s="416" t="s">
        <v>175</v>
      </c>
      <c r="X204" s="426"/>
      <c r="Y204" s="416" t="s">
        <v>174</v>
      </c>
      <c r="Z204" s="430"/>
      <c r="AA204" s="792"/>
      <c r="AB204" s="792"/>
      <c r="AC204" s="792"/>
      <c r="AD204" s="792"/>
      <c r="AE204" s="792"/>
      <c r="AF204" s="792"/>
    </row>
    <row r="205" spans="2:32" s="404" customFormat="1" ht="39" customHeight="1" x14ac:dyDescent="0.2">
      <c r="B205" s="824"/>
      <c r="C205" s="825"/>
      <c r="D205" s="792"/>
      <c r="E205" s="829"/>
      <c r="F205" s="832"/>
      <c r="G205" s="835"/>
      <c r="H205" s="829"/>
      <c r="I205" s="416" t="s">
        <v>173</v>
      </c>
      <c r="J205" s="429"/>
      <c r="K205" s="416" t="s">
        <v>171</v>
      </c>
      <c r="L205" s="427"/>
      <c r="M205" s="416" t="s">
        <v>170</v>
      </c>
      <c r="N205" s="428"/>
      <c r="O205" s="416" t="s">
        <v>169</v>
      </c>
      <c r="P205" s="426"/>
      <c r="Q205" s="416" t="s">
        <v>169</v>
      </c>
      <c r="R205" s="426"/>
      <c r="S205" s="416" t="s">
        <v>169</v>
      </c>
      <c r="T205" s="426"/>
      <c r="U205" s="416" t="s">
        <v>169</v>
      </c>
      <c r="V205" s="426"/>
      <c r="W205" s="416" t="s">
        <v>169</v>
      </c>
      <c r="X205" s="426"/>
      <c r="Y205" s="816"/>
      <c r="Z205" s="817"/>
      <c r="AA205" s="792"/>
      <c r="AB205" s="792"/>
      <c r="AC205" s="792"/>
      <c r="AD205" s="792"/>
      <c r="AE205" s="792"/>
      <c r="AF205" s="792"/>
    </row>
    <row r="206" spans="2:32" s="404" customFormat="1" ht="15" customHeight="1" x14ac:dyDescent="0.2">
      <c r="B206" s="824"/>
      <c r="C206" s="825"/>
      <c r="D206" s="792"/>
      <c r="E206" s="829"/>
      <c r="F206" s="832"/>
      <c r="G206" s="835"/>
      <c r="H206" s="829"/>
      <c r="I206" s="416" t="s">
        <v>168</v>
      </c>
      <c r="J206" s="427"/>
      <c r="K206" s="416" t="s">
        <v>167</v>
      </c>
      <c r="L206" s="427"/>
      <c r="M206" s="816"/>
      <c r="N206" s="817"/>
      <c r="O206" s="416" t="s">
        <v>166</v>
      </c>
      <c r="P206" s="426">
        <f>IF(P204="",P205-P203,P205-P204)</f>
        <v>0</v>
      </c>
      <c r="Q206" s="416" t="s">
        <v>166</v>
      </c>
      <c r="R206" s="426">
        <f>IF(R204="",R205-R203,R205-R204)</f>
        <v>0</v>
      </c>
      <c r="S206" s="416" t="s">
        <v>166</v>
      </c>
      <c r="T206" s="426">
        <f>IF(T204="",T205-T203,T205-T204)</f>
        <v>0</v>
      </c>
      <c r="U206" s="416" t="s">
        <v>166</v>
      </c>
      <c r="V206" s="426">
        <f>IF(V204="",V205-V203,V205-V204)</f>
        <v>0</v>
      </c>
      <c r="W206" s="416" t="s">
        <v>166</v>
      </c>
      <c r="X206" s="426">
        <f>IF(X204="",X205-X203,X205-X204)</f>
        <v>0</v>
      </c>
      <c r="Y206" s="816"/>
      <c r="Z206" s="817"/>
      <c r="AA206" s="792"/>
      <c r="AB206" s="792"/>
      <c r="AC206" s="792"/>
      <c r="AD206" s="792"/>
      <c r="AE206" s="792"/>
      <c r="AF206" s="792"/>
    </row>
    <row r="207" spans="2:32" s="404" customFormat="1" ht="15" customHeight="1" x14ac:dyDescent="0.2">
      <c r="B207" s="824"/>
      <c r="C207" s="825"/>
      <c r="D207" s="792"/>
      <c r="E207" s="829"/>
      <c r="F207" s="832"/>
      <c r="G207" s="835"/>
      <c r="H207" s="829"/>
      <c r="I207" s="416" t="s">
        <v>165</v>
      </c>
      <c r="J207" s="415"/>
      <c r="K207" s="416" t="s">
        <v>164</v>
      </c>
      <c r="L207" s="415"/>
      <c r="M207" s="816"/>
      <c r="N207" s="817"/>
      <c r="O207" s="816"/>
      <c r="P207" s="817"/>
      <c r="Q207" s="816"/>
      <c r="R207" s="817"/>
      <c r="S207" s="816"/>
      <c r="T207" s="817"/>
      <c r="U207" s="816"/>
      <c r="V207" s="817"/>
      <c r="W207" s="816"/>
      <c r="X207" s="817"/>
      <c r="Y207" s="816"/>
      <c r="Z207" s="817"/>
      <c r="AA207" s="792"/>
      <c r="AB207" s="792"/>
      <c r="AC207" s="792"/>
      <c r="AD207" s="792"/>
      <c r="AE207" s="792"/>
      <c r="AF207" s="792"/>
    </row>
    <row r="208" spans="2:32" s="404" customFormat="1" ht="15" customHeight="1" x14ac:dyDescent="0.2">
      <c r="B208" s="826"/>
      <c r="C208" s="827"/>
      <c r="D208" s="793"/>
      <c r="E208" s="830"/>
      <c r="F208" s="833"/>
      <c r="G208" s="836"/>
      <c r="H208" s="830"/>
      <c r="I208" s="406" t="s">
        <v>158</v>
      </c>
      <c r="J208" s="451"/>
      <c r="K208" s="820"/>
      <c r="L208" s="821"/>
      <c r="M208" s="818"/>
      <c r="N208" s="819"/>
      <c r="O208" s="818"/>
      <c r="P208" s="819"/>
      <c r="Q208" s="818"/>
      <c r="R208" s="819"/>
      <c r="S208" s="818"/>
      <c r="T208" s="819"/>
      <c r="U208" s="818"/>
      <c r="V208" s="819"/>
      <c r="W208" s="818"/>
      <c r="X208" s="819"/>
      <c r="Y208" s="818"/>
      <c r="Z208" s="819"/>
      <c r="AA208" s="793"/>
      <c r="AB208" s="793"/>
      <c r="AC208" s="793"/>
      <c r="AD208" s="793"/>
      <c r="AE208" s="793"/>
      <c r="AF208" s="793"/>
    </row>
    <row r="209" spans="2:32" s="404" customFormat="1" ht="12.75" customHeight="1" x14ac:dyDescent="0.2">
      <c r="B209" s="822" t="s">
        <v>111</v>
      </c>
      <c r="C209" s="823"/>
      <c r="D209" s="791" t="s">
        <v>577</v>
      </c>
      <c r="E209" s="828" t="s">
        <v>579</v>
      </c>
      <c r="F209" s="831"/>
      <c r="G209" s="834"/>
      <c r="H209" s="828"/>
      <c r="I209" s="434" t="s">
        <v>184</v>
      </c>
      <c r="J209" s="438">
        <v>500000</v>
      </c>
      <c r="K209" s="434" t="s">
        <v>183</v>
      </c>
      <c r="L209" s="437"/>
      <c r="M209" s="434" t="s">
        <v>182</v>
      </c>
      <c r="N209" s="436">
        <f>J209</f>
        <v>500000</v>
      </c>
      <c r="O209" s="434" t="s">
        <v>181</v>
      </c>
      <c r="P209" s="435"/>
      <c r="Q209" s="434" t="s">
        <v>181</v>
      </c>
      <c r="R209" s="435"/>
      <c r="S209" s="434" t="s">
        <v>181</v>
      </c>
      <c r="T209" s="435"/>
      <c r="U209" s="434" t="s">
        <v>181</v>
      </c>
      <c r="V209" s="435"/>
      <c r="W209" s="434" t="s">
        <v>181</v>
      </c>
      <c r="X209" s="435"/>
      <c r="Y209" s="434" t="s">
        <v>180</v>
      </c>
      <c r="Z209" s="433"/>
      <c r="AA209" s="791" t="s">
        <v>240</v>
      </c>
      <c r="AB209" s="791" t="s">
        <v>240</v>
      </c>
      <c r="AC209" s="791" t="s">
        <v>240</v>
      </c>
      <c r="AD209" s="791" t="s">
        <v>240</v>
      </c>
      <c r="AE209" s="791" t="s">
        <v>240</v>
      </c>
      <c r="AF209" s="791" t="s">
        <v>240</v>
      </c>
    </row>
    <row r="210" spans="2:32" s="404" customFormat="1" ht="15" customHeight="1" x14ac:dyDescent="0.2">
      <c r="B210" s="824"/>
      <c r="C210" s="825"/>
      <c r="D210" s="792"/>
      <c r="E210" s="829"/>
      <c r="F210" s="832"/>
      <c r="G210" s="835"/>
      <c r="H210" s="829"/>
      <c r="I210" s="416" t="s">
        <v>179</v>
      </c>
      <c r="J210" s="432"/>
      <c r="K210" s="416" t="s">
        <v>177</v>
      </c>
      <c r="L210" s="415"/>
      <c r="M210" s="416" t="s">
        <v>176</v>
      </c>
      <c r="N210" s="428">
        <f>N209</f>
        <v>500000</v>
      </c>
      <c r="O210" s="416" t="s">
        <v>175</v>
      </c>
      <c r="P210" s="426"/>
      <c r="Q210" s="416" t="s">
        <v>175</v>
      </c>
      <c r="R210" s="426"/>
      <c r="S210" s="416" t="s">
        <v>175</v>
      </c>
      <c r="T210" s="426"/>
      <c r="U210" s="416" t="s">
        <v>175</v>
      </c>
      <c r="V210" s="426"/>
      <c r="W210" s="416" t="s">
        <v>175</v>
      </c>
      <c r="X210" s="426"/>
      <c r="Y210" s="416" t="s">
        <v>174</v>
      </c>
      <c r="Z210" s="430"/>
      <c r="AA210" s="792"/>
      <c r="AB210" s="792"/>
      <c r="AC210" s="792"/>
      <c r="AD210" s="792"/>
      <c r="AE210" s="792"/>
      <c r="AF210" s="792"/>
    </row>
    <row r="211" spans="2:32" s="404" customFormat="1" ht="39" customHeight="1" x14ac:dyDescent="0.2">
      <c r="B211" s="824"/>
      <c r="C211" s="825"/>
      <c r="D211" s="792"/>
      <c r="E211" s="829"/>
      <c r="F211" s="832"/>
      <c r="G211" s="835"/>
      <c r="H211" s="829"/>
      <c r="I211" s="416" t="s">
        <v>173</v>
      </c>
      <c r="J211" s="429"/>
      <c r="K211" s="416" t="s">
        <v>171</v>
      </c>
      <c r="L211" s="427"/>
      <c r="M211" s="416" t="s">
        <v>170</v>
      </c>
      <c r="N211" s="428"/>
      <c r="O211" s="416" t="s">
        <v>169</v>
      </c>
      <c r="P211" s="426"/>
      <c r="Q211" s="416" t="s">
        <v>169</v>
      </c>
      <c r="R211" s="426"/>
      <c r="S211" s="416" t="s">
        <v>169</v>
      </c>
      <c r="T211" s="426"/>
      <c r="U211" s="416" t="s">
        <v>169</v>
      </c>
      <c r="V211" s="426"/>
      <c r="W211" s="416" t="s">
        <v>169</v>
      </c>
      <c r="X211" s="426"/>
      <c r="Y211" s="816"/>
      <c r="Z211" s="817"/>
      <c r="AA211" s="792"/>
      <c r="AB211" s="792"/>
      <c r="AC211" s="792"/>
      <c r="AD211" s="792"/>
      <c r="AE211" s="792"/>
      <c r="AF211" s="792"/>
    </row>
    <row r="212" spans="2:32" s="404" customFormat="1" ht="15" customHeight="1" x14ac:dyDescent="0.2">
      <c r="B212" s="824"/>
      <c r="C212" s="825"/>
      <c r="D212" s="792"/>
      <c r="E212" s="829"/>
      <c r="F212" s="832"/>
      <c r="G212" s="835"/>
      <c r="H212" s="829"/>
      <c r="I212" s="416" t="s">
        <v>168</v>
      </c>
      <c r="J212" s="427"/>
      <c r="K212" s="416" t="s">
        <v>167</v>
      </c>
      <c r="L212" s="427"/>
      <c r="M212" s="816"/>
      <c r="N212" s="817"/>
      <c r="O212" s="416" t="s">
        <v>166</v>
      </c>
      <c r="P212" s="426">
        <f>IF(P210="",P211-P209,P211-P210)</f>
        <v>0</v>
      </c>
      <c r="Q212" s="416" t="s">
        <v>166</v>
      </c>
      <c r="R212" s="426">
        <f>IF(R210="",R211-R209,R211-R210)</f>
        <v>0</v>
      </c>
      <c r="S212" s="416" t="s">
        <v>166</v>
      </c>
      <c r="T212" s="426">
        <f>IF(T210="",T211-T209,T211-T210)</f>
        <v>0</v>
      </c>
      <c r="U212" s="416" t="s">
        <v>166</v>
      </c>
      <c r="V212" s="426">
        <f>IF(V210="",V211-V209,V211-V210)</f>
        <v>0</v>
      </c>
      <c r="W212" s="416" t="s">
        <v>166</v>
      </c>
      <c r="X212" s="426">
        <f>IF(X210="",X211-X209,X211-X210)</f>
        <v>0</v>
      </c>
      <c r="Y212" s="816"/>
      <c r="Z212" s="817"/>
      <c r="AA212" s="792"/>
      <c r="AB212" s="792"/>
      <c r="AC212" s="792"/>
      <c r="AD212" s="792"/>
      <c r="AE212" s="792"/>
      <c r="AF212" s="792"/>
    </row>
    <row r="213" spans="2:32" s="404" customFormat="1" ht="15" customHeight="1" x14ac:dyDescent="0.2">
      <c r="B213" s="824"/>
      <c r="C213" s="825"/>
      <c r="D213" s="792"/>
      <c r="E213" s="829"/>
      <c r="F213" s="832"/>
      <c r="G213" s="835"/>
      <c r="H213" s="829"/>
      <c r="I213" s="416" t="s">
        <v>165</v>
      </c>
      <c r="J213" s="415"/>
      <c r="K213" s="416" t="s">
        <v>164</v>
      </c>
      <c r="L213" s="415"/>
      <c r="M213" s="816"/>
      <c r="N213" s="817"/>
      <c r="O213" s="816"/>
      <c r="P213" s="817"/>
      <c r="Q213" s="816"/>
      <c r="R213" s="817"/>
      <c r="S213" s="816"/>
      <c r="T213" s="817"/>
      <c r="U213" s="816"/>
      <c r="V213" s="817"/>
      <c r="W213" s="816"/>
      <c r="X213" s="817"/>
      <c r="Y213" s="816"/>
      <c r="Z213" s="817"/>
      <c r="AA213" s="792"/>
      <c r="AB213" s="792"/>
      <c r="AC213" s="792"/>
      <c r="AD213" s="792"/>
      <c r="AE213" s="792"/>
      <c r="AF213" s="792"/>
    </row>
    <row r="214" spans="2:32" s="404" customFormat="1" ht="15" customHeight="1" x14ac:dyDescent="0.2">
      <c r="B214" s="826"/>
      <c r="C214" s="827"/>
      <c r="D214" s="793"/>
      <c r="E214" s="830"/>
      <c r="F214" s="833"/>
      <c r="G214" s="836"/>
      <c r="H214" s="830"/>
      <c r="I214" s="406" t="s">
        <v>158</v>
      </c>
      <c r="J214" s="451"/>
      <c r="K214" s="820"/>
      <c r="L214" s="821"/>
      <c r="M214" s="818"/>
      <c r="N214" s="819"/>
      <c r="O214" s="818"/>
      <c r="P214" s="819"/>
      <c r="Q214" s="818"/>
      <c r="R214" s="819"/>
      <c r="S214" s="818"/>
      <c r="T214" s="819"/>
      <c r="U214" s="818"/>
      <c r="V214" s="819"/>
      <c r="W214" s="818"/>
      <c r="X214" s="819"/>
      <c r="Y214" s="818"/>
      <c r="Z214" s="819"/>
      <c r="AA214" s="793"/>
      <c r="AB214" s="793"/>
      <c r="AC214" s="793"/>
      <c r="AD214" s="793"/>
      <c r="AE214" s="793"/>
      <c r="AF214" s="793"/>
    </row>
    <row r="215" spans="2:32" s="404" customFormat="1" ht="12.75" customHeight="1" x14ac:dyDescent="0.2">
      <c r="B215" s="822" t="s">
        <v>112</v>
      </c>
      <c r="C215" s="823"/>
      <c r="D215" s="791" t="s">
        <v>577</v>
      </c>
      <c r="E215" s="828" t="s">
        <v>579</v>
      </c>
      <c r="F215" s="831"/>
      <c r="G215" s="834"/>
      <c r="H215" s="828"/>
      <c r="I215" s="434" t="s">
        <v>184</v>
      </c>
      <c r="J215" s="438">
        <v>500000</v>
      </c>
      <c r="K215" s="434" t="s">
        <v>183</v>
      </c>
      <c r="L215" s="437"/>
      <c r="M215" s="434" t="s">
        <v>182</v>
      </c>
      <c r="N215" s="436">
        <f>J215</f>
        <v>500000</v>
      </c>
      <c r="O215" s="434" t="s">
        <v>181</v>
      </c>
      <c r="P215" s="435"/>
      <c r="Q215" s="434" t="s">
        <v>181</v>
      </c>
      <c r="R215" s="435"/>
      <c r="S215" s="434" t="s">
        <v>181</v>
      </c>
      <c r="T215" s="435"/>
      <c r="U215" s="434" t="s">
        <v>181</v>
      </c>
      <c r="V215" s="435"/>
      <c r="W215" s="434" t="s">
        <v>181</v>
      </c>
      <c r="X215" s="435"/>
      <c r="Y215" s="434" t="s">
        <v>180</v>
      </c>
      <c r="Z215" s="433"/>
      <c r="AA215" s="791" t="s">
        <v>581</v>
      </c>
      <c r="AB215" s="791" t="s">
        <v>581</v>
      </c>
      <c r="AC215" s="791" t="s">
        <v>113</v>
      </c>
      <c r="AD215" s="791" t="s">
        <v>113</v>
      </c>
      <c r="AE215" s="791" t="s">
        <v>113</v>
      </c>
      <c r="AF215" s="791" t="s">
        <v>113</v>
      </c>
    </row>
    <row r="216" spans="2:32" s="404" customFormat="1" ht="15" customHeight="1" x14ac:dyDescent="0.2">
      <c r="B216" s="824"/>
      <c r="C216" s="825"/>
      <c r="D216" s="792"/>
      <c r="E216" s="829"/>
      <c r="F216" s="832"/>
      <c r="G216" s="835"/>
      <c r="H216" s="829"/>
      <c r="I216" s="416" t="s">
        <v>179</v>
      </c>
      <c r="J216" s="432"/>
      <c r="K216" s="416" t="s">
        <v>177</v>
      </c>
      <c r="L216" s="415"/>
      <c r="M216" s="416" t="s">
        <v>176</v>
      </c>
      <c r="N216" s="428">
        <f>N215</f>
        <v>500000</v>
      </c>
      <c r="O216" s="416" t="s">
        <v>175</v>
      </c>
      <c r="P216" s="426"/>
      <c r="Q216" s="416" t="s">
        <v>175</v>
      </c>
      <c r="R216" s="426"/>
      <c r="S216" s="416" t="s">
        <v>175</v>
      </c>
      <c r="T216" s="426"/>
      <c r="U216" s="416" t="s">
        <v>175</v>
      </c>
      <c r="V216" s="426"/>
      <c r="W216" s="416" t="s">
        <v>175</v>
      </c>
      <c r="X216" s="426"/>
      <c r="Y216" s="416" t="s">
        <v>174</v>
      </c>
      <c r="Z216" s="430"/>
      <c r="AA216" s="792"/>
      <c r="AB216" s="792"/>
      <c r="AC216" s="792"/>
      <c r="AD216" s="792"/>
      <c r="AE216" s="792"/>
      <c r="AF216" s="792"/>
    </row>
    <row r="217" spans="2:32" s="404" customFormat="1" ht="39" customHeight="1" x14ac:dyDescent="0.2">
      <c r="B217" s="824"/>
      <c r="C217" s="825"/>
      <c r="D217" s="792"/>
      <c r="E217" s="829"/>
      <c r="F217" s="832"/>
      <c r="G217" s="835"/>
      <c r="H217" s="829"/>
      <c r="I217" s="416" t="s">
        <v>173</v>
      </c>
      <c r="J217" s="429"/>
      <c r="K217" s="416" t="s">
        <v>171</v>
      </c>
      <c r="L217" s="427"/>
      <c r="M217" s="416" t="s">
        <v>170</v>
      </c>
      <c r="N217" s="428"/>
      <c r="O217" s="416" t="s">
        <v>169</v>
      </c>
      <c r="P217" s="426"/>
      <c r="Q217" s="416" t="s">
        <v>169</v>
      </c>
      <c r="R217" s="426"/>
      <c r="S217" s="416" t="s">
        <v>169</v>
      </c>
      <c r="T217" s="426"/>
      <c r="U217" s="416" t="s">
        <v>169</v>
      </c>
      <c r="V217" s="426"/>
      <c r="W217" s="416" t="s">
        <v>169</v>
      </c>
      <c r="X217" s="426"/>
      <c r="Y217" s="816"/>
      <c r="Z217" s="817"/>
      <c r="AA217" s="792"/>
      <c r="AB217" s="792"/>
      <c r="AC217" s="792"/>
      <c r="AD217" s="792"/>
      <c r="AE217" s="792"/>
      <c r="AF217" s="792"/>
    </row>
    <row r="218" spans="2:32" s="404" customFormat="1" ht="15" customHeight="1" x14ac:dyDescent="0.2">
      <c r="B218" s="824"/>
      <c r="C218" s="825"/>
      <c r="D218" s="792"/>
      <c r="E218" s="829"/>
      <c r="F218" s="832"/>
      <c r="G218" s="835"/>
      <c r="H218" s="829"/>
      <c r="I218" s="416" t="s">
        <v>168</v>
      </c>
      <c r="J218" s="427"/>
      <c r="K218" s="416" t="s">
        <v>167</v>
      </c>
      <c r="L218" s="427"/>
      <c r="M218" s="816"/>
      <c r="N218" s="817"/>
      <c r="O218" s="416" t="s">
        <v>166</v>
      </c>
      <c r="P218" s="426">
        <f>IF(P216="",P217-P215,P217-P216)</f>
        <v>0</v>
      </c>
      <c r="Q218" s="416" t="s">
        <v>166</v>
      </c>
      <c r="R218" s="426">
        <f>IF(R216="",R217-R215,R217-R216)</f>
        <v>0</v>
      </c>
      <c r="S218" s="416" t="s">
        <v>166</v>
      </c>
      <c r="T218" s="426">
        <f>IF(T216="",T217-T215,T217-T216)</f>
        <v>0</v>
      </c>
      <c r="U218" s="416" t="s">
        <v>166</v>
      </c>
      <c r="V218" s="426">
        <f>IF(V216="",V217-V215,V217-V216)</f>
        <v>0</v>
      </c>
      <c r="W218" s="416" t="s">
        <v>166</v>
      </c>
      <c r="X218" s="426">
        <f>IF(X216="",X217-X215,X217-X216)</f>
        <v>0</v>
      </c>
      <c r="Y218" s="816"/>
      <c r="Z218" s="817"/>
      <c r="AA218" s="792"/>
      <c r="AB218" s="792"/>
      <c r="AC218" s="792"/>
      <c r="AD218" s="792"/>
      <c r="AE218" s="792"/>
      <c r="AF218" s="792"/>
    </row>
    <row r="219" spans="2:32" s="404" customFormat="1" ht="15" customHeight="1" x14ac:dyDescent="0.2">
      <c r="B219" s="824"/>
      <c r="C219" s="825"/>
      <c r="D219" s="792"/>
      <c r="E219" s="829"/>
      <c r="F219" s="832"/>
      <c r="G219" s="835"/>
      <c r="H219" s="829"/>
      <c r="I219" s="416" t="s">
        <v>165</v>
      </c>
      <c r="J219" s="415"/>
      <c r="K219" s="416" t="s">
        <v>164</v>
      </c>
      <c r="L219" s="415"/>
      <c r="M219" s="816"/>
      <c r="N219" s="817"/>
      <c r="O219" s="816"/>
      <c r="P219" s="817"/>
      <c r="Q219" s="816"/>
      <c r="R219" s="817"/>
      <c r="S219" s="816"/>
      <c r="T219" s="817"/>
      <c r="U219" s="816"/>
      <c r="V219" s="817"/>
      <c r="W219" s="816"/>
      <c r="X219" s="817"/>
      <c r="Y219" s="816"/>
      <c r="Z219" s="817"/>
      <c r="AA219" s="792"/>
      <c r="AB219" s="792"/>
      <c r="AC219" s="792"/>
      <c r="AD219" s="792"/>
      <c r="AE219" s="792"/>
      <c r="AF219" s="792"/>
    </row>
    <row r="220" spans="2:32" s="404" customFormat="1" ht="15" customHeight="1" x14ac:dyDescent="0.2">
      <c r="B220" s="826"/>
      <c r="C220" s="827"/>
      <c r="D220" s="793"/>
      <c r="E220" s="830"/>
      <c r="F220" s="833"/>
      <c r="G220" s="836"/>
      <c r="H220" s="830"/>
      <c r="I220" s="406" t="s">
        <v>158</v>
      </c>
      <c r="J220" s="451"/>
      <c r="K220" s="820"/>
      <c r="L220" s="821"/>
      <c r="M220" s="818"/>
      <c r="N220" s="819"/>
      <c r="O220" s="818"/>
      <c r="P220" s="819"/>
      <c r="Q220" s="818"/>
      <c r="R220" s="819"/>
      <c r="S220" s="818"/>
      <c r="T220" s="819"/>
      <c r="U220" s="818"/>
      <c r="V220" s="819"/>
      <c r="W220" s="818"/>
      <c r="X220" s="819"/>
      <c r="Y220" s="818"/>
      <c r="Z220" s="819"/>
      <c r="AA220" s="793"/>
      <c r="AB220" s="793"/>
      <c r="AC220" s="793"/>
      <c r="AD220" s="793"/>
      <c r="AE220" s="793"/>
      <c r="AF220" s="793"/>
    </row>
    <row r="221" spans="2:32" s="404" customFormat="1" ht="12.75" customHeight="1" x14ac:dyDescent="0.2">
      <c r="B221" s="822" t="s">
        <v>117</v>
      </c>
      <c r="C221" s="823"/>
      <c r="D221" s="791" t="s">
        <v>577</v>
      </c>
      <c r="E221" s="828" t="s">
        <v>579</v>
      </c>
      <c r="F221" s="831"/>
      <c r="G221" s="834"/>
      <c r="H221" s="828"/>
      <c r="I221" s="434" t="s">
        <v>184</v>
      </c>
      <c r="J221" s="438">
        <v>500000</v>
      </c>
      <c r="K221" s="434" t="s">
        <v>183</v>
      </c>
      <c r="L221" s="437"/>
      <c r="M221" s="434" t="s">
        <v>182</v>
      </c>
      <c r="N221" s="436">
        <f>J221</f>
        <v>500000</v>
      </c>
      <c r="O221" s="434" t="s">
        <v>181</v>
      </c>
      <c r="P221" s="435"/>
      <c r="Q221" s="434" t="s">
        <v>181</v>
      </c>
      <c r="R221" s="435"/>
      <c r="S221" s="434" t="s">
        <v>181</v>
      </c>
      <c r="T221" s="435"/>
      <c r="U221" s="434" t="s">
        <v>181</v>
      </c>
      <c r="V221" s="435"/>
      <c r="W221" s="434" t="s">
        <v>181</v>
      </c>
      <c r="X221" s="435"/>
      <c r="Y221" s="434" t="s">
        <v>180</v>
      </c>
      <c r="Z221" s="433"/>
      <c r="AA221" s="791" t="s">
        <v>4</v>
      </c>
      <c r="AB221" s="791" t="s">
        <v>118</v>
      </c>
      <c r="AC221" s="791" t="s">
        <v>118</v>
      </c>
      <c r="AD221" s="791" t="s">
        <v>118</v>
      </c>
      <c r="AE221" s="791" t="s">
        <v>118</v>
      </c>
      <c r="AF221" s="791" t="s">
        <v>118</v>
      </c>
    </row>
    <row r="222" spans="2:32" s="404" customFormat="1" ht="15" customHeight="1" x14ac:dyDescent="0.2">
      <c r="B222" s="824"/>
      <c r="C222" s="825"/>
      <c r="D222" s="792"/>
      <c r="E222" s="829"/>
      <c r="F222" s="832"/>
      <c r="G222" s="835"/>
      <c r="H222" s="829"/>
      <c r="I222" s="416" t="s">
        <v>179</v>
      </c>
      <c r="J222" s="432"/>
      <c r="K222" s="416" t="s">
        <v>177</v>
      </c>
      <c r="L222" s="415"/>
      <c r="M222" s="416" t="s">
        <v>176</v>
      </c>
      <c r="N222" s="428">
        <f>N221</f>
        <v>500000</v>
      </c>
      <c r="O222" s="416" t="s">
        <v>175</v>
      </c>
      <c r="P222" s="426"/>
      <c r="Q222" s="416" t="s">
        <v>175</v>
      </c>
      <c r="R222" s="426"/>
      <c r="S222" s="416" t="s">
        <v>175</v>
      </c>
      <c r="T222" s="426"/>
      <c r="U222" s="416" t="s">
        <v>175</v>
      </c>
      <c r="V222" s="426"/>
      <c r="W222" s="416" t="s">
        <v>175</v>
      </c>
      <c r="X222" s="426"/>
      <c r="Y222" s="416" t="s">
        <v>174</v>
      </c>
      <c r="Z222" s="430"/>
      <c r="AA222" s="792"/>
      <c r="AB222" s="792"/>
      <c r="AC222" s="792"/>
      <c r="AD222" s="792"/>
      <c r="AE222" s="792"/>
      <c r="AF222" s="792"/>
    </row>
    <row r="223" spans="2:32" s="404" customFormat="1" ht="39" customHeight="1" x14ac:dyDescent="0.2">
      <c r="B223" s="824"/>
      <c r="C223" s="825"/>
      <c r="D223" s="792"/>
      <c r="E223" s="829"/>
      <c r="F223" s="832"/>
      <c r="G223" s="835"/>
      <c r="H223" s="829"/>
      <c r="I223" s="416" t="s">
        <v>173</v>
      </c>
      <c r="J223" s="429"/>
      <c r="K223" s="416" t="s">
        <v>171</v>
      </c>
      <c r="L223" s="427"/>
      <c r="M223" s="416" t="s">
        <v>170</v>
      </c>
      <c r="N223" s="428"/>
      <c r="O223" s="416" t="s">
        <v>169</v>
      </c>
      <c r="P223" s="426"/>
      <c r="Q223" s="416" t="s">
        <v>169</v>
      </c>
      <c r="R223" s="426"/>
      <c r="S223" s="416" t="s">
        <v>169</v>
      </c>
      <c r="T223" s="426"/>
      <c r="U223" s="416" t="s">
        <v>169</v>
      </c>
      <c r="V223" s="426"/>
      <c r="W223" s="416" t="s">
        <v>169</v>
      </c>
      <c r="X223" s="426"/>
      <c r="Y223" s="816"/>
      <c r="Z223" s="817"/>
      <c r="AA223" s="792"/>
      <c r="AB223" s="792"/>
      <c r="AC223" s="792"/>
      <c r="AD223" s="792"/>
      <c r="AE223" s="792"/>
      <c r="AF223" s="792"/>
    </row>
    <row r="224" spans="2:32" s="404" customFormat="1" ht="15" customHeight="1" x14ac:dyDescent="0.2">
      <c r="B224" s="824"/>
      <c r="C224" s="825"/>
      <c r="D224" s="792"/>
      <c r="E224" s="829"/>
      <c r="F224" s="832"/>
      <c r="G224" s="835"/>
      <c r="H224" s="829"/>
      <c r="I224" s="416" t="s">
        <v>168</v>
      </c>
      <c r="J224" s="427"/>
      <c r="K224" s="416" t="s">
        <v>167</v>
      </c>
      <c r="L224" s="427"/>
      <c r="M224" s="816"/>
      <c r="N224" s="817"/>
      <c r="O224" s="416" t="s">
        <v>166</v>
      </c>
      <c r="P224" s="426">
        <f>IF(P222="",P223-P221,P223-P222)</f>
        <v>0</v>
      </c>
      <c r="Q224" s="416" t="s">
        <v>166</v>
      </c>
      <c r="R224" s="426">
        <f>IF(R222="",R223-R221,R223-R222)</f>
        <v>0</v>
      </c>
      <c r="S224" s="416" t="s">
        <v>166</v>
      </c>
      <c r="T224" s="426">
        <f>IF(T222="",T223-T221,T223-T222)</f>
        <v>0</v>
      </c>
      <c r="U224" s="416" t="s">
        <v>166</v>
      </c>
      <c r="V224" s="426">
        <f>IF(V222="",V223-V221,V223-V222)</f>
        <v>0</v>
      </c>
      <c r="W224" s="416" t="s">
        <v>166</v>
      </c>
      <c r="X224" s="426">
        <f>IF(X222="",X223-X221,X223-X222)</f>
        <v>0</v>
      </c>
      <c r="Y224" s="816"/>
      <c r="Z224" s="817"/>
      <c r="AA224" s="792"/>
      <c r="AB224" s="792"/>
      <c r="AC224" s="792"/>
      <c r="AD224" s="792"/>
      <c r="AE224" s="792"/>
      <c r="AF224" s="792"/>
    </row>
    <row r="225" spans="1:33" s="404" customFormat="1" ht="15" customHeight="1" x14ac:dyDescent="0.2">
      <c r="B225" s="824"/>
      <c r="C225" s="825"/>
      <c r="D225" s="792"/>
      <c r="E225" s="829"/>
      <c r="F225" s="832"/>
      <c r="G225" s="835"/>
      <c r="H225" s="829"/>
      <c r="I225" s="416" t="s">
        <v>165</v>
      </c>
      <c r="J225" s="415"/>
      <c r="K225" s="416" t="s">
        <v>164</v>
      </c>
      <c r="L225" s="415"/>
      <c r="M225" s="816"/>
      <c r="N225" s="817"/>
      <c r="O225" s="816"/>
      <c r="P225" s="817"/>
      <c r="Q225" s="816"/>
      <c r="R225" s="817"/>
      <c r="S225" s="816"/>
      <c r="T225" s="817"/>
      <c r="U225" s="816"/>
      <c r="V225" s="817"/>
      <c r="W225" s="816"/>
      <c r="X225" s="817"/>
      <c r="Y225" s="816"/>
      <c r="Z225" s="817"/>
      <c r="AA225" s="792"/>
      <c r="AB225" s="792"/>
      <c r="AC225" s="792"/>
      <c r="AD225" s="792"/>
      <c r="AE225" s="792"/>
      <c r="AF225" s="792"/>
    </row>
    <row r="226" spans="1:33" s="404" customFormat="1" ht="15" customHeight="1" x14ac:dyDescent="0.2">
      <c r="B226" s="826"/>
      <c r="C226" s="827"/>
      <c r="D226" s="793"/>
      <c r="E226" s="830"/>
      <c r="F226" s="833"/>
      <c r="G226" s="836"/>
      <c r="H226" s="830"/>
      <c r="I226" s="406" t="s">
        <v>158</v>
      </c>
      <c r="J226" s="451"/>
      <c r="K226" s="820"/>
      <c r="L226" s="821"/>
      <c r="M226" s="818"/>
      <c r="N226" s="819"/>
      <c r="O226" s="818"/>
      <c r="P226" s="819"/>
      <c r="Q226" s="818"/>
      <c r="R226" s="819"/>
      <c r="S226" s="818"/>
      <c r="T226" s="819"/>
      <c r="U226" s="818"/>
      <c r="V226" s="819"/>
      <c r="W226" s="818"/>
      <c r="X226" s="819"/>
      <c r="Y226" s="818"/>
      <c r="Z226" s="819"/>
      <c r="AA226" s="793"/>
      <c r="AB226" s="793"/>
      <c r="AC226" s="793"/>
      <c r="AD226" s="793"/>
      <c r="AE226" s="793"/>
      <c r="AF226" s="793"/>
    </row>
    <row r="227" spans="1:33" s="404" customFormat="1" ht="12.75" customHeight="1" x14ac:dyDescent="0.2">
      <c r="B227" s="822" t="s">
        <v>132</v>
      </c>
      <c r="C227" s="823"/>
      <c r="D227" s="791" t="s">
        <v>476</v>
      </c>
      <c r="E227" s="828" t="s">
        <v>475</v>
      </c>
      <c r="F227" s="831"/>
      <c r="G227" s="834"/>
      <c r="H227" s="828"/>
      <c r="I227" s="434" t="s">
        <v>184</v>
      </c>
      <c r="J227" s="438">
        <v>1000000</v>
      </c>
      <c r="K227" s="434" t="s">
        <v>183</v>
      </c>
      <c r="L227" s="437"/>
      <c r="M227" s="434" t="s">
        <v>182</v>
      </c>
      <c r="N227" s="436">
        <f>J227</f>
        <v>1000000</v>
      </c>
      <c r="O227" s="434" t="s">
        <v>181</v>
      </c>
      <c r="P227" s="435"/>
      <c r="Q227" s="434" t="s">
        <v>181</v>
      </c>
      <c r="R227" s="435"/>
      <c r="S227" s="434" t="s">
        <v>181</v>
      </c>
      <c r="T227" s="435"/>
      <c r="U227" s="434" t="s">
        <v>181</v>
      </c>
      <c r="V227" s="435"/>
      <c r="W227" s="434" t="s">
        <v>181</v>
      </c>
      <c r="X227" s="435"/>
      <c r="Y227" s="434" t="s">
        <v>180</v>
      </c>
      <c r="Z227" s="433"/>
      <c r="AA227" s="791" t="s">
        <v>474</v>
      </c>
      <c r="AB227" s="791" t="s">
        <v>474</v>
      </c>
      <c r="AC227" s="791" t="s">
        <v>4</v>
      </c>
      <c r="AD227" s="791" t="s">
        <v>4</v>
      </c>
      <c r="AE227" s="791" t="s">
        <v>4</v>
      </c>
      <c r="AF227" s="791" t="s">
        <v>4</v>
      </c>
    </row>
    <row r="228" spans="1:33" s="404" customFormat="1" ht="15" customHeight="1" x14ac:dyDescent="0.2">
      <c r="B228" s="824"/>
      <c r="C228" s="825"/>
      <c r="D228" s="792"/>
      <c r="E228" s="829"/>
      <c r="F228" s="832"/>
      <c r="G228" s="835"/>
      <c r="H228" s="829"/>
      <c r="I228" s="416" t="s">
        <v>179</v>
      </c>
      <c r="J228" s="432" t="s">
        <v>473</v>
      </c>
      <c r="K228" s="416" t="s">
        <v>177</v>
      </c>
      <c r="L228" s="415"/>
      <c r="M228" s="416" t="s">
        <v>176</v>
      </c>
      <c r="N228" s="428">
        <f>N227</f>
        <v>1000000</v>
      </c>
      <c r="O228" s="416" t="s">
        <v>175</v>
      </c>
      <c r="P228" s="426"/>
      <c r="Q228" s="416" t="s">
        <v>175</v>
      </c>
      <c r="R228" s="426"/>
      <c r="S228" s="416" t="s">
        <v>175</v>
      </c>
      <c r="T228" s="426"/>
      <c r="U228" s="416" t="s">
        <v>175</v>
      </c>
      <c r="V228" s="426"/>
      <c r="W228" s="416" t="s">
        <v>175</v>
      </c>
      <c r="X228" s="426"/>
      <c r="Y228" s="416" t="s">
        <v>174</v>
      </c>
      <c r="Z228" s="430"/>
      <c r="AA228" s="792"/>
      <c r="AB228" s="792"/>
      <c r="AC228" s="792"/>
      <c r="AD228" s="792"/>
      <c r="AE228" s="792"/>
      <c r="AF228" s="792"/>
    </row>
    <row r="229" spans="1:33" s="404" customFormat="1" ht="39" customHeight="1" x14ac:dyDescent="0.2">
      <c r="B229" s="824"/>
      <c r="C229" s="825"/>
      <c r="D229" s="792"/>
      <c r="E229" s="829"/>
      <c r="F229" s="832"/>
      <c r="G229" s="835"/>
      <c r="H229" s="829"/>
      <c r="I229" s="416" t="s">
        <v>173</v>
      </c>
      <c r="J229" s="429"/>
      <c r="K229" s="416" t="s">
        <v>171</v>
      </c>
      <c r="L229" s="427"/>
      <c r="M229" s="416" t="s">
        <v>170</v>
      </c>
      <c r="N229" s="428"/>
      <c r="O229" s="416" t="s">
        <v>169</v>
      </c>
      <c r="P229" s="426"/>
      <c r="Q229" s="416" t="s">
        <v>169</v>
      </c>
      <c r="R229" s="426"/>
      <c r="S229" s="416" t="s">
        <v>169</v>
      </c>
      <c r="T229" s="426"/>
      <c r="U229" s="416" t="s">
        <v>169</v>
      </c>
      <c r="V229" s="426"/>
      <c r="W229" s="416" t="s">
        <v>169</v>
      </c>
      <c r="X229" s="426"/>
      <c r="Y229" s="816"/>
      <c r="Z229" s="817"/>
      <c r="AA229" s="792"/>
      <c r="AB229" s="792"/>
      <c r="AC229" s="792"/>
      <c r="AD229" s="792"/>
      <c r="AE229" s="792"/>
      <c r="AF229" s="792"/>
    </row>
    <row r="230" spans="1:33" s="404" customFormat="1" ht="15" customHeight="1" x14ac:dyDescent="0.2">
      <c r="B230" s="824"/>
      <c r="C230" s="825"/>
      <c r="D230" s="792"/>
      <c r="E230" s="829"/>
      <c r="F230" s="832"/>
      <c r="G230" s="835"/>
      <c r="H230" s="829"/>
      <c r="I230" s="416" t="s">
        <v>168</v>
      </c>
      <c r="J230" s="427"/>
      <c r="K230" s="416" t="s">
        <v>167</v>
      </c>
      <c r="L230" s="427"/>
      <c r="M230" s="816"/>
      <c r="N230" s="817"/>
      <c r="O230" s="416" t="s">
        <v>166</v>
      </c>
      <c r="P230" s="426">
        <f>IF(P228="",P229-P227,P229-P228)</f>
        <v>0</v>
      </c>
      <c r="Q230" s="416" t="s">
        <v>166</v>
      </c>
      <c r="R230" s="426">
        <f>IF(R228="",R229-R227,R229-R228)</f>
        <v>0</v>
      </c>
      <c r="S230" s="416" t="s">
        <v>166</v>
      </c>
      <c r="T230" s="426">
        <f>IF(T228="",T229-T227,T229-T228)</f>
        <v>0</v>
      </c>
      <c r="U230" s="416" t="s">
        <v>166</v>
      </c>
      <c r="V230" s="426">
        <f>IF(V228="",V229-V227,V229-V228)</f>
        <v>0</v>
      </c>
      <c r="W230" s="416" t="s">
        <v>166</v>
      </c>
      <c r="X230" s="426">
        <f>IF(X228="",X229-X227,X229-X228)</f>
        <v>0</v>
      </c>
      <c r="Y230" s="816"/>
      <c r="Z230" s="817"/>
      <c r="AA230" s="792"/>
      <c r="AB230" s="792"/>
      <c r="AC230" s="792"/>
      <c r="AD230" s="792"/>
      <c r="AE230" s="792"/>
      <c r="AF230" s="792"/>
    </row>
    <row r="231" spans="1:33" s="404" customFormat="1" ht="15" customHeight="1" x14ac:dyDescent="0.2">
      <c r="B231" s="824"/>
      <c r="C231" s="825"/>
      <c r="D231" s="792"/>
      <c r="E231" s="829"/>
      <c r="F231" s="832"/>
      <c r="G231" s="835"/>
      <c r="H231" s="829"/>
      <c r="I231" s="416" t="s">
        <v>165</v>
      </c>
      <c r="J231" s="415"/>
      <c r="K231" s="416" t="s">
        <v>164</v>
      </c>
      <c r="L231" s="415"/>
      <c r="M231" s="816"/>
      <c r="N231" s="817"/>
      <c r="O231" s="816"/>
      <c r="P231" s="817"/>
      <c r="Q231" s="816"/>
      <c r="R231" s="817"/>
      <c r="S231" s="816"/>
      <c r="T231" s="817"/>
      <c r="U231" s="816"/>
      <c r="V231" s="817"/>
      <c r="W231" s="816"/>
      <c r="X231" s="817"/>
      <c r="Y231" s="816"/>
      <c r="Z231" s="817"/>
      <c r="AA231" s="792"/>
      <c r="AB231" s="792"/>
      <c r="AC231" s="792"/>
      <c r="AD231" s="792"/>
      <c r="AE231" s="792"/>
      <c r="AF231" s="792"/>
    </row>
    <row r="232" spans="1:33" s="404" customFormat="1" ht="15" customHeight="1" x14ac:dyDescent="0.2">
      <c r="B232" s="826"/>
      <c r="C232" s="827"/>
      <c r="D232" s="793"/>
      <c r="E232" s="830"/>
      <c r="F232" s="833"/>
      <c r="G232" s="836"/>
      <c r="H232" s="830"/>
      <c r="I232" s="406" t="s">
        <v>158</v>
      </c>
      <c r="J232" s="451"/>
      <c r="K232" s="820"/>
      <c r="L232" s="821"/>
      <c r="M232" s="818"/>
      <c r="N232" s="819"/>
      <c r="O232" s="818"/>
      <c r="P232" s="819"/>
      <c r="Q232" s="818"/>
      <c r="R232" s="819"/>
      <c r="S232" s="818"/>
      <c r="T232" s="819"/>
      <c r="U232" s="818"/>
      <c r="V232" s="819"/>
      <c r="W232" s="818"/>
      <c r="X232" s="819"/>
      <c r="Y232" s="818"/>
      <c r="Z232" s="819"/>
      <c r="AA232" s="793"/>
      <c r="AB232" s="793"/>
      <c r="AC232" s="793"/>
      <c r="AD232" s="793"/>
      <c r="AE232" s="793"/>
      <c r="AF232" s="793"/>
    </row>
    <row r="233" spans="1:33" s="597" customFormat="1" ht="12.75" customHeight="1" x14ac:dyDescent="0.2">
      <c r="B233" s="794" t="s">
        <v>123</v>
      </c>
      <c r="C233" s="795"/>
      <c r="D233" s="800" t="s">
        <v>577</v>
      </c>
      <c r="E233" s="803" t="s">
        <v>228</v>
      </c>
      <c r="F233" s="806"/>
      <c r="G233" s="809"/>
      <c r="H233" s="803" t="s">
        <v>193</v>
      </c>
      <c r="I233" s="605" t="s">
        <v>184</v>
      </c>
      <c r="J233" s="606">
        <v>3000000</v>
      </c>
      <c r="K233" s="605" t="s">
        <v>183</v>
      </c>
      <c r="L233" s="631"/>
      <c r="M233" s="605" t="s">
        <v>182</v>
      </c>
      <c r="N233" s="608">
        <f>J233</f>
        <v>3000000</v>
      </c>
      <c r="O233" s="605" t="s">
        <v>181</v>
      </c>
      <c r="P233" s="609"/>
      <c r="Q233" s="605" t="s">
        <v>181</v>
      </c>
      <c r="R233" s="609"/>
      <c r="S233" s="605" t="s">
        <v>181</v>
      </c>
      <c r="T233" s="609"/>
      <c r="U233" s="605" t="s">
        <v>181</v>
      </c>
      <c r="V233" s="609"/>
      <c r="W233" s="434" t="s">
        <v>181</v>
      </c>
      <c r="X233" s="435"/>
      <c r="Y233" s="434" t="s">
        <v>180</v>
      </c>
      <c r="Z233" s="433"/>
      <c r="AA233" s="977" t="s">
        <v>1025</v>
      </c>
      <c r="AB233" s="977" t="s">
        <v>1025</v>
      </c>
      <c r="AC233" s="977" t="s">
        <v>1025</v>
      </c>
      <c r="AF233" s="1010" t="s">
        <v>1025</v>
      </c>
      <c r="AG233" s="724"/>
    </row>
    <row r="234" spans="1:33" s="597" customFormat="1" ht="15" customHeight="1" x14ac:dyDescent="0.2">
      <c r="B234" s="796"/>
      <c r="C234" s="797"/>
      <c r="D234" s="801"/>
      <c r="E234" s="804"/>
      <c r="F234" s="807"/>
      <c r="G234" s="810"/>
      <c r="H234" s="804"/>
      <c r="I234" s="615" t="s">
        <v>179</v>
      </c>
      <c r="J234" s="616"/>
      <c r="K234" s="615" t="s">
        <v>177</v>
      </c>
      <c r="L234" s="631"/>
      <c r="M234" s="615" t="s">
        <v>176</v>
      </c>
      <c r="N234" s="618">
        <f>N233</f>
        <v>3000000</v>
      </c>
      <c r="O234" s="615" t="s">
        <v>175</v>
      </c>
      <c r="P234" s="619"/>
      <c r="Q234" s="615" t="s">
        <v>175</v>
      </c>
      <c r="R234" s="619"/>
      <c r="S234" s="615" t="s">
        <v>175</v>
      </c>
      <c r="T234" s="619"/>
      <c r="U234" s="615" t="s">
        <v>175</v>
      </c>
      <c r="V234" s="619"/>
      <c r="W234" s="416" t="s">
        <v>175</v>
      </c>
      <c r="X234" s="426"/>
      <c r="Y234" s="416" t="s">
        <v>174</v>
      </c>
      <c r="Z234" s="430"/>
      <c r="AA234" s="978"/>
      <c r="AB234" s="978"/>
      <c r="AC234" s="978"/>
      <c r="AF234" s="1011"/>
      <c r="AG234" s="724"/>
    </row>
    <row r="235" spans="1:33" s="597" customFormat="1" x14ac:dyDescent="0.2">
      <c r="B235" s="796"/>
      <c r="C235" s="797"/>
      <c r="D235" s="801"/>
      <c r="E235" s="804"/>
      <c r="F235" s="807"/>
      <c r="G235" s="810"/>
      <c r="H235" s="804"/>
      <c r="I235" s="615" t="s">
        <v>173</v>
      </c>
      <c r="J235" s="621"/>
      <c r="K235" s="615" t="s">
        <v>171</v>
      </c>
      <c r="L235" s="622"/>
      <c r="M235" s="615" t="s">
        <v>170</v>
      </c>
      <c r="N235" s="618"/>
      <c r="O235" s="615" t="s">
        <v>169</v>
      </c>
      <c r="P235" s="619"/>
      <c r="Q235" s="615" t="s">
        <v>169</v>
      </c>
      <c r="R235" s="619"/>
      <c r="S235" s="615" t="s">
        <v>169</v>
      </c>
      <c r="T235" s="619"/>
      <c r="U235" s="615" t="s">
        <v>169</v>
      </c>
      <c r="V235" s="619"/>
      <c r="W235" s="416" t="s">
        <v>169</v>
      </c>
      <c r="X235" s="426"/>
      <c r="Y235" s="816"/>
      <c r="Z235" s="817"/>
      <c r="AA235" s="978"/>
      <c r="AB235" s="978"/>
      <c r="AC235" s="978"/>
      <c r="AF235" s="1011"/>
      <c r="AG235" s="724"/>
    </row>
    <row r="236" spans="1:33" s="597" customFormat="1" ht="15" customHeight="1" x14ac:dyDescent="0.2">
      <c r="B236" s="796"/>
      <c r="C236" s="797"/>
      <c r="D236" s="801"/>
      <c r="E236" s="804"/>
      <c r="F236" s="807"/>
      <c r="G236" s="810"/>
      <c r="H236" s="804"/>
      <c r="I236" s="615" t="s">
        <v>168</v>
      </c>
      <c r="J236" s="622"/>
      <c r="K236" s="615" t="s">
        <v>167</v>
      </c>
      <c r="L236" s="622"/>
      <c r="M236" s="785"/>
      <c r="N236" s="786"/>
      <c r="O236" s="615" t="s">
        <v>166</v>
      </c>
      <c r="P236" s="619">
        <f>IF(P234="",P235-P233,P235-P234)</f>
        <v>0</v>
      </c>
      <c r="Q236" s="615" t="s">
        <v>166</v>
      </c>
      <c r="R236" s="619">
        <f>IF(R234="",R235-R233,R235-R234)</f>
        <v>0</v>
      </c>
      <c r="S236" s="615" t="s">
        <v>166</v>
      </c>
      <c r="T236" s="619">
        <f>IF(T234="",T235-T233,T235-T234)</f>
        <v>0</v>
      </c>
      <c r="U236" s="615" t="s">
        <v>166</v>
      </c>
      <c r="V236" s="619">
        <f>IF(V234="",V235-V233,V235-V234)</f>
        <v>0</v>
      </c>
      <c r="W236" s="416" t="s">
        <v>166</v>
      </c>
      <c r="X236" s="426">
        <f>IF(X234="",X235-X233,X235-X234)</f>
        <v>0</v>
      </c>
      <c r="Y236" s="816"/>
      <c r="Z236" s="817"/>
      <c r="AA236" s="978"/>
      <c r="AB236" s="978"/>
      <c r="AC236" s="978"/>
      <c r="AF236" s="1011"/>
      <c r="AG236" s="724"/>
    </row>
    <row r="237" spans="1:33" s="597" customFormat="1" ht="15" customHeight="1" x14ac:dyDescent="0.2">
      <c r="B237" s="796"/>
      <c r="C237" s="797"/>
      <c r="D237" s="801"/>
      <c r="E237" s="804"/>
      <c r="F237" s="807"/>
      <c r="G237" s="810"/>
      <c r="H237" s="804"/>
      <c r="I237" s="615" t="s">
        <v>165</v>
      </c>
      <c r="J237" s="617"/>
      <c r="K237" s="615" t="s">
        <v>164</v>
      </c>
      <c r="L237" s="617"/>
      <c r="M237" s="785"/>
      <c r="N237" s="786"/>
      <c r="O237" s="785"/>
      <c r="P237" s="786"/>
      <c r="Q237" s="785"/>
      <c r="R237" s="786"/>
      <c r="S237" s="785"/>
      <c r="T237" s="786"/>
      <c r="U237" s="785"/>
      <c r="V237" s="786"/>
      <c r="W237" s="816"/>
      <c r="X237" s="817"/>
      <c r="Y237" s="816"/>
      <c r="Z237" s="817"/>
      <c r="AA237" s="978"/>
      <c r="AB237" s="978"/>
      <c r="AC237" s="978"/>
      <c r="AF237" s="1011"/>
      <c r="AG237" s="724"/>
    </row>
    <row r="238" spans="1:33" s="597" customFormat="1" ht="15" customHeight="1" x14ac:dyDescent="0.2">
      <c r="B238" s="798"/>
      <c r="C238" s="799"/>
      <c r="D238" s="802"/>
      <c r="E238" s="805"/>
      <c r="F238" s="808"/>
      <c r="G238" s="811"/>
      <c r="H238" s="805"/>
      <c r="I238" s="629" t="s">
        <v>158</v>
      </c>
      <c r="J238" s="630"/>
      <c r="K238" s="789"/>
      <c r="L238" s="790"/>
      <c r="M238" s="787"/>
      <c r="N238" s="788"/>
      <c r="O238" s="787"/>
      <c r="P238" s="788"/>
      <c r="Q238" s="787"/>
      <c r="R238" s="788"/>
      <c r="S238" s="787"/>
      <c r="T238" s="788"/>
      <c r="U238" s="787"/>
      <c r="V238" s="788"/>
      <c r="W238" s="818"/>
      <c r="X238" s="819"/>
      <c r="Y238" s="818"/>
      <c r="Z238" s="819"/>
      <c r="AA238" s="979"/>
      <c r="AB238" s="979"/>
      <c r="AC238" s="979"/>
      <c r="AF238" s="1012"/>
      <c r="AG238" s="724"/>
    </row>
    <row r="239" spans="1:33" s="404" customFormat="1" ht="12.75" customHeight="1" x14ac:dyDescent="0.2">
      <c r="A239" s="402"/>
      <c r="B239" s="822" t="s">
        <v>127</v>
      </c>
      <c r="C239" s="823"/>
      <c r="D239" s="791" t="s">
        <v>577</v>
      </c>
      <c r="E239" s="828" t="s">
        <v>228</v>
      </c>
      <c r="F239" s="831"/>
      <c r="G239" s="834"/>
      <c r="H239" s="828"/>
      <c r="I239" s="434" t="s">
        <v>184</v>
      </c>
      <c r="J239" s="438">
        <v>7000000</v>
      </c>
      <c r="K239" s="434" t="s">
        <v>183</v>
      </c>
      <c r="L239" s="437"/>
      <c r="M239" s="434" t="s">
        <v>182</v>
      </c>
      <c r="N239" s="436">
        <f>J239</f>
        <v>7000000</v>
      </c>
      <c r="O239" s="434" t="s">
        <v>181</v>
      </c>
      <c r="P239" s="435"/>
      <c r="Q239" s="434" t="s">
        <v>181</v>
      </c>
      <c r="R239" s="435"/>
      <c r="S239" s="434" t="s">
        <v>181</v>
      </c>
      <c r="T239" s="435"/>
      <c r="U239" s="434" t="s">
        <v>181</v>
      </c>
      <c r="V239" s="435"/>
      <c r="W239" s="434" t="s">
        <v>181</v>
      </c>
      <c r="X239" s="435"/>
      <c r="Y239" s="434" t="s">
        <v>180</v>
      </c>
      <c r="Z239" s="433"/>
      <c r="AA239" s="791" t="s">
        <v>1025</v>
      </c>
      <c r="AB239" s="791" t="s">
        <v>1025</v>
      </c>
      <c r="AC239" s="791" t="s">
        <v>1025</v>
      </c>
      <c r="AD239" s="791" t="s">
        <v>1025</v>
      </c>
      <c r="AE239" s="791" t="s">
        <v>1025</v>
      </c>
      <c r="AF239" s="791" t="s">
        <v>1025</v>
      </c>
    </row>
    <row r="240" spans="1:33" s="404" customFormat="1" ht="15" customHeight="1" x14ac:dyDescent="0.2">
      <c r="A240" s="402"/>
      <c r="B240" s="824"/>
      <c r="C240" s="825"/>
      <c r="D240" s="792"/>
      <c r="E240" s="829"/>
      <c r="F240" s="832"/>
      <c r="G240" s="835"/>
      <c r="H240" s="829"/>
      <c r="I240" s="416" t="s">
        <v>179</v>
      </c>
      <c r="J240" s="432"/>
      <c r="K240" s="416" t="s">
        <v>177</v>
      </c>
      <c r="L240" s="415">
        <f>L239+L242</f>
        <v>0</v>
      </c>
      <c r="M240" s="416" t="s">
        <v>176</v>
      </c>
      <c r="N240" s="428">
        <f>N239</f>
        <v>7000000</v>
      </c>
      <c r="O240" s="416" t="s">
        <v>175</v>
      </c>
      <c r="P240" s="426"/>
      <c r="Q240" s="416" t="s">
        <v>175</v>
      </c>
      <c r="R240" s="426"/>
      <c r="S240" s="416" t="s">
        <v>175</v>
      </c>
      <c r="T240" s="426"/>
      <c r="U240" s="416" t="s">
        <v>175</v>
      </c>
      <c r="V240" s="426"/>
      <c r="W240" s="416" t="s">
        <v>175</v>
      </c>
      <c r="X240" s="426"/>
      <c r="Y240" s="416" t="s">
        <v>174</v>
      </c>
      <c r="Z240" s="430"/>
      <c r="AA240" s="792"/>
      <c r="AB240" s="792"/>
      <c r="AC240" s="792"/>
      <c r="AD240" s="792"/>
      <c r="AE240" s="792"/>
      <c r="AF240" s="792"/>
    </row>
    <row r="241" spans="1:32" s="404" customFormat="1" x14ac:dyDescent="0.2">
      <c r="A241" s="402"/>
      <c r="B241" s="824"/>
      <c r="C241" s="825"/>
      <c r="D241" s="792"/>
      <c r="E241" s="829"/>
      <c r="F241" s="832"/>
      <c r="G241" s="835"/>
      <c r="H241" s="829"/>
      <c r="I241" s="416" t="s">
        <v>173</v>
      </c>
      <c r="J241" s="429" t="s">
        <v>192</v>
      </c>
      <c r="K241" s="416" t="s">
        <v>171</v>
      </c>
      <c r="L241" s="427"/>
      <c r="M241" s="416" t="s">
        <v>170</v>
      </c>
      <c r="N241" s="428"/>
      <c r="O241" s="416" t="s">
        <v>169</v>
      </c>
      <c r="P241" s="426"/>
      <c r="Q241" s="416" t="s">
        <v>169</v>
      </c>
      <c r="R241" s="426"/>
      <c r="S241" s="416" t="s">
        <v>169</v>
      </c>
      <c r="T241" s="426"/>
      <c r="U241" s="416" t="s">
        <v>169</v>
      </c>
      <c r="V241" s="426"/>
      <c r="W241" s="416" t="s">
        <v>169</v>
      </c>
      <c r="X241" s="426"/>
      <c r="Y241" s="816"/>
      <c r="Z241" s="817"/>
      <c r="AA241" s="792"/>
      <c r="AB241" s="792"/>
      <c r="AC241" s="792"/>
      <c r="AD241" s="792"/>
      <c r="AE241" s="792"/>
      <c r="AF241" s="792"/>
    </row>
    <row r="242" spans="1:32" s="404" customFormat="1" ht="15" customHeight="1" x14ac:dyDescent="0.2">
      <c r="A242" s="402"/>
      <c r="B242" s="824"/>
      <c r="C242" s="825"/>
      <c r="D242" s="792"/>
      <c r="E242" s="829"/>
      <c r="F242" s="832"/>
      <c r="G242" s="835"/>
      <c r="H242" s="829"/>
      <c r="I242" s="416" t="s">
        <v>168</v>
      </c>
      <c r="J242" s="427"/>
      <c r="K242" s="416" t="s">
        <v>167</v>
      </c>
      <c r="L242" s="427"/>
      <c r="M242" s="816"/>
      <c r="N242" s="817"/>
      <c r="O242" s="416" t="s">
        <v>166</v>
      </c>
      <c r="P242" s="426">
        <f>IF(P240="",P241-P239,P241-P240)</f>
        <v>0</v>
      </c>
      <c r="Q242" s="416" t="s">
        <v>166</v>
      </c>
      <c r="R242" s="426">
        <f>IF(R240="",R241-R239,R241-R240)</f>
        <v>0</v>
      </c>
      <c r="S242" s="416" t="s">
        <v>166</v>
      </c>
      <c r="T242" s="426">
        <f>IF(T240="",T241-T239,T241-T240)</f>
        <v>0</v>
      </c>
      <c r="U242" s="416" t="s">
        <v>166</v>
      </c>
      <c r="V242" s="426">
        <f>IF(V240="",V241-V239,V241-V240)</f>
        <v>0</v>
      </c>
      <c r="W242" s="416" t="s">
        <v>166</v>
      </c>
      <c r="X242" s="426">
        <f>IF(X240="",X241-X239,X241-X240)</f>
        <v>0</v>
      </c>
      <c r="Y242" s="816"/>
      <c r="Z242" s="817"/>
      <c r="AA242" s="792"/>
      <c r="AB242" s="792"/>
      <c r="AC242" s="792"/>
      <c r="AD242" s="792"/>
      <c r="AE242" s="792"/>
      <c r="AF242" s="792"/>
    </row>
    <row r="243" spans="1:32" s="404" customFormat="1" ht="15" customHeight="1" x14ac:dyDescent="0.2">
      <c r="A243" s="402"/>
      <c r="B243" s="824"/>
      <c r="C243" s="825"/>
      <c r="D243" s="792"/>
      <c r="E243" s="829"/>
      <c r="F243" s="832"/>
      <c r="G243" s="835"/>
      <c r="H243" s="829"/>
      <c r="I243" s="416" t="s">
        <v>165</v>
      </c>
      <c r="J243" s="415"/>
      <c r="K243" s="416" t="s">
        <v>164</v>
      </c>
      <c r="L243" s="415"/>
      <c r="M243" s="816"/>
      <c r="N243" s="817"/>
      <c r="O243" s="816"/>
      <c r="P243" s="817"/>
      <c r="Q243" s="816"/>
      <c r="R243" s="817"/>
      <c r="S243" s="816"/>
      <c r="T243" s="817"/>
      <c r="U243" s="816"/>
      <c r="V243" s="817"/>
      <c r="W243" s="816"/>
      <c r="X243" s="817"/>
      <c r="Y243" s="816"/>
      <c r="Z243" s="817"/>
      <c r="AA243" s="792"/>
      <c r="AB243" s="792"/>
      <c r="AC243" s="792"/>
      <c r="AD243" s="792"/>
      <c r="AE243" s="792"/>
      <c r="AF243" s="792"/>
    </row>
    <row r="244" spans="1:32" s="404" customFormat="1" ht="15" customHeight="1" x14ac:dyDescent="0.2">
      <c r="A244" s="402"/>
      <c r="B244" s="826"/>
      <c r="C244" s="827"/>
      <c r="D244" s="793"/>
      <c r="E244" s="830"/>
      <c r="F244" s="833"/>
      <c r="G244" s="836"/>
      <c r="H244" s="830"/>
      <c r="I244" s="406" t="s">
        <v>158</v>
      </c>
      <c r="J244" s="451"/>
      <c r="K244" s="820"/>
      <c r="L244" s="821"/>
      <c r="M244" s="818"/>
      <c r="N244" s="819"/>
      <c r="O244" s="818"/>
      <c r="P244" s="819"/>
      <c r="Q244" s="818"/>
      <c r="R244" s="819"/>
      <c r="S244" s="818"/>
      <c r="T244" s="819"/>
      <c r="U244" s="818"/>
      <c r="V244" s="819"/>
      <c r="W244" s="818"/>
      <c r="X244" s="819"/>
      <c r="Y244" s="818"/>
      <c r="Z244" s="819"/>
      <c r="AA244" s="793"/>
      <c r="AB244" s="793"/>
      <c r="AC244" s="793"/>
      <c r="AD244" s="793"/>
      <c r="AE244" s="793"/>
      <c r="AF244" s="793"/>
    </row>
    <row r="245" spans="1:32" s="404" customFormat="1" ht="12.75" customHeight="1" x14ac:dyDescent="0.2">
      <c r="A245" s="402"/>
      <c r="B245" s="822" t="s">
        <v>2078</v>
      </c>
      <c r="C245" s="823"/>
      <c r="D245" s="791" t="s">
        <v>577</v>
      </c>
      <c r="E245" s="828" t="s">
        <v>228</v>
      </c>
      <c r="F245" s="831"/>
      <c r="G245" s="834" t="s">
        <v>231</v>
      </c>
      <c r="H245" s="828" t="s">
        <v>193</v>
      </c>
      <c r="I245" s="434" t="s">
        <v>184</v>
      </c>
      <c r="J245" s="438">
        <v>2000000</v>
      </c>
      <c r="K245" s="434" t="s">
        <v>183</v>
      </c>
      <c r="L245" s="437">
        <f>J250+J248</f>
        <v>0</v>
      </c>
      <c r="M245" s="434" t="s">
        <v>182</v>
      </c>
      <c r="N245" s="436">
        <f>J245</f>
        <v>2000000</v>
      </c>
      <c r="O245" s="434" t="s">
        <v>181</v>
      </c>
      <c r="P245" s="435">
        <v>0.84399999999999997</v>
      </c>
      <c r="Q245" s="434" t="s">
        <v>181</v>
      </c>
      <c r="R245" s="435">
        <v>1</v>
      </c>
      <c r="S245" s="434" t="s">
        <v>181</v>
      </c>
      <c r="T245" s="435">
        <v>1</v>
      </c>
      <c r="U245" s="434" t="s">
        <v>181</v>
      </c>
      <c r="V245" s="435"/>
      <c r="W245" s="434" t="s">
        <v>181</v>
      </c>
      <c r="X245" s="435"/>
      <c r="Y245" s="434" t="s">
        <v>180</v>
      </c>
      <c r="Z245" s="433"/>
      <c r="AA245" s="791" t="s">
        <v>10</v>
      </c>
      <c r="AB245" s="791" t="s">
        <v>227</v>
      </c>
      <c r="AC245" s="791" t="s">
        <v>227</v>
      </c>
      <c r="AD245" s="791"/>
      <c r="AE245" s="791"/>
      <c r="AF245" s="791" t="s">
        <v>110</v>
      </c>
    </row>
    <row r="246" spans="1:32" s="404" customFormat="1" ht="15" customHeight="1" x14ac:dyDescent="0.2">
      <c r="A246" s="402"/>
      <c r="B246" s="824"/>
      <c r="C246" s="825"/>
      <c r="D246" s="792"/>
      <c r="E246" s="829"/>
      <c r="F246" s="832"/>
      <c r="G246" s="835"/>
      <c r="H246" s="829"/>
      <c r="I246" s="416" t="s">
        <v>179</v>
      </c>
      <c r="J246" s="432"/>
      <c r="K246" s="416" t="s">
        <v>177</v>
      </c>
      <c r="L246" s="415"/>
      <c r="M246" s="416" t="s">
        <v>176</v>
      </c>
      <c r="N246" s="428">
        <f>N245</f>
        <v>2000000</v>
      </c>
      <c r="O246" s="416" t="s">
        <v>175</v>
      </c>
      <c r="P246" s="426"/>
      <c r="Q246" s="416" t="s">
        <v>175</v>
      </c>
      <c r="R246" s="426"/>
      <c r="S246" s="416" t="s">
        <v>175</v>
      </c>
      <c r="T246" s="426"/>
      <c r="U246" s="416" t="s">
        <v>175</v>
      </c>
      <c r="V246" s="426"/>
      <c r="W246" s="416" t="s">
        <v>175</v>
      </c>
      <c r="X246" s="426"/>
      <c r="Y246" s="416" t="s">
        <v>174</v>
      </c>
      <c r="Z246" s="430"/>
      <c r="AA246" s="792"/>
      <c r="AB246" s="792"/>
      <c r="AC246" s="792"/>
      <c r="AD246" s="792"/>
      <c r="AE246" s="792"/>
      <c r="AF246" s="792"/>
    </row>
    <row r="247" spans="1:32" s="404" customFormat="1" x14ac:dyDescent="0.2">
      <c r="A247" s="402"/>
      <c r="B247" s="824"/>
      <c r="C247" s="825"/>
      <c r="D247" s="792"/>
      <c r="E247" s="829"/>
      <c r="F247" s="832"/>
      <c r="G247" s="835"/>
      <c r="H247" s="829"/>
      <c r="I247" s="416" t="s">
        <v>173</v>
      </c>
      <c r="J247" s="429"/>
      <c r="K247" s="416" t="s">
        <v>171</v>
      </c>
      <c r="L247" s="427"/>
      <c r="M247" s="416" t="s">
        <v>170</v>
      </c>
      <c r="N247" s="428"/>
      <c r="O247" s="416" t="s">
        <v>169</v>
      </c>
      <c r="P247" s="426">
        <v>0.84399999999999997</v>
      </c>
      <c r="Q247" s="416" t="s">
        <v>169</v>
      </c>
      <c r="R247" s="426">
        <v>1</v>
      </c>
      <c r="S247" s="416" t="s">
        <v>169</v>
      </c>
      <c r="T247" s="426">
        <v>1</v>
      </c>
      <c r="U247" s="416" t="s">
        <v>169</v>
      </c>
      <c r="V247" s="426"/>
      <c r="W247" s="416" t="s">
        <v>169</v>
      </c>
      <c r="X247" s="426"/>
      <c r="Y247" s="816"/>
      <c r="Z247" s="817"/>
      <c r="AA247" s="792"/>
      <c r="AB247" s="792"/>
      <c r="AC247" s="792"/>
      <c r="AD247" s="792"/>
      <c r="AE247" s="792"/>
      <c r="AF247" s="792"/>
    </row>
    <row r="248" spans="1:32" s="404" customFormat="1" ht="15" customHeight="1" x14ac:dyDescent="0.2">
      <c r="A248" s="402"/>
      <c r="B248" s="824"/>
      <c r="C248" s="825"/>
      <c r="D248" s="792"/>
      <c r="E248" s="829"/>
      <c r="F248" s="832"/>
      <c r="G248" s="835"/>
      <c r="H248" s="829"/>
      <c r="I248" s="416" t="s">
        <v>168</v>
      </c>
      <c r="J248" s="427"/>
      <c r="K248" s="416" t="s">
        <v>167</v>
      </c>
      <c r="L248" s="427"/>
      <c r="M248" s="816"/>
      <c r="N248" s="817"/>
      <c r="O248" s="416" t="s">
        <v>166</v>
      </c>
      <c r="P248" s="426">
        <f>IF(P246="",P247-P245,P247-P246)</f>
        <v>0</v>
      </c>
      <c r="Q248" s="416" t="s">
        <v>166</v>
      </c>
      <c r="R248" s="426">
        <f>IF(R246="",R247-R245,R247-R246)</f>
        <v>0</v>
      </c>
      <c r="S248" s="416" t="s">
        <v>166</v>
      </c>
      <c r="T248" s="426">
        <f>IF(T246="",T247-T245,T247-T246)</f>
        <v>0</v>
      </c>
      <c r="U248" s="416" t="s">
        <v>166</v>
      </c>
      <c r="V248" s="426">
        <f>IF(V246="",V247-V245,V247-V246)</f>
        <v>0</v>
      </c>
      <c r="W248" s="416" t="s">
        <v>166</v>
      </c>
      <c r="X248" s="426">
        <f>IF(X246="",X247-X245,X247-X246)</f>
        <v>0</v>
      </c>
      <c r="Y248" s="816"/>
      <c r="Z248" s="817"/>
      <c r="AA248" s="792"/>
      <c r="AB248" s="792"/>
      <c r="AC248" s="792"/>
      <c r="AD248" s="792"/>
      <c r="AE248" s="792"/>
      <c r="AF248" s="792"/>
    </row>
    <row r="249" spans="1:32" s="404" customFormat="1" ht="15" customHeight="1" x14ac:dyDescent="0.2">
      <c r="A249" s="402"/>
      <c r="B249" s="824"/>
      <c r="C249" s="825"/>
      <c r="D249" s="792"/>
      <c r="E249" s="829"/>
      <c r="F249" s="832"/>
      <c r="G249" s="835"/>
      <c r="H249" s="829"/>
      <c r="I249" s="416" t="s">
        <v>165</v>
      </c>
      <c r="J249" s="415"/>
      <c r="K249" s="416" t="s">
        <v>164</v>
      </c>
      <c r="L249" s="415"/>
      <c r="M249" s="816"/>
      <c r="N249" s="817"/>
      <c r="O249" s="816"/>
      <c r="P249" s="817"/>
      <c r="Q249" s="816"/>
      <c r="R249" s="817"/>
      <c r="S249" s="816"/>
      <c r="T249" s="817"/>
      <c r="U249" s="816"/>
      <c r="V249" s="817"/>
      <c r="W249" s="816"/>
      <c r="X249" s="817"/>
      <c r="Y249" s="816"/>
      <c r="Z249" s="817"/>
      <c r="AA249" s="792"/>
      <c r="AB249" s="792"/>
      <c r="AC249" s="792"/>
      <c r="AD249" s="792"/>
      <c r="AE249" s="792"/>
      <c r="AF249" s="792"/>
    </row>
    <row r="250" spans="1:32" s="404" customFormat="1" ht="15" customHeight="1" x14ac:dyDescent="0.2">
      <c r="A250" s="402"/>
      <c r="B250" s="826"/>
      <c r="C250" s="827"/>
      <c r="D250" s="793"/>
      <c r="E250" s="830"/>
      <c r="F250" s="833"/>
      <c r="G250" s="836"/>
      <c r="H250" s="830"/>
      <c r="I250" s="406" t="s">
        <v>158</v>
      </c>
      <c r="J250" s="451"/>
      <c r="K250" s="820"/>
      <c r="L250" s="821"/>
      <c r="M250" s="818"/>
      <c r="N250" s="819"/>
      <c r="O250" s="818"/>
      <c r="P250" s="819"/>
      <c r="Q250" s="818"/>
      <c r="R250" s="819"/>
      <c r="S250" s="818"/>
      <c r="T250" s="819"/>
      <c r="U250" s="818"/>
      <c r="V250" s="819"/>
      <c r="W250" s="818"/>
      <c r="X250" s="819"/>
      <c r="Y250" s="818"/>
      <c r="Z250" s="819"/>
      <c r="AA250" s="793"/>
      <c r="AB250" s="793"/>
      <c r="AC250" s="793"/>
      <c r="AD250" s="793"/>
      <c r="AE250" s="793"/>
      <c r="AF250" s="793"/>
    </row>
    <row r="251" spans="1:32" s="404" customFormat="1" ht="12.75" customHeight="1" x14ac:dyDescent="0.2">
      <c r="B251" s="822" t="s">
        <v>547</v>
      </c>
      <c r="C251" s="823"/>
      <c r="D251" s="791" t="s">
        <v>213</v>
      </c>
      <c r="E251" s="828" t="s">
        <v>546</v>
      </c>
      <c r="F251" s="831"/>
      <c r="G251" s="834"/>
      <c r="H251" s="828"/>
      <c r="I251" s="434" t="s">
        <v>184</v>
      </c>
      <c r="J251" s="438">
        <v>500000</v>
      </c>
      <c r="K251" s="434" t="s">
        <v>183</v>
      </c>
      <c r="L251" s="437"/>
      <c r="M251" s="434" t="s">
        <v>182</v>
      </c>
      <c r="N251" s="436">
        <f>J251</f>
        <v>500000</v>
      </c>
      <c r="O251" s="434" t="s">
        <v>181</v>
      </c>
      <c r="P251" s="435"/>
      <c r="Q251" s="434" t="s">
        <v>181</v>
      </c>
      <c r="R251" s="435"/>
      <c r="S251" s="434" t="s">
        <v>181</v>
      </c>
      <c r="T251" s="435"/>
      <c r="U251" s="434" t="s">
        <v>181</v>
      </c>
      <c r="V251" s="435"/>
      <c r="W251" s="434" t="s">
        <v>181</v>
      </c>
      <c r="X251" s="435"/>
      <c r="Y251" s="434" t="s">
        <v>180</v>
      </c>
      <c r="Z251" s="433"/>
      <c r="AA251" s="791" t="s">
        <v>521</v>
      </c>
      <c r="AB251" s="791" t="s">
        <v>521</v>
      </c>
      <c r="AC251" s="791" t="s">
        <v>521</v>
      </c>
      <c r="AD251" s="791" t="s">
        <v>521</v>
      </c>
      <c r="AE251" s="791" t="s">
        <v>521</v>
      </c>
      <c r="AF251" s="791" t="s">
        <v>521</v>
      </c>
    </row>
    <row r="252" spans="1:32" s="404" customFormat="1" ht="15" customHeight="1" x14ac:dyDescent="0.2">
      <c r="B252" s="824"/>
      <c r="C252" s="825"/>
      <c r="D252" s="792"/>
      <c r="E252" s="829"/>
      <c r="F252" s="832"/>
      <c r="G252" s="835"/>
      <c r="H252" s="829"/>
      <c r="I252" s="416" t="s">
        <v>179</v>
      </c>
      <c r="J252" s="432"/>
      <c r="K252" s="416" t="s">
        <v>177</v>
      </c>
      <c r="L252" s="415"/>
      <c r="M252" s="416" t="s">
        <v>176</v>
      </c>
      <c r="N252" s="428">
        <f>N251</f>
        <v>500000</v>
      </c>
      <c r="O252" s="416" t="s">
        <v>175</v>
      </c>
      <c r="P252" s="426"/>
      <c r="Q252" s="416" t="s">
        <v>175</v>
      </c>
      <c r="R252" s="426"/>
      <c r="S252" s="416" t="s">
        <v>175</v>
      </c>
      <c r="T252" s="426"/>
      <c r="U252" s="416" t="s">
        <v>175</v>
      </c>
      <c r="V252" s="426"/>
      <c r="W252" s="416" t="s">
        <v>175</v>
      </c>
      <c r="X252" s="426"/>
      <c r="Y252" s="416" t="s">
        <v>174</v>
      </c>
      <c r="Z252" s="430"/>
      <c r="AA252" s="792"/>
      <c r="AB252" s="792"/>
      <c r="AC252" s="792"/>
      <c r="AD252" s="792"/>
      <c r="AE252" s="792"/>
      <c r="AF252" s="792"/>
    </row>
    <row r="253" spans="1:32" s="404" customFormat="1" ht="39" customHeight="1" x14ac:dyDescent="0.2">
      <c r="B253" s="824"/>
      <c r="C253" s="825"/>
      <c r="D253" s="792"/>
      <c r="E253" s="829"/>
      <c r="F253" s="832"/>
      <c r="G253" s="835"/>
      <c r="H253" s="829"/>
      <c r="I253" s="416" t="s">
        <v>173</v>
      </c>
      <c r="J253" s="429"/>
      <c r="K253" s="416" t="s">
        <v>171</v>
      </c>
      <c r="L253" s="427"/>
      <c r="M253" s="416" t="s">
        <v>170</v>
      </c>
      <c r="N253" s="428"/>
      <c r="O253" s="416" t="s">
        <v>169</v>
      </c>
      <c r="P253" s="426"/>
      <c r="Q253" s="416" t="s">
        <v>169</v>
      </c>
      <c r="R253" s="426"/>
      <c r="S253" s="416" t="s">
        <v>169</v>
      </c>
      <c r="T253" s="426"/>
      <c r="U253" s="416" t="s">
        <v>169</v>
      </c>
      <c r="V253" s="426"/>
      <c r="W253" s="416" t="s">
        <v>169</v>
      </c>
      <c r="X253" s="426"/>
      <c r="Y253" s="816"/>
      <c r="Z253" s="817"/>
      <c r="AA253" s="792"/>
      <c r="AB253" s="792"/>
      <c r="AC253" s="792"/>
      <c r="AD253" s="792"/>
      <c r="AE253" s="792"/>
      <c r="AF253" s="792"/>
    </row>
    <row r="254" spans="1:32" s="404" customFormat="1" ht="15" customHeight="1" x14ac:dyDescent="0.2">
      <c r="B254" s="824"/>
      <c r="C254" s="825"/>
      <c r="D254" s="792"/>
      <c r="E254" s="829"/>
      <c r="F254" s="832"/>
      <c r="G254" s="835"/>
      <c r="H254" s="829"/>
      <c r="I254" s="416" t="s">
        <v>168</v>
      </c>
      <c r="J254" s="427"/>
      <c r="K254" s="416" t="s">
        <v>167</v>
      </c>
      <c r="L254" s="427"/>
      <c r="M254" s="816"/>
      <c r="N254" s="817"/>
      <c r="O254" s="416" t="s">
        <v>166</v>
      </c>
      <c r="P254" s="426">
        <f>IF(P252="",P253-P251,P253-P252)</f>
        <v>0</v>
      </c>
      <c r="Q254" s="416" t="s">
        <v>166</v>
      </c>
      <c r="R254" s="426">
        <f>IF(R252="",R253-R251,R253-R252)</f>
        <v>0</v>
      </c>
      <c r="S254" s="416" t="s">
        <v>166</v>
      </c>
      <c r="T254" s="426">
        <f>IF(T252="",T253-T251,T253-T252)</f>
        <v>0</v>
      </c>
      <c r="U254" s="416" t="s">
        <v>166</v>
      </c>
      <c r="V254" s="426">
        <f>IF(V252="",V253-V251,V253-V252)</f>
        <v>0</v>
      </c>
      <c r="W254" s="416" t="s">
        <v>166</v>
      </c>
      <c r="X254" s="426">
        <f>IF(X252="",X253-X251,X253-X252)</f>
        <v>0</v>
      </c>
      <c r="Y254" s="816"/>
      <c r="Z254" s="817"/>
      <c r="AA254" s="792"/>
      <c r="AB254" s="792"/>
      <c r="AC254" s="792"/>
      <c r="AD254" s="792"/>
      <c r="AE254" s="792"/>
      <c r="AF254" s="792"/>
    </row>
    <row r="255" spans="1:32" s="404" customFormat="1" ht="15" customHeight="1" x14ac:dyDescent="0.2">
      <c r="B255" s="824"/>
      <c r="C255" s="825"/>
      <c r="D255" s="792"/>
      <c r="E255" s="829"/>
      <c r="F255" s="832"/>
      <c r="G255" s="835"/>
      <c r="H255" s="829"/>
      <c r="I255" s="416" t="s">
        <v>165</v>
      </c>
      <c r="J255" s="415"/>
      <c r="K255" s="416" t="s">
        <v>164</v>
      </c>
      <c r="L255" s="415"/>
      <c r="M255" s="816"/>
      <c r="N255" s="817"/>
      <c r="O255" s="816"/>
      <c r="P255" s="817"/>
      <c r="Q255" s="816"/>
      <c r="R255" s="817"/>
      <c r="S255" s="816"/>
      <c r="T255" s="817"/>
      <c r="U255" s="816"/>
      <c r="V255" s="817"/>
      <c r="W255" s="816"/>
      <c r="X255" s="817"/>
      <c r="Y255" s="816"/>
      <c r="Z255" s="817"/>
      <c r="AA255" s="792"/>
      <c r="AB255" s="792"/>
      <c r="AC255" s="792"/>
      <c r="AD255" s="792"/>
      <c r="AE255" s="792"/>
      <c r="AF255" s="792"/>
    </row>
    <row r="256" spans="1:32" s="404" customFormat="1" ht="15" customHeight="1" x14ac:dyDescent="0.2">
      <c r="B256" s="826"/>
      <c r="C256" s="827"/>
      <c r="D256" s="793"/>
      <c r="E256" s="830"/>
      <c r="F256" s="833"/>
      <c r="G256" s="836"/>
      <c r="H256" s="830"/>
      <c r="I256" s="406" t="s">
        <v>158</v>
      </c>
      <c r="J256" s="451"/>
      <c r="K256" s="820"/>
      <c r="L256" s="821"/>
      <c r="M256" s="818"/>
      <c r="N256" s="819"/>
      <c r="O256" s="818"/>
      <c r="P256" s="819"/>
      <c r="Q256" s="818"/>
      <c r="R256" s="819"/>
      <c r="S256" s="818"/>
      <c r="T256" s="819"/>
      <c r="U256" s="818"/>
      <c r="V256" s="819"/>
      <c r="W256" s="818"/>
      <c r="X256" s="819"/>
      <c r="Y256" s="818"/>
      <c r="Z256" s="819"/>
      <c r="AA256" s="793"/>
      <c r="AB256" s="793"/>
      <c r="AC256" s="793"/>
      <c r="AD256" s="793"/>
      <c r="AE256" s="793"/>
      <c r="AF256" s="793"/>
    </row>
    <row r="257" spans="1:32" s="404" customFormat="1" ht="12.75" customHeight="1" x14ac:dyDescent="0.2">
      <c r="B257" s="822" t="s">
        <v>552</v>
      </c>
      <c r="C257" s="823"/>
      <c r="D257" s="791" t="s">
        <v>213</v>
      </c>
      <c r="E257" s="828" t="s">
        <v>274</v>
      </c>
      <c r="F257" s="831"/>
      <c r="G257" s="834"/>
      <c r="H257" s="828"/>
      <c r="I257" s="434" t="s">
        <v>184</v>
      </c>
      <c r="J257" s="438">
        <v>500000</v>
      </c>
      <c r="K257" s="434" t="s">
        <v>183</v>
      </c>
      <c r="L257" s="452"/>
      <c r="M257" s="434" t="s">
        <v>182</v>
      </c>
      <c r="N257" s="436">
        <f>J257</f>
        <v>500000</v>
      </c>
      <c r="O257" s="434" t="s">
        <v>181</v>
      </c>
      <c r="P257" s="435"/>
      <c r="Q257" s="434" t="s">
        <v>181</v>
      </c>
      <c r="R257" s="435"/>
      <c r="S257" s="434" t="s">
        <v>181</v>
      </c>
      <c r="T257" s="435"/>
      <c r="U257" s="434" t="s">
        <v>181</v>
      </c>
      <c r="V257" s="435"/>
      <c r="W257" s="434" t="s">
        <v>181</v>
      </c>
      <c r="X257" s="435"/>
      <c r="Y257" s="434" t="s">
        <v>180</v>
      </c>
      <c r="Z257" s="433"/>
      <c r="AA257" s="791" t="s">
        <v>240</v>
      </c>
      <c r="AB257" s="791" t="s">
        <v>240</v>
      </c>
      <c r="AC257" s="791" t="s">
        <v>240</v>
      </c>
      <c r="AD257" s="791" t="s">
        <v>240</v>
      </c>
      <c r="AE257" s="791" t="s">
        <v>240</v>
      </c>
      <c r="AF257" s="791" t="s">
        <v>240</v>
      </c>
    </row>
    <row r="258" spans="1:32" s="404" customFormat="1" ht="15" customHeight="1" x14ac:dyDescent="0.2">
      <c r="B258" s="824"/>
      <c r="C258" s="825"/>
      <c r="D258" s="792"/>
      <c r="E258" s="829"/>
      <c r="F258" s="832"/>
      <c r="G258" s="835"/>
      <c r="H258" s="829"/>
      <c r="I258" s="416" t="s">
        <v>179</v>
      </c>
      <c r="J258" s="432"/>
      <c r="K258" s="416" t="s">
        <v>177</v>
      </c>
      <c r="L258" s="485">
        <f>J262+J260</f>
        <v>0</v>
      </c>
      <c r="M258" s="416" t="s">
        <v>176</v>
      </c>
      <c r="N258" s="428">
        <f>N257</f>
        <v>500000</v>
      </c>
      <c r="O258" s="416" t="s">
        <v>175</v>
      </c>
      <c r="P258" s="426"/>
      <c r="Q258" s="416" t="s">
        <v>175</v>
      </c>
      <c r="R258" s="426"/>
      <c r="S258" s="416" t="s">
        <v>175</v>
      </c>
      <c r="T258" s="426"/>
      <c r="U258" s="416" t="s">
        <v>175</v>
      </c>
      <c r="V258" s="426"/>
      <c r="W258" s="416" t="s">
        <v>175</v>
      </c>
      <c r="X258" s="426"/>
      <c r="Y258" s="416" t="s">
        <v>174</v>
      </c>
      <c r="Z258" s="430"/>
      <c r="AA258" s="792"/>
      <c r="AB258" s="792"/>
      <c r="AC258" s="792"/>
      <c r="AD258" s="792"/>
      <c r="AE258" s="792"/>
      <c r="AF258" s="792"/>
    </row>
    <row r="259" spans="1:32" s="404" customFormat="1" ht="39" customHeight="1" x14ac:dyDescent="0.2">
      <c r="B259" s="824"/>
      <c r="C259" s="825"/>
      <c r="D259" s="792"/>
      <c r="E259" s="829"/>
      <c r="F259" s="832"/>
      <c r="G259" s="835"/>
      <c r="H259" s="829"/>
      <c r="I259" s="416" t="s">
        <v>173</v>
      </c>
      <c r="J259" s="429"/>
      <c r="K259" s="416" t="s">
        <v>171</v>
      </c>
      <c r="L259" s="427"/>
      <c r="M259" s="416" t="s">
        <v>170</v>
      </c>
      <c r="N259" s="428"/>
      <c r="O259" s="416" t="s">
        <v>169</v>
      </c>
      <c r="P259" s="426"/>
      <c r="Q259" s="416" t="s">
        <v>169</v>
      </c>
      <c r="R259" s="426"/>
      <c r="S259" s="416" t="s">
        <v>169</v>
      </c>
      <c r="T259" s="426"/>
      <c r="U259" s="416" t="s">
        <v>169</v>
      </c>
      <c r="V259" s="426"/>
      <c r="W259" s="416" t="s">
        <v>169</v>
      </c>
      <c r="X259" s="426"/>
      <c r="Y259" s="816"/>
      <c r="Z259" s="817"/>
      <c r="AA259" s="792"/>
      <c r="AB259" s="792"/>
      <c r="AC259" s="792"/>
      <c r="AD259" s="792"/>
      <c r="AE259" s="792"/>
      <c r="AF259" s="792"/>
    </row>
    <row r="260" spans="1:32" s="404" customFormat="1" ht="15" customHeight="1" x14ac:dyDescent="0.2">
      <c r="B260" s="824"/>
      <c r="C260" s="825"/>
      <c r="D260" s="792"/>
      <c r="E260" s="829"/>
      <c r="F260" s="832"/>
      <c r="G260" s="835"/>
      <c r="H260" s="829"/>
      <c r="I260" s="416" t="s">
        <v>168</v>
      </c>
      <c r="J260" s="427"/>
      <c r="K260" s="416" t="s">
        <v>167</v>
      </c>
      <c r="L260" s="427"/>
      <c r="M260" s="816"/>
      <c r="N260" s="817"/>
      <c r="O260" s="416" t="s">
        <v>166</v>
      </c>
      <c r="P260" s="426">
        <f>IF(P258="",P259-P257,P259-P258)</f>
        <v>0</v>
      </c>
      <c r="Q260" s="416" t="s">
        <v>166</v>
      </c>
      <c r="R260" s="426">
        <f>IF(R258="",R259-R257,R259-R258)</f>
        <v>0</v>
      </c>
      <c r="S260" s="416" t="s">
        <v>166</v>
      </c>
      <c r="T260" s="426"/>
      <c r="U260" s="416" t="s">
        <v>166</v>
      </c>
      <c r="V260" s="426"/>
      <c r="W260" s="416" t="s">
        <v>166</v>
      </c>
      <c r="X260" s="426"/>
      <c r="Y260" s="816"/>
      <c r="Z260" s="817"/>
      <c r="AA260" s="792"/>
      <c r="AB260" s="792"/>
      <c r="AC260" s="792"/>
      <c r="AD260" s="792"/>
      <c r="AE260" s="792"/>
      <c r="AF260" s="792"/>
    </row>
    <row r="261" spans="1:32" s="404" customFormat="1" ht="15" customHeight="1" x14ac:dyDescent="0.2">
      <c r="B261" s="824"/>
      <c r="C261" s="825"/>
      <c r="D261" s="792"/>
      <c r="E261" s="829"/>
      <c r="F261" s="832"/>
      <c r="G261" s="835"/>
      <c r="H261" s="829"/>
      <c r="I261" s="416" t="s">
        <v>165</v>
      </c>
      <c r="J261" s="415"/>
      <c r="K261" s="416" t="s">
        <v>164</v>
      </c>
      <c r="L261" s="415"/>
      <c r="M261" s="816"/>
      <c r="N261" s="817"/>
      <c r="O261" s="816"/>
      <c r="P261" s="817"/>
      <c r="Q261" s="816"/>
      <c r="R261" s="817"/>
      <c r="S261" s="816"/>
      <c r="T261" s="817"/>
      <c r="U261" s="816"/>
      <c r="V261" s="817"/>
      <c r="W261" s="816"/>
      <c r="X261" s="817"/>
      <c r="Y261" s="816"/>
      <c r="Z261" s="817"/>
      <c r="AA261" s="792"/>
      <c r="AB261" s="792"/>
      <c r="AC261" s="792"/>
      <c r="AD261" s="792"/>
      <c r="AE261" s="792"/>
      <c r="AF261" s="792"/>
    </row>
    <row r="262" spans="1:32" s="404" customFormat="1" ht="15" customHeight="1" x14ac:dyDescent="0.2">
      <c r="B262" s="826"/>
      <c r="C262" s="827"/>
      <c r="D262" s="793"/>
      <c r="E262" s="830"/>
      <c r="F262" s="833"/>
      <c r="G262" s="836"/>
      <c r="H262" s="830"/>
      <c r="I262" s="406" t="s">
        <v>158</v>
      </c>
      <c r="J262" s="451"/>
      <c r="K262" s="820"/>
      <c r="L262" s="821"/>
      <c r="M262" s="818"/>
      <c r="N262" s="819"/>
      <c r="O262" s="818"/>
      <c r="P262" s="819"/>
      <c r="Q262" s="818"/>
      <c r="R262" s="819"/>
      <c r="S262" s="818"/>
      <c r="T262" s="819"/>
      <c r="U262" s="818"/>
      <c r="V262" s="819"/>
      <c r="W262" s="818"/>
      <c r="X262" s="819"/>
      <c r="Y262" s="818"/>
      <c r="Z262" s="819"/>
      <c r="AA262" s="793"/>
      <c r="AB262" s="793"/>
      <c r="AC262" s="793"/>
      <c r="AD262" s="793"/>
      <c r="AE262" s="793"/>
      <c r="AF262" s="793"/>
    </row>
    <row r="263" spans="1:32" s="404" customFormat="1" ht="12.75" customHeight="1" x14ac:dyDescent="0.2">
      <c r="A263" s="402"/>
      <c r="B263" s="822" t="s">
        <v>1931</v>
      </c>
      <c r="C263" s="823"/>
      <c r="D263" s="791" t="s">
        <v>2077</v>
      </c>
      <c r="E263" s="828" t="s">
        <v>228</v>
      </c>
      <c r="F263" s="831">
        <v>42</v>
      </c>
      <c r="G263" s="834" t="s">
        <v>231</v>
      </c>
      <c r="H263" s="828" t="s">
        <v>193</v>
      </c>
      <c r="I263" s="434" t="s">
        <v>184</v>
      </c>
      <c r="J263" s="438">
        <v>500000</v>
      </c>
      <c r="K263" s="434" t="s">
        <v>183</v>
      </c>
      <c r="L263" s="437"/>
      <c r="M263" s="434" t="s">
        <v>182</v>
      </c>
      <c r="N263" s="436">
        <f>J263</f>
        <v>500000</v>
      </c>
      <c r="O263" s="434" t="s">
        <v>181</v>
      </c>
      <c r="P263" s="435">
        <v>1</v>
      </c>
      <c r="Q263" s="434" t="s">
        <v>181</v>
      </c>
      <c r="R263" s="435">
        <v>1</v>
      </c>
      <c r="S263" s="434" t="s">
        <v>181</v>
      </c>
      <c r="T263" s="435">
        <v>1</v>
      </c>
      <c r="U263" s="434" t="s">
        <v>181</v>
      </c>
      <c r="V263" s="435">
        <v>1</v>
      </c>
      <c r="W263" s="434" t="s">
        <v>181</v>
      </c>
      <c r="X263" s="435"/>
      <c r="Y263" s="434" t="s">
        <v>180</v>
      </c>
      <c r="Z263" s="433"/>
      <c r="AA263" s="791" t="s">
        <v>227</v>
      </c>
      <c r="AB263" s="791" t="s">
        <v>227</v>
      </c>
      <c r="AC263" s="791" t="s">
        <v>227</v>
      </c>
      <c r="AD263" s="791" t="s">
        <v>227</v>
      </c>
      <c r="AE263" s="791" t="s">
        <v>227</v>
      </c>
      <c r="AF263" s="791" t="s">
        <v>240</v>
      </c>
    </row>
    <row r="264" spans="1:32" s="404" customFormat="1" ht="15" customHeight="1" x14ac:dyDescent="0.2">
      <c r="A264" s="402"/>
      <c r="B264" s="824"/>
      <c r="C264" s="825"/>
      <c r="D264" s="792"/>
      <c r="E264" s="829"/>
      <c r="F264" s="832"/>
      <c r="G264" s="835"/>
      <c r="H264" s="829"/>
      <c r="I264" s="416" t="s">
        <v>179</v>
      </c>
      <c r="J264" s="491"/>
      <c r="K264" s="416" t="s">
        <v>177</v>
      </c>
      <c r="L264" s="415"/>
      <c r="M264" s="416" t="s">
        <v>176</v>
      </c>
      <c r="N264" s="428">
        <f>N263</f>
        <v>500000</v>
      </c>
      <c r="O264" s="416" t="s">
        <v>175</v>
      </c>
      <c r="P264" s="426"/>
      <c r="Q264" s="416" t="s">
        <v>175</v>
      </c>
      <c r="R264" s="426"/>
      <c r="S264" s="416" t="s">
        <v>175</v>
      </c>
      <c r="T264" s="426"/>
      <c r="U264" s="416" t="s">
        <v>175</v>
      </c>
      <c r="V264" s="426"/>
      <c r="W264" s="416" t="s">
        <v>175</v>
      </c>
      <c r="X264" s="426"/>
      <c r="Y264" s="416" t="s">
        <v>174</v>
      </c>
      <c r="Z264" s="430"/>
      <c r="AA264" s="792"/>
      <c r="AB264" s="792"/>
      <c r="AC264" s="792"/>
      <c r="AD264" s="792"/>
      <c r="AE264" s="792"/>
      <c r="AF264" s="792"/>
    </row>
    <row r="265" spans="1:32" s="404" customFormat="1" x14ac:dyDescent="0.2">
      <c r="A265" s="402"/>
      <c r="B265" s="824"/>
      <c r="C265" s="825"/>
      <c r="D265" s="792"/>
      <c r="E265" s="829"/>
      <c r="F265" s="832"/>
      <c r="G265" s="835"/>
      <c r="H265" s="829"/>
      <c r="I265" s="416" t="s">
        <v>173</v>
      </c>
      <c r="J265" s="429"/>
      <c r="K265" s="416" t="s">
        <v>171</v>
      </c>
      <c r="L265" s="427"/>
      <c r="M265" s="416" t="s">
        <v>170</v>
      </c>
      <c r="N265" s="428"/>
      <c r="O265" s="416" t="s">
        <v>169</v>
      </c>
      <c r="P265" s="426">
        <v>1</v>
      </c>
      <c r="Q265" s="416" t="s">
        <v>169</v>
      </c>
      <c r="R265" s="426">
        <v>1</v>
      </c>
      <c r="S265" s="416" t="s">
        <v>169</v>
      </c>
      <c r="T265" s="426">
        <v>1</v>
      </c>
      <c r="U265" s="416" t="s">
        <v>169</v>
      </c>
      <c r="V265" s="426">
        <v>1</v>
      </c>
      <c r="W265" s="416" t="s">
        <v>169</v>
      </c>
      <c r="X265" s="426"/>
      <c r="Y265" s="816"/>
      <c r="Z265" s="817"/>
      <c r="AA265" s="792"/>
      <c r="AB265" s="792"/>
      <c r="AC265" s="792"/>
      <c r="AD265" s="792"/>
      <c r="AE265" s="792"/>
      <c r="AF265" s="792"/>
    </row>
    <row r="266" spans="1:32" s="404" customFormat="1" ht="15" customHeight="1" x14ac:dyDescent="0.2">
      <c r="A266" s="402"/>
      <c r="B266" s="824"/>
      <c r="C266" s="825"/>
      <c r="D266" s="792"/>
      <c r="E266" s="829"/>
      <c r="F266" s="832"/>
      <c r="G266" s="835"/>
      <c r="H266" s="829"/>
      <c r="I266" s="416" t="s">
        <v>168</v>
      </c>
      <c r="J266" s="427"/>
      <c r="K266" s="416" t="s">
        <v>167</v>
      </c>
      <c r="L266" s="427"/>
      <c r="M266" s="816"/>
      <c r="N266" s="817"/>
      <c r="O266" s="416" t="s">
        <v>166</v>
      </c>
      <c r="P266" s="426">
        <f>IF(P264="",P265-P263,P265-P264)</f>
        <v>0</v>
      </c>
      <c r="Q266" s="416" t="s">
        <v>166</v>
      </c>
      <c r="R266" s="426">
        <f>IF(R264="",R265-R263,R265-R264)</f>
        <v>0</v>
      </c>
      <c r="S266" s="416" t="s">
        <v>166</v>
      </c>
      <c r="T266" s="426">
        <f>IF(T264="",T265-T263,T265-T264)</f>
        <v>0</v>
      </c>
      <c r="U266" s="416" t="s">
        <v>166</v>
      </c>
      <c r="V266" s="426">
        <f>IF(V264="",V265-V263,V265-V264)</f>
        <v>0</v>
      </c>
      <c r="W266" s="416" t="s">
        <v>166</v>
      </c>
      <c r="X266" s="426">
        <f>IF(X264="",X265-X263,X265-X264)</f>
        <v>0</v>
      </c>
      <c r="Y266" s="816"/>
      <c r="Z266" s="817"/>
      <c r="AA266" s="792"/>
      <c r="AB266" s="792"/>
      <c r="AC266" s="792"/>
      <c r="AD266" s="792"/>
      <c r="AE266" s="792"/>
      <c r="AF266" s="792"/>
    </row>
    <row r="267" spans="1:32" s="404" customFormat="1" ht="15" customHeight="1" x14ac:dyDescent="0.2">
      <c r="A267" s="402"/>
      <c r="B267" s="824"/>
      <c r="C267" s="825"/>
      <c r="D267" s="792"/>
      <c r="E267" s="829"/>
      <c r="F267" s="832"/>
      <c r="G267" s="835"/>
      <c r="H267" s="829"/>
      <c r="I267" s="416" t="s">
        <v>165</v>
      </c>
      <c r="J267" s="415"/>
      <c r="K267" s="416" t="s">
        <v>164</v>
      </c>
      <c r="L267" s="415"/>
      <c r="M267" s="816"/>
      <c r="N267" s="817"/>
      <c r="O267" s="816"/>
      <c r="P267" s="817"/>
      <c r="Q267" s="816"/>
      <c r="R267" s="817"/>
      <c r="S267" s="816"/>
      <c r="T267" s="817"/>
      <c r="U267" s="816"/>
      <c r="V267" s="817"/>
      <c r="W267" s="816"/>
      <c r="X267" s="817"/>
      <c r="Y267" s="816"/>
      <c r="Z267" s="817"/>
      <c r="AA267" s="792"/>
      <c r="AB267" s="792"/>
      <c r="AC267" s="792"/>
      <c r="AD267" s="792"/>
      <c r="AE267" s="792"/>
      <c r="AF267" s="792"/>
    </row>
    <row r="268" spans="1:32" s="404" customFormat="1" ht="15" customHeight="1" x14ac:dyDescent="0.2">
      <c r="A268" s="402"/>
      <c r="B268" s="826"/>
      <c r="C268" s="827"/>
      <c r="D268" s="793"/>
      <c r="E268" s="830"/>
      <c r="F268" s="833"/>
      <c r="G268" s="836"/>
      <c r="H268" s="830"/>
      <c r="I268" s="406" t="s">
        <v>158</v>
      </c>
      <c r="J268" s="451"/>
      <c r="K268" s="820"/>
      <c r="L268" s="821"/>
      <c r="M268" s="818"/>
      <c r="N268" s="819"/>
      <c r="O268" s="818"/>
      <c r="P268" s="819"/>
      <c r="Q268" s="818"/>
      <c r="R268" s="819"/>
      <c r="S268" s="818"/>
      <c r="T268" s="819"/>
      <c r="U268" s="818"/>
      <c r="V268" s="819"/>
      <c r="W268" s="818"/>
      <c r="X268" s="819"/>
      <c r="Y268" s="818"/>
      <c r="Z268" s="819"/>
      <c r="AA268" s="793"/>
      <c r="AB268" s="793"/>
      <c r="AC268" s="793"/>
      <c r="AD268" s="793"/>
      <c r="AE268" s="793"/>
      <c r="AF268" s="793"/>
    </row>
    <row r="269" spans="1:32" s="404" customFormat="1" ht="12.75" customHeight="1" x14ac:dyDescent="0.2">
      <c r="B269" s="822" t="s">
        <v>155</v>
      </c>
      <c r="C269" s="823"/>
      <c r="D269" s="791" t="s">
        <v>213</v>
      </c>
      <c r="E269" s="828" t="s">
        <v>228</v>
      </c>
      <c r="F269" s="831"/>
      <c r="G269" s="834"/>
      <c r="H269" s="828"/>
      <c r="I269" s="434" t="s">
        <v>184</v>
      </c>
      <c r="J269" s="438">
        <v>500000</v>
      </c>
      <c r="K269" s="434" t="s">
        <v>183</v>
      </c>
      <c r="L269" s="437"/>
      <c r="M269" s="434" t="s">
        <v>182</v>
      </c>
      <c r="N269" s="436">
        <f>J269</f>
        <v>500000</v>
      </c>
      <c r="O269" s="434" t="s">
        <v>181</v>
      </c>
      <c r="P269" s="435">
        <v>1</v>
      </c>
      <c r="Q269" s="434" t="s">
        <v>181</v>
      </c>
      <c r="R269" s="435"/>
      <c r="S269" s="434" t="s">
        <v>181</v>
      </c>
      <c r="T269" s="435"/>
      <c r="U269" s="434" t="s">
        <v>181</v>
      </c>
      <c r="V269" s="435"/>
      <c r="W269" s="434" t="s">
        <v>181</v>
      </c>
      <c r="X269" s="435"/>
      <c r="Y269" s="434" t="s">
        <v>180</v>
      </c>
      <c r="Z269" s="433"/>
      <c r="AA269" s="791" t="s">
        <v>521</v>
      </c>
      <c r="AB269" s="791" t="s">
        <v>521</v>
      </c>
      <c r="AC269" s="791" t="s">
        <v>521</v>
      </c>
      <c r="AD269" s="791" t="s">
        <v>521</v>
      </c>
      <c r="AE269" s="791" t="s">
        <v>521</v>
      </c>
      <c r="AF269" s="791" t="s">
        <v>521</v>
      </c>
    </row>
    <row r="270" spans="1:32" s="404" customFormat="1" ht="15" customHeight="1" x14ac:dyDescent="0.2">
      <c r="B270" s="824"/>
      <c r="C270" s="825"/>
      <c r="D270" s="792"/>
      <c r="E270" s="829"/>
      <c r="F270" s="832"/>
      <c r="G270" s="835"/>
      <c r="H270" s="829"/>
      <c r="I270" s="416" t="s">
        <v>179</v>
      </c>
      <c r="J270" s="432"/>
      <c r="K270" s="416" t="s">
        <v>177</v>
      </c>
      <c r="L270" s="415"/>
      <c r="M270" s="416" t="s">
        <v>176</v>
      </c>
      <c r="N270" s="428">
        <f>N269</f>
        <v>500000</v>
      </c>
      <c r="O270" s="416" t="s">
        <v>175</v>
      </c>
      <c r="P270" s="426"/>
      <c r="Q270" s="416" t="s">
        <v>175</v>
      </c>
      <c r="R270" s="426"/>
      <c r="S270" s="416" t="s">
        <v>175</v>
      </c>
      <c r="T270" s="426"/>
      <c r="U270" s="416" t="s">
        <v>175</v>
      </c>
      <c r="V270" s="426"/>
      <c r="W270" s="416" t="s">
        <v>175</v>
      </c>
      <c r="X270" s="426"/>
      <c r="Y270" s="416" t="s">
        <v>174</v>
      </c>
      <c r="Z270" s="430"/>
      <c r="AA270" s="792"/>
      <c r="AB270" s="792"/>
      <c r="AC270" s="792"/>
      <c r="AD270" s="792"/>
      <c r="AE270" s="792"/>
      <c r="AF270" s="792"/>
    </row>
    <row r="271" spans="1:32" s="404" customFormat="1" ht="39" customHeight="1" x14ac:dyDescent="0.2">
      <c r="B271" s="824"/>
      <c r="C271" s="825"/>
      <c r="D271" s="792"/>
      <c r="E271" s="829"/>
      <c r="F271" s="832"/>
      <c r="G271" s="835"/>
      <c r="H271" s="829"/>
      <c r="I271" s="416" t="s">
        <v>173</v>
      </c>
      <c r="J271" s="429"/>
      <c r="K271" s="416" t="s">
        <v>171</v>
      </c>
      <c r="L271" s="427"/>
      <c r="M271" s="416" t="s">
        <v>170</v>
      </c>
      <c r="N271" s="428"/>
      <c r="O271" s="416" t="s">
        <v>169</v>
      </c>
      <c r="P271" s="426">
        <v>1</v>
      </c>
      <c r="Q271" s="416" t="s">
        <v>169</v>
      </c>
      <c r="R271" s="426"/>
      <c r="S271" s="416" t="s">
        <v>169</v>
      </c>
      <c r="T271" s="426"/>
      <c r="U271" s="416" t="s">
        <v>169</v>
      </c>
      <c r="V271" s="426"/>
      <c r="W271" s="416" t="s">
        <v>169</v>
      </c>
      <c r="X271" s="426"/>
      <c r="Y271" s="816"/>
      <c r="Z271" s="817"/>
      <c r="AA271" s="792"/>
      <c r="AB271" s="792"/>
      <c r="AC271" s="792"/>
      <c r="AD271" s="792"/>
      <c r="AE271" s="792"/>
      <c r="AF271" s="792"/>
    </row>
    <row r="272" spans="1:32" s="404" customFormat="1" ht="15" customHeight="1" x14ac:dyDescent="0.2">
      <c r="B272" s="824"/>
      <c r="C272" s="825"/>
      <c r="D272" s="792"/>
      <c r="E272" s="829"/>
      <c r="F272" s="832"/>
      <c r="G272" s="835"/>
      <c r="H272" s="829"/>
      <c r="I272" s="416" t="s">
        <v>168</v>
      </c>
      <c r="J272" s="427"/>
      <c r="K272" s="416" t="s">
        <v>167</v>
      </c>
      <c r="L272" s="427"/>
      <c r="M272" s="816"/>
      <c r="N272" s="817"/>
      <c r="O272" s="416" t="s">
        <v>166</v>
      </c>
      <c r="P272" s="426">
        <f>IF(P270="",P271-P269,P271-P270)</f>
        <v>0</v>
      </c>
      <c r="Q272" s="416" t="s">
        <v>166</v>
      </c>
      <c r="R272" s="426">
        <f>IF(R270="",R271-R269,R271-R270)</f>
        <v>0</v>
      </c>
      <c r="S272" s="416" t="s">
        <v>166</v>
      </c>
      <c r="T272" s="426">
        <f>IF(T270="",T271-T269,T271-T270)</f>
        <v>0</v>
      </c>
      <c r="U272" s="416" t="s">
        <v>166</v>
      </c>
      <c r="V272" s="426">
        <f>IF(V270="",V271-V269,V271-V270)</f>
        <v>0</v>
      </c>
      <c r="W272" s="416" t="s">
        <v>166</v>
      </c>
      <c r="X272" s="426">
        <f>IF(X270="",X271-X269,X271-X270)</f>
        <v>0</v>
      </c>
      <c r="Y272" s="816"/>
      <c r="Z272" s="817"/>
      <c r="AA272" s="792"/>
      <c r="AB272" s="792"/>
      <c r="AC272" s="792"/>
      <c r="AD272" s="792"/>
      <c r="AE272" s="792"/>
      <c r="AF272" s="792"/>
    </row>
    <row r="273" spans="1:32" s="404" customFormat="1" ht="15" customHeight="1" x14ac:dyDescent="0.2">
      <c r="B273" s="824"/>
      <c r="C273" s="825"/>
      <c r="D273" s="792"/>
      <c r="E273" s="829"/>
      <c r="F273" s="832"/>
      <c r="G273" s="835"/>
      <c r="H273" s="829"/>
      <c r="I273" s="416" t="s">
        <v>165</v>
      </c>
      <c r="J273" s="415"/>
      <c r="K273" s="416" t="s">
        <v>164</v>
      </c>
      <c r="L273" s="415"/>
      <c r="M273" s="816"/>
      <c r="N273" s="817"/>
      <c r="O273" s="816"/>
      <c r="P273" s="817"/>
      <c r="Q273" s="816"/>
      <c r="R273" s="817"/>
      <c r="S273" s="816"/>
      <c r="T273" s="817"/>
      <c r="U273" s="816"/>
      <c r="V273" s="817"/>
      <c r="W273" s="816"/>
      <c r="X273" s="817"/>
      <c r="Y273" s="816"/>
      <c r="Z273" s="817"/>
      <c r="AA273" s="792"/>
      <c r="AB273" s="792"/>
      <c r="AC273" s="792"/>
      <c r="AD273" s="792"/>
      <c r="AE273" s="792"/>
      <c r="AF273" s="792"/>
    </row>
    <row r="274" spans="1:32" s="404" customFormat="1" ht="15" customHeight="1" x14ac:dyDescent="0.2">
      <c r="B274" s="826"/>
      <c r="C274" s="827"/>
      <c r="D274" s="793"/>
      <c r="E274" s="830"/>
      <c r="F274" s="833"/>
      <c r="G274" s="836"/>
      <c r="H274" s="830"/>
      <c r="I274" s="406" t="s">
        <v>158</v>
      </c>
      <c r="J274" s="451"/>
      <c r="K274" s="820"/>
      <c r="L274" s="821"/>
      <c r="M274" s="818"/>
      <c r="N274" s="819"/>
      <c r="O274" s="818"/>
      <c r="P274" s="819"/>
      <c r="Q274" s="818"/>
      <c r="R274" s="819"/>
      <c r="S274" s="818"/>
      <c r="T274" s="819"/>
      <c r="U274" s="818"/>
      <c r="V274" s="819"/>
      <c r="W274" s="818"/>
      <c r="X274" s="819"/>
      <c r="Y274" s="818"/>
      <c r="Z274" s="819"/>
      <c r="AA274" s="793"/>
      <c r="AB274" s="793"/>
      <c r="AC274" s="793"/>
      <c r="AD274" s="793"/>
      <c r="AE274" s="793"/>
      <c r="AF274" s="793"/>
    </row>
    <row r="275" spans="1:32" s="404" customFormat="1" ht="12.75" customHeight="1" x14ac:dyDescent="0.2">
      <c r="A275" s="402"/>
      <c r="B275" s="822" t="s">
        <v>149</v>
      </c>
      <c r="C275" s="823"/>
      <c r="D275" s="791" t="s">
        <v>1004</v>
      </c>
      <c r="E275" s="828" t="s">
        <v>186</v>
      </c>
      <c r="F275" s="831"/>
      <c r="G275" s="834"/>
      <c r="H275" s="828" t="s">
        <v>185</v>
      </c>
      <c r="I275" s="434" t="s">
        <v>184</v>
      </c>
      <c r="J275" s="438">
        <v>500000</v>
      </c>
      <c r="K275" s="434" t="s">
        <v>183</v>
      </c>
      <c r="L275" s="437"/>
      <c r="M275" s="434" t="s">
        <v>182</v>
      </c>
      <c r="N275" s="436">
        <f>J275</f>
        <v>500000</v>
      </c>
      <c r="O275" s="434" t="s">
        <v>181</v>
      </c>
      <c r="P275" s="435"/>
      <c r="Q275" s="434" t="s">
        <v>181</v>
      </c>
      <c r="R275" s="435"/>
      <c r="S275" s="434" t="s">
        <v>181</v>
      </c>
      <c r="T275" s="435"/>
      <c r="U275" s="434" t="s">
        <v>181</v>
      </c>
      <c r="V275" s="435"/>
      <c r="W275" s="434" t="s">
        <v>181</v>
      </c>
      <c r="X275" s="435"/>
      <c r="Y275" s="434" t="s">
        <v>180</v>
      </c>
      <c r="Z275" s="433"/>
      <c r="AA275" s="791" t="s">
        <v>1008</v>
      </c>
      <c r="AB275" s="791" t="s">
        <v>1008</v>
      </c>
      <c r="AC275" s="791" t="s">
        <v>1008</v>
      </c>
      <c r="AD275" s="791" t="s">
        <v>1008</v>
      </c>
      <c r="AE275" s="791" t="s">
        <v>1008</v>
      </c>
      <c r="AF275" s="791" t="s">
        <v>1008</v>
      </c>
    </row>
    <row r="276" spans="1:32" s="404" customFormat="1" ht="15" customHeight="1" x14ac:dyDescent="0.2">
      <c r="A276" s="402"/>
      <c r="B276" s="824"/>
      <c r="C276" s="825"/>
      <c r="D276" s="792"/>
      <c r="E276" s="829"/>
      <c r="F276" s="832"/>
      <c r="G276" s="835"/>
      <c r="H276" s="829"/>
      <c r="I276" s="416" t="s">
        <v>179</v>
      </c>
      <c r="J276" s="432"/>
      <c r="K276" s="416" t="s">
        <v>177</v>
      </c>
      <c r="L276" s="415">
        <f>L275+L278</f>
        <v>0</v>
      </c>
      <c r="M276" s="416" t="s">
        <v>176</v>
      </c>
      <c r="N276" s="428">
        <f>N275</f>
        <v>500000</v>
      </c>
      <c r="O276" s="416" t="s">
        <v>175</v>
      </c>
      <c r="P276" s="426"/>
      <c r="Q276" s="416" t="s">
        <v>175</v>
      </c>
      <c r="R276" s="426"/>
      <c r="S276" s="416" t="s">
        <v>175</v>
      </c>
      <c r="T276" s="426"/>
      <c r="U276" s="416" t="s">
        <v>175</v>
      </c>
      <c r="V276" s="426"/>
      <c r="W276" s="416" t="s">
        <v>175</v>
      </c>
      <c r="X276" s="426"/>
      <c r="Y276" s="416" t="s">
        <v>174</v>
      </c>
      <c r="Z276" s="430"/>
      <c r="AA276" s="792"/>
      <c r="AB276" s="792"/>
      <c r="AC276" s="792"/>
      <c r="AD276" s="792"/>
      <c r="AE276" s="792"/>
      <c r="AF276" s="792"/>
    </row>
    <row r="277" spans="1:32" s="404" customFormat="1" x14ac:dyDescent="0.2">
      <c r="A277" s="402"/>
      <c r="B277" s="824"/>
      <c r="C277" s="825"/>
      <c r="D277" s="792"/>
      <c r="E277" s="829"/>
      <c r="F277" s="832"/>
      <c r="G277" s="835"/>
      <c r="H277" s="829"/>
      <c r="I277" s="416" t="s">
        <v>173</v>
      </c>
      <c r="J277" s="429"/>
      <c r="K277" s="416" t="s">
        <v>171</v>
      </c>
      <c r="L277" s="427"/>
      <c r="M277" s="416" t="s">
        <v>170</v>
      </c>
      <c r="N277" s="428"/>
      <c r="O277" s="416" t="s">
        <v>169</v>
      </c>
      <c r="P277" s="426"/>
      <c r="Q277" s="416" t="s">
        <v>169</v>
      </c>
      <c r="R277" s="426"/>
      <c r="S277" s="416" t="s">
        <v>169</v>
      </c>
      <c r="T277" s="426"/>
      <c r="U277" s="416" t="s">
        <v>169</v>
      </c>
      <c r="V277" s="426"/>
      <c r="W277" s="416" t="s">
        <v>169</v>
      </c>
      <c r="X277" s="426"/>
      <c r="Y277" s="816"/>
      <c r="Z277" s="817"/>
      <c r="AA277" s="792"/>
      <c r="AB277" s="792"/>
      <c r="AC277" s="792"/>
      <c r="AD277" s="792"/>
      <c r="AE277" s="792"/>
      <c r="AF277" s="792"/>
    </row>
    <row r="278" spans="1:32" s="404" customFormat="1" ht="15" customHeight="1" x14ac:dyDescent="0.2">
      <c r="A278" s="402"/>
      <c r="B278" s="824"/>
      <c r="C278" s="825"/>
      <c r="D278" s="792"/>
      <c r="E278" s="829"/>
      <c r="F278" s="832"/>
      <c r="G278" s="835"/>
      <c r="H278" s="829"/>
      <c r="I278" s="416" t="s">
        <v>168</v>
      </c>
      <c r="J278" s="427"/>
      <c r="K278" s="416" t="s">
        <v>167</v>
      </c>
      <c r="L278" s="427"/>
      <c r="M278" s="816"/>
      <c r="N278" s="817"/>
      <c r="O278" s="416" t="s">
        <v>166</v>
      </c>
      <c r="P278" s="426">
        <f>IF(P276="",P277-P275,P277-P276)</f>
        <v>0</v>
      </c>
      <c r="Q278" s="416" t="s">
        <v>166</v>
      </c>
      <c r="R278" s="426">
        <f>IF(R276="",R277-R275,R277-R276)</f>
        <v>0</v>
      </c>
      <c r="S278" s="416" t="s">
        <v>166</v>
      </c>
      <c r="T278" s="426">
        <f>IF(T276="",T277-T275,T277-T276)</f>
        <v>0</v>
      </c>
      <c r="U278" s="416" t="s">
        <v>166</v>
      </c>
      <c r="V278" s="426">
        <f>IF(V276="",V277-V275,V277-V276)</f>
        <v>0</v>
      </c>
      <c r="W278" s="416" t="s">
        <v>166</v>
      </c>
      <c r="X278" s="426">
        <f>IF(X276="",X277-X275,X277-X276)</f>
        <v>0</v>
      </c>
      <c r="Y278" s="816"/>
      <c r="Z278" s="817"/>
      <c r="AA278" s="792"/>
      <c r="AB278" s="792"/>
      <c r="AC278" s="792"/>
      <c r="AD278" s="792"/>
      <c r="AE278" s="792"/>
      <c r="AF278" s="792"/>
    </row>
    <row r="279" spans="1:32" s="404" customFormat="1" ht="15" customHeight="1" x14ac:dyDescent="0.2">
      <c r="A279" s="402"/>
      <c r="B279" s="824"/>
      <c r="C279" s="825"/>
      <c r="D279" s="792"/>
      <c r="E279" s="829"/>
      <c r="F279" s="832"/>
      <c r="G279" s="835"/>
      <c r="H279" s="829"/>
      <c r="I279" s="416" t="s">
        <v>165</v>
      </c>
      <c r="J279" s="415">
        <v>43805</v>
      </c>
      <c r="K279" s="416" t="s">
        <v>164</v>
      </c>
      <c r="L279" s="415"/>
      <c r="M279" s="816"/>
      <c r="N279" s="817"/>
      <c r="O279" s="816"/>
      <c r="P279" s="817"/>
      <c r="Q279" s="816"/>
      <c r="R279" s="817"/>
      <c r="S279" s="816"/>
      <c r="T279" s="817"/>
      <c r="U279" s="816"/>
      <c r="V279" s="817"/>
      <c r="W279" s="816"/>
      <c r="X279" s="817"/>
      <c r="Y279" s="816"/>
      <c r="Z279" s="817"/>
      <c r="AA279" s="792"/>
      <c r="AB279" s="792"/>
      <c r="AC279" s="792"/>
      <c r="AD279" s="792"/>
      <c r="AE279" s="792"/>
      <c r="AF279" s="792"/>
    </row>
    <row r="280" spans="1:32" s="404" customFormat="1" ht="15" customHeight="1" x14ac:dyDescent="0.2">
      <c r="A280" s="402"/>
      <c r="B280" s="826"/>
      <c r="C280" s="827"/>
      <c r="D280" s="793"/>
      <c r="E280" s="830"/>
      <c r="F280" s="833"/>
      <c r="G280" s="836"/>
      <c r="H280" s="830"/>
      <c r="I280" s="406" t="s">
        <v>158</v>
      </c>
      <c r="J280" s="451"/>
      <c r="K280" s="820"/>
      <c r="L280" s="821"/>
      <c r="M280" s="818"/>
      <c r="N280" s="819"/>
      <c r="O280" s="818"/>
      <c r="P280" s="819"/>
      <c r="Q280" s="818"/>
      <c r="R280" s="819"/>
      <c r="S280" s="818"/>
      <c r="T280" s="819"/>
      <c r="U280" s="818"/>
      <c r="V280" s="819"/>
      <c r="W280" s="818"/>
      <c r="X280" s="819"/>
      <c r="Y280" s="818"/>
      <c r="Z280" s="819"/>
      <c r="AA280" s="793"/>
      <c r="AB280" s="793"/>
      <c r="AC280" s="793"/>
      <c r="AD280" s="793"/>
      <c r="AE280" s="793"/>
      <c r="AF280" s="793"/>
    </row>
    <row r="281" spans="1:32" s="404" customFormat="1" ht="12.75" customHeight="1" x14ac:dyDescent="0.2">
      <c r="B281" s="822" t="s">
        <v>486</v>
      </c>
      <c r="C281" s="823"/>
      <c r="D281" s="791" t="s">
        <v>213</v>
      </c>
      <c r="E281" s="828" t="s">
        <v>228</v>
      </c>
      <c r="F281" s="831"/>
      <c r="G281" s="834"/>
      <c r="H281" s="828"/>
      <c r="I281" s="434" t="s">
        <v>184</v>
      </c>
      <c r="J281" s="438">
        <v>500000</v>
      </c>
      <c r="K281" s="434" t="s">
        <v>183</v>
      </c>
      <c r="L281" s="437"/>
      <c r="M281" s="434" t="s">
        <v>182</v>
      </c>
      <c r="N281" s="436">
        <f>J281</f>
        <v>500000</v>
      </c>
      <c r="O281" s="434" t="s">
        <v>181</v>
      </c>
      <c r="P281" s="435"/>
      <c r="Q281" s="434" t="s">
        <v>181</v>
      </c>
      <c r="R281" s="435"/>
      <c r="S281" s="434" t="s">
        <v>181</v>
      </c>
      <c r="T281" s="435"/>
      <c r="U281" s="434" t="s">
        <v>181</v>
      </c>
      <c r="V281" s="435"/>
      <c r="W281" s="434" t="s">
        <v>181</v>
      </c>
      <c r="X281" s="435"/>
      <c r="Y281" s="434" t="s">
        <v>180</v>
      </c>
      <c r="Z281" s="433"/>
      <c r="AA281" s="791" t="s">
        <v>4</v>
      </c>
      <c r="AB281" s="791" t="s">
        <v>4</v>
      </c>
      <c r="AC281" s="791" t="s">
        <v>4</v>
      </c>
      <c r="AD281" s="791" t="s">
        <v>4</v>
      </c>
      <c r="AE281" s="791" t="s">
        <v>4</v>
      </c>
      <c r="AF281" s="791" t="s">
        <v>4</v>
      </c>
    </row>
    <row r="282" spans="1:32" s="404" customFormat="1" ht="15" customHeight="1" x14ac:dyDescent="0.2">
      <c r="B282" s="824"/>
      <c r="C282" s="825"/>
      <c r="D282" s="792"/>
      <c r="E282" s="829"/>
      <c r="F282" s="832"/>
      <c r="G282" s="835"/>
      <c r="H282" s="829"/>
      <c r="I282" s="416" t="s">
        <v>179</v>
      </c>
      <c r="J282" s="432"/>
      <c r="K282" s="416" t="s">
        <v>177</v>
      </c>
      <c r="L282" s="415"/>
      <c r="M282" s="416" t="s">
        <v>176</v>
      </c>
      <c r="N282" s="428">
        <f>N281</f>
        <v>500000</v>
      </c>
      <c r="O282" s="416" t="s">
        <v>175</v>
      </c>
      <c r="P282" s="426"/>
      <c r="Q282" s="416" t="s">
        <v>175</v>
      </c>
      <c r="R282" s="426"/>
      <c r="S282" s="416" t="s">
        <v>175</v>
      </c>
      <c r="T282" s="426"/>
      <c r="U282" s="416" t="s">
        <v>175</v>
      </c>
      <c r="V282" s="426"/>
      <c r="W282" s="416" t="s">
        <v>175</v>
      </c>
      <c r="X282" s="426"/>
      <c r="Y282" s="416" t="s">
        <v>174</v>
      </c>
      <c r="Z282" s="430"/>
      <c r="AA282" s="792"/>
      <c r="AB282" s="792"/>
      <c r="AC282" s="792"/>
      <c r="AD282" s="792"/>
      <c r="AE282" s="792"/>
      <c r="AF282" s="792"/>
    </row>
    <row r="283" spans="1:32" s="404" customFormat="1" ht="39" customHeight="1" x14ac:dyDescent="0.2">
      <c r="B283" s="824"/>
      <c r="C283" s="825"/>
      <c r="D283" s="792"/>
      <c r="E283" s="829"/>
      <c r="F283" s="832"/>
      <c r="G283" s="835"/>
      <c r="H283" s="829"/>
      <c r="I283" s="416" t="s">
        <v>173</v>
      </c>
      <c r="J283" s="429"/>
      <c r="K283" s="416" t="s">
        <v>171</v>
      </c>
      <c r="L283" s="427"/>
      <c r="M283" s="416" t="s">
        <v>170</v>
      </c>
      <c r="N283" s="428"/>
      <c r="O283" s="416" t="s">
        <v>169</v>
      </c>
      <c r="P283" s="426"/>
      <c r="Q283" s="416" t="s">
        <v>169</v>
      </c>
      <c r="R283" s="426"/>
      <c r="S283" s="416" t="s">
        <v>169</v>
      </c>
      <c r="T283" s="426"/>
      <c r="U283" s="416" t="s">
        <v>169</v>
      </c>
      <c r="V283" s="426"/>
      <c r="W283" s="416" t="s">
        <v>169</v>
      </c>
      <c r="X283" s="426"/>
      <c r="Y283" s="816"/>
      <c r="Z283" s="817"/>
      <c r="AA283" s="792"/>
      <c r="AB283" s="792"/>
      <c r="AC283" s="792"/>
      <c r="AD283" s="792"/>
      <c r="AE283" s="792"/>
      <c r="AF283" s="792"/>
    </row>
    <row r="284" spans="1:32" s="404" customFormat="1" ht="15" customHeight="1" x14ac:dyDescent="0.2">
      <c r="B284" s="824"/>
      <c r="C284" s="825"/>
      <c r="D284" s="792"/>
      <c r="E284" s="829"/>
      <c r="F284" s="832"/>
      <c r="G284" s="835"/>
      <c r="H284" s="829"/>
      <c r="I284" s="416" t="s">
        <v>168</v>
      </c>
      <c r="J284" s="427"/>
      <c r="K284" s="416" t="s">
        <v>167</v>
      </c>
      <c r="L284" s="427"/>
      <c r="M284" s="816"/>
      <c r="N284" s="817"/>
      <c r="O284" s="416" t="s">
        <v>166</v>
      </c>
      <c r="P284" s="426">
        <f>IF(P282="",P283-P281,P283-P282)</f>
        <v>0</v>
      </c>
      <c r="Q284" s="416" t="s">
        <v>166</v>
      </c>
      <c r="R284" s="426">
        <f>IF(R282="",R283-R281,R283-R282)</f>
        <v>0</v>
      </c>
      <c r="S284" s="416" t="s">
        <v>166</v>
      </c>
      <c r="T284" s="426">
        <f>IF(T282="",T283-T281,T283-T282)</f>
        <v>0</v>
      </c>
      <c r="U284" s="416" t="s">
        <v>166</v>
      </c>
      <c r="V284" s="426">
        <f>IF(V282="",V283-V281,V283-V282)</f>
        <v>0</v>
      </c>
      <c r="W284" s="416" t="s">
        <v>166</v>
      </c>
      <c r="X284" s="426">
        <f>IF(X282="",X283-X281,X283-X282)</f>
        <v>0</v>
      </c>
      <c r="Y284" s="816"/>
      <c r="Z284" s="817"/>
      <c r="AA284" s="792"/>
      <c r="AB284" s="792"/>
      <c r="AC284" s="792"/>
      <c r="AD284" s="792"/>
      <c r="AE284" s="792"/>
      <c r="AF284" s="792"/>
    </row>
    <row r="285" spans="1:32" s="404" customFormat="1" ht="15" customHeight="1" x14ac:dyDescent="0.2">
      <c r="B285" s="824"/>
      <c r="C285" s="825"/>
      <c r="D285" s="792"/>
      <c r="E285" s="829"/>
      <c r="F285" s="832"/>
      <c r="G285" s="835"/>
      <c r="H285" s="829"/>
      <c r="I285" s="416" t="s">
        <v>165</v>
      </c>
      <c r="J285" s="415">
        <v>43614</v>
      </c>
      <c r="K285" s="416" t="s">
        <v>164</v>
      </c>
      <c r="L285" s="415"/>
      <c r="M285" s="816"/>
      <c r="N285" s="817"/>
      <c r="O285" s="816"/>
      <c r="P285" s="817"/>
      <c r="Q285" s="816"/>
      <c r="R285" s="817"/>
      <c r="S285" s="816"/>
      <c r="T285" s="817"/>
      <c r="U285" s="816"/>
      <c r="V285" s="817"/>
      <c r="W285" s="816"/>
      <c r="X285" s="817"/>
      <c r="Y285" s="816"/>
      <c r="Z285" s="817"/>
      <c r="AA285" s="792"/>
      <c r="AB285" s="792"/>
      <c r="AC285" s="792"/>
      <c r="AD285" s="792"/>
      <c r="AE285" s="792"/>
      <c r="AF285" s="792"/>
    </row>
    <row r="286" spans="1:32" s="404" customFormat="1" ht="15" customHeight="1" x14ac:dyDescent="0.2">
      <c r="B286" s="826"/>
      <c r="C286" s="827"/>
      <c r="D286" s="793"/>
      <c r="E286" s="830"/>
      <c r="F286" s="833"/>
      <c r="G286" s="836"/>
      <c r="H286" s="830"/>
      <c r="I286" s="406" t="s">
        <v>158</v>
      </c>
      <c r="J286" s="451"/>
      <c r="K286" s="820"/>
      <c r="L286" s="821"/>
      <c r="M286" s="818"/>
      <c r="N286" s="819"/>
      <c r="O286" s="818"/>
      <c r="P286" s="819"/>
      <c r="Q286" s="818"/>
      <c r="R286" s="819"/>
      <c r="S286" s="818"/>
      <c r="T286" s="819"/>
      <c r="U286" s="818"/>
      <c r="V286" s="819"/>
      <c r="W286" s="818"/>
      <c r="X286" s="819"/>
      <c r="Y286" s="818"/>
      <c r="Z286" s="819"/>
      <c r="AA286" s="793"/>
      <c r="AB286" s="793"/>
      <c r="AC286" s="793"/>
      <c r="AD286" s="793"/>
      <c r="AE286" s="793"/>
      <c r="AF286" s="793"/>
    </row>
    <row r="287" spans="1:32" s="404" customFormat="1" ht="12.75" customHeight="1" x14ac:dyDescent="0.2">
      <c r="B287" s="822" t="s">
        <v>508</v>
      </c>
      <c r="C287" s="823"/>
      <c r="D287" s="791" t="s">
        <v>213</v>
      </c>
      <c r="E287" s="828" t="s">
        <v>475</v>
      </c>
      <c r="F287" s="831"/>
      <c r="G287" s="834"/>
      <c r="H287" s="828" t="s">
        <v>185</v>
      </c>
      <c r="I287" s="434" t="s">
        <v>184</v>
      </c>
      <c r="J287" s="438">
        <v>500000</v>
      </c>
      <c r="K287" s="434" t="s">
        <v>183</v>
      </c>
      <c r="L287" s="437"/>
      <c r="M287" s="434" t="s">
        <v>182</v>
      </c>
      <c r="N287" s="436">
        <f>J287</f>
        <v>500000</v>
      </c>
      <c r="O287" s="434" t="s">
        <v>181</v>
      </c>
      <c r="P287" s="435"/>
      <c r="Q287" s="434" t="s">
        <v>181</v>
      </c>
      <c r="R287" s="435"/>
      <c r="S287" s="434" t="s">
        <v>181</v>
      </c>
      <c r="T287" s="435"/>
      <c r="U287" s="434" t="s">
        <v>181</v>
      </c>
      <c r="V287" s="435"/>
      <c r="W287" s="434" t="s">
        <v>181</v>
      </c>
      <c r="X287" s="435"/>
      <c r="Y287" s="434" t="s">
        <v>180</v>
      </c>
      <c r="Z287" s="433"/>
      <c r="AA287" s="791" t="s">
        <v>507</v>
      </c>
      <c r="AB287" s="791" t="s">
        <v>507</v>
      </c>
      <c r="AC287" s="791" t="s">
        <v>506</v>
      </c>
      <c r="AD287" s="791" t="s">
        <v>506</v>
      </c>
      <c r="AE287" s="791" t="s">
        <v>506</v>
      </c>
      <c r="AF287" s="791" t="s">
        <v>506</v>
      </c>
    </row>
    <row r="288" spans="1:32" s="404" customFormat="1" ht="15" customHeight="1" x14ac:dyDescent="0.2">
      <c r="B288" s="824"/>
      <c r="C288" s="825"/>
      <c r="D288" s="792"/>
      <c r="E288" s="829"/>
      <c r="F288" s="832"/>
      <c r="G288" s="835"/>
      <c r="H288" s="829"/>
      <c r="I288" s="416" t="s">
        <v>179</v>
      </c>
      <c r="J288" s="432"/>
      <c r="K288" s="416" t="s">
        <v>177</v>
      </c>
      <c r="L288" s="415"/>
      <c r="M288" s="416" t="s">
        <v>176</v>
      </c>
      <c r="N288" s="428">
        <f>N287</f>
        <v>500000</v>
      </c>
      <c r="O288" s="416" t="s">
        <v>175</v>
      </c>
      <c r="P288" s="426"/>
      <c r="Q288" s="416" t="s">
        <v>175</v>
      </c>
      <c r="R288" s="426"/>
      <c r="S288" s="416" t="s">
        <v>175</v>
      </c>
      <c r="T288" s="426"/>
      <c r="U288" s="416" t="s">
        <v>175</v>
      </c>
      <c r="V288" s="426"/>
      <c r="W288" s="416" t="s">
        <v>175</v>
      </c>
      <c r="X288" s="426"/>
      <c r="Y288" s="416" t="s">
        <v>174</v>
      </c>
      <c r="Z288" s="430"/>
      <c r="AA288" s="792"/>
      <c r="AB288" s="792"/>
      <c r="AC288" s="792"/>
      <c r="AD288" s="792"/>
      <c r="AE288" s="792"/>
      <c r="AF288" s="792"/>
    </row>
    <row r="289" spans="2:32" s="404" customFormat="1" ht="39" customHeight="1" x14ac:dyDescent="0.2">
      <c r="B289" s="824"/>
      <c r="C289" s="825"/>
      <c r="D289" s="792"/>
      <c r="E289" s="829"/>
      <c r="F289" s="832"/>
      <c r="G289" s="835"/>
      <c r="H289" s="829"/>
      <c r="I289" s="416" t="s">
        <v>173</v>
      </c>
      <c r="J289" s="429"/>
      <c r="K289" s="416" t="s">
        <v>171</v>
      </c>
      <c r="L289" s="427"/>
      <c r="M289" s="416" t="s">
        <v>170</v>
      </c>
      <c r="N289" s="428"/>
      <c r="O289" s="416" t="s">
        <v>169</v>
      </c>
      <c r="P289" s="426"/>
      <c r="Q289" s="416" t="s">
        <v>169</v>
      </c>
      <c r="R289" s="426"/>
      <c r="S289" s="416" t="s">
        <v>169</v>
      </c>
      <c r="T289" s="426"/>
      <c r="U289" s="416" t="s">
        <v>169</v>
      </c>
      <c r="V289" s="426"/>
      <c r="W289" s="416" t="s">
        <v>169</v>
      </c>
      <c r="X289" s="426"/>
      <c r="Y289" s="816"/>
      <c r="Z289" s="817"/>
      <c r="AA289" s="792"/>
      <c r="AB289" s="792"/>
      <c r="AC289" s="792"/>
      <c r="AD289" s="792"/>
      <c r="AE289" s="792"/>
      <c r="AF289" s="792"/>
    </row>
    <row r="290" spans="2:32" s="404" customFormat="1" ht="15" customHeight="1" x14ac:dyDescent="0.2">
      <c r="B290" s="824"/>
      <c r="C290" s="825"/>
      <c r="D290" s="792"/>
      <c r="E290" s="829"/>
      <c r="F290" s="832"/>
      <c r="G290" s="835"/>
      <c r="H290" s="829"/>
      <c r="I290" s="416" t="s">
        <v>168</v>
      </c>
      <c r="J290" s="427"/>
      <c r="K290" s="416" t="s">
        <v>167</v>
      </c>
      <c r="L290" s="427"/>
      <c r="M290" s="816"/>
      <c r="N290" s="817"/>
      <c r="O290" s="416" t="s">
        <v>166</v>
      </c>
      <c r="P290" s="426">
        <f>IF(P288="",P289-P287,P289-P288)</f>
        <v>0</v>
      </c>
      <c r="Q290" s="416" t="s">
        <v>166</v>
      </c>
      <c r="R290" s="426">
        <f>IF(R288="",R289-R287,R289-R288)</f>
        <v>0</v>
      </c>
      <c r="S290" s="416" t="s">
        <v>166</v>
      </c>
      <c r="T290" s="426">
        <f>IF(T288="",T289-T287,T289-T288)</f>
        <v>0</v>
      </c>
      <c r="U290" s="416" t="s">
        <v>166</v>
      </c>
      <c r="V290" s="426">
        <f>IF(V288="",V289-V287,V289-V288)</f>
        <v>0</v>
      </c>
      <c r="W290" s="416" t="s">
        <v>166</v>
      </c>
      <c r="X290" s="426">
        <f>IF(X288="",X289-X287,X289-X288)</f>
        <v>0</v>
      </c>
      <c r="Y290" s="816"/>
      <c r="Z290" s="817"/>
      <c r="AA290" s="792"/>
      <c r="AB290" s="792"/>
      <c r="AC290" s="792"/>
      <c r="AD290" s="792"/>
      <c r="AE290" s="792"/>
      <c r="AF290" s="792"/>
    </row>
    <row r="291" spans="2:32" s="404" customFormat="1" ht="15" customHeight="1" x14ac:dyDescent="0.2">
      <c r="B291" s="824"/>
      <c r="C291" s="825"/>
      <c r="D291" s="792"/>
      <c r="E291" s="829"/>
      <c r="F291" s="832"/>
      <c r="G291" s="835"/>
      <c r="H291" s="829"/>
      <c r="I291" s="416" t="s">
        <v>165</v>
      </c>
      <c r="J291" s="415">
        <v>43549</v>
      </c>
      <c r="K291" s="416" t="s">
        <v>164</v>
      </c>
      <c r="L291" s="415"/>
      <c r="M291" s="816"/>
      <c r="N291" s="817"/>
      <c r="O291" s="816"/>
      <c r="P291" s="817"/>
      <c r="Q291" s="816"/>
      <c r="R291" s="817"/>
      <c r="S291" s="816"/>
      <c r="T291" s="817"/>
      <c r="U291" s="816"/>
      <c r="V291" s="817"/>
      <c r="W291" s="816"/>
      <c r="X291" s="817"/>
      <c r="Y291" s="816"/>
      <c r="Z291" s="817"/>
      <c r="AA291" s="792"/>
      <c r="AB291" s="792"/>
      <c r="AC291" s="792"/>
      <c r="AD291" s="792"/>
      <c r="AE291" s="792"/>
      <c r="AF291" s="792"/>
    </row>
    <row r="292" spans="2:32" s="404" customFormat="1" ht="15" customHeight="1" x14ac:dyDescent="0.2">
      <c r="B292" s="826"/>
      <c r="C292" s="827"/>
      <c r="D292" s="793"/>
      <c r="E292" s="830"/>
      <c r="F292" s="833"/>
      <c r="G292" s="836"/>
      <c r="H292" s="830"/>
      <c r="I292" s="406" t="s">
        <v>158</v>
      </c>
      <c r="J292" s="451"/>
      <c r="K292" s="820"/>
      <c r="L292" s="821"/>
      <c r="M292" s="818"/>
      <c r="N292" s="819"/>
      <c r="O292" s="818"/>
      <c r="P292" s="819"/>
      <c r="Q292" s="818"/>
      <c r="R292" s="819"/>
      <c r="S292" s="818"/>
      <c r="T292" s="819"/>
      <c r="U292" s="818"/>
      <c r="V292" s="819"/>
      <c r="W292" s="818"/>
      <c r="X292" s="819"/>
      <c r="Y292" s="818"/>
      <c r="Z292" s="819"/>
      <c r="AA292" s="793"/>
      <c r="AB292" s="793"/>
      <c r="AC292" s="793"/>
      <c r="AD292" s="793"/>
      <c r="AE292" s="793"/>
      <c r="AF292" s="793"/>
    </row>
    <row r="293" spans="2:32" s="404" customFormat="1" ht="12.75" customHeight="1" x14ac:dyDescent="0.2">
      <c r="B293" s="822" t="s">
        <v>478</v>
      </c>
      <c r="C293" s="823"/>
      <c r="D293" s="791" t="s">
        <v>213</v>
      </c>
      <c r="E293" s="828" t="s">
        <v>475</v>
      </c>
      <c r="F293" s="831"/>
      <c r="G293" s="834"/>
      <c r="H293" s="828"/>
      <c r="I293" s="434" t="s">
        <v>184</v>
      </c>
      <c r="J293" s="438">
        <v>500000</v>
      </c>
      <c r="K293" s="434" t="s">
        <v>183</v>
      </c>
      <c r="L293" s="437"/>
      <c r="M293" s="434" t="s">
        <v>182</v>
      </c>
      <c r="N293" s="436">
        <f>J293</f>
        <v>500000</v>
      </c>
      <c r="O293" s="434" t="s">
        <v>181</v>
      </c>
      <c r="P293" s="435"/>
      <c r="Q293" s="434" t="s">
        <v>181</v>
      </c>
      <c r="R293" s="435"/>
      <c r="S293" s="434" t="s">
        <v>181</v>
      </c>
      <c r="T293" s="435"/>
      <c r="U293" s="434" t="s">
        <v>181</v>
      </c>
      <c r="V293" s="435"/>
      <c r="W293" s="434" t="s">
        <v>181</v>
      </c>
      <c r="X293" s="435"/>
      <c r="Y293" s="434" t="s">
        <v>180</v>
      </c>
      <c r="Z293" s="433"/>
      <c r="AA293" s="791" t="s">
        <v>4</v>
      </c>
      <c r="AB293" s="791" t="s">
        <v>4</v>
      </c>
      <c r="AC293" s="791" t="s">
        <v>4</v>
      </c>
      <c r="AD293" s="791" t="s">
        <v>4</v>
      </c>
      <c r="AE293" s="791" t="s">
        <v>4</v>
      </c>
      <c r="AF293" s="791" t="s">
        <v>4</v>
      </c>
    </row>
    <row r="294" spans="2:32" s="404" customFormat="1" ht="15" customHeight="1" x14ac:dyDescent="0.2">
      <c r="B294" s="824"/>
      <c r="C294" s="825"/>
      <c r="D294" s="792"/>
      <c r="E294" s="829"/>
      <c r="F294" s="832"/>
      <c r="G294" s="835"/>
      <c r="H294" s="829"/>
      <c r="I294" s="416" t="s">
        <v>179</v>
      </c>
      <c r="J294" s="432"/>
      <c r="K294" s="416" t="s">
        <v>177</v>
      </c>
      <c r="L294" s="415"/>
      <c r="M294" s="416" t="s">
        <v>176</v>
      </c>
      <c r="N294" s="428">
        <f>N293</f>
        <v>500000</v>
      </c>
      <c r="O294" s="416" t="s">
        <v>175</v>
      </c>
      <c r="P294" s="426"/>
      <c r="Q294" s="416" t="s">
        <v>175</v>
      </c>
      <c r="R294" s="426"/>
      <c r="S294" s="416" t="s">
        <v>175</v>
      </c>
      <c r="T294" s="426"/>
      <c r="U294" s="416" t="s">
        <v>175</v>
      </c>
      <c r="V294" s="426"/>
      <c r="W294" s="416" t="s">
        <v>175</v>
      </c>
      <c r="X294" s="426"/>
      <c r="Y294" s="416" t="s">
        <v>174</v>
      </c>
      <c r="Z294" s="430"/>
      <c r="AA294" s="792"/>
      <c r="AB294" s="792"/>
      <c r="AC294" s="792"/>
      <c r="AD294" s="792"/>
      <c r="AE294" s="792"/>
      <c r="AF294" s="792"/>
    </row>
    <row r="295" spans="2:32" s="404" customFormat="1" ht="39" customHeight="1" x14ac:dyDescent="0.2">
      <c r="B295" s="824"/>
      <c r="C295" s="825"/>
      <c r="D295" s="792"/>
      <c r="E295" s="829"/>
      <c r="F295" s="832"/>
      <c r="G295" s="835"/>
      <c r="H295" s="829"/>
      <c r="I295" s="416" t="s">
        <v>173</v>
      </c>
      <c r="J295" s="429"/>
      <c r="K295" s="416" t="s">
        <v>171</v>
      </c>
      <c r="L295" s="427"/>
      <c r="M295" s="416" t="s">
        <v>170</v>
      </c>
      <c r="N295" s="428"/>
      <c r="O295" s="416" t="s">
        <v>169</v>
      </c>
      <c r="P295" s="426"/>
      <c r="Q295" s="416" t="s">
        <v>169</v>
      </c>
      <c r="R295" s="426"/>
      <c r="S295" s="416" t="s">
        <v>169</v>
      </c>
      <c r="T295" s="426"/>
      <c r="U295" s="416" t="s">
        <v>169</v>
      </c>
      <c r="V295" s="426"/>
      <c r="W295" s="416" t="s">
        <v>169</v>
      </c>
      <c r="X295" s="426"/>
      <c r="Y295" s="816"/>
      <c r="Z295" s="817"/>
      <c r="AA295" s="792"/>
      <c r="AB295" s="792"/>
      <c r="AC295" s="792"/>
      <c r="AD295" s="792"/>
      <c r="AE295" s="792"/>
      <c r="AF295" s="792"/>
    </row>
    <row r="296" spans="2:32" s="404" customFormat="1" ht="15" customHeight="1" x14ac:dyDescent="0.2">
      <c r="B296" s="824"/>
      <c r="C296" s="825"/>
      <c r="D296" s="792"/>
      <c r="E296" s="829"/>
      <c r="F296" s="832"/>
      <c r="G296" s="835"/>
      <c r="H296" s="829"/>
      <c r="I296" s="416" t="s">
        <v>168</v>
      </c>
      <c r="J296" s="427"/>
      <c r="K296" s="416" t="s">
        <v>167</v>
      </c>
      <c r="L296" s="427"/>
      <c r="M296" s="816"/>
      <c r="N296" s="817"/>
      <c r="O296" s="416" t="s">
        <v>166</v>
      </c>
      <c r="P296" s="426">
        <f>IF(P294="",P295-P293,P295-P294)</f>
        <v>0</v>
      </c>
      <c r="Q296" s="416" t="s">
        <v>166</v>
      </c>
      <c r="R296" s="426">
        <f>IF(R294="",R295-R293,R295-R294)</f>
        <v>0</v>
      </c>
      <c r="S296" s="416" t="s">
        <v>166</v>
      </c>
      <c r="T296" s="426">
        <f>IF(T294="",T295-T293,T295-T294)</f>
        <v>0</v>
      </c>
      <c r="U296" s="416" t="s">
        <v>166</v>
      </c>
      <c r="V296" s="426">
        <f>IF(V294="",V295-V293,V295-V294)</f>
        <v>0</v>
      </c>
      <c r="W296" s="416" t="s">
        <v>166</v>
      </c>
      <c r="X296" s="426">
        <f>IF(X294="",X295-X293,X295-X294)</f>
        <v>0</v>
      </c>
      <c r="Y296" s="816"/>
      <c r="Z296" s="817"/>
      <c r="AA296" s="792"/>
      <c r="AB296" s="792"/>
      <c r="AC296" s="792"/>
      <c r="AD296" s="792"/>
      <c r="AE296" s="792"/>
      <c r="AF296" s="792"/>
    </row>
    <row r="297" spans="2:32" s="404" customFormat="1" ht="15" customHeight="1" x14ac:dyDescent="0.2">
      <c r="B297" s="824"/>
      <c r="C297" s="825"/>
      <c r="D297" s="792"/>
      <c r="E297" s="829"/>
      <c r="F297" s="832"/>
      <c r="G297" s="835"/>
      <c r="H297" s="829"/>
      <c r="I297" s="416" t="s">
        <v>165</v>
      </c>
      <c r="J297" s="415">
        <v>43516</v>
      </c>
      <c r="K297" s="416" t="s">
        <v>164</v>
      </c>
      <c r="L297" s="415"/>
      <c r="M297" s="816"/>
      <c r="N297" s="817"/>
      <c r="O297" s="816"/>
      <c r="P297" s="817"/>
      <c r="Q297" s="816"/>
      <c r="R297" s="817"/>
      <c r="S297" s="816"/>
      <c r="T297" s="817"/>
      <c r="U297" s="816"/>
      <c r="V297" s="817"/>
      <c r="W297" s="816"/>
      <c r="X297" s="817"/>
      <c r="Y297" s="816"/>
      <c r="Z297" s="817"/>
      <c r="AA297" s="792"/>
      <c r="AB297" s="792"/>
      <c r="AC297" s="792"/>
      <c r="AD297" s="792"/>
      <c r="AE297" s="792"/>
      <c r="AF297" s="792"/>
    </row>
    <row r="298" spans="2:32" s="404" customFormat="1" ht="15" customHeight="1" x14ac:dyDescent="0.2">
      <c r="B298" s="826"/>
      <c r="C298" s="827"/>
      <c r="D298" s="793"/>
      <c r="E298" s="830"/>
      <c r="F298" s="833"/>
      <c r="G298" s="836"/>
      <c r="H298" s="830"/>
      <c r="I298" s="406" t="s">
        <v>158</v>
      </c>
      <c r="J298" s="451"/>
      <c r="K298" s="820"/>
      <c r="L298" s="821"/>
      <c r="M298" s="818"/>
      <c r="N298" s="819"/>
      <c r="O298" s="818"/>
      <c r="P298" s="819"/>
      <c r="Q298" s="818"/>
      <c r="R298" s="819"/>
      <c r="S298" s="818"/>
      <c r="T298" s="819"/>
      <c r="U298" s="818"/>
      <c r="V298" s="819"/>
      <c r="W298" s="818"/>
      <c r="X298" s="819"/>
      <c r="Y298" s="818"/>
      <c r="Z298" s="819"/>
      <c r="AA298" s="793"/>
      <c r="AB298" s="793"/>
      <c r="AC298" s="793"/>
      <c r="AD298" s="793"/>
      <c r="AE298" s="793"/>
      <c r="AF298" s="793"/>
    </row>
    <row r="299" spans="2:32" s="404" customFormat="1" ht="12.75" customHeight="1" x14ac:dyDescent="0.2">
      <c r="B299" s="822" t="s">
        <v>483</v>
      </c>
      <c r="C299" s="823"/>
      <c r="D299" s="791" t="s">
        <v>213</v>
      </c>
      <c r="E299" s="828" t="s">
        <v>186</v>
      </c>
      <c r="F299" s="831"/>
      <c r="G299" s="834"/>
      <c r="H299" s="828"/>
      <c r="I299" s="434" t="s">
        <v>184</v>
      </c>
      <c r="J299" s="438">
        <v>500000</v>
      </c>
      <c r="K299" s="434" t="s">
        <v>183</v>
      </c>
      <c r="L299" s="437"/>
      <c r="M299" s="434" t="s">
        <v>182</v>
      </c>
      <c r="N299" s="436">
        <f>J299</f>
        <v>500000</v>
      </c>
      <c r="O299" s="434" t="s">
        <v>181</v>
      </c>
      <c r="P299" s="435"/>
      <c r="Q299" s="434" t="s">
        <v>181</v>
      </c>
      <c r="R299" s="435"/>
      <c r="S299" s="434" t="s">
        <v>181</v>
      </c>
      <c r="T299" s="435"/>
      <c r="U299" s="434" t="s">
        <v>181</v>
      </c>
      <c r="V299" s="435"/>
      <c r="W299" s="434" t="s">
        <v>181</v>
      </c>
      <c r="X299" s="435"/>
      <c r="Y299" s="434" t="s">
        <v>180</v>
      </c>
      <c r="Z299" s="433"/>
      <c r="AA299" s="791" t="s">
        <v>4</v>
      </c>
      <c r="AB299" s="791" t="s">
        <v>4</v>
      </c>
      <c r="AC299" s="791" t="s">
        <v>4</v>
      </c>
      <c r="AD299" s="791" t="s">
        <v>4</v>
      </c>
      <c r="AE299" s="791" t="s">
        <v>4</v>
      </c>
      <c r="AF299" s="791" t="s">
        <v>4</v>
      </c>
    </row>
    <row r="300" spans="2:32" s="404" customFormat="1" ht="15" customHeight="1" x14ac:dyDescent="0.2">
      <c r="B300" s="824"/>
      <c r="C300" s="825"/>
      <c r="D300" s="792"/>
      <c r="E300" s="829"/>
      <c r="F300" s="832"/>
      <c r="G300" s="835"/>
      <c r="H300" s="829"/>
      <c r="I300" s="416" t="s">
        <v>179</v>
      </c>
      <c r="J300" s="432"/>
      <c r="K300" s="416" t="s">
        <v>177</v>
      </c>
      <c r="L300" s="415"/>
      <c r="M300" s="416" t="s">
        <v>176</v>
      </c>
      <c r="N300" s="428">
        <f>N299</f>
        <v>500000</v>
      </c>
      <c r="O300" s="416" t="s">
        <v>175</v>
      </c>
      <c r="P300" s="426"/>
      <c r="Q300" s="416" t="s">
        <v>175</v>
      </c>
      <c r="R300" s="426"/>
      <c r="S300" s="416" t="s">
        <v>175</v>
      </c>
      <c r="T300" s="426"/>
      <c r="U300" s="416" t="s">
        <v>175</v>
      </c>
      <c r="V300" s="426"/>
      <c r="W300" s="416" t="s">
        <v>175</v>
      </c>
      <c r="X300" s="426"/>
      <c r="Y300" s="416" t="s">
        <v>174</v>
      </c>
      <c r="Z300" s="430"/>
      <c r="AA300" s="792"/>
      <c r="AB300" s="792"/>
      <c r="AC300" s="792"/>
      <c r="AD300" s="792"/>
      <c r="AE300" s="792"/>
      <c r="AF300" s="792"/>
    </row>
    <row r="301" spans="2:32" s="404" customFormat="1" ht="39" customHeight="1" x14ac:dyDescent="0.2">
      <c r="B301" s="824"/>
      <c r="C301" s="825"/>
      <c r="D301" s="792"/>
      <c r="E301" s="829"/>
      <c r="F301" s="832"/>
      <c r="G301" s="835"/>
      <c r="H301" s="829"/>
      <c r="I301" s="416" t="s">
        <v>173</v>
      </c>
      <c r="J301" s="429"/>
      <c r="K301" s="416" t="s">
        <v>171</v>
      </c>
      <c r="L301" s="427"/>
      <c r="M301" s="416" t="s">
        <v>170</v>
      </c>
      <c r="N301" s="428"/>
      <c r="O301" s="416" t="s">
        <v>169</v>
      </c>
      <c r="P301" s="426"/>
      <c r="Q301" s="416" t="s">
        <v>169</v>
      </c>
      <c r="R301" s="426"/>
      <c r="S301" s="416" t="s">
        <v>169</v>
      </c>
      <c r="T301" s="426"/>
      <c r="U301" s="416" t="s">
        <v>169</v>
      </c>
      <c r="V301" s="426"/>
      <c r="W301" s="416" t="s">
        <v>169</v>
      </c>
      <c r="X301" s="426"/>
      <c r="Y301" s="816"/>
      <c r="Z301" s="817"/>
      <c r="AA301" s="792"/>
      <c r="AB301" s="792"/>
      <c r="AC301" s="792"/>
      <c r="AD301" s="792"/>
      <c r="AE301" s="792"/>
      <c r="AF301" s="792"/>
    </row>
    <row r="302" spans="2:32" s="404" customFormat="1" ht="15" customHeight="1" x14ac:dyDescent="0.2">
      <c r="B302" s="824"/>
      <c r="C302" s="825"/>
      <c r="D302" s="792"/>
      <c r="E302" s="829"/>
      <c r="F302" s="832"/>
      <c r="G302" s="835"/>
      <c r="H302" s="829"/>
      <c r="I302" s="416" t="s">
        <v>168</v>
      </c>
      <c r="J302" s="427"/>
      <c r="K302" s="416" t="s">
        <v>167</v>
      </c>
      <c r="L302" s="427"/>
      <c r="M302" s="816"/>
      <c r="N302" s="817"/>
      <c r="O302" s="416" t="s">
        <v>166</v>
      </c>
      <c r="P302" s="426">
        <f>IF(P300="",P301-P299,P301-P300)</f>
        <v>0</v>
      </c>
      <c r="Q302" s="416" t="s">
        <v>166</v>
      </c>
      <c r="R302" s="426">
        <f>IF(R300="",R301-R299,R301-R300)</f>
        <v>0</v>
      </c>
      <c r="S302" s="416" t="s">
        <v>166</v>
      </c>
      <c r="T302" s="426">
        <f>IF(T300="",T301-T299,T301-T300)</f>
        <v>0</v>
      </c>
      <c r="U302" s="416" t="s">
        <v>166</v>
      </c>
      <c r="V302" s="426">
        <f>IF(V300="",V301-V299,V301-V300)</f>
        <v>0</v>
      </c>
      <c r="W302" s="416" t="s">
        <v>166</v>
      </c>
      <c r="X302" s="426">
        <f>IF(X300="",X301-X299,X301-X300)</f>
        <v>0</v>
      </c>
      <c r="Y302" s="816"/>
      <c r="Z302" s="817"/>
      <c r="AA302" s="792"/>
      <c r="AB302" s="792"/>
      <c r="AC302" s="792"/>
      <c r="AD302" s="792"/>
      <c r="AE302" s="792"/>
      <c r="AF302" s="792"/>
    </row>
    <row r="303" spans="2:32" s="404" customFormat="1" ht="15" customHeight="1" x14ac:dyDescent="0.2">
      <c r="B303" s="824"/>
      <c r="C303" s="825"/>
      <c r="D303" s="792"/>
      <c r="E303" s="829"/>
      <c r="F303" s="832"/>
      <c r="G303" s="835"/>
      <c r="H303" s="829"/>
      <c r="I303" s="416" t="s">
        <v>165</v>
      </c>
      <c r="J303" s="415">
        <v>43635</v>
      </c>
      <c r="K303" s="416" t="s">
        <v>164</v>
      </c>
      <c r="L303" s="415"/>
      <c r="M303" s="816"/>
      <c r="N303" s="817"/>
      <c r="O303" s="816"/>
      <c r="P303" s="817"/>
      <c r="Q303" s="816"/>
      <c r="R303" s="817"/>
      <c r="S303" s="816"/>
      <c r="T303" s="817"/>
      <c r="U303" s="816"/>
      <c r="V303" s="817"/>
      <c r="W303" s="816"/>
      <c r="X303" s="817"/>
      <c r="Y303" s="816"/>
      <c r="Z303" s="817"/>
      <c r="AA303" s="792"/>
      <c r="AB303" s="792"/>
      <c r="AC303" s="792"/>
      <c r="AD303" s="792"/>
      <c r="AE303" s="792"/>
      <c r="AF303" s="792"/>
    </row>
    <row r="304" spans="2:32" s="404" customFormat="1" ht="15" customHeight="1" x14ac:dyDescent="0.2">
      <c r="B304" s="826"/>
      <c r="C304" s="827"/>
      <c r="D304" s="793"/>
      <c r="E304" s="830"/>
      <c r="F304" s="833"/>
      <c r="G304" s="836"/>
      <c r="H304" s="830"/>
      <c r="I304" s="406" t="s">
        <v>158</v>
      </c>
      <c r="J304" s="451"/>
      <c r="K304" s="820"/>
      <c r="L304" s="821"/>
      <c r="M304" s="818"/>
      <c r="N304" s="819"/>
      <c r="O304" s="818"/>
      <c r="P304" s="819"/>
      <c r="Q304" s="818"/>
      <c r="R304" s="819"/>
      <c r="S304" s="818"/>
      <c r="T304" s="819"/>
      <c r="U304" s="818"/>
      <c r="V304" s="819"/>
      <c r="W304" s="818"/>
      <c r="X304" s="819"/>
      <c r="Y304" s="818"/>
      <c r="Z304" s="819"/>
      <c r="AA304" s="793"/>
      <c r="AB304" s="793"/>
      <c r="AC304" s="793"/>
      <c r="AD304" s="793"/>
      <c r="AE304" s="793"/>
      <c r="AF304" s="793"/>
    </row>
    <row r="305" spans="2:32" s="404" customFormat="1" ht="12.75" customHeight="1" x14ac:dyDescent="0.2">
      <c r="B305" s="822" t="s">
        <v>481</v>
      </c>
      <c r="C305" s="823"/>
      <c r="D305" s="791" t="s">
        <v>213</v>
      </c>
      <c r="E305" s="828" t="s">
        <v>186</v>
      </c>
      <c r="F305" s="831"/>
      <c r="G305" s="834"/>
      <c r="H305" s="828"/>
      <c r="I305" s="434" t="s">
        <v>184</v>
      </c>
      <c r="J305" s="438">
        <v>500000</v>
      </c>
      <c r="K305" s="434" t="s">
        <v>183</v>
      </c>
      <c r="L305" s="437"/>
      <c r="M305" s="434" t="s">
        <v>182</v>
      </c>
      <c r="N305" s="436">
        <f>J305</f>
        <v>500000</v>
      </c>
      <c r="O305" s="434" t="s">
        <v>181</v>
      </c>
      <c r="P305" s="435"/>
      <c r="Q305" s="434" t="s">
        <v>181</v>
      </c>
      <c r="R305" s="435"/>
      <c r="S305" s="434" t="s">
        <v>181</v>
      </c>
      <c r="T305" s="435"/>
      <c r="U305" s="434" t="s">
        <v>181</v>
      </c>
      <c r="V305" s="435"/>
      <c r="W305" s="434" t="s">
        <v>181</v>
      </c>
      <c r="X305" s="435"/>
      <c r="Y305" s="434" t="s">
        <v>180</v>
      </c>
      <c r="Z305" s="433"/>
      <c r="AA305" s="791" t="s">
        <v>4</v>
      </c>
      <c r="AB305" s="791" t="s">
        <v>4</v>
      </c>
      <c r="AC305" s="791" t="s">
        <v>4</v>
      </c>
      <c r="AD305" s="791" t="s">
        <v>4</v>
      </c>
      <c r="AE305" s="791" t="s">
        <v>4</v>
      </c>
      <c r="AF305" s="791" t="s">
        <v>4</v>
      </c>
    </row>
    <row r="306" spans="2:32" s="404" customFormat="1" ht="15" customHeight="1" x14ac:dyDescent="0.2">
      <c r="B306" s="824"/>
      <c r="C306" s="825"/>
      <c r="D306" s="792"/>
      <c r="E306" s="829"/>
      <c r="F306" s="832"/>
      <c r="G306" s="835"/>
      <c r="H306" s="829"/>
      <c r="I306" s="416" t="s">
        <v>179</v>
      </c>
      <c r="J306" s="432"/>
      <c r="K306" s="416" t="s">
        <v>177</v>
      </c>
      <c r="L306" s="415"/>
      <c r="M306" s="416" t="s">
        <v>176</v>
      </c>
      <c r="N306" s="428">
        <f>N305</f>
        <v>500000</v>
      </c>
      <c r="O306" s="416" t="s">
        <v>175</v>
      </c>
      <c r="P306" s="426"/>
      <c r="Q306" s="416" t="s">
        <v>175</v>
      </c>
      <c r="R306" s="426"/>
      <c r="S306" s="416" t="s">
        <v>175</v>
      </c>
      <c r="T306" s="426"/>
      <c r="U306" s="416" t="s">
        <v>175</v>
      </c>
      <c r="V306" s="426"/>
      <c r="W306" s="416" t="s">
        <v>175</v>
      </c>
      <c r="X306" s="426"/>
      <c r="Y306" s="416" t="s">
        <v>174</v>
      </c>
      <c r="Z306" s="430"/>
      <c r="AA306" s="792"/>
      <c r="AB306" s="792"/>
      <c r="AC306" s="792"/>
      <c r="AD306" s="792"/>
      <c r="AE306" s="792"/>
      <c r="AF306" s="792"/>
    </row>
    <row r="307" spans="2:32" s="404" customFormat="1" ht="39" customHeight="1" x14ac:dyDescent="0.2">
      <c r="B307" s="824"/>
      <c r="C307" s="825"/>
      <c r="D307" s="792"/>
      <c r="E307" s="829"/>
      <c r="F307" s="832"/>
      <c r="G307" s="835"/>
      <c r="H307" s="829"/>
      <c r="I307" s="416" t="s">
        <v>173</v>
      </c>
      <c r="J307" s="429"/>
      <c r="K307" s="416" t="s">
        <v>171</v>
      </c>
      <c r="L307" s="427"/>
      <c r="M307" s="416" t="s">
        <v>170</v>
      </c>
      <c r="N307" s="428"/>
      <c r="O307" s="416" t="s">
        <v>169</v>
      </c>
      <c r="P307" s="426"/>
      <c r="Q307" s="416" t="s">
        <v>169</v>
      </c>
      <c r="R307" s="426"/>
      <c r="S307" s="416" t="s">
        <v>169</v>
      </c>
      <c r="T307" s="426"/>
      <c r="U307" s="416" t="s">
        <v>169</v>
      </c>
      <c r="V307" s="426"/>
      <c r="W307" s="416" t="s">
        <v>169</v>
      </c>
      <c r="X307" s="426"/>
      <c r="Y307" s="816"/>
      <c r="Z307" s="817"/>
      <c r="AA307" s="792"/>
      <c r="AB307" s="792"/>
      <c r="AC307" s="792"/>
      <c r="AD307" s="792"/>
      <c r="AE307" s="792"/>
      <c r="AF307" s="792"/>
    </row>
    <row r="308" spans="2:32" s="404" customFormat="1" ht="15" customHeight="1" x14ac:dyDescent="0.2">
      <c r="B308" s="824"/>
      <c r="C308" s="825"/>
      <c r="D308" s="792"/>
      <c r="E308" s="829"/>
      <c r="F308" s="832"/>
      <c r="G308" s="835"/>
      <c r="H308" s="829"/>
      <c r="I308" s="416" t="s">
        <v>168</v>
      </c>
      <c r="J308" s="427"/>
      <c r="K308" s="416" t="s">
        <v>167</v>
      </c>
      <c r="L308" s="427"/>
      <c r="M308" s="816"/>
      <c r="N308" s="817"/>
      <c r="O308" s="416" t="s">
        <v>166</v>
      </c>
      <c r="P308" s="426">
        <f>IF(P306="",P307-P305,P307-P306)</f>
        <v>0</v>
      </c>
      <c r="Q308" s="416" t="s">
        <v>166</v>
      </c>
      <c r="R308" s="426">
        <f>IF(R306="",R307-R305,R307-R306)</f>
        <v>0</v>
      </c>
      <c r="S308" s="416" t="s">
        <v>166</v>
      </c>
      <c r="T308" s="426">
        <f>IF(T306="",T307-T305,T307-T306)</f>
        <v>0</v>
      </c>
      <c r="U308" s="416" t="s">
        <v>166</v>
      </c>
      <c r="V308" s="426">
        <f>IF(V306="",V307-V305,V307-V306)</f>
        <v>0</v>
      </c>
      <c r="W308" s="416" t="s">
        <v>166</v>
      </c>
      <c r="X308" s="426">
        <f>IF(X306="",X307-X305,X307-X306)</f>
        <v>0</v>
      </c>
      <c r="Y308" s="816"/>
      <c r="Z308" s="817"/>
      <c r="AA308" s="792"/>
      <c r="AB308" s="792"/>
      <c r="AC308" s="792"/>
      <c r="AD308" s="792"/>
      <c r="AE308" s="792"/>
      <c r="AF308" s="792"/>
    </row>
    <row r="309" spans="2:32" s="404" customFormat="1" ht="15" customHeight="1" x14ac:dyDescent="0.2">
      <c r="B309" s="824"/>
      <c r="C309" s="825"/>
      <c r="D309" s="792"/>
      <c r="E309" s="829"/>
      <c r="F309" s="832"/>
      <c r="G309" s="835"/>
      <c r="H309" s="829"/>
      <c r="I309" s="416" t="s">
        <v>165</v>
      </c>
      <c r="J309" s="415">
        <v>43524</v>
      </c>
      <c r="K309" s="416" t="s">
        <v>164</v>
      </c>
      <c r="L309" s="415"/>
      <c r="M309" s="816"/>
      <c r="N309" s="817"/>
      <c r="O309" s="816"/>
      <c r="P309" s="817"/>
      <c r="Q309" s="816"/>
      <c r="R309" s="817"/>
      <c r="S309" s="816"/>
      <c r="T309" s="817"/>
      <c r="U309" s="816"/>
      <c r="V309" s="817"/>
      <c r="W309" s="816"/>
      <c r="X309" s="817"/>
      <c r="Y309" s="816"/>
      <c r="Z309" s="817"/>
      <c r="AA309" s="792"/>
      <c r="AB309" s="792"/>
      <c r="AC309" s="792"/>
      <c r="AD309" s="792"/>
      <c r="AE309" s="792"/>
      <c r="AF309" s="792"/>
    </row>
    <row r="310" spans="2:32" s="404" customFormat="1" ht="15" customHeight="1" x14ac:dyDescent="0.2">
      <c r="B310" s="826"/>
      <c r="C310" s="827"/>
      <c r="D310" s="793"/>
      <c r="E310" s="830"/>
      <c r="F310" s="833"/>
      <c r="G310" s="836"/>
      <c r="H310" s="830"/>
      <c r="I310" s="406" t="s">
        <v>158</v>
      </c>
      <c r="J310" s="451"/>
      <c r="K310" s="820"/>
      <c r="L310" s="821"/>
      <c r="M310" s="818"/>
      <c r="N310" s="819"/>
      <c r="O310" s="818"/>
      <c r="P310" s="819"/>
      <c r="Q310" s="818"/>
      <c r="R310" s="819"/>
      <c r="S310" s="818"/>
      <c r="T310" s="819"/>
      <c r="U310" s="818"/>
      <c r="V310" s="819"/>
      <c r="W310" s="818"/>
      <c r="X310" s="819"/>
      <c r="Y310" s="818"/>
      <c r="Z310" s="819"/>
      <c r="AA310" s="793"/>
      <c r="AB310" s="793"/>
      <c r="AC310" s="793"/>
      <c r="AD310" s="793"/>
      <c r="AE310" s="793"/>
      <c r="AF310" s="793"/>
    </row>
    <row r="311" spans="2:32" s="404" customFormat="1" ht="12.75" customHeight="1" x14ac:dyDescent="0.2">
      <c r="B311" s="822" t="s">
        <v>480</v>
      </c>
      <c r="C311" s="823"/>
      <c r="D311" s="791" t="s">
        <v>213</v>
      </c>
      <c r="E311" s="828" t="s">
        <v>186</v>
      </c>
      <c r="F311" s="831"/>
      <c r="G311" s="834"/>
      <c r="H311" s="828"/>
      <c r="I311" s="434" t="s">
        <v>184</v>
      </c>
      <c r="J311" s="438">
        <v>500000</v>
      </c>
      <c r="K311" s="434" t="s">
        <v>183</v>
      </c>
      <c r="L311" s="437"/>
      <c r="M311" s="434" t="s">
        <v>182</v>
      </c>
      <c r="N311" s="436">
        <f>J311</f>
        <v>500000</v>
      </c>
      <c r="O311" s="434" t="s">
        <v>181</v>
      </c>
      <c r="P311" s="435"/>
      <c r="Q311" s="434" t="s">
        <v>181</v>
      </c>
      <c r="R311" s="435"/>
      <c r="S311" s="434" t="s">
        <v>181</v>
      </c>
      <c r="T311" s="435"/>
      <c r="U311" s="434" t="s">
        <v>181</v>
      </c>
      <c r="V311" s="435"/>
      <c r="W311" s="434" t="s">
        <v>181</v>
      </c>
      <c r="X311" s="435"/>
      <c r="Y311" s="434" t="s">
        <v>180</v>
      </c>
      <c r="Z311" s="433"/>
      <c r="AA311" s="791" t="s">
        <v>4</v>
      </c>
      <c r="AB311" s="791" t="s">
        <v>4</v>
      </c>
      <c r="AC311" s="791" t="s">
        <v>4</v>
      </c>
      <c r="AD311" s="791" t="s">
        <v>4</v>
      </c>
      <c r="AE311" s="791" t="s">
        <v>4</v>
      </c>
      <c r="AF311" s="791" t="s">
        <v>4</v>
      </c>
    </row>
    <row r="312" spans="2:32" s="404" customFormat="1" ht="15" customHeight="1" x14ac:dyDescent="0.2">
      <c r="B312" s="824"/>
      <c r="C312" s="825"/>
      <c r="D312" s="792"/>
      <c r="E312" s="829"/>
      <c r="F312" s="832"/>
      <c r="G312" s="835"/>
      <c r="H312" s="829"/>
      <c r="I312" s="416" t="s">
        <v>179</v>
      </c>
      <c r="J312" s="432"/>
      <c r="K312" s="416" t="s">
        <v>177</v>
      </c>
      <c r="L312" s="415"/>
      <c r="M312" s="416" t="s">
        <v>176</v>
      </c>
      <c r="N312" s="428">
        <f>N311</f>
        <v>500000</v>
      </c>
      <c r="O312" s="416" t="s">
        <v>175</v>
      </c>
      <c r="P312" s="426"/>
      <c r="Q312" s="416" t="s">
        <v>175</v>
      </c>
      <c r="R312" s="426"/>
      <c r="S312" s="416" t="s">
        <v>175</v>
      </c>
      <c r="T312" s="426"/>
      <c r="U312" s="416" t="s">
        <v>175</v>
      </c>
      <c r="V312" s="426"/>
      <c r="W312" s="416" t="s">
        <v>175</v>
      </c>
      <c r="X312" s="426"/>
      <c r="Y312" s="416" t="s">
        <v>174</v>
      </c>
      <c r="Z312" s="430"/>
      <c r="AA312" s="792"/>
      <c r="AB312" s="792"/>
      <c r="AC312" s="792"/>
      <c r="AD312" s="792"/>
      <c r="AE312" s="792"/>
      <c r="AF312" s="792"/>
    </row>
    <row r="313" spans="2:32" s="404" customFormat="1" ht="39" customHeight="1" x14ac:dyDescent="0.2">
      <c r="B313" s="824"/>
      <c r="C313" s="825"/>
      <c r="D313" s="792"/>
      <c r="E313" s="829"/>
      <c r="F313" s="832"/>
      <c r="G313" s="835"/>
      <c r="H313" s="829"/>
      <c r="I313" s="416" t="s">
        <v>173</v>
      </c>
      <c r="J313" s="429"/>
      <c r="K313" s="416" t="s">
        <v>171</v>
      </c>
      <c r="L313" s="427"/>
      <c r="M313" s="416" t="s">
        <v>170</v>
      </c>
      <c r="N313" s="428"/>
      <c r="O313" s="416" t="s">
        <v>169</v>
      </c>
      <c r="P313" s="426"/>
      <c r="Q313" s="416" t="s">
        <v>169</v>
      </c>
      <c r="R313" s="426"/>
      <c r="S313" s="416" t="s">
        <v>169</v>
      </c>
      <c r="T313" s="426"/>
      <c r="U313" s="416" t="s">
        <v>169</v>
      </c>
      <c r="V313" s="426"/>
      <c r="W313" s="416" t="s">
        <v>169</v>
      </c>
      <c r="X313" s="426"/>
      <c r="Y313" s="816"/>
      <c r="Z313" s="817"/>
      <c r="AA313" s="792"/>
      <c r="AB313" s="792"/>
      <c r="AC313" s="792"/>
      <c r="AD313" s="792"/>
      <c r="AE313" s="792"/>
      <c r="AF313" s="792"/>
    </row>
    <row r="314" spans="2:32" s="404" customFormat="1" ht="15" customHeight="1" x14ac:dyDescent="0.2">
      <c r="B314" s="824"/>
      <c r="C314" s="825"/>
      <c r="D314" s="792"/>
      <c r="E314" s="829"/>
      <c r="F314" s="832"/>
      <c r="G314" s="835"/>
      <c r="H314" s="829"/>
      <c r="I314" s="416" t="s">
        <v>168</v>
      </c>
      <c r="J314" s="427"/>
      <c r="K314" s="416" t="s">
        <v>167</v>
      </c>
      <c r="L314" s="427"/>
      <c r="M314" s="816"/>
      <c r="N314" s="817"/>
      <c r="O314" s="416" t="s">
        <v>166</v>
      </c>
      <c r="P314" s="426">
        <f>IF(P312="",P313-P311,P313-P312)</f>
        <v>0</v>
      </c>
      <c r="Q314" s="416" t="s">
        <v>166</v>
      </c>
      <c r="R314" s="426">
        <f>IF(R312="",R313-R311,R313-R312)</f>
        <v>0</v>
      </c>
      <c r="S314" s="416" t="s">
        <v>166</v>
      </c>
      <c r="T314" s="426">
        <f>IF(T312="",T313-T311,T313-T312)</f>
        <v>0</v>
      </c>
      <c r="U314" s="416" t="s">
        <v>166</v>
      </c>
      <c r="V314" s="426">
        <f>IF(V312="",V313-V311,V313-V312)</f>
        <v>0</v>
      </c>
      <c r="W314" s="416" t="s">
        <v>166</v>
      </c>
      <c r="X314" s="426">
        <f>IF(X312="",X313-X311,X313-X312)</f>
        <v>0</v>
      </c>
      <c r="Y314" s="816"/>
      <c r="Z314" s="817"/>
      <c r="AA314" s="792"/>
      <c r="AB314" s="792"/>
      <c r="AC314" s="792"/>
      <c r="AD314" s="792"/>
      <c r="AE314" s="792"/>
      <c r="AF314" s="792"/>
    </row>
    <row r="315" spans="2:32" s="404" customFormat="1" ht="15" customHeight="1" x14ac:dyDescent="0.2">
      <c r="B315" s="824"/>
      <c r="C315" s="825"/>
      <c r="D315" s="792"/>
      <c r="E315" s="829"/>
      <c r="F315" s="832"/>
      <c r="G315" s="835"/>
      <c r="H315" s="829"/>
      <c r="I315" s="416" t="s">
        <v>165</v>
      </c>
      <c r="J315" s="415">
        <v>43614</v>
      </c>
      <c r="K315" s="416" t="s">
        <v>164</v>
      </c>
      <c r="L315" s="415"/>
      <c r="M315" s="816"/>
      <c r="N315" s="817"/>
      <c r="O315" s="816"/>
      <c r="P315" s="817"/>
      <c r="Q315" s="816"/>
      <c r="R315" s="817"/>
      <c r="S315" s="816"/>
      <c r="T315" s="817"/>
      <c r="U315" s="816"/>
      <c r="V315" s="817"/>
      <c r="W315" s="816"/>
      <c r="X315" s="817"/>
      <c r="Y315" s="816"/>
      <c r="Z315" s="817"/>
      <c r="AA315" s="792"/>
      <c r="AB315" s="792"/>
      <c r="AC315" s="792"/>
      <c r="AD315" s="792"/>
      <c r="AE315" s="792"/>
      <c r="AF315" s="792"/>
    </row>
    <row r="316" spans="2:32" s="404" customFormat="1" ht="15" customHeight="1" x14ac:dyDescent="0.2">
      <c r="B316" s="826"/>
      <c r="C316" s="827"/>
      <c r="D316" s="793"/>
      <c r="E316" s="830"/>
      <c r="F316" s="833"/>
      <c r="G316" s="836"/>
      <c r="H316" s="830"/>
      <c r="I316" s="406" t="s">
        <v>158</v>
      </c>
      <c r="J316" s="451"/>
      <c r="K316" s="820"/>
      <c r="L316" s="821"/>
      <c r="M316" s="818"/>
      <c r="N316" s="819"/>
      <c r="O316" s="818"/>
      <c r="P316" s="819"/>
      <c r="Q316" s="818"/>
      <c r="R316" s="819"/>
      <c r="S316" s="818"/>
      <c r="T316" s="819"/>
      <c r="U316" s="818"/>
      <c r="V316" s="819"/>
      <c r="W316" s="818"/>
      <c r="X316" s="819"/>
      <c r="Y316" s="818"/>
      <c r="Z316" s="819"/>
      <c r="AA316" s="793"/>
      <c r="AB316" s="793"/>
      <c r="AC316" s="793"/>
      <c r="AD316" s="793"/>
      <c r="AE316" s="793"/>
      <c r="AF316" s="793"/>
    </row>
    <row r="317" spans="2:32" s="404" customFormat="1" ht="12.75" customHeight="1" x14ac:dyDescent="0.2">
      <c r="B317" s="822" t="s">
        <v>117</v>
      </c>
      <c r="C317" s="823"/>
      <c r="D317" s="791" t="s">
        <v>577</v>
      </c>
      <c r="E317" s="828" t="s">
        <v>579</v>
      </c>
      <c r="F317" s="831"/>
      <c r="G317" s="834"/>
      <c r="H317" s="828"/>
      <c r="I317" s="434" t="s">
        <v>184</v>
      </c>
      <c r="J317" s="438">
        <v>500000</v>
      </c>
      <c r="K317" s="434" t="s">
        <v>183</v>
      </c>
      <c r="L317" s="437"/>
      <c r="M317" s="434" t="s">
        <v>182</v>
      </c>
      <c r="N317" s="436">
        <f>J317</f>
        <v>500000</v>
      </c>
      <c r="O317" s="434" t="s">
        <v>181</v>
      </c>
      <c r="P317" s="435"/>
      <c r="Q317" s="434" t="s">
        <v>181</v>
      </c>
      <c r="R317" s="435"/>
      <c r="S317" s="434" t="s">
        <v>181</v>
      </c>
      <c r="T317" s="435"/>
      <c r="U317" s="434" t="s">
        <v>181</v>
      </c>
      <c r="V317" s="435"/>
      <c r="W317" s="434" t="s">
        <v>181</v>
      </c>
      <c r="X317" s="435"/>
      <c r="Y317" s="434" t="s">
        <v>180</v>
      </c>
      <c r="Z317" s="433"/>
      <c r="AA317" s="791" t="s">
        <v>4</v>
      </c>
      <c r="AB317" s="791" t="s">
        <v>118</v>
      </c>
      <c r="AC317" s="791" t="s">
        <v>118</v>
      </c>
      <c r="AD317" s="791" t="s">
        <v>118</v>
      </c>
      <c r="AE317" s="791" t="s">
        <v>118</v>
      </c>
      <c r="AF317" s="791" t="s">
        <v>118</v>
      </c>
    </row>
    <row r="318" spans="2:32" s="404" customFormat="1" ht="15" customHeight="1" x14ac:dyDescent="0.2">
      <c r="B318" s="824"/>
      <c r="C318" s="825"/>
      <c r="D318" s="792"/>
      <c r="E318" s="829"/>
      <c r="F318" s="832"/>
      <c r="G318" s="835"/>
      <c r="H318" s="829"/>
      <c r="I318" s="416" t="s">
        <v>179</v>
      </c>
      <c r="J318" s="432"/>
      <c r="K318" s="416" t="s">
        <v>177</v>
      </c>
      <c r="L318" s="415"/>
      <c r="M318" s="416" t="s">
        <v>176</v>
      </c>
      <c r="N318" s="428">
        <f>N317</f>
        <v>500000</v>
      </c>
      <c r="O318" s="416" t="s">
        <v>175</v>
      </c>
      <c r="P318" s="426"/>
      <c r="Q318" s="416" t="s">
        <v>175</v>
      </c>
      <c r="R318" s="426"/>
      <c r="S318" s="416" t="s">
        <v>175</v>
      </c>
      <c r="T318" s="426"/>
      <c r="U318" s="416" t="s">
        <v>175</v>
      </c>
      <c r="V318" s="426"/>
      <c r="W318" s="416" t="s">
        <v>175</v>
      </c>
      <c r="X318" s="426"/>
      <c r="Y318" s="416" t="s">
        <v>174</v>
      </c>
      <c r="Z318" s="430"/>
      <c r="AA318" s="792"/>
      <c r="AB318" s="792"/>
      <c r="AC318" s="792"/>
      <c r="AD318" s="792"/>
      <c r="AE318" s="792"/>
      <c r="AF318" s="792"/>
    </row>
    <row r="319" spans="2:32" s="404" customFormat="1" ht="39" customHeight="1" x14ac:dyDescent="0.2">
      <c r="B319" s="824"/>
      <c r="C319" s="825"/>
      <c r="D319" s="792"/>
      <c r="E319" s="829"/>
      <c r="F319" s="832"/>
      <c r="G319" s="835"/>
      <c r="H319" s="829"/>
      <c r="I319" s="416" t="s">
        <v>173</v>
      </c>
      <c r="J319" s="429"/>
      <c r="K319" s="416" t="s">
        <v>171</v>
      </c>
      <c r="L319" s="427"/>
      <c r="M319" s="416" t="s">
        <v>170</v>
      </c>
      <c r="N319" s="428"/>
      <c r="O319" s="416" t="s">
        <v>169</v>
      </c>
      <c r="P319" s="426"/>
      <c r="Q319" s="416" t="s">
        <v>169</v>
      </c>
      <c r="R319" s="426"/>
      <c r="S319" s="416" t="s">
        <v>169</v>
      </c>
      <c r="T319" s="426"/>
      <c r="U319" s="416" t="s">
        <v>169</v>
      </c>
      <c r="V319" s="426"/>
      <c r="W319" s="416" t="s">
        <v>169</v>
      </c>
      <c r="X319" s="426"/>
      <c r="Y319" s="816"/>
      <c r="Z319" s="817"/>
      <c r="AA319" s="792"/>
      <c r="AB319" s="792"/>
      <c r="AC319" s="792"/>
      <c r="AD319" s="792"/>
      <c r="AE319" s="792"/>
      <c r="AF319" s="792"/>
    </row>
    <row r="320" spans="2:32" s="404" customFormat="1" ht="15" customHeight="1" x14ac:dyDescent="0.2">
      <c r="B320" s="824"/>
      <c r="C320" s="825"/>
      <c r="D320" s="792"/>
      <c r="E320" s="829"/>
      <c r="F320" s="832"/>
      <c r="G320" s="835"/>
      <c r="H320" s="829"/>
      <c r="I320" s="416" t="s">
        <v>168</v>
      </c>
      <c r="J320" s="427"/>
      <c r="K320" s="416" t="s">
        <v>167</v>
      </c>
      <c r="L320" s="427"/>
      <c r="M320" s="816"/>
      <c r="N320" s="817"/>
      <c r="O320" s="416" t="s">
        <v>166</v>
      </c>
      <c r="P320" s="426">
        <f>IF(P318="",P319-P317,P319-P318)</f>
        <v>0</v>
      </c>
      <c r="Q320" s="416" t="s">
        <v>166</v>
      </c>
      <c r="R320" s="426">
        <f>IF(R318="",R319-R317,R319-R318)</f>
        <v>0</v>
      </c>
      <c r="S320" s="416" t="s">
        <v>166</v>
      </c>
      <c r="T320" s="426">
        <f>IF(T318="",T319-T317,T319-T318)</f>
        <v>0</v>
      </c>
      <c r="U320" s="416" t="s">
        <v>166</v>
      </c>
      <c r="V320" s="426">
        <f>IF(V318="",V319-V317,V319-V318)</f>
        <v>0</v>
      </c>
      <c r="W320" s="416" t="s">
        <v>166</v>
      </c>
      <c r="X320" s="426">
        <f>IF(X318="",X319-X317,X319-X318)</f>
        <v>0</v>
      </c>
      <c r="Y320" s="816"/>
      <c r="Z320" s="817"/>
      <c r="AA320" s="792"/>
      <c r="AB320" s="792"/>
      <c r="AC320" s="792"/>
      <c r="AD320" s="792"/>
      <c r="AE320" s="792"/>
      <c r="AF320" s="792"/>
    </row>
    <row r="321" spans="1:32" s="404" customFormat="1" ht="15" customHeight="1" x14ac:dyDescent="0.2">
      <c r="B321" s="824"/>
      <c r="C321" s="825"/>
      <c r="D321" s="792"/>
      <c r="E321" s="829"/>
      <c r="F321" s="832"/>
      <c r="G321" s="835"/>
      <c r="H321" s="829"/>
      <c r="I321" s="416" t="s">
        <v>165</v>
      </c>
      <c r="J321" s="415"/>
      <c r="K321" s="416" t="s">
        <v>164</v>
      </c>
      <c r="L321" s="415"/>
      <c r="M321" s="816"/>
      <c r="N321" s="817"/>
      <c r="O321" s="816"/>
      <c r="P321" s="817"/>
      <c r="Q321" s="816"/>
      <c r="R321" s="817"/>
      <c r="S321" s="816"/>
      <c r="T321" s="817"/>
      <c r="U321" s="816"/>
      <c r="V321" s="817"/>
      <c r="W321" s="816"/>
      <c r="X321" s="817"/>
      <c r="Y321" s="816"/>
      <c r="Z321" s="817"/>
      <c r="AA321" s="792"/>
      <c r="AB321" s="792"/>
      <c r="AC321" s="792"/>
      <c r="AD321" s="792"/>
      <c r="AE321" s="792"/>
      <c r="AF321" s="792"/>
    </row>
    <row r="322" spans="1:32" s="404" customFormat="1" ht="15" customHeight="1" x14ac:dyDescent="0.2">
      <c r="B322" s="826"/>
      <c r="C322" s="827"/>
      <c r="D322" s="793"/>
      <c r="E322" s="830"/>
      <c r="F322" s="833"/>
      <c r="G322" s="836"/>
      <c r="H322" s="830"/>
      <c r="I322" s="406" t="s">
        <v>158</v>
      </c>
      <c r="J322" s="451"/>
      <c r="K322" s="820"/>
      <c r="L322" s="821"/>
      <c r="M322" s="818"/>
      <c r="N322" s="819"/>
      <c r="O322" s="818"/>
      <c r="P322" s="819"/>
      <c r="Q322" s="818"/>
      <c r="R322" s="819"/>
      <c r="S322" s="818"/>
      <c r="T322" s="819"/>
      <c r="U322" s="818"/>
      <c r="V322" s="819"/>
      <c r="W322" s="818"/>
      <c r="X322" s="819"/>
      <c r="Y322" s="818"/>
      <c r="Z322" s="819"/>
      <c r="AA322" s="793"/>
      <c r="AB322" s="793"/>
      <c r="AC322" s="793"/>
      <c r="AD322" s="793"/>
      <c r="AE322" s="793"/>
      <c r="AF322" s="793"/>
    </row>
    <row r="323" spans="1:32" s="404" customFormat="1" ht="12.75" customHeight="1" x14ac:dyDescent="0.2">
      <c r="A323" s="402"/>
      <c r="B323" s="822" t="s">
        <v>1801</v>
      </c>
      <c r="C323" s="823"/>
      <c r="D323" s="791" t="s">
        <v>476</v>
      </c>
      <c r="E323" s="828" t="s">
        <v>475</v>
      </c>
      <c r="F323" s="831"/>
      <c r="G323" s="834"/>
      <c r="H323" s="828"/>
      <c r="I323" s="434" t="s">
        <v>184</v>
      </c>
      <c r="J323" s="438">
        <v>1000000</v>
      </c>
      <c r="K323" s="434" t="s">
        <v>183</v>
      </c>
      <c r="L323" s="437"/>
      <c r="M323" s="434" t="s">
        <v>182</v>
      </c>
      <c r="N323" s="436">
        <f>J323</f>
        <v>1000000</v>
      </c>
      <c r="O323" s="434" t="s">
        <v>181</v>
      </c>
      <c r="P323" s="435">
        <v>0.43</v>
      </c>
      <c r="Q323" s="480" t="s">
        <v>181</v>
      </c>
      <c r="R323" s="479">
        <v>0.43</v>
      </c>
      <c r="S323" s="480" t="s">
        <v>181</v>
      </c>
      <c r="T323" s="479">
        <v>0.43</v>
      </c>
      <c r="U323" s="480" t="s">
        <v>181</v>
      </c>
      <c r="V323" s="479">
        <v>0.43</v>
      </c>
      <c r="W323" s="466" t="s">
        <v>181</v>
      </c>
      <c r="X323" s="467"/>
      <c r="Y323" s="434" t="s">
        <v>180</v>
      </c>
      <c r="Z323" s="433"/>
      <c r="AA323" s="791" t="s">
        <v>10</v>
      </c>
      <c r="AB323" s="791" t="s">
        <v>10</v>
      </c>
      <c r="AC323" s="791" t="s">
        <v>10</v>
      </c>
      <c r="AD323" s="791" t="s">
        <v>10</v>
      </c>
      <c r="AE323" s="791" t="s">
        <v>10</v>
      </c>
      <c r="AF323" s="791" t="s">
        <v>4</v>
      </c>
    </row>
    <row r="324" spans="1:32" s="404" customFormat="1" ht="15" customHeight="1" x14ac:dyDescent="0.2">
      <c r="A324" s="402"/>
      <c r="B324" s="824"/>
      <c r="C324" s="825"/>
      <c r="D324" s="792"/>
      <c r="E324" s="829"/>
      <c r="F324" s="832"/>
      <c r="G324" s="835"/>
      <c r="H324" s="829"/>
      <c r="I324" s="416" t="s">
        <v>179</v>
      </c>
      <c r="J324" s="432"/>
      <c r="K324" s="416" t="s">
        <v>177</v>
      </c>
      <c r="L324" s="415"/>
      <c r="M324" s="416" t="s">
        <v>176</v>
      </c>
      <c r="N324" s="428">
        <f>N323</f>
        <v>1000000</v>
      </c>
      <c r="O324" s="416" t="s">
        <v>175</v>
      </c>
      <c r="P324" s="426"/>
      <c r="Q324" s="478" t="s">
        <v>175</v>
      </c>
      <c r="R324" s="477"/>
      <c r="S324" s="478" t="s">
        <v>175</v>
      </c>
      <c r="T324" s="477"/>
      <c r="U324" s="478" t="s">
        <v>175</v>
      </c>
      <c r="V324" s="477"/>
      <c r="W324" s="463" t="s">
        <v>175</v>
      </c>
      <c r="X324" s="462"/>
      <c r="Y324" s="416" t="s">
        <v>174</v>
      </c>
      <c r="Z324" s="430"/>
      <c r="AA324" s="792"/>
      <c r="AB324" s="792"/>
      <c r="AC324" s="792"/>
      <c r="AD324" s="792"/>
      <c r="AE324" s="792"/>
      <c r="AF324" s="792"/>
    </row>
    <row r="325" spans="1:32" s="404" customFormat="1" x14ac:dyDescent="0.2">
      <c r="A325" s="402"/>
      <c r="B325" s="824"/>
      <c r="C325" s="825"/>
      <c r="D325" s="792"/>
      <c r="E325" s="829"/>
      <c r="F325" s="832"/>
      <c r="G325" s="835"/>
      <c r="H325" s="829"/>
      <c r="I325" s="416" t="s">
        <v>173</v>
      </c>
      <c r="J325" s="429"/>
      <c r="K325" s="416" t="s">
        <v>171</v>
      </c>
      <c r="L325" s="427"/>
      <c r="M325" s="416" t="s">
        <v>170</v>
      </c>
      <c r="N325" s="428"/>
      <c r="O325" s="416" t="s">
        <v>169</v>
      </c>
      <c r="P325" s="426">
        <v>0.43</v>
      </c>
      <c r="Q325" s="478" t="s">
        <v>169</v>
      </c>
      <c r="R325" s="477">
        <v>0.43</v>
      </c>
      <c r="S325" s="478" t="s">
        <v>169</v>
      </c>
      <c r="T325" s="477">
        <v>0.43</v>
      </c>
      <c r="U325" s="478" t="s">
        <v>169</v>
      </c>
      <c r="V325" s="477">
        <v>0.43</v>
      </c>
      <c r="W325" s="463" t="s">
        <v>169</v>
      </c>
      <c r="X325" s="462"/>
      <c r="Y325" s="816"/>
      <c r="Z325" s="817"/>
      <c r="AA325" s="792"/>
      <c r="AB325" s="792"/>
      <c r="AC325" s="792"/>
      <c r="AD325" s="792"/>
      <c r="AE325" s="792"/>
      <c r="AF325" s="792"/>
    </row>
    <row r="326" spans="1:32" s="404" customFormat="1" ht="15" customHeight="1" x14ac:dyDescent="0.2">
      <c r="A326" s="402"/>
      <c r="B326" s="824"/>
      <c r="C326" s="825"/>
      <c r="D326" s="792"/>
      <c r="E326" s="829"/>
      <c r="F326" s="832"/>
      <c r="G326" s="835"/>
      <c r="H326" s="829"/>
      <c r="I326" s="416" t="s">
        <v>168</v>
      </c>
      <c r="J326" s="427"/>
      <c r="K326" s="416" t="s">
        <v>167</v>
      </c>
      <c r="L326" s="427"/>
      <c r="M326" s="816"/>
      <c r="N326" s="817"/>
      <c r="O326" s="416" t="s">
        <v>166</v>
      </c>
      <c r="P326" s="426">
        <f>IF(P324="",P325-P323,P325-P324)</f>
        <v>0</v>
      </c>
      <c r="Q326" s="478" t="s">
        <v>166</v>
      </c>
      <c r="R326" s="477">
        <f>IF(R324="",R325-R323,R325-R324)</f>
        <v>0</v>
      </c>
      <c r="S326" s="478" t="s">
        <v>166</v>
      </c>
      <c r="T326" s="477">
        <f>IF(T324="",T325-T323,T325-T324)</f>
        <v>0</v>
      </c>
      <c r="U326" s="478" t="s">
        <v>166</v>
      </c>
      <c r="V326" s="477">
        <f>IF(V324="",V325-V323,V325-V324)</f>
        <v>0</v>
      </c>
      <c r="W326" s="463" t="s">
        <v>166</v>
      </c>
      <c r="X326" s="462">
        <f>IF(X324="",X325-X323,X325-X324)</f>
        <v>0</v>
      </c>
      <c r="Y326" s="816"/>
      <c r="Z326" s="817"/>
      <c r="AA326" s="792"/>
      <c r="AB326" s="792"/>
      <c r="AC326" s="792"/>
      <c r="AD326" s="792"/>
      <c r="AE326" s="792"/>
      <c r="AF326" s="792"/>
    </row>
    <row r="327" spans="1:32" s="404" customFormat="1" ht="15" customHeight="1" x14ac:dyDescent="0.2">
      <c r="A327" s="402"/>
      <c r="B327" s="824"/>
      <c r="C327" s="825"/>
      <c r="D327" s="792"/>
      <c r="E327" s="829"/>
      <c r="F327" s="832"/>
      <c r="G327" s="835"/>
      <c r="H327" s="829"/>
      <c r="I327" s="416" t="s">
        <v>165</v>
      </c>
      <c r="J327" s="415"/>
      <c r="K327" s="416" t="s">
        <v>164</v>
      </c>
      <c r="L327" s="415"/>
      <c r="M327" s="816"/>
      <c r="N327" s="817"/>
      <c r="O327" s="816"/>
      <c r="P327" s="817"/>
      <c r="Q327" s="857"/>
      <c r="R327" s="858"/>
      <c r="S327" s="857"/>
      <c r="T327" s="858"/>
      <c r="U327" s="857"/>
      <c r="V327" s="858"/>
      <c r="W327" s="781"/>
      <c r="X327" s="782"/>
      <c r="Y327" s="816"/>
      <c r="Z327" s="817"/>
      <c r="AA327" s="792"/>
      <c r="AB327" s="792"/>
      <c r="AC327" s="792"/>
      <c r="AD327" s="792"/>
      <c r="AE327" s="792"/>
      <c r="AF327" s="792"/>
    </row>
    <row r="328" spans="1:32" s="404" customFormat="1" ht="15" customHeight="1" x14ac:dyDescent="0.2">
      <c r="A328" s="402"/>
      <c r="B328" s="826"/>
      <c r="C328" s="827"/>
      <c r="D328" s="793"/>
      <c r="E328" s="830"/>
      <c r="F328" s="833"/>
      <c r="G328" s="836"/>
      <c r="H328" s="830"/>
      <c r="I328" s="406" t="s">
        <v>158</v>
      </c>
      <c r="J328" s="451"/>
      <c r="K328" s="820"/>
      <c r="L328" s="821"/>
      <c r="M328" s="818"/>
      <c r="N328" s="819"/>
      <c r="O328" s="818"/>
      <c r="P328" s="819"/>
      <c r="Q328" s="859"/>
      <c r="R328" s="860"/>
      <c r="S328" s="859"/>
      <c r="T328" s="860"/>
      <c r="U328" s="859"/>
      <c r="V328" s="860"/>
      <c r="W328" s="783"/>
      <c r="X328" s="784"/>
      <c r="Y328" s="818"/>
      <c r="Z328" s="819"/>
      <c r="AA328" s="793"/>
      <c r="AB328" s="793"/>
      <c r="AC328" s="793"/>
      <c r="AD328" s="793"/>
      <c r="AE328" s="793"/>
      <c r="AF328" s="793"/>
    </row>
    <row r="329" spans="1:32" s="404" customFormat="1" ht="12.75" customHeight="1" x14ac:dyDescent="0.2">
      <c r="B329" s="822" t="s">
        <v>490</v>
      </c>
      <c r="C329" s="823"/>
      <c r="D329" s="791" t="s">
        <v>213</v>
      </c>
      <c r="E329" s="828" t="s">
        <v>228</v>
      </c>
      <c r="F329" s="831"/>
      <c r="G329" s="834"/>
      <c r="H329" s="828"/>
      <c r="I329" s="434" t="s">
        <v>184</v>
      </c>
      <c r="J329" s="438">
        <v>500000</v>
      </c>
      <c r="K329" s="434" t="s">
        <v>183</v>
      </c>
      <c r="L329" s="437"/>
      <c r="M329" s="434" t="s">
        <v>182</v>
      </c>
      <c r="N329" s="436">
        <f>J329</f>
        <v>500000</v>
      </c>
      <c r="O329" s="434" t="s">
        <v>181</v>
      </c>
      <c r="P329" s="435"/>
      <c r="Q329" s="434" t="s">
        <v>181</v>
      </c>
      <c r="R329" s="435"/>
      <c r="S329" s="434" t="s">
        <v>181</v>
      </c>
      <c r="T329" s="435"/>
      <c r="U329" s="434" t="s">
        <v>181</v>
      </c>
      <c r="V329" s="435"/>
      <c r="W329" s="434" t="s">
        <v>181</v>
      </c>
      <c r="X329" s="435"/>
      <c r="Y329" s="434" t="s">
        <v>180</v>
      </c>
      <c r="Z329" s="433"/>
      <c r="AA329" s="791" t="s">
        <v>4</v>
      </c>
      <c r="AB329" s="791" t="s">
        <v>4</v>
      </c>
      <c r="AC329" s="791" t="s">
        <v>4</v>
      </c>
      <c r="AD329" s="791" t="s">
        <v>4</v>
      </c>
      <c r="AE329" s="791" t="s">
        <v>4</v>
      </c>
      <c r="AF329" s="791" t="s">
        <v>4</v>
      </c>
    </row>
    <row r="330" spans="1:32" s="404" customFormat="1" ht="15" customHeight="1" x14ac:dyDescent="0.2">
      <c r="B330" s="824"/>
      <c r="C330" s="825"/>
      <c r="D330" s="792"/>
      <c r="E330" s="829"/>
      <c r="F330" s="832"/>
      <c r="G330" s="835"/>
      <c r="H330" s="829"/>
      <c r="I330" s="416" t="s">
        <v>179</v>
      </c>
      <c r="J330" s="432"/>
      <c r="K330" s="416" t="s">
        <v>177</v>
      </c>
      <c r="L330" s="415"/>
      <c r="M330" s="416" t="s">
        <v>176</v>
      </c>
      <c r="N330" s="428">
        <f>N329</f>
        <v>500000</v>
      </c>
      <c r="O330" s="416" t="s">
        <v>175</v>
      </c>
      <c r="P330" s="426"/>
      <c r="Q330" s="416" t="s">
        <v>175</v>
      </c>
      <c r="R330" s="426"/>
      <c r="S330" s="416" t="s">
        <v>175</v>
      </c>
      <c r="T330" s="426"/>
      <c r="U330" s="416" t="s">
        <v>175</v>
      </c>
      <c r="V330" s="426"/>
      <c r="W330" s="416" t="s">
        <v>175</v>
      </c>
      <c r="X330" s="426"/>
      <c r="Y330" s="416" t="s">
        <v>174</v>
      </c>
      <c r="Z330" s="430"/>
      <c r="AA330" s="792"/>
      <c r="AB330" s="792"/>
      <c r="AC330" s="792"/>
      <c r="AD330" s="792"/>
      <c r="AE330" s="792"/>
      <c r="AF330" s="792"/>
    </row>
    <row r="331" spans="1:32" s="404" customFormat="1" ht="39" customHeight="1" x14ac:dyDescent="0.2">
      <c r="B331" s="824"/>
      <c r="C331" s="825"/>
      <c r="D331" s="792"/>
      <c r="E331" s="829"/>
      <c r="F331" s="832"/>
      <c r="G331" s="835"/>
      <c r="H331" s="829"/>
      <c r="I331" s="416" t="s">
        <v>173</v>
      </c>
      <c r="J331" s="429"/>
      <c r="K331" s="416" t="s">
        <v>171</v>
      </c>
      <c r="L331" s="427"/>
      <c r="M331" s="416" t="s">
        <v>170</v>
      </c>
      <c r="N331" s="428"/>
      <c r="O331" s="416" t="s">
        <v>169</v>
      </c>
      <c r="P331" s="426"/>
      <c r="Q331" s="416" t="s">
        <v>169</v>
      </c>
      <c r="R331" s="426"/>
      <c r="S331" s="416" t="s">
        <v>169</v>
      </c>
      <c r="T331" s="426"/>
      <c r="U331" s="416" t="s">
        <v>169</v>
      </c>
      <c r="V331" s="426"/>
      <c r="W331" s="416" t="s">
        <v>169</v>
      </c>
      <c r="X331" s="426"/>
      <c r="Y331" s="816"/>
      <c r="Z331" s="817"/>
      <c r="AA331" s="792"/>
      <c r="AB331" s="792"/>
      <c r="AC331" s="792"/>
      <c r="AD331" s="792"/>
      <c r="AE331" s="792"/>
      <c r="AF331" s="792"/>
    </row>
    <row r="332" spans="1:32" s="404" customFormat="1" ht="15" customHeight="1" x14ac:dyDescent="0.2">
      <c r="B332" s="824"/>
      <c r="C332" s="825"/>
      <c r="D332" s="792"/>
      <c r="E332" s="829"/>
      <c r="F332" s="832"/>
      <c r="G332" s="835"/>
      <c r="H332" s="829"/>
      <c r="I332" s="416" t="s">
        <v>168</v>
      </c>
      <c r="J332" s="427"/>
      <c r="K332" s="416" t="s">
        <v>167</v>
      </c>
      <c r="L332" s="427"/>
      <c r="M332" s="816"/>
      <c r="N332" s="817"/>
      <c r="O332" s="416" t="s">
        <v>166</v>
      </c>
      <c r="P332" s="426">
        <f>IF(P330="",P331-P329,P331-P330)</f>
        <v>0</v>
      </c>
      <c r="Q332" s="416" t="s">
        <v>166</v>
      </c>
      <c r="R332" s="426">
        <f>IF(R330="",R331-R329,R331-R330)</f>
        <v>0</v>
      </c>
      <c r="S332" s="416" t="s">
        <v>166</v>
      </c>
      <c r="T332" s="426">
        <f>IF(T330="",T331-T329,T331-T330)</f>
        <v>0</v>
      </c>
      <c r="U332" s="416" t="s">
        <v>166</v>
      </c>
      <c r="V332" s="426">
        <f>IF(V330="",V331-V329,V331-V330)</f>
        <v>0</v>
      </c>
      <c r="W332" s="416" t="s">
        <v>166</v>
      </c>
      <c r="X332" s="426">
        <f>IF(X330="",X331-X329,X331-X330)</f>
        <v>0</v>
      </c>
      <c r="Y332" s="816"/>
      <c r="Z332" s="817"/>
      <c r="AA332" s="792"/>
      <c r="AB332" s="792"/>
      <c r="AC332" s="792"/>
      <c r="AD332" s="792"/>
      <c r="AE332" s="792"/>
      <c r="AF332" s="792"/>
    </row>
    <row r="333" spans="1:32" s="404" customFormat="1" ht="15" customHeight="1" x14ac:dyDescent="0.2">
      <c r="B333" s="824"/>
      <c r="C333" s="825"/>
      <c r="D333" s="792"/>
      <c r="E333" s="829"/>
      <c r="F333" s="832"/>
      <c r="G333" s="835"/>
      <c r="H333" s="829"/>
      <c r="I333" s="416" t="s">
        <v>165</v>
      </c>
      <c r="J333" s="415"/>
      <c r="K333" s="416" t="s">
        <v>164</v>
      </c>
      <c r="L333" s="415"/>
      <c r="M333" s="816"/>
      <c r="N333" s="817"/>
      <c r="O333" s="816"/>
      <c r="P333" s="817"/>
      <c r="Q333" s="816"/>
      <c r="R333" s="817"/>
      <c r="S333" s="816"/>
      <c r="T333" s="817"/>
      <c r="U333" s="816"/>
      <c r="V333" s="817"/>
      <c r="W333" s="816"/>
      <c r="X333" s="817"/>
      <c r="Y333" s="816"/>
      <c r="Z333" s="817"/>
      <c r="AA333" s="792"/>
      <c r="AB333" s="792"/>
      <c r="AC333" s="792"/>
      <c r="AD333" s="792"/>
      <c r="AE333" s="792"/>
      <c r="AF333" s="792"/>
    </row>
    <row r="334" spans="1:32" s="404" customFormat="1" ht="15" customHeight="1" x14ac:dyDescent="0.2">
      <c r="B334" s="826"/>
      <c r="C334" s="827"/>
      <c r="D334" s="793"/>
      <c r="E334" s="830"/>
      <c r="F334" s="833"/>
      <c r="G334" s="836"/>
      <c r="H334" s="830"/>
      <c r="I334" s="406" t="s">
        <v>158</v>
      </c>
      <c r="J334" s="451"/>
      <c r="K334" s="820"/>
      <c r="L334" s="821"/>
      <c r="M334" s="818"/>
      <c r="N334" s="819"/>
      <c r="O334" s="818"/>
      <c r="P334" s="819"/>
      <c r="Q334" s="818"/>
      <c r="R334" s="819"/>
      <c r="S334" s="818"/>
      <c r="T334" s="819"/>
      <c r="U334" s="818"/>
      <c r="V334" s="819"/>
      <c r="W334" s="818"/>
      <c r="X334" s="819"/>
      <c r="Y334" s="818"/>
      <c r="Z334" s="819"/>
      <c r="AA334" s="793"/>
      <c r="AB334" s="793"/>
      <c r="AC334" s="793"/>
      <c r="AD334" s="793"/>
      <c r="AE334" s="793"/>
      <c r="AF334" s="793"/>
    </row>
    <row r="335" spans="1:32" s="404" customFormat="1" ht="12.75" customHeight="1" x14ac:dyDescent="0.2">
      <c r="B335" s="822" t="s">
        <v>504</v>
      </c>
      <c r="C335" s="823"/>
      <c r="D335" s="791" t="s">
        <v>213</v>
      </c>
      <c r="E335" s="828" t="s">
        <v>228</v>
      </c>
      <c r="F335" s="831"/>
      <c r="G335" s="834"/>
      <c r="H335" s="828" t="s">
        <v>193</v>
      </c>
      <c r="I335" s="434" t="s">
        <v>184</v>
      </c>
      <c r="J335" s="438">
        <v>500000</v>
      </c>
      <c r="K335" s="434" t="s">
        <v>183</v>
      </c>
      <c r="L335" s="437"/>
      <c r="M335" s="434" t="s">
        <v>182</v>
      </c>
      <c r="N335" s="436">
        <f>J335</f>
        <v>500000</v>
      </c>
      <c r="O335" s="434" t="s">
        <v>181</v>
      </c>
      <c r="P335" s="435"/>
      <c r="Q335" s="434" t="s">
        <v>181</v>
      </c>
      <c r="R335" s="435"/>
      <c r="S335" s="434" t="s">
        <v>181</v>
      </c>
      <c r="T335" s="435"/>
      <c r="U335" s="434" t="s">
        <v>181</v>
      </c>
      <c r="V335" s="435"/>
      <c r="W335" s="434" t="s">
        <v>181</v>
      </c>
      <c r="X335" s="435"/>
      <c r="Y335" s="434" t="s">
        <v>180</v>
      </c>
      <c r="Z335" s="433"/>
      <c r="AA335" s="791" t="s">
        <v>503</v>
      </c>
      <c r="AB335" s="791" t="s">
        <v>503</v>
      </c>
      <c r="AC335" s="964" t="s">
        <v>503</v>
      </c>
      <c r="AD335" s="964" t="s">
        <v>503</v>
      </c>
      <c r="AE335" s="964" t="s">
        <v>503</v>
      </c>
      <c r="AF335" s="791" t="s">
        <v>503</v>
      </c>
    </row>
    <row r="336" spans="1:32" s="404" customFormat="1" ht="15" customHeight="1" x14ac:dyDescent="0.2">
      <c r="B336" s="824"/>
      <c r="C336" s="825"/>
      <c r="D336" s="792"/>
      <c r="E336" s="829"/>
      <c r="F336" s="832"/>
      <c r="G336" s="835"/>
      <c r="H336" s="829"/>
      <c r="I336" s="416" t="s">
        <v>179</v>
      </c>
      <c r="J336" s="432"/>
      <c r="K336" s="416" t="s">
        <v>177</v>
      </c>
      <c r="L336" s="415"/>
      <c r="M336" s="416" t="s">
        <v>176</v>
      </c>
      <c r="N336" s="428">
        <f>N335</f>
        <v>500000</v>
      </c>
      <c r="O336" s="416" t="s">
        <v>175</v>
      </c>
      <c r="P336" s="426"/>
      <c r="Q336" s="416" t="s">
        <v>175</v>
      </c>
      <c r="R336" s="426"/>
      <c r="S336" s="416" t="s">
        <v>175</v>
      </c>
      <c r="T336" s="426"/>
      <c r="U336" s="416" t="s">
        <v>175</v>
      </c>
      <c r="V336" s="426"/>
      <c r="W336" s="416" t="s">
        <v>175</v>
      </c>
      <c r="X336" s="426"/>
      <c r="Y336" s="416" t="s">
        <v>174</v>
      </c>
      <c r="Z336" s="430"/>
      <c r="AA336" s="792"/>
      <c r="AB336" s="792"/>
      <c r="AC336" s="965"/>
      <c r="AD336" s="965"/>
      <c r="AE336" s="965"/>
      <c r="AF336" s="792"/>
    </row>
    <row r="337" spans="1:32" s="404" customFormat="1" ht="39" customHeight="1" x14ac:dyDescent="0.2">
      <c r="B337" s="824"/>
      <c r="C337" s="825"/>
      <c r="D337" s="792"/>
      <c r="E337" s="829"/>
      <c r="F337" s="832"/>
      <c r="G337" s="835"/>
      <c r="H337" s="829"/>
      <c r="I337" s="416" t="s">
        <v>173</v>
      </c>
      <c r="J337" s="429"/>
      <c r="K337" s="416" t="s">
        <v>171</v>
      </c>
      <c r="L337" s="427"/>
      <c r="M337" s="416" t="s">
        <v>170</v>
      </c>
      <c r="N337" s="428"/>
      <c r="O337" s="416" t="s">
        <v>169</v>
      </c>
      <c r="P337" s="426"/>
      <c r="Q337" s="416" t="s">
        <v>169</v>
      </c>
      <c r="R337" s="426"/>
      <c r="S337" s="416" t="s">
        <v>169</v>
      </c>
      <c r="T337" s="426"/>
      <c r="U337" s="416" t="s">
        <v>169</v>
      </c>
      <c r="V337" s="426"/>
      <c r="W337" s="416" t="s">
        <v>169</v>
      </c>
      <c r="X337" s="426"/>
      <c r="Y337" s="816"/>
      <c r="Z337" s="817"/>
      <c r="AA337" s="792"/>
      <c r="AB337" s="792"/>
      <c r="AC337" s="965"/>
      <c r="AD337" s="965"/>
      <c r="AE337" s="965"/>
      <c r="AF337" s="792"/>
    </row>
    <row r="338" spans="1:32" s="404" customFormat="1" ht="15" customHeight="1" x14ac:dyDescent="0.2">
      <c r="B338" s="824"/>
      <c r="C338" s="825"/>
      <c r="D338" s="792"/>
      <c r="E338" s="829"/>
      <c r="F338" s="832"/>
      <c r="G338" s="835"/>
      <c r="H338" s="829"/>
      <c r="I338" s="416" t="s">
        <v>168</v>
      </c>
      <c r="J338" s="427"/>
      <c r="K338" s="416" t="s">
        <v>167</v>
      </c>
      <c r="L338" s="427"/>
      <c r="M338" s="816"/>
      <c r="N338" s="817"/>
      <c r="O338" s="416" t="s">
        <v>166</v>
      </c>
      <c r="P338" s="426">
        <f>IF(P336="",P337-P335,P337-P336)</f>
        <v>0</v>
      </c>
      <c r="Q338" s="416" t="s">
        <v>166</v>
      </c>
      <c r="R338" s="426">
        <f>IF(R336="",R337-R335,R337-R336)</f>
        <v>0</v>
      </c>
      <c r="S338" s="416" t="s">
        <v>166</v>
      </c>
      <c r="T338" s="426">
        <f>IF(T336="",T337-T335,T337-T336)</f>
        <v>0</v>
      </c>
      <c r="U338" s="416" t="s">
        <v>166</v>
      </c>
      <c r="V338" s="426">
        <f>IF(V336="",V337-V335,V337-V336)</f>
        <v>0</v>
      </c>
      <c r="W338" s="416" t="s">
        <v>166</v>
      </c>
      <c r="X338" s="426">
        <f>IF(X336="",X337-X335,X337-X336)</f>
        <v>0</v>
      </c>
      <c r="Y338" s="816"/>
      <c r="Z338" s="817"/>
      <c r="AA338" s="792"/>
      <c r="AB338" s="792"/>
      <c r="AC338" s="965"/>
      <c r="AD338" s="965"/>
      <c r="AE338" s="965"/>
      <c r="AF338" s="792"/>
    </row>
    <row r="339" spans="1:32" s="404" customFormat="1" ht="15" customHeight="1" x14ac:dyDescent="0.2">
      <c r="B339" s="824"/>
      <c r="C339" s="825"/>
      <c r="D339" s="792"/>
      <c r="E339" s="829"/>
      <c r="F339" s="832"/>
      <c r="G339" s="835"/>
      <c r="H339" s="829"/>
      <c r="I339" s="416" t="s">
        <v>165</v>
      </c>
      <c r="J339" s="415">
        <v>43614</v>
      </c>
      <c r="K339" s="416" t="s">
        <v>164</v>
      </c>
      <c r="L339" s="415"/>
      <c r="M339" s="816"/>
      <c r="N339" s="817"/>
      <c r="O339" s="816"/>
      <c r="P339" s="817"/>
      <c r="Q339" s="816"/>
      <c r="R339" s="817"/>
      <c r="S339" s="816"/>
      <c r="T339" s="817"/>
      <c r="U339" s="816"/>
      <c r="V339" s="817"/>
      <c r="W339" s="816"/>
      <c r="X339" s="817"/>
      <c r="Y339" s="816"/>
      <c r="Z339" s="817"/>
      <c r="AA339" s="792"/>
      <c r="AB339" s="792"/>
      <c r="AC339" s="965"/>
      <c r="AD339" s="965"/>
      <c r="AE339" s="965"/>
      <c r="AF339" s="792"/>
    </row>
    <row r="340" spans="1:32" s="404" customFormat="1" ht="15" customHeight="1" x14ac:dyDescent="0.2">
      <c r="B340" s="826"/>
      <c r="C340" s="827"/>
      <c r="D340" s="793"/>
      <c r="E340" s="830"/>
      <c r="F340" s="833"/>
      <c r="G340" s="836"/>
      <c r="H340" s="830"/>
      <c r="I340" s="406" t="s">
        <v>158</v>
      </c>
      <c r="J340" s="451"/>
      <c r="K340" s="820"/>
      <c r="L340" s="821"/>
      <c r="M340" s="818"/>
      <c r="N340" s="819"/>
      <c r="O340" s="818"/>
      <c r="P340" s="819"/>
      <c r="Q340" s="818"/>
      <c r="R340" s="819"/>
      <c r="S340" s="818"/>
      <c r="T340" s="819"/>
      <c r="U340" s="818"/>
      <c r="V340" s="819"/>
      <c r="W340" s="818"/>
      <c r="X340" s="819"/>
      <c r="Y340" s="818"/>
      <c r="Z340" s="819"/>
      <c r="AA340" s="793"/>
      <c r="AB340" s="793"/>
      <c r="AC340" s="966"/>
      <c r="AD340" s="966"/>
      <c r="AE340" s="966"/>
      <c r="AF340" s="793"/>
    </row>
    <row r="341" spans="1:32" s="404" customFormat="1" ht="12.75" customHeight="1" x14ac:dyDescent="0.2">
      <c r="B341" s="822" t="s">
        <v>539</v>
      </c>
      <c r="C341" s="823"/>
      <c r="D341" s="791" t="s">
        <v>213</v>
      </c>
      <c r="E341" s="828" t="s">
        <v>228</v>
      </c>
      <c r="F341" s="831"/>
      <c r="G341" s="834"/>
      <c r="H341" s="828"/>
      <c r="I341" s="434" t="s">
        <v>184</v>
      </c>
      <c r="J341" s="438">
        <v>500000</v>
      </c>
      <c r="K341" s="434" t="s">
        <v>183</v>
      </c>
      <c r="L341" s="437"/>
      <c r="M341" s="434" t="s">
        <v>182</v>
      </c>
      <c r="N341" s="436">
        <f>J341</f>
        <v>500000</v>
      </c>
      <c r="O341" s="434" t="s">
        <v>181</v>
      </c>
      <c r="P341" s="435"/>
      <c r="Q341" s="434" t="s">
        <v>181</v>
      </c>
      <c r="R341" s="435"/>
      <c r="S341" s="434" t="s">
        <v>181</v>
      </c>
      <c r="T341" s="435"/>
      <c r="U341" s="434" t="s">
        <v>181</v>
      </c>
      <c r="V341" s="435"/>
      <c r="W341" s="434" t="s">
        <v>181</v>
      </c>
      <c r="X341" s="435"/>
      <c r="Y341" s="434" t="s">
        <v>180</v>
      </c>
      <c r="Z341" s="433"/>
      <c r="AA341" s="791" t="s">
        <v>521</v>
      </c>
      <c r="AB341" s="791" t="s">
        <v>521</v>
      </c>
      <c r="AC341" s="791" t="s">
        <v>521</v>
      </c>
      <c r="AD341" s="791" t="s">
        <v>521</v>
      </c>
      <c r="AE341" s="791" t="s">
        <v>521</v>
      </c>
      <c r="AF341" s="791" t="s">
        <v>521</v>
      </c>
    </row>
    <row r="342" spans="1:32" s="404" customFormat="1" ht="15" customHeight="1" x14ac:dyDescent="0.2">
      <c r="B342" s="824"/>
      <c r="C342" s="825"/>
      <c r="D342" s="792"/>
      <c r="E342" s="829"/>
      <c r="F342" s="832"/>
      <c r="G342" s="835"/>
      <c r="H342" s="829"/>
      <c r="I342" s="416" t="s">
        <v>179</v>
      </c>
      <c r="J342" s="432"/>
      <c r="K342" s="416" t="s">
        <v>177</v>
      </c>
      <c r="L342" s="415"/>
      <c r="M342" s="416" t="s">
        <v>176</v>
      </c>
      <c r="N342" s="428">
        <f>N341</f>
        <v>500000</v>
      </c>
      <c r="O342" s="416" t="s">
        <v>175</v>
      </c>
      <c r="P342" s="426"/>
      <c r="Q342" s="416" t="s">
        <v>175</v>
      </c>
      <c r="R342" s="426"/>
      <c r="S342" s="416" t="s">
        <v>175</v>
      </c>
      <c r="T342" s="426"/>
      <c r="U342" s="416" t="s">
        <v>175</v>
      </c>
      <c r="V342" s="426"/>
      <c r="W342" s="416" t="s">
        <v>175</v>
      </c>
      <c r="X342" s="426"/>
      <c r="Y342" s="416" t="s">
        <v>174</v>
      </c>
      <c r="Z342" s="430"/>
      <c r="AA342" s="792"/>
      <c r="AB342" s="792"/>
      <c r="AC342" s="792"/>
      <c r="AD342" s="792"/>
      <c r="AE342" s="792"/>
      <c r="AF342" s="792"/>
    </row>
    <row r="343" spans="1:32" s="404" customFormat="1" ht="39" customHeight="1" x14ac:dyDescent="0.2">
      <c r="B343" s="824"/>
      <c r="C343" s="825"/>
      <c r="D343" s="792"/>
      <c r="E343" s="829"/>
      <c r="F343" s="832"/>
      <c r="G343" s="835"/>
      <c r="H343" s="829"/>
      <c r="I343" s="416" t="s">
        <v>173</v>
      </c>
      <c r="J343" s="429"/>
      <c r="K343" s="416" t="s">
        <v>171</v>
      </c>
      <c r="L343" s="427"/>
      <c r="M343" s="416" t="s">
        <v>170</v>
      </c>
      <c r="N343" s="428"/>
      <c r="O343" s="416" t="s">
        <v>169</v>
      </c>
      <c r="P343" s="426"/>
      <c r="Q343" s="416" t="s">
        <v>169</v>
      </c>
      <c r="R343" s="426"/>
      <c r="S343" s="416" t="s">
        <v>169</v>
      </c>
      <c r="T343" s="426"/>
      <c r="U343" s="416" t="s">
        <v>169</v>
      </c>
      <c r="V343" s="426"/>
      <c r="W343" s="416" t="s">
        <v>169</v>
      </c>
      <c r="X343" s="426"/>
      <c r="Y343" s="816"/>
      <c r="Z343" s="817"/>
      <c r="AA343" s="792"/>
      <c r="AB343" s="792"/>
      <c r="AC343" s="792"/>
      <c r="AD343" s="792"/>
      <c r="AE343" s="792"/>
      <c r="AF343" s="792"/>
    </row>
    <row r="344" spans="1:32" s="404" customFormat="1" ht="15" customHeight="1" x14ac:dyDescent="0.2">
      <c r="B344" s="824"/>
      <c r="C344" s="825"/>
      <c r="D344" s="792"/>
      <c r="E344" s="829"/>
      <c r="F344" s="832"/>
      <c r="G344" s="835"/>
      <c r="H344" s="829"/>
      <c r="I344" s="416" t="s">
        <v>168</v>
      </c>
      <c r="J344" s="427"/>
      <c r="K344" s="416" t="s">
        <v>167</v>
      </c>
      <c r="L344" s="427"/>
      <c r="M344" s="816"/>
      <c r="N344" s="817"/>
      <c r="O344" s="416" t="s">
        <v>166</v>
      </c>
      <c r="P344" s="426">
        <f>IF(P342="",P343-P341,P343-P342)</f>
        <v>0</v>
      </c>
      <c r="Q344" s="416" t="s">
        <v>166</v>
      </c>
      <c r="R344" s="426">
        <f>IF(R342="",R343-R341,R343-R342)</f>
        <v>0</v>
      </c>
      <c r="S344" s="416" t="s">
        <v>166</v>
      </c>
      <c r="T344" s="426">
        <f>IF(T342="",T343-T341,T343-T342)</f>
        <v>0</v>
      </c>
      <c r="U344" s="416" t="s">
        <v>166</v>
      </c>
      <c r="V344" s="426">
        <f>IF(V342="",V343-V341,V343-V342)</f>
        <v>0</v>
      </c>
      <c r="W344" s="416" t="s">
        <v>166</v>
      </c>
      <c r="X344" s="426">
        <f>IF(X342="",X343-X341,X343-X342)</f>
        <v>0</v>
      </c>
      <c r="Y344" s="816"/>
      <c r="Z344" s="817"/>
      <c r="AA344" s="792"/>
      <c r="AB344" s="792"/>
      <c r="AC344" s="792"/>
      <c r="AD344" s="792"/>
      <c r="AE344" s="792"/>
      <c r="AF344" s="792"/>
    </row>
    <row r="345" spans="1:32" s="404" customFormat="1" ht="15" customHeight="1" x14ac:dyDescent="0.2">
      <c r="B345" s="824"/>
      <c r="C345" s="825"/>
      <c r="D345" s="792"/>
      <c r="E345" s="829"/>
      <c r="F345" s="832"/>
      <c r="G345" s="835"/>
      <c r="H345" s="829"/>
      <c r="I345" s="416" t="s">
        <v>165</v>
      </c>
      <c r="J345" s="415"/>
      <c r="K345" s="416" t="s">
        <v>164</v>
      </c>
      <c r="L345" s="415"/>
      <c r="M345" s="816"/>
      <c r="N345" s="817"/>
      <c r="O345" s="816"/>
      <c r="P345" s="817"/>
      <c r="Q345" s="816"/>
      <c r="R345" s="817"/>
      <c r="S345" s="816"/>
      <c r="T345" s="817"/>
      <c r="U345" s="816"/>
      <c r="V345" s="817"/>
      <c r="W345" s="816"/>
      <c r="X345" s="817"/>
      <c r="Y345" s="816"/>
      <c r="Z345" s="817"/>
      <c r="AA345" s="792"/>
      <c r="AB345" s="792"/>
      <c r="AC345" s="792"/>
      <c r="AD345" s="792"/>
      <c r="AE345" s="792"/>
      <c r="AF345" s="792"/>
    </row>
    <row r="346" spans="1:32" s="404" customFormat="1" ht="15" customHeight="1" x14ac:dyDescent="0.2">
      <c r="B346" s="826"/>
      <c r="C346" s="827"/>
      <c r="D346" s="793"/>
      <c r="E346" s="830"/>
      <c r="F346" s="833"/>
      <c r="G346" s="836"/>
      <c r="H346" s="830"/>
      <c r="I346" s="406" t="s">
        <v>158</v>
      </c>
      <c r="J346" s="451"/>
      <c r="K346" s="820"/>
      <c r="L346" s="821"/>
      <c r="M346" s="818"/>
      <c r="N346" s="819"/>
      <c r="O346" s="818"/>
      <c r="P346" s="819"/>
      <c r="Q346" s="818"/>
      <c r="R346" s="819"/>
      <c r="S346" s="818"/>
      <c r="T346" s="819"/>
      <c r="U346" s="818"/>
      <c r="V346" s="819"/>
      <c r="W346" s="818"/>
      <c r="X346" s="819"/>
      <c r="Y346" s="818"/>
      <c r="Z346" s="819"/>
      <c r="AA346" s="793"/>
      <c r="AB346" s="793"/>
      <c r="AC346" s="793"/>
      <c r="AD346" s="793"/>
      <c r="AE346" s="793"/>
      <c r="AF346" s="793"/>
    </row>
    <row r="347" spans="1:32" s="404" customFormat="1" ht="12.75" customHeight="1" x14ac:dyDescent="0.2">
      <c r="A347" s="402"/>
      <c r="B347" s="822" t="s">
        <v>1711</v>
      </c>
      <c r="C347" s="823"/>
      <c r="D347" s="791" t="s">
        <v>1932</v>
      </c>
      <c r="E347" s="828" t="s">
        <v>983</v>
      </c>
      <c r="F347" s="831"/>
      <c r="G347" s="834"/>
      <c r="H347" s="828"/>
      <c r="I347" s="434" t="s">
        <v>184</v>
      </c>
      <c r="J347" s="438">
        <v>1500000</v>
      </c>
      <c r="K347" s="434" t="s">
        <v>183</v>
      </c>
      <c r="L347" s="437"/>
      <c r="M347" s="434" t="s">
        <v>182</v>
      </c>
      <c r="N347" s="436">
        <f>J347</f>
        <v>1500000</v>
      </c>
      <c r="O347" s="434" t="s">
        <v>181</v>
      </c>
      <c r="P347" s="435"/>
      <c r="Q347" s="434" t="s">
        <v>181</v>
      </c>
      <c r="R347" s="435"/>
      <c r="S347" s="434" t="s">
        <v>181</v>
      </c>
      <c r="T347" s="435"/>
      <c r="U347" s="434" t="s">
        <v>181</v>
      </c>
      <c r="V347" s="435"/>
      <c r="W347" s="434" t="s">
        <v>181</v>
      </c>
      <c r="X347" s="435"/>
      <c r="Y347" s="434" t="s">
        <v>180</v>
      </c>
      <c r="Z347" s="433"/>
      <c r="AA347" s="791" t="s">
        <v>982</v>
      </c>
      <c r="AB347" s="791" t="s">
        <v>982</v>
      </c>
      <c r="AC347" s="791" t="s">
        <v>982</v>
      </c>
      <c r="AD347" s="791" t="s">
        <v>982</v>
      </c>
      <c r="AE347" s="791" t="s">
        <v>982</v>
      </c>
      <c r="AF347" s="791" t="s">
        <v>1710</v>
      </c>
    </row>
    <row r="348" spans="1:32" s="404" customFormat="1" ht="15" customHeight="1" x14ac:dyDescent="0.2">
      <c r="A348" s="402"/>
      <c r="B348" s="824"/>
      <c r="C348" s="825"/>
      <c r="D348" s="792"/>
      <c r="E348" s="829"/>
      <c r="F348" s="832"/>
      <c r="G348" s="835"/>
      <c r="H348" s="829"/>
      <c r="I348" s="416" t="s">
        <v>179</v>
      </c>
      <c r="J348" s="432"/>
      <c r="K348" s="416" t="s">
        <v>177</v>
      </c>
      <c r="L348" s="415">
        <f>L347+L350</f>
        <v>0</v>
      </c>
      <c r="M348" s="416" t="s">
        <v>176</v>
      </c>
      <c r="N348" s="428">
        <f>N347</f>
        <v>1500000</v>
      </c>
      <c r="O348" s="416" t="s">
        <v>175</v>
      </c>
      <c r="P348" s="426"/>
      <c r="Q348" s="416" t="s">
        <v>175</v>
      </c>
      <c r="R348" s="426"/>
      <c r="S348" s="416" t="s">
        <v>175</v>
      </c>
      <c r="T348" s="426"/>
      <c r="U348" s="416" t="s">
        <v>175</v>
      </c>
      <c r="V348" s="426"/>
      <c r="W348" s="416" t="s">
        <v>175</v>
      </c>
      <c r="X348" s="426"/>
      <c r="Y348" s="416" t="s">
        <v>174</v>
      </c>
      <c r="Z348" s="430"/>
      <c r="AA348" s="792"/>
      <c r="AB348" s="792"/>
      <c r="AC348" s="792"/>
      <c r="AD348" s="792"/>
      <c r="AE348" s="792"/>
      <c r="AF348" s="792"/>
    </row>
    <row r="349" spans="1:32" s="404" customFormat="1" x14ac:dyDescent="0.2">
      <c r="A349" s="402"/>
      <c r="B349" s="824"/>
      <c r="C349" s="825"/>
      <c r="D349" s="792"/>
      <c r="E349" s="829"/>
      <c r="F349" s="832"/>
      <c r="G349" s="835"/>
      <c r="H349" s="829"/>
      <c r="I349" s="416" t="s">
        <v>173</v>
      </c>
      <c r="J349" s="429"/>
      <c r="K349" s="416" t="s">
        <v>171</v>
      </c>
      <c r="L349" s="427"/>
      <c r="M349" s="416" t="s">
        <v>170</v>
      </c>
      <c r="N349" s="428"/>
      <c r="O349" s="416" t="s">
        <v>169</v>
      </c>
      <c r="P349" s="426"/>
      <c r="Q349" s="416" t="s">
        <v>169</v>
      </c>
      <c r="R349" s="426"/>
      <c r="S349" s="416" t="s">
        <v>169</v>
      </c>
      <c r="T349" s="426"/>
      <c r="U349" s="416" t="s">
        <v>169</v>
      </c>
      <c r="V349" s="426"/>
      <c r="W349" s="416" t="s">
        <v>169</v>
      </c>
      <c r="X349" s="426"/>
      <c r="Y349" s="816"/>
      <c r="Z349" s="817"/>
      <c r="AA349" s="792"/>
      <c r="AB349" s="792"/>
      <c r="AC349" s="792"/>
      <c r="AD349" s="792"/>
      <c r="AE349" s="792"/>
      <c r="AF349" s="792"/>
    </row>
    <row r="350" spans="1:32" s="404" customFormat="1" ht="15" customHeight="1" x14ac:dyDescent="0.2">
      <c r="A350" s="402"/>
      <c r="B350" s="824"/>
      <c r="C350" s="825"/>
      <c r="D350" s="792"/>
      <c r="E350" s="829"/>
      <c r="F350" s="832"/>
      <c r="G350" s="835"/>
      <c r="H350" s="829"/>
      <c r="I350" s="416" t="s">
        <v>168</v>
      </c>
      <c r="J350" s="427"/>
      <c r="K350" s="416" t="s">
        <v>167</v>
      </c>
      <c r="L350" s="427"/>
      <c r="M350" s="816"/>
      <c r="N350" s="817"/>
      <c r="O350" s="416" t="s">
        <v>166</v>
      </c>
      <c r="P350" s="426">
        <f>IF(P348="",P349-P347,P349-P348)</f>
        <v>0</v>
      </c>
      <c r="Q350" s="416" t="s">
        <v>166</v>
      </c>
      <c r="R350" s="426">
        <f>IF(R348="",R349-R347,R349-R348)</f>
        <v>0</v>
      </c>
      <c r="S350" s="416" t="s">
        <v>166</v>
      </c>
      <c r="T350" s="426">
        <f>IF(T348="",T349-T347,T349-T348)</f>
        <v>0</v>
      </c>
      <c r="U350" s="416" t="s">
        <v>166</v>
      </c>
      <c r="V350" s="426">
        <f>IF(V348="",V349-V347,V349-V348)</f>
        <v>0</v>
      </c>
      <c r="W350" s="416" t="s">
        <v>166</v>
      </c>
      <c r="X350" s="426">
        <f>IF(X348="",X349-X347,X349-X348)</f>
        <v>0</v>
      </c>
      <c r="Y350" s="816"/>
      <c r="Z350" s="817"/>
      <c r="AA350" s="792"/>
      <c r="AB350" s="792"/>
      <c r="AC350" s="792"/>
      <c r="AD350" s="792"/>
      <c r="AE350" s="792"/>
      <c r="AF350" s="792"/>
    </row>
    <row r="351" spans="1:32" s="404" customFormat="1" ht="15" customHeight="1" x14ac:dyDescent="0.2">
      <c r="A351" s="402"/>
      <c r="B351" s="824"/>
      <c r="C351" s="825"/>
      <c r="D351" s="792"/>
      <c r="E351" s="829"/>
      <c r="F351" s="832"/>
      <c r="G351" s="835"/>
      <c r="H351" s="829"/>
      <c r="I351" s="416" t="s">
        <v>165</v>
      </c>
      <c r="J351" s="415"/>
      <c r="K351" s="416" t="s">
        <v>164</v>
      </c>
      <c r="L351" s="415"/>
      <c r="M351" s="816"/>
      <c r="N351" s="817"/>
      <c r="O351" s="816"/>
      <c r="P351" s="817"/>
      <c r="Q351" s="816"/>
      <c r="R351" s="817"/>
      <c r="S351" s="816"/>
      <c r="T351" s="817"/>
      <c r="U351" s="816"/>
      <c r="V351" s="817"/>
      <c r="W351" s="816"/>
      <c r="X351" s="817"/>
      <c r="Y351" s="816"/>
      <c r="Z351" s="817"/>
      <c r="AA351" s="792"/>
      <c r="AB351" s="792"/>
      <c r="AC351" s="792"/>
      <c r="AD351" s="792"/>
      <c r="AE351" s="792"/>
      <c r="AF351" s="792"/>
    </row>
    <row r="352" spans="1:32" s="404" customFormat="1" ht="20.25" customHeight="1" x14ac:dyDescent="0.2">
      <c r="A352" s="402"/>
      <c r="B352" s="826"/>
      <c r="C352" s="827"/>
      <c r="D352" s="793"/>
      <c r="E352" s="830"/>
      <c r="F352" s="833"/>
      <c r="G352" s="836"/>
      <c r="H352" s="830"/>
      <c r="I352" s="406" t="s">
        <v>158</v>
      </c>
      <c r="J352" s="451"/>
      <c r="K352" s="820"/>
      <c r="L352" s="821"/>
      <c r="M352" s="818"/>
      <c r="N352" s="819"/>
      <c r="O352" s="818"/>
      <c r="P352" s="819"/>
      <c r="Q352" s="818"/>
      <c r="R352" s="819"/>
      <c r="S352" s="818"/>
      <c r="T352" s="819"/>
      <c r="U352" s="818"/>
      <c r="V352" s="819"/>
      <c r="W352" s="818"/>
      <c r="X352" s="819"/>
      <c r="Y352" s="818"/>
      <c r="Z352" s="819"/>
      <c r="AA352" s="793"/>
      <c r="AB352" s="793"/>
      <c r="AC352" s="793"/>
      <c r="AD352" s="793"/>
      <c r="AE352" s="793"/>
      <c r="AF352" s="793"/>
    </row>
    <row r="353" spans="1:32" s="404" customFormat="1" ht="12.75" customHeight="1" x14ac:dyDescent="0.2">
      <c r="A353" s="402"/>
      <c r="B353" s="822" t="s">
        <v>1714</v>
      </c>
      <c r="C353" s="823"/>
      <c r="D353" s="791" t="s">
        <v>1932</v>
      </c>
      <c r="E353" s="828" t="s">
        <v>983</v>
      </c>
      <c r="F353" s="831"/>
      <c r="G353" s="834"/>
      <c r="H353" s="828"/>
      <c r="I353" s="434" t="s">
        <v>184</v>
      </c>
      <c r="J353" s="438">
        <v>1500000</v>
      </c>
      <c r="K353" s="434" t="s">
        <v>183</v>
      </c>
      <c r="L353" s="437"/>
      <c r="M353" s="434" t="s">
        <v>182</v>
      </c>
      <c r="N353" s="436">
        <f>J353</f>
        <v>1500000</v>
      </c>
      <c r="O353" s="434" t="s">
        <v>181</v>
      </c>
      <c r="P353" s="435"/>
      <c r="Q353" s="434" t="s">
        <v>181</v>
      </c>
      <c r="R353" s="435"/>
      <c r="S353" s="434" t="s">
        <v>181</v>
      </c>
      <c r="T353" s="435"/>
      <c r="U353" s="434" t="s">
        <v>181</v>
      </c>
      <c r="V353" s="435"/>
      <c r="W353" s="434" t="s">
        <v>181</v>
      </c>
      <c r="X353" s="435"/>
      <c r="Y353" s="434" t="s">
        <v>180</v>
      </c>
      <c r="Z353" s="433"/>
      <c r="AA353" s="791" t="s">
        <v>982</v>
      </c>
      <c r="AB353" s="791" t="s">
        <v>982</v>
      </c>
      <c r="AC353" s="791" t="s">
        <v>982</v>
      </c>
      <c r="AD353" s="791" t="s">
        <v>982</v>
      </c>
      <c r="AE353" s="791" t="s">
        <v>982</v>
      </c>
      <c r="AF353" s="953" t="s">
        <v>2136</v>
      </c>
    </row>
    <row r="354" spans="1:32" s="404" customFormat="1" ht="15" customHeight="1" x14ac:dyDescent="0.2">
      <c r="A354" s="402"/>
      <c r="B354" s="824"/>
      <c r="C354" s="825"/>
      <c r="D354" s="792"/>
      <c r="E354" s="829"/>
      <c r="F354" s="832"/>
      <c r="G354" s="835"/>
      <c r="H354" s="829"/>
      <c r="I354" s="416" t="s">
        <v>179</v>
      </c>
      <c r="J354" s="432"/>
      <c r="K354" s="416" t="s">
        <v>177</v>
      </c>
      <c r="L354" s="415">
        <f>L353+L356</f>
        <v>0</v>
      </c>
      <c r="M354" s="416" t="s">
        <v>176</v>
      </c>
      <c r="N354" s="428">
        <f>N353</f>
        <v>1500000</v>
      </c>
      <c r="O354" s="416" t="s">
        <v>175</v>
      </c>
      <c r="P354" s="426"/>
      <c r="Q354" s="416" t="s">
        <v>175</v>
      </c>
      <c r="R354" s="426"/>
      <c r="S354" s="416" t="s">
        <v>175</v>
      </c>
      <c r="T354" s="426"/>
      <c r="U354" s="416" t="s">
        <v>175</v>
      </c>
      <c r="V354" s="426"/>
      <c r="W354" s="416" t="s">
        <v>175</v>
      </c>
      <c r="X354" s="426"/>
      <c r="Y354" s="416" t="s">
        <v>174</v>
      </c>
      <c r="Z354" s="430"/>
      <c r="AA354" s="792"/>
      <c r="AB354" s="792"/>
      <c r="AC354" s="792"/>
      <c r="AD354" s="792"/>
      <c r="AE354" s="792"/>
      <c r="AF354" s="792"/>
    </row>
    <row r="355" spans="1:32" s="404" customFormat="1" x14ac:dyDescent="0.2">
      <c r="A355" s="402"/>
      <c r="B355" s="824"/>
      <c r="C355" s="825"/>
      <c r="D355" s="792"/>
      <c r="E355" s="829"/>
      <c r="F355" s="832"/>
      <c r="G355" s="835"/>
      <c r="H355" s="829"/>
      <c r="I355" s="416" t="s">
        <v>173</v>
      </c>
      <c r="J355" s="429"/>
      <c r="K355" s="416" t="s">
        <v>171</v>
      </c>
      <c r="L355" s="427"/>
      <c r="M355" s="416" t="s">
        <v>170</v>
      </c>
      <c r="N355" s="428"/>
      <c r="O355" s="416" t="s">
        <v>169</v>
      </c>
      <c r="P355" s="426"/>
      <c r="Q355" s="416" t="s">
        <v>169</v>
      </c>
      <c r="R355" s="426"/>
      <c r="S355" s="416" t="s">
        <v>169</v>
      </c>
      <c r="T355" s="426"/>
      <c r="U355" s="416" t="s">
        <v>169</v>
      </c>
      <c r="V355" s="426"/>
      <c r="W355" s="416" t="s">
        <v>169</v>
      </c>
      <c r="X355" s="426"/>
      <c r="Y355" s="816"/>
      <c r="Z355" s="817"/>
      <c r="AA355" s="792"/>
      <c r="AB355" s="792"/>
      <c r="AC355" s="792"/>
      <c r="AD355" s="792"/>
      <c r="AE355" s="792"/>
      <c r="AF355" s="792"/>
    </row>
    <row r="356" spans="1:32" s="404" customFormat="1" ht="15" customHeight="1" x14ac:dyDescent="0.2">
      <c r="A356" s="402"/>
      <c r="B356" s="824"/>
      <c r="C356" s="825"/>
      <c r="D356" s="792"/>
      <c r="E356" s="829"/>
      <c r="F356" s="832"/>
      <c r="G356" s="835"/>
      <c r="H356" s="829"/>
      <c r="I356" s="416" t="s">
        <v>168</v>
      </c>
      <c r="J356" s="427"/>
      <c r="K356" s="416" t="s">
        <v>167</v>
      </c>
      <c r="L356" s="427"/>
      <c r="M356" s="816"/>
      <c r="N356" s="817"/>
      <c r="O356" s="416" t="s">
        <v>166</v>
      </c>
      <c r="P356" s="426">
        <f>IF(P354="",P355-P353,P355-P354)</f>
        <v>0</v>
      </c>
      <c r="Q356" s="416" t="s">
        <v>166</v>
      </c>
      <c r="R356" s="426">
        <f>IF(R354="",R355-R353,R355-R354)</f>
        <v>0</v>
      </c>
      <c r="S356" s="416" t="s">
        <v>166</v>
      </c>
      <c r="T356" s="426">
        <f>IF(T354="",T355-T353,T355-T354)</f>
        <v>0</v>
      </c>
      <c r="U356" s="416" t="s">
        <v>166</v>
      </c>
      <c r="V356" s="426">
        <f>IF(V354="",V355-V353,V355-V354)</f>
        <v>0</v>
      </c>
      <c r="W356" s="416" t="s">
        <v>166</v>
      </c>
      <c r="X356" s="426">
        <f>IF(X354="",X355-X353,X355-X354)</f>
        <v>0</v>
      </c>
      <c r="Y356" s="816"/>
      <c r="Z356" s="817"/>
      <c r="AA356" s="792"/>
      <c r="AB356" s="792"/>
      <c r="AC356" s="792"/>
      <c r="AD356" s="792"/>
      <c r="AE356" s="792"/>
      <c r="AF356" s="792"/>
    </row>
    <row r="357" spans="1:32" s="404" customFormat="1" ht="15" customHeight="1" x14ac:dyDescent="0.2">
      <c r="A357" s="402"/>
      <c r="B357" s="824"/>
      <c r="C357" s="825"/>
      <c r="D357" s="792"/>
      <c r="E357" s="829"/>
      <c r="F357" s="832"/>
      <c r="G357" s="835"/>
      <c r="H357" s="829"/>
      <c r="I357" s="416" t="s">
        <v>165</v>
      </c>
      <c r="J357" s="415"/>
      <c r="K357" s="416" t="s">
        <v>164</v>
      </c>
      <c r="L357" s="415"/>
      <c r="M357" s="816"/>
      <c r="N357" s="817"/>
      <c r="O357" s="816"/>
      <c r="P357" s="817"/>
      <c r="Q357" s="816"/>
      <c r="R357" s="817"/>
      <c r="S357" s="816"/>
      <c r="T357" s="817"/>
      <c r="U357" s="816"/>
      <c r="V357" s="817"/>
      <c r="W357" s="816"/>
      <c r="X357" s="817"/>
      <c r="Y357" s="816"/>
      <c r="Z357" s="817"/>
      <c r="AA357" s="792"/>
      <c r="AB357" s="792"/>
      <c r="AC357" s="792"/>
      <c r="AD357" s="792"/>
      <c r="AE357" s="792"/>
      <c r="AF357" s="792"/>
    </row>
    <row r="358" spans="1:32" s="404" customFormat="1" ht="15" customHeight="1" x14ac:dyDescent="0.2">
      <c r="A358" s="402"/>
      <c r="B358" s="826"/>
      <c r="C358" s="827"/>
      <c r="D358" s="793"/>
      <c r="E358" s="830"/>
      <c r="F358" s="833"/>
      <c r="G358" s="836"/>
      <c r="H358" s="830"/>
      <c r="I358" s="406" t="s">
        <v>158</v>
      </c>
      <c r="J358" s="451"/>
      <c r="K358" s="820"/>
      <c r="L358" s="821"/>
      <c r="M358" s="818"/>
      <c r="N358" s="819"/>
      <c r="O358" s="818"/>
      <c r="P358" s="819"/>
      <c r="Q358" s="818"/>
      <c r="R358" s="819"/>
      <c r="S358" s="818"/>
      <c r="T358" s="819"/>
      <c r="U358" s="818"/>
      <c r="V358" s="819"/>
      <c r="W358" s="818"/>
      <c r="X358" s="819"/>
      <c r="Y358" s="818"/>
      <c r="Z358" s="819"/>
      <c r="AA358" s="793"/>
      <c r="AB358" s="793"/>
      <c r="AC358" s="793"/>
      <c r="AD358" s="793"/>
      <c r="AE358" s="793"/>
      <c r="AF358" s="793"/>
    </row>
    <row r="359" spans="1:32" ht="12.75" customHeight="1" x14ac:dyDescent="0.2">
      <c r="B359" s="822" t="s">
        <v>974</v>
      </c>
      <c r="C359" s="823"/>
      <c r="D359" s="791" t="s">
        <v>2044</v>
      </c>
      <c r="E359" s="828" t="s">
        <v>219</v>
      </c>
      <c r="F359" s="831"/>
      <c r="G359" s="834"/>
      <c r="H359" s="828"/>
      <c r="I359" s="434" t="s">
        <v>184</v>
      </c>
      <c r="J359" s="438">
        <v>2000000</v>
      </c>
      <c r="K359" s="434" t="s">
        <v>183</v>
      </c>
      <c r="L359" s="437"/>
      <c r="M359" s="434" t="s">
        <v>182</v>
      </c>
      <c r="N359" s="436">
        <f>J359</f>
        <v>2000000</v>
      </c>
      <c r="O359" s="434" t="s">
        <v>181</v>
      </c>
      <c r="P359" s="435"/>
      <c r="Q359" s="434" t="s">
        <v>181</v>
      </c>
      <c r="R359" s="435"/>
      <c r="S359" s="434" t="s">
        <v>181</v>
      </c>
      <c r="T359" s="435"/>
      <c r="U359" s="434" t="s">
        <v>181</v>
      </c>
      <c r="V359" s="435"/>
      <c r="W359" s="434" t="s">
        <v>181</v>
      </c>
      <c r="X359" s="435"/>
      <c r="Y359" s="434" t="s">
        <v>180</v>
      </c>
      <c r="Z359" s="433"/>
      <c r="AA359" s="791" t="s">
        <v>240</v>
      </c>
      <c r="AB359" s="791" t="s">
        <v>240</v>
      </c>
      <c r="AC359" s="791" t="s">
        <v>240</v>
      </c>
      <c r="AD359" s="791" t="s">
        <v>240</v>
      </c>
      <c r="AE359" s="791" t="s">
        <v>240</v>
      </c>
      <c r="AF359" s="791" t="s">
        <v>240</v>
      </c>
    </row>
    <row r="360" spans="1:32" ht="15" customHeight="1" x14ac:dyDescent="0.2">
      <c r="B360" s="824"/>
      <c r="C360" s="825"/>
      <c r="D360" s="792"/>
      <c r="E360" s="829"/>
      <c r="F360" s="832"/>
      <c r="G360" s="835"/>
      <c r="H360" s="829"/>
      <c r="I360" s="416" t="s">
        <v>179</v>
      </c>
      <c r="J360" s="432"/>
      <c r="K360" s="416" t="s">
        <v>177</v>
      </c>
      <c r="L360" s="415">
        <f>L359+L362</f>
        <v>0</v>
      </c>
      <c r="M360" s="416" t="s">
        <v>176</v>
      </c>
      <c r="N360" s="428">
        <f>N359</f>
        <v>2000000</v>
      </c>
      <c r="O360" s="416" t="s">
        <v>175</v>
      </c>
      <c r="P360" s="426"/>
      <c r="Q360" s="416" t="s">
        <v>175</v>
      </c>
      <c r="R360" s="426"/>
      <c r="S360" s="416" t="s">
        <v>175</v>
      </c>
      <c r="T360" s="426"/>
      <c r="U360" s="416" t="s">
        <v>175</v>
      </c>
      <c r="V360" s="426"/>
      <c r="W360" s="416" t="s">
        <v>175</v>
      </c>
      <c r="X360" s="426"/>
      <c r="Y360" s="416" t="s">
        <v>174</v>
      </c>
      <c r="Z360" s="430"/>
      <c r="AA360" s="792"/>
      <c r="AB360" s="792"/>
      <c r="AC360" s="792"/>
      <c r="AD360" s="792"/>
      <c r="AE360" s="792"/>
      <c r="AF360" s="792"/>
    </row>
    <row r="361" spans="1:32" x14ac:dyDescent="0.2">
      <c r="B361" s="824"/>
      <c r="C361" s="825"/>
      <c r="D361" s="792"/>
      <c r="E361" s="829"/>
      <c r="F361" s="832"/>
      <c r="G361" s="835"/>
      <c r="H361" s="829"/>
      <c r="I361" s="416" t="s">
        <v>173</v>
      </c>
      <c r="J361" s="429"/>
      <c r="K361" s="416" t="s">
        <v>171</v>
      </c>
      <c r="L361" s="427"/>
      <c r="M361" s="416" t="s">
        <v>170</v>
      </c>
      <c r="N361" s="428"/>
      <c r="O361" s="416" t="s">
        <v>169</v>
      </c>
      <c r="P361" s="426"/>
      <c r="Q361" s="416" t="s">
        <v>169</v>
      </c>
      <c r="R361" s="426"/>
      <c r="S361" s="416" t="s">
        <v>169</v>
      </c>
      <c r="T361" s="426"/>
      <c r="U361" s="416" t="s">
        <v>169</v>
      </c>
      <c r="V361" s="426"/>
      <c r="W361" s="416" t="s">
        <v>169</v>
      </c>
      <c r="X361" s="426"/>
      <c r="Y361" s="816"/>
      <c r="Z361" s="817"/>
      <c r="AA361" s="792"/>
      <c r="AB361" s="792"/>
      <c r="AC361" s="792"/>
      <c r="AD361" s="792"/>
      <c r="AE361" s="792"/>
      <c r="AF361" s="792"/>
    </row>
    <row r="362" spans="1:32" ht="15" customHeight="1" x14ac:dyDescent="0.2">
      <c r="B362" s="824"/>
      <c r="C362" s="825"/>
      <c r="D362" s="792"/>
      <c r="E362" s="829"/>
      <c r="F362" s="832"/>
      <c r="G362" s="835"/>
      <c r="H362" s="829"/>
      <c r="I362" s="416" t="s">
        <v>168</v>
      </c>
      <c r="J362" s="427"/>
      <c r="K362" s="416" t="s">
        <v>167</v>
      </c>
      <c r="L362" s="427"/>
      <c r="M362" s="816"/>
      <c r="N362" s="817"/>
      <c r="O362" s="416" t="s">
        <v>166</v>
      </c>
      <c r="P362" s="426">
        <f>IF(P360="",P361-P359,P361-P360)</f>
        <v>0</v>
      </c>
      <c r="Q362" s="416" t="s">
        <v>166</v>
      </c>
      <c r="R362" s="426">
        <f>IF(R360="",R361-R359,R361-R360)</f>
        <v>0</v>
      </c>
      <c r="S362" s="416" t="s">
        <v>166</v>
      </c>
      <c r="T362" s="426">
        <f>IF(T360="",T361-T359,T361-T360)</f>
        <v>0</v>
      </c>
      <c r="U362" s="416" t="s">
        <v>166</v>
      </c>
      <c r="V362" s="426">
        <f>IF(V360="",V361-V359,V361-V360)</f>
        <v>0</v>
      </c>
      <c r="W362" s="416" t="s">
        <v>166</v>
      </c>
      <c r="X362" s="426">
        <f>IF(X360="",X361-X359,X361-X360)</f>
        <v>0</v>
      </c>
      <c r="Y362" s="816"/>
      <c r="Z362" s="817"/>
      <c r="AA362" s="792"/>
      <c r="AB362" s="792"/>
      <c r="AC362" s="792"/>
      <c r="AD362" s="792"/>
      <c r="AE362" s="792"/>
      <c r="AF362" s="792"/>
    </row>
    <row r="363" spans="1:32" ht="15" customHeight="1" x14ac:dyDescent="0.2">
      <c r="B363" s="824"/>
      <c r="C363" s="825"/>
      <c r="D363" s="792"/>
      <c r="E363" s="829"/>
      <c r="F363" s="832"/>
      <c r="G363" s="835"/>
      <c r="H363" s="829"/>
      <c r="I363" s="416" t="s">
        <v>165</v>
      </c>
      <c r="J363" s="415"/>
      <c r="K363" s="416" t="s">
        <v>164</v>
      </c>
      <c r="L363" s="415"/>
      <c r="M363" s="816"/>
      <c r="N363" s="817"/>
      <c r="O363" s="816"/>
      <c r="P363" s="817"/>
      <c r="Q363" s="816"/>
      <c r="R363" s="817"/>
      <c r="S363" s="816"/>
      <c r="T363" s="817"/>
      <c r="U363" s="816"/>
      <c r="V363" s="817"/>
      <c r="W363" s="816"/>
      <c r="X363" s="817"/>
      <c r="Y363" s="816"/>
      <c r="Z363" s="817"/>
      <c r="AA363" s="792"/>
      <c r="AB363" s="792"/>
      <c r="AC363" s="792"/>
      <c r="AD363" s="792"/>
      <c r="AE363" s="792"/>
      <c r="AF363" s="792"/>
    </row>
    <row r="364" spans="1:32" ht="15" customHeight="1" x14ac:dyDescent="0.2">
      <c r="B364" s="826"/>
      <c r="C364" s="827"/>
      <c r="D364" s="793"/>
      <c r="E364" s="830"/>
      <c r="F364" s="833"/>
      <c r="G364" s="836"/>
      <c r="H364" s="830"/>
      <c r="I364" s="406" t="s">
        <v>158</v>
      </c>
      <c r="J364" s="451"/>
      <c r="K364" s="820"/>
      <c r="L364" s="821"/>
      <c r="M364" s="818"/>
      <c r="N364" s="819"/>
      <c r="O364" s="818"/>
      <c r="P364" s="819"/>
      <c r="Q364" s="818"/>
      <c r="R364" s="819"/>
      <c r="S364" s="818"/>
      <c r="T364" s="819"/>
      <c r="U364" s="818"/>
      <c r="V364" s="819"/>
      <c r="W364" s="818"/>
      <c r="X364" s="819"/>
      <c r="Y364" s="818"/>
      <c r="Z364" s="819"/>
      <c r="AA364" s="793"/>
      <c r="AB364" s="793"/>
      <c r="AC364" s="793"/>
      <c r="AD364" s="793"/>
      <c r="AE364" s="793"/>
      <c r="AF364" s="793"/>
    </row>
    <row r="365" spans="1:32" ht="12.75" customHeight="1" x14ac:dyDescent="0.2">
      <c r="B365" s="822" t="s">
        <v>977</v>
      </c>
      <c r="C365" s="823"/>
      <c r="D365" s="791" t="s">
        <v>2044</v>
      </c>
      <c r="E365" s="879" t="s">
        <v>976</v>
      </c>
      <c r="F365" s="831"/>
      <c r="G365" s="834"/>
      <c r="H365" s="828"/>
      <c r="I365" s="434" t="s">
        <v>184</v>
      </c>
      <c r="J365" s="438">
        <v>500000</v>
      </c>
      <c r="K365" s="434" t="s">
        <v>183</v>
      </c>
      <c r="L365" s="437"/>
      <c r="M365" s="434" t="s">
        <v>182</v>
      </c>
      <c r="N365" s="436">
        <f>J365</f>
        <v>500000</v>
      </c>
      <c r="O365" s="434" t="s">
        <v>181</v>
      </c>
      <c r="P365" s="435"/>
      <c r="Q365" s="434" t="s">
        <v>181</v>
      </c>
      <c r="R365" s="435"/>
      <c r="S365" s="434" t="s">
        <v>181</v>
      </c>
      <c r="T365" s="435"/>
      <c r="U365" s="480" t="s">
        <v>181</v>
      </c>
      <c r="V365" s="479"/>
      <c r="W365" s="434" t="s">
        <v>181</v>
      </c>
      <c r="X365" s="435"/>
      <c r="Y365" s="434" t="s">
        <v>180</v>
      </c>
      <c r="Z365" s="433"/>
      <c r="AA365" s="791" t="s">
        <v>975</v>
      </c>
      <c r="AB365" s="791" t="s">
        <v>975</v>
      </c>
      <c r="AC365" s="954" t="str">
        <f>[1]Sheet1!$J$263</f>
        <v>Abstract on Process
Contractor: Royal Summit Infinity Dev't. Corp.</v>
      </c>
      <c r="AD365" s="954" t="s">
        <v>4</v>
      </c>
      <c r="AE365" s="954" t="s">
        <v>4</v>
      </c>
      <c r="AF365" s="954" t="s">
        <v>4</v>
      </c>
    </row>
    <row r="366" spans="1:32" ht="15" customHeight="1" x14ac:dyDescent="0.2">
      <c r="B366" s="824"/>
      <c r="C366" s="825"/>
      <c r="D366" s="792"/>
      <c r="E366" s="880"/>
      <c r="F366" s="832"/>
      <c r="G366" s="835"/>
      <c r="H366" s="829"/>
      <c r="I366" s="416" t="s">
        <v>179</v>
      </c>
      <c r="J366" s="432"/>
      <c r="K366" s="416" t="s">
        <v>177</v>
      </c>
      <c r="L366" s="415">
        <f>L365+L368</f>
        <v>0</v>
      </c>
      <c r="M366" s="416" t="s">
        <v>176</v>
      </c>
      <c r="N366" s="428">
        <f>N365</f>
        <v>500000</v>
      </c>
      <c r="O366" s="416" t="s">
        <v>175</v>
      </c>
      <c r="P366" s="426"/>
      <c r="Q366" s="416" t="s">
        <v>175</v>
      </c>
      <c r="R366" s="426"/>
      <c r="S366" s="416" t="s">
        <v>175</v>
      </c>
      <c r="T366" s="426"/>
      <c r="U366" s="478" t="s">
        <v>175</v>
      </c>
      <c r="V366" s="477"/>
      <c r="W366" s="416" t="s">
        <v>175</v>
      </c>
      <c r="X366" s="426"/>
      <c r="Y366" s="416" t="s">
        <v>174</v>
      </c>
      <c r="Z366" s="430"/>
      <c r="AA366" s="792"/>
      <c r="AB366" s="792"/>
      <c r="AC366" s="792"/>
      <c r="AD366" s="955"/>
      <c r="AE366" s="955"/>
      <c r="AF366" s="955"/>
    </row>
    <row r="367" spans="1:32" s="404" customFormat="1" x14ac:dyDescent="0.2">
      <c r="A367" s="402"/>
      <c r="B367" s="824"/>
      <c r="C367" s="825"/>
      <c r="D367" s="792"/>
      <c r="E367" s="880"/>
      <c r="F367" s="832"/>
      <c r="G367" s="835"/>
      <c r="H367" s="829"/>
      <c r="I367" s="416" t="s">
        <v>173</v>
      </c>
      <c r="J367" s="429" t="s">
        <v>2043</v>
      </c>
      <c r="K367" s="416" t="s">
        <v>171</v>
      </c>
      <c r="L367" s="427"/>
      <c r="M367" s="416" t="s">
        <v>170</v>
      </c>
      <c r="N367" s="428"/>
      <c r="O367" s="416" t="s">
        <v>169</v>
      </c>
      <c r="P367" s="426"/>
      <c r="Q367" s="416" t="s">
        <v>169</v>
      </c>
      <c r="R367" s="426"/>
      <c r="S367" s="416" t="s">
        <v>169</v>
      </c>
      <c r="T367" s="426"/>
      <c r="U367" s="478" t="s">
        <v>169</v>
      </c>
      <c r="V367" s="477"/>
      <c r="W367" s="416" t="s">
        <v>169</v>
      </c>
      <c r="X367" s="426"/>
      <c r="Y367" s="816"/>
      <c r="Z367" s="817"/>
      <c r="AA367" s="792"/>
      <c r="AB367" s="792"/>
      <c r="AC367" s="792"/>
      <c r="AD367" s="955"/>
      <c r="AE367" s="955"/>
      <c r="AF367" s="955"/>
    </row>
    <row r="368" spans="1:32" s="404" customFormat="1" ht="15" customHeight="1" x14ac:dyDescent="0.2">
      <c r="A368" s="402"/>
      <c r="B368" s="824"/>
      <c r="C368" s="825"/>
      <c r="D368" s="792"/>
      <c r="E368" s="880"/>
      <c r="F368" s="832"/>
      <c r="G368" s="835"/>
      <c r="H368" s="829"/>
      <c r="I368" s="416" t="s">
        <v>168</v>
      </c>
      <c r="J368" s="427"/>
      <c r="K368" s="416" t="s">
        <v>167</v>
      </c>
      <c r="L368" s="427"/>
      <c r="M368" s="816"/>
      <c r="N368" s="817"/>
      <c r="O368" s="416" t="s">
        <v>166</v>
      </c>
      <c r="P368" s="426">
        <f>IF(P366="",P367-P365,P367-P366)</f>
        <v>0</v>
      </c>
      <c r="Q368" s="416" t="s">
        <v>166</v>
      </c>
      <c r="R368" s="426">
        <f>IF(R366="",R367-R365,R367-R366)</f>
        <v>0</v>
      </c>
      <c r="S368" s="416" t="s">
        <v>166</v>
      </c>
      <c r="T368" s="426">
        <f>IF(T366="",T367-T365,T367-T366)</f>
        <v>0</v>
      </c>
      <c r="U368" s="478" t="s">
        <v>166</v>
      </c>
      <c r="V368" s="477">
        <f>IF(V366="",V367-V365,V367-V366)</f>
        <v>0</v>
      </c>
      <c r="W368" s="416" t="s">
        <v>166</v>
      </c>
      <c r="X368" s="426">
        <f>IF(X366="",X367-X365,X367-X366)</f>
        <v>0</v>
      </c>
      <c r="Y368" s="816"/>
      <c r="Z368" s="817"/>
      <c r="AA368" s="792"/>
      <c r="AB368" s="792"/>
      <c r="AC368" s="792"/>
      <c r="AD368" s="955"/>
      <c r="AE368" s="955"/>
      <c r="AF368" s="955"/>
    </row>
    <row r="369" spans="1:32" s="404" customFormat="1" ht="15" customHeight="1" x14ac:dyDescent="0.2">
      <c r="A369" s="402"/>
      <c r="B369" s="824"/>
      <c r="C369" s="825"/>
      <c r="D369" s="792"/>
      <c r="E369" s="880"/>
      <c r="F369" s="832"/>
      <c r="G369" s="835"/>
      <c r="H369" s="829"/>
      <c r="I369" s="416" t="s">
        <v>165</v>
      </c>
      <c r="J369" s="415"/>
      <c r="K369" s="416" t="s">
        <v>164</v>
      </c>
      <c r="L369" s="415"/>
      <c r="M369" s="816"/>
      <c r="N369" s="817"/>
      <c r="O369" s="816"/>
      <c r="P369" s="817"/>
      <c r="Q369" s="816"/>
      <c r="R369" s="817"/>
      <c r="S369" s="816"/>
      <c r="T369" s="817"/>
      <c r="U369" s="857"/>
      <c r="V369" s="858"/>
      <c r="W369" s="816"/>
      <c r="X369" s="817"/>
      <c r="Y369" s="816"/>
      <c r="Z369" s="817"/>
      <c r="AA369" s="792"/>
      <c r="AB369" s="792"/>
      <c r="AC369" s="792"/>
      <c r="AD369" s="955"/>
      <c r="AE369" s="955"/>
      <c r="AF369" s="955"/>
    </row>
    <row r="370" spans="1:32" s="404" customFormat="1" ht="15" customHeight="1" x14ac:dyDescent="0.2">
      <c r="A370" s="402"/>
      <c r="B370" s="826"/>
      <c r="C370" s="827"/>
      <c r="D370" s="793"/>
      <c r="E370" s="881"/>
      <c r="F370" s="833"/>
      <c r="G370" s="836"/>
      <c r="H370" s="830"/>
      <c r="I370" s="406" t="s">
        <v>158</v>
      </c>
      <c r="J370" s="451"/>
      <c r="K370" s="820"/>
      <c r="L370" s="821"/>
      <c r="M370" s="818"/>
      <c r="N370" s="819"/>
      <c r="O370" s="818"/>
      <c r="P370" s="819"/>
      <c r="Q370" s="818"/>
      <c r="R370" s="819"/>
      <c r="S370" s="818"/>
      <c r="T370" s="819"/>
      <c r="U370" s="859"/>
      <c r="V370" s="860"/>
      <c r="W370" s="818"/>
      <c r="X370" s="819"/>
      <c r="Y370" s="818"/>
      <c r="Z370" s="819"/>
      <c r="AA370" s="793"/>
      <c r="AB370" s="793"/>
      <c r="AC370" s="793"/>
      <c r="AD370" s="956"/>
      <c r="AE370" s="956"/>
      <c r="AF370" s="956"/>
    </row>
    <row r="371" spans="1:32" s="404" customFormat="1" ht="12.75" customHeight="1" x14ac:dyDescent="0.2">
      <c r="A371" s="402"/>
      <c r="B371" s="822" t="s">
        <v>2069</v>
      </c>
      <c r="C371" s="823"/>
      <c r="D371" s="791" t="s">
        <v>1932</v>
      </c>
      <c r="E371" s="828" t="s">
        <v>228</v>
      </c>
      <c r="F371" s="831"/>
      <c r="G371" s="834" t="s">
        <v>231</v>
      </c>
      <c r="H371" s="828" t="s">
        <v>193</v>
      </c>
      <c r="I371" s="434" t="s">
        <v>184</v>
      </c>
      <c r="J371" s="438">
        <v>500000</v>
      </c>
      <c r="K371" s="434" t="s">
        <v>183</v>
      </c>
      <c r="L371" s="437"/>
      <c r="M371" s="434" t="s">
        <v>182</v>
      </c>
      <c r="N371" s="436">
        <f>J371</f>
        <v>500000</v>
      </c>
      <c r="O371" s="434" t="s">
        <v>181</v>
      </c>
      <c r="P371" s="435">
        <v>1</v>
      </c>
      <c r="Q371" s="434" t="s">
        <v>181</v>
      </c>
      <c r="R371" s="435">
        <v>1</v>
      </c>
      <c r="S371" s="434" t="s">
        <v>181</v>
      </c>
      <c r="T371" s="435">
        <v>1</v>
      </c>
      <c r="U371" s="434" t="s">
        <v>181</v>
      </c>
      <c r="V371" s="435"/>
      <c r="W371" s="434" t="s">
        <v>181</v>
      </c>
      <c r="X371" s="435"/>
      <c r="Y371" s="434" t="s">
        <v>180</v>
      </c>
      <c r="Z371" s="433"/>
      <c r="AA371" s="791" t="s">
        <v>227</v>
      </c>
      <c r="AB371" s="791" t="s">
        <v>227</v>
      </c>
      <c r="AC371" s="791" t="s">
        <v>227</v>
      </c>
      <c r="AD371" s="791" t="s">
        <v>1017</v>
      </c>
      <c r="AE371" s="791" t="s">
        <v>1017</v>
      </c>
      <c r="AF371" s="791" t="s">
        <v>1017</v>
      </c>
    </row>
    <row r="372" spans="1:32" s="404" customFormat="1" ht="15" customHeight="1" x14ac:dyDescent="0.2">
      <c r="A372" s="402"/>
      <c r="B372" s="824"/>
      <c r="C372" s="825"/>
      <c r="D372" s="792"/>
      <c r="E372" s="829"/>
      <c r="F372" s="832"/>
      <c r="G372" s="835"/>
      <c r="H372" s="829"/>
      <c r="I372" s="416" t="s">
        <v>179</v>
      </c>
      <c r="J372" s="491"/>
      <c r="K372" s="416" t="s">
        <v>177</v>
      </c>
      <c r="L372" s="415"/>
      <c r="M372" s="416" t="s">
        <v>176</v>
      </c>
      <c r="N372" s="428">
        <f>N371</f>
        <v>500000</v>
      </c>
      <c r="O372" s="416" t="s">
        <v>175</v>
      </c>
      <c r="P372" s="426"/>
      <c r="Q372" s="416" t="s">
        <v>175</v>
      </c>
      <c r="R372" s="426"/>
      <c r="S372" s="416" t="s">
        <v>175</v>
      </c>
      <c r="T372" s="426"/>
      <c r="U372" s="416" t="s">
        <v>175</v>
      </c>
      <c r="V372" s="426"/>
      <c r="W372" s="416" t="s">
        <v>175</v>
      </c>
      <c r="X372" s="426"/>
      <c r="Y372" s="416" t="s">
        <v>174</v>
      </c>
      <c r="Z372" s="430"/>
      <c r="AA372" s="792"/>
      <c r="AB372" s="792"/>
      <c r="AC372" s="792"/>
      <c r="AD372" s="792"/>
      <c r="AE372" s="792"/>
      <c r="AF372" s="792"/>
    </row>
    <row r="373" spans="1:32" s="404" customFormat="1" x14ac:dyDescent="0.2">
      <c r="A373" s="402"/>
      <c r="B373" s="824"/>
      <c r="C373" s="825"/>
      <c r="D373" s="792"/>
      <c r="E373" s="829"/>
      <c r="F373" s="832"/>
      <c r="G373" s="835"/>
      <c r="H373" s="829"/>
      <c r="I373" s="416" t="s">
        <v>173</v>
      </c>
      <c r="J373" s="429"/>
      <c r="K373" s="416" t="s">
        <v>171</v>
      </c>
      <c r="L373" s="427"/>
      <c r="M373" s="416" t="s">
        <v>170</v>
      </c>
      <c r="N373" s="428"/>
      <c r="O373" s="416" t="s">
        <v>169</v>
      </c>
      <c r="P373" s="426">
        <v>1</v>
      </c>
      <c r="Q373" s="416" t="s">
        <v>169</v>
      </c>
      <c r="R373" s="426">
        <v>1</v>
      </c>
      <c r="S373" s="416" t="s">
        <v>169</v>
      </c>
      <c r="T373" s="426">
        <v>1</v>
      </c>
      <c r="U373" s="416" t="s">
        <v>169</v>
      </c>
      <c r="V373" s="426"/>
      <c r="W373" s="416" t="s">
        <v>169</v>
      </c>
      <c r="X373" s="426"/>
      <c r="Y373" s="816"/>
      <c r="Z373" s="817"/>
      <c r="AA373" s="792"/>
      <c r="AB373" s="792"/>
      <c r="AC373" s="792"/>
      <c r="AD373" s="792"/>
      <c r="AE373" s="792"/>
      <c r="AF373" s="792"/>
    </row>
    <row r="374" spans="1:32" s="404" customFormat="1" ht="15" customHeight="1" x14ac:dyDescent="0.2">
      <c r="A374" s="402"/>
      <c r="B374" s="824"/>
      <c r="C374" s="825"/>
      <c r="D374" s="792"/>
      <c r="E374" s="829"/>
      <c r="F374" s="832"/>
      <c r="G374" s="835"/>
      <c r="H374" s="829"/>
      <c r="I374" s="416" t="s">
        <v>168</v>
      </c>
      <c r="J374" s="427"/>
      <c r="K374" s="416" t="s">
        <v>167</v>
      </c>
      <c r="L374" s="427"/>
      <c r="M374" s="816"/>
      <c r="N374" s="817"/>
      <c r="O374" s="416" t="s">
        <v>166</v>
      </c>
      <c r="P374" s="426">
        <f>IF(P372="",P373-P371,P373-P372)</f>
        <v>0</v>
      </c>
      <c r="Q374" s="416" t="s">
        <v>166</v>
      </c>
      <c r="R374" s="426">
        <f>IF(R372="",R373-R371,R373-R372)</f>
        <v>0</v>
      </c>
      <c r="S374" s="416" t="s">
        <v>166</v>
      </c>
      <c r="T374" s="426">
        <f>IF(T372="",T373-T371,T373-T372)</f>
        <v>0</v>
      </c>
      <c r="U374" s="416" t="s">
        <v>166</v>
      </c>
      <c r="V374" s="426">
        <f>IF(V372="",V373-V371,V373-V372)</f>
        <v>0</v>
      </c>
      <c r="W374" s="416" t="s">
        <v>166</v>
      </c>
      <c r="X374" s="426"/>
      <c r="Y374" s="816"/>
      <c r="Z374" s="817"/>
      <c r="AA374" s="792"/>
      <c r="AB374" s="792"/>
      <c r="AC374" s="792"/>
      <c r="AD374" s="792"/>
      <c r="AE374" s="792"/>
      <c r="AF374" s="792"/>
    </row>
    <row r="375" spans="1:32" s="404" customFormat="1" ht="15" customHeight="1" x14ac:dyDescent="0.2">
      <c r="A375" s="402"/>
      <c r="B375" s="824"/>
      <c r="C375" s="825"/>
      <c r="D375" s="792"/>
      <c r="E375" s="829"/>
      <c r="F375" s="832"/>
      <c r="G375" s="835"/>
      <c r="H375" s="829"/>
      <c r="I375" s="416" t="s">
        <v>165</v>
      </c>
      <c r="J375" s="415"/>
      <c r="K375" s="416" t="s">
        <v>164</v>
      </c>
      <c r="L375" s="415"/>
      <c r="M375" s="816"/>
      <c r="N375" s="817"/>
      <c r="O375" s="816"/>
      <c r="P375" s="817"/>
      <c r="Q375" s="816"/>
      <c r="R375" s="817"/>
      <c r="S375" s="816"/>
      <c r="T375" s="817"/>
      <c r="U375" s="816"/>
      <c r="V375" s="817"/>
      <c r="W375" s="816"/>
      <c r="X375" s="817"/>
      <c r="Y375" s="816"/>
      <c r="Z375" s="817"/>
      <c r="AA375" s="792"/>
      <c r="AB375" s="792"/>
      <c r="AC375" s="792"/>
      <c r="AD375" s="792"/>
      <c r="AE375" s="792"/>
      <c r="AF375" s="792"/>
    </row>
    <row r="376" spans="1:32" s="404" customFormat="1" ht="15" customHeight="1" x14ac:dyDescent="0.2">
      <c r="A376" s="402"/>
      <c r="B376" s="826"/>
      <c r="C376" s="827"/>
      <c r="D376" s="793"/>
      <c r="E376" s="830"/>
      <c r="F376" s="833"/>
      <c r="G376" s="836"/>
      <c r="H376" s="830"/>
      <c r="I376" s="406" t="s">
        <v>158</v>
      </c>
      <c r="J376" s="451"/>
      <c r="K376" s="820"/>
      <c r="L376" s="821"/>
      <c r="M376" s="818"/>
      <c r="N376" s="819"/>
      <c r="O376" s="818"/>
      <c r="P376" s="819"/>
      <c r="Q376" s="818"/>
      <c r="R376" s="819"/>
      <c r="S376" s="818"/>
      <c r="T376" s="819"/>
      <c r="U376" s="818"/>
      <c r="V376" s="819"/>
      <c r="W376" s="818"/>
      <c r="X376" s="819"/>
      <c r="Y376" s="818"/>
      <c r="Z376" s="819"/>
      <c r="AA376" s="793"/>
      <c r="AB376" s="793"/>
      <c r="AC376" s="793"/>
      <c r="AD376" s="793"/>
      <c r="AE376" s="793"/>
      <c r="AF376" s="793"/>
    </row>
    <row r="377" spans="1:32" s="404" customFormat="1" ht="12.75" customHeight="1" x14ac:dyDescent="0.2">
      <c r="B377" s="822" t="s">
        <v>105</v>
      </c>
      <c r="C377" s="823"/>
      <c r="D377" s="791" t="s">
        <v>2055</v>
      </c>
      <c r="E377" s="828" t="s">
        <v>579</v>
      </c>
      <c r="F377" s="831"/>
      <c r="G377" s="834"/>
      <c r="H377" s="828"/>
      <c r="I377" s="434" t="s">
        <v>184</v>
      </c>
      <c r="J377" s="438">
        <v>500000</v>
      </c>
      <c r="K377" s="434" t="s">
        <v>183</v>
      </c>
      <c r="L377" s="437"/>
      <c r="M377" s="434" t="s">
        <v>182</v>
      </c>
      <c r="N377" s="436">
        <f>J377</f>
        <v>500000</v>
      </c>
      <c r="O377" s="434" t="s">
        <v>181</v>
      </c>
      <c r="P377" s="435"/>
      <c r="Q377" s="434" t="s">
        <v>181</v>
      </c>
      <c r="R377" s="435"/>
      <c r="S377" s="434" t="s">
        <v>181</v>
      </c>
      <c r="T377" s="435"/>
      <c r="U377" s="434" t="s">
        <v>181</v>
      </c>
      <c r="V377" s="435"/>
      <c r="W377" s="434" t="s">
        <v>181</v>
      </c>
      <c r="X377" s="435"/>
      <c r="Y377" s="434" t="s">
        <v>180</v>
      </c>
      <c r="Z377" s="433"/>
      <c r="AA377" s="791" t="s">
        <v>238</v>
      </c>
      <c r="AB377" s="791" t="s">
        <v>238</v>
      </c>
      <c r="AC377" s="791" t="s">
        <v>238</v>
      </c>
      <c r="AD377" s="791" t="s">
        <v>238</v>
      </c>
      <c r="AE377" s="791" t="s">
        <v>238</v>
      </c>
      <c r="AF377" s="791" t="s">
        <v>238</v>
      </c>
    </row>
    <row r="378" spans="1:32" s="404" customFormat="1" ht="15" customHeight="1" x14ac:dyDescent="0.2">
      <c r="B378" s="824"/>
      <c r="C378" s="825"/>
      <c r="D378" s="792"/>
      <c r="E378" s="829"/>
      <c r="F378" s="832"/>
      <c r="G378" s="835"/>
      <c r="H378" s="829"/>
      <c r="I378" s="416" t="s">
        <v>179</v>
      </c>
      <c r="J378" s="432"/>
      <c r="K378" s="416" t="s">
        <v>177</v>
      </c>
      <c r="L378" s="415"/>
      <c r="M378" s="416" t="s">
        <v>176</v>
      </c>
      <c r="N378" s="428">
        <f>N377</f>
        <v>500000</v>
      </c>
      <c r="O378" s="416" t="s">
        <v>175</v>
      </c>
      <c r="P378" s="426"/>
      <c r="Q378" s="416" t="s">
        <v>175</v>
      </c>
      <c r="R378" s="426"/>
      <c r="S378" s="416" t="s">
        <v>175</v>
      </c>
      <c r="T378" s="426"/>
      <c r="U378" s="416" t="s">
        <v>175</v>
      </c>
      <c r="V378" s="426"/>
      <c r="W378" s="416" t="s">
        <v>175</v>
      </c>
      <c r="X378" s="426"/>
      <c r="Y378" s="416" t="s">
        <v>174</v>
      </c>
      <c r="Z378" s="430"/>
      <c r="AA378" s="792"/>
      <c r="AB378" s="792"/>
      <c r="AC378" s="792"/>
      <c r="AD378" s="792"/>
      <c r="AE378" s="792"/>
      <c r="AF378" s="792"/>
    </row>
    <row r="379" spans="1:32" s="404" customFormat="1" ht="39" customHeight="1" x14ac:dyDescent="0.2">
      <c r="B379" s="824"/>
      <c r="C379" s="825"/>
      <c r="D379" s="792"/>
      <c r="E379" s="829"/>
      <c r="F379" s="832"/>
      <c r="G379" s="835"/>
      <c r="H379" s="829"/>
      <c r="I379" s="416" t="s">
        <v>173</v>
      </c>
      <c r="J379" s="429"/>
      <c r="K379" s="416" t="s">
        <v>171</v>
      </c>
      <c r="L379" s="427"/>
      <c r="M379" s="416" t="s">
        <v>170</v>
      </c>
      <c r="N379" s="428"/>
      <c r="O379" s="416" t="s">
        <v>169</v>
      </c>
      <c r="P379" s="426"/>
      <c r="Q379" s="416" t="s">
        <v>169</v>
      </c>
      <c r="R379" s="426"/>
      <c r="S379" s="416" t="s">
        <v>169</v>
      </c>
      <c r="T379" s="426"/>
      <c r="U379" s="416" t="s">
        <v>169</v>
      </c>
      <c r="V379" s="426"/>
      <c r="W379" s="416" t="s">
        <v>169</v>
      </c>
      <c r="X379" s="426"/>
      <c r="Y379" s="816"/>
      <c r="Z379" s="817"/>
      <c r="AA379" s="792"/>
      <c r="AB379" s="792"/>
      <c r="AC379" s="792"/>
      <c r="AD379" s="792"/>
      <c r="AE379" s="792"/>
      <c r="AF379" s="792"/>
    </row>
    <row r="380" spans="1:32" s="404" customFormat="1" ht="15" customHeight="1" x14ac:dyDescent="0.2">
      <c r="B380" s="824"/>
      <c r="C380" s="825"/>
      <c r="D380" s="792"/>
      <c r="E380" s="829"/>
      <c r="F380" s="832"/>
      <c r="G380" s="835"/>
      <c r="H380" s="829"/>
      <c r="I380" s="416" t="s">
        <v>168</v>
      </c>
      <c r="J380" s="427"/>
      <c r="K380" s="416" t="s">
        <v>167</v>
      </c>
      <c r="L380" s="427"/>
      <c r="M380" s="816"/>
      <c r="N380" s="817"/>
      <c r="O380" s="416" t="s">
        <v>166</v>
      </c>
      <c r="P380" s="426">
        <f>IF(P378="",P379-P377,P379-P378)</f>
        <v>0</v>
      </c>
      <c r="Q380" s="416" t="s">
        <v>166</v>
      </c>
      <c r="R380" s="426">
        <f>IF(R378="",R379-R377,R379-R378)</f>
        <v>0</v>
      </c>
      <c r="S380" s="416" t="s">
        <v>166</v>
      </c>
      <c r="T380" s="426">
        <f>IF(T378="",T379-T377,T379-T378)</f>
        <v>0</v>
      </c>
      <c r="U380" s="416" t="s">
        <v>166</v>
      </c>
      <c r="V380" s="426">
        <f>IF(V378="",V379-V377,V379-V378)</f>
        <v>0</v>
      </c>
      <c r="W380" s="416" t="s">
        <v>166</v>
      </c>
      <c r="X380" s="426">
        <f>IF(X378="",X379-X377,X379-X378)</f>
        <v>0</v>
      </c>
      <c r="Y380" s="816"/>
      <c r="Z380" s="817"/>
      <c r="AA380" s="792"/>
      <c r="AB380" s="792"/>
      <c r="AC380" s="792"/>
      <c r="AD380" s="792"/>
      <c r="AE380" s="792"/>
      <c r="AF380" s="792"/>
    </row>
    <row r="381" spans="1:32" s="404" customFormat="1" ht="15" customHeight="1" x14ac:dyDescent="0.2">
      <c r="B381" s="824"/>
      <c r="C381" s="825"/>
      <c r="D381" s="792"/>
      <c r="E381" s="829"/>
      <c r="F381" s="832"/>
      <c r="G381" s="835"/>
      <c r="H381" s="829"/>
      <c r="I381" s="416" t="s">
        <v>165</v>
      </c>
      <c r="J381" s="415">
        <v>43718</v>
      </c>
      <c r="K381" s="416" t="s">
        <v>164</v>
      </c>
      <c r="L381" s="415"/>
      <c r="M381" s="816"/>
      <c r="N381" s="817"/>
      <c r="O381" s="816"/>
      <c r="P381" s="817"/>
      <c r="Q381" s="816"/>
      <c r="R381" s="817"/>
      <c r="S381" s="816"/>
      <c r="T381" s="817"/>
      <c r="U381" s="816"/>
      <c r="V381" s="817"/>
      <c r="W381" s="816"/>
      <c r="X381" s="817"/>
      <c r="Y381" s="816"/>
      <c r="Z381" s="817"/>
      <c r="AA381" s="792"/>
      <c r="AB381" s="792"/>
      <c r="AC381" s="792"/>
      <c r="AD381" s="792"/>
      <c r="AE381" s="792"/>
      <c r="AF381" s="792"/>
    </row>
    <row r="382" spans="1:32" s="404" customFormat="1" ht="15" customHeight="1" x14ac:dyDescent="0.2">
      <c r="B382" s="826"/>
      <c r="C382" s="827"/>
      <c r="D382" s="793"/>
      <c r="E382" s="830"/>
      <c r="F382" s="833"/>
      <c r="G382" s="836"/>
      <c r="H382" s="830"/>
      <c r="I382" s="406" t="s">
        <v>158</v>
      </c>
      <c r="J382" s="451"/>
      <c r="K382" s="820"/>
      <c r="L382" s="821"/>
      <c r="M382" s="818"/>
      <c r="N382" s="819"/>
      <c r="O382" s="818"/>
      <c r="P382" s="819"/>
      <c r="Q382" s="818"/>
      <c r="R382" s="819"/>
      <c r="S382" s="818"/>
      <c r="T382" s="819"/>
      <c r="U382" s="818"/>
      <c r="V382" s="819"/>
      <c r="W382" s="818"/>
      <c r="X382" s="819"/>
      <c r="Y382" s="818"/>
      <c r="Z382" s="819"/>
      <c r="AA382" s="793"/>
      <c r="AB382" s="793"/>
      <c r="AC382" s="793"/>
      <c r="AD382" s="793"/>
      <c r="AE382" s="793"/>
      <c r="AF382" s="793"/>
    </row>
    <row r="383" spans="1:32" s="404" customFormat="1" ht="12.75" customHeight="1" x14ac:dyDescent="0.2">
      <c r="B383" s="822" t="s">
        <v>109</v>
      </c>
      <c r="C383" s="823"/>
      <c r="D383" s="791" t="s">
        <v>2055</v>
      </c>
      <c r="E383" s="828" t="s">
        <v>579</v>
      </c>
      <c r="F383" s="831"/>
      <c r="G383" s="834"/>
      <c r="H383" s="828"/>
      <c r="I383" s="434" t="s">
        <v>184</v>
      </c>
      <c r="J383" s="438">
        <v>500000</v>
      </c>
      <c r="K383" s="434" t="s">
        <v>183</v>
      </c>
      <c r="L383" s="437"/>
      <c r="M383" s="434" t="s">
        <v>182</v>
      </c>
      <c r="N383" s="436">
        <f>J383</f>
        <v>500000</v>
      </c>
      <c r="O383" s="434" t="s">
        <v>181</v>
      </c>
      <c r="P383" s="435"/>
      <c r="Q383" s="434" t="s">
        <v>181</v>
      </c>
      <c r="R383" s="435"/>
      <c r="S383" s="434" t="s">
        <v>181</v>
      </c>
      <c r="T383" s="435"/>
      <c r="U383" s="434" t="s">
        <v>181</v>
      </c>
      <c r="V383" s="435"/>
      <c r="W383" s="434" t="s">
        <v>181</v>
      </c>
      <c r="X383" s="435"/>
      <c r="Y383" s="434" t="s">
        <v>180</v>
      </c>
      <c r="Z383" s="433"/>
      <c r="AA383" s="791" t="s">
        <v>110</v>
      </c>
      <c r="AB383" s="791" t="s">
        <v>110</v>
      </c>
      <c r="AC383" s="791" t="s">
        <v>110</v>
      </c>
      <c r="AD383" s="791" t="s">
        <v>110</v>
      </c>
      <c r="AE383" s="791" t="s">
        <v>110</v>
      </c>
      <c r="AF383" s="791" t="s">
        <v>110</v>
      </c>
    </row>
    <row r="384" spans="1:32" s="404" customFormat="1" ht="15" customHeight="1" x14ac:dyDescent="0.2">
      <c r="B384" s="824"/>
      <c r="C384" s="825"/>
      <c r="D384" s="792"/>
      <c r="E384" s="829"/>
      <c r="F384" s="832"/>
      <c r="G384" s="835"/>
      <c r="H384" s="829"/>
      <c r="I384" s="416" t="s">
        <v>179</v>
      </c>
      <c r="J384" s="432"/>
      <c r="K384" s="416" t="s">
        <v>177</v>
      </c>
      <c r="L384" s="415"/>
      <c r="M384" s="416" t="s">
        <v>176</v>
      </c>
      <c r="N384" s="428">
        <f>N383</f>
        <v>500000</v>
      </c>
      <c r="O384" s="416" t="s">
        <v>175</v>
      </c>
      <c r="P384" s="426"/>
      <c r="Q384" s="416" t="s">
        <v>175</v>
      </c>
      <c r="R384" s="426"/>
      <c r="S384" s="416" t="s">
        <v>175</v>
      </c>
      <c r="T384" s="426"/>
      <c r="U384" s="416" t="s">
        <v>175</v>
      </c>
      <c r="V384" s="426"/>
      <c r="W384" s="416" t="s">
        <v>175</v>
      </c>
      <c r="X384" s="426"/>
      <c r="Y384" s="416" t="s">
        <v>174</v>
      </c>
      <c r="Z384" s="430"/>
      <c r="AA384" s="792"/>
      <c r="AB384" s="792"/>
      <c r="AC384" s="792"/>
      <c r="AD384" s="792"/>
      <c r="AE384" s="792"/>
      <c r="AF384" s="792"/>
    </row>
    <row r="385" spans="2:33" s="404" customFormat="1" ht="39" customHeight="1" x14ac:dyDescent="0.2">
      <c r="B385" s="824"/>
      <c r="C385" s="825"/>
      <c r="D385" s="792"/>
      <c r="E385" s="829"/>
      <c r="F385" s="832"/>
      <c r="G385" s="835"/>
      <c r="H385" s="829"/>
      <c r="I385" s="416" t="s">
        <v>173</v>
      </c>
      <c r="J385" s="429"/>
      <c r="K385" s="416" t="s">
        <v>171</v>
      </c>
      <c r="L385" s="427"/>
      <c r="M385" s="416" t="s">
        <v>170</v>
      </c>
      <c r="N385" s="428"/>
      <c r="O385" s="416" t="s">
        <v>169</v>
      </c>
      <c r="P385" s="426"/>
      <c r="Q385" s="416" t="s">
        <v>169</v>
      </c>
      <c r="R385" s="426"/>
      <c r="S385" s="416" t="s">
        <v>169</v>
      </c>
      <c r="T385" s="426"/>
      <c r="U385" s="416" t="s">
        <v>169</v>
      </c>
      <c r="V385" s="426"/>
      <c r="W385" s="416" t="s">
        <v>169</v>
      </c>
      <c r="X385" s="426"/>
      <c r="Y385" s="816"/>
      <c r="Z385" s="817"/>
      <c r="AA385" s="792"/>
      <c r="AB385" s="792"/>
      <c r="AC385" s="792"/>
      <c r="AD385" s="792"/>
      <c r="AE385" s="792"/>
      <c r="AF385" s="792"/>
    </row>
    <row r="386" spans="2:33" s="404" customFormat="1" ht="15" customHeight="1" x14ac:dyDescent="0.2">
      <c r="B386" s="824"/>
      <c r="C386" s="825"/>
      <c r="D386" s="792"/>
      <c r="E386" s="829"/>
      <c r="F386" s="832"/>
      <c r="G386" s="835"/>
      <c r="H386" s="829"/>
      <c r="I386" s="416" t="s">
        <v>168</v>
      </c>
      <c r="J386" s="427"/>
      <c r="K386" s="416" t="s">
        <v>167</v>
      </c>
      <c r="L386" s="427"/>
      <c r="M386" s="816"/>
      <c r="N386" s="817"/>
      <c r="O386" s="416" t="s">
        <v>166</v>
      </c>
      <c r="P386" s="426">
        <f>IF(P384="",P385-P383,P385-P384)</f>
        <v>0</v>
      </c>
      <c r="Q386" s="416" t="s">
        <v>166</v>
      </c>
      <c r="R386" s="426">
        <f>IF(R384="",R385-R383,R385-R384)</f>
        <v>0</v>
      </c>
      <c r="S386" s="416" t="s">
        <v>166</v>
      </c>
      <c r="T386" s="426">
        <f>IF(T384="",T385-T383,T385-T384)</f>
        <v>0</v>
      </c>
      <c r="U386" s="416" t="s">
        <v>166</v>
      </c>
      <c r="V386" s="426">
        <f>IF(V384="",V385-V383,V385-V384)</f>
        <v>0</v>
      </c>
      <c r="W386" s="416" t="s">
        <v>166</v>
      </c>
      <c r="X386" s="426">
        <f>IF(X384="",X385-X383,X385-X384)</f>
        <v>0</v>
      </c>
      <c r="Y386" s="816"/>
      <c r="Z386" s="817"/>
      <c r="AA386" s="792"/>
      <c r="AB386" s="792"/>
      <c r="AC386" s="792"/>
      <c r="AD386" s="792"/>
      <c r="AE386" s="792"/>
      <c r="AF386" s="792"/>
    </row>
    <row r="387" spans="2:33" s="404" customFormat="1" ht="15" customHeight="1" x14ac:dyDescent="0.2">
      <c r="B387" s="824"/>
      <c r="C387" s="825"/>
      <c r="D387" s="792"/>
      <c r="E387" s="829"/>
      <c r="F387" s="832"/>
      <c r="G387" s="835"/>
      <c r="H387" s="829"/>
      <c r="I387" s="416" t="s">
        <v>165</v>
      </c>
      <c r="J387" s="415">
        <v>43761</v>
      </c>
      <c r="K387" s="416" t="s">
        <v>164</v>
      </c>
      <c r="L387" s="415"/>
      <c r="M387" s="816"/>
      <c r="N387" s="817"/>
      <c r="O387" s="816"/>
      <c r="P387" s="817"/>
      <c r="Q387" s="816"/>
      <c r="R387" s="817"/>
      <c r="S387" s="816"/>
      <c r="T387" s="817"/>
      <c r="U387" s="816"/>
      <c r="V387" s="817"/>
      <c r="W387" s="816"/>
      <c r="X387" s="817"/>
      <c r="Y387" s="816"/>
      <c r="Z387" s="817"/>
      <c r="AA387" s="792"/>
      <c r="AB387" s="792"/>
      <c r="AC387" s="792"/>
      <c r="AD387" s="792"/>
      <c r="AE387" s="792"/>
      <c r="AF387" s="792"/>
    </row>
    <row r="388" spans="2:33" s="404" customFormat="1" ht="15" customHeight="1" x14ac:dyDescent="0.2">
      <c r="B388" s="826"/>
      <c r="C388" s="827"/>
      <c r="D388" s="793"/>
      <c r="E388" s="830"/>
      <c r="F388" s="833"/>
      <c r="G388" s="836"/>
      <c r="H388" s="830"/>
      <c r="I388" s="406" t="s">
        <v>158</v>
      </c>
      <c r="J388" s="451"/>
      <c r="K388" s="820"/>
      <c r="L388" s="821"/>
      <c r="M388" s="818"/>
      <c r="N388" s="819"/>
      <c r="O388" s="818"/>
      <c r="P388" s="819"/>
      <c r="Q388" s="818"/>
      <c r="R388" s="819"/>
      <c r="S388" s="818"/>
      <c r="T388" s="819"/>
      <c r="U388" s="818"/>
      <c r="V388" s="819"/>
      <c r="W388" s="818"/>
      <c r="X388" s="819"/>
      <c r="Y388" s="818"/>
      <c r="Z388" s="819"/>
      <c r="AA388" s="793"/>
      <c r="AB388" s="793"/>
      <c r="AC388" s="793"/>
      <c r="AD388" s="793"/>
      <c r="AE388" s="793"/>
      <c r="AF388" s="793"/>
    </row>
    <row r="389" spans="2:33" s="595" customFormat="1" ht="12.75" customHeight="1" x14ac:dyDescent="0.2">
      <c r="B389" s="822" t="s">
        <v>1016</v>
      </c>
      <c r="C389" s="823"/>
      <c r="D389" s="791" t="s">
        <v>1929</v>
      </c>
      <c r="E389" s="828" t="s">
        <v>228</v>
      </c>
      <c r="F389" s="831"/>
      <c r="G389" s="834"/>
      <c r="H389" s="828"/>
      <c r="I389" s="434" t="s">
        <v>184</v>
      </c>
      <c r="J389" s="438">
        <v>1550000</v>
      </c>
      <c r="K389" s="434" t="s">
        <v>183</v>
      </c>
      <c r="L389" s="437"/>
      <c r="M389" s="434" t="s">
        <v>182</v>
      </c>
      <c r="N389" s="436">
        <f>J389</f>
        <v>1550000</v>
      </c>
      <c r="O389" s="434" t="s">
        <v>181</v>
      </c>
      <c r="P389" s="435"/>
      <c r="Q389" s="434" t="s">
        <v>181</v>
      </c>
      <c r="R389" s="435"/>
      <c r="S389" s="434" t="s">
        <v>181</v>
      </c>
      <c r="T389" s="435"/>
      <c r="U389" s="434" t="s">
        <v>181</v>
      </c>
      <c r="V389" s="435"/>
      <c r="W389" s="434" t="s">
        <v>181</v>
      </c>
      <c r="X389" s="435"/>
      <c r="Y389" s="434" t="s">
        <v>180</v>
      </c>
      <c r="Z389" s="433"/>
      <c r="AA389" s="791" t="s">
        <v>1015</v>
      </c>
      <c r="AB389" s="791" t="s">
        <v>146</v>
      </c>
      <c r="AC389" s="791" t="s">
        <v>146</v>
      </c>
      <c r="AD389" s="791" t="s">
        <v>146</v>
      </c>
      <c r="AE389" s="791" t="s">
        <v>146</v>
      </c>
      <c r="AF389" s="791" t="s">
        <v>146</v>
      </c>
      <c r="AG389" s="404"/>
    </row>
    <row r="390" spans="2:33" s="595" customFormat="1" ht="15" customHeight="1" x14ac:dyDescent="0.2">
      <c r="B390" s="824"/>
      <c r="C390" s="825"/>
      <c r="D390" s="792"/>
      <c r="E390" s="829"/>
      <c r="F390" s="832"/>
      <c r="G390" s="835"/>
      <c r="H390" s="829"/>
      <c r="I390" s="416" t="s">
        <v>179</v>
      </c>
      <c r="J390" s="432"/>
      <c r="K390" s="416" t="s">
        <v>177</v>
      </c>
      <c r="L390" s="415">
        <f>L389+L392</f>
        <v>0</v>
      </c>
      <c r="M390" s="416" t="s">
        <v>176</v>
      </c>
      <c r="N390" s="428">
        <f>N389</f>
        <v>1550000</v>
      </c>
      <c r="O390" s="416" t="s">
        <v>175</v>
      </c>
      <c r="P390" s="426"/>
      <c r="Q390" s="416" t="s">
        <v>175</v>
      </c>
      <c r="R390" s="426"/>
      <c r="S390" s="416" t="s">
        <v>175</v>
      </c>
      <c r="T390" s="426"/>
      <c r="U390" s="416" t="s">
        <v>175</v>
      </c>
      <c r="V390" s="426"/>
      <c r="W390" s="416" t="s">
        <v>175</v>
      </c>
      <c r="X390" s="426"/>
      <c r="Y390" s="416" t="s">
        <v>174</v>
      </c>
      <c r="Z390" s="430"/>
      <c r="AA390" s="792"/>
      <c r="AB390" s="792"/>
      <c r="AC390" s="792"/>
      <c r="AD390" s="792"/>
      <c r="AE390" s="792"/>
      <c r="AF390" s="792"/>
      <c r="AG390" s="404"/>
    </row>
    <row r="391" spans="2:33" s="595" customFormat="1" x14ac:dyDescent="0.2">
      <c r="B391" s="824"/>
      <c r="C391" s="825"/>
      <c r="D391" s="792"/>
      <c r="E391" s="829"/>
      <c r="F391" s="832"/>
      <c r="G391" s="835"/>
      <c r="H391" s="829"/>
      <c r="I391" s="416" t="s">
        <v>173</v>
      </c>
      <c r="J391" s="429"/>
      <c r="K391" s="416" t="s">
        <v>171</v>
      </c>
      <c r="L391" s="427"/>
      <c r="M391" s="416" t="s">
        <v>170</v>
      </c>
      <c r="N391" s="428"/>
      <c r="O391" s="416" t="s">
        <v>169</v>
      </c>
      <c r="P391" s="426"/>
      <c r="Q391" s="416" t="s">
        <v>169</v>
      </c>
      <c r="R391" s="426"/>
      <c r="S391" s="416" t="s">
        <v>169</v>
      </c>
      <c r="T391" s="426"/>
      <c r="U391" s="416" t="s">
        <v>169</v>
      </c>
      <c r="V391" s="426"/>
      <c r="W391" s="416" t="s">
        <v>169</v>
      </c>
      <c r="X391" s="426"/>
      <c r="Y391" s="816"/>
      <c r="Z391" s="817"/>
      <c r="AA391" s="792"/>
      <c r="AB391" s="792"/>
      <c r="AC391" s="792"/>
      <c r="AD391" s="792"/>
      <c r="AE391" s="792"/>
      <c r="AF391" s="792"/>
      <c r="AG391" s="404"/>
    </row>
    <row r="392" spans="2:33" s="595" customFormat="1" ht="15" customHeight="1" x14ac:dyDescent="0.2">
      <c r="B392" s="824"/>
      <c r="C392" s="825"/>
      <c r="D392" s="792"/>
      <c r="E392" s="829"/>
      <c r="F392" s="832"/>
      <c r="G392" s="835"/>
      <c r="H392" s="829"/>
      <c r="I392" s="416" t="s">
        <v>168</v>
      </c>
      <c r="J392" s="427"/>
      <c r="K392" s="416" t="s">
        <v>167</v>
      </c>
      <c r="L392" s="427"/>
      <c r="M392" s="816"/>
      <c r="N392" s="817"/>
      <c r="O392" s="416" t="s">
        <v>166</v>
      </c>
      <c r="P392" s="426">
        <f>IF(P390="",P391-P389,P391-P390)</f>
        <v>0</v>
      </c>
      <c r="Q392" s="416" t="s">
        <v>166</v>
      </c>
      <c r="R392" s="426">
        <f>IF(R390="",R391-R389,R391-R390)</f>
        <v>0</v>
      </c>
      <c r="S392" s="416" t="s">
        <v>166</v>
      </c>
      <c r="T392" s="426">
        <f>IF(T390="",T391-T389,T391-T390)</f>
        <v>0</v>
      </c>
      <c r="U392" s="416" t="s">
        <v>166</v>
      </c>
      <c r="V392" s="426">
        <f>IF(V390="",V391-V389,V391-V390)</f>
        <v>0</v>
      </c>
      <c r="W392" s="416" t="s">
        <v>166</v>
      </c>
      <c r="X392" s="426">
        <f>IF(X390="",X391-X389,X391-X390)</f>
        <v>0</v>
      </c>
      <c r="Y392" s="816"/>
      <c r="Z392" s="817"/>
      <c r="AA392" s="792"/>
      <c r="AB392" s="792"/>
      <c r="AC392" s="792"/>
      <c r="AD392" s="792"/>
      <c r="AE392" s="792"/>
      <c r="AF392" s="792"/>
      <c r="AG392" s="404"/>
    </row>
    <row r="393" spans="2:33" s="595" customFormat="1" ht="15" customHeight="1" x14ac:dyDescent="0.2">
      <c r="B393" s="824"/>
      <c r="C393" s="825"/>
      <c r="D393" s="792"/>
      <c r="E393" s="829"/>
      <c r="F393" s="832"/>
      <c r="G393" s="835"/>
      <c r="H393" s="829"/>
      <c r="I393" s="416" t="s">
        <v>165</v>
      </c>
      <c r="J393" s="415"/>
      <c r="K393" s="416" t="s">
        <v>164</v>
      </c>
      <c r="L393" s="415"/>
      <c r="M393" s="816"/>
      <c r="N393" s="817"/>
      <c r="O393" s="816"/>
      <c r="P393" s="817"/>
      <c r="Q393" s="816"/>
      <c r="R393" s="817"/>
      <c r="S393" s="816"/>
      <c r="T393" s="817"/>
      <c r="U393" s="816"/>
      <c r="V393" s="817"/>
      <c r="W393" s="816"/>
      <c r="X393" s="817"/>
      <c r="Y393" s="816"/>
      <c r="Z393" s="817"/>
      <c r="AA393" s="792"/>
      <c r="AB393" s="792"/>
      <c r="AC393" s="792"/>
      <c r="AD393" s="792"/>
      <c r="AE393" s="792"/>
      <c r="AF393" s="792"/>
      <c r="AG393" s="404"/>
    </row>
    <row r="394" spans="2:33" s="595" customFormat="1" ht="15" customHeight="1" x14ac:dyDescent="0.2">
      <c r="B394" s="826"/>
      <c r="C394" s="827"/>
      <c r="D394" s="793"/>
      <c r="E394" s="830"/>
      <c r="F394" s="833"/>
      <c r="G394" s="836"/>
      <c r="H394" s="830"/>
      <c r="I394" s="406" t="s">
        <v>158</v>
      </c>
      <c r="J394" s="451"/>
      <c r="K394" s="820"/>
      <c r="L394" s="821"/>
      <c r="M394" s="818"/>
      <c r="N394" s="819"/>
      <c r="O394" s="818"/>
      <c r="P394" s="819"/>
      <c r="Q394" s="818"/>
      <c r="R394" s="819"/>
      <c r="S394" s="818"/>
      <c r="T394" s="819"/>
      <c r="U394" s="818"/>
      <c r="V394" s="819"/>
      <c r="W394" s="818"/>
      <c r="X394" s="819"/>
      <c r="Y394" s="818"/>
      <c r="Z394" s="819"/>
      <c r="AA394" s="793"/>
      <c r="AB394" s="793"/>
      <c r="AC394" s="793"/>
      <c r="AD394" s="793"/>
      <c r="AE394" s="793"/>
      <c r="AF394" s="793"/>
      <c r="AG394" s="404"/>
    </row>
    <row r="395" spans="2:33" ht="12.75" customHeight="1" x14ac:dyDescent="0.2">
      <c r="B395" s="822" t="s">
        <v>960</v>
      </c>
      <c r="C395" s="823"/>
      <c r="D395" s="791" t="s">
        <v>1929</v>
      </c>
      <c r="E395" s="828" t="s">
        <v>228</v>
      </c>
      <c r="F395" s="831"/>
      <c r="G395" s="834"/>
      <c r="H395" s="828"/>
      <c r="I395" s="434" t="s">
        <v>184</v>
      </c>
      <c r="J395" s="438">
        <v>627000</v>
      </c>
      <c r="K395" s="434" t="s">
        <v>183</v>
      </c>
      <c r="L395" s="437"/>
      <c r="M395" s="434" t="s">
        <v>182</v>
      </c>
      <c r="N395" s="436">
        <f>J395</f>
        <v>627000</v>
      </c>
      <c r="O395" s="434" t="s">
        <v>181</v>
      </c>
      <c r="P395" s="435"/>
      <c r="Q395" s="434" t="s">
        <v>181</v>
      </c>
      <c r="R395" s="435"/>
      <c r="S395" s="434" t="s">
        <v>181</v>
      </c>
      <c r="T395" s="435"/>
      <c r="U395" s="434" t="s">
        <v>181</v>
      </c>
      <c r="V395" s="435"/>
      <c r="W395" s="434" t="s">
        <v>181</v>
      </c>
      <c r="X395" s="435"/>
      <c r="Y395" s="434" t="s">
        <v>180</v>
      </c>
      <c r="Z395" s="433"/>
      <c r="AA395" s="791" t="s">
        <v>959</v>
      </c>
      <c r="AB395" s="791" t="s">
        <v>959</v>
      </c>
      <c r="AC395" s="791" t="s">
        <v>959</v>
      </c>
      <c r="AD395" s="791" t="s">
        <v>1085</v>
      </c>
      <c r="AE395" s="791" t="s">
        <v>1085</v>
      </c>
      <c r="AF395" s="791" t="s">
        <v>1085</v>
      </c>
    </row>
    <row r="396" spans="2:33" ht="15" customHeight="1" x14ac:dyDescent="0.2">
      <c r="B396" s="824"/>
      <c r="C396" s="825"/>
      <c r="D396" s="792"/>
      <c r="E396" s="829"/>
      <c r="F396" s="832"/>
      <c r="G396" s="835"/>
      <c r="H396" s="829"/>
      <c r="I396" s="416" t="s">
        <v>179</v>
      </c>
      <c r="J396" s="432"/>
      <c r="K396" s="416" t="s">
        <v>177</v>
      </c>
      <c r="L396" s="415">
        <f>L395+L398</f>
        <v>0</v>
      </c>
      <c r="M396" s="416" t="s">
        <v>176</v>
      </c>
      <c r="N396" s="428">
        <f>N395</f>
        <v>627000</v>
      </c>
      <c r="O396" s="416" t="s">
        <v>175</v>
      </c>
      <c r="P396" s="426"/>
      <c r="Q396" s="416" t="s">
        <v>175</v>
      </c>
      <c r="R396" s="426"/>
      <c r="S396" s="416" t="s">
        <v>175</v>
      </c>
      <c r="T396" s="426"/>
      <c r="U396" s="416" t="s">
        <v>175</v>
      </c>
      <c r="V396" s="426"/>
      <c r="W396" s="416" t="s">
        <v>175</v>
      </c>
      <c r="X396" s="426"/>
      <c r="Y396" s="416" t="s">
        <v>174</v>
      </c>
      <c r="Z396" s="430"/>
      <c r="AA396" s="792"/>
      <c r="AB396" s="792"/>
      <c r="AC396" s="792"/>
      <c r="AD396" s="792"/>
      <c r="AE396" s="792"/>
      <c r="AF396" s="792"/>
    </row>
    <row r="397" spans="2:33" x14ac:dyDescent="0.2">
      <c r="B397" s="824"/>
      <c r="C397" s="825"/>
      <c r="D397" s="792"/>
      <c r="E397" s="829"/>
      <c r="F397" s="832"/>
      <c r="G397" s="835"/>
      <c r="H397" s="829"/>
      <c r="I397" s="416" t="s">
        <v>173</v>
      </c>
      <c r="J397" s="429"/>
      <c r="K397" s="416" t="s">
        <v>171</v>
      </c>
      <c r="L397" s="427"/>
      <c r="M397" s="416" t="s">
        <v>170</v>
      </c>
      <c r="N397" s="428"/>
      <c r="O397" s="416" t="s">
        <v>169</v>
      </c>
      <c r="P397" s="426"/>
      <c r="Q397" s="416" t="s">
        <v>169</v>
      </c>
      <c r="R397" s="426"/>
      <c r="S397" s="416" t="s">
        <v>169</v>
      </c>
      <c r="T397" s="426"/>
      <c r="U397" s="416" t="s">
        <v>169</v>
      </c>
      <c r="V397" s="426"/>
      <c r="W397" s="416" t="s">
        <v>169</v>
      </c>
      <c r="X397" s="426"/>
      <c r="Y397" s="816"/>
      <c r="Z397" s="817"/>
      <c r="AA397" s="792"/>
      <c r="AB397" s="792"/>
      <c r="AC397" s="792"/>
      <c r="AD397" s="792"/>
      <c r="AE397" s="792"/>
      <c r="AF397" s="792"/>
    </row>
    <row r="398" spans="2:33" ht="15" customHeight="1" x14ac:dyDescent="0.2">
      <c r="B398" s="824"/>
      <c r="C398" s="825"/>
      <c r="D398" s="792"/>
      <c r="E398" s="829"/>
      <c r="F398" s="832"/>
      <c r="G398" s="835"/>
      <c r="H398" s="829"/>
      <c r="I398" s="416" t="s">
        <v>168</v>
      </c>
      <c r="J398" s="427"/>
      <c r="K398" s="416" t="s">
        <v>167</v>
      </c>
      <c r="L398" s="427"/>
      <c r="M398" s="816"/>
      <c r="N398" s="817"/>
      <c r="O398" s="416" t="s">
        <v>166</v>
      </c>
      <c r="P398" s="426">
        <f>IF(P396="",P397-P395,P397-P396)</f>
        <v>0</v>
      </c>
      <c r="Q398" s="416" t="s">
        <v>166</v>
      </c>
      <c r="R398" s="426">
        <f>IF(R396="",R397-R395,R397-R396)</f>
        <v>0</v>
      </c>
      <c r="S398" s="416" t="s">
        <v>166</v>
      </c>
      <c r="T398" s="426">
        <f>IF(T396="",T397-T395,T397-T396)</f>
        <v>0</v>
      </c>
      <c r="U398" s="416" t="s">
        <v>166</v>
      </c>
      <c r="V398" s="426">
        <f>IF(V396="",V397-V395,V397-V396)</f>
        <v>0</v>
      </c>
      <c r="W398" s="416" t="s">
        <v>166</v>
      </c>
      <c r="X398" s="426">
        <f>IF(X396="",X397-X395,X397-X396)</f>
        <v>0</v>
      </c>
      <c r="Y398" s="816"/>
      <c r="Z398" s="817"/>
      <c r="AA398" s="792"/>
      <c r="AB398" s="792"/>
      <c r="AC398" s="792"/>
      <c r="AD398" s="792"/>
      <c r="AE398" s="792"/>
      <c r="AF398" s="792"/>
    </row>
    <row r="399" spans="2:33" ht="15" customHeight="1" x14ac:dyDescent="0.2">
      <c r="B399" s="824"/>
      <c r="C399" s="825"/>
      <c r="D399" s="792"/>
      <c r="E399" s="829"/>
      <c r="F399" s="832"/>
      <c r="G399" s="835"/>
      <c r="H399" s="829"/>
      <c r="I399" s="416" t="s">
        <v>165</v>
      </c>
      <c r="J399" s="415"/>
      <c r="K399" s="416" t="s">
        <v>164</v>
      </c>
      <c r="L399" s="415"/>
      <c r="M399" s="816"/>
      <c r="N399" s="817"/>
      <c r="O399" s="816"/>
      <c r="P399" s="817"/>
      <c r="Q399" s="816"/>
      <c r="R399" s="817"/>
      <c r="S399" s="816"/>
      <c r="T399" s="817"/>
      <c r="U399" s="816"/>
      <c r="V399" s="817"/>
      <c r="W399" s="816"/>
      <c r="X399" s="817"/>
      <c r="Y399" s="816"/>
      <c r="Z399" s="817"/>
      <c r="AA399" s="792"/>
      <c r="AB399" s="792"/>
      <c r="AC399" s="792"/>
      <c r="AD399" s="792"/>
      <c r="AE399" s="792"/>
      <c r="AF399" s="792"/>
    </row>
    <row r="400" spans="2:33" ht="29.25" customHeight="1" x14ac:dyDescent="0.2">
      <c r="B400" s="826"/>
      <c r="C400" s="827"/>
      <c r="D400" s="793"/>
      <c r="E400" s="830"/>
      <c r="F400" s="833"/>
      <c r="G400" s="836"/>
      <c r="H400" s="830"/>
      <c r="I400" s="406" t="s">
        <v>158</v>
      </c>
      <c r="J400" s="451"/>
      <c r="K400" s="820"/>
      <c r="L400" s="821"/>
      <c r="M400" s="818"/>
      <c r="N400" s="819"/>
      <c r="O400" s="818"/>
      <c r="P400" s="819"/>
      <c r="Q400" s="818"/>
      <c r="R400" s="819"/>
      <c r="S400" s="818"/>
      <c r="T400" s="819"/>
      <c r="U400" s="818"/>
      <c r="V400" s="819"/>
      <c r="W400" s="818"/>
      <c r="X400" s="819"/>
      <c r="Y400" s="818"/>
      <c r="Z400" s="819"/>
      <c r="AA400" s="793"/>
      <c r="AB400" s="793"/>
      <c r="AC400" s="793"/>
      <c r="AD400" s="793"/>
      <c r="AE400" s="793"/>
      <c r="AF400" s="793"/>
    </row>
    <row r="401" spans="2:33" ht="12.75" customHeight="1" x14ac:dyDescent="0.2">
      <c r="B401" s="822" t="s">
        <v>958</v>
      </c>
      <c r="C401" s="823"/>
      <c r="D401" s="791" t="s">
        <v>1929</v>
      </c>
      <c r="E401" s="828" t="s">
        <v>186</v>
      </c>
      <c r="F401" s="831"/>
      <c r="G401" s="834"/>
      <c r="H401" s="828" t="s">
        <v>957</v>
      </c>
      <c r="I401" s="434" t="s">
        <v>184</v>
      </c>
      <c r="J401" s="438">
        <v>1000000</v>
      </c>
      <c r="K401" s="434" t="s">
        <v>183</v>
      </c>
      <c r="L401" s="437"/>
      <c r="M401" s="434" t="s">
        <v>182</v>
      </c>
      <c r="N401" s="436">
        <f>J401</f>
        <v>1000000</v>
      </c>
      <c r="O401" s="434" t="s">
        <v>181</v>
      </c>
      <c r="P401" s="435"/>
      <c r="Q401" s="434" t="s">
        <v>181</v>
      </c>
      <c r="R401" s="435"/>
      <c r="S401" s="434" t="s">
        <v>181</v>
      </c>
      <c r="T401" s="435"/>
      <c r="U401" s="434" t="s">
        <v>181</v>
      </c>
      <c r="V401" s="435"/>
      <c r="W401" s="434" t="s">
        <v>181</v>
      </c>
      <c r="X401" s="435"/>
      <c r="Y401" s="434" t="s">
        <v>180</v>
      </c>
      <c r="Z401" s="433"/>
      <c r="AA401" s="953" t="s">
        <v>956</v>
      </c>
      <c r="AB401" s="953" t="s">
        <v>955</v>
      </c>
      <c r="AC401" s="791" t="s">
        <v>954</v>
      </c>
      <c r="AD401" s="791" t="s">
        <v>954</v>
      </c>
      <c r="AE401" s="791" t="s">
        <v>954</v>
      </c>
      <c r="AF401" s="791" t="s">
        <v>954</v>
      </c>
    </row>
    <row r="402" spans="2:33" ht="15" customHeight="1" x14ac:dyDescent="0.2">
      <c r="B402" s="824"/>
      <c r="C402" s="825"/>
      <c r="D402" s="792"/>
      <c r="E402" s="829"/>
      <c r="F402" s="832"/>
      <c r="G402" s="835"/>
      <c r="H402" s="829"/>
      <c r="I402" s="416" t="s">
        <v>179</v>
      </c>
      <c r="J402" s="432"/>
      <c r="K402" s="416" t="s">
        <v>177</v>
      </c>
      <c r="L402" s="415">
        <f>L401+L404</f>
        <v>0</v>
      </c>
      <c r="M402" s="416" t="s">
        <v>176</v>
      </c>
      <c r="N402" s="428">
        <f>N401</f>
        <v>1000000</v>
      </c>
      <c r="O402" s="416" t="s">
        <v>175</v>
      </c>
      <c r="P402" s="426"/>
      <c r="Q402" s="416" t="s">
        <v>175</v>
      </c>
      <c r="R402" s="426"/>
      <c r="S402" s="416" t="s">
        <v>175</v>
      </c>
      <c r="T402" s="426"/>
      <c r="U402" s="416" t="s">
        <v>175</v>
      </c>
      <c r="V402" s="426"/>
      <c r="W402" s="416" t="s">
        <v>175</v>
      </c>
      <c r="X402" s="426"/>
      <c r="Y402" s="416" t="s">
        <v>174</v>
      </c>
      <c r="Z402" s="430"/>
      <c r="AA402" s="792"/>
      <c r="AB402" s="792"/>
      <c r="AC402" s="792"/>
      <c r="AD402" s="792"/>
      <c r="AE402" s="792"/>
      <c r="AF402" s="792"/>
    </row>
    <row r="403" spans="2:33" x14ac:dyDescent="0.2">
      <c r="B403" s="824"/>
      <c r="C403" s="825"/>
      <c r="D403" s="792"/>
      <c r="E403" s="829"/>
      <c r="F403" s="832"/>
      <c r="G403" s="835"/>
      <c r="H403" s="829"/>
      <c r="I403" s="416" t="s">
        <v>173</v>
      </c>
      <c r="J403" s="429"/>
      <c r="K403" s="416" t="s">
        <v>171</v>
      </c>
      <c r="L403" s="427"/>
      <c r="M403" s="416" t="s">
        <v>170</v>
      </c>
      <c r="N403" s="428"/>
      <c r="O403" s="416" t="s">
        <v>169</v>
      </c>
      <c r="P403" s="426"/>
      <c r="Q403" s="416" t="s">
        <v>169</v>
      </c>
      <c r="R403" s="426"/>
      <c r="S403" s="416" t="s">
        <v>169</v>
      </c>
      <c r="T403" s="426"/>
      <c r="U403" s="416" t="s">
        <v>169</v>
      </c>
      <c r="V403" s="426"/>
      <c r="W403" s="416" t="s">
        <v>169</v>
      </c>
      <c r="X403" s="426"/>
      <c r="Y403" s="816"/>
      <c r="Z403" s="817"/>
      <c r="AA403" s="792"/>
      <c r="AB403" s="792"/>
      <c r="AC403" s="792"/>
      <c r="AD403" s="792"/>
      <c r="AE403" s="792"/>
      <c r="AF403" s="792"/>
    </row>
    <row r="404" spans="2:33" ht="15" customHeight="1" x14ac:dyDescent="0.2">
      <c r="B404" s="824"/>
      <c r="C404" s="825"/>
      <c r="D404" s="792"/>
      <c r="E404" s="829"/>
      <c r="F404" s="832"/>
      <c r="G404" s="835"/>
      <c r="H404" s="829"/>
      <c r="I404" s="416" t="s">
        <v>168</v>
      </c>
      <c r="J404" s="427"/>
      <c r="K404" s="416" t="s">
        <v>167</v>
      </c>
      <c r="L404" s="427"/>
      <c r="M404" s="816"/>
      <c r="N404" s="817"/>
      <c r="O404" s="416" t="s">
        <v>166</v>
      </c>
      <c r="P404" s="426">
        <f>IF(P402="",P403-P401,P403-P402)</f>
        <v>0</v>
      </c>
      <c r="Q404" s="416" t="s">
        <v>166</v>
      </c>
      <c r="R404" s="426">
        <f>IF(R402="",R403-R401,R403-R402)</f>
        <v>0</v>
      </c>
      <c r="S404" s="416" t="s">
        <v>166</v>
      </c>
      <c r="T404" s="426">
        <f>IF(T402="",T403-T401,T403-T402)</f>
        <v>0</v>
      </c>
      <c r="U404" s="416" t="s">
        <v>166</v>
      </c>
      <c r="V404" s="426">
        <f>IF(V402="",V403-V401,V403-V402)</f>
        <v>0</v>
      </c>
      <c r="W404" s="416" t="s">
        <v>166</v>
      </c>
      <c r="X404" s="426">
        <f>IF(X402="",X403-X401,X403-X402)</f>
        <v>0</v>
      </c>
      <c r="Y404" s="816"/>
      <c r="Z404" s="817"/>
      <c r="AA404" s="792"/>
      <c r="AB404" s="792"/>
      <c r="AC404" s="792"/>
      <c r="AD404" s="792"/>
      <c r="AE404" s="792"/>
      <c r="AF404" s="792"/>
    </row>
    <row r="405" spans="2:33" ht="15" customHeight="1" x14ac:dyDescent="0.2">
      <c r="B405" s="824"/>
      <c r="C405" s="825"/>
      <c r="D405" s="792"/>
      <c r="E405" s="829"/>
      <c r="F405" s="832"/>
      <c r="G405" s="835"/>
      <c r="H405" s="829"/>
      <c r="I405" s="416" t="s">
        <v>165</v>
      </c>
      <c r="J405" s="415"/>
      <c r="K405" s="416" t="s">
        <v>164</v>
      </c>
      <c r="L405" s="415"/>
      <c r="M405" s="816"/>
      <c r="N405" s="817"/>
      <c r="O405" s="816"/>
      <c r="P405" s="817"/>
      <c r="Q405" s="816"/>
      <c r="R405" s="817"/>
      <c r="S405" s="816"/>
      <c r="T405" s="817"/>
      <c r="U405" s="816"/>
      <c r="V405" s="817"/>
      <c r="W405" s="816"/>
      <c r="X405" s="817"/>
      <c r="Y405" s="816"/>
      <c r="Z405" s="817"/>
      <c r="AA405" s="792"/>
      <c r="AB405" s="792"/>
      <c r="AC405" s="792"/>
      <c r="AD405" s="792"/>
      <c r="AE405" s="792"/>
      <c r="AF405" s="792"/>
    </row>
    <row r="406" spans="2:33" ht="15" customHeight="1" x14ac:dyDescent="0.2">
      <c r="B406" s="826"/>
      <c r="C406" s="827"/>
      <c r="D406" s="793"/>
      <c r="E406" s="830"/>
      <c r="F406" s="833"/>
      <c r="G406" s="836"/>
      <c r="H406" s="830"/>
      <c r="I406" s="406" t="s">
        <v>158</v>
      </c>
      <c r="J406" s="451"/>
      <c r="K406" s="820"/>
      <c r="L406" s="821"/>
      <c r="M406" s="818"/>
      <c r="N406" s="819"/>
      <c r="O406" s="818"/>
      <c r="P406" s="819"/>
      <c r="Q406" s="818"/>
      <c r="R406" s="819"/>
      <c r="S406" s="818"/>
      <c r="T406" s="819"/>
      <c r="U406" s="818"/>
      <c r="V406" s="819"/>
      <c r="W406" s="818"/>
      <c r="X406" s="819"/>
      <c r="Y406" s="818"/>
      <c r="Z406" s="819"/>
      <c r="AA406" s="793"/>
      <c r="AB406" s="793"/>
      <c r="AC406" s="793"/>
      <c r="AD406" s="793"/>
      <c r="AE406" s="793"/>
      <c r="AF406" s="793"/>
    </row>
    <row r="407" spans="2:33" s="404" customFormat="1" ht="12.75" customHeight="1" x14ac:dyDescent="0.2">
      <c r="B407" s="822" t="s">
        <v>1941</v>
      </c>
      <c r="C407" s="823"/>
      <c r="D407" s="791" t="s">
        <v>424</v>
      </c>
      <c r="E407" s="828" t="s">
        <v>274</v>
      </c>
      <c r="F407" s="831"/>
      <c r="G407" s="834"/>
      <c r="H407" s="828" t="s">
        <v>185</v>
      </c>
      <c r="I407" s="434" t="s">
        <v>184</v>
      </c>
      <c r="J407" s="438">
        <v>650000</v>
      </c>
      <c r="K407" s="434" t="s">
        <v>183</v>
      </c>
      <c r="L407" s="437">
        <f>J412+J410</f>
        <v>0</v>
      </c>
      <c r="M407" s="434" t="s">
        <v>182</v>
      </c>
      <c r="N407" s="436">
        <f>J407</f>
        <v>650000</v>
      </c>
      <c r="O407" s="434" t="s">
        <v>181</v>
      </c>
      <c r="P407" s="435"/>
      <c r="Q407" s="466" t="s">
        <v>181</v>
      </c>
      <c r="R407" s="467"/>
      <c r="S407" s="434" t="s">
        <v>181</v>
      </c>
      <c r="T407" s="435"/>
      <c r="U407" s="434" t="s">
        <v>181</v>
      </c>
      <c r="V407" s="435"/>
      <c r="W407" s="434" t="s">
        <v>181</v>
      </c>
      <c r="X407" s="435"/>
      <c r="Y407" s="434" t="s">
        <v>180</v>
      </c>
      <c r="Z407" s="433"/>
      <c r="AA407" s="791" t="s">
        <v>240</v>
      </c>
      <c r="AB407" s="791" t="s">
        <v>240</v>
      </c>
      <c r="AC407" s="791" t="s">
        <v>240</v>
      </c>
      <c r="AD407" s="791" t="s">
        <v>240</v>
      </c>
      <c r="AE407" s="791" t="s">
        <v>240</v>
      </c>
      <c r="AF407" s="791" t="s">
        <v>240</v>
      </c>
    </row>
    <row r="408" spans="2:33" s="404" customFormat="1" ht="15" customHeight="1" x14ac:dyDescent="0.2">
      <c r="B408" s="824"/>
      <c r="C408" s="825"/>
      <c r="D408" s="792"/>
      <c r="E408" s="829"/>
      <c r="F408" s="832"/>
      <c r="G408" s="835"/>
      <c r="H408" s="829"/>
      <c r="I408" s="416" t="s">
        <v>179</v>
      </c>
      <c r="J408" s="432"/>
      <c r="K408" s="416" t="s">
        <v>177</v>
      </c>
      <c r="L408" s="415"/>
      <c r="M408" s="416" t="s">
        <v>176</v>
      </c>
      <c r="N408" s="428">
        <f>N407</f>
        <v>650000</v>
      </c>
      <c r="O408" s="416" t="s">
        <v>175</v>
      </c>
      <c r="P408" s="426"/>
      <c r="Q408" s="463" t="s">
        <v>175</v>
      </c>
      <c r="R408" s="462"/>
      <c r="S408" s="416" t="s">
        <v>175</v>
      </c>
      <c r="T408" s="426"/>
      <c r="U408" s="416" t="s">
        <v>175</v>
      </c>
      <c r="V408" s="426"/>
      <c r="W408" s="416" t="s">
        <v>175</v>
      </c>
      <c r="X408" s="426"/>
      <c r="Y408" s="416" t="s">
        <v>174</v>
      </c>
      <c r="Z408" s="430"/>
      <c r="AA408" s="792"/>
      <c r="AB408" s="792"/>
      <c r="AC408" s="792"/>
      <c r="AD408" s="792"/>
      <c r="AE408" s="792"/>
      <c r="AF408" s="792"/>
    </row>
    <row r="409" spans="2:33" s="404" customFormat="1" ht="39" customHeight="1" x14ac:dyDescent="0.2">
      <c r="B409" s="824"/>
      <c r="C409" s="825"/>
      <c r="D409" s="792"/>
      <c r="E409" s="829"/>
      <c r="F409" s="832"/>
      <c r="G409" s="835"/>
      <c r="H409" s="829"/>
      <c r="I409" s="416" t="s">
        <v>173</v>
      </c>
      <c r="J409" s="429"/>
      <c r="K409" s="416" t="s">
        <v>171</v>
      </c>
      <c r="L409" s="427"/>
      <c r="M409" s="416" t="s">
        <v>170</v>
      </c>
      <c r="N409" s="428"/>
      <c r="O409" s="416" t="s">
        <v>169</v>
      </c>
      <c r="P409" s="426"/>
      <c r="Q409" s="463" t="s">
        <v>169</v>
      </c>
      <c r="R409" s="462"/>
      <c r="S409" s="416" t="s">
        <v>169</v>
      </c>
      <c r="T409" s="426"/>
      <c r="U409" s="416" t="s">
        <v>169</v>
      </c>
      <c r="V409" s="426"/>
      <c r="W409" s="416" t="s">
        <v>169</v>
      </c>
      <c r="X409" s="426"/>
      <c r="Y409" s="816"/>
      <c r="Z409" s="817"/>
      <c r="AA409" s="792"/>
      <c r="AB409" s="792"/>
      <c r="AC409" s="792"/>
      <c r="AD409" s="792"/>
      <c r="AE409" s="792"/>
      <c r="AF409" s="792"/>
    </row>
    <row r="410" spans="2:33" s="404" customFormat="1" ht="15" customHeight="1" x14ac:dyDescent="0.2">
      <c r="B410" s="824"/>
      <c r="C410" s="825"/>
      <c r="D410" s="792"/>
      <c r="E410" s="829"/>
      <c r="F410" s="832"/>
      <c r="G410" s="835"/>
      <c r="H410" s="829"/>
      <c r="I410" s="416" t="s">
        <v>168</v>
      </c>
      <c r="J410" s="427"/>
      <c r="K410" s="416" t="s">
        <v>167</v>
      </c>
      <c r="L410" s="427"/>
      <c r="M410" s="816"/>
      <c r="N410" s="817"/>
      <c r="O410" s="416" t="s">
        <v>166</v>
      </c>
      <c r="P410" s="426">
        <f>IF(P408="",P409-P407,P409-P408)</f>
        <v>0</v>
      </c>
      <c r="Q410" s="463" t="s">
        <v>166</v>
      </c>
      <c r="R410" s="462">
        <f>IF(R408="",R409-R407,R409-R408)</f>
        <v>0</v>
      </c>
      <c r="S410" s="416" t="s">
        <v>166</v>
      </c>
      <c r="T410" s="426"/>
      <c r="U410" s="416" t="s">
        <v>166</v>
      </c>
      <c r="V410" s="426"/>
      <c r="W410" s="416" t="s">
        <v>166</v>
      </c>
      <c r="X410" s="426"/>
      <c r="Y410" s="816"/>
      <c r="Z410" s="817"/>
      <c r="AA410" s="792"/>
      <c r="AB410" s="792"/>
      <c r="AC410" s="792"/>
      <c r="AD410" s="792"/>
      <c r="AE410" s="792"/>
      <c r="AF410" s="792"/>
    </row>
    <row r="411" spans="2:33" s="404" customFormat="1" ht="15" customHeight="1" x14ac:dyDescent="0.2">
      <c r="B411" s="824"/>
      <c r="C411" s="825"/>
      <c r="D411" s="792"/>
      <c r="E411" s="829"/>
      <c r="F411" s="832"/>
      <c r="G411" s="835"/>
      <c r="H411" s="829"/>
      <c r="I411" s="416" t="s">
        <v>165</v>
      </c>
      <c r="J411" s="415"/>
      <c r="K411" s="416" t="s">
        <v>164</v>
      </c>
      <c r="L411" s="415"/>
      <c r="M411" s="816"/>
      <c r="N411" s="817"/>
      <c r="O411" s="816"/>
      <c r="P411" s="817"/>
      <c r="Q411" s="781"/>
      <c r="R411" s="782"/>
      <c r="S411" s="816"/>
      <c r="T411" s="817"/>
      <c r="U411" s="816"/>
      <c r="V411" s="817"/>
      <c r="W411" s="816"/>
      <c r="X411" s="817"/>
      <c r="Y411" s="816"/>
      <c r="Z411" s="817"/>
      <c r="AA411" s="792"/>
      <c r="AB411" s="792"/>
      <c r="AC411" s="792"/>
      <c r="AD411" s="792"/>
      <c r="AE411" s="792"/>
      <c r="AF411" s="792"/>
    </row>
    <row r="412" spans="2:33" s="404" customFormat="1" ht="15" customHeight="1" x14ac:dyDescent="0.2">
      <c r="B412" s="826"/>
      <c r="C412" s="827"/>
      <c r="D412" s="793"/>
      <c r="E412" s="830"/>
      <c r="F412" s="833"/>
      <c r="G412" s="836"/>
      <c r="H412" s="830"/>
      <c r="I412" s="406" t="s">
        <v>158</v>
      </c>
      <c r="J412" s="451"/>
      <c r="K412" s="820"/>
      <c r="L412" s="821"/>
      <c r="M412" s="818"/>
      <c r="N412" s="819"/>
      <c r="O412" s="818"/>
      <c r="P412" s="819"/>
      <c r="Q412" s="783"/>
      <c r="R412" s="784"/>
      <c r="S412" s="818"/>
      <c r="T412" s="819"/>
      <c r="U412" s="818"/>
      <c r="V412" s="819"/>
      <c r="W412" s="818"/>
      <c r="X412" s="819"/>
      <c r="Y412" s="818"/>
      <c r="Z412" s="819"/>
      <c r="AA412" s="793"/>
      <c r="AB412" s="793"/>
      <c r="AC412" s="793"/>
      <c r="AD412" s="793"/>
      <c r="AE412" s="793"/>
      <c r="AF412" s="793"/>
    </row>
    <row r="413" spans="2:33" s="597" customFormat="1" ht="12.75" customHeight="1" x14ac:dyDescent="0.2">
      <c r="B413" s="794" t="s">
        <v>946</v>
      </c>
      <c r="C413" s="795"/>
      <c r="D413" s="800" t="s">
        <v>2084</v>
      </c>
      <c r="E413" s="803" t="s">
        <v>228</v>
      </c>
      <c r="F413" s="806"/>
      <c r="G413" s="809"/>
      <c r="H413" s="803"/>
      <c r="I413" s="605" t="s">
        <v>184</v>
      </c>
      <c r="J413" s="606">
        <v>600000</v>
      </c>
      <c r="K413" s="605" t="s">
        <v>183</v>
      </c>
      <c r="L413" s="631"/>
      <c r="M413" s="605" t="s">
        <v>182</v>
      </c>
      <c r="N413" s="608">
        <f>J413</f>
        <v>600000</v>
      </c>
      <c r="O413" s="605" t="s">
        <v>181</v>
      </c>
      <c r="P413" s="609"/>
      <c r="Q413" s="605" t="s">
        <v>181</v>
      </c>
      <c r="R413" s="609"/>
      <c r="S413" s="605" t="s">
        <v>181</v>
      </c>
      <c r="T413" s="609"/>
      <c r="U413" s="605" t="s">
        <v>181</v>
      </c>
      <c r="V413" s="609"/>
      <c r="W413" s="605" t="s">
        <v>181</v>
      </c>
      <c r="X413" s="609"/>
      <c r="Y413" s="605" t="s">
        <v>180</v>
      </c>
      <c r="Z413" s="610"/>
      <c r="AA413" s="800" t="s">
        <v>2079</v>
      </c>
      <c r="AB413" s="800" t="s">
        <v>2079</v>
      </c>
      <c r="AC413" s="800" t="s">
        <v>2079</v>
      </c>
      <c r="AF413" s="800" t="s">
        <v>2079</v>
      </c>
      <c r="AG413" s="724"/>
    </row>
    <row r="414" spans="2:33" s="597" customFormat="1" ht="15" customHeight="1" x14ac:dyDescent="0.2">
      <c r="B414" s="796"/>
      <c r="C414" s="797"/>
      <c r="D414" s="801"/>
      <c r="E414" s="804"/>
      <c r="F414" s="807"/>
      <c r="G414" s="810"/>
      <c r="H414" s="804"/>
      <c r="I414" s="615" t="s">
        <v>179</v>
      </c>
      <c r="J414" s="616"/>
      <c r="K414" s="615" t="s">
        <v>177</v>
      </c>
      <c r="L414" s="617">
        <f>L413+L416</f>
        <v>0</v>
      </c>
      <c r="M414" s="615" t="s">
        <v>176</v>
      </c>
      <c r="N414" s="618">
        <f>N413</f>
        <v>600000</v>
      </c>
      <c r="O414" s="615" t="s">
        <v>175</v>
      </c>
      <c r="P414" s="619"/>
      <c r="Q414" s="615" t="s">
        <v>175</v>
      </c>
      <c r="R414" s="619"/>
      <c r="S414" s="615" t="s">
        <v>175</v>
      </c>
      <c r="T414" s="619"/>
      <c r="U414" s="615" t="s">
        <v>175</v>
      </c>
      <c r="V414" s="619"/>
      <c r="W414" s="615" t="s">
        <v>175</v>
      </c>
      <c r="X414" s="619"/>
      <c r="Y414" s="615" t="s">
        <v>174</v>
      </c>
      <c r="Z414" s="620"/>
      <c r="AA414" s="801"/>
      <c r="AB414" s="801"/>
      <c r="AC414" s="801"/>
      <c r="AF414" s="801"/>
      <c r="AG414" s="724"/>
    </row>
    <row r="415" spans="2:33" s="597" customFormat="1" x14ac:dyDescent="0.2">
      <c r="B415" s="796"/>
      <c r="C415" s="797"/>
      <c r="D415" s="801"/>
      <c r="E415" s="804"/>
      <c r="F415" s="807"/>
      <c r="G415" s="810"/>
      <c r="H415" s="804"/>
      <c r="I415" s="615" t="s">
        <v>173</v>
      </c>
      <c r="J415" s="621"/>
      <c r="K415" s="615" t="s">
        <v>171</v>
      </c>
      <c r="L415" s="622"/>
      <c r="M415" s="615" t="s">
        <v>170</v>
      </c>
      <c r="N415" s="618"/>
      <c r="O415" s="615" t="s">
        <v>169</v>
      </c>
      <c r="P415" s="619"/>
      <c r="Q415" s="615" t="s">
        <v>169</v>
      </c>
      <c r="R415" s="619"/>
      <c r="S415" s="615" t="s">
        <v>169</v>
      </c>
      <c r="T415" s="619"/>
      <c r="U415" s="615" t="s">
        <v>169</v>
      </c>
      <c r="V415" s="619"/>
      <c r="W415" s="615" t="s">
        <v>169</v>
      </c>
      <c r="X415" s="619"/>
      <c r="Y415" s="785"/>
      <c r="Z415" s="786"/>
      <c r="AA415" s="801"/>
      <c r="AB415" s="801"/>
      <c r="AC415" s="801"/>
      <c r="AF415" s="801"/>
      <c r="AG415" s="724"/>
    </row>
    <row r="416" spans="2:33" s="597" customFormat="1" ht="15" customHeight="1" x14ac:dyDescent="0.2">
      <c r="B416" s="796"/>
      <c r="C416" s="797"/>
      <c r="D416" s="801"/>
      <c r="E416" s="804"/>
      <c r="F416" s="807"/>
      <c r="G416" s="810"/>
      <c r="H416" s="804"/>
      <c r="I416" s="615" t="s">
        <v>168</v>
      </c>
      <c r="J416" s="622"/>
      <c r="K416" s="615" t="s">
        <v>167</v>
      </c>
      <c r="L416" s="622"/>
      <c r="M416" s="785"/>
      <c r="N416" s="786"/>
      <c r="O416" s="615" t="s">
        <v>166</v>
      </c>
      <c r="P416" s="619">
        <f>IF(P414="",P415-P413,P415-P414)</f>
        <v>0</v>
      </c>
      <c r="Q416" s="615" t="s">
        <v>166</v>
      </c>
      <c r="R416" s="619">
        <f>IF(R414="",R415-R413,R415-R414)</f>
        <v>0</v>
      </c>
      <c r="S416" s="615" t="s">
        <v>166</v>
      </c>
      <c r="T416" s="619">
        <f>IF(T414="",T415-T413,T415-T414)</f>
        <v>0</v>
      </c>
      <c r="U416" s="615" t="s">
        <v>166</v>
      </c>
      <c r="V416" s="619">
        <f>IF(V414="",V415-V413,V415-V414)</f>
        <v>0</v>
      </c>
      <c r="W416" s="615" t="s">
        <v>166</v>
      </c>
      <c r="X416" s="619">
        <f>IF(X414="",X415-X413,X415-X414)</f>
        <v>0</v>
      </c>
      <c r="Y416" s="785"/>
      <c r="Z416" s="786"/>
      <c r="AA416" s="801"/>
      <c r="AB416" s="801"/>
      <c r="AC416" s="801"/>
      <c r="AF416" s="801"/>
      <c r="AG416" s="724"/>
    </row>
    <row r="417" spans="1:33" s="597" customFormat="1" ht="15" customHeight="1" x14ac:dyDescent="0.2">
      <c r="B417" s="796"/>
      <c r="C417" s="797"/>
      <c r="D417" s="801"/>
      <c r="E417" s="804"/>
      <c r="F417" s="807"/>
      <c r="G417" s="810"/>
      <c r="H417" s="804"/>
      <c r="I417" s="615" t="s">
        <v>165</v>
      </c>
      <c r="J417" s="617"/>
      <c r="K417" s="615" t="s">
        <v>164</v>
      </c>
      <c r="L417" s="617"/>
      <c r="M417" s="785"/>
      <c r="N417" s="786"/>
      <c r="O417" s="785"/>
      <c r="P417" s="786"/>
      <c r="Q417" s="785"/>
      <c r="R417" s="786"/>
      <c r="S417" s="785"/>
      <c r="T417" s="786"/>
      <c r="U417" s="785"/>
      <c r="V417" s="786"/>
      <c r="W417" s="785"/>
      <c r="X417" s="786"/>
      <c r="Y417" s="785"/>
      <c r="Z417" s="786"/>
      <c r="AA417" s="801"/>
      <c r="AB417" s="801"/>
      <c r="AC417" s="801"/>
      <c r="AF417" s="801"/>
      <c r="AG417" s="724"/>
    </row>
    <row r="418" spans="1:33" s="597" customFormat="1" ht="15" customHeight="1" x14ac:dyDescent="0.2">
      <c r="B418" s="798"/>
      <c r="C418" s="799"/>
      <c r="D418" s="802"/>
      <c r="E418" s="805"/>
      <c r="F418" s="808"/>
      <c r="G418" s="811"/>
      <c r="H418" s="805"/>
      <c r="I418" s="629" t="s">
        <v>158</v>
      </c>
      <c r="J418" s="630"/>
      <c r="K418" s="789"/>
      <c r="L418" s="790"/>
      <c r="M418" s="787"/>
      <c r="N418" s="788"/>
      <c r="O418" s="787"/>
      <c r="P418" s="788"/>
      <c r="Q418" s="787"/>
      <c r="R418" s="788"/>
      <c r="S418" s="787"/>
      <c r="T418" s="788"/>
      <c r="U418" s="787"/>
      <c r="V418" s="788"/>
      <c r="W418" s="787"/>
      <c r="X418" s="788"/>
      <c r="Y418" s="787"/>
      <c r="Z418" s="788"/>
      <c r="AA418" s="802"/>
      <c r="AB418" s="802"/>
      <c r="AC418" s="802"/>
      <c r="AF418" s="802"/>
      <c r="AG418" s="724"/>
    </row>
    <row r="419" spans="1:33" s="404" customFormat="1" ht="12.75" customHeight="1" x14ac:dyDescent="0.2">
      <c r="B419" s="822" t="s">
        <v>439</v>
      </c>
      <c r="C419" s="823"/>
      <c r="D419" s="791" t="s">
        <v>424</v>
      </c>
      <c r="E419" s="828" t="s">
        <v>228</v>
      </c>
      <c r="F419" s="831"/>
      <c r="G419" s="834"/>
      <c r="H419" s="828"/>
      <c r="I419" s="434" t="s">
        <v>184</v>
      </c>
      <c r="J419" s="438">
        <v>550000</v>
      </c>
      <c r="K419" s="434" t="s">
        <v>183</v>
      </c>
      <c r="L419" s="437"/>
      <c r="M419" s="434" t="s">
        <v>182</v>
      </c>
      <c r="N419" s="436">
        <f>J419</f>
        <v>550000</v>
      </c>
      <c r="O419" s="434" t="s">
        <v>181</v>
      </c>
      <c r="P419" s="435"/>
      <c r="Q419" s="434" t="s">
        <v>181</v>
      </c>
      <c r="R419" s="435"/>
      <c r="S419" s="434" t="s">
        <v>181</v>
      </c>
      <c r="T419" s="435"/>
      <c r="U419" s="434" t="s">
        <v>181</v>
      </c>
      <c r="V419" s="435"/>
      <c r="W419" s="434" t="s">
        <v>181</v>
      </c>
      <c r="X419" s="435"/>
      <c r="Y419" s="434" t="s">
        <v>180</v>
      </c>
      <c r="Z419" s="433"/>
      <c r="AA419" s="791" t="s">
        <v>4</v>
      </c>
      <c r="AB419" s="791" t="s">
        <v>4</v>
      </c>
      <c r="AC419" s="791" t="s">
        <v>4</v>
      </c>
      <c r="AD419" s="791" t="s">
        <v>4</v>
      </c>
      <c r="AE419" s="791" t="s">
        <v>4</v>
      </c>
      <c r="AF419" s="791" t="s">
        <v>4</v>
      </c>
    </row>
    <row r="420" spans="1:33" s="404" customFormat="1" ht="15" customHeight="1" x14ac:dyDescent="0.2">
      <c r="B420" s="824"/>
      <c r="C420" s="825"/>
      <c r="D420" s="792"/>
      <c r="E420" s="829"/>
      <c r="F420" s="832"/>
      <c r="G420" s="835"/>
      <c r="H420" s="829"/>
      <c r="I420" s="416" t="s">
        <v>179</v>
      </c>
      <c r="J420" s="432"/>
      <c r="K420" s="416" t="s">
        <v>177</v>
      </c>
      <c r="L420" s="415"/>
      <c r="M420" s="416" t="s">
        <v>176</v>
      </c>
      <c r="N420" s="428">
        <f>N419</f>
        <v>550000</v>
      </c>
      <c r="O420" s="416" t="s">
        <v>175</v>
      </c>
      <c r="P420" s="426"/>
      <c r="Q420" s="416" t="s">
        <v>175</v>
      </c>
      <c r="R420" s="426"/>
      <c r="S420" s="416" t="s">
        <v>175</v>
      </c>
      <c r="T420" s="426"/>
      <c r="U420" s="416" t="s">
        <v>175</v>
      </c>
      <c r="V420" s="426"/>
      <c r="W420" s="416" t="s">
        <v>175</v>
      </c>
      <c r="X420" s="426"/>
      <c r="Y420" s="416" t="s">
        <v>174</v>
      </c>
      <c r="Z420" s="430"/>
      <c r="AA420" s="792"/>
      <c r="AB420" s="792"/>
      <c r="AC420" s="792"/>
      <c r="AD420" s="792"/>
      <c r="AE420" s="792"/>
      <c r="AF420" s="792"/>
    </row>
    <row r="421" spans="1:33" s="404" customFormat="1" ht="39" customHeight="1" x14ac:dyDescent="0.2">
      <c r="B421" s="824"/>
      <c r="C421" s="825"/>
      <c r="D421" s="792"/>
      <c r="E421" s="829"/>
      <c r="F421" s="832"/>
      <c r="G421" s="835"/>
      <c r="H421" s="829"/>
      <c r="I421" s="416" t="s">
        <v>173</v>
      </c>
      <c r="J421" s="429"/>
      <c r="K421" s="416" t="s">
        <v>171</v>
      </c>
      <c r="L421" s="427"/>
      <c r="M421" s="416" t="s">
        <v>170</v>
      </c>
      <c r="N421" s="428"/>
      <c r="O421" s="416" t="s">
        <v>169</v>
      </c>
      <c r="P421" s="426"/>
      <c r="Q421" s="416" t="s">
        <v>169</v>
      </c>
      <c r="R421" s="426"/>
      <c r="S421" s="416" t="s">
        <v>169</v>
      </c>
      <c r="T421" s="426"/>
      <c r="U421" s="416" t="s">
        <v>169</v>
      </c>
      <c r="V421" s="426"/>
      <c r="W421" s="416" t="s">
        <v>169</v>
      </c>
      <c r="X421" s="426"/>
      <c r="Y421" s="816"/>
      <c r="Z421" s="817"/>
      <c r="AA421" s="792"/>
      <c r="AB421" s="792"/>
      <c r="AC421" s="792"/>
      <c r="AD421" s="792"/>
      <c r="AE421" s="792"/>
      <c r="AF421" s="792"/>
    </row>
    <row r="422" spans="1:33" s="404" customFormat="1" ht="15" customHeight="1" x14ac:dyDescent="0.2">
      <c r="B422" s="824"/>
      <c r="C422" s="825"/>
      <c r="D422" s="792"/>
      <c r="E422" s="829"/>
      <c r="F422" s="832"/>
      <c r="G422" s="835"/>
      <c r="H422" s="829"/>
      <c r="I422" s="416" t="s">
        <v>168</v>
      </c>
      <c r="J422" s="427"/>
      <c r="K422" s="416" t="s">
        <v>167</v>
      </c>
      <c r="L422" s="427"/>
      <c r="M422" s="816"/>
      <c r="N422" s="817"/>
      <c r="O422" s="416" t="s">
        <v>166</v>
      </c>
      <c r="P422" s="426">
        <f>IF(P420="",P421-P419,P421-P420)</f>
        <v>0</v>
      </c>
      <c r="Q422" s="416" t="s">
        <v>166</v>
      </c>
      <c r="R422" s="426">
        <f>IF(R420="",R421-R419,R421-R420)</f>
        <v>0</v>
      </c>
      <c r="S422" s="416" t="s">
        <v>166</v>
      </c>
      <c r="T422" s="426">
        <f>IF(T420="",T421-T419,T421-T420)</f>
        <v>0</v>
      </c>
      <c r="U422" s="416" t="s">
        <v>166</v>
      </c>
      <c r="V422" s="426">
        <f>IF(V420="",V421-V419,V421-V420)</f>
        <v>0</v>
      </c>
      <c r="W422" s="416" t="s">
        <v>166</v>
      </c>
      <c r="X422" s="426">
        <f>IF(X420="",X421-X419,X421-X420)</f>
        <v>0</v>
      </c>
      <c r="Y422" s="816"/>
      <c r="Z422" s="817"/>
      <c r="AA422" s="792"/>
      <c r="AB422" s="792"/>
      <c r="AC422" s="792"/>
      <c r="AD422" s="792"/>
      <c r="AE422" s="792"/>
      <c r="AF422" s="792"/>
    </row>
    <row r="423" spans="1:33" s="404" customFormat="1" ht="15" customHeight="1" x14ac:dyDescent="0.2">
      <c r="B423" s="824"/>
      <c r="C423" s="825"/>
      <c r="D423" s="792"/>
      <c r="E423" s="829"/>
      <c r="F423" s="832"/>
      <c r="G423" s="835"/>
      <c r="H423" s="829"/>
      <c r="I423" s="416" t="s">
        <v>165</v>
      </c>
      <c r="J423" s="415"/>
      <c r="K423" s="416" t="s">
        <v>164</v>
      </c>
      <c r="L423" s="415"/>
      <c r="M423" s="816"/>
      <c r="N423" s="817"/>
      <c r="O423" s="816"/>
      <c r="P423" s="817"/>
      <c r="Q423" s="816"/>
      <c r="R423" s="817"/>
      <c r="S423" s="816"/>
      <c r="T423" s="817"/>
      <c r="U423" s="816"/>
      <c r="V423" s="817"/>
      <c r="W423" s="816"/>
      <c r="X423" s="817"/>
      <c r="Y423" s="816"/>
      <c r="Z423" s="817"/>
      <c r="AA423" s="792"/>
      <c r="AB423" s="792"/>
      <c r="AC423" s="792"/>
      <c r="AD423" s="792"/>
      <c r="AE423" s="792"/>
      <c r="AF423" s="792"/>
    </row>
    <row r="424" spans="1:33" s="404" customFormat="1" ht="15" customHeight="1" x14ac:dyDescent="0.2">
      <c r="B424" s="826"/>
      <c r="C424" s="827"/>
      <c r="D424" s="793"/>
      <c r="E424" s="830"/>
      <c r="F424" s="833"/>
      <c r="G424" s="836"/>
      <c r="H424" s="830"/>
      <c r="I424" s="406" t="s">
        <v>158</v>
      </c>
      <c r="J424" s="451"/>
      <c r="K424" s="820"/>
      <c r="L424" s="821"/>
      <c r="M424" s="818"/>
      <c r="N424" s="819"/>
      <c r="O424" s="818"/>
      <c r="P424" s="819"/>
      <c r="Q424" s="818"/>
      <c r="R424" s="819"/>
      <c r="S424" s="818"/>
      <c r="T424" s="819"/>
      <c r="U424" s="818"/>
      <c r="V424" s="819"/>
      <c r="W424" s="818"/>
      <c r="X424" s="819"/>
      <c r="Y424" s="818"/>
      <c r="Z424" s="819"/>
      <c r="AA424" s="793"/>
      <c r="AB424" s="793"/>
      <c r="AC424" s="793"/>
      <c r="AD424" s="793"/>
      <c r="AE424" s="793"/>
      <c r="AF424" s="793"/>
    </row>
    <row r="425" spans="1:33" s="404" customFormat="1" ht="12.75" customHeight="1" x14ac:dyDescent="0.2">
      <c r="B425" s="822" t="s">
        <v>437</v>
      </c>
      <c r="C425" s="823"/>
      <c r="D425" s="791" t="s">
        <v>424</v>
      </c>
      <c r="E425" s="828" t="s">
        <v>228</v>
      </c>
      <c r="F425" s="831"/>
      <c r="G425" s="834"/>
      <c r="H425" s="828"/>
      <c r="I425" s="434" t="s">
        <v>184</v>
      </c>
      <c r="J425" s="438">
        <v>1000000</v>
      </c>
      <c r="K425" s="434" t="s">
        <v>183</v>
      </c>
      <c r="L425" s="437"/>
      <c r="M425" s="434" t="s">
        <v>182</v>
      </c>
      <c r="N425" s="436">
        <f>J425</f>
        <v>1000000</v>
      </c>
      <c r="O425" s="434" t="s">
        <v>181</v>
      </c>
      <c r="P425" s="435"/>
      <c r="Q425" s="434" t="s">
        <v>181</v>
      </c>
      <c r="R425" s="435"/>
      <c r="S425" s="434" t="s">
        <v>181</v>
      </c>
      <c r="T425" s="435"/>
      <c r="U425" s="434" t="s">
        <v>181</v>
      </c>
      <c r="V425" s="435">
        <v>1</v>
      </c>
      <c r="W425" s="434" t="s">
        <v>181</v>
      </c>
      <c r="X425" s="435">
        <v>1</v>
      </c>
      <c r="Y425" s="434" t="s">
        <v>180</v>
      </c>
      <c r="Z425" s="433"/>
      <c r="AA425" s="791" t="s">
        <v>436</v>
      </c>
      <c r="AB425" s="791" t="s">
        <v>436</v>
      </c>
      <c r="AC425" s="791" t="s">
        <v>436</v>
      </c>
      <c r="AD425" s="791" t="s">
        <v>240</v>
      </c>
      <c r="AE425" s="791" t="s">
        <v>240</v>
      </c>
      <c r="AF425" s="791" t="s">
        <v>240</v>
      </c>
    </row>
    <row r="426" spans="1:33" s="404" customFormat="1" ht="15" customHeight="1" x14ac:dyDescent="0.2">
      <c r="B426" s="824"/>
      <c r="C426" s="825"/>
      <c r="D426" s="792"/>
      <c r="E426" s="829"/>
      <c r="F426" s="832"/>
      <c r="G426" s="835"/>
      <c r="H426" s="829"/>
      <c r="I426" s="416" t="s">
        <v>179</v>
      </c>
      <c r="J426" s="432"/>
      <c r="K426" s="416" t="s">
        <v>177</v>
      </c>
      <c r="L426" s="415"/>
      <c r="M426" s="416" t="s">
        <v>176</v>
      </c>
      <c r="N426" s="428">
        <f>N425</f>
        <v>1000000</v>
      </c>
      <c r="O426" s="416" t="s">
        <v>175</v>
      </c>
      <c r="P426" s="426"/>
      <c r="Q426" s="416" t="s">
        <v>175</v>
      </c>
      <c r="R426" s="426"/>
      <c r="S426" s="416" t="s">
        <v>175</v>
      </c>
      <c r="T426" s="426"/>
      <c r="U426" s="416" t="s">
        <v>175</v>
      </c>
      <c r="V426" s="426"/>
      <c r="W426" s="416" t="s">
        <v>175</v>
      </c>
      <c r="X426" s="426"/>
      <c r="Y426" s="416" t="s">
        <v>174</v>
      </c>
      <c r="Z426" s="430"/>
      <c r="AA426" s="792"/>
      <c r="AB426" s="792"/>
      <c r="AC426" s="792"/>
      <c r="AD426" s="792"/>
      <c r="AE426" s="792"/>
      <c r="AF426" s="792"/>
    </row>
    <row r="427" spans="1:33" s="404" customFormat="1" ht="39" customHeight="1" x14ac:dyDescent="0.2">
      <c r="B427" s="824"/>
      <c r="C427" s="825"/>
      <c r="D427" s="792"/>
      <c r="E427" s="829"/>
      <c r="F427" s="832"/>
      <c r="G427" s="835"/>
      <c r="H427" s="829"/>
      <c r="I427" s="416" t="s">
        <v>173</v>
      </c>
      <c r="J427" s="429"/>
      <c r="K427" s="416" t="s">
        <v>171</v>
      </c>
      <c r="L427" s="427"/>
      <c r="M427" s="416" t="s">
        <v>170</v>
      </c>
      <c r="N427" s="428"/>
      <c r="O427" s="416" t="s">
        <v>169</v>
      </c>
      <c r="P427" s="426"/>
      <c r="Q427" s="416" t="s">
        <v>169</v>
      </c>
      <c r="R427" s="426"/>
      <c r="S427" s="416" t="s">
        <v>169</v>
      </c>
      <c r="T427" s="426"/>
      <c r="U427" s="416" t="s">
        <v>169</v>
      </c>
      <c r="V427" s="426">
        <v>1</v>
      </c>
      <c r="W427" s="416" t="s">
        <v>169</v>
      </c>
      <c r="X427" s="426">
        <v>1</v>
      </c>
      <c r="Y427" s="816"/>
      <c r="Z427" s="817"/>
      <c r="AA427" s="792"/>
      <c r="AB427" s="792"/>
      <c r="AC427" s="792"/>
      <c r="AD427" s="792"/>
      <c r="AE427" s="792"/>
      <c r="AF427" s="792"/>
    </row>
    <row r="428" spans="1:33" s="404" customFormat="1" ht="15" customHeight="1" x14ac:dyDescent="0.2">
      <c r="B428" s="824"/>
      <c r="C428" s="825"/>
      <c r="D428" s="792"/>
      <c r="E428" s="829"/>
      <c r="F428" s="832"/>
      <c r="G428" s="835"/>
      <c r="H428" s="829"/>
      <c r="I428" s="416" t="s">
        <v>168</v>
      </c>
      <c r="J428" s="427"/>
      <c r="K428" s="416" t="s">
        <v>167</v>
      </c>
      <c r="L428" s="427"/>
      <c r="M428" s="816"/>
      <c r="N428" s="817"/>
      <c r="O428" s="416" t="s">
        <v>166</v>
      </c>
      <c r="P428" s="426">
        <f>IF(P426="",P427-P425,P427-P426)</f>
        <v>0</v>
      </c>
      <c r="Q428" s="416" t="s">
        <v>166</v>
      </c>
      <c r="R428" s="426">
        <f>IF(R426="",R427-R425,R427-R426)</f>
        <v>0</v>
      </c>
      <c r="S428" s="416" t="s">
        <v>166</v>
      </c>
      <c r="T428" s="426">
        <f>IF(T426="",T427-T425,T427-T426)</f>
        <v>0</v>
      </c>
      <c r="U428" s="416" t="s">
        <v>166</v>
      </c>
      <c r="V428" s="426">
        <f>IF(V426="",V427-V425,V427-V426)</f>
        <v>0</v>
      </c>
      <c r="W428" s="416" t="s">
        <v>166</v>
      </c>
      <c r="X428" s="426">
        <f>IF(X426="",X427-X425,X427-X426)</f>
        <v>0</v>
      </c>
      <c r="Y428" s="816"/>
      <c r="Z428" s="817"/>
      <c r="AA428" s="792"/>
      <c r="AB428" s="792"/>
      <c r="AC428" s="792"/>
      <c r="AD428" s="792"/>
      <c r="AE428" s="792"/>
      <c r="AF428" s="792"/>
    </row>
    <row r="429" spans="1:33" ht="15" customHeight="1" x14ac:dyDescent="0.2">
      <c r="A429" s="404"/>
      <c r="B429" s="824"/>
      <c r="C429" s="825"/>
      <c r="D429" s="792"/>
      <c r="E429" s="829"/>
      <c r="F429" s="832"/>
      <c r="G429" s="835"/>
      <c r="H429" s="829"/>
      <c r="I429" s="416" t="s">
        <v>165</v>
      </c>
      <c r="J429" s="415"/>
      <c r="K429" s="416" t="s">
        <v>164</v>
      </c>
      <c r="L429" s="415"/>
      <c r="M429" s="816"/>
      <c r="N429" s="817"/>
      <c r="O429" s="816"/>
      <c r="P429" s="817"/>
      <c r="Q429" s="816"/>
      <c r="R429" s="817"/>
      <c r="S429" s="816"/>
      <c r="T429" s="817"/>
      <c r="U429" s="816"/>
      <c r="V429" s="817"/>
      <c r="W429" s="816"/>
      <c r="X429" s="817"/>
      <c r="Y429" s="816"/>
      <c r="Z429" s="817"/>
      <c r="AA429" s="792"/>
      <c r="AB429" s="792"/>
      <c r="AC429" s="792"/>
      <c r="AD429" s="792"/>
      <c r="AE429" s="792"/>
      <c r="AF429" s="792"/>
    </row>
    <row r="430" spans="1:33" ht="15" customHeight="1" x14ac:dyDescent="0.2">
      <c r="A430" s="404"/>
      <c r="B430" s="826"/>
      <c r="C430" s="827"/>
      <c r="D430" s="793"/>
      <c r="E430" s="830"/>
      <c r="F430" s="833"/>
      <c r="G430" s="836"/>
      <c r="H430" s="830"/>
      <c r="I430" s="406" t="s">
        <v>158</v>
      </c>
      <c r="J430" s="451"/>
      <c r="K430" s="820"/>
      <c r="L430" s="821"/>
      <c r="M430" s="818"/>
      <c r="N430" s="819"/>
      <c r="O430" s="818"/>
      <c r="P430" s="819"/>
      <c r="Q430" s="818"/>
      <c r="R430" s="819"/>
      <c r="S430" s="818"/>
      <c r="T430" s="819"/>
      <c r="U430" s="818"/>
      <c r="V430" s="819"/>
      <c r="W430" s="818"/>
      <c r="X430" s="819"/>
      <c r="Y430" s="818"/>
      <c r="Z430" s="819"/>
      <c r="AA430" s="793"/>
      <c r="AB430" s="793"/>
      <c r="AC430" s="793"/>
      <c r="AD430" s="793"/>
      <c r="AE430" s="793"/>
      <c r="AF430" s="793"/>
    </row>
    <row r="431" spans="1:33" s="597" customFormat="1" ht="12.75" customHeight="1" x14ac:dyDescent="0.2">
      <c r="B431" s="794" t="s">
        <v>427</v>
      </c>
      <c r="C431" s="795"/>
      <c r="D431" s="800" t="s">
        <v>424</v>
      </c>
      <c r="E431" s="803" t="s">
        <v>228</v>
      </c>
      <c r="F431" s="806"/>
      <c r="G431" s="809"/>
      <c r="H431" s="803"/>
      <c r="I431" s="605" t="s">
        <v>184</v>
      </c>
      <c r="J431" s="606">
        <v>174460.33</v>
      </c>
      <c r="K431" s="605" t="s">
        <v>183</v>
      </c>
      <c r="L431" s="631"/>
      <c r="M431" s="605" t="s">
        <v>182</v>
      </c>
      <c r="N431" s="608">
        <f>J431</f>
        <v>174460.33</v>
      </c>
      <c r="O431" s="605" t="s">
        <v>181</v>
      </c>
      <c r="P431" s="609"/>
      <c r="Q431" s="605" t="s">
        <v>181</v>
      </c>
      <c r="R431" s="609"/>
      <c r="S431" s="605" t="s">
        <v>181</v>
      </c>
      <c r="T431" s="609"/>
      <c r="U431" s="605" t="s">
        <v>181</v>
      </c>
      <c r="V431" s="609"/>
      <c r="W431" s="605" t="s">
        <v>181</v>
      </c>
      <c r="X431" s="609"/>
      <c r="Y431" s="434" t="s">
        <v>180</v>
      </c>
      <c r="Z431" s="433"/>
      <c r="AA431" s="800" t="s">
        <v>110</v>
      </c>
      <c r="AB431" s="800" t="s">
        <v>110</v>
      </c>
      <c r="AC431" s="800" t="s">
        <v>110</v>
      </c>
      <c r="AF431" s="800" t="s">
        <v>110</v>
      </c>
      <c r="AG431" s="724"/>
    </row>
    <row r="432" spans="1:33" s="597" customFormat="1" ht="15" customHeight="1" x14ac:dyDescent="0.2">
      <c r="B432" s="796"/>
      <c r="C432" s="797"/>
      <c r="D432" s="801"/>
      <c r="E432" s="804"/>
      <c r="F432" s="807"/>
      <c r="G432" s="810"/>
      <c r="H432" s="804"/>
      <c r="I432" s="615" t="s">
        <v>179</v>
      </c>
      <c r="J432" s="616"/>
      <c r="K432" s="615" t="s">
        <v>177</v>
      </c>
      <c r="L432" s="617"/>
      <c r="M432" s="615" t="s">
        <v>176</v>
      </c>
      <c r="N432" s="618">
        <f>N431</f>
        <v>174460.33</v>
      </c>
      <c r="O432" s="615" t="s">
        <v>175</v>
      </c>
      <c r="P432" s="619"/>
      <c r="Q432" s="615" t="s">
        <v>175</v>
      </c>
      <c r="R432" s="619"/>
      <c r="S432" s="615" t="s">
        <v>175</v>
      </c>
      <c r="T432" s="619"/>
      <c r="U432" s="615" t="s">
        <v>175</v>
      </c>
      <c r="V432" s="619"/>
      <c r="W432" s="615" t="s">
        <v>175</v>
      </c>
      <c r="X432" s="619"/>
      <c r="Y432" s="416" t="s">
        <v>174</v>
      </c>
      <c r="Z432" s="430"/>
      <c r="AA432" s="801"/>
      <c r="AB432" s="801"/>
      <c r="AC432" s="801"/>
      <c r="AF432" s="801"/>
      <c r="AG432" s="724"/>
    </row>
    <row r="433" spans="2:33" s="597" customFormat="1" ht="39" customHeight="1" x14ac:dyDescent="0.2">
      <c r="B433" s="796"/>
      <c r="C433" s="797"/>
      <c r="D433" s="801"/>
      <c r="E433" s="804"/>
      <c r="F433" s="807"/>
      <c r="G433" s="810"/>
      <c r="H433" s="804"/>
      <c r="I433" s="615" t="s">
        <v>173</v>
      </c>
      <c r="J433" s="621"/>
      <c r="K433" s="615" t="s">
        <v>171</v>
      </c>
      <c r="L433" s="622"/>
      <c r="M433" s="615" t="s">
        <v>170</v>
      </c>
      <c r="N433" s="618"/>
      <c r="O433" s="615" t="s">
        <v>169</v>
      </c>
      <c r="P433" s="619"/>
      <c r="Q433" s="615" t="s">
        <v>169</v>
      </c>
      <c r="R433" s="619"/>
      <c r="S433" s="615" t="s">
        <v>169</v>
      </c>
      <c r="T433" s="619"/>
      <c r="U433" s="615" t="s">
        <v>169</v>
      </c>
      <c r="V433" s="619"/>
      <c r="W433" s="615" t="s">
        <v>169</v>
      </c>
      <c r="X433" s="619"/>
      <c r="Y433" s="816"/>
      <c r="Z433" s="817"/>
      <c r="AA433" s="801"/>
      <c r="AB433" s="801"/>
      <c r="AC433" s="801"/>
      <c r="AF433" s="801"/>
      <c r="AG433" s="724"/>
    </row>
    <row r="434" spans="2:33" s="597" customFormat="1" ht="15" customHeight="1" x14ac:dyDescent="0.2">
      <c r="B434" s="796"/>
      <c r="C434" s="797"/>
      <c r="D434" s="801"/>
      <c r="E434" s="804"/>
      <c r="F434" s="807"/>
      <c r="G434" s="810"/>
      <c r="H434" s="804"/>
      <c r="I434" s="615" t="s">
        <v>168</v>
      </c>
      <c r="J434" s="622"/>
      <c r="K434" s="615" t="s">
        <v>167</v>
      </c>
      <c r="L434" s="622"/>
      <c r="M434" s="785"/>
      <c r="N434" s="786"/>
      <c r="O434" s="615" t="s">
        <v>166</v>
      </c>
      <c r="P434" s="619">
        <f>IF(P432="",P433-P431,P433-P432)</f>
        <v>0</v>
      </c>
      <c r="Q434" s="615" t="s">
        <v>166</v>
      </c>
      <c r="R434" s="619">
        <f>IF(R432="",R433-R431,R433-R432)</f>
        <v>0</v>
      </c>
      <c r="S434" s="615" t="s">
        <v>166</v>
      </c>
      <c r="T434" s="619">
        <f>IF(T432="",T433-T431,T433-T432)</f>
        <v>0</v>
      </c>
      <c r="U434" s="615" t="s">
        <v>166</v>
      </c>
      <c r="V434" s="619">
        <f>IF(V432="",V433-V431,V433-V432)</f>
        <v>0</v>
      </c>
      <c r="W434" s="615" t="s">
        <v>166</v>
      </c>
      <c r="X434" s="619">
        <f>IF(X432="",X433-X431,X433-X432)</f>
        <v>0</v>
      </c>
      <c r="Y434" s="816"/>
      <c r="Z434" s="817"/>
      <c r="AA434" s="801"/>
      <c r="AB434" s="801"/>
      <c r="AC434" s="801"/>
      <c r="AF434" s="801"/>
      <c r="AG434" s="724"/>
    </row>
    <row r="435" spans="2:33" s="597" customFormat="1" ht="15" customHeight="1" x14ac:dyDescent="0.2">
      <c r="B435" s="796"/>
      <c r="C435" s="797"/>
      <c r="D435" s="801"/>
      <c r="E435" s="804"/>
      <c r="F435" s="807"/>
      <c r="G435" s="810"/>
      <c r="H435" s="804"/>
      <c r="I435" s="615" t="s">
        <v>165</v>
      </c>
      <c r="J435" s="617"/>
      <c r="K435" s="615" t="s">
        <v>164</v>
      </c>
      <c r="L435" s="617"/>
      <c r="M435" s="785"/>
      <c r="N435" s="786"/>
      <c r="O435" s="785"/>
      <c r="P435" s="786"/>
      <c r="Q435" s="785"/>
      <c r="R435" s="786"/>
      <c r="S435" s="785"/>
      <c r="T435" s="786"/>
      <c r="U435" s="785"/>
      <c r="V435" s="786"/>
      <c r="W435" s="785"/>
      <c r="X435" s="786"/>
      <c r="Y435" s="816"/>
      <c r="Z435" s="817"/>
      <c r="AA435" s="801"/>
      <c r="AB435" s="801"/>
      <c r="AC435" s="801"/>
      <c r="AF435" s="801"/>
      <c r="AG435" s="724"/>
    </row>
    <row r="436" spans="2:33" s="597" customFormat="1" ht="15" customHeight="1" x14ac:dyDescent="0.2">
      <c r="B436" s="798"/>
      <c r="C436" s="799"/>
      <c r="D436" s="802"/>
      <c r="E436" s="805"/>
      <c r="F436" s="808"/>
      <c r="G436" s="811"/>
      <c r="H436" s="805"/>
      <c r="I436" s="629" t="s">
        <v>158</v>
      </c>
      <c r="J436" s="630"/>
      <c r="K436" s="789"/>
      <c r="L436" s="790"/>
      <c r="M436" s="787"/>
      <c r="N436" s="788"/>
      <c r="O436" s="787"/>
      <c r="P436" s="788"/>
      <c r="Q436" s="787"/>
      <c r="R436" s="788"/>
      <c r="S436" s="787"/>
      <c r="T436" s="788"/>
      <c r="U436" s="787"/>
      <c r="V436" s="788"/>
      <c r="W436" s="787"/>
      <c r="X436" s="788"/>
      <c r="Y436" s="818"/>
      <c r="Z436" s="819"/>
      <c r="AA436" s="802"/>
      <c r="AB436" s="802"/>
      <c r="AC436" s="802"/>
      <c r="AF436" s="802"/>
      <c r="AG436" s="724"/>
    </row>
    <row r="437" spans="2:33" s="404" customFormat="1" ht="12.75" customHeight="1" x14ac:dyDescent="0.2">
      <c r="B437" s="822" t="s">
        <v>449</v>
      </c>
      <c r="C437" s="823"/>
      <c r="D437" s="791" t="s">
        <v>1935</v>
      </c>
      <c r="E437" s="828" t="s">
        <v>186</v>
      </c>
      <c r="F437" s="831"/>
      <c r="G437" s="834"/>
      <c r="H437" s="828" t="s">
        <v>185</v>
      </c>
      <c r="I437" s="434" t="s">
        <v>184</v>
      </c>
      <c r="J437" s="438">
        <v>500000</v>
      </c>
      <c r="K437" s="434" t="s">
        <v>183</v>
      </c>
      <c r="L437" s="437"/>
      <c r="M437" s="434" t="s">
        <v>182</v>
      </c>
      <c r="N437" s="436">
        <f>J437</f>
        <v>500000</v>
      </c>
      <c r="O437" s="434" t="s">
        <v>181</v>
      </c>
      <c r="P437" s="435"/>
      <c r="Q437" s="434" t="s">
        <v>181</v>
      </c>
      <c r="R437" s="435"/>
      <c r="S437" s="434" t="s">
        <v>181</v>
      </c>
      <c r="T437" s="435"/>
      <c r="U437" s="434" t="s">
        <v>181</v>
      </c>
      <c r="V437" s="435"/>
      <c r="W437" s="434" t="s">
        <v>181</v>
      </c>
      <c r="X437" s="435"/>
      <c r="Y437" s="434" t="s">
        <v>180</v>
      </c>
      <c r="Z437" s="433"/>
      <c r="AA437" s="791" t="s">
        <v>4</v>
      </c>
      <c r="AB437" s="791" t="s">
        <v>4</v>
      </c>
      <c r="AC437" s="791" t="s">
        <v>4</v>
      </c>
      <c r="AD437" s="791" t="s">
        <v>4</v>
      </c>
      <c r="AE437" s="791" t="s">
        <v>4</v>
      </c>
      <c r="AF437" s="791" t="s">
        <v>4</v>
      </c>
    </row>
    <row r="438" spans="2:33" s="404" customFormat="1" ht="15" customHeight="1" x14ac:dyDescent="0.2">
      <c r="B438" s="824"/>
      <c r="C438" s="825"/>
      <c r="D438" s="792"/>
      <c r="E438" s="829"/>
      <c r="F438" s="832"/>
      <c r="G438" s="835"/>
      <c r="H438" s="829"/>
      <c r="I438" s="416" t="s">
        <v>179</v>
      </c>
      <c r="J438" s="432"/>
      <c r="K438" s="416" t="s">
        <v>177</v>
      </c>
      <c r="L438" s="415"/>
      <c r="M438" s="416" t="s">
        <v>176</v>
      </c>
      <c r="N438" s="428">
        <f>N437</f>
        <v>500000</v>
      </c>
      <c r="O438" s="416" t="s">
        <v>175</v>
      </c>
      <c r="P438" s="426"/>
      <c r="Q438" s="416" t="s">
        <v>175</v>
      </c>
      <c r="R438" s="426"/>
      <c r="S438" s="416" t="s">
        <v>175</v>
      </c>
      <c r="T438" s="426"/>
      <c r="U438" s="416" t="s">
        <v>175</v>
      </c>
      <c r="V438" s="426"/>
      <c r="W438" s="416" t="s">
        <v>175</v>
      </c>
      <c r="X438" s="426"/>
      <c r="Y438" s="416" t="s">
        <v>174</v>
      </c>
      <c r="Z438" s="430"/>
      <c r="AA438" s="792"/>
      <c r="AB438" s="792"/>
      <c r="AC438" s="792"/>
      <c r="AD438" s="792"/>
      <c r="AE438" s="792"/>
      <c r="AF438" s="792"/>
    </row>
    <row r="439" spans="2:33" s="404" customFormat="1" ht="39" customHeight="1" x14ac:dyDescent="0.2">
      <c r="B439" s="824"/>
      <c r="C439" s="825"/>
      <c r="D439" s="792"/>
      <c r="E439" s="829"/>
      <c r="F439" s="832"/>
      <c r="G439" s="835"/>
      <c r="H439" s="829"/>
      <c r="I439" s="416" t="s">
        <v>173</v>
      </c>
      <c r="J439" s="429"/>
      <c r="K439" s="416" t="s">
        <v>171</v>
      </c>
      <c r="L439" s="427"/>
      <c r="M439" s="416" t="s">
        <v>170</v>
      </c>
      <c r="N439" s="428"/>
      <c r="O439" s="416" t="s">
        <v>169</v>
      </c>
      <c r="P439" s="426"/>
      <c r="Q439" s="416" t="s">
        <v>169</v>
      </c>
      <c r="R439" s="426"/>
      <c r="S439" s="416" t="s">
        <v>169</v>
      </c>
      <c r="T439" s="426"/>
      <c r="U439" s="416" t="s">
        <v>169</v>
      </c>
      <c r="V439" s="426"/>
      <c r="W439" s="416" t="s">
        <v>169</v>
      </c>
      <c r="X439" s="426"/>
      <c r="Y439" s="816"/>
      <c r="Z439" s="817"/>
      <c r="AA439" s="792"/>
      <c r="AB439" s="792"/>
      <c r="AC439" s="792"/>
      <c r="AD439" s="792"/>
      <c r="AE439" s="792"/>
      <c r="AF439" s="792"/>
    </row>
    <row r="440" spans="2:33" s="404" customFormat="1" ht="15" customHeight="1" x14ac:dyDescent="0.2">
      <c r="B440" s="824"/>
      <c r="C440" s="825"/>
      <c r="D440" s="792"/>
      <c r="E440" s="829"/>
      <c r="F440" s="832"/>
      <c r="G440" s="835"/>
      <c r="H440" s="829"/>
      <c r="I440" s="416" t="s">
        <v>168</v>
      </c>
      <c r="J440" s="427"/>
      <c r="K440" s="416" t="s">
        <v>167</v>
      </c>
      <c r="L440" s="427"/>
      <c r="M440" s="816"/>
      <c r="N440" s="817"/>
      <c r="O440" s="416" t="s">
        <v>166</v>
      </c>
      <c r="P440" s="426">
        <f>IF(P438="",P439-P437,P439-P438)</f>
        <v>0</v>
      </c>
      <c r="Q440" s="416" t="s">
        <v>166</v>
      </c>
      <c r="R440" s="426">
        <f>IF(R438="",R439-R437,R439-R438)</f>
        <v>0</v>
      </c>
      <c r="S440" s="416" t="s">
        <v>166</v>
      </c>
      <c r="T440" s="426">
        <f>IF(T438="",T439-T437,T439-T438)</f>
        <v>0</v>
      </c>
      <c r="U440" s="416" t="s">
        <v>166</v>
      </c>
      <c r="V440" s="426">
        <f>IF(V438="",V439-V437,V439-V438)</f>
        <v>0</v>
      </c>
      <c r="W440" s="416" t="s">
        <v>166</v>
      </c>
      <c r="X440" s="426">
        <f>IF(X438="",X439-X437,X439-X438)</f>
        <v>0</v>
      </c>
      <c r="Y440" s="816"/>
      <c r="Z440" s="817"/>
      <c r="AA440" s="792"/>
      <c r="AB440" s="792"/>
      <c r="AC440" s="792"/>
      <c r="AD440" s="792"/>
      <c r="AE440" s="792"/>
      <c r="AF440" s="792"/>
    </row>
    <row r="441" spans="2:33" s="404" customFormat="1" ht="15" customHeight="1" x14ac:dyDescent="0.2">
      <c r="B441" s="824"/>
      <c r="C441" s="825"/>
      <c r="D441" s="792"/>
      <c r="E441" s="829"/>
      <c r="F441" s="832"/>
      <c r="G441" s="835"/>
      <c r="H441" s="829"/>
      <c r="I441" s="416" t="s">
        <v>165</v>
      </c>
      <c r="J441" s="415"/>
      <c r="K441" s="416" t="s">
        <v>164</v>
      </c>
      <c r="L441" s="415"/>
      <c r="M441" s="816"/>
      <c r="N441" s="817"/>
      <c r="O441" s="816"/>
      <c r="P441" s="817"/>
      <c r="Q441" s="816"/>
      <c r="R441" s="817"/>
      <c r="S441" s="816"/>
      <c r="T441" s="817"/>
      <c r="U441" s="816"/>
      <c r="V441" s="817"/>
      <c r="W441" s="816"/>
      <c r="X441" s="817"/>
      <c r="Y441" s="816"/>
      <c r="Z441" s="817"/>
      <c r="AA441" s="792"/>
      <c r="AB441" s="792"/>
      <c r="AC441" s="792"/>
      <c r="AD441" s="792"/>
      <c r="AE441" s="792"/>
      <c r="AF441" s="792"/>
    </row>
    <row r="442" spans="2:33" s="404" customFormat="1" ht="15" customHeight="1" x14ac:dyDescent="0.2">
      <c r="B442" s="826"/>
      <c r="C442" s="827"/>
      <c r="D442" s="793"/>
      <c r="E442" s="830"/>
      <c r="F442" s="833"/>
      <c r="G442" s="836"/>
      <c r="H442" s="830"/>
      <c r="I442" s="406" t="s">
        <v>158</v>
      </c>
      <c r="J442" s="451"/>
      <c r="K442" s="820"/>
      <c r="L442" s="821"/>
      <c r="M442" s="818"/>
      <c r="N442" s="819"/>
      <c r="O442" s="818"/>
      <c r="P442" s="819"/>
      <c r="Q442" s="818"/>
      <c r="R442" s="819"/>
      <c r="S442" s="818"/>
      <c r="T442" s="819"/>
      <c r="U442" s="818"/>
      <c r="V442" s="819"/>
      <c r="W442" s="818"/>
      <c r="X442" s="819"/>
      <c r="Y442" s="818"/>
      <c r="Z442" s="819"/>
      <c r="AA442" s="793"/>
      <c r="AB442" s="793"/>
      <c r="AC442" s="793"/>
      <c r="AD442" s="793"/>
      <c r="AE442" s="793"/>
      <c r="AF442" s="793"/>
    </row>
    <row r="443" spans="2:33" s="404" customFormat="1" ht="12.75" customHeight="1" x14ac:dyDescent="0.2">
      <c r="B443" s="822" t="s">
        <v>554</v>
      </c>
      <c r="C443" s="823"/>
      <c r="D443" s="791" t="s">
        <v>2056</v>
      </c>
      <c r="E443" s="828" t="s">
        <v>228</v>
      </c>
      <c r="F443" s="831"/>
      <c r="G443" s="834"/>
      <c r="H443" s="828"/>
      <c r="I443" s="434" t="s">
        <v>184</v>
      </c>
      <c r="J443" s="438">
        <v>500000</v>
      </c>
      <c r="K443" s="434" t="s">
        <v>183</v>
      </c>
      <c r="L443" s="437"/>
      <c r="M443" s="434" t="s">
        <v>182</v>
      </c>
      <c r="N443" s="436">
        <f>J443</f>
        <v>500000</v>
      </c>
      <c r="O443" s="434" t="s">
        <v>181</v>
      </c>
      <c r="P443" s="435"/>
      <c r="Q443" s="434" t="s">
        <v>181</v>
      </c>
      <c r="R443" s="435"/>
      <c r="S443" s="434" t="s">
        <v>181</v>
      </c>
      <c r="T443" s="435"/>
      <c r="U443" s="434" t="s">
        <v>181</v>
      </c>
      <c r="V443" s="435"/>
      <c r="W443" s="434" t="s">
        <v>181</v>
      </c>
      <c r="X443" s="435"/>
      <c r="Y443" s="434" t="s">
        <v>180</v>
      </c>
      <c r="Z443" s="433"/>
      <c r="AA443" s="791" t="s">
        <v>553</v>
      </c>
      <c r="AB443" s="791" t="s">
        <v>240</v>
      </c>
      <c r="AC443" s="791" t="s">
        <v>240</v>
      </c>
      <c r="AD443" s="791" t="s">
        <v>240</v>
      </c>
      <c r="AE443" s="791" t="s">
        <v>240</v>
      </c>
      <c r="AF443" s="791" t="s">
        <v>240</v>
      </c>
    </row>
    <row r="444" spans="2:33" s="404" customFormat="1" ht="15" customHeight="1" x14ac:dyDescent="0.2">
      <c r="B444" s="824"/>
      <c r="C444" s="825"/>
      <c r="D444" s="792"/>
      <c r="E444" s="829"/>
      <c r="F444" s="832"/>
      <c r="G444" s="835"/>
      <c r="H444" s="829"/>
      <c r="I444" s="416" t="s">
        <v>179</v>
      </c>
      <c r="J444" s="432"/>
      <c r="K444" s="416" t="s">
        <v>177</v>
      </c>
      <c r="L444" s="415"/>
      <c r="M444" s="416" t="s">
        <v>176</v>
      </c>
      <c r="N444" s="428">
        <f>N443</f>
        <v>500000</v>
      </c>
      <c r="O444" s="416" t="s">
        <v>175</v>
      </c>
      <c r="P444" s="426"/>
      <c r="Q444" s="416" t="s">
        <v>175</v>
      </c>
      <c r="R444" s="426"/>
      <c r="S444" s="416" t="s">
        <v>175</v>
      </c>
      <c r="T444" s="426"/>
      <c r="U444" s="416" t="s">
        <v>175</v>
      </c>
      <c r="V444" s="426"/>
      <c r="W444" s="416" t="s">
        <v>175</v>
      </c>
      <c r="X444" s="426"/>
      <c r="Y444" s="416" t="s">
        <v>174</v>
      </c>
      <c r="Z444" s="430"/>
      <c r="AA444" s="792"/>
      <c r="AB444" s="792"/>
      <c r="AC444" s="792"/>
      <c r="AD444" s="792"/>
      <c r="AE444" s="792"/>
      <c r="AF444" s="792"/>
    </row>
    <row r="445" spans="2:33" s="404" customFormat="1" ht="39" customHeight="1" x14ac:dyDescent="0.2">
      <c r="B445" s="824"/>
      <c r="C445" s="825"/>
      <c r="D445" s="792"/>
      <c r="E445" s="829"/>
      <c r="F445" s="832"/>
      <c r="G445" s="835"/>
      <c r="H445" s="829"/>
      <c r="I445" s="416" t="s">
        <v>173</v>
      </c>
      <c r="J445" s="429"/>
      <c r="K445" s="416" t="s">
        <v>171</v>
      </c>
      <c r="L445" s="427"/>
      <c r="M445" s="416" t="s">
        <v>170</v>
      </c>
      <c r="N445" s="428"/>
      <c r="O445" s="416" t="s">
        <v>169</v>
      </c>
      <c r="P445" s="426"/>
      <c r="Q445" s="416" t="s">
        <v>169</v>
      </c>
      <c r="R445" s="426"/>
      <c r="S445" s="416" t="s">
        <v>169</v>
      </c>
      <c r="T445" s="426"/>
      <c r="U445" s="416" t="s">
        <v>169</v>
      </c>
      <c r="V445" s="426"/>
      <c r="W445" s="416" t="s">
        <v>169</v>
      </c>
      <c r="X445" s="426"/>
      <c r="Y445" s="816"/>
      <c r="Z445" s="817"/>
      <c r="AA445" s="792"/>
      <c r="AB445" s="792"/>
      <c r="AC445" s="792"/>
      <c r="AD445" s="792"/>
      <c r="AE445" s="792"/>
      <c r="AF445" s="792"/>
    </row>
    <row r="446" spans="2:33" s="404" customFormat="1" ht="15" customHeight="1" x14ac:dyDescent="0.2">
      <c r="B446" s="824"/>
      <c r="C446" s="825"/>
      <c r="D446" s="792"/>
      <c r="E446" s="829"/>
      <c r="F446" s="832"/>
      <c r="G446" s="835"/>
      <c r="H446" s="829"/>
      <c r="I446" s="416" t="s">
        <v>168</v>
      </c>
      <c r="J446" s="427"/>
      <c r="K446" s="416" t="s">
        <v>167</v>
      </c>
      <c r="L446" s="427"/>
      <c r="M446" s="816"/>
      <c r="N446" s="817"/>
      <c r="O446" s="416" t="s">
        <v>166</v>
      </c>
      <c r="P446" s="426">
        <f>IF(P444="",P445-P443,P445-P444)</f>
        <v>0</v>
      </c>
      <c r="Q446" s="416" t="s">
        <v>166</v>
      </c>
      <c r="R446" s="426">
        <f>IF(R444="",R445-R443,R445-R444)</f>
        <v>0</v>
      </c>
      <c r="S446" s="416" t="s">
        <v>166</v>
      </c>
      <c r="T446" s="426">
        <f>IF(T444="",T445-T443,T445-T444)</f>
        <v>0</v>
      </c>
      <c r="U446" s="416" t="s">
        <v>166</v>
      </c>
      <c r="V446" s="426">
        <f>IF(V444="",V445-V443,V445-V444)</f>
        <v>0</v>
      </c>
      <c r="W446" s="416" t="s">
        <v>166</v>
      </c>
      <c r="X446" s="426">
        <f>IF(X444="",X445-X443,X445-X444)</f>
        <v>0</v>
      </c>
      <c r="Y446" s="816"/>
      <c r="Z446" s="817"/>
      <c r="AA446" s="792"/>
      <c r="AB446" s="792"/>
      <c r="AC446" s="792"/>
      <c r="AD446" s="792"/>
      <c r="AE446" s="792"/>
      <c r="AF446" s="792"/>
    </row>
    <row r="447" spans="2:33" s="404" customFormat="1" ht="15" customHeight="1" x14ac:dyDescent="0.2">
      <c r="B447" s="824"/>
      <c r="C447" s="825"/>
      <c r="D447" s="792"/>
      <c r="E447" s="829"/>
      <c r="F447" s="832"/>
      <c r="G447" s="835"/>
      <c r="H447" s="829"/>
      <c r="I447" s="416" t="s">
        <v>165</v>
      </c>
      <c r="J447" s="415"/>
      <c r="K447" s="416" t="s">
        <v>164</v>
      </c>
      <c r="L447" s="415"/>
      <c r="M447" s="816"/>
      <c r="N447" s="817"/>
      <c r="O447" s="816"/>
      <c r="P447" s="817"/>
      <c r="Q447" s="816"/>
      <c r="R447" s="817"/>
      <c r="S447" s="816"/>
      <c r="T447" s="817"/>
      <c r="U447" s="816"/>
      <c r="V447" s="817"/>
      <c r="W447" s="816"/>
      <c r="X447" s="817"/>
      <c r="Y447" s="816"/>
      <c r="Z447" s="817"/>
      <c r="AA447" s="792"/>
      <c r="AB447" s="792"/>
      <c r="AC447" s="792"/>
      <c r="AD447" s="792"/>
      <c r="AE447" s="792"/>
      <c r="AF447" s="792"/>
    </row>
    <row r="448" spans="2:33" s="404" customFormat="1" ht="15" customHeight="1" x14ac:dyDescent="0.2">
      <c r="B448" s="826"/>
      <c r="C448" s="827"/>
      <c r="D448" s="793"/>
      <c r="E448" s="830"/>
      <c r="F448" s="833"/>
      <c r="G448" s="836"/>
      <c r="H448" s="830"/>
      <c r="I448" s="406" t="s">
        <v>158</v>
      </c>
      <c r="J448" s="451"/>
      <c r="K448" s="820"/>
      <c r="L448" s="821"/>
      <c r="M448" s="818"/>
      <c r="N448" s="819"/>
      <c r="O448" s="818"/>
      <c r="P448" s="819"/>
      <c r="Q448" s="818"/>
      <c r="R448" s="819"/>
      <c r="S448" s="818"/>
      <c r="T448" s="819"/>
      <c r="U448" s="818"/>
      <c r="V448" s="819"/>
      <c r="W448" s="818"/>
      <c r="X448" s="819"/>
      <c r="Y448" s="818"/>
      <c r="Z448" s="819"/>
      <c r="AA448" s="793"/>
      <c r="AB448" s="793"/>
      <c r="AC448" s="793"/>
      <c r="AD448" s="793"/>
      <c r="AE448" s="793"/>
      <c r="AF448" s="793"/>
    </row>
    <row r="449" spans="2:32" s="404" customFormat="1" ht="12.75" customHeight="1" x14ac:dyDescent="0.2">
      <c r="B449" s="822" t="s">
        <v>461</v>
      </c>
      <c r="C449" s="823"/>
      <c r="D449" s="791" t="s">
        <v>2064</v>
      </c>
      <c r="E449" s="828" t="s">
        <v>219</v>
      </c>
      <c r="F449" s="831"/>
      <c r="G449" s="834"/>
      <c r="H449" s="828" t="s">
        <v>193</v>
      </c>
      <c r="I449" s="434" t="s">
        <v>184</v>
      </c>
      <c r="J449" s="438">
        <v>246100</v>
      </c>
      <c r="K449" s="434" t="s">
        <v>183</v>
      </c>
      <c r="L449" s="437"/>
      <c r="M449" s="434" t="s">
        <v>182</v>
      </c>
      <c r="N449" s="436">
        <f>J449</f>
        <v>246100</v>
      </c>
      <c r="O449" s="434" t="s">
        <v>181</v>
      </c>
      <c r="P449" s="435"/>
      <c r="Q449" s="434" t="s">
        <v>181</v>
      </c>
      <c r="R449" s="435"/>
      <c r="S449" s="434" t="s">
        <v>181</v>
      </c>
      <c r="T449" s="435"/>
      <c r="U449" s="434" t="s">
        <v>181</v>
      </c>
      <c r="V449" s="435"/>
      <c r="W449" s="434" t="s">
        <v>181</v>
      </c>
      <c r="X449" s="435"/>
      <c r="Y449" s="434" t="s">
        <v>180</v>
      </c>
      <c r="Z449" s="433"/>
      <c r="AA449" s="791" t="s">
        <v>4</v>
      </c>
      <c r="AB449" s="791" t="s">
        <v>4</v>
      </c>
      <c r="AC449" s="791" t="s">
        <v>4</v>
      </c>
      <c r="AD449" s="791" t="s">
        <v>4</v>
      </c>
      <c r="AE449" s="791" t="s">
        <v>4</v>
      </c>
      <c r="AF449" s="791" t="s">
        <v>4</v>
      </c>
    </row>
    <row r="450" spans="2:32" s="404" customFormat="1" ht="15" customHeight="1" x14ac:dyDescent="0.2">
      <c r="B450" s="824"/>
      <c r="C450" s="825"/>
      <c r="D450" s="792"/>
      <c r="E450" s="829"/>
      <c r="F450" s="832"/>
      <c r="G450" s="835"/>
      <c r="H450" s="829"/>
      <c r="I450" s="416" t="s">
        <v>179</v>
      </c>
      <c r="J450" s="432"/>
      <c r="K450" s="416" t="s">
        <v>177</v>
      </c>
      <c r="L450" s="415"/>
      <c r="M450" s="416" t="s">
        <v>176</v>
      </c>
      <c r="N450" s="428">
        <f>N449</f>
        <v>246100</v>
      </c>
      <c r="O450" s="416" t="s">
        <v>175</v>
      </c>
      <c r="P450" s="426"/>
      <c r="Q450" s="416" t="s">
        <v>175</v>
      </c>
      <c r="R450" s="426"/>
      <c r="S450" s="416" t="s">
        <v>175</v>
      </c>
      <c r="T450" s="426"/>
      <c r="U450" s="416" t="s">
        <v>175</v>
      </c>
      <c r="V450" s="426"/>
      <c r="W450" s="416" t="s">
        <v>175</v>
      </c>
      <c r="X450" s="426"/>
      <c r="Y450" s="416" t="s">
        <v>174</v>
      </c>
      <c r="Z450" s="430"/>
      <c r="AA450" s="792"/>
      <c r="AB450" s="792"/>
      <c r="AC450" s="792"/>
      <c r="AD450" s="792"/>
      <c r="AE450" s="792"/>
      <c r="AF450" s="792"/>
    </row>
    <row r="451" spans="2:32" s="404" customFormat="1" ht="39" customHeight="1" x14ac:dyDescent="0.2">
      <c r="B451" s="824"/>
      <c r="C451" s="825"/>
      <c r="D451" s="792"/>
      <c r="E451" s="829"/>
      <c r="F451" s="832"/>
      <c r="G451" s="835"/>
      <c r="H451" s="829"/>
      <c r="I451" s="416" t="s">
        <v>173</v>
      </c>
      <c r="J451" s="429"/>
      <c r="K451" s="416" t="s">
        <v>171</v>
      </c>
      <c r="L451" s="427"/>
      <c r="M451" s="416" t="s">
        <v>170</v>
      </c>
      <c r="N451" s="428"/>
      <c r="O451" s="416" t="s">
        <v>169</v>
      </c>
      <c r="P451" s="426"/>
      <c r="Q451" s="416" t="s">
        <v>169</v>
      </c>
      <c r="R451" s="426"/>
      <c r="S451" s="416" t="s">
        <v>169</v>
      </c>
      <c r="T451" s="426"/>
      <c r="U451" s="416" t="s">
        <v>169</v>
      </c>
      <c r="V451" s="426"/>
      <c r="W451" s="416" t="s">
        <v>169</v>
      </c>
      <c r="X451" s="426"/>
      <c r="Y451" s="816"/>
      <c r="Z451" s="817"/>
      <c r="AA451" s="792"/>
      <c r="AB451" s="792"/>
      <c r="AC451" s="792"/>
      <c r="AD451" s="792"/>
      <c r="AE451" s="792"/>
      <c r="AF451" s="792"/>
    </row>
    <row r="452" spans="2:32" s="404" customFormat="1" ht="15" customHeight="1" x14ac:dyDescent="0.2">
      <c r="B452" s="824"/>
      <c r="C452" s="825"/>
      <c r="D452" s="792"/>
      <c r="E452" s="829"/>
      <c r="F452" s="832"/>
      <c r="G452" s="835"/>
      <c r="H452" s="829"/>
      <c r="I452" s="416" t="s">
        <v>168</v>
      </c>
      <c r="J452" s="427"/>
      <c r="K452" s="416" t="s">
        <v>167</v>
      </c>
      <c r="L452" s="427"/>
      <c r="M452" s="816"/>
      <c r="N452" s="817"/>
      <c r="O452" s="416" t="s">
        <v>166</v>
      </c>
      <c r="P452" s="426">
        <f>IF(P450="",P451-P449,P451-P450)</f>
        <v>0</v>
      </c>
      <c r="Q452" s="416" t="s">
        <v>166</v>
      </c>
      <c r="R452" s="426">
        <f>IF(R450="",R451-R449,R451-R450)</f>
        <v>0</v>
      </c>
      <c r="S452" s="416" t="s">
        <v>166</v>
      </c>
      <c r="T452" s="426">
        <f>IF(T450="",T451-T449,T451-T450)</f>
        <v>0</v>
      </c>
      <c r="U452" s="416" t="s">
        <v>166</v>
      </c>
      <c r="V452" s="426">
        <f>IF(V450="",V451-V449,V451-V450)</f>
        <v>0</v>
      </c>
      <c r="W452" s="416" t="s">
        <v>166</v>
      </c>
      <c r="X452" s="426">
        <f>IF(X450="",X451-X449,X451-X450)</f>
        <v>0</v>
      </c>
      <c r="Y452" s="816"/>
      <c r="Z452" s="817"/>
      <c r="AA452" s="792"/>
      <c r="AB452" s="792"/>
      <c r="AC452" s="792"/>
      <c r="AD452" s="792"/>
      <c r="AE452" s="792"/>
      <c r="AF452" s="792"/>
    </row>
    <row r="453" spans="2:32" s="404" customFormat="1" ht="15" customHeight="1" x14ac:dyDescent="0.2">
      <c r="B453" s="824"/>
      <c r="C453" s="825"/>
      <c r="D453" s="792"/>
      <c r="E453" s="829"/>
      <c r="F453" s="832"/>
      <c r="G453" s="835"/>
      <c r="H453" s="829"/>
      <c r="I453" s="416" t="s">
        <v>165</v>
      </c>
      <c r="J453" s="415"/>
      <c r="K453" s="416" t="s">
        <v>164</v>
      </c>
      <c r="L453" s="415"/>
      <c r="M453" s="816"/>
      <c r="N453" s="817"/>
      <c r="O453" s="816"/>
      <c r="P453" s="817"/>
      <c r="Q453" s="816"/>
      <c r="R453" s="817"/>
      <c r="S453" s="816"/>
      <c r="T453" s="817"/>
      <c r="U453" s="816"/>
      <c r="V453" s="817"/>
      <c r="W453" s="816"/>
      <c r="X453" s="817"/>
      <c r="Y453" s="816"/>
      <c r="Z453" s="817"/>
      <c r="AA453" s="792"/>
      <c r="AB453" s="792"/>
      <c r="AC453" s="792"/>
      <c r="AD453" s="792"/>
      <c r="AE453" s="792"/>
      <c r="AF453" s="792"/>
    </row>
    <row r="454" spans="2:32" s="404" customFormat="1" ht="15" customHeight="1" x14ac:dyDescent="0.2">
      <c r="B454" s="826"/>
      <c r="C454" s="827"/>
      <c r="D454" s="793"/>
      <c r="E454" s="830"/>
      <c r="F454" s="833"/>
      <c r="G454" s="836"/>
      <c r="H454" s="830"/>
      <c r="I454" s="406" t="s">
        <v>158</v>
      </c>
      <c r="J454" s="451"/>
      <c r="K454" s="820"/>
      <c r="L454" s="821"/>
      <c r="M454" s="818"/>
      <c r="N454" s="819"/>
      <c r="O454" s="818"/>
      <c r="P454" s="819"/>
      <c r="Q454" s="818"/>
      <c r="R454" s="819"/>
      <c r="S454" s="818"/>
      <c r="T454" s="819"/>
      <c r="U454" s="818"/>
      <c r="V454" s="819"/>
      <c r="W454" s="818"/>
      <c r="X454" s="819"/>
      <c r="Y454" s="818"/>
      <c r="Z454" s="819"/>
      <c r="AA454" s="793"/>
      <c r="AB454" s="793"/>
      <c r="AC454" s="793"/>
      <c r="AD454" s="793"/>
      <c r="AE454" s="793"/>
      <c r="AF454" s="793"/>
    </row>
    <row r="455" spans="2:32" s="404" customFormat="1" ht="12.75" customHeight="1" x14ac:dyDescent="0.2">
      <c r="B455" s="822" t="s">
        <v>460</v>
      </c>
      <c r="C455" s="823"/>
      <c r="D455" s="791" t="s">
        <v>2064</v>
      </c>
      <c r="E455" s="828" t="s">
        <v>219</v>
      </c>
      <c r="F455" s="831"/>
      <c r="G455" s="834"/>
      <c r="H455" s="828" t="s">
        <v>193</v>
      </c>
      <c r="I455" s="434" t="s">
        <v>184</v>
      </c>
      <c r="J455" s="438">
        <v>431000</v>
      </c>
      <c r="K455" s="434" t="s">
        <v>183</v>
      </c>
      <c r="L455" s="437"/>
      <c r="M455" s="434" t="s">
        <v>182</v>
      </c>
      <c r="N455" s="436">
        <f>J455</f>
        <v>431000</v>
      </c>
      <c r="O455" s="434" t="s">
        <v>181</v>
      </c>
      <c r="P455" s="435"/>
      <c r="Q455" s="434" t="s">
        <v>181</v>
      </c>
      <c r="R455" s="435"/>
      <c r="S455" s="434" t="s">
        <v>181</v>
      </c>
      <c r="T455" s="435"/>
      <c r="U455" s="434" t="s">
        <v>181</v>
      </c>
      <c r="V455" s="435"/>
      <c r="W455" s="434" t="s">
        <v>181</v>
      </c>
      <c r="X455" s="435"/>
      <c r="Y455" s="434" t="s">
        <v>180</v>
      </c>
      <c r="Z455" s="433"/>
      <c r="AA455" s="791" t="s">
        <v>4</v>
      </c>
      <c r="AB455" s="791" t="s">
        <v>4</v>
      </c>
      <c r="AC455" s="791" t="s">
        <v>4</v>
      </c>
      <c r="AD455" s="791" t="s">
        <v>4</v>
      </c>
      <c r="AE455" s="791" t="s">
        <v>4</v>
      </c>
      <c r="AF455" s="791" t="s">
        <v>4</v>
      </c>
    </row>
    <row r="456" spans="2:32" s="404" customFormat="1" ht="15" customHeight="1" x14ac:dyDescent="0.2">
      <c r="B456" s="824"/>
      <c r="C456" s="825"/>
      <c r="D456" s="792"/>
      <c r="E456" s="829"/>
      <c r="F456" s="832"/>
      <c r="G456" s="835"/>
      <c r="H456" s="829"/>
      <c r="I456" s="416" t="s">
        <v>179</v>
      </c>
      <c r="J456" s="432"/>
      <c r="K456" s="416" t="s">
        <v>177</v>
      </c>
      <c r="L456" s="415"/>
      <c r="M456" s="416" t="s">
        <v>176</v>
      </c>
      <c r="N456" s="428">
        <f>N455</f>
        <v>431000</v>
      </c>
      <c r="O456" s="416" t="s">
        <v>175</v>
      </c>
      <c r="P456" s="426"/>
      <c r="Q456" s="416" t="s">
        <v>175</v>
      </c>
      <c r="R456" s="426"/>
      <c r="S456" s="416" t="s">
        <v>175</v>
      </c>
      <c r="T456" s="426"/>
      <c r="U456" s="416" t="s">
        <v>175</v>
      </c>
      <c r="V456" s="426"/>
      <c r="W456" s="416" t="s">
        <v>175</v>
      </c>
      <c r="X456" s="426"/>
      <c r="Y456" s="416" t="s">
        <v>174</v>
      </c>
      <c r="Z456" s="430"/>
      <c r="AA456" s="792"/>
      <c r="AB456" s="792"/>
      <c r="AC456" s="792"/>
      <c r="AD456" s="792"/>
      <c r="AE456" s="792"/>
      <c r="AF456" s="792"/>
    </row>
    <row r="457" spans="2:32" s="404" customFormat="1" ht="39" customHeight="1" x14ac:dyDescent="0.2">
      <c r="B457" s="824"/>
      <c r="C457" s="825"/>
      <c r="D457" s="792"/>
      <c r="E457" s="829"/>
      <c r="F457" s="832"/>
      <c r="G457" s="835"/>
      <c r="H457" s="829"/>
      <c r="I457" s="416" t="s">
        <v>173</v>
      </c>
      <c r="J457" s="429"/>
      <c r="K457" s="416" t="s">
        <v>171</v>
      </c>
      <c r="L457" s="427"/>
      <c r="M457" s="416" t="s">
        <v>170</v>
      </c>
      <c r="N457" s="428"/>
      <c r="O457" s="416" t="s">
        <v>169</v>
      </c>
      <c r="P457" s="426"/>
      <c r="Q457" s="416" t="s">
        <v>169</v>
      </c>
      <c r="R457" s="426"/>
      <c r="S457" s="416" t="s">
        <v>169</v>
      </c>
      <c r="T457" s="426"/>
      <c r="U457" s="416" t="s">
        <v>169</v>
      </c>
      <c r="V457" s="426"/>
      <c r="W457" s="416" t="s">
        <v>169</v>
      </c>
      <c r="X457" s="426"/>
      <c r="Y457" s="816"/>
      <c r="Z457" s="817"/>
      <c r="AA457" s="792"/>
      <c r="AB457" s="792"/>
      <c r="AC457" s="792"/>
      <c r="AD457" s="792"/>
      <c r="AE457" s="792"/>
      <c r="AF457" s="792"/>
    </row>
    <row r="458" spans="2:32" s="404" customFormat="1" ht="15" customHeight="1" x14ac:dyDescent="0.2">
      <c r="B458" s="824"/>
      <c r="C458" s="825"/>
      <c r="D458" s="792"/>
      <c r="E458" s="829"/>
      <c r="F458" s="832"/>
      <c r="G458" s="835"/>
      <c r="H458" s="829"/>
      <c r="I458" s="416" t="s">
        <v>168</v>
      </c>
      <c r="J458" s="427"/>
      <c r="K458" s="416" t="s">
        <v>167</v>
      </c>
      <c r="L458" s="427"/>
      <c r="M458" s="816"/>
      <c r="N458" s="817"/>
      <c r="O458" s="416" t="s">
        <v>166</v>
      </c>
      <c r="P458" s="426">
        <f>IF(P456="",P457-P455,P457-P456)</f>
        <v>0</v>
      </c>
      <c r="Q458" s="416" t="s">
        <v>166</v>
      </c>
      <c r="R458" s="426">
        <f>IF(R456="",R457-R455,R457-R456)</f>
        <v>0</v>
      </c>
      <c r="S458" s="416" t="s">
        <v>166</v>
      </c>
      <c r="T458" s="426">
        <f>IF(T456="",T457-T455,T457-T456)</f>
        <v>0</v>
      </c>
      <c r="U458" s="416" t="s">
        <v>166</v>
      </c>
      <c r="V458" s="426">
        <f>IF(V456="",V457-V455,V457-V456)</f>
        <v>0</v>
      </c>
      <c r="W458" s="416" t="s">
        <v>166</v>
      </c>
      <c r="X458" s="426">
        <f>IF(X456="",X457-X455,X457-X456)</f>
        <v>0</v>
      </c>
      <c r="Y458" s="816"/>
      <c r="Z458" s="817"/>
      <c r="AA458" s="792"/>
      <c r="AB458" s="792"/>
      <c r="AC458" s="792"/>
      <c r="AD458" s="792"/>
      <c r="AE458" s="792"/>
      <c r="AF458" s="792"/>
    </row>
    <row r="459" spans="2:32" s="404" customFormat="1" ht="15" customHeight="1" x14ac:dyDescent="0.2">
      <c r="B459" s="824"/>
      <c r="C459" s="825"/>
      <c r="D459" s="792"/>
      <c r="E459" s="829"/>
      <c r="F459" s="832"/>
      <c r="G459" s="835"/>
      <c r="H459" s="829"/>
      <c r="I459" s="416" t="s">
        <v>165</v>
      </c>
      <c r="J459" s="415"/>
      <c r="K459" s="416" t="s">
        <v>164</v>
      </c>
      <c r="L459" s="415"/>
      <c r="M459" s="816"/>
      <c r="N459" s="817"/>
      <c r="O459" s="816"/>
      <c r="P459" s="817"/>
      <c r="Q459" s="816"/>
      <c r="R459" s="817"/>
      <c r="S459" s="816"/>
      <c r="T459" s="817"/>
      <c r="U459" s="816"/>
      <c r="V459" s="817"/>
      <c r="W459" s="816"/>
      <c r="X459" s="817"/>
      <c r="Y459" s="816"/>
      <c r="Z459" s="817"/>
      <c r="AA459" s="792"/>
      <c r="AB459" s="792"/>
      <c r="AC459" s="792"/>
      <c r="AD459" s="792"/>
      <c r="AE459" s="792"/>
      <c r="AF459" s="792"/>
    </row>
    <row r="460" spans="2:32" s="404" customFormat="1" ht="15" customHeight="1" x14ac:dyDescent="0.2">
      <c r="B460" s="826"/>
      <c r="C460" s="827"/>
      <c r="D460" s="793"/>
      <c r="E460" s="830"/>
      <c r="F460" s="833"/>
      <c r="G460" s="836"/>
      <c r="H460" s="830"/>
      <c r="I460" s="406" t="s">
        <v>158</v>
      </c>
      <c r="J460" s="451"/>
      <c r="K460" s="820"/>
      <c r="L460" s="821"/>
      <c r="M460" s="818"/>
      <c r="N460" s="819"/>
      <c r="O460" s="818"/>
      <c r="P460" s="819"/>
      <c r="Q460" s="818"/>
      <c r="R460" s="819"/>
      <c r="S460" s="818"/>
      <c r="T460" s="819"/>
      <c r="U460" s="818"/>
      <c r="V460" s="819"/>
      <c r="W460" s="818"/>
      <c r="X460" s="819"/>
      <c r="Y460" s="818"/>
      <c r="Z460" s="819"/>
      <c r="AA460" s="793"/>
      <c r="AB460" s="793"/>
      <c r="AC460" s="793"/>
      <c r="AD460" s="793"/>
      <c r="AE460" s="793"/>
      <c r="AF460" s="793"/>
    </row>
    <row r="461" spans="2:32" s="404" customFormat="1" ht="12.75" customHeight="1" x14ac:dyDescent="0.2">
      <c r="B461" s="822" t="s">
        <v>459</v>
      </c>
      <c r="C461" s="823"/>
      <c r="D461" s="791" t="s">
        <v>458</v>
      </c>
      <c r="E461" s="828" t="s">
        <v>219</v>
      </c>
      <c r="F461" s="831"/>
      <c r="G461" s="834"/>
      <c r="H461" s="828" t="s">
        <v>193</v>
      </c>
      <c r="I461" s="434" t="s">
        <v>184</v>
      </c>
      <c r="J461" s="438">
        <v>220000</v>
      </c>
      <c r="K461" s="434" t="s">
        <v>183</v>
      </c>
      <c r="L461" s="437"/>
      <c r="M461" s="434" t="s">
        <v>182</v>
      </c>
      <c r="N461" s="436">
        <f>J461</f>
        <v>220000</v>
      </c>
      <c r="O461" s="434" t="s">
        <v>181</v>
      </c>
      <c r="P461" s="435"/>
      <c r="Q461" s="434" t="s">
        <v>181</v>
      </c>
      <c r="R461" s="435"/>
      <c r="S461" s="434" t="s">
        <v>181</v>
      </c>
      <c r="T461" s="435"/>
      <c r="U461" s="434" t="s">
        <v>181</v>
      </c>
      <c r="V461" s="435"/>
      <c r="W461" s="434" t="s">
        <v>181</v>
      </c>
      <c r="X461" s="435"/>
      <c r="Y461" s="434" t="s">
        <v>180</v>
      </c>
      <c r="Z461" s="433"/>
      <c r="AA461" s="791" t="s">
        <v>4</v>
      </c>
      <c r="AB461" s="791" t="s">
        <v>4</v>
      </c>
      <c r="AC461" s="791" t="s">
        <v>4</v>
      </c>
      <c r="AD461" s="791" t="s">
        <v>4</v>
      </c>
      <c r="AE461" s="791" t="s">
        <v>4</v>
      </c>
      <c r="AF461" s="791" t="s">
        <v>4</v>
      </c>
    </row>
    <row r="462" spans="2:32" s="404" customFormat="1" ht="15" customHeight="1" x14ac:dyDescent="0.2">
      <c r="B462" s="824"/>
      <c r="C462" s="825"/>
      <c r="D462" s="792"/>
      <c r="E462" s="829"/>
      <c r="F462" s="832"/>
      <c r="G462" s="835"/>
      <c r="H462" s="829"/>
      <c r="I462" s="416" t="s">
        <v>179</v>
      </c>
      <c r="J462" s="432"/>
      <c r="K462" s="416" t="s">
        <v>177</v>
      </c>
      <c r="L462" s="415"/>
      <c r="M462" s="416" t="s">
        <v>176</v>
      </c>
      <c r="N462" s="428">
        <f>N461</f>
        <v>220000</v>
      </c>
      <c r="O462" s="416" t="s">
        <v>175</v>
      </c>
      <c r="P462" s="426"/>
      <c r="Q462" s="416" t="s">
        <v>175</v>
      </c>
      <c r="R462" s="426"/>
      <c r="S462" s="416" t="s">
        <v>175</v>
      </c>
      <c r="T462" s="426"/>
      <c r="U462" s="416" t="s">
        <v>175</v>
      </c>
      <c r="V462" s="426"/>
      <c r="W462" s="416" t="s">
        <v>175</v>
      </c>
      <c r="X462" s="426"/>
      <c r="Y462" s="416" t="s">
        <v>174</v>
      </c>
      <c r="Z462" s="430"/>
      <c r="AA462" s="792"/>
      <c r="AB462" s="792"/>
      <c r="AC462" s="792"/>
      <c r="AD462" s="792"/>
      <c r="AE462" s="792"/>
      <c r="AF462" s="792"/>
    </row>
    <row r="463" spans="2:32" s="404" customFormat="1" ht="39" customHeight="1" x14ac:dyDescent="0.2">
      <c r="B463" s="824"/>
      <c r="C463" s="825"/>
      <c r="D463" s="792"/>
      <c r="E463" s="829"/>
      <c r="F463" s="832"/>
      <c r="G463" s="835"/>
      <c r="H463" s="829"/>
      <c r="I463" s="416" t="s">
        <v>173</v>
      </c>
      <c r="J463" s="429"/>
      <c r="K463" s="416" t="s">
        <v>171</v>
      </c>
      <c r="L463" s="427"/>
      <c r="M463" s="416" t="s">
        <v>170</v>
      </c>
      <c r="N463" s="428"/>
      <c r="O463" s="416" t="s">
        <v>169</v>
      </c>
      <c r="P463" s="426"/>
      <c r="Q463" s="416" t="s">
        <v>169</v>
      </c>
      <c r="R463" s="426"/>
      <c r="S463" s="416" t="s">
        <v>169</v>
      </c>
      <c r="T463" s="426"/>
      <c r="U463" s="416" t="s">
        <v>169</v>
      </c>
      <c r="V463" s="426"/>
      <c r="W463" s="416" t="s">
        <v>169</v>
      </c>
      <c r="X463" s="426"/>
      <c r="Y463" s="816"/>
      <c r="Z463" s="817"/>
      <c r="AA463" s="792"/>
      <c r="AB463" s="792"/>
      <c r="AC463" s="792"/>
      <c r="AD463" s="792"/>
      <c r="AE463" s="792"/>
      <c r="AF463" s="792"/>
    </row>
    <row r="464" spans="2:32" s="404" customFormat="1" ht="15" customHeight="1" x14ac:dyDescent="0.2">
      <c r="B464" s="824"/>
      <c r="C464" s="825"/>
      <c r="D464" s="792"/>
      <c r="E464" s="829"/>
      <c r="F464" s="832"/>
      <c r="G464" s="835"/>
      <c r="H464" s="829"/>
      <c r="I464" s="416" t="s">
        <v>168</v>
      </c>
      <c r="J464" s="427"/>
      <c r="K464" s="416" t="s">
        <v>167</v>
      </c>
      <c r="L464" s="427"/>
      <c r="M464" s="816"/>
      <c r="N464" s="817"/>
      <c r="O464" s="416" t="s">
        <v>166</v>
      </c>
      <c r="P464" s="426">
        <f>IF(P462="",P463-P461,P463-P462)</f>
        <v>0</v>
      </c>
      <c r="Q464" s="416" t="s">
        <v>166</v>
      </c>
      <c r="R464" s="426">
        <f>IF(R462="",R463-R461,R463-R462)</f>
        <v>0</v>
      </c>
      <c r="S464" s="416" t="s">
        <v>166</v>
      </c>
      <c r="T464" s="426">
        <f>IF(T462="",T463-T461,T463-T462)</f>
        <v>0</v>
      </c>
      <c r="U464" s="416" t="s">
        <v>166</v>
      </c>
      <c r="V464" s="426">
        <f>IF(V462="",V463-V461,V463-V462)</f>
        <v>0</v>
      </c>
      <c r="W464" s="416" t="s">
        <v>166</v>
      </c>
      <c r="X464" s="426">
        <f>IF(X462="",X463-X461,X463-X462)</f>
        <v>0</v>
      </c>
      <c r="Y464" s="816"/>
      <c r="Z464" s="817"/>
      <c r="AA464" s="792"/>
      <c r="AB464" s="792"/>
      <c r="AC464" s="792"/>
      <c r="AD464" s="792"/>
      <c r="AE464" s="792"/>
      <c r="AF464" s="792"/>
    </row>
    <row r="465" spans="1:33" s="404" customFormat="1" ht="15" customHeight="1" x14ac:dyDescent="0.2">
      <c r="B465" s="824"/>
      <c r="C465" s="825"/>
      <c r="D465" s="792"/>
      <c r="E465" s="829"/>
      <c r="F465" s="832"/>
      <c r="G465" s="835"/>
      <c r="H465" s="829"/>
      <c r="I465" s="416" t="s">
        <v>165</v>
      </c>
      <c r="J465" s="415"/>
      <c r="K465" s="416" t="s">
        <v>164</v>
      </c>
      <c r="L465" s="415"/>
      <c r="M465" s="816"/>
      <c r="N465" s="817"/>
      <c r="O465" s="816"/>
      <c r="P465" s="817"/>
      <c r="Q465" s="816"/>
      <c r="R465" s="817"/>
      <c r="S465" s="816"/>
      <c r="T465" s="817"/>
      <c r="U465" s="816"/>
      <c r="V465" s="817"/>
      <c r="W465" s="816"/>
      <c r="X465" s="817"/>
      <c r="Y465" s="816"/>
      <c r="Z465" s="817"/>
      <c r="AA465" s="792"/>
      <c r="AB465" s="792"/>
      <c r="AC465" s="792"/>
      <c r="AD465" s="792"/>
      <c r="AE465" s="792"/>
      <c r="AF465" s="792"/>
    </row>
    <row r="466" spans="1:33" s="404" customFormat="1" ht="15" customHeight="1" x14ac:dyDescent="0.2">
      <c r="B466" s="826"/>
      <c r="C466" s="827"/>
      <c r="D466" s="793"/>
      <c r="E466" s="830"/>
      <c r="F466" s="833"/>
      <c r="G466" s="836"/>
      <c r="H466" s="830"/>
      <c r="I466" s="406" t="s">
        <v>158</v>
      </c>
      <c r="J466" s="451"/>
      <c r="K466" s="820"/>
      <c r="L466" s="821"/>
      <c r="M466" s="818"/>
      <c r="N466" s="819"/>
      <c r="O466" s="818"/>
      <c r="P466" s="819"/>
      <c r="Q466" s="818"/>
      <c r="R466" s="819"/>
      <c r="S466" s="818"/>
      <c r="T466" s="819"/>
      <c r="U466" s="818"/>
      <c r="V466" s="819"/>
      <c r="W466" s="818"/>
      <c r="X466" s="819"/>
      <c r="Y466" s="818"/>
      <c r="Z466" s="819"/>
      <c r="AA466" s="793"/>
      <c r="AB466" s="793"/>
      <c r="AC466" s="793"/>
      <c r="AD466" s="793"/>
      <c r="AE466" s="793"/>
      <c r="AF466" s="793"/>
    </row>
    <row r="467" spans="1:33" s="597" customFormat="1" ht="12.75" customHeight="1" x14ac:dyDescent="0.2">
      <c r="B467" s="794" t="s">
        <v>1933</v>
      </c>
      <c r="C467" s="795"/>
      <c r="D467" s="800" t="s">
        <v>2083</v>
      </c>
      <c r="E467" s="803" t="s">
        <v>219</v>
      </c>
      <c r="F467" s="806"/>
      <c r="G467" s="809" t="s">
        <v>218</v>
      </c>
      <c r="H467" s="803" t="s">
        <v>193</v>
      </c>
      <c r="I467" s="605" t="s">
        <v>184</v>
      </c>
      <c r="J467" s="606">
        <v>350000</v>
      </c>
      <c r="K467" s="605" t="s">
        <v>183</v>
      </c>
      <c r="L467" s="631"/>
      <c r="M467" s="605" t="s">
        <v>182</v>
      </c>
      <c r="N467" s="608">
        <f>J467</f>
        <v>350000</v>
      </c>
      <c r="O467" s="605" t="s">
        <v>181</v>
      </c>
      <c r="P467" s="609">
        <v>0.81110000000000004</v>
      </c>
      <c r="Q467" s="605" t="s">
        <v>181</v>
      </c>
      <c r="R467" s="609">
        <v>0.81110000000000004</v>
      </c>
      <c r="S467" s="632" t="s">
        <v>181</v>
      </c>
      <c r="T467" s="633">
        <v>0.81110000000000004</v>
      </c>
      <c r="U467" s="632" t="s">
        <v>181</v>
      </c>
      <c r="V467" s="633">
        <v>0.81110000000000004</v>
      </c>
      <c r="W467" s="605" t="s">
        <v>181</v>
      </c>
      <c r="X467" s="609"/>
      <c r="Y467" s="605" t="s">
        <v>180</v>
      </c>
      <c r="Z467" s="610"/>
      <c r="AA467" s="791" t="s">
        <v>227</v>
      </c>
      <c r="AB467" s="791" t="s">
        <v>227</v>
      </c>
      <c r="AC467" s="791" t="s">
        <v>227</v>
      </c>
      <c r="AD467" s="791" t="s">
        <v>227</v>
      </c>
      <c r="AE467" s="791" t="s">
        <v>227</v>
      </c>
      <c r="AF467" s="791" t="s">
        <v>2175</v>
      </c>
      <c r="AG467" s="724"/>
    </row>
    <row r="468" spans="1:33" s="597" customFormat="1" ht="15" customHeight="1" x14ac:dyDescent="0.2">
      <c r="B468" s="796"/>
      <c r="C468" s="797"/>
      <c r="D468" s="801"/>
      <c r="E468" s="804"/>
      <c r="F468" s="807"/>
      <c r="G468" s="810"/>
      <c r="H468" s="804"/>
      <c r="I468" s="615" t="s">
        <v>179</v>
      </c>
      <c r="J468" s="616"/>
      <c r="K468" s="615" t="s">
        <v>177</v>
      </c>
      <c r="L468" s="617"/>
      <c r="M468" s="615" t="s">
        <v>176</v>
      </c>
      <c r="N468" s="618">
        <f>N467</f>
        <v>350000</v>
      </c>
      <c r="O468" s="615" t="s">
        <v>175</v>
      </c>
      <c r="P468" s="619"/>
      <c r="Q468" s="615" t="s">
        <v>175</v>
      </c>
      <c r="R468" s="619"/>
      <c r="S468" s="634" t="s">
        <v>175</v>
      </c>
      <c r="T468" s="635"/>
      <c r="U468" s="634" t="s">
        <v>175</v>
      </c>
      <c r="V468" s="635"/>
      <c r="W468" s="615" t="s">
        <v>175</v>
      </c>
      <c r="X468" s="619"/>
      <c r="Y468" s="615" t="s">
        <v>174</v>
      </c>
      <c r="Z468" s="620"/>
      <c r="AA468" s="792"/>
      <c r="AB468" s="792"/>
      <c r="AC468" s="792"/>
      <c r="AD468" s="792"/>
      <c r="AE468" s="792"/>
      <c r="AF468" s="792"/>
      <c r="AG468" s="724"/>
    </row>
    <row r="469" spans="1:33" s="597" customFormat="1" x14ac:dyDescent="0.2">
      <c r="B469" s="796"/>
      <c r="C469" s="797"/>
      <c r="D469" s="801"/>
      <c r="E469" s="804"/>
      <c r="F469" s="807"/>
      <c r="G469" s="810"/>
      <c r="H469" s="804"/>
      <c r="I469" s="615" t="s">
        <v>173</v>
      </c>
      <c r="J469" s="621"/>
      <c r="K469" s="615" t="s">
        <v>171</v>
      </c>
      <c r="L469" s="622"/>
      <c r="M469" s="615" t="s">
        <v>170</v>
      </c>
      <c r="N469" s="618"/>
      <c r="O469" s="615" t="s">
        <v>169</v>
      </c>
      <c r="P469" s="619">
        <v>0.81110000000000004</v>
      </c>
      <c r="Q469" s="615" t="s">
        <v>169</v>
      </c>
      <c r="R469" s="619">
        <v>0.81110000000000004</v>
      </c>
      <c r="S469" s="634" t="s">
        <v>169</v>
      </c>
      <c r="T469" s="635">
        <v>0.81110000000000004</v>
      </c>
      <c r="U469" s="634" t="s">
        <v>169</v>
      </c>
      <c r="V469" s="635">
        <v>0.81110000000000004</v>
      </c>
      <c r="W469" s="615" t="s">
        <v>169</v>
      </c>
      <c r="X469" s="619"/>
      <c r="Y469" s="816"/>
      <c r="Z469" s="817"/>
      <c r="AA469" s="792"/>
      <c r="AB469" s="792"/>
      <c r="AC469" s="792"/>
      <c r="AD469" s="792"/>
      <c r="AE469" s="792"/>
      <c r="AF469" s="792"/>
      <c r="AG469" s="724"/>
    </row>
    <row r="470" spans="1:33" s="597" customFormat="1" ht="15" customHeight="1" x14ac:dyDescent="0.2">
      <c r="B470" s="796"/>
      <c r="C470" s="797"/>
      <c r="D470" s="801"/>
      <c r="E470" s="804"/>
      <c r="F470" s="807"/>
      <c r="G470" s="810"/>
      <c r="H470" s="804"/>
      <c r="I470" s="615" t="s">
        <v>168</v>
      </c>
      <c r="J470" s="622"/>
      <c r="K470" s="615" t="s">
        <v>167</v>
      </c>
      <c r="L470" s="622"/>
      <c r="M470" s="785"/>
      <c r="N470" s="786"/>
      <c r="O470" s="615" t="s">
        <v>166</v>
      </c>
      <c r="P470" s="619">
        <f>IF(P468="",P469-P467,P469-P468)</f>
        <v>0</v>
      </c>
      <c r="Q470" s="615" t="s">
        <v>166</v>
      </c>
      <c r="R470" s="619">
        <f>IF(R468="",R469-R467,R469-R468)</f>
        <v>0</v>
      </c>
      <c r="S470" s="634" t="s">
        <v>166</v>
      </c>
      <c r="T470" s="635">
        <f>IF(T468="",T469-T467,T469-T468)</f>
        <v>0</v>
      </c>
      <c r="U470" s="634" t="s">
        <v>166</v>
      </c>
      <c r="V470" s="635">
        <f>IF(V468="",V469-V467,V469-V468)</f>
        <v>0</v>
      </c>
      <c r="W470" s="615" t="s">
        <v>166</v>
      </c>
      <c r="X470" s="619">
        <f>IF(X468="",X469-X467,X469-X468)</f>
        <v>0</v>
      </c>
      <c r="Y470" s="816"/>
      <c r="Z470" s="817"/>
      <c r="AA470" s="792"/>
      <c r="AB470" s="792"/>
      <c r="AC470" s="792"/>
      <c r="AD470" s="792"/>
      <c r="AE470" s="792"/>
      <c r="AF470" s="792"/>
      <c r="AG470" s="724"/>
    </row>
    <row r="471" spans="1:33" s="597" customFormat="1" ht="15" customHeight="1" x14ac:dyDescent="0.2">
      <c r="B471" s="796"/>
      <c r="C471" s="797"/>
      <c r="D471" s="801"/>
      <c r="E471" s="804"/>
      <c r="F471" s="807"/>
      <c r="G471" s="810"/>
      <c r="H471" s="804"/>
      <c r="I471" s="615" t="s">
        <v>165</v>
      </c>
      <c r="J471" s="617"/>
      <c r="K471" s="615" t="s">
        <v>164</v>
      </c>
      <c r="L471" s="617"/>
      <c r="M471" s="785"/>
      <c r="N471" s="786"/>
      <c r="O471" s="785"/>
      <c r="P471" s="786"/>
      <c r="Q471" s="785"/>
      <c r="R471" s="786"/>
      <c r="S471" s="812"/>
      <c r="T471" s="813"/>
      <c r="U471" s="812"/>
      <c r="V471" s="813"/>
      <c r="W471" s="785"/>
      <c r="X471" s="786"/>
      <c r="Y471" s="816"/>
      <c r="Z471" s="817"/>
      <c r="AA471" s="792"/>
      <c r="AB471" s="792"/>
      <c r="AC471" s="792"/>
      <c r="AD471" s="792"/>
      <c r="AE471" s="792"/>
      <c r="AF471" s="792"/>
      <c r="AG471" s="724"/>
    </row>
    <row r="472" spans="1:33" s="597" customFormat="1" ht="15" customHeight="1" x14ac:dyDescent="0.2">
      <c r="B472" s="798"/>
      <c r="C472" s="799"/>
      <c r="D472" s="802"/>
      <c r="E472" s="805"/>
      <c r="F472" s="808"/>
      <c r="G472" s="811"/>
      <c r="H472" s="805"/>
      <c r="I472" s="629" t="s">
        <v>158</v>
      </c>
      <c r="J472" s="630"/>
      <c r="K472" s="789"/>
      <c r="L472" s="790"/>
      <c r="M472" s="787"/>
      <c r="N472" s="788"/>
      <c r="O472" s="787"/>
      <c r="P472" s="788"/>
      <c r="Q472" s="787"/>
      <c r="R472" s="788"/>
      <c r="S472" s="814"/>
      <c r="T472" s="815"/>
      <c r="U472" s="814"/>
      <c r="V472" s="815"/>
      <c r="W472" s="787"/>
      <c r="X472" s="788"/>
      <c r="Y472" s="818"/>
      <c r="Z472" s="819"/>
      <c r="AA472" s="793"/>
      <c r="AB472" s="793"/>
      <c r="AC472" s="793"/>
      <c r="AD472" s="793"/>
      <c r="AE472" s="793"/>
      <c r="AF472" s="793"/>
      <c r="AG472" s="724"/>
    </row>
    <row r="473" spans="1:33" s="404" customFormat="1" ht="12.75" customHeight="1" x14ac:dyDescent="0.2">
      <c r="A473" s="402"/>
      <c r="B473" s="822" t="s">
        <v>133</v>
      </c>
      <c r="C473" s="823"/>
      <c r="D473" s="791" t="s">
        <v>470</v>
      </c>
      <c r="E473" s="879" t="s">
        <v>995</v>
      </c>
      <c r="F473" s="831"/>
      <c r="G473" s="834" t="s">
        <v>259</v>
      </c>
      <c r="H473" s="828" t="s">
        <v>193</v>
      </c>
      <c r="I473" s="434" t="s">
        <v>184</v>
      </c>
      <c r="J473" s="438">
        <v>2000000</v>
      </c>
      <c r="K473" s="434" t="s">
        <v>183</v>
      </c>
      <c r="L473" s="437">
        <f>J478+J476</f>
        <v>43801</v>
      </c>
      <c r="M473" s="434" t="s">
        <v>182</v>
      </c>
      <c r="N473" s="436">
        <f>J473</f>
        <v>2000000</v>
      </c>
      <c r="O473" s="434" t="s">
        <v>181</v>
      </c>
      <c r="P473" s="435"/>
      <c r="Q473" s="434" t="s">
        <v>181</v>
      </c>
      <c r="R473" s="435"/>
      <c r="S473" s="434" t="s">
        <v>181</v>
      </c>
      <c r="T473" s="435"/>
      <c r="U473" s="434" t="s">
        <v>181</v>
      </c>
      <c r="V473" s="435"/>
      <c r="W473" s="434" t="s">
        <v>181</v>
      </c>
      <c r="X473" s="435"/>
      <c r="Y473" s="434" t="s">
        <v>180</v>
      </c>
      <c r="Z473" s="433"/>
      <c r="AA473" s="791" t="s">
        <v>134</v>
      </c>
      <c r="AB473" s="791" t="s">
        <v>134</v>
      </c>
      <c r="AC473" s="791" t="s">
        <v>134</v>
      </c>
      <c r="AD473" s="791" t="s">
        <v>134</v>
      </c>
      <c r="AE473" s="791" t="s">
        <v>134</v>
      </c>
      <c r="AF473" s="791" t="s">
        <v>134</v>
      </c>
    </row>
    <row r="474" spans="1:33" s="404" customFormat="1" ht="15" customHeight="1" x14ac:dyDescent="0.2">
      <c r="A474" s="402"/>
      <c r="B474" s="824"/>
      <c r="C474" s="825"/>
      <c r="D474" s="792"/>
      <c r="E474" s="880"/>
      <c r="F474" s="832"/>
      <c r="G474" s="835"/>
      <c r="H474" s="829"/>
      <c r="I474" s="416" t="s">
        <v>179</v>
      </c>
      <c r="J474" s="432" t="s">
        <v>988</v>
      </c>
      <c r="K474" s="416" t="s">
        <v>177</v>
      </c>
      <c r="L474" s="415">
        <f>L473+L476</f>
        <v>43801</v>
      </c>
      <c r="M474" s="416" t="s">
        <v>176</v>
      </c>
      <c r="N474" s="428">
        <f>N473</f>
        <v>2000000</v>
      </c>
      <c r="O474" s="416" t="s">
        <v>175</v>
      </c>
      <c r="P474" s="426"/>
      <c r="Q474" s="416" t="s">
        <v>175</v>
      </c>
      <c r="R474" s="426"/>
      <c r="S474" s="416" t="s">
        <v>175</v>
      </c>
      <c r="T474" s="426"/>
      <c r="U474" s="416" t="s">
        <v>175</v>
      </c>
      <c r="V474" s="426"/>
      <c r="W474" s="416" t="s">
        <v>175</v>
      </c>
      <c r="X474" s="426"/>
      <c r="Y474" s="416" t="s">
        <v>174</v>
      </c>
      <c r="Z474" s="430"/>
      <c r="AA474" s="792"/>
      <c r="AB474" s="792"/>
      <c r="AC474" s="792"/>
      <c r="AD474" s="792"/>
      <c r="AE474" s="792"/>
      <c r="AF474" s="792"/>
    </row>
    <row r="475" spans="1:33" s="404" customFormat="1" x14ac:dyDescent="0.2">
      <c r="A475" s="402"/>
      <c r="B475" s="824"/>
      <c r="C475" s="825"/>
      <c r="D475" s="792"/>
      <c r="E475" s="880"/>
      <c r="F475" s="832"/>
      <c r="G475" s="835"/>
      <c r="H475" s="829"/>
      <c r="I475" s="416" t="s">
        <v>173</v>
      </c>
      <c r="J475" s="429" t="s">
        <v>192</v>
      </c>
      <c r="K475" s="416" t="s">
        <v>171</v>
      </c>
      <c r="L475" s="427"/>
      <c r="M475" s="416" t="s">
        <v>170</v>
      </c>
      <c r="N475" s="428"/>
      <c r="O475" s="416" t="s">
        <v>169</v>
      </c>
      <c r="P475" s="426"/>
      <c r="Q475" s="416" t="s">
        <v>169</v>
      </c>
      <c r="R475" s="426"/>
      <c r="S475" s="416" t="s">
        <v>169</v>
      </c>
      <c r="T475" s="426"/>
      <c r="U475" s="416" t="s">
        <v>169</v>
      </c>
      <c r="V475" s="426"/>
      <c r="W475" s="416" t="s">
        <v>169</v>
      </c>
      <c r="X475" s="426"/>
      <c r="Y475" s="816"/>
      <c r="Z475" s="817"/>
      <c r="AA475" s="792"/>
      <c r="AB475" s="792"/>
      <c r="AC475" s="792"/>
      <c r="AD475" s="792"/>
      <c r="AE475" s="792"/>
      <c r="AF475" s="792"/>
    </row>
    <row r="476" spans="1:33" s="404" customFormat="1" ht="15" customHeight="1" x14ac:dyDescent="0.2">
      <c r="A476" s="402"/>
      <c r="B476" s="824"/>
      <c r="C476" s="825"/>
      <c r="D476" s="792"/>
      <c r="E476" s="880"/>
      <c r="F476" s="832"/>
      <c r="G476" s="835"/>
      <c r="H476" s="829"/>
      <c r="I476" s="416" t="s">
        <v>168</v>
      </c>
      <c r="J476" s="427">
        <v>257</v>
      </c>
      <c r="K476" s="416" t="s">
        <v>167</v>
      </c>
      <c r="L476" s="427"/>
      <c r="M476" s="816"/>
      <c r="N476" s="817"/>
      <c r="O476" s="416" t="s">
        <v>166</v>
      </c>
      <c r="P476" s="426">
        <f>IF(P474="",P475-P473,P475-P474)</f>
        <v>0</v>
      </c>
      <c r="Q476" s="416" t="s">
        <v>166</v>
      </c>
      <c r="R476" s="426">
        <f>IF(R474="",R475-R473,R475-R474)</f>
        <v>0</v>
      </c>
      <c r="S476" s="416" t="s">
        <v>166</v>
      </c>
      <c r="T476" s="426">
        <f>IF(T474="",T475-T473,T475-T474)</f>
        <v>0</v>
      </c>
      <c r="U476" s="416" t="s">
        <v>166</v>
      </c>
      <c r="V476" s="426">
        <f>IF(V474="",V475-V473,V475-V474)</f>
        <v>0</v>
      </c>
      <c r="W476" s="416" t="s">
        <v>166</v>
      </c>
      <c r="X476" s="426">
        <f>IF(X474="",X475-X473,X475-X474)</f>
        <v>0</v>
      </c>
      <c r="Y476" s="816"/>
      <c r="Z476" s="817"/>
      <c r="AA476" s="792"/>
      <c r="AB476" s="792"/>
      <c r="AC476" s="792"/>
      <c r="AD476" s="792"/>
      <c r="AE476" s="792"/>
      <c r="AF476" s="792"/>
    </row>
    <row r="477" spans="1:33" s="404" customFormat="1" ht="15" customHeight="1" x14ac:dyDescent="0.2">
      <c r="A477" s="402"/>
      <c r="B477" s="824"/>
      <c r="C477" s="825"/>
      <c r="D477" s="792"/>
      <c r="E477" s="880"/>
      <c r="F477" s="832"/>
      <c r="G477" s="835"/>
      <c r="H477" s="829"/>
      <c r="I477" s="416" t="s">
        <v>165</v>
      </c>
      <c r="J477" s="415"/>
      <c r="K477" s="416" t="s">
        <v>164</v>
      </c>
      <c r="L477" s="415"/>
      <c r="M477" s="816"/>
      <c r="N477" s="817"/>
      <c r="O477" s="816"/>
      <c r="P477" s="817"/>
      <c r="Q477" s="816"/>
      <c r="R477" s="817"/>
      <c r="S477" s="816"/>
      <c r="T477" s="817"/>
      <c r="U477" s="816"/>
      <c r="V477" s="817"/>
      <c r="W477" s="816"/>
      <c r="X477" s="817"/>
      <c r="Y477" s="816"/>
      <c r="Z477" s="817"/>
      <c r="AA477" s="792"/>
      <c r="AB477" s="792"/>
      <c r="AC477" s="792"/>
      <c r="AD477" s="792"/>
      <c r="AE477" s="792"/>
      <c r="AF477" s="792"/>
    </row>
    <row r="478" spans="1:33" s="404" customFormat="1" ht="15" customHeight="1" x14ac:dyDescent="0.2">
      <c r="A478" s="402"/>
      <c r="B478" s="826"/>
      <c r="C478" s="827"/>
      <c r="D478" s="793"/>
      <c r="E478" s="881"/>
      <c r="F478" s="833"/>
      <c r="G478" s="836"/>
      <c r="H478" s="830"/>
      <c r="I478" s="406" t="s">
        <v>158</v>
      </c>
      <c r="J478" s="451">
        <v>43544</v>
      </c>
      <c r="K478" s="820"/>
      <c r="L478" s="821"/>
      <c r="M478" s="818"/>
      <c r="N478" s="819"/>
      <c r="O478" s="818"/>
      <c r="P478" s="819"/>
      <c r="Q478" s="818"/>
      <c r="R478" s="819"/>
      <c r="S478" s="818"/>
      <c r="T478" s="819"/>
      <c r="U478" s="818"/>
      <c r="V478" s="819"/>
      <c r="W478" s="818"/>
      <c r="X478" s="819"/>
      <c r="Y478" s="818"/>
      <c r="Z478" s="819"/>
      <c r="AA478" s="793"/>
      <c r="AB478" s="793"/>
      <c r="AC478" s="793"/>
      <c r="AD478" s="793"/>
      <c r="AE478" s="793"/>
      <c r="AF478" s="793"/>
    </row>
    <row r="479" spans="1:33" s="404" customFormat="1" ht="12.75" customHeight="1" x14ac:dyDescent="0.2">
      <c r="A479" s="402"/>
      <c r="B479" s="822" t="s">
        <v>137</v>
      </c>
      <c r="C479" s="823"/>
      <c r="D479" s="791" t="s">
        <v>470</v>
      </c>
      <c r="E479" s="828" t="s">
        <v>663</v>
      </c>
      <c r="F479" s="831"/>
      <c r="G479" s="834" t="s">
        <v>218</v>
      </c>
      <c r="H479" s="828" t="s">
        <v>193</v>
      </c>
      <c r="I479" s="434" t="s">
        <v>184</v>
      </c>
      <c r="J479" s="438">
        <v>2000000</v>
      </c>
      <c r="K479" s="434" t="s">
        <v>183</v>
      </c>
      <c r="L479" s="437">
        <f>J484+J482</f>
        <v>43877</v>
      </c>
      <c r="M479" s="434" t="s">
        <v>182</v>
      </c>
      <c r="N479" s="436">
        <f>J479</f>
        <v>2000000</v>
      </c>
      <c r="O479" s="434" t="s">
        <v>181</v>
      </c>
      <c r="P479" s="435">
        <v>0.42270000000000002</v>
      </c>
      <c r="Q479" s="434" t="s">
        <v>181</v>
      </c>
      <c r="R479" s="435">
        <v>0.42270000000000002</v>
      </c>
      <c r="S479" s="434" t="s">
        <v>181</v>
      </c>
      <c r="T479" s="435">
        <v>0.42270000000000002</v>
      </c>
      <c r="U479" s="480" t="s">
        <v>181</v>
      </c>
      <c r="V479" s="479">
        <v>0.42270000000000002</v>
      </c>
      <c r="W479" s="466" t="s">
        <v>181</v>
      </c>
      <c r="X479" s="467">
        <v>0.7</v>
      </c>
      <c r="Y479" s="466" t="s">
        <v>180</v>
      </c>
      <c r="Z479" s="465"/>
      <c r="AA479" s="791" t="s">
        <v>138</v>
      </c>
      <c r="AB479" s="791" t="s">
        <v>138</v>
      </c>
      <c r="AC479" s="791" t="s">
        <v>138</v>
      </c>
      <c r="AD479" s="791" t="s">
        <v>138</v>
      </c>
      <c r="AE479" s="791" t="s">
        <v>138</v>
      </c>
      <c r="AF479" s="791" t="s">
        <v>10</v>
      </c>
    </row>
    <row r="480" spans="1:33" s="404" customFormat="1" ht="15" customHeight="1" x14ac:dyDescent="0.2">
      <c r="A480" s="402"/>
      <c r="B480" s="824"/>
      <c r="C480" s="825"/>
      <c r="D480" s="792"/>
      <c r="E480" s="829"/>
      <c r="F480" s="832"/>
      <c r="G480" s="835"/>
      <c r="H480" s="829"/>
      <c r="I480" s="416" t="s">
        <v>179</v>
      </c>
      <c r="J480" s="432" t="s">
        <v>988</v>
      </c>
      <c r="K480" s="416" t="s">
        <v>177</v>
      </c>
      <c r="L480" s="415">
        <f>L479+L482</f>
        <v>43877</v>
      </c>
      <c r="M480" s="416" t="s">
        <v>176</v>
      </c>
      <c r="N480" s="428">
        <f>N479</f>
        <v>2000000</v>
      </c>
      <c r="O480" s="416" t="s">
        <v>175</v>
      </c>
      <c r="P480" s="426"/>
      <c r="Q480" s="416" t="s">
        <v>175</v>
      </c>
      <c r="R480" s="426"/>
      <c r="S480" s="416" t="s">
        <v>175</v>
      </c>
      <c r="T480" s="426"/>
      <c r="U480" s="478" t="s">
        <v>175</v>
      </c>
      <c r="V480" s="477"/>
      <c r="W480" s="463" t="s">
        <v>175</v>
      </c>
      <c r="X480" s="462"/>
      <c r="Y480" s="463" t="s">
        <v>174</v>
      </c>
      <c r="Z480" s="464"/>
      <c r="AA480" s="792"/>
      <c r="AB480" s="792"/>
      <c r="AC480" s="792"/>
      <c r="AD480" s="792"/>
      <c r="AE480" s="792"/>
      <c r="AF480" s="792"/>
    </row>
    <row r="481" spans="1:32" s="404" customFormat="1" x14ac:dyDescent="0.2">
      <c r="A481" s="402"/>
      <c r="B481" s="824"/>
      <c r="C481" s="825"/>
      <c r="D481" s="792"/>
      <c r="E481" s="829"/>
      <c r="F481" s="832"/>
      <c r="G481" s="835"/>
      <c r="H481" s="829"/>
      <c r="I481" s="416" t="s">
        <v>173</v>
      </c>
      <c r="J481" s="429" t="s">
        <v>192</v>
      </c>
      <c r="K481" s="416" t="s">
        <v>171</v>
      </c>
      <c r="L481" s="427"/>
      <c r="M481" s="416" t="s">
        <v>170</v>
      </c>
      <c r="N481" s="428"/>
      <c r="O481" s="416" t="s">
        <v>169</v>
      </c>
      <c r="P481" s="426">
        <v>0.317</v>
      </c>
      <c r="Q481" s="416" t="s">
        <v>169</v>
      </c>
      <c r="R481" s="426">
        <v>0.317</v>
      </c>
      <c r="S481" s="416" t="s">
        <v>169</v>
      </c>
      <c r="T481" s="426">
        <v>0.317</v>
      </c>
      <c r="U481" s="478" t="s">
        <v>169</v>
      </c>
      <c r="V481" s="477">
        <v>0.317</v>
      </c>
      <c r="W481" s="463" t="s">
        <v>169</v>
      </c>
      <c r="X481" s="462">
        <v>0.7</v>
      </c>
      <c r="Y481" s="781"/>
      <c r="Z481" s="782"/>
      <c r="AA481" s="792"/>
      <c r="AB481" s="792"/>
      <c r="AC481" s="792"/>
      <c r="AD481" s="792"/>
      <c r="AE481" s="792"/>
      <c r="AF481" s="792"/>
    </row>
    <row r="482" spans="1:32" s="404" customFormat="1" ht="15" customHeight="1" x14ac:dyDescent="0.2">
      <c r="A482" s="402"/>
      <c r="B482" s="824"/>
      <c r="C482" s="825"/>
      <c r="D482" s="792"/>
      <c r="E482" s="829"/>
      <c r="F482" s="832"/>
      <c r="G482" s="835"/>
      <c r="H482" s="829"/>
      <c r="I482" s="416" t="s">
        <v>168</v>
      </c>
      <c r="J482" s="427">
        <v>90</v>
      </c>
      <c r="K482" s="416" t="s">
        <v>167</v>
      </c>
      <c r="L482" s="427"/>
      <c r="M482" s="816"/>
      <c r="N482" s="817"/>
      <c r="O482" s="416" t="s">
        <v>166</v>
      </c>
      <c r="P482" s="426">
        <f>IF(P480="",P481-P479,P481-P480)</f>
        <v>-0.10570000000000002</v>
      </c>
      <c r="Q482" s="416" t="s">
        <v>166</v>
      </c>
      <c r="R482" s="426">
        <f>IF(R480="",R481-R479,R481-R480)</f>
        <v>-0.10570000000000002</v>
      </c>
      <c r="S482" s="416" t="s">
        <v>166</v>
      </c>
      <c r="T482" s="426">
        <f>IF(T480="",T481-T479,T481-T480)</f>
        <v>-0.10570000000000002</v>
      </c>
      <c r="U482" s="478" t="s">
        <v>166</v>
      </c>
      <c r="V482" s="477">
        <f>IF(V480="",V481-V479,V481-V480)</f>
        <v>-0.10570000000000002</v>
      </c>
      <c r="W482" s="463" t="s">
        <v>166</v>
      </c>
      <c r="X482" s="462">
        <f>IF(X480="",X481-X479,X481-X480)</f>
        <v>0</v>
      </c>
      <c r="Y482" s="781"/>
      <c r="Z482" s="782"/>
      <c r="AA482" s="792"/>
      <c r="AB482" s="792"/>
      <c r="AC482" s="792"/>
      <c r="AD482" s="792"/>
      <c r="AE482" s="792"/>
      <c r="AF482" s="792"/>
    </row>
    <row r="483" spans="1:32" s="404" customFormat="1" ht="15" customHeight="1" x14ac:dyDescent="0.2">
      <c r="A483" s="402"/>
      <c r="B483" s="824"/>
      <c r="C483" s="825"/>
      <c r="D483" s="792"/>
      <c r="E483" s="829"/>
      <c r="F483" s="832"/>
      <c r="G483" s="835"/>
      <c r="H483" s="829"/>
      <c r="I483" s="416" t="s">
        <v>165</v>
      </c>
      <c r="J483" s="415"/>
      <c r="K483" s="416" t="s">
        <v>164</v>
      </c>
      <c r="L483" s="415"/>
      <c r="M483" s="816"/>
      <c r="N483" s="817"/>
      <c r="O483" s="816"/>
      <c r="P483" s="817"/>
      <c r="Q483" s="816"/>
      <c r="R483" s="817"/>
      <c r="S483" s="816"/>
      <c r="T483" s="817"/>
      <c r="U483" s="857"/>
      <c r="V483" s="858"/>
      <c r="W483" s="781"/>
      <c r="X483" s="782"/>
      <c r="Y483" s="781"/>
      <c r="Z483" s="782"/>
      <c r="AA483" s="792"/>
      <c r="AB483" s="792"/>
      <c r="AC483" s="792"/>
      <c r="AD483" s="792"/>
      <c r="AE483" s="792"/>
      <c r="AF483" s="792"/>
    </row>
    <row r="484" spans="1:32" s="404" customFormat="1" ht="15" customHeight="1" x14ac:dyDescent="0.2">
      <c r="A484" s="402"/>
      <c r="B484" s="826"/>
      <c r="C484" s="827"/>
      <c r="D484" s="793"/>
      <c r="E484" s="830"/>
      <c r="F484" s="833"/>
      <c r="G484" s="836"/>
      <c r="H484" s="830"/>
      <c r="I484" s="406" t="s">
        <v>158</v>
      </c>
      <c r="J484" s="451">
        <v>43787</v>
      </c>
      <c r="K484" s="820"/>
      <c r="L484" s="821"/>
      <c r="M484" s="818"/>
      <c r="N484" s="819"/>
      <c r="O484" s="818"/>
      <c r="P484" s="819"/>
      <c r="Q484" s="818"/>
      <c r="R484" s="819"/>
      <c r="S484" s="818"/>
      <c r="T484" s="819"/>
      <c r="U484" s="859"/>
      <c r="V484" s="860"/>
      <c r="W484" s="783"/>
      <c r="X484" s="784"/>
      <c r="Y484" s="783"/>
      <c r="Z484" s="784"/>
      <c r="AA484" s="793"/>
      <c r="AB484" s="793"/>
      <c r="AC484" s="793"/>
      <c r="AD484" s="793"/>
      <c r="AE484" s="793"/>
      <c r="AF484" s="793"/>
    </row>
    <row r="485" spans="1:32" s="404" customFormat="1" ht="13.5" customHeight="1" x14ac:dyDescent="0.2">
      <c r="A485" s="402"/>
      <c r="B485" s="794" t="s">
        <v>2104</v>
      </c>
      <c r="C485" s="795"/>
      <c r="D485" s="800" t="s">
        <v>2099</v>
      </c>
      <c r="E485" s="803" t="s">
        <v>219</v>
      </c>
      <c r="F485" s="806"/>
      <c r="G485" s="809" t="s">
        <v>218</v>
      </c>
      <c r="H485" s="803" t="s">
        <v>185</v>
      </c>
      <c r="I485" s="605" t="s">
        <v>184</v>
      </c>
      <c r="J485" s="606">
        <v>2500000</v>
      </c>
      <c r="K485" s="605" t="s">
        <v>183</v>
      </c>
      <c r="L485" s="631">
        <v>0</v>
      </c>
      <c r="M485" s="605" t="s">
        <v>182</v>
      </c>
      <c r="N485" s="608">
        <v>53991806</v>
      </c>
      <c r="O485" s="605" t="s">
        <v>181</v>
      </c>
      <c r="P485" s="609"/>
      <c r="Q485" s="402"/>
      <c r="R485" s="402"/>
      <c r="S485" s="402"/>
      <c r="T485" s="402"/>
      <c r="U485" s="402"/>
      <c r="V485" s="402"/>
      <c r="W485" s="605" t="s">
        <v>180</v>
      </c>
      <c r="X485" s="610"/>
      <c r="Y485" s="434" t="s">
        <v>180</v>
      </c>
      <c r="Z485" s="433"/>
      <c r="AA485" s="791" t="s">
        <v>227</v>
      </c>
      <c r="AB485" s="791" t="s">
        <v>227</v>
      </c>
      <c r="AC485" s="791" t="s">
        <v>227</v>
      </c>
      <c r="AD485" s="791" t="s">
        <v>227</v>
      </c>
      <c r="AE485" s="791" t="s">
        <v>227</v>
      </c>
      <c r="AF485" s="791" t="s">
        <v>110</v>
      </c>
    </row>
    <row r="486" spans="1:32" s="404" customFormat="1" x14ac:dyDescent="0.2">
      <c r="A486" s="402"/>
      <c r="B486" s="796"/>
      <c r="C486" s="797"/>
      <c r="D486" s="801"/>
      <c r="E486" s="804"/>
      <c r="F486" s="807"/>
      <c r="G486" s="810"/>
      <c r="H486" s="804"/>
      <c r="I486" s="615" t="s">
        <v>179</v>
      </c>
      <c r="J486" s="616"/>
      <c r="K486" s="615" t="s">
        <v>177</v>
      </c>
      <c r="L486" s="617"/>
      <c r="M486" s="615" t="s">
        <v>176</v>
      </c>
      <c r="N486" s="618">
        <v>53991806</v>
      </c>
      <c r="O486" s="615" t="s">
        <v>175</v>
      </c>
      <c r="P486" s="619"/>
      <c r="Q486" s="402"/>
      <c r="R486" s="402"/>
      <c r="S486" s="402"/>
      <c r="T486" s="402"/>
      <c r="U486" s="402"/>
      <c r="V486" s="402"/>
      <c r="W486" s="615" t="s">
        <v>174</v>
      </c>
      <c r="X486" s="620"/>
      <c r="Y486" s="416" t="s">
        <v>174</v>
      </c>
      <c r="Z486" s="430"/>
      <c r="AA486" s="792"/>
      <c r="AB486" s="792"/>
      <c r="AC486" s="792"/>
      <c r="AD486" s="792"/>
      <c r="AE486" s="792"/>
      <c r="AF486" s="792"/>
    </row>
    <row r="487" spans="1:32" s="404" customFormat="1" x14ac:dyDescent="0.2">
      <c r="A487" s="402"/>
      <c r="B487" s="796"/>
      <c r="C487" s="797"/>
      <c r="D487" s="801"/>
      <c r="E487" s="804"/>
      <c r="F487" s="807"/>
      <c r="G487" s="810"/>
      <c r="H487" s="804"/>
      <c r="I487" s="615" t="s">
        <v>173</v>
      </c>
      <c r="J487" s="621"/>
      <c r="K487" s="615" t="s">
        <v>171</v>
      </c>
      <c r="L487" s="622"/>
      <c r="M487" s="615" t="s">
        <v>170</v>
      </c>
      <c r="N487" s="618"/>
      <c r="O487" s="615" t="s">
        <v>169</v>
      </c>
      <c r="P487" s="619"/>
      <c r="Q487" s="402"/>
      <c r="R487" s="402"/>
      <c r="S487" s="402"/>
      <c r="T487" s="402"/>
      <c r="U487" s="402"/>
      <c r="V487" s="402"/>
      <c r="W487" s="785"/>
      <c r="X487" s="786"/>
      <c r="Y487" s="816"/>
      <c r="Z487" s="817"/>
      <c r="AA487" s="792"/>
      <c r="AB487" s="792"/>
      <c r="AC487" s="792"/>
      <c r="AD487" s="792"/>
      <c r="AE487" s="792"/>
      <c r="AF487" s="792"/>
    </row>
    <row r="488" spans="1:32" s="404" customFormat="1" x14ac:dyDescent="0.2">
      <c r="A488" s="402"/>
      <c r="B488" s="796"/>
      <c r="C488" s="797"/>
      <c r="D488" s="801"/>
      <c r="E488" s="804"/>
      <c r="F488" s="807"/>
      <c r="G488" s="810"/>
      <c r="H488" s="804"/>
      <c r="I488" s="615" t="s">
        <v>168</v>
      </c>
      <c r="J488" s="622"/>
      <c r="K488" s="615" t="s">
        <v>167</v>
      </c>
      <c r="L488" s="622"/>
      <c r="M488" s="785"/>
      <c r="N488" s="786"/>
      <c r="O488" s="615" t="s">
        <v>166</v>
      </c>
      <c r="P488" s="619"/>
      <c r="Q488" s="402"/>
      <c r="R488" s="402"/>
      <c r="S488" s="402"/>
      <c r="T488" s="402"/>
      <c r="U488" s="402"/>
      <c r="V488" s="402"/>
      <c r="W488" s="785"/>
      <c r="X488" s="786"/>
      <c r="Y488" s="816"/>
      <c r="Z488" s="817"/>
      <c r="AA488" s="792"/>
      <c r="AB488" s="792"/>
      <c r="AC488" s="792"/>
      <c r="AD488" s="792"/>
      <c r="AE488" s="792"/>
      <c r="AF488" s="792"/>
    </row>
    <row r="489" spans="1:32" s="404" customFormat="1" x14ac:dyDescent="0.2">
      <c r="A489" s="402"/>
      <c r="B489" s="796"/>
      <c r="C489" s="797"/>
      <c r="D489" s="801"/>
      <c r="E489" s="804"/>
      <c r="F489" s="807"/>
      <c r="G489" s="810"/>
      <c r="H489" s="804"/>
      <c r="I489" s="615" t="s">
        <v>165</v>
      </c>
      <c r="J489" s="617"/>
      <c r="K489" s="615" t="s">
        <v>164</v>
      </c>
      <c r="L489" s="617"/>
      <c r="M489" s="785"/>
      <c r="N489" s="786"/>
      <c r="O489" s="785"/>
      <c r="P489" s="786"/>
      <c r="Q489" s="402"/>
      <c r="R489" s="402"/>
      <c r="S489" s="402"/>
      <c r="T489" s="402"/>
      <c r="U489" s="402"/>
      <c r="V489" s="402"/>
      <c r="W489" s="785"/>
      <c r="X489" s="786"/>
      <c r="Y489" s="816"/>
      <c r="Z489" s="817"/>
      <c r="AA489" s="792"/>
      <c r="AB489" s="792"/>
      <c r="AC489" s="792"/>
      <c r="AD489" s="792"/>
      <c r="AE489" s="792"/>
      <c r="AF489" s="792"/>
    </row>
    <row r="490" spans="1:32" s="404" customFormat="1" x14ac:dyDescent="0.2">
      <c r="A490" s="402"/>
      <c r="B490" s="798"/>
      <c r="C490" s="799"/>
      <c r="D490" s="802"/>
      <c r="E490" s="805"/>
      <c r="F490" s="808"/>
      <c r="G490" s="811"/>
      <c r="H490" s="805"/>
      <c r="I490" s="629" t="s">
        <v>158</v>
      </c>
      <c r="J490" s="630"/>
      <c r="K490" s="789"/>
      <c r="L490" s="790"/>
      <c r="M490" s="787"/>
      <c r="N490" s="788"/>
      <c r="O490" s="787"/>
      <c r="P490" s="788"/>
      <c r="Q490" s="402"/>
      <c r="R490" s="402"/>
      <c r="S490" s="402"/>
      <c r="T490" s="402"/>
      <c r="U490" s="402"/>
      <c r="V490" s="402"/>
      <c r="W490" s="787"/>
      <c r="X490" s="788"/>
      <c r="Y490" s="818"/>
      <c r="Z490" s="819"/>
      <c r="AA490" s="793"/>
      <c r="AB490" s="793"/>
      <c r="AC490" s="793"/>
      <c r="AD490" s="793"/>
      <c r="AE490" s="793"/>
      <c r="AF490" s="793"/>
    </row>
    <row r="491" spans="1:32" s="404" customFormat="1" ht="12.75" customHeight="1" x14ac:dyDescent="0.2">
      <c r="A491" s="402"/>
      <c r="B491" s="822" t="s">
        <v>926</v>
      </c>
      <c r="C491" s="823"/>
      <c r="D491" s="791" t="s">
        <v>280</v>
      </c>
      <c r="E491" s="828" t="s">
        <v>325</v>
      </c>
      <c r="F491" s="831">
        <v>8.33</v>
      </c>
      <c r="G491" s="834" t="s">
        <v>218</v>
      </c>
      <c r="H491" s="828" t="s">
        <v>324</v>
      </c>
      <c r="I491" s="434" t="s">
        <v>184</v>
      </c>
      <c r="J491" s="438">
        <v>280180.88</v>
      </c>
      <c r="K491" s="434" t="s">
        <v>183</v>
      </c>
      <c r="L491" s="437"/>
      <c r="M491" s="434" t="s">
        <v>182</v>
      </c>
      <c r="N491" s="436">
        <f>J491</f>
        <v>280180.88</v>
      </c>
      <c r="O491" s="434" t="s">
        <v>181</v>
      </c>
      <c r="P491" s="435"/>
      <c r="Q491" s="434" t="s">
        <v>181</v>
      </c>
      <c r="R491" s="435"/>
      <c r="S491" s="434" t="s">
        <v>181</v>
      </c>
      <c r="T491" s="435"/>
      <c r="U491" s="480" t="s">
        <v>181</v>
      </c>
      <c r="V491" s="479"/>
      <c r="W491" s="466" t="s">
        <v>181</v>
      </c>
      <c r="X491" s="467"/>
      <c r="Y491" s="466" t="s">
        <v>180</v>
      </c>
      <c r="Z491" s="465"/>
      <c r="AA491" s="791" t="s">
        <v>925</v>
      </c>
      <c r="AB491" s="791" t="s">
        <v>925</v>
      </c>
      <c r="AC491" s="791" t="s">
        <v>925</v>
      </c>
      <c r="AD491" s="791" t="s">
        <v>925</v>
      </c>
      <c r="AE491" s="791" t="s">
        <v>925</v>
      </c>
      <c r="AF491" s="791" t="s">
        <v>110</v>
      </c>
    </row>
    <row r="492" spans="1:32" s="404" customFormat="1" ht="15" customHeight="1" x14ac:dyDescent="0.2">
      <c r="A492" s="402"/>
      <c r="B492" s="824"/>
      <c r="C492" s="825"/>
      <c r="D492" s="792"/>
      <c r="E492" s="829"/>
      <c r="F492" s="832"/>
      <c r="G492" s="835"/>
      <c r="H492" s="829"/>
      <c r="I492" s="416" t="s">
        <v>179</v>
      </c>
      <c r="J492" s="432"/>
      <c r="K492" s="416" t="s">
        <v>177</v>
      </c>
      <c r="L492" s="415"/>
      <c r="M492" s="416" t="s">
        <v>176</v>
      </c>
      <c r="N492" s="428">
        <f>N491</f>
        <v>280180.88</v>
      </c>
      <c r="O492" s="416" t="s">
        <v>175</v>
      </c>
      <c r="P492" s="426"/>
      <c r="Q492" s="416" t="s">
        <v>175</v>
      </c>
      <c r="R492" s="426"/>
      <c r="S492" s="416" t="s">
        <v>175</v>
      </c>
      <c r="T492" s="426"/>
      <c r="U492" s="478" t="s">
        <v>175</v>
      </c>
      <c r="V492" s="477"/>
      <c r="W492" s="463" t="s">
        <v>175</v>
      </c>
      <c r="X492" s="462"/>
      <c r="Y492" s="463" t="s">
        <v>174</v>
      </c>
      <c r="Z492" s="464"/>
      <c r="AA492" s="792"/>
      <c r="AB492" s="792"/>
      <c r="AC492" s="792"/>
      <c r="AD492" s="792"/>
      <c r="AE492" s="792"/>
      <c r="AF492" s="792"/>
    </row>
    <row r="493" spans="1:32" s="404" customFormat="1" x14ac:dyDescent="0.2">
      <c r="A493" s="402"/>
      <c r="B493" s="824"/>
      <c r="C493" s="825"/>
      <c r="D493" s="792"/>
      <c r="E493" s="829"/>
      <c r="F493" s="832"/>
      <c r="G493" s="835"/>
      <c r="H493" s="829"/>
      <c r="I493" s="416" t="s">
        <v>173</v>
      </c>
      <c r="J493" s="429"/>
      <c r="K493" s="416" t="s">
        <v>171</v>
      </c>
      <c r="L493" s="427"/>
      <c r="M493" s="416" t="s">
        <v>170</v>
      </c>
      <c r="N493" s="428"/>
      <c r="O493" s="416" t="s">
        <v>169</v>
      </c>
      <c r="P493" s="426"/>
      <c r="Q493" s="416" t="s">
        <v>169</v>
      </c>
      <c r="R493" s="426"/>
      <c r="S493" s="416" t="s">
        <v>169</v>
      </c>
      <c r="T493" s="426"/>
      <c r="U493" s="478" t="s">
        <v>169</v>
      </c>
      <c r="V493" s="477"/>
      <c r="W493" s="463" t="s">
        <v>169</v>
      </c>
      <c r="X493" s="462"/>
      <c r="Y493" s="781"/>
      <c r="Z493" s="782"/>
      <c r="AA493" s="792"/>
      <c r="AB493" s="792"/>
      <c r="AC493" s="792"/>
      <c r="AD493" s="792"/>
      <c r="AE493" s="792"/>
      <c r="AF493" s="792"/>
    </row>
    <row r="494" spans="1:32" s="404" customFormat="1" ht="15" customHeight="1" x14ac:dyDescent="0.2">
      <c r="A494" s="402"/>
      <c r="B494" s="824"/>
      <c r="C494" s="825"/>
      <c r="D494" s="792"/>
      <c r="E494" s="829"/>
      <c r="F494" s="832"/>
      <c r="G494" s="835"/>
      <c r="H494" s="829"/>
      <c r="I494" s="416" t="s">
        <v>168</v>
      </c>
      <c r="J494" s="427"/>
      <c r="K494" s="416" t="s">
        <v>167</v>
      </c>
      <c r="L494" s="427"/>
      <c r="M494" s="816"/>
      <c r="N494" s="817"/>
      <c r="O494" s="416" t="s">
        <v>166</v>
      </c>
      <c r="P494" s="426">
        <f>IF(P492="",P493-P491,P493-P492)</f>
        <v>0</v>
      </c>
      <c r="Q494" s="416" t="s">
        <v>166</v>
      </c>
      <c r="R494" s="426">
        <f>IF(R492="",R493-R491,R493-R492)</f>
        <v>0</v>
      </c>
      <c r="S494" s="416" t="s">
        <v>166</v>
      </c>
      <c r="T494" s="426">
        <f>IF(T492="",T493-T491,T493-T492)</f>
        <v>0</v>
      </c>
      <c r="U494" s="478" t="s">
        <v>166</v>
      </c>
      <c r="V494" s="477">
        <f>IF(V492="",V493-V491,V493-V492)</f>
        <v>0</v>
      </c>
      <c r="W494" s="463" t="s">
        <v>166</v>
      </c>
      <c r="X494" s="462">
        <f>IF(X492="",X493-X491,X493-X492)</f>
        <v>0</v>
      </c>
      <c r="Y494" s="781"/>
      <c r="Z494" s="782"/>
      <c r="AA494" s="792"/>
      <c r="AB494" s="792"/>
      <c r="AC494" s="792"/>
      <c r="AD494" s="792"/>
      <c r="AE494" s="792"/>
      <c r="AF494" s="792"/>
    </row>
    <row r="495" spans="1:32" s="404" customFormat="1" ht="15" customHeight="1" x14ac:dyDescent="0.2">
      <c r="A495" s="402"/>
      <c r="B495" s="824"/>
      <c r="C495" s="825"/>
      <c r="D495" s="792"/>
      <c r="E495" s="829"/>
      <c r="F495" s="832"/>
      <c r="G495" s="835"/>
      <c r="H495" s="829"/>
      <c r="I495" s="416" t="s">
        <v>165</v>
      </c>
      <c r="J495" s="415"/>
      <c r="K495" s="416" t="s">
        <v>164</v>
      </c>
      <c r="L495" s="415"/>
      <c r="M495" s="816"/>
      <c r="N495" s="817"/>
      <c r="O495" s="816"/>
      <c r="P495" s="817"/>
      <c r="Q495" s="816"/>
      <c r="R495" s="817"/>
      <c r="S495" s="816"/>
      <c r="T495" s="817"/>
      <c r="U495" s="857"/>
      <c r="V495" s="858"/>
      <c r="W495" s="781"/>
      <c r="X495" s="782"/>
      <c r="Y495" s="781"/>
      <c r="Z495" s="782"/>
      <c r="AA495" s="792"/>
      <c r="AB495" s="792"/>
      <c r="AC495" s="792"/>
      <c r="AD495" s="792"/>
      <c r="AE495" s="792"/>
      <c r="AF495" s="792"/>
    </row>
    <row r="496" spans="1:32" s="404" customFormat="1" ht="15" customHeight="1" x14ac:dyDescent="0.2">
      <c r="A496" s="402"/>
      <c r="B496" s="826"/>
      <c r="C496" s="827"/>
      <c r="D496" s="793"/>
      <c r="E496" s="830"/>
      <c r="F496" s="833"/>
      <c r="G496" s="836"/>
      <c r="H496" s="830"/>
      <c r="I496" s="406" t="s">
        <v>158</v>
      </c>
      <c r="J496" s="451"/>
      <c r="K496" s="820"/>
      <c r="L496" s="821"/>
      <c r="M496" s="818"/>
      <c r="N496" s="819"/>
      <c r="O496" s="818"/>
      <c r="P496" s="819"/>
      <c r="Q496" s="818"/>
      <c r="R496" s="819"/>
      <c r="S496" s="818"/>
      <c r="T496" s="819"/>
      <c r="U496" s="859"/>
      <c r="V496" s="860"/>
      <c r="W496" s="783"/>
      <c r="X496" s="784"/>
      <c r="Y496" s="783"/>
      <c r="Z496" s="784"/>
      <c r="AA496" s="793"/>
      <c r="AB496" s="793"/>
      <c r="AC496" s="793"/>
      <c r="AD496" s="793"/>
      <c r="AE496" s="793"/>
      <c r="AF496" s="793"/>
    </row>
    <row r="497" spans="1:32" s="404" customFormat="1" ht="12.75" customHeight="1" x14ac:dyDescent="0.2">
      <c r="A497" s="402"/>
      <c r="B497" s="822" t="s">
        <v>923</v>
      </c>
      <c r="C497" s="823"/>
      <c r="D497" s="791" t="s">
        <v>280</v>
      </c>
      <c r="E497" s="828" t="s">
        <v>325</v>
      </c>
      <c r="F497" s="831">
        <v>2.68</v>
      </c>
      <c r="G497" s="834" t="s">
        <v>218</v>
      </c>
      <c r="H497" s="828" t="s">
        <v>324</v>
      </c>
      <c r="I497" s="434" t="s">
        <v>184</v>
      </c>
      <c r="J497" s="438">
        <v>70633.835999999996</v>
      </c>
      <c r="K497" s="434" t="s">
        <v>183</v>
      </c>
      <c r="L497" s="437"/>
      <c r="M497" s="434" t="s">
        <v>182</v>
      </c>
      <c r="N497" s="436">
        <f>J497</f>
        <v>70633.835999999996</v>
      </c>
      <c r="O497" s="434" t="s">
        <v>181</v>
      </c>
      <c r="P497" s="435"/>
      <c r="Q497" s="434" t="s">
        <v>181</v>
      </c>
      <c r="R497" s="435"/>
      <c r="S497" s="434" t="s">
        <v>181</v>
      </c>
      <c r="T497" s="435"/>
      <c r="U497" s="480" t="s">
        <v>181</v>
      </c>
      <c r="V497" s="479"/>
      <c r="W497" s="466" t="s">
        <v>181</v>
      </c>
      <c r="X497" s="467"/>
      <c r="Y497" s="466" t="s">
        <v>180</v>
      </c>
      <c r="Z497" s="465"/>
      <c r="AA497" s="791" t="s">
        <v>922</v>
      </c>
      <c r="AB497" s="791" t="s">
        <v>922</v>
      </c>
      <c r="AC497" s="791" t="s">
        <v>922</v>
      </c>
      <c r="AD497" s="791" t="s">
        <v>922</v>
      </c>
      <c r="AE497" s="791" t="s">
        <v>922</v>
      </c>
      <c r="AF497" s="791" t="s">
        <v>110</v>
      </c>
    </row>
    <row r="498" spans="1:32" s="404" customFormat="1" ht="15" customHeight="1" x14ac:dyDescent="0.2">
      <c r="A498" s="402"/>
      <c r="B498" s="824"/>
      <c r="C498" s="825"/>
      <c r="D498" s="792"/>
      <c r="E498" s="829"/>
      <c r="F498" s="832"/>
      <c r="G498" s="835"/>
      <c r="H498" s="829"/>
      <c r="I498" s="416" t="s">
        <v>179</v>
      </c>
      <c r="J498" s="432"/>
      <c r="K498" s="416" t="s">
        <v>177</v>
      </c>
      <c r="L498" s="415"/>
      <c r="M498" s="416" t="s">
        <v>176</v>
      </c>
      <c r="N498" s="428">
        <f>N497</f>
        <v>70633.835999999996</v>
      </c>
      <c r="O498" s="416" t="s">
        <v>175</v>
      </c>
      <c r="P498" s="426"/>
      <c r="Q498" s="416" t="s">
        <v>175</v>
      </c>
      <c r="R498" s="426"/>
      <c r="S498" s="416" t="s">
        <v>175</v>
      </c>
      <c r="T498" s="426"/>
      <c r="U498" s="478" t="s">
        <v>175</v>
      </c>
      <c r="V498" s="477"/>
      <c r="W498" s="463" t="s">
        <v>175</v>
      </c>
      <c r="X498" s="462"/>
      <c r="Y498" s="463" t="s">
        <v>174</v>
      </c>
      <c r="Z498" s="464"/>
      <c r="AA498" s="792"/>
      <c r="AB498" s="792"/>
      <c r="AC498" s="792"/>
      <c r="AD498" s="792"/>
      <c r="AE498" s="792"/>
      <c r="AF498" s="792"/>
    </row>
    <row r="499" spans="1:32" s="404" customFormat="1" x14ac:dyDescent="0.2">
      <c r="A499" s="402"/>
      <c r="B499" s="824"/>
      <c r="C499" s="825"/>
      <c r="D499" s="792"/>
      <c r="E499" s="829"/>
      <c r="F499" s="832"/>
      <c r="G499" s="835"/>
      <c r="H499" s="829"/>
      <c r="I499" s="416" t="s">
        <v>173</v>
      </c>
      <c r="J499" s="429"/>
      <c r="K499" s="416" t="s">
        <v>171</v>
      </c>
      <c r="L499" s="427"/>
      <c r="M499" s="416" t="s">
        <v>170</v>
      </c>
      <c r="N499" s="428"/>
      <c r="O499" s="416" t="s">
        <v>169</v>
      </c>
      <c r="P499" s="426"/>
      <c r="Q499" s="416" t="s">
        <v>169</v>
      </c>
      <c r="R499" s="426"/>
      <c r="S499" s="416" t="s">
        <v>169</v>
      </c>
      <c r="T499" s="426"/>
      <c r="U499" s="478" t="s">
        <v>169</v>
      </c>
      <c r="V499" s="477"/>
      <c r="W499" s="463" t="s">
        <v>169</v>
      </c>
      <c r="X499" s="462"/>
      <c r="Y499" s="781"/>
      <c r="Z499" s="782"/>
      <c r="AA499" s="792"/>
      <c r="AB499" s="792"/>
      <c r="AC499" s="792"/>
      <c r="AD499" s="792"/>
      <c r="AE499" s="792"/>
      <c r="AF499" s="792"/>
    </row>
    <row r="500" spans="1:32" s="404" customFormat="1" ht="15" customHeight="1" x14ac:dyDescent="0.2">
      <c r="A500" s="402"/>
      <c r="B500" s="824"/>
      <c r="C500" s="825"/>
      <c r="D500" s="792"/>
      <c r="E500" s="829"/>
      <c r="F500" s="832"/>
      <c r="G500" s="835"/>
      <c r="H500" s="829"/>
      <c r="I500" s="416" t="s">
        <v>168</v>
      </c>
      <c r="J500" s="427"/>
      <c r="K500" s="416" t="s">
        <v>167</v>
      </c>
      <c r="L500" s="427"/>
      <c r="M500" s="816"/>
      <c r="N500" s="817"/>
      <c r="O500" s="416" t="s">
        <v>166</v>
      </c>
      <c r="P500" s="426">
        <f>IF(P498="",P499-P497,P499-P498)</f>
        <v>0</v>
      </c>
      <c r="Q500" s="416" t="s">
        <v>166</v>
      </c>
      <c r="R500" s="426">
        <f>IF(R498="",R499-R497,R499-R498)</f>
        <v>0</v>
      </c>
      <c r="S500" s="416" t="s">
        <v>166</v>
      </c>
      <c r="T500" s="426">
        <f>IF(T498="",T499-T497,T499-T498)</f>
        <v>0</v>
      </c>
      <c r="U500" s="478" t="s">
        <v>166</v>
      </c>
      <c r="V500" s="477">
        <f>IF(V498="",V499-V497,V499-V498)</f>
        <v>0</v>
      </c>
      <c r="W500" s="463" t="s">
        <v>166</v>
      </c>
      <c r="X500" s="462">
        <f>IF(X498="",X499-X497,X499-X498)</f>
        <v>0</v>
      </c>
      <c r="Y500" s="781"/>
      <c r="Z500" s="782"/>
      <c r="AA500" s="792"/>
      <c r="AB500" s="792"/>
      <c r="AC500" s="792"/>
      <c r="AD500" s="792"/>
      <c r="AE500" s="792"/>
      <c r="AF500" s="792"/>
    </row>
    <row r="501" spans="1:32" s="404" customFormat="1" ht="15" customHeight="1" x14ac:dyDescent="0.2">
      <c r="A501" s="402"/>
      <c r="B501" s="824"/>
      <c r="C501" s="825"/>
      <c r="D501" s="792"/>
      <c r="E501" s="829"/>
      <c r="F501" s="832"/>
      <c r="G501" s="835"/>
      <c r="H501" s="829"/>
      <c r="I501" s="416" t="s">
        <v>165</v>
      </c>
      <c r="J501" s="415"/>
      <c r="K501" s="416" t="s">
        <v>164</v>
      </c>
      <c r="L501" s="415"/>
      <c r="M501" s="816"/>
      <c r="N501" s="817"/>
      <c r="O501" s="816"/>
      <c r="P501" s="817"/>
      <c r="Q501" s="816"/>
      <c r="R501" s="817"/>
      <c r="S501" s="816"/>
      <c r="T501" s="817"/>
      <c r="U501" s="857"/>
      <c r="V501" s="858"/>
      <c r="W501" s="781"/>
      <c r="X501" s="782"/>
      <c r="Y501" s="781"/>
      <c r="Z501" s="782"/>
      <c r="AA501" s="792"/>
      <c r="AB501" s="792"/>
      <c r="AC501" s="792"/>
      <c r="AD501" s="792"/>
      <c r="AE501" s="792"/>
      <c r="AF501" s="792"/>
    </row>
    <row r="502" spans="1:32" s="404" customFormat="1" ht="15" customHeight="1" x14ac:dyDescent="0.2">
      <c r="A502" s="402"/>
      <c r="B502" s="826"/>
      <c r="C502" s="827"/>
      <c r="D502" s="793"/>
      <c r="E502" s="830"/>
      <c r="F502" s="833"/>
      <c r="G502" s="836"/>
      <c r="H502" s="830"/>
      <c r="I502" s="406" t="s">
        <v>158</v>
      </c>
      <c r="J502" s="451"/>
      <c r="K502" s="820"/>
      <c r="L502" s="821"/>
      <c r="M502" s="818"/>
      <c r="N502" s="819"/>
      <c r="O502" s="818"/>
      <c r="P502" s="819"/>
      <c r="Q502" s="818"/>
      <c r="R502" s="819"/>
      <c r="S502" s="818"/>
      <c r="T502" s="819"/>
      <c r="U502" s="859"/>
      <c r="V502" s="860"/>
      <c r="W502" s="783"/>
      <c r="X502" s="784"/>
      <c r="Y502" s="783"/>
      <c r="Z502" s="784"/>
      <c r="AA502" s="793"/>
      <c r="AB502" s="793"/>
      <c r="AC502" s="793"/>
      <c r="AD502" s="793"/>
      <c r="AE502" s="793"/>
      <c r="AF502" s="793"/>
    </row>
    <row r="503" spans="1:32" s="404" customFormat="1" ht="12.75" customHeight="1" x14ac:dyDescent="0.2">
      <c r="A503" s="402"/>
      <c r="B503" s="822" t="s">
        <v>920</v>
      </c>
      <c r="C503" s="823"/>
      <c r="D503" s="791" t="s">
        <v>280</v>
      </c>
      <c r="E503" s="828" t="s">
        <v>325</v>
      </c>
      <c r="F503" s="831">
        <v>9.93</v>
      </c>
      <c r="G503" s="834" t="s">
        <v>218</v>
      </c>
      <c r="H503" s="828" t="s">
        <v>324</v>
      </c>
      <c r="I503" s="434" t="s">
        <v>184</v>
      </c>
      <c r="J503" s="438">
        <v>360232.56359999999</v>
      </c>
      <c r="K503" s="434" t="s">
        <v>183</v>
      </c>
      <c r="L503" s="437"/>
      <c r="M503" s="434" t="s">
        <v>182</v>
      </c>
      <c r="N503" s="436">
        <f>J503</f>
        <v>360232.56359999999</v>
      </c>
      <c r="O503" s="434" t="s">
        <v>181</v>
      </c>
      <c r="P503" s="435"/>
      <c r="Q503" s="434" t="s">
        <v>181</v>
      </c>
      <c r="R503" s="435"/>
      <c r="S503" s="434" t="s">
        <v>181</v>
      </c>
      <c r="T503" s="435"/>
      <c r="U503" s="480" t="s">
        <v>181</v>
      </c>
      <c r="V503" s="479"/>
      <c r="W503" s="466" t="s">
        <v>181</v>
      </c>
      <c r="X503" s="467"/>
      <c r="Y503" s="466" t="s">
        <v>180</v>
      </c>
      <c r="Z503" s="465"/>
      <c r="AA503" s="791" t="s">
        <v>824</v>
      </c>
      <c r="AB503" s="791" t="s">
        <v>824</v>
      </c>
      <c r="AC503" s="791" t="s">
        <v>824</v>
      </c>
      <c r="AD503" s="791" t="s">
        <v>824</v>
      </c>
      <c r="AE503" s="791" t="s">
        <v>824</v>
      </c>
      <c r="AF503" s="791" t="s">
        <v>4</v>
      </c>
    </row>
    <row r="504" spans="1:32" s="404" customFormat="1" ht="15" customHeight="1" x14ac:dyDescent="0.2">
      <c r="A504" s="402"/>
      <c r="B504" s="824"/>
      <c r="C504" s="825"/>
      <c r="D504" s="792"/>
      <c r="E504" s="829"/>
      <c r="F504" s="832"/>
      <c r="G504" s="835"/>
      <c r="H504" s="829"/>
      <c r="I504" s="416" t="s">
        <v>179</v>
      </c>
      <c r="J504" s="432"/>
      <c r="K504" s="416" t="s">
        <v>177</v>
      </c>
      <c r="L504" s="415"/>
      <c r="M504" s="416" t="s">
        <v>176</v>
      </c>
      <c r="N504" s="428">
        <f>N503</f>
        <v>360232.56359999999</v>
      </c>
      <c r="O504" s="416" t="s">
        <v>175</v>
      </c>
      <c r="P504" s="426"/>
      <c r="Q504" s="416" t="s">
        <v>175</v>
      </c>
      <c r="R504" s="426"/>
      <c r="S504" s="416" t="s">
        <v>175</v>
      </c>
      <c r="T504" s="426"/>
      <c r="U504" s="478" t="s">
        <v>175</v>
      </c>
      <c r="V504" s="477"/>
      <c r="W504" s="463" t="s">
        <v>175</v>
      </c>
      <c r="X504" s="462"/>
      <c r="Y504" s="463" t="s">
        <v>174</v>
      </c>
      <c r="Z504" s="464"/>
      <c r="AA504" s="792"/>
      <c r="AB504" s="792"/>
      <c r="AC504" s="792"/>
      <c r="AD504" s="792"/>
      <c r="AE504" s="792"/>
      <c r="AF504" s="792"/>
    </row>
    <row r="505" spans="1:32" s="404" customFormat="1" x14ac:dyDescent="0.2">
      <c r="A505" s="402"/>
      <c r="B505" s="824"/>
      <c r="C505" s="825"/>
      <c r="D505" s="792"/>
      <c r="E505" s="829"/>
      <c r="F505" s="832"/>
      <c r="G505" s="835"/>
      <c r="H505" s="829"/>
      <c r="I505" s="416" t="s">
        <v>173</v>
      </c>
      <c r="J505" s="429"/>
      <c r="K505" s="416" t="s">
        <v>171</v>
      </c>
      <c r="L505" s="427"/>
      <c r="M505" s="416" t="s">
        <v>170</v>
      </c>
      <c r="N505" s="428"/>
      <c r="O505" s="416" t="s">
        <v>169</v>
      </c>
      <c r="P505" s="426"/>
      <c r="Q505" s="416" t="s">
        <v>169</v>
      </c>
      <c r="R505" s="426"/>
      <c r="S505" s="416" t="s">
        <v>169</v>
      </c>
      <c r="T505" s="426"/>
      <c r="U505" s="478" t="s">
        <v>169</v>
      </c>
      <c r="V505" s="477"/>
      <c r="W505" s="463" t="s">
        <v>169</v>
      </c>
      <c r="X505" s="462"/>
      <c r="Y505" s="781"/>
      <c r="Z505" s="782"/>
      <c r="AA505" s="792"/>
      <c r="AB505" s="792"/>
      <c r="AC505" s="792"/>
      <c r="AD505" s="792"/>
      <c r="AE505" s="792"/>
      <c r="AF505" s="792"/>
    </row>
    <row r="506" spans="1:32" s="404" customFormat="1" ht="15" customHeight="1" x14ac:dyDescent="0.2">
      <c r="A506" s="402"/>
      <c r="B506" s="824"/>
      <c r="C506" s="825"/>
      <c r="D506" s="792"/>
      <c r="E506" s="829"/>
      <c r="F506" s="832"/>
      <c r="G506" s="835"/>
      <c r="H506" s="829"/>
      <c r="I506" s="416" t="s">
        <v>168</v>
      </c>
      <c r="J506" s="427"/>
      <c r="K506" s="416" t="s">
        <v>167</v>
      </c>
      <c r="L506" s="427"/>
      <c r="M506" s="816"/>
      <c r="N506" s="817"/>
      <c r="O506" s="416" t="s">
        <v>166</v>
      </c>
      <c r="P506" s="426">
        <f>IF(P504="",P505-P503,P505-P504)</f>
        <v>0</v>
      </c>
      <c r="Q506" s="416" t="s">
        <v>166</v>
      </c>
      <c r="R506" s="426">
        <f>IF(R504="",R505-R503,R505-R504)</f>
        <v>0</v>
      </c>
      <c r="S506" s="416" t="s">
        <v>166</v>
      </c>
      <c r="T506" s="426">
        <f>IF(T504="",T505-T503,T505-T504)</f>
        <v>0</v>
      </c>
      <c r="U506" s="478" t="s">
        <v>166</v>
      </c>
      <c r="V506" s="477">
        <f>IF(V504="",V505-V503,V505-V504)</f>
        <v>0</v>
      </c>
      <c r="W506" s="463" t="s">
        <v>166</v>
      </c>
      <c r="X506" s="462">
        <f>IF(X504="",X505-X503,X505-X504)</f>
        <v>0</v>
      </c>
      <c r="Y506" s="781"/>
      <c r="Z506" s="782"/>
      <c r="AA506" s="792"/>
      <c r="AB506" s="792"/>
      <c r="AC506" s="792"/>
      <c r="AD506" s="792"/>
      <c r="AE506" s="792"/>
      <c r="AF506" s="792"/>
    </row>
    <row r="507" spans="1:32" s="404" customFormat="1" ht="15" customHeight="1" x14ac:dyDescent="0.2">
      <c r="A507" s="402"/>
      <c r="B507" s="824"/>
      <c r="C507" s="825"/>
      <c r="D507" s="792"/>
      <c r="E507" s="829"/>
      <c r="F507" s="832"/>
      <c r="G507" s="835"/>
      <c r="H507" s="829"/>
      <c r="I507" s="416" t="s">
        <v>165</v>
      </c>
      <c r="J507" s="415"/>
      <c r="K507" s="416" t="s">
        <v>164</v>
      </c>
      <c r="L507" s="415"/>
      <c r="M507" s="816"/>
      <c r="N507" s="817"/>
      <c r="O507" s="816"/>
      <c r="P507" s="817"/>
      <c r="Q507" s="816"/>
      <c r="R507" s="817"/>
      <c r="S507" s="816"/>
      <c r="T507" s="817"/>
      <c r="U507" s="857"/>
      <c r="V507" s="858"/>
      <c r="W507" s="781"/>
      <c r="X507" s="782"/>
      <c r="Y507" s="781"/>
      <c r="Z507" s="782"/>
      <c r="AA507" s="792"/>
      <c r="AB507" s="792"/>
      <c r="AC507" s="792"/>
      <c r="AD507" s="792"/>
      <c r="AE507" s="792"/>
      <c r="AF507" s="792"/>
    </row>
    <row r="508" spans="1:32" s="404" customFormat="1" ht="15" customHeight="1" x14ac:dyDescent="0.2">
      <c r="A508" s="402"/>
      <c r="B508" s="826"/>
      <c r="C508" s="827"/>
      <c r="D508" s="793"/>
      <c r="E508" s="830"/>
      <c r="F508" s="833"/>
      <c r="G508" s="836"/>
      <c r="H508" s="830"/>
      <c r="I508" s="406" t="s">
        <v>158</v>
      </c>
      <c r="J508" s="451"/>
      <c r="K508" s="820"/>
      <c r="L508" s="821"/>
      <c r="M508" s="818"/>
      <c r="N508" s="819"/>
      <c r="O508" s="818"/>
      <c r="P508" s="819"/>
      <c r="Q508" s="818"/>
      <c r="R508" s="819"/>
      <c r="S508" s="818"/>
      <c r="T508" s="819"/>
      <c r="U508" s="859"/>
      <c r="V508" s="860"/>
      <c r="W508" s="783"/>
      <c r="X508" s="784"/>
      <c r="Y508" s="783"/>
      <c r="Z508" s="784"/>
      <c r="AA508" s="793"/>
      <c r="AB508" s="793"/>
      <c r="AC508" s="793"/>
      <c r="AD508" s="793"/>
      <c r="AE508" s="793"/>
      <c r="AF508" s="793"/>
    </row>
    <row r="509" spans="1:32" s="404" customFormat="1" ht="12.75" customHeight="1" x14ac:dyDescent="0.2">
      <c r="A509" s="402"/>
      <c r="B509" s="822" t="s">
        <v>918</v>
      </c>
      <c r="C509" s="823"/>
      <c r="D509" s="791" t="s">
        <v>280</v>
      </c>
      <c r="E509" s="828" t="s">
        <v>325</v>
      </c>
      <c r="F509" s="831">
        <v>4.8499999999999996</v>
      </c>
      <c r="G509" s="834" t="s">
        <v>218</v>
      </c>
      <c r="H509" s="828" t="s">
        <v>324</v>
      </c>
      <c r="I509" s="434" t="s">
        <v>184</v>
      </c>
      <c r="J509" s="438">
        <v>164812.28400000001</v>
      </c>
      <c r="K509" s="434" t="s">
        <v>183</v>
      </c>
      <c r="L509" s="437"/>
      <c r="M509" s="434" t="s">
        <v>182</v>
      </c>
      <c r="N509" s="436">
        <f>J509</f>
        <v>164812.28400000001</v>
      </c>
      <c r="O509" s="434" t="s">
        <v>181</v>
      </c>
      <c r="P509" s="435"/>
      <c r="Q509" s="434" t="s">
        <v>181</v>
      </c>
      <c r="R509" s="435"/>
      <c r="S509" s="434" t="s">
        <v>181</v>
      </c>
      <c r="T509" s="435"/>
      <c r="U509" s="480" t="s">
        <v>181</v>
      </c>
      <c r="V509" s="479"/>
      <c r="W509" s="466" t="s">
        <v>181</v>
      </c>
      <c r="X509" s="467"/>
      <c r="Y509" s="466" t="s">
        <v>180</v>
      </c>
      <c r="Z509" s="465"/>
      <c r="AA509" s="791" t="s">
        <v>917</v>
      </c>
      <c r="AB509" s="791" t="s">
        <v>917</v>
      </c>
      <c r="AC509" s="791" t="s">
        <v>917</v>
      </c>
      <c r="AD509" s="791" t="s">
        <v>917</v>
      </c>
      <c r="AE509" s="791" t="s">
        <v>917</v>
      </c>
      <c r="AF509" s="791" t="s">
        <v>110</v>
      </c>
    </row>
    <row r="510" spans="1:32" s="404" customFormat="1" ht="15" customHeight="1" x14ac:dyDescent="0.2">
      <c r="A510" s="402"/>
      <c r="B510" s="824"/>
      <c r="C510" s="825"/>
      <c r="D510" s="792"/>
      <c r="E510" s="829"/>
      <c r="F510" s="832"/>
      <c r="G510" s="835"/>
      <c r="H510" s="829"/>
      <c r="I510" s="416" t="s">
        <v>179</v>
      </c>
      <c r="J510" s="432"/>
      <c r="K510" s="416" t="s">
        <v>177</v>
      </c>
      <c r="L510" s="415"/>
      <c r="M510" s="416" t="s">
        <v>176</v>
      </c>
      <c r="N510" s="428">
        <f>N509</f>
        <v>164812.28400000001</v>
      </c>
      <c r="O510" s="416" t="s">
        <v>175</v>
      </c>
      <c r="P510" s="426"/>
      <c r="Q510" s="416" t="s">
        <v>175</v>
      </c>
      <c r="R510" s="426"/>
      <c r="S510" s="416" t="s">
        <v>175</v>
      </c>
      <c r="T510" s="426"/>
      <c r="U510" s="478" t="s">
        <v>175</v>
      </c>
      <c r="V510" s="477"/>
      <c r="W510" s="463" t="s">
        <v>175</v>
      </c>
      <c r="X510" s="462"/>
      <c r="Y510" s="463" t="s">
        <v>174</v>
      </c>
      <c r="Z510" s="464"/>
      <c r="AA510" s="792"/>
      <c r="AB510" s="792"/>
      <c r="AC510" s="792"/>
      <c r="AD510" s="792"/>
      <c r="AE510" s="792"/>
      <c r="AF510" s="792"/>
    </row>
    <row r="511" spans="1:32" s="404" customFormat="1" x14ac:dyDescent="0.2">
      <c r="A511" s="402"/>
      <c r="B511" s="824"/>
      <c r="C511" s="825"/>
      <c r="D511" s="792"/>
      <c r="E511" s="829"/>
      <c r="F511" s="832"/>
      <c r="G511" s="835"/>
      <c r="H511" s="829"/>
      <c r="I511" s="416" t="s">
        <v>173</v>
      </c>
      <c r="J511" s="429"/>
      <c r="K511" s="416" t="s">
        <v>171</v>
      </c>
      <c r="L511" s="427"/>
      <c r="M511" s="416" t="s">
        <v>170</v>
      </c>
      <c r="N511" s="428"/>
      <c r="O511" s="416" t="s">
        <v>169</v>
      </c>
      <c r="P511" s="426"/>
      <c r="Q511" s="416" t="s">
        <v>169</v>
      </c>
      <c r="R511" s="426"/>
      <c r="S511" s="416" t="s">
        <v>169</v>
      </c>
      <c r="T511" s="426"/>
      <c r="U511" s="478" t="s">
        <v>169</v>
      </c>
      <c r="V511" s="477"/>
      <c r="W511" s="463" t="s">
        <v>169</v>
      </c>
      <c r="X511" s="462"/>
      <c r="Y511" s="781"/>
      <c r="Z511" s="782"/>
      <c r="AA511" s="792"/>
      <c r="AB511" s="792"/>
      <c r="AC511" s="792"/>
      <c r="AD511" s="792"/>
      <c r="AE511" s="792"/>
      <c r="AF511" s="792"/>
    </row>
    <row r="512" spans="1:32" s="404" customFormat="1" ht="15" customHeight="1" x14ac:dyDescent="0.2">
      <c r="A512" s="402"/>
      <c r="B512" s="824"/>
      <c r="C512" s="825"/>
      <c r="D512" s="792"/>
      <c r="E512" s="829"/>
      <c r="F512" s="832"/>
      <c r="G512" s="835"/>
      <c r="H512" s="829"/>
      <c r="I512" s="416" t="s">
        <v>168</v>
      </c>
      <c r="J512" s="427"/>
      <c r="K512" s="416" t="s">
        <v>167</v>
      </c>
      <c r="L512" s="427"/>
      <c r="M512" s="816"/>
      <c r="N512" s="817"/>
      <c r="O512" s="416" t="s">
        <v>166</v>
      </c>
      <c r="P512" s="426">
        <f>IF(P510="",P511-P509,P511-P510)</f>
        <v>0</v>
      </c>
      <c r="Q512" s="416" t="s">
        <v>166</v>
      </c>
      <c r="R512" s="426">
        <f>IF(R510="",R511-R509,R511-R510)</f>
        <v>0</v>
      </c>
      <c r="S512" s="416" t="s">
        <v>166</v>
      </c>
      <c r="T512" s="426">
        <f>IF(T510="",T511-T509,T511-T510)</f>
        <v>0</v>
      </c>
      <c r="U512" s="478" t="s">
        <v>166</v>
      </c>
      <c r="V512" s="477">
        <f>IF(V510="",V511-V509,V511-V510)</f>
        <v>0</v>
      </c>
      <c r="W512" s="463" t="s">
        <v>166</v>
      </c>
      <c r="X512" s="462">
        <f>IF(X510="",X511-X509,X511-X510)</f>
        <v>0</v>
      </c>
      <c r="Y512" s="781"/>
      <c r="Z512" s="782"/>
      <c r="AA512" s="792"/>
      <c r="AB512" s="792"/>
      <c r="AC512" s="792"/>
      <c r="AD512" s="792"/>
      <c r="AE512" s="792"/>
      <c r="AF512" s="792"/>
    </row>
    <row r="513" spans="1:32" s="404" customFormat="1" ht="15" customHeight="1" x14ac:dyDescent="0.2">
      <c r="A513" s="402"/>
      <c r="B513" s="824"/>
      <c r="C513" s="825"/>
      <c r="D513" s="792"/>
      <c r="E513" s="829"/>
      <c r="F513" s="832"/>
      <c r="G513" s="835"/>
      <c r="H513" s="829"/>
      <c r="I513" s="416" t="s">
        <v>165</v>
      </c>
      <c r="J513" s="415"/>
      <c r="K513" s="416" t="s">
        <v>164</v>
      </c>
      <c r="L513" s="415"/>
      <c r="M513" s="816"/>
      <c r="N513" s="817"/>
      <c r="O513" s="816"/>
      <c r="P513" s="817"/>
      <c r="Q513" s="816"/>
      <c r="R513" s="817"/>
      <c r="S513" s="816"/>
      <c r="T513" s="817"/>
      <c r="U513" s="857"/>
      <c r="V513" s="858"/>
      <c r="W513" s="781"/>
      <c r="X513" s="782"/>
      <c r="Y513" s="781"/>
      <c r="Z513" s="782"/>
      <c r="AA513" s="792"/>
      <c r="AB513" s="792"/>
      <c r="AC513" s="792"/>
      <c r="AD513" s="792"/>
      <c r="AE513" s="792"/>
      <c r="AF513" s="792"/>
    </row>
    <row r="514" spans="1:32" s="404" customFormat="1" ht="15" customHeight="1" x14ac:dyDescent="0.2">
      <c r="A514" s="402"/>
      <c r="B514" s="826"/>
      <c r="C514" s="827"/>
      <c r="D514" s="793"/>
      <c r="E514" s="830"/>
      <c r="F514" s="833"/>
      <c r="G514" s="836"/>
      <c r="H514" s="830"/>
      <c r="I514" s="406" t="s">
        <v>158</v>
      </c>
      <c r="J514" s="451"/>
      <c r="K514" s="820"/>
      <c r="L514" s="821"/>
      <c r="M514" s="818"/>
      <c r="N514" s="819"/>
      <c r="O514" s="818"/>
      <c r="P514" s="819"/>
      <c r="Q514" s="818"/>
      <c r="R514" s="819"/>
      <c r="S514" s="818"/>
      <c r="T514" s="819"/>
      <c r="U514" s="859"/>
      <c r="V514" s="860"/>
      <c r="W514" s="783"/>
      <c r="X514" s="784"/>
      <c r="Y514" s="783"/>
      <c r="Z514" s="784"/>
      <c r="AA514" s="793"/>
      <c r="AB514" s="793"/>
      <c r="AC514" s="793"/>
      <c r="AD514" s="793"/>
      <c r="AE514" s="793"/>
      <c r="AF514" s="793"/>
    </row>
    <row r="515" spans="1:32" s="404" customFormat="1" ht="12.75" customHeight="1" x14ac:dyDescent="0.2">
      <c r="A515" s="402"/>
      <c r="B515" s="822" t="s">
        <v>915</v>
      </c>
      <c r="C515" s="823"/>
      <c r="D515" s="791" t="s">
        <v>280</v>
      </c>
      <c r="E515" s="828" t="s">
        <v>325</v>
      </c>
      <c r="F515" s="831">
        <v>11.6</v>
      </c>
      <c r="G515" s="834" t="s">
        <v>218</v>
      </c>
      <c r="H515" s="828" t="s">
        <v>324</v>
      </c>
      <c r="I515" s="434" t="s">
        <v>184</v>
      </c>
      <c r="J515" s="438">
        <v>197774.7408</v>
      </c>
      <c r="K515" s="434" t="s">
        <v>183</v>
      </c>
      <c r="L515" s="437"/>
      <c r="M515" s="434" t="s">
        <v>182</v>
      </c>
      <c r="N515" s="436">
        <f>J515</f>
        <v>197774.7408</v>
      </c>
      <c r="O515" s="434" t="s">
        <v>181</v>
      </c>
      <c r="P515" s="435"/>
      <c r="Q515" s="434" t="s">
        <v>181</v>
      </c>
      <c r="R515" s="435"/>
      <c r="S515" s="434" t="s">
        <v>181</v>
      </c>
      <c r="T515" s="435"/>
      <c r="U515" s="480" t="s">
        <v>181</v>
      </c>
      <c r="V515" s="479"/>
      <c r="W515" s="466" t="s">
        <v>181</v>
      </c>
      <c r="X515" s="467"/>
      <c r="Y515" s="466" t="s">
        <v>180</v>
      </c>
      <c r="Z515" s="465"/>
      <c r="AA515" s="791" t="s">
        <v>914</v>
      </c>
      <c r="AB515" s="791" t="s">
        <v>914</v>
      </c>
      <c r="AC515" s="791" t="s">
        <v>914</v>
      </c>
      <c r="AD515" s="791" t="s">
        <v>914</v>
      </c>
      <c r="AE515" s="791" t="s">
        <v>914</v>
      </c>
      <c r="AF515" s="791" t="s">
        <v>110</v>
      </c>
    </row>
    <row r="516" spans="1:32" s="404" customFormat="1" ht="15" customHeight="1" x14ac:dyDescent="0.2">
      <c r="A516" s="402"/>
      <c r="B516" s="824"/>
      <c r="C516" s="825"/>
      <c r="D516" s="792"/>
      <c r="E516" s="829"/>
      <c r="F516" s="832"/>
      <c r="G516" s="835"/>
      <c r="H516" s="829"/>
      <c r="I516" s="416" t="s">
        <v>179</v>
      </c>
      <c r="J516" s="432"/>
      <c r="K516" s="416" t="s">
        <v>177</v>
      </c>
      <c r="L516" s="415"/>
      <c r="M516" s="416" t="s">
        <v>176</v>
      </c>
      <c r="N516" s="428">
        <f>N515</f>
        <v>197774.7408</v>
      </c>
      <c r="O516" s="416" t="s">
        <v>175</v>
      </c>
      <c r="P516" s="426"/>
      <c r="Q516" s="416" t="s">
        <v>175</v>
      </c>
      <c r="R516" s="426"/>
      <c r="S516" s="416" t="s">
        <v>175</v>
      </c>
      <c r="T516" s="426"/>
      <c r="U516" s="478" t="s">
        <v>175</v>
      </c>
      <c r="V516" s="477"/>
      <c r="W516" s="463" t="s">
        <v>175</v>
      </c>
      <c r="X516" s="462"/>
      <c r="Y516" s="463" t="s">
        <v>174</v>
      </c>
      <c r="Z516" s="464"/>
      <c r="AA516" s="792"/>
      <c r="AB516" s="792"/>
      <c r="AC516" s="792"/>
      <c r="AD516" s="792"/>
      <c r="AE516" s="792"/>
      <c r="AF516" s="792"/>
    </row>
    <row r="517" spans="1:32" s="404" customFormat="1" x14ac:dyDescent="0.2">
      <c r="A517" s="402"/>
      <c r="B517" s="824"/>
      <c r="C517" s="825"/>
      <c r="D517" s="792"/>
      <c r="E517" s="829"/>
      <c r="F517" s="832"/>
      <c r="G517" s="835"/>
      <c r="H517" s="829"/>
      <c r="I517" s="416" t="s">
        <v>173</v>
      </c>
      <c r="J517" s="429"/>
      <c r="K517" s="416" t="s">
        <v>171</v>
      </c>
      <c r="L517" s="427"/>
      <c r="M517" s="416" t="s">
        <v>170</v>
      </c>
      <c r="N517" s="428"/>
      <c r="O517" s="416" t="s">
        <v>169</v>
      </c>
      <c r="P517" s="426"/>
      <c r="Q517" s="416" t="s">
        <v>169</v>
      </c>
      <c r="R517" s="426"/>
      <c r="S517" s="416" t="s">
        <v>169</v>
      </c>
      <c r="T517" s="426"/>
      <c r="U517" s="478" t="s">
        <v>169</v>
      </c>
      <c r="V517" s="477"/>
      <c r="W517" s="463" t="s">
        <v>169</v>
      </c>
      <c r="X517" s="462"/>
      <c r="Y517" s="781"/>
      <c r="Z517" s="782"/>
      <c r="AA517" s="792"/>
      <c r="AB517" s="792"/>
      <c r="AC517" s="792"/>
      <c r="AD517" s="792"/>
      <c r="AE517" s="792"/>
      <c r="AF517" s="792"/>
    </row>
    <row r="518" spans="1:32" s="404" customFormat="1" ht="15" customHeight="1" x14ac:dyDescent="0.2">
      <c r="A518" s="402"/>
      <c r="B518" s="824"/>
      <c r="C518" s="825"/>
      <c r="D518" s="792"/>
      <c r="E518" s="829"/>
      <c r="F518" s="832"/>
      <c r="G518" s="835"/>
      <c r="H518" s="829"/>
      <c r="I518" s="416" t="s">
        <v>168</v>
      </c>
      <c r="J518" s="427"/>
      <c r="K518" s="416" t="s">
        <v>167</v>
      </c>
      <c r="L518" s="427"/>
      <c r="M518" s="816"/>
      <c r="N518" s="817"/>
      <c r="O518" s="416" t="s">
        <v>166</v>
      </c>
      <c r="P518" s="426">
        <f>IF(P516="",P517-P515,P517-P516)</f>
        <v>0</v>
      </c>
      <c r="Q518" s="416" t="s">
        <v>166</v>
      </c>
      <c r="R518" s="426">
        <f>IF(R516="",R517-R515,R517-R516)</f>
        <v>0</v>
      </c>
      <c r="S518" s="416" t="s">
        <v>166</v>
      </c>
      <c r="T518" s="426">
        <f>IF(T516="",T517-T515,T517-T516)</f>
        <v>0</v>
      </c>
      <c r="U518" s="478" t="s">
        <v>166</v>
      </c>
      <c r="V518" s="477">
        <f>IF(V516="",V517-V515,V517-V516)</f>
        <v>0</v>
      </c>
      <c r="W518" s="463" t="s">
        <v>166</v>
      </c>
      <c r="X518" s="462">
        <f>IF(X516="",X517-X515,X517-X516)</f>
        <v>0</v>
      </c>
      <c r="Y518" s="781"/>
      <c r="Z518" s="782"/>
      <c r="AA518" s="792"/>
      <c r="AB518" s="792"/>
      <c r="AC518" s="792"/>
      <c r="AD518" s="792"/>
      <c r="AE518" s="792"/>
      <c r="AF518" s="792"/>
    </row>
    <row r="519" spans="1:32" s="404" customFormat="1" ht="15" customHeight="1" x14ac:dyDescent="0.2">
      <c r="A519" s="402"/>
      <c r="B519" s="824"/>
      <c r="C519" s="825"/>
      <c r="D519" s="792"/>
      <c r="E519" s="829"/>
      <c r="F519" s="832"/>
      <c r="G519" s="835"/>
      <c r="H519" s="829"/>
      <c r="I519" s="416" t="s">
        <v>165</v>
      </c>
      <c r="J519" s="415"/>
      <c r="K519" s="416" t="s">
        <v>164</v>
      </c>
      <c r="L519" s="415"/>
      <c r="M519" s="816"/>
      <c r="N519" s="817"/>
      <c r="O519" s="816"/>
      <c r="P519" s="817"/>
      <c r="Q519" s="816"/>
      <c r="R519" s="817"/>
      <c r="S519" s="816"/>
      <c r="T519" s="817"/>
      <c r="U519" s="857"/>
      <c r="V519" s="858"/>
      <c r="W519" s="781"/>
      <c r="X519" s="782"/>
      <c r="Y519" s="781"/>
      <c r="Z519" s="782"/>
      <c r="AA519" s="792"/>
      <c r="AB519" s="792"/>
      <c r="AC519" s="792"/>
      <c r="AD519" s="792"/>
      <c r="AE519" s="792"/>
      <c r="AF519" s="792"/>
    </row>
    <row r="520" spans="1:32" s="404" customFormat="1" ht="15" customHeight="1" x14ac:dyDescent="0.2">
      <c r="A520" s="402"/>
      <c r="B520" s="826"/>
      <c r="C520" s="827"/>
      <c r="D520" s="793"/>
      <c r="E520" s="830"/>
      <c r="F520" s="833"/>
      <c r="G520" s="836"/>
      <c r="H520" s="830"/>
      <c r="I520" s="406" t="s">
        <v>158</v>
      </c>
      <c r="J520" s="451"/>
      <c r="K520" s="820"/>
      <c r="L520" s="821"/>
      <c r="M520" s="818"/>
      <c r="N520" s="819"/>
      <c r="O520" s="818"/>
      <c r="P520" s="819"/>
      <c r="Q520" s="818"/>
      <c r="R520" s="819"/>
      <c r="S520" s="818"/>
      <c r="T520" s="819"/>
      <c r="U520" s="859"/>
      <c r="V520" s="860"/>
      <c r="W520" s="783"/>
      <c r="X520" s="784"/>
      <c r="Y520" s="783"/>
      <c r="Z520" s="784"/>
      <c r="AA520" s="793"/>
      <c r="AB520" s="793"/>
      <c r="AC520" s="793"/>
      <c r="AD520" s="793"/>
      <c r="AE520" s="793"/>
      <c r="AF520" s="793"/>
    </row>
    <row r="521" spans="1:32" s="404" customFormat="1" ht="12.75" customHeight="1" x14ac:dyDescent="0.2">
      <c r="A521" s="402"/>
      <c r="B521" s="822" t="s">
        <v>912</v>
      </c>
      <c r="C521" s="823"/>
      <c r="D521" s="791" t="s">
        <v>280</v>
      </c>
      <c r="E521" s="828" t="s">
        <v>325</v>
      </c>
      <c r="F521" s="831">
        <v>2.99</v>
      </c>
      <c r="G521" s="834" t="s">
        <v>218</v>
      </c>
      <c r="H521" s="828" t="s">
        <v>324</v>
      </c>
      <c r="I521" s="434" t="s">
        <v>184</v>
      </c>
      <c r="J521" s="438">
        <v>124786.4436</v>
      </c>
      <c r="K521" s="434" t="s">
        <v>183</v>
      </c>
      <c r="L521" s="437"/>
      <c r="M521" s="434" t="s">
        <v>182</v>
      </c>
      <c r="N521" s="436">
        <f>J521</f>
        <v>124786.4436</v>
      </c>
      <c r="O521" s="434" t="s">
        <v>181</v>
      </c>
      <c r="P521" s="435"/>
      <c r="Q521" s="434" t="s">
        <v>181</v>
      </c>
      <c r="R521" s="435"/>
      <c r="S521" s="434" t="s">
        <v>181</v>
      </c>
      <c r="T521" s="435"/>
      <c r="U521" s="480" t="s">
        <v>181</v>
      </c>
      <c r="V521" s="479"/>
      <c r="W521" s="466" t="s">
        <v>181</v>
      </c>
      <c r="X521" s="467"/>
      <c r="Y521" s="466" t="s">
        <v>180</v>
      </c>
      <c r="Z521" s="465"/>
      <c r="AA521" s="791" t="s">
        <v>911</v>
      </c>
      <c r="AB521" s="791" t="s">
        <v>911</v>
      </c>
      <c r="AC521" s="791" t="s">
        <v>911</v>
      </c>
      <c r="AD521" s="791" t="s">
        <v>911</v>
      </c>
      <c r="AE521" s="791" t="s">
        <v>911</v>
      </c>
      <c r="AF521" s="791" t="s">
        <v>110</v>
      </c>
    </row>
    <row r="522" spans="1:32" s="404" customFormat="1" ht="15" customHeight="1" x14ac:dyDescent="0.2">
      <c r="A522" s="402"/>
      <c r="B522" s="824"/>
      <c r="C522" s="825"/>
      <c r="D522" s="792"/>
      <c r="E522" s="829"/>
      <c r="F522" s="832"/>
      <c r="G522" s="835"/>
      <c r="H522" s="829"/>
      <c r="I522" s="416" t="s">
        <v>179</v>
      </c>
      <c r="J522" s="432"/>
      <c r="K522" s="416" t="s">
        <v>177</v>
      </c>
      <c r="L522" s="415"/>
      <c r="M522" s="416" t="s">
        <v>176</v>
      </c>
      <c r="N522" s="428">
        <f>N521</f>
        <v>124786.4436</v>
      </c>
      <c r="O522" s="416" t="s">
        <v>175</v>
      </c>
      <c r="P522" s="426"/>
      <c r="Q522" s="416" t="s">
        <v>175</v>
      </c>
      <c r="R522" s="426"/>
      <c r="S522" s="416" t="s">
        <v>175</v>
      </c>
      <c r="T522" s="426"/>
      <c r="U522" s="478" t="s">
        <v>175</v>
      </c>
      <c r="V522" s="477"/>
      <c r="W522" s="463" t="s">
        <v>175</v>
      </c>
      <c r="X522" s="462"/>
      <c r="Y522" s="463" t="s">
        <v>174</v>
      </c>
      <c r="Z522" s="464"/>
      <c r="AA522" s="792"/>
      <c r="AB522" s="792"/>
      <c r="AC522" s="792"/>
      <c r="AD522" s="792"/>
      <c r="AE522" s="792"/>
      <c r="AF522" s="792"/>
    </row>
    <row r="523" spans="1:32" s="404" customFormat="1" x14ac:dyDescent="0.2">
      <c r="A523" s="402"/>
      <c r="B523" s="824"/>
      <c r="C523" s="825"/>
      <c r="D523" s="792"/>
      <c r="E523" s="829"/>
      <c r="F523" s="832"/>
      <c r="G523" s="835"/>
      <c r="H523" s="829"/>
      <c r="I523" s="416" t="s">
        <v>173</v>
      </c>
      <c r="J523" s="429"/>
      <c r="K523" s="416" t="s">
        <v>171</v>
      </c>
      <c r="L523" s="427"/>
      <c r="M523" s="416" t="s">
        <v>170</v>
      </c>
      <c r="N523" s="428"/>
      <c r="O523" s="416" t="s">
        <v>169</v>
      </c>
      <c r="P523" s="426"/>
      <c r="Q523" s="416" t="s">
        <v>169</v>
      </c>
      <c r="R523" s="426"/>
      <c r="S523" s="416" t="s">
        <v>169</v>
      </c>
      <c r="T523" s="426"/>
      <c r="U523" s="478" t="s">
        <v>169</v>
      </c>
      <c r="V523" s="477"/>
      <c r="W523" s="463" t="s">
        <v>169</v>
      </c>
      <c r="X523" s="462"/>
      <c r="Y523" s="781"/>
      <c r="Z523" s="782"/>
      <c r="AA523" s="792"/>
      <c r="AB523" s="792"/>
      <c r="AC523" s="792"/>
      <c r="AD523" s="792"/>
      <c r="AE523" s="792"/>
      <c r="AF523" s="792"/>
    </row>
    <row r="524" spans="1:32" s="404" customFormat="1" ht="15" customHeight="1" x14ac:dyDescent="0.2">
      <c r="A524" s="402"/>
      <c r="B524" s="824"/>
      <c r="C524" s="825"/>
      <c r="D524" s="792"/>
      <c r="E524" s="829"/>
      <c r="F524" s="832"/>
      <c r="G524" s="835"/>
      <c r="H524" s="829"/>
      <c r="I524" s="416" t="s">
        <v>168</v>
      </c>
      <c r="J524" s="427"/>
      <c r="K524" s="416" t="s">
        <v>167</v>
      </c>
      <c r="L524" s="427"/>
      <c r="M524" s="816"/>
      <c r="N524" s="817"/>
      <c r="O524" s="416" t="s">
        <v>166</v>
      </c>
      <c r="P524" s="426">
        <f>IF(P522="",P523-P521,P523-P522)</f>
        <v>0</v>
      </c>
      <c r="Q524" s="416" t="s">
        <v>166</v>
      </c>
      <c r="R524" s="426">
        <f>IF(R522="",R523-R521,R523-R522)</f>
        <v>0</v>
      </c>
      <c r="S524" s="416" t="s">
        <v>166</v>
      </c>
      <c r="T524" s="426">
        <f>IF(T522="",T523-T521,T523-T522)</f>
        <v>0</v>
      </c>
      <c r="U524" s="478" t="s">
        <v>166</v>
      </c>
      <c r="V524" s="477">
        <f>IF(V522="",V523-V521,V523-V522)</f>
        <v>0</v>
      </c>
      <c r="W524" s="463" t="s">
        <v>166</v>
      </c>
      <c r="X524" s="462">
        <f>IF(X522="",X523-X521,X523-X522)</f>
        <v>0</v>
      </c>
      <c r="Y524" s="781"/>
      <c r="Z524" s="782"/>
      <c r="AA524" s="792"/>
      <c r="AB524" s="792"/>
      <c r="AC524" s="792"/>
      <c r="AD524" s="792"/>
      <c r="AE524" s="792"/>
      <c r="AF524" s="792"/>
    </row>
    <row r="525" spans="1:32" s="404" customFormat="1" ht="15" customHeight="1" x14ac:dyDescent="0.2">
      <c r="A525" s="402"/>
      <c r="B525" s="824"/>
      <c r="C525" s="825"/>
      <c r="D525" s="792"/>
      <c r="E525" s="829"/>
      <c r="F525" s="832"/>
      <c r="G525" s="835"/>
      <c r="H525" s="829"/>
      <c r="I525" s="416" t="s">
        <v>165</v>
      </c>
      <c r="J525" s="415"/>
      <c r="K525" s="416" t="s">
        <v>164</v>
      </c>
      <c r="L525" s="415"/>
      <c r="M525" s="816"/>
      <c r="N525" s="817"/>
      <c r="O525" s="816"/>
      <c r="P525" s="817"/>
      <c r="Q525" s="816"/>
      <c r="R525" s="817"/>
      <c r="S525" s="816"/>
      <c r="T525" s="817"/>
      <c r="U525" s="857"/>
      <c r="V525" s="858"/>
      <c r="W525" s="781"/>
      <c r="X525" s="782"/>
      <c r="Y525" s="781"/>
      <c r="Z525" s="782"/>
      <c r="AA525" s="792"/>
      <c r="AB525" s="792"/>
      <c r="AC525" s="792"/>
      <c r="AD525" s="792"/>
      <c r="AE525" s="792"/>
      <c r="AF525" s="792"/>
    </row>
    <row r="526" spans="1:32" s="404" customFormat="1" ht="15" customHeight="1" x14ac:dyDescent="0.2">
      <c r="A526" s="402"/>
      <c r="B526" s="826"/>
      <c r="C526" s="827"/>
      <c r="D526" s="793"/>
      <c r="E526" s="830"/>
      <c r="F526" s="833"/>
      <c r="G526" s="836"/>
      <c r="H526" s="830"/>
      <c r="I526" s="406" t="s">
        <v>158</v>
      </c>
      <c r="J526" s="451"/>
      <c r="K526" s="820"/>
      <c r="L526" s="821"/>
      <c r="M526" s="818"/>
      <c r="N526" s="819"/>
      <c r="O526" s="818"/>
      <c r="P526" s="819"/>
      <c r="Q526" s="818"/>
      <c r="R526" s="819"/>
      <c r="S526" s="818"/>
      <c r="T526" s="819"/>
      <c r="U526" s="859"/>
      <c r="V526" s="860"/>
      <c r="W526" s="783"/>
      <c r="X526" s="784"/>
      <c r="Y526" s="783"/>
      <c r="Z526" s="784"/>
      <c r="AA526" s="793"/>
      <c r="AB526" s="793"/>
      <c r="AC526" s="793"/>
      <c r="AD526" s="793"/>
      <c r="AE526" s="793"/>
      <c r="AF526" s="793"/>
    </row>
    <row r="527" spans="1:32" s="404" customFormat="1" ht="12.75" customHeight="1" x14ac:dyDescent="0.2">
      <c r="A527" s="402"/>
      <c r="B527" s="822" t="s">
        <v>909</v>
      </c>
      <c r="C527" s="823"/>
      <c r="D527" s="791" t="s">
        <v>280</v>
      </c>
      <c r="E527" s="828" t="s">
        <v>325</v>
      </c>
      <c r="F527" s="831">
        <v>7.52</v>
      </c>
      <c r="G527" s="834" t="s">
        <v>218</v>
      </c>
      <c r="H527" s="828" t="s">
        <v>324</v>
      </c>
      <c r="I527" s="434" t="s">
        <v>184</v>
      </c>
      <c r="J527" s="438">
        <v>235446.12</v>
      </c>
      <c r="K527" s="434" t="s">
        <v>183</v>
      </c>
      <c r="L527" s="437"/>
      <c r="M527" s="434" t="s">
        <v>182</v>
      </c>
      <c r="N527" s="436">
        <f>J527</f>
        <v>235446.12</v>
      </c>
      <c r="O527" s="434" t="s">
        <v>181</v>
      </c>
      <c r="P527" s="435"/>
      <c r="Q527" s="434" t="s">
        <v>181</v>
      </c>
      <c r="R527" s="435"/>
      <c r="S527" s="434" t="s">
        <v>181</v>
      </c>
      <c r="T527" s="435"/>
      <c r="U527" s="480" t="s">
        <v>181</v>
      </c>
      <c r="V527" s="479"/>
      <c r="W527" s="466" t="s">
        <v>181</v>
      </c>
      <c r="X527" s="467"/>
      <c r="Y527" s="466" t="s">
        <v>180</v>
      </c>
      <c r="Z527" s="465"/>
      <c r="AA527" s="791" t="s">
        <v>908</v>
      </c>
      <c r="AB527" s="791" t="s">
        <v>908</v>
      </c>
      <c r="AC527" s="791" t="s">
        <v>908</v>
      </c>
      <c r="AD527" s="791" t="s">
        <v>908</v>
      </c>
      <c r="AE527" s="791" t="s">
        <v>908</v>
      </c>
      <c r="AF527" s="791" t="s">
        <v>110</v>
      </c>
    </row>
    <row r="528" spans="1:32" s="404" customFormat="1" ht="15" customHeight="1" x14ac:dyDescent="0.2">
      <c r="A528" s="402"/>
      <c r="B528" s="824"/>
      <c r="C528" s="825"/>
      <c r="D528" s="792"/>
      <c r="E528" s="829"/>
      <c r="F528" s="832"/>
      <c r="G528" s="835"/>
      <c r="H528" s="829"/>
      <c r="I528" s="416" t="s">
        <v>179</v>
      </c>
      <c r="J528" s="432"/>
      <c r="K528" s="416" t="s">
        <v>177</v>
      </c>
      <c r="L528" s="415"/>
      <c r="M528" s="416" t="s">
        <v>176</v>
      </c>
      <c r="N528" s="428">
        <f>N527</f>
        <v>235446.12</v>
      </c>
      <c r="O528" s="416" t="s">
        <v>175</v>
      </c>
      <c r="P528" s="426"/>
      <c r="Q528" s="416" t="s">
        <v>175</v>
      </c>
      <c r="R528" s="426"/>
      <c r="S528" s="416" t="s">
        <v>175</v>
      </c>
      <c r="T528" s="426"/>
      <c r="U528" s="478" t="s">
        <v>175</v>
      </c>
      <c r="V528" s="477"/>
      <c r="W528" s="463" t="s">
        <v>175</v>
      </c>
      <c r="X528" s="462"/>
      <c r="Y528" s="463" t="s">
        <v>174</v>
      </c>
      <c r="Z528" s="464"/>
      <c r="AA528" s="792"/>
      <c r="AB528" s="792"/>
      <c r="AC528" s="792"/>
      <c r="AD528" s="792"/>
      <c r="AE528" s="792"/>
      <c r="AF528" s="792"/>
    </row>
    <row r="529" spans="1:32" s="404" customFormat="1" x14ac:dyDescent="0.2">
      <c r="A529" s="402"/>
      <c r="B529" s="824"/>
      <c r="C529" s="825"/>
      <c r="D529" s="792"/>
      <c r="E529" s="829"/>
      <c r="F529" s="832"/>
      <c r="G529" s="835"/>
      <c r="H529" s="829"/>
      <c r="I529" s="416" t="s">
        <v>173</v>
      </c>
      <c r="J529" s="429"/>
      <c r="K529" s="416" t="s">
        <v>171</v>
      </c>
      <c r="L529" s="427"/>
      <c r="M529" s="416" t="s">
        <v>170</v>
      </c>
      <c r="N529" s="428"/>
      <c r="O529" s="416" t="s">
        <v>169</v>
      </c>
      <c r="P529" s="426"/>
      <c r="Q529" s="416" t="s">
        <v>169</v>
      </c>
      <c r="R529" s="426"/>
      <c r="S529" s="416" t="s">
        <v>169</v>
      </c>
      <c r="T529" s="426"/>
      <c r="U529" s="478" t="s">
        <v>169</v>
      </c>
      <c r="V529" s="477"/>
      <c r="W529" s="463" t="s">
        <v>169</v>
      </c>
      <c r="X529" s="462"/>
      <c r="Y529" s="781"/>
      <c r="Z529" s="782"/>
      <c r="AA529" s="792"/>
      <c r="AB529" s="792"/>
      <c r="AC529" s="792"/>
      <c r="AD529" s="792"/>
      <c r="AE529" s="792"/>
      <c r="AF529" s="792"/>
    </row>
    <row r="530" spans="1:32" s="404" customFormat="1" ht="15" customHeight="1" x14ac:dyDescent="0.2">
      <c r="A530" s="402"/>
      <c r="B530" s="824"/>
      <c r="C530" s="825"/>
      <c r="D530" s="792"/>
      <c r="E530" s="829"/>
      <c r="F530" s="832"/>
      <c r="G530" s="835"/>
      <c r="H530" s="829"/>
      <c r="I530" s="416" t="s">
        <v>168</v>
      </c>
      <c r="J530" s="427"/>
      <c r="K530" s="416" t="s">
        <v>167</v>
      </c>
      <c r="L530" s="427"/>
      <c r="M530" s="816"/>
      <c r="N530" s="817"/>
      <c r="O530" s="416" t="s">
        <v>166</v>
      </c>
      <c r="P530" s="426">
        <f>IF(P528="",P529-P527,P529-P528)</f>
        <v>0</v>
      </c>
      <c r="Q530" s="416" t="s">
        <v>166</v>
      </c>
      <c r="R530" s="426">
        <f>IF(R528="",R529-R527,R529-R528)</f>
        <v>0</v>
      </c>
      <c r="S530" s="416" t="s">
        <v>166</v>
      </c>
      <c r="T530" s="426">
        <f>IF(T528="",T529-T527,T529-T528)</f>
        <v>0</v>
      </c>
      <c r="U530" s="478" t="s">
        <v>166</v>
      </c>
      <c r="V530" s="477">
        <f>IF(V528="",V529-V527,V529-V528)</f>
        <v>0</v>
      </c>
      <c r="W530" s="463" t="s">
        <v>166</v>
      </c>
      <c r="X530" s="462">
        <f>IF(X528="",X529-X527,X529-X528)</f>
        <v>0</v>
      </c>
      <c r="Y530" s="781"/>
      <c r="Z530" s="782"/>
      <c r="AA530" s="792"/>
      <c r="AB530" s="792"/>
      <c r="AC530" s="792"/>
      <c r="AD530" s="792"/>
      <c r="AE530" s="792"/>
      <c r="AF530" s="792"/>
    </row>
    <row r="531" spans="1:32" s="404" customFormat="1" ht="15" customHeight="1" x14ac:dyDescent="0.2">
      <c r="A531" s="402"/>
      <c r="B531" s="824"/>
      <c r="C531" s="825"/>
      <c r="D531" s="792"/>
      <c r="E531" s="829"/>
      <c r="F531" s="832"/>
      <c r="G531" s="835"/>
      <c r="H531" s="829"/>
      <c r="I531" s="416" t="s">
        <v>165</v>
      </c>
      <c r="J531" s="415"/>
      <c r="K531" s="416" t="s">
        <v>164</v>
      </c>
      <c r="L531" s="415"/>
      <c r="M531" s="816"/>
      <c r="N531" s="817"/>
      <c r="O531" s="816"/>
      <c r="P531" s="817"/>
      <c r="Q531" s="816"/>
      <c r="R531" s="817"/>
      <c r="S531" s="816"/>
      <c r="T531" s="817"/>
      <c r="U531" s="857"/>
      <c r="V531" s="858"/>
      <c r="W531" s="781"/>
      <c r="X531" s="782"/>
      <c r="Y531" s="781"/>
      <c r="Z531" s="782"/>
      <c r="AA531" s="792"/>
      <c r="AB531" s="792"/>
      <c r="AC531" s="792"/>
      <c r="AD531" s="792"/>
      <c r="AE531" s="792"/>
      <c r="AF531" s="792"/>
    </row>
    <row r="532" spans="1:32" s="404" customFormat="1" ht="15" customHeight="1" x14ac:dyDescent="0.2">
      <c r="A532" s="402"/>
      <c r="B532" s="826"/>
      <c r="C532" s="827"/>
      <c r="D532" s="793"/>
      <c r="E532" s="830"/>
      <c r="F532" s="833"/>
      <c r="G532" s="836"/>
      <c r="H532" s="830"/>
      <c r="I532" s="406" t="s">
        <v>158</v>
      </c>
      <c r="J532" s="451"/>
      <c r="K532" s="820"/>
      <c r="L532" s="821"/>
      <c r="M532" s="818"/>
      <c r="N532" s="819"/>
      <c r="O532" s="818"/>
      <c r="P532" s="819"/>
      <c r="Q532" s="818"/>
      <c r="R532" s="819"/>
      <c r="S532" s="818"/>
      <c r="T532" s="819"/>
      <c r="U532" s="859"/>
      <c r="V532" s="860"/>
      <c r="W532" s="783"/>
      <c r="X532" s="784"/>
      <c r="Y532" s="783"/>
      <c r="Z532" s="784"/>
      <c r="AA532" s="793"/>
      <c r="AB532" s="793"/>
      <c r="AC532" s="793"/>
      <c r="AD532" s="793"/>
      <c r="AE532" s="793"/>
      <c r="AF532" s="793"/>
    </row>
    <row r="533" spans="1:32" s="404" customFormat="1" ht="12.75" customHeight="1" x14ac:dyDescent="0.2">
      <c r="A533" s="402"/>
      <c r="B533" s="822" t="s">
        <v>906</v>
      </c>
      <c r="C533" s="823"/>
      <c r="D533" s="791" t="s">
        <v>280</v>
      </c>
      <c r="E533" s="828" t="s">
        <v>325</v>
      </c>
      <c r="F533" s="831">
        <v>8.6999999999999993</v>
      </c>
      <c r="G533" s="834" t="s">
        <v>218</v>
      </c>
      <c r="H533" s="828" t="s">
        <v>324</v>
      </c>
      <c r="I533" s="434" t="s">
        <v>184</v>
      </c>
      <c r="J533" s="438">
        <v>299016.5724</v>
      </c>
      <c r="K533" s="434" t="s">
        <v>183</v>
      </c>
      <c r="L533" s="437"/>
      <c r="M533" s="434" t="s">
        <v>182</v>
      </c>
      <c r="N533" s="436">
        <f>J533</f>
        <v>299016.5724</v>
      </c>
      <c r="O533" s="434" t="s">
        <v>181</v>
      </c>
      <c r="P533" s="435"/>
      <c r="Q533" s="434" t="s">
        <v>181</v>
      </c>
      <c r="R533" s="435"/>
      <c r="S533" s="434" t="s">
        <v>181</v>
      </c>
      <c r="T533" s="435"/>
      <c r="U533" s="480" t="s">
        <v>181</v>
      </c>
      <c r="V533" s="479"/>
      <c r="W533" s="466" t="s">
        <v>181</v>
      </c>
      <c r="X533" s="467"/>
      <c r="Y533" s="466" t="s">
        <v>180</v>
      </c>
      <c r="Z533" s="465"/>
      <c r="AA533" s="791" t="s">
        <v>905</v>
      </c>
      <c r="AB533" s="791" t="s">
        <v>905</v>
      </c>
      <c r="AC533" s="791" t="s">
        <v>905</v>
      </c>
      <c r="AD533" s="791" t="s">
        <v>905</v>
      </c>
      <c r="AE533" s="791" t="s">
        <v>905</v>
      </c>
      <c r="AF533" s="791" t="s">
        <v>110</v>
      </c>
    </row>
    <row r="534" spans="1:32" s="404" customFormat="1" ht="15" customHeight="1" x14ac:dyDescent="0.2">
      <c r="A534" s="402"/>
      <c r="B534" s="824"/>
      <c r="C534" s="825"/>
      <c r="D534" s="792"/>
      <c r="E534" s="829"/>
      <c r="F534" s="832"/>
      <c r="G534" s="835"/>
      <c r="H534" s="829"/>
      <c r="I534" s="416" t="s">
        <v>179</v>
      </c>
      <c r="J534" s="432"/>
      <c r="K534" s="416" t="s">
        <v>177</v>
      </c>
      <c r="L534" s="415"/>
      <c r="M534" s="416" t="s">
        <v>176</v>
      </c>
      <c r="N534" s="428">
        <f>N533</f>
        <v>299016.5724</v>
      </c>
      <c r="O534" s="416" t="s">
        <v>175</v>
      </c>
      <c r="P534" s="426"/>
      <c r="Q534" s="416" t="s">
        <v>175</v>
      </c>
      <c r="R534" s="426"/>
      <c r="S534" s="416" t="s">
        <v>175</v>
      </c>
      <c r="T534" s="426"/>
      <c r="U534" s="478" t="s">
        <v>175</v>
      </c>
      <c r="V534" s="477"/>
      <c r="W534" s="463" t="s">
        <v>175</v>
      </c>
      <c r="X534" s="462"/>
      <c r="Y534" s="463" t="s">
        <v>174</v>
      </c>
      <c r="Z534" s="464"/>
      <c r="AA534" s="792"/>
      <c r="AB534" s="792"/>
      <c r="AC534" s="792"/>
      <c r="AD534" s="792"/>
      <c r="AE534" s="792"/>
      <c r="AF534" s="792"/>
    </row>
    <row r="535" spans="1:32" s="404" customFormat="1" x14ac:dyDescent="0.2">
      <c r="A535" s="402"/>
      <c r="B535" s="824"/>
      <c r="C535" s="825"/>
      <c r="D535" s="792"/>
      <c r="E535" s="829"/>
      <c r="F535" s="832"/>
      <c r="G535" s="835"/>
      <c r="H535" s="829"/>
      <c r="I535" s="416" t="s">
        <v>173</v>
      </c>
      <c r="J535" s="429"/>
      <c r="K535" s="416" t="s">
        <v>171</v>
      </c>
      <c r="L535" s="427"/>
      <c r="M535" s="416" t="s">
        <v>170</v>
      </c>
      <c r="N535" s="428"/>
      <c r="O535" s="416" t="s">
        <v>169</v>
      </c>
      <c r="P535" s="426"/>
      <c r="Q535" s="416" t="s">
        <v>169</v>
      </c>
      <c r="R535" s="426"/>
      <c r="S535" s="416" t="s">
        <v>169</v>
      </c>
      <c r="T535" s="426"/>
      <c r="U535" s="478" t="s">
        <v>169</v>
      </c>
      <c r="V535" s="477"/>
      <c r="W535" s="463" t="s">
        <v>169</v>
      </c>
      <c r="X535" s="462"/>
      <c r="Y535" s="781"/>
      <c r="Z535" s="782"/>
      <c r="AA535" s="792"/>
      <c r="AB535" s="792"/>
      <c r="AC535" s="792"/>
      <c r="AD535" s="792"/>
      <c r="AE535" s="792"/>
      <c r="AF535" s="792"/>
    </row>
    <row r="536" spans="1:32" s="404" customFormat="1" ht="15" customHeight="1" x14ac:dyDescent="0.2">
      <c r="A536" s="402"/>
      <c r="B536" s="824"/>
      <c r="C536" s="825"/>
      <c r="D536" s="792"/>
      <c r="E536" s="829"/>
      <c r="F536" s="832"/>
      <c r="G536" s="835"/>
      <c r="H536" s="829"/>
      <c r="I536" s="416" t="s">
        <v>168</v>
      </c>
      <c r="J536" s="427"/>
      <c r="K536" s="416" t="s">
        <v>167</v>
      </c>
      <c r="L536" s="427"/>
      <c r="M536" s="816"/>
      <c r="N536" s="817"/>
      <c r="O536" s="416" t="s">
        <v>166</v>
      </c>
      <c r="P536" s="426">
        <f>IF(P534="",P535-P533,P535-P534)</f>
        <v>0</v>
      </c>
      <c r="Q536" s="416" t="s">
        <v>166</v>
      </c>
      <c r="R536" s="426">
        <f>IF(R534="",R535-R533,R535-R534)</f>
        <v>0</v>
      </c>
      <c r="S536" s="416" t="s">
        <v>166</v>
      </c>
      <c r="T536" s="426">
        <f>IF(T534="",T535-T533,T535-T534)</f>
        <v>0</v>
      </c>
      <c r="U536" s="478" t="s">
        <v>166</v>
      </c>
      <c r="V536" s="477">
        <f>IF(V534="",V535-V533,V535-V534)</f>
        <v>0</v>
      </c>
      <c r="W536" s="463" t="s">
        <v>166</v>
      </c>
      <c r="X536" s="462">
        <f>IF(X534="",X535-X533,X535-X534)</f>
        <v>0</v>
      </c>
      <c r="Y536" s="781"/>
      <c r="Z536" s="782"/>
      <c r="AA536" s="792"/>
      <c r="AB536" s="792"/>
      <c r="AC536" s="792"/>
      <c r="AD536" s="792"/>
      <c r="AE536" s="792"/>
      <c r="AF536" s="792"/>
    </row>
    <row r="537" spans="1:32" s="404" customFormat="1" ht="15" customHeight="1" x14ac:dyDescent="0.2">
      <c r="A537" s="402"/>
      <c r="B537" s="824"/>
      <c r="C537" s="825"/>
      <c r="D537" s="792"/>
      <c r="E537" s="829"/>
      <c r="F537" s="832"/>
      <c r="G537" s="835"/>
      <c r="H537" s="829"/>
      <c r="I537" s="416" t="s">
        <v>165</v>
      </c>
      <c r="J537" s="415"/>
      <c r="K537" s="416" t="s">
        <v>164</v>
      </c>
      <c r="L537" s="415"/>
      <c r="M537" s="816"/>
      <c r="N537" s="817"/>
      <c r="O537" s="816"/>
      <c r="P537" s="817"/>
      <c r="Q537" s="816"/>
      <c r="R537" s="817"/>
      <c r="S537" s="816"/>
      <c r="T537" s="817"/>
      <c r="U537" s="857"/>
      <c r="V537" s="858"/>
      <c r="W537" s="781"/>
      <c r="X537" s="782"/>
      <c r="Y537" s="781"/>
      <c r="Z537" s="782"/>
      <c r="AA537" s="792"/>
      <c r="AB537" s="792"/>
      <c r="AC537" s="792"/>
      <c r="AD537" s="792"/>
      <c r="AE537" s="792"/>
      <c r="AF537" s="792"/>
    </row>
    <row r="538" spans="1:32" s="404" customFormat="1" ht="15" customHeight="1" x14ac:dyDescent="0.2">
      <c r="A538" s="402"/>
      <c r="B538" s="826"/>
      <c r="C538" s="827"/>
      <c r="D538" s="793"/>
      <c r="E538" s="830"/>
      <c r="F538" s="833"/>
      <c r="G538" s="836"/>
      <c r="H538" s="830"/>
      <c r="I538" s="406" t="s">
        <v>158</v>
      </c>
      <c r="J538" s="451"/>
      <c r="K538" s="820"/>
      <c r="L538" s="821"/>
      <c r="M538" s="818"/>
      <c r="N538" s="819"/>
      <c r="O538" s="818"/>
      <c r="P538" s="819"/>
      <c r="Q538" s="818"/>
      <c r="R538" s="819"/>
      <c r="S538" s="818"/>
      <c r="T538" s="819"/>
      <c r="U538" s="859"/>
      <c r="V538" s="860"/>
      <c r="W538" s="783"/>
      <c r="X538" s="784"/>
      <c r="Y538" s="783"/>
      <c r="Z538" s="784"/>
      <c r="AA538" s="793"/>
      <c r="AB538" s="793"/>
      <c r="AC538" s="793"/>
      <c r="AD538" s="793"/>
      <c r="AE538" s="793"/>
      <c r="AF538" s="793"/>
    </row>
    <row r="539" spans="1:32" s="404" customFormat="1" ht="12.75" customHeight="1" x14ac:dyDescent="0.2">
      <c r="A539" s="402"/>
      <c r="B539" s="822" t="s">
        <v>903</v>
      </c>
      <c r="C539" s="823"/>
      <c r="D539" s="791" t="s">
        <v>280</v>
      </c>
      <c r="E539" s="828" t="s">
        <v>325</v>
      </c>
      <c r="F539" s="831">
        <v>4.1100000000000003</v>
      </c>
      <c r="G539" s="834" t="s">
        <v>218</v>
      </c>
      <c r="H539" s="828" t="s">
        <v>324</v>
      </c>
      <c r="I539" s="434" t="s">
        <v>184</v>
      </c>
      <c r="J539" s="438">
        <v>129495.36599999999</v>
      </c>
      <c r="K539" s="434" t="s">
        <v>183</v>
      </c>
      <c r="L539" s="437"/>
      <c r="M539" s="434" t="s">
        <v>182</v>
      </c>
      <c r="N539" s="436">
        <f>J539</f>
        <v>129495.36599999999</v>
      </c>
      <c r="O539" s="434" t="s">
        <v>181</v>
      </c>
      <c r="P539" s="435"/>
      <c r="Q539" s="434" t="s">
        <v>181</v>
      </c>
      <c r="R539" s="435"/>
      <c r="S539" s="434" t="s">
        <v>181</v>
      </c>
      <c r="T539" s="435"/>
      <c r="U539" s="480" t="s">
        <v>181</v>
      </c>
      <c r="V539" s="479"/>
      <c r="W539" s="466" t="s">
        <v>181</v>
      </c>
      <c r="X539" s="467"/>
      <c r="Y539" s="466" t="s">
        <v>180</v>
      </c>
      <c r="Z539" s="465"/>
      <c r="AA539" s="791" t="s">
        <v>902</v>
      </c>
      <c r="AB539" s="791" t="s">
        <v>902</v>
      </c>
      <c r="AC539" s="791" t="s">
        <v>902</v>
      </c>
      <c r="AD539" s="791" t="s">
        <v>902</v>
      </c>
      <c r="AE539" s="791" t="s">
        <v>902</v>
      </c>
      <c r="AF539" s="791" t="s">
        <v>110</v>
      </c>
    </row>
    <row r="540" spans="1:32" s="404" customFormat="1" ht="15" customHeight="1" x14ac:dyDescent="0.2">
      <c r="A540" s="402"/>
      <c r="B540" s="824"/>
      <c r="C540" s="825"/>
      <c r="D540" s="792"/>
      <c r="E540" s="829"/>
      <c r="F540" s="832"/>
      <c r="G540" s="835"/>
      <c r="H540" s="829"/>
      <c r="I540" s="416" t="s">
        <v>179</v>
      </c>
      <c r="J540" s="432"/>
      <c r="K540" s="416" t="s">
        <v>177</v>
      </c>
      <c r="L540" s="415"/>
      <c r="M540" s="416" t="s">
        <v>176</v>
      </c>
      <c r="N540" s="428">
        <f>N539</f>
        <v>129495.36599999999</v>
      </c>
      <c r="O540" s="416" t="s">
        <v>175</v>
      </c>
      <c r="P540" s="426"/>
      <c r="Q540" s="416" t="s">
        <v>175</v>
      </c>
      <c r="R540" s="426"/>
      <c r="S540" s="416" t="s">
        <v>175</v>
      </c>
      <c r="T540" s="426"/>
      <c r="U540" s="478" t="s">
        <v>175</v>
      </c>
      <c r="V540" s="477"/>
      <c r="W540" s="463" t="s">
        <v>175</v>
      </c>
      <c r="X540" s="462"/>
      <c r="Y540" s="463" t="s">
        <v>174</v>
      </c>
      <c r="Z540" s="464"/>
      <c r="AA540" s="792"/>
      <c r="AB540" s="792"/>
      <c r="AC540" s="792"/>
      <c r="AD540" s="792"/>
      <c r="AE540" s="792"/>
      <c r="AF540" s="792"/>
    </row>
    <row r="541" spans="1:32" s="404" customFormat="1" x14ac:dyDescent="0.2">
      <c r="A541" s="402"/>
      <c r="B541" s="824"/>
      <c r="C541" s="825"/>
      <c r="D541" s="792"/>
      <c r="E541" s="829"/>
      <c r="F541" s="832"/>
      <c r="G541" s="835"/>
      <c r="H541" s="829"/>
      <c r="I541" s="416" t="s">
        <v>173</v>
      </c>
      <c r="J541" s="429"/>
      <c r="K541" s="416" t="s">
        <v>171</v>
      </c>
      <c r="L541" s="427"/>
      <c r="M541" s="416" t="s">
        <v>170</v>
      </c>
      <c r="N541" s="428"/>
      <c r="O541" s="416" t="s">
        <v>169</v>
      </c>
      <c r="P541" s="426"/>
      <c r="Q541" s="416" t="s">
        <v>169</v>
      </c>
      <c r="R541" s="426"/>
      <c r="S541" s="416" t="s">
        <v>169</v>
      </c>
      <c r="T541" s="426"/>
      <c r="U541" s="478" t="s">
        <v>169</v>
      </c>
      <c r="V541" s="477"/>
      <c r="W541" s="463" t="s">
        <v>169</v>
      </c>
      <c r="X541" s="462"/>
      <c r="Y541" s="781"/>
      <c r="Z541" s="782"/>
      <c r="AA541" s="792"/>
      <c r="AB541" s="792"/>
      <c r="AC541" s="792"/>
      <c r="AD541" s="792"/>
      <c r="AE541" s="792"/>
      <c r="AF541" s="792"/>
    </row>
    <row r="542" spans="1:32" s="404" customFormat="1" ht="15" customHeight="1" x14ac:dyDescent="0.2">
      <c r="A542" s="402"/>
      <c r="B542" s="824"/>
      <c r="C542" s="825"/>
      <c r="D542" s="792"/>
      <c r="E542" s="829"/>
      <c r="F542" s="832"/>
      <c r="G542" s="835"/>
      <c r="H542" s="829"/>
      <c r="I542" s="416" t="s">
        <v>168</v>
      </c>
      <c r="J542" s="427"/>
      <c r="K542" s="416" t="s">
        <v>167</v>
      </c>
      <c r="L542" s="427"/>
      <c r="M542" s="816"/>
      <c r="N542" s="817"/>
      <c r="O542" s="416" t="s">
        <v>166</v>
      </c>
      <c r="P542" s="426">
        <f>IF(P540="",P541-P539,P541-P540)</f>
        <v>0</v>
      </c>
      <c r="Q542" s="416" t="s">
        <v>166</v>
      </c>
      <c r="R542" s="426">
        <f>IF(R540="",R541-R539,R541-R540)</f>
        <v>0</v>
      </c>
      <c r="S542" s="416" t="s">
        <v>166</v>
      </c>
      <c r="T542" s="426">
        <f>IF(T540="",T541-T539,T541-T540)</f>
        <v>0</v>
      </c>
      <c r="U542" s="478" t="s">
        <v>166</v>
      </c>
      <c r="V542" s="477">
        <f>IF(V540="",V541-V539,V541-V540)</f>
        <v>0</v>
      </c>
      <c r="W542" s="463" t="s">
        <v>166</v>
      </c>
      <c r="X542" s="462">
        <f>IF(X540="",X541-X539,X541-X540)</f>
        <v>0</v>
      </c>
      <c r="Y542" s="781"/>
      <c r="Z542" s="782"/>
      <c r="AA542" s="792"/>
      <c r="AB542" s="792"/>
      <c r="AC542" s="792"/>
      <c r="AD542" s="792"/>
      <c r="AE542" s="792"/>
      <c r="AF542" s="792"/>
    </row>
    <row r="543" spans="1:32" s="404" customFormat="1" ht="15" customHeight="1" x14ac:dyDescent="0.2">
      <c r="A543" s="402"/>
      <c r="B543" s="824"/>
      <c r="C543" s="825"/>
      <c r="D543" s="792"/>
      <c r="E543" s="829"/>
      <c r="F543" s="832"/>
      <c r="G543" s="835"/>
      <c r="H543" s="829"/>
      <c r="I543" s="416" t="s">
        <v>165</v>
      </c>
      <c r="J543" s="415"/>
      <c r="K543" s="416" t="s">
        <v>164</v>
      </c>
      <c r="L543" s="415"/>
      <c r="M543" s="816"/>
      <c r="N543" s="817"/>
      <c r="O543" s="816"/>
      <c r="P543" s="817"/>
      <c r="Q543" s="816"/>
      <c r="R543" s="817"/>
      <c r="S543" s="816"/>
      <c r="T543" s="817"/>
      <c r="U543" s="857"/>
      <c r="V543" s="858"/>
      <c r="W543" s="781"/>
      <c r="X543" s="782"/>
      <c r="Y543" s="781"/>
      <c r="Z543" s="782"/>
      <c r="AA543" s="792"/>
      <c r="AB543" s="792"/>
      <c r="AC543" s="792"/>
      <c r="AD543" s="792"/>
      <c r="AE543" s="792"/>
      <c r="AF543" s="792"/>
    </row>
    <row r="544" spans="1:32" s="404" customFormat="1" ht="15" customHeight="1" x14ac:dyDescent="0.2">
      <c r="A544" s="402"/>
      <c r="B544" s="826"/>
      <c r="C544" s="827"/>
      <c r="D544" s="793"/>
      <c r="E544" s="830"/>
      <c r="F544" s="833"/>
      <c r="G544" s="836"/>
      <c r="H544" s="830"/>
      <c r="I544" s="406" t="s">
        <v>158</v>
      </c>
      <c r="J544" s="451"/>
      <c r="K544" s="820"/>
      <c r="L544" s="821"/>
      <c r="M544" s="818"/>
      <c r="N544" s="819"/>
      <c r="O544" s="818"/>
      <c r="P544" s="819"/>
      <c r="Q544" s="818"/>
      <c r="R544" s="819"/>
      <c r="S544" s="818"/>
      <c r="T544" s="819"/>
      <c r="U544" s="859"/>
      <c r="V544" s="860"/>
      <c r="W544" s="783"/>
      <c r="X544" s="784"/>
      <c r="Y544" s="783"/>
      <c r="Z544" s="784"/>
      <c r="AA544" s="793"/>
      <c r="AB544" s="793"/>
      <c r="AC544" s="793"/>
      <c r="AD544" s="793"/>
      <c r="AE544" s="793"/>
      <c r="AF544" s="793"/>
    </row>
    <row r="545" spans="1:32" s="404" customFormat="1" ht="12.75" customHeight="1" x14ac:dyDescent="0.2">
      <c r="A545" s="402"/>
      <c r="B545" s="822" t="s">
        <v>900</v>
      </c>
      <c r="C545" s="823"/>
      <c r="D545" s="791" t="s">
        <v>280</v>
      </c>
      <c r="E545" s="828" t="s">
        <v>325</v>
      </c>
      <c r="F545" s="831">
        <v>2.73</v>
      </c>
      <c r="G545" s="834" t="s">
        <v>218</v>
      </c>
      <c r="H545" s="828" t="s">
        <v>324</v>
      </c>
      <c r="I545" s="434" t="s">
        <v>184</v>
      </c>
      <c r="J545" s="438">
        <v>77697.219599999997</v>
      </c>
      <c r="K545" s="434" t="s">
        <v>183</v>
      </c>
      <c r="L545" s="437"/>
      <c r="M545" s="434" t="s">
        <v>182</v>
      </c>
      <c r="N545" s="436">
        <f>J545</f>
        <v>77697.219599999997</v>
      </c>
      <c r="O545" s="434" t="s">
        <v>181</v>
      </c>
      <c r="P545" s="435"/>
      <c r="Q545" s="434" t="s">
        <v>181</v>
      </c>
      <c r="R545" s="435"/>
      <c r="S545" s="434" t="s">
        <v>181</v>
      </c>
      <c r="T545" s="435"/>
      <c r="U545" s="480" t="s">
        <v>181</v>
      </c>
      <c r="V545" s="479"/>
      <c r="W545" s="466" t="s">
        <v>181</v>
      </c>
      <c r="X545" s="467"/>
      <c r="Y545" s="466" t="s">
        <v>180</v>
      </c>
      <c r="Z545" s="465"/>
      <c r="AA545" s="791" t="s">
        <v>897</v>
      </c>
      <c r="AB545" s="791" t="s">
        <v>897</v>
      </c>
      <c r="AC545" s="791" t="s">
        <v>897</v>
      </c>
      <c r="AD545" s="791" t="s">
        <v>897</v>
      </c>
      <c r="AE545" s="791" t="s">
        <v>897</v>
      </c>
      <c r="AF545" s="791" t="s">
        <v>110</v>
      </c>
    </row>
    <row r="546" spans="1:32" s="404" customFormat="1" ht="15" customHeight="1" x14ac:dyDescent="0.2">
      <c r="A546" s="402"/>
      <c r="B546" s="824"/>
      <c r="C546" s="825"/>
      <c r="D546" s="792"/>
      <c r="E546" s="829"/>
      <c r="F546" s="832"/>
      <c r="G546" s="835"/>
      <c r="H546" s="829"/>
      <c r="I546" s="416" t="s">
        <v>179</v>
      </c>
      <c r="J546" s="432"/>
      <c r="K546" s="416" t="s">
        <v>177</v>
      </c>
      <c r="L546" s="415"/>
      <c r="M546" s="416" t="s">
        <v>176</v>
      </c>
      <c r="N546" s="428">
        <f>N545</f>
        <v>77697.219599999997</v>
      </c>
      <c r="O546" s="416" t="s">
        <v>175</v>
      </c>
      <c r="P546" s="426"/>
      <c r="Q546" s="416" t="s">
        <v>175</v>
      </c>
      <c r="R546" s="426"/>
      <c r="S546" s="416" t="s">
        <v>175</v>
      </c>
      <c r="T546" s="426"/>
      <c r="U546" s="478" t="s">
        <v>175</v>
      </c>
      <c r="V546" s="477"/>
      <c r="W546" s="463" t="s">
        <v>175</v>
      </c>
      <c r="X546" s="462"/>
      <c r="Y546" s="463" t="s">
        <v>174</v>
      </c>
      <c r="Z546" s="464"/>
      <c r="AA546" s="792"/>
      <c r="AB546" s="792"/>
      <c r="AC546" s="792"/>
      <c r="AD546" s="792"/>
      <c r="AE546" s="792"/>
      <c r="AF546" s="792"/>
    </row>
    <row r="547" spans="1:32" s="404" customFormat="1" x14ac:dyDescent="0.2">
      <c r="A547" s="402"/>
      <c r="B547" s="824"/>
      <c r="C547" s="825"/>
      <c r="D547" s="792"/>
      <c r="E547" s="829"/>
      <c r="F547" s="832"/>
      <c r="G547" s="835"/>
      <c r="H547" s="829"/>
      <c r="I547" s="416" t="s">
        <v>173</v>
      </c>
      <c r="J547" s="429"/>
      <c r="K547" s="416" t="s">
        <v>171</v>
      </c>
      <c r="L547" s="427"/>
      <c r="M547" s="416" t="s">
        <v>170</v>
      </c>
      <c r="N547" s="428"/>
      <c r="O547" s="416" t="s">
        <v>169</v>
      </c>
      <c r="P547" s="426"/>
      <c r="Q547" s="416" t="s">
        <v>169</v>
      </c>
      <c r="R547" s="426"/>
      <c r="S547" s="416" t="s">
        <v>169</v>
      </c>
      <c r="T547" s="426"/>
      <c r="U547" s="478" t="s">
        <v>169</v>
      </c>
      <c r="V547" s="477"/>
      <c r="W547" s="463" t="s">
        <v>169</v>
      </c>
      <c r="X547" s="462"/>
      <c r="Y547" s="781"/>
      <c r="Z547" s="782"/>
      <c r="AA547" s="792"/>
      <c r="AB547" s="792"/>
      <c r="AC547" s="792"/>
      <c r="AD547" s="792"/>
      <c r="AE547" s="792"/>
      <c r="AF547" s="792"/>
    </row>
    <row r="548" spans="1:32" s="404" customFormat="1" ht="15" customHeight="1" x14ac:dyDescent="0.2">
      <c r="A548" s="402"/>
      <c r="B548" s="824"/>
      <c r="C548" s="825"/>
      <c r="D548" s="792"/>
      <c r="E548" s="829"/>
      <c r="F548" s="832"/>
      <c r="G548" s="835"/>
      <c r="H548" s="829"/>
      <c r="I548" s="416" t="s">
        <v>168</v>
      </c>
      <c r="J548" s="427"/>
      <c r="K548" s="416" t="s">
        <v>167</v>
      </c>
      <c r="L548" s="427"/>
      <c r="M548" s="816"/>
      <c r="N548" s="817"/>
      <c r="O548" s="416" t="s">
        <v>166</v>
      </c>
      <c r="P548" s="426">
        <f>IF(P546="",P547-P545,P547-P546)</f>
        <v>0</v>
      </c>
      <c r="Q548" s="416" t="s">
        <v>166</v>
      </c>
      <c r="R548" s="426">
        <f>IF(R546="",R547-R545,R547-R546)</f>
        <v>0</v>
      </c>
      <c r="S548" s="416" t="s">
        <v>166</v>
      </c>
      <c r="T548" s="426">
        <f>IF(T546="",T547-T545,T547-T546)</f>
        <v>0</v>
      </c>
      <c r="U548" s="478" t="s">
        <v>166</v>
      </c>
      <c r="V548" s="477">
        <f>IF(V546="",V547-V545,V547-V546)</f>
        <v>0</v>
      </c>
      <c r="W548" s="463" t="s">
        <v>166</v>
      </c>
      <c r="X548" s="462">
        <f>IF(X546="",X547-X545,X547-X546)</f>
        <v>0</v>
      </c>
      <c r="Y548" s="781"/>
      <c r="Z548" s="782"/>
      <c r="AA548" s="792"/>
      <c r="AB548" s="792"/>
      <c r="AC548" s="792"/>
      <c r="AD548" s="792"/>
      <c r="AE548" s="792"/>
      <c r="AF548" s="792"/>
    </row>
    <row r="549" spans="1:32" s="404" customFormat="1" ht="15" customHeight="1" x14ac:dyDescent="0.2">
      <c r="A549" s="402"/>
      <c r="B549" s="824"/>
      <c r="C549" s="825"/>
      <c r="D549" s="792"/>
      <c r="E549" s="829"/>
      <c r="F549" s="832"/>
      <c r="G549" s="835"/>
      <c r="H549" s="829"/>
      <c r="I549" s="416" t="s">
        <v>165</v>
      </c>
      <c r="J549" s="415"/>
      <c r="K549" s="416" t="s">
        <v>164</v>
      </c>
      <c r="L549" s="415"/>
      <c r="M549" s="816"/>
      <c r="N549" s="817"/>
      <c r="O549" s="816"/>
      <c r="P549" s="817"/>
      <c r="Q549" s="816"/>
      <c r="R549" s="817"/>
      <c r="S549" s="816"/>
      <c r="T549" s="817"/>
      <c r="U549" s="857"/>
      <c r="V549" s="858"/>
      <c r="W549" s="781"/>
      <c r="X549" s="782"/>
      <c r="Y549" s="781"/>
      <c r="Z549" s="782"/>
      <c r="AA549" s="792"/>
      <c r="AB549" s="792"/>
      <c r="AC549" s="792"/>
      <c r="AD549" s="792"/>
      <c r="AE549" s="792"/>
      <c r="AF549" s="792"/>
    </row>
    <row r="550" spans="1:32" s="404" customFormat="1" ht="15" customHeight="1" x14ac:dyDescent="0.2">
      <c r="A550" s="402"/>
      <c r="B550" s="826"/>
      <c r="C550" s="827"/>
      <c r="D550" s="793"/>
      <c r="E550" s="830"/>
      <c r="F550" s="833"/>
      <c r="G550" s="836"/>
      <c r="H550" s="830"/>
      <c r="I550" s="406" t="s">
        <v>158</v>
      </c>
      <c r="J550" s="451"/>
      <c r="K550" s="820"/>
      <c r="L550" s="821"/>
      <c r="M550" s="818"/>
      <c r="N550" s="819"/>
      <c r="O550" s="818"/>
      <c r="P550" s="819"/>
      <c r="Q550" s="818"/>
      <c r="R550" s="819"/>
      <c r="S550" s="818"/>
      <c r="T550" s="819"/>
      <c r="U550" s="859"/>
      <c r="V550" s="860"/>
      <c r="W550" s="783"/>
      <c r="X550" s="784"/>
      <c r="Y550" s="783"/>
      <c r="Z550" s="784"/>
      <c r="AA550" s="793"/>
      <c r="AB550" s="793"/>
      <c r="AC550" s="793"/>
      <c r="AD550" s="793"/>
      <c r="AE550" s="793"/>
      <c r="AF550" s="793"/>
    </row>
    <row r="551" spans="1:32" s="404" customFormat="1" ht="12.75" customHeight="1" x14ac:dyDescent="0.2">
      <c r="A551" s="402"/>
      <c r="B551" s="822" t="s">
        <v>898</v>
      </c>
      <c r="C551" s="823"/>
      <c r="D551" s="791" t="s">
        <v>280</v>
      </c>
      <c r="E551" s="828" t="s">
        <v>325</v>
      </c>
      <c r="F551" s="831">
        <v>3.34</v>
      </c>
      <c r="G551" s="834" t="s">
        <v>218</v>
      </c>
      <c r="H551" s="828" t="s">
        <v>324</v>
      </c>
      <c r="I551" s="434" t="s">
        <v>184</v>
      </c>
      <c r="J551" s="438">
        <v>77697.219599999997</v>
      </c>
      <c r="K551" s="434" t="s">
        <v>183</v>
      </c>
      <c r="L551" s="437"/>
      <c r="M551" s="434" t="s">
        <v>182</v>
      </c>
      <c r="N551" s="436">
        <f>J551</f>
        <v>77697.219599999997</v>
      </c>
      <c r="O551" s="434" t="s">
        <v>181</v>
      </c>
      <c r="P551" s="435"/>
      <c r="Q551" s="434" t="s">
        <v>181</v>
      </c>
      <c r="R551" s="435"/>
      <c r="S551" s="434" t="s">
        <v>181</v>
      </c>
      <c r="T551" s="435"/>
      <c r="U551" s="480" t="s">
        <v>181</v>
      </c>
      <c r="V551" s="479"/>
      <c r="W551" s="466" t="s">
        <v>181</v>
      </c>
      <c r="X551" s="467"/>
      <c r="Y551" s="466" t="s">
        <v>180</v>
      </c>
      <c r="Z551" s="465"/>
      <c r="AA551" s="791" t="s">
        <v>897</v>
      </c>
      <c r="AB551" s="791" t="s">
        <v>897</v>
      </c>
      <c r="AC551" s="791" t="s">
        <v>897</v>
      </c>
      <c r="AD551" s="791" t="s">
        <v>897</v>
      </c>
      <c r="AE551" s="791" t="s">
        <v>897</v>
      </c>
      <c r="AF551" s="791" t="s">
        <v>110</v>
      </c>
    </row>
    <row r="552" spans="1:32" s="404" customFormat="1" ht="15" customHeight="1" x14ac:dyDescent="0.2">
      <c r="A552" s="402"/>
      <c r="B552" s="824"/>
      <c r="C552" s="825"/>
      <c r="D552" s="792"/>
      <c r="E552" s="829"/>
      <c r="F552" s="832"/>
      <c r="G552" s="835"/>
      <c r="H552" s="829"/>
      <c r="I552" s="416" t="s">
        <v>179</v>
      </c>
      <c r="J552" s="432"/>
      <c r="K552" s="416" t="s">
        <v>177</v>
      </c>
      <c r="L552" s="415"/>
      <c r="M552" s="416" t="s">
        <v>176</v>
      </c>
      <c r="N552" s="428">
        <f>N551</f>
        <v>77697.219599999997</v>
      </c>
      <c r="O552" s="416" t="s">
        <v>175</v>
      </c>
      <c r="P552" s="426"/>
      <c r="Q552" s="416" t="s">
        <v>175</v>
      </c>
      <c r="R552" s="426"/>
      <c r="S552" s="416" t="s">
        <v>175</v>
      </c>
      <c r="T552" s="426"/>
      <c r="U552" s="478" t="s">
        <v>175</v>
      </c>
      <c r="V552" s="477"/>
      <c r="W552" s="463" t="s">
        <v>175</v>
      </c>
      <c r="X552" s="462"/>
      <c r="Y552" s="463" t="s">
        <v>174</v>
      </c>
      <c r="Z552" s="464"/>
      <c r="AA552" s="792"/>
      <c r="AB552" s="792"/>
      <c r="AC552" s="792"/>
      <c r="AD552" s="792"/>
      <c r="AE552" s="792"/>
      <c r="AF552" s="792"/>
    </row>
    <row r="553" spans="1:32" s="404" customFormat="1" x14ac:dyDescent="0.2">
      <c r="A553" s="402"/>
      <c r="B553" s="824"/>
      <c r="C553" s="825"/>
      <c r="D553" s="792"/>
      <c r="E553" s="829"/>
      <c r="F553" s="832"/>
      <c r="G553" s="835"/>
      <c r="H553" s="829"/>
      <c r="I553" s="416" t="s">
        <v>173</v>
      </c>
      <c r="J553" s="429"/>
      <c r="K553" s="416" t="s">
        <v>171</v>
      </c>
      <c r="L553" s="427"/>
      <c r="M553" s="416" t="s">
        <v>170</v>
      </c>
      <c r="N553" s="428"/>
      <c r="O553" s="416" t="s">
        <v>169</v>
      </c>
      <c r="P553" s="426"/>
      <c r="Q553" s="416" t="s">
        <v>169</v>
      </c>
      <c r="R553" s="426"/>
      <c r="S553" s="416" t="s">
        <v>169</v>
      </c>
      <c r="T553" s="426"/>
      <c r="U553" s="478" t="s">
        <v>169</v>
      </c>
      <c r="V553" s="477"/>
      <c r="W553" s="463" t="s">
        <v>169</v>
      </c>
      <c r="X553" s="462"/>
      <c r="Y553" s="781"/>
      <c r="Z553" s="782"/>
      <c r="AA553" s="792"/>
      <c r="AB553" s="792"/>
      <c r="AC553" s="792"/>
      <c r="AD553" s="792"/>
      <c r="AE553" s="792"/>
      <c r="AF553" s="792"/>
    </row>
    <row r="554" spans="1:32" s="404" customFormat="1" ht="15" customHeight="1" x14ac:dyDescent="0.2">
      <c r="A554" s="402"/>
      <c r="B554" s="824"/>
      <c r="C554" s="825"/>
      <c r="D554" s="792"/>
      <c r="E554" s="829"/>
      <c r="F554" s="832"/>
      <c r="G554" s="835"/>
      <c r="H554" s="829"/>
      <c r="I554" s="416" t="s">
        <v>168</v>
      </c>
      <c r="J554" s="427"/>
      <c r="K554" s="416" t="s">
        <v>167</v>
      </c>
      <c r="L554" s="427"/>
      <c r="M554" s="816"/>
      <c r="N554" s="817"/>
      <c r="O554" s="416" t="s">
        <v>166</v>
      </c>
      <c r="P554" s="426">
        <f>IF(P552="",P553-P551,P553-P552)</f>
        <v>0</v>
      </c>
      <c r="Q554" s="416" t="s">
        <v>166</v>
      </c>
      <c r="R554" s="426">
        <f>IF(R552="",R553-R551,R553-R552)</f>
        <v>0</v>
      </c>
      <c r="S554" s="416" t="s">
        <v>166</v>
      </c>
      <c r="T554" s="426">
        <f>IF(T552="",T553-T551,T553-T552)</f>
        <v>0</v>
      </c>
      <c r="U554" s="478" t="s">
        <v>166</v>
      </c>
      <c r="V554" s="477">
        <f>IF(V552="",V553-V551,V553-V552)</f>
        <v>0</v>
      </c>
      <c r="W554" s="463" t="s">
        <v>166</v>
      </c>
      <c r="X554" s="462">
        <f>IF(X552="",X553-X551,X553-X552)</f>
        <v>0</v>
      </c>
      <c r="Y554" s="781"/>
      <c r="Z554" s="782"/>
      <c r="AA554" s="792"/>
      <c r="AB554" s="792"/>
      <c r="AC554" s="792"/>
      <c r="AD554" s="792"/>
      <c r="AE554" s="792"/>
      <c r="AF554" s="792"/>
    </row>
    <row r="555" spans="1:32" s="404" customFormat="1" ht="15" customHeight="1" x14ac:dyDescent="0.2">
      <c r="A555" s="402"/>
      <c r="B555" s="824"/>
      <c r="C555" s="825"/>
      <c r="D555" s="792"/>
      <c r="E555" s="829"/>
      <c r="F555" s="832"/>
      <c r="G555" s="835"/>
      <c r="H555" s="829"/>
      <c r="I555" s="416" t="s">
        <v>165</v>
      </c>
      <c r="J555" s="415"/>
      <c r="K555" s="416" t="s">
        <v>164</v>
      </c>
      <c r="L555" s="415"/>
      <c r="M555" s="816"/>
      <c r="N555" s="817"/>
      <c r="O555" s="816"/>
      <c r="P555" s="817"/>
      <c r="Q555" s="816"/>
      <c r="R555" s="817"/>
      <c r="S555" s="816"/>
      <c r="T555" s="817"/>
      <c r="U555" s="857"/>
      <c r="V555" s="858"/>
      <c r="W555" s="781"/>
      <c r="X555" s="782"/>
      <c r="Y555" s="781"/>
      <c r="Z555" s="782"/>
      <c r="AA555" s="792"/>
      <c r="AB555" s="792"/>
      <c r="AC555" s="792"/>
      <c r="AD555" s="792"/>
      <c r="AE555" s="792"/>
      <c r="AF555" s="792"/>
    </row>
    <row r="556" spans="1:32" s="404" customFormat="1" ht="15" customHeight="1" x14ac:dyDescent="0.2">
      <c r="A556" s="402"/>
      <c r="B556" s="826"/>
      <c r="C556" s="827"/>
      <c r="D556" s="793"/>
      <c r="E556" s="830"/>
      <c r="F556" s="833"/>
      <c r="G556" s="836"/>
      <c r="H556" s="830"/>
      <c r="I556" s="406" t="s">
        <v>158</v>
      </c>
      <c r="J556" s="451"/>
      <c r="K556" s="820"/>
      <c r="L556" s="821"/>
      <c r="M556" s="818"/>
      <c r="N556" s="819"/>
      <c r="O556" s="818"/>
      <c r="P556" s="819"/>
      <c r="Q556" s="818"/>
      <c r="R556" s="819"/>
      <c r="S556" s="818"/>
      <c r="T556" s="819"/>
      <c r="U556" s="859"/>
      <c r="V556" s="860"/>
      <c r="W556" s="783"/>
      <c r="X556" s="784"/>
      <c r="Y556" s="783"/>
      <c r="Z556" s="784"/>
      <c r="AA556" s="793"/>
      <c r="AB556" s="793"/>
      <c r="AC556" s="793"/>
      <c r="AD556" s="793"/>
      <c r="AE556" s="793"/>
      <c r="AF556" s="793"/>
    </row>
    <row r="557" spans="1:32" s="404" customFormat="1" ht="12.75" customHeight="1" x14ac:dyDescent="0.2">
      <c r="A557" s="402"/>
      <c r="B557" s="822" t="s">
        <v>896</v>
      </c>
      <c r="C557" s="823"/>
      <c r="D557" s="791" t="s">
        <v>280</v>
      </c>
      <c r="E557" s="828" t="s">
        <v>325</v>
      </c>
      <c r="F557" s="831">
        <v>2.19</v>
      </c>
      <c r="G557" s="834" t="s">
        <v>218</v>
      </c>
      <c r="H557" s="828" t="s">
        <v>324</v>
      </c>
      <c r="I557" s="434" t="s">
        <v>184</v>
      </c>
      <c r="J557" s="438">
        <v>40025.840400000001</v>
      </c>
      <c r="K557" s="434" t="s">
        <v>183</v>
      </c>
      <c r="L557" s="437"/>
      <c r="M557" s="434" t="s">
        <v>182</v>
      </c>
      <c r="N557" s="436">
        <f>J557</f>
        <v>40025.840400000001</v>
      </c>
      <c r="O557" s="434" t="s">
        <v>181</v>
      </c>
      <c r="P557" s="435"/>
      <c r="Q557" s="434" t="s">
        <v>181</v>
      </c>
      <c r="R557" s="435"/>
      <c r="S557" s="434" t="s">
        <v>181</v>
      </c>
      <c r="T557" s="435"/>
      <c r="U557" s="480" t="s">
        <v>181</v>
      </c>
      <c r="V557" s="479"/>
      <c r="W557" s="466" t="s">
        <v>181</v>
      </c>
      <c r="X557" s="467"/>
      <c r="Y557" s="466" t="s">
        <v>180</v>
      </c>
      <c r="Z557" s="465"/>
      <c r="AA557" s="791" t="s">
        <v>895</v>
      </c>
      <c r="AB557" s="791" t="s">
        <v>895</v>
      </c>
      <c r="AC557" s="791" t="s">
        <v>895</v>
      </c>
      <c r="AD557" s="791" t="s">
        <v>895</v>
      </c>
      <c r="AE557" s="791" t="s">
        <v>895</v>
      </c>
      <c r="AF557" s="791" t="s">
        <v>110</v>
      </c>
    </row>
    <row r="558" spans="1:32" s="404" customFormat="1" ht="15" customHeight="1" x14ac:dyDescent="0.2">
      <c r="A558" s="402"/>
      <c r="B558" s="824"/>
      <c r="C558" s="825"/>
      <c r="D558" s="792"/>
      <c r="E558" s="829"/>
      <c r="F558" s="832"/>
      <c r="G558" s="835"/>
      <c r="H558" s="829"/>
      <c r="I558" s="416" t="s">
        <v>179</v>
      </c>
      <c r="J558" s="432"/>
      <c r="K558" s="416" t="s">
        <v>177</v>
      </c>
      <c r="L558" s="415"/>
      <c r="M558" s="416" t="s">
        <v>176</v>
      </c>
      <c r="N558" s="428">
        <f>N557</f>
        <v>40025.840400000001</v>
      </c>
      <c r="O558" s="416" t="s">
        <v>175</v>
      </c>
      <c r="P558" s="426"/>
      <c r="Q558" s="416" t="s">
        <v>175</v>
      </c>
      <c r="R558" s="426"/>
      <c r="S558" s="416" t="s">
        <v>175</v>
      </c>
      <c r="T558" s="426"/>
      <c r="U558" s="478" t="s">
        <v>175</v>
      </c>
      <c r="V558" s="477"/>
      <c r="W558" s="463" t="s">
        <v>175</v>
      </c>
      <c r="X558" s="462"/>
      <c r="Y558" s="463" t="s">
        <v>174</v>
      </c>
      <c r="Z558" s="464"/>
      <c r="AA558" s="792"/>
      <c r="AB558" s="792"/>
      <c r="AC558" s="792"/>
      <c r="AD558" s="792"/>
      <c r="AE558" s="792"/>
      <c r="AF558" s="792"/>
    </row>
    <row r="559" spans="1:32" s="404" customFormat="1" x14ac:dyDescent="0.2">
      <c r="A559" s="402"/>
      <c r="B559" s="824"/>
      <c r="C559" s="825"/>
      <c r="D559" s="792"/>
      <c r="E559" s="829"/>
      <c r="F559" s="832"/>
      <c r="G559" s="835"/>
      <c r="H559" s="829"/>
      <c r="I559" s="416" t="s">
        <v>173</v>
      </c>
      <c r="J559" s="429"/>
      <c r="K559" s="416" t="s">
        <v>171</v>
      </c>
      <c r="L559" s="427"/>
      <c r="M559" s="416" t="s">
        <v>170</v>
      </c>
      <c r="N559" s="428"/>
      <c r="O559" s="416" t="s">
        <v>169</v>
      </c>
      <c r="P559" s="426"/>
      <c r="Q559" s="416" t="s">
        <v>169</v>
      </c>
      <c r="R559" s="426"/>
      <c r="S559" s="416" t="s">
        <v>169</v>
      </c>
      <c r="T559" s="426"/>
      <c r="U559" s="478" t="s">
        <v>169</v>
      </c>
      <c r="V559" s="477"/>
      <c r="W559" s="463" t="s">
        <v>169</v>
      </c>
      <c r="X559" s="462"/>
      <c r="Y559" s="781"/>
      <c r="Z559" s="782"/>
      <c r="AA559" s="792"/>
      <c r="AB559" s="792"/>
      <c r="AC559" s="792"/>
      <c r="AD559" s="792"/>
      <c r="AE559" s="792"/>
      <c r="AF559" s="792"/>
    </row>
    <row r="560" spans="1:32" s="404" customFormat="1" ht="15" customHeight="1" x14ac:dyDescent="0.2">
      <c r="A560" s="402"/>
      <c r="B560" s="824"/>
      <c r="C560" s="825"/>
      <c r="D560" s="792"/>
      <c r="E560" s="829"/>
      <c r="F560" s="832"/>
      <c r="G560" s="835"/>
      <c r="H560" s="829"/>
      <c r="I560" s="416" t="s">
        <v>168</v>
      </c>
      <c r="J560" s="427"/>
      <c r="K560" s="416" t="s">
        <v>167</v>
      </c>
      <c r="L560" s="427"/>
      <c r="M560" s="816"/>
      <c r="N560" s="817"/>
      <c r="O560" s="416" t="s">
        <v>166</v>
      </c>
      <c r="P560" s="426">
        <f>IF(P558="",P559-P557,P559-P558)</f>
        <v>0</v>
      </c>
      <c r="Q560" s="416" t="s">
        <v>166</v>
      </c>
      <c r="R560" s="426">
        <f>IF(R558="",R559-R557,R559-R558)</f>
        <v>0</v>
      </c>
      <c r="S560" s="416" t="s">
        <v>166</v>
      </c>
      <c r="T560" s="426">
        <f>IF(T558="",T559-T557,T559-T558)</f>
        <v>0</v>
      </c>
      <c r="U560" s="478" t="s">
        <v>166</v>
      </c>
      <c r="V560" s="477">
        <f>IF(V558="",V559-V557,V559-V558)</f>
        <v>0</v>
      </c>
      <c r="W560" s="463" t="s">
        <v>166</v>
      </c>
      <c r="X560" s="462">
        <f>IF(X558="",X559-X557,X559-X558)</f>
        <v>0</v>
      </c>
      <c r="Y560" s="781"/>
      <c r="Z560" s="782"/>
      <c r="AA560" s="792"/>
      <c r="AB560" s="792"/>
      <c r="AC560" s="792"/>
      <c r="AD560" s="792"/>
      <c r="AE560" s="792"/>
      <c r="AF560" s="792"/>
    </row>
    <row r="561" spans="1:32" s="404" customFormat="1" ht="15" customHeight="1" x14ac:dyDescent="0.2">
      <c r="A561" s="402"/>
      <c r="B561" s="824"/>
      <c r="C561" s="825"/>
      <c r="D561" s="792"/>
      <c r="E561" s="829"/>
      <c r="F561" s="832"/>
      <c r="G561" s="835"/>
      <c r="H561" s="829"/>
      <c r="I561" s="416" t="s">
        <v>165</v>
      </c>
      <c r="J561" s="415"/>
      <c r="K561" s="416" t="s">
        <v>164</v>
      </c>
      <c r="L561" s="415"/>
      <c r="M561" s="816"/>
      <c r="N561" s="817"/>
      <c r="O561" s="816"/>
      <c r="P561" s="817"/>
      <c r="Q561" s="816"/>
      <c r="R561" s="817"/>
      <c r="S561" s="816"/>
      <c r="T561" s="817"/>
      <c r="U561" s="857"/>
      <c r="V561" s="858"/>
      <c r="W561" s="781"/>
      <c r="X561" s="782"/>
      <c r="Y561" s="781"/>
      <c r="Z561" s="782"/>
      <c r="AA561" s="792"/>
      <c r="AB561" s="792"/>
      <c r="AC561" s="792"/>
      <c r="AD561" s="792"/>
      <c r="AE561" s="792"/>
      <c r="AF561" s="792"/>
    </row>
    <row r="562" spans="1:32" s="404" customFormat="1" ht="15" customHeight="1" x14ac:dyDescent="0.2">
      <c r="A562" s="402"/>
      <c r="B562" s="826"/>
      <c r="C562" s="827"/>
      <c r="D562" s="793"/>
      <c r="E562" s="830"/>
      <c r="F562" s="833"/>
      <c r="G562" s="836"/>
      <c r="H562" s="830"/>
      <c r="I562" s="406" t="s">
        <v>158</v>
      </c>
      <c r="J562" s="451"/>
      <c r="K562" s="820"/>
      <c r="L562" s="821"/>
      <c r="M562" s="818"/>
      <c r="N562" s="819"/>
      <c r="O562" s="818"/>
      <c r="P562" s="819"/>
      <c r="Q562" s="818"/>
      <c r="R562" s="819"/>
      <c r="S562" s="818"/>
      <c r="T562" s="819"/>
      <c r="U562" s="859"/>
      <c r="V562" s="860"/>
      <c r="W562" s="783"/>
      <c r="X562" s="784"/>
      <c r="Y562" s="783"/>
      <c r="Z562" s="784"/>
      <c r="AA562" s="793"/>
      <c r="AB562" s="793"/>
      <c r="AC562" s="793"/>
      <c r="AD562" s="793"/>
      <c r="AE562" s="793"/>
      <c r="AF562" s="793"/>
    </row>
    <row r="563" spans="1:32" s="404" customFormat="1" ht="12.75" customHeight="1" x14ac:dyDescent="0.2">
      <c r="A563" s="402"/>
      <c r="B563" s="822" t="s">
        <v>893</v>
      </c>
      <c r="C563" s="823"/>
      <c r="D563" s="791" t="s">
        <v>280</v>
      </c>
      <c r="E563" s="828" t="s">
        <v>325</v>
      </c>
      <c r="F563" s="831">
        <v>4.9800000000000004</v>
      </c>
      <c r="G563" s="834" t="s">
        <v>218</v>
      </c>
      <c r="H563" s="828" t="s">
        <v>324</v>
      </c>
      <c r="I563" s="434" t="s">
        <v>184</v>
      </c>
      <c r="J563" s="438">
        <v>178939.05119999999</v>
      </c>
      <c r="K563" s="434" t="s">
        <v>183</v>
      </c>
      <c r="L563" s="437"/>
      <c r="M563" s="434" t="s">
        <v>182</v>
      </c>
      <c r="N563" s="436">
        <f>J563</f>
        <v>178939.05119999999</v>
      </c>
      <c r="O563" s="434" t="s">
        <v>181</v>
      </c>
      <c r="P563" s="435"/>
      <c r="Q563" s="434" t="s">
        <v>181</v>
      </c>
      <c r="R563" s="435"/>
      <c r="S563" s="434" t="s">
        <v>181</v>
      </c>
      <c r="T563" s="435"/>
      <c r="U563" s="480" t="s">
        <v>181</v>
      </c>
      <c r="V563" s="479"/>
      <c r="W563" s="466" t="s">
        <v>181</v>
      </c>
      <c r="X563" s="467"/>
      <c r="Y563" s="466" t="s">
        <v>180</v>
      </c>
      <c r="Z563" s="465"/>
      <c r="AA563" s="791" t="s">
        <v>892</v>
      </c>
      <c r="AB563" s="791" t="s">
        <v>892</v>
      </c>
      <c r="AC563" s="791" t="s">
        <v>892</v>
      </c>
      <c r="AD563" s="791" t="s">
        <v>892</v>
      </c>
      <c r="AE563" s="791" t="s">
        <v>892</v>
      </c>
      <c r="AF563" s="791" t="s">
        <v>110</v>
      </c>
    </row>
    <row r="564" spans="1:32" s="404" customFormat="1" ht="15" customHeight="1" x14ac:dyDescent="0.2">
      <c r="A564" s="402"/>
      <c r="B564" s="824"/>
      <c r="C564" s="825"/>
      <c r="D564" s="792"/>
      <c r="E564" s="829"/>
      <c r="F564" s="832"/>
      <c r="G564" s="835"/>
      <c r="H564" s="829"/>
      <c r="I564" s="416" t="s">
        <v>179</v>
      </c>
      <c r="J564" s="432"/>
      <c r="K564" s="416" t="s">
        <v>177</v>
      </c>
      <c r="L564" s="415"/>
      <c r="M564" s="416" t="s">
        <v>176</v>
      </c>
      <c r="N564" s="428">
        <f>N563</f>
        <v>178939.05119999999</v>
      </c>
      <c r="O564" s="416" t="s">
        <v>175</v>
      </c>
      <c r="P564" s="426"/>
      <c r="Q564" s="416" t="s">
        <v>175</v>
      </c>
      <c r="R564" s="426"/>
      <c r="S564" s="416" t="s">
        <v>175</v>
      </c>
      <c r="T564" s="426"/>
      <c r="U564" s="478" t="s">
        <v>175</v>
      </c>
      <c r="V564" s="477"/>
      <c r="W564" s="463" t="s">
        <v>175</v>
      </c>
      <c r="X564" s="462"/>
      <c r="Y564" s="463" t="s">
        <v>174</v>
      </c>
      <c r="Z564" s="464"/>
      <c r="AA564" s="792"/>
      <c r="AB564" s="792"/>
      <c r="AC564" s="792"/>
      <c r="AD564" s="792"/>
      <c r="AE564" s="792"/>
      <c r="AF564" s="792"/>
    </row>
    <row r="565" spans="1:32" s="404" customFormat="1" x14ac:dyDescent="0.2">
      <c r="A565" s="402"/>
      <c r="B565" s="824"/>
      <c r="C565" s="825"/>
      <c r="D565" s="792"/>
      <c r="E565" s="829"/>
      <c r="F565" s="832"/>
      <c r="G565" s="835"/>
      <c r="H565" s="829"/>
      <c r="I565" s="416" t="s">
        <v>173</v>
      </c>
      <c r="J565" s="429"/>
      <c r="K565" s="416" t="s">
        <v>171</v>
      </c>
      <c r="L565" s="427"/>
      <c r="M565" s="416" t="s">
        <v>170</v>
      </c>
      <c r="N565" s="428"/>
      <c r="O565" s="416" t="s">
        <v>169</v>
      </c>
      <c r="P565" s="426"/>
      <c r="Q565" s="416" t="s">
        <v>169</v>
      </c>
      <c r="R565" s="426"/>
      <c r="S565" s="416" t="s">
        <v>169</v>
      </c>
      <c r="T565" s="426"/>
      <c r="U565" s="478" t="s">
        <v>169</v>
      </c>
      <c r="V565" s="477"/>
      <c r="W565" s="463" t="s">
        <v>169</v>
      </c>
      <c r="X565" s="462"/>
      <c r="Y565" s="781"/>
      <c r="Z565" s="782"/>
      <c r="AA565" s="792"/>
      <c r="AB565" s="792"/>
      <c r="AC565" s="792"/>
      <c r="AD565" s="792"/>
      <c r="AE565" s="792"/>
      <c r="AF565" s="792"/>
    </row>
    <row r="566" spans="1:32" s="404" customFormat="1" ht="15" customHeight="1" x14ac:dyDescent="0.2">
      <c r="A566" s="402"/>
      <c r="B566" s="824"/>
      <c r="C566" s="825"/>
      <c r="D566" s="792"/>
      <c r="E566" s="829"/>
      <c r="F566" s="832"/>
      <c r="G566" s="835"/>
      <c r="H566" s="829"/>
      <c r="I566" s="416" t="s">
        <v>168</v>
      </c>
      <c r="J566" s="427"/>
      <c r="K566" s="416" t="s">
        <v>167</v>
      </c>
      <c r="L566" s="427"/>
      <c r="M566" s="816"/>
      <c r="N566" s="817"/>
      <c r="O566" s="416" t="s">
        <v>166</v>
      </c>
      <c r="P566" s="426">
        <f>IF(P564="",P565-P563,P565-P564)</f>
        <v>0</v>
      </c>
      <c r="Q566" s="416" t="s">
        <v>166</v>
      </c>
      <c r="R566" s="426">
        <f>IF(R564="",R565-R563,R565-R564)</f>
        <v>0</v>
      </c>
      <c r="S566" s="416" t="s">
        <v>166</v>
      </c>
      <c r="T566" s="426">
        <f>IF(T564="",T565-T563,T565-T564)</f>
        <v>0</v>
      </c>
      <c r="U566" s="478" t="s">
        <v>166</v>
      </c>
      <c r="V566" s="477">
        <f>IF(V564="",V565-V563,V565-V564)</f>
        <v>0</v>
      </c>
      <c r="W566" s="463" t="s">
        <v>166</v>
      </c>
      <c r="X566" s="462">
        <f>IF(X564="",X565-X563,X565-X564)</f>
        <v>0</v>
      </c>
      <c r="Y566" s="781"/>
      <c r="Z566" s="782"/>
      <c r="AA566" s="792"/>
      <c r="AB566" s="792"/>
      <c r="AC566" s="792"/>
      <c r="AD566" s="792"/>
      <c r="AE566" s="792"/>
      <c r="AF566" s="792"/>
    </row>
    <row r="567" spans="1:32" s="404" customFormat="1" ht="15" customHeight="1" x14ac:dyDescent="0.2">
      <c r="A567" s="402"/>
      <c r="B567" s="824"/>
      <c r="C567" s="825"/>
      <c r="D567" s="792"/>
      <c r="E567" s="829"/>
      <c r="F567" s="832"/>
      <c r="G567" s="835"/>
      <c r="H567" s="829"/>
      <c r="I567" s="416" t="s">
        <v>165</v>
      </c>
      <c r="J567" s="415"/>
      <c r="K567" s="416" t="s">
        <v>164</v>
      </c>
      <c r="L567" s="415"/>
      <c r="M567" s="816"/>
      <c r="N567" s="817"/>
      <c r="O567" s="816"/>
      <c r="P567" s="817"/>
      <c r="Q567" s="816"/>
      <c r="R567" s="817"/>
      <c r="S567" s="816"/>
      <c r="T567" s="817"/>
      <c r="U567" s="857"/>
      <c r="V567" s="858"/>
      <c r="W567" s="781"/>
      <c r="X567" s="782"/>
      <c r="Y567" s="781"/>
      <c r="Z567" s="782"/>
      <c r="AA567" s="792"/>
      <c r="AB567" s="792"/>
      <c r="AC567" s="792"/>
      <c r="AD567" s="792"/>
      <c r="AE567" s="792"/>
      <c r="AF567" s="792"/>
    </row>
    <row r="568" spans="1:32" s="404" customFormat="1" ht="15" customHeight="1" x14ac:dyDescent="0.2">
      <c r="A568" s="402"/>
      <c r="B568" s="826"/>
      <c r="C568" s="827"/>
      <c r="D568" s="793"/>
      <c r="E568" s="830"/>
      <c r="F568" s="833"/>
      <c r="G568" s="836"/>
      <c r="H568" s="830"/>
      <c r="I568" s="406" t="s">
        <v>158</v>
      </c>
      <c r="J568" s="451"/>
      <c r="K568" s="820"/>
      <c r="L568" s="821"/>
      <c r="M568" s="818"/>
      <c r="N568" s="819"/>
      <c r="O568" s="818"/>
      <c r="P568" s="819"/>
      <c r="Q568" s="818"/>
      <c r="R568" s="819"/>
      <c r="S568" s="818"/>
      <c r="T568" s="819"/>
      <c r="U568" s="859"/>
      <c r="V568" s="860"/>
      <c r="W568" s="783"/>
      <c r="X568" s="784"/>
      <c r="Y568" s="783"/>
      <c r="Z568" s="784"/>
      <c r="AA568" s="793"/>
      <c r="AB568" s="793"/>
      <c r="AC568" s="793"/>
      <c r="AD568" s="793"/>
      <c r="AE568" s="793"/>
      <c r="AF568" s="793"/>
    </row>
    <row r="569" spans="1:32" s="404" customFormat="1" ht="12.75" customHeight="1" x14ac:dyDescent="0.2">
      <c r="A569" s="402"/>
      <c r="B569" s="822" t="s">
        <v>890</v>
      </c>
      <c r="C569" s="823"/>
      <c r="D569" s="791" t="s">
        <v>280</v>
      </c>
      <c r="E569" s="828" t="s">
        <v>325</v>
      </c>
      <c r="F569" s="831">
        <v>9.17</v>
      </c>
      <c r="G569" s="834" t="s">
        <v>218</v>
      </c>
      <c r="H569" s="828" t="s">
        <v>324</v>
      </c>
      <c r="I569" s="434" t="s">
        <v>184</v>
      </c>
      <c r="J569" s="438">
        <v>393195.02039999998</v>
      </c>
      <c r="K569" s="434" t="s">
        <v>183</v>
      </c>
      <c r="L569" s="437"/>
      <c r="M569" s="434" t="s">
        <v>182</v>
      </c>
      <c r="N569" s="436">
        <f>J569</f>
        <v>393195.02039999998</v>
      </c>
      <c r="O569" s="434" t="s">
        <v>181</v>
      </c>
      <c r="P569" s="435"/>
      <c r="Q569" s="434" t="s">
        <v>181</v>
      </c>
      <c r="R569" s="435"/>
      <c r="S569" s="434" t="s">
        <v>181</v>
      </c>
      <c r="T569" s="435"/>
      <c r="U569" s="480" t="s">
        <v>181</v>
      </c>
      <c r="V569" s="479"/>
      <c r="W569" s="466" t="s">
        <v>181</v>
      </c>
      <c r="X569" s="467"/>
      <c r="Y569" s="466" t="s">
        <v>180</v>
      </c>
      <c r="Z569" s="465"/>
      <c r="AA569" s="791" t="s">
        <v>889</v>
      </c>
      <c r="AB569" s="791" t="s">
        <v>889</v>
      </c>
      <c r="AC569" s="791" t="s">
        <v>889</v>
      </c>
      <c r="AD569" s="791" t="s">
        <v>889</v>
      </c>
      <c r="AE569" s="791" t="s">
        <v>889</v>
      </c>
      <c r="AF569" s="791" t="s">
        <v>110</v>
      </c>
    </row>
    <row r="570" spans="1:32" s="404" customFormat="1" ht="15" customHeight="1" x14ac:dyDescent="0.2">
      <c r="A570" s="402"/>
      <c r="B570" s="824"/>
      <c r="C570" s="825"/>
      <c r="D570" s="792"/>
      <c r="E570" s="829"/>
      <c r="F570" s="832"/>
      <c r="G570" s="835"/>
      <c r="H570" s="829"/>
      <c r="I570" s="416" t="s">
        <v>179</v>
      </c>
      <c r="J570" s="432"/>
      <c r="K570" s="416" t="s">
        <v>177</v>
      </c>
      <c r="L570" s="415"/>
      <c r="M570" s="416" t="s">
        <v>176</v>
      </c>
      <c r="N570" s="428">
        <f>N569</f>
        <v>393195.02039999998</v>
      </c>
      <c r="O570" s="416" t="s">
        <v>175</v>
      </c>
      <c r="P570" s="426"/>
      <c r="Q570" s="416" t="s">
        <v>175</v>
      </c>
      <c r="R570" s="426"/>
      <c r="S570" s="416" t="s">
        <v>175</v>
      </c>
      <c r="T570" s="426"/>
      <c r="U570" s="478" t="s">
        <v>175</v>
      </c>
      <c r="V570" s="477"/>
      <c r="W570" s="463" t="s">
        <v>175</v>
      </c>
      <c r="X570" s="462"/>
      <c r="Y570" s="463" t="s">
        <v>174</v>
      </c>
      <c r="Z570" s="464"/>
      <c r="AA570" s="792"/>
      <c r="AB570" s="792"/>
      <c r="AC570" s="792"/>
      <c r="AD570" s="792"/>
      <c r="AE570" s="792"/>
      <c r="AF570" s="792"/>
    </row>
    <row r="571" spans="1:32" s="404" customFormat="1" x14ac:dyDescent="0.2">
      <c r="A571" s="402"/>
      <c r="B571" s="824"/>
      <c r="C571" s="825"/>
      <c r="D571" s="792"/>
      <c r="E571" s="829"/>
      <c r="F571" s="832"/>
      <c r="G571" s="835"/>
      <c r="H571" s="829"/>
      <c r="I571" s="416" t="s">
        <v>173</v>
      </c>
      <c r="J571" s="429"/>
      <c r="K571" s="416" t="s">
        <v>171</v>
      </c>
      <c r="L571" s="427"/>
      <c r="M571" s="416" t="s">
        <v>170</v>
      </c>
      <c r="N571" s="428"/>
      <c r="O571" s="416" t="s">
        <v>169</v>
      </c>
      <c r="P571" s="426"/>
      <c r="Q571" s="416" t="s">
        <v>169</v>
      </c>
      <c r="R571" s="426"/>
      <c r="S571" s="416" t="s">
        <v>169</v>
      </c>
      <c r="T571" s="426"/>
      <c r="U571" s="478" t="s">
        <v>169</v>
      </c>
      <c r="V571" s="477"/>
      <c r="W571" s="463" t="s">
        <v>169</v>
      </c>
      <c r="X571" s="462"/>
      <c r="Y571" s="781"/>
      <c r="Z571" s="782"/>
      <c r="AA571" s="792"/>
      <c r="AB571" s="792"/>
      <c r="AC571" s="792"/>
      <c r="AD571" s="792"/>
      <c r="AE571" s="792"/>
      <c r="AF571" s="792"/>
    </row>
    <row r="572" spans="1:32" s="404" customFormat="1" ht="15" customHeight="1" x14ac:dyDescent="0.2">
      <c r="A572" s="402"/>
      <c r="B572" s="824"/>
      <c r="C572" s="825"/>
      <c r="D572" s="792"/>
      <c r="E572" s="829"/>
      <c r="F572" s="832"/>
      <c r="G572" s="835"/>
      <c r="H572" s="829"/>
      <c r="I572" s="416" t="s">
        <v>168</v>
      </c>
      <c r="J572" s="427"/>
      <c r="K572" s="416" t="s">
        <v>167</v>
      </c>
      <c r="L572" s="427"/>
      <c r="M572" s="816"/>
      <c r="N572" s="817"/>
      <c r="O572" s="416" t="s">
        <v>166</v>
      </c>
      <c r="P572" s="426">
        <f>IF(P570="",P571-P569,P571-P570)</f>
        <v>0</v>
      </c>
      <c r="Q572" s="416" t="s">
        <v>166</v>
      </c>
      <c r="R572" s="426">
        <f>IF(R570="",R571-R569,R571-R570)</f>
        <v>0</v>
      </c>
      <c r="S572" s="416" t="s">
        <v>166</v>
      </c>
      <c r="T572" s="426">
        <f>IF(T570="",T571-T569,T571-T570)</f>
        <v>0</v>
      </c>
      <c r="U572" s="478" t="s">
        <v>166</v>
      </c>
      <c r="V572" s="477">
        <f>IF(V570="",V571-V569,V571-V570)</f>
        <v>0</v>
      </c>
      <c r="W572" s="463" t="s">
        <v>166</v>
      </c>
      <c r="X572" s="462">
        <f>IF(X570="",X571-X569,X571-X570)</f>
        <v>0</v>
      </c>
      <c r="Y572" s="781"/>
      <c r="Z572" s="782"/>
      <c r="AA572" s="792"/>
      <c r="AB572" s="792"/>
      <c r="AC572" s="792"/>
      <c r="AD572" s="792"/>
      <c r="AE572" s="792"/>
      <c r="AF572" s="792"/>
    </row>
    <row r="573" spans="1:32" s="404" customFormat="1" ht="15" customHeight="1" x14ac:dyDescent="0.2">
      <c r="A573" s="402"/>
      <c r="B573" s="824"/>
      <c r="C573" s="825"/>
      <c r="D573" s="792"/>
      <c r="E573" s="829"/>
      <c r="F573" s="832"/>
      <c r="G573" s="835"/>
      <c r="H573" s="829"/>
      <c r="I573" s="416" t="s">
        <v>165</v>
      </c>
      <c r="J573" s="415"/>
      <c r="K573" s="416" t="s">
        <v>164</v>
      </c>
      <c r="L573" s="415"/>
      <c r="M573" s="816"/>
      <c r="N573" s="817"/>
      <c r="O573" s="816"/>
      <c r="P573" s="817"/>
      <c r="Q573" s="816"/>
      <c r="R573" s="817"/>
      <c r="S573" s="816"/>
      <c r="T573" s="817"/>
      <c r="U573" s="857"/>
      <c r="V573" s="858"/>
      <c r="W573" s="781"/>
      <c r="X573" s="782"/>
      <c r="Y573" s="781"/>
      <c r="Z573" s="782"/>
      <c r="AA573" s="792"/>
      <c r="AB573" s="792"/>
      <c r="AC573" s="792"/>
      <c r="AD573" s="792"/>
      <c r="AE573" s="792"/>
      <c r="AF573" s="792"/>
    </row>
    <row r="574" spans="1:32" s="404" customFormat="1" ht="15" customHeight="1" x14ac:dyDescent="0.2">
      <c r="A574" s="402"/>
      <c r="B574" s="826"/>
      <c r="C574" s="827"/>
      <c r="D574" s="793"/>
      <c r="E574" s="830"/>
      <c r="F574" s="833"/>
      <c r="G574" s="836"/>
      <c r="H574" s="830"/>
      <c r="I574" s="406" t="s">
        <v>158</v>
      </c>
      <c r="J574" s="451"/>
      <c r="K574" s="820"/>
      <c r="L574" s="821"/>
      <c r="M574" s="818"/>
      <c r="N574" s="819"/>
      <c r="O574" s="818"/>
      <c r="P574" s="819"/>
      <c r="Q574" s="818"/>
      <c r="R574" s="819"/>
      <c r="S574" s="818"/>
      <c r="T574" s="819"/>
      <c r="U574" s="859"/>
      <c r="V574" s="860"/>
      <c r="W574" s="783"/>
      <c r="X574" s="784"/>
      <c r="Y574" s="783"/>
      <c r="Z574" s="784"/>
      <c r="AA574" s="793"/>
      <c r="AB574" s="793"/>
      <c r="AC574" s="793"/>
      <c r="AD574" s="793"/>
      <c r="AE574" s="793"/>
      <c r="AF574" s="793"/>
    </row>
    <row r="575" spans="1:32" s="404" customFormat="1" ht="12.75" customHeight="1" x14ac:dyDescent="0.2">
      <c r="A575" s="402"/>
      <c r="B575" s="822" t="s">
        <v>887</v>
      </c>
      <c r="C575" s="823"/>
      <c r="D575" s="791" t="s">
        <v>280</v>
      </c>
      <c r="E575" s="828" t="s">
        <v>325</v>
      </c>
      <c r="F575" s="831">
        <v>5.89</v>
      </c>
      <c r="G575" s="834" t="s">
        <v>218</v>
      </c>
      <c r="H575" s="828" t="s">
        <v>324</v>
      </c>
      <c r="I575" s="434" t="s">
        <v>184</v>
      </c>
      <c r="J575" s="438">
        <v>174230.12880000001</v>
      </c>
      <c r="K575" s="434" t="s">
        <v>183</v>
      </c>
      <c r="L575" s="437"/>
      <c r="M575" s="434" t="s">
        <v>182</v>
      </c>
      <c r="N575" s="436">
        <f>J575</f>
        <v>174230.12880000001</v>
      </c>
      <c r="O575" s="434" t="s">
        <v>181</v>
      </c>
      <c r="P575" s="435"/>
      <c r="Q575" s="434" t="s">
        <v>181</v>
      </c>
      <c r="R575" s="435"/>
      <c r="S575" s="434" t="s">
        <v>181</v>
      </c>
      <c r="T575" s="435"/>
      <c r="U575" s="480" t="s">
        <v>181</v>
      </c>
      <c r="V575" s="479"/>
      <c r="W575" s="466" t="s">
        <v>181</v>
      </c>
      <c r="X575" s="467"/>
      <c r="Y575" s="466" t="s">
        <v>180</v>
      </c>
      <c r="Z575" s="465"/>
      <c r="AA575" s="791" t="s">
        <v>886</v>
      </c>
      <c r="AB575" s="791" t="s">
        <v>886</v>
      </c>
      <c r="AC575" s="791" t="s">
        <v>886</v>
      </c>
      <c r="AD575" s="791" t="s">
        <v>886</v>
      </c>
      <c r="AE575" s="791" t="s">
        <v>886</v>
      </c>
      <c r="AF575" s="791" t="s">
        <v>110</v>
      </c>
    </row>
    <row r="576" spans="1:32" s="404" customFormat="1" ht="15" customHeight="1" x14ac:dyDescent="0.2">
      <c r="A576" s="402"/>
      <c r="B576" s="824"/>
      <c r="C576" s="825"/>
      <c r="D576" s="792"/>
      <c r="E576" s="829"/>
      <c r="F576" s="832"/>
      <c r="G576" s="835"/>
      <c r="H576" s="829"/>
      <c r="I576" s="416" t="s">
        <v>179</v>
      </c>
      <c r="J576" s="432"/>
      <c r="K576" s="416" t="s">
        <v>177</v>
      </c>
      <c r="L576" s="415"/>
      <c r="M576" s="416" t="s">
        <v>176</v>
      </c>
      <c r="N576" s="428">
        <f>N575</f>
        <v>174230.12880000001</v>
      </c>
      <c r="O576" s="416" t="s">
        <v>175</v>
      </c>
      <c r="P576" s="426"/>
      <c r="Q576" s="416" t="s">
        <v>175</v>
      </c>
      <c r="R576" s="426"/>
      <c r="S576" s="416" t="s">
        <v>175</v>
      </c>
      <c r="T576" s="426"/>
      <c r="U576" s="478" t="s">
        <v>175</v>
      </c>
      <c r="V576" s="477"/>
      <c r="W576" s="463" t="s">
        <v>175</v>
      </c>
      <c r="X576" s="462"/>
      <c r="Y576" s="463" t="s">
        <v>174</v>
      </c>
      <c r="Z576" s="464"/>
      <c r="AA576" s="792"/>
      <c r="AB576" s="792"/>
      <c r="AC576" s="792"/>
      <c r="AD576" s="792"/>
      <c r="AE576" s="792"/>
      <c r="AF576" s="792"/>
    </row>
    <row r="577" spans="1:32" s="404" customFormat="1" x14ac:dyDescent="0.2">
      <c r="A577" s="402"/>
      <c r="B577" s="824"/>
      <c r="C577" s="825"/>
      <c r="D577" s="792"/>
      <c r="E577" s="829"/>
      <c r="F577" s="832"/>
      <c r="G577" s="835"/>
      <c r="H577" s="829"/>
      <c r="I577" s="416" t="s">
        <v>173</v>
      </c>
      <c r="J577" s="429"/>
      <c r="K577" s="416" t="s">
        <v>171</v>
      </c>
      <c r="L577" s="427"/>
      <c r="M577" s="416" t="s">
        <v>170</v>
      </c>
      <c r="N577" s="428"/>
      <c r="O577" s="416" t="s">
        <v>169</v>
      </c>
      <c r="P577" s="426"/>
      <c r="Q577" s="416" t="s">
        <v>169</v>
      </c>
      <c r="R577" s="426"/>
      <c r="S577" s="416" t="s">
        <v>169</v>
      </c>
      <c r="T577" s="426"/>
      <c r="U577" s="478" t="s">
        <v>169</v>
      </c>
      <c r="V577" s="477"/>
      <c r="W577" s="463" t="s">
        <v>169</v>
      </c>
      <c r="X577" s="462"/>
      <c r="Y577" s="781"/>
      <c r="Z577" s="782"/>
      <c r="AA577" s="792"/>
      <c r="AB577" s="792"/>
      <c r="AC577" s="792"/>
      <c r="AD577" s="792"/>
      <c r="AE577" s="792"/>
      <c r="AF577" s="792"/>
    </row>
    <row r="578" spans="1:32" s="404" customFormat="1" ht="15" customHeight="1" x14ac:dyDescent="0.2">
      <c r="A578" s="402"/>
      <c r="B578" s="824"/>
      <c r="C578" s="825"/>
      <c r="D578" s="792"/>
      <c r="E578" s="829"/>
      <c r="F578" s="832"/>
      <c r="G578" s="835"/>
      <c r="H578" s="829"/>
      <c r="I578" s="416" t="s">
        <v>168</v>
      </c>
      <c r="J578" s="427"/>
      <c r="K578" s="416" t="s">
        <v>167</v>
      </c>
      <c r="L578" s="427"/>
      <c r="M578" s="816"/>
      <c r="N578" s="817"/>
      <c r="O578" s="416" t="s">
        <v>166</v>
      </c>
      <c r="P578" s="426">
        <f>IF(P576="",P577-P575,P577-P576)</f>
        <v>0</v>
      </c>
      <c r="Q578" s="416" t="s">
        <v>166</v>
      </c>
      <c r="R578" s="426">
        <f>IF(R576="",R577-R575,R577-R576)</f>
        <v>0</v>
      </c>
      <c r="S578" s="416" t="s">
        <v>166</v>
      </c>
      <c r="T578" s="426">
        <f>IF(T576="",T577-T575,T577-T576)</f>
        <v>0</v>
      </c>
      <c r="U578" s="478" t="s">
        <v>166</v>
      </c>
      <c r="V578" s="477">
        <f>IF(V576="",V577-V575,V577-V576)</f>
        <v>0</v>
      </c>
      <c r="W578" s="463" t="s">
        <v>166</v>
      </c>
      <c r="X578" s="462">
        <f>IF(X576="",X577-X575,X577-X576)</f>
        <v>0</v>
      </c>
      <c r="Y578" s="781"/>
      <c r="Z578" s="782"/>
      <c r="AA578" s="792"/>
      <c r="AB578" s="792"/>
      <c r="AC578" s="792"/>
      <c r="AD578" s="792"/>
      <c r="AE578" s="792"/>
      <c r="AF578" s="792"/>
    </row>
    <row r="579" spans="1:32" s="404" customFormat="1" ht="15" customHeight="1" x14ac:dyDescent="0.2">
      <c r="A579" s="402"/>
      <c r="B579" s="824"/>
      <c r="C579" s="825"/>
      <c r="D579" s="792"/>
      <c r="E579" s="829"/>
      <c r="F579" s="832"/>
      <c r="G579" s="835"/>
      <c r="H579" s="829"/>
      <c r="I579" s="416" t="s">
        <v>165</v>
      </c>
      <c r="J579" s="415"/>
      <c r="K579" s="416" t="s">
        <v>164</v>
      </c>
      <c r="L579" s="415"/>
      <c r="M579" s="816"/>
      <c r="N579" s="817"/>
      <c r="O579" s="816"/>
      <c r="P579" s="817"/>
      <c r="Q579" s="816"/>
      <c r="R579" s="817"/>
      <c r="S579" s="816"/>
      <c r="T579" s="817"/>
      <c r="U579" s="857"/>
      <c r="V579" s="858"/>
      <c r="W579" s="781"/>
      <c r="X579" s="782"/>
      <c r="Y579" s="781"/>
      <c r="Z579" s="782"/>
      <c r="AA579" s="792"/>
      <c r="AB579" s="792"/>
      <c r="AC579" s="792"/>
      <c r="AD579" s="792"/>
      <c r="AE579" s="792"/>
      <c r="AF579" s="792"/>
    </row>
    <row r="580" spans="1:32" s="404" customFormat="1" ht="15" customHeight="1" x14ac:dyDescent="0.2">
      <c r="A580" s="402"/>
      <c r="B580" s="826"/>
      <c r="C580" s="827"/>
      <c r="D580" s="793"/>
      <c r="E580" s="830"/>
      <c r="F580" s="833"/>
      <c r="G580" s="836"/>
      <c r="H580" s="830"/>
      <c r="I580" s="406" t="s">
        <v>158</v>
      </c>
      <c r="J580" s="451"/>
      <c r="K580" s="820"/>
      <c r="L580" s="821"/>
      <c r="M580" s="818"/>
      <c r="N580" s="819"/>
      <c r="O580" s="818"/>
      <c r="P580" s="819"/>
      <c r="Q580" s="818"/>
      <c r="R580" s="819"/>
      <c r="S580" s="818"/>
      <c r="T580" s="819"/>
      <c r="U580" s="859"/>
      <c r="V580" s="860"/>
      <c r="W580" s="783"/>
      <c r="X580" s="784"/>
      <c r="Y580" s="783"/>
      <c r="Z580" s="784"/>
      <c r="AA580" s="793"/>
      <c r="AB580" s="793"/>
      <c r="AC580" s="793"/>
      <c r="AD580" s="793"/>
      <c r="AE580" s="793"/>
      <c r="AF580" s="793"/>
    </row>
    <row r="581" spans="1:32" s="404" customFormat="1" ht="12.75" customHeight="1" x14ac:dyDescent="0.2">
      <c r="A581" s="402"/>
      <c r="B581" s="822" t="s">
        <v>884</v>
      </c>
      <c r="C581" s="823"/>
      <c r="D581" s="791" t="s">
        <v>280</v>
      </c>
      <c r="E581" s="828" t="s">
        <v>325</v>
      </c>
      <c r="F581" s="831">
        <v>5.57</v>
      </c>
      <c r="G581" s="834" t="s">
        <v>218</v>
      </c>
      <c r="H581" s="828" t="s">
        <v>324</v>
      </c>
      <c r="I581" s="434" t="s">
        <v>184</v>
      </c>
      <c r="J581" s="438">
        <v>155394.43919999999</v>
      </c>
      <c r="K581" s="434" t="s">
        <v>183</v>
      </c>
      <c r="L581" s="437"/>
      <c r="M581" s="434" t="s">
        <v>182</v>
      </c>
      <c r="N581" s="436">
        <f>J581</f>
        <v>155394.43919999999</v>
      </c>
      <c r="O581" s="434" t="s">
        <v>181</v>
      </c>
      <c r="P581" s="435"/>
      <c r="Q581" s="434" t="s">
        <v>181</v>
      </c>
      <c r="R581" s="435"/>
      <c r="S581" s="434" t="s">
        <v>181</v>
      </c>
      <c r="T581" s="435"/>
      <c r="U581" s="480" t="s">
        <v>181</v>
      </c>
      <c r="V581" s="479"/>
      <c r="W581" s="466" t="s">
        <v>181</v>
      </c>
      <c r="X581" s="467"/>
      <c r="Y581" s="466" t="s">
        <v>180</v>
      </c>
      <c r="Z581" s="465"/>
      <c r="AA581" s="791" t="s">
        <v>110</v>
      </c>
      <c r="AB581" s="791" t="s">
        <v>883</v>
      </c>
      <c r="AC581" s="791" t="s">
        <v>883</v>
      </c>
      <c r="AD581" s="791" t="s">
        <v>883</v>
      </c>
      <c r="AE581" s="791" t="s">
        <v>883</v>
      </c>
      <c r="AF581" s="791" t="s">
        <v>110</v>
      </c>
    </row>
    <row r="582" spans="1:32" s="404" customFormat="1" ht="15" customHeight="1" x14ac:dyDescent="0.2">
      <c r="A582" s="402"/>
      <c r="B582" s="824"/>
      <c r="C582" s="825"/>
      <c r="D582" s="792"/>
      <c r="E582" s="829"/>
      <c r="F582" s="832"/>
      <c r="G582" s="835"/>
      <c r="H582" s="829"/>
      <c r="I582" s="416" t="s">
        <v>179</v>
      </c>
      <c r="J582" s="432"/>
      <c r="K582" s="416" t="s">
        <v>177</v>
      </c>
      <c r="L582" s="415"/>
      <c r="M582" s="416" t="s">
        <v>176</v>
      </c>
      <c r="N582" s="428">
        <f>N581</f>
        <v>155394.43919999999</v>
      </c>
      <c r="O582" s="416" t="s">
        <v>175</v>
      </c>
      <c r="P582" s="426"/>
      <c r="Q582" s="416" t="s">
        <v>175</v>
      </c>
      <c r="R582" s="426"/>
      <c r="S582" s="416" t="s">
        <v>175</v>
      </c>
      <c r="T582" s="426"/>
      <c r="U582" s="478" t="s">
        <v>175</v>
      </c>
      <c r="V582" s="477"/>
      <c r="W582" s="463" t="s">
        <v>175</v>
      </c>
      <c r="X582" s="462"/>
      <c r="Y582" s="463" t="s">
        <v>174</v>
      </c>
      <c r="Z582" s="464"/>
      <c r="AA582" s="792"/>
      <c r="AB582" s="792"/>
      <c r="AC582" s="792"/>
      <c r="AD582" s="792"/>
      <c r="AE582" s="792"/>
      <c r="AF582" s="792"/>
    </row>
    <row r="583" spans="1:32" s="404" customFormat="1" x14ac:dyDescent="0.2">
      <c r="A583" s="402"/>
      <c r="B583" s="824"/>
      <c r="C583" s="825"/>
      <c r="D583" s="792"/>
      <c r="E583" s="829"/>
      <c r="F583" s="832"/>
      <c r="G583" s="835"/>
      <c r="H583" s="829"/>
      <c r="I583" s="416" t="s">
        <v>173</v>
      </c>
      <c r="J583" s="429"/>
      <c r="K583" s="416" t="s">
        <v>171</v>
      </c>
      <c r="L583" s="427"/>
      <c r="M583" s="416" t="s">
        <v>170</v>
      </c>
      <c r="N583" s="428"/>
      <c r="O583" s="416" t="s">
        <v>169</v>
      </c>
      <c r="P583" s="426"/>
      <c r="Q583" s="416" t="s">
        <v>169</v>
      </c>
      <c r="R583" s="426"/>
      <c r="S583" s="416" t="s">
        <v>169</v>
      </c>
      <c r="T583" s="426"/>
      <c r="U583" s="478" t="s">
        <v>169</v>
      </c>
      <c r="V583" s="477"/>
      <c r="W583" s="463" t="s">
        <v>169</v>
      </c>
      <c r="X583" s="462"/>
      <c r="Y583" s="781"/>
      <c r="Z583" s="782"/>
      <c r="AA583" s="792"/>
      <c r="AB583" s="792"/>
      <c r="AC583" s="792"/>
      <c r="AD583" s="792"/>
      <c r="AE583" s="792"/>
      <c r="AF583" s="792"/>
    </row>
    <row r="584" spans="1:32" s="404" customFormat="1" ht="15" customHeight="1" x14ac:dyDescent="0.2">
      <c r="A584" s="402"/>
      <c r="B584" s="824"/>
      <c r="C584" s="825"/>
      <c r="D584" s="792"/>
      <c r="E584" s="829"/>
      <c r="F584" s="832"/>
      <c r="G584" s="835"/>
      <c r="H584" s="829"/>
      <c r="I584" s="416" t="s">
        <v>168</v>
      </c>
      <c r="J584" s="427"/>
      <c r="K584" s="416" t="s">
        <v>167</v>
      </c>
      <c r="L584" s="427"/>
      <c r="M584" s="816"/>
      <c r="N584" s="817"/>
      <c r="O584" s="416" t="s">
        <v>166</v>
      </c>
      <c r="P584" s="426">
        <f>IF(P582="",P583-P581,P583-P582)</f>
        <v>0</v>
      </c>
      <c r="Q584" s="416" t="s">
        <v>166</v>
      </c>
      <c r="R584" s="426">
        <f>IF(R582="",R583-R581,R583-R582)</f>
        <v>0</v>
      </c>
      <c r="S584" s="416" t="s">
        <v>166</v>
      </c>
      <c r="T584" s="426">
        <f>IF(T582="",T583-T581,T583-T582)</f>
        <v>0</v>
      </c>
      <c r="U584" s="478" t="s">
        <v>166</v>
      </c>
      <c r="V584" s="477">
        <f>IF(V582="",V583-V581,V583-V582)</f>
        <v>0</v>
      </c>
      <c r="W584" s="463" t="s">
        <v>166</v>
      </c>
      <c r="X584" s="462">
        <v>0</v>
      </c>
      <c r="Y584" s="781"/>
      <c r="Z584" s="782"/>
      <c r="AA584" s="792"/>
      <c r="AB584" s="792"/>
      <c r="AC584" s="792"/>
      <c r="AD584" s="792"/>
      <c r="AE584" s="792"/>
      <c r="AF584" s="792"/>
    </row>
    <row r="585" spans="1:32" s="404" customFormat="1" ht="15" customHeight="1" x14ac:dyDescent="0.2">
      <c r="A585" s="402"/>
      <c r="B585" s="824"/>
      <c r="C585" s="825"/>
      <c r="D585" s="792"/>
      <c r="E585" s="829"/>
      <c r="F585" s="832"/>
      <c r="G585" s="835"/>
      <c r="H585" s="829"/>
      <c r="I585" s="416" t="s">
        <v>165</v>
      </c>
      <c r="J585" s="415"/>
      <c r="K585" s="416" t="s">
        <v>164</v>
      </c>
      <c r="L585" s="415"/>
      <c r="M585" s="816"/>
      <c r="N585" s="817"/>
      <c r="O585" s="816"/>
      <c r="P585" s="817"/>
      <c r="Q585" s="816"/>
      <c r="R585" s="817"/>
      <c r="S585" s="816"/>
      <c r="T585" s="817"/>
      <c r="U585" s="857"/>
      <c r="V585" s="858"/>
      <c r="W585" s="781"/>
      <c r="X585" s="782"/>
      <c r="Y585" s="781"/>
      <c r="Z585" s="782"/>
      <c r="AA585" s="792"/>
      <c r="AB585" s="792"/>
      <c r="AC585" s="792"/>
      <c r="AD585" s="792"/>
      <c r="AE585" s="792"/>
      <c r="AF585" s="792"/>
    </row>
    <row r="586" spans="1:32" s="404" customFormat="1" ht="15" customHeight="1" x14ac:dyDescent="0.2">
      <c r="A586" s="402"/>
      <c r="B586" s="826"/>
      <c r="C586" s="827"/>
      <c r="D586" s="793"/>
      <c r="E586" s="830"/>
      <c r="F586" s="833"/>
      <c r="G586" s="836"/>
      <c r="H586" s="830"/>
      <c r="I586" s="406" t="s">
        <v>158</v>
      </c>
      <c r="J586" s="451"/>
      <c r="K586" s="820"/>
      <c r="L586" s="821"/>
      <c r="M586" s="818"/>
      <c r="N586" s="819"/>
      <c r="O586" s="818"/>
      <c r="P586" s="819"/>
      <c r="Q586" s="818"/>
      <c r="R586" s="819"/>
      <c r="S586" s="818"/>
      <c r="T586" s="819"/>
      <c r="U586" s="859"/>
      <c r="V586" s="860"/>
      <c r="W586" s="783"/>
      <c r="X586" s="784"/>
      <c r="Y586" s="783"/>
      <c r="Z586" s="784"/>
      <c r="AA586" s="793"/>
      <c r="AB586" s="793"/>
      <c r="AC586" s="793"/>
      <c r="AD586" s="793"/>
      <c r="AE586" s="793"/>
      <c r="AF586" s="793"/>
    </row>
    <row r="587" spans="1:32" s="404" customFormat="1" ht="12.75" customHeight="1" x14ac:dyDescent="0.2">
      <c r="A587" s="402"/>
      <c r="B587" s="822" t="s">
        <v>880</v>
      </c>
      <c r="C587" s="823"/>
      <c r="D587" s="791" t="s">
        <v>280</v>
      </c>
      <c r="E587" s="828" t="s">
        <v>325</v>
      </c>
      <c r="F587" s="831">
        <v>6.93</v>
      </c>
      <c r="G587" s="834" t="s">
        <v>218</v>
      </c>
      <c r="H587" s="828" t="s">
        <v>324</v>
      </c>
      <c r="I587" s="434" t="s">
        <v>184</v>
      </c>
      <c r="J587" s="438">
        <v>296662.11119999998</v>
      </c>
      <c r="K587" s="434" t="s">
        <v>183</v>
      </c>
      <c r="L587" s="437"/>
      <c r="M587" s="434" t="s">
        <v>182</v>
      </c>
      <c r="N587" s="436">
        <f>J587</f>
        <v>296662.11119999998</v>
      </c>
      <c r="O587" s="434" t="s">
        <v>181</v>
      </c>
      <c r="P587" s="435"/>
      <c r="Q587" s="434" t="s">
        <v>181</v>
      </c>
      <c r="R587" s="435"/>
      <c r="S587" s="434" t="s">
        <v>181</v>
      </c>
      <c r="T587" s="435"/>
      <c r="U587" s="480" t="s">
        <v>181</v>
      </c>
      <c r="V587" s="479"/>
      <c r="W587" s="466" t="s">
        <v>181</v>
      </c>
      <c r="X587" s="467"/>
      <c r="Y587" s="466" t="s">
        <v>180</v>
      </c>
      <c r="Z587" s="465"/>
      <c r="AA587" s="791" t="s">
        <v>110</v>
      </c>
      <c r="AB587" s="791" t="s">
        <v>879</v>
      </c>
      <c r="AC587" s="791" t="s">
        <v>879</v>
      </c>
      <c r="AD587" s="791" t="s">
        <v>879</v>
      </c>
      <c r="AE587" s="791" t="s">
        <v>879</v>
      </c>
      <c r="AF587" s="791" t="s">
        <v>110</v>
      </c>
    </row>
    <row r="588" spans="1:32" s="404" customFormat="1" ht="15" customHeight="1" x14ac:dyDescent="0.2">
      <c r="A588" s="402"/>
      <c r="B588" s="824"/>
      <c r="C588" s="825"/>
      <c r="D588" s="792"/>
      <c r="E588" s="829"/>
      <c r="F588" s="832"/>
      <c r="G588" s="835"/>
      <c r="H588" s="829"/>
      <c r="I588" s="416" t="s">
        <v>179</v>
      </c>
      <c r="J588" s="432"/>
      <c r="K588" s="416" t="s">
        <v>177</v>
      </c>
      <c r="L588" s="415"/>
      <c r="M588" s="416" t="s">
        <v>176</v>
      </c>
      <c r="N588" s="428">
        <f>N587</f>
        <v>296662.11119999998</v>
      </c>
      <c r="O588" s="416" t="s">
        <v>175</v>
      </c>
      <c r="P588" s="426"/>
      <c r="Q588" s="416" t="s">
        <v>175</v>
      </c>
      <c r="R588" s="426"/>
      <c r="S588" s="416" t="s">
        <v>175</v>
      </c>
      <c r="T588" s="426"/>
      <c r="U588" s="478" t="s">
        <v>175</v>
      </c>
      <c r="V588" s="477"/>
      <c r="W588" s="463" t="s">
        <v>175</v>
      </c>
      <c r="X588" s="462"/>
      <c r="Y588" s="463" t="s">
        <v>174</v>
      </c>
      <c r="Z588" s="464"/>
      <c r="AA588" s="792"/>
      <c r="AB588" s="792"/>
      <c r="AC588" s="792"/>
      <c r="AD588" s="792"/>
      <c r="AE588" s="792"/>
      <c r="AF588" s="792"/>
    </row>
    <row r="589" spans="1:32" s="404" customFormat="1" x14ac:dyDescent="0.2">
      <c r="A589" s="402"/>
      <c r="B589" s="824"/>
      <c r="C589" s="825"/>
      <c r="D589" s="792"/>
      <c r="E589" s="829"/>
      <c r="F589" s="832"/>
      <c r="G589" s="835"/>
      <c r="H589" s="829"/>
      <c r="I589" s="416" t="s">
        <v>173</v>
      </c>
      <c r="J589" s="429"/>
      <c r="K589" s="416" t="s">
        <v>171</v>
      </c>
      <c r="L589" s="427"/>
      <c r="M589" s="416" t="s">
        <v>170</v>
      </c>
      <c r="N589" s="428"/>
      <c r="O589" s="416" t="s">
        <v>169</v>
      </c>
      <c r="P589" s="426"/>
      <c r="Q589" s="416" t="s">
        <v>169</v>
      </c>
      <c r="R589" s="426"/>
      <c r="S589" s="416" t="s">
        <v>169</v>
      </c>
      <c r="T589" s="426"/>
      <c r="U589" s="478" t="s">
        <v>169</v>
      </c>
      <c r="V589" s="477"/>
      <c r="W589" s="463" t="s">
        <v>169</v>
      </c>
      <c r="X589" s="462"/>
      <c r="Y589" s="781"/>
      <c r="Z589" s="782"/>
      <c r="AA589" s="792"/>
      <c r="AB589" s="792"/>
      <c r="AC589" s="792"/>
      <c r="AD589" s="792"/>
      <c r="AE589" s="792"/>
      <c r="AF589" s="792"/>
    </row>
    <row r="590" spans="1:32" s="404" customFormat="1" ht="15" customHeight="1" x14ac:dyDescent="0.2">
      <c r="A590" s="402"/>
      <c r="B590" s="824"/>
      <c r="C590" s="825"/>
      <c r="D590" s="792"/>
      <c r="E590" s="829"/>
      <c r="F590" s="832"/>
      <c r="G590" s="835"/>
      <c r="H590" s="829"/>
      <c r="I590" s="416" t="s">
        <v>168</v>
      </c>
      <c r="J590" s="427"/>
      <c r="K590" s="416" t="s">
        <v>167</v>
      </c>
      <c r="L590" s="427"/>
      <c r="M590" s="816"/>
      <c r="N590" s="817"/>
      <c r="O590" s="416" t="s">
        <v>166</v>
      </c>
      <c r="P590" s="426">
        <f>IF(P588="",P589-P587,P589-P588)</f>
        <v>0</v>
      </c>
      <c r="Q590" s="416" t="s">
        <v>166</v>
      </c>
      <c r="R590" s="426">
        <f>IF(R588="",R589-R587,R589-R588)</f>
        <v>0</v>
      </c>
      <c r="S590" s="416" t="s">
        <v>166</v>
      </c>
      <c r="T590" s="426">
        <f>IF(T588="",T589-T587,T589-T588)</f>
        <v>0</v>
      </c>
      <c r="U590" s="478" t="s">
        <v>166</v>
      </c>
      <c r="V590" s="477">
        <f>IF(V588="",V589-V587,V589-V588)</f>
        <v>0</v>
      </c>
      <c r="W590" s="463" t="s">
        <v>166</v>
      </c>
      <c r="X590" s="462">
        <v>0</v>
      </c>
      <c r="Y590" s="781"/>
      <c r="Z590" s="782"/>
      <c r="AA590" s="792"/>
      <c r="AB590" s="792"/>
      <c r="AC590" s="792"/>
      <c r="AD590" s="792"/>
      <c r="AE590" s="792"/>
      <c r="AF590" s="792"/>
    </row>
    <row r="591" spans="1:32" s="404" customFormat="1" ht="15" customHeight="1" x14ac:dyDescent="0.2">
      <c r="A591" s="402"/>
      <c r="B591" s="824"/>
      <c r="C591" s="825"/>
      <c r="D591" s="792"/>
      <c r="E591" s="829"/>
      <c r="F591" s="832"/>
      <c r="G591" s="835"/>
      <c r="H591" s="829"/>
      <c r="I591" s="416" t="s">
        <v>165</v>
      </c>
      <c r="J591" s="415"/>
      <c r="K591" s="416" t="s">
        <v>164</v>
      </c>
      <c r="L591" s="415"/>
      <c r="M591" s="816"/>
      <c r="N591" s="817"/>
      <c r="O591" s="816"/>
      <c r="P591" s="817"/>
      <c r="Q591" s="816"/>
      <c r="R591" s="817"/>
      <c r="S591" s="816"/>
      <c r="T591" s="817"/>
      <c r="U591" s="857"/>
      <c r="V591" s="858"/>
      <c r="W591" s="781"/>
      <c r="X591" s="782"/>
      <c r="Y591" s="781"/>
      <c r="Z591" s="782"/>
      <c r="AA591" s="792"/>
      <c r="AB591" s="792"/>
      <c r="AC591" s="792"/>
      <c r="AD591" s="792"/>
      <c r="AE591" s="792"/>
      <c r="AF591" s="792"/>
    </row>
    <row r="592" spans="1:32" s="404" customFormat="1" ht="15" customHeight="1" x14ac:dyDescent="0.2">
      <c r="A592" s="402"/>
      <c r="B592" s="826"/>
      <c r="C592" s="827"/>
      <c r="D592" s="793"/>
      <c r="E592" s="830"/>
      <c r="F592" s="833"/>
      <c r="G592" s="836"/>
      <c r="H592" s="830"/>
      <c r="I592" s="406" t="s">
        <v>158</v>
      </c>
      <c r="J592" s="451"/>
      <c r="K592" s="820"/>
      <c r="L592" s="821"/>
      <c r="M592" s="818"/>
      <c r="N592" s="819"/>
      <c r="O592" s="818"/>
      <c r="P592" s="819"/>
      <c r="Q592" s="818"/>
      <c r="R592" s="819"/>
      <c r="S592" s="818"/>
      <c r="T592" s="819"/>
      <c r="U592" s="859"/>
      <c r="V592" s="860"/>
      <c r="W592" s="783"/>
      <c r="X592" s="784"/>
      <c r="Y592" s="783"/>
      <c r="Z592" s="784"/>
      <c r="AA592" s="793"/>
      <c r="AB592" s="793"/>
      <c r="AC592" s="793"/>
      <c r="AD592" s="793"/>
      <c r="AE592" s="793"/>
      <c r="AF592" s="793"/>
    </row>
    <row r="593" spans="1:32" s="404" customFormat="1" ht="12.75" customHeight="1" x14ac:dyDescent="0.2">
      <c r="A593" s="402"/>
      <c r="B593" s="822" t="s">
        <v>877</v>
      </c>
      <c r="C593" s="823"/>
      <c r="D593" s="791" t="s">
        <v>280</v>
      </c>
      <c r="E593" s="828" t="s">
        <v>325</v>
      </c>
      <c r="F593" s="831">
        <v>7.26</v>
      </c>
      <c r="G593" s="834" t="s">
        <v>218</v>
      </c>
      <c r="H593" s="828" t="s">
        <v>324</v>
      </c>
      <c r="I593" s="434" t="s">
        <v>184</v>
      </c>
      <c r="J593" s="438">
        <v>96532.909199999995</v>
      </c>
      <c r="K593" s="434" t="s">
        <v>183</v>
      </c>
      <c r="L593" s="437"/>
      <c r="M593" s="434" t="s">
        <v>182</v>
      </c>
      <c r="N593" s="436">
        <f>J593</f>
        <v>96532.909199999995</v>
      </c>
      <c r="O593" s="434" t="s">
        <v>181</v>
      </c>
      <c r="P593" s="435"/>
      <c r="Q593" s="434" t="s">
        <v>181</v>
      </c>
      <c r="R593" s="435"/>
      <c r="S593" s="434" t="s">
        <v>181</v>
      </c>
      <c r="T593" s="435"/>
      <c r="U593" s="480" t="s">
        <v>181</v>
      </c>
      <c r="V593" s="479"/>
      <c r="W593" s="466" t="s">
        <v>181</v>
      </c>
      <c r="X593" s="467"/>
      <c r="Y593" s="466" t="s">
        <v>180</v>
      </c>
      <c r="Z593" s="465"/>
      <c r="AA593" s="791" t="s">
        <v>874</v>
      </c>
      <c r="AB593" s="791" t="s">
        <v>874</v>
      </c>
      <c r="AC593" s="791" t="s">
        <v>874</v>
      </c>
      <c r="AD593" s="791" t="s">
        <v>874</v>
      </c>
      <c r="AE593" s="791" t="s">
        <v>874</v>
      </c>
      <c r="AF593" s="791" t="s">
        <v>110</v>
      </c>
    </row>
    <row r="594" spans="1:32" s="404" customFormat="1" ht="15" customHeight="1" x14ac:dyDescent="0.2">
      <c r="A594" s="402"/>
      <c r="B594" s="824"/>
      <c r="C594" s="825"/>
      <c r="D594" s="792"/>
      <c r="E594" s="829"/>
      <c r="F594" s="832"/>
      <c r="G594" s="835"/>
      <c r="H594" s="829"/>
      <c r="I594" s="416" t="s">
        <v>179</v>
      </c>
      <c r="J594" s="432"/>
      <c r="K594" s="416" t="s">
        <v>177</v>
      </c>
      <c r="L594" s="415"/>
      <c r="M594" s="416" t="s">
        <v>176</v>
      </c>
      <c r="N594" s="428">
        <f>N593</f>
        <v>96532.909199999995</v>
      </c>
      <c r="O594" s="416" t="s">
        <v>175</v>
      </c>
      <c r="P594" s="426"/>
      <c r="Q594" s="416" t="s">
        <v>175</v>
      </c>
      <c r="R594" s="426"/>
      <c r="S594" s="416" t="s">
        <v>175</v>
      </c>
      <c r="T594" s="426"/>
      <c r="U594" s="478" t="s">
        <v>175</v>
      </c>
      <c r="V594" s="477"/>
      <c r="W594" s="463" t="s">
        <v>175</v>
      </c>
      <c r="X594" s="462"/>
      <c r="Y594" s="463" t="s">
        <v>174</v>
      </c>
      <c r="Z594" s="464"/>
      <c r="AA594" s="792"/>
      <c r="AB594" s="792"/>
      <c r="AC594" s="792"/>
      <c r="AD594" s="792"/>
      <c r="AE594" s="792"/>
      <c r="AF594" s="792"/>
    </row>
    <row r="595" spans="1:32" s="404" customFormat="1" x14ac:dyDescent="0.2">
      <c r="A595" s="402"/>
      <c r="B595" s="824"/>
      <c r="C595" s="825"/>
      <c r="D595" s="792"/>
      <c r="E595" s="829"/>
      <c r="F595" s="832"/>
      <c r="G595" s="835"/>
      <c r="H595" s="829"/>
      <c r="I595" s="416" t="s">
        <v>173</v>
      </c>
      <c r="J595" s="429"/>
      <c r="K595" s="416" t="s">
        <v>171</v>
      </c>
      <c r="L595" s="427"/>
      <c r="M595" s="416" t="s">
        <v>170</v>
      </c>
      <c r="N595" s="428"/>
      <c r="O595" s="416" t="s">
        <v>169</v>
      </c>
      <c r="P595" s="426"/>
      <c r="Q595" s="416" t="s">
        <v>169</v>
      </c>
      <c r="R595" s="426"/>
      <c r="S595" s="416" t="s">
        <v>169</v>
      </c>
      <c r="T595" s="426"/>
      <c r="U595" s="478" t="s">
        <v>169</v>
      </c>
      <c r="V595" s="477"/>
      <c r="W595" s="463" t="s">
        <v>169</v>
      </c>
      <c r="X595" s="462"/>
      <c r="Y595" s="781"/>
      <c r="Z595" s="782"/>
      <c r="AA595" s="792"/>
      <c r="AB595" s="792"/>
      <c r="AC595" s="792"/>
      <c r="AD595" s="792"/>
      <c r="AE595" s="792"/>
      <c r="AF595" s="792"/>
    </row>
    <row r="596" spans="1:32" s="404" customFormat="1" ht="15" customHeight="1" x14ac:dyDescent="0.2">
      <c r="A596" s="402"/>
      <c r="B596" s="824"/>
      <c r="C596" s="825"/>
      <c r="D596" s="792"/>
      <c r="E596" s="829"/>
      <c r="F596" s="832"/>
      <c r="G596" s="835"/>
      <c r="H596" s="829"/>
      <c r="I596" s="416" t="s">
        <v>168</v>
      </c>
      <c r="J596" s="427"/>
      <c r="K596" s="416" t="s">
        <v>167</v>
      </c>
      <c r="L596" s="427"/>
      <c r="M596" s="816"/>
      <c r="N596" s="817"/>
      <c r="O596" s="416" t="s">
        <v>166</v>
      </c>
      <c r="P596" s="426">
        <f>IF(P594="",P595-P593,P595-P594)</f>
        <v>0</v>
      </c>
      <c r="Q596" s="416" t="s">
        <v>166</v>
      </c>
      <c r="R596" s="426">
        <f>IF(R594="",R595-R593,R595-R594)</f>
        <v>0</v>
      </c>
      <c r="S596" s="416" t="s">
        <v>166</v>
      </c>
      <c r="T596" s="426">
        <f>IF(T594="",T595-T593,T595-T594)</f>
        <v>0</v>
      </c>
      <c r="U596" s="478" t="s">
        <v>166</v>
      </c>
      <c r="V596" s="477">
        <f>IF(V594="",V595-V593,V595-V594)</f>
        <v>0</v>
      </c>
      <c r="W596" s="463" t="s">
        <v>166</v>
      </c>
      <c r="X596" s="462">
        <f>IF(X594="",X595-X593,X595-X594)</f>
        <v>0</v>
      </c>
      <c r="Y596" s="781"/>
      <c r="Z596" s="782"/>
      <c r="AA596" s="792"/>
      <c r="AB596" s="792"/>
      <c r="AC596" s="792"/>
      <c r="AD596" s="792"/>
      <c r="AE596" s="792"/>
      <c r="AF596" s="792"/>
    </row>
    <row r="597" spans="1:32" s="404" customFormat="1" ht="15" customHeight="1" x14ac:dyDescent="0.2">
      <c r="A597" s="402"/>
      <c r="B597" s="824"/>
      <c r="C597" s="825"/>
      <c r="D597" s="792"/>
      <c r="E597" s="829"/>
      <c r="F597" s="832"/>
      <c r="G597" s="835"/>
      <c r="H597" s="829"/>
      <c r="I597" s="416" t="s">
        <v>165</v>
      </c>
      <c r="J597" s="415"/>
      <c r="K597" s="416" t="s">
        <v>164</v>
      </c>
      <c r="L597" s="415"/>
      <c r="M597" s="816"/>
      <c r="N597" s="817"/>
      <c r="O597" s="816"/>
      <c r="P597" s="817"/>
      <c r="Q597" s="816"/>
      <c r="R597" s="817"/>
      <c r="S597" s="816"/>
      <c r="T597" s="817"/>
      <c r="U597" s="857"/>
      <c r="V597" s="858"/>
      <c r="W597" s="781"/>
      <c r="X597" s="782"/>
      <c r="Y597" s="781"/>
      <c r="Z597" s="782"/>
      <c r="AA597" s="792"/>
      <c r="AB597" s="792"/>
      <c r="AC597" s="792"/>
      <c r="AD597" s="792"/>
      <c r="AE597" s="792"/>
      <c r="AF597" s="792"/>
    </row>
    <row r="598" spans="1:32" s="404" customFormat="1" ht="15" customHeight="1" x14ac:dyDescent="0.2">
      <c r="A598" s="402"/>
      <c r="B598" s="826"/>
      <c r="C598" s="827"/>
      <c r="D598" s="793"/>
      <c r="E598" s="830"/>
      <c r="F598" s="833"/>
      <c r="G598" s="836"/>
      <c r="H598" s="830"/>
      <c r="I598" s="406" t="s">
        <v>158</v>
      </c>
      <c r="J598" s="451"/>
      <c r="K598" s="820"/>
      <c r="L598" s="821"/>
      <c r="M598" s="818"/>
      <c r="N598" s="819"/>
      <c r="O598" s="818"/>
      <c r="P598" s="819"/>
      <c r="Q598" s="818"/>
      <c r="R598" s="819"/>
      <c r="S598" s="818"/>
      <c r="T598" s="819"/>
      <c r="U598" s="859"/>
      <c r="V598" s="860"/>
      <c r="W598" s="783"/>
      <c r="X598" s="784"/>
      <c r="Y598" s="783"/>
      <c r="Z598" s="784"/>
      <c r="AA598" s="793"/>
      <c r="AB598" s="793"/>
      <c r="AC598" s="793"/>
      <c r="AD598" s="793"/>
      <c r="AE598" s="793"/>
      <c r="AF598" s="793"/>
    </row>
    <row r="599" spans="1:32" s="404" customFormat="1" ht="12.75" customHeight="1" x14ac:dyDescent="0.2">
      <c r="A599" s="402"/>
      <c r="B599" s="822" t="s">
        <v>875</v>
      </c>
      <c r="C599" s="823"/>
      <c r="D599" s="791" t="s">
        <v>280</v>
      </c>
      <c r="E599" s="828" t="s">
        <v>325</v>
      </c>
      <c r="F599" s="831">
        <v>4.58</v>
      </c>
      <c r="G599" s="834" t="s">
        <v>218</v>
      </c>
      <c r="H599" s="828" t="s">
        <v>324</v>
      </c>
      <c r="I599" s="434" t="s">
        <v>184</v>
      </c>
      <c r="J599" s="438">
        <v>134204.28839999999</v>
      </c>
      <c r="K599" s="434" t="s">
        <v>183</v>
      </c>
      <c r="L599" s="437"/>
      <c r="M599" s="434" t="s">
        <v>182</v>
      </c>
      <c r="N599" s="436">
        <f>J599</f>
        <v>134204.28839999999</v>
      </c>
      <c r="O599" s="434" t="s">
        <v>181</v>
      </c>
      <c r="P599" s="435"/>
      <c r="Q599" s="434" t="s">
        <v>181</v>
      </c>
      <c r="R599" s="435"/>
      <c r="S599" s="434" t="s">
        <v>181</v>
      </c>
      <c r="T599" s="435"/>
      <c r="U599" s="480" t="s">
        <v>181</v>
      </c>
      <c r="V599" s="479"/>
      <c r="W599" s="466" t="s">
        <v>181</v>
      </c>
      <c r="X599" s="467"/>
      <c r="Y599" s="466" t="s">
        <v>180</v>
      </c>
      <c r="Z599" s="465"/>
      <c r="AA599" s="791" t="s">
        <v>874</v>
      </c>
      <c r="AB599" s="791" t="s">
        <v>874</v>
      </c>
      <c r="AC599" s="791" t="s">
        <v>874</v>
      </c>
      <c r="AD599" s="791" t="s">
        <v>874</v>
      </c>
      <c r="AE599" s="791" t="s">
        <v>874</v>
      </c>
      <c r="AF599" s="791" t="s">
        <v>110</v>
      </c>
    </row>
    <row r="600" spans="1:32" s="404" customFormat="1" ht="15" customHeight="1" x14ac:dyDescent="0.2">
      <c r="A600" s="402"/>
      <c r="B600" s="824"/>
      <c r="C600" s="825"/>
      <c r="D600" s="792"/>
      <c r="E600" s="829"/>
      <c r="F600" s="832"/>
      <c r="G600" s="835"/>
      <c r="H600" s="829"/>
      <c r="I600" s="416" t="s">
        <v>179</v>
      </c>
      <c r="J600" s="432"/>
      <c r="K600" s="416" t="s">
        <v>177</v>
      </c>
      <c r="L600" s="415"/>
      <c r="M600" s="416" t="s">
        <v>176</v>
      </c>
      <c r="N600" s="428">
        <f>N599</f>
        <v>134204.28839999999</v>
      </c>
      <c r="O600" s="416" t="s">
        <v>175</v>
      </c>
      <c r="P600" s="426"/>
      <c r="Q600" s="416" t="s">
        <v>175</v>
      </c>
      <c r="R600" s="426"/>
      <c r="S600" s="416" t="s">
        <v>175</v>
      </c>
      <c r="T600" s="426"/>
      <c r="U600" s="478" t="s">
        <v>175</v>
      </c>
      <c r="V600" s="477"/>
      <c r="W600" s="463" t="s">
        <v>175</v>
      </c>
      <c r="X600" s="462"/>
      <c r="Y600" s="463" t="s">
        <v>174</v>
      </c>
      <c r="Z600" s="464"/>
      <c r="AA600" s="792"/>
      <c r="AB600" s="792"/>
      <c r="AC600" s="792"/>
      <c r="AD600" s="792"/>
      <c r="AE600" s="792"/>
      <c r="AF600" s="792"/>
    </row>
    <row r="601" spans="1:32" s="404" customFormat="1" x14ac:dyDescent="0.2">
      <c r="A601" s="402"/>
      <c r="B601" s="824"/>
      <c r="C601" s="825"/>
      <c r="D601" s="792"/>
      <c r="E601" s="829"/>
      <c r="F601" s="832"/>
      <c r="G601" s="835"/>
      <c r="H601" s="829"/>
      <c r="I601" s="416" t="s">
        <v>173</v>
      </c>
      <c r="J601" s="429"/>
      <c r="K601" s="416" t="s">
        <v>171</v>
      </c>
      <c r="L601" s="427"/>
      <c r="M601" s="416" t="s">
        <v>170</v>
      </c>
      <c r="N601" s="428"/>
      <c r="O601" s="416" t="s">
        <v>169</v>
      </c>
      <c r="P601" s="426"/>
      <c r="Q601" s="416" t="s">
        <v>169</v>
      </c>
      <c r="R601" s="426"/>
      <c r="S601" s="416" t="s">
        <v>169</v>
      </c>
      <c r="T601" s="426"/>
      <c r="U601" s="478" t="s">
        <v>169</v>
      </c>
      <c r="V601" s="477"/>
      <c r="W601" s="463" t="s">
        <v>169</v>
      </c>
      <c r="X601" s="462"/>
      <c r="Y601" s="781"/>
      <c r="Z601" s="782"/>
      <c r="AA601" s="792"/>
      <c r="AB601" s="792"/>
      <c r="AC601" s="792"/>
      <c r="AD601" s="792"/>
      <c r="AE601" s="792"/>
      <c r="AF601" s="792"/>
    </row>
    <row r="602" spans="1:32" s="404" customFormat="1" ht="15" customHeight="1" x14ac:dyDescent="0.2">
      <c r="A602" s="402"/>
      <c r="B602" s="824"/>
      <c r="C602" s="825"/>
      <c r="D602" s="792"/>
      <c r="E602" s="829"/>
      <c r="F602" s="832"/>
      <c r="G602" s="835"/>
      <c r="H602" s="829"/>
      <c r="I602" s="416" t="s">
        <v>168</v>
      </c>
      <c r="J602" s="427"/>
      <c r="K602" s="416" t="s">
        <v>167</v>
      </c>
      <c r="L602" s="427"/>
      <c r="M602" s="816"/>
      <c r="N602" s="817"/>
      <c r="O602" s="416" t="s">
        <v>166</v>
      </c>
      <c r="P602" s="426">
        <f>IF(P600="",P601-P599,P601-P600)</f>
        <v>0</v>
      </c>
      <c r="Q602" s="416" t="s">
        <v>166</v>
      </c>
      <c r="R602" s="426">
        <f>IF(R600="",R601-R599,R601-R600)</f>
        <v>0</v>
      </c>
      <c r="S602" s="416" t="s">
        <v>166</v>
      </c>
      <c r="T602" s="426">
        <f>IF(T600="",T601-T599,T601-T600)</f>
        <v>0</v>
      </c>
      <c r="U602" s="478" t="s">
        <v>166</v>
      </c>
      <c r="V602" s="477">
        <f>IF(V600="",V601-V599,V601-V600)</f>
        <v>0</v>
      </c>
      <c r="W602" s="463" t="s">
        <v>166</v>
      </c>
      <c r="X602" s="462">
        <f>IF(X600="",X601-X599,X601-X600)</f>
        <v>0</v>
      </c>
      <c r="Y602" s="781"/>
      <c r="Z602" s="782"/>
      <c r="AA602" s="792"/>
      <c r="AB602" s="792"/>
      <c r="AC602" s="792"/>
      <c r="AD602" s="792"/>
      <c r="AE602" s="792"/>
      <c r="AF602" s="792"/>
    </row>
    <row r="603" spans="1:32" s="404" customFormat="1" ht="15" customHeight="1" x14ac:dyDescent="0.2">
      <c r="A603" s="402"/>
      <c r="B603" s="824"/>
      <c r="C603" s="825"/>
      <c r="D603" s="792"/>
      <c r="E603" s="829"/>
      <c r="F603" s="832"/>
      <c r="G603" s="835"/>
      <c r="H603" s="829"/>
      <c r="I603" s="416" t="s">
        <v>165</v>
      </c>
      <c r="J603" s="415"/>
      <c r="K603" s="416" t="s">
        <v>164</v>
      </c>
      <c r="L603" s="415"/>
      <c r="M603" s="816"/>
      <c r="N603" s="817"/>
      <c r="O603" s="816"/>
      <c r="P603" s="817"/>
      <c r="Q603" s="816"/>
      <c r="R603" s="817"/>
      <c r="S603" s="816"/>
      <c r="T603" s="817"/>
      <c r="U603" s="857"/>
      <c r="V603" s="858"/>
      <c r="W603" s="781"/>
      <c r="X603" s="782"/>
      <c r="Y603" s="781"/>
      <c r="Z603" s="782"/>
      <c r="AA603" s="792"/>
      <c r="AB603" s="792"/>
      <c r="AC603" s="792"/>
      <c r="AD603" s="792"/>
      <c r="AE603" s="792"/>
      <c r="AF603" s="792"/>
    </row>
    <row r="604" spans="1:32" s="404" customFormat="1" ht="15" customHeight="1" x14ac:dyDescent="0.2">
      <c r="A604" s="402"/>
      <c r="B604" s="826"/>
      <c r="C604" s="827"/>
      <c r="D604" s="793"/>
      <c r="E604" s="830"/>
      <c r="F604" s="833"/>
      <c r="G604" s="836"/>
      <c r="H604" s="830"/>
      <c r="I604" s="406" t="s">
        <v>158</v>
      </c>
      <c r="J604" s="451"/>
      <c r="K604" s="820"/>
      <c r="L604" s="821"/>
      <c r="M604" s="818"/>
      <c r="N604" s="819"/>
      <c r="O604" s="818"/>
      <c r="P604" s="819"/>
      <c r="Q604" s="818"/>
      <c r="R604" s="819"/>
      <c r="S604" s="818"/>
      <c r="T604" s="819"/>
      <c r="U604" s="859"/>
      <c r="V604" s="860"/>
      <c r="W604" s="783"/>
      <c r="X604" s="784"/>
      <c r="Y604" s="783"/>
      <c r="Z604" s="784"/>
      <c r="AA604" s="793"/>
      <c r="AB604" s="793"/>
      <c r="AC604" s="793"/>
      <c r="AD604" s="793"/>
      <c r="AE604" s="793"/>
      <c r="AF604" s="793"/>
    </row>
    <row r="605" spans="1:32" s="404" customFormat="1" ht="12.75" customHeight="1" x14ac:dyDescent="0.2">
      <c r="A605" s="402"/>
      <c r="B605" s="822" t="s">
        <v>872</v>
      </c>
      <c r="C605" s="823"/>
      <c r="D605" s="791" t="s">
        <v>280</v>
      </c>
      <c r="E605" s="828" t="s">
        <v>325</v>
      </c>
      <c r="F605" s="831">
        <v>14.48</v>
      </c>
      <c r="G605" s="834" t="s">
        <v>218</v>
      </c>
      <c r="H605" s="828" t="s">
        <v>324</v>
      </c>
      <c r="I605" s="434" t="s">
        <v>184</v>
      </c>
      <c r="J605" s="438">
        <v>522690.38640000002</v>
      </c>
      <c r="K605" s="434" t="s">
        <v>183</v>
      </c>
      <c r="L605" s="437"/>
      <c r="M605" s="434" t="s">
        <v>182</v>
      </c>
      <c r="N605" s="436">
        <f>J605</f>
        <v>522690.38640000002</v>
      </c>
      <c r="O605" s="434" t="s">
        <v>181</v>
      </c>
      <c r="P605" s="435"/>
      <c r="Q605" s="434" t="s">
        <v>181</v>
      </c>
      <c r="R605" s="435"/>
      <c r="S605" s="434" t="s">
        <v>181</v>
      </c>
      <c r="T605" s="435"/>
      <c r="U605" s="480" t="s">
        <v>181</v>
      </c>
      <c r="V605" s="479"/>
      <c r="W605" s="466" t="s">
        <v>181</v>
      </c>
      <c r="X605" s="467"/>
      <c r="Y605" s="466" t="s">
        <v>180</v>
      </c>
      <c r="Z605" s="465"/>
      <c r="AA605" s="791" t="s">
        <v>110</v>
      </c>
      <c r="AB605" s="791" t="s">
        <v>871</v>
      </c>
      <c r="AC605" s="791" t="s">
        <v>871</v>
      </c>
      <c r="AD605" s="791" t="s">
        <v>871</v>
      </c>
      <c r="AE605" s="791" t="s">
        <v>871</v>
      </c>
      <c r="AF605" s="791" t="s">
        <v>110</v>
      </c>
    </row>
    <row r="606" spans="1:32" s="404" customFormat="1" ht="15" customHeight="1" x14ac:dyDescent="0.2">
      <c r="A606" s="402"/>
      <c r="B606" s="824"/>
      <c r="C606" s="825"/>
      <c r="D606" s="792"/>
      <c r="E606" s="829"/>
      <c r="F606" s="832"/>
      <c r="G606" s="835"/>
      <c r="H606" s="829"/>
      <c r="I606" s="416" t="s">
        <v>179</v>
      </c>
      <c r="J606" s="432"/>
      <c r="K606" s="416" t="s">
        <v>177</v>
      </c>
      <c r="L606" s="415"/>
      <c r="M606" s="416" t="s">
        <v>176</v>
      </c>
      <c r="N606" s="428">
        <f>N605</f>
        <v>522690.38640000002</v>
      </c>
      <c r="O606" s="416" t="s">
        <v>175</v>
      </c>
      <c r="P606" s="426"/>
      <c r="Q606" s="416" t="s">
        <v>175</v>
      </c>
      <c r="R606" s="426"/>
      <c r="S606" s="416" t="s">
        <v>175</v>
      </c>
      <c r="T606" s="426"/>
      <c r="U606" s="478" t="s">
        <v>175</v>
      </c>
      <c r="V606" s="477"/>
      <c r="W606" s="463" t="s">
        <v>175</v>
      </c>
      <c r="X606" s="462"/>
      <c r="Y606" s="463" t="s">
        <v>174</v>
      </c>
      <c r="Z606" s="464"/>
      <c r="AA606" s="792"/>
      <c r="AB606" s="792"/>
      <c r="AC606" s="792"/>
      <c r="AD606" s="792"/>
      <c r="AE606" s="792"/>
      <c r="AF606" s="792"/>
    </row>
    <row r="607" spans="1:32" s="404" customFormat="1" x14ac:dyDescent="0.2">
      <c r="A607" s="402"/>
      <c r="B607" s="824"/>
      <c r="C607" s="825"/>
      <c r="D607" s="792"/>
      <c r="E607" s="829"/>
      <c r="F607" s="832"/>
      <c r="G607" s="835"/>
      <c r="H607" s="829"/>
      <c r="I607" s="416" t="s">
        <v>173</v>
      </c>
      <c r="J607" s="429"/>
      <c r="K607" s="416" t="s">
        <v>171</v>
      </c>
      <c r="L607" s="427"/>
      <c r="M607" s="416" t="s">
        <v>170</v>
      </c>
      <c r="N607" s="428"/>
      <c r="O607" s="416" t="s">
        <v>169</v>
      </c>
      <c r="P607" s="426"/>
      <c r="Q607" s="416" t="s">
        <v>169</v>
      </c>
      <c r="R607" s="426"/>
      <c r="S607" s="416" t="s">
        <v>169</v>
      </c>
      <c r="T607" s="426"/>
      <c r="U607" s="478" t="s">
        <v>169</v>
      </c>
      <c r="V607" s="477"/>
      <c r="W607" s="463" t="s">
        <v>169</v>
      </c>
      <c r="X607" s="462"/>
      <c r="Y607" s="781"/>
      <c r="Z607" s="782"/>
      <c r="AA607" s="792"/>
      <c r="AB607" s="792"/>
      <c r="AC607" s="792"/>
      <c r="AD607" s="792"/>
      <c r="AE607" s="792"/>
      <c r="AF607" s="792"/>
    </row>
    <row r="608" spans="1:32" s="404" customFormat="1" ht="15" customHeight="1" x14ac:dyDescent="0.2">
      <c r="A608" s="402"/>
      <c r="B608" s="824"/>
      <c r="C608" s="825"/>
      <c r="D608" s="792"/>
      <c r="E608" s="829"/>
      <c r="F608" s="832"/>
      <c r="G608" s="835"/>
      <c r="H608" s="829"/>
      <c r="I608" s="416" t="s">
        <v>168</v>
      </c>
      <c r="J608" s="427"/>
      <c r="K608" s="416" t="s">
        <v>167</v>
      </c>
      <c r="L608" s="427"/>
      <c r="M608" s="816"/>
      <c r="N608" s="817"/>
      <c r="O608" s="416" t="s">
        <v>166</v>
      </c>
      <c r="P608" s="426">
        <f>IF(P606="",P607-P605,P607-P606)</f>
        <v>0</v>
      </c>
      <c r="Q608" s="416" t="s">
        <v>166</v>
      </c>
      <c r="R608" s="426">
        <f>IF(R606="",R607-R605,R607-R606)</f>
        <v>0</v>
      </c>
      <c r="S608" s="416" t="s">
        <v>166</v>
      </c>
      <c r="T608" s="426">
        <f>IF(T606="",T607-T605,T607-T606)</f>
        <v>0</v>
      </c>
      <c r="U608" s="478" t="s">
        <v>166</v>
      </c>
      <c r="V608" s="477">
        <f>IF(V606="",V607-V605,V607-V606)</f>
        <v>0</v>
      </c>
      <c r="W608" s="463" t="s">
        <v>166</v>
      </c>
      <c r="X608" s="462">
        <v>0</v>
      </c>
      <c r="Y608" s="781"/>
      <c r="Z608" s="782"/>
      <c r="AA608" s="792"/>
      <c r="AB608" s="792"/>
      <c r="AC608" s="792"/>
      <c r="AD608" s="792"/>
      <c r="AE608" s="792"/>
      <c r="AF608" s="792"/>
    </row>
    <row r="609" spans="1:32" s="404" customFormat="1" ht="15" customHeight="1" x14ac:dyDescent="0.2">
      <c r="A609" s="402"/>
      <c r="B609" s="824"/>
      <c r="C609" s="825"/>
      <c r="D609" s="792"/>
      <c r="E609" s="829"/>
      <c r="F609" s="832"/>
      <c r="G609" s="835"/>
      <c r="H609" s="829"/>
      <c r="I609" s="416" t="s">
        <v>165</v>
      </c>
      <c r="J609" s="415"/>
      <c r="K609" s="416" t="s">
        <v>164</v>
      </c>
      <c r="L609" s="415"/>
      <c r="M609" s="816"/>
      <c r="N609" s="817"/>
      <c r="O609" s="816"/>
      <c r="P609" s="817"/>
      <c r="Q609" s="816"/>
      <c r="R609" s="817"/>
      <c r="S609" s="816"/>
      <c r="T609" s="817"/>
      <c r="U609" s="857"/>
      <c r="V609" s="858"/>
      <c r="W609" s="781"/>
      <c r="X609" s="782"/>
      <c r="Y609" s="781"/>
      <c r="Z609" s="782"/>
      <c r="AA609" s="792"/>
      <c r="AB609" s="792"/>
      <c r="AC609" s="792"/>
      <c r="AD609" s="792"/>
      <c r="AE609" s="792"/>
      <c r="AF609" s="792"/>
    </row>
    <row r="610" spans="1:32" s="404" customFormat="1" ht="15" customHeight="1" x14ac:dyDescent="0.2">
      <c r="A610" s="402"/>
      <c r="B610" s="826"/>
      <c r="C610" s="827"/>
      <c r="D610" s="793"/>
      <c r="E610" s="830"/>
      <c r="F610" s="833"/>
      <c r="G610" s="836"/>
      <c r="H610" s="830"/>
      <c r="I610" s="406" t="s">
        <v>158</v>
      </c>
      <c r="J610" s="451"/>
      <c r="K610" s="820"/>
      <c r="L610" s="821"/>
      <c r="M610" s="818"/>
      <c r="N610" s="819"/>
      <c r="O610" s="818"/>
      <c r="P610" s="819"/>
      <c r="Q610" s="818"/>
      <c r="R610" s="819"/>
      <c r="S610" s="818"/>
      <c r="T610" s="819"/>
      <c r="U610" s="859"/>
      <c r="V610" s="860"/>
      <c r="W610" s="783"/>
      <c r="X610" s="784"/>
      <c r="Y610" s="783"/>
      <c r="Z610" s="784"/>
      <c r="AA610" s="793"/>
      <c r="AB610" s="793"/>
      <c r="AC610" s="793"/>
      <c r="AD610" s="793"/>
      <c r="AE610" s="793"/>
      <c r="AF610" s="793"/>
    </row>
    <row r="611" spans="1:32" s="404" customFormat="1" ht="12.75" customHeight="1" x14ac:dyDescent="0.2">
      <c r="A611" s="402"/>
      <c r="B611" s="822" t="s">
        <v>869</v>
      </c>
      <c r="C611" s="823"/>
      <c r="D611" s="791" t="s">
        <v>280</v>
      </c>
      <c r="E611" s="828" t="s">
        <v>325</v>
      </c>
      <c r="F611" s="831">
        <v>9.66</v>
      </c>
      <c r="G611" s="834" t="s">
        <v>218</v>
      </c>
      <c r="H611" s="828" t="s">
        <v>324</v>
      </c>
      <c r="I611" s="434" t="s">
        <v>184</v>
      </c>
      <c r="J611" s="438">
        <v>202483.66320000001</v>
      </c>
      <c r="K611" s="434" t="s">
        <v>183</v>
      </c>
      <c r="L611" s="437"/>
      <c r="M611" s="434" t="s">
        <v>182</v>
      </c>
      <c r="N611" s="436">
        <f>J611</f>
        <v>202483.66320000001</v>
      </c>
      <c r="O611" s="434" t="s">
        <v>181</v>
      </c>
      <c r="P611" s="435"/>
      <c r="Q611" s="434" t="s">
        <v>181</v>
      </c>
      <c r="R611" s="435"/>
      <c r="S611" s="434" t="s">
        <v>181</v>
      </c>
      <c r="T611" s="435"/>
      <c r="U611" s="480" t="s">
        <v>181</v>
      </c>
      <c r="V611" s="479"/>
      <c r="W611" s="466" t="s">
        <v>181</v>
      </c>
      <c r="X611" s="467"/>
      <c r="Y611" s="466" t="s">
        <v>180</v>
      </c>
      <c r="Z611" s="465"/>
      <c r="AA611" s="791" t="s">
        <v>868</v>
      </c>
      <c r="AB611" s="791" t="s">
        <v>868</v>
      </c>
      <c r="AC611" s="791" t="s">
        <v>868</v>
      </c>
      <c r="AD611" s="791" t="s">
        <v>868</v>
      </c>
      <c r="AE611" s="791" t="s">
        <v>868</v>
      </c>
      <c r="AF611" s="791" t="s">
        <v>110</v>
      </c>
    </row>
    <row r="612" spans="1:32" s="404" customFormat="1" ht="15" customHeight="1" x14ac:dyDescent="0.2">
      <c r="A612" s="402"/>
      <c r="B612" s="824"/>
      <c r="C612" s="825"/>
      <c r="D612" s="792"/>
      <c r="E612" s="829"/>
      <c r="F612" s="832"/>
      <c r="G612" s="835"/>
      <c r="H612" s="829"/>
      <c r="I612" s="416" t="s">
        <v>179</v>
      </c>
      <c r="J612" s="432"/>
      <c r="K612" s="416" t="s">
        <v>177</v>
      </c>
      <c r="L612" s="415"/>
      <c r="M612" s="416" t="s">
        <v>176</v>
      </c>
      <c r="N612" s="428">
        <f>N611</f>
        <v>202483.66320000001</v>
      </c>
      <c r="O612" s="416" t="s">
        <v>175</v>
      </c>
      <c r="P612" s="426"/>
      <c r="Q612" s="416" t="s">
        <v>175</v>
      </c>
      <c r="R612" s="426"/>
      <c r="S612" s="416" t="s">
        <v>175</v>
      </c>
      <c r="T612" s="426"/>
      <c r="U612" s="478" t="s">
        <v>175</v>
      </c>
      <c r="V612" s="477"/>
      <c r="W612" s="463" t="s">
        <v>175</v>
      </c>
      <c r="X612" s="462"/>
      <c r="Y612" s="463" t="s">
        <v>174</v>
      </c>
      <c r="Z612" s="464"/>
      <c r="AA612" s="792"/>
      <c r="AB612" s="792"/>
      <c r="AC612" s="792"/>
      <c r="AD612" s="792"/>
      <c r="AE612" s="792"/>
      <c r="AF612" s="792"/>
    </row>
    <row r="613" spans="1:32" s="404" customFormat="1" x14ac:dyDescent="0.2">
      <c r="A613" s="402"/>
      <c r="B613" s="824"/>
      <c r="C613" s="825"/>
      <c r="D613" s="792"/>
      <c r="E613" s="829"/>
      <c r="F613" s="832"/>
      <c r="G613" s="835"/>
      <c r="H613" s="829"/>
      <c r="I613" s="416" t="s">
        <v>173</v>
      </c>
      <c r="J613" s="429"/>
      <c r="K613" s="416" t="s">
        <v>171</v>
      </c>
      <c r="L613" s="427"/>
      <c r="M613" s="416" t="s">
        <v>170</v>
      </c>
      <c r="N613" s="428"/>
      <c r="O613" s="416" t="s">
        <v>169</v>
      </c>
      <c r="P613" s="426"/>
      <c r="Q613" s="416" t="s">
        <v>169</v>
      </c>
      <c r="R613" s="426"/>
      <c r="S613" s="416" t="s">
        <v>169</v>
      </c>
      <c r="T613" s="426"/>
      <c r="U613" s="478" t="s">
        <v>169</v>
      </c>
      <c r="V613" s="477"/>
      <c r="W613" s="463" t="s">
        <v>169</v>
      </c>
      <c r="X613" s="462"/>
      <c r="Y613" s="781"/>
      <c r="Z613" s="782"/>
      <c r="AA613" s="792"/>
      <c r="AB613" s="792"/>
      <c r="AC613" s="792"/>
      <c r="AD613" s="792"/>
      <c r="AE613" s="792"/>
      <c r="AF613" s="792"/>
    </row>
    <row r="614" spans="1:32" s="404" customFormat="1" ht="15" customHeight="1" x14ac:dyDescent="0.2">
      <c r="A614" s="402"/>
      <c r="B614" s="824"/>
      <c r="C614" s="825"/>
      <c r="D614" s="792"/>
      <c r="E614" s="829"/>
      <c r="F614" s="832"/>
      <c r="G614" s="835"/>
      <c r="H614" s="829"/>
      <c r="I614" s="416" t="s">
        <v>168</v>
      </c>
      <c r="J614" s="427"/>
      <c r="K614" s="416" t="s">
        <v>167</v>
      </c>
      <c r="L614" s="427"/>
      <c r="M614" s="816"/>
      <c r="N614" s="817"/>
      <c r="O614" s="416" t="s">
        <v>166</v>
      </c>
      <c r="P614" s="426">
        <f>IF(P612="",P613-P611,P613-P612)</f>
        <v>0</v>
      </c>
      <c r="Q614" s="416" t="s">
        <v>166</v>
      </c>
      <c r="R614" s="426">
        <f>IF(R612="",R613-R611,R613-R612)</f>
        <v>0</v>
      </c>
      <c r="S614" s="416" t="s">
        <v>166</v>
      </c>
      <c r="T614" s="426">
        <f>IF(T612="",T613-T611,T613-T612)</f>
        <v>0</v>
      </c>
      <c r="U614" s="478" t="s">
        <v>166</v>
      </c>
      <c r="V614" s="477">
        <f>IF(V612="",V613-V611,V613-V612)</f>
        <v>0</v>
      </c>
      <c r="W614" s="463" t="s">
        <v>166</v>
      </c>
      <c r="X614" s="462">
        <f>IF(X612="",X613-X611,X613-X612)</f>
        <v>0</v>
      </c>
      <c r="Y614" s="781"/>
      <c r="Z614" s="782"/>
      <c r="AA614" s="792"/>
      <c r="AB614" s="792"/>
      <c r="AC614" s="792"/>
      <c r="AD614" s="792"/>
      <c r="AE614" s="792"/>
      <c r="AF614" s="792"/>
    </row>
    <row r="615" spans="1:32" s="404" customFormat="1" ht="15" customHeight="1" x14ac:dyDescent="0.2">
      <c r="A615" s="402"/>
      <c r="B615" s="824"/>
      <c r="C615" s="825"/>
      <c r="D615" s="792"/>
      <c r="E615" s="829"/>
      <c r="F615" s="832"/>
      <c r="G615" s="835"/>
      <c r="H615" s="829"/>
      <c r="I615" s="416" t="s">
        <v>165</v>
      </c>
      <c r="J615" s="415"/>
      <c r="K615" s="416" t="s">
        <v>164</v>
      </c>
      <c r="L615" s="415"/>
      <c r="M615" s="816"/>
      <c r="N615" s="817"/>
      <c r="O615" s="816"/>
      <c r="P615" s="817"/>
      <c r="Q615" s="816"/>
      <c r="R615" s="817"/>
      <c r="S615" s="816"/>
      <c r="T615" s="817"/>
      <c r="U615" s="857"/>
      <c r="V615" s="858"/>
      <c r="W615" s="781"/>
      <c r="X615" s="782"/>
      <c r="Y615" s="781"/>
      <c r="Z615" s="782"/>
      <c r="AA615" s="792"/>
      <c r="AB615" s="792"/>
      <c r="AC615" s="792"/>
      <c r="AD615" s="792"/>
      <c r="AE615" s="792"/>
      <c r="AF615" s="792"/>
    </row>
    <row r="616" spans="1:32" s="404" customFormat="1" ht="15" customHeight="1" x14ac:dyDescent="0.2">
      <c r="A616" s="402"/>
      <c r="B616" s="826"/>
      <c r="C616" s="827"/>
      <c r="D616" s="793"/>
      <c r="E616" s="830"/>
      <c r="F616" s="833"/>
      <c r="G616" s="836"/>
      <c r="H616" s="830"/>
      <c r="I616" s="406" t="s">
        <v>158</v>
      </c>
      <c r="J616" s="451"/>
      <c r="K616" s="820"/>
      <c r="L616" s="821"/>
      <c r="M616" s="818"/>
      <c r="N616" s="819"/>
      <c r="O616" s="818"/>
      <c r="P616" s="819"/>
      <c r="Q616" s="818"/>
      <c r="R616" s="819"/>
      <c r="S616" s="818"/>
      <c r="T616" s="819"/>
      <c r="U616" s="859"/>
      <c r="V616" s="860"/>
      <c r="W616" s="783"/>
      <c r="X616" s="784"/>
      <c r="Y616" s="783"/>
      <c r="Z616" s="784"/>
      <c r="AA616" s="793"/>
      <c r="AB616" s="793"/>
      <c r="AC616" s="793"/>
      <c r="AD616" s="793"/>
      <c r="AE616" s="793"/>
      <c r="AF616" s="793"/>
    </row>
    <row r="617" spans="1:32" s="404" customFormat="1" ht="12.75" customHeight="1" x14ac:dyDescent="0.2">
      <c r="A617" s="402"/>
      <c r="B617" s="822" t="s">
        <v>866</v>
      </c>
      <c r="C617" s="823"/>
      <c r="D617" s="791" t="s">
        <v>280</v>
      </c>
      <c r="E617" s="828" t="s">
        <v>325</v>
      </c>
      <c r="F617" s="831">
        <v>0.46</v>
      </c>
      <c r="G617" s="834" t="s">
        <v>218</v>
      </c>
      <c r="H617" s="828" t="s">
        <v>324</v>
      </c>
      <c r="I617" s="434" t="s">
        <v>184</v>
      </c>
      <c r="J617" s="438">
        <v>18835.689600000002</v>
      </c>
      <c r="K617" s="434" t="s">
        <v>183</v>
      </c>
      <c r="L617" s="437"/>
      <c r="M617" s="434" t="s">
        <v>182</v>
      </c>
      <c r="N617" s="436">
        <f>J617</f>
        <v>18835.689600000002</v>
      </c>
      <c r="O617" s="434" t="s">
        <v>181</v>
      </c>
      <c r="P617" s="435"/>
      <c r="Q617" s="434" t="s">
        <v>181</v>
      </c>
      <c r="R617" s="435"/>
      <c r="S617" s="434" t="s">
        <v>181</v>
      </c>
      <c r="T617" s="435"/>
      <c r="U617" s="480" t="s">
        <v>181</v>
      </c>
      <c r="V617" s="479"/>
      <c r="W617" s="466" t="s">
        <v>181</v>
      </c>
      <c r="X617" s="467"/>
      <c r="Y617" s="466" t="s">
        <v>180</v>
      </c>
      <c r="Z617" s="465"/>
      <c r="AA617" s="791" t="s">
        <v>865</v>
      </c>
      <c r="AB617" s="791" t="s">
        <v>865</v>
      </c>
      <c r="AC617" s="791" t="s">
        <v>865</v>
      </c>
      <c r="AD617" s="791" t="s">
        <v>865</v>
      </c>
      <c r="AE617" s="791" t="s">
        <v>865</v>
      </c>
      <c r="AF617" s="791" t="s">
        <v>110</v>
      </c>
    </row>
    <row r="618" spans="1:32" s="404" customFormat="1" ht="15" customHeight="1" x14ac:dyDescent="0.2">
      <c r="A618" s="402"/>
      <c r="B618" s="824"/>
      <c r="C618" s="825"/>
      <c r="D618" s="792"/>
      <c r="E618" s="829"/>
      <c r="F618" s="832"/>
      <c r="G618" s="835"/>
      <c r="H618" s="829"/>
      <c r="I618" s="416" t="s">
        <v>179</v>
      </c>
      <c r="J618" s="432"/>
      <c r="K618" s="416" t="s">
        <v>177</v>
      </c>
      <c r="L618" s="415"/>
      <c r="M618" s="416" t="s">
        <v>176</v>
      </c>
      <c r="N618" s="428">
        <f>N617</f>
        <v>18835.689600000002</v>
      </c>
      <c r="O618" s="416" t="s">
        <v>175</v>
      </c>
      <c r="P618" s="426"/>
      <c r="Q618" s="416" t="s">
        <v>175</v>
      </c>
      <c r="R618" s="426"/>
      <c r="S618" s="416" t="s">
        <v>175</v>
      </c>
      <c r="T618" s="426"/>
      <c r="U618" s="478" t="s">
        <v>175</v>
      </c>
      <c r="V618" s="477"/>
      <c r="W618" s="463" t="s">
        <v>175</v>
      </c>
      <c r="X618" s="462"/>
      <c r="Y618" s="463" t="s">
        <v>174</v>
      </c>
      <c r="Z618" s="464"/>
      <c r="AA618" s="792"/>
      <c r="AB618" s="792"/>
      <c r="AC618" s="792"/>
      <c r="AD618" s="792"/>
      <c r="AE618" s="792"/>
      <c r="AF618" s="792"/>
    </row>
    <row r="619" spans="1:32" s="404" customFormat="1" x14ac:dyDescent="0.2">
      <c r="A619" s="402"/>
      <c r="B619" s="824"/>
      <c r="C619" s="825"/>
      <c r="D619" s="792"/>
      <c r="E619" s="829"/>
      <c r="F619" s="832"/>
      <c r="G619" s="835"/>
      <c r="H619" s="829"/>
      <c r="I619" s="416" t="s">
        <v>173</v>
      </c>
      <c r="J619" s="429"/>
      <c r="K619" s="416" t="s">
        <v>171</v>
      </c>
      <c r="L619" s="427"/>
      <c r="M619" s="416" t="s">
        <v>170</v>
      </c>
      <c r="N619" s="428"/>
      <c r="O619" s="416" t="s">
        <v>169</v>
      </c>
      <c r="P619" s="426"/>
      <c r="Q619" s="416" t="s">
        <v>169</v>
      </c>
      <c r="R619" s="426"/>
      <c r="S619" s="416" t="s">
        <v>169</v>
      </c>
      <c r="T619" s="426"/>
      <c r="U619" s="478" t="s">
        <v>169</v>
      </c>
      <c r="V619" s="477"/>
      <c r="W619" s="463" t="s">
        <v>169</v>
      </c>
      <c r="X619" s="462"/>
      <c r="Y619" s="781"/>
      <c r="Z619" s="782"/>
      <c r="AA619" s="792"/>
      <c r="AB619" s="792"/>
      <c r="AC619" s="792"/>
      <c r="AD619" s="792"/>
      <c r="AE619" s="792"/>
      <c r="AF619" s="792"/>
    </row>
    <row r="620" spans="1:32" s="404" customFormat="1" ht="15" customHeight="1" x14ac:dyDescent="0.2">
      <c r="A620" s="402"/>
      <c r="B620" s="824"/>
      <c r="C620" s="825"/>
      <c r="D620" s="792"/>
      <c r="E620" s="829"/>
      <c r="F620" s="832"/>
      <c r="G620" s="835"/>
      <c r="H620" s="829"/>
      <c r="I620" s="416" t="s">
        <v>168</v>
      </c>
      <c r="J620" s="427"/>
      <c r="K620" s="416" t="s">
        <v>167</v>
      </c>
      <c r="L620" s="427"/>
      <c r="M620" s="816"/>
      <c r="N620" s="817"/>
      <c r="O620" s="416" t="s">
        <v>166</v>
      </c>
      <c r="P620" s="426">
        <f>IF(P618="",P619-P617,P619-P618)</f>
        <v>0</v>
      </c>
      <c r="Q620" s="416" t="s">
        <v>166</v>
      </c>
      <c r="R620" s="426">
        <f>IF(R618="",R619-R617,R619-R618)</f>
        <v>0</v>
      </c>
      <c r="S620" s="416" t="s">
        <v>166</v>
      </c>
      <c r="T620" s="426">
        <f>IF(T618="",T619-T617,T619-T618)</f>
        <v>0</v>
      </c>
      <c r="U620" s="478" t="s">
        <v>166</v>
      </c>
      <c r="V620" s="477">
        <f>IF(V618="",V619-V617,V619-V618)</f>
        <v>0</v>
      </c>
      <c r="W620" s="463" t="s">
        <v>166</v>
      </c>
      <c r="X620" s="462">
        <f>IF(X618="",X619-X617,X619-X618)</f>
        <v>0</v>
      </c>
      <c r="Y620" s="781"/>
      <c r="Z620" s="782"/>
      <c r="AA620" s="792"/>
      <c r="AB620" s="792"/>
      <c r="AC620" s="792"/>
      <c r="AD620" s="792"/>
      <c r="AE620" s="792"/>
      <c r="AF620" s="792"/>
    </row>
    <row r="621" spans="1:32" s="404" customFormat="1" ht="15" customHeight="1" x14ac:dyDescent="0.2">
      <c r="A621" s="402"/>
      <c r="B621" s="824"/>
      <c r="C621" s="825"/>
      <c r="D621" s="792"/>
      <c r="E621" s="829"/>
      <c r="F621" s="832"/>
      <c r="G621" s="835"/>
      <c r="H621" s="829"/>
      <c r="I621" s="416" t="s">
        <v>165</v>
      </c>
      <c r="J621" s="415"/>
      <c r="K621" s="416" t="s">
        <v>164</v>
      </c>
      <c r="L621" s="415"/>
      <c r="M621" s="816"/>
      <c r="N621" s="817"/>
      <c r="O621" s="816"/>
      <c r="P621" s="817"/>
      <c r="Q621" s="816"/>
      <c r="R621" s="817"/>
      <c r="S621" s="816"/>
      <c r="T621" s="817"/>
      <c r="U621" s="857"/>
      <c r="V621" s="858"/>
      <c r="W621" s="781"/>
      <c r="X621" s="782"/>
      <c r="Y621" s="781"/>
      <c r="Z621" s="782"/>
      <c r="AA621" s="792"/>
      <c r="AB621" s="792"/>
      <c r="AC621" s="792"/>
      <c r="AD621" s="792"/>
      <c r="AE621" s="792"/>
      <c r="AF621" s="792"/>
    </row>
    <row r="622" spans="1:32" s="404" customFormat="1" ht="15" customHeight="1" x14ac:dyDescent="0.2">
      <c r="A622" s="402"/>
      <c r="B622" s="826"/>
      <c r="C622" s="827"/>
      <c r="D622" s="793"/>
      <c r="E622" s="830"/>
      <c r="F622" s="833"/>
      <c r="G622" s="836"/>
      <c r="H622" s="830"/>
      <c r="I622" s="406" t="s">
        <v>158</v>
      </c>
      <c r="J622" s="451"/>
      <c r="K622" s="820"/>
      <c r="L622" s="821"/>
      <c r="M622" s="818"/>
      <c r="N622" s="819"/>
      <c r="O622" s="818"/>
      <c r="P622" s="819"/>
      <c r="Q622" s="818"/>
      <c r="R622" s="819"/>
      <c r="S622" s="818"/>
      <c r="T622" s="819"/>
      <c r="U622" s="859"/>
      <c r="V622" s="860"/>
      <c r="W622" s="783"/>
      <c r="X622" s="784"/>
      <c r="Y622" s="783"/>
      <c r="Z622" s="784"/>
      <c r="AA622" s="793"/>
      <c r="AB622" s="793"/>
      <c r="AC622" s="793"/>
      <c r="AD622" s="793"/>
      <c r="AE622" s="793"/>
      <c r="AF622" s="793"/>
    </row>
    <row r="623" spans="1:32" s="404" customFormat="1" ht="12.75" customHeight="1" x14ac:dyDescent="0.2">
      <c r="A623" s="402"/>
      <c r="B623" s="822" t="s">
        <v>863</v>
      </c>
      <c r="C623" s="823"/>
      <c r="D623" s="791" t="s">
        <v>280</v>
      </c>
      <c r="E623" s="828" t="s">
        <v>325</v>
      </c>
      <c r="F623" s="831">
        <v>4.92</v>
      </c>
      <c r="G623" s="834" t="s">
        <v>218</v>
      </c>
      <c r="H623" s="828" t="s">
        <v>324</v>
      </c>
      <c r="I623" s="434" t="s">
        <v>184</v>
      </c>
      <c r="J623" s="438">
        <v>174230.12880000001</v>
      </c>
      <c r="K623" s="434" t="s">
        <v>183</v>
      </c>
      <c r="L623" s="437"/>
      <c r="M623" s="434" t="s">
        <v>182</v>
      </c>
      <c r="N623" s="436">
        <f>J623</f>
        <v>174230.12880000001</v>
      </c>
      <c r="O623" s="434" t="s">
        <v>181</v>
      </c>
      <c r="P623" s="435"/>
      <c r="Q623" s="434" t="s">
        <v>181</v>
      </c>
      <c r="R623" s="435"/>
      <c r="S623" s="434" t="s">
        <v>181</v>
      </c>
      <c r="T623" s="435"/>
      <c r="U623" s="480" t="s">
        <v>181</v>
      </c>
      <c r="V623" s="479"/>
      <c r="W623" s="466" t="s">
        <v>181</v>
      </c>
      <c r="X623" s="467"/>
      <c r="Y623" s="466" t="s">
        <v>180</v>
      </c>
      <c r="Z623" s="465"/>
      <c r="AA623" s="791" t="s">
        <v>862</v>
      </c>
      <c r="AB623" s="791" t="s">
        <v>862</v>
      </c>
      <c r="AC623" s="791" t="s">
        <v>862</v>
      </c>
      <c r="AD623" s="791" t="s">
        <v>862</v>
      </c>
      <c r="AE623" s="791" t="s">
        <v>862</v>
      </c>
      <c r="AF623" s="894" t="s">
        <v>110</v>
      </c>
    </row>
    <row r="624" spans="1:32" s="404" customFormat="1" ht="15" customHeight="1" x14ac:dyDescent="0.2">
      <c r="A624" s="402"/>
      <c r="B624" s="824"/>
      <c r="C624" s="825"/>
      <c r="D624" s="792"/>
      <c r="E624" s="829"/>
      <c r="F624" s="832"/>
      <c r="G624" s="835"/>
      <c r="H624" s="829"/>
      <c r="I624" s="416" t="s">
        <v>179</v>
      </c>
      <c r="J624" s="432"/>
      <c r="K624" s="416" t="s">
        <v>177</v>
      </c>
      <c r="L624" s="415"/>
      <c r="M624" s="416" t="s">
        <v>176</v>
      </c>
      <c r="N624" s="428">
        <f>N623</f>
        <v>174230.12880000001</v>
      </c>
      <c r="O624" s="416" t="s">
        <v>175</v>
      </c>
      <c r="P624" s="426"/>
      <c r="Q624" s="416" t="s">
        <v>175</v>
      </c>
      <c r="R624" s="426"/>
      <c r="S624" s="416" t="s">
        <v>175</v>
      </c>
      <c r="T624" s="426"/>
      <c r="U624" s="478" t="s">
        <v>175</v>
      </c>
      <c r="V624" s="477"/>
      <c r="W624" s="463" t="s">
        <v>175</v>
      </c>
      <c r="X624" s="462"/>
      <c r="Y624" s="463" t="s">
        <v>174</v>
      </c>
      <c r="Z624" s="464"/>
      <c r="AA624" s="792"/>
      <c r="AB624" s="792"/>
      <c r="AC624" s="792"/>
      <c r="AD624" s="792"/>
      <c r="AE624" s="792"/>
      <c r="AF624" s="895"/>
    </row>
    <row r="625" spans="1:32" s="404" customFormat="1" x14ac:dyDescent="0.2">
      <c r="A625" s="402"/>
      <c r="B625" s="824"/>
      <c r="C625" s="825"/>
      <c r="D625" s="792"/>
      <c r="E625" s="829"/>
      <c r="F625" s="832"/>
      <c r="G625" s="835"/>
      <c r="H625" s="829"/>
      <c r="I625" s="416" t="s">
        <v>173</v>
      </c>
      <c r="J625" s="429"/>
      <c r="K625" s="416" t="s">
        <v>171</v>
      </c>
      <c r="L625" s="427"/>
      <c r="M625" s="416" t="s">
        <v>170</v>
      </c>
      <c r="N625" s="428"/>
      <c r="O625" s="416" t="s">
        <v>169</v>
      </c>
      <c r="P625" s="426"/>
      <c r="Q625" s="416" t="s">
        <v>169</v>
      </c>
      <c r="R625" s="426"/>
      <c r="S625" s="416" t="s">
        <v>169</v>
      </c>
      <c r="T625" s="426"/>
      <c r="U625" s="478" t="s">
        <v>169</v>
      </c>
      <c r="V625" s="477"/>
      <c r="W625" s="463" t="s">
        <v>169</v>
      </c>
      <c r="X625" s="462"/>
      <c r="Y625" s="781"/>
      <c r="Z625" s="782"/>
      <c r="AA625" s="792"/>
      <c r="AB625" s="792"/>
      <c r="AC625" s="792"/>
      <c r="AD625" s="792"/>
      <c r="AE625" s="792"/>
      <c r="AF625" s="895"/>
    </row>
    <row r="626" spans="1:32" s="404" customFormat="1" ht="15" customHeight="1" x14ac:dyDescent="0.2">
      <c r="A626" s="402"/>
      <c r="B626" s="824"/>
      <c r="C626" s="825"/>
      <c r="D626" s="792"/>
      <c r="E626" s="829"/>
      <c r="F626" s="832"/>
      <c r="G626" s="835"/>
      <c r="H626" s="829"/>
      <c r="I626" s="416" t="s">
        <v>168</v>
      </c>
      <c r="J626" s="427"/>
      <c r="K626" s="416" t="s">
        <v>167</v>
      </c>
      <c r="L626" s="427"/>
      <c r="M626" s="816"/>
      <c r="N626" s="817"/>
      <c r="O626" s="416" t="s">
        <v>166</v>
      </c>
      <c r="P626" s="426">
        <f>IF(P624="",P625-P623,P625-P624)</f>
        <v>0</v>
      </c>
      <c r="Q626" s="416" t="s">
        <v>166</v>
      </c>
      <c r="R626" s="426">
        <f>IF(R624="",R625-R623,R625-R624)</f>
        <v>0</v>
      </c>
      <c r="S626" s="416" t="s">
        <v>166</v>
      </c>
      <c r="T626" s="426">
        <f>IF(T624="",T625-T623,T625-T624)</f>
        <v>0</v>
      </c>
      <c r="U626" s="478" t="s">
        <v>166</v>
      </c>
      <c r="V626" s="477">
        <f>IF(V624="",V625-V623,V625-V624)</f>
        <v>0</v>
      </c>
      <c r="W626" s="463" t="s">
        <v>166</v>
      </c>
      <c r="X626" s="462">
        <f>IF(X624="",X625-X623,X625-X624)</f>
        <v>0</v>
      </c>
      <c r="Y626" s="781"/>
      <c r="Z626" s="782"/>
      <c r="AA626" s="792"/>
      <c r="AB626" s="792"/>
      <c r="AC626" s="792"/>
      <c r="AD626" s="792"/>
      <c r="AE626" s="792"/>
      <c r="AF626" s="895"/>
    </row>
    <row r="627" spans="1:32" s="404" customFormat="1" ht="15" customHeight="1" x14ac:dyDescent="0.2">
      <c r="A627" s="402"/>
      <c r="B627" s="824"/>
      <c r="C627" s="825"/>
      <c r="D627" s="792"/>
      <c r="E627" s="829"/>
      <c r="F627" s="832"/>
      <c r="G627" s="835"/>
      <c r="H627" s="829"/>
      <c r="I627" s="416" t="s">
        <v>165</v>
      </c>
      <c r="J627" s="415"/>
      <c r="K627" s="416" t="s">
        <v>164</v>
      </c>
      <c r="L627" s="415"/>
      <c r="M627" s="816"/>
      <c r="N627" s="817"/>
      <c r="O627" s="816"/>
      <c r="P627" s="817"/>
      <c r="Q627" s="816"/>
      <c r="R627" s="817"/>
      <c r="S627" s="816"/>
      <c r="T627" s="817"/>
      <c r="U627" s="857"/>
      <c r="V627" s="858"/>
      <c r="W627" s="781"/>
      <c r="X627" s="782"/>
      <c r="Y627" s="781"/>
      <c r="Z627" s="782"/>
      <c r="AA627" s="792"/>
      <c r="AB627" s="792"/>
      <c r="AC627" s="792"/>
      <c r="AD627" s="792"/>
      <c r="AE627" s="792"/>
      <c r="AF627" s="895"/>
    </row>
    <row r="628" spans="1:32" s="404" customFormat="1" ht="15" customHeight="1" x14ac:dyDescent="0.2">
      <c r="A628" s="402"/>
      <c r="B628" s="826"/>
      <c r="C628" s="827"/>
      <c r="D628" s="793"/>
      <c r="E628" s="830"/>
      <c r="F628" s="833"/>
      <c r="G628" s="836"/>
      <c r="H628" s="830"/>
      <c r="I628" s="406" t="s">
        <v>158</v>
      </c>
      <c r="J628" s="451"/>
      <c r="K628" s="820"/>
      <c r="L628" s="821"/>
      <c r="M628" s="818"/>
      <c r="N628" s="819"/>
      <c r="O628" s="818"/>
      <c r="P628" s="819"/>
      <c r="Q628" s="818"/>
      <c r="R628" s="819"/>
      <c r="S628" s="818"/>
      <c r="T628" s="819"/>
      <c r="U628" s="859"/>
      <c r="V628" s="860"/>
      <c r="W628" s="783"/>
      <c r="X628" s="784"/>
      <c r="Y628" s="783"/>
      <c r="Z628" s="784"/>
      <c r="AA628" s="793"/>
      <c r="AB628" s="793"/>
      <c r="AC628" s="793"/>
      <c r="AD628" s="793"/>
      <c r="AE628" s="793"/>
      <c r="AF628" s="896"/>
    </row>
    <row r="629" spans="1:32" s="404" customFormat="1" ht="12.75" customHeight="1" x14ac:dyDescent="0.2">
      <c r="A629" s="402"/>
      <c r="B629" s="822" t="s">
        <v>860</v>
      </c>
      <c r="C629" s="823"/>
      <c r="D629" s="791" t="s">
        <v>280</v>
      </c>
      <c r="E629" s="828" t="s">
        <v>325</v>
      </c>
      <c r="F629" s="831">
        <v>3.19</v>
      </c>
      <c r="G629" s="834" t="s">
        <v>218</v>
      </c>
      <c r="H629" s="828" t="s">
        <v>324</v>
      </c>
      <c r="I629" s="434" t="s">
        <v>184</v>
      </c>
      <c r="J629" s="438">
        <v>127140.9048</v>
      </c>
      <c r="K629" s="434" t="s">
        <v>183</v>
      </c>
      <c r="L629" s="437"/>
      <c r="M629" s="434" t="s">
        <v>182</v>
      </c>
      <c r="N629" s="436">
        <f>J629</f>
        <v>127140.9048</v>
      </c>
      <c r="O629" s="434" t="s">
        <v>181</v>
      </c>
      <c r="P629" s="435"/>
      <c r="Q629" s="434" t="s">
        <v>181</v>
      </c>
      <c r="R629" s="435"/>
      <c r="S629" s="434" t="s">
        <v>181</v>
      </c>
      <c r="T629" s="435"/>
      <c r="U629" s="480" t="s">
        <v>181</v>
      </c>
      <c r="V629" s="479"/>
      <c r="W629" s="466" t="s">
        <v>181</v>
      </c>
      <c r="X629" s="467"/>
      <c r="Y629" s="466" t="s">
        <v>180</v>
      </c>
      <c r="Z629" s="465"/>
      <c r="AA629" s="894" t="s">
        <v>110</v>
      </c>
      <c r="AB629" s="791" t="s">
        <v>859</v>
      </c>
      <c r="AC629" s="791" t="s">
        <v>859</v>
      </c>
      <c r="AD629" s="791" t="s">
        <v>859</v>
      </c>
      <c r="AE629" s="791" t="s">
        <v>859</v>
      </c>
      <c r="AF629" s="894" t="s">
        <v>110</v>
      </c>
    </row>
    <row r="630" spans="1:32" s="404" customFormat="1" ht="15" customHeight="1" x14ac:dyDescent="0.2">
      <c r="A630" s="402"/>
      <c r="B630" s="824"/>
      <c r="C630" s="825"/>
      <c r="D630" s="792"/>
      <c r="E630" s="829"/>
      <c r="F630" s="832"/>
      <c r="G630" s="835"/>
      <c r="H630" s="829"/>
      <c r="I630" s="416" t="s">
        <v>179</v>
      </c>
      <c r="J630" s="432"/>
      <c r="K630" s="416" t="s">
        <v>177</v>
      </c>
      <c r="L630" s="415"/>
      <c r="M630" s="416" t="s">
        <v>176</v>
      </c>
      <c r="N630" s="428">
        <f>N629</f>
        <v>127140.9048</v>
      </c>
      <c r="O630" s="416" t="s">
        <v>175</v>
      </c>
      <c r="P630" s="426"/>
      <c r="Q630" s="416" t="s">
        <v>175</v>
      </c>
      <c r="R630" s="426"/>
      <c r="S630" s="416" t="s">
        <v>175</v>
      </c>
      <c r="T630" s="426"/>
      <c r="U630" s="478" t="s">
        <v>175</v>
      </c>
      <c r="V630" s="477"/>
      <c r="W630" s="463" t="s">
        <v>175</v>
      </c>
      <c r="X630" s="462"/>
      <c r="Y630" s="463" t="s">
        <v>174</v>
      </c>
      <c r="Z630" s="464"/>
      <c r="AA630" s="895"/>
      <c r="AB630" s="792"/>
      <c r="AC630" s="792"/>
      <c r="AD630" s="792"/>
      <c r="AE630" s="792"/>
      <c r="AF630" s="895"/>
    </row>
    <row r="631" spans="1:32" s="404" customFormat="1" x14ac:dyDescent="0.2">
      <c r="A631" s="402"/>
      <c r="B631" s="824"/>
      <c r="C631" s="825"/>
      <c r="D631" s="792"/>
      <c r="E631" s="829"/>
      <c r="F631" s="832"/>
      <c r="G631" s="835"/>
      <c r="H631" s="829"/>
      <c r="I631" s="416" t="s">
        <v>173</v>
      </c>
      <c r="J631" s="429"/>
      <c r="K631" s="416" t="s">
        <v>171</v>
      </c>
      <c r="L631" s="427"/>
      <c r="M631" s="416" t="s">
        <v>170</v>
      </c>
      <c r="N631" s="428"/>
      <c r="O631" s="416" t="s">
        <v>169</v>
      </c>
      <c r="P631" s="426"/>
      <c r="Q631" s="416" t="s">
        <v>169</v>
      </c>
      <c r="R631" s="426"/>
      <c r="S631" s="416" t="s">
        <v>169</v>
      </c>
      <c r="T631" s="426"/>
      <c r="U631" s="478" t="s">
        <v>169</v>
      </c>
      <c r="V631" s="477"/>
      <c r="W631" s="463" t="s">
        <v>169</v>
      </c>
      <c r="X631" s="462"/>
      <c r="Y631" s="781"/>
      <c r="Z631" s="782"/>
      <c r="AA631" s="895"/>
      <c r="AB631" s="792"/>
      <c r="AC631" s="792"/>
      <c r="AD631" s="792"/>
      <c r="AE631" s="792"/>
      <c r="AF631" s="895"/>
    </row>
    <row r="632" spans="1:32" s="404" customFormat="1" ht="15" customHeight="1" x14ac:dyDescent="0.2">
      <c r="A632" s="402"/>
      <c r="B632" s="824"/>
      <c r="C632" s="825"/>
      <c r="D632" s="792"/>
      <c r="E632" s="829"/>
      <c r="F632" s="832"/>
      <c r="G632" s="835"/>
      <c r="H632" s="829"/>
      <c r="I632" s="416" t="s">
        <v>168</v>
      </c>
      <c r="J632" s="427"/>
      <c r="K632" s="416" t="s">
        <v>167</v>
      </c>
      <c r="L632" s="427"/>
      <c r="M632" s="816"/>
      <c r="N632" s="817"/>
      <c r="O632" s="416" t="s">
        <v>166</v>
      </c>
      <c r="P632" s="426">
        <f>IF(P630="",P631-P629,P631-P630)</f>
        <v>0</v>
      </c>
      <c r="Q632" s="416" t="s">
        <v>166</v>
      </c>
      <c r="R632" s="426">
        <f>IF(R630="",R631-R629,R631-R630)</f>
        <v>0</v>
      </c>
      <c r="S632" s="416" t="s">
        <v>166</v>
      </c>
      <c r="T632" s="426">
        <f>IF(T630="",T631-T629,T631-T630)</f>
        <v>0</v>
      </c>
      <c r="U632" s="478" t="s">
        <v>166</v>
      </c>
      <c r="V632" s="477">
        <f>IF(V630="",V631-V629,V631-V630)</f>
        <v>0</v>
      </c>
      <c r="W632" s="463" t="s">
        <v>166</v>
      </c>
      <c r="X632" s="462">
        <v>0</v>
      </c>
      <c r="Y632" s="781"/>
      <c r="Z632" s="782"/>
      <c r="AA632" s="895"/>
      <c r="AB632" s="792"/>
      <c r="AC632" s="792"/>
      <c r="AD632" s="792"/>
      <c r="AE632" s="792"/>
      <c r="AF632" s="895"/>
    </row>
    <row r="633" spans="1:32" s="404" customFormat="1" ht="15" customHeight="1" x14ac:dyDescent="0.2">
      <c r="A633" s="402"/>
      <c r="B633" s="824"/>
      <c r="C633" s="825"/>
      <c r="D633" s="792"/>
      <c r="E633" s="829"/>
      <c r="F633" s="832"/>
      <c r="G633" s="835"/>
      <c r="H633" s="829"/>
      <c r="I633" s="416" t="s">
        <v>165</v>
      </c>
      <c r="J633" s="415"/>
      <c r="K633" s="416" t="s">
        <v>164</v>
      </c>
      <c r="L633" s="415"/>
      <c r="M633" s="816"/>
      <c r="N633" s="817"/>
      <c r="O633" s="816"/>
      <c r="P633" s="817"/>
      <c r="Q633" s="816"/>
      <c r="R633" s="817"/>
      <c r="S633" s="816"/>
      <c r="T633" s="817"/>
      <c r="U633" s="857"/>
      <c r="V633" s="858"/>
      <c r="W633" s="781"/>
      <c r="X633" s="782"/>
      <c r="Y633" s="781"/>
      <c r="Z633" s="782"/>
      <c r="AA633" s="895"/>
      <c r="AB633" s="792"/>
      <c r="AC633" s="792"/>
      <c r="AD633" s="792"/>
      <c r="AE633" s="792"/>
      <c r="AF633" s="895"/>
    </row>
    <row r="634" spans="1:32" s="404" customFormat="1" ht="15" customHeight="1" x14ac:dyDescent="0.2">
      <c r="A634" s="402"/>
      <c r="B634" s="826"/>
      <c r="C634" s="827"/>
      <c r="D634" s="793"/>
      <c r="E634" s="830"/>
      <c r="F634" s="833"/>
      <c r="G634" s="836"/>
      <c r="H634" s="830"/>
      <c r="I634" s="406" t="s">
        <v>158</v>
      </c>
      <c r="J634" s="451"/>
      <c r="K634" s="820"/>
      <c r="L634" s="821"/>
      <c r="M634" s="818"/>
      <c r="N634" s="819"/>
      <c r="O634" s="818"/>
      <c r="P634" s="819"/>
      <c r="Q634" s="818"/>
      <c r="R634" s="819"/>
      <c r="S634" s="818"/>
      <c r="T634" s="819"/>
      <c r="U634" s="859"/>
      <c r="V634" s="860"/>
      <c r="W634" s="783"/>
      <c r="X634" s="784"/>
      <c r="Y634" s="783"/>
      <c r="Z634" s="784"/>
      <c r="AA634" s="896"/>
      <c r="AB634" s="793"/>
      <c r="AC634" s="793"/>
      <c r="AD634" s="793"/>
      <c r="AE634" s="793"/>
      <c r="AF634" s="896"/>
    </row>
    <row r="635" spans="1:32" s="404" customFormat="1" ht="12.75" customHeight="1" x14ac:dyDescent="0.2">
      <c r="A635" s="402"/>
      <c r="B635" s="822" t="s">
        <v>857</v>
      </c>
      <c r="C635" s="823"/>
      <c r="D635" s="791" t="s">
        <v>280</v>
      </c>
      <c r="E635" s="828" t="s">
        <v>325</v>
      </c>
      <c r="F635" s="842">
        <v>4.6100000000000003</v>
      </c>
      <c r="G635" s="834" t="s">
        <v>218</v>
      </c>
      <c r="H635" s="828" t="s">
        <v>324</v>
      </c>
      <c r="I635" s="434" t="s">
        <v>184</v>
      </c>
      <c r="J635" s="438">
        <v>197774.7408</v>
      </c>
      <c r="K635" s="434" t="s">
        <v>183</v>
      </c>
      <c r="L635" s="437"/>
      <c r="M635" s="434" t="s">
        <v>182</v>
      </c>
      <c r="N635" s="436">
        <f>J635</f>
        <v>197774.7408</v>
      </c>
      <c r="O635" s="434" t="s">
        <v>181</v>
      </c>
      <c r="P635" s="435"/>
      <c r="Q635" s="434" t="s">
        <v>181</v>
      </c>
      <c r="R635" s="435"/>
      <c r="S635" s="434" t="s">
        <v>181</v>
      </c>
      <c r="T635" s="435"/>
      <c r="U635" s="480" t="s">
        <v>181</v>
      </c>
      <c r="V635" s="479"/>
      <c r="W635" s="466" t="s">
        <v>181</v>
      </c>
      <c r="X635" s="467"/>
      <c r="Y635" s="466" t="s">
        <v>180</v>
      </c>
      <c r="Z635" s="465"/>
      <c r="AA635" s="894" t="s">
        <v>110</v>
      </c>
      <c r="AB635" s="791" t="s">
        <v>856</v>
      </c>
      <c r="AC635" s="791" t="s">
        <v>856</v>
      </c>
      <c r="AD635" s="791" t="s">
        <v>856</v>
      </c>
      <c r="AE635" s="791" t="s">
        <v>856</v>
      </c>
      <c r="AF635" s="894" t="s">
        <v>110</v>
      </c>
    </row>
    <row r="636" spans="1:32" s="404" customFormat="1" ht="15" customHeight="1" x14ac:dyDescent="0.2">
      <c r="A636" s="402"/>
      <c r="B636" s="824"/>
      <c r="C636" s="825"/>
      <c r="D636" s="792"/>
      <c r="E636" s="829"/>
      <c r="F636" s="843"/>
      <c r="G636" s="835"/>
      <c r="H636" s="829"/>
      <c r="I636" s="416" t="s">
        <v>179</v>
      </c>
      <c r="J636" s="432"/>
      <c r="K636" s="416" t="s">
        <v>177</v>
      </c>
      <c r="L636" s="415"/>
      <c r="M636" s="416" t="s">
        <v>176</v>
      </c>
      <c r="N636" s="428">
        <f>N635</f>
        <v>197774.7408</v>
      </c>
      <c r="O636" s="416" t="s">
        <v>175</v>
      </c>
      <c r="P636" s="426"/>
      <c r="Q636" s="416" t="s">
        <v>175</v>
      </c>
      <c r="R636" s="426"/>
      <c r="S636" s="416" t="s">
        <v>175</v>
      </c>
      <c r="T636" s="426"/>
      <c r="U636" s="478" t="s">
        <v>175</v>
      </c>
      <c r="V636" s="477"/>
      <c r="W636" s="463" t="s">
        <v>175</v>
      </c>
      <c r="X636" s="462"/>
      <c r="Y636" s="463" t="s">
        <v>174</v>
      </c>
      <c r="Z636" s="464"/>
      <c r="AA636" s="895"/>
      <c r="AB636" s="792"/>
      <c r="AC636" s="792"/>
      <c r="AD636" s="792"/>
      <c r="AE636" s="792"/>
      <c r="AF636" s="895"/>
    </row>
    <row r="637" spans="1:32" s="404" customFormat="1" x14ac:dyDescent="0.2">
      <c r="A637" s="402"/>
      <c r="B637" s="824"/>
      <c r="C637" s="825"/>
      <c r="D637" s="792"/>
      <c r="E637" s="829"/>
      <c r="F637" s="843"/>
      <c r="G637" s="835"/>
      <c r="H637" s="829"/>
      <c r="I637" s="416" t="s">
        <v>173</v>
      </c>
      <c r="J637" s="429"/>
      <c r="K637" s="416" t="s">
        <v>171</v>
      </c>
      <c r="L637" s="427"/>
      <c r="M637" s="416" t="s">
        <v>170</v>
      </c>
      <c r="N637" s="428"/>
      <c r="O637" s="416" t="s">
        <v>169</v>
      </c>
      <c r="P637" s="426"/>
      <c r="Q637" s="416" t="s">
        <v>169</v>
      </c>
      <c r="R637" s="426"/>
      <c r="S637" s="416" t="s">
        <v>169</v>
      </c>
      <c r="T637" s="426"/>
      <c r="U637" s="478" t="s">
        <v>169</v>
      </c>
      <c r="V637" s="477"/>
      <c r="W637" s="463" t="s">
        <v>169</v>
      </c>
      <c r="X637" s="462"/>
      <c r="Y637" s="781"/>
      <c r="Z637" s="782"/>
      <c r="AA637" s="895"/>
      <c r="AB637" s="792"/>
      <c r="AC637" s="792"/>
      <c r="AD637" s="792"/>
      <c r="AE637" s="792"/>
      <c r="AF637" s="895"/>
    </row>
    <row r="638" spans="1:32" s="404" customFormat="1" ht="15" customHeight="1" x14ac:dyDescent="0.2">
      <c r="A638" s="402"/>
      <c r="B638" s="824"/>
      <c r="C638" s="825"/>
      <c r="D638" s="792"/>
      <c r="E638" s="829"/>
      <c r="F638" s="843"/>
      <c r="G638" s="835"/>
      <c r="H638" s="829"/>
      <c r="I638" s="416" t="s">
        <v>168</v>
      </c>
      <c r="J638" s="427"/>
      <c r="K638" s="416" t="s">
        <v>167</v>
      </c>
      <c r="L638" s="427"/>
      <c r="M638" s="816"/>
      <c r="N638" s="817"/>
      <c r="O638" s="416" t="s">
        <v>166</v>
      </c>
      <c r="P638" s="426">
        <f>IF(P636="",P637-P635,P637-P636)</f>
        <v>0</v>
      </c>
      <c r="Q638" s="416" t="s">
        <v>166</v>
      </c>
      <c r="R638" s="426">
        <f>IF(R636="",R637-R635,R637-R636)</f>
        <v>0</v>
      </c>
      <c r="S638" s="416" t="s">
        <v>166</v>
      </c>
      <c r="T638" s="426">
        <f>IF(T636="",T637-T635,T637-T636)</f>
        <v>0</v>
      </c>
      <c r="U638" s="478" t="s">
        <v>166</v>
      </c>
      <c r="V638" s="477">
        <f>IF(V636="",V637-V635,V637-V636)</f>
        <v>0</v>
      </c>
      <c r="W638" s="463" t="s">
        <v>166</v>
      </c>
      <c r="X638" s="462">
        <v>0</v>
      </c>
      <c r="Y638" s="781"/>
      <c r="Z638" s="782"/>
      <c r="AA638" s="895"/>
      <c r="AB638" s="792"/>
      <c r="AC638" s="792"/>
      <c r="AD638" s="792"/>
      <c r="AE638" s="792"/>
      <c r="AF638" s="895"/>
    </row>
    <row r="639" spans="1:32" s="404" customFormat="1" ht="15" customHeight="1" x14ac:dyDescent="0.2">
      <c r="A639" s="402"/>
      <c r="B639" s="824"/>
      <c r="C639" s="825"/>
      <c r="D639" s="792"/>
      <c r="E639" s="829"/>
      <c r="F639" s="843"/>
      <c r="G639" s="835"/>
      <c r="H639" s="829"/>
      <c r="I639" s="416" t="s">
        <v>165</v>
      </c>
      <c r="J639" s="415"/>
      <c r="K639" s="416" t="s">
        <v>164</v>
      </c>
      <c r="L639" s="415"/>
      <c r="M639" s="816"/>
      <c r="N639" s="817"/>
      <c r="O639" s="816"/>
      <c r="P639" s="817"/>
      <c r="Q639" s="816"/>
      <c r="R639" s="817"/>
      <c r="S639" s="816"/>
      <c r="T639" s="817"/>
      <c r="U639" s="857"/>
      <c r="V639" s="858"/>
      <c r="W639" s="781"/>
      <c r="X639" s="782"/>
      <c r="Y639" s="781"/>
      <c r="Z639" s="782"/>
      <c r="AA639" s="895"/>
      <c r="AB639" s="792"/>
      <c r="AC639" s="792"/>
      <c r="AD639" s="792"/>
      <c r="AE639" s="792"/>
      <c r="AF639" s="895"/>
    </row>
    <row r="640" spans="1:32" s="404" customFormat="1" ht="15" customHeight="1" x14ac:dyDescent="0.2">
      <c r="A640" s="402"/>
      <c r="B640" s="826"/>
      <c r="C640" s="827"/>
      <c r="D640" s="793"/>
      <c r="E640" s="830"/>
      <c r="F640" s="844"/>
      <c r="G640" s="836"/>
      <c r="H640" s="830"/>
      <c r="I640" s="406" t="s">
        <v>158</v>
      </c>
      <c r="J640" s="451"/>
      <c r="K640" s="820"/>
      <c r="L640" s="821"/>
      <c r="M640" s="818"/>
      <c r="N640" s="819"/>
      <c r="O640" s="818"/>
      <c r="P640" s="819"/>
      <c r="Q640" s="818"/>
      <c r="R640" s="819"/>
      <c r="S640" s="818"/>
      <c r="T640" s="819"/>
      <c r="U640" s="859"/>
      <c r="V640" s="860"/>
      <c r="W640" s="783"/>
      <c r="X640" s="784"/>
      <c r="Y640" s="783"/>
      <c r="Z640" s="784"/>
      <c r="AA640" s="896"/>
      <c r="AB640" s="793"/>
      <c r="AC640" s="793"/>
      <c r="AD640" s="793"/>
      <c r="AE640" s="793"/>
      <c r="AF640" s="896"/>
    </row>
    <row r="641" spans="1:32" s="404" customFormat="1" ht="12.75" customHeight="1" x14ac:dyDescent="0.2">
      <c r="A641" s="402"/>
      <c r="B641" s="822" t="s">
        <v>854</v>
      </c>
      <c r="C641" s="823"/>
      <c r="D641" s="791" t="s">
        <v>280</v>
      </c>
      <c r="E641" s="828" t="s">
        <v>325</v>
      </c>
      <c r="F641" s="831">
        <v>4.17</v>
      </c>
      <c r="G641" s="834" t="s">
        <v>218</v>
      </c>
      <c r="H641" s="828" t="s">
        <v>324</v>
      </c>
      <c r="I641" s="434" t="s">
        <v>184</v>
      </c>
      <c r="J641" s="438">
        <v>129495.36599999999</v>
      </c>
      <c r="K641" s="434" t="s">
        <v>183</v>
      </c>
      <c r="L641" s="437"/>
      <c r="M641" s="434" t="s">
        <v>182</v>
      </c>
      <c r="N641" s="436">
        <f>J641</f>
        <v>129495.36599999999</v>
      </c>
      <c r="O641" s="434" t="s">
        <v>181</v>
      </c>
      <c r="P641" s="435"/>
      <c r="Q641" s="434" t="s">
        <v>181</v>
      </c>
      <c r="R641" s="435"/>
      <c r="S641" s="434" t="s">
        <v>181</v>
      </c>
      <c r="T641" s="435"/>
      <c r="U641" s="480" t="s">
        <v>181</v>
      </c>
      <c r="V641" s="479"/>
      <c r="W641" s="466" t="s">
        <v>181</v>
      </c>
      <c r="X641" s="467"/>
      <c r="Y641" s="466" t="s">
        <v>180</v>
      </c>
      <c r="Z641" s="465"/>
      <c r="AA641" s="894" t="s">
        <v>110</v>
      </c>
      <c r="AB641" s="791" t="s">
        <v>853</v>
      </c>
      <c r="AC641" s="791" t="s">
        <v>853</v>
      </c>
      <c r="AD641" s="791" t="s">
        <v>853</v>
      </c>
      <c r="AE641" s="791" t="s">
        <v>853</v>
      </c>
      <c r="AF641" s="894" t="s">
        <v>110</v>
      </c>
    </row>
    <row r="642" spans="1:32" s="404" customFormat="1" ht="15" customHeight="1" x14ac:dyDescent="0.2">
      <c r="A642" s="402"/>
      <c r="B642" s="824"/>
      <c r="C642" s="825"/>
      <c r="D642" s="792"/>
      <c r="E642" s="829"/>
      <c r="F642" s="832"/>
      <c r="G642" s="835"/>
      <c r="H642" s="829"/>
      <c r="I642" s="416" t="s">
        <v>179</v>
      </c>
      <c r="J642" s="432"/>
      <c r="K642" s="416" t="s">
        <v>177</v>
      </c>
      <c r="L642" s="415"/>
      <c r="M642" s="416" t="s">
        <v>176</v>
      </c>
      <c r="N642" s="428">
        <f>N641</f>
        <v>129495.36599999999</v>
      </c>
      <c r="O642" s="416" t="s">
        <v>175</v>
      </c>
      <c r="P642" s="426"/>
      <c r="Q642" s="416" t="s">
        <v>175</v>
      </c>
      <c r="R642" s="426"/>
      <c r="S642" s="416" t="s">
        <v>175</v>
      </c>
      <c r="T642" s="426"/>
      <c r="U642" s="478" t="s">
        <v>175</v>
      </c>
      <c r="V642" s="477"/>
      <c r="W642" s="463" t="s">
        <v>175</v>
      </c>
      <c r="X642" s="462"/>
      <c r="Y642" s="463" t="s">
        <v>174</v>
      </c>
      <c r="Z642" s="464"/>
      <c r="AA642" s="895"/>
      <c r="AB642" s="792"/>
      <c r="AC642" s="792"/>
      <c r="AD642" s="792"/>
      <c r="AE642" s="792"/>
      <c r="AF642" s="895"/>
    </row>
    <row r="643" spans="1:32" s="404" customFormat="1" x14ac:dyDescent="0.2">
      <c r="A643" s="402"/>
      <c r="B643" s="824"/>
      <c r="C643" s="825"/>
      <c r="D643" s="792"/>
      <c r="E643" s="829"/>
      <c r="F643" s="832"/>
      <c r="G643" s="835"/>
      <c r="H643" s="829"/>
      <c r="I643" s="416" t="s">
        <v>173</v>
      </c>
      <c r="J643" s="429"/>
      <c r="K643" s="416" t="s">
        <v>171</v>
      </c>
      <c r="L643" s="427"/>
      <c r="M643" s="416" t="s">
        <v>170</v>
      </c>
      <c r="N643" s="428"/>
      <c r="O643" s="416" t="s">
        <v>169</v>
      </c>
      <c r="P643" s="426"/>
      <c r="Q643" s="416" t="s">
        <v>169</v>
      </c>
      <c r="R643" s="426"/>
      <c r="S643" s="416" t="s">
        <v>169</v>
      </c>
      <c r="T643" s="426"/>
      <c r="U643" s="478" t="s">
        <v>169</v>
      </c>
      <c r="V643" s="477"/>
      <c r="W643" s="463" t="s">
        <v>169</v>
      </c>
      <c r="X643" s="462"/>
      <c r="Y643" s="781"/>
      <c r="Z643" s="782"/>
      <c r="AA643" s="895"/>
      <c r="AB643" s="792"/>
      <c r="AC643" s="792"/>
      <c r="AD643" s="792"/>
      <c r="AE643" s="792"/>
      <c r="AF643" s="895"/>
    </row>
    <row r="644" spans="1:32" s="404" customFormat="1" ht="15" customHeight="1" x14ac:dyDescent="0.2">
      <c r="A644" s="402"/>
      <c r="B644" s="824"/>
      <c r="C644" s="825"/>
      <c r="D644" s="792"/>
      <c r="E644" s="829"/>
      <c r="F644" s="832"/>
      <c r="G644" s="835"/>
      <c r="H644" s="829"/>
      <c r="I644" s="416" t="s">
        <v>168</v>
      </c>
      <c r="J644" s="427"/>
      <c r="K644" s="416" t="s">
        <v>167</v>
      </c>
      <c r="L644" s="427"/>
      <c r="M644" s="816"/>
      <c r="N644" s="817"/>
      <c r="O644" s="416" t="s">
        <v>166</v>
      </c>
      <c r="P644" s="426">
        <f>IF(P642="",P643-P641,P643-P642)</f>
        <v>0</v>
      </c>
      <c r="Q644" s="416" t="s">
        <v>166</v>
      </c>
      <c r="R644" s="426">
        <f>IF(R642="",R643-R641,R643-R642)</f>
        <v>0</v>
      </c>
      <c r="S644" s="416" t="s">
        <v>166</v>
      </c>
      <c r="T644" s="426">
        <f>IF(T642="",T643-T641,T643-T642)</f>
        <v>0</v>
      </c>
      <c r="U644" s="478" t="s">
        <v>166</v>
      </c>
      <c r="V644" s="477">
        <f>IF(V642="",V643-V641,V643-V642)</f>
        <v>0</v>
      </c>
      <c r="W644" s="463" t="s">
        <v>166</v>
      </c>
      <c r="X644" s="462">
        <v>0</v>
      </c>
      <c r="Y644" s="781"/>
      <c r="Z644" s="782"/>
      <c r="AA644" s="895"/>
      <c r="AB644" s="792"/>
      <c r="AC644" s="792"/>
      <c r="AD644" s="792"/>
      <c r="AE644" s="792"/>
      <c r="AF644" s="895"/>
    </row>
    <row r="645" spans="1:32" s="404" customFormat="1" ht="15" customHeight="1" x14ac:dyDescent="0.2">
      <c r="A645" s="402"/>
      <c r="B645" s="824"/>
      <c r="C645" s="825"/>
      <c r="D645" s="792"/>
      <c r="E645" s="829"/>
      <c r="F645" s="832"/>
      <c r="G645" s="835"/>
      <c r="H645" s="829"/>
      <c r="I645" s="416" t="s">
        <v>165</v>
      </c>
      <c r="J645" s="415"/>
      <c r="K645" s="416" t="s">
        <v>164</v>
      </c>
      <c r="L645" s="415"/>
      <c r="M645" s="816"/>
      <c r="N645" s="817"/>
      <c r="O645" s="816"/>
      <c r="P645" s="817"/>
      <c r="Q645" s="816"/>
      <c r="R645" s="817"/>
      <c r="S645" s="816"/>
      <c r="T645" s="817"/>
      <c r="U645" s="857"/>
      <c r="V645" s="858"/>
      <c r="W645" s="781"/>
      <c r="X645" s="782"/>
      <c r="Y645" s="781"/>
      <c r="Z645" s="782"/>
      <c r="AA645" s="895"/>
      <c r="AB645" s="792"/>
      <c r="AC645" s="792"/>
      <c r="AD645" s="792"/>
      <c r="AE645" s="792"/>
      <c r="AF645" s="895"/>
    </row>
    <row r="646" spans="1:32" s="404" customFormat="1" ht="15" customHeight="1" x14ac:dyDescent="0.2">
      <c r="A646" s="402"/>
      <c r="B646" s="826"/>
      <c r="C646" s="827"/>
      <c r="D646" s="793"/>
      <c r="E646" s="830"/>
      <c r="F646" s="833"/>
      <c r="G646" s="836"/>
      <c r="H646" s="830"/>
      <c r="I646" s="406" t="s">
        <v>158</v>
      </c>
      <c r="J646" s="451"/>
      <c r="K646" s="820"/>
      <c r="L646" s="821"/>
      <c r="M646" s="818"/>
      <c r="N646" s="819"/>
      <c r="O646" s="818"/>
      <c r="P646" s="819"/>
      <c r="Q646" s="818"/>
      <c r="R646" s="819"/>
      <c r="S646" s="818"/>
      <c r="T646" s="819"/>
      <c r="U646" s="859"/>
      <c r="V646" s="860"/>
      <c r="W646" s="783"/>
      <c r="X646" s="784"/>
      <c r="Y646" s="783"/>
      <c r="Z646" s="784"/>
      <c r="AA646" s="896"/>
      <c r="AB646" s="793"/>
      <c r="AC646" s="793"/>
      <c r="AD646" s="793"/>
      <c r="AE646" s="793"/>
      <c r="AF646" s="896"/>
    </row>
    <row r="647" spans="1:32" s="404" customFormat="1" ht="12.75" customHeight="1" x14ac:dyDescent="0.2">
      <c r="A647" s="402"/>
      <c r="B647" s="822" t="s">
        <v>852</v>
      </c>
      <c r="C647" s="823"/>
      <c r="D647" s="791" t="s">
        <v>280</v>
      </c>
      <c r="E647" s="828" t="s">
        <v>325</v>
      </c>
      <c r="F647" s="831">
        <v>5.0999999999999996</v>
      </c>
      <c r="G647" s="834" t="s">
        <v>218</v>
      </c>
      <c r="H647" s="828" t="s">
        <v>324</v>
      </c>
      <c r="I647" s="434" t="s">
        <v>184</v>
      </c>
      <c r="J647" s="438">
        <v>148331.05559999999</v>
      </c>
      <c r="K647" s="434" t="s">
        <v>183</v>
      </c>
      <c r="L647" s="437"/>
      <c r="M647" s="434" t="s">
        <v>182</v>
      </c>
      <c r="N647" s="436">
        <f>J647</f>
        <v>148331.05559999999</v>
      </c>
      <c r="O647" s="434" t="s">
        <v>181</v>
      </c>
      <c r="P647" s="435"/>
      <c r="Q647" s="434" t="s">
        <v>181</v>
      </c>
      <c r="R647" s="435"/>
      <c r="S647" s="434" t="s">
        <v>181</v>
      </c>
      <c r="T647" s="435"/>
      <c r="U647" s="480" t="s">
        <v>181</v>
      </c>
      <c r="V647" s="479"/>
      <c r="W647" s="466" t="s">
        <v>181</v>
      </c>
      <c r="X647" s="467"/>
      <c r="Y647" s="466" t="s">
        <v>180</v>
      </c>
      <c r="Z647" s="465"/>
      <c r="AA647" s="791" t="s">
        <v>851</v>
      </c>
      <c r="AB647" s="791" t="s">
        <v>851</v>
      </c>
      <c r="AC647" s="791" t="s">
        <v>851</v>
      </c>
      <c r="AD647" s="791" t="s">
        <v>851</v>
      </c>
      <c r="AE647" s="791" t="s">
        <v>851</v>
      </c>
      <c r="AF647" s="894" t="s">
        <v>110</v>
      </c>
    </row>
    <row r="648" spans="1:32" s="404" customFormat="1" ht="15" customHeight="1" x14ac:dyDescent="0.2">
      <c r="A648" s="402"/>
      <c r="B648" s="824"/>
      <c r="C648" s="825"/>
      <c r="D648" s="792"/>
      <c r="E648" s="829"/>
      <c r="F648" s="832"/>
      <c r="G648" s="835"/>
      <c r="H648" s="829"/>
      <c r="I648" s="416" t="s">
        <v>179</v>
      </c>
      <c r="J648" s="432"/>
      <c r="K648" s="416" t="s">
        <v>177</v>
      </c>
      <c r="L648" s="415"/>
      <c r="M648" s="416" t="s">
        <v>176</v>
      </c>
      <c r="N648" s="428">
        <f>N647</f>
        <v>148331.05559999999</v>
      </c>
      <c r="O648" s="416" t="s">
        <v>175</v>
      </c>
      <c r="P648" s="426"/>
      <c r="Q648" s="416" t="s">
        <v>175</v>
      </c>
      <c r="R648" s="426"/>
      <c r="S648" s="416" t="s">
        <v>175</v>
      </c>
      <c r="T648" s="426"/>
      <c r="U648" s="478" t="s">
        <v>175</v>
      </c>
      <c r="V648" s="477"/>
      <c r="W648" s="463" t="s">
        <v>175</v>
      </c>
      <c r="X648" s="462"/>
      <c r="Y648" s="463" t="s">
        <v>174</v>
      </c>
      <c r="Z648" s="464"/>
      <c r="AA648" s="792"/>
      <c r="AB648" s="792"/>
      <c r="AC648" s="792"/>
      <c r="AD648" s="792"/>
      <c r="AE648" s="792"/>
      <c r="AF648" s="895"/>
    </row>
    <row r="649" spans="1:32" s="404" customFormat="1" x14ac:dyDescent="0.2">
      <c r="A649" s="402"/>
      <c r="B649" s="824"/>
      <c r="C649" s="825"/>
      <c r="D649" s="792"/>
      <c r="E649" s="829"/>
      <c r="F649" s="832"/>
      <c r="G649" s="835"/>
      <c r="H649" s="829"/>
      <c r="I649" s="416" t="s">
        <v>173</v>
      </c>
      <c r="J649" s="429"/>
      <c r="K649" s="416" t="s">
        <v>171</v>
      </c>
      <c r="L649" s="427"/>
      <c r="M649" s="416" t="s">
        <v>170</v>
      </c>
      <c r="N649" s="428"/>
      <c r="O649" s="416" t="s">
        <v>169</v>
      </c>
      <c r="P649" s="426"/>
      <c r="Q649" s="416" t="s">
        <v>169</v>
      </c>
      <c r="R649" s="426"/>
      <c r="S649" s="416" t="s">
        <v>169</v>
      </c>
      <c r="T649" s="426"/>
      <c r="U649" s="478" t="s">
        <v>169</v>
      </c>
      <c r="V649" s="477"/>
      <c r="W649" s="463" t="s">
        <v>169</v>
      </c>
      <c r="X649" s="462"/>
      <c r="Y649" s="781"/>
      <c r="Z649" s="782"/>
      <c r="AA649" s="792"/>
      <c r="AB649" s="792"/>
      <c r="AC649" s="792"/>
      <c r="AD649" s="792"/>
      <c r="AE649" s="792"/>
      <c r="AF649" s="895"/>
    </row>
    <row r="650" spans="1:32" s="404" customFormat="1" ht="15" customHeight="1" x14ac:dyDescent="0.2">
      <c r="A650" s="402"/>
      <c r="B650" s="824"/>
      <c r="C650" s="825"/>
      <c r="D650" s="792"/>
      <c r="E650" s="829"/>
      <c r="F650" s="832"/>
      <c r="G650" s="835"/>
      <c r="H650" s="829"/>
      <c r="I650" s="416" t="s">
        <v>168</v>
      </c>
      <c r="J650" s="427"/>
      <c r="K650" s="416" t="s">
        <v>167</v>
      </c>
      <c r="L650" s="427"/>
      <c r="M650" s="816"/>
      <c r="N650" s="817"/>
      <c r="O650" s="416" t="s">
        <v>166</v>
      </c>
      <c r="P650" s="426">
        <f>IF(P648="",P649-P647,P649-P648)</f>
        <v>0</v>
      </c>
      <c r="Q650" s="416" t="s">
        <v>166</v>
      </c>
      <c r="R650" s="426">
        <f>IF(R648="",R649-R647,R649-R648)</f>
        <v>0</v>
      </c>
      <c r="S650" s="416" t="s">
        <v>166</v>
      </c>
      <c r="T650" s="426">
        <f>IF(T648="",T649-T647,T649-T648)</f>
        <v>0</v>
      </c>
      <c r="U650" s="478" t="s">
        <v>166</v>
      </c>
      <c r="V650" s="477">
        <f>IF(V648="",V649-V647,V649-V648)</f>
        <v>0</v>
      </c>
      <c r="W650" s="463" t="s">
        <v>166</v>
      </c>
      <c r="X650" s="462">
        <f>IF(X648="",X649-X647,X649-X648)</f>
        <v>0</v>
      </c>
      <c r="Y650" s="781"/>
      <c r="Z650" s="782"/>
      <c r="AA650" s="792"/>
      <c r="AB650" s="792"/>
      <c r="AC650" s="792"/>
      <c r="AD650" s="792"/>
      <c r="AE650" s="792"/>
      <c r="AF650" s="895"/>
    </row>
    <row r="651" spans="1:32" s="404" customFormat="1" ht="15" customHeight="1" x14ac:dyDescent="0.2">
      <c r="A651" s="402"/>
      <c r="B651" s="824"/>
      <c r="C651" s="825"/>
      <c r="D651" s="792"/>
      <c r="E651" s="829"/>
      <c r="F651" s="832"/>
      <c r="G651" s="835"/>
      <c r="H651" s="829"/>
      <c r="I651" s="416" t="s">
        <v>165</v>
      </c>
      <c r="J651" s="415"/>
      <c r="K651" s="416" t="s">
        <v>164</v>
      </c>
      <c r="L651" s="415"/>
      <c r="M651" s="816"/>
      <c r="N651" s="817"/>
      <c r="O651" s="816"/>
      <c r="P651" s="817"/>
      <c r="Q651" s="816"/>
      <c r="R651" s="817"/>
      <c r="S651" s="816"/>
      <c r="T651" s="817"/>
      <c r="U651" s="857"/>
      <c r="V651" s="858"/>
      <c r="W651" s="781"/>
      <c r="X651" s="782"/>
      <c r="Y651" s="781"/>
      <c r="Z651" s="782"/>
      <c r="AA651" s="792"/>
      <c r="AB651" s="792"/>
      <c r="AC651" s="792"/>
      <c r="AD651" s="792"/>
      <c r="AE651" s="792"/>
      <c r="AF651" s="895"/>
    </row>
    <row r="652" spans="1:32" s="404" customFormat="1" ht="15" customHeight="1" x14ac:dyDescent="0.2">
      <c r="A652" s="402"/>
      <c r="B652" s="826"/>
      <c r="C652" s="827"/>
      <c r="D652" s="793"/>
      <c r="E652" s="830"/>
      <c r="F652" s="833"/>
      <c r="G652" s="836"/>
      <c r="H652" s="830"/>
      <c r="I652" s="406" t="s">
        <v>158</v>
      </c>
      <c r="J652" s="451"/>
      <c r="K652" s="820"/>
      <c r="L652" s="821"/>
      <c r="M652" s="818"/>
      <c r="N652" s="819"/>
      <c r="O652" s="818"/>
      <c r="P652" s="819"/>
      <c r="Q652" s="818"/>
      <c r="R652" s="819"/>
      <c r="S652" s="818"/>
      <c r="T652" s="819"/>
      <c r="U652" s="859"/>
      <c r="V652" s="860"/>
      <c r="W652" s="783"/>
      <c r="X652" s="784"/>
      <c r="Y652" s="783"/>
      <c r="Z652" s="784"/>
      <c r="AA652" s="793"/>
      <c r="AB652" s="793"/>
      <c r="AC652" s="793"/>
      <c r="AD652" s="793"/>
      <c r="AE652" s="793"/>
      <c r="AF652" s="896"/>
    </row>
    <row r="653" spans="1:32" s="404" customFormat="1" ht="12.75" customHeight="1" x14ac:dyDescent="0.2">
      <c r="A653" s="402"/>
      <c r="B653" s="822" t="s">
        <v>850</v>
      </c>
      <c r="C653" s="823"/>
      <c r="D653" s="791" t="s">
        <v>280</v>
      </c>
      <c r="E653" s="828" t="s">
        <v>325</v>
      </c>
      <c r="F653" s="831">
        <v>1.3</v>
      </c>
      <c r="G653" s="834" t="s">
        <v>218</v>
      </c>
      <c r="H653" s="828" t="s">
        <v>324</v>
      </c>
      <c r="I653" s="434" t="s">
        <v>184</v>
      </c>
      <c r="J653" s="438">
        <v>21190.150799999999</v>
      </c>
      <c r="K653" s="434" t="s">
        <v>183</v>
      </c>
      <c r="L653" s="437"/>
      <c r="M653" s="434" t="s">
        <v>182</v>
      </c>
      <c r="N653" s="436">
        <f>J653</f>
        <v>21190.150799999999</v>
      </c>
      <c r="O653" s="434" t="s">
        <v>181</v>
      </c>
      <c r="P653" s="435"/>
      <c r="Q653" s="434" t="s">
        <v>181</v>
      </c>
      <c r="R653" s="435"/>
      <c r="S653" s="434" t="s">
        <v>181</v>
      </c>
      <c r="T653" s="435"/>
      <c r="U653" s="480" t="s">
        <v>181</v>
      </c>
      <c r="V653" s="479"/>
      <c r="W653" s="466" t="s">
        <v>181</v>
      </c>
      <c r="X653" s="467"/>
      <c r="Y653" s="466" t="s">
        <v>180</v>
      </c>
      <c r="Z653" s="465"/>
      <c r="AA653" s="791" t="s">
        <v>842</v>
      </c>
      <c r="AB653" s="791" t="s">
        <v>842</v>
      </c>
      <c r="AC653" s="791" t="s">
        <v>842</v>
      </c>
      <c r="AD653" s="791" t="s">
        <v>842</v>
      </c>
      <c r="AE653" s="791" t="s">
        <v>842</v>
      </c>
      <c r="AF653" s="894" t="s">
        <v>110</v>
      </c>
    </row>
    <row r="654" spans="1:32" s="404" customFormat="1" ht="15" customHeight="1" x14ac:dyDescent="0.2">
      <c r="A654" s="402"/>
      <c r="B654" s="824"/>
      <c r="C654" s="825"/>
      <c r="D654" s="792"/>
      <c r="E654" s="829"/>
      <c r="F654" s="832"/>
      <c r="G654" s="835"/>
      <c r="H654" s="829"/>
      <c r="I654" s="416" t="s">
        <v>179</v>
      </c>
      <c r="J654" s="432"/>
      <c r="K654" s="416" t="s">
        <v>177</v>
      </c>
      <c r="L654" s="415"/>
      <c r="M654" s="416" t="s">
        <v>176</v>
      </c>
      <c r="N654" s="428">
        <f>N653</f>
        <v>21190.150799999999</v>
      </c>
      <c r="O654" s="416" t="s">
        <v>175</v>
      </c>
      <c r="P654" s="426"/>
      <c r="Q654" s="416" t="s">
        <v>175</v>
      </c>
      <c r="R654" s="426"/>
      <c r="S654" s="416" t="s">
        <v>175</v>
      </c>
      <c r="T654" s="426"/>
      <c r="U654" s="478" t="s">
        <v>175</v>
      </c>
      <c r="V654" s="477"/>
      <c r="W654" s="463" t="s">
        <v>175</v>
      </c>
      <c r="X654" s="462"/>
      <c r="Y654" s="463" t="s">
        <v>174</v>
      </c>
      <c r="Z654" s="464"/>
      <c r="AA654" s="792"/>
      <c r="AB654" s="792"/>
      <c r="AC654" s="792"/>
      <c r="AD654" s="792"/>
      <c r="AE654" s="792"/>
      <c r="AF654" s="895"/>
    </row>
    <row r="655" spans="1:32" s="404" customFormat="1" x14ac:dyDescent="0.2">
      <c r="A655" s="402"/>
      <c r="B655" s="824"/>
      <c r="C655" s="825"/>
      <c r="D655" s="792"/>
      <c r="E655" s="829"/>
      <c r="F655" s="832"/>
      <c r="G655" s="835"/>
      <c r="H655" s="829"/>
      <c r="I655" s="416" t="s">
        <v>173</v>
      </c>
      <c r="J655" s="429"/>
      <c r="K655" s="416" t="s">
        <v>171</v>
      </c>
      <c r="L655" s="427"/>
      <c r="M655" s="416" t="s">
        <v>170</v>
      </c>
      <c r="N655" s="428"/>
      <c r="O655" s="416" t="s">
        <v>169</v>
      </c>
      <c r="P655" s="426"/>
      <c r="Q655" s="416" t="s">
        <v>169</v>
      </c>
      <c r="R655" s="426"/>
      <c r="S655" s="416" t="s">
        <v>169</v>
      </c>
      <c r="T655" s="426"/>
      <c r="U655" s="478" t="s">
        <v>169</v>
      </c>
      <c r="V655" s="477"/>
      <c r="W655" s="463" t="s">
        <v>169</v>
      </c>
      <c r="X655" s="462"/>
      <c r="Y655" s="781"/>
      <c r="Z655" s="782"/>
      <c r="AA655" s="792"/>
      <c r="AB655" s="792"/>
      <c r="AC655" s="792"/>
      <c r="AD655" s="792"/>
      <c r="AE655" s="792"/>
      <c r="AF655" s="895"/>
    </row>
    <row r="656" spans="1:32" s="404" customFormat="1" ht="15" customHeight="1" x14ac:dyDescent="0.2">
      <c r="A656" s="402"/>
      <c r="B656" s="824"/>
      <c r="C656" s="825"/>
      <c r="D656" s="792"/>
      <c r="E656" s="829"/>
      <c r="F656" s="832"/>
      <c r="G656" s="835"/>
      <c r="H656" s="829"/>
      <c r="I656" s="416" t="s">
        <v>168</v>
      </c>
      <c r="J656" s="427"/>
      <c r="K656" s="416" t="s">
        <v>167</v>
      </c>
      <c r="L656" s="427"/>
      <c r="M656" s="816"/>
      <c r="N656" s="817"/>
      <c r="O656" s="416" t="s">
        <v>166</v>
      </c>
      <c r="P656" s="426">
        <f>IF(P654="",P655-P653,P655-P654)</f>
        <v>0</v>
      </c>
      <c r="Q656" s="416" t="s">
        <v>166</v>
      </c>
      <c r="R656" s="426">
        <f>IF(R654="",R655-R653,R655-R654)</f>
        <v>0</v>
      </c>
      <c r="S656" s="416" t="s">
        <v>166</v>
      </c>
      <c r="T656" s="426">
        <f>IF(T654="",T655-T653,T655-T654)</f>
        <v>0</v>
      </c>
      <c r="U656" s="478" t="s">
        <v>166</v>
      </c>
      <c r="V656" s="477">
        <f>IF(V654="",V655-V653,V655-V654)</f>
        <v>0</v>
      </c>
      <c r="W656" s="463" t="s">
        <v>166</v>
      </c>
      <c r="X656" s="462">
        <f>IF(X654="",X655-X653,X655-X654)</f>
        <v>0</v>
      </c>
      <c r="Y656" s="781"/>
      <c r="Z656" s="782"/>
      <c r="AA656" s="792"/>
      <c r="AB656" s="792"/>
      <c r="AC656" s="792"/>
      <c r="AD656" s="792"/>
      <c r="AE656" s="792"/>
      <c r="AF656" s="895"/>
    </row>
    <row r="657" spans="1:32" s="404" customFormat="1" ht="15" customHeight="1" x14ac:dyDescent="0.2">
      <c r="A657" s="402"/>
      <c r="B657" s="824"/>
      <c r="C657" s="825"/>
      <c r="D657" s="792"/>
      <c r="E657" s="829"/>
      <c r="F657" s="832"/>
      <c r="G657" s="835"/>
      <c r="H657" s="829"/>
      <c r="I657" s="416" t="s">
        <v>165</v>
      </c>
      <c r="J657" s="415"/>
      <c r="K657" s="416" t="s">
        <v>164</v>
      </c>
      <c r="L657" s="415"/>
      <c r="M657" s="816"/>
      <c r="N657" s="817"/>
      <c r="O657" s="816"/>
      <c r="P657" s="817"/>
      <c r="Q657" s="816"/>
      <c r="R657" s="817"/>
      <c r="S657" s="816"/>
      <c r="T657" s="817"/>
      <c r="U657" s="857"/>
      <c r="V657" s="858"/>
      <c r="W657" s="781"/>
      <c r="X657" s="782"/>
      <c r="Y657" s="781"/>
      <c r="Z657" s="782"/>
      <c r="AA657" s="792"/>
      <c r="AB657" s="792"/>
      <c r="AC657" s="792"/>
      <c r="AD657" s="792"/>
      <c r="AE657" s="792"/>
      <c r="AF657" s="895"/>
    </row>
    <row r="658" spans="1:32" s="404" customFormat="1" ht="15" customHeight="1" x14ac:dyDescent="0.2">
      <c r="A658" s="402"/>
      <c r="B658" s="826"/>
      <c r="C658" s="827"/>
      <c r="D658" s="793"/>
      <c r="E658" s="830"/>
      <c r="F658" s="833"/>
      <c r="G658" s="836"/>
      <c r="H658" s="830"/>
      <c r="I658" s="406" t="s">
        <v>158</v>
      </c>
      <c r="J658" s="451"/>
      <c r="K658" s="820"/>
      <c r="L658" s="821"/>
      <c r="M658" s="818"/>
      <c r="N658" s="819"/>
      <c r="O658" s="818"/>
      <c r="P658" s="819"/>
      <c r="Q658" s="818"/>
      <c r="R658" s="819"/>
      <c r="S658" s="818"/>
      <c r="T658" s="819"/>
      <c r="U658" s="859"/>
      <c r="V658" s="860"/>
      <c r="W658" s="783"/>
      <c r="X658" s="784"/>
      <c r="Y658" s="783"/>
      <c r="Z658" s="784"/>
      <c r="AA658" s="793"/>
      <c r="AB658" s="793"/>
      <c r="AC658" s="793"/>
      <c r="AD658" s="793"/>
      <c r="AE658" s="793"/>
      <c r="AF658" s="896"/>
    </row>
    <row r="659" spans="1:32" s="404" customFormat="1" ht="12.75" customHeight="1" x14ac:dyDescent="0.2">
      <c r="A659" s="402"/>
      <c r="B659" s="822" t="s">
        <v>849</v>
      </c>
      <c r="C659" s="823"/>
      <c r="D659" s="791" t="s">
        <v>280</v>
      </c>
      <c r="E659" s="828" t="s">
        <v>325</v>
      </c>
      <c r="F659" s="831">
        <v>2.54</v>
      </c>
      <c r="G659" s="834" t="s">
        <v>218</v>
      </c>
      <c r="H659" s="828" t="s">
        <v>324</v>
      </c>
      <c r="I659" s="434" t="s">
        <v>184</v>
      </c>
      <c r="J659" s="438">
        <v>113014.1376</v>
      </c>
      <c r="K659" s="434" t="s">
        <v>183</v>
      </c>
      <c r="L659" s="437"/>
      <c r="M659" s="434" t="s">
        <v>182</v>
      </c>
      <c r="N659" s="436">
        <f>J659</f>
        <v>113014.1376</v>
      </c>
      <c r="O659" s="434" t="s">
        <v>181</v>
      </c>
      <c r="P659" s="435"/>
      <c r="Q659" s="434" t="s">
        <v>181</v>
      </c>
      <c r="R659" s="435"/>
      <c r="S659" s="434" t="s">
        <v>181</v>
      </c>
      <c r="T659" s="435"/>
      <c r="U659" s="480" t="s">
        <v>181</v>
      </c>
      <c r="V659" s="479"/>
      <c r="W659" s="466" t="s">
        <v>181</v>
      </c>
      <c r="X659" s="467"/>
      <c r="Y659" s="466" t="s">
        <v>180</v>
      </c>
      <c r="Z659" s="465"/>
      <c r="AA659" s="791" t="s">
        <v>842</v>
      </c>
      <c r="AB659" s="791" t="s">
        <v>842</v>
      </c>
      <c r="AC659" s="791" t="s">
        <v>842</v>
      </c>
      <c r="AD659" s="791" t="s">
        <v>842</v>
      </c>
      <c r="AE659" s="791" t="s">
        <v>842</v>
      </c>
      <c r="AF659" s="894" t="s">
        <v>110</v>
      </c>
    </row>
    <row r="660" spans="1:32" s="404" customFormat="1" ht="15" customHeight="1" x14ac:dyDescent="0.2">
      <c r="A660" s="402"/>
      <c r="B660" s="824"/>
      <c r="C660" s="825"/>
      <c r="D660" s="792"/>
      <c r="E660" s="829"/>
      <c r="F660" s="832"/>
      <c r="G660" s="835"/>
      <c r="H660" s="829"/>
      <c r="I660" s="416" t="s">
        <v>179</v>
      </c>
      <c r="J660" s="432"/>
      <c r="K660" s="416" t="s">
        <v>177</v>
      </c>
      <c r="L660" s="415"/>
      <c r="M660" s="416" t="s">
        <v>176</v>
      </c>
      <c r="N660" s="428">
        <f>N659</f>
        <v>113014.1376</v>
      </c>
      <c r="O660" s="416" t="s">
        <v>175</v>
      </c>
      <c r="P660" s="426"/>
      <c r="Q660" s="416" t="s">
        <v>175</v>
      </c>
      <c r="R660" s="426"/>
      <c r="S660" s="416" t="s">
        <v>175</v>
      </c>
      <c r="T660" s="426"/>
      <c r="U660" s="478" t="s">
        <v>175</v>
      </c>
      <c r="V660" s="477"/>
      <c r="W660" s="463" t="s">
        <v>175</v>
      </c>
      <c r="X660" s="462"/>
      <c r="Y660" s="463" t="s">
        <v>174</v>
      </c>
      <c r="Z660" s="464"/>
      <c r="AA660" s="792"/>
      <c r="AB660" s="792"/>
      <c r="AC660" s="792"/>
      <c r="AD660" s="792"/>
      <c r="AE660" s="792"/>
      <c r="AF660" s="895"/>
    </row>
    <row r="661" spans="1:32" s="404" customFormat="1" x14ac:dyDescent="0.2">
      <c r="A661" s="402"/>
      <c r="B661" s="824"/>
      <c r="C661" s="825"/>
      <c r="D661" s="792"/>
      <c r="E661" s="829"/>
      <c r="F661" s="832"/>
      <c r="G661" s="835"/>
      <c r="H661" s="829"/>
      <c r="I661" s="416" t="s">
        <v>173</v>
      </c>
      <c r="J661" s="429"/>
      <c r="K661" s="416" t="s">
        <v>171</v>
      </c>
      <c r="L661" s="427"/>
      <c r="M661" s="416" t="s">
        <v>170</v>
      </c>
      <c r="N661" s="428"/>
      <c r="O661" s="416" t="s">
        <v>169</v>
      </c>
      <c r="P661" s="426"/>
      <c r="Q661" s="416" t="s">
        <v>169</v>
      </c>
      <c r="R661" s="426"/>
      <c r="S661" s="416" t="s">
        <v>169</v>
      </c>
      <c r="T661" s="426"/>
      <c r="U661" s="478" t="s">
        <v>169</v>
      </c>
      <c r="V661" s="477"/>
      <c r="W661" s="463" t="s">
        <v>169</v>
      </c>
      <c r="X661" s="462"/>
      <c r="Y661" s="781"/>
      <c r="Z661" s="782"/>
      <c r="AA661" s="792"/>
      <c r="AB661" s="792"/>
      <c r="AC661" s="792"/>
      <c r="AD661" s="792"/>
      <c r="AE661" s="792"/>
      <c r="AF661" s="895"/>
    </row>
    <row r="662" spans="1:32" s="404" customFormat="1" ht="15" customHeight="1" x14ac:dyDescent="0.2">
      <c r="A662" s="402"/>
      <c r="B662" s="824"/>
      <c r="C662" s="825"/>
      <c r="D662" s="792"/>
      <c r="E662" s="829"/>
      <c r="F662" s="832"/>
      <c r="G662" s="835"/>
      <c r="H662" s="829"/>
      <c r="I662" s="416" t="s">
        <v>168</v>
      </c>
      <c r="J662" s="427"/>
      <c r="K662" s="416" t="s">
        <v>167</v>
      </c>
      <c r="L662" s="427"/>
      <c r="M662" s="816"/>
      <c r="N662" s="817"/>
      <c r="O662" s="416" t="s">
        <v>166</v>
      </c>
      <c r="P662" s="426">
        <f>IF(P660="",P661-P659,P661-P660)</f>
        <v>0</v>
      </c>
      <c r="Q662" s="416" t="s">
        <v>166</v>
      </c>
      <c r="R662" s="426">
        <f>IF(R660="",R661-R659,R661-R660)</f>
        <v>0</v>
      </c>
      <c r="S662" s="416" t="s">
        <v>166</v>
      </c>
      <c r="T662" s="426">
        <f>IF(T660="",T661-T659,T661-T660)</f>
        <v>0</v>
      </c>
      <c r="U662" s="478" t="s">
        <v>166</v>
      </c>
      <c r="V662" s="477">
        <f>IF(V660="",V661-V659,V661-V660)</f>
        <v>0</v>
      </c>
      <c r="W662" s="463" t="s">
        <v>166</v>
      </c>
      <c r="X662" s="462">
        <f>IF(X660="",X661-X659,X661-X660)</f>
        <v>0</v>
      </c>
      <c r="Y662" s="781"/>
      <c r="Z662" s="782"/>
      <c r="AA662" s="792"/>
      <c r="AB662" s="792"/>
      <c r="AC662" s="792"/>
      <c r="AD662" s="792"/>
      <c r="AE662" s="792"/>
      <c r="AF662" s="895"/>
    </row>
    <row r="663" spans="1:32" s="404" customFormat="1" ht="15" customHeight="1" x14ac:dyDescent="0.2">
      <c r="A663" s="402"/>
      <c r="B663" s="824"/>
      <c r="C663" s="825"/>
      <c r="D663" s="792"/>
      <c r="E663" s="829"/>
      <c r="F663" s="832"/>
      <c r="G663" s="835"/>
      <c r="H663" s="829"/>
      <c r="I663" s="416" t="s">
        <v>165</v>
      </c>
      <c r="J663" s="415"/>
      <c r="K663" s="416" t="s">
        <v>164</v>
      </c>
      <c r="L663" s="415"/>
      <c r="M663" s="816"/>
      <c r="N663" s="817"/>
      <c r="O663" s="816"/>
      <c r="P663" s="817"/>
      <c r="Q663" s="816"/>
      <c r="R663" s="817"/>
      <c r="S663" s="816"/>
      <c r="T663" s="817"/>
      <c r="U663" s="857"/>
      <c r="V663" s="858"/>
      <c r="W663" s="781"/>
      <c r="X663" s="782"/>
      <c r="Y663" s="781"/>
      <c r="Z663" s="782"/>
      <c r="AA663" s="792"/>
      <c r="AB663" s="792"/>
      <c r="AC663" s="792"/>
      <c r="AD663" s="792"/>
      <c r="AE663" s="792"/>
      <c r="AF663" s="895"/>
    </row>
    <row r="664" spans="1:32" s="404" customFormat="1" ht="15" customHeight="1" x14ac:dyDescent="0.2">
      <c r="A664" s="402"/>
      <c r="B664" s="826"/>
      <c r="C664" s="827"/>
      <c r="D664" s="793"/>
      <c r="E664" s="830"/>
      <c r="F664" s="833"/>
      <c r="G664" s="836"/>
      <c r="H664" s="830"/>
      <c r="I664" s="406" t="s">
        <v>158</v>
      </c>
      <c r="J664" s="451"/>
      <c r="K664" s="820"/>
      <c r="L664" s="821"/>
      <c r="M664" s="818"/>
      <c r="N664" s="819"/>
      <c r="O664" s="818"/>
      <c r="P664" s="819"/>
      <c r="Q664" s="818"/>
      <c r="R664" s="819"/>
      <c r="S664" s="818"/>
      <c r="T664" s="819"/>
      <c r="U664" s="859"/>
      <c r="V664" s="860"/>
      <c r="W664" s="783"/>
      <c r="X664" s="784"/>
      <c r="Y664" s="783"/>
      <c r="Z664" s="784"/>
      <c r="AA664" s="793"/>
      <c r="AB664" s="793"/>
      <c r="AC664" s="793"/>
      <c r="AD664" s="793"/>
      <c r="AE664" s="793"/>
      <c r="AF664" s="896"/>
    </row>
    <row r="665" spans="1:32" s="404" customFormat="1" ht="12.75" customHeight="1" x14ac:dyDescent="0.2">
      <c r="A665" s="402"/>
      <c r="B665" s="822" t="s">
        <v>848</v>
      </c>
      <c r="C665" s="823"/>
      <c r="D665" s="791" t="s">
        <v>280</v>
      </c>
      <c r="E665" s="828" t="s">
        <v>325</v>
      </c>
      <c r="F665" s="831">
        <v>3.34</v>
      </c>
      <c r="G665" s="834" t="s">
        <v>218</v>
      </c>
      <c r="H665" s="828" t="s">
        <v>324</v>
      </c>
      <c r="I665" s="434" t="s">
        <v>184</v>
      </c>
      <c r="J665" s="438">
        <v>75342.758400000006</v>
      </c>
      <c r="K665" s="434" t="s">
        <v>183</v>
      </c>
      <c r="L665" s="437"/>
      <c r="M665" s="434" t="s">
        <v>182</v>
      </c>
      <c r="N665" s="436">
        <f>J665</f>
        <v>75342.758400000006</v>
      </c>
      <c r="O665" s="434" t="s">
        <v>181</v>
      </c>
      <c r="P665" s="435"/>
      <c r="Q665" s="434" t="s">
        <v>181</v>
      </c>
      <c r="R665" s="435"/>
      <c r="S665" s="434" t="s">
        <v>181</v>
      </c>
      <c r="T665" s="435"/>
      <c r="U665" s="480" t="s">
        <v>181</v>
      </c>
      <c r="V665" s="479"/>
      <c r="W665" s="466" t="s">
        <v>181</v>
      </c>
      <c r="X665" s="467"/>
      <c r="Y665" s="466" t="s">
        <v>180</v>
      </c>
      <c r="Z665" s="465"/>
      <c r="AA665" s="791" t="s">
        <v>847</v>
      </c>
      <c r="AB665" s="791" t="s">
        <v>847</v>
      </c>
      <c r="AC665" s="791" t="s">
        <v>847</v>
      </c>
      <c r="AD665" s="791" t="s">
        <v>847</v>
      </c>
      <c r="AE665" s="791" t="s">
        <v>847</v>
      </c>
      <c r="AF665" s="894" t="s">
        <v>110</v>
      </c>
    </row>
    <row r="666" spans="1:32" s="404" customFormat="1" ht="15" customHeight="1" x14ac:dyDescent="0.2">
      <c r="A666" s="402"/>
      <c r="B666" s="824"/>
      <c r="C666" s="825"/>
      <c r="D666" s="792"/>
      <c r="E666" s="829"/>
      <c r="F666" s="832"/>
      <c r="G666" s="835"/>
      <c r="H666" s="829"/>
      <c r="I666" s="416" t="s">
        <v>179</v>
      </c>
      <c r="J666" s="432"/>
      <c r="K666" s="416" t="s">
        <v>177</v>
      </c>
      <c r="L666" s="415"/>
      <c r="M666" s="416" t="s">
        <v>176</v>
      </c>
      <c r="N666" s="428">
        <f>N665</f>
        <v>75342.758400000006</v>
      </c>
      <c r="O666" s="416" t="s">
        <v>175</v>
      </c>
      <c r="P666" s="426"/>
      <c r="Q666" s="416" t="s">
        <v>175</v>
      </c>
      <c r="R666" s="426"/>
      <c r="S666" s="416" t="s">
        <v>175</v>
      </c>
      <c r="T666" s="426"/>
      <c r="U666" s="478" t="s">
        <v>175</v>
      </c>
      <c r="V666" s="477"/>
      <c r="W666" s="463" t="s">
        <v>175</v>
      </c>
      <c r="X666" s="462"/>
      <c r="Y666" s="463" t="s">
        <v>174</v>
      </c>
      <c r="Z666" s="464"/>
      <c r="AA666" s="792"/>
      <c r="AB666" s="792"/>
      <c r="AC666" s="792"/>
      <c r="AD666" s="792"/>
      <c r="AE666" s="792"/>
      <c r="AF666" s="895"/>
    </row>
    <row r="667" spans="1:32" s="404" customFormat="1" x14ac:dyDescent="0.2">
      <c r="A667" s="402"/>
      <c r="B667" s="824"/>
      <c r="C667" s="825"/>
      <c r="D667" s="792"/>
      <c r="E667" s="829"/>
      <c r="F667" s="832"/>
      <c r="G667" s="835"/>
      <c r="H667" s="829"/>
      <c r="I667" s="416" t="s">
        <v>173</v>
      </c>
      <c r="J667" s="429"/>
      <c r="K667" s="416" t="s">
        <v>171</v>
      </c>
      <c r="L667" s="427"/>
      <c r="M667" s="416" t="s">
        <v>170</v>
      </c>
      <c r="N667" s="428"/>
      <c r="O667" s="416" t="s">
        <v>169</v>
      </c>
      <c r="P667" s="426"/>
      <c r="Q667" s="416" t="s">
        <v>169</v>
      </c>
      <c r="R667" s="426"/>
      <c r="S667" s="416" t="s">
        <v>169</v>
      </c>
      <c r="T667" s="426"/>
      <c r="U667" s="478" t="s">
        <v>169</v>
      </c>
      <c r="V667" s="477"/>
      <c r="W667" s="463" t="s">
        <v>169</v>
      </c>
      <c r="X667" s="462"/>
      <c r="Y667" s="781"/>
      <c r="Z667" s="782"/>
      <c r="AA667" s="792"/>
      <c r="AB667" s="792"/>
      <c r="AC667" s="792"/>
      <c r="AD667" s="792"/>
      <c r="AE667" s="792"/>
      <c r="AF667" s="895"/>
    </row>
    <row r="668" spans="1:32" s="404" customFormat="1" ht="15" customHeight="1" x14ac:dyDescent="0.2">
      <c r="A668" s="402"/>
      <c r="B668" s="824"/>
      <c r="C668" s="825"/>
      <c r="D668" s="792"/>
      <c r="E668" s="829"/>
      <c r="F668" s="832"/>
      <c r="G668" s="835"/>
      <c r="H668" s="829"/>
      <c r="I668" s="416" t="s">
        <v>168</v>
      </c>
      <c r="J668" s="427"/>
      <c r="K668" s="416" t="s">
        <v>167</v>
      </c>
      <c r="L668" s="427"/>
      <c r="M668" s="816"/>
      <c r="N668" s="817"/>
      <c r="O668" s="416" t="s">
        <v>166</v>
      </c>
      <c r="P668" s="426">
        <f>IF(P666="",P667-P665,P667-P666)</f>
        <v>0</v>
      </c>
      <c r="Q668" s="416" t="s">
        <v>166</v>
      </c>
      <c r="R668" s="426">
        <f>IF(R666="",R667-R665,R667-R666)</f>
        <v>0</v>
      </c>
      <c r="S668" s="416" t="s">
        <v>166</v>
      </c>
      <c r="T668" s="426">
        <f>IF(T666="",T667-T665,T667-T666)</f>
        <v>0</v>
      </c>
      <c r="U668" s="478" t="s">
        <v>166</v>
      </c>
      <c r="V668" s="477">
        <f>IF(V666="",V667-V665,V667-V666)</f>
        <v>0</v>
      </c>
      <c r="W668" s="463" t="s">
        <v>166</v>
      </c>
      <c r="X668" s="462">
        <f>IF(X666="",X667-X665,X667-X666)</f>
        <v>0</v>
      </c>
      <c r="Y668" s="781"/>
      <c r="Z668" s="782"/>
      <c r="AA668" s="792"/>
      <c r="AB668" s="792"/>
      <c r="AC668" s="792"/>
      <c r="AD668" s="792"/>
      <c r="AE668" s="792"/>
      <c r="AF668" s="895"/>
    </row>
    <row r="669" spans="1:32" s="404" customFormat="1" ht="15" customHeight="1" x14ac:dyDescent="0.2">
      <c r="A669" s="402"/>
      <c r="B669" s="824"/>
      <c r="C669" s="825"/>
      <c r="D669" s="792"/>
      <c r="E669" s="829"/>
      <c r="F669" s="832"/>
      <c r="G669" s="835"/>
      <c r="H669" s="829"/>
      <c r="I669" s="416" t="s">
        <v>165</v>
      </c>
      <c r="J669" s="415"/>
      <c r="K669" s="416" t="s">
        <v>164</v>
      </c>
      <c r="L669" s="415"/>
      <c r="M669" s="816"/>
      <c r="N669" s="817"/>
      <c r="O669" s="816"/>
      <c r="P669" s="817"/>
      <c r="Q669" s="816"/>
      <c r="R669" s="817"/>
      <c r="S669" s="816"/>
      <c r="T669" s="817"/>
      <c r="U669" s="857"/>
      <c r="V669" s="858"/>
      <c r="W669" s="781"/>
      <c r="X669" s="782"/>
      <c r="Y669" s="781"/>
      <c r="Z669" s="782"/>
      <c r="AA669" s="792"/>
      <c r="AB669" s="792"/>
      <c r="AC669" s="792"/>
      <c r="AD669" s="792"/>
      <c r="AE669" s="792"/>
      <c r="AF669" s="895"/>
    </row>
    <row r="670" spans="1:32" s="404" customFormat="1" ht="15" customHeight="1" x14ac:dyDescent="0.2">
      <c r="A670" s="402"/>
      <c r="B670" s="826"/>
      <c r="C670" s="827"/>
      <c r="D670" s="793"/>
      <c r="E670" s="830"/>
      <c r="F670" s="833"/>
      <c r="G670" s="836"/>
      <c r="H670" s="830"/>
      <c r="I670" s="406" t="s">
        <v>158</v>
      </c>
      <c r="J670" s="451"/>
      <c r="K670" s="820"/>
      <c r="L670" s="821"/>
      <c r="M670" s="818"/>
      <c r="N670" s="819"/>
      <c r="O670" s="818"/>
      <c r="P670" s="819"/>
      <c r="Q670" s="818"/>
      <c r="R670" s="819"/>
      <c r="S670" s="818"/>
      <c r="T670" s="819"/>
      <c r="U670" s="859"/>
      <c r="V670" s="860"/>
      <c r="W670" s="783"/>
      <c r="X670" s="784"/>
      <c r="Y670" s="783"/>
      <c r="Z670" s="784"/>
      <c r="AA670" s="793"/>
      <c r="AB670" s="793"/>
      <c r="AC670" s="793"/>
      <c r="AD670" s="793"/>
      <c r="AE670" s="793"/>
      <c r="AF670" s="896"/>
    </row>
    <row r="671" spans="1:32" s="404" customFormat="1" ht="12.75" customHeight="1" x14ac:dyDescent="0.2">
      <c r="A671" s="402"/>
      <c r="B671" s="822" t="s">
        <v>845</v>
      </c>
      <c r="C671" s="823"/>
      <c r="D671" s="791" t="s">
        <v>280</v>
      </c>
      <c r="E671" s="828" t="s">
        <v>325</v>
      </c>
      <c r="F671" s="831">
        <v>11.54</v>
      </c>
      <c r="G671" s="834" t="s">
        <v>218</v>
      </c>
      <c r="H671" s="828" t="s">
        <v>324</v>
      </c>
      <c r="I671" s="434" t="s">
        <v>184</v>
      </c>
      <c r="J671" s="438">
        <v>221319.35279999999</v>
      </c>
      <c r="K671" s="434" t="s">
        <v>183</v>
      </c>
      <c r="L671" s="437"/>
      <c r="M671" s="434" t="s">
        <v>182</v>
      </c>
      <c r="N671" s="436">
        <f>J671</f>
        <v>221319.35279999999</v>
      </c>
      <c r="O671" s="434" t="s">
        <v>181</v>
      </c>
      <c r="P671" s="435"/>
      <c r="Q671" s="434" t="s">
        <v>181</v>
      </c>
      <c r="R671" s="435"/>
      <c r="S671" s="434" t="s">
        <v>181</v>
      </c>
      <c r="T671" s="435"/>
      <c r="U671" s="480" t="s">
        <v>181</v>
      </c>
      <c r="V671" s="479"/>
      <c r="W671" s="466" t="s">
        <v>181</v>
      </c>
      <c r="X671" s="467"/>
      <c r="Y671" s="466" t="s">
        <v>180</v>
      </c>
      <c r="Z671" s="465"/>
      <c r="AA671" s="791" t="s">
        <v>842</v>
      </c>
      <c r="AB671" s="791" t="s">
        <v>842</v>
      </c>
      <c r="AC671" s="791" t="s">
        <v>842</v>
      </c>
      <c r="AD671" s="791" t="s">
        <v>842</v>
      </c>
      <c r="AE671" s="791" t="s">
        <v>842</v>
      </c>
      <c r="AF671" s="791" t="s">
        <v>4</v>
      </c>
    </row>
    <row r="672" spans="1:32" s="404" customFormat="1" ht="15" customHeight="1" x14ac:dyDescent="0.2">
      <c r="A672" s="402"/>
      <c r="B672" s="824"/>
      <c r="C672" s="825"/>
      <c r="D672" s="792"/>
      <c r="E672" s="829"/>
      <c r="F672" s="832"/>
      <c r="G672" s="835"/>
      <c r="H672" s="829"/>
      <c r="I672" s="416" t="s">
        <v>179</v>
      </c>
      <c r="J672" s="432"/>
      <c r="K672" s="416" t="s">
        <v>177</v>
      </c>
      <c r="L672" s="415"/>
      <c r="M672" s="416" t="s">
        <v>176</v>
      </c>
      <c r="N672" s="428">
        <f>N671</f>
        <v>221319.35279999999</v>
      </c>
      <c r="O672" s="416" t="s">
        <v>175</v>
      </c>
      <c r="P672" s="426"/>
      <c r="Q672" s="416" t="s">
        <v>175</v>
      </c>
      <c r="R672" s="426"/>
      <c r="S672" s="416" t="s">
        <v>175</v>
      </c>
      <c r="T672" s="426"/>
      <c r="U672" s="478" t="s">
        <v>175</v>
      </c>
      <c r="V672" s="477"/>
      <c r="W672" s="463" t="s">
        <v>175</v>
      </c>
      <c r="X672" s="462"/>
      <c r="Y672" s="463" t="s">
        <v>174</v>
      </c>
      <c r="Z672" s="464"/>
      <c r="AA672" s="792"/>
      <c r="AB672" s="792"/>
      <c r="AC672" s="792"/>
      <c r="AD672" s="792"/>
      <c r="AE672" s="792"/>
      <c r="AF672" s="792"/>
    </row>
    <row r="673" spans="1:32" s="404" customFormat="1" x14ac:dyDescent="0.2">
      <c r="A673" s="402"/>
      <c r="B673" s="824"/>
      <c r="C673" s="825"/>
      <c r="D673" s="792"/>
      <c r="E673" s="829"/>
      <c r="F673" s="832"/>
      <c r="G673" s="835"/>
      <c r="H673" s="829"/>
      <c r="I673" s="416" t="s">
        <v>173</v>
      </c>
      <c r="J673" s="429"/>
      <c r="K673" s="416" t="s">
        <v>171</v>
      </c>
      <c r="L673" s="427"/>
      <c r="M673" s="416" t="s">
        <v>170</v>
      </c>
      <c r="N673" s="428"/>
      <c r="O673" s="416" t="s">
        <v>169</v>
      </c>
      <c r="P673" s="426"/>
      <c r="Q673" s="416" t="s">
        <v>169</v>
      </c>
      <c r="R673" s="426"/>
      <c r="S673" s="416" t="s">
        <v>169</v>
      </c>
      <c r="T673" s="426"/>
      <c r="U673" s="478" t="s">
        <v>169</v>
      </c>
      <c r="V673" s="477"/>
      <c r="W673" s="463" t="s">
        <v>169</v>
      </c>
      <c r="X673" s="462"/>
      <c r="Y673" s="781"/>
      <c r="Z673" s="782"/>
      <c r="AA673" s="792"/>
      <c r="AB673" s="792"/>
      <c r="AC673" s="792"/>
      <c r="AD673" s="792"/>
      <c r="AE673" s="792"/>
      <c r="AF673" s="792"/>
    </row>
    <row r="674" spans="1:32" s="404" customFormat="1" ht="15" customHeight="1" x14ac:dyDescent="0.2">
      <c r="A674" s="402"/>
      <c r="B674" s="824"/>
      <c r="C674" s="825"/>
      <c r="D674" s="792"/>
      <c r="E674" s="829"/>
      <c r="F674" s="832"/>
      <c r="G674" s="835"/>
      <c r="H674" s="829"/>
      <c r="I674" s="416" t="s">
        <v>168</v>
      </c>
      <c r="J674" s="427"/>
      <c r="K674" s="416" t="s">
        <v>167</v>
      </c>
      <c r="L674" s="427"/>
      <c r="M674" s="816"/>
      <c r="N674" s="817"/>
      <c r="O674" s="416" t="s">
        <v>166</v>
      </c>
      <c r="P674" s="426">
        <f>IF(P672="",P673-P671,P673-P672)</f>
        <v>0</v>
      </c>
      <c r="Q674" s="416" t="s">
        <v>166</v>
      </c>
      <c r="R674" s="426">
        <f>IF(R672="",R673-R671,R673-R672)</f>
        <v>0</v>
      </c>
      <c r="S674" s="416" t="s">
        <v>166</v>
      </c>
      <c r="T674" s="426">
        <f>IF(T672="",T673-T671,T673-T672)</f>
        <v>0</v>
      </c>
      <c r="U674" s="478" t="s">
        <v>166</v>
      </c>
      <c r="V674" s="477">
        <f>IF(V672="",V673-V671,V673-V672)</f>
        <v>0</v>
      </c>
      <c r="W674" s="463" t="s">
        <v>166</v>
      </c>
      <c r="X674" s="462">
        <f>IF(X672="",X673-X671,X673-X672)</f>
        <v>0</v>
      </c>
      <c r="Y674" s="781"/>
      <c r="Z674" s="782"/>
      <c r="AA674" s="792"/>
      <c r="AB674" s="792"/>
      <c r="AC674" s="792"/>
      <c r="AD674" s="792"/>
      <c r="AE674" s="792"/>
      <c r="AF674" s="792"/>
    </row>
    <row r="675" spans="1:32" s="404" customFormat="1" ht="15" customHeight="1" x14ac:dyDescent="0.2">
      <c r="A675" s="402"/>
      <c r="B675" s="824"/>
      <c r="C675" s="825"/>
      <c r="D675" s="792"/>
      <c r="E675" s="829"/>
      <c r="F675" s="832"/>
      <c r="G675" s="835"/>
      <c r="H675" s="829"/>
      <c r="I675" s="416" t="s">
        <v>165</v>
      </c>
      <c r="J675" s="415"/>
      <c r="K675" s="416" t="s">
        <v>164</v>
      </c>
      <c r="L675" s="415"/>
      <c r="M675" s="816"/>
      <c r="N675" s="817"/>
      <c r="O675" s="816"/>
      <c r="P675" s="817"/>
      <c r="Q675" s="816"/>
      <c r="R675" s="817"/>
      <c r="S675" s="816"/>
      <c r="T675" s="817"/>
      <c r="U675" s="857"/>
      <c r="V675" s="858"/>
      <c r="W675" s="781"/>
      <c r="X675" s="782"/>
      <c r="Y675" s="781"/>
      <c r="Z675" s="782"/>
      <c r="AA675" s="792"/>
      <c r="AB675" s="792"/>
      <c r="AC675" s="792"/>
      <c r="AD675" s="792"/>
      <c r="AE675" s="792"/>
      <c r="AF675" s="792"/>
    </row>
    <row r="676" spans="1:32" s="404" customFormat="1" ht="15" customHeight="1" x14ac:dyDescent="0.2">
      <c r="A676" s="402"/>
      <c r="B676" s="826"/>
      <c r="C676" s="827"/>
      <c r="D676" s="793"/>
      <c r="E676" s="830"/>
      <c r="F676" s="833"/>
      <c r="G676" s="836"/>
      <c r="H676" s="830"/>
      <c r="I676" s="406" t="s">
        <v>158</v>
      </c>
      <c r="J676" s="451"/>
      <c r="K676" s="820"/>
      <c r="L676" s="821"/>
      <c r="M676" s="818"/>
      <c r="N676" s="819"/>
      <c r="O676" s="818"/>
      <c r="P676" s="819"/>
      <c r="Q676" s="818"/>
      <c r="R676" s="819"/>
      <c r="S676" s="818"/>
      <c r="T676" s="819"/>
      <c r="U676" s="859"/>
      <c r="V676" s="860"/>
      <c r="W676" s="783"/>
      <c r="X676" s="784"/>
      <c r="Y676" s="783"/>
      <c r="Z676" s="784"/>
      <c r="AA676" s="793"/>
      <c r="AB676" s="793"/>
      <c r="AC676" s="793"/>
      <c r="AD676" s="793"/>
      <c r="AE676" s="793"/>
      <c r="AF676" s="793"/>
    </row>
    <row r="677" spans="1:32" s="404" customFormat="1" ht="12.75" customHeight="1" x14ac:dyDescent="0.2">
      <c r="A677" s="402"/>
      <c r="B677" s="822" t="s">
        <v>844</v>
      </c>
      <c r="C677" s="823"/>
      <c r="D677" s="791" t="s">
        <v>280</v>
      </c>
      <c r="E677" s="828" t="s">
        <v>325</v>
      </c>
      <c r="F677" s="831">
        <v>2.5</v>
      </c>
      <c r="G677" s="834" t="s">
        <v>218</v>
      </c>
      <c r="H677" s="828" t="s">
        <v>324</v>
      </c>
      <c r="I677" s="434" t="s">
        <v>184</v>
      </c>
      <c r="J677" s="438">
        <v>72988.297200000001</v>
      </c>
      <c r="K677" s="434" t="s">
        <v>183</v>
      </c>
      <c r="L677" s="437"/>
      <c r="M677" s="434" t="s">
        <v>182</v>
      </c>
      <c r="N677" s="436">
        <f>J677</f>
        <v>72988.297200000001</v>
      </c>
      <c r="O677" s="434" t="s">
        <v>181</v>
      </c>
      <c r="P677" s="435"/>
      <c r="Q677" s="434" t="s">
        <v>181</v>
      </c>
      <c r="R677" s="435"/>
      <c r="S677" s="434" t="s">
        <v>181</v>
      </c>
      <c r="T677" s="435"/>
      <c r="U677" s="480" t="s">
        <v>181</v>
      </c>
      <c r="V677" s="479"/>
      <c r="W677" s="466" t="s">
        <v>181</v>
      </c>
      <c r="X677" s="467"/>
      <c r="Y677" s="466" t="s">
        <v>180</v>
      </c>
      <c r="Z677" s="465"/>
      <c r="AA677" s="791" t="s">
        <v>842</v>
      </c>
      <c r="AB677" s="791" t="s">
        <v>842</v>
      </c>
      <c r="AC677" s="791" t="s">
        <v>842</v>
      </c>
      <c r="AD677" s="791" t="s">
        <v>842</v>
      </c>
      <c r="AE677" s="791" t="s">
        <v>842</v>
      </c>
      <c r="AF677" s="791" t="s">
        <v>2145</v>
      </c>
    </row>
    <row r="678" spans="1:32" s="404" customFormat="1" ht="15" customHeight="1" x14ac:dyDescent="0.2">
      <c r="A678" s="402"/>
      <c r="B678" s="824"/>
      <c r="C678" s="825"/>
      <c r="D678" s="792"/>
      <c r="E678" s="829"/>
      <c r="F678" s="832"/>
      <c r="G678" s="835"/>
      <c r="H678" s="829"/>
      <c r="I678" s="416" t="s">
        <v>179</v>
      </c>
      <c r="J678" s="432"/>
      <c r="K678" s="416" t="s">
        <v>177</v>
      </c>
      <c r="L678" s="415"/>
      <c r="M678" s="416" t="s">
        <v>176</v>
      </c>
      <c r="N678" s="428">
        <f>N677</f>
        <v>72988.297200000001</v>
      </c>
      <c r="O678" s="416" t="s">
        <v>175</v>
      </c>
      <c r="P678" s="426"/>
      <c r="Q678" s="416" t="s">
        <v>175</v>
      </c>
      <c r="R678" s="426"/>
      <c r="S678" s="416" t="s">
        <v>175</v>
      </c>
      <c r="T678" s="426"/>
      <c r="U678" s="478" t="s">
        <v>175</v>
      </c>
      <c r="V678" s="477"/>
      <c r="W678" s="463" t="s">
        <v>175</v>
      </c>
      <c r="X678" s="462"/>
      <c r="Y678" s="463" t="s">
        <v>174</v>
      </c>
      <c r="Z678" s="464"/>
      <c r="AA678" s="792"/>
      <c r="AB678" s="792"/>
      <c r="AC678" s="792"/>
      <c r="AD678" s="792"/>
      <c r="AE678" s="792"/>
      <c r="AF678" s="792"/>
    </row>
    <row r="679" spans="1:32" s="404" customFormat="1" x14ac:dyDescent="0.2">
      <c r="A679" s="402"/>
      <c r="B679" s="824"/>
      <c r="C679" s="825"/>
      <c r="D679" s="792"/>
      <c r="E679" s="829"/>
      <c r="F679" s="832"/>
      <c r="G679" s="835"/>
      <c r="H679" s="829"/>
      <c r="I679" s="416" t="s">
        <v>173</v>
      </c>
      <c r="J679" s="429"/>
      <c r="K679" s="416" t="s">
        <v>171</v>
      </c>
      <c r="L679" s="427"/>
      <c r="M679" s="416" t="s">
        <v>170</v>
      </c>
      <c r="N679" s="428"/>
      <c r="O679" s="416" t="s">
        <v>169</v>
      </c>
      <c r="P679" s="426"/>
      <c r="Q679" s="416" t="s">
        <v>169</v>
      </c>
      <c r="R679" s="426"/>
      <c r="S679" s="416" t="s">
        <v>169</v>
      </c>
      <c r="T679" s="426"/>
      <c r="U679" s="478" t="s">
        <v>169</v>
      </c>
      <c r="V679" s="477"/>
      <c r="W679" s="463" t="s">
        <v>169</v>
      </c>
      <c r="X679" s="462"/>
      <c r="Y679" s="781"/>
      <c r="Z679" s="782"/>
      <c r="AA679" s="792"/>
      <c r="AB679" s="792"/>
      <c r="AC679" s="792"/>
      <c r="AD679" s="792"/>
      <c r="AE679" s="792"/>
      <c r="AF679" s="792"/>
    </row>
    <row r="680" spans="1:32" s="404" customFormat="1" ht="15" customHeight="1" x14ac:dyDescent="0.2">
      <c r="A680" s="402"/>
      <c r="B680" s="824"/>
      <c r="C680" s="825"/>
      <c r="D680" s="792"/>
      <c r="E680" s="829"/>
      <c r="F680" s="832"/>
      <c r="G680" s="835"/>
      <c r="H680" s="829"/>
      <c r="I680" s="416" t="s">
        <v>168</v>
      </c>
      <c r="J680" s="427"/>
      <c r="K680" s="416" t="s">
        <v>167</v>
      </c>
      <c r="L680" s="427"/>
      <c r="M680" s="816"/>
      <c r="N680" s="817"/>
      <c r="O680" s="416" t="s">
        <v>166</v>
      </c>
      <c r="P680" s="426">
        <f>IF(P678="",P679-P677,P679-P678)</f>
        <v>0</v>
      </c>
      <c r="Q680" s="416" t="s">
        <v>166</v>
      </c>
      <c r="R680" s="426">
        <f>IF(R678="",R679-R677,R679-R678)</f>
        <v>0</v>
      </c>
      <c r="S680" s="416" t="s">
        <v>166</v>
      </c>
      <c r="T680" s="426">
        <f>IF(T678="",T679-T677,T679-T678)</f>
        <v>0</v>
      </c>
      <c r="U680" s="478" t="s">
        <v>166</v>
      </c>
      <c r="V680" s="477">
        <f>IF(V678="",V679-V677,V679-V678)</f>
        <v>0</v>
      </c>
      <c r="W680" s="463" t="s">
        <v>166</v>
      </c>
      <c r="X680" s="462">
        <f>IF(X678="",X679-X677,X679-X678)</f>
        <v>0</v>
      </c>
      <c r="Y680" s="781"/>
      <c r="Z680" s="782"/>
      <c r="AA680" s="792"/>
      <c r="AB680" s="792"/>
      <c r="AC680" s="792"/>
      <c r="AD680" s="792"/>
      <c r="AE680" s="792"/>
      <c r="AF680" s="792"/>
    </row>
    <row r="681" spans="1:32" s="404" customFormat="1" ht="15" customHeight="1" x14ac:dyDescent="0.2">
      <c r="A681" s="402"/>
      <c r="B681" s="824"/>
      <c r="C681" s="825"/>
      <c r="D681" s="792"/>
      <c r="E681" s="829"/>
      <c r="F681" s="832"/>
      <c r="G681" s="835"/>
      <c r="H681" s="829"/>
      <c r="I681" s="416" t="s">
        <v>165</v>
      </c>
      <c r="J681" s="415"/>
      <c r="K681" s="416" t="s">
        <v>164</v>
      </c>
      <c r="L681" s="415"/>
      <c r="M681" s="816"/>
      <c r="N681" s="817"/>
      <c r="O681" s="816"/>
      <c r="P681" s="817"/>
      <c r="Q681" s="816"/>
      <c r="R681" s="817"/>
      <c r="S681" s="816"/>
      <c r="T681" s="817"/>
      <c r="U681" s="857"/>
      <c r="V681" s="858"/>
      <c r="W681" s="781"/>
      <c r="X681" s="782"/>
      <c r="Y681" s="781"/>
      <c r="Z681" s="782"/>
      <c r="AA681" s="792"/>
      <c r="AB681" s="792"/>
      <c r="AC681" s="792"/>
      <c r="AD681" s="792"/>
      <c r="AE681" s="792"/>
      <c r="AF681" s="792"/>
    </row>
    <row r="682" spans="1:32" s="404" customFormat="1" ht="15" customHeight="1" x14ac:dyDescent="0.2">
      <c r="A682" s="402"/>
      <c r="B682" s="826"/>
      <c r="C682" s="827"/>
      <c r="D682" s="793"/>
      <c r="E682" s="830"/>
      <c r="F682" s="833"/>
      <c r="G682" s="836"/>
      <c r="H682" s="830"/>
      <c r="I682" s="406" t="s">
        <v>158</v>
      </c>
      <c r="J682" s="451"/>
      <c r="K682" s="820"/>
      <c r="L682" s="821"/>
      <c r="M682" s="818"/>
      <c r="N682" s="819"/>
      <c r="O682" s="818"/>
      <c r="P682" s="819"/>
      <c r="Q682" s="818"/>
      <c r="R682" s="819"/>
      <c r="S682" s="818"/>
      <c r="T682" s="819"/>
      <c r="U682" s="859"/>
      <c r="V682" s="860"/>
      <c r="W682" s="783"/>
      <c r="X682" s="784"/>
      <c r="Y682" s="783"/>
      <c r="Z682" s="784"/>
      <c r="AA682" s="793"/>
      <c r="AB682" s="793"/>
      <c r="AC682" s="793"/>
      <c r="AD682" s="793"/>
      <c r="AE682" s="793"/>
      <c r="AF682" s="793"/>
    </row>
    <row r="683" spans="1:32" s="404" customFormat="1" ht="12.75" customHeight="1" x14ac:dyDescent="0.2">
      <c r="A683" s="402"/>
      <c r="B683" s="822" t="s">
        <v>843</v>
      </c>
      <c r="C683" s="823"/>
      <c r="D683" s="791" t="s">
        <v>280</v>
      </c>
      <c r="E683" s="828" t="s">
        <v>325</v>
      </c>
      <c r="F683" s="831">
        <v>4.32</v>
      </c>
      <c r="G683" s="834" t="s">
        <v>218</v>
      </c>
      <c r="H683" s="828" t="s">
        <v>324</v>
      </c>
      <c r="I683" s="434" t="s">
        <v>184</v>
      </c>
      <c r="J683" s="438">
        <v>101241.8316</v>
      </c>
      <c r="K683" s="434" t="s">
        <v>183</v>
      </c>
      <c r="L683" s="437"/>
      <c r="M683" s="434" t="s">
        <v>182</v>
      </c>
      <c r="N683" s="436">
        <f>J683</f>
        <v>101241.8316</v>
      </c>
      <c r="O683" s="434" t="s">
        <v>181</v>
      </c>
      <c r="P683" s="435"/>
      <c r="Q683" s="434" t="s">
        <v>181</v>
      </c>
      <c r="R683" s="435"/>
      <c r="S683" s="434" t="s">
        <v>181</v>
      </c>
      <c r="T683" s="435"/>
      <c r="U683" s="480" t="s">
        <v>181</v>
      </c>
      <c r="V683" s="479"/>
      <c r="W683" s="466" t="s">
        <v>181</v>
      </c>
      <c r="X683" s="467"/>
      <c r="Y683" s="466" t="s">
        <v>180</v>
      </c>
      <c r="Z683" s="465"/>
      <c r="AA683" s="791" t="s">
        <v>842</v>
      </c>
      <c r="AB683" s="791" t="s">
        <v>842</v>
      </c>
      <c r="AC683" s="791" t="s">
        <v>842</v>
      </c>
      <c r="AD683" s="791" t="s">
        <v>842</v>
      </c>
      <c r="AE683" s="791" t="s">
        <v>842</v>
      </c>
      <c r="AF683" s="791" t="s">
        <v>2146</v>
      </c>
    </row>
    <row r="684" spans="1:32" s="404" customFormat="1" ht="15" customHeight="1" x14ac:dyDescent="0.2">
      <c r="A684" s="402"/>
      <c r="B684" s="824"/>
      <c r="C684" s="825"/>
      <c r="D684" s="792"/>
      <c r="E684" s="829"/>
      <c r="F684" s="832"/>
      <c r="G684" s="835"/>
      <c r="H684" s="829"/>
      <c r="I684" s="416" t="s">
        <v>179</v>
      </c>
      <c r="J684" s="432" t="s">
        <v>841</v>
      </c>
      <c r="K684" s="416" t="s">
        <v>177</v>
      </c>
      <c r="L684" s="415"/>
      <c r="M684" s="416" t="s">
        <v>176</v>
      </c>
      <c r="N684" s="428">
        <f>N683</f>
        <v>101241.8316</v>
      </c>
      <c r="O684" s="416" t="s">
        <v>175</v>
      </c>
      <c r="P684" s="426"/>
      <c r="Q684" s="416" t="s">
        <v>175</v>
      </c>
      <c r="R684" s="426"/>
      <c r="S684" s="416" t="s">
        <v>175</v>
      </c>
      <c r="T684" s="426"/>
      <c r="U684" s="478" t="s">
        <v>175</v>
      </c>
      <c r="V684" s="477"/>
      <c r="W684" s="463" t="s">
        <v>175</v>
      </c>
      <c r="X684" s="462"/>
      <c r="Y684" s="463" t="s">
        <v>174</v>
      </c>
      <c r="Z684" s="464"/>
      <c r="AA684" s="792"/>
      <c r="AB684" s="792"/>
      <c r="AC684" s="792"/>
      <c r="AD684" s="792"/>
      <c r="AE684" s="792"/>
      <c r="AF684" s="792"/>
    </row>
    <row r="685" spans="1:32" s="404" customFormat="1" x14ac:dyDescent="0.2">
      <c r="A685" s="402"/>
      <c r="B685" s="824"/>
      <c r="C685" s="825"/>
      <c r="D685" s="792"/>
      <c r="E685" s="829"/>
      <c r="F685" s="832"/>
      <c r="G685" s="835"/>
      <c r="H685" s="829"/>
      <c r="I685" s="416" t="s">
        <v>173</v>
      </c>
      <c r="J685" s="429"/>
      <c r="K685" s="416" t="s">
        <v>171</v>
      </c>
      <c r="L685" s="427"/>
      <c r="M685" s="416" t="s">
        <v>170</v>
      </c>
      <c r="N685" s="428"/>
      <c r="O685" s="416" t="s">
        <v>169</v>
      </c>
      <c r="P685" s="426"/>
      <c r="Q685" s="416" t="s">
        <v>169</v>
      </c>
      <c r="R685" s="426"/>
      <c r="S685" s="416" t="s">
        <v>169</v>
      </c>
      <c r="T685" s="426"/>
      <c r="U685" s="478" t="s">
        <v>169</v>
      </c>
      <c r="V685" s="477"/>
      <c r="W685" s="463" t="s">
        <v>169</v>
      </c>
      <c r="X685" s="462"/>
      <c r="Y685" s="781"/>
      <c r="Z685" s="782"/>
      <c r="AA685" s="792"/>
      <c r="AB685" s="792"/>
      <c r="AC685" s="792"/>
      <c r="AD685" s="792"/>
      <c r="AE685" s="792"/>
      <c r="AF685" s="792"/>
    </row>
    <row r="686" spans="1:32" s="404" customFormat="1" ht="15" customHeight="1" x14ac:dyDescent="0.2">
      <c r="A686" s="402"/>
      <c r="B686" s="824"/>
      <c r="C686" s="825"/>
      <c r="D686" s="792"/>
      <c r="E686" s="829"/>
      <c r="F686" s="832"/>
      <c r="G686" s="835"/>
      <c r="H686" s="829"/>
      <c r="I686" s="416" t="s">
        <v>168</v>
      </c>
      <c r="J686" s="427"/>
      <c r="K686" s="416" t="s">
        <v>167</v>
      </c>
      <c r="L686" s="427"/>
      <c r="M686" s="816"/>
      <c r="N686" s="817"/>
      <c r="O686" s="416" t="s">
        <v>166</v>
      </c>
      <c r="P686" s="426">
        <f>IF(P684="",P685-P683,P685-P684)</f>
        <v>0</v>
      </c>
      <c r="Q686" s="416" t="s">
        <v>166</v>
      </c>
      <c r="R686" s="426">
        <f>IF(R684="",R685-R683,R685-R684)</f>
        <v>0</v>
      </c>
      <c r="S686" s="416" t="s">
        <v>166</v>
      </c>
      <c r="T686" s="426">
        <f>IF(T684="",T685-T683,T685-T684)</f>
        <v>0</v>
      </c>
      <c r="U686" s="478" t="s">
        <v>166</v>
      </c>
      <c r="V686" s="477">
        <f>IF(V684="",V685-V683,V685-V684)</f>
        <v>0</v>
      </c>
      <c r="W686" s="463" t="s">
        <v>166</v>
      </c>
      <c r="X686" s="462">
        <f>IF(X684="",X685-X683,X685-X684)</f>
        <v>0</v>
      </c>
      <c r="Y686" s="781"/>
      <c r="Z686" s="782"/>
      <c r="AA686" s="792"/>
      <c r="AB686" s="792"/>
      <c r="AC686" s="792"/>
      <c r="AD686" s="792"/>
      <c r="AE686" s="792"/>
      <c r="AF686" s="792"/>
    </row>
    <row r="687" spans="1:32" s="404" customFormat="1" ht="15" customHeight="1" x14ac:dyDescent="0.2">
      <c r="A687" s="402"/>
      <c r="B687" s="824"/>
      <c r="C687" s="825"/>
      <c r="D687" s="792"/>
      <c r="E687" s="829"/>
      <c r="F687" s="832"/>
      <c r="G687" s="835"/>
      <c r="H687" s="829"/>
      <c r="I687" s="416" t="s">
        <v>165</v>
      </c>
      <c r="J687" s="415"/>
      <c r="K687" s="416" t="s">
        <v>164</v>
      </c>
      <c r="L687" s="415"/>
      <c r="M687" s="816"/>
      <c r="N687" s="817"/>
      <c r="O687" s="816"/>
      <c r="P687" s="817"/>
      <c r="Q687" s="816"/>
      <c r="R687" s="817"/>
      <c r="S687" s="816"/>
      <c r="T687" s="817"/>
      <c r="U687" s="857"/>
      <c r="V687" s="858"/>
      <c r="W687" s="781"/>
      <c r="X687" s="782"/>
      <c r="Y687" s="781"/>
      <c r="Z687" s="782"/>
      <c r="AA687" s="792"/>
      <c r="AB687" s="792"/>
      <c r="AC687" s="792"/>
      <c r="AD687" s="792"/>
      <c r="AE687" s="792"/>
      <c r="AF687" s="792"/>
    </row>
    <row r="688" spans="1:32" s="404" customFormat="1" ht="15" customHeight="1" x14ac:dyDescent="0.2">
      <c r="A688" s="402"/>
      <c r="B688" s="826"/>
      <c r="C688" s="827"/>
      <c r="D688" s="793"/>
      <c r="E688" s="830"/>
      <c r="F688" s="833"/>
      <c r="G688" s="836"/>
      <c r="H688" s="830"/>
      <c r="I688" s="406" t="s">
        <v>158</v>
      </c>
      <c r="J688" s="451"/>
      <c r="K688" s="820"/>
      <c r="L688" s="821"/>
      <c r="M688" s="818"/>
      <c r="N688" s="819"/>
      <c r="O688" s="818"/>
      <c r="P688" s="819"/>
      <c r="Q688" s="818"/>
      <c r="R688" s="819"/>
      <c r="S688" s="818"/>
      <c r="T688" s="819"/>
      <c r="U688" s="859"/>
      <c r="V688" s="860"/>
      <c r="W688" s="783"/>
      <c r="X688" s="784"/>
      <c r="Y688" s="783"/>
      <c r="Z688" s="784"/>
      <c r="AA688" s="793"/>
      <c r="AB688" s="793"/>
      <c r="AC688" s="793"/>
      <c r="AD688" s="793"/>
      <c r="AE688" s="793"/>
      <c r="AF688" s="793"/>
    </row>
    <row r="689" spans="1:32" s="404" customFormat="1" ht="12.75" customHeight="1" x14ac:dyDescent="0.2">
      <c r="A689" s="402"/>
      <c r="B689" s="822" t="s">
        <v>839</v>
      </c>
      <c r="C689" s="823"/>
      <c r="D689" s="791" t="s">
        <v>280</v>
      </c>
      <c r="E689" s="828" t="s">
        <v>325</v>
      </c>
      <c r="F689" s="831"/>
      <c r="G689" s="834" t="s">
        <v>218</v>
      </c>
      <c r="H689" s="828" t="s">
        <v>324</v>
      </c>
      <c r="I689" s="434" t="s">
        <v>184</v>
      </c>
      <c r="J689" s="438">
        <v>251927.34839999999</v>
      </c>
      <c r="K689" s="434" t="s">
        <v>183</v>
      </c>
      <c r="L689" s="437"/>
      <c r="M689" s="434" t="s">
        <v>182</v>
      </c>
      <c r="N689" s="436">
        <f>J689</f>
        <v>251927.34839999999</v>
      </c>
      <c r="O689" s="434" t="s">
        <v>181</v>
      </c>
      <c r="P689" s="435"/>
      <c r="Q689" s="434" t="s">
        <v>181</v>
      </c>
      <c r="R689" s="435"/>
      <c r="S689" s="434" t="s">
        <v>181</v>
      </c>
      <c r="T689" s="435"/>
      <c r="U689" s="480" t="s">
        <v>181</v>
      </c>
      <c r="V689" s="479"/>
      <c r="W689" s="466" t="s">
        <v>181</v>
      </c>
      <c r="X689" s="467"/>
      <c r="Y689" s="466" t="s">
        <v>180</v>
      </c>
      <c r="Z689" s="465"/>
      <c r="AA689" s="791" t="s">
        <v>838</v>
      </c>
      <c r="AB689" s="791" t="s">
        <v>838</v>
      </c>
      <c r="AC689" s="791" t="s">
        <v>838</v>
      </c>
      <c r="AD689" s="791" t="s">
        <v>838</v>
      </c>
      <c r="AE689" s="791" t="s">
        <v>838</v>
      </c>
      <c r="AF689" s="894" t="s">
        <v>110</v>
      </c>
    </row>
    <row r="690" spans="1:32" s="404" customFormat="1" ht="15" customHeight="1" x14ac:dyDescent="0.2">
      <c r="A690" s="402"/>
      <c r="B690" s="824"/>
      <c r="C690" s="825"/>
      <c r="D690" s="792"/>
      <c r="E690" s="829"/>
      <c r="F690" s="832"/>
      <c r="G690" s="835"/>
      <c r="H690" s="829"/>
      <c r="I690" s="416" t="s">
        <v>179</v>
      </c>
      <c r="J690" s="432"/>
      <c r="K690" s="416" t="s">
        <v>177</v>
      </c>
      <c r="L690" s="415"/>
      <c r="M690" s="416" t="s">
        <v>176</v>
      </c>
      <c r="N690" s="428">
        <f>N689</f>
        <v>251927.34839999999</v>
      </c>
      <c r="O690" s="416" t="s">
        <v>175</v>
      </c>
      <c r="P690" s="426"/>
      <c r="Q690" s="416" t="s">
        <v>175</v>
      </c>
      <c r="R690" s="426"/>
      <c r="S690" s="416" t="s">
        <v>175</v>
      </c>
      <c r="T690" s="426"/>
      <c r="U690" s="478" t="s">
        <v>175</v>
      </c>
      <c r="V690" s="477"/>
      <c r="W690" s="463" t="s">
        <v>175</v>
      </c>
      <c r="X690" s="462"/>
      <c r="Y690" s="463" t="s">
        <v>174</v>
      </c>
      <c r="Z690" s="464"/>
      <c r="AA690" s="792"/>
      <c r="AB690" s="792"/>
      <c r="AC690" s="792"/>
      <c r="AD690" s="792"/>
      <c r="AE690" s="792"/>
      <c r="AF690" s="895"/>
    </row>
    <row r="691" spans="1:32" s="404" customFormat="1" x14ac:dyDescent="0.2">
      <c r="A691" s="402"/>
      <c r="B691" s="824"/>
      <c r="C691" s="825"/>
      <c r="D691" s="792"/>
      <c r="E691" s="829"/>
      <c r="F691" s="832"/>
      <c r="G691" s="835"/>
      <c r="H691" s="829"/>
      <c r="I691" s="416" t="s">
        <v>173</v>
      </c>
      <c r="J691" s="429"/>
      <c r="K691" s="416" t="s">
        <v>171</v>
      </c>
      <c r="L691" s="427"/>
      <c r="M691" s="416" t="s">
        <v>170</v>
      </c>
      <c r="N691" s="428"/>
      <c r="O691" s="416" t="s">
        <v>169</v>
      </c>
      <c r="P691" s="426"/>
      <c r="Q691" s="416" t="s">
        <v>169</v>
      </c>
      <c r="R691" s="426"/>
      <c r="S691" s="416" t="s">
        <v>169</v>
      </c>
      <c r="T691" s="426"/>
      <c r="U691" s="478" t="s">
        <v>169</v>
      </c>
      <c r="V691" s="477"/>
      <c r="W691" s="463" t="s">
        <v>169</v>
      </c>
      <c r="X691" s="462"/>
      <c r="Y691" s="781"/>
      <c r="Z691" s="782"/>
      <c r="AA691" s="792"/>
      <c r="AB691" s="792"/>
      <c r="AC691" s="792"/>
      <c r="AD691" s="792"/>
      <c r="AE691" s="792"/>
      <c r="AF691" s="895"/>
    </row>
    <row r="692" spans="1:32" s="404" customFormat="1" ht="15" customHeight="1" x14ac:dyDescent="0.2">
      <c r="A692" s="402"/>
      <c r="B692" s="824"/>
      <c r="C692" s="825"/>
      <c r="D692" s="792"/>
      <c r="E692" s="829"/>
      <c r="F692" s="832"/>
      <c r="G692" s="835"/>
      <c r="H692" s="829"/>
      <c r="I692" s="416" t="s">
        <v>168</v>
      </c>
      <c r="J692" s="427"/>
      <c r="K692" s="416" t="s">
        <v>167</v>
      </c>
      <c r="L692" s="427"/>
      <c r="M692" s="816"/>
      <c r="N692" s="817"/>
      <c r="O692" s="416" t="s">
        <v>166</v>
      </c>
      <c r="P692" s="426">
        <f>IF(P690="",P691-P689,P691-P690)</f>
        <v>0</v>
      </c>
      <c r="Q692" s="416" t="s">
        <v>166</v>
      </c>
      <c r="R692" s="426">
        <f>IF(R690="",R691-R689,R691-R690)</f>
        <v>0</v>
      </c>
      <c r="S692" s="416" t="s">
        <v>166</v>
      </c>
      <c r="T692" s="426">
        <f>IF(T690="",T691-T689,T691-T690)</f>
        <v>0</v>
      </c>
      <c r="U692" s="478" t="s">
        <v>166</v>
      </c>
      <c r="V692" s="477">
        <f>IF(V690="",V691-V689,V691-V690)</f>
        <v>0</v>
      </c>
      <c r="W692" s="463" t="s">
        <v>166</v>
      </c>
      <c r="X692" s="462">
        <f>IF(X690="",X691-X689,X691-X690)</f>
        <v>0</v>
      </c>
      <c r="Y692" s="781"/>
      <c r="Z692" s="782"/>
      <c r="AA692" s="792"/>
      <c r="AB692" s="792"/>
      <c r="AC692" s="792"/>
      <c r="AD692" s="792"/>
      <c r="AE692" s="792"/>
      <c r="AF692" s="895"/>
    </row>
    <row r="693" spans="1:32" s="404" customFormat="1" ht="15" customHeight="1" x14ac:dyDescent="0.2">
      <c r="A693" s="402"/>
      <c r="B693" s="824"/>
      <c r="C693" s="825"/>
      <c r="D693" s="792"/>
      <c r="E693" s="829"/>
      <c r="F693" s="832"/>
      <c r="G693" s="835"/>
      <c r="H693" s="829"/>
      <c r="I693" s="416" t="s">
        <v>165</v>
      </c>
      <c r="J693" s="415"/>
      <c r="K693" s="416" t="s">
        <v>164</v>
      </c>
      <c r="L693" s="415"/>
      <c r="M693" s="816"/>
      <c r="N693" s="817"/>
      <c r="O693" s="816"/>
      <c r="P693" s="817"/>
      <c r="Q693" s="816"/>
      <c r="R693" s="817"/>
      <c r="S693" s="816"/>
      <c r="T693" s="817"/>
      <c r="U693" s="857"/>
      <c r="V693" s="858"/>
      <c r="W693" s="781"/>
      <c r="X693" s="782"/>
      <c r="Y693" s="781"/>
      <c r="Z693" s="782"/>
      <c r="AA693" s="792"/>
      <c r="AB693" s="792"/>
      <c r="AC693" s="792"/>
      <c r="AD693" s="792"/>
      <c r="AE693" s="792"/>
      <c r="AF693" s="895"/>
    </row>
    <row r="694" spans="1:32" s="404" customFormat="1" ht="15" customHeight="1" x14ac:dyDescent="0.2">
      <c r="A694" s="402"/>
      <c r="B694" s="826"/>
      <c r="C694" s="827"/>
      <c r="D694" s="793"/>
      <c r="E694" s="830"/>
      <c r="F694" s="833"/>
      <c r="G694" s="836"/>
      <c r="H694" s="830"/>
      <c r="I694" s="406" t="s">
        <v>158</v>
      </c>
      <c r="J694" s="451"/>
      <c r="K694" s="820"/>
      <c r="L694" s="821"/>
      <c r="M694" s="818"/>
      <c r="N694" s="819"/>
      <c r="O694" s="818"/>
      <c r="P694" s="819"/>
      <c r="Q694" s="818"/>
      <c r="R694" s="819"/>
      <c r="S694" s="818"/>
      <c r="T694" s="819"/>
      <c r="U694" s="859"/>
      <c r="V694" s="860"/>
      <c r="W694" s="783"/>
      <c r="X694" s="784"/>
      <c r="Y694" s="783"/>
      <c r="Z694" s="784"/>
      <c r="AA694" s="793"/>
      <c r="AB694" s="793"/>
      <c r="AC694" s="793"/>
      <c r="AD694" s="793"/>
      <c r="AE694" s="793"/>
      <c r="AF694" s="896"/>
    </row>
    <row r="695" spans="1:32" s="404" customFormat="1" ht="12.75" customHeight="1" x14ac:dyDescent="0.2">
      <c r="A695" s="402"/>
      <c r="B695" s="822" t="s">
        <v>837</v>
      </c>
      <c r="C695" s="823"/>
      <c r="D695" s="791" t="s">
        <v>280</v>
      </c>
      <c r="E695" s="828" t="s">
        <v>325</v>
      </c>
      <c r="F695" s="831">
        <v>1.32</v>
      </c>
      <c r="G695" s="834" t="s">
        <v>218</v>
      </c>
      <c r="H695" s="828" t="s">
        <v>324</v>
      </c>
      <c r="I695" s="434" t="s">
        <v>184</v>
      </c>
      <c r="J695" s="438">
        <v>40025.840400000001</v>
      </c>
      <c r="K695" s="434" t="s">
        <v>183</v>
      </c>
      <c r="L695" s="437"/>
      <c r="M695" s="434" t="s">
        <v>182</v>
      </c>
      <c r="N695" s="436">
        <f>J695</f>
        <v>40025.840400000001</v>
      </c>
      <c r="O695" s="434" t="s">
        <v>181</v>
      </c>
      <c r="P695" s="435"/>
      <c r="Q695" s="434" t="s">
        <v>181</v>
      </c>
      <c r="R695" s="435"/>
      <c r="S695" s="434" t="s">
        <v>181</v>
      </c>
      <c r="T695" s="435"/>
      <c r="U695" s="480" t="s">
        <v>181</v>
      </c>
      <c r="V695" s="479"/>
      <c r="W695" s="466" t="s">
        <v>181</v>
      </c>
      <c r="X695" s="467"/>
      <c r="Y695" s="466" t="s">
        <v>180</v>
      </c>
      <c r="Z695" s="465"/>
      <c r="AA695" s="791" t="s">
        <v>836</v>
      </c>
      <c r="AB695" s="791" t="s">
        <v>836</v>
      </c>
      <c r="AC695" s="791" t="s">
        <v>836</v>
      </c>
      <c r="AD695" s="791" t="s">
        <v>836</v>
      </c>
      <c r="AE695" s="791" t="s">
        <v>836</v>
      </c>
      <c r="AF695" s="894" t="s">
        <v>110</v>
      </c>
    </row>
    <row r="696" spans="1:32" s="404" customFormat="1" ht="15" customHeight="1" x14ac:dyDescent="0.2">
      <c r="A696" s="402"/>
      <c r="B696" s="824"/>
      <c r="C696" s="825"/>
      <c r="D696" s="792"/>
      <c r="E696" s="829"/>
      <c r="F696" s="832"/>
      <c r="G696" s="835"/>
      <c r="H696" s="829"/>
      <c r="I696" s="416" t="s">
        <v>179</v>
      </c>
      <c r="J696" s="432"/>
      <c r="K696" s="416" t="s">
        <v>177</v>
      </c>
      <c r="L696" s="415"/>
      <c r="M696" s="416" t="s">
        <v>176</v>
      </c>
      <c r="N696" s="428">
        <f>N695</f>
        <v>40025.840400000001</v>
      </c>
      <c r="O696" s="416" t="s">
        <v>175</v>
      </c>
      <c r="P696" s="426"/>
      <c r="Q696" s="416" t="s">
        <v>175</v>
      </c>
      <c r="R696" s="426"/>
      <c r="S696" s="416" t="s">
        <v>175</v>
      </c>
      <c r="T696" s="426"/>
      <c r="U696" s="478" t="s">
        <v>175</v>
      </c>
      <c r="V696" s="477"/>
      <c r="W696" s="463" t="s">
        <v>175</v>
      </c>
      <c r="X696" s="462"/>
      <c r="Y696" s="463" t="s">
        <v>174</v>
      </c>
      <c r="Z696" s="464"/>
      <c r="AA696" s="792"/>
      <c r="AB696" s="792"/>
      <c r="AC696" s="792"/>
      <c r="AD696" s="792"/>
      <c r="AE696" s="792"/>
      <c r="AF696" s="895"/>
    </row>
    <row r="697" spans="1:32" s="404" customFormat="1" x14ac:dyDescent="0.2">
      <c r="A697" s="402"/>
      <c r="B697" s="824"/>
      <c r="C697" s="825"/>
      <c r="D697" s="792"/>
      <c r="E697" s="829"/>
      <c r="F697" s="832"/>
      <c r="G697" s="835"/>
      <c r="H697" s="829"/>
      <c r="I697" s="416" t="s">
        <v>173</v>
      </c>
      <c r="J697" s="429"/>
      <c r="K697" s="416" t="s">
        <v>171</v>
      </c>
      <c r="L697" s="427"/>
      <c r="M697" s="416" t="s">
        <v>170</v>
      </c>
      <c r="N697" s="428"/>
      <c r="O697" s="416" t="s">
        <v>169</v>
      </c>
      <c r="P697" s="426"/>
      <c r="Q697" s="416" t="s">
        <v>169</v>
      </c>
      <c r="R697" s="426"/>
      <c r="S697" s="416" t="s">
        <v>169</v>
      </c>
      <c r="T697" s="426"/>
      <c r="U697" s="478" t="s">
        <v>169</v>
      </c>
      <c r="V697" s="477"/>
      <c r="W697" s="463" t="s">
        <v>169</v>
      </c>
      <c r="X697" s="462"/>
      <c r="Y697" s="781"/>
      <c r="Z697" s="782"/>
      <c r="AA697" s="792"/>
      <c r="AB697" s="792"/>
      <c r="AC697" s="792"/>
      <c r="AD697" s="792"/>
      <c r="AE697" s="792"/>
      <c r="AF697" s="895"/>
    </row>
    <row r="698" spans="1:32" s="404" customFormat="1" ht="15" customHeight="1" x14ac:dyDescent="0.2">
      <c r="A698" s="402"/>
      <c r="B698" s="824"/>
      <c r="C698" s="825"/>
      <c r="D698" s="792"/>
      <c r="E698" s="829"/>
      <c r="F698" s="832"/>
      <c r="G698" s="835"/>
      <c r="H698" s="829"/>
      <c r="I698" s="416" t="s">
        <v>168</v>
      </c>
      <c r="J698" s="427"/>
      <c r="K698" s="416" t="s">
        <v>167</v>
      </c>
      <c r="L698" s="427"/>
      <c r="M698" s="816"/>
      <c r="N698" s="817"/>
      <c r="O698" s="416" t="s">
        <v>166</v>
      </c>
      <c r="P698" s="426">
        <f>IF(P696="",P697-P695,P697-P696)</f>
        <v>0</v>
      </c>
      <c r="Q698" s="416" t="s">
        <v>166</v>
      </c>
      <c r="R698" s="426">
        <f>IF(R696="",R697-R695,R697-R696)</f>
        <v>0</v>
      </c>
      <c r="S698" s="416" t="s">
        <v>166</v>
      </c>
      <c r="T698" s="426">
        <f>IF(T696="",T697-T695,T697-T696)</f>
        <v>0</v>
      </c>
      <c r="U698" s="478" t="s">
        <v>166</v>
      </c>
      <c r="V698" s="477">
        <f>IF(V696="",V697-V695,V697-V696)</f>
        <v>0</v>
      </c>
      <c r="W698" s="463" t="s">
        <v>166</v>
      </c>
      <c r="X698" s="462">
        <f>IF(X696="",X697-X695,X697-X696)</f>
        <v>0</v>
      </c>
      <c r="Y698" s="781"/>
      <c r="Z698" s="782"/>
      <c r="AA698" s="792"/>
      <c r="AB698" s="792"/>
      <c r="AC698" s="792"/>
      <c r="AD698" s="792"/>
      <c r="AE698" s="792"/>
      <c r="AF698" s="895"/>
    </row>
    <row r="699" spans="1:32" s="404" customFormat="1" ht="15" customHeight="1" x14ac:dyDescent="0.2">
      <c r="A699" s="402"/>
      <c r="B699" s="824"/>
      <c r="C699" s="825"/>
      <c r="D699" s="792"/>
      <c r="E699" s="829"/>
      <c r="F699" s="832"/>
      <c r="G699" s="835"/>
      <c r="H699" s="829"/>
      <c r="I699" s="416" t="s">
        <v>165</v>
      </c>
      <c r="J699" s="415"/>
      <c r="K699" s="416" t="s">
        <v>164</v>
      </c>
      <c r="L699" s="415"/>
      <c r="M699" s="816"/>
      <c r="N699" s="817"/>
      <c r="O699" s="816"/>
      <c r="P699" s="817"/>
      <c r="Q699" s="816"/>
      <c r="R699" s="817"/>
      <c r="S699" s="816"/>
      <c r="T699" s="817"/>
      <c r="U699" s="857"/>
      <c r="V699" s="858"/>
      <c r="W699" s="781"/>
      <c r="X699" s="782"/>
      <c r="Y699" s="781"/>
      <c r="Z699" s="782"/>
      <c r="AA699" s="792"/>
      <c r="AB699" s="792"/>
      <c r="AC699" s="792"/>
      <c r="AD699" s="792"/>
      <c r="AE699" s="792"/>
      <c r="AF699" s="895"/>
    </row>
    <row r="700" spans="1:32" s="404" customFormat="1" ht="15" customHeight="1" x14ac:dyDescent="0.2">
      <c r="A700" s="402"/>
      <c r="B700" s="826"/>
      <c r="C700" s="827"/>
      <c r="D700" s="793"/>
      <c r="E700" s="830"/>
      <c r="F700" s="833"/>
      <c r="G700" s="836"/>
      <c r="H700" s="830"/>
      <c r="I700" s="406" t="s">
        <v>158</v>
      </c>
      <c r="J700" s="451"/>
      <c r="K700" s="820"/>
      <c r="L700" s="821"/>
      <c r="M700" s="818"/>
      <c r="N700" s="819"/>
      <c r="O700" s="818"/>
      <c r="P700" s="819"/>
      <c r="Q700" s="818"/>
      <c r="R700" s="819"/>
      <c r="S700" s="818"/>
      <c r="T700" s="819"/>
      <c r="U700" s="859"/>
      <c r="V700" s="860"/>
      <c r="W700" s="783"/>
      <c r="X700" s="784"/>
      <c r="Y700" s="783"/>
      <c r="Z700" s="784"/>
      <c r="AA700" s="793"/>
      <c r="AB700" s="793"/>
      <c r="AC700" s="793"/>
      <c r="AD700" s="793"/>
      <c r="AE700" s="793"/>
      <c r="AF700" s="896"/>
    </row>
    <row r="701" spans="1:32" s="404" customFormat="1" ht="12.75" customHeight="1" x14ac:dyDescent="0.2">
      <c r="A701" s="402"/>
      <c r="B701" s="822" t="s">
        <v>835</v>
      </c>
      <c r="C701" s="823"/>
      <c r="D701" s="791" t="s">
        <v>280</v>
      </c>
      <c r="E701" s="828" t="s">
        <v>325</v>
      </c>
      <c r="F701" s="831">
        <v>5.13</v>
      </c>
      <c r="G701" s="834" t="s">
        <v>218</v>
      </c>
      <c r="H701" s="828" t="s">
        <v>324</v>
      </c>
      <c r="I701" s="434" t="s">
        <v>184</v>
      </c>
      <c r="J701" s="438">
        <v>131849.8272</v>
      </c>
      <c r="K701" s="434" t="s">
        <v>183</v>
      </c>
      <c r="L701" s="437"/>
      <c r="M701" s="434" t="s">
        <v>182</v>
      </c>
      <c r="N701" s="436">
        <f>J701</f>
        <v>131849.8272</v>
      </c>
      <c r="O701" s="434" t="s">
        <v>181</v>
      </c>
      <c r="P701" s="435"/>
      <c r="Q701" s="434" t="s">
        <v>181</v>
      </c>
      <c r="R701" s="435"/>
      <c r="S701" s="434" t="s">
        <v>181</v>
      </c>
      <c r="T701" s="435"/>
      <c r="U701" s="480" t="s">
        <v>181</v>
      </c>
      <c r="V701" s="479"/>
      <c r="W701" s="466" t="s">
        <v>181</v>
      </c>
      <c r="X701" s="467"/>
      <c r="Y701" s="466" t="s">
        <v>180</v>
      </c>
      <c r="Z701" s="465"/>
      <c r="AA701" s="791" t="s">
        <v>824</v>
      </c>
      <c r="AB701" s="791" t="s">
        <v>824</v>
      </c>
      <c r="AC701" s="791" t="s">
        <v>824</v>
      </c>
      <c r="AD701" s="791" t="s">
        <v>824</v>
      </c>
      <c r="AE701" s="791" t="s">
        <v>824</v>
      </c>
      <c r="AF701" s="791" t="s">
        <v>824</v>
      </c>
    </row>
    <row r="702" spans="1:32" s="404" customFormat="1" ht="15" customHeight="1" x14ac:dyDescent="0.2">
      <c r="A702" s="402"/>
      <c r="B702" s="824"/>
      <c r="C702" s="825"/>
      <c r="D702" s="792"/>
      <c r="E702" s="829"/>
      <c r="F702" s="832"/>
      <c r="G702" s="835"/>
      <c r="H702" s="829"/>
      <c r="I702" s="416" t="s">
        <v>179</v>
      </c>
      <c r="J702" s="432"/>
      <c r="K702" s="416" t="s">
        <v>177</v>
      </c>
      <c r="L702" s="415"/>
      <c r="M702" s="416" t="s">
        <v>176</v>
      </c>
      <c r="N702" s="428">
        <f>N701</f>
        <v>131849.8272</v>
      </c>
      <c r="O702" s="416" t="s">
        <v>175</v>
      </c>
      <c r="P702" s="426"/>
      <c r="Q702" s="416" t="s">
        <v>175</v>
      </c>
      <c r="R702" s="426"/>
      <c r="S702" s="416" t="s">
        <v>175</v>
      </c>
      <c r="T702" s="426"/>
      <c r="U702" s="478" t="s">
        <v>175</v>
      </c>
      <c r="V702" s="477"/>
      <c r="W702" s="463" t="s">
        <v>175</v>
      </c>
      <c r="X702" s="462"/>
      <c r="Y702" s="463" t="s">
        <v>174</v>
      </c>
      <c r="Z702" s="464"/>
      <c r="AA702" s="792"/>
      <c r="AB702" s="792"/>
      <c r="AC702" s="792"/>
      <c r="AD702" s="792"/>
      <c r="AE702" s="792"/>
      <c r="AF702" s="792"/>
    </row>
    <row r="703" spans="1:32" s="404" customFormat="1" x14ac:dyDescent="0.2">
      <c r="A703" s="402"/>
      <c r="B703" s="824"/>
      <c r="C703" s="825"/>
      <c r="D703" s="792"/>
      <c r="E703" s="829"/>
      <c r="F703" s="832"/>
      <c r="G703" s="835"/>
      <c r="H703" s="829"/>
      <c r="I703" s="416" t="s">
        <v>173</v>
      </c>
      <c r="J703" s="429"/>
      <c r="K703" s="416" t="s">
        <v>171</v>
      </c>
      <c r="L703" s="427"/>
      <c r="M703" s="416" t="s">
        <v>170</v>
      </c>
      <c r="N703" s="428"/>
      <c r="O703" s="416" t="s">
        <v>169</v>
      </c>
      <c r="P703" s="426"/>
      <c r="Q703" s="416" t="s">
        <v>169</v>
      </c>
      <c r="R703" s="426"/>
      <c r="S703" s="416" t="s">
        <v>169</v>
      </c>
      <c r="T703" s="426"/>
      <c r="U703" s="478" t="s">
        <v>169</v>
      </c>
      <c r="V703" s="477"/>
      <c r="W703" s="463" t="s">
        <v>169</v>
      </c>
      <c r="X703" s="462"/>
      <c r="Y703" s="781"/>
      <c r="Z703" s="782"/>
      <c r="AA703" s="792"/>
      <c r="AB703" s="792"/>
      <c r="AC703" s="792"/>
      <c r="AD703" s="792"/>
      <c r="AE703" s="792"/>
      <c r="AF703" s="792"/>
    </row>
    <row r="704" spans="1:32" s="404" customFormat="1" ht="15" customHeight="1" x14ac:dyDescent="0.2">
      <c r="A704" s="402"/>
      <c r="B704" s="824"/>
      <c r="C704" s="825"/>
      <c r="D704" s="792"/>
      <c r="E704" s="829"/>
      <c r="F704" s="832"/>
      <c r="G704" s="835"/>
      <c r="H704" s="829"/>
      <c r="I704" s="416" t="s">
        <v>168</v>
      </c>
      <c r="J704" s="427"/>
      <c r="K704" s="416" t="s">
        <v>167</v>
      </c>
      <c r="L704" s="427"/>
      <c r="M704" s="816"/>
      <c r="N704" s="817"/>
      <c r="O704" s="416" t="s">
        <v>166</v>
      </c>
      <c r="P704" s="426">
        <f>IF(P702="",P703-P701,P703-P702)</f>
        <v>0</v>
      </c>
      <c r="Q704" s="416" t="s">
        <v>166</v>
      </c>
      <c r="R704" s="426">
        <f>IF(R702="",R703-R701,R703-R702)</f>
        <v>0</v>
      </c>
      <c r="S704" s="416" t="s">
        <v>166</v>
      </c>
      <c r="T704" s="426">
        <f>IF(T702="",T703-T701,T703-T702)</f>
        <v>0</v>
      </c>
      <c r="U704" s="478" t="s">
        <v>166</v>
      </c>
      <c r="V704" s="477">
        <f>IF(V702="",V703-V701,V703-V702)</f>
        <v>0</v>
      </c>
      <c r="W704" s="463" t="s">
        <v>166</v>
      </c>
      <c r="X704" s="462">
        <f>IF(X702="",X703-X701,X703-X702)</f>
        <v>0</v>
      </c>
      <c r="Y704" s="781"/>
      <c r="Z704" s="782"/>
      <c r="AA704" s="792"/>
      <c r="AB704" s="792"/>
      <c r="AC704" s="792"/>
      <c r="AD704" s="792"/>
      <c r="AE704" s="792"/>
      <c r="AF704" s="792"/>
    </row>
    <row r="705" spans="1:32" s="404" customFormat="1" ht="15" customHeight="1" x14ac:dyDescent="0.2">
      <c r="A705" s="402"/>
      <c r="B705" s="824"/>
      <c r="C705" s="825"/>
      <c r="D705" s="792"/>
      <c r="E705" s="829"/>
      <c r="F705" s="832"/>
      <c r="G705" s="835"/>
      <c r="H705" s="829"/>
      <c r="I705" s="416" t="s">
        <v>165</v>
      </c>
      <c r="J705" s="415"/>
      <c r="K705" s="416" t="s">
        <v>164</v>
      </c>
      <c r="L705" s="415"/>
      <c r="M705" s="816"/>
      <c r="N705" s="817"/>
      <c r="O705" s="816"/>
      <c r="P705" s="817"/>
      <c r="Q705" s="816"/>
      <c r="R705" s="817"/>
      <c r="S705" s="816"/>
      <c r="T705" s="817"/>
      <c r="U705" s="857"/>
      <c r="V705" s="858"/>
      <c r="W705" s="781"/>
      <c r="X705" s="782"/>
      <c r="Y705" s="781"/>
      <c r="Z705" s="782"/>
      <c r="AA705" s="792"/>
      <c r="AB705" s="792"/>
      <c r="AC705" s="792"/>
      <c r="AD705" s="792"/>
      <c r="AE705" s="792"/>
      <c r="AF705" s="792"/>
    </row>
    <row r="706" spans="1:32" s="404" customFormat="1" ht="15" customHeight="1" x14ac:dyDescent="0.2">
      <c r="A706" s="402"/>
      <c r="B706" s="826"/>
      <c r="C706" s="827"/>
      <c r="D706" s="793"/>
      <c r="E706" s="830"/>
      <c r="F706" s="833"/>
      <c r="G706" s="836"/>
      <c r="H706" s="830"/>
      <c r="I706" s="406" t="s">
        <v>158</v>
      </c>
      <c r="J706" s="451"/>
      <c r="K706" s="820"/>
      <c r="L706" s="821"/>
      <c r="M706" s="818"/>
      <c r="N706" s="819"/>
      <c r="O706" s="818"/>
      <c r="P706" s="819"/>
      <c r="Q706" s="818"/>
      <c r="R706" s="819"/>
      <c r="S706" s="818"/>
      <c r="T706" s="819"/>
      <c r="U706" s="859"/>
      <c r="V706" s="860"/>
      <c r="W706" s="783"/>
      <c r="X706" s="784"/>
      <c r="Y706" s="783"/>
      <c r="Z706" s="784"/>
      <c r="AA706" s="793"/>
      <c r="AB706" s="793"/>
      <c r="AC706" s="793"/>
      <c r="AD706" s="793"/>
      <c r="AE706" s="793"/>
      <c r="AF706" s="793"/>
    </row>
    <row r="707" spans="1:32" s="404" customFormat="1" ht="12.75" customHeight="1" x14ac:dyDescent="0.2">
      <c r="A707" s="402"/>
      <c r="B707" s="822" t="s">
        <v>833</v>
      </c>
      <c r="C707" s="823"/>
      <c r="D707" s="791" t="s">
        <v>280</v>
      </c>
      <c r="E707" s="828" t="s">
        <v>325</v>
      </c>
      <c r="F707" s="831">
        <v>3.22</v>
      </c>
      <c r="G707" s="834" t="s">
        <v>218</v>
      </c>
      <c r="H707" s="828" t="s">
        <v>324</v>
      </c>
      <c r="I707" s="434" t="s">
        <v>184</v>
      </c>
      <c r="J707" s="438">
        <v>68279.374800000005</v>
      </c>
      <c r="K707" s="434" t="s">
        <v>183</v>
      </c>
      <c r="L707" s="437"/>
      <c r="M707" s="434" t="s">
        <v>182</v>
      </c>
      <c r="N707" s="436">
        <f>J707</f>
        <v>68279.374800000005</v>
      </c>
      <c r="O707" s="434" t="s">
        <v>181</v>
      </c>
      <c r="P707" s="435"/>
      <c r="Q707" s="434" t="s">
        <v>181</v>
      </c>
      <c r="R707" s="435"/>
      <c r="S707" s="434" t="s">
        <v>181</v>
      </c>
      <c r="T707" s="435"/>
      <c r="U707" s="480" t="s">
        <v>181</v>
      </c>
      <c r="V707" s="479"/>
      <c r="W707" s="466" t="s">
        <v>181</v>
      </c>
      <c r="X707" s="467"/>
      <c r="Y707" s="466" t="s">
        <v>180</v>
      </c>
      <c r="Z707" s="465"/>
      <c r="AA707" s="791" t="s">
        <v>110</v>
      </c>
      <c r="AB707" s="791" t="s">
        <v>110</v>
      </c>
      <c r="AC707" s="791" t="s">
        <v>110</v>
      </c>
      <c r="AD707" s="791" t="s">
        <v>110</v>
      </c>
      <c r="AE707" s="791" t="s">
        <v>110</v>
      </c>
      <c r="AF707" s="791" t="s">
        <v>110</v>
      </c>
    </row>
    <row r="708" spans="1:32" s="404" customFormat="1" ht="15" customHeight="1" x14ac:dyDescent="0.2">
      <c r="A708" s="402"/>
      <c r="B708" s="824"/>
      <c r="C708" s="825"/>
      <c r="D708" s="792"/>
      <c r="E708" s="829"/>
      <c r="F708" s="832"/>
      <c r="G708" s="835"/>
      <c r="H708" s="829"/>
      <c r="I708" s="416" t="s">
        <v>179</v>
      </c>
      <c r="J708" s="432"/>
      <c r="K708" s="416" t="s">
        <v>177</v>
      </c>
      <c r="L708" s="415"/>
      <c r="M708" s="416" t="s">
        <v>176</v>
      </c>
      <c r="N708" s="428">
        <f>N707</f>
        <v>68279.374800000005</v>
      </c>
      <c r="O708" s="416" t="s">
        <v>175</v>
      </c>
      <c r="P708" s="426"/>
      <c r="Q708" s="416" t="s">
        <v>175</v>
      </c>
      <c r="R708" s="426"/>
      <c r="S708" s="416" t="s">
        <v>175</v>
      </c>
      <c r="T708" s="426"/>
      <c r="U708" s="478" t="s">
        <v>175</v>
      </c>
      <c r="V708" s="477"/>
      <c r="W708" s="463" t="s">
        <v>175</v>
      </c>
      <c r="X708" s="462"/>
      <c r="Y708" s="463" t="s">
        <v>174</v>
      </c>
      <c r="Z708" s="464"/>
      <c r="AA708" s="792"/>
      <c r="AB708" s="792"/>
      <c r="AC708" s="792"/>
      <c r="AD708" s="792"/>
      <c r="AE708" s="792"/>
      <c r="AF708" s="792"/>
    </row>
    <row r="709" spans="1:32" s="404" customFormat="1" x14ac:dyDescent="0.2">
      <c r="A709" s="402"/>
      <c r="B709" s="824"/>
      <c r="C709" s="825"/>
      <c r="D709" s="792"/>
      <c r="E709" s="829"/>
      <c r="F709" s="832"/>
      <c r="G709" s="835"/>
      <c r="H709" s="829"/>
      <c r="I709" s="416" t="s">
        <v>173</v>
      </c>
      <c r="J709" s="429"/>
      <c r="K709" s="416" t="s">
        <v>171</v>
      </c>
      <c r="L709" s="427"/>
      <c r="M709" s="416" t="s">
        <v>170</v>
      </c>
      <c r="N709" s="428"/>
      <c r="O709" s="416" t="s">
        <v>169</v>
      </c>
      <c r="P709" s="426"/>
      <c r="Q709" s="416" t="s">
        <v>169</v>
      </c>
      <c r="R709" s="426"/>
      <c r="S709" s="416" t="s">
        <v>169</v>
      </c>
      <c r="T709" s="426"/>
      <c r="U709" s="478" t="s">
        <v>169</v>
      </c>
      <c r="V709" s="477"/>
      <c r="W709" s="463" t="s">
        <v>169</v>
      </c>
      <c r="X709" s="462"/>
      <c r="Y709" s="781"/>
      <c r="Z709" s="782"/>
      <c r="AA709" s="792"/>
      <c r="AB709" s="792"/>
      <c r="AC709" s="792"/>
      <c r="AD709" s="792"/>
      <c r="AE709" s="792"/>
      <c r="AF709" s="792"/>
    </row>
    <row r="710" spans="1:32" s="404" customFormat="1" ht="15" customHeight="1" x14ac:dyDescent="0.2">
      <c r="A710" s="402"/>
      <c r="B710" s="824"/>
      <c r="C710" s="825"/>
      <c r="D710" s="792"/>
      <c r="E710" s="829"/>
      <c r="F710" s="832"/>
      <c r="G710" s="835"/>
      <c r="H710" s="829"/>
      <c r="I710" s="416" t="s">
        <v>168</v>
      </c>
      <c r="J710" s="427"/>
      <c r="K710" s="416" t="s">
        <v>167</v>
      </c>
      <c r="L710" s="427"/>
      <c r="M710" s="816"/>
      <c r="N710" s="817"/>
      <c r="O710" s="416" t="s">
        <v>166</v>
      </c>
      <c r="P710" s="426">
        <f>IF(P708="",P709-P707,P709-P708)</f>
        <v>0</v>
      </c>
      <c r="Q710" s="416" t="s">
        <v>166</v>
      </c>
      <c r="R710" s="426">
        <f>IF(R708="",R709-R707,R709-R708)</f>
        <v>0</v>
      </c>
      <c r="S710" s="416" t="s">
        <v>166</v>
      </c>
      <c r="T710" s="426">
        <f>IF(T708="",T709-T707,T709-T708)</f>
        <v>0</v>
      </c>
      <c r="U710" s="478" t="s">
        <v>166</v>
      </c>
      <c r="V710" s="477">
        <f>IF(V708="",V709-V707,V709-V708)</f>
        <v>0</v>
      </c>
      <c r="W710" s="463" t="s">
        <v>166</v>
      </c>
      <c r="X710" s="462">
        <f>IF(X708="",X709-X707,X709-X708)</f>
        <v>0</v>
      </c>
      <c r="Y710" s="781"/>
      <c r="Z710" s="782"/>
      <c r="AA710" s="792"/>
      <c r="AB710" s="792"/>
      <c r="AC710" s="792"/>
      <c r="AD710" s="792"/>
      <c r="AE710" s="792"/>
      <c r="AF710" s="792"/>
    </row>
    <row r="711" spans="1:32" s="404" customFormat="1" ht="15" customHeight="1" x14ac:dyDescent="0.2">
      <c r="A711" s="402"/>
      <c r="B711" s="824"/>
      <c r="C711" s="825"/>
      <c r="D711" s="792"/>
      <c r="E711" s="829"/>
      <c r="F711" s="832"/>
      <c r="G711" s="835"/>
      <c r="H711" s="829"/>
      <c r="I711" s="416" t="s">
        <v>165</v>
      </c>
      <c r="J711" s="415"/>
      <c r="K711" s="416" t="s">
        <v>164</v>
      </c>
      <c r="L711" s="415"/>
      <c r="M711" s="816"/>
      <c r="N711" s="817"/>
      <c r="O711" s="816"/>
      <c r="P711" s="817"/>
      <c r="Q711" s="816"/>
      <c r="R711" s="817"/>
      <c r="S711" s="816"/>
      <c r="T711" s="817"/>
      <c r="U711" s="857"/>
      <c r="V711" s="858"/>
      <c r="W711" s="781"/>
      <c r="X711" s="782"/>
      <c r="Y711" s="781"/>
      <c r="Z711" s="782"/>
      <c r="AA711" s="792"/>
      <c r="AB711" s="792"/>
      <c r="AC711" s="792"/>
      <c r="AD711" s="792"/>
      <c r="AE711" s="792"/>
      <c r="AF711" s="792"/>
    </row>
    <row r="712" spans="1:32" s="404" customFormat="1" ht="15" customHeight="1" x14ac:dyDescent="0.2">
      <c r="A712" s="402"/>
      <c r="B712" s="826"/>
      <c r="C712" s="827"/>
      <c r="D712" s="793"/>
      <c r="E712" s="830"/>
      <c r="F712" s="833"/>
      <c r="G712" s="836"/>
      <c r="H712" s="830"/>
      <c r="I712" s="406" t="s">
        <v>158</v>
      </c>
      <c r="J712" s="451"/>
      <c r="K712" s="820"/>
      <c r="L712" s="821"/>
      <c r="M712" s="818"/>
      <c r="N712" s="819"/>
      <c r="O712" s="818"/>
      <c r="P712" s="819"/>
      <c r="Q712" s="818"/>
      <c r="R712" s="819"/>
      <c r="S712" s="818"/>
      <c r="T712" s="819"/>
      <c r="U712" s="859"/>
      <c r="V712" s="860"/>
      <c r="W712" s="783"/>
      <c r="X712" s="784"/>
      <c r="Y712" s="783"/>
      <c r="Z712" s="784"/>
      <c r="AA712" s="793"/>
      <c r="AB712" s="793"/>
      <c r="AC712" s="793"/>
      <c r="AD712" s="793"/>
      <c r="AE712" s="793"/>
      <c r="AF712" s="793"/>
    </row>
    <row r="713" spans="1:32" s="404" customFormat="1" ht="12.75" customHeight="1" x14ac:dyDescent="0.2">
      <c r="A713" s="402"/>
      <c r="B713" s="822" t="s">
        <v>832</v>
      </c>
      <c r="C713" s="823"/>
      <c r="D713" s="791" t="s">
        <v>280</v>
      </c>
      <c r="E713" s="828" t="s">
        <v>325</v>
      </c>
      <c r="F713" s="831">
        <v>2.12</v>
      </c>
      <c r="G713" s="834" t="s">
        <v>218</v>
      </c>
      <c r="H713" s="828" t="s">
        <v>324</v>
      </c>
      <c r="I713" s="434" t="s">
        <v>184</v>
      </c>
      <c r="J713" s="438">
        <v>65924.9136</v>
      </c>
      <c r="K713" s="434" t="s">
        <v>183</v>
      </c>
      <c r="L713" s="437"/>
      <c r="M713" s="434" t="s">
        <v>182</v>
      </c>
      <c r="N713" s="436">
        <f>J713</f>
        <v>65924.9136</v>
      </c>
      <c r="O713" s="434" t="s">
        <v>181</v>
      </c>
      <c r="P713" s="435"/>
      <c r="Q713" s="434" t="s">
        <v>181</v>
      </c>
      <c r="R713" s="435"/>
      <c r="S713" s="434" t="s">
        <v>181</v>
      </c>
      <c r="T713" s="435"/>
      <c r="U713" s="480" t="s">
        <v>181</v>
      </c>
      <c r="V713" s="479"/>
      <c r="W713" s="466" t="s">
        <v>181</v>
      </c>
      <c r="X713" s="467"/>
      <c r="Y713" s="466" t="s">
        <v>180</v>
      </c>
      <c r="Z713" s="465"/>
      <c r="AA713" s="791" t="s">
        <v>831</v>
      </c>
      <c r="AB713" s="791" t="s">
        <v>831</v>
      </c>
      <c r="AC713" s="791" t="s">
        <v>831</v>
      </c>
      <c r="AD713" s="791" t="s">
        <v>831</v>
      </c>
      <c r="AE713" s="791" t="s">
        <v>831</v>
      </c>
      <c r="AF713" s="791" t="s">
        <v>110</v>
      </c>
    </row>
    <row r="714" spans="1:32" s="404" customFormat="1" ht="15" customHeight="1" x14ac:dyDescent="0.2">
      <c r="A714" s="402"/>
      <c r="B714" s="824"/>
      <c r="C714" s="825"/>
      <c r="D714" s="792"/>
      <c r="E714" s="829"/>
      <c r="F714" s="832"/>
      <c r="G714" s="835"/>
      <c r="H714" s="829"/>
      <c r="I714" s="416" t="s">
        <v>179</v>
      </c>
      <c r="J714" s="432"/>
      <c r="K714" s="416" t="s">
        <v>177</v>
      </c>
      <c r="L714" s="415"/>
      <c r="M714" s="416" t="s">
        <v>176</v>
      </c>
      <c r="N714" s="428">
        <f>N713</f>
        <v>65924.9136</v>
      </c>
      <c r="O714" s="416" t="s">
        <v>175</v>
      </c>
      <c r="P714" s="426"/>
      <c r="Q714" s="416" t="s">
        <v>175</v>
      </c>
      <c r="R714" s="426"/>
      <c r="S714" s="416" t="s">
        <v>175</v>
      </c>
      <c r="T714" s="426"/>
      <c r="U714" s="478" t="s">
        <v>175</v>
      </c>
      <c r="V714" s="477"/>
      <c r="W714" s="463" t="s">
        <v>175</v>
      </c>
      <c r="X714" s="462"/>
      <c r="Y714" s="463" t="s">
        <v>174</v>
      </c>
      <c r="Z714" s="464"/>
      <c r="AA714" s="792"/>
      <c r="AB714" s="792"/>
      <c r="AC714" s="792"/>
      <c r="AD714" s="792"/>
      <c r="AE714" s="792"/>
      <c r="AF714" s="792"/>
    </row>
    <row r="715" spans="1:32" s="404" customFormat="1" x14ac:dyDescent="0.2">
      <c r="A715" s="402"/>
      <c r="B715" s="824"/>
      <c r="C715" s="825"/>
      <c r="D715" s="792"/>
      <c r="E715" s="829"/>
      <c r="F715" s="832"/>
      <c r="G715" s="835"/>
      <c r="H715" s="829"/>
      <c r="I715" s="416" t="s">
        <v>173</v>
      </c>
      <c r="J715" s="429"/>
      <c r="K715" s="416" t="s">
        <v>171</v>
      </c>
      <c r="L715" s="427"/>
      <c r="M715" s="416" t="s">
        <v>170</v>
      </c>
      <c r="N715" s="428"/>
      <c r="O715" s="416" t="s">
        <v>169</v>
      </c>
      <c r="P715" s="426"/>
      <c r="Q715" s="416" t="s">
        <v>169</v>
      </c>
      <c r="R715" s="426"/>
      <c r="S715" s="416" t="s">
        <v>169</v>
      </c>
      <c r="T715" s="426"/>
      <c r="U715" s="478" t="s">
        <v>169</v>
      </c>
      <c r="V715" s="477"/>
      <c r="W715" s="463" t="s">
        <v>169</v>
      </c>
      <c r="X715" s="462"/>
      <c r="Y715" s="781"/>
      <c r="Z715" s="782"/>
      <c r="AA715" s="792"/>
      <c r="AB715" s="792"/>
      <c r="AC715" s="792"/>
      <c r="AD715" s="792"/>
      <c r="AE715" s="792"/>
      <c r="AF715" s="792"/>
    </row>
    <row r="716" spans="1:32" s="404" customFormat="1" ht="15" customHeight="1" x14ac:dyDescent="0.2">
      <c r="A716" s="402"/>
      <c r="B716" s="824"/>
      <c r="C716" s="825"/>
      <c r="D716" s="792"/>
      <c r="E716" s="829"/>
      <c r="F716" s="832"/>
      <c r="G716" s="835"/>
      <c r="H716" s="829"/>
      <c r="I716" s="416" t="s">
        <v>168</v>
      </c>
      <c r="J716" s="427"/>
      <c r="K716" s="416" t="s">
        <v>167</v>
      </c>
      <c r="L716" s="427"/>
      <c r="M716" s="816"/>
      <c r="N716" s="817"/>
      <c r="O716" s="416" t="s">
        <v>166</v>
      </c>
      <c r="P716" s="426">
        <f>IF(P714="",P715-P713,P715-P714)</f>
        <v>0</v>
      </c>
      <c r="Q716" s="416" t="s">
        <v>166</v>
      </c>
      <c r="R716" s="426">
        <f>IF(R714="",R715-R713,R715-R714)</f>
        <v>0</v>
      </c>
      <c r="S716" s="416" t="s">
        <v>166</v>
      </c>
      <c r="T716" s="426">
        <f>IF(T714="",T715-T713,T715-T714)</f>
        <v>0</v>
      </c>
      <c r="U716" s="478" t="s">
        <v>166</v>
      </c>
      <c r="V716" s="477">
        <f>IF(V714="",V715-V713,V715-V714)</f>
        <v>0</v>
      </c>
      <c r="W716" s="463" t="s">
        <v>166</v>
      </c>
      <c r="X716" s="462">
        <f>IF(X714="",X715-X713,X715-X714)</f>
        <v>0</v>
      </c>
      <c r="Y716" s="781"/>
      <c r="Z716" s="782"/>
      <c r="AA716" s="792"/>
      <c r="AB716" s="792"/>
      <c r="AC716" s="792"/>
      <c r="AD716" s="792"/>
      <c r="AE716" s="792"/>
      <c r="AF716" s="792"/>
    </row>
    <row r="717" spans="1:32" s="404" customFormat="1" ht="15" customHeight="1" x14ac:dyDescent="0.2">
      <c r="A717" s="402"/>
      <c r="B717" s="824"/>
      <c r="C717" s="825"/>
      <c r="D717" s="792"/>
      <c r="E717" s="829"/>
      <c r="F717" s="832"/>
      <c r="G717" s="835"/>
      <c r="H717" s="829"/>
      <c r="I717" s="416" t="s">
        <v>165</v>
      </c>
      <c r="J717" s="415"/>
      <c r="K717" s="416" t="s">
        <v>164</v>
      </c>
      <c r="L717" s="415"/>
      <c r="M717" s="816"/>
      <c r="N717" s="817"/>
      <c r="O717" s="816"/>
      <c r="P717" s="817"/>
      <c r="Q717" s="816"/>
      <c r="R717" s="817"/>
      <c r="S717" s="816"/>
      <c r="T717" s="817"/>
      <c r="U717" s="857"/>
      <c r="V717" s="858"/>
      <c r="W717" s="781"/>
      <c r="X717" s="782"/>
      <c r="Y717" s="781"/>
      <c r="Z717" s="782"/>
      <c r="AA717" s="792"/>
      <c r="AB717" s="792"/>
      <c r="AC717" s="792"/>
      <c r="AD717" s="792"/>
      <c r="AE717" s="792"/>
      <c r="AF717" s="792"/>
    </row>
    <row r="718" spans="1:32" s="404" customFormat="1" ht="15" customHeight="1" x14ac:dyDescent="0.2">
      <c r="A718" s="402"/>
      <c r="B718" s="826"/>
      <c r="C718" s="827"/>
      <c r="D718" s="793"/>
      <c r="E718" s="830"/>
      <c r="F718" s="833"/>
      <c r="G718" s="836"/>
      <c r="H718" s="830"/>
      <c r="I718" s="406" t="s">
        <v>158</v>
      </c>
      <c r="J718" s="451"/>
      <c r="K718" s="820"/>
      <c r="L718" s="821"/>
      <c r="M718" s="818"/>
      <c r="N718" s="819"/>
      <c r="O718" s="818"/>
      <c r="P718" s="819"/>
      <c r="Q718" s="818"/>
      <c r="R718" s="819"/>
      <c r="S718" s="818"/>
      <c r="T718" s="819"/>
      <c r="U718" s="859"/>
      <c r="V718" s="860"/>
      <c r="W718" s="783"/>
      <c r="X718" s="784"/>
      <c r="Y718" s="783"/>
      <c r="Z718" s="784"/>
      <c r="AA718" s="793"/>
      <c r="AB718" s="793"/>
      <c r="AC718" s="793"/>
      <c r="AD718" s="793"/>
      <c r="AE718" s="793"/>
      <c r="AF718" s="793"/>
    </row>
    <row r="719" spans="1:32" s="404" customFormat="1" ht="12.75" customHeight="1" x14ac:dyDescent="0.2">
      <c r="A719" s="402"/>
      <c r="B719" s="822" t="s">
        <v>829</v>
      </c>
      <c r="C719" s="823"/>
      <c r="D719" s="791" t="s">
        <v>280</v>
      </c>
      <c r="E719" s="828" t="s">
        <v>325</v>
      </c>
      <c r="F719" s="831">
        <v>8.6300000000000008</v>
      </c>
      <c r="G719" s="834" t="s">
        <v>218</v>
      </c>
      <c r="H719" s="828" t="s">
        <v>324</v>
      </c>
      <c r="I719" s="434" t="s">
        <v>184</v>
      </c>
      <c r="J719" s="438">
        <v>249572.8872</v>
      </c>
      <c r="K719" s="434" t="s">
        <v>183</v>
      </c>
      <c r="L719" s="437"/>
      <c r="M719" s="434" t="s">
        <v>182</v>
      </c>
      <c r="N719" s="436">
        <f>J719</f>
        <v>249572.8872</v>
      </c>
      <c r="O719" s="434" t="s">
        <v>181</v>
      </c>
      <c r="P719" s="435"/>
      <c r="Q719" s="434" t="s">
        <v>181</v>
      </c>
      <c r="R719" s="435"/>
      <c r="S719" s="434" t="s">
        <v>181</v>
      </c>
      <c r="T719" s="435"/>
      <c r="U719" s="480" t="s">
        <v>181</v>
      </c>
      <c r="V719" s="479"/>
      <c r="W719" s="466" t="s">
        <v>181</v>
      </c>
      <c r="X719" s="467"/>
      <c r="Y719" s="466" t="s">
        <v>180</v>
      </c>
      <c r="Z719" s="465"/>
      <c r="AA719" s="791" t="s">
        <v>828</v>
      </c>
      <c r="AB719" s="791" t="s">
        <v>828</v>
      </c>
      <c r="AC719" s="791" t="s">
        <v>828</v>
      </c>
      <c r="AD719" s="791" t="s">
        <v>828</v>
      </c>
      <c r="AE719" s="791" t="s">
        <v>828</v>
      </c>
      <c r="AF719" s="791" t="s">
        <v>110</v>
      </c>
    </row>
    <row r="720" spans="1:32" s="404" customFormat="1" ht="15" customHeight="1" x14ac:dyDescent="0.2">
      <c r="A720" s="402"/>
      <c r="B720" s="824"/>
      <c r="C720" s="825"/>
      <c r="D720" s="792"/>
      <c r="E720" s="829"/>
      <c r="F720" s="832"/>
      <c r="G720" s="835"/>
      <c r="H720" s="829"/>
      <c r="I720" s="416" t="s">
        <v>179</v>
      </c>
      <c r="J720" s="432"/>
      <c r="K720" s="416" t="s">
        <v>177</v>
      </c>
      <c r="L720" s="415"/>
      <c r="M720" s="416" t="s">
        <v>176</v>
      </c>
      <c r="N720" s="428">
        <f>N719</f>
        <v>249572.8872</v>
      </c>
      <c r="O720" s="416" t="s">
        <v>175</v>
      </c>
      <c r="P720" s="426"/>
      <c r="Q720" s="416" t="s">
        <v>175</v>
      </c>
      <c r="R720" s="426"/>
      <c r="S720" s="416" t="s">
        <v>175</v>
      </c>
      <c r="T720" s="426"/>
      <c r="U720" s="478" t="s">
        <v>175</v>
      </c>
      <c r="V720" s="477"/>
      <c r="W720" s="463" t="s">
        <v>175</v>
      </c>
      <c r="X720" s="462"/>
      <c r="Y720" s="463" t="s">
        <v>174</v>
      </c>
      <c r="Z720" s="464"/>
      <c r="AA720" s="792"/>
      <c r="AB720" s="792"/>
      <c r="AC720" s="792"/>
      <c r="AD720" s="792"/>
      <c r="AE720" s="792"/>
      <c r="AF720" s="792"/>
    </row>
    <row r="721" spans="1:32" s="404" customFormat="1" x14ac:dyDescent="0.2">
      <c r="A721" s="402"/>
      <c r="B721" s="824"/>
      <c r="C721" s="825"/>
      <c r="D721" s="792"/>
      <c r="E721" s="829"/>
      <c r="F721" s="832"/>
      <c r="G721" s="835"/>
      <c r="H721" s="829"/>
      <c r="I721" s="416" t="s">
        <v>173</v>
      </c>
      <c r="J721" s="429"/>
      <c r="K721" s="416" t="s">
        <v>171</v>
      </c>
      <c r="L721" s="427"/>
      <c r="M721" s="416" t="s">
        <v>170</v>
      </c>
      <c r="N721" s="428"/>
      <c r="O721" s="416" t="s">
        <v>169</v>
      </c>
      <c r="P721" s="426"/>
      <c r="Q721" s="416" t="s">
        <v>169</v>
      </c>
      <c r="R721" s="426"/>
      <c r="S721" s="416" t="s">
        <v>169</v>
      </c>
      <c r="T721" s="426"/>
      <c r="U721" s="478" t="s">
        <v>169</v>
      </c>
      <c r="V721" s="477"/>
      <c r="W721" s="463" t="s">
        <v>169</v>
      </c>
      <c r="X721" s="462"/>
      <c r="Y721" s="781"/>
      <c r="Z721" s="782"/>
      <c r="AA721" s="792"/>
      <c r="AB721" s="792"/>
      <c r="AC721" s="792"/>
      <c r="AD721" s="792"/>
      <c r="AE721" s="792"/>
      <c r="AF721" s="792"/>
    </row>
    <row r="722" spans="1:32" s="404" customFormat="1" ht="15" customHeight="1" x14ac:dyDescent="0.2">
      <c r="A722" s="402"/>
      <c r="B722" s="824"/>
      <c r="C722" s="825"/>
      <c r="D722" s="792"/>
      <c r="E722" s="829"/>
      <c r="F722" s="832"/>
      <c r="G722" s="835"/>
      <c r="H722" s="829"/>
      <c r="I722" s="416" t="s">
        <v>168</v>
      </c>
      <c r="J722" s="427"/>
      <c r="K722" s="416" t="s">
        <v>167</v>
      </c>
      <c r="L722" s="427"/>
      <c r="M722" s="816"/>
      <c r="N722" s="817"/>
      <c r="O722" s="416" t="s">
        <v>166</v>
      </c>
      <c r="P722" s="426">
        <f>IF(P720="",P721-P719,P721-P720)</f>
        <v>0</v>
      </c>
      <c r="Q722" s="416" t="s">
        <v>166</v>
      </c>
      <c r="R722" s="426">
        <f>IF(R720="",R721-R719,R721-R720)</f>
        <v>0</v>
      </c>
      <c r="S722" s="416" t="s">
        <v>166</v>
      </c>
      <c r="T722" s="426">
        <f>IF(T720="",T721-T719,T721-T720)</f>
        <v>0</v>
      </c>
      <c r="U722" s="478" t="s">
        <v>166</v>
      </c>
      <c r="V722" s="477">
        <f>IF(V720="",V721-V719,V721-V720)</f>
        <v>0</v>
      </c>
      <c r="W722" s="463" t="s">
        <v>166</v>
      </c>
      <c r="X722" s="462">
        <f>IF(X720="",X721-X719,X721-X720)</f>
        <v>0</v>
      </c>
      <c r="Y722" s="781"/>
      <c r="Z722" s="782"/>
      <c r="AA722" s="792"/>
      <c r="AB722" s="792"/>
      <c r="AC722" s="792"/>
      <c r="AD722" s="792"/>
      <c r="AE722" s="792"/>
      <c r="AF722" s="792"/>
    </row>
    <row r="723" spans="1:32" s="404" customFormat="1" ht="15" customHeight="1" x14ac:dyDescent="0.2">
      <c r="A723" s="402"/>
      <c r="B723" s="824"/>
      <c r="C723" s="825"/>
      <c r="D723" s="792"/>
      <c r="E723" s="829"/>
      <c r="F723" s="832"/>
      <c r="G723" s="835"/>
      <c r="H723" s="829"/>
      <c r="I723" s="416" t="s">
        <v>165</v>
      </c>
      <c r="J723" s="415"/>
      <c r="K723" s="416" t="s">
        <v>164</v>
      </c>
      <c r="L723" s="415"/>
      <c r="M723" s="816"/>
      <c r="N723" s="817"/>
      <c r="O723" s="816"/>
      <c r="P723" s="817"/>
      <c r="Q723" s="816"/>
      <c r="R723" s="817"/>
      <c r="S723" s="816"/>
      <c r="T723" s="817"/>
      <c r="U723" s="857"/>
      <c r="V723" s="858"/>
      <c r="W723" s="781"/>
      <c r="X723" s="782"/>
      <c r="Y723" s="781"/>
      <c r="Z723" s="782"/>
      <c r="AA723" s="792"/>
      <c r="AB723" s="792"/>
      <c r="AC723" s="792"/>
      <c r="AD723" s="792"/>
      <c r="AE723" s="792"/>
      <c r="AF723" s="792"/>
    </row>
    <row r="724" spans="1:32" s="404" customFormat="1" ht="15" customHeight="1" x14ac:dyDescent="0.2">
      <c r="A724" s="402"/>
      <c r="B724" s="826"/>
      <c r="C724" s="827"/>
      <c r="D724" s="793"/>
      <c r="E724" s="830"/>
      <c r="F724" s="833"/>
      <c r="G724" s="836"/>
      <c r="H724" s="830"/>
      <c r="I724" s="406" t="s">
        <v>158</v>
      </c>
      <c r="J724" s="451"/>
      <c r="K724" s="820"/>
      <c r="L724" s="821"/>
      <c r="M724" s="818"/>
      <c r="N724" s="819"/>
      <c r="O724" s="818"/>
      <c r="P724" s="819"/>
      <c r="Q724" s="818"/>
      <c r="R724" s="819"/>
      <c r="S724" s="818"/>
      <c r="T724" s="819"/>
      <c r="U724" s="859"/>
      <c r="V724" s="860"/>
      <c r="W724" s="783"/>
      <c r="X724" s="784"/>
      <c r="Y724" s="783"/>
      <c r="Z724" s="784"/>
      <c r="AA724" s="793"/>
      <c r="AB724" s="793"/>
      <c r="AC724" s="793"/>
      <c r="AD724" s="793"/>
      <c r="AE724" s="793"/>
      <c r="AF724" s="793"/>
    </row>
    <row r="725" spans="1:32" s="404" customFormat="1" ht="12.75" customHeight="1" x14ac:dyDescent="0.2">
      <c r="A725" s="402"/>
      <c r="B725" s="822" t="s">
        <v>827</v>
      </c>
      <c r="C725" s="823"/>
      <c r="D725" s="791" t="s">
        <v>280</v>
      </c>
      <c r="E725" s="828" t="s">
        <v>325</v>
      </c>
      <c r="F725" s="831">
        <v>1.39</v>
      </c>
      <c r="G725" s="834" t="s">
        <v>218</v>
      </c>
      <c r="H725" s="828" t="s">
        <v>324</v>
      </c>
      <c r="I725" s="434" t="s">
        <v>184</v>
      </c>
      <c r="J725" s="438">
        <v>54152.607600000003</v>
      </c>
      <c r="K725" s="434" t="s">
        <v>183</v>
      </c>
      <c r="L725" s="437"/>
      <c r="M725" s="434" t="s">
        <v>182</v>
      </c>
      <c r="N725" s="436">
        <f>J725</f>
        <v>54152.607600000003</v>
      </c>
      <c r="O725" s="434" t="s">
        <v>181</v>
      </c>
      <c r="P725" s="435"/>
      <c r="Q725" s="434" t="s">
        <v>181</v>
      </c>
      <c r="R725" s="435"/>
      <c r="S725" s="434" t="s">
        <v>181</v>
      </c>
      <c r="T725" s="435"/>
      <c r="U725" s="480" t="s">
        <v>181</v>
      </c>
      <c r="V725" s="479"/>
      <c r="W725" s="466" t="s">
        <v>181</v>
      </c>
      <c r="X725" s="467"/>
      <c r="Y725" s="466" t="s">
        <v>180</v>
      </c>
      <c r="Z725" s="465"/>
      <c r="AA725" s="791" t="s">
        <v>826</v>
      </c>
      <c r="AB725" s="791" t="s">
        <v>826</v>
      </c>
      <c r="AC725" s="791" t="s">
        <v>826</v>
      </c>
      <c r="AD725" s="791" t="s">
        <v>826</v>
      </c>
      <c r="AE725" s="791" t="s">
        <v>826</v>
      </c>
      <c r="AF725" s="791" t="s">
        <v>110</v>
      </c>
    </row>
    <row r="726" spans="1:32" s="404" customFormat="1" ht="15" customHeight="1" x14ac:dyDescent="0.2">
      <c r="A726" s="402"/>
      <c r="B726" s="824"/>
      <c r="C726" s="825"/>
      <c r="D726" s="792"/>
      <c r="E726" s="829"/>
      <c r="F726" s="832"/>
      <c r="G726" s="835"/>
      <c r="H726" s="829"/>
      <c r="I726" s="416" t="s">
        <v>179</v>
      </c>
      <c r="J726" s="432"/>
      <c r="K726" s="416" t="s">
        <v>177</v>
      </c>
      <c r="L726" s="415"/>
      <c r="M726" s="416" t="s">
        <v>176</v>
      </c>
      <c r="N726" s="428">
        <f>N725</f>
        <v>54152.607600000003</v>
      </c>
      <c r="O726" s="416" t="s">
        <v>175</v>
      </c>
      <c r="P726" s="426"/>
      <c r="Q726" s="416" t="s">
        <v>175</v>
      </c>
      <c r="R726" s="426"/>
      <c r="S726" s="416" t="s">
        <v>175</v>
      </c>
      <c r="T726" s="426"/>
      <c r="U726" s="478" t="s">
        <v>175</v>
      </c>
      <c r="V726" s="477"/>
      <c r="W726" s="463" t="s">
        <v>175</v>
      </c>
      <c r="X726" s="462"/>
      <c r="Y726" s="463" t="s">
        <v>174</v>
      </c>
      <c r="Z726" s="464"/>
      <c r="AA726" s="792"/>
      <c r="AB726" s="792"/>
      <c r="AC726" s="792"/>
      <c r="AD726" s="792"/>
      <c r="AE726" s="792"/>
      <c r="AF726" s="792"/>
    </row>
    <row r="727" spans="1:32" s="404" customFormat="1" x14ac:dyDescent="0.2">
      <c r="A727" s="402"/>
      <c r="B727" s="824"/>
      <c r="C727" s="825"/>
      <c r="D727" s="792"/>
      <c r="E727" s="829"/>
      <c r="F727" s="832"/>
      <c r="G727" s="835"/>
      <c r="H727" s="829"/>
      <c r="I727" s="416" t="s">
        <v>173</v>
      </c>
      <c r="J727" s="429"/>
      <c r="K727" s="416" t="s">
        <v>171</v>
      </c>
      <c r="L727" s="427"/>
      <c r="M727" s="416" t="s">
        <v>170</v>
      </c>
      <c r="N727" s="428"/>
      <c r="O727" s="416" t="s">
        <v>169</v>
      </c>
      <c r="P727" s="426"/>
      <c r="Q727" s="416" t="s">
        <v>169</v>
      </c>
      <c r="R727" s="426"/>
      <c r="S727" s="416" t="s">
        <v>169</v>
      </c>
      <c r="T727" s="426"/>
      <c r="U727" s="478" t="s">
        <v>169</v>
      </c>
      <c r="V727" s="477"/>
      <c r="W727" s="463" t="s">
        <v>169</v>
      </c>
      <c r="X727" s="462"/>
      <c r="Y727" s="781"/>
      <c r="Z727" s="782"/>
      <c r="AA727" s="792"/>
      <c r="AB727" s="792"/>
      <c r="AC727" s="792"/>
      <c r="AD727" s="792"/>
      <c r="AE727" s="792"/>
      <c r="AF727" s="792"/>
    </row>
    <row r="728" spans="1:32" s="404" customFormat="1" ht="15" customHeight="1" x14ac:dyDescent="0.2">
      <c r="A728" s="402"/>
      <c r="B728" s="824"/>
      <c r="C728" s="825"/>
      <c r="D728" s="792"/>
      <c r="E728" s="829"/>
      <c r="F728" s="832"/>
      <c r="G728" s="835"/>
      <c r="H728" s="829"/>
      <c r="I728" s="416" t="s">
        <v>168</v>
      </c>
      <c r="J728" s="427"/>
      <c r="K728" s="416" t="s">
        <v>167</v>
      </c>
      <c r="L728" s="427"/>
      <c r="M728" s="816"/>
      <c r="N728" s="817"/>
      <c r="O728" s="416" t="s">
        <v>166</v>
      </c>
      <c r="P728" s="426">
        <f>IF(P726="",P727-P725,P727-P726)</f>
        <v>0</v>
      </c>
      <c r="Q728" s="416" t="s">
        <v>166</v>
      </c>
      <c r="R728" s="426">
        <f>IF(R726="",R727-R725,R727-R726)</f>
        <v>0</v>
      </c>
      <c r="S728" s="416" t="s">
        <v>166</v>
      </c>
      <c r="T728" s="426">
        <f>IF(T726="",T727-T725,T727-T726)</f>
        <v>0</v>
      </c>
      <c r="U728" s="478" t="s">
        <v>166</v>
      </c>
      <c r="V728" s="477">
        <f>IF(V726="",V727-V725,V727-V726)</f>
        <v>0</v>
      </c>
      <c r="W728" s="463" t="s">
        <v>166</v>
      </c>
      <c r="X728" s="462">
        <f>IF(X726="",X727-X725,X727-X726)</f>
        <v>0</v>
      </c>
      <c r="Y728" s="781"/>
      <c r="Z728" s="782"/>
      <c r="AA728" s="792"/>
      <c r="AB728" s="792"/>
      <c r="AC728" s="792"/>
      <c r="AD728" s="792"/>
      <c r="AE728" s="792"/>
      <c r="AF728" s="792"/>
    </row>
    <row r="729" spans="1:32" s="404" customFormat="1" ht="15" customHeight="1" x14ac:dyDescent="0.2">
      <c r="A729" s="402"/>
      <c r="B729" s="824"/>
      <c r="C729" s="825"/>
      <c r="D729" s="792"/>
      <c r="E729" s="829"/>
      <c r="F729" s="832"/>
      <c r="G729" s="835"/>
      <c r="H729" s="829"/>
      <c r="I729" s="416" t="s">
        <v>165</v>
      </c>
      <c r="J729" s="415"/>
      <c r="K729" s="416" t="s">
        <v>164</v>
      </c>
      <c r="L729" s="415"/>
      <c r="M729" s="816"/>
      <c r="N729" s="817"/>
      <c r="O729" s="816"/>
      <c r="P729" s="817"/>
      <c r="Q729" s="816"/>
      <c r="R729" s="817"/>
      <c r="S729" s="816"/>
      <c r="T729" s="817"/>
      <c r="U729" s="857"/>
      <c r="V729" s="858"/>
      <c r="W729" s="781"/>
      <c r="X729" s="782"/>
      <c r="Y729" s="781"/>
      <c r="Z729" s="782"/>
      <c r="AA729" s="792"/>
      <c r="AB729" s="792"/>
      <c r="AC729" s="792"/>
      <c r="AD729" s="792"/>
      <c r="AE729" s="792"/>
      <c r="AF729" s="792"/>
    </row>
    <row r="730" spans="1:32" s="404" customFormat="1" ht="15" customHeight="1" x14ac:dyDescent="0.2">
      <c r="A730" s="402"/>
      <c r="B730" s="826"/>
      <c r="C730" s="827"/>
      <c r="D730" s="793"/>
      <c r="E730" s="830"/>
      <c r="F730" s="833"/>
      <c r="G730" s="836"/>
      <c r="H730" s="830"/>
      <c r="I730" s="406" t="s">
        <v>158</v>
      </c>
      <c r="J730" s="451"/>
      <c r="K730" s="820"/>
      <c r="L730" s="821"/>
      <c r="M730" s="818"/>
      <c r="N730" s="819"/>
      <c r="O730" s="818"/>
      <c r="P730" s="819"/>
      <c r="Q730" s="818"/>
      <c r="R730" s="819"/>
      <c r="S730" s="818"/>
      <c r="T730" s="819"/>
      <c r="U730" s="859"/>
      <c r="V730" s="860"/>
      <c r="W730" s="783"/>
      <c r="X730" s="784"/>
      <c r="Y730" s="783"/>
      <c r="Z730" s="784"/>
      <c r="AA730" s="793"/>
      <c r="AB730" s="793"/>
      <c r="AC730" s="793"/>
      <c r="AD730" s="793"/>
      <c r="AE730" s="793"/>
      <c r="AF730" s="793"/>
    </row>
    <row r="731" spans="1:32" s="404" customFormat="1" ht="12.75" customHeight="1" x14ac:dyDescent="0.2">
      <c r="A731" s="402"/>
      <c r="B731" s="822" t="s">
        <v>825</v>
      </c>
      <c r="C731" s="823"/>
      <c r="D731" s="791" t="s">
        <v>280</v>
      </c>
      <c r="E731" s="828" t="s">
        <v>325</v>
      </c>
      <c r="F731" s="831">
        <v>1.82</v>
      </c>
      <c r="G731" s="834" t="s">
        <v>218</v>
      </c>
      <c r="H731" s="828" t="s">
        <v>324</v>
      </c>
      <c r="I731" s="434" t="s">
        <v>184</v>
      </c>
      <c r="J731" s="438">
        <v>68279.374800000005</v>
      </c>
      <c r="K731" s="434" t="s">
        <v>183</v>
      </c>
      <c r="L731" s="437"/>
      <c r="M731" s="434" t="s">
        <v>182</v>
      </c>
      <c r="N731" s="436">
        <f>J731</f>
        <v>68279.374800000005</v>
      </c>
      <c r="O731" s="434" t="s">
        <v>181</v>
      </c>
      <c r="P731" s="435"/>
      <c r="Q731" s="434" t="s">
        <v>181</v>
      </c>
      <c r="R731" s="435"/>
      <c r="S731" s="434" t="s">
        <v>181</v>
      </c>
      <c r="T731" s="435"/>
      <c r="U731" s="480" t="s">
        <v>181</v>
      </c>
      <c r="V731" s="479"/>
      <c r="W731" s="466" t="s">
        <v>181</v>
      </c>
      <c r="X731" s="467"/>
      <c r="Y731" s="466" t="s">
        <v>180</v>
      </c>
      <c r="Z731" s="465"/>
      <c r="AA731" s="791" t="s">
        <v>824</v>
      </c>
      <c r="AB731" s="791" t="s">
        <v>824</v>
      </c>
      <c r="AC731" s="791" t="s">
        <v>824</v>
      </c>
      <c r="AD731" s="791" t="s">
        <v>824</v>
      </c>
      <c r="AE731" s="791" t="s">
        <v>824</v>
      </c>
      <c r="AF731" s="791" t="s">
        <v>110</v>
      </c>
    </row>
    <row r="732" spans="1:32" s="404" customFormat="1" ht="15" customHeight="1" x14ac:dyDescent="0.2">
      <c r="A732" s="402"/>
      <c r="B732" s="824"/>
      <c r="C732" s="825"/>
      <c r="D732" s="792"/>
      <c r="E732" s="829"/>
      <c r="F732" s="832"/>
      <c r="G732" s="835"/>
      <c r="H732" s="829"/>
      <c r="I732" s="416" t="s">
        <v>179</v>
      </c>
      <c r="J732" s="432"/>
      <c r="K732" s="416" t="s">
        <v>177</v>
      </c>
      <c r="L732" s="415"/>
      <c r="M732" s="416" t="s">
        <v>176</v>
      </c>
      <c r="N732" s="428">
        <f>N731</f>
        <v>68279.374800000005</v>
      </c>
      <c r="O732" s="416" t="s">
        <v>175</v>
      </c>
      <c r="P732" s="426"/>
      <c r="Q732" s="416" t="s">
        <v>175</v>
      </c>
      <c r="R732" s="426"/>
      <c r="S732" s="416" t="s">
        <v>175</v>
      </c>
      <c r="T732" s="426"/>
      <c r="U732" s="478" t="s">
        <v>175</v>
      </c>
      <c r="V732" s="477"/>
      <c r="W732" s="463" t="s">
        <v>175</v>
      </c>
      <c r="X732" s="462"/>
      <c r="Y732" s="463" t="s">
        <v>174</v>
      </c>
      <c r="Z732" s="464"/>
      <c r="AA732" s="792"/>
      <c r="AB732" s="792"/>
      <c r="AC732" s="792"/>
      <c r="AD732" s="792"/>
      <c r="AE732" s="792"/>
      <c r="AF732" s="792"/>
    </row>
    <row r="733" spans="1:32" s="404" customFormat="1" x14ac:dyDescent="0.2">
      <c r="A733" s="402"/>
      <c r="B733" s="824"/>
      <c r="C733" s="825"/>
      <c r="D733" s="792"/>
      <c r="E733" s="829"/>
      <c r="F733" s="832"/>
      <c r="G733" s="835"/>
      <c r="H733" s="829"/>
      <c r="I733" s="416" t="s">
        <v>173</v>
      </c>
      <c r="J733" s="429"/>
      <c r="K733" s="416" t="s">
        <v>171</v>
      </c>
      <c r="L733" s="427"/>
      <c r="M733" s="416" t="s">
        <v>170</v>
      </c>
      <c r="N733" s="428"/>
      <c r="O733" s="416" t="s">
        <v>169</v>
      </c>
      <c r="P733" s="426"/>
      <c r="Q733" s="416" t="s">
        <v>169</v>
      </c>
      <c r="R733" s="426"/>
      <c r="S733" s="416" t="s">
        <v>169</v>
      </c>
      <c r="T733" s="426"/>
      <c r="U733" s="478" t="s">
        <v>169</v>
      </c>
      <c r="V733" s="477"/>
      <c r="W733" s="463" t="s">
        <v>169</v>
      </c>
      <c r="X733" s="462"/>
      <c r="Y733" s="781"/>
      <c r="Z733" s="782"/>
      <c r="AA733" s="792"/>
      <c r="AB733" s="792"/>
      <c r="AC733" s="792"/>
      <c r="AD733" s="792"/>
      <c r="AE733" s="792"/>
      <c r="AF733" s="792"/>
    </row>
    <row r="734" spans="1:32" s="404" customFormat="1" ht="15" customHeight="1" x14ac:dyDescent="0.2">
      <c r="A734" s="402"/>
      <c r="B734" s="824"/>
      <c r="C734" s="825"/>
      <c r="D734" s="792"/>
      <c r="E734" s="829"/>
      <c r="F734" s="832"/>
      <c r="G734" s="835"/>
      <c r="H734" s="829"/>
      <c r="I734" s="416" t="s">
        <v>168</v>
      </c>
      <c r="J734" s="427"/>
      <c r="K734" s="416" t="s">
        <v>167</v>
      </c>
      <c r="L734" s="427"/>
      <c r="M734" s="816"/>
      <c r="N734" s="817"/>
      <c r="O734" s="416" t="s">
        <v>166</v>
      </c>
      <c r="P734" s="426">
        <f>IF(P732="",P733-P731,P733-P732)</f>
        <v>0</v>
      </c>
      <c r="Q734" s="416" t="s">
        <v>166</v>
      </c>
      <c r="R734" s="426">
        <f>IF(R732="",R733-R731,R733-R732)</f>
        <v>0</v>
      </c>
      <c r="S734" s="416" t="s">
        <v>166</v>
      </c>
      <c r="T734" s="426">
        <f>IF(T732="",T733-T731,T733-T732)</f>
        <v>0</v>
      </c>
      <c r="U734" s="478" t="s">
        <v>166</v>
      </c>
      <c r="V734" s="477">
        <f>IF(V732="",V733-V731,V733-V732)</f>
        <v>0</v>
      </c>
      <c r="W734" s="463" t="s">
        <v>166</v>
      </c>
      <c r="X734" s="462">
        <f>IF(X732="",X733-X731,X733-X732)</f>
        <v>0</v>
      </c>
      <c r="Y734" s="781"/>
      <c r="Z734" s="782"/>
      <c r="AA734" s="792"/>
      <c r="AB734" s="792"/>
      <c r="AC734" s="792"/>
      <c r="AD734" s="792"/>
      <c r="AE734" s="792"/>
      <c r="AF734" s="792"/>
    </row>
    <row r="735" spans="1:32" s="404" customFormat="1" ht="15" customHeight="1" x14ac:dyDescent="0.2">
      <c r="A735" s="402"/>
      <c r="B735" s="824"/>
      <c r="C735" s="825"/>
      <c r="D735" s="792"/>
      <c r="E735" s="829"/>
      <c r="F735" s="832"/>
      <c r="G735" s="835"/>
      <c r="H735" s="829"/>
      <c r="I735" s="416" t="s">
        <v>165</v>
      </c>
      <c r="J735" s="415"/>
      <c r="K735" s="416" t="s">
        <v>164</v>
      </c>
      <c r="L735" s="415"/>
      <c r="M735" s="816"/>
      <c r="N735" s="817"/>
      <c r="O735" s="816"/>
      <c r="P735" s="817"/>
      <c r="Q735" s="816"/>
      <c r="R735" s="817"/>
      <c r="S735" s="816"/>
      <c r="T735" s="817"/>
      <c r="U735" s="857"/>
      <c r="V735" s="858"/>
      <c r="W735" s="781"/>
      <c r="X735" s="782"/>
      <c r="Y735" s="781"/>
      <c r="Z735" s="782"/>
      <c r="AA735" s="792"/>
      <c r="AB735" s="792"/>
      <c r="AC735" s="792"/>
      <c r="AD735" s="792"/>
      <c r="AE735" s="792"/>
      <c r="AF735" s="792"/>
    </row>
    <row r="736" spans="1:32" s="404" customFormat="1" ht="15" customHeight="1" x14ac:dyDescent="0.2">
      <c r="A736" s="402"/>
      <c r="B736" s="826"/>
      <c r="C736" s="827"/>
      <c r="D736" s="793"/>
      <c r="E736" s="830"/>
      <c r="F736" s="833"/>
      <c r="G736" s="836"/>
      <c r="H736" s="830"/>
      <c r="I736" s="406" t="s">
        <v>158</v>
      </c>
      <c r="J736" s="451"/>
      <c r="K736" s="820"/>
      <c r="L736" s="821"/>
      <c r="M736" s="818"/>
      <c r="N736" s="819"/>
      <c r="O736" s="818"/>
      <c r="P736" s="819"/>
      <c r="Q736" s="818"/>
      <c r="R736" s="819"/>
      <c r="S736" s="818"/>
      <c r="T736" s="819"/>
      <c r="U736" s="859"/>
      <c r="V736" s="860"/>
      <c r="W736" s="783"/>
      <c r="X736" s="784"/>
      <c r="Y736" s="783"/>
      <c r="Z736" s="784"/>
      <c r="AA736" s="793"/>
      <c r="AB736" s="793"/>
      <c r="AC736" s="793"/>
      <c r="AD736" s="793"/>
      <c r="AE736" s="793"/>
      <c r="AF736" s="793"/>
    </row>
    <row r="737" spans="1:32" s="404" customFormat="1" ht="12.75" customHeight="1" x14ac:dyDescent="0.2">
      <c r="A737" s="402"/>
      <c r="B737" s="822" t="s">
        <v>822</v>
      </c>
      <c r="C737" s="823"/>
      <c r="D737" s="791" t="s">
        <v>280</v>
      </c>
      <c r="E737" s="828" t="s">
        <v>325</v>
      </c>
      <c r="F737" s="831">
        <v>5.36</v>
      </c>
      <c r="G737" s="834" t="s">
        <v>218</v>
      </c>
      <c r="H737" s="828" t="s">
        <v>324</v>
      </c>
      <c r="I737" s="434" t="s">
        <v>184</v>
      </c>
      <c r="J737" s="438">
        <v>261345.19320000001</v>
      </c>
      <c r="K737" s="434" t="s">
        <v>183</v>
      </c>
      <c r="L737" s="437"/>
      <c r="M737" s="434" t="s">
        <v>182</v>
      </c>
      <c r="N737" s="436">
        <f>J737</f>
        <v>261345.19320000001</v>
      </c>
      <c r="O737" s="434" t="s">
        <v>181</v>
      </c>
      <c r="P737" s="435"/>
      <c r="Q737" s="434" t="s">
        <v>181</v>
      </c>
      <c r="R737" s="435"/>
      <c r="S737" s="434" t="s">
        <v>181</v>
      </c>
      <c r="T737" s="435"/>
      <c r="U737" s="480" t="s">
        <v>181</v>
      </c>
      <c r="V737" s="479"/>
      <c r="W737" s="466" t="s">
        <v>181</v>
      </c>
      <c r="X737" s="467"/>
      <c r="Y737" s="466" t="s">
        <v>180</v>
      </c>
      <c r="Z737" s="465"/>
      <c r="AA737" s="791" t="s">
        <v>821</v>
      </c>
      <c r="AB737" s="791" t="s">
        <v>821</v>
      </c>
      <c r="AC737" s="791" t="s">
        <v>821</v>
      </c>
      <c r="AD737" s="791" t="s">
        <v>821</v>
      </c>
      <c r="AE737" s="791" t="s">
        <v>821</v>
      </c>
      <c r="AF737" s="791" t="s">
        <v>110</v>
      </c>
    </row>
    <row r="738" spans="1:32" s="404" customFormat="1" ht="15" customHeight="1" x14ac:dyDescent="0.2">
      <c r="A738" s="402"/>
      <c r="B738" s="824"/>
      <c r="C738" s="825"/>
      <c r="D738" s="792"/>
      <c r="E738" s="829"/>
      <c r="F738" s="832"/>
      <c r="G738" s="835"/>
      <c r="H738" s="829"/>
      <c r="I738" s="416" t="s">
        <v>179</v>
      </c>
      <c r="J738" s="432"/>
      <c r="K738" s="416" t="s">
        <v>177</v>
      </c>
      <c r="L738" s="415"/>
      <c r="M738" s="416" t="s">
        <v>176</v>
      </c>
      <c r="N738" s="428">
        <f>N737</f>
        <v>261345.19320000001</v>
      </c>
      <c r="O738" s="416" t="s">
        <v>175</v>
      </c>
      <c r="P738" s="426"/>
      <c r="Q738" s="416" t="s">
        <v>175</v>
      </c>
      <c r="R738" s="426"/>
      <c r="S738" s="416" t="s">
        <v>175</v>
      </c>
      <c r="T738" s="426"/>
      <c r="U738" s="478" t="s">
        <v>175</v>
      </c>
      <c r="V738" s="477"/>
      <c r="W738" s="463" t="s">
        <v>175</v>
      </c>
      <c r="X738" s="462"/>
      <c r="Y738" s="463" t="s">
        <v>174</v>
      </c>
      <c r="Z738" s="464"/>
      <c r="AA738" s="792"/>
      <c r="AB738" s="792"/>
      <c r="AC738" s="792"/>
      <c r="AD738" s="792"/>
      <c r="AE738" s="792"/>
      <c r="AF738" s="792"/>
    </row>
    <row r="739" spans="1:32" s="404" customFormat="1" x14ac:dyDescent="0.2">
      <c r="A739" s="402"/>
      <c r="B739" s="824"/>
      <c r="C739" s="825"/>
      <c r="D739" s="792"/>
      <c r="E739" s="829"/>
      <c r="F739" s="832"/>
      <c r="G739" s="835"/>
      <c r="H739" s="829"/>
      <c r="I739" s="416" t="s">
        <v>173</v>
      </c>
      <c r="J739" s="429"/>
      <c r="K739" s="416" t="s">
        <v>171</v>
      </c>
      <c r="L739" s="427"/>
      <c r="M739" s="416" t="s">
        <v>170</v>
      </c>
      <c r="N739" s="428"/>
      <c r="O739" s="416" t="s">
        <v>169</v>
      </c>
      <c r="P739" s="426"/>
      <c r="Q739" s="416" t="s">
        <v>169</v>
      </c>
      <c r="R739" s="426"/>
      <c r="S739" s="416" t="s">
        <v>169</v>
      </c>
      <c r="T739" s="426"/>
      <c r="U739" s="478" t="s">
        <v>169</v>
      </c>
      <c r="V739" s="477"/>
      <c r="W739" s="463" t="s">
        <v>169</v>
      </c>
      <c r="X739" s="462"/>
      <c r="Y739" s="781"/>
      <c r="Z739" s="782"/>
      <c r="AA739" s="792"/>
      <c r="AB739" s="792"/>
      <c r="AC739" s="792"/>
      <c r="AD739" s="792"/>
      <c r="AE739" s="792"/>
      <c r="AF739" s="792"/>
    </row>
    <row r="740" spans="1:32" s="404" customFormat="1" ht="15" customHeight="1" x14ac:dyDescent="0.2">
      <c r="A740" s="402"/>
      <c r="B740" s="824"/>
      <c r="C740" s="825"/>
      <c r="D740" s="792"/>
      <c r="E740" s="829"/>
      <c r="F740" s="832"/>
      <c r="G740" s="835"/>
      <c r="H740" s="829"/>
      <c r="I740" s="416" t="s">
        <v>168</v>
      </c>
      <c r="J740" s="427"/>
      <c r="K740" s="416" t="s">
        <v>167</v>
      </c>
      <c r="L740" s="427"/>
      <c r="M740" s="816"/>
      <c r="N740" s="817"/>
      <c r="O740" s="416" t="s">
        <v>166</v>
      </c>
      <c r="P740" s="426">
        <f>IF(P738="",P739-P737,P739-P738)</f>
        <v>0</v>
      </c>
      <c r="Q740" s="416" t="s">
        <v>166</v>
      </c>
      <c r="R740" s="426">
        <f>IF(R738="",R739-R737,R739-R738)</f>
        <v>0</v>
      </c>
      <c r="S740" s="416" t="s">
        <v>166</v>
      </c>
      <c r="T740" s="426">
        <f>IF(T738="",T739-T737,T739-T738)</f>
        <v>0</v>
      </c>
      <c r="U740" s="478" t="s">
        <v>166</v>
      </c>
      <c r="V740" s="477">
        <f>IF(V738="",V739-V737,V739-V738)</f>
        <v>0</v>
      </c>
      <c r="W740" s="463" t="s">
        <v>166</v>
      </c>
      <c r="X740" s="462">
        <f>IF(X738="",X739-X737,X739-X738)</f>
        <v>0</v>
      </c>
      <c r="Y740" s="781"/>
      <c r="Z740" s="782"/>
      <c r="AA740" s="792"/>
      <c r="AB740" s="792"/>
      <c r="AC740" s="792"/>
      <c r="AD740" s="792"/>
      <c r="AE740" s="792"/>
      <c r="AF740" s="792"/>
    </row>
    <row r="741" spans="1:32" s="404" customFormat="1" ht="15" customHeight="1" x14ac:dyDescent="0.2">
      <c r="A741" s="402"/>
      <c r="B741" s="824"/>
      <c r="C741" s="825"/>
      <c r="D741" s="792"/>
      <c r="E741" s="829"/>
      <c r="F741" s="832"/>
      <c r="G741" s="835"/>
      <c r="H741" s="829"/>
      <c r="I741" s="416" t="s">
        <v>165</v>
      </c>
      <c r="J741" s="415"/>
      <c r="K741" s="416" t="s">
        <v>164</v>
      </c>
      <c r="L741" s="415"/>
      <c r="M741" s="816"/>
      <c r="N741" s="817"/>
      <c r="O741" s="816"/>
      <c r="P741" s="817"/>
      <c r="Q741" s="816"/>
      <c r="R741" s="817"/>
      <c r="S741" s="816"/>
      <c r="T741" s="817"/>
      <c r="U741" s="857"/>
      <c r="V741" s="858"/>
      <c r="W741" s="781"/>
      <c r="X741" s="782"/>
      <c r="Y741" s="781"/>
      <c r="Z741" s="782"/>
      <c r="AA741" s="792"/>
      <c r="AB741" s="792"/>
      <c r="AC741" s="792"/>
      <c r="AD741" s="792"/>
      <c r="AE741" s="792"/>
      <c r="AF741" s="792"/>
    </row>
    <row r="742" spans="1:32" s="404" customFormat="1" ht="15" customHeight="1" x14ac:dyDescent="0.2">
      <c r="A742" s="402"/>
      <c r="B742" s="826"/>
      <c r="C742" s="827"/>
      <c r="D742" s="793"/>
      <c r="E742" s="830"/>
      <c r="F742" s="833"/>
      <c r="G742" s="836"/>
      <c r="H742" s="830"/>
      <c r="I742" s="406" t="s">
        <v>158</v>
      </c>
      <c r="J742" s="451"/>
      <c r="K742" s="820"/>
      <c r="L742" s="821"/>
      <c r="M742" s="818"/>
      <c r="N742" s="819"/>
      <c r="O742" s="818"/>
      <c r="P742" s="819"/>
      <c r="Q742" s="818"/>
      <c r="R742" s="819"/>
      <c r="S742" s="818"/>
      <c r="T742" s="819"/>
      <c r="U742" s="859"/>
      <c r="V742" s="860"/>
      <c r="W742" s="783"/>
      <c r="X742" s="784"/>
      <c r="Y742" s="783"/>
      <c r="Z742" s="784"/>
      <c r="AA742" s="793"/>
      <c r="AB742" s="793"/>
      <c r="AC742" s="793"/>
      <c r="AD742" s="793"/>
      <c r="AE742" s="793"/>
      <c r="AF742" s="793"/>
    </row>
    <row r="743" spans="1:32" s="404" customFormat="1" ht="12.75" customHeight="1" x14ac:dyDescent="0.2">
      <c r="A743" s="402"/>
      <c r="B743" s="822" t="s">
        <v>819</v>
      </c>
      <c r="C743" s="823"/>
      <c r="D743" s="791" t="s">
        <v>280</v>
      </c>
      <c r="E743" s="828" t="s">
        <v>325</v>
      </c>
      <c r="F743" s="831">
        <v>3.56</v>
      </c>
      <c r="G743" s="834" t="s">
        <v>218</v>
      </c>
      <c r="H743" s="828" t="s">
        <v>324</v>
      </c>
      <c r="I743" s="434" t="s">
        <v>184</v>
      </c>
      <c r="J743" s="438">
        <v>65924.9136</v>
      </c>
      <c r="K743" s="434" t="s">
        <v>183</v>
      </c>
      <c r="L743" s="437"/>
      <c r="M743" s="434" t="s">
        <v>182</v>
      </c>
      <c r="N743" s="436">
        <f>J743</f>
        <v>65924.9136</v>
      </c>
      <c r="O743" s="434" t="s">
        <v>181</v>
      </c>
      <c r="P743" s="435"/>
      <c r="Q743" s="434" t="s">
        <v>181</v>
      </c>
      <c r="R743" s="435"/>
      <c r="S743" s="434" t="s">
        <v>181</v>
      </c>
      <c r="T743" s="435"/>
      <c r="U743" s="480" t="s">
        <v>181</v>
      </c>
      <c r="V743" s="479"/>
      <c r="W743" s="466" t="s">
        <v>181</v>
      </c>
      <c r="X743" s="467"/>
      <c r="Y743" s="466" t="s">
        <v>180</v>
      </c>
      <c r="Z743" s="465"/>
      <c r="AA743" s="791" t="s">
        <v>818</v>
      </c>
      <c r="AB743" s="791" t="s">
        <v>818</v>
      </c>
      <c r="AC743" s="791" t="s">
        <v>818</v>
      </c>
      <c r="AD743" s="791" t="s">
        <v>818</v>
      </c>
      <c r="AE743" s="791" t="s">
        <v>818</v>
      </c>
      <c r="AF743" s="791" t="s">
        <v>110</v>
      </c>
    </row>
    <row r="744" spans="1:32" s="404" customFormat="1" ht="15" customHeight="1" x14ac:dyDescent="0.2">
      <c r="A744" s="402"/>
      <c r="B744" s="824"/>
      <c r="C744" s="825"/>
      <c r="D744" s="792"/>
      <c r="E744" s="829"/>
      <c r="F744" s="832"/>
      <c r="G744" s="835"/>
      <c r="H744" s="829"/>
      <c r="I744" s="416" t="s">
        <v>179</v>
      </c>
      <c r="J744" s="432"/>
      <c r="K744" s="416" t="s">
        <v>177</v>
      </c>
      <c r="L744" s="415"/>
      <c r="M744" s="416" t="s">
        <v>176</v>
      </c>
      <c r="N744" s="428">
        <f>N743</f>
        <v>65924.9136</v>
      </c>
      <c r="O744" s="416" t="s">
        <v>175</v>
      </c>
      <c r="P744" s="426"/>
      <c r="Q744" s="416" t="s">
        <v>175</v>
      </c>
      <c r="R744" s="426"/>
      <c r="S744" s="416" t="s">
        <v>175</v>
      </c>
      <c r="T744" s="426"/>
      <c r="U744" s="478" t="s">
        <v>175</v>
      </c>
      <c r="V744" s="477"/>
      <c r="W744" s="463" t="s">
        <v>175</v>
      </c>
      <c r="X744" s="462"/>
      <c r="Y744" s="463" t="s">
        <v>174</v>
      </c>
      <c r="Z744" s="464"/>
      <c r="AA744" s="792"/>
      <c r="AB744" s="792"/>
      <c r="AC744" s="792"/>
      <c r="AD744" s="792"/>
      <c r="AE744" s="792"/>
      <c r="AF744" s="792"/>
    </row>
    <row r="745" spans="1:32" s="404" customFormat="1" x14ac:dyDescent="0.2">
      <c r="A745" s="402"/>
      <c r="B745" s="824"/>
      <c r="C745" s="825"/>
      <c r="D745" s="792"/>
      <c r="E745" s="829"/>
      <c r="F745" s="832"/>
      <c r="G745" s="835"/>
      <c r="H745" s="829"/>
      <c r="I745" s="416" t="s">
        <v>173</v>
      </c>
      <c r="J745" s="429"/>
      <c r="K745" s="416" t="s">
        <v>171</v>
      </c>
      <c r="L745" s="427"/>
      <c r="M745" s="416" t="s">
        <v>170</v>
      </c>
      <c r="N745" s="428"/>
      <c r="O745" s="416" t="s">
        <v>169</v>
      </c>
      <c r="P745" s="426"/>
      <c r="Q745" s="416" t="s">
        <v>169</v>
      </c>
      <c r="R745" s="426"/>
      <c r="S745" s="416" t="s">
        <v>169</v>
      </c>
      <c r="T745" s="426"/>
      <c r="U745" s="478" t="s">
        <v>169</v>
      </c>
      <c r="V745" s="477"/>
      <c r="W745" s="463" t="s">
        <v>169</v>
      </c>
      <c r="X745" s="462"/>
      <c r="Y745" s="781"/>
      <c r="Z745" s="782"/>
      <c r="AA745" s="792"/>
      <c r="AB745" s="792"/>
      <c r="AC745" s="792"/>
      <c r="AD745" s="792"/>
      <c r="AE745" s="792"/>
      <c r="AF745" s="792"/>
    </row>
    <row r="746" spans="1:32" s="404" customFormat="1" ht="15" customHeight="1" x14ac:dyDescent="0.2">
      <c r="A746" s="402"/>
      <c r="B746" s="824"/>
      <c r="C746" s="825"/>
      <c r="D746" s="792"/>
      <c r="E746" s="829"/>
      <c r="F746" s="832"/>
      <c r="G746" s="835"/>
      <c r="H746" s="829"/>
      <c r="I746" s="416" t="s">
        <v>168</v>
      </c>
      <c r="J746" s="427"/>
      <c r="K746" s="416" t="s">
        <v>167</v>
      </c>
      <c r="L746" s="427"/>
      <c r="M746" s="816"/>
      <c r="N746" s="817"/>
      <c r="O746" s="416" t="s">
        <v>166</v>
      </c>
      <c r="P746" s="426">
        <f>IF(P744="",P745-P743,P745-P744)</f>
        <v>0</v>
      </c>
      <c r="Q746" s="416" t="s">
        <v>166</v>
      </c>
      <c r="R746" s="426">
        <f>IF(R744="",R745-R743,R745-R744)</f>
        <v>0</v>
      </c>
      <c r="S746" s="416" t="s">
        <v>166</v>
      </c>
      <c r="T746" s="426">
        <f>IF(T744="",T745-T743,T745-T744)</f>
        <v>0</v>
      </c>
      <c r="U746" s="478" t="s">
        <v>166</v>
      </c>
      <c r="V746" s="477">
        <f>IF(V744="",V745-V743,V745-V744)</f>
        <v>0</v>
      </c>
      <c r="W746" s="463" t="s">
        <v>166</v>
      </c>
      <c r="X746" s="462">
        <f>IF(X744="",X745-X743,X745-X744)</f>
        <v>0</v>
      </c>
      <c r="Y746" s="781"/>
      <c r="Z746" s="782"/>
      <c r="AA746" s="792"/>
      <c r="AB746" s="792"/>
      <c r="AC746" s="792"/>
      <c r="AD746" s="792"/>
      <c r="AE746" s="792"/>
      <c r="AF746" s="792"/>
    </row>
    <row r="747" spans="1:32" s="404" customFormat="1" ht="15" customHeight="1" x14ac:dyDescent="0.2">
      <c r="A747" s="402"/>
      <c r="B747" s="824"/>
      <c r="C747" s="825"/>
      <c r="D747" s="792"/>
      <c r="E747" s="829"/>
      <c r="F747" s="832"/>
      <c r="G747" s="835"/>
      <c r="H747" s="829"/>
      <c r="I747" s="416" t="s">
        <v>165</v>
      </c>
      <c r="J747" s="415"/>
      <c r="K747" s="416" t="s">
        <v>164</v>
      </c>
      <c r="L747" s="415"/>
      <c r="M747" s="816"/>
      <c r="N747" s="817"/>
      <c r="O747" s="816"/>
      <c r="P747" s="817"/>
      <c r="Q747" s="816"/>
      <c r="R747" s="817"/>
      <c r="S747" s="816"/>
      <c r="T747" s="817"/>
      <c r="U747" s="857"/>
      <c r="V747" s="858"/>
      <c r="W747" s="781"/>
      <c r="X747" s="782"/>
      <c r="Y747" s="781"/>
      <c r="Z747" s="782"/>
      <c r="AA747" s="792"/>
      <c r="AB747" s="792"/>
      <c r="AC747" s="792"/>
      <c r="AD747" s="792"/>
      <c r="AE747" s="792"/>
      <c r="AF747" s="792"/>
    </row>
    <row r="748" spans="1:32" s="404" customFormat="1" ht="15" customHeight="1" x14ac:dyDescent="0.2">
      <c r="A748" s="402"/>
      <c r="B748" s="826"/>
      <c r="C748" s="827"/>
      <c r="D748" s="793"/>
      <c r="E748" s="830"/>
      <c r="F748" s="833"/>
      <c r="G748" s="836"/>
      <c r="H748" s="830"/>
      <c r="I748" s="406" t="s">
        <v>158</v>
      </c>
      <c r="J748" s="451"/>
      <c r="K748" s="820"/>
      <c r="L748" s="821"/>
      <c r="M748" s="818"/>
      <c r="N748" s="819"/>
      <c r="O748" s="818"/>
      <c r="P748" s="819"/>
      <c r="Q748" s="818"/>
      <c r="R748" s="819"/>
      <c r="S748" s="818"/>
      <c r="T748" s="819"/>
      <c r="U748" s="859"/>
      <c r="V748" s="860"/>
      <c r="W748" s="783"/>
      <c r="X748" s="784"/>
      <c r="Y748" s="783"/>
      <c r="Z748" s="784"/>
      <c r="AA748" s="793"/>
      <c r="AB748" s="793"/>
      <c r="AC748" s="793"/>
      <c r="AD748" s="793"/>
      <c r="AE748" s="793"/>
      <c r="AF748" s="793"/>
    </row>
    <row r="749" spans="1:32" s="404" customFormat="1" ht="12.75" customHeight="1" x14ac:dyDescent="0.2">
      <c r="A749" s="402"/>
      <c r="B749" s="822" t="s">
        <v>816</v>
      </c>
      <c r="C749" s="823"/>
      <c r="D749" s="791" t="s">
        <v>280</v>
      </c>
      <c r="E749" s="828" t="s">
        <v>325</v>
      </c>
      <c r="F749" s="831">
        <v>7.77</v>
      </c>
      <c r="G749" s="834" t="s">
        <v>218</v>
      </c>
      <c r="H749" s="828" t="s">
        <v>324</v>
      </c>
      <c r="I749" s="434" t="s">
        <v>184</v>
      </c>
      <c r="J749" s="438">
        <v>134204.28839999999</v>
      </c>
      <c r="K749" s="434" t="s">
        <v>183</v>
      </c>
      <c r="L749" s="437"/>
      <c r="M749" s="434" t="s">
        <v>182</v>
      </c>
      <c r="N749" s="436">
        <f>J749</f>
        <v>134204.28839999999</v>
      </c>
      <c r="O749" s="434" t="s">
        <v>181</v>
      </c>
      <c r="P749" s="435"/>
      <c r="Q749" s="434" t="s">
        <v>181</v>
      </c>
      <c r="R749" s="435"/>
      <c r="S749" s="434" t="s">
        <v>181</v>
      </c>
      <c r="T749" s="435"/>
      <c r="U749" s="480" t="s">
        <v>181</v>
      </c>
      <c r="V749" s="479"/>
      <c r="W749" s="466" t="s">
        <v>181</v>
      </c>
      <c r="X749" s="467"/>
      <c r="Y749" s="466" t="s">
        <v>180</v>
      </c>
      <c r="Z749" s="465"/>
      <c r="AA749" s="791" t="s">
        <v>815</v>
      </c>
      <c r="AB749" s="791" t="s">
        <v>815</v>
      </c>
      <c r="AC749" s="791" t="s">
        <v>815</v>
      </c>
      <c r="AD749" s="791" t="s">
        <v>815</v>
      </c>
      <c r="AE749" s="791" t="s">
        <v>815</v>
      </c>
      <c r="AF749" s="791" t="s">
        <v>110</v>
      </c>
    </row>
    <row r="750" spans="1:32" s="404" customFormat="1" ht="15" customHeight="1" x14ac:dyDescent="0.2">
      <c r="A750" s="402"/>
      <c r="B750" s="824"/>
      <c r="C750" s="825"/>
      <c r="D750" s="792"/>
      <c r="E750" s="829"/>
      <c r="F750" s="832"/>
      <c r="G750" s="835"/>
      <c r="H750" s="829"/>
      <c r="I750" s="416" t="s">
        <v>179</v>
      </c>
      <c r="J750" s="432"/>
      <c r="K750" s="416" t="s">
        <v>177</v>
      </c>
      <c r="L750" s="415"/>
      <c r="M750" s="416" t="s">
        <v>176</v>
      </c>
      <c r="N750" s="428">
        <f>N749</f>
        <v>134204.28839999999</v>
      </c>
      <c r="O750" s="416" t="s">
        <v>175</v>
      </c>
      <c r="P750" s="426"/>
      <c r="Q750" s="416" t="s">
        <v>175</v>
      </c>
      <c r="R750" s="426"/>
      <c r="S750" s="416" t="s">
        <v>175</v>
      </c>
      <c r="T750" s="426"/>
      <c r="U750" s="478" t="s">
        <v>175</v>
      </c>
      <c r="V750" s="477"/>
      <c r="W750" s="463" t="s">
        <v>175</v>
      </c>
      <c r="X750" s="462"/>
      <c r="Y750" s="463" t="s">
        <v>174</v>
      </c>
      <c r="Z750" s="464"/>
      <c r="AA750" s="792"/>
      <c r="AB750" s="792"/>
      <c r="AC750" s="792"/>
      <c r="AD750" s="792"/>
      <c r="AE750" s="792"/>
      <c r="AF750" s="792"/>
    </row>
    <row r="751" spans="1:32" s="404" customFormat="1" x14ac:dyDescent="0.2">
      <c r="A751" s="402"/>
      <c r="B751" s="824"/>
      <c r="C751" s="825"/>
      <c r="D751" s="792"/>
      <c r="E751" s="829"/>
      <c r="F751" s="832"/>
      <c r="G751" s="835"/>
      <c r="H751" s="829"/>
      <c r="I751" s="416" t="s">
        <v>173</v>
      </c>
      <c r="J751" s="429"/>
      <c r="K751" s="416" t="s">
        <v>171</v>
      </c>
      <c r="L751" s="427"/>
      <c r="M751" s="416" t="s">
        <v>170</v>
      </c>
      <c r="N751" s="428"/>
      <c r="O751" s="416" t="s">
        <v>169</v>
      </c>
      <c r="P751" s="426"/>
      <c r="Q751" s="416" t="s">
        <v>169</v>
      </c>
      <c r="R751" s="426"/>
      <c r="S751" s="416" t="s">
        <v>169</v>
      </c>
      <c r="T751" s="426"/>
      <c r="U751" s="478" t="s">
        <v>169</v>
      </c>
      <c r="V751" s="477"/>
      <c r="W751" s="463" t="s">
        <v>169</v>
      </c>
      <c r="X751" s="462"/>
      <c r="Y751" s="781"/>
      <c r="Z751" s="782"/>
      <c r="AA751" s="792"/>
      <c r="AB751" s="792"/>
      <c r="AC751" s="792"/>
      <c r="AD751" s="792"/>
      <c r="AE751" s="792"/>
      <c r="AF751" s="792"/>
    </row>
    <row r="752" spans="1:32" s="404" customFormat="1" ht="15" customHeight="1" x14ac:dyDescent="0.2">
      <c r="A752" s="402"/>
      <c r="B752" s="824"/>
      <c r="C752" s="825"/>
      <c r="D752" s="792"/>
      <c r="E752" s="829"/>
      <c r="F752" s="832"/>
      <c r="G752" s="835"/>
      <c r="H752" s="829"/>
      <c r="I752" s="416" t="s">
        <v>168</v>
      </c>
      <c r="J752" s="427"/>
      <c r="K752" s="416" t="s">
        <v>167</v>
      </c>
      <c r="L752" s="427"/>
      <c r="M752" s="816"/>
      <c r="N752" s="817"/>
      <c r="O752" s="416" t="s">
        <v>166</v>
      </c>
      <c r="P752" s="426">
        <f>IF(P750="",P751-P749,P751-P750)</f>
        <v>0</v>
      </c>
      <c r="Q752" s="416" t="s">
        <v>166</v>
      </c>
      <c r="R752" s="426">
        <f>IF(R750="",R751-R749,R751-R750)</f>
        <v>0</v>
      </c>
      <c r="S752" s="416" t="s">
        <v>166</v>
      </c>
      <c r="T752" s="426">
        <f>IF(T750="",T751-T749,T751-T750)</f>
        <v>0</v>
      </c>
      <c r="U752" s="478" t="s">
        <v>166</v>
      </c>
      <c r="V752" s="477">
        <f>IF(V750="",V751-V749,V751-V750)</f>
        <v>0</v>
      </c>
      <c r="W752" s="463" t="s">
        <v>166</v>
      </c>
      <c r="X752" s="462">
        <f>IF(X750="",X751-X749,X751-X750)</f>
        <v>0</v>
      </c>
      <c r="Y752" s="781"/>
      <c r="Z752" s="782"/>
      <c r="AA752" s="792"/>
      <c r="AB752" s="792"/>
      <c r="AC752" s="792"/>
      <c r="AD752" s="792"/>
      <c r="AE752" s="792"/>
      <c r="AF752" s="792"/>
    </row>
    <row r="753" spans="1:32" s="404" customFormat="1" ht="15" customHeight="1" x14ac:dyDescent="0.2">
      <c r="A753" s="402"/>
      <c r="B753" s="824"/>
      <c r="C753" s="825"/>
      <c r="D753" s="792"/>
      <c r="E753" s="829"/>
      <c r="F753" s="832"/>
      <c r="G753" s="835"/>
      <c r="H753" s="829"/>
      <c r="I753" s="416" t="s">
        <v>165</v>
      </c>
      <c r="J753" s="415"/>
      <c r="K753" s="416" t="s">
        <v>164</v>
      </c>
      <c r="L753" s="415"/>
      <c r="M753" s="816"/>
      <c r="N753" s="817"/>
      <c r="O753" s="816"/>
      <c r="P753" s="817"/>
      <c r="Q753" s="816"/>
      <c r="R753" s="817"/>
      <c r="S753" s="816"/>
      <c r="T753" s="817"/>
      <c r="U753" s="857"/>
      <c r="V753" s="858"/>
      <c r="W753" s="781"/>
      <c r="X753" s="782"/>
      <c r="Y753" s="781"/>
      <c r="Z753" s="782"/>
      <c r="AA753" s="792"/>
      <c r="AB753" s="792"/>
      <c r="AC753" s="792"/>
      <c r="AD753" s="792"/>
      <c r="AE753" s="792"/>
      <c r="AF753" s="792"/>
    </row>
    <row r="754" spans="1:32" s="404" customFormat="1" ht="15" customHeight="1" x14ac:dyDescent="0.2">
      <c r="A754" s="402"/>
      <c r="B754" s="826"/>
      <c r="C754" s="827"/>
      <c r="D754" s="793"/>
      <c r="E754" s="830"/>
      <c r="F754" s="833"/>
      <c r="G754" s="836"/>
      <c r="H754" s="830"/>
      <c r="I754" s="406" t="s">
        <v>158</v>
      </c>
      <c r="J754" s="451"/>
      <c r="K754" s="820"/>
      <c r="L754" s="821"/>
      <c r="M754" s="818"/>
      <c r="N754" s="819"/>
      <c r="O754" s="818"/>
      <c r="P754" s="819"/>
      <c r="Q754" s="818"/>
      <c r="R754" s="819"/>
      <c r="S754" s="818"/>
      <c r="T754" s="819"/>
      <c r="U754" s="859"/>
      <c r="V754" s="860"/>
      <c r="W754" s="783"/>
      <c r="X754" s="784"/>
      <c r="Y754" s="783"/>
      <c r="Z754" s="784"/>
      <c r="AA754" s="793"/>
      <c r="AB754" s="793"/>
      <c r="AC754" s="793"/>
      <c r="AD754" s="793"/>
      <c r="AE754" s="793"/>
      <c r="AF754" s="793"/>
    </row>
    <row r="755" spans="1:32" s="404" customFormat="1" ht="12.75" customHeight="1" x14ac:dyDescent="0.2">
      <c r="A755" s="402"/>
      <c r="B755" s="822" t="s">
        <v>811</v>
      </c>
      <c r="C755" s="823"/>
      <c r="D755" s="791" t="s">
        <v>280</v>
      </c>
      <c r="E755" s="828" t="s">
        <v>325</v>
      </c>
      <c r="F755" s="831">
        <v>3.46</v>
      </c>
      <c r="G755" s="834" t="s">
        <v>218</v>
      </c>
      <c r="H755" s="828" t="s">
        <v>324</v>
      </c>
      <c r="I755" s="434" t="s">
        <v>184</v>
      </c>
      <c r="J755" s="438">
        <v>61215.991199999997</v>
      </c>
      <c r="K755" s="434" t="s">
        <v>183</v>
      </c>
      <c r="L755" s="437"/>
      <c r="M755" s="434" t="s">
        <v>182</v>
      </c>
      <c r="N755" s="436">
        <f>J755</f>
        <v>61215.991199999997</v>
      </c>
      <c r="O755" s="434" t="s">
        <v>181</v>
      </c>
      <c r="P755" s="435"/>
      <c r="Q755" s="434" t="s">
        <v>181</v>
      </c>
      <c r="R755" s="435"/>
      <c r="S755" s="434" t="s">
        <v>181</v>
      </c>
      <c r="T755" s="435"/>
      <c r="U755" s="480" t="s">
        <v>181</v>
      </c>
      <c r="V755" s="479"/>
      <c r="W755" s="466" t="s">
        <v>181</v>
      </c>
      <c r="X755" s="467"/>
      <c r="Y755" s="466" t="s">
        <v>180</v>
      </c>
      <c r="Z755" s="465"/>
      <c r="AA755" s="791" t="s">
        <v>810</v>
      </c>
      <c r="AB755" s="791" t="s">
        <v>810</v>
      </c>
      <c r="AC755" s="791" t="s">
        <v>810</v>
      </c>
      <c r="AD755" s="791" t="s">
        <v>810</v>
      </c>
      <c r="AE755" s="791" t="s">
        <v>810</v>
      </c>
      <c r="AF755" s="791" t="s">
        <v>110</v>
      </c>
    </row>
    <row r="756" spans="1:32" s="404" customFormat="1" ht="15" customHeight="1" x14ac:dyDescent="0.2">
      <c r="A756" s="402"/>
      <c r="B756" s="824"/>
      <c r="C756" s="825"/>
      <c r="D756" s="792"/>
      <c r="E756" s="829"/>
      <c r="F756" s="832"/>
      <c r="G756" s="835"/>
      <c r="H756" s="829"/>
      <c r="I756" s="416" t="s">
        <v>179</v>
      </c>
      <c r="J756" s="432"/>
      <c r="K756" s="416" t="s">
        <v>177</v>
      </c>
      <c r="L756" s="415"/>
      <c r="M756" s="416" t="s">
        <v>176</v>
      </c>
      <c r="N756" s="428">
        <f>N755</f>
        <v>61215.991199999997</v>
      </c>
      <c r="O756" s="416" t="s">
        <v>175</v>
      </c>
      <c r="P756" s="426"/>
      <c r="Q756" s="416" t="s">
        <v>175</v>
      </c>
      <c r="R756" s="426"/>
      <c r="S756" s="416" t="s">
        <v>175</v>
      </c>
      <c r="T756" s="426"/>
      <c r="U756" s="478" t="s">
        <v>175</v>
      </c>
      <c r="V756" s="477"/>
      <c r="W756" s="463" t="s">
        <v>175</v>
      </c>
      <c r="X756" s="462"/>
      <c r="Y756" s="463" t="s">
        <v>174</v>
      </c>
      <c r="Z756" s="464"/>
      <c r="AA756" s="792"/>
      <c r="AB756" s="792"/>
      <c r="AC756" s="792"/>
      <c r="AD756" s="792"/>
      <c r="AE756" s="792"/>
      <c r="AF756" s="792"/>
    </row>
    <row r="757" spans="1:32" s="404" customFormat="1" x14ac:dyDescent="0.2">
      <c r="A757" s="402"/>
      <c r="B757" s="824"/>
      <c r="C757" s="825"/>
      <c r="D757" s="792"/>
      <c r="E757" s="829"/>
      <c r="F757" s="832"/>
      <c r="G757" s="835"/>
      <c r="H757" s="829"/>
      <c r="I757" s="416" t="s">
        <v>173</v>
      </c>
      <c r="J757" s="429"/>
      <c r="K757" s="416" t="s">
        <v>171</v>
      </c>
      <c r="L757" s="427"/>
      <c r="M757" s="416" t="s">
        <v>170</v>
      </c>
      <c r="N757" s="428"/>
      <c r="O757" s="416" t="s">
        <v>169</v>
      </c>
      <c r="P757" s="426"/>
      <c r="Q757" s="416" t="s">
        <v>169</v>
      </c>
      <c r="R757" s="426"/>
      <c r="S757" s="416" t="s">
        <v>169</v>
      </c>
      <c r="T757" s="426"/>
      <c r="U757" s="478" t="s">
        <v>169</v>
      </c>
      <c r="V757" s="477"/>
      <c r="W757" s="463" t="s">
        <v>169</v>
      </c>
      <c r="X757" s="462"/>
      <c r="Y757" s="781"/>
      <c r="Z757" s="782"/>
      <c r="AA757" s="792"/>
      <c r="AB757" s="792"/>
      <c r="AC757" s="792"/>
      <c r="AD757" s="792"/>
      <c r="AE757" s="792"/>
      <c r="AF757" s="792"/>
    </row>
    <row r="758" spans="1:32" s="404" customFormat="1" ht="15" customHeight="1" x14ac:dyDescent="0.2">
      <c r="A758" s="402"/>
      <c r="B758" s="824"/>
      <c r="C758" s="825"/>
      <c r="D758" s="792"/>
      <c r="E758" s="829"/>
      <c r="F758" s="832"/>
      <c r="G758" s="835"/>
      <c r="H758" s="829"/>
      <c r="I758" s="416" t="s">
        <v>168</v>
      </c>
      <c r="J758" s="427"/>
      <c r="K758" s="416" t="s">
        <v>167</v>
      </c>
      <c r="L758" s="427"/>
      <c r="M758" s="816"/>
      <c r="N758" s="817"/>
      <c r="O758" s="416" t="s">
        <v>166</v>
      </c>
      <c r="P758" s="426">
        <f>IF(P756="",P757-P755,P757-P756)</f>
        <v>0</v>
      </c>
      <c r="Q758" s="416" t="s">
        <v>166</v>
      </c>
      <c r="R758" s="426">
        <f>IF(R756="",R757-R755,R757-R756)</f>
        <v>0</v>
      </c>
      <c r="S758" s="416" t="s">
        <v>166</v>
      </c>
      <c r="T758" s="426">
        <f>IF(T756="",T757-T755,T757-T756)</f>
        <v>0</v>
      </c>
      <c r="U758" s="478" t="s">
        <v>166</v>
      </c>
      <c r="V758" s="477">
        <f>IF(V756="",V757-V755,V757-V756)</f>
        <v>0</v>
      </c>
      <c r="W758" s="463" t="s">
        <v>166</v>
      </c>
      <c r="X758" s="462">
        <f>IF(X756="",X757-X755,X757-X756)</f>
        <v>0</v>
      </c>
      <c r="Y758" s="781"/>
      <c r="Z758" s="782"/>
      <c r="AA758" s="792"/>
      <c r="AB758" s="792"/>
      <c r="AC758" s="792"/>
      <c r="AD758" s="792"/>
      <c r="AE758" s="792"/>
      <c r="AF758" s="792"/>
    </row>
    <row r="759" spans="1:32" s="404" customFormat="1" ht="15" customHeight="1" x14ac:dyDescent="0.2">
      <c r="A759" s="402"/>
      <c r="B759" s="824"/>
      <c r="C759" s="825"/>
      <c r="D759" s="792"/>
      <c r="E759" s="829"/>
      <c r="F759" s="832"/>
      <c r="G759" s="835"/>
      <c r="H759" s="829"/>
      <c r="I759" s="416" t="s">
        <v>165</v>
      </c>
      <c r="J759" s="415"/>
      <c r="K759" s="416" t="s">
        <v>164</v>
      </c>
      <c r="L759" s="415"/>
      <c r="M759" s="816"/>
      <c r="N759" s="817"/>
      <c r="O759" s="816"/>
      <c r="P759" s="817"/>
      <c r="Q759" s="816"/>
      <c r="R759" s="817"/>
      <c r="S759" s="816"/>
      <c r="T759" s="817"/>
      <c r="U759" s="857"/>
      <c r="V759" s="858"/>
      <c r="W759" s="781"/>
      <c r="X759" s="782"/>
      <c r="Y759" s="781"/>
      <c r="Z759" s="782"/>
      <c r="AA759" s="792"/>
      <c r="AB759" s="792"/>
      <c r="AC759" s="792"/>
      <c r="AD759" s="792"/>
      <c r="AE759" s="792"/>
      <c r="AF759" s="792"/>
    </row>
    <row r="760" spans="1:32" s="404" customFormat="1" ht="15" customHeight="1" x14ac:dyDescent="0.2">
      <c r="A760" s="402"/>
      <c r="B760" s="826"/>
      <c r="C760" s="827"/>
      <c r="D760" s="793"/>
      <c r="E760" s="830"/>
      <c r="F760" s="833"/>
      <c r="G760" s="836"/>
      <c r="H760" s="830"/>
      <c r="I760" s="406" t="s">
        <v>158</v>
      </c>
      <c r="J760" s="451"/>
      <c r="K760" s="820"/>
      <c r="L760" s="821"/>
      <c r="M760" s="818"/>
      <c r="N760" s="819"/>
      <c r="O760" s="818"/>
      <c r="P760" s="819"/>
      <c r="Q760" s="818"/>
      <c r="R760" s="819"/>
      <c r="S760" s="818"/>
      <c r="T760" s="819"/>
      <c r="U760" s="859"/>
      <c r="V760" s="860"/>
      <c r="W760" s="783"/>
      <c r="X760" s="784"/>
      <c r="Y760" s="783"/>
      <c r="Z760" s="784"/>
      <c r="AA760" s="793"/>
      <c r="AB760" s="793"/>
      <c r="AC760" s="793"/>
      <c r="AD760" s="793"/>
      <c r="AE760" s="793"/>
      <c r="AF760" s="793"/>
    </row>
    <row r="761" spans="1:32" s="404" customFormat="1" ht="12.75" customHeight="1" x14ac:dyDescent="0.2">
      <c r="A761" s="402"/>
      <c r="B761" s="822" t="s">
        <v>803</v>
      </c>
      <c r="C761" s="823"/>
      <c r="D761" s="791" t="s">
        <v>757</v>
      </c>
      <c r="E761" s="879" t="s">
        <v>781</v>
      </c>
      <c r="F761" s="831">
        <v>7.68</v>
      </c>
      <c r="G761" s="834" t="s">
        <v>218</v>
      </c>
      <c r="H761" s="828" t="s">
        <v>193</v>
      </c>
      <c r="I761" s="434" t="s">
        <v>184</v>
      </c>
      <c r="J761" s="438">
        <v>2304000</v>
      </c>
      <c r="K761" s="434" t="s">
        <v>183</v>
      </c>
      <c r="L761" s="437"/>
      <c r="M761" s="434" t="s">
        <v>182</v>
      </c>
      <c r="N761" s="436">
        <f>J761</f>
        <v>2304000</v>
      </c>
      <c r="O761" s="434" t="s">
        <v>181</v>
      </c>
      <c r="P761" s="435"/>
      <c r="Q761" s="434" t="s">
        <v>181</v>
      </c>
      <c r="R761" s="435"/>
      <c r="S761" s="434" t="s">
        <v>181</v>
      </c>
      <c r="T761" s="435"/>
      <c r="U761" s="480" t="s">
        <v>181</v>
      </c>
      <c r="V761" s="479"/>
      <c r="W761" s="466" t="s">
        <v>181</v>
      </c>
      <c r="X761" s="467"/>
      <c r="Y761" s="466" t="s">
        <v>180</v>
      </c>
      <c r="Z761" s="465"/>
      <c r="AA761" s="791" t="s">
        <v>626</v>
      </c>
      <c r="AB761" s="791" t="s">
        <v>626</v>
      </c>
      <c r="AC761" s="791" t="s">
        <v>626</v>
      </c>
      <c r="AD761" s="791" t="s">
        <v>626</v>
      </c>
      <c r="AE761" s="791" t="s">
        <v>626</v>
      </c>
      <c r="AF761" s="791" t="s">
        <v>626</v>
      </c>
    </row>
    <row r="762" spans="1:32" s="404" customFormat="1" ht="15" customHeight="1" x14ac:dyDescent="0.2">
      <c r="A762" s="402"/>
      <c r="B762" s="824"/>
      <c r="C762" s="825"/>
      <c r="D762" s="792"/>
      <c r="E762" s="880"/>
      <c r="F762" s="832"/>
      <c r="G762" s="835"/>
      <c r="H762" s="829"/>
      <c r="I762" s="416" t="s">
        <v>179</v>
      </c>
      <c r="J762" s="432"/>
      <c r="K762" s="416" t="s">
        <v>177</v>
      </c>
      <c r="L762" s="415"/>
      <c r="M762" s="416" t="s">
        <v>176</v>
      </c>
      <c r="N762" s="428">
        <f>N761</f>
        <v>2304000</v>
      </c>
      <c r="O762" s="416" t="s">
        <v>175</v>
      </c>
      <c r="P762" s="426"/>
      <c r="Q762" s="416" t="s">
        <v>175</v>
      </c>
      <c r="R762" s="426"/>
      <c r="S762" s="416" t="s">
        <v>175</v>
      </c>
      <c r="T762" s="426"/>
      <c r="U762" s="478" t="s">
        <v>175</v>
      </c>
      <c r="V762" s="477"/>
      <c r="W762" s="463" t="s">
        <v>175</v>
      </c>
      <c r="X762" s="462"/>
      <c r="Y762" s="463" t="s">
        <v>174</v>
      </c>
      <c r="Z762" s="464"/>
      <c r="AA762" s="792"/>
      <c r="AB762" s="792"/>
      <c r="AC762" s="792"/>
      <c r="AD762" s="792"/>
      <c r="AE762" s="792"/>
      <c r="AF762" s="792"/>
    </row>
    <row r="763" spans="1:32" s="404" customFormat="1" x14ac:dyDescent="0.2">
      <c r="A763" s="402"/>
      <c r="B763" s="824"/>
      <c r="C763" s="825"/>
      <c r="D763" s="792"/>
      <c r="E763" s="880"/>
      <c r="F763" s="832"/>
      <c r="G763" s="835"/>
      <c r="H763" s="829"/>
      <c r="I763" s="416" t="s">
        <v>173</v>
      </c>
      <c r="J763" s="429" t="s">
        <v>192</v>
      </c>
      <c r="K763" s="416" t="s">
        <v>171</v>
      </c>
      <c r="L763" s="427"/>
      <c r="M763" s="416" t="s">
        <v>170</v>
      </c>
      <c r="N763" s="428"/>
      <c r="O763" s="416" t="s">
        <v>169</v>
      </c>
      <c r="P763" s="426"/>
      <c r="Q763" s="416" t="s">
        <v>169</v>
      </c>
      <c r="R763" s="426"/>
      <c r="S763" s="416" t="s">
        <v>169</v>
      </c>
      <c r="T763" s="426"/>
      <c r="U763" s="478" t="s">
        <v>169</v>
      </c>
      <c r="V763" s="477"/>
      <c r="W763" s="463" t="s">
        <v>169</v>
      </c>
      <c r="X763" s="462"/>
      <c r="Y763" s="781"/>
      <c r="Z763" s="782"/>
      <c r="AA763" s="792"/>
      <c r="AB763" s="792"/>
      <c r="AC763" s="792"/>
      <c r="AD763" s="792"/>
      <c r="AE763" s="792"/>
      <c r="AF763" s="792"/>
    </row>
    <row r="764" spans="1:32" s="404" customFormat="1" ht="15" customHeight="1" x14ac:dyDescent="0.2">
      <c r="A764" s="402"/>
      <c r="B764" s="824"/>
      <c r="C764" s="825"/>
      <c r="D764" s="792"/>
      <c r="E764" s="880"/>
      <c r="F764" s="832"/>
      <c r="G764" s="835"/>
      <c r="H764" s="829"/>
      <c r="I764" s="416" t="s">
        <v>168</v>
      </c>
      <c r="J764" s="427"/>
      <c r="K764" s="416" t="s">
        <v>167</v>
      </c>
      <c r="L764" s="427"/>
      <c r="M764" s="816"/>
      <c r="N764" s="817"/>
      <c r="O764" s="416" t="s">
        <v>166</v>
      </c>
      <c r="P764" s="426">
        <f>IF(P762="",P763-P761,P763-P762)</f>
        <v>0</v>
      </c>
      <c r="Q764" s="416" t="s">
        <v>166</v>
      </c>
      <c r="R764" s="426">
        <f>IF(R762="",R763-R761,R763-R762)</f>
        <v>0</v>
      </c>
      <c r="S764" s="416" t="s">
        <v>166</v>
      </c>
      <c r="T764" s="426">
        <f>IF(T762="",T763-T761,T763-T762)</f>
        <v>0</v>
      </c>
      <c r="U764" s="478" t="s">
        <v>166</v>
      </c>
      <c r="V764" s="477">
        <f>IF(V762="",V763-V761,V763-V762)</f>
        <v>0</v>
      </c>
      <c r="W764" s="463" t="s">
        <v>166</v>
      </c>
      <c r="X764" s="462">
        <f>IF(X762="",X763-X761,X763-X762)</f>
        <v>0</v>
      </c>
      <c r="Y764" s="781"/>
      <c r="Z764" s="782"/>
      <c r="AA764" s="792"/>
      <c r="AB764" s="792"/>
      <c r="AC764" s="792"/>
      <c r="AD764" s="792"/>
      <c r="AE764" s="792"/>
      <c r="AF764" s="792"/>
    </row>
    <row r="765" spans="1:32" s="404" customFormat="1" ht="15" customHeight="1" x14ac:dyDescent="0.2">
      <c r="A765" s="402"/>
      <c r="B765" s="824"/>
      <c r="C765" s="825"/>
      <c r="D765" s="792"/>
      <c r="E765" s="880"/>
      <c r="F765" s="832"/>
      <c r="G765" s="835"/>
      <c r="H765" s="829"/>
      <c r="I765" s="416" t="s">
        <v>165</v>
      </c>
      <c r="J765" s="415"/>
      <c r="K765" s="416" t="s">
        <v>164</v>
      </c>
      <c r="L765" s="415"/>
      <c r="M765" s="816"/>
      <c r="N765" s="817"/>
      <c r="O765" s="816"/>
      <c r="P765" s="817"/>
      <c r="Q765" s="816"/>
      <c r="R765" s="817"/>
      <c r="S765" s="816"/>
      <c r="T765" s="817"/>
      <c r="U765" s="857"/>
      <c r="V765" s="858"/>
      <c r="W765" s="781"/>
      <c r="X765" s="782"/>
      <c r="Y765" s="781"/>
      <c r="Z765" s="782"/>
      <c r="AA765" s="792"/>
      <c r="AB765" s="792"/>
      <c r="AC765" s="792"/>
      <c r="AD765" s="792"/>
      <c r="AE765" s="792"/>
      <c r="AF765" s="792"/>
    </row>
    <row r="766" spans="1:32" s="404" customFormat="1" ht="15" customHeight="1" x14ac:dyDescent="0.2">
      <c r="A766" s="402"/>
      <c r="B766" s="826"/>
      <c r="C766" s="827"/>
      <c r="D766" s="793"/>
      <c r="E766" s="881"/>
      <c r="F766" s="833"/>
      <c r="G766" s="836"/>
      <c r="H766" s="830"/>
      <c r="I766" s="406" t="s">
        <v>158</v>
      </c>
      <c r="J766" s="451"/>
      <c r="K766" s="820"/>
      <c r="L766" s="821"/>
      <c r="M766" s="818"/>
      <c r="N766" s="819"/>
      <c r="O766" s="818"/>
      <c r="P766" s="819"/>
      <c r="Q766" s="818"/>
      <c r="R766" s="819"/>
      <c r="S766" s="818"/>
      <c r="T766" s="819"/>
      <c r="U766" s="859"/>
      <c r="V766" s="860"/>
      <c r="W766" s="783"/>
      <c r="X766" s="784"/>
      <c r="Y766" s="783"/>
      <c r="Z766" s="784"/>
      <c r="AA766" s="793"/>
      <c r="AB766" s="793"/>
      <c r="AC766" s="793"/>
      <c r="AD766" s="793"/>
      <c r="AE766" s="793"/>
      <c r="AF766" s="793"/>
    </row>
    <row r="767" spans="1:32" s="404" customFormat="1" ht="12.75" customHeight="1" x14ac:dyDescent="0.2">
      <c r="A767" s="402"/>
      <c r="B767" s="822" t="s">
        <v>801</v>
      </c>
      <c r="C767" s="823"/>
      <c r="D767" s="791" t="s">
        <v>757</v>
      </c>
      <c r="E767" s="879" t="s">
        <v>781</v>
      </c>
      <c r="F767" s="831">
        <v>5.99</v>
      </c>
      <c r="G767" s="834" t="s">
        <v>218</v>
      </c>
      <c r="H767" s="828" t="s">
        <v>193</v>
      </c>
      <c r="I767" s="434" t="s">
        <v>184</v>
      </c>
      <c r="J767" s="438">
        <v>1797000</v>
      </c>
      <c r="K767" s="434" t="s">
        <v>183</v>
      </c>
      <c r="L767" s="437"/>
      <c r="M767" s="434" t="s">
        <v>182</v>
      </c>
      <c r="N767" s="436">
        <f>J767</f>
        <v>1797000</v>
      </c>
      <c r="O767" s="434" t="s">
        <v>181</v>
      </c>
      <c r="P767" s="435"/>
      <c r="Q767" s="434" t="s">
        <v>181</v>
      </c>
      <c r="R767" s="435"/>
      <c r="S767" s="434" t="s">
        <v>181</v>
      </c>
      <c r="T767" s="435"/>
      <c r="U767" s="480" t="s">
        <v>181</v>
      </c>
      <c r="V767" s="479"/>
      <c r="W767" s="466" t="s">
        <v>181</v>
      </c>
      <c r="X767" s="467"/>
      <c r="Y767" s="466" t="s">
        <v>180</v>
      </c>
      <c r="Z767" s="465"/>
      <c r="AA767" s="791" t="s">
        <v>776</v>
      </c>
      <c r="AB767" s="791" t="s">
        <v>776</v>
      </c>
      <c r="AC767" s="791" t="s">
        <v>776</v>
      </c>
      <c r="AD767" s="791" t="s">
        <v>776</v>
      </c>
      <c r="AE767" s="791" t="s">
        <v>776</v>
      </c>
      <c r="AF767" s="791" t="s">
        <v>776</v>
      </c>
    </row>
    <row r="768" spans="1:32" s="404" customFormat="1" ht="15" customHeight="1" x14ac:dyDescent="0.2">
      <c r="A768" s="402"/>
      <c r="B768" s="824"/>
      <c r="C768" s="825"/>
      <c r="D768" s="792"/>
      <c r="E768" s="880"/>
      <c r="F768" s="832"/>
      <c r="G768" s="835"/>
      <c r="H768" s="829"/>
      <c r="I768" s="416" t="s">
        <v>179</v>
      </c>
      <c r="J768" s="432"/>
      <c r="K768" s="416" t="s">
        <v>177</v>
      </c>
      <c r="L768" s="415"/>
      <c r="M768" s="416" t="s">
        <v>176</v>
      </c>
      <c r="N768" s="428">
        <f>N767</f>
        <v>1797000</v>
      </c>
      <c r="O768" s="416" t="s">
        <v>175</v>
      </c>
      <c r="P768" s="426"/>
      <c r="Q768" s="416" t="s">
        <v>175</v>
      </c>
      <c r="R768" s="426"/>
      <c r="S768" s="416" t="s">
        <v>175</v>
      </c>
      <c r="T768" s="426"/>
      <c r="U768" s="478" t="s">
        <v>175</v>
      </c>
      <c r="V768" s="477"/>
      <c r="W768" s="463" t="s">
        <v>175</v>
      </c>
      <c r="X768" s="462"/>
      <c r="Y768" s="463" t="s">
        <v>174</v>
      </c>
      <c r="Z768" s="464"/>
      <c r="AA768" s="792"/>
      <c r="AB768" s="792"/>
      <c r="AC768" s="792"/>
      <c r="AD768" s="792"/>
      <c r="AE768" s="792"/>
      <c r="AF768" s="792"/>
    </row>
    <row r="769" spans="1:32" s="404" customFormat="1" x14ac:dyDescent="0.2">
      <c r="A769" s="402"/>
      <c r="B769" s="824"/>
      <c r="C769" s="825"/>
      <c r="D769" s="792"/>
      <c r="E769" s="880"/>
      <c r="F769" s="832"/>
      <c r="G769" s="835"/>
      <c r="H769" s="829"/>
      <c r="I769" s="416" t="s">
        <v>173</v>
      </c>
      <c r="J769" s="429" t="s">
        <v>192</v>
      </c>
      <c r="K769" s="416" t="s">
        <v>171</v>
      </c>
      <c r="L769" s="427"/>
      <c r="M769" s="416" t="s">
        <v>170</v>
      </c>
      <c r="N769" s="428"/>
      <c r="O769" s="416" t="s">
        <v>169</v>
      </c>
      <c r="P769" s="426"/>
      <c r="Q769" s="416" t="s">
        <v>169</v>
      </c>
      <c r="R769" s="426"/>
      <c r="S769" s="416" t="s">
        <v>169</v>
      </c>
      <c r="T769" s="426"/>
      <c r="U769" s="478" t="s">
        <v>169</v>
      </c>
      <c r="V769" s="477"/>
      <c r="W769" s="463" t="s">
        <v>169</v>
      </c>
      <c r="X769" s="462"/>
      <c r="Y769" s="781"/>
      <c r="Z769" s="782"/>
      <c r="AA769" s="792"/>
      <c r="AB769" s="792"/>
      <c r="AC769" s="792"/>
      <c r="AD769" s="792"/>
      <c r="AE769" s="792"/>
      <c r="AF769" s="792"/>
    </row>
    <row r="770" spans="1:32" s="404" customFormat="1" ht="15" customHeight="1" x14ac:dyDescent="0.2">
      <c r="A770" s="402"/>
      <c r="B770" s="824"/>
      <c r="C770" s="825"/>
      <c r="D770" s="792"/>
      <c r="E770" s="880"/>
      <c r="F770" s="832"/>
      <c r="G770" s="835"/>
      <c r="H770" s="829"/>
      <c r="I770" s="416" t="s">
        <v>168</v>
      </c>
      <c r="J770" s="427"/>
      <c r="K770" s="416" t="s">
        <v>167</v>
      </c>
      <c r="L770" s="427"/>
      <c r="M770" s="816"/>
      <c r="N770" s="817"/>
      <c r="O770" s="416" t="s">
        <v>166</v>
      </c>
      <c r="P770" s="426">
        <f>IF(P768="",P769-P767,P769-P768)</f>
        <v>0</v>
      </c>
      <c r="Q770" s="416" t="s">
        <v>166</v>
      </c>
      <c r="R770" s="426">
        <f>IF(R768="",R769-R767,R769-R768)</f>
        <v>0</v>
      </c>
      <c r="S770" s="416" t="s">
        <v>166</v>
      </c>
      <c r="T770" s="426">
        <f>IF(T768="",T769-T767,T769-T768)</f>
        <v>0</v>
      </c>
      <c r="U770" s="478" t="s">
        <v>166</v>
      </c>
      <c r="V770" s="477">
        <f>IF(V768="",V769-V767,V769-V768)</f>
        <v>0</v>
      </c>
      <c r="W770" s="463" t="s">
        <v>166</v>
      </c>
      <c r="X770" s="462">
        <f>IF(X768="",X769-X767,X769-X768)</f>
        <v>0</v>
      </c>
      <c r="Y770" s="781"/>
      <c r="Z770" s="782"/>
      <c r="AA770" s="792"/>
      <c r="AB770" s="792"/>
      <c r="AC770" s="792"/>
      <c r="AD770" s="792"/>
      <c r="AE770" s="792"/>
      <c r="AF770" s="792"/>
    </row>
    <row r="771" spans="1:32" s="404" customFormat="1" ht="15" customHeight="1" x14ac:dyDescent="0.2">
      <c r="A771" s="402"/>
      <c r="B771" s="824"/>
      <c r="C771" s="825"/>
      <c r="D771" s="792"/>
      <c r="E771" s="880"/>
      <c r="F771" s="832"/>
      <c r="G771" s="835"/>
      <c r="H771" s="829"/>
      <c r="I771" s="416" t="s">
        <v>165</v>
      </c>
      <c r="J771" s="415"/>
      <c r="K771" s="416" t="s">
        <v>164</v>
      </c>
      <c r="L771" s="415"/>
      <c r="M771" s="816"/>
      <c r="N771" s="817"/>
      <c r="O771" s="816"/>
      <c r="P771" s="817"/>
      <c r="Q771" s="816"/>
      <c r="R771" s="817"/>
      <c r="S771" s="816"/>
      <c r="T771" s="817"/>
      <c r="U771" s="857"/>
      <c r="V771" s="858"/>
      <c r="W771" s="781"/>
      <c r="X771" s="782"/>
      <c r="Y771" s="781"/>
      <c r="Z771" s="782"/>
      <c r="AA771" s="792"/>
      <c r="AB771" s="792"/>
      <c r="AC771" s="792"/>
      <c r="AD771" s="792"/>
      <c r="AE771" s="792"/>
      <c r="AF771" s="792"/>
    </row>
    <row r="772" spans="1:32" s="404" customFormat="1" ht="15" customHeight="1" x14ac:dyDescent="0.2">
      <c r="A772" s="402"/>
      <c r="B772" s="826"/>
      <c r="C772" s="827"/>
      <c r="D772" s="793"/>
      <c r="E772" s="881"/>
      <c r="F772" s="833"/>
      <c r="G772" s="836"/>
      <c r="H772" s="830"/>
      <c r="I772" s="406" t="s">
        <v>158</v>
      </c>
      <c r="J772" s="451"/>
      <c r="K772" s="820"/>
      <c r="L772" s="821"/>
      <c r="M772" s="818"/>
      <c r="N772" s="819"/>
      <c r="O772" s="818"/>
      <c r="P772" s="819"/>
      <c r="Q772" s="818"/>
      <c r="R772" s="819"/>
      <c r="S772" s="818"/>
      <c r="T772" s="819"/>
      <c r="U772" s="859"/>
      <c r="V772" s="860"/>
      <c r="W772" s="783"/>
      <c r="X772" s="784"/>
      <c r="Y772" s="783"/>
      <c r="Z772" s="784"/>
      <c r="AA772" s="793"/>
      <c r="AB772" s="793"/>
      <c r="AC772" s="793"/>
      <c r="AD772" s="793"/>
      <c r="AE772" s="793"/>
      <c r="AF772" s="793"/>
    </row>
    <row r="773" spans="1:32" s="404" customFormat="1" ht="12.75" customHeight="1" x14ac:dyDescent="0.2">
      <c r="A773" s="402"/>
      <c r="B773" s="822" t="s">
        <v>799</v>
      </c>
      <c r="C773" s="823"/>
      <c r="D773" s="791" t="s">
        <v>757</v>
      </c>
      <c r="E773" s="879" t="s">
        <v>781</v>
      </c>
      <c r="F773" s="831">
        <v>11.6</v>
      </c>
      <c r="G773" s="834" t="s">
        <v>218</v>
      </c>
      <c r="H773" s="828" t="s">
        <v>193</v>
      </c>
      <c r="I773" s="434" t="s">
        <v>184</v>
      </c>
      <c r="J773" s="438">
        <v>3480000</v>
      </c>
      <c r="K773" s="434" t="s">
        <v>183</v>
      </c>
      <c r="L773" s="437"/>
      <c r="M773" s="434" t="s">
        <v>182</v>
      </c>
      <c r="N773" s="436">
        <f>J773</f>
        <v>3480000</v>
      </c>
      <c r="O773" s="434" t="s">
        <v>181</v>
      </c>
      <c r="P773" s="435"/>
      <c r="Q773" s="434" t="s">
        <v>181</v>
      </c>
      <c r="R773" s="435"/>
      <c r="S773" s="434" t="s">
        <v>181</v>
      </c>
      <c r="T773" s="435"/>
      <c r="U773" s="480" t="s">
        <v>181</v>
      </c>
      <c r="V773" s="479"/>
      <c r="W773" s="466" t="s">
        <v>181</v>
      </c>
      <c r="X773" s="467"/>
      <c r="Y773" s="466" t="s">
        <v>180</v>
      </c>
      <c r="Z773" s="465"/>
      <c r="AA773" s="791" t="s">
        <v>776</v>
      </c>
      <c r="AB773" s="791" t="s">
        <v>776</v>
      </c>
      <c r="AC773" s="791" t="s">
        <v>776</v>
      </c>
      <c r="AD773" s="791" t="s">
        <v>776</v>
      </c>
      <c r="AE773" s="791" t="s">
        <v>776</v>
      </c>
      <c r="AF773" s="791" t="s">
        <v>776</v>
      </c>
    </row>
    <row r="774" spans="1:32" s="404" customFormat="1" ht="15" customHeight="1" x14ac:dyDescent="0.2">
      <c r="A774" s="402"/>
      <c r="B774" s="824"/>
      <c r="C774" s="825"/>
      <c r="D774" s="792"/>
      <c r="E774" s="880"/>
      <c r="F774" s="832"/>
      <c r="G774" s="835"/>
      <c r="H774" s="829"/>
      <c r="I774" s="416" t="s">
        <v>179</v>
      </c>
      <c r="J774" s="432"/>
      <c r="K774" s="416" t="s">
        <v>177</v>
      </c>
      <c r="L774" s="415"/>
      <c r="M774" s="416" t="s">
        <v>176</v>
      </c>
      <c r="N774" s="428">
        <f>N773</f>
        <v>3480000</v>
      </c>
      <c r="O774" s="416" t="s">
        <v>175</v>
      </c>
      <c r="P774" s="426"/>
      <c r="Q774" s="416" t="s">
        <v>175</v>
      </c>
      <c r="R774" s="426"/>
      <c r="S774" s="416" t="s">
        <v>175</v>
      </c>
      <c r="T774" s="426"/>
      <c r="U774" s="478" t="s">
        <v>175</v>
      </c>
      <c r="V774" s="477"/>
      <c r="W774" s="463" t="s">
        <v>175</v>
      </c>
      <c r="X774" s="462"/>
      <c r="Y774" s="463" t="s">
        <v>174</v>
      </c>
      <c r="Z774" s="464"/>
      <c r="AA774" s="792"/>
      <c r="AB774" s="792"/>
      <c r="AC774" s="792"/>
      <c r="AD774" s="792"/>
      <c r="AE774" s="792"/>
      <c r="AF774" s="792"/>
    </row>
    <row r="775" spans="1:32" s="404" customFormat="1" x14ac:dyDescent="0.2">
      <c r="A775" s="402"/>
      <c r="B775" s="824"/>
      <c r="C775" s="825"/>
      <c r="D775" s="792"/>
      <c r="E775" s="880"/>
      <c r="F775" s="832"/>
      <c r="G775" s="835"/>
      <c r="H775" s="829"/>
      <c r="I775" s="416" t="s">
        <v>173</v>
      </c>
      <c r="J775" s="429" t="s">
        <v>192</v>
      </c>
      <c r="K775" s="416" t="s">
        <v>171</v>
      </c>
      <c r="L775" s="427"/>
      <c r="M775" s="416" t="s">
        <v>170</v>
      </c>
      <c r="N775" s="428"/>
      <c r="O775" s="416" t="s">
        <v>169</v>
      </c>
      <c r="P775" s="426"/>
      <c r="Q775" s="416" t="s">
        <v>169</v>
      </c>
      <c r="R775" s="426"/>
      <c r="S775" s="416" t="s">
        <v>169</v>
      </c>
      <c r="T775" s="426"/>
      <c r="U775" s="478" t="s">
        <v>169</v>
      </c>
      <c r="V775" s="477"/>
      <c r="W775" s="463" t="s">
        <v>169</v>
      </c>
      <c r="X775" s="462"/>
      <c r="Y775" s="781"/>
      <c r="Z775" s="782"/>
      <c r="AA775" s="792"/>
      <c r="AB775" s="792"/>
      <c r="AC775" s="792"/>
      <c r="AD775" s="792"/>
      <c r="AE775" s="792"/>
      <c r="AF775" s="792"/>
    </row>
    <row r="776" spans="1:32" s="404" customFormat="1" ht="15" customHeight="1" x14ac:dyDescent="0.2">
      <c r="A776" s="402"/>
      <c r="B776" s="824"/>
      <c r="C776" s="825"/>
      <c r="D776" s="792"/>
      <c r="E776" s="880"/>
      <c r="F776" s="832"/>
      <c r="G776" s="835"/>
      <c r="H776" s="829"/>
      <c r="I776" s="416" t="s">
        <v>168</v>
      </c>
      <c r="J776" s="427"/>
      <c r="K776" s="416" t="s">
        <v>167</v>
      </c>
      <c r="L776" s="427"/>
      <c r="M776" s="816"/>
      <c r="N776" s="817"/>
      <c r="O776" s="416" t="s">
        <v>166</v>
      </c>
      <c r="P776" s="426">
        <f>IF(P774="",P775-P773,P775-P774)</f>
        <v>0</v>
      </c>
      <c r="Q776" s="416" t="s">
        <v>166</v>
      </c>
      <c r="R776" s="426">
        <f>IF(R774="",R775-R773,R775-R774)</f>
        <v>0</v>
      </c>
      <c r="S776" s="416" t="s">
        <v>166</v>
      </c>
      <c r="T776" s="426">
        <f>IF(T774="",T775-T773,T775-T774)</f>
        <v>0</v>
      </c>
      <c r="U776" s="478" t="s">
        <v>166</v>
      </c>
      <c r="V776" s="477">
        <f>IF(V774="",V775-V773,V775-V774)</f>
        <v>0</v>
      </c>
      <c r="W776" s="463" t="s">
        <v>166</v>
      </c>
      <c r="X776" s="462">
        <f>IF(X774="",X775-X773,X775-X774)</f>
        <v>0</v>
      </c>
      <c r="Y776" s="781"/>
      <c r="Z776" s="782"/>
      <c r="AA776" s="792"/>
      <c r="AB776" s="792"/>
      <c r="AC776" s="792"/>
      <c r="AD776" s="792"/>
      <c r="AE776" s="792"/>
      <c r="AF776" s="792"/>
    </row>
    <row r="777" spans="1:32" s="404" customFormat="1" ht="15" customHeight="1" x14ac:dyDescent="0.2">
      <c r="A777" s="402"/>
      <c r="B777" s="824"/>
      <c r="C777" s="825"/>
      <c r="D777" s="792"/>
      <c r="E777" s="880"/>
      <c r="F777" s="832"/>
      <c r="G777" s="835"/>
      <c r="H777" s="829"/>
      <c r="I777" s="416" t="s">
        <v>165</v>
      </c>
      <c r="J777" s="415"/>
      <c r="K777" s="416" t="s">
        <v>164</v>
      </c>
      <c r="L777" s="415"/>
      <c r="M777" s="816"/>
      <c r="N777" s="817"/>
      <c r="O777" s="816"/>
      <c r="P777" s="817"/>
      <c r="Q777" s="816"/>
      <c r="R777" s="817"/>
      <c r="S777" s="816"/>
      <c r="T777" s="817"/>
      <c r="U777" s="857"/>
      <c r="V777" s="858"/>
      <c r="W777" s="781"/>
      <c r="X777" s="782"/>
      <c r="Y777" s="781"/>
      <c r="Z777" s="782"/>
      <c r="AA777" s="792"/>
      <c r="AB777" s="792"/>
      <c r="AC777" s="792"/>
      <c r="AD777" s="792"/>
      <c r="AE777" s="792"/>
      <c r="AF777" s="792"/>
    </row>
    <row r="778" spans="1:32" s="404" customFormat="1" ht="15" customHeight="1" x14ac:dyDescent="0.2">
      <c r="A778" s="402"/>
      <c r="B778" s="826"/>
      <c r="C778" s="827"/>
      <c r="D778" s="793"/>
      <c r="E778" s="881"/>
      <c r="F778" s="833"/>
      <c r="G778" s="836"/>
      <c r="H778" s="830"/>
      <c r="I778" s="406" t="s">
        <v>158</v>
      </c>
      <c r="J778" s="451"/>
      <c r="K778" s="820"/>
      <c r="L778" s="821"/>
      <c r="M778" s="818"/>
      <c r="N778" s="819"/>
      <c r="O778" s="818"/>
      <c r="P778" s="819"/>
      <c r="Q778" s="818"/>
      <c r="R778" s="819"/>
      <c r="S778" s="818"/>
      <c r="T778" s="819"/>
      <c r="U778" s="859"/>
      <c r="V778" s="860"/>
      <c r="W778" s="783"/>
      <c r="X778" s="784"/>
      <c r="Y778" s="783"/>
      <c r="Z778" s="784"/>
      <c r="AA778" s="793"/>
      <c r="AB778" s="793"/>
      <c r="AC778" s="793"/>
      <c r="AD778" s="793"/>
      <c r="AE778" s="793"/>
      <c r="AF778" s="793"/>
    </row>
    <row r="779" spans="1:32" s="404" customFormat="1" ht="12.75" customHeight="1" x14ac:dyDescent="0.2">
      <c r="A779" s="402"/>
      <c r="B779" s="822" t="s">
        <v>797</v>
      </c>
      <c r="C779" s="823"/>
      <c r="D779" s="791" t="s">
        <v>757</v>
      </c>
      <c r="E779" s="879" t="s">
        <v>781</v>
      </c>
      <c r="F779" s="831">
        <v>23.9</v>
      </c>
      <c r="G779" s="834" t="s">
        <v>218</v>
      </c>
      <c r="H779" s="828" t="s">
        <v>193</v>
      </c>
      <c r="I779" s="434" t="s">
        <v>184</v>
      </c>
      <c r="J779" s="438">
        <v>7170000</v>
      </c>
      <c r="K779" s="434" t="s">
        <v>183</v>
      </c>
      <c r="L779" s="437"/>
      <c r="M779" s="434" t="s">
        <v>182</v>
      </c>
      <c r="N779" s="436">
        <f>J779</f>
        <v>7170000</v>
      </c>
      <c r="O779" s="434" t="s">
        <v>181</v>
      </c>
      <c r="P779" s="435"/>
      <c r="Q779" s="434" t="s">
        <v>181</v>
      </c>
      <c r="R779" s="435"/>
      <c r="S779" s="434" t="s">
        <v>181</v>
      </c>
      <c r="T779" s="435"/>
      <c r="U779" s="480" t="s">
        <v>181</v>
      </c>
      <c r="V779" s="479"/>
      <c r="W779" s="466" t="s">
        <v>181</v>
      </c>
      <c r="X779" s="467"/>
      <c r="Y779" s="466" t="s">
        <v>180</v>
      </c>
      <c r="Z779" s="465"/>
      <c r="AA779" s="791" t="s">
        <v>776</v>
      </c>
      <c r="AB779" s="791" t="s">
        <v>776</v>
      </c>
      <c r="AC779" s="791" t="s">
        <v>776</v>
      </c>
      <c r="AD779" s="791" t="s">
        <v>776</v>
      </c>
      <c r="AE779" s="791" t="s">
        <v>776</v>
      </c>
      <c r="AF779" s="791" t="s">
        <v>776</v>
      </c>
    </row>
    <row r="780" spans="1:32" s="404" customFormat="1" ht="15" customHeight="1" x14ac:dyDescent="0.2">
      <c r="A780" s="402"/>
      <c r="B780" s="824"/>
      <c r="C780" s="825"/>
      <c r="D780" s="792"/>
      <c r="E780" s="880"/>
      <c r="F780" s="832"/>
      <c r="G780" s="835"/>
      <c r="H780" s="829"/>
      <c r="I780" s="416" t="s">
        <v>179</v>
      </c>
      <c r="J780" s="432"/>
      <c r="K780" s="416" t="s">
        <v>177</v>
      </c>
      <c r="L780" s="415"/>
      <c r="M780" s="416" t="s">
        <v>176</v>
      </c>
      <c r="N780" s="428">
        <f>N779</f>
        <v>7170000</v>
      </c>
      <c r="O780" s="416" t="s">
        <v>175</v>
      </c>
      <c r="P780" s="426"/>
      <c r="Q780" s="416" t="s">
        <v>175</v>
      </c>
      <c r="R780" s="426"/>
      <c r="S780" s="416" t="s">
        <v>175</v>
      </c>
      <c r="T780" s="426"/>
      <c r="U780" s="478" t="s">
        <v>175</v>
      </c>
      <c r="V780" s="477"/>
      <c r="W780" s="463" t="s">
        <v>175</v>
      </c>
      <c r="X780" s="462"/>
      <c r="Y780" s="463" t="s">
        <v>174</v>
      </c>
      <c r="Z780" s="464"/>
      <c r="AA780" s="792"/>
      <c r="AB780" s="792"/>
      <c r="AC780" s="792"/>
      <c r="AD780" s="792"/>
      <c r="AE780" s="792"/>
      <c r="AF780" s="792"/>
    </row>
    <row r="781" spans="1:32" s="404" customFormat="1" x14ac:dyDescent="0.2">
      <c r="A781" s="402"/>
      <c r="B781" s="824"/>
      <c r="C781" s="825"/>
      <c r="D781" s="792"/>
      <c r="E781" s="880"/>
      <c r="F781" s="832"/>
      <c r="G781" s="835"/>
      <c r="H781" s="829"/>
      <c r="I781" s="416" t="s">
        <v>173</v>
      </c>
      <c r="J781" s="429" t="s">
        <v>192</v>
      </c>
      <c r="K781" s="416" t="s">
        <v>171</v>
      </c>
      <c r="L781" s="427"/>
      <c r="M781" s="416" t="s">
        <v>170</v>
      </c>
      <c r="N781" s="428"/>
      <c r="O781" s="416" t="s">
        <v>169</v>
      </c>
      <c r="P781" s="426"/>
      <c r="Q781" s="416" t="s">
        <v>169</v>
      </c>
      <c r="R781" s="426"/>
      <c r="S781" s="416" t="s">
        <v>169</v>
      </c>
      <c r="T781" s="426"/>
      <c r="U781" s="478" t="s">
        <v>169</v>
      </c>
      <c r="V781" s="477"/>
      <c r="W781" s="463" t="s">
        <v>169</v>
      </c>
      <c r="X781" s="462"/>
      <c r="Y781" s="781"/>
      <c r="Z781" s="782"/>
      <c r="AA781" s="792"/>
      <c r="AB781" s="792"/>
      <c r="AC781" s="792"/>
      <c r="AD781" s="792"/>
      <c r="AE781" s="792"/>
      <c r="AF781" s="792"/>
    </row>
    <row r="782" spans="1:32" s="404" customFormat="1" ht="15" customHeight="1" x14ac:dyDescent="0.2">
      <c r="A782" s="402"/>
      <c r="B782" s="824"/>
      <c r="C782" s="825"/>
      <c r="D782" s="792"/>
      <c r="E782" s="880"/>
      <c r="F782" s="832"/>
      <c r="G782" s="835"/>
      <c r="H782" s="829"/>
      <c r="I782" s="416" t="s">
        <v>168</v>
      </c>
      <c r="J782" s="427"/>
      <c r="K782" s="416" t="s">
        <v>167</v>
      </c>
      <c r="L782" s="427"/>
      <c r="M782" s="816"/>
      <c r="N782" s="817"/>
      <c r="O782" s="416" t="s">
        <v>166</v>
      </c>
      <c r="P782" s="426">
        <f>IF(P780="",P781-P779,P781-P780)</f>
        <v>0</v>
      </c>
      <c r="Q782" s="416" t="s">
        <v>166</v>
      </c>
      <c r="R782" s="426">
        <f>IF(R780="",R781-R779,R781-R780)</f>
        <v>0</v>
      </c>
      <c r="S782" s="416" t="s">
        <v>166</v>
      </c>
      <c r="T782" s="426">
        <f>IF(T780="",T781-T779,T781-T780)</f>
        <v>0</v>
      </c>
      <c r="U782" s="478" t="s">
        <v>166</v>
      </c>
      <c r="V782" s="477">
        <f>IF(V780="",V781-V779,V781-V780)</f>
        <v>0</v>
      </c>
      <c r="W782" s="463" t="s">
        <v>166</v>
      </c>
      <c r="X782" s="462">
        <f>IF(X780="",X781-X779,X781-X780)</f>
        <v>0</v>
      </c>
      <c r="Y782" s="781"/>
      <c r="Z782" s="782"/>
      <c r="AA782" s="792"/>
      <c r="AB782" s="792"/>
      <c r="AC782" s="792"/>
      <c r="AD782" s="792"/>
      <c r="AE782" s="792"/>
      <c r="AF782" s="792"/>
    </row>
    <row r="783" spans="1:32" s="404" customFormat="1" ht="15" customHeight="1" x14ac:dyDescent="0.2">
      <c r="A783" s="402"/>
      <c r="B783" s="824"/>
      <c r="C783" s="825"/>
      <c r="D783" s="792"/>
      <c r="E783" s="880"/>
      <c r="F783" s="832"/>
      <c r="G783" s="835"/>
      <c r="H783" s="829"/>
      <c r="I783" s="416" t="s">
        <v>165</v>
      </c>
      <c r="J783" s="415"/>
      <c r="K783" s="416" t="s">
        <v>164</v>
      </c>
      <c r="L783" s="415"/>
      <c r="M783" s="816"/>
      <c r="N783" s="817"/>
      <c r="O783" s="816"/>
      <c r="P783" s="817"/>
      <c r="Q783" s="816"/>
      <c r="R783" s="817"/>
      <c r="S783" s="816"/>
      <c r="T783" s="817"/>
      <c r="U783" s="857"/>
      <c r="V783" s="858"/>
      <c r="W783" s="781"/>
      <c r="X783" s="782"/>
      <c r="Y783" s="781"/>
      <c r="Z783" s="782"/>
      <c r="AA783" s="792"/>
      <c r="AB783" s="792"/>
      <c r="AC783" s="792"/>
      <c r="AD783" s="792"/>
      <c r="AE783" s="792"/>
      <c r="AF783" s="792"/>
    </row>
    <row r="784" spans="1:32" s="404" customFormat="1" ht="15" customHeight="1" x14ac:dyDescent="0.2">
      <c r="A784" s="402"/>
      <c r="B784" s="826"/>
      <c r="C784" s="827"/>
      <c r="D784" s="793"/>
      <c r="E784" s="881"/>
      <c r="F784" s="833"/>
      <c r="G784" s="836"/>
      <c r="H784" s="830"/>
      <c r="I784" s="406" t="s">
        <v>158</v>
      </c>
      <c r="J784" s="451"/>
      <c r="K784" s="820"/>
      <c r="L784" s="821"/>
      <c r="M784" s="818"/>
      <c r="N784" s="819"/>
      <c r="O784" s="818"/>
      <c r="P784" s="819"/>
      <c r="Q784" s="818"/>
      <c r="R784" s="819"/>
      <c r="S784" s="818"/>
      <c r="T784" s="819"/>
      <c r="U784" s="859"/>
      <c r="V784" s="860"/>
      <c r="W784" s="783"/>
      <c r="X784" s="784"/>
      <c r="Y784" s="783"/>
      <c r="Z784" s="784"/>
      <c r="AA784" s="793"/>
      <c r="AB784" s="793"/>
      <c r="AC784" s="793"/>
      <c r="AD784" s="793"/>
      <c r="AE784" s="793"/>
      <c r="AF784" s="793"/>
    </row>
    <row r="785" spans="1:32" s="404" customFormat="1" ht="12.75" customHeight="1" x14ac:dyDescent="0.2">
      <c r="A785" s="402"/>
      <c r="B785" s="822" t="s">
        <v>795</v>
      </c>
      <c r="C785" s="823"/>
      <c r="D785" s="791" t="s">
        <v>757</v>
      </c>
      <c r="E785" s="879" t="s">
        <v>781</v>
      </c>
      <c r="F785" s="831">
        <v>15.57</v>
      </c>
      <c r="G785" s="834" t="s">
        <v>218</v>
      </c>
      <c r="H785" s="828" t="s">
        <v>193</v>
      </c>
      <c r="I785" s="434" t="s">
        <v>184</v>
      </c>
      <c r="J785" s="438">
        <v>4671000</v>
      </c>
      <c r="K785" s="434" t="s">
        <v>183</v>
      </c>
      <c r="L785" s="437"/>
      <c r="M785" s="434" t="s">
        <v>182</v>
      </c>
      <c r="N785" s="436">
        <f>J785</f>
        <v>4671000</v>
      </c>
      <c r="O785" s="434" t="s">
        <v>181</v>
      </c>
      <c r="P785" s="435"/>
      <c r="Q785" s="434" t="s">
        <v>181</v>
      </c>
      <c r="R785" s="435"/>
      <c r="S785" s="434" t="s">
        <v>181</v>
      </c>
      <c r="T785" s="435"/>
      <c r="U785" s="480" t="s">
        <v>181</v>
      </c>
      <c r="V785" s="479"/>
      <c r="W785" s="466" t="s">
        <v>181</v>
      </c>
      <c r="X785" s="467"/>
      <c r="Y785" s="466" t="s">
        <v>180</v>
      </c>
      <c r="Z785" s="465"/>
      <c r="AA785" s="791" t="s">
        <v>794</v>
      </c>
      <c r="AB785" s="791" t="s">
        <v>794</v>
      </c>
      <c r="AC785" s="791" t="s">
        <v>794</v>
      </c>
      <c r="AD785" s="791" t="s">
        <v>794</v>
      </c>
      <c r="AE785" s="791" t="s">
        <v>794</v>
      </c>
      <c r="AF785" s="791" t="s">
        <v>794</v>
      </c>
    </row>
    <row r="786" spans="1:32" s="404" customFormat="1" ht="15" customHeight="1" x14ac:dyDescent="0.2">
      <c r="A786" s="402"/>
      <c r="B786" s="824"/>
      <c r="C786" s="825"/>
      <c r="D786" s="792"/>
      <c r="E786" s="880"/>
      <c r="F786" s="832"/>
      <c r="G786" s="835"/>
      <c r="H786" s="829"/>
      <c r="I786" s="416" t="s">
        <v>179</v>
      </c>
      <c r="J786" s="432"/>
      <c r="K786" s="416" t="s">
        <v>177</v>
      </c>
      <c r="L786" s="415"/>
      <c r="M786" s="416" t="s">
        <v>176</v>
      </c>
      <c r="N786" s="428">
        <f>N785</f>
        <v>4671000</v>
      </c>
      <c r="O786" s="416" t="s">
        <v>175</v>
      </c>
      <c r="P786" s="426"/>
      <c r="Q786" s="416" t="s">
        <v>175</v>
      </c>
      <c r="R786" s="426"/>
      <c r="S786" s="416" t="s">
        <v>175</v>
      </c>
      <c r="T786" s="426"/>
      <c r="U786" s="478" t="s">
        <v>175</v>
      </c>
      <c r="V786" s="477"/>
      <c r="W786" s="463" t="s">
        <v>175</v>
      </c>
      <c r="X786" s="462"/>
      <c r="Y786" s="463" t="s">
        <v>174</v>
      </c>
      <c r="Z786" s="464"/>
      <c r="AA786" s="792"/>
      <c r="AB786" s="792"/>
      <c r="AC786" s="792"/>
      <c r="AD786" s="792"/>
      <c r="AE786" s="792"/>
      <c r="AF786" s="792"/>
    </row>
    <row r="787" spans="1:32" s="404" customFormat="1" x14ac:dyDescent="0.2">
      <c r="A787" s="402"/>
      <c r="B787" s="824"/>
      <c r="C787" s="825"/>
      <c r="D787" s="792"/>
      <c r="E787" s="880"/>
      <c r="F787" s="832"/>
      <c r="G787" s="835"/>
      <c r="H787" s="829"/>
      <c r="I787" s="416" t="s">
        <v>173</v>
      </c>
      <c r="J787" s="429" t="s">
        <v>192</v>
      </c>
      <c r="K787" s="416" t="s">
        <v>171</v>
      </c>
      <c r="L787" s="427"/>
      <c r="M787" s="416" t="s">
        <v>170</v>
      </c>
      <c r="N787" s="428"/>
      <c r="O787" s="416" t="s">
        <v>169</v>
      </c>
      <c r="P787" s="426"/>
      <c r="Q787" s="416" t="s">
        <v>169</v>
      </c>
      <c r="R787" s="426"/>
      <c r="S787" s="416" t="s">
        <v>169</v>
      </c>
      <c r="T787" s="426"/>
      <c r="U787" s="478" t="s">
        <v>169</v>
      </c>
      <c r="V787" s="477"/>
      <c r="W787" s="463" t="s">
        <v>169</v>
      </c>
      <c r="X787" s="462"/>
      <c r="Y787" s="781"/>
      <c r="Z787" s="782"/>
      <c r="AA787" s="792"/>
      <c r="AB787" s="792"/>
      <c r="AC787" s="792"/>
      <c r="AD787" s="792"/>
      <c r="AE787" s="792"/>
      <c r="AF787" s="792"/>
    </row>
    <row r="788" spans="1:32" s="404" customFormat="1" ht="15" customHeight="1" x14ac:dyDescent="0.2">
      <c r="A788" s="402"/>
      <c r="B788" s="824"/>
      <c r="C788" s="825"/>
      <c r="D788" s="792"/>
      <c r="E788" s="880"/>
      <c r="F788" s="832"/>
      <c r="G788" s="835"/>
      <c r="H788" s="829"/>
      <c r="I788" s="416" t="s">
        <v>168</v>
      </c>
      <c r="J788" s="427"/>
      <c r="K788" s="416" t="s">
        <v>167</v>
      </c>
      <c r="L788" s="427"/>
      <c r="M788" s="816"/>
      <c r="N788" s="817"/>
      <c r="O788" s="416" t="s">
        <v>166</v>
      </c>
      <c r="P788" s="426">
        <f>IF(P786="",P787-P785,P787-P786)</f>
        <v>0</v>
      </c>
      <c r="Q788" s="416" t="s">
        <v>166</v>
      </c>
      <c r="R788" s="426">
        <f>IF(R786="",R787-R785,R787-R786)</f>
        <v>0</v>
      </c>
      <c r="S788" s="416" t="s">
        <v>166</v>
      </c>
      <c r="T788" s="426">
        <f>IF(T786="",T787-T785,T787-T786)</f>
        <v>0</v>
      </c>
      <c r="U788" s="478" t="s">
        <v>166</v>
      </c>
      <c r="V788" s="477">
        <f>IF(V786="",V787-V785,V787-V786)</f>
        <v>0</v>
      </c>
      <c r="W788" s="463" t="s">
        <v>166</v>
      </c>
      <c r="X788" s="462">
        <f>IF(X786="",X787-X785,X787-X786)</f>
        <v>0</v>
      </c>
      <c r="Y788" s="781"/>
      <c r="Z788" s="782"/>
      <c r="AA788" s="792"/>
      <c r="AB788" s="792"/>
      <c r="AC788" s="792"/>
      <c r="AD788" s="792"/>
      <c r="AE788" s="792"/>
      <c r="AF788" s="792"/>
    </row>
    <row r="789" spans="1:32" s="404" customFormat="1" ht="15" customHeight="1" x14ac:dyDescent="0.2">
      <c r="A789" s="402"/>
      <c r="B789" s="824"/>
      <c r="C789" s="825"/>
      <c r="D789" s="792"/>
      <c r="E789" s="880"/>
      <c r="F789" s="832"/>
      <c r="G789" s="835"/>
      <c r="H789" s="829"/>
      <c r="I789" s="416" t="s">
        <v>165</v>
      </c>
      <c r="J789" s="415"/>
      <c r="K789" s="416" t="s">
        <v>164</v>
      </c>
      <c r="L789" s="415"/>
      <c r="M789" s="816"/>
      <c r="N789" s="817"/>
      <c r="O789" s="816"/>
      <c r="P789" s="817"/>
      <c r="Q789" s="816"/>
      <c r="R789" s="817"/>
      <c r="S789" s="816"/>
      <c r="T789" s="817"/>
      <c r="U789" s="857"/>
      <c r="V789" s="858"/>
      <c r="W789" s="781"/>
      <c r="X789" s="782"/>
      <c r="Y789" s="781"/>
      <c r="Z789" s="782"/>
      <c r="AA789" s="792"/>
      <c r="AB789" s="792"/>
      <c r="AC789" s="792"/>
      <c r="AD789" s="792"/>
      <c r="AE789" s="792"/>
      <c r="AF789" s="792"/>
    </row>
    <row r="790" spans="1:32" s="404" customFormat="1" ht="15" customHeight="1" x14ac:dyDescent="0.2">
      <c r="A790" s="402"/>
      <c r="B790" s="826"/>
      <c r="C790" s="827"/>
      <c r="D790" s="793"/>
      <c r="E790" s="881"/>
      <c r="F790" s="833"/>
      <c r="G790" s="836"/>
      <c r="H790" s="830"/>
      <c r="I790" s="406" t="s">
        <v>158</v>
      </c>
      <c r="J790" s="451"/>
      <c r="K790" s="820"/>
      <c r="L790" s="821"/>
      <c r="M790" s="818"/>
      <c r="N790" s="819"/>
      <c r="O790" s="818"/>
      <c r="P790" s="819"/>
      <c r="Q790" s="818"/>
      <c r="R790" s="819"/>
      <c r="S790" s="818"/>
      <c r="T790" s="819"/>
      <c r="U790" s="859"/>
      <c r="V790" s="860"/>
      <c r="W790" s="783"/>
      <c r="X790" s="784"/>
      <c r="Y790" s="783"/>
      <c r="Z790" s="784"/>
      <c r="AA790" s="793"/>
      <c r="AB790" s="793"/>
      <c r="AC790" s="793"/>
      <c r="AD790" s="793"/>
      <c r="AE790" s="793"/>
      <c r="AF790" s="793"/>
    </row>
    <row r="791" spans="1:32" s="404" customFormat="1" ht="12.75" customHeight="1" x14ac:dyDescent="0.2">
      <c r="A791" s="402"/>
      <c r="B791" s="822" t="s">
        <v>791</v>
      </c>
      <c r="C791" s="823"/>
      <c r="D791" s="791" t="s">
        <v>757</v>
      </c>
      <c r="E791" s="879" t="s">
        <v>781</v>
      </c>
      <c r="F791" s="831">
        <v>12.52</v>
      </c>
      <c r="G791" s="834" t="s">
        <v>218</v>
      </c>
      <c r="H791" s="828" t="s">
        <v>193</v>
      </c>
      <c r="I791" s="434" t="s">
        <v>184</v>
      </c>
      <c r="J791" s="438">
        <v>20571000</v>
      </c>
      <c r="K791" s="434" t="s">
        <v>183</v>
      </c>
      <c r="L791" s="437"/>
      <c r="M791" s="434" t="s">
        <v>182</v>
      </c>
      <c r="N791" s="436">
        <f>J791</f>
        <v>20571000</v>
      </c>
      <c r="O791" s="434" t="s">
        <v>181</v>
      </c>
      <c r="P791" s="435"/>
      <c r="Q791" s="434" t="s">
        <v>181</v>
      </c>
      <c r="R791" s="435"/>
      <c r="S791" s="434" t="s">
        <v>181</v>
      </c>
      <c r="T791" s="435"/>
      <c r="U791" s="480" t="s">
        <v>181</v>
      </c>
      <c r="V791" s="479"/>
      <c r="W791" s="466" t="s">
        <v>181</v>
      </c>
      <c r="X791" s="467"/>
      <c r="Y791" s="466" t="s">
        <v>180</v>
      </c>
      <c r="Z791" s="465"/>
      <c r="AA791" s="791" t="s">
        <v>776</v>
      </c>
      <c r="AB791" s="791" t="s">
        <v>776</v>
      </c>
      <c r="AC791" s="791" t="s">
        <v>776</v>
      </c>
      <c r="AD791" s="791" t="s">
        <v>776</v>
      </c>
      <c r="AE791" s="791" t="s">
        <v>776</v>
      </c>
      <c r="AF791" s="791" t="s">
        <v>776</v>
      </c>
    </row>
    <row r="792" spans="1:32" s="404" customFormat="1" ht="15" customHeight="1" x14ac:dyDescent="0.2">
      <c r="A792" s="402"/>
      <c r="B792" s="824"/>
      <c r="C792" s="825"/>
      <c r="D792" s="792"/>
      <c r="E792" s="880"/>
      <c r="F792" s="832"/>
      <c r="G792" s="835"/>
      <c r="H792" s="829"/>
      <c r="I792" s="416" t="s">
        <v>179</v>
      </c>
      <c r="J792" s="432"/>
      <c r="K792" s="416" t="s">
        <v>177</v>
      </c>
      <c r="L792" s="415"/>
      <c r="M792" s="416" t="s">
        <v>176</v>
      </c>
      <c r="N792" s="428">
        <f>N791</f>
        <v>20571000</v>
      </c>
      <c r="O792" s="416" t="s">
        <v>175</v>
      </c>
      <c r="P792" s="426"/>
      <c r="Q792" s="416" t="s">
        <v>175</v>
      </c>
      <c r="R792" s="426"/>
      <c r="S792" s="416" t="s">
        <v>175</v>
      </c>
      <c r="T792" s="426"/>
      <c r="U792" s="478" t="s">
        <v>175</v>
      </c>
      <c r="V792" s="477"/>
      <c r="W792" s="463" t="s">
        <v>175</v>
      </c>
      <c r="X792" s="462"/>
      <c r="Y792" s="463" t="s">
        <v>174</v>
      </c>
      <c r="Z792" s="464"/>
      <c r="AA792" s="792"/>
      <c r="AB792" s="792"/>
      <c r="AC792" s="792"/>
      <c r="AD792" s="792"/>
      <c r="AE792" s="792"/>
      <c r="AF792" s="792"/>
    </row>
    <row r="793" spans="1:32" s="404" customFormat="1" x14ac:dyDescent="0.2">
      <c r="A793" s="402"/>
      <c r="B793" s="824"/>
      <c r="C793" s="825"/>
      <c r="D793" s="792"/>
      <c r="E793" s="880"/>
      <c r="F793" s="832"/>
      <c r="G793" s="835"/>
      <c r="H793" s="829"/>
      <c r="I793" s="416" t="s">
        <v>173</v>
      </c>
      <c r="J793" s="429" t="s">
        <v>192</v>
      </c>
      <c r="K793" s="416" t="s">
        <v>171</v>
      </c>
      <c r="L793" s="427"/>
      <c r="M793" s="416" t="s">
        <v>170</v>
      </c>
      <c r="N793" s="428"/>
      <c r="O793" s="416" t="s">
        <v>169</v>
      </c>
      <c r="P793" s="426"/>
      <c r="Q793" s="416" t="s">
        <v>169</v>
      </c>
      <c r="R793" s="426"/>
      <c r="S793" s="416" t="s">
        <v>169</v>
      </c>
      <c r="T793" s="426"/>
      <c r="U793" s="478" t="s">
        <v>169</v>
      </c>
      <c r="V793" s="477"/>
      <c r="W793" s="463" t="s">
        <v>169</v>
      </c>
      <c r="X793" s="462"/>
      <c r="Y793" s="781"/>
      <c r="Z793" s="782"/>
      <c r="AA793" s="792"/>
      <c r="AB793" s="792"/>
      <c r="AC793" s="792"/>
      <c r="AD793" s="792"/>
      <c r="AE793" s="792"/>
      <c r="AF793" s="792"/>
    </row>
    <row r="794" spans="1:32" s="404" customFormat="1" ht="15" customHeight="1" x14ac:dyDescent="0.2">
      <c r="A794" s="402"/>
      <c r="B794" s="824"/>
      <c r="C794" s="825"/>
      <c r="D794" s="792"/>
      <c r="E794" s="880"/>
      <c r="F794" s="832"/>
      <c r="G794" s="835"/>
      <c r="H794" s="829"/>
      <c r="I794" s="416" t="s">
        <v>168</v>
      </c>
      <c r="J794" s="427"/>
      <c r="K794" s="416" t="s">
        <v>167</v>
      </c>
      <c r="L794" s="427"/>
      <c r="M794" s="816"/>
      <c r="N794" s="817"/>
      <c r="O794" s="416" t="s">
        <v>166</v>
      </c>
      <c r="P794" s="426">
        <f>IF(P792="",P793-P791,P793-P792)</f>
        <v>0</v>
      </c>
      <c r="Q794" s="416" t="s">
        <v>166</v>
      </c>
      <c r="R794" s="426">
        <f>IF(R792="",R793-R791,R793-R792)</f>
        <v>0</v>
      </c>
      <c r="S794" s="416" t="s">
        <v>166</v>
      </c>
      <c r="T794" s="426">
        <f>IF(T792="",T793-T791,T793-T792)</f>
        <v>0</v>
      </c>
      <c r="U794" s="478" t="s">
        <v>166</v>
      </c>
      <c r="V794" s="477">
        <f>IF(V792="",V793-V791,V793-V792)</f>
        <v>0</v>
      </c>
      <c r="W794" s="463" t="s">
        <v>166</v>
      </c>
      <c r="X794" s="462">
        <f>IF(X792="",X793-X791,X793-X792)</f>
        <v>0</v>
      </c>
      <c r="Y794" s="781"/>
      <c r="Z794" s="782"/>
      <c r="AA794" s="792"/>
      <c r="AB794" s="792"/>
      <c r="AC794" s="792"/>
      <c r="AD794" s="792"/>
      <c r="AE794" s="792"/>
      <c r="AF794" s="792"/>
    </row>
    <row r="795" spans="1:32" s="404" customFormat="1" ht="15" customHeight="1" x14ac:dyDescent="0.2">
      <c r="A795" s="402"/>
      <c r="B795" s="824"/>
      <c r="C795" s="825"/>
      <c r="D795" s="792"/>
      <c r="E795" s="880"/>
      <c r="F795" s="832"/>
      <c r="G795" s="835"/>
      <c r="H795" s="829"/>
      <c r="I795" s="416" t="s">
        <v>165</v>
      </c>
      <c r="J795" s="415"/>
      <c r="K795" s="416" t="s">
        <v>164</v>
      </c>
      <c r="L795" s="415"/>
      <c r="M795" s="816"/>
      <c r="N795" s="817"/>
      <c r="O795" s="816"/>
      <c r="P795" s="817"/>
      <c r="Q795" s="816"/>
      <c r="R795" s="817"/>
      <c r="S795" s="816"/>
      <c r="T795" s="817"/>
      <c r="U795" s="857"/>
      <c r="V795" s="858"/>
      <c r="W795" s="781"/>
      <c r="X795" s="782"/>
      <c r="Y795" s="781"/>
      <c r="Z795" s="782"/>
      <c r="AA795" s="792"/>
      <c r="AB795" s="792"/>
      <c r="AC795" s="792"/>
      <c r="AD795" s="792"/>
      <c r="AE795" s="792"/>
      <c r="AF795" s="792"/>
    </row>
    <row r="796" spans="1:32" s="404" customFormat="1" ht="15" customHeight="1" x14ac:dyDescent="0.2">
      <c r="A796" s="402"/>
      <c r="B796" s="826"/>
      <c r="C796" s="827"/>
      <c r="D796" s="793"/>
      <c r="E796" s="881"/>
      <c r="F796" s="833"/>
      <c r="G796" s="836"/>
      <c r="H796" s="830"/>
      <c r="I796" s="406" t="s">
        <v>158</v>
      </c>
      <c r="J796" s="451"/>
      <c r="K796" s="820"/>
      <c r="L796" s="821"/>
      <c r="M796" s="818"/>
      <c r="N796" s="819"/>
      <c r="O796" s="818"/>
      <c r="P796" s="819"/>
      <c r="Q796" s="818"/>
      <c r="R796" s="819"/>
      <c r="S796" s="818"/>
      <c r="T796" s="819"/>
      <c r="U796" s="859"/>
      <c r="V796" s="860"/>
      <c r="W796" s="783"/>
      <c r="X796" s="784"/>
      <c r="Y796" s="783"/>
      <c r="Z796" s="784"/>
      <c r="AA796" s="793"/>
      <c r="AB796" s="793"/>
      <c r="AC796" s="793"/>
      <c r="AD796" s="793"/>
      <c r="AE796" s="793"/>
      <c r="AF796" s="793"/>
    </row>
    <row r="797" spans="1:32" s="404" customFormat="1" ht="12.75" customHeight="1" x14ac:dyDescent="0.2">
      <c r="A797" s="402"/>
      <c r="B797" s="822" t="s">
        <v>789</v>
      </c>
      <c r="C797" s="823"/>
      <c r="D797" s="791" t="s">
        <v>757</v>
      </c>
      <c r="E797" s="879" t="s">
        <v>781</v>
      </c>
      <c r="F797" s="831">
        <v>4.34</v>
      </c>
      <c r="G797" s="834" t="s">
        <v>218</v>
      </c>
      <c r="H797" s="828" t="s">
        <v>193</v>
      </c>
      <c r="I797" s="434" t="s">
        <v>184</v>
      </c>
      <c r="J797" s="438">
        <v>1302000</v>
      </c>
      <c r="K797" s="434" t="s">
        <v>183</v>
      </c>
      <c r="L797" s="437"/>
      <c r="M797" s="434" t="s">
        <v>182</v>
      </c>
      <c r="N797" s="436">
        <f>J797</f>
        <v>1302000</v>
      </c>
      <c r="O797" s="434" t="s">
        <v>181</v>
      </c>
      <c r="P797" s="435"/>
      <c r="Q797" s="434" t="s">
        <v>181</v>
      </c>
      <c r="R797" s="435"/>
      <c r="S797" s="434" t="s">
        <v>181</v>
      </c>
      <c r="T797" s="435"/>
      <c r="U797" s="480" t="s">
        <v>181</v>
      </c>
      <c r="V797" s="479"/>
      <c r="W797" s="466" t="s">
        <v>181</v>
      </c>
      <c r="X797" s="467"/>
      <c r="Y797" s="466" t="s">
        <v>180</v>
      </c>
      <c r="Z797" s="465"/>
      <c r="AA797" s="791" t="s">
        <v>776</v>
      </c>
      <c r="AB797" s="791" t="s">
        <v>776</v>
      </c>
      <c r="AC797" s="791" t="s">
        <v>776</v>
      </c>
      <c r="AD797" s="791" t="s">
        <v>776</v>
      </c>
      <c r="AE797" s="791" t="s">
        <v>776</v>
      </c>
      <c r="AF797" s="791" t="s">
        <v>776</v>
      </c>
    </row>
    <row r="798" spans="1:32" s="404" customFormat="1" ht="15" customHeight="1" x14ac:dyDescent="0.2">
      <c r="A798" s="402"/>
      <c r="B798" s="824"/>
      <c r="C798" s="825"/>
      <c r="D798" s="792"/>
      <c r="E798" s="880"/>
      <c r="F798" s="832"/>
      <c r="G798" s="835"/>
      <c r="H798" s="829"/>
      <c r="I798" s="416" t="s">
        <v>179</v>
      </c>
      <c r="J798" s="432"/>
      <c r="K798" s="416" t="s">
        <v>177</v>
      </c>
      <c r="L798" s="415"/>
      <c r="M798" s="416" t="s">
        <v>176</v>
      </c>
      <c r="N798" s="428">
        <f>N797</f>
        <v>1302000</v>
      </c>
      <c r="O798" s="416" t="s">
        <v>175</v>
      </c>
      <c r="P798" s="426"/>
      <c r="Q798" s="416" t="s">
        <v>175</v>
      </c>
      <c r="R798" s="426"/>
      <c r="S798" s="416" t="s">
        <v>175</v>
      </c>
      <c r="T798" s="426"/>
      <c r="U798" s="478" t="s">
        <v>175</v>
      </c>
      <c r="V798" s="477"/>
      <c r="W798" s="463" t="s">
        <v>175</v>
      </c>
      <c r="X798" s="462"/>
      <c r="Y798" s="463" t="s">
        <v>174</v>
      </c>
      <c r="Z798" s="464"/>
      <c r="AA798" s="792"/>
      <c r="AB798" s="792"/>
      <c r="AC798" s="792"/>
      <c r="AD798" s="792"/>
      <c r="AE798" s="792"/>
      <c r="AF798" s="792"/>
    </row>
    <row r="799" spans="1:32" s="404" customFormat="1" x14ac:dyDescent="0.2">
      <c r="A799" s="402"/>
      <c r="B799" s="824"/>
      <c r="C799" s="825"/>
      <c r="D799" s="792"/>
      <c r="E799" s="880"/>
      <c r="F799" s="832"/>
      <c r="G799" s="835"/>
      <c r="H799" s="829"/>
      <c r="I799" s="416" t="s">
        <v>173</v>
      </c>
      <c r="J799" s="429"/>
      <c r="K799" s="416" t="s">
        <v>171</v>
      </c>
      <c r="L799" s="427"/>
      <c r="M799" s="416" t="s">
        <v>170</v>
      </c>
      <c r="N799" s="428"/>
      <c r="O799" s="416" t="s">
        <v>169</v>
      </c>
      <c r="P799" s="426"/>
      <c r="Q799" s="416" t="s">
        <v>169</v>
      </c>
      <c r="R799" s="426"/>
      <c r="S799" s="416" t="s">
        <v>169</v>
      </c>
      <c r="T799" s="426"/>
      <c r="U799" s="478" t="s">
        <v>169</v>
      </c>
      <c r="V799" s="477"/>
      <c r="W799" s="463" t="s">
        <v>169</v>
      </c>
      <c r="X799" s="462"/>
      <c r="Y799" s="781"/>
      <c r="Z799" s="782"/>
      <c r="AA799" s="792"/>
      <c r="AB799" s="792"/>
      <c r="AC799" s="792"/>
      <c r="AD799" s="792"/>
      <c r="AE799" s="792"/>
      <c r="AF799" s="792"/>
    </row>
    <row r="800" spans="1:32" s="404" customFormat="1" ht="15" customHeight="1" x14ac:dyDescent="0.2">
      <c r="A800" s="402"/>
      <c r="B800" s="824"/>
      <c r="C800" s="825"/>
      <c r="D800" s="792"/>
      <c r="E800" s="880"/>
      <c r="F800" s="832"/>
      <c r="G800" s="835"/>
      <c r="H800" s="829"/>
      <c r="I800" s="416" t="s">
        <v>168</v>
      </c>
      <c r="J800" s="427"/>
      <c r="K800" s="416" t="s">
        <v>167</v>
      </c>
      <c r="L800" s="427"/>
      <c r="M800" s="816"/>
      <c r="N800" s="817"/>
      <c r="O800" s="416" t="s">
        <v>166</v>
      </c>
      <c r="P800" s="426">
        <f>IF(P798="",P799-P797,P799-P798)</f>
        <v>0</v>
      </c>
      <c r="Q800" s="416" t="s">
        <v>166</v>
      </c>
      <c r="R800" s="426">
        <f>IF(R798="",R799-R797,R799-R798)</f>
        <v>0</v>
      </c>
      <c r="S800" s="416" t="s">
        <v>166</v>
      </c>
      <c r="T800" s="426">
        <f>IF(T798="",T799-T797,T799-T798)</f>
        <v>0</v>
      </c>
      <c r="U800" s="478" t="s">
        <v>166</v>
      </c>
      <c r="V800" s="477">
        <f>IF(V798="",V799-V797,V799-V798)</f>
        <v>0</v>
      </c>
      <c r="W800" s="463" t="s">
        <v>166</v>
      </c>
      <c r="X800" s="462">
        <f>IF(X798="",X799-X797,X799-X798)</f>
        <v>0</v>
      </c>
      <c r="Y800" s="781"/>
      <c r="Z800" s="782"/>
      <c r="AA800" s="792"/>
      <c r="AB800" s="792"/>
      <c r="AC800" s="792"/>
      <c r="AD800" s="792"/>
      <c r="AE800" s="792"/>
      <c r="AF800" s="792"/>
    </row>
    <row r="801" spans="1:32" s="404" customFormat="1" ht="15" customHeight="1" x14ac:dyDescent="0.2">
      <c r="A801" s="402"/>
      <c r="B801" s="824"/>
      <c r="C801" s="825"/>
      <c r="D801" s="792"/>
      <c r="E801" s="880"/>
      <c r="F801" s="832"/>
      <c r="G801" s="835"/>
      <c r="H801" s="829"/>
      <c r="I801" s="416" t="s">
        <v>165</v>
      </c>
      <c r="J801" s="415"/>
      <c r="K801" s="416" t="s">
        <v>164</v>
      </c>
      <c r="L801" s="415"/>
      <c r="M801" s="816"/>
      <c r="N801" s="817"/>
      <c r="O801" s="816"/>
      <c r="P801" s="817"/>
      <c r="Q801" s="816"/>
      <c r="R801" s="817"/>
      <c r="S801" s="816"/>
      <c r="T801" s="817"/>
      <c r="U801" s="857"/>
      <c r="V801" s="858"/>
      <c r="W801" s="781"/>
      <c r="X801" s="782"/>
      <c r="Y801" s="781"/>
      <c r="Z801" s="782"/>
      <c r="AA801" s="792"/>
      <c r="AB801" s="792"/>
      <c r="AC801" s="792"/>
      <c r="AD801" s="792"/>
      <c r="AE801" s="792"/>
      <c r="AF801" s="792"/>
    </row>
    <row r="802" spans="1:32" s="404" customFormat="1" ht="15" customHeight="1" x14ac:dyDescent="0.2">
      <c r="A802" s="402"/>
      <c r="B802" s="826"/>
      <c r="C802" s="827"/>
      <c r="D802" s="793"/>
      <c r="E802" s="881"/>
      <c r="F802" s="833"/>
      <c r="G802" s="836"/>
      <c r="H802" s="830"/>
      <c r="I802" s="406" t="s">
        <v>158</v>
      </c>
      <c r="J802" s="451"/>
      <c r="K802" s="820"/>
      <c r="L802" s="821"/>
      <c r="M802" s="818"/>
      <c r="N802" s="819"/>
      <c r="O802" s="818"/>
      <c r="P802" s="819"/>
      <c r="Q802" s="818"/>
      <c r="R802" s="819"/>
      <c r="S802" s="818"/>
      <c r="T802" s="819"/>
      <c r="U802" s="859"/>
      <c r="V802" s="860"/>
      <c r="W802" s="783"/>
      <c r="X802" s="784"/>
      <c r="Y802" s="783"/>
      <c r="Z802" s="784"/>
      <c r="AA802" s="793"/>
      <c r="AB802" s="793"/>
      <c r="AC802" s="793"/>
      <c r="AD802" s="793"/>
      <c r="AE802" s="793"/>
      <c r="AF802" s="793"/>
    </row>
    <row r="803" spans="1:32" s="404" customFormat="1" ht="12.75" customHeight="1" x14ac:dyDescent="0.2">
      <c r="A803" s="402"/>
      <c r="B803" s="822" t="s">
        <v>787</v>
      </c>
      <c r="C803" s="823"/>
      <c r="D803" s="791" t="s">
        <v>757</v>
      </c>
      <c r="E803" s="879" t="s">
        <v>781</v>
      </c>
      <c r="F803" s="831">
        <v>2.54</v>
      </c>
      <c r="G803" s="834" t="s">
        <v>218</v>
      </c>
      <c r="H803" s="828" t="s">
        <v>193</v>
      </c>
      <c r="I803" s="434" t="s">
        <v>184</v>
      </c>
      <c r="J803" s="438">
        <v>762000</v>
      </c>
      <c r="K803" s="434" t="s">
        <v>183</v>
      </c>
      <c r="L803" s="437"/>
      <c r="M803" s="434" t="s">
        <v>182</v>
      </c>
      <c r="N803" s="436">
        <f>J803</f>
        <v>762000</v>
      </c>
      <c r="O803" s="434" t="s">
        <v>181</v>
      </c>
      <c r="P803" s="435"/>
      <c r="Q803" s="434" t="s">
        <v>181</v>
      </c>
      <c r="R803" s="435"/>
      <c r="S803" s="434" t="s">
        <v>181</v>
      </c>
      <c r="T803" s="435"/>
      <c r="U803" s="480" t="s">
        <v>181</v>
      </c>
      <c r="V803" s="479"/>
      <c r="W803" s="466" t="s">
        <v>181</v>
      </c>
      <c r="X803" s="467"/>
      <c r="Y803" s="466" t="s">
        <v>180</v>
      </c>
      <c r="Z803" s="465"/>
      <c r="AA803" s="791" t="s">
        <v>776</v>
      </c>
      <c r="AB803" s="791" t="s">
        <v>776</v>
      </c>
      <c r="AC803" s="791" t="s">
        <v>776</v>
      </c>
      <c r="AD803" s="791" t="s">
        <v>776</v>
      </c>
      <c r="AE803" s="791" t="s">
        <v>776</v>
      </c>
      <c r="AF803" s="791" t="s">
        <v>776</v>
      </c>
    </row>
    <row r="804" spans="1:32" s="404" customFormat="1" ht="15" customHeight="1" x14ac:dyDescent="0.2">
      <c r="A804" s="402"/>
      <c r="B804" s="824"/>
      <c r="C804" s="825"/>
      <c r="D804" s="792"/>
      <c r="E804" s="880"/>
      <c r="F804" s="832"/>
      <c r="G804" s="835"/>
      <c r="H804" s="829"/>
      <c r="I804" s="416" t="s">
        <v>179</v>
      </c>
      <c r="J804" s="432"/>
      <c r="K804" s="416" t="s">
        <v>177</v>
      </c>
      <c r="L804" s="415"/>
      <c r="M804" s="416" t="s">
        <v>176</v>
      </c>
      <c r="N804" s="428">
        <f>N803</f>
        <v>762000</v>
      </c>
      <c r="O804" s="416" t="s">
        <v>175</v>
      </c>
      <c r="P804" s="426"/>
      <c r="Q804" s="416" t="s">
        <v>175</v>
      </c>
      <c r="R804" s="426"/>
      <c r="S804" s="416" t="s">
        <v>175</v>
      </c>
      <c r="T804" s="426"/>
      <c r="U804" s="478" t="s">
        <v>175</v>
      </c>
      <c r="V804" s="477"/>
      <c r="W804" s="463" t="s">
        <v>175</v>
      </c>
      <c r="X804" s="462"/>
      <c r="Y804" s="463" t="s">
        <v>174</v>
      </c>
      <c r="Z804" s="464"/>
      <c r="AA804" s="792"/>
      <c r="AB804" s="792"/>
      <c r="AC804" s="792"/>
      <c r="AD804" s="792"/>
      <c r="AE804" s="792"/>
      <c r="AF804" s="792"/>
    </row>
    <row r="805" spans="1:32" s="404" customFormat="1" x14ac:dyDescent="0.2">
      <c r="A805" s="402"/>
      <c r="B805" s="824"/>
      <c r="C805" s="825"/>
      <c r="D805" s="792"/>
      <c r="E805" s="880"/>
      <c r="F805" s="832"/>
      <c r="G805" s="835"/>
      <c r="H805" s="829"/>
      <c r="I805" s="416" t="s">
        <v>173</v>
      </c>
      <c r="J805" s="429" t="s">
        <v>192</v>
      </c>
      <c r="K805" s="416" t="s">
        <v>171</v>
      </c>
      <c r="L805" s="427"/>
      <c r="M805" s="416" t="s">
        <v>170</v>
      </c>
      <c r="N805" s="428"/>
      <c r="O805" s="416" t="s">
        <v>169</v>
      </c>
      <c r="P805" s="426"/>
      <c r="Q805" s="416" t="s">
        <v>169</v>
      </c>
      <c r="R805" s="426"/>
      <c r="S805" s="416" t="s">
        <v>169</v>
      </c>
      <c r="T805" s="426"/>
      <c r="U805" s="478" t="s">
        <v>169</v>
      </c>
      <c r="V805" s="477"/>
      <c r="W805" s="463" t="s">
        <v>169</v>
      </c>
      <c r="X805" s="462"/>
      <c r="Y805" s="781"/>
      <c r="Z805" s="782"/>
      <c r="AA805" s="792"/>
      <c r="AB805" s="792"/>
      <c r="AC805" s="792"/>
      <c r="AD805" s="792"/>
      <c r="AE805" s="792"/>
      <c r="AF805" s="792"/>
    </row>
    <row r="806" spans="1:32" s="404" customFormat="1" ht="15" customHeight="1" x14ac:dyDescent="0.2">
      <c r="A806" s="402"/>
      <c r="B806" s="824"/>
      <c r="C806" s="825"/>
      <c r="D806" s="792"/>
      <c r="E806" s="880"/>
      <c r="F806" s="832"/>
      <c r="G806" s="835"/>
      <c r="H806" s="829"/>
      <c r="I806" s="416" t="s">
        <v>168</v>
      </c>
      <c r="J806" s="427"/>
      <c r="K806" s="416" t="s">
        <v>167</v>
      </c>
      <c r="L806" s="427"/>
      <c r="M806" s="816"/>
      <c r="N806" s="817"/>
      <c r="O806" s="416" t="s">
        <v>166</v>
      </c>
      <c r="P806" s="426">
        <f>IF(P804="",P805-P803,P805-P804)</f>
        <v>0</v>
      </c>
      <c r="Q806" s="416" t="s">
        <v>166</v>
      </c>
      <c r="R806" s="426">
        <f>IF(R804="",R805-R803,R805-R804)</f>
        <v>0</v>
      </c>
      <c r="S806" s="416" t="s">
        <v>166</v>
      </c>
      <c r="T806" s="426">
        <f>IF(T804="",T805-T803,T805-T804)</f>
        <v>0</v>
      </c>
      <c r="U806" s="478" t="s">
        <v>166</v>
      </c>
      <c r="V806" s="477">
        <f>IF(V804="",V805-V803,V805-V804)</f>
        <v>0</v>
      </c>
      <c r="W806" s="463" t="s">
        <v>166</v>
      </c>
      <c r="X806" s="462">
        <f>IF(X804="",X805-X803,X805-X804)</f>
        <v>0</v>
      </c>
      <c r="Y806" s="781"/>
      <c r="Z806" s="782"/>
      <c r="AA806" s="792"/>
      <c r="AB806" s="792"/>
      <c r="AC806" s="792"/>
      <c r="AD806" s="792"/>
      <c r="AE806" s="792"/>
      <c r="AF806" s="792"/>
    </row>
    <row r="807" spans="1:32" s="404" customFormat="1" ht="15" customHeight="1" x14ac:dyDescent="0.2">
      <c r="A807" s="402"/>
      <c r="B807" s="824"/>
      <c r="C807" s="825"/>
      <c r="D807" s="792"/>
      <c r="E807" s="880"/>
      <c r="F807" s="832"/>
      <c r="G807" s="835"/>
      <c r="H807" s="829"/>
      <c r="I807" s="416" t="s">
        <v>165</v>
      </c>
      <c r="J807" s="415"/>
      <c r="K807" s="416" t="s">
        <v>164</v>
      </c>
      <c r="L807" s="415"/>
      <c r="M807" s="816"/>
      <c r="N807" s="817"/>
      <c r="O807" s="816"/>
      <c r="P807" s="817"/>
      <c r="Q807" s="816"/>
      <c r="R807" s="817"/>
      <c r="S807" s="816"/>
      <c r="T807" s="817"/>
      <c r="U807" s="857"/>
      <c r="V807" s="858"/>
      <c r="W807" s="781"/>
      <c r="X807" s="782"/>
      <c r="Y807" s="781"/>
      <c r="Z807" s="782"/>
      <c r="AA807" s="792"/>
      <c r="AB807" s="792"/>
      <c r="AC807" s="792"/>
      <c r="AD807" s="792"/>
      <c r="AE807" s="792"/>
      <c r="AF807" s="792"/>
    </row>
    <row r="808" spans="1:32" s="404" customFormat="1" ht="15" customHeight="1" x14ac:dyDescent="0.2">
      <c r="A808" s="402"/>
      <c r="B808" s="826"/>
      <c r="C808" s="827"/>
      <c r="D808" s="793"/>
      <c r="E808" s="881"/>
      <c r="F808" s="833"/>
      <c r="G808" s="836"/>
      <c r="H808" s="830"/>
      <c r="I808" s="406" t="s">
        <v>158</v>
      </c>
      <c r="J808" s="451"/>
      <c r="K808" s="820"/>
      <c r="L808" s="821"/>
      <c r="M808" s="818"/>
      <c r="N808" s="819"/>
      <c r="O808" s="818"/>
      <c r="P808" s="819"/>
      <c r="Q808" s="818"/>
      <c r="R808" s="819"/>
      <c r="S808" s="818"/>
      <c r="T808" s="819"/>
      <c r="U808" s="859"/>
      <c r="V808" s="860"/>
      <c r="W808" s="783"/>
      <c r="X808" s="784"/>
      <c r="Y808" s="783"/>
      <c r="Z808" s="784"/>
      <c r="AA808" s="793"/>
      <c r="AB808" s="793"/>
      <c r="AC808" s="793"/>
      <c r="AD808" s="793"/>
      <c r="AE808" s="793"/>
      <c r="AF808" s="793"/>
    </row>
    <row r="809" spans="1:32" s="404" customFormat="1" ht="12.75" customHeight="1" x14ac:dyDescent="0.2">
      <c r="A809" s="402"/>
      <c r="B809" s="822" t="s">
        <v>786</v>
      </c>
      <c r="C809" s="823"/>
      <c r="D809" s="791" t="s">
        <v>757</v>
      </c>
      <c r="E809" s="879" t="s">
        <v>781</v>
      </c>
      <c r="F809" s="831">
        <v>4.7699999999999996</v>
      </c>
      <c r="G809" s="834" t="s">
        <v>218</v>
      </c>
      <c r="H809" s="828" t="s">
        <v>193</v>
      </c>
      <c r="I809" s="434" t="s">
        <v>184</v>
      </c>
      <c r="J809" s="438">
        <v>1431000</v>
      </c>
      <c r="K809" s="434" t="s">
        <v>183</v>
      </c>
      <c r="L809" s="437"/>
      <c r="M809" s="434" t="s">
        <v>182</v>
      </c>
      <c r="N809" s="436">
        <f>J809</f>
        <v>1431000</v>
      </c>
      <c r="O809" s="434" t="s">
        <v>181</v>
      </c>
      <c r="P809" s="435"/>
      <c r="Q809" s="434" t="s">
        <v>181</v>
      </c>
      <c r="R809" s="435"/>
      <c r="S809" s="434" t="s">
        <v>181</v>
      </c>
      <c r="T809" s="435"/>
      <c r="U809" s="480" t="s">
        <v>181</v>
      </c>
      <c r="V809" s="479"/>
      <c r="W809" s="466" t="s">
        <v>181</v>
      </c>
      <c r="X809" s="467"/>
      <c r="Y809" s="466" t="s">
        <v>180</v>
      </c>
      <c r="Z809" s="465"/>
      <c r="AA809" s="791" t="s">
        <v>776</v>
      </c>
      <c r="AB809" s="791" t="s">
        <v>776</v>
      </c>
      <c r="AC809" s="791" t="s">
        <v>776</v>
      </c>
      <c r="AD809" s="791" t="s">
        <v>776</v>
      </c>
      <c r="AE809" s="791" t="s">
        <v>776</v>
      </c>
      <c r="AF809" s="791" t="s">
        <v>776</v>
      </c>
    </row>
    <row r="810" spans="1:32" s="404" customFormat="1" ht="15" customHeight="1" x14ac:dyDescent="0.2">
      <c r="A810" s="402"/>
      <c r="B810" s="824"/>
      <c r="C810" s="825"/>
      <c r="D810" s="792"/>
      <c r="E810" s="880"/>
      <c r="F810" s="832"/>
      <c r="G810" s="835"/>
      <c r="H810" s="829"/>
      <c r="I810" s="416" t="s">
        <v>179</v>
      </c>
      <c r="J810" s="432"/>
      <c r="K810" s="416" t="s">
        <v>177</v>
      </c>
      <c r="L810" s="415"/>
      <c r="M810" s="416" t="s">
        <v>176</v>
      </c>
      <c r="N810" s="428">
        <f>N809</f>
        <v>1431000</v>
      </c>
      <c r="O810" s="416" t="s">
        <v>175</v>
      </c>
      <c r="P810" s="426"/>
      <c r="Q810" s="416" t="s">
        <v>175</v>
      </c>
      <c r="R810" s="426"/>
      <c r="S810" s="416" t="s">
        <v>175</v>
      </c>
      <c r="T810" s="426"/>
      <c r="U810" s="478" t="s">
        <v>175</v>
      </c>
      <c r="V810" s="477"/>
      <c r="W810" s="463" t="s">
        <v>175</v>
      </c>
      <c r="X810" s="462"/>
      <c r="Y810" s="463" t="s">
        <v>174</v>
      </c>
      <c r="Z810" s="464"/>
      <c r="AA810" s="792"/>
      <c r="AB810" s="792"/>
      <c r="AC810" s="792"/>
      <c r="AD810" s="792"/>
      <c r="AE810" s="792"/>
      <c r="AF810" s="792"/>
    </row>
    <row r="811" spans="1:32" s="404" customFormat="1" x14ac:dyDescent="0.2">
      <c r="A811" s="402"/>
      <c r="B811" s="824"/>
      <c r="C811" s="825"/>
      <c r="D811" s="792"/>
      <c r="E811" s="880"/>
      <c r="F811" s="832"/>
      <c r="G811" s="835"/>
      <c r="H811" s="829"/>
      <c r="I811" s="416" t="s">
        <v>173</v>
      </c>
      <c r="J811" s="429"/>
      <c r="K811" s="416" t="s">
        <v>171</v>
      </c>
      <c r="L811" s="427"/>
      <c r="M811" s="416" t="s">
        <v>170</v>
      </c>
      <c r="N811" s="428"/>
      <c r="O811" s="416" t="s">
        <v>169</v>
      </c>
      <c r="P811" s="426"/>
      <c r="Q811" s="416" t="s">
        <v>169</v>
      </c>
      <c r="R811" s="426"/>
      <c r="S811" s="416" t="s">
        <v>169</v>
      </c>
      <c r="T811" s="426"/>
      <c r="U811" s="478" t="s">
        <v>169</v>
      </c>
      <c r="V811" s="477"/>
      <c r="W811" s="463" t="s">
        <v>169</v>
      </c>
      <c r="X811" s="462"/>
      <c r="Y811" s="781"/>
      <c r="Z811" s="782"/>
      <c r="AA811" s="792"/>
      <c r="AB811" s="792"/>
      <c r="AC811" s="792"/>
      <c r="AD811" s="792"/>
      <c r="AE811" s="792"/>
      <c r="AF811" s="792"/>
    </row>
    <row r="812" spans="1:32" s="404" customFormat="1" ht="15" customHeight="1" x14ac:dyDescent="0.2">
      <c r="A812" s="402"/>
      <c r="B812" s="824"/>
      <c r="C812" s="825"/>
      <c r="D812" s="792"/>
      <c r="E812" s="880"/>
      <c r="F812" s="832"/>
      <c r="G812" s="835"/>
      <c r="H812" s="829"/>
      <c r="I812" s="416" t="s">
        <v>168</v>
      </c>
      <c r="J812" s="427"/>
      <c r="K812" s="416" t="s">
        <v>167</v>
      </c>
      <c r="L812" s="427"/>
      <c r="M812" s="816"/>
      <c r="N812" s="817"/>
      <c r="O812" s="416" t="s">
        <v>166</v>
      </c>
      <c r="P812" s="426">
        <f>IF(P810="",P811-P809,P811-P810)</f>
        <v>0</v>
      </c>
      <c r="Q812" s="416" t="s">
        <v>166</v>
      </c>
      <c r="R812" s="426">
        <f>IF(R810="",R811-R809,R811-R810)</f>
        <v>0</v>
      </c>
      <c r="S812" s="416" t="s">
        <v>166</v>
      </c>
      <c r="T812" s="426">
        <f>IF(T810="",T811-T809,T811-T810)</f>
        <v>0</v>
      </c>
      <c r="U812" s="478" t="s">
        <v>166</v>
      </c>
      <c r="V812" s="477">
        <f>IF(V810="",V811-V809,V811-V810)</f>
        <v>0</v>
      </c>
      <c r="W812" s="463" t="s">
        <v>166</v>
      </c>
      <c r="X812" s="462">
        <f>IF(X810="",X811-X809,X811-X810)</f>
        <v>0</v>
      </c>
      <c r="Y812" s="781"/>
      <c r="Z812" s="782"/>
      <c r="AA812" s="792"/>
      <c r="AB812" s="792"/>
      <c r="AC812" s="792"/>
      <c r="AD812" s="792"/>
      <c r="AE812" s="792"/>
      <c r="AF812" s="792"/>
    </row>
    <row r="813" spans="1:32" s="404" customFormat="1" ht="15" customHeight="1" x14ac:dyDescent="0.2">
      <c r="A813" s="402"/>
      <c r="B813" s="824"/>
      <c r="C813" s="825"/>
      <c r="D813" s="792"/>
      <c r="E813" s="880"/>
      <c r="F813" s="832"/>
      <c r="G813" s="835"/>
      <c r="H813" s="829"/>
      <c r="I813" s="416" t="s">
        <v>165</v>
      </c>
      <c r="J813" s="415"/>
      <c r="K813" s="416" t="s">
        <v>164</v>
      </c>
      <c r="L813" s="415"/>
      <c r="M813" s="816"/>
      <c r="N813" s="817"/>
      <c r="O813" s="816"/>
      <c r="P813" s="817"/>
      <c r="Q813" s="816"/>
      <c r="R813" s="817"/>
      <c r="S813" s="816"/>
      <c r="T813" s="817"/>
      <c r="U813" s="857"/>
      <c r="V813" s="858"/>
      <c r="W813" s="781"/>
      <c r="X813" s="782"/>
      <c r="Y813" s="781"/>
      <c r="Z813" s="782"/>
      <c r="AA813" s="792"/>
      <c r="AB813" s="792"/>
      <c r="AC813" s="792"/>
      <c r="AD813" s="792"/>
      <c r="AE813" s="792"/>
      <c r="AF813" s="792"/>
    </row>
    <row r="814" spans="1:32" s="404" customFormat="1" ht="15" customHeight="1" x14ac:dyDescent="0.2">
      <c r="A814" s="402"/>
      <c r="B814" s="826"/>
      <c r="C814" s="827"/>
      <c r="D814" s="793"/>
      <c r="E814" s="881"/>
      <c r="F814" s="833"/>
      <c r="G814" s="836"/>
      <c r="H814" s="830"/>
      <c r="I814" s="406" t="s">
        <v>158</v>
      </c>
      <c r="J814" s="451"/>
      <c r="K814" s="820"/>
      <c r="L814" s="821"/>
      <c r="M814" s="818"/>
      <c r="N814" s="819"/>
      <c r="O814" s="818"/>
      <c r="P814" s="819"/>
      <c r="Q814" s="818"/>
      <c r="R814" s="819"/>
      <c r="S814" s="818"/>
      <c r="T814" s="819"/>
      <c r="U814" s="859"/>
      <c r="V814" s="860"/>
      <c r="W814" s="783"/>
      <c r="X814" s="784"/>
      <c r="Y814" s="783"/>
      <c r="Z814" s="784"/>
      <c r="AA814" s="793"/>
      <c r="AB814" s="793"/>
      <c r="AC814" s="793"/>
      <c r="AD814" s="793"/>
      <c r="AE814" s="793"/>
      <c r="AF814" s="793"/>
    </row>
    <row r="815" spans="1:32" s="404" customFormat="1" ht="12.75" customHeight="1" x14ac:dyDescent="0.2">
      <c r="A815" s="402"/>
      <c r="B815" s="822" t="s">
        <v>782</v>
      </c>
      <c r="C815" s="823"/>
      <c r="D815" s="791" t="s">
        <v>757</v>
      </c>
      <c r="E815" s="879" t="s">
        <v>781</v>
      </c>
      <c r="F815" s="831"/>
      <c r="G815" s="834" t="s">
        <v>218</v>
      </c>
      <c r="H815" s="828" t="s">
        <v>193</v>
      </c>
      <c r="I815" s="434" t="s">
        <v>184</v>
      </c>
      <c r="J815" s="438">
        <v>1302000</v>
      </c>
      <c r="K815" s="434" t="s">
        <v>183</v>
      </c>
      <c r="L815" s="437"/>
      <c r="M815" s="434" t="s">
        <v>182</v>
      </c>
      <c r="N815" s="436">
        <f>J815</f>
        <v>1302000</v>
      </c>
      <c r="O815" s="434" t="s">
        <v>181</v>
      </c>
      <c r="P815" s="435"/>
      <c r="Q815" s="434" t="s">
        <v>181</v>
      </c>
      <c r="R815" s="435"/>
      <c r="S815" s="434" t="s">
        <v>181</v>
      </c>
      <c r="T815" s="435"/>
      <c r="U815" s="480" t="s">
        <v>181</v>
      </c>
      <c r="V815" s="479"/>
      <c r="W815" s="466" t="s">
        <v>181</v>
      </c>
      <c r="X815" s="467"/>
      <c r="Y815" s="466" t="s">
        <v>180</v>
      </c>
      <c r="Z815" s="465"/>
      <c r="AA815" s="791" t="s">
        <v>266</v>
      </c>
      <c r="AB815" s="791" t="s">
        <v>266</v>
      </c>
      <c r="AC815" s="791" t="s">
        <v>266</v>
      </c>
      <c r="AD815" s="791" t="s">
        <v>266</v>
      </c>
      <c r="AE815" s="791" t="s">
        <v>266</v>
      </c>
      <c r="AF815" s="791" t="s">
        <v>266</v>
      </c>
    </row>
    <row r="816" spans="1:32" s="404" customFormat="1" ht="15" customHeight="1" x14ac:dyDescent="0.2">
      <c r="A816" s="402"/>
      <c r="B816" s="824"/>
      <c r="C816" s="825"/>
      <c r="D816" s="792"/>
      <c r="E816" s="880"/>
      <c r="F816" s="832"/>
      <c r="G816" s="835"/>
      <c r="H816" s="829"/>
      <c r="I816" s="416" t="s">
        <v>179</v>
      </c>
      <c r="J816" s="432"/>
      <c r="K816" s="416" t="s">
        <v>177</v>
      </c>
      <c r="L816" s="415"/>
      <c r="M816" s="416" t="s">
        <v>176</v>
      </c>
      <c r="N816" s="428">
        <f>N815</f>
        <v>1302000</v>
      </c>
      <c r="O816" s="416" t="s">
        <v>175</v>
      </c>
      <c r="P816" s="426"/>
      <c r="Q816" s="416" t="s">
        <v>175</v>
      </c>
      <c r="R816" s="426"/>
      <c r="S816" s="416" t="s">
        <v>175</v>
      </c>
      <c r="T816" s="426"/>
      <c r="U816" s="478" t="s">
        <v>175</v>
      </c>
      <c r="V816" s="477"/>
      <c r="W816" s="463" t="s">
        <v>175</v>
      </c>
      <c r="X816" s="462"/>
      <c r="Y816" s="463" t="s">
        <v>174</v>
      </c>
      <c r="Z816" s="464"/>
      <c r="AA816" s="792"/>
      <c r="AB816" s="792"/>
      <c r="AC816" s="792"/>
      <c r="AD816" s="792"/>
      <c r="AE816" s="792"/>
      <c r="AF816" s="792"/>
    </row>
    <row r="817" spans="1:32" s="404" customFormat="1" x14ac:dyDescent="0.2">
      <c r="A817" s="402"/>
      <c r="B817" s="824"/>
      <c r="C817" s="825"/>
      <c r="D817" s="792"/>
      <c r="E817" s="880"/>
      <c r="F817" s="832"/>
      <c r="G817" s="835"/>
      <c r="H817" s="829"/>
      <c r="I817" s="416" t="s">
        <v>173</v>
      </c>
      <c r="J817" s="429"/>
      <c r="K817" s="416" t="s">
        <v>171</v>
      </c>
      <c r="L817" s="427"/>
      <c r="M817" s="416" t="s">
        <v>170</v>
      </c>
      <c r="N817" s="428"/>
      <c r="O817" s="416" t="s">
        <v>169</v>
      </c>
      <c r="P817" s="426"/>
      <c r="Q817" s="416" t="s">
        <v>169</v>
      </c>
      <c r="R817" s="426"/>
      <c r="S817" s="416" t="s">
        <v>169</v>
      </c>
      <c r="T817" s="426"/>
      <c r="U817" s="478" t="s">
        <v>169</v>
      </c>
      <c r="V817" s="477"/>
      <c r="W817" s="463" t="s">
        <v>169</v>
      </c>
      <c r="X817" s="462"/>
      <c r="Y817" s="781"/>
      <c r="Z817" s="782"/>
      <c r="AA817" s="792"/>
      <c r="AB817" s="792"/>
      <c r="AC817" s="792"/>
      <c r="AD817" s="792"/>
      <c r="AE817" s="792"/>
      <c r="AF817" s="792"/>
    </row>
    <row r="818" spans="1:32" s="404" customFormat="1" ht="15" customHeight="1" x14ac:dyDescent="0.2">
      <c r="A818" s="402"/>
      <c r="B818" s="824"/>
      <c r="C818" s="825"/>
      <c r="D818" s="792"/>
      <c r="E818" s="880"/>
      <c r="F818" s="832"/>
      <c r="G818" s="835"/>
      <c r="H818" s="829"/>
      <c r="I818" s="416" t="s">
        <v>168</v>
      </c>
      <c r="J818" s="427"/>
      <c r="K818" s="416" t="s">
        <v>167</v>
      </c>
      <c r="L818" s="427"/>
      <c r="M818" s="816"/>
      <c r="N818" s="817"/>
      <c r="O818" s="416" t="s">
        <v>166</v>
      </c>
      <c r="P818" s="426">
        <f>IF(P816="",P817-P815,P817-P816)</f>
        <v>0</v>
      </c>
      <c r="Q818" s="416" t="s">
        <v>166</v>
      </c>
      <c r="R818" s="426">
        <f>IF(R816="",R817-R815,R817-R816)</f>
        <v>0</v>
      </c>
      <c r="S818" s="416" t="s">
        <v>166</v>
      </c>
      <c r="T818" s="426">
        <f>IF(T816="",T817-T815,T817-T816)</f>
        <v>0</v>
      </c>
      <c r="U818" s="478" t="s">
        <v>166</v>
      </c>
      <c r="V818" s="477">
        <f>IF(V816="",V817-V815,V817-V816)</f>
        <v>0</v>
      </c>
      <c r="W818" s="463" t="s">
        <v>166</v>
      </c>
      <c r="X818" s="462">
        <f>IF(X816="",X817-X815,X817-X816)</f>
        <v>0</v>
      </c>
      <c r="Y818" s="781"/>
      <c r="Z818" s="782"/>
      <c r="AA818" s="792"/>
      <c r="AB818" s="792"/>
      <c r="AC818" s="792"/>
      <c r="AD818" s="792"/>
      <c r="AE818" s="792"/>
      <c r="AF818" s="792"/>
    </row>
    <row r="819" spans="1:32" s="404" customFormat="1" ht="15" customHeight="1" x14ac:dyDescent="0.2">
      <c r="A819" s="402"/>
      <c r="B819" s="824"/>
      <c r="C819" s="825"/>
      <c r="D819" s="792"/>
      <c r="E819" s="880"/>
      <c r="F819" s="832"/>
      <c r="G819" s="835"/>
      <c r="H819" s="829"/>
      <c r="I819" s="416" t="s">
        <v>165</v>
      </c>
      <c r="J819" s="415"/>
      <c r="K819" s="416" t="s">
        <v>164</v>
      </c>
      <c r="L819" s="415"/>
      <c r="M819" s="816"/>
      <c r="N819" s="817"/>
      <c r="O819" s="816"/>
      <c r="P819" s="817"/>
      <c r="Q819" s="816"/>
      <c r="R819" s="817"/>
      <c r="S819" s="816"/>
      <c r="T819" s="817"/>
      <c r="U819" s="857"/>
      <c r="V819" s="858"/>
      <c r="W819" s="781"/>
      <c r="X819" s="782"/>
      <c r="Y819" s="781"/>
      <c r="Z819" s="782"/>
      <c r="AA819" s="792"/>
      <c r="AB819" s="792"/>
      <c r="AC819" s="792"/>
      <c r="AD819" s="792"/>
      <c r="AE819" s="792"/>
      <c r="AF819" s="792"/>
    </row>
    <row r="820" spans="1:32" s="404" customFormat="1" ht="15" customHeight="1" x14ac:dyDescent="0.2">
      <c r="A820" s="402"/>
      <c r="B820" s="826"/>
      <c r="C820" s="827"/>
      <c r="D820" s="793"/>
      <c r="E820" s="881"/>
      <c r="F820" s="833"/>
      <c r="G820" s="836"/>
      <c r="H820" s="830"/>
      <c r="I820" s="406" t="s">
        <v>158</v>
      </c>
      <c r="J820" s="451"/>
      <c r="K820" s="820"/>
      <c r="L820" s="821"/>
      <c r="M820" s="818"/>
      <c r="N820" s="819"/>
      <c r="O820" s="818"/>
      <c r="P820" s="819"/>
      <c r="Q820" s="818"/>
      <c r="R820" s="819"/>
      <c r="S820" s="818"/>
      <c r="T820" s="819"/>
      <c r="U820" s="859"/>
      <c r="V820" s="860"/>
      <c r="W820" s="783"/>
      <c r="X820" s="784"/>
      <c r="Y820" s="783"/>
      <c r="Z820" s="784"/>
      <c r="AA820" s="793"/>
      <c r="AB820" s="793"/>
      <c r="AC820" s="793"/>
      <c r="AD820" s="793"/>
      <c r="AE820" s="793"/>
      <c r="AF820" s="793"/>
    </row>
    <row r="821" spans="1:32" s="404" customFormat="1" ht="12.75" customHeight="1" x14ac:dyDescent="0.2">
      <c r="B821" s="822" t="s">
        <v>361</v>
      </c>
      <c r="C821" s="823"/>
      <c r="D821" s="791" t="s">
        <v>280</v>
      </c>
      <c r="E821" s="828" t="s">
        <v>325</v>
      </c>
      <c r="F821" s="831"/>
      <c r="G821" s="834" t="s">
        <v>218</v>
      </c>
      <c r="H821" s="828" t="s">
        <v>324</v>
      </c>
      <c r="I821" s="434" t="s">
        <v>184</v>
      </c>
      <c r="J821" s="438">
        <v>64596.78</v>
      </c>
      <c r="K821" s="434" t="s">
        <v>183</v>
      </c>
      <c r="L821" s="437"/>
      <c r="M821" s="434" t="s">
        <v>182</v>
      </c>
      <c r="N821" s="436">
        <f>J821</f>
        <v>64596.78</v>
      </c>
      <c r="O821" s="434" t="s">
        <v>181</v>
      </c>
      <c r="P821" s="435"/>
      <c r="Q821" s="434" t="s">
        <v>181</v>
      </c>
      <c r="R821" s="435"/>
      <c r="S821" s="434" t="s">
        <v>181</v>
      </c>
      <c r="T821" s="435"/>
      <c r="U821" s="434" t="s">
        <v>181</v>
      </c>
      <c r="V821" s="435"/>
      <c r="W821" s="466" t="s">
        <v>181</v>
      </c>
      <c r="X821" s="467"/>
      <c r="Y821" s="466" t="s">
        <v>180</v>
      </c>
      <c r="Z821" s="465"/>
      <c r="AA821" s="791" t="s">
        <v>350</v>
      </c>
      <c r="AB821" s="791" t="s">
        <v>350</v>
      </c>
      <c r="AC821" s="791" t="s">
        <v>350</v>
      </c>
      <c r="AD821" s="791" t="s">
        <v>350</v>
      </c>
      <c r="AE821" s="791" t="s">
        <v>350</v>
      </c>
      <c r="AF821" s="791" t="s">
        <v>2153</v>
      </c>
    </row>
    <row r="822" spans="1:32" s="404" customFormat="1" ht="15" customHeight="1" x14ac:dyDescent="0.2">
      <c r="B822" s="824"/>
      <c r="C822" s="825"/>
      <c r="D822" s="792"/>
      <c r="E822" s="829"/>
      <c r="F822" s="832"/>
      <c r="G822" s="835"/>
      <c r="H822" s="829"/>
      <c r="I822" s="416" t="s">
        <v>179</v>
      </c>
      <c r="J822" s="432" t="s">
        <v>321</v>
      </c>
      <c r="K822" s="416" t="s">
        <v>177</v>
      </c>
      <c r="L822" s="415"/>
      <c r="M822" s="416" t="s">
        <v>176</v>
      </c>
      <c r="N822" s="428">
        <f>N821</f>
        <v>64596.78</v>
      </c>
      <c r="O822" s="416" t="s">
        <v>175</v>
      </c>
      <c r="P822" s="426"/>
      <c r="Q822" s="416" t="s">
        <v>175</v>
      </c>
      <c r="R822" s="426"/>
      <c r="S822" s="416" t="s">
        <v>175</v>
      </c>
      <c r="T822" s="426"/>
      <c r="U822" s="416" t="s">
        <v>175</v>
      </c>
      <c r="V822" s="426"/>
      <c r="W822" s="463" t="s">
        <v>175</v>
      </c>
      <c r="X822" s="462"/>
      <c r="Y822" s="463" t="s">
        <v>174</v>
      </c>
      <c r="Z822" s="464"/>
      <c r="AA822" s="792"/>
      <c r="AB822" s="792"/>
      <c r="AC822" s="792"/>
      <c r="AD822" s="792"/>
      <c r="AE822" s="792"/>
      <c r="AF822" s="792"/>
    </row>
    <row r="823" spans="1:32" s="404" customFormat="1" ht="39" customHeight="1" x14ac:dyDescent="0.2">
      <c r="B823" s="824"/>
      <c r="C823" s="825"/>
      <c r="D823" s="792"/>
      <c r="E823" s="829"/>
      <c r="F823" s="832"/>
      <c r="G823" s="835"/>
      <c r="H823" s="829"/>
      <c r="I823" s="416" t="s">
        <v>173</v>
      </c>
      <c r="J823" s="429"/>
      <c r="K823" s="416" t="s">
        <v>171</v>
      </c>
      <c r="L823" s="427"/>
      <c r="M823" s="416" t="s">
        <v>170</v>
      </c>
      <c r="N823" s="428"/>
      <c r="O823" s="416" t="s">
        <v>169</v>
      </c>
      <c r="P823" s="426"/>
      <c r="Q823" s="416" t="s">
        <v>169</v>
      </c>
      <c r="R823" s="426"/>
      <c r="S823" s="416" t="s">
        <v>169</v>
      </c>
      <c r="T823" s="426"/>
      <c r="U823" s="416" t="s">
        <v>169</v>
      </c>
      <c r="V823" s="426"/>
      <c r="W823" s="463" t="s">
        <v>169</v>
      </c>
      <c r="X823" s="462"/>
      <c r="Y823" s="781"/>
      <c r="Z823" s="782"/>
      <c r="AA823" s="792"/>
      <c r="AB823" s="792"/>
      <c r="AC823" s="792"/>
      <c r="AD823" s="792"/>
      <c r="AE823" s="792"/>
      <c r="AF823" s="792"/>
    </row>
    <row r="824" spans="1:32" s="404" customFormat="1" ht="15" customHeight="1" x14ac:dyDescent="0.2">
      <c r="B824" s="824"/>
      <c r="C824" s="825"/>
      <c r="D824" s="792"/>
      <c r="E824" s="829"/>
      <c r="F824" s="832"/>
      <c r="G824" s="835"/>
      <c r="H824" s="829"/>
      <c r="I824" s="416" t="s">
        <v>168</v>
      </c>
      <c r="J824" s="427"/>
      <c r="K824" s="416" t="s">
        <v>167</v>
      </c>
      <c r="L824" s="427"/>
      <c r="M824" s="816"/>
      <c r="N824" s="817"/>
      <c r="O824" s="416" t="s">
        <v>166</v>
      </c>
      <c r="P824" s="426">
        <f>IF(P822="",P823-P821,P823-P822)</f>
        <v>0</v>
      </c>
      <c r="Q824" s="416" t="s">
        <v>166</v>
      </c>
      <c r="R824" s="426">
        <f>IF(R822="",R823-R821,R823-R822)</f>
        <v>0</v>
      </c>
      <c r="S824" s="416" t="s">
        <v>166</v>
      </c>
      <c r="T824" s="426">
        <f>IF(T822="",T823-T821,T823-T822)</f>
        <v>0</v>
      </c>
      <c r="U824" s="416" t="s">
        <v>166</v>
      </c>
      <c r="V824" s="426">
        <f>IF(V822="",V823-V821,V823-V822)</f>
        <v>0</v>
      </c>
      <c r="W824" s="463" t="s">
        <v>166</v>
      </c>
      <c r="X824" s="462">
        <f>IF(X822="",X823-X821,X823-X822)</f>
        <v>0</v>
      </c>
      <c r="Y824" s="781"/>
      <c r="Z824" s="782"/>
      <c r="AA824" s="792"/>
      <c r="AB824" s="792"/>
      <c r="AC824" s="792"/>
      <c r="AD824" s="792"/>
      <c r="AE824" s="792"/>
      <c r="AF824" s="792"/>
    </row>
    <row r="825" spans="1:32" s="404" customFormat="1" ht="15" customHeight="1" x14ac:dyDescent="0.2">
      <c r="B825" s="824"/>
      <c r="C825" s="825"/>
      <c r="D825" s="792"/>
      <c r="E825" s="829"/>
      <c r="F825" s="832"/>
      <c r="G825" s="835"/>
      <c r="H825" s="829"/>
      <c r="I825" s="416" t="s">
        <v>165</v>
      </c>
      <c r="J825" s="415"/>
      <c r="K825" s="416" t="s">
        <v>164</v>
      </c>
      <c r="L825" s="415"/>
      <c r="M825" s="816"/>
      <c r="N825" s="817"/>
      <c r="O825" s="816"/>
      <c r="P825" s="817"/>
      <c r="Q825" s="816"/>
      <c r="R825" s="817"/>
      <c r="S825" s="816"/>
      <c r="T825" s="817"/>
      <c r="U825" s="816"/>
      <c r="V825" s="817"/>
      <c r="W825" s="781"/>
      <c r="X825" s="782"/>
      <c r="Y825" s="781"/>
      <c r="Z825" s="782"/>
      <c r="AA825" s="792"/>
      <c r="AB825" s="792"/>
      <c r="AC825" s="792"/>
      <c r="AD825" s="792"/>
      <c r="AE825" s="792"/>
      <c r="AF825" s="792"/>
    </row>
    <row r="826" spans="1:32" s="404" customFormat="1" ht="15" customHeight="1" x14ac:dyDescent="0.2">
      <c r="B826" s="826"/>
      <c r="C826" s="827"/>
      <c r="D826" s="793"/>
      <c r="E826" s="830"/>
      <c r="F826" s="833"/>
      <c r="G826" s="836"/>
      <c r="H826" s="830"/>
      <c r="I826" s="406" t="s">
        <v>158</v>
      </c>
      <c r="J826" s="451"/>
      <c r="K826" s="820"/>
      <c r="L826" s="821"/>
      <c r="M826" s="818"/>
      <c r="N826" s="819"/>
      <c r="O826" s="818"/>
      <c r="P826" s="819"/>
      <c r="Q826" s="818"/>
      <c r="R826" s="819"/>
      <c r="S826" s="818"/>
      <c r="T826" s="819"/>
      <c r="U826" s="818"/>
      <c r="V826" s="819"/>
      <c r="W826" s="783"/>
      <c r="X826" s="784"/>
      <c r="Y826" s="783"/>
      <c r="Z826" s="784"/>
      <c r="AA826" s="793"/>
      <c r="AB826" s="793"/>
      <c r="AC826" s="793"/>
      <c r="AD826" s="793"/>
      <c r="AE826" s="793"/>
      <c r="AF826" s="793"/>
    </row>
    <row r="827" spans="1:32" s="404" customFormat="1" ht="12.75" customHeight="1" x14ac:dyDescent="0.2">
      <c r="B827" s="822" t="s">
        <v>356</v>
      </c>
      <c r="C827" s="823"/>
      <c r="D827" s="791" t="s">
        <v>280</v>
      </c>
      <c r="E827" s="828" t="s">
        <v>325</v>
      </c>
      <c r="F827" s="831">
        <v>3.45</v>
      </c>
      <c r="G827" s="834" t="s">
        <v>218</v>
      </c>
      <c r="H827" s="828" t="s">
        <v>324</v>
      </c>
      <c r="I827" s="434" t="s">
        <v>184</v>
      </c>
      <c r="J827" s="438">
        <v>158775.23000000001</v>
      </c>
      <c r="K827" s="434" t="s">
        <v>183</v>
      </c>
      <c r="L827" s="437"/>
      <c r="M827" s="434" t="s">
        <v>182</v>
      </c>
      <c r="N827" s="436">
        <f>J827</f>
        <v>158775.23000000001</v>
      </c>
      <c r="O827" s="434" t="s">
        <v>181</v>
      </c>
      <c r="P827" s="435"/>
      <c r="Q827" s="434" t="s">
        <v>181</v>
      </c>
      <c r="R827" s="435"/>
      <c r="S827" s="434" t="s">
        <v>181</v>
      </c>
      <c r="T827" s="435"/>
      <c r="U827" s="434" t="s">
        <v>181</v>
      </c>
      <c r="V827" s="435"/>
      <c r="W827" s="466" t="s">
        <v>181</v>
      </c>
      <c r="X827" s="467"/>
      <c r="Y827" s="466" t="s">
        <v>180</v>
      </c>
      <c r="Z827" s="465"/>
      <c r="AA827" s="791" t="s">
        <v>355</v>
      </c>
      <c r="AB827" s="791" t="s">
        <v>355</v>
      </c>
      <c r="AC827" s="791" t="s">
        <v>355</v>
      </c>
      <c r="AD827" s="791" t="s">
        <v>355</v>
      </c>
      <c r="AE827" s="791" t="s">
        <v>355</v>
      </c>
      <c r="AF827" s="791" t="s">
        <v>110</v>
      </c>
    </row>
    <row r="828" spans="1:32" s="404" customFormat="1" ht="15" customHeight="1" x14ac:dyDescent="0.2">
      <c r="B828" s="824"/>
      <c r="C828" s="825"/>
      <c r="D828" s="792"/>
      <c r="E828" s="829"/>
      <c r="F828" s="832"/>
      <c r="G828" s="835"/>
      <c r="H828" s="829"/>
      <c r="I828" s="416" t="s">
        <v>179</v>
      </c>
      <c r="J828" s="432" t="s">
        <v>321</v>
      </c>
      <c r="K828" s="416" t="s">
        <v>177</v>
      </c>
      <c r="L828" s="415"/>
      <c r="M828" s="416" t="s">
        <v>176</v>
      </c>
      <c r="N828" s="428">
        <f>N827</f>
        <v>158775.23000000001</v>
      </c>
      <c r="O828" s="416" t="s">
        <v>175</v>
      </c>
      <c r="P828" s="426"/>
      <c r="Q828" s="416" t="s">
        <v>175</v>
      </c>
      <c r="R828" s="426"/>
      <c r="S828" s="416" t="s">
        <v>175</v>
      </c>
      <c r="T828" s="426"/>
      <c r="U828" s="416" t="s">
        <v>175</v>
      </c>
      <c r="V828" s="426"/>
      <c r="W828" s="463" t="s">
        <v>175</v>
      </c>
      <c r="X828" s="462"/>
      <c r="Y828" s="463" t="s">
        <v>174</v>
      </c>
      <c r="Z828" s="464"/>
      <c r="AA828" s="792"/>
      <c r="AB828" s="792"/>
      <c r="AC828" s="792"/>
      <c r="AD828" s="792"/>
      <c r="AE828" s="792"/>
      <c r="AF828" s="792"/>
    </row>
    <row r="829" spans="1:32" s="404" customFormat="1" ht="39" customHeight="1" x14ac:dyDescent="0.2">
      <c r="B829" s="824"/>
      <c r="C829" s="825"/>
      <c r="D829" s="792"/>
      <c r="E829" s="829"/>
      <c r="F829" s="832"/>
      <c r="G829" s="835"/>
      <c r="H829" s="829"/>
      <c r="I829" s="416" t="s">
        <v>173</v>
      </c>
      <c r="J829" s="429"/>
      <c r="K829" s="416" t="s">
        <v>171</v>
      </c>
      <c r="L829" s="427"/>
      <c r="M829" s="416" t="s">
        <v>170</v>
      </c>
      <c r="N829" s="428"/>
      <c r="O829" s="416" t="s">
        <v>169</v>
      </c>
      <c r="P829" s="426"/>
      <c r="Q829" s="416" t="s">
        <v>169</v>
      </c>
      <c r="R829" s="426"/>
      <c r="S829" s="416" t="s">
        <v>169</v>
      </c>
      <c r="T829" s="426"/>
      <c r="U829" s="416" t="s">
        <v>169</v>
      </c>
      <c r="V829" s="426"/>
      <c r="W829" s="463" t="s">
        <v>169</v>
      </c>
      <c r="X829" s="462"/>
      <c r="Y829" s="781"/>
      <c r="Z829" s="782"/>
      <c r="AA829" s="792"/>
      <c r="AB829" s="792"/>
      <c r="AC829" s="792"/>
      <c r="AD829" s="792"/>
      <c r="AE829" s="792"/>
      <c r="AF829" s="792"/>
    </row>
    <row r="830" spans="1:32" s="404" customFormat="1" ht="15" customHeight="1" x14ac:dyDescent="0.2">
      <c r="B830" s="824"/>
      <c r="C830" s="825"/>
      <c r="D830" s="792"/>
      <c r="E830" s="829"/>
      <c r="F830" s="832"/>
      <c r="G830" s="835"/>
      <c r="H830" s="829"/>
      <c r="I830" s="416" t="s">
        <v>168</v>
      </c>
      <c r="J830" s="427"/>
      <c r="K830" s="416" t="s">
        <v>167</v>
      </c>
      <c r="L830" s="427"/>
      <c r="M830" s="816"/>
      <c r="N830" s="817"/>
      <c r="O830" s="416" t="s">
        <v>166</v>
      </c>
      <c r="P830" s="426">
        <f>IF(P828="",P829-P827,P829-P828)</f>
        <v>0</v>
      </c>
      <c r="Q830" s="416" t="s">
        <v>166</v>
      </c>
      <c r="R830" s="426">
        <f>IF(R828="",R829-R827,R829-R828)</f>
        <v>0</v>
      </c>
      <c r="S830" s="416" t="s">
        <v>166</v>
      </c>
      <c r="T830" s="426">
        <f>IF(T828="",T829-T827,T829-T828)</f>
        <v>0</v>
      </c>
      <c r="U830" s="416" t="s">
        <v>166</v>
      </c>
      <c r="V830" s="426">
        <f>IF(V828="",V829-V827,V829-V828)</f>
        <v>0</v>
      </c>
      <c r="W830" s="463" t="s">
        <v>166</v>
      </c>
      <c r="X830" s="462">
        <f>IF(X828="",X829-X827,X829-X828)</f>
        <v>0</v>
      </c>
      <c r="Y830" s="781"/>
      <c r="Z830" s="782"/>
      <c r="AA830" s="792"/>
      <c r="AB830" s="792"/>
      <c r="AC830" s="792"/>
      <c r="AD830" s="792"/>
      <c r="AE830" s="792"/>
      <c r="AF830" s="792"/>
    </row>
    <row r="831" spans="1:32" s="404" customFormat="1" ht="15" customHeight="1" x14ac:dyDescent="0.2">
      <c r="B831" s="824"/>
      <c r="C831" s="825"/>
      <c r="D831" s="792"/>
      <c r="E831" s="829"/>
      <c r="F831" s="832"/>
      <c r="G831" s="835"/>
      <c r="H831" s="829"/>
      <c r="I831" s="416" t="s">
        <v>165</v>
      </c>
      <c r="J831" s="415"/>
      <c r="K831" s="416" t="s">
        <v>164</v>
      </c>
      <c r="L831" s="415"/>
      <c r="M831" s="816"/>
      <c r="N831" s="817"/>
      <c r="O831" s="816"/>
      <c r="P831" s="817"/>
      <c r="Q831" s="816"/>
      <c r="R831" s="817"/>
      <c r="S831" s="816"/>
      <c r="T831" s="817"/>
      <c r="U831" s="816"/>
      <c r="V831" s="817"/>
      <c r="W831" s="781"/>
      <c r="X831" s="782"/>
      <c r="Y831" s="781"/>
      <c r="Z831" s="782"/>
      <c r="AA831" s="792"/>
      <c r="AB831" s="792"/>
      <c r="AC831" s="792"/>
      <c r="AD831" s="792"/>
      <c r="AE831" s="792"/>
      <c r="AF831" s="792"/>
    </row>
    <row r="832" spans="1:32" s="404" customFormat="1" ht="15" customHeight="1" x14ac:dyDescent="0.2">
      <c r="B832" s="826"/>
      <c r="C832" s="827"/>
      <c r="D832" s="793"/>
      <c r="E832" s="830"/>
      <c r="F832" s="833"/>
      <c r="G832" s="836"/>
      <c r="H832" s="830"/>
      <c r="I832" s="406" t="s">
        <v>158</v>
      </c>
      <c r="J832" s="451"/>
      <c r="K832" s="820"/>
      <c r="L832" s="821"/>
      <c r="M832" s="818"/>
      <c r="N832" s="819"/>
      <c r="O832" s="818"/>
      <c r="P832" s="819"/>
      <c r="Q832" s="818"/>
      <c r="R832" s="819"/>
      <c r="S832" s="818"/>
      <c r="T832" s="819"/>
      <c r="U832" s="818"/>
      <c r="V832" s="819"/>
      <c r="W832" s="783"/>
      <c r="X832" s="784"/>
      <c r="Y832" s="783"/>
      <c r="Z832" s="784"/>
      <c r="AA832" s="793"/>
      <c r="AB832" s="793"/>
      <c r="AC832" s="793"/>
      <c r="AD832" s="793"/>
      <c r="AE832" s="793"/>
      <c r="AF832" s="793"/>
    </row>
    <row r="833" spans="2:32" s="404" customFormat="1" ht="12.75" customHeight="1" x14ac:dyDescent="0.2">
      <c r="B833" s="822" t="s">
        <v>354</v>
      </c>
      <c r="C833" s="823"/>
      <c r="D833" s="791" t="s">
        <v>280</v>
      </c>
      <c r="E833" s="828" t="s">
        <v>325</v>
      </c>
      <c r="F833" s="831"/>
      <c r="G833" s="834" t="s">
        <v>218</v>
      </c>
      <c r="H833" s="828" t="s">
        <v>324</v>
      </c>
      <c r="I833" s="434" t="s">
        <v>184</v>
      </c>
      <c r="J833" s="438">
        <v>131608.37</v>
      </c>
      <c r="K833" s="434" t="s">
        <v>183</v>
      </c>
      <c r="L833" s="437"/>
      <c r="M833" s="434" t="s">
        <v>182</v>
      </c>
      <c r="N833" s="436">
        <f>J833</f>
        <v>131608.37</v>
      </c>
      <c r="O833" s="434" t="s">
        <v>181</v>
      </c>
      <c r="P833" s="435"/>
      <c r="Q833" s="434" t="s">
        <v>181</v>
      </c>
      <c r="R833" s="435"/>
      <c r="S833" s="434" t="s">
        <v>181</v>
      </c>
      <c r="T833" s="435"/>
      <c r="U833" s="434" t="s">
        <v>181</v>
      </c>
      <c r="V833" s="435"/>
      <c r="W833" s="466" t="s">
        <v>181</v>
      </c>
      <c r="X833" s="467"/>
      <c r="Y833" s="466" t="s">
        <v>180</v>
      </c>
      <c r="Z833" s="465"/>
      <c r="AA833" s="791" t="s">
        <v>353</v>
      </c>
      <c r="AB833" s="791" t="s">
        <v>353</v>
      </c>
      <c r="AC833" s="791" t="s">
        <v>353</v>
      </c>
      <c r="AD833" s="791" t="s">
        <v>353</v>
      </c>
      <c r="AE833" s="791" t="s">
        <v>353</v>
      </c>
      <c r="AF833" s="791" t="s">
        <v>4</v>
      </c>
    </row>
    <row r="834" spans="2:32" s="404" customFormat="1" ht="15" customHeight="1" x14ac:dyDescent="0.2">
      <c r="B834" s="824"/>
      <c r="C834" s="825"/>
      <c r="D834" s="792"/>
      <c r="E834" s="829"/>
      <c r="F834" s="832"/>
      <c r="G834" s="835"/>
      <c r="H834" s="829"/>
      <c r="I834" s="416" t="s">
        <v>179</v>
      </c>
      <c r="J834" s="432" t="s">
        <v>321</v>
      </c>
      <c r="K834" s="416" t="s">
        <v>177</v>
      </c>
      <c r="L834" s="415"/>
      <c r="M834" s="416" t="s">
        <v>176</v>
      </c>
      <c r="N834" s="428">
        <f>N833</f>
        <v>131608.37</v>
      </c>
      <c r="O834" s="416" t="s">
        <v>175</v>
      </c>
      <c r="P834" s="426"/>
      <c r="Q834" s="416" t="s">
        <v>175</v>
      </c>
      <c r="R834" s="426"/>
      <c r="S834" s="416" t="s">
        <v>175</v>
      </c>
      <c r="T834" s="426"/>
      <c r="U834" s="416" t="s">
        <v>175</v>
      </c>
      <c r="V834" s="426"/>
      <c r="W834" s="463" t="s">
        <v>175</v>
      </c>
      <c r="X834" s="462"/>
      <c r="Y834" s="463" t="s">
        <v>174</v>
      </c>
      <c r="Z834" s="464"/>
      <c r="AA834" s="792"/>
      <c r="AB834" s="792"/>
      <c r="AC834" s="792"/>
      <c r="AD834" s="792"/>
      <c r="AE834" s="792"/>
      <c r="AF834" s="792"/>
    </row>
    <row r="835" spans="2:32" s="404" customFormat="1" ht="39" customHeight="1" x14ac:dyDescent="0.2">
      <c r="B835" s="824"/>
      <c r="C835" s="825"/>
      <c r="D835" s="792"/>
      <c r="E835" s="829"/>
      <c r="F835" s="832"/>
      <c r="G835" s="835"/>
      <c r="H835" s="829"/>
      <c r="I835" s="416" t="s">
        <v>173</v>
      </c>
      <c r="J835" s="429"/>
      <c r="K835" s="416" t="s">
        <v>171</v>
      </c>
      <c r="L835" s="427"/>
      <c r="M835" s="416" t="s">
        <v>170</v>
      </c>
      <c r="N835" s="428"/>
      <c r="O835" s="416" t="s">
        <v>169</v>
      </c>
      <c r="P835" s="426"/>
      <c r="Q835" s="416" t="s">
        <v>169</v>
      </c>
      <c r="R835" s="426"/>
      <c r="S835" s="416" t="s">
        <v>169</v>
      </c>
      <c r="T835" s="426"/>
      <c r="U835" s="416" t="s">
        <v>169</v>
      </c>
      <c r="V835" s="426"/>
      <c r="W835" s="463" t="s">
        <v>169</v>
      </c>
      <c r="X835" s="462"/>
      <c r="Y835" s="781"/>
      <c r="Z835" s="782"/>
      <c r="AA835" s="792"/>
      <c r="AB835" s="792"/>
      <c r="AC835" s="792"/>
      <c r="AD835" s="792"/>
      <c r="AE835" s="792"/>
      <c r="AF835" s="792"/>
    </row>
    <row r="836" spans="2:32" s="404" customFormat="1" ht="15" customHeight="1" x14ac:dyDescent="0.2">
      <c r="B836" s="824"/>
      <c r="C836" s="825"/>
      <c r="D836" s="792"/>
      <c r="E836" s="829"/>
      <c r="F836" s="832"/>
      <c r="G836" s="835"/>
      <c r="H836" s="829"/>
      <c r="I836" s="416" t="s">
        <v>168</v>
      </c>
      <c r="J836" s="427"/>
      <c r="K836" s="416" t="s">
        <v>167</v>
      </c>
      <c r="L836" s="427"/>
      <c r="M836" s="816"/>
      <c r="N836" s="817"/>
      <c r="O836" s="416" t="s">
        <v>166</v>
      </c>
      <c r="P836" s="426">
        <f>IF(P834="",P835-P833,P835-P834)</f>
        <v>0</v>
      </c>
      <c r="Q836" s="416" t="s">
        <v>166</v>
      </c>
      <c r="R836" s="426">
        <f>IF(R834="",R835-R833,R835-R834)</f>
        <v>0</v>
      </c>
      <c r="S836" s="416" t="s">
        <v>166</v>
      </c>
      <c r="T836" s="426">
        <f>IF(T834="",T835-T833,T835-T834)</f>
        <v>0</v>
      </c>
      <c r="U836" s="416" t="s">
        <v>166</v>
      </c>
      <c r="V836" s="426">
        <f>IF(V834="",V835-V833,V835-V834)</f>
        <v>0</v>
      </c>
      <c r="W836" s="463" t="s">
        <v>166</v>
      </c>
      <c r="X836" s="462">
        <f>IF(X834="",X835-X833,X835-X834)</f>
        <v>0</v>
      </c>
      <c r="Y836" s="781"/>
      <c r="Z836" s="782"/>
      <c r="AA836" s="792"/>
      <c r="AB836" s="792"/>
      <c r="AC836" s="792"/>
      <c r="AD836" s="792"/>
      <c r="AE836" s="792"/>
      <c r="AF836" s="792"/>
    </row>
    <row r="837" spans="2:32" s="404" customFormat="1" ht="15" customHeight="1" x14ac:dyDescent="0.2">
      <c r="B837" s="824"/>
      <c r="C837" s="825"/>
      <c r="D837" s="792"/>
      <c r="E837" s="829"/>
      <c r="F837" s="832"/>
      <c r="G837" s="835"/>
      <c r="H837" s="829"/>
      <c r="I837" s="416" t="s">
        <v>165</v>
      </c>
      <c r="J837" s="415"/>
      <c r="K837" s="416" t="s">
        <v>164</v>
      </c>
      <c r="L837" s="415"/>
      <c r="M837" s="816"/>
      <c r="N837" s="817"/>
      <c r="O837" s="816"/>
      <c r="P837" s="817"/>
      <c r="Q837" s="816"/>
      <c r="R837" s="817"/>
      <c r="S837" s="816"/>
      <c r="T837" s="817"/>
      <c r="U837" s="816"/>
      <c r="V837" s="817"/>
      <c r="W837" s="781"/>
      <c r="X837" s="782"/>
      <c r="Y837" s="781"/>
      <c r="Z837" s="782"/>
      <c r="AA837" s="792"/>
      <c r="AB837" s="792"/>
      <c r="AC837" s="792"/>
      <c r="AD837" s="792"/>
      <c r="AE837" s="792"/>
      <c r="AF837" s="792"/>
    </row>
    <row r="838" spans="2:32" s="404" customFormat="1" ht="15" customHeight="1" x14ac:dyDescent="0.2">
      <c r="B838" s="826"/>
      <c r="C838" s="827"/>
      <c r="D838" s="793"/>
      <c r="E838" s="830"/>
      <c r="F838" s="833"/>
      <c r="G838" s="836"/>
      <c r="H838" s="830"/>
      <c r="I838" s="406" t="s">
        <v>158</v>
      </c>
      <c r="J838" s="451"/>
      <c r="K838" s="820"/>
      <c r="L838" s="821"/>
      <c r="M838" s="818"/>
      <c r="N838" s="819"/>
      <c r="O838" s="818"/>
      <c r="P838" s="819"/>
      <c r="Q838" s="818"/>
      <c r="R838" s="819"/>
      <c r="S838" s="818"/>
      <c r="T838" s="819"/>
      <c r="U838" s="818"/>
      <c r="V838" s="819"/>
      <c r="W838" s="783"/>
      <c r="X838" s="784"/>
      <c r="Y838" s="783"/>
      <c r="Z838" s="784"/>
      <c r="AA838" s="793"/>
      <c r="AB838" s="793"/>
      <c r="AC838" s="793"/>
      <c r="AD838" s="793"/>
      <c r="AE838" s="793"/>
      <c r="AF838" s="793"/>
    </row>
    <row r="839" spans="2:32" s="404" customFormat="1" ht="12.75" customHeight="1" x14ac:dyDescent="0.2">
      <c r="B839" s="822" t="s">
        <v>351</v>
      </c>
      <c r="C839" s="823"/>
      <c r="D839" s="791" t="s">
        <v>280</v>
      </c>
      <c r="E839" s="828" t="s">
        <v>325</v>
      </c>
      <c r="F839" s="831"/>
      <c r="G839" s="834" t="s">
        <v>218</v>
      </c>
      <c r="H839" s="828" t="s">
        <v>324</v>
      </c>
      <c r="I839" s="434" t="s">
        <v>184</v>
      </c>
      <c r="J839" s="438">
        <v>91159.92</v>
      </c>
      <c r="K839" s="434" t="s">
        <v>183</v>
      </c>
      <c r="L839" s="437"/>
      <c r="M839" s="434" t="s">
        <v>182</v>
      </c>
      <c r="N839" s="436">
        <f>J839</f>
        <v>91159.92</v>
      </c>
      <c r="O839" s="434" t="s">
        <v>181</v>
      </c>
      <c r="P839" s="435"/>
      <c r="Q839" s="434" t="s">
        <v>181</v>
      </c>
      <c r="R839" s="435"/>
      <c r="S839" s="434" t="s">
        <v>181</v>
      </c>
      <c r="T839" s="435"/>
      <c r="U839" s="434" t="s">
        <v>181</v>
      </c>
      <c r="V839" s="435"/>
      <c r="W839" s="466" t="s">
        <v>181</v>
      </c>
      <c r="X839" s="467"/>
      <c r="Y839" s="466" t="s">
        <v>180</v>
      </c>
      <c r="Z839" s="465"/>
      <c r="AA839" s="791" t="s">
        <v>350</v>
      </c>
      <c r="AB839" s="791" t="s">
        <v>350</v>
      </c>
      <c r="AC839" s="791" t="s">
        <v>350</v>
      </c>
      <c r="AD839" s="791" t="s">
        <v>350</v>
      </c>
      <c r="AE839" s="791" t="s">
        <v>350</v>
      </c>
      <c r="AF839" s="791" t="s">
        <v>110</v>
      </c>
    </row>
    <row r="840" spans="2:32" s="404" customFormat="1" ht="15" customHeight="1" x14ac:dyDescent="0.2">
      <c r="B840" s="824"/>
      <c r="C840" s="825"/>
      <c r="D840" s="792"/>
      <c r="E840" s="829"/>
      <c r="F840" s="832"/>
      <c r="G840" s="835"/>
      <c r="H840" s="829"/>
      <c r="I840" s="416" t="s">
        <v>179</v>
      </c>
      <c r="J840" s="432" t="s">
        <v>321</v>
      </c>
      <c r="K840" s="416" t="s">
        <v>177</v>
      </c>
      <c r="L840" s="415"/>
      <c r="M840" s="416" t="s">
        <v>176</v>
      </c>
      <c r="N840" s="428">
        <f>N839</f>
        <v>91159.92</v>
      </c>
      <c r="O840" s="416" t="s">
        <v>175</v>
      </c>
      <c r="P840" s="426"/>
      <c r="Q840" s="416" t="s">
        <v>175</v>
      </c>
      <c r="R840" s="426"/>
      <c r="S840" s="416" t="s">
        <v>175</v>
      </c>
      <c r="T840" s="426"/>
      <c r="U840" s="416" t="s">
        <v>175</v>
      </c>
      <c r="V840" s="426"/>
      <c r="W840" s="463" t="s">
        <v>175</v>
      </c>
      <c r="X840" s="462"/>
      <c r="Y840" s="463" t="s">
        <v>174</v>
      </c>
      <c r="Z840" s="464"/>
      <c r="AA840" s="792"/>
      <c r="AB840" s="792"/>
      <c r="AC840" s="792"/>
      <c r="AD840" s="792"/>
      <c r="AE840" s="792"/>
      <c r="AF840" s="792"/>
    </row>
    <row r="841" spans="2:32" s="404" customFormat="1" ht="39" customHeight="1" x14ac:dyDescent="0.2">
      <c r="B841" s="824"/>
      <c r="C841" s="825"/>
      <c r="D841" s="792"/>
      <c r="E841" s="829"/>
      <c r="F841" s="832"/>
      <c r="G841" s="835"/>
      <c r="H841" s="829"/>
      <c r="I841" s="416" t="s">
        <v>173</v>
      </c>
      <c r="J841" s="429"/>
      <c r="K841" s="416" t="s">
        <v>171</v>
      </c>
      <c r="L841" s="427"/>
      <c r="M841" s="416" t="s">
        <v>170</v>
      </c>
      <c r="N841" s="428"/>
      <c r="O841" s="416" t="s">
        <v>169</v>
      </c>
      <c r="P841" s="426"/>
      <c r="Q841" s="416" t="s">
        <v>169</v>
      </c>
      <c r="R841" s="426"/>
      <c r="S841" s="416" t="s">
        <v>169</v>
      </c>
      <c r="T841" s="426"/>
      <c r="U841" s="416" t="s">
        <v>169</v>
      </c>
      <c r="V841" s="426"/>
      <c r="W841" s="463" t="s">
        <v>169</v>
      </c>
      <c r="X841" s="462"/>
      <c r="Y841" s="781"/>
      <c r="Z841" s="782"/>
      <c r="AA841" s="792"/>
      <c r="AB841" s="792"/>
      <c r="AC841" s="792"/>
      <c r="AD841" s="792"/>
      <c r="AE841" s="792"/>
      <c r="AF841" s="792"/>
    </row>
    <row r="842" spans="2:32" s="404" customFormat="1" ht="15" customHeight="1" x14ac:dyDescent="0.2">
      <c r="B842" s="824"/>
      <c r="C842" s="825"/>
      <c r="D842" s="792"/>
      <c r="E842" s="829"/>
      <c r="F842" s="832"/>
      <c r="G842" s="835"/>
      <c r="H842" s="829"/>
      <c r="I842" s="416" t="s">
        <v>168</v>
      </c>
      <c r="J842" s="427"/>
      <c r="K842" s="416" t="s">
        <v>167</v>
      </c>
      <c r="L842" s="427"/>
      <c r="M842" s="816"/>
      <c r="N842" s="817"/>
      <c r="O842" s="416" t="s">
        <v>166</v>
      </c>
      <c r="P842" s="426">
        <f>IF(P840="",P841-P839,P841-P840)</f>
        <v>0</v>
      </c>
      <c r="Q842" s="416" t="s">
        <v>166</v>
      </c>
      <c r="R842" s="426">
        <f>IF(R840="",R841-R839,R841-R840)</f>
        <v>0</v>
      </c>
      <c r="S842" s="416" t="s">
        <v>166</v>
      </c>
      <c r="T842" s="426">
        <f>IF(T840="",T841-T839,T841-T840)</f>
        <v>0</v>
      </c>
      <c r="U842" s="416" t="s">
        <v>166</v>
      </c>
      <c r="V842" s="426">
        <f>IF(V840="",V841-V839,V841-V840)</f>
        <v>0</v>
      </c>
      <c r="W842" s="463" t="s">
        <v>166</v>
      </c>
      <c r="X842" s="462">
        <f>IF(X840="",X841-X839,X841-X840)</f>
        <v>0</v>
      </c>
      <c r="Y842" s="781"/>
      <c r="Z842" s="782"/>
      <c r="AA842" s="792"/>
      <c r="AB842" s="792"/>
      <c r="AC842" s="792"/>
      <c r="AD842" s="792"/>
      <c r="AE842" s="792"/>
      <c r="AF842" s="792"/>
    </row>
    <row r="843" spans="2:32" s="404" customFormat="1" ht="15" customHeight="1" x14ac:dyDescent="0.2">
      <c r="B843" s="824"/>
      <c r="C843" s="825"/>
      <c r="D843" s="792"/>
      <c r="E843" s="829"/>
      <c r="F843" s="832"/>
      <c r="G843" s="835"/>
      <c r="H843" s="829"/>
      <c r="I843" s="416" t="s">
        <v>165</v>
      </c>
      <c r="J843" s="415"/>
      <c r="K843" s="416" t="s">
        <v>164</v>
      </c>
      <c r="L843" s="415"/>
      <c r="M843" s="816"/>
      <c r="N843" s="817"/>
      <c r="O843" s="816"/>
      <c r="P843" s="817"/>
      <c r="Q843" s="816"/>
      <c r="R843" s="817"/>
      <c r="S843" s="816"/>
      <c r="T843" s="817"/>
      <c r="U843" s="816"/>
      <c r="V843" s="817"/>
      <c r="W843" s="781"/>
      <c r="X843" s="782"/>
      <c r="Y843" s="781"/>
      <c r="Z843" s="782"/>
      <c r="AA843" s="792"/>
      <c r="AB843" s="792"/>
      <c r="AC843" s="792"/>
      <c r="AD843" s="792"/>
      <c r="AE843" s="792"/>
      <c r="AF843" s="792"/>
    </row>
    <row r="844" spans="2:32" s="404" customFormat="1" ht="15" customHeight="1" x14ac:dyDescent="0.2">
      <c r="B844" s="826"/>
      <c r="C844" s="827"/>
      <c r="D844" s="793"/>
      <c r="E844" s="830"/>
      <c r="F844" s="833"/>
      <c r="G844" s="836"/>
      <c r="H844" s="830"/>
      <c r="I844" s="406" t="s">
        <v>158</v>
      </c>
      <c r="J844" s="451"/>
      <c r="K844" s="820"/>
      <c r="L844" s="821"/>
      <c r="M844" s="818"/>
      <c r="N844" s="819"/>
      <c r="O844" s="818"/>
      <c r="P844" s="819"/>
      <c r="Q844" s="818"/>
      <c r="R844" s="819"/>
      <c r="S844" s="818"/>
      <c r="T844" s="819"/>
      <c r="U844" s="818"/>
      <c r="V844" s="819"/>
      <c r="W844" s="783"/>
      <c r="X844" s="784"/>
      <c r="Y844" s="783"/>
      <c r="Z844" s="784"/>
      <c r="AA844" s="793"/>
      <c r="AB844" s="793"/>
      <c r="AC844" s="793"/>
      <c r="AD844" s="793"/>
      <c r="AE844" s="793"/>
      <c r="AF844" s="793"/>
    </row>
    <row r="845" spans="2:32" s="404" customFormat="1" ht="12.75" customHeight="1" x14ac:dyDescent="0.2">
      <c r="B845" s="822" t="s">
        <v>1965</v>
      </c>
      <c r="C845" s="823"/>
      <c r="D845" s="791" t="s">
        <v>207</v>
      </c>
      <c r="E845" s="828" t="s">
        <v>270</v>
      </c>
      <c r="F845" s="831"/>
      <c r="G845" s="834" t="s">
        <v>218</v>
      </c>
      <c r="H845" s="828"/>
      <c r="I845" s="434" t="s">
        <v>184</v>
      </c>
      <c r="J845" s="438">
        <v>1302000</v>
      </c>
      <c r="K845" s="434" t="s">
        <v>183</v>
      </c>
      <c r="L845" s="437"/>
      <c r="M845" s="434" t="s">
        <v>182</v>
      </c>
      <c r="N845" s="436">
        <f>J845</f>
        <v>1302000</v>
      </c>
      <c r="O845" s="434" t="s">
        <v>181</v>
      </c>
      <c r="P845" s="435"/>
      <c r="Q845" s="434" t="s">
        <v>181</v>
      </c>
      <c r="R845" s="435"/>
      <c r="S845" s="434" t="s">
        <v>181</v>
      </c>
      <c r="T845" s="435"/>
      <c r="U845" s="434" t="s">
        <v>181</v>
      </c>
      <c r="V845" s="435"/>
      <c r="W845" s="466" t="s">
        <v>181</v>
      </c>
      <c r="X845" s="467"/>
      <c r="Y845" s="466" t="s">
        <v>180</v>
      </c>
      <c r="Z845" s="465"/>
      <c r="AA845" s="791" t="s">
        <v>303</v>
      </c>
      <c r="AB845" s="791" t="s">
        <v>303</v>
      </c>
      <c r="AC845" s="791" t="s">
        <v>303</v>
      </c>
      <c r="AD845" s="791" t="s">
        <v>303</v>
      </c>
      <c r="AE845" s="791" t="s">
        <v>303</v>
      </c>
      <c r="AF845" s="791" t="s">
        <v>303</v>
      </c>
    </row>
    <row r="846" spans="2:32" s="404" customFormat="1" ht="15" customHeight="1" x14ac:dyDescent="0.2">
      <c r="B846" s="824"/>
      <c r="C846" s="825"/>
      <c r="D846" s="792"/>
      <c r="E846" s="829"/>
      <c r="F846" s="832"/>
      <c r="G846" s="835"/>
      <c r="H846" s="829"/>
      <c r="I846" s="416" t="s">
        <v>179</v>
      </c>
      <c r="J846" s="432"/>
      <c r="K846" s="416" t="s">
        <v>177</v>
      </c>
      <c r="L846" s="415"/>
      <c r="M846" s="416" t="s">
        <v>176</v>
      </c>
      <c r="N846" s="428">
        <f>N845</f>
        <v>1302000</v>
      </c>
      <c r="O846" s="416" t="s">
        <v>175</v>
      </c>
      <c r="P846" s="426"/>
      <c r="Q846" s="416" t="s">
        <v>175</v>
      </c>
      <c r="R846" s="426"/>
      <c r="S846" s="416" t="s">
        <v>175</v>
      </c>
      <c r="T846" s="426"/>
      <c r="U846" s="416" t="s">
        <v>175</v>
      </c>
      <c r="V846" s="426"/>
      <c r="W846" s="463" t="s">
        <v>175</v>
      </c>
      <c r="X846" s="462"/>
      <c r="Y846" s="463" t="s">
        <v>174</v>
      </c>
      <c r="Z846" s="464"/>
      <c r="AA846" s="792"/>
      <c r="AB846" s="792"/>
      <c r="AC846" s="792"/>
      <c r="AD846" s="792"/>
      <c r="AE846" s="792"/>
      <c r="AF846" s="792"/>
    </row>
    <row r="847" spans="2:32" s="404" customFormat="1" ht="39" customHeight="1" x14ac:dyDescent="0.2">
      <c r="B847" s="824"/>
      <c r="C847" s="825"/>
      <c r="D847" s="792"/>
      <c r="E847" s="829"/>
      <c r="F847" s="832"/>
      <c r="G847" s="835"/>
      <c r="H847" s="829"/>
      <c r="I847" s="416" t="s">
        <v>173</v>
      </c>
      <c r="J847" s="429"/>
      <c r="K847" s="416" t="s">
        <v>171</v>
      </c>
      <c r="L847" s="427"/>
      <c r="M847" s="416" t="s">
        <v>170</v>
      </c>
      <c r="N847" s="428"/>
      <c r="O847" s="416" t="s">
        <v>169</v>
      </c>
      <c r="P847" s="426"/>
      <c r="Q847" s="416" t="s">
        <v>169</v>
      </c>
      <c r="R847" s="426"/>
      <c r="S847" s="416" t="s">
        <v>169</v>
      </c>
      <c r="T847" s="426"/>
      <c r="U847" s="416" t="s">
        <v>169</v>
      </c>
      <c r="V847" s="426"/>
      <c r="W847" s="463" t="s">
        <v>169</v>
      </c>
      <c r="X847" s="462"/>
      <c r="Y847" s="781"/>
      <c r="Z847" s="782"/>
      <c r="AA847" s="792"/>
      <c r="AB847" s="792"/>
      <c r="AC847" s="792"/>
      <c r="AD847" s="792"/>
      <c r="AE847" s="792"/>
      <c r="AF847" s="792"/>
    </row>
    <row r="848" spans="2:32" s="404" customFormat="1" ht="15" customHeight="1" x14ac:dyDescent="0.2">
      <c r="B848" s="824"/>
      <c r="C848" s="825"/>
      <c r="D848" s="792"/>
      <c r="E848" s="829"/>
      <c r="F848" s="832"/>
      <c r="G848" s="835"/>
      <c r="H848" s="829"/>
      <c r="I848" s="416" t="s">
        <v>168</v>
      </c>
      <c r="J848" s="427"/>
      <c r="K848" s="416" t="s">
        <v>167</v>
      </c>
      <c r="L848" s="427"/>
      <c r="M848" s="816"/>
      <c r="N848" s="817"/>
      <c r="O848" s="416" t="s">
        <v>166</v>
      </c>
      <c r="P848" s="426">
        <f>IF(P846="",P847-P845,P847-P846)</f>
        <v>0</v>
      </c>
      <c r="Q848" s="416" t="s">
        <v>166</v>
      </c>
      <c r="R848" s="426">
        <f>IF(R846="",R847-R845,R847-R846)</f>
        <v>0</v>
      </c>
      <c r="S848" s="416" t="s">
        <v>166</v>
      </c>
      <c r="T848" s="426">
        <f>IF(T846="",T847-T845,T847-T846)</f>
        <v>0</v>
      </c>
      <c r="U848" s="416" t="s">
        <v>166</v>
      </c>
      <c r="V848" s="426">
        <f>IF(V846="",V847-V845,V847-V846)</f>
        <v>0</v>
      </c>
      <c r="W848" s="463" t="s">
        <v>166</v>
      </c>
      <c r="X848" s="462">
        <f>IF(X846="",X847-X845,X847-X846)</f>
        <v>0</v>
      </c>
      <c r="Y848" s="781"/>
      <c r="Z848" s="782"/>
      <c r="AA848" s="792"/>
      <c r="AB848" s="792"/>
      <c r="AC848" s="792"/>
      <c r="AD848" s="792"/>
      <c r="AE848" s="792"/>
      <c r="AF848" s="792"/>
    </row>
    <row r="849" spans="2:32" s="404" customFormat="1" ht="15" customHeight="1" x14ac:dyDescent="0.2">
      <c r="B849" s="824"/>
      <c r="C849" s="825"/>
      <c r="D849" s="792"/>
      <c r="E849" s="829"/>
      <c r="F849" s="832"/>
      <c r="G849" s="835"/>
      <c r="H849" s="829"/>
      <c r="I849" s="416" t="s">
        <v>165</v>
      </c>
      <c r="J849" s="415"/>
      <c r="K849" s="416" t="s">
        <v>164</v>
      </c>
      <c r="L849" s="415"/>
      <c r="M849" s="816"/>
      <c r="N849" s="817"/>
      <c r="O849" s="816"/>
      <c r="P849" s="817"/>
      <c r="Q849" s="816"/>
      <c r="R849" s="817"/>
      <c r="S849" s="816"/>
      <c r="T849" s="817"/>
      <c r="U849" s="816"/>
      <c r="V849" s="817"/>
      <c r="W849" s="781"/>
      <c r="X849" s="782"/>
      <c r="Y849" s="781"/>
      <c r="Z849" s="782"/>
      <c r="AA849" s="792"/>
      <c r="AB849" s="792"/>
      <c r="AC849" s="792"/>
      <c r="AD849" s="792"/>
      <c r="AE849" s="792"/>
      <c r="AF849" s="792"/>
    </row>
    <row r="850" spans="2:32" s="404" customFormat="1" ht="15" customHeight="1" x14ac:dyDescent="0.2">
      <c r="B850" s="826"/>
      <c r="C850" s="827"/>
      <c r="D850" s="793"/>
      <c r="E850" s="830"/>
      <c r="F850" s="833"/>
      <c r="G850" s="836"/>
      <c r="H850" s="830"/>
      <c r="I850" s="406" t="s">
        <v>158</v>
      </c>
      <c r="J850" s="451"/>
      <c r="K850" s="820"/>
      <c r="L850" s="821"/>
      <c r="M850" s="818"/>
      <c r="N850" s="819"/>
      <c r="O850" s="818"/>
      <c r="P850" s="819"/>
      <c r="Q850" s="818"/>
      <c r="R850" s="819"/>
      <c r="S850" s="818"/>
      <c r="T850" s="819"/>
      <c r="U850" s="818"/>
      <c r="V850" s="819"/>
      <c r="W850" s="783"/>
      <c r="X850" s="784"/>
      <c r="Y850" s="783"/>
      <c r="Z850" s="784"/>
      <c r="AA850" s="793"/>
      <c r="AB850" s="793"/>
      <c r="AC850" s="793"/>
      <c r="AD850" s="793"/>
      <c r="AE850" s="793"/>
      <c r="AF850" s="793"/>
    </row>
    <row r="851" spans="2:32" s="404" customFormat="1" ht="12.75" customHeight="1" x14ac:dyDescent="0.2">
      <c r="B851" s="822" t="s">
        <v>1966</v>
      </c>
      <c r="C851" s="823"/>
      <c r="D851" s="791" t="s">
        <v>207</v>
      </c>
      <c r="E851" s="828" t="s">
        <v>270</v>
      </c>
      <c r="F851" s="831"/>
      <c r="G851" s="834" t="s">
        <v>218</v>
      </c>
      <c r="H851" s="828"/>
      <c r="I851" s="434" t="s">
        <v>184</v>
      </c>
      <c r="J851" s="438">
        <v>1323000</v>
      </c>
      <c r="K851" s="434" t="s">
        <v>183</v>
      </c>
      <c r="L851" s="711">
        <v>44230</v>
      </c>
      <c r="M851" s="434" t="s">
        <v>182</v>
      </c>
      <c r="N851" s="436">
        <f>J851</f>
        <v>1323000</v>
      </c>
      <c r="O851" s="434" t="s">
        <v>181</v>
      </c>
      <c r="P851" s="435"/>
      <c r="Q851" s="434" t="s">
        <v>181</v>
      </c>
      <c r="R851" s="435"/>
      <c r="S851" s="434" t="s">
        <v>181</v>
      </c>
      <c r="T851" s="435"/>
      <c r="U851" s="434" t="s">
        <v>181</v>
      </c>
      <c r="V851" s="435"/>
      <c r="W851" s="605" t="s">
        <v>181</v>
      </c>
      <c r="X851" s="609">
        <v>1</v>
      </c>
      <c r="Y851" s="605" t="s">
        <v>180</v>
      </c>
      <c r="Z851" s="610">
        <v>2</v>
      </c>
      <c r="AA851" s="791" t="s">
        <v>266</v>
      </c>
      <c r="AB851" s="791" t="s">
        <v>266</v>
      </c>
      <c r="AC851" s="791" t="s">
        <v>266</v>
      </c>
      <c r="AD851" s="791" t="s">
        <v>266</v>
      </c>
      <c r="AE851" s="791" t="s">
        <v>266</v>
      </c>
      <c r="AF851" s="791" t="s">
        <v>2166</v>
      </c>
    </row>
    <row r="852" spans="2:32" s="404" customFormat="1" ht="15" customHeight="1" x14ac:dyDescent="0.2">
      <c r="B852" s="824"/>
      <c r="C852" s="825"/>
      <c r="D852" s="792"/>
      <c r="E852" s="829"/>
      <c r="F852" s="832"/>
      <c r="G852" s="835"/>
      <c r="H852" s="829"/>
      <c r="I852" s="416" t="s">
        <v>179</v>
      </c>
      <c r="J852" s="616" t="s">
        <v>204</v>
      </c>
      <c r="K852" s="416" t="s">
        <v>177</v>
      </c>
      <c r="L852" s="415"/>
      <c r="M852" s="416" t="s">
        <v>176</v>
      </c>
      <c r="N852" s="428">
        <f>N851</f>
        <v>1323000</v>
      </c>
      <c r="O852" s="416" t="s">
        <v>175</v>
      </c>
      <c r="P852" s="426"/>
      <c r="Q852" s="416" t="s">
        <v>175</v>
      </c>
      <c r="R852" s="426"/>
      <c r="S852" s="416" t="s">
        <v>175</v>
      </c>
      <c r="T852" s="426"/>
      <c r="U852" s="416" t="s">
        <v>175</v>
      </c>
      <c r="V852" s="426"/>
      <c r="W852" s="615" t="s">
        <v>175</v>
      </c>
      <c r="X852" s="619"/>
      <c r="Y852" s="615" t="s">
        <v>174</v>
      </c>
      <c r="Z852" s="620">
        <f>2*22</f>
        <v>44</v>
      </c>
      <c r="AA852" s="792"/>
      <c r="AB852" s="792"/>
      <c r="AC852" s="792"/>
      <c r="AD852" s="792"/>
      <c r="AE852" s="792"/>
      <c r="AF852" s="792"/>
    </row>
    <row r="853" spans="2:32" s="404" customFormat="1" ht="39" customHeight="1" x14ac:dyDescent="0.2">
      <c r="B853" s="824"/>
      <c r="C853" s="825"/>
      <c r="D853" s="792"/>
      <c r="E853" s="829"/>
      <c r="F853" s="832"/>
      <c r="G853" s="835"/>
      <c r="H853" s="829"/>
      <c r="I853" s="416" t="s">
        <v>173</v>
      </c>
      <c r="J853" s="621" t="s">
        <v>192</v>
      </c>
      <c r="K853" s="416" t="s">
        <v>171</v>
      </c>
      <c r="L853" s="427"/>
      <c r="M853" s="416" t="s">
        <v>170</v>
      </c>
      <c r="N853" s="428"/>
      <c r="O853" s="416" t="s">
        <v>169</v>
      </c>
      <c r="P853" s="426"/>
      <c r="Q853" s="416" t="s">
        <v>169</v>
      </c>
      <c r="R853" s="426"/>
      <c r="S853" s="416" t="s">
        <v>169</v>
      </c>
      <c r="T853" s="426"/>
      <c r="U853" s="416" t="s">
        <v>169</v>
      </c>
      <c r="V853" s="426"/>
      <c r="W853" s="615" t="s">
        <v>169</v>
      </c>
      <c r="X853" s="619">
        <v>0.68830000000000002</v>
      </c>
      <c r="Y853" s="781"/>
      <c r="Z853" s="782"/>
      <c r="AA853" s="792"/>
      <c r="AB853" s="792"/>
      <c r="AC853" s="792"/>
      <c r="AD853" s="792"/>
      <c r="AE853" s="792"/>
      <c r="AF853" s="792"/>
    </row>
    <row r="854" spans="2:32" s="404" customFormat="1" ht="15" customHeight="1" x14ac:dyDescent="0.2">
      <c r="B854" s="824"/>
      <c r="C854" s="825"/>
      <c r="D854" s="792"/>
      <c r="E854" s="829"/>
      <c r="F854" s="832"/>
      <c r="G854" s="835"/>
      <c r="H854" s="829"/>
      <c r="I854" s="416" t="s">
        <v>168</v>
      </c>
      <c r="J854" s="622">
        <v>90</v>
      </c>
      <c r="K854" s="416" t="s">
        <v>167</v>
      </c>
      <c r="L854" s="427"/>
      <c r="M854" s="816"/>
      <c r="N854" s="817"/>
      <c r="O854" s="416" t="s">
        <v>166</v>
      </c>
      <c r="P854" s="426">
        <f>IF(P852="",P853-P851,P853-P852)</f>
        <v>0</v>
      </c>
      <c r="Q854" s="416" t="s">
        <v>166</v>
      </c>
      <c r="R854" s="426">
        <f>IF(R852="",R853-R851,R853-R852)</f>
        <v>0</v>
      </c>
      <c r="S854" s="416" t="s">
        <v>166</v>
      </c>
      <c r="T854" s="426">
        <f>IF(T852="",T853-T851,T853-T852)</f>
        <v>0</v>
      </c>
      <c r="U854" s="416" t="s">
        <v>166</v>
      </c>
      <c r="V854" s="426">
        <f>IF(V852="",V853-V851,V853-V852)</f>
        <v>0</v>
      </c>
      <c r="W854" s="615" t="s">
        <v>166</v>
      </c>
      <c r="X854" s="619">
        <f>IF(X852="",X853-X851,X853-X852)</f>
        <v>-0.31169999999999998</v>
      </c>
      <c r="Y854" s="781"/>
      <c r="Z854" s="782"/>
      <c r="AA854" s="792"/>
      <c r="AB854" s="792"/>
      <c r="AC854" s="792"/>
      <c r="AD854" s="792"/>
      <c r="AE854" s="792"/>
      <c r="AF854" s="792"/>
    </row>
    <row r="855" spans="2:32" s="404" customFormat="1" ht="15" customHeight="1" x14ac:dyDescent="0.2">
      <c r="B855" s="824"/>
      <c r="C855" s="825"/>
      <c r="D855" s="792"/>
      <c r="E855" s="829"/>
      <c r="F855" s="832"/>
      <c r="G855" s="835"/>
      <c r="H855" s="829"/>
      <c r="I855" s="416" t="s">
        <v>165</v>
      </c>
      <c r="J855" s="617">
        <v>43832</v>
      </c>
      <c r="K855" s="416" t="s">
        <v>164</v>
      </c>
      <c r="L855" s="415"/>
      <c r="M855" s="816"/>
      <c r="N855" s="817"/>
      <c r="O855" s="816"/>
      <c r="P855" s="817"/>
      <c r="Q855" s="816"/>
      <c r="R855" s="817"/>
      <c r="S855" s="816"/>
      <c r="T855" s="817"/>
      <c r="U855" s="816"/>
      <c r="V855" s="817"/>
      <c r="W855" s="785"/>
      <c r="X855" s="786"/>
      <c r="Y855" s="781"/>
      <c r="Z855" s="782"/>
      <c r="AA855" s="792"/>
      <c r="AB855" s="792"/>
      <c r="AC855" s="792"/>
      <c r="AD855" s="792"/>
      <c r="AE855" s="792"/>
      <c r="AF855" s="792"/>
    </row>
    <row r="856" spans="2:32" s="404" customFormat="1" ht="15" customHeight="1" x14ac:dyDescent="0.2">
      <c r="B856" s="826"/>
      <c r="C856" s="827"/>
      <c r="D856" s="793"/>
      <c r="E856" s="830"/>
      <c r="F856" s="833"/>
      <c r="G856" s="836"/>
      <c r="H856" s="830"/>
      <c r="I856" s="406" t="s">
        <v>158</v>
      </c>
      <c r="J856" s="681">
        <v>43997</v>
      </c>
      <c r="K856" s="820"/>
      <c r="L856" s="821"/>
      <c r="M856" s="818"/>
      <c r="N856" s="819"/>
      <c r="O856" s="818"/>
      <c r="P856" s="819"/>
      <c r="Q856" s="818"/>
      <c r="R856" s="819"/>
      <c r="S856" s="818"/>
      <c r="T856" s="819"/>
      <c r="U856" s="818"/>
      <c r="V856" s="819"/>
      <c r="W856" s="787"/>
      <c r="X856" s="788"/>
      <c r="Y856" s="783"/>
      <c r="Z856" s="784"/>
      <c r="AA856" s="793"/>
      <c r="AB856" s="793"/>
      <c r="AC856" s="793"/>
      <c r="AD856" s="793"/>
      <c r="AE856" s="793"/>
      <c r="AF856" s="793"/>
    </row>
    <row r="857" spans="2:32" s="404" customFormat="1" ht="12.75" customHeight="1" x14ac:dyDescent="0.2">
      <c r="B857" s="822" t="s">
        <v>1967</v>
      </c>
      <c r="C857" s="823"/>
      <c r="D857" s="791" t="s">
        <v>207</v>
      </c>
      <c r="E857" s="828" t="s">
        <v>270</v>
      </c>
      <c r="F857" s="831"/>
      <c r="G857" s="834" t="s">
        <v>218</v>
      </c>
      <c r="H857" s="828"/>
      <c r="I857" s="434" t="s">
        <v>184</v>
      </c>
      <c r="J857" s="606">
        <v>507500</v>
      </c>
      <c r="K857" s="605" t="s">
        <v>183</v>
      </c>
      <c r="L857" s="631">
        <f>+J862+J860</f>
        <v>43999</v>
      </c>
      <c r="M857" s="434" t="s">
        <v>182</v>
      </c>
      <c r="N857" s="436">
        <f>J857</f>
        <v>507500</v>
      </c>
      <c r="O857" s="434" t="s">
        <v>181</v>
      </c>
      <c r="P857" s="435"/>
      <c r="Q857" s="434" t="s">
        <v>181</v>
      </c>
      <c r="R857" s="435"/>
      <c r="S857" s="434" t="s">
        <v>181</v>
      </c>
      <c r="T857" s="435"/>
      <c r="U857" s="434" t="s">
        <v>181</v>
      </c>
      <c r="V857" s="435"/>
      <c r="W857" s="605" t="s">
        <v>181</v>
      </c>
      <c r="X857" s="609">
        <v>1</v>
      </c>
      <c r="Y857" s="605" t="s">
        <v>180</v>
      </c>
      <c r="Z857" s="610">
        <v>2</v>
      </c>
      <c r="AA857" s="791" t="s">
        <v>266</v>
      </c>
      <c r="AB857" s="791" t="s">
        <v>266</v>
      </c>
      <c r="AC857" s="791" t="s">
        <v>266</v>
      </c>
      <c r="AD857" s="791" t="s">
        <v>266</v>
      </c>
      <c r="AE857" s="791" t="s">
        <v>266</v>
      </c>
      <c r="AF857" s="791" t="s">
        <v>2165</v>
      </c>
    </row>
    <row r="858" spans="2:32" s="404" customFormat="1" ht="15" customHeight="1" x14ac:dyDescent="0.2">
      <c r="B858" s="824"/>
      <c r="C858" s="825"/>
      <c r="D858" s="792"/>
      <c r="E858" s="829"/>
      <c r="F858" s="832"/>
      <c r="G858" s="835"/>
      <c r="H858" s="829"/>
      <c r="I858" s="416" t="s">
        <v>179</v>
      </c>
      <c r="J858" s="616" t="s">
        <v>204</v>
      </c>
      <c r="K858" s="615" t="s">
        <v>177</v>
      </c>
      <c r="L858" s="682">
        <v>44064</v>
      </c>
      <c r="M858" s="416" t="s">
        <v>176</v>
      </c>
      <c r="N858" s="428">
        <f>N857</f>
        <v>507500</v>
      </c>
      <c r="O858" s="416" t="s">
        <v>175</v>
      </c>
      <c r="P858" s="426"/>
      <c r="Q858" s="416" t="s">
        <v>175</v>
      </c>
      <c r="R858" s="426"/>
      <c r="S858" s="416" t="s">
        <v>175</v>
      </c>
      <c r="T858" s="426"/>
      <c r="U858" s="416" t="s">
        <v>175</v>
      </c>
      <c r="V858" s="426"/>
      <c r="W858" s="615" t="s">
        <v>175</v>
      </c>
      <c r="X858" s="619"/>
      <c r="Y858" s="615" t="s">
        <v>174</v>
      </c>
      <c r="Z858" s="620">
        <v>44</v>
      </c>
      <c r="AA858" s="792"/>
      <c r="AB858" s="792"/>
      <c r="AC858" s="792"/>
      <c r="AD858" s="792"/>
      <c r="AE858" s="792"/>
      <c r="AF858" s="792"/>
    </row>
    <row r="859" spans="2:32" s="404" customFormat="1" ht="39" customHeight="1" x14ac:dyDescent="0.2">
      <c r="B859" s="824"/>
      <c r="C859" s="825"/>
      <c r="D859" s="792"/>
      <c r="E859" s="829"/>
      <c r="F859" s="832"/>
      <c r="G859" s="835"/>
      <c r="H859" s="829"/>
      <c r="I859" s="416" t="s">
        <v>173</v>
      </c>
      <c r="J859" s="621" t="s">
        <v>192</v>
      </c>
      <c r="K859" s="615" t="s">
        <v>171</v>
      </c>
      <c r="L859" s="622">
        <v>65</v>
      </c>
      <c r="M859" s="416" t="s">
        <v>170</v>
      </c>
      <c r="N859" s="428"/>
      <c r="O859" s="416" t="s">
        <v>169</v>
      </c>
      <c r="P859" s="426"/>
      <c r="Q859" s="416" t="s">
        <v>169</v>
      </c>
      <c r="R859" s="426"/>
      <c r="S859" s="416" t="s">
        <v>169</v>
      </c>
      <c r="T859" s="426"/>
      <c r="U859" s="416" t="s">
        <v>169</v>
      </c>
      <c r="V859" s="426"/>
      <c r="W859" s="615" t="s">
        <v>169</v>
      </c>
      <c r="X859" s="619">
        <v>0.68869999999999998</v>
      </c>
      <c r="Y859" s="785"/>
      <c r="Z859" s="786"/>
      <c r="AA859" s="792"/>
      <c r="AB859" s="792"/>
      <c r="AC859" s="792"/>
      <c r="AD859" s="792"/>
      <c r="AE859" s="792"/>
      <c r="AF859" s="792"/>
    </row>
    <row r="860" spans="2:32" s="404" customFormat="1" ht="15" customHeight="1" x14ac:dyDescent="0.2">
      <c r="B860" s="824"/>
      <c r="C860" s="825"/>
      <c r="D860" s="792"/>
      <c r="E860" s="829"/>
      <c r="F860" s="832"/>
      <c r="G860" s="835"/>
      <c r="H860" s="829"/>
      <c r="I860" s="416" t="s">
        <v>168</v>
      </c>
      <c r="J860" s="622">
        <v>30</v>
      </c>
      <c r="K860" s="615" t="s">
        <v>167</v>
      </c>
      <c r="L860" s="622"/>
      <c r="M860" s="816"/>
      <c r="N860" s="817"/>
      <c r="O860" s="416" t="s">
        <v>166</v>
      </c>
      <c r="P860" s="426">
        <f>IF(P858="",P859-P857,P859-P858)</f>
        <v>0</v>
      </c>
      <c r="Q860" s="416" t="s">
        <v>166</v>
      </c>
      <c r="R860" s="426">
        <f>IF(R858="",R859-R857,R859-R858)</f>
        <v>0</v>
      </c>
      <c r="S860" s="416" t="s">
        <v>166</v>
      </c>
      <c r="T860" s="426">
        <f>IF(T858="",T859-T857,T859-T858)</f>
        <v>0</v>
      </c>
      <c r="U860" s="416" t="s">
        <v>166</v>
      </c>
      <c r="V860" s="426">
        <f>IF(V858="",V859-V857,V859-V858)</f>
        <v>0</v>
      </c>
      <c r="W860" s="615" t="s">
        <v>166</v>
      </c>
      <c r="X860" s="619">
        <f>IF(X858="",X859-X857,X859-X858)</f>
        <v>-0.31130000000000002</v>
      </c>
      <c r="Y860" s="785"/>
      <c r="Z860" s="786"/>
      <c r="AA860" s="792"/>
      <c r="AB860" s="792"/>
      <c r="AC860" s="792"/>
      <c r="AD860" s="792"/>
      <c r="AE860" s="792"/>
      <c r="AF860" s="792"/>
    </row>
    <row r="861" spans="2:32" s="404" customFormat="1" ht="15" customHeight="1" x14ac:dyDescent="0.2">
      <c r="B861" s="824"/>
      <c r="C861" s="825"/>
      <c r="D861" s="792"/>
      <c r="E861" s="829"/>
      <c r="F861" s="832"/>
      <c r="G861" s="835"/>
      <c r="H861" s="829"/>
      <c r="I861" s="416" t="s">
        <v>165</v>
      </c>
      <c r="J861" s="617">
        <v>43832</v>
      </c>
      <c r="K861" s="615" t="s">
        <v>164</v>
      </c>
      <c r="L861" s="617"/>
      <c r="M861" s="816"/>
      <c r="N861" s="817"/>
      <c r="O861" s="816"/>
      <c r="P861" s="817"/>
      <c r="Q861" s="816"/>
      <c r="R861" s="817"/>
      <c r="S861" s="816"/>
      <c r="T861" s="817"/>
      <c r="U861" s="816"/>
      <c r="V861" s="817"/>
      <c r="W861" s="785"/>
      <c r="X861" s="786"/>
      <c r="Y861" s="785"/>
      <c r="Z861" s="786"/>
      <c r="AA861" s="792"/>
      <c r="AB861" s="792"/>
      <c r="AC861" s="792"/>
      <c r="AD861" s="792"/>
      <c r="AE861" s="792"/>
      <c r="AF861" s="792"/>
    </row>
    <row r="862" spans="2:32" s="404" customFormat="1" ht="15" customHeight="1" x14ac:dyDescent="0.2">
      <c r="B862" s="826"/>
      <c r="C862" s="827"/>
      <c r="D862" s="793"/>
      <c r="E862" s="830"/>
      <c r="F862" s="833"/>
      <c r="G862" s="836"/>
      <c r="H862" s="830"/>
      <c r="I862" s="406" t="s">
        <v>158</v>
      </c>
      <c r="J862" s="681">
        <v>43969</v>
      </c>
      <c r="K862" s="789"/>
      <c r="L862" s="790"/>
      <c r="M862" s="818"/>
      <c r="N862" s="819"/>
      <c r="O862" s="818"/>
      <c r="P862" s="819"/>
      <c r="Q862" s="818"/>
      <c r="R862" s="819"/>
      <c r="S862" s="818"/>
      <c r="T862" s="819"/>
      <c r="U862" s="818"/>
      <c r="V862" s="819"/>
      <c r="W862" s="787"/>
      <c r="X862" s="788"/>
      <c r="Y862" s="787"/>
      <c r="Z862" s="788"/>
      <c r="AA862" s="793"/>
      <c r="AB862" s="793"/>
      <c r="AC862" s="793"/>
      <c r="AD862" s="793"/>
      <c r="AE862" s="793"/>
      <c r="AF862" s="793"/>
    </row>
    <row r="863" spans="2:32" s="404" customFormat="1" ht="12.75" customHeight="1" x14ac:dyDescent="0.2">
      <c r="B863" s="822" t="s">
        <v>1968</v>
      </c>
      <c r="C863" s="823"/>
      <c r="D863" s="791" t="s">
        <v>207</v>
      </c>
      <c r="E863" s="828" t="s">
        <v>270</v>
      </c>
      <c r="F863" s="831"/>
      <c r="G863" s="834" t="s">
        <v>218</v>
      </c>
      <c r="H863" s="828"/>
      <c r="I863" s="434" t="s">
        <v>184</v>
      </c>
      <c r="J863" s="438">
        <v>6000000</v>
      </c>
      <c r="K863" s="434" t="s">
        <v>183</v>
      </c>
      <c r="L863" s="437"/>
      <c r="M863" s="434" t="s">
        <v>182</v>
      </c>
      <c r="N863" s="436">
        <f>J863</f>
        <v>6000000</v>
      </c>
      <c r="O863" s="434" t="s">
        <v>181</v>
      </c>
      <c r="P863" s="435"/>
      <c r="Q863" s="434" t="s">
        <v>181</v>
      </c>
      <c r="R863" s="435"/>
      <c r="S863" s="434" t="s">
        <v>181</v>
      </c>
      <c r="T863" s="435"/>
      <c r="U863" s="434" t="s">
        <v>181</v>
      </c>
      <c r="V863" s="435"/>
      <c r="W863" s="466" t="s">
        <v>181</v>
      </c>
      <c r="X863" s="467"/>
      <c r="Y863" s="466" t="s">
        <v>180</v>
      </c>
      <c r="Z863" s="465"/>
      <c r="AA863" s="791" t="s">
        <v>303</v>
      </c>
      <c r="AB863" s="791" t="s">
        <v>303</v>
      </c>
      <c r="AC863" s="791" t="s">
        <v>303</v>
      </c>
      <c r="AD863" s="791" t="s">
        <v>303</v>
      </c>
      <c r="AE863" s="791" t="s">
        <v>303</v>
      </c>
      <c r="AF863" s="791" t="s">
        <v>303</v>
      </c>
    </row>
    <row r="864" spans="2:32" s="404" customFormat="1" ht="15" customHeight="1" x14ac:dyDescent="0.2">
      <c r="B864" s="824"/>
      <c r="C864" s="825"/>
      <c r="D864" s="792"/>
      <c r="E864" s="829"/>
      <c r="F864" s="832"/>
      <c r="G864" s="835"/>
      <c r="H864" s="829"/>
      <c r="I864" s="416" t="s">
        <v>179</v>
      </c>
      <c r="J864" s="432"/>
      <c r="K864" s="416" t="s">
        <v>177</v>
      </c>
      <c r="L864" s="415"/>
      <c r="M864" s="416" t="s">
        <v>176</v>
      </c>
      <c r="N864" s="428">
        <f>N863</f>
        <v>6000000</v>
      </c>
      <c r="O864" s="416" t="s">
        <v>175</v>
      </c>
      <c r="P864" s="426"/>
      <c r="Q864" s="416" t="s">
        <v>175</v>
      </c>
      <c r="R864" s="426"/>
      <c r="S864" s="416" t="s">
        <v>175</v>
      </c>
      <c r="T864" s="426"/>
      <c r="U864" s="416" t="s">
        <v>175</v>
      </c>
      <c r="V864" s="426"/>
      <c r="W864" s="463" t="s">
        <v>175</v>
      </c>
      <c r="X864" s="462"/>
      <c r="Y864" s="463" t="s">
        <v>174</v>
      </c>
      <c r="Z864" s="464"/>
      <c r="AA864" s="792"/>
      <c r="AB864" s="792"/>
      <c r="AC864" s="792"/>
      <c r="AD864" s="792"/>
      <c r="AE864" s="792"/>
      <c r="AF864" s="792"/>
    </row>
    <row r="865" spans="2:32" s="404" customFormat="1" ht="39" customHeight="1" x14ac:dyDescent="0.2">
      <c r="B865" s="824"/>
      <c r="C865" s="825"/>
      <c r="D865" s="792"/>
      <c r="E865" s="829"/>
      <c r="F865" s="832"/>
      <c r="G865" s="835"/>
      <c r="H865" s="829"/>
      <c r="I865" s="416" t="s">
        <v>173</v>
      </c>
      <c r="J865" s="429"/>
      <c r="K865" s="416" t="s">
        <v>171</v>
      </c>
      <c r="L865" s="427"/>
      <c r="M865" s="416" t="s">
        <v>170</v>
      </c>
      <c r="N865" s="428"/>
      <c r="O865" s="416" t="s">
        <v>169</v>
      </c>
      <c r="P865" s="426"/>
      <c r="Q865" s="416" t="s">
        <v>169</v>
      </c>
      <c r="R865" s="426"/>
      <c r="S865" s="416" t="s">
        <v>169</v>
      </c>
      <c r="T865" s="426"/>
      <c r="U865" s="416" t="s">
        <v>169</v>
      </c>
      <c r="V865" s="426"/>
      <c r="W865" s="463" t="s">
        <v>169</v>
      </c>
      <c r="X865" s="462"/>
      <c r="Y865" s="781"/>
      <c r="Z865" s="782"/>
      <c r="AA865" s="792"/>
      <c r="AB865" s="792"/>
      <c r="AC865" s="792"/>
      <c r="AD865" s="792"/>
      <c r="AE865" s="792"/>
      <c r="AF865" s="792"/>
    </row>
    <row r="866" spans="2:32" s="404" customFormat="1" ht="15" customHeight="1" x14ac:dyDescent="0.2">
      <c r="B866" s="824"/>
      <c r="C866" s="825"/>
      <c r="D866" s="792"/>
      <c r="E866" s="829"/>
      <c r="F866" s="832"/>
      <c r="G866" s="835"/>
      <c r="H866" s="829"/>
      <c r="I866" s="416" t="s">
        <v>168</v>
      </c>
      <c r="J866" s="427"/>
      <c r="K866" s="416" t="s">
        <v>167</v>
      </c>
      <c r="L866" s="427"/>
      <c r="M866" s="816"/>
      <c r="N866" s="817"/>
      <c r="O866" s="416" t="s">
        <v>166</v>
      </c>
      <c r="P866" s="426">
        <f>IF(P864="",P865-P863,P865-P864)</f>
        <v>0</v>
      </c>
      <c r="Q866" s="416" t="s">
        <v>166</v>
      </c>
      <c r="R866" s="426">
        <f>IF(R864="",R865-R863,R865-R864)</f>
        <v>0</v>
      </c>
      <c r="S866" s="416" t="s">
        <v>166</v>
      </c>
      <c r="T866" s="426">
        <f>IF(T864="",T865-T863,T865-T864)</f>
        <v>0</v>
      </c>
      <c r="U866" s="416" t="s">
        <v>166</v>
      </c>
      <c r="V866" s="426">
        <f>IF(V864="",V865-V863,V865-V864)</f>
        <v>0</v>
      </c>
      <c r="W866" s="463" t="s">
        <v>166</v>
      </c>
      <c r="X866" s="462">
        <f>IF(X864="",X865-X863,X865-X864)</f>
        <v>0</v>
      </c>
      <c r="Y866" s="781"/>
      <c r="Z866" s="782"/>
      <c r="AA866" s="792"/>
      <c r="AB866" s="792"/>
      <c r="AC866" s="792"/>
      <c r="AD866" s="792"/>
      <c r="AE866" s="792"/>
      <c r="AF866" s="792"/>
    </row>
    <row r="867" spans="2:32" s="404" customFormat="1" ht="15" customHeight="1" x14ac:dyDescent="0.2">
      <c r="B867" s="824"/>
      <c r="C867" s="825"/>
      <c r="D867" s="792"/>
      <c r="E867" s="829"/>
      <c r="F867" s="832"/>
      <c r="G867" s="835"/>
      <c r="H867" s="829"/>
      <c r="I867" s="416" t="s">
        <v>165</v>
      </c>
      <c r="J867" s="415"/>
      <c r="K867" s="416" t="s">
        <v>164</v>
      </c>
      <c r="L867" s="415"/>
      <c r="M867" s="816"/>
      <c r="N867" s="817"/>
      <c r="O867" s="816"/>
      <c r="P867" s="817"/>
      <c r="Q867" s="816"/>
      <c r="R867" s="817"/>
      <c r="S867" s="816"/>
      <c r="T867" s="817"/>
      <c r="U867" s="816"/>
      <c r="V867" s="817"/>
      <c r="W867" s="781"/>
      <c r="X867" s="782"/>
      <c r="Y867" s="781"/>
      <c r="Z867" s="782"/>
      <c r="AA867" s="792"/>
      <c r="AB867" s="792"/>
      <c r="AC867" s="792"/>
      <c r="AD867" s="792"/>
      <c r="AE867" s="792"/>
      <c r="AF867" s="792"/>
    </row>
    <row r="868" spans="2:32" s="404" customFormat="1" ht="15" customHeight="1" x14ac:dyDescent="0.2">
      <c r="B868" s="826"/>
      <c r="C868" s="827"/>
      <c r="D868" s="793"/>
      <c r="E868" s="830"/>
      <c r="F868" s="833"/>
      <c r="G868" s="836"/>
      <c r="H868" s="830"/>
      <c r="I868" s="406" t="s">
        <v>158</v>
      </c>
      <c r="J868" s="451"/>
      <c r="K868" s="820"/>
      <c r="L868" s="821"/>
      <c r="M868" s="818"/>
      <c r="N868" s="819"/>
      <c r="O868" s="818"/>
      <c r="P868" s="819"/>
      <c r="Q868" s="818"/>
      <c r="R868" s="819"/>
      <c r="S868" s="818"/>
      <c r="T868" s="819"/>
      <c r="U868" s="818"/>
      <c r="V868" s="819"/>
      <c r="W868" s="783"/>
      <c r="X868" s="784"/>
      <c r="Y868" s="783"/>
      <c r="Z868" s="784"/>
      <c r="AA868" s="793"/>
      <c r="AB868" s="793"/>
      <c r="AC868" s="793"/>
      <c r="AD868" s="793"/>
      <c r="AE868" s="793"/>
      <c r="AF868" s="793"/>
    </row>
    <row r="869" spans="2:32" s="404" customFormat="1" ht="12.75" customHeight="1" x14ac:dyDescent="0.2">
      <c r="B869" s="822" t="s">
        <v>1969</v>
      </c>
      <c r="C869" s="823"/>
      <c r="D869" s="791" t="s">
        <v>207</v>
      </c>
      <c r="E869" s="828" t="s">
        <v>270</v>
      </c>
      <c r="F869" s="831"/>
      <c r="G869" s="834" t="s">
        <v>218</v>
      </c>
      <c r="H869" s="828"/>
      <c r="I869" s="434" t="s">
        <v>184</v>
      </c>
      <c r="J869" s="606">
        <v>910000</v>
      </c>
      <c r="K869" s="605" t="s">
        <v>183</v>
      </c>
      <c r="L869" s="631">
        <f>+J874+J872</f>
        <v>44049</v>
      </c>
      <c r="M869" s="434" t="s">
        <v>182</v>
      </c>
      <c r="N869" s="436">
        <f>J869</f>
        <v>910000</v>
      </c>
      <c r="O869" s="434" t="s">
        <v>181</v>
      </c>
      <c r="P869" s="435"/>
      <c r="Q869" s="434" t="s">
        <v>181</v>
      </c>
      <c r="R869" s="435"/>
      <c r="S869" s="434" t="s">
        <v>181</v>
      </c>
      <c r="T869" s="435"/>
      <c r="U869" s="434" t="s">
        <v>181</v>
      </c>
      <c r="V869" s="435"/>
      <c r="W869" s="605" t="s">
        <v>181</v>
      </c>
      <c r="X869" s="609">
        <v>3.2000000000000001E-2</v>
      </c>
      <c r="Y869" s="605" t="s">
        <v>180</v>
      </c>
      <c r="Z869" s="610">
        <v>2</v>
      </c>
      <c r="AA869" s="800" t="s">
        <v>205</v>
      </c>
      <c r="AB869" s="791" t="s">
        <v>266</v>
      </c>
      <c r="AC869" s="791" t="s">
        <v>266</v>
      </c>
      <c r="AD869" s="791" t="s">
        <v>266</v>
      </c>
      <c r="AE869" s="791" t="s">
        <v>266</v>
      </c>
      <c r="AF869" s="791" t="s">
        <v>205</v>
      </c>
    </row>
    <row r="870" spans="2:32" s="404" customFormat="1" ht="15" customHeight="1" x14ac:dyDescent="0.2">
      <c r="B870" s="824"/>
      <c r="C870" s="825"/>
      <c r="D870" s="792"/>
      <c r="E870" s="829"/>
      <c r="F870" s="832"/>
      <c r="G870" s="835"/>
      <c r="H870" s="829"/>
      <c r="I870" s="416" t="s">
        <v>179</v>
      </c>
      <c r="J870" s="616" t="s">
        <v>204</v>
      </c>
      <c r="K870" s="615" t="s">
        <v>177</v>
      </c>
      <c r="L870" s="617"/>
      <c r="M870" s="416" t="s">
        <v>176</v>
      </c>
      <c r="N870" s="428">
        <f>N869</f>
        <v>910000</v>
      </c>
      <c r="O870" s="416" t="s">
        <v>175</v>
      </c>
      <c r="P870" s="426"/>
      <c r="Q870" s="416" t="s">
        <v>175</v>
      </c>
      <c r="R870" s="426"/>
      <c r="S870" s="416" t="s">
        <v>175</v>
      </c>
      <c r="T870" s="426"/>
      <c r="U870" s="416" t="s">
        <v>175</v>
      </c>
      <c r="V870" s="426"/>
      <c r="W870" s="615" t="s">
        <v>175</v>
      </c>
      <c r="X870" s="619"/>
      <c r="Y870" s="615" t="s">
        <v>174</v>
      </c>
      <c r="Z870" s="620">
        <f>2*26</f>
        <v>52</v>
      </c>
      <c r="AA870" s="801"/>
      <c r="AB870" s="792"/>
      <c r="AC870" s="792"/>
      <c r="AD870" s="792"/>
      <c r="AE870" s="792"/>
      <c r="AF870" s="792"/>
    </row>
    <row r="871" spans="2:32" s="404" customFormat="1" ht="39" customHeight="1" x14ac:dyDescent="0.2">
      <c r="B871" s="824"/>
      <c r="C871" s="825"/>
      <c r="D871" s="792"/>
      <c r="E871" s="829"/>
      <c r="F871" s="832"/>
      <c r="G871" s="835"/>
      <c r="H871" s="829"/>
      <c r="I871" s="416" t="s">
        <v>173</v>
      </c>
      <c r="J871" s="621" t="s">
        <v>192</v>
      </c>
      <c r="K871" s="615" t="s">
        <v>171</v>
      </c>
      <c r="L871" s="622"/>
      <c r="M871" s="416" t="s">
        <v>170</v>
      </c>
      <c r="N871" s="428"/>
      <c r="O871" s="416" t="s">
        <v>169</v>
      </c>
      <c r="P871" s="426"/>
      <c r="Q871" s="416" t="s">
        <v>169</v>
      </c>
      <c r="R871" s="426"/>
      <c r="S871" s="416" t="s">
        <v>169</v>
      </c>
      <c r="T871" s="426"/>
      <c r="U871" s="416" t="s">
        <v>169</v>
      </c>
      <c r="V871" s="426"/>
      <c r="W871" s="615" t="s">
        <v>169</v>
      </c>
      <c r="X871" s="619">
        <v>1.2E-2</v>
      </c>
      <c r="Y871" s="785"/>
      <c r="Z871" s="786"/>
      <c r="AA871" s="801"/>
      <c r="AB871" s="792"/>
      <c r="AC871" s="792"/>
      <c r="AD871" s="792"/>
      <c r="AE871" s="792"/>
      <c r="AF871" s="792"/>
    </row>
    <row r="872" spans="2:32" s="404" customFormat="1" ht="15" customHeight="1" x14ac:dyDescent="0.2">
      <c r="B872" s="824"/>
      <c r="C872" s="825"/>
      <c r="D872" s="792"/>
      <c r="E872" s="829"/>
      <c r="F872" s="832"/>
      <c r="G872" s="835"/>
      <c r="H872" s="829"/>
      <c r="I872" s="416" t="s">
        <v>168</v>
      </c>
      <c r="J872" s="622">
        <v>80</v>
      </c>
      <c r="K872" s="615" t="s">
        <v>167</v>
      </c>
      <c r="L872" s="622"/>
      <c r="M872" s="816"/>
      <c r="N872" s="817"/>
      <c r="O872" s="416" t="s">
        <v>166</v>
      </c>
      <c r="P872" s="426">
        <f>IF(P870="",P871-P869,P871-P870)</f>
        <v>0</v>
      </c>
      <c r="Q872" s="416" t="s">
        <v>166</v>
      </c>
      <c r="R872" s="426">
        <f>IF(R870="",R871-R869,R871-R870)</f>
        <v>0</v>
      </c>
      <c r="S872" s="416" t="s">
        <v>166</v>
      </c>
      <c r="T872" s="426">
        <f>IF(T870="",T871-T869,T871-T870)</f>
        <v>0</v>
      </c>
      <c r="U872" s="416" t="s">
        <v>166</v>
      </c>
      <c r="V872" s="426">
        <f>IF(V870="",V871-V869,V871-V870)</f>
        <v>0</v>
      </c>
      <c r="W872" s="615" t="s">
        <v>166</v>
      </c>
      <c r="X872" s="619">
        <f>IF(X870="",X871-X869,X871-X870)</f>
        <v>-0.02</v>
      </c>
      <c r="Y872" s="785"/>
      <c r="Z872" s="786"/>
      <c r="AA872" s="801"/>
      <c r="AB872" s="792"/>
      <c r="AC872" s="792"/>
      <c r="AD872" s="792"/>
      <c r="AE872" s="792"/>
      <c r="AF872" s="792"/>
    </row>
    <row r="873" spans="2:32" s="404" customFormat="1" ht="15" customHeight="1" x14ac:dyDescent="0.2">
      <c r="B873" s="824"/>
      <c r="C873" s="825"/>
      <c r="D873" s="792"/>
      <c r="E873" s="829"/>
      <c r="F873" s="832"/>
      <c r="G873" s="835"/>
      <c r="H873" s="829"/>
      <c r="I873" s="416" t="s">
        <v>165</v>
      </c>
      <c r="J873" s="617">
        <v>43832</v>
      </c>
      <c r="K873" s="615" t="s">
        <v>164</v>
      </c>
      <c r="L873" s="617"/>
      <c r="M873" s="816"/>
      <c r="N873" s="817"/>
      <c r="O873" s="816"/>
      <c r="P873" s="817"/>
      <c r="Q873" s="816"/>
      <c r="R873" s="817"/>
      <c r="S873" s="816"/>
      <c r="T873" s="817"/>
      <c r="U873" s="816"/>
      <c r="V873" s="817"/>
      <c r="W873" s="785"/>
      <c r="X873" s="786"/>
      <c r="Y873" s="785"/>
      <c r="Z873" s="786"/>
      <c r="AA873" s="801"/>
      <c r="AB873" s="792"/>
      <c r="AC873" s="792"/>
      <c r="AD873" s="792"/>
      <c r="AE873" s="792"/>
      <c r="AF873" s="792"/>
    </row>
    <row r="874" spans="2:32" s="404" customFormat="1" ht="15" customHeight="1" x14ac:dyDescent="0.2">
      <c r="B874" s="826"/>
      <c r="C874" s="827"/>
      <c r="D874" s="793"/>
      <c r="E874" s="830"/>
      <c r="F874" s="833"/>
      <c r="G874" s="836"/>
      <c r="H874" s="830"/>
      <c r="I874" s="406" t="s">
        <v>158</v>
      </c>
      <c r="J874" s="681">
        <v>43969</v>
      </c>
      <c r="K874" s="789"/>
      <c r="L874" s="790"/>
      <c r="M874" s="818"/>
      <c r="N874" s="819"/>
      <c r="O874" s="818"/>
      <c r="P874" s="819"/>
      <c r="Q874" s="818"/>
      <c r="R874" s="819"/>
      <c r="S874" s="818"/>
      <c r="T874" s="819"/>
      <c r="U874" s="818"/>
      <c r="V874" s="819"/>
      <c r="W874" s="787"/>
      <c r="X874" s="788"/>
      <c r="Y874" s="787"/>
      <c r="Z874" s="788"/>
      <c r="AA874" s="802"/>
      <c r="AB874" s="793"/>
      <c r="AC874" s="793"/>
      <c r="AD874" s="793"/>
      <c r="AE874" s="793"/>
      <c r="AF874" s="793"/>
    </row>
    <row r="875" spans="2:32" s="404" customFormat="1" ht="12.75" customHeight="1" x14ac:dyDescent="0.2">
      <c r="B875" s="822" t="s">
        <v>1970</v>
      </c>
      <c r="C875" s="823"/>
      <c r="D875" s="791" t="s">
        <v>207</v>
      </c>
      <c r="E875" s="828" t="s">
        <v>270</v>
      </c>
      <c r="F875" s="831"/>
      <c r="G875" s="834" t="s">
        <v>218</v>
      </c>
      <c r="H875" s="828"/>
      <c r="I875" s="434" t="s">
        <v>184</v>
      </c>
      <c r="J875" s="606">
        <v>350000</v>
      </c>
      <c r="K875" s="605" t="s">
        <v>183</v>
      </c>
      <c r="L875" s="631">
        <f>+J880+J878</f>
        <v>43999</v>
      </c>
      <c r="M875" s="434" t="s">
        <v>182</v>
      </c>
      <c r="N875" s="436">
        <f>J875</f>
        <v>350000</v>
      </c>
      <c r="O875" s="434" t="s">
        <v>181</v>
      </c>
      <c r="P875" s="435"/>
      <c r="Q875" s="434" t="s">
        <v>181</v>
      </c>
      <c r="R875" s="435"/>
      <c r="S875" s="434" t="s">
        <v>181</v>
      </c>
      <c r="T875" s="435"/>
      <c r="U875" s="434" t="s">
        <v>181</v>
      </c>
      <c r="V875" s="435"/>
      <c r="W875" s="605" t="s">
        <v>181</v>
      </c>
      <c r="X875" s="609">
        <v>3.5000000000000003E-2</v>
      </c>
      <c r="Y875" s="605" t="s">
        <v>180</v>
      </c>
      <c r="Z875" s="610">
        <v>2</v>
      </c>
      <c r="AA875" s="791" t="s">
        <v>266</v>
      </c>
      <c r="AB875" s="791" t="s">
        <v>266</v>
      </c>
      <c r="AC875" s="791" t="s">
        <v>266</v>
      </c>
      <c r="AD875" s="791" t="s">
        <v>266</v>
      </c>
      <c r="AE875" s="791" t="s">
        <v>266</v>
      </c>
      <c r="AF875" s="791" t="s">
        <v>205</v>
      </c>
    </row>
    <row r="876" spans="2:32" s="404" customFormat="1" ht="15" customHeight="1" x14ac:dyDescent="0.2">
      <c r="B876" s="824"/>
      <c r="C876" s="825"/>
      <c r="D876" s="792"/>
      <c r="E876" s="829"/>
      <c r="F876" s="832"/>
      <c r="G876" s="835"/>
      <c r="H876" s="829"/>
      <c r="I876" s="416" t="s">
        <v>179</v>
      </c>
      <c r="J876" s="616" t="s">
        <v>204</v>
      </c>
      <c r="K876" s="615" t="s">
        <v>177</v>
      </c>
      <c r="L876" s="617"/>
      <c r="M876" s="416" t="s">
        <v>176</v>
      </c>
      <c r="N876" s="428">
        <f>N875</f>
        <v>350000</v>
      </c>
      <c r="O876" s="416" t="s">
        <v>175</v>
      </c>
      <c r="P876" s="426"/>
      <c r="Q876" s="416" t="s">
        <v>175</v>
      </c>
      <c r="R876" s="426"/>
      <c r="S876" s="416" t="s">
        <v>175</v>
      </c>
      <c r="T876" s="426"/>
      <c r="U876" s="416" t="s">
        <v>175</v>
      </c>
      <c r="V876" s="426"/>
      <c r="W876" s="615" t="s">
        <v>175</v>
      </c>
      <c r="X876" s="619"/>
      <c r="Y876" s="615" t="s">
        <v>174</v>
      </c>
      <c r="Z876" s="620">
        <v>44</v>
      </c>
      <c r="AA876" s="792"/>
      <c r="AB876" s="792"/>
      <c r="AC876" s="792"/>
      <c r="AD876" s="792"/>
      <c r="AE876" s="792"/>
      <c r="AF876" s="792"/>
    </row>
    <row r="877" spans="2:32" s="404" customFormat="1" ht="39" customHeight="1" x14ac:dyDescent="0.2">
      <c r="B877" s="824"/>
      <c r="C877" s="825"/>
      <c r="D877" s="792"/>
      <c r="E877" s="829"/>
      <c r="F877" s="832"/>
      <c r="G877" s="835"/>
      <c r="H877" s="829"/>
      <c r="I877" s="416" t="s">
        <v>173</v>
      </c>
      <c r="J877" s="621" t="s">
        <v>192</v>
      </c>
      <c r="K877" s="615" t="s">
        <v>171</v>
      </c>
      <c r="L877" s="622"/>
      <c r="M877" s="416" t="s">
        <v>170</v>
      </c>
      <c r="N877" s="428"/>
      <c r="O877" s="416" t="s">
        <v>169</v>
      </c>
      <c r="P877" s="426"/>
      <c r="Q877" s="416" t="s">
        <v>169</v>
      </c>
      <c r="R877" s="426"/>
      <c r="S877" s="416" t="s">
        <v>169</v>
      </c>
      <c r="T877" s="426"/>
      <c r="U877" s="416" t="s">
        <v>169</v>
      </c>
      <c r="V877" s="426"/>
      <c r="W877" s="615" t="s">
        <v>169</v>
      </c>
      <c r="X877" s="619">
        <v>1.2E-2</v>
      </c>
      <c r="Y877" s="785"/>
      <c r="Z877" s="786"/>
      <c r="AA877" s="792"/>
      <c r="AB877" s="792"/>
      <c r="AC877" s="792"/>
      <c r="AD877" s="792"/>
      <c r="AE877" s="792"/>
      <c r="AF877" s="792"/>
    </row>
    <row r="878" spans="2:32" s="404" customFormat="1" ht="15" customHeight="1" x14ac:dyDescent="0.2">
      <c r="B878" s="824"/>
      <c r="C878" s="825"/>
      <c r="D878" s="792"/>
      <c r="E878" s="829"/>
      <c r="F878" s="832"/>
      <c r="G878" s="835"/>
      <c r="H878" s="829"/>
      <c r="I878" s="416" t="s">
        <v>168</v>
      </c>
      <c r="J878" s="622">
        <v>30</v>
      </c>
      <c r="K878" s="615" t="s">
        <v>167</v>
      </c>
      <c r="L878" s="622"/>
      <c r="M878" s="816"/>
      <c r="N878" s="817"/>
      <c r="O878" s="416" t="s">
        <v>166</v>
      </c>
      <c r="P878" s="426">
        <f>IF(P876="",P877-P875,P877-P876)</f>
        <v>0</v>
      </c>
      <c r="Q878" s="416" t="s">
        <v>166</v>
      </c>
      <c r="R878" s="426">
        <f>IF(R876="",R877-R875,R877-R876)</f>
        <v>0</v>
      </c>
      <c r="S878" s="416" t="s">
        <v>166</v>
      </c>
      <c r="T878" s="426">
        <f>IF(T876="",T877-T875,T877-T876)</f>
        <v>0</v>
      </c>
      <c r="U878" s="416" t="s">
        <v>166</v>
      </c>
      <c r="V878" s="426">
        <f>IF(V876="",V877-V875,V877-V876)</f>
        <v>0</v>
      </c>
      <c r="W878" s="615" t="s">
        <v>166</v>
      </c>
      <c r="X878" s="619">
        <f>IF(X876="",X877-X875,X877-X876)</f>
        <v>-2.3000000000000003E-2</v>
      </c>
      <c r="Y878" s="785"/>
      <c r="Z878" s="786"/>
      <c r="AA878" s="792"/>
      <c r="AB878" s="792"/>
      <c r="AC878" s="792"/>
      <c r="AD878" s="792"/>
      <c r="AE878" s="792"/>
      <c r="AF878" s="792"/>
    </row>
    <row r="879" spans="2:32" s="404" customFormat="1" ht="15" customHeight="1" x14ac:dyDescent="0.2">
      <c r="B879" s="824"/>
      <c r="C879" s="825"/>
      <c r="D879" s="792"/>
      <c r="E879" s="829"/>
      <c r="F879" s="832"/>
      <c r="G879" s="835"/>
      <c r="H879" s="829"/>
      <c r="I879" s="416" t="s">
        <v>165</v>
      </c>
      <c r="J879" s="617">
        <v>43832</v>
      </c>
      <c r="K879" s="615" t="s">
        <v>164</v>
      </c>
      <c r="L879" s="617"/>
      <c r="M879" s="816"/>
      <c r="N879" s="817"/>
      <c r="O879" s="816"/>
      <c r="P879" s="817"/>
      <c r="Q879" s="816"/>
      <c r="R879" s="817"/>
      <c r="S879" s="816"/>
      <c r="T879" s="817"/>
      <c r="U879" s="816"/>
      <c r="V879" s="817"/>
      <c r="W879" s="785"/>
      <c r="X879" s="786"/>
      <c r="Y879" s="785"/>
      <c r="Z879" s="786"/>
      <c r="AA879" s="792"/>
      <c r="AB879" s="792"/>
      <c r="AC879" s="792"/>
      <c r="AD879" s="792"/>
      <c r="AE879" s="792"/>
      <c r="AF879" s="792"/>
    </row>
    <row r="880" spans="2:32" s="404" customFormat="1" ht="15" customHeight="1" x14ac:dyDescent="0.2">
      <c r="B880" s="826"/>
      <c r="C880" s="827"/>
      <c r="D880" s="793"/>
      <c r="E880" s="830"/>
      <c r="F880" s="833"/>
      <c r="G880" s="836"/>
      <c r="H880" s="830"/>
      <c r="I880" s="406" t="s">
        <v>158</v>
      </c>
      <c r="J880" s="681">
        <v>43969</v>
      </c>
      <c r="K880" s="789"/>
      <c r="L880" s="790"/>
      <c r="M880" s="818"/>
      <c r="N880" s="819"/>
      <c r="O880" s="818"/>
      <c r="P880" s="819"/>
      <c r="Q880" s="818"/>
      <c r="R880" s="819"/>
      <c r="S880" s="818"/>
      <c r="T880" s="819"/>
      <c r="U880" s="818"/>
      <c r="V880" s="819"/>
      <c r="W880" s="787"/>
      <c r="X880" s="788"/>
      <c r="Y880" s="787"/>
      <c r="Z880" s="788"/>
      <c r="AA880" s="793"/>
      <c r="AB880" s="793"/>
      <c r="AC880" s="793"/>
      <c r="AD880" s="793"/>
      <c r="AE880" s="793"/>
      <c r="AF880" s="793"/>
    </row>
    <row r="881" spans="2:32" s="404" customFormat="1" ht="12.75" customHeight="1" x14ac:dyDescent="0.2">
      <c r="B881" s="822" t="s">
        <v>1972</v>
      </c>
      <c r="C881" s="823"/>
      <c r="D881" s="791" t="s">
        <v>207</v>
      </c>
      <c r="E881" s="828" t="s">
        <v>270</v>
      </c>
      <c r="F881" s="831"/>
      <c r="G881" s="834" t="s">
        <v>218</v>
      </c>
      <c r="H881" s="828"/>
      <c r="I881" s="434" t="s">
        <v>184</v>
      </c>
      <c r="J881" s="438">
        <v>350000</v>
      </c>
      <c r="K881" s="434" t="s">
        <v>183</v>
      </c>
      <c r="L881" s="437"/>
      <c r="M881" s="434" t="s">
        <v>182</v>
      </c>
      <c r="N881" s="436">
        <f>J881</f>
        <v>350000</v>
      </c>
      <c r="O881" s="434" t="s">
        <v>181</v>
      </c>
      <c r="P881" s="435"/>
      <c r="Q881" s="434" t="s">
        <v>181</v>
      </c>
      <c r="R881" s="435"/>
      <c r="S881" s="434" t="s">
        <v>181</v>
      </c>
      <c r="T881" s="435"/>
      <c r="U881" s="434" t="s">
        <v>181</v>
      </c>
      <c r="V881" s="435"/>
      <c r="W881" s="466" t="s">
        <v>181</v>
      </c>
      <c r="X881" s="467"/>
      <c r="Y881" s="466" t="s">
        <v>180</v>
      </c>
      <c r="Z881" s="465"/>
      <c r="AA881" s="791" t="s">
        <v>266</v>
      </c>
      <c r="AB881" s="791" t="s">
        <v>266</v>
      </c>
      <c r="AC881" s="791" t="s">
        <v>266</v>
      </c>
      <c r="AD881" s="791" t="s">
        <v>266</v>
      </c>
      <c r="AE881" s="791" t="s">
        <v>266</v>
      </c>
      <c r="AF881" s="791" t="s">
        <v>266</v>
      </c>
    </row>
    <row r="882" spans="2:32" s="404" customFormat="1" ht="15" customHeight="1" x14ac:dyDescent="0.2">
      <c r="B882" s="824"/>
      <c r="C882" s="825"/>
      <c r="D882" s="792"/>
      <c r="E882" s="829"/>
      <c r="F882" s="832"/>
      <c r="G882" s="835"/>
      <c r="H882" s="829"/>
      <c r="I882" s="416" t="s">
        <v>179</v>
      </c>
      <c r="J882" s="432"/>
      <c r="K882" s="416" t="s">
        <v>177</v>
      </c>
      <c r="L882" s="415"/>
      <c r="M882" s="416" t="s">
        <v>176</v>
      </c>
      <c r="N882" s="428">
        <f>N881</f>
        <v>350000</v>
      </c>
      <c r="O882" s="416" t="s">
        <v>175</v>
      </c>
      <c r="P882" s="426"/>
      <c r="Q882" s="416" t="s">
        <v>175</v>
      </c>
      <c r="R882" s="426"/>
      <c r="S882" s="416" t="s">
        <v>175</v>
      </c>
      <c r="T882" s="426"/>
      <c r="U882" s="416" t="s">
        <v>175</v>
      </c>
      <c r="V882" s="426"/>
      <c r="W882" s="463" t="s">
        <v>175</v>
      </c>
      <c r="X882" s="462"/>
      <c r="Y882" s="463" t="s">
        <v>174</v>
      </c>
      <c r="Z882" s="464"/>
      <c r="AA882" s="792"/>
      <c r="AB882" s="792"/>
      <c r="AC882" s="792"/>
      <c r="AD882" s="792"/>
      <c r="AE882" s="792"/>
      <c r="AF882" s="792"/>
    </row>
    <row r="883" spans="2:32" s="404" customFormat="1" ht="39" customHeight="1" x14ac:dyDescent="0.2">
      <c r="B883" s="824"/>
      <c r="C883" s="825"/>
      <c r="D883" s="792"/>
      <c r="E883" s="829"/>
      <c r="F883" s="832"/>
      <c r="G883" s="835"/>
      <c r="H883" s="829"/>
      <c r="I883" s="416" t="s">
        <v>173</v>
      </c>
      <c r="J883" s="429"/>
      <c r="K883" s="416" t="s">
        <v>171</v>
      </c>
      <c r="L883" s="427"/>
      <c r="M883" s="416" t="s">
        <v>170</v>
      </c>
      <c r="N883" s="428"/>
      <c r="O883" s="416" t="s">
        <v>169</v>
      </c>
      <c r="P883" s="426"/>
      <c r="Q883" s="416" t="s">
        <v>169</v>
      </c>
      <c r="R883" s="426"/>
      <c r="S883" s="416" t="s">
        <v>169</v>
      </c>
      <c r="T883" s="426"/>
      <c r="U883" s="416" t="s">
        <v>169</v>
      </c>
      <c r="V883" s="426"/>
      <c r="W883" s="463" t="s">
        <v>169</v>
      </c>
      <c r="X883" s="462"/>
      <c r="Y883" s="781"/>
      <c r="Z883" s="782"/>
      <c r="AA883" s="792"/>
      <c r="AB883" s="792"/>
      <c r="AC883" s="792"/>
      <c r="AD883" s="792"/>
      <c r="AE883" s="792"/>
      <c r="AF883" s="792"/>
    </row>
    <row r="884" spans="2:32" s="404" customFormat="1" ht="15" customHeight="1" x14ac:dyDescent="0.2">
      <c r="B884" s="824"/>
      <c r="C884" s="825"/>
      <c r="D884" s="792"/>
      <c r="E884" s="829"/>
      <c r="F884" s="832"/>
      <c r="G884" s="835"/>
      <c r="H884" s="829"/>
      <c r="I884" s="416" t="s">
        <v>168</v>
      </c>
      <c r="J884" s="427"/>
      <c r="K884" s="416" t="s">
        <v>167</v>
      </c>
      <c r="L884" s="427"/>
      <c r="M884" s="816"/>
      <c r="N884" s="817"/>
      <c r="O884" s="416" t="s">
        <v>166</v>
      </c>
      <c r="P884" s="426">
        <f>IF(P882="",P883-P881,P883-P882)</f>
        <v>0</v>
      </c>
      <c r="Q884" s="416" t="s">
        <v>166</v>
      </c>
      <c r="R884" s="426">
        <f>IF(R882="",R883-R881,R883-R882)</f>
        <v>0</v>
      </c>
      <c r="S884" s="416" t="s">
        <v>166</v>
      </c>
      <c r="T884" s="426">
        <f>IF(T882="",T883-T881,T883-T882)</f>
        <v>0</v>
      </c>
      <c r="U884" s="416" t="s">
        <v>166</v>
      </c>
      <c r="V884" s="426">
        <f>IF(V882="",V883-V881,V883-V882)</f>
        <v>0</v>
      </c>
      <c r="W884" s="463" t="s">
        <v>166</v>
      </c>
      <c r="X884" s="462">
        <f>IF(X882="",X883-X881,X883-X882)</f>
        <v>0</v>
      </c>
      <c r="Y884" s="781"/>
      <c r="Z884" s="782"/>
      <c r="AA884" s="792"/>
      <c r="AB884" s="792"/>
      <c r="AC884" s="792"/>
      <c r="AD884" s="792"/>
      <c r="AE884" s="792"/>
      <c r="AF884" s="792"/>
    </row>
    <row r="885" spans="2:32" s="404" customFormat="1" ht="15" customHeight="1" x14ac:dyDescent="0.2">
      <c r="B885" s="824"/>
      <c r="C885" s="825"/>
      <c r="D885" s="792"/>
      <c r="E885" s="829"/>
      <c r="F885" s="832"/>
      <c r="G885" s="835"/>
      <c r="H885" s="829"/>
      <c r="I885" s="416" t="s">
        <v>165</v>
      </c>
      <c r="J885" s="415"/>
      <c r="K885" s="416" t="s">
        <v>164</v>
      </c>
      <c r="L885" s="415"/>
      <c r="M885" s="816"/>
      <c r="N885" s="817"/>
      <c r="O885" s="816"/>
      <c r="P885" s="817"/>
      <c r="Q885" s="816"/>
      <c r="R885" s="817"/>
      <c r="S885" s="816"/>
      <c r="T885" s="817"/>
      <c r="U885" s="816"/>
      <c r="V885" s="817"/>
      <c r="W885" s="781"/>
      <c r="X885" s="782"/>
      <c r="Y885" s="781"/>
      <c r="Z885" s="782"/>
      <c r="AA885" s="792"/>
      <c r="AB885" s="792"/>
      <c r="AC885" s="792"/>
      <c r="AD885" s="792"/>
      <c r="AE885" s="792"/>
      <c r="AF885" s="792"/>
    </row>
    <row r="886" spans="2:32" s="404" customFormat="1" ht="15" customHeight="1" x14ac:dyDescent="0.2">
      <c r="B886" s="826"/>
      <c r="C886" s="827"/>
      <c r="D886" s="793"/>
      <c r="E886" s="830"/>
      <c r="F886" s="833"/>
      <c r="G886" s="836"/>
      <c r="H886" s="830"/>
      <c r="I886" s="406" t="s">
        <v>158</v>
      </c>
      <c r="J886" s="451"/>
      <c r="K886" s="820"/>
      <c r="L886" s="821"/>
      <c r="M886" s="818"/>
      <c r="N886" s="819"/>
      <c r="O886" s="818"/>
      <c r="P886" s="819"/>
      <c r="Q886" s="818"/>
      <c r="R886" s="819"/>
      <c r="S886" s="818"/>
      <c r="T886" s="819"/>
      <c r="U886" s="818"/>
      <c r="V886" s="819"/>
      <c r="W886" s="783"/>
      <c r="X886" s="784"/>
      <c r="Y886" s="783"/>
      <c r="Z886" s="784"/>
      <c r="AA886" s="793"/>
      <c r="AB886" s="793"/>
      <c r="AC886" s="793"/>
      <c r="AD886" s="793"/>
      <c r="AE886" s="793"/>
      <c r="AF886" s="793"/>
    </row>
    <row r="887" spans="2:32" s="404" customFormat="1" ht="12.75" customHeight="1" x14ac:dyDescent="0.2">
      <c r="B887" s="822" t="s">
        <v>1973</v>
      </c>
      <c r="C887" s="823"/>
      <c r="D887" s="791" t="s">
        <v>207</v>
      </c>
      <c r="E887" s="828" t="s">
        <v>270</v>
      </c>
      <c r="F887" s="831"/>
      <c r="G887" s="834" t="s">
        <v>218</v>
      </c>
      <c r="H887" s="828"/>
      <c r="I887" s="434" t="s">
        <v>184</v>
      </c>
      <c r="J887" s="606">
        <v>525000</v>
      </c>
      <c r="K887" s="434" t="s">
        <v>183</v>
      </c>
      <c r="L887" s="631">
        <f>+J892+J890</f>
        <v>44014</v>
      </c>
      <c r="M887" s="434" t="s">
        <v>182</v>
      </c>
      <c r="N887" s="436">
        <f>J887</f>
        <v>525000</v>
      </c>
      <c r="O887" s="434" t="s">
        <v>181</v>
      </c>
      <c r="P887" s="435"/>
      <c r="Q887" s="434" t="s">
        <v>181</v>
      </c>
      <c r="R887" s="435"/>
      <c r="S887" s="434" t="s">
        <v>181</v>
      </c>
      <c r="T887" s="435"/>
      <c r="U887" s="434" t="s">
        <v>181</v>
      </c>
      <c r="V887" s="435"/>
      <c r="W887" s="605" t="s">
        <v>181</v>
      </c>
      <c r="X887" s="609">
        <v>6.5000000000000002E-2</v>
      </c>
      <c r="Y887" s="605" t="s">
        <v>180</v>
      </c>
      <c r="Z887" s="610">
        <v>2</v>
      </c>
      <c r="AA887" s="791" t="s">
        <v>266</v>
      </c>
      <c r="AB887" s="791" t="s">
        <v>266</v>
      </c>
      <c r="AC887" s="791" t="s">
        <v>266</v>
      </c>
      <c r="AD887" s="791" t="s">
        <v>266</v>
      </c>
      <c r="AE887" s="791" t="s">
        <v>266</v>
      </c>
      <c r="AF887" s="791" t="s">
        <v>2177</v>
      </c>
    </row>
    <row r="888" spans="2:32" s="404" customFormat="1" ht="15" customHeight="1" x14ac:dyDescent="0.2">
      <c r="B888" s="824"/>
      <c r="C888" s="825"/>
      <c r="D888" s="792"/>
      <c r="E888" s="829"/>
      <c r="F888" s="832"/>
      <c r="G888" s="835"/>
      <c r="H888" s="829"/>
      <c r="I888" s="416" t="s">
        <v>179</v>
      </c>
      <c r="J888" s="616" t="s">
        <v>204</v>
      </c>
      <c r="K888" s="416" t="s">
        <v>177</v>
      </c>
      <c r="L888" s="617"/>
      <c r="M888" s="416" t="s">
        <v>176</v>
      </c>
      <c r="N888" s="428">
        <f>N887</f>
        <v>525000</v>
      </c>
      <c r="O888" s="416" t="s">
        <v>175</v>
      </c>
      <c r="P888" s="426"/>
      <c r="Q888" s="416" t="s">
        <v>175</v>
      </c>
      <c r="R888" s="426"/>
      <c r="S888" s="416" t="s">
        <v>175</v>
      </c>
      <c r="T888" s="426"/>
      <c r="U888" s="416" t="s">
        <v>175</v>
      </c>
      <c r="V888" s="426"/>
      <c r="W888" s="615" t="s">
        <v>175</v>
      </c>
      <c r="X888" s="619"/>
      <c r="Y888" s="615" t="s">
        <v>174</v>
      </c>
      <c r="Z888" s="620">
        <f>2*21</f>
        <v>42</v>
      </c>
      <c r="AA888" s="792"/>
      <c r="AB888" s="792"/>
      <c r="AC888" s="792"/>
      <c r="AD888" s="792"/>
      <c r="AE888" s="792"/>
      <c r="AF888" s="792"/>
    </row>
    <row r="889" spans="2:32" s="404" customFormat="1" ht="39" customHeight="1" x14ac:dyDescent="0.2">
      <c r="B889" s="824"/>
      <c r="C889" s="825"/>
      <c r="D889" s="792"/>
      <c r="E889" s="829"/>
      <c r="F889" s="832"/>
      <c r="G889" s="835"/>
      <c r="H889" s="829"/>
      <c r="I889" s="416" t="s">
        <v>173</v>
      </c>
      <c r="J889" s="621" t="s">
        <v>192</v>
      </c>
      <c r="K889" s="416" t="s">
        <v>171</v>
      </c>
      <c r="L889" s="622"/>
      <c r="M889" s="416" t="s">
        <v>170</v>
      </c>
      <c r="N889" s="428"/>
      <c r="O889" s="416" t="s">
        <v>169</v>
      </c>
      <c r="P889" s="426"/>
      <c r="Q889" s="416" t="s">
        <v>169</v>
      </c>
      <c r="R889" s="426"/>
      <c r="S889" s="416" t="s">
        <v>169</v>
      </c>
      <c r="T889" s="426"/>
      <c r="U889" s="416" t="s">
        <v>169</v>
      </c>
      <c r="V889" s="426"/>
      <c r="W889" s="615" t="s">
        <v>169</v>
      </c>
      <c r="X889" s="619">
        <v>1.2E-2</v>
      </c>
      <c r="Y889" s="785"/>
      <c r="Z889" s="786"/>
      <c r="AA889" s="792"/>
      <c r="AB889" s="792"/>
      <c r="AC889" s="792"/>
      <c r="AD889" s="792"/>
      <c r="AE889" s="792"/>
      <c r="AF889" s="792"/>
    </row>
    <row r="890" spans="2:32" s="404" customFormat="1" ht="15" customHeight="1" x14ac:dyDescent="0.2">
      <c r="B890" s="824"/>
      <c r="C890" s="825"/>
      <c r="D890" s="792"/>
      <c r="E890" s="829"/>
      <c r="F890" s="832"/>
      <c r="G890" s="835"/>
      <c r="H890" s="829"/>
      <c r="I890" s="416" t="s">
        <v>168</v>
      </c>
      <c r="J890" s="622">
        <v>45</v>
      </c>
      <c r="K890" s="416" t="s">
        <v>167</v>
      </c>
      <c r="L890" s="622"/>
      <c r="M890" s="816"/>
      <c r="N890" s="817"/>
      <c r="O890" s="416" t="s">
        <v>166</v>
      </c>
      <c r="P890" s="426">
        <f>IF(P888="",P889-P887,P889-P888)</f>
        <v>0</v>
      </c>
      <c r="Q890" s="416" t="s">
        <v>166</v>
      </c>
      <c r="R890" s="426">
        <f>IF(R888="",R889-R887,R889-R888)</f>
        <v>0</v>
      </c>
      <c r="S890" s="416" t="s">
        <v>166</v>
      </c>
      <c r="T890" s="426">
        <f>IF(T888="",T889-T887,T889-T888)</f>
        <v>0</v>
      </c>
      <c r="U890" s="416" t="s">
        <v>166</v>
      </c>
      <c r="V890" s="426">
        <f>IF(V888="",V889-V887,V889-V888)</f>
        <v>0</v>
      </c>
      <c r="W890" s="615" t="s">
        <v>166</v>
      </c>
      <c r="X890" s="619">
        <f>IF(X888="",X889-X887,X889-X888)</f>
        <v>-5.3000000000000005E-2</v>
      </c>
      <c r="Y890" s="785"/>
      <c r="Z890" s="786"/>
      <c r="AA890" s="792"/>
      <c r="AB890" s="792"/>
      <c r="AC890" s="792"/>
      <c r="AD890" s="792"/>
      <c r="AE890" s="792"/>
      <c r="AF890" s="792"/>
    </row>
    <row r="891" spans="2:32" s="404" customFormat="1" ht="15" customHeight="1" x14ac:dyDescent="0.2">
      <c r="B891" s="824"/>
      <c r="C891" s="825"/>
      <c r="D891" s="792"/>
      <c r="E891" s="829"/>
      <c r="F891" s="832"/>
      <c r="G891" s="835"/>
      <c r="H891" s="829"/>
      <c r="I891" s="416" t="s">
        <v>165</v>
      </c>
      <c r="J891" s="617">
        <v>43832</v>
      </c>
      <c r="K891" s="416" t="s">
        <v>164</v>
      </c>
      <c r="L891" s="617"/>
      <c r="M891" s="816"/>
      <c r="N891" s="817"/>
      <c r="O891" s="816"/>
      <c r="P891" s="817"/>
      <c r="Q891" s="816"/>
      <c r="R891" s="817"/>
      <c r="S891" s="816"/>
      <c r="T891" s="817"/>
      <c r="U891" s="816"/>
      <c r="V891" s="817"/>
      <c r="W891" s="785"/>
      <c r="X891" s="786"/>
      <c r="Y891" s="785"/>
      <c r="Z891" s="786"/>
      <c r="AA891" s="792"/>
      <c r="AB891" s="792"/>
      <c r="AC891" s="792"/>
      <c r="AD891" s="792"/>
      <c r="AE891" s="792"/>
      <c r="AF891" s="792"/>
    </row>
    <row r="892" spans="2:32" s="404" customFormat="1" ht="15" customHeight="1" x14ac:dyDescent="0.2">
      <c r="B892" s="826"/>
      <c r="C892" s="827"/>
      <c r="D892" s="793"/>
      <c r="E892" s="830"/>
      <c r="F892" s="833"/>
      <c r="G892" s="836"/>
      <c r="H892" s="830"/>
      <c r="I892" s="406" t="s">
        <v>158</v>
      </c>
      <c r="J892" s="681">
        <v>43969</v>
      </c>
      <c r="K892" s="820"/>
      <c r="L892" s="821"/>
      <c r="M892" s="818"/>
      <c r="N892" s="819"/>
      <c r="O892" s="818"/>
      <c r="P892" s="819"/>
      <c r="Q892" s="818"/>
      <c r="R892" s="819"/>
      <c r="S892" s="818"/>
      <c r="T892" s="819"/>
      <c r="U892" s="818"/>
      <c r="V892" s="819"/>
      <c r="W892" s="787"/>
      <c r="X892" s="788"/>
      <c r="Y892" s="787"/>
      <c r="Z892" s="788"/>
      <c r="AA892" s="793"/>
      <c r="AB892" s="793"/>
      <c r="AC892" s="793"/>
      <c r="AD892" s="793"/>
      <c r="AE892" s="793"/>
      <c r="AF892" s="793"/>
    </row>
    <row r="893" spans="2:32" s="404" customFormat="1" ht="12.75" customHeight="1" x14ac:dyDescent="0.2">
      <c r="B893" s="822" t="s">
        <v>1975</v>
      </c>
      <c r="C893" s="823"/>
      <c r="D893" s="791" t="s">
        <v>207</v>
      </c>
      <c r="E893" s="828" t="s">
        <v>270</v>
      </c>
      <c r="F893" s="831"/>
      <c r="G893" s="834" t="s">
        <v>218</v>
      </c>
      <c r="H893" s="828"/>
      <c r="I893" s="434" t="s">
        <v>184</v>
      </c>
      <c r="J893" s="438">
        <v>350000</v>
      </c>
      <c r="K893" s="434" t="s">
        <v>183</v>
      </c>
      <c r="L893" s="437"/>
      <c r="M893" s="434" t="s">
        <v>182</v>
      </c>
      <c r="N893" s="436">
        <f>J893</f>
        <v>350000</v>
      </c>
      <c r="O893" s="434" t="s">
        <v>181</v>
      </c>
      <c r="P893" s="435"/>
      <c r="Q893" s="434" t="s">
        <v>181</v>
      </c>
      <c r="R893" s="435"/>
      <c r="S893" s="434" t="s">
        <v>181</v>
      </c>
      <c r="T893" s="435"/>
      <c r="U893" s="434" t="s">
        <v>181</v>
      </c>
      <c r="V893" s="435"/>
      <c r="W893" s="466" t="s">
        <v>181</v>
      </c>
      <c r="X893" s="467"/>
      <c r="Y893" s="466" t="s">
        <v>180</v>
      </c>
      <c r="Z893" s="465"/>
      <c r="AA893" s="791" t="s">
        <v>303</v>
      </c>
      <c r="AB893" s="791" t="s">
        <v>303</v>
      </c>
      <c r="AC893" s="791" t="s">
        <v>303</v>
      </c>
      <c r="AD893" s="791" t="s">
        <v>303</v>
      </c>
      <c r="AE893" s="791" t="s">
        <v>303</v>
      </c>
      <c r="AF893" s="791" t="s">
        <v>303</v>
      </c>
    </row>
    <row r="894" spans="2:32" s="404" customFormat="1" ht="15" customHeight="1" x14ac:dyDescent="0.2">
      <c r="B894" s="824"/>
      <c r="C894" s="825"/>
      <c r="D894" s="792"/>
      <c r="E894" s="829"/>
      <c r="F894" s="832"/>
      <c r="G894" s="835"/>
      <c r="H894" s="829"/>
      <c r="I894" s="416" t="s">
        <v>179</v>
      </c>
      <c r="J894" s="432"/>
      <c r="K894" s="416" t="s">
        <v>177</v>
      </c>
      <c r="L894" s="415"/>
      <c r="M894" s="416" t="s">
        <v>176</v>
      </c>
      <c r="N894" s="428">
        <f>N893</f>
        <v>350000</v>
      </c>
      <c r="O894" s="416" t="s">
        <v>175</v>
      </c>
      <c r="P894" s="426"/>
      <c r="Q894" s="416" t="s">
        <v>175</v>
      </c>
      <c r="R894" s="426"/>
      <c r="S894" s="416" t="s">
        <v>175</v>
      </c>
      <c r="T894" s="426"/>
      <c r="U894" s="416" t="s">
        <v>175</v>
      </c>
      <c r="V894" s="426"/>
      <c r="W894" s="463" t="s">
        <v>175</v>
      </c>
      <c r="X894" s="462"/>
      <c r="Y894" s="463" t="s">
        <v>174</v>
      </c>
      <c r="Z894" s="464"/>
      <c r="AA894" s="792"/>
      <c r="AB894" s="792"/>
      <c r="AC894" s="792"/>
      <c r="AD894" s="792"/>
      <c r="AE894" s="792"/>
      <c r="AF894" s="792"/>
    </row>
    <row r="895" spans="2:32" s="404" customFormat="1" ht="39" customHeight="1" x14ac:dyDescent="0.2">
      <c r="B895" s="824"/>
      <c r="C895" s="825"/>
      <c r="D895" s="792"/>
      <c r="E895" s="829"/>
      <c r="F895" s="832"/>
      <c r="G895" s="835"/>
      <c r="H895" s="829"/>
      <c r="I895" s="416" t="s">
        <v>173</v>
      </c>
      <c r="J895" s="429"/>
      <c r="K895" s="416" t="s">
        <v>171</v>
      </c>
      <c r="L895" s="427"/>
      <c r="M895" s="416" t="s">
        <v>170</v>
      </c>
      <c r="N895" s="428"/>
      <c r="O895" s="416" t="s">
        <v>169</v>
      </c>
      <c r="P895" s="426"/>
      <c r="Q895" s="416" t="s">
        <v>169</v>
      </c>
      <c r="R895" s="426"/>
      <c r="S895" s="416" t="s">
        <v>169</v>
      </c>
      <c r="T895" s="426"/>
      <c r="U895" s="416" t="s">
        <v>169</v>
      </c>
      <c r="V895" s="426"/>
      <c r="W895" s="463" t="s">
        <v>169</v>
      </c>
      <c r="X895" s="462"/>
      <c r="Y895" s="781"/>
      <c r="Z895" s="782"/>
      <c r="AA895" s="792"/>
      <c r="AB895" s="792"/>
      <c r="AC895" s="792"/>
      <c r="AD895" s="792"/>
      <c r="AE895" s="792"/>
      <c r="AF895" s="792"/>
    </row>
    <row r="896" spans="2:32" s="404" customFormat="1" ht="15" customHeight="1" x14ac:dyDescent="0.2">
      <c r="B896" s="824"/>
      <c r="C896" s="825"/>
      <c r="D896" s="792"/>
      <c r="E896" s="829"/>
      <c r="F896" s="832"/>
      <c r="G896" s="835"/>
      <c r="H896" s="829"/>
      <c r="I896" s="416" t="s">
        <v>168</v>
      </c>
      <c r="J896" s="427"/>
      <c r="K896" s="416" t="s">
        <v>167</v>
      </c>
      <c r="L896" s="427"/>
      <c r="M896" s="816"/>
      <c r="N896" s="817"/>
      <c r="O896" s="416" t="s">
        <v>166</v>
      </c>
      <c r="P896" s="426">
        <f>IF(P894="",P895-P893,P895-P894)</f>
        <v>0</v>
      </c>
      <c r="Q896" s="416" t="s">
        <v>166</v>
      </c>
      <c r="R896" s="426">
        <f>IF(R894="",R895-R893,R895-R894)</f>
        <v>0</v>
      </c>
      <c r="S896" s="416" t="s">
        <v>166</v>
      </c>
      <c r="T896" s="426">
        <f>IF(T894="",T895-T893,T895-T894)</f>
        <v>0</v>
      </c>
      <c r="U896" s="416" t="s">
        <v>166</v>
      </c>
      <c r="V896" s="426">
        <f>IF(V894="",V895-V893,V895-V894)</f>
        <v>0</v>
      </c>
      <c r="W896" s="463" t="s">
        <v>166</v>
      </c>
      <c r="X896" s="462">
        <f>IF(X894="",X895-X893,X895-X894)</f>
        <v>0</v>
      </c>
      <c r="Y896" s="781"/>
      <c r="Z896" s="782"/>
      <c r="AA896" s="792"/>
      <c r="AB896" s="792"/>
      <c r="AC896" s="792"/>
      <c r="AD896" s="792"/>
      <c r="AE896" s="792"/>
      <c r="AF896" s="792"/>
    </row>
    <row r="897" spans="2:32" s="404" customFormat="1" ht="15" customHeight="1" x14ac:dyDescent="0.2">
      <c r="B897" s="824"/>
      <c r="C897" s="825"/>
      <c r="D897" s="792"/>
      <c r="E897" s="829"/>
      <c r="F897" s="832"/>
      <c r="G897" s="835"/>
      <c r="H897" s="829"/>
      <c r="I897" s="416" t="s">
        <v>165</v>
      </c>
      <c r="J897" s="415"/>
      <c r="K897" s="416" t="s">
        <v>164</v>
      </c>
      <c r="L897" s="415"/>
      <c r="M897" s="816"/>
      <c r="N897" s="817"/>
      <c r="O897" s="816"/>
      <c r="P897" s="817"/>
      <c r="Q897" s="816"/>
      <c r="R897" s="817"/>
      <c r="S897" s="816"/>
      <c r="T897" s="817"/>
      <c r="U897" s="816"/>
      <c r="V897" s="817"/>
      <c r="W897" s="781"/>
      <c r="X897" s="782"/>
      <c r="Y897" s="781"/>
      <c r="Z897" s="782"/>
      <c r="AA897" s="792"/>
      <c r="AB897" s="792"/>
      <c r="AC897" s="792"/>
      <c r="AD897" s="792"/>
      <c r="AE897" s="792"/>
      <c r="AF897" s="792"/>
    </row>
    <row r="898" spans="2:32" s="404" customFormat="1" ht="15" customHeight="1" x14ac:dyDescent="0.2">
      <c r="B898" s="826"/>
      <c r="C898" s="827"/>
      <c r="D898" s="793"/>
      <c r="E898" s="830"/>
      <c r="F898" s="833"/>
      <c r="G898" s="836"/>
      <c r="H898" s="830"/>
      <c r="I898" s="406" t="s">
        <v>158</v>
      </c>
      <c r="J898" s="451"/>
      <c r="K898" s="820"/>
      <c r="L898" s="821"/>
      <c r="M898" s="818"/>
      <c r="N898" s="819"/>
      <c r="O898" s="818"/>
      <c r="P898" s="819"/>
      <c r="Q898" s="818"/>
      <c r="R898" s="819"/>
      <c r="S898" s="818"/>
      <c r="T898" s="819"/>
      <c r="U898" s="818"/>
      <c r="V898" s="819"/>
      <c r="W898" s="783"/>
      <c r="X898" s="784"/>
      <c r="Y898" s="783"/>
      <c r="Z898" s="784"/>
      <c r="AA898" s="793"/>
      <c r="AB898" s="793"/>
      <c r="AC898" s="793"/>
      <c r="AD898" s="793"/>
      <c r="AE898" s="793"/>
      <c r="AF898" s="793"/>
    </row>
    <row r="899" spans="2:32" s="404" customFormat="1" ht="12.75" customHeight="1" x14ac:dyDescent="0.2">
      <c r="B899" s="822" t="s">
        <v>1977</v>
      </c>
      <c r="C899" s="823"/>
      <c r="D899" s="791" t="s">
        <v>207</v>
      </c>
      <c r="E899" s="828" t="s">
        <v>270</v>
      </c>
      <c r="F899" s="831"/>
      <c r="G899" s="834" t="s">
        <v>218</v>
      </c>
      <c r="H899" s="828"/>
      <c r="I899" s="434" t="s">
        <v>184</v>
      </c>
      <c r="J899" s="438">
        <v>3720500</v>
      </c>
      <c r="K899" s="434" t="s">
        <v>183</v>
      </c>
      <c r="L899" s="437"/>
      <c r="M899" s="434" t="s">
        <v>182</v>
      </c>
      <c r="N899" s="436">
        <f>J899</f>
        <v>3720500</v>
      </c>
      <c r="O899" s="434" t="s">
        <v>181</v>
      </c>
      <c r="P899" s="435"/>
      <c r="Q899" s="434" t="s">
        <v>181</v>
      </c>
      <c r="R899" s="435"/>
      <c r="S899" s="434" t="s">
        <v>181</v>
      </c>
      <c r="T899" s="435"/>
      <c r="U899" s="434" t="s">
        <v>181</v>
      </c>
      <c r="V899" s="435"/>
      <c r="W899" s="466" t="s">
        <v>181</v>
      </c>
      <c r="X899" s="467"/>
      <c r="Y899" s="466" t="s">
        <v>180</v>
      </c>
      <c r="Z899" s="465"/>
      <c r="AA899" s="791" t="s">
        <v>303</v>
      </c>
      <c r="AB899" s="791" t="s">
        <v>303</v>
      </c>
      <c r="AC899" s="791" t="s">
        <v>303</v>
      </c>
      <c r="AD899" s="791" t="s">
        <v>303</v>
      </c>
      <c r="AE899" s="791" t="s">
        <v>303</v>
      </c>
      <c r="AF899" s="791" t="s">
        <v>303</v>
      </c>
    </row>
    <row r="900" spans="2:32" s="404" customFormat="1" ht="15" customHeight="1" x14ac:dyDescent="0.2">
      <c r="B900" s="824"/>
      <c r="C900" s="825"/>
      <c r="D900" s="792"/>
      <c r="E900" s="829"/>
      <c r="F900" s="832"/>
      <c r="G900" s="835"/>
      <c r="H900" s="829"/>
      <c r="I900" s="416" t="s">
        <v>179</v>
      </c>
      <c r="J900" s="432"/>
      <c r="K900" s="416" t="s">
        <v>177</v>
      </c>
      <c r="L900" s="415"/>
      <c r="M900" s="416" t="s">
        <v>176</v>
      </c>
      <c r="N900" s="428">
        <f>N899</f>
        <v>3720500</v>
      </c>
      <c r="O900" s="416" t="s">
        <v>175</v>
      </c>
      <c r="P900" s="426"/>
      <c r="Q900" s="416" t="s">
        <v>175</v>
      </c>
      <c r="R900" s="426"/>
      <c r="S900" s="416" t="s">
        <v>175</v>
      </c>
      <c r="T900" s="426"/>
      <c r="U900" s="416" t="s">
        <v>175</v>
      </c>
      <c r="V900" s="426"/>
      <c r="W900" s="463" t="s">
        <v>175</v>
      </c>
      <c r="X900" s="462"/>
      <c r="Y900" s="463" t="s">
        <v>174</v>
      </c>
      <c r="Z900" s="464"/>
      <c r="AA900" s="792"/>
      <c r="AB900" s="792"/>
      <c r="AC900" s="792"/>
      <c r="AD900" s="792"/>
      <c r="AE900" s="792"/>
      <c r="AF900" s="792"/>
    </row>
    <row r="901" spans="2:32" s="404" customFormat="1" ht="39" customHeight="1" x14ac:dyDescent="0.2">
      <c r="B901" s="824"/>
      <c r="C901" s="825"/>
      <c r="D901" s="792"/>
      <c r="E901" s="829"/>
      <c r="F901" s="832"/>
      <c r="G901" s="835"/>
      <c r="H901" s="829"/>
      <c r="I901" s="416" t="s">
        <v>173</v>
      </c>
      <c r="J901" s="429"/>
      <c r="K901" s="416" t="s">
        <v>171</v>
      </c>
      <c r="L901" s="427"/>
      <c r="M901" s="416" t="s">
        <v>170</v>
      </c>
      <c r="N901" s="428"/>
      <c r="O901" s="416" t="s">
        <v>169</v>
      </c>
      <c r="P901" s="426"/>
      <c r="Q901" s="416" t="s">
        <v>169</v>
      </c>
      <c r="R901" s="426"/>
      <c r="S901" s="416" t="s">
        <v>169</v>
      </c>
      <c r="T901" s="426"/>
      <c r="U901" s="416" t="s">
        <v>169</v>
      </c>
      <c r="V901" s="426"/>
      <c r="W901" s="463" t="s">
        <v>169</v>
      </c>
      <c r="X901" s="462"/>
      <c r="Y901" s="781"/>
      <c r="Z901" s="782"/>
      <c r="AA901" s="792"/>
      <c r="AB901" s="792"/>
      <c r="AC901" s="792"/>
      <c r="AD901" s="792"/>
      <c r="AE901" s="792"/>
      <c r="AF901" s="792"/>
    </row>
    <row r="902" spans="2:32" s="404" customFormat="1" ht="15" customHeight="1" x14ac:dyDescent="0.2">
      <c r="B902" s="824"/>
      <c r="C902" s="825"/>
      <c r="D902" s="792"/>
      <c r="E902" s="829"/>
      <c r="F902" s="832"/>
      <c r="G902" s="835"/>
      <c r="H902" s="829"/>
      <c r="I902" s="416" t="s">
        <v>168</v>
      </c>
      <c r="J902" s="427"/>
      <c r="K902" s="416" t="s">
        <v>167</v>
      </c>
      <c r="L902" s="427"/>
      <c r="M902" s="816"/>
      <c r="N902" s="817"/>
      <c r="O902" s="416" t="s">
        <v>166</v>
      </c>
      <c r="P902" s="426">
        <f>IF(P900="",P901-P899,P901-P900)</f>
        <v>0</v>
      </c>
      <c r="Q902" s="416" t="s">
        <v>166</v>
      </c>
      <c r="R902" s="426">
        <f>IF(R900="",R901-R899,R901-R900)</f>
        <v>0</v>
      </c>
      <c r="S902" s="416" t="s">
        <v>166</v>
      </c>
      <c r="T902" s="426">
        <f>IF(T900="",T901-T899,T901-T900)</f>
        <v>0</v>
      </c>
      <c r="U902" s="416" t="s">
        <v>166</v>
      </c>
      <c r="V902" s="426">
        <f>IF(V900="",V901-V899,V901-V900)</f>
        <v>0</v>
      </c>
      <c r="W902" s="463" t="s">
        <v>166</v>
      </c>
      <c r="X902" s="462">
        <f>IF(X900="",X901-X899,X901-X900)</f>
        <v>0</v>
      </c>
      <c r="Y902" s="781"/>
      <c r="Z902" s="782"/>
      <c r="AA902" s="792"/>
      <c r="AB902" s="792"/>
      <c r="AC902" s="792"/>
      <c r="AD902" s="792"/>
      <c r="AE902" s="792"/>
      <c r="AF902" s="792"/>
    </row>
    <row r="903" spans="2:32" s="404" customFormat="1" ht="15" customHeight="1" x14ac:dyDescent="0.2">
      <c r="B903" s="824"/>
      <c r="C903" s="825"/>
      <c r="D903" s="792"/>
      <c r="E903" s="829"/>
      <c r="F903" s="832"/>
      <c r="G903" s="835"/>
      <c r="H903" s="829"/>
      <c r="I903" s="416" t="s">
        <v>165</v>
      </c>
      <c r="J903" s="415"/>
      <c r="K903" s="416" t="s">
        <v>164</v>
      </c>
      <c r="L903" s="415"/>
      <c r="M903" s="816"/>
      <c r="N903" s="817"/>
      <c r="O903" s="816"/>
      <c r="P903" s="817"/>
      <c r="Q903" s="816"/>
      <c r="R903" s="817"/>
      <c r="S903" s="816"/>
      <c r="T903" s="817"/>
      <c r="U903" s="816"/>
      <c r="V903" s="817"/>
      <c r="W903" s="781"/>
      <c r="X903" s="782"/>
      <c r="Y903" s="781"/>
      <c r="Z903" s="782"/>
      <c r="AA903" s="792"/>
      <c r="AB903" s="792"/>
      <c r="AC903" s="792"/>
      <c r="AD903" s="792"/>
      <c r="AE903" s="792"/>
      <c r="AF903" s="792"/>
    </row>
    <row r="904" spans="2:32" s="404" customFormat="1" ht="15" customHeight="1" x14ac:dyDescent="0.2">
      <c r="B904" s="826"/>
      <c r="C904" s="827"/>
      <c r="D904" s="793"/>
      <c r="E904" s="830"/>
      <c r="F904" s="833"/>
      <c r="G904" s="836"/>
      <c r="H904" s="830"/>
      <c r="I904" s="406" t="s">
        <v>158</v>
      </c>
      <c r="J904" s="451"/>
      <c r="K904" s="820"/>
      <c r="L904" s="821"/>
      <c r="M904" s="818"/>
      <c r="N904" s="819"/>
      <c r="O904" s="818"/>
      <c r="P904" s="819"/>
      <c r="Q904" s="818"/>
      <c r="R904" s="819"/>
      <c r="S904" s="818"/>
      <c r="T904" s="819"/>
      <c r="U904" s="818"/>
      <c r="V904" s="819"/>
      <c r="W904" s="783"/>
      <c r="X904" s="784"/>
      <c r="Y904" s="783"/>
      <c r="Z904" s="784"/>
      <c r="AA904" s="793"/>
      <c r="AB904" s="793"/>
      <c r="AC904" s="793"/>
      <c r="AD904" s="793"/>
      <c r="AE904" s="793"/>
      <c r="AF904" s="793"/>
    </row>
    <row r="905" spans="2:32" s="404" customFormat="1" ht="12.75" customHeight="1" x14ac:dyDescent="0.2">
      <c r="B905" s="822" t="s">
        <v>1978</v>
      </c>
      <c r="C905" s="823"/>
      <c r="D905" s="791" t="s">
        <v>207</v>
      </c>
      <c r="E905" s="828" t="s">
        <v>270</v>
      </c>
      <c r="F905" s="831"/>
      <c r="G905" s="834" t="s">
        <v>218</v>
      </c>
      <c r="H905" s="828"/>
      <c r="I905" s="434" t="s">
        <v>184</v>
      </c>
      <c r="J905" s="606">
        <v>1400000</v>
      </c>
      <c r="K905" s="434" t="s">
        <v>183</v>
      </c>
      <c r="L905" s="631">
        <f>+J910+J908</f>
        <v>44089</v>
      </c>
      <c r="M905" s="434" t="s">
        <v>182</v>
      </c>
      <c r="N905" s="436">
        <f>J905</f>
        <v>1400000</v>
      </c>
      <c r="O905" s="434" t="s">
        <v>181</v>
      </c>
      <c r="P905" s="435"/>
      <c r="Q905" s="434" t="s">
        <v>181</v>
      </c>
      <c r="R905" s="435"/>
      <c r="S905" s="434" t="s">
        <v>181</v>
      </c>
      <c r="T905" s="435"/>
      <c r="U905" s="434" t="s">
        <v>181</v>
      </c>
      <c r="V905" s="435"/>
      <c r="W905" s="605" t="s">
        <v>181</v>
      </c>
      <c r="X905" s="609">
        <v>0.41199999999999998</v>
      </c>
      <c r="Y905" s="605" t="s">
        <v>180</v>
      </c>
      <c r="Z905" s="610">
        <v>4</v>
      </c>
      <c r="AA905" s="791" t="s">
        <v>301</v>
      </c>
      <c r="AB905" s="791" t="s">
        <v>301</v>
      </c>
      <c r="AC905" s="791" t="s">
        <v>301</v>
      </c>
      <c r="AD905" s="791" t="s">
        <v>301</v>
      </c>
      <c r="AE905" s="791" t="s">
        <v>301</v>
      </c>
      <c r="AF905" s="791" t="s">
        <v>2161</v>
      </c>
    </row>
    <row r="906" spans="2:32" s="404" customFormat="1" ht="15" customHeight="1" x14ac:dyDescent="0.2">
      <c r="B906" s="824"/>
      <c r="C906" s="825"/>
      <c r="D906" s="792"/>
      <c r="E906" s="829"/>
      <c r="F906" s="832"/>
      <c r="G906" s="835"/>
      <c r="H906" s="829"/>
      <c r="I906" s="416" t="s">
        <v>179</v>
      </c>
      <c r="J906" s="616" t="s">
        <v>204</v>
      </c>
      <c r="K906" s="416" t="s">
        <v>177</v>
      </c>
      <c r="L906" s="415"/>
      <c r="M906" s="416" t="s">
        <v>176</v>
      </c>
      <c r="N906" s="428">
        <f>N905</f>
        <v>1400000</v>
      </c>
      <c r="O906" s="416" t="s">
        <v>175</v>
      </c>
      <c r="P906" s="426"/>
      <c r="Q906" s="416" t="s">
        <v>175</v>
      </c>
      <c r="R906" s="426"/>
      <c r="S906" s="416" t="s">
        <v>175</v>
      </c>
      <c r="T906" s="426"/>
      <c r="U906" s="416" t="s">
        <v>175</v>
      </c>
      <c r="V906" s="426"/>
      <c r="W906" s="615" t="s">
        <v>175</v>
      </c>
      <c r="X906" s="619"/>
      <c r="Y906" s="615" t="s">
        <v>174</v>
      </c>
      <c r="Z906" s="620">
        <f>4*22</f>
        <v>88</v>
      </c>
      <c r="AA906" s="792"/>
      <c r="AB906" s="792"/>
      <c r="AC906" s="792"/>
      <c r="AD906" s="792"/>
      <c r="AE906" s="792"/>
      <c r="AF906" s="792"/>
    </row>
    <row r="907" spans="2:32" s="404" customFormat="1" ht="39" customHeight="1" x14ac:dyDescent="0.2">
      <c r="B907" s="824"/>
      <c r="C907" s="825"/>
      <c r="D907" s="792"/>
      <c r="E907" s="829"/>
      <c r="F907" s="832"/>
      <c r="G907" s="835"/>
      <c r="H907" s="829"/>
      <c r="I907" s="416" t="s">
        <v>173</v>
      </c>
      <c r="J907" s="621" t="s">
        <v>193</v>
      </c>
      <c r="K907" s="416" t="s">
        <v>171</v>
      </c>
      <c r="L907" s="427"/>
      <c r="M907" s="416" t="s">
        <v>170</v>
      </c>
      <c r="N907" s="428"/>
      <c r="O907" s="416" t="s">
        <v>169</v>
      </c>
      <c r="P907" s="426"/>
      <c r="Q907" s="416" t="s">
        <v>169</v>
      </c>
      <c r="R907" s="426"/>
      <c r="S907" s="416" t="s">
        <v>169</v>
      </c>
      <c r="T907" s="426"/>
      <c r="U907" s="416" t="s">
        <v>169</v>
      </c>
      <c r="V907" s="426"/>
      <c r="W907" s="615" t="s">
        <v>169</v>
      </c>
      <c r="X907" s="619">
        <v>0.39600000000000002</v>
      </c>
      <c r="Y907" s="785"/>
      <c r="Z907" s="786"/>
      <c r="AA907" s="792"/>
      <c r="AB907" s="792"/>
      <c r="AC907" s="792"/>
      <c r="AD907" s="792"/>
      <c r="AE907" s="792"/>
      <c r="AF907" s="792"/>
    </row>
    <row r="908" spans="2:32" s="404" customFormat="1" ht="15" customHeight="1" x14ac:dyDescent="0.2">
      <c r="B908" s="824"/>
      <c r="C908" s="825"/>
      <c r="D908" s="792"/>
      <c r="E908" s="829"/>
      <c r="F908" s="832"/>
      <c r="G908" s="835"/>
      <c r="H908" s="829"/>
      <c r="I908" s="416" t="s">
        <v>168</v>
      </c>
      <c r="J908" s="622">
        <v>120</v>
      </c>
      <c r="K908" s="416" t="s">
        <v>167</v>
      </c>
      <c r="L908" s="427"/>
      <c r="M908" s="816"/>
      <c r="N908" s="817"/>
      <c r="O908" s="416" t="s">
        <v>166</v>
      </c>
      <c r="P908" s="426">
        <f>IF(P906="",P907-P905,P907-P906)</f>
        <v>0</v>
      </c>
      <c r="Q908" s="416" t="s">
        <v>166</v>
      </c>
      <c r="R908" s="426">
        <f>IF(R906="",R907-R905,R907-R906)</f>
        <v>0</v>
      </c>
      <c r="S908" s="416" t="s">
        <v>166</v>
      </c>
      <c r="T908" s="426">
        <f>IF(T906="",T907-T905,T907-T906)</f>
        <v>0</v>
      </c>
      <c r="U908" s="416" t="s">
        <v>166</v>
      </c>
      <c r="V908" s="426">
        <f>IF(V906="",V907-V905,V907-V906)</f>
        <v>0</v>
      </c>
      <c r="W908" s="615" t="s">
        <v>166</v>
      </c>
      <c r="X908" s="619">
        <f>IF(X906="",X907-X905,X907-X906)</f>
        <v>-1.5999999999999959E-2</v>
      </c>
      <c r="Y908" s="785"/>
      <c r="Z908" s="786"/>
      <c r="AA908" s="792"/>
      <c r="AB908" s="792"/>
      <c r="AC908" s="792"/>
      <c r="AD908" s="792"/>
      <c r="AE908" s="792"/>
      <c r="AF908" s="792"/>
    </row>
    <row r="909" spans="2:32" s="404" customFormat="1" ht="15" customHeight="1" x14ac:dyDescent="0.2">
      <c r="B909" s="824"/>
      <c r="C909" s="825"/>
      <c r="D909" s="792"/>
      <c r="E909" s="829"/>
      <c r="F909" s="832"/>
      <c r="G909" s="835"/>
      <c r="H909" s="829"/>
      <c r="I909" s="416" t="s">
        <v>165</v>
      </c>
      <c r="J909" s="617"/>
      <c r="K909" s="416" t="s">
        <v>164</v>
      </c>
      <c r="L909" s="415"/>
      <c r="M909" s="816"/>
      <c r="N909" s="817"/>
      <c r="O909" s="816"/>
      <c r="P909" s="817"/>
      <c r="Q909" s="816"/>
      <c r="R909" s="817"/>
      <c r="S909" s="816"/>
      <c r="T909" s="817"/>
      <c r="U909" s="816"/>
      <c r="V909" s="817"/>
      <c r="W909" s="785"/>
      <c r="X909" s="786"/>
      <c r="Y909" s="785"/>
      <c r="Z909" s="786"/>
      <c r="AA909" s="792"/>
      <c r="AB909" s="792"/>
      <c r="AC909" s="792"/>
      <c r="AD909" s="792"/>
      <c r="AE909" s="792"/>
      <c r="AF909" s="792"/>
    </row>
    <row r="910" spans="2:32" s="404" customFormat="1" ht="15" customHeight="1" x14ac:dyDescent="0.2">
      <c r="B910" s="826"/>
      <c r="C910" s="827"/>
      <c r="D910" s="793"/>
      <c r="E910" s="830"/>
      <c r="F910" s="833"/>
      <c r="G910" s="836"/>
      <c r="H910" s="830"/>
      <c r="I910" s="406" t="s">
        <v>158</v>
      </c>
      <c r="J910" s="681">
        <v>43969</v>
      </c>
      <c r="K910" s="820"/>
      <c r="L910" s="821"/>
      <c r="M910" s="818"/>
      <c r="N910" s="819"/>
      <c r="O910" s="818"/>
      <c r="P910" s="819"/>
      <c r="Q910" s="818"/>
      <c r="R910" s="819"/>
      <c r="S910" s="818"/>
      <c r="T910" s="819"/>
      <c r="U910" s="818"/>
      <c r="V910" s="819"/>
      <c r="W910" s="787"/>
      <c r="X910" s="788"/>
      <c r="Y910" s="787"/>
      <c r="Z910" s="788"/>
      <c r="AA910" s="793"/>
      <c r="AB910" s="793"/>
      <c r="AC910" s="793"/>
      <c r="AD910" s="793"/>
      <c r="AE910" s="793"/>
      <c r="AF910" s="793"/>
    </row>
    <row r="911" spans="2:32" s="404" customFormat="1" ht="12.75" customHeight="1" x14ac:dyDescent="0.2">
      <c r="B911" s="822" t="s">
        <v>1971</v>
      </c>
      <c r="C911" s="823"/>
      <c r="D911" s="791" t="s">
        <v>207</v>
      </c>
      <c r="E911" s="828" t="s">
        <v>270</v>
      </c>
      <c r="F911" s="831"/>
      <c r="G911" s="834" t="s">
        <v>218</v>
      </c>
      <c r="H911" s="828"/>
      <c r="I911" s="434" t="s">
        <v>184</v>
      </c>
      <c r="J911" s="438">
        <v>350000</v>
      </c>
      <c r="K911" s="434" t="s">
        <v>183</v>
      </c>
      <c r="L911" s="437"/>
      <c r="M911" s="434" t="s">
        <v>182</v>
      </c>
      <c r="N911" s="436">
        <f>J911</f>
        <v>350000</v>
      </c>
      <c r="O911" s="434" t="s">
        <v>181</v>
      </c>
      <c r="P911" s="435"/>
      <c r="Q911" s="434" t="s">
        <v>181</v>
      </c>
      <c r="R911" s="435"/>
      <c r="S911" s="434" t="s">
        <v>181</v>
      </c>
      <c r="T911" s="435"/>
      <c r="U911" s="434" t="s">
        <v>181</v>
      </c>
      <c r="V911" s="435"/>
      <c r="W911" s="466" t="s">
        <v>181</v>
      </c>
      <c r="X911" s="467"/>
      <c r="Y911" s="466" t="s">
        <v>180</v>
      </c>
      <c r="Z911" s="465"/>
      <c r="AA911" s="791" t="s">
        <v>266</v>
      </c>
      <c r="AB911" s="791" t="s">
        <v>266</v>
      </c>
      <c r="AC911" s="791" t="s">
        <v>266</v>
      </c>
      <c r="AD911" s="791" t="s">
        <v>266</v>
      </c>
      <c r="AE911" s="791" t="s">
        <v>266</v>
      </c>
      <c r="AF911" s="791" t="s">
        <v>266</v>
      </c>
    </row>
    <row r="912" spans="2:32" s="404" customFormat="1" ht="15" customHeight="1" x14ac:dyDescent="0.2">
      <c r="B912" s="824"/>
      <c r="C912" s="825"/>
      <c r="D912" s="792"/>
      <c r="E912" s="829"/>
      <c r="F912" s="832"/>
      <c r="G912" s="835"/>
      <c r="H912" s="829"/>
      <c r="I912" s="416" t="s">
        <v>179</v>
      </c>
      <c r="J912" s="432"/>
      <c r="K912" s="416" t="s">
        <v>177</v>
      </c>
      <c r="L912" s="415"/>
      <c r="M912" s="416" t="s">
        <v>176</v>
      </c>
      <c r="N912" s="428">
        <f>N911</f>
        <v>350000</v>
      </c>
      <c r="O912" s="416" t="s">
        <v>175</v>
      </c>
      <c r="P912" s="426"/>
      <c r="Q912" s="416" t="s">
        <v>175</v>
      </c>
      <c r="R912" s="426"/>
      <c r="S912" s="416" t="s">
        <v>175</v>
      </c>
      <c r="T912" s="426"/>
      <c r="U912" s="416" t="s">
        <v>175</v>
      </c>
      <c r="V912" s="426"/>
      <c r="W912" s="463" t="s">
        <v>175</v>
      </c>
      <c r="X912" s="462"/>
      <c r="Y912" s="463" t="s">
        <v>174</v>
      </c>
      <c r="Z912" s="464"/>
      <c r="AA912" s="792"/>
      <c r="AB912" s="792"/>
      <c r="AC912" s="792"/>
      <c r="AD912" s="792"/>
      <c r="AE912" s="792"/>
      <c r="AF912" s="792"/>
    </row>
    <row r="913" spans="1:32" s="404" customFormat="1" ht="39" customHeight="1" x14ac:dyDescent="0.2">
      <c r="B913" s="824"/>
      <c r="C913" s="825"/>
      <c r="D913" s="792"/>
      <c r="E913" s="829"/>
      <c r="F913" s="832"/>
      <c r="G913" s="835"/>
      <c r="H913" s="829"/>
      <c r="I913" s="416" t="s">
        <v>173</v>
      </c>
      <c r="J913" s="429"/>
      <c r="K913" s="416" t="s">
        <v>171</v>
      </c>
      <c r="L913" s="427"/>
      <c r="M913" s="416" t="s">
        <v>170</v>
      </c>
      <c r="N913" s="428"/>
      <c r="O913" s="416" t="s">
        <v>169</v>
      </c>
      <c r="P913" s="426"/>
      <c r="Q913" s="416" t="s">
        <v>169</v>
      </c>
      <c r="R913" s="426"/>
      <c r="S913" s="416" t="s">
        <v>169</v>
      </c>
      <c r="T913" s="426"/>
      <c r="U913" s="416" t="s">
        <v>169</v>
      </c>
      <c r="V913" s="426"/>
      <c r="W913" s="463" t="s">
        <v>169</v>
      </c>
      <c r="X913" s="462"/>
      <c r="Y913" s="781"/>
      <c r="Z913" s="782"/>
      <c r="AA913" s="792"/>
      <c r="AB913" s="792"/>
      <c r="AC913" s="792"/>
      <c r="AD913" s="792"/>
      <c r="AE913" s="792"/>
      <c r="AF913" s="792"/>
    </row>
    <row r="914" spans="1:32" s="404" customFormat="1" ht="15" customHeight="1" x14ac:dyDescent="0.2">
      <c r="B914" s="824"/>
      <c r="C914" s="825"/>
      <c r="D914" s="792"/>
      <c r="E914" s="829"/>
      <c r="F914" s="832"/>
      <c r="G914" s="835"/>
      <c r="H914" s="829"/>
      <c r="I914" s="416" t="s">
        <v>168</v>
      </c>
      <c r="J914" s="427"/>
      <c r="K914" s="416" t="s">
        <v>167</v>
      </c>
      <c r="L914" s="427"/>
      <c r="M914" s="816"/>
      <c r="N914" s="817"/>
      <c r="O914" s="416" t="s">
        <v>166</v>
      </c>
      <c r="P914" s="426">
        <f>IF(P912="",P913-P911,P913-P912)</f>
        <v>0</v>
      </c>
      <c r="Q914" s="416" t="s">
        <v>166</v>
      </c>
      <c r="R914" s="426">
        <f>IF(R912="",R913-R911,R913-R912)</f>
        <v>0</v>
      </c>
      <c r="S914" s="416" t="s">
        <v>166</v>
      </c>
      <c r="T914" s="426">
        <f>IF(T912="",T913-T911,T913-T912)</f>
        <v>0</v>
      </c>
      <c r="U914" s="416" t="s">
        <v>166</v>
      </c>
      <c r="V914" s="426">
        <f>IF(V912="",V913-V911,V913-V912)</f>
        <v>0</v>
      </c>
      <c r="W914" s="463" t="s">
        <v>166</v>
      </c>
      <c r="X914" s="462">
        <f>IF(X912="",X913-X911,X913-X912)</f>
        <v>0</v>
      </c>
      <c r="Y914" s="781"/>
      <c r="Z914" s="782"/>
      <c r="AA914" s="792"/>
      <c r="AB914" s="792"/>
      <c r="AC914" s="792"/>
      <c r="AD914" s="792"/>
      <c r="AE914" s="792"/>
      <c r="AF914" s="792"/>
    </row>
    <row r="915" spans="1:32" s="404" customFormat="1" ht="15" customHeight="1" x14ac:dyDescent="0.2">
      <c r="B915" s="824"/>
      <c r="C915" s="825"/>
      <c r="D915" s="792"/>
      <c r="E915" s="829"/>
      <c r="F915" s="832"/>
      <c r="G915" s="835"/>
      <c r="H915" s="829"/>
      <c r="I915" s="416" t="s">
        <v>165</v>
      </c>
      <c r="J915" s="415"/>
      <c r="K915" s="416" t="s">
        <v>164</v>
      </c>
      <c r="L915" s="415"/>
      <c r="M915" s="816"/>
      <c r="N915" s="817"/>
      <c r="O915" s="816"/>
      <c r="P915" s="817"/>
      <c r="Q915" s="816"/>
      <c r="R915" s="817"/>
      <c r="S915" s="816"/>
      <c r="T915" s="817"/>
      <c r="U915" s="816"/>
      <c r="V915" s="817"/>
      <c r="W915" s="781"/>
      <c r="X915" s="782"/>
      <c r="Y915" s="781"/>
      <c r="Z915" s="782"/>
      <c r="AA915" s="792"/>
      <c r="AB915" s="792"/>
      <c r="AC915" s="792"/>
      <c r="AD915" s="792"/>
      <c r="AE915" s="792"/>
      <c r="AF915" s="792"/>
    </row>
    <row r="916" spans="1:32" s="404" customFormat="1" ht="15" customHeight="1" x14ac:dyDescent="0.2">
      <c r="B916" s="826"/>
      <c r="C916" s="827"/>
      <c r="D916" s="793"/>
      <c r="E916" s="830"/>
      <c r="F916" s="833"/>
      <c r="G916" s="836"/>
      <c r="H916" s="830"/>
      <c r="I916" s="406" t="s">
        <v>158</v>
      </c>
      <c r="J916" s="451"/>
      <c r="K916" s="820"/>
      <c r="L916" s="821"/>
      <c r="M916" s="818"/>
      <c r="N916" s="819"/>
      <c r="O916" s="818"/>
      <c r="P916" s="819"/>
      <c r="Q916" s="818"/>
      <c r="R916" s="819"/>
      <c r="S916" s="818"/>
      <c r="T916" s="819"/>
      <c r="U916" s="818"/>
      <c r="V916" s="819"/>
      <c r="W916" s="783"/>
      <c r="X916" s="784"/>
      <c r="Y916" s="783"/>
      <c r="Z916" s="784"/>
      <c r="AA916" s="793"/>
      <c r="AB916" s="793"/>
      <c r="AC916" s="793"/>
      <c r="AD916" s="793"/>
      <c r="AE916" s="793"/>
      <c r="AF916" s="793"/>
    </row>
    <row r="917" spans="1:32" s="404" customFormat="1" ht="12.75" customHeight="1" x14ac:dyDescent="0.2">
      <c r="B917" s="822" t="s">
        <v>312</v>
      </c>
      <c r="C917" s="823"/>
      <c r="D917" s="791" t="s">
        <v>207</v>
      </c>
      <c r="E917" s="828" t="s">
        <v>270</v>
      </c>
      <c r="F917" s="831"/>
      <c r="G917" s="834" t="s">
        <v>218</v>
      </c>
      <c r="H917" s="828"/>
      <c r="I917" s="434" t="s">
        <v>184</v>
      </c>
      <c r="J917" s="438">
        <v>8000000</v>
      </c>
      <c r="K917" s="434" t="s">
        <v>183</v>
      </c>
      <c r="L917" s="437"/>
      <c r="M917" s="434" t="s">
        <v>182</v>
      </c>
      <c r="N917" s="436">
        <f>J917</f>
        <v>8000000</v>
      </c>
      <c r="O917" s="434" t="s">
        <v>181</v>
      </c>
      <c r="P917" s="435"/>
      <c r="Q917" s="434" t="s">
        <v>181</v>
      </c>
      <c r="R917" s="435"/>
      <c r="S917" s="434" t="s">
        <v>181</v>
      </c>
      <c r="T917" s="435"/>
      <c r="U917" s="434" t="s">
        <v>181</v>
      </c>
      <c r="V917" s="435"/>
      <c r="W917" s="466" t="s">
        <v>181</v>
      </c>
      <c r="X917" s="467"/>
      <c r="Y917" s="466" t="s">
        <v>180</v>
      </c>
      <c r="Z917" s="465"/>
      <c r="AA917" s="791" t="s">
        <v>266</v>
      </c>
      <c r="AB917" s="791" t="s">
        <v>266</v>
      </c>
      <c r="AC917" s="791" t="s">
        <v>266</v>
      </c>
      <c r="AD917" s="791" t="s">
        <v>266</v>
      </c>
      <c r="AE917" s="791" t="s">
        <v>266</v>
      </c>
      <c r="AF917" s="791" t="s">
        <v>266</v>
      </c>
    </row>
    <row r="918" spans="1:32" s="404" customFormat="1" ht="15" customHeight="1" x14ac:dyDescent="0.2">
      <c r="B918" s="824"/>
      <c r="C918" s="825"/>
      <c r="D918" s="792"/>
      <c r="E918" s="829"/>
      <c r="F918" s="832"/>
      <c r="G918" s="835"/>
      <c r="H918" s="829"/>
      <c r="I918" s="416" t="s">
        <v>179</v>
      </c>
      <c r="J918" s="432"/>
      <c r="K918" s="416" t="s">
        <v>177</v>
      </c>
      <c r="L918" s="415"/>
      <c r="M918" s="416" t="s">
        <v>176</v>
      </c>
      <c r="N918" s="428">
        <f>N917</f>
        <v>8000000</v>
      </c>
      <c r="O918" s="416" t="s">
        <v>175</v>
      </c>
      <c r="P918" s="426"/>
      <c r="Q918" s="416" t="s">
        <v>175</v>
      </c>
      <c r="R918" s="426"/>
      <c r="S918" s="416" t="s">
        <v>175</v>
      </c>
      <c r="T918" s="426"/>
      <c r="U918" s="416" t="s">
        <v>175</v>
      </c>
      <c r="V918" s="426"/>
      <c r="W918" s="463" t="s">
        <v>175</v>
      </c>
      <c r="X918" s="462"/>
      <c r="Y918" s="463" t="s">
        <v>174</v>
      </c>
      <c r="Z918" s="464"/>
      <c r="AA918" s="792"/>
      <c r="AB918" s="792"/>
      <c r="AC918" s="792"/>
      <c r="AD918" s="792"/>
      <c r="AE918" s="792"/>
      <c r="AF918" s="792"/>
    </row>
    <row r="919" spans="1:32" s="404" customFormat="1" ht="39" customHeight="1" x14ac:dyDescent="0.2">
      <c r="B919" s="824"/>
      <c r="C919" s="825"/>
      <c r="D919" s="792"/>
      <c r="E919" s="829"/>
      <c r="F919" s="832"/>
      <c r="G919" s="835"/>
      <c r="H919" s="829"/>
      <c r="I919" s="416" t="s">
        <v>173</v>
      </c>
      <c r="J919" s="429"/>
      <c r="K919" s="416" t="s">
        <v>171</v>
      </c>
      <c r="L919" s="427"/>
      <c r="M919" s="416" t="s">
        <v>170</v>
      </c>
      <c r="N919" s="428"/>
      <c r="O919" s="416" t="s">
        <v>169</v>
      </c>
      <c r="P919" s="426"/>
      <c r="Q919" s="416" t="s">
        <v>169</v>
      </c>
      <c r="R919" s="426"/>
      <c r="S919" s="416" t="s">
        <v>169</v>
      </c>
      <c r="T919" s="426"/>
      <c r="U919" s="416" t="s">
        <v>169</v>
      </c>
      <c r="V919" s="426"/>
      <c r="W919" s="463" t="s">
        <v>169</v>
      </c>
      <c r="X919" s="462"/>
      <c r="Y919" s="781"/>
      <c r="Z919" s="782"/>
      <c r="AA919" s="792"/>
      <c r="AB919" s="792"/>
      <c r="AC919" s="792"/>
      <c r="AD919" s="792"/>
      <c r="AE919" s="792"/>
      <c r="AF919" s="792"/>
    </row>
    <row r="920" spans="1:32" s="404" customFormat="1" ht="15" customHeight="1" x14ac:dyDescent="0.2">
      <c r="B920" s="824"/>
      <c r="C920" s="825"/>
      <c r="D920" s="792"/>
      <c r="E920" s="829"/>
      <c r="F920" s="832"/>
      <c r="G920" s="835"/>
      <c r="H920" s="829"/>
      <c r="I920" s="416" t="s">
        <v>168</v>
      </c>
      <c r="J920" s="427"/>
      <c r="K920" s="416" t="s">
        <v>167</v>
      </c>
      <c r="L920" s="427"/>
      <c r="M920" s="816"/>
      <c r="N920" s="817"/>
      <c r="O920" s="416" t="s">
        <v>166</v>
      </c>
      <c r="P920" s="426">
        <f>IF(P918="",P919-P917,P919-P918)</f>
        <v>0</v>
      </c>
      <c r="Q920" s="416" t="s">
        <v>166</v>
      </c>
      <c r="R920" s="426">
        <f>IF(R918="",R919-R917,R919-R918)</f>
        <v>0</v>
      </c>
      <c r="S920" s="416" t="s">
        <v>166</v>
      </c>
      <c r="T920" s="426">
        <f>IF(T918="",T919-T917,T919-T918)</f>
        <v>0</v>
      </c>
      <c r="U920" s="416" t="s">
        <v>166</v>
      </c>
      <c r="V920" s="426">
        <f>IF(V918="",V919-V917,V919-V918)</f>
        <v>0</v>
      </c>
      <c r="W920" s="463" t="s">
        <v>166</v>
      </c>
      <c r="X920" s="462">
        <f>IF(X918="",X919-X917,X919-X918)</f>
        <v>0</v>
      </c>
      <c r="Y920" s="781"/>
      <c r="Z920" s="782"/>
      <c r="AA920" s="792"/>
      <c r="AB920" s="792"/>
      <c r="AC920" s="792"/>
      <c r="AD920" s="792"/>
      <c r="AE920" s="792"/>
      <c r="AF920" s="792"/>
    </row>
    <row r="921" spans="1:32" s="404" customFormat="1" ht="15" customHeight="1" x14ac:dyDescent="0.2">
      <c r="B921" s="824"/>
      <c r="C921" s="825"/>
      <c r="D921" s="792"/>
      <c r="E921" s="829"/>
      <c r="F921" s="832"/>
      <c r="G921" s="835"/>
      <c r="H921" s="829"/>
      <c r="I921" s="416" t="s">
        <v>165</v>
      </c>
      <c r="J921" s="415"/>
      <c r="K921" s="416" t="s">
        <v>164</v>
      </c>
      <c r="L921" s="415"/>
      <c r="M921" s="816"/>
      <c r="N921" s="817"/>
      <c r="O921" s="816"/>
      <c r="P921" s="817"/>
      <c r="Q921" s="816"/>
      <c r="R921" s="817"/>
      <c r="S921" s="816"/>
      <c r="T921" s="817"/>
      <c r="U921" s="816"/>
      <c r="V921" s="817"/>
      <c r="W921" s="781"/>
      <c r="X921" s="782"/>
      <c r="Y921" s="781"/>
      <c r="Z921" s="782"/>
      <c r="AA921" s="792"/>
      <c r="AB921" s="792"/>
      <c r="AC921" s="792"/>
      <c r="AD921" s="792"/>
      <c r="AE921" s="792"/>
      <c r="AF921" s="792"/>
    </row>
    <row r="922" spans="1:32" s="404" customFormat="1" ht="15" customHeight="1" x14ac:dyDescent="0.2">
      <c r="B922" s="826"/>
      <c r="C922" s="827"/>
      <c r="D922" s="793"/>
      <c r="E922" s="830"/>
      <c r="F922" s="833"/>
      <c r="G922" s="836"/>
      <c r="H922" s="830"/>
      <c r="I922" s="406" t="s">
        <v>158</v>
      </c>
      <c r="J922" s="451"/>
      <c r="K922" s="820"/>
      <c r="L922" s="821"/>
      <c r="M922" s="818"/>
      <c r="N922" s="819"/>
      <c r="O922" s="818"/>
      <c r="P922" s="819"/>
      <c r="Q922" s="818"/>
      <c r="R922" s="819"/>
      <c r="S922" s="818"/>
      <c r="T922" s="819"/>
      <c r="U922" s="818"/>
      <c r="V922" s="819"/>
      <c r="W922" s="783"/>
      <c r="X922" s="784"/>
      <c r="Y922" s="783"/>
      <c r="Z922" s="784"/>
      <c r="AA922" s="793"/>
      <c r="AB922" s="793"/>
      <c r="AC922" s="793"/>
      <c r="AD922" s="793"/>
      <c r="AE922" s="793"/>
      <c r="AF922" s="793"/>
    </row>
    <row r="923" spans="1:32" s="404" customFormat="1" ht="12.75" customHeight="1" x14ac:dyDescent="0.2">
      <c r="A923" s="402"/>
      <c r="B923" s="822" t="s">
        <v>3</v>
      </c>
      <c r="C923" s="823"/>
      <c r="D923" s="791" t="s">
        <v>757</v>
      </c>
      <c r="E923" s="828" t="s">
        <v>475</v>
      </c>
      <c r="F923" s="831"/>
      <c r="G923" s="834" t="s">
        <v>218</v>
      </c>
      <c r="H923" s="828"/>
      <c r="I923" s="434" t="s">
        <v>184</v>
      </c>
      <c r="J923" s="438">
        <v>1000000</v>
      </c>
      <c r="K923" s="434" t="s">
        <v>183</v>
      </c>
      <c r="L923" s="437"/>
      <c r="M923" s="434" t="s">
        <v>182</v>
      </c>
      <c r="N923" s="436">
        <f>J923</f>
        <v>1000000</v>
      </c>
      <c r="O923" s="434" t="s">
        <v>181</v>
      </c>
      <c r="P923" s="435"/>
      <c r="Q923" s="434" t="s">
        <v>181</v>
      </c>
      <c r="R923" s="435"/>
      <c r="S923" s="434" t="s">
        <v>181</v>
      </c>
      <c r="T923" s="435"/>
      <c r="U923" s="480" t="s">
        <v>181</v>
      </c>
      <c r="V923" s="479"/>
      <c r="W923" s="466" t="s">
        <v>181</v>
      </c>
      <c r="X923" s="467"/>
      <c r="Y923" s="466" t="s">
        <v>180</v>
      </c>
      <c r="Z923" s="465"/>
      <c r="AA923" s="791" t="s">
        <v>806</v>
      </c>
      <c r="AB923" s="791" t="s">
        <v>806</v>
      </c>
      <c r="AC923" s="791" t="s">
        <v>806</v>
      </c>
      <c r="AD923" s="791" t="s">
        <v>806</v>
      </c>
      <c r="AE923" s="791" t="s">
        <v>806</v>
      </c>
      <c r="AF923" s="791" t="s">
        <v>2147</v>
      </c>
    </row>
    <row r="924" spans="1:32" s="404" customFormat="1" ht="15" customHeight="1" x14ac:dyDescent="0.2">
      <c r="A924" s="402"/>
      <c r="B924" s="824"/>
      <c r="C924" s="825"/>
      <c r="D924" s="792"/>
      <c r="E924" s="829"/>
      <c r="F924" s="832"/>
      <c r="G924" s="835"/>
      <c r="H924" s="829"/>
      <c r="I924" s="416" t="s">
        <v>179</v>
      </c>
      <c r="J924" s="432"/>
      <c r="K924" s="416" t="s">
        <v>177</v>
      </c>
      <c r="L924" s="415"/>
      <c r="M924" s="416" t="s">
        <v>176</v>
      </c>
      <c r="N924" s="428">
        <f>N923</f>
        <v>1000000</v>
      </c>
      <c r="O924" s="416" t="s">
        <v>175</v>
      </c>
      <c r="P924" s="426"/>
      <c r="Q924" s="416" t="s">
        <v>175</v>
      </c>
      <c r="R924" s="426"/>
      <c r="S924" s="416" t="s">
        <v>175</v>
      </c>
      <c r="T924" s="426"/>
      <c r="U924" s="478" t="s">
        <v>175</v>
      </c>
      <c r="V924" s="477"/>
      <c r="W924" s="463" t="s">
        <v>175</v>
      </c>
      <c r="X924" s="462"/>
      <c r="Y924" s="463" t="s">
        <v>174</v>
      </c>
      <c r="Z924" s="464"/>
      <c r="AA924" s="792"/>
      <c r="AB924" s="792"/>
      <c r="AC924" s="792"/>
      <c r="AD924" s="792"/>
      <c r="AE924" s="792"/>
      <c r="AF924" s="792"/>
    </row>
    <row r="925" spans="1:32" s="404" customFormat="1" x14ac:dyDescent="0.2">
      <c r="A925" s="402"/>
      <c r="B925" s="824"/>
      <c r="C925" s="825"/>
      <c r="D925" s="792"/>
      <c r="E925" s="829"/>
      <c r="F925" s="832"/>
      <c r="G925" s="835"/>
      <c r="H925" s="829"/>
      <c r="I925" s="416" t="s">
        <v>173</v>
      </c>
      <c r="J925" s="429"/>
      <c r="K925" s="416" t="s">
        <v>171</v>
      </c>
      <c r="L925" s="427"/>
      <c r="M925" s="416" t="s">
        <v>170</v>
      </c>
      <c r="N925" s="428"/>
      <c r="O925" s="416" t="s">
        <v>169</v>
      </c>
      <c r="P925" s="426"/>
      <c r="Q925" s="416" t="s">
        <v>169</v>
      </c>
      <c r="R925" s="426"/>
      <c r="S925" s="416" t="s">
        <v>169</v>
      </c>
      <c r="T925" s="426"/>
      <c r="U925" s="478" t="s">
        <v>169</v>
      </c>
      <c r="V925" s="477"/>
      <c r="W925" s="463" t="s">
        <v>169</v>
      </c>
      <c r="X925" s="462"/>
      <c r="Y925" s="781"/>
      <c r="Z925" s="782"/>
      <c r="AA925" s="792"/>
      <c r="AB925" s="792"/>
      <c r="AC925" s="792"/>
      <c r="AD925" s="792"/>
      <c r="AE925" s="792"/>
      <c r="AF925" s="792"/>
    </row>
    <row r="926" spans="1:32" s="404" customFormat="1" ht="15" customHeight="1" x14ac:dyDescent="0.2">
      <c r="A926" s="402"/>
      <c r="B926" s="824"/>
      <c r="C926" s="825"/>
      <c r="D926" s="792"/>
      <c r="E926" s="829"/>
      <c r="F926" s="832"/>
      <c r="G926" s="835"/>
      <c r="H926" s="829"/>
      <c r="I926" s="416" t="s">
        <v>168</v>
      </c>
      <c r="J926" s="427"/>
      <c r="K926" s="416" t="s">
        <v>167</v>
      </c>
      <c r="L926" s="427"/>
      <c r="M926" s="816"/>
      <c r="N926" s="817"/>
      <c r="O926" s="416" t="s">
        <v>166</v>
      </c>
      <c r="P926" s="426">
        <f>IF(P924="",P925-P923,P925-P924)</f>
        <v>0</v>
      </c>
      <c r="Q926" s="416" t="s">
        <v>166</v>
      </c>
      <c r="R926" s="426">
        <f>IF(R924="",R925-R923,R925-R924)</f>
        <v>0</v>
      </c>
      <c r="S926" s="416" t="s">
        <v>166</v>
      </c>
      <c r="T926" s="426">
        <f>IF(T924="",T925-T923,T925-T924)</f>
        <v>0</v>
      </c>
      <c r="U926" s="478" t="s">
        <v>166</v>
      </c>
      <c r="V926" s="477">
        <f>IF(V924="",V925-V923,V925-V924)</f>
        <v>0</v>
      </c>
      <c r="W926" s="463" t="s">
        <v>166</v>
      </c>
      <c r="X926" s="462">
        <f>IF(X924="",X925-X923,X925-X924)</f>
        <v>0</v>
      </c>
      <c r="Y926" s="781"/>
      <c r="Z926" s="782"/>
      <c r="AA926" s="792"/>
      <c r="AB926" s="792"/>
      <c r="AC926" s="792"/>
      <c r="AD926" s="792"/>
      <c r="AE926" s="792"/>
      <c r="AF926" s="792"/>
    </row>
    <row r="927" spans="1:32" s="404" customFormat="1" ht="15" customHeight="1" x14ac:dyDescent="0.2">
      <c r="A927" s="402"/>
      <c r="B927" s="824"/>
      <c r="C927" s="825"/>
      <c r="D927" s="792"/>
      <c r="E927" s="829"/>
      <c r="F927" s="832"/>
      <c r="G927" s="835"/>
      <c r="H927" s="829"/>
      <c r="I927" s="416" t="s">
        <v>165</v>
      </c>
      <c r="J927" s="415"/>
      <c r="K927" s="416" t="s">
        <v>164</v>
      </c>
      <c r="L927" s="415"/>
      <c r="M927" s="816"/>
      <c r="N927" s="817"/>
      <c r="O927" s="816"/>
      <c r="P927" s="817"/>
      <c r="Q927" s="816"/>
      <c r="R927" s="817"/>
      <c r="S927" s="816"/>
      <c r="T927" s="817"/>
      <c r="U927" s="857"/>
      <c r="V927" s="858"/>
      <c r="W927" s="781"/>
      <c r="X927" s="782"/>
      <c r="Y927" s="781"/>
      <c r="Z927" s="782"/>
      <c r="AA927" s="792"/>
      <c r="AB927" s="792"/>
      <c r="AC927" s="792"/>
      <c r="AD927" s="792"/>
      <c r="AE927" s="792"/>
      <c r="AF927" s="792"/>
    </row>
    <row r="928" spans="1:32" s="404" customFormat="1" ht="15" customHeight="1" x14ac:dyDescent="0.2">
      <c r="A928" s="402"/>
      <c r="B928" s="826"/>
      <c r="C928" s="827"/>
      <c r="D928" s="793"/>
      <c r="E928" s="830"/>
      <c r="F928" s="833"/>
      <c r="G928" s="836"/>
      <c r="H928" s="830"/>
      <c r="I928" s="406" t="s">
        <v>158</v>
      </c>
      <c r="J928" s="451"/>
      <c r="K928" s="820"/>
      <c r="L928" s="821"/>
      <c r="M928" s="818"/>
      <c r="N928" s="819"/>
      <c r="O928" s="818"/>
      <c r="P928" s="819"/>
      <c r="Q928" s="818"/>
      <c r="R928" s="819"/>
      <c r="S928" s="818"/>
      <c r="T928" s="819"/>
      <c r="U928" s="859"/>
      <c r="V928" s="860"/>
      <c r="W928" s="783"/>
      <c r="X928" s="784"/>
      <c r="Y928" s="783"/>
      <c r="Z928" s="784"/>
      <c r="AA928" s="793"/>
      <c r="AB928" s="793"/>
      <c r="AC928" s="793"/>
      <c r="AD928" s="793"/>
      <c r="AE928" s="793"/>
      <c r="AF928" s="793"/>
    </row>
    <row r="929" spans="1:32" s="404" customFormat="1" ht="12.75" customHeight="1" x14ac:dyDescent="0.2">
      <c r="A929" s="402"/>
      <c r="B929" s="822" t="s">
        <v>5</v>
      </c>
      <c r="C929" s="823"/>
      <c r="D929" s="791" t="s">
        <v>757</v>
      </c>
      <c r="E929" s="828" t="s">
        <v>475</v>
      </c>
      <c r="F929" s="831"/>
      <c r="G929" s="834" t="s">
        <v>218</v>
      </c>
      <c r="H929" s="828"/>
      <c r="I929" s="434" t="s">
        <v>184</v>
      </c>
      <c r="J929" s="438">
        <v>3000000</v>
      </c>
      <c r="K929" s="434" t="s">
        <v>183</v>
      </c>
      <c r="L929" s="437"/>
      <c r="M929" s="434" t="s">
        <v>182</v>
      </c>
      <c r="N929" s="436">
        <f>J929</f>
        <v>3000000</v>
      </c>
      <c r="O929" s="434" t="s">
        <v>181</v>
      </c>
      <c r="P929" s="435"/>
      <c r="Q929" s="434" t="s">
        <v>181</v>
      </c>
      <c r="R929" s="435"/>
      <c r="S929" s="434" t="s">
        <v>181</v>
      </c>
      <c r="T929" s="435"/>
      <c r="U929" s="480" t="s">
        <v>181</v>
      </c>
      <c r="V929" s="479"/>
      <c r="W929" s="466" t="s">
        <v>181</v>
      </c>
      <c r="X929" s="467"/>
      <c r="Y929" s="466" t="s">
        <v>180</v>
      </c>
      <c r="Z929" s="465"/>
      <c r="AA929" s="791" t="s">
        <v>806</v>
      </c>
      <c r="AB929" s="791" t="s">
        <v>806</v>
      </c>
      <c r="AC929" s="791" t="s">
        <v>806</v>
      </c>
      <c r="AD929" s="791" t="s">
        <v>806</v>
      </c>
      <c r="AE929" s="791" t="s">
        <v>806</v>
      </c>
      <c r="AF929" s="791" t="s">
        <v>2147</v>
      </c>
    </row>
    <row r="930" spans="1:32" s="404" customFormat="1" ht="15" customHeight="1" x14ac:dyDescent="0.2">
      <c r="A930" s="402"/>
      <c r="B930" s="824"/>
      <c r="C930" s="825"/>
      <c r="D930" s="792"/>
      <c r="E930" s="829"/>
      <c r="F930" s="832"/>
      <c r="G930" s="835"/>
      <c r="H930" s="829"/>
      <c r="I930" s="416" t="s">
        <v>179</v>
      </c>
      <c r="J930" s="432"/>
      <c r="K930" s="416" t="s">
        <v>177</v>
      </c>
      <c r="L930" s="415"/>
      <c r="M930" s="416" t="s">
        <v>176</v>
      </c>
      <c r="N930" s="428">
        <f>N929</f>
        <v>3000000</v>
      </c>
      <c r="O930" s="416" t="s">
        <v>175</v>
      </c>
      <c r="P930" s="426"/>
      <c r="Q930" s="416" t="s">
        <v>175</v>
      </c>
      <c r="R930" s="426"/>
      <c r="S930" s="416" t="s">
        <v>175</v>
      </c>
      <c r="T930" s="426"/>
      <c r="U930" s="478" t="s">
        <v>175</v>
      </c>
      <c r="V930" s="477"/>
      <c r="W930" s="463" t="s">
        <v>175</v>
      </c>
      <c r="X930" s="462"/>
      <c r="Y930" s="463" t="s">
        <v>174</v>
      </c>
      <c r="Z930" s="464"/>
      <c r="AA930" s="792"/>
      <c r="AB930" s="792"/>
      <c r="AC930" s="792"/>
      <c r="AD930" s="792"/>
      <c r="AE930" s="792"/>
      <c r="AF930" s="792"/>
    </row>
    <row r="931" spans="1:32" s="404" customFormat="1" x14ac:dyDescent="0.2">
      <c r="A931" s="402"/>
      <c r="B931" s="824"/>
      <c r="C931" s="825"/>
      <c r="D931" s="792"/>
      <c r="E931" s="829"/>
      <c r="F931" s="832"/>
      <c r="G931" s="835"/>
      <c r="H931" s="829"/>
      <c r="I931" s="416" t="s">
        <v>173</v>
      </c>
      <c r="J931" s="429"/>
      <c r="K931" s="416" t="s">
        <v>171</v>
      </c>
      <c r="L931" s="427"/>
      <c r="M931" s="416" t="s">
        <v>170</v>
      </c>
      <c r="N931" s="428"/>
      <c r="O931" s="416" t="s">
        <v>169</v>
      </c>
      <c r="P931" s="426"/>
      <c r="Q931" s="416" t="s">
        <v>169</v>
      </c>
      <c r="R931" s="426"/>
      <c r="S931" s="416" t="s">
        <v>169</v>
      </c>
      <c r="T931" s="426"/>
      <c r="U931" s="478" t="s">
        <v>169</v>
      </c>
      <c r="V931" s="477"/>
      <c r="W931" s="463" t="s">
        <v>169</v>
      </c>
      <c r="X931" s="462"/>
      <c r="Y931" s="781"/>
      <c r="Z931" s="782"/>
      <c r="AA931" s="792"/>
      <c r="AB931" s="792"/>
      <c r="AC931" s="792"/>
      <c r="AD931" s="792"/>
      <c r="AE931" s="792"/>
      <c r="AF931" s="792"/>
    </row>
    <row r="932" spans="1:32" s="404" customFormat="1" ht="15" customHeight="1" x14ac:dyDescent="0.2">
      <c r="A932" s="402"/>
      <c r="B932" s="824"/>
      <c r="C932" s="825"/>
      <c r="D932" s="792"/>
      <c r="E932" s="829"/>
      <c r="F932" s="832"/>
      <c r="G932" s="835"/>
      <c r="H932" s="829"/>
      <c r="I932" s="416" t="s">
        <v>168</v>
      </c>
      <c r="J932" s="427"/>
      <c r="K932" s="416" t="s">
        <v>167</v>
      </c>
      <c r="L932" s="427"/>
      <c r="M932" s="816"/>
      <c r="N932" s="817"/>
      <c r="O932" s="416" t="s">
        <v>166</v>
      </c>
      <c r="P932" s="426">
        <f>IF(P930="",P931-P929,P931-P930)</f>
        <v>0</v>
      </c>
      <c r="Q932" s="416" t="s">
        <v>166</v>
      </c>
      <c r="R932" s="426">
        <f>IF(R930="",R931-R929,R931-R930)</f>
        <v>0</v>
      </c>
      <c r="S932" s="416" t="s">
        <v>166</v>
      </c>
      <c r="T932" s="426">
        <f>IF(T930="",T931-T929,T931-T930)</f>
        <v>0</v>
      </c>
      <c r="U932" s="478" t="s">
        <v>166</v>
      </c>
      <c r="V932" s="477">
        <f>IF(V930="",V931-V929,V931-V930)</f>
        <v>0</v>
      </c>
      <c r="W932" s="463" t="s">
        <v>166</v>
      </c>
      <c r="X932" s="462">
        <f>IF(X930="",X931-X929,X931-X930)</f>
        <v>0</v>
      </c>
      <c r="Y932" s="781"/>
      <c r="Z932" s="782"/>
      <c r="AA932" s="792"/>
      <c r="AB932" s="792"/>
      <c r="AC932" s="792"/>
      <c r="AD932" s="792"/>
      <c r="AE932" s="792"/>
      <c r="AF932" s="792"/>
    </row>
    <row r="933" spans="1:32" s="404" customFormat="1" ht="15" customHeight="1" x14ac:dyDescent="0.2">
      <c r="A933" s="402"/>
      <c r="B933" s="824"/>
      <c r="C933" s="825"/>
      <c r="D933" s="792"/>
      <c r="E933" s="829"/>
      <c r="F933" s="832"/>
      <c r="G933" s="835"/>
      <c r="H933" s="829"/>
      <c r="I933" s="416" t="s">
        <v>165</v>
      </c>
      <c r="J933" s="415"/>
      <c r="K933" s="416" t="s">
        <v>164</v>
      </c>
      <c r="L933" s="415"/>
      <c r="M933" s="816"/>
      <c r="N933" s="817"/>
      <c r="O933" s="816"/>
      <c r="P933" s="817"/>
      <c r="Q933" s="816"/>
      <c r="R933" s="817"/>
      <c r="S933" s="816"/>
      <c r="T933" s="817"/>
      <c r="U933" s="857"/>
      <c r="V933" s="858"/>
      <c r="W933" s="781"/>
      <c r="X933" s="782"/>
      <c r="Y933" s="781"/>
      <c r="Z933" s="782"/>
      <c r="AA933" s="792"/>
      <c r="AB933" s="792"/>
      <c r="AC933" s="792"/>
      <c r="AD933" s="792"/>
      <c r="AE933" s="792"/>
      <c r="AF933" s="792"/>
    </row>
    <row r="934" spans="1:32" s="404" customFormat="1" ht="15" customHeight="1" x14ac:dyDescent="0.2">
      <c r="A934" s="402"/>
      <c r="B934" s="826"/>
      <c r="C934" s="827"/>
      <c r="D934" s="793"/>
      <c r="E934" s="830"/>
      <c r="F934" s="833"/>
      <c r="G934" s="836"/>
      <c r="H934" s="830"/>
      <c r="I934" s="406" t="s">
        <v>158</v>
      </c>
      <c r="J934" s="451"/>
      <c r="K934" s="820"/>
      <c r="L934" s="821"/>
      <c r="M934" s="818"/>
      <c r="N934" s="819"/>
      <c r="O934" s="818"/>
      <c r="P934" s="819"/>
      <c r="Q934" s="818"/>
      <c r="R934" s="819"/>
      <c r="S934" s="818"/>
      <c r="T934" s="819"/>
      <c r="U934" s="859"/>
      <c r="V934" s="860"/>
      <c r="W934" s="783"/>
      <c r="X934" s="784"/>
      <c r="Y934" s="783"/>
      <c r="Z934" s="784"/>
      <c r="AA934" s="793"/>
      <c r="AB934" s="793"/>
      <c r="AC934" s="793"/>
      <c r="AD934" s="793"/>
      <c r="AE934" s="793"/>
      <c r="AF934" s="793"/>
    </row>
    <row r="935" spans="1:32" s="404" customFormat="1" ht="12.75" customHeight="1" x14ac:dyDescent="0.2">
      <c r="B935" s="822" t="s">
        <v>7</v>
      </c>
      <c r="C935" s="823"/>
      <c r="D935" s="791" t="s">
        <v>207</v>
      </c>
      <c r="E935" s="828" t="s">
        <v>315</v>
      </c>
      <c r="F935" s="831"/>
      <c r="G935" s="834" t="s">
        <v>218</v>
      </c>
      <c r="H935" s="828"/>
      <c r="I935" s="434" t="s">
        <v>184</v>
      </c>
      <c r="J935" s="438">
        <v>1000000</v>
      </c>
      <c r="K935" s="434" t="s">
        <v>183</v>
      </c>
      <c r="L935" s="437"/>
      <c r="M935" s="434" t="s">
        <v>182</v>
      </c>
      <c r="N935" s="436">
        <f>J935</f>
        <v>1000000</v>
      </c>
      <c r="O935" s="434" t="s">
        <v>181</v>
      </c>
      <c r="P935" s="435"/>
      <c r="Q935" s="434" t="s">
        <v>181</v>
      </c>
      <c r="R935" s="435"/>
      <c r="S935" s="434" t="s">
        <v>181</v>
      </c>
      <c r="T935" s="435"/>
      <c r="U935" s="434" t="s">
        <v>181</v>
      </c>
      <c r="V935" s="435"/>
      <c r="W935" s="466" t="s">
        <v>181</v>
      </c>
      <c r="X935" s="467"/>
      <c r="Y935" s="466" t="s">
        <v>180</v>
      </c>
      <c r="Z935" s="465"/>
      <c r="AA935" s="791" t="s">
        <v>317</v>
      </c>
      <c r="AB935" s="791" t="s">
        <v>317</v>
      </c>
      <c r="AC935" s="791" t="s">
        <v>317</v>
      </c>
      <c r="AD935" s="791" t="s">
        <v>317</v>
      </c>
      <c r="AE935" s="791" t="s">
        <v>317</v>
      </c>
      <c r="AF935" s="791" t="s">
        <v>317</v>
      </c>
    </row>
    <row r="936" spans="1:32" s="404" customFormat="1" ht="15" customHeight="1" x14ac:dyDescent="0.2">
      <c r="B936" s="824"/>
      <c r="C936" s="825"/>
      <c r="D936" s="792"/>
      <c r="E936" s="829"/>
      <c r="F936" s="832"/>
      <c r="G936" s="835"/>
      <c r="H936" s="829"/>
      <c r="I936" s="416" t="s">
        <v>179</v>
      </c>
      <c r="J936" s="432"/>
      <c r="K936" s="416" t="s">
        <v>177</v>
      </c>
      <c r="L936" s="415"/>
      <c r="M936" s="416" t="s">
        <v>176</v>
      </c>
      <c r="N936" s="428">
        <f>N935</f>
        <v>1000000</v>
      </c>
      <c r="O936" s="416" t="s">
        <v>175</v>
      </c>
      <c r="P936" s="426"/>
      <c r="Q936" s="416" t="s">
        <v>175</v>
      </c>
      <c r="R936" s="426"/>
      <c r="S936" s="416" t="s">
        <v>175</v>
      </c>
      <c r="T936" s="426"/>
      <c r="U936" s="416" t="s">
        <v>175</v>
      </c>
      <c r="V936" s="426"/>
      <c r="W936" s="463" t="s">
        <v>175</v>
      </c>
      <c r="X936" s="462"/>
      <c r="Y936" s="463" t="s">
        <v>174</v>
      </c>
      <c r="Z936" s="464"/>
      <c r="AA936" s="792"/>
      <c r="AB936" s="792"/>
      <c r="AC936" s="792"/>
      <c r="AD936" s="792"/>
      <c r="AE936" s="792"/>
      <c r="AF936" s="792"/>
    </row>
    <row r="937" spans="1:32" s="404" customFormat="1" ht="39" customHeight="1" x14ac:dyDescent="0.2">
      <c r="B937" s="824"/>
      <c r="C937" s="825"/>
      <c r="D937" s="792"/>
      <c r="E937" s="829"/>
      <c r="F937" s="832"/>
      <c r="G937" s="835"/>
      <c r="H937" s="829"/>
      <c r="I937" s="416" t="s">
        <v>173</v>
      </c>
      <c r="J937" s="429"/>
      <c r="K937" s="416" t="s">
        <v>171</v>
      </c>
      <c r="L937" s="427"/>
      <c r="M937" s="416" t="s">
        <v>170</v>
      </c>
      <c r="N937" s="428"/>
      <c r="O937" s="416" t="s">
        <v>169</v>
      </c>
      <c r="P937" s="426"/>
      <c r="Q937" s="416" t="s">
        <v>169</v>
      </c>
      <c r="R937" s="426"/>
      <c r="S937" s="416" t="s">
        <v>169</v>
      </c>
      <c r="T937" s="426"/>
      <c r="U937" s="416" t="s">
        <v>169</v>
      </c>
      <c r="V937" s="426"/>
      <c r="W937" s="463" t="s">
        <v>169</v>
      </c>
      <c r="X937" s="462"/>
      <c r="Y937" s="781"/>
      <c r="Z937" s="782"/>
      <c r="AA937" s="792"/>
      <c r="AB937" s="792"/>
      <c r="AC937" s="792"/>
      <c r="AD937" s="792"/>
      <c r="AE937" s="792"/>
      <c r="AF937" s="792"/>
    </row>
    <row r="938" spans="1:32" s="404" customFormat="1" ht="15" customHeight="1" x14ac:dyDescent="0.2">
      <c r="B938" s="824"/>
      <c r="C938" s="825"/>
      <c r="D938" s="792"/>
      <c r="E938" s="829"/>
      <c r="F938" s="832"/>
      <c r="G938" s="835"/>
      <c r="H938" s="829"/>
      <c r="I938" s="416" t="s">
        <v>168</v>
      </c>
      <c r="J938" s="427"/>
      <c r="K938" s="416" t="s">
        <v>167</v>
      </c>
      <c r="L938" s="427"/>
      <c r="M938" s="816"/>
      <c r="N938" s="817"/>
      <c r="O938" s="416" t="s">
        <v>166</v>
      </c>
      <c r="P938" s="426">
        <f>IF(P936="",P937-P935,P937-P936)</f>
        <v>0</v>
      </c>
      <c r="Q938" s="416" t="s">
        <v>166</v>
      </c>
      <c r="R938" s="426">
        <f>IF(R936="",R937-R935,R937-R936)</f>
        <v>0</v>
      </c>
      <c r="S938" s="416" t="s">
        <v>166</v>
      </c>
      <c r="T938" s="426">
        <f>IF(T936="",T937-T935,T937-T936)</f>
        <v>0</v>
      </c>
      <c r="U938" s="416" t="s">
        <v>166</v>
      </c>
      <c r="V938" s="426">
        <f>IF(V936="",V937-V935,V937-V936)</f>
        <v>0</v>
      </c>
      <c r="W938" s="463" t="s">
        <v>166</v>
      </c>
      <c r="X938" s="462">
        <f>IF(X936="",X937-X935,X937-X936)</f>
        <v>0</v>
      </c>
      <c r="Y938" s="781"/>
      <c r="Z938" s="782"/>
      <c r="AA938" s="792"/>
      <c r="AB938" s="792"/>
      <c r="AC938" s="792"/>
      <c r="AD938" s="792"/>
      <c r="AE938" s="792"/>
      <c r="AF938" s="792"/>
    </row>
    <row r="939" spans="1:32" s="404" customFormat="1" ht="15" customHeight="1" x14ac:dyDescent="0.2">
      <c r="B939" s="824"/>
      <c r="C939" s="825"/>
      <c r="D939" s="792"/>
      <c r="E939" s="829"/>
      <c r="F939" s="832"/>
      <c r="G939" s="835"/>
      <c r="H939" s="829"/>
      <c r="I939" s="416" t="s">
        <v>165</v>
      </c>
      <c r="J939" s="415"/>
      <c r="K939" s="416" t="s">
        <v>164</v>
      </c>
      <c r="L939" s="415"/>
      <c r="M939" s="816"/>
      <c r="N939" s="817"/>
      <c r="O939" s="816"/>
      <c r="P939" s="817"/>
      <c r="Q939" s="816"/>
      <c r="R939" s="817"/>
      <c r="S939" s="816"/>
      <c r="T939" s="817"/>
      <c r="U939" s="816"/>
      <c r="V939" s="817"/>
      <c r="W939" s="781"/>
      <c r="X939" s="782"/>
      <c r="Y939" s="781"/>
      <c r="Z939" s="782"/>
      <c r="AA939" s="792"/>
      <c r="AB939" s="792"/>
      <c r="AC939" s="792"/>
      <c r="AD939" s="792"/>
      <c r="AE939" s="792"/>
      <c r="AF939" s="792"/>
    </row>
    <row r="940" spans="1:32" s="404" customFormat="1" ht="15" customHeight="1" x14ac:dyDescent="0.2">
      <c r="B940" s="826"/>
      <c r="C940" s="827"/>
      <c r="D940" s="793"/>
      <c r="E940" s="830"/>
      <c r="F940" s="833"/>
      <c r="G940" s="836"/>
      <c r="H940" s="830"/>
      <c r="I940" s="406" t="s">
        <v>158</v>
      </c>
      <c r="J940" s="451"/>
      <c r="K940" s="820"/>
      <c r="L940" s="821"/>
      <c r="M940" s="818"/>
      <c r="N940" s="819"/>
      <c r="O940" s="818"/>
      <c r="P940" s="819"/>
      <c r="Q940" s="818"/>
      <c r="R940" s="819"/>
      <c r="S940" s="818"/>
      <c r="T940" s="819"/>
      <c r="U940" s="818"/>
      <c r="V940" s="819"/>
      <c r="W940" s="783"/>
      <c r="X940" s="784"/>
      <c r="Y940" s="783"/>
      <c r="Z940" s="784"/>
      <c r="AA940" s="793"/>
      <c r="AB940" s="793"/>
      <c r="AC940" s="793"/>
      <c r="AD940" s="793"/>
      <c r="AE940" s="793"/>
      <c r="AF940" s="793"/>
    </row>
    <row r="941" spans="1:32" s="404" customFormat="1" ht="12.75" customHeight="1" x14ac:dyDescent="0.2">
      <c r="B941" s="822" t="s">
        <v>8</v>
      </c>
      <c r="C941" s="823"/>
      <c r="D941" s="791" t="s">
        <v>207</v>
      </c>
      <c r="E941" s="828" t="s">
        <v>315</v>
      </c>
      <c r="F941" s="831"/>
      <c r="G941" s="834" t="s">
        <v>218</v>
      </c>
      <c r="H941" s="828"/>
      <c r="I941" s="434" t="s">
        <v>184</v>
      </c>
      <c r="J941" s="438">
        <v>500000</v>
      </c>
      <c r="K941" s="434" t="s">
        <v>183</v>
      </c>
      <c r="L941" s="437"/>
      <c r="M941" s="434" t="s">
        <v>182</v>
      </c>
      <c r="N941" s="436">
        <f>J941</f>
        <v>500000</v>
      </c>
      <c r="O941" s="434" t="s">
        <v>181</v>
      </c>
      <c r="P941" s="435"/>
      <c r="Q941" s="434" t="s">
        <v>181</v>
      </c>
      <c r="R941" s="435"/>
      <c r="S941" s="434" t="s">
        <v>181</v>
      </c>
      <c r="T941" s="435"/>
      <c r="U941" s="434" t="s">
        <v>181</v>
      </c>
      <c r="V941" s="435"/>
      <c r="W941" s="466" t="s">
        <v>181</v>
      </c>
      <c r="X941" s="467"/>
      <c r="Y941" s="466" t="s">
        <v>180</v>
      </c>
      <c r="Z941" s="465"/>
      <c r="AA941" s="791" t="s">
        <v>314</v>
      </c>
      <c r="AB941" s="791" t="s">
        <v>314</v>
      </c>
      <c r="AC941" s="791" t="s">
        <v>314</v>
      </c>
      <c r="AD941" s="791" t="s">
        <v>314</v>
      </c>
      <c r="AE941" s="791" t="s">
        <v>314</v>
      </c>
      <c r="AF941" s="791" t="s">
        <v>314</v>
      </c>
    </row>
    <row r="942" spans="1:32" s="404" customFormat="1" ht="15" customHeight="1" x14ac:dyDescent="0.2">
      <c r="B942" s="824"/>
      <c r="C942" s="825"/>
      <c r="D942" s="792"/>
      <c r="E942" s="829"/>
      <c r="F942" s="832"/>
      <c r="G942" s="835"/>
      <c r="H942" s="829"/>
      <c r="I942" s="416" t="s">
        <v>179</v>
      </c>
      <c r="J942" s="432"/>
      <c r="K942" s="416" t="s">
        <v>177</v>
      </c>
      <c r="L942" s="415"/>
      <c r="M942" s="416" t="s">
        <v>176</v>
      </c>
      <c r="N942" s="428">
        <f>N941</f>
        <v>500000</v>
      </c>
      <c r="O942" s="416" t="s">
        <v>175</v>
      </c>
      <c r="P942" s="426"/>
      <c r="Q942" s="416" t="s">
        <v>175</v>
      </c>
      <c r="R942" s="426"/>
      <c r="S942" s="416" t="s">
        <v>175</v>
      </c>
      <c r="T942" s="426"/>
      <c r="U942" s="416" t="s">
        <v>175</v>
      </c>
      <c r="V942" s="426"/>
      <c r="W942" s="463" t="s">
        <v>175</v>
      </c>
      <c r="X942" s="462"/>
      <c r="Y942" s="463" t="s">
        <v>174</v>
      </c>
      <c r="Z942" s="464"/>
      <c r="AA942" s="792"/>
      <c r="AB942" s="792"/>
      <c r="AC942" s="792"/>
      <c r="AD942" s="792"/>
      <c r="AE942" s="792"/>
      <c r="AF942" s="792"/>
    </row>
    <row r="943" spans="1:32" s="404" customFormat="1" ht="39" customHeight="1" x14ac:dyDescent="0.2">
      <c r="B943" s="824"/>
      <c r="C943" s="825"/>
      <c r="D943" s="792"/>
      <c r="E943" s="829"/>
      <c r="F943" s="832"/>
      <c r="G943" s="835"/>
      <c r="H943" s="829"/>
      <c r="I943" s="416" t="s">
        <v>173</v>
      </c>
      <c r="J943" s="429"/>
      <c r="K943" s="416" t="s">
        <v>171</v>
      </c>
      <c r="L943" s="427"/>
      <c r="M943" s="416" t="s">
        <v>170</v>
      </c>
      <c r="N943" s="428"/>
      <c r="O943" s="416" t="s">
        <v>169</v>
      </c>
      <c r="P943" s="426"/>
      <c r="Q943" s="416" t="s">
        <v>169</v>
      </c>
      <c r="R943" s="426"/>
      <c r="S943" s="416" t="s">
        <v>169</v>
      </c>
      <c r="T943" s="426"/>
      <c r="U943" s="416" t="s">
        <v>169</v>
      </c>
      <c r="V943" s="426"/>
      <c r="W943" s="463" t="s">
        <v>169</v>
      </c>
      <c r="X943" s="462"/>
      <c r="Y943" s="781"/>
      <c r="Z943" s="782"/>
      <c r="AA943" s="792"/>
      <c r="AB943" s="792"/>
      <c r="AC943" s="792"/>
      <c r="AD943" s="792"/>
      <c r="AE943" s="792"/>
      <c r="AF943" s="792"/>
    </row>
    <row r="944" spans="1:32" s="404" customFormat="1" ht="15" customHeight="1" x14ac:dyDescent="0.2">
      <c r="B944" s="824"/>
      <c r="C944" s="825"/>
      <c r="D944" s="792"/>
      <c r="E944" s="829"/>
      <c r="F944" s="832"/>
      <c r="G944" s="835"/>
      <c r="H944" s="829"/>
      <c r="I944" s="416" t="s">
        <v>168</v>
      </c>
      <c r="J944" s="427"/>
      <c r="K944" s="416" t="s">
        <v>167</v>
      </c>
      <c r="L944" s="427"/>
      <c r="M944" s="816"/>
      <c r="N944" s="817"/>
      <c r="O944" s="416" t="s">
        <v>166</v>
      </c>
      <c r="P944" s="426">
        <f>IF(P942="",P943-P941,P943-P942)</f>
        <v>0</v>
      </c>
      <c r="Q944" s="416" t="s">
        <v>166</v>
      </c>
      <c r="R944" s="426">
        <f>IF(R942="",R943-R941,R943-R942)</f>
        <v>0</v>
      </c>
      <c r="S944" s="416" t="s">
        <v>166</v>
      </c>
      <c r="T944" s="426">
        <f>IF(T942="",T943-T941,T943-T942)</f>
        <v>0</v>
      </c>
      <c r="U944" s="416" t="s">
        <v>166</v>
      </c>
      <c r="V944" s="426">
        <f>IF(V942="",V943-V941,V943-V942)</f>
        <v>0</v>
      </c>
      <c r="W944" s="463" t="s">
        <v>166</v>
      </c>
      <c r="X944" s="462">
        <f>IF(X942="",X943-X941,X943-X942)</f>
        <v>0</v>
      </c>
      <c r="Y944" s="781"/>
      <c r="Z944" s="782"/>
      <c r="AA944" s="792"/>
      <c r="AB944" s="792"/>
      <c r="AC944" s="792"/>
      <c r="AD944" s="792"/>
      <c r="AE944" s="792"/>
      <c r="AF944" s="792"/>
    </row>
    <row r="945" spans="2:32" s="404" customFormat="1" ht="15" customHeight="1" x14ac:dyDescent="0.2">
      <c r="B945" s="824"/>
      <c r="C945" s="825"/>
      <c r="D945" s="792"/>
      <c r="E945" s="829"/>
      <c r="F945" s="832"/>
      <c r="G945" s="835"/>
      <c r="H945" s="829"/>
      <c r="I945" s="416" t="s">
        <v>165</v>
      </c>
      <c r="J945" s="415"/>
      <c r="K945" s="416" t="s">
        <v>164</v>
      </c>
      <c r="L945" s="415"/>
      <c r="M945" s="816"/>
      <c r="N945" s="817"/>
      <c r="O945" s="816"/>
      <c r="P945" s="817"/>
      <c r="Q945" s="816"/>
      <c r="R945" s="817"/>
      <c r="S945" s="816"/>
      <c r="T945" s="817"/>
      <c r="U945" s="816"/>
      <c r="V945" s="817"/>
      <c r="W945" s="781"/>
      <c r="X945" s="782"/>
      <c r="Y945" s="781"/>
      <c r="Z945" s="782"/>
      <c r="AA945" s="792"/>
      <c r="AB945" s="792"/>
      <c r="AC945" s="792"/>
      <c r="AD945" s="792"/>
      <c r="AE945" s="792"/>
      <c r="AF945" s="792"/>
    </row>
    <row r="946" spans="2:32" s="404" customFormat="1" ht="15" customHeight="1" x14ac:dyDescent="0.2">
      <c r="B946" s="826"/>
      <c r="C946" s="827"/>
      <c r="D946" s="793"/>
      <c r="E946" s="830"/>
      <c r="F946" s="833"/>
      <c r="G946" s="836"/>
      <c r="H946" s="830"/>
      <c r="I946" s="406" t="s">
        <v>158</v>
      </c>
      <c r="J946" s="451"/>
      <c r="K946" s="820"/>
      <c r="L946" s="821"/>
      <c r="M946" s="818"/>
      <c r="N946" s="819"/>
      <c r="O946" s="818"/>
      <c r="P946" s="819"/>
      <c r="Q946" s="818"/>
      <c r="R946" s="819"/>
      <c r="S946" s="818"/>
      <c r="T946" s="819"/>
      <c r="U946" s="818"/>
      <c r="V946" s="819"/>
      <c r="W946" s="783"/>
      <c r="X946" s="784"/>
      <c r="Y946" s="783"/>
      <c r="Z946" s="784"/>
      <c r="AA946" s="793"/>
      <c r="AB946" s="793"/>
      <c r="AC946" s="793"/>
      <c r="AD946" s="793"/>
      <c r="AE946" s="793"/>
      <c r="AF946" s="793"/>
    </row>
    <row r="947" spans="2:32" s="404" customFormat="1" ht="12.75" customHeight="1" x14ac:dyDescent="0.2">
      <c r="B947" s="822" t="s">
        <v>1959</v>
      </c>
      <c r="C947" s="823"/>
      <c r="D947" s="791" t="s">
        <v>207</v>
      </c>
      <c r="E947" s="828" t="s">
        <v>1958</v>
      </c>
      <c r="F947" s="831"/>
      <c r="G947" s="834" t="s">
        <v>218</v>
      </c>
      <c r="H947" s="828"/>
      <c r="I947" s="434" t="s">
        <v>184</v>
      </c>
      <c r="J947" s="438">
        <v>3000000</v>
      </c>
      <c r="K947" s="434" t="s">
        <v>183</v>
      </c>
      <c r="L947" s="437"/>
      <c r="M947" s="434" t="s">
        <v>182</v>
      </c>
      <c r="N947" s="436">
        <f>J947</f>
        <v>3000000</v>
      </c>
      <c r="O947" s="434" t="s">
        <v>181</v>
      </c>
      <c r="P947" s="435"/>
      <c r="Q947" s="434" t="s">
        <v>181</v>
      </c>
      <c r="R947" s="435"/>
      <c r="S947" s="434" t="s">
        <v>181</v>
      </c>
      <c r="T947" s="435"/>
      <c r="U947" s="434" t="s">
        <v>181</v>
      </c>
      <c r="V947" s="435"/>
      <c r="W947" s="466" t="s">
        <v>181</v>
      </c>
      <c r="X947" s="467"/>
      <c r="Y947" s="466" t="s">
        <v>180</v>
      </c>
      <c r="Z947" s="465"/>
      <c r="AA947" s="791" t="s">
        <v>314</v>
      </c>
      <c r="AB947" s="791" t="s">
        <v>314</v>
      </c>
      <c r="AC947" s="791" t="s">
        <v>314</v>
      </c>
      <c r="AD947" s="791"/>
      <c r="AE947" s="791"/>
      <c r="AF947" s="791" t="s">
        <v>266</v>
      </c>
    </row>
    <row r="948" spans="2:32" s="404" customFormat="1" ht="15" customHeight="1" x14ac:dyDescent="0.2">
      <c r="B948" s="824"/>
      <c r="C948" s="825"/>
      <c r="D948" s="792"/>
      <c r="E948" s="829"/>
      <c r="F948" s="832"/>
      <c r="G948" s="835"/>
      <c r="H948" s="829"/>
      <c r="I948" s="416" t="s">
        <v>179</v>
      </c>
      <c r="J948" s="432"/>
      <c r="K948" s="416" t="s">
        <v>177</v>
      </c>
      <c r="L948" s="415"/>
      <c r="M948" s="416" t="s">
        <v>176</v>
      </c>
      <c r="N948" s="428">
        <f>N947</f>
        <v>3000000</v>
      </c>
      <c r="O948" s="416" t="s">
        <v>175</v>
      </c>
      <c r="P948" s="426"/>
      <c r="Q948" s="416" t="s">
        <v>175</v>
      </c>
      <c r="R948" s="426"/>
      <c r="S948" s="416" t="s">
        <v>175</v>
      </c>
      <c r="T948" s="426"/>
      <c r="U948" s="416" t="s">
        <v>175</v>
      </c>
      <c r="V948" s="426"/>
      <c r="W948" s="463" t="s">
        <v>175</v>
      </c>
      <c r="X948" s="462"/>
      <c r="Y948" s="463" t="s">
        <v>174</v>
      </c>
      <c r="Z948" s="464"/>
      <c r="AA948" s="792"/>
      <c r="AB948" s="792"/>
      <c r="AC948" s="792"/>
      <c r="AD948" s="792"/>
      <c r="AE948" s="792"/>
      <c r="AF948" s="792"/>
    </row>
    <row r="949" spans="2:32" s="404" customFormat="1" ht="39" customHeight="1" x14ac:dyDescent="0.2">
      <c r="B949" s="824"/>
      <c r="C949" s="825"/>
      <c r="D949" s="792"/>
      <c r="E949" s="829"/>
      <c r="F949" s="832"/>
      <c r="G949" s="835"/>
      <c r="H949" s="829"/>
      <c r="I949" s="416" t="s">
        <v>173</v>
      </c>
      <c r="J949" s="429"/>
      <c r="K949" s="416" t="s">
        <v>171</v>
      </c>
      <c r="L949" s="427"/>
      <c r="M949" s="416" t="s">
        <v>170</v>
      </c>
      <c r="N949" s="428"/>
      <c r="O949" s="416" t="s">
        <v>169</v>
      </c>
      <c r="P949" s="426"/>
      <c r="Q949" s="416" t="s">
        <v>169</v>
      </c>
      <c r="R949" s="426"/>
      <c r="S949" s="416" t="s">
        <v>169</v>
      </c>
      <c r="T949" s="426"/>
      <c r="U949" s="416" t="s">
        <v>169</v>
      </c>
      <c r="V949" s="426"/>
      <c r="W949" s="463" t="s">
        <v>169</v>
      </c>
      <c r="X949" s="462"/>
      <c r="Y949" s="781"/>
      <c r="Z949" s="782"/>
      <c r="AA949" s="792"/>
      <c r="AB949" s="792"/>
      <c r="AC949" s="792"/>
      <c r="AD949" s="792"/>
      <c r="AE949" s="792"/>
      <c r="AF949" s="792"/>
    </row>
    <row r="950" spans="2:32" s="404" customFormat="1" ht="15" customHeight="1" x14ac:dyDescent="0.2">
      <c r="B950" s="824"/>
      <c r="C950" s="825"/>
      <c r="D950" s="792"/>
      <c r="E950" s="829"/>
      <c r="F950" s="832"/>
      <c r="G950" s="835"/>
      <c r="H950" s="829"/>
      <c r="I950" s="416" t="s">
        <v>168</v>
      </c>
      <c r="J950" s="427"/>
      <c r="K950" s="416" t="s">
        <v>167</v>
      </c>
      <c r="L950" s="427"/>
      <c r="M950" s="816"/>
      <c r="N950" s="817"/>
      <c r="O950" s="416" t="s">
        <v>166</v>
      </c>
      <c r="P950" s="426">
        <f>IF(P948="",P949-P947,P949-P948)</f>
        <v>0</v>
      </c>
      <c r="Q950" s="416" t="s">
        <v>166</v>
      </c>
      <c r="R950" s="426">
        <f>IF(R948="",R949-R947,R949-R948)</f>
        <v>0</v>
      </c>
      <c r="S950" s="416" t="s">
        <v>166</v>
      </c>
      <c r="T950" s="426">
        <f>IF(T948="",T949-T947,T949-T948)</f>
        <v>0</v>
      </c>
      <c r="U950" s="416" t="s">
        <v>166</v>
      </c>
      <c r="V950" s="426">
        <f>IF(V948="",V949-V947,V949-V948)</f>
        <v>0</v>
      </c>
      <c r="W950" s="463" t="s">
        <v>166</v>
      </c>
      <c r="X950" s="462">
        <f>IF(X948="",X949-X947,X949-X948)</f>
        <v>0</v>
      </c>
      <c r="Y950" s="781"/>
      <c r="Z950" s="782"/>
      <c r="AA950" s="792"/>
      <c r="AB950" s="792"/>
      <c r="AC950" s="792"/>
      <c r="AD950" s="792"/>
      <c r="AE950" s="792"/>
      <c r="AF950" s="792"/>
    </row>
    <row r="951" spans="2:32" s="404" customFormat="1" ht="15" customHeight="1" x14ac:dyDescent="0.2">
      <c r="B951" s="824"/>
      <c r="C951" s="825"/>
      <c r="D951" s="792"/>
      <c r="E951" s="829"/>
      <c r="F951" s="832"/>
      <c r="G951" s="835"/>
      <c r="H951" s="829"/>
      <c r="I951" s="416" t="s">
        <v>165</v>
      </c>
      <c r="J951" s="415"/>
      <c r="K951" s="416" t="s">
        <v>164</v>
      </c>
      <c r="L951" s="415"/>
      <c r="M951" s="816"/>
      <c r="N951" s="817"/>
      <c r="O951" s="816"/>
      <c r="P951" s="817"/>
      <c r="Q951" s="816"/>
      <c r="R951" s="817"/>
      <c r="S951" s="816"/>
      <c r="T951" s="817"/>
      <c r="U951" s="816"/>
      <c r="V951" s="817"/>
      <c r="W951" s="781"/>
      <c r="X951" s="782"/>
      <c r="Y951" s="781"/>
      <c r="Z951" s="782"/>
      <c r="AA951" s="792"/>
      <c r="AB951" s="792"/>
      <c r="AC951" s="792"/>
      <c r="AD951" s="792"/>
      <c r="AE951" s="792"/>
      <c r="AF951" s="792"/>
    </row>
    <row r="952" spans="2:32" s="404" customFormat="1" ht="15" customHeight="1" x14ac:dyDescent="0.2">
      <c r="B952" s="826"/>
      <c r="C952" s="827"/>
      <c r="D952" s="793"/>
      <c r="E952" s="830"/>
      <c r="F952" s="833"/>
      <c r="G952" s="836"/>
      <c r="H952" s="830"/>
      <c r="I952" s="406" t="s">
        <v>158</v>
      </c>
      <c r="J952" s="451"/>
      <c r="K952" s="820"/>
      <c r="L952" s="821"/>
      <c r="M952" s="818"/>
      <c r="N952" s="819"/>
      <c r="O952" s="818"/>
      <c r="P952" s="819"/>
      <c r="Q952" s="818"/>
      <c r="R952" s="819"/>
      <c r="S952" s="818"/>
      <c r="T952" s="819"/>
      <c r="U952" s="818"/>
      <c r="V952" s="819"/>
      <c r="W952" s="783"/>
      <c r="X952" s="784"/>
      <c r="Y952" s="783"/>
      <c r="Z952" s="784"/>
      <c r="AA952" s="793"/>
      <c r="AB952" s="793"/>
      <c r="AC952" s="793"/>
      <c r="AD952" s="793"/>
      <c r="AE952" s="793"/>
      <c r="AF952" s="793"/>
    </row>
    <row r="953" spans="2:32" s="404" customFormat="1" ht="12.75" customHeight="1" x14ac:dyDescent="0.2">
      <c r="B953" s="822" t="s">
        <v>1960</v>
      </c>
      <c r="C953" s="823"/>
      <c r="D953" s="791" t="s">
        <v>207</v>
      </c>
      <c r="E953" s="828" t="s">
        <v>1958</v>
      </c>
      <c r="F953" s="831"/>
      <c r="G953" s="834" t="s">
        <v>218</v>
      </c>
      <c r="H953" s="828"/>
      <c r="I953" s="434" t="s">
        <v>184</v>
      </c>
      <c r="J953" s="438">
        <v>1000000</v>
      </c>
      <c r="K953" s="434" t="s">
        <v>183</v>
      </c>
      <c r="L953" s="437"/>
      <c r="M953" s="434" t="s">
        <v>182</v>
      </c>
      <c r="N953" s="436">
        <f>J953</f>
        <v>1000000</v>
      </c>
      <c r="O953" s="434" t="s">
        <v>181</v>
      </c>
      <c r="P953" s="435"/>
      <c r="Q953" s="434" t="s">
        <v>181</v>
      </c>
      <c r="R953" s="435"/>
      <c r="S953" s="434" t="s">
        <v>181</v>
      </c>
      <c r="T953" s="435"/>
      <c r="U953" s="434" t="s">
        <v>181</v>
      </c>
      <c r="V953" s="435"/>
      <c r="W953" s="466" t="s">
        <v>181</v>
      </c>
      <c r="X953" s="467"/>
      <c r="Y953" s="466" t="s">
        <v>180</v>
      </c>
      <c r="Z953" s="465"/>
      <c r="AA953" s="791" t="s">
        <v>314</v>
      </c>
      <c r="AB953" s="791" t="s">
        <v>314</v>
      </c>
      <c r="AC953" s="791" t="s">
        <v>314</v>
      </c>
      <c r="AD953" s="791"/>
      <c r="AE953" s="791"/>
      <c r="AF953" s="791" t="s">
        <v>266</v>
      </c>
    </row>
    <row r="954" spans="2:32" s="404" customFormat="1" ht="15" customHeight="1" x14ac:dyDescent="0.2">
      <c r="B954" s="824"/>
      <c r="C954" s="825"/>
      <c r="D954" s="792"/>
      <c r="E954" s="829"/>
      <c r="F954" s="832"/>
      <c r="G954" s="835"/>
      <c r="H954" s="829"/>
      <c r="I954" s="416" t="s">
        <v>179</v>
      </c>
      <c r="J954" s="432"/>
      <c r="K954" s="416" t="s">
        <v>177</v>
      </c>
      <c r="L954" s="415"/>
      <c r="M954" s="416" t="s">
        <v>176</v>
      </c>
      <c r="N954" s="428">
        <f>N953</f>
        <v>1000000</v>
      </c>
      <c r="O954" s="416" t="s">
        <v>175</v>
      </c>
      <c r="P954" s="426"/>
      <c r="Q954" s="416" t="s">
        <v>175</v>
      </c>
      <c r="R954" s="426"/>
      <c r="S954" s="416" t="s">
        <v>175</v>
      </c>
      <c r="T954" s="426"/>
      <c r="U954" s="416" t="s">
        <v>175</v>
      </c>
      <c r="V954" s="426"/>
      <c r="W954" s="463" t="s">
        <v>175</v>
      </c>
      <c r="X954" s="462"/>
      <c r="Y954" s="463" t="s">
        <v>174</v>
      </c>
      <c r="Z954" s="464"/>
      <c r="AA954" s="792"/>
      <c r="AB954" s="792"/>
      <c r="AC954" s="792"/>
      <c r="AD954" s="792"/>
      <c r="AE954" s="792"/>
      <c r="AF954" s="792"/>
    </row>
    <row r="955" spans="2:32" s="404" customFormat="1" ht="39" customHeight="1" x14ac:dyDescent="0.2">
      <c r="B955" s="824"/>
      <c r="C955" s="825"/>
      <c r="D955" s="792"/>
      <c r="E955" s="829"/>
      <c r="F955" s="832"/>
      <c r="G955" s="835"/>
      <c r="H955" s="829"/>
      <c r="I955" s="416" t="s">
        <v>173</v>
      </c>
      <c r="J955" s="429"/>
      <c r="K955" s="416" t="s">
        <v>171</v>
      </c>
      <c r="L955" s="427"/>
      <c r="M955" s="416" t="s">
        <v>170</v>
      </c>
      <c r="N955" s="428"/>
      <c r="O955" s="416" t="s">
        <v>169</v>
      </c>
      <c r="P955" s="426"/>
      <c r="Q955" s="416" t="s">
        <v>169</v>
      </c>
      <c r="R955" s="426"/>
      <c r="S955" s="416" t="s">
        <v>169</v>
      </c>
      <c r="T955" s="426"/>
      <c r="U955" s="416" t="s">
        <v>169</v>
      </c>
      <c r="V955" s="426"/>
      <c r="W955" s="463" t="s">
        <v>169</v>
      </c>
      <c r="X955" s="462"/>
      <c r="Y955" s="781"/>
      <c r="Z955" s="782"/>
      <c r="AA955" s="792"/>
      <c r="AB955" s="792"/>
      <c r="AC955" s="792"/>
      <c r="AD955" s="792"/>
      <c r="AE955" s="792"/>
      <c r="AF955" s="792"/>
    </row>
    <row r="956" spans="2:32" s="404" customFormat="1" ht="15" customHeight="1" x14ac:dyDescent="0.2">
      <c r="B956" s="824"/>
      <c r="C956" s="825"/>
      <c r="D956" s="792"/>
      <c r="E956" s="829"/>
      <c r="F956" s="832"/>
      <c r="G956" s="835"/>
      <c r="H956" s="829"/>
      <c r="I956" s="416" t="s">
        <v>168</v>
      </c>
      <c r="J956" s="427"/>
      <c r="K956" s="416" t="s">
        <v>167</v>
      </c>
      <c r="L956" s="427"/>
      <c r="M956" s="816"/>
      <c r="N956" s="817"/>
      <c r="O956" s="416" t="s">
        <v>166</v>
      </c>
      <c r="P956" s="426">
        <f>IF(P954="",P955-P953,P955-P954)</f>
        <v>0</v>
      </c>
      <c r="Q956" s="416" t="s">
        <v>166</v>
      </c>
      <c r="R956" s="426">
        <f>IF(R954="",R955-R953,R955-R954)</f>
        <v>0</v>
      </c>
      <c r="S956" s="416" t="s">
        <v>166</v>
      </c>
      <c r="T956" s="426">
        <f>IF(T954="",T955-T953,T955-T954)</f>
        <v>0</v>
      </c>
      <c r="U956" s="416" t="s">
        <v>166</v>
      </c>
      <c r="V956" s="426">
        <f>IF(V954="",V955-V953,V955-V954)</f>
        <v>0</v>
      </c>
      <c r="W956" s="463" t="s">
        <v>166</v>
      </c>
      <c r="X956" s="462">
        <f>IF(X954="",X955-X953,X955-X954)</f>
        <v>0</v>
      </c>
      <c r="Y956" s="781"/>
      <c r="Z956" s="782"/>
      <c r="AA956" s="792"/>
      <c r="AB956" s="792"/>
      <c r="AC956" s="792"/>
      <c r="AD956" s="792"/>
      <c r="AE956" s="792"/>
      <c r="AF956" s="792"/>
    </row>
    <row r="957" spans="2:32" s="404" customFormat="1" ht="15" customHeight="1" x14ac:dyDescent="0.2">
      <c r="B957" s="824"/>
      <c r="C957" s="825"/>
      <c r="D957" s="792"/>
      <c r="E957" s="829"/>
      <c r="F957" s="832"/>
      <c r="G957" s="835"/>
      <c r="H957" s="829"/>
      <c r="I957" s="416" t="s">
        <v>165</v>
      </c>
      <c r="J957" s="415"/>
      <c r="K957" s="416" t="s">
        <v>164</v>
      </c>
      <c r="L957" s="415"/>
      <c r="M957" s="816"/>
      <c r="N957" s="817"/>
      <c r="O957" s="816"/>
      <c r="P957" s="817"/>
      <c r="Q957" s="816"/>
      <c r="R957" s="817"/>
      <c r="S957" s="816"/>
      <c r="T957" s="817"/>
      <c r="U957" s="816"/>
      <c r="V957" s="817"/>
      <c r="W957" s="781"/>
      <c r="X957" s="782"/>
      <c r="Y957" s="781"/>
      <c r="Z957" s="782"/>
      <c r="AA957" s="792"/>
      <c r="AB957" s="792"/>
      <c r="AC957" s="792"/>
      <c r="AD957" s="792"/>
      <c r="AE957" s="792"/>
      <c r="AF957" s="792"/>
    </row>
    <row r="958" spans="2:32" s="404" customFormat="1" ht="15" customHeight="1" x14ac:dyDescent="0.2">
      <c r="B958" s="826"/>
      <c r="C958" s="827"/>
      <c r="D958" s="793"/>
      <c r="E958" s="830"/>
      <c r="F958" s="833"/>
      <c r="G958" s="836"/>
      <c r="H958" s="830"/>
      <c r="I958" s="406" t="s">
        <v>158</v>
      </c>
      <c r="J958" s="451"/>
      <c r="K958" s="820"/>
      <c r="L958" s="821"/>
      <c r="M958" s="818"/>
      <c r="N958" s="819"/>
      <c r="O958" s="818"/>
      <c r="P958" s="819"/>
      <c r="Q958" s="818"/>
      <c r="R958" s="819"/>
      <c r="S958" s="818"/>
      <c r="T958" s="819"/>
      <c r="U958" s="818"/>
      <c r="V958" s="819"/>
      <c r="W958" s="783"/>
      <c r="X958" s="784"/>
      <c r="Y958" s="783"/>
      <c r="Z958" s="784"/>
      <c r="AA958" s="793"/>
      <c r="AB958" s="793"/>
      <c r="AC958" s="793"/>
      <c r="AD958" s="793"/>
      <c r="AE958" s="793"/>
      <c r="AF958" s="793"/>
    </row>
    <row r="959" spans="2:32" s="404" customFormat="1" ht="12.75" customHeight="1" x14ac:dyDescent="0.2">
      <c r="B959" s="822" t="s">
        <v>1961</v>
      </c>
      <c r="C959" s="823"/>
      <c r="D959" s="791" t="s">
        <v>207</v>
      </c>
      <c r="E959" s="828" t="s">
        <v>1958</v>
      </c>
      <c r="F959" s="831"/>
      <c r="G959" s="834" t="s">
        <v>218</v>
      </c>
      <c r="H959" s="828"/>
      <c r="I959" s="434" t="s">
        <v>184</v>
      </c>
      <c r="J959" s="438">
        <v>1000000</v>
      </c>
      <c r="K959" s="434" t="s">
        <v>183</v>
      </c>
      <c r="L959" s="437"/>
      <c r="M959" s="434" t="s">
        <v>182</v>
      </c>
      <c r="N959" s="436">
        <f>J959</f>
        <v>1000000</v>
      </c>
      <c r="O959" s="434" t="s">
        <v>181</v>
      </c>
      <c r="P959" s="435"/>
      <c r="Q959" s="434" t="s">
        <v>181</v>
      </c>
      <c r="R959" s="435"/>
      <c r="S959" s="434" t="s">
        <v>181</v>
      </c>
      <c r="T959" s="435"/>
      <c r="U959" s="434" t="s">
        <v>181</v>
      </c>
      <c r="V959" s="435"/>
      <c r="W959" s="466" t="s">
        <v>181</v>
      </c>
      <c r="X959" s="467"/>
      <c r="Y959" s="466" t="s">
        <v>180</v>
      </c>
      <c r="Z959" s="465"/>
      <c r="AA959" s="791" t="s">
        <v>314</v>
      </c>
      <c r="AB959" s="791" t="s">
        <v>314</v>
      </c>
      <c r="AC959" s="791" t="s">
        <v>314</v>
      </c>
      <c r="AD959" s="791"/>
      <c r="AE959" s="791"/>
      <c r="AF959" s="791" t="s">
        <v>266</v>
      </c>
    </row>
    <row r="960" spans="2:32" s="404" customFormat="1" ht="15" customHeight="1" x14ac:dyDescent="0.2">
      <c r="B960" s="824"/>
      <c r="C960" s="825"/>
      <c r="D960" s="792"/>
      <c r="E960" s="829"/>
      <c r="F960" s="832"/>
      <c r="G960" s="835"/>
      <c r="H960" s="829"/>
      <c r="I960" s="416" t="s">
        <v>179</v>
      </c>
      <c r="J960" s="432"/>
      <c r="K960" s="416" t="s">
        <v>177</v>
      </c>
      <c r="L960" s="415"/>
      <c r="M960" s="416" t="s">
        <v>176</v>
      </c>
      <c r="N960" s="428">
        <f>N959</f>
        <v>1000000</v>
      </c>
      <c r="O960" s="416" t="s">
        <v>175</v>
      </c>
      <c r="P960" s="426"/>
      <c r="Q960" s="416" t="s">
        <v>175</v>
      </c>
      <c r="R960" s="426"/>
      <c r="S960" s="416" t="s">
        <v>175</v>
      </c>
      <c r="T960" s="426"/>
      <c r="U960" s="416" t="s">
        <v>175</v>
      </c>
      <c r="V960" s="426"/>
      <c r="W960" s="463" t="s">
        <v>175</v>
      </c>
      <c r="X960" s="462"/>
      <c r="Y960" s="463" t="s">
        <v>174</v>
      </c>
      <c r="Z960" s="464"/>
      <c r="AA960" s="792"/>
      <c r="AB960" s="792"/>
      <c r="AC960" s="792"/>
      <c r="AD960" s="792"/>
      <c r="AE960" s="792"/>
      <c r="AF960" s="792"/>
    </row>
    <row r="961" spans="2:32" s="404" customFormat="1" ht="39" customHeight="1" x14ac:dyDescent="0.2">
      <c r="B961" s="824"/>
      <c r="C961" s="825"/>
      <c r="D961" s="792"/>
      <c r="E961" s="829"/>
      <c r="F961" s="832"/>
      <c r="G961" s="835"/>
      <c r="H961" s="829"/>
      <c r="I961" s="416" t="s">
        <v>173</v>
      </c>
      <c r="J961" s="429"/>
      <c r="K961" s="416" t="s">
        <v>171</v>
      </c>
      <c r="L961" s="427"/>
      <c r="M961" s="416" t="s">
        <v>170</v>
      </c>
      <c r="N961" s="428"/>
      <c r="O961" s="416" t="s">
        <v>169</v>
      </c>
      <c r="P961" s="426"/>
      <c r="Q961" s="416" t="s">
        <v>169</v>
      </c>
      <c r="R961" s="426"/>
      <c r="S961" s="416" t="s">
        <v>169</v>
      </c>
      <c r="T961" s="426"/>
      <c r="U961" s="416" t="s">
        <v>169</v>
      </c>
      <c r="V961" s="426"/>
      <c r="W961" s="463" t="s">
        <v>169</v>
      </c>
      <c r="X961" s="462"/>
      <c r="Y961" s="781"/>
      <c r="Z961" s="782"/>
      <c r="AA961" s="792"/>
      <c r="AB961" s="792"/>
      <c r="AC961" s="792"/>
      <c r="AD961" s="792"/>
      <c r="AE961" s="792"/>
      <c r="AF961" s="792"/>
    </row>
    <row r="962" spans="2:32" s="404" customFormat="1" ht="15" customHeight="1" x14ac:dyDescent="0.2">
      <c r="B962" s="824"/>
      <c r="C962" s="825"/>
      <c r="D962" s="792"/>
      <c r="E962" s="829"/>
      <c r="F962" s="832"/>
      <c r="G962" s="835"/>
      <c r="H962" s="829"/>
      <c r="I962" s="416" t="s">
        <v>168</v>
      </c>
      <c r="J962" s="427"/>
      <c r="K962" s="416" t="s">
        <v>167</v>
      </c>
      <c r="L962" s="427"/>
      <c r="M962" s="816"/>
      <c r="N962" s="817"/>
      <c r="O962" s="416" t="s">
        <v>166</v>
      </c>
      <c r="P962" s="426">
        <f>IF(P960="",P961-P959,P961-P960)</f>
        <v>0</v>
      </c>
      <c r="Q962" s="416" t="s">
        <v>166</v>
      </c>
      <c r="R962" s="426">
        <f>IF(R960="",R961-R959,R961-R960)</f>
        <v>0</v>
      </c>
      <c r="S962" s="416" t="s">
        <v>166</v>
      </c>
      <c r="T962" s="426">
        <f>IF(T960="",T961-T959,T961-T960)</f>
        <v>0</v>
      </c>
      <c r="U962" s="416" t="s">
        <v>166</v>
      </c>
      <c r="V962" s="426">
        <f>IF(V960="",V961-V959,V961-V960)</f>
        <v>0</v>
      </c>
      <c r="W962" s="463" t="s">
        <v>166</v>
      </c>
      <c r="X962" s="462">
        <f>IF(X960="",X961-X959,X961-X960)</f>
        <v>0</v>
      </c>
      <c r="Y962" s="781"/>
      <c r="Z962" s="782"/>
      <c r="AA962" s="792"/>
      <c r="AB962" s="792"/>
      <c r="AC962" s="792"/>
      <c r="AD962" s="792"/>
      <c r="AE962" s="792"/>
      <c r="AF962" s="792"/>
    </row>
    <row r="963" spans="2:32" s="404" customFormat="1" ht="15" customHeight="1" x14ac:dyDescent="0.2">
      <c r="B963" s="824"/>
      <c r="C963" s="825"/>
      <c r="D963" s="792"/>
      <c r="E963" s="829"/>
      <c r="F963" s="832"/>
      <c r="G963" s="835"/>
      <c r="H963" s="829"/>
      <c r="I963" s="416" t="s">
        <v>165</v>
      </c>
      <c r="J963" s="415"/>
      <c r="K963" s="416" t="s">
        <v>164</v>
      </c>
      <c r="L963" s="415"/>
      <c r="M963" s="816"/>
      <c r="N963" s="817"/>
      <c r="O963" s="816"/>
      <c r="P963" s="817"/>
      <c r="Q963" s="816"/>
      <c r="R963" s="817"/>
      <c r="S963" s="816"/>
      <c r="T963" s="817"/>
      <c r="U963" s="816"/>
      <c r="V963" s="817"/>
      <c r="W963" s="781"/>
      <c r="X963" s="782"/>
      <c r="Y963" s="781"/>
      <c r="Z963" s="782"/>
      <c r="AA963" s="792"/>
      <c r="AB963" s="792"/>
      <c r="AC963" s="792"/>
      <c r="AD963" s="792"/>
      <c r="AE963" s="792"/>
      <c r="AF963" s="792"/>
    </row>
    <row r="964" spans="2:32" s="404" customFormat="1" ht="15" customHeight="1" x14ac:dyDescent="0.2">
      <c r="B964" s="826"/>
      <c r="C964" s="827"/>
      <c r="D964" s="793"/>
      <c r="E964" s="830"/>
      <c r="F964" s="833"/>
      <c r="G964" s="836"/>
      <c r="H964" s="830"/>
      <c r="I964" s="406" t="s">
        <v>158</v>
      </c>
      <c r="J964" s="451"/>
      <c r="K964" s="820"/>
      <c r="L964" s="821"/>
      <c r="M964" s="818"/>
      <c r="N964" s="819"/>
      <c r="O964" s="818"/>
      <c r="P964" s="819"/>
      <c r="Q964" s="818"/>
      <c r="R964" s="819"/>
      <c r="S964" s="818"/>
      <c r="T964" s="819"/>
      <c r="U964" s="818"/>
      <c r="V964" s="819"/>
      <c r="W964" s="783"/>
      <c r="X964" s="784"/>
      <c r="Y964" s="783"/>
      <c r="Z964" s="784"/>
      <c r="AA964" s="793"/>
      <c r="AB964" s="793"/>
      <c r="AC964" s="793"/>
      <c r="AD964" s="793"/>
      <c r="AE964" s="793"/>
      <c r="AF964" s="793"/>
    </row>
    <row r="965" spans="2:32" s="404" customFormat="1" ht="12.75" customHeight="1" x14ac:dyDescent="0.2">
      <c r="B965" s="822" t="s">
        <v>1962</v>
      </c>
      <c r="C965" s="823"/>
      <c r="D965" s="791" t="s">
        <v>207</v>
      </c>
      <c r="E965" s="828" t="s">
        <v>1958</v>
      </c>
      <c r="F965" s="831"/>
      <c r="G965" s="834" t="s">
        <v>218</v>
      </c>
      <c r="H965" s="828"/>
      <c r="I965" s="434" t="s">
        <v>184</v>
      </c>
      <c r="J965" s="438">
        <v>1000000</v>
      </c>
      <c r="K965" s="434" t="s">
        <v>183</v>
      </c>
      <c r="L965" s="437"/>
      <c r="M965" s="434" t="s">
        <v>182</v>
      </c>
      <c r="N965" s="436">
        <f>J965</f>
        <v>1000000</v>
      </c>
      <c r="O965" s="434" t="s">
        <v>181</v>
      </c>
      <c r="P965" s="435"/>
      <c r="Q965" s="434" t="s">
        <v>181</v>
      </c>
      <c r="R965" s="435"/>
      <c r="S965" s="434" t="s">
        <v>181</v>
      </c>
      <c r="T965" s="435"/>
      <c r="U965" s="434" t="s">
        <v>181</v>
      </c>
      <c r="V965" s="435"/>
      <c r="W965" s="466" t="s">
        <v>181</v>
      </c>
      <c r="X965" s="467"/>
      <c r="Y965" s="466" t="s">
        <v>180</v>
      </c>
      <c r="Z965" s="465"/>
      <c r="AA965" s="791" t="s">
        <v>314</v>
      </c>
      <c r="AB965" s="791" t="s">
        <v>314</v>
      </c>
      <c r="AC965" s="791" t="s">
        <v>314</v>
      </c>
      <c r="AD965" s="791"/>
      <c r="AE965" s="791"/>
      <c r="AF965" s="791" t="s">
        <v>266</v>
      </c>
    </row>
    <row r="966" spans="2:32" s="404" customFormat="1" ht="15" customHeight="1" x14ac:dyDescent="0.2">
      <c r="B966" s="824"/>
      <c r="C966" s="825"/>
      <c r="D966" s="792"/>
      <c r="E966" s="829"/>
      <c r="F966" s="832"/>
      <c r="G966" s="835"/>
      <c r="H966" s="829"/>
      <c r="I966" s="416" t="s">
        <v>179</v>
      </c>
      <c r="J966" s="432"/>
      <c r="K966" s="416" t="s">
        <v>177</v>
      </c>
      <c r="L966" s="415"/>
      <c r="M966" s="416" t="s">
        <v>176</v>
      </c>
      <c r="N966" s="428">
        <f>N965</f>
        <v>1000000</v>
      </c>
      <c r="O966" s="416" t="s">
        <v>175</v>
      </c>
      <c r="P966" s="426"/>
      <c r="Q966" s="416" t="s">
        <v>175</v>
      </c>
      <c r="R966" s="426"/>
      <c r="S966" s="416" t="s">
        <v>175</v>
      </c>
      <c r="T966" s="426"/>
      <c r="U966" s="416" t="s">
        <v>175</v>
      </c>
      <c r="V966" s="426"/>
      <c r="W966" s="463" t="s">
        <v>175</v>
      </c>
      <c r="X966" s="462"/>
      <c r="Y966" s="463" t="s">
        <v>174</v>
      </c>
      <c r="Z966" s="464"/>
      <c r="AA966" s="792"/>
      <c r="AB966" s="792"/>
      <c r="AC966" s="792"/>
      <c r="AD966" s="792"/>
      <c r="AE966" s="792"/>
      <c r="AF966" s="792"/>
    </row>
    <row r="967" spans="2:32" s="404" customFormat="1" ht="39" customHeight="1" x14ac:dyDescent="0.2">
      <c r="B967" s="824"/>
      <c r="C967" s="825"/>
      <c r="D967" s="792"/>
      <c r="E967" s="829"/>
      <c r="F967" s="832"/>
      <c r="G967" s="835"/>
      <c r="H967" s="829"/>
      <c r="I967" s="416" t="s">
        <v>173</v>
      </c>
      <c r="J967" s="429"/>
      <c r="K967" s="416" t="s">
        <v>171</v>
      </c>
      <c r="L967" s="427"/>
      <c r="M967" s="416" t="s">
        <v>170</v>
      </c>
      <c r="N967" s="428"/>
      <c r="O967" s="416" t="s">
        <v>169</v>
      </c>
      <c r="P967" s="426"/>
      <c r="Q967" s="416" t="s">
        <v>169</v>
      </c>
      <c r="R967" s="426"/>
      <c r="S967" s="416" t="s">
        <v>169</v>
      </c>
      <c r="T967" s="426"/>
      <c r="U967" s="416" t="s">
        <v>169</v>
      </c>
      <c r="V967" s="426"/>
      <c r="W967" s="463" t="s">
        <v>169</v>
      </c>
      <c r="X967" s="462"/>
      <c r="Y967" s="781"/>
      <c r="Z967" s="782"/>
      <c r="AA967" s="792"/>
      <c r="AB967" s="792"/>
      <c r="AC967" s="792"/>
      <c r="AD967" s="792"/>
      <c r="AE967" s="792"/>
      <c r="AF967" s="792"/>
    </row>
    <row r="968" spans="2:32" s="404" customFormat="1" ht="15" customHeight="1" x14ac:dyDescent="0.2">
      <c r="B968" s="824"/>
      <c r="C968" s="825"/>
      <c r="D968" s="792"/>
      <c r="E968" s="829"/>
      <c r="F968" s="832"/>
      <c r="G968" s="835"/>
      <c r="H968" s="829"/>
      <c r="I968" s="416" t="s">
        <v>168</v>
      </c>
      <c r="J968" s="427"/>
      <c r="K968" s="416" t="s">
        <v>167</v>
      </c>
      <c r="L968" s="427"/>
      <c r="M968" s="816"/>
      <c r="N968" s="817"/>
      <c r="O968" s="416" t="s">
        <v>166</v>
      </c>
      <c r="P968" s="426">
        <f>IF(P966="",P967-P965,P967-P966)</f>
        <v>0</v>
      </c>
      <c r="Q968" s="416" t="s">
        <v>166</v>
      </c>
      <c r="R968" s="426">
        <f>IF(R966="",R967-R965,R967-R966)</f>
        <v>0</v>
      </c>
      <c r="S968" s="416" t="s">
        <v>166</v>
      </c>
      <c r="T968" s="426">
        <f>IF(T966="",T967-T965,T967-T966)</f>
        <v>0</v>
      </c>
      <c r="U968" s="416" t="s">
        <v>166</v>
      </c>
      <c r="V968" s="426">
        <f>IF(V966="",V967-V965,V967-V966)</f>
        <v>0</v>
      </c>
      <c r="W968" s="463" t="s">
        <v>166</v>
      </c>
      <c r="X968" s="462">
        <f>IF(X966="",X967-X965,X967-X966)</f>
        <v>0</v>
      </c>
      <c r="Y968" s="781"/>
      <c r="Z968" s="782"/>
      <c r="AA968" s="792"/>
      <c r="AB968" s="792"/>
      <c r="AC968" s="792"/>
      <c r="AD968" s="792"/>
      <c r="AE968" s="792"/>
      <c r="AF968" s="792"/>
    </row>
    <row r="969" spans="2:32" s="404" customFormat="1" ht="15" customHeight="1" x14ac:dyDescent="0.2">
      <c r="B969" s="824"/>
      <c r="C969" s="825"/>
      <c r="D969" s="792"/>
      <c r="E969" s="829"/>
      <c r="F969" s="832"/>
      <c r="G969" s="835"/>
      <c r="H969" s="829"/>
      <c r="I969" s="416" t="s">
        <v>165</v>
      </c>
      <c r="J969" s="415"/>
      <c r="K969" s="416" t="s">
        <v>164</v>
      </c>
      <c r="L969" s="415"/>
      <c r="M969" s="816"/>
      <c r="N969" s="817"/>
      <c r="O969" s="816"/>
      <c r="P969" s="817"/>
      <c r="Q969" s="816"/>
      <c r="R969" s="817"/>
      <c r="S969" s="816"/>
      <c r="T969" s="817"/>
      <c r="U969" s="816"/>
      <c r="V969" s="817"/>
      <c r="W969" s="781"/>
      <c r="X969" s="782"/>
      <c r="Y969" s="781"/>
      <c r="Z969" s="782"/>
      <c r="AA969" s="792"/>
      <c r="AB969" s="792"/>
      <c r="AC969" s="792"/>
      <c r="AD969" s="792"/>
      <c r="AE969" s="792"/>
      <c r="AF969" s="792"/>
    </row>
    <row r="970" spans="2:32" s="404" customFormat="1" ht="15" customHeight="1" x14ac:dyDescent="0.2">
      <c r="B970" s="826"/>
      <c r="C970" s="827"/>
      <c r="D970" s="793"/>
      <c r="E970" s="830"/>
      <c r="F970" s="833"/>
      <c r="G970" s="836"/>
      <c r="H970" s="830"/>
      <c r="I970" s="406" t="s">
        <v>158</v>
      </c>
      <c r="J970" s="451"/>
      <c r="K970" s="820"/>
      <c r="L970" s="821"/>
      <c r="M970" s="818"/>
      <c r="N970" s="819"/>
      <c r="O970" s="818"/>
      <c r="P970" s="819"/>
      <c r="Q970" s="818"/>
      <c r="R970" s="819"/>
      <c r="S970" s="818"/>
      <c r="T970" s="819"/>
      <c r="U970" s="818"/>
      <c r="V970" s="819"/>
      <c r="W970" s="783"/>
      <c r="X970" s="784"/>
      <c r="Y970" s="783"/>
      <c r="Z970" s="784"/>
      <c r="AA970" s="793"/>
      <c r="AB970" s="793"/>
      <c r="AC970" s="793"/>
      <c r="AD970" s="793"/>
      <c r="AE970" s="793"/>
      <c r="AF970" s="793"/>
    </row>
    <row r="971" spans="2:32" s="404" customFormat="1" ht="12.75" customHeight="1" x14ac:dyDescent="0.2">
      <c r="B971" s="822" t="s">
        <v>1957</v>
      </c>
      <c r="C971" s="823"/>
      <c r="D971" s="791" t="s">
        <v>207</v>
      </c>
      <c r="E971" s="828" t="s">
        <v>1958</v>
      </c>
      <c r="F971" s="831"/>
      <c r="G971" s="834" t="s">
        <v>218</v>
      </c>
      <c r="H971" s="828"/>
      <c r="I971" s="434" t="s">
        <v>184</v>
      </c>
      <c r="J971" s="438">
        <v>1000000</v>
      </c>
      <c r="K971" s="434" t="s">
        <v>183</v>
      </c>
      <c r="L971" s="437"/>
      <c r="M971" s="434" t="s">
        <v>182</v>
      </c>
      <c r="N971" s="436">
        <f>J971</f>
        <v>1000000</v>
      </c>
      <c r="O971" s="434" t="s">
        <v>181</v>
      </c>
      <c r="P971" s="435"/>
      <c r="Q971" s="434" t="s">
        <v>181</v>
      </c>
      <c r="R971" s="435"/>
      <c r="S971" s="434" t="s">
        <v>181</v>
      </c>
      <c r="T971" s="435"/>
      <c r="U971" s="434" t="s">
        <v>181</v>
      </c>
      <c r="V971" s="435"/>
      <c r="W971" s="466" t="s">
        <v>181</v>
      </c>
      <c r="X971" s="467"/>
      <c r="Y971" s="466" t="s">
        <v>180</v>
      </c>
      <c r="Z971" s="465"/>
      <c r="AA971" s="791" t="s">
        <v>314</v>
      </c>
      <c r="AB971" s="791" t="s">
        <v>314</v>
      </c>
      <c r="AC971" s="791" t="s">
        <v>314</v>
      </c>
      <c r="AD971" s="791"/>
      <c r="AE971" s="791"/>
      <c r="AF971" s="791" t="s">
        <v>266</v>
      </c>
    </row>
    <row r="972" spans="2:32" s="404" customFormat="1" ht="15" customHeight="1" x14ac:dyDescent="0.2">
      <c r="B972" s="824"/>
      <c r="C972" s="825"/>
      <c r="D972" s="792"/>
      <c r="E972" s="829"/>
      <c r="F972" s="832"/>
      <c r="G972" s="835"/>
      <c r="H972" s="829"/>
      <c r="I972" s="416" t="s">
        <v>179</v>
      </c>
      <c r="J972" s="432"/>
      <c r="K972" s="416" t="s">
        <v>177</v>
      </c>
      <c r="L972" s="415"/>
      <c r="M972" s="416" t="s">
        <v>176</v>
      </c>
      <c r="N972" s="428">
        <f>N971</f>
        <v>1000000</v>
      </c>
      <c r="O972" s="416" t="s">
        <v>175</v>
      </c>
      <c r="P972" s="426"/>
      <c r="Q972" s="416" t="s">
        <v>175</v>
      </c>
      <c r="R972" s="426"/>
      <c r="S972" s="416" t="s">
        <v>175</v>
      </c>
      <c r="T972" s="426"/>
      <c r="U972" s="416" t="s">
        <v>175</v>
      </c>
      <c r="V972" s="426"/>
      <c r="W972" s="463" t="s">
        <v>175</v>
      </c>
      <c r="X972" s="462"/>
      <c r="Y972" s="463" t="s">
        <v>174</v>
      </c>
      <c r="Z972" s="464"/>
      <c r="AA972" s="792"/>
      <c r="AB972" s="792"/>
      <c r="AC972" s="792"/>
      <c r="AD972" s="792"/>
      <c r="AE972" s="792"/>
      <c r="AF972" s="792"/>
    </row>
    <row r="973" spans="2:32" s="404" customFormat="1" ht="39" customHeight="1" x14ac:dyDescent="0.2">
      <c r="B973" s="824"/>
      <c r="C973" s="825"/>
      <c r="D973" s="792"/>
      <c r="E973" s="829"/>
      <c r="F973" s="832"/>
      <c r="G973" s="835"/>
      <c r="H973" s="829"/>
      <c r="I973" s="416" t="s">
        <v>173</v>
      </c>
      <c r="J973" s="429"/>
      <c r="K973" s="416" t="s">
        <v>171</v>
      </c>
      <c r="L973" s="427"/>
      <c r="M973" s="416" t="s">
        <v>170</v>
      </c>
      <c r="N973" s="428"/>
      <c r="O973" s="416" t="s">
        <v>169</v>
      </c>
      <c r="P973" s="426"/>
      <c r="Q973" s="416" t="s">
        <v>169</v>
      </c>
      <c r="R973" s="426"/>
      <c r="S973" s="416" t="s">
        <v>169</v>
      </c>
      <c r="T973" s="426"/>
      <c r="U973" s="416" t="s">
        <v>169</v>
      </c>
      <c r="V973" s="426"/>
      <c r="W973" s="463" t="s">
        <v>169</v>
      </c>
      <c r="X973" s="462"/>
      <c r="Y973" s="781"/>
      <c r="Z973" s="782"/>
      <c r="AA973" s="792"/>
      <c r="AB973" s="792"/>
      <c r="AC973" s="792"/>
      <c r="AD973" s="792"/>
      <c r="AE973" s="792"/>
      <c r="AF973" s="792"/>
    </row>
    <row r="974" spans="2:32" s="404" customFormat="1" ht="15" customHeight="1" x14ac:dyDescent="0.2">
      <c r="B974" s="824"/>
      <c r="C974" s="825"/>
      <c r="D974" s="792"/>
      <c r="E974" s="829"/>
      <c r="F974" s="832"/>
      <c r="G974" s="835"/>
      <c r="H974" s="829"/>
      <c r="I974" s="416" t="s">
        <v>168</v>
      </c>
      <c r="J974" s="427"/>
      <c r="K974" s="416" t="s">
        <v>167</v>
      </c>
      <c r="L974" s="427"/>
      <c r="M974" s="816"/>
      <c r="N974" s="817"/>
      <c r="O974" s="416" t="s">
        <v>166</v>
      </c>
      <c r="P974" s="426">
        <f>IF(P972="",P973-P971,P973-P972)</f>
        <v>0</v>
      </c>
      <c r="Q974" s="416" t="s">
        <v>166</v>
      </c>
      <c r="R974" s="426">
        <f>IF(R972="",R973-R971,R973-R972)</f>
        <v>0</v>
      </c>
      <c r="S974" s="416" t="s">
        <v>166</v>
      </c>
      <c r="T974" s="426">
        <f>IF(T972="",T973-T971,T973-T972)</f>
        <v>0</v>
      </c>
      <c r="U974" s="416" t="s">
        <v>166</v>
      </c>
      <c r="V974" s="426">
        <f>IF(V972="",V973-V971,V973-V972)</f>
        <v>0</v>
      </c>
      <c r="W974" s="463" t="s">
        <v>166</v>
      </c>
      <c r="X974" s="462">
        <f>IF(X972="",X973-X971,X973-X972)</f>
        <v>0</v>
      </c>
      <c r="Y974" s="781"/>
      <c r="Z974" s="782"/>
      <c r="AA974" s="792"/>
      <c r="AB974" s="792"/>
      <c r="AC974" s="792"/>
      <c r="AD974" s="792"/>
      <c r="AE974" s="792"/>
      <c r="AF974" s="792"/>
    </row>
    <row r="975" spans="2:32" s="404" customFormat="1" ht="15" customHeight="1" x14ac:dyDescent="0.2">
      <c r="B975" s="824"/>
      <c r="C975" s="825"/>
      <c r="D975" s="792"/>
      <c r="E975" s="829"/>
      <c r="F975" s="832"/>
      <c r="G975" s="835"/>
      <c r="H975" s="829"/>
      <c r="I975" s="416" t="s">
        <v>165</v>
      </c>
      <c r="J975" s="415"/>
      <c r="K975" s="416" t="s">
        <v>164</v>
      </c>
      <c r="L975" s="415"/>
      <c r="M975" s="816"/>
      <c r="N975" s="817"/>
      <c r="O975" s="816"/>
      <c r="P975" s="817"/>
      <c r="Q975" s="816"/>
      <c r="R975" s="817"/>
      <c r="S975" s="816"/>
      <c r="T975" s="817"/>
      <c r="U975" s="816"/>
      <c r="V975" s="817"/>
      <c r="W975" s="781"/>
      <c r="X975" s="782"/>
      <c r="Y975" s="781"/>
      <c r="Z975" s="782"/>
      <c r="AA975" s="792"/>
      <c r="AB975" s="792"/>
      <c r="AC975" s="792"/>
      <c r="AD975" s="792"/>
      <c r="AE975" s="792"/>
      <c r="AF975" s="792"/>
    </row>
    <row r="976" spans="2:32" s="404" customFormat="1" ht="15" customHeight="1" x14ac:dyDescent="0.2">
      <c r="B976" s="826"/>
      <c r="C976" s="827"/>
      <c r="D976" s="793"/>
      <c r="E976" s="830"/>
      <c r="F976" s="833"/>
      <c r="G976" s="836"/>
      <c r="H976" s="830"/>
      <c r="I976" s="406" t="s">
        <v>158</v>
      </c>
      <c r="J976" s="451"/>
      <c r="K976" s="820"/>
      <c r="L976" s="821"/>
      <c r="M976" s="818"/>
      <c r="N976" s="819"/>
      <c r="O976" s="818"/>
      <c r="P976" s="819"/>
      <c r="Q976" s="818"/>
      <c r="R976" s="819"/>
      <c r="S976" s="818"/>
      <c r="T976" s="819"/>
      <c r="U976" s="818"/>
      <c r="V976" s="819"/>
      <c r="W976" s="783"/>
      <c r="X976" s="784"/>
      <c r="Y976" s="783"/>
      <c r="Z976" s="784"/>
      <c r="AA976" s="793"/>
      <c r="AB976" s="793"/>
      <c r="AC976" s="793"/>
      <c r="AD976" s="793"/>
      <c r="AE976" s="793"/>
      <c r="AF976" s="793"/>
    </row>
    <row r="977" spans="2:32" s="404" customFormat="1" ht="12.75" customHeight="1" x14ac:dyDescent="0.2">
      <c r="B977" s="822" t="s">
        <v>102</v>
      </c>
      <c r="C977" s="823"/>
      <c r="D977" s="791" t="s">
        <v>207</v>
      </c>
      <c r="E977" s="828" t="s">
        <v>579</v>
      </c>
      <c r="F977" s="831"/>
      <c r="G977" s="834"/>
      <c r="H977" s="828"/>
      <c r="I977" s="434" t="s">
        <v>184</v>
      </c>
      <c r="J977" s="438">
        <v>10000000</v>
      </c>
      <c r="K977" s="434" t="s">
        <v>183</v>
      </c>
      <c r="L977" s="437"/>
      <c r="M977" s="434" t="s">
        <v>182</v>
      </c>
      <c r="N977" s="436">
        <f>J977</f>
        <v>10000000</v>
      </c>
      <c r="O977" s="434" t="s">
        <v>181</v>
      </c>
      <c r="P977" s="435"/>
      <c r="Q977" s="434" t="s">
        <v>181</v>
      </c>
      <c r="R977" s="435"/>
      <c r="S977" s="434" t="s">
        <v>181</v>
      </c>
      <c r="T977" s="435"/>
      <c r="U977" s="434" t="s">
        <v>181</v>
      </c>
      <c r="V977" s="435"/>
      <c r="W977" s="466" t="s">
        <v>181</v>
      </c>
      <c r="X977" s="467"/>
      <c r="Y977" s="466" t="s">
        <v>180</v>
      </c>
      <c r="Z977" s="465"/>
      <c r="AA977" s="791" t="s">
        <v>240</v>
      </c>
      <c r="AB977" s="791" t="s">
        <v>240</v>
      </c>
      <c r="AC977" s="791" t="s">
        <v>587</v>
      </c>
      <c r="AD977" s="791"/>
      <c r="AE977" s="791"/>
      <c r="AF977" s="791" t="s">
        <v>2012</v>
      </c>
    </row>
    <row r="978" spans="2:32" s="404" customFormat="1" ht="15" customHeight="1" x14ac:dyDescent="0.2">
      <c r="B978" s="824"/>
      <c r="C978" s="825"/>
      <c r="D978" s="792"/>
      <c r="E978" s="829"/>
      <c r="F978" s="832"/>
      <c r="G978" s="835"/>
      <c r="H978" s="829"/>
      <c r="I978" s="416" t="s">
        <v>179</v>
      </c>
      <c r="J978" s="432"/>
      <c r="K978" s="416" t="s">
        <v>177</v>
      </c>
      <c r="L978" s="415"/>
      <c r="M978" s="416" t="s">
        <v>176</v>
      </c>
      <c r="N978" s="428">
        <f>N977</f>
        <v>10000000</v>
      </c>
      <c r="O978" s="416" t="s">
        <v>175</v>
      </c>
      <c r="P978" s="426"/>
      <c r="Q978" s="416" t="s">
        <v>175</v>
      </c>
      <c r="R978" s="426"/>
      <c r="S978" s="416" t="s">
        <v>175</v>
      </c>
      <c r="T978" s="426"/>
      <c r="U978" s="416" t="s">
        <v>175</v>
      </c>
      <c r="V978" s="426"/>
      <c r="W978" s="463" t="s">
        <v>175</v>
      </c>
      <c r="X978" s="462"/>
      <c r="Y978" s="463" t="s">
        <v>174</v>
      </c>
      <c r="Z978" s="464"/>
      <c r="AA978" s="792"/>
      <c r="AB978" s="792"/>
      <c r="AC978" s="792"/>
      <c r="AD978" s="792"/>
      <c r="AE978" s="792"/>
      <c r="AF978" s="792"/>
    </row>
    <row r="979" spans="2:32" s="404" customFormat="1" ht="39" customHeight="1" x14ac:dyDescent="0.2">
      <c r="B979" s="824"/>
      <c r="C979" s="825"/>
      <c r="D979" s="792"/>
      <c r="E979" s="829"/>
      <c r="F979" s="832"/>
      <c r="G979" s="835"/>
      <c r="H979" s="829"/>
      <c r="I979" s="416" t="s">
        <v>173</v>
      </c>
      <c r="J979" s="429"/>
      <c r="K979" s="416" t="s">
        <v>171</v>
      </c>
      <c r="L979" s="427"/>
      <c r="M979" s="416" t="s">
        <v>170</v>
      </c>
      <c r="N979" s="428"/>
      <c r="O979" s="416" t="s">
        <v>169</v>
      </c>
      <c r="P979" s="426"/>
      <c r="Q979" s="416" t="s">
        <v>169</v>
      </c>
      <c r="R979" s="426"/>
      <c r="S979" s="416" t="s">
        <v>169</v>
      </c>
      <c r="T979" s="426"/>
      <c r="U979" s="416" t="s">
        <v>169</v>
      </c>
      <c r="V979" s="426"/>
      <c r="W979" s="463" t="s">
        <v>169</v>
      </c>
      <c r="X979" s="462"/>
      <c r="Y979" s="781"/>
      <c r="Z979" s="782"/>
      <c r="AA979" s="792"/>
      <c r="AB979" s="792"/>
      <c r="AC979" s="792"/>
      <c r="AD979" s="792"/>
      <c r="AE979" s="792"/>
      <c r="AF979" s="792"/>
    </row>
    <row r="980" spans="2:32" s="404" customFormat="1" ht="15" customHeight="1" x14ac:dyDescent="0.2">
      <c r="B980" s="824"/>
      <c r="C980" s="825"/>
      <c r="D980" s="792"/>
      <c r="E980" s="829"/>
      <c r="F980" s="832"/>
      <c r="G980" s="835"/>
      <c r="H980" s="829"/>
      <c r="I980" s="416" t="s">
        <v>168</v>
      </c>
      <c r="J980" s="427"/>
      <c r="K980" s="416" t="s">
        <v>167</v>
      </c>
      <c r="L980" s="427"/>
      <c r="M980" s="816"/>
      <c r="N980" s="817"/>
      <c r="O980" s="416" t="s">
        <v>166</v>
      </c>
      <c r="P980" s="426">
        <f>IF(P978="",P979-P977,P979-P978)</f>
        <v>0</v>
      </c>
      <c r="Q980" s="416" t="s">
        <v>166</v>
      </c>
      <c r="R980" s="426">
        <f>IF(R978="",R979-R977,R979-R978)</f>
        <v>0</v>
      </c>
      <c r="S980" s="416" t="s">
        <v>166</v>
      </c>
      <c r="T980" s="426">
        <f>IF(T978="",T979-T977,T979-T978)</f>
        <v>0</v>
      </c>
      <c r="U980" s="416" t="s">
        <v>166</v>
      </c>
      <c r="V980" s="426">
        <f>IF(V978="",V979-V977,V979-V978)</f>
        <v>0</v>
      </c>
      <c r="W980" s="463" t="s">
        <v>166</v>
      </c>
      <c r="X980" s="462">
        <f>IF(X978="",X979-X977,X979-X978)</f>
        <v>0</v>
      </c>
      <c r="Y980" s="781"/>
      <c r="Z980" s="782"/>
      <c r="AA980" s="792"/>
      <c r="AB980" s="792"/>
      <c r="AC980" s="792"/>
      <c r="AD980" s="792"/>
      <c r="AE980" s="792"/>
      <c r="AF980" s="792"/>
    </row>
    <row r="981" spans="2:32" s="404" customFormat="1" ht="15" customHeight="1" x14ac:dyDescent="0.2">
      <c r="B981" s="824"/>
      <c r="C981" s="825"/>
      <c r="D981" s="792"/>
      <c r="E981" s="829"/>
      <c r="F981" s="832"/>
      <c r="G981" s="835"/>
      <c r="H981" s="829"/>
      <c r="I981" s="416" t="s">
        <v>165</v>
      </c>
      <c r="J981" s="415"/>
      <c r="K981" s="416" t="s">
        <v>164</v>
      </c>
      <c r="L981" s="415"/>
      <c r="M981" s="816"/>
      <c r="N981" s="817"/>
      <c r="O981" s="816"/>
      <c r="P981" s="817"/>
      <c r="Q981" s="816"/>
      <c r="R981" s="817"/>
      <c r="S981" s="816"/>
      <c r="T981" s="817"/>
      <c r="U981" s="816"/>
      <c r="V981" s="817"/>
      <c r="W981" s="781"/>
      <c r="X981" s="782"/>
      <c r="Y981" s="781"/>
      <c r="Z981" s="782"/>
      <c r="AA981" s="792"/>
      <c r="AB981" s="792"/>
      <c r="AC981" s="792"/>
      <c r="AD981" s="792"/>
      <c r="AE981" s="792"/>
      <c r="AF981" s="792"/>
    </row>
    <row r="982" spans="2:32" s="404" customFormat="1" ht="15" customHeight="1" x14ac:dyDescent="0.2">
      <c r="B982" s="826"/>
      <c r="C982" s="827"/>
      <c r="D982" s="793"/>
      <c r="E982" s="830"/>
      <c r="F982" s="833"/>
      <c r="G982" s="836"/>
      <c r="H982" s="830"/>
      <c r="I982" s="406" t="s">
        <v>158</v>
      </c>
      <c r="J982" s="451"/>
      <c r="K982" s="820"/>
      <c r="L982" s="821"/>
      <c r="M982" s="818"/>
      <c r="N982" s="819"/>
      <c r="O982" s="818"/>
      <c r="P982" s="819"/>
      <c r="Q982" s="818"/>
      <c r="R982" s="819"/>
      <c r="S982" s="818"/>
      <c r="T982" s="819"/>
      <c r="U982" s="818"/>
      <c r="V982" s="819"/>
      <c r="W982" s="783"/>
      <c r="X982" s="784"/>
      <c r="Y982" s="783"/>
      <c r="Z982" s="784"/>
      <c r="AA982" s="793"/>
      <c r="AB982" s="793"/>
      <c r="AC982" s="793"/>
      <c r="AD982" s="793"/>
      <c r="AE982" s="793"/>
      <c r="AF982" s="793"/>
    </row>
    <row r="983" spans="2:32" s="404" customFormat="1" ht="12.75" customHeight="1" x14ac:dyDescent="0.2">
      <c r="B983" s="822" t="s">
        <v>103</v>
      </c>
      <c r="C983" s="823"/>
      <c r="D983" s="791" t="s">
        <v>207</v>
      </c>
      <c r="E983" s="828" t="s">
        <v>579</v>
      </c>
      <c r="F983" s="831"/>
      <c r="G983" s="834"/>
      <c r="H983" s="828"/>
      <c r="I983" s="434" t="s">
        <v>184</v>
      </c>
      <c r="J983" s="438">
        <v>1000000</v>
      </c>
      <c r="K983" s="434" t="s">
        <v>183</v>
      </c>
      <c r="L983" s="437"/>
      <c r="M983" s="434" t="s">
        <v>182</v>
      </c>
      <c r="N983" s="436">
        <f>J983</f>
        <v>1000000</v>
      </c>
      <c r="O983" s="434" t="s">
        <v>181</v>
      </c>
      <c r="P983" s="435"/>
      <c r="Q983" s="434" t="s">
        <v>181</v>
      </c>
      <c r="R983" s="435"/>
      <c r="S983" s="434" t="s">
        <v>181</v>
      </c>
      <c r="T983" s="435"/>
      <c r="U983" s="434" t="s">
        <v>181</v>
      </c>
      <c r="V983" s="435"/>
      <c r="W983" s="466" t="s">
        <v>181</v>
      </c>
      <c r="X983" s="467"/>
      <c r="Y983" s="466" t="s">
        <v>180</v>
      </c>
      <c r="Z983" s="465"/>
      <c r="AA983" s="791" t="s">
        <v>4</v>
      </c>
      <c r="AB983" s="791" t="s">
        <v>4</v>
      </c>
      <c r="AC983" s="791" t="s">
        <v>4</v>
      </c>
      <c r="AD983" s="791"/>
      <c r="AE983" s="791"/>
      <c r="AF983" s="791" t="s">
        <v>266</v>
      </c>
    </row>
    <row r="984" spans="2:32" s="404" customFormat="1" ht="15" customHeight="1" x14ac:dyDescent="0.2">
      <c r="B984" s="824"/>
      <c r="C984" s="825"/>
      <c r="D984" s="792"/>
      <c r="E984" s="829"/>
      <c r="F984" s="832"/>
      <c r="G984" s="835"/>
      <c r="H984" s="829"/>
      <c r="I984" s="416" t="s">
        <v>179</v>
      </c>
      <c r="J984" s="432"/>
      <c r="K984" s="416" t="s">
        <v>177</v>
      </c>
      <c r="L984" s="415"/>
      <c r="M984" s="416" t="s">
        <v>176</v>
      </c>
      <c r="N984" s="428">
        <f>N983</f>
        <v>1000000</v>
      </c>
      <c r="O984" s="416" t="s">
        <v>175</v>
      </c>
      <c r="P984" s="426"/>
      <c r="Q984" s="416" t="s">
        <v>175</v>
      </c>
      <c r="R984" s="426"/>
      <c r="S984" s="416" t="s">
        <v>175</v>
      </c>
      <c r="T984" s="426"/>
      <c r="U984" s="416" t="s">
        <v>175</v>
      </c>
      <c r="V984" s="426"/>
      <c r="W984" s="463" t="s">
        <v>175</v>
      </c>
      <c r="X984" s="462"/>
      <c r="Y984" s="463" t="s">
        <v>174</v>
      </c>
      <c r="Z984" s="464"/>
      <c r="AA984" s="792"/>
      <c r="AB984" s="792"/>
      <c r="AC984" s="792"/>
      <c r="AD984" s="792"/>
      <c r="AE984" s="792"/>
      <c r="AF984" s="792"/>
    </row>
    <row r="985" spans="2:32" s="404" customFormat="1" ht="39" customHeight="1" x14ac:dyDescent="0.2">
      <c r="B985" s="824"/>
      <c r="C985" s="825"/>
      <c r="D985" s="792"/>
      <c r="E985" s="829"/>
      <c r="F985" s="832"/>
      <c r="G985" s="835"/>
      <c r="H985" s="829"/>
      <c r="I985" s="416" t="s">
        <v>173</v>
      </c>
      <c r="J985" s="429"/>
      <c r="K985" s="416" t="s">
        <v>171</v>
      </c>
      <c r="L985" s="427"/>
      <c r="M985" s="416" t="s">
        <v>170</v>
      </c>
      <c r="N985" s="428"/>
      <c r="O985" s="416" t="s">
        <v>169</v>
      </c>
      <c r="P985" s="426"/>
      <c r="Q985" s="416" t="s">
        <v>169</v>
      </c>
      <c r="R985" s="426"/>
      <c r="S985" s="416" t="s">
        <v>169</v>
      </c>
      <c r="T985" s="426"/>
      <c r="U985" s="416" t="s">
        <v>169</v>
      </c>
      <c r="V985" s="426"/>
      <c r="W985" s="463" t="s">
        <v>169</v>
      </c>
      <c r="X985" s="462"/>
      <c r="Y985" s="781"/>
      <c r="Z985" s="782"/>
      <c r="AA985" s="792"/>
      <c r="AB985" s="792"/>
      <c r="AC985" s="792"/>
      <c r="AD985" s="792"/>
      <c r="AE985" s="792"/>
      <c r="AF985" s="792"/>
    </row>
    <row r="986" spans="2:32" s="404" customFormat="1" ht="15" customHeight="1" x14ac:dyDescent="0.2">
      <c r="B986" s="824"/>
      <c r="C986" s="825"/>
      <c r="D986" s="792"/>
      <c r="E986" s="829"/>
      <c r="F986" s="832"/>
      <c r="G986" s="835"/>
      <c r="H986" s="829"/>
      <c r="I986" s="416" t="s">
        <v>168</v>
      </c>
      <c r="J986" s="427"/>
      <c r="K986" s="416" t="s">
        <v>167</v>
      </c>
      <c r="L986" s="427"/>
      <c r="M986" s="816"/>
      <c r="N986" s="817"/>
      <c r="O986" s="416" t="s">
        <v>166</v>
      </c>
      <c r="P986" s="426">
        <f>IF(P984="",P985-P983,P985-P984)</f>
        <v>0</v>
      </c>
      <c r="Q986" s="416" t="s">
        <v>166</v>
      </c>
      <c r="R986" s="426">
        <f>IF(R984="",R985-R983,R985-R984)</f>
        <v>0</v>
      </c>
      <c r="S986" s="416" t="s">
        <v>166</v>
      </c>
      <c r="T986" s="426">
        <f>IF(T984="",T985-T983,T985-T984)</f>
        <v>0</v>
      </c>
      <c r="U986" s="416" t="s">
        <v>166</v>
      </c>
      <c r="V986" s="426">
        <f>IF(V984="",V985-V983,V985-V984)</f>
        <v>0</v>
      </c>
      <c r="W986" s="463" t="s">
        <v>166</v>
      </c>
      <c r="X986" s="462">
        <f>IF(X984="",X985-X983,X985-X984)</f>
        <v>0</v>
      </c>
      <c r="Y986" s="781"/>
      <c r="Z986" s="782"/>
      <c r="AA986" s="792"/>
      <c r="AB986" s="792"/>
      <c r="AC986" s="792"/>
      <c r="AD986" s="792"/>
      <c r="AE986" s="792"/>
      <c r="AF986" s="792"/>
    </row>
    <row r="987" spans="2:32" s="404" customFormat="1" ht="15" customHeight="1" x14ac:dyDescent="0.2">
      <c r="B987" s="824"/>
      <c r="C987" s="825"/>
      <c r="D987" s="792"/>
      <c r="E987" s="829"/>
      <c r="F987" s="832"/>
      <c r="G987" s="835"/>
      <c r="H987" s="829"/>
      <c r="I987" s="416" t="s">
        <v>165</v>
      </c>
      <c r="J987" s="415"/>
      <c r="K987" s="416" t="s">
        <v>164</v>
      </c>
      <c r="L987" s="415"/>
      <c r="M987" s="816"/>
      <c r="N987" s="817"/>
      <c r="O987" s="816"/>
      <c r="P987" s="817"/>
      <c r="Q987" s="816"/>
      <c r="R987" s="817"/>
      <c r="S987" s="816"/>
      <c r="T987" s="817"/>
      <c r="U987" s="816"/>
      <c r="V987" s="817"/>
      <c r="W987" s="781"/>
      <c r="X987" s="782"/>
      <c r="Y987" s="781"/>
      <c r="Z987" s="782"/>
      <c r="AA987" s="792"/>
      <c r="AB987" s="792"/>
      <c r="AC987" s="792"/>
      <c r="AD987" s="792"/>
      <c r="AE987" s="792"/>
      <c r="AF987" s="792"/>
    </row>
    <row r="988" spans="2:32" s="404" customFormat="1" ht="15" customHeight="1" x14ac:dyDescent="0.2">
      <c r="B988" s="826"/>
      <c r="C988" s="827"/>
      <c r="D988" s="793"/>
      <c r="E988" s="830"/>
      <c r="F988" s="833"/>
      <c r="G988" s="836"/>
      <c r="H988" s="830"/>
      <c r="I988" s="406" t="s">
        <v>158</v>
      </c>
      <c r="J988" s="451"/>
      <c r="K988" s="820"/>
      <c r="L988" s="821"/>
      <c r="M988" s="818"/>
      <c r="N988" s="819"/>
      <c r="O988" s="818"/>
      <c r="P988" s="819"/>
      <c r="Q988" s="818"/>
      <c r="R988" s="819"/>
      <c r="S988" s="818"/>
      <c r="T988" s="819"/>
      <c r="U988" s="818"/>
      <c r="V988" s="819"/>
      <c r="W988" s="783"/>
      <c r="X988" s="784"/>
      <c r="Y988" s="783"/>
      <c r="Z988" s="784"/>
      <c r="AA988" s="793"/>
      <c r="AB988" s="793"/>
      <c r="AC988" s="793"/>
      <c r="AD988" s="793"/>
      <c r="AE988" s="793"/>
      <c r="AF988" s="793"/>
    </row>
    <row r="989" spans="2:32" s="404" customFormat="1" ht="12.75" customHeight="1" x14ac:dyDescent="0.2">
      <c r="B989" s="822" t="s">
        <v>104</v>
      </c>
      <c r="C989" s="823"/>
      <c r="D989" s="791" t="s">
        <v>207</v>
      </c>
      <c r="E989" s="828" t="s">
        <v>579</v>
      </c>
      <c r="F989" s="831"/>
      <c r="G989" s="834"/>
      <c r="H989" s="828"/>
      <c r="I989" s="434" t="s">
        <v>184</v>
      </c>
      <c r="J989" s="438">
        <v>1000000</v>
      </c>
      <c r="K989" s="434" t="s">
        <v>183</v>
      </c>
      <c r="L989" s="437"/>
      <c r="M989" s="434" t="s">
        <v>182</v>
      </c>
      <c r="N989" s="436">
        <f>J989</f>
        <v>1000000</v>
      </c>
      <c r="O989" s="434" t="s">
        <v>181</v>
      </c>
      <c r="P989" s="435"/>
      <c r="Q989" s="434" t="s">
        <v>181</v>
      </c>
      <c r="R989" s="435"/>
      <c r="S989" s="434" t="s">
        <v>181</v>
      </c>
      <c r="T989" s="435"/>
      <c r="U989" s="434" t="s">
        <v>181</v>
      </c>
      <c r="V989" s="435"/>
      <c r="W989" s="466" t="s">
        <v>181</v>
      </c>
      <c r="X989" s="467"/>
      <c r="Y989" s="466" t="s">
        <v>180</v>
      </c>
      <c r="Z989" s="465"/>
      <c r="AA989" s="791" t="s">
        <v>240</v>
      </c>
      <c r="AB989" s="791" t="s">
        <v>240</v>
      </c>
      <c r="AC989" s="791" t="s">
        <v>240</v>
      </c>
      <c r="AD989" s="791"/>
      <c r="AE989" s="791"/>
      <c r="AF989" s="791" t="s">
        <v>2012</v>
      </c>
    </row>
    <row r="990" spans="2:32" s="404" customFormat="1" ht="15" customHeight="1" x14ac:dyDescent="0.2">
      <c r="B990" s="824"/>
      <c r="C990" s="825"/>
      <c r="D990" s="792"/>
      <c r="E990" s="829"/>
      <c r="F990" s="832"/>
      <c r="G990" s="835"/>
      <c r="H990" s="829"/>
      <c r="I990" s="416" t="s">
        <v>179</v>
      </c>
      <c r="J990" s="432"/>
      <c r="K990" s="416" t="s">
        <v>177</v>
      </c>
      <c r="L990" s="415"/>
      <c r="M990" s="416" t="s">
        <v>176</v>
      </c>
      <c r="N990" s="428">
        <f>N989</f>
        <v>1000000</v>
      </c>
      <c r="O990" s="416" t="s">
        <v>175</v>
      </c>
      <c r="P990" s="426"/>
      <c r="Q990" s="416" t="s">
        <v>175</v>
      </c>
      <c r="R990" s="426"/>
      <c r="S990" s="416" t="s">
        <v>175</v>
      </c>
      <c r="T990" s="426"/>
      <c r="U990" s="416" t="s">
        <v>175</v>
      </c>
      <c r="V990" s="426"/>
      <c r="W990" s="463" t="s">
        <v>175</v>
      </c>
      <c r="X990" s="462"/>
      <c r="Y990" s="463" t="s">
        <v>174</v>
      </c>
      <c r="Z990" s="464"/>
      <c r="AA990" s="792"/>
      <c r="AB990" s="792"/>
      <c r="AC990" s="792"/>
      <c r="AD990" s="792"/>
      <c r="AE990" s="792"/>
      <c r="AF990" s="792"/>
    </row>
    <row r="991" spans="2:32" s="404" customFormat="1" ht="39" customHeight="1" x14ac:dyDescent="0.2">
      <c r="B991" s="824"/>
      <c r="C991" s="825"/>
      <c r="D991" s="792"/>
      <c r="E991" s="829"/>
      <c r="F991" s="832"/>
      <c r="G991" s="835"/>
      <c r="H991" s="829"/>
      <c r="I991" s="416" t="s">
        <v>173</v>
      </c>
      <c r="J991" s="429"/>
      <c r="K991" s="416" t="s">
        <v>171</v>
      </c>
      <c r="L991" s="427"/>
      <c r="M991" s="416" t="s">
        <v>170</v>
      </c>
      <c r="N991" s="428"/>
      <c r="O991" s="416" t="s">
        <v>169</v>
      </c>
      <c r="P991" s="426"/>
      <c r="Q991" s="416" t="s">
        <v>169</v>
      </c>
      <c r="R991" s="426"/>
      <c r="S991" s="416" t="s">
        <v>169</v>
      </c>
      <c r="T991" s="426"/>
      <c r="U991" s="416" t="s">
        <v>169</v>
      </c>
      <c r="V991" s="426"/>
      <c r="W991" s="463" t="s">
        <v>169</v>
      </c>
      <c r="X991" s="462"/>
      <c r="Y991" s="781"/>
      <c r="Z991" s="782"/>
      <c r="AA991" s="792"/>
      <c r="AB991" s="792"/>
      <c r="AC991" s="792"/>
      <c r="AD991" s="792"/>
      <c r="AE991" s="792"/>
      <c r="AF991" s="792"/>
    </row>
    <row r="992" spans="2:32" s="404" customFormat="1" ht="15" customHeight="1" x14ac:dyDescent="0.2">
      <c r="B992" s="824"/>
      <c r="C992" s="825"/>
      <c r="D992" s="792"/>
      <c r="E992" s="829"/>
      <c r="F992" s="832"/>
      <c r="G992" s="835"/>
      <c r="H992" s="829"/>
      <c r="I992" s="416" t="s">
        <v>168</v>
      </c>
      <c r="J992" s="427"/>
      <c r="K992" s="416" t="s">
        <v>167</v>
      </c>
      <c r="L992" s="427"/>
      <c r="M992" s="816"/>
      <c r="N992" s="817"/>
      <c r="O992" s="416" t="s">
        <v>166</v>
      </c>
      <c r="P992" s="426">
        <f>IF(P990="",P991-P989,P991-P990)</f>
        <v>0</v>
      </c>
      <c r="Q992" s="416" t="s">
        <v>166</v>
      </c>
      <c r="R992" s="426">
        <f>IF(R990="",R991-R989,R991-R990)</f>
        <v>0</v>
      </c>
      <c r="S992" s="416" t="s">
        <v>166</v>
      </c>
      <c r="T992" s="426">
        <f>IF(T990="",T991-T989,T991-T990)</f>
        <v>0</v>
      </c>
      <c r="U992" s="416" t="s">
        <v>166</v>
      </c>
      <c r="V992" s="426">
        <f>IF(V990="",V991-V989,V991-V990)</f>
        <v>0</v>
      </c>
      <c r="W992" s="463" t="s">
        <v>166</v>
      </c>
      <c r="X992" s="462">
        <f>IF(X990="",X991-X989,X991-X990)</f>
        <v>0</v>
      </c>
      <c r="Y992" s="781"/>
      <c r="Z992" s="782"/>
      <c r="AA992" s="792"/>
      <c r="AB992" s="792"/>
      <c r="AC992" s="792"/>
      <c r="AD992" s="792"/>
      <c r="AE992" s="792"/>
      <c r="AF992" s="792"/>
    </row>
    <row r="993" spans="2:32" s="404" customFormat="1" ht="15" customHeight="1" x14ac:dyDescent="0.2">
      <c r="B993" s="824"/>
      <c r="C993" s="825"/>
      <c r="D993" s="792"/>
      <c r="E993" s="829"/>
      <c r="F993" s="832"/>
      <c r="G993" s="835"/>
      <c r="H993" s="829"/>
      <c r="I993" s="416" t="s">
        <v>165</v>
      </c>
      <c r="J993" s="415"/>
      <c r="K993" s="416" t="s">
        <v>164</v>
      </c>
      <c r="L993" s="415"/>
      <c r="M993" s="816"/>
      <c r="N993" s="817"/>
      <c r="O993" s="816"/>
      <c r="P993" s="817"/>
      <c r="Q993" s="816"/>
      <c r="R993" s="817"/>
      <c r="S993" s="816"/>
      <c r="T993" s="817"/>
      <c r="U993" s="816"/>
      <c r="V993" s="817"/>
      <c r="W993" s="781"/>
      <c r="X993" s="782"/>
      <c r="Y993" s="781"/>
      <c r="Z993" s="782"/>
      <c r="AA993" s="792"/>
      <c r="AB993" s="792"/>
      <c r="AC993" s="792"/>
      <c r="AD993" s="792"/>
      <c r="AE993" s="792"/>
      <c r="AF993" s="792"/>
    </row>
    <row r="994" spans="2:32" s="404" customFormat="1" ht="15" customHeight="1" x14ac:dyDescent="0.2">
      <c r="B994" s="826"/>
      <c r="C994" s="827"/>
      <c r="D994" s="793"/>
      <c r="E994" s="830"/>
      <c r="F994" s="833"/>
      <c r="G994" s="836"/>
      <c r="H994" s="830"/>
      <c r="I994" s="406" t="s">
        <v>158</v>
      </c>
      <c r="J994" s="451"/>
      <c r="K994" s="820"/>
      <c r="L994" s="821"/>
      <c r="M994" s="818"/>
      <c r="N994" s="819"/>
      <c r="O994" s="818"/>
      <c r="P994" s="819"/>
      <c r="Q994" s="818"/>
      <c r="R994" s="819"/>
      <c r="S994" s="818"/>
      <c r="T994" s="819"/>
      <c r="U994" s="818"/>
      <c r="V994" s="819"/>
      <c r="W994" s="783"/>
      <c r="X994" s="784"/>
      <c r="Y994" s="783"/>
      <c r="Z994" s="784"/>
      <c r="AA994" s="793"/>
      <c r="AB994" s="793"/>
      <c r="AC994" s="793"/>
      <c r="AD994" s="793"/>
      <c r="AE994" s="793"/>
      <c r="AF994" s="793"/>
    </row>
    <row r="995" spans="2:32" s="404" customFormat="1" ht="12.75" customHeight="1" x14ac:dyDescent="0.2">
      <c r="B995" s="822" t="s">
        <v>1981</v>
      </c>
      <c r="C995" s="823"/>
      <c r="D995" s="791" t="s">
        <v>207</v>
      </c>
      <c r="E995" s="828" t="s">
        <v>579</v>
      </c>
      <c r="F995" s="831"/>
      <c r="G995" s="834"/>
      <c r="H995" s="828"/>
      <c r="I995" s="434" t="s">
        <v>184</v>
      </c>
      <c r="J995" s="438">
        <v>1000000</v>
      </c>
      <c r="K995" s="434" t="s">
        <v>183</v>
      </c>
      <c r="L995" s="437"/>
      <c r="M995" s="434" t="s">
        <v>182</v>
      </c>
      <c r="N995" s="436">
        <f>J995</f>
        <v>1000000</v>
      </c>
      <c r="O995" s="434" t="s">
        <v>181</v>
      </c>
      <c r="P995" s="435"/>
      <c r="Q995" s="434" t="s">
        <v>181</v>
      </c>
      <c r="R995" s="435"/>
      <c r="S995" s="434" t="s">
        <v>181</v>
      </c>
      <c r="T995" s="435"/>
      <c r="U995" s="434" t="s">
        <v>181</v>
      </c>
      <c r="V995" s="435"/>
      <c r="W995" s="466" t="s">
        <v>181</v>
      </c>
      <c r="X995" s="467"/>
      <c r="Y995" s="466" t="s">
        <v>180</v>
      </c>
      <c r="Z995" s="465"/>
      <c r="AA995" s="791" t="s">
        <v>240</v>
      </c>
      <c r="AB995" s="791" t="s">
        <v>240</v>
      </c>
      <c r="AC995" s="791" t="s">
        <v>240</v>
      </c>
      <c r="AD995" s="791"/>
      <c r="AE995" s="791"/>
      <c r="AF995" s="791" t="s">
        <v>266</v>
      </c>
    </row>
    <row r="996" spans="2:32" s="404" customFormat="1" ht="15" customHeight="1" x14ac:dyDescent="0.2">
      <c r="B996" s="824"/>
      <c r="C996" s="825"/>
      <c r="D996" s="792"/>
      <c r="E996" s="829"/>
      <c r="F996" s="832"/>
      <c r="G996" s="835"/>
      <c r="H996" s="829"/>
      <c r="I996" s="416" t="s">
        <v>179</v>
      </c>
      <c r="J996" s="432"/>
      <c r="K996" s="416" t="s">
        <v>177</v>
      </c>
      <c r="L996" s="415"/>
      <c r="M996" s="416" t="s">
        <v>176</v>
      </c>
      <c r="N996" s="428">
        <f>N995</f>
        <v>1000000</v>
      </c>
      <c r="O996" s="416" t="s">
        <v>175</v>
      </c>
      <c r="P996" s="426"/>
      <c r="Q996" s="416" t="s">
        <v>175</v>
      </c>
      <c r="R996" s="426"/>
      <c r="S996" s="416" t="s">
        <v>175</v>
      </c>
      <c r="T996" s="426"/>
      <c r="U996" s="416" t="s">
        <v>175</v>
      </c>
      <c r="V996" s="426"/>
      <c r="W996" s="463" t="s">
        <v>175</v>
      </c>
      <c r="X996" s="462"/>
      <c r="Y996" s="463" t="s">
        <v>174</v>
      </c>
      <c r="Z996" s="464"/>
      <c r="AA996" s="792"/>
      <c r="AB996" s="792"/>
      <c r="AC996" s="792"/>
      <c r="AD996" s="792"/>
      <c r="AE996" s="792"/>
      <c r="AF996" s="792"/>
    </row>
    <row r="997" spans="2:32" s="404" customFormat="1" ht="39" customHeight="1" x14ac:dyDescent="0.2">
      <c r="B997" s="824"/>
      <c r="C997" s="825"/>
      <c r="D997" s="792"/>
      <c r="E997" s="829"/>
      <c r="F997" s="832"/>
      <c r="G997" s="835"/>
      <c r="H997" s="829"/>
      <c r="I997" s="416" t="s">
        <v>173</v>
      </c>
      <c r="J997" s="429"/>
      <c r="K997" s="416" t="s">
        <v>171</v>
      </c>
      <c r="L997" s="427"/>
      <c r="M997" s="416" t="s">
        <v>170</v>
      </c>
      <c r="N997" s="428"/>
      <c r="O997" s="416" t="s">
        <v>169</v>
      </c>
      <c r="P997" s="426"/>
      <c r="Q997" s="416" t="s">
        <v>169</v>
      </c>
      <c r="R997" s="426"/>
      <c r="S997" s="416" t="s">
        <v>169</v>
      </c>
      <c r="T997" s="426"/>
      <c r="U997" s="416" t="s">
        <v>169</v>
      </c>
      <c r="V997" s="426"/>
      <c r="W997" s="463" t="s">
        <v>169</v>
      </c>
      <c r="X997" s="462"/>
      <c r="Y997" s="781"/>
      <c r="Z997" s="782"/>
      <c r="AA997" s="792"/>
      <c r="AB997" s="792"/>
      <c r="AC997" s="792"/>
      <c r="AD997" s="792"/>
      <c r="AE997" s="792"/>
      <c r="AF997" s="792"/>
    </row>
    <row r="998" spans="2:32" s="404" customFormat="1" ht="15" customHeight="1" x14ac:dyDescent="0.2">
      <c r="B998" s="824"/>
      <c r="C998" s="825"/>
      <c r="D998" s="792"/>
      <c r="E998" s="829"/>
      <c r="F998" s="832"/>
      <c r="G998" s="835"/>
      <c r="H998" s="829"/>
      <c r="I998" s="416" t="s">
        <v>168</v>
      </c>
      <c r="J998" s="427"/>
      <c r="K998" s="416" t="s">
        <v>167</v>
      </c>
      <c r="L998" s="427"/>
      <c r="M998" s="816"/>
      <c r="N998" s="817"/>
      <c r="O998" s="416" t="s">
        <v>166</v>
      </c>
      <c r="P998" s="426">
        <f>IF(P996="",P997-P995,P997-P996)</f>
        <v>0</v>
      </c>
      <c r="Q998" s="416" t="s">
        <v>166</v>
      </c>
      <c r="R998" s="426">
        <f>IF(R996="",R997-R995,R997-R996)</f>
        <v>0</v>
      </c>
      <c r="S998" s="416" t="s">
        <v>166</v>
      </c>
      <c r="T998" s="426">
        <f>IF(T996="",T997-T995,T997-T996)</f>
        <v>0</v>
      </c>
      <c r="U998" s="416" t="s">
        <v>166</v>
      </c>
      <c r="V998" s="426">
        <f>IF(V996="",V997-V995,V997-V996)</f>
        <v>0</v>
      </c>
      <c r="W998" s="463" t="s">
        <v>166</v>
      </c>
      <c r="X998" s="462">
        <f>IF(X996="",X997-X995,X997-X996)</f>
        <v>0</v>
      </c>
      <c r="Y998" s="781"/>
      <c r="Z998" s="782"/>
      <c r="AA998" s="792"/>
      <c r="AB998" s="792"/>
      <c r="AC998" s="792"/>
      <c r="AD998" s="792"/>
      <c r="AE998" s="792"/>
      <c r="AF998" s="792"/>
    </row>
    <row r="999" spans="2:32" s="404" customFormat="1" ht="15" customHeight="1" x14ac:dyDescent="0.2">
      <c r="B999" s="824"/>
      <c r="C999" s="825"/>
      <c r="D999" s="792"/>
      <c r="E999" s="829"/>
      <c r="F999" s="832"/>
      <c r="G999" s="835"/>
      <c r="H999" s="829"/>
      <c r="I999" s="416" t="s">
        <v>165</v>
      </c>
      <c r="J999" s="415"/>
      <c r="K999" s="416" t="s">
        <v>164</v>
      </c>
      <c r="L999" s="415"/>
      <c r="M999" s="816"/>
      <c r="N999" s="817"/>
      <c r="O999" s="816"/>
      <c r="P999" s="817"/>
      <c r="Q999" s="816"/>
      <c r="R999" s="817"/>
      <c r="S999" s="816"/>
      <c r="T999" s="817"/>
      <c r="U999" s="816"/>
      <c r="V999" s="817"/>
      <c r="W999" s="781"/>
      <c r="X999" s="782"/>
      <c r="Y999" s="781"/>
      <c r="Z999" s="782"/>
      <c r="AA999" s="792"/>
      <c r="AB999" s="792"/>
      <c r="AC999" s="792"/>
      <c r="AD999" s="792"/>
      <c r="AE999" s="792"/>
      <c r="AF999" s="792"/>
    </row>
    <row r="1000" spans="2:32" s="404" customFormat="1" ht="15" customHeight="1" x14ac:dyDescent="0.2">
      <c r="B1000" s="826"/>
      <c r="C1000" s="827"/>
      <c r="D1000" s="793"/>
      <c r="E1000" s="830"/>
      <c r="F1000" s="833"/>
      <c r="G1000" s="836"/>
      <c r="H1000" s="830"/>
      <c r="I1000" s="406" t="s">
        <v>158</v>
      </c>
      <c r="J1000" s="451"/>
      <c r="K1000" s="820"/>
      <c r="L1000" s="821"/>
      <c r="M1000" s="818"/>
      <c r="N1000" s="819"/>
      <c r="O1000" s="818"/>
      <c r="P1000" s="819"/>
      <c r="Q1000" s="818"/>
      <c r="R1000" s="819"/>
      <c r="S1000" s="818"/>
      <c r="T1000" s="819"/>
      <c r="U1000" s="818"/>
      <c r="V1000" s="819"/>
      <c r="W1000" s="783"/>
      <c r="X1000" s="784"/>
      <c r="Y1000" s="783"/>
      <c r="Z1000" s="784"/>
      <c r="AA1000" s="793"/>
      <c r="AB1000" s="793"/>
      <c r="AC1000" s="793"/>
      <c r="AD1000" s="793"/>
      <c r="AE1000" s="793"/>
      <c r="AF1000" s="793"/>
    </row>
    <row r="1001" spans="2:32" s="404" customFormat="1" ht="12.75" customHeight="1" x14ac:dyDescent="0.2">
      <c r="B1001" s="822" t="s">
        <v>1982</v>
      </c>
      <c r="C1001" s="823"/>
      <c r="D1001" s="791" t="s">
        <v>207</v>
      </c>
      <c r="E1001" s="828" t="s">
        <v>579</v>
      </c>
      <c r="F1001" s="831"/>
      <c r="G1001" s="834"/>
      <c r="H1001" s="828"/>
      <c r="I1001" s="434" t="s">
        <v>184</v>
      </c>
      <c r="J1001" s="438">
        <v>2000000</v>
      </c>
      <c r="K1001" s="434" t="s">
        <v>183</v>
      </c>
      <c r="L1001" s="437"/>
      <c r="M1001" s="434" t="s">
        <v>182</v>
      </c>
      <c r="N1001" s="436">
        <f>J1001</f>
        <v>2000000</v>
      </c>
      <c r="O1001" s="434" t="s">
        <v>181</v>
      </c>
      <c r="P1001" s="435"/>
      <c r="Q1001" s="434" t="s">
        <v>181</v>
      </c>
      <c r="R1001" s="435"/>
      <c r="S1001" s="434" t="s">
        <v>181</v>
      </c>
      <c r="T1001" s="435"/>
      <c r="U1001" s="434" t="s">
        <v>181</v>
      </c>
      <c r="V1001" s="435"/>
      <c r="W1001" s="466" t="s">
        <v>181</v>
      </c>
      <c r="X1001" s="467"/>
      <c r="Y1001" s="466" t="s">
        <v>180</v>
      </c>
      <c r="Z1001" s="465"/>
      <c r="AA1001" s="791" t="s">
        <v>240</v>
      </c>
      <c r="AB1001" s="791" t="s">
        <v>240</v>
      </c>
      <c r="AC1001" s="791" t="s">
        <v>240</v>
      </c>
      <c r="AD1001" s="791"/>
      <c r="AE1001" s="791"/>
      <c r="AF1001" s="791" t="s">
        <v>2012</v>
      </c>
    </row>
    <row r="1002" spans="2:32" s="404" customFormat="1" ht="15" customHeight="1" x14ac:dyDescent="0.2">
      <c r="B1002" s="824"/>
      <c r="C1002" s="825"/>
      <c r="D1002" s="792"/>
      <c r="E1002" s="829"/>
      <c r="F1002" s="832"/>
      <c r="G1002" s="835"/>
      <c r="H1002" s="829"/>
      <c r="I1002" s="416" t="s">
        <v>179</v>
      </c>
      <c r="J1002" s="432"/>
      <c r="K1002" s="416" t="s">
        <v>177</v>
      </c>
      <c r="L1002" s="415"/>
      <c r="M1002" s="416" t="s">
        <v>176</v>
      </c>
      <c r="N1002" s="428">
        <f>N1001</f>
        <v>2000000</v>
      </c>
      <c r="O1002" s="416" t="s">
        <v>175</v>
      </c>
      <c r="P1002" s="426"/>
      <c r="Q1002" s="416" t="s">
        <v>175</v>
      </c>
      <c r="R1002" s="426"/>
      <c r="S1002" s="416" t="s">
        <v>175</v>
      </c>
      <c r="T1002" s="426"/>
      <c r="U1002" s="416" t="s">
        <v>175</v>
      </c>
      <c r="V1002" s="426"/>
      <c r="W1002" s="463" t="s">
        <v>175</v>
      </c>
      <c r="X1002" s="462"/>
      <c r="Y1002" s="463" t="s">
        <v>174</v>
      </c>
      <c r="Z1002" s="464"/>
      <c r="AA1002" s="792"/>
      <c r="AB1002" s="792"/>
      <c r="AC1002" s="792"/>
      <c r="AD1002" s="792"/>
      <c r="AE1002" s="792"/>
      <c r="AF1002" s="792"/>
    </row>
    <row r="1003" spans="2:32" s="404" customFormat="1" ht="39" customHeight="1" x14ac:dyDescent="0.2">
      <c r="B1003" s="824"/>
      <c r="C1003" s="825"/>
      <c r="D1003" s="792"/>
      <c r="E1003" s="829"/>
      <c r="F1003" s="832"/>
      <c r="G1003" s="835"/>
      <c r="H1003" s="829"/>
      <c r="I1003" s="416" t="s">
        <v>173</v>
      </c>
      <c r="J1003" s="429"/>
      <c r="K1003" s="416" t="s">
        <v>171</v>
      </c>
      <c r="L1003" s="427"/>
      <c r="M1003" s="416" t="s">
        <v>170</v>
      </c>
      <c r="N1003" s="428"/>
      <c r="O1003" s="416" t="s">
        <v>169</v>
      </c>
      <c r="P1003" s="426"/>
      <c r="Q1003" s="416" t="s">
        <v>169</v>
      </c>
      <c r="R1003" s="426"/>
      <c r="S1003" s="416" t="s">
        <v>169</v>
      </c>
      <c r="T1003" s="426"/>
      <c r="U1003" s="416" t="s">
        <v>169</v>
      </c>
      <c r="V1003" s="426"/>
      <c r="W1003" s="463" t="s">
        <v>169</v>
      </c>
      <c r="X1003" s="462"/>
      <c r="Y1003" s="781"/>
      <c r="Z1003" s="782"/>
      <c r="AA1003" s="792"/>
      <c r="AB1003" s="792"/>
      <c r="AC1003" s="792"/>
      <c r="AD1003" s="792"/>
      <c r="AE1003" s="792"/>
      <c r="AF1003" s="792"/>
    </row>
    <row r="1004" spans="2:32" s="404" customFormat="1" ht="15" customHeight="1" x14ac:dyDescent="0.2">
      <c r="B1004" s="824"/>
      <c r="C1004" s="825"/>
      <c r="D1004" s="792"/>
      <c r="E1004" s="829"/>
      <c r="F1004" s="832"/>
      <c r="G1004" s="835"/>
      <c r="H1004" s="829"/>
      <c r="I1004" s="416" t="s">
        <v>168</v>
      </c>
      <c r="J1004" s="427"/>
      <c r="K1004" s="416" t="s">
        <v>167</v>
      </c>
      <c r="L1004" s="427"/>
      <c r="M1004" s="816"/>
      <c r="N1004" s="817"/>
      <c r="O1004" s="416" t="s">
        <v>166</v>
      </c>
      <c r="P1004" s="426">
        <f>IF(P1002="",P1003-P1001,P1003-P1002)</f>
        <v>0</v>
      </c>
      <c r="Q1004" s="416" t="s">
        <v>166</v>
      </c>
      <c r="R1004" s="426">
        <f>IF(R1002="",R1003-R1001,R1003-R1002)</f>
        <v>0</v>
      </c>
      <c r="S1004" s="416" t="s">
        <v>166</v>
      </c>
      <c r="T1004" s="426">
        <f>IF(T1002="",T1003-T1001,T1003-T1002)</f>
        <v>0</v>
      </c>
      <c r="U1004" s="416" t="s">
        <v>166</v>
      </c>
      <c r="V1004" s="426">
        <f>IF(V1002="",V1003-V1001,V1003-V1002)</f>
        <v>0</v>
      </c>
      <c r="W1004" s="463" t="s">
        <v>166</v>
      </c>
      <c r="X1004" s="462">
        <f>IF(X1002="",X1003-X1001,X1003-X1002)</f>
        <v>0</v>
      </c>
      <c r="Y1004" s="781"/>
      <c r="Z1004" s="782"/>
      <c r="AA1004" s="792"/>
      <c r="AB1004" s="792"/>
      <c r="AC1004" s="792"/>
      <c r="AD1004" s="792"/>
      <c r="AE1004" s="792"/>
      <c r="AF1004" s="792"/>
    </row>
    <row r="1005" spans="2:32" s="404" customFormat="1" ht="15" customHeight="1" x14ac:dyDescent="0.2">
      <c r="B1005" s="824"/>
      <c r="C1005" s="825"/>
      <c r="D1005" s="792"/>
      <c r="E1005" s="829"/>
      <c r="F1005" s="832"/>
      <c r="G1005" s="835"/>
      <c r="H1005" s="829"/>
      <c r="I1005" s="416" t="s">
        <v>165</v>
      </c>
      <c r="J1005" s="415"/>
      <c r="K1005" s="416" t="s">
        <v>164</v>
      </c>
      <c r="L1005" s="415"/>
      <c r="M1005" s="816"/>
      <c r="N1005" s="817"/>
      <c r="O1005" s="816"/>
      <c r="P1005" s="817"/>
      <c r="Q1005" s="816"/>
      <c r="R1005" s="817"/>
      <c r="S1005" s="816"/>
      <c r="T1005" s="817"/>
      <c r="U1005" s="816"/>
      <c r="V1005" s="817"/>
      <c r="W1005" s="781"/>
      <c r="X1005" s="782"/>
      <c r="Y1005" s="781"/>
      <c r="Z1005" s="782"/>
      <c r="AA1005" s="792"/>
      <c r="AB1005" s="792"/>
      <c r="AC1005" s="792"/>
      <c r="AD1005" s="792"/>
      <c r="AE1005" s="792"/>
      <c r="AF1005" s="792"/>
    </row>
    <row r="1006" spans="2:32" s="404" customFormat="1" ht="15" customHeight="1" x14ac:dyDescent="0.2">
      <c r="B1006" s="826"/>
      <c r="C1006" s="827"/>
      <c r="D1006" s="793"/>
      <c r="E1006" s="830"/>
      <c r="F1006" s="833"/>
      <c r="G1006" s="836"/>
      <c r="H1006" s="830"/>
      <c r="I1006" s="406" t="s">
        <v>158</v>
      </c>
      <c r="J1006" s="451"/>
      <c r="K1006" s="820"/>
      <c r="L1006" s="821"/>
      <c r="M1006" s="818"/>
      <c r="N1006" s="819"/>
      <c r="O1006" s="818"/>
      <c r="P1006" s="819"/>
      <c r="Q1006" s="818"/>
      <c r="R1006" s="819"/>
      <c r="S1006" s="818"/>
      <c r="T1006" s="819"/>
      <c r="U1006" s="818"/>
      <c r="V1006" s="819"/>
      <c r="W1006" s="783"/>
      <c r="X1006" s="784"/>
      <c r="Y1006" s="783"/>
      <c r="Z1006" s="784"/>
      <c r="AA1006" s="793"/>
      <c r="AB1006" s="793"/>
      <c r="AC1006" s="793"/>
      <c r="AD1006" s="793"/>
      <c r="AE1006" s="793"/>
      <c r="AF1006" s="793"/>
    </row>
    <row r="1007" spans="2:32" s="404" customFormat="1" ht="12.75" customHeight="1" x14ac:dyDescent="0.2">
      <c r="B1007" s="822" t="s">
        <v>24</v>
      </c>
      <c r="C1007" s="823"/>
      <c r="D1007" s="791" t="s">
        <v>207</v>
      </c>
      <c r="E1007" s="828" t="s">
        <v>579</v>
      </c>
      <c r="F1007" s="831"/>
      <c r="G1007" s="834"/>
      <c r="H1007" s="828"/>
      <c r="I1007" s="434" t="s">
        <v>184</v>
      </c>
      <c r="J1007" s="438">
        <v>1000000</v>
      </c>
      <c r="K1007" s="434" t="s">
        <v>183</v>
      </c>
      <c r="L1007" s="437"/>
      <c r="M1007" s="434" t="s">
        <v>182</v>
      </c>
      <c r="N1007" s="436">
        <f>J1007</f>
        <v>1000000</v>
      </c>
      <c r="O1007" s="434" t="s">
        <v>181</v>
      </c>
      <c r="P1007" s="435"/>
      <c r="Q1007" s="434" t="s">
        <v>181</v>
      </c>
      <c r="R1007" s="435"/>
      <c r="S1007" s="434" t="s">
        <v>181</v>
      </c>
      <c r="T1007" s="435"/>
      <c r="U1007" s="434" t="s">
        <v>181</v>
      </c>
      <c r="V1007" s="435"/>
      <c r="W1007" s="466" t="s">
        <v>181</v>
      </c>
      <c r="X1007" s="467"/>
      <c r="Y1007" s="466" t="s">
        <v>180</v>
      </c>
      <c r="Z1007" s="465"/>
      <c r="AA1007" s="791" t="s">
        <v>240</v>
      </c>
      <c r="AB1007" s="791" t="s">
        <v>240</v>
      </c>
      <c r="AC1007" s="791" t="s">
        <v>240</v>
      </c>
      <c r="AD1007" s="791"/>
      <c r="AE1007" s="791"/>
      <c r="AF1007" s="791" t="s">
        <v>2012</v>
      </c>
    </row>
    <row r="1008" spans="2:32" s="404" customFormat="1" ht="15" customHeight="1" x14ac:dyDescent="0.2">
      <c r="B1008" s="824"/>
      <c r="C1008" s="825"/>
      <c r="D1008" s="792"/>
      <c r="E1008" s="829"/>
      <c r="F1008" s="832"/>
      <c r="G1008" s="835"/>
      <c r="H1008" s="829"/>
      <c r="I1008" s="416" t="s">
        <v>179</v>
      </c>
      <c r="J1008" s="432"/>
      <c r="K1008" s="416" t="s">
        <v>177</v>
      </c>
      <c r="L1008" s="415"/>
      <c r="M1008" s="416" t="s">
        <v>176</v>
      </c>
      <c r="N1008" s="428">
        <f>N1007</f>
        <v>1000000</v>
      </c>
      <c r="O1008" s="416" t="s">
        <v>175</v>
      </c>
      <c r="P1008" s="426"/>
      <c r="Q1008" s="416" t="s">
        <v>175</v>
      </c>
      <c r="R1008" s="426"/>
      <c r="S1008" s="416" t="s">
        <v>175</v>
      </c>
      <c r="T1008" s="426"/>
      <c r="U1008" s="416" t="s">
        <v>175</v>
      </c>
      <c r="V1008" s="426"/>
      <c r="W1008" s="463" t="s">
        <v>175</v>
      </c>
      <c r="X1008" s="462"/>
      <c r="Y1008" s="463" t="s">
        <v>174</v>
      </c>
      <c r="Z1008" s="464"/>
      <c r="AA1008" s="792"/>
      <c r="AB1008" s="792"/>
      <c r="AC1008" s="792"/>
      <c r="AD1008" s="792"/>
      <c r="AE1008" s="792"/>
      <c r="AF1008" s="792"/>
    </row>
    <row r="1009" spans="1:32" s="404" customFormat="1" ht="39" customHeight="1" x14ac:dyDescent="0.2">
      <c r="B1009" s="824"/>
      <c r="C1009" s="825"/>
      <c r="D1009" s="792"/>
      <c r="E1009" s="829"/>
      <c r="F1009" s="832"/>
      <c r="G1009" s="835"/>
      <c r="H1009" s="829"/>
      <c r="I1009" s="416" t="s">
        <v>173</v>
      </c>
      <c r="J1009" s="429"/>
      <c r="K1009" s="416" t="s">
        <v>171</v>
      </c>
      <c r="L1009" s="427"/>
      <c r="M1009" s="416" t="s">
        <v>170</v>
      </c>
      <c r="N1009" s="428"/>
      <c r="O1009" s="416" t="s">
        <v>169</v>
      </c>
      <c r="P1009" s="426"/>
      <c r="Q1009" s="416" t="s">
        <v>169</v>
      </c>
      <c r="R1009" s="426"/>
      <c r="S1009" s="416" t="s">
        <v>169</v>
      </c>
      <c r="T1009" s="426"/>
      <c r="U1009" s="416" t="s">
        <v>169</v>
      </c>
      <c r="V1009" s="426"/>
      <c r="W1009" s="463" t="s">
        <v>169</v>
      </c>
      <c r="X1009" s="462"/>
      <c r="Y1009" s="781"/>
      <c r="Z1009" s="782"/>
      <c r="AA1009" s="792"/>
      <c r="AB1009" s="792"/>
      <c r="AC1009" s="792"/>
      <c r="AD1009" s="792"/>
      <c r="AE1009" s="792"/>
      <c r="AF1009" s="792"/>
    </row>
    <row r="1010" spans="1:32" s="404" customFormat="1" ht="15" customHeight="1" x14ac:dyDescent="0.2">
      <c r="B1010" s="824"/>
      <c r="C1010" s="825"/>
      <c r="D1010" s="792"/>
      <c r="E1010" s="829"/>
      <c r="F1010" s="832"/>
      <c r="G1010" s="835"/>
      <c r="H1010" s="829"/>
      <c r="I1010" s="416" t="s">
        <v>168</v>
      </c>
      <c r="J1010" s="427"/>
      <c r="K1010" s="416" t="s">
        <v>167</v>
      </c>
      <c r="L1010" s="427"/>
      <c r="M1010" s="816"/>
      <c r="N1010" s="817"/>
      <c r="O1010" s="416" t="s">
        <v>166</v>
      </c>
      <c r="P1010" s="426">
        <f>IF(P1008="",P1009-P1007,P1009-P1008)</f>
        <v>0</v>
      </c>
      <c r="Q1010" s="416" t="s">
        <v>166</v>
      </c>
      <c r="R1010" s="426">
        <f>IF(R1008="",R1009-R1007,R1009-R1008)</f>
        <v>0</v>
      </c>
      <c r="S1010" s="416" t="s">
        <v>166</v>
      </c>
      <c r="T1010" s="426">
        <f>IF(T1008="",T1009-T1007,T1009-T1008)</f>
        <v>0</v>
      </c>
      <c r="U1010" s="416" t="s">
        <v>166</v>
      </c>
      <c r="V1010" s="426">
        <f>IF(V1008="",V1009-V1007,V1009-V1008)</f>
        <v>0</v>
      </c>
      <c r="W1010" s="463" t="s">
        <v>166</v>
      </c>
      <c r="X1010" s="462">
        <f>IF(X1008="",X1009-X1007,X1009-X1008)</f>
        <v>0</v>
      </c>
      <c r="Y1010" s="781"/>
      <c r="Z1010" s="782"/>
      <c r="AA1010" s="792"/>
      <c r="AB1010" s="792"/>
      <c r="AC1010" s="792"/>
      <c r="AD1010" s="792"/>
      <c r="AE1010" s="792"/>
      <c r="AF1010" s="792"/>
    </row>
    <row r="1011" spans="1:32" s="404" customFormat="1" ht="15" customHeight="1" x14ac:dyDescent="0.2">
      <c r="B1011" s="824"/>
      <c r="C1011" s="825"/>
      <c r="D1011" s="792"/>
      <c r="E1011" s="829"/>
      <c r="F1011" s="832"/>
      <c r="G1011" s="835"/>
      <c r="H1011" s="829"/>
      <c r="I1011" s="416" t="s">
        <v>165</v>
      </c>
      <c r="J1011" s="415"/>
      <c r="K1011" s="416" t="s">
        <v>164</v>
      </c>
      <c r="L1011" s="415"/>
      <c r="M1011" s="816"/>
      <c r="N1011" s="817"/>
      <c r="O1011" s="816"/>
      <c r="P1011" s="817"/>
      <c r="Q1011" s="816"/>
      <c r="R1011" s="817"/>
      <c r="S1011" s="816"/>
      <c r="T1011" s="817"/>
      <c r="U1011" s="816"/>
      <c r="V1011" s="817"/>
      <c r="W1011" s="781"/>
      <c r="X1011" s="782"/>
      <c r="Y1011" s="781"/>
      <c r="Z1011" s="782"/>
      <c r="AA1011" s="792"/>
      <c r="AB1011" s="792"/>
      <c r="AC1011" s="792"/>
      <c r="AD1011" s="792"/>
      <c r="AE1011" s="792"/>
      <c r="AF1011" s="792"/>
    </row>
    <row r="1012" spans="1:32" s="404" customFormat="1" ht="15" customHeight="1" x14ac:dyDescent="0.2">
      <c r="B1012" s="826"/>
      <c r="C1012" s="827"/>
      <c r="D1012" s="793"/>
      <c r="E1012" s="830"/>
      <c r="F1012" s="833"/>
      <c r="G1012" s="836"/>
      <c r="H1012" s="830"/>
      <c r="I1012" s="406" t="s">
        <v>158</v>
      </c>
      <c r="J1012" s="451"/>
      <c r="K1012" s="820"/>
      <c r="L1012" s="821"/>
      <c r="M1012" s="818"/>
      <c r="N1012" s="819"/>
      <c r="O1012" s="818"/>
      <c r="P1012" s="819"/>
      <c r="Q1012" s="818"/>
      <c r="R1012" s="819"/>
      <c r="S1012" s="818"/>
      <c r="T1012" s="819"/>
      <c r="U1012" s="818"/>
      <c r="V1012" s="819"/>
      <c r="W1012" s="783"/>
      <c r="X1012" s="784"/>
      <c r="Y1012" s="783"/>
      <c r="Z1012" s="784"/>
      <c r="AA1012" s="793"/>
      <c r="AB1012" s="793"/>
      <c r="AC1012" s="793"/>
      <c r="AD1012" s="793"/>
      <c r="AE1012" s="793"/>
      <c r="AF1012" s="793"/>
    </row>
    <row r="1013" spans="1:32" s="404" customFormat="1" ht="12.75" customHeight="1" x14ac:dyDescent="0.2">
      <c r="A1013" s="402"/>
      <c r="B1013" s="822" t="s">
        <v>12</v>
      </c>
      <c r="C1013" s="823"/>
      <c r="D1013" s="791" t="s">
        <v>757</v>
      </c>
      <c r="E1013" s="879" t="s">
        <v>228</v>
      </c>
      <c r="F1013" s="831"/>
      <c r="G1013" s="834" t="s">
        <v>231</v>
      </c>
      <c r="H1013" s="828"/>
      <c r="I1013" s="434" t="s">
        <v>184</v>
      </c>
      <c r="J1013" s="438">
        <v>1000000</v>
      </c>
      <c r="K1013" s="434" t="s">
        <v>183</v>
      </c>
      <c r="L1013" s="437"/>
      <c r="M1013" s="434" t="s">
        <v>182</v>
      </c>
      <c r="N1013" s="436">
        <f>J1013</f>
        <v>1000000</v>
      </c>
      <c r="O1013" s="434" t="s">
        <v>181</v>
      </c>
      <c r="P1013" s="435"/>
      <c r="Q1013" s="434" t="s">
        <v>181</v>
      </c>
      <c r="R1013" s="435"/>
      <c r="S1013" s="434" t="s">
        <v>181</v>
      </c>
      <c r="T1013" s="435"/>
      <c r="U1013" s="434" t="s">
        <v>181</v>
      </c>
      <c r="V1013" s="435"/>
      <c r="W1013" s="466" t="s">
        <v>181</v>
      </c>
      <c r="X1013" s="467"/>
      <c r="Y1013" s="466" t="s">
        <v>180</v>
      </c>
      <c r="Z1013" s="465"/>
      <c r="AA1013" s="791" t="s">
        <v>626</v>
      </c>
      <c r="AB1013" s="791" t="s">
        <v>626</v>
      </c>
      <c r="AC1013" s="791" t="s">
        <v>626</v>
      </c>
      <c r="AD1013" s="791" t="s">
        <v>626</v>
      </c>
      <c r="AE1013" s="791" t="s">
        <v>626</v>
      </c>
      <c r="AF1013" s="791" t="s">
        <v>110</v>
      </c>
    </row>
    <row r="1014" spans="1:32" s="404" customFormat="1" ht="15" customHeight="1" x14ac:dyDescent="0.2">
      <c r="A1014" s="402"/>
      <c r="B1014" s="824"/>
      <c r="C1014" s="825"/>
      <c r="D1014" s="792"/>
      <c r="E1014" s="880"/>
      <c r="F1014" s="832"/>
      <c r="G1014" s="835"/>
      <c r="H1014" s="829"/>
      <c r="I1014" s="416" t="s">
        <v>179</v>
      </c>
      <c r="J1014" s="432"/>
      <c r="K1014" s="416" t="s">
        <v>177</v>
      </c>
      <c r="L1014" s="415"/>
      <c r="M1014" s="416" t="s">
        <v>176</v>
      </c>
      <c r="N1014" s="428">
        <f>N1013</f>
        <v>1000000</v>
      </c>
      <c r="O1014" s="416" t="s">
        <v>175</v>
      </c>
      <c r="P1014" s="426"/>
      <c r="Q1014" s="416" t="s">
        <v>175</v>
      </c>
      <c r="R1014" s="426"/>
      <c r="S1014" s="416" t="s">
        <v>175</v>
      </c>
      <c r="T1014" s="426"/>
      <c r="U1014" s="416" t="s">
        <v>175</v>
      </c>
      <c r="V1014" s="426"/>
      <c r="W1014" s="463" t="s">
        <v>175</v>
      </c>
      <c r="X1014" s="462"/>
      <c r="Y1014" s="463" t="s">
        <v>174</v>
      </c>
      <c r="Z1014" s="464"/>
      <c r="AA1014" s="792"/>
      <c r="AB1014" s="792"/>
      <c r="AC1014" s="792"/>
      <c r="AD1014" s="792"/>
      <c r="AE1014" s="792"/>
      <c r="AF1014" s="792"/>
    </row>
    <row r="1015" spans="1:32" s="404" customFormat="1" x14ac:dyDescent="0.2">
      <c r="A1015" s="402"/>
      <c r="B1015" s="824"/>
      <c r="C1015" s="825"/>
      <c r="D1015" s="792"/>
      <c r="E1015" s="880"/>
      <c r="F1015" s="832"/>
      <c r="G1015" s="835"/>
      <c r="H1015" s="829"/>
      <c r="I1015" s="416" t="s">
        <v>173</v>
      </c>
      <c r="J1015" s="429"/>
      <c r="K1015" s="416" t="s">
        <v>171</v>
      </c>
      <c r="L1015" s="427"/>
      <c r="M1015" s="416" t="s">
        <v>170</v>
      </c>
      <c r="N1015" s="428"/>
      <c r="O1015" s="416" t="s">
        <v>169</v>
      </c>
      <c r="P1015" s="426"/>
      <c r="Q1015" s="416" t="s">
        <v>169</v>
      </c>
      <c r="R1015" s="426"/>
      <c r="S1015" s="416" t="s">
        <v>169</v>
      </c>
      <c r="T1015" s="426"/>
      <c r="U1015" s="416" t="s">
        <v>169</v>
      </c>
      <c r="V1015" s="426"/>
      <c r="W1015" s="463" t="s">
        <v>169</v>
      </c>
      <c r="X1015" s="462"/>
      <c r="Y1015" s="781"/>
      <c r="Z1015" s="782"/>
      <c r="AA1015" s="792"/>
      <c r="AB1015" s="792"/>
      <c r="AC1015" s="792"/>
      <c r="AD1015" s="792"/>
      <c r="AE1015" s="792"/>
      <c r="AF1015" s="792"/>
    </row>
    <row r="1016" spans="1:32" s="404" customFormat="1" ht="15" customHeight="1" x14ac:dyDescent="0.2">
      <c r="A1016" s="402"/>
      <c r="B1016" s="824"/>
      <c r="C1016" s="825"/>
      <c r="D1016" s="792"/>
      <c r="E1016" s="880"/>
      <c r="F1016" s="832"/>
      <c r="G1016" s="835"/>
      <c r="H1016" s="829"/>
      <c r="I1016" s="416" t="s">
        <v>168</v>
      </c>
      <c r="J1016" s="427"/>
      <c r="K1016" s="416" t="s">
        <v>167</v>
      </c>
      <c r="L1016" s="427"/>
      <c r="M1016" s="816"/>
      <c r="N1016" s="817"/>
      <c r="O1016" s="416" t="s">
        <v>166</v>
      </c>
      <c r="P1016" s="426">
        <f>IF(P1014="",P1015-P1013,P1015-P1014)</f>
        <v>0</v>
      </c>
      <c r="Q1016" s="416" t="s">
        <v>166</v>
      </c>
      <c r="R1016" s="426">
        <f>IF(R1014="",R1015-R1013,R1015-R1014)</f>
        <v>0</v>
      </c>
      <c r="S1016" s="416" t="s">
        <v>166</v>
      </c>
      <c r="T1016" s="426">
        <f>IF(T1014="",T1015-T1013,T1015-T1014)</f>
        <v>0</v>
      </c>
      <c r="U1016" s="416" t="s">
        <v>166</v>
      </c>
      <c r="V1016" s="426">
        <f>IF(V1014="",V1015-V1013,V1015-V1014)</f>
        <v>0</v>
      </c>
      <c r="W1016" s="463" t="s">
        <v>166</v>
      </c>
      <c r="X1016" s="462">
        <f>IF(X1014="",X1015-X1013,X1015-X1014)</f>
        <v>0</v>
      </c>
      <c r="Y1016" s="781"/>
      <c r="Z1016" s="782"/>
      <c r="AA1016" s="792"/>
      <c r="AB1016" s="792"/>
      <c r="AC1016" s="792"/>
      <c r="AD1016" s="792"/>
      <c r="AE1016" s="792"/>
      <c r="AF1016" s="792"/>
    </row>
    <row r="1017" spans="1:32" s="404" customFormat="1" ht="15" customHeight="1" x14ac:dyDescent="0.2">
      <c r="A1017" s="402"/>
      <c r="B1017" s="824"/>
      <c r="C1017" s="825"/>
      <c r="D1017" s="792"/>
      <c r="E1017" s="880"/>
      <c r="F1017" s="832"/>
      <c r="G1017" s="835"/>
      <c r="H1017" s="829"/>
      <c r="I1017" s="416" t="s">
        <v>165</v>
      </c>
      <c r="J1017" s="415"/>
      <c r="K1017" s="416" t="s">
        <v>164</v>
      </c>
      <c r="L1017" s="415"/>
      <c r="M1017" s="816"/>
      <c r="N1017" s="817"/>
      <c r="O1017" s="816"/>
      <c r="P1017" s="817"/>
      <c r="Q1017" s="816"/>
      <c r="R1017" s="817"/>
      <c r="S1017" s="816"/>
      <c r="T1017" s="817"/>
      <c r="U1017" s="816"/>
      <c r="V1017" s="817"/>
      <c r="W1017" s="781"/>
      <c r="X1017" s="782"/>
      <c r="Y1017" s="781"/>
      <c r="Z1017" s="782"/>
      <c r="AA1017" s="792"/>
      <c r="AB1017" s="792"/>
      <c r="AC1017" s="792"/>
      <c r="AD1017" s="792"/>
      <c r="AE1017" s="792"/>
      <c r="AF1017" s="792"/>
    </row>
    <row r="1018" spans="1:32" s="404" customFormat="1" ht="15" customHeight="1" x14ac:dyDescent="0.2">
      <c r="A1018" s="402"/>
      <c r="B1018" s="826"/>
      <c r="C1018" s="827"/>
      <c r="D1018" s="793"/>
      <c r="E1018" s="881"/>
      <c r="F1018" s="833"/>
      <c r="G1018" s="836"/>
      <c r="H1018" s="830"/>
      <c r="I1018" s="406" t="s">
        <v>158</v>
      </c>
      <c r="J1018" s="451"/>
      <c r="K1018" s="820"/>
      <c r="L1018" s="821"/>
      <c r="M1018" s="818"/>
      <c r="N1018" s="819"/>
      <c r="O1018" s="818"/>
      <c r="P1018" s="819"/>
      <c r="Q1018" s="818"/>
      <c r="R1018" s="819"/>
      <c r="S1018" s="818"/>
      <c r="T1018" s="819"/>
      <c r="U1018" s="818"/>
      <c r="V1018" s="819"/>
      <c r="W1018" s="783"/>
      <c r="X1018" s="784"/>
      <c r="Y1018" s="783"/>
      <c r="Z1018" s="784"/>
      <c r="AA1018" s="793"/>
      <c r="AB1018" s="793"/>
      <c r="AC1018" s="793"/>
      <c r="AD1018" s="793"/>
      <c r="AE1018" s="793"/>
      <c r="AF1018" s="793"/>
    </row>
    <row r="1019" spans="1:32" s="404" customFormat="1" ht="12.75" customHeight="1" x14ac:dyDescent="0.2">
      <c r="A1019" s="402"/>
      <c r="B1019" s="822" t="s">
        <v>1979</v>
      </c>
      <c r="C1019" s="823"/>
      <c r="D1019" s="791" t="s">
        <v>757</v>
      </c>
      <c r="E1019" s="879" t="s">
        <v>228</v>
      </c>
      <c r="F1019" s="842"/>
      <c r="G1019" s="834" t="s">
        <v>231</v>
      </c>
      <c r="H1019" s="828"/>
      <c r="I1019" s="434" t="s">
        <v>184</v>
      </c>
      <c r="J1019" s="438">
        <v>2000000</v>
      </c>
      <c r="K1019" s="434" t="s">
        <v>183</v>
      </c>
      <c r="L1019" s="437"/>
      <c r="M1019" s="434" t="s">
        <v>182</v>
      </c>
      <c r="N1019" s="436">
        <f>J1019</f>
        <v>2000000</v>
      </c>
      <c r="O1019" s="434" t="s">
        <v>181</v>
      </c>
      <c r="P1019" s="435"/>
      <c r="Q1019" s="434" t="s">
        <v>181</v>
      </c>
      <c r="R1019" s="435"/>
      <c r="S1019" s="434" t="s">
        <v>181</v>
      </c>
      <c r="T1019" s="435"/>
      <c r="U1019" s="434" t="s">
        <v>181</v>
      </c>
      <c r="V1019" s="435"/>
      <c r="W1019" s="466" t="s">
        <v>181</v>
      </c>
      <c r="X1019" s="467"/>
      <c r="Y1019" s="466" t="s">
        <v>180</v>
      </c>
      <c r="Z1019" s="465"/>
      <c r="AA1019" s="791" t="s">
        <v>626</v>
      </c>
      <c r="AB1019" s="791" t="s">
        <v>626</v>
      </c>
      <c r="AC1019" s="791" t="s">
        <v>626</v>
      </c>
      <c r="AD1019" s="791" t="s">
        <v>626</v>
      </c>
      <c r="AE1019" s="791" t="s">
        <v>626</v>
      </c>
      <c r="AF1019" s="791" t="s">
        <v>110</v>
      </c>
    </row>
    <row r="1020" spans="1:32" s="404" customFormat="1" ht="15" customHeight="1" x14ac:dyDescent="0.2">
      <c r="A1020" s="402"/>
      <c r="B1020" s="824"/>
      <c r="C1020" s="825"/>
      <c r="D1020" s="792"/>
      <c r="E1020" s="880"/>
      <c r="F1020" s="843"/>
      <c r="G1020" s="835"/>
      <c r="H1020" s="829"/>
      <c r="I1020" s="416" t="s">
        <v>179</v>
      </c>
      <c r="J1020" s="432"/>
      <c r="K1020" s="416" t="s">
        <v>177</v>
      </c>
      <c r="L1020" s="415"/>
      <c r="M1020" s="416" t="s">
        <v>176</v>
      </c>
      <c r="N1020" s="428">
        <f>N1019</f>
        <v>2000000</v>
      </c>
      <c r="O1020" s="416" t="s">
        <v>175</v>
      </c>
      <c r="P1020" s="426"/>
      <c r="Q1020" s="416" t="s">
        <v>175</v>
      </c>
      <c r="R1020" s="426"/>
      <c r="S1020" s="416" t="s">
        <v>175</v>
      </c>
      <c r="T1020" s="426"/>
      <c r="U1020" s="416" t="s">
        <v>175</v>
      </c>
      <c r="V1020" s="426"/>
      <c r="W1020" s="463" t="s">
        <v>175</v>
      </c>
      <c r="X1020" s="462"/>
      <c r="Y1020" s="463" t="s">
        <v>174</v>
      </c>
      <c r="Z1020" s="464"/>
      <c r="AA1020" s="792"/>
      <c r="AB1020" s="792"/>
      <c r="AC1020" s="792"/>
      <c r="AD1020" s="792"/>
      <c r="AE1020" s="792"/>
      <c r="AF1020" s="792"/>
    </row>
    <row r="1021" spans="1:32" s="404" customFormat="1" x14ac:dyDescent="0.2">
      <c r="A1021" s="402"/>
      <c r="B1021" s="824"/>
      <c r="C1021" s="825"/>
      <c r="D1021" s="792"/>
      <c r="E1021" s="880"/>
      <c r="F1021" s="843"/>
      <c r="G1021" s="835"/>
      <c r="H1021" s="829"/>
      <c r="I1021" s="416" t="s">
        <v>173</v>
      </c>
      <c r="J1021" s="429"/>
      <c r="K1021" s="416" t="s">
        <v>171</v>
      </c>
      <c r="L1021" s="427"/>
      <c r="M1021" s="416" t="s">
        <v>170</v>
      </c>
      <c r="N1021" s="428"/>
      <c r="O1021" s="416" t="s">
        <v>169</v>
      </c>
      <c r="P1021" s="426"/>
      <c r="Q1021" s="416" t="s">
        <v>169</v>
      </c>
      <c r="R1021" s="426"/>
      <c r="S1021" s="416" t="s">
        <v>169</v>
      </c>
      <c r="T1021" s="426"/>
      <c r="U1021" s="416" t="s">
        <v>169</v>
      </c>
      <c r="V1021" s="426"/>
      <c r="W1021" s="463" t="s">
        <v>169</v>
      </c>
      <c r="X1021" s="462"/>
      <c r="Y1021" s="781"/>
      <c r="Z1021" s="782"/>
      <c r="AA1021" s="792"/>
      <c r="AB1021" s="792"/>
      <c r="AC1021" s="792"/>
      <c r="AD1021" s="792"/>
      <c r="AE1021" s="792"/>
      <c r="AF1021" s="792"/>
    </row>
    <row r="1022" spans="1:32" s="404" customFormat="1" ht="15" customHeight="1" x14ac:dyDescent="0.2">
      <c r="A1022" s="402"/>
      <c r="B1022" s="824"/>
      <c r="C1022" s="825"/>
      <c r="D1022" s="792"/>
      <c r="E1022" s="880"/>
      <c r="F1022" s="843"/>
      <c r="G1022" s="835"/>
      <c r="H1022" s="829"/>
      <c r="I1022" s="416" t="s">
        <v>168</v>
      </c>
      <c r="J1022" s="427"/>
      <c r="K1022" s="416" t="s">
        <v>167</v>
      </c>
      <c r="L1022" s="427"/>
      <c r="M1022" s="816"/>
      <c r="N1022" s="817"/>
      <c r="O1022" s="416" t="s">
        <v>166</v>
      </c>
      <c r="P1022" s="426">
        <f>IF(P1020="",P1021-P1019,P1021-P1020)</f>
        <v>0</v>
      </c>
      <c r="Q1022" s="416" t="s">
        <v>166</v>
      </c>
      <c r="R1022" s="426">
        <f>IF(R1020="",R1021-R1019,R1021-R1020)</f>
        <v>0</v>
      </c>
      <c r="S1022" s="416" t="s">
        <v>166</v>
      </c>
      <c r="T1022" s="426">
        <f>IF(T1020="",T1021-T1019,T1021-T1020)</f>
        <v>0</v>
      </c>
      <c r="U1022" s="416" t="s">
        <v>166</v>
      </c>
      <c r="V1022" s="426">
        <f>IF(V1020="",V1021-V1019,V1021-V1020)</f>
        <v>0</v>
      </c>
      <c r="W1022" s="463" t="s">
        <v>166</v>
      </c>
      <c r="X1022" s="462">
        <f>IF(X1020="",X1021-X1019,X1021-X1020)</f>
        <v>0</v>
      </c>
      <c r="Y1022" s="781"/>
      <c r="Z1022" s="782"/>
      <c r="AA1022" s="792"/>
      <c r="AB1022" s="792"/>
      <c r="AC1022" s="792"/>
      <c r="AD1022" s="792"/>
      <c r="AE1022" s="792"/>
      <c r="AF1022" s="792"/>
    </row>
    <row r="1023" spans="1:32" s="404" customFormat="1" ht="15" customHeight="1" x14ac:dyDescent="0.2">
      <c r="A1023" s="402"/>
      <c r="B1023" s="824"/>
      <c r="C1023" s="825"/>
      <c r="D1023" s="792"/>
      <c r="E1023" s="880"/>
      <c r="F1023" s="843"/>
      <c r="G1023" s="835"/>
      <c r="H1023" s="829"/>
      <c r="I1023" s="416" t="s">
        <v>165</v>
      </c>
      <c r="J1023" s="415"/>
      <c r="K1023" s="416" t="s">
        <v>164</v>
      </c>
      <c r="L1023" s="415"/>
      <c r="M1023" s="816"/>
      <c r="N1023" s="817"/>
      <c r="O1023" s="816"/>
      <c r="P1023" s="817"/>
      <c r="Q1023" s="816"/>
      <c r="R1023" s="817"/>
      <c r="S1023" s="816"/>
      <c r="T1023" s="817"/>
      <c r="U1023" s="816"/>
      <c r="V1023" s="817"/>
      <c r="W1023" s="781"/>
      <c r="X1023" s="782"/>
      <c r="Y1023" s="781"/>
      <c r="Z1023" s="782"/>
      <c r="AA1023" s="792"/>
      <c r="AB1023" s="792"/>
      <c r="AC1023" s="792"/>
      <c r="AD1023" s="792"/>
      <c r="AE1023" s="792"/>
      <c r="AF1023" s="792"/>
    </row>
    <row r="1024" spans="1:32" s="404" customFormat="1" ht="15" customHeight="1" x14ac:dyDescent="0.2">
      <c r="A1024" s="402"/>
      <c r="B1024" s="826"/>
      <c r="C1024" s="827"/>
      <c r="D1024" s="793"/>
      <c r="E1024" s="881"/>
      <c r="F1024" s="844"/>
      <c r="G1024" s="836"/>
      <c r="H1024" s="830"/>
      <c r="I1024" s="406" t="s">
        <v>158</v>
      </c>
      <c r="J1024" s="451"/>
      <c r="K1024" s="820"/>
      <c r="L1024" s="821"/>
      <c r="M1024" s="818"/>
      <c r="N1024" s="819"/>
      <c r="O1024" s="818"/>
      <c r="P1024" s="819"/>
      <c r="Q1024" s="818"/>
      <c r="R1024" s="819"/>
      <c r="S1024" s="818"/>
      <c r="T1024" s="819"/>
      <c r="U1024" s="818"/>
      <c r="V1024" s="819"/>
      <c r="W1024" s="783"/>
      <c r="X1024" s="784"/>
      <c r="Y1024" s="783"/>
      <c r="Z1024" s="784"/>
      <c r="AA1024" s="793"/>
      <c r="AB1024" s="793"/>
      <c r="AC1024" s="793"/>
      <c r="AD1024" s="793"/>
      <c r="AE1024" s="793"/>
      <c r="AF1024" s="793"/>
    </row>
    <row r="1025" spans="2:32" s="404" customFormat="1" ht="12.75" customHeight="1" x14ac:dyDescent="0.2">
      <c r="B1025" s="822" t="s">
        <v>283</v>
      </c>
      <c r="C1025" s="823"/>
      <c r="D1025" s="791" t="s">
        <v>280</v>
      </c>
      <c r="E1025" s="828" t="s">
        <v>282</v>
      </c>
      <c r="F1025" s="831"/>
      <c r="G1025" s="834" t="s">
        <v>231</v>
      </c>
      <c r="H1025" s="828"/>
      <c r="I1025" s="434" t="s">
        <v>184</v>
      </c>
      <c r="J1025" s="438">
        <v>1500000</v>
      </c>
      <c r="K1025" s="434" t="s">
        <v>183</v>
      </c>
      <c r="L1025" s="437"/>
      <c r="M1025" s="434" t="s">
        <v>182</v>
      </c>
      <c r="N1025" s="436">
        <f>J1025</f>
        <v>1500000</v>
      </c>
      <c r="O1025" s="434" t="s">
        <v>181</v>
      </c>
      <c r="P1025" s="435"/>
      <c r="Q1025" s="434" t="s">
        <v>181</v>
      </c>
      <c r="R1025" s="435"/>
      <c r="S1025" s="434" t="s">
        <v>181</v>
      </c>
      <c r="T1025" s="435"/>
      <c r="U1025" s="434" t="s">
        <v>181</v>
      </c>
      <c r="V1025" s="435"/>
      <c r="W1025" s="466" t="s">
        <v>181</v>
      </c>
      <c r="X1025" s="467"/>
      <c r="Y1025" s="466" t="s">
        <v>180</v>
      </c>
      <c r="Z1025" s="465"/>
      <c r="AA1025" s="791" t="s">
        <v>240</v>
      </c>
      <c r="AB1025" s="791" t="s">
        <v>240</v>
      </c>
      <c r="AC1025" s="791" t="s">
        <v>240</v>
      </c>
      <c r="AD1025" s="791" t="s">
        <v>240</v>
      </c>
      <c r="AE1025" s="791" t="s">
        <v>240</v>
      </c>
      <c r="AF1025" s="791" t="s">
        <v>240</v>
      </c>
    </row>
    <row r="1026" spans="2:32" s="404" customFormat="1" ht="15" customHeight="1" x14ac:dyDescent="0.2">
      <c r="B1026" s="824"/>
      <c r="C1026" s="825"/>
      <c r="D1026" s="792"/>
      <c r="E1026" s="829"/>
      <c r="F1026" s="832"/>
      <c r="G1026" s="835"/>
      <c r="H1026" s="829"/>
      <c r="I1026" s="416" t="s">
        <v>179</v>
      </c>
      <c r="J1026" s="432"/>
      <c r="K1026" s="416" t="s">
        <v>177</v>
      </c>
      <c r="L1026" s="415"/>
      <c r="M1026" s="416" t="s">
        <v>176</v>
      </c>
      <c r="N1026" s="428">
        <f>N1025</f>
        <v>1500000</v>
      </c>
      <c r="O1026" s="416" t="s">
        <v>175</v>
      </c>
      <c r="P1026" s="426"/>
      <c r="Q1026" s="416" t="s">
        <v>175</v>
      </c>
      <c r="R1026" s="426"/>
      <c r="S1026" s="416" t="s">
        <v>175</v>
      </c>
      <c r="T1026" s="426"/>
      <c r="U1026" s="416" t="s">
        <v>175</v>
      </c>
      <c r="V1026" s="426"/>
      <c r="W1026" s="463" t="s">
        <v>175</v>
      </c>
      <c r="X1026" s="462"/>
      <c r="Y1026" s="463" t="s">
        <v>174</v>
      </c>
      <c r="Z1026" s="464"/>
      <c r="AA1026" s="792"/>
      <c r="AB1026" s="792"/>
      <c r="AC1026" s="792"/>
      <c r="AD1026" s="792"/>
      <c r="AE1026" s="792"/>
      <c r="AF1026" s="792"/>
    </row>
    <row r="1027" spans="2:32" s="404" customFormat="1" ht="39" customHeight="1" x14ac:dyDescent="0.2">
      <c r="B1027" s="824"/>
      <c r="C1027" s="825"/>
      <c r="D1027" s="792"/>
      <c r="E1027" s="829"/>
      <c r="F1027" s="832"/>
      <c r="G1027" s="835"/>
      <c r="H1027" s="829"/>
      <c r="I1027" s="416" t="s">
        <v>173</v>
      </c>
      <c r="J1027" s="429"/>
      <c r="K1027" s="416" t="s">
        <v>171</v>
      </c>
      <c r="L1027" s="427"/>
      <c r="M1027" s="416" t="s">
        <v>170</v>
      </c>
      <c r="N1027" s="428"/>
      <c r="O1027" s="416" t="s">
        <v>169</v>
      </c>
      <c r="P1027" s="426"/>
      <c r="Q1027" s="416" t="s">
        <v>169</v>
      </c>
      <c r="R1027" s="426"/>
      <c r="S1027" s="416" t="s">
        <v>169</v>
      </c>
      <c r="T1027" s="426"/>
      <c r="U1027" s="416" t="s">
        <v>169</v>
      </c>
      <c r="V1027" s="426"/>
      <c r="W1027" s="463" t="s">
        <v>169</v>
      </c>
      <c r="X1027" s="462"/>
      <c r="Y1027" s="781"/>
      <c r="Z1027" s="782"/>
      <c r="AA1027" s="792"/>
      <c r="AB1027" s="792"/>
      <c r="AC1027" s="792"/>
      <c r="AD1027" s="792"/>
      <c r="AE1027" s="792"/>
      <c r="AF1027" s="792"/>
    </row>
    <row r="1028" spans="2:32" s="404" customFormat="1" ht="15" customHeight="1" x14ac:dyDescent="0.2">
      <c r="B1028" s="824"/>
      <c r="C1028" s="825"/>
      <c r="D1028" s="792"/>
      <c r="E1028" s="829"/>
      <c r="F1028" s="832"/>
      <c r="G1028" s="835"/>
      <c r="H1028" s="829"/>
      <c r="I1028" s="416" t="s">
        <v>168</v>
      </c>
      <c r="J1028" s="427"/>
      <c r="K1028" s="416" t="s">
        <v>167</v>
      </c>
      <c r="L1028" s="427"/>
      <c r="M1028" s="816"/>
      <c r="N1028" s="817"/>
      <c r="O1028" s="416" t="s">
        <v>166</v>
      </c>
      <c r="P1028" s="426">
        <f>IF(P1026="",P1027-P1025,P1027-P1026)</f>
        <v>0</v>
      </c>
      <c r="Q1028" s="416" t="s">
        <v>166</v>
      </c>
      <c r="R1028" s="426">
        <f>IF(R1026="",R1027-R1025,R1027-R1026)</f>
        <v>0</v>
      </c>
      <c r="S1028" s="416" t="s">
        <v>166</v>
      </c>
      <c r="T1028" s="426">
        <f>IF(T1026="",T1027-T1025,T1027-T1026)</f>
        <v>0</v>
      </c>
      <c r="U1028" s="416" t="s">
        <v>166</v>
      </c>
      <c r="V1028" s="426">
        <f>IF(V1026="",V1027-V1025,V1027-V1026)</f>
        <v>0</v>
      </c>
      <c r="W1028" s="463" t="s">
        <v>166</v>
      </c>
      <c r="X1028" s="462">
        <f>IF(X1026="",X1027-X1025,X1027-X1026)</f>
        <v>0</v>
      </c>
      <c r="Y1028" s="781"/>
      <c r="Z1028" s="782"/>
      <c r="AA1028" s="792"/>
      <c r="AB1028" s="792"/>
      <c r="AC1028" s="792"/>
      <c r="AD1028" s="792"/>
      <c r="AE1028" s="792"/>
      <c r="AF1028" s="792"/>
    </row>
    <row r="1029" spans="2:32" s="404" customFormat="1" ht="15" customHeight="1" x14ac:dyDescent="0.2">
      <c r="B1029" s="824"/>
      <c r="C1029" s="825"/>
      <c r="D1029" s="792"/>
      <c r="E1029" s="829"/>
      <c r="F1029" s="832"/>
      <c r="G1029" s="835"/>
      <c r="H1029" s="829"/>
      <c r="I1029" s="416" t="s">
        <v>165</v>
      </c>
      <c r="J1029" s="415"/>
      <c r="K1029" s="416" t="s">
        <v>164</v>
      </c>
      <c r="L1029" s="415"/>
      <c r="M1029" s="816"/>
      <c r="N1029" s="817"/>
      <c r="O1029" s="816"/>
      <c r="P1029" s="817"/>
      <c r="Q1029" s="816"/>
      <c r="R1029" s="817"/>
      <c r="S1029" s="816"/>
      <c r="T1029" s="817"/>
      <c r="U1029" s="816"/>
      <c r="V1029" s="817"/>
      <c r="W1029" s="781"/>
      <c r="X1029" s="782"/>
      <c r="Y1029" s="781"/>
      <c r="Z1029" s="782"/>
      <c r="AA1029" s="792"/>
      <c r="AB1029" s="792"/>
      <c r="AC1029" s="792"/>
      <c r="AD1029" s="792"/>
      <c r="AE1029" s="792"/>
      <c r="AF1029" s="792"/>
    </row>
    <row r="1030" spans="2:32" s="404" customFormat="1" ht="15" customHeight="1" x14ac:dyDescent="0.2">
      <c r="B1030" s="826"/>
      <c r="C1030" s="827"/>
      <c r="D1030" s="793"/>
      <c r="E1030" s="830"/>
      <c r="F1030" s="833"/>
      <c r="G1030" s="836"/>
      <c r="H1030" s="830"/>
      <c r="I1030" s="406" t="s">
        <v>158</v>
      </c>
      <c r="J1030" s="451"/>
      <c r="K1030" s="820"/>
      <c r="L1030" s="821"/>
      <c r="M1030" s="818"/>
      <c r="N1030" s="819"/>
      <c r="O1030" s="818"/>
      <c r="P1030" s="819"/>
      <c r="Q1030" s="818"/>
      <c r="R1030" s="819"/>
      <c r="S1030" s="818"/>
      <c r="T1030" s="819"/>
      <c r="U1030" s="818"/>
      <c r="V1030" s="819"/>
      <c r="W1030" s="783"/>
      <c r="X1030" s="784"/>
      <c r="Y1030" s="783"/>
      <c r="Z1030" s="784"/>
      <c r="AA1030" s="793"/>
      <c r="AB1030" s="793"/>
      <c r="AC1030" s="793"/>
      <c r="AD1030" s="793"/>
      <c r="AE1030" s="793"/>
      <c r="AF1030" s="793"/>
    </row>
    <row r="1031" spans="2:32" s="404" customFormat="1" ht="12.75" customHeight="1" x14ac:dyDescent="0.2">
      <c r="B1031" s="822" t="s">
        <v>25</v>
      </c>
      <c r="C1031" s="823"/>
      <c r="D1031" s="791" t="s">
        <v>207</v>
      </c>
      <c r="E1031" s="828" t="s">
        <v>228</v>
      </c>
      <c r="F1031" s="831"/>
      <c r="G1031" s="834" t="s">
        <v>231</v>
      </c>
      <c r="H1031" s="828"/>
      <c r="I1031" s="434" t="s">
        <v>184</v>
      </c>
      <c r="J1031" s="438">
        <v>2000000</v>
      </c>
      <c r="K1031" s="434" t="s">
        <v>183</v>
      </c>
      <c r="L1031" s="437"/>
      <c r="M1031" s="434" t="s">
        <v>182</v>
      </c>
      <c r="N1031" s="436">
        <f>J1031</f>
        <v>2000000</v>
      </c>
      <c r="O1031" s="434" t="s">
        <v>181</v>
      </c>
      <c r="P1031" s="435"/>
      <c r="Q1031" s="434" t="s">
        <v>181</v>
      </c>
      <c r="R1031" s="435"/>
      <c r="S1031" s="434" t="s">
        <v>181</v>
      </c>
      <c r="T1031" s="435"/>
      <c r="U1031" s="434" t="s">
        <v>181</v>
      </c>
      <c r="V1031" s="435"/>
      <c r="W1031" s="466" t="s">
        <v>181</v>
      </c>
      <c r="X1031" s="467"/>
      <c r="Y1031" s="466" t="s">
        <v>180</v>
      </c>
      <c r="Z1031" s="465"/>
      <c r="AA1031" s="791" t="s">
        <v>240</v>
      </c>
      <c r="AB1031" s="791" t="s">
        <v>240</v>
      </c>
      <c r="AC1031" s="791" t="s">
        <v>240</v>
      </c>
      <c r="AD1031" s="791" t="s">
        <v>240</v>
      </c>
      <c r="AE1031" s="791" t="s">
        <v>240</v>
      </c>
      <c r="AF1031" s="791" t="s">
        <v>240</v>
      </c>
    </row>
    <row r="1032" spans="2:32" s="404" customFormat="1" ht="15" customHeight="1" x14ac:dyDescent="0.2">
      <c r="B1032" s="824"/>
      <c r="C1032" s="825"/>
      <c r="D1032" s="792"/>
      <c r="E1032" s="829"/>
      <c r="F1032" s="832"/>
      <c r="G1032" s="835"/>
      <c r="H1032" s="829"/>
      <c r="I1032" s="416" t="s">
        <v>179</v>
      </c>
      <c r="J1032" s="432"/>
      <c r="K1032" s="416" t="s">
        <v>177</v>
      </c>
      <c r="L1032" s="415"/>
      <c r="M1032" s="416" t="s">
        <v>176</v>
      </c>
      <c r="N1032" s="428">
        <f>N1031</f>
        <v>2000000</v>
      </c>
      <c r="O1032" s="416" t="s">
        <v>175</v>
      </c>
      <c r="P1032" s="426"/>
      <c r="Q1032" s="416" t="s">
        <v>175</v>
      </c>
      <c r="R1032" s="426"/>
      <c r="S1032" s="416" t="s">
        <v>175</v>
      </c>
      <c r="T1032" s="426"/>
      <c r="U1032" s="416" t="s">
        <v>175</v>
      </c>
      <c r="V1032" s="426"/>
      <c r="W1032" s="463" t="s">
        <v>175</v>
      </c>
      <c r="X1032" s="462"/>
      <c r="Y1032" s="463" t="s">
        <v>174</v>
      </c>
      <c r="Z1032" s="464"/>
      <c r="AA1032" s="792"/>
      <c r="AB1032" s="792"/>
      <c r="AC1032" s="792"/>
      <c r="AD1032" s="792"/>
      <c r="AE1032" s="792"/>
      <c r="AF1032" s="792"/>
    </row>
    <row r="1033" spans="2:32" s="404" customFormat="1" ht="39" customHeight="1" x14ac:dyDescent="0.2">
      <c r="B1033" s="824"/>
      <c r="C1033" s="825"/>
      <c r="D1033" s="792"/>
      <c r="E1033" s="829"/>
      <c r="F1033" s="832"/>
      <c r="G1033" s="835"/>
      <c r="H1033" s="829"/>
      <c r="I1033" s="416" t="s">
        <v>173</v>
      </c>
      <c r="J1033" s="429"/>
      <c r="K1033" s="416" t="s">
        <v>171</v>
      </c>
      <c r="L1033" s="427"/>
      <c r="M1033" s="416" t="s">
        <v>170</v>
      </c>
      <c r="N1033" s="428"/>
      <c r="O1033" s="416" t="s">
        <v>169</v>
      </c>
      <c r="P1033" s="426"/>
      <c r="Q1033" s="416" t="s">
        <v>169</v>
      </c>
      <c r="R1033" s="426"/>
      <c r="S1033" s="416" t="s">
        <v>169</v>
      </c>
      <c r="T1033" s="426"/>
      <c r="U1033" s="416" t="s">
        <v>169</v>
      </c>
      <c r="V1033" s="426"/>
      <c r="W1033" s="463" t="s">
        <v>169</v>
      </c>
      <c r="X1033" s="462"/>
      <c r="Y1033" s="781"/>
      <c r="Z1033" s="782"/>
      <c r="AA1033" s="792"/>
      <c r="AB1033" s="792"/>
      <c r="AC1033" s="792"/>
      <c r="AD1033" s="792"/>
      <c r="AE1033" s="792"/>
      <c r="AF1033" s="792"/>
    </row>
    <row r="1034" spans="2:32" s="404" customFormat="1" ht="15" customHeight="1" x14ac:dyDescent="0.2">
      <c r="B1034" s="824"/>
      <c r="C1034" s="825"/>
      <c r="D1034" s="792"/>
      <c r="E1034" s="829"/>
      <c r="F1034" s="832"/>
      <c r="G1034" s="835"/>
      <c r="H1034" s="829"/>
      <c r="I1034" s="416" t="s">
        <v>168</v>
      </c>
      <c r="J1034" s="427"/>
      <c r="K1034" s="416" t="s">
        <v>167</v>
      </c>
      <c r="L1034" s="427"/>
      <c r="M1034" s="816"/>
      <c r="N1034" s="817"/>
      <c r="O1034" s="416" t="s">
        <v>166</v>
      </c>
      <c r="P1034" s="426">
        <f>IF(P1032="",P1033-P1031,P1033-P1032)</f>
        <v>0</v>
      </c>
      <c r="Q1034" s="416" t="s">
        <v>166</v>
      </c>
      <c r="R1034" s="426">
        <f>IF(R1032="",R1033-R1031,R1033-R1032)</f>
        <v>0</v>
      </c>
      <c r="S1034" s="416" t="s">
        <v>166</v>
      </c>
      <c r="T1034" s="426">
        <f>IF(T1032="",T1033-T1031,T1033-T1032)</f>
        <v>0</v>
      </c>
      <c r="U1034" s="416" t="s">
        <v>166</v>
      </c>
      <c r="V1034" s="426">
        <f>IF(V1032="",V1033-V1031,V1033-V1032)</f>
        <v>0</v>
      </c>
      <c r="W1034" s="463" t="s">
        <v>166</v>
      </c>
      <c r="X1034" s="462">
        <f>IF(X1032="",X1033-X1031,X1033-X1032)</f>
        <v>0</v>
      </c>
      <c r="Y1034" s="781"/>
      <c r="Z1034" s="782"/>
      <c r="AA1034" s="792"/>
      <c r="AB1034" s="792"/>
      <c r="AC1034" s="792"/>
      <c r="AD1034" s="792"/>
      <c r="AE1034" s="792"/>
      <c r="AF1034" s="792"/>
    </row>
    <row r="1035" spans="2:32" s="404" customFormat="1" ht="15" customHeight="1" x14ac:dyDescent="0.2">
      <c r="B1035" s="824"/>
      <c r="C1035" s="825"/>
      <c r="D1035" s="792"/>
      <c r="E1035" s="829"/>
      <c r="F1035" s="832"/>
      <c r="G1035" s="835"/>
      <c r="H1035" s="829"/>
      <c r="I1035" s="416" t="s">
        <v>165</v>
      </c>
      <c r="J1035" s="415"/>
      <c r="K1035" s="416" t="s">
        <v>164</v>
      </c>
      <c r="L1035" s="415"/>
      <c r="M1035" s="816"/>
      <c r="N1035" s="817"/>
      <c r="O1035" s="816"/>
      <c r="P1035" s="817"/>
      <c r="Q1035" s="816"/>
      <c r="R1035" s="817"/>
      <c r="S1035" s="816"/>
      <c r="T1035" s="817"/>
      <c r="U1035" s="816"/>
      <c r="V1035" s="817"/>
      <c r="W1035" s="781"/>
      <c r="X1035" s="782"/>
      <c r="Y1035" s="781"/>
      <c r="Z1035" s="782"/>
      <c r="AA1035" s="792"/>
      <c r="AB1035" s="792"/>
      <c r="AC1035" s="792"/>
      <c r="AD1035" s="792"/>
      <c r="AE1035" s="792"/>
      <c r="AF1035" s="792"/>
    </row>
    <row r="1036" spans="2:32" s="404" customFormat="1" ht="15" customHeight="1" x14ac:dyDescent="0.2">
      <c r="B1036" s="826"/>
      <c r="C1036" s="827"/>
      <c r="D1036" s="793"/>
      <c r="E1036" s="830"/>
      <c r="F1036" s="833"/>
      <c r="G1036" s="836"/>
      <c r="H1036" s="830"/>
      <c r="I1036" s="406" t="s">
        <v>158</v>
      </c>
      <c r="J1036" s="451"/>
      <c r="K1036" s="820"/>
      <c r="L1036" s="821"/>
      <c r="M1036" s="818"/>
      <c r="N1036" s="819"/>
      <c r="O1036" s="818"/>
      <c r="P1036" s="819"/>
      <c r="Q1036" s="818"/>
      <c r="R1036" s="819"/>
      <c r="S1036" s="818"/>
      <c r="T1036" s="819"/>
      <c r="U1036" s="818"/>
      <c r="V1036" s="819"/>
      <c r="W1036" s="783"/>
      <c r="X1036" s="784"/>
      <c r="Y1036" s="783"/>
      <c r="Z1036" s="784"/>
      <c r="AA1036" s="793"/>
      <c r="AB1036" s="793"/>
      <c r="AC1036" s="793"/>
      <c r="AD1036" s="793"/>
      <c r="AE1036" s="793"/>
      <c r="AF1036" s="793"/>
    </row>
    <row r="1037" spans="2:32" s="404" customFormat="1" ht="12.75" customHeight="1" x14ac:dyDescent="0.2">
      <c r="B1037" s="822" t="s">
        <v>26</v>
      </c>
      <c r="C1037" s="823"/>
      <c r="D1037" s="791" t="s">
        <v>207</v>
      </c>
      <c r="E1037" s="828" t="s">
        <v>228</v>
      </c>
      <c r="F1037" s="831"/>
      <c r="G1037" s="834" t="s">
        <v>231</v>
      </c>
      <c r="H1037" s="828"/>
      <c r="I1037" s="434" t="s">
        <v>184</v>
      </c>
      <c r="J1037" s="438">
        <v>1590000</v>
      </c>
      <c r="K1037" s="434" t="s">
        <v>183</v>
      </c>
      <c r="L1037" s="437"/>
      <c r="M1037" s="434" t="s">
        <v>182</v>
      </c>
      <c r="N1037" s="436">
        <f>J1037</f>
        <v>1590000</v>
      </c>
      <c r="O1037" s="434" t="s">
        <v>181</v>
      </c>
      <c r="P1037" s="435"/>
      <c r="Q1037" s="434" t="s">
        <v>181</v>
      </c>
      <c r="R1037" s="435"/>
      <c r="S1037" s="434" t="s">
        <v>181</v>
      </c>
      <c r="T1037" s="435"/>
      <c r="U1037" s="434" t="s">
        <v>181</v>
      </c>
      <c r="V1037" s="435"/>
      <c r="W1037" s="466" t="s">
        <v>181</v>
      </c>
      <c r="X1037" s="467"/>
      <c r="Y1037" s="466" t="s">
        <v>180</v>
      </c>
      <c r="Z1037" s="465"/>
      <c r="AA1037" s="791" t="s">
        <v>288</v>
      </c>
      <c r="AB1037" s="791" t="s">
        <v>288</v>
      </c>
      <c r="AC1037" s="791" t="s">
        <v>288</v>
      </c>
      <c r="AD1037" s="791" t="s">
        <v>288</v>
      </c>
      <c r="AE1037" s="791" t="s">
        <v>288</v>
      </c>
      <c r="AF1037" s="791" t="s">
        <v>288</v>
      </c>
    </row>
    <row r="1038" spans="2:32" s="404" customFormat="1" ht="15" customHeight="1" x14ac:dyDescent="0.2">
      <c r="B1038" s="824"/>
      <c r="C1038" s="825"/>
      <c r="D1038" s="792"/>
      <c r="E1038" s="829"/>
      <c r="F1038" s="832"/>
      <c r="G1038" s="835"/>
      <c r="H1038" s="829"/>
      <c r="I1038" s="416" t="s">
        <v>179</v>
      </c>
      <c r="J1038" s="432"/>
      <c r="K1038" s="416" t="s">
        <v>177</v>
      </c>
      <c r="L1038" s="415"/>
      <c r="M1038" s="416" t="s">
        <v>176</v>
      </c>
      <c r="N1038" s="428">
        <f>N1037</f>
        <v>1590000</v>
      </c>
      <c r="O1038" s="416" t="s">
        <v>175</v>
      </c>
      <c r="P1038" s="426"/>
      <c r="Q1038" s="416" t="s">
        <v>175</v>
      </c>
      <c r="R1038" s="426"/>
      <c r="S1038" s="416" t="s">
        <v>175</v>
      </c>
      <c r="T1038" s="426"/>
      <c r="U1038" s="416" t="s">
        <v>175</v>
      </c>
      <c r="V1038" s="426"/>
      <c r="W1038" s="463" t="s">
        <v>175</v>
      </c>
      <c r="X1038" s="462"/>
      <c r="Y1038" s="463" t="s">
        <v>174</v>
      </c>
      <c r="Z1038" s="464"/>
      <c r="AA1038" s="792"/>
      <c r="AB1038" s="792"/>
      <c r="AC1038" s="792"/>
      <c r="AD1038" s="792"/>
      <c r="AE1038" s="792"/>
      <c r="AF1038" s="792"/>
    </row>
    <row r="1039" spans="2:32" s="404" customFormat="1" ht="39" customHeight="1" x14ac:dyDescent="0.2">
      <c r="B1039" s="824"/>
      <c r="C1039" s="825"/>
      <c r="D1039" s="792"/>
      <c r="E1039" s="829"/>
      <c r="F1039" s="832"/>
      <c r="G1039" s="835"/>
      <c r="H1039" s="829"/>
      <c r="I1039" s="416" t="s">
        <v>173</v>
      </c>
      <c r="J1039" s="429"/>
      <c r="K1039" s="416" t="s">
        <v>171</v>
      </c>
      <c r="L1039" s="427"/>
      <c r="M1039" s="416" t="s">
        <v>170</v>
      </c>
      <c r="N1039" s="428"/>
      <c r="O1039" s="416" t="s">
        <v>169</v>
      </c>
      <c r="P1039" s="426"/>
      <c r="Q1039" s="416" t="s">
        <v>169</v>
      </c>
      <c r="R1039" s="426"/>
      <c r="S1039" s="416" t="s">
        <v>169</v>
      </c>
      <c r="T1039" s="426"/>
      <c r="U1039" s="416" t="s">
        <v>169</v>
      </c>
      <c r="V1039" s="426"/>
      <c r="W1039" s="463" t="s">
        <v>169</v>
      </c>
      <c r="X1039" s="462"/>
      <c r="Y1039" s="781"/>
      <c r="Z1039" s="782"/>
      <c r="AA1039" s="792"/>
      <c r="AB1039" s="792"/>
      <c r="AC1039" s="792"/>
      <c r="AD1039" s="792"/>
      <c r="AE1039" s="792"/>
      <c r="AF1039" s="792"/>
    </row>
    <row r="1040" spans="2:32" s="404" customFormat="1" ht="15" customHeight="1" x14ac:dyDescent="0.2">
      <c r="B1040" s="824"/>
      <c r="C1040" s="825"/>
      <c r="D1040" s="792"/>
      <c r="E1040" s="829"/>
      <c r="F1040" s="832"/>
      <c r="G1040" s="835"/>
      <c r="H1040" s="829"/>
      <c r="I1040" s="416" t="s">
        <v>168</v>
      </c>
      <c r="J1040" s="427"/>
      <c r="K1040" s="416" t="s">
        <v>167</v>
      </c>
      <c r="L1040" s="427"/>
      <c r="M1040" s="816"/>
      <c r="N1040" s="817"/>
      <c r="O1040" s="416" t="s">
        <v>166</v>
      </c>
      <c r="P1040" s="426">
        <f>IF(P1038="",P1039-P1037,P1039-P1038)</f>
        <v>0</v>
      </c>
      <c r="Q1040" s="416" t="s">
        <v>166</v>
      </c>
      <c r="R1040" s="426">
        <f>IF(R1038="",R1039-R1037,R1039-R1038)</f>
        <v>0</v>
      </c>
      <c r="S1040" s="416" t="s">
        <v>166</v>
      </c>
      <c r="T1040" s="426">
        <f>IF(T1038="",T1039-T1037,T1039-T1038)</f>
        <v>0</v>
      </c>
      <c r="U1040" s="416" t="s">
        <v>166</v>
      </c>
      <c r="V1040" s="426">
        <f>IF(V1038="",V1039-V1037,V1039-V1038)</f>
        <v>0</v>
      </c>
      <c r="W1040" s="463" t="s">
        <v>166</v>
      </c>
      <c r="X1040" s="462">
        <f>IF(X1038="",X1039-X1037,X1039-X1038)</f>
        <v>0</v>
      </c>
      <c r="Y1040" s="781"/>
      <c r="Z1040" s="782"/>
      <c r="AA1040" s="792"/>
      <c r="AB1040" s="792"/>
      <c r="AC1040" s="792"/>
      <c r="AD1040" s="792"/>
      <c r="AE1040" s="792"/>
      <c r="AF1040" s="792"/>
    </row>
    <row r="1041" spans="1:32" s="404" customFormat="1" ht="15" customHeight="1" x14ac:dyDescent="0.2">
      <c r="B1041" s="824"/>
      <c r="C1041" s="825"/>
      <c r="D1041" s="792"/>
      <c r="E1041" s="829"/>
      <c r="F1041" s="832"/>
      <c r="G1041" s="835"/>
      <c r="H1041" s="829"/>
      <c r="I1041" s="416" t="s">
        <v>165</v>
      </c>
      <c r="J1041" s="415"/>
      <c r="K1041" s="416" t="s">
        <v>164</v>
      </c>
      <c r="L1041" s="415"/>
      <c r="M1041" s="816"/>
      <c r="N1041" s="817"/>
      <c r="O1041" s="816"/>
      <c r="P1041" s="817"/>
      <c r="Q1041" s="816"/>
      <c r="R1041" s="817"/>
      <c r="S1041" s="816"/>
      <c r="T1041" s="817"/>
      <c r="U1041" s="816"/>
      <c r="V1041" s="817"/>
      <c r="W1041" s="781"/>
      <c r="X1041" s="782"/>
      <c r="Y1041" s="781"/>
      <c r="Z1041" s="782"/>
      <c r="AA1041" s="792"/>
      <c r="AB1041" s="792"/>
      <c r="AC1041" s="792"/>
      <c r="AD1041" s="792"/>
      <c r="AE1041" s="792"/>
      <c r="AF1041" s="792"/>
    </row>
    <row r="1042" spans="1:32" s="404" customFormat="1" ht="15" customHeight="1" x14ac:dyDescent="0.2">
      <c r="B1042" s="826"/>
      <c r="C1042" s="827"/>
      <c r="D1042" s="793"/>
      <c r="E1042" s="830"/>
      <c r="F1042" s="833"/>
      <c r="G1042" s="836"/>
      <c r="H1042" s="830"/>
      <c r="I1042" s="406" t="s">
        <v>158</v>
      </c>
      <c r="J1042" s="451"/>
      <c r="K1042" s="820"/>
      <c r="L1042" s="821"/>
      <c r="M1042" s="818"/>
      <c r="N1042" s="819"/>
      <c r="O1042" s="818"/>
      <c r="P1042" s="819"/>
      <c r="Q1042" s="818"/>
      <c r="R1042" s="819"/>
      <c r="S1042" s="818"/>
      <c r="T1042" s="819"/>
      <c r="U1042" s="818"/>
      <c r="V1042" s="819"/>
      <c r="W1042" s="783"/>
      <c r="X1042" s="784"/>
      <c r="Y1042" s="783"/>
      <c r="Z1042" s="784"/>
      <c r="AA1042" s="793"/>
      <c r="AB1042" s="793"/>
      <c r="AC1042" s="793"/>
      <c r="AD1042" s="793"/>
      <c r="AE1042" s="793"/>
      <c r="AF1042" s="793"/>
    </row>
    <row r="1043" spans="1:32" s="404" customFormat="1" ht="12.75" customHeight="1" x14ac:dyDescent="0.2">
      <c r="A1043" s="402"/>
      <c r="B1043" s="822" t="s">
        <v>769</v>
      </c>
      <c r="C1043" s="823"/>
      <c r="D1043" s="791" t="s">
        <v>757</v>
      </c>
      <c r="E1043" s="879" t="s">
        <v>228</v>
      </c>
      <c r="F1043" s="831"/>
      <c r="G1043" s="834" t="s">
        <v>231</v>
      </c>
      <c r="H1043" s="828" t="s">
        <v>193</v>
      </c>
      <c r="I1043" s="434" t="s">
        <v>184</v>
      </c>
      <c r="J1043" s="438">
        <v>8000000</v>
      </c>
      <c r="K1043" s="434" t="s">
        <v>183</v>
      </c>
      <c r="L1043" s="437"/>
      <c r="M1043" s="434" t="s">
        <v>182</v>
      </c>
      <c r="N1043" s="436">
        <f>J1043</f>
        <v>8000000</v>
      </c>
      <c r="O1043" s="434" t="s">
        <v>181</v>
      </c>
      <c r="P1043" s="435"/>
      <c r="Q1043" s="434" t="s">
        <v>181</v>
      </c>
      <c r="R1043" s="435"/>
      <c r="S1043" s="434" t="s">
        <v>181</v>
      </c>
      <c r="T1043" s="435"/>
      <c r="U1043" s="434" t="s">
        <v>181</v>
      </c>
      <c r="V1043" s="435"/>
      <c r="W1043" s="466" t="s">
        <v>181</v>
      </c>
      <c r="X1043" s="467"/>
      <c r="Y1043" s="466" t="s">
        <v>180</v>
      </c>
      <c r="Z1043" s="465"/>
      <c r="AA1043" s="791" t="s">
        <v>240</v>
      </c>
      <c r="AB1043" s="791" t="s">
        <v>240</v>
      </c>
      <c r="AC1043" s="791" t="s">
        <v>240</v>
      </c>
      <c r="AD1043" s="791" t="s">
        <v>240</v>
      </c>
      <c r="AE1043" s="791" t="s">
        <v>240</v>
      </c>
      <c r="AF1043" s="791" t="s">
        <v>240</v>
      </c>
    </row>
    <row r="1044" spans="1:32" s="404" customFormat="1" ht="15" customHeight="1" x14ac:dyDescent="0.2">
      <c r="A1044" s="402"/>
      <c r="B1044" s="824"/>
      <c r="C1044" s="825"/>
      <c r="D1044" s="792"/>
      <c r="E1044" s="880"/>
      <c r="F1044" s="832"/>
      <c r="G1044" s="835"/>
      <c r="H1044" s="829"/>
      <c r="I1044" s="416" t="s">
        <v>179</v>
      </c>
      <c r="J1044" s="432"/>
      <c r="K1044" s="416" t="s">
        <v>177</v>
      </c>
      <c r="L1044" s="415"/>
      <c r="M1044" s="416" t="s">
        <v>176</v>
      </c>
      <c r="N1044" s="428">
        <f>N1043</f>
        <v>8000000</v>
      </c>
      <c r="O1044" s="416" t="s">
        <v>175</v>
      </c>
      <c r="P1044" s="426"/>
      <c r="Q1044" s="416" t="s">
        <v>175</v>
      </c>
      <c r="R1044" s="426"/>
      <c r="S1044" s="416" t="s">
        <v>175</v>
      </c>
      <c r="T1044" s="426"/>
      <c r="U1044" s="416" t="s">
        <v>175</v>
      </c>
      <c r="V1044" s="426"/>
      <c r="W1044" s="463" t="s">
        <v>175</v>
      </c>
      <c r="X1044" s="462"/>
      <c r="Y1044" s="463" t="s">
        <v>174</v>
      </c>
      <c r="Z1044" s="464"/>
      <c r="AA1044" s="792"/>
      <c r="AB1044" s="792"/>
      <c r="AC1044" s="792"/>
      <c r="AD1044" s="792"/>
      <c r="AE1044" s="792"/>
      <c r="AF1044" s="792"/>
    </row>
    <row r="1045" spans="1:32" s="404" customFormat="1" x14ac:dyDescent="0.2">
      <c r="A1045" s="402"/>
      <c r="B1045" s="824"/>
      <c r="C1045" s="825"/>
      <c r="D1045" s="792"/>
      <c r="E1045" s="880"/>
      <c r="F1045" s="832"/>
      <c r="G1045" s="835"/>
      <c r="H1045" s="829"/>
      <c r="I1045" s="416" t="s">
        <v>173</v>
      </c>
      <c r="J1045" s="429" t="s">
        <v>192</v>
      </c>
      <c r="K1045" s="416" t="s">
        <v>171</v>
      </c>
      <c r="L1045" s="427"/>
      <c r="M1045" s="416" t="s">
        <v>170</v>
      </c>
      <c r="N1045" s="428"/>
      <c r="O1045" s="416" t="s">
        <v>169</v>
      </c>
      <c r="P1045" s="426"/>
      <c r="Q1045" s="416" t="s">
        <v>169</v>
      </c>
      <c r="R1045" s="426"/>
      <c r="S1045" s="416" t="s">
        <v>169</v>
      </c>
      <c r="T1045" s="426"/>
      <c r="U1045" s="416" t="s">
        <v>169</v>
      </c>
      <c r="V1045" s="426"/>
      <c r="W1045" s="463" t="s">
        <v>169</v>
      </c>
      <c r="X1045" s="462"/>
      <c r="Y1045" s="781"/>
      <c r="Z1045" s="782"/>
      <c r="AA1045" s="792"/>
      <c r="AB1045" s="792"/>
      <c r="AC1045" s="792"/>
      <c r="AD1045" s="792"/>
      <c r="AE1045" s="792"/>
      <c r="AF1045" s="792"/>
    </row>
    <row r="1046" spans="1:32" s="404" customFormat="1" ht="15" customHeight="1" x14ac:dyDescent="0.2">
      <c r="A1046" s="402"/>
      <c r="B1046" s="824"/>
      <c r="C1046" s="825"/>
      <c r="D1046" s="792"/>
      <c r="E1046" s="880"/>
      <c r="F1046" s="832"/>
      <c r="G1046" s="835"/>
      <c r="H1046" s="829"/>
      <c r="I1046" s="416" t="s">
        <v>168</v>
      </c>
      <c r="J1046" s="427"/>
      <c r="K1046" s="416" t="s">
        <v>167</v>
      </c>
      <c r="L1046" s="427"/>
      <c r="M1046" s="816"/>
      <c r="N1046" s="817"/>
      <c r="O1046" s="416" t="s">
        <v>166</v>
      </c>
      <c r="P1046" s="426">
        <f>IF(P1044="",P1045-P1043,P1045-P1044)</f>
        <v>0</v>
      </c>
      <c r="Q1046" s="416" t="s">
        <v>166</v>
      </c>
      <c r="R1046" s="426">
        <f>IF(R1044="",R1045-R1043,R1045-R1044)</f>
        <v>0</v>
      </c>
      <c r="S1046" s="416" t="s">
        <v>166</v>
      </c>
      <c r="T1046" s="426">
        <f>IF(T1044="",T1045-T1043,T1045-T1044)</f>
        <v>0</v>
      </c>
      <c r="U1046" s="416" t="s">
        <v>166</v>
      </c>
      <c r="V1046" s="426">
        <f>IF(V1044="",V1045-V1043,V1045-V1044)</f>
        <v>0</v>
      </c>
      <c r="W1046" s="463" t="s">
        <v>166</v>
      </c>
      <c r="X1046" s="462">
        <f>IF(X1044="",X1045-X1043,X1045-X1044)</f>
        <v>0</v>
      </c>
      <c r="Y1046" s="781"/>
      <c r="Z1046" s="782"/>
      <c r="AA1046" s="792"/>
      <c r="AB1046" s="792"/>
      <c r="AC1046" s="792"/>
      <c r="AD1046" s="792"/>
      <c r="AE1046" s="792"/>
      <c r="AF1046" s="792"/>
    </row>
    <row r="1047" spans="1:32" s="404" customFormat="1" ht="15" customHeight="1" x14ac:dyDescent="0.2">
      <c r="A1047" s="402"/>
      <c r="B1047" s="824"/>
      <c r="C1047" s="825"/>
      <c r="D1047" s="792"/>
      <c r="E1047" s="880"/>
      <c r="F1047" s="832"/>
      <c r="G1047" s="835"/>
      <c r="H1047" s="829"/>
      <c r="I1047" s="416" t="s">
        <v>165</v>
      </c>
      <c r="J1047" s="415"/>
      <c r="K1047" s="416" t="s">
        <v>164</v>
      </c>
      <c r="L1047" s="415"/>
      <c r="M1047" s="816"/>
      <c r="N1047" s="817"/>
      <c r="O1047" s="816"/>
      <c r="P1047" s="817"/>
      <c r="Q1047" s="816"/>
      <c r="R1047" s="817"/>
      <c r="S1047" s="816"/>
      <c r="T1047" s="817"/>
      <c r="U1047" s="816"/>
      <c r="V1047" s="817"/>
      <c r="W1047" s="781"/>
      <c r="X1047" s="782"/>
      <c r="Y1047" s="781"/>
      <c r="Z1047" s="782"/>
      <c r="AA1047" s="792"/>
      <c r="AB1047" s="792"/>
      <c r="AC1047" s="792"/>
      <c r="AD1047" s="792"/>
      <c r="AE1047" s="792"/>
      <c r="AF1047" s="792"/>
    </row>
    <row r="1048" spans="1:32" s="404" customFormat="1" ht="15" customHeight="1" x14ac:dyDescent="0.2">
      <c r="A1048" s="402"/>
      <c r="B1048" s="826"/>
      <c r="C1048" s="827"/>
      <c r="D1048" s="793"/>
      <c r="E1048" s="881"/>
      <c r="F1048" s="833"/>
      <c r="G1048" s="836"/>
      <c r="H1048" s="830"/>
      <c r="I1048" s="406" t="s">
        <v>158</v>
      </c>
      <c r="J1048" s="451"/>
      <c r="K1048" s="820"/>
      <c r="L1048" s="821"/>
      <c r="M1048" s="818"/>
      <c r="N1048" s="819"/>
      <c r="O1048" s="818"/>
      <c r="P1048" s="819"/>
      <c r="Q1048" s="818"/>
      <c r="R1048" s="819"/>
      <c r="S1048" s="818"/>
      <c r="T1048" s="819"/>
      <c r="U1048" s="818"/>
      <c r="V1048" s="819"/>
      <c r="W1048" s="783"/>
      <c r="X1048" s="784"/>
      <c r="Y1048" s="783"/>
      <c r="Z1048" s="784"/>
      <c r="AA1048" s="793"/>
      <c r="AB1048" s="793"/>
      <c r="AC1048" s="793"/>
      <c r="AD1048" s="793"/>
      <c r="AE1048" s="793"/>
      <c r="AF1048" s="793"/>
    </row>
    <row r="1049" spans="1:32" s="404" customFormat="1" ht="12.75" customHeight="1" x14ac:dyDescent="0.2">
      <c r="B1049" s="822" t="s">
        <v>27</v>
      </c>
      <c r="C1049" s="823"/>
      <c r="D1049" s="791" t="s">
        <v>280</v>
      </c>
      <c r="E1049" s="828" t="s">
        <v>228</v>
      </c>
      <c r="F1049" s="831"/>
      <c r="G1049" s="834" t="s">
        <v>231</v>
      </c>
      <c r="H1049" s="828"/>
      <c r="I1049" s="434" t="s">
        <v>184</v>
      </c>
      <c r="J1049" s="438">
        <v>800000</v>
      </c>
      <c r="K1049" s="434" t="s">
        <v>183</v>
      </c>
      <c r="L1049" s="437"/>
      <c r="M1049" s="434" t="s">
        <v>182</v>
      </c>
      <c r="N1049" s="436">
        <f>J1049</f>
        <v>800000</v>
      </c>
      <c r="O1049" s="434" t="s">
        <v>181</v>
      </c>
      <c r="P1049" s="435"/>
      <c r="Q1049" s="434" t="s">
        <v>181</v>
      </c>
      <c r="R1049" s="435"/>
      <c r="S1049" s="434" t="s">
        <v>181</v>
      </c>
      <c r="T1049" s="435"/>
      <c r="U1049" s="434" t="s">
        <v>181</v>
      </c>
      <c r="V1049" s="435"/>
      <c r="W1049" s="466" t="s">
        <v>181</v>
      </c>
      <c r="X1049" s="467"/>
      <c r="Y1049" s="466" t="s">
        <v>180</v>
      </c>
      <c r="Z1049" s="465"/>
      <c r="AA1049" s="791" t="s">
        <v>287</v>
      </c>
      <c r="AB1049" s="791" t="s">
        <v>287</v>
      </c>
      <c r="AC1049" s="791" t="s">
        <v>287</v>
      </c>
      <c r="AD1049" s="791" t="s">
        <v>287</v>
      </c>
      <c r="AE1049" s="791" t="s">
        <v>287</v>
      </c>
      <c r="AF1049" s="791" t="s">
        <v>110</v>
      </c>
    </row>
    <row r="1050" spans="1:32" s="404" customFormat="1" ht="15" customHeight="1" x14ac:dyDescent="0.2">
      <c r="B1050" s="824"/>
      <c r="C1050" s="825"/>
      <c r="D1050" s="792"/>
      <c r="E1050" s="829"/>
      <c r="F1050" s="832"/>
      <c r="G1050" s="835"/>
      <c r="H1050" s="829"/>
      <c r="I1050" s="416" t="s">
        <v>179</v>
      </c>
      <c r="J1050" s="432"/>
      <c r="K1050" s="416" t="s">
        <v>177</v>
      </c>
      <c r="L1050" s="415"/>
      <c r="M1050" s="416" t="s">
        <v>176</v>
      </c>
      <c r="N1050" s="428">
        <f>N1049</f>
        <v>800000</v>
      </c>
      <c r="O1050" s="416" t="s">
        <v>175</v>
      </c>
      <c r="P1050" s="426"/>
      <c r="Q1050" s="416" t="s">
        <v>175</v>
      </c>
      <c r="R1050" s="426"/>
      <c r="S1050" s="416" t="s">
        <v>175</v>
      </c>
      <c r="T1050" s="426"/>
      <c r="U1050" s="416" t="s">
        <v>175</v>
      </c>
      <c r="V1050" s="426"/>
      <c r="W1050" s="463" t="s">
        <v>175</v>
      </c>
      <c r="X1050" s="462"/>
      <c r="Y1050" s="463" t="s">
        <v>174</v>
      </c>
      <c r="Z1050" s="464"/>
      <c r="AA1050" s="792"/>
      <c r="AB1050" s="792"/>
      <c r="AC1050" s="792"/>
      <c r="AD1050" s="792"/>
      <c r="AE1050" s="792"/>
      <c r="AF1050" s="792"/>
    </row>
    <row r="1051" spans="1:32" s="404" customFormat="1" ht="39" customHeight="1" x14ac:dyDescent="0.2">
      <c r="B1051" s="824"/>
      <c r="C1051" s="825"/>
      <c r="D1051" s="792"/>
      <c r="E1051" s="829"/>
      <c r="F1051" s="832"/>
      <c r="G1051" s="835"/>
      <c r="H1051" s="829"/>
      <c r="I1051" s="416" t="s">
        <v>173</v>
      </c>
      <c r="J1051" s="429"/>
      <c r="K1051" s="416" t="s">
        <v>171</v>
      </c>
      <c r="L1051" s="427"/>
      <c r="M1051" s="416" t="s">
        <v>170</v>
      </c>
      <c r="N1051" s="428"/>
      <c r="O1051" s="416" t="s">
        <v>169</v>
      </c>
      <c r="P1051" s="426"/>
      <c r="Q1051" s="416" t="s">
        <v>169</v>
      </c>
      <c r="R1051" s="426"/>
      <c r="S1051" s="416" t="s">
        <v>169</v>
      </c>
      <c r="T1051" s="426"/>
      <c r="U1051" s="416" t="s">
        <v>169</v>
      </c>
      <c r="V1051" s="426"/>
      <c r="W1051" s="463" t="s">
        <v>169</v>
      </c>
      <c r="X1051" s="462"/>
      <c r="Y1051" s="781"/>
      <c r="Z1051" s="782"/>
      <c r="AA1051" s="792"/>
      <c r="AB1051" s="792"/>
      <c r="AC1051" s="792"/>
      <c r="AD1051" s="792"/>
      <c r="AE1051" s="792"/>
      <c r="AF1051" s="792"/>
    </row>
    <row r="1052" spans="1:32" s="404" customFormat="1" ht="15" customHeight="1" x14ac:dyDescent="0.2">
      <c r="B1052" s="824"/>
      <c r="C1052" s="825"/>
      <c r="D1052" s="792"/>
      <c r="E1052" s="829"/>
      <c r="F1052" s="832"/>
      <c r="G1052" s="835"/>
      <c r="H1052" s="829"/>
      <c r="I1052" s="416" t="s">
        <v>168</v>
      </c>
      <c r="J1052" s="427"/>
      <c r="K1052" s="416" t="s">
        <v>167</v>
      </c>
      <c r="L1052" s="427"/>
      <c r="M1052" s="816"/>
      <c r="N1052" s="817"/>
      <c r="O1052" s="416" t="s">
        <v>166</v>
      </c>
      <c r="P1052" s="426">
        <f>IF(P1050="",P1051-P1049,P1051-P1050)</f>
        <v>0</v>
      </c>
      <c r="Q1052" s="416" t="s">
        <v>166</v>
      </c>
      <c r="R1052" s="426">
        <f>IF(R1050="",R1051-R1049,R1051-R1050)</f>
        <v>0</v>
      </c>
      <c r="S1052" s="416" t="s">
        <v>166</v>
      </c>
      <c r="T1052" s="426">
        <f>IF(T1050="",T1051-T1049,T1051-T1050)</f>
        <v>0</v>
      </c>
      <c r="U1052" s="416" t="s">
        <v>166</v>
      </c>
      <c r="V1052" s="426">
        <f>IF(V1050="",V1051-V1049,V1051-V1050)</f>
        <v>0</v>
      </c>
      <c r="W1052" s="463" t="s">
        <v>166</v>
      </c>
      <c r="X1052" s="462">
        <f>IF(X1050="",X1051-X1049,X1051-X1050)</f>
        <v>0</v>
      </c>
      <c r="Y1052" s="781"/>
      <c r="Z1052" s="782"/>
      <c r="AA1052" s="792"/>
      <c r="AB1052" s="792"/>
      <c r="AC1052" s="792"/>
      <c r="AD1052" s="792"/>
      <c r="AE1052" s="792"/>
      <c r="AF1052" s="792"/>
    </row>
    <row r="1053" spans="1:32" s="404" customFormat="1" ht="15" customHeight="1" x14ac:dyDescent="0.2">
      <c r="B1053" s="824"/>
      <c r="C1053" s="825"/>
      <c r="D1053" s="792"/>
      <c r="E1053" s="829"/>
      <c r="F1053" s="832"/>
      <c r="G1053" s="835"/>
      <c r="H1053" s="829"/>
      <c r="I1053" s="416" t="s">
        <v>165</v>
      </c>
      <c r="J1053" s="415"/>
      <c r="K1053" s="416" t="s">
        <v>164</v>
      </c>
      <c r="L1053" s="415"/>
      <c r="M1053" s="816"/>
      <c r="N1053" s="817"/>
      <c r="O1053" s="816"/>
      <c r="P1053" s="817"/>
      <c r="Q1053" s="816"/>
      <c r="R1053" s="817"/>
      <c r="S1053" s="816"/>
      <c r="T1053" s="817"/>
      <c r="U1053" s="816"/>
      <c r="V1053" s="817"/>
      <c r="W1053" s="781"/>
      <c r="X1053" s="782"/>
      <c r="Y1053" s="781"/>
      <c r="Z1053" s="782"/>
      <c r="AA1053" s="792"/>
      <c r="AB1053" s="792"/>
      <c r="AC1053" s="792"/>
      <c r="AD1053" s="792"/>
      <c r="AE1053" s="792"/>
      <c r="AF1053" s="792"/>
    </row>
    <row r="1054" spans="1:32" s="404" customFormat="1" ht="15" customHeight="1" x14ac:dyDescent="0.2">
      <c r="B1054" s="826"/>
      <c r="C1054" s="827"/>
      <c r="D1054" s="793"/>
      <c r="E1054" s="830"/>
      <c r="F1054" s="833"/>
      <c r="G1054" s="836"/>
      <c r="H1054" s="830"/>
      <c r="I1054" s="406" t="s">
        <v>158</v>
      </c>
      <c r="J1054" s="451"/>
      <c r="K1054" s="820"/>
      <c r="L1054" s="821"/>
      <c r="M1054" s="818"/>
      <c r="N1054" s="819"/>
      <c r="O1054" s="818"/>
      <c r="P1054" s="819"/>
      <c r="Q1054" s="818"/>
      <c r="R1054" s="819"/>
      <c r="S1054" s="818"/>
      <c r="T1054" s="819"/>
      <c r="U1054" s="818"/>
      <c r="V1054" s="819"/>
      <c r="W1054" s="783"/>
      <c r="X1054" s="784"/>
      <c r="Y1054" s="783"/>
      <c r="Z1054" s="784"/>
      <c r="AA1054" s="793"/>
      <c r="AB1054" s="793"/>
      <c r="AC1054" s="793"/>
      <c r="AD1054" s="793"/>
      <c r="AE1054" s="793"/>
      <c r="AF1054" s="793"/>
    </row>
    <row r="1055" spans="1:32" s="404" customFormat="1" ht="12.75" customHeight="1" x14ac:dyDescent="0.2">
      <c r="A1055" s="402"/>
      <c r="B1055" s="822" t="s">
        <v>768</v>
      </c>
      <c r="C1055" s="823"/>
      <c r="D1055" s="791" t="s">
        <v>757</v>
      </c>
      <c r="E1055" s="879" t="s">
        <v>228</v>
      </c>
      <c r="F1055" s="831"/>
      <c r="G1055" s="834" t="s">
        <v>231</v>
      </c>
      <c r="H1055" s="828" t="s">
        <v>193</v>
      </c>
      <c r="I1055" s="434" t="s">
        <v>184</v>
      </c>
      <c r="J1055" s="438">
        <v>1000000</v>
      </c>
      <c r="K1055" s="434" t="s">
        <v>183</v>
      </c>
      <c r="L1055" s="437"/>
      <c r="M1055" s="434" t="s">
        <v>182</v>
      </c>
      <c r="N1055" s="436">
        <f>J1055</f>
        <v>1000000</v>
      </c>
      <c r="O1055" s="434" t="s">
        <v>181</v>
      </c>
      <c r="P1055" s="435"/>
      <c r="Q1055" s="434" t="s">
        <v>181</v>
      </c>
      <c r="R1055" s="435"/>
      <c r="S1055" s="434" t="s">
        <v>181</v>
      </c>
      <c r="T1055" s="435"/>
      <c r="U1055" s="434" t="s">
        <v>181</v>
      </c>
      <c r="V1055" s="435"/>
      <c r="W1055" s="466" t="s">
        <v>181</v>
      </c>
      <c r="X1055" s="467"/>
      <c r="Y1055" s="466" t="s">
        <v>180</v>
      </c>
      <c r="Z1055" s="465"/>
      <c r="AA1055" s="791" t="s">
        <v>767</v>
      </c>
      <c r="AB1055" s="791" t="s">
        <v>767</v>
      </c>
      <c r="AC1055" s="791" t="s">
        <v>767</v>
      </c>
      <c r="AD1055" s="791" t="s">
        <v>767</v>
      </c>
      <c r="AE1055" s="791" t="s">
        <v>767</v>
      </c>
      <c r="AF1055" s="791" t="s">
        <v>767</v>
      </c>
    </row>
    <row r="1056" spans="1:32" s="404" customFormat="1" ht="15" customHeight="1" x14ac:dyDescent="0.2">
      <c r="A1056" s="402"/>
      <c r="B1056" s="824"/>
      <c r="C1056" s="825"/>
      <c r="D1056" s="792"/>
      <c r="E1056" s="880"/>
      <c r="F1056" s="832"/>
      <c r="G1056" s="835"/>
      <c r="H1056" s="829"/>
      <c r="I1056" s="416" t="s">
        <v>179</v>
      </c>
      <c r="J1056" s="432"/>
      <c r="K1056" s="416" t="s">
        <v>177</v>
      </c>
      <c r="L1056" s="415"/>
      <c r="M1056" s="416" t="s">
        <v>176</v>
      </c>
      <c r="N1056" s="428">
        <f>N1055</f>
        <v>1000000</v>
      </c>
      <c r="O1056" s="416" t="s">
        <v>175</v>
      </c>
      <c r="P1056" s="426"/>
      <c r="Q1056" s="416" t="s">
        <v>175</v>
      </c>
      <c r="R1056" s="426"/>
      <c r="S1056" s="416" t="s">
        <v>175</v>
      </c>
      <c r="T1056" s="426"/>
      <c r="U1056" s="416" t="s">
        <v>175</v>
      </c>
      <c r="V1056" s="426"/>
      <c r="W1056" s="463" t="s">
        <v>175</v>
      </c>
      <c r="X1056" s="462"/>
      <c r="Y1056" s="463" t="s">
        <v>174</v>
      </c>
      <c r="Z1056" s="464"/>
      <c r="AA1056" s="792"/>
      <c r="AB1056" s="792"/>
      <c r="AC1056" s="792"/>
      <c r="AD1056" s="792"/>
      <c r="AE1056" s="792"/>
      <c r="AF1056" s="792"/>
    </row>
    <row r="1057" spans="1:32" s="404" customFormat="1" x14ac:dyDescent="0.2">
      <c r="A1057" s="402"/>
      <c r="B1057" s="824"/>
      <c r="C1057" s="825"/>
      <c r="D1057" s="792"/>
      <c r="E1057" s="880"/>
      <c r="F1057" s="832"/>
      <c r="G1057" s="835"/>
      <c r="H1057" s="829"/>
      <c r="I1057" s="416" t="s">
        <v>173</v>
      </c>
      <c r="J1057" s="429" t="s">
        <v>192</v>
      </c>
      <c r="K1057" s="416" t="s">
        <v>171</v>
      </c>
      <c r="L1057" s="427"/>
      <c r="M1057" s="416" t="s">
        <v>170</v>
      </c>
      <c r="N1057" s="428"/>
      <c r="O1057" s="416" t="s">
        <v>169</v>
      </c>
      <c r="P1057" s="426"/>
      <c r="Q1057" s="416" t="s">
        <v>169</v>
      </c>
      <c r="R1057" s="426"/>
      <c r="S1057" s="416" t="s">
        <v>169</v>
      </c>
      <c r="T1057" s="426"/>
      <c r="U1057" s="416" t="s">
        <v>169</v>
      </c>
      <c r="V1057" s="426"/>
      <c r="W1057" s="463" t="s">
        <v>169</v>
      </c>
      <c r="X1057" s="462"/>
      <c r="Y1057" s="781"/>
      <c r="Z1057" s="782"/>
      <c r="AA1057" s="792"/>
      <c r="AB1057" s="792"/>
      <c r="AC1057" s="792"/>
      <c r="AD1057" s="792"/>
      <c r="AE1057" s="792"/>
      <c r="AF1057" s="792"/>
    </row>
    <row r="1058" spans="1:32" s="404" customFormat="1" ht="15" customHeight="1" x14ac:dyDescent="0.2">
      <c r="A1058" s="402"/>
      <c r="B1058" s="824"/>
      <c r="C1058" s="825"/>
      <c r="D1058" s="792"/>
      <c r="E1058" s="880"/>
      <c r="F1058" s="832"/>
      <c r="G1058" s="835"/>
      <c r="H1058" s="829"/>
      <c r="I1058" s="416" t="s">
        <v>168</v>
      </c>
      <c r="J1058" s="427"/>
      <c r="K1058" s="416" t="s">
        <v>167</v>
      </c>
      <c r="L1058" s="427"/>
      <c r="M1058" s="816"/>
      <c r="N1058" s="817"/>
      <c r="O1058" s="416" t="s">
        <v>166</v>
      </c>
      <c r="P1058" s="426">
        <f>IF(P1056="",P1057-P1055,P1057-P1056)</f>
        <v>0</v>
      </c>
      <c r="Q1058" s="416" t="s">
        <v>166</v>
      </c>
      <c r="R1058" s="426">
        <f>IF(R1056="",R1057-R1055,R1057-R1056)</f>
        <v>0</v>
      </c>
      <c r="S1058" s="416" t="s">
        <v>166</v>
      </c>
      <c r="T1058" s="426">
        <f>IF(T1056="",T1057-T1055,T1057-T1056)</f>
        <v>0</v>
      </c>
      <c r="U1058" s="416" t="s">
        <v>166</v>
      </c>
      <c r="V1058" s="426">
        <f>IF(V1056="",V1057-V1055,V1057-V1056)</f>
        <v>0</v>
      </c>
      <c r="W1058" s="463" t="s">
        <v>166</v>
      </c>
      <c r="X1058" s="462">
        <f>IF(X1056="",X1057-X1055,X1057-X1056)</f>
        <v>0</v>
      </c>
      <c r="Y1058" s="781"/>
      <c r="Z1058" s="782"/>
      <c r="AA1058" s="792"/>
      <c r="AB1058" s="792"/>
      <c r="AC1058" s="792"/>
      <c r="AD1058" s="792"/>
      <c r="AE1058" s="792"/>
      <c r="AF1058" s="792"/>
    </row>
    <row r="1059" spans="1:32" s="404" customFormat="1" ht="15" customHeight="1" x14ac:dyDescent="0.2">
      <c r="A1059" s="402"/>
      <c r="B1059" s="824"/>
      <c r="C1059" s="825"/>
      <c r="D1059" s="792"/>
      <c r="E1059" s="880"/>
      <c r="F1059" s="832"/>
      <c r="G1059" s="835"/>
      <c r="H1059" s="829"/>
      <c r="I1059" s="416" t="s">
        <v>165</v>
      </c>
      <c r="J1059" s="415"/>
      <c r="K1059" s="416" t="s">
        <v>164</v>
      </c>
      <c r="L1059" s="415"/>
      <c r="M1059" s="816"/>
      <c r="N1059" s="817"/>
      <c r="O1059" s="816"/>
      <c r="P1059" s="817"/>
      <c r="Q1059" s="816"/>
      <c r="R1059" s="817"/>
      <c r="S1059" s="816"/>
      <c r="T1059" s="817"/>
      <c r="U1059" s="816"/>
      <c r="V1059" s="817"/>
      <c r="W1059" s="781"/>
      <c r="X1059" s="782"/>
      <c r="Y1059" s="781"/>
      <c r="Z1059" s="782"/>
      <c r="AA1059" s="792"/>
      <c r="AB1059" s="792"/>
      <c r="AC1059" s="792"/>
      <c r="AD1059" s="792"/>
      <c r="AE1059" s="792"/>
      <c r="AF1059" s="792"/>
    </row>
    <row r="1060" spans="1:32" s="404" customFormat="1" ht="15" customHeight="1" x14ac:dyDescent="0.2">
      <c r="A1060" s="402"/>
      <c r="B1060" s="826"/>
      <c r="C1060" s="827"/>
      <c r="D1060" s="793"/>
      <c r="E1060" s="881"/>
      <c r="F1060" s="833"/>
      <c r="G1060" s="836"/>
      <c r="H1060" s="830"/>
      <c r="I1060" s="406" t="s">
        <v>158</v>
      </c>
      <c r="J1060" s="451"/>
      <c r="K1060" s="820"/>
      <c r="L1060" s="821"/>
      <c r="M1060" s="818"/>
      <c r="N1060" s="819"/>
      <c r="O1060" s="818"/>
      <c r="P1060" s="819"/>
      <c r="Q1060" s="818"/>
      <c r="R1060" s="819"/>
      <c r="S1060" s="818"/>
      <c r="T1060" s="819"/>
      <c r="U1060" s="818"/>
      <c r="V1060" s="819"/>
      <c r="W1060" s="783"/>
      <c r="X1060" s="784"/>
      <c r="Y1060" s="783"/>
      <c r="Z1060" s="784"/>
      <c r="AA1060" s="793"/>
      <c r="AB1060" s="793"/>
      <c r="AC1060" s="793"/>
      <c r="AD1060" s="793"/>
      <c r="AE1060" s="793"/>
      <c r="AF1060" s="793"/>
    </row>
    <row r="1061" spans="1:32" s="404" customFormat="1" ht="12.75" customHeight="1" x14ac:dyDescent="0.2">
      <c r="A1061" s="402"/>
      <c r="B1061" s="822" t="s">
        <v>766</v>
      </c>
      <c r="C1061" s="823"/>
      <c r="D1061" s="791" t="s">
        <v>757</v>
      </c>
      <c r="E1061" s="879" t="s">
        <v>228</v>
      </c>
      <c r="F1061" s="831"/>
      <c r="G1061" s="834" t="s">
        <v>231</v>
      </c>
      <c r="H1061" s="828" t="s">
        <v>185</v>
      </c>
      <c r="I1061" s="434" t="s">
        <v>184</v>
      </c>
      <c r="J1061" s="438">
        <v>800000</v>
      </c>
      <c r="K1061" s="434" t="s">
        <v>183</v>
      </c>
      <c r="L1061" s="437"/>
      <c r="M1061" s="434" t="s">
        <v>182</v>
      </c>
      <c r="N1061" s="436">
        <f>J1061</f>
        <v>800000</v>
      </c>
      <c r="O1061" s="434" t="s">
        <v>181</v>
      </c>
      <c r="P1061" s="435"/>
      <c r="Q1061" s="434" t="s">
        <v>181</v>
      </c>
      <c r="R1061" s="435"/>
      <c r="S1061" s="434" t="s">
        <v>181</v>
      </c>
      <c r="T1061" s="435"/>
      <c r="U1061" s="434" t="s">
        <v>181</v>
      </c>
      <c r="V1061" s="435"/>
      <c r="W1061" s="466" t="s">
        <v>181</v>
      </c>
      <c r="X1061" s="467"/>
      <c r="Y1061" s="466" t="s">
        <v>180</v>
      </c>
      <c r="Z1061" s="465"/>
      <c r="AA1061" s="791" t="s">
        <v>240</v>
      </c>
      <c r="AB1061" s="791" t="s">
        <v>240</v>
      </c>
      <c r="AC1061" s="791" t="s">
        <v>240</v>
      </c>
      <c r="AD1061" s="791" t="s">
        <v>240</v>
      </c>
      <c r="AE1061" s="791" t="s">
        <v>240</v>
      </c>
      <c r="AF1061" s="791" t="s">
        <v>240</v>
      </c>
    </row>
    <row r="1062" spans="1:32" s="404" customFormat="1" ht="15" customHeight="1" x14ac:dyDescent="0.2">
      <c r="A1062" s="402"/>
      <c r="B1062" s="824"/>
      <c r="C1062" s="825"/>
      <c r="D1062" s="792"/>
      <c r="E1062" s="880"/>
      <c r="F1062" s="832"/>
      <c r="G1062" s="835"/>
      <c r="H1062" s="829"/>
      <c r="I1062" s="416" t="s">
        <v>179</v>
      </c>
      <c r="J1062" s="432"/>
      <c r="K1062" s="416" t="s">
        <v>177</v>
      </c>
      <c r="L1062" s="415"/>
      <c r="M1062" s="416" t="s">
        <v>176</v>
      </c>
      <c r="N1062" s="428">
        <f>N1061</f>
        <v>800000</v>
      </c>
      <c r="O1062" s="416" t="s">
        <v>175</v>
      </c>
      <c r="P1062" s="426"/>
      <c r="Q1062" s="416" t="s">
        <v>175</v>
      </c>
      <c r="R1062" s="426"/>
      <c r="S1062" s="416" t="s">
        <v>175</v>
      </c>
      <c r="T1062" s="426"/>
      <c r="U1062" s="416" t="s">
        <v>175</v>
      </c>
      <c r="V1062" s="426"/>
      <c r="W1062" s="463" t="s">
        <v>175</v>
      </c>
      <c r="X1062" s="462"/>
      <c r="Y1062" s="463" t="s">
        <v>174</v>
      </c>
      <c r="Z1062" s="464"/>
      <c r="AA1062" s="792"/>
      <c r="AB1062" s="792"/>
      <c r="AC1062" s="792"/>
      <c r="AD1062" s="792"/>
      <c r="AE1062" s="792"/>
      <c r="AF1062" s="792"/>
    </row>
    <row r="1063" spans="1:32" s="404" customFormat="1" x14ac:dyDescent="0.2">
      <c r="A1063" s="402"/>
      <c r="B1063" s="824"/>
      <c r="C1063" s="825"/>
      <c r="D1063" s="792"/>
      <c r="E1063" s="880"/>
      <c r="F1063" s="832"/>
      <c r="G1063" s="835"/>
      <c r="H1063" s="829"/>
      <c r="I1063" s="416" t="s">
        <v>173</v>
      </c>
      <c r="J1063" s="429"/>
      <c r="K1063" s="416" t="s">
        <v>171</v>
      </c>
      <c r="L1063" s="427"/>
      <c r="M1063" s="416" t="s">
        <v>170</v>
      </c>
      <c r="N1063" s="428"/>
      <c r="O1063" s="416" t="s">
        <v>169</v>
      </c>
      <c r="P1063" s="426"/>
      <c r="Q1063" s="416" t="s">
        <v>169</v>
      </c>
      <c r="R1063" s="426"/>
      <c r="S1063" s="416" t="s">
        <v>169</v>
      </c>
      <c r="T1063" s="426"/>
      <c r="U1063" s="416" t="s">
        <v>169</v>
      </c>
      <c r="V1063" s="426"/>
      <c r="W1063" s="463" t="s">
        <v>169</v>
      </c>
      <c r="X1063" s="462"/>
      <c r="Y1063" s="781"/>
      <c r="Z1063" s="782"/>
      <c r="AA1063" s="792"/>
      <c r="AB1063" s="792"/>
      <c r="AC1063" s="792"/>
      <c r="AD1063" s="792"/>
      <c r="AE1063" s="792"/>
      <c r="AF1063" s="792"/>
    </row>
    <row r="1064" spans="1:32" s="404" customFormat="1" ht="15" customHeight="1" x14ac:dyDescent="0.2">
      <c r="A1064" s="402"/>
      <c r="B1064" s="824"/>
      <c r="C1064" s="825"/>
      <c r="D1064" s="792"/>
      <c r="E1064" s="880"/>
      <c r="F1064" s="832"/>
      <c r="G1064" s="835"/>
      <c r="H1064" s="829"/>
      <c r="I1064" s="416" t="s">
        <v>168</v>
      </c>
      <c r="J1064" s="427"/>
      <c r="K1064" s="416" t="s">
        <v>167</v>
      </c>
      <c r="L1064" s="427"/>
      <c r="M1064" s="816"/>
      <c r="N1064" s="817"/>
      <c r="O1064" s="416" t="s">
        <v>166</v>
      </c>
      <c r="P1064" s="426">
        <f>IF(P1062="",P1063-P1061,P1063-P1062)</f>
        <v>0</v>
      </c>
      <c r="Q1064" s="416" t="s">
        <v>166</v>
      </c>
      <c r="R1064" s="426">
        <f>IF(R1062="",R1063-R1061,R1063-R1062)</f>
        <v>0</v>
      </c>
      <c r="S1064" s="416" t="s">
        <v>166</v>
      </c>
      <c r="T1064" s="426">
        <f>IF(T1062="",T1063-T1061,T1063-T1062)</f>
        <v>0</v>
      </c>
      <c r="U1064" s="416" t="s">
        <v>166</v>
      </c>
      <c r="V1064" s="426">
        <f>IF(V1062="",V1063-V1061,V1063-V1062)</f>
        <v>0</v>
      </c>
      <c r="W1064" s="463" t="s">
        <v>166</v>
      </c>
      <c r="X1064" s="462">
        <f>IF(X1062="",X1063-X1061,X1063-X1062)</f>
        <v>0</v>
      </c>
      <c r="Y1064" s="781"/>
      <c r="Z1064" s="782"/>
      <c r="AA1064" s="792"/>
      <c r="AB1064" s="792"/>
      <c r="AC1064" s="792"/>
      <c r="AD1064" s="792"/>
      <c r="AE1064" s="792"/>
      <c r="AF1064" s="792"/>
    </row>
    <row r="1065" spans="1:32" s="404" customFormat="1" ht="15" customHeight="1" x14ac:dyDescent="0.2">
      <c r="A1065" s="402"/>
      <c r="B1065" s="824"/>
      <c r="C1065" s="825"/>
      <c r="D1065" s="792"/>
      <c r="E1065" s="880"/>
      <c r="F1065" s="832"/>
      <c r="G1065" s="835"/>
      <c r="H1065" s="829"/>
      <c r="I1065" s="416" t="s">
        <v>165</v>
      </c>
      <c r="J1065" s="415"/>
      <c r="K1065" s="416" t="s">
        <v>164</v>
      </c>
      <c r="L1065" s="415"/>
      <c r="M1065" s="816"/>
      <c r="N1065" s="817"/>
      <c r="O1065" s="816"/>
      <c r="P1065" s="817"/>
      <c r="Q1065" s="816"/>
      <c r="R1065" s="817"/>
      <c r="S1065" s="816"/>
      <c r="T1065" s="817"/>
      <c r="U1065" s="816"/>
      <c r="V1065" s="817"/>
      <c r="W1065" s="781"/>
      <c r="X1065" s="782"/>
      <c r="Y1065" s="781"/>
      <c r="Z1065" s="782"/>
      <c r="AA1065" s="792"/>
      <c r="AB1065" s="792"/>
      <c r="AC1065" s="792"/>
      <c r="AD1065" s="792"/>
      <c r="AE1065" s="792"/>
      <c r="AF1065" s="792"/>
    </row>
    <row r="1066" spans="1:32" s="404" customFormat="1" ht="15" customHeight="1" x14ac:dyDescent="0.2">
      <c r="A1066" s="402"/>
      <c r="B1066" s="826"/>
      <c r="C1066" s="827"/>
      <c r="D1066" s="793"/>
      <c r="E1066" s="881"/>
      <c r="F1066" s="833"/>
      <c r="G1066" s="836"/>
      <c r="H1066" s="830"/>
      <c r="I1066" s="406" t="s">
        <v>158</v>
      </c>
      <c r="J1066" s="451"/>
      <c r="K1066" s="820"/>
      <c r="L1066" s="821"/>
      <c r="M1066" s="818"/>
      <c r="N1066" s="819"/>
      <c r="O1066" s="818"/>
      <c r="P1066" s="819"/>
      <c r="Q1066" s="818"/>
      <c r="R1066" s="819"/>
      <c r="S1066" s="818"/>
      <c r="T1066" s="819"/>
      <c r="U1066" s="818"/>
      <c r="V1066" s="819"/>
      <c r="W1066" s="783"/>
      <c r="X1066" s="784"/>
      <c r="Y1066" s="783"/>
      <c r="Z1066" s="784"/>
      <c r="AA1066" s="793"/>
      <c r="AB1066" s="793"/>
      <c r="AC1066" s="793"/>
      <c r="AD1066" s="793"/>
      <c r="AE1066" s="793"/>
      <c r="AF1066" s="793"/>
    </row>
    <row r="1067" spans="1:32" s="404" customFormat="1" ht="12.75" customHeight="1" x14ac:dyDescent="0.2">
      <c r="A1067" s="402"/>
      <c r="B1067" s="822" t="s">
        <v>28</v>
      </c>
      <c r="C1067" s="823"/>
      <c r="D1067" s="791" t="s">
        <v>757</v>
      </c>
      <c r="E1067" s="879" t="s">
        <v>228</v>
      </c>
      <c r="F1067" s="831"/>
      <c r="G1067" s="834" t="s">
        <v>231</v>
      </c>
      <c r="H1067" s="828" t="s">
        <v>193</v>
      </c>
      <c r="I1067" s="434" t="s">
        <v>184</v>
      </c>
      <c r="J1067" s="438">
        <v>500000</v>
      </c>
      <c r="K1067" s="434" t="s">
        <v>183</v>
      </c>
      <c r="L1067" s="437"/>
      <c r="M1067" s="434" t="s">
        <v>182</v>
      </c>
      <c r="N1067" s="436">
        <f>J1067</f>
        <v>500000</v>
      </c>
      <c r="O1067" s="434" t="s">
        <v>181</v>
      </c>
      <c r="P1067" s="435"/>
      <c r="Q1067" s="434" t="s">
        <v>181</v>
      </c>
      <c r="R1067" s="435"/>
      <c r="S1067" s="434" t="s">
        <v>181</v>
      </c>
      <c r="T1067" s="435"/>
      <c r="U1067" s="434" t="s">
        <v>181</v>
      </c>
      <c r="V1067" s="435"/>
      <c r="W1067" s="466" t="s">
        <v>181</v>
      </c>
      <c r="X1067" s="467"/>
      <c r="Y1067" s="466" t="s">
        <v>180</v>
      </c>
      <c r="Z1067" s="465"/>
      <c r="AA1067" s="791" t="s">
        <v>240</v>
      </c>
      <c r="AB1067" s="791" t="s">
        <v>240</v>
      </c>
      <c r="AC1067" s="791" t="s">
        <v>240</v>
      </c>
      <c r="AD1067" s="791" t="s">
        <v>240</v>
      </c>
      <c r="AE1067" s="791" t="s">
        <v>240</v>
      </c>
      <c r="AF1067" s="791" t="s">
        <v>240</v>
      </c>
    </row>
    <row r="1068" spans="1:32" s="404" customFormat="1" ht="15" customHeight="1" x14ac:dyDescent="0.2">
      <c r="A1068" s="402"/>
      <c r="B1068" s="824"/>
      <c r="C1068" s="825"/>
      <c r="D1068" s="792"/>
      <c r="E1068" s="880"/>
      <c r="F1068" s="832"/>
      <c r="G1068" s="835"/>
      <c r="H1068" s="829"/>
      <c r="I1068" s="416" t="s">
        <v>179</v>
      </c>
      <c r="J1068" s="432"/>
      <c r="K1068" s="416" t="s">
        <v>177</v>
      </c>
      <c r="L1068" s="415"/>
      <c r="M1068" s="416" t="s">
        <v>176</v>
      </c>
      <c r="N1068" s="428">
        <f>N1067</f>
        <v>500000</v>
      </c>
      <c r="O1068" s="416" t="s">
        <v>175</v>
      </c>
      <c r="P1068" s="426"/>
      <c r="Q1068" s="416" t="s">
        <v>175</v>
      </c>
      <c r="R1068" s="426"/>
      <c r="S1068" s="416" t="s">
        <v>175</v>
      </c>
      <c r="T1068" s="426"/>
      <c r="U1068" s="416" t="s">
        <v>175</v>
      </c>
      <c r="V1068" s="426"/>
      <c r="W1068" s="463" t="s">
        <v>175</v>
      </c>
      <c r="X1068" s="462"/>
      <c r="Y1068" s="463" t="s">
        <v>174</v>
      </c>
      <c r="Z1068" s="464"/>
      <c r="AA1068" s="792"/>
      <c r="AB1068" s="792"/>
      <c r="AC1068" s="792"/>
      <c r="AD1068" s="792"/>
      <c r="AE1068" s="792"/>
      <c r="AF1068" s="792"/>
    </row>
    <row r="1069" spans="1:32" s="404" customFormat="1" x14ac:dyDescent="0.2">
      <c r="A1069" s="402"/>
      <c r="B1069" s="824"/>
      <c r="C1069" s="825"/>
      <c r="D1069" s="792"/>
      <c r="E1069" s="880"/>
      <c r="F1069" s="832"/>
      <c r="G1069" s="835"/>
      <c r="H1069" s="829"/>
      <c r="I1069" s="416" t="s">
        <v>173</v>
      </c>
      <c r="J1069" s="429" t="s">
        <v>192</v>
      </c>
      <c r="K1069" s="416" t="s">
        <v>171</v>
      </c>
      <c r="L1069" s="427"/>
      <c r="M1069" s="416" t="s">
        <v>170</v>
      </c>
      <c r="N1069" s="428"/>
      <c r="O1069" s="416" t="s">
        <v>169</v>
      </c>
      <c r="P1069" s="426"/>
      <c r="Q1069" s="416" t="s">
        <v>169</v>
      </c>
      <c r="R1069" s="426"/>
      <c r="S1069" s="416" t="s">
        <v>169</v>
      </c>
      <c r="T1069" s="426"/>
      <c r="U1069" s="416" t="s">
        <v>169</v>
      </c>
      <c r="V1069" s="426"/>
      <c r="W1069" s="463" t="s">
        <v>169</v>
      </c>
      <c r="X1069" s="462"/>
      <c r="Y1069" s="781"/>
      <c r="Z1069" s="782"/>
      <c r="AA1069" s="792"/>
      <c r="AB1069" s="792"/>
      <c r="AC1069" s="792"/>
      <c r="AD1069" s="792"/>
      <c r="AE1069" s="792"/>
      <c r="AF1069" s="792"/>
    </row>
    <row r="1070" spans="1:32" s="404" customFormat="1" ht="15" customHeight="1" x14ac:dyDescent="0.2">
      <c r="A1070" s="402"/>
      <c r="B1070" s="824"/>
      <c r="C1070" s="825"/>
      <c r="D1070" s="792"/>
      <c r="E1070" s="880"/>
      <c r="F1070" s="832"/>
      <c r="G1070" s="835"/>
      <c r="H1070" s="829"/>
      <c r="I1070" s="416" t="s">
        <v>168</v>
      </c>
      <c r="J1070" s="427"/>
      <c r="K1070" s="416" t="s">
        <v>167</v>
      </c>
      <c r="L1070" s="427"/>
      <c r="M1070" s="816"/>
      <c r="N1070" s="817"/>
      <c r="O1070" s="416" t="s">
        <v>166</v>
      </c>
      <c r="P1070" s="426">
        <f>IF(P1068="",P1069-P1067,P1069-P1068)</f>
        <v>0</v>
      </c>
      <c r="Q1070" s="416" t="s">
        <v>166</v>
      </c>
      <c r="R1070" s="426">
        <f>IF(R1068="",R1069-R1067,R1069-R1068)</f>
        <v>0</v>
      </c>
      <c r="S1070" s="416" t="s">
        <v>166</v>
      </c>
      <c r="T1070" s="426">
        <f>IF(T1068="",T1069-T1067,T1069-T1068)</f>
        <v>0</v>
      </c>
      <c r="U1070" s="416" t="s">
        <v>166</v>
      </c>
      <c r="V1070" s="426">
        <f>IF(V1068="",V1069-V1067,V1069-V1068)</f>
        <v>0</v>
      </c>
      <c r="W1070" s="463" t="s">
        <v>166</v>
      </c>
      <c r="X1070" s="462">
        <f>IF(X1068="",X1069-X1067,X1069-X1068)</f>
        <v>0</v>
      </c>
      <c r="Y1070" s="781"/>
      <c r="Z1070" s="782"/>
      <c r="AA1070" s="792"/>
      <c r="AB1070" s="792"/>
      <c r="AC1070" s="792"/>
      <c r="AD1070" s="792"/>
      <c r="AE1070" s="792"/>
      <c r="AF1070" s="792"/>
    </row>
    <row r="1071" spans="1:32" s="404" customFormat="1" ht="15" customHeight="1" x14ac:dyDescent="0.2">
      <c r="A1071" s="402"/>
      <c r="B1071" s="824"/>
      <c r="C1071" s="825"/>
      <c r="D1071" s="792"/>
      <c r="E1071" s="880"/>
      <c r="F1071" s="832"/>
      <c r="G1071" s="835"/>
      <c r="H1071" s="829"/>
      <c r="I1071" s="416" t="s">
        <v>165</v>
      </c>
      <c r="J1071" s="415"/>
      <c r="K1071" s="416" t="s">
        <v>164</v>
      </c>
      <c r="L1071" s="415"/>
      <c r="M1071" s="816"/>
      <c r="N1071" s="817"/>
      <c r="O1071" s="816"/>
      <c r="P1071" s="817"/>
      <c r="Q1071" s="816"/>
      <c r="R1071" s="817"/>
      <c r="S1071" s="816"/>
      <c r="T1071" s="817"/>
      <c r="U1071" s="816"/>
      <c r="V1071" s="817"/>
      <c r="W1071" s="781"/>
      <c r="X1071" s="782"/>
      <c r="Y1071" s="781"/>
      <c r="Z1071" s="782"/>
      <c r="AA1071" s="792"/>
      <c r="AB1071" s="792"/>
      <c r="AC1071" s="792"/>
      <c r="AD1071" s="792"/>
      <c r="AE1071" s="792"/>
      <c r="AF1071" s="792"/>
    </row>
    <row r="1072" spans="1:32" s="404" customFormat="1" ht="15" customHeight="1" x14ac:dyDescent="0.2">
      <c r="A1072" s="402"/>
      <c r="B1072" s="826"/>
      <c r="C1072" s="827"/>
      <c r="D1072" s="793"/>
      <c r="E1072" s="881"/>
      <c r="F1072" s="833"/>
      <c r="G1072" s="836"/>
      <c r="H1072" s="830"/>
      <c r="I1072" s="406" t="s">
        <v>158</v>
      </c>
      <c r="J1072" s="451"/>
      <c r="K1072" s="820"/>
      <c r="L1072" s="821"/>
      <c r="M1072" s="818"/>
      <c r="N1072" s="819"/>
      <c r="O1072" s="818"/>
      <c r="P1072" s="819"/>
      <c r="Q1072" s="818"/>
      <c r="R1072" s="819"/>
      <c r="S1072" s="818"/>
      <c r="T1072" s="819"/>
      <c r="U1072" s="818"/>
      <c r="V1072" s="819"/>
      <c r="W1072" s="783"/>
      <c r="X1072" s="784"/>
      <c r="Y1072" s="783"/>
      <c r="Z1072" s="784"/>
      <c r="AA1072" s="793"/>
      <c r="AB1072" s="793"/>
      <c r="AC1072" s="793"/>
      <c r="AD1072" s="793"/>
      <c r="AE1072" s="793"/>
      <c r="AF1072" s="793"/>
    </row>
    <row r="1073" spans="1:32" s="404" customFormat="1" ht="12.75" customHeight="1" x14ac:dyDescent="0.2">
      <c r="A1073" s="402"/>
      <c r="B1073" s="822" t="s">
        <v>29</v>
      </c>
      <c r="C1073" s="823"/>
      <c r="D1073" s="791" t="s">
        <v>757</v>
      </c>
      <c r="E1073" s="879" t="s">
        <v>228</v>
      </c>
      <c r="F1073" s="831"/>
      <c r="G1073" s="834" t="s">
        <v>231</v>
      </c>
      <c r="H1073" s="828" t="s">
        <v>185</v>
      </c>
      <c r="I1073" s="434" t="s">
        <v>184</v>
      </c>
      <c r="J1073" s="438">
        <v>500000</v>
      </c>
      <c r="K1073" s="434" t="s">
        <v>183</v>
      </c>
      <c r="L1073" s="437"/>
      <c r="M1073" s="434" t="s">
        <v>182</v>
      </c>
      <c r="N1073" s="436">
        <f>J1073</f>
        <v>500000</v>
      </c>
      <c r="O1073" s="434" t="s">
        <v>181</v>
      </c>
      <c r="P1073" s="435"/>
      <c r="Q1073" s="434" t="s">
        <v>181</v>
      </c>
      <c r="R1073" s="435"/>
      <c r="S1073" s="434" t="s">
        <v>181</v>
      </c>
      <c r="T1073" s="435"/>
      <c r="U1073" s="434" t="s">
        <v>181</v>
      </c>
      <c r="V1073" s="435"/>
      <c r="W1073" s="466" t="s">
        <v>181</v>
      </c>
      <c r="X1073" s="467"/>
      <c r="Y1073" s="466" t="s">
        <v>180</v>
      </c>
      <c r="Z1073" s="465"/>
      <c r="AA1073" s="791" t="s">
        <v>240</v>
      </c>
      <c r="AB1073" s="791" t="s">
        <v>240</v>
      </c>
      <c r="AC1073" s="791" t="s">
        <v>240</v>
      </c>
      <c r="AD1073" s="791" t="s">
        <v>240</v>
      </c>
      <c r="AE1073" s="791" t="s">
        <v>240</v>
      </c>
      <c r="AF1073" s="791" t="s">
        <v>240</v>
      </c>
    </row>
    <row r="1074" spans="1:32" s="404" customFormat="1" ht="15" customHeight="1" x14ac:dyDescent="0.2">
      <c r="A1074" s="402"/>
      <c r="B1074" s="824"/>
      <c r="C1074" s="825"/>
      <c r="D1074" s="792"/>
      <c r="E1074" s="880"/>
      <c r="F1074" s="832"/>
      <c r="G1074" s="835"/>
      <c r="H1074" s="829"/>
      <c r="I1074" s="416" t="s">
        <v>179</v>
      </c>
      <c r="J1074" s="432"/>
      <c r="K1074" s="416" t="s">
        <v>177</v>
      </c>
      <c r="L1074" s="415"/>
      <c r="M1074" s="416" t="s">
        <v>176</v>
      </c>
      <c r="N1074" s="428">
        <f>N1073</f>
        <v>500000</v>
      </c>
      <c r="O1074" s="416" t="s">
        <v>175</v>
      </c>
      <c r="P1074" s="426"/>
      <c r="Q1074" s="416" t="s">
        <v>175</v>
      </c>
      <c r="R1074" s="426"/>
      <c r="S1074" s="416" t="s">
        <v>175</v>
      </c>
      <c r="T1074" s="426"/>
      <c r="U1074" s="416" t="s">
        <v>175</v>
      </c>
      <c r="V1074" s="426"/>
      <c r="W1074" s="463" t="s">
        <v>175</v>
      </c>
      <c r="X1074" s="462"/>
      <c r="Y1074" s="463" t="s">
        <v>174</v>
      </c>
      <c r="Z1074" s="464"/>
      <c r="AA1074" s="792"/>
      <c r="AB1074" s="792"/>
      <c r="AC1074" s="792"/>
      <c r="AD1074" s="792"/>
      <c r="AE1074" s="792"/>
      <c r="AF1074" s="792"/>
    </row>
    <row r="1075" spans="1:32" s="404" customFormat="1" x14ac:dyDescent="0.2">
      <c r="A1075" s="402"/>
      <c r="B1075" s="824"/>
      <c r="C1075" s="825"/>
      <c r="D1075" s="792"/>
      <c r="E1075" s="880"/>
      <c r="F1075" s="832"/>
      <c r="G1075" s="835"/>
      <c r="H1075" s="829"/>
      <c r="I1075" s="416" t="s">
        <v>173</v>
      </c>
      <c r="J1075" s="429"/>
      <c r="K1075" s="416" t="s">
        <v>171</v>
      </c>
      <c r="L1075" s="427"/>
      <c r="M1075" s="416" t="s">
        <v>170</v>
      </c>
      <c r="N1075" s="428"/>
      <c r="O1075" s="416" t="s">
        <v>169</v>
      </c>
      <c r="P1075" s="426"/>
      <c r="Q1075" s="416" t="s">
        <v>169</v>
      </c>
      <c r="R1075" s="426"/>
      <c r="S1075" s="416" t="s">
        <v>169</v>
      </c>
      <c r="T1075" s="426"/>
      <c r="U1075" s="416" t="s">
        <v>169</v>
      </c>
      <c r="V1075" s="426"/>
      <c r="W1075" s="463" t="s">
        <v>169</v>
      </c>
      <c r="X1075" s="462"/>
      <c r="Y1075" s="781"/>
      <c r="Z1075" s="782"/>
      <c r="AA1075" s="792"/>
      <c r="AB1075" s="792"/>
      <c r="AC1075" s="792"/>
      <c r="AD1075" s="792"/>
      <c r="AE1075" s="792"/>
      <c r="AF1075" s="792"/>
    </row>
    <row r="1076" spans="1:32" s="404" customFormat="1" ht="15" customHeight="1" x14ac:dyDescent="0.2">
      <c r="A1076" s="402"/>
      <c r="B1076" s="824"/>
      <c r="C1076" s="825"/>
      <c r="D1076" s="792"/>
      <c r="E1076" s="880"/>
      <c r="F1076" s="832"/>
      <c r="G1076" s="835"/>
      <c r="H1076" s="829"/>
      <c r="I1076" s="416" t="s">
        <v>168</v>
      </c>
      <c r="J1076" s="427"/>
      <c r="K1076" s="416" t="s">
        <v>167</v>
      </c>
      <c r="L1076" s="427"/>
      <c r="M1076" s="816"/>
      <c r="N1076" s="817"/>
      <c r="O1076" s="416" t="s">
        <v>166</v>
      </c>
      <c r="P1076" s="426">
        <f>IF(P1074="",P1075-P1073,P1075-P1074)</f>
        <v>0</v>
      </c>
      <c r="Q1076" s="416" t="s">
        <v>166</v>
      </c>
      <c r="R1076" s="426">
        <f>IF(R1074="",R1075-R1073,R1075-R1074)</f>
        <v>0</v>
      </c>
      <c r="S1076" s="416" t="s">
        <v>166</v>
      </c>
      <c r="T1076" s="426">
        <f>IF(T1074="",T1075-T1073,T1075-T1074)</f>
        <v>0</v>
      </c>
      <c r="U1076" s="416" t="s">
        <v>166</v>
      </c>
      <c r="V1076" s="426">
        <f>IF(V1074="",V1075-V1073,V1075-V1074)</f>
        <v>0</v>
      </c>
      <c r="W1076" s="463" t="s">
        <v>166</v>
      </c>
      <c r="X1076" s="462">
        <f>IF(X1074="",X1075-X1073,X1075-X1074)</f>
        <v>0</v>
      </c>
      <c r="Y1076" s="781"/>
      <c r="Z1076" s="782"/>
      <c r="AA1076" s="792"/>
      <c r="AB1076" s="792"/>
      <c r="AC1076" s="792"/>
      <c r="AD1076" s="792"/>
      <c r="AE1076" s="792"/>
      <c r="AF1076" s="792"/>
    </row>
    <row r="1077" spans="1:32" s="404" customFormat="1" ht="15" customHeight="1" x14ac:dyDescent="0.2">
      <c r="A1077" s="402"/>
      <c r="B1077" s="824"/>
      <c r="C1077" s="825"/>
      <c r="D1077" s="792"/>
      <c r="E1077" s="880"/>
      <c r="F1077" s="832"/>
      <c r="G1077" s="835"/>
      <c r="H1077" s="829"/>
      <c r="I1077" s="416" t="s">
        <v>165</v>
      </c>
      <c r="J1077" s="415"/>
      <c r="K1077" s="416" t="s">
        <v>164</v>
      </c>
      <c r="L1077" s="415"/>
      <c r="M1077" s="816"/>
      <c r="N1077" s="817"/>
      <c r="O1077" s="816"/>
      <c r="P1077" s="817"/>
      <c r="Q1077" s="816"/>
      <c r="R1077" s="817"/>
      <c r="S1077" s="816"/>
      <c r="T1077" s="817"/>
      <c r="U1077" s="816"/>
      <c r="V1077" s="817"/>
      <c r="W1077" s="781"/>
      <c r="X1077" s="782"/>
      <c r="Y1077" s="781"/>
      <c r="Z1077" s="782"/>
      <c r="AA1077" s="792"/>
      <c r="AB1077" s="792"/>
      <c r="AC1077" s="792"/>
      <c r="AD1077" s="792"/>
      <c r="AE1077" s="792"/>
      <c r="AF1077" s="792"/>
    </row>
    <row r="1078" spans="1:32" s="404" customFormat="1" ht="15" customHeight="1" x14ac:dyDescent="0.2">
      <c r="A1078" s="402"/>
      <c r="B1078" s="826"/>
      <c r="C1078" s="827"/>
      <c r="D1078" s="793"/>
      <c r="E1078" s="881"/>
      <c r="F1078" s="833"/>
      <c r="G1078" s="836"/>
      <c r="H1078" s="830"/>
      <c r="I1078" s="406" t="s">
        <v>158</v>
      </c>
      <c r="J1078" s="451"/>
      <c r="K1078" s="820"/>
      <c r="L1078" s="821"/>
      <c r="M1078" s="818"/>
      <c r="N1078" s="819"/>
      <c r="O1078" s="818"/>
      <c r="P1078" s="819"/>
      <c r="Q1078" s="818"/>
      <c r="R1078" s="819"/>
      <c r="S1078" s="818"/>
      <c r="T1078" s="819"/>
      <c r="U1078" s="818"/>
      <c r="V1078" s="819"/>
      <c r="W1078" s="783"/>
      <c r="X1078" s="784"/>
      <c r="Y1078" s="783"/>
      <c r="Z1078" s="784"/>
      <c r="AA1078" s="793"/>
      <c r="AB1078" s="793"/>
      <c r="AC1078" s="793"/>
      <c r="AD1078" s="793"/>
      <c r="AE1078" s="793"/>
      <c r="AF1078" s="793"/>
    </row>
    <row r="1079" spans="1:32" s="404" customFormat="1" ht="12.75" customHeight="1" x14ac:dyDescent="0.2">
      <c r="A1079" s="402"/>
      <c r="B1079" s="822" t="s">
        <v>30</v>
      </c>
      <c r="C1079" s="823"/>
      <c r="D1079" s="791" t="s">
        <v>757</v>
      </c>
      <c r="E1079" s="879" t="s">
        <v>228</v>
      </c>
      <c r="F1079" s="831"/>
      <c r="G1079" s="834" t="s">
        <v>231</v>
      </c>
      <c r="H1079" s="828" t="s">
        <v>185</v>
      </c>
      <c r="I1079" s="434" t="s">
        <v>184</v>
      </c>
      <c r="J1079" s="438">
        <v>500000</v>
      </c>
      <c r="K1079" s="434" t="s">
        <v>183</v>
      </c>
      <c r="L1079" s="437"/>
      <c r="M1079" s="434" t="s">
        <v>182</v>
      </c>
      <c r="N1079" s="436">
        <f>J1079</f>
        <v>500000</v>
      </c>
      <c r="O1079" s="434" t="s">
        <v>181</v>
      </c>
      <c r="P1079" s="435"/>
      <c r="Q1079" s="434" t="s">
        <v>181</v>
      </c>
      <c r="R1079" s="435"/>
      <c r="S1079" s="434" t="s">
        <v>181</v>
      </c>
      <c r="T1079" s="435"/>
      <c r="U1079" s="434" t="s">
        <v>181</v>
      </c>
      <c r="V1079" s="435"/>
      <c r="W1079" s="466" t="s">
        <v>181</v>
      </c>
      <c r="X1079" s="467"/>
      <c r="Y1079" s="466" t="s">
        <v>180</v>
      </c>
      <c r="Z1079" s="465"/>
      <c r="AA1079" s="791" t="s">
        <v>240</v>
      </c>
      <c r="AB1079" s="791" t="s">
        <v>240</v>
      </c>
      <c r="AC1079" s="791" t="s">
        <v>240</v>
      </c>
      <c r="AD1079" s="791" t="s">
        <v>240</v>
      </c>
      <c r="AE1079" s="791" t="s">
        <v>240</v>
      </c>
      <c r="AF1079" s="791" t="s">
        <v>240</v>
      </c>
    </row>
    <row r="1080" spans="1:32" s="404" customFormat="1" ht="15" customHeight="1" x14ac:dyDescent="0.2">
      <c r="A1080" s="402"/>
      <c r="B1080" s="824"/>
      <c r="C1080" s="825"/>
      <c r="D1080" s="792"/>
      <c r="E1080" s="880"/>
      <c r="F1080" s="832"/>
      <c r="G1080" s="835"/>
      <c r="H1080" s="829"/>
      <c r="I1080" s="416" t="s">
        <v>179</v>
      </c>
      <c r="J1080" s="432"/>
      <c r="K1080" s="416" t="s">
        <v>177</v>
      </c>
      <c r="L1080" s="415"/>
      <c r="M1080" s="416" t="s">
        <v>176</v>
      </c>
      <c r="N1080" s="428">
        <f>N1079</f>
        <v>500000</v>
      </c>
      <c r="O1080" s="416" t="s">
        <v>175</v>
      </c>
      <c r="P1080" s="426"/>
      <c r="Q1080" s="416" t="s">
        <v>175</v>
      </c>
      <c r="R1080" s="426"/>
      <c r="S1080" s="416" t="s">
        <v>175</v>
      </c>
      <c r="T1080" s="426"/>
      <c r="U1080" s="416" t="s">
        <v>175</v>
      </c>
      <c r="V1080" s="426"/>
      <c r="W1080" s="463" t="s">
        <v>175</v>
      </c>
      <c r="X1080" s="462"/>
      <c r="Y1080" s="463" t="s">
        <v>174</v>
      </c>
      <c r="Z1080" s="464"/>
      <c r="AA1080" s="792"/>
      <c r="AB1080" s="792"/>
      <c r="AC1080" s="792"/>
      <c r="AD1080" s="792"/>
      <c r="AE1080" s="792"/>
      <c r="AF1080" s="792"/>
    </row>
    <row r="1081" spans="1:32" s="404" customFormat="1" x14ac:dyDescent="0.2">
      <c r="A1081" s="402"/>
      <c r="B1081" s="824"/>
      <c r="C1081" s="825"/>
      <c r="D1081" s="792"/>
      <c r="E1081" s="880"/>
      <c r="F1081" s="832"/>
      <c r="G1081" s="835"/>
      <c r="H1081" s="829"/>
      <c r="I1081" s="416" t="s">
        <v>173</v>
      </c>
      <c r="J1081" s="429"/>
      <c r="K1081" s="416" t="s">
        <v>171</v>
      </c>
      <c r="L1081" s="427"/>
      <c r="M1081" s="416" t="s">
        <v>170</v>
      </c>
      <c r="N1081" s="428"/>
      <c r="O1081" s="416" t="s">
        <v>169</v>
      </c>
      <c r="P1081" s="426"/>
      <c r="Q1081" s="416" t="s">
        <v>169</v>
      </c>
      <c r="R1081" s="426"/>
      <c r="S1081" s="416" t="s">
        <v>169</v>
      </c>
      <c r="T1081" s="426"/>
      <c r="U1081" s="416" t="s">
        <v>169</v>
      </c>
      <c r="V1081" s="426"/>
      <c r="W1081" s="463" t="s">
        <v>169</v>
      </c>
      <c r="X1081" s="462"/>
      <c r="Y1081" s="781"/>
      <c r="Z1081" s="782"/>
      <c r="AA1081" s="792"/>
      <c r="AB1081" s="792"/>
      <c r="AC1081" s="792"/>
      <c r="AD1081" s="792"/>
      <c r="AE1081" s="792"/>
      <c r="AF1081" s="792"/>
    </row>
    <row r="1082" spans="1:32" s="404" customFormat="1" ht="15" customHeight="1" x14ac:dyDescent="0.2">
      <c r="A1082" s="402"/>
      <c r="B1082" s="824"/>
      <c r="C1082" s="825"/>
      <c r="D1082" s="792"/>
      <c r="E1082" s="880"/>
      <c r="F1082" s="832"/>
      <c r="G1082" s="835"/>
      <c r="H1082" s="829"/>
      <c r="I1082" s="416" t="s">
        <v>168</v>
      </c>
      <c r="J1082" s="427"/>
      <c r="K1082" s="416" t="s">
        <v>167</v>
      </c>
      <c r="L1082" s="427"/>
      <c r="M1082" s="816"/>
      <c r="N1082" s="817"/>
      <c r="O1082" s="416" t="s">
        <v>166</v>
      </c>
      <c r="P1082" s="426">
        <f>IF(P1080="",P1081-P1079,P1081-P1080)</f>
        <v>0</v>
      </c>
      <c r="Q1082" s="416" t="s">
        <v>166</v>
      </c>
      <c r="R1082" s="426">
        <f>IF(R1080="",R1081-R1079,R1081-R1080)</f>
        <v>0</v>
      </c>
      <c r="S1082" s="416" t="s">
        <v>166</v>
      </c>
      <c r="T1082" s="426">
        <f>IF(T1080="",T1081-T1079,T1081-T1080)</f>
        <v>0</v>
      </c>
      <c r="U1082" s="416" t="s">
        <v>166</v>
      </c>
      <c r="V1082" s="426">
        <f>IF(V1080="",V1081-V1079,V1081-V1080)</f>
        <v>0</v>
      </c>
      <c r="W1082" s="463" t="s">
        <v>166</v>
      </c>
      <c r="X1082" s="462">
        <f>IF(X1080="",X1081-X1079,X1081-X1080)</f>
        <v>0</v>
      </c>
      <c r="Y1082" s="781"/>
      <c r="Z1082" s="782"/>
      <c r="AA1082" s="792"/>
      <c r="AB1082" s="792"/>
      <c r="AC1082" s="792"/>
      <c r="AD1082" s="792"/>
      <c r="AE1082" s="792"/>
      <c r="AF1082" s="792"/>
    </row>
    <row r="1083" spans="1:32" s="404" customFormat="1" ht="15" customHeight="1" x14ac:dyDescent="0.2">
      <c r="A1083" s="402"/>
      <c r="B1083" s="824"/>
      <c r="C1083" s="825"/>
      <c r="D1083" s="792"/>
      <c r="E1083" s="880"/>
      <c r="F1083" s="832"/>
      <c r="G1083" s="835"/>
      <c r="H1083" s="829"/>
      <c r="I1083" s="416" t="s">
        <v>165</v>
      </c>
      <c r="J1083" s="415"/>
      <c r="K1083" s="416" t="s">
        <v>164</v>
      </c>
      <c r="L1083" s="415"/>
      <c r="M1083" s="816"/>
      <c r="N1083" s="817"/>
      <c r="O1083" s="816"/>
      <c r="P1083" s="817"/>
      <c r="Q1083" s="816"/>
      <c r="R1083" s="817"/>
      <c r="S1083" s="816"/>
      <c r="T1083" s="817"/>
      <c r="U1083" s="816"/>
      <c r="V1083" s="817"/>
      <c r="W1083" s="781"/>
      <c r="X1083" s="782"/>
      <c r="Y1083" s="781"/>
      <c r="Z1083" s="782"/>
      <c r="AA1083" s="792"/>
      <c r="AB1083" s="792"/>
      <c r="AC1083" s="792"/>
      <c r="AD1083" s="792"/>
      <c r="AE1083" s="792"/>
      <c r="AF1083" s="792"/>
    </row>
    <row r="1084" spans="1:32" s="404" customFormat="1" ht="15" customHeight="1" x14ac:dyDescent="0.2">
      <c r="A1084" s="402"/>
      <c r="B1084" s="826"/>
      <c r="C1084" s="827"/>
      <c r="D1084" s="793"/>
      <c r="E1084" s="881"/>
      <c r="F1084" s="833"/>
      <c r="G1084" s="836"/>
      <c r="H1084" s="830"/>
      <c r="I1084" s="406" t="s">
        <v>158</v>
      </c>
      <c r="J1084" s="451"/>
      <c r="K1084" s="820"/>
      <c r="L1084" s="821"/>
      <c r="M1084" s="818"/>
      <c r="N1084" s="819"/>
      <c r="O1084" s="818"/>
      <c r="P1084" s="819"/>
      <c r="Q1084" s="818"/>
      <c r="R1084" s="819"/>
      <c r="S1084" s="818"/>
      <c r="T1084" s="819"/>
      <c r="U1084" s="818"/>
      <c r="V1084" s="819"/>
      <c r="W1084" s="783"/>
      <c r="X1084" s="784"/>
      <c r="Y1084" s="783"/>
      <c r="Z1084" s="784"/>
      <c r="AA1084" s="793"/>
      <c r="AB1084" s="793"/>
      <c r="AC1084" s="793"/>
      <c r="AD1084" s="793"/>
      <c r="AE1084" s="793"/>
      <c r="AF1084" s="793"/>
    </row>
    <row r="1085" spans="1:32" s="404" customFormat="1" ht="12.75" customHeight="1" x14ac:dyDescent="0.2">
      <c r="A1085" s="402"/>
      <c r="B1085" s="822" t="s">
        <v>31</v>
      </c>
      <c r="C1085" s="823"/>
      <c r="D1085" s="791" t="s">
        <v>757</v>
      </c>
      <c r="E1085" s="879" t="s">
        <v>228</v>
      </c>
      <c r="F1085" s="831"/>
      <c r="G1085" s="834" t="s">
        <v>231</v>
      </c>
      <c r="H1085" s="828" t="s">
        <v>185</v>
      </c>
      <c r="I1085" s="434" t="s">
        <v>184</v>
      </c>
      <c r="J1085" s="438">
        <v>500000</v>
      </c>
      <c r="K1085" s="434" t="s">
        <v>183</v>
      </c>
      <c r="L1085" s="437"/>
      <c r="M1085" s="434" t="s">
        <v>182</v>
      </c>
      <c r="N1085" s="436">
        <f>J1085</f>
        <v>500000</v>
      </c>
      <c r="O1085" s="434" t="s">
        <v>181</v>
      </c>
      <c r="P1085" s="435"/>
      <c r="Q1085" s="434" t="s">
        <v>181</v>
      </c>
      <c r="R1085" s="435"/>
      <c r="S1085" s="434" t="s">
        <v>181</v>
      </c>
      <c r="T1085" s="435"/>
      <c r="U1085" s="434" t="s">
        <v>181</v>
      </c>
      <c r="V1085" s="435"/>
      <c r="W1085" s="466" t="s">
        <v>181</v>
      </c>
      <c r="X1085" s="467"/>
      <c r="Y1085" s="466" t="s">
        <v>180</v>
      </c>
      <c r="Z1085" s="465"/>
      <c r="AA1085" s="791" t="s">
        <v>240</v>
      </c>
      <c r="AB1085" s="791" t="s">
        <v>240</v>
      </c>
      <c r="AC1085" s="791" t="s">
        <v>240</v>
      </c>
      <c r="AD1085" s="791" t="s">
        <v>240</v>
      </c>
      <c r="AE1085" s="791" t="s">
        <v>240</v>
      </c>
      <c r="AF1085" s="791" t="s">
        <v>240</v>
      </c>
    </row>
    <row r="1086" spans="1:32" s="404" customFormat="1" ht="15" customHeight="1" x14ac:dyDescent="0.2">
      <c r="A1086" s="402"/>
      <c r="B1086" s="824"/>
      <c r="C1086" s="825"/>
      <c r="D1086" s="792"/>
      <c r="E1086" s="880"/>
      <c r="F1086" s="832"/>
      <c r="G1086" s="835"/>
      <c r="H1086" s="829"/>
      <c r="I1086" s="416" t="s">
        <v>179</v>
      </c>
      <c r="J1086" s="432"/>
      <c r="K1086" s="416" t="s">
        <v>177</v>
      </c>
      <c r="L1086" s="415"/>
      <c r="M1086" s="416" t="s">
        <v>176</v>
      </c>
      <c r="N1086" s="428">
        <f>N1085</f>
        <v>500000</v>
      </c>
      <c r="O1086" s="416" t="s">
        <v>175</v>
      </c>
      <c r="P1086" s="426"/>
      <c r="Q1086" s="416" t="s">
        <v>175</v>
      </c>
      <c r="R1086" s="426"/>
      <c r="S1086" s="416" t="s">
        <v>175</v>
      </c>
      <c r="T1086" s="426"/>
      <c r="U1086" s="416" t="s">
        <v>175</v>
      </c>
      <c r="V1086" s="426"/>
      <c r="W1086" s="463" t="s">
        <v>175</v>
      </c>
      <c r="X1086" s="462"/>
      <c r="Y1086" s="463" t="s">
        <v>174</v>
      </c>
      <c r="Z1086" s="464"/>
      <c r="AA1086" s="792"/>
      <c r="AB1086" s="792"/>
      <c r="AC1086" s="792"/>
      <c r="AD1086" s="792"/>
      <c r="AE1086" s="792"/>
      <c r="AF1086" s="792"/>
    </row>
    <row r="1087" spans="1:32" s="404" customFormat="1" x14ac:dyDescent="0.2">
      <c r="A1087" s="402"/>
      <c r="B1087" s="824"/>
      <c r="C1087" s="825"/>
      <c r="D1087" s="792"/>
      <c r="E1087" s="880"/>
      <c r="F1087" s="832"/>
      <c r="G1087" s="835"/>
      <c r="H1087" s="829"/>
      <c r="I1087" s="416" t="s">
        <v>173</v>
      </c>
      <c r="J1087" s="429"/>
      <c r="K1087" s="416" t="s">
        <v>171</v>
      </c>
      <c r="L1087" s="427"/>
      <c r="M1087" s="416" t="s">
        <v>170</v>
      </c>
      <c r="N1087" s="428"/>
      <c r="O1087" s="416" t="s">
        <v>169</v>
      </c>
      <c r="P1087" s="426"/>
      <c r="Q1087" s="416" t="s">
        <v>169</v>
      </c>
      <c r="R1087" s="426"/>
      <c r="S1087" s="416" t="s">
        <v>169</v>
      </c>
      <c r="T1087" s="426"/>
      <c r="U1087" s="416" t="s">
        <v>169</v>
      </c>
      <c r="V1087" s="426"/>
      <c r="W1087" s="463" t="s">
        <v>169</v>
      </c>
      <c r="X1087" s="462"/>
      <c r="Y1087" s="781"/>
      <c r="Z1087" s="782"/>
      <c r="AA1087" s="792"/>
      <c r="AB1087" s="792"/>
      <c r="AC1087" s="792"/>
      <c r="AD1087" s="792"/>
      <c r="AE1087" s="792"/>
      <c r="AF1087" s="792"/>
    </row>
    <row r="1088" spans="1:32" s="404" customFormat="1" ht="15" customHeight="1" x14ac:dyDescent="0.2">
      <c r="A1088" s="402"/>
      <c r="B1088" s="824"/>
      <c r="C1088" s="825"/>
      <c r="D1088" s="792"/>
      <c r="E1088" s="880"/>
      <c r="F1088" s="832"/>
      <c r="G1088" s="835"/>
      <c r="H1088" s="829"/>
      <c r="I1088" s="416" t="s">
        <v>168</v>
      </c>
      <c r="J1088" s="427"/>
      <c r="K1088" s="416" t="s">
        <v>167</v>
      </c>
      <c r="L1088" s="427"/>
      <c r="M1088" s="816"/>
      <c r="N1088" s="817"/>
      <c r="O1088" s="416" t="s">
        <v>166</v>
      </c>
      <c r="P1088" s="426">
        <f>IF(P1086="",P1087-P1085,P1087-P1086)</f>
        <v>0</v>
      </c>
      <c r="Q1088" s="416" t="s">
        <v>166</v>
      </c>
      <c r="R1088" s="426">
        <f>IF(R1086="",R1087-R1085,R1087-R1086)</f>
        <v>0</v>
      </c>
      <c r="S1088" s="416" t="s">
        <v>166</v>
      </c>
      <c r="T1088" s="426">
        <f>IF(T1086="",T1087-T1085,T1087-T1086)</f>
        <v>0</v>
      </c>
      <c r="U1088" s="416" t="s">
        <v>166</v>
      </c>
      <c r="V1088" s="426">
        <f>IF(V1086="",V1087-V1085,V1087-V1086)</f>
        <v>0</v>
      </c>
      <c r="W1088" s="463" t="s">
        <v>166</v>
      </c>
      <c r="X1088" s="462">
        <f>IF(X1086="",X1087-X1085,X1087-X1086)</f>
        <v>0</v>
      </c>
      <c r="Y1088" s="781"/>
      <c r="Z1088" s="782"/>
      <c r="AA1088" s="792"/>
      <c r="AB1088" s="792"/>
      <c r="AC1088" s="792"/>
      <c r="AD1088" s="792"/>
      <c r="AE1088" s="792"/>
      <c r="AF1088" s="792"/>
    </row>
    <row r="1089" spans="1:32" s="404" customFormat="1" ht="15" customHeight="1" x14ac:dyDescent="0.2">
      <c r="A1089" s="402"/>
      <c r="B1089" s="824"/>
      <c r="C1089" s="825"/>
      <c r="D1089" s="792"/>
      <c r="E1089" s="880"/>
      <c r="F1089" s="832"/>
      <c r="G1089" s="835"/>
      <c r="H1089" s="829"/>
      <c r="I1089" s="416" t="s">
        <v>165</v>
      </c>
      <c r="J1089" s="415"/>
      <c r="K1089" s="416" t="s">
        <v>164</v>
      </c>
      <c r="L1089" s="415"/>
      <c r="M1089" s="816"/>
      <c r="N1089" s="817"/>
      <c r="O1089" s="816"/>
      <c r="P1089" s="817"/>
      <c r="Q1089" s="816"/>
      <c r="R1089" s="817"/>
      <c r="S1089" s="816"/>
      <c r="T1089" s="817"/>
      <c r="U1089" s="816"/>
      <c r="V1089" s="817"/>
      <c r="W1089" s="781"/>
      <c r="X1089" s="782"/>
      <c r="Y1089" s="781"/>
      <c r="Z1089" s="782"/>
      <c r="AA1089" s="792"/>
      <c r="AB1089" s="792"/>
      <c r="AC1089" s="792"/>
      <c r="AD1089" s="792"/>
      <c r="AE1089" s="792"/>
      <c r="AF1089" s="792"/>
    </row>
    <row r="1090" spans="1:32" s="404" customFormat="1" ht="15" customHeight="1" x14ac:dyDescent="0.2">
      <c r="A1090" s="402"/>
      <c r="B1090" s="826"/>
      <c r="C1090" s="827"/>
      <c r="D1090" s="793"/>
      <c r="E1090" s="881"/>
      <c r="F1090" s="833"/>
      <c r="G1090" s="836"/>
      <c r="H1090" s="830"/>
      <c r="I1090" s="406" t="s">
        <v>158</v>
      </c>
      <c r="J1090" s="451"/>
      <c r="K1090" s="820"/>
      <c r="L1090" s="821"/>
      <c r="M1090" s="818"/>
      <c r="N1090" s="819"/>
      <c r="O1090" s="818"/>
      <c r="P1090" s="819"/>
      <c r="Q1090" s="818"/>
      <c r="R1090" s="819"/>
      <c r="S1090" s="818"/>
      <c r="T1090" s="819"/>
      <c r="U1090" s="818"/>
      <c r="V1090" s="819"/>
      <c r="W1090" s="783"/>
      <c r="X1090" s="784"/>
      <c r="Y1090" s="783"/>
      <c r="Z1090" s="784"/>
      <c r="AA1090" s="793"/>
      <c r="AB1090" s="793"/>
      <c r="AC1090" s="793"/>
      <c r="AD1090" s="793"/>
      <c r="AE1090" s="793"/>
      <c r="AF1090" s="793"/>
    </row>
    <row r="1091" spans="1:32" s="404" customFormat="1" ht="12.75" customHeight="1" x14ac:dyDescent="0.2">
      <c r="B1091" s="822" t="s">
        <v>1983</v>
      </c>
      <c r="C1091" s="823"/>
      <c r="D1091" s="791" t="s">
        <v>280</v>
      </c>
      <c r="E1091" s="828" t="s">
        <v>228</v>
      </c>
      <c r="F1091" s="831"/>
      <c r="G1091" s="834" t="s">
        <v>231</v>
      </c>
      <c r="H1091" s="828"/>
      <c r="I1091" s="434" t="s">
        <v>184</v>
      </c>
      <c r="J1091" s="438">
        <v>500000</v>
      </c>
      <c r="K1091" s="434" t="s">
        <v>183</v>
      </c>
      <c r="L1091" s="437"/>
      <c r="M1091" s="434" t="s">
        <v>182</v>
      </c>
      <c r="N1091" s="436">
        <f>J1091</f>
        <v>500000</v>
      </c>
      <c r="O1091" s="434" t="s">
        <v>181</v>
      </c>
      <c r="P1091" s="435"/>
      <c r="Q1091" s="434" t="s">
        <v>181</v>
      </c>
      <c r="R1091" s="435"/>
      <c r="S1091" s="434" t="s">
        <v>181</v>
      </c>
      <c r="T1091" s="435"/>
      <c r="U1091" s="434" t="s">
        <v>181</v>
      </c>
      <c r="V1091" s="435"/>
      <c r="W1091" s="466" t="s">
        <v>181</v>
      </c>
      <c r="X1091" s="467"/>
      <c r="Y1091" s="466" t="s">
        <v>180</v>
      </c>
      <c r="Z1091" s="465"/>
      <c r="AA1091" s="791" t="s">
        <v>240</v>
      </c>
      <c r="AB1091" s="791" t="s">
        <v>240</v>
      </c>
      <c r="AC1091" s="791" t="s">
        <v>240</v>
      </c>
      <c r="AD1091" s="791" t="s">
        <v>240</v>
      </c>
      <c r="AE1091" s="791" t="s">
        <v>240</v>
      </c>
      <c r="AF1091" s="791" t="s">
        <v>240</v>
      </c>
    </row>
    <row r="1092" spans="1:32" s="404" customFormat="1" ht="15" customHeight="1" x14ac:dyDescent="0.2">
      <c r="B1092" s="824"/>
      <c r="C1092" s="825"/>
      <c r="D1092" s="792"/>
      <c r="E1092" s="829"/>
      <c r="F1092" s="832"/>
      <c r="G1092" s="835"/>
      <c r="H1092" s="829"/>
      <c r="I1092" s="416" t="s">
        <v>179</v>
      </c>
      <c r="J1092" s="432"/>
      <c r="K1092" s="416" t="s">
        <v>177</v>
      </c>
      <c r="L1092" s="415"/>
      <c r="M1092" s="416" t="s">
        <v>176</v>
      </c>
      <c r="N1092" s="428">
        <f>N1091</f>
        <v>500000</v>
      </c>
      <c r="O1092" s="416" t="s">
        <v>175</v>
      </c>
      <c r="P1092" s="426"/>
      <c r="Q1092" s="416" t="s">
        <v>175</v>
      </c>
      <c r="R1092" s="426"/>
      <c r="S1092" s="416" t="s">
        <v>175</v>
      </c>
      <c r="T1092" s="426"/>
      <c r="U1092" s="416" t="s">
        <v>175</v>
      </c>
      <c r="V1092" s="426"/>
      <c r="W1092" s="463" t="s">
        <v>175</v>
      </c>
      <c r="X1092" s="462"/>
      <c r="Y1092" s="463" t="s">
        <v>174</v>
      </c>
      <c r="Z1092" s="464"/>
      <c r="AA1092" s="792"/>
      <c r="AB1092" s="792"/>
      <c r="AC1092" s="792"/>
      <c r="AD1092" s="792"/>
      <c r="AE1092" s="792"/>
      <c r="AF1092" s="792"/>
    </row>
    <row r="1093" spans="1:32" s="404" customFormat="1" ht="39" customHeight="1" x14ac:dyDescent="0.2">
      <c r="B1093" s="824"/>
      <c r="C1093" s="825"/>
      <c r="D1093" s="792"/>
      <c r="E1093" s="829"/>
      <c r="F1093" s="832"/>
      <c r="G1093" s="835"/>
      <c r="H1093" s="829"/>
      <c r="I1093" s="416" t="s">
        <v>173</v>
      </c>
      <c r="J1093" s="429"/>
      <c r="K1093" s="416" t="s">
        <v>171</v>
      </c>
      <c r="L1093" s="427"/>
      <c r="M1093" s="416" t="s">
        <v>170</v>
      </c>
      <c r="N1093" s="428"/>
      <c r="O1093" s="416" t="s">
        <v>169</v>
      </c>
      <c r="P1093" s="426"/>
      <c r="Q1093" s="416" t="s">
        <v>169</v>
      </c>
      <c r="R1093" s="426"/>
      <c r="S1093" s="416" t="s">
        <v>169</v>
      </c>
      <c r="T1093" s="426"/>
      <c r="U1093" s="416" t="s">
        <v>169</v>
      </c>
      <c r="V1093" s="426"/>
      <c r="W1093" s="463" t="s">
        <v>169</v>
      </c>
      <c r="X1093" s="462"/>
      <c r="Y1093" s="781"/>
      <c r="Z1093" s="782"/>
      <c r="AA1093" s="792"/>
      <c r="AB1093" s="792"/>
      <c r="AC1093" s="792"/>
      <c r="AD1093" s="792"/>
      <c r="AE1093" s="792"/>
      <c r="AF1093" s="792"/>
    </row>
    <row r="1094" spans="1:32" s="404" customFormat="1" ht="15" customHeight="1" x14ac:dyDescent="0.2">
      <c r="B1094" s="824"/>
      <c r="C1094" s="825"/>
      <c r="D1094" s="792"/>
      <c r="E1094" s="829"/>
      <c r="F1094" s="832"/>
      <c r="G1094" s="835"/>
      <c r="H1094" s="829"/>
      <c r="I1094" s="416" t="s">
        <v>168</v>
      </c>
      <c r="J1094" s="427"/>
      <c r="K1094" s="416" t="s">
        <v>167</v>
      </c>
      <c r="L1094" s="427"/>
      <c r="M1094" s="816"/>
      <c r="N1094" s="817"/>
      <c r="O1094" s="416" t="s">
        <v>166</v>
      </c>
      <c r="P1094" s="426">
        <f>IF(P1092="",P1093-P1091,P1093-P1092)</f>
        <v>0</v>
      </c>
      <c r="Q1094" s="416" t="s">
        <v>166</v>
      </c>
      <c r="R1094" s="426">
        <f>IF(R1092="",R1093-R1091,R1093-R1092)</f>
        <v>0</v>
      </c>
      <c r="S1094" s="416" t="s">
        <v>166</v>
      </c>
      <c r="T1094" s="426">
        <f>IF(T1092="",T1093-T1091,T1093-T1092)</f>
        <v>0</v>
      </c>
      <c r="U1094" s="416" t="s">
        <v>166</v>
      </c>
      <c r="V1094" s="426">
        <f>IF(V1092="",V1093-V1091,V1093-V1092)</f>
        <v>0</v>
      </c>
      <c r="W1094" s="463" t="s">
        <v>166</v>
      </c>
      <c r="X1094" s="462">
        <f>IF(X1092="",X1093-X1091,X1093-X1092)</f>
        <v>0</v>
      </c>
      <c r="Y1094" s="781"/>
      <c r="Z1094" s="782"/>
      <c r="AA1094" s="792"/>
      <c r="AB1094" s="792"/>
      <c r="AC1094" s="792"/>
      <c r="AD1094" s="792"/>
      <c r="AE1094" s="792"/>
      <c r="AF1094" s="792"/>
    </row>
    <row r="1095" spans="1:32" s="404" customFormat="1" ht="15" customHeight="1" x14ac:dyDescent="0.2">
      <c r="B1095" s="824"/>
      <c r="C1095" s="825"/>
      <c r="D1095" s="792"/>
      <c r="E1095" s="829"/>
      <c r="F1095" s="832"/>
      <c r="G1095" s="835"/>
      <c r="H1095" s="829"/>
      <c r="I1095" s="416" t="s">
        <v>165</v>
      </c>
      <c r="J1095" s="415"/>
      <c r="K1095" s="416" t="s">
        <v>164</v>
      </c>
      <c r="L1095" s="415"/>
      <c r="M1095" s="816"/>
      <c r="N1095" s="817"/>
      <c r="O1095" s="816"/>
      <c r="P1095" s="817"/>
      <c r="Q1095" s="816"/>
      <c r="R1095" s="817"/>
      <c r="S1095" s="816"/>
      <c r="T1095" s="817"/>
      <c r="U1095" s="816"/>
      <c r="V1095" s="817"/>
      <c r="W1095" s="781"/>
      <c r="X1095" s="782"/>
      <c r="Y1095" s="781"/>
      <c r="Z1095" s="782"/>
      <c r="AA1095" s="792"/>
      <c r="AB1095" s="792"/>
      <c r="AC1095" s="792"/>
      <c r="AD1095" s="792"/>
      <c r="AE1095" s="792"/>
      <c r="AF1095" s="792"/>
    </row>
    <row r="1096" spans="1:32" s="404" customFormat="1" ht="15" customHeight="1" x14ac:dyDescent="0.2">
      <c r="B1096" s="826"/>
      <c r="C1096" s="827"/>
      <c r="D1096" s="793"/>
      <c r="E1096" s="830"/>
      <c r="F1096" s="833"/>
      <c r="G1096" s="836"/>
      <c r="H1096" s="830"/>
      <c r="I1096" s="406" t="s">
        <v>158</v>
      </c>
      <c r="J1096" s="451"/>
      <c r="K1096" s="820"/>
      <c r="L1096" s="821"/>
      <c r="M1096" s="818"/>
      <c r="N1096" s="819"/>
      <c r="O1096" s="818"/>
      <c r="P1096" s="819"/>
      <c r="Q1096" s="818"/>
      <c r="R1096" s="819"/>
      <c r="S1096" s="818"/>
      <c r="T1096" s="819"/>
      <c r="U1096" s="818"/>
      <c r="V1096" s="819"/>
      <c r="W1096" s="783"/>
      <c r="X1096" s="784"/>
      <c r="Y1096" s="783"/>
      <c r="Z1096" s="784"/>
      <c r="AA1096" s="793"/>
      <c r="AB1096" s="793"/>
      <c r="AC1096" s="793"/>
      <c r="AD1096" s="793"/>
      <c r="AE1096" s="793"/>
      <c r="AF1096" s="793"/>
    </row>
    <row r="1097" spans="1:32" s="404" customFormat="1" ht="12.75" customHeight="1" x14ac:dyDescent="0.2">
      <c r="B1097" s="822" t="s">
        <v>32</v>
      </c>
      <c r="C1097" s="823"/>
      <c r="D1097" s="791" t="s">
        <v>280</v>
      </c>
      <c r="E1097" s="828" t="s">
        <v>228</v>
      </c>
      <c r="F1097" s="831"/>
      <c r="G1097" s="834" t="s">
        <v>231</v>
      </c>
      <c r="H1097" s="828"/>
      <c r="I1097" s="434" t="s">
        <v>184</v>
      </c>
      <c r="J1097" s="438">
        <v>500000</v>
      </c>
      <c r="K1097" s="434" t="s">
        <v>183</v>
      </c>
      <c r="L1097" s="437"/>
      <c r="M1097" s="434" t="s">
        <v>182</v>
      </c>
      <c r="N1097" s="436">
        <f>J1097</f>
        <v>500000</v>
      </c>
      <c r="O1097" s="434" t="s">
        <v>181</v>
      </c>
      <c r="P1097" s="435"/>
      <c r="Q1097" s="434" t="s">
        <v>181</v>
      </c>
      <c r="R1097" s="435"/>
      <c r="S1097" s="434" t="s">
        <v>181</v>
      </c>
      <c r="T1097" s="435"/>
      <c r="U1097" s="434" t="s">
        <v>181</v>
      </c>
      <c r="V1097" s="435"/>
      <c r="W1097" s="466" t="s">
        <v>181</v>
      </c>
      <c r="X1097" s="467"/>
      <c r="Y1097" s="466" t="s">
        <v>180</v>
      </c>
      <c r="Z1097" s="465"/>
      <c r="AA1097" s="791" t="s">
        <v>240</v>
      </c>
      <c r="AB1097" s="791" t="s">
        <v>240</v>
      </c>
      <c r="AC1097" s="791" t="s">
        <v>240</v>
      </c>
      <c r="AD1097" s="791" t="s">
        <v>240</v>
      </c>
      <c r="AE1097" s="791" t="s">
        <v>240</v>
      </c>
      <c r="AF1097" s="791" t="s">
        <v>240</v>
      </c>
    </row>
    <row r="1098" spans="1:32" s="404" customFormat="1" ht="15" customHeight="1" x14ac:dyDescent="0.2">
      <c r="B1098" s="824"/>
      <c r="C1098" s="825"/>
      <c r="D1098" s="792"/>
      <c r="E1098" s="829"/>
      <c r="F1098" s="832"/>
      <c r="G1098" s="835"/>
      <c r="H1098" s="829"/>
      <c r="I1098" s="416" t="s">
        <v>179</v>
      </c>
      <c r="J1098" s="432"/>
      <c r="K1098" s="416" t="s">
        <v>177</v>
      </c>
      <c r="L1098" s="415"/>
      <c r="M1098" s="416" t="s">
        <v>176</v>
      </c>
      <c r="N1098" s="428">
        <f>N1097</f>
        <v>500000</v>
      </c>
      <c r="O1098" s="416" t="s">
        <v>175</v>
      </c>
      <c r="P1098" s="426"/>
      <c r="Q1098" s="416" t="s">
        <v>175</v>
      </c>
      <c r="R1098" s="426"/>
      <c r="S1098" s="416" t="s">
        <v>175</v>
      </c>
      <c r="T1098" s="426"/>
      <c r="U1098" s="416" t="s">
        <v>175</v>
      </c>
      <c r="V1098" s="426"/>
      <c r="W1098" s="463" t="s">
        <v>175</v>
      </c>
      <c r="X1098" s="462"/>
      <c r="Y1098" s="463" t="s">
        <v>174</v>
      </c>
      <c r="Z1098" s="464"/>
      <c r="AA1098" s="792"/>
      <c r="AB1098" s="792"/>
      <c r="AC1098" s="792"/>
      <c r="AD1098" s="792"/>
      <c r="AE1098" s="792"/>
      <c r="AF1098" s="792"/>
    </row>
    <row r="1099" spans="1:32" s="404" customFormat="1" ht="39" customHeight="1" x14ac:dyDescent="0.2">
      <c r="B1099" s="824"/>
      <c r="C1099" s="825"/>
      <c r="D1099" s="792"/>
      <c r="E1099" s="829"/>
      <c r="F1099" s="832"/>
      <c r="G1099" s="835"/>
      <c r="H1099" s="829"/>
      <c r="I1099" s="416" t="s">
        <v>173</v>
      </c>
      <c r="J1099" s="429"/>
      <c r="K1099" s="416" t="s">
        <v>171</v>
      </c>
      <c r="L1099" s="427"/>
      <c r="M1099" s="416" t="s">
        <v>170</v>
      </c>
      <c r="N1099" s="428"/>
      <c r="O1099" s="416" t="s">
        <v>169</v>
      </c>
      <c r="P1099" s="426"/>
      <c r="Q1099" s="416" t="s">
        <v>169</v>
      </c>
      <c r="R1099" s="426"/>
      <c r="S1099" s="416" t="s">
        <v>169</v>
      </c>
      <c r="T1099" s="426"/>
      <c r="U1099" s="416" t="s">
        <v>169</v>
      </c>
      <c r="V1099" s="426"/>
      <c r="W1099" s="463" t="s">
        <v>169</v>
      </c>
      <c r="X1099" s="462"/>
      <c r="Y1099" s="781"/>
      <c r="Z1099" s="782"/>
      <c r="AA1099" s="792"/>
      <c r="AB1099" s="792"/>
      <c r="AC1099" s="792"/>
      <c r="AD1099" s="792"/>
      <c r="AE1099" s="792"/>
      <c r="AF1099" s="792"/>
    </row>
    <row r="1100" spans="1:32" s="404" customFormat="1" ht="15" customHeight="1" x14ac:dyDescent="0.2">
      <c r="B1100" s="824"/>
      <c r="C1100" s="825"/>
      <c r="D1100" s="792"/>
      <c r="E1100" s="829"/>
      <c r="F1100" s="832"/>
      <c r="G1100" s="835"/>
      <c r="H1100" s="829"/>
      <c r="I1100" s="416" t="s">
        <v>168</v>
      </c>
      <c r="J1100" s="427"/>
      <c r="K1100" s="416" t="s">
        <v>167</v>
      </c>
      <c r="L1100" s="427"/>
      <c r="M1100" s="816"/>
      <c r="N1100" s="817"/>
      <c r="O1100" s="416" t="s">
        <v>166</v>
      </c>
      <c r="P1100" s="426">
        <f>IF(P1098="",P1099-P1097,P1099-P1098)</f>
        <v>0</v>
      </c>
      <c r="Q1100" s="416" t="s">
        <v>166</v>
      </c>
      <c r="R1100" s="426">
        <f>IF(R1098="",R1099-R1097,R1099-R1098)</f>
        <v>0</v>
      </c>
      <c r="S1100" s="416" t="s">
        <v>166</v>
      </c>
      <c r="T1100" s="426">
        <f>IF(T1098="",T1099-T1097,T1099-T1098)</f>
        <v>0</v>
      </c>
      <c r="U1100" s="416" t="s">
        <v>166</v>
      </c>
      <c r="V1100" s="426">
        <f>IF(V1098="",V1099-V1097,V1099-V1098)</f>
        <v>0</v>
      </c>
      <c r="W1100" s="463" t="s">
        <v>166</v>
      </c>
      <c r="X1100" s="462">
        <f>IF(X1098="",X1099-X1097,X1099-X1098)</f>
        <v>0</v>
      </c>
      <c r="Y1100" s="781"/>
      <c r="Z1100" s="782"/>
      <c r="AA1100" s="792"/>
      <c r="AB1100" s="792"/>
      <c r="AC1100" s="792"/>
      <c r="AD1100" s="792"/>
      <c r="AE1100" s="792"/>
      <c r="AF1100" s="792"/>
    </row>
    <row r="1101" spans="1:32" s="404" customFormat="1" ht="15" customHeight="1" x14ac:dyDescent="0.2">
      <c r="B1101" s="824"/>
      <c r="C1101" s="825"/>
      <c r="D1101" s="792"/>
      <c r="E1101" s="829"/>
      <c r="F1101" s="832"/>
      <c r="G1101" s="835"/>
      <c r="H1101" s="829"/>
      <c r="I1101" s="416" t="s">
        <v>165</v>
      </c>
      <c r="J1101" s="415"/>
      <c r="K1101" s="416" t="s">
        <v>164</v>
      </c>
      <c r="L1101" s="415"/>
      <c r="M1101" s="816"/>
      <c r="N1101" s="817"/>
      <c r="O1101" s="816"/>
      <c r="P1101" s="817"/>
      <c r="Q1101" s="816"/>
      <c r="R1101" s="817"/>
      <c r="S1101" s="816"/>
      <c r="T1101" s="817"/>
      <c r="U1101" s="816"/>
      <c r="V1101" s="817"/>
      <c r="W1101" s="781"/>
      <c r="X1101" s="782"/>
      <c r="Y1101" s="781"/>
      <c r="Z1101" s="782"/>
      <c r="AA1101" s="792"/>
      <c r="AB1101" s="792"/>
      <c r="AC1101" s="792"/>
      <c r="AD1101" s="792"/>
      <c r="AE1101" s="792"/>
      <c r="AF1101" s="792"/>
    </row>
    <row r="1102" spans="1:32" s="404" customFormat="1" ht="15" customHeight="1" x14ac:dyDescent="0.2">
      <c r="B1102" s="826"/>
      <c r="C1102" s="827"/>
      <c r="D1102" s="793"/>
      <c r="E1102" s="830"/>
      <c r="F1102" s="833"/>
      <c r="G1102" s="836"/>
      <c r="H1102" s="830"/>
      <c r="I1102" s="406" t="s">
        <v>158</v>
      </c>
      <c r="J1102" s="451"/>
      <c r="K1102" s="820"/>
      <c r="L1102" s="821"/>
      <c r="M1102" s="818"/>
      <c r="N1102" s="819"/>
      <c r="O1102" s="818"/>
      <c r="P1102" s="819"/>
      <c r="Q1102" s="818"/>
      <c r="R1102" s="819"/>
      <c r="S1102" s="818"/>
      <c r="T1102" s="819"/>
      <c r="U1102" s="818"/>
      <c r="V1102" s="819"/>
      <c r="W1102" s="783"/>
      <c r="X1102" s="784"/>
      <c r="Y1102" s="783"/>
      <c r="Z1102" s="784"/>
      <c r="AA1102" s="793"/>
      <c r="AB1102" s="793"/>
      <c r="AC1102" s="793"/>
      <c r="AD1102" s="793"/>
      <c r="AE1102" s="793"/>
      <c r="AF1102" s="793"/>
    </row>
    <row r="1103" spans="1:32" s="404" customFormat="1" ht="12.75" customHeight="1" x14ac:dyDescent="0.2">
      <c r="B1103" s="822" t="s">
        <v>33</v>
      </c>
      <c r="C1103" s="823"/>
      <c r="D1103" s="791" t="s">
        <v>280</v>
      </c>
      <c r="E1103" s="828" t="s">
        <v>228</v>
      </c>
      <c r="F1103" s="831"/>
      <c r="G1103" s="834" t="s">
        <v>231</v>
      </c>
      <c r="H1103" s="828" t="s">
        <v>193</v>
      </c>
      <c r="I1103" s="434" t="s">
        <v>184</v>
      </c>
      <c r="J1103" s="438">
        <v>500000</v>
      </c>
      <c r="K1103" s="434" t="s">
        <v>183</v>
      </c>
      <c r="L1103" s="437">
        <f>J1108+J1106</f>
        <v>43677</v>
      </c>
      <c r="M1103" s="434" t="s">
        <v>182</v>
      </c>
      <c r="N1103" s="436">
        <f>J1103</f>
        <v>500000</v>
      </c>
      <c r="O1103" s="434" t="s">
        <v>181</v>
      </c>
      <c r="P1103" s="435">
        <v>1</v>
      </c>
      <c r="Q1103" s="434" t="s">
        <v>181</v>
      </c>
      <c r="R1103" s="435">
        <v>1</v>
      </c>
      <c r="S1103" s="434" t="s">
        <v>181</v>
      </c>
      <c r="T1103" s="435">
        <v>1</v>
      </c>
      <c r="U1103" s="434" t="s">
        <v>181</v>
      </c>
      <c r="V1103" s="435">
        <v>1</v>
      </c>
      <c r="W1103" s="466" t="s">
        <v>181</v>
      </c>
      <c r="X1103" s="467">
        <v>1</v>
      </c>
      <c r="Y1103" s="466" t="s">
        <v>180</v>
      </c>
      <c r="Z1103" s="465">
        <v>7</v>
      </c>
      <c r="AA1103" s="791" t="s">
        <v>286</v>
      </c>
      <c r="AB1103" s="791" t="s">
        <v>286</v>
      </c>
      <c r="AC1103" s="791" t="s">
        <v>286</v>
      </c>
      <c r="AD1103" s="791" t="s">
        <v>286</v>
      </c>
      <c r="AE1103" s="791" t="s">
        <v>286</v>
      </c>
      <c r="AF1103" s="791" t="s">
        <v>286</v>
      </c>
    </row>
    <row r="1104" spans="1:32" s="404" customFormat="1" ht="15" customHeight="1" x14ac:dyDescent="0.2">
      <c r="B1104" s="824"/>
      <c r="C1104" s="825"/>
      <c r="D1104" s="792"/>
      <c r="E1104" s="829"/>
      <c r="F1104" s="832"/>
      <c r="G1104" s="835"/>
      <c r="H1104" s="829"/>
      <c r="I1104" s="416" t="s">
        <v>179</v>
      </c>
      <c r="J1104" s="432" t="s">
        <v>285</v>
      </c>
      <c r="K1104" s="416" t="s">
        <v>177</v>
      </c>
      <c r="L1104" s="415"/>
      <c r="M1104" s="416" t="s">
        <v>176</v>
      </c>
      <c r="N1104" s="428">
        <f>N1103</f>
        <v>500000</v>
      </c>
      <c r="O1104" s="416" t="s">
        <v>175</v>
      </c>
      <c r="P1104" s="426"/>
      <c r="Q1104" s="416" t="s">
        <v>175</v>
      </c>
      <c r="R1104" s="426"/>
      <c r="S1104" s="416" t="s">
        <v>175</v>
      </c>
      <c r="T1104" s="426"/>
      <c r="U1104" s="416" t="s">
        <v>175</v>
      </c>
      <c r="V1104" s="426"/>
      <c r="W1104" s="463" t="s">
        <v>175</v>
      </c>
      <c r="X1104" s="462"/>
      <c r="Y1104" s="463" t="s">
        <v>174</v>
      </c>
      <c r="Z1104" s="464">
        <v>110</v>
      </c>
      <c r="AA1104" s="792"/>
      <c r="AB1104" s="792"/>
      <c r="AC1104" s="792"/>
      <c r="AD1104" s="792"/>
      <c r="AE1104" s="792"/>
      <c r="AF1104" s="792"/>
    </row>
    <row r="1105" spans="1:32" s="404" customFormat="1" ht="39" customHeight="1" x14ac:dyDescent="0.2">
      <c r="B1105" s="824"/>
      <c r="C1105" s="825"/>
      <c r="D1105" s="792"/>
      <c r="E1105" s="829"/>
      <c r="F1105" s="832"/>
      <c r="G1105" s="835"/>
      <c r="H1105" s="829"/>
      <c r="I1105" s="416" t="s">
        <v>173</v>
      </c>
      <c r="J1105" s="429" t="s">
        <v>192</v>
      </c>
      <c r="K1105" s="416" t="s">
        <v>171</v>
      </c>
      <c r="L1105" s="427"/>
      <c r="M1105" s="416" t="s">
        <v>170</v>
      </c>
      <c r="N1105" s="428"/>
      <c r="O1105" s="416" t="s">
        <v>169</v>
      </c>
      <c r="P1105" s="426">
        <v>0.85</v>
      </c>
      <c r="Q1105" s="416" t="s">
        <v>169</v>
      </c>
      <c r="R1105" s="426">
        <v>0.85</v>
      </c>
      <c r="S1105" s="416" t="s">
        <v>169</v>
      </c>
      <c r="T1105" s="426">
        <v>0.85</v>
      </c>
      <c r="U1105" s="416" t="s">
        <v>169</v>
      </c>
      <c r="V1105" s="426">
        <v>0.85</v>
      </c>
      <c r="W1105" s="463" t="s">
        <v>169</v>
      </c>
      <c r="X1105" s="462">
        <v>0.85</v>
      </c>
      <c r="Y1105" s="781"/>
      <c r="Z1105" s="782"/>
      <c r="AA1105" s="792"/>
      <c r="AB1105" s="792"/>
      <c r="AC1105" s="792"/>
      <c r="AD1105" s="792"/>
      <c r="AE1105" s="792"/>
      <c r="AF1105" s="792"/>
    </row>
    <row r="1106" spans="1:32" s="404" customFormat="1" ht="15" customHeight="1" x14ac:dyDescent="0.2">
      <c r="B1106" s="824"/>
      <c r="C1106" s="825"/>
      <c r="D1106" s="792"/>
      <c r="E1106" s="829"/>
      <c r="F1106" s="832"/>
      <c r="G1106" s="835"/>
      <c r="H1106" s="829"/>
      <c r="I1106" s="416" t="s">
        <v>168</v>
      </c>
      <c r="J1106" s="427">
        <v>70</v>
      </c>
      <c r="K1106" s="416" t="s">
        <v>167</v>
      </c>
      <c r="L1106" s="427"/>
      <c r="M1106" s="816"/>
      <c r="N1106" s="817"/>
      <c r="O1106" s="416" t="s">
        <v>166</v>
      </c>
      <c r="P1106" s="426">
        <f>IF(P1104="",P1105-P1103,P1105-P1104)</f>
        <v>-0.15000000000000002</v>
      </c>
      <c r="Q1106" s="416" t="s">
        <v>166</v>
      </c>
      <c r="R1106" s="426">
        <f>IF(R1104="",R1105-R1103,R1105-R1104)</f>
        <v>-0.15000000000000002</v>
      </c>
      <c r="S1106" s="416" t="s">
        <v>166</v>
      </c>
      <c r="T1106" s="426">
        <f>IF(T1104="",T1105-T1103,T1105-T1104)</f>
        <v>-0.15000000000000002</v>
      </c>
      <c r="U1106" s="416" t="s">
        <v>166</v>
      </c>
      <c r="V1106" s="426">
        <f>IF(V1104="",V1105-V1103,V1105-V1104)</f>
        <v>-0.15000000000000002</v>
      </c>
      <c r="W1106" s="463" t="s">
        <v>166</v>
      </c>
      <c r="X1106" s="462">
        <f>IF(X1104="",X1105-X1103,X1105-X1104)</f>
        <v>-0.15000000000000002</v>
      </c>
      <c r="Y1106" s="781"/>
      <c r="Z1106" s="782"/>
      <c r="AA1106" s="792"/>
      <c r="AB1106" s="792"/>
      <c r="AC1106" s="792"/>
      <c r="AD1106" s="792"/>
      <c r="AE1106" s="792"/>
      <c r="AF1106" s="792"/>
    </row>
    <row r="1107" spans="1:32" s="404" customFormat="1" ht="15" customHeight="1" x14ac:dyDescent="0.2">
      <c r="B1107" s="824"/>
      <c r="C1107" s="825"/>
      <c r="D1107" s="792"/>
      <c r="E1107" s="829"/>
      <c r="F1107" s="832"/>
      <c r="G1107" s="835"/>
      <c r="H1107" s="829"/>
      <c r="I1107" s="416" t="s">
        <v>165</v>
      </c>
      <c r="J1107" s="415" t="s">
        <v>284</v>
      </c>
      <c r="K1107" s="416" t="s">
        <v>164</v>
      </c>
      <c r="L1107" s="415"/>
      <c r="M1107" s="816"/>
      <c r="N1107" s="817"/>
      <c r="O1107" s="816"/>
      <c r="P1107" s="817"/>
      <c r="Q1107" s="816"/>
      <c r="R1107" s="817"/>
      <c r="S1107" s="816"/>
      <c r="T1107" s="817"/>
      <c r="U1107" s="816"/>
      <c r="V1107" s="817"/>
      <c r="W1107" s="781"/>
      <c r="X1107" s="782"/>
      <c r="Y1107" s="781"/>
      <c r="Z1107" s="782"/>
      <c r="AA1107" s="792"/>
      <c r="AB1107" s="792"/>
      <c r="AC1107" s="792"/>
      <c r="AD1107" s="792"/>
      <c r="AE1107" s="792"/>
      <c r="AF1107" s="792"/>
    </row>
    <row r="1108" spans="1:32" s="404" customFormat="1" ht="15" customHeight="1" x14ac:dyDescent="0.2">
      <c r="B1108" s="826"/>
      <c r="C1108" s="827"/>
      <c r="D1108" s="793"/>
      <c r="E1108" s="830"/>
      <c r="F1108" s="833"/>
      <c r="G1108" s="836"/>
      <c r="H1108" s="830"/>
      <c r="I1108" s="406" t="s">
        <v>158</v>
      </c>
      <c r="J1108" s="451">
        <v>43607</v>
      </c>
      <c r="K1108" s="820"/>
      <c r="L1108" s="821"/>
      <c r="M1108" s="818"/>
      <c r="N1108" s="819"/>
      <c r="O1108" s="818"/>
      <c r="P1108" s="819"/>
      <c r="Q1108" s="818"/>
      <c r="R1108" s="819"/>
      <c r="S1108" s="818"/>
      <c r="T1108" s="819"/>
      <c r="U1108" s="818"/>
      <c r="V1108" s="819"/>
      <c r="W1108" s="783"/>
      <c r="X1108" s="784"/>
      <c r="Y1108" s="783"/>
      <c r="Z1108" s="784"/>
      <c r="AA1108" s="793"/>
      <c r="AB1108" s="793"/>
      <c r="AC1108" s="793"/>
      <c r="AD1108" s="793"/>
      <c r="AE1108" s="793"/>
      <c r="AF1108" s="793"/>
    </row>
    <row r="1109" spans="1:32" s="404" customFormat="1" ht="12.75" customHeight="1" x14ac:dyDescent="0.2">
      <c r="A1109" s="402"/>
      <c r="B1109" s="822" t="s">
        <v>763</v>
      </c>
      <c r="C1109" s="823"/>
      <c r="D1109" s="791" t="s">
        <v>757</v>
      </c>
      <c r="E1109" s="879" t="s">
        <v>228</v>
      </c>
      <c r="F1109" s="831"/>
      <c r="G1109" s="834" t="s">
        <v>231</v>
      </c>
      <c r="H1109" s="828" t="s">
        <v>185</v>
      </c>
      <c r="I1109" s="434" t="s">
        <v>184</v>
      </c>
      <c r="J1109" s="438">
        <v>1300000</v>
      </c>
      <c r="K1109" s="434" t="s">
        <v>183</v>
      </c>
      <c r="L1109" s="437"/>
      <c r="M1109" s="434" t="s">
        <v>182</v>
      </c>
      <c r="N1109" s="436">
        <f>J1109</f>
        <v>1300000</v>
      </c>
      <c r="O1109" s="434" t="s">
        <v>181</v>
      </c>
      <c r="P1109" s="435"/>
      <c r="Q1109" s="434" t="s">
        <v>181</v>
      </c>
      <c r="R1109" s="435"/>
      <c r="S1109" s="434" t="s">
        <v>181</v>
      </c>
      <c r="T1109" s="435"/>
      <c r="U1109" s="480" t="s">
        <v>181</v>
      </c>
      <c r="V1109" s="479"/>
      <c r="W1109" s="466" t="s">
        <v>181</v>
      </c>
      <c r="X1109" s="467"/>
      <c r="Y1109" s="466" t="s">
        <v>180</v>
      </c>
      <c r="Z1109" s="465"/>
      <c r="AA1109" s="791"/>
      <c r="AB1109" s="791"/>
      <c r="AC1109" s="791"/>
      <c r="AD1109" s="791"/>
      <c r="AE1109" s="791"/>
      <c r="AF1109" s="791" t="s">
        <v>2012</v>
      </c>
    </row>
    <row r="1110" spans="1:32" s="404" customFormat="1" ht="15" customHeight="1" x14ac:dyDescent="0.2">
      <c r="A1110" s="402"/>
      <c r="B1110" s="824"/>
      <c r="C1110" s="825"/>
      <c r="D1110" s="792"/>
      <c r="E1110" s="880"/>
      <c r="F1110" s="832"/>
      <c r="G1110" s="835"/>
      <c r="H1110" s="829"/>
      <c r="I1110" s="416" t="s">
        <v>179</v>
      </c>
      <c r="J1110" s="432"/>
      <c r="K1110" s="416" t="s">
        <v>177</v>
      </c>
      <c r="L1110" s="415"/>
      <c r="M1110" s="416" t="s">
        <v>176</v>
      </c>
      <c r="N1110" s="428">
        <f>N1109</f>
        <v>1300000</v>
      </c>
      <c r="O1110" s="416" t="s">
        <v>175</v>
      </c>
      <c r="P1110" s="426"/>
      <c r="Q1110" s="416" t="s">
        <v>175</v>
      </c>
      <c r="R1110" s="426"/>
      <c r="S1110" s="416" t="s">
        <v>175</v>
      </c>
      <c r="T1110" s="426"/>
      <c r="U1110" s="478" t="s">
        <v>175</v>
      </c>
      <c r="V1110" s="477"/>
      <c r="W1110" s="463" t="s">
        <v>175</v>
      </c>
      <c r="X1110" s="462"/>
      <c r="Y1110" s="463" t="s">
        <v>174</v>
      </c>
      <c r="Z1110" s="464"/>
      <c r="AA1110" s="792"/>
      <c r="AB1110" s="792"/>
      <c r="AC1110" s="792"/>
      <c r="AD1110" s="792"/>
      <c r="AE1110" s="792"/>
      <c r="AF1110" s="792"/>
    </row>
    <row r="1111" spans="1:32" s="404" customFormat="1" x14ac:dyDescent="0.2">
      <c r="A1111" s="402"/>
      <c r="B1111" s="824"/>
      <c r="C1111" s="825"/>
      <c r="D1111" s="792"/>
      <c r="E1111" s="880"/>
      <c r="F1111" s="832"/>
      <c r="G1111" s="835"/>
      <c r="H1111" s="829"/>
      <c r="I1111" s="416" t="s">
        <v>173</v>
      </c>
      <c r="J1111" s="429"/>
      <c r="K1111" s="416" t="s">
        <v>171</v>
      </c>
      <c r="L1111" s="427"/>
      <c r="M1111" s="416" t="s">
        <v>170</v>
      </c>
      <c r="N1111" s="428"/>
      <c r="O1111" s="416" t="s">
        <v>169</v>
      </c>
      <c r="P1111" s="426"/>
      <c r="Q1111" s="416" t="s">
        <v>169</v>
      </c>
      <c r="R1111" s="426"/>
      <c r="S1111" s="416" t="s">
        <v>169</v>
      </c>
      <c r="T1111" s="426"/>
      <c r="U1111" s="478" t="s">
        <v>169</v>
      </c>
      <c r="V1111" s="477"/>
      <c r="W1111" s="463" t="s">
        <v>169</v>
      </c>
      <c r="X1111" s="462"/>
      <c r="Y1111" s="781"/>
      <c r="Z1111" s="782"/>
      <c r="AA1111" s="792"/>
      <c r="AB1111" s="792"/>
      <c r="AC1111" s="792"/>
      <c r="AD1111" s="792"/>
      <c r="AE1111" s="792"/>
      <c r="AF1111" s="792"/>
    </row>
    <row r="1112" spans="1:32" s="404" customFormat="1" ht="15" customHeight="1" x14ac:dyDescent="0.2">
      <c r="A1112" s="402"/>
      <c r="B1112" s="824"/>
      <c r="C1112" s="825"/>
      <c r="D1112" s="792"/>
      <c r="E1112" s="880"/>
      <c r="F1112" s="832"/>
      <c r="G1112" s="835"/>
      <c r="H1112" s="829"/>
      <c r="I1112" s="416" t="s">
        <v>168</v>
      </c>
      <c r="J1112" s="427"/>
      <c r="K1112" s="416" t="s">
        <v>167</v>
      </c>
      <c r="L1112" s="427"/>
      <c r="M1112" s="816"/>
      <c r="N1112" s="817"/>
      <c r="O1112" s="416" t="s">
        <v>166</v>
      </c>
      <c r="P1112" s="426">
        <f>IF(P1110="",P1111-P1109,P1111-P1110)</f>
        <v>0</v>
      </c>
      <c r="Q1112" s="416" t="s">
        <v>166</v>
      </c>
      <c r="R1112" s="426">
        <f>IF(R1110="",R1111-R1109,R1111-R1110)</f>
        <v>0</v>
      </c>
      <c r="S1112" s="416" t="s">
        <v>166</v>
      </c>
      <c r="T1112" s="426">
        <f>IF(T1110="",T1111-T1109,T1111-T1110)</f>
        <v>0</v>
      </c>
      <c r="U1112" s="478" t="s">
        <v>166</v>
      </c>
      <c r="V1112" s="477">
        <f>IF(V1110="",V1111-V1109,V1111-V1110)</f>
        <v>0</v>
      </c>
      <c r="W1112" s="463" t="s">
        <v>166</v>
      </c>
      <c r="X1112" s="462">
        <f>IF(X1110="",X1111-X1109,X1111-X1110)</f>
        <v>0</v>
      </c>
      <c r="Y1112" s="781"/>
      <c r="Z1112" s="782"/>
      <c r="AA1112" s="792"/>
      <c r="AB1112" s="792"/>
      <c r="AC1112" s="792"/>
      <c r="AD1112" s="792"/>
      <c r="AE1112" s="792"/>
      <c r="AF1112" s="792"/>
    </row>
    <row r="1113" spans="1:32" s="404" customFormat="1" ht="15" customHeight="1" x14ac:dyDescent="0.2">
      <c r="A1113" s="402"/>
      <c r="B1113" s="824"/>
      <c r="C1113" s="825"/>
      <c r="D1113" s="792"/>
      <c r="E1113" s="880"/>
      <c r="F1113" s="832"/>
      <c r="G1113" s="835"/>
      <c r="H1113" s="829"/>
      <c r="I1113" s="416" t="s">
        <v>165</v>
      </c>
      <c r="J1113" s="415"/>
      <c r="K1113" s="416" t="s">
        <v>164</v>
      </c>
      <c r="L1113" s="415"/>
      <c r="M1113" s="816"/>
      <c r="N1113" s="817"/>
      <c r="O1113" s="816"/>
      <c r="P1113" s="817"/>
      <c r="Q1113" s="816"/>
      <c r="R1113" s="817"/>
      <c r="S1113" s="816"/>
      <c r="T1113" s="817"/>
      <c r="U1113" s="857"/>
      <c r="V1113" s="858"/>
      <c r="W1113" s="781"/>
      <c r="X1113" s="782"/>
      <c r="Y1113" s="781"/>
      <c r="Z1113" s="782"/>
      <c r="AA1113" s="792"/>
      <c r="AB1113" s="792"/>
      <c r="AC1113" s="792"/>
      <c r="AD1113" s="792"/>
      <c r="AE1113" s="792"/>
      <c r="AF1113" s="792"/>
    </row>
    <row r="1114" spans="1:32" s="404" customFormat="1" ht="15" customHeight="1" x14ac:dyDescent="0.2">
      <c r="A1114" s="402"/>
      <c r="B1114" s="826"/>
      <c r="C1114" s="827"/>
      <c r="D1114" s="793"/>
      <c r="E1114" s="881"/>
      <c r="F1114" s="833"/>
      <c r="G1114" s="836"/>
      <c r="H1114" s="830"/>
      <c r="I1114" s="406" t="s">
        <v>158</v>
      </c>
      <c r="J1114" s="451"/>
      <c r="K1114" s="820"/>
      <c r="L1114" s="821"/>
      <c r="M1114" s="818"/>
      <c r="N1114" s="819"/>
      <c r="O1114" s="818"/>
      <c r="P1114" s="819"/>
      <c r="Q1114" s="818"/>
      <c r="R1114" s="819"/>
      <c r="S1114" s="818"/>
      <c r="T1114" s="819"/>
      <c r="U1114" s="859"/>
      <c r="V1114" s="860"/>
      <c r="W1114" s="783"/>
      <c r="X1114" s="784"/>
      <c r="Y1114" s="783"/>
      <c r="Z1114" s="784"/>
      <c r="AA1114" s="793"/>
      <c r="AB1114" s="793"/>
      <c r="AC1114" s="793"/>
      <c r="AD1114" s="793"/>
      <c r="AE1114" s="793"/>
      <c r="AF1114" s="793"/>
    </row>
    <row r="1115" spans="1:32" s="404" customFormat="1" ht="12.75" customHeight="1" x14ac:dyDescent="0.2">
      <c r="A1115" s="402"/>
      <c r="B1115" s="822" t="s">
        <v>762</v>
      </c>
      <c r="C1115" s="823"/>
      <c r="D1115" s="791" t="s">
        <v>757</v>
      </c>
      <c r="E1115" s="879" t="s">
        <v>228</v>
      </c>
      <c r="F1115" s="831"/>
      <c r="G1115" s="834" t="s">
        <v>231</v>
      </c>
      <c r="H1115" s="828" t="s">
        <v>185</v>
      </c>
      <c r="I1115" s="434" t="s">
        <v>184</v>
      </c>
      <c r="J1115" s="438">
        <v>1300000</v>
      </c>
      <c r="K1115" s="434" t="s">
        <v>183</v>
      </c>
      <c r="L1115" s="437"/>
      <c r="M1115" s="434" t="s">
        <v>182</v>
      </c>
      <c r="N1115" s="436">
        <f>J1115</f>
        <v>1300000</v>
      </c>
      <c r="O1115" s="434" t="s">
        <v>181</v>
      </c>
      <c r="P1115" s="435"/>
      <c r="Q1115" s="434" t="s">
        <v>181</v>
      </c>
      <c r="R1115" s="435"/>
      <c r="S1115" s="434" t="s">
        <v>181</v>
      </c>
      <c r="T1115" s="435"/>
      <c r="U1115" s="434" t="s">
        <v>181</v>
      </c>
      <c r="V1115" s="435"/>
      <c r="W1115" s="466" t="s">
        <v>181</v>
      </c>
      <c r="X1115" s="467"/>
      <c r="Y1115" s="466" t="s">
        <v>180</v>
      </c>
      <c r="Z1115" s="465"/>
      <c r="AA1115" s="791" t="s">
        <v>240</v>
      </c>
      <c r="AB1115" s="791" t="s">
        <v>240</v>
      </c>
      <c r="AC1115" s="791" t="s">
        <v>240</v>
      </c>
      <c r="AD1115" s="791" t="s">
        <v>240</v>
      </c>
      <c r="AE1115" s="791" t="s">
        <v>240</v>
      </c>
      <c r="AF1115" s="791" t="s">
        <v>240</v>
      </c>
    </row>
    <row r="1116" spans="1:32" s="404" customFormat="1" ht="15" customHeight="1" x14ac:dyDescent="0.2">
      <c r="A1116" s="402"/>
      <c r="B1116" s="824"/>
      <c r="C1116" s="825"/>
      <c r="D1116" s="792"/>
      <c r="E1116" s="880"/>
      <c r="F1116" s="832"/>
      <c r="G1116" s="835"/>
      <c r="H1116" s="829"/>
      <c r="I1116" s="416" t="s">
        <v>179</v>
      </c>
      <c r="J1116" s="432"/>
      <c r="K1116" s="416" t="s">
        <v>177</v>
      </c>
      <c r="L1116" s="415"/>
      <c r="M1116" s="416" t="s">
        <v>176</v>
      </c>
      <c r="N1116" s="428">
        <f>N1115</f>
        <v>1300000</v>
      </c>
      <c r="O1116" s="416" t="s">
        <v>175</v>
      </c>
      <c r="P1116" s="426"/>
      <c r="Q1116" s="416" t="s">
        <v>175</v>
      </c>
      <c r="R1116" s="426"/>
      <c r="S1116" s="416" t="s">
        <v>175</v>
      </c>
      <c r="T1116" s="426"/>
      <c r="U1116" s="416" t="s">
        <v>175</v>
      </c>
      <c r="V1116" s="426"/>
      <c r="W1116" s="463" t="s">
        <v>175</v>
      </c>
      <c r="X1116" s="462"/>
      <c r="Y1116" s="463" t="s">
        <v>174</v>
      </c>
      <c r="Z1116" s="464"/>
      <c r="AA1116" s="792"/>
      <c r="AB1116" s="792"/>
      <c r="AC1116" s="792"/>
      <c r="AD1116" s="792"/>
      <c r="AE1116" s="792"/>
      <c r="AF1116" s="792"/>
    </row>
    <row r="1117" spans="1:32" s="404" customFormat="1" x14ac:dyDescent="0.2">
      <c r="A1117" s="402"/>
      <c r="B1117" s="824"/>
      <c r="C1117" s="825"/>
      <c r="D1117" s="792"/>
      <c r="E1117" s="880"/>
      <c r="F1117" s="832"/>
      <c r="G1117" s="835"/>
      <c r="H1117" s="829"/>
      <c r="I1117" s="416" t="s">
        <v>173</v>
      </c>
      <c r="J1117" s="429"/>
      <c r="K1117" s="416" t="s">
        <v>171</v>
      </c>
      <c r="L1117" s="427"/>
      <c r="M1117" s="416" t="s">
        <v>170</v>
      </c>
      <c r="N1117" s="428"/>
      <c r="O1117" s="416" t="s">
        <v>169</v>
      </c>
      <c r="P1117" s="426"/>
      <c r="Q1117" s="416" t="s">
        <v>169</v>
      </c>
      <c r="R1117" s="426"/>
      <c r="S1117" s="416" t="s">
        <v>169</v>
      </c>
      <c r="T1117" s="426"/>
      <c r="U1117" s="416" t="s">
        <v>169</v>
      </c>
      <c r="V1117" s="426"/>
      <c r="W1117" s="463" t="s">
        <v>169</v>
      </c>
      <c r="X1117" s="462"/>
      <c r="Y1117" s="781"/>
      <c r="Z1117" s="782"/>
      <c r="AA1117" s="792"/>
      <c r="AB1117" s="792"/>
      <c r="AC1117" s="792"/>
      <c r="AD1117" s="792"/>
      <c r="AE1117" s="792"/>
      <c r="AF1117" s="792"/>
    </row>
    <row r="1118" spans="1:32" s="404" customFormat="1" ht="15" customHeight="1" x14ac:dyDescent="0.2">
      <c r="A1118" s="402"/>
      <c r="B1118" s="824"/>
      <c r="C1118" s="825"/>
      <c r="D1118" s="792"/>
      <c r="E1118" s="880"/>
      <c r="F1118" s="832"/>
      <c r="G1118" s="835"/>
      <c r="H1118" s="829"/>
      <c r="I1118" s="416" t="s">
        <v>168</v>
      </c>
      <c r="J1118" s="427"/>
      <c r="K1118" s="416" t="s">
        <v>167</v>
      </c>
      <c r="L1118" s="427"/>
      <c r="M1118" s="816"/>
      <c r="N1118" s="817"/>
      <c r="O1118" s="416" t="s">
        <v>166</v>
      </c>
      <c r="P1118" s="426">
        <f>IF(P1116="",P1117-P1115,P1117-P1116)</f>
        <v>0</v>
      </c>
      <c r="Q1118" s="416" t="s">
        <v>166</v>
      </c>
      <c r="R1118" s="426">
        <f>IF(R1116="",R1117-R1115,R1117-R1116)</f>
        <v>0</v>
      </c>
      <c r="S1118" s="416" t="s">
        <v>166</v>
      </c>
      <c r="T1118" s="426">
        <f>IF(T1116="",T1117-T1115,T1117-T1116)</f>
        <v>0</v>
      </c>
      <c r="U1118" s="416" t="s">
        <v>166</v>
      </c>
      <c r="V1118" s="426">
        <f>IF(V1116="",V1117-V1115,V1117-V1116)</f>
        <v>0</v>
      </c>
      <c r="W1118" s="463" t="s">
        <v>166</v>
      </c>
      <c r="X1118" s="462">
        <f>IF(X1116="",X1117-X1115,X1117-X1116)</f>
        <v>0</v>
      </c>
      <c r="Y1118" s="781"/>
      <c r="Z1118" s="782"/>
      <c r="AA1118" s="792"/>
      <c r="AB1118" s="792"/>
      <c r="AC1118" s="792"/>
      <c r="AD1118" s="792"/>
      <c r="AE1118" s="792"/>
      <c r="AF1118" s="792"/>
    </row>
    <row r="1119" spans="1:32" s="404" customFormat="1" ht="15" customHeight="1" x14ac:dyDescent="0.2">
      <c r="A1119" s="402"/>
      <c r="B1119" s="824"/>
      <c r="C1119" s="825"/>
      <c r="D1119" s="792"/>
      <c r="E1119" s="880"/>
      <c r="F1119" s="832"/>
      <c r="G1119" s="835"/>
      <c r="H1119" s="829"/>
      <c r="I1119" s="416" t="s">
        <v>165</v>
      </c>
      <c r="J1119" s="415"/>
      <c r="K1119" s="416" t="s">
        <v>164</v>
      </c>
      <c r="L1119" s="415"/>
      <c r="M1119" s="816"/>
      <c r="N1119" s="817"/>
      <c r="O1119" s="816"/>
      <c r="P1119" s="817"/>
      <c r="Q1119" s="816"/>
      <c r="R1119" s="817"/>
      <c r="S1119" s="816"/>
      <c r="T1119" s="817"/>
      <c r="U1119" s="816"/>
      <c r="V1119" s="817"/>
      <c r="W1119" s="781"/>
      <c r="X1119" s="782"/>
      <c r="Y1119" s="781"/>
      <c r="Z1119" s="782"/>
      <c r="AA1119" s="792"/>
      <c r="AB1119" s="792"/>
      <c r="AC1119" s="792"/>
      <c r="AD1119" s="792"/>
      <c r="AE1119" s="792"/>
      <c r="AF1119" s="792"/>
    </row>
    <row r="1120" spans="1:32" s="404" customFormat="1" ht="15" customHeight="1" x14ac:dyDescent="0.2">
      <c r="A1120" s="402"/>
      <c r="B1120" s="826"/>
      <c r="C1120" s="827"/>
      <c r="D1120" s="793"/>
      <c r="E1120" s="881"/>
      <c r="F1120" s="833"/>
      <c r="G1120" s="836"/>
      <c r="H1120" s="830"/>
      <c r="I1120" s="406" t="s">
        <v>158</v>
      </c>
      <c r="J1120" s="451"/>
      <c r="K1120" s="820"/>
      <c r="L1120" s="821"/>
      <c r="M1120" s="818"/>
      <c r="N1120" s="819"/>
      <c r="O1120" s="818"/>
      <c r="P1120" s="819"/>
      <c r="Q1120" s="818"/>
      <c r="R1120" s="819"/>
      <c r="S1120" s="818"/>
      <c r="T1120" s="819"/>
      <c r="U1120" s="818"/>
      <c r="V1120" s="819"/>
      <c r="W1120" s="783"/>
      <c r="X1120" s="784"/>
      <c r="Y1120" s="783"/>
      <c r="Z1120" s="784"/>
      <c r="AA1120" s="793"/>
      <c r="AB1120" s="793"/>
      <c r="AC1120" s="793"/>
      <c r="AD1120" s="793"/>
      <c r="AE1120" s="793"/>
      <c r="AF1120" s="793"/>
    </row>
    <row r="1121" spans="1:32" s="404" customFormat="1" ht="12.75" customHeight="1" x14ac:dyDescent="0.2">
      <c r="A1121" s="402"/>
      <c r="B1121" s="822" t="s">
        <v>760</v>
      </c>
      <c r="C1121" s="823"/>
      <c r="D1121" s="791" t="s">
        <v>757</v>
      </c>
      <c r="E1121" s="879" t="s">
        <v>228</v>
      </c>
      <c r="F1121" s="831"/>
      <c r="G1121" s="834" t="s">
        <v>231</v>
      </c>
      <c r="H1121" s="828" t="s">
        <v>185</v>
      </c>
      <c r="I1121" s="434" t="s">
        <v>184</v>
      </c>
      <c r="J1121" s="438">
        <v>1300000</v>
      </c>
      <c r="K1121" s="434" t="s">
        <v>183</v>
      </c>
      <c r="L1121" s="437"/>
      <c r="M1121" s="434" t="s">
        <v>182</v>
      </c>
      <c r="N1121" s="436">
        <f>J1121</f>
        <v>1300000</v>
      </c>
      <c r="O1121" s="434" t="s">
        <v>181</v>
      </c>
      <c r="P1121" s="435"/>
      <c r="Q1121" s="434" t="s">
        <v>181</v>
      </c>
      <c r="R1121" s="435"/>
      <c r="S1121" s="434" t="s">
        <v>181</v>
      </c>
      <c r="T1121" s="435"/>
      <c r="U1121" s="434" t="s">
        <v>181</v>
      </c>
      <c r="V1121" s="435"/>
      <c r="W1121" s="466" t="s">
        <v>181</v>
      </c>
      <c r="X1121" s="467"/>
      <c r="Y1121" s="466" t="s">
        <v>180</v>
      </c>
      <c r="Z1121" s="465"/>
      <c r="AA1121" s="791" t="s">
        <v>240</v>
      </c>
      <c r="AB1121" s="791" t="s">
        <v>240</v>
      </c>
      <c r="AC1121" s="791" t="s">
        <v>240</v>
      </c>
      <c r="AD1121" s="791" t="s">
        <v>240</v>
      </c>
      <c r="AE1121" s="791" t="s">
        <v>240</v>
      </c>
      <c r="AF1121" s="791" t="s">
        <v>240</v>
      </c>
    </row>
    <row r="1122" spans="1:32" s="404" customFormat="1" ht="15" customHeight="1" x14ac:dyDescent="0.2">
      <c r="A1122" s="402"/>
      <c r="B1122" s="824"/>
      <c r="C1122" s="825"/>
      <c r="D1122" s="792"/>
      <c r="E1122" s="880"/>
      <c r="F1122" s="832"/>
      <c r="G1122" s="835"/>
      <c r="H1122" s="829"/>
      <c r="I1122" s="416" t="s">
        <v>179</v>
      </c>
      <c r="J1122" s="432"/>
      <c r="K1122" s="416" t="s">
        <v>177</v>
      </c>
      <c r="L1122" s="415"/>
      <c r="M1122" s="416" t="s">
        <v>176</v>
      </c>
      <c r="N1122" s="428">
        <f>N1121</f>
        <v>1300000</v>
      </c>
      <c r="O1122" s="416" t="s">
        <v>175</v>
      </c>
      <c r="P1122" s="426"/>
      <c r="Q1122" s="416" t="s">
        <v>175</v>
      </c>
      <c r="R1122" s="426"/>
      <c r="S1122" s="416" t="s">
        <v>175</v>
      </c>
      <c r="T1122" s="426"/>
      <c r="U1122" s="416" t="s">
        <v>175</v>
      </c>
      <c r="V1122" s="426"/>
      <c r="W1122" s="463" t="s">
        <v>175</v>
      </c>
      <c r="X1122" s="462"/>
      <c r="Y1122" s="463" t="s">
        <v>174</v>
      </c>
      <c r="Z1122" s="464"/>
      <c r="AA1122" s="792"/>
      <c r="AB1122" s="792"/>
      <c r="AC1122" s="792"/>
      <c r="AD1122" s="792"/>
      <c r="AE1122" s="792"/>
      <c r="AF1122" s="792"/>
    </row>
    <row r="1123" spans="1:32" s="404" customFormat="1" x14ac:dyDescent="0.2">
      <c r="A1123" s="402"/>
      <c r="B1123" s="824"/>
      <c r="C1123" s="825"/>
      <c r="D1123" s="792"/>
      <c r="E1123" s="880"/>
      <c r="F1123" s="832"/>
      <c r="G1123" s="835"/>
      <c r="H1123" s="829"/>
      <c r="I1123" s="416" t="s">
        <v>173</v>
      </c>
      <c r="J1123" s="429"/>
      <c r="K1123" s="416" t="s">
        <v>171</v>
      </c>
      <c r="L1123" s="427"/>
      <c r="M1123" s="416" t="s">
        <v>170</v>
      </c>
      <c r="N1123" s="428"/>
      <c r="O1123" s="416" t="s">
        <v>169</v>
      </c>
      <c r="P1123" s="426"/>
      <c r="Q1123" s="416" t="s">
        <v>169</v>
      </c>
      <c r="R1123" s="426"/>
      <c r="S1123" s="416" t="s">
        <v>169</v>
      </c>
      <c r="T1123" s="426"/>
      <c r="U1123" s="416" t="s">
        <v>169</v>
      </c>
      <c r="V1123" s="426"/>
      <c r="W1123" s="463" t="s">
        <v>169</v>
      </c>
      <c r="X1123" s="462"/>
      <c r="Y1123" s="781"/>
      <c r="Z1123" s="782"/>
      <c r="AA1123" s="792"/>
      <c r="AB1123" s="792"/>
      <c r="AC1123" s="792"/>
      <c r="AD1123" s="792"/>
      <c r="AE1123" s="792"/>
      <c r="AF1123" s="792"/>
    </row>
    <row r="1124" spans="1:32" s="404" customFormat="1" ht="15" customHeight="1" x14ac:dyDescent="0.2">
      <c r="A1124" s="402"/>
      <c r="B1124" s="824"/>
      <c r="C1124" s="825"/>
      <c r="D1124" s="792"/>
      <c r="E1124" s="880"/>
      <c r="F1124" s="832"/>
      <c r="G1124" s="835"/>
      <c r="H1124" s="829"/>
      <c r="I1124" s="416" t="s">
        <v>168</v>
      </c>
      <c r="J1124" s="427"/>
      <c r="K1124" s="416" t="s">
        <v>167</v>
      </c>
      <c r="L1124" s="427"/>
      <c r="M1124" s="816"/>
      <c r="N1124" s="817"/>
      <c r="O1124" s="416" t="s">
        <v>166</v>
      </c>
      <c r="P1124" s="426">
        <f>IF(P1122="",P1123-P1121,P1123-P1122)</f>
        <v>0</v>
      </c>
      <c r="Q1124" s="416" t="s">
        <v>166</v>
      </c>
      <c r="R1124" s="426">
        <f>IF(R1122="",R1123-R1121,R1123-R1122)</f>
        <v>0</v>
      </c>
      <c r="S1124" s="416" t="s">
        <v>166</v>
      </c>
      <c r="T1124" s="426">
        <f>IF(T1122="",T1123-T1121,T1123-T1122)</f>
        <v>0</v>
      </c>
      <c r="U1124" s="416" t="s">
        <v>166</v>
      </c>
      <c r="V1124" s="426">
        <f>IF(V1122="",V1123-V1121,V1123-V1122)</f>
        <v>0</v>
      </c>
      <c r="W1124" s="463" t="s">
        <v>166</v>
      </c>
      <c r="X1124" s="462">
        <f>IF(X1122="",X1123-X1121,X1123-X1122)</f>
        <v>0</v>
      </c>
      <c r="Y1124" s="781"/>
      <c r="Z1124" s="782"/>
      <c r="AA1124" s="792"/>
      <c r="AB1124" s="792"/>
      <c r="AC1124" s="792"/>
      <c r="AD1124" s="792"/>
      <c r="AE1124" s="792"/>
      <c r="AF1124" s="792"/>
    </row>
    <row r="1125" spans="1:32" s="404" customFormat="1" ht="15" customHeight="1" x14ac:dyDescent="0.2">
      <c r="A1125" s="402"/>
      <c r="B1125" s="824"/>
      <c r="C1125" s="825"/>
      <c r="D1125" s="792"/>
      <c r="E1125" s="880"/>
      <c r="F1125" s="832"/>
      <c r="G1125" s="835"/>
      <c r="H1125" s="829"/>
      <c r="I1125" s="416" t="s">
        <v>165</v>
      </c>
      <c r="J1125" s="415"/>
      <c r="K1125" s="416" t="s">
        <v>164</v>
      </c>
      <c r="L1125" s="415"/>
      <c r="M1125" s="816"/>
      <c r="N1125" s="817"/>
      <c r="O1125" s="816"/>
      <c r="P1125" s="817"/>
      <c r="Q1125" s="816"/>
      <c r="R1125" s="817"/>
      <c r="S1125" s="816"/>
      <c r="T1125" s="817"/>
      <c r="U1125" s="816"/>
      <c r="V1125" s="817"/>
      <c r="W1125" s="781"/>
      <c r="X1125" s="782"/>
      <c r="Y1125" s="781"/>
      <c r="Z1125" s="782"/>
      <c r="AA1125" s="792"/>
      <c r="AB1125" s="792"/>
      <c r="AC1125" s="792"/>
      <c r="AD1125" s="792"/>
      <c r="AE1125" s="792"/>
      <c r="AF1125" s="792"/>
    </row>
    <row r="1126" spans="1:32" s="404" customFormat="1" ht="15" customHeight="1" x14ac:dyDescent="0.2">
      <c r="A1126" s="402"/>
      <c r="B1126" s="826"/>
      <c r="C1126" s="827"/>
      <c r="D1126" s="793"/>
      <c r="E1126" s="881"/>
      <c r="F1126" s="833"/>
      <c r="G1126" s="836"/>
      <c r="H1126" s="830"/>
      <c r="I1126" s="406" t="s">
        <v>158</v>
      </c>
      <c r="J1126" s="451"/>
      <c r="K1126" s="820"/>
      <c r="L1126" s="821"/>
      <c r="M1126" s="818"/>
      <c r="N1126" s="819"/>
      <c r="O1126" s="818"/>
      <c r="P1126" s="819"/>
      <c r="Q1126" s="818"/>
      <c r="R1126" s="819"/>
      <c r="S1126" s="818"/>
      <c r="T1126" s="819"/>
      <c r="U1126" s="818"/>
      <c r="V1126" s="819"/>
      <c r="W1126" s="783"/>
      <c r="X1126" s="784"/>
      <c r="Y1126" s="783"/>
      <c r="Z1126" s="784"/>
      <c r="AA1126" s="793"/>
      <c r="AB1126" s="793"/>
      <c r="AC1126" s="793"/>
      <c r="AD1126" s="793"/>
      <c r="AE1126" s="793"/>
      <c r="AF1126" s="793"/>
    </row>
    <row r="1127" spans="1:32" s="404" customFormat="1" ht="12.75" customHeight="1" x14ac:dyDescent="0.2">
      <c r="A1127" s="402"/>
      <c r="B1127" s="822" t="s">
        <v>758</v>
      </c>
      <c r="C1127" s="823"/>
      <c r="D1127" s="791" t="s">
        <v>757</v>
      </c>
      <c r="E1127" s="879" t="s">
        <v>228</v>
      </c>
      <c r="F1127" s="831"/>
      <c r="G1127" s="834" t="s">
        <v>231</v>
      </c>
      <c r="H1127" s="828"/>
      <c r="I1127" s="434" t="s">
        <v>184</v>
      </c>
      <c r="J1127" s="438">
        <v>1300000</v>
      </c>
      <c r="K1127" s="434" t="s">
        <v>183</v>
      </c>
      <c r="L1127" s="437"/>
      <c r="M1127" s="434" t="s">
        <v>182</v>
      </c>
      <c r="N1127" s="436">
        <f>J1127</f>
        <v>1300000</v>
      </c>
      <c r="O1127" s="434" t="s">
        <v>181</v>
      </c>
      <c r="P1127" s="435"/>
      <c r="Q1127" s="434" t="s">
        <v>181</v>
      </c>
      <c r="R1127" s="435"/>
      <c r="S1127" s="434" t="s">
        <v>181</v>
      </c>
      <c r="T1127" s="435"/>
      <c r="U1127" s="434" t="s">
        <v>181</v>
      </c>
      <c r="V1127" s="435"/>
      <c r="W1127" s="466" t="s">
        <v>181</v>
      </c>
      <c r="X1127" s="467"/>
      <c r="Y1127" s="466" t="s">
        <v>180</v>
      </c>
      <c r="Z1127" s="465"/>
      <c r="AA1127" s="791" t="s">
        <v>240</v>
      </c>
      <c r="AB1127" s="791" t="s">
        <v>240</v>
      </c>
      <c r="AC1127" s="791" t="s">
        <v>240</v>
      </c>
      <c r="AD1127" s="791" t="s">
        <v>240</v>
      </c>
      <c r="AE1127" s="791" t="s">
        <v>240</v>
      </c>
      <c r="AF1127" s="791" t="s">
        <v>240</v>
      </c>
    </row>
    <row r="1128" spans="1:32" s="404" customFormat="1" ht="15" customHeight="1" x14ac:dyDescent="0.2">
      <c r="A1128" s="402"/>
      <c r="B1128" s="824"/>
      <c r="C1128" s="825"/>
      <c r="D1128" s="792"/>
      <c r="E1128" s="880"/>
      <c r="F1128" s="832"/>
      <c r="G1128" s="835"/>
      <c r="H1128" s="829"/>
      <c r="I1128" s="416" t="s">
        <v>179</v>
      </c>
      <c r="J1128" s="432"/>
      <c r="K1128" s="416" t="s">
        <v>177</v>
      </c>
      <c r="L1128" s="415"/>
      <c r="M1128" s="416" t="s">
        <v>176</v>
      </c>
      <c r="N1128" s="428">
        <f>N1127</f>
        <v>1300000</v>
      </c>
      <c r="O1128" s="416" t="s">
        <v>175</v>
      </c>
      <c r="P1128" s="426"/>
      <c r="Q1128" s="416" t="s">
        <v>175</v>
      </c>
      <c r="R1128" s="426"/>
      <c r="S1128" s="416" t="s">
        <v>175</v>
      </c>
      <c r="T1128" s="426"/>
      <c r="U1128" s="416" t="s">
        <v>175</v>
      </c>
      <c r="V1128" s="426"/>
      <c r="W1128" s="463" t="s">
        <v>175</v>
      </c>
      <c r="X1128" s="462"/>
      <c r="Y1128" s="463" t="s">
        <v>174</v>
      </c>
      <c r="Z1128" s="464"/>
      <c r="AA1128" s="792"/>
      <c r="AB1128" s="792"/>
      <c r="AC1128" s="792"/>
      <c r="AD1128" s="792"/>
      <c r="AE1128" s="792"/>
      <c r="AF1128" s="792"/>
    </row>
    <row r="1129" spans="1:32" s="404" customFormat="1" x14ac:dyDescent="0.2">
      <c r="A1129" s="402"/>
      <c r="B1129" s="824"/>
      <c r="C1129" s="825"/>
      <c r="D1129" s="792"/>
      <c r="E1129" s="880"/>
      <c r="F1129" s="832"/>
      <c r="G1129" s="835"/>
      <c r="H1129" s="829"/>
      <c r="I1129" s="416" t="s">
        <v>173</v>
      </c>
      <c r="J1129" s="429"/>
      <c r="K1129" s="416" t="s">
        <v>171</v>
      </c>
      <c r="L1129" s="427"/>
      <c r="M1129" s="416" t="s">
        <v>170</v>
      </c>
      <c r="N1129" s="428"/>
      <c r="O1129" s="416" t="s">
        <v>169</v>
      </c>
      <c r="P1129" s="426"/>
      <c r="Q1129" s="416" t="s">
        <v>169</v>
      </c>
      <c r="R1129" s="426"/>
      <c r="S1129" s="416" t="s">
        <v>169</v>
      </c>
      <c r="T1129" s="426"/>
      <c r="U1129" s="416" t="s">
        <v>169</v>
      </c>
      <c r="V1129" s="426"/>
      <c r="W1129" s="463" t="s">
        <v>169</v>
      </c>
      <c r="X1129" s="462"/>
      <c r="Y1129" s="781"/>
      <c r="Z1129" s="782"/>
      <c r="AA1129" s="792"/>
      <c r="AB1129" s="792"/>
      <c r="AC1129" s="792"/>
      <c r="AD1129" s="792"/>
      <c r="AE1129" s="792"/>
      <c r="AF1129" s="792"/>
    </row>
    <row r="1130" spans="1:32" s="404" customFormat="1" ht="15" customHeight="1" x14ac:dyDescent="0.2">
      <c r="A1130" s="402"/>
      <c r="B1130" s="824"/>
      <c r="C1130" s="825"/>
      <c r="D1130" s="792"/>
      <c r="E1130" s="880"/>
      <c r="F1130" s="832"/>
      <c r="G1130" s="835"/>
      <c r="H1130" s="829"/>
      <c r="I1130" s="416" t="s">
        <v>168</v>
      </c>
      <c r="J1130" s="427"/>
      <c r="K1130" s="416" t="s">
        <v>167</v>
      </c>
      <c r="L1130" s="427"/>
      <c r="M1130" s="816"/>
      <c r="N1130" s="817"/>
      <c r="O1130" s="416" t="s">
        <v>166</v>
      </c>
      <c r="P1130" s="426">
        <f>IF(P1128="",P1129-P1127,P1129-P1128)</f>
        <v>0</v>
      </c>
      <c r="Q1130" s="416" t="s">
        <v>166</v>
      </c>
      <c r="R1130" s="426">
        <f>IF(R1128="",R1129-R1127,R1129-R1128)</f>
        <v>0</v>
      </c>
      <c r="S1130" s="416" t="s">
        <v>166</v>
      </c>
      <c r="T1130" s="426">
        <f>IF(T1128="",T1129-T1127,T1129-T1128)</f>
        <v>0</v>
      </c>
      <c r="U1130" s="416" t="s">
        <v>166</v>
      </c>
      <c r="V1130" s="426">
        <f>IF(V1128="",V1129-V1127,V1129-V1128)</f>
        <v>0</v>
      </c>
      <c r="W1130" s="463" t="s">
        <v>166</v>
      </c>
      <c r="X1130" s="462">
        <f>IF(X1128="",X1129-X1127,X1129-X1128)</f>
        <v>0</v>
      </c>
      <c r="Y1130" s="781"/>
      <c r="Z1130" s="782"/>
      <c r="AA1130" s="792"/>
      <c r="AB1130" s="792"/>
      <c r="AC1130" s="792"/>
      <c r="AD1130" s="792"/>
      <c r="AE1130" s="792"/>
      <c r="AF1130" s="792"/>
    </row>
    <row r="1131" spans="1:32" s="404" customFormat="1" ht="15" customHeight="1" x14ac:dyDescent="0.2">
      <c r="A1131" s="402"/>
      <c r="B1131" s="824"/>
      <c r="C1131" s="825"/>
      <c r="D1131" s="792"/>
      <c r="E1131" s="880"/>
      <c r="F1131" s="832"/>
      <c r="G1131" s="835"/>
      <c r="H1131" s="829"/>
      <c r="I1131" s="416" t="s">
        <v>165</v>
      </c>
      <c r="J1131" s="415"/>
      <c r="K1131" s="416" t="s">
        <v>164</v>
      </c>
      <c r="L1131" s="415"/>
      <c r="M1131" s="816"/>
      <c r="N1131" s="817"/>
      <c r="O1131" s="816"/>
      <c r="P1131" s="817"/>
      <c r="Q1131" s="816"/>
      <c r="R1131" s="817"/>
      <c r="S1131" s="816"/>
      <c r="T1131" s="817"/>
      <c r="U1131" s="816"/>
      <c r="V1131" s="817"/>
      <c r="W1131" s="781"/>
      <c r="X1131" s="782"/>
      <c r="Y1131" s="781"/>
      <c r="Z1131" s="782"/>
      <c r="AA1131" s="792"/>
      <c r="AB1131" s="792"/>
      <c r="AC1131" s="792"/>
      <c r="AD1131" s="792"/>
      <c r="AE1131" s="792"/>
      <c r="AF1131" s="792"/>
    </row>
    <row r="1132" spans="1:32" s="404" customFormat="1" ht="15" customHeight="1" x14ac:dyDescent="0.2">
      <c r="A1132" s="402"/>
      <c r="B1132" s="826"/>
      <c r="C1132" s="827"/>
      <c r="D1132" s="793"/>
      <c r="E1132" s="881"/>
      <c r="F1132" s="833"/>
      <c r="G1132" s="836"/>
      <c r="H1132" s="830"/>
      <c r="I1132" s="406" t="s">
        <v>158</v>
      </c>
      <c r="J1132" s="451"/>
      <c r="K1132" s="820"/>
      <c r="L1132" s="821"/>
      <c r="M1132" s="818"/>
      <c r="N1132" s="819"/>
      <c r="O1132" s="818"/>
      <c r="P1132" s="819"/>
      <c r="Q1132" s="818"/>
      <c r="R1132" s="819"/>
      <c r="S1132" s="818"/>
      <c r="T1132" s="819"/>
      <c r="U1132" s="818"/>
      <c r="V1132" s="819"/>
      <c r="W1132" s="783"/>
      <c r="X1132" s="784"/>
      <c r="Y1132" s="783"/>
      <c r="Z1132" s="784"/>
      <c r="AA1132" s="793"/>
      <c r="AB1132" s="793"/>
      <c r="AC1132" s="793"/>
      <c r="AD1132" s="793"/>
      <c r="AE1132" s="793"/>
      <c r="AF1132" s="793"/>
    </row>
    <row r="1133" spans="1:32" s="404" customFormat="1" ht="12.75" customHeight="1" x14ac:dyDescent="0.2">
      <c r="B1133" s="822" t="s">
        <v>89</v>
      </c>
      <c r="C1133" s="823"/>
      <c r="D1133" s="791" t="s">
        <v>757</v>
      </c>
      <c r="E1133" s="828" t="s">
        <v>228</v>
      </c>
      <c r="F1133" s="831"/>
      <c r="G1133" s="834" t="s">
        <v>231</v>
      </c>
      <c r="H1133" s="828"/>
      <c r="I1133" s="434" t="s">
        <v>184</v>
      </c>
      <c r="J1133" s="438">
        <v>2900000</v>
      </c>
      <c r="K1133" s="434" t="s">
        <v>183</v>
      </c>
      <c r="L1133" s="437"/>
      <c r="M1133" s="434" t="s">
        <v>182</v>
      </c>
      <c r="N1133" s="436">
        <f>J1133</f>
        <v>2900000</v>
      </c>
      <c r="O1133" s="434" t="s">
        <v>181</v>
      </c>
      <c r="P1133" s="435"/>
      <c r="Q1133" s="434" t="s">
        <v>181</v>
      </c>
      <c r="R1133" s="435"/>
      <c r="S1133" s="434" t="s">
        <v>181</v>
      </c>
      <c r="T1133" s="435"/>
      <c r="U1133" s="434" t="s">
        <v>181</v>
      </c>
      <c r="V1133" s="435"/>
      <c r="W1133" s="466" t="s">
        <v>181</v>
      </c>
      <c r="X1133" s="467"/>
      <c r="Y1133" s="466" t="s">
        <v>180</v>
      </c>
      <c r="Z1133" s="465"/>
      <c r="AA1133" s="791" t="s">
        <v>240</v>
      </c>
      <c r="AB1133" s="791" t="s">
        <v>240</v>
      </c>
      <c r="AC1133" s="791" t="s">
        <v>240</v>
      </c>
      <c r="AD1133" s="791" t="s">
        <v>240</v>
      </c>
      <c r="AE1133" s="791" t="s">
        <v>240</v>
      </c>
      <c r="AF1133" s="791" t="s">
        <v>240</v>
      </c>
    </row>
    <row r="1134" spans="1:32" s="404" customFormat="1" ht="15" customHeight="1" x14ac:dyDescent="0.2">
      <c r="B1134" s="824"/>
      <c r="C1134" s="825"/>
      <c r="D1134" s="792"/>
      <c r="E1134" s="829"/>
      <c r="F1134" s="832"/>
      <c r="G1134" s="835"/>
      <c r="H1134" s="829"/>
      <c r="I1134" s="416" t="s">
        <v>179</v>
      </c>
      <c r="J1134" s="432"/>
      <c r="K1134" s="416" t="s">
        <v>177</v>
      </c>
      <c r="L1134" s="415"/>
      <c r="M1134" s="416" t="s">
        <v>176</v>
      </c>
      <c r="N1134" s="428">
        <f>N1133</f>
        <v>2900000</v>
      </c>
      <c r="O1134" s="416" t="s">
        <v>175</v>
      </c>
      <c r="P1134" s="426"/>
      <c r="Q1134" s="416" t="s">
        <v>175</v>
      </c>
      <c r="R1134" s="426"/>
      <c r="S1134" s="416" t="s">
        <v>175</v>
      </c>
      <c r="T1134" s="426"/>
      <c r="U1134" s="416" t="s">
        <v>175</v>
      </c>
      <c r="V1134" s="426"/>
      <c r="W1134" s="463" t="s">
        <v>175</v>
      </c>
      <c r="X1134" s="462"/>
      <c r="Y1134" s="463" t="s">
        <v>174</v>
      </c>
      <c r="Z1134" s="464"/>
      <c r="AA1134" s="792"/>
      <c r="AB1134" s="792"/>
      <c r="AC1134" s="792"/>
      <c r="AD1134" s="792"/>
      <c r="AE1134" s="792"/>
      <c r="AF1134" s="792"/>
    </row>
    <row r="1135" spans="1:32" s="404" customFormat="1" ht="39" customHeight="1" x14ac:dyDescent="0.2">
      <c r="B1135" s="824"/>
      <c r="C1135" s="825"/>
      <c r="D1135" s="792"/>
      <c r="E1135" s="829"/>
      <c r="F1135" s="832"/>
      <c r="G1135" s="835"/>
      <c r="H1135" s="829"/>
      <c r="I1135" s="416" t="s">
        <v>173</v>
      </c>
      <c r="J1135" s="429"/>
      <c r="K1135" s="416" t="s">
        <v>171</v>
      </c>
      <c r="L1135" s="427"/>
      <c r="M1135" s="416" t="s">
        <v>170</v>
      </c>
      <c r="N1135" s="428"/>
      <c r="O1135" s="416" t="s">
        <v>169</v>
      </c>
      <c r="P1135" s="426"/>
      <c r="Q1135" s="416" t="s">
        <v>169</v>
      </c>
      <c r="R1135" s="426"/>
      <c r="S1135" s="416" t="s">
        <v>169</v>
      </c>
      <c r="T1135" s="426"/>
      <c r="U1135" s="416" t="s">
        <v>169</v>
      </c>
      <c r="V1135" s="426"/>
      <c r="W1135" s="463" t="s">
        <v>169</v>
      </c>
      <c r="X1135" s="462"/>
      <c r="Y1135" s="781"/>
      <c r="Z1135" s="782"/>
      <c r="AA1135" s="792"/>
      <c r="AB1135" s="792"/>
      <c r="AC1135" s="792"/>
      <c r="AD1135" s="792"/>
      <c r="AE1135" s="792"/>
      <c r="AF1135" s="792"/>
    </row>
    <row r="1136" spans="1:32" s="404" customFormat="1" ht="15" customHeight="1" x14ac:dyDescent="0.2">
      <c r="B1136" s="824"/>
      <c r="C1136" s="825"/>
      <c r="D1136" s="792"/>
      <c r="E1136" s="829"/>
      <c r="F1136" s="832"/>
      <c r="G1136" s="835"/>
      <c r="H1136" s="829"/>
      <c r="I1136" s="416" t="s">
        <v>168</v>
      </c>
      <c r="J1136" s="427"/>
      <c r="K1136" s="416" t="s">
        <v>167</v>
      </c>
      <c r="L1136" s="427"/>
      <c r="M1136" s="816"/>
      <c r="N1136" s="817"/>
      <c r="O1136" s="416" t="s">
        <v>166</v>
      </c>
      <c r="P1136" s="426">
        <f>IF(P1134="",P1135-P1133,P1135-P1134)</f>
        <v>0</v>
      </c>
      <c r="Q1136" s="416" t="s">
        <v>166</v>
      </c>
      <c r="R1136" s="426">
        <f>IF(R1134="",R1135-R1133,R1135-R1134)</f>
        <v>0</v>
      </c>
      <c r="S1136" s="416" t="s">
        <v>166</v>
      </c>
      <c r="T1136" s="426">
        <f>IF(T1134="",T1135-T1133,T1135-T1134)</f>
        <v>0</v>
      </c>
      <c r="U1136" s="416" t="s">
        <v>166</v>
      </c>
      <c r="V1136" s="426">
        <f>IF(V1134="",V1135-V1133,V1135-V1134)</f>
        <v>0</v>
      </c>
      <c r="W1136" s="463" t="s">
        <v>166</v>
      </c>
      <c r="X1136" s="462">
        <f>IF(X1134="",X1135-X1133,X1135-X1134)</f>
        <v>0</v>
      </c>
      <c r="Y1136" s="781"/>
      <c r="Z1136" s="782"/>
      <c r="AA1136" s="792"/>
      <c r="AB1136" s="792"/>
      <c r="AC1136" s="792"/>
      <c r="AD1136" s="792"/>
      <c r="AE1136" s="792"/>
      <c r="AF1136" s="792"/>
    </row>
    <row r="1137" spans="1:32" s="404" customFormat="1" ht="15" customHeight="1" x14ac:dyDescent="0.2">
      <c r="B1137" s="824"/>
      <c r="C1137" s="825"/>
      <c r="D1137" s="792"/>
      <c r="E1137" s="829"/>
      <c r="F1137" s="832"/>
      <c r="G1137" s="835"/>
      <c r="H1137" s="829"/>
      <c r="I1137" s="416" t="s">
        <v>165</v>
      </c>
      <c r="J1137" s="415"/>
      <c r="K1137" s="416" t="s">
        <v>164</v>
      </c>
      <c r="L1137" s="415"/>
      <c r="M1137" s="816"/>
      <c r="N1137" s="817"/>
      <c r="O1137" s="816"/>
      <c r="P1137" s="817"/>
      <c r="Q1137" s="816"/>
      <c r="R1137" s="817"/>
      <c r="S1137" s="816"/>
      <c r="T1137" s="817"/>
      <c r="U1137" s="816"/>
      <c r="V1137" s="817"/>
      <c r="W1137" s="781"/>
      <c r="X1137" s="782"/>
      <c r="Y1137" s="781"/>
      <c r="Z1137" s="782"/>
      <c r="AA1137" s="792"/>
      <c r="AB1137" s="792"/>
      <c r="AC1137" s="792"/>
      <c r="AD1137" s="792"/>
      <c r="AE1137" s="792"/>
      <c r="AF1137" s="792"/>
    </row>
    <row r="1138" spans="1:32" s="404" customFormat="1" ht="15" customHeight="1" x14ac:dyDescent="0.2">
      <c r="B1138" s="826"/>
      <c r="C1138" s="827"/>
      <c r="D1138" s="793"/>
      <c r="E1138" s="830"/>
      <c r="F1138" s="833"/>
      <c r="G1138" s="836"/>
      <c r="H1138" s="830"/>
      <c r="I1138" s="406" t="s">
        <v>158</v>
      </c>
      <c r="J1138" s="451"/>
      <c r="K1138" s="820"/>
      <c r="L1138" s="821"/>
      <c r="M1138" s="818"/>
      <c r="N1138" s="819"/>
      <c r="O1138" s="818"/>
      <c r="P1138" s="819"/>
      <c r="Q1138" s="818"/>
      <c r="R1138" s="819"/>
      <c r="S1138" s="818"/>
      <c r="T1138" s="819"/>
      <c r="U1138" s="818"/>
      <c r="V1138" s="819"/>
      <c r="W1138" s="783"/>
      <c r="X1138" s="784"/>
      <c r="Y1138" s="783"/>
      <c r="Z1138" s="784"/>
      <c r="AA1138" s="793"/>
      <c r="AB1138" s="793"/>
      <c r="AC1138" s="793"/>
      <c r="AD1138" s="793"/>
      <c r="AE1138" s="793"/>
      <c r="AF1138" s="793"/>
    </row>
    <row r="1139" spans="1:32" s="404" customFormat="1" ht="12.75" customHeight="1" x14ac:dyDescent="0.2">
      <c r="B1139" s="822" t="s">
        <v>1980</v>
      </c>
      <c r="C1139" s="823"/>
      <c r="D1139" s="791" t="s">
        <v>757</v>
      </c>
      <c r="E1139" s="828" t="s">
        <v>228</v>
      </c>
      <c r="F1139" s="831"/>
      <c r="G1139" s="834" t="s">
        <v>231</v>
      </c>
      <c r="H1139" s="828"/>
      <c r="I1139" s="434" t="s">
        <v>184</v>
      </c>
      <c r="J1139" s="438">
        <v>5000000</v>
      </c>
      <c r="K1139" s="434" t="s">
        <v>183</v>
      </c>
      <c r="L1139" s="437"/>
      <c r="M1139" s="434" t="s">
        <v>182</v>
      </c>
      <c r="N1139" s="436">
        <f>J1139</f>
        <v>5000000</v>
      </c>
      <c r="O1139" s="434" t="s">
        <v>181</v>
      </c>
      <c r="P1139" s="435"/>
      <c r="Q1139" s="434" t="s">
        <v>181</v>
      </c>
      <c r="R1139" s="435"/>
      <c r="S1139" s="434" t="s">
        <v>181</v>
      </c>
      <c r="T1139" s="435"/>
      <c r="U1139" s="434" t="s">
        <v>181</v>
      </c>
      <c r="V1139" s="435"/>
      <c r="W1139" s="466" t="s">
        <v>181</v>
      </c>
      <c r="X1139" s="467"/>
      <c r="Y1139" s="466" t="s">
        <v>180</v>
      </c>
      <c r="Z1139" s="465"/>
      <c r="AA1139" s="791" t="s">
        <v>240</v>
      </c>
      <c r="AB1139" s="791" t="s">
        <v>240</v>
      </c>
      <c r="AC1139" s="791" t="s">
        <v>240</v>
      </c>
      <c r="AD1139" s="791" t="s">
        <v>240</v>
      </c>
      <c r="AE1139" s="791" t="s">
        <v>240</v>
      </c>
      <c r="AF1139" s="791" t="s">
        <v>240</v>
      </c>
    </row>
    <row r="1140" spans="1:32" s="404" customFormat="1" ht="15" customHeight="1" x14ac:dyDescent="0.2">
      <c r="B1140" s="824"/>
      <c r="C1140" s="825"/>
      <c r="D1140" s="792"/>
      <c r="E1140" s="829"/>
      <c r="F1140" s="832"/>
      <c r="G1140" s="835"/>
      <c r="H1140" s="829"/>
      <c r="I1140" s="416" t="s">
        <v>179</v>
      </c>
      <c r="J1140" s="432"/>
      <c r="K1140" s="416" t="s">
        <v>177</v>
      </c>
      <c r="L1140" s="415"/>
      <c r="M1140" s="416" t="s">
        <v>176</v>
      </c>
      <c r="N1140" s="428">
        <f>N1139</f>
        <v>5000000</v>
      </c>
      <c r="O1140" s="416" t="s">
        <v>175</v>
      </c>
      <c r="P1140" s="426"/>
      <c r="Q1140" s="416" t="s">
        <v>175</v>
      </c>
      <c r="R1140" s="426"/>
      <c r="S1140" s="416" t="s">
        <v>175</v>
      </c>
      <c r="T1140" s="426"/>
      <c r="U1140" s="416" t="s">
        <v>175</v>
      </c>
      <c r="V1140" s="426"/>
      <c r="W1140" s="463" t="s">
        <v>175</v>
      </c>
      <c r="X1140" s="462"/>
      <c r="Y1140" s="463" t="s">
        <v>174</v>
      </c>
      <c r="Z1140" s="464"/>
      <c r="AA1140" s="792"/>
      <c r="AB1140" s="792"/>
      <c r="AC1140" s="792"/>
      <c r="AD1140" s="792"/>
      <c r="AE1140" s="792"/>
      <c r="AF1140" s="792"/>
    </row>
    <row r="1141" spans="1:32" s="404" customFormat="1" ht="39" customHeight="1" x14ac:dyDescent="0.2">
      <c r="B1141" s="824"/>
      <c r="C1141" s="825"/>
      <c r="D1141" s="792"/>
      <c r="E1141" s="829"/>
      <c r="F1141" s="832"/>
      <c r="G1141" s="835"/>
      <c r="H1141" s="829"/>
      <c r="I1141" s="416" t="s">
        <v>173</v>
      </c>
      <c r="J1141" s="429"/>
      <c r="K1141" s="416" t="s">
        <v>171</v>
      </c>
      <c r="L1141" s="427"/>
      <c r="M1141" s="416" t="s">
        <v>170</v>
      </c>
      <c r="N1141" s="428"/>
      <c r="O1141" s="416" t="s">
        <v>169</v>
      </c>
      <c r="P1141" s="426"/>
      <c r="Q1141" s="416" t="s">
        <v>169</v>
      </c>
      <c r="R1141" s="426"/>
      <c r="S1141" s="416" t="s">
        <v>169</v>
      </c>
      <c r="T1141" s="426"/>
      <c r="U1141" s="416" t="s">
        <v>169</v>
      </c>
      <c r="V1141" s="426"/>
      <c r="W1141" s="463" t="s">
        <v>169</v>
      </c>
      <c r="X1141" s="462"/>
      <c r="Y1141" s="781"/>
      <c r="Z1141" s="782"/>
      <c r="AA1141" s="792"/>
      <c r="AB1141" s="792"/>
      <c r="AC1141" s="792"/>
      <c r="AD1141" s="792"/>
      <c r="AE1141" s="792"/>
      <c r="AF1141" s="792"/>
    </row>
    <row r="1142" spans="1:32" s="404" customFormat="1" ht="15" customHeight="1" x14ac:dyDescent="0.2">
      <c r="B1142" s="824"/>
      <c r="C1142" s="825"/>
      <c r="D1142" s="792"/>
      <c r="E1142" s="829"/>
      <c r="F1142" s="832"/>
      <c r="G1142" s="835"/>
      <c r="H1142" s="829"/>
      <c r="I1142" s="416" t="s">
        <v>168</v>
      </c>
      <c r="J1142" s="427"/>
      <c r="K1142" s="416" t="s">
        <v>167</v>
      </c>
      <c r="L1142" s="427"/>
      <c r="M1142" s="816"/>
      <c r="N1142" s="817"/>
      <c r="O1142" s="416" t="s">
        <v>166</v>
      </c>
      <c r="P1142" s="426">
        <f>IF(P1140="",P1141-P1139,P1141-P1140)</f>
        <v>0</v>
      </c>
      <c r="Q1142" s="416" t="s">
        <v>166</v>
      </c>
      <c r="R1142" s="426">
        <f>IF(R1140="",R1141-R1139,R1141-R1140)</f>
        <v>0</v>
      </c>
      <c r="S1142" s="416" t="s">
        <v>166</v>
      </c>
      <c r="T1142" s="426">
        <f>IF(T1140="",T1141-T1139,T1141-T1140)</f>
        <v>0</v>
      </c>
      <c r="U1142" s="416" t="s">
        <v>166</v>
      </c>
      <c r="V1142" s="426">
        <f>IF(V1140="",V1141-V1139,V1141-V1140)</f>
        <v>0</v>
      </c>
      <c r="W1142" s="463" t="s">
        <v>166</v>
      </c>
      <c r="X1142" s="462">
        <f>IF(X1140="",X1141-X1139,X1141-X1140)</f>
        <v>0</v>
      </c>
      <c r="Y1142" s="781"/>
      <c r="Z1142" s="782"/>
      <c r="AA1142" s="792"/>
      <c r="AB1142" s="792"/>
      <c r="AC1142" s="792"/>
      <c r="AD1142" s="792"/>
      <c r="AE1142" s="792"/>
      <c r="AF1142" s="792"/>
    </row>
    <row r="1143" spans="1:32" s="404" customFormat="1" ht="15" customHeight="1" x14ac:dyDescent="0.2">
      <c r="B1143" s="824"/>
      <c r="C1143" s="825"/>
      <c r="D1143" s="792"/>
      <c r="E1143" s="829"/>
      <c r="F1143" s="832"/>
      <c r="G1143" s="835"/>
      <c r="H1143" s="829"/>
      <c r="I1143" s="416" t="s">
        <v>165</v>
      </c>
      <c r="J1143" s="415"/>
      <c r="K1143" s="416" t="s">
        <v>164</v>
      </c>
      <c r="L1143" s="415"/>
      <c r="M1143" s="816"/>
      <c r="N1143" s="817"/>
      <c r="O1143" s="816"/>
      <c r="P1143" s="817"/>
      <c r="Q1143" s="816"/>
      <c r="R1143" s="817"/>
      <c r="S1143" s="816"/>
      <c r="T1143" s="817"/>
      <c r="U1143" s="816"/>
      <c r="V1143" s="817"/>
      <c r="W1143" s="781"/>
      <c r="X1143" s="782"/>
      <c r="Y1143" s="781"/>
      <c r="Z1143" s="782"/>
      <c r="AA1143" s="792"/>
      <c r="AB1143" s="792"/>
      <c r="AC1143" s="792"/>
      <c r="AD1143" s="792"/>
      <c r="AE1143" s="792"/>
      <c r="AF1143" s="792"/>
    </row>
    <row r="1144" spans="1:32" s="404" customFormat="1" ht="15" customHeight="1" x14ac:dyDescent="0.2">
      <c r="B1144" s="826"/>
      <c r="C1144" s="827"/>
      <c r="D1144" s="793"/>
      <c r="E1144" s="830"/>
      <c r="F1144" s="833"/>
      <c r="G1144" s="836"/>
      <c r="H1144" s="830"/>
      <c r="I1144" s="406" t="s">
        <v>158</v>
      </c>
      <c r="J1144" s="451"/>
      <c r="K1144" s="820"/>
      <c r="L1144" s="821"/>
      <c r="M1144" s="818"/>
      <c r="N1144" s="819"/>
      <c r="O1144" s="818"/>
      <c r="P1144" s="819"/>
      <c r="Q1144" s="818"/>
      <c r="R1144" s="819"/>
      <c r="S1144" s="818"/>
      <c r="T1144" s="819"/>
      <c r="U1144" s="818"/>
      <c r="V1144" s="819"/>
      <c r="W1144" s="783"/>
      <c r="X1144" s="784"/>
      <c r="Y1144" s="783"/>
      <c r="Z1144" s="784"/>
      <c r="AA1144" s="793"/>
      <c r="AB1144" s="793"/>
      <c r="AC1144" s="793"/>
      <c r="AD1144" s="793"/>
      <c r="AE1144" s="793"/>
      <c r="AF1144" s="793"/>
    </row>
    <row r="1145" spans="1:32" s="404" customFormat="1" ht="12.75" customHeight="1" x14ac:dyDescent="0.2">
      <c r="A1145" s="402"/>
      <c r="B1145" s="822" t="s">
        <v>57</v>
      </c>
      <c r="C1145" s="823"/>
      <c r="D1145" s="791" t="s">
        <v>207</v>
      </c>
      <c r="E1145" s="828" t="s">
        <v>228</v>
      </c>
      <c r="F1145" s="842"/>
      <c r="G1145" s="834" t="s">
        <v>231</v>
      </c>
      <c r="H1145" s="828"/>
      <c r="I1145" s="434" t="s">
        <v>184</v>
      </c>
      <c r="J1145" s="438">
        <v>1000000</v>
      </c>
      <c r="K1145" s="434" t="s">
        <v>183</v>
      </c>
      <c r="L1145" s="437"/>
      <c r="M1145" s="434" t="s">
        <v>182</v>
      </c>
      <c r="N1145" s="436">
        <f>J1145</f>
        <v>1000000</v>
      </c>
      <c r="O1145" s="434" t="s">
        <v>181</v>
      </c>
      <c r="P1145" s="435"/>
      <c r="Q1145" s="434" t="s">
        <v>181</v>
      </c>
      <c r="R1145" s="435"/>
      <c r="S1145" s="434" t="s">
        <v>181</v>
      </c>
      <c r="T1145" s="435"/>
      <c r="U1145" s="434" t="s">
        <v>181</v>
      </c>
      <c r="V1145" s="435"/>
      <c r="W1145" s="466" t="s">
        <v>181</v>
      </c>
      <c r="X1145" s="467"/>
      <c r="Y1145" s="466" t="s">
        <v>180</v>
      </c>
      <c r="Z1145" s="465"/>
      <c r="AA1145" s="791" t="s">
        <v>240</v>
      </c>
      <c r="AB1145" s="791" t="s">
        <v>240</v>
      </c>
      <c r="AC1145" s="791" t="s">
        <v>240</v>
      </c>
      <c r="AD1145" s="791" t="s">
        <v>240</v>
      </c>
      <c r="AE1145" s="791" t="s">
        <v>240</v>
      </c>
      <c r="AF1145" s="791" t="s">
        <v>240</v>
      </c>
    </row>
    <row r="1146" spans="1:32" s="404" customFormat="1" ht="15" customHeight="1" x14ac:dyDescent="0.2">
      <c r="A1146" s="402"/>
      <c r="B1146" s="824"/>
      <c r="C1146" s="825"/>
      <c r="D1146" s="792"/>
      <c r="E1146" s="829"/>
      <c r="F1146" s="843"/>
      <c r="G1146" s="835"/>
      <c r="H1146" s="829"/>
      <c r="I1146" s="416" t="s">
        <v>179</v>
      </c>
      <c r="J1146" s="432"/>
      <c r="K1146" s="416" t="s">
        <v>177</v>
      </c>
      <c r="L1146" s="415"/>
      <c r="M1146" s="416" t="s">
        <v>176</v>
      </c>
      <c r="N1146" s="428">
        <f>N1145</f>
        <v>1000000</v>
      </c>
      <c r="O1146" s="416" t="s">
        <v>175</v>
      </c>
      <c r="P1146" s="426"/>
      <c r="Q1146" s="416" t="s">
        <v>175</v>
      </c>
      <c r="R1146" s="426"/>
      <c r="S1146" s="416" t="s">
        <v>175</v>
      </c>
      <c r="T1146" s="426"/>
      <c r="U1146" s="416" t="s">
        <v>175</v>
      </c>
      <c r="V1146" s="426"/>
      <c r="W1146" s="463" t="s">
        <v>175</v>
      </c>
      <c r="X1146" s="462"/>
      <c r="Y1146" s="463" t="s">
        <v>174</v>
      </c>
      <c r="Z1146" s="464"/>
      <c r="AA1146" s="792"/>
      <c r="AB1146" s="792"/>
      <c r="AC1146" s="792"/>
      <c r="AD1146" s="792"/>
      <c r="AE1146" s="792"/>
      <c r="AF1146" s="792"/>
    </row>
    <row r="1147" spans="1:32" s="404" customFormat="1" x14ac:dyDescent="0.2">
      <c r="A1147" s="402"/>
      <c r="B1147" s="824"/>
      <c r="C1147" s="825"/>
      <c r="D1147" s="792"/>
      <c r="E1147" s="829"/>
      <c r="F1147" s="843"/>
      <c r="G1147" s="835"/>
      <c r="H1147" s="829"/>
      <c r="I1147" s="416" t="s">
        <v>173</v>
      </c>
      <c r="J1147" s="429"/>
      <c r="K1147" s="416" t="s">
        <v>171</v>
      </c>
      <c r="L1147" s="427"/>
      <c r="M1147" s="416" t="s">
        <v>170</v>
      </c>
      <c r="N1147" s="428"/>
      <c r="O1147" s="416" t="s">
        <v>169</v>
      </c>
      <c r="P1147" s="426"/>
      <c r="Q1147" s="416" t="s">
        <v>169</v>
      </c>
      <c r="R1147" s="426"/>
      <c r="S1147" s="416" t="s">
        <v>169</v>
      </c>
      <c r="T1147" s="426"/>
      <c r="U1147" s="416" t="s">
        <v>169</v>
      </c>
      <c r="V1147" s="426"/>
      <c r="W1147" s="463" t="s">
        <v>169</v>
      </c>
      <c r="X1147" s="462"/>
      <c r="Y1147" s="781"/>
      <c r="Z1147" s="782"/>
      <c r="AA1147" s="792"/>
      <c r="AB1147" s="792"/>
      <c r="AC1147" s="792"/>
      <c r="AD1147" s="792"/>
      <c r="AE1147" s="792"/>
      <c r="AF1147" s="792"/>
    </row>
    <row r="1148" spans="1:32" s="404" customFormat="1" ht="15" customHeight="1" x14ac:dyDescent="0.2">
      <c r="A1148" s="402"/>
      <c r="B1148" s="824"/>
      <c r="C1148" s="825"/>
      <c r="D1148" s="792"/>
      <c r="E1148" s="829"/>
      <c r="F1148" s="843"/>
      <c r="G1148" s="835"/>
      <c r="H1148" s="829"/>
      <c r="I1148" s="416" t="s">
        <v>168</v>
      </c>
      <c r="J1148" s="427"/>
      <c r="K1148" s="416" t="s">
        <v>167</v>
      </c>
      <c r="L1148" s="427"/>
      <c r="M1148" s="816"/>
      <c r="N1148" s="817"/>
      <c r="O1148" s="416" t="s">
        <v>166</v>
      </c>
      <c r="P1148" s="426">
        <f>IF(P1146="",P1147-P1145,P1147-P1146)</f>
        <v>0</v>
      </c>
      <c r="Q1148" s="416" t="s">
        <v>166</v>
      </c>
      <c r="R1148" s="426">
        <f>IF(R1146="",R1147-R1145,R1147-R1146)</f>
        <v>0</v>
      </c>
      <c r="S1148" s="416" t="s">
        <v>166</v>
      </c>
      <c r="T1148" s="426">
        <f>IF(T1146="",T1147-T1145,T1147-T1146)</f>
        <v>0</v>
      </c>
      <c r="U1148" s="416" t="s">
        <v>166</v>
      </c>
      <c r="V1148" s="426">
        <f>IF(V1146="",V1147-V1145,V1147-V1146)</f>
        <v>0</v>
      </c>
      <c r="W1148" s="463" t="s">
        <v>166</v>
      </c>
      <c r="X1148" s="462">
        <f>IF(X1146="",X1147-X1145,X1147-X1146)</f>
        <v>0</v>
      </c>
      <c r="Y1148" s="781"/>
      <c r="Z1148" s="782"/>
      <c r="AA1148" s="792"/>
      <c r="AB1148" s="792"/>
      <c r="AC1148" s="792"/>
      <c r="AD1148" s="792"/>
      <c r="AE1148" s="792"/>
      <c r="AF1148" s="792"/>
    </row>
    <row r="1149" spans="1:32" s="404" customFormat="1" ht="15" customHeight="1" x14ac:dyDescent="0.2">
      <c r="A1149" s="402"/>
      <c r="B1149" s="824"/>
      <c r="C1149" s="825"/>
      <c r="D1149" s="792"/>
      <c r="E1149" s="829"/>
      <c r="F1149" s="843"/>
      <c r="G1149" s="835"/>
      <c r="H1149" s="829"/>
      <c r="I1149" s="416" t="s">
        <v>165</v>
      </c>
      <c r="J1149" s="415"/>
      <c r="K1149" s="416" t="s">
        <v>164</v>
      </c>
      <c r="L1149" s="415"/>
      <c r="M1149" s="816"/>
      <c r="N1149" s="817"/>
      <c r="O1149" s="816"/>
      <c r="P1149" s="817"/>
      <c r="Q1149" s="816"/>
      <c r="R1149" s="817"/>
      <c r="S1149" s="816"/>
      <c r="T1149" s="817"/>
      <c r="U1149" s="816"/>
      <c r="V1149" s="817"/>
      <c r="W1149" s="781"/>
      <c r="X1149" s="782"/>
      <c r="Y1149" s="781"/>
      <c r="Z1149" s="782"/>
      <c r="AA1149" s="792"/>
      <c r="AB1149" s="792"/>
      <c r="AC1149" s="792"/>
      <c r="AD1149" s="792"/>
      <c r="AE1149" s="792"/>
      <c r="AF1149" s="792"/>
    </row>
    <row r="1150" spans="1:32" s="404" customFormat="1" ht="15" customHeight="1" x14ac:dyDescent="0.2">
      <c r="A1150" s="402"/>
      <c r="B1150" s="826"/>
      <c r="C1150" s="827"/>
      <c r="D1150" s="793"/>
      <c r="E1150" s="830"/>
      <c r="F1150" s="844"/>
      <c r="G1150" s="836"/>
      <c r="H1150" s="830"/>
      <c r="I1150" s="406" t="s">
        <v>158</v>
      </c>
      <c r="J1150" s="451"/>
      <c r="K1150" s="820"/>
      <c r="L1150" s="821"/>
      <c r="M1150" s="818"/>
      <c r="N1150" s="819"/>
      <c r="O1150" s="818"/>
      <c r="P1150" s="819"/>
      <c r="Q1150" s="818"/>
      <c r="R1150" s="819"/>
      <c r="S1150" s="818"/>
      <c r="T1150" s="819"/>
      <c r="U1150" s="818"/>
      <c r="V1150" s="819"/>
      <c r="W1150" s="783"/>
      <c r="X1150" s="784"/>
      <c r="Y1150" s="783"/>
      <c r="Z1150" s="784"/>
      <c r="AA1150" s="793"/>
      <c r="AB1150" s="793"/>
      <c r="AC1150" s="793"/>
      <c r="AD1150" s="793"/>
      <c r="AE1150" s="793"/>
      <c r="AF1150" s="793"/>
    </row>
    <row r="1151" spans="1:32" s="404" customFormat="1" ht="12.75" customHeight="1" x14ac:dyDescent="0.2">
      <c r="A1151" s="402"/>
      <c r="B1151" s="822" t="s">
        <v>58</v>
      </c>
      <c r="C1151" s="823"/>
      <c r="D1151" s="791" t="s">
        <v>207</v>
      </c>
      <c r="E1151" s="828" t="s">
        <v>228</v>
      </c>
      <c r="F1151" s="842"/>
      <c r="G1151" s="834" t="s">
        <v>231</v>
      </c>
      <c r="H1151" s="828"/>
      <c r="I1151" s="434" t="s">
        <v>184</v>
      </c>
      <c r="J1151" s="438">
        <v>1000000</v>
      </c>
      <c r="K1151" s="434" t="s">
        <v>183</v>
      </c>
      <c r="L1151" s="437"/>
      <c r="M1151" s="434" t="s">
        <v>182</v>
      </c>
      <c r="N1151" s="436">
        <f>J1151</f>
        <v>1000000</v>
      </c>
      <c r="O1151" s="434" t="s">
        <v>181</v>
      </c>
      <c r="P1151" s="435"/>
      <c r="Q1151" s="434" t="s">
        <v>181</v>
      </c>
      <c r="R1151" s="435"/>
      <c r="S1151" s="434" t="s">
        <v>181</v>
      </c>
      <c r="T1151" s="435"/>
      <c r="U1151" s="434" t="s">
        <v>181</v>
      </c>
      <c r="V1151" s="435"/>
      <c r="W1151" s="466" t="s">
        <v>181</v>
      </c>
      <c r="X1151" s="467"/>
      <c r="Y1151" s="466" t="s">
        <v>180</v>
      </c>
      <c r="Z1151" s="465"/>
      <c r="AA1151" s="791" t="s">
        <v>240</v>
      </c>
      <c r="AB1151" s="791" t="s">
        <v>240</v>
      </c>
      <c r="AC1151" s="791" t="s">
        <v>240</v>
      </c>
      <c r="AD1151" s="791" t="s">
        <v>240</v>
      </c>
      <c r="AE1151" s="791" t="s">
        <v>240</v>
      </c>
      <c r="AF1151" s="791" t="s">
        <v>240</v>
      </c>
    </row>
    <row r="1152" spans="1:32" s="404" customFormat="1" ht="15" customHeight="1" x14ac:dyDescent="0.2">
      <c r="A1152" s="402"/>
      <c r="B1152" s="824"/>
      <c r="C1152" s="825"/>
      <c r="D1152" s="792"/>
      <c r="E1152" s="829"/>
      <c r="F1152" s="843"/>
      <c r="G1152" s="835"/>
      <c r="H1152" s="829"/>
      <c r="I1152" s="416" t="s">
        <v>179</v>
      </c>
      <c r="J1152" s="432"/>
      <c r="K1152" s="416" t="s">
        <v>177</v>
      </c>
      <c r="L1152" s="415"/>
      <c r="M1152" s="416" t="s">
        <v>176</v>
      </c>
      <c r="N1152" s="428">
        <f>N1151</f>
        <v>1000000</v>
      </c>
      <c r="O1152" s="416" t="s">
        <v>175</v>
      </c>
      <c r="P1152" s="426"/>
      <c r="Q1152" s="416" t="s">
        <v>175</v>
      </c>
      <c r="R1152" s="426"/>
      <c r="S1152" s="416" t="s">
        <v>175</v>
      </c>
      <c r="T1152" s="426"/>
      <c r="U1152" s="416" t="s">
        <v>175</v>
      </c>
      <c r="V1152" s="426"/>
      <c r="W1152" s="463" t="s">
        <v>175</v>
      </c>
      <c r="X1152" s="462"/>
      <c r="Y1152" s="463" t="s">
        <v>174</v>
      </c>
      <c r="Z1152" s="464"/>
      <c r="AA1152" s="792"/>
      <c r="AB1152" s="792"/>
      <c r="AC1152" s="792"/>
      <c r="AD1152" s="792"/>
      <c r="AE1152" s="792"/>
      <c r="AF1152" s="792"/>
    </row>
    <row r="1153" spans="1:32" s="404" customFormat="1" x14ac:dyDescent="0.2">
      <c r="A1153" s="402"/>
      <c r="B1153" s="824"/>
      <c r="C1153" s="825"/>
      <c r="D1153" s="792"/>
      <c r="E1153" s="829"/>
      <c r="F1153" s="843"/>
      <c r="G1153" s="835"/>
      <c r="H1153" s="829"/>
      <c r="I1153" s="416" t="s">
        <v>173</v>
      </c>
      <c r="J1153" s="429"/>
      <c r="K1153" s="416" t="s">
        <v>171</v>
      </c>
      <c r="L1153" s="427"/>
      <c r="M1153" s="416" t="s">
        <v>170</v>
      </c>
      <c r="N1153" s="428"/>
      <c r="O1153" s="416" t="s">
        <v>169</v>
      </c>
      <c r="P1153" s="426"/>
      <c r="Q1153" s="416" t="s">
        <v>169</v>
      </c>
      <c r="R1153" s="426"/>
      <c r="S1153" s="416" t="s">
        <v>169</v>
      </c>
      <c r="T1153" s="426"/>
      <c r="U1153" s="416" t="s">
        <v>169</v>
      </c>
      <c r="V1153" s="426"/>
      <c r="W1153" s="463" t="s">
        <v>169</v>
      </c>
      <c r="X1153" s="462"/>
      <c r="Y1153" s="781"/>
      <c r="Z1153" s="782"/>
      <c r="AA1153" s="792"/>
      <c r="AB1153" s="792"/>
      <c r="AC1153" s="792"/>
      <c r="AD1153" s="792"/>
      <c r="AE1153" s="792"/>
      <c r="AF1153" s="792"/>
    </row>
    <row r="1154" spans="1:32" s="404" customFormat="1" ht="15" customHeight="1" x14ac:dyDescent="0.2">
      <c r="A1154" s="402"/>
      <c r="B1154" s="824"/>
      <c r="C1154" s="825"/>
      <c r="D1154" s="792"/>
      <c r="E1154" s="829"/>
      <c r="F1154" s="843"/>
      <c r="G1154" s="835"/>
      <c r="H1154" s="829"/>
      <c r="I1154" s="416" t="s">
        <v>168</v>
      </c>
      <c r="J1154" s="427"/>
      <c r="K1154" s="416" t="s">
        <v>167</v>
      </c>
      <c r="L1154" s="427"/>
      <c r="M1154" s="816"/>
      <c r="N1154" s="817"/>
      <c r="O1154" s="416" t="s">
        <v>166</v>
      </c>
      <c r="P1154" s="426">
        <f>IF(P1152="",P1153-P1151,P1153-P1152)</f>
        <v>0</v>
      </c>
      <c r="Q1154" s="416" t="s">
        <v>166</v>
      </c>
      <c r="R1154" s="426">
        <f>IF(R1152="",R1153-R1151,R1153-R1152)</f>
        <v>0</v>
      </c>
      <c r="S1154" s="416" t="s">
        <v>166</v>
      </c>
      <c r="T1154" s="426">
        <f>IF(T1152="",T1153-T1151,T1153-T1152)</f>
        <v>0</v>
      </c>
      <c r="U1154" s="416" t="s">
        <v>166</v>
      </c>
      <c r="V1154" s="426">
        <f>IF(V1152="",V1153-V1151,V1153-V1152)</f>
        <v>0</v>
      </c>
      <c r="W1154" s="463" t="s">
        <v>166</v>
      </c>
      <c r="X1154" s="462">
        <f>IF(X1152="",X1153-X1151,X1153-X1152)</f>
        <v>0</v>
      </c>
      <c r="Y1154" s="781"/>
      <c r="Z1154" s="782"/>
      <c r="AA1154" s="792"/>
      <c r="AB1154" s="792"/>
      <c r="AC1154" s="792"/>
      <c r="AD1154" s="792"/>
      <c r="AE1154" s="792"/>
      <c r="AF1154" s="792"/>
    </row>
    <row r="1155" spans="1:32" s="404" customFormat="1" ht="15" customHeight="1" x14ac:dyDescent="0.2">
      <c r="A1155" s="402"/>
      <c r="B1155" s="824"/>
      <c r="C1155" s="825"/>
      <c r="D1155" s="792"/>
      <c r="E1155" s="829"/>
      <c r="F1155" s="843"/>
      <c r="G1155" s="835"/>
      <c r="H1155" s="829"/>
      <c r="I1155" s="416" t="s">
        <v>165</v>
      </c>
      <c r="J1155" s="415"/>
      <c r="K1155" s="416" t="s">
        <v>164</v>
      </c>
      <c r="L1155" s="415"/>
      <c r="M1155" s="816"/>
      <c r="N1155" s="817"/>
      <c r="O1155" s="816"/>
      <c r="P1155" s="817"/>
      <c r="Q1155" s="816"/>
      <c r="R1155" s="817"/>
      <c r="S1155" s="816"/>
      <c r="T1155" s="817"/>
      <c r="U1155" s="816"/>
      <c r="V1155" s="817"/>
      <c r="W1155" s="781"/>
      <c r="X1155" s="782"/>
      <c r="Y1155" s="781"/>
      <c r="Z1155" s="782"/>
      <c r="AA1155" s="792"/>
      <c r="AB1155" s="792"/>
      <c r="AC1155" s="792"/>
      <c r="AD1155" s="792"/>
      <c r="AE1155" s="792"/>
      <c r="AF1155" s="792"/>
    </row>
    <row r="1156" spans="1:32" s="404" customFormat="1" ht="15" customHeight="1" x14ac:dyDescent="0.2">
      <c r="A1156" s="402"/>
      <c r="B1156" s="826"/>
      <c r="C1156" s="827"/>
      <c r="D1156" s="793"/>
      <c r="E1156" s="830"/>
      <c r="F1156" s="844"/>
      <c r="G1156" s="836"/>
      <c r="H1156" s="830"/>
      <c r="I1156" s="406" t="s">
        <v>158</v>
      </c>
      <c r="J1156" s="451"/>
      <c r="K1156" s="820"/>
      <c r="L1156" s="821"/>
      <c r="M1156" s="818"/>
      <c r="N1156" s="819"/>
      <c r="O1156" s="818"/>
      <c r="P1156" s="819"/>
      <c r="Q1156" s="818"/>
      <c r="R1156" s="819"/>
      <c r="S1156" s="818"/>
      <c r="T1156" s="819"/>
      <c r="U1156" s="818"/>
      <c r="V1156" s="819"/>
      <c r="W1156" s="783"/>
      <c r="X1156" s="784"/>
      <c r="Y1156" s="783"/>
      <c r="Z1156" s="784"/>
      <c r="AA1156" s="793"/>
      <c r="AB1156" s="793"/>
      <c r="AC1156" s="793"/>
      <c r="AD1156" s="793"/>
      <c r="AE1156" s="793"/>
      <c r="AF1156" s="793"/>
    </row>
    <row r="1157" spans="1:32" s="404" customFormat="1" ht="12.75" customHeight="1" x14ac:dyDescent="0.2">
      <c r="A1157" s="402"/>
      <c r="B1157" s="822" t="s">
        <v>60</v>
      </c>
      <c r="C1157" s="823"/>
      <c r="D1157" s="791" t="s">
        <v>207</v>
      </c>
      <c r="E1157" s="828" t="s">
        <v>228</v>
      </c>
      <c r="F1157" s="842"/>
      <c r="G1157" s="834" t="s">
        <v>231</v>
      </c>
      <c r="H1157" s="828"/>
      <c r="I1157" s="434" t="s">
        <v>184</v>
      </c>
      <c r="J1157" s="438">
        <v>300000</v>
      </c>
      <c r="K1157" s="434" t="s">
        <v>183</v>
      </c>
      <c r="L1157" s="437"/>
      <c r="M1157" s="434" t="s">
        <v>182</v>
      </c>
      <c r="N1157" s="436">
        <f>J1157</f>
        <v>300000</v>
      </c>
      <c r="O1157" s="434" t="s">
        <v>181</v>
      </c>
      <c r="P1157" s="435"/>
      <c r="Q1157" s="434" t="s">
        <v>181</v>
      </c>
      <c r="R1157" s="435"/>
      <c r="S1157" s="434" t="s">
        <v>181</v>
      </c>
      <c r="T1157" s="435"/>
      <c r="U1157" s="434" t="s">
        <v>181</v>
      </c>
      <c r="V1157" s="435"/>
      <c r="W1157" s="466" t="s">
        <v>181</v>
      </c>
      <c r="X1157" s="467"/>
      <c r="Y1157" s="466" t="s">
        <v>180</v>
      </c>
      <c r="Z1157" s="465"/>
      <c r="AA1157" s="791" t="s">
        <v>240</v>
      </c>
      <c r="AB1157" s="791" t="s">
        <v>240</v>
      </c>
      <c r="AC1157" s="791" t="s">
        <v>240</v>
      </c>
      <c r="AD1157" s="791" t="s">
        <v>240</v>
      </c>
      <c r="AE1157" s="791" t="s">
        <v>240</v>
      </c>
      <c r="AF1157" s="791" t="s">
        <v>240</v>
      </c>
    </row>
    <row r="1158" spans="1:32" s="404" customFormat="1" ht="15" customHeight="1" x14ac:dyDescent="0.2">
      <c r="A1158" s="402"/>
      <c r="B1158" s="824"/>
      <c r="C1158" s="825"/>
      <c r="D1158" s="792"/>
      <c r="E1158" s="829"/>
      <c r="F1158" s="843"/>
      <c r="G1158" s="835"/>
      <c r="H1158" s="829"/>
      <c r="I1158" s="416" t="s">
        <v>179</v>
      </c>
      <c r="J1158" s="432"/>
      <c r="K1158" s="416" t="s">
        <v>177</v>
      </c>
      <c r="L1158" s="415"/>
      <c r="M1158" s="416" t="s">
        <v>176</v>
      </c>
      <c r="N1158" s="428">
        <f>N1157</f>
        <v>300000</v>
      </c>
      <c r="O1158" s="416" t="s">
        <v>175</v>
      </c>
      <c r="P1158" s="426"/>
      <c r="Q1158" s="416" t="s">
        <v>175</v>
      </c>
      <c r="R1158" s="426"/>
      <c r="S1158" s="416" t="s">
        <v>175</v>
      </c>
      <c r="T1158" s="426"/>
      <c r="U1158" s="416" t="s">
        <v>175</v>
      </c>
      <c r="V1158" s="426"/>
      <c r="W1158" s="463" t="s">
        <v>175</v>
      </c>
      <c r="X1158" s="462"/>
      <c r="Y1158" s="463" t="s">
        <v>174</v>
      </c>
      <c r="Z1158" s="464"/>
      <c r="AA1158" s="792"/>
      <c r="AB1158" s="792"/>
      <c r="AC1158" s="792"/>
      <c r="AD1158" s="792"/>
      <c r="AE1158" s="792"/>
      <c r="AF1158" s="792"/>
    </row>
    <row r="1159" spans="1:32" s="404" customFormat="1" x14ac:dyDescent="0.2">
      <c r="A1159" s="402"/>
      <c r="B1159" s="824"/>
      <c r="C1159" s="825"/>
      <c r="D1159" s="792"/>
      <c r="E1159" s="829"/>
      <c r="F1159" s="843"/>
      <c r="G1159" s="835"/>
      <c r="H1159" s="829"/>
      <c r="I1159" s="416" t="s">
        <v>173</v>
      </c>
      <c r="J1159" s="429"/>
      <c r="K1159" s="416" t="s">
        <v>171</v>
      </c>
      <c r="L1159" s="427"/>
      <c r="M1159" s="416" t="s">
        <v>170</v>
      </c>
      <c r="N1159" s="428"/>
      <c r="O1159" s="416" t="s">
        <v>169</v>
      </c>
      <c r="P1159" s="426"/>
      <c r="Q1159" s="416" t="s">
        <v>169</v>
      </c>
      <c r="R1159" s="426"/>
      <c r="S1159" s="416" t="s">
        <v>169</v>
      </c>
      <c r="T1159" s="426"/>
      <c r="U1159" s="416" t="s">
        <v>169</v>
      </c>
      <c r="V1159" s="426"/>
      <c r="W1159" s="463" t="s">
        <v>169</v>
      </c>
      <c r="X1159" s="462"/>
      <c r="Y1159" s="781"/>
      <c r="Z1159" s="782"/>
      <c r="AA1159" s="792"/>
      <c r="AB1159" s="792"/>
      <c r="AC1159" s="792"/>
      <c r="AD1159" s="792"/>
      <c r="AE1159" s="792"/>
      <c r="AF1159" s="792"/>
    </row>
    <row r="1160" spans="1:32" s="404" customFormat="1" ht="15" customHeight="1" x14ac:dyDescent="0.2">
      <c r="A1160" s="402"/>
      <c r="B1160" s="824"/>
      <c r="C1160" s="825"/>
      <c r="D1160" s="792"/>
      <c r="E1160" s="829"/>
      <c r="F1160" s="843"/>
      <c r="G1160" s="835"/>
      <c r="H1160" s="829"/>
      <c r="I1160" s="416" t="s">
        <v>168</v>
      </c>
      <c r="J1160" s="427"/>
      <c r="K1160" s="416" t="s">
        <v>167</v>
      </c>
      <c r="L1160" s="427"/>
      <c r="M1160" s="816"/>
      <c r="N1160" s="817"/>
      <c r="O1160" s="416" t="s">
        <v>166</v>
      </c>
      <c r="P1160" s="426">
        <f>IF(P1158="",P1159-P1157,P1159-P1158)</f>
        <v>0</v>
      </c>
      <c r="Q1160" s="416" t="s">
        <v>166</v>
      </c>
      <c r="R1160" s="426">
        <f>IF(R1158="",R1159-R1157,R1159-R1158)</f>
        <v>0</v>
      </c>
      <c r="S1160" s="416" t="s">
        <v>166</v>
      </c>
      <c r="T1160" s="426">
        <f>IF(T1158="",T1159-T1157,T1159-T1158)</f>
        <v>0</v>
      </c>
      <c r="U1160" s="416" t="s">
        <v>166</v>
      </c>
      <c r="V1160" s="426">
        <f>IF(V1158="",V1159-V1157,V1159-V1158)</f>
        <v>0</v>
      </c>
      <c r="W1160" s="463" t="s">
        <v>166</v>
      </c>
      <c r="X1160" s="462">
        <f>IF(X1158="",X1159-X1157,X1159-X1158)</f>
        <v>0</v>
      </c>
      <c r="Y1160" s="781"/>
      <c r="Z1160" s="782"/>
      <c r="AA1160" s="792"/>
      <c r="AB1160" s="792"/>
      <c r="AC1160" s="792"/>
      <c r="AD1160" s="792"/>
      <c r="AE1160" s="792"/>
      <c r="AF1160" s="792"/>
    </row>
    <row r="1161" spans="1:32" s="404" customFormat="1" ht="15" customHeight="1" x14ac:dyDescent="0.2">
      <c r="A1161" s="402"/>
      <c r="B1161" s="824"/>
      <c r="C1161" s="825"/>
      <c r="D1161" s="792"/>
      <c r="E1161" s="829"/>
      <c r="F1161" s="843"/>
      <c r="G1161" s="835"/>
      <c r="H1161" s="829"/>
      <c r="I1161" s="416" t="s">
        <v>165</v>
      </c>
      <c r="J1161" s="415"/>
      <c r="K1161" s="416" t="s">
        <v>164</v>
      </c>
      <c r="L1161" s="415"/>
      <c r="M1161" s="816"/>
      <c r="N1161" s="817"/>
      <c r="O1161" s="816"/>
      <c r="P1161" s="817"/>
      <c r="Q1161" s="816"/>
      <c r="R1161" s="817"/>
      <c r="S1161" s="816"/>
      <c r="T1161" s="817"/>
      <c r="U1161" s="816"/>
      <c r="V1161" s="817"/>
      <c r="W1161" s="781"/>
      <c r="X1161" s="782"/>
      <c r="Y1161" s="781"/>
      <c r="Z1161" s="782"/>
      <c r="AA1161" s="792"/>
      <c r="AB1161" s="792"/>
      <c r="AC1161" s="792"/>
      <c r="AD1161" s="792"/>
      <c r="AE1161" s="792"/>
      <c r="AF1161" s="792"/>
    </row>
    <row r="1162" spans="1:32" s="404" customFormat="1" ht="15" customHeight="1" x14ac:dyDescent="0.2">
      <c r="A1162" s="402"/>
      <c r="B1162" s="826"/>
      <c r="C1162" s="827"/>
      <c r="D1162" s="793"/>
      <c r="E1162" s="830"/>
      <c r="F1162" s="844"/>
      <c r="G1162" s="836"/>
      <c r="H1162" s="830"/>
      <c r="I1162" s="406" t="s">
        <v>158</v>
      </c>
      <c r="J1162" s="451"/>
      <c r="K1162" s="820"/>
      <c r="L1162" s="821"/>
      <c r="M1162" s="818"/>
      <c r="N1162" s="819"/>
      <c r="O1162" s="818"/>
      <c r="P1162" s="819"/>
      <c r="Q1162" s="818"/>
      <c r="R1162" s="819"/>
      <c r="S1162" s="818"/>
      <c r="T1162" s="819"/>
      <c r="U1162" s="818"/>
      <c r="V1162" s="819"/>
      <c r="W1162" s="783"/>
      <c r="X1162" s="784"/>
      <c r="Y1162" s="783"/>
      <c r="Z1162" s="784"/>
      <c r="AA1162" s="793"/>
      <c r="AB1162" s="793"/>
      <c r="AC1162" s="793"/>
      <c r="AD1162" s="793"/>
      <c r="AE1162" s="793"/>
      <c r="AF1162" s="793"/>
    </row>
    <row r="1163" spans="1:32" s="404" customFormat="1" ht="12.75" customHeight="1" x14ac:dyDescent="0.2">
      <c r="A1163" s="402"/>
      <c r="B1163" s="822" t="s">
        <v>61</v>
      </c>
      <c r="C1163" s="823"/>
      <c r="D1163" s="791" t="s">
        <v>207</v>
      </c>
      <c r="E1163" s="828" t="s">
        <v>228</v>
      </c>
      <c r="F1163" s="842"/>
      <c r="G1163" s="834" t="s">
        <v>231</v>
      </c>
      <c r="H1163" s="828"/>
      <c r="I1163" s="434" t="s">
        <v>184</v>
      </c>
      <c r="J1163" s="438">
        <v>300000</v>
      </c>
      <c r="K1163" s="434" t="s">
        <v>183</v>
      </c>
      <c r="L1163" s="437"/>
      <c r="M1163" s="434" t="s">
        <v>182</v>
      </c>
      <c r="N1163" s="436">
        <f>J1163</f>
        <v>300000</v>
      </c>
      <c r="O1163" s="434" t="s">
        <v>181</v>
      </c>
      <c r="P1163" s="435"/>
      <c r="Q1163" s="434" t="s">
        <v>181</v>
      </c>
      <c r="R1163" s="435"/>
      <c r="S1163" s="434" t="s">
        <v>181</v>
      </c>
      <c r="T1163" s="435"/>
      <c r="U1163" s="434" t="s">
        <v>181</v>
      </c>
      <c r="V1163" s="435"/>
      <c r="W1163" s="466" t="s">
        <v>181</v>
      </c>
      <c r="X1163" s="467"/>
      <c r="Y1163" s="466" t="s">
        <v>180</v>
      </c>
      <c r="Z1163" s="465"/>
      <c r="AA1163" s="791" t="s">
        <v>240</v>
      </c>
      <c r="AB1163" s="791" t="s">
        <v>240</v>
      </c>
      <c r="AC1163" s="791" t="s">
        <v>240</v>
      </c>
      <c r="AD1163" s="791" t="s">
        <v>240</v>
      </c>
      <c r="AE1163" s="791" t="s">
        <v>240</v>
      </c>
      <c r="AF1163" s="791" t="s">
        <v>240</v>
      </c>
    </row>
    <row r="1164" spans="1:32" s="404" customFormat="1" ht="15" customHeight="1" x14ac:dyDescent="0.2">
      <c r="A1164" s="402"/>
      <c r="B1164" s="824"/>
      <c r="C1164" s="825"/>
      <c r="D1164" s="792"/>
      <c r="E1164" s="829"/>
      <c r="F1164" s="843"/>
      <c r="G1164" s="835"/>
      <c r="H1164" s="829"/>
      <c r="I1164" s="416" t="s">
        <v>179</v>
      </c>
      <c r="J1164" s="432"/>
      <c r="K1164" s="416" t="s">
        <v>177</v>
      </c>
      <c r="L1164" s="415"/>
      <c r="M1164" s="416" t="s">
        <v>176</v>
      </c>
      <c r="N1164" s="428">
        <f>N1163</f>
        <v>300000</v>
      </c>
      <c r="O1164" s="416" t="s">
        <v>175</v>
      </c>
      <c r="P1164" s="426"/>
      <c r="Q1164" s="416" t="s">
        <v>175</v>
      </c>
      <c r="R1164" s="426"/>
      <c r="S1164" s="416" t="s">
        <v>175</v>
      </c>
      <c r="T1164" s="426"/>
      <c r="U1164" s="416" t="s">
        <v>175</v>
      </c>
      <c r="V1164" s="426"/>
      <c r="W1164" s="463" t="s">
        <v>175</v>
      </c>
      <c r="X1164" s="462"/>
      <c r="Y1164" s="463" t="s">
        <v>174</v>
      </c>
      <c r="Z1164" s="464"/>
      <c r="AA1164" s="792"/>
      <c r="AB1164" s="792"/>
      <c r="AC1164" s="792"/>
      <c r="AD1164" s="792"/>
      <c r="AE1164" s="792"/>
      <c r="AF1164" s="792"/>
    </row>
    <row r="1165" spans="1:32" s="404" customFormat="1" x14ac:dyDescent="0.2">
      <c r="A1165" s="402"/>
      <c r="B1165" s="824"/>
      <c r="C1165" s="825"/>
      <c r="D1165" s="792"/>
      <c r="E1165" s="829"/>
      <c r="F1165" s="843"/>
      <c r="G1165" s="835"/>
      <c r="H1165" s="829"/>
      <c r="I1165" s="416" t="s">
        <v>173</v>
      </c>
      <c r="J1165" s="429"/>
      <c r="K1165" s="416" t="s">
        <v>171</v>
      </c>
      <c r="L1165" s="427"/>
      <c r="M1165" s="416" t="s">
        <v>170</v>
      </c>
      <c r="N1165" s="428"/>
      <c r="O1165" s="416" t="s">
        <v>169</v>
      </c>
      <c r="P1165" s="426"/>
      <c r="Q1165" s="416" t="s">
        <v>169</v>
      </c>
      <c r="R1165" s="426"/>
      <c r="S1165" s="416" t="s">
        <v>169</v>
      </c>
      <c r="T1165" s="426"/>
      <c r="U1165" s="416" t="s">
        <v>169</v>
      </c>
      <c r="V1165" s="426"/>
      <c r="W1165" s="463" t="s">
        <v>169</v>
      </c>
      <c r="X1165" s="462"/>
      <c r="Y1165" s="781"/>
      <c r="Z1165" s="782"/>
      <c r="AA1165" s="792"/>
      <c r="AB1165" s="792"/>
      <c r="AC1165" s="792"/>
      <c r="AD1165" s="792"/>
      <c r="AE1165" s="792"/>
      <c r="AF1165" s="792"/>
    </row>
    <row r="1166" spans="1:32" s="404" customFormat="1" ht="15" customHeight="1" x14ac:dyDescent="0.2">
      <c r="A1166" s="402"/>
      <c r="B1166" s="824"/>
      <c r="C1166" s="825"/>
      <c r="D1166" s="792"/>
      <c r="E1166" s="829"/>
      <c r="F1166" s="843"/>
      <c r="G1166" s="835"/>
      <c r="H1166" s="829"/>
      <c r="I1166" s="416" t="s">
        <v>168</v>
      </c>
      <c r="J1166" s="427"/>
      <c r="K1166" s="416" t="s">
        <v>167</v>
      </c>
      <c r="L1166" s="427"/>
      <c r="M1166" s="816"/>
      <c r="N1166" s="817"/>
      <c r="O1166" s="416" t="s">
        <v>166</v>
      </c>
      <c r="P1166" s="426">
        <f>IF(P1164="",P1165-P1163,P1165-P1164)</f>
        <v>0</v>
      </c>
      <c r="Q1166" s="416" t="s">
        <v>166</v>
      </c>
      <c r="R1166" s="426">
        <f>IF(R1164="",R1165-R1163,R1165-R1164)</f>
        <v>0</v>
      </c>
      <c r="S1166" s="416" t="s">
        <v>166</v>
      </c>
      <c r="T1166" s="426">
        <f>IF(T1164="",T1165-T1163,T1165-T1164)</f>
        <v>0</v>
      </c>
      <c r="U1166" s="416" t="s">
        <v>166</v>
      </c>
      <c r="V1166" s="426">
        <f>IF(V1164="",V1165-V1163,V1165-V1164)</f>
        <v>0</v>
      </c>
      <c r="W1166" s="463" t="s">
        <v>166</v>
      </c>
      <c r="X1166" s="462">
        <f>IF(X1164="",X1165-X1163,X1165-X1164)</f>
        <v>0</v>
      </c>
      <c r="Y1166" s="781"/>
      <c r="Z1166" s="782"/>
      <c r="AA1166" s="792"/>
      <c r="AB1166" s="792"/>
      <c r="AC1166" s="792"/>
      <c r="AD1166" s="792"/>
      <c r="AE1166" s="792"/>
      <c r="AF1166" s="792"/>
    </row>
    <row r="1167" spans="1:32" s="404" customFormat="1" ht="15" customHeight="1" x14ac:dyDescent="0.2">
      <c r="A1167" s="402"/>
      <c r="B1167" s="824"/>
      <c r="C1167" s="825"/>
      <c r="D1167" s="792"/>
      <c r="E1167" s="829"/>
      <c r="F1167" s="843"/>
      <c r="G1167" s="835"/>
      <c r="H1167" s="829"/>
      <c r="I1167" s="416" t="s">
        <v>165</v>
      </c>
      <c r="J1167" s="415"/>
      <c r="K1167" s="416" t="s">
        <v>164</v>
      </c>
      <c r="L1167" s="415"/>
      <c r="M1167" s="816"/>
      <c r="N1167" s="817"/>
      <c r="O1167" s="816"/>
      <c r="P1167" s="817"/>
      <c r="Q1167" s="816"/>
      <c r="R1167" s="817"/>
      <c r="S1167" s="816"/>
      <c r="T1167" s="817"/>
      <c r="U1167" s="816"/>
      <c r="V1167" s="817"/>
      <c r="W1167" s="781"/>
      <c r="X1167" s="782"/>
      <c r="Y1167" s="781"/>
      <c r="Z1167" s="782"/>
      <c r="AA1167" s="792"/>
      <c r="AB1167" s="792"/>
      <c r="AC1167" s="792"/>
      <c r="AD1167" s="792"/>
      <c r="AE1167" s="792"/>
      <c r="AF1167" s="792"/>
    </row>
    <row r="1168" spans="1:32" s="404" customFormat="1" ht="15" customHeight="1" x14ac:dyDescent="0.2">
      <c r="A1168" s="402"/>
      <c r="B1168" s="826"/>
      <c r="C1168" s="827"/>
      <c r="D1168" s="793"/>
      <c r="E1168" s="830"/>
      <c r="F1168" s="844"/>
      <c r="G1168" s="836"/>
      <c r="H1168" s="830"/>
      <c r="I1168" s="406" t="s">
        <v>158</v>
      </c>
      <c r="J1168" s="451"/>
      <c r="K1168" s="820"/>
      <c r="L1168" s="821"/>
      <c r="M1168" s="818"/>
      <c r="N1168" s="819"/>
      <c r="O1168" s="818"/>
      <c r="P1168" s="819"/>
      <c r="Q1168" s="818"/>
      <c r="R1168" s="819"/>
      <c r="S1168" s="818"/>
      <c r="T1168" s="819"/>
      <c r="U1168" s="818"/>
      <c r="V1168" s="819"/>
      <c r="W1168" s="783"/>
      <c r="X1168" s="784"/>
      <c r="Y1168" s="783"/>
      <c r="Z1168" s="784"/>
      <c r="AA1168" s="793"/>
      <c r="AB1168" s="793"/>
      <c r="AC1168" s="793"/>
      <c r="AD1168" s="793"/>
      <c r="AE1168" s="793"/>
      <c r="AF1168" s="793"/>
    </row>
    <row r="1169" spans="1:32" s="404" customFormat="1" ht="12.75" customHeight="1" x14ac:dyDescent="0.2">
      <c r="A1169" s="402"/>
      <c r="B1169" s="822" t="s">
        <v>742</v>
      </c>
      <c r="C1169" s="823"/>
      <c r="D1169" s="791" t="s">
        <v>207</v>
      </c>
      <c r="E1169" s="828" t="s">
        <v>228</v>
      </c>
      <c r="F1169" s="842"/>
      <c r="G1169" s="834" t="s">
        <v>231</v>
      </c>
      <c r="H1169" s="828"/>
      <c r="I1169" s="434" t="s">
        <v>184</v>
      </c>
      <c r="J1169" s="438">
        <v>600000</v>
      </c>
      <c r="K1169" s="434" t="s">
        <v>183</v>
      </c>
      <c r="L1169" s="437"/>
      <c r="M1169" s="434" t="s">
        <v>182</v>
      </c>
      <c r="N1169" s="436">
        <f>J1169</f>
        <v>600000</v>
      </c>
      <c r="O1169" s="434" t="s">
        <v>181</v>
      </c>
      <c r="P1169" s="435"/>
      <c r="Q1169" s="434" t="s">
        <v>181</v>
      </c>
      <c r="R1169" s="435"/>
      <c r="S1169" s="434" t="s">
        <v>181</v>
      </c>
      <c r="T1169" s="435"/>
      <c r="U1169" s="434" t="s">
        <v>181</v>
      </c>
      <c r="V1169" s="435"/>
      <c r="W1169" s="466" t="s">
        <v>181</v>
      </c>
      <c r="X1169" s="467"/>
      <c r="Y1169" s="466" t="s">
        <v>180</v>
      </c>
      <c r="Z1169" s="465"/>
      <c r="AA1169" s="791" t="s">
        <v>240</v>
      </c>
      <c r="AB1169" s="791" t="s">
        <v>240</v>
      </c>
      <c r="AC1169" s="791" t="s">
        <v>240</v>
      </c>
      <c r="AD1169" s="791" t="s">
        <v>240</v>
      </c>
      <c r="AE1169" s="791" t="s">
        <v>240</v>
      </c>
      <c r="AF1169" s="791" t="s">
        <v>240</v>
      </c>
    </row>
    <row r="1170" spans="1:32" s="404" customFormat="1" ht="15" customHeight="1" x14ac:dyDescent="0.2">
      <c r="A1170" s="402"/>
      <c r="B1170" s="824"/>
      <c r="C1170" s="825"/>
      <c r="D1170" s="792"/>
      <c r="E1170" s="829"/>
      <c r="F1170" s="843"/>
      <c r="G1170" s="835"/>
      <c r="H1170" s="829"/>
      <c r="I1170" s="416" t="s">
        <v>179</v>
      </c>
      <c r="J1170" s="432"/>
      <c r="K1170" s="416" t="s">
        <v>177</v>
      </c>
      <c r="L1170" s="415"/>
      <c r="M1170" s="416" t="s">
        <v>176</v>
      </c>
      <c r="N1170" s="428">
        <f>N1169</f>
        <v>600000</v>
      </c>
      <c r="O1170" s="416" t="s">
        <v>175</v>
      </c>
      <c r="P1170" s="426"/>
      <c r="Q1170" s="416" t="s">
        <v>175</v>
      </c>
      <c r="R1170" s="426"/>
      <c r="S1170" s="416" t="s">
        <v>175</v>
      </c>
      <c r="T1170" s="426"/>
      <c r="U1170" s="416" t="s">
        <v>175</v>
      </c>
      <c r="V1170" s="426"/>
      <c r="W1170" s="463" t="s">
        <v>175</v>
      </c>
      <c r="X1170" s="462"/>
      <c r="Y1170" s="463" t="s">
        <v>174</v>
      </c>
      <c r="Z1170" s="464"/>
      <c r="AA1170" s="792"/>
      <c r="AB1170" s="792"/>
      <c r="AC1170" s="792"/>
      <c r="AD1170" s="792"/>
      <c r="AE1170" s="792"/>
      <c r="AF1170" s="792"/>
    </row>
    <row r="1171" spans="1:32" s="404" customFormat="1" x14ac:dyDescent="0.2">
      <c r="A1171" s="402"/>
      <c r="B1171" s="824"/>
      <c r="C1171" s="825"/>
      <c r="D1171" s="792"/>
      <c r="E1171" s="829"/>
      <c r="F1171" s="843"/>
      <c r="G1171" s="835"/>
      <c r="H1171" s="829"/>
      <c r="I1171" s="416" t="s">
        <v>173</v>
      </c>
      <c r="J1171" s="429"/>
      <c r="K1171" s="416" t="s">
        <v>171</v>
      </c>
      <c r="L1171" s="427"/>
      <c r="M1171" s="416" t="s">
        <v>170</v>
      </c>
      <c r="N1171" s="428"/>
      <c r="O1171" s="416" t="s">
        <v>169</v>
      </c>
      <c r="P1171" s="426"/>
      <c r="Q1171" s="416" t="s">
        <v>169</v>
      </c>
      <c r="R1171" s="426"/>
      <c r="S1171" s="416" t="s">
        <v>169</v>
      </c>
      <c r="T1171" s="426"/>
      <c r="U1171" s="416" t="s">
        <v>169</v>
      </c>
      <c r="V1171" s="426"/>
      <c r="W1171" s="463" t="s">
        <v>169</v>
      </c>
      <c r="X1171" s="462"/>
      <c r="Y1171" s="781"/>
      <c r="Z1171" s="782"/>
      <c r="AA1171" s="792"/>
      <c r="AB1171" s="792"/>
      <c r="AC1171" s="792"/>
      <c r="AD1171" s="792"/>
      <c r="AE1171" s="792"/>
      <c r="AF1171" s="792"/>
    </row>
    <row r="1172" spans="1:32" s="404" customFormat="1" ht="15" customHeight="1" x14ac:dyDescent="0.2">
      <c r="A1172" s="402"/>
      <c r="B1172" s="824"/>
      <c r="C1172" s="825"/>
      <c r="D1172" s="792"/>
      <c r="E1172" s="829"/>
      <c r="F1172" s="843"/>
      <c r="G1172" s="835"/>
      <c r="H1172" s="829"/>
      <c r="I1172" s="416" t="s">
        <v>168</v>
      </c>
      <c r="J1172" s="427"/>
      <c r="K1172" s="416" t="s">
        <v>167</v>
      </c>
      <c r="L1172" s="427"/>
      <c r="M1172" s="816"/>
      <c r="N1172" s="817"/>
      <c r="O1172" s="416" t="s">
        <v>166</v>
      </c>
      <c r="P1172" s="426">
        <f>IF(P1170="",P1171-P1169,P1171-P1170)</f>
        <v>0</v>
      </c>
      <c r="Q1172" s="416" t="s">
        <v>166</v>
      </c>
      <c r="R1172" s="426">
        <f>IF(R1170="",R1171-R1169,R1171-R1170)</f>
        <v>0</v>
      </c>
      <c r="S1172" s="416" t="s">
        <v>166</v>
      </c>
      <c r="T1172" s="426">
        <f>IF(T1170="",T1171-T1169,T1171-T1170)</f>
        <v>0</v>
      </c>
      <c r="U1172" s="416" t="s">
        <v>166</v>
      </c>
      <c r="V1172" s="426">
        <f>IF(V1170="",V1171-V1169,V1171-V1170)</f>
        <v>0</v>
      </c>
      <c r="W1172" s="463" t="s">
        <v>166</v>
      </c>
      <c r="X1172" s="462">
        <f>IF(X1170="",X1171-X1169,X1171-X1170)</f>
        <v>0</v>
      </c>
      <c r="Y1172" s="781"/>
      <c r="Z1172" s="782"/>
      <c r="AA1172" s="792"/>
      <c r="AB1172" s="792"/>
      <c r="AC1172" s="792"/>
      <c r="AD1172" s="792"/>
      <c r="AE1172" s="792"/>
      <c r="AF1172" s="792"/>
    </row>
    <row r="1173" spans="1:32" s="404" customFormat="1" ht="15" customHeight="1" x14ac:dyDescent="0.2">
      <c r="A1173" s="402"/>
      <c r="B1173" s="824"/>
      <c r="C1173" s="825"/>
      <c r="D1173" s="792"/>
      <c r="E1173" s="829"/>
      <c r="F1173" s="843"/>
      <c r="G1173" s="835"/>
      <c r="H1173" s="829"/>
      <c r="I1173" s="416" t="s">
        <v>165</v>
      </c>
      <c r="J1173" s="415"/>
      <c r="K1173" s="416" t="s">
        <v>164</v>
      </c>
      <c r="L1173" s="415"/>
      <c r="M1173" s="816"/>
      <c r="N1173" s="817"/>
      <c r="O1173" s="816"/>
      <c r="P1173" s="817"/>
      <c r="Q1173" s="816"/>
      <c r="R1173" s="817"/>
      <c r="S1173" s="816"/>
      <c r="T1173" s="817"/>
      <c r="U1173" s="816"/>
      <c r="V1173" s="817"/>
      <c r="W1173" s="781"/>
      <c r="X1173" s="782"/>
      <c r="Y1173" s="781"/>
      <c r="Z1173" s="782"/>
      <c r="AA1173" s="792"/>
      <c r="AB1173" s="792"/>
      <c r="AC1173" s="792"/>
      <c r="AD1173" s="792"/>
      <c r="AE1173" s="792"/>
      <c r="AF1173" s="792"/>
    </row>
    <row r="1174" spans="1:32" s="404" customFormat="1" ht="15" customHeight="1" x14ac:dyDescent="0.2">
      <c r="A1174" s="402"/>
      <c r="B1174" s="826"/>
      <c r="C1174" s="827"/>
      <c r="D1174" s="793"/>
      <c r="E1174" s="830"/>
      <c r="F1174" s="844"/>
      <c r="G1174" s="836"/>
      <c r="H1174" s="830"/>
      <c r="I1174" s="406" t="s">
        <v>158</v>
      </c>
      <c r="J1174" s="451"/>
      <c r="K1174" s="820"/>
      <c r="L1174" s="821"/>
      <c r="M1174" s="818"/>
      <c r="N1174" s="819"/>
      <c r="O1174" s="818"/>
      <c r="P1174" s="819"/>
      <c r="Q1174" s="818"/>
      <c r="R1174" s="819"/>
      <c r="S1174" s="818"/>
      <c r="T1174" s="819"/>
      <c r="U1174" s="818"/>
      <c r="V1174" s="819"/>
      <c r="W1174" s="783"/>
      <c r="X1174" s="784"/>
      <c r="Y1174" s="783"/>
      <c r="Z1174" s="784"/>
      <c r="AA1174" s="793"/>
      <c r="AB1174" s="793"/>
      <c r="AC1174" s="793"/>
      <c r="AD1174" s="793"/>
      <c r="AE1174" s="793"/>
      <c r="AF1174" s="793"/>
    </row>
    <row r="1175" spans="1:32" s="404" customFormat="1" ht="12.75" customHeight="1" x14ac:dyDescent="0.2">
      <c r="A1175" s="402"/>
      <c r="B1175" s="822" t="s">
        <v>65</v>
      </c>
      <c r="C1175" s="823"/>
      <c r="D1175" s="791" t="s">
        <v>207</v>
      </c>
      <c r="E1175" s="828" t="s">
        <v>228</v>
      </c>
      <c r="F1175" s="842"/>
      <c r="G1175" s="834" t="s">
        <v>231</v>
      </c>
      <c r="H1175" s="828"/>
      <c r="I1175" s="434" t="s">
        <v>184</v>
      </c>
      <c r="J1175" s="438">
        <v>300000</v>
      </c>
      <c r="K1175" s="434" t="s">
        <v>183</v>
      </c>
      <c r="L1175" s="437"/>
      <c r="M1175" s="434" t="s">
        <v>182</v>
      </c>
      <c r="N1175" s="436">
        <f>J1175</f>
        <v>300000</v>
      </c>
      <c r="O1175" s="434" t="s">
        <v>181</v>
      </c>
      <c r="P1175" s="435"/>
      <c r="Q1175" s="434" t="s">
        <v>181</v>
      </c>
      <c r="R1175" s="435"/>
      <c r="S1175" s="434" t="s">
        <v>181</v>
      </c>
      <c r="T1175" s="435"/>
      <c r="U1175" s="434" t="s">
        <v>181</v>
      </c>
      <c r="V1175" s="435"/>
      <c r="W1175" s="466" t="s">
        <v>181</v>
      </c>
      <c r="X1175" s="467"/>
      <c r="Y1175" s="466" t="s">
        <v>180</v>
      </c>
      <c r="Z1175" s="465"/>
      <c r="AA1175" s="791" t="s">
        <v>240</v>
      </c>
      <c r="AB1175" s="791" t="s">
        <v>240</v>
      </c>
      <c r="AC1175" s="791" t="s">
        <v>240</v>
      </c>
      <c r="AD1175" s="791" t="s">
        <v>240</v>
      </c>
      <c r="AE1175" s="791" t="s">
        <v>240</v>
      </c>
      <c r="AF1175" s="791" t="s">
        <v>240</v>
      </c>
    </row>
    <row r="1176" spans="1:32" s="404" customFormat="1" ht="15" customHeight="1" x14ac:dyDescent="0.2">
      <c r="A1176" s="402"/>
      <c r="B1176" s="824"/>
      <c r="C1176" s="825"/>
      <c r="D1176" s="792"/>
      <c r="E1176" s="829"/>
      <c r="F1176" s="843"/>
      <c r="G1176" s="835"/>
      <c r="H1176" s="829"/>
      <c r="I1176" s="416" t="s">
        <v>179</v>
      </c>
      <c r="J1176" s="432"/>
      <c r="K1176" s="416" t="s">
        <v>177</v>
      </c>
      <c r="L1176" s="415"/>
      <c r="M1176" s="416" t="s">
        <v>176</v>
      </c>
      <c r="N1176" s="428">
        <f>N1175</f>
        <v>300000</v>
      </c>
      <c r="O1176" s="416" t="s">
        <v>175</v>
      </c>
      <c r="P1176" s="426"/>
      <c r="Q1176" s="416" t="s">
        <v>175</v>
      </c>
      <c r="R1176" s="426"/>
      <c r="S1176" s="416" t="s">
        <v>175</v>
      </c>
      <c r="T1176" s="426"/>
      <c r="U1176" s="416" t="s">
        <v>175</v>
      </c>
      <c r="V1176" s="426"/>
      <c r="W1176" s="463" t="s">
        <v>175</v>
      </c>
      <c r="X1176" s="462"/>
      <c r="Y1176" s="463" t="s">
        <v>174</v>
      </c>
      <c r="Z1176" s="464"/>
      <c r="AA1176" s="792"/>
      <c r="AB1176" s="792"/>
      <c r="AC1176" s="792"/>
      <c r="AD1176" s="792"/>
      <c r="AE1176" s="792"/>
      <c r="AF1176" s="792"/>
    </row>
    <row r="1177" spans="1:32" s="404" customFormat="1" x14ac:dyDescent="0.2">
      <c r="A1177" s="402"/>
      <c r="B1177" s="824"/>
      <c r="C1177" s="825"/>
      <c r="D1177" s="792"/>
      <c r="E1177" s="829"/>
      <c r="F1177" s="843"/>
      <c r="G1177" s="835"/>
      <c r="H1177" s="829"/>
      <c r="I1177" s="416" t="s">
        <v>173</v>
      </c>
      <c r="J1177" s="429"/>
      <c r="K1177" s="416" t="s">
        <v>171</v>
      </c>
      <c r="L1177" s="427"/>
      <c r="M1177" s="416" t="s">
        <v>170</v>
      </c>
      <c r="N1177" s="428"/>
      <c r="O1177" s="416" t="s">
        <v>169</v>
      </c>
      <c r="P1177" s="426"/>
      <c r="Q1177" s="416" t="s">
        <v>169</v>
      </c>
      <c r="R1177" s="426"/>
      <c r="S1177" s="416" t="s">
        <v>169</v>
      </c>
      <c r="T1177" s="426"/>
      <c r="U1177" s="416" t="s">
        <v>169</v>
      </c>
      <c r="V1177" s="426"/>
      <c r="W1177" s="463" t="s">
        <v>169</v>
      </c>
      <c r="X1177" s="462"/>
      <c r="Y1177" s="781"/>
      <c r="Z1177" s="782"/>
      <c r="AA1177" s="792"/>
      <c r="AB1177" s="792"/>
      <c r="AC1177" s="792"/>
      <c r="AD1177" s="792"/>
      <c r="AE1177" s="792"/>
      <c r="AF1177" s="792"/>
    </row>
    <row r="1178" spans="1:32" s="404" customFormat="1" ht="15" customHeight="1" x14ac:dyDescent="0.2">
      <c r="A1178" s="402"/>
      <c r="B1178" s="824"/>
      <c r="C1178" s="825"/>
      <c r="D1178" s="792"/>
      <c r="E1178" s="829"/>
      <c r="F1178" s="843"/>
      <c r="G1178" s="835"/>
      <c r="H1178" s="829"/>
      <c r="I1178" s="416" t="s">
        <v>168</v>
      </c>
      <c r="J1178" s="427"/>
      <c r="K1178" s="416" t="s">
        <v>167</v>
      </c>
      <c r="L1178" s="427"/>
      <c r="M1178" s="816"/>
      <c r="N1178" s="817"/>
      <c r="O1178" s="416" t="s">
        <v>166</v>
      </c>
      <c r="P1178" s="426">
        <f>IF(P1176="",P1177-P1175,P1177-P1176)</f>
        <v>0</v>
      </c>
      <c r="Q1178" s="416" t="s">
        <v>166</v>
      </c>
      <c r="R1178" s="426">
        <f>IF(R1176="",R1177-R1175,R1177-R1176)</f>
        <v>0</v>
      </c>
      <c r="S1178" s="416" t="s">
        <v>166</v>
      </c>
      <c r="T1178" s="426">
        <f>IF(T1176="",T1177-T1175,T1177-T1176)</f>
        <v>0</v>
      </c>
      <c r="U1178" s="416" t="s">
        <v>166</v>
      </c>
      <c r="V1178" s="426">
        <f>IF(V1176="",V1177-V1175,V1177-V1176)</f>
        <v>0</v>
      </c>
      <c r="W1178" s="463" t="s">
        <v>166</v>
      </c>
      <c r="X1178" s="462">
        <f>IF(X1176="",X1177-X1175,X1177-X1176)</f>
        <v>0</v>
      </c>
      <c r="Y1178" s="781"/>
      <c r="Z1178" s="782"/>
      <c r="AA1178" s="792"/>
      <c r="AB1178" s="792"/>
      <c r="AC1178" s="792"/>
      <c r="AD1178" s="792"/>
      <c r="AE1178" s="792"/>
      <c r="AF1178" s="792"/>
    </row>
    <row r="1179" spans="1:32" s="404" customFormat="1" ht="15" customHeight="1" x14ac:dyDescent="0.2">
      <c r="A1179" s="402"/>
      <c r="B1179" s="824"/>
      <c r="C1179" s="825"/>
      <c r="D1179" s="792"/>
      <c r="E1179" s="829"/>
      <c r="F1179" s="843"/>
      <c r="G1179" s="835"/>
      <c r="H1179" s="829"/>
      <c r="I1179" s="416" t="s">
        <v>165</v>
      </c>
      <c r="J1179" s="415"/>
      <c r="K1179" s="416" t="s">
        <v>164</v>
      </c>
      <c r="L1179" s="415"/>
      <c r="M1179" s="816"/>
      <c r="N1179" s="817"/>
      <c r="O1179" s="816"/>
      <c r="P1179" s="817"/>
      <c r="Q1179" s="816"/>
      <c r="R1179" s="817"/>
      <c r="S1179" s="816"/>
      <c r="T1179" s="817"/>
      <c r="U1179" s="816"/>
      <c r="V1179" s="817"/>
      <c r="W1179" s="781"/>
      <c r="X1179" s="782"/>
      <c r="Y1179" s="781"/>
      <c r="Z1179" s="782"/>
      <c r="AA1179" s="792"/>
      <c r="AB1179" s="792"/>
      <c r="AC1179" s="792"/>
      <c r="AD1179" s="792"/>
      <c r="AE1179" s="792"/>
      <c r="AF1179" s="792"/>
    </row>
    <row r="1180" spans="1:32" s="404" customFormat="1" ht="15" customHeight="1" x14ac:dyDescent="0.2">
      <c r="A1180" s="402"/>
      <c r="B1180" s="826"/>
      <c r="C1180" s="827"/>
      <c r="D1180" s="793"/>
      <c r="E1180" s="830"/>
      <c r="F1180" s="844"/>
      <c r="G1180" s="836"/>
      <c r="H1180" s="830"/>
      <c r="I1180" s="406" t="s">
        <v>158</v>
      </c>
      <c r="J1180" s="451"/>
      <c r="K1180" s="820"/>
      <c r="L1180" s="821"/>
      <c r="M1180" s="818"/>
      <c r="N1180" s="819"/>
      <c r="O1180" s="818"/>
      <c r="P1180" s="819"/>
      <c r="Q1180" s="818"/>
      <c r="R1180" s="819"/>
      <c r="S1180" s="818"/>
      <c r="T1180" s="819"/>
      <c r="U1180" s="818"/>
      <c r="V1180" s="819"/>
      <c r="W1180" s="783"/>
      <c r="X1180" s="784"/>
      <c r="Y1180" s="783"/>
      <c r="Z1180" s="784"/>
      <c r="AA1180" s="793"/>
      <c r="AB1180" s="793"/>
      <c r="AC1180" s="793"/>
      <c r="AD1180" s="793"/>
      <c r="AE1180" s="793"/>
      <c r="AF1180" s="793"/>
    </row>
    <row r="1181" spans="1:32" s="404" customFormat="1" ht="12.75" customHeight="1" x14ac:dyDescent="0.2">
      <c r="A1181" s="402"/>
      <c r="B1181" s="822" t="s">
        <v>66</v>
      </c>
      <c r="C1181" s="823"/>
      <c r="D1181" s="791" t="s">
        <v>207</v>
      </c>
      <c r="E1181" s="828" t="s">
        <v>228</v>
      </c>
      <c r="F1181" s="842"/>
      <c r="G1181" s="834" t="s">
        <v>231</v>
      </c>
      <c r="H1181" s="828"/>
      <c r="I1181" s="434" t="s">
        <v>184</v>
      </c>
      <c r="J1181" s="438">
        <v>300000</v>
      </c>
      <c r="K1181" s="434" t="s">
        <v>183</v>
      </c>
      <c r="L1181" s="437"/>
      <c r="M1181" s="434" t="s">
        <v>182</v>
      </c>
      <c r="N1181" s="436">
        <f>J1181</f>
        <v>300000</v>
      </c>
      <c r="O1181" s="434" t="s">
        <v>181</v>
      </c>
      <c r="P1181" s="435"/>
      <c r="Q1181" s="434" t="s">
        <v>181</v>
      </c>
      <c r="R1181" s="435"/>
      <c r="S1181" s="434" t="s">
        <v>181</v>
      </c>
      <c r="T1181" s="435"/>
      <c r="U1181" s="434" t="s">
        <v>181</v>
      </c>
      <c r="V1181" s="435"/>
      <c r="W1181" s="466" t="s">
        <v>181</v>
      </c>
      <c r="X1181" s="467"/>
      <c r="Y1181" s="466" t="s">
        <v>180</v>
      </c>
      <c r="Z1181" s="465"/>
      <c r="AA1181" s="791" t="s">
        <v>240</v>
      </c>
      <c r="AB1181" s="791" t="s">
        <v>240</v>
      </c>
      <c r="AC1181" s="791" t="s">
        <v>240</v>
      </c>
      <c r="AD1181" s="791" t="s">
        <v>240</v>
      </c>
      <c r="AE1181" s="791" t="s">
        <v>240</v>
      </c>
      <c r="AF1181" s="791" t="s">
        <v>240</v>
      </c>
    </row>
    <row r="1182" spans="1:32" s="404" customFormat="1" ht="15" customHeight="1" x14ac:dyDescent="0.2">
      <c r="A1182" s="402"/>
      <c r="B1182" s="824"/>
      <c r="C1182" s="825"/>
      <c r="D1182" s="792"/>
      <c r="E1182" s="829"/>
      <c r="F1182" s="843"/>
      <c r="G1182" s="835"/>
      <c r="H1182" s="829"/>
      <c r="I1182" s="416" t="s">
        <v>179</v>
      </c>
      <c r="J1182" s="432"/>
      <c r="K1182" s="416" t="s">
        <v>177</v>
      </c>
      <c r="L1182" s="415"/>
      <c r="M1182" s="416" t="s">
        <v>176</v>
      </c>
      <c r="N1182" s="428">
        <f>N1181</f>
        <v>300000</v>
      </c>
      <c r="O1182" s="416" t="s">
        <v>175</v>
      </c>
      <c r="P1182" s="426"/>
      <c r="Q1182" s="416" t="s">
        <v>175</v>
      </c>
      <c r="R1182" s="426"/>
      <c r="S1182" s="416" t="s">
        <v>175</v>
      </c>
      <c r="T1182" s="426"/>
      <c r="U1182" s="416" t="s">
        <v>175</v>
      </c>
      <c r="V1182" s="426"/>
      <c r="W1182" s="463" t="s">
        <v>175</v>
      </c>
      <c r="X1182" s="462"/>
      <c r="Y1182" s="463" t="s">
        <v>174</v>
      </c>
      <c r="Z1182" s="464"/>
      <c r="AA1182" s="792"/>
      <c r="AB1182" s="792"/>
      <c r="AC1182" s="792"/>
      <c r="AD1182" s="792"/>
      <c r="AE1182" s="792"/>
      <c r="AF1182" s="792"/>
    </row>
    <row r="1183" spans="1:32" s="404" customFormat="1" x14ac:dyDescent="0.2">
      <c r="A1183" s="402"/>
      <c r="B1183" s="824"/>
      <c r="C1183" s="825"/>
      <c r="D1183" s="792"/>
      <c r="E1183" s="829"/>
      <c r="F1183" s="843"/>
      <c r="G1183" s="835"/>
      <c r="H1183" s="829"/>
      <c r="I1183" s="416" t="s">
        <v>173</v>
      </c>
      <c r="J1183" s="429"/>
      <c r="K1183" s="416" t="s">
        <v>171</v>
      </c>
      <c r="L1183" s="427"/>
      <c r="M1183" s="416" t="s">
        <v>170</v>
      </c>
      <c r="N1183" s="428"/>
      <c r="O1183" s="416" t="s">
        <v>169</v>
      </c>
      <c r="P1183" s="426"/>
      <c r="Q1183" s="416" t="s">
        <v>169</v>
      </c>
      <c r="R1183" s="426"/>
      <c r="S1183" s="416" t="s">
        <v>169</v>
      </c>
      <c r="T1183" s="426"/>
      <c r="U1183" s="416" t="s">
        <v>169</v>
      </c>
      <c r="V1183" s="426"/>
      <c r="W1183" s="463" t="s">
        <v>169</v>
      </c>
      <c r="X1183" s="462"/>
      <c r="Y1183" s="781"/>
      <c r="Z1183" s="782"/>
      <c r="AA1183" s="792"/>
      <c r="AB1183" s="792"/>
      <c r="AC1183" s="792"/>
      <c r="AD1183" s="792"/>
      <c r="AE1183" s="792"/>
      <c r="AF1183" s="792"/>
    </row>
    <row r="1184" spans="1:32" s="404" customFormat="1" ht="15" customHeight="1" x14ac:dyDescent="0.2">
      <c r="A1184" s="402"/>
      <c r="B1184" s="824"/>
      <c r="C1184" s="825"/>
      <c r="D1184" s="792"/>
      <c r="E1184" s="829"/>
      <c r="F1184" s="843"/>
      <c r="G1184" s="835"/>
      <c r="H1184" s="829"/>
      <c r="I1184" s="416" t="s">
        <v>168</v>
      </c>
      <c r="J1184" s="427"/>
      <c r="K1184" s="416" t="s">
        <v>167</v>
      </c>
      <c r="L1184" s="427"/>
      <c r="M1184" s="816"/>
      <c r="N1184" s="817"/>
      <c r="O1184" s="416" t="s">
        <v>166</v>
      </c>
      <c r="P1184" s="426">
        <f>IF(P1182="",P1183-P1181,P1183-P1182)</f>
        <v>0</v>
      </c>
      <c r="Q1184" s="416" t="s">
        <v>166</v>
      </c>
      <c r="R1184" s="426">
        <f>IF(R1182="",R1183-R1181,R1183-R1182)</f>
        <v>0</v>
      </c>
      <c r="S1184" s="416" t="s">
        <v>166</v>
      </c>
      <c r="T1184" s="426">
        <f>IF(T1182="",T1183-T1181,T1183-T1182)</f>
        <v>0</v>
      </c>
      <c r="U1184" s="416" t="s">
        <v>166</v>
      </c>
      <c r="V1184" s="426">
        <f>IF(V1182="",V1183-V1181,V1183-V1182)</f>
        <v>0</v>
      </c>
      <c r="W1184" s="463" t="s">
        <v>166</v>
      </c>
      <c r="X1184" s="462">
        <f>IF(X1182="",X1183-X1181,X1183-X1182)</f>
        <v>0</v>
      </c>
      <c r="Y1184" s="781"/>
      <c r="Z1184" s="782"/>
      <c r="AA1184" s="792"/>
      <c r="AB1184" s="792"/>
      <c r="AC1184" s="792"/>
      <c r="AD1184" s="792"/>
      <c r="AE1184" s="792"/>
      <c r="AF1184" s="792"/>
    </row>
    <row r="1185" spans="1:32" s="404" customFormat="1" ht="15" customHeight="1" x14ac:dyDescent="0.2">
      <c r="A1185" s="402"/>
      <c r="B1185" s="824"/>
      <c r="C1185" s="825"/>
      <c r="D1185" s="792"/>
      <c r="E1185" s="829"/>
      <c r="F1185" s="843"/>
      <c r="G1185" s="835"/>
      <c r="H1185" s="829"/>
      <c r="I1185" s="416" t="s">
        <v>165</v>
      </c>
      <c r="J1185" s="415"/>
      <c r="K1185" s="416" t="s">
        <v>164</v>
      </c>
      <c r="L1185" s="415"/>
      <c r="M1185" s="816"/>
      <c r="N1185" s="817"/>
      <c r="O1185" s="816"/>
      <c r="P1185" s="817"/>
      <c r="Q1185" s="816"/>
      <c r="R1185" s="817"/>
      <c r="S1185" s="816"/>
      <c r="T1185" s="817"/>
      <c r="U1185" s="816"/>
      <c r="V1185" s="817"/>
      <c r="W1185" s="781"/>
      <c r="X1185" s="782"/>
      <c r="Y1185" s="781"/>
      <c r="Z1185" s="782"/>
      <c r="AA1185" s="792"/>
      <c r="AB1185" s="792"/>
      <c r="AC1185" s="792"/>
      <c r="AD1185" s="792"/>
      <c r="AE1185" s="792"/>
      <c r="AF1185" s="792"/>
    </row>
    <row r="1186" spans="1:32" s="404" customFormat="1" ht="15" customHeight="1" x14ac:dyDescent="0.2">
      <c r="A1186" s="402"/>
      <c r="B1186" s="826"/>
      <c r="C1186" s="827"/>
      <c r="D1186" s="793"/>
      <c r="E1186" s="830"/>
      <c r="F1186" s="844"/>
      <c r="G1186" s="836"/>
      <c r="H1186" s="830"/>
      <c r="I1186" s="406" t="s">
        <v>158</v>
      </c>
      <c r="J1186" s="451"/>
      <c r="K1186" s="820"/>
      <c r="L1186" s="821"/>
      <c r="M1186" s="818"/>
      <c r="N1186" s="819"/>
      <c r="O1186" s="818"/>
      <c r="P1186" s="819"/>
      <c r="Q1186" s="818"/>
      <c r="R1186" s="819"/>
      <c r="S1186" s="818"/>
      <c r="T1186" s="819"/>
      <c r="U1186" s="818"/>
      <c r="V1186" s="819"/>
      <c r="W1186" s="783"/>
      <c r="X1186" s="784"/>
      <c r="Y1186" s="783"/>
      <c r="Z1186" s="784"/>
      <c r="AA1186" s="793"/>
      <c r="AB1186" s="793"/>
      <c r="AC1186" s="793"/>
      <c r="AD1186" s="793"/>
      <c r="AE1186" s="793"/>
      <c r="AF1186" s="793"/>
    </row>
    <row r="1187" spans="1:32" s="404" customFormat="1" ht="12.75" customHeight="1" x14ac:dyDescent="0.2">
      <c r="A1187" s="402"/>
      <c r="B1187" s="822" t="s">
        <v>69</v>
      </c>
      <c r="C1187" s="823"/>
      <c r="D1187" s="791" t="s">
        <v>207</v>
      </c>
      <c r="E1187" s="828" t="s">
        <v>228</v>
      </c>
      <c r="F1187" s="842"/>
      <c r="G1187" s="834" t="s">
        <v>231</v>
      </c>
      <c r="H1187" s="828"/>
      <c r="I1187" s="434" t="s">
        <v>184</v>
      </c>
      <c r="J1187" s="438">
        <v>300000</v>
      </c>
      <c r="K1187" s="434" t="s">
        <v>183</v>
      </c>
      <c r="L1187" s="437"/>
      <c r="M1187" s="434" t="s">
        <v>182</v>
      </c>
      <c r="N1187" s="436">
        <f>J1187</f>
        <v>300000</v>
      </c>
      <c r="O1187" s="434" t="s">
        <v>181</v>
      </c>
      <c r="P1187" s="435"/>
      <c r="Q1187" s="434" t="s">
        <v>181</v>
      </c>
      <c r="R1187" s="435"/>
      <c r="S1187" s="434" t="s">
        <v>181</v>
      </c>
      <c r="T1187" s="435"/>
      <c r="U1187" s="434" t="s">
        <v>181</v>
      </c>
      <c r="V1187" s="435"/>
      <c r="W1187" s="466" t="s">
        <v>181</v>
      </c>
      <c r="X1187" s="467"/>
      <c r="Y1187" s="466" t="s">
        <v>180</v>
      </c>
      <c r="Z1187" s="465"/>
      <c r="AA1187" s="791" t="s">
        <v>240</v>
      </c>
      <c r="AB1187" s="791" t="s">
        <v>240</v>
      </c>
      <c r="AC1187" s="791" t="s">
        <v>240</v>
      </c>
      <c r="AD1187" s="791" t="s">
        <v>240</v>
      </c>
      <c r="AE1187" s="791" t="s">
        <v>240</v>
      </c>
      <c r="AF1187" s="791" t="s">
        <v>240</v>
      </c>
    </row>
    <row r="1188" spans="1:32" s="404" customFormat="1" ht="15" customHeight="1" x14ac:dyDescent="0.2">
      <c r="A1188" s="402"/>
      <c r="B1188" s="824"/>
      <c r="C1188" s="825"/>
      <c r="D1188" s="792"/>
      <c r="E1188" s="829"/>
      <c r="F1188" s="843"/>
      <c r="G1188" s="835"/>
      <c r="H1188" s="829"/>
      <c r="I1188" s="416" t="s">
        <v>179</v>
      </c>
      <c r="J1188" s="432"/>
      <c r="K1188" s="416" t="s">
        <v>177</v>
      </c>
      <c r="L1188" s="415"/>
      <c r="M1188" s="416" t="s">
        <v>176</v>
      </c>
      <c r="N1188" s="428">
        <f>N1187</f>
        <v>300000</v>
      </c>
      <c r="O1188" s="416" t="s">
        <v>175</v>
      </c>
      <c r="P1188" s="426"/>
      <c r="Q1188" s="416" t="s">
        <v>175</v>
      </c>
      <c r="R1188" s="426"/>
      <c r="S1188" s="416" t="s">
        <v>175</v>
      </c>
      <c r="T1188" s="426"/>
      <c r="U1188" s="416" t="s">
        <v>175</v>
      </c>
      <c r="V1188" s="426"/>
      <c r="W1188" s="463" t="s">
        <v>175</v>
      </c>
      <c r="X1188" s="462"/>
      <c r="Y1188" s="463" t="s">
        <v>174</v>
      </c>
      <c r="Z1188" s="464"/>
      <c r="AA1188" s="792"/>
      <c r="AB1188" s="792"/>
      <c r="AC1188" s="792"/>
      <c r="AD1188" s="792"/>
      <c r="AE1188" s="792"/>
      <c r="AF1188" s="792"/>
    </row>
    <row r="1189" spans="1:32" s="404" customFormat="1" x14ac:dyDescent="0.2">
      <c r="A1189" s="402"/>
      <c r="B1189" s="824"/>
      <c r="C1189" s="825"/>
      <c r="D1189" s="792"/>
      <c r="E1189" s="829"/>
      <c r="F1189" s="843"/>
      <c r="G1189" s="835"/>
      <c r="H1189" s="829"/>
      <c r="I1189" s="416" t="s">
        <v>173</v>
      </c>
      <c r="J1189" s="429"/>
      <c r="K1189" s="416" t="s">
        <v>171</v>
      </c>
      <c r="L1189" s="427"/>
      <c r="M1189" s="416" t="s">
        <v>170</v>
      </c>
      <c r="N1189" s="428"/>
      <c r="O1189" s="416" t="s">
        <v>169</v>
      </c>
      <c r="P1189" s="426"/>
      <c r="Q1189" s="416" t="s">
        <v>169</v>
      </c>
      <c r="R1189" s="426"/>
      <c r="S1189" s="416" t="s">
        <v>169</v>
      </c>
      <c r="T1189" s="426"/>
      <c r="U1189" s="416" t="s">
        <v>169</v>
      </c>
      <c r="V1189" s="426"/>
      <c r="W1189" s="463" t="s">
        <v>169</v>
      </c>
      <c r="X1189" s="462"/>
      <c r="Y1189" s="781"/>
      <c r="Z1189" s="782"/>
      <c r="AA1189" s="792"/>
      <c r="AB1189" s="792"/>
      <c r="AC1189" s="792"/>
      <c r="AD1189" s="792"/>
      <c r="AE1189" s="792"/>
      <c r="AF1189" s="792"/>
    </row>
    <row r="1190" spans="1:32" s="404" customFormat="1" ht="15" customHeight="1" x14ac:dyDescent="0.2">
      <c r="A1190" s="402"/>
      <c r="B1190" s="824"/>
      <c r="C1190" s="825"/>
      <c r="D1190" s="792"/>
      <c r="E1190" s="829"/>
      <c r="F1190" s="843"/>
      <c r="G1190" s="835"/>
      <c r="H1190" s="829"/>
      <c r="I1190" s="416" t="s">
        <v>168</v>
      </c>
      <c r="J1190" s="427"/>
      <c r="K1190" s="416" t="s">
        <v>167</v>
      </c>
      <c r="L1190" s="427"/>
      <c r="M1190" s="816"/>
      <c r="N1190" s="817"/>
      <c r="O1190" s="416" t="s">
        <v>166</v>
      </c>
      <c r="P1190" s="426">
        <f>IF(P1188="",P1189-P1187,P1189-P1188)</f>
        <v>0</v>
      </c>
      <c r="Q1190" s="416" t="s">
        <v>166</v>
      </c>
      <c r="R1190" s="426">
        <f>IF(R1188="",R1189-R1187,R1189-R1188)</f>
        <v>0</v>
      </c>
      <c r="S1190" s="416" t="s">
        <v>166</v>
      </c>
      <c r="T1190" s="426">
        <f>IF(T1188="",T1189-T1187,T1189-T1188)</f>
        <v>0</v>
      </c>
      <c r="U1190" s="416" t="s">
        <v>166</v>
      </c>
      <c r="V1190" s="426">
        <f>IF(V1188="",V1189-V1187,V1189-V1188)</f>
        <v>0</v>
      </c>
      <c r="W1190" s="463" t="s">
        <v>166</v>
      </c>
      <c r="X1190" s="462">
        <f>IF(X1188="",X1189-X1187,X1189-X1188)</f>
        <v>0</v>
      </c>
      <c r="Y1190" s="781"/>
      <c r="Z1190" s="782"/>
      <c r="AA1190" s="792"/>
      <c r="AB1190" s="792"/>
      <c r="AC1190" s="792"/>
      <c r="AD1190" s="792"/>
      <c r="AE1190" s="792"/>
      <c r="AF1190" s="792"/>
    </row>
    <row r="1191" spans="1:32" s="404" customFormat="1" ht="15" customHeight="1" x14ac:dyDescent="0.2">
      <c r="A1191" s="402"/>
      <c r="B1191" s="824"/>
      <c r="C1191" s="825"/>
      <c r="D1191" s="792"/>
      <c r="E1191" s="829"/>
      <c r="F1191" s="843"/>
      <c r="G1191" s="835"/>
      <c r="H1191" s="829"/>
      <c r="I1191" s="416" t="s">
        <v>165</v>
      </c>
      <c r="J1191" s="415"/>
      <c r="K1191" s="416" t="s">
        <v>164</v>
      </c>
      <c r="L1191" s="415"/>
      <c r="M1191" s="816"/>
      <c r="N1191" s="817"/>
      <c r="O1191" s="816"/>
      <c r="P1191" s="817"/>
      <c r="Q1191" s="816"/>
      <c r="R1191" s="817"/>
      <c r="S1191" s="816"/>
      <c r="T1191" s="817"/>
      <c r="U1191" s="816"/>
      <c r="V1191" s="817"/>
      <c r="W1191" s="781"/>
      <c r="X1191" s="782"/>
      <c r="Y1191" s="781"/>
      <c r="Z1191" s="782"/>
      <c r="AA1191" s="792"/>
      <c r="AB1191" s="792"/>
      <c r="AC1191" s="792"/>
      <c r="AD1191" s="792"/>
      <c r="AE1191" s="792"/>
      <c r="AF1191" s="792"/>
    </row>
    <row r="1192" spans="1:32" s="404" customFormat="1" ht="15" customHeight="1" x14ac:dyDescent="0.2">
      <c r="A1192" s="402"/>
      <c r="B1192" s="826"/>
      <c r="C1192" s="827"/>
      <c r="D1192" s="793"/>
      <c r="E1192" s="830"/>
      <c r="F1192" s="844"/>
      <c r="G1192" s="836"/>
      <c r="H1192" s="830"/>
      <c r="I1192" s="406" t="s">
        <v>158</v>
      </c>
      <c r="J1192" s="451"/>
      <c r="K1192" s="820"/>
      <c r="L1192" s="821"/>
      <c r="M1192" s="818"/>
      <c r="N1192" s="819"/>
      <c r="O1192" s="818"/>
      <c r="P1192" s="819"/>
      <c r="Q1192" s="818"/>
      <c r="R1192" s="819"/>
      <c r="S1192" s="818"/>
      <c r="T1192" s="819"/>
      <c r="U1192" s="818"/>
      <c r="V1192" s="819"/>
      <c r="W1192" s="783"/>
      <c r="X1192" s="784"/>
      <c r="Y1192" s="783"/>
      <c r="Z1192" s="784"/>
      <c r="AA1192" s="793"/>
      <c r="AB1192" s="793"/>
      <c r="AC1192" s="793"/>
      <c r="AD1192" s="793"/>
      <c r="AE1192" s="793"/>
      <c r="AF1192" s="793"/>
    </row>
    <row r="1193" spans="1:32" s="404" customFormat="1" ht="12.75" customHeight="1" x14ac:dyDescent="0.2">
      <c r="A1193" s="402"/>
      <c r="B1193" s="822" t="s">
        <v>73</v>
      </c>
      <c r="C1193" s="823"/>
      <c r="D1193" s="791" t="s">
        <v>207</v>
      </c>
      <c r="E1193" s="828" t="s">
        <v>228</v>
      </c>
      <c r="F1193" s="842"/>
      <c r="G1193" s="834" t="s">
        <v>231</v>
      </c>
      <c r="H1193" s="828"/>
      <c r="I1193" s="434" t="s">
        <v>184</v>
      </c>
      <c r="J1193" s="438">
        <v>300000</v>
      </c>
      <c r="K1193" s="434" t="s">
        <v>183</v>
      </c>
      <c r="L1193" s="437"/>
      <c r="M1193" s="434" t="s">
        <v>182</v>
      </c>
      <c r="N1193" s="436">
        <f>J1193</f>
        <v>300000</v>
      </c>
      <c r="O1193" s="434" t="s">
        <v>181</v>
      </c>
      <c r="P1193" s="435"/>
      <c r="Q1193" s="434" t="s">
        <v>181</v>
      </c>
      <c r="R1193" s="435"/>
      <c r="S1193" s="434" t="s">
        <v>181</v>
      </c>
      <c r="T1193" s="435"/>
      <c r="U1193" s="434" t="s">
        <v>181</v>
      </c>
      <c r="V1193" s="435"/>
      <c r="W1193" s="466" t="s">
        <v>181</v>
      </c>
      <c r="X1193" s="467"/>
      <c r="Y1193" s="466" t="s">
        <v>180</v>
      </c>
      <c r="Z1193" s="465"/>
      <c r="AA1193" s="791" t="s">
        <v>240</v>
      </c>
      <c r="AB1193" s="791" t="s">
        <v>240</v>
      </c>
      <c r="AC1193" s="791" t="s">
        <v>240</v>
      </c>
      <c r="AD1193" s="791" t="s">
        <v>240</v>
      </c>
      <c r="AE1193" s="791" t="s">
        <v>240</v>
      </c>
      <c r="AF1193" s="791" t="s">
        <v>240</v>
      </c>
    </row>
    <row r="1194" spans="1:32" s="404" customFormat="1" ht="15" customHeight="1" x14ac:dyDescent="0.2">
      <c r="A1194" s="402"/>
      <c r="B1194" s="824"/>
      <c r="C1194" s="825"/>
      <c r="D1194" s="792"/>
      <c r="E1194" s="829"/>
      <c r="F1194" s="843"/>
      <c r="G1194" s="835"/>
      <c r="H1194" s="829"/>
      <c r="I1194" s="416" t="s">
        <v>179</v>
      </c>
      <c r="J1194" s="432"/>
      <c r="K1194" s="416" t="s">
        <v>177</v>
      </c>
      <c r="L1194" s="415"/>
      <c r="M1194" s="416" t="s">
        <v>176</v>
      </c>
      <c r="N1194" s="428">
        <f>N1193</f>
        <v>300000</v>
      </c>
      <c r="O1194" s="416" t="s">
        <v>175</v>
      </c>
      <c r="P1194" s="426"/>
      <c r="Q1194" s="416" t="s">
        <v>175</v>
      </c>
      <c r="R1194" s="426"/>
      <c r="S1194" s="416" t="s">
        <v>175</v>
      </c>
      <c r="T1194" s="426"/>
      <c r="U1194" s="416" t="s">
        <v>175</v>
      </c>
      <c r="V1194" s="426"/>
      <c r="W1194" s="463" t="s">
        <v>175</v>
      </c>
      <c r="X1194" s="462"/>
      <c r="Y1194" s="463" t="s">
        <v>174</v>
      </c>
      <c r="Z1194" s="464"/>
      <c r="AA1194" s="792"/>
      <c r="AB1194" s="792"/>
      <c r="AC1194" s="792"/>
      <c r="AD1194" s="792"/>
      <c r="AE1194" s="792"/>
      <c r="AF1194" s="792"/>
    </row>
    <row r="1195" spans="1:32" s="404" customFormat="1" x14ac:dyDescent="0.2">
      <c r="A1195" s="402"/>
      <c r="B1195" s="824"/>
      <c r="C1195" s="825"/>
      <c r="D1195" s="792"/>
      <c r="E1195" s="829"/>
      <c r="F1195" s="843"/>
      <c r="G1195" s="835"/>
      <c r="H1195" s="829"/>
      <c r="I1195" s="416" t="s">
        <v>173</v>
      </c>
      <c r="J1195" s="429"/>
      <c r="K1195" s="416" t="s">
        <v>171</v>
      </c>
      <c r="L1195" s="427"/>
      <c r="M1195" s="416" t="s">
        <v>170</v>
      </c>
      <c r="N1195" s="428"/>
      <c r="O1195" s="416" t="s">
        <v>169</v>
      </c>
      <c r="P1195" s="426"/>
      <c r="Q1195" s="416" t="s">
        <v>169</v>
      </c>
      <c r="R1195" s="426"/>
      <c r="S1195" s="416" t="s">
        <v>169</v>
      </c>
      <c r="T1195" s="426"/>
      <c r="U1195" s="416" t="s">
        <v>169</v>
      </c>
      <c r="V1195" s="426"/>
      <c r="W1195" s="463" t="s">
        <v>169</v>
      </c>
      <c r="X1195" s="462"/>
      <c r="Y1195" s="781"/>
      <c r="Z1195" s="782"/>
      <c r="AA1195" s="792"/>
      <c r="AB1195" s="792"/>
      <c r="AC1195" s="792"/>
      <c r="AD1195" s="792"/>
      <c r="AE1195" s="792"/>
      <c r="AF1195" s="792"/>
    </row>
    <row r="1196" spans="1:32" s="404" customFormat="1" ht="15" customHeight="1" x14ac:dyDescent="0.2">
      <c r="A1196" s="402"/>
      <c r="B1196" s="824"/>
      <c r="C1196" s="825"/>
      <c r="D1196" s="792"/>
      <c r="E1196" s="829"/>
      <c r="F1196" s="843"/>
      <c r="G1196" s="835"/>
      <c r="H1196" s="829"/>
      <c r="I1196" s="416" t="s">
        <v>168</v>
      </c>
      <c r="J1196" s="427"/>
      <c r="K1196" s="416" t="s">
        <v>167</v>
      </c>
      <c r="L1196" s="427"/>
      <c r="M1196" s="816"/>
      <c r="N1196" s="817"/>
      <c r="O1196" s="416" t="s">
        <v>166</v>
      </c>
      <c r="P1196" s="426">
        <f>IF(P1194="",P1195-P1193,P1195-P1194)</f>
        <v>0</v>
      </c>
      <c r="Q1196" s="416" t="s">
        <v>166</v>
      </c>
      <c r="R1196" s="426">
        <f>IF(R1194="",R1195-R1193,R1195-R1194)</f>
        <v>0</v>
      </c>
      <c r="S1196" s="416" t="s">
        <v>166</v>
      </c>
      <c r="T1196" s="426">
        <f>IF(T1194="",T1195-T1193,T1195-T1194)</f>
        <v>0</v>
      </c>
      <c r="U1196" s="416" t="s">
        <v>166</v>
      </c>
      <c r="V1196" s="426">
        <f>IF(V1194="",V1195-V1193,V1195-V1194)</f>
        <v>0</v>
      </c>
      <c r="W1196" s="463" t="s">
        <v>166</v>
      </c>
      <c r="X1196" s="462">
        <f>IF(X1194="",X1195-X1193,X1195-X1194)</f>
        <v>0</v>
      </c>
      <c r="Y1196" s="781"/>
      <c r="Z1196" s="782"/>
      <c r="AA1196" s="792"/>
      <c r="AB1196" s="792"/>
      <c r="AC1196" s="792"/>
      <c r="AD1196" s="792"/>
      <c r="AE1196" s="792"/>
      <c r="AF1196" s="792"/>
    </row>
    <row r="1197" spans="1:32" s="404" customFormat="1" ht="15" customHeight="1" x14ac:dyDescent="0.2">
      <c r="A1197" s="402"/>
      <c r="B1197" s="824"/>
      <c r="C1197" s="825"/>
      <c r="D1197" s="792"/>
      <c r="E1197" s="829"/>
      <c r="F1197" s="843"/>
      <c r="G1197" s="835"/>
      <c r="H1197" s="829"/>
      <c r="I1197" s="416" t="s">
        <v>165</v>
      </c>
      <c r="J1197" s="415"/>
      <c r="K1197" s="416" t="s">
        <v>164</v>
      </c>
      <c r="L1197" s="415"/>
      <c r="M1197" s="816"/>
      <c r="N1197" s="817"/>
      <c r="O1197" s="816"/>
      <c r="P1197" s="817"/>
      <c r="Q1197" s="816"/>
      <c r="R1197" s="817"/>
      <c r="S1197" s="816"/>
      <c r="T1197" s="817"/>
      <c r="U1197" s="816"/>
      <c r="V1197" s="817"/>
      <c r="W1197" s="781"/>
      <c r="X1197" s="782"/>
      <c r="Y1197" s="781"/>
      <c r="Z1197" s="782"/>
      <c r="AA1197" s="792"/>
      <c r="AB1197" s="792"/>
      <c r="AC1197" s="792"/>
      <c r="AD1197" s="792"/>
      <c r="AE1197" s="792"/>
      <c r="AF1197" s="792"/>
    </row>
    <row r="1198" spans="1:32" s="404" customFormat="1" ht="15" customHeight="1" x14ac:dyDescent="0.2">
      <c r="A1198" s="402"/>
      <c r="B1198" s="826"/>
      <c r="C1198" s="827"/>
      <c r="D1198" s="793"/>
      <c r="E1198" s="830"/>
      <c r="F1198" s="844"/>
      <c r="G1198" s="836"/>
      <c r="H1198" s="830"/>
      <c r="I1198" s="406" t="s">
        <v>158</v>
      </c>
      <c r="J1198" s="451"/>
      <c r="K1198" s="820"/>
      <c r="L1198" s="821"/>
      <c r="M1198" s="818"/>
      <c r="N1198" s="819"/>
      <c r="O1198" s="818"/>
      <c r="P1198" s="819"/>
      <c r="Q1198" s="818"/>
      <c r="R1198" s="819"/>
      <c r="S1198" s="818"/>
      <c r="T1198" s="819"/>
      <c r="U1198" s="818"/>
      <c r="V1198" s="819"/>
      <c r="W1198" s="783"/>
      <c r="X1198" s="784"/>
      <c r="Y1198" s="783"/>
      <c r="Z1198" s="784"/>
      <c r="AA1198" s="793"/>
      <c r="AB1198" s="793"/>
      <c r="AC1198" s="793"/>
      <c r="AD1198" s="793"/>
      <c r="AE1198" s="793"/>
      <c r="AF1198" s="793"/>
    </row>
    <row r="1199" spans="1:32" s="404" customFormat="1" ht="12.75" customHeight="1" x14ac:dyDescent="0.2">
      <c r="A1199" s="402"/>
      <c r="B1199" s="822" t="s">
        <v>74</v>
      </c>
      <c r="C1199" s="823"/>
      <c r="D1199" s="791" t="s">
        <v>207</v>
      </c>
      <c r="E1199" s="828" t="s">
        <v>228</v>
      </c>
      <c r="F1199" s="842"/>
      <c r="G1199" s="834" t="s">
        <v>231</v>
      </c>
      <c r="H1199" s="828"/>
      <c r="I1199" s="434" t="s">
        <v>184</v>
      </c>
      <c r="J1199" s="438">
        <v>300000</v>
      </c>
      <c r="K1199" s="434" t="s">
        <v>183</v>
      </c>
      <c r="L1199" s="437"/>
      <c r="M1199" s="434" t="s">
        <v>182</v>
      </c>
      <c r="N1199" s="436">
        <f>J1199</f>
        <v>300000</v>
      </c>
      <c r="O1199" s="434" t="s">
        <v>181</v>
      </c>
      <c r="P1199" s="435"/>
      <c r="Q1199" s="434" t="s">
        <v>181</v>
      </c>
      <c r="R1199" s="435"/>
      <c r="S1199" s="434" t="s">
        <v>181</v>
      </c>
      <c r="T1199" s="435"/>
      <c r="U1199" s="434" t="s">
        <v>181</v>
      </c>
      <c r="V1199" s="435"/>
      <c r="W1199" s="466" t="s">
        <v>181</v>
      </c>
      <c r="X1199" s="467"/>
      <c r="Y1199" s="466" t="s">
        <v>180</v>
      </c>
      <c r="Z1199" s="465"/>
      <c r="AA1199" s="791" t="s">
        <v>240</v>
      </c>
      <c r="AB1199" s="791" t="s">
        <v>240</v>
      </c>
      <c r="AC1199" s="791" t="s">
        <v>240</v>
      </c>
      <c r="AD1199" s="791" t="s">
        <v>240</v>
      </c>
      <c r="AE1199" s="791" t="s">
        <v>240</v>
      </c>
      <c r="AF1199" s="791" t="s">
        <v>240</v>
      </c>
    </row>
    <row r="1200" spans="1:32" s="404" customFormat="1" ht="15" customHeight="1" x14ac:dyDescent="0.2">
      <c r="A1200" s="402"/>
      <c r="B1200" s="824"/>
      <c r="C1200" s="825"/>
      <c r="D1200" s="792"/>
      <c r="E1200" s="829"/>
      <c r="F1200" s="843"/>
      <c r="G1200" s="835"/>
      <c r="H1200" s="829"/>
      <c r="I1200" s="416" t="s">
        <v>179</v>
      </c>
      <c r="J1200" s="432"/>
      <c r="K1200" s="416" t="s">
        <v>177</v>
      </c>
      <c r="L1200" s="415"/>
      <c r="M1200" s="416" t="s">
        <v>176</v>
      </c>
      <c r="N1200" s="428">
        <f>N1199</f>
        <v>300000</v>
      </c>
      <c r="O1200" s="416" t="s">
        <v>175</v>
      </c>
      <c r="P1200" s="426"/>
      <c r="Q1200" s="416" t="s">
        <v>175</v>
      </c>
      <c r="R1200" s="426"/>
      <c r="S1200" s="416" t="s">
        <v>175</v>
      </c>
      <c r="T1200" s="426"/>
      <c r="U1200" s="416" t="s">
        <v>175</v>
      </c>
      <c r="V1200" s="426"/>
      <c r="W1200" s="463" t="s">
        <v>175</v>
      </c>
      <c r="X1200" s="462"/>
      <c r="Y1200" s="463" t="s">
        <v>174</v>
      </c>
      <c r="Z1200" s="464"/>
      <c r="AA1200" s="792"/>
      <c r="AB1200" s="792"/>
      <c r="AC1200" s="792"/>
      <c r="AD1200" s="792"/>
      <c r="AE1200" s="792"/>
      <c r="AF1200" s="792"/>
    </row>
    <row r="1201" spans="1:32" s="404" customFormat="1" x14ac:dyDescent="0.2">
      <c r="A1201" s="402"/>
      <c r="B1201" s="824"/>
      <c r="C1201" s="825"/>
      <c r="D1201" s="792"/>
      <c r="E1201" s="829"/>
      <c r="F1201" s="843"/>
      <c r="G1201" s="835"/>
      <c r="H1201" s="829"/>
      <c r="I1201" s="416" t="s">
        <v>173</v>
      </c>
      <c r="J1201" s="429"/>
      <c r="K1201" s="416" t="s">
        <v>171</v>
      </c>
      <c r="L1201" s="427"/>
      <c r="M1201" s="416" t="s">
        <v>170</v>
      </c>
      <c r="N1201" s="428"/>
      <c r="O1201" s="416" t="s">
        <v>169</v>
      </c>
      <c r="P1201" s="426"/>
      <c r="Q1201" s="416" t="s">
        <v>169</v>
      </c>
      <c r="R1201" s="426"/>
      <c r="S1201" s="416" t="s">
        <v>169</v>
      </c>
      <c r="T1201" s="426"/>
      <c r="U1201" s="416" t="s">
        <v>169</v>
      </c>
      <c r="V1201" s="426"/>
      <c r="W1201" s="463" t="s">
        <v>169</v>
      </c>
      <c r="X1201" s="462"/>
      <c r="Y1201" s="781"/>
      <c r="Z1201" s="782"/>
      <c r="AA1201" s="792"/>
      <c r="AB1201" s="792"/>
      <c r="AC1201" s="792"/>
      <c r="AD1201" s="792"/>
      <c r="AE1201" s="792"/>
      <c r="AF1201" s="792"/>
    </row>
    <row r="1202" spans="1:32" s="404" customFormat="1" ht="15" customHeight="1" x14ac:dyDescent="0.2">
      <c r="A1202" s="402"/>
      <c r="B1202" s="824"/>
      <c r="C1202" s="825"/>
      <c r="D1202" s="792"/>
      <c r="E1202" s="829"/>
      <c r="F1202" s="843"/>
      <c r="G1202" s="835"/>
      <c r="H1202" s="829"/>
      <c r="I1202" s="416" t="s">
        <v>168</v>
      </c>
      <c r="J1202" s="427"/>
      <c r="K1202" s="416" t="s">
        <v>167</v>
      </c>
      <c r="L1202" s="427"/>
      <c r="M1202" s="816"/>
      <c r="N1202" s="817"/>
      <c r="O1202" s="416" t="s">
        <v>166</v>
      </c>
      <c r="P1202" s="426">
        <f>IF(P1200="",P1201-P1199,P1201-P1200)</f>
        <v>0</v>
      </c>
      <c r="Q1202" s="416" t="s">
        <v>166</v>
      </c>
      <c r="R1202" s="426">
        <f>IF(R1200="",R1201-R1199,R1201-R1200)</f>
        <v>0</v>
      </c>
      <c r="S1202" s="416" t="s">
        <v>166</v>
      </c>
      <c r="T1202" s="426">
        <f>IF(T1200="",T1201-T1199,T1201-T1200)</f>
        <v>0</v>
      </c>
      <c r="U1202" s="416" t="s">
        <v>166</v>
      </c>
      <c r="V1202" s="426">
        <f>IF(V1200="",V1201-V1199,V1201-V1200)</f>
        <v>0</v>
      </c>
      <c r="W1202" s="463" t="s">
        <v>166</v>
      </c>
      <c r="X1202" s="462">
        <f>IF(X1200="",X1201-X1199,X1201-X1200)</f>
        <v>0</v>
      </c>
      <c r="Y1202" s="781"/>
      <c r="Z1202" s="782"/>
      <c r="AA1202" s="792"/>
      <c r="AB1202" s="792"/>
      <c r="AC1202" s="792"/>
      <c r="AD1202" s="792"/>
      <c r="AE1202" s="792"/>
      <c r="AF1202" s="792"/>
    </row>
    <row r="1203" spans="1:32" s="404" customFormat="1" ht="15" customHeight="1" x14ac:dyDescent="0.2">
      <c r="A1203" s="402"/>
      <c r="B1203" s="824"/>
      <c r="C1203" s="825"/>
      <c r="D1203" s="792"/>
      <c r="E1203" s="829"/>
      <c r="F1203" s="843"/>
      <c r="G1203" s="835"/>
      <c r="H1203" s="829"/>
      <c r="I1203" s="416" t="s">
        <v>165</v>
      </c>
      <c r="J1203" s="415"/>
      <c r="K1203" s="416" t="s">
        <v>164</v>
      </c>
      <c r="L1203" s="415"/>
      <c r="M1203" s="816"/>
      <c r="N1203" s="817"/>
      <c r="O1203" s="816"/>
      <c r="P1203" s="817"/>
      <c r="Q1203" s="816"/>
      <c r="R1203" s="817"/>
      <c r="S1203" s="816"/>
      <c r="T1203" s="817"/>
      <c r="U1203" s="816"/>
      <c r="V1203" s="817"/>
      <c r="W1203" s="781"/>
      <c r="X1203" s="782"/>
      <c r="Y1203" s="781"/>
      <c r="Z1203" s="782"/>
      <c r="AA1203" s="792"/>
      <c r="AB1203" s="792"/>
      <c r="AC1203" s="792"/>
      <c r="AD1203" s="792"/>
      <c r="AE1203" s="792"/>
      <c r="AF1203" s="792"/>
    </row>
    <row r="1204" spans="1:32" s="404" customFormat="1" ht="15" customHeight="1" x14ac:dyDescent="0.2">
      <c r="A1204" s="402"/>
      <c r="B1204" s="826"/>
      <c r="C1204" s="827"/>
      <c r="D1204" s="793"/>
      <c r="E1204" s="830"/>
      <c r="F1204" s="844"/>
      <c r="G1204" s="836"/>
      <c r="H1204" s="830"/>
      <c r="I1204" s="406" t="s">
        <v>158</v>
      </c>
      <c r="J1204" s="451"/>
      <c r="K1204" s="820"/>
      <c r="L1204" s="821"/>
      <c r="M1204" s="818"/>
      <c r="N1204" s="819"/>
      <c r="O1204" s="818"/>
      <c r="P1204" s="819"/>
      <c r="Q1204" s="818"/>
      <c r="R1204" s="819"/>
      <c r="S1204" s="818"/>
      <c r="T1204" s="819"/>
      <c r="U1204" s="818"/>
      <c r="V1204" s="819"/>
      <c r="W1204" s="783"/>
      <c r="X1204" s="784"/>
      <c r="Y1204" s="783"/>
      <c r="Z1204" s="784"/>
      <c r="AA1204" s="793"/>
      <c r="AB1204" s="793"/>
      <c r="AC1204" s="793"/>
      <c r="AD1204" s="793"/>
      <c r="AE1204" s="793"/>
      <c r="AF1204" s="793"/>
    </row>
    <row r="1205" spans="1:32" s="404" customFormat="1" ht="12.75" customHeight="1" x14ac:dyDescent="0.2">
      <c r="A1205" s="402"/>
      <c r="B1205" s="822" t="s">
        <v>75</v>
      </c>
      <c r="C1205" s="823"/>
      <c r="D1205" s="791" t="s">
        <v>207</v>
      </c>
      <c r="E1205" s="828" t="s">
        <v>228</v>
      </c>
      <c r="F1205" s="842"/>
      <c r="G1205" s="834" t="s">
        <v>231</v>
      </c>
      <c r="H1205" s="828"/>
      <c r="I1205" s="434" t="s">
        <v>184</v>
      </c>
      <c r="J1205" s="438">
        <v>300000</v>
      </c>
      <c r="K1205" s="434" t="s">
        <v>183</v>
      </c>
      <c r="L1205" s="437"/>
      <c r="M1205" s="434" t="s">
        <v>182</v>
      </c>
      <c r="N1205" s="436">
        <f>J1205</f>
        <v>300000</v>
      </c>
      <c r="O1205" s="434" t="s">
        <v>181</v>
      </c>
      <c r="P1205" s="435"/>
      <c r="Q1205" s="434" t="s">
        <v>181</v>
      </c>
      <c r="R1205" s="435"/>
      <c r="S1205" s="434" t="s">
        <v>181</v>
      </c>
      <c r="T1205" s="435"/>
      <c r="U1205" s="434" t="s">
        <v>181</v>
      </c>
      <c r="V1205" s="435"/>
      <c r="W1205" s="466" t="s">
        <v>181</v>
      </c>
      <c r="X1205" s="467"/>
      <c r="Y1205" s="466" t="s">
        <v>180</v>
      </c>
      <c r="Z1205" s="465"/>
      <c r="AA1205" s="791" t="s">
        <v>240</v>
      </c>
      <c r="AB1205" s="791" t="s">
        <v>240</v>
      </c>
      <c r="AC1205" s="791" t="s">
        <v>240</v>
      </c>
      <c r="AD1205" s="791" t="s">
        <v>240</v>
      </c>
      <c r="AE1205" s="791" t="s">
        <v>240</v>
      </c>
      <c r="AF1205" s="791" t="s">
        <v>240</v>
      </c>
    </row>
    <row r="1206" spans="1:32" s="404" customFormat="1" ht="15" customHeight="1" x14ac:dyDescent="0.2">
      <c r="A1206" s="402"/>
      <c r="B1206" s="824"/>
      <c r="C1206" s="825"/>
      <c r="D1206" s="792"/>
      <c r="E1206" s="829"/>
      <c r="F1206" s="843"/>
      <c r="G1206" s="835"/>
      <c r="H1206" s="829"/>
      <c r="I1206" s="416" t="s">
        <v>179</v>
      </c>
      <c r="J1206" s="432"/>
      <c r="K1206" s="416" t="s">
        <v>177</v>
      </c>
      <c r="L1206" s="415"/>
      <c r="M1206" s="416" t="s">
        <v>176</v>
      </c>
      <c r="N1206" s="428">
        <f>N1205</f>
        <v>300000</v>
      </c>
      <c r="O1206" s="416" t="s">
        <v>175</v>
      </c>
      <c r="P1206" s="426"/>
      <c r="Q1206" s="416" t="s">
        <v>175</v>
      </c>
      <c r="R1206" s="426"/>
      <c r="S1206" s="416" t="s">
        <v>175</v>
      </c>
      <c r="T1206" s="426"/>
      <c r="U1206" s="416" t="s">
        <v>175</v>
      </c>
      <c r="V1206" s="426"/>
      <c r="W1206" s="463" t="s">
        <v>175</v>
      </c>
      <c r="X1206" s="462"/>
      <c r="Y1206" s="463" t="s">
        <v>174</v>
      </c>
      <c r="Z1206" s="464"/>
      <c r="AA1206" s="792"/>
      <c r="AB1206" s="792"/>
      <c r="AC1206" s="792"/>
      <c r="AD1206" s="792"/>
      <c r="AE1206" s="792"/>
      <c r="AF1206" s="792"/>
    </row>
    <row r="1207" spans="1:32" s="404" customFormat="1" x14ac:dyDescent="0.2">
      <c r="A1207" s="402"/>
      <c r="B1207" s="824"/>
      <c r="C1207" s="825"/>
      <c r="D1207" s="792"/>
      <c r="E1207" s="829"/>
      <c r="F1207" s="843"/>
      <c r="G1207" s="835"/>
      <c r="H1207" s="829"/>
      <c r="I1207" s="416" t="s">
        <v>173</v>
      </c>
      <c r="J1207" s="429"/>
      <c r="K1207" s="416" t="s">
        <v>171</v>
      </c>
      <c r="L1207" s="427"/>
      <c r="M1207" s="416" t="s">
        <v>170</v>
      </c>
      <c r="N1207" s="428"/>
      <c r="O1207" s="416" t="s">
        <v>169</v>
      </c>
      <c r="P1207" s="426"/>
      <c r="Q1207" s="416" t="s">
        <v>169</v>
      </c>
      <c r="R1207" s="426"/>
      <c r="S1207" s="416" t="s">
        <v>169</v>
      </c>
      <c r="T1207" s="426"/>
      <c r="U1207" s="416" t="s">
        <v>169</v>
      </c>
      <c r="V1207" s="426"/>
      <c r="W1207" s="463" t="s">
        <v>169</v>
      </c>
      <c r="X1207" s="462"/>
      <c r="Y1207" s="781"/>
      <c r="Z1207" s="782"/>
      <c r="AA1207" s="792"/>
      <c r="AB1207" s="792"/>
      <c r="AC1207" s="792"/>
      <c r="AD1207" s="792"/>
      <c r="AE1207" s="792"/>
      <c r="AF1207" s="792"/>
    </row>
    <row r="1208" spans="1:32" s="404" customFormat="1" ht="15" customHeight="1" x14ac:dyDescent="0.2">
      <c r="A1208" s="402"/>
      <c r="B1208" s="824"/>
      <c r="C1208" s="825"/>
      <c r="D1208" s="792"/>
      <c r="E1208" s="829"/>
      <c r="F1208" s="843"/>
      <c r="G1208" s="835"/>
      <c r="H1208" s="829"/>
      <c r="I1208" s="416" t="s">
        <v>168</v>
      </c>
      <c r="J1208" s="427"/>
      <c r="K1208" s="416" t="s">
        <v>167</v>
      </c>
      <c r="L1208" s="427"/>
      <c r="M1208" s="816"/>
      <c r="N1208" s="817"/>
      <c r="O1208" s="416" t="s">
        <v>166</v>
      </c>
      <c r="P1208" s="426">
        <f>IF(P1206="",P1207-P1205,P1207-P1206)</f>
        <v>0</v>
      </c>
      <c r="Q1208" s="416" t="s">
        <v>166</v>
      </c>
      <c r="R1208" s="426">
        <f>IF(R1206="",R1207-R1205,R1207-R1206)</f>
        <v>0</v>
      </c>
      <c r="S1208" s="416" t="s">
        <v>166</v>
      </c>
      <c r="T1208" s="426">
        <f>IF(T1206="",T1207-T1205,T1207-T1206)</f>
        <v>0</v>
      </c>
      <c r="U1208" s="416" t="s">
        <v>166</v>
      </c>
      <c r="V1208" s="426">
        <f>IF(V1206="",V1207-V1205,V1207-V1206)</f>
        <v>0</v>
      </c>
      <c r="W1208" s="463" t="s">
        <v>166</v>
      </c>
      <c r="X1208" s="462">
        <f>IF(X1206="",X1207-X1205,X1207-X1206)</f>
        <v>0</v>
      </c>
      <c r="Y1208" s="781"/>
      <c r="Z1208" s="782"/>
      <c r="AA1208" s="792"/>
      <c r="AB1208" s="792"/>
      <c r="AC1208" s="792"/>
      <c r="AD1208" s="792"/>
      <c r="AE1208" s="792"/>
      <c r="AF1208" s="792"/>
    </row>
    <row r="1209" spans="1:32" s="404" customFormat="1" ht="15" customHeight="1" x14ac:dyDescent="0.2">
      <c r="A1209" s="402"/>
      <c r="B1209" s="824"/>
      <c r="C1209" s="825"/>
      <c r="D1209" s="792"/>
      <c r="E1209" s="829"/>
      <c r="F1209" s="843"/>
      <c r="G1209" s="835"/>
      <c r="H1209" s="829"/>
      <c r="I1209" s="416" t="s">
        <v>165</v>
      </c>
      <c r="J1209" s="415"/>
      <c r="K1209" s="416" t="s">
        <v>164</v>
      </c>
      <c r="L1209" s="415"/>
      <c r="M1209" s="816"/>
      <c r="N1209" s="817"/>
      <c r="O1209" s="816"/>
      <c r="P1209" s="817"/>
      <c r="Q1209" s="816"/>
      <c r="R1209" s="817"/>
      <c r="S1209" s="816"/>
      <c r="T1209" s="817"/>
      <c r="U1209" s="816"/>
      <c r="V1209" s="817"/>
      <c r="W1209" s="781"/>
      <c r="X1209" s="782"/>
      <c r="Y1209" s="781"/>
      <c r="Z1209" s="782"/>
      <c r="AA1209" s="792"/>
      <c r="AB1209" s="792"/>
      <c r="AC1209" s="792"/>
      <c r="AD1209" s="792"/>
      <c r="AE1209" s="792"/>
      <c r="AF1209" s="792"/>
    </row>
    <row r="1210" spans="1:32" s="404" customFormat="1" ht="15" customHeight="1" x14ac:dyDescent="0.2">
      <c r="A1210" s="402"/>
      <c r="B1210" s="826"/>
      <c r="C1210" s="827"/>
      <c r="D1210" s="793"/>
      <c r="E1210" s="830"/>
      <c r="F1210" s="844"/>
      <c r="G1210" s="836"/>
      <c r="H1210" s="830"/>
      <c r="I1210" s="406" t="s">
        <v>158</v>
      </c>
      <c r="J1210" s="451"/>
      <c r="K1210" s="820"/>
      <c r="L1210" s="821"/>
      <c r="M1210" s="818"/>
      <c r="N1210" s="819"/>
      <c r="O1210" s="818"/>
      <c r="P1210" s="819"/>
      <c r="Q1210" s="818"/>
      <c r="R1210" s="819"/>
      <c r="S1210" s="818"/>
      <c r="T1210" s="819"/>
      <c r="U1210" s="818"/>
      <c r="V1210" s="819"/>
      <c r="W1210" s="783"/>
      <c r="X1210" s="784"/>
      <c r="Y1210" s="783"/>
      <c r="Z1210" s="784"/>
      <c r="AA1210" s="793"/>
      <c r="AB1210" s="793"/>
      <c r="AC1210" s="793"/>
      <c r="AD1210" s="793"/>
      <c r="AE1210" s="793"/>
      <c r="AF1210" s="793"/>
    </row>
    <row r="1211" spans="1:32" s="404" customFormat="1" ht="12.75" customHeight="1" x14ac:dyDescent="0.2">
      <c r="B1211" s="822" t="s">
        <v>55</v>
      </c>
      <c r="C1211" s="823"/>
      <c r="D1211" s="791" t="s">
        <v>241</v>
      </c>
      <c r="E1211" s="828" t="s">
        <v>228</v>
      </c>
      <c r="F1211" s="831"/>
      <c r="G1211" s="834" t="s">
        <v>231</v>
      </c>
      <c r="H1211" s="828"/>
      <c r="I1211" s="434" t="s">
        <v>184</v>
      </c>
      <c r="J1211" s="438">
        <v>1000000</v>
      </c>
      <c r="K1211" s="434" t="s">
        <v>183</v>
      </c>
      <c r="L1211" s="437"/>
      <c r="M1211" s="434" t="s">
        <v>182</v>
      </c>
      <c r="N1211" s="436">
        <f>J1211</f>
        <v>1000000</v>
      </c>
      <c r="O1211" s="434" t="s">
        <v>181</v>
      </c>
      <c r="P1211" s="435"/>
      <c r="Q1211" s="434" t="s">
        <v>181</v>
      </c>
      <c r="R1211" s="435"/>
      <c r="S1211" s="434" t="s">
        <v>181</v>
      </c>
      <c r="T1211" s="435"/>
      <c r="U1211" s="434" t="s">
        <v>181</v>
      </c>
      <c r="V1211" s="435"/>
      <c r="W1211" s="466" t="s">
        <v>181</v>
      </c>
      <c r="X1211" s="467"/>
      <c r="Y1211" s="466" t="s">
        <v>180</v>
      </c>
      <c r="Z1211" s="465"/>
      <c r="AA1211" s="791" t="s">
        <v>240</v>
      </c>
      <c r="AB1211" s="791" t="s">
        <v>240</v>
      </c>
      <c r="AC1211" s="791" t="s">
        <v>240</v>
      </c>
      <c r="AD1211" s="791" t="s">
        <v>240</v>
      </c>
      <c r="AE1211" s="791" t="s">
        <v>240</v>
      </c>
      <c r="AF1211" s="791" t="s">
        <v>240</v>
      </c>
    </row>
    <row r="1212" spans="1:32" s="404" customFormat="1" ht="15" customHeight="1" x14ac:dyDescent="0.2">
      <c r="B1212" s="824"/>
      <c r="C1212" s="825"/>
      <c r="D1212" s="792"/>
      <c r="E1212" s="829"/>
      <c r="F1212" s="832"/>
      <c r="G1212" s="835"/>
      <c r="H1212" s="829"/>
      <c r="I1212" s="416" t="s">
        <v>179</v>
      </c>
      <c r="J1212" s="432"/>
      <c r="K1212" s="416" t="s">
        <v>177</v>
      </c>
      <c r="L1212" s="415"/>
      <c r="M1212" s="416" t="s">
        <v>176</v>
      </c>
      <c r="N1212" s="428">
        <f>N1211</f>
        <v>1000000</v>
      </c>
      <c r="O1212" s="416" t="s">
        <v>175</v>
      </c>
      <c r="P1212" s="426"/>
      <c r="Q1212" s="416" t="s">
        <v>175</v>
      </c>
      <c r="R1212" s="426"/>
      <c r="S1212" s="416" t="s">
        <v>175</v>
      </c>
      <c r="T1212" s="426"/>
      <c r="U1212" s="416" t="s">
        <v>175</v>
      </c>
      <c r="V1212" s="426"/>
      <c r="W1212" s="463" t="s">
        <v>175</v>
      </c>
      <c r="X1212" s="462"/>
      <c r="Y1212" s="463" t="s">
        <v>174</v>
      </c>
      <c r="Z1212" s="464"/>
      <c r="AA1212" s="792"/>
      <c r="AB1212" s="792"/>
      <c r="AC1212" s="792"/>
      <c r="AD1212" s="792"/>
      <c r="AE1212" s="792"/>
      <c r="AF1212" s="792"/>
    </row>
    <row r="1213" spans="1:32" s="404" customFormat="1" ht="39" customHeight="1" x14ac:dyDescent="0.2">
      <c r="B1213" s="824"/>
      <c r="C1213" s="825"/>
      <c r="D1213" s="792"/>
      <c r="E1213" s="829"/>
      <c r="F1213" s="832"/>
      <c r="G1213" s="835"/>
      <c r="H1213" s="829"/>
      <c r="I1213" s="416" t="s">
        <v>173</v>
      </c>
      <c r="J1213" s="429"/>
      <c r="K1213" s="416" t="s">
        <v>171</v>
      </c>
      <c r="L1213" s="427"/>
      <c r="M1213" s="416" t="s">
        <v>170</v>
      </c>
      <c r="N1213" s="428"/>
      <c r="O1213" s="416" t="s">
        <v>169</v>
      </c>
      <c r="P1213" s="426"/>
      <c r="Q1213" s="416" t="s">
        <v>169</v>
      </c>
      <c r="R1213" s="426"/>
      <c r="S1213" s="416" t="s">
        <v>169</v>
      </c>
      <c r="T1213" s="426"/>
      <c r="U1213" s="416" t="s">
        <v>169</v>
      </c>
      <c r="V1213" s="426"/>
      <c r="W1213" s="463" t="s">
        <v>169</v>
      </c>
      <c r="X1213" s="462"/>
      <c r="Y1213" s="781"/>
      <c r="Z1213" s="782"/>
      <c r="AA1213" s="792"/>
      <c r="AB1213" s="792"/>
      <c r="AC1213" s="792"/>
      <c r="AD1213" s="792"/>
      <c r="AE1213" s="792"/>
      <c r="AF1213" s="792"/>
    </row>
    <row r="1214" spans="1:32" s="404" customFormat="1" ht="15" customHeight="1" x14ac:dyDescent="0.2">
      <c r="B1214" s="824"/>
      <c r="C1214" s="825"/>
      <c r="D1214" s="792"/>
      <c r="E1214" s="829"/>
      <c r="F1214" s="832"/>
      <c r="G1214" s="835"/>
      <c r="H1214" s="829"/>
      <c r="I1214" s="416" t="s">
        <v>168</v>
      </c>
      <c r="J1214" s="427"/>
      <c r="K1214" s="416" t="s">
        <v>167</v>
      </c>
      <c r="L1214" s="427"/>
      <c r="M1214" s="816"/>
      <c r="N1214" s="817"/>
      <c r="O1214" s="416" t="s">
        <v>166</v>
      </c>
      <c r="P1214" s="426">
        <f>IF(P1212="",P1213-P1211,P1213-P1212)</f>
        <v>0</v>
      </c>
      <c r="Q1214" s="416" t="s">
        <v>166</v>
      </c>
      <c r="R1214" s="426">
        <f>IF(R1212="",R1213-R1211,R1213-R1212)</f>
        <v>0</v>
      </c>
      <c r="S1214" s="416" t="s">
        <v>166</v>
      </c>
      <c r="T1214" s="426">
        <f>IF(T1212="",T1213-T1211,T1213-T1212)</f>
        <v>0</v>
      </c>
      <c r="U1214" s="416" t="s">
        <v>166</v>
      </c>
      <c r="V1214" s="426">
        <f>IF(V1212="",V1213-V1211,V1213-V1212)</f>
        <v>0</v>
      </c>
      <c r="W1214" s="463" t="s">
        <v>166</v>
      </c>
      <c r="X1214" s="462">
        <f>IF(X1212="",X1213-X1211,X1213-X1212)</f>
        <v>0</v>
      </c>
      <c r="Y1214" s="781"/>
      <c r="Z1214" s="782"/>
      <c r="AA1214" s="792"/>
      <c r="AB1214" s="792"/>
      <c r="AC1214" s="792"/>
      <c r="AD1214" s="792"/>
      <c r="AE1214" s="792"/>
      <c r="AF1214" s="792"/>
    </row>
    <row r="1215" spans="1:32" s="404" customFormat="1" ht="15" customHeight="1" x14ac:dyDescent="0.2">
      <c r="B1215" s="824"/>
      <c r="C1215" s="825"/>
      <c r="D1215" s="792"/>
      <c r="E1215" s="829"/>
      <c r="F1215" s="832"/>
      <c r="G1215" s="835"/>
      <c r="H1215" s="829"/>
      <c r="I1215" s="416" t="s">
        <v>165</v>
      </c>
      <c r="J1215" s="415"/>
      <c r="K1215" s="416" t="s">
        <v>164</v>
      </c>
      <c r="L1215" s="415"/>
      <c r="M1215" s="816"/>
      <c r="N1215" s="817"/>
      <c r="O1215" s="816"/>
      <c r="P1215" s="817"/>
      <c r="Q1215" s="816"/>
      <c r="R1215" s="817"/>
      <c r="S1215" s="816"/>
      <c r="T1215" s="817"/>
      <c r="U1215" s="816"/>
      <c r="V1215" s="817"/>
      <c r="W1215" s="781"/>
      <c r="X1215" s="782"/>
      <c r="Y1215" s="781"/>
      <c r="Z1215" s="782"/>
      <c r="AA1215" s="792"/>
      <c r="AB1215" s="792"/>
      <c r="AC1215" s="792"/>
      <c r="AD1215" s="792"/>
      <c r="AE1215" s="792"/>
      <c r="AF1215" s="792"/>
    </row>
    <row r="1216" spans="1:32" s="404" customFormat="1" ht="15" customHeight="1" x14ac:dyDescent="0.2">
      <c r="B1216" s="826"/>
      <c r="C1216" s="827"/>
      <c r="D1216" s="793"/>
      <c r="E1216" s="830"/>
      <c r="F1216" s="833"/>
      <c r="G1216" s="836"/>
      <c r="H1216" s="830"/>
      <c r="I1216" s="406" t="s">
        <v>158</v>
      </c>
      <c r="J1216" s="451"/>
      <c r="K1216" s="820"/>
      <c r="L1216" s="821"/>
      <c r="M1216" s="818"/>
      <c r="N1216" s="819"/>
      <c r="O1216" s="818"/>
      <c r="P1216" s="819"/>
      <c r="Q1216" s="818"/>
      <c r="R1216" s="819"/>
      <c r="S1216" s="818"/>
      <c r="T1216" s="819"/>
      <c r="U1216" s="818"/>
      <c r="V1216" s="819"/>
      <c r="W1216" s="783"/>
      <c r="X1216" s="784"/>
      <c r="Y1216" s="783"/>
      <c r="Z1216" s="784"/>
      <c r="AA1216" s="793"/>
      <c r="AB1216" s="793"/>
      <c r="AC1216" s="793"/>
      <c r="AD1216" s="793"/>
      <c r="AE1216" s="793"/>
      <c r="AF1216" s="793"/>
    </row>
    <row r="1217" spans="2:32" s="404" customFormat="1" ht="12.75" customHeight="1" x14ac:dyDescent="0.2">
      <c r="B1217" s="822" t="s">
        <v>56</v>
      </c>
      <c r="C1217" s="823"/>
      <c r="D1217" s="791" t="s">
        <v>241</v>
      </c>
      <c r="E1217" s="828" t="s">
        <v>228</v>
      </c>
      <c r="F1217" s="831"/>
      <c r="G1217" s="834" t="s">
        <v>231</v>
      </c>
      <c r="H1217" s="828"/>
      <c r="I1217" s="434" t="s">
        <v>184</v>
      </c>
      <c r="J1217" s="438">
        <v>1000000</v>
      </c>
      <c r="K1217" s="434" t="s">
        <v>183</v>
      </c>
      <c r="L1217" s="437"/>
      <c r="M1217" s="434" t="s">
        <v>182</v>
      </c>
      <c r="N1217" s="436">
        <f>J1217</f>
        <v>1000000</v>
      </c>
      <c r="O1217" s="434" t="s">
        <v>181</v>
      </c>
      <c r="P1217" s="435"/>
      <c r="Q1217" s="434" t="s">
        <v>181</v>
      </c>
      <c r="R1217" s="435"/>
      <c r="S1217" s="434" t="s">
        <v>181</v>
      </c>
      <c r="T1217" s="435"/>
      <c r="U1217" s="434" t="s">
        <v>181</v>
      </c>
      <c r="V1217" s="435"/>
      <c r="W1217" s="466" t="s">
        <v>181</v>
      </c>
      <c r="X1217" s="467"/>
      <c r="Y1217" s="466" t="s">
        <v>180</v>
      </c>
      <c r="Z1217" s="465"/>
      <c r="AA1217" s="791" t="s">
        <v>240</v>
      </c>
      <c r="AB1217" s="791" t="s">
        <v>240</v>
      </c>
      <c r="AC1217" s="791" t="s">
        <v>240</v>
      </c>
      <c r="AD1217" s="791" t="s">
        <v>240</v>
      </c>
      <c r="AE1217" s="791" t="s">
        <v>240</v>
      </c>
      <c r="AF1217" s="791" t="s">
        <v>240</v>
      </c>
    </row>
    <row r="1218" spans="2:32" s="404" customFormat="1" ht="15" customHeight="1" x14ac:dyDescent="0.2">
      <c r="B1218" s="824"/>
      <c r="C1218" s="825"/>
      <c r="D1218" s="792"/>
      <c r="E1218" s="829"/>
      <c r="F1218" s="832"/>
      <c r="G1218" s="835"/>
      <c r="H1218" s="829"/>
      <c r="I1218" s="416" t="s">
        <v>179</v>
      </c>
      <c r="J1218" s="432"/>
      <c r="K1218" s="416" t="s">
        <v>177</v>
      </c>
      <c r="L1218" s="415"/>
      <c r="M1218" s="416" t="s">
        <v>176</v>
      </c>
      <c r="N1218" s="428">
        <f>N1217</f>
        <v>1000000</v>
      </c>
      <c r="O1218" s="416" t="s">
        <v>175</v>
      </c>
      <c r="P1218" s="426"/>
      <c r="Q1218" s="416" t="s">
        <v>175</v>
      </c>
      <c r="R1218" s="426"/>
      <c r="S1218" s="416" t="s">
        <v>175</v>
      </c>
      <c r="T1218" s="426"/>
      <c r="U1218" s="416" t="s">
        <v>175</v>
      </c>
      <c r="V1218" s="426"/>
      <c r="W1218" s="463" t="s">
        <v>175</v>
      </c>
      <c r="X1218" s="462"/>
      <c r="Y1218" s="463" t="s">
        <v>174</v>
      </c>
      <c r="Z1218" s="464"/>
      <c r="AA1218" s="792"/>
      <c r="AB1218" s="792"/>
      <c r="AC1218" s="792"/>
      <c r="AD1218" s="792"/>
      <c r="AE1218" s="792"/>
      <c r="AF1218" s="792"/>
    </row>
    <row r="1219" spans="2:32" s="404" customFormat="1" ht="39" customHeight="1" x14ac:dyDescent="0.2">
      <c r="B1219" s="824"/>
      <c r="C1219" s="825"/>
      <c r="D1219" s="792"/>
      <c r="E1219" s="829"/>
      <c r="F1219" s="832"/>
      <c r="G1219" s="835"/>
      <c r="H1219" s="829"/>
      <c r="I1219" s="416" t="s">
        <v>173</v>
      </c>
      <c r="J1219" s="429"/>
      <c r="K1219" s="416" t="s">
        <v>171</v>
      </c>
      <c r="L1219" s="427"/>
      <c r="M1219" s="416" t="s">
        <v>170</v>
      </c>
      <c r="N1219" s="428"/>
      <c r="O1219" s="416" t="s">
        <v>169</v>
      </c>
      <c r="P1219" s="426"/>
      <c r="Q1219" s="416" t="s">
        <v>169</v>
      </c>
      <c r="R1219" s="426"/>
      <c r="S1219" s="416" t="s">
        <v>169</v>
      </c>
      <c r="T1219" s="426"/>
      <c r="U1219" s="416" t="s">
        <v>169</v>
      </c>
      <c r="V1219" s="426"/>
      <c r="W1219" s="463" t="s">
        <v>169</v>
      </c>
      <c r="X1219" s="462"/>
      <c r="Y1219" s="781"/>
      <c r="Z1219" s="782"/>
      <c r="AA1219" s="792"/>
      <c r="AB1219" s="792"/>
      <c r="AC1219" s="792"/>
      <c r="AD1219" s="792"/>
      <c r="AE1219" s="792"/>
      <c r="AF1219" s="792"/>
    </row>
    <row r="1220" spans="2:32" s="404" customFormat="1" ht="15" customHeight="1" x14ac:dyDescent="0.2">
      <c r="B1220" s="824"/>
      <c r="C1220" s="825"/>
      <c r="D1220" s="792"/>
      <c r="E1220" s="829"/>
      <c r="F1220" s="832"/>
      <c r="G1220" s="835"/>
      <c r="H1220" s="829"/>
      <c r="I1220" s="416" t="s">
        <v>168</v>
      </c>
      <c r="J1220" s="427"/>
      <c r="K1220" s="416" t="s">
        <v>167</v>
      </c>
      <c r="L1220" s="427"/>
      <c r="M1220" s="816"/>
      <c r="N1220" s="817"/>
      <c r="O1220" s="416" t="s">
        <v>166</v>
      </c>
      <c r="P1220" s="426">
        <f>IF(P1218="",P1219-P1217,P1219-P1218)</f>
        <v>0</v>
      </c>
      <c r="Q1220" s="416" t="s">
        <v>166</v>
      </c>
      <c r="R1220" s="426">
        <f>IF(R1218="",R1219-R1217,R1219-R1218)</f>
        <v>0</v>
      </c>
      <c r="S1220" s="416" t="s">
        <v>166</v>
      </c>
      <c r="T1220" s="426">
        <f>IF(T1218="",T1219-T1217,T1219-T1218)</f>
        <v>0</v>
      </c>
      <c r="U1220" s="416" t="s">
        <v>166</v>
      </c>
      <c r="V1220" s="426">
        <f>IF(V1218="",V1219-V1217,V1219-V1218)</f>
        <v>0</v>
      </c>
      <c r="W1220" s="463" t="s">
        <v>166</v>
      </c>
      <c r="X1220" s="462">
        <f>IF(X1218="",X1219-X1217,X1219-X1218)</f>
        <v>0</v>
      </c>
      <c r="Y1220" s="781"/>
      <c r="Z1220" s="782"/>
      <c r="AA1220" s="792"/>
      <c r="AB1220" s="792"/>
      <c r="AC1220" s="792"/>
      <c r="AD1220" s="792"/>
      <c r="AE1220" s="792"/>
      <c r="AF1220" s="792"/>
    </row>
    <row r="1221" spans="2:32" s="404" customFormat="1" ht="15" customHeight="1" x14ac:dyDescent="0.2">
      <c r="B1221" s="824"/>
      <c r="C1221" s="825"/>
      <c r="D1221" s="792"/>
      <c r="E1221" s="829"/>
      <c r="F1221" s="832"/>
      <c r="G1221" s="835"/>
      <c r="H1221" s="829"/>
      <c r="I1221" s="416" t="s">
        <v>165</v>
      </c>
      <c r="J1221" s="415"/>
      <c r="K1221" s="416" t="s">
        <v>164</v>
      </c>
      <c r="L1221" s="415"/>
      <c r="M1221" s="816"/>
      <c r="N1221" s="817"/>
      <c r="O1221" s="816"/>
      <c r="P1221" s="817"/>
      <c r="Q1221" s="816"/>
      <c r="R1221" s="817"/>
      <c r="S1221" s="816"/>
      <c r="T1221" s="817"/>
      <c r="U1221" s="816"/>
      <c r="V1221" s="817"/>
      <c r="W1221" s="781"/>
      <c r="X1221" s="782"/>
      <c r="Y1221" s="781"/>
      <c r="Z1221" s="782"/>
      <c r="AA1221" s="792"/>
      <c r="AB1221" s="792"/>
      <c r="AC1221" s="792"/>
      <c r="AD1221" s="792"/>
      <c r="AE1221" s="792"/>
      <c r="AF1221" s="792"/>
    </row>
    <row r="1222" spans="2:32" s="404" customFormat="1" ht="15" customHeight="1" x14ac:dyDescent="0.2">
      <c r="B1222" s="826"/>
      <c r="C1222" s="827"/>
      <c r="D1222" s="793"/>
      <c r="E1222" s="830"/>
      <c r="F1222" s="833"/>
      <c r="G1222" s="836"/>
      <c r="H1222" s="830"/>
      <c r="I1222" s="406" t="s">
        <v>158</v>
      </c>
      <c r="J1222" s="451"/>
      <c r="K1222" s="820"/>
      <c r="L1222" s="821"/>
      <c r="M1222" s="818"/>
      <c r="N1222" s="819"/>
      <c r="O1222" s="818"/>
      <c r="P1222" s="819"/>
      <c r="Q1222" s="818"/>
      <c r="R1222" s="819"/>
      <c r="S1222" s="818"/>
      <c r="T1222" s="819"/>
      <c r="U1222" s="818"/>
      <c r="V1222" s="819"/>
      <c r="W1222" s="783"/>
      <c r="X1222" s="784"/>
      <c r="Y1222" s="783"/>
      <c r="Z1222" s="784"/>
      <c r="AA1222" s="793"/>
      <c r="AB1222" s="793"/>
      <c r="AC1222" s="793"/>
      <c r="AD1222" s="793"/>
      <c r="AE1222" s="793"/>
      <c r="AF1222" s="793"/>
    </row>
    <row r="1223" spans="2:32" s="404" customFormat="1" ht="12.75" customHeight="1" x14ac:dyDescent="0.2">
      <c r="B1223" s="822" t="s">
        <v>59</v>
      </c>
      <c r="C1223" s="823"/>
      <c r="D1223" s="791" t="s">
        <v>241</v>
      </c>
      <c r="E1223" s="828" t="s">
        <v>228</v>
      </c>
      <c r="F1223" s="831"/>
      <c r="G1223" s="834" t="s">
        <v>231</v>
      </c>
      <c r="H1223" s="828"/>
      <c r="I1223" s="434" t="s">
        <v>184</v>
      </c>
      <c r="J1223" s="438">
        <v>1000000</v>
      </c>
      <c r="K1223" s="434" t="s">
        <v>183</v>
      </c>
      <c r="L1223" s="437"/>
      <c r="M1223" s="434" t="s">
        <v>182</v>
      </c>
      <c r="N1223" s="436">
        <f>J1223</f>
        <v>1000000</v>
      </c>
      <c r="O1223" s="434" t="s">
        <v>181</v>
      </c>
      <c r="P1223" s="435"/>
      <c r="Q1223" s="434" t="s">
        <v>181</v>
      </c>
      <c r="R1223" s="435"/>
      <c r="S1223" s="434" t="s">
        <v>181</v>
      </c>
      <c r="T1223" s="435"/>
      <c r="U1223" s="434" t="s">
        <v>181</v>
      </c>
      <c r="V1223" s="435"/>
      <c r="W1223" s="466" t="s">
        <v>181</v>
      </c>
      <c r="X1223" s="467"/>
      <c r="Y1223" s="466" t="s">
        <v>180</v>
      </c>
      <c r="Z1223" s="465"/>
      <c r="AA1223" s="791" t="s">
        <v>240</v>
      </c>
      <c r="AB1223" s="791" t="s">
        <v>240</v>
      </c>
      <c r="AC1223" s="791" t="s">
        <v>240</v>
      </c>
      <c r="AD1223" s="791" t="s">
        <v>240</v>
      </c>
      <c r="AE1223" s="791" t="s">
        <v>240</v>
      </c>
      <c r="AF1223" s="791" t="s">
        <v>240</v>
      </c>
    </row>
    <row r="1224" spans="2:32" s="404" customFormat="1" ht="15" customHeight="1" x14ac:dyDescent="0.2">
      <c r="B1224" s="824"/>
      <c r="C1224" s="825"/>
      <c r="D1224" s="792"/>
      <c r="E1224" s="829"/>
      <c r="F1224" s="832"/>
      <c r="G1224" s="835"/>
      <c r="H1224" s="829"/>
      <c r="I1224" s="416" t="s">
        <v>179</v>
      </c>
      <c r="J1224" s="432"/>
      <c r="K1224" s="416" t="s">
        <v>177</v>
      </c>
      <c r="L1224" s="415"/>
      <c r="M1224" s="416" t="s">
        <v>176</v>
      </c>
      <c r="N1224" s="428">
        <f>N1223</f>
        <v>1000000</v>
      </c>
      <c r="O1224" s="416" t="s">
        <v>175</v>
      </c>
      <c r="P1224" s="426"/>
      <c r="Q1224" s="416" t="s">
        <v>175</v>
      </c>
      <c r="R1224" s="426"/>
      <c r="S1224" s="416" t="s">
        <v>175</v>
      </c>
      <c r="T1224" s="426"/>
      <c r="U1224" s="416" t="s">
        <v>175</v>
      </c>
      <c r="V1224" s="426"/>
      <c r="W1224" s="463" t="s">
        <v>175</v>
      </c>
      <c r="X1224" s="462"/>
      <c r="Y1224" s="463" t="s">
        <v>174</v>
      </c>
      <c r="Z1224" s="464"/>
      <c r="AA1224" s="792"/>
      <c r="AB1224" s="792"/>
      <c r="AC1224" s="792"/>
      <c r="AD1224" s="792"/>
      <c r="AE1224" s="792"/>
      <c r="AF1224" s="792"/>
    </row>
    <row r="1225" spans="2:32" s="404" customFormat="1" ht="39" customHeight="1" x14ac:dyDescent="0.2">
      <c r="B1225" s="824"/>
      <c r="C1225" s="825"/>
      <c r="D1225" s="792"/>
      <c r="E1225" s="829"/>
      <c r="F1225" s="832"/>
      <c r="G1225" s="835"/>
      <c r="H1225" s="829"/>
      <c r="I1225" s="416" t="s">
        <v>173</v>
      </c>
      <c r="J1225" s="429"/>
      <c r="K1225" s="416" t="s">
        <v>171</v>
      </c>
      <c r="L1225" s="427"/>
      <c r="M1225" s="416" t="s">
        <v>170</v>
      </c>
      <c r="N1225" s="428"/>
      <c r="O1225" s="416" t="s">
        <v>169</v>
      </c>
      <c r="P1225" s="426"/>
      <c r="Q1225" s="416" t="s">
        <v>169</v>
      </c>
      <c r="R1225" s="426"/>
      <c r="S1225" s="416" t="s">
        <v>169</v>
      </c>
      <c r="T1225" s="426"/>
      <c r="U1225" s="416" t="s">
        <v>169</v>
      </c>
      <c r="V1225" s="426"/>
      <c r="W1225" s="463" t="s">
        <v>169</v>
      </c>
      <c r="X1225" s="462"/>
      <c r="Y1225" s="781"/>
      <c r="Z1225" s="782"/>
      <c r="AA1225" s="792"/>
      <c r="AB1225" s="792"/>
      <c r="AC1225" s="792"/>
      <c r="AD1225" s="792"/>
      <c r="AE1225" s="792"/>
      <c r="AF1225" s="792"/>
    </row>
    <row r="1226" spans="2:32" s="404" customFormat="1" ht="15" customHeight="1" x14ac:dyDescent="0.2">
      <c r="B1226" s="824"/>
      <c r="C1226" s="825"/>
      <c r="D1226" s="792"/>
      <c r="E1226" s="829"/>
      <c r="F1226" s="832"/>
      <c r="G1226" s="835"/>
      <c r="H1226" s="829"/>
      <c r="I1226" s="416" t="s">
        <v>168</v>
      </c>
      <c r="J1226" s="427"/>
      <c r="K1226" s="416" t="s">
        <v>167</v>
      </c>
      <c r="L1226" s="427"/>
      <c r="M1226" s="816"/>
      <c r="N1226" s="817"/>
      <c r="O1226" s="416" t="s">
        <v>166</v>
      </c>
      <c r="P1226" s="426">
        <f>IF(P1224="",P1225-P1223,P1225-P1224)</f>
        <v>0</v>
      </c>
      <c r="Q1226" s="416" t="s">
        <v>166</v>
      </c>
      <c r="R1226" s="426">
        <f>IF(R1224="",R1225-R1223,R1225-R1224)</f>
        <v>0</v>
      </c>
      <c r="S1226" s="416" t="s">
        <v>166</v>
      </c>
      <c r="T1226" s="426">
        <f>IF(T1224="",T1225-T1223,T1225-T1224)</f>
        <v>0</v>
      </c>
      <c r="U1226" s="416" t="s">
        <v>166</v>
      </c>
      <c r="V1226" s="426">
        <f>IF(V1224="",V1225-V1223,V1225-V1224)</f>
        <v>0</v>
      </c>
      <c r="W1226" s="463" t="s">
        <v>166</v>
      </c>
      <c r="X1226" s="462">
        <f>IF(X1224="",X1225-X1223,X1225-X1224)</f>
        <v>0</v>
      </c>
      <c r="Y1226" s="781"/>
      <c r="Z1226" s="782"/>
      <c r="AA1226" s="792"/>
      <c r="AB1226" s="792"/>
      <c r="AC1226" s="792"/>
      <c r="AD1226" s="792"/>
      <c r="AE1226" s="792"/>
      <c r="AF1226" s="792"/>
    </row>
    <row r="1227" spans="2:32" s="404" customFormat="1" ht="15" customHeight="1" x14ac:dyDescent="0.2">
      <c r="B1227" s="824"/>
      <c r="C1227" s="825"/>
      <c r="D1227" s="792"/>
      <c r="E1227" s="829"/>
      <c r="F1227" s="832"/>
      <c r="G1227" s="835"/>
      <c r="H1227" s="829"/>
      <c r="I1227" s="416" t="s">
        <v>165</v>
      </c>
      <c r="J1227" s="415"/>
      <c r="K1227" s="416" t="s">
        <v>164</v>
      </c>
      <c r="L1227" s="415"/>
      <c r="M1227" s="816"/>
      <c r="N1227" s="817"/>
      <c r="O1227" s="816"/>
      <c r="P1227" s="817"/>
      <c r="Q1227" s="816"/>
      <c r="R1227" s="817"/>
      <c r="S1227" s="816"/>
      <c r="T1227" s="817"/>
      <c r="U1227" s="816"/>
      <c r="V1227" s="817"/>
      <c r="W1227" s="781"/>
      <c r="X1227" s="782"/>
      <c r="Y1227" s="781"/>
      <c r="Z1227" s="782"/>
      <c r="AA1227" s="792"/>
      <c r="AB1227" s="792"/>
      <c r="AC1227" s="792"/>
      <c r="AD1227" s="792"/>
      <c r="AE1227" s="792"/>
      <c r="AF1227" s="792"/>
    </row>
    <row r="1228" spans="2:32" s="404" customFormat="1" ht="15" customHeight="1" x14ac:dyDescent="0.2">
      <c r="B1228" s="826"/>
      <c r="C1228" s="827"/>
      <c r="D1228" s="793"/>
      <c r="E1228" s="830"/>
      <c r="F1228" s="833"/>
      <c r="G1228" s="836"/>
      <c r="H1228" s="830"/>
      <c r="I1228" s="406" t="s">
        <v>158</v>
      </c>
      <c r="J1228" s="451"/>
      <c r="K1228" s="820"/>
      <c r="L1228" s="821"/>
      <c r="M1228" s="818"/>
      <c r="N1228" s="819"/>
      <c r="O1228" s="818"/>
      <c r="P1228" s="819"/>
      <c r="Q1228" s="818"/>
      <c r="R1228" s="819"/>
      <c r="S1228" s="818"/>
      <c r="T1228" s="819"/>
      <c r="U1228" s="818"/>
      <c r="V1228" s="819"/>
      <c r="W1228" s="783"/>
      <c r="X1228" s="784"/>
      <c r="Y1228" s="783"/>
      <c r="Z1228" s="784"/>
      <c r="AA1228" s="793"/>
      <c r="AB1228" s="793"/>
      <c r="AC1228" s="793"/>
      <c r="AD1228" s="793"/>
      <c r="AE1228" s="793"/>
      <c r="AF1228" s="793"/>
    </row>
    <row r="1229" spans="2:32" s="404" customFormat="1" ht="12.75" customHeight="1" x14ac:dyDescent="0.2">
      <c r="B1229" s="822" t="s">
        <v>62</v>
      </c>
      <c r="C1229" s="823"/>
      <c r="D1229" s="791" t="s">
        <v>241</v>
      </c>
      <c r="E1229" s="828" t="s">
        <v>228</v>
      </c>
      <c r="F1229" s="831"/>
      <c r="G1229" s="834" t="s">
        <v>231</v>
      </c>
      <c r="H1229" s="828"/>
      <c r="I1229" s="434" t="s">
        <v>184</v>
      </c>
      <c r="J1229" s="438">
        <v>300000</v>
      </c>
      <c r="K1229" s="434" t="s">
        <v>183</v>
      </c>
      <c r="L1229" s="437"/>
      <c r="M1229" s="434" t="s">
        <v>182</v>
      </c>
      <c r="N1229" s="436">
        <f>J1229</f>
        <v>300000</v>
      </c>
      <c r="O1229" s="434" t="s">
        <v>181</v>
      </c>
      <c r="P1229" s="435"/>
      <c r="Q1229" s="434" t="s">
        <v>181</v>
      </c>
      <c r="R1229" s="435"/>
      <c r="S1229" s="434" t="s">
        <v>181</v>
      </c>
      <c r="T1229" s="435"/>
      <c r="U1229" s="434" t="s">
        <v>181</v>
      </c>
      <c r="V1229" s="435"/>
      <c r="W1229" s="466" t="s">
        <v>181</v>
      </c>
      <c r="X1229" s="467"/>
      <c r="Y1229" s="466" t="s">
        <v>180</v>
      </c>
      <c r="Z1229" s="465"/>
      <c r="AA1229" s="791" t="s">
        <v>240</v>
      </c>
      <c r="AB1229" s="791" t="s">
        <v>240</v>
      </c>
      <c r="AC1229" s="791" t="s">
        <v>240</v>
      </c>
      <c r="AD1229" s="791" t="s">
        <v>240</v>
      </c>
      <c r="AE1229" s="791" t="s">
        <v>240</v>
      </c>
      <c r="AF1229" s="791" t="s">
        <v>240</v>
      </c>
    </row>
    <row r="1230" spans="2:32" s="404" customFormat="1" ht="15" customHeight="1" x14ac:dyDescent="0.2">
      <c r="B1230" s="824"/>
      <c r="C1230" s="825"/>
      <c r="D1230" s="792"/>
      <c r="E1230" s="829"/>
      <c r="F1230" s="832"/>
      <c r="G1230" s="835"/>
      <c r="H1230" s="829"/>
      <c r="I1230" s="416" t="s">
        <v>179</v>
      </c>
      <c r="J1230" s="432"/>
      <c r="K1230" s="416" t="s">
        <v>177</v>
      </c>
      <c r="L1230" s="415"/>
      <c r="M1230" s="416" t="s">
        <v>176</v>
      </c>
      <c r="N1230" s="428">
        <f>N1229</f>
        <v>300000</v>
      </c>
      <c r="O1230" s="416" t="s">
        <v>175</v>
      </c>
      <c r="P1230" s="426"/>
      <c r="Q1230" s="416" t="s">
        <v>175</v>
      </c>
      <c r="R1230" s="426"/>
      <c r="S1230" s="416" t="s">
        <v>175</v>
      </c>
      <c r="T1230" s="426"/>
      <c r="U1230" s="416" t="s">
        <v>175</v>
      </c>
      <c r="V1230" s="426"/>
      <c r="W1230" s="463" t="s">
        <v>175</v>
      </c>
      <c r="X1230" s="462"/>
      <c r="Y1230" s="463" t="s">
        <v>174</v>
      </c>
      <c r="Z1230" s="464"/>
      <c r="AA1230" s="792"/>
      <c r="AB1230" s="792"/>
      <c r="AC1230" s="792"/>
      <c r="AD1230" s="792"/>
      <c r="AE1230" s="792"/>
      <c r="AF1230" s="792"/>
    </row>
    <row r="1231" spans="2:32" s="404" customFormat="1" ht="39" customHeight="1" x14ac:dyDescent="0.2">
      <c r="B1231" s="824"/>
      <c r="C1231" s="825"/>
      <c r="D1231" s="792"/>
      <c r="E1231" s="829"/>
      <c r="F1231" s="832"/>
      <c r="G1231" s="835"/>
      <c r="H1231" s="829"/>
      <c r="I1231" s="416" t="s">
        <v>173</v>
      </c>
      <c r="J1231" s="429"/>
      <c r="K1231" s="416" t="s">
        <v>171</v>
      </c>
      <c r="L1231" s="427"/>
      <c r="M1231" s="416" t="s">
        <v>170</v>
      </c>
      <c r="N1231" s="428"/>
      <c r="O1231" s="416" t="s">
        <v>169</v>
      </c>
      <c r="P1231" s="426"/>
      <c r="Q1231" s="416" t="s">
        <v>169</v>
      </c>
      <c r="R1231" s="426"/>
      <c r="S1231" s="416" t="s">
        <v>169</v>
      </c>
      <c r="T1231" s="426"/>
      <c r="U1231" s="416" t="s">
        <v>169</v>
      </c>
      <c r="V1231" s="426"/>
      <c r="W1231" s="463" t="s">
        <v>169</v>
      </c>
      <c r="X1231" s="462"/>
      <c r="Y1231" s="781"/>
      <c r="Z1231" s="782"/>
      <c r="AA1231" s="792"/>
      <c r="AB1231" s="792"/>
      <c r="AC1231" s="792"/>
      <c r="AD1231" s="792"/>
      <c r="AE1231" s="792"/>
      <c r="AF1231" s="792"/>
    </row>
    <row r="1232" spans="2:32" s="404" customFormat="1" ht="15" customHeight="1" x14ac:dyDescent="0.2">
      <c r="B1232" s="824"/>
      <c r="C1232" s="825"/>
      <c r="D1232" s="792"/>
      <c r="E1232" s="829"/>
      <c r="F1232" s="832"/>
      <c r="G1232" s="835"/>
      <c r="H1232" s="829"/>
      <c r="I1232" s="416" t="s">
        <v>168</v>
      </c>
      <c r="J1232" s="427"/>
      <c r="K1232" s="416" t="s">
        <v>167</v>
      </c>
      <c r="L1232" s="427"/>
      <c r="M1232" s="816"/>
      <c r="N1232" s="817"/>
      <c r="O1232" s="416" t="s">
        <v>166</v>
      </c>
      <c r="P1232" s="426">
        <f>IF(P1230="",P1231-P1229,P1231-P1230)</f>
        <v>0</v>
      </c>
      <c r="Q1232" s="416" t="s">
        <v>166</v>
      </c>
      <c r="R1232" s="426">
        <f>IF(R1230="",R1231-R1229,R1231-R1230)</f>
        <v>0</v>
      </c>
      <c r="S1232" s="416" t="s">
        <v>166</v>
      </c>
      <c r="T1232" s="426">
        <f>IF(T1230="",T1231-T1229,T1231-T1230)</f>
        <v>0</v>
      </c>
      <c r="U1232" s="416" t="s">
        <v>166</v>
      </c>
      <c r="V1232" s="426">
        <f>IF(V1230="",V1231-V1229,V1231-V1230)</f>
        <v>0</v>
      </c>
      <c r="W1232" s="463" t="s">
        <v>166</v>
      </c>
      <c r="X1232" s="462">
        <f>IF(X1230="",X1231-X1229,X1231-X1230)</f>
        <v>0</v>
      </c>
      <c r="Y1232" s="781"/>
      <c r="Z1232" s="782"/>
      <c r="AA1232" s="792"/>
      <c r="AB1232" s="792"/>
      <c r="AC1232" s="792"/>
      <c r="AD1232" s="792"/>
      <c r="AE1232" s="792"/>
      <c r="AF1232" s="792"/>
    </row>
    <row r="1233" spans="2:32" s="404" customFormat="1" ht="15" customHeight="1" x14ac:dyDescent="0.2">
      <c r="B1233" s="824"/>
      <c r="C1233" s="825"/>
      <c r="D1233" s="792"/>
      <c r="E1233" s="829"/>
      <c r="F1233" s="832"/>
      <c r="G1233" s="835"/>
      <c r="H1233" s="829"/>
      <c r="I1233" s="416" t="s">
        <v>165</v>
      </c>
      <c r="J1233" s="415"/>
      <c r="K1233" s="416" t="s">
        <v>164</v>
      </c>
      <c r="L1233" s="415"/>
      <c r="M1233" s="816"/>
      <c r="N1233" s="817"/>
      <c r="O1233" s="816"/>
      <c r="P1233" s="817"/>
      <c r="Q1233" s="816"/>
      <c r="R1233" s="817"/>
      <c r="S1233" s="816"/>
      <c r="T1233" s="817"/>
      <c r="U1233" s="816"/>
      <c r="V1233" s="817"/>
      <c r="W1233" s="781"/>
      <c r="X1233" s="782"/>
      <c r="Y1233" s="781"/>
      <c r="Z1233" s="782"/>
      <c r="AA1233" s="792"/>
      <c r="AB1233" s="792"/>
      <c r="AC1233" s="792"/>
      <c r="AD1233" s="792"/>
      <c r="AE1233" s="792"/>
      <c r="AF1233" s="792"/>
    </row>
    <row r="1234" spans="2:32" s="404" customFormat="1" ht="15" customHeight="1" x14ac:dyDescent="0.2">
      <c r="B1234" s="826"/>
      <c r="C1234" s="827"/>
      <c r="D1234" s="793"/>
      <c r="E1234" s="830"/>
      <c r="F1234" s="833"/>
      <c r="G1234" s="836"/>
      <c r="H1234" s="830"/>
      <c r="I1234" s="406" t="s">
        <v>158</v>
      </c>
      <c r="J1234" s="451"/>
      <c r="K1234" s="820"/>
      <c r="L1234" s="821"/>
      <c r="M1234" s="818"/>
      <c r="N1234" s="819"/>
      <c r="O1234" s="818"/>
      <c r="P1234" s="819"/>
      <c r="Q1234" s="818"/>
      <c r="R1234" s="819"/>
      <c r="S1234" s="818"/>
      <c r="T1234" s="819"/>
      <c r="U1234" s="818"/>
      <c r="V1234" s="819"/>
      <c r="W1234" s="783"/>
      <c r="X1234" s="784"/>
      <c r="Y1234" s="783"/>
      <c r="Z1234" s="784"/>
      <c r="AA1234" s="793"/>
      <c r="AB1234" s="793"/>
      <c r="AC1234" s="793"/>
      <c r="AD1234" s="793"/>
      <c r="AE1234" s="793"/>
      <c r="AF1234" s="793"/>
    </row>
    <row r="1235" spans="2:32" s="404" customFormat="1" ht="12.75" customHeight="1" x14ac:dyDescent="0.2">
      <c r="B1235" s="822" t="s">
        <v>63</v>
      </c>
      <c r="C1235" s="823"/>
      <c r="D1235" s="791" t="s">
        <v>241</v>
      </c>
      <c r="E1235" s="828" t="s">
        <v>228</v>
      </c>
      <c r="F1235" s="831"/>
      <c r="G1235" s="834" t="s">
        <v>231</v>
      </c>
      <c r="H1235" s="828"/>
      <c r="I1235" s="434" t="s">
        <v>184</v>
      </c>
      <c r="J1235" s="438">
        <v>300000</v>
      </c>
      <c r="K1235" s="434" t="s">
        <v>183</v>
      </c>
      <c r="L1235" s="437"/>
      <c r="M1235" s="434" t="s">
        <v>182</v>
      </c>
      <c r="N1235" s="436">
        <f>J1235</f>
        <v>300000</v>
      </c>
      <c r="O1235" s="434" t="s">
        <v>181</v>
      </c>
      <c r="P1235" s="435"/>
      <c r="Q1235" s="434" t="s">
        <v>181</v>
      </c>
      <c r="R1235" s="435"/>
      <c r="S1235" s="434" t="s">
        <v>181</v>
      </c>
      <c r="T1235" s="435"/>
      <c r="U1235" s="434" t="s">
        <v>181</v>
      </c>
      <c r="V1235" s="435"/>
      <c r="W1235" s="466" t="s">
        <v>181</v>
      </c>
      <c r="X1235" s="467"/>
      <c r="Y1235" s="466" t="s">
        <v>180</v>
      </c>
      <c r="Z1235" s="465"/>
      <c r="AA1235" s="791" t="s">
        <v>240</v>
      </c>
      <c r="AB1235" s="791" t="s">
        <v>240</v>
      </c>
      <c r="AC1235" s="791" t="s">
        <v>240</v>
      </c>
      <c r="AD1235" s="791" t="s">
        <v>240</v>
      </c>
      <c r="AE1235" s="791" t="s">
        <v>240</v>
      </c>
      <c r="AF1235" s="791" t="s">
        <v>240</v>
      </c>
    </row>
    <row r="1236" spans="2:32" s="404" customFormat="1" ht="15" customHeight="1" x14ac:dyDescent="0.2">
      <c r="B1236" s="824"/>
      <c r="C1236" s="825"/>
      <c r="D1236" s="792"/>
      <c r="E1236" s="829"/>
      <c r="F1236" s="832"/>
      <c r="G1236" s="835"/>
      <c r="H1236" s="829"/>
      <c r="I1236" s="416" t="s">
        <v>179</v>
      </c>
      <c r="J1236" s="432"/>
      <c r="K1236" s="416" t="s">
        <v>177</v>
      </c>
      <c r="L1236" s="415"/>
      <c r="M1236" s="416" t="s">
        <v>176</v>
      </c>
      <c r="N1236" s="428">
        <f>N1235</f>
        <v>300000</v>
      </c>
      <c r="O1236" s="416" t="s">
        <v>175</v>
      </c>
      <c r="P1236" s="426"/>
      <c r="Q1236" s="416" t="s">
        <v>175</v>
      </c>
      <c r="R1236" s="426"/>
      <c r="S1236" s="416" t="s">
        <v>175</v>
      </c>
      <c r="T1236" s="426"/>
      <c r="U1236" s="416" t="s">
        <v>175</v>
      </c>
      <c r="V1236" s="426"/>
      <c r="W1236" s="463" t="s">
        <v>175</v>
      </c>
      <c r="X1236" s="462"/>
      <c r="Y1236" s="463" t="s">
        <v>174</v>
      </c>
      <c r="Z1236" s="464"/>
      <c r="AA1236" s="792"/>
      <c r="AB1236" s="792"/>
      <c r="AC1236" s="792"/>
      <c r="AD1236" s="792"/>
      <c r="AE1236" s="792"/>
      <c r="AF1236" s="792"/>
    </row>
    <row r="1237" spans="2:32" s="404" customFormat="1" ht="39" customHeight="1" x14ac:dyDescent="0.2">
      <c r="B1237" s="824"/>
      <c r="C1237" s="825"/>
      <c r="D1237" s="792"/>
      <c r="E1237" s="829"/>
      <c r="F1237" s="832"/>
      <c r="G1237" s="835"/>
      <c r="H1237" s="829"/>
      <c r="I1237" s="416" t="s">
        <v>173</v>
      </c>
      <c r="J1237" s="429"/>
      <c r="K1237" s="416" t="s">
        <v>171</v>
      </c>
      <c r="L1237" s="427"/>
      <c r="M1237" s="416" t="s">
        <v>170</v>
      </c>
      <c r="N1237" s="428"/>
      <c r="O1237" s="416" t="s">
        <v>169</v>
      </c>
      <c r="P1237" s="426"/>
      <c r="Q1237" s="416" t="s">
        <v>169</v>
      </c>
      <c r="R1237" s="426"/>
      <c r="S1237" s="416" t="s">
        <v>169</v>
      </c>
      <c r="T1237" s="426"/>
      <c r="U1237" s="416" t="s">
        <v>169</v>
      </c>
      <c r="V1237" s="426"/>
      <c r="W1237" s="463" t="s">
        <v>169</v>
      </c>
      <c r="X1237" s="462"/>
      <c r="Y1237" s="781"/>
      <c r="Z1237" s="782"/>
      <c r="AA1237" s="792"/>
      <c r="AB1237" s="792"/>
      <c r="AC1237" s="792"/>
      <c r="AD1237" s="792"/>
      <c r="AE1237" s="792"/>
      <c r="AF1237" s="792"/>
    </row>
    <row r="1238" spans="2:32" s="404" customFormat="1" ht="15" customHeight="1" x14ac:dyDescent="0.2">
      <c r="B1238" s="824"/>
      <c r="C1238" s="825"/>
      <c r="D1238" s="792"/>
      <c r="E1238" s="829"/>
      <c r="F1238" s="832"/>
      <c r="G1238" s="835"/>
      <c r="H1238" s="829"/>
      <c r="I1238" s="416" t="s">
        <v>168</v>
      </c>
      <c r="J1238" s="427"/>
      <c r="K1238" s="416" t="s">
        <v>167</v>
      </c>
      <c r="L1238" s="427"/>
      <c r="M1238" s="816"/>
      <c r="N1238" s="817"/>
      <c r="O1238" s="416" t="s">
        <v>166</v>
      </c>
      <c r="P1238" s="426">
        <f>IF(P1236="",P1237-P1235,P1237-P1236)</f>
        <v>0</v>
      </c>
      <c r="Q1238" s="416" t="s">
        <v>166</v>
      </c>
      <c r="R1238" s="426">
        <f>IF(R1236="",R1237-R1235,R1237-R1236)</f>
        <v>0</v>
      </c>
      <c r="S1238" s="416" t="s">
        <v>166</v>
      </c>
      <c r="T1238" s="426">
        <f>IF(T1236="",T1237-T1235,T1237-T1236)</f>
        <v>0</v>
      </c>
      <c r="U1238" s="416" t="s">
        <v>166</v>
      </c>
      <c r="V1238" s="426">
        <f>IF(V1236="",V1237-V1235,V1237-V1236)</f>
        <v>0</v>
      </c>
      <c r="W1238" s="463" t="s">
        <v>166</v>
      </c>
      <c r="X1238" s="462">
        <f>IF(X1236="",X1237-X1235,X1237-X1236)</f>
        <v>0</v>
      </c>
      <c r="Y1238" s="781"/>
      <c r="Z1238" s="782"/>
      <c r="AA1238" s="792"/>
      <c r="AB1238" s="792"/>
      <c r="AC1238" s="792"/>
      <c r="AD1238" s="792"/>
      <c r="AE1238" s="792"/>
      <c r="AF1238" s="792"/>
    </row>
    <row r="1239" spans="2:32" s="404" customFormat="1" ht="15" customHeight="1" x14ac:dyDescent="0.2">
      <c r="B1239" s="824"/>
      <c r="C1239" s="825"/>
      <c r="D1239" s="792"/>
      <c r="E1239" s="829"/>
      <c r="F1239" s="832"/>
      <c r="G1239" s="835"/>
      <c r="H1239" s="829"/>
      <c r="I1239" s="416" t="s">
        <v>165</v>
      </c>
      <c r="J1239" s="415"/>
      <c r="K1239" s="416" t="s">
        <v>164</v>
      </c>
      <c r="L1239" s="415"/>
      <c r="M1239" s="816"/>
      <c r="N1239" s="817"/>
      <c r="O1239" s="816"/>
      <c r="P1239" s="817"/>
      <c r="Q1239" s="816"/>
      <c r="R1239" s="817"/>
      <c r="S1239" s="816"/>
      <c r="T1239" s="817"/>
      <c r="U1239" s="816"/>
      <c r="V1239" s="817"/>
      <c r="W1239" s="781"/>
      <c r="X1239" s="782"/>
      <c r="Y1239" s="781"/>
      <c r="Z1239" s="782"/>
      <c r="AA1239" s="792"/>
      <c r="AB1239" s="792"/>
      <c r="AC1239" s="792"/>
      <c r="AD1239" s="792"/>
      <c r="AE1239" s="792"/>
      <c r="AF1239" s="792"/>
    </row>
    <row r="1240" spans="2:32" s="404" customFormat="1" ht="15" customHeight="1" x14ac:dyDescent="0.2">
      <c r="B1240" s="826"/>
      <c r="C1240" s="827"/>
      <c r="D1240" s="793"/>
      <c r="E1240" s="830"/>
      <c r="F1240" s="833"/>
      <c r="G1240" s="836"/>
      <c r="H1240" s="830"/>
      <c r="I1240" s="406" t="s">
        <v>158</v>
      </c>
      <c r="J1240" s="451"/>
      <c r="K1240" s="820"/>
      <c r="L1240" s="821"/>
      <c r="M1240" s="818"/>
      <c r="N1240" s="819"/>
      <c r="O1240" s="818"/>
      <c r="P1240" s="819"/>
      <c r="Q1240" s="818"/>
      <c r="R1240" s="819"/>
      <c r="S1240" s="818"/>
      <c r="T1240" s="819"/>
      <c r="U1240" s="818"/>
      <c r="V1240" s="819"/>
      <c r="W1240" s="783"/>
      <c r="X1240" s="784"/>
      <c r="Y1240" s="783"/>
      <c r="Z1240" s="784"/>
      <c r="AA1240" s="793"/>
      <c r="AB1240" s="793"/>
      <c r="AC1240" s="793"/>
      <c r="AD1240" s="793"/>
      <c r="AE1240" s="793"/>
      <c r="AF1240" s="793"/>
    </row>
    <row r="1241" spans="2:32" s="404" customFormat="1" ht="12.75" customHeight="1" x14ac:dyDescent="0.2">
      <c r="B1241" s="822" t="s">
        <v>64</v>
      </c>
      <c r="C1241" s="823"/>
      <c r="D1241" s="791" t="s">
        <v>241</v>
      </c>
      <c r="E1241" s="828" t="s">
        <v>228</v>
      </c>
      <c r="F1241" s="831"/>
      <c r="G1241" s="834" t="s">
        <v>231</v>
      </c>
      <c r="H1241" s="828"/>
      <c r="I1241" s="434" t="s">
        <v>184</v>
      </c>
      <c r="J1241" s="438">
        <v>300000</v>
      </c>
      <c r="K1241" s="434" t="s">
        <v>183</v>
      </c>
      <c r="L1241" s="437"/>
      <c r="M1241" s="434" t="s">
        <v>182</v>
      </c>
      <c r="N1241" s="436">
        <f>J1241</f>
        <v>300000</v>
      </c>
      <c r="O1241" s="434" t="s">
        <v>181</v>
      </c>
      <c r="P1241" s="435"/>
      <c r="Q1241" s="434" t="s">
        <v>181</v>
      </c>
      <c r="R1241" s="435"/>
      <c r="S1241" s="434" t="s">
        <v>181</v>
      </c>
      <c r="T1241" s="435"/>
      <c r="U1241" s="434" t="s">
        <v>181</v>
      </c>
      <c r="V1241" s="435"/>
      <c r="W1241" s="466" t="s">
        <v>181</v>
      </c>
      <c r="X1241" s="467"/>
      <c r="Y1241" s="466" t="s">
        <v>180</v>
      </c>
      <c r="Z1241" s="465"/>
      <c r="AA1241" s="791" t="s">
        <v>240</v>
      </c>
      <c r="AB1241" s="791" t="s">
        <v>240</v>
      </c>
      <c r="AC1241" s="791" t="s">
        <v>240</v>
      </c>
      <c r="AD1241" s="791" t="s">
        <v>240</v>
      </c>
      <c r="AE1241" s="791" t="s">
        <v>240</v>
      </c>
      <c r="AF1241" s="791" t="s">
        <v>240</v>
      </c>
    </row>
    <row r="1242" spans="2:32" s="404" customFormat="1" ht="15" customHeight="1" x14ac:dyDescent="0.2">
      <c r="B1242" s="824"/>
      <c r="C1242" s="825"/>
      <c r="D1242" s="792"/>
      <c r="E1242" s="829"/>
      <c r="F1242" s="832"/>
      <c r="G1242" s="835"/>
      <c r="H1242" s="829"/>
      <c r="I1242" s="416" t="s">
        <v>179</v>
      </c>
      <c r="J1242" s="432"/>
      <c r="K1242" s="416" t="s">
        <v>177</v>
      </c>
      <c r="L1242" s="415"/>
      <c r="M1242" s="416" t="s">
        <v>176</v>
      </c>
      <c r="N1242" s="428">
        <f>N1241</f>
        <v>300000</v>
      </c>
      <c r="O1242" s="416" t="s">
        <v>175</v>
      </c>
      <c r="P1242" s="426"/>
      <c r="Q1242" s="416" t="s">
        <v>175</v>
      </c>
      <c r="R1242" s="426"/>
      <c r="S1242" s="416" t="s">
        <v>175</v>
      </c>
      <c r="T1242" s="426"/>
      <c r="U1242" s="416" t="s">
        <v>175</v>
      </c>
      <c r="V1242" s="426"/>
      <c r="W1242" s="463" t="s">
        <v>175</v>
      </c>
      <c r="X1242" s="462"/>
      <c r="Y1242" s="463" t="s">
        <v>174</v>
      </c>
      <c r="Z1242" s="464"/>
      <c r="AA1242" s="792"/>
      <c r="AB1242" s="792"/>
      <c r="AC1242" s="792"/>
      <c r="AD1242" s="792"/>
      <c r="AE1242" s="792"/>
      <c r="AF1242" s="792"/>
    </row>
    <row r="1243" spans="2:32" s="404" customFormat="1" ht="39" customHeight="1" x14ac:dyDescent="0.2">
      <c r="B1243" s="824"/>
      <c r="C1243" s="825"/>
      <c r="D1243" s="792"/>
      <c r="E1243" s="829"/>
      <c r="F1243" s="832"/>
      <c r="G1243" s="835"/>
      <c r="H1243" s="829"/>
      <c r="I1243" s="416" t="s">
        <v>173</v>
      </c>
      <c r="J1243" s="429"/>
      <c r="K1243" s="416" t="s">
        <v>171</v>
      </c>
      <c r="L1243" s="427"/>
      <c r="M1243" s="416" t="s">
        <v>170</v>
      </c>
      <c r="N1243" s="428"/>
      <c r="O1243" s="416" t="s">
        <v>169</v>
      </c>
      <c r="P1243" s="426"/>
      <c r="Q1243" s="416" t="s">
        <v>169</v>
      </c>
      <c r="R1243" s="426"/>
      <c r="S1243" s="416" t="s">
        <v>169</v>
      </c>
      <c r="T1243" s="426"/>
      <c r="U1243" s="416" t="s">
        <v>169</v>
      </c>
      <c r="V1243" s="426"/>
      <c r="W1243" s="463" t="s">
        <v>169</v>
      </c>
      <c r="X1243" s="462"/>
      <c r="Y1243" s="781"/>
      <c r="Z1243" s="782"/>
      <c r="AA1243" s="792"/>
      <c r="AB1243" s="792"/>
      <c r="AC1243" s="792"/>
      <c r="AD1243" s="792"/>
      <c r="AE1243" s="792"/>
      <c r="AF1243" s="792"/>
    </row>
    <row r="1244" spans="2:32" s="404" customFormat="1" ht="15" customHeight="1" x14ac:dyDescent="0.2">
      <c r="B1244" s="824"/>
      <c r="C1244" s="825"/>
      <c r="D1244" s="792"/>
      <c r="E1244" s="829"/>
      <c r="F1244" s="832"/>
      <c r="G1244" s="835"/>
      <c r="H1244" s="829"/>
      <c r="I1244" s="416" t="s">
        <v>168</v>
      </c>
      <c r="J1244" s="427"/>
      <c r="K1244" s="416" t="s">
        <v>167</v>
      </c>
      <c r="L1244" s="427"/>
      <c r="M1244" s="816"/>
      <c r="N1244" s="817"/>
      <c r="O1244" s="416" t="s">
        <v>166</v>
      </c>
      <c r="P1244" s="426">
        <f>IF(P1242="",P1243-P1241,P1243-P1242)</f>
        <v>0</v>
      </c>
      <c r="Q1244" s="416" t="s">
        <v>166</v>
      </c>
      <c r="R1244" s="426">
        <f>IF(R1242="",R1243-R1241,R1243-R1242)</f>
        <v>0</v>
      </c>
      <c r="S1244" s="416" t="s">
        <v>166</v>
      </c>
      <c r="T1244" s="426">
        <f>IF(T1242="",T1243-T1241,T1243-T1242)</f>
        <v>0</v>
      </c>
      <c r="U1244" s="416" t="s">
        <v>166</v>
      </c>
      <c r="V1244" s="426">
        <f>IF(V1242="",V1243-V1241,V1243-V1242)</f>
        <v>0</v>
      </c>
      <c r="W1244" s="463" t="s">
        <v>166</v>
      </c>
      <c r="X1244" s="462">
        <f>IF(X1242="",X1243-X1241,X1243-X1242)</f>
        <v>0</v>
      </c>
      <c r="Y1244" s="781"/>
      <c r="Z1244" s="782"/>
      <c r="AA1244" s="792"/>
      <c r="AB1244" s="792"/>
      <c r="AC1244" s="792"/>
      <c r="AD1244" s="792"/>
      <c r="AE1244" s="792"/>
      <c r="AF1244" s="792"/>
    </row>
    <row r="1245" spans="2:32" s="404" customFormat="1" ht="15" customHeight="1" x14ac:dyDescent="0.2">
      <c r="B1245" s="824"/>
      <c r="C1245" s="825"/>
      <c r="D1245" s="792"/>
      <c r="E1245" s="829"/>
      <c r="F1245" s="832"/>
      <c r="G1245" s="835"/>
      <c r="H1245" s="829"/>
      <c r="I1245" s="416" t="s">
        <v>165</v>
      </c>
      <c r="J1245" s="415"/>
      <c r="K1245" s="416" t="s">
        <v>164</v>
      </c>
      <c r="L1245" s="415"/>
      <c r="M1245" s="816"/>
      <c r="N1245" s="817"/>
      <c r="O1245" s="816"/>
      <c r="P1245" s="817"/>
      <c r="Q1245" s="816"/>
      <c r="R1245" s="817"/>
      <c r="S1245" s="816"/>
      <c r="T1245" s="817"/>
      <c r="U1245" s="816"/>
      <c r="V1245" s="817"/>
      <c r="W1245" s="781"/>
      <c r="X1245" s="782"/>
      <c r="Y1245" s="781"/>
      <c r="Z1245" s="782"/>
      <c r="AA1245" s="792"/>
      <c r="AB1245" s="792"/>
      <c r="AC1245" s="792"/>
      <c r="AD1245" s="792"/>
      <c r="AE1245" s="792"/>
      <c r="AF1245" s="792"/>
    </row>
    <row r="1246" spans="2:32" s="404" customFormat="1" ht="15" customHeight="1" x14ac:dyDescent="0.2">
      <c r="B1246" s="826"/>
      <c r="C1246" s="827"/>
      <c r="D1246" s="793"/>
      <c r="E1246" s="830"/>
      <c r="F1246" s="833"/>
      <c r="G1246" s="836"/>
      <c r="H1246" s="830"/>
      <c r="I1246" s="406" t="s">
        <v>158</v>
      </c>
      <c r="J1246" s="451"/>
      <c r="K1246" s="820"/>
      <c r="L1246" s="821"/>
      <c r="M1246" s="818"/>
      <c r="N1246" s="819"/>
      <c r="O1246" s="818"/>
      <c r="P1246" s="819"/>
      <c r="Q1246" s="818"/>
      <c r="R1246" s="819"/>
      <c r="S1246" s="818"/>
      <c r="T1246" s="819"/>
      <c r="U1246" s="818"/>
      <c r="V1246" s="819"/>
      <c r="W1246" s="783"/>
      <c r="X1246" s="784"/>
      <c r="Y1246" s="783"/>
      <c r="Z1246" s="784"/>
      <c r="AA1246" s="793"/>
      <c r="AB1246" s="793"/>
      <c r="AC1246" s="793"/>
      <c r="AD1246" s="793"/>
      <c r="AE1246" s="793"/>
      <c r="AF1246" s="793"/>
    </row>
    <row r="1247" spans="2:32" s="404" customFormat="1" ht="12.75" customHeight="1" x14ac:dyDescent="0.2">
      <c r="B1247" s="822" t="s">
        <v>67</v>
      </c>
      <c r="C1247" s="823"/>
      <c r="D1247" s="791" t="s">
        <v>241</v>
      </c>
      <c r="E1247" s="828" t="s">
        <v>228</v>
      </c>
      <c r="F1247" s="831"/>
      <c r="G1247" s="834" t="s">
        <v>231</v>
      </c>
      <c r="H1247" s="828"/>
      <c r="I1247" s="434" t="s">
        <v>184</v>
      </c>
      <c r="J1247" s="438">
        <v>300000</v>
      </c>
      <c r="K1247" s="434" t="s">
        <v>183</v>
      </c>
      <c r="L1247" s="437"/>
      <c r="M1247" s="434" t="s">
        <v>182</v>
      </c>
      <c r="N1247" s="436">
        <f>J1247</f>
        <v>300000</v>
      </c>
      <c r="O1247" s="434" t="s">
        <v>181</v>
      </c>
      <c r="P1247" s="435"/>
      <c r="Q1247" s="434" t="s">
        <v>181</v>
      </c>
      <c r="R1247" s="435"/>
      <c r="S1247" s="434" t="s">
        <v>181</v>
      </c>
      <c r="T1247" s="435"/>
      <c r="U1247" s="434" t="s">
        <v>181</v>
      </c>
      <c r="V1247" s="435"/>
      <c r="W1247" s="466" t="s">
        <v>181</v>
      </c>
      <c r="X1247" s="467"/>
      <c r="Y1247" s="466" t="s">
        <v>180</v>
      </c>
      <c r="Z1247" s="465"/>
      <c r="AA1247" s="791" t="s">
        <v>240</v>
      </c>
      <c r="AB1247" s="791" t="s">
        <v>240</v>
      </c>
      <c r="AC1247" s="791" t="s">
        <v>240</v>
      </c>
      <c r="AD1247" s="791" t="s">
        <v>240</v>
      </c>
      <c r="AE1247" s="791" t="s">
        <v>240</v>
      </c>
      <c r="AF1247" s="791" t="s">
        <v>240</v>
      </c>
    </row>
    <row r="1248" spans="2:32" s="404" customFormat="1" ht="15" customHeight="1" x14ac:dyDescent="0.2">
      <c r="B1248" s="824"/>
      <c r="C1248" s="825"/>
      <c r="D1248" s="792"/>
      <c r="E1248" s="829"/>
      <c r="F1248" s="832"/>
      <c r="G1248" s="835"/>
      <c r="H1248" s="829"/>
      <c r="I1248" s="416" t="s">
        <v>179</v>
      </c>
      <c r="J1248" s="432"/>
      <c r="K1248" s="416" t="s">
        <v>177</v>
      </c>
      <c r="L1248" s="415"/>
      <c r="M1248" s="416" t="s">
        <v>176</v>
      </c>
      <c r="N1248" s="428">
        <f>N1247</f>
        <v>300000</v>
      </c>
      <c r="O1248" s="416" t="s">
        <v>175</v>
      </c>
      <c r="P1248" s="426"/>
      <c r="Q1248" s="416" t="s">
        <v>175</v>
      </c>
      <c r="R1248" s="426"/>
      <c r="S1248" s="416" t="s">
        <v>175</v>
      </c>
      <c r="T1248" s="426"/>
      <c r="U1248" s="416" t="s">
        <v>175</v>
      </c>
      <c r="V1248" s="426"/>
      <c r="W1248" s="463" t="s">
        <v>175</v>
      </c>
      <c r="X1248" s="462"/>
      <c r="Y1248" s="463" t="s">
        <v>174</v>
      </c>
      <c r="Z1248" s="464"/>
      <c r="AA1248" s="792"/>
      <c r="AB1248" s="792"/>
      <c r="AC1248" s="792"/>
      <c r="AD1248" s="792"/>
      <c r="AE1248" s="792"/>
      <c r="AF1248" s="792"/>
    </row>
    <row r="1249" spans="2:32" s="404" customFormat="1" ht="39" customHeight="1" x14ac:dyDescent="0.2">
      <c r="B1249" s="824"/>
      <c r="C1249" s="825"/>
      <c r="D1249" s="792"/>
      <c r="E1249" s="829"/>
      <c r="F1249" s="832"/>
      <c r="G1249" s="835"/>
      <c r="H1249" s="829"/>
      <c r="I1249" s="416" t="s">
        <v>173</v>
      </c>
      <c r="J1249" s="429"/>
      <c r="K1249" s="416" t="s">
        <v>171</v>
      </c>
      <c r="L1249" s="427"/>
      <c r="M1249" s="416" t="s">
        <v>170</v>
      </c>
      <c r="N1249" s="428"/>
      <c r="O1249" s="416" t="s">
        <v>169</v>
      </c>
      <c r="P1249" s="426"/>
      <c r="Q1249" s="416" t="s">
        <v>169</v>
      </c>
      <c r="R1249" s="426"/>
      <c r="S1249" s="416" t="s">
        <v>169</v>
      </c>
      <c r="T1249" s="426"/>
      <c r="U1249" s="416" t="s">
        <v>169</v>
      </c>
      <c r="V1249" s="426"/>
      <c r="W1249" s="463" t="s">
        <v>169</v>
      </c>
      <c r="X1249" s="462"/>
      <c r="Y1249" s="781"/>
      <c r="Z1249" s="782"/>
      <c r="AA1249" s="792"/>
      <c r="AB1249" s="792"/>
      <c r="AC1249" s="792"/>
      <c r="AD1249" s="792"/>
      <c r="AE1249" s="792"/>
      <c r="AF1249" s="792"/>
    </row>
    <row r="1250" spans="2:32" s="404" customFormat="1" ht="15" customHeight="1" x14ac:dyDescent="0.2">
      <c r="B1250" s="824"/>
      <c r="C1250" s="825"/>
      <c r="D1250" s="792"/>
      <c r="E1250" s="829"/>
      <c r="F1250" s="832"/>
      <c r="G1250" s="835"/>
      <c r="H1250" s="829"/>
      <c r="I1250" s="416" t="s">
        <v>168</v>
      </c>
      <c r="J1250" s="427"/>
      <c r="K1250" s="416" t="s">
        <v>167</v>
      </c>
      <c r="L1250" s="427"/>
      <c r="M1250" s="816"/>
      <c r="N1250" s="817"/>
      <c r="O1250" s="416" t="s">
        <v>166</v>
      </c>
      <c r="P1250" s="426">
        <f>IF(P1248="",P1249-P1247,P1249-P1248)</f>
        <v>0</v>
      </c>
      <c r="Q1250" s="416" t="s">
        <v>166</v>
      </c>
      <c r="R1250" s="426">
        <f>IF(R1248="",R1249-R1247,R1249-R1248)</f>
        <v>0</v>
      </c>
      <c r="S1250" s="416" t="s">
        <v>166</v>
      </c>
      <c r="T1250" s="426">
        <f>IF(T1248="",T1249-T1247,T1249-T1248)</f>
        <v>0</v>
      </c>
      <c r="U1250" s="416" t="s">
        <v>166</v>
      </c>
      <c r="V1250" s="426">
        <f>IF(V1248="",V1249-V1247,V1249-V1248)</f>
        <v>0</v>
      </c>
      <c r="W1250" s="463" t="s">
        <v>166</v>
      </c>
      <c r="X1250" s="462">
        <f>IF(X1248="",X1249-X1247,X1249-X1248)</f>
        <v>0</v>
      </c>
      <c r="Y1250" s="781"/>
      <c r="Z1250" s="782"/>
      <c r="AA1250" s="792"/>
      <c r="AB1250" s="792"/>
      <c r="AC1250" s="792"/>
      <c r="AD1250" s="792"/>
      <c r="AE1250" s="792"/>
      <c r="AF1250" s="792"/>
    </row>
    <row r="1251" spans="2:32" s="404" customFormat="1" ht="15" customHeight="1" x14ac:dyDescent="0.2">
      <c r="B1251" s="824"/>
      <c r="C1251" s="825"/>
      <c r="D1251" s="792"/>
      <c r="E1251" s="829"/>
      <c r="F1251" s="832"/>
      <c r="G1251" s="835"/>
      <c r="H1251" s="829"/>
      <c r="I1251" s="416" t="s">
        <v>165</v>
      </c>
      <c r="J1251" s="415"/>
      <c r="K1251" s="416" t="s">
        <v>164</v>
      </c>
      <c r="L1251" s="415"/>
      <c r="M1251" s="816"/>
      <c r="N1251" s="817"/>
      <c r="O1251" s="816"/>
      <c r="P1251" s="817"/>
      <c r="Q1251" s="816"/>
      <c r="R1251" s="817"/>
      <c r="S1251" s="816"/>
      <c r="T1251" s="817"/>
      <c r="U1251" s="816"/>
      <c r="V1251" s="817"/>
      <c r="W1251" s="781"/>
      <c r="X1251" s="782"/>
      <c r="Y1251" s="781"/>
      <c r="Z1251" s="782"/>
      <c r="AA1251" s="792"/>
      <c r="AB1251" s="792"/>
      <c r="AC1251" s="792"/>
      <c r="AD1251" s="792"/>
      <c r="AE1251" s="792"/>
      <c r="AF1251" s="792"/>
    </row>
    <row r="1252" spans="2:32" s="404" customFormat="1" ht="15" customHeight="1" x14ac:dyDescent="0.2">
      <c r="B1252" s="826"/>
      <c r="C1252" s="827"/>
      <c r="D1252" s="793"/>
      <c r="E1252" s="830"/>
      <c r="F1252" s="833"/>
      <c r="G1252" s="836"/>
      <c r="H1252" s="830"/>
      <c r="I1252" s="406" t="s">
        <v>158</v>
      </c>
      <c r="J1252" s="451"/>
      <c r="K1252" s="820"/>
      <c r="L1252" s="821"/>
      <c r="M1252" s="818"/>
      <c r="N1252" s="819"/>
      <c r="O1252" s="818"/>
      <c r="P1252" s="819"/>
      <c r="Q1252" s="818"/>
      <c r="R1252" s="819"/>
      <c r="S1252" s="818"/>
      <c r="T1252" s="819"/>
      <c r="U1252" s="818"/>
      <c r="V1252" s="819"/>
      <c r="W1252" s="783"/>
      <c r="X1252" s="784"/>
      <c r="Y1252" s="783"/>
      <c r="Z1252" s="784"/>
      <c r="AA1252" s="793"/>
      <c r="AB1252" s="793"/>
      <c r="AC1252" s="793"/>
      <c r="AD1252" s="793"/>
      <c r="AE1252" s="793"/>
      <c r="AF1252" s="793"/>
    </row>
    <row r="1253" spans="2:32" s="404" customFormat="1" ht="12.75" customHeight="1" x14ac:dyDescent="0.2">
      <c r="B1253" s="822" t="s">
        <v>68</v>
      </c>
      <c r="C1253" s="823"/>
      <c r="D1253" s="791" t="s">
        <v>241</v>
      </c>
      <c r="E1253" s="828" t="s">
        <v>228</v>
      </c>
      <c r="F1253" s="831"/>
      <c r="G1253" s="834" t="s">
        <v>231</v>
      </c>
      <c r="H1253" s="828"/>
      <c r="I1253" s="434" t="s">
        <v>184</v>
      </c>
      <c r="J1253" s="438">
        <v>300000</v>
      </c>
      <c r="K1253" s="434" t="s">
        <v>183</v>
      </c>
      <c r="L1253" s="437"/>
      <c r="M1253" s="434" t="s">
        <v>182</v>
      </c>
      <c r="N1253" s="436">
        <f>J1253</f>
        <v>300000</v>
      </c>
      <c r="O1253" s="434" t="s">
        <v>181</v>
      </c>
      <c r="P1253" s="435"/>
      <c r="Q1253" s="434" t="s">
        <v>181</v>
      </c>
      <c r="R1253" s="435"/>
      <c r="S1253" s="434" t="s">
        <v>181</v>
      </c>
      <c r="T1253" s="435"/>
      <c r="U1253" s="434" t="s">
        <v>181</v>
      </c>
      <c r="V1253" s="435"/>
      <c r="W1253" s="466" t="s">
        <v>181</v>
      </c>
      <c r="X1253" s="467"/>
      <c r="Y1253" s="466" t="s">
        <v>180</v>
      </c>
      <c r="Z1253" s="465"/>
      <c r="AA1253" s="791" t="s">
        <v>240</v>
      </c>
      <c r="AB1253" s="791" t="s">
        <v>240</v>
      </c>
      <c r="AC1253" s="791" t="s">
        <v>240</v>
      </c>
      <c r="AD1253" s="791" t="s">
        <v>240</v>
      </c>
      <c r="AE1253" s="791" t="s">
        <v>240</v>
      </c>
      <c r="AF1253" s="791" t="s">
        <v>240</v>
      </c>
    </row>
    <row r="1254" spans="2:32" s="404" customFormat="1" ht="15" customHeight="1" x14ac:dyDescent="0.2">
      <c r="B1254" s="824"/>
      <c r="C1254" s="825"/>
      <c r="D1254" s="792"/>
      <c r="E1254" s="829"/>
      <c r="F1254" s="832"/>
      <c r="G1254" s="835"/>
      <c r="H1254" s="829"/>
      <c r="I1254" s="416" t="s">
        <v>179</v>
      </c>
      <c r="J1254" s="432"/>
      <c r="K1254" s="416" t="s">
        <v>177</v>
      </c>
      <c r="L1254" s="415"/>
      <c r="M1254" s="416" t="s">
        <v>176</v>
      </c>
      <c r="N1254" s="428">
        <f>N1253</f>
        <v>300000</v>
      </c>
      <c r="O1254" s="416" t="s">
        <v>175</v>
      </c>
      <c r="P1254" s="426"/>
      <c r="Q1254" s="416" t="s">
        <v>175</v>
      </c>
      <c r="R1254" s="426"/>
      <c r="S1254" s="416" t="s">
        <v>175</v>
      </c>
      <c r="T1254" s="426"/>
      <c r="U1254" s="416" t="s">
        <v>175</v>
      </c>
      <c r="V1254" s="426"/>
      <c r="W1254" s="463" t="s">
        <v>175</v>
      </c>
      <c r="X1254" s="462"/>
      <c r="Y1254" s="463" t="s">
        <v>174</v>
      </c>
      <c r="Z1254" s="464"/>
      <c r="AA1254" s="792"/>
      <c r="AB1254" s="792"/>
      <c r="AC1254" s="792"/>
      <c r="AD1254" s="792"/>
      <c r="AE1254" s="792"/>
      <c r="AF1254" s="792"/>
    </row>
    <row r="1255" spans="2:32" s="404" customFormat="1" ht="39" customHeight="1" x14ac:dyDescent="0.2">
      <c r="B1255" s="824"/>
      <c r="C1255" s="825"/>
      <c r="D1255" s="792"/>
      <c r="E1255" s="829"/>
      <c r="F1255" s="832"/>
      <c r="G1255" s="835"/>
      <c r="H1255" s="829"/>
      <c r="I1255" s="416" t="s">
        <v>173</v>
      </c>
      <c r="J1255" s="429"/>
      <c r="K1255" s="416" t="s">
        <v>171</v>
      </c>
      <c r="L1255" s="427"/>
      <c r="M1255" s="416" t="s">
        <v>170</v>
      </c>
      <c r="N1255" s="428"/>
      <c r="O1255" s="416" t="s">
        <v>169</v>
      </c>
      <c r="P1255" s="426"/>
      <c r="Q1255" s="416" t="s">
        <v>169</v>
      </c>
      <c r="R1255" s="426"/>
      <c r="S1255" s="416" t="s">
        <v>169</v>
      </c>
      <c r="T1255" s="426"/>
      <c r="U1255" s="416" t="s">
        <v>169</v>
      </c>
      <c r="V1255" s="426"/>
      <c r="W1255" s="463" t="s">
        <v>169</v>
      </c>
      <c r="X1255" s="462"/>
      <c r="Y1255" s="781"/>
      <c r="Z1255" s="782"/>
      <c r="AA1255" s="792"/>
      <c r="AB1255" s="792"/>
      <c r="AC1255" s="792"/>
      <c r="AD1255" s="792"/>
      <c r="AE1255" s="792"/>
      <c r="AF1255" s="792"/>
    </row>
    <row r="1256" spans="2:32" s="404" customFormat="1" ht="15" customHeight="1" x14ac:dyDescent="0.2">
      <c r="B1256" s="824"/>
      <c r="C1256" s="825"/>
      <c r="D1256" s="792"/>
      <c r="E1256" s="829"/>
      <c r="F1256" s="832"/>
      <c r="G1256" s="835"/>
      <c r="H1256" s="829"/>
      <c r="I1256" s="416" t="s">
        <v>168</v>
      </c>
      <c r="J1256" s="427"/>
      <c r="K1256" s="416" t="s">
        <v>167</v>
      </c>
      <c r="L1256" s="427"/>
      <c r="M1256" s="816"/>
      <c r="N1256" s="817"/>
      <c r="O1256" s="416" t="s">
        <v>166</v>
      </c>
      <c r="P1256" s="426">
        <f>IF(P1254="",P1255-P1253,P1255-P1254)</f>
        <v>0</v>
      </c>
      <c r="Q1256" s="416" t="s">
        <v>166</v>
      </c>
      <c r="R1256" s="426">
        <f>IF(R1254="",R1255-R1253,R1255-R1254)</f>
        <v>0</v>
      </c>
      <c r="S1256" s="416" t="s">
        <v>166</v>
      </c>
      <c r="T1256" s="426">
        <f>IF(T1254="",T1255-T1253,T1255-T1254)</f>
        <v>0</v>
      </c>
      <c r="U1256" s="416" t="s">
        <v>166</v>
      </c>
      <c r="V1256" s="426">
        <f>IF(V1254="",V1255-V1253,V1255-V1254)</f>
        <v>0</v>
      </c>
      <c r="W1256" s="463" t="s">
        <v>166</v>
      </c>
      <c r="X1256" s="462">
        <f>IF(X1254="",X1255-X1253,X1255-X1254)</f>
        <v>0</v>
      </c>
      <c r="Y1256" s="781"/>
      <c r="Z1256" s="782"/>
      <c r="AA1256" s="792"/>
      <c r="AB1256" s="792"/>
      <c r="AC1256" s="792"/>
      <c r="AD1256" s="792"/>
      <c r="AE1256" s="792"/>
      <c r="AF1256" s="792"/>
    </row>
    <row r="1257" spans="2:32" s="404" customFormat="1" ht="15" customHeight="1" x14ac:dyDescent="0.2">
      <c r="B1257" s="824"/>
      <c r="C1257" s="825"/>
      <c r="D1257" s="792"/>
      <c r="E1257" s="829"/>
      <c r="F1257" s="832"/>
      <c r="G1257" s="835"/>
      <c r="H1257" s="829"/>
      <c r="I1257" s="416" t="s">
        <v>165</v>
      </c>
      <c r="J1257" s="415"/>
      <c r="K1257" s="416" t="s">
        <v>164</v>
      </c>
      <c r="L1257" s="415"/>
      <c r="M1257" s="816"/>
      <c r="N1257" s="817"/>
      <c r="O1257" s="816"/>
      <c r="P1257" s="817"/>
      <c r="Q1257" s="816"/>
      <c r="R1257" s="817"/>
      <c r="S1257" s="816"/>
      <c r="T1257" s="817"/>
      <c r="U1257" s="816"/>
      <c r="V1257" s="817"/>
      <c r="W1257" s="781"/>
      <c r="X1257" s="782"/>
      <c r="Y1257" s="781"/>
      <c r="Z1257" s="782"/>
      <c r="AA1257" s="792"/>
      <c r="AB1257" s="792"/>
      <c r="AC1257" s="792"/>
      <c r="AD1257" s="792"/>
      <c r="AE1257" s="792"/>
      <c r="AF1257" s="792"/>
    </row>
    <row r="1258" spans="2:32" s="404" customFormat="1" ht="15" customHeight="1" x14ac:dyDescent="0.2">
      <c r="B1258" s="826"/>
      <c r="C1258" s="827"/>
      <c r="D1258" s="793"/>
      <c r="E1258" s="830"/>
      <c r="F1258" s="833"/>
      <c r="G1258" s="836"/>
      <c r="H1258" s="830"/>
      <c r="I1258" s="406" t="s">
        <v>158</v>
      </c>
      <c r="J1258" s="451"/>
      <c r="K1258" s="820"/>
      <c r="L1258" s="821"/>
      <c r="M1258" s="818"/>
      <c r="N1258" s="819"/>
      <c r="O1258" s="818"/>
      <c r="P1258" s="819"/>
      <c r="Q1258" s="818"/>
      <c r="R1258" s="819"/>
      <c r="S1258" s="818"/>
      <c r="T1258" s="819"/>
      <c r="U1258" s="818"/>
      <c r="V1258" s="819"/>
      <c r="W1258" s="783"/>
      <c r="X1258" s="784"/>
      <c r="Y1258" s="783"/>
      <c r="Z1258" s="784"/>
      <c r="AA1258" s="793"/>
      <c r="AB1258" s="793"/>
      <c r="AC1258" s="793"/>
      <c r="AD1258" s="793"/>
      <c r="AE1258" s="793"/>
      <c r="AF1258" s="793"/>
    </row>
    <row r="1259" spans="2:32" s="404" customFormat="1" ht="12.75" customHeight="1" x14ac:dyDescent="0.2">
      <c r="B1259" s="822" t="s">
        <v>244</v>
      </c>
      <c r="C1259" s="823"/>
      <c r="D1259" s="791" t="s">
        <v>241</v>
      </c>
      <c r="E1259" s="828" t="s">
        <v>228</v>
      </c>
      <c r="F1259" s="831"/>
      <c r="G1259" s="834" t="s">
        <v>231</v>
      </c>
      <c r="H1259" s="828"/>
      <c r="I1259" s="434" t="s">
        <v>184</v>
      </c>
      <c r="J1259" s="438">
        <v>600000</v>
      </c>
      <c r="K1259" s="434" t="s">
        <v>183</v>
      </c>
      <c r="L1259" s="437"/>
      <c r="M1259" s="434" t="s">
        <v>182</v>
      </c>
      <c r="N1259" s="436">
        <f>J1259</f>
        <v>600000</v>
      </c>
      <c r="O1259" s="434" t="s">
        <v>181</v>
      </c>
      <c r="P1259" s="435"/>
      <c r="Q1259" s="434" t="s">
        <v>181</v>
      </c>
      <c r="R1259" s="435"/>
      <c r="S1259" s="434" t="s">
        <v>181</v>
      </c>
      <c r="T1259" s="435"/>
      <c r="U1259" s="434" t="s">
        <v>181</v>
      </c>
      <c r="V1259" s="435"/>
      <c r="W1259" s="466" t="s">
        <v>181</v>
      </c>
      <c r="X1259" s="467"/>
      <c r="Y1259" s="466" t="s">
        <v>180</v>
      </c>
      <c r="Z1259" s="465"/>
      <c r="AA1259" s="791" t="s">
        <v>240</v>
      </c>
      <c r="AB1259" s="791" t="s">
        <v>240</v>
      </c>
      <c r="AC1259" s="791" t="s">
        <v>240</v>
      </c>
      <c r="AD1259" s="791" t="s">
        <v>240</v>
      </c>
      <c r="AE1259" s="791" t="s">
        <v>240</v>
      </c>
      <c r="AF1259" s="791" t="s">
        <v>240</v>
      </c>
    </row>
    <row r="1260" spans="2:32" s="404" customFormat="1" ht="15" customHeight="1" x14ac:dyDescent="0.2">
      <c r="B1260" s="824"/>
      <c r="C1260" s="825"/>
      <c r="D1260" s="792"/>
      <c r="E1260" s="829"/>
      <c r="F1260" s="832"/>
      <c r="G1260" s="835"/>
      <c r="H1260" s="829"/>
      <c r="I1260" s="416" t="s">
        <v>179</v>
      </c>
      <c r="J1260" s="432"/>
      <c r="K1260" s="416" t="s">
        <v>177</v>
      </c>
      <c r="L1260" s="415"/>
      <c r="M1260" s="416" t="s">
        <v>176</v>
      </c>
      <c r="N1260" s="428">
        <f>N1259</f>
        <v>600000</v>
      </c>
      <c r="O1260" s="416" t="s">
        <v>175</v>
      </c>
      <c r="P1260" s="426"/>
      <c r="Q1260" s="416" t="s">
        <v>175</v>
      </c>
      <c r="R1260" s="426"/>
      <c r="S1260" s="416" t="s">
        <v>175</v>
      </c>
      <c r="T1260" s="426"/>
      <c r="U1260" s="416" t="s">
        <v>175</v>
      </c>
      <c r="V1260" s="426"/>
      <c r="W1260" s="463" t="s">
        <v>175</v>
      </c>
      <c r="X1260" s="462"/>
      <c r="Y1260" s="463" t="s">
        <v>174</v>
      </c>
      <c r="Z1260" s="464"/>
      <c r="AA1260" s="792"/>
      <c r="AB1260" s="792"/>
      <c r="AC1260" s="792"/>
      <c r="AD1260" s="792"/>
      <c r="AE1260" s="792"/>
      <c r="AF1260" s="792"/>
    </row>
    <row r="1261" spans="2:32" s="404" customFormat="1" ht="39" customHeight="1" x14ac:dyDescent="0.2">
      <c r="B1261" s="824"/>
      <c r="C1261" s="825"/>
      <c r="D1261" s="792"/>
      <c r="E1261" s="829"/>
      <c r="F1261" s="832"/>
      <c r="G1261" s="835"/>
      <c r="H1261" s="829"/>
      <c r="I1261" s="416" t="s">
        <v>173</v>
      </c>
      <c r="J1261" s="429"/>
      <c r="K1261" s="416" t="s">
        <v>171</v>
      </c>
      <c r="L1261" s="427"/>
      <c r="M1261" s="416" t="s">
        <v>170</v>
      </c>
      <c r="N1261" s="428"/>
      <c r="O1261" s="416" t="s">
        <v>169</v>
      </c>
      <c r="P1261" s="426"/>
      <c r="Q1261" s="416" t="s">
        <v>169</v>
      </c>
      <c r="R1261" s="426"/>
      <c r="S1261" s="416" t="s">
        <v>169</v>
      </c>
      <c r="T1261" s="426"/>
      <c r="U1261" s="416" t="s">
        <v>169</v>
      </c>
      <c r="V1261" s="426"/>
      <c r="W1261" s="463" t="s">
        <v>169</v>
      </c>
      <c r="X1261" s="462"/>
      <c r="Y1261" s="781"/>
      <c r="Z1261" s="782"/>
      <c r="AA1261" s="792"/>
      <c r="AB1261" s="792"/>
      <c r="AC1261" s="792"/>
      <c r="AD1261" s="792"/>
      <c r="AE1261" s="792"/>
      <c r="AF1261" s="792"/>
    </row>
    <row r="1262" spans="2:32" s="404" customFormat="1" ht="15" customHeight="1" x14ac:dyDescent="0.2">
      <c r="B1262" s="824"/>
      <c r="C1262" s="825"/>
      <c r="D1262" s="792"/>
      <c r="E1262" s="829"/>
      <c r="F1262" s="832"/>
      <c r="G1262" s="835"/>
      <c r="H1262" s="829"/>
      <c r="I1262" s="416" t="s">
        <v>168</v>
      </c>
      <c r="J1262" s="427"/>
      <c r="K1262" s="416" t="s">
        <v>167</v>
      </c>
      <c r="L1262" s="427"/>
      <c r="M1262" s="816"/>
      <c r="N1262" s="817"/>
      <c r="O1262" s="416" t="s">
        <v>166</v>
      </c>
      <c r="P1262" s="426">
        <f>IF(P1260="",P1261-P1259,P1261-P1260)</f>
        <v>0</v>
      </c>
      <c r="Q1262" s="416" t="s">
        <v>166</v>
      </c>
      <c r="R1262" s="426">
        <f>IF(R1260="",R1261-R1259,R1261-R1260)</f>
        <v>0</v>
      </c>
      <c r="S1262" s="416" t="s">
        <v>166</v>
      </c>
      <c r="T1262" s="426">
        <f>IF(T1260="",T1261-T1259,T1261-T1260)</f>
        <v>0</v>
      </c>
      <c r="U1262" s="416" t="s">
        <v>166</v>
      </c>
      <c r="V1262" s="426">
        <f>IF(V1260="",V1261-V1259,V1261-V1260)</f>
        <v>0</v>
      </c>
      <c r="W1262" s="463" t="s">
        <v>166</v>
      </c>
      <c r="X1262" s="462">
        <f>IF(X1260="",X1261-X1259,X1261-X1260)</f>
        <v>0</v>
      </c>
      <c r="Y1262" s="781"/>
      <c r="Z1262" s="782"/>
      <c r="AA1262" s="792"/>
      <c r="AB1262" s="792"/>
      <c r="AC1262" s="792"/>
      <c r="AD1262" s="792"/>
      <c r="AE1262" s="792"/>
      <c r="AF1262" s="792"/>
    </row>
    <row r="1263" spans="2:32" s="404" customFormat="1" ht="15" customHeight="1" x14ac:dyDescent="0.2">
      <c r="B1263" s="824"/>
      <c r="C1263" s="825"/>
      <c r="D1263" s="792"/>
      <c r="E1263" s="829"/>
      <c r="F1263" s="832"/>
      <c r="G1263" s="835"/>
      <c r="H1263" s="829"/>
      <c r="I1263" s="416" t="s">
        <v>165</v>
      </c>
      <c r="J1263" s="415"/>
      <c r="K1263" s="416" t="s">
        <v>164</v>
      </c>
      <c r="L1263" s="415"/>
      <c r="M1263" s="816"/>
      <c r="N1263" s="817"/>
      <c r="O1263" s="816"/>
      <c r="P1263" s="817"/>
      <c r="Q1263" s="816"/>
      <c r="R1263" s="817"/>
      <c r="S1263" s="816"/>
      <c r="T1263" s="817"/>
      <c r="U1263" s="816"/>
      <c r="V1263" s="817"/>
      <c r="W1263" s="781"/>
      <c r="X1263" s="782"/>
      <c r="Y1263" s="781"/>
      <c r="Z1263" s="782"/>
      <c r="AA1263" s="792"/>
      <c r="AB1263" s="792"/>
      <c r="AC1263" s="792"/>
      <c r="AD1263" s="792"/>
      <c r="AE1263" s="792"/>
      <c r="AF1263" s="792"/>
    </row>
    <row r="1264" spans="2:32" s="404" customFormat="1" ht="15" customHeight="1" x14ac:dyDescent="0.2">
      <c r="B1264" s="826"/>
      <c r="C1264" s="827"/>
      <c r="D1264" s="793"/>
      <c r="E1264" s="830"/>
      <c r="F1264" s="833"/>
      <c r="G1264" s="836"/>
      <c r="H1264" s="830"/>
      <c r="I1264" s="406" t="s">
        <v>158</v>
      </c>
      <c r="J1264" s="451"/>
      <c r="K1264" s="820"/>
      <c r="L1264" s="821"/>
      <c r="M1264" s="818"/>
      <c r="N1264" s="819"/>
      <c r="O1264" s="818"/>
      <c r="P1264" s="819"/>
      <c r="Q1264" s="818"/>
      <c r="R1264" s="819"/>
      <c r="S1264" s="818"/>
      <c r="T1264" s="819"/>
      <c r="U1264" s="818"/>
      <c r="V1264" s="819"/>
      <c r="W1264" s="783"/>
      <c r="X1264" s="784"/>
      <c r="Y1264" s="783"/>
      <c r="Z1264" s="784"/>
      <c r="AA1264" s="793"/>
      <c r="AB1264" s="793"/>
      <c r="AC1264" s="793"/>
      <c r="AD1264" s="793"/>
      <c r="AE1264" s="793"/>
      <c r="AF1264" s="793"/>
    </row>
    <row r="1265" spans="2:32" s="404" customFormat="1" ht="12.75" customHeight="1" x14ac:dyDescent="0.2">
      <c r="B1265" s="822" t="s">
        <v>70</v>
      </c>
      <c r="C1265" s="823"/>
      <c r="D1265" s="791" t="s">
        <v>241</v>
      </c>
      <c r="E1265" s="828" t="s">
        <v>228</v>
      </c>
      <c r="F1265" s="831"/>
      <c r="G1265" s="834" t="s">
        <v>231</v>
      </c>
      <c r="H1265" s="828"/>
      <c r="I1265" s="434" t="s">
        <v>184</v>
      </c>
      <c r="J1265" s="438">
        <v>300000</v>
      </c>
      <c r="K1265" s="434" t="s">
        <v>183</v>
      </c>
      <c r="L1265" s="437"/>
      <c r="M1265" s="434" t="s">
        <v>182</v>
      </c>
      <c r="N1265" s="436">
        <f>J1265</f>
        <v>300000</v>
      </c>
      <c r="O1265" s="434" t="s">
        <v>181</v>
      </c>
      <c r="P1265" s="435"/>
      <c r="Q1265" s="434" t="s">
        <v>181</v>
      </c>
      <c r="R1265" s="435"/>
      <c r="S1265" s="434" t="s">
        <v>181</v>
      </c>
      <c r="T1265" s="435"/>
      <c r="U1265" s="434" t="s">
        <v>181</v>
      </c>
      <c r="V1265" s="435"/>
      <c r="W1265" s="466" t="s">
        <v>181</v>
      </c>
      <c r="X1265" s="467"/>
      <c r="Y1265" s="466" t="s">
        <v>180</v>
      </c>
      <c r="Z1265" s="465"/>
      <c r="AA1265" s="791" t="s">
        <v>240</v>
      </c>
      <c r="AB1265" s="791" t="s">
        <v>240</v>
      </c>
      <c r="AC1265" s="791" t="s">
        <v>240</v>
      </c>
      <c r="AD1265" s="791" t="s">
        <v>240</v>
      </c>
      <c r="AE1265" s="791" t="s">
        <v>240</v>
      </c>
      <c r="AF1265" s="791" t="s">
        <v>240</v>
      </c>
    </row>
    <row r="1266" spans="2:32" s="404" customFormat="1" ht="15" customHeight="1" x14ac:dyDescent="0.2">
      <c r="B1266" s="824"/>
      <c r="C1266" s="825"/>
      <c r="D1266" s="792"/>
      <c r="E1266" s="829"/>
      <c r="F1266" s="832"/>
      <c r="G1266" s="835"/>
      <c r="H1266" s="829"/>
      <c r="I1266" s="416" t="s">
        <v>179</v>
      </c>
      <c r="J1266" s="432"/>
      <c r="K1266" s="416" t="s">
        <v>177</v>
      </c>
      <c r="L1266" s="415"/>
      <c r="M1266" s="416" t="s">
        <v>176</v>
      </c>
      <c r="N1266" s="428">
        <f>N1265</f>
        <v>300000</v>
      </c>
      <c r="O1266" s="416" t="s">
        <v>175</v>
      </c>
      <c r="P1266" s="426"/>
      <c r="Q1266" s="416" t="s">
        <v>175</v>
      </c>
      <c r="R1266" s="426"/>
      <c r="S1266" s="416" t="s">
        <v>175</v>
      </c>
      <c r="T1266" s="426"/>
      <c r="U1266" s="416" t="s">
        <v>175</v>
      </c>
      <c r="V1266" s="426"/>
      <c r="W1266" s="463" t="s">
        <v>175</v>
      </c>
      <c r="X1266" s="462"/>
      <c r="Y1266" s="463" t="s">
        <v>174</v>
      </c>
      <c r="Z1266" s="464"/>
      <c r="AA1266" s="792"/>
      <c r="AB1266" s="792"/>
      <c r="AC1266" s="792"/>
      <c r="AD1266" s="792"/>
      <c r="AE1266" s="792"/>
      <c r="AF1266" s="792"/>
    </row>
    <row r="1267" spans="2:32" s="404" customFormat="1" ht="39" customHeight="1" x14ac:dyDescent="0.2">
      <c r="B1267" s="824"/>
      <c r="C1267" s="825"/>
      <c r="D1267" s="792"/>
      <c r="E1267" s="829"/>
      <c r="F1267" s="832"/>
      <c r="G1267" s="835"/>
      <c r="H1267" s="829"/>
      <c r="I1267" s="416" t="s">
        <v>173</v>
      </c>
      <c r="J1267" s="429"/>
      <c r="K1267" s="416" t="s">
        <v>171</v>
      </c>
      <c r="L1267" s="427"/>
      <c r="M1267" s="416" t="s">
        <v>170</v>
      </c>
      <c r="N1267" s="428"/>
      <c r="O1267" s="416" t="s">
        <v>169</v>
      </c>
      <c r="P1267" s="426"/>
      <c r="Q1267" s="416" t="s">
        <v>169</v>
      </c>
      <c r="R1267" s="426"/>
      <c r="S1267" s="416" t="s">
        <v>169</v>
      </c>
      <c r="T1267" s="426"/>
      <c r="U1267" s="416" t="s">
        <v>169</v>
      </c>
      <c r="V1267" s="426"/>
      <c r="W1267" s="463" t="s">
        <v>169</v>
      </c>
      <c r="X1267" s="462"/>
      <c r="Y1267" s="781"/>
      <c r="Z1267" s="782"/>
      <c r="AA1267" s="792"/>
      <c r="AB1267" s="792"/>
      <c r="AC1267" s="792"/>
      <c r="AD1267" s="792"/>
      <c r="AE1267" s="792"/>
      <c r="AF1267" s="792"/>
    </row>
    <row r="1268" spans="2:32" s="404" customFormat="1" ht="15" customHeight="1" x14ac:dyDescent="0.2">
      <c r="B1268" s="824"/>
      <c r="C1268" s="825"/>
      <c r="D1268" s="792"/>
      <c r="E1268" s="829"/>
      <c r="F1268" s="832"/>
      <c r="G1268" s="835"/>
      <c r="H1268" s="829"/>
      <c r="I1268" s="416" t="s">
        <v>168</v>
      </c>
      <c r="J1268" s="427"/>
      <c r="K1268" s="416" t="s">
        <v>167</v>
      </c>
      <c r="L1268" s="427"/>
      <c r="M1268" s="816"/>
      <c r="N1268" s="817"/>
      <c r="O1268" s="416" t="s">
        <v>166</v>
      </c>
      <c r="P1268" s="426">
        <f>IF(P1266="",P1267-P1265,P1267-P1266)</f>
        <v>0</v>
      </c>
      <c r="Q1268" s="416" t="s">
        <v>166</v>
      </c>
      <c r="R1268" s="426">
        <f>IF(R1266="",R1267-R1265,R1267-R1266)</f>
        <v>0</v>
      </c>
      <c r="S1268" s="416" t="s">
        <v>166</v>
      </c>
      <c r="T1268" s="426">
        <f>IF(T1266="",T1267-T1265,T1267-T1266)</f>
        <v>0</v>
      </c>
      <c r="U1268" s="416" t="s">
        <v>166</v>
      </c>
      <c r="V1268" s="426">
        <f>IF(V1266="",V1267-V1265,V1267-V1266)</f>
        <v>0</v>
      </c>
      <c r="W1268" s="463" t="s">
        <v>166</v>
      </c>
      <c r="X1268" s="462">
        <f>IF(X1266="",X1267-X1265,X1267-X1266)</f>
        <v>0</v>
      </c>
      <c r="Y1268" s="781"/>
      <c r="Z1268" s="782"/>
      <c r="AA1268" s="792"/>
      <c r="AB1268" s="792"/>
      <c r="AC1268" s="792"/>
      <c r="AD1268" s="792"/>
      <c r="AE1268" s="792"/>
      <c r="AF1268" s="792"/>
    </row>
    <row r="1269" spans="2:32" s="404" customFormat="1" ht="15" customHeight="1" x14ac:dyDescent="0.2">
      <c r="B1269" s="824"/>
      <c r="C1269" s="825"/>
      <c r="D1269" s="792"/>
      <c r="E1269" s="829"/>
      <c r="F1269" s="832"/>
      <c r="G1269" s="835"/>
      <c r="H1269" s="829"/>
      <c r="I1269" s="416" t="s">
        <v>165</v>
      </c>
      <c r="J1269" s="415"/>
      <c r="K1269" s="416" t="s">
        <v>164</v>
      </c>
      <c r="L1269" s="415"/>
      <c r="M1269" s="816"/>
      <c r="N1269" s="817"/>
      <c r="O1269" s="816"/>
      <c r="P1269" s="817"/>
      <c r="Q1269" s="816"/>
      <c r="R1269" s="817"/>
      <c r="S1269" s="816"/>
      <c r="T1269" s="817"/>
      <c r="U1269" s="816"/>
      <c r="V1269" s="817"/>
      <c r="W1269" s="781"/>
      <c r="X1269" s="782"/>
      <c r="Y1269" s="781"/>
      <c r="Z1269" s="782"/>
      <c r="AA1269" s="792"/>
      <c r="AB1269" s="792"/>
      <c r="AC1269" s="792"/>
      <c r="AD1269" s="792"/>
      <c r="AE1269" s="792"/>
      <c r="AF1269" s="792"/>
    </row>
    <row r="1270" spans="2:32" s="404" customFormat="1" ht="15" customHeight="1" x14ac:dyDescent="0.2">
      <c r="B1270" s="826"/>
      <c r="C1270" s="827"/>
      <c r="D1270" s="793"/>
      <c r="E1270" s="830"/>
      <c r="F1270" s="833"/>
      <c r="G1270" s="836"/>
      <c r="H1270" s="830"/>
      <c r="I1270" s="406" t="s">
        <v>158</v>
      </c>
      <c r="J1270" s="451"/>
      <c r="K1270" s="820"/>
      <c r="L1270" s="821"/>
      <c r="M1270" s="818"/>
      <c r="N1270" s="819"/>
      <c r="O1270" s="818"/>
      <c r="P1270" s="819"/>
      <c r="Q1270" s="818"/>
      <c r="R1270" s="819"/>
      <c r="S1270" s="818"/>
      <c r="T1270" s="819"/>
      <c r="U1270" s="818"/>
      <c r="V1270" s="819"/>
      <c r="W1270" s="783"/>
      <c r="X1270" s="784"/>
      <c r="Y1270" s="783"/>
      <c r="Z1270" s="784"/>
      <c r="AA1270" s="793"/>
      <c r="AB1270" s="793"/>
      <c r="AC1270" s="793"/>
      <c r="AD1270" s="793"/>
      <c r="AE1270" s="793"/>
      <c r="AF1270" s="793"/>
    </row>
    <row r="1271" spans="2:32" s="404" customFormat="1" ht="12.75" customHeight="1" x14ac:dyDescent="0.2">
      <c r="B1271" s="822" t="s">
        <v>71</v>
      </c>
      <c r="C1271" s="823"/>
      <c r="D1271" s="791" t="s">
        <v>241</v>
      </c>
      <c r="E1271" s="828" t="s">
        <v>228</v>
      </c>
      <c r="F1271" s="831"/>
      <c r="G1271" s="834" t="s">
        <v>231</v>
      </c>
      <c r="H1271" s="828"/>
      <c r="I1271" s="434" t="s">
        <v>184</v>
      </c>
      <c r="J1271" s="438">
        <v>300000</v>
      </c>
      <c r="K1271" s="434" t="s">
        <v>183</v>
      </c>
      <c r="L1271" s="437"/>
      <c r="M1271" s="434" t="s">
        <v>182</v>
      </c>
      <c r="N1271" s="436">
        <f>J1271</f>
        <v>300000</v>
      </c>
      <c r="O1271" s="434" t="s">
        <v>181</v>
      </c>
      <c r="P1271" s="435"/>
      <c r="Q1271" s="434" t="s">
        <v>181</v>
      </c>
      <c r="R1271" s="435"/>
      <c r="S1271" s="434" t="s">
        <v>181</v>
      </c>
      <c r="T1271" s="435"/>
      <c r="U1271" s="434" t="s">
        <v>181</v>
      </c>
      <c r="V1271" s="435"/>
      <c r="W1271" s="466" t="s">
        <v>181</v>
      </c>
      <c r="X1271" s="467"/>
      <c r="Y1271" s="466" t="s">
        <v>180</v>
      </c>
      <c r="Z1271" s="465"/>
      <c r="AA1271" s="791" t="s">
        <v>240</v>
      </c>
      <c r="AB1271" s="791" t="s">
        <v>240</v>
      </c>
      <c r="AC1271" s="791" t="s">
        <v>240</v>
      </c>
      <c r="AD1271" s="791" t="s">
        <v>240</v>
      </c>
      <c r="AE1271" s="791" t="s">
        <v>240</v>
      </c>
      <c r="AF1271" s="791" t="s">
        <v>240</v>
      </c>
    </row>
    <row r="1272" spans="2:32" s="404" customFormat="1" ht="15" customHeight="1" x14ac:dyDescent="0.2">
      <c r="B1272" s="824"/>
      <c r="C1272" s="825"/>
      <c r="D1272" s="792"/>
      <c r="E1272" s="829"/>
      <c r="F1272" s="832"/>
      <c r="G1272" s="835"/>
      <c r="H1272" s="829"/>
      <c r="I1272" s="416" t="s">
        <v>179</v>
      </c>
      <c r="J1272" s="432"/>
      <c r="K1272" s="416" t="s">
        <v>177</v>
      </c>
      <c r="L1272" s="415"/>
      <c r="M1272" s="416" t="s">
        <v>176</v>
      </c>
      <c r="N1272" s="428">
        <f>N1271</f>
        <v>300000</v>
      </c>
      <c r="O1272" s="416" t="s">
        <v>175</v>
      </c>
      <c r="P1272" s="426"/>
      <c r="Q1272" s="416" t="s">
        <v>175</v>
      </c>
      <c r="R1272" s="426"/>
      <c r="S1272" s="416" t="s">
        <v>175</v>
      </c>
      <c r="T1272" s="426"/>
      <c r="U1272" s="416" t="s">
        <v>175</v>
      </c>
      <c r="V1272" s="426"/>
      <c r="W1272" s="463" t="s">
        <v>175</v>
      </c>
      <c r="X1272" s="462"/>
      <c r="Y1272" s="463" t="s">
        <v>174</v>
      </c>
      <c r="Z1272" s="464"/>
      <c r="AA1272" s="792"/>
      <c r="AB1272" s="792"/>
      <c r="AC1272" s="792"/>
      <c r="AD1272" s="792"/>
      <c r="AE1272" s="792"/>
      <c r="AF1272" s="792"/>
    </row>
    <row r="1273" spans="2:32" s="404" customFormat="1" ht="39" customHeight="1" x14ac:dyDescent="0.2">
      <c r="B1273" s="824"/>
      <c r="C1273" s="825"/>
      <c r="D1273" s="792"/>
      <c r="E1273" s="829"/>
      <c r="F1273" s="832"/>
      <c r="G1273" s="835"/>
      <c r="H1273" s="829"/>
      <c r="I1273" s="416" t="s">
        <v>173</v>
      </c>
      <c r="J1273" s="429"/>
      <c r="K1273" s="416" t="s">
        <v>171</v>
      </c>
      <c r="L1273" s="427"/>
      <c r="M1273" s="416" t="s">
        <v>170</v>
      </c>
      <c r="N1273" s="428"/>
      <c r="O1273" s="416" t="s">
        <v>169</v>
      </c>
      <c r="P1273" s="426"/>
      <c r="Q1273" s="416" t="s">
        <v>169</v>
      </c>
      <c r="R1273" s="426"/>
      <c r="S1273" s="416" t="s">
        <v>169</v>
      </c>
      <c r="T1273" s="426"/>
      <c r="U1273" s="416" t="s">
        <v>169</v>
      </c>
      <c r="V1273" s="426"/>
      <c r="W1273" s="463" t="s">
        <v>169</v>
      </c>
      <c r="X1273" s="462"/>
      <c r="Y1273" s="781"/>
      <c r="Z1273" s="782"/>
      <c r="AA1273" s="792"/>
      <c r="AB1273" s="792"/>
      <c r="AC1273" s="792"/>
      <c r="AD1273" s="792"/>
      <c r="AE1273" s="792"/>
      <c r="AF1273" s="792"/>
    </row>
    <row r="1274" spans="2:32" s="404" customFormat="1" ht="15" customHeight="1" x14ac:dyDescent="0.2">
      <c r="B1274" s="824"/>
      <c r="C1274" s="825"/>
      <c r="D1274" s="792"/>
      <c r="E1274" s="829"/>
      <c r="F1274" s="832"/>
      <c r="G1274" s="835"/>
      <c r="H1274" s="829"/>
      <c r="I1274" s="416" t="s">
        <v>168</v>
      </c>
      <c r="J1274" s="427"/>
      <c r="K1274" s="416" t="s">
        <v>167</v>
      </c>
      <c r="L1274" s="427"/>
      <c r="M1274" s="816"/>
      <c r="N1274" s="817"/>
      <c r="O1274" s="416" t="s">
        <v>166</v>
      </c>
      <c r="P1274" s="426">
        <f>IF(P1272="",P1273-P1271,P1273-P1272)</f>
        <v>0</v>
      </c>
      <c r="Q1274" s="416" t="s">
        <v>166</v>
      </c>
      <c r="R1274" s="426">
        <f>IF(R1272="",R1273-R1271,R1273-R1272)</f>
        <v>0</v>
      </c>
      <c r="S1274" s="416" t="s">
        <v>166</v>
      </c>
      <c r="T1274" s="426">
        <f>IF(T1272="",T1273-T1271,T1273-T1272)</f>
        <v>0</v>
      </c>
      <c r="U1274" s="416" t="s">
        <v>166</v>
      </c>
      <c r="V1274" s="426">
        <f>IF(V1272="",V1273-V1271,V1273-V1272)</f>
        <v>0</v>
      </c>
      <c r="W1274" s="463" t="s">
        <v>166</v>
      </c>
      <c r="X1274" s="462">
        <f>IF(X1272="",X1273-X1271,X1273-X1272)</f>
        <v>0</v>
      </c>
      <c r="Y1274" s="781"/>
      <c r="Z1274" s="782"/>
      <c r="AA1274" s="792"/>
      <c r="AB1274" s="792"/>
      <c r="AC1274" s="792"/>
      <c r="AD1274" s="792"/>
      <c r="AE1274" s="792"/>
      <c r="AF1274" s="792"/>
    </row>
    <row r="1275" spans="2:32" s="404" customFormat="1" ht="15" customHeight="1" x14ac:dyDescent="0.2">
      <c r="B1275" s="824"/>
      <c r="C1275" s="825"/>
      <c r="D1275" s="792"/>
      <c r="E1275" s="829"/>
      <c r="F1275" s="832"/>
      <c r="G1275" s="835"/>
      <c r="H1275" s="829"/>
      <c r="I1275" s="416" t="s">
        <v>165</v>
      </c>
      <c r="J1275" s="415"/>
      <c r="K1275" s="416" t="s">
        <v>164</v>
      </c>
      <c r="L1275" s="415"/>
      <c r="M1275" s="816"/>
      <c r="N1275" s="817"/>
      <c r="O1275" s="816"/>
      <c r="P1275" s="817"/>
      <c r="Q1275" s="816"/>
      <c r="R1275" s="817"/>
      <c r="S1275" s="816"/>
      <c r="T1275" s="817"/>
      <c r="U1275" s="816"/>
      <c r="V1275" s="817"/>
      <c r="W1275" s="781"/>
      <c r="X1275" s="782"/>
      <c r="Y1275" s="781"/>
      <c r="Z1275" s="782"/>
      <c r="AA1275" s="792"/>
      <c r="AB1275" s="792"/>
      <c r="AC1275" s="792"/>
      <c r="AD1275" s="792"/>
      <c r="AE1275" s="792"/>
      <c r="AF1275" s="792"/>
    </row>
    <row r="1276" spans="2:32" s="404" customFormat="1" ht="15" customHeight="1" x14ac:dyDescent="0.2">
      <c r="B1276" s="826"/>
      <c r="C1276" s="827"/>
      <c r="D1276" s="793"/>
      <c r="E1276" s="830"/>
      <c r="F1276" s="833"/>
      <c r="G1276" s="836"/>
      <c r="H1276" s="830"/>
      <c r="I1276" s="406" t="s">
        <v>158</v>
      </c>
      <c r="J1276" s="451"/>
      <c r="K1276" s="820"/>
      <c r="L1276" s="821"/>
      <c r="M1276" s="818"/>
      <c r="N1276" s="819"/>
      <c r="O1276" s="818"/>
      <c r="P1276" s="819"/>
      <c r="Q1276" s="818"/>
      <c r="R1276" s="819"/>
      <c r="S1276" s="818"/>
      <c r="T1276" s="819"/>
      <c r="U1276" s="818"/>
      <c r="V1276" s="819"/>
      <c r="W1276" s="783"/>
      <c r="X1276" s="784"/>
      <c r="Y1276" s="783"/>
      <c r="Z1276" s="784"/>
      <c r="AA1276" s="793"/>
      <c r="AB1276" s="793"/>
      <c r="AC1276" s="793"/>
      <c r="AD1276" s="793"/>
      <c r="AE1276" s="793"/>
      <c r="AF1276" s="793"/>
    </row>
    <row r="1277" spans="2:32" s="404" customFormat="1" ht="12.75" customHeight="1" x14ac:dyDescent="0.2">
      <c r="B1277" s="822" t="s">
        <v>72</v>
      </c>
      <c r="C1277" s="823"/>
      <c r="D1277" s="791" t="s">
        <v>241</v>
      </c>
      <c r="E1277" s="828" t="s">
        <v>228</v>
      </c>
      <c r="F1277" s="831"/>
      <c r="G1277" s="834" t="s">
        <v>231</v>
      </c>
      <c r="H1277" s="828"/>
      <c r="I1277" s="434" t="s">
        <v>184</v>
      </c>
      <c r="J1277" s="438">
        <v>300000</v>
      </c>
      <c r="K1277" s="434" t="s">
        <v>183</v>
      </c>
      <c r="L1277" s="437"/>
      <c r="M1277" s="434" t="s">
        <v>182</v>
      </c>
      <c r="N1277" s="436">
        <f>J1277</f>
        <v>300000</v>
      </c>
      <c r="O1277" s="434" t="s">
        <v>181</v>
      </c>
      <c r="P1277" s="435"/>
      <c r="Q1277" s="434" t="s">
        <v>181</v>
      </c>
      <c r="R1277" s="435"/>
      <c r="S1277" s="434" t="s">
        <v>181</v>
      </c>
      <c r="T1277" s="435"/>
      <c r="U1277" s="434" t="s">
        <v>181</v>
      </c>
      <c r="V1277" s="435"/>
      <c r="W1277" s="466" t="s">
        <v>181</v>
      </c>
      <c r="X1277" s="467"/>
      <c r="Y1277" s="466" t="s">
        <v>180</v>
      </c>
      <c r="Z1277" s="465"/>
      <c r="AA1277" s="791" t="s">
        <v>240</v>
      </c>
      <c r="AB1277" s="791" t="s">
        <v>240</v>
      </c>
      <c r="AC1277" s="791" t="s">
        <v>240</v>
      </c>
      <c r="AD1277" s="791" t="s">
        <v>240</v>
      </c>
      <c r="AE1277" s="791" t="s">
        <v>240</v>
      </c>
      <c r="AF1277" s="791" t="s">
        <v>240</v>
      </c>
    </row>
    <row r="1278" spans="2:32" s="404" customFormat="1" ht="15" customHeight="1" x14ac:dyDescent="0.2">
      <c r="B1278" s="824"/>
      <c r="C1278" s="825"/>
      <c r="D1278" s="792"/>
      <c r="E1278" s="829"/>
      <c r="F1278" s="832"/>
      <c r="G1278" s="835"/>
      <c r="H1278" s="829"/>
      <c r="I1278" s="416" t="s">
        <v>179</v>
      </c>
      <c r="J1278" s="432"/>
      <c r="K1278" s="416" t="s">
        <v>177</v>
      </c>
      <c r="L1278" s="415"/>
      <c r="M1278" s="416" t="s">
        <v>176</v>
      </c>
      <c r="N1278" s="428">
        <f>N1277</f>
        <v>300000</v>
      </c>
      <c r="O1278" s="416" t="s">
        <v>175</v>
      </c>
      <c r="P1278" s="426"/>
      <c r="Q1278" s="416" t="s">
        <v>175</v>
      </c>
      <c r="R1278" s="426"/>
      <c r="S1278" s="416" t="s">
        <v>175</v>
      </c>
      <c r="T1278" s="426"/>
      <c r="U1278" s="416" t="s">
        <v>175</v>
      </c>
      <c r="V1278" s="426"/>
      <c r="W1278" s="463" t="s">
        <v>175</v>
      </c>
      <c r="X1278" s="462"/>
      <c r="Y1278" s="463" t="s">
        <v>174</v>
      </c>
      <c r="Z1278" s="464"/>
      <c r="AA1278" s="792"/>
      <c r="AB1278" s="792"/>
      <c r="AC1278" s="792"/>
      <c r="AD1278" s="792"/>
      <c r="AE1278" s="792"/>
      <c r="AF1278" s="792"/>
    </row>
    <row r="1279" spans="2:32" s="404" customFormat="1" ht="39" customHeight="1" x14ac:dyDescent="0.2">
      <c r="B1279" s="824"/>
      <c r="C1279" s="825"/>
      <c r="D1279" s="792"/>
      <c r="E1279" s="829"/>
      <c r="F1279" s="832"/>
      <c r="G1279" s="835"/>
      <c r="H1279" s="829"/>
      <c r="I1279" s="416" t="s">
        <v>173</v>
      </c>
      <c r="J1279" s="429"/>
      <c r="K1279" s="416" t="s">
        <v>171</v>
      </c>
      <c r="L1279" s="427"/>
      <c r="M1279" s="416" t="s">
        <v>170</v>
      </c>
      <c r="N1279" s="428"/>
      <c r="O1279" s="416" t="s">
        <v>169</v>
      </c>
      <c r="P1279" s="426"/>
      <c r="Q1279" s="416" t="s">
        <v>169</v>
      </c>
      <c r="R1279" s="426"/>
      <c r="S1279" s="416" t="s">
        <v>169</v>
      </c>
      <c r="T1279" s="426"/>
      <c r="U1279" s="416" t="s">
        <v>169</v>
      </c>
      <c r="V1279" s="426"/>
      <c r="W1279" s="463" t="s">
        <v>169</v>
      </c>
      <c r="X1279" s="462"/>
      <c r="Y1279" s="781"/>
      <c r="Z1279" s="782"/>
      <c r="AA1279" s="792"/>
      <c r="AB1279" s="792"/>
      <c r="AC1279" s="792"/>
      <c r="AD1279" s="792"/>
      <c r="AE1279" s="792"/>
      <c r="AF1279" s="792"/>
    </row>
    <row r="1280" spans="2:32" s="404" customFormat="1" ht="15" customHeight="1" x14ac:dyDescent="0.2">
      <c r="B1280" s="824"/>
      <c r="C1280" s="825"/>
      <c r="D1280" s="792"/>
      <c r="E1280" s="829"/>
      <c r="F1280" s="832"/>
      <c r="G1280" s="835"/>
      <c r="H1280" s="829"/>
      <c r="I1280" s="416" t="s">
        <v>168</v>
      </c>
      <c r="J1280" s="427"/>
      <c r="K1280" s="416" t="s">
        <v>167</v>
      </c>
      <c r="L1280" s="427"/>
      <c r="M1280" s="816"/>
      <c r="N1280" s="817"/>
      <c r="O1280" s="416" t="s">
        <v>166</v>
      </c>
      <c r="P1280" s="426">
        <f>IF(P1278="",P1279-P1277,P1279-P1278)</f>
        <v>0</v>
      </c>
      <c r="Q1280" s="416" t="s">
        <v>166</v>
      </c>
      <c r="R1280" s="426">
        <f>IF(R1278="",R1279-R1277,R1279-R1278)</f>
        <v>0</v>
      </c>
      <c r="S1280" s="416" t="s">
        <v>166</v>
      </c>
      <c r="T1280" s="426">
        <f>IF(T1278="",T1279-T1277,T1279-T1278)</f>
        <v>0</v>
      </c>
      <c r="U1280" s="416" t="s">
        <v>166</v>
      </c>
      <c r="V1280" s="426">
        <f>IF(V1278="",V1279-V1277,V1279-V1278)</f>
        <v>0</v>
      </c>
      <c r="W1280" s="463" t="s">
        <v>166</v>
      </c>
      <c r="X1280" s="462">
        <f>IF(X1278="",X1279-X1277,X1279-X1278)</f>
        <v>0</v>
      </c>
      <c r="Y1280" s="781"/>
      <c r="Z1280" s="782"/>
      <c r="AA1280" s="792"/>
      <c r="AB1280" s="792"/>
      <c r="AC1280" s="792"/>
      <c r="AD1280" s="792"/>
      <c r="AE1280" s="792"/>
      <c r="AF1280" s="792"/>
    </row>
    <row r="1281" spans="1:32" s="404" customFormat="1" ht="15" customHeight="1" x14ac:dyDescent="0.2">
      <c r="B1281" s="824"/>
      <c r="C1281" s="825"/>
      <c r="D1281" s="792"/>
      <c r="E1281" s="829"/>
      <c r="F1281" s="832"/>
      <c r="G1281" s="835"/>
      <c r="H1281" s="829"/>
      <c r="I1281" s="416" t="s">
        <v>165</v>
      </c>
      <c r="J1281" s="415"/>
      <c r="K1281" s="416" t="s">
        <v>164</v>
      </c>
      <c r="L1281" s="415"/>
      <c r="M1281" s="816"/>
      <c r="N1281" s="817"/>
      <c r="O1281" s="816"/>
      <c r="P1281" s="817"/>
      <c r="Q1281" s="816"/>
      <c r="R1281" s="817"/>
      <c r="S1281" s="816"/>
      <c r="T1281" s="817"/>
      <c r="U1281" s="816"/>
      <c r="V1281" s="817"/>
      <c r="W1281" s="781"/>
      <c r="X1281" s="782"/>
      <c r="Y1281" s="781"/>
      <c r="Z1281" s="782"/>
      <c r="AA1281" s="792"/>
      <c r="AB1281" s="792"/>
      <c r="AC1281" s="792"/>
      <c r="AD1281" s="792"/>
      <c r="AE1281" s="792"/>
      <c r="AF1281" s="792"/>
    </row>
    <row r="1282" spans="1:32" s="404" customFormat="1" ht="15" customHeight="1" x14ac:dyDescent="0.2">
      <c r="B1282" s="826"/>
      <c r="C1282" s="827"/>
      <c r="D1282" s="793"/>
      <c r="E1282" s="830"/>
      <c r="F1282" s="833"/>
      <c r="G1282" s="836"/>
      <c r="H1282" s="830"/>
      <c r="I1282" s="406" t="s">
        <v>158</v>
      </c>
      <c r="J1282" s="451"/>
      <c r="K1282" s="820"/>
      <c r="L1282" s="821"/>
      <c r="M1282" s="818"/>
      <c r="N1282" s="819"/>
      <c r="O1282" s="818"/>
      <c r="P1282" s="819"/>
      <c r="Q1282" s="818"/>
      <c r="R1282" s="819"/>
      <c r="S1282" s="818"/>
      <c r="T1282" s="819"/>
      <c r="U1282" s="818"/>
      <c r="V1282" s="819"/>
      <c r="W1282" s="783"/>
      <c r="X1282" s="784"/>
      <c r="Y1282" s="783"/>
      <c r="Z1282" s="784"/>
      <c r="AA1282" s="793"/>
      <c r="AB1282" s="793"/>
      <c r="AC1282" s="793"/>
      <c r="AD1282" s="793"/>
      <c r="AE1282" s="793"/>
      <c r="AF1282" s="793"/>
    </row>
    <row r="1283" spans="1:32" s="404" customFormat="1" ht="12.75" customHeight="1" x14ac:dyDescent="0.2">
      <c r="A1283" s="402"/>
      <c r="B1283" s="822" t="s">
        <v>735</v>
      </c>
      <c r="C1283" s="823"/>
      <c r="D1283" s="791" t="s">
        <v>207</v>
      </c>
      <c r="E1283" s="828" t="s">
        <v>228</v>
      </c>
      <c r="F1283" s="831"/>
      <c r="G1283" s="834" t="s">
        <v>218</v>
      </c>
      <c r="H1283" s="828"/>
      <c r="I1283" s="434" t="s">
        <v>184</v>
      </c>
      <c r="J1283" s="438">
        <v>3000000</v>
      </c>
      <c r="K1283" s="434" t="s">
        <v>183</v>
      </c>
      <c r="L1283" s="437"/>
      <c r="M1283" s="434" t="s">
        <v>182</v>
      </c>
      <c r="N1283" s="436">
        <f>J1283</f>
        <v>3000000</v>
      </c>
      <c r="O1283" s="434" t="s">
        <v>181</v>
      </c>
      <c r="P1283" s="435"/>
      <c r="Q1283" s="434" t="s">
        <v>181</v>
      </c>
      <c r="R1283" s="435"/>
      <c r="S1283" s="434" t="s">
        <v>181</v>
      </c>
      <c r="T1283" s="435"/>
      <c r="U1283" s="480" t="s">
        <v>181</v>
      </c>
      <c r="V1283" s="479"/>
      <c r="W1283" s="466" t="s">
        <v>181</v>
      </c>
      <c r="X1283" s="467"/>
      <c r="Y1283" s="466" t="s">
        <v>180</v>
      </c>
      <c r="Z1283" s="465"/>
      <c r="AA1283" s="791" t="s">
        <v>734</v>
      </c>
      <c r="AB1283" s="791" t="s">
        <v>734</v>
      </c>
      <c r="AC1283" s="791" t="s">
        <v>734</v>
      </c>
      <c r="AD1283" s="791" t="s">
        <v>734</v>
      </c>
      <c r="AE1283" s="791" t="s">
        <v>734</v>
      </c>
      <c r="AF1283" s="791" t="s">
        <v>110</v>
      </c>
    </row>
    <row r="1284" spans="1:32" s="404" customFormat="1" ht="15" customHeight="1" x14ac:dyDescent="0.2">
      <c r="A1284" s="402"/>
      <c r="B1284" s="824"/>
      <c r="C1284" s="825"/>
      <c r="D1284" s="792"/>
      <c r="E1284" s="829"/>
      <c r="F1284" s="832"/>
      <c r="G1284" s="835"/>
      <c r="H1284" s="829"/>
      <c r="I1284" s="416" t="s">
        <v>179</v>
      </c>
      <c r="J1284" s="432"/>
      <c r="K1284" s="416" t="s">
        <v>177</v>
      </c>
      <c r="L1284" s="415"/>
      <c r="M1284" s="416" t="s">
        <v>176</v>
      </c>
      <c r="N1284" s="428">
        <f>N1283</f>
        <v>3000000</v>
      </c>
      <c r="O1284" s="416" t="s">
        <v>175</v>
      </c>
      <c r="P1284" s="426"/>
      <c r="Q1284" s="416" t="s">
        <v>175</v>
      </c>
      <c r="R1284" s="426"/>
      <c r="S1284" s="416" t="s">
        <v>175</v>
      </c>
      <c r="T1284" s="426"/>
      <c r="U1284" s="478" t="s">
        <v>175</v>
      </c>
      <c r="V1284" s="477"/>
      <c r="W1284" s="463" t="s">
        <v>175</v>
      </c>
      <c r="X1284" s="462"/>
      <c r="Y1284" s="463" t="s">
        <v>174</v>
      </c>
      <c r="Z1284" s="464"/>
      <c r="AA1284" s="792"/>
      <c r="AB1284" s="792"/>
      <c r="AC1284" s="792"/>
      <c r="AD1284" s="792"/>
      <c r="AE1284" s="792"/>
      <c r="AF1284" s="792"/>
    </row>
    <row r="1285" spans="1:32" s="404" customFormat="1" x14ac:dyDescent="0.2">
      <c r="A1285" s="402"/>
      <c r="B1285" s="824"/>
      <c r="C1285" s="825"/>
      <c r="D1285" s="792"/>
      <c r="E1285" s="829"/>
      <c r="F1285" s="832"/>
      <c r="G1285" s="835"/>
      <c r="H1285" s="829"/>
      <c r="I1285" s="416" t="s">
        <v>173</v>
      </c>
      <c r="J1285" s="429"/>
      <c r="K1285" s="416" t="s">
        <v>171</v>
      </c>
      <c r="L1285" s="427"/>
      <c r="M1285" s="416" t="s">
        <v>170</v>
      </c>
      <c r="N1285" s="428"/>
      <c r="O1285" s="416" t="s">
        <v>169</v>
      </c>
      <c r="P1285" s="426"/>
      <c r="Q1285" s="416" t="s">
        <v>169</v>
      </c>
      <c r="R1285" s="426"/>
      <c r="S1285" s="416" t="s">
        <v>169</v>
      </c>
      <c r="T1285" s="426"/>
      <c r="U1285" s="478" t="s">
        <v>169</v>
      </c>
      <c r="V1285" s="477"/>
      <c r="W1285" s="463" t="s">
        <v>169</v>
      </c>
      <c r="X1285" s="462"/>
      <c r="Y1285" s="781"/>
      <c r="Z1285" s="782"/>
      <c r="AA1285" s="792"/>
      <c r="AB1285" s="792"/>
      <c r="AC1285" s="792"/>
      <c r="AD1285" s="792"/>
      <c r="AE1285" s="792"/>
      <c r="AF1285" s="792"/>
    </row>
    <row r="1286" spans="1:32" s="404" customFormat="1" ht="15" customHeight="1" x14ac:dyDescent="0.2">
      <c r="A1286" s="402"/>
      <c r="B1286" s="824"/>
      <c r="C1286" s="825"/>
      <c r="D1286" s="792"/>
      <c r="E1286" s="829"/>
      <c r="F1286" s="832"/>
      <c r="G1286" s="835"/>
      <c r="H1286" s="829"/>
      <c r="I1286" s="416" t="s">
        <v>168</v>
      </c>
      <c r="J1286" s="427"/>
      <c r="K1286" s="416" t="s">
        <v>167</v>
      </c>
      <c r="L1286" s="427"/>
      <c r="M1286" s="816"/>
      <c r="N1286" s="817"/>
      <c r="O1286" s="416" t="s">
        <v>166</v>
      </c>
      <c r="P1286" s="426">
        <f>IF(P1284="",P1285-P1283,P1285-P1284)</f>
        <v>0</v>
      </c>
      <c r="Q1286" s="416" t="s">
        <v>166</v>
      </c>
      <c r="R1286" s="426">
        <f>IF(R1284="",R1285-R1283,R1285-R1284)</f>
        <v>0</v>
      </c>
      <c r="S1286" s="416" t="s">
        <v>166</v>
      </c>
      <c r="T1286" s="426">
        <f>IF(T1284="",T1285-T1283,T1285-T1284)</f>
        <v>0</v>
      </c>
      <c r="U1286" s="478" t="s">
        <v>166</v>
      </c>
      <c r="V1286" s="477">
        <f>IF(V1284="",V1285-V1283,V1285-V1284)</f>
        <v>0</v>
      </c>
      <c r="W1286" s="463" t="s">
        <v>166</v>
      </c>
      <c r="X1286" s="462">
        <f>IF(X1284="",X1285-X1283,X1285-X1284)</f>
        <v>0</v>
      </c>
      <c r="Y1286" s="781"/>
      <c r="Z1286" s="782"/>
      <c r="AA1286" s="792"/>
      <c r="AB1286" s="792"/>
      <c r="AC1286" s="792"/>
      <c r="AD1286" s="792"/>
      <c r="AE1286" s="792"/>
      <c r="AF1286" s="792"/>
    </row>
    <row r="1287" spans="1:32" s="404" customFormat="1" ht="15" customHeight="1" x14ac:dyDescent="0.2">
      <c r="A1287" s="402"/>
      <c r="B1287" s="824"/>
      <c r="C1287" s="825"/>
      <c r="D1287" s="792"/>
      <c r="E1287" s="829"/>
      <c r="F1287" s="832"/>
      <c r="G1287" s="835"/>
      <c r="H1287" s="829"/>
      <c r="I1287" s="416" t="s">
        <v>165</v>
      </c>
      <c r="J1287" s="415"/>
      <c r="K1287" s="416" t="s">
        <v>164</v>
      </c>
      <c r="L1287" s="415"/>
      <c r="M1287" s="816"/>
      <c r="N1287" s="817"/>
      <c r="O1287" s="816"/>
      <c r="P1287" s="817"/>
      <c r="Q1287" s="816"/>
      <c r="R1287" s="817"/>
      <c r="S1287" s="816"/>
      <c r="T1287" s="817"/>
      <c r="U1287" s="857"/>
      <c r="V1287" s="858"/>
      <c r="W1287" s="781"/>
      <c r="X1287" s="782"/>
      <c r="Y1287" s="781"/>
      <c r="Z1287" s="782"/>
      <c r="AA1287" s="792"/>
      <c r="AB1287" s="792"/>
      <c r="AC1287" s="792"/>
      <c r="AD1287" s="792"/>
      <c r="AE1287" s="792"/>
      <c r="AF1287" s="792"/>
    </row>
    <row r="1288" spans="1:32" s="404" customFormat="1" ht="15" customHeight="1" x14ac:dyDescent="0.2">
      <c r="A1288" s="402"/>
      <c r="B1288" s="826"/>
      <c r="C1288" s="827"/>
      <c r="D1288" s="793"/>
      <c r="E1288" s="830"/>
      <c r="F1288" s="833"/>
      <c r="G1288" s="836"/>
      <c r="H1288" s="830"/>
      <c r="I1288" s="406" t="s">
        <v>158</v>
      </c>
      <c r="J1288" s="451"/>
      <c r="K1288" s="820"/>
      <c r="L1288" s="821"/>
      <c r="M1288" s="818"/>
      <c r="N1288" s="819"/>
      <c r="O1288" s="818"/>
      <c r="P1288" s="819"/>
      <c r="Q1288" s="818"/>
      <c r="R1288" s="819"/>
      <c r="S1288" s="818"/>
      <c r="T1288" s="819"/>
      <c r="U1288" s="859"/>
      <c r="V1288" s="860"/>
      <c r="W1288" s="783"/>
      <c r="X1288" s="784"/>
      <c r="Y1288" s="783"/>
      <c r="Z1288" s="784"/>
      <c r="AA1288" s="793"/>
      <c r="AB1288" s="793"/>
      <c r="AC1288" s="793"/>
      <c r="AD1288" s="793"/>
      <c r="AE1288" s="793"/>
      <c r="AF1288" s="793"/>
    </row>
    <row r="1289" spans="1:32" s="404" customFormat="1" ht="12.75" customHeight="1" x14ac:dyDescent="0.2">
      <c r="B1289" s="822" t="s">
        <v>19</v>
      </c>
      <c r="C1289" s="823"/>
      <c r="D1289" s="791" t="s">
        <v>207</v>
      </c>
      <c r="E1289" s="828" t="s">
        <v>270</v>
      </c>
      <c r="F1289" s="831"/>
      <c r="G1289" s="834" t="s">
        <v>218</v>
      </c>
      <c r="H1289" s="828"/>
      <c r="I1289" s="434" t="s">
        <v>184</v>
      </c>
      <c r="J1289" s="438">
        <v>2518182</v>
      </c>
      <c r="K1289" s="434" t="s">
        <v>183</v>
      </c>
      <c r="L1289" s="437"/>
      <c r="M1289" s="434" t="s">
        <v>182</v>
      </c>
      <c r="N1289" s="436">
        <f>J1289</f>
        <v>2518182</v>
      </c>
      <c r="O1289" s="434" t="s">
        <v>181</v>
      </c>
      <c r="P1289" s="435"/>
      <c r="Q1289" s="434" t="s">
        <v>181</v>
      </c>
      <c r="R1289" s="435"/>
      <c r="S1289" s="434" t="s">
        <v>181</v>
      </c>
      <c r="T1289" s="435"/>
      <c r="U1289" s="434" t="s">
        <v>181</v>
      </c>
      <c r="V1289" s="435"/>
      <c r="W1289" s="466" t="s">
        <v>181</v>
      </c>
      <c r="X1289" s="467"/>
      <c r="Y1289" s="466" t="s">
        <v>180</v>
      </c>
      <c r="Z1289" s="465"/>
      <c r="AA1289" s="791" t="s">
        <v>266</v>
      </c>
      <c r="AB1289" s="791" t="s">
        <v>266</v>
      </c>
      <c r="AC1289" s="791" t="s">
        <v>266</v>
      </c>
      <c r="AD1289" s="791" t="s">
        <v>266</v>
      </c>
      <c r="AE1289" s="791" t="s">
        <v>266</v>
      </c>
      <c r="AF1289" s="791" t="s">
        <v>266</v>
      </c>
    </row>
    <row r="1290" spans="1:32" s="404" customFormat="1" ht="15" customHeight="1" x14ac:dyDescent="0.2">
      <c r="B1290" s="824"/>
      <c r="C1290" s="825"/>
      <c r="D1290" s="792"/>
      <c r="E1290" s="829"/>
      <c r="F1290" s="832"/>
      <c r="G1290" s="835"/>
      <c r="H1290" s="829"/>
      <c r="I1290" s="416" t="s">
        <v>179</v>
      </c>
      <c r="J1290" s="432"/>
      <c r="K1290" s="416" t="s">
        <v>177</v>
      </c>
      <c r="L1290" s="415"/>
      <c r="M1290" s="416" t="s">
        <v>176</v>
      </c>
      <c r="N1290" s="428">
        <f>N1289</f>
        <v>2518182</v>
      </c>
      <c r="O1290" s="416" t="s">
        <v>175</v>
      </c>
      <c r="P1290" s="426"/>
      <c r="Q1290" s="416" t="s">
        <v>175</v>
      </c>
      <c r="R1290" s="426"/>
      <c r="S1290" s="416" t="s">
        <v>175</v>
      </c>
      <c r="T1290" s="426"/>
      <c r="U1290" s="416" t="s">
        <v>175</v>
      </c>
      <c r="V1290" s="426"/>
      <c r="W1290" s="463" t="s">
        <v>175</v>
      </c>
      <c r="X1290" s="462"/>
      <c r="Y1290" s="463" t="s">
        <v>174</v>
      </c>
      <c r="Z1290" s="464"/>
      <c r="AA1290" s="792"/>
      <c r="AB1290" s="792"/>
      <c r="AC1290" s="792"/>
      <c r="AD1290" s="792"/>
      <c r="AE1290" s="792"/>
      <c r="AF1290" s="792"/>
    </row>
    <row r="1291" spans="1:32" s="404" customFormat="1" ht="39" customHeight="1" x14ac:dyDescent="0.2">
      <c r="B1291" s="824"/>
      <c r="C1291" s="825"/>
      <c r="D1291" s="792"/>
      <c r="E1291" s="829"/>
      <c r="F1291" s="832"/>
      <c r="G1291" s="835"/>
      <c r="H1291" s="829"/>
      <c r="I1291" s="416" t="s">
        <v>173</v>
      </c>
      <c r="J1291" s="429"/>
      <c r="K1291" s="416" t="s">
        <v>171</v>
      </c>
      <c r="L1291" s="427"/>
      <c r="M1291" s="416" t="s">
        <v>170</v>
      </c>
      <c r="N1291" s="428"/>
      <c r="O1291" s="416" t="s">
        <v>169</v>
      </c>
      <c r="P1291" s="426"/>
      <c r="Q1291" s="416" t="s">
        <v>169</v>
      </c>
      <c r="R1291" s="426"/>
      <c r="S1291" s="416" t="s">
        <v>169</v>
      </c>
      <c r="T1291" s="426"/>
      <c r="U1291" s="416" t="s">
        <v>169</v>
      </c>
      <c r="V1291" s="426"/>
      <c r="W1291" s="463" t="s">
        <v>169</v>
      </c>
      <c r="X1291" s="462"/>
      <c r="Y1291" s="781"/>
      <c r="Z1291" s="782"/>
      <c r="AA1291" s="792"/>
      <c r="AB1291" s="792"/>
      <c r="AC1291" s="792"/>
      <c r="AD1291" s="792"/>
      <c r="AE1291" s="792"/>
      <c r="AF1291" s="792"/>
    </row>
    <row r="1292" spans="1:32" s="404" customFormat="1" ht="15" customHeight="1" x14ac:dyDescent="0.2">
      <c r="B1292" s="824"/>
      <c r="C1292" s="825"/>
      <c r="D1292" s="792"/>
      <c r="E1292" s="829"/>
      <c r="F1292" s="832"/>
      <c r="G1292" s="835"/>
      <c r="H1292" s="829"/>
      <c r="I1292" s="416" t="s">
        <v>168</v>
      </c>
      <c r="J1292" s="427"/>
      <c r="K1292" s="416" t="s">
        <v>167</v>
      </c>
      <c r="L1292" s="427"/>
      <c r="M1292" s="816"/>
      <c r="N1292" s="817"/>
      <c r="O1292" s="416" t="s">
        <v>166</v>
      </c>
      <c r="P1292" s="426">
        <f>IF(P1290="",P1291-P1289,P1291-P1290)</f>
        <v>0</v>
      </c>
      <c r="Q1292" s="416" t="s">
        <v>166</v>
      </c>
      <c r="R1292" s="426">
        <f>IF(R1290="",R1291-R1289,R1291-R1290)</f>
        <v>0</v>
      </c>
      <c r="S1292" s="416" t="s">
        <v>166</v>
      </c>
      <c r="T1292" s="426">
        <f>IF(T1290="",T1291-T1289,T1291-T1290)</f>
        <v>0</v>
      </c>
      <c r="U1292" s="416" t="s">
        <v>166</v>
      </c>
      <c r="V1292" s="426">
        <f>IF(V1290="",V1291-V1289,V1291-V1290)</f>
        <v>0</v>
      </c>
      <c r="W1292" s="463" t="s">
        <v>166</v>
      </c>
      <c r="X1292" s="462">
        <f>IF(X1290="",X1291-X1289,X1291-X1290)</f>
        <v>0</v>
      </c>
      <c r="Y1292" s="781"/>
      <c r="Z1292" s="782"/>
      <c r="AA1292" s="792"/>
      <c r="AB1292" s="792"/>
      <c r="AC1292" s="792"/>
      <c r="AD1292" s="792"/>
      <c r="AE1292" s="792"/>
      <c r="AF1292" s="792"/>
    </row>
    <row r="1293" spans="1:32" s="404" customFormat="1" ht="15" customHeight="1" x14ac:dyDescent="0.2">
      <c r="B1293" s="824"/>
      <c r="C1293" s="825"/>
      <c r="D1293" s="792"/>
      <c r="E1293" s="829"/>
      <c r="F1293" s="832"/>
      <c r="G1293" s="835"/>
      <c r="H1293" s="829"/>
      <c r="I1293" s="416" t="s">
        <v>165</v>
      </c>
      <c r="J1293" s="415"/>
      <c r="K1293" s="416" t="s">
        <v>164</v>
      </c>
      <c r="L1293" s="415"/>
      <c r="M1293" s="816"/>
      <c r="N1293" s="817"/>
      <c r="O1293" s="816"/>
      <c r="P1293" s="817"/>
      <c r="Q1293" s="816"/>
      <c r="R1293" s="817"/>
      <c r="S1293" s="816"/>
      <c r="T1293" s="817"/>
      <c r="U1293" s="816"/>
      <c r="V1293" s="817"/>
      <c r="W1293" s="781"/>
      <c r="X1293" s="782"/>
      <c r="Y1293" s="781"/>
      <c r="Z1293" s="782"/>
      <c r="AA1293" s="792"/>
      <c r="AB1293" s="792"/>
      <c r="AC1293" s="792"/>
      <c r="AD1293" s="792"/>
      <c r="AE1293" s="792"/>
      <c r="AF1293" s="792"/>
    </row>
    <row r="1294" spans="1:32" s="404" customFormat="1" ht="15" customHeight="1" x14ac:dyDescent="0.2">
      <c r="B1294" s="826"/>
      <c r="C1294" s="827"/>
      <c r="D1294" s="793"/>
      <c r="E1294" s="830"/>
      <c r="F1294" s="833"/>
      <c r="G1294" s="836"/>
      <c r="H1294" s="830"/>
      <c r="I1294" s="406" t="s">
        <v>158</v>
      </c>
      <c r="J1294" s="451"/>
      <c r="K1294" s="820"/>
      <c r="L1294" s="821"/>
      <c r="M1294" s="818"/>
      <c r="N1294" s="819"/>
      <c r="O1294" s="818"/>
      <c r="P1294" s="819"/>
      <c r="Q1294" s="818"/>
      <c r="R1294" s="819"/>
      <c r="S1294" s="818"/>
      <c r="T1294" s="819"/>
      <c r="U1294" s="818"/>
      <c r="V1294" s="819"/>
      <c r="W1294" s="783"/>
      <c r="X1294" s="784"/>
      <c r="Y1294" s="783"/>
      <c r="Z1294" s="784"/>
      <c r="AA1294" s="793"/>
      <c r="AB1294" s="793"/>
      <c r="AC1294" s="793"/>
      <c r="AD1294" s="793"/>
      <c r="AE1294" s="793"/>
      <c r="AF1294" s="793"/>
    </row>
    <row r="1295" spans="1:32" s="404" customFormat="1" ht="12.75" customHeight="1" x14ac:dyDescent="0.2">
      <c r="B1295" s="822" t="s">
        <v>34</v>
      </c>
      <c r="C1295" s="823"/>
      <c r="D1295" s="791" t="s">
        <v>261</v>
      </c>
      <c r="E1295" s="828" t="s">
        <v>274</v>
      </c>
      <c r="F1295" s="831"/>
      <c r="G1295" s="834" t="s">
        <v>259</v>
      </c>
      <c r="H1295" s="828"/>
      <c r="I1295" s="434" t="s">
        <v>184</v>
      </c>
      <c r="J1295" s="438">
        <v>2500000</v>
      </c>
      <c r="K1295" s="434" t="s">
        <v>183</v>
      </c>
      <c r="L1295" s="437"/>
      <c r="M1295" s="434" t="s">
        <v>182</v>
      </c>
      <c r="N1295" s="436">
        <f>J1295</f>
        <v>2500000</v>
      </c>
      <c r="O1295" s="434" t="s">
        <v>181</v>
      </c>
      <c r="P1295" s="435"/>
      <c r="Q1295" s="434" t="s">
        <v>181</v>
      </c>
      <c r="R1295" s="435"/>
      <c r="S1295" s="434" t="s">
        <v>181</v>
      </c>
      <c r="T1295" s="435"/>
      <c r="U1295" s="434" t="s">
        <v>181</v>
      </c>
      <c r="V1295" s="435"/>
      <c r="W1295" s="466" t="s">
        <v>181</v>
      </c>
      <c r="X1295" s="467"/>
      <c r="Y1295" s="466" t="s">
        <v>180</v>
      </c>
      <c r="Z1295" s="465"/>
      <c r="AA1295" s="791" t="s">
        <v>278</v>
      </c>
      <c r="AB1295" s="791" t="s">
        <v>278</v>
      </c>
      <c r="AC1295" s="791" t="s">
        <v>278</v>
      </c>
      <c r="AD1295" s="791" t="s">
        <v>278</v>
      </c>
      <c r="AE1295" s="791" t="s">
        <v>278</v>
      </c>
      <c r="AF1295" s="791" t="s">
        <v>278</v>
      </c>
    </row>
    <row r="1296" spans="1:32" s="404" customFormat="1" ht="15" customHeight="1" x14ac:dyDescent="0.2">
      <c r="B1296" s="824"/>
      <c r="C1296" s="825"/>
      <c r="D1296" s="792"/>
      <c r="E1296" s="829"/>
      <c r="F1296" s="832"/>
      <c r="G1296" s="835"/>
      <c r="H1296" s="829"/>
      <c r="I1296" s="416" t="s">
        <v>179</v>
      </c>
      <c r="J1296" s="432"/>
      <c r="K1296" s="416" t="s">
        <v>177</v>
      </c>
      <c r="L1296" s="415"/>
      <c r="M1296" s="416" t="s">
        <v>176</v>
      </c>
      <c r="N1296" s="428">
        <f>N1295</f>
        <v>2500000</v>
      </c>
      <c r="O1296" s="416" t="s">
        <v>175</v>
      </c>
      <c r="P1296" s="426"/>
      <c r="Q1296" s="416" t="s">
        <v>175</v>
      </c>
      <c r="R1296" s="426"/>
      <c r="S1296" s="416" t="s">
        <v>175</v>
      </c>
      <c r="T1296" s="426"/>
      <c r="U1296" s="416" t="s">
        <v>175</v>
      </c>
      <c r="V1296" s="426"/>
      <c r="W1296" s="463" t="s">
        <v>175</v>
      </c>
      <c r="X1296" s="462"/>
      <c r="Y1296" s="463" t="s">
        <v>174</v>
      </c>
      <c r="Z1296" s="464"/>
      <c r="AA1296" s="792"/>
      <c r="AB1296" s="792"/>
      <c r="AC1296" s="792"/>
      <c r="AD1296" s="792"/>
      <c r="AE1296" s="792"/>
      <c r="AF1296" s="792"/>
    </row>
    <row r="1297" spans="1:32" s="404" customFormat="1" ht="39" customHeight="1" x14ac:dyDescent="0.2">
      <c r="B1297" s="824"/>
      <c r="C1297" s="825"/>
      <c r="D1297" s="792"/>
      <c r="E1297" s="829"/>
      <c r="F1297" s="832"/>
      <c r="G1297" s="835"/>
      <c r="H1297" s="829"/>
      <c r="I1297" s="416" t="s">
        <v>173</v>
      </c>
      <c r="J1297" s="429"/>
      <c r="K1297" s="416" t="s">
        <v>171</v>
      </c>
      <c r="L1297" s="427"/>
      <c r="M1297" s="416" t="s">
        <v>170</v>
      </c>
      <c r="N1297" s="428"/>
      <c r="O1297" s="416" t="s">
        <v>169</v>
      </c>
      <c r="P1297" s="426"/>
      <c r="Q1297" s="416" t="s">
        <v>169</v>
      </c>
      <c r="R1297" s="426"/>
      <c r="S1297" s="416" t="s">
        <v>169</v>
      </c>
      <c r="T1297" s="426"/>
      <c r="U1297" s="416" t="s">
        <v>169</v>
      </c>
      <c r="V1297" s="426"/>
      <c r="W1297" s="463" t="s">
        <v>169</v>
      </c>
      <c r="X1297" s="462"/>
      <c r="Y1297" s="781"/>
      <c r="Z1297" s="782"/>
      <c r="AA1297" s="792"/>
      <c r="AB1297" s="792"/>
      <c r="AC1297" s="792"/>
      <c r="AD1297" s="792"/>
      <c r="AE1297" s="792"/>
      <c r="AF1297" s="792"/>
    </row>
    <row r="1298" spans="1:32" s="404" customFormat="1" ht="15" customHeight="1" x14ac:dyDescent="0.2">
      <c r="B1298" s="824"/>
      <c r="C1298" s="825"/>
      <c r="D1298" s="792"/>
      <c r="E1298" s="829"/>
      <c r="F1298" s="832"/>
      <c r="G1298" s="835"/>
      <c r="H1298" s="829"/>
      <c r="I1298" s="416" t="s">
        <v>168</v>
      </c>
      <c r="J1298" s="427"/>
      <c r="K1298" s="416" t="s">
        <v>167</v>
      </c>
      <c r="L1298" s="427"/>
      <c r="M1298" s="816"/>
      <c r="N1298" s="817"/>
      <c r="O1298" s="416" t="s">
        <v>166</v>
      </c>
      <c r="P1298" s="426">
        <f>IF(P1296="",P1297-P1295,P1297-P1296)</f>
        <v>0</v>
      </c>
      <c r="Q1298" s="416" t="s">
        <v>166</v>
      </c>
      <c r="R1298" s="426">
        <f>IF(R1296="",R1297-R1295,R1297-R1296)</f>
        <v>0</v>
      </c>
      <c r="S1298" s="416" t="s">
        <v>166</v>
      </c>
      <c r="T1298" s="426">
        <f>IF(T1296="",T1297-T1295,T1297-T1296)</f>
        <v>0</v>
      </c>
      <c r="U1298" s="416" t="s">
        <v>166</v>
      </c>
      <c r="V1298" s="426">
        <f>IF(V1296="",V1297-V1295,V1297-V1296)</f>
        <v>0</v>
      </c>
      <c r="W1298" s="463" t="s">
        <v>166</v>
      </c>
      <c r="X1298" s="462">
        <f>IF(X1296="",X1297-X1295,X1297-X1296)</f>
        <v>0</v>
      </c>
      <c r="Y1298" s="781"/>
      <c r="Z1298" s="782"/>
      <c r="AA1298" s="792"/>
      <c r="AB1298" s="792"/>
      <c r="AC1298" s="792"/>
      <c r="AD1298" s="792"/>
      <c r="AE1298" s="792"/>
      <c r="AF1298" s="792"/>
    </row>
    <row r="1299" spans="1:32" s="404" customFormat="1" ht="15" customHeight="1" x14ac:dyDescent="0.2">
      <c r="B1299" s="824"/>
      <c r="C1299" s="825"/>
      <c r="D1299" s="792"/>
      <c r="E1299" s="829"/>
      <c r="F1299" s="832"/>
      <c r="G1299" s="835"/>
      <c r="H1299" s="829"/>
      <c r="I1299" s="416" t="s">
        <v>165</v>
      </c>
      <c r="J1299" s="415"/>
      <c r="K1299" s="416" t="s">
        <v>164</v>
      </c>
      <c r="L1299" s="415"/>
      <c r="M1299" s="816"/>
      <c r="N1299" s="817"/>
      <c r="O1299" s="816"/>
      <c r="P1299" s="817"/>
      <c r="Q1299" s="816"/>
      <c r="R1299" s="817"/>
      <c r="S1299" s="816"/>
      <c r="T1299" s="817"/>
      <c r="U1299" s="816"/>
      <c r="V1299" s="817"/>
      <c r="W1299" s="781"/>
      <c r="X1299" s="782"/>
      <c r="Y1299" s="781"/>
      <c r="Z1299" s="782"/>
      <c r="AA1299" s="792"/>
      <c r="AB1299" s="792"/>
      <c r="AC1299" s="792"/>
      <c r="AD1299" s="792"/>
      <c r="AE1299" s="792"/>
      <c r="AF1299" s="792"/>
    </row>
    <row r="1300" spans="1:32" s="404" customFormat="1" ht="15" customHeight="1" x14ac:dyDescent="0.2">
      <c r="B1300" s="826"/>
      <c r="C1300" s="827"/>
      <c r="D1300" s="793"/>
      <c r="E1300" s="830"/>
      <c r="F1300" s="833"/>
      <c r="G1300" s="836"/>
      <c r="H1300" s="830"/>
      <c r="I1300" s="406" t="s">
        <v>158</v>
      </c>
      <c r="J1300" s="451"/>
      <c r="K1300" s="820"/>
      <c r="L1300" s="821"/>
      <c r="M1300" s="818"/>
      <c r="N1300" s="819"/>
      <c r="O1300" s="818"/>
      <c r="P1300" s="819"/>
      <c r="Q1300" s="818"/>
      <c r="R1300" s="819"/>
      <c r="S1300" s="818"/>
      <c r="T1300" s="819"/>
      <c r="U1300" s="818"/>
      <c r="V1300" s="819"/>
      <c r="W1300" s="783"/>
      <c r="X1300" s="784"/>
      <c r="Y1300" s="783"/>
      <c r="Z1300" s="784"/>
      <c r="AA1300" s="793"/>
      <c r="AB1300" s="793"/>
      <c r="AC1300" s="793"/>
      <c r="AD1300" s="793"/>
      <c r="AE1300" s="793"/>
      <c r="AF1300" s="793"/>
    </row>
    <row r="1301" spans="1:32" s="404" customFormat="1" ht="12.75" customHeight="1" x14ac:dyDescent="0.2">
      <c r="A1301" s="402"/>
      <c r="B1301" s="822" t="s">
        <v>38</v>
      </c>
      <c r="C1301" s="823"/>
      <c r="D1301" s="791" t="s">
        <v>753</v>
      </c>
      <c r="E1301" s="828" t="s">
        <v>219</v>
      </c>
      <c r="F1301" s="831"/>
      <c r="G1301" s="834" t="s">
        <v>218</v>
      </c>
      <c r="H1301" s="828"/>
      <c r="I1301" s="434" t="s">
        <v>184</v>
      </c>
      <c r="J1301" s="438">
        <v>1000000</v>
      </c>
      <c r="K1301" s="434" t="s">
        <v>183</v>
      </c>
      <c r="L1301" s="437"/>
      <c r="M1301" s="434" t="s">
        <v>182</v>
      </c>
      <c r="N1301" s="436">
        <f>J1301</f>
        <v>1000000</v>
      </c>
      <c r="O1301" s="434" t="s">
        <v>181</v>
      </c>
      <c r="P1301" s="435"/>
      <c r="Q1301" s="434" t="s">
        <v>181</v>
      </c>
      <c r="R1301" s="435"/>
      <c r="S1301" s="434" t="s">
        <v>181</v>
      </c>
      <c r="T1301" s="435"/>
      <c r="U1301" s="434" t="s">
        <v>181</v>
      </c>
      <c r="V1301" s="435"/>
      <c r="W1301" s="466" t="s">
        <v>181</v>
      </c>
      <c r="X1301" s="467"/>
      <c r="Y1301" s="466" t="s">
        <v>180</v>
      </c>
      <c r="Z1301" s="465"/>
      <c r="AA1301" s="791" t="s">
        <v>256</v>
      </c>
      <c r="AB1301" s="791" t="s">
        <v>256</v>
      </c>
      <c r="AC1301" s="791" t="s">
        <v>256</v>
      </c>
      <c r="AD1301" s="791" t="s">
        <v>256</v>
      </c>
      <c r="AE1301" s="791" t="s">
        <v>256</v>
      </c>
      <c r="AF1301" s="791" t="s">
        <v>256</v>
      </c>
    </row>
    <row r="1302" spans="1:32" s="404" customFormat="1" ht="15" customHeight="1" x14ac:dyDescent="0.2">
      <c r="A1302" s="402"/>
      <c r="B1302" s="824"/>
      <c r="C1302" s="825"/>
      <c r="D1302" s="792"/>
      <c r="E1302" s="829"/>
      <c r="F1302" s="832"/>
      <c r="G1302" s="835"/>
      <c r="H1302" s="829"/>
      <c r="I1302" s="416" t="s">
        <v>179</v>
      </c>
      <c r="J1302" s="432"/>
      <c r="K1302" s="416" t="s">
        <v>177</v>
      </c>
      <c r="L1302" s="415"/>
      <c r="M1302" s="416" t="s">
        <v>176</v>
      </c>
      <c r="N1302" s="428">
        <f>N1301</f>
        <v>1000000</v>
      </c>
      <c r="O1302" s="416" t="s">
        <v>175</v>
      </c>
      <c r="P1302" s="426"/>
      <c r="Q1302" s="416" t="s">
        <v>175</v>
      </c>
      <c r="R1302" s="426"/>
      <c r="S1302" s="416" t="s">
        <v>175</v>
      </c>
      <c r="T1302" s="426"/>
      <c r="U1302" s="416" t="s">
        <v>175</v>
      </c>
      <c r="V1302" s="426"/>
      <c r="W1302" s="463" t="s">
        <v>175</v>
      </c>
      <c r="X1302" s="462"/>
      <c r="Y1302" s="463" t="s">
        <v>174</v>
      </c>
      <c r="Z1302" s="464"/>
      <c r="AA1302" s="792"/>
      <c r="AB1302" s="792"/>
      <c r="AC1302" s="792"/>
      <c r="AD1302" s="792"/>
      <c r="AE1302" s="792"/>
      <c r="AF1302" s="792"/>
    </row>
    <row r="1303" spans="1:32" s="404" customFormat="1" x14ac:dyDescent="0.2">
      <c r="A1303" s="402"/>
      <c r="B1303" s="824"/>
      <c r="C1303" s="825"/>
      <c r="D1303" s="792"/>
      <c r="E1303" s="829"/>
      <c r="F1303" s="832"/>
      <c r="G1303" s="835"/>
      <c r="H1303" s="829"/>
      <c r="I1303" s="416" t="s">
        <v>173</v>
      </c>
      <c r="J1303" s="429"/>
      <c r="K1303" s="416" t="s">
        <v>171</v>
      </c>
      <c r="L1303" s="427"/>
      <c r="M1303" s="416" t="s">
        <v>170</v>
      </c>
      <c r="N1303" s="428"/>
      <c r="O1303" s="416" t="s">
        <v>169</v>
      </c>
      <c r="P1303" s="426"/>
      <c r="Q1303" s="416" t="s">
        <v>169</v>
      </c>
      <c r="R1303" s="426"/>
      <c r="S1303" s="416" t="s">
        <v>169</v>
      </c>
      <c r="T1303" s="426"/>
      <c r="U1303" s="416" t="s">
        <v>169</v>
      </c>
      <c r="V1303" s="426"/>
      <c r="W1303" s="463" t="s">
        <v>169</v>
      </c>
      <c r="X1303" s="462"/>
      <c r="Y1303" s="781"/>
      <c r="Z1303" s="782"/>
      <c r="AA1303" s="792"/>
      <c r="AB1303" s="792"/>
      <c r="AC1303" s="792"/>
      <c r="AD1303" s="792"/>
      <c r="AE1303" s="792"/>
      <c r="AF1303" s="792"/>
    </row>
    <row r="1304" spans="1:32" s="404" customFormat="1" ht="15" customHeight="1" x14ac:dyDescent="0.2">
      <c r="A1304" s="402"/>
      <c r="B1304" s="824"/>
      <c r="C1304" s="825"/>
      <c r="D1304" s="792"/>
      <c r="E1304" s="829"/>
      <c r="F1304" s="832"/>
      <c r="G1304" s="835"/>
      <c r="H1304" s="829"/>
      <c r="I1304" s="416" t="s">
        <v>168</v>
      </c>
      <c r="J1304" s="427"/>
      <c r="K1304" s="416" t="s">
        <v>167</v>
      </c>
      <c r="L1304" s="427"/>
      <c r="M1304" s="816"/>
      <c r="N1304" s="817"/>
      <c r="O1304" s="416" t="s">
        <v>166</v>
      </c>
      <c r="P1304" s="426">
        <f>IF(P1302="",P1303-P1301,P1303-P1302)</f>
        <v>0</v>
      </c>
      <c r="Q1304" s="416" t="s">
        <v>166</v>
      </c>
      <c r="R1304" s="426">
        <f>IF(R1302="",R1303-R1301,R1303-R1302)</f>
        <v>0</v>
      </c>
      <c r="S1304" s="416" t="s">
        <v>166</v>
      </c>
      <c r="T1304" s="426">
        <f>IF(T1302="",T1303-T1301,T1303-T1302)</f>
        <v>0</v>
      </c>
      <c r="U1304" s="416" t="s">
        <v>166</v>
      </c>
      <c r="V1304" s="426">
        <f>IF(V1302="",V1303-V1301,V1303-V1302)</f>
        <v>0</v>
      </c>
      <c r="W1304" s="463" t="s">
        <v>166</v>
      </c>
      <c r="X1304" s="462">
        <f>IF(X1302="",X1303-X1301,X1303-X1302)</f>
        <v>0</v>
      </c>
      <c r="Y1304" s="781"/>
      <c r="Z1304" s="782"/>
      <c r="AA1304" s="792"/>
      <c r="AB1304" s="792"/>
      <c r="AC1304" s="792"/>
      <c r="AD1304" s="792"/>
      <c r="AE1304" s="792"/>
      <c r="AF1304" s="792"/>
    </row>
    <row r="1305" spans="1:32" s="404" customFormat="1" ht="15" customHeight="1" x14ac:dyDescent="0.2">
      <c r="A1305" s="402"/>
      <c r="B1305" s="824"/>
      <c r="C1305" s="825"/>
      <c r="D1305" s="792"/>
      <c r="E1305" s="829"/>
      <c r="F1305" s="832"/>
      <c r="G1305" s="835"/>
      <c r="H1305" s="829"/>
      <c r="I1305" s="416" t="s">
        <v>165</v>
      </c>
      <c r="J1305" s="415"/>
      <c r="K1305" s="416" t="s">
        <v>164</v>
      </c>
      <c r="L1305" s="415"/>
      <c r="M1305" s="816"/>
      <c r="N1305" s="817"/>
      <c r="O1305" s="816"/>
      <c r="P1305" s="817"/>
      <c r="Q1305" s="816"/>
      <c r="R1305" s="817"/>
      <c r="S1305" s="816"/>
      <c r="T1305" s="817"/>
      <c r="U1305" s="816"/>
      <c r="V1305" s="817"/>
      <c r="W1305" s="781"/>
      <c r="X1305" s="782"/>
      <c r="Y1305" s="781"/>
      <c r="Z1305" s="782"/>
      <c r="AA1305" s="792"/>
      <c r="AB1305" s="792"/>
      <c r="AC1305" s="792"/>
      <c r="AD1305" s="792"/>
      <c r="AE1305" s="792"/>
      <c r="AF1305" s="792"/>
    </row>
    <row r="1306" spans="1:32" s="404" customFormat="1" ht="15" customHeight="1" x14ac:dyDescent="0.2">
      <c r="A1306" s="402"/>
      <c r="B1306" s="826"/>
      <c r="C1306" s="827"/>
      <c r="D1306" s="793"/>
      <c r="E1306" s="830"/>
      <c r="F1306" s="833"/>
      <c r="G1306" s="836"/>
      <c r="H1306" s="830"/>
      <c r="I1306" s="406" t="s">
        <v>158</v>
      </c>
      <c r="J1306" s="451"/>
      <c r="K1306" s="820"/>
      <c r="L1306" s="821"/>
      <c r="M1306" s="818"/>
      <c r="N1306" s="819"/>
      <c r="O1306" s="818"/>
      <c r="P1306" s="819"/>
      <c r="Q1306" s="818"/>
      <c r="R1306" s="819"/>
      <c r="S1306" s="818"/>
      <c r="T1306" s="819"/>
      <c r="U1306" s="818"/>
      <c r="V1306" s="819"/>
      <c r="W1306" s="783"/>
      <c r="X1306" s="784"/>
      <c r="Y1306" s="783"/>
      <c r="Z1306" s="784"/>
      <c r="AA1306" s="793"/>
      <c r="AB1306" s="793"/>
      <c r="AC1306" s="793"/>
      <c r="AD1306" s="793"/>
      <c r="AE1306" s="793"/>
      <c r="AF1306" s="793"/>
    </row>
    <row r="1307" spans="1:32" s="404" customFormat="1" ht="12.75" customHeight="1" x14ac:dyDescent="0.2">
      <c r="B1307" s="822" t="s">
        <v>39</v>
      </c>
      <c r="C1307" s="823"/>
      <c r="D1307" s="791" t="s">
        <v>261</v>
      </c>
      <c r="E1307" s="828" t="s">
        <v>260</v>
      </c>
      <c r="F1307" s="831"/>
      <c r="G1307" s="834" t="s">
        <v>259</v>
      </c>
      <c r="H1307" s="828"/>
      <c r="I1307" s="434" t="s">
        <v>184</v>
      </c>
      <c r="J1307" s="438">
        <v>2000000</v>
      </c>
      <c r="K1307" s="434" t="s">
        <v>183</v>
      </c>
      <c r="L1307" s="437"/>
      <c r="M1307" s="434" t="s">
        <v>182</v>
      </c>
      <c r="N1307" s="436">
        <f>J1307</f>
        <v>2000000</v>
      </c>
      <c r="O1307" s="434" t="s">
        <v>181</v>
      </c>
      <c r="P1307" s="435"/>
      <c r="Q1307" s="434" t="s">
        <v>181</v>
      </c>
      <c r="R1307" s="435"/>
      <c r="S1307" s="434" t="s">
        <v>181</v>
      </c>
      <c r="T1307" s="435"/>
      <c r="U1307" s="434" t="s">
        <v>181</v>
      </c>
      <c r="V1307" s="435"/>
      <c r="W1307" s="466" t="s">
        <v>181</v>
      </c>
      <c r="X1307" s="467"/>
      <c r="Y1307" s="466" t="s">
        <v>180</v>
      </c>
      <c r="Z1307" s="465"/>
      <c r="AA1307" s="791" t="s">
        <v>240</v>
      </c>
      <c r="AB1307" s="791" t="s">
        <v>240</v>
      </c>
      <c r="AC1307" s="791" t="s">
        <v>240</v>
      </c>
      <c r="AD1307" s="791" t="s">
        <v>240</v>
      </c>
      <c r="AE1307" s="791" t="s">
        <v>240</v>
      </c>
      <c r="AF1307" s="791" t="s">
        <v>240</v>
      </c>
    </row>
    <row r="1308" spans="1:32" s="404" customFormat="1" ht="15" customHeight="1" x14ac:dyDescent="0.2">
      <c r="B1308" s="824"/>
      <c r="C1308" s="825"/>
      <c r="D1308" s="792"/>
      <c r="E1308" s="829"/>
      <c r="F1308" s="832"/>
      <c r="G1308" s="835"/>
      <c r="H1308" s="829"/>
      <c r="I1308" s="416" t="s">
        <v>179</v>
      </c>
      <c r="J1308" s="432"/>
      <c r="K1308" s="416" t="s">
        <v>177</v>
      </c>
      <c r="L1308" s="415"/>
      <c r="M1308" s="416" t="s">
        <v>176</v>
      </c>
      <c r="N1308" s="428">
        <f>N1307</f>
        <v>2000000</v>
      </c>
      <c r="O1308" s="416" t="s">
        <v>175</v>
      </c>
      <c r="P1308" s="426"/>
      <c r="Q1308" s="416" t="s">
        <v>175</v>
      </c>
      <c r="R1308" s="426"/>
      <c r="S1308" s="416" t="s">
        <v>175</v>
      </c>
      <c r="T1308" s="426"/>
      <c r="U1308" s="416" t="s">
        <v>175</v>
      </c>
      <c r="V1308" s="426"/>
      <c r="W1308" s="463" t="s">
        <v>175</v>
      </c>
      <c r="X1308" s="462"/>
      <c r="Y1308" s="463" t="s">
        <v>174</v>
      </c>
      <c r="Z1308" s="464"/>
      <c r="AA1308" s="792"/>
      <c r="AB1308" s="792"/>
      <c r="AC1308" s="792"/>
      <c r="AD1308" s="792"/>
      <c r="AE1308" s="792"/>
      <c r="AF1308" s="792"/>
    </row>
    <row r="1309" spans="1:32" s="404" customFormat="1" ht="39" customHeight="1" x14ac:dyDescent="0.2">
      <c r="B1309" s="824"/>
      <c r="C1309" s="825"/>
      <c r="D1309" s="792"/>
      <c r="E1309" s="829"/>
      <c r="F1309" s="832"/>
      <c r="G1309" s="835"/>
      <c r="H1309" s="829"/>
      <c r="I1309" s="416" t="s">
        <v>173</v>
      </c>
      <c r="J1309" s="429"/>
      <c r="K1309" s="416" t="s">
        <v>171</v>
      </c>
      <c r="L1309" s="427"/>
      <c r="M1309" s="416" t="s">
        <v>170</v>
      </c>
      <c r="N1309" s="428"/>
      <c r="O1309" s="416" t="s">
        <v>169</v>
      </c>
      <c r="P1309" s="426"/>
      <c r="Q1309" s="416" t="s">
        <v>169</v>
      </c>
      <c r="R1309" s="426"/>
      <c r="S1309" s="416" t="s">
        <v>169</v>
      </c>
      <c r="T1309" s="426"/>
      <c r="U1309" s="416" t="s">
        <v>169</v>
      </c>
      <c r="V1309" s="426"/>
      <c r="W1309" s="463" t="s">
        <v>169</v>
      </c>
      <c r="X1309" s="462"/>
      <c r="Y1309" s="781"/>
      <c r="Z1309" s="782"/>
      <c r="AA1309" s="792"/>
      <c r="AB1309" s="792"/>
      <c r="AC1309" s="792"/>
      <c r="AD1309" s="792"/>
      <c r="AE1309" s="792"/>
      <c r="AF1309" s="792"/>
    </row>
    <row r="1310" spans="1:32" s="404" customFormat="1" ht="15" customHeight="1" x14ac:dyDescent="0.2">
      <c r="B1310" s="824"/>
      <c r="C1310" s="825"/>
      <c r="D1310" s="792"/>
      <c r="E1310" s="829"/>
      <c r="F1310" s="832"/>
      <c r="G1310" s="835"/>
      <c r="H1310" s="829"/>
      <c r="I1310" s="416" t="s">
        <v>168</v>
      </c>
      <c r="J1310" s="427"/>
      <c r="K1310" s="416" t="s">
        <v>167</v>
      </c>
      <c r="L1310" s="427"/>
      <c r="M1310" s="816"/>
      <c r="N1310" s="817"/>
      <c r="O1310" s="416" t="s">
        <v>166</v>
      </c>
      <c r="P1310" s="426">
        <f>IF(P1308="",P1309-P1307,P1309-P1308)</f>
        <v>0</v>
      </c>
      <c r="Q1310" s="416" t="s">
        <v>166</v>
      </c>
      <c r="R1310" s="426">
        <f>IF(R1308="",R1309-R1307,R1309-R1308)</f>
        <v>0</v>
      </c>
      <c r="S1310" s="416" t="s">
        <v>166</v>
      </c>
      <c r="T1310" s="426">
        <f>IF(T1308="",T1309-T1307,T1309-T1308)</f>
        <v>0</v>
      </c>
      <c r="U1310" s="416" t="s">
        <v>166</v>
      </c>
      <c r="V1310" s="426">
        <f>IF(V1308="",V1309-V1307,V1309-V1308)</f>
        <v>0</v>
      </c>
      <c r="W1310" s="463" t="s">
        <v>166</v>
      </c>
      <c r="X1310" s="462">
        <f>IF(X1308="",X1309-X1307,X1309-X1308)</f>
        <v>0</v>
      </c>
      <c r="Y1310" s="781"/>
      <c r="Z1310" s="782"/>
      <c r="AA1310" s="792"/>
      <c r="AB1310" s="792"/>
      <c r="AC1310" s="792"/>
      <c r="AD1310" s="792"/>
      <c r="AE1310" s="792"/>
      <c r="AF1310" s="792"/>
    </row>
    <row r="1311" spans="1:32" s="404" customFormat="1" ht="15" customHeight="1" x14ac:dyDescent="0.2">
      <c r="B1311" s="824"/>
      <c r="C1311" s="825"/>
      <c r="D1311" s="792"/>
      <c r="E1311" s="829"/>
      <c r="F1311" s="832"/>
      <c r="G1311" s="835"/>
      <c r="H1311" s="829"/>
      <c r="I1311" s="416" t="s">
        <v>165</v>
      </c>
      <c r="J1311" s="415"/>
      <c r="K1311" s="416" t="s">
        <v>164</v>
      </c>
      <c r="L1311" s="415"/>
      <c r="M1311" s="816"/>
      <c r="N1311" s="817"/>
      <c r="O1311" s="816"/>
      <c r="P1311" s="817"/>
      <c r="Q1311" s="816"/>
      <c r="R1311" s="817"/>
      <c r="S1311" s="816"/>
      <c r="T1311" s="817"/>
      <c r="U1311" s="816"/>
      <c r="V1311" s="817"/>
      <c r="W1311" s="781"/>
      <c r="X1311" s="782"/>
      <c r="Y1311" s="781"/>
      <c r="Z1311" s="782"/>
      <c r="AA1311" s="792"/>
      <c r="AB1311" s="792"/>
      <c r="AC1311" s="792"/>
      <c r="AD1311" s="792"/>
      <c r="AE1311" s="792"/>
      <c r="AF1311" s="792"/>
    </row>
    <row r="1312" spans="1:32" s="404" customFormat="1" ht="15" customHeight="1" x14ac:dyDescent="0.2">
      <c r="B1312" s="826"/>
      <c r="C1312" s="827"/>
      <c r="D1312" s="793"/>
      <c r="E1312" s="830"/>
      <c r="F1312" s="833"/>
      <c r="G1312" s="836"/>
      <c r="H1312" s="830"/>
      <c r="I1312" s="406" t="s">
        <v>158</v>
      </c>
      <c r="J1312" s="451"/>
      <c r="K1312" s="820"/>
      <c r="L1312" s="821"/>
      <c r="M1312" s="818"/>
      <c r="N1312" s="819"/>
      <c r="O1312" s="818"/>
      <c r="P1312" s="819"/>
      <c r="Q1312" s="818"/>
      <c r="R1312" s="819"/>
      <c r="S1312" s="818"/>
      <c r="T1312" s="819"/>
      <c r="U1312" s="818"/>
      <c r="V1312" s="819"/>
      <c r="W1312" s="783"/>
      <c r="X1312" s="784"/>
      <c r="Y1312" s="783"/>
      <c r="Z1312" s="784"/>
      <c r="AA1312" s="793"/>
      <c r="AB1312" s="793"/>
      <c r="AC1312" s="793"/>
      <c r="AD1312" s="793"/>
      <c r="AE1312" s="793"/>
      <c r="AF1312" s="793"/>
    </row>
    <row r="1313" spans="1:32" s="404" customFormat="1" ht="12.75" customHeight="1" x14ac:dyDescent="0.2">
      <c r="B1313" s="822" t="s">
        <v>37</v>
      </c>
      <c r="C1313" s="823"/>
      <c r="D1313" s="791" t="s">
        <v>261</v>
      </c>
      <c r="E1313" s="828" t="s">
        <v>267</v>
      </c>
      <c r="F1313" s="831"/>
      <c r="G1313" s="834" t="s">
        <v>259</v>
      </c>
      <c r="H1313" s="828"/>
      <c r="I1313" s="434" t="s">
        <v>184</v>
      </c>
      <c r="J1313" s="438">
        <v>500000</v>
      </c>
      <c r="K1313" s="434" t="s">
        <v>183</v>
      </c>
      <c r="L1313" s="437"/>
      <c r="M1313" s="434" t="s">
        <v>182</v>
      </c>
      <c r="N1313" s="436">
        <f>J1313</f>
        <v>500000</v>
      </c>
      <c r="O1313" s="434" t="s">
        <v>181</v>
      </c>
      <c r="P1313" s="435"/>
      <c r="Q1313" s="434" t="s">
        <v>181</v>
      </c>
      <c r="R1313" s="435"/>
      <c r="S1313" s="434" t="s">
        <v>181</v>
      </c>
      <c r="T1313" s="435"/>
      <c r="U1313" s="434" t="s">
        <v>181</v>
      </c>
      <c r="V1313" s="435"/>
      <c r="W1313" s="466" t="s">
        <v>181</v>
      </c>
      <c r="X1313" s="467"/>
      <c r="Y1313" s="466" t="s">
        <v>180</v>
      </c>
      <c r="Z1313" s="465"/>
      <c r="AA1313" s="791" t="s">
        <v>240</v>
      </c>
      <c r="AB1313" s="791" t="s">
        <v>240</v>
      </c>
      <c r="AC1313" s="791" t="s">
        <v>240</v>
      </c>
      <c r="AD1313" s="791" t="s">
        <v>240</v>
      </c>
      <c r="AE1313" s="791" t="s">
        <v>240</v>
      </c>
      <c r="AF1313" s="791" t="s">
        <v>240</v>
      </c>
    </row>
    <row r="1314" spans="1:32" s="404" customFormat="1" ht="15" customHeight="1" x14ac:dyDescent="0.2">
      <c r="B1314" s="824"/>
      <c r="C1314" s="825"/>
      <c r="D1314" s="792"/>
      <c r="E1314" s="829"/>
      <c r="F1314" s="832"/>
      <c r="G1314" s="835"/>
      <c r="H1314" s="829"/>
      <c r="I1314" s="416" t="s">
        <v>179</v>
      </c>
      <c r="J1314" s="432"/>
      <c r="K1314" s="416" t="s">
        <v>177</v>
      </c>
      <c r="L1314" s="415"/>
      <c r="M1314" s="416" t="s">
        <v>176</v>
      </c>
      <c r="N1314" s="428">
        <f>N1313</f>
        <v>500000</v>
      </c>
      <c r="O1314" s="416" t="s">
        <v>175</v>
      </c>
      <c r="P1314" s="426"/>
      <c r="Q1314" s="416" t="s">
        <v>175</v>
      </c>
      <c r="R1314" s="426"/>
      <c r="S1314" s="416" t="s">
        <v>175</v>
      </c>
      <c r="T1314" s="426"/>
      <c r="U1314" s="416" t="s">
        <v>175</v>
      </c>
      <c r="V1314" s="426"/>
      <c r="W1314" s="463" t="s">
        <v>175</v>
      </c>
      <c r="X1314" s="462"/>
      <c r="Y1314" s="463" t="s">
        <v>174</v>
      </c>
      <c r="Z1314" s="464"/>
      <c r="AA1314" s="792"/>
      <c r="AB1314" s="792"/>
      <c r="AC1314" s="792"/>
      <c r="AD1314" s="792"/>
      <c r="AE1314" s="792"/>
      <c r="AF1314" s="792"/>
    </row>
    <row r="1315" spans="1:32" s="404" customFormat="1" ht="39" customHeight="1" x14ac:dyDescent="0.2">
      <c r="B1315" s="824"/>
      <c r="C1315" s="825"/>
      <c r="D1315" s="792"/>
      <c r="E1315" s="829"/>
      <c r="F1315" s="832"/>
      <c r="G1315" s="835"/>
      <c r="H1315" s="829"/>
      <c r="I1315" s="416" t="s">
        <v>173</v>
      </c>
      <c r="J1315" s="429"/>
      <c r="K1315" s="416" t="s">
        <v>171</v>
      </c>
      <c r="L1315" s="427"/>
      <c r="M1315" s="416" t="s">
        <v>170</v>
      </c>
      <c r="N1315" s="428"/>
      <c r="O1315" s="416" t="s">
        <v>169</v>
      </c>
      <c r="P1315" s="426"/>
      <c r="Q1315" s="416" t="s">
        <v>169</v>
      </c>
      <c r="R1315" s="426"/>
      <c r="S1315" s="416" t="s">
        <v>169</v>
      </c>
      <c r="T1315" s="426"/>
      <c r="U1315" s="416" t="s">
        <v>169</v>
      </c>
      <c r="V1315" s="426"/>
      <c r="W1315" s="463" t="s">
        <v>169</v>
      </c>
      <c r="X1315" s="462"/>
      <c r="Y1315" s="781"/>
      <c r="Z1315" s="782"/>
      <c r="AA1315" s="792"/>
      <c r="AB1315" s="792"/>
      <c r="AC1315" s="792"/>
      <c r="AD1315" s="792"/>
      <c r="AE1315" s="792"/>
      <c r="AF1315" s="792"/>
    </row>
    <row r="1316" spans="1:32" s="404" customFormat="1" ht="15" customHeight="1" x14ac:dyDescent="0.2">
      <c r="B1316" s="824"/>
      <c r="C1316" s="825"/>
      <c r="D1316" s="792"/>
      <c r="E1316" s="829"/>
      <c r="F1316" s="832"/>
      <c r="G1316" s="835"/>
      <c r="H1316" s="829"/>
      <c r="I1316" s="416" t="s">
        <v>168</v>
      </c>
      <c r="J1316" s="427"/>
      <c r="K1316" s="416" t="s">
        <v>167</v>
      </c>
      <c r="L1316" s="427"/>
      <c r="M1316" s="816"/>
      <c r="N1316" s="817"/>
      <c r="O1316" s="416" t="s">
        <v>166</v>
      </c>
      <c r="P1316" s="426">
        <f>IF(P1314="",P1315-P1313,P1315-P1314)</f>
        <v>0</v>
      </c>
      <c r="Q1316" s="416" t="s">
        <v>166</v>
      </c>
      <c r="R1316" s="426">
        <f>IF(R1314="",R1315-R1313,R1315-R1314)</f>
        <v>0</v>
      </c>
      <c r="S1316" s="416" t="s">
        <v>166</v>
      </c>
      <c r="T1316" s="426">
        <f>IF(T1314="",T1315-T1313,T1315-T1314)</f>
        <v>0</v>
      </c>
      <c r="U1316" s="416" t="s">
        <v>166</v>
      </c>
      <c r="V1316" s="426">
        <f>IF(V1314="",V1315-V1313,V1315-V1314)</f>
        <v>0</v>
      </c>
      <c r="W1316" s="463" t="s">
        <v>166</v>
      </c>
      <c r="X1316" s="462">
        <f>IF(X1314="",X1315-X1313,X1315-X1314)</f>
        <v>0</v>
      </c>
      <c r="Y1316" s="781"/>
      <c r="Z1316" s="782"/>
      <c r="AA1316" s="792"/>
      <c r="AB1316" s="792"/>
      <c r="AC1316" s="792"/>
      <c r="AD1316" s="792"/>
      <c r="AE1316" s="792"/>
      <c r="AF1316" s="792"/>
    </row>
    <row r="1317" spans="1:32" s="404" customFormat="1" ht="15" customHeight="1" x14ac:dyDescent="0.2">
      <c r="B1317" s="824"/>
      <c r="C1317" s="825"/>
      <c r="D1317" s="792"/>
      <c r="E1317" s="829"/>
      <c r="F1317" s="832"/>
      <c r="G1317" s="835"/>
      <c r="H1317" s="829"/>
      <c r="I1317" s="416" t="s">
        <v>165</v>
      </c>
      <c r="J1317" s="415"/>
      <c r="K1317" s="416" t="s">
        <v>164</v>
      </c>
      <c r="L1317" s="415"/>
      <c r="M1317" s="816"/>
      <c r="N1317" s="817"/>
      <c r="O1317" s="816"/>
      <c r="P1317" s="817"/>
      <c r="Q1317" s="816"/>
      <c r="R1317" s="817"/>
      <c r="S1317" s="816"/>
      <c r="T1317" s="817"/>
      <c r="U1317" s="816"/>
      <c r="V1317" s="817"/>
      <c r="W1317" s="781"/>
      <c r="X1317" s="782"/>
      <c r="Y1317" s="781"/>
      <c r="Z1317" s="782"/>
      <c r="AA1317" s="792"/>
      <c r="AB1317" s="792"/>
      <c r="AC1317" s="792"/>
      <c r="AD1317" s="792"/>
      <c r="AE1317" s="792"/>
      <c r="AF1317" s="792"/>
    </row>
    <row r="1318" spans="1:32" s="404" customFormat="1" ht="15" customHeight="1" x14ac:dyDescent="0.2">
      <c r="B1318" s="826"/>
      <c r="C1318" s="827"/>
      <c r="D1318" s="793"/>
      <c r="E1318" s="830"/>
      <c r="F1318" s="833"/>
      <c r="G1318" s="836"/>
      <c r="H1318" s="830"/>
      <c r="I1318" s="406" t="s">
        <v>158</v>
      </c>
      <c r="J1318" s="451"/>
      <c r="K1318" s="820"/>
      <c r="L1318" s="821"/>
      <c r="M1318" s="818"/>
      <c r="N1318" s="819"/>
      <c r="O1318" s="818"/>
      <c r="P1318" s="819"/>
      <c r="Q1318" s="818"/>
      <c r="R1318" s="819"/>
      <c r="S1318" s="818"/>
      <c r="T1318" s="819"/>
      <c r="U1318" s="818"/>
      <c r="V1318" s="819"/>
      <c r="W1318" s="783"/>
      <c r="X1318" s="784"/>
      <c r="Y1318" s="783"/>
      <c r="Z1318" s="784"/>
      <c r="AA1318" s="793"/>
      <c r="AB1318" s="793"/>
      <c r="AC1318" s="793"/>
      <c r="AD1318" s="793"/>
      <c r="AE1318" s="793"/>
      <c r="AF1318" s="793"/>
    </row>
    <row r="1319" spans="1:32" s="404" customFormat="1" ht="12.75" customHeight="1" x14ac:dyDescent="0.2">
      <c r="A1319" s="402"/>
      <c r="B1319" s="822" t="s">
        <v>755</v>
      </c>
      <c r="C1319" s="823"/>
      <c r="D1319" s="791" t="s">
        <v>753</v>
      </c>
      <c r="E1319" s="828" t="s">
        <v>219</v>
      </c>
      <c r="F1319" s="831"/>
      <c r="G1319" s="834" t="s">
        <v>218</v>
      </c>
      <c r="H1319" s="828"/>
      <c r="I1319" s="434" t="s">
        <v>184</v>
      </c>
      <c r="J1319" s="438">
        <v>1000000</v>
      </c>
      <c r="K1319" s="434" t="s">
        <v>183</v>
      </c>
      <c r="L1319" s="437"/>
      <c r="M1319" s="434" t="s">
        <v>182</v>
      </c>
      <c r="N1319" s="436">
        <f>J1319</f>
        <v>1000000</v>
      </c>
      <c r="O1319" s="434" t="s">
        <v>181</v>
      </c>
      <c r="P1319" s="435"/>
      <c r="Q1319" s="434" t="s">
        <v>181</v>
      </c>
      <c r="R1319" s="435"/>
      <c r="S1319" s="434" t="s">
        <v>181</v>
      </c>
      <c r="T1319" s="435"/>
      <c r="U1319" s="434" t="s">
        <v>181</v>
      </c>
      <c r="V1319" s="435"/>
      <c r="W1319" s="466" t="s">
        <v>181</v>
      </c>
      <c r="X1319" s="467"/>
      <c r="Y1319" s="466" t="s">
        <v>180</v>
      </c>
      <c r="Z1319" s="465"/>
      <c r="AA1319" s="791" t="s">
        <v>240</v>
      </c>
      <c r="AB1319" s="791" t="s">
        <v>240</v>
      </c>
      <c r="AC1319" s="791" t="s">
        <v>240</v>
      </c>
      <c r="AD1319" s="791" t="s">
        <v>240</v>
      </c>
      <c r="AE1319" s="791" t="s">
        <v>240</v>
      </c>
      <c r="AF1319" s="791" t="s">
        <v>240</v>
      </c>
    </row>
    <row r="1320" spans="1:32" s="404" customFormat="1" ht="15" customHeight="1" x14ac:dyDescent="0.2">
      <c r="A1320" s="402"/>
      <c r="B1320" s="824"/>
      <c r="C1320" s="825"/>
      <c r="D1320" s="792"/>
      <c r="E1320" s="829"/>
      <c r="F1320" s="832"/>
      <c r="G1320" s="835"/>
      <c r="H1320" s="829"/>
      <c r="I1320" s="416" t="s">
        <v>179</v>
      </c>
      <c r="J1320" s="432"/>
      <c r="K1320" s="416" t="s">
        <v>177</v>
      </c>
      <c r="L1320" s="415"/>
      <c r="M1320" s="416" t="s">
        <v>176</v>
      </c>
      <c r="N1320" s="428">
        <f>N1319</f>
        <v>1000000</v>
      </c>
      <c r="O1320" s="416" t="s">
        <v>175</v>
      </c>
      <c r="P1320" s="426"/>
      <c r="Q1320" s="416" t="s">
        <v>175</v>
      </c>
      <c r="R1320" s="426"/>
      <c r="S1320" s="416" t="s">
        <v>175</v>
      </c>
      <c r="T1320" s="426"/>
      <c r="U1320" s="416" t="s">
        <v>175</v>
      </c>
      <c r="V1320" s="426"/>
      <c r="W1320" s="463" t="s">
        <v>175</v>
      </c>
      <c r="X1320" s="462"/>
      <c r="Y1320" s="463" t="s">
        <v>174</v>
      </c>
      <c r="Z1320" s="464"/>
      <c r="AA1320" s="792"/>
      <c r="AB1320" s="792"/>
      <c r="AC1320" s="792"/>
      <c r="AD1320" s="792"/>
      <c r="AE1320" s="792"/>
      <c r="AF1320" s="792"/>
    </row>
    <row r="1321" spans="1:32" s="404" customFormat="1" x14ac:dyDescent="0.2">
      <c r="A1321" s="402"/>
      <c r="B1321" s="824"/>
      <c r="C1321" s="825"/>
      <c r="D1321" s="792"/>
      <c r="E1321" s="829"/>
      <c r="F1321" s="832"/>
      <c r="G1321" s="835"/>
      <c r="H1321" s="829"/>
      <c r="I1321" s="416" t="s">
        <v>173</v>
      </c>
      <c r="J1321" s="429"/>
      <c r="K1321" s="416" t="s">
        <v>171</v>
      </c>
      <c r="L1321" s="427"/>
      <c r="M1321" s="416" t="s">
        <v>170</v>
      </c>
      <c r="N1321" s="428"/>
      <c r="O1321" s="416" t="s">
        <v>169</v>
      </c>
      <c r="P1321" s="426"/>
      <c r="Q1321" s="416" t="s">
        <v>169</v>
      </c>
      <c r="R1321" s="426"/>
      <c r="S1321" s="416" t="s">
        <v>169</v>
      </c>
      <c r="T1321" s="426"/>
      <c r="U1321" s="416" t="s">
        <v>169</v>
      </c>
      <c r="V1321" s="426"/>
      <c r="W1321" s="463" t="s">
        <v>169</v>
      </c>
      <c r="X1321" s="462"/>
      <c r="Y1321" s="781"/>
      <c r="Z1321" s="782"/>
      <c r="AA1321" s="792"/>
      <c r="AB1321" s="792"/>
      <c r="AC1321" s="792"/>
      <c r="AD1321" s="792"/>
      <c r="AE1321" s="792"/>
      <c r="AF1321" s="792"/>
    </row>
    <row r="1322" spans="1:32" s="404" customFormat="1" ht="15" customHeight="1" x14ac:dyDescent="0.2">
      <c r="A1322" s="402"/>
      <c r="B1322" s="824"/>
      <c r="C1322" s="825"/>
      <c r="D1322" s="792"/>
      <c r="E1322" s="829"/>
      <c r="F1322" s="832"/>
      <c r="G1322" s="835"/>
      <c r="H1322" s="829"/>
      <c r="I1322" s="416" t="s">
        <v>168</v>
      </c>
      <c r="J1322" s="427"/>
      <c r="K1322" s="416" t="s">
        <v>167</v>
      </c>
      <c r="L1322" s="427"/>
      <c r="M1322" s="816"/>
      <c r="N1322" s="817"/>
      <c r="O1322" s="416" t="s">
        <v>166</v>
      </c>
      <c r="P1322" s="426">
        <f>IF(P1320="",P1321-P1319,P1321-P1320)</f>
        <v>0</v>
      </c>
      <c r="Q1322" s="416" t="s">
        <v>166</v>
      </c>
      <c r="R1322" s="426">
        <f>IF(R1320="",R1321-R1319,R1321-R1320)</f>
        <v>0</v>
      </c>
      <c r="S1322" s="416" t="s">
        <v>166</v>
      </c>
      <c r="T1322" s="426">
        <f>IF(T1320="",T1321-T1319,T1321-T1320)</f>
        <v>0</v>
      </c>
      <c r="U1322" s="416" t="s">
        <v>166</v>
      </c>
      <c r="V1322" s="426">
        <f>IF(V1320="",V1321-V1319,V1321-V1320)</f>
        <v>0</v>
      </c>
      <c r="W1322" s="463" t="s">
        <v>166</v>
      </c>
      <c r="X1322" s="462">
        <f>IF(X1320="",X1321-X1319,X1321-X1320)</f>
        <v>0</v>
      </c>
      <c r="Y1322" s="781"/>
      <c r="Z1322" s="782"/>
      <c r="AA1322" s="792"/>
      <c r="AB1322" s="792"/>
      <c r="AC1322" s="792"/>
      <c r="AD1322" s="792"/>
      <c r="AE1322" s="792"/>
      <c r="AF1322" s="792"/>
    </row>
    <row r="1323" spans="1:32" s="404" customFormat="1" ht="15" customHeight="1" x14ac:dyDescent="0.2">
      <c r="A1323" s="402"/>
      <c r="B1323" s="824"/>
      <c r="C1323" s="825"/>
      <c r="D1323" s="792"/>
      <c r="E1323" s="829"/>
      <c r="F1323" s="832"/>
      <c r="G1323" s="835"/>
      <c r="H1323" s="829"/>
      <c r="I1323" s="416" t="s">
        <v>165</v>
      </c>
      <c r="J1323" s="415"/>
      <c r="K1323" s="416" t="s">
        <v>164</v>
      </c>
      <c r="L1323" s="415"/>
      <c r="M1323" s="816"/>
      <c r="N1323" s="817"/>
      <c r="O1323" s="816"/>
      <c r="P1323" s="817"/>
      <c r="Q1323" s="816"/>
      <c r="R1323" s="817"/>
      <c r="S1323" s="816"/>
      <c r="T1323" s="817"/>
      <c r="U1323" s="816"/>
      <c r="V1323" s="817"/>
      <c r="W1323" s="781"/>
      <c r="X1323" s="782"/>
      <c r="Y1323" s="781"/>
      <c r="Z1323" s="782"/>
      <c r="AA1323" s="792"/>
      <c r="AB1323" s="792"/>
      <c r="AC1323" s="792"/>
      <c r="AD1323" s="792"/>
      <c r="AE1323" s="792"/>
      <c r="AF1323" s="792"/>
    </row>
    <row r="1324" spans="1:32" s="404" customFormat="1" ht="15" customHeight="1" x14ac:dyDescent="0.2">
      <c r="A1324" s="402"/>
      <c r="B1324" s="826"/>
      <c r="C1324" s="827"/>
      <c r="D1324" s="793"/>
      <c r="E1324" s="830"/>
      <c r="F1324" s="833"/>
      <c r="G1324" s="836"/>
      <c r="H1324" s="830"/>
      <c r="I1324" s="406" t="s">
        <v>158</v>
      </c>
      <c r="J1324" s="451"/>
      <c r="K1324" s="820"/>
      <c r="L1324" s="821"/>
      <c r="M1324" s="818"/>
      <c r="N1324" s="819"/>
      <c r="O1324" s="818"/>
      <c r="P1324" s="819"/>
      <c r="Q1324" s="818"/>
      <c r="R1324" s="819"/>
      <c r="S1324" s="818"/>
      <c r="T1324" s="819"/>
      <c r="U1324" s="818"/>
      <c r="V1324" s="819"/>
      <c r="W1324" s="783"/>
      <c r="X1324" s="784"/>
      <c r="Y1324" s="783"/>
      <c r="Z1324" s="784"/>
      <c r="AA1324" s="793"/>
      <c r="AB1324" s="793"/>
      <c r="AC1324" s="793"/>
      <c r="AD1324" s="793"/>
      <c r="AE1324" s="793"/>
      <c r="AF1324" s="793"/>
    </row>
    <row r="1325" spans="1:32" s="404" customFormat="1" ht="12.75" customHeight="1" x14ac:dyDescent="0.2">
      <c r="B1325" s="822" t="s">
        <v>36</v>
      </c>
      <c r="C1325" s="823"/>
      <c r="D1325" s="791" t="s">
        <v>261</v>
      </c>
      <c r="E1325" s="828" t="s">
        <v>270</v>
      </c>
      <c r="F1325" s="831"/>
      <c r="G1325" s="834" t="s">
        <v>259</v>
      </c>
      <c r="H1325" s="828"/>
      <c r="I1325" s="434" t="s">
        <v>184</v>
      </c>
      <c r="J1325" s="438">
        <v>1000000</v>
      </c>
      <c r="K1325" s="434" t="s">
        <v>183</v>
      </c>
      <c r="L1325" s="437"/>
      <c r="M1325" s="434" t="s">
        <v>182</v>
      </c>
      <c r="N1325" s="436">
        <f>J1325</f>
        <v>1000000</v>
      </c>
      <c r="O1325" s="434" t="s">
        <v>181</v>
      </c>
      <c r="P1325" s="435"/>
      <c r="Q1325" s="434" t="s">
        <v>181</v>
      </c>
      <c r="R1325" s="435"/>
      <c r="S1325" s="434" t="s">
        <v>181</v>
      </c>
      <c r="T1325" s="435"/>
      <c r="U1325" s="434" t="s">
        <v>181</v>
      </c>
      <c r="V1325" s="435"/>
      <c r="W1325" s="466" t="s">
        <v>181</v>
      </c>
      <c r="X1325" s="467"/>
      <c r="Y1325" s="466" t="s">
        <v>180</v>
      </c>
      <c r="Z1325" s="465"/>
      <c r="AA1325" s="791" t="s">
        <v>240</v>
      </c>
      <c r="AB1325" s="791" t="s">
        <v>240</v>
      </c>
      <c r="AC1325" s="791" t="s">
        <v>240</v>
      </c>
      <c r="AD1325" s="791" t="s">
        <v>240</v>
      </c>
      <c r="AE1325" s="791" t="s">
        <v>240</v>
      </c>
      <c r="AF1325" s="791" t="s">
        <v>240</v>
      </c>
    </row>
    <row r="1326" spans="1:32" s="404" customFormat="1" ht="15" customHeight="1" x14ac:dyDescent="0.2">
      <c r="B1326" s="824"/>
      <c r="C1326" s="825"/>
      <c r="D1326" s="792"/>
      <c r="E1326" s="829"/>
      <c r="F1326" s="832"/>
      <c r="G1326" s="835"/>
      <c r="H1326" s="829"/>
      <c r="I1326" s="416" t="s">
        <v>179</v>
      </c>
      <c r="J1326" s="432"/>
      <c r="K1326" s="416" t="s">
        <v>177</v>
      </c>
      <c r="L1326" s="415"/>
      <c r="M1326" s="416" t="s">
        <v>176</v>
      </c>
      <c r="N1326" s="428">
        <f>N1325</f>
        <v>1000000</v>
      </c>
      <c r="O1326" s="416" t="s">
        <v>175</v>
      </c>
      <c r="P1326" s="426"/>
      <c r="Q1326" s="416" t="s">
        <v>175</v>
      </c>
      <c r="R1326" s="426"/>
      <c r="S1326" s="416" t="s">
        <v>175</v>
      </c>
      <c r="T1326" s="426"/>
      <c r="U1326" s="416" t="s">
        <v>175</v>
      </c>
      <c r="V1326" s="426"/>
      <c r="W1326" s="463" t="s">
        <v>175</v>
      </c>
      <c r="X1326" s="462"/>
      <c r="Y1326" s="463" t="s">
        <v>174</v>
      </c>
      <c r="Z1326" s="464"/>
      <c r="AA1326" s="792"/>
      <c r="AB1326" s="792"/>
      <c r="AC1326" s="792"/>
      <c r="AD1326" s="792"/>
      <c r="AE1326" s="792"/>
      <c r="AF1326" s="792"/>
    </row>
    <row r="1327" spans="1:32" s="404" customFormat="1" ht="39" customHeight="1" x14ac:dyDescent="0.2">
      <c r="B1327" s="824"/>
      <c r="C1327" s="825"/>
      <c r="D1327" s="792"/>
      <c r="E1327" s="829"/>
      <c r="F1327" s="832"/>
      <c r="G1327" s="835"/>
      <c r="H1327" s="829"/>
      <c r="I1327" s="416" t="s">
        <v>173</v>
      </c>
      <c r="J1327" s="429"/>
      <c r="K1327" s="416" t="s">
        <v>171</v>
      </c>
      <c r="L1327" s="427"/>
      <c r="M1327" s="416" t="s">
        <v>170</v>
      </c>
      <c r="N1327" s="428"/>
      <c r="O1327" s="416" t="s">
        <v>169</v>
      </c>
      <c r="P1327" s="426"/>
      <c r="Q1327" s="416" t="s">
        <v>169</v>
      </c>
      <c r="R1327" s="426"/>
      <c r="S1327" s="416" t="s">
        <v>169</v>
      </c>
      <c r="T1327" s="426"/>
      <c r="U1327" s="416" t="s">
        <v>169</v>
      </c>
      <c r="V1327" s="426"/>
      <c r="W1327" s="463" t="s">
        <v>169</v>
      </c>
      <c r="X1327" s="462"/>
      <c r="Y1327" s="781"/>
      <c r="Z1327" s="782"/>
      <c r="AA1327" s="792"/>
      <c r="AB1327" s="792"/>
      <c r="AC1327" s="792"/>
      <c r="AD1327" s="792"/>
      <c r="AE1327" s="792"/>
      <c r="AF1327" s="792"/>
    </row>
    <row r="1328" spans="1:32" s="404" customFormat="1" ht="15" customHeight="1" x14ac:dyDescent="0.2">
      <c r="B1328" s="824"/>
      <c r="C1328" s="825"/>
      <c r="D1328" s="792"/>
      <c r="E1328" s="829"/>
      <c r="F1328" s="832"/>
      <c r="G1328" s="835"/>
      <c r="H1328" s="829"/>
      <c r="I1328" s="416" t="s">
        <v>168</v>
      </c>
      <c r="J1328" s="427"/>
      <c r="K1328" s="416" t="s">
        <v>167</v>
      </c>
      <c r="L1328" s="427"/>
      <c r="M1328" s="816"/>
      <c r="N1328" s="817"/>
      <c r="O1328" s="416" t="s">
        <v>166</v>
      </c>
      <c r="P1328" s="426">
        <f>IF(P1326="",P1327-P1325,P1327-P1326)</f>
        <v>0</v>
      </c>
      <c r="Q1328" s="416" t="s">
        <v>166</v>
      </c>
      <c r="R1328" s="426">
        <f>IF(R1326="",R1327-R1325,R1327-R1326)</f>
        <v>0</v>
      </c>
      <c r="S1328" s="416" t="s">
        <v>166</v>
      </c>
      <c r="T1328" s="426">
        <f>IF(T1326="",T1327-T1325,T1327-T1326)</f>
        <v>0</v>
      </c>
      <c r="U1328" s="416" t="s">
        <v>166</v>
      </c>
      <c r="V1328" s="426">
        <f>IF(V1326="",V1327-V1325,V1327-V1326)</f>
        <v>0</v>
      </c>
      <c r="W1328" s="463" t="s">
        <v>166</v>
      </c>
      <c r="X1328" s="462">
        <f>IF(X1326="",X1327-X1325,X1327-X1326)</f>
        <v>0</v>
      </c>
      <c r="Y1328" s="781"/>
      <c r="Z1328" s="782"/>
      <c r="AA1328" s="792"/>
      <c r="AB1328" s="792"/>
      <c r="AC1328" s="792"/>
      <c r="AD1328" s="792"/>
      <c r="AE1328" s="792"/>
      <c r="AF1328" s="792"/>
    </row>
    <row r="1329" spans="1:32" s="404" customFormat="1" ht="15" customHeight="1" x14ac:dyDescent="0.2">
      <c r="B1329" s="824"/>
      <c r="C1329" s="825"/>
      <c r="D1329" s="792"/>
      <c r="E1329" s="829"/>
      <c r="F1329" s="832"/>
      <c r="G1329" s="835"/>
      <c r="H1329" s="829"/>
      <c r="I1329" s="416" t="s">
        <v>165</v>
      </c>
      <c r="J1329" s="415"/>
      <c r="K1329" s="416" t="s">
        <v>164</v>
      </c>
      <c r="L1329" s="415"/>
      <c r="M1329" s="816"/>
      <c r="N1329" s="817"/>
      <c r="O1329" s="816"/>
      <c r="P1329" s="817"/>
      <c r="Q1329" s="816"/>
      <c r="R1329" s="817"/>
      <c r="S1329" s="816"/>
      <c r="T1329" s="817"/>
      <c r="U1329" s="816"/>
      <c r="V1329" s="817"/>
      <c r="W1329" s="781"/>
      <c r="X1329" s="782"/>
      <c r="Y1329" s="781"/>
      <c r="Z1329" s="782"/>
      <c r="AA1329" s="792"/>
      <c r="AB1329" s="792"/>
      <c r="AC1329" s="792"/>
      <c r="AD1329" s="792"/>
      <c r="AE1329" s="792"/>
      <c r="AF1329" s="792"/>
    </row>
    <row r="1330" spans="1:32" s="404" customFormat="1" ht="15" customHeight="1" x14ac:dyDescent="0.2">
      <c r="B1330" s="826"/>
      <c r="C1330" s="827"/>
      <c r="D1330" s="793"/>
      <c r="E1330" s="830"/>
      <c r="F1330" s="833"/>
      <c r="G1330" s="836"/>
      <c r="H1330" s="830"/>
      <c r="I1330" s="406" t="s">
        <v>158</v>
      </c>
      <c r="J1330" s="451"/>
      <c r="K1330" s="820"/>
      <c r="L1330" s="821"/>
      <c r="M1330" s="818"/>
      <c r="N1330" s="819"/>
      <c r="O1330" s="818"/>
      <c r="P1330" s="819"/>
      <c r="Q1330" s="818"/>
      <c r="R1330" s="819"/>
      <c r="S1330" s="818"/>
      <c r="T1330" s="819"/>
      <c r="U1330" s="818"/>
      <c r="V1330" s="819"/>
      <c r="W1330" s="783"/>
      <c r="X1330" s="784"/>
      <c r="Y1330" s="783"/>
      <c r="Z1330" s="784"/>
      <c r="AA1330" s="793"/>
      <c r="AB1330" s="793"/>
      <c r="AC1330" s="793"/>
      <c r="AD1330" s="793"/>
      <c r="AE1330" s="793"/>
      <c r="AF1330" s="793"/>
    </row>
    <row r="1331" spans="1:32" s="404" customFormat="1" ht="12.75" customHeight="1" x14ac:dyDescent="0.2">
      <c r="A1331" s="402"/>
      <c r="B1331" s="822" t="s">
        <v>40</v>
      </c>
      <c r="C1331" s="823"/>
      <c r="D1331" s="791" t="s">
        <v>1984</v>
      </c>
      <c r="E1331" s="828" t="s">
        <v>228</v>
      </c>
      <c r="F1331" s="831"/>
      <c r="G1331" s="834" t="s">
        <v>231</v>
      </c>
      <c r="H1331" s="828"/>
      <c r="I1331" s="434" t="s">
        <v>184</v>
      </c>
      <c r="J1331" s="438">
        <v>500000</v>
      </c>
      <c r="K1331" s="434" t="s">
        <v>183</v>
      </c>
      <c r="L1331" s="437"/>
      <c r="M1331" s="434" t="s">
        <v>182</v>
      </c>
      <c r="N1331" s="436">
        <f>J1331</f>
        <v>500000</v>
      </c>
      <c r="O1331" s="434" t="s">
        <v>181</v>
      </c>
      <c r="P1331" s="435"/>
      <c r="Q1331" s="434" t="s">
        <v>181</v>
      </c>
      <c r="R1331" s="435"/>
      <c r="S1331" s="434" t="s">
        <v>181</v>
      </c>
      <c r="T1331" s="435"/>
      <c r="U1331" s="480" t="s">
        <v>181</v>
      </c>
      <c r="V1331" s="479"/>
      <c r="W1331" s="466" t="s">
        <v>181</v>
      </c>
      <c r="X1331" s="467"/>
      <c r="Y1331" s="466" t="s">
        <v>180</v>
      </c>
      <c r="Z1331" s="465"/>
      <c r="AA1331" s="791" t="s">
        <v>747</v>
      </c>
      <c r="AB1331" s="791" t="s">
        <v>747</v>
      </c>
      <c r="AC1331" s="791" t="s">
        <v>747</v>
      </c>
      <c r="AD1331" s="791" t="s">
        <v>747</v>
      </c>
      <c r="AE1331" s="791" t="s">
        <v>747</v>
      </c>
      <c r="AF1331" s="791" t="s">
        <v>110</v>
      </c>
    </row>
    <row r="1332" spans="1:32" s="404" customFormat="1" ht="15" customHeight="1" x14ac:dyDescent="0.2">
      <c r="A1332" s="402"/>
      <c r="B1332" s="824"/>
      <c r="C1332" s="825"/>
      <c r="D1332" s="792"/>
      <c r="E1332" s="829"/>
      <c r="F1332" s="832"/>
      <c r="G1332" s="835"/>
      <c r="H1332" s="829"/>
      <c r="I1332" s="416" t="s">
        <v>179</v>
      </c>
      <c r="J1332" s="432"/>
      <c r="K1332" s="416" t="s">
        <v>177</v>
      </c>
      <c r="L1332" s="415"/>
      <c r="M1332" s="416" t="s">
        <v>176</v>
      </c>
      <c r="N1332" s="428">
        <f>N1331</f>
        <v>500000</v>
      </c>
      <c r="O1332" s="416" t="s">
        <v>175</v>
      </c>
      <c r="P1332" s="426"/>
      <c r="Q1332" s="416" t="s">
        <v>175</v>
      </c>
      <c r="R1332" s="426"/>
      <c r="S1332" s="416" t="s">
        <v>175</v>
      </c>
      <c r="T1332" s="426"/>
      <c r="U1332" s="478" t="s">
        <v>175</v>
      </c>
      <c r="V1332" s="477"/>
      <c r="W1332" s="463" t="s">
        <v>175</v>
      </c>
      <c r="X1332" s="462"/>
      <c r="Y1332" s="463" t="s">
        <v>174</v>
      </c>
      <c r="Z1332" s="464"/>
      <c r="AA1332" s="792"/>
      <c r="AB1332" s="792"/>
      <c r="AC1332" s="792"/>
      <c r="AD1332" s="792"/>
      <c r="AE1332" s="792"/>
      <c r="AF1332" s="792"/>
    </row>
    <row r="1333" spans="1:32" s="404" customFormat="1" x14ac:dyDescent="0.2">
      <c r="A1333" s="402"/>
      <c r="B1333" s="824"/>
      <c r="C1333" s="825"/>
      <c r="D1333" s="792"/>
      <c r="E1333" s="829"/>
      <c r="F1333" s="832"/>
      <c r="G1333" s="835"/>
      <c r="H1333" s="829"/>
      <c r="I1333" s="416" t="s">
        <v>173</v>
      </c>
      <c r="J1333" s="429"/>
      <c r="K1333" s="416" t="s">
        <v>171</v>
      </c>
      <c r="L1333" s="427"/>
      <c r="M1333" s="416" t="s">
        <v>170</v>
      </c>
      <c r="N1333" s="428"/>
      <c r="O1333" s="416" t="s">
        <v>169</v>
      </c>
      <c r="P1333" s="426"/>
      <c r="Q1333" s="416" t="s">
        <v>169</v>
      </c>
      <c r="R1333" s="426"/>
      <c r="S1333" s="416" t="s">
        <v>169</v>
      </c>
      <c r="T1333" s="426"/>
      <c r="U1333" s="478" t="s">
        <v>169</v>
      </c>
      <c r="V1333" s="477"/>
      <c r="W1333" s="463" t="s">
        <v>169</v>
      </c>
      <c r="X1333" s="462"/>
      <c r="Y1333" s="781"/>
      <c r="Z1333" s="782"/>
      <c r="AA1333" s="792"/>
      <c r="AB1333" s="792"/>
      <c r="AC1333" s="792"/>
      <c r="AD1333" s="792"/>
      <c r="AE1333" s="792"/>
      <c r="AF1333" s="792"/>
    </row>
    <row r="1334" spans="1:32" s="404" customFormat="1" ht="15" customHeight="1" x14ac:dyDescent="0.2">
      <c r="A1334" s="402"/>
      <c r="B1334" s="824"/>
      <c r="C1334" s="825"/>
      <c r="D1334" s="792"/>
      <c r="E1334" s="829"/>
      <c r="F1334" s="832"/>
      <c r="G1334" s="835"/>
      <c r="H1334" s="829"/>
      <c r="I1334" s="416" t="s">
        <v>168</v>
      </c>
      <c r="J1334" s="427"/>
      <c r="K1334" s="416" t="s">
        <v>167</v>
      </c>
      <c r="L1334" s="427"/>
      <c r="M1334" s="816"/>
      <c r="N1334" s="817"/>
      <c r="O1334" s="416" t="s">
        <v>166</v>
      </c>
      <c r="P1334" s="426">
        <f>IF(P1332="",P1333-P1331,P1333-P1332)</f>
        <v>0</v>
      </c>
      <c r="Q1334" s="416" t="s">
        <v>166</v>
      </c>
      <c r="R1334" s="426">
        <f>IF(R1332="",R1333-R1331,R1333-R1332)</f>
        <v>0</v>
      </c>
      <c r="S1334" s="416" t="s">
        <v>166</v>
      </c>
      <c r="T1334" s="426">
        <f>IF(T1332="",T1333-T1331,T1333-T1332)</f>
        <v>0</v>
      </c>
      <c r="U1334" s="478" t="s">
        <v>166</v>
      </c>
      <c r="V1334" s="477">
        <f>IF(V1332="",V1333-V1331,V1333-V1332)</f>
        <v>0</v>
      </c>
      <c r="W1334" s="463" t="s">
        <v>166</v>
      </c>
      <c r="X1334" s="462">
        <f>IF(X1332="",X1333-X1331,X1333-X1332)</f>
        <v>0</v>
      </c>
      <c r="Y1334" s="781"/>
      <c r="Z1334" s="782"/>
      <c r="AA1334" s="792"/>
      <c r="AB1334" s="792"/>
      <c r="AC1334" s="792"/>
      <c r="AD1334" s="792"/>
      <c r="AE1334" s="792"/>
      <c r="AF1334" s="792"/>
    </row>
    <row r="1335" spans="1:32" s="404" customFormat="1" ht="15" customHeight="1" x14ac:dyDescent="0.2">
      <c r="A1335" s="402"/>
      <c r="B1335" s="824"/>
      <c r="C1335" s="825"/>
      <c r="D1335" s="792"/>
      <c r="E1335" s="829"/>
      <c r="F1335" s="832"/>
      <c r="G1335" s="835"/>
      <c r="H1335" s="829"/>
      <c r="I1335" s="416" t="s">
        <v>165</v>
      </c>
      <c r="J1335" s="415"/>
      <c r="K1335" s="416" t="s">
        <v>164</v>
      </c>
      <c r="L1335" s="415"/>
      <c r="M1335" s="816"/>
      <c r="N1335" s="817"/>
      <c r="O1335" s="816"/>
      <c r="P1335" s="817"/>
      <c r="Q1335" s="816"/>
      <c r="R1335" s="817"/>
      <c r="S1335" s="816"/>
      <c r="T1335" s="817"/>
      <c r="U1335" s="857"/>
      <c r="V1335" s="858"/>
      <c r="W1335" s="781"/>
      <c r="X1335" s="782"/>
      <c r="Y1335" s="781"/>
      <c r="Z1335" s="782"/>
      <c r="AA1335" s="792"/>
      <c r="AB1335" s="792"/>
      <c r="AC1335" s="792"/>
      <c r="AD1335" s="792"/>
      <c r="AE1335" s="792"/>
      <c r="AF1335" s="792"/>
    </row>
    <row r="1336" spans="1:32" s="404" customFormat="1" ht="15" customHeight="1" x14ac:dyDescent="0.2">
      <c r="A1336" s="402"/>
      <c r="B1336" s="826"/>
      <c r="C1336" s="827"/>
      <c r="D1336" s="793"/>
      <c r="E1336" s="830"/>
      <c r="F1336" s="833"/>
      <c r="G1336" s="836"/>
      <c r="H1336" s="830"/>
      <c r="I1336" s="406" t="s">
        <v>158</v>
      </c>
      <c r="J1336" s="451"/>
      <c r="K1336" s="820"/>
      <c r="L1336" s="821"/>
      <c r="M1336" s="818"/>
      <c r="N1336" s="819"/>
      <c r="O1336" s="818"/>
      <c r="P1336" s="819"/>
      <c r="Q1336" s="818"/>
      <c r="R1336" s="819"/>
      <c r="S1336" s="818"/>
      <c r="T1336" s="819"/>
      <c r="U1336" s="859"/>
      <c r="V1336" s="860"/>
      <c r="W1336" s="783"/>
      <c r="X1336" s="784"/>
      <c r="Y1336" s="783"/>
      <c r="Z1336" s="784"/>
      <c r="AA1336" s="793"/>
      <c r="AB1336" s="793"/>
      <c r="AC1336" s="793"/>
      <c r="AD1336" s="793"/>
      <c r="AE1336" s="793"/>
      <c r="AF1336" s="793"/>
    </row>
    <row r="1337" spans="1:32" s="404" customFormat="1" ht="12.75" customHeight="1" x14ac:dyDescent="0.2">
      <c r="A1337" s="402"/>
      <c r="B1337" s="822" t="s">
        <v>41</v>
      </c>
      <c r="C1337" s="823"/>
      <c r="D1337" s="791" t="s">
        <v>1984</v>
      </c>
      <c r="E1337" s="828" t="s">
        <v>228</v>
      </c>
      <c r="F1337" s="831"/>
      <c r="G1337" s="834" t="s">
        <v>231</v>
      </c>
      <c r="H1337" s="828"/>
      <c r="I1337" s="434" t="s">
        <v>184</v>
      </c>
      <c r="J1337" s="438">
        <v>500000</v>
      </c>
      <c r="K1337" s="434" t="s">
        <v>183</v>
      </c>
      <c r="L1337" s="437"/>
      <c r="M1337" s="434" t="s">
        <v>182</v>
      </c>
      <c r="N1337" s="436">
        <f>J1337</f>
        <v>500000</v>
      </c>
      <c r="O1337" s="434" t="s">
        <v>181</v>
      </c>
      <c r="P1337" s="435"/>
      <c r="Q1337" s="434" t="s">
        <v>181</v>
      </c>
      <c r="R1337" s="435"/>
      <c r="S1337" s="434" t="s">
        <v>181</v>
      </c>
      <c r="T1337" s="435"/>
      <c r="U1337" s="480" t="s">
        <v>181</v>
      </c>
      <c r="V1337" s="479"/>
      <c r="W1337" s="466" t="s">
        <v>181</v>
      </c>
      <c r="X1337" s="467"/>
      <c r="Y1337" s="466" t="s">
        <v>180</v>
      </c>
      <c r="Z1337" s="465"/>
      <c r="AA1337" s="791" t="s">
        <v>747</v>
      </c>
      <c r="AB1337" s="791" t="s">
        <v>747</v>
      </c>
      <c r="AC1337" s="791" t="s">
        <v>747</v>
      </c>
      <c r="AD1337" s="791" t="s">
        <v>747</v>
      </c>
      <c r="AE1337" s="791" t="s">
        <v>747</v>
      </c>
      <c r="AF1337" s="791" t="s">
        <v>110</v>
      </c>
    </row>
    <row r="1338" spans="1:32" s="404" customFormat="1" ht="15" customHeight="1" x14ac:dyDescent="0.2">
      <c r="A1338" s="402"/>
      <c r="B1338" s="824"/>
      <c r="C1338" s="825"/>
      <c r="D1338" s="792"/>
      <c r="E1338" s="829"/>
      <c r="F1338" s="832"/>
      <c r="G1338" s="835"/>
      <c r="H1338" s="829"/>
      <c r="I1338" s="416" t="s">
        <v>179</v>
      </c>
      <c r="J1338" s="432"/>
      <c r="K1338" s="416" t="s">
        <v>177</v>
      </c>
      <c r="L1338" s="415"/>
      <c r="M1338" s="416" t="s">
        <v>176</v>
      </c>
      <c r="N1338" s="428">
        <f>N1337</f>
        <v>500000</v>
      </c>
      <c r="O1338" s="416" t="s">
        <v>175</v>
      </c>
      <c r="P1338" s="426"/>
      <c r="Q1338" s="416" t="s">
        <v>175</v>
      </c>
      <c r="R1338" s="426"/>
      <c r="S1338" s="416" t="s">
        <v>175</v>
      </c>
      <c r="T1338" s="426"/>
      <c r="U1338" s="478" t="s">
        <v>175</v>
      </c>
      <c r="V1338" s="477"/>
      <c r="W1338" s="463" t="s">
        <v>175</v>
      </c>
      <c r="X1338" s="462"/>
      <c r="Y1338" s="463" t="s">
        <v>174</v>
      </c>
      <c r="Z1338" s="464"/>
      <c r="AA1338" s="792"/>
      <c r="AB1338" s="792"/>
      <c r="AC1338" s="792"/>
      <c r="AD1338" s="792"/>
      <c r="AE1338" s="792"/>
      <c r="AF1338" s="792"/>
    </row>
    <row r="1339" spans="1:32" s="404" customFormat="1" x14ac:dyDescent="0.2">
      <c r="A1339" s="402"/>
      <c r="B1339" s="824"/>
      <c r="C1339" s="825"/>
      <c r="D1339" s="792"/>
      <c r="E1339" s="829"/>
      <c r="F1339" s="832"/>
      <c r="G1339" s="835"/>
      <c r="H1339" s="829"/>
      <c r="I1339" s="416" t="s">
        <v>173</v>
      </c>
      <c r="J1339" s="429"/>
      <c r="K1339" s="416" t="s">
        <v>171</v>
      </c>
      <c r="L1339" s="427"/>
      <c r="M1339" s="416" t="s">
        <v>170</v>
      </c>
      <c r="N1339" s="428"/>
      <c r="O1339" s="416" t="s">
        <v>169</v>
      </c>
      <c r="P1339" s="426"/>
      <c r="Q1339" s="416" t="s">
        <v>169</v>
      </c>
      <c r="R1339" s="426"/>
      <c r="S1339" s="416" t="s">
        <v>169</v>
      </c>
      <c r="T1339" s="426"/>
      <c r="U1339" s="478" t="s">
        <v>169</v>
      </c>
      <c r="V1339" s="477"/>
      <c r="W1339" s="463" t="s">
        <v>169</v>
      </c>
      <c r="X1339" s="462"/>
      <c r="Y1339" s="781"/>
      <c r="Z1339" s="782"/>
      <c r="AA1339" s="792"/>
      <c r="AB1339" s="792"/>
      <c r="AC1339" s="792"/>
      <c r="AD1339" s="792"/>
      <c r="AE1339" s="792"/>
      <c r="AF1339" s="792"/>
    </row>
    <row r="1340" spans="1:32" s="404" customFormat="1" ht="15" customHeight="1" x14ac:dyDescent="0.2">
      <c r="A1340" s="402"/>
      <c r="B1340" s="824"/>
      <c r="C1340" s="825"/>
      <c r="D1340" s="792"/>
      <c r="E1340" s="829"/>
      <c r="F1340" s="832"/>
      <c r="G1340" s="835"/>
      <c r="H1340" s="829"/>
      <c r="I1340" s="416" t="s">
        <v>168</v>
      </c>
      <c r="J1340" s="427"/>
      <c r="K1340" s="416" t="s">
        <v>167</v>
      </c>
      <c r="L1340" s="427"/>
      <c r="M1340" s="816"/>
      <c r="N1340" s="817"/>
      <c r="O1340" s="416" t="s">
        <v>166</v>
      </c>
      <c r="P1340" s="426">
        <f>IF(P1338="",P1339-P1337,P1339-P1338)</f>
        <v>0</v>
      </c>
      <c r="Q1340" s="416" t="s">
        <v>166</v>
      </c>
      <c r="R1340" s="426">
        <f>IF(R1338="",R1339-R1337,R1339-R1338)</f>
        <v>0</v>
      </c>
      <c r="S1340" s="416" t="s">
        <v>166</v>
      </c>
      <c r="T1340" s="426">
        <f>IF(T1338="",T1339-T1337,T1339-T1338)</f>
        <v>0</v>
      </c>
      <c r="U1340" s="478" t="s">
        <v>166</v>
      </c>
      <c r="V1340" s="477">
        <f>IF(V1338="",V1339-V1337,V1339-V1338)</f>
        <v>0</v>
      </c>
      <c r="W1340" s="463" t="s">
        <v>166</v>
      </c>
      <c r="X1340" s="462">
        <f>IF(X1338="",X1339-X1337,X1339-X1338)</f>
        <v>0</v>
      </c>
      <c r="Y1340" s="781"/>
      <c r="Z1340" s="782"/>
      <c r="AA1340" s="792"/>
      <c r="AB1340" s="792"/>
      <c r="AC1340" s="792"/>
      <c r="AD1340" s="792"/>
      <c r="AE1340" s="792"/>
      <c r="AF1340" s="792"/>
    </row>
    <row r="1341" spans="1:32" s="404" customFormat="1" ht="15" customHeight="1" x14ac:dyDescent="0.2">
      <c r="A1341" s="402"/>
      <c r="B1341" s="824"/>
      <c r="C1341" s="825"/>
      <c r="D1341" s="792"/>
      <c r="E1341" s="829"/>
      <c r="F1341" s="832"/>
      <c r="G1341" s="835"/>
      <c r="H1341" s="829"/>
      <c r="I1341" s="416" t="s">
        <v>165</v>
      </c>
      <c r="J1341" s="415"/>
      <c r="K1341" s="416" t="s">
        <v>164</v>
      </c>
      <c r="L1341" s="415"/>
      <c r="M1341" s="816"/>
      <c r="N1341" s="817"/>
      <c r="O1341" s="816"/>
      <c r="P1341" s="817"/>
      <c r="Q1341" s="816"/>
      <c r="R1341" s="817"/>
      <c r="S1341" s="816"/>
      <c r="T1341" s="817"/>
      <c r="U1341" s="857"/>
      <c r="V1341" s="858"/>
      <c r="W1341" s="781"/>
      <c r="X1341" s="782"/>
      <c r="Y1341" s="781"/>
      <c r="Z1341" s="782"/>
      <c r="AA1341" s="792"/>
      <c r="AB1341" s="792"/>
      <c r="AC1341" s="792"/>
      <c r="AD1341" s="792"/>
      <c r="AE1341" s="792"/>
      <c r="AF1341" s="792"/>
    </row>
    <row r="1342" spans="1:32" s="404" customFormat="1" ht="15" customHeight="1" x14ac:dyDescent="0.2">
      <c r="A1342" s="402"/>
      <c r="B1342" s="826"/>
      <c r="C1342" s="827"/>
      <c r="D1342" s="793"/>
      <c r="E1342" s="830"/>
      <c r="F1342" s="833"/>
      <c r="G1342" s="836"/>
      <c r="H1342" s="830"/>
      <c r="I1342" s="406" t="s">
        <v>158</v>
      </c>
      <c r="J1342" s="451"/>
      <c r="K1342" s="820"/>
      <c r="L1342" s="821"/>
      <c r="M1342" s="818"/>
      <c r="N1342" s="819"/>
      <c r="O1342" s="818"/>
      <c r="P1342" s="819"/>
      <c r="Q1342" s="818"/>
      <c r="R1342" s="819"/>
      <c r="S1342" s="818"/>
      <c r="T1342" s="819"/>
      <c r="U1342" s="859"/>
      <c r="V1342" s="860"/>
      <c r="W1342" s="783"/>
      <c r="X1342" s="784"/>
      <c r="Y1342" s="783"/>
      <c r="Z1342" s="784"/>
      <c r="AA1342" s="793"/>
      <c r="AB1342" s="793"/>
      <c r="AC1342" s="793"/>
      <c r="AD1342" s="793"/>
      <c r="AE1342" s="793"/>
      <c r="AF1342" s="793"/>
    </row>
    <row r="1343" spans="1:32" s="404" customFormat="1" ht="12.75" customHeight="1" x14ac:dyDescent="0.2">
      <c r="A1343" s="402"/>
      <c r="B1343" s="822" t="s">
        <v>42</v>
      </c>
      <c r="C1343" s="823"/>
      <c r="D1343" s="791" t="s">
        <v>1984</v>
      </c>
      <c r="E1343" s="828" t="s">
        <v>228</v>
      </c>
      <c r="F1343" s="831"/>
      <c r="G1343" s="834" t="s">
        <v>231</v>
      </c>
      <c r="H1343" s="828"/>
      <c r="I1343" s="434" t="s">
        <v>184</v>
      </c>
      <c r="J1343" s="438">
        <v>500000</v>
      </c>
      <c r="K1343" s="434" t="s">
        <v>183</v>
      </c>
      <c r="L1343" s="437"/>
      <c r="M1343" s="434" t="s">
        <v>182</v>
      </c>
      <c r="N1343" s="436">
        <f>J1343</f>
        <v>500000</v>
      </c>
      <c r="O1343" s="434" t="s">
        <v>181</v>
      </c>
      <c r="P1343" s="435"/>
      <c r="Q1343" s="434" t="s">
        <v>181</v>
      </c>
      <c r="R1343" s="435"/>
      <c r="S1343" s="434" t="s">
        <v>181</v>
      </c>
      <c r="T1343" s="435"/>
      <c r="U1343" s="480" t="s">
        <v>181</v>
      </c>
      <c r="V1343" s="479"/>
      <c r="W1343" s="466" t="s">
        <v>181</v>
      </c>
      <c r="X1343" s="467"/>
      <c r="Y1343" s="466" t="s">
        <v>180</v>
      </c>
      <c r="Z1343" s="465"/>
      <c r="AA1343" s="791" t="s">
        <v>747</v>
      </c>
      <c r="AB1343" s="791" t="s">
        <v>747</v>
      </c>
      <c r="AC1343" s="791" t="s">
        <v>747</v>
      </c>
      <c r="AD1343" s="791" t="s">
        <v>747</v>
      </c>
      <c r="AE1343" s="791" t="s">
        <v>747</v>
      </c>
      <c r="AF1343" s="791" t="s">
        <v>110</v>
      </c>
    </row>
    <row r="1344" spans="1:32" s="404" customFormat="1" ht="15" customHeight="1" x14ac:dyDescent="0.2">
      <c r="A1344" s="402"/>
      <c r="B1344" s="824"/>
      <c r="C1344" s="825"/>
      <c r="D1344" s="792"/>
      <c r="E1344" s="829"/>
      <c r="F1344" s="832"/>
      <c r="G1344" s="835"/>
      <c r="H1344" s="829"/>
      <c r="I1344" s="416" t="s">
        <v>179</v>
      </c>
      <c r="J1344" s="432"/>
      <c r="K1344" s="416" t="s">
        <v>177</v>
      </c>
      <c r="L1344" s="415"/>
      <c r="M1344" s="416" t="s">
        <v>176</v>
      </c>
      <c r="N1344" s="428">
        <f>N1343</f>
        <v>500000</v>
      </c>
      <c r="O1344" s="416" t="s">
        <v>175</v>
      </c>
      <c r="P1344" s="426"/>
      <c r="Q1344" s="416" t="s">
        <v>175</v>
      </c>
      <c r="R1344" s="426"/>
      <c r="S1344" s="416" t="s">
        <v>175</v>
      </c>
      <c r="T1344" s="426"/>
      <c r="U1344" s="478" t="s">
        <v>175</v>
      </c>
      <c r="V1344" s="477"/>
      <c r="W1344" s="463" t="s">
        <v>175</v>
      </c>
      <c r="X1344" s="462"/>
      <c r="Y1344" s="463" t="s">
        <v>174</v>
      </c>
      <c r="Z1344" s="464"/>
      <c r="AA1344" s="792"/>
      <c r="AB1344" s="792"/>
      <c r="AC1344" s="792"/>
      <c r="AD1344" s="792"/>
      <c r="AE1344" s="792"/>
      <c r="AF1344" s="792"/>
    </row>
    <row r="1345" spans="1:32" s="404" customFormat="1" x14ac:dyDescent="0.2">
      <c r="A1345" s="402"/>
      <c r="B1345" s="824"/>
      <c r="C1345" s="825"/>
      <c r="D1345" s="792"/>
      <c r="E1345" s="829"/>
      <c r="F1345" s="832"/>
      <c r="G1345" s="835"/>
      <c r="H1345" s="829"/>
      <c r="I1345" s="416" t="s">
        <v>173</v>
      </c>
      <c r="J1345" s="429"/>
      <c r="K1345" s="416" t="s">
        <v>171</v>
      </c>
      <c r="L1345" s="427"/>
      <c r="M1345" s="416" t="s">
        <v>170</v>
      </c>
      <c r="N1345" s="428"/>
      <c r="O1345" s="416" t="s">
        <v>169</v>
      </c>
      <c r="P1345" s="426"/>
      <c r="Q1345" s="416" t="s">
        <v>169</v>
      </c>
      <c r="R1345" s="426"/>
      <c r="S1345" s="416" t="s">
        <v>169</v>
      </c>
      <c r="T1345" s="426"/>
      <c r="U1345" s="478" t="s">
        <v>169</v>
      </c>
      <c r="V1345" s="477"/>
      <c r="W1345" s="463" t="s">
        <v>169</v>
      </c>
      <c r="X1345" s="462"/>
      <c r="Y1345" s="781"/>
      <c r="Z1345" s="782"/>
      <c r="AA1345" s="792"/>
      <c r="AB1345" s="792"/>
      <c r="AC1345" s="792"/>
      <c r="AD1345" s="792"/>
      <c r="AE1345" s="792"/>
      <c r="AF1345" s="792"/>
    </row>
    <row r="1346" spans="1:32" s="404" customFormat="1" ht="15" customHeight="1" x14ac:dyDescent="0.2">
      <c r="A1346" s="402"/>
      <c r="B1346" s="824"/>
      <c r="C1346" s="825"/>
      <c r="D1346" s="792"/>
      <c r="E1346" s="829"/>
      <c r="F1346" s="832"/>
      <c r="G1346" s="835"/>
      <c r="H1346" s="829"/>
      <c r="I1346" s="416" t="s">
        <v>168</v>
      </c>
      <c r="J1346" s="427"/>
      <c r="K1346" s="416" t="s">
        <v>167</v>
      </c>
      <c r="L1346" s="427"/>
      <c r="M1346" s="816"/>
      <c r="N1346" s="817"/>
      <c r="O1346" s="416" t="s">
        <v>166</v>
      </c>
      <c r="P1346" s="426">
        <f>IF(P1344="",P1345-P1343,P1345-P1344)</f>
        <v>0</v>
      </c>
      <c r="Q1346" s="416" t="s">
        <v>166</v>
      </c>
      <c r="R1346" s="426">
        <f>IF(R1344="",R1345-R1343,R1345-R1344)</f>
        <v>0</v>
      </c>
      <c r="S1346" s="416" t="s">
        <v>166</v>
      </c>
      <c r="T1346" s="426">
        <f>IF(T1344="",T1345-T1343,T1345-T1344)</f>
        <v>0</v>
      </c>
      <c r="U1346" s="478" t="s">
        <v>166</v>
      </c>
      <c r="V1346" s="477">
        <f>IF(V1344="",V1345-V1343,V1345-V1344)</f>
        <v>0</v>
      </c>
      <c r="W1346" s="463" t="s">
        <v>166</v>
      </c>
      <c r="X1346" s="462">
        <f>IF(X1344="",X1345-X1343,X1345-X1344)</f>
        <v>0</v>
      </c>
      <c r="Y1346" s="781"/>
      <c r="Z1346" s="782"/>
      <c r="AA1346" s="792"/>
      <c r="AB1346" s="792"/>
      <c r="AC1346" s="792"/>
      <c r="AD1346" s="792"/>
      <c r="AE1346" s="792"/>
      <c r="AF1346" s="792"/>
    </row>
    <row r="1347" spans="1:32" s="404" customFormat="1" ht="15" customHeight="1" x14ac:dyDescent="0.2">
      <c r="A1347" s="402"/>
      <c r="B1347" s="824"/>
      <c r="C1347" s="825"/>
      <c r="D1347" s="792"/>
      <c r="E1347" s="829"/>
      <c r="F1347" s="832"/>
      <c r="G1347" s="835"/>
      <c r="H1347" s="829"/>
      <c r="I1347" s="416" t="s">
        <v>165</v>
      </c>
      <c r="J1347" s="415"/>
      <c r="K1347" s="416" t="s">
        <v>164</v>
      </c>
      <c r="L1347" s="415"/>
      <c r="M1347" s="816"/>
      <c r="N1347" s="817"/>
      <c r="O1347" s="816"/>
      <c r="P1347" s="817"/>
      <c r="Q1347" s="816"/>
      <c r="R1347" s="817"/>
      <c r="S1347" s="816"/>
      <c r="T1347" s="817"/>
      <c r="U1347" s="857"/>
      <c r="V1347" s="858"/>
      <c r="W1347" s="781"/>
      <c r="X1347" s="782"/>
      <c r="Y1347" s="781"/>
      <c r="Z1347" s="782"/>
      <c r="AA1347" s="792"/>
      <c r="AB1347" s="792"/>
      <c r="AC1347" s="792"/>
      <c r="AD1347" s="792"/>
      <c r="AE1347" s="792"/>
      <c r="AF1347" s="792"/>
    </row>
    <row r="1348" spans="1:32" s="404" customFormat="1" ht="15" customHeight="1" x14ac:dyDescent="0.2">
      <c r="A1348" s="402"/>
      <c r="B1348" s="826"/>
      <c r="C1348" s="827"/>
      <c r="D1348" s="793"/>
      <c r="E1348" s="830"/>
      <c r="F1348" s="833"/>
      <c r="G1348" s="836"/>
      <c r="H1348" s="830"/>
      <c r="I1348" s="406" t="s">
        <v>158</v>
      </c>
      <c r="J1348" s="451"/>
      <c r="K1348" s="820"/>
      <c r="L1348" s="821"/>
      <c r="M1348" s="818"/>
      <c r="N1348" s="819"/>
      <c r="O1348" s="818"/>
      <c r="P1348" s="819"/>
      <c r="Q1348" s="818"/>
      <c r="R1348" s="819"/>
      <c r="S1348" s="818"/>
      <c r="T1348" s="819"/>
      <c r="U1348" s="859"/>
      <c r="V1348" s="860"/>
      <c r="W1348" s="783"/>
      <c r="X1348" s="784"/>
      <c r="Y1348" s="783"/>
      <c r="Z1348" s="784"/>
      <c r="AA1348" s="793"/>
      <c r="AB1348" s="793"/>
      <c r="AC1348" s="793"/>
      <c r="AD1348" s="793"/>
      <c r="AE1348" s="793"/>
      <c r="AF1348" s="793"/>
    </row>
    <row r="1349" spans="1:32" s="404" customFormat="1" ht="12.75" customHeight="1" x14ac:dyDescent="0.2">
      <c r="A1349" s="402"/>
      <c r="B1349" s="822" t="s">
        <v>43</v>
      </c>
      <c r="C1349" s="823"/>
      <c r="D1349" s="791" t="s">
        <v>1984</v>
      </c>
      <c r="E1349" s="828" t="s">
        <v>228</v>
      </c>
      <c r="F1349" s="831"/>
      <c r="G1349" s="834" t="s">
        <v>231</v>
      </c>
      <c r="H1349" s="828"/>
      <c r="I1349" s="434" t="s">
        <v>184</v>
      </c>
      <c r="J1349" s="438">
        <v>500000</v>
      </c>
      <c r="K1349" s="434" t="s">
        <v>183</v>
      </c>
      <c r="L1349" s="437"/>
      <c r="M1349" s="434" t="s">
        <v>182</v>
      </c>
      <c r="N1349" s="436">
        <f>J1349</f>
        <v>500000</v>
      </c>
      <c r="O1349" s="434" t="s">
        <v>181</v>
      </c>
      <c r="P1349" s="435"/>
      <c r="Q1349" s="434" t="s">
        <v>181</v>
      </c>
      <c r="R1349" s="435"/>
      <c r="S1349" s="434" t="s">
        <v>181</v>
      </c>
      <c r="T1349" s="435"/>
      <c r="U1349" s="480" t="s">
        <v>181</v>
      </c>
      <c r="V1349" s="479"/>
      <c r="W1349" s="466" t="s">
        <v>181</v>
      </c>
      <c r="X1349" s="467"/>
      <c r="Y1349" s="466" t="s">
        <v>180</v>
      </c>
      <c r="Z1349" s="465"/>
      <c r="AA1349" s="791" t="s">
        <v>747</v>
      </c>
      <c r="AB1349" s="791" t="s">
        <v>747</v>
      </c>
      <c r="AC1349" s="791" t="s">
        <v>747</v>
      </c>
      <c r="AD1349" s="791" t="s">
        <v>747</v>
      </c>
      <c r="AE1349" s="791" t="s">
        <v>747</v>
      </c>
      <c r="AF1349" s="791" t="s">
        <v>110</v>
      </c>
    </row>
    <row r="1350" spans="1:32" s="404" customFormat="1" ht="15" customHeight="1" x14ac:dyDescent="0.2">
      <c r="A1350" s="402"/>
      <c r="B1350" s="824"/>
      <c r="C1350" s="825"/>
      <c r="D1350" s="792"/>
      <c r="E1350" s="829"/>
      <c r="F1350" s="832"/>
      <c r="G1350" s="835"/>
      <c r="H1350" s="829"/>
      <c r="I1350" s="416" t="s">
        <v>179</v>
      </c>
      <c r="J1350" s="432"/>
      <c r="K1350" s="416" t="s">
        <v>177</v>
      </c>
      <c r="L1350" s="415"/>
      <c r="M1350" s="416" t="s">
        <v>176</v>
      </c>
      <c r="N1350" s="428">
        <f>N1349</f>
        <v>500000</v>
      </c>
      <c r="O1350" s="416" t="s">
        <v>175</v>
      </c>
      <c r="P1350" s="426"/>
      <c r="Q1350" s="416" t="s">
        <v>175</v>
      </c>
      <c r="R1350" s="426"/>
      <c r="S1350" s="416" t="s">
        <v>175</v>
      </c>
      <c r="T1350" s="426"/>
      <c r="U1350" s="478" t="s">
        <v>175</v>
      </c>
      <c r="V1350" s="477"/>
      <c r="W1350" s="463" t="s">
        <v>175</v>
      </c>
      <c r="X1350" s="462"/>
      <c r="Y1350" s="463" t="s">
        <v>174</v>
      </c>
      <c r="Z1350" s="464"/>
      <c r="AA1350" s="792"/>
      <c r="AB1350" s="792"/>
      <c r="AC1350" s="792"/>
      <c r="AD1350" s="792"/>
      <c r="AE1350" s="792"/>
      <c r="AF1350" s="792"/>
    </row>
    <row r="1351" spans="1:32" s="404" customFormat="1" x14ac:dyDescent="0.2">
      <c r="A1351" s="402"/>
      <c r="B1351" s="824"/>
      <c r="C1351" s="825"/>
      <c r="D1351" s="792"/>
      <c r="E1351" s="829"/>
      <c r="F1351" s="832"/>
      <c r="G1351" s="835"/>
      <c r="H1351" s="829"/>
      <c r="I1351" s="416" t="s">
        <v>173</v>
      </c>
      <c r="J1351" s="429"/>
      <c r="K1351" s="416" t="s">
        <v>171</v>
      </c>
      <c r="L1351" s="427"/>
      <c r="M1351" s="416" t="s">
        <v>170</v>
      </c>
      <c r="N1351" s="428"/>
      <c r="O1351" s="416" t="s">
        <v>169</v>
      </c>
      <c r="P1351" s="426"/>
      <c r="Q1351" s="416" t="s">
        <v>169</v>
      </c>
      <c r="R1351" s="426"/>
      <c r="S1351" s="416" t="s">
        <v>169</v>
      </c>
      <c r="T1351" s="426"/>
      <c r="U1351" s="478" t="s">
        <v>169</v>
      </c>
      <c r="V1351" s="477"/>
      <c r="W1351" s="463" t="s">
        <v>169</v>
      </c>
      <c r="X1351" s="462"/>
      <c r="Y1351" s="781"/>
      <c r="Z1351" s="782"/>
      <c r="AA1351" s="792"/>
      <c r="AB1351" s="792"/>
      <c r="AC1351" s="792"/>
      <c r="AD1351" s="792"/>
      <c r="AE1351" s="792"/>
      <c r="AF1351" s="792"/>
    </row>
    <row r="1352" spans="1:32" s="404" customFormat="1" ht="15" customHeight="1" x14ac:dyDescent="0.2">
      <c r="A1352" s="402"/>
      <c r="B1352" s="824"/>
      <c r="C1352" s="825"/>
      <c r="D1352" s="792"/>
      <c r="E1352" s="829"/>
      <c r="F1352" s="832"/>
      <c r="G1352" s="835"/>
      <c r="H1352" s="829"/>
      <c r="I1352" s="416" t="s">
        <v>168</v>
      </c>
      <c r="J1352" s="427"/>
      <c r="K1352" s="416" t="s">
        <v>167</v>
      </c>
      <c r="L1352" s="427"/>
      <c r="M1352" s="816"/>
      <c r="N1352" s="817"/>
      <c r="O1352" s="416" t="s">
        <v>166</v>
      </c>
      <c r="P1352" s="426">
        <f>IF(P1350="",P1351-P1349,P1351-P1350)</f>
        <v>0</v>
      </c>
      <c r="Q1352" s="416" t="s">
        <v>166</v>
      </c>
      <c r="R1352" s="426">
        <f>IF(R1350="",R1351-R1349,R1351-R1350)</f>
        <v>0</v>
      </c>
      <c r="S1352" s="416" t="s">
        <v>166</v>
      </c>
      <c r="T1352" s="426">
        <f>IF(T1350="",T1351-T1349,T1351-T1350)</f>
        <v>0</v>
      </c>
      <c r="U1352" s="478" t="s">
        <v>166</v>
      </c>
      <c r="V1352" s="477">
        <f>IF(V1350="",V1351-V1349,V1351-V1350)</f>
        <v>0</v>
      </c>
      <c r="W1352" s="463" t="s">
        <v>166</v>
      </c>
      <c r="X1352" s="462">
        <f>IF(X1350="",X1351-X1349,X1351-X1350)</f>
        <v>0</v>
      </c>
      <c r="Y1352" s="781"/>
      <c r="Z1352" s="782"/>
      <c r="AA1352" s="792"/>
      <c r="AB1352" s="792"/>
      <c r="AC1352" s="792"/>
      <c r="AD1352" s="792"/>
      <c r="AE1352" s="792"/>
      <c r="AF1352" s="792"/>
    </row>
    <row r="1353" spans="1:32" s="404" customFormat="1" ht="15" customHeight="1" x14ac:dyDescent="0.2">
      <c r="A1353" s="402"/>
      <c r="B1353" s="824"/>
      <c r="C1353" s="825"/>
      <c r="D1353" s="792"/>
      <c r="E1353" s="829"/>
      <c r="F1353" s="832"/>
      <c r="G1353" s="835"/>
      <c r="H1353" s="829"/>
      <c r="I1353" s="416" t="s">
        <v>165</v>
      </c>
      <c r="J1353" s="415"/>
      <c r="K1353" s="416" t="s">
        <v>164</v>
      </c>
      <c r="L1353" s="415"/>
      <c r="M1353" s="816"/>
      <c r="N1353" s="817"/>
      <c r="O1353" s="816"/>
      <c r="P1353" s="817"/>
      <c r="Q1353" s="816"/>
      <c r="R1353" s="817"/>
      <c r="S1353" s="816"/>
      <c r="T1353" s="817"/>
      <c r="U1353" s="857"/>
      <c r="V1353" s="858"/>
      <c r="W1353" s="781"/>
      <c r="X1353" s="782"/>
      <c r="Y1353" s="781"/>
      <c r="Z1353" s="782"/>
      <c r="AA1353" s="792"/>
      <c r="AB1353" s="792"/>
      <c r="AC1353" s="792"/>
      <c r="AD1353" s="792"/>
      <c r="AE1353" s="792"/>
      <c r="AF1353" s="792"/>
    </row>
    <row r="1354" spans="1:32" s="404" customFormat="1" ht="15" customHeight="1" x14ac:dyDescent="0.2">
      <c r="A1354" s="402"/>
      <c r="B1354" s="826"/>
      <c r="C1354" s="827"/>
      <c r="D1354" s="793"/>
      <c r="E1354" s="830"/>
      <c r="F1354" s="833"/>
      <c r="G1354" s="836"/>
      <c r="H1354" s="830"/>
      <c r="I1354" s="406" t="s">
        <v>158</v>
      </c>
      <c r="J1354" s="451"/>
      <c r="K1354" s="820"/>
      <c r="L1354" s="821"/>
      <c r="M1354" s="818"/>
      <c r="N1354" s="819"/>
      <c r="O1354" s="818"/>
      <c r="P1354" s="819"/>
      <c r="Q1354" s="818"/>
      <c r="R1354" s="819"/>
      <c r="S1354" s="818"/>
      <c r="T1354" s="819"/>
      <c r="U1354" s="859"/>
      <c r="V1354" s="860"/>
      <c r="W1354" s="783"/>
      <c r="X1354" s="784"/>
      <c r="Y1354" s="783"/>
      <c r="Z1354" s="784"/>
      <c r="AA1354" s="793"/>
      <c r="AB1354" s="793"/>
      <c r="AC1354" s="793"/>
      <c r="AD1354" s="793"/>
      <c r="AE1354" s="793"/>
      <c r="AF1354" s="793"/>
    </row>
    <row r="1355" spans="1:32" s="404" customFormat="1" ht="12.75" customHeight="1" x14ac:dyDescent="0.2">
      <c r="A1355" s="402"/>
      <c r="B1355" s="822" t="s">
        <v>44</v>
      </c>
      <c r="C1355" s="823"/>
      <c r="D1355" s="791" t="s">
        <v>1984</v>
      </c>
      <c r="E1355" s="828" t="s">
        <v>228</v>
      </c>
      <c r="F1355" s="842"/>
      <c r="G1355" s="834" t="s">
        <v>231</v>
      </c>
      <c r="H1355" s="828"/>
      <c r="I1355" s="434" t="s">
        <v>184</v>
      </c>
      <c r="J1355" s="438">
        <v>500000</v>
      </c>
      <c r="K1355" s="434" t="s">
        <v>183</v>
      </c>
      <c r="L1355" s="437"/>
      <c r="M1355" s="434" t="s">
        <v>182</v>
      </c>
      <c r="N1355" s="436">
        <f>J1355</f>
        <v>500000</v>
      </c>
      <c r="O1355" s="434" t="s">
        <v>181</v>
      </c>
      <c r="P1355" s="435"/>
      <c r="Q1355" s="434" t="s">
        <v>181</v>
      </c>
      <c r="R1355" s="435"/>
      <c r="S1355" s="434" t="s">
        <v>181</v>
      </c>
      <c r="T1355" s="435"/>
      <c r="U1355" s="480" t="s">
        <v>181</v>
      </c>
      <c r="V1355" s="479"/>
      <c r="W1355" s="466" t="s">
        <v>181</v>
      </c>
      <c r="X1355" s="467"/>
      <c r="Y1355" s="466" t="s">
        <v>180</v>
      </c>
      <c r="Z1355" s="465"/>
      <c r="AA1355" s="791" t="s">
        <v>747</v>
      </c>
      <c r="AB1355" s="791" t="s">
        <v>747</v>
      </c>
      <c r="AC1355" s="791" t="s">
        <v>747</v>
      </c>
      <c r="AD1355" s="791" t="s">
        <v>747</v>
      </c>
      <c r="AE1355" s="791" t="s">
        <v>747</v>
      </c>
      <c r="AF1355" s="791" t="s">
        <v>110</v>
      </c>
    </row>
    <row r="1356" spans="1:32" s="404" customFormat="1" ht="15" customHeight="1" x14ac:dyDescent="0.2">
      <c r="A1356" s="402"/>
      <c r="B1356" s="824"/>
      <c r="C1356" s="825"/>
      <c r="D1356" s="792"/>
      <c r="E1356" s="829"/>
      <c r="F1356" s="843"/>
      <c r="G1356" s="835"/>
      <c r="H1356" s="829"/>
      <c r="I1356" s="416" t="s">
        <v>179</v>
      </c>
      <c r="J1356" s="432"/>
      <c r="K1356" s="416" t="s">
        <v>177</v>
      </c>
      <c r="L1356" s="415"/>
      <c r="M1356" s="416" t="s">
        <v>176</v>
      </c>
      <c r="N1356" s="428">
        <f>N1355</f>
        <v>500000</v>
      </c>
      <c r="O1356" s="416" t="s">
        <v>175</v>
      </c>
      <c r="P1356" s="426"/>
      <c r="Q1356" s="416" t="s">
        <v>175</v>
      </c>
      <c r="R1356" s="426"/>
      <c r="S1356" s="416" t="s">
        <v>175</v>
      </c>
      <c r="T1356" s="426"/>
      <c r="U1356" s="478" t="s">
        <v>175</v>
      </c>
      <c r="V1356" s="477"/>
      <c r="W1356" s="463" t="s">
        <v>175</v>
      </c>
      <c r="X1356" s="462"/>
      <c r="Y1356" s="463" t="s">
        <v>174</v>
      </c>
      <c r="Z1356" s="464"/>
      <c r="AA1356" s="792"/>
      <c r="AB1356" s="792"/>
      <c r="AC1356" s="792"/>
      <c r="AD1356" s="792"/>
      <c r="AE1356" s="792"/>
      <c r="AF1356" s="792"/>
    </row>
    <row r="1357" spans="1:32" s="404" customFormat="1" x14ac:dyDescent="0.2">
      <c r="A1357" s="402"/>
      <c r="B1357" s="824"/>
      <c r="C1357" s="825"/>
      <c r="D1357" s="792"/>
      <c r="E1357" s="829"/>
      <c r="F1357" s="843"/>
      <c r="G1357" s="835"/>
      <c r="H1357" s="829"/>
      <c r="I1357" s="416" t="s">
        <v>173</v>
      </c>
      <c r="J1357" s="429"/>
      <c r="K1357" s="416" t="s">
        <v>171</v>
      </c>
      <c r="L1357" s="427"/>
      <c r="M1357" s="416" t="s">
        <v>170</v>
      </c>
      <c r="N1357" s="428"/>
      <c r="O1357" s="416" t="s">
        <v>169</v>
      </c>
      <c r="P1357" s="426"/>
      <c r="Q1357" s="416" t="s">
        <v>169</v>
      </c>
      <c r="R1357" s="426"/>
      <c r="S1357" s="416" t="s">
        <v>169</v>
      </c>
      <c r="T1357" s="426"/>
      <c r="U1357" s="478" t="s">
        <v>169</v>
      </c>
      <c r="V1357" s="477"/>
      <c r="W1357" s="463" t="s">
        <v>169</v>
      </c>
      <c r="X1357" s="462"/>
      <c r="Y1357" s="781"/>
      <c r="Z1357" s="782"/>
      <c r="AA1357" s="792"/>
      <c r="AB1357" s="792"/>
      <c r="AC1357" s="792"/>
      <c r="AD1357" s="792"/>
      <c r="AE1357" s="792"/>
      <c r="AF1357" s="792"/>
    </row>
    <row r="1358" spans="1:32" s="404" customFormat="1" ht="15" customHeight="1" x14ac:dyDescent="0.2">
      <c r="A1358" s="402"/>
      <c r="B1358" s="824"/>
      <c r="C1358" s="825"/>
      <c r="D1358" s="792"/>
      <c r="E1358" s="829"/>
      <c r="F1358" s="843"/>
      <c r="G1358" s="835"/>
      <c r="H1358" s="829"/>
      <c r="I1358" s="416" t="s">
        <v>168</v>
      </c>
      <c r="J1358" s="427"/>
      <c r="K1358" s="416" t="s">
        <v>167</v>
      </c>
      <c r="L1358" s="427"/>
      <c r="M1358" s="816"/>
      <c r="N1358" s="817"/>
      <c r="O1358" s="416" t="s">
        <v>166</v>
      </c>
      <c r="P1358" s="426">
        <f>IF(P1356="",P1357-P1355,P1357-P1356)</f>
        <v>0</v>
      </c>
      <c r="Q1358" s="416" t="s">
        <v>166</v>
      </c>
      <c r="R1358" s="426">
        <f>IF(R1356="",R1357-R1355,R1357-R1356)</f>
        <v>0</v>
      </c>
      <c r="S1358" s="416" t="s">
        <v>166</v>
      </c>
      <c r="T1358" s="426">
        <f>IF(T1356="",T1357-T1355,T1357-T1356)</f>
        <v>0</v>
      </c>
      <c r="U1358" s="478" t="s">
        <v>166</v>
      </c>
      <c r="V1358" s="477">
        <f>IF(V1356="",V1357-V1355,V1357-V1356)</f>
        <v>0</v>
      </c>
      <c r="W1358" s="463" t="s">
        <v>166</v>
      </c>
      <c r="X1358" s="462">
        <f>IF(X1356="",X1357-X1355,X1357-X1356)</f>
        <v>0</v>
      </c>
      <c r="Y1358" s="781"/>
      <c r="Z1358" s="782"/>
      <c r="AA1358" s="792"/>
      <c r="AB1358" s="792"/>
      <c r="AC1358" s="792"/>
      <c r="AD1358" s="792"/>
      <c r="AE1358" s="792"/>
      <c r="AF1358" s="792"/>
    </row>
    <row r="1359" spans="1:32" s="404" customFormat="1" ht="15" customHeight="1" x14ac:dyDescent="0.2">
      <c r="A1359" s="402"/>
      <c r="B1359" s="824"/>
      <c r="C1359" s="825"/>
      <c r="D1359" s="792"/>
      <c r="E1359" s="829"/>
      <c r="F1359" s="843"/>
      <c r="G1359" s="835"/>
      <c r="H1359" s="829"/>
      <c r="I1359" s="416" t="s">
        <v>165</v>
      </c>
      <c r="J1359" s="415"/>
      <c r="K1359" s="416" t="s">
        <v>164</v>
      </c>
      <c r="L1359" s="415"/>
      <c r="M1359" s="816"/>
      <c r="N1359" s="817"/>
      <c r="O1359" s="816"/>
      <c r="P1359" s="817"/>
      <c r="Q1359" s="816"/>
      <c r="R1359" s="817"/>
      <c r="S1359" s="816"/>
      <c r="T1359" s="817"/>
      <c r="U1359" s="857"/>
      <c r="V1359" s="858"/>
      <c r="W1359" s="781"/>
      <c r="X1359" s="782"/>
      <c r="Y1359" s="781"/>
      <c r="Z1359" s="782"/>
      <c r="AA1359" s="792"/>
      <c r="AB1359" s="792"/>
      <c r="AC1359" s="792"/>
      <c r="AD1359" s="792"/>
      <c r="AE1359" s="792"/>
      <c r="AF1359" s="792"/>
    </row>
    <row r="1360" spans="1:32" s="404" customFormat="1" ht="15" customHeight="1" x14ac:dyDescent="0.2">
      <c r="A1360" s="402"/>
      <c r="B1360" s="826"/>
      <c r="C1360" s="827"/>
      <c r="D1360" s="793"/>
      <c r="E1360" s="830"/>
      <c r="F1360" s="844"/>
      <c r="G1360" s="836"/>
      <c r="H1360" s="830"/>
      <c r="I1360" s="406" t="s">
        <v>158</v>
      </c>
      <c r="J1360" s="451"/>
      <c r="K1360" s="820"/>
      <c r="L1360" s="821"/>
      <c r="M1360" s="818"/>
      <c r="N1360" s="819"/>
      <c r="O1360" s="818"/>
      <c r="P1360" s="819"/>
      <c r="Q1360" s="818"/>
      <c r="R1360" s="819"/>
      <c r="S1360" s="818"/>
      <c r="T1360" s="819"/>
      <c r="U1360" s="859"/>
      <c r="V1360" s="860"/>
      <c r="W1360" s="783"/>
      <c r="X1360" s="784"/>
      <c r="Y1360" s="783"/>
      <c r="Z1360" s="784"/>
      <c r="AA1360" s="793"/>
      <c r="AB1360" s="793"/>
      <c r="AC1360" s="793"/>
      <c r="AD1360" s="793"/>
      <c r="AE1360" s="793"/>
      <c r="AF1360" s="793"/>
    </row>
    <row r="1361" spans="1:32" s="404" customFormat="1" ht="12.75" customHeight="1" x14ac:dyDescent="0.2">
      <c r="A1361" s="402"/>
      <c r="B1361" s="822" t="s">
        <v>45</v>
      </c>
      <c r="C1361" s="823"/>
      <c r="D1361" s="791" t="s">
        <v>1984</v>
      </c>
      <c r="E1361" s="828" t="s">
        <v>228</v>
      </c>
      <c r="F1361" s="842"/>
      <c r="G1361" s="834" t="s">
        <v>231</v>
      </c>
      <c r="H1361" s="828"/>
      <c r="I1361" s="434" t="s">
        <v>184</v>
      </c>
      <c r="J1361" s="438">
        <v>500000</v>
      </c>
      <c r="K1361" s="434" t="s">
        <v>183</v>
      </c>
      <c r="L1361" s="437"/>
      <c r="M1361" s="434" t="s">
        <v>182</v>
      </c>
      <c r="N1361" s="436">
        <f>J1361</f>
        <v>500000</v>
      </c>
      <c r="O1361" s="434" t="s">
        <v>181</v>
      </c>
      <c r="P1361" s="435"/>
      <c r="Q1361" s="434" t="s">
        <v>181</v>
      </c>
      <c r="R1361" s="435"/>
      <c r="S1361" s="434" t="s">
        <v>181</v>
      </c>
      <c r="T1361" s="435"/>
      <c r="U1361" s="480" t="s">
        <v>181</v>
      </c>
      <c r="V1361" s="479"/>
      <c r="W1361" s="466" t="s">
        <v>181</v>
      </c>
      <c r="X1361" s="467"/>
      <c r="Y1361" s="466" t="s">
        <v>180</v>
      </c>
      <c r="Z1361" s="465"/>
      <c r="AA1361" s="791" t="s">
        <v>747</v>
      </c>
      <c r="AB1361" s="791" t="s">
        <v>747</v>
      </c>
      <c r="AC1361" s="791" t="s">
        <v>747</v>
      </c>
      <c r="AD1361" s="791" t="s">
        <v>747</v>
      </c>
      <c r="AE1361" s="791" t="s">
        <v>747</v>
      </c>
      <c r="AF1361" s="791" t="s">
        <v>110</v>
      </c>
    </row>
    <row r="1362" spans="1:32" s="404" customFormat="1" ht="15" customHeight="1" x14ac:dyDescent="0.2">
      <c r="A1362" s="402"/>
      <c r="B1362" s="824"/>
      <c r="C1362" s="825"/>
      <c r="D1362" s="792"/>
      <c r="E1362" s="829"/>
      <c r="F1362" s="843"/>
      <c r="G1362" s="835"/>
      <c r="H1362" s="829"/>
      <c r="I1362" s="416" t="s">
        <v>179</v>
      </c>
      <c r="J1362" s="432"/>
      <c r="K1362" s="416" t="s">
        <v>177</v>
      </c>
      <c r="L1362" s="415"/>
      <c r="M1362" s="416" t="s">
        <v>176</v>
      </c>
      <c r="N1362" s="428">
        <f>N1361</f>
        <v>500000</v>
      </c>
      <c r="O1362" s="416" t="s">
        <v>175</v>
      </c>
      <c r="P1362" s="426"/>
      <c r="Q1362" s="416" t="s">
        <v>175</v>
      </c>
      <c r="R1362" s="426"/>
      <c r="S1362" s="416" t="s">
        <v>175</v>
      </c>
      <c r="T1362" s="426"/>
      <c r="U1362" s="478" t="s">
        <v>175</v>
      </c>
      <c r="V1362" s="477"/>
      <c r="W1362" s="463" t="s">
        <v>175</v>
      </c>
      <c r="X1362" s="462"/>
      <c r="Y1362" s="463" t="s">
        <v>174</v>
      </c>
      <c r="Z1362" s="464"/>
      <c r="AA1362" s="792"/>
      <c r="AB1362" s="792"/>
      <c r="AC1362" s="792"/>
      <c r="AD1362" s="792"/>
      <c r="AE1362" s="792"/>
      <c r="AF1362" s="792"/>
    </row>
    <row r="1363" spans="1:32" s="404" customFormat="1" x14ac:dyDescent="0.2">
      <c r="A1363" s="402"/>
      <c r="B1363" s="824"/>
      <c r="C1363" s="825"/>
      <c r="D1363" s="792"/>
      <c r="E1363" s="829"/>
      <c r="F1363" s="843"/>
      <c r="G1363" s="835"/>
      <c r="H1363" s="829"/>
      <c r="I1363" s="416" t="s">
        <v>173</v>
      </c>
      <c r="J1363" s="429"/>
      <c r="K1363" s="416" t="s">
        <v>171</v>
      </c>
      <c r="L1363" s="427"/>
      <c r="M1363" s="416" t="s">
        <v>170</v>
      </c>
      <c r="N1363" s="428"/>
      <c r="O1363" s="416" t="s">
        <v>169</v>
      </c>
      <c r="P1363" s="426"/>
      <c r="Q1363" s="416" t="s">
        <v>169</v>
      </c>
      <c r="R1363" s="426"/>
      <c r="S1363" s="416" t="s">
        <v>169</v>
      </c>
      <c r="T1363" s="426"/>
      <c r="U1363" s="478" t="s">
        <v>169</v>
      </c>
      <c r="V1363" s="477"/>
      <c r="W1363" s="463" t="s">
        <v>169</v>
      </c>
      <c r="X1363" s="462"/>
      <c r="Y1363" s="781"/>
      <c r="Z1363" s="782"/>
      <c r="AA1363" s="792"/>
      <c r="AB1363" s="792"/>
      <c r="AC1363" s="792"/>
      <c r="AD1363" s="792"/>
      <c r="AE1363" s="792"/>
      <c r="AF1363" s="792"/>
    </row>
    <row r="1364" spans="1:32" s="404" customFormat="1" ht="15" customHeight="1" x14ac:dyDescent="0.2">
      <c r="A1364" s="402"/>
      <c r="B1364" s="824"/>
      <c r="C1364" s="825"/>
      <c r="D1364" s="792"/>
      <c r="E1364" s="829"/>
      <c r="F1364" s="843"/>
      <c r="G1364" s="835"/>
      <c r="H1364" s="829"/>
      <c r="I1364" s="416" t="s">
        <v>168</v>
      </c>
      <c r="J1364" s="427"/>
      <c r="K1364" s="416" t="s">
        <v>167</v>
      </c>
      <c r="L1364" s="427"/>
      <c r="M1364" s="816"/>
      <c r="N1364" s="817"/>
      <c r="O1364" s="416" t="s">
        <v>166</v>
      </c>
      <c r="P1364" s="426">
        <f>IF(P1362="",P1363-P1361,P1363-P1362)</f>
        <v>0</v>
      </c>
      <c r="Q1364" s="416" t="s">
        <v>166</v>
      </c>
      <c r="R1364" s="426">
        <f>IF(R1362="",R1363-R1361,R1363-R1362)</f>
        <v>0</v>
      </c>
      <c r="S1364" s="416" t="s">
        <v>166</v>
      </c>
      <c r="T1364" s="426">
        <f>IF(T1362="",T1363-T1361,T1363-T1362)</f>
        <v>0</v>
      </c>
      <c r="U1364" s="478" t="s">
        <v>166</v>
      </c>
      <c r="V1364" s="477">
        <f>IF(V1362="",V1363-V1361,V1363-V1362)</f>
        <v>0</v>
      </c>
      <c r="W1364" s="463" t="s">
        <v>166</v>
      </c>
      <c r="X1364" s="462">
        <f>IF(X1362="",X1363-X1361,X1363-X1362)</f>
        <v>0</v>
      </c>
      <c r="Y1364" s="781"/>
      <c r="Z1364" s="782"/>
      <c r="AA1364" s="792"/>
      <c r="AB1364" s="792"/>
      <c r="AC1364" s="792"/>
      <c r="AD1364" s="792"/>
      <c r="AE1364" s="792"/>
      <c r="AF1364" s="792"/>
    </row>
    <row r="1365" spans="1:32" s="404" customFormat="1" ht="15" customHeight="1" x14ac:dyDescent="0.2">
      <c r="A1365" s="402"/>
      <c r="B1365" s="824"/>
      <c r="C1365" s="825"/>
      <c r="D1365" s="792"/>
      <c r="E1365" s="829"/>
      <c r="F1365" s="843"/>
      <c r="G1365" s="835"/>
      <c r="H1365" s="829"/>
      <c r="I1365" s="416" t="s">
        <v>165</v>
      </c>
      <c r="J1365" s="415"/>
      <c r="K1365" s="416" t="s">
        <v>164</v>
      </c>
      <c r="L1365" s="415"/>
      <c r="M1365" s="816"/>
      <c r="N1365" s="817"/>
      <c r="O1365" s="816"/>
      <c r="P1365" s="817"/>
      <c r="Q1365" s="816"/>
      <c r="R1365" s="817"/>
      <c r="S1365" s="816"/>
      <c r="T1365" s="817"/>
      <c r="U1365" s="857"/>
      <c r="V1365" s="858"/>
      <c r="W1365" s="781"/>
      <c r="X1365" s="782"/>
      <c r="Y1365" s="781"/>
      <c r="Z1365" s="782"/>
      <c r="AA1365" s="792"/>
      <c r="AB1365" s="792"/>
      <c r="AC1365" s="792"/>
      <c r="AD1365" s="792"/>
      <c r="AE1365" s="792"/>
      <c r="AF1365" s="792"/>
    </row>
    <row r="1366" spans="1:32" s="404" customFormat="1" ht="15" customHeight="1" x14ac:dyDescent="0.2">
      <c r="A1366" s="402"/>
      <c r="B1366" s="826"/>
      <c r="C1366" s="827"/>
      <c r="D1366" s="793"/>
      <c r="E1366" s="830"/>
      <c r="F1366" s="844"/>
      <c r="G1366" s="836"/>
      <c r="H1366" s="830"/>
      <c r="I1366" s="406" t="s">
        <v>158</v>
      </c>
      <c r="J1366" s="451"/>
      <c r="K1366" s="820"/>
      <c r="L1366" s="821"/>
      <c r="M1366" s="818"/>
      <c r="N1366" s="819"/>
      <c r="O1366" s="818"/>
      <c r="P1366" s="819"/>
      <c r="Q1366" s="818"/>
      <c r="R1366" s="819"/>
      <c r="S1366" s="818"/>
      <c r="T1366" s="819"/>
      <c r="U1366" s="859"/>
      <c r="V1366" s="860"/>
      <c r="W1366" s="783"/>
      <c r="X1366" s="784"/>
      <c r="Y1366" s="783"/>
      <c r="Z1366" s="784"/>
      <c r="AA1366" s="793"/>
      <c r="AB1366" s="793"/>
      <c r="AC1366" s="793"/>
      <c r="AD1366" s="793"/>
      <c r="AE1366" s="793"/>
      <c r="AF1366" s="793"/>
    </row>
    <row r="1367" spans="1:32" s="404" customFormat="1" ht="12.75" customHeight="1" x14ac:dyDescent="0.2">
      <c r="A1367" s="402"/>
      <c r="B1367" s="822" t="s">
        <v>46</v>
      </c>
      <c r="C1367" s="823"/>
      <c r="D1367" s="791" t="s">
        <v>1984</v>
      </c>
      <c r="E1367" s="828" t="s">
        <v>228</v>
      </c>
      <c r="F1367" s="842"/>
      <c r="G1367" s="834" t="s">
        <v>231</v>
      </c>
      <c r="H1367" s="828"/>
      <c r="I1367" s="434" t="s">
        <v>184</v>
      </c>
      <c r="J1367" s="438">
        <v>500000</v>
      </c>
      <c r="K1367" s="434" t="s">
        <v>183</v>
      </c>
      <c r="L1367" s="437"/>
      <c r="M1367" s="434" t="s">
        <v>182</v>
      </c>
      <c r="N1367" s="436">
        <f>J1367</f>
        <v>500000</v>
      </c>
      <c r="O1367" s="434" t="s">
        <v>181</v>
      </c>
      <c r="P1367" s="435"/>
      <c r="Q1367" s="434" t="s">
        <v>181</v>
      </c>
      <c r="R1367" s="435"/>
      <c r="S1367" s="434" t="s">
        <v>181</v>
      </c>
      <c r="T1367" s="435"/>
      <c r="U1367" s="480" t="s">
        <v>181</v>
      </c>
      <c r="V1367" s="479"/>
      <c r="W1367" s="466" t="s">
        <v>181</v>
      </c>
      <c r="X1367" s="467"/>
      <c r="Y1367" s="466" t="s">
        <v>180</v>
      </c>
      <c r="Z1367" s="465"/>
      <c r="AA1367" s="791" t="s">
        <v>747</v>
      </c>
      <c r="AB1367" s="791" t="s">
        <v>747</v>
      </c>
      <c r="AC1367" s="791" t="s">
        <v>747</v>
      </c>
      <c r="AD1367" s="791" t="s">
        <v>747</v>
      </c>
      <c r="AE1367" s="791" t="s">
        <v>747</v>
      </c>
      <c r="AF1367" s="791" t="s">
        <v>110</v>
      </c>
    </row>
    <row r="1368" spans="1:32" s="404" customFormat="1" ht="15" customHeight="1" x14ac:dyDescent="0.2">
      <c r="A1368" s="402"/>
      <c r="B1368" s="824"/>
      <c r="C1368" s="825"/>
      <c r="D1368" s="792"/>
      <c r="E1368" s="829"/>
      <c r="F1368" s="843"/>
      <c r="G1368" s="835"/>
      <c r="H1368" s="829"/>
      <c r="I1368" s="416" t="s">
        <v>179</v>
      </c>
      <c r="J1368" s="432"/>
      <c r="K1368" s="416" t="s">
        <v>177</v>
      </c>
      <c r="L1368" s="415"/>
      <c r="M1368" s="416" t="s">
        <v>176</v>
      </c>
      <c r="N1368" s="428">
        <f>N1367</f>
        <v>500000</v>
      </c>
      <c r="O1368" s="416" t="s">
        <v>175</v>
      </c>
      <c r="P1368" s="426"/>
      <c r="Q1368" s="416" t="s">
        <v>175</v>
      </c>
      <c r="R1368" s="426"/>
      <c r="S1368" s="416" t="s">
        <v>175</v>
      </c>
      <c r="T1368" s="426"/>
      <c r="U1368" s="478" t="s">
        <v>175</v>
      </c>
      <c r="V1368" s="477"/>
      <c r="W1368" s="463" t="s">
        <v>175</v>
      </c>
      <c r="X1368" s="462"/>
      <c r="Y1368" s="463" t="s">
        <v>174</v>
      </c>
      <c r="Z1368" s="464"/>
      <c r="AA1368" s="792"/>
      <c r="AB1368" s="792"/>
      <c r="AC1368" s="792"/>
      <c r="AD1368" s="792"/>
      <c r="AE1368" s="792"/>
      <c r="AF1368" s="792"/>
    </row>
    <row r="1369" spans="1:32" s="404" customFormat="1" x14ac:dyDescent="0.2">
      <c r="A1369" s="402"/>
      <c r="B1369" s="824"/>
      <c r="C1369" s="825"/>
      <c r="D1369" s="792"/>
      <c r="E1369" s="829"/>
      <c r="F1369" s="843"/>
      <c r="G1369" s="835"/>
      <c r="H1369" s="829"/>
      <c r="I1369" s="416" t="s">
        <v>173</v>
      </c>
      <c r="J1369" s="429"/>
      <c r="K1369" s="416" t="s">
        <v>171</v>
      </c>
      <c r="L1369" s="427"/>
      <c r="M1369" s="416" t="s">
        <v>170</v>
      </c>
      <c r="N1369" s="428"/>
      <c r="O1369" s="416" t="s">
        <v>169</v>
      </c>
      <c r="P1369" s="426"/>
      <c r="Q1369" s="416" t="s">
        <v>169</v>
      </c>
      <c r="R1369" s="426"/>
      <c r="S1369" s="416" t="s">
        <v>169</v>
      </c>
      <c r="T1369" s="426"/>
      <c r="U1369" s="478" t="s">
        <v>169</v>
      </c>
      <c r="V1369" s="477"/>
      <c r="W1369" s="463" t="s">
        <v>169</v>
      </c>
      <c r="X1369" s="462"/>
      <c r="Y1369" s="781"/>
      <c r="Z1369" s="782"/>
      <c r="AA1369" s="792"/>
      <c r="AB1369" s="792"/>
      <c r="AC1369" s="792"/>
      <c r="AD1369" s="792"/>
      <c r="AE1369" s="792"/>
      <c r="AF1369" s="792"/>
    </row>
    <row r="1370" spans="1:32" s="404" customFormat="1" ht="15" customHeight="1" x14ac:dyDescent="0.2">
      <c r="A1370" s="402"/>
      <c r="B1370" s="824"/>
      <c r="C1370" s="825"/>
      <c r="D1370" s="792"/>
      <c r="E1370" s="829"/>
      <c r="F1370" s="843"/>
      <c r="G1370" s="835"/>
      <c r="H1370" s="829"/>
      <c r="I1370" s="416" t="s">
        <v>168</v>
      </c>
      <c r="J1370" s="427"/>
      <c r="K1370" s="416" t="s">
        <v>167</v>
      </c>
      <c r="L1370" s="427"/>
      <c r="M1370" s="816"/>
      <c r="N1370" s="817"/>
      <c r="O1370" s="416" t="s">
        <v>166</v>
      </c>
      <c r="P1370" s="426">
        <f>IF(P1368="",P1369-P1367,P1369-P1368)</f>
        <v>0</v>
      </c>
      <c r="Q1370" s="416" t="s">
        <v>166</v>
      </c>
      <c r="R1370" s="426">
        <f>IF(R1368="",R1369-R1367,R1369-R1368)</f>
        <v>0</v>
      </c>
      <c r="S1370" s="416" t="s">
        <v>166</v>
      </c>
      <c r="T1370" s="426">
        <f>IF(T1368="",T1369-T1367,T1369-T1368)</f>
        <v>0</v>
      </c>
      <c r="U1370" s="478" t="s">
        <v>166</v>
      </c>
      <c r="V1370" s="477">
        <f>IF(V1368="",V1369-V1367,V1369-V1368)</f>
        <v>0</v>
      </c>
      <c r="W1370" s="463" t="s">
        <v>166</v>
      </c>
      <c r="X1370" s="462">
        <f>IF(X1368="",X1369-X1367,X1369-X1368)</f>
        <v>0</v>
      </c>
      <c r="Y1370" s="781"/>
      <c r="Z1370" s="782"/>
      <c r="AA1370" s="792"/>
      <c r="AB1370" s="792"/>
      <c r="AC1370" s="792"/>
      <c r="AD1370" s="792"/>
      <c r="AE1370" s="792"/>
      <c r="AF1370" s="792"/>
    </row>
    <row r="1371" spans="1:32" s="404" customFormat="1" ht="15" customHeight="1" x14ac:dyDescent="0.2">
      <c r="A1371" s="402"/>
      <c r="B1371" s="824"/>
      <c r="C1371" s="825"/>
      <c r="D1371" s="792"/>
      <c r="E1371" s="829"/>
      <c r="F1371" s="843"/>
      <c r="G1371" s="835"/>
      <c r="H1371" s="829"/>
      <c r="I1371" s="416" t="s">
        <v>165</v>
      </c>
      <c r="J1371" s="415"/>
      <c r="K1371" s="416" t="s">
        <v>164</v>
      </c>
      <c r="L1371" s="415"/>
      <c r="M1371" s="816"/>
      <c r="N1371" s="817"/>
      <c r="O1371" s="816"/>
      <c r="P1371" s="817"/>
      <c r="Q1371" s="816"/>
      <c r="R1371" s="817"/>
      <c r="S1371" s="816"/>
      <c r="T1371" s="817"/>
      <c r="U1371" s="857"/>
      <c r="V1371" s="858"/>
      <c r="W1371" s="781"/>
      <c r="X1371" s="782"/>
      <c r="Y1371" s="781"/>
      <c r="Z1371" s="782"/>
      <c r="AA1371" s="792"/>
      <c r="AB1371" s="792"/>
      <c r="AC1371" s="792"/>
      <c r="AD1371" s="792"/>
      <c r="AE1371" s="792"/>
      <c r="AF1371" s="792"/>
    </row>
    <row r="1372" spans="1:32" s="404" customFormat="1" ht="15" customHeight="1" x14ac:dyDescent="0.2">
      <c r="A1372" s="402"/>
      <c r="B1372" s="826"/>
      <c r="C1372" s="827"/>
      <c r="D1372" s="793"/>
      <c r="E1372" s="830"/>
      <c r="F1372" s="844"/>
      <c r="G1372" s="836"/>
      <c r="H1372" s="830"/>
      <c r="I1372" s="406" t="s">
        <v>158</v>
      </c>
      <c r="J1372" s="451"/>
      <c r="K1372" s="820"/>
      <c r="L1372" s="821"/>
      <c r="M1372" s="818"/>
      <c r="N1372" s="819"/>
      <c r="O1372" s="818"/>
      <c r="P1372" s="819"/>
      <c r="Q1372" s="818"/>
      <c r="R1372" s="819"/>
      <c r="S1372" s="818"/>
      <c r="T1372" s="819"/>
      <c r="U1372" s="859"/>
      <c r="V1372" s="860"/>
      <c r="W1372" s="783"/>
      <c r="X1372" s="784"/>
      <c r="Y1372" s="783"/>
      <c r="Z1372" s="784"/>
      <c r="AA1372" s="793"/>
      <c r="AB1372" s="793"/>
      <c r="AC1372" s="793"/>
      <c r="AD1372" s="793"/>
      <c r="AE1372" s="793"/>
      <c r="AF1372" s="793"/>
    </row>
    <row r="1373" spans="1:32" s="404" customFormat="1" ht="12.75" customHeight="1" x14ac:dyDescent="0.2">
      <c r="A1373" s="402"/>
      <c r="B1373" s="822" t="s">
        <v>47</v>
      </c>
      <c r="C1373" s="823"/>
      <c r="D1373" s="791" t="s">
        <v>1984</v>
      </c>
      <c r="E1373" s="828" t="s">
        <v>228</v>
      </c>
      <c r="F1373" s="842"/>
      <c r="G1373" s="834" t="s">
        <v>231</v>
      </c>
      <c r="H1373" s="828"/>
      <c r="I1373" s="434" t="s">
        <v>184</v>
      </c>
      <c r="J1373" s="438">
        <v>500000</v>
      </c>
      <c r="K1373" s="434" t="s">
        <v>183</v>
      </c>
      <c r="L1373" s="437"/>
      <c r="M1373" s="434" t="s">
        <v>182</v>
      </c>
      <c r="N1373" s="436">
        <f>J1373</f>
        <v>500000</v>
      </c>
      <c r="O1373" s="434" t="s">
        <v>181</v>
      </c>
      <c r="P1373" s="435"/>
      <c r="Q1373" s="434" t="s">
        <v>181</v>
      </c>
      <c r="R1373" s="435"/>
      <c r="S1373" s="434" t="s">
        <v>181</v>
      </c>
      <c r="T1373" s="435"/>
      <c r="U1373" s="480" t="s">
        <v>181</v>
      </c>
      <c r="V1373" s="479"/>
      <c r="W1373" s="466" t="s">
        <v>181</v>
      </c>
      <c r="X1373" s="467"/>
      <c r="Y1373" s="466" t="s">
        <v>180</v>
      </c>
      <c r="Z1373" s="465"/>
      <c r="AA1373" s="791" t="s">
        <v>747</v>
      </c>
      <c r="AB1373" s="791" t="s">
        <v>747</v>
      </c>
      <c r="AC1373" s="791" t="s">
        <v>747</v>
      </c>
      <c r="AD1373" s="791" t="s">
        <v>747</v>
      </c>
      <c r="AE1373" s="791" t="s">
        <v>747</v>
      </c>
      <c r="AF1373" s="791" t="s">
        <v>110</v>
      </c>
    </row>
    <row r="1374" spans="1:32" s="404" customFormat="1" ht="15" customHeight="1" x14ac:dyDescent="0.2">
      <c r="A1374" s="402"/>
      <c r="B1374" s="824"/>
      <c r="C1374" s="825"/>
      <c r="D1374" s="792"/>
      <c r="E1374" s="829"/>
      <c r="F1374" s="843"/>
      <c r="G1374" s="835"/>
      <c r="H1374" s="829"/>
      <c r="I1374" s="416" t="s">
        <v>179</v>
      </c>
      <c r="J1374" s="432"/>
      <c r="K1374" s="416" t="s">
        <v>177</v>
      </c>
      <c r="L1374" s="415"/>
      <c r="M1374" s="416" t="s">
        <v>176</v>
      </c>
      <c r="N1374" s="428">
        <f>N1373</f>
        <v>500000</v>
      </c>
      <c r="O1374" s="416" t="s">
        <v>175</v>
      </c>
      <c r="P1374" s="426"/>
      <c r="Q1374" s="416" t="s">
        <v>175</v>
      </c>
      <c r="R1374" s="426"/>
      <c r="S1374" s="416" t="s">
        <v>175</v>
      </c>
      <c r="T1374" s="426"/>
      <c r="U1374" s="478" t="s">
        <v>175</v>
      </c>
      <c r="V1374" s="477"/>
      <c r="W1374" s="463" t="s">
        <v>175</v>
      </c>
      <c r="X1374" s="462"/>
      <c r="Y1374" s="463" t="s">
        <v>174</v>
      </c>
      <c r="Z1374" s="464"/>
      <c r="AA1374" s="792"/>
      <c r="AB1374" s="792"/>
      <c r="AC1374" s="792"/>
      <c r="AD1374" s="792"/>
      <c r="AE1374" s="792"/>
      <c r="AF1374" s="792"/>
    </row>
    <row r="1375" spans="1:32" s="404" customFormat="1" x14ac:dyDescent="0.2">
      <c r="A1375" s="402"/>
      <c r="B1375" s="824"/>
      <c r="C1375" s="825"/>
      <c r="D1375" s="792"/>
      <c r="E1375" s="829"/>
      <c r="F1375" s="843"/>
      <c r="G1375" s="835"/>
      <c r="H1375" s="829"/>
      <c r="I1375" s="416" t="s">
        <v>173</v>
      </c>
      <c r="J1375" s="429"/>
      <c r="K1375" s="416" t="s">
        <v>171</v>
      </c>
      <c r="L1375" s="427"/>
      <c r="M1375" s="416" t="s">
        <v>170</v>
      </c>
      <c r="N1375" s="428"/>
      <c r="O1375" s="416" t="s">
        <v>169</v>
      </c>
      <c r="P1375" s="426"/>
      <c r="Q1375" s="416" t="s">
        <v>169</v>
      </c>
      <c r="R1375" s="426"/>
      <c r="S1375" s="416" t="s">
        <v>169</v>
      </c>
      <c r="T1375" s="426"/>
      <c r="U1375" s="478" t="s">
        <v>169</v>
      </c>
      <c r="V1375" s="477"/>
      <c r="W1375" s="463" t="s">
        <v>169</v>
      </c>
      <c r="X1375" s="462"/>
      <c r="Y1375" s="781"/>
      <c r="Z1375" s="782"/>
      <c r="AA1375" s="792"/>
      <c r="AB1375" s="792"/>
      <c r="AC1375" s="792"/>
      <c r="AD1375" s="792"/>
      <c r="AE1375" s="792"/>
      <c r="AF1375" s="792"/>
    </row>
    <row r="1376" spans="1:32" s="404" customFormat="1" ht="15" customHeight="1" x14ac:dyDescent="0.2">
      <c r="A1376" s="402"/>
      <c r="B1376" s="824"/>
      <c r="C1376" s="825"/>
      <c r="D1376" s="792"/>
      <c r="E1376" s="829"/>
      <c r="F1376" s="843"/>
      <c r="G1376" s="835"/>
      <c r="H1376" s="829"/>
      <c r="I1376" s="416" t="s">
        <v>168</v>
      </c>
      <c r="J1376" s="427"/>
      <c r="K1376" s="416" t="s">
        <v>167</v>
      </c>
      <c r="L1376" s="427"/>
      <c r="M1376" s="816"/>
      <c r="N1376" s="817"/>
      <c r="O1376" s="416" t="s">
        <v>166</v>
      </c>
      <c r="P1376" s="426">
        <f>IF(P1374="",P1375-P1373,P1375-P1374)</f>
        <v>0</v>
      </c>
      <c r="Q1376" s="416" t="s">
        <v>166</v>
      </c>
      <c r="R1376" s="426">
        <f>IF(R1374="",R1375-R1373,R1375-R1374)</f>
        <v>0</v>
      </c>
      <c r="S1376" s="416" t="s">
        <v>166</v>
      </c>
      <c r="T1376" s="426">
        <f>IF(T1374="",T1375-T1373,T1375-T1374)</f>
        <v>0</v>
      </c>
      <c r="U1376" s="478" t="s">
        <v>166</v>
      </c>
      <c r="V1376" s="477">
        <f>IF(V1374="",V1375-V1373,V1375-V1374)</f>
        <v>0</v>
      </c>
      <c r="W1376" s="463" t="s">
        <v>166</v>
      </c>
      <c r="X1376" s="462">
        <f>IF(X1374="",X1375-X1373,X1375-X1374)</f>
        <v>0</v>
      </c>
      <c r="Y1376" s="781"/>
      <c r="Z1376" s="782"/>
      <c r="AA1376" s="792"/>
      <c r="AB1376" s="792"/>
      <c r="AC1376" s="792"/>
      <c r="AD1376" s="792"/>
      <c r="AE1376" s="792"/>
      <c r="AF1376" s="792"/>
    </row>
    <row r="1377" spans="1:32" s="404" customFormat="1" ht="15" customHeight="1" x14ac:dyDescent="0.2">
      <c r="A1377" s="402"/>
      <c r="B1377" s="824"/>
      <c r="C1377" s="825"/>
      <c r="D1377" s="792"/>
      <c r="E1377" s="829"/>
      <c r="F1377" s="843"/>
      <c r="G1377" s="835"/>
      <c r="H1377" s="829"/>
      <c r="I1377" s="416" t="s">
        <v>165</v>
      </c>
      <c r="J1377" s="415"/>
      <c r="K1377" s="416" t="s">
        <v>164</v>
      </c>
      <c r="L1377" s="415"/>
      <c r="M1377" s="816"/>
      <c r="N1377" s="817"/>
      <c r="O1377" s="816"/>
      <c r="P1377" s="817"/>
      <c r="Q1377" s="816"/>
      <c r="R1377" s="817"/>
      <c r="S1377" s="816"/>
      <c r="T1377" s="817"/>
      <c r="U1377" s="857"/>
      <c r="V1377" s="858"/>
      <c r="W1377" s="781"/>
      <c r="X1377" s="782"/>
      <c r="Y1377" s="781"/>
      <c r="Z1377" s="782"/>
      <c r="AA1377" s="792"/>
      <c r="AB1377" s="792"/>
      <c r="AC1377" s="792"/>
      <c r="AD1377" s="792"/>
      <c r="AE1377" s="792"/>
      <c r="AF1377" s="792"/>
    </row>
    <row r="1378" spans="1:32" s="404" customFormat="1" ht="15" customHeight="1" x14ac:dyDescent="0.2">
      <c r="A1378" s="402"/>
      <c r="B1378" s="826"/>
      <c r="C1378" s="827"/>
      <c r="D1378" s="793"/>
      <c r="E1378" s="830"/>
      <c r="F1378" s="844"/>
      <c r="G1378" s="836"/>
      <c r="H1378" s="830"/>
      <c r="I1378" s="406" t="s">
        <v>158</v>
      </c>
      <c r="J1378" s="451"/>
      <c r="K1378" s="820"/>
      <c r="L1378" s="821"/>
      <c r="M1378" s="818"/>
      <c r="N1378" s="819"/>
      <c r="O1378" s="818"/>
      <c r="P1378" s="819"/>
      <c r="Q1378" s="818"/>
      <c r="R1378" s="819"/>
      <c r="S1378" s="818"/>
      <c r="T1378" s="819"/>
      <c r="U1378" s="859"/>
      <c r="V1378" s="860"/>
      <c r="W1378" s="783"/>
      <c r="X1378" s="784"/>
      <c r="Y1378" s="783"/>
      <c r="Z1378" s="784"/>
      <c r="AA1378" s="793"/>
      <c r="AB1378" s="793"/>
      <c r="AC1378" s="793"/>
      <c r="AD1378" s="793"/>
      <c r="AE1378" s="793"/>
      <c r="AF1378" s="793"/>
    </row>
    <row r="1379" spans="1:32" s="404" customFormat="1" ht="12.75" customHeight="1" x14ac:dyDescent="0.2">
      <c r="A1379" s="402"/>
      <c r="B1379" s="822" t="s">
        <v>48</v>
      </c>
      <c r="C1379" s="823"/>
      <c r="D1379" s="791" t="s">
        <v>1984</v>
      </c>
      <c r="E1379" s="828" t="s">
        <v>228</v>
      </c>
      <c r="F1379" s="842"/>
      <c r="G1379" s="834" t="s">
        <v>231</v>
      </c>
      <c r="H1379" s="828"/>
      <c r="I1379" s="434" t="s">
        <v>184</v>
      </c>
      <c r="J1379" s="438">
        <v>500000</v>
      </c>
      <c r="K1379" s="434" t="s">
        <v>183</v>
      </c>
      <c r="L1379" s="437"/>
      <c r="M1379" s="434" t="s">
        <v>182</v>
      </c>
      <c r="N1379" s="436">
        <f>J1379</f>
        <v>500000</v>
      </c>
      <c r="O1379" s="434" t="s">
        <v>181</v>
      </c>
      <c r="P1379" s="435"/>
      <c r="Q1379" s="434" t="s">
        <v>181</v>
      </c>
      <c r="R1379" s="435"/>
      <c r="S1379" s="434" t="s">
        <v>181</v>
      </c>
      <c r="T1379" s="435"/>
      <c r="U1379" s="480" t="s">
        <v>181</v>
      </c>
      <c r="V1379" s="479"/>
      <c r="W1379" s="466" t="s">
        <v>181</v>
      </c>
      <c r="X1379" s="467"/>
      <c r="Y1379" s="466" t="s">
        <v>180</v>
      </c>
      <c r="Z1379" s="465"/>
      <c r="AA1379" s="791" t="s">
        <v>747</v>
      </c>
      <c r="AB1379" s="791" t="s">
        <v>747</v>
      </c>
      <c r="AC1379" s="791" t="s">
        <v>747</v>
      </c>
      <c r="AD1379" s="791" t="s">
        <v>747</v>
      </c>
      <c r="AE1379" s="791" t="s">
        <v>747</v>
      </c>
      <c r="AF1379" s="791" t="s">
        <v>110</v>
      </c>
    </row>
    <row r="1380" spans="1:32" s="404" customFormat="1" ht="15" customHeight="1" x14ac:dyDescent="0.2">
      <c r="A1380" s="402"/>
      <c r="B1380" s="824"/>
      <c r="C1380" s="825"/>
      <c r="D1380" s="792"/>
      <c r="E1380" s="829"/>
      <c r="F1380" s="843"/>
      <c r="G1380" s="835"/>
      <c r="H1380" s="829"/>
      <c r="I1380" s="416" t="s">
        <v>179</v>
      </c>
      <c r="J1380" s="432"/>
      <c r="K1380" s="416" t="s">
        <v>177</v>
      </c>
      <c r="L1380" s="415"/>
      <c r="M1380" s="416" t="s">
        <v>176</v>
      </c>
      <c r="N1380" s="428">
        <f>N1379</f>
        <v>500000</v>
      </c>
      <c r="O1380" s="416" t="s">
        <v>175</v>
      </c>
      <c r="P1380" s="426"/>
      <c r="Q1380" s="416" t="s">
        <v>175</v>
      </c>
      <c r="R1380" s="426"/>
      <c r="S1380" s="416" t="s">
        <v>175</v>
      </c>
      <c r="T1380" s="426"/>
      <c r="U1380" s="478" t="s">
        <v>175</v>
      </c>
      <c r="V1380" s="477"/>
      <c r="W1380" s="463" t="s">
        <v>175</v>
      </c>
      <c r="X1380" s="462"/>
      <c r="Y1380" s="463" t="s">
        <v>174</v>
      </c>
      <c r="Z1380" s="464"/>
      <c r="AA1380" s="792"/>
      <c r="AB1380" s="792"/>
      <c r="AC1380" s="792"/>
      <c r="AD1380" s="792"/>
      <c r="AE1380" s="792"/>
      <c r="AF1380" s="792"/>
    </row>
    <row r="1381" spans="1:32" s="404" customFormat="1" x14ac:dyDescent="0.2">
      <c r="A1381" s="402"/>
      <c r="B1381" s="824"/>
      <c r="C1381" s="825"/>
      <c r="D1381" s="792"/>
      <c r="E1381" s="829"/>
      <c r="F1381" s="843"/>
      <c r="G1381" s="835"/>
      <c r="H1381" s="829"/>
      <c r="I1381" s="416" t="s">
        <v>173</v>
      </c>
      <c r="J1381" s="429"/>
      <c r="K1381" s="416" t="s">
        <v>171</v>
      </c>
      <c r="L1381" s="427"/>
      <c r="M1381" s="416" t="s">
        <v>170</v>
      </c>
      <c r="N1381" s="428"/>
      <c r="O1381" s="416" t="s">
        <v>169</v>
      </c>
      <c r="P1381" s="426"/>
      <c r="Q1381" s="416" t="s">
        <v>169</v>
      </c>
      <c r="R1381" s="426"/>
      <c r="S1381" s="416" t="s">
        <v>169</v>
      </c>
      <c r="T1381" s="426"/>
      <c r="U1381" s="478" t="s">
        <v>169</v>
      </c>
      <c r="V1381" s="477"/>
      <c r="W1381" s="463" t="s">
        <v>169</v>
      </c>
      <c r="X1381" s="462"/>
      <c r="Y1381" s="781"/>
      <c r="Z1381" s="782"/>
      <c r="AA1381" s="792"/>
      <c r="AB1381" s="792"/>
      <c r="AC1381" s="792"/>
      <c r="AD1381" s="792"/>
      <c r="AE1381" s="792"/>
      <c r="AF1381" s="792"/>
    </row>
    <row r="1382" spans="1:32" s="404" customFormat="1" ht="15" customHeight="1" x14ac:dyDescent="0.2">
      <c r="A1382" s="402"/>
      <c r="B1382" s="824"/>
      <c r="C1382" s="825"/>
      <c r="D1382" s="792"/>
      <c r="E1382" s="829"/>
      <c r="F1382" s="843"/>
      <c r="G1382" s="835"/>
      <c r="H1382" s="829"/>
      <c r="I1382" s="416" t="s">
        <v>168</v>
      </c>
      <c r="J1382" s="427"/>
      <c r="K1382" s="416" t="s">
        <v>167</v>
      </c>
      <c r="L1382" s="427"/>
      <c r="M1382" s="816"/>
      <c r="N1382" s="817"/>
      <c r="O1382" s="416" t="s">
        <v>166</v>
      </c>
      <c r="P1382" s="426">
        <f>IF(P1380="",P1381-P1379,P1381-P1380)</f>
        <v>0</v>
      </c>
      <c r="Q1382" s="416" t="s">
        <v>166</v>
      </c>
      <c r="R1382" s="426">
        <f>IF(R1380="",R1381-R1379,R1381-R1380)</f>
        <v>0</v>
      </c>
      <c r="S1382" s="416" t="s">
        <v>166</v>
      </c>
      <c r="T1382" s="426">
        <f>IF(T1380="",T1381-T1379,T1381-T1380)</f>
        <v>0</v>
      </c>
      <c r="U1382" s="478" t="s">
        <v>166</v>
      </c>
      <c r="V1382" s="477">
        <f>IF(V1380="",V1381-V1379,V1381-V1380)</f>
        <v>0</v>
      </c>
      <c r="W1382" s="463" t="s">
        <v>166</v>
      </c>
      <c r="X1382" s="462">
        <f>IF(X1380="",X1381-X1379,X1381-X1380)</f>
        <v>0</v>
      </c>
      <c r="Y1382" s="781"/>
      <c r="Z1382" s="782"/>
      <c r="AA1382" s="792"/>
      <c r="AB1382" s="792"/>
      <c r="AC1382" s="792"/>
      <c r="AD1382" s="792"/>
      <c r="AE1382" s="792"/>
      <c r="AF1382" s="792"/>
    </row>
    <row r="1383" spans="1:32" s="404" customFormat="1" ht="15" customHeight="1" x14ac:dyDescent="0.2">
      <c r="A1383" s="402"/>
      <c r="B1383" s="824"/>
      <c r="C1383" s="825"/>
      <c r="D1383" s="792"/>
      <c r="E1383" s="829"/>
      <c r="F1383" s="843"/>
      <c r="G1383" s="835"/>
      <c r="H1383" s="829"/>
      <c r="I1383" s="416" t="s">
        <v>165</v>
      </c>
      <c r="J1383" s="415"/>
      <c r="K1383" s="416" t="s">
        <v>164</v>
      </c>
      <c r="L1383" s="415"/>
      <c r="M1383" s="816"/>
      <c r="N1383" s="817"/>
      <c r="O1383" s="816"/>
      <c r="P1383" s="817"/>
      <c r="Q1383" s="816"/>
      <c r="R1383" s="817"/>
      <c r="S1383" s="816"/>
      <c r="T1383" s="817"/>
      <c r="U1383" s="857"/>
      <c r="V1383" s="858"/>
      <c r="W1383" s="781"/>
      <c r="X1383" s="782"/>
      <c r="Y1383" s="781"/>
      <c r="Z1383" s="782"/>
      <c r="AA1383" s="792"/>
      <c r="AB1383" s="792"/>
      <c r="AC1383" s="792"/>
      <c r="AD1383" s="792"/>
      <c r="AE1383" s="792"/>
      <c r="AF1383" s="792"/>
    </row>
    <row r="1384" spans="1:32" s="404" customFormat="1" ht="15" customHeight="1" x14ac:dyDescent="0.2">
      <c r="A1384" s="402"/>
      <c r="B1384" s="826"/>
      <c r="C1384" s="827"/>
      <c r="D1384" s="793"/>
      <c r="E1384" s="830"/>
      <c r="F1384" s="844"/>
      <c r="G1384" s="836"/>
      <c r="H1384" s="830"/>
      <c r="I1384" s="406" t="s">
        <v>158</v>
      </c>
      <c r="J1384" s="451"/>
      <c r="K1384" s="820"/>
      <c r="L1384" s="821"/>
      <c r="M1384" s="818"/>
      <c r="N1384" s="819"/>
      <c r="O1384" s="818"/>
      <c r="P1384" s="819"/>
      <c r="Q1384" s="818"/>
      <c r="R1384" s="819"/>
      <c r="S1384" s="818"/>
      <c r="T1384" s="819"/>
      <c r="U1384" s="859"/>
      <c r="V1384" s="860"/>
      <c r="W1384" s="783"/>
      <c r="X1384" s="784"/>
      <c r="Y1384" s="783"/>
      <c r="Z1384" s="784"/>
      <c r="AA1384" s="793"/>
      <c r="AB1384" s="793"/>
      <c r="AC1384" s="793"/>
      <c r="AD1384" s="793"/>
      <c r="AE1384" s="793"/>
      <c r="AF1384" s="793"/>
    </row>
    <row r="1385" spans="1:32" s="404" customFormat="1" ht="12.75" customHeight="1" x14ac:dyDescent="0.2">
      <c r="A1385" s="402"/>
      <c r="B1385" s="822" t="s">
        <v>748</v>
      </c>
      <c r="C1385" s="823"/>
      <c r="D1385" s="791" t="s">
        <v>1984</v>
      </c>
      <c r="E1385" s="828" t="s">
        <v>228</v>
      </c>
      <c r="F1385" s="842"/>
      <c r="G1385" s="834" t="s">
        <v>231</v>
      </c>
      <c r="H1385" s="828"/>
      <c r="I1385" s="434" t="s">
        <v>184</v>
      </c>
      <c r="J1385" s="438">
        <v>500000</v>
      </c>
      <c r="K1385" s="434" t="s">
        <v>183</v>
      </c>
      <c r="L1385" s="437"/>
      <c r="M1385" s="434" t="s">
        <v>182</v>
      </c>
      <c r="N1385" s="436">
        <f>J1385</f>
        <v>500000</v>
      </c>
      <c r="O1385" s="434" t="s">
        <v>181</v>
      </c>
      <c r="P1385" s="435"/>
      <c r="Q1385" s="434" t="s">
        <v>181</v>
      </c>
      <c r="R1385" s="435"/>
      <c r="S1385" s="434" t="s">
        <v>181</v>
      </c>
      <c r="T1385" s="435"/>
      <c r="U1385" s="480" t="s">
        <v>181</v>
      </c>
      <c r="V1385" s="479"/>
      <c r="W1385" s="466" t="s">
        <v>181</v>
      </c>
      <c r="X1385" s="467"/>
      <c r="Y1385" s="466" t="s">
        <v>180</v>
      </c>
      <c r="Z1385" s="465"/>
      <c r="AA1385" s="791" t="s">
        <v>747</v>
      </c>
      <c r="AB1385" s="791" t="s">
        <v>747</v>
      </c>
      <c r="AC1385" s="791" t="s">
        <v>747</v>
      </c>
      <c r="AD1385" s="791" t="s">
        <v>747</v>
      </c>
      <c r="AE1385" s="791" t="s">
        <v>747</v>
      </c>
      <c r="AF1385" s="791" t="s">
        <v>110</v>
      </c>
    </row>
    <row r="1386" spans="1:32" s="404" customFormat="1" ht="15" customHeight="1" x14ac:dyDescent="0.2">
      <c r="A1386" s="402"/>
      <c r="B1386" s="824"/>
      <c r="C1386" s="825"/>
      <c r="D1386" s="792"/>
      <c r="E1386" s="829"/>
      <c r="F1386" s="843"/>
      <c r="G1386" s="835"/>
      <c r="H1386" s="829"/>
      <c r="I1386" s="416" t="s">
        <v>179</v>
      </c>
      <c r="J1386" s="432"/>
      <c r="K1386" s="416" t="s">
        <v>177</v>
      </c>
      <c r="L1386" s="415"/>
      <c r="M1386" s="416" t="s">
        <v>176</v>
      </c>
      <c r="N1386" s="428">
        <f>N1385</f>
        <v>500000</v>
      </c>
      <c r="O1386" s="416" t="s">
        <v>175</v>
      </c>
      <c r="P1386" s="426"/>
      <c r="Q1386" s="416" t="s">
        <v>175</v>
      </c>
      <c r="R1386" s="426"/>
      <c r="S1386" s="416" t="s">
        <v>175</v>
      </c>
      <c r="T1386" s="426"/>
      <c r="U1386" s="478" t="s">
        <v>175</v>
      </c>
      <c r="V1386" s="477"/>
      <c r="W1386" s="463" t="s">
        <v>175</v>
      </c>
      <c r="X1386" s="462"/>
      <c r="Y1386" s="463" t="s">
        <v>174</v>
      </c>
      <c r="Z1386" s="464"/>
      <c r="AA1386" s="792"/>
      <c r="AB1386" s="792"/>
      <c r="AC1386" s="792"/>
      <c r="AD1386" s="792"/>
      <c r="AE1386" s="792"/>
      <c r="AF1386" s="792"/>
    </row>
    <row r="1387" spans="1:32" s="404" customFormat="1" x14ac:dyDescent="0.2">
      <c r="A1387" s="402"/>
      <c r="B1387" s="824"/>
      <c r="C1387" s="825"/>
      <c r="D1387" s="792"/>
      <c r="E1387" s="829"/>
      <c r="F1387" s="843"/>
      <c r="G1387" s="835"/>
      <c r="H1387" s="829"/>
      <c r="I1387" s="416" t="s">
        <v>173</v>
      </c>
      <c r="J1387" s="429"/>
      <c r="K1387" s="416" t="s">
        <v>171</v>
      </c>
      <c r="L1387" s="427"/>
      <c r="M1387" s="416" t="s">
        <v>170</v>
      </c>
      <c r="N1387" s="428"/>
      <c r="O1387" s="416" t="s">
        <v>169</v>
      </c>
      <c r="P1387" s="426"/>
      <c r="Q1387" s="416" t="s">
        <v>169</v>
      </c>
      <c r="R1387" s="426"/>
      <c r="S1387" s="416" t="s">
        <v>169</v>
      </c>
      <c r="T1387" s="426"/>
      <c r="U1387" s="478" t="s">
        <v>169</v>
      </c>
      <c r="V1387" s="477"/>
      <c r="W1387" s="463" t="s">
        <v>169</v>
      </c>
      <c r="X1387" s="462"/>
      <c r="Y1387" s="781"/>
      <c r="Z1387" s="782"/>
      <c r="AA1387" s="792"/>
      <c r="AB1387" s="792"/>
      <c r="AC1387" s="792"/>
      <c r="AD1387" s="792"/>
      <c r="AE1387" s="792"/>
      <c r="AF1387" s="792"/>
    </row>
    <row r="1388" spans="1:32" s="404" customFormat="1" ht="15" customHeight="1" x14ac:dyDescent="0.2">
      <c r="A1388" s="402"/>
      <c r="B1388" s="824"/>
      <c r="C1388" s="825"/>
      <c r="D1388" s="792"/>
      <c r="E1388" s="829"/>
      <c r="F1388" s="843"/>
      <c r="G1388" s="835"/>
      <c r="H1388" s="829"/>
      <c r="I1388" s="416" t="s">
        <v>168</v>
      </c>
      <c r="J1388" s="427"/>
      <c r="K1388" s="416" t="s">
        <v>167</v>
      </c>
      <c r="L1388" s="427"/>
      <c r="M1388" s="816"/>
      <c r="N1388" s="817"/>
      <c r="O1388" s="416" t="s">
        <v>166</v>
      </c>
      <c r="P1388" s="426">
        <f>IF(P1386="",P1387-P1385,P1387-P1386)</f>
        <v>0</v>
      </c>
      <c r="Q1388" s="416" t="s">
        <v>166</v>
      </c>
      <c r="R1388" s="426">
        <f>IF(R1386="",R1387-R1385,R1387-R1386)</f>
        <v>0</v>
      </c>
      <c r="S1388" s="416" t="s">
        <v>166</v>
      </c>
      <c r="T1388" s="426">
        <f>IF(T1386="",T1387-T1385,T1387-T1386)</f>
        <v>0</v>
      </c>
      <c r="U1388" s="478" t="s">
        <v>166</v>
      </c>
      <c r="V1388" s="477">
        <f>IF(V1386="",V1387-V1385,V1387-V1386)</f>
        <v>0</v>
      </c>
      <c r="W1388" s="463" t="s">
        <v>166</v>
      </c>
      <c r="X1388" s="462">
        <f>IF(X1386="",X1387-X1385,X1387-X1386)</f>
        <v>0</v>
      </c>
      <c r="Y1388" s="781"/>
      <c r="Z1388" s="782"/>
      <c r="AA1388" s="792"/>
      <c r="AB1388" s="792"/>
      <c r="AC1388" s="792"/>
      <c r="AD1388" s="792"/>
      <c r="AE1388" s="792"/>
      <c r="AF1388" s="792"/>
    </row>
    <row r="1389" spans="1:32" s="404" customFormat="1" ht="15" customHeight="1" x14ac:dyDescent="0.2">
      <c r="A1389" s="402"/>
      <c r="B1389" s="824"/>
      <c r="C1389" s="825"/>
      <c r="D1389" s="792"/>
      <c r="E1389" s="829"/>
      <c r="F1389" s="843"/>
      <c r="G1389" s="835"/>
      <c r="H1389" s="829"/>
      <c r="I1389" s="416" t="s">
        <v>165</v>
      </c>
      <c r="J1389" s="415"/>
      <c r="K1389" s="416" t="s">
        <v>164</v>
      </c>
      <c r="L1389" s="415"/>
      <c r="M1389" s="816"/>
      <c r="N1389" s="817"/>
      <c r="O1389" s="816"/>
      <c r="P1389" s="817"/>
      <c r="Q1389" s="816"/>
      <c r="R1389" s="817"/>
      <c r="S1389" s="816"/>
      <c r="T1389" s="817"/>
      <c r="U1389" s="857"/>
      <c r="V1389" s="858"/>
      <c r="W1389" s="781"/>
      <c r="X1389" s="782"/>
      <c r="Y1389" s="781"/>
      <c r="Z1389" s="782"/>
      <c r="AA1389" s="792"/>
      <c r="AB1389" s="792"/>
      <c r="AC1389" s="792"/>
      <c r="AD1389" s="792"/>
      <c r="AE1389" s="792"/>
      <c r="AF1389" s="792"/>
    </row>
    <row r="1390" spans="1:32" s="404" customFormat="1" ht="15" customHeight="1" x14ac:dyDescent="0.2">
      <c r="A1390" s="402"/>
      <c r="B1390" s="826"/>
      <c r="C1390" s="827"/>
      <c r="D1390" s="793"/>
      <c r="E1390" s="830"/>
      <c r="F1390" s="844"/>
      <c r="G1390" s="836"/>
      <c r="H1390" s="830"/>
      <c r="I1390" s="406" t="s">
        <v>158</v>
      </c>
      <c r="J1390" s="451"/>
      <c r="K1390" s="820"/>
      <c r="L1390" s="821"/>
      <c r="M1390" s="818"/>
      <c r="N1390" s="819"/>
      <c r="O1390" s="818"/>
      <c r="P1390" s="819"/>
      <c r="Q1390" s="818"/>
      <c r="R1390" s="819"/>
      <c r="S1390" s="818"/>
      <c r="T1390" s="819"/>
      <c r="U1390" s="859"/>
      <c r="V1390" s="860"/>
      <c r="W1390" s="783"/>
      <c r="X1390" s="784"/>
      <c r="Y1390" s="783"/>
      <c r="Z1390" s="784"/>
      <c r="AA1390" s="793"/>
      <c r="AB1390" s="793"/>
      <c r="AC1390" s="793"/>
      <c r="AD1390" s="793"/>
      <c r="AE1390" s="793"/>
      <c r="AF1390" s="793"/>
    </row>
    <row r="1391" spans="1:32" s="404" customFormat="1" ht="12.75" customHeight="1" x14ac:dyDescent="0.2">
      <c r="A1391" s="402"/>
      <c r="B1391" s="822" t="s">
        <v>731</v>
      </c>
      <c r="C1391" s="823"/>
      <c r="D1391" s="791" t="s">
        <v>207</v>
      </c>
      <c r="E1391" s="828" t="s">
        <v>228</v>
      </c>
      <c r="F1391" s="831"/>
      <c r="G1391" s="834" t="s">
        <v>231</v>
      </c>
      <c r="H1391" s="828" t="s">
        <v>185</v>
      </c>
      <c r="I1391" s="434" t="s">
        <v>184</v>
      </c>
      <c r="J1391" s="438">
        <v>500000</v>
      </c>
      <c r="K1391" s="434" t="s">
        <v>183</v>
      </c>
      <c r="L1391" s="437">
        <f>+J1396+J1394</f>
        <v>44187</v>
      </c>
      <c r="M1391" s="434" t="s">
        <v>182</v>
      </c>
      <c r="N1391" s="436">
        <f>J1391</f>
        <v>500000</v>
      </c>
      <c r="O1391" s="434" t="s">
        <v>181</v>
      </c>
      <c r="P1391" s="435"/>
      <c r="Q1391" s="434" t="s">
        <v>181</v>
      </c>
      <c r="R1391" s="435"/>
      <c r="S1391" s="434" t="s">
        <v>181</v>
      </c>
      <c r="T1391" s="435"/>
      <c r="U1391" s="480" t="s">
        <v>181</v>
      </c>
      <c r="V1391" s="479"/>
      <c r="W1391" s="466" t="s">
        <v>181</v>
      </c>
      <c r="X1391" s="467">
        <v>1</v>
      </c>
      <c r="Y1391" s="466" t="s">
        <v>180</v>
      </c>
      <c r="Z1391" s="465"/>
      <c r="AA1391" s="791" t="s">
        <v>730</v>
      </c>
      <c r="AB1391" s="791" t="s">
        <v>730</v>
      </c>
      <c r="AC1391" s="791" t="s">
        <v>730</v>
      </c>
      <c r="AD1391" s="791" t="s">
        <v>730</v>
      </c>
      <c r="AE1391" s="791" t="s">
        <v>730</v>
      </c>
      <c r="AF1391" s="791" t="s">
        <v>110</v>
      </c>
    </row>
    <row r="1392" spans="1:32" s="404" customFormat="1" ht="15" customHeight="1" x14ac:dyDescent="0.2">
      <c r="A1392" s="402"/>
      <c r="B1392" s="824"/>
      <c r="C1392" s="825"/>
      <c r="D1392" s="792"/>
      <c r="E1392" s="829"/>
      <c r="F1392" s="832"/>
      <c r="G1392" s="835"/>
      <c r="H1392" s="829"/>
      <c r="I1392" s="416" t="s">
        <v>179</v>
      </c>
      <c r="J1392" s="432" t="s">
        <v>1011</v>
      </c>
      <c r="K1392" s="416" t="s">
        <v>177</v>
      </c>
      <c r="L1392" s="415"/>
      <c r="M1392" s="416" t="s">
        <v>176</v>
      </c>
      <c r="N1392" s="428">
        <f>N1391</f>
        <v>500000</v>
      </c>
      <c r="O1392" s="416" t="s">
        <v>175</v>
      </c>
      <c r="P1392" s="426"/>
      <c r="Q1392" s="416" t="s">
        <v>175</v>
      </c>
      <c r="R1392" s="426"/>
      <c r="S1392" s="416" t="s">
        <v>175</v>
      </c>
      <c r="T1392" s="426"/>
      <c r="U1392" s="478" t="s">
        <v>175</v>
      </c>
      <c r="V1392" s="477"/>
      <c r="W1392" s="463" t="s">
        <v>175</v>
      </c>
      <c r="X1392" s="462"/>
      <c r="Y1392" s="463" t="s">
        <v>174</v>
      </c>
      <c r="Z1392" s="464"/>
      <c r="AA1392" s="792"/>
      <c r="AB1392" s="792"/>
      <c r="AC1392" s="792"/>
      <c r="AD1392" s="792"/>
      <c r="AE1392" s="792"/>
      <c r="AF1392" s="792"/>
    </row>
    <row r="1393" spans="1:32" s="404" customFormat="1" x14ac:dyDescent="0.2">
      <c r="A1393" s="402"/>
      <c r="B1393" s="824"/>
      <c r="C1393" s="825"/>
      <c r="D1393" s="792"/>
      <c r="E1393" s="829"/>
      <c r="F1393" s="832"/>
      <c r="G1393" s="835"/>
      <c r="H1393" s="829"/>
      <c r="I1393" s="416" t="s">
        <v>173</v>
      </c>
      <c r="J1393" s="429" t="s">
        <v>172</v>
      </c>
      <c r="K1393" s="416" t="s">
        <v>171</v>
      </c>
      <c r="L1393" s="427"/>
      <c r="M1393" s="416" t="s">
        <v>170</v>
      </c>
      <c r="N1393" s="428"/>
      <c r="O1393" s="416" t="s">
        <v>169</v>
      </c>
      <c r="P1393" s="426"/>
      <c r="Q1393" s="416" t="s">
        <v>169</v>
      </c>
      <c r="R1393" s="426"/>
      <c r="S1393" s="416" t="s">
        <v>169</v>
      </c>
      <c r="T1393" s="426"/>
      <c r="U1393" s="478" t="s">
        <v>169</v>
      </c>
      <c r="V1393" s="477"/>
      <c r="W1393" s="463" t="s">
        <v>169</v>
      </c>
      <c r="X1393" s="462">
        <v>1</v>
      </c>
      <c r="Y1393" s="781"/>
      <c r="Z1393" s="782"/>
      <c r="AA1393" s="792"/>
      <c r="AB1393" s="792"/>
      <c r="AC1393" s="792"/>
      <c r="AD1393" s="792"/>
      <c r="AE1393" s="792"/>
      <c r="AF1393" s="792"/>
    </row>
    <row r="1394" spans="1:32" s="404" customFormat="1" ht="15" customHeight="1" x14ac:dyDescent="0.2">
      <c r="A1394" s="402"/>
      <c r="B1394" s="824"/>
      <c r="C1394" s="825"/>
      <c r="D1394" s="792"/>
      <c r="E1394" s="829"/>
      <c r="F1394" s="832"/>
      <c r="G1394" s="835"/>
      <c r="H1394" s="829"/>
      <c r="I1394" s="416" t="s">
        <v>168</v>
      </c>
      <c r="J1394" s="427">
        <v>69</v>
      </c>
      <c r="K1394" s="416" t="s">
        <v>167</v>
      </c>
      <c r="L1394" s="427"/>
      <c r="M1394" s="816"/>
      <c r="N1394" s="817"/>
      <c r="O1394" s="416" t="s">
        <v>166</v>
      </c>
      <c r="P1394" s="426">
        <f>IF(P1392="",P1393-P1391,P1393-P1392)</f>
        <v>0</v>
      </c>
      <c r="Q1394" s="416" t="s">
        <v>166</v>
      </c>
      <c r="R1394" s="426">
        <f>IF(R1392="",R1393-R1391,R1393-R1392)</f>
        <v>0</v>
      </c>
      <c r="S1394" s="416" t="s">
        <v>166</v>
      </c>
      <c r="T1394" s="426">
        <f>IF(T1392="",T1393-T1391,T1393-T1392)</f>
        <v>0</v>
      </c>
      <c r="U1394" s="478" t="s">
        <v>166</v>
      </c>
      <c r="V1394" s="477">
        <f>IF(V1392="",V1393-V1391,V1393-V1392)</f>
        <v>0</v>
      </c>
      <c r="W1394" s="463" t="s">
        <v>166</v>
      </c>
      <c r="X1394" s="462">
        <f>IF(X1392="",X1393-X1391,X1393-X1392)</f>
        <v>0</v>
      </c>
      <c r="Y1394" s="781"/>
      <c r="Z1394" s="782"/>
      <c r="AA1394" s="792"/>
      <c r="AB1394" s="792"/>
      <c r="AC1394" s="792"/>
      <c r="AD1394" s="792"/>
      <c r="AE1394" s="792"/>
      <c r="AF1394" s="792"/>
    </row>
    <row r="1395" spans="1:32" s="404" customFormat="1" ht="15" customHeight="1" x14ac:dyDescent="0.2">
      <c r="A1395" s="402"/>
      <c r="B1395" s="824"/>
      <c r="C1395" s="825"/>
      <c r="D1395" s="792"/>
      <c r="E1395" s="829"/>
      <c r="F1395" s="832"/>
      <c r="G1395" s="835"/>
      <c r="H1395" s="829"/>
      <c r="I1395" s="416" t="s">
        <v>165</v>
      </c>
      <c r="J1395" s="415"/>
      <c r="K1395" s="416" t="s">
        <v>164</v>
      </c>
      <c r="L1395" s="415">
        <v>44187</v>
      </c>
      <c r="M1395" s="816"/>
      <c r="N1395" s="817"/>
      <c r="O1395" s="816"/>
      <c r="P1395" s="817"/>
      <c r="Q1395" s="816"/>
      <c r="R1395" s="817"/>
      <c r="S1395" s="816"/>
      <c r="T1395" s="817"/>
      <c r="U1395" s="857"/>
      <c r="V1395" s="858"/>
      <c r="W1395" s="781"/>
      <c r="X1395" s="782"/>
      <c r="Y1395" s="781"/>
      <c r="Z1395" s="782"/>
      <c r="AA1395" s="792"/>
      <c r="AB1395" s="792"/>
      <c r="AC1395" s="792"/>
      <c r="AD1395" s="792"/>
      <c r="AE1395" s="792"/>
      <c r="AF1395" s="792"/>
    </row>
    <row r="1396" spans="1:32" s="404" customFormat="1" ht="15" customHeight="1" x14ac:dyDescent="0.2">
      <c r="A1396" s="402"/>
      <c r="B1396" s="826"/>
      <c r="C1396" s="827"/>
      <c r="D1396" s="793"/>
      <c r="E1396" s="830"/>
      <c r="F1396" s="833"/>
      <c r="G1396" s="836"/>
      <c r="H1396" s="830"/>
      <c r="I1396" s="406" t="s">
        <v>158</v>
      </c>
      <c r="J1396" s="451">
        <v>44118</v>
      </c>
      <c r="K1396" s="820"/>
      <c r="L1396" s="821"/>
      <c r="M1396" s="818"/>
      <c r="N1396" s="819"/>
      <c r="O1396" s="818"/>
      <c r="P1396" s="819"/>
      <c r="Q1396" s="818"/>
      <c r="R1396" s="819"/>
      <c r="S1396" s="818"/>
      <c r="T1396" s="819"/>
      <c r="U1396" s="859"/>
      <c r="V1396" s="860"/>
      <c r="W1396" s="783"/>
      <c r="X1396" s="784"/>
      <c r="Y1396" s="783"/>
      <c r="Z1396" s="784"/>
      <c r="AA1396" s="793"/>
      <c r="AB1396" s="793"/>
      <c r="AC1396" s="793"/>
      <c r="AD1396" s="793"/>
      <c r="AE1396" s="793"/>
      <c r="AF1396" s="793"/>
    </row>
    <row r="1397" spans="1:32" s="404" customFormat="1" ht="12.75" customHeight="1" x14ac:dyDescent="0.2">
      <c r="A1397" s="402"/>
      <c r="B1397" s="822" t="s">
        <v>720</v>
      </c>
      <c r="C1397" s="823"/>
      <c r="D1397" s="791" t="s">
        <v>715</v>
      </c>
      <c r="E1397" s="828" t="s">
        <v>219</v>
      </c>
      <c r="F1397" s="831"/>
      <c r="G1397" s="834" t="s">
        <v>218</v>
      </c>
      <c r="H1397" s="828"/>
      <c r="I1397" s="434" t="s">
        <v>184</v>
      </c>
      <c r="J1397" s="438">
        <v>5500000</v>
      </c>
      <c r="K1397" s="434" t="s">
        <v>183</v>
      </c>
      <c r="L1397" s="437"/>
      <c r="M1397" s="434" t="s">
        <v>182</v>
      </c>
      <c r="N1397" s="436">
        <f>J1397</f>
        <v>5500000</v>
      </c>
      <c r="O1397" s="434" t="s">
        <v>181</v>
      </c>
      <c r="P1397" s="435"/>
      <c r="Q1397" s="434" t="s">
        <v>181</v>
      </c>
      <c r="R1397" s="435"/>
      <c r="S1397" s="434" t="s">
        <v>181</v>
      </c>
      <c r="T1397" s="435"/>
      <c r="U1397" s="480" t="s">
        <v>181</v>
      </c>
      <c r="V1397" s="479"/>
      <c r="W1397" s="466" t="s">
        <v>181</v>
      </c>
      <c r="X1397" s="467"/>
      <c r="Y1397" s="466" t="s">
        <v>180</v>
      </c>
      <c r="Z1397" s="465"/>
      <c r="AA1397" s="791" t="s">
        <v>719</v>
      </c>
      <c r="AB1397" s="791" t="s">
        <v>719</v>
      </c>
      <c r="AC1397" s="791" t="s">
        <v>719</v>
      </c>
      <c r="AD1397" s="791" t="s">
        <v>719</v>
      </c>
      <c r="AE1397" s="791" t="s">
        <v>719</v>
      </c>
      <c r="AF1397" s="791" t="s">
        <v>110</v>
      </c>
    </row>
    <row r="1398" spans="1:32" s="404" customFormat="1" ht="15" customHeight="1" x14ac:dyDescent="0.2">
      <c r="A1398" s="402"/>
      <c r="B1398" s="824"/>
      <c r="C1398" s="825"/>
      <c r="D1398" s="792"/>
      <c r="E1398" s="829"/>
      <c r="F1398" s="832"/>
      <c r="G1398" s="835"/>
      <c r="H1398" s="829"/>
      <c r="I1398" s="416" t="s">
        <v>179</v>
      </c>
      <c r="J1398" s="432"/>
      <c r="K1398" s="416" t="s">
        <v>177</v>
      </c>
      <c r="L1398" s="415"/>
      <c r="M1398" s="416" t="s">
        <v>176</v>
      </c>
      <c r="N1398" s="428">
        <f>N1397</f>
        <v>5500000</v>
      </c>
      <c r="O1398" s="416" t="s">
        <v>175</v>
      </c>
      <c r="P1398" s="426"/>
      <c r="Q1398" s="416" t="s">
        <v>175</v>
      </c>
      <c r="R1398" s="426"/>
      <c r="S1398" s="416" t="s">
        <v>175</v>
      </c>
      <c r="T1398" s="426"/>
      <c r="U1398" s="478" t="s">
        <v>175</v>
      </c>
      <c r="V1398" s="477"/>
      <c r="W1398" s="463" t="s">
        <v>175</v>
      </c>
      <c r="X1398" s="462"/>
      <c r="Y1398" s="463" t="s">
        <v>174</v>
      </c>
      <c r="Z1398" s="464"/>
      <c r="AA1398" s="792"/>
      <c r="AB1398" s="792"/>
      <c r="AC1398" s="792"/>
      <c r="AD1398" s="792"/>
      <c r="AE1398" s="792"/>
      <c r="AF1398" s="792"/>
    </row>
    <row r="1399" spans="1:32" s="404" customFormat="1" x14ac:dyDescent="0.2">
      <c r="A1399" s="402"/>
      <c r="B1399" s="824"/>
      <c r="C1399" s="825"/>
      <c r="D1399" s="792"/>
      <c r="E1399" s="829"/>
      <c r="F1399" s="832"/>
      <c r="G1399" s="835"/>
      <c r="H1399" s="829"/>
      <c r="I1399" s="416" t="s">
        <v>173</v>
      </c>
      <c r="J1399" s="429"/>
      <c r="K1399" s="416" t="s">
        <v>171</v>
      </c>
      <c r="L1399" s="427"/>
      <c r="M1399" s="416" t="s">
        <v>170</v>
      </c>
      <c r="N1399" s="428"/>
      <c r="O1399" s="416" t="s">
        <v>169</v>
      </c>
      <c r="P1399" s="426"/>
      <c r="Q1399" s="416" t="s">
        <v>169</v>
      </c>
      <c r="R1399" s="426"/>
      <c r="S1399" s="416" t="s">
        <v>169</v>
      </c>
      <c r="T1399" s="426"/>
      <c r="U1399" s="478" t="s">
        <v>169</v>
      </c>
      <c r="V1399" s="477"/>
      <c r="W1399" s="463" t="s">
        <v>169</v>
      </c>
      <c r="X1399" s="462"/>
      <c r="Y1399" s="781"/>
      <c r="Z1399" s="782"/>
      <c r="AA1399" s="792"/>
      <c r="AB1399" s="792"/>
      <c r="AC1399" s="792"/>
      <c r="AD1399" s="792"/>
      <c r="AE1399" s="792"/>
      <c r="AF1399" s="792"/>
    </row>
    <row r="1400" spans="1:32" s="404" customFormat="1" ht="15" customHeight="1" x14ac:dyDescent="0.2">
      <c r="A1400" s="402"/>
      <c r="B1400" s="824"/>
      <c r="C1400" s="825"/>
      <c r="D1400" s="792"/>
      <c r="E1400" s="829"/>
      <c r="F1400" s="832"/>
      <c r="G1400" s="835"/>
      <c r="H1400" s="829"/>
      <c r="I1400" s="416" t="s">
        <v>168</v>
      </c>
      <c r="J1400" s="427"/>
      <c r="K1400" s="416" t="s">
        <v>167</v>
      </c>
      <c r="L1400" s="427"/>
      <c r="M1400" s="816"/>
      <c r="N1400" s="817"/>
      <c r="O1400" s="416" t="s">
        <v>166</v>
      </c>
      <c r="P1400" s="426">
        <f>IF(P1398="",P1399-P1397,P1399-P1398)</f>
        <v>0</v>
      </c>
      <c r="Q1400" s="416" t="s">
        <v>166</v>
      </c>
      <c r="R1400" s="426">
        <f>IF(R1398="",R1399-R1397,R1399-R1398)</f>
        <v>0</v>
      </c>
      <c r="S1400" s="416" t="s">
        <v>166</v>
      </c>
      <c r="T1400" s="426">
        <f>IF(T1398="",T1399-T1397,T1399-T1398)</f>
        <v>0</v>
      </c>
      <c r="U1400" s="478" t="s">
        <v>166</v>
      </c>
      <c r="V1400" s="477">
        <f>IF(V1398="",V1399-V1397,V1399-V1398)</f>
        <v>0</v>
      </c>
      <c r="W1400" s="463" t="s">
        <v>166</v>
      </c>
      <c r="X1400" s="462">
        <f>IF(X1398="",X1399-X1397,X1399-X1398)</f>
        <v>0</v>
      </c>
      <c r="Y1400" s="781"/>
      <c r="Z1400" s="782"/>
      <c r="AA1400" s="792"/>
      <c r="AB1400" s="792"/>
      <c r="AC1400" s="792"/>
      <c r="AD1400" s="792"/>
      <c r="AE1400" s="792"/>
      <c r="AF1400" s="792"/>
    </row>
    <row r="1401" spans="1:32" s="404" customFormat="1" ht="15" customHeight="1" x14ac:dyDescent="0.2">
      <c r="A1401" s="402"/>
      <c r="B1401" s="824"/>
      <c r="C1401" s="825"/>
      <c r="D1401" s="792"/>
      <c r="E1401" s="829"/>
      <c r="F1401" s="832"/>
      <c r="G1401" s="835"/>
      <c r="H1401" s="829"/>
      <c r="I1401" s="416" t="s">
        <v>165</v>
      </c>
      <c r="J1401" s="415"/>
      <c r="K1401" s="416" t="s">
        <v>164</v>
      </c>
      <c r="L1401" s="415"/>
      <c r="M1401" s="816"/>
      <c r="N1401" s="817"/>
      <c r="O1401" s="816"/>
      <c r="P1401" s="817"/>
      <c r="Q1401" s="816"/>
      <c r="R1401" s="817"/>
      <c r="S1401" s="816"/>
      <c r="T1401" s="817"/>
      <c r="U1401" s="857"/>
      <c r="V1401" s="858"/>
      <c r="W1401" s="781"/>
      <c r="X1401" s="782"/>
      <c r="Y1401" s="781"/>
      <c r="Z1401" s="782"/>
      <c r="AA1401" s="792"/>
      <c r="AB1401" s="792"/>
      <c r="AC1401" s="792"/>
      <c r="AD1401" s="792"/>
      <c r="AE1401" s="792"/>
      <c r="AF1401" s="792"/>
    </row>
    <row r="1402" spans="1:32" s="404" customFormat="1" ht="18" customHeight="1" x14ac:dyDescent="0.2">
      <c r="A1402" s="402"/>
      <c r="B1402" s="826"/>
      <c r="C1402" s="827"/>
      <c r="D1402" s="793"/>
      <c r="E1402" s="830"/>
      <c r="F1402" s="833"/>
      <c r="G1402" s="836"/>
      <c r="H1402" s="830"/>
      <c r="I1402" s="406" t="s">
        <v>158</v>
      </c>
      <c r="J1402" s="451"/>
      <c r="K1402" s="820"/>
      <c r="L1402" s="821"/>
      <c r="M1402" s="818"/>
      <c r="N1402" s="819"/>
      <c r="O1402" s="818"/>
      <c r="P1402" s="819"/>
      <c r="Q1402" s="818"/>
      <c r="R1402" s="819"/>
      <c r="S1402" s="818"/>
      <c r="T1402" s="819"/>
      <c r="U1402" s="859"/>
      <c r="V1402" s="860"/>
      <c r="W1402" s="783"/>
      <c r="X1402" s="784"/>
      <c r="Y1402" s="783"/>
      <c r="Z1402" s="784"/>
      <c r="AA1402" s="793"/>
      <c r="AB1402" s="793"/>
      <c r="AC1402" s="793"/>
      <c r="AD1402" s="793"/>
      <c r="AE1402" s="793"/>
      <c r="AF1402" s="793"/>
    </row>
    <row r="1403" spans="1:32" s="404" customFormat="1" ht="12.75" customHeight="1" x14ac:dyDescent="0.2">
      <c r="A1403" s="402"/>
      <c r="B1403" s="822" t="s">
        <v>718</v>
      </c>
      <c r="C1403" s="823"/>
      <c r="D1403" s="791" t="s">
        <v>715</v>
      </c>
      <c r="E1403" s="828" t="s">
        <v>228</v>
      </c>
      <c r="F1403" s="831"/>
      <c r="G1403" s="834" t="s">
        <v>231</v>
      </c>
      <c r="H1403" s="828"/>
      <c r="I1403" s="434" t="s">
        <v>184</v>
      </c>
      <c r="J1403" s="438">
        <v>380000</v>
      </c>
      <c r="K1403" s="434" t="s">
        <v>183</v>
      </c>
      <c r="L1403" s="437"/>
      <c r="M1403" s="434" t="s">
        <v>182</v>
      </c>
      <c r="N1403" s="436">
        <f>J1403</f>
        <v>380000</v>
      </c>
      <c r="O1403" s="434" t="s">
        <v>181</v>
      </c>
      <c r="P1403" s="435"/>
      <c r="Q1403" s="434" t="s">
        <v>181</v>
      </c>
      <c r="R1403" s="435"/>
      <c r="S1403" s="434" t="s">
        <v>181</v>
      </c>
      <c r="T1403" s="435"/>
      <c r="U1403" s="480" t="s">
        <v>181</v>
      </c>
      <c r="V1403" s="479"/>
      <c r="W1403" s="466" t="s">
        <v>181</v>
      </c>
      <c r="X1403" s="467"/>
      <c r="Y1403" s="466" t="s">
        <v>180</v>
      </c>
      <c r="Z1403" s="465"/>
      <c r="AA1403" s="791" t="s">
        <v>714</v>
      </c>
      <c r="AB1403" s="791" t="s">
        <v>714</v>
      </c>
      <c r="AC1403" s="791" t="s">
        <v>714</v>
      </c>
      <c r="AD1403" s="791" t="s">
        <v>714</v>
      </c>
      <c r="AE1403" s="791" t="s">
        <v>714</v>
      </c>
      <c r="AF1403" s="791" t="s">
        <v>110</v>
      </c>
    </row>
    <row r="1404" spans="1:32" s="404" customFormat="1" ht="15" customHeight="1" x14ac:dyDescent="0.2">
      <c r="A1404" s="402"/>
      <c r="B1404" s="824"/>
      <c r="C1404" s="825"/>
      <c r="D1404" s="792"/>
      <c r="E1404" s="829"/>
      <c r="F1404" s="832"/>
      <c r="G1404" s="835"/>
      <c r="H1404" s="829"/>
      <c r="I1404" s="416" t="s">
        <v>179</v>
      </c>
      <c r="J1404" s="432"/>
      <c r="K1404" s="416" t="s">
        <v>177</v>
      </c>
      <c r="L1404" s="415"/>
      <c r="M1404" s="416" t="s">
        <v>176</v>
      </c>
      <c r="N1404" s="428">
        <f>N1403</f>
        <v>380000</v>
      </c>
      <c r="O1404" s="416" t="s">
        <v>175</v>
      </c>
      <c r="P1404" s="426"/>
      <c r="Q1404" s="416" t="s">
        <v>175</v>
      </c>
      <c r="R1404" s="426"/>
      <c r="S1404" s="416" t="s">
        <v>175</v>
      </c>
      <c r="T1404" s="426"/>
      <c r="U1404" s="478" t="s">
        <v>175</v>
      </c>
      <c r="V1404" s="477"/>
      <c r="W1404" s="463" t="s">
        <v>175</v>
      </c>
      <c r="X1404" s="462"/>
      <c r="Y1404" s="463" t="s">
        <v>174</v>
      </c>
      <c r="Z1404" s="464"/>
      <c r="AA1404" s="792"/>
      <c r="AB1404" s="792"/>
      <c r="AC1404" s="792"/>
      <c r="AD1404" s="792"/>
      <c r="AE1404" s="792"/>
      <c r="AF1404" s="792"/>
    </row>
    <row r="1405" spans="1:32" s="404" customFormat="1" x14ac:dyDescent="0.2">
      <c r="A1405" s="402"/>
      <c r="B1405" s="824"/>
      <c r="C1405" s="825"/>
      <c r="D1405" s="792"/>
      <c r="E1405" s="829"/>
      <c r="F1405" s="832"/>
      <c r="G1405" s="835"/>
      <c r="H1405" s="829"/>
      <c r="I1405" s="416" t="s">
        <v>173</v>
      </c>
      <c r="J1405" s="429"/>
      <c r="K1405" s="416" t="s">
        <v>171</v>
      </c>
      <c r="L1405" s="427"/>
      <c r="M1405" s="416" t="s">
        <v>170</v>
      </c>
      <c r="N1405" s="428"/>
      <c r="O1405" s="416" t="s">
        <v>169</v>
      </c>
      <c r="P1405" s="426"/>
      <c r="Q1405" s="416" t="s">
        <v>169</v>
      </c>
      <c r="R1405" s="426"/>
      <c r="S1405" s="416" t="s">
        <v>169</v>
      </c>
      <c r="T1405" s="426"/>
      <c r="U1405" s="478" t="s">
        <v>169</v>
      </c>
      <c r="V1405" s="477"/>
      <c r="W1405" s="463" t="s">
        <v>169</v>
      </c>
      <c r="X1405" s="462"/>
      <c r="Y1405" s="781"/>
      <c r="Z1405" s="782"/>
      <c r="AA1405" s="792"/>
      <c r="AB1405" s="792"/>
      <c r="AC1405" s="792"/>
      <c r="AD1405" s="792"/>
      <c r="AE1405" s="792"/>
      <c r="AF1405" s="792"/>
    </row>
    <row r="1406" spans="1:32" s="404" customFormat="1" ht="15" customHeight="1" x14ac:dyDescent="0.2">
      <c r="A1406" s="402"/>
      <c r="B1406" s="824"/>
      <c r="C1406" s="825"/>
      <c r="D1406" s="792"/>
      <c r="E1406" s="829"/>
      <c r="F1406" s="832"/>
      <c r="G1406" s="835"/>
      <c r="H1406" s="829"/>
      <c r="I1406" s="416" t="s">
        <v>168</v>
      </c>
      <c r="J1406" s="427"/>
      <c r="K1406" s="416" t="s">
        <v>167</v>
      </c>
      <c r="L1406" s="427"/>
      <c r="M1406" s="816"/>
      <c r="N1406" s="817"/>
      <c r="O1406" s="416" t="s">
        <v>166</v>
      </c>
      <c r="P1406" s="426">
        <f>IF(P1404="",P1405-P1403,P1405-P1404)</f>
        <v>0</v>
      </c>
      <c r="Q1406" s="416" t="s">
        <v>166</v>
      </c>
      <c r="R1406" s="426">
        <f>IF(R1404="",R1405-R1403,R1405-R1404)</f>
        <v>0</v>
      </c>
      <c r="S1406" s="416" t="s">
        <v>166</v>
      </c>
      <c r="T1406" s="426">
        <f>IF(T1404="",T1405-T1403,T1405-T1404)</f>
        <v>0</v>
      </c>
      <c r="U1406" s="478" t="s">
        <v>166</v>
      </c>
      <c r="V1406" s="477">
        <f>IF(V1404="",V1405-V1403,V1405-V1404)</f>
        <v>0</v>
      </c>
      <c r="W1406" s="463" t="s">
        <v>166</v>
      </c>
      <c r="X1406" s="462">
        <f>IF(X1404="",X1405-X1403,X1405-X1404)</f>
        <v>0</v>
      </c>
      <c r="Y1406" s="781"/>
      <c r="Z1406" s="782"/>
      <c r="AA1406" s="792"/>
      <c r="AB1406" s="792"/>
      <c r="AC1406" s="792"/>
      <c r="AD1406" s="792"/>
      <c r="AE1406" s="792"/>
      <c r="AF1406" s="792"/>
    </row>
    <row r="1407" spans="1:32" s="404" customFormat="1" ht="15" customHeight="1" x14ac:dyDescent="0.2">
      <c r="A1407" s="402"/>
      <c r="B1407" s="824"/>
      <c r="C1407" s="825"/>
      <c r="D1407" s="792"/>
      <c r="E1407" s="829"/>
      <c r="F1407" s="832"/>
      <c r="G1407" s="835"/>
      <c r="H1407" s="829"/>
      <c r="I1407" s="416" t="s">
        <v>165</v>
      </c>
      <c r="J1407" s="415"/>
      <c r="K1407" s="416" t="s">
        <v>164</v>
      </c>
      <c r="L1407" s="415"/>
      <c r="M1407" s="816"/>
      <c r="N1407" s="817"/>
      <c r="O1407" s="816"/>
      <c r="P1407" s="817"/>
      <c r="Q1407" s="816"/>
      <c r="R1407" s="817"/>
      <c r="S1407" s="816"/>
      <c r="T1407" s="817"/>
      <c r="U1407" s="857"/>
      <c r="V1407" s="858"/>
      <c r="W1407" s="781"/>
      <c r="X1407" s="782"/>
      <c r="Y1407" s="781"/>
      <c r="Z1407" s="782"/>
      <c r="AA1407" s="792"/>
      <c r="AB1407" s="792"/>
      <c r="AC1407" s="792"/>
      <c r="AD1407" s="792"/>
      <c r="AE1407" s="792"/>
      <c r="AF1407" s="792"/>
    </row>
    <row r="1408" spans="1:32" s="404" customFormat="1" ht="15" customHeight="1" x14ac:dyDescent="0.2">
      <c r="A1408" s="402"/>
      <c r="B1408" s="826"/>
      <c r="C1408" s="827"/>
      <c r="D1408" s="793"/>
      <c r="E1408" s="830"/>
      <c r="F1408" s="833"/>
      <c r="G1408" s="836"/>
      <c r="H1408" s="830"/>
      <c r="I1408" s="406" t="s">
        <v>158</v>
      </c>
      <c r="J1408" s="451"/>
      <c r="K1408" s="820"/>
      <c r="L1408" s="821"/>
      <c r="M1408" s="818"/>
      <c r="N1408" s="819"/>
      <c r="O1408" s="818"/>
      <c r="P1408" s="819"/>
      <c r="Q1408" s="818"/>
      <c r="R1408" s="819"/>
      <c r="S1408" s="818"/>
      <c r="T1408" s="819"/>
      <c r="U1408" s="859"/>
      <c r="V1408" s="860"/>
      <c r="W1408" s="783"/>
      <c r="X1408" s="784"/>
      <c r="Y1408" s="783"/>
      <c r="Z1408" s="784"/>
      <c r="AA1408" s="793"/>
      <c r="AB1408" s="793"/>
      <c r="AC1408" s="793"/>
      <c r="AD1408" s="793"/>
      <c r="AE1408" s="793"/>
      <c r="AF1408" s="793"/>
    </row>
    <row r="1409" spans="1:32" s="404" customFormat="1" ht="12.75" customHeight="1" x14ac:dyDescent="0.2">
      <c r="A1409" s="402"/>
      <c r="B1409" s="822" t="s">
        <v>717</v>
      </c>
      <c r="C1409" s="823"/>
      <c r="D1409" s="791" t="s">
        <v>715</v>
      </c>
      <c r="E1409" s="828" t="s">
        <v>228</v>
      </c>
      <c r="F1409" s="831"/>
      <c r="G1409" s="834" t="s">
        <v>231</v>
      </c>
      <c r="H1409" s="828"/>
      <c r="I1409" s="434" t="s">
        <v>184</v>
      </c>
      <c r="J1409" s="438">
        <v>110000</v>
      </c>
      <c r="K1409" s="434" t="s">
        <v>183</v>
      </c>
      <c r="L1409" s="437"/>
      <c r="M1409" s="434" t="s">
        <v>182</v>
      </c>
      <c r="N1409" s="436">
        <f>J1409</f>
        <v>110000</v>
      </c>
      <c r="O1409" s="434" t="s">
        <v>181</v>
      </c>
      <c r="P1409" s="435"/>
      <c r="Q1409" s="434" t="s">
        <v>181</v>
      </c>
      <c r="R1409" s="435"/>
      <c r="S1409" s="434" t="s">
        <v>181</v>
      </c>
      <c r="T1409" s="435"/>
      <c r="U1409" s="480" t="s">
        <v>181</v>
      </c>
      <c r="V1409" s="479"/>
      <c r="W1409" s="466" t="s">
        <v>181</v>
      </c>
      <c r="X1409" s="467"/>
      <c r="Y1409" s="466" t="s">
        <v>180</v>
      </c>
      <c r="Z1409" s="465"/>
      <c r="AA1409" s="791" t="s">
        <v>714</v>
      </c>
      <c r="AB1409" s="791" t="s">
        <v>714</v>
      </c>
      <c r="AC1409" s="791" t="s">
        <v>714</v>
      </c>
      <c r="AD1409" s="791" t="s">
        <v>714</v>
      </c>
      <c r="AE1409" s="791" t="s">
        <v>714</v>
      </c>
      <c r="AF1409" s="791" t="s">
        <v>110</v>
      </c>
    </row>
    <row r="1410" spans="1:32" s="404" customFormat="1" ht="15" customHeight="1" x14ac:dyDescent="0.2">
      <c r="A1410" s="402"/>
      <c r="B1410" s="824"/>
      <c r="C1410" s="825"/>
      <c r="D1410" s="792"/>
      <c r="E1410" s="829"/>
      <c r="F1410" s="832"/>
      <c r="G1410" s="835"/>
      <c r="H1410" s="829"/>
      <c r="I1410" s="416" t="s">
        <v>179</v>
      </c>
      <c r="J1410" s="432"/>
      <c r="K1410" s="416" t="s">
        <v>177</v>
      </c>
      <c r="L1410" s="415"/>
      <c r="M1410" s="416" t="s">
        <v>176</v>
      </c>
      <c r="N1410" s="428">
        <f>N1409</f>
        <v>110000</v>
      </c>
      <c r="O1410" s="416" t="s">
        <v>175</v>
      </c>
      <c r="P1410" s="426"/>
      <c r="Q1410" s="416" t="s">
        <v>175</v>
      </c>
      <c r="R1410" s="426"/>
      <c r="S1410" s="416" t="s">
        <v>175</v>
      </c>
      <c r="T1410" s="426"/>
      <c r="U1410" s="478" t="s">
        <v>175</v>
      </c>
      <c r="V1410" s="477"/>
      <c r="W1410" s="463" t="s">
        <v>175</v>
      </c>
      <c r="X1410" s="462"/>
      <c r="Y1410" s="463" t="s">
        <v>174</v>
      </c>
      <c r="Z1410" s="464"/>
      <c r="AA1410" s="792"/>
      <c r="AB1410" s="792"/>
      <c r="AC1410" s="792"/>
      <c r="AD1410" s="792"/>
      <c r="AE1410" s="792"/>
      <c r="AF1410" s="792"/>
    </row>
    <row r="1411" spans="1:32" s="404" customFormat="1" x14ac:dyDescent="0.2">
      <c r="A1411" s="402"/>
      <c r="B1411" s="824"/>
      <c r="C1411" s="825"/>
      <c r="D1411" s="792"/>
      <c r="E1411" s="829"/>
      <c r="F1411" s="832"/>
      <c r="G1411" s="835"/>
      <c r="H1411" s="829"/>
      <c r="I1411" s="416" t="s">
        <v>173</v>
      </c>
      <c r="J1411" s="429"/>
      <c r="K1411" s="416" t="s">
        <v>171</v>
      </c>
      <c r="L1411" s="427"/>
      <c r="M1411" s="416" t="s">
        <v>170</v>
      </c>
      <c r="N1411" s="428"/>
      <c r="O1411" s="416" t="s">
        <v>169</v>
      </c>
      <c r="P1411" s="426"/>
      <c r="Q1411" s="416" t="s">
        <v>169</v>
      </c>
      <c r="R1411" s="426"/>
      <c r="S1411" s="416" t="s">
        <v>169</v>
      </c>
      <c r="T1411" s="426"/>
      <c r="U1411" s="478" t="s">
        <v>169</v>
      </c>
      <c r="V1411" s="477"/>
      <c r="W1411" s="463" t="s">
        <v>169</v>
      </c>
      <c r="X1411" s="462"/>
      <c r="Y1411" s="781"/>
      <c r="Z1411" s="782"/>
      <c r="AA1411" s="792"/>
      <c r="AB1411" s="792"/>
      <c r="AC1411" s="792"/>
      <c r="AD1411" s="792"/>
      <c r="AE1411" s="792"/>
      <c r="AF1411" s="792"/>
    </row>
    <row r="1412" spans="1:32" s="404" customFormat="1" ht="15" customHeight="1" x14ac:dyDescent="0.2">
      <c r="A1412" s="402"/>
      <c r="B1412" s="824"/>
      <c r="C1412" s="825"/>
      <c r="D1412" s="792"/>
      <c r="E1412" s="829"/>
      <c r="F1412" s="832"/>
      <c r="G1412" s="835"/>
      <c r="H1412" s="829"/>
      <c r="I1412" s="416" t="s">
        <v>168</v>
      </c>
      <c r="J1412" s="427"/>
      <c r="K1412" s="416" t="s">
        <v>167</v>
      </c>
      <c r="L1412" s="427"/>
      <c r="M1412" s="816"/>
      <c r="N1412" s="817"/>
      <c r="O1412" s="416" t="s">
        <v>166</v>
      </c>
      <c r="P1412" s="426">
        <f>IF(P1410="",P1411-P1409,P1411-P1410)</f>
        <v>0</v>
      </c>
      <c r="Q1412" s="416" t="s">
        <v>166</v>
      </c>
      <c r="R1412" s="426">
        <f>IF(R1410="",R1411-R1409,R1411-R1410)</f>
        <v>0</v>
      </c>
      <c r="S1412" s="416" t="s">
        <v>166</v>
      </c>
      <c r="T1412" s="426">
        <f>IF(T1410="",T1411-T1409,T1411-T1410)</f>
        <v>0</v>
      </c>
      <c r="U1412" s="478" t="s">
        <v>166</v>
      </c>
      <c r="V1412" s="477">
        <f>IF(V1410="",V1411-V1409,V1411-V1410)</f>
        <v>0</v>
      </c>
      <c r="W1412" s="463" t="s">
        <v>166</v>
      </c>
      <c r="X1412" s="462">
        <f>IF(X1410="",X1411-X1409,X1411-X1410)</f>
        <v>0</v>
      </c>
      <c r="Y1412" s="781"/>
      <c r="Z1412" s="782"/>
      <c r="AA1412" s="792"/>
      <c r="AB1412" s="792"/>
      <c r="AC1412" s="792"/>
      <c r="AD1412" s="792"/>
      <c r="AE1412" s="792"/>
      <c r="AF1412" s="792"/>
    </row>
    <row r="1413" spans="1:32" s="404" customFormat="1" ht="15" customHeight="1" x14ac:dyDescent="0.2">
      <c r="A1413" s="402"/>
      <c r="B1413" s="824"/>
      <c r="C1413" s="825"/>
      <c r="D1413" s="792"/>
      <c r="E1413" s="829"/>
      <c r="F1413" s="832"/>
      <c r="G1413" s="835"/>
      <c r="H1413" s="829"/>
      <c r="I1413" s="416" t="s">
        <v>165</v>
      </c>
      <c r="J1413" s="415"/>
      <c r="K1413" s="416" t="s">
        <v>164</v>
      </c>
      <c r="L1413" s="415"/>
      <c r="M1413" s="816"/>
      <c r="N1413" s="817"/>
      <c r="O1413" s="816"/>
      <c r="P1413" s="817"/>
      <c r="Q1413" s="816"/>
      <c r="R1413" s="817"/>
      <c r="S1413" s="816"/>
      <c r="T1413" s="817"/>
      <c r="U1413" s="857"/>
      <c r="V1413" s="858"/>
      <c r="W1413" s="781"/>
      <c r="X1413" s="782"/>
      <c r="Y1413" s="781"/>
      <c r="Z1413" s="782"/>
      <c r="AA1413" s="792"/>
      <c r="AB1413" s="792"/>
      <c r="AC1413" s="792"/>
      <c r="AD1413" s="792"/>
      <c r="AE1413" s="792"/>
      <c r="AF1413" s="792"/>
    </row>
    <row r="1414" spans="1:32" s="404" customFormat="1" ht="15" customHeight="1" x14ac:dyDescent="0.2">
      <c r="A1414" s="402"/>
      <c r="B1414" s="826"/>
      <c r="C1414" s="827"/>
      <c r="D1414" s="793"/>
      <c r="E1414" s="830"/>
      <c r="F1414" s="833"/>
      <c r="G1414" s="836"/>
      <c r="H1414" s="830"/>
      <c r="I1414" s="406" t="s">
        <v>158</v>
      </c>
      <c r="J1414" s="451"/>
      <c r="K1414" s="820"/>
      <c r="L1414" s="821"/>
      <c r="M1414" s="818"/>
      <c r="N1414" s="819"/>
      <c r="O1414" s="818"/>
      <c r="P1414" s="819"/>
      <c r="Q1414" s="818"/>
      <c r="R1414" s="819"/>
      <c r="S1414" s="818"/>
      <c r="T1414" s="819"/>
      <c r="U1414" s="859"/>
      <c r="V1414" s="860"/>
      <c r="W1414" s="783"/>
      <c r="X1414" s="784"/>
      <c r="Y1414" s="783"/>
      <c r="Z1414" s="784"/>
      <c r="AA1414" s="793"/>
      <c r="AB1414" s="793"/>
      <c r="AC1414" s="793"/>
      <c r="AD1414" s="793"/>
      <c r="AE1414" s="793"/>
      <c r="AF1414" s="793"/>
    </row>
    <row r="1415" spans="1:32" s="404" customFormat="1" ht="12.75" customHeight="1" x14ac:dyDescent="0.2">
      <c r="B1415" s="822" t="s">
        <v>1985</v>
      </c>
      <c r="C1415" s="823"/>
      <c r="D1415" s="791" t="s">
        <v>1986</v>
      </c>
      <c r="E1415" s="828" t="s">
        <v>228</v>
      </c>
      <c r="F1415" s="831"/>
      <c r="G1415" s="834" t="s">
        <v>231</v>
      </c>
      <c r="H1415" s="828" t="s">
        <v>193</v>
      </c>
      <c r="I1415" s="434" t="s">
        <v>184</v>
      </c>
      <c r="J1415" s="438">
        <v>1900000</v>
      </c>
      <c r="K1415" s="434" t="s">
        <v>183</v>
      </c>
      <c r="L1415" s="437">
        <f>J1420+J1418</f>
        <v>0</v>
      </c>
      <c r="M1415" s="434" t="s">
        <v>182</v>
      </c>
      <c r="N1415" s="436">
        <f>J1415</f>
        <v>1900000</v>
      </c>
      <c r="O1415" s="434" t="s">
        <v>181</v>
      </c>
      <c r="P1415" s="435">
        <v>1</v>
      </c>
      <c r="Q1415" s="434" t="s">
        <v>181</v>
      </c>
      <c r="R1415" s="435">
        <v>1</v>
      </c>
      <c r="S1415" s="434" t="s">
        <v>181</v>
      </c>
      <c r="T1415" s="435">
        <v>1</v>
      </c>
      <c r="U1415" s="434" t="s">
        <v>181</v>
      </c>
      <c r="V1415" s="435"/>
      <c r="W1415" s="466" t="s">
        <v>181</v>
      </c>
      <c r="X1415" s="467"/>
      <c r="Y1415" s="466" t="s">
        <v>180</v>
      </c>
      <c r="Z1415" s="465"/>
      <c r="AA1415" s="791" t="s">
        <v>227</v>
      </c>
      <c r="AB1415" s="791"/>
      <c r="AC1415" s="791"/>
      <c r="AD1415" s="791"/>
      <c r="AE1415" s="791"/>
      <c r="AF1415" s="791" t="s">
        <v>2182</v>
      </c>
    </row>
    <row r="1416" spans="1:32" s="404" customFormat="1" ht="15" customHeight="1" x14ac:dyDescent="0.2">
      <c r="B1416" s="824"/>
      <c r="C1416" s="825"/>
      <c r="D1416" s="792"/>
      <c r="E1416" s="829"/>
      <c r="F1416" s="832"/>
      <c r="G1416" s="835"/>
      <c r="H1416" s="829"/>
      <c r="I1416" s="416" t="s">
        <v>179</v>
      </c>
      <c r="J1416" s="432"/>
      <c r="K1416" s="416" t="s">
        <v>177</v>
      </c>
      <c r="L1416" s="415"/>
      <c r="M1416" s="416" t="s">
        <v>176</v>
      </c>
      <c r="N1416" s="428">
        <f>N1415</f>
        <v>1900000</v>
      </c>
      <c r="O1416" s="416" t="s">
        <v>175</v>
      </c>
      <c r="P1416" s="426"/>
      <c r="Q1416" s="416" t="s">
        <v>175</v>
      </c>
      <c r="R1416" s="426"/>
      <c r="S1416" s="416" t="s">
        <v>175</v>
      </c>
      <c r="T1416" s="426"/>
      <c r="U1416" s="416" t="s">
        <v>175</v>
      </c>
      <c r="V1416" s="426"/>
      <c r="W1416" s="463" t="s">
        <v>175</v>
      </c>
      <c r="X1416" s="462"/>
      <c r="Y1416" s="463" t="s">
        <v>174</v>
      </c>
      <c r="Z1416" s="464"/>
      <c r="AA1416" s="792"/>
      <c r="AB1416" s="792"/>
      <c r="AC1416" s="792"/>
      <c r="AD1416" s="792"/>
      <c r="AE1416" s="792"/>
      <c r="AF1416" s="792"/>
    </row>
    <row r="1417" spans="1:32" s="404" customFormat="1" ht="13.5" customHeight="1" x14ac:dyDescent="0.2">
      <c r="B1417" s="824"/>
      <c r="C1417" s="825"/>
      <c r="D1417" s="792"/>
      <c r="E1417" s="829"/>
      <c r="F1417" s="832"/>
      <c r="G1417" s="835"/>
      <c r="H1417" s="829"/>
      <c r="I1417" s="416" t="s">
        <v>173</v>
      </c>
      <c r="J1417" s="429"/>
      <c r="K1417" s="416" t="s">
        <v>171</v>
      </c>
      <c r="L1417" s="427"/>
      <c r="M1417" s="416" t="s">
        <v>170</v>
      </c>
      <c r="N1417" s="428"/>
      <c r="O1417" s="416" t="s">
        <v>169</v>
      </c>
      <c r="P1417" s="426">
        <v>1</v>
      </c>
      <c r="Q1417" s="416" t="s">
        <v>169</v>
      </c>
      <c r="R1417" s="426">
        <v>1</v>
      </c>
      <c r="S1417" s="416" t="s">
        <v>169</v>
      </c>
      <c r="T1417" s="426">
        <v>1</v>
      </c>
      <c r="U1417" s="416" t="s">
        <v>169</v>
      </c>
      <c r="V1417" s="426"/>
      <c r="W1417" s="463" t="s">
        <v>169</v>
      </c>
      <c r="X1417" s="462"/>
      <c r="Y1417" s="781"/>
      <c r="Z1417" s="782"/>
      <c r="AA1417" s="792"/>
      <c r="AB1417" s="792"/>
      <c r="AC1417" s="792"/>
      <c r="AD1417" s="792"/>
      <c r="AE1417" s="792"/>
      <c r="AF1417" s="792"/>
    </row>
    <row r="1418" spans="1:32" s="404" customFormat="1" ht="15" customHeight="1" x14ac:dyDescent="0.2">
      <c r="B1418" s="824"/>
      <c r="C1418" s="825"/>
      <c r="D1418" s="792"/>
      <c r="E1418" s="829"/>
      <c r="F1418" s="832"/>
      <c r="G1418" s="835"/>
      <c r="H1418" s="829"/>
      <c r="I1418" s="416" t="s">
        <v>168</v>
      </c>
      <c r="J1418" s="427"/>
      <c r="K1418" s="416" t="s">
        <v>167</v>
      </c>
      <c r="L1418" s="427"/>
      <c r="M1418" s="816"/>
      <c r="N1418" s="817"/>
      <c r="O1418" s="416" t="s">
        <v>166</v>
      </c>
      <c r="P1418" s="426">
        <f>IF(P1416="",P1417-P1415,P1417-P1416)</f>
        <v>0</v>
      </c>
      <c r="Q1418" s="416" t="s">
        <v>166</v>
      </c>
      <c r="R1418" s="426">
        <f>IF(R1416="",R1417-R1415,R1417-R1416)</f>
        <v>0</v>
      </c>
      <c r="S1418" s="416" t="s">
        <v>166</v>
      </c>
      <c r="T1418" s="426">
        <f>IF(T1416="",T1417-T1415,T1417-T1416)</f>
        <v>0</v>
      </c>
      <c r="U1418" s="416" t="s">
        <v>166</v>
      </c>
      <c r="V1418" s="426">
        <f>IF(V1416="",V1417-V1415,V1417-V1416)</f>
        <v>0</v>
      </c>
      <c r="W1418" s="463" t="s">
        <v>166</v>
      </c>
      <c r="X1418" s="462">
        <f>IF(X1416="",X1417-X1415,X1417-X1416)</f>
        <v>0</v>
      </c>
      <c r="Y1418" s="781"/>
      <c r="Z1418" s="782"/>
      <c r="AA1418" s="792"/>
      <c r="AB1418" s="792"/>
      <c r="AC1418" s="792"/>
      <c r="AD1418" s="792"/>
      <c r="AE1418" s="792"/>
      <c r="AF1418" s="792"/>
    </row>
    <row r="1419" spans="1:32" s="404" customFormat="1" ht="15" customHeight="1" x14ac:dyDescent="0.2">
      <c r="B1419" s="824"/>
      <c r="C1419" s="825"/>
      <c r="D1419" s="792"/>
      <c r="E1419" s="829"/>
      <c r="F1419" s="832"/>
      <c r="G1419" s="835"/>
      <c r="H1419" s="829"/>
      <c r="I1419" s="416" t="s">
        <v>165</v>
      </c>
      <c r="J1419" s="415"/>
      <c r="K1419" s="416" t="s">
        <v>164</v>
      </c>
      <c r="L1419" s="415"/>
      <c r="M1419" s="816"/>
      <c r="N1419" s="817"/>
      <c r="O1419" s="816"/>
      <c r="P1419" s="817"/>
      <c r="Q1419" s="816"/>
      <c r="R1419" s="817"/>
      <c r="S1419" s="816"/>
      <c r="T1419" s="817"/>
      <c r="U1419" s="816"/>
      <c r="V1419" s="817"/>
      <c r="W1419" s="781"/>
      <c r="X1419" s="782"/>
      <c r="Y1419" s="781"/>
      <c r="Z1419" s="782"/>
      <c r="AA1419" s="792"/>
      <c r="AB1419" s="792"/>
      <c r="AC1419" s="792"/>
      <c r="AD1419" s="792"/>
      <c r="AE1419" s="792"/>
      <c r="AF1419" s="792"/>
    </row>
    <row r="1420" spans="1:32" s="404" customFormat="1" ht="15" customHeight="1" x14ac:dyDescent="0.2">
      <c r="B1420" s="826"/>
      <c r="C1420" s="827"/>
      <c r="D1420" s="793"/>
      <c r="E1420" s="830"/>
      <c r="F1420" s="833"/>
      <c r="G1420" s="836"/>
      <c r="H1420" s="830"/>
      <c r="I1420" s="406" t="s">
        <v>158</v>
      </c>
      <c r="J1420" s="451"/>
      <c r="K1420" s="820"/>
      <c r="L1420" s="821"/>
      <c r="M1420" s="818"/>
      <c r="N1420" s="819"/>
      <c r="O1420" s="818"/>
      <c r="P1420" s="819"/>
      <c r="Q1420" s="818"/>
      <c r="R1420" s="819"/>
      <c r="S1420" s="818"/>
      <c r="T1420" s="819"/>
      <c r="U1420" s="818"/>
      <c r="V1420" s="819"/>
      <c r="W1420" s="783"/>
      <c r="X1420" s="784"/>
      <c r="Y1420" s="783"/>
      <c r="Z1420" s="784"/>
      <c r="AA1420" s="793"/>
      <c r="AB1420" s="793"/>
      <c r="AC1420" s="793"/>
      <c r="AD1420" s="793"/>
      <c r="AE1420" s="793"/>
      <c r="AF1420" s="793"/>
    </row>
    <row r="1421" spans="1:32" s="404" customFormat="1" ht="12.75" customHeight="1" x14ac:dyDescent="0.2">
      <c r="B1421" s="822" t="s">
        <v>1988</v>
      </c>
      <c r="C1421" s="823"/>
      <c r="D1421" s="791" t="s">
        <v>1986</v>
      </c>
      <c r="E1421" s="828" t="s">
        <v>228</v>
      </c>
      <c r="F1421" s="831"/>
      <c r="G1421" s="834" t="s">
        <v>231</v>
      </c>
      <c r="H1421" s="828" t="s">
        <v>193</v>
      </c>
      <c r="I1421" s="434" t="s">
        <v>184</v>
      </c>
      <c r="J1421" s="438">
        <v>500000</v>
      </c>
      <c r="K1421" s="434" t="s">
        <v>183</v>
      </c>
      <c r="L1421" s="437">
        <f>J1426+J1424</f>
        <v>0</v>
      </c>
      <c r="M1421" s="434" t="s">
        <v>182</v>
      </c>
      <c r="N1421" s="436">
        <f>J1421</f>
        <v>500000</v>
      </c>
      <c r="O1421" s="434" t="s">
        <v>181</v>
      </c>
      <c r="P1421" s="435">
        <v>1</v>
      </c>
      <c r="Q1421" s="434" t="s">
        <v>181</v>
      </c>
      <c r="R1421" s="435">
        <v>1</v>
      </c>
      <c r="S1421" s="434" t="s">
        <v>181</v>
      </c>
      <c r="T1421" s="435">
        <v>1</v>
      </c>
      <c r="U1421" s="434" t="s">
        <v>181</v>
      </c>
      <c r="V1421" s="435"/>
      <c r="W1421" s="466" t="s">
        <v>181</v>
      </c>
      <c r="X1421" s="467"/>
      <c r="Y1421" s="466" t="s">
        <v>180</v>
      </c>
      <c r="Z1421" s="465"/>
      <c r="AA1421" s="791" t="s">
        <v>227</v>
      </c>
      <c r="AB1421" s="791"/>
      <c r="AC1421" s="791"/>
      <c r="AD1421" s="791"/>
      <c r="AE1421" s="791"/>
      <c r="AF1421" s="791" t="s">
        <v>2182</v>
      </c>
    </row>
    <row r="1422" spans="1:32" s="404" customFormat="1" ht="15" customHeight="1" x14ac:dyDescent="0.2">
      <c r="B1422" s="824"/>
      <c r="C1422" s="825"/>
      <c r="D1422" s="792"/>
      <c r="E1422" s="829"/>
      <c r="F1422" s="832"/>
      <c r="G1422" s="835"/>
      <c r="H1422" s="829"/>
      <c r="I1422" s="416" t="s">
        <v>179</v>
      </c>
      <c r="J1422" s="432"/>
      <c r="K1422" s="416" t="s">
        <v>177</v>
      </c>
      <c r="L1422" s="415"/>
      <c r="M1422" s="416" t="s">
        <v>176</v>
      </c>
      <c r="N1422" s="428">
        <f>N1421</f>
        <v>500000</v>
      </c>
      <c r="O1422" s="416" t="s">
        <v>175</v>
      </c>
      <c r="P1422" s="426"/>
      <c r="Q1422" s="416" t="s">
        <v>175</v>
      </c>
      <c r="R1422" s="426"/>
      <c r="S1422" s="416" t="s">
        <v>175</v>
      </c>
      <c r="T1422" s="426"/>
      <c r="U1422" s="416" t="s">
        <v>175</v>
      </c>
      <c r="V1422" s="426"/>
      <c r="W1422" s="463" t="s">
        <v>175</v>
      </c>
      <c r="X1422" s="462"/>
      <c r="Y1422" s="463" t="s">
        <v>174</v>
      </c>
      <c r="Z1422" s="464"/>
      <c r="AA1422" s="792"/>
      <c r="AB1422" s="792"/>
      <c r="AC1422" s="792"/>
      <c r="AD1422" s="792"/>
      <c r="AE1422" s="792"/>
      <c r="AF1422" s="792"/>
    </row>
    <row r="1423" spans="1:32" s="404" customFormat="1" ht="13.5" customHeight="1" x14ac:dyDescent="0.2">
      <c r="B1423" s="824"/>
      <c r="C1423" s="825"/>
      <c r="D1423" s="792"/>
      <c r="E1423" s="829"/>
      <c r="F1423" s="832"/>
      <c r="G1423" s="835"/>
      <c r="H1423" s="829"/>
      <c r="I1423" s="416" t="s">
        <v>173</v>
      </c>
      <c r="J1423" s="429"/>
      <c r="K1423" s="416" t="s">
        <v>171</v>
      </c>
      <c r="L1423" s="427"/>
      <c r="M1423" s="416" t="s">
        <v>170</v>
      </c>
      <c r="N1423" s="428"/>
      <c r="O1423" s="416" t="s">
        <v>169</v>
      </c>
      <c r="P1423" s="426">
        <v>1</v>
      </c>
      <c r="Q1423" s="416" t="s">
        <v>169</v>
      </c>
      <c r="R1423" s="426">
        <v>1</v>
      </c>
      <c r="S1423" s="416" t="s">
        <v>169</v>
      </c>
      <c r="T1423" s="426">
        <v>1</v>
      </c>
      <c r="U1423" s="416" t="s">
        <v>169</v>
      </c>
      <c r="V1423" s="426"/>
      <c r="W1423" s="463" t="s">
        <v>169</v>
      </c>
      <c r="X1423" s="462"/>
      <c r="Y1423" s="781"/>
      <c r="Z1423" s="782"/>
      <c r="AA1423" s="792"/>
      <c r="AB1423" s="792"/>
      <c r="AC1423" s="792"/>
      <c r="AD1423" s="792"/>
      <c r="AE1423" s="792"/>
      <c r="AF1423" s="792"/>
    </row>
    <row r="1424" spans="1:32" s="404" customFormat="1" ht="15" customHeight="1" x14ac:dyDescent="0.2">
      <c r="B1424" s="824"/>
      <c r="C1424" s="825"/>
      <c r="D1424" s="792"/>
      <c r="E1424" s="829"/>
      <c r="F1424" s="832"/>
      <c r="G1424" s="835"/>
      <c r="H1424" s="829"/>
      <c r="I1424" s="416" t="s">
        <v>168</v>
      </c>
      <c r="J1424" s="427"/>
      <c r="K1424" s="416" t="s">
        <v>167</v>
      </c>
      <c r="L1424" s="427"/>
      <c r="M1424" s="816"/>
      <c r="N1424" s="817"/>
      <c r="O1424" s="416" t="s">
        <v>166</v>
      </c>
      <c r="P1424" s="426">
        <f>IF(P1422="",P1423-P1421,P1423-P1422)</f>
        <v>0</v>
      </c>
      <c r="Q1424" s="416" t="s">
        <v>166</v>
      </c>
      <c r="R1424" s="426">
        <f>IF(R1422="",R1423-R1421,R1423-R1422)</f>
        <v>0</v>
      </c>
      <c r="S1424" s="416" t="s">
        <v>166</v>
      </c>
      <c r="T1424" s="426">
        <f>IF(T1422="",T1423-T1421,T1423-T1422)</f>
        <v>0</v>
      </c>
      <c r="U1424" s="416" t="s">
        <v>166</v>
      </c>
      <c r="V1424" s="426">
        <f>IF(V1422="",V1423-V1421,V1423-V1422)</f>
        <v>0</v>
      </c>
      <c r="W1424" s="463" t="s">
        <v>166</v>
      </c>
      <c r="X1424" s="462">
        <f>IF(X1422="",X1423-X1421,X1423-X1422)</f>
        <v>0</v>
      </c>
      <c r="Y1424" s="781"/>
      <c r="Z1424" s="782"/>
      <c r="AA1424" s="792"/>
      <c r="AB1424" s="792"/>
      <c r="AC1424" s="792"/>
      <c r="AD1424" s="792"/>
      <c r="AE1424" s="792"/>
      <c r="AF1424" s="792"/>
    </row>
    <row r="1425" spans="2:32" s="404" customFormat="1" ht="15" customHeight="1" x14ac:dyDescent="0.2">
      <c r="B1425" s="824"/>
      <c r="C1425" s="825"/>
      <c r="D1425" s="792"/>
      <c r="E1425" s="829"/>
      <c r="F1425" s="832"/>
      <c r="G1425" s="835"/>
      <c r="H1425" s="829"/>
      <c r="I1425" s="416" t="s">
        <v>165</v>
      </c>
      <c r="J1425" s="415"/>
      <c r="K1425" s="416" t="s">
        <v>164</v>
      </c>
      <c r="L1425" s="415"/>
      <c r="M1425" s="816"/>
      <c r="N1425" s="817"/>
      <c r="O1425" s="816"/>
      <c r="P1425" s="817"/>
      <c r="Q1425" s="816"/>
      <c r="R1425" s="817"/>
      <c r="S1425" s="816"/>
      <c r="T1425" s="817"/>
      <c r="U1425" s="816"/>
      <c r="V1425" s="817"/>
      <c r="W1425" s="781"/>
      <c r="X1425" s="782"/>
      <c r="Y1425" s="781"/>
      <c r="Z1425" s="782"/>
      <c r="AA1425" s="792"/>
      <c r="AB1425" s="792"/>
      <c r="AC1425" s="792"/>
      <c r="AD1425" s="792"/>
      <c r="AE1425" s="792"/>
      <c r="AF1425" s="792"/>
    </row>
    <row r="1426" spans="2:32" s="404" customFormat="1" ht="15" customHeight="1" x14ac:dyDescent="0.2">
      <c r="B1426" s="826"/>
      <c r="C1426" s="827"/>
      <c r="D1426" s="793"/>
      <c r="E1426" s="830"/>
      <c r="F1426" s="833"/>
      <c r="G1426" s="836"/>
      <c r="H1426" s="830"/>
      <c r="I1426" s="406" t="s">
        <v>158</v>
      </c>
      <c r="J1426" s="451"/>
      <c r="K1426" s="820"/>
      <c r="L1426" s="821"/>
      <c r="M1426" s="818"/>
      <c r="N1426" s="819"/>
      <c r="O1426" s="818"/>
      <c r="P1426" s="819"/>
      <c r="Q1426" s="818"/>
      <c r="R1426" s="819"/>
      <c r="S1426" s="818"/>
      <c r="T1426" s="819"/>
      <c r="U1426" s="818"/>
      <c r="V1426" s="819"/>
      <c r="W1426" s="783"/>
      <c r="X1426" s="784"/>
      <c r="Y1426" s="783"/>
      <c r="Z1426" s="784"/>
      <c r="AA1426" s="793"/>
      <c r="AB1426" s="793"/>
      <c r="AC1426" s="793"/>
      <c r="AD1426" s="793"/>
      <c r="AE1426" s="793"/>
      <c r="AF1426" s="793"/>
    </row>
    <row r="1427" spans="2:32" s="404" customFormat="1" ht="12.75" customHeight="1" x14ac:dyDescent="0.2">
      <c r="B1427" s="822" t="s">
        <v>76</v>
      </c>
      <c r="C1427" s="823"/>
      <c r="D1427" s="791" t="s">
        <v>1986</v>
      </c>
      <c r="E1427" s="828" t="s">
        <v>228</v>
      </c>
      <c r="F1427" s="831"/>
      <c r="G1427" s="834" t="s">
        <v>231</v>
      </c>
      <c r="H1427" s="828" t="s">
        <v>193</v>
      </c>
      <c r="I1427" s="434" t="s">
        <v>184</v>
      </c>
      <c r="J1427" s="438">
        <v>3000000</v>
      </c>
      <c r="K1427" s="434" t="s">
        <v>183</v>
      </c>
      <c r="L1427" s="437">
        <f>J1432+J1430</f>
        <v>0</v>
      </c>
      <c r="M1427" s="434" t="s">
        <v>182</v>
      </c>
      <c r="N1427" s="436">
        <f>J1427</f>
        <v>3000000</v>
      </c>
      <c r="O1427" s="434" t="s">
        <v>181</v>
      </c>
      <c r="P1427" s="435">
        <v>1</v>
      </c>
      <c r="Q1427" s="434" t="s">
        <v>181</v>
      </c>
      <c r="R1427" s="435">
        <v>1</v>
      </c>
      <c r="S1427" s="434" t="s">
        <v>181</v>
      </c>
      <c r="T1427" s="435">
        <v>1</v>
      </c>
      <c r="U1427" s="434" t="s">
        <v>181</v>
      </c>
      <c r="V1427" s="435"/>
      <c r="W1427" s="466" t="s">
        <v>181</v>
      </c>
      <c r="X1427" s="467"/>
      <c r="Y1427" s="466" t="s">
        <v>180</v>
      </c>
      <c r="Z1427" s="465"/>
      <c r="AA1427" s="791" t="s">
        <v>227</v>
      </c>
      <c r="AB1427" s="791"/>
      <c r="AC1427" s="791"/>
      <c r="AD1427" s="791"/>
      <c r="AE1427" s="791"/>
      <c r="AF1427" s="791" t="s">
        <v>2182</v>
      </c>
    </row>
    <row r="1428" spans="2:32" s="404" customFormat="1" ht="15" customHeight="1" x14ac:dyDescent="0.2">
      <c r="B1428" s="824"/>
      <c r="C1428" s="825"/>
      <c r="D1428" s="792"/>
      <c r="E1428" s="829"/>
      <c r="F1428" s="832"/>
      <c r="G1428" s="835"/>
      <c r="H1428" s="829"/>
      <c r="I1428" s="416" t="s">
        <v>179</v>
      </c>
      <c r="J1428" s="432"/>
      <c r="K1428" s="416" t="s">
        <v>177</v>
      </c>
      <c r="L1428" s="415"/>
      <c r="M1428" s="416" t="s">
        <v>176</v>
      </c>
      <c r="N1428" s="428">
        <f>N1427</f>
        <v>3000000</v>
      </c>
      <c r="O1428" s="416" t="s">
        <v>175</v>
      </c>
      <c r="P1428" s="426"/>
      <c r="Q1428" s="416" t="s">
        <v>175</v>
      </c>
      <c r="R1428" s="426"/>
      <c r="S1428" s="416" t="s">
        <v>175</v>
      </c>
      <c r="T1428" s="426"/>
      <c r="U1428" s="416" t="s">
        <v>175</v>
      </c>
      <c r="V1428" s="426"/>
      <c r="W1428" s="463" t="s">
        <v>175</v>
      </c>
      <c r="X1428" s="462"/>
      <c r="Y1428" s="463" t="s">
        <v>174</v>
      </c>
      <c r="Z1428" s="464"/>
      <c r="AA1428" s="792"/>
      <c r="AB1428" s="792"/>
      <c r="AC1428" s="792"/>
      <c r="AD1428" s="792"/>
      <c r="AE1428" s="792"/>
      <c r="AF1428" s="792"/>
    </row>
    <row r="1429" spans="2:32" s="404" customFormat="1" ht="13.5" customHeight="1" x14ac:dyDescent="0.2">
      <c r="B1429" s="824"/>
      <c r="C1429" s="825"/>
      <c r="D1429" s="792"/>
      <c r="E1429" s="829"/>
      <c r="F1429" s="832"/>
      <c r="G1429" s="835"/>
      <c r="H1429" s="829"/>
      <c r="I1429" s="416" t="s">
        <v>173</v>
      </c>
      <c r="J1429" s="429"/>
      <c r="K1429" s="416" t="s">
        <v>171</v>
      </c>
      <c r="L1429" s="427"/>
      <c r="M1429" s="416" t="s">
        <v>170</v>
      </c>
      <c r="N1429" s="428"/>
      <c r="O1429" s="416" t="s">
        <v>169</v>
      </c>
      <c r="P1429" s="426">
        <v>1</v>
      </c>
      <c r="Q1429" s="416" t="s">
        <v>169</v>
      </c>
      <c r="R1429" s="426">
        <v>1</v>
      </c>
      <c r="S1429" s="416" t="s">
        <v>169</v>
      </c>
      <c r="T1429" s="426">
        <v>1</v>
      </c>
      <c r="U1429" s="416" t="s">
        <v>169</v>
      </c>
      <c r="V1429" s="426"/>
      <c r="W1429" s="463" t="s">
        <v>169</v>
      </c>
      <c r="X1429" s="462"/>
      <c r="Y1429" s="781"/>
      <c r="Z1429" s="782"/>
      <c r="AA1429" s="792"/>
      <c r="AB1429" s="792"/>
      <c r="AC1429" s="792"/>
      <c r="AD1429" s="792"/>
      <c r="AE1429" s="792"/>
      <c r="AF1429" s="792"/>
    </row>
    <row r="1430" spans="2:32" s="404" customFormat="1" ht="15" customHeight="1" x14ac:dyDescent="0.2">
      <c r="B1430" s="824"/>
      <c r="C1430" s="825"/>
      <c r="D1430" s="792"/>
      <c r="E1430" s="829"/>
      <c r="F1430" s="832"/>
      <c r="G1430" s="835"/>
      <c r="H1430" s="829"/>
      <c r="I1430" s="416" t="s">
        <v>168</v>
      </c>
      <c r="J1430" s="427"/>
      <c r="K1430" s="416" t="s">
        <v>167</v>
      </c>
      <c r="L1430" s="427"/>
      <c r="M1430" s="816"/>
      <c r="N1430" s="817"/>
      <c r="O1430" s="416" t="s">
        <v>166</v>
      </c>
      <c r="P1430" s="426">
        <f>IF(P1428="",P1429-P1427,P1429-P1428)</f>
        <v>0</v>
      </c>
      <c r="Q1430" s="416" t="s">
        <v>166</v>
      </c>
      <c r="R1430" s="426">
        <f>IF(R1428="",R1429-R1427,R1429-R1428)</f>
        <v>0</v>
      </c>
      <c r="S1430" s="416" t="s">
        <v>166</v>
      </c>
      <c r="T1430" s="426">
        <f>IF(T1428="",T1429-T1427,T1429-T1428)</f>
        <v>0</v>
      </c>
      <c r="U1430" s="416" t="s">
        <v>166</v>
      </c>
      <c r="V1430" s="426">
        <f>IF(V1428="",V1429-V1427,V1429-V1428)</f>
        <v>0</v>
      </c>
      <c r="W1430" s="463" t="s">
        <v>166</v>
      </c>
      <c r="X1430" s="462">
        <f>IF(X1428="",X1429-X1427,X1429-X1428)</f>
        <v>0</v>
      </c>
      <c r="Y1430" s="781"/>
      <c r="Z1430" s="782"/>
      <c r="AA1430" s="792"/>
      <c r="AB1430" s="792"/>
      <c r="AC1430" s="792"/>
      <c r="AD1430" s="792"/>
      <c r="AE1430" s="792"/>
      <c r="AF1430" s="792"/>
    </row>
    <row r="1431" spans="2:32" s="404" customFormat="1" ht="15" customHeight="1" x14ac:dyDescent="0.2">
      <c r="B1431" s="824"/>
      <c r="C1431" s="825"/>
      <c r="D1431" s="792"/>
      <c r="E1431" s="829"/>
      <c r="F1431" s="832"/>
      <c r="G1431" s="835"/>
      <c r="H1431" s="829"/>
      <c r="I1431" s="416" t="s">
        <v>165</v>
      </c>
      <c r="J1431" s="415"/>
      <c r="K1431" s="416" t="s">
        <v>164</v>
      </c>
      <c r="L1431" s="415"/>
      <c r="M1431" s="816"/>
      <c r="N1431" s="817"/>
      <c r="O1431" s="816"/>
      <c r="P1431" s="817"/>
      <c r="Q1431" s="816"/>
      <c r="R1431" s="817"/>
      <c r="S1431" s="816"/>
      <c r="T1431" s="817"/>
      <c r="U1431" s="816"/>
      <c r="V1431" s="817"/>
      <c r="W1431" s="781"/>
      <c r="X1431" s="782"/>
      <c r="Y1431" s="781"/>
      <c r="Z1431" s="782"/>
      <c r="AA1431" s="792"/>
      <c r="AB1431" s="792"/>
      <c r="AC1431" s="792"/>
      <c r="AD1431" s="792"/>
      <c r="AE1431" s="792"/>
      <c r="AF1431" s="792"/>
    </row>
    <row r="1432" spans="2:32" s="404" customFormat="1" ht="15" customHeight="1" x14ac:dyDescent="0.2">
      <c r="B1432" s="826"/>
      <c r="C1432" s="827"/>
      <c r="D1432" s="793"/>
      <c r="E1432" s="830"/>
      <c r="F1432" s="833"/>
      <c r="G1432" s="836"/>
      <c r="H1432" s="830"/>
      <c r="I1432" s="406" t="s">
        <v>158</v>
      </c>
      <c r="J1432" s="451"/>
      <c r="K1432" s="820"/>
      <c r="L1432" s="821"/>
      <c r="M1432" s="818"/>
      <c r="N1432" s="819"/>
      <c r="O1432" s="818"/>
      <c r="P1432" s="819"/>
      <c r="Q1432" s="818"/>
      <c r="R1432" s="819"/>
      <c r="S1432" s="818"/>
      <c r="T1432" s="819"/>
      <c r="U1432" s="818"/>
      <c r="V1432" s="819"/>
      <c r="W1432" s="783"/>
      <c r="X1432" s="784"/>
      <c r="Y1432" s="783"/>
      <c r="Z1432" s="784"/>
      <c r="AA1432" s="793"/>
      <c r="AB1432" s="793"/>
      <c r="AC1432" s="793"/>
      <c r="AD1432" s="793"/>
      <c r="AE1432" s="793"/>
      <c r="AF1432" s="793"/>
    </row>
    <row r="1433" spans="2:32" s="404" customFormat="1" ht="12.75" customHeight="1" x14ac:dyDescent="0.2">
      <c r="B1433" s="822" t="s">
        <v>77</v>
      </c>
      <c r="C1433" s="823"/>
      <c r="D1433" s="791" t="s">
        <v>1986</v>
      </c>
      <c r="E1433" s="828" t="s">
        <v>228</v>
      </c>
      <c r="F1433" s="831"/>
      <c r="G1433" s="834" t="s">
        <v>231</v>
      </c>
      <c r="H1433" s="828" t="s">
        <v>193</v>
      </c>
      <c r="I1433" s="434" t="s">
        <v>184</v>
      </c>
      <c r="J1433" s="438">
        <v>10000000</v>
      </c>
      <c r="K1433" s="434" t="s">
        <v>183</v>
      </c>
      <c r="L1433" s="437">
        <f>J1438+J1436</f>
        <v>0</v>
      </c>
      <c r="M1433" s="434" t="s">
        <v>182</v>
      </c>
      <c r="N1433" s="436">
        <f>J1433</f>
        <v>10000000</v>
      </c>
      <c r="O1433" s="434" t="s">
        <v>181</v>
      </c>
      <c r="P1433" s="435">
        <v>1</v>
      </c>
      <c r="Q1433" s="434" t="s">
        <v>181</v>
      </c>
      <c r="R1433" s="435">
        <v>1</v>
      </c>
      <c r="S1433" s="434" t="s">
        <v>181</v>
      </c>
      <c r="T1433" s="435">
        <v>1</v>
      </c>
      <c r="U1433" s="434" t="s">
        <v>181</v>
      </c>
      <c r="V1433" s="435"/>
      <c r="W1433" s="466" t="s">
        <v>181</v>
      </c>
      <c r="X1433" s="467"/>
      <c r="Y1433" s="466" t="s">
        <v>180</v>
      </c>
      <c r="Z1433" s="465"/>
      <c r="AA1433" s="791" t="s">
        <v>227</v>
      </c>
      <c r="AB1433" s="791"/>
      <c r="AC1433" s="791"/>
      <c r="AD1433" s="791"/>
      <c r="AE1433" s="791"/>
      <c r="AF1433" s="791" t="s">
        <v>2182</v>
      </c>
    </row>
    <row r="1434" spans="2:32" s="404" customFormat="1" ht="15" customHeight="1" x14ac:dyDescent="0.2">
      <c r="B1434" s="824"/>
      <c r="C1434" s="825"/>
      <c r="D1434" s="792"/>
      <c r="E1434" s="829"/>
      <c r="F1434" s="832"/>
      <c r="G1434" s="835"/>
      <c r="H1434" s="829"/>
      <c r="I1434" s="416" t="s">
        <v>179</v>
      </c>
      <c r="J1434" s="432"/>
      <c r="K1434" s="416" t="s">
        <v>177</v>
      </c>
      <c r="L1434" s="415"/>
      <c r="M1434" s="416" t="s">
        <v>176</v>
      </c>
      <c r="N1434" s="428">
        <f>N1433</f>
        <v>10000000</v>
      </c>
      <c r="O1434" s="416" t="s">
        <v>175</v>
      </c>
      <c r="P1434" s="426"/>
      <c r="Q1434" s="416" t="s">
        <v>175</v>
      </c>
      <c r="R1434" s="426"/>
      <c r="S1434" s="416" t="s">
        <v>175</v>
      </c>
      <c r="T1434" s="426"/>
      <c r="U1434" s="416" t="s">
        <v>175</v>
      </c>
      <c r="V1434" s="426"/>
      <c r="W1434" s="463" t="s">
        <v>175</v>
      </c>
      <c r="X1434" s="462"/>
      <c r="Y1434" s="463" t="s">
        <v>174</v>
      </c>
      <c r="Z1434" s="464"/>
      <c r="AA1434" s="792"/>
      <c r="AB1434" s="792"/>
      <c r="AC1434" s="792"/>
      <c r="AD1434" s="792"/>
      <c r="AE1434" s="792"/>
      <c r="AF1434" s="792"/>
    </row>
    <row r="1435" spans="2:32" s="404" customFormat="1" ht="13.5" customHeight="1" x14ac:dyDescent="0.2">
      <c r="B1435" s="824"/>
      <c r="C1435" s="825"/>
      <c r="D1435" s="792"/>
      <c r="E1435" s="829"/>
      <c r="F1435" s="832"/>
      <c r="G1435" s="835"/>
      <c r="H1435" s="829"/>
      <c r="I1435" s="416" t="s">
        <v>173</v>
      </c>
      <c r="J1435" s="429"/>
      <c r="K1435" s="416" t="s">
        <v>171</v>
      </c>
      <c r="L1435" s="427"/>
      <c r="M1435" s="416" t="s">
        <v>170</v>
      </c>
      <c r="N1435" s="428"/>
      <c r="O1435" s="416" t="s">
        <v>169</v>
      </c>
      <c r="P1435" s="426">
        <v>1</v>
      </c>
      <c r="Q1435" s="416" t="s">
        <v>169</v>
      </c>
      <c r="R1435" s="426">
        <v>1</v>
      </c>
      <c r="S1435" s="416" t="s">
        <v>169</v>
      </c>
      <c r="T1435" s="426">
        <v>1</v>
      </c>
      <c r="U1435" s="416" t="s">
        <v>169</v>
      </c>
      <c r="V1435" s="426"/>
      <c r="W1435" s="463" t="s">
        <v>169</v>
      </c>
      <c r="X1435" s="462"/>
      <c r="Y1435" s="781"/>
      <c r="Z1435" s="782"/>
      <c r="AA1435" s="792"/>
      <c r="AB1435" s="792"/>
      <c r="AC1435" s="792"/>
      <c r="AD1435" s="792"/>
      <c r="AE1435" s="792"/>
      <c r="AF1435" s="792"/>
    </row>
    <row r="1436" spans="2:32" s="404" customFormat="1" ht="15" customHeight="1" x14ac:dyDescent="0.2">
      <c r="B1436" s="824"/>
      <c r="C1436" s="825"/>
      <c r="D1436" s="792"/>
      <c r="E1436" s="829"/>
      <c r="F1436" s="832"/>
      <c r="G1436" s="835"/>
      <c r="H1436" s="829"/>
      <c r="I1436" s="416" t="s">
        <v>168</v>
      </c>
      <c r="J1436" s="427"/>
      <c r="K1436" s="416" t="s">
        <v>167</v>
      </c>
      <c r="L1436" s="427"/>
      <c r="M1436" s="816"/>
      <c r="N1436" s="817"/>
      <c r="O1436" s="416" t="s">
        <v>166</v>
      </c>
      <c r="P1436" s="426">
        <f>IF(P1434="",P1435-P1433,P1435-P1434)</f>
        <v>0</v>
      </c>
      <c r="Q1436" s="416" t="s">
        <v>166</v>
      </c>
      <c r="R1436" s="426">
        <f>IF(R1434="",R1435-R1433,R1435-R1434)</f>
        <v>0</v>
      </c>
      <c r="S1436" s="416" t="s">
        <v>166</v>
      </c>
      <c r="T1436" s="426">
        <f>IF(T1434="",T1435-T1433,T1435-T1434)</f>
        <v>0</v>
      </c>
      <c r="U1436" s="416" t="s">
        <v>166</v>
      </c>
      <c r="V1436" s="426">
        <f>IF(V1434="",V1435-V1433,V1435-V1434)</f>
        <v>0</v>
      </c>
      <c r="W1436" s="463" t="s">
        <v>166</v>
      </c>
      <c r="X1436" s="462">
        <f>IF(X1434="",X1435-X1433,X1435-X1434)</f>
        <v>0</v>
      </c>
      <c r="Y1436" s="781"/>
      <c r="Z1436" s="782"/>
      <c r="AA1436" s="792"/>
      <c r="AB1436" s="792"/>
      <c r="AC1436" s="792"/>
      <c r="AD1436" s="792"/>
      <c r="AE1436" s="792"/>
      <c r="AF1436" s="792"/>
    </row>
    <row r="1437" spans="2:32" s="404" customFormat="1" ht="15" customHeight="1" x14ac:dyDescent="0.2">
      <c r="B1437" s="824"/>
      <c r="C1437" s="825"/>
      <c r="D1437" s="792"/>
      <c r="E1437" s="829"/>
      <c r="F1437" s="832"/>
      <c r="G1437" s="835"/>
      <c r="H1437" s="829"/>
      <c r="I1437" s="416" t="s">
        <v>165</v>
      </c>
      <c r="J1437" s="415"/>
      <c r="K1437" s="416" t="s">
        <v>164</v>
      </c>
      <c r="L1437" s="415"/>
      <c r="M1437" s="816"/>
      <c r="N1437" s="817"/>
      <c r="O1437" s="816"/>
      <c r="P1437" s="817"/>
      <c r="Q1437" s="816"/>
      <c r="R1437" s="817"/>
      <c r="S1437" s="816"/>
      <c r="T1437" s="817"/>
      <c r="U1437" s="816"/>
      <c r="V1437" s="817"/>
      <c r="W1437" s="781"/>
      <c r="X1437" s="782"/>
      <c r="Y1437" s="781"/>
      <c r="Z1437" s="782"/>
      <c r="AA1437" s="792"/>
      <c r="AB1437" s="792"/>
      <c r="AC1437" s="792"/>
      <c r="AD1437" s="792"/>
      <c r="AE1437" s="792"/>
      <c r="AF1437" s="792"/>
    </row>
    <row r="1438" spans="2:32" s="404" customFormat="1" ht="15" customHeight="1" x14ac:dyDescent="0.2">
      <c r="B1438" s="826"/>
      <c r="C1438" s="827"/>
      <c r="D1438" s="793"/>
      <c r="E1438" s="830"/>
      <c r="F1438" s="833"/>
      <c r="G1438" s="836"/>
      <c r="H1438" s="830"/>
      <c r="I1438" s="406" t="s">
        <v>158</v>
      </c>
      <c r="J1438" s="451"/>
      <c r="K1438" s="820"/>
      <c r="L1438" s="821"/>
      <c r="M1438" s="818"/>
      <c r="N1438" s="819"/>
      <c r="O1438" s="818"/>
      <c r="P1438" s="819"/>
      <c r="Q1438" s="818"/>
      <c r="R1438" s="819"/>
      <c r="S1438" s="818"/>
      <c r="T1438" s="819"/>
      <c r="U1438" s="818"/>
      <c r="V1438" s="819"/>
      <c r="W1438" s="783"/>
      <c r="X1438" s="784"/>
      <c r="Y1438" s="783"/>
      <c r="Z1438" s="784"/>
      <c r="AA1438" s="793"/>
      <c r="AB1438" s="793"/>
      <c r="AC1438" s="793"/>
      <c r="AD1438" s="793"/>
      <c r="AE1438" s="793"/>
      <c r="AF1438" s="793"/>
    </row>
    <row r="1439" spans="2:32" s="404" customFormat="1" ht="12.75" customHeight="1" x14ac:dyDescent="0.2">
      <c r="B1439" s="822" t="s">
        <v>78</v>
      </c>
      <c r="C1439" s="823"/>
      <c r="D1439" s="791" t="s">
        <v>1986</v>
      </c>
      <c r="E1439" s="828" t="s">
        <v>228</v>
      </c>
      <c r="F1439" s="831"/>
      <c r="G1439" s="834" t="s">
        <v>231</v>
      </c>
      <c r="H1439" s="828" t="s">
        <v>193</v>
      </c>
      <c r="I1439" s="434" t="s">
        <v>184</v>
      </c>
      <c r="J1439" s="438">
        <v>10000000</v>
      </c>
      <c r="K1439" s="434" t="s">
        <v>183</v>
      </c>
      <c r="L1439" s="437">
        <f>J1444+J1442</f>
        <v>0</v>
      </c>
      <c r="M1439" s="434" t="s">
        <v>182</v>
      </c>
      <c r="N1439" s="436">
        <f>J1439</f>
        <v>10000000</v>
      </c>
      <c r="O1439" s="434" t="s">
        <v>181</v>
      </c>
      <c r="P1439" s="435">
        <v>1</v>
      </c>
      <c r="Q1439" s="434" t="s">
        <v>181</v>
      </c>
      <c r="R1439" s="435">
        <v>1</v>
      </c>
      <c r="S1439" s="434" t="s">
        <v>181</v>
      </c>
      <c r="T1439" s="435">
        <v>1</v>
      </c>
      <c r="U1439" s="434" t="s">
        <v>181</v>
      </c>
      <c r="V1439" s="435"/>
      <c r="W1439" s="466" t="s">
        <v>181</v>
      </c>
      <c r="X1439" s="467"/>
      <c r="Y1439" s="466" t="s">
        <v>180</v>
      </c>
      <c r="Z1439" s="465"/>
      <c r="AA1439" s="791" t="s">
        <v>227</v>
      </c>
      <c r="AB1439" s="791"/>
      <c r="AC1439" s="791"/>
      <c r="AD1439" s="791"/>
      <c r="AE1439" s="791"/>
      <c r="AF1439" s="791" t="s">
        <v>2182</v>
      </c>
    </row>
    <row r="1440" spans="2:32" s="404" customFormat="1" ht="15" customHeight="1" x14ac:dyDescent="0.2">
      <c r="B1440" s="824"/>
      <c r="C1440" s="825"/>
      <c r="D1440" s="792"/>
      <c r="E1440" s="829"/>
      <c r="F1440" s="832"/>
      <c r="G1440" s="835"/>
      <c r="H1440" s="829"/>
      <c r="I1440" s="416" t="s">
        <v>179</v>
      </c>
      <c r="J1440" s="432"/>
      <c r="K1440" s="416" t="s">
        <v>177</v>
      </c>
      <c r="L1440" s="415"/>
      <c r="M1440" s="416" t="s">
        <v>176</v>
      </c>
      <c r="N1440" s="428">
        <f>N1439</f>
        <v>10000000</v>
      </c>
      <c r="O1440" s="416" t="s">
        <v>175</v>
      </c>
      <c r="P1440" s="426"/>
      <c r="Q1440" s="416" t="s">
        <v>175</v>
      </c>
      <c r="R1440" s="426"/>
      <c r="S1440" s="416" t="s">
        <v>175</v>
      </c>
      <c r="T1440" s="426"/>
      <c r="U1440" s="416" t="s">
        <v>175</v>
      </c>
      <c r="V1440" s="426"/>
      <c r="W1440" s="463" t="s">
        <v>175</v>
      </c>
      <c r="X1440" s="462"/>
      <c r="Y1440" s="463" t="s">
        <v>174</v>
      </c>
      <c r="Z1440" s="464"/>
      <c r="AA1440" s="792"/>
      <c r="AB1440" s="792"/>
      <c r="AC1440" s="792"/>
      <c r="AD1440" s="792"/>
      <c r="AE1440" s="792"/>
      <c r="AF1440" s="792"/>
    </row>
    <row r="1441" spans="2:32" s="404" customFormat="1" ht="13.5" customHeight="1" x14ac:dyDescent="0.2">
      <c r="B1441" s="824"/>
      <c r="C1441" s="825"/>
      <c r="D1441" s="792"/>
      <c r="E1441" s="829"/>
      <c r="F1441" s="832"/>
      <c r="G1441" s="835"/>
      <c r="H1441" s="829"/>
      <c r="I1441" s="416" t="s">
        <v>173</v>
      </c>
      <c r="J1441" s="429"/>
      <c r="K1441" s="416" t="s">
        <v>171</v>
      </c>
      <c r="L1441" s="427"/>
      <c r="M1441" s="416" t="s">
        <v>170</v>
      </c>
      <c r="N1441" s="428"/>
      <c r="O1441" s="416" t="s">
        <v>169</v>
      </c>
      <c r="P1441" s="426">
        <v>1</v>
      </c>
      <c r="Q1441" s="416" t="s">
        <v>169</v>
      </c>
      <c r="R1441" s="426">
        <v>1</v>
      </c>
      <c r="S1441" s="416" t="s">
        <v>169</v>
      </c>
      <c r="T1441" s="426">
        <v>1</v>
      </c>
      <c r="U1441" s="416" t="s">
        <v>169</v>
      </c>
      <c r="V1441" s="426"/>
      <c r="W1441" s="463" t="s">
        <v>169</v>
      </c>
      <c r="X1441" s="462"/>
      <c r="Y1441" s="781"/>
      <c r="Z1441" s="782"/>
      <c r="AA1441" s="792"/>
      <c r="AB1441" s="792"/>
      <c r="AC1441" s="792"/>
      <c r="AD1441" s="792"/>
      <c r="AE1441" s="792"/>
      <c r="AF1441" s="792"/>
    </row>
    <row r="1442" spans="2:32" s="404" customFormat="1" ht="15" customHeight="1" x14ac:dyDescent="0.2">
      <c r="B1442" s="824"/>
      <c r="C1442" s="825"/>
      <c r="D1442" s="792"/>
      <c r="E1442" s="829"/>
      <c r="F1442" s="832"/>
      <c r="G1442" s="835"/>
      <c r="H1442" s="829"/>
      <c r="I1442" s="416" t="s">
        <v>168</v>
      </c>
      <c r="J1442" s="427"/>
      <c r="K1442" s="416" t="s">
        <v>167</v>
      </c>
      <c r="L1442" s="427"/>
      <c r="M1442" s="816"/>
      <c r="N1442" s="817"/>
      <c r="O1442" s="416" t="s">
        <v>166</v>
      </c>
      <c r="P1442" s="426">
        <f>IF(P1440="",P1441-P1439,P1441-P1440)</f>
        <v>0</v>
      </c>
      <c r="Q1442" s="416" t="s">
        <v>166</v>
      </c>
      <c r="R1442" s="426">
        <f>IF(R1440="",R1441-R1439,R1441-R1440)</f>
        <v>0</v>
      </c>
      <c r="S1442" s="416" t="s">
        <v>166</v>
      </c>
      <c r="T1442" s="426">
        <f>IF(T1440="",T1441-T1439,T1441-T1440)</f>
        <v>0</v>
      </c>
      <c r="U1442" s="416" t="s">
        <v>166</v>
      </c>
      <c r="V1442" s="426">
        <f>IF(V1440="",V1441-V1439,V1441-V1440)</f>
        <v>0</v>
      </c>
      <c r="W1442" s="463" t="s">
        <v>166</v>
      </c>
      <c r="X1442" s="462">
        <f>IF(X1440="",X1441-X1439,X1441-X1440)</f>
        <v>0</v>
      </c>
      <c r="Y1442" s="781"/>
      <c r="Z1442" s="782"/>
      <c r="AA1442" s="792"/>
      <c r="AB1442" s="792"/>
      <c r="AC1442" s="792"/>
      <c r="AD1442" s="792"/>
      <c r="AE1442" s="792"/>
      <c r="AF1442" s="792"/>
    </row>
    <row r="1443" spans="2:32" s="404" customFormat="1" ht="15" customHeight="1" x14ac:dyDescent="0.2">
      <c r="B1443" s="824"/>
      <c r="C1443" s="825"/>
      <c r="D1443" s="792"/>
      <c r="E1443" s="829"/>
      <c r="F1443" s="832"/>
      <c r="G1443" s="835"/>
      <c r="H1443" s="829"/>
      <c r="I1443" s="416" t="s">
        <v>165</v>
      </c>
      <c r="J1443" s="415"/>
      <c r="K1443" s="416" t="s">
        <v>164</v>
      </c>
      <c r="L1443" s="415"/>
      <c r="M1443" s="816"/>
      <c r="N1443" s="817"/>
      <c r="O1443" s="816"/>
      <c r="P1443" s="817"/>
      <c r="Q1443" s="816"/>
      <c r="R1443" s="817"/>
      <c r="S1443" s="816"/>
      <c r="T1443" s="817"/>
      <c r="U1443" s="816"/>
      <c r="V1443" s="817"/>
      <c r="W1443" s="781"/>
      <c r="X1443" s="782"/>
      <c r="Y1443" s="781"/>
      <c r="Z1443" s="782"/>
      <c r="AA1443" s="792"/>
      <c r="AB1443" s="792"/>
      <c r="AC1443" s="792"/>
      <c r="AD1443" s="792"/>
      <c r="AE1443" s="792"/>
      <c r="AF1443" s="792"/>
    </row>
    <row r="1444" spans="2:32" s="404" customFormat="1" ht="15" customHeight="1" x14ac:dyDescent="0.2">
      <c r="B1444" s="826"/>
      <c r="C1444" s="827"/>
      <c r="D1444" s="793"/>
      <c r="E1444" s="830"/>
      <c r="F1444" s="833"/>
      <c r="G1444" s="836"/>
      <c r="H1444" s="830"/>
      <c r="I1444" s="406" t="s">
        <v>158</v>
      </c>
      <c r="J1444" s="451"/>
      <c r="K1444" s="820"/>
      <c r="L1444" s="821"/>
      <c r="M1444" s="818"/>
      <c r="N1444" s="819"/>
      <c r="O1444" s="818"/>
      <c r="P1444" s="819"/>
      <c r="Q1444" s="818"/>
      <c r="R1444" s="819"/>
      <c r="S1444" s="818"/>
      <c r="T1444" s="819"/>
      <c r="U1444" s="818"/>
      <c r="V1444" s="819"/>
      <c r="W1444" s="783"/>
      <c r="X1444" s="784"/>
      <c r="Y1444" s="783"/>
      <c r="Z1444" s="784"/>
      <c r="AA1444" s="793"/>
      <c r="AB1444" s="793"/>
      <c r="AC1444" s="793"/>
      <c r="AD1444" s="793"/>
      <c r="AE1444" s="793"/>
      <c r="AF1444" s="793"/>
    </row>
    <row r="1445" spans="2:32" s="404" customFormat="1" ht="12.75" customHeight="1" x14ac:dyDescent="0.2">
      <c r="B1445" s="822" t="s">
        <v>79</v>
      </c>
      <c r="C1445" s="823"/>
      <c r="D1445" s="791" t="s">
        <v>1986</v>
      </c>
      <c r="E1445" s="828" t="s">
        <v>228</v>
      </c>
      <c r="F1445" s="831"/>
      <c r="G1445" s="834" t="s">
        <v>231</v>
      </c>
      <c r="H1445" s="828" t="s">
        <v>193</v>
      </c>
      <c r="I1445" s="434" t="s">
        <v>184</v>
      </c>
      <c r="J1445" s="438">
        <v>10000000</v>
      </c>
      <c r="K1445" s="434" t="s">
        <v>183</v>
      </c>
      <c r="L1445" s="437">
        <f>J1450+J1448</f>
        <v>0</v>
      </c>
      <c r="M1445" s="434" t="s">
        <v>182</v>
      </c>
      <c r="N1445" s="436">
        <f>J1445</f>
        <v>10000000</v>
      </c>
      <c r="O1445" s="434" t="s">
        <v>181</v>
      </c>
      <c r="P1445" s="435">
        <v>1</v>
      </c>
      <c r="Q1445" s="434" t="s">
        <v>181</v>
      </c>
      <c r="R1445" s="435">
        <v>1</v>
      </c>
      <c r="S1445" s="434" t="s">
        <v>181</v>
      </c>
      <c r="T1445" s="435">
        <v>1</v>
      </c>
      <c r="U1445" s="434" t="s">
        <v>181</v>
      </c>
      <c r="V1445" s="435"/>
      <c r="W1445" s="466" t="s">
        <v>181</v>
      </c>
      <c r="X1445" s="467"/>
      <c r="Y1445" s="466" t="s">
        <v>180</v>
      </c>
      <c r="Z1445" s="465"/>
      <c r="AA1445" s="791" t="s">
        <v>227</v>
      </c>
      <c r="AB1445" s="791"/>
      <c r="AC1445" s="791"/>
      <c r="AD1445" s="791"/>
      <c r="AE1445" s="791"/>
      <c r="AF1445" s="791" t="s">
        <v>2182</v>
      </c>
    </row>
    <row r="1446" spans="2:32" s="404" customFormat="1" ht="15" customHeight="1" x14ac:dyDescent="0.2">
      <c r="B1446" s="824"/>
      <c r="C1446" s="825"/>
      <c r="D1446" s="792"/>
      <c r="E1446" s="829"/>
      <c r="F1446" s="832"/>
      <c r="G1446" s="835"/>
      <c r="H1446" s="829"/>
      <c r="I1446" s="416" t="s">
        <v>179</v>
      </c>
      <c r="J1446" s="432"/>
      <c r="K1446" s="416" t="s">
        <v>177</v>
      </c>
      <c r="L1446" s="415"/>
      <c r="M1446" s="416" t="s">
        <v>176</v>
      </c>
      <c r="N1446" s="428">
        <f>N1445</f>
        <v>10000000</v>
      </c>
      <c r="O1446" s="416" t="s">
        <v>175</v>
      </c>
      <c r="P1446" s="426"/>
      <c r="Q1446" s="416" t="s">
        <v>175</v>
      </c>
      <c r="R1446" s="426"/>
      <c r="S1446" s="416" t="s">
        <v>175</v>
      </c>
      <c r="T1446" s="426"/>
      <c r="U1446" s="416" t="s">
        <v>175</v>
      </c>
      <c r="V1446" s="426"/>
      <c r="W1446" s="463" t="s">
        <v>175</v>
      </c>
      <c r="X1446" s="462"/>
      <c r="Y1446" s="463" t="s">
        <v>174</v>
      </c>
      <c r="Z1446" s="464"/>
      <c r="AA1446" s="792"/>
      <c r="AB1446" s="792"/>
      <c r="AC1446" s="792"/>
      <c r="AD1446" s="792"/>
      <c r="AE1446" s="792"/>
      <c r="AF1446" s="792"/>
    </row>
    <row r="1447" spans="2:32" s="404" customFormat="1" ht="13.5" customHeight="1" x14ac:dyDescent="0.2">
      <c r="B1447" s="824"/>
      <c r="C1447" s="825"/>
      <c r="D1447" s="792"/>
      <c r="E1447" s="829"/>
      <c r="F1447" s="832"/>
      <c r="G1447" s="835"/>
      <c r="H1447" s="829"/>
      <c r="I1447" s="416" t="s">
        <v>173</v>
      </c>
      <c r="J1447" s="429"/>
      <c r="K1447" s="416" t="s">
        <v>171</v>
      </c>
      <c r="L1447" s="427"/>
      <c r="M1447" s="416" t="s">
        <v>170</v>
      </c>
      <c r="N1447" s="428"/>
      <c r="O1447" s="416" t="s">
        <v>169</v>
      </c>
      <c r="P1447" s="426">
        <v>1</v>
      </c>
      <c r="Q1447" s="416" t="s">
        <v>169</v>
      </c>
      <c r="R1447" s="426">
        <v>1</v>
      </c>
      <c r="S1447" s="416" t="s">
        <v>169</v>
      </c>
      <c r="T1447" s="426">
        <v>1</v>
      </c>
      <c r="U1447" s="416" t="s">
        <v>169</v>
      </c>
      <c r="V1447" s="426"/>
      <c r="W1447" s="463" t="s">
        <v>169</v>
      </c>
      <c r="X1447" s="462"/>
      <c r="Y1447" s="781"/>
      <c r="Z1447" s="782"/>
      <c r="AA1447" s="792"/>
      <c r="AB1447" s="792"/>
      <c r="AC1447" s="792"/>
      <c r="AD1447" s="792"/>
      <c r="AE1447" s="792"/>
      <c r="AF1447" s="792"/>
    </row>
    <row r="1448" spans="2:32" s="404" customFormat="1" ht="15" customHeight="1" x14ac:dyDescent="0.2">
      <c r="B1448" s="824"/>
      <c r="C1448" s="825"/>
      <c r="D1448" s="792"/>
      <c r="E1448" s="829"/>
      <c r="F1448" s="832"/>
      <c r="G1448" s="835"/>
      <c r="H1448" s="829"/>
      <c r="I1448" s="416" t="s">
        <v>168</v>
      </c>
      <c r="J1448" s="427"/>
      <c r="K1448" s="416" t="s">
        <v>167</v>
      </c>
      <c r="L1448" s="427"/>
      <c r="M1448" s="816"/>
      <c r="N1448" s="817"/>
      <c r="O1448" s="416" t="s">
        <v>166</v>
      </c>
      <c r="P1448" s="426">
        <f>IF(P1446="",P1447-P1445,P1447-P1446)</f>
        <v>0</v>
      </c>
      <c r="Q1448" s="416" t="s">
        <v>166</v>
      </c>
      <c r="R1448" s="426">
        <f>IF(R1446="",R1447-R1445,R1447-R1446)</f>
        <v>0</v>
      </c>
      <c r="S1448" s="416" t="s">
        <v>166</v>
      </c>
      <c r="T1448" s="426">
        <f>IF(T1446="",T1447-T1445,T1447-T1446)</f>
        <v>0</v>
      </c>
      <c r="U1448" s="416" t="s">
        <v>166</v>
      </c>
      <c r="V1448" s="426">
        <f>IF(V1446="",V1447-V1445,V1447-V1446)</f>
        <v>0</v>
      </c>
      <c r="W1448" s="463" t="s">
        <v>166</v>
      </c>
      <c r="X1448" s="462">
        <f>IF(X1446="",X1447-X1445,X1447-X1446)</f>
        <v>0</v>
      </c>
      <c r="Y1448" s="781"/>
      <c r="Z1448" s="782"/>
      <c r="AA1448" s="792"/>
      <c r="AB1448" s="792"/>
      <c r="AC1448" s="792"/>
      <c r="AD1448" s="792"/>
      <c r="AE1448" s="792"/>
      <c r="AF1448" s="792"/>
    </row>
    <row r="1449" spans="2:32" s="404" customFormat="1" ht="15" customHeight="1" x14ac:dyDescent="0.2">
      <c r="B1449" s="824"/>
      <c r="C1449" s="825"/>
      <c r="D1449" s="792"/>
      <c r="E1449" s="829"/>
      <c r="F1449" s="832"/>
      <c r="G1449" s="835"/>
      <c r="H1449" s="829"/>
      <c r="I1449" s="416" t="s">
        <v>165</v>
      </c>
      <c r="J1449" s="415"/>
      <c r="K1449" s="416" t="s">
        <v>164</v>
      </c>
      <c r="L1449" s="415"/>
      <c r="M1449" s="816"/>
      <c r="N1449" s="817"/>
      <c r="O1449" s="816"/>
      <c r="P1449" s="817"/>
      <c r="Q1449" s="816"/>
      <c r="R1449" s="817"/>
      <c r="S1449" s="816"/>
      <c r="T1449" s="817"/>
      <c r="U1449" s="816"/>
      <c r="V1449" s="817"/>
      <c r="W1449" s="781"/>
      <c r="X1449" s="782"/>
      <c r="Y1449" s="781"/>
      <c r="Z1449" s="782"/>
      <c r="AA1449" s="792"/>
      <c r="AB1449" s="792"/>
      <c r="AC1449" s="792"/>
      <c r="AD1449" s="792"/>
      <c r="AE1449" s="792"/>
      <c r="AF1449" s="792"/>
    </row>
    <row r="1450" spans="2:32" s="404" customFormat="1" ht="15" customHeight="1" x14ac:dyDescent="0.2">
      <c r="B1450" s="826"/>
      <c r="C1450" s="827"/>
      <c r="D1450" s="793"/>
      <c r="E1450" s="830"/>
      <c r="F1450" s="833"/>
      <c r="G1450" s="836"/>
      <c r="H1450" s="830"/>
      <c r="I1450" s="406" t="s">
        <v>158</v>
      </c>
      <c r="J1450" s="451"/>
      <c r="K1450" s="820"/>
      <c r="L1450" s="821"/>
      <c r="M1450" s="818"/>
      <c r="N1450" s="819"/>
      <c r="O1450" s="818"/>
      <c r="P1450" s="819"/>
      <c r="Q1450" s="818"/>
      <c r="R1450" s="819"/>
      <c r="S1450" s="818"/>
      <c r="T1450" s="819"/>
      <c r="U1450" s="818"/>
      <c r="V1450" s="819"/>
      <c r="W1450" s="783"/>
      <c r="X1450" s="784"/>
      <c r="Y1450" s="783"/>
      <c r="Z1450" s="784"/>
      <c r="AA1450" s="793"/>
      <c r="AB1450" s="793"/>
      <c r="AC1450" s="793"/>
      <c r="AD1450" s="793"/>
      <c r="AE1450" s="793"/>
      <c r="AF1450" s="793"/>
    </row>
    <row r="1451" spans="2:32" s="404" customFormat="1" ht="12.75" customHeight="1" x14ac:dyDescent="0.2">
      <c r="B1451" s="822" t="s">
        <v>80</v>
      </c>
      <c r="C1451" s="823"/>
      <c r="D1451" s="791" t="s">
        <v>1986</v>
      </c>
      <c r="E1451" s="828" t="s">
        <v>228</v>
      </c>
      <c r="F1451" s="831"/>
      <c r="G1451" s="834" t="s">
        <v>231</v>
      </c>
      <c r="H1451" s="828" t="s">
        <v>193</v>
      </c>
      <c r="I1451" s="434" t="s">
        <v>184</v>
      </c>
      <c r="J1451" s="438">
        <v>10000000</v>
      </c>
      <c r="K1451" s="434" t="s">
        <v>183</v>
      </c>
      <c r="L1451" s="437">
        <f>J1456+J1454</f>
        <v>0</v>
      </c>
      <c r="M1451" s="434" t="s">
        <v>182</v>
      </c>
      <c r="N1451" s="436">
        <f>J1451</f>
        <v>10000000</v>
      </c>
      <c r="O1451" s="434" t="s">
        <v>181</v>
      </c>
      <c r="P1451" s="435">
        <v>1</v>
      </c>
      <c r="Q1451" s="434" t="s">
        <v>181</v>
      </c>
      <c r="R1451" s="435">
        <v>1</v>
      </c>
      <c r="S1451" s="434" t="s">
        <v>181</v>
      </c>
      <c r="T1451" s="435">
        <v>1</v>
      </c>
      <c r="U1451" s="434" t="s">
        <v>181</v>
      </c>
      <c r="V1451" s="435"/>
      <c r="W1451" s="466" t="s">
        <v>181</v>
      </c>
      <c r="X1451" s="467"/>
      <c r="Y1451" s="466" t="s">
        <v>180</v>
      </c>
      <c r="Z1451" s="465"/>
      <c r="AA1451" s="791" t="s">
        <v>227</v>
      </c>
      <c r="AB1451" s="791"/>
      <c r="AC1451" s="791"/>
      <c r="AD1451" s="791"/>
      <c r="AE1451" s="791"/>
      <c r="AF1451" s="791" t="s">
        <v>2182</v>
      </c>
    </row>
    <row r="1452" spans="2:32" s="404" customFormat="1" ht="15" customHeight="1" x14ac:dyDescent="0.2">
      <c r="B1452" s="824"/>
      <c r="C1452" s="825"/>
      <c r="D1452" s="792"/>
      <c r="E1452" s="829"/>
      <c r="F1452" s="832"/>
      <c r="G1452" s="835"/>
      <c r="H1452" s="829"/>
      <c r="I1452" s="416" t="s">
        <v>179</v>
      </c>
      <c r="J1452" s="432"/>
      <c r="K1452" s="416" t="s">
        <v>177</v>
      </c>
      <c r="L1452" s="415"/>
      <c r="M1452" s="416" t="s">
        <v>176</v>
      </c>
      <c r="N1452" s="428">
        <f>N1451</f>
        <v>10000000</v>
      </c>
      <c r="O1452" s="416" t="s">
        <v>175</v>
      </c>
      <c r="P1452" s="426"/>
      <c r="Q1452" s="416" t="s">
        <v>175</v>
      </c>
      <c r="R1452" s="426"/>
      <c r="S1452" s="416" t="s">
        <v>175</v>
      </c>
      <c r="T1452" s="426"/>
      <c r="U1452" s="416" t="s">
        <v>175</v>
      </c>
      <c r="V1452" s="426"/>
      <c r="W1452" s="463" t="s">
        <v>175</v>
      </c>
      <c r="X1452" s="462"/>
      <c r="Y1452" s="463" t="s">
        <v>174</v>
      </c>
      <c r="Z1452" s="464"/>
      <c r="AA1452" s="792"/>
      <c r="AB1452" s="792"/>
      <c r="AC1452" s="792"/>
      <c r="AD1452" s="792"/>
      <c r="AE1452" s="792"/>
      <c r="AF1452" s="792"/>
    </row>
    <row r="1453" spans="2:32" s="404" customFormat="1" ht="13.5" customHeight="1" x14ac:dyDescent="0.2">
      <c r="B1453" s="824"/>
      <c r="C1453" s="825"/>
      <c r="D1453" s="792"/>
      <c r="E1453" s="829"/>
      <c r="F1453" s="832"/>
      <c r="G1453" s="835"/>
      <c r="H1453" s="829"/>
      <c r="I1453" s="416" t="s">
        <v>173</v>
      </c>
      <c r="J1453" s="429"/>
      <c r="K1453" s="416" t="s">
        <v>171</v>
      </c>
      <c r="L1453" s="427"/>
      <c r="M1453" s="416" t="s">
        <v>170</v>
      </c>
      <c r="N1453" s="428"/>
      <c r="O1453" s="416" t="s">
        <v>169</v>
      </c>
      <c r="P1453" s="426">
        <v>1</v>
      </c>
      <c r="Q1453" s="416" t="s">
        <v>169</v>
      </c>
      <c r="R1453" s="426">
        <v>1</v>
      </c>
      <c r="S1453" s="416" t="s">
        <v>169</v>
      </c>
      <c r="T1453" s="426">
        <v>1</v>
      </c>
      <c r="U1453" s="416" t="s">
        <v>169</v>
      </c>
      <c r="V1453" s="426"/>
      <c r="W1453" s="463" t="s">
        <v>169</v>
      </c>
      <c r="X1453" s="462"/>
      <c r="Y1453" s="781"/>
      <c r="Z1453" s="782"/>
      <c r="AA1453" s="792"/>
      <c r="AB1453" s="792"/>
      <c r="AC1453" s="792"/>
      <c r="AD1453" s="792"/>
      <c r="AE1453" s="792"/>
      <c r="AF1453" s="792"/>
    </row>
    <row r="1454" spans="2:32" s="404" customFormat="1" ht="15" customHeight="1" x14ac:dyDescent="0.2">
      <c r="B1454" s="824"/>
      <c r="C1454" s="825"/>
      <c r="D1454" s="792"/>
      <c r="E1454" s="829"/>
      <c r="F1454" s="832"/>
      <c r="G1454" s="835"/>
      <c r="H1454" s="829"/>
      <c r="I1454" s="416" t="s">
        <v>168</v>
      </c>
      <c r="J1454" s="427"/>
      <c r="K1454" s="416" t="s">
        <v>167</v>
      </c>
      <c r="L1454" s="427"/>
      <c r="M1454" s="816"/>
      <c r="N1454" s="817"/>
      <c r="O1454" s="416" t="s">
        <v>166</v>
      </c>
      <c r="P1454" s="426">
        <f>IF(P1452="",P1453-P1451,P1453-P1452)</f>
        <v>0</v>
      </c>
      <c r="Q1454" s="416" t="s">
        <v>166</v>
      </c>
      <c r="R1454" s="426">
        <f>IF(R1452="",R1453-R1451,R1453-R1452)</f>
        <v>0</v>
      </c>
      <c r="S1454" s="416" t="s">
        <v>166</v>
      </c>
      <c r="T1454" s="426">
        <f>IF(T1452="",T1453-T1451,T1453-T1452)</f>
        <v>0</v>
      </c>
      <c r="U1454" s="416" t="s">
        <v>166</v>
      </c>
      <c r="V1454" s="426">
        <f>IF(V1452="",V1453-V1451,V1453-V1452)</f>
        <v>0</v>
      </c>
      <c r="W1454" s="463" t="s">
        <v>166</v>
      </c>
      <c r="X1454" s="462">
        <f>IF(X1452="",X1453-X1451,X1453-X1452)</f>
        <v>0</v>
      </c>
      <c r="Y1454" s="781"/>
      <c r="Z1454" s="782"/>
      <c r="AA1454" s="792"/>
      <c r="AB1454" s="792"/>
      <c r="AC1454" s="792"/>
      <c r="AD1454" s="792"/>
      <c r="AE1454" s="792"/>
      <c r="AF1454" s="792"/>
    </row>
    <row r="1455" spans="2:32" s="404" customFormat="1" ht="15" customHeight="1" x14ac:dyDescent="0.2">
      <c r="B1455" s="824"/>
      <c r="C1455" s="825"/>
      <c r="D1455" s="792"/>
      <c r="E1455" s="829"/>
      <c r="F1455" s="832"/>
      <c r="G1455" s="835"/>
      <c r="H1455" s="829"/>
      <c r="I1455" s="416" t="s">
        <v>165</v>
      </c>
      <c r="J1455" s="415"/>
      <c r="K1455" s="416" t="s">
        <v>164</v>
      </c>
      <c r="L1455" s="415"/>
      <c r="M1455" s="816"/>
      <c r="N1455" s="817"/>
      <c r="O1455" s="816"/>
      <c r="P1455" s="817"/>
      <c r="Q1455" s="816"/>
      <c r="R1455" s="817"/>
      <c r="S1455" s="816"/>
      <c r="T1455" s="817"/>
      <c r="U1455" s="816"/>
      <c r="V1455" s="817"/>
      <c r="W1455" s="781"/>
      <c r="X1455" s="782"/>
      <c r="Y1455" s="781"/>
      <c r="Z1455" s="782"/>
      <c r="AA1455" s="792"/>
      <c r="AB1455" s="792"/>
      <c r="AC1455" s="792"/>
      <c r="AD1455" s="792"/>
      <c r="AE1455" s="792"/>
      <c r="AF1455" s="792"/>
    </row>
    <row r="1456" spans="2:32" s="404" customFormat="1" ht="15" customHeight="1" x14ac:dyDescent="0.2">
      <c r="B1456" s="826"/>
      <c r="C1456" s="827"/>
      <c r="D1456" s="793"/>
      <c r="E1456" s="830"/>
      <c r="F1456" s="833"/>
      <c r="G1456" s="836"/>
      <c r="H1456" s="830"/>
      <c r="I1456" s="406" t="s">
        <v>158</v>
      </c>
      <c r="J1456" s="451"/>
      <c r="K1456" s="820"/>
      <c r="L1456" s="821"/>
      <c r="M1456" s="818"/>
      <c r="N1456" s="819"/>
      <c r="O1456" s="818"/>
      <c r="P1456" s="819"/>
      <c r="Q1456" s="818"/>
      <c r="R1456" s="819"/>
      <c r="S1456" s="818"/>
      <c r="T1456" s="819"/>
      <c r="U1456" s="818"/>
      <c r="V1456" s="819"/>
      <c r="W1456" s="783"/>
      <c r="X1456" s="784"/>
      <c r="Y1456" s="783"/>
      <c r="Z1456" s="784"/>
      <c r="AA1456" s="793"/>
      <c r="AB1456" s="793"/>
      <c r="AC1456" s="793"/>
      <c r="AD1456" s="793"/>
      <c r="AE1456" s="793"/>
      <c r="AF1456" s="793"/>
    </row>
    <row r="1457" spans="2:32" s="404" customFormat="1" ht="12.75" customHeight="1" x14ac:dyDescent="0.2">
      <c r="B1457" s="822" t="s">
        <v>81</v>
      </c>
      <c r="C1457" s="823"/>
      <c r="D1457" s="791" t="s">
        <v>1986</v>
      </c>
      <c r="E1457" s="828" t="s">
        <v>228</v>
      </c>
      <c r="F1457" s="831"/>
      <c r="G1457" s="834" t="s">
        <v>231</v>
      </c>
      <c r="H1457" s="828" t="s">
        <v>193</v>
      </c>
      <c r="I1457" s="434" t="s">
        <v>184</v>
      </c>
      <c r="J1457" s="438">
        <v>15000000</v>
      </c>
      <c r="K1457" s="434" t="s">
        <v>183</v>
      </c>
      <c r="L1457" s="437">
        <f>J1462+J1460</f>
        <v>0</v>
      </c>
      <c r="M1457" s="434" t="s">
        <v>182</v>
      </c>
      <c r="N1457" s="436">
        <f>J1457</f>
        <v>15000000</v>
      </c>
      <c r="O1457" s="434" t="s">
        <v>181</v>
      </c>
      <c r="P1457" s="435">
        <v>1</v>
      </c>
      <c r="Q1457" s="434" t="s">
        <v>181</v>
      </c>
      <c r="R1457" s="435">
        <v>1</v>
      </c>
      <c r="S1457" s="434" t="s">
        <v>181</v>
      </c>
      <c r="T1457" s="435">
        <v>1</v>
      </c>
      <c r="U1457" s="434" t="s">
        <v>181</v>
      </c>
      <c r="V1457" s="435"/>
      <c r="W1457" s="466" t="s">
        <v>181</v>
      </c>
      <c r="X1457" s="467"/>
      <c r="Y1457" s="466" t="s">
        <v>180</v>
      </c>
      <c r="Z1457" s="465"/>
      <c r="AA1457" s="791" t="s">
        <v>227</v>
      </c>
      <c r="AB1457" s="791"/>
      <c r="AC1457" s="791"/>
      <c r="AD1457" s="791"/>
      <c r="AE1457" s="791"/>
      <c r="AF1457" s="791" t="s">
        <v>2182</v>
      </c>
    </row>
    <row r="1458" spans="2:32" s="404" customFormat="1" ht="15" customHeight="1" x14ac:dyDescent="0.2">
      <c r="B1458" s="824"/>
      <c r="C1458" s="825"/>
      <c r="D1458" s="792"/>
      <c r="E1458" s="829"/>
      <c r="F1458" s="832"/>
      <c r="G1458" s="835"/>
      <c r="H1458" s="829"/>
      <c r="I1458" s="416" t="s">
        <v>179</v>
      </c>
      <c r="J1458" s="432"/>
      <c r="K1458" s="416" t="s">
        <v>177</v>
      </c>
      <c r="L1458" s="415"/>
      <c r="M1458" s="416" t="s">
        <v>176</v>
      </c>
      <c r="N1458" s="428">
        <f>N1457</f>
        <v>15000000</v>
      </c>
      <c r="O1458" s="416" t="s">
        <v>175</v>
      </c>
      <c r="P1458" s="426"/>
      <c r="Q1458" s="416" t="s">
        <v>175</v>
      </c>
      <c r="R1458" s="426"/>
      <c r="S1458" s="416" t="s">
        <v>175</v>
      </c>
      <c r="T1458" s="426"/>
      <c r="U1458" s="416" t="s">
        <v>175</v>
      </c>
      <c r="V1458" s="426"/>
      <c r="W1458" s="463" t="s">
        <v>175</v>
      </c>
      <c r="X1458" s="462"/>
      <c r="Y1458" s="463" t="s">
        <v>174</v>
      </c>
      <c r="Z1458" s="464"/>
      <c r="AA1458" s="792"/>
      <c r="AB1458" s="792"/>
      <c r="AC1458" s="792"/>
      <c r="AD1458" s="792"/>
      <c r="AE1458" s="792"/>
      <c r="AF1458" s="792"/>
    </row>
    <row r="1459" spans="2:32" s="404" customFormat="1" ht="13.5" customHeight="1" x14ac:dyDescent="0.2">
      <c r="B1459" s="824"/>
      <c r="C1459" s="825"/>
      <c r="D1459" s="792"/>
      <c r="E1459" s="829"/>
      <c r="F1459" s="832"/>
      <c r="G1459" s="835"/>
      <c r="H1459" s="829"/>
      <c r="I1459" s="416" t="s">
        <v>173</v>
      </c>
      <c r="J1459" s="429"/>
      <c r="K1459" s="416" t="s">
        <v>171</v>
      </c>
      <c r="L1459" s="427"/>
      <c r="M1459" s="416" t="s">
        <v>170</v>
      </c>
      <c r="N1459" s="428"/>
      <c r="O1459" s="416" t="s">
        <v>169</v>
      </c>
      <c r="P1459" s="426">
        <v>1</v>
      </c>
      <c r="Q1459" s="416" t="s">
        <v>169</v>
      </c>
      <c r="R1459" s="426">
        <v>1</v>
      </c>
      <c r="S1459" s="416" t="s">
        <v>169</v>
      </c>
      <c r="T1459" s="426">
        <v>1</v>
      </c>
      <c r="U1459" s="416" t="s">
        <v>169</v>
      </c>
      <c r="V1459" s="426"/>
      <c r="W1459" s="463" t="s">
        <v>169</v>
      </c>
      <c r="X1459" s="462"/>
      <c r="Y1459" s="781"/>
      <c r="Z1459" s="782"/>
      <c r="AA1459" s="792"/>
      <c r="AB1459" s="792"/>
      <c r="AC1459" s="792"/>
      <c r="AD1459" s="792"/>
      <c r="AE1459" s="792"/>
      <c r="AF1459" s="792"/>
    </row>
    <row r="1460" spans="2:32" s="404" customFormat="1" ht="15" customHeight="1" x14ac:dyDescent="0.2">
      <c r="B1460" s="824"/>
      <c r="C1460" s="825"/>
      <c r="D1460" s="792"/>
      <c r="E1460" s="829"/>
      <c r="F1460" s="832"/>
      <c r="G1460" s="835"/>
      <c r="H1460" s="829"/>
      <c r="I1460" s="416" t="s">
        <v>168</v>
      </c>
      <c r="J1460" s="427"/>
      <c r="K1460" s="416" t="s">
        <v>167</v>
      </c>
      <c r="L1460" s="427"/>
      <c r="M1460" s="816"/>
      <c r="N1460" s="817"/>
      <c r="O1460" s="416" t="s">
        <v>166</v>
      </c>
      <c r="P1460" s="426">
        <f>IF(P1458="",P1459-P1457,P1459-P1458)</f>
        <v>0</v>
      </c>
      <c r="Q1460" s="416" t="s">
        <v>166</v>
      </c>
      <c r="R1460" s="426">
        <f>IF(R1458="",R1459-R1457,R1459-R1458)</f>
        <v>0</v>
      </c>
      <c r="S1460" s="416" t="s">
        <v>166</v>
      </c>
      <c r="T1460" s="426">
        <f>IF(T1458="",T1459-T1457,T1459-T1458)</f>
        <v>0</v>
      </c>
      <c r="U1460" s="416" t="s">
        <v>166</v>
      </c>
      <c r="V1460" s="426">
        <f>IF(V1458="",V1459-V1457,V1459-V1458)</f>
        <v>0</v>
      </c>
      <c r="W1460" s="463" t="s">
        <v>166</v>
      </c>
      <c r="X1460" s="462">
        <f>IF(X1458="",X1459-X1457,X1459-X1458)</f>
        <v>0</v>
      </c>
      <c r="Y1460" s="781"/>
      <c r="Z1460" s="782"/>
      <c r="AA1460" s="792"/>
      <c r="AB1460" s="792"/>
      <c r="AC1460" s="792"/>
      <c r="AD1460" s="792"/>
      <c r="AE1460" s="792"/>
      <c r="AF1460" s="792"/>
    </row>
    <row r="1461" spans="2:32" s="404" customFormat="1" ht="15" customHeight="1" x14ac:dyDescent="0.2">
      <c r="B1461" s="824"/>
      <c r="C1461" s="825"/>
      <c r="D1461" s="792"/>
      <c r="E1461" s="829"/>
      <c r="F1461" s="832"/>
      <c r="G1461" s="835"/>
      <c r="H1461" s="829"/>
      <c r="I1461" s="416" t="s">
        <v>165</v>
      </c>
      <c r="J1461" s="415"/>
      <c r="K1461" s="416" t="s">
        <v>164</v>
      </c>
      <c r="L1461" s="415"/>
      <c r="M1461" s="816"/>
      <c r="N1461" s="817"/>
      <c r="O1461" s="816"/>
      <c r="P1461" s="817"/>
      <c r="Q1461" s="816"/>
      <c r="R1461" s="817"/>
      <c r="S1461" s="816"/>
      <c r="T1461" s="817"/>
      <c r="U1461" s="816"/>
      <c r="V1461" s="817"/>
      <c r="W1461" s="781"/>
      <c r="X1461" s="782"/>
      <c r="Y1461" s="781"/>
      <c r="Z1461" s="782"/>
      <c r="AA1461" s="792"/>
      <c r="AB1461" s="792"/>
      <c r="AC1461" s="792"/>
      <c r="AD1461" s="792"/>
      <c r="AE1461" s="792"/>
      <c r="AF1461" s="792"/>
    </row>
    <row r="1462" spans="2:32" s="404" customFormat="1" ht="15" customHeight="1" x14ac:dyDescent="0.2">
      <c r="B1462" s="826"/>
      <c r="C1462" s="827"/>
      <c r="D1462" s="793"/>
      <c r="E1462" s="830"/>
      <c r="F1462" s="833"/>
      <c r="G1462" s="836"/>
      <c r="H1462" s="830"/>
      <c r="I1462" s="406" t="s">
        <v>158</v>
      </c>
      <c r="J1462" s="451"/>
      <c r="K1462" s="820"/>
      <c r="L1462" s="821"/>
      <c r="M1462" s="818"/>
      <c r="N1462" s="819"/>
      <c r="O1462" s="818"/>
      <c r="P1462" s="819"/>
      <c r="Q1462" s="818"/>
      <c r="R1462" s="819"/>
      <c r="S1462" s="818"/>
      <c r="T1462" s="819"/>
      <c r="U1462" s="818"/>
      <c r="V1462" s="819"/>
      <c r="W1462" s="783"/>
      <c r="X1462" s="784"/>
      <c r="Y1462" s="783"/>
      <c r="Z1462" s="784"/>
      <c r="AA1462" s="793"/>
      <c r="AB1462" s="793"/>
      <c r="AC1462" s="793"/>
      <c r="AD1462" s="793"/>
      <c r="AE1462" s="793"/>
      <c r="AF1462" s="793"/>
    </row>
    <row r="1463" spans="2:32" s="404" customFormat="1" ht="12.75" customHeight="1" x14ac:dyDescent="0.2">
      <c r="B1463" s="822" t="s">
        <v>82</v>
      </c>
      <c r="C1463" s="823"/>
      <c r="D1463" s="791" t="s">
        <v>1986</v>
      </c>
      <c r="E1463" s="828" t="s">
        <v>228</v>
      </c>
      <c r="F1463" s="842"/>
      <c r="G1463" s="834" t="s">
        <v>231</v>
      </c>
      <c r="H1463" s="828" t="s">
        <v>193</v>
      </c>
      <c r="I1463" s="434" t="s">
        <v>184</v>
      </c>
      <c r="J1463" s="438">
        <v>30000000</v>
      </c>
      <c r="K1463" s="434" t="s">
        <v>183</v>
      </c>
      <c r="L1463" s="437">
        <f>J1468+J1466</f>
        <v>0</v>
      </c>
      <c r="M1463" s="434" t="s">
        <v>182</v>
      </c>
      <c r="N1463" s="436">
        <f>J1463</f>
        <v>30000000</v>
      </c>
      <c r="O1463" s="434" t="s">
        <v>181</v>
      </c>
      <c r="P1463" s="435">
        <v>1</v>
      </c>
      <c r="Q1463" s="434" t="s">
        <v>181</v>
      </c>
      <c r="R1463" s="435">
        <v>1</v>
      </c>
      <c r="S1463" s="434" t="s">
        <v>181</v>
      </c>
      <c r="T1463" s="435">
        <v>1</v>
      </c>
      <c r="U1463" s="434" t="s">
        <v>181</v>
      </c>
      <c r="V1463" s="435"/>
      <c r="W1463" s="466" t="s">
        <v>181</v>
      </c>
      <c r="X1463" s="467"/>
      <c r="Y1463" s="466" t="s">
        <v>180</v>
      </c>
      <c r="Z1463" s="465"/>
      <c r="AA1463" s="791" t="s">
        <v>227</v>
      </c>
      <c r="AB1463" s="791"/>
      <c r="AC1463" s="791"/>
      <c r="AD1463" s="791"/>
      <c r="AE1463" s="791"/>
      <c r="AF1463" s="791" t="s">
        <v>2182</v>
      </c>
    </row>
    <row r="1464" spans="2:32" s="404" customFormat="1" ht="15" customHeight="1" x14ac:dyDescent="0.2">
      <c r="B1464" s="824"/>
      <c r="C1464" s="825"/>
      <c r="D1464" s="792"/>
      <c r="E1464" s="829"/>
      <c r="F1464" s="843"/>
      <c r="G1464" s="835"/>
      <c r="H1464" s="829"/>
      <c r="I1464" s="416" t="s">
        <v>179</v>
      </c>
      <c r="J1464" s="432"/>
      <c r="K1464" s="416" t="s">
        <v>177</v>
      </c>
      <c r="L1464" s="415"/>
      <c r="M1464" s="416" t="s">
        <v>176</v>
      </c>
      <c r="N1464" s="428">
        <f>N1463</f>
        <v>30000000</v>
      </c>
      <c r="O1464" s="416" t="s">
        <v>175</v>
      </c>
      <c r="P1464" s="426"/>
      <c r="Q1464" s="416" t="s">
        <v>175</v>
      </c>
      <c r="R1464" s="426"/>
      <c r="S1464" s="416" t="s">
        <v>175</v>
      </c>
      <c r="T1464" s="426"/>
      <c r="U1464" s="416" t="s">
        <v>175</v>
      </c>
      <c r="V1464" s="426"/>
      <c r="W1464" s="463" t="s">
        <v>175</v>
      </c>
      <c r="X1464" s="462"/>
      <c r="Y1464" s="463" t="s">
        <v>174</v>
      </c>
      <c r="Z1464" s="464"/>
      <c r="AA1464" s="792"/>
      <c r="AB1464" s="792"/>
      <c r="AC1464" s="792"/>
      <c r="AD1464" s="792"/>
      <c r="AE1464" s="792"/>
      <c r="AF1464" s="792"/>
    </row>
    <row r="1465" spans="2:32" s="404" customFormat="1" ht="13.5" customHeight="1" x14ac:dyDescent="0.2">
      <c r="B1465" s="824"/>
      <c r="C1465" s="825"/>
      <c r="D1465" s="792"/>
      <c r="E1465" s="829"/>
      <c r="F1465" s="843"/>
      <c r="G1465" s="835"/>
      <c r="H1465" s="829"/>
      <c r="I1465" s="416" t="s">
        <v>173</v>
      </c>
      <c r="J1465" s="429"/>
      <c r="K1465" s="416" t="s">
        <v>171</v>
      </c>
      <c r="L1465" s="427"/>
      <c r="M1465" s="416" t="s">
        <v>170</v>
      </c>
      <c r="N1465" s="428"/>
      <c r="O1465" s="416" t="s">
        <v>169</v>
      </c>
      <c r="P1465" s="426">
        <v>1</v>
      </c>
      <c r="Q1465" s="416" t="s">
        <v>169</v>
      </c>
      <c r="R1465" s="426">
        <v>1</v>
      </c>
      <c r="S1465" s="416" t="s">
        <v>169</v>
      </c>
      <c r="T1465" s="426">
        <v>1</v>
      </c>
      <c r="U1465" s="416" t="s">
        <v>169</v>
      </c>
      <c r="V1465" s="426"/>
      <c r="W1465" s="463" t="s">
        <v>169</v>
      </c>
      <c r="X1465" s="462"/>
      <c r="Y1465" s="781"/>
      <c r="Z1465" s="782"/>
      <c r="AA1465" s="792"/>
      <c r="AB1465" s="792"/>
      <c r="AC1465" s="792"/>
      <c r="AD1465" s="792"/>
      <c r="AE1465" s="792"/>
      <c r="AF1465" s="792"/>
    </row>
    <row r="1466" spans="2:32" s="404" customFormat="1" ht="15" customHeight="1" x14ac:dyDescent="0.2">
      <c r="B1466" s="824"/>
      <c r="C1466" s="825"/>
      <c r="D1466" s="792"/>
      <c r="E1466" s="829"/>
      <c r="F1466" s="843"/>
      <c r="G1466" s="835"/>
      <c r="H1466" s="829"/>
      <c r="I1466" s="416" t="s">
        <v>168</v>
      </c>
      <c r="J1466" s="427"/>
      <c r="K1466" s="416" t="s">
        <v>167</v>
      </c>
      <c r="L1466" s="427"/>
      <c r="M1466" s="816"/>
      <c r="N1466" s="817"/>
      <c r="O1466" s="416" t="s">
        <v>166</v>
      </c>
      <c r="P1466" s="426">
        <f>IF(P1464="",P1465-P1463,P1465-P1464)</f>
        <v>0</v>
      </c>
      <c r="Q1466" s="416" t="s">
        <v>166</v>
      </c>
      <c r="R1466" s="426">
        <f>IF(R1464="",R1465-R1463,R1465-R1464)</f>
        <v>0</v>
      </c>
      <c r="S1466" s="416" t="s">
        <v>166</v>
      </c>
      <c r="T1466" s="426">
        <f>IF(T1464="",T1465-T1463,T1465-T1464)</f>
        <v>0</v>
      </c>
      <c r="U1466" s="416" t="s">
        <v>166</v>
      </c>
      <c r="V1466" s="426">
        <f>IF(V1464="",V1465-V1463,V1465-V1464)</f>
        <v>0</v>
      </c>
      <c r="W1466" s="463" t="s">
        <v>166</v>
      </c>
      <c r="X1466" s="462">
        <f>IF(X1464="",X1465-X1463,X1465-X1464)</f>
        <v>0</v>
      </c>
      <c r="Y1466" s="781"/>
      <c r="Z1466" s="782"/>
      <c r="AA1466" s="792"/>
      <c r="AB1466" s="792"/>
      <c r="AC1466" s="792"/>
      <c r="AD1466" s="792"/>
      <c r="AE1466" s="792"/>
      <c r="AF1466" s="792"/>
    </row>
    <row r="1467" spans="2:32" s="404" customFormat="1" ht="15" customHeight="1" x14ac:dyDescent="0.2">
      <c r="B1467" s="824"/>
      <c r="C1467" s="825"/>
      <c r="D1467" s="792"/>
      <c r="E1467" s="829"/>
      <c r="F1467" s="843"/>
      <c r="G1467" s="835"/>
      <c r="H1467" s="829"/>
      <c r="I1467" s="416" t="s">
        <v>165</v>
      </c>
      <c r="J1467" s="415"/>
      <c r="K1467" s="416" t="s">
        <v>164</v>
      </c>
      <c r="L1467" s="415"/>
      <c r="M1467" s="816"/>
      <c r="N1467" s="817"/>
      <c r="O1467" s="816"/>
      <c r="P1467" s="817"/>
      <c r="Q1467" s="816"/>
      <c r="R1467" s="817"/>
      <c r="S1467" s="816"/>
      <c r="T1467" s="817"/>
      <c r="U1467" s="816"/>
      <c r="V1467" s="817"/>
      <c r="W1467" s="781"/>
      <c r="X1467" s="782"/>
      <c r="Y1467" s="781"/>
      <c r="Z1467" s="782"/>
      <c r="AA1467" s="792"/>
      <c r="AB1467" s="792"/>
      <c r="AC1467" s="792"/>
      <c r="AD1467" s="792"/>
      <c r="AE1467" s="792"/>
      <c r="AF1467" s="792"/>
    </row>
    <row r="1468" spans="2:32" s="404" customFormat="1" ht="15" customHeight="1" x14ac:dyDescent="0.2">
      <c r="B1468" s="826"/>
      <c r="C1468" s="827"/>
      <c r="D1468" s="793"/>
      <c r="E1468" s="830"/>
      <c r="F1468" s="844"/>
      <c r="G1468" s="836"/>
      <c r="H1468" s="830"/>
      <c r="I1468" s="406" t="s">
        <v>158</v>
      </c>
      <c r="J1468" s="451"/>
      <c r="K1468" s="820"/>
      <c r="L1468" s="821"/>
      <c r="M1468" s="818"/>
      <c r="N1468" s="819"/>
      <c r="O1468" s="818"/>
      <c r="P1468" s="819"/>
      <c r="Q1468" s="818"/>
      <c r="R1468" s="819"/>
      <c r="S1468" s="818"/>
      <c r="T1468" s="819"/>
      <c r="U1468" s="818"/>
      <c r="V1468" s="819"/>
      <c r="W1468" s="783"/>
      <c r="X1468" s="784"/>
      <c r="Y1468" s="783"/>
      <c r="Z1468" s="784"/>
      <c r="AA1468" s="793"/>
      <c r="AB1468" s="793"/>
      <c r="AC1468" s="793"/>
      <c r="AD1468" s="793"/>
      <c r="AE1468" s="793"/>
      <c r="AF1468" s="793"/>
    </row>
    <row r="1469" spans="2:32" s="404" customFormat="1" ht="12.75" customHeight="1" x14ac:dyDescent="0.2">
      <c r="B1469" s="822" t="s">
        <v>83</v>
      </c>
      <c r="C1469" s="823"/>
      <c r="D1469" s="791" t="s">
        <v>1986</v>
      </c>
      <c r="E1469" s="828" t="s">
        <v>228</v>
      </c>
      <c r="F1469" s="842"/>
      <c r="G1469" s="834" t="s">
        <v>231</v>
      </c>
      <c r="H1469" s="828" t="s">
        <v>193</v>
      </c>
      <c r="I1469" s="434" t="s">
        <v>184</v>
      </c>
      <c r="J1469" s="438">
        <v>30000000</v>
      </c>
      <c r="K1469" s="434" t="s">
        <v>183</v>
      </c>
      <c r="L1469" s="437">
        <f>J1474+J1472</f>
        <v>0</v>
      </c>
      <c r="M1469" s="434" t="s">
        <v>182</v>
      </c>
      <c r="N1469" s="436">
        <f>J1469</f>
        <v>30000000</v>
      </c>
      <c r="O1469" s="434" t="s">
        <v>181</v>
      </c>
      <c r="P1469" s="435">
        <v>1</v>
      </c>
      <c r="Q1469" s="434" t="s">
        <v>181</v>
      </c>
      <c r="R1469" s="435">
        <v>1</v>
      </c>
      <c r="S1469" s="434" t="s">
        <v>181</v>
      </c>
      <c r="T1469" s="435">
        <v>1</v>
      </c>
      <c r="U1469" s="434" t="s">
        <v>181</v>
      </c>
      <c r="V1469" s="435"/>
      <c r="W1469" s="466" t="s">
        <v>181</v>
      </c>
      <c r="X1469" s="467"/>
      <c r="Y1469" s="466" t="s">
        <v>180</v>
      </c>
      <c r="Z1469" s="465"/>
      <c r="AA1469" s="791" t="s">
        <v>227</v>
      </c>
      <c r="AB1469" s="791"/>
      <c r="AC1469" s="791"/>
      <c r="AD1469" s="791"/>
      <c r="AE1469" s="791"/>
      <c r="AF1469" s="791" t="s">
        <v>2182</v>
      </c>
    </row>
    <row r="1470" spans="2:32" s="404" customFormat="1" ht="15" customHeight="1" x14ac:dyDescent="0.2">
      <c r="B1470" s="824"/>
      <c r="C1470" s="825"/>
      <c r="D1470" s="792"/>
      <c r="E1470" s="829"/>
      <c r="F1470" s="843"/>
      <c r="G1470" s="835"/>
      <c r="H1470" s="829"/>
      <c r="I1470" s="416" t="s">
        <v>179</v>
      </c>
      <c r="J1470" s="432"/>
      <c r="K1470" s="416" t="s">
        <v>177</v>
      </c>
      <c r="L1470" s="415"/>
      <c r="M1470" s="416" t="s">
        <v>176</v>
      </c>
      <c r="N1470" s="428">
        <f>N1469</f>
        <v>30000000</v>
      </c>
      <c r="O1470" s="416" t="s">
        <v>175</v>
      </c>
      <c r="P1470" s="426"/>
      <c r="Q1470" s="416" t="s">
        <v>175</v>
      </c>
      <c r="R1470" s="426"/>
      <c r="S1470" s="416" t="s">
        <v>175</v>
      </c>
      <c r="T1470" s="426"/>
      <c r="U1470" s="416" t="s">
        <v>175</v>
      </c>
      <c r="V1470" s="426"/>
      <c r="W1470" s="463" t="s">
        <v>175</v>
      </c>
      <c r="X1470" s="462"/>
      <c r="Y1470" s="463" t="s">
        <v>174</v>
      </c>
      <c r="Z1470" s="464"/>
      <c r="AA1470" s="792"/>
      <c r="AB1470" s="792"/>
      <c r="AC1470" s="792"/>
      <c r="AD1470" s="792"/>
      <c r="AE1470" s="792"/>
      <c r="AF1470" s="792"/>
    </row>
    <row r="1471" spans="2:32" s="404" customFormat="1" ht="13.5" customHeight="1" x14ac:dyDescent="0.2">
      <c r="B1471" s="824"/>
      <c r="C1471" s="825"/>
      <c r="D1471" s="792"/>
      <c r="E1471" s="829"/>
      <c r="F1471" s="843"/>
      <c r="G1471" s="835"/>
      <c r="H1471" s="829"/>
      <c r="I1471" s="416" t="s">
        <v>173</v>
      </c>
      <c r="J1471" s="429"/>
      <c r="K1471" s="416" t="s">
        <v>171</v>
      </c>
      <c r="L1471" s="427"/>
      <c r="M1471" s="416" t="s">
        <v>170</v>
      </c>
      <c r="N1471" s="428"/>
      <c r="O1471" s="416" t="s">
        <v>169</v>
      </c>
      <c r="P1471" s="426">
        <v>1</v>
      </c>
      <c r="Q1471" s="416" t="s">
        <v>169</v>
      </c>
      <c r="R1471" s="426">
        <v>1</v>
      </c>
      <c r="S1471" s="416" t="s">
        <v>169</v>
      </c>
      <c r="T1471" s="426">
        <v>1</v>
      </c>
      <c r="U1471" s="416" t="s">
        <v>169</v>
      </c>
      <c r="V1471" s="426"/>
      <c r="W1471" s="463" t="s">
        <v>169</v>
      </c>
      <c r="X1471" s="462"/>
      <c r="Y1471" s="781"/>
      <c r="Z1471" s="782"/>
      <c r="AA1471" s="792"/>
      <c r="AB1471" s="792"/>
      <c r="AC1471" s="792"/>
      <c r="AD1471" s="792"/>
      <c r="AE1471" s="792"/>
      <c r="AF1471" s="792"/>
    </row>
    <row r="1472" spans="2:32" s="404" customFormat="1" ht="15" customHeight="1" x14ac:dyDescent="0.2">
      <c r="B1472" s="824"/>
      <c r="C1472" s="825"/>
      <c r="D1472" s="792"/>
      <c r="E1472" s="829"/>
      <c r="F1472" s="843"/>
      <c r="G1472" s="835"/>
      <c r="H1472" s="829"/>
      <c r="I1472" s="416" t="s">
        <v>168</v>
      </c>
      <c r="J1472" s="427"/>
      <c r="K1472" s="416" t="s">
        <v>167</v>
      </c>
      <c r="L1472" s="427"/>
      <c r="M1472" s="816"/>
      <c r="N1472" s="817"/>
      <c r="O1472" s="416" t="s">
        <v>166</v>
      </c>
      <c r="P1472" s="426">
        <f>IF(P1470="",P1471-P1469,P1471-P1470)</f>
        <v>0</v>
      </c>
      <c r="Q1472" s="416" t="s">
        <v>166</v>
      </c>
      <c r="R1472" s="426">
        <f>IF(R1470="",R1471-R1469,R1471-R1470)</f>
        <v>0</v>
      </c>
      <c r="S1472" s="416" t="s">
        <v>166</v>
      </c>
      <c r="T1472" s="426">
        <f>IF(T1470="",T1471-T1469,T1471-T1470)</f>
        <v>0</v>
      </c>
      <c r="U1472" s="416" t="s">
        <v>166</v>
      </c>
      <c r="V1472" s="426">
        <f>IF(V1470="",V1471-V1469,V1471-V1470)</f>
        <v>0</v>
      </c>
      <c r="W1472" s="463" t="s">
        <v>166</v>
      </c>
      <c r="X1472" s="462">
        <f>IF(X1470="",X1471-X1469,X1471-X1470)</f>
        <v>0</v>
      </c>
      <c r="Y1472" s="781"/>
      <c r="Z1472" s="782"/>
      <c r="AA1472" s="792"/>
      <c r="AB1472" s="792"/>
      <c r="AC1472" s="792"/>
      <c r="AD1472" s="792"/>
      <c r="AE1472" s="792"/>
      <c r="AF1472" s="792"/>
    </row>
    <row r="1473" spans="2:32" s="404" customFormat="1" ht="15" customHeight="1" x14ac:dyDescent="0.2">
      <c r="B1473" s="824"/>
      <c r="C1473" s="825"/>
      <c r="D1473" s="792"/>
      <c r="E1473" s="829"/>
      <c r="F1473" s="843"/>
      <c r="G1473" s="835"/>
      <c r="H1473" s="829"/>
      <c r="I1473" s="416" t="s">
        <v>165</v>
      </c>
      <c r="J1473" s="415"/>
      <c r="K1473" s="416" t="s">
        <v>164</v>
      </c>
      <c r="L1473" s="415"/>
      <c r="M1473" s="816"/>
      <c r="N1473" s="817"/>
      <c r="O1473" s="816"/>
      <c r="P1473" s="817"/>
      <c r="Q1473" s="816"/>
      <c r="R1473" s="817"/>
      <c r="S1473" s="816"/>
      <c r="T1473" s="817"/>
      <c r="U1473" s="816"/>
      <c r="V1473" s="817"/>
      <c r="W1473" s="781"/>
      <c r="X1473" s="782"/>
      <c r="Y1473" s="781"/>
      <c r="Z1473" s="782"/>
      <c r="AA1473" s="792"/>
      <c r="AB1473" s="792"/>
      <c r="AC1473" s="792"/>
      <c r="AD1473" s="792"/>
      <c r="AE1473" s="792"/>
      <c r="AF1473" s="792"/>
    </row>
    <row r="1474" spans="2:32" s="404" customFormat="1" ht="15" customHeight="1" x14ac:dyDescent="0.2">
      <c r="B1474" s="826"/>
      <c r="C1474" s="827"/>
      <c r="D1474" s="793"/>
      <c r="E1474" s="830"/>
      <c r="F1474" s="844"/>
      <c r="G1474" s="836"/>
      <c r="H1474" s="830"/>
      <c r="I1474" s="406" t="s">
        <v>158</v>
      </c>
      <c r="J1474" s="451"/>
      <c r="K1474" s="820"/>
      <c r="L1474" s="821"/>
      <c r="M1474" s="818"/>
      <c r="N1474" s="819"/>
      <c r="O1474" s="818"/>
      <c r="P1474" s="819"/>
      <c r="Q1474" s="818"/>
      <c r="R1474" s="819"/>
      <c r="S1474" s="818"/>
      <c r="T1474" s="819"/>
      <c r="U1474" s="818"/>
      <c r="V1474" s="819"/>
      <c r="W1474" s="783"/>
      <c r="X1474" s="784"/>
      <c r="Y1474" s="783"/>
      <c r="Z1474" s="784"/>
      <c r="AA1474" s="793"/>
      <c r="AB1474" s="793"/>
      <c r="AC1474" s="793"/>
      <c r="AD1474" s="793"/>
      <c r="AE1474" s="793"/>
      <c r="AF1474" s="793"/>
    </row>
    <row r="1475" spans="2:32" s="404" customFormat="1" ht="12.75" customHeight="1" x14ac:dyDescent="0.2">
      <c r="B1475" s="822" t="s">
        <v>1990</v>
      </c>
      <c r="C1475" s="823"/>
      <c r="D1475" s="791" t="s">
        <v>1986</v>
      </c>
      <c r="E1475" s="828" t="s">
        <v>228</v>
      </c>
      <c r="F1475" s="842"/>
      <c r="G1475" s="834" t="s">
        <v>231</v>
      </c>
      <c r="H1475" s="828" t="s">
        <v>193</v>
      </c>
      <c r="I1475" s="434" t="s">
        <v>184</v>
      </c>
      <c r="J1475" s="438">
        <v>951204.81</v>
      </c>
      <c r="K1475" s="434" t="s">
        <v>183</v>
      </c>
      <c r="L1475" s="631">
        <f>J1480+J1478-0.001</f>
        <v>43458.999000000003</v>
      </c>
      <c r="M1475" s="605" t="s">
        <v>182</v>
      </c>
      <c r="N1475" s="608">
        <f>J1475</f>
        <v>951204.81</v>
      </c>
      <c r="O1475" s="605" t="s">
        <v>181</v>
      </c>
      <c r="P1475" s="609">
        <v>0.94552999999999998</v>
      </c>
      <c r="Q1475" s="662" t="s">
        <v>181</v>
      </c>
      <c r="R1475" s="663">
        <v>1</v>
      </c>
      <c r="S1475" s="677" t="s">
        <v>181</v>
      </c>
      <c r="T1475" s="678">
        <v>1</v>
      </c>
      <c r="U1475" s="677" t="s">
        <v>181</v>
      </c>
      <c r="V1475" s="678">
        <v>1</v>
      </c>
      <c r="W1475" s="605" t="s">
        <v>181</v>
      </c>
      <c r="X1475" s="609">
        <v>1</v>
      </c>
      <c r="Y1475" s="605" t="s">
        <v>180</v>
      </c>
      <c r="Z1475" s="610">
        <v>20</v>
      </c>
      <c r="AA1475" s="791" t="s">
        <v>227</v>
      </c>
      <c r="AB1475" s="791"/>
      <c r="AC1475" s="791"/>
      <c r="AD1475" s="791"/>
      <c r="AE1475" s="791"/>
      <c r="AF1475" s="791" t="s">
        <v>10</v>
      </c>
    </row>
    <row r="1476" spans="2:32" s="404" customFormat="1" ht="15" customHeight="1" x14ac:dyDescent="0.2">
      <c r="B1476" s="824"/>
      <c r="C1476" s="825"/>
      <c r="D1476" s="792"/>
      <c r="E1476" s="829"/>
      <c r="F1476" s="843"/>
      <c r="G1476" s="835"/>
      <c r="H1476" s="829"/>
      <c r="I1476" s="416" t="s">
        <v>179</v>
      </c>
      <c r="J1476" s="616" t="s">
        <v>198</v>
      </c>
      <c r="K1476" s="615" t="s">
        <v>177</v>
      </c>
      <c r="L1476" s="683" t="s">
        <v>2173</v>
      </c>
      <c r="M1476" s="615" t="s">
        <v>176</v>
      </c>
      <c r="N1476" s="618">
        <f t="shared" ref="N1476" si="0">N1475</f>
        <v>951204.81</v>
      </c>
      <c r="O1476" s="615" t="s">
        <v>175</v>
      </c>
      <c r="P1476" s="619">
        <v>0.78317999999999999</v>
      </c>
      <c r="Q1476" s="664" t="s">
        <v>175</v>
      </c>
      <c r="R1476" s="665">
        <v>0.83428999999999998</v>
      </c>
      <c r="S1476" s="679" t="s">
        <v>175</v>
      </c>
      <c r="T1476" s="680">
        <v>0.83428999999999998</v>
      </c>
      <c r="U1476" s="679" t="s">
        <v>175</v>
      </c>
      <c r="V1476" s="680">
        <v>0.83428999999999998</v>
      </c>
      <c r="W1476" s="615" t="s">
        <v>175</v>
      </c>
      <c r="X1476" s="619">
        <v>0.2253</v>
      </c>
      <c r="Y1476" s="463" t="s">
        <v>174</v>
      </c>
      <c r="Z1476" s="464"/>
      <c r="AA1476" s="792"/>
      <c r="AB1476" s="792"/>
      <c r="AC1476" s="792"/>
      <c r="AD1476" s="792"/>
      <c r="AE1476" s="792"/>
      <c r="AF1476" s="792"/>
    </row>
    <row r="1477" spans="2:32" s="404" customFormat="1" ht="13.5" customHeight="1" x14ac:dyDescent="0.2">
      <c r="B1477" s="824"/>
      <c r="C1477" s="825"/>
      <c r="D1477" s="792"/>
      <c r="E1477" s="829"/>
      <c r="F1477" s="843"/>
      <c r="G1477" s="835"/>
      <c r="H1477" s="829"/>
      <c r="I1477" s="416" t="s">
        <v>173</v>
      </c>
      <c r="J1477" s="621" t="s">
        <v>2172</v>
      </c>
      <c r="K1477" s="615" t="s">
        <v>171</v>
      </c>
      <c r="L1477" s="684">
        <v>501</v>
      </c>
      <c r="M1477" s="615" t="s">
        <v>170</v>
      </c>
      <c r="N1477" s="618"/>
      <c r="O1477" s="615" t="s">
        <v>169</v>
      </c>
      <c r="P1477" s="619">
        <v>0.71894000000000002</v>
      </c>
      <c r="Q1477" s="664" t="s">
        <v>169</v>
      </c>
      <c r="R1477" s="665">
        <v>0.75190999999999997</v>
      </c>
      <c r="S1477" s="679" t="s">
        <v>169</v>
      </c>
      <c r="T1477" s="680">
        <v>0.75190999999999997</v>
      </c>
      <c r="U1477" s="679" t="s">
        <v>169</v>
      </c>
      <c r="V1477" s="680">
        <v>0.75190999999999997</v>
      </c>
      <c r="W1477" s="615" t="s">
        <v>169</v>
      </c>
      <c r="X1477" s="619">
        <v>0.30330000000000001</v>
      </c>
      <c r="Y1477" s="781"/>
      <c r="Z1477" s="782"/>
      <c r="AA1477" s="792"/>
      <c r="AB1477" s="792"/>
      <c r="AC1477" s="792"/>
      <c r="AD1477" s="792"/>
      <c r="AE1477" s="792"/>
      <c r="AF1477" s="792"/>
    </row>
    <row r="1478" spans="2:32" s="404" customFormat="1" ht="15" customHeight="1" x14ac:dyDescent="0.2">
      <c r="B1478" s="824"/>
      <c r="C1478" s="825"/>
      <c r="D1478" s="792"/>
      <c r="E1478" s="829"/>
      <c r="F1478" s="843"/>
      <c r="G1478" s="835"/>
      <c r="H1478" s="829"/>
      <c r="I1478" s="416" t="s">
        <v>168</v>
      </c>
      <c r="J1478" s="622">
        <v>330</v>
      </c>
      <c r="K1478" s="615" t="s">
        <v>167</v>
      </c>
      <c r="L1478" s="684"/>
      <c r="M1478" s="785"/>
      <c r="N1478" s="786"/>
      <c r="O1478" s="615" t="s">
        <v>166</v>
      </c>
      <c r="P1478" s="619">
        <f>IF(P1476="",P1477-P1475,P1477-P1476)</f>
        <v>-6.4239999999999964E-2</v>
      </c>
      <c r="Q1478" s="664" t="s">
        <v>166</v>
      </c>
      <c r="R1478" s="665">
        <f>IF(R1476="",R1477-R1475,R1477-R1476)</f>
        <v>-8.2380000000000009E-2</v>
      </c>
      <c r="S1478" s="679" t="s">
        <v>166</v>
      </c>
      <c r="T1478" s="680">
        <f>IF(T1476="",T1477-T1475,T1477-T1476)</f>
        <v>-8.2380000000000009E-2</v>
      </c>
      <c r="U1478" s="679" t="s">
        <v>166</v>
      </c>
      <c r="V1478" s="680">
        <f>IF(V1476="",V1477-V1475,V1477-V1476)</f>
        <v>-8.2380000000000009E-2</v>
      </c>
      <c r="W1478" s="615" t="s">
        <v>166</v>
      </c>
      <c r="X1478" s="619">
        <f>IF(X1476="",X1477-X1475,X1477-X1476)</f>
        <v>7.8000000000000014E-2</v>
      </c>
      <c r="Y1478" s="781"/>
      <c r="Z1478" s="782"/>
      <c r="AA1478" s="792"/>
      <c r="AB1478" s="792"/>
      <c r="AC1478" s="792"/>
      <c r="AD1478" s="792"/>
      <c r="AE1478" s="792"/>
      <c r="AF1478" s="792"/>
    </row>
    <row r="1479" spans="2:32" s="404" customFormat="1" ht="15" customHeight="1" x14ac:dyDescent="0.2">
      <c r="B1479" s="824"/>
      <c r="C1479" s="825"/>
      <c r="D1479" s="792"/>
      <c r="E1479" s="829"/>
      <c r="F1479" s="843"/>
      <c r="G1479" s="835"/>
      <c r="H1479" s="829"/>
      <c r="I1479" s="416" t="s">
        <v>165</v>
      </c>
      <c r="J1479" s="617" t="s">
        <v>690</v>
      </c>
      <c r="K1479" s="615" t="s">
        <v>164</v>
      </c>
      <c r="L1479" s="685"/>
      <c r="M1479" s="785"/>
      <c r="N1479" s="786"/>
      <c r="O1479" s="785"/>
      <c r="P1479" s="786"/>
      <c r="Q1479" s="845"/>
      <c r="R1479" s="846"/>
      <c r="S1479" s="849"/>
      <c r="T1479" s="850"/>
      <c r="U1479" s="849"/>
      <c r="V1479" s="850"/>
      <c r="W1479" s="785"/>
      <c r="X1479" s="786"/>
      <c r="Y1479" s="781"/>
      <c r="Z1479" s="782"/>
      <c r="AA1479" s="792"/>
      <c r="AB1479" s="792"/>
      <c r="AC1479" s="792"/>
      <c r="AD1479" s="792"/>
      <c r="AE1479" s="792"/>
      <c r="AF1479" s="792"/>
    </row>
    <row r="1480" spans="2:32" s="404" customFormat="1" ht="15" customHeight="1" x14ac:dyDescent="0.2">
      <c r="B1480" s="826"/>
      <c r="C1480" s="827"/>
      <c r="D1480" s="793"/>
      <c r="E1480" s="830"/>
      <c r="F1480" s="844"/>
      <c r="G1480" s="836"/>
      <c r="H1480" s="830"/>
      <c r="I1480" s="406" t="s">
        <v>158</v>
      </c>
      <c r="J1480" s="630">
        <v>43129</v>
      </c>
      <c r="K1480" s="789"/>
      <c r="L1480" s="790"/>
      <c r="M1480" s="787"/>
      <c r="N1480" s="788"/>
      <c r="O1480" s="787"/>
      <c r="P1480" s="788"/>
      <c r="Q1480" s="847"/>
      <c r="R1480" s="848"/>
      <c r="S1480" s="851"/>
      <c r="T1480" s="852"/>
      <c r="U1480" s="851"/>
      <c r="V1480" s="852"/>
      <c r="W1480" s="787"/>
      <c r="X1480" s="788"/>
      <c r="Y1480" s="783"/>
      <c r="Z1480" s="784"/>
      <c r="AA1480" s="793"/>
      <c r="AB1480" s="793"/>
      <c r="AC1480" s="793"/>
      <c r="AD1480" s="793"/>
      <c r="AE1480" s="793"/>
      <c r="AF1480" s="793"/>
    </row>
    <row r="1481" spans="2:32" s="404" customFormat="1" ht="12.75" customHeight="1" x14ac:dyDescent="0.2">
      <c r="B1481" s="822" t="s">
        <v>1991</v>
      </c>
      <c r="C1481" s="823"/>
      <c r="D1481" s="791" t="s">
        <v>1986</v>
      </c>
      <c r="E1481" s="828" t="s">
        <v>228</v>
      </c>
      <c r="F1481" s="842"/>
      <c r="G1481" s="834" t="s">
        <v>231</v>
      </c>
      <c r="H1481" s="828" t="s">
        <v>193</v>
      </c>
      <c r="I1481" s="434" t="s">
        <v>184</v>
      </c>
      <c r="J1481" s="438">
        <v>3199294.6</v>
      </c>
      <c r="K1481" s="434" t="s">
        <v>183</v>
      </c>
      <c r="L1481" s="437">
        <f>J1486+J1484</f>
        <v>0</v>
      </c>
      <c r="M1481" s="434" t="s">
        <v>182</v>
      </c>
      <c r="N1481" s="436">
        <f>J1481</f>
        <v>3199294.6</v>
      </c>
      <c r="O1481" s="434" t="s">
        <v>181</v>
      </c>
      <c r="P1481" s="435">
        <v>1</v>
      </c>
      <c r="Q1481" s="434" t="s">
        <v>181</v>
      </c>
      <c r="R1481" s="435">
        <v>1</v>
      </c>
      <c r="S1481" s="434" t="s">
        <v>181</v>
      </c>
      <c r="T1481" s="435">
        <v>1</v>
      </c>
      <c r="U1481" s="434" t="s">
        <v>181</v>
      </c>
      <c r="V1481" s="435"/>
      <c r="W1481" s="466" t="s">
        <v>181</v>
      </c>
      <c r="X1481" s="467"/>
      <c r="Y1481" s="466" t="s">
        <v>180</v>
      </c>
      <c r="Z1481" s="465"/>
      <c r="AA1481" s="791" t="s">
        <v>227</v>
      </c>
      <c r="AB1481" s="791"/>
      <c r="AC1481" s="791"/>
      <c r="AD1481" s="791"/>
      <c r="AE1481" s="791"/>
      <c r="AF1481" s="791" t="s">
        <v>110</v>
      </c>
    </row>
    <row r="1482" spans="2:32" s="404" customFormat="1" ht="15" customHeight="1" x14ac:dyDescent="0.2">
      <c r="B1482" s="824"/>
      <c r="C1482" s="825"/>
      <c r="D1482" s="792"/>
      <c r="E1482" s="829"/>
      <c r="F1482" s="843"/>
      <c r="G1482" s="835"/>
      <c r="H1482" s="829"/>
      <c r="I1482" s="416" t="s">
        <v>179</v>
      </c>
      <c r="J1482" s="432"/>
      <c r="K1482" s="416" t="s">
        <v>177</v>
      </c>
      <c r="L1482" s="415"/>
      <c r="M1482" s="416" t="s">
        <v>176</v>
      </c>
      <c r="N1482" s="428">
        <f>N1481</f>
        <v>3199294.6</v>
      </c>
      <c r="O1482" s="416" t="s">
        <v>175</v>
      </c>
      <c r="P1482" s="426"/>
      <c r="Q1482" s="416" t="s">
        <v>175</v>
      </c>
      <c r="R1482" s="426"/>
      <c r="S1482" s="416" t="s">
        <v>175</v>
      </c>
      <c r="T1482" s="426"/>
      <c r="U1482" s="416" t="s">
        <v>175</v>
      </c>
      <c r="V1482" s="426"/>
      <c r="W1482" s="463" t="s">
        <v>175</v>
      </c>
      <c r="X1482" s="462"/>
      <c r="Y1482" s="463" t="s">
        <v>174</v>
      </c>
      <c r="Z1482" s="464"/>
      <c r="AA1482" s="792"/>
      <c r="AB1482" s="792"/>
      <c r="AC1482" s="792"/>
      <c r="AD1482" s="792"/>
      <c r="AE1482" s="792"/>
      <c r="AF1482" s="792"/>
    </row>
    <row r="1483" spans="2:32" s="404" customFormat="1" ht="13.5" customHeight="1" x14ac:dyDescent="0.2">
      <c r="B1483" s="824"/>
      <c r="C1483" s="825"/>
      <c r="D1483" s="792"/>
      <c r="E1483" s="829"/>
      <c r="F1483" s="843"/>
      <c r="G1483" s="835"/>
      <c r="H1483" s="829"/>
      <c r="I1483" s="416" t="s">
        <v>173</v>
      </c>
      <c r="J1483" s="429"/>
      <c r="K1483" s="416" t="s">
        <v>171</v>
      </c>
      <c r="L1483" s="427"/>
      <c r="M1483" s="416" t="s">
        <v>170</v>
      </c>
      <c r="N1483" s="428"/>
      <c r="O1483" s="416" t="s">
        <v>169</v>
      </c>
      <c r="P1483" s="426">
        <v>1</v>
      </c>
      <c r="Q1483" s="416" t="s">
        <v>169</v>
      </c>
      <c r="R1483" s="426">
        <v>1</v>
      </c>
      <c r="S1483" s="416" t="s">
        <v>169</v>
      </c>
      <c r="T1483" s="426">
        <v>1</v>
      </c>
      <c r="U1483" s="416" t="s">
        <v>169</v>
      </c>
      <c r="V1483" s="426"/>
      <c r="W1483" s="463" t="s">
        <v>169</v>
      </c>
      <c r="X1483" s="462"/>
      <c r="Y1483" s="781"/>
      <c r="Z1483" s="782"/>
      <c r="AA1483" s="792"/>
      <c r="AB1483" s="792"/>
      <c r="AC1483" s="792"/>
      <c r="AD1483" s="792"/>
      <c r="AE1483" s="792"/>
      <c r="AF1483" s="792"/>
    </row>
    <row r="1484" spans="2:32" s="404" customFormat="1" ht="15" customHeight="1" x14ac:dyDescent="0.2">
      <c r="B1484" s="824"/>
      <c r="C1484" s="825"/>
      <c r="D1484" s="792"/>
      <c r="E1484" s="829"/>
      <c r="F1484" s="843"/>
      <c r="G1484" s="835"/>
      <c r="H1484" s="829"/>
      <c r="I1484" s="416" t="s">
        <v>168</v>
      </c>
      <c r="J1484" s="427"/>
      <c r="K1484" s="416" t="s">
        <v>167</v>
      </c>
      <c r="L1484" s="427"/>
      <c r="M1484" s="816"/>
      <c r="N1484" s="817"/>
      <c r="O1484" s="416" t="s">
        <v>166</v>
      </c>
      <c r="P1484" s="426">
        <f>IF(P1482="",P1483-P1481,P1483-P1482)</f>
        <v>0</v>
      </c>
      <c r="Q1484" s="416" t="s">
        <v>166</v>
      </c>
      <c r="R1484" s="426">
        <f>IF(R1482="",R1483-R1481,R1483-R1482)</f>
        <v>0</v>
      </c>
      <c r="S1484" s="416" t="s">
        <v>166</v>
      </c>
      <c r="T1484" s="426">
        <f>IF(T1482="",T1483-T1481,T1483-T1482)</f>
        <v>0</v>
      </c>
      <c r="U1484" s="416" t="s">
        <v>166</v>
      </c>
      <c r="V1484" s="426">
        <f>IF(V1482="",V1483-V1481,V1483-V1482)</f>
        <v>0</v>
      </c>
      <c r="W1484" s="463" t="s">
        <v>166</v>
      </c>
      <c r="X1484" s="462">
        <f>IF(X1482="",X1483-X1481,X1483-X1482)</f>
        <v>0</v>
      </c>
      <c r="Y1484" s="781"/>
      <c r="Z1484" s="782"/>
      <c r="AA1484" s="792"/>
      <c r="AB1484" s="792"/>
      <c r="AC1484" s="792"/>
      <c r="AD1484" s="792"/>
      <c r="AE1484" s="792"/>
      <c r="AF1484" s="792"/>
    </row>
    <row r="1485" spans="2:32" s="404" customFormat="1" ht="15" customHeight="1" x14ac:dyDescent="0.2">
      <c r="B1485" s="824"/>
      <c r="C1485" s="825"/>
      <c r="D1485" s="792"/>
      <c r="E1485" s="829"/>
      <c r="F1485" s="843"/>
      <c r="G1485" s="835"/>
      <c r="H1485" s="829"/>
      <c r="I1485" s="416" t="s">
        <v>165</v>
      </c>
      <c r="J1485" s="415"/>
      <c r="K1485" s="416" t="s">
        <v>164</v>
      </c>
      <c r="L1485" s="415"/>
      <c r="M1485" s="816"/>
      <c r="N1485" s="817"/>
      <c r="O1485" s="816"/>
      <c r="P1485" s="817"/>
      <c r="Q1485" s="816"/>
      <c r="R1485" s="817"/>
      <c r="S1485" s="816"/>
      <c r="T1485" s="817"/>
      <c r="U1485" s="816"/>
      <c r="V1485" s="817"/>
      <c r="W1485" s="781"/>
      <c r="X1485" s="782"/>
      <c r="Y1485" s="781"/>
      <c r="Z1485" s="782"/>
      <c r="AA1485" s="792"/>
      <c r="AB1485" s="792"/>
      <c r="AC1485" s="792"/>
      <c r="AD1485" s="792"/>
      <c r="AE1485" s="792"/>
      <c r="AF1485" s="792"/>
    </row>
    <row r="1486" spans="2:32" s="404" customFormat="1" ht="15" customHeight="1" x14ac:dyDescent="0.2">
      <c r="B1486" s="826"/>
      <c r="C1486" s="827"/>
      <c r="D1486" s="793"/>
      <c r="E1486" s="830"/>
      <c r="F1486" s="844"/>
      <c r="G1486" s="836"/>
      <c r="H1486" s="830"/>
      <c r="I1486" s="406" t="s">
        <v>158</v>
      </c>
      <c r="J1486" s="451"/>
      <c r="K1486" s="820"/>
      <c r="L1486" s="821"/>
      <c r="M1486" s="818"/>
      <c r="N1486" s="819"/>
      <c r="O1486" s="818"/>
      <c r="P1486" s="819"/>
      <c r="Q1486" s="818"/>
      <c r="R1486" s="819"/>
      <c r="S1486" s="818"/>
      <c r="T1486" s="819"/>
      <c r="U1486" s="818"/>
      <c r="V1486" s="819"/>
      <c r="W1486" s="783"/>
      <c r="X1486" s="784"/>
      <c r="Y1486" s="783"/>
      <c r="Z1486" s="784"/>
      <c r="AA1486" s="793"/>
      <c r="AB1486" s="793"/>
      <c r="AC1486" s="793"/>
      <c r="AD1486" s="793"/>
      <c r="AE1486" s="793"/>
      <c r="AF1486" s="793"/>
    </row>
    <row r="1487" spans="2:32" s="404" customFormat="1" ht="12.75" customHeight="1" x14ac:dyDescent="0.2">
      <c r="B1487" s="822" t="s">
        <v>86</v>
      </c>
      <c r="C1487" s="823"/>
      <c r="D1487" s="791" t="s">
        <v>1986</v>
      </c>
      <c r="E1487" s="828" t="s">
        <v>228</v>
      </c>
      <c r="F1487" s="842"/>
      <c r="G1487" s="834" t="s">
        <v>231</v>
      </c>
      <c r="H1487" s="828" t="s">
        <v>193</v>
      </c>
      <c r="I1487" s="434" t="s">
        <v>184</v>
      </c>
      <c r="J1487" s="438">
        <v>290000</v>
      </c>
      <c r="K1487" s="434" t="s">
        <v>183</v>
      </c>
      <c r="L1487" s="437">
        <f>J1492+J1490</f>
        <v>0</v>
      </c>
      <c r="M1487" s="434" t="s">
        <v>182</v>
      </c>
      <c r="N1487" s="436">
        <f>J1487</f>
        <v>290000</v>
      </c>
      <c r="O1487" s="434" t="s">
        <v>181</v>
      </c>
      <c r="P1487" s="435">
        <v>1</v>
      </c>
      <c r="Q1487" s="434" t="s">
        <v>181</v>
      </c>
      <c r="R1487" s="435">
        <v>1</v>
      </c>
      <c r="S1487" s="434" t="s">
        <v>181</v>
      </c>
      <c r="T1487" s="435">
        <v>1</v>
      </c>
      <c r="U1487" s="434" t="s">
        <v>181</v>
      </c>
      <c r="V1487" s="435"/>
      <c r="W1487" s="466" t="s">
        <v>181</v>
      </c>
      <c r="X1487" s="467"/>
      <c r="Y1487" s="466" t="s">
        <v>180</v>
      </c>
      <c r="Z1487" s="465"/>
      <c r="AA1487" s="791" t="s">
        <v>227</v>
      </c>
      <c r="AB1487" s="791"/>
      <c r="AC1487" s="791"/>
      <c r="AD1487" s="791"/>
      <c r="AE1487" s="791"/>
      <c r="AF1487" s="791" t="s">
        <v>2182</v>
      </c>
    </row>
    <row r="1488" spans="2:32" s="404" customFormat="1" ht="15" customHeight="1" x14ac:dyDescent="0.2">
      <c r="B1488" s="824"/>
      <c r="C1488" s="825"/>
      <c r="D1488" s="792"/>
      <c r="E1488" s="829"/>
      <c r="F1488" s="843"/>
      <c r="G1488" s="835"/>
      <c r="H1488" s="829"/>
      <c r="I1488" s="416" t="s">
        <v>179</v>
      </c>
      <c r="J1488" s="432"/>
      <c r="K1488" s="416" t="s">
        <v>177</v>
      </c>
      <c r="L1488" s="415"/>
      <c r="M1488" s="416" t="s">
        <v>176</v>
      </c>
      <c r="N1488" s="428">
        <f>N1487</f>
        <v>290000</v>
      </c>
      <c r="O1488" s="416" t="s">
        <v>175</v>
      </c>
      <c r="P1488" s="426"/>
      <c r="Q1488" s="416" t="s">
        <v>175</v>
      </c>
      <c r="R1488" s="426"/>
      <c r="S1488" s="416" t="s">
        <v>175</v>
      </c>
      <c r="T1488" s="426"/>
      <c r="U1488" s="416" t="s">
        <v>175</v>
      </c>
      <c r="V1488" s="426"/>
      <c r="W1488" s="463" t="s">
        <v>175</v>
      </c>
      <c r="X1488" s="462"/>
      <c r="Y1488" s="463" t="s">
        <v>174</v>
      </c>
      <c r="Z1488" s="464"/>
      <c r="AA1488" s="792"/>
      <c r="AB1488" s="792"/>
      <c r="AC1488" s="792"/>
      <c r="AD1488" s="792"/>
      <c r="AE1488" s="792"/>
      <c r="AF1488" s="792"/>
    </row>
    <row r="1489" spans="2:32" s="404" customFormat="1" ht="13.5" customHeight="1" x14ac:dyDescent="0.2">
      <c r="B1489" s="824"/>
      <c r="C1489" s="825"/>
      <c r="D1489" s="792"/>
      <c r="E1489" s="829"/>
      <c r="F1489" s="843"/>
      <c r="G1489" s="835"/>
      <c r="H1489" s="829"/>
      <c r="I1489" s="416" t="s">
        <v>173</v>
      </c>
      <c r="J1489" s="429"/>
      <c r="K1489" s="416" t="s">
        <v>171</v>
      </c>
      <c r="L1489" s="427"/>
      <c r="M1489" s="416" t="s">
        <v>170</v>
      </c>
      <c r="N1489" s="428"/>
      <c r="O1489" s="416" t="s">
        <v>169</v>
      </c>
      <c r="P1489" s="426">
        <v>1</v>
      </c>
      <c r="Q1489" s="416" t="s">
        <v>169</v>
      </c>
      <c r="R1489" s="426">
        <v>1</v>
      </c>
      <c r="S1489" s="416" t="s">
        <v>169</v>
      </c>
      <c r="T1489" s="426">
        <v>1</v>
      </c>
      <c r="U1489" s="416" t="s">
        <v>169</v>
      </c>
      <c r="V1489" s="426"/>
      <c r="W1489" s="463" t="s">
        <v>169</v>
      </c>
      <c r="X1489" s="462"/>
      <c r="Y1489" s="781"/>
      <c r="Z1489" s="782"/>
      <c r="AA1489" s="792"/>
      <c r="AB1489" s="792"/>
      <c r="AC1489" s="792"/>
      <c r="AD1489" s="792"/>
      <c r="AE1489" s="792"/>
      <c r="AF1489" s="792"/>
    </row>
    <row r="1490" spans="2:32" s="404" customFormat="1" ht="15" customHeight="1" x14ac:dyDescent="0.2">
      <c r="B1490" s="824"/>
      <c r="C1490" s="825"/>
      <c r="D1490" s="792"/>
      <c r="E1490" s="829"/>
      <c r="F1490" s="843"/>
      <c r="G1490" s="835"/>
      <c r="H1490" s="829"/>
      <c r="I1490" s="416" t="s">
        <v>168</v>
      </c>
      <c r="J1490" s="427"/>
      <c r="K1490" s="416" t="s">
        <v>167</v>
      </c>
      <c r="L1490" s="427"/>
      <c r="M1490" s="816"/>
      <c r="N1490" s="817"/>
      <c r="O1490" s="416" t="s">
        <v>166</v>
      </c>
      <c r="P1490" s="426">
        <f>IF(P1488="",P1489-P1487,P1489-P1488)</f>
        <v>0</v>
      </c>
      <c r="Q1490" s="416" t="s">
        <v>166</v>
      </c>
      <c r="R1490" s="426">
        <f>IF(R1488="",R1489-R1487,R1489-R1488)</f>
        <v>0</v>
      </c>
      <c r="S1490" s="416" t="s">
        <v>166</v>
      </c>
      <c r="T1490" s="426">
        <f>IF(T1488="",T1489-T1487,T1489-T1488)</f>
        <v>0</v>
      </c>
      <c r="U1490" s="416" t="s">
        <v>166</v>
      </c>
      <c r="V1490" s="426">
        <f>IF(V1488="",V1489-V1487,V1489-V1488)</f>
        <v>0</v>
      </c>
      <c r="W1490" s="463" t="s">
        <v>166</v>
      </c>
      <c r="X1490" s="462">
        <f>IF(X1488="",X1489-X1487,X1489-X1488)</f>
        <v>0</v>
      </c>
      <c r="Y1490" s="781"/>
      <c r="Z1490" s="782"/>
      <c r="AA1490" s="792"/>
      <c r="AB1490" s="792"/>
      <c r="AC1490" s="792"/>
      <c r="AD1490" s="792"/>
      <c r="AE1490" s="792"/>
      <c r="AF1490" s="792"/>
    </row>
    <row r="1491" spans="2:32" s="404" customFormat="1" ht="15" customHeight="1" x14ac:dyDescent="0.2">
      <c r="B1491" s="824"/>
      <c r="C1491" s="825"/>
      <c r="D1491" s="792"/>
      <c r="E1491" s="829"/>
      <c r="F1491" s="843"/>
      <c r="G1491" s="835"/>
      <c r="H1491" s="829"/>
      <c r="I1491" s="416" t="s">
        <v>165</v>
      </c>
      <c r="J1491" s="415"/>
      <c r="K1491" s="416" t="s">
        <v>164</v>
      </c>
      <c r="L1491" s="415"/>
      <c r="M1491" s="816"/>
      <c r="N1491" s="817"/>
      <c r="O1491" s="816"/>
      <c r="P1491" s="817"/>
      <c r="Q1491" s="816"/>
      <c r="R1491" s="817"/>
      <c r="S1491" s="816"/>
      <c r="T1491" s="817"/>
      <c r="U1491" s="816"/>
      <c r="V1491" s="817"/>
      <c r="W1491" s="781"/>
      <c r="X1491" s="782"/>
      <c r="Y1491" s="781"/>
      <c r="Z1491" s="782"/>
      <c r="AA1491" s="792"/>
      <c r="AB1491" s="792"/>
      <c r="AC1491" s="792"/>
      <c r="AD1491" s="792"/>
      <c r="AE1491" s="792"/>
      <c r="AF1491" s="792"/>
    </row>
    <row r="1492" spans="2:32" s="404" customFormat="1" ht="15" customHeight="1" x14ac:dyDescent="0.2">
      <c r="B1492" s="826"/>
      <c r="C1492" s="827"/>
      <c r="D1492" s="793"/>
      <c r="E1492" s="830"/>
      <c r="F1492" s="844"/>
      <c r="G1492" s="836"/>
      <c r="H1492" s="830"/>
      <c r="I1492" s="406" t="s">
        <v>158</v>
      </c>
      <c r="J1492" s="451"/>
      <c r="K1492" s="820"/>
      <c r="L1492" s="821"/>
      <c r="M1492" s="818"/>
      <c r="N1492" s="819"/>
      <c r="O1492" s="818"/>
      <c r="P1492" s="819"/>
      <c r="Q1492" s="818"/>
      <c r="R1492" s="819"/>
      <c r="S1492" s="818"/>
      <c r="T1492" s="819"/>
      <c r="U1492" s="818"/>
      <c r="V1492" s="819"/>
      <c r="W1492" s="783"/>
      <c r="X1492" s="784"/>
      <c r="Y1492" s="783"/>
      <c r="Z1492" s="784"/>
      <c r="AA1492" s="793"/>
      <c r="AB1492" s="793"/>
      <c r="AC1492" s="793"/>
      <c r="AD1492" s="793"/>
      <c r="AE1492" s="793"/>
      <c r="AF1492" s="793"/>
    </row>
    <row r="1493" spans="2:32" s="404" customFormat="1" ht="12.75" customHeight="1" x14ac:dyDescent="0.2">
      <c r="B1493" s="822" t="s">
        <v>1992</v>
      </c>
      <c r="C1493" s="823"/>
      <c r="D1493" s="791" t="s">
        <v>1986</v>
      </c>
      <c r="E1493" s="828" t="s">
        <v>228</v>
      </c>
      <c r="F1493" s="842"/>
      <c r="G1493" s="834" t="s">
        <v>231</v>
      </c>
      <c r="H1493" s="828" t="s">
        <v>193</v>
      </c>
      <c r="I1493" s="434" t="s">
        <v>184</v>
      </c>
      <c r="J1493" s="438">
        <v>2707680</v>
      </c>
      <c r="K1493" s="434" t="s">
        <v>183</v>
      </c>
      <c r="L1493" s="437">
        <f>J1498+J1496</f>
        <v>0</v>
      </c>
      <c r="M1493" s="434" t="s">
        <v>182</v>
      </c>
      <c r="N1493" s="436">
        <f>J1493</f>
        <v>2707680</v>
      </c>
      <c r="O1493" s="434" t="s">
        <v>181</v>
      </c>
      <c r="P1493" s="435">
        <v>1</v>
      </c>
      <c r="Q1493" s="434" t="s">
        <v>181</v>
      </c>
      <c r="R1493" s="435">
        <v>1</v>
      </c>
      <c r="S1493" s="434" t="s">
        <v>181</v>
      </c>
      <c r="T1493" s="435">
        <v>1</v>
      </c>
      <c r="U1493" s="434" t="s">
        <v>181</v>
      </c>
      <c r="V1493" s="435"/>
      <c r="W1493" s="466" t="s">
        <v>181</v>
      </c>
      <c r="X1493" s="467"/>
      <c r="Y1493" s="466" t="s">
        <v>180</v>
      </c>
      <c r="Z1493" s="465"/>
      <c r="AA1493" s="791" t="s">
        <v>227</v>
      </c>
      <c r="AB1493" s="791"/>
      <c r="AC1493" s="791"/>
      <c r="AD1493" s="791"/>
      <c r="AE1493" s="791"/>
      <c r="AF1493" s="791" t="s">
        <v>2182</v>
      </c>
    </row>
    <row r="1494" spans="2:32" s="404" customFormat="1" ht="15" customHeight="1" x14ac:dyDescent="0.2">
      <c r="B1494" s="824"/>
      <c r="C1494" s="825"/>
      <c r="D1494" s="792"/>
      <c r="E1494" s="829"/>
      <c r="F1494" s="843"/>
      <c r="G1494" s="835"/>
      <c r="H1494" s="829"/>
      <c r="I1494" s="416" t="s">
        <v>179</v>
      </c>
      <c r="J1494" s="432"/>
      <c r="K1494" s="416" t="s">
        <v>177</v>
      </c>
      <c r="L1494" s="415"/>
      <c r="M1494" s="416" t="s">
        <v>176</v>
      </c>
      <c r="N1494" s="428">
        <f>N1493</f>
        <v>2707680</v>
      </c>
      <c r="O1494" s="416" t="s">
        <v>175</v>
      </c>
      <c r="P1494" s="426"/>
      <c r="Q1494" s="416" t="s">
        <v>175</v>
      </c>
      <c r="R1494" s="426"/>
      <c r="S1494" s="416" t="s">
        <v>175</v>
      </c>
      <c r="T1494" s="426"/>
      <c r="U1494" s="416" t="s">
        <v>175</v>
      </c>
      <c r="V1494" s="426"/>
      <c r="W1494" s="463" t="s">
        <v>175</v>
      </c>
      <c r="X1494" s="462"/>
      <c r="Y1494" s="463" t="s">
        <v>174</v>
      </c>
      <c r="Z1494" s="464"/>
      <c r="AA1494" s="792"/>
      <c r="AB1494" s="792"/>
      <c r="AC1494" s="792"/>
      <c r="AD1494" s="792"/>
      <c r="AE1494" s="792"/>
      <c r="AF1494" s="792"/>
    </row>
    <row r="1495" spans="2:32" s="404" customFormat="1" ht="13.5" customHeight="1" x14ac:dyDescent="0.2">
      <c r="B1495" s="824"/>
      <c r="C1495" s="825"/>
      <c r="D1495" s="792"/>
      <c r="E1495" s="829"/>
      <c r="F1495" s="843"/>
      <c r="G1495" s="835"/>
      <c r="H1495" s="829"/>
      <c r="I1495" s="416" t="s">
        <v>173</v>
      </c>
      <c r="J1495" s="429"/>
      <c r="K1495" s="416" t="s">
        <v>171</v>
      </c>
      <c r="L1495" s="427"/>
      <c r="M1495" s="416" t="s">
        <v>170</v>
      </c>
      <c r="N1495" s="428"/>
      <c r="O1495" s="416" t="s">
        <v>169</v>
      </c>
      <c r="P1495" s="426">
        <v>1</v>
      </c>
      <c r="Q1495" s="416" t="s">
        <v>169</v>
      </c>
      <c r="R1495" s="426">
        <v>1</v>
      </c>
      <c r="S1495" s="416" t="s">
        <v>169</v>
      </c>
      <c r="T1495" s="426">
        <v>1</v>
      </c>
      <c r="U1495" s="416" t="s">
        <v>169</v>
      </c>
      <c r="V1495" s="426"/>
      <c r="W1495" s="463" t="s">
        <v>169</v>
      </c>
      <c r="X1495" s="462"/>
      <c r="Y1495" s="781"/>
      <c r="Z1495" s="782"/>
      <c r="AA1495" s="792"/>
      <c r="AB1495" s="792"/>
      <c r="AC1495" s="792"/>
      <c r="AD1495" s="792"/>
      <c r="AE1495" s="792"/>
      <c r="AF1495" s="792"/>
    </row>
    <row r="1496" spans="2:32" s="404" customFormat="1" ht="15" customHeight="1" x14ac:dyDescent="0.2">
      <c r="B1496" s="824"/>
      <c r="C1496" s="825"/>
      <c r="D1496" s="792"/>
      <c r="E1496" s="829"/>
      <c r="F1496" s="843"/>
      <c r="G1496" s="835"/>
      <c r="H1496" s="829"/>
      <c r="I1496" s="416" t="s">
        <v>168</v>
      </c>
      <c r="J1496" s="427"/>
      <c r="K1496" s="416" t="s">
        <v>167</v>
      </c>
      <c r="L1496" s="427"/>
      <c r="M1496" s="816"/>
      <c r="N1496" s="817"/>
      <c r="O1496" s="416" t="s">
        <v>166</v>
      </c>
      <c r="P1496" s="426">
        <f>IF(P1494="",P1495-P1493,P1495-P1494)</f>
        <v>0</v>
      </c>
      <c r="Q1496" s="416" t="s">
        <v>166</v>
      </c>
      <c r="R1496" s="426">
        <f>IF(R1494="",R1495-R1493,R1495-R1494)</f>
        <v>0</v>
      </c>
      <c r="S1496" s="416" t="s">
        <v>166</v>
      </c>
      <c r="T1496" s="426">
        <f>IF(T1494="",T1495-T1493,T1495-T1494)</f>
        <v>0</v>
      </c>
      <c r="U1496" s="416" t="s">
        <v>166</v>
      </c>
      <c r="V1496" s="426">
        <f>IF(V1494="",V1495-V1493,V1495-V1494)</f>
        <v>0</v>
      </c>
      <c r="W1496" s="463" t="s">
        <v>166</v>
      </c>
      <c r="X1496" s="462">
        <f>IF(X1494="",X1495-X1493,X1495-X1494)</f>
        <v>0</v>
      </c>
      <c r="Y1496" s="781"/>
      <c r="Z1496" s="782"/>
      <c r="AA1496" s="792"/>
      <c r="AB1496" s="792"/>
      <c r="AC1496" s="792"/>
      <c r="AD1496" s="792"/>
      <c r="AE1496" s="792"/>
      <c r="AF1496" s="792"/>
    </row>
    <row r="1497" spans="2:32" s="404" customFormat="1" ht="15" customHeight="1" x14ac:dyDescent="0.2">
      <c r="B1497" s="824"/>
      <c r="C1497" s="825"/>
      <c r="D1497" s="792"/>
      <c r="E1497" s="829"/>
      <c r="F1497" s="843"/>
      <c r="G1497" s="835"/>
      <c r="H1497" s="829"/>
      <c r="I1497" s="416" t="s">
        <v>165</v>
      </c>
      <c r="J1497" s="415"/>
      <c r="K1497" s="416" t="s">
        <v>164</v>
      </c>
      <c r="L1497" s="415"/>
      <c r="M1497" s="816"/>
      <c r="N1497" s="817"/>
      <c r="O1497" s="816"/>
      <c r="P1497" s="817"/>
      <c r="Q1497" s="816"/>
      <c r="R1497" s="817"/>
      <c r="S1497" s="816"/>
      <c r="T1497" s="817"/>
      <c r="U1497" s="816"/>
      <c r="V1497" s="817"/>
      <c r="W1497" s="781"/>
      <c r="X1497" s="782"/>
      <c r="Y1497" s="781"/>
      <c r="Z1497" s="782"/>
      <c r="AA1497" s="792"/>
      <c r="AB1497" s="792"/>
      <c r="AC1497" s="792"/>
      <c r="AD1497" s="792"/>
      <c r="AE1497" s="792"/>
      <c r="AF1497" s="792"/>
    </row>
    <row r="1498" spans="2:32" s="404" customFormat="1" ht="36.75" customHeight="1" x14ac:dyDescent="0.2">
      <c r="B1498" s="826"/>
      <c r="C1498" s="827"/>
      <c r="D1498" s="793"/>
      <c r="E1498" s="830"/>
      <c r="F1498" s="844"/>
      <c r="G1498" s="836"/>
      <c r="H1498" s="830"/>
      <c r="I1498" s="406" t="s">
        <v>158</v>
      </c>
      <c r="J1498" s="451"/>
      <c r="K1498" s="820"/>
      <c r="L1498" s="821"/>
      <c r="M1498" s="818"/>
      <c r="N1498" s="819"/>
      <c r="O1498" s="818"/>
      <c r="P1498" s="819"/>
      <c r="Q1498" s="818"/>
      <c r="R1498" s="819"/>
      <c r="S1498" s="818"/>
      <c r="T1498" s="819"/>
      <c r="U1498" s="818"/>
      <c r="V1498" s="819"/>
      <c r="W1498" s="783"/>
      <c r="X1498" s="784"/>
      <c r="Y1498" s="783"/>
      <c r="Z1498" s="784"/>
      <c r="AA1498" s="793"/>
      <c r="AB1498" s="793"/>
      <c r="AC1498" s="793"/>
      <c r="AD1498" s="793"/>
      <c r="AE1498" s="793"/>
      <c r="AF1498" s="793"/>
    </row>
    <row r="1499" spans="2:32" s="404" customFormat="1" ht="12.75" customHeight="1" x14ac:dyDescent="0.2">
      <c r="B1499" s="822" t="s">
        <v>1994</v>
      </c>
      <c r="C1499" s="823"/>
      <c r="D1499" s="791" t="s">
        <v>1986</v>
      </c>
      <c r="E1499" s="828" t="s">
        <v>228</v>
      </c>
      <c r="F1499" s="842"/>
      <c r="G1499" s="834" t="s">
        <v>231</v>
      </c>
      <c r="H1499" s="828" t="s">
        <v>193</v>
      </c>
      <c r="I1499" s="434" t="s">
        <v>184</v>
      </c>
      <c r="J1499" s="438">
        <v>1590000</v>
      </c>
      <c r="K1499" s="434" t="s">
        <v>183</v>
      </c>
      <c r="L1499" s="437">
        <f>J1504+J1502</f>
        <v>0</v>
      </c>
      <c r="M1499" s="434" t="s">
        <v>182</v>
      </c>
      <c r="N1499" s="436">
        <f>J1499</f>
        <v>1590000</v>
      </c>
      <c r="O1499" s="434" t="s">
        <v>181</v>
      </c>
      <c r="P1499" s="435">
        <v>1</v>
      </c>
      <c r="Q1499" s="434" t="s">
        <v>181</v>
      </c>
      <c r="R1499" s="435">
        <v>1</v>
      </c>
      <c r="S1499" s="434" t="s">
        <v>181</v>
      </c>
      <c r="T1499" s="435">
        <v>1</v>
      </c>
      <c r="U1499" s="434" t="s">
        <v>181</v>
      </c>
      <c r="V1499" s="435"/>
      <c r="W1499" s="466" t="s">
        <v>181</v>
      </c>
      <c r="X1499" s="467"/>
      <c r="Y1499" s="466" t="s">
        <v>180</v>
      </c>
      <c r="Z1499" s="465"/>
      <c r="AA1499" s="791" t="s">
        <v>227</v>
      </c>
      <c r="AB1499" s="791"/>
      <c r="AC1499" s="791"/>
      <c r="AD1499" s="791"/>
      <c r="AE1499" s="791"/>
      <c r="AF1499" s="791" t="s">
        <v>2182</v>
      </c>
    </row>
    <row r="1500" spans="2:32" s="404" customFormat="1" ht="15" customHeight="1" x14ac:dyDescent="0.2">
      <c r="B1500" s="824"/>
      <c r="C1500" s="825"/>
      <c r="D1500" s="792"/>
      <c r="E1500" s="829"/>
      <c r="F1500" s="843"/>
      <c r="G1500" s="835"/>
      <c r="H1500" s="829"/>
      <c r="I1500" s="416" t="s">
        <v>179</v>
      </c>
      <c r="J1500" s="432"/>
      <c r="K1500" s="416" t="s">
        <v>177</v>
      </c>
      <c r="L1500" s="415"/>
      <c r="M1500" s="416" t="s">
        <v>176</v>
      </c>
      <c r="N1500" s="428">
        <f>N1499</f>
        <v>1590000</v>
      </c>
      <c r="O1500" s="416" t="s">
        <v>175</v>
      </c>
      <c r="P1500" s="426"/>
      <c r="Q1500" s="416" t="s">
        <v>175</v>
      </c>
      <c r="R1500" s="426"/>
      <c r="S1500" s="416" t="s">
        <v>175</v>
      </c>
      <c r="T1500" s="426"/>
      <c r="U1500" s="416" t="s">
        <v>175</v>
      </c>
      <c r="V1500" s="426"/>
      <c r="W1500" s="463" t="s">
        <v>175</v>
      </c>
      <c r="X1500" s="462"/>
      <c r="Y1500" s="463" t="s">
        <v>174</v>
      </c>
      <c r="Z1500" s="464"/>
      <c r="AA1500" s="792"/>
      <c r="AB1500" s="792"/>
      <c r="AC1500" s="792"/>
      <c r="AD1500" s="792"/>
      <c r="AE1500" s="792"/>
      <c r="AF1500" s="792"/>
    </row>
    <row r="1501" spans="2:32" s="404" customFormat="1" ht="13.5" customHeight="1" x14ac:dyDescent="0.2">
      <c r="B1501" s="824"/>
      <c r="C1501" s="825"/>
      <c r="D1501" s="792"/>
      <c r="E1501" s="829"/>
      <c r="F1501" s="843"/>
      <c r="G1501" s="835"/>
      <c r="H1501" s="829"/>
      <c r="I1501" s="416" t="s">
        <v>173</v>
      </c>
      <c r="J1501" s="429"/>
      <c r="K1501" s="416" t="s">
        <v>171</v>
      </c>
      <c r="L1501" s="427"/>
      <c r="M1501" s="416" t="s">
        <v>170</v>
      </c>
      <c r="N1501" s="428"/>
      <c r="O1501" s="416" t="s">
        <v>169</v>
      </c>
      <c r="P1501" s="426">
        <v>1</v>
      </c>
      <c r="Q1501" s="416" t="s">
        <v>169</v>
      </c>
      <c r="R1501" s="426">
        <v>1</v>
      </c>
      <c r="S1501" s="416" t="s">
        <v>169</v>
      </c>
      <c r="T1501" s="426">
        <v>1</v>
      </c>
      <c r="U1501" s="416" t="s">
        <v>169</v>
      </c>
      <c r="V1501" s="426"/>
      <c r="W1501" s="463" t="s">
        <v>169</v>
      </c>
      <c r="X1501" s="462"/>
      <c r="Y1501" s="781"/>
      <c r="Z1501" s="782"/>
      <c r="AA1501" s="792"/>
      <c r="AB1501" s="792"/>
      <c r="AC1501" s="792"/>
      <c r="AD1501" s="792"/>
      <c r="AE1501" s="792"/>
      <c r="AF1501" s="792"/>
    </row>
    <row r="1502" spans="2:32" s="404" customFormat="1" ht="15" customHeight="1" x14ac:dyDescent="0.2">
      <c r="B1502" s="824"/>
      <c r="C1502" s="825"/>
      <c r="D1502" s="792"/>
      <c r="E1502" s="829"/>
      <c r="F1502" s="843"/>
      <c r="G1502" s="835"/>
      <c r="H1502" s="829"/>
      <c r="I1502" s="416" t="s">
        <v>168</v>
      </c>
      <c r="J1502" s="427"/>
      <c r="K1502" s="416" t="s">
        <v>167</v>
      </c>
      <c r="L1502" s="427"/>
      <c r="M1502" s="816"/>
      <c r="N1502" s="817"/>
      <c r="O1502" s="416" t="s">
        <v>166</v>
      </c>
      <c r="P1502" s="426">
        <f>IF(P1500="",P1501-P1499,P1501-P1500)</f>
        <v>0</v>
      </c>
      <c r="Q1502" s="416" t="s">
        <v>166</v>
      </c>
      <c r="R1502" s="426">
        <f>IF(R1500="",R1501-R1499,R1501-R1500)</f>
        <v>0</v>
      </c>
      <c r="S1502" s="416" t="s">
        <v>166</v>
      </c>
      <c r="T1502" s="426">
        <f>IF(T1500="",T1501-T1499,T1501-T1500)</f>
        <v>0</v>
      </c>
      <c r="U1502" s="416" t="s">
        <v>166</v>
      </c>
      <c r="V1502" s="426">
        <f>IF(V1500="",V1501-V1499,V1501-V1500)</f>
        <v>0</v>
      </c>
      <c r="W1502" s="463" t="s">
        <v>166</v>
      </c>
      <c r="X1502" s="462">
        <f>IF(X1500="",X1501-X1499,X1501-X1500)</f>
        <v>0</v>
      </c>
      <c r="Y1502" s="781"/>
      <c r="Z1502" s="782"/>
      <c r="AA1502" s="792"/>
      <c r="AB1502" s="792"/>
      <c r="AC1502" s="792"/>
      <c r="AD1502" s="792"/>
      <c r="AE1502" s="792"/>
      <c r="AF1502" s="792"/>
    </row>
    <row r="1503" spans="2:32" s="404" customFormat="1" ht="15" customHeight="1" x14ac:dyDescent="0.2">
      <c r="B1503" s="824"/>
      <c r="C1503" s="825"/>
      <c r="D1503" s="792"/>
      <c r="E1503" s="829"/>
      <c r="F1503" s="843"/>
      <c r="G1503" s="835"/>
      <c r="H1503" s="829"/>
      <c r="I1503" s="416" t="s">
        <v>165</v>
      </c>
      <c r="J1503" s="415"/>
      <c r="K1503" s="416" t="s">
        <v>164</v>
      </c>
      <c r="L1503" s="415"/>
      <c r="M1503" s="816"/>
      <c r="N1503" s="817"/>
      <c r="O1503" s="816"/>
      <c r="P1503" s="817"/>
      <c r="Q1503" s="816"/>
      <c r="R1503" s="817"/>
      <c r="S1503" s="816"/>
      <c r="T1503" s="817"/>
      <c r="U1503" s="816"/>
      <c r="V1503" s="817"/>
      <c r="W1503" s="781"/>
      <c r="X1503" s="782"/>
      <c r="Y1503" s="781"/>
      <c r="Z1503" s="782"/>
      <c r="AA1503" s="792"/>
      <c r="AB1503" s="792"/>
      <c r="AC1503" s="792"/>
      <c r="AD1503" s="792"/>
      <c r="AE1503" s="792"/>
      <c r="AF1503" s="792"/>
    </row>
    <row r="1504" spans="2:32" s="404" customFormat="1" ht="15" customHeight="1" x14ac:dyDescent="0.2">
      <c r="B1504" s="826"/>
      <c r="C1504" s="827"/>
      <c r="D1504" s="793"/>
      <c r="E1504" s="830"/>
      <c r="F1504" s="844"/>
      <c r="G1504" s="836"/>
      <c r="H1504" s="830"/>
      <c r="I1504" s="406" t="s">
        <v>158</v>
      </c>
      <c r="J1504" s="451"/>
      <c r="K1504" s="820"/>
      <c r="L1504" s="821"/>
      <c r="M1504" s="818"/>
      <c r="N1504" s="819"/>
      <c r="O1504" s="818"/>
      <c r="P1504" s="819"/>
      <c r="Q1504" s="818"/>
      <c r="R1504" s="819"/>
      <c r="S1504" s="818"/>
      <c r="T1504" s="819"/>
      <c r="U1504" s="818"/>
      <c r="V1504" s="819"/>
      <c r="W1504" s="783"/>
      <c r="X1504" s="784"/>
      <c r="Y1504" s="783"/>
      <c r="Z1504" s="784"/>
      <c r="AA1504" s="793"/>
      <c r="AB1504" s="793"/>
      <c r="AC1504" s="793"/>
      <c r="AD1504" s="793"/>
      <c r="AE1504" s="793"/>
      <c r="AF1504" s="793"/>
    </row>
    <row r="1505" spans="2:32" s="404" customFormat="1" ht="12.75" customHeight="1" x14ac:dyDescent="0.2">
      <c r="B1505" s="822" t="s">
        <v>87</v>
      </c>
      <c r="C1505" s="823"/>
      <c r="D1505" s="791" t="s">
        <v>1986</v>
      </c>
      <c r="E1505" s="828" t="s">
        <v>228</v>
      </c>
      <c r="F1505" s="842"/>
      <c r="G1505" s="834" t="s">
        <v>231</v>
      </c>
      <c r="H1505" s="828" t="s">
        <v>193</v>
      </c>
      <c r="I1505" s="434" t="s">
        <v>184</v>
      </c>
      <c r="J1505" s="438">
        <v>500000</v>
      </c>
      <c r="K1505" s="434" t="s">
        <v>183</v>
      </c>
      <c r="L1505" s="437">
        <f>J1510+J1508</f>
        <v>0</v>
      </c>
      <c r="M1505" s="434" t="s">
        <v>182</v>
      </c>
      <c r="N1505" s="436">
        <f>J1505</f>
        <v>500000</v>
      </c>
      <c r="O1505" s="434" t="s">
        <v>181</v>
      </c>
      <c r="P1505" s="435">
        <v>1</v>
      </c>
      <c r="Q1505" s="434" t="s">
        <v>181</v>
      </c>
      <c r="R1505" s="435">
        <v>1</v>
      </c>
      <c r="S1505" s="434" t="s">
        <v>181</v>
      </c>
      <c r="T1505" s="435">
        <v>1</v>
      </c>
      <c r="U1505" s="434" t="s">
        <v>181</v>
      </c>
      <c r="V1505" s="435"/>
      <c r="W1505" s="466" t="s">
        <v>181</v>
      </c>
      <c r="X1505" s="467"/>
      <c r="Y1505" s="466" t="s">
        <v>180</v>
      </c>
      <c r="Z1505" s="465"/>
      <c r="AA1505" s="791" t="s">
        <v>227</v>
      </c>
      <c r="AB1505" s="791"/>
      <c r="AC1505" s="791"/>
      <c r="AD1505" s="791"/>
      <c r="AE1505" s="791"/>
      <c r="AF1505" s="791" t="s">
        <v>2182</v>
      </c>
    </row>
    <row r="1506" spans="2:32" s="404" customFormat="1" ht="15" customHeight="1" x14ac:dyDescent="0.2">
      <c r="B1506" s="824"/>
      <c r="C1506" s="825"/>
      <c r="D1506" s="792"/>
      <c r="E1506" s="829"/>
      <c r="F1506" s="843"/>
      <c r="G1506" s="835"/>
      <c r="H1506" s="829"/>
      <c r="I1506" s="416" t="s">
        <v>179</v>
      </c>
      <c r="J1506" s="432"/>
      <c r="K1506" s="416" t="s">
        <v>177</v>
      </c>
      <c r="L1506" s="415"/>
      <c r="M1506" s="416" t="s">
        <v>176</v>
      </c>
      <c r="N1506" s="428">
        <f>N1505</f>
        <v>500000</v>
      </c>
      <c r="O1506" s="416" t="s">
        <v>175</v>
      </c>
      <c r="P1506" s="426"/>
      <c r="Q1506" s="416" t="s">
        <v>175</v>
      </c>
      <c r="R1506" s="426"/>
      <c r="S1506" s="416" t="s">
        <v>175</v>
      </c>
      <c r="T1506" s="426"/>
      <c r="U1506" s="416" t="s">
        <v>175</v>
      </c>
      <c r="V1506" s="426"/>
      <c r="W1506" s="463" t="s">
        <v>175</v>
      </c>
      <c r="X1506" s="462"/>
      <c r="Y1506" s="463" t="s">
        <v>174</v>
      </c>
      <c r="Z1506" s="464"/>
      <c r="AA1506" s="792"/>
      <c r="AB1506" s="792"/>
      <c r="AC1506" s="792"/>
      <c r="AD1506" s="792"/>
      <c r="AE1506" s="792"/>
      <c r="AF1506" s="792"/>
    </row>
    <row r="1507" spans="2:32" s="404" customFormat="1" ht="13.5" customHeight="1" x14ac:dyDescent="0.2">
      <c r="B1507" s="824"/>
      <c r="C1507" s="825"/>
      <c r="D1507" s="792"/>
      <c r="E1507" s="829"/>
      <c r="F1507" s="843"/>
      <c r="G1507" s="835"/>
      <c r="H1507" s="829"/>
      <c r="I1507" s="416" t="s">
        <v>173</v>
      </c>
      <c r="J1507" s="429"/>
      <c r="K1507" s="416" t="s">
        <v>171</v>
      </c>
      <c r="L1507" s="427"/>
      <c r="M1507" s="416" t="s">
        <v>170</v>
      </c>
      <c r="N1507" s="428"/>
      <c r="O1507" s="416" t="s">
        <v>169</v>
      </c>
      <c r="P1507" s="426">
        <v>1</v>
      </c>
      <c r="Q1507" s="416" t="s">
        <v>169</v>
      </c>
      <c r="R1507" s="426">
        <v>1</v>
      </c>
      <c r="S1507" s="416" t="s">
        <v>169</v>
      </c>
      <c r="T1507" s="426">
        <v>1</v>
      </c>
      <c r="U1507" s="416" t="s">
        <v>169</v>
      </c>
      <c r="V1507" s="426"/>
      <c r="W1507" s="463" t="s">
        <v>169</v>
      </c>
      <c r="X1507" s="462"/>
      <c r="Y1507" s="781"/>
      <c r="Z1507" s="782"/>
      <c r="AA1507" s="792"/>
      <c r="AB1507" s="792"/>
      <c r="AC1507" s="792"/>
      <c r="AD1507" s="792"/>
      <c r="AE1507" s="792"/>
      <c r="AF1507" s="792"/>
    </row>
    <row r="1508" spans="2:32" s="404" customFormat="1" ht="15" customHeight="1" x14ac:dyDescent="0.2">
      <c r="B1508" s="824"/>
      <c r="C1508" s="825"/>
      <c r="D1508" s="792"/>
      <c r="E1508" s="829"/>
      <c r="F1508" s="843"/>
      <c r="G1508" s="835"/>
      <c r="H1508" s="829"/>
      <c r="I1508" s="416" t="s">
        <v>168</v>
      </c>
      <c r="J1508" s="427"/>
      <c r="K1508" s="416" t="s">
        <v>167</v>
      </c>
      <c r="L1508" s="427"/>
      <c r="M1508" s="816"/>
      <c r="N1508" s="817"/>
      <c r="O1508" s="416" t="s">
        <v>166</v>
      </c>
      <c r="P1508" s="426">
        <f>IF(P1506="",P1507-P1505,P1507-P1506)</f>
        <v>0</v>
      </c>
      <c r="Q1508" s="416" t="s">
        <v>166</v>
      </c>
      <c r="R1508" s="426">
        <f>IF(R1506="",R1507-R1505,R1507-R1506)</f>
        <v>0</v>
      </c>
      <c r="S1508" s="416" t="s">
        <v>166</v>
      </c>
      <c r="T1508" s="426">
        <f>IF(T1506="",T1507-T1505,T1507-T1506)</f>
        <v>0</v>
      </c>
      <c r="U1508" s="416" t="s">
        <v>166</v>
      </c>
      <c r="V1508" s="426">
        <f>IF(V1506="",V1507-V1505,V1507-V1506)</f>
        <v>0</v>
      </c>
      <c r="W1508" s="463" t="s">
        <v>166</v>
      </c>
      <c r="X1508" s="462">
        <f>IF(X1506="",X1507-X1505,X1507-X1506)</f>
        <v>0</v>
      </c>
      <c r="Y1508" s="781"/>
      <c r="Z1508" s="782"/>
      <c r="AA1508" s="792"/>
      <c r="AB1508" s="792"/>
      <c r="AC1508" s="792"/>
      <c r="AD1508" s="792"/>
      <c r="AE1508" s="792"/>
      <c r="AF1508" s="792"/>
    </row>
    <row r="1509" spans="2:32" s="404" customFormat="1" ht="15" customHeight="1" x14ac:dyDescent="0.2">
      <c r="B1509" s="824"/>
      <c r="C1509" s="825"/>
      <c r="D1509" s="792"/>
      <c r="E1509" s="829"/>
      <c r="F1509" s="843"/>
      <c r="G1509" s="835"/>
      <c r="H1509" s="829"/>
      <c r="I1509" s="416" t="s">
        <v>165</v>
      </c>
      <c r="J1509" s="415"/>
      <c r="K1509" s="416" t="s">
        <v>164</v>
      </c>
      <c r="L1509" s="415"/>
      <c r="M1509" s="816"/>
      <c r="N1509" s="817"/>
      <c r="O1509" s="816"/>
      <c r="P1509" s="817"/>
      <c r="Q1509" s="816"/>
      <c r="R1509" s="817"/>
      <c r="S1509" s="816"/>
      <c r="T1509" s="817"/>
      <c r="U1509" s="816"/>
      <c r="V1509" s="817"/>
      <c r="W1509" s="781"/>
      <c r="X1509" s="782"/>
      <c r="Y1509" s="781"/>
      <c r="Z1509" s="782"/>
      <c r="AA1509" s="792"/>
      <c r="AB1509" s="792"/>
      <c r="AC1509" s="792"/>
      <c r="AD1509" s="792"/>
      <c r="AE1509" s="792"/>
      <c r="AF1509" s="792"/>
    </row>
    <row r="1510" spans="2:32" s="404" customFormat="1" ht="15" customHeight="1" x14ac:dyDescent="0.2">
      <c r="B1510" s="826"/>
      <c r="C1510" s="827"/>
      <c r="D1510" s="793"/>
      <c r="E1510" s="830"/>
      <c r="F1510" s="844"/>
      <c r="G1510" s="836"/>
      <c r="H1510" s="830"/>
      <c r="I1510" s="406" t="s">
        <v>158</v>
      </c>
      <c r="J1510" s="451"/>
      <c r="K1510" s="820"/>
      <c r="L1510" s="821"/>
      <c r="M1510" s="818"/>
      <c r="N1510" s="819"/>
      <c r="O1510" s="818"/>
      <c r="P1510" s="819"/>
      <c r="Q1510" s="818"/>
      <c r="R1510" s="819"/>
      <c r="S1510" s="818"/>
      <c r="T1510" s="819"/>
      <c r="U1510" s="818"/>
      <c r="V1510" s="819"/>
      <c r="W1510" s="783"/>
      <c r="X1510" s="784"/>
      <c r="Y1510" s="783"/>
      <c r="Z1510" s="784"/>
      <c r="AA1510" s="793"/>
      <c r="AB1510" s="793"/>
      <c r="AC1510" s="793"/>
      <c r="AD1510" s="793"/>
      <c r="AE1510" s="793"/>
      <c r="AF1510" s="793"/>
    </row>
    <row r="1511" spans="2:32" s="404" customFormat="1" ht="12.75" customHeight="1" x14ac:dyDescent="0.2">
      <c r="B1511" s="822" t="s">
        <v>88</v>
      </c>
      <c r="C1511" s="823"/>
      <c r="D1511" s="791" t="s">
        <v>1986</v>
      </c>
      <c r="E1511" s="828" t="s">
        <v>228</v>
      </c>
      <c r="F1511" s="842"/>
      <c r="G1511" s="834" t="s">
        <v>231</v>
      </c>
      <c r="H1511" s="828" t="s">
        <v>193</v>
      </c>
      <c r="I1511" s="434" t="s">
        <v>184</v>
      </c>
      <c r="J1511" s="438">
        <v>238125</v>
      </c>
      <c r="K1511" s="434" t="s">
        <v>183</v>
      </c>
      <c r="L1511" s="437">
        <f>J1516+J1514</f>
        <v>0</v>
      </c>
      <c r="M1511" s="434" t="s">
        <v>182</v>
      </c>
      <c r="N1511" s="436">
        <f>J1511</f>
        <v>238125</v>
      </c>
      <c r="O1511" s="434" t="s">
        <v>181</v>
      </c>
      <c r="P1511" s="435">
        <v>1</v>
      </c>
      <c r="Q1511" s="434" t="s">
        <v>181</v>
      </c>
      <c r="R1511" s="435">
        <v>1</v>
      </c>
      <c r="S1511" s="434" t="s">
        <v>181</v>
      </c>
      <c r="T1511" s="435">
        <v>1</v>
      </c>
      <c r="U1511" s="434" t="s">
        <v>181</v>
      </c>
      <c r="V1511" s="435"/>
      <c r="W1511" s="466" t="s">
        <v>181</v>
      </c>
      <c r="X1511" s="467"/>
      <c r="Y1511" s="466" t="s">
        <v>180</v>
      </c>
      <c r="Z1511" s="465"/>
      <c r="AA1511" s="791" t="s">
        <v>227</v>
      </c>
      <c r="AB1511" s="791"/>
      <c r="AC1511" s="791"/>
      <c r="AD1511" s="791"/>
      <c r="AE1511" s="791"/>
      <c r="AF1511" s="791" t="s">
        <v>2182</v>
      </c>
    </row>
    <row r="1512" spans="2:32" s="404" customFormat="1" ht="15" customHeight="1" x14ac:dyDescent="0.2">
      <c r="B1512" s="824"/>
      <c r="C1512" s="825"/>
      <c r="D1512" s="792"/>
      <c r="E1512" s="829"/>
      <c r="F1512" s="843"/>
      <c r="G1512" s="835"/>
      <c r="H1512" s="829"/>
      <c r="I1512" s="416" t="s">
        <v>179</v>
      </c>
      <c r="J1512" s="432"/>
      <c r="K1512" s="416" t="s">
        <v>177</v>
      </c>
      <c r="L1512" s="415"/>
      <c r="M1512" s="416" t="s">
        <v>176</v>
      </c>
      <c r="N1512" s="428">
        <f>N1511</f>
        <v>238125</v>
      </c>
      <c r="O1512" s="416" t="s">
        <v>175</v>
      </c>
      <c r="P1512" s="426"/>
      <c r="Q1512" s="416" t="s">
        <v>175</v>
      </c>
      <c r="R1512" s="426"/>
      <c r="S1512" s="416" t="s">
        <v>175</v>
      </c>
      <c r="T1512" s="426"/>
      <c r="U1512" s="416" t="s">
        <v>175</v>
      </c>
      <c r="V1512" s="426"/>
      <c r="W1512" s="463" t="s">
        <v>175</v>
      </c>
      <c r="X1512" s="462"/>
      <c r="Y1512" s="463" t="s">
        <v>174</v>
      </c>
      <c r="Z1512" s="464"/>
      <c r="AA1512" s="792"/>
      <c r="AB1512" s="792"/>
      <c r="AC1512" s="792"/>
      <c r="AD1512" s="792"/>
      <c r="AE1512" s="792"/>
      <c r="AF1512" s="792"/>
    </row>
    <row r="1513" spans="2:32" s="404" customFormat="1" ht="13.5" customHeight="1" x14ac:dyDescent="0.2">
      <c r="B1513" s="824"/>
      <c r="C1513" s="825"/>
      <c r="D1513" s="792"/>
      <c r="E1513" s="829"/>
      <c r="F1513" s="843"/>
      <c r="G1513" s="835"/>
      <c r="H1513" s="829"/>
      <c r="I1513" s="416" t="s">
        <v>173</v>
      </c>
      <c r="J1513" s="429"/>
      <c r="K1513" s="416" t="s">
        <v>171</v>
      </c>
      <c r="L1513" s="427"/>
      <c r="M1513" s="416" t="s">
        <v>170</v>
      </c>
      <c r="N1513" s="428"/>
      <c r="O1513" s="416" t="s">
        <v>169</v>
      </c>
      <c r="P1513" s="426">
        <v>1</v>
      </c>
      <c r="Q1513" s="416" t="s">
        <v>169</v>
      </c>
      <c r="R1513" s="426">
        <v>1</v>
      </c>
      <c r="S1513" s="416" t="s">
        <v>169</v>
      </c>
      <c r="T1513" s="426">
        <v>1</v>
      </c>
      <c r="U1513" s="416" t="s">
        <v>169</v>
      </c>
      <c r="V1513" s="426"/>
      <c r="W1513" s="463" t="s">
        <v>169</v>
      </c>
      <c r="X1513" s="462"/>
      <c r="Y1513" s="781"/>
      <c r="Z1513" s="782"/>
      <c r="AA1513" s="792"/>
      <c r="AB1513" s="792"/>
      <c r="AC1513" s="792"/>
      <c r="AD1513" s="792"/>
      <c r="AE1513" s="792"/>
      <c r="AF1513" s="792"/>
    </row>
    <row r="1514" spans="2:32" s="404" customFormat="1" ht="15" customHeight="1" x14ac:dyDescent="0.2">
      <c r="B1514" s="824"/>
      <c r="C1514" s="825"/>
      <c r="D1514" s="792"/>
      <c r="E1514" s="829"/>
      <c r="F1514" s="843"/>
      <c r="G1514" s="835"/>
      <c r="H1514" s="829"/>
      <c r="I1514" s="416" t="s">
        <v>168</v>
      </c>
      <c r="J1514" s="427"/>
      <c r="K1514" s="416" t="s">
        <v>167</v>
      </c>
      <c r="L1514" s="427"/>
      <c r="M1514" s="816"/>
      <c r="N1514" s="817"/>
      <c r="O1514" s="416" t="s">
        <v>166</v>
      </c>
      <c r="P1514" s="426">
        <f>IF(P1512="",P1513-P1511,P1513-P1512)</f>
        <v>0</v>
      </c>
      <c r="Q1514" s="416" t="s">
        <v>166</v>
      </c>
      <c r="R1514" s="426">
        <f>IF(R1512="",R1513-R1511,R1513-R1512)</f>
        <v>0</v>
      </c>
      <c r="S1514" s="416" t="s">
        <v>166</v>
      </c>
      <c r="T1514" s="426">
        <f>IF(T1512="",T1513-T1511,T1513-T1512)</f>
        <v>0</v>
      </c>
      <c r="U1514" s="416" t="s">
        <v>166</v>
      </c>
      <c r="V1514" s="426">
        <f>IF(V1512="",V1513-V1511,V1513-V1512)</f>
        <v>0</v>
      </c>
      <c r="W1514" s="463" t="s">
        <v>166</v>
      </c>
      <c r="X1514" s="462">
        <f>IF(X1512="",X1513-X1511,X1513-X1512)</f>
        <v>0</v>
      </c>
      <c r="Y1514" s="781"/>
      <c r="Z1514" s="782"/>
      <c r="AA1514" s="792"/>
      <c r="AB1514" s="792"/>
      <c r="AC1514" s="792"/>
      <c r="AD1514" s="792"/>
      <c r="AE1514" s="792"/>
      <c r="AF1514" s="792"/>
    </row>
    <row r="1515" spans="2:32" s="404" customFormat="1" ht="15" customHeight="1" x14ac:dyDescent="0.2">
      <c r="B1515" s="824"/>
      <c r="C1515" s="825"/>
      <c r="D1515" s="792"/>
      <c r="E1515" s="829"/>
      <c r="F1515" s="843"/>
      <c r="G1515" s="835"/>
      <c r="H1515" s="829"/>
      <c r="I1515" s="416" t="s">
        <v>165</v>
      </c>
      <c r="J1515" s="415"/>
      <c r="K1515" s="416" t="s">
        <v>164</v>
      </c>
      <c r="L1515" s="415"/>
      <c r="M1515" s="816"/>
      <c r="N1515" s="817"/>
      <c r="O1515" s="816"/>
      <c r="P1515" s="817"/>
      <c r="Q1515" s="816"/>
      <c r="R1515" s="817"/>
      <c r="S1515" s="816"/>
      <c r="T1515" s="817"/>
      <c r="U1515" s="816"/>
      <c r="V1515" s="817"/>
      <c r="W1515" s="781"/>
      <c r="X1515" s="782"/>
      <c r="Y1515" s="781"/>
      <c r="Z1515" s="782"/>
      <c r="AA1515" s="792"/>
      <c r="AB1515" s="792"/>
      <c r="AC1515" s="792"/>
      <c r="AD1515" s="792"/>
      <c r="AE1515" s="792"/>
      <c r="AF1515" s="792"/>
    </row>
    <row r="1516" spans="2:32" s="404" customFormat="1" ht="15" customHeight="1" x14ac:dyDescent="0.2">
      <c r="B1516" s="826"/>
      <c r="C1516" s="827"/>
      <c r="D1516" s="793"/>
      <c r="E1516" s="830"/>
      <c r="F1516" s="844"/>
      <c r="G1516" s="836"/>
      <c r="H1516" s="830"/>
      <c r="I1516" s="406" t="s">
        <v>158</v>
      </c>
      <c r="J1516" s="451"/>
      <c r="K1516" s="820"/>
      <c r="L1516" s="821"/>
      <c r="M1516" s="818"/>
      <c r="N1516" s="819"/>
      <c r="O1516" s="818"/>
      <c r="P1516" s="819"/>
      <c r="Q1516" s="818"/>
      <c r="R1516" s="819"/>
      <c r="S1516" s="818"/>
      <c r="T1516" s="819"/>
      <c r="U1516" s="818"/>
      <c r="V1516" s="819"/>
      <c r="W1516" s="783"/>
      <c r="X1516" s="784"/>
      <c r="Y1516" s="783"/>
      <c r="Z1516" s="784"/>
      <c r="AA1516" s="793"/>
      <c r="AB1516" s="793"/>
      <c r="AC1516" s="793"/>
      <c r="AD1516" s="793"/>
      <c r="AE1516" s="793"/>
      <c r="AF1516" s="793"/>
    </row>
    <row r="1517" spans="2:32" s="404" customFormat="1" ht="12.75" customHeight="1" x14ac:dyDescent="0.2">
      <c r="B1517" s="822" t="s">
        <v>90</v>
      </c>
      <c r="C1517" s="823"/>
      <c r="D1517" s="791" t="s">
        <v>1986</v>
      </c>
      <c r="E1517" s="828" t="s">
        <v>228</v>
      </c>
      <c r="F1517" s="842"/>
      <c r="G1517" s="834" t="s">
        <v>231</v>
      </c>
      <c r="H1517" s="828" t="s">
        <v>193</v>
      </c>
      <c r="I1517" s="434" t="s">
        <v>184</v>
      </c>
      <c r="J1517" s="438">
        <v>29000000</v>
      </c>
      <c r="K1517" s="434" t="s">
        <v>183</v>
      </c>
      <c r="L1517" s="437">
        <f>J1522+J1520</f>
        <v>0</v>
      </c>
      <c r="M1517" s="434" t="s">
        <v>182</v>
      </c>
      <c r="N1517" s="436">
        <f>J1517</f>
        <v>29000000</v>
      </c>
      <c r="O1517" s="434" t="s">
        <v>181</v>
      </c>
      <c r="P1517" s="435">
        <v>1</v>
      </c>
      <c r="Q1517" s="434" t="s">
        <v>181</v>
      </c>
      <c r="R1517" s="435">
        <v>1</v>
      </c>
      <c r="S1517" s="434" t="s">
        <v>181</v>
      </c>
      <c r="T1517" s="435">
        <v>1</v>
      </c>
      <c r="U1517" s="434" t="s">
        <v>181</v>
      </c>
      <c r="V1517" s="435"/>
      <c r="W1517" s="466" t="s">
        <v>181</v>
      </c>
      <c r="X1517" s="467"/>
      <c r="Y1517" s="466" t="s">
        <v>180</v>
      </c>
      <c r="Z1517" s="465"/>
      <c r="AA1517" s="791" t="s">
        <v>227</v>
      </c>
      <c r="AB1517" s="791"/>
      <c r="AC1517" s="791"/>
      <c r="AD1517" s="791"/>
      <c r="AE1517" s="791"/>
      <c r="AF1517" s="791" t="s">
        <v>2182</v>
      </c>
    </row>
    <row r="1518" spans="2:32" s="404" customFormat="1" ht="15" customHeight="1" x14ac:dyDescent="0.2">
      <c r="B1518" s="824"/>
      <c r="C1518" s="825"/>
      <c r="D1518" s="792"/>
      <c r="E1518" s="829"/>
      <c r="F1518" s="843"/>
      <c r="G1518" s="835"/>
      <c r="H1518" s="829"/>
      <c r="I1518" s="416" t="s">
        <v>179</v>
      </c>
      <c r="J1518" s="432"/>
      <c r="K1518" s="416" t="s">
        <v>177</v>
      </c>
      <c r="L1518" s="415"/>
      <c r="M1518" s="416" t="s">
        <v>176</v>
      </c>
      <c r="N1518" s="428">
        <f>N1517</f>
        <v>29000000</v>
      </c>
      <c r="O1518" s="416" t="s">
        <v>175</v>
      </c>
      <c r="P1518" s="426"/>
      <c r="Q1518" s="416" t="s">
        <v>175</v>
      </c>
      <c r="R1518" s="426"/>
      <c r="S1518" s="416" t="s">
        <v>175</v>
      </c>
      <c r="T1518" s="426"/>
      <c r="U1518" s="416" t="s">
        <v>175</v>
      </c>
      <c r="V1518" s="426"/>
      <c r="W1518" s="463" t="s">
        <v>175</v>
      </c>
      <c r="X1518" s="462"/>
      <c r="Y1518" s="463" t="s">
        <v>174</v>
      </c>
      <c r="Z1518" s="464"/>
      <c r="AA1518" s="792"/>
      <c r="AB1518" s="792"/>
      <c r="AC1518" s="792"/>
      <c r="AD1518" s="792"/>
      <c r="AE1518" s="792"/>
      <c r="AF1518" s="792"/>
    </row>
    <row r="1519" spans="2:32" s="404" customFormat="1" ht="13.5" customHeight="1" x14ac:dyDescent="0.2">
      <c r="B1519" s="824"/>
      <c r="C1519" s="825"/>
      <c r="D1519" s="792"/>
      <c r="E1519" s="829"/>
      <c r="F1519" s="843"/>
      <c r="G1519" s="835"/>
      <c r="H1519" s="829"/>
      <c r="I1519" s="416" t="s">
        <v>173</v>
      </c>
      <c r="J1519" s="429"/>
      <c r="K1519" s="416" t="s">
        <v>171</v>
      </c>
      <c r="L1519" s="427"/>
      <c r="M1519" s="416" t="s">
        <v>170</v>
      </c>
      <c r="N1519" s="428"/>
      <c r="O1519" s="416" t="s">
        <v>169</v>
      </c>
      <c r="P1519" s="426">
        <v>1</v>
      </c>
      <c r="Q1519" s="416" t="s">
        <v>169</v>
      </c>
      <c r="R1519" s="426">
        <v>1</v>
      </c>
      <c r="S1519" s="416" t="s">
        <v>169</v>
      </c>
      <c r="T1519" s="426">
        <v>1</v>
      </c>
      <c r="U1519" s="416" t="s">
        <v>169</v>
      </c>
      <c r="V1519" s="426"/>
      <c r="W1519" s="463" t="s">
        <v>169</v>
      </c>
      <c r="X1519" s="462"/>
      <c r="Y1519" s="781"/>
      <c r="Z1519" s="782"/>
      <c r="AA1519" s="792"/>
      <c r="AB1519" s="792"/>
      <c r="AC1519" s="792"/>
      <c r="AD1519" s="792"/>
      <c r="AE1519" s="792"/>
      <c r="AF1519" s="792"/>
    </row>
    <row r="1520" spans="2:32" s="404" customFormat="1" ht="15" customHeight="1" x14ac:dyDescent="0.2">
      <c r="B1520" s="824"/>
      <c r="C1520" s="825"/>
      <c r="D1520" s="792"/>
      <c r="E1520" s="829"/>
      <c r="F1520" s="843"/>
      <c r="G1520" s="835"/>
      <c r="H1520" s="829"/>
      <c r="I1520" s="416" t="s">
        <v>168</v>
      </c>
      <c r="J1520" s="427"/>
      <c r="K1520" s="416" t="s">
        <v>167</v>
      </c>
      <c r="L1520" s="427"/>
      <c r="M1520" s="816"/>
      <c r="N1520" s="817"/>
      <c r="O1520" s="416" t="s">
        <v>166</v>
      </c>
      <c r="P1520" s="426">
        <f>IF(P1518="",P1519-P1517,P1519-P1518)</f>
        <v>0</v>
      </c>
      <c r="Q1520" s="416" t="s">
        <v>166</v>
      </c>
      <c r="R1520" s="426">
        <f>IF(R1518="",R1519-R1517,R1519-R1518)</f>
        <v>0</v>
      </c>
      <c r="S1520" s="416" t="s">
        <v>166</v>
      </c>
      <c r="T1520" s="426">
        <f>IF(T1518="",T1519-T1517,T1519-T1518)</f>
        <v>0</v>
      </c>
      <c r="U1520" s="416" t="s">
        <v>166</v>
      </c>
      <c r="V1520" s="426">
        <f>IF(V1518="",V1519-V1517,V1519-V1518)</f>
        <v>0</v>
      </c>
      <c r="W1520" s="463" t="s">
        <v>166</v>
      </c>
      <c r="X1520" s="462">
        <f>IF(X1518="",X1519-X1517,X1519-X1518)</f>
        <v>0</v>
      </c>
      <c r="Y1520" s="781"/>
      <c r="Z1520" s="782"/>
      <c r="AA1520" s="792"/>
      <c r="AB1520" s="792"/>
      <c r="AC1520" s="792"/>
      <c r="AD1520" s="792"/>
      <c r="AE1520" s="792"/>
      <c r="AF1520" s="792"/>
    </row>
    <row r="1521" spans="1:33" s="404" customFormat="1" ht="15" customHeight="1" x14ac:dyDescent="0.2">
      <c r="B1521" s="824"/>
      <c r="C1521" s="825"/>
      <c r="D1521" s="792"/>
      <c r="E1521" s="829"/>
      <c r="F1521" s="843"/>
      <c r="G1521" s="835"/>
      <c r="H1521" s="829"/>
      <c r="I1521" s="416" t="s">
        <v>165</v>
      </c>
      <c r="J1521" s="415"/>
      <c r="K1521" s="416" t="s">
        <v>164</v>
      </c>
      <c r="L1521" s="415"/>
      <c r="M1521" s="816"/>
      <c r="N1521" s="817"/>
      <c r="O1521" s="816"/>
      <c r="P1521" s="817"/>
      <c r="Q1521" s="816"/>
      <c r="R1521" s="817"/>
      <c r="S1521" s="816"/>
      <c r="T1521" s="817"/>
      <c r="U1521" s="816"/>
      <c r="V1521" s="817"/>
      <c r="W1521" s="781"/>
      <c r="X1521" s="782"/>
      <c r="Y1521" s="781"/>
      <c r="Z1521" s="782"/>
      <c r="AA1521" s="792"/>
      <c r="AB1521" s="792"/>
      <c r="AC1521" s="792"/>
      <c r="AD1521" s="792"/>
      <c r="AE1521" s="792"/>
      <c r="AF1521" s="792"/>
    </row>
    <row r="1522" spans="1:33" s="404" customFormat="1" ht="15" customHeight="1" x14ac:dyDescent="0.2">
      <c r="B1522" s="826"/>
      <c r="C1522" s="827"/>
      <c r="D1522" s="793"/>
      <c r="E1522" s="830"/>
      <c r="F1522" s="844"/>
      <c r="G1522" s="836"/>
      <c r="H1522" s="830"/>
      <c r="I1522" s="406" t="s">
        <v>158</v>
      </c>
      <c r="J1522" s="451"/>
      <c r="K1522" s="820"/>
      <c r="L1522" s="821"/>
      <c r="M1522" s="818"/>
      <c r="N1522" s="819"/>
      <c r="O1522" s="818"/>
      <c r="P1522" s="819"/>
      <c r="Q1522" s="818"/>
      <c r="R1522" s="819"/>
      <c r="S1522" s="818"/>
      <c r="T1522" s="819"/>
      <c r="U1522" s="818"/>
      <c r="V1522" s="819"/>
      <c r="W1522" s="783"/>
      <c r="X1522" s="784"/>
      <c r="Y1522" s="783"/>
      <c r="Z1522" s="784"/>
      <c r="AA1522" s="793"/>
      <c r="AB1522" s="793"/>
      <c r="AC1522" s="793"/>
      <c r="AD1522" s="793"/>
      <c r="AE1522" s="793"/>
      <c r="AF1522" s="793"/>
    </row>
    <row r="1523" spans="1:33" s="404" customFormat="1" ht="12.75" customHeight="1" x14ac:dyDescent="0.2">
      <c r="B1523" s="822" t="s">
        <v>91</v>
      </c>
      <c r="C1523" s="823"/>
      <c r="D1523" s="791" t="s">
        <v>1986</v>
      </c>
      <c r="E1523" s="828" t="s">
        <v>228</v>
      </c>
      <c r="F1523" s="842"/>
      <c r="G1523" s="834" t="s">
        <v>231</v>
      </c>
      <c r="H1523" s="828" t="s">
        <v>193</v>
      </c>
      <c r="I1523" s="434" t="s">
        <v>184</v>
      </c>
      <c r="J1523" s="438">
        <v>50000000</v>
      </c>
      <c r="K1523" s="434" t="s">
        <v>183</v>
      </c>
      <c r="L1523" s="437">
        <f>J1528+J1526</f>
        <v>0</v>
      </c>
      <c r="M1523" s="434" t="s">
        <v>182</v>
      </c>
      <c r="N1523" s="436">
        <f>J1523</f>
        <v>50000000</v>
      </c>
      <c r="O1523" s="434" t="s">
        <v>181</v>
      </c>
      <c r="P1523" s="435">
        <v>1</v>
      </c>
      <c r="Q1523" s="434" t="s">
        <v>181</v>
      </c>
      <c r="R1523" s="435">
        <v>1</v>
      </c>
      <c r="S1523" s="434" t="s">
        <v>181</v>
      </c>
      <c r="T1523" s="435">
        <v>1</v>
      </c>
      <c r="U1523" s="434" t="s">
        <v>181</v>
      </c>
      <c r="V1523" s="435"/>
      <c r="W1523" s="466" t="s">
        <v>181</v>
      </c>
      <c r="X1523" s="467"/>
      <c r="Y1523" s="466" t="s">
        <v>180</v>
      </c>
      <c r="Z1523" s="465"/>
      <c r="AA1523" s="791" t="s">
        <v>227</v>
      </c>
      <c r="AB1523" s="791"/>
      <c r="AC1523" s="791"/>
      <c r="AD1523" s="791"/>
      <c r="AE1523" s="791"/>
      <c r="AF1523" s="791" t="s">
        <v>2182</v>
      </c>
    </row>
    <row r="1524" spans="1:33" s="404" customFormat="1" ht="15" customHeight="1" x14ac:dyDescent="0.2">
      <c r="B1524" s="824"/>
      <c r="C1524" s="825"/>
      <c r="D1524" s="792"/>
      <c r="E1524" s="829"/>
      <c r="F1524" s="843"/>
      <c r="G1524" s="835"/>
      <c r="H1524" s="829"/>
      <c r="I1524" s="416" t="s">
        <v>179</v>
      </c>
      <c r="J1524" s="432"/>
      <c r="K1524" s="416" t="s">
        <v>177</v>
      </c>
      <c r="L1524" s="415"/>
      <c r="M1524" s="416" t="s">
        <v>176</v>
      </c>
      <c r="N1524" s="428">
        <f>N1523</f>
        <v>50000000</v>
      </c>
      <c r="O1524" s="416" t="s">
        <v>175</v>
      </c>
      <c r="P1524" s="426"/>
      <c r="Q1524" s="416" t="s">
        <v>175</v>
      </c>
      <c r="R1524" s="426"/>
      <c r="S1524" s="416" t="s">
        <v>175</v>
      </c>
      <c r="T1524" s="426"/>
      <c r="U1524" s="416" t="s">
        <v>175</v>
      </c>
      <c r="V1524" s="426"/>
      <c r="W1524" s="463" t="s">
        <v>175</v>
      </c>
      <c r="X1524" s="462"/>
      <c r="Y1524" s="463" t="s">
        <v>174</v>
      </c>
      <c r="Z1524" s="464"/>
      <c r="AA1524" s="792"/>
      <c r="AB1524" s="792"/>
      <c r="AC1524" s="792"/>
      <c r="AD1524" s="792"/>
      <c r="AE1524" s="792"/>
      <c r="AF1524" s="792"/>
    </row>
    <row r="1525" spans="1:33" s="404" customFormat="1" ht="13.5" customHeight="1" x14ac:dyDescent="0.2">
      <c r="B1525" s="824"/>
      <c r="C1525" s="825"/>
      <c r="D1525" s="792"/>
      <c r="E1525" s="829"/>
      <c r="F1525" s="843"/>
      <c r="G1525" s="835"/>
      <c r="H1525" s="829"/>
      <c r="I1525" s="416" t="s">
        <v>173</v>
      </c>
      <c r="J1525" s="429"/>
      <c r="K1525" s="416" t="s">
        <v>171</v>
      </c>
      <c r="L1525" s="427"/>
      <c r="M1525" s="416" t="s">
        <v>170</v>
      </c>
      <c r="N1525" s="428"/>
      <c r="O1525" s="416" t="s">
        <v>169</v>
      </c>
      <c r="P1525" s="426">
        <v>1</v>
      </c>
      <c r="Q1525" s="416" t="s">
        <v>169</v>
      </c>
      <c r="R1525" s="426">
        <v>1</v>
      </c>
      <c r="S1525" s="416" t="s">
        <v>169</v>
      </c>
      <c r="T1525" s="426">
        <v>1</v>
      </c>
      <c r="U1525" s="416" t="s">
        <v>169</v>
      </c>
      <c r="V1525" s="426"/>
      <c r="W1525" s="463" t="s">
        <v>169</v>
      </c>
      <c r="X1525" s="462"/>
      <c r="Y1525" s="781"/>
      <c r="Z1525" s="782"/>
      <c r="AA1525" s="792"/>
      <c r="AB1525" s="792"/>
      <c r="AC1525" s="792"/>
      <c r="AD1525" s="792"/>
      <c r="AE1525" s="792"/>
      <c r="AF1525" s="792"/>
    </row>
    <row r="1526" spans="1:33" s="404" customFormat="1" ht="15" customHeight="1" x14ac:dyDescent="0.2">
      <c r="B1526" s="824"/>
      <c r="C1526" s="825"/>
      <c r="D1526" s="792"/>
      <c r="E1526" s="829"/>
      <c r="F1526" s="843"/>
      <c r="G1526" s="835"/>
      <c r="H1526" s="829"/>
      <c r="I1526" s="416" t="s">
        <v>168</v>
      </c>
      <c r="J1526" s="427"/>
      <c r="K1526" s="416" t="s">
        <v>167</v>
      </c>
      <c r="L1526" s="427"/>
      <c r="M1526" s="816"/>
      <c r="N1526" s="817"/>
      <c r="O1526" s="416" t="s">
        <v>166</v>
      </c>
      <c r="P1526" s="426">
        <f>IF(P1524="",P1525-P1523,P1525-P1524)</f>
        <v>0</v>
      </c>
      <c r="Q1526" s="416" t="s">
        <v>166</v>
      </c>
      <c r="R1526" s="426">
        <f>IF(R1524="",R1525-R1523,R1525-R1524)</f>
        <v>0</v>
      </c>
      <c r="S1526" s="416" t="s">
        <v>166</v>
      </c>
      <c r="T1526" s="426">
        <f>IF(T1524="",T1525-T1523,T1525-T1524)</f>
        <v>0</v>
      </c>
      <c r="U1526" s="416" t="s">
        <v>166</v>
      </c>
      <c r="V1526" s="426">
        <f>IF(V1524="",V1525-V1523,V1525-V1524)</f>
        <v>0</v>
      </c>
      <c r="W1526" s="463" t="s">
        <v>166</v>
      </c>
      <c r="X1526" s="462">
        <f>IF(X1524="",X1525-X1523,X1525-X1524)</f>
        <v>0</v>
      </c>
      <c r="Y1526" s="781"/>
      <c r="Z1526" s="782"/>
      <c r="AA1526" s="792"/>
      <c r="AB1526" s="792"/>
      <c r="AC1526" s="792"/>
      <c r="AD1526" s="792"/>
      <c r="AE1526" s="792"/>
      <c r="AF1526" s="792"/>
    </row>
    <row r="1527" spans="1:33" s="404" customFormat="1" ht="15" customHeight="1" x14ac:dyDescent="0.2">
      <c r="B1527" s="824"/>
      <c r="C1527" s="825"/>
      <c r="D1527" s="792"/>
      <c r="E1527" s="829"/>
      <c r="F1527" s="843"/>
      <c r="G1527" s="835"/>
      <c r="H1527" s="829"/>
      <c r="I1527" s="416" t="s">
        <v>165</v>
      </c>
      <c r="J1527" s="415"/>
      <c r="K1527" s="416" t="s">
        <v>164</v>
      </c>
      <c r="L1527" s="415"/>
      <c r="M1527" s="816"/>
      <c r="N1527" s="817"/>
      <c r="O1527" s="816"/>
      <c r="P1527" s="817"/>
      <c r="Q1527" s="816"/>
      <c r="R1527" s="817"/>
      <c r="S1527" s="816"/>
      <c r="T1527" s="817"/>
      <c r="U1527" s="816"/>
      <c r="V1527" s="817"/>
      <c r="W1527" s="781"/>
      <c r="X1527" s="782"/>
      <c r="Y1527" s="781"/>
      <c r="Z1527" s="782"/>
      <c r="AA1527" s="792"/>
      <c r="AB1527" s="792"/>
      <c r="AC1527" s="792"/>
      <c r="AD1527" s="792"/>
      <c r="AE1527" s="792"/>
      <c r="AF1527" s="792"/>
    </row>
    <row r="1528" spans="1:33" s="404" customFormat="1" ht="15" customHeight="1" x14ac:dyDescent="0.2">
      <c r="B1528" s="826"/>
      <c r="C1528" s="827"/>
      <c r="D1528" s="793"/>
      <c r="E1528" s="830"/>
      <c r="F1528" s="844"/>
      <c r="G1528" s="836"/>
      <c r="H1528" s="830"/>
      <c r="I1528" s="406" t="s">
        <v>158</v>
      </c>
      <c r="J1528" s="451"/>
      <c r="K1528" s="820"/>
      <c r="L1528" s="821"/>
      <c r="M1528" s="818"/>
      <c r="N1528" s="819"/>
      <c r="O1528" s="818"/>
      <c r="P1528" s="819"/>
      <c r="Q1528" s="818"/>
      <c r="R1528" s="819"/>
      <c r="S1528" s="818"/>
      <c r="T1528" s="819"/>
      <c r="U1528" s="818"/>
      <c r="V1528" s="819"/>
      <c r="W1528" s="783"/>
      <c r="X1528" s="784"/>
      <c r="Y1528" s="783"/>
      <c r="Z1528" s="784"/>
      <c r="AA1528" s="793"/>
      <c r="AB1528" s="793"/>
      <c r="AC1528" s="793"/>
      <c r="AD1528" s="793"/>
      <c r="AE1528" s="793"/>
      <c r="AF1528" s="793"/>
    </row>
    <row r="1529" spans="1:33" s="597" customFormat="1" ht="12.75" customHeight="1" x14ac:dyDescent="0.2">
      <c r="B1529" s="794" t="s">
        <v>2095</v>
      </c>
      <c r="C1529" s="795"/>
      <c r="D1529" s="800" t="s">
        <v>2100</v>
      </c>
      <c r="E1529" s="803" t="s">
        <v>219</v>
      </c>
      <c r="F1529" s="806"/>
      <c r="G1529" s="809" t="s">
        <v>218</v>
      </c>
      <c r="H1529" s="803"/>
      <c r="I1529" s="605" t="s">
        <v>184</v>
      </c>
      <c r="J1529" s="606">
        <v>63458000</v>
      </c>
      <c r="K1529" s="605" t="s">
        <v>183</v>
      </c>
      <c r="L1529" s="631"/>
      <c r="M1529" s="605" t="s">
        <v>182</v>
      </c>
      <c r="N1529" s="608">
        <f>J1529</f>
        <v>63458000</v>
      </c>
      <c r="O1529" s="605" t="s">
        <v>181</v>
      </c>
      <c r="P1529" s="609"/>
      <c r="Q1529" s="605" t="s">
        <v>181</v>
      </c>
      <c r="R1529" s="609"/>
      <c r="S1529" s="605" t="s">
        <v>181</v>
      </c>
      <c r="T1529" s="609"/>
      <c r="U1529" s="632" t="s">
        <v>181</v>
      </c>
      <c r="V1529" s="633"/>
      <c r="W1529" s="653" t="s">
        <v>180</v>
      </c>
      <c r="X1529" s="674"/>
      <c r="Y1529" s="466" t="s">
        <v>180</v>
      </c>
      <c r="Z1529" s="465"/>
      <c r="AA1529" s="791" t="s">
        <v>227</v>
      </c>
      <c r="AB1529" s="791" t="s">
        <v>227</v>
      </c>
      <c r="AC1529" s="791" t="s">
        <v>227</v>
      </c>
      <c r="AD1529" s="791" t="s">
        <v>227</v>
      </c>
      <c r="AE1529" s="791" t="s">
        <v>227</v>
      </c>
      <c r="AF1529" s="791" t="s">
        <v>2097</v>
      </c>
      <c r="AG1529" s="724"/>
    </row>
    <row r="1530" spans="1:33" s="597" customFormat="1" ht="15" customHeight="1" x14ac:dyDescent="0.2">
      <c r="B1530" s="796"/>
      <c r="C1530" s="797"/>
      <c r="D1530" s="801"/>
      <c r="E1530" s="804"/>
      <c r="F1530" s="807"/>
      <c r="G1530" s="810"/>
      <c r="H1530" s="804"/>
      <c r="I1530" s="615" t="s">
        <v>179</v>
      </c>
      <c r="J1530" s="616"/>
      <c r="K1530" s="615" t="s">
        <v>177</v>
      </c>
      <c r="L1530" s="617"/>
      <c r="M1530" s="615" t="s">
        <v>176</v>
      </c>
      <c r="N1530" s="618">
        <f>N1529</f>
        <v>63458000</v>
      </c>
      <c r="O1530" s="615" t="s">
        <v>175</v>
      </c>
      <c r="P1530" s="619"/>
      <c r="Q1530" s="615" t="s">
        <v>175</v>
      </c>
      <c r="R1530" s="619"/>
      <c r="S1530" s="615" t="s">
        <v>175</v>
      </c>
      <c r="T1530" s="619"/>
      <c r="U1530" s="634" t="s">
        <v>175</v>
      </c>
      <c r="V1530" s="635"/>
      <c r="W1530" s="655" t="s">
        <v>174</v>
      </c>
      <c r="X1530" s="675"/>
      <c r="Y1530" s="463" t="s">
        <v>174</v>
      </c>
      <c r="Z1530" s="464"/>
      <c r="AA1530" s="792"/>
      <c r="AB1530" s="792"/>
      <c r="AC1530" s="792"/>
      <c r="AD1530" s="792"/>
      <c r="AE1530" s="792"/>
      <c r="AF1530" s="792"/>
      <c r="AG1530" s="724"/>
    </row>
    <row r="1531" spans="1:33" s="597" customFormat="1" x14ac:dyDescent="0.2">
      <c r="B1531" s="796"/>
      <c r="C1531" s="797"/>
      <c r="D1531" s="801"/>
      <c r="E1531" s="804"/>
      <c r="F1531" s="807"/>
      <c r="G1531" s="810"/>
      <c r="H1531" s="804"/>
      <c r="I1531" s="615" t="s">
        <v>173</v>
      </c>
      <c r="J1531" s="621"/>
      <c r="K1531" s="615" t="s">
        <v>171</v>
      </c>
      <c r="L1531" s="622"/>
      <c r="M1531" s="615" t="s">
        <v>170</v>
      </c>
      <c r="N1531" s="618"/>
      <c r="O1531" s="615" t="s">
        <v>169</v>
      </c>
      <c r="P1531" s="619"/>
      <c r="Q1531" s="615" t="s">
        <v>169</v>
      </c>
      <c r="R1531" s="619"/>
      <c r="S1531" s="615" t="s">
        <v>169</v>
      </c>
      <c r="T1531" s="619"/>
      <c r="U1531" s="634" t="s">
        <v>169</v>
      </c>
      <c r="V1531" s="635"/>
      <c r="W1531" s="777"/>
      <c r="X1531" s="778"/>
      <c r="Y1531" s="781"/>
      <c r="Z1531" s="782"/>
      <c r="AA1531" s="792"/>
      <c r="AB1531" s="792"/>
      <c r="AC1531" s="792"/>
      <c r="AD1531" s="792"/>
      <c r="AE1531" s="792"/>
      <c r="AF1531" s="792"/>
      <c r="AG1531" s="724"/>
    </row>
    <row r="1532" spans="1:33" s="597" customFormat="1" ht="15" customHeight="1" x14ac:dyDescent="0.2">
      <c r="B1532" s="796"/>
      <c r="C1532" s="797"/>
      <c r="D1532" s="801"/>
      <c r="E1532" s="804"/>
      <c r="F1532" s="807"/>
      <c r="G1532" s="810"/>
      <c r="H1532" s="804"/>
      <c r="I1532" s="615" t="s">
        <v>168</v>
      </c>
      <c r="J1532" s="622"/>
      <c r="K1532" s="615" t="s">
        <v>167</v>
      </c>
      <c r="L1532" s="622"/>
      <c r="M1532" s="785"/>
      <c r="N1532" s="786"/>
      <c r="O1532" s="615" t="s">
        <v>166</v>
      </c>
      <c r="P1532" s="619">
        <f>IF(P1530="",P1531-P1529,P1531-P1530)</f>
        <v>0</v>
      </c>
      <c r="Q1532" s="615" t="s">
        <v>166</v>
      </c>
      <c r="R1532" s="619">
        <f>IF(R1530="",R1531-R1529,R1531-R1530)</f>
        <v>0</v>
      </c>
      <c r="S1532" s="615" t="s">
        <v>166</v>
      </c>
      <c r="T1532" s="619">
        <f>IF(T1530="",T1531-T1529,T1531-T1530)</f>
        <v>0</v>
      </c>
      <c r="U1532" s="634" t="s">
        <v>166</v>
      </c>
      <c r="V1532" s="635">
        <f>IF(V1530="",V1531-V1529,V1531-V1530)</f>
        <v>0</v>
      </c>
      <c r="W1532" s="777"/>
      <c r="X1532" s="778"/>
      <c r="Y1532" s="781"/>
      <c r="Z1532" s="782"/>
      <c r="AA1532" s="792"/>
      <c r="AB1532" s="792"/>
      <c r="AC1532" s="792"/>
      <c r="AD1532" s="792"/>
      <c r="AE1532" s="792"/>
      <c r="AF1532" s="792"/>
      <c r="AG1532" s="724"/>
    </row>
    <row r="1533" spans="1:33" s="597" customFormat="1" ht="15" customHeight="1" x14ac:dyDescent="0.2">
      <c r="B1533" s="796"/>
      <c r="C1533" s="797"/>
      <c r="D1533" s="801"/>
      <c r="E1533" s="804"/>
      <c r="F1533" s="807"/>
      <c r="G1533" s="810"/>
      <c r="H1533" s="804"/>
      <c r="I1533" s="615" t="s">
        <v>165</v>
      </c>
      <c r="J1533" s="617"/>
      <c r="K1533" s="615" t="s">
        <v>164</v>
      </c>
      <c r="L1533" s="617"/>
      <c r="M1533" s="785"/>
      <c r="N1533" s="786"/>
      <c r="O1533" s="785"/>
      <c r="P1533" s="786"/>
      <c r="Q1533" s="785"/>
      <c r="R1533" s="786"/>
      <c r="S1533" s="785"/>
      <c r="T1533" s="786"/>
      <c r="U1533" s="812"/>
      <c r="V1533" s="813"/>
      <c r="W1533" s="777"/>
      <c r="X1533" s="778"/>
      <c r="Y1533" s="781"/>
      <c r="Z1533" s="782"/>
      <c r="AA1533" s="792"/>
      <c r="AB1533" s="792"/>
      <c r="AC1533" s="792"/>
      <c r="AD1533" s="792"/>
      <c r="AE1533" s="792"/>
      <c r="AF1533" s="792"/>
      <c r="AG1533" s="724"/>
    </row>
    <row r="1534" spans="1:33" s="597" customFormat="1" ht="15" customHeight="1" x14ac:dyDescent="0.2">
      <c r="B1534" s="798"/>
      <c r="C1534" s="799"/>
      <c r="D1534" s="802"/>
      <c r="E1534" s="805"/>
      <c r="F1534" s="808"/>
      <c r="G1534" s="811"/>
      <c r="H1534" s="805"/>
      <c r="I1534" s="629" t="s">
        <v>158</v>
      </c>
      <c r="J1534" s="630"/>
      <c r="K1534" s="789"/>
      <c r="L1534" s="790"/>
      <c r="M1534" s="787"/>
      <c r="N1534" s="788"/>
      <c r="O1534" s="787"/>
      <c r="P1534" s="788"/>
      <c r="Q1534" s="787"/>
      <c r="R1534" s="788"/>
      <c r="S1534" s="787"/>
      <c r="T1534" s="788"/>
      <c r="U1534" s="814"/>
      <c r="V1534" s="815"/>
      <c r="W1534" s="779"/>
      <c r="X1534" s="780"/>
      <c r="Y1534" s="783"/>
      <c r="Z1534" s="784"/>
      <c r="AA1534" s="793"/>
      <c r="AB1534" s="793"/>
      <c r="AC1534" s="793"/>
      <c r="AD1534" s="793"/>
      <c r="AE1534" s="793"/>
      <c r="AF1534" s="793"/>
      <c r="AG1534" s="724"/>
    </row>
    <row r="1535" spans="1:33" s="404" customFormat="1" ht="13.5" customHeight="1" x14ac:dyDescent="0.2">
      <c r="A1535" s="402"/>
      <c r="B1535" s="794" t="s">
        <v>2096</v>
      </c>
      <c r="C1535" s="795"/>
      <c r="D1535" s="800" t="s">
        <v>2100</v>
      </c>
      <c r="E1535" s="803" t="s">
        <v>219</v>
      </c>
      <c r="F1535" s="806"/>
      <c r="G1535" s="809" t="s">
        <v>218</v>
      </c>
      <c r="H1535" s="803" t="s">
        <v>185</v>
      </c>
      <c r="I1535" s="605" t="s">
        <v>184</v>
      </c>
      <c r="J1535" s="606">
        <v>53991806</v>
      </c>
      <c r="K1535" s="605" t="s">
        <v>183</v>
      </c>
      <c r="L1535" s="631">
        <v>0</v>
      </c>
      <c r="M1535" s="605" t="s">
        <v>182</v>
      </c>
      <c r="N1535" s="608">
        <f>J1535</f>
        <v>53991806</v>
      </c>
      <c r="O1535" s="605" t="s">
        <v>181</v>
      </c>
      <c r="P1535" s="609"/>
      <c r="Q1535" s="402"/>
      <c r="R1535" s="402"/>
      <c r="S1535" s="402"/>
      <c r="T1535" s="402"/>
      <c r="U1535" s="402"/>
      <c r="V1535" s="402"/>
      <c r="W1535" s="653" t="s">
        <v>180</v>
      </c>
      <c r="X1535" s="674"/>
      <c r="Y1535" s="466" t="s">
        <v>180</v>
      </c>
      <c r="Z1535" s="465"/>
      <c r="AA1535" s="791" t="s">
        <v>227</v>
      </c>
      <c r="AB1535" s="791" t="s">
        <v>227</v>
      </c>
      <c r="AC1535" s="791" t="s">
        <v>227</v>
      </c>
      <c r="AD1535" s="791" t="s">
        <v>227</v>
      </c>
      <c r="AE1535" s="791" t="s">
        <v>227</v>
      </c>
      <c r="AF1535" s="791" t="s">
        <v>2097</v>
      </c>
    </row>
    <row r="1536" spans="1:33" s="404" customFormat="1" x14ac:dyDescent="0.2">
      <c r="A1536" s="402"/>
      <c r="B1536" s="796"/>
      <c r="C1536" s="797"/>
      <c r="D1536" s="801"/>
      <c r="E1536" s="804"/>
      <c r="F1536" s="807"/>
      <c r="G1536" s="810"/>
      <c r="H1536" s="804"/>
      <c r="I1536" s="615" t="s">
        <v>179</v>
      </c>
      <c r="J1536" s="616"/>
      <c r="K1536" s="615" t="s">
        <v>177</v>
      </c>
      <c r="L1536" s="617"/>
      <c r="M1536" s="615" t="s">
        <v>176</v>
      </c>
      <c r="N1536" s="618">
        <f>N1535</f>
        <v>53991806</v>
      </c>
      <c r="O1536" s="615" t="s">
        <v>175</v>
      </c>
      <c r="P1536" s="619"/>
      <c r="Q1536" s="402"/>
      <c r="R1536" s="402"/>
      <c r="S1536" s="402"/>
      <c r="T1536" s="402"/>
      <c r="U1536" s="402"/>
      <c r="V1536" s="402"/>
      <c r="W1536" s="655" t="s">
        <v>174</v>
      </c>
      <c r="X1536" s="675"/>
      <c r="Y1536" s="463" t="s">
        <v>174</v>
      </c>
      <c r="Z1536" s="464"/>
      <c r="AA1536" s="792"/>
      <c r="AB1536" s="792"/>
      <c r="AC1536" s="792"/>
      <c r="AD1536" s="792"/>
      <c r="AE1536" s="792"/>
      <c r="AF1536" s="792"/>
    </row>
    <row r="1537" spans="1:32" s="404" customFormat="1" x14ac:dyDescent="0.2">
      <c r="A1537" s="402"/>
      <c r="B1537" s="796"/>
      <c r="C1537" s="797"/>
      <c r="D1537" s="801"/>
      <c r="E1537" s="804"/>
      <c r="F1537" s="807"/>
      <c r="G1537" s="810"/>
      <c r="H1537" s="804"/>
      <c r="I1537" s="615" t="s">
        <v>173</v>
      </c>
      <c r="J1537" s="621"/>
      <c r="K1537" s="615" t="s">
        <v>171</v>
      </c>
      <c r="L1537" s="622"/>
      <c r="M1537" s="615" t="s">
        <v>170</v>
      </c>
      <c r="N1537" s="618"/>
      <c r="O1537" s="615" t="s">
        <v>169</v>
      </c>
      <c r="P1537" s="619"/>
      <c r="Q1537" s="402"/>
      <c r="R1537" s="402"/>
      <c r="S1537" s="402"/>
      <c r="T1537" s="402"/>
      <c r="U1537" s="402"/>
      <c r="V1537" s="402"/>
      <c r="W1537" s="777"/>
      <c r="X1537" s="778"/>
      <c r="Y1537" s="781"/>
      <c r="Z1537" s="782"/>
      <c r="AA1537" s="792"/>
      <c r="AB1537" s="792"/>
      <c r="AC1537" s="792"/>
      <c r="AD1537" s="792"/>
      <c r="AE1537" s="792"/>
      <c r="AF1537" s="792"/>
    </row>
    <row r="1538" spans="1:32" s="404" customFormat="1" x14ac:dyDescent="0.2">
      <c r="A1538" s="402"/>
      <c r="B1538" s="796"/>
      <c r="C1538" s="797"/>
      <c r="D1538" s="801"/>
      <c r="E1538" s="804"/>
      <c r="F1538" s="807"/>
      <c r="G1538" s="810"/>
      <c r="H1538" s="804"/>
      <c r="I1538" s="615" t="s">
        <v>168</v>
      </c>
      <c r="J1538" s="622"/>
      <c r="K1538" s="615" t="s">
        <v>167</v>
      </c>
      <c r="L1538" s="622"/>
      <c r="M1538" s="785"/>
      <c r="N1538" s="786"/>
      <c r="O1538" s="615" t="s">
        <v>166</v>
      </c>
      <c r="P1538" s="619"/>
      <c r="Q1538" s="402"/>
      <c r="R1538" s="402"/>
      <c r="S1538" s="402"/>
      <c r="T1538" s="402"/>
      <c r="U1538" s="402"/>
      <c r="V1538" s="402"/>
      <c r="W1538" s="777"/>
      <c r="X1538" s="778"/>
      <c r="Y1538" s="781"/>
      <c r="Z1538" s="782"/>
      <c r="AA1538" s="792"/>
      <c r="AB1538" s="792"/>
      <c r="AC1538" s="792"/>
      <c r="AD1538" s="792"/>
      <c r="AE1538" s="792"/>
      <c r="AF1538" s="792"/>
    </row>
    <row r="1539" spans="1:32" s="404" customFormat="1" x14ac:dyDescent="0.2">
      <c r="A1539" s="402"/>
      <c r="B1539" s="796"/>
      <c r="C1539" s="797"/>
      <c r="D1539" s="801"/>
      <c r="E1539" s="804"/>
      <c r="F1539" s="807"/>
      <c r="G1539" s="810"/>
      <c r="H1539" s="804"/>
      <c r="I1539" s="615" t="s">
        <v>165</v>
      </c>
      <c r="J1539" s="617"/>
      <c r="K1539" s="615" t="s">
        <v>164</v>
      </c>
      <c r="L1539" s="617"/>
      <c r="M1539" s="785"/>
      <c r="N1539" s="786"/>
      <c r="O1539" s="785"/>
      <c r="P1539" s="786"/>
      <c r="Q1539" s="402"/>
      <c r="R1539" s="402"/>
      <c r="S1539" s="402"/>
      <c r="T1539" s="402"/>
      <c r="U1539" s="402"/>
      <c r="V1539" s="402"/>
      <c r="W1539" s="777"/>
      <c r="X1539" s="778"/>
      <c r="Y1539" s="781"/>
      <c r="Z1539" s="782"/>
      <c r="AA1539" s="792"/>
      <c r="AB1539" s="792"/>
      <c r="AC1539" s="792"/>
      <c r="AD1539" s="792"/>
      <c r="AE1539" s="792"/>
      <c r="AF1539" s="792"/>
    </row>
    <row r="1540" spans="1:32" s="404" customFormat="1" x14ac:dyDescent="0.2">
      <c r="A1540" s="402"/>
      <c r="B1540" s="798"/>
      <c r="C1540" s="799"/>
      <c r="D1540" s="802"/>
      <c r="E1540" s="805"/>
      <c r="F1540" s="808"/>
      <c r="G1540" s="811"/>
      <c r="H1540" s="805"/>
      <c r="I1540" s="629" t="s">
        <v>158</v>
      </c>
      <c r="J1540" s="630"/>
      <c r="K1540" s="789"/>
      <c r="L1540" s="790"/>
      <c r="M1540" s="787"/>
      <c r="N1540" s="788"/>
      <c r="O1540" s="787"/>
      <c r="P1540" s="788"/>
      <c r="Q1540" s="402"/>
      <c r="R1540" s="402"/>
      <c r="S1540" s="402"/>
      <c r="T1540" s="402"/>
      <c r="U1540" s="402"/>
      <c r="V1540" s="402"/>
      <c r="W1540" s="779"/>
      <c r="X1540" s="780"/>
      <c r="Y1540" s="783"/>
      <c r="Z1540" s="784"/>
      <c r="AA1540" s="793"/>
      <c r="AB1540" s="793"/>
      <c r="AC1540" s="793"/>
      <c r="AD1540" s="793"/>
      <c r="AE1540" s="793"/>
      <c r="AF1540" s="793"/>
    </row>
    <row r="1541" spans="1:32" s="404" customFormat="1" ht="13.5" customHeight="1" x14ac:dyDescent="0.2">
      <c r="A1541" s="402"/>
      <c r="B1541" s="794" t="s">
        <v>2108</v>
      </c>
      <c r="C1541" s="795"/>
      <c r="D1541" s="800" t="s">
        <v>2107</v>
      </c>
      <c r="E1541" s="803" t="s">
        <v>219</v>
      </c>
      <c r="F1541" s="806"/>
      <c r="G1541" s="809" t="s">
        <v>218</v>
      </c>
      <c r="H1541" s="803" t="s">
        <v>185</v>
      </c>
      <c r="I1541" s="605" t="s">
        <v>184</v>
      </c>
      <c r="J1541" s="606">
        <v>215000000</v>
      </c>
      <c r="K1541" s="605" t="s">
        <v>183</v>
      </c>
      <c r="L1541" s="631">
        <v>0</v>
      </c>
      <c r="M1541" s="605" t="s">
        <v>182</v>
      </c>
      <c r="N1541" s="608">
        <f>J1541</f>
        <v>215000000</v>
      </c>
      <c r="O1541" s="605" t="s">
        <v>181</v>
      </c>
      <c r="P1541" s="609"/>
      <c r="Q1541" s="402"/>
      <c r="R1541" s="402"/>
      <c r="S1541" s="402"/>
      <c r="T1541" s="402"/>
      <c r="U1541" s="402"/>
      <c r="V1541" s="402"/>
      <c r="W1541" s="653" t="s">
        <v>180</v>
      </c>
      <c r="X1541" s="674"/>
      <c r="Y1541" s="466" t="s">
        <v>180</v>
      </c>
      <c r="Z1541" s="465"/>
      <c r="AA1541" s="791" t="s">
        <v>227</v>
      </c>
      <c r="AB1541" s="791" t="s">
        <v>227</v>
      </c>
      <c r="AC1541" s="791" t="s">
        <v>227</v>
      </c>
      <c r="AD1541" s="791" t="s">
        <v>227</v>
      </c>
      <c r="AE1541" s="791" t="s">
        <v>227</v>
      </c>
      <c r="AF1541" s="791" t="s">
        <v>2109</v>
      </c>
    </row>
    <row r="1542" spans="1:32" s="404" customFormat="1" ht="12.2" customHeight="1" x14ac:dyDescent="0.2">
      <c r="A1542" s="402"/>
      <c r="B1542" s="796"/>
      <c r="C1542" s="797"/>
      <c r="D1542" s="801"/>
      <c r="E1542" s="804"/>
      <c r="F1542" s="807"/>
      <c r="G1542" s="810"/>
      <c r="H1542" s="804"/>
      <c r="I1542" s="615" t="s">
        <v>179</v>
      </c>
      <c r="J1542" s="616"/>
      <c r="K1542" s="615" t="s">
        <v>177</v>
      </c>
      <c r="L1542" s="617"/>
      <c r="M1542" s="615" t="s">
        <v>176</v>
      </c>
      <c r="N1542" s="618">
        <f>N1541</f>
        <v>215000000</v>
      </c>
      <c r="O1542" s="615" t="s">
        <v>175</v>
      </c>
      <c r="P1542" s="619"/>
      <c r="Q1542" s="402"/>
      <c r="R1542" s="402"/>
      <c r="S1542" s="402"/>
      <c r="T1542" s="402"/>
      <c r="U1542" s="402"/>
      <c r="V1542" s="402"/>
      <c r="W1542" s="655" t="s">
        <v>174</v>
      </c>
      <c r="X1542" s="675"/>
      <c r="Y1542" s="463" t="s">
        <v>174</v>
      </c>
      <c r="Z1542" s="464"/>
      <c r="AA1542" s="792"/>
      <c r="AB1542" s="792"/>
      <c r="AC1542" s="792"/>
      <c r="AD1542" s="792"/>
      <c r="AE1542" s="792"/>
      <c r="AF1542" s="792"/>
    </row>
    <row r="1543" spans="1:32" s="404" customFormat="1" ht="12.2" customHeight="1" x14ac:dyDescent="0.2">
      <c r="A1543" s="402"/>
      <c r="B1543" s="796"/>
      <c r="C1543" s="797"/>
      <c r="D1543" s="801"/>
      <c r="E1543" s="804"/>
      <c r="F1543" s="807"/>
      <c r="G1543" s="810"/>
      <c r="H1543" s="804"/>
      <c r="I1543" s="615" t="s">
        <v>173</v>
      </c>
      <c r="J1543" s="621"/>
      <c r="K1543" s="615" t="s">
        <v>171</v>
      </c>
      <c r="L1543" s="622"/>
      <c r="M1543" s="615" t="s">
        <v>170</v>
      </c>
      <c r="N1543" s="618"/>
      <c r="O1543" s="615" t="s">
        <v>169</v>
      </c>
      <c r="P1543" s="619"/>
      <c r="Q1543" s="402"/>
      <c r="R1543" s="402"/>
      <c r="S1543" s="402"/>
      <c r="T1543" s="402"/>
      <c r="U1543" s="402"/>
      <c r="V1543" s="402"/>
      <c r="W1543" s="777"/>
      <c r="X1543" s="778"/>
      <c r="Y1543" s="781"/>
      <c r="Z1543" s="782"/>
      <c r="AA1543" s="792"/>
      <c r="AB1543" s="792"/>
      <c r="AC1543" s="792"/>
      <c r="AD1543" s="792"/>
      <c r="AE1543" s="792"/>
      <c r="AF1543" s="792"/>
    </row>
    <row r="1544" spans="1:32" s="404" customFormat="1" ht="12.2" customHeight="1" x14ac:dyDescent="0.2">
      <c r="A1544" s="402"/>
      <c r="B1544" s="796"/>
      <c r="C1544" s="797"/>
      <c r="D1544" s="801"/>
      <c r="E1544" s="804"/>
      <c r="F1544" s="807"/>
      <c r="G1544" s="810"/>
      <c r="H1544" s="804"/>
      <c r="I1544" s="615" t="s">
        <v>168</v>
      </c>
      <c r="J1544" s="622"/>
      <c r="K1544" s="615" t="s">
        <v>167</v>
      </c>
      <c r="L1544" s="622"/>
      <c r="M1544" s="785"/>
      <c r="N1544" s="786"/>
      <c r="O1544" s="615" t="s">
        <v>166</v>
      </c>
      <c r="P1544" s="619"/>
      <c r="Q1544" s="402"/>
      <c r="R1544" s="402"/>
      <c r="S1544" s="402"/>
      <c r="T1544" s="402"/>
      <c r="U1544" s="402"/>
      <c r="V1544" s="402"/>
      <c r="W1544" s="777"/>
      <c r="X1544" s="778"/>
      <c r="Y1544" s="781"/>
      <c r="Z1544" s="782"/>
      <c r="AA1544" s="792"/>
      <c r="AB1544" s="792"/>
      <c r="AC1544" s="792"/>
      <c r="AD1544" s="792"/>
      <c r="AE1544" s="792"/>
      <c r="AF1544" s="792"/>
    </row>
    <row r="1545" spans="1:32" s="404" customFormat="1" ht="12.2" customHeight="1" x14ac:dyDescent="0.2">
      <c r="A1545" s="402"/>
      <c r="B1545" s="796"/>
      <c r="C1545" s="797"/>
      <c r="D1545" s="801"/>
      <c r="E1545" s="804"/>
      <c r="F1545" s="807"/>
      <c r="G1545" s="810"/>
      <c r="H1545" s="804"/>
      <c r="I1545" s="615" t="s">
        <v>165</v>
      </c>
      <c r="J1545" s="617"/>
      <c r="K1545" s="615" t="s">
        <v>164</v>
      </c>
      <c r="L1545" s="617"/>
      <c r="M1545" s="785"/>
      <c r="N1545" s="786"/>
      <c r="O1545" s="785"/>
      <c r="P1545" s="786"/>
      <c r="Q1545" s="402"/>
      <c r="R1545" s="402"/>
      <c r="S1545" s="402"/>
      <c r="T1545" s="402"/>
      <c r="U1545" s="402"/>
      <c r="V1545" s="402"/>
      <c r="W1545" s="777"/>
      <c r="X1545" s="778"/>
      <c r="Y1545" s="781"/>
      <c r="Z1545" s="782"/>
      <c r="AA1545" s="792"/>
      <c r="AB1545" s="792"/>
      <c r="AC1545" s="792"/>
      <c r="AD1545" s="792"/>
      <c r="AE1545" s="792"/>
      <c r="AF1545" s="792"/>
    </row>
    <row r="1546" spans="1:32" s="404" customFormat="1" ht="12.2" customHeight="1" x14ac:dyDescent="0.2">
      <c r="A1546" s="402"/>
      <c r="B1546" s="798"/>
      <c r="C1546" s="799"/>
      <c r="D1546" s="802"/>
      <c r="E1546" s="805"/>
      <c r="F1546" s="808"/>
      <c r="G1546" s="811"/>
      <c r="H1546" s="805"/>
      <c r="I1546" s="629" t="s">
        <v>158</v>
      </c>
      <c r="J1546" s="630"/>
      <c r="K1546" s="789"/>
      <c r="L1546" s="790"/>
      <c r="M1546" s="787"/>
      <c r="N1546" s="788"/>
      <c r="O1546" s="787"/>
      <c r="P1546" s="788"/>
      <c r="Q1546" s="402"/>
      <c r="R1546" s="402"/>
      <c r="S1546" s="402"/>
      <c r="T1546" s="402"/>
      <c r="U1546" s="402"/>
      <c r="V1546" s="402"/>
      <c r="W1546" s="779"/>
      <c r="X1546" s="780"/>
      <c r="Y1546" s="783"/>
      <c r="Z1546" s="784"/>
      <c r="AA1546" s="793"/>
      <c r="AB1546" s="793"/>
      <c r="AC1546" s="793"/>
      <c r="AD1546" s="793"/>
      <c r="AE1546" s="793"/>
      <c r="AF1546" s="793"/>
    </row>
    <row r="1547" spans="1:32" s="404" customFormat="1" ht="13.5" customHeight="1" x14ac:dyDescent="0.2">
      <c r="A1547" s="402"/>
      <c r="B1547" s="794" t="s">
        <v>2110</v>
      </c>
      <c r="C1547" s="795"/>
      <c r="D1547" s="800" t="s">
        <v>2112</v>
      </c>
      <c r="E1547" s="803" t="s">
        <v>219</v>
      </c>
      <c r="F1547" s="806"/>
      <c r="G1547" s="809" t="s">
        <v>218</v>
      </c>
      <c r="H1547" s="803" t="s">
        <v>185</v>
      </c>
      <c r="I1547" s="605" t="s">
        <v>184</v>
      </c>
      <c r="J1547" s="606">
        <v>6072010.8700000001</v>
      </c>
      <c r="K1547" s="605" t="s">
        <v>183</v>
      </c>
      <c r="L1547" s="631">
        <v>0</v>
      </c>
      <c r="M1547" s="605" t="s">
        <v>182</v>
      </c>
      <c r="N1547" s="608">
        <f>J1547</f>
        <v>6072010.8700000001</v>
      </c>
      <c r="O1547" s="605" t="s">
        <v>181</v>
      </c>
      <c r="P1547" s="609"/>
      <c r="Q1547" s="402"/>
      <c r="R1547" s="402"/>
      <c r="S1547" s="402"/>
      <c r="T1547" s="402"/>
      <c r="U1547" s="402"/>
      <c r="V1547" s="402"/>
      <c r="W1547" s="653" t="s">
        <v>180</v>
      </c>
      <c r="X1547" s="674"/>
      <c r="Y1547" s="466" t="s">
        <v>180</v>
      </c>
      <c r="Z1547" s="465"/>
      <c r="AA1547" s="791" t="s">
        <v>227</v>
      </c>
      <c r="AB1547" s="791" t="s">
        <v>227</v>
      </c>
      <c r="AC1547" s="791" t="s">
        <v>227</v>
      </c>
      <c r="AD1547" s="791" t="s">
        <v>227</v>
      </c>
      <c r="AE1547" s="791" t="s">
        <v>227</v>
      </c>
      <c r="AF1547" s="791" t="s">
        <v>2114</v>
      </c>
    </row>
    <row r="1548" spans="1:32" s="404" customFormat="1" ht="12.2" customHeight="1" x14ac:dyDescent="0.2">
      <c r="A1548" s="402"/>
      <c r="B1548" s="796"/>
      <c r="C1548" s="797"/>
      <c r="D1548" s="801"/>
      <c r="E1548" s="804"/>
      <c r="F1548" s="807"/>
      <c r="G1548" s="810"/>
      <c r="H1548" s="804"/>
      <c r="I1548" s="615" t="s">
        <v>179</v>
      </c>
      <c r="J1548" s="616"/>
      <c r="K1548" s="615" t="s">
        <v>177</v>
      </c>
      <c r="L1548" s="617"/>
      <c r="M1548" s="615" t="s">
        <v>176</v>
      </c>
      <c r="N1548" s="618">
        <f>N1547</f>
        <v>6072010.8700000001</v>
      </c>
      <c r="O1548" s="615" t="s">
        <v>175</v>
      </c>
      <c r="P1548" s="619"/>
      <c r="Q1548" s="402"/>
      <c r="R1548" s="402"/>
      <c r="S1548" s="402"/>
      <c r="T1548" s="402"/>
      <c r="U1548" s="402"/>
      <c r="V1548" s="402"/>
      <c r="W1548" s="655" t="s">
        <v>174</v>
      </c>
      <c r="X1548" s="675"/>
      <c r="Y1548" s="463" t="s">
        <v>174</v>
      </c>
      <c r="Z1548" s="464"/>
      <c r="AA1548" s="792"/>
      <c r="AB1548" s="792"/>
      <c r="AC1548" s="792"/>
      <c r="AD1548" s="792"/>
      <c r="AE1548" s="792"/>
      <c r="AF1548" s="792"/>
    </row>
    <row r="1549" spans="1:32" s="404" customFormat="1" ht="12.2" customHeight="1" x14ac:dyDescent="0.2">
      <c r="A1549" s="402"/>
      <c r="B1549" s="796"/>
      <c r="C1549" s="797"/>
      <c r="D1549" s="801"/>
      <c r="E1549" s="804"/>
      <c r="F1549" s="807"/>
      <c r="G1549" s="810"/>
      <c r="H1549" s="804"/>
      <c r="I1549" s="615" t="s">
        <v>173</v>
      </c>
      <c r="J1549" s="621"/>
      <c r="K1549" s="615" t="s">
        <v>171</v>
      </c>
      <c r="L1549" s="622"/>
      <c r="M1549" s="615" t="s">
        <v>170</v>
      </c>
      <c r="N1549" s="618"/>
      <c r="O1549" s="615" t="s">
        <v>169</v>
      </c>
      <c r="P1549" s="619"/>
      <c r="Q1549" s="402"/>
      <c r="R1549" s="402"/>
      <c r="S1549" s="402"/>
      <c r="T1549" s="402"/>
      <c r="U1549" s="402"/>
      <c r="V1549" s="402"/>
      <c r="W1549" s="777"/>
      <c r="X1549" s="778"/>
      <c r="Y1549" s="781"/>
      <c r="Z1549" s="782"/>
      <c r="AA1549" s="792"/>
      <c r="AB1549" s="792"/>
      <c r="AC1549" s="792"/>
      <c r="AD1549" s="792"/>
      <c r="AE1549" s="792"/>
      <c r="AF1549" s="792"/>
    </row>
    <row r="1550" spans="1:32" s="404" customFormat="1" ht="12.2" customHeight="1" x14ac:dyDescent="0.2">
      <c r="A1550" s="402"/>
      <c r="B1550" s="796"/>
      <c r="C1550" s="797"/>
      <c r="D1550" s="801"/>
      <c r="E1550" s="804"/>
      <c r="F1550" s="807"/>
      <c r="G1550" s="810"/>
      <c r="H1550" s="804"/>
      <c r="I1550" s="615" t="s">
        <v>168</v>
      </c>
      <c r="J1550" s="622"/>
      <c r="K1550" s="615" t="s">
        <v>167</v>
      </c>
      <c r="L1550" s="622"/>
      <c r="M1550" s="785"/>
      <c r="N1550" s="786"/>
      <c r="O1550" s="615" t="s">
        <v>166</v>
      </c>
      <c r="P1550" s="619"/>
      <c r="Q1550" s="402"/>
      <c r="R1550" s="402"/>
      <c r="S1550" s="402"/>
      <c r="T1550" s="402"/>
      <c r="U1550" s="402"/>
      <c r="V1550" s="402"/>
      <c r="W1550" s="777"/>
      <c r="X1550" s="778"/>
      <c r="Y1550" s="781"/>
      <c r="Z1550" s="782"/>
      <c r="AA1550" s="792"/>
      <c r="AB1550" s="792"/>
      <c r="AC1550" s="792"/>
      <c r="AD1550" s="792"/>
      <c r="AE1550" s="792"/>
      <c r="AF1550" s="792"/>
    </row>
    <row r="1551" spans="1:32" s="404" customFormat="1" ht="12.2" customHeight="1" x14ac:dyDescent="0.2">
      <c r="A1551" s="402"/>
      <c r="B1551" s="796"/>
      <c r="C1551" s="797"/>
      <c r="D1551" s="801"/>
      <c r="E1551" s="804"/>
      <c r="F1551" s="807"/>
      <c r="G1551" s="810"/>
      <c r="H1551" s="804"/>
      <c r="I1551" s="615" t="s">
        <v>165</v>
      </c>
      <c r="J1551" s="617"/>
      <c r="K1551" s="615" t="s">
        <v>164</v>
      </c>
      <c r="L1551" s="617"/>
      <c r="M1551" s="785"/>
      <c r="N1551" s="786"/>
      <c r="O1551" s="785"/>
      <c r="P1551" s="786"/>
      <c r="Q1551" s="402"/>
      <c r="R1551" s="402"/>
      <c r="S1551" s="402"/>
      <c r="T1551" s="402"/>
      <c r="U1551" s="402"/>
      <c r="V1551" s="402"/>
      <c r="W1551" s="777"/>
      <c r="X1551" s="778"/>
      <c r="Y1551" s="781"/>
      <c r="Z1551" s="782"/>
      <c r="AA1551" s="792"/>
      <c r="AB1551" s="792"/>
      <c r="AC1551" s="792"/>
      <c r="AD1551" s="792"/>
      <c r="AE1551" s="792"/>
      <c r="AF1551" s="792"/>
    </row>
    <row r="1552" spans="1:32" s="404" customFormat="1" ht="12.2" customHeight="1" x14ac:dyDescent="0.2">
      <c r="A1552" s="402"/>
      <c r="B1552" s="798"/>
      <c r="C1552" s="799"/>
      <c r="D1552" s="802"/>
      <c r="E1552" s="805"/>
      <c r="F1552" s="808"/>
      <c r="G1552" s="811"/>
      <c r="H1552" s="805"/>
      <c r="I1552" s="629" t="s">
        <v>158</v>
      </c>
      <c r="J1552" s="630"/>
      <c r="K1552" s="789"/>
      <c r="L1552" s="790"/>
      <c r="M1552" s="787"/>
      <c r="N1552" s="788"/>
      <c r="O1552" s="787"/>
      <c r="P1552" s="788"/>
      <c r="Q1552" s="402"/>
      <c r="R1552" s="402"/>
      <c r="S1552" s="402"/>
      <c r="T1552" s="402"/>
      <c r="U1552" s="402"/>
      <c r="V1552" s="402"/>
      <c r="W1552" s="779"/>
      <c r="X1552" s="780"/>
      <c r="Y1552" s="783"/>
      <c r="Z1552" s="784"/>
      <c r="AA1552" s="793"/>
      <c r="AB1552" s="793"/>
      <c r="AC1552" s="793"/>
      <c r="AD1552" s="793"/>
      <c r="AE1552" s="793"/>
      <c r="AF1552" s="793"/>
    </row>
    <row r="1553" spans="1:32" s="404" customFormat="1" x14ac:dyDescent="0.2">
      <c r="A1553" s="402"/>
      <c r="D1553" s="402"/>
      <c r="E1553" s="402"/>
      <c r="F1553" s="402"/>
      <c r="G1553" s="403"/>
      <c r="H1553" s="402"/>
      <c r="I1553" s="402"/>
      <c r="J1553" s="402"/>
      <c r="K1553" s="402"/>
      <c r="L1553" s="402"/>
      <c r="M1553" s="402"/>
      <c r="N1553" s="402"/>
      <c r="O1553" s="402"/>
      <c r="P1553" s="402"/>
      <c r="Q1553" s="402"/>
      <c r="R1553" s="402"/>
      <c r="S1553" s="402"/>
      <c r="T1553" s="402"/>
      <c r="U1553" s="402"/>
      <c r="V1553" s="402"/>
      <c r="W1553" s="402"/>
      <c r="X1553" s="402"/>
      <c r="Y1553" s="402"/>
      <c r="Z1553" s="402"/>
      <c r="AA1553" s="402"/>
      <c r="AB1553" s="402"/>
      <c r="AC1553" s="402"/>
      <c r="AD1553" s="402"/>
      <c r="AE1553" s="402"/>
      <c r="AF1553" s="402"/>
    </row>
    <row r="1554" spans="1:32" s="404" customFormat="1" x14ac:dyDescent="0.2">
      <c r="A1554" s="402"/>
      <c r="D1554" s="402"/>
      <c r="E1554" s="402"/>
      <c r="F1554" s="402"/>
      <c r="G1554" s="403"/>
      <c r="H1554" s="402"/>
      <c r="I1554" s="402"/>
      <c r="J1554" s="402"/>
      <c r="K1554" s="402"/>
      <c r="L1554" s="402"/>
      <c r="M1554" s="402"/>
      <c r="N1554" s="402"/>
      <c r="O1554" s="402"/>
      <c r="P1554" s="402"/>
      <c r="Q1554" s="402"/>
      <c r="R1554" s="402"/>
      <c r="S1554" s="402"/>
      <c r="T1554" s="402"/>
      <c r="U1554" s="402"/>
      <c r="V1554" s="402"/>
      <c r="W1554" s="402"/>
      <c r="X1554" s="402"/>
      <c r="Y1554" s="402"/>
      <c r="Z1554" s="402"/>
      <c r="AA1554" s="402"/>
      <c r="AB1554" s="402"/>
      <c r="AC1554" s="402"/>
      <c r="AD1554" s="402"/>
      <c r="AE1554" s="402"/>
      <c r="AF1554" s="402"/>
    </row>
    <row r="1555" spans="1:32" s="404" customFormat="1" x14ac:dyDescent="0.2">
      <c r="A1555" s="402"/>
      <c r="D1555" s="402"/>
      <c r="E1555" s="402"/>
      <c r="F1555" s="402"/>
      <c r="G1555" s="403"/>
      <c r="H1555" s="402"/>
      <c r="I1555" s="402"/>
      <c r="J1555" s="402"/>
      <c r="K1555" s="402"/>
      <c r="L1555" s="402"/>
      <c r="M1555" s="402"/>
      <c r="N1555" s="402"/>
      <c r="O1555" s="402"/>
      <c r="P1555" s="402"/>
      <c r="Q1555" s="402"/>
      <c r="R1555" s="402"/>
      <c r="S1555" s="402"/>
      <c r="T1555" s="402"/>
      <c r="U1555" s="402"/>
      <c r="V1555" s="402"/>
      <c r="W1555" s="402"/>
      <c r="X1555" s="402"/>
      <c r="Y1555" s="402"/>
      <c r="Z1555" s="402"/>
      <c r="AA1555" s="402"/>
      <c r="AB1555" s="402"/>
      <c r="AC1555" s="402"/>
      <c r="AD1555" s="402"/>
      <c r="AE1555" s="402"/>
      <c r="AF1555" s="402"/>
    </row>
    <row r="1556" spans="1:32" s="404" customFormat="1" x14ac:dyDescent="0.2">
      <c r="A1556" s="402"/>
      <c r="D1556" s="402"/>
      <c r="E1556" s="402"/>
      <c r="F1556" s="402"/>
      <c r="G1556" s="403"/>
      <c r="H1556" s="402"/>
      <c r="I1556" s="402"/>
      <c r="J1556" s="402"/>
      <c r="K1556" s="402"/>
      <c r="L1556" s="402"/>
      <c r="M1556" s="402"/>
      <c r="N1556" s="402"/>
      <c r="O1556" s="402"/>
      <c r="P1556" s="402"/>
      <c r="Q1556" s="402"/>
      <c r="R1556" s="402"/>
      <c r="S1556" s="402"/>
      <c r="T1556" s="402"/>
      <c r="U1556" s="402"/>
      <c r="V1556" s="402"/>
      <c r="W1556" s="402"/>
      <c r="X1556" s="402"/>
      <c r="Y1556" s="402"/>
      <c r="Z1556" s="402"/>
      <c r="AA1556" s="402"/>
      <c r="AB1556" s="402"/>
      <c r="AC1556" s="402"/>
      <c r="AD1556" s="402"/>
      <c r="AE1556" s="402"/>
      <c r="AF1556" s="402"/>
    </row>
    <row r="1557" spans="1:32" s="404" customFormat="1" x14ac:dyDescent="0.2">
      <c r="A1557" s="402"/>
      <c r="D1557" s="402"/>
      <c r="E1557" s="402"/>
      <c r="F1557" s="402"/>
      <c r="G1557" s="403"/>
      <c r="H1557" s="402"/>
      <c r="I1557" s="402"/>
      <c r="J1557" s="402"/>
      <c r="K1557" s="402"/>
      <c r="L1557" s="402"/>
      <c r="M1557" s="402"/>
      <c r="N1557" s="402"/>
      <c r="O1557" s="402"/>
      <c r="P1557" s="402"/>
      <c r="Q1557" s="402"/>
      <c r="R1557" s="402"/>
      <c r="S1557" s="402"/>
      <c r="T1557" s="402"/>
      <c r="U1557" s="402"/>
      <c r="V1557" s="402"/>
      <c r="W1557" s="402"/>
      <c r="X1557" s="402"/>
      <c r="Y1557" s="402"/>
      <c r="Z1557" s="402"/>
      <c r="AA1557" s="402"/>
      <c r="AB1557" s="402"/>
      <c r="AC1557" s="402"/>
      <c r="AD1557" s="402"/>
      <c r="AE1557" s="402"/>
      <c r="AF1557" s="402"/>
    </row>
    <row r="1558" spans="1:32" s="404" customFormat="1" x14ac:dyDescent="0.2">
      <c r="A1558" s="402"/>
      <c r="D1558" s="402"/>
      <c r="E1558" s="402"/>
      <c r="F1558" s="402"/>
      <c r="G1558" s="403"/>
      <c r="H1558" s="402"/>
      <c r="I1558" s="402"/>
      <c r="J1558" s="402"/>
      <c r="K1558" s="402"/>
      <c r="L1558" s="402"/>
      <c r="M1558" s="402"/>
      <c r="N1558" s="402"/>
      <c r="O1558" s="402"/>
      <c r="P1558" s="402"/>
      <c r="Q1558" s="402"/>
      <c r="R1558" s="402"/>
      <c r="S1558" s="402"/>
      <c r="T1558" s="402"/>
      <c r="U1558" s="402"/>
      <c r="V1558" s="402"/>
      <c r="W1558" s="402"/>
      <c r="X1558" s="402"/>
      <c r="Y1558" s="402"/>
      <c r="Z1558" s="402"/>
      <c r="AA1558" s="402"/>
      <c r="AB1558" s="402"/>
      <c r="AC1558" s="402"/>
      <c r="AD1558" s="402"/>
      <c r="AE1558" s="402"/>
      <c r="AF1558" s="402"/>
    </row>
    <row r="1559" spans="1:32" s="404" customFormat="1" x14ac:dyDescent="0.2">
      <c r="A1559" s="402"/>
      <c r="D1559" s="402"/>
      <c r="E1559" s="402"/>
      <c r="F1559" s="402"/>
      <c r="G1559" s="403"/>
      <c r="H1559" s="402"/>
      <c r="I1559" s="402"/>
      <c r="J1559" s="402"/>
      <c r="K1559" s="402"/>
      <c r="L1559" s="402"/>
      <c r="M1559" s="402"/>
      <c r="N1559" s="402"/>
      <c r="O1559" s="402"/>
      <c r="P1559" s="402"/>
      <c r="Q1559" s="402"/>
      <c r="R1559" s="402"/>
      <c r="S1559" s="402"/>
      <c r="T1559" s="402"/>
      <c r="U1559" s="402"/>
      <c r="V1559" s="402"/>
      <c r="W1559" s="402"/>
      <c r="X1559" s="402"/>
      <c r="Y1559" s="402"/>
      <c r="Z1559" s="402"/>
      <c r="AA1559" s="402"/>
      <c r="AB1559" s="402"/>
      <c r="AC1559" s="402"/>
      <c r="AD1559" s="402"/>
      <c r="AE1559" s="402"/>
      <c r="AF1559" s="402"/>
    </row>
    <row r="1560" spans="1:32" s="404" customFormat="1" x14ac:dyDescent="0.2">
      <c r="A1560" s="402"/>
      <c r="D1560" s="402"/>
      <c r="E1560" s="402"/>
      <c r="F1560" s="402"/>
      <c r="G1560" s="403"/>
      <c r="H1560" s="402"/>
      <c r="I1560" s="402"/>
      <c r="J1560" s="402"/>
      <c r="K1560" s="402"/>
      <c r="L1560" s="402"/>
      <c r="M1560" s="402"/>
      <c r="N1560" s="402"/>
      <c r="O1560" s="402"/>
      <c r="P1560" s="402"/>
      <c r="Q1560" s="402"/>
      <c r="R1560" s="402"/>
      <c r="S1560" s="402"/>
      <c r="T1560" s="402"/>
      <c r="U1560" s="402"/>
      <c r="V1560" s="402"/>
      <c r="W1560" s="402"/>
      <c r="X1560" s="402"/>
      <c r="Y1560" s="402"/>
      <c r="Z1560" s="402"/>
      <c r="AA1560" s="402"/>
      <c r="AB1560" s="402"/>
      <c r="AC1560" s="402"/>
      <c r="AD1560" s="402"/>
      <c r="AE1560" s="402"/>
      <c r="AF1560" s="402"/>
    </row>
    <row r="1561" spans="1:32" s="404" customFormat="1" x14ac:dyDescent="0.2">
      <c r="A1561" s="402"/>
      <c r="D1561" s="402"/>
      <c r="E1561" s="402"/>
      <c r="F1561" s="402"/>
      <c r="G1561" s="403"/>
      <c r="H1561" s="402"/>
      <c r="I1561" s="402"/>
      <c r="J1561" s="402"/>
      <c r="K1561" s="402"/>
      <c r="L1561" s="402"/>
      <c r="M1561" s="402"/>
      <c r="N1561" s="402"/>
      <c r="O1561" s="402"/>
      <c r="P1561" s="402"/>
      <c r="Q1561" s="402"/>
      <c r="R1561" s="402"/>
      <c r="S1561" s="402"/>
      <c r="T1561" s="402"/>
      <c r="U1561" s="402"/>
      <c r="V1561" s="402"/>
      <c r="W1561" s="402"/>
      <c r="X1561" s="402"/>
      <c r="Y1561" s="402"/>
      <c r="Z1561" s="402"/>
      <c r="AA1561" s="402"/>
      <c r="AB1561" s="402"/>
      <c r="AC1561" s="402"/>
      <c r="AD1561" s="402"/>
      <c r="AE1561" s="402"/>
      <c r="AF1561" s="402"/>
    </row>
    <row r="1562" spans="1:32" s="404" customFormat="1" x14ac:dyDescent="0.2">
      <c r="A1562" s="402"/>
      <c r="D1562" s="402"/>
      <c r="E1562" s="402"/>
      <c r="F1562" s="402"/>
      <c r="G1562" s="403"/>
      <c r="H1562" s="402"/>
      <c r="I1562" s="402"/>
      <c r="J1562" s="402"/>
      <c r="K1562" s="402"/>
      <c r="L1562" s="402"/>
      <c r="M1562" s="402"/>
      <c r="N1562" s="402"/>
      <c r="O1562" s="402"/>
      <c r="P1562" s="402"/>
      <c r="Q1562" s="402"/>
      <c r="R1562" s="402"/>
      <c r="S1562" s="402"/>
      <c r="T1562" s="402"/>
      <c r="U1562" s="402"/>
      <c r="V1562" s="402"/>
      <c r="W1562" s="402"/>
      <c r="X1562" s="402"/>
      <c r="Y1562" s="402"/>
      <c r="Z1562" s="402"/>
      <c r="AA1562" s="402"/>
      <c r="AB1562" s="402"/>
      <c r="AC1562" s="402"/>
      <c r="AD1562" s="402"/>
      <c r="AE1562" s="402"/>
      <c r="AF1562" s="402"/>
    </row>
    <row r="1563" spans="1:32" s="404" customFormat="1" x14ac:dyDescent="0.2">
      <c r="A1563" s="402"/>
      <c r="D1563" s="402"/>
      <c r="E1563" s="402"/>
      <c r="F1563" s="402"/>
      <c r="G1563" s="403"/>
      <c r="H1563" s="402"/>
      <c r="I1563" s="402"/>
      <c r="J1563" s="402"/>
      <c r="K1563" s="402"/>
      <c r="L1563" s="402"/>
      <c r="M1563" s="402"/>
      <c r="N1563" s="402"/>
      <c r="O1563" s="402"/>
      <c r="P1563" s="402"/>
      <c r="Q1563" s="402"/>
      <c r="R1563" s="402"/>
      <c r="S1563" s="402"/>
      <c r="T1563" s="402"/>
      <c r="U1563" s="402"/>
      <c r="V1563" s="402"/>
      <c r="W1563" s="402"/>
      <c r="X1563" s="402"/>
      <c r="Y1563" s="402"/>
      <c r="Z1563" s="402"/>
      <c r="AA1563" s="402"/>
      <c r="AB1563" s="402"/>
      <c r="AC1563" s="402"/>
      <c r="AD1563" s="402"/>
      <c r="AE1563" s="402"/>
      <c r="AF1563" s="402"/>
    </row>
    <row r="1564" spans="1:32" s="404" customFormat="1" x14ac:dyDescent="0.2">
      <c r="A1564" s="402"/>
      <c r="D1564" s="402"/>
      <c r="E1564" s="402"/>
      <c r="F1564" s="402"/>
      <c r="G1564" s="403"/>
      <c r="H1564" s="402"/>
      <c r="I1564" s="402"/>
      <c r="J1564" s="402"/>
      <c r="K1564" s="402"/>
      <c r="L1564" s="402"/>
      <c r="M1564" s="402"/>
      <c r="N1564" s="402"/>
      <c r="O1564" s="402"/>
      <c r="P1564" s="402"/>
      <c r="Q1564" s="402"/>
      <c r="R1564" s="402"/>
      <c r="S1564" s="402"/>
      <c r="T1564" s="402"/>
      <c r="U1564" s="402"/>
      <c r="V1564" s="402"/>
      <c r="W1564" s="402"/>
      <c r="X1564" s="402"/>
      <c r="Y1564" s="402"/>
      <c r="Z1564" s="402"/>
      <c r="AA1564" s="402"/>
      <c r="AB1564" s="402"/>
      <c r="AC1564" s="402"/>
      <c r="AD1564" s="402"/>
      <c r="AE1564" s="402"/>
      <c r="AF1564" s="402"/>
    </row>
    <row r="1565" spans="1:32" s="404" customFormat="1" x14ac:dyDescent="0.2">
      <c r="A1565" s="402"/>
      <c r="D1565" s="402"/>
      <c r="E1565" s="402"/>
      <c r="F1565" s="402"/>
      <c r="G1565" s="403"/>
      <c r="H1565" s="402"/>
      <c r="I1565" s="402"/>
      <c r="J1565" s="402"/>
      <c r="K1565" s="402"/>
      <c r="L1565" s="402"/>
      <c r="M1565" s="402"/>
      <c r="N1565" s="402"/>
      <c r="O1565" s="402"/>
      <c r="P1565" s="402"/>
      <c r="Q1565" s="402"/>
      <c r="R1565" s="402"/>
      <c r="S1565" s="402"/>
      <c r="T1565" s="402"/>
      <c r="U1565" s="402"/>
      <c r="V1565" s="402"/>
      <c r="W1565" s="402"/>
      <c r="X1565" s="402"/>
      <c r="Y1565" s="402"/>
      <c r="Z1565" s="402"/>
      <c r="AA1565" s="402"/>
      <c r="AB1565" s="402"/>
      <c r="AC1565" s="402"/>
      <c r="AD1565" s="402"/>
      <c r="AE1565" s="402"/>
      <c r="AF1565" s="402"/>
    </row>
    <row r="1566" spans="1:32" s="404" customFormat="1" x14ac:dyDescent="0.2">
      <c r="A1566" s="402"/>
      <c r="D1566" s="402"/>
      <c r="E1566" s="402"/>
      <c r="F1566" s="402"/>
      <c r="G1566" s="403"/>
      <c r="H1566" s="402"/>
      <c r="I1566" s="402"/>
      <c r="J1566" s="402"/>
      <c r="K1566" s="402"/>
      <c r="L1566" s="402"/>
      <c r="M1566" s="402"/>
      <c r="N1566" s="402"/>
      <c r="O1566" s="402"/>
      <c r="P1566" s="402"/>
      <c r="Q1566" s="402"/>
      <c r="R1566" s="402"/>
      <c r="S1566" s="402"/>
      <c r="T1566" s="402"/>
      <c r="U1566" s="402"/>
      <c r="V1566" s="402"/>
      <c r="W1566" s="402"/>
      <c r="X1566" s="402"/>
      <c r="Y1566" s="402"/>
      <c r="Z1566" s="402"/>
      <c r="AA1566" s="402"/>
      <c r="AB1566" s="402"/>
      <c r="AC1566" s="402"/>
      <c r="AD1566" s="402"/>
      <c r="AE1566" s="402"/>
      <c r="AF1566" s="402"/>
    </row>
    <row r="1567" spans="1:32" x14ac:dyDescent="0.2">
      <c r="W1567" s="402"/>
      <c r="X1567" s="402"/>
      <c r="Y1567" s="402"/>
      <c r="Z1567" s="402"/>
    </row>
    <row r="1568" spans="1:32" x14ac:dyDescent="0.2">
      <c r="W1568" s="402"/>
      <c r="X1568" s="402"/>
      <c r="Y1568" s="402"/>
      <c r="Z1568" s="402"/>
    </row>
    <row r="1569" spans="23:26" x14ac:dyDescent="0.2">
      <c r="W1569" s="402"/>
      <c r="X1569" s="402"/>
      <c r="Y1569" s="402"/>
      <c r="Z1569" s="402"/>
    </row>
    <row r="1570" spans="23:26" x14ac:dyDescent="0.2">
      <c r="W1570" s="402"/>
      <c r="X1570" s="402"/>
      <c r="Y1570" s="402"/>
      <c r="Z1570" s="402"/>
    </row>
    <row r="1571" spans="23:26" x14ac:dyDescent="0.2">
      <c r="W1571" s="402"/>
      <c r="X1571" s="402"/>
      <c r="Y1571" s="402"/>
      <c r="Z1571" s="402"/>
    </row>
    <row r="1572" spans="23:26" x14ac:dyDescent="0.2">
      <c r="W1572" s="402"/>
      <c r="X1572" s="402"/>
      <c r="Y1572" s="402"/>
      <c r="Z1572" s="402"/>
    </row>
    <row r="1573" spans="23:26" x14ac:dyDescent="0.2">
      <c r="W1573" s="402"/>
      <c r="X1573" s="402"/>
      <c r="Y1573" s="402"/>
      <c r="Z1573" s="402"/>
    </row>
    <row r="1574" spans="23:26" x14ac:dyDescent="0.2">
      <c r="W1574" s="402"/>
      <c r="X1574" s="402"/>
      <c r="Y1574" s="402"/>
      <c r="Z1574" s="402"/>
    </row>
    <row r="1575" spans="23:26" x14ac:dyDescent="0.2">
      <c r="W1575" s="402"/>
      <c r="X1575" s="402"/>
      <c r="Y1575" s="402"/>
      <c r="Z1575" s="402"/>
    </row>
    <row r="1576" spans="23:26" x14ac:dyDescent="0.2">
      <c r="W1576" s="402"/>
      <c r="X1576" s="402"/>
      <c r="Y1576" s="402"/>
      <c r="Z1576" s="402"/>
    </row>
    <row r="1577" spans="23:26" x14ac:dyDescent="0.2">
      <c r="W1577" s="402"/>
      <c r="X1577" s="402"/>
      <c r="Y1577" s="402"/>
      <c r="Z1577" s="402"/>
    </row>
    <row r="1578" spans="23:26" x14ac:dyDescent="0.2">
      <c r="W1578" s="402"/>
      <c r="X1578" s="402"/>
      <c r="Y1578" s="402"/>
      <c r="Z1578" s="402"/>
    </row>
    <row r="1579" spans="23:26" x14ac:dyDescent="0.2">
      <c r="W1579" s="402"/>
      <c r="X1579" s="402"/>
      <c r="Y1579" s="402"/>
      <c r="Z1579" s="402"/>
    </row>
    <row r="1580" spans="23:26" x14ac:dyDescent="0.2">
      <c r="W1580" s="402"/>
      <c r="X1580" s="402"/>
      <c r="Y1580" s="402"/>
      <c r="Z1580" s="402"/>
    </row>
    <row r="1581" spans="23:26" x14ac:dyDescent="0.2">
      <c r="W1581" s="402"/>
      <c r="X1581" s="402"/>
      <c r="Y1581" s="402"/>
      <c r="Z1581" s="402"/>
    </row>
    <row r="1582" spans="23:26" x14ac:dyDescent="0.2">
      <c r="W1582" s="402"/>
      <c r="X1582" s="402"/>
      <c r="Y1582" s="402"/>
      <c r="Z1582" s="402"/>
    </row>
    <row r="1583" spans="23:26" x14ac:dyDescent="0.2">
      <c r="W1583" s="402"/>
      <c r="X1583" s="402"/>
      <c r="Y1583" s="402"/>
      <c r="Z1583" s="402"/>
    </row>
    <row r="1584" spans="23:26" x14ac:dyDescent="0.2">
      <c r="W1584" s="402"/>
      <c r="X1584" s="402"/>
      <c r="Y1584" s="402"/>
      <c r="Z1584" s="402"/>
    </row>
    <row r="1585" spans="23:26" x14ac:dyDescent="0.2">
      <c r="W1585" s="402"/>
      <c r="X1585" s="402"/>
      <c r="Y1585" s="402"/>
      <c r="Z1585" s="402"/>
    </row>
    <row r="1586" spans="23:26" x14ac:dyDescent="0.2">
      <c r="W1586" s="402"/>
      <c r="X1586" s="402"/>
      <c r="Y1586" s="402"/>
      <c r="Z1586" s="402"/>
    </row>
    <row r="1587" spans="23:26" x14ac:dyDescent="0.2">
      <c r="W1587" s="402"/>
      <c r="X1587" s="402"/>
      <c r="Y1587" s="402"/>
      <c r="Z1587" s="402"/>
    </row>
    <row r="1588" spans="23:26" x14ac:dyDescent="0.2">
      <c r="W1588" s="402"/>
      <c r="X1588" s="402"/>
      <c r="Y1588" s="402"/>
      <c r="Z1588" s="402"/>
    </row>
    <row r="1589" spans="23:26" x14ac:dyDescent="0.2">
      <c r="W1589" s="402"/>
      <c r="X1589" s="402"/>
      <c r="Y1589" s="402"/>
      <c r="Z1589" s="402"/>
    </row>
    <row r="1590" spans="23:26" x14ac:dyDescent="0.2">
      <c r="W1590" s="402"/>
      <c r="X1590" s="402"/>
      <c r="Y1590" s="402"/>
      <c r="Z1590" s="402"/>
    </row>
    <row r="1591" spans="23:26" x14ac:dyDescent="0.2">
      <c r="W1591" s="402"/>
      <c r="X1591" s="402"/>
      <c r="Y1591" s="402"/>
      <c r="Z1591" s="402"/>
    </row>
    <row r="1592" spans="23:26" x14ac:dyDescent="0.2">
      <c r="W1592" s="402"/>
      <c r="X1592" s="402"/>
      <c r="Y1592" s="402"/>
      <c r="Z1592" s="402"/>
    </row>
    <row r="1593" spans="23:26" x14ac:dyDescent="0.2">
      <c r="W1593" s="402"/>
      <c r="X1593" s="402"/>
      <c r="Y1593" s="402"/>
      <c r="Z1593" s="402"/>
    </row>
    <row r="1594" spans="23:26" x14ac:dyDescent="0.2">
      <c r="W1594" s="402"/>
      <c r="X1594" s="402"/>
      <c r="Y1594" s="402"/>
      <c r="Z1594" s="402"/>
    </row>
    <row r="1595" spans="23:26" x14ac:dyDescent="0.2">
      <c r="W1595" s="402"/>
      <c r="X1595" s="402"/>
      <c r="Y1595" s="402"/>
      <c r="Z1595" s="402"/>
    </row>
    <row r="1596" spans="23:26" x14ac:dyDescent="0.2">
      <c r="W1596" s="402"/>
      <c r="X1596" s="402"/>
      <c r="Y1596" s="402"/>
      <c r="Z1596" s="402"/>
    </row>
    <row r="1597" spans="23:26" x14ac:dyDescent="0.2">
      <c r="W1597" s="402"/>
      <c r="X1597" s="402"/>
      <c r="Y1597" s="402"/>
      <c r="Z1597" s="402"/>
    </row>
    <row r="1598" spans="23:26" x14ac:dyDescent="0.2">
      <c r="W1598" s="402"/>
      <c r="X1598" s="402"/>
      <c r="Y1598" s="402"/>
      <c r="Z1598" s="402"/>
    </row>
    <row r="1599" spans="23:26" x14ac:dyDescent="0.2">
      <c r="W1599" s="402"/>
      <c r="X1599" s="402"/>
      <c r="Y1599" s="402"/>
      <c r="Z1599" s="402"/>
    </row>
    <row r="1600" spans="23:26" x14ac:dyDescent="0.2">
      <c r="W1600" s="402"/>
      <c r="X1600" s="402"/>
      <c r="Y1600" s="402"/>
      <c r="Z1600" s="402"/>
    </row>
    <row r="1601" spans="23:26" x14ac:dyDescent="0.2">
      <c r="W1601" s="402"/>
      <c r="X1601" s="402"/>
      <c r="Y1601" s="402"/>
      <c r="Z1601" s="402"/>
    </row>
    <row r="1602" spans="23:26" x14ac:dyDescent="0.2">
      <c r="W1602" s="402"/>
      <c r="X1602" s="402"/>
      <c r="Y1602" s="402"/>
      <c r="Z1602" s="402"/>
    </row>
    <row r="1603" spans="23:26" x14ac:dyDescent="0.2">
      <c r="W1603" s="402"/>
      <c r="X1603" s="402"/>
      <c r="Y1603" s="402"/>
      <c r="Z1603" s="402"/>
    </row>
    <row r="1604" spans="23:26" x14ac:dyDescent="0.2">
      <c r="W1604" s="402"/>
      <c r="X1604" s="402"/>
      <c r="Y1604" s="402"/>
      <c r="Z1604" s="402"/>
    </row>
    <row r="1605" spans="23:26" x14ac:dyDescent="0.2">
      <c r="W1605" s="402"/>
      <c r="X1605" s="402"/>
      <c r="Y1605" s="402"/>
      <c r="Z1605" s="402"/>
    </row>
    <row r="1606" spans="23:26" x14ac:dyDescent="0.2">
      <c r="W1606" s="402"/>
      <c r="X1606" s="402"/>
      <c r="Y1606" s="402"/>
      <c r="Z1606" s="402"/>
    </row>
    <row r="1607" spans="23:26" x14ac:dyDescent="0.2">
      <c r="W1607" s="402"/>
      <c r="X1607" s="402"/>
      <c r="Y1607" s="402"/>
      <c r="Z1607" s="402"/>
    </row>
    <row r="1608" spans="23:26" x14ac:dyDescent="0.2">
      <c r="W1608" s="402"/>
      <c r="X1608" s="402"/>
      <c r="Y1608" s="402"/>
      <c r="Z1608" s="402"/>
    </row>
    <row r="1609" spans="23:26" x14ac:dyDescent="0.2">
      <c r="W1609" s="402"/>
      <c r="X1609" s="402"/>
      <c r="Y1609" s="402"/>
      <c r="Z1609" s="402"/>
    </row>
    <row r="1610" spans="23:26" x14ac:dyDescent="0.2">
      <c r="W1610" s="402"/>
      <c r="X1610" s="402"/>
      <c r="Y1610" s="402"/>
      <c r="Z1610" s="402"/>
    </row>
    <row r="1611" spans="23:26" x14ac:dyDescent="0.2">
      <c r="W1611" s="402"/>
      <c r="X1611" s="402"/>
      <c r="Y1611" s="402"/>
      <c r="Z1611" s="402"/>
    </row>
    <row r="1612" spans="23:26" x14ac:dyDescent="0.2">
      <c r="W1612" s="402"/>
      <c r="X1612" s="402"/>
      <c r="Y1612" s="402"/>
      <c r="Z1612" s="402"/>
    </row>
    <row r="1613" spans="23:26" x14ac:dyDescent="0.2">
      <c r="W1613" s="402"/>
      <c r="X1613" s="402"/>
      <c r="Y1613" s="402"/>
      <c r="Z1613" s="402"/>
    </row>
    <row r="1614" spans="23:26" x14ac:dyDescent="0.2">
      <c r="W1614" s="402"/>
      <c r="X1614" s="402"/>
      <c r="Y1614" s="402"/>
      <c r="Z1614" s="402"/>
    </row>
    <row r="1615" spans="23:26" x14ac:dyDescent="0.2">
      <c r="W1615" s="402"/>
      <c r="X1615" s="402"/>
      <c r="Y1615" s="402"/>
      <c r="Z1615" s="402"/>
    </row>
    <row r="1616" spans="23:26" x14ac:dyDescent="0.2">
      <c r="W1616" s="402"/>
      <c r="X1616" s="402"/>
      <c r="Y1616" s="402"/>
      <c r="Z1616" s="402"/>
    </row>
    <row r="1617" spans="23:26" x14ac:dyDescent="0.2">
      <c r="W1617" s="402"/>
      <c r="X1617" s="402"/>
      <c r="Y1617" s="402"/>
      <c r="Z1617" s="402"/>
    </row>
    <row r="1618" spans="23:26" x14ac:dyDescent="0.2">
      <c r="W1618" s="402"/>
      <c r="X1618" s="402"/>
      <c r="Y1618" s="402"/>
      <c r="Z1618" s="402"/>
    </row>
    <row r="1619" spans="23:26" x14ac:dyDescent="0.2">
      <c r="W1619" s="402"/>
      <c r="X1619" s="402"/>
      <c r="Y1619" s="402"/>
      <c r="Z1619" s="402"/>
    </row>
    <row r="1620" spans="23:26" x14ac:dyDescent="0.2">
      <c r="W1620" s="402"/>
      <c r="X1620" s="402"/>
      <c r="Y1620" s="402"/>
      <c r="Z1620" s="402"/>
    </row>
    <row r="1621" spans="23:26" x14ac:dyDescent="0.2">
      <c r="W1621" s="402"/>
      <c r="X1621" s="402"/>
      <c r="Y1621" s="402"/>
      <c r="Z1621" s="402"/>
    </row>
    <row r="1622" spans="23:26" x14ac:dyDescent="0.2">
      <c r="W1622" s="402"/>
      <c r="X1622" s="402"/>
      <c r="Y1622" s="402"/>
      <c r="Z1622" s="402"/>
    </row>
    <row r="1623" spans="23:26" x14ac:dyDescent="0.2">
      <c r="W1623" s="402"/>
      <c r="X1623" s="402"/>
      <c r="Y1623" s="402"/>
      <c r="Z1623" s="402"/>
    </row>
    <row r="1624" spans="23:26" x14ac:dyDescent="0.2">
      <c r="W1624" s="402"/>
      <c r="X1624" s="402"/>
      <c r="Y1624" s="402"/>
      <c r="Z1624" s="402"/>
    </row>
    <row r="1625" spans="23:26" x14ac:dyDescent="0.2">
      <c r="W1625" s="402"/>
      <c r="X1625" s="402"/>
      <c r="Y1625" s="402"/>
      <c r="Z1625" s="402"/>
    </row>
    <row r="1626" spans="23:26" x14ac:dyDescent="0.2">
      <c r="W1626" s="402"/>
      <c r="X1626" s="402"/>
      <c r="Y1626" s="402"/>
      <c r="Z1626" s="402"/>
    </row>
    <row r="1627" spans="23:26" x14ac:dyDescent="0.2">
      <c r="W1627" s="402"/>
      <c r="X1627" s="402"/>
      <c r="Y1627" s="402"/>
      <c r="Z1627" s="402"/>
    </row>
    <row r="1628" spans="23:26" x14ac:dyDescent="0.2">
      <c r="W1628" s="402"/>
      <c r="X1628" s="402"/>
      <c r="Y1628" s="402"/>
      <c r="Z1628" s="402"/>
    </row>
    <row r="1629" spans="23:26" x14ac:dyDescent="0.2">
      <c r="W1629" s="402"/>
      <c r="X1629" s="402"/>
      <c r="Y1629" s="402"/>
      <c r="Z1629" s="402"/>
    </row>
    <row r="1630" spans="23:26" x14ac:dyDescent="0.2">
      <c r="W1630" s="402"/>
      <c r="X1630" s="402"/>
      <c r="Y1630" s="402"/>
      <c r="Z1630" s="402"/>
    </row>
    <row r="1631" spans="23:26" x14ac:dyDescent="0.2">
      <c r="W1631" s="402"/>
      <c r="X1631" s="402"/>
      <c r="Y1631" s="402"/>
      <c r="Z1631" s="402"/>
    </row>
    <row r="1632" spans="23:26" x14ac:dyDescent="0.2">
      <c r="W1632" s="402"/>
      <c r="X1632" s="402"/>
      <c r="Y1632" s="402"/>
      <c r="Z1632" s="402"/>
    </row>
    <row r="1633" spans="23:26" x14ac:dyDescent="0.2">
      <c r="W1633" s="402"/>
      <c r="X1633" s="402"/>
      <c r="Y1633" s="402"/>
      <c r="Z1633" s="402"/>
    </row>
    <row r="1634" spans="23:26" x14ac:dyDescent="0.2">
      <c r="W1634" s="402"/>
      <c r="X1634" s="402"/>
      <c r="Y1634" s="402"/>
      <c r="Z1634" s="402"/>
    </row>
    <row r="1635" spans="23:26" x14ac:dyDescent="0.2">
      <c r="W1635" s="402"/>
      <c r="X1635" s="402"/>
      <c r="Y1635" s="402"/>
      <c r="Z1635" s="402"/>
    </row>
    <row r="1636" spans="23:26" x14ac:dyDescent="0.2">
      <c r="W1636" s="402"/>
      <c r="X1636" s="402"/>
      <c r="Y1636" s="402"/>
      <c r="Z1636" s="402"/>
    </row>
    <row r="1637" spans="23:26" x14ac:dyDescent="0.2">
      <c r="W1637" s="402"/>
      <c r="X1637" s="402"/>
      <c r="Y1637" s="402"/>
      <c r="Z1637" s="402"/>
    </row>
    <row r="1638" spans="23:26" x14ac:dyDescent="0.2">
      <c r="W1638" s="402"/>
      <c r="X1638" s="402"/>
      <c r="Y1638" s="402"/>
      <c r="Z1638" s="402"/>
    </row>
    <row r="1639" spans="23:26" x14ac:dyDescent="0.2">
      <c r="W1639" s="402"/>
      <c r="X1639" s="402"/>
      <c r="Y1639" s="402"/>
      <c r="Z1639" s="402"/>
    </row>
    <row r="1640" spans="23:26" x14ac:dyDescent="0.2">
      <c r="W1640" s="402"/>
      <c r="X1640" s="402"/>
      <c r="Y1640" s="402"/>
      <c r="Z1640" s="402"/>
    </row>
    <row r="1641" spans="23:26" x14ac:dyDescent="0.2">
      <c r="W1641" s="402"/>
      <c r="X1641" s="402"/>
      <c r="Y1641" s="402"/>
      <c r="Z1641" s="402"/>
    </row>
    <row r="1642" spans="23:26" x14ac:dyDescent="0.2">
      <c r="W1642" s="402"/>
      <c r="X1642" s="402"/>
      <c r="Y1642" s="402"/>
      <c r="Z1642" s="402"/>
    </row>
    <row r="1643" spans="23:26" x14ac:dyDescent="0.2">
      <c r="W1643" s="402"/>
      <c r="X1643" s="402"/>
      <c r="Y1643" s="402"/>
      <c r="Z1643" s="402"/>
    </row>
    <row r="1644" spans="23:26" x14ac:dyDescent="0.2">
      <c r="W1644" s="402"/>
      <c r="X1644" s="402"/>
      <c r="Y1644" s="402"/>
      <c r="Z1644" s="402"/>
    </row>
    <row r="1645" spans="23:26" x14ac:dyDescent="0.2">
      <c r="W1645" s="402"/>
      <c r="X1645" s="402"/>
      <c r="Y1645" s="402"/>
      <c r="Z1645" s="402"/>
    </row>
    <row r="1646" spans="23:26" x14ac:dyDescent="0.2">
      <c r="W1646" s="402"/>
      <c r="X1646" s="402"/>
      <c r="Y1646" s="402"/>
      <c r="Z1646" s="402"/>
    </row>
    <row r="1647" spans="23:26" x14ac:dyDescent="0.2">
      <c r="W1647" s="402"/>
      <c r="X1647" s="402"/>
      <c r="Y1647" s="402"/>
      <c r="Z1647" s="402"/>
    </row>
    <row r="1648" spans="23:26" x14ac:dyDescent="0.2">
      <c r="W1648" s="402"/>
      <c r="X1648" s="402"/>
      <c r="Y1648" s="402"/>
      <c r="Z1648" s="402"/>
    </row>
    <row r="1649" spans="23:26" x14ac:dyDescent="0.2">
      <c r="W1649" s="402"/>
      <c r="X1649" s="402"/>
      <c r="Y1649" s="402"/>
      <c r="Z1649" s="402"/>
    </row>
    <row r="1650" spans="23:26" x14ac:dyDescent="0.2">
      <c r="W1650" s="402"/>
      <c r="X1650" s="402"/>
      <c r="Y1650" s="402"/>
      <c r="Z1650" s="402"/>
    </row>
    <row r="1651" spans="23:26" x14ac:dyDescent="0.2">
      <c r="W1651" s="402"/>
      <c r="X1651" s="402"/>
      <c r="Y1651" s="402"/>
      <c r="Z1651" s="402"/>
    </row>
    <row r="1652" spans="23:26" x14ac:dyDescent="0.2">
      <c r="W1652" s="402"/>
      <c r="X1652" s="402"/>
      <c r="Y1652" s="402"/>
      <c r="Z1652" s="402"/>
    </row>
    <row r="1653" spans="23:26" x14ac:dyDescent="0.2">
      <c r="W1653" s="402"/>
      <c r="X1653" s="402"/>
      <c r="Y1653" s="402"/>
      <c r="Z1653" s="402"/>
    </row>
    <row r="1654" spans="23:26" x14ac:dyDescent="0.2">
      <c r="W1654" s="402"/>
      <c r="X1654" s="402"/>
      <c r="Y1654" s="402"/>
      <c r="Z1654" s="402"/>
    </row>
    <row r="1655" spans="23:26" x14ac:dyDescent="0.2">
      <c r="W1655" s="402"/>
      <c r="X1655" s="402"/>
      <c r="Y1655" s="402"/>
      <c r="Z1655" s="402"/>
    </row>
    <row r="1656" spans="23:26" x14ac:dyDescent="0.2">
      <c r="W1656" s="402"/>
      <c r="X1656" s="402"/>
      <c r="Y1656" s="402"/>
      <c r="Z1656" s="402"/>
    </row>
    <row r="1657" spans="23:26" x14ac:dyDescent="0.2">
      <c r="W1657" s="402"/>
      <c r="X1657" s="402"/>
      <c r="Y1657" s="402"/>
      <c r="Z1657" s="402"/>
    </row>
    <row r="1658" spans="23:26" x14ac:dyDescent="0.2">
      <c r="W1658" s="402"/>
      <c r="X1658" s="402"/>
      <c r="Y1658" s="402"/>
      <c r="Z1658" s="402"/>
    </row>
    <row r="1659" spans="23:26" x14ac:dyDescent="0.2">
      <c r="W1659" s="402"/>
      <c r="X1659" s="402"/>
      <c r="Y1659" s="402"/>
      <c r="Z1659" s="402"/>
    </row>
    <row r="1660" spans="23:26" x14ac:dyDescent="0.2">
      <c r="W1660" s="402"/>
      <c r="X1660" s="402"/>
      <c r="Y1660" s="402"/>
      <c r="Z1660" s="402"/>
    </row>
    <row r="1661" spans="23:26" x14ac:dyDescent="0.2">
      <c r="W1661" s="402"/>
      <c r="X1661" s="402"/>
      <c r="Y1661" s="402"/>
      <c r="Z1661" s="402"/>
    </row>
    <row r="1662" spans="23:26" x14ac:dyDescent="0.2">
      <c r="W1662" s="402"/>
      <c r="X1662" s="402"/>
      <c r="Y1662" s="402"/>
      <c r="Z1662" s="402"/>
    </row>
    <row r="1663" spans="23:26" x14ac:dyDescent="0.2">
      <c r="W1663" s="402"/>
      <c r="X1663" s="402"/>
      <c r="Y1663" s="402"/>
      <c r="Z1663" s="402"/>
    </row>
    <row r="1664" spans="23:26" x14ac:dyDescent="0.2">
      <c r="W1664" s="402"/>
      <c r="X1664" s="402"/>
      <c r="Y1664" s="402"/>
      <c r="Z1664" s="402"/>
    </row>
    <row r="1665" spans="23:26" x14ac:dyDescent="0.2">
      <c r="W1665" s="402"/>
      <c r="X1665" s="402"/>
      <c r="Y1665" s="402"/>
      <c r="Z1665" s="402"/>
    </row>
    <row r="1666" spans="23:26" x14ac:dyDescent="0.2">
      <c r="W1666" s="402"/>
      <c r="X1666" s="402"/>
      <c r="Y1666" s="402"/>
      <c r="Z1666" s="402"/>
    </row>
    <row r="1667" spans="23:26" x14ac:dyDescent="0.2">
      <c r="W1667" s="402"/>
      <c r="X1667" s="402"/>
      <c r="Y1667" s="402"/>
      <c r="Z1667" s="402"/>
    </row>
    <row r="1668" spans="23:26" x14ac:dyDescent="0.2">
      <c r="W1668" s="402"/>
      <c r="X1668" s="402"/>
      <c r="Y1668" s="402"/>
      <c r="Z1668" s="402"/>
    </row>
    <row r="1669" spans="23:26" x14ac:dyDescent="0.2">
      <c r="W1669" s="402"/>
      <c r="X1669" s="402"/>
      <c r="Y1669" s="402"/>
      <c r="Z1669" s="402"/>
    </row>
    <row r="1670" spans="23:26" x14ac:dyDescent="0.2">
      <c r="W1670" s="402"/>
      <c r="X1670" s="402"/>
      <c r="Y1670" s="402"/>
      <c r="Z1670" s="402"/>
    </row>
    <row r="1671" spans="23:26" x14ac:dyDescent="0.2">
      <c r="W1671" s="402"/>
      <c r="X1671" s="402"/>
      <c r="Y1671" s="402"/>
      <c r="Z1671" s="402"/>
    </row>
    <row r="1672" spans="23:26" x14ac:dyDescent="0.2">
      <c r="W1672" s="402"/>
      <c r="X1672" s="402"/>
      <c r="Y1672" s="402"/>
      <c r="Z1672" s="402"/>
    </row>
    <row r="1673" spans="23:26" x14ac:dyDescent="0.2">
      <c r="W1673" s="402"/>
      <c r="X1673" s="402"/>
      <c r="Y1673" s="402"/>
      <c r="Z1673" s="402"/>
    </row>
    <row r="1674" spans="23:26" x14ac:dyDescent="0.2">
      <c r="W1674" s="402"/>
      <c r="X1674" s="402"/>
      <c r="Y1674" s="402"/>
      <c r="Z1674" s="402"/>
    </row>
    <row r="1675" spans="23:26" x14ac:dyDescent="0.2">
      <c r="W1675" s="402"/>
      <c r="X1675" s="402"/>
      <c r="Y1675" s="402"/>
      <c r="Z1675" s="402"/>
    </row>
    <row r="1676" spans="23:26" x14ac:dyDescent="0.2">
      <c r="W1676" s="402"/>
      <c r="X1676" s="402"/>
      <c r="Y1676" s="402"/>
      <c r="Z1676" s="402"/>
    </row>
    <row r="1677" spans="23:26" x14ac:dyDescent="0.2">
      <c r="W1677" s="402"/>
      <c r="X1677" s="402"/>
      <c r="Y1677" s="402"/>
      <c r="Z1677" s="402"/>
    </row>
    <row r="1678" spans="23:26" x14ac:dyDescent="0.2">
      <c r="W1678" s="402"/>
      <c r="X1678" s="402"/>
      <c r="Y1678" s="402"/>
      <c r="Z1678" s="402"/>
    </row>
    <row r="1679" spans="23:26" x14ac:dyDescent="0.2">
      <c r="W1679" s="402"/>
      <c r="X1679" s="402"/>
      <c r="Y1679" s="402"/>
      <c r="Z1679" s="402"/>
    </row>
    <row r="1680" spans="23:26" x14ac:dyDescent="0.2">
      <c r="W1680" s="402"/>
      <c r="X1680" s="402"/>
      <c r="Y1680" s="402"/>
      <c r="Z1680" s="402"/>
    </row>
    <row r="1681" spans="23:26" x14ac:dyDescent="0.2">
      <c r="W1681" s="402"/>
      <c r="X1681" s="402"/>
      <c r="Y1681" s="402"/>
      <c r="Z1681" s="402"/>
    </row>
    <row r="1682" spans="23:26" x14ac:dyDescent="0.2">
      <c r="W1682" s="402"/>
      <c r="X1682" s="402"/>
      <c r="Y1682" s="402"/>
      <c r="Z1682" s="402"/>
    </row>
    <row r="1683" spans="23:26" x14ac:dyDescent="0.2">
      <c r="W1683" s="402"/>
      <c r="X1683" s="402"/>
      <c r="Y1683" s="402"/>
      <c r="Z1683" s="402"/>
    </row>
    <row r="1684" spans="23:26" x14ac:dyDescent="0.2">
      <c r="W1684" s="402"/>
      <c r="X1684" s="402"/>
      <c r="Y1684" s="402"/>
      <c r="Z1684" s="402"/>
    </row>
    <row r="1685" spans="23:26" x14ac:dyDescent="0.2">
      <c r="W1685" s="402"/>
      <c r="X1685" s="402"/>
      <c r="Y1685" s="402"/>
      <c r="Z1685" s="402"/>
    </row>
    <row r="1686" spans="23:26" x14ac:dyDescent="0.2">
      <c r="W1686" s="402"/>
      <c r="X1686" s="402"/>
      <c r="Y1686" s="402"/>
      <c r="Z1686" s="402"/>
    </row>
    <row r="1687" spans="23:26" x14ac:dyDescent="0.2">
      <c r="W1687" s="402"/>
      <c r="X1687" s="402"/>
      <c r="Y1687" s="402"/>
      <c r="Z1687" s="402"/>
    </row>
    <row r="1688" spans="23:26" x14ac:dyDescent="0.2">
      <c r="W1688" s="402"/>
      <c r="X1688" s="402"/>
      <c r="Y1688" s="402"/>
      <c r="Z1688" s="402"/>
    </row>
    <row r="1689" spans="23:26" x14ac:dyDescent="0.2">
      <c r="W1689" s="402"/>
      <c r="X1689" s="402"/>
      <c r="Y1689" s="402"/>
      <c r="Z1689" s="402"/>
    </row>
    <row r="1690" spans="23:26" x14ac:dyDescent="0.2">
      <c r="W1690" s="402"/>
      <c r="X1690" s="402"/>
      <c r="Y1690" s="402"/>
      <c r="Z1690" s="402"/>
    </row>
    <row r="1691" spans="23:26" x14ac:dyDescent="0.2">
      <c r="W1691" s="402"/>
      <c r="X1691" s="402"/>
      <c r="Y1691" s="402"/>
      <c r="Z1691" s="402"/>
    </row>
    <row r="1692" spans="23:26" x14ac:dyDescent="0.2">
      <c r="W1692" s="402"/>
      <c r="X1692" s="402"/>
      <c r="Y1692" s="402"/>
      <c r="Z1692" s="402"/>
    </row>
    <row r="1693" spans="23:26" x14ac:dyDescent="0.2">
      <c r="W1693" s="402"/>
      <c r="X1693" s="402"/>
      <c r="Y1693" s="402"/>
      <c r="Z1693" s="402"/>
    </row>
    <row r="1694" spans="23:26" x14ac:dyDescent="0.2">
      <c r="W1694" s="402"/>
      <c r="X1694" s="402"/>
      <c r="Y1694" s="402"/>
      <c r="Z1694" s="402"/>
    </row>
    <row r="1695" spans="23:26" x14ac:dyDescent="0.2">
      <c r="W1695" s="402"/>
      <c r="X1695" s="402"/>
      <c r="Y1695" s="402"/>
      <c r="Z1695" s="402"/>
    </row>
    <row r="1696" spans="23:26" x14ac:dyDescent="0.2">
      <c r="W1696" s="402"/>
      <c r="X1696" s="402"/>
      <c r="Y1696" s="402"/>
      <c r="Z1696" s="402"/>
    </row>
    <row r="1697" spans="23:26" x14ac:dyDescent="0.2">
      <c r="W1697" s="402"/>
      <c r="X1697" s="402"/>
      <c r="Y1697" s="402"/>
      <c r="Z1697" s="402"/>
    </row>
    <row r="1698" spans="23:26" x14ac:dyDescent="0.2">
      <c r="W1698" s="402"/>
      <c r="X1698" s="402"/>
      <c r="Y1698" s="402"/>
      <c r="Z1698" s="402"/>
    </row>
    <row r="1699" spans="23:26" x14ac:dyDescent="0.2">
      <c r="W1699" s="402"/>
      <c r="X1699" s="402"/>
      <c r="Y1699" s="402"/>
      <c r="Z1699" s="402"/>
    </row>
    <row r="1700" spans="23:26" x14ac:dyDescent="0.2">
      <c r="W1700" s="402"/>
      <c r="X1700" s="402"/>
      <c r="Y1700" s="402"/>
      <c r="Z1700" s="402"/>
    </row>
    <row r="1701" spans="23:26" x14ac:dyDescent="0.2">
      <c r="W1701" s="402"/>
      <c r="X1701" s="402"/>
      <c r="Y1701" s="402"/>
      <c r="Z1701" s="402"/>
    </row>
    <row r="1702" spans="23:26" x14ac:dyDescent="0.2">
      <c r="W1702" s="402"/>
      <c r="X1702" s="402"/>
      <c r="Y1702" s="402"/>
      <c r="Z1702" s="402"/>
    </row>
    <row r="1703" spans="23:26" x14ac:dyDescent="0.2">
      <c r="W1703" s="402"/>
      <c r="X1703" s="402"/>
      <c r="Y1703" s="402"/>
      <c r="Z1703" s="402"/>
    </row>
    <row r="1704" spans="23:26" x14ac:dyDescent="0.2">
      <c r="W1704" s="402"/>
      <c r="X1704" s="402"/>
      <c r="Y1704" s="402"/>
      <c r="Z1704" s="402"/>
    </row>
    <row r="1705" spans="23:26" x14ac:dyDescent="0.2">
      <c r="W1705" s="402"/>
      <c r="X1705" s="402"/>
      <c r="Y1705" s="402"/>
      <c r="Z1705" s="402"/>
    </row>
    <row r="1706" spans="23:26" x14ac:dyDescent="0.2">
      <c r="W1706" s="402"/>
      <c r="X1706" s="402"/>
      <c r="Y1706" s="402"/>
      <c r="Z1706" s="402"/>
    </row>
    <row r="1707" spans="23:26" x14ac:dyDescent="0.2">
      <c r="W1707" s="402"/>
      <c r="X1707" s="402"/>
      <c r="Y1707" s="402"/>
      <c r="Z1707" s="402"/>
    </row>
    <row r="1708" spans="23:26" x14ac:dyDescent="0.2">
      <c r="W1708" s="402"/>
      <c r="X1708" s="402"/>
      <c r="Y1708" s="402"/>
      <c r="Z1708" s="402"/>
    </row>
    <row r="1709" spans="23:26" x14ac:dyDescent="0.2">
      <c r="W1709" s="402"/>
      <c r="X1709" s="402"/>
      <c r="Y1709" s="402"/>
      <c r="Z1709" s="402"/>
    </row>
    <row r="1710" spans="23:26" x14ac:dyDescent="0.2">
      <c r="W1710" s="402"/>
      <c r="X1710" s="402"/>
      <c r="Y1710" s="402"/>
      <c r="Z1710" s="402"/>
    </row>
    <row r="1711" spans="23:26" x14ac:dyDescent="0.2">
      <c r="W1711" s="402"/>
      <c r="X1711" s="402"/>
      <c r="Y1711" s="402"/>
      <c r="Z1711" s="402"/>
    </row>
    <row r="1712" spans="23:26" x14ac:dyDescent="0.2">
      <c r="W1712" s="402"/>
      <c r="X1712" s="402"/>
      <c r="Y1712" s="402"/>
      <c r="Z1712" s="402"/>
    </row>
    <row r="1713" spans="23:26" x14ac:dyDescent="0.2">
      <c r="W1713" s="402"/>
      <c r="X1713" s="402"/>
      <c r="Y1713" s="402"/>
      <c r="Z1713" s="402"/>
    </row>
    <row r="1714" spans="23:26" x14ac:dyDescent="0.2">
      <c r="W1714" s="402"/>
      <c r="X1714" s="402"/>
      <c r="Y1714" s="402"/>
      <c r="Z1714" s="402"/>
    </row>
    <row r="1715" spans="23:26" x14ac:dyDescent="0.2">
      <c r="W1715" s="402"/>
      <c r="X1715" s="402"/>
      <c r="Y1715" s="402"/>
      <c r="Z1715" s="402"/>
    </row>
    <row r="1716" spans="23:26" x14ac:dyDescent="0.2">
      <c r="W1716" s="402"/>
      <c r="X1716" s="402"/>
      <c r="Y1716" s="402"/>
      <c r="Z1716" s="402"/>
    </row>
    <row r="1717" spans="23:26" x14ac:dyDescent="0.2">
      <c r="W1717" s="402"/>
      <c r="X1717" s="402"/>
      <c r="Y1717" s="402"/>
      <c r="Z1717" s="402"/>
    </row>
    <row r="1718" spans="23:26" x14ac:dyDescent="0.2">
      <c r="W1718" s="402"/>
      <c r="X1718" s="402"/>
      <c r="Y1718" s="402"/>
      <c r="Z1718" s="402"/>
    </row>
    <row r="1719" spans="23:26" x14ac:dyDescent="0.2">
      <c r="W1719" s="402"/>
      <c r="X1719" s="402"/>
      <c r="Y1719" s="402"/>
      <c r="Z1719" s="402"/>
    </row>
    <row r="1720" spans="23:26" x14ac:dyDescent="0.2">
      <c r="W1720" s="402"/>
      <c r="X1720" s="402"/>
      <c r="Y1720" s="402"/>
      <c r="Z1720" s="402"/>
    </row>
    <row r="1721" spans="23:26" x14ac:dyDescent="0.2">
      <c r="W1721" s="402"/>
      <c r="X1721" s="402"/>
      <c r="Y1721" s="402"/>
      <c r="Z1721" s="402"/>
    </row>
    <row r="1722" spans="23:26" x14ac:dyDescent="0.2">
      <c r="W1722" s="402"/>
      <c r="X1722" s="402"/>
      <c r="Y1722" s="402"/>
      <c r="Z1722" s="402"/>
    </row>
    <row r="1723" spans="23:26" x14ac:dyDescent="0.2">
      <c r="W1723" s="402"/>
      <c r="X1723" s="402"/>
      <c r="Y1723" s="402"/>
      <c r="Z1723" s="402"/>
    </row>
    <row r="1724" spans="23:26" x14ac:dyDescent="0.2">
      <c r="W1724" s="402"/>
      <c r="X1724" s="402"/>
      <c r="Y1724" s="402"/>
      <c r="Z1724" s="402"/>
    </row>
    <row r="1725" spans="23:26" x14ac:dyDescent="0.2">
      <c r="W1725" s="402"/>
      <c r="X1725" s="402"/>
      <c r="Y1725" s="402"/>
      <c r="Z1725" s="402"/>
    </row>
    <row r="1726" spans="23:26" x14ac:dyDescent="0.2">
      <c r="W1726" s="402"/>
      <c r="X1726" s="402"/>
      <c r="Y1726" s="402"/>
      <c r="Z1726" s="402"/>
    </row>
    <row r="1727" spans="23:26" x14ac:dyDescent="0.2">
      <c r="W1727" s="402"/>
      <c r="X1727" s="402"/>
      <c r="Y1727" s="402"/>
      <c r="Z1727" s="402"/>
    </row>
    <row r="1728" spans="23:26" x14ac:dyDescent="0.2">
      <c r="W1728" s="402"/>
      <c r="X1728" s="402"/>
      <c r="Y1728" s="402"/>
      <c r="Z1728" s="402"/>
    </row>
    <row r="1729" spans="23:26" x14ac:dyDescent="0.2">
      <c r="W1729" s="402"/>
      <c r="X1729" s="402"/>
      <c r="Y1729" s="402"/>
      <c r="Z1729" s="402"/>
    </row>
    <row r="1730" spans="23:26" x14ac:dyDescent="0.2">
      <c r="W1730" s="402"/>
      <c r="X1730" s="402"/>
      <c r="Y1730" s="402"/>
      <c r="Z1730" s="402"/>
    </row>
    <row r="1731" spans="23:26" x14ac:dyDescent="0.2">
      <c r="W1731" s="402"/>
      <c r="X1731" s="402"/>
      <c r="Y1731" s="402"/>
      <c r="Z1731" s="402"/>
    </row>
    <row r="1732" spans="23:26" x14ac:dyDescent="0.2">
      <c r="W1732" s="402"/>
      <c r="X1732" s="402"/>
      <c r="Y1732" s="402"/>
      <c r="Z1732" s="402"/>
    </row>
    <row r="1733" spans="23:26" x14ac:dyDescent="0.2">
      <c r="W1733" s="402"/>
      <c r="X1733" s="402"/>
      <c r="Y1733" s="402"/>
      <c r="Z1733" s="402"/>
    </row>
    <row r="1734" spans="23:26" x14ac:dyDescent="0.2">
      <c r="W1734" s="402"/>
      <c r="X1734" s="402"/>
      <c r="Y1734" s="402"/>
      <c r="Z1734" s="402"/>
    </row>
    <row r="1735" spans="23:26" x14ac:dyDescent="0.2">
      <c r="W1735" s="402"/>
      <c r="X1735" s="402"/>
      <c r="Y1735" s="402"/>
      <c r="Z1735" s="402"/>
    </row>
    <row r="1736" spans="23:26" x14ac:dyDescent="0.2">
      <c r="W1736" s="402"/>
      <c r="X1736" s="402"/>
      <c r="Y1736" s="402"/>
      <c r="Z1736" s="402"/>
    </row>
    <row r="1737" spans="23:26" x14ac:dyDescent="0.2">
      <c r="W1737" s="402"/>
      <c r="X1737" s="402"/>
      <c r="Y1737" s="402"/>
      <c r="Z1737" s="402"/>
    </row>
    <row r="1738" spans="23:26" x14ac:dyDescent="0.2">
      <c r="W1738" s="402"/>
      <c r="X1738" s="402"/>
      <c r="Y1738" s="402"/>
      <c r="Z1738" s="402"/>
    </row>
    <row r="1739" spans="23:26" x14ac:dyDescent="0.2">
      <c r="W1739" s="402"/>
      <c r="X1739" s="402"/>
      <c r="Y1739" s="402"/>
      <c r="Z1739" s="402"/>
    </row>
    <row r="1740" spans="23:26" x14ac:dyDescent="0.2">
      <c r="W1740" s="402"/>
      <c r="X1740" s="402"/>
      <c r="Y1740" s="402"/>
      <c r="Z1740" s="402"/>
    </row>
    <row r="1741" spans="23:26" x14ac:dyDescent="0.2">
      <c r="W1741" s="402"/>
      <c r="X1741" s="402"/>
      <c r="Y1741" s="402"/>
      <c r="Z1741" s="402"/>
    </row>
    <row r="1742" spans="23:26" x14ac:dyDescent="0.2">
      <c r="W1742" s="402"/>
      <c r="X1742" s="402"/>
      <c r="Y1742" s="402"/>
      <c r="Z1742" s="402"/>
    </row>
    <row r="1743" spans="23:26" x14ac:dyDescent="0.2">
      <c r="W1743" s="402"/>
      <c r="X1743" s="402"/>
      <c r="Y1743" s="402"/>
      <c r="Z1743" s="402"/>
    </row>
    <row r="1744" spans="23:26" x14ac:dyDescent="0.2">
      <c r="W1744" s="402"/>
      <c r="X1744" s="402"/>
      <c r="Y1744" s="402"/>
      <c r="Z1744" s="402"/>
    </row>
    <row r="1745" spans="23:26" x14ac:dyDescent="0.2">
      <c r="W1745" s="402"/>
      <c r="X1745" s="402"/>
      <c r="Y1745" s="402"/>
      <c r="Z1745" s="402"/>
    </row>
    <row r="1746" spans="23:26" x14ac:dyDescent="0.2">
      <c r="W1746" s="402"/>
      <c r="X1746" s="402"/>
      <c r="Y1746" s="402"/>
      <c r="Z1746" s="402"/>
    </row>
    <row r="1747" spans="23:26" x14ac:dyDescent="0.2">
      <c r="W1747" s="402"/>
      <c r="X1747" s="402"/>
      <c r="Y1747" s="402"/>
      <c r="Z1747" s="402"/>
    </row>
    <row r="1748" spans="23:26" x14ac:dyDescent="0.2">
      <c r="W1748" s="402"/>
      <c r="X1748" s="402"/>
      <c r="Y1748" s="402"/>
      <c r="Z1748" s="402"/>
    </row>
    <row r="1749" spans="23:26" x14ac:dyDescent="0.2">
      <c r="W1749" s="402"/>
      <c r="X1749" s="402"/>
      <c r="Y1749" s="402"/>
      <c r="Z1749" s="402"/>
    </row>
    <row r="1750" spans="23:26" x14ac:dyDescent="0.2">
      <c r="W1750" s="402"/>
      <c r="X1750" s="402"/>
      <c r="Y1750" s="402"/>
      <c r="Z1750" s="402"/>
    </row>
    <row r="1751" spans="23:26" x14ac:dyDescent="0.2">
      <c r="W1751" s="402"/>
      <c r="X1751" s="402"/>
      <c r="Y1751" s="402"/>
      <c r="Z1751" s="402"/>
    </row>
    <row r="1752" spans="23:26" x14ac:dyDescent="0.2">
      <c r="W1752" s="402"/>
      <c r="X1752" s="402"/>
      <c r="Y1752" s="402"/>
      <c r="Z1752" s="402"/>
    </row>
    <row r="1753" spans="23:26" x14ac:dyDescent="0.2">
      <c r="W1753" s="402"/>
      <c r="X1753" s="402"/>
      <c r="Y1753" s="402"/>
      <c r="Z1753" s="402"/>
    </row>
    <row r="1754" spans="23:26" x14ac:dyDescent="0.2">
      <c r="W1754" s="402"/>
      <c r="X1754" s="402"/>
      <c r="Y1754" s="402"/>
      <c r="Z1754" s="402"/>
    </row>
    <row r="1755" spans="23:26" x14ac:dyDescent="0.2">
      <c r="W1755" s="402"/>
      <c r="X1755" s="402"/>
      <c r="Y1755" s="402"/>
      <c r="Z1755" s="402"/>
    </row>
    <row r="1756" spans="23:26" x14ac:dyDescent="0.2">
      <c r="W1756" s="402"/>
      <c r="X1756" s="402"/>
      <c r="Y1756" s="402"/>
      <c r="Z1756" s="402"/>
    </row>
    <row r="1757" spans="23:26" x14ac:dyDescent="0.2">
      <c r="W1757" s="402"/>
      <c r="X1757" s="402"/>
      <c r="Y1757" s="402"/>
      <c r="Z1757" s="402"/>
    </row>
    <row r="1758" spans="23:26" x14ac:dyDescent="0.2">
      <c r="W1758" s="402"/>
      <c r="X1758" s="402"/>
      <c r="Y1758" s="402"/>
      <c r="Z1758" s="402"/>
    </row>
    <row r="1759" spans="23:26" x14ac:dyDescent="0.2">
      <c r="W1759" s="402"/>
      <c r="X1759" s="402"/>
      <c r="Y1759" s="402"/>
      <c r="Z1759" s="402"/>
    </row>
    <row r="1760" spans="23:26" x14ac:dyDescent="0.2">
      <c r="W1760" s="402"/>
      <c r="X1760" s="402"/>
      <c r="Y1760" s="402"/>
      <c r="Z1760" s="402"/>
    </row>
    <row r="1761" spans="23:26" x14ac:dyDescent="0.2">
      <c r="W1761" s="402"/>
      <c r="X1761" s="402"/>
      <c r="Y1761" s="402"/>
      <c r="Z1761" s="402"/>
    </row>
    <row r="1762" spans="23:26" x14ac:dyDescent="0.2">
      <c r="W1762" s="402"/>
      <c r="X1762" s="402"/>
      <c r="Y1762" s="402"/>
      <c r="Z1762" s="402"/>
    </row>
    <row r="1763" spans="23:26" x14ac:dyDescent="0.2">
      <c r="W1763" s="402"/>
      <c r="X1763" s="402"/>
      <c r="Y1763" s="402"/>
      <c r="Z1763" s="402"/>
    </row>
    <row r="1764" spans="23:26" x14ac:dyDescent="0.2">
      <c r="W1764" s="402"/>
      <c r="X1764" s="402"/>
      <c r="Y1764" s="402"/>
      <c r="Z1764" s="402"/>
    </row>
    <row r="1765" spans="23:26" x14ac:dyDescent="0.2">
      <c r="W1765" s="402"/>
      <c r="X1765" s="402"/>
      <c r="Y1765" s="402"/>
      <c r="Z1765" s="402"/>
    </row>
    <row r="1766" spans="23:26" x14ac:dyDescent="0.2">
      <c r="W1766" s="402"/>
      <c r="X1766" s="402"/>
      <c r="Y1766" s="402"/>
      <c r="Z1766" s="402"/>
    </row>
    <row r="1767" spans="23:26" x14ac:dyDescent="0.2">
      <c r="W1767" s="402"/>
      <c r="X1767" s="402"/>
      <c r="Y1767" s="402"/>
      <c r="Z1767" s="402"/>
    </row>
    <row r="1768" spans="23:26" x14ac:dyDescent="0.2">
      <c r="W1768" s="402"/>
      <c r="X1768" s="402"/>
      <c r="Y1768" s="402"/>
      <c r="Z1768" s="402"/>
    </row>
    <row r="1769" spans="23:26" x14ac:dyDescent="0.2">
      <c r="W1769" s="402"/>
      <c r="X1769" s="402"/>
      <c r="Y1769" s="402"/>
      <c r="Z1769" s="402"/>
    </row>
    <row r="1770" spans="23:26" x14ac:dyDescent="0.2">
      <c r="W1770" s="402"/>
      <c r="X1770" s="402"/>
      <c r="Y1770" s="402"/>
      <c r="Z1770" s="402"/>
    </row>
    <row r="1771" spans="23:26" x14ac:dyDescent="0.2">
      <c r="W1771" s="402"/>
      <c r="X1771" s="402"/>
      <c r="Y1771" s="402"/>
      <c r="Z1771" s="402"/>
    </row>
    <row r="1772" spans="23:26" x14ac:dyDescent="0.2">
      <c r="W1772" s="402"/>
      <c r="X1772" s="402"/>
      <c r="Y1772" s="402"/>
      <c r="Z1772" s="402"/>
    </row>
    <row r="1773" spans="23:26" x14ac:dyDescent="0.2">
      <c r="W1773" s="402"/>
      <c r="X1773" s="402"/>
      <c r="Y1773" s="402"/>
      <c r="Z1773" s="402"/>
    </row>
    <row r="1774" spans="23:26" x14ac:dyDescent="0.2">
      <c r="W1774" s="402"/>
      <c r="X1774" s="402"/>
      <c r="Y1774" s="402"/>
      <c r="Z1774" s="402"/>
    </row>
    <row r="1775" spans="23:26" x14ac:dyDescent="0.2">
      <c r="W1775" s="402"/>
      <c r="X1775" s="402"/>
      <c r="Y1775" s="402"/>
      <c r="Z1775" s="402"/>
    </row>
    <row r="1776" spans="23:26" x14ac:dyDescent="0.2">
      <c r="W1776" s="402"/>
      <c r="X1776" s="402"/>
      <c r="Y1776" s="402"/>
      <c r="Z1776" s="402"/>
    </row>
    <row r="1777" spans="23:26" x14ac:dyDescent="0.2">
      <c r="W1777" s="402"/>
      <c r="X1777" s="402"/>
      <c r="Y1777" s="402"/>
      <c r="Z1777" s="402"/>
    </row>
    <row r="1778" spans="23:26" x14ac:dyDescent="0.2">
      <c r="W1778" s="402"/>
      <c r="X1778" s="402"/>
      <c r="Y1778" s="402"/>
      <c r="Z1778" s="402"/>
    </row>
    <row r="1779" spans="23:26" x14ac:dyDescent="0.2">
      <c r="W1779" s="402"/>
      <c r="X1779" s="402"/>
      <c r="Y1779" s="402"/>
      <c r="Z1779" s="402"/>
    </row>
    <row r="1780" spans="23:26" x14ac:dyDescent="0.2">
      <c r="W1780" s="402"/>
      <c r="X1780" s="402"/>
      <c r="Y1780" s="402"/>
      <c r="Z1780" s="402"/>
    </row>
    <row r="1781" spans="23:26" x14ac:dyDescent="0.2">
      <c r="W1781" s="402"/>
      <c r="X1781" s="402"/>
      <c r="Y1781" s="402"/>
      <c r="Z1781" s="402"/>
    </row>
    <row r="1782" spans="23:26" x14ac:dyDescent="0.2">
      <c r="W1782" s="402"/>
      <c r="X1782" s="402"/>
      <c r="Y1782" s="402"/>
      <c r="Z1782" s="402"/>
    </row>
    <row r="1783" spans="23:26" x14ac:dyDescent="0.2">
      <c r="W1783" s="402"/>
      <c r="X1783" s="402"/>
      <c r="Y1783" s="402"/>
      <c r="Z1783" s="402"/>
    </row>
    <row r="1784" spans="23:26" x14ac:dyDescent="0.2">
      <c r="W1784" s="402"/>
      <c r="X1784" s="402"/>
      <c r="Y1784" s="402"/>
      <c r="Z1784" s="402"/>
    </row>
    <row r="1785" spans="23:26" x14ac:dyDescent="0.2">
      <c r="W1785" s="402"/>
      <c r="X1785" s="402"/>
      <c r="Y1785" s="402"/>
      <c r="Z1785" s="402"/>
    </row>
    <row r="1786" spans="23:26" x14ac:dyDescent="0.2">
      <c r="W1786" s="402"/>
      <c r="X1786" s="402"/>
      <c r="Y1786" s="402"/>
      <c r="Z1786" s="402"/>
    </row>
    <row r="1787" spans="23:26" x14ac:dyDescent="0.2">
      <c r="W1787" s="402"/>
      <c r="X1787" s="402"/>
      <c r="Y1787" s="402"/>
      <c r="Z1787" s="402"/>
    </row>
    <row r="1788" spans="23:26" x14ac:dyDescent="0.2">
      <c r="W1788" s="402"/>
      <c r="X1788" s="402"/>
      <c r="Y1788" s="402"/>
      <c r="Z1788" s="402"/>
    </row>
    <row r="1789" spans="23:26" x14ac:dyDescent="0.2">
      <c r="W1789" s="402"/>
      <c r="X1789" s="402"/>
      <c r="Y1789" s="402"/>
      <c r="Z1789" s="402"/>
    </row>
    <row r="1790" spans="23:26" x14ac:dyDescent="0.2">
      <c r="W1790" s="402"/>
      <c r="X1790" s="402"/>
      <c r="Y1790" s="402"/>
      <c r="Z1790" s="402"/>
    </row>
    <row r="1791" spans="23:26" x14ac:dyDescent="0.2">
      <c r="W1791" s="402"/>
      <c r="X1791" s="402"/>
      <c r="Y1791" s="402"/>
      <c r="Z1791" s="402"/>
    </row>
    <row r="1792" spans="23:26" x14ac:dyDescent="0.2">
      <c r="W1792" s="402"/>
      <c r="X1792" s="402"/>
      <c r="Y1792" s="402"/>
      <c r="Z1792" s="402"/>
    </row>
    <row r="1793" spans="23:26" x14ac:dyDescent="0.2">
      <c r="W1793" s="402"/>
      <c r="X1793" s="402"/>
      <c r="Y1793" s="402"/>
      <c r="Z1793" s="402"/>
    </row>
    <row r="1794" spans="23:26" x14ac:dyDescent="0.2">
      <c r="W1794" s="402"/>
      <c r="X1794" s="402"/>
      <c r="Y1794" s="402"/>
      <c r="Z1794" s="402"/>
    </row>
    <row r="1795" spans="23:26" x14ac:dyDescent="0.2">
      <c r="W1795" s="402"/>
      <c r="X1795" s="402"/>
      <c r="Y1795" s="402"/>
      <c r="Z1795" s="402"/>
    </row>
    <row r="1796" spans="23:26" x14ac:dyDescent="0.2">
      <c r="W1796" s="402"/>
      <c r="X1796" s="402"/>
      <c r="Y1796" s="402"/>
      <c r="Z1796" s="402"/>
    </row>
    <row r="1797" spans="23:26" x14ac:dyDescent="0.2">
      <c r="W1797" s="402"/>
      <c r="X1797" s="402"/>
      <c r="Y1797" s="402"/>
      <c r="Z1797" s="402"/>
    </row>
    <row r="1798" spans="23:26" x14ac:dyDescent="0.2">
      <c r="W1798" s="402"/>
      <c r="X1798" s="402"/>
      <c r="Y1798" s="402"/>
      <c r="Z1798" s="402"/>
    </row>
    <row r="1799" spans="23:26" x14ac:dyDescent="0.2">
      <c r="W1799" s="402"/>
      <c r="X1799" s="402"/>
      <c r="Y1799" s="402"/>
      <c r="Z1799" s="402"/>
    </row>
    <row r="1800" spans="23:26" x14ac:dyDescent="0.2">
      <c r="W1800" s="402"/>
      <c r="X1800" s="402"/>
      <c r="Y1800" s="402"/>
      <c r="Z1800" s="402"/>
    </row>
    <row r="1801" spans="23:26" x14ac:dyDescent="0.2">
      <c r="W1801" s="402"/>
      <c r="X1801" s="402"/>
      <c r="Y1801" s="402"/>
      <c r="Z1801" s="402"/>
    </row>
    <row r="1802" spans="23:26" x14ac:dyDescent="0.2">
      <c r="W1802" s="402"/>
      <c r="X1802" s="402"/>
      <c r="Y1802" s="402"/>
      <c r="Z1802" s="402"/>
    </row>
    <row r="1803" spans="23:26" x14ac:dyDescent="0.2">
      <c r="W1803" s="402"/>
      <c r="X1803" s="402"/>
      <c r="Y1803" s="402"/>
      <c r="Z1803" s="402"/>
    </row>
    <row r="1804" spans="23:26" x14ac:dyDescent="0.2">
      <c r="W1804" s="402"/>
      <c r="X1804" s="402"/>
      <c r="Y1804" s="402"/>
      <c r="Z1804" s="402"/>
    </row>
    <row r="1805" spans="23:26" x14ac:dyDescent="0.2">
      <c r="W1805" s="402"/>
      <c r="X1805" s="402"/>
      <c r="Y1805" s="402"/>
      <c r="Z1805" s="402"/>
    </row>
    <row r="1806" spans="23:26" x14ac:dyDescent="0.2">
      <c r="W1806" s="402"/>
      <c r="X1806" s="402"/>
      <c r="Y1806" s="402"/>
      <c r="Z1806" s="402"/>
    </row>
    <row r="1807" spans="23:26" x14ac:dyDescent="0.2">
      <c r="W1807" s="402"/>
      <c r="X1807" s="402"/>
      <c r="Y1807" s="402"/>
      <c r="Z1807" s="402"/>
    </row>
    <row r="1808" spans="23:26" x14ac:dyDescent="0.2">
      <c r="W1808" s="402"/>
      <c r="X1808" s="402"/>
      <c r="Y1808" s="402"/>
      <c r="Z1808" s="402"/>
    </row>
    <row r="1809" spans="23:26" x14ac:dyDescent="0.2">
      <c r="W1809" s="402"/>
      <c r="X1809" s="402"/>
      <c r="Y1809" s="402"/>
      <c r="Z1809" s="402"/>
    </row>
    <row r="1810" spans="23:26" x14ac:dyDescent="0.2">
      <c r="W1810" s="402"/>
      <c r="X1810" s="402"/>
      <c r="Y1810" s="402"/>
      <c r="Z1810" s="402"/>
    </row>
    <row r="1811" spans="23:26" x14ac:dyDescent="0.2">
      <c r="W1811" s="402"/>
      <c r="X1811" s="402"/>
      <c r="Y1811" s="402"/>
      <c r="Z1811" s="402"/>
    </row>
    <row r="1812" spans="23:26" x14ac:dyDescent="0.2">
      <c r="W1812" s="402"/>
      <c r="X1812" s="402"/>
      <c r="Y1812" s="402"/>
      <c r="Z1812" s="402"/>
    </row>
    <row r="1813" spans="23:26" x14ac:dyDescent="0.2">
      <c r="W1813" s="402"/>
      <c r="X1813" s="402"/>
      <c r="Y1813" s="402"/>
      <c r="Z1813" s="402"/>
    </row>
    <row r="1814" spans="23:26" x14ac:dyDescent="0.2">
      <c r="W1814" s="402"/>
      <c r="X1814" s="402"/>
      <c r="Y1814" s="402"/>
      <c r="Z1814" s="402"/>
    </row>
    <row r="1815" spans="23:26" x14ac:dyDescent="0.2">
      <c r="W1815" s="402"/>
      <c r="X1815" s="402"/>
      <c r="Y1815" s="402"/>
      <c r="Z1815" s="402"/>
    </row>
    <row r="1816" spans="23:26" x14ac:dyDescent="0.2">
      <c r="W1816" s="402"/>
      <c r="X1816" s="402"/>
      <c r="Y1816" s="402"/>
      <c r="Z1816" s="402"/>
    </row>
    <row r="1817" spans="23:26" x14ac:dyDescent="0.2">
      <c r="W1817" s="402"/>
      <c r="X1817" s="402"/>
      <c r="Y1817" s="402"/>
      <c r="Z1817" s="402"/>
    </row>
    <row r="1818" spans="23:26" x14ac:dyDescent="0.2">
      <c r="W1818" s="402"/>
      <c r="X1818" s="402"/>
      <c r="Y1818" s="402"/>
      <c r="Z1818" s="402"/>
    </row>
    <row r="1819" spans="23:26" x14ac:dyDescent="0.2">
      <c r="W1819" s="402"/>
      <c r="X1819" s="402"/>
      <c r="Y1819" s="402"/>
      <c r="Z1819" s="402"/>
    </row>
    <row r="1820" spans="23:26" x14ac:dyDescent="0.2">
      <c r="W1820" s="402"/>
      <c r="X1820" s="402"/>
      <c r="Y1820" s="402"/>
      <c r="Z1820" s="402"/>
    </row>
    <row r="1821" spans="23:26" x14ac:dyDescent="0.2">
      <c r="W1821" s="402"/>
      <c r="X1821" s="402"/>
      <c r="Y1821" s="402"/>
      <c r="Z1821" s="402"/>
    </row>
    <row r="1822" spans="23:26" x14ac:dyDescent="0.2">
      <c r="W1822" s="402"/>
      <c r="X1822" s="402"/>
      <c r="Y1822" s="402"/>
      <c r="Z1822" s="402"/>
    </row>
    <row r="1823" spans="23:26" x14ac:dyDescent="0.2">
      <c r="W1823" s="402"/>
      <c r="X1823" s="402"/>
      <c r="Y1823" s="402"/>
      <c r="Z1823" s="402"/>
    </row>
    <row r="1824" spans="23:26" x14ac:dyDescent="0.2">
      <c r="W1824" s="402"/>
      <c r="X1824" s="402"/>
      <c r="Y1824" s="402"/>
      <c r="Z1824" s="402"/>
    </row>
    <row r="1825" spans="23:26" x14ac:dyDescent="0.2">
      <c r="W1825" s="402"/>
      <c r="X1825" s="402"/>
      <c r="Y1825" s="402"/>
      <c r="Z1825" s="402"/>
    </row>
    <row r="1826" spans="23:26" x14ac:dyDescent="0.2">
      <c r="W1826" s="402"/>
      <c r="X1826" s="402"/>
      <c r="Y1826" s="402"/>
      <c r="Z1826" s="402"/>
    </row>
    <row r="1827" spans="23:26" x14ac:dyDescent="0.2">
      <c r="W1827" s="402"/>
      <c r="X1827" s="402"/>
      <c r="Y1827" s="402"/>
      <c r="Z1827" s="402"/>
    </row>
    <row r="1828" spans="23:26" x14ac:dyDescent="0.2">
      <c r="W1828" s="402"/>
      <c r="X1828" s="402"/>
      <c r="Y1828" s="402"/>
      <c r="Z1828" s="402"/>
    </row>
    <row r="1829" spans="23:26" x14ac:dyDescent="0.2">
      <c r="W1829" s="402"/>
      <c r="X1829" s="402"/>
      <c r="Y1829" s="402"/>
      <c r="Z1829" s="402"/>
    </row>
    <row r="1830" spans="23:26" x14ac:dyDescent="0.2">
      <c r="W1830" s="402"/>
      <c r="X1830" s="402"/>
      <c r="Y1830" s="402"/>
      <c r="Z1830" s="402"/>
    </row>
    <row r="1831" spans="23:26" x14ac:dyDescent="0.2">
      <c r="W1831" s="402"/>
      <c r="X1831" s="402"/>
      <c r="Y1831" s="402"/>
      <c r="Z1831" s="402"/>
    </row>
    <row r="1832" spans="23:26" x14ac:dyDescent="0.2">
      <c r="W1832" s="402"/>
      <c r="X1832" s="402"/>
      <c r="Y1832" s="402"/>
      <c r="Z1832" s="402"/>
    </row>
    <row r="1833" spans="23:26" x14ac:dyDescent="0.2">
      <c r="W1833" s="402"/>
      <c r="X1833" s="402"/>
      <c r="Y1833" s="402"/>
      <c r="Z1833" s="402"/>
    </row>
    <row r="1834" spans="23:26" x14ac:dyDescent="0.2">
      <c r="W1834" s="402"/>
      <c r="X1834" s="402"/>
      <c r="Y1834" s="402"/>
      <c r="Z1834" s="402"/>
    </row>
    <row r="1835" spans="23:26" x14ac:dyDescent="0.2">
      <c r="W1835" s="402"/>
      <c r="X1835" s="402"/>
      <c r="Y1835" s="402"/>
      <c r="Z1835" s="402"/>
    </row>
    <row r="1836" spans="23:26" x14ac:dyDescent="0.2">
      <c r="W1836" s="402"/>
      <c r="X1836" s="402"/>
      <c r="Y1836" s="402"/>
      <c r="Z1836" s="402"/>
    </row>
    <row r="1837" spans="23:26" x14ac:dyDescent="0.2">
      <c r="W1837" s="402"/>
      <c r="X1837" s="402"/>
      <c r="Y1837" s="402"/>
      <c r="Z1837" s="402"/>
    </row>
    <row r="1838" spans="23:26" x14ac:dyDescent="0.2">
      <c r="W1838" s="402"/>
      <c r="X1838" s="402"/>
      <c r="Y1838" s="402"/>
      <c r="Z1838" s="402"/>
    </row>
    <row r="1839" spans="23:26" x14ac:dyDescent="0.2">
      <c r="W1839" s="402"/>
      <c r="X1839" s="402"/>
      <c r="Y1839" s="402"/>
      <c r="Z1839" s="402"/>
    </row>
    <row r="1840" spans="23:26" x14ac:dyDescent="0.2">
      <c r="W1840" s="402"/>
      <c r="X1840" s="402"/>
      <c r="Y1840" s="402"/>
      <c r="Z1840" s="402"/>
    </row>
    <row r="1841" spans="23:26" x14ac:dyDescent="0.2">
      <c r="W1841" s="402"/>
      <c r="X1841" s="402"/>
      <c r="Y1841" s="402"/>
      <c r="Z1841" s="402"/>
    </row>
    <row r="1842" spans="23:26" x14ac:dyDescent="0.2">
      <c r="W1842" s="402"/>
      <c r="X1842" s="402"/>
      <c r="Y1842" s="402"/>
      <c r="Z1842" s="402"/>
    </row>
    <row r="1843" spans="23:26" x14ac:dyDescent="0.2">
      <c r="W1843" s="402"/>
      <c r="X1843" s="402"/>
      <c r="Y1843" s="402"/>
      <c r="Z1843" s="402"/>
    </row>
    <row r="1844" spans="23:26" x14ac:dyDescent="0.2">
      <c r="W1844" s="402"/>
      <c r="X1844" s="402"/>
      <c r="Y1844" s="402"/>
      <c r="Z1844" s="402"/>
    </row>
    <row r="1845" spans="23:26" x14ac:dyDescent="0.2">
      <c r="W1845" s="402"/>
      <c r="X1845" s="402"/>
      <c r="Y1845" s="402"/>
      <c r="Z1845" s="402"/>
    </row>
    <row r="1846" spans="23:26" x14ac:dyDescent="0.2">
      <c r="W1846" s="402"/>
      <c r="X1846" s="402"/>
      <c r="Y1846" s="402"/>
      <c r="Z1846" s="402"/>
    </row>
    <row r="1847" spans="23:26" x14ac:dyDescent="0.2">
      <c r="W1847" s="402"/>
      <c r="X1847" s="402"/>
      <c r="Y1847" s="402"/>
      <c r="Z1847" s="402"/>
    </row>
    <row r="1848" spans="23:26" x14ac:dyDescent="0.2">
      <c r="W1848" s="402"/>
      <c r="X1848" s="402"/>
      <c r="Y1848" s="402"/>
      <c r="Z1848" s="402"/>
    </row>
    <row r="1849" spans="23:26" x14ac:dyDescent="0.2">
      <c r="W1849" s="402"/>
      <c r="X1849" s="402"/>
      <c r="Y1849" s="402"/>
      <c r="Z1849" s="402"/>
    </row>
    <row r="1850" spans="23:26" x14ac:dyDescent="0.2">
      <c r="W1850" s="402"/>
      <c r="X1850" s="402"/>
      <c r="Y1850" s="402"/>
      <c r="Z1850" s="402"/>
    </row>
    <row r="1851" spans="23:26" x14ac:dyDescent="0.2">
      <c r="W1851" s="402"/>
      <c r="X1851" s="402"/>
      <c r="Y1851" s="402"/>
      <c r="Z1851" s="402"/>
    </row>
    <row r="1852" spans="23:26" x14ac:dyDescent="0.2">
      <c r="W1852" s="402"/>
      <c r="X1852" s="402"/>
      <c r="Y1852" s="402"/>
      <c r="Z1852" s="402"/>
    </row>
    <row r="1853" spans="23:26" x14ac:dyDescent="0.2">
      <c r="W1853" s="402"/>
      <c r="X1853" s="402"/>
      <c r="Y1853" s="402"/>
      <c r="Z1853" s="402"/>
    </row>
    <row r="1854" spans="23:26" x14ac:dyDescent="0.2">
      <c r="W1854" s="402"/>
      <c r="X1854" s="402"/>
      <c r="Y1854" s="402"/>
      <c r="Z1854" s="402"/>
    </row>
    <row r="1855" spans="23:26" x14ac:dyDescent="0.2">
      <c r="W1855" s="402"/>
      <c r="X1855" s="402"/>
      <c r="Y1855" s="402"/>
      <c r="Z1855" s="402"/>
    </row>
    <row r="1856" spans="23:26" x14ac:dyDescent="0.2">
      <c r="W1856" s="402"/>
      <c r="X1856" s="402"/>
      <c r="Y1856" s="402"/>
      <c r="Z1856" s="402"/>
    </row>
    <row r="1857" spans="23:26" x14ac:dyDescent="0.2">
      <c r="W1857" s="402"/>
      <c r="X1857" s="402"/>
      <c r="Y1857" s="402"/>
      <c r="Z1857" s="402"/>
    </row>
    <row r="1858" spans="23:26" x14ac:dyDescent="0.2">
      <c r="W1858" s="402"/>
      <c r="X1858" s="402"/>
      <c r="Y1858" s="402"/>
      <c r="Z1858" s="402"/>
    </row>
    <row r="1859" spans="23:26" x14ac:dyDescent="0.2">
      <c r="W1859" s="402"/>
      <c r="X1859" s="402"/>
      <c r="Y1859" s="402"/>
      <c r="Z1859" s="402"/>
    </row>
    <row r="1860" spans="23:26" x14ac:dyDescent="0.2">
      <c r="W1860" s="402"/>
      <c r="X1860" s="402"/>
      <c r="Y1860" s="402"/>
      <c r="Z1860" s="402"/>
    </row>
    <row r="1861" spans="23:26" x14ac:dyDescent="0.2">
      <c r="W1861" s="402"/>
      <c r="X1861" s="402"/>
      <c r="Y1861" s="402"/>
      <c r="Z1861" s="402"/>
    </row>
    <row r="1862" spans="23:26" x14ac:dyDescent="0.2">
      <c r="W1862" s="402"/>
      <c r="X1862" s="402"/>
      <c r="Y1862" s="402"/>
      <c r="Z1862" s="402"/>
    </row>
    <row r="1863" spans="23:26" x14ac:dyDescent="0.2">
      <c r="W1863" s="402"/>
      <c r="X1863" s="402"/>
      <c r="Y1863" s="402"/>
      <c r="Z1863" s="402"/>
    </row>
    <row r="1864" spans="23:26" x14ac:dyDescent="0.2">
      <c r="W1864" s="402"/>
      <c r="X1864" s="402"/>
      <c r="Y1864" s="402"/>
      <c r="Z1864" s="402"/>
    </row>
    <row r="1865" spans="23:26" x14ac:dyDescent="0.2">
      <c r="W1865" s="402"/>
      <c r="X1865" s="402"/>
      <c r="Y1865" s="402"/>
      <c r="Z1865" s="402"/>
    </row>
    <row r="1866" spans="23:26" x14ac:dyDescent="0.2">
      <c r="W1866" s="402"/>
      <c r="X1866" s="402"/>
      <c r="Y1866" s="402"/>
      <c r="Z1866" s="402"/>
    </row>
    <row r="1867" spans="23:26" x14ac:dyDescent="0.2">
      <c r="W1867" s="402"/>
      <c r="X1867" s="402"/>
      <c r="Y1867" s="402"/>
      <c r="Z1867" s="402"/>
    </row>
    <row r="1868" spans="23:26" x14ac:dyDescent="0.2">
      <c r="W1868" s="402"/>
      <c r="X1868" s="402"/>
      <c r="Y1868" s="402"/>
      <c r="Z1868" s="402"/>
    </row>
    <row r="1869" spans="23:26" x14ac:dyDescent="0.2">
      <c r="W1869" s="402"/>
      <c r="X1869" s="402"/>
      <c r="Y1869" s="402"/>
      <c r="Z1869" s="402"/>
    </row>
    <row r="1870" spans="23:26" x14ac:dyDescent="0.2">
      <c r="W1870" s="402"/>
      <c r="X1870" s="402"/>
      <c r="Y1870" s="402"/>
      <c r="Z1870" s="402"/>
    </row>
    <row r="1871" spans="23:26" x14ac:dyDescent="0.2">
      <c r="W1871" s="402"/>
      <c r="X1871" s="402"/>
      <c r="Y1871" s="402"/>
      <c r="Z1871" s="402"/>
    </row>
    <row r="1872" spans="23:26" x14ac:dyDescent="0.2">
      <c r="W1872" s="402"/>
      <c r="X1872" s="402"/>
      <c r="Y1872" s="402"/>
      <c r="Z1872" s="402"/>
    </row>
    <row r="1873" spans="23:26" x14ac:dyDescent="0.2">
      <c r="W1873" s="402"/>
      <c r="X1873" s="402"/>
      <c r="Y1873" s="402"/>
      <c r="Z1873" s="402"/>
    </row>
    <row r="1874" spans="23:26" x14ac:dyDescent="0.2">
      <c r="W1874" s="402"/>
      <c r="X1874" s="402"/>
      <c r="Y1874" s="402"/>
      <c r="Z1874" s="402"/>
    </row>
    <row r="1875" spans="23:26" x14ac:dyDescent="0.2">
      <c r="W1875" s="402"/>
      <c r="X1875" s="402"/>
      <c r="Y1875" s="402"/>
      <c r="Z1875" s="402"/>
    </row>
    <row r="1876" spans="23:26" x14ac:dyDescent="0.2">
      <c r="W1876" s="402"/>
      <c r="X1876" s="402"/>
      <c r="Y1876" s="402"/>
      <c r="Z1876" s="402"/>
    </row>
    <row r="1877" spans="23:26" x14ac:dyDescent="0.2">
      <c r="W1877" s="402"/>
      <c r="X1877" s="402"/>
      <c r="Y1877" s="402"/>
      <c r="Z1877" s="402"/>
    </row>
    <row r="1878" spans="23:26" x14ac:dyDescent="0.2">
      <c r="W1878" s="402"/>
      <c r="X1878" s="402"/>
      <c r="Y1878" s="402"/>
      <c r="Z1878" s="402"/>
    </row>
    <row r="1879" spans="23:26" x14ac:dyDescent="0.2">
      <c r="W1879" s="402"/>
      <c r="X1879" s="402"/>
      <c r="Y1879" s="402"/>
      <c r="Z1879" s="402"/>
    </row>
    <row r="1880" spans="23:26" x14ac:dyDescent="0.2">
      <c r="W1880" s="402"/>
      <c r="X1880" s="402"/>
      <c r="Y1880" s="402"/>
      <c r="Z1880" s="402"/>
    </row>
    <row r="1881" spans="23:26" x14ac:dyDescent="0.2">
      <c r="W1881" s="402"/>
      <c r="X1881" s="402"/>
      <c r="Y1881" s="402"/>
      <c r="Z1881" s="402"/>
    </row>
    <row r="1882" spans="23:26" x14ac:dyDescent="0.2">
      <c r="W1882" s="402"/>
      <c r="X1882" s="402"/>
      <c r="Y1882" s="402"/>
      <c r="Z1882" s="402"/>
    </row>
    <row r="1883" spans="23:26" x14ac:dyDescent="0.2">
      <c r="W1883" s="402"/>
      <c r="X1883" s="402"/>
      <c r="Y1883" s="402"/>
      <c r="Z1883" s="402"/>
    </row>
    <row r="1884" spans="23:26" x14ac:dyDescent="0.2">
      <c r="W1884" s="402"/>
      <c r="X1884" s="402"/>
      <c r="Y1884" s="402"/>
      <c r="Z1884" s="402"/>
    </row>
    <row r="1885" spans="23:26" x14ac:dyDescent="0.2">
      <c r="W1885" s="402"/>
      <c r="X1885" s="402"/>
      <c r="Y1885" s="402"/>
      <c r="Z1885" s="402"/>
    </row>
    <row r="1886" spans="23:26" x14ac:dyDescent="0.2">
      <c r="W1886" s="402"/>
      <c r="X1886" s="402"/>
      <c r="Y1886" s="402"/>
      <c r="Z1886" s="402"/>
    </row>
    <row r="1887" spans="23:26" x14ac:dyDescent="0.2">
      <c r="W1887" s="402"/>
      <c r="X1887" s="402"/>
      <c r="Y1887" s="402"/>
      <c r="Z1887" s="402"/>
    </row>
    <row r="1888" spans="23:26" x14ac:dyDescent="0.2">
      <c r="W1888" s="402"/>
      <c r="X1888" s="402"/>
      <c r="Y1888" s="402"/>
      <c r="Z1888" s="402"/>
    </row>
    <row r="1889" spans="23:26" x14ac:dyDescent="0.2">
      <c r="W1889" s="402"/>
      <c r="X1889" s="402"/>
      <c r="Y1889" s="402"/>
      <c r="Z1889" s="402"/>
    </row>
    <row r="1890" spans="23:26" x14ac:dyDescent="0.2">
      <c r="W1890" s="402"/>
      <c r="X1890" s="402"/>
      <c r="Y1890" s="402"/>
      <c r="Z1890" s="402"/>
    </row>
    <row r="1891" spans="23:26" x14ac:dyDescent="0.2">
      <c r="W1891" s="402"/>
      <c r="X1891" s="402"/>
      <c r="Y1891" s="402"/>
      <c r="Z1891" s="402"/>
    </row>
    <row r="1892" spans="23:26" x14ac:dyDescent="0.2">
      <c r="W1892" s="402"/>
      <c r="X1892" s="402"/>
      <c r="Y1892" s="402"/>
      <c r="Z1892" s="402"/>
    </row>
    <row r="1893" spans="23:26" x14ac:dyDescent="0.2">
      <c r="W1893" s="402"/>
      <c r="X1893" s="402"/>
      <c r="Y1893" s="402"/>
      <c r="Z1893" s="402"/>
    </row>
    <row r="1894" spans="23:26" x14ac:dyDescent="0.2">
      <c r="W1894" s="402"/>
      <c r="X1894" s="402"/>
      <c r="Y1894" s="402"/>
      <c r="Z1894" s="402"/>
    </row>
    <row r="1895" spans="23:26" x14ac:dyDescent="0.2">
      <c r="W1895" s="402"/>
      <c r="X1895" s="402"/>
      <c r="Y1895" s="402"/>
      <c r="Z1895" s="402"/>
    </row>
    <row r="1896" spans="23:26" x14ac:dyDescent="0.2">
      <c r="W1896" s="402"/>
      <c r="X1896" s="402"/>
      <c r="Y1896" s="402"/>
      <c r="Z1896" s="402"/>
    </row>
    <row r="1897" spans="23:26" x14ac:dyDescent="0.2">
      <c r="W1897" s="402"/>
      <c r="X1897" s="402"/>
      <c r="Y1897" s="402"/>
      <c r="Z1897" s="402"/>
    </row>
    <row r="1898" spans="23:26" x14ac:dyDescent="0.2">
      <c r="W1898" s="402"/>
      <c r="X1898" s="402"/>
      <c r="Y1898" s="402"/>
      <c r="Z1898" s="402"/>
    </row>
    <row r="1899" spans="23:26" x14ac:dyDescent="0.2">
      <c r="W1899" s="402"/>
      <c r="X1899" s="402"/>
      <c r="Y1899" s="402"/>
      <c r="Z1899" s="402"/>
    </row>
    <row r="1900" spans="23:26" x14ac:dyDescent="0.2">
      <c r="W1900" s="402"/>
      <c r="X1900" s="402"/>
      <c r="Y1900" s="402"/>
      <c r="Z1900" s="402"/>
    </row>
    <row r="1901" spans="23:26" x14ac:dyDescent="0.2">
      <c r="W1901" s="402"/>
      <c r="X1901" s="402"/>
      <c r="Y1901" s="402"/>
      <c r="Z1901" s="402"/>
    </row>
    <row r="1902" spans="23:26" x14ac:dyDescent="0.2">
      <c r="W1902" s="402"/>
      <c r="X1902" s="402"/>
      <c r="Y1902" s="402"/>
      <c r="Z1902" s="402"/>
    </row>
    <row r="1903" spans="23:26" x14ac:dyDescent="0.2">
      <c r="W1903" s="402"/>
      <c r="X1903" s="402"/>
      <c r="Y1903" s="402"/>
      <c r="Z1903" s="402"/>
    </row>
    <row r="1904" spans="23:26" x14ac:dyDescent="0.2">
      <c r="W1904" s="402"/>
      <c r="X1904" s="402"/>
      <c r="Y1904" s="402"/>
      <c r="Z1904" s="402"/>
    </row>
    <row r="1905" spans="23:26" x14ac:dyDescent="0.2">
      <c r="W1905" s="402"/>
      <c r="X1905" s="402"/>
      <c r="Y1905" s="402"/>
      <c r="Z1905" s="402"/>
    </row>
    <row r="1906" spans="23:26" x14ac:dyDescent="0.2">
      <c r="W1906" s="402"/>
      <c r="X1906" s="402"/>
      <c r="Y1906" s="402"/>
      <c r="Z1906" s="402"/>
    </row>
    <row r="1907" spans="23:26" x14ac:dyDescent="0.2">
      <c r="W1907" s="402"/>
      <c r="X1907" s="402"/>
      <c r="Y1907" s="402"/>
      <c r="Z1907" s="402"/>
    </row>
    <row r="1908" spans="23:26" x14ac:dyDescent="0.2">
      <c r="W1908" s="402"/>
      <c r="X1908" s="402"/>
      <c r="Y1908" s="402"/>
      <c r="Z1908" s="402"/>
    </row>
    <row r="1909" spans="23:26" x14ac:dyDescent="0.2">
      <c r="W1909" s="402"/>
      <c r="X1909" s="402"/>
      <c r="Y1909" s="402"/>
      <c r="Z1909" s="402"/>
    </row>
    <row r="1910" spans="23:26" x14ac:dyDescent="0.2">
      <c r="W1910" s="402"/>
      <c r="X1910" s="402"/>
      <c r="Y1910" s="402"/>
      <c r="Z1910" s="402"/>
    </row>
    <row r="1911" spans="23:26" x14ac:dyDescent="0.2">
      <c r="W1911" s="402"/>
      <c r="X1911" s="402"/>
      <c r="Y1911" s="402"/>
      <c r="Z1911" s="402"/>
    </row>
    <row r="1912" spans="23:26" x14ac:dyDescent="0.2">
      <c r="W1912" s="402"/>
      <c r="X1912" s="402"/>
      <c r="Y1912" s="402"/>
      <c r="Z1912" s="402"/>
    </row>
    <row r="1913" spans="23:26" x14ac:dyDescent="0.2">
      <c r="W1913" s="402"/>
      <c r="X1913" s="402"/>
      <c r="Y1913" s="402"/>
      <c r="Z1913" s="402"/>
    </row>
    <row r="1914" spans="23:26" x14ac:dyDescent="0.2">
      <c r="W1914" s="402"/>
      <c r="X1914" s="402"/>
      <c r="Y1914" s="402"/>
      <c r="Z1914" s="402"/>
    </row>
    <row r="1915" spans="23:26" x14ac:dyDescent="0.2">
      <c r="W1915" s="402"/>
      <c r="X1915" s="402"/>
      <c r="Y1915" s="402"/>
      <c r="Z1915" s="402"/>
    </row>
    <row r="1916" spans="23:26" x14ac:dyDescent="0.2">
      <c r="W1916" s="402"/>
      <c r="X1916" s="402"/>
      <c r="Y1916" s="402"/>
      <c r="Z1916" s="402"/>
    </row>
    <row r="1917" spans="23:26" x14ac:dyDescent="0.2">
      <c r="W1917" s="402"/>
      <c r="X1917" s="402"/>
      <c r="Y1917" s="402"/>
      <c r="Z1917" s="402"/>
    </row>
    <row r="1918" spans="23:26" x14ac:dyDescent="0.2">
      <c r="W1918" s="402"/>
      <c r="X1918" s="402"/>
      <c r="Y1918" s="402"/>
      <c r="Z1918" s="402"/>
    </row>
    <row r="1919" spans="23:26" x14ac:dyDescent="0.2">
      <c r="W1919" s="402"/>
      <c r="X1919" s="402"/>
      <c r="Y1919" s="402"/>
      <c r="Z1919" s="402"/>
    </row>
    <row r="1920" spans="23:26" x14ac:dyDescent="0.2">
      <c r="W1920" s="402"/>
      <c r="X1920" s="402"/>
      <c r="Y1920" s="402"/>
      <c r="Z1920" s="402"/>
    </row>
    <row r="1921" spans="23:26" x14ac:dyDescent="0.2">
      <c r="W1921" s="402"/>
      <c r="X1921" s="402"/>
      <c r="Y1921" s="402"/>
      <c r="Z1921" s="402"/>
    </row>
    <row r="1922" spans="23:26" x14ac:dyDescent="0.2">
      <c r="W1922" s="402"/>
      <c r="X1922" s="402"/>
      <c r="Y1922" s="402"/>
      <c r="Z1922" s="402"/>
    </row>
    <row r="1923" spans="23:26" x14ac:dyDescent="0.2">
      <c r="W1923" s="402"/>
      <c r="X1923" s="402"/>
      <c r="Y1923" s="402"/>
      <c r="Z1923" s="402"/>
    </row>
    <row r="1924" spans="23:26" x14ac:dyDescent="0.2">
      <c r="W1924" s="402"/>
      <c r="X1924" s="402"/>
      <c r="Y1924" s="402"/>
      <c r="Z1924" s="402"/>
    </row>
    <row r="1925" spans="23:26" x14ac:dyDescent="0.2">
      <c r="W1925" s="402"/>
      <c r="X1925" s="402"/>
      <c r="Y1925" s="402"/>
      <c r="Z1925" s="402"/>
    </row>
    <row r="1926" spans="23:26" x14ac:dyDescent="0.2">
      <c r="W1926" s="402"/>
      <c r="X1926" s="402"/>
      <c r="Y1926" s="402"/>
      <c r="Z1926" s="402"/>
    </row>
    <row r="1927" spans="23:26" x14ac:dyDescent="0.2">
      <c r="W1927" s="402"/>
      <c r="X1927" s="402"/>
      <c r="Y1927" s="402"/>
      <c r="Z1927" s="402"/>
    </row>
    <row r="1928" spans="23:26" x14ac:dyDescent="0.2">
      <c r="W1928" s="402"/>
      <c r="X1928" s="402"/>
      <c r="Y1928" s="402"/>
      <c r="Z1928" s="402"/>
    </row>
    <row r="1929" spans="23:26" x14ac:dyDescent="0.2">
      <c r="W1929" s="402"/>
      <c r="X1929" s="402"/>
      <c r="Y1929" s="402"/>
      <c r="Z1929" s="402"/>
    </row>
    <row r="1930" spans="23:26" x14ac:dyDescent="0.2">
      <c r="W1930" s="402"/>
      <c r="X1930" s="402"/>
      <c r="Y1930" s="402"/>
      <c r="Z1930" s="402"/>
    </row>
    <row r="1931" spans="23:26" x14ac:dyDescent="0.2">
      <c r="W1931" s="402"/>
      <c r="X1931" s="402"/>
      <c r="Y1931" s="402"/>
      <c r="Z1931" s="402"/>
    </row>
    <row r="1932" spans="23:26" x14ac:dyDescent="0.2">
      <c r="W1932" s="402"/>
      <c r="X1932" s="402"/>
      <c r="Y1932" s="402"/>
      <c r="Z1932" s="402"/>
    </row>
    <row r="1933" spans="23:26" x14ac:dyDescent="0.2">
      <c r="W1933" s="402"/>
      <c r="X1933" s="402"/>
      <c r="Y1933" s="402"/>
      <c r="Z1933" s="402"/>
    </row>
    <row r="1934" spans="23:26" x14ac:dyDescent="0.2">
      <c r="W1934" s="402"/>
      <c r="X1934" s="402"/>
      <c r="Y1934" s="402"/>
      <c r="Z1934" s="402"/>
    </row>
    <row r="1935" spans="23:26" x14ac:dyDescent="0.2">
      <c r="W1935" s="402"/>
      <c r="X1935" s="402"/>
      <c r="Y1935" s="402"/>
      <c r="Z1935" s="402"/>
    </row>
    <row r="1936" spans="23:26" x14ac:dyDescent="0.2">
      <c r="W1936" s="402"/>
      <c r="X1936" s="402"/>
      <c r="Y1936" s="402"/>
      <c r="Z1936" s="402"/>
    </row>
    <row r="1937" spans="23:26" x14ac:dyDescent="0.2">
      <c r="W1937" s="402"/>
      <c r="X1937" s="402"/>
      <c r="Y1937" s="402"/>
      <c r="Z1937" s="402"/>
    </row>
    <row r="1938" spans="23:26" x14ac:dyDescent="0.2">
      <c r="W1938" s="402"/>
      <c r="X1938" s="402"/>
      <c r="Y1938" s="402"/>
      <c r="Z1938" s="402"/>
    </row>
    <row r="1939" spans="23:26" x14ac:dyDescent="0.2">
      <c r="W1939" s="402"/>
      <c r="X1939" s="402"/>
      <c r="Y1939" s="402"/>
      <c r="Z1939" s="402"/>
    </row>
    <row r="1940" spans="23:26" x14ac:dyDescent="0.2">
      <c r="W1940" s="402"/>
      <c r="X1940" s="402"/>
      <c r="Y1940" s="402"/>
      <c r="Z1940" s="402"/>
    </row>
    <row r="1941" spans="23:26" x14ac:dyDescent="0.2">
      <c r="W1941" s="402"/>
      <c r="X1941" s="402"/>
      <c r="Y1941" s="402"/>
      <c r="Z1941" s="402"/>
    </row>
    <row r="1942" spans="23:26" x14ac:dyDescent="0.2">
      <c r="W1942" s="402"/>
      <c r="X1942" s="402"/>
      <c r="Y1942" s="402"/>
      <c r="Z1942" s="402"/>
    </row>
    <row r="1943" spans="23:26" x14ac:dyDescent="0.2">
      <c r="W1943" s="402"/>
      <c r="X1943" s="402"/>
      <c r="Y1943" s="402"/>
      <c r="Z1943" s="402"/>
    </row>
    <row r="1944" spans="23:26" x14ac:dyDescent="0.2">
      <c r="W1944" s="402"/>
      <c r="X1944" s="402"/>
      <c r="Y1944" s="402"/>
      <c r="Z1944" s="402"/>
    </row>
    <row r="1945" spans="23:26" x14ac:dyDescent="0.2">
      <c r="W1945" s="402"/>
      <c r="X1945" s="402"/>
      <c r="Y1945" s="402"/>
      <c r="Z1945" s="402"/>
    </row>
    <row r="1946" spans="23:26" x14ac:dyDescent="0.2">
      <c r="W1946" s="402"/>
      <c r="X1946" s="402"/>
      <c r="Y1946" s="402"/>
      <c r="Z1946" s="402"/>
    </row>
    <row r="1947" spans="23:26" x14ac:dyDescent="0.2">
      <c r="W1947" s="402"/>
      <c r="X1947" s="402"/>
      <c r="Y1947" s="402"/>
      <c r="Z1947" s="402"/>
    </row>
    <row r="1948" spans="23:26" x14ac:dyDescent="0.2">
      <c r="W1948" s="402"/>
      <c r="X1948" s="402"/>
      <c r="Y1948" s="402"/>
      <c r="Z1948" s="402"/>
    </row>
    <row r="1949" spans="23:26" x14ac:dyDescent="0.2">
      <c r="W1949" s="402"/>
      <c r="X1949" s="402"/>
      <c r="Y1949" s="402"/>
      <c r="Z1949" s="402"/>
    </row>
    <row r="1950" spans="23:26" x14ac:dyDescent="0.2">
      <c r="W1950" s="402"/>
      <c r="X1950" s="402"/>
      <c r="Y1950" s="402"/>
      <c r="Z1950" s="402"/>
    </row>
    <row r="1951" spans="23:26" x14ac:dyDescent="0.2">
      <c r="W1951" s="402"/>
      <c r="X1951" s="402"/>
      <c r="Y1951" s="402"/>
      <c r="Z1951" s="402"/>
    </row>
    <row r="1952" spans="23:26" x14ac:dyDescent="0.2">
      <c r="W1952" s="402"/>
      <c r="X1952" s="402"/>
      <c r="Y1952" s="402"/>
      <c r="Z1952" s="402"/>
    </row>
    <row r="1953" spans="23:26" x14ac:dyDescent="0.2">
      <c r="W1953" s="402"/>
      <c r="X1953" s="402"/>
      <c r="Y1953" s="402"/>
      <c r="Z1953" s="402"/>
    </row>
    <row r="1954" spans="23:26" x14ac:dyDescent="0.2">
      <c r="W1954" s="402"/>
      <c r="X1954" s="402"/>
      <c r="Y1954" s="402"/>
      <c r="Z1954" s="402"/>
    </row>
    <row r="1955" spans="23:26" x14ac:dyDescent="0.2">
      <c r="W1955" s="402"/>
      <c r="X1955" s="402"/>
      <c r="Y1955" s="402"/>
      <c r="Z1955" s="402"/>
    </row>
    <row r="1956" spans="23:26" x14ac:dyDescent="0.2">
      <c r="W1956" s="402"/>
      <c r="X1956" s="402"/>
      <c r="Y1956" s="402"/>
      <c r="Z1956" s="402"/>
    </row>
    <row r="1957" spans="23:26" x14ac:dyDescent="0.2">
      <c r="W1957" s="402"/>
      <c r="X1957" s="402"/>
      <c r="Y1957" s="402"/>
      <c r="Z1957" s="402"/>
    </row>
    <row r="1958" spans="23:26" x14ac:dyDescent="0.2">
      <c r="W1958" s="402"/>
      <c r="X1958" s="402"/>
      <c r="Y1958" s="402"/>
      <c r="Z1958" s="402"/>
    </row>
    <row r="1959" spans="23:26" x14ac:dyDescent="0.2">
      <c r="W1959" s="402"/>
      <c r="X1959" s="402"/>
      <c r="Y1959" s="402"/>
      <c r="Z1959" s="402"/>
    </row>
    <row r="1960" spans="23:26" x14ac:dyDescent="0.2">
      <c r="W1960" s="402"/>
      <c r="X1960" s="402"/>
      <c r="Y1960" s="402"/>
      <c r="Z1960" s="402"/>
    </row>
    <row r="1961" spans="23:26" x14ac:dyDescent="0.2">
      <c r="W1961" s="402"/>
      <c r="X1961" s="402"/>
      <c r="Y1961" s="402"/>
      <c r="Z1961" s="402"/>
    </row>
    <row r="1962" spans="23:26" x14ac:dyDescent="0.2">
      <c r="W1962" s="402"/>
      <c r="X1962" s="402"/>
      <c r="Y1962" s="402"/>
      <c r="Z1962" s="402"/>
    </row>
    <row r="1963" spans="23:26" x14ac:dyDescent="0.2">
      <c r="W1963" s="402"/>
      <c r="X1963" s="402"/>
      <c r="Y1963" s="402"/>
      <c r="Z1963" s="402"/>
    </row>
    <row r="1964" spans="23:26" x14ac:dyDescent="0.2">
      <c r="W1964" s="402"/>
      <c r="X1964" s="402"/>
      <c r="Y1964" s="402"/>
      <c r="Z1964" s="402"/>
    </row>
    <row r="1965" spans="23:26" x14ac:dyDescent="0.2">
      <c r="W1965" s="402"/>
      <c r="X1965" s="402"/>
      <c r="Y1965" s="402"/>
      <c r="Z1965" s="402"/>
    </row>
    <row r="1966" spans="23:26" x14ac:dyDescent="0.2">
      <c r="W1966" s="402"/>
      <c r="X1966" s="402"/>
      <c r="Y1966" s="402"/>
      <c r="Z1966" s="402"/>
    </row>
    <row r="1967" spans="23:26" x14ac:dyDescent="0.2">
      <c r="W1967" s="402"/>
      <c r="X1967" s="402"/>
      <c r="Y1967" s="402"/>
      <c r="Z1967" s="402"/>
    </row>
    <row r="1968" spans="23:26" x14ac:dyDescent="0.2">
      <c r="W1968" s="402"/>
      <c r="X1968" s="402"/>
      <c r="Y1968" s="402"/>
      <c r="Z1968" s="402"/>
    </row>
    <row r="1969" spans="23:26" x14ac:dyDescent="0.2">
      <c r="W1969" s="402"/>
      <c r="X1969" s="402"/>
      <c r="Y1969" s="402"/>
      <c r="Z1969" s="402"/>
    </row>
    <row r="1970" spans="23:26" x14ac:dyDescent="0.2">
      <c r="W1970" s="402"/>
      <c r="X1970" s="402"/>
      <c r="Y1970" s="402"/>
      <c r="Z1970" s="402"/>
    </row>
    <row r="1971" spans="23:26" x14ac:dyDescent="0.2">
      <c r="W1971" s="402"/>
      <c r="X1971" s="402"/>
      <c r="Y1971" s="402"/>
      <c r="Z1971" s="402"/>
    </row>
    <row r="1972" spans="23:26" x14ac:dyDescent="0.2">
      <c r="W1972" s="402"/>
      <c r="X1972" s="402"/>
      <c r="Y1972" s="402"/>
      <c r="Z1972" s="402"/>
    </row>
    <row r="1973" spans="23:26" x14ac:dyDescent="0.2">
      <c r="W1973" s="402"/>
      <c r="X1973" s="402"/>
      <c r="Y1973" s="402"/>
      <c r="Z1973" s="402"/>
    </row>
    <row r="1974" spans="23:26" x14ac:dyDescent="0.2">
      <c r="W1974" s="402"/>
      <c r="X1974" s="402"/>
      <c r="Y1974" s="402"/>
      <c r="Z1974" s="402"/>
    </row>
    <row r="1975" spans="23:26" x14ac:dyDescent="0.2">
      <c r="W1975" s="402"/>
      <c r="X1975" s="402"/>
      <c r="Y1975" s="402"/>
      <c r="Z1975" s="402"/>
    </row>
    <row r="1976" spans="23:26" x14ac:dyDescent="0.2">
      <c r="W1976" s="402"/>
      <c r="X1976" s="402"/>
      <c r="Y1976" s="402"/>
      <c r="Z1976" s="402"/>
    </row>
    <row r="1977" spans="23:26" x14ac:dyDescent="0.2">
      <c r="W1977" s="402"/>
      <c r="X1977" s="402"/>
      <c r="Y1977" s="402"/>
      <c r="Z1977" s="402"/>
    </row>
    <row r="1978" spans="23:26" x14ac:dyDescent="0.2">
      <c r="W1978" s="402"/>
      <c r="X1978" s="402"/>
      <c r="Y1978" s="402"/>
      <c r="Z1978" s="402"/>
    </row>
    <row r="1979" spans="23:26" x14ac:dyDescent="0.2">
      <c r="W1979" s="402"/>
      <c r="X1979" s="402"/>
      <c r="Y1979" s="402"/>
      <c r="Z1979" s="402"/>
    </row>
    <row r="1980" spans="23:26" x14ac:dyDescent="0.2">
      <c r="W1980" s="402"/>
      <c r="X1980" s="402"/>
      <c r="Y1980" s="402"/>
      <c r="Z1980" s="402"/>
    </row>
    <row r="1981" spans="23:26" x14ac:dyDescent="0.2">
      <c r="W1981" s="402"/>
      <c r="X1981" s="402"/>
      <c r="Y1981" s="402"/>
      <c r="Z1981" s="402"/>
    </row>
    <row r="1982" spans="23:26" x14ac:dyDescent="0.2">
      <c r="W1982" s="402"/>
      <c r="X1982" s="402"/>
      <c r="Y1982" s="402"/>
      <c r="Z1982" s="402"/>
    </row>
    <row r="1983" spans="23:26" x14ac:dyDescent="0.2">
      <c r="W1983" s="402"/>
      <c r="X1983" s="402"/>
      <c r="Y1983" s="402"/>
      <c r="Z1983" s="402"/>
    </row>
    <row r="1984" spans="23:26" x14ac:dyDescent="0.2">
      <c r="W1984" s="402"/>
      <c r="X1984" s="402"/>
      <c r="Y1984" s="402"/>
      <c r="Z1984" s="402"/>
    </row>
    <row r="1985" spans="23:26" x14ac:dyDescent="0.2">
      <c r="W1985" s="402"/>
      <c r="X1985" s="402"/>
      <c r="Y1985" s="402"/>
      <c r="Z1985" s="402"/>
    </row>
    <row r="1986" spans="23:26" x14ac:dyDescent="0.2">
      <c r="W1986" s="402"/>
      <c r="X1986" s="402"/>
      <c r="Y1986" s="402"/>
      <c r="Z1986" s="402"/>
    </row>
    <row r="1987" spans="23:26" x14ac:dyDescent="0.2">
      <c r="W1987" s="402"/>
      <c r="X1987" s="402"/>
      <c r="Y1987" s="402"/>
      <c r="Z1987" s="402"/>
    </row>
    <row r="1988" spans="23:26" x14ac:dyDescent="0.2">
      <c r="W1988" s="402"/>
      <c r="X1988" s="402"/>
      <c r="Y1988" s="402"/>
      <c r="Z1988" s="402"/>
    </row>
    <row r="1989" spans="23:26" x14ac:dyDescent="0.2">
      <c r="W1989" s="402"/>
      <c r="X1989" s="402"/>
      <c r="Y1989" s="402"/>
      <c r="Z1989" s="402"/>
    </row>
    <row r="1990" spans="23:26" x14ac:dyDescent="0.2">
      <c r="W1990" s="402"/>
      <c r="X1990" s="402"/>
      <c r="Y1990" s="402"/>
      <c r="Z1990" s="402"/>
    </row>
    <row r="1991" spans="23:26" x14ac:dyDescent="0.2">
      <c r="W1991" s="402"/>
      <c r="X1991" s="402"/>
      <c r="Y1991" s="402"/>
      <c r="Z1991" s="402"/>
    </row>
    <row r="1992" spans="23:26" x14ac:dyDescent="0.2">
      <c r="W1992" s="402"/>
      <c r="X1992" s="402"/>
      <c r="Y1992" s="402"/>
      <c r="Z1992" s="402"/>
    </row>
    <row r="1993" spans="23:26" x14ac:dyDescent="0.2">
      <c r="W1993" s="402"/>
      <c r="X1993" s="402"/>
      <c r="Y1993" s="402"/>
      <c r="Z1993" s="402"/>
    </row>
    <row r="1994" spans="23:26" x14ac:dyDescent="0.2">
      <c r="W1994" s="402"/>
      <c r="X1994" s="402"/>
      <c r="Y1994" s="402"/>
      <c r="Z1994" s="402"/>
    </row>
    <row r="1995" spans="23:26" x14ac:dyDescent="0.2">
      <c r="W1995" s="402"/>
      <c r="X1995" s="402"/>
      <c r="Y1995" s="402"/>
      <c r="Z1995" s="402"/>
    </row>
    <row r="1996" spans="23:26" x14ac:dyDescent="0.2">
      <c r="W1996" s="402"/>
      <c r="X1996" s="402"/>
      <c r="Y1996" s="402"/>
      <c r="Z1996" s="402"/>
    </row>
    <row r="1997" spans="23:26" x14ac:dyDescent="0.2">
      <c r="W1997" s="402"/>
      <c r="X1997" s="402"/>
      <c r="Y1997" s="402"/>
      <c r="Z1997" s="402"/>
    </row>
    <row r="1998" spans="23:26" x14ac:dyDescent="0.2">
      <c r="W1998" s="402"/>
      <c r="X1998" s="402"/>
      <c r="Y1998" s="402"/>
      <c r="Z1998" s="402"/>
    </row>
    <row r="1999" spans="23:26" x14ac:dyDescent="0.2">
      <c r="W1999" s="402"/>
      <c r="X1999" s="402"/>
      <c r="Y1999" s="402"/>
      <c r="Z1999" s="402"/>
    </row>
    <row r="2000" spans="23:26" x14ac:dyDescent="0.2">
      <c r="W2000" s="402"/>
      <c r="X2000" s="402"/>
      <c r="Y2000" s="402"/>
      <c r="Z2000" s="402"/>
    </row>
    <row r="2001" spans="23:26" x14ac:dyDescent="0.2">
      <c r="W2001" s="402"/>
      <c r="X2001" s="402"/>
      <c r="Y2001" s="402"/>
      <c r="Z2001" s="402"/>
    </row>
    <row r="2002" spans="23:26" x14ac:dyDescent="0.2">
      <c r="W2002" s="402"/>
      <c r="X2002" s="402"/>
      <c r="Y2002" s="402"/>
      <c r="Z2002" s="402"/>
    </row>
    <row r="2003" spans="23:26" x14ac:dyDescent="0.2">
      <c r="W2003" s="402"/>
      <c r="X2003" s="402"/>
      <c r="Y2003" s="402"/>
      <c r="Z2003" s="402"/>
    </row>
    <row r="2004" spans="23:26" x14ac:dyDescent="0.2">
      <c r="W2004" s="402"/>
      <c r="X2004" s="402"/>
      <c r="Y2004" s="402"/>
      <c r="Z2004" s="402"/>
    </row>
    <row r="2005" spans="23:26" x14ac:dyDescent="0.2">
      <c r="W2005" s="402"/>
      <c r="X2005" s="402"/>
      <c r="Y2005" s="402"/>
      <c r="Z2005" s="402"/>
    </row>
    <row r="2006" spans="23:26" x14ac:dyDescent="0.2">
      <c r="W2006" s="402"/>
      <c r="X2006" s="402"/>
      <c r="Y2006" s="402"/>
      <c r="Z2006" s="402"/>
    </row>
    <row r="2007" spans="23:26" x14ac:dyDescent="0.2">
      <c r="W2007" s="402"/>
      <c r="X2007" s="402"/>
      <c r="Y2007" s="402"/>
      <c r="Z2007" s="402"/>
    </row>
    <row r="2008" spans="23:26" x14ac:dyDescent="0.2">
      <c r="W2008" s="402"/>
      <c r="X2008" s="402"/>
      <c r="Y2008" s="402"/>
      <c r="Z2008" s="402"/>
    </row>
    <row r="2009" spans="23:26" x14ac:dyDescent="0.2">
      <c r="W2009" s="402"/>
      <c r="X2009" s="402"/>
      <c r="Y2009" s="402"/>
      <c r="Z2009" s="402"/>
    </row>
    <row r="2010" spans="23:26" x14ac:dyDescent="0.2">
      <c r="W2010" s="402"/>
      <c r="X2010" s="402"/>
      <c r="Y2010" s="402"/>
      <c r="Z2010" s="402"/>
    </row>
    <row r="2011" spans="23:26" x14ac:dyDescent="0.2">
      <c r="W2011" s="402"/>
      <c r="X2011" s="402"/>
      <c r="Y2011" s="402"/>
      <c r="Z2011" s="402"/>
    </row>
    <row r="2012" spans="23:26" x14ac:dyDescent="0.2">
      <c r="W2012" s="402"/>
      <c r="X2012" s="402"/>
      <c r="Y2012" s="402"/>
      <c r="Z2012" s="402"/>
    </row>
    <row r="2013" spans="23:26" x14ac:dyDescent="0.2">
      <c r="W2013" s="402"/>
      <c r="X2013" s="402"/>
      <c r="Y2013" s="402"/>
      <c r="Z2013" s="402"/>
    </row>
    <row r="2014" spans="23:26" x14ac:dyDescent="0.2">
      <c r="W2014" s="402"/>
      <c r="X2014" s="402"/>
      <c r="Y2014" s="402"/>
      <c r="Z2014" s="402"/>
    </row>
    <row r="2015" spans="23:26" x14ac:dyDescent="0.2">
      <c r="W2015" s="402"/>
      <c r="X2015" s="402"/>
      <c r="Y2015" s="402"/>
      <c r="Z2015" s="402"/>
    </row>
    <row r="2016" spans="23:26" x14ac:dyDescent="0.2">
      <c r="W2016" s="402"/>
      <c r="X2016" s="402"/>
      <c r="Y2016" s="402"/>
      <c r="Z2016" s="402"/>
    </row>
    <row r="2017" spans="23:26" x14ac:dyDescent="0.2">
      <c r="W2017" s="402"/>
      <c r="X2017" s="402"/>
      <c r="Y2017" s="402"/>
      <c r="Z2017" s="402"/>
    </row>
    <row r="2018" spans="23:26" x14ac:dyDescent="0.2">
      <c r="W2018" s="402"/>
      <c r="X2018" s="402"/>
      <c r="Y2018" s="402"/>
      <c r="Z2018" s="402"/>
    </row>
    <row r="2019" spans="23:26" x14ac:dyDescent="0.2">
      <c r="W2019" s="402"/>
      <c r="X2019" s="402"/>
      <c r="Y2019" s="402"/>
      <c r="Z2019" s="402"/>
    </row>
    <row r="2020" spans="23:26" x14ac:dyDescent="0.2">
      <c r="W2020" s="402"/>
      <c r="X2020" s="402"/>
      <c r="Y2020" s="402"/>
      <c r="Z2020" s="402"/>
    </row>
    <row r="2021" spans="23:26" x14ac:dyDescent="0.2">
      <c r="W2021" s="402"/>
      <c r="X2021" s="402"/>
      <c r="Y2021" s="402"/>
      <c r="Z2021" s="402"/>
    </row>
    <row r="2022" spans="23:26" x14ac:dyDescent="0.2">
      <c r="W2022" s="402"/>
      <c r="X2022" s="402"/>
      <c r="Y2022" s="402"/>
      <c r="Z2022" s="402"/>
    </row>
    <row r="2023" spans="23:26" x14ac:dyDescent="0.2">
      <c r="W2023" s="402"/>
      <c r="X2023" s="402"/>
      <c r="Y2023" s="402"/>
      <c r="Z2023" s="402"/>
    </row>
    <row r="2024" spans="23:26" x14ac:dyDescent="0.2">
      <c r="W2024" s="402"/>
      <c r="X2024" s="402"/>
      <c r="Y2024" s="402"/>
      <c r="Z2024" s="402"/>
    </row>
    <row r="2025" spans="23:26" x14ac:dyDescent="0.2">
      <c r="W2025" s="402"/>
      <c r="X2025" s="402"/>
      <c r="Y2025" s="402"/>
      <c r="Z2025" s="402"/>
    </row>
    <row r="2026" spans="23:26" x14ac:dyDescent="0.2">
      <c r="W2026" s="402"/>
      <c r="X2026" s="402"/>
      <c r="Y2026" s="402"/>
      <c r="Z2026" s="402"/>
    </row>
    <row r="2027" spans="23:26" x14ac:dyDescent="0.2">
      <c r="W2027" s="402"/>
      <c r="X2027" s="402"/>
      <c r="Y2027" s="402"/>
      <c r="Z2027" s="402"/>
    </row>
    <row r="2028" spans="23:26" x14ac:dyDescent="0.2">
      <c r="W2028" s="402"/>
      <c r="X2028" s="402"/>
      <c r="Y2028" s="402"/>
      <c r="Z2028" s="402"/>
    </row>
    <row r="2029" spans="23:26" x14ac:dyDescent="0.2">
      <c r="W2029" s="402"/>
      <c r="X2029" s="402"/>
      <c r="Y2029" s="402"/>
      <c r="Z2029" s="402"/>
    </row>
    <row r="2030" spans="23:26" x14ac:dyDescent="0.2">
      <c r="W2030" s="402"/>
      <c r="X2030" s="402"/>
      <c r="Y2030" s="402"/>
      <c r="Z2030" s="402"/>
    </row>
    <row r="2031" spans="23:26" x14ac:dyDescent="0.2">
      <c r="W2031" s="402"/>
      <c r="X2031" s="402"/>
      <c r="Y2031" s="402"/>
      <c r="Z2031" s="402"/>
    </row>
    <row r="2032" spans="23:26" x14ac:dyDescent="0.2">
      <c r="W2032" s="402"/>
      <c r="X2032" s="402"/>
      <c r="Y2032" s="402"/>
      <c r="Z2032" s="402"/>
    </row>
    <row r="2033" spans="23:26" x14ac:dyDescent="0.2">
      <c r="W2033" s="402"/>
      <c r="X2033" s="402"/>
      <c r="Y2033" s="402"/>
      <c r="Z2033" s="402"/>
    </row>
    <row r="2034" spans="23:26" x14ac:dyDescent="0.2">
      <c r="W2034" s="402"/>
      <c r="X2034" s="402"/>
      <c r="Y2034" s="402"/>
      <c r="Z2034" s="402"/>
    </row>
    <row r="2035" spans="23:26" x14ac:dyDescent="0.2">
      <c r="W2035" s="402"/>
      <c r="X2035" s="402"/>
      <c r="Y2035" s="402"/>
      <c r="Z2035" s="402"/>
    </row>
    <row r="2036" spans="23:26" x14ac:dyDescent="0.2">
      <c r="W2036" s="402"/>
      <c r="X2036" s="402"/>
      <c r="Y2036" s="402"/>
      <c r="Z2036" s="402"/>
    </row>
    <row r="2037" spans="23:26" x14ac:dyDescent="0.2">
      <c r="W2037" s="402"/>
      <c r="X2037" s="402"/>
      <c r="Y2037" s="402"/>
      <c r="Z2037" s="402"/>
    </row>
    <row r="2038" spans="23:26" x14ac:dyDescent="0.2">
      <c r="W2038" s="402"/>
      <c r="X2038" s="402"/>
      <c r="Y2038" s="402"/>
      <c r="Z2038" s="402"/>
    </row>
    <row r="2039" spans="23:26" x14ac:dyDescent="0.2">
      <c r="W2039" s="402"/>
      <c r="X2039" s="402"/>
      <c r="Y2039" s="402"/>
      <c r="Z2039" s="402"/>
    </row>
    <row r="2040" spans="23:26" x14ac:dyDescent="0.2">
      <c r="W2040" s="402"/>
      <c r="X2040" s="402"/>
      <c r="Y2040" s="402"/>
      <c r="Z2040" s="402"/>
    </row>
    <row r="2041" spans="23:26" x14ac:dyDescent="0.2">
      <c r="W2041" s="402"/>
      <c r="X2041" s="402"/>
      <c r="Y2041" s="402"/>
      <c r="Z2041" s="402"/>
    </row>
    <row r="2042" spans="23:26" x14ac:dyDescent="0.2">
      <c r="W2042" s="402"/>
      <c r="X2042" s="402"/>
      <c r="Y2042" s="402"/>
      <c r="Z2042" s="402"/>
    </row>
    <row r="2043" spans="23:26" x14ac:dyDescent="0.2">
      <c r="W2043" s="402"/>
      <c r="X2043" s="402"/>
      <c r="Y2043" s="402"/>
      <c r="Z2043" s="402"/>
    </row>
    <row r="2044" spans="23:26" x14ac:dyDescent="0.2">
      <c r="W2044" s="402"/>
      <c r="X2044" s="402"/>
      <c r="Y2044" s="402"/>
      <c r="Z2044" s="402"/>
    </row>
    <row r="2045" spans="23:26" x14ac:dyDescent="0.2">
      <c r="W2045" s="402"/>
      <c r="X2045" s="402"/>
      <c r="Y2045" s="402"/>
      <c r="Z2045" s="402"/>
    </row>
    <row r="2046" spans="23:26" x14ac:dyDescent="0.2">
      <c r="W2046" s="402"/>
      <c r="X2046" s="402"/>
      <c r="Y2046" s="402"/>
      <c r="Z2046" s="402"/>
    </row>
    <row r="2047" spans="23:26" x14ac:dyDescent="0.2">
      <c r="W2047" s="402"/>
      <c r="X2047" s="402"/>
      <c r="Y2047" s="402"/>
      <c r="Z2047" s="402"/>
    </row>
    <row r="2048" spans="23:26" x14ac:dyDescent="0.2">
      <c r="W2048" s="402"/>
      <c r="X2048" s="402"/>
      <c r="Y2048" s="402"/>
      <c r="Z2048" s="402"/>
    </row>
    <row r="2049" spans="23:26" x14ac:dyDescent="0.2">
      <c r="W2049" s="402"/>
      <c r="X2049" s="402"/>
      <c r="Y2049" s="402"/>
      <c r="Z2049" s="402"/>
    </row>
    <row r="2050" spans="23:26" x14ac:dyDescent="0.2">
      <c r="W2050" s="402"/>
      <c r="X2050" s="402"/>
      <c r="Y2050" s="402"/>
      <c r="Z2050" s="402"/>
    </row>
    <row r="2051" spans="23:26" x14ac:dyDescent="0.2">
      <c r="W2051" s="402"/>
      <c r="X2051" s="402"/>
      <c r="Y2051" s="402"/>
      <c r="Z2051" s="402"/>
    </row>
    <row r="2052" spans="23:26" x14ac:dyDescent="0.2">
      <c r="W2052" s="402"/>
      <c r="X2052" s="402"/>
      <c r="Y2052" s="402"/>
      <c r="Z2052" s="402"/>
    </row>
    <row r="2053" spans="23:26" x14ac:dyDescent="0.2">
      <c r="W2053" s="402"/>
      <c r="X2053" s="402"/>
      <c r="Y2053" s="402"/>
      <c r="Z2053" s="402"/>
    </row>
    <row r="2054" spans="23:26" x14ac:dyDescent="0.2">
      <c r="W2054" s="402"/>
      <c r="X2054" s="402"/>
      <c r="Y2054" s="402"/>
      <c r="Z2054" s="402"/>
    </row>
    <row r="2055" spans="23:26" x14ac:dyDescent="0.2">
      <c r="W2055" s="402"/>
      <c r="X2055" s="402"/>
      <c r="Y2055" s="402"/>
      <c r="Z2055" s="402"/>
    </row>
    <row r="2056" spans="23:26" x14ac:dyDescent="0.2">
      <c r="W2056" s="402"/>
      <c r="X2056" s="402"/>
      <c r="Y2056" s="402"/>
      <c r="Z2056" s="402"/>
    </row>
    <row r="2057" spans="23:26" x14ac:dyDescent="0.2">
      <c r="W2057" s="402"/>
      <c r="X2057" s="402"/>
      <c r="Y2057" s="402"/>
      <c r="Z2057" s="402"/>
    </row>
    <row r="2058" spans="23:26" x14ac:dyDescent="0.2">
      <c r="W2058" s="402"/>
      <c r="X2058" s="402"/>
      <c r="Y2058" s="402"/>
      <c r="Z2058" s="402"/>
    </row>
    <row r="2059" spans="23:26" x14ac:dyDescent="0.2">
      <c r="W2059" s="402"/>
      <c r="X2059" s="402"/>
      <c r="Y2059" s="402"/>
      <c r="Z2059" s="402"/>
    </row>
    <row r="2060" spans="23:26" x14ac:dyDescent="0.2">
      <c r="W2060" s="402"/>
      <c r="X2060" s="402"/>
      <c r="Y2060" s="402"/>
      <c r="Z2060" s="402"/>
    </row>
    <row r="2061" spans="23:26" x14ac:dyDescent="0.2">
      <c r="W2061" s="402"/>
      <c r="X2061" s="402"/>
      <c r="Y2061" s="402"/>
      <c r="Z2061" s="402"/>
    </row>
    <row r="2062" spans="23:26" x14ac:dyDescent="0.2">
      <c r="W2062" s="402"/>
      <c r="X2062" s="402"/>
      <c r="Y2062" s="402"/>
      <c r="Z2062" s="402"/>
    </row>
    <row r="2063" spans="23:26" x14ac:dyDescent="0.2">
      <c r="W2063" s="402"/>
      <c r="X2063" s="402"/>
      <c r="Y2063" s="402"/>
      <c r="Z2063" s="402"/>
    </row>
    <row r="2064" spans="23:26" x14ac:dyDescent="0.2">
      <c r="W2064" s="402"/>
      <c r="X2064" s="402"/>
      <c r="Y2064" s="402"/>
      <c r="Z2064" s="402"/>
    </row>
    <row r="2065" spans="23:26" x14ac:dyDescent="0.2">
      <c r="W2065" s="402"/>
      <c r="X2065" s="402"/>
      <c r="Y2065" s="402"/>
      <c r="Z2065" s="402"/>
    </row>
    <row r="2066" spans="23:26" x14ac:dyDescent="0.2">
      <c r="W2066" s="402"/>
      <c r="X2066" s="402"/>
      <c r="Y2066" s="402"/>
      <c r="Z2066" s="402"/>
    </row>
    <row r="2067" spans="23:26" x14ac:dyDescent="0.2">
      <c r="W2067" s="402"/>
      <c r="X2067" s="402"/>
      <c r="Y2067" s="402"/>
      <c r="Z2067" s="402"/>
    </row>
    <row r="2068" spans="23:26" x14ac:dyDescent="0.2">
      <c r="W2068" s="402"/>
      <c r="X2068" s="402"/>
      <c r="Y2068" s="402"/>
      <c r="Z2068" s="402"/>
    </row>
    <row r="2069" spans="23:26" x14ac:dyDescent="0.2">
      <c r="W2069" s="402"/>
      <c r="X2069" s="402"/>
      <c r="Y2069" s="402"/>
      <c r="Z2069" s="402"/>
    </row>
    <row r="2070" spans="23:26" x14ac:dyDescent="0.2">
      <c r="W2070" s="402"/>
      <c r="X2070" s="402"/>
      <c r="Y2070" s="402"/>
      <c r="Z2070" s="402"/>
    </row>
    <row r="2071" spans="23:26" x14ac:dyDescent="0.2">
      <c r="W2071" s="402"/>
      <c r="X2071" s="402"/>
      <c r="Y2071" s="402"/>
      <c r="Z2071" s="402"/>
    </row>
    <row r="2072" spans="23:26" x14ac:dyDescent="0.2">
      <c r="W2072" s="402"/>
      <c r="X2072" s="402"/>
      <c r="Y2072" s="402"/>
      <c r="Z2072" s="402"/>
    </row>
    <row r="2073" spans="23:26" x14ac:dyDescent="0.2">
      <c r="W2073" s="402"/>
      <c r="X2073" s="402"/>
      <c r="Y2073" s="402"/>
      <c r="Z2073" s="402"/>
    </row>
    <row r="2074" spans="23:26" x14ac:dyDescent="0.2">
      <c r="W2074" s="402"/>
      <c r="X2074" s="402"/>
      <c r="Y2074" s="402"/>
      <c r="Z2074" s="402"/>
    </row>
    <row r="2075" spans="23:26" x14ac:dyDescent="0.2">
      <c r="W2075" s="402"/>
      <c r="X2075" s="402"/>
      <c r="Y2075" s="402"/>
      <c r="Z2075" s="402"/>
    </row>
    <row r="2076" spans="23:26" x14ac:dyDescent="0.2">
      <c r="W2076" s="402"/>
      <c r="X2076" s="402"/>
      <c r="Y2076" s="402"/>
      <c r="Z2076" s="402"/>
    </row>
    <row r="2077" spans="23:26" x14ac:dyDescent="0.2">
      <c r="W2077" s="402"/>
      <c r="X2077" s="402"/>
      <c r="Y2077" s="402"/>
      <c r="Z2077" s="402"/>
    </row>
    <row r="2078" spans="23:26" x14ac:dyDescent="0.2">
      <c r="W2078" s="402"/>
      <c r="X2078" s="402"/>
      <c r="Y2078" s="402"/>
      <c r="Z2078" s="402"/>
    </row>
    <row r="2079" spans="23:26" x14ac:dyDescent="0.2">
      <c r="W2079" s="402"/>
      <c r="X2079" s="402"/>
      <c r="Y2079" s="402"/>
      <c r="Z2079" s="402"/>
    </row>
    <row r="2080" spans="23:26" x14ac:dyDescent="0.2">
      <c r="W2080" s="402"/>
      <c r="X2080" s="402"/>
      <c r="Y2080" s="402"/>
      <c r="Z2080" s="402"/>
    </row>
    <row r="2081" spans="23:26" x14ac:dyDescent="0.2">
      <c r="W2081" s="402"/>
      <c r="X2081" s="402"/>
      <c r="Y2081" s="402"/>
      <c r="Z2081" s="402"/>
    </row>
    <row r="2082" spans="23:26" x14ac:dyDescent="0.2">
      <c r="W2082" s="402"/>
      <c r="X2082" s="402"/>
      <c r="Y2082" s="402"/>
      <c r="Z2082" s="402"/>
    </row>
    <row r="2083" spans="23:26" x14ac:dyDescent="0.2">
      <c r="W2083" s="402"/>
      <c r="X2083" s="402"/>
      <c r="Y2083" s="402"/>
      <c r="Z2083" s="402"/>
    </row>
    <row r="2084" spans="23:26" x14ac:dyDescent="0.2">
      <c r="W2084" s="402"/>
      <c r="X2084" s="402"/>
      <c r="Y2084" s="402"/>
      <c r="Z2084" s="402"/>
    </row>
    <row r="2085" spans="23:26" x14ac:dyDescent="0.2">
      <c r="W2085" s="402"/>
      <c r="X2085" s="402"/>
      <c r="Y2085" s="402"/>
      <c r="Z2085" s="402"/>
    </row>
    <row r="2086" spans="23:26" x14ac:dyDescent="0.2">
      <c r="W2086" s="402"/>
      <c r="X2086" s="402"/>
      <c r="Y2086" s="402"/>
      <c r="Z2086" s="402"/>
    </row>
    <row r="2087" spans="23:26" x14ac:dyDescent="0.2">
      <c r="W2087" s="402"/>
      <c r="X2087" s="402"/>
      <c r="Y2087" s="402"/>
      <c r="Z2087" s="402"/>
    </row>
    <row r="2088" spans="23:26" x14ac:dyDescent="0.2">
      <c r="W2088" s="402"/>
      <c r="X2088" s="402"/>
      <c r="Y2088" s="402"/>
      <c r="Z2088" s="402"/>
    </row>
    <row r="2089" spans="23:26" x14ac:dyDescent="0.2">
      <c r="W2089" s="402"/>
      <c r="X2089" s="402"/>
      <c r="Y2089" s="402"/>
      <c r="Z2089" s="402"/>
    </row>
    <row r="2090" spans="23:26" x14ac:dyDescent="0.2">
      <c r="W2090" s="402"/>
      <c r="X2090" s="402"/>
      <c r="Y2090" s="402"/>
      <c r="Z2090" s="402"/>
    </row>
    <row r="2091" spans="23:26" x14ac:dyDescent="0.2">
      <c r="W2091" s="402"/>
      <c r="X2091" s="402"/>
      <c r="Y2091" s="402"/>
      <c r="Z2091" s="402"/>
    </row>
    <row r="2092" spans="23:26" x14ac:dyDescent="0.2">
      <c r="W2092" s="402"/>
      <c r="X2092" s="402"/>
      <c r="Y2092" s="402"/>
      <c r="Z2092" s="402"/>
    </row>
    <row r="2093" spans="23:26" x14ac:dyDescent="0.2">
      <c r="W2093" s="402"/>
      <c r="X2093" s="402"/>
      <c r="Y2093" s="402"/>
      <c r="Z2093" s="402"/>
    </row>
    <row r="2094" spans="23:26" x14ac:dyDescent="0.2">
      <c r="W2094" s="402"/>
      <c r="X2094" s="402"/>
      <c r="Y2094" s="402"/>
      <c r="Z2094" s="402"/>
    </row>
    <row r="2095" spans="23:26" x14ac:dyDescent="0.2">
      <c r="W2095" s="402"/>
      <c r="X2095" s="402"/>
      <c r="Y2095" s="402"/>
      <c r="Z2095" s="402"/>
    </row>
    <row r="2096" spans="23:26" x14ac:dyDescent="0.2">
      <c r="W2096" s="402"/>
      <c r="X2096" s="402"/>
      <c r="Y2096" s="402"/>
      <c r="Z2096" s="402"/>
    </row>
    <row r="2097" spans="23:26" x14ac:dyDescent="0.2">
      <c r="W2097" s="402"/>
      <c r="X2097" s="402"/>
      <c r="Y2097" s="402"/>
      <c r="Z2097" s="402"/>
    </row>
    <row r="2098" spans="23:26" x14ac:dyDescent="0.2">
      <c r="W2098" s="402"/>
      <c r="X2098" s="402"/>
      <c r="Y2098" s="402"/>
      <c r="Z2098" s="402"/>
    </row>
    <row r="2099" spans="23:26" x14ac:dyDescent="0.2">
      <c r="W2099" s="402"/>
      <c r="X2099" s="402"/>
      <c r="Y2099" s="402"/>
      <c r="Z2099" s="402"/>
    </row>
    <row r="2100" spans="23:26" x14ac:dyDescent="0.2">
      <c r="W2100" s="402"/>
      <c r="X2100" s="402"/>
      <c r="Y2100" s="402"/>
      <c r="Z2100" s="402"/>
    </row>
    <row r="2101" spans="23:26" x14ac:dyDescent="0.2">
      <c r="W2101" s="402"/>
      <c r="X2101" s="402"/>
      <c r="Y2101" s="402"/>
      <c r="Z2101" s="402"/>
    </row>
    <row r="2102" spans="23:26" x14ac:dyDescent="0.2">
      <c r="W2102" s="402"/>
      <c r="X2102" s="402"/>
      <c r="Y2102" s="402"/>
      <c r="Z2102" s="402"/>
    </row>
    <row r="2103" spans="23:26" x14ac:dyDescent="0.2">
      <c r="W2103" s="402"/>
      <c r="X2103" s="402"/>
      <c r="Y2103" s="402"/>
      <c r="Z2103" s="402"/>
    </row>
    <row r="2104" spans="23:26" x14ac:dyDescent="0.2">
      <c r="W2104" s="402"/>
      <c r="X2104" s="402"/>
      <c r="Y2104" s="402"/>
      <c r="Z2104" s="402"/>
    </row>
    <row r="2105" spans="23:26" x14ac:dyDescent="0.2">
      <c r="W2105" s="402"/>
      <c r="X2105" s="402"/>
      <c r="Y2105" s="402"/>
      <c r="Z2105" s="402"/>
    </row>
    <row r="2106" spans="23:26" x14ac:dyDescent="0.2">
      <c r="W2106" s="402"/>
      <c r="X2106" s="402"/>
      <c r="Y2106" s="402"/>
      <c r="Z2106" s="402"/>
    </row>
    <row r="2107" spans="23:26" x14ac:dyDescent="0.2">
      <c r="W2107" s="402"/>
      <c r="X2107" s="402"/>
      <c r="Y2107" s="402"/>
      <c r="Z2107" s="402"/>
    </row>
    <row r="2108" spans="23:26" x14ac:dyDescent="0.2">
      <c r="W2108" s="402"/>
      <c r="X2108" s="402"/>
      <c r="Y2108" s="402"/>
      <c r="Z2108" s="402"/>
    </row>
    <row r="2109" spans="23:26" x14ac:dyDescent="0.2">
      <c r="W2109" s="402"/>
      <c r="X2109" s="402"/>
      <c r="Y2109" s="402"/>
      <c r="Z2109" s="402"/>
    </row>
    <row r="2110" spans="23:26" x14ac:dyDescent="0.2">
      <c r="W2110" s="402"/>
      <c r="X2110" s="402"/>
      <c r="Y2110" s="402"/>
      <c r="Z2110" s="402"/>
    </row>
    <row r="2111" spans="23:26" x14ac:dyDescent="0.2">
      <c r="W2111" s="402"/>
      <c r="X2111" s="402"/>
      <c r="Y2111" s="402"/>
      <c r="Z2111" s="402"/>
    </row>
    <row r="2112" spans="23:26" x14ac:dyDescent="0.2">
      <c r="W2112" s="402"/>
      <c r="X2112" s="402"/>
      <c r="Y2112" s="402"/>
      <c r="Z2112" s="402"/>
    </row>
    <row r="2113" spans="23:26" x14ac:dyDescent="0.2">
      <c r="W2113" s="402"/>
      <c r="X2113" s="402"/>
      <c r="Y2113" s="402"/>
      <c r="Z2113" s="402"/>
    </row>
    <row r="2114" spans="23:26" x14ac:dyDescent="0.2">
      <c r="W2114" s="402"/>
      <c r="X2114" s="402"/>
      <c r="Y2114" s="402"/>
      <c r="Z2114" s="402"/>
    </row>
    <row r="2115" spans="23:26" x14ac:dyDescent="0.2">
      <c r="W2115" s="402"/>
      <c r="X2115" s="402"/>
      <c r="Y2115" s="402"/>
      <c r="Z2115" s="402"/>
    </row>
    <row r="2116" spans="23:26" x14ac:dyDescent="0.2">
      <c r="W2116" s="402"/>
      <c r="X2116" s="402"/>
      <c r="Y2116" s="402"/>
      <c r="Z2116" s="402"/>
    </row>
    <row r="2117" spans="23:26" x14ac:dyDescent="0.2">
      <c r="W2117" s="402"/>
      <c r="X2117" s="402"/>
      <c r="Y2117" s="402"/>
      <c r="Z2117" s="402"/>
    </row>
    <row r="2118" spans="23:26" x14ac:dyDescent="0.2">
      <c r="W2118" s="402"/>
      <c r="X2118" s="402"/>
      <c r="Y2118" s="402"/>
      <c r="Z2118" s="402"/>
    </row>
    <row r="2119" spans="23:26" x14ac:dyDescent="0.2">
      <c r="W2119" s="402"/>
      <c r="X2119" s="402"/>
      <c r="Y2119" s="402"/>
      <c r="Z2119" s="402"/>
    </row>
    <row r="2120" spans="23:26" x14ac:dyDescent="0.2">
      <c r="W2120" s="402"/>
      <c r="X2120" s="402"/>
      <c r="Y2120" s="402"/>
      <c r="Z2120" s="402"/>
    </row>
    <row r="2121" spans="23:26" x14ac:dyDescent="0.2">
      <c r="W2121" s="402"/>
      <c r="X2121" s="402"/>
      <c r="Y2121" s="402"/>
      <c r="Z2121" s="402"/>
    </row>
    <row r="2122" spans="23:26" x14ac:dyDescent="0.2">
      <c r="W2122" s="402"/>
      <c r="X2122" s="402"/>
      <c r="Y2122" s="402"/>
      <c r="Z2122" s="402"/>
    </row>
    <row r="2123" spans="23:26" x14ac:dyDescent="0.2">
      <c r="W2123" s="402"/>
      <c r="X2123" s="402"/>
      <c r="Y2123" s="402"/>
      <c r="Z2123" s="402"/>
    </row>
    <row r="2124" spans="23:26" x14ac:dyDescent="0.2">
      <c r="W2124" s="402"/>
      <c r="X2124" s="402"/>
      <c r="Y2124" s="402"/>
      <c r="Z2124" s="402"/>
    </row>
    <row r="2125" spans="23:26" x14ac:dyDescent="0.2">
      <c r="W2125" s="402"/>
      <c r="X2125" s="402"/>
      <c r="Y2125" s="402"/>
      <c r="Z2125" s="402"/>
    </row>
    <row r="2126" spans="23:26" x14ac:dyDescent="0.2">
      <c r="W2126" s="402"/>
      <c r="X2126" s="402"/>
      <c r="Y2126" s="402"/>
      <c r="Z2126" s="402"/>
    </row>
    <row r="2127" spans="23:26" x14ac:dyDescent="0.2">
      <c r="W2127" s="402"/>
      <c r="X2127" s="402"/>
      <c r="Y2127" s="402"/>
      <c r="Z2127" s="402"/>
    </row>
    <row r="2128" spans="23:26" x14ac:dyDescent="0.2">
      <c r="W2128" s="402"/>
      <c r="X2128" s="402"/>
      <c r="Y2128" s="402"/>
      <c r="Z2128" s="402"/>
    </row>
    <row r="2129" spans="23:26" x14ac:dyDescent="0.2">
      <c r="W2129" s="402"/>
      <c r="X2129" s="402"/>
      <c r="Y2129" s="402"/>
      <c r="Z2129" s="402"/>
    </row>
    <row r="2130" spans="23:26" x14ac:dyDescent="0.2">
      <c r="W2130" s="402"/>
      <c r="X2130" s="402"/>
      <c r="Y2130" s="402"/>
      <c r="Z2130" s="402"/>
    </row>
    <row r="2131" spans="23:26" x14ac:dyDescent="0.2">
      <c r="W2131" s="402"/>
      <c r="X2131" s="402"/>
      <c r="Y2131" s="402"/>
      <c r="Z2131" s="402"/>
    </row>
    <row r="2132" spans="23:26" x14ac:dyDescent="0.2">
      <c r="W2132" s="402"/>
      <c r="X2132" s="402"/>
      <c r="Y2132" s="402"/>
      <c r="Z2132" s="402"/>
    </row>
    <row r="2133" spans="23:26" x14ac:dyDescent="0.2">
      <c r="W2133" s="402"/>
      <c r="X2133" s="402"/>
      <c r="Y2133" s="402"/>
      <c r="Z2133" s="402"/>
    </row>
    <row r="2134" spans="23:26" x14ac:dyDescent="0.2">
      <c r="W2134" s="402"/>
      <c r="X2134" s="402"/>
      <c r="Y2134" s="402"/>
      <c r="Z2134" s="402"/>
    </row>
    <row r="2135" spans="23:26" x14ac:dyDescent="0.2">
      <c r="W2135" s="402"/>
      <c r="X2135" s="402"/>
      <c r="Y2135" s="402"/>
      <c r="Z2135" s="402"/>
    </row>
    <row r="2136" spans="23:26" x14ac:dyDescent="0.2">
      <c r="W2136" s="402"/>
      <c r="X2136" s="402"/>
      <c r="Y2136" s="402"/>
      <c r="Z2136" s="402"/>
    </row>
    <row r="2137" spans="23:26" x14ac:dyDescent="0.2">
      <c r="W2137" s="402"/>
      <c r="X2137" s="402"/>
      <c r="Y2137" s="402"/>
      <c r="Z2137" s="402"/>
    </row>
    <row r="2138" spans="23:26" x14ac:dyDescent="0.2">
      <c r="W2138" s="402"/>
      <c r="X2138" s="402"/>
      <c r="Y2138" s="402"/>
      <c r="Z2138" s="402"/>
    </row>
    <row r="2139" spans="23:26" x14ac:dyDescent="0.2">
      <c r="W2139" s="402"/>
      <c r="X2139" s="402"/>
      <c r="Y2139" s="402"/>
      <c r="Z2139" s="402"/>
    </row>
    <row r="2140" spans="23:26" x14ac:dyDescent="0.2">
      <c r="W2140" s="402"/>
      <c r="X2140" s="402"/>
      <c r="Y2140" s="402"/>
      <c r="Z2140" s="402"/>
    </row>
    <row r="2141" spans="23:26" x14ac:dyDescent="0.2">
      <c r="W2141" s="402"/>
      <c r="X2141" s="402"/>
      <c r="Y2141" s="402"/>
      <c r="Z2141" s="402"/>
    </row>
    <row r="2142" spans="23:26" x14ac:dyDescent="0.2">
      <c r="W2142" s="402"/>
      <c r="X2142" s="402"/>
      <c r="Y2142" s="402"/>
      <c r="Z2142" s="402"/>
    </row>
    <row r="2143" spans="23:26" x14ac:dyDescent="0.2">
      <c r="W2143" s="402"/>
      <c r="X2143" s="402"/>
      <c r="Y2143" s="402"/>
      <c r="Z2143" s="402"/>
    </row>
    <row r="2144" spans="23:26" x14ac:dyDescent="0.2">
      <c r="W2144" s="402"/>
      <c r="X2144" s="402"/>
      <c r="Y2144" s="402"/>
      <c r="Z2144" s="402"/>
    </row>
    <row r="2145" spans="23:26" x14ac:dyDescent="0.2">
      <c r="W2145" s="402"/>
      <c r="X2145" s="402"/>
      <c r="Y2145" s="402"/>
      <c r="Z2145" s="402"/>
    </row>
    <row r="2146" spans="23:26" x14ac:dyDescent="0.2">
      <c r="W2146" s="402"/>
      <c r="X2146" s="402"/>
      <c r="Y2146" s="402"/>
      <c r="Z2146" s="402"/>
    </row>
    <row r="2147" spans="23:26" x14ac:dyDescent="0.2">
      <c r="W2147" s="402"/>
      <c r="X2147" s="402"/>
      <c r="Y2147" s="402"/>
      <c r="Z2147" s="402"/>
    </row>
    <row r="2148" spans="23:26" x14ac:dyDescent="0.2">
      <c r="W2148" s="402"/>
      <c r="X2148" s="402"/>
      <c r="Y2148" s="402"/>
      <c r="Z2148" s="402"/>
    </row>
    <row r="2149" spans="23:26" x14ac:dyDescent="0.2">
      <c r="W2149" s="402"/>
      <c r="X2149" s="402"/>
      <c r="Y2149" s="402"/>
      <c r="Z2149" s="402"/>
    </row>
    <row r="2150" spans="23:26" x14ac:dyDescent="0.2">
      <c r="W2150" s="402"/>
      <c r="X2150" s="402"/>
      <c r="Y2150" s="402"/>
      <c r="Z2150" s="402"/>
    </row>
    <row r="2151" spans="23:26" x14ac:dyDescent="0.2">
      <c r="W2151" s="402"/>
      <c r="X2151" s="402"/>
      <c r="Y2151" s="402"/>
      <c r="Z2151" s="402"/>
    </row>
    <row r="2152" spans="23:26" x14ac:dyDescent="0.2">
      <c r="W2152" s="402"/>
      <c r="X2152" s="402"/>
      <c r="Y2152" s="402"/>
      <c r="Z2152" s="402"/>
    </row>
    <row r="2153" spans="23:26" x14ac:dyDescent="0.2">
      <c r="W2153" s="402"/>
      <c r="X2153" s="402"/>
      <c r="Y2153" s="402"/>
      <c r="Z2153" s="402"/>
    </row>
    <row r="2154" spans="23:26" x14ac:dyDescent="0.2">
      <c r="W2154" s="402"/>
      <c r="X2154" s="402"/>
      <c r="Y2154" s="402"/>
      <c r="Z2154" s="402"/>
    </row>
    <row r="2155" spans="23:26" x14ac:dyDescent="0.2">
      <c r="W2155" s="402"/>
      <c r="X2155" s="402"/>
      <c r="Y2155" s="402"/>
      <c r="Z2155" s="402"/>
    </row>
    <row r="2156" spans="23:26" x14ac:dyDescent="0.2">
      <c r="W2156" s="402"/>
      <c r="X2156" s="402"/>
      <c r="Y2156" s="402"/>
      <c r="Z2156" s="402"/>
    </row>
    <row r="2157" spans="23:26" x14ac:dyDescent="0.2">
      <c r="W2157" s="402"/>
      <c r="X2157" s="402"/>
      <c r="Y2157" s="402"/>
      <c r="Z2157" s="402"/>
    </row>
    <row r="2158" spans="23:26" x14ac:dyDescent="0.2">
      <c r="W2158" s="402"/>
      <c r="X2158" s="402"/>
      <c r="Y2158" s="402"/>
      <c r="Z2158" s="402"/>
    </row>
    <row r="2159" spans="23:26" x14ac:dyDescent="0.2">
      <c r="W2159" s="402"/>
      <c r="X2159" s="402"/>
      <c r="Y2159" s="402"/>
      <c r="Z2159" s="402"/>
    </row>
    <row r="2160" spans="23:26" x14ac:dyDescent="0.2">
      <c r="W2160" s="402"/>
      <c r="X2160" s="402"/>
      <c r="Y2160" s="402"/>
      <c r="Z2160" s="402"/>
    </row>
    <row r="2161" spans="23:26" x14ac:dyDescent="0.2">
      <c r="W2161" s="402"/>
      <c r="X2161" s="402"/>
      <c r="Y2161" s="402"/>
      <c r="Z2161" s="402"/>
    </row>
    <row r="2162" spans="23:26" x14ac:dyDescent="0.2">
      <c r="W2162" s="402"/>
      <c r="X2162" s="402"/>
      <c r="Y2162" s="402"/>
      <c r="Z2162" s="402"/>
    </row>
    <row r="2163" spans="23:26" x14ac:dyDescent="0.2">
      <c r="W2163" s="402"/>
      <c r="X2163" s="402"/>
      <c r="Y2163" s="402"/>
      <c r="Z2163" s="402"/>
    </row>
    <row r="2164" spans="23:26" x14ac:dyDescent="0.2">
      <c r="W2164" s="402"/>
      <c r="X2164" s="402"/>
      <c r="Y2164" s="402"/>
      <c r="Z2164" s="402"/>
    </row>
    <row r="2165" spans="23:26" x14ac:dyDescent="0.2">
      <c r="W2165" s="402"/>
      <c r="X2165" s="402"/>
      <c r="Y2165" s="402"/>
      <c r="Z2165" s="402"/>
    </row>
    <row r="2166" spans="23:26" x14ac:dyDescent="0.2">
      <c r="W2166" s="402"/>
      <c r="X2166" s="402"/>
      <c r="Y2166" s="402"/>
      <c r="Z2166" s="402"/>
    </row>
    <row r="2167" spans="23:26" x14ac:dyDescent="0.2">
      <c r="W2167" s="402"/>
      <c r="X2167" s="402"/>
      <c r="Y2167" s="402"/>
      <c r="Z2167" s="402"/>
    </row>
    <row r="2168" spans="23:26" x14ac:dyDescent="0.2">
      <c r="W2168" s="402"/>
      <c r="X2168" s="402"/>
      <c r="Y2168" s="402"/>
      <c r="Z2168" s="402"/>
    </row>
    <row r="2169" spans="23:26" x14ac:dyDescent="0.2">
      <c r="W2169" s="402"/>
      <c r="X2169" s="402"/>
      <c r="Y2169" s="402"/>
      <c r="Z2169" s="402"/>
    </row>
    <row r="2170" spans="23:26" x14ac:dyDescent="0.2">
      <c r="W2170" s="402"/>
      <c r="X2170" s="402"/>
      <c r="Y2170" s="402"/>
      <c r="Z2170" s="402"/>
    </row>
    <row r="2171" spans="23:26" x14ac:dyDescent="0.2">
      <c r="W2171" s="402"/>
      <c r="X2171" s="402"/>
      <c r="Y2171" s="402"/>
      <c r="Z2171" s="402"/>
    </row>
    <row r="2172" spans="23:26" x14ac:dyDescent="0.2">
      <c r="W2172" s="402"/>
      <c r="X2172" s="402"/>
      <c r="Y2172" s="402"/>
      <c r="Z2172" s="402"/>
    </row>
    <row r="2173" spans="23:26" x14ac:dyDescent="0.2">
      <c r="W2173" s="402"/>
      <c r="X2173" s="402"/>
      <c r="Y2173" s="402"/>
      <c r="Z2173" s="402"/>
    </row>
    <row r="2174" spans="23:26" x14ac:dyDescent="0.2">
      <c r="W2174" s="402"/>
      <c r="X2174" s="402"/>
      <c r="Y2174" s="402"/>
      <c r="Z2174" s="402"/>
    </row>
    <row r="2175" spans="23:26" x14ac:dyDescent="0.2">
      <c r="W2175" s="402"/>
      <c r="X2175" s="402"/>
      <c r="Y2175" s="402"/>
      <c r="Z2175" s="402"/>
    </row>
    <row r="2176" spans="23:26" x14ac:dyDescent="0.2">
      <c r="W2176" s="402"/>
      <c r="X2176" s="402"/>
      <c r="Y2176" s="402"/>
      <c r="Z2176" s="402"/>
    </row>
    <row r="2177" spans="23:26" x14ac:dyDescent="0.2">
      <c r="W2177" s="402"/>
      <c r="X2177" s="402"/>
      <c r="Y2177" s="402"/>
      <c r="Z2177" s="402"/>
    </row>
    <row r="2178" spans="23:26" x14ac:dyDescent="0.2">
      <c r="W2178" s="402"/>
      <c r="X2178" s="402"/>
      <c r="Y2178" s="402"/>
      <c r="Z2178" s="402"/>
    </row>
    <row r="2179" spans="23:26" x14ac:dyDescent="0.2">
      <c r="W2179" s="402"/>
      <c r="X2179" s="402"/>
      <c r="Y2179" s="402"/>
      <c r="Z2179" s="402"/>
    </row>
    <row r="2180" spans="23:26" x14ac:dyDescent="0.2">
      <c r="W2180" s="402"/>
      <c r="X2180" s="402"/>
      <c r="Y2180" s="402"/>
      <c r="Z2180" s="402"/>
    </row>
    <row r="2181" spans="23:26" x14ac:dyDescent="0.2">
      <c r="W2181" s="402"/>
      <c r="X2181" s="402"/>
      <c r="Y2181" s="402"/>
      <c r="Z2181" s="402"/>
    </row>
    <row r="2182" spans="23:26" x14ac:dyDescent="0.2">
      <c r="W2182" s="402"/>
      <c r="X2182" s="402"/>
      <c r="Y2182" s="402"/>
      <c r="Z2182" s="402"/>
    </row>
    <row r="2183" spans="23:26" x14ac:dyDescent="0.2">
      <c r="W2183" s="402"/>
      <c r="X2183" s="402"/>
      <c r="Y2183" s="402"/>
      <c r="Z2183" s="402"/>
    </row>
    <row r="2184" spans="23:26" x14ac:dyDescent="0.2">
      <c r="W2184" s="402"/>
      <c r="X2184" s="402"/>
      <c r="Y2184" s="402"/>
      <c r="Z2184" s="402"/>
    </row>
    <row r="2185" spans="23:26" x14ac:dyDescent="0.2">
      <c r="W2185" s="402"/>
      <c r="X2185" s="402"/>
      <c r="Y2185" s="402"/>
      <c r="Z2185" s="402"/>
    </row>
    <row r="2186" spans="23:26" x14ac:dyDescent="0.2">
      <c r="W2186" s="402"/>
      <c r="X2186" s="402"/>
      <c r="Y2186" s="402"/>
      <c r="Z2186" s="402"/>
    </row>
    <row r="2187" spans="23:26" x14ac:dyDescent="0.2">
      <c r="W2187" s="402"/>
      <c r="X2187" s="402"/>
      <c r="Y2187" s="402"/>
      <c r="Z2187" s="402"/>
    </row>
    <row r="2188" spans="23:26" x14ac:dyDescent="0.2">
      <c r="W2188" s="402"/>
      <c r="X2188" s="402"/>
      <c r="Y2188" s="402"/>
      <c r="Z2188" s="402"/>
    </row>
    <row r="2189" spans="23:26" x14ac:dyDescent="0.2">
      <c r="W2189" s="402"/>
      <c r="X2189" s="402"/>
      <c r="Y2189" s="402"/>
      <c r="Z2189" s="402"/>
    </row>
    <row r="2190" spans="23:26" x14ac:dyDescent="0.2">
      <c r="W2190" s="402"/>
      <c r="X2190" s="402"/>
      <c r="Y2190" s="402"/>
      <c r="Z2190" s="402"/>
    </row>
    <row r="2191" spans="23:26" x14ac:dyDescent="0.2">
      <c r="W2191" s="402"/>
      <c r="X2191" s="402"/>
      <c r="Y2191" s="402"/>
      <c r="Z2191" s="402"/>
    </row>
    <row r="2192" spans="23:26" x14ac:dyDescent="0.2">
      <c r="W2192" s="402"/>
      <c r="X2192" s="402"/>
      <c r="Y2192" s="402"/>
      <c r="Z2192" s="402"/>
    </row>
    <row r="2193" spans="23:26" x14ac:dyDescent="0.2">
      <c r="W2193" s="402"/>
      <c r="X2193" s="402"/>
      <c r="Y2193" s="402"/>
      <c r="Z2193" s="402"/>
    </row>
    <row r="2194" spans="23:26" x14ac:dyDescent="0.2">
      <c r="W2194" s="402"/>
      <c r="X2194" s="402"/>
      <c r="Y2194" s="402"/>
      <c r="Z2194" s="402"/>
    </row>
    <row r="2195" spans="23:26" x14ac:dyDescent="0.2">
      <c r="W2195" s="402"/>
      <c r="X2195" s="402"/>
      <c r="Y2195" s="402"/>
      <c r="Z2195" s="402"/>
    </row>
    <row r="2196" spans="23:26" x14ac:dyDescent="0.2">
      <c r="W2196" s="402"/>
      <c r="X2196" s="402"/>
      <c r="Y2196" s="402"/>
      <c r="Z2196" s="402"/>
    </row>
    <row r="2197" spans="23:26" x14ac:dyDescent="0.2">
      <c r="W2197" s="402"/>
      <c r="X2197" s="402"/>
      <c r="Y2197" s="402"/>
      <c r="Z2197" s="402"/>
    </row>
    <row r="2198" spans="23:26" x14ac:dyDescent="0.2">
      <c r="W2198" s="402"/>
      <c r="X2198" s="402"/>
      <c r="Y2198" s="402"/>
      <c r="Z2198" s="402"/>
    </row>
    <row r="2199" spans="23:26" x14ac:dyDescent="0.2">
      <c r="W2199" s="402"/>
      <c r="X2199" s="402"/>
      <c r="Y2199" s="402"/>
      <c r="Z2199" s="402"/>
    </row>
    <row r="2200" spans="23:26" x14ac:dyDescent="0.2">
      <c r="W2200" s="402"/>
      <c r="X2200" s="402"/>
      <c r="Y2200" s="402"/>
      <c r="Z2200" s="402"/>
    </row>
    <row r="2201" spans="23:26" x14ac:dyDescent="0.2">
      <c r="W2201" s="402"/>
      <c r="X2201" s="402"/>
      <c r="Y2201" s="402"/>
      <c r="Z2201" s="402"/>
    </row>
    <row r="2202" spans="23:26" x14ac:dyDescent="0.2">
      <c r="W2202" s="402"/>
      <c r="X2202" s="402"/>
      <c r="Y2202" s="402"/>
      <c r="Z2202" s="402"/>
    </row>
    <row r="2203" spans="23:26" x14ac:dyDescent="0.2">
      <c r="W2203" s="402"/>
      <c r="X2203" s="402"/>
      <c r="Y2203" s="402"/>
      <c r="Z2203" s="402"/>
    </row>
    <row r="2204" spans="23:26" x14ac:dyDescent="0.2">
      <c r="W2204" s="402"/>
      <c r="X2204" s="402"/>
      <c r="Y2204" s="402"/>
      <c r="Z2204" s="402"/>
    </row>
    <row r="2205" spans="23:26" x14ac:dyDescent="0.2">
      <c r="W2205" s="402"/>
      <c r="X2205" s="402"/>
      <c r="Y2205" s="402"/>
      <c r="Z2205" s="402"/>
    </row>
    <row r="2206" spans="23:26" x14ac:dyDescent="0.2">
      <c r="W2206" s="402"/>
      <c r="X2206" s="402"/>
      <c r="Y2206" s="402"/>
      <c r="Z2206" s="402"/>
    </row>
    <row r="2207" spans="23:26" x14ac:dyDescent="0.2">
      <c r="W2207" s="402"/>
      <c r="X2207" s="402"/>
      <c r="Y2207" s="402"/>
      <c r="Z2207" s="402"/>
    </row>
    <row r="2208" spans="23:26" x14ac:dyDescent="0.2">
      <c r="W2208" s="402"/>
      <c r="X2208" s="402"/>
      <c r="Y2208" s="402"/>
      <c r="Z2208" s="402"/>
    </row>
    <row r="2209" spans="23:26" x14ac:dyDescent="0.2">
      <c r="W2209" s="402"/>
      <c r="X2209" s="402"/>
      <c r="Y2209" s="402"/>
      <c r="Z2209" s="402"/>
    </row>
    <row r="2210" spans="23:26" x14ac:dyDescent="0.2">
      <c r="W2210" s="402"/>
      <c r="X2210" s="402"/>
      <c r="Y2210" s="402"/>
      <c r="Z2210" s="402"/>
    </row>
    <row r="2211" spans="23:26" x14ac:dyDescent="0.2">
      <c r="W2211" s="402"/>
      <c r="X2211" s="402"/>
      <c r="Y2211" s="402"/>
      <c r="Z2211" s="402"/>
    </row>
    <row r="2212" spans="23:26" x14ac:dyDescent="0.2">
      <c r="W2212" s="402"/>
      <c r="X2212" s="402"/>
      <c r="Y2212" s="402"/>
      <c r="Z2212" s="402"/>
    </row>
    <row r="2213" spans="23:26" x14ac:dyDescent="0.2">
      <c r="W2213" s="402"/>
      <c r="X2213" s="402"/>
      <c r="Y2213" s="402"/>
      <c r="Z2213" s="402"/>
    </row>
    <row r="2214" spans="23:26" x14ac:dyDescent="0.2">
      <c r="W2214" s="402"/>
      <c r="X2214" s="402"/>
      <c r="Y2214" s="402"/>
      <c r="Z2214" s="402"/>
    </row>
    <row r="2215" spans="23:26" x14ac:dyDescent="0.2">
      <c r="W2215" s="402"/>
      <c r="X2215" s="402"/>
      <c r="Y2215" s="402"/>
      <c r="Z2215" s="402"/>
    </row>
    <row r="2216" spans="23:26" x14ac:dyDescent="0.2">
      <c r="W2216" s="402"/>
      <c r="X2216" s="402"/>
      <c r="Y2216" s="402"/>
      <c r="Z2216" s="402"/>
    </row>
    <row r="2217" spans="23:26" x14ac:dyDescent="0.2">
      <c r="W2217" s="402"/>
      <c r="X2217" s="402"/>
      <c r="Y2217" s="402"/>
      <c r="Z2217" s="402"/>
    </row>
    <row r="2218" spans="23:26" x14ac:dyDescent="0.2">
      <c r="W2218" s="402"/>
      <c r="X2218" s="402"/>
      <c r="Y2218" s="402"/>
      <c r="Z2218" s="402"/>
    </row>
    <row r="2219" spans="23:26" x14ac:dyDescent="0.2">
      <c r="W2219" s="402"/>
      <c r="X2219" s="402"/>
      <c r="Y2219" s="402"/>
      <c r="Z2219" s="402"/>
    </row>
    <row r="2220" spans="23:26" x14ac:dyDescent="0.2">
      <c r="W2220" s="402"/>
      <c r="X2220" s="402"/>
      <c r="Y2220" s="402"/>
      <c r="Z2220" s="402"/>
    </row>
    <row r="2221" spans="23:26" x14ac:dyDescent="0.2">
      <c r="W2221" s="402"/>
      <c r="X2221" s="402"/>
      <c r="Y2221" s="402"/>
      <c r="Z2221" s="402"/>
    </row>
    <row r="2222" spans="23:26" x14ac:dyDescent="0.2">
      <c r="W2222" s="402"/>
      <c r="X2222" s="402"/>
      <c r="Y2222" s="402"/>
      <c r="Z2222" s="402"/>
    </row>
    <row r="2223" spans="23:26" x14ac:dyDescent="0.2">
      <c r="W2223" s="402"/>
      <c r="X2223" s="402"/>
      <c r="Y2223" s="402"/>
      <c r="Z2223" s="402"/>
    </row>
    <row r="2224" spans="23:26" x14ac:dyDescent="0.2">
      <c r="W2224" s="402"/>
      <c r="X2224" s="402"/>
      <c r="Y2224" s="402"/>
      <c r="Z2224" s="402"/>
    </row>
    <row r="2225" spans="23:26" x14ac:dyDescent="0.2">
      <c r="W2225" s="402"/>
      <c r="X2225" s="402"/>
      <c r="Y2225" s="402"/>
      <c r="Z2225" s="402"/>
    </row>
    <row r="2226" spans="23:26" x14ac:dyDescent="0.2">
      <c r="W2226" s="402"/>
      <c r="X2226" s="402"/>
      <c r="Y2226" s="402"/>
      <c r="Z2226" s="402"/>
    </row>
    <row r="2227" spans="23:26" x14ac:dyDescent="0.2">
      <c r="W2227" s="402"/>
      <c r="X2227" s="402"/>
      <c r="Y2227" s="402"/>
      <c r="Z2227" s="402"/>
    </row>
    <row r="2228" spans="23:26" x14ac:dyDescent="0.2">
      <c r="W2228" s="402"/>
      <c r="X2228" s="402"/>
      <c r="Y2228" s="402"/>
      <c r="Z2228" s="402"/>
    </row>
    <row r="2229" spans="23:26" x14ac:dyDescent="0.2">
      <c r="W2229" s="402"/>
      <c r="X2229" s="402"/>
      <c r="Y2229" s="402"/>
      <c r="Z2229" s="402"/>
    </row>
    <row r="2230" spans="23:26" x14ac:dyDescent="0.2">
      <c r="W2230" s="402"/>
      <c r="X2230" s="402"/>
      <c r="Y2230" s="402"/>
      <c r="Z2230" s="402"/>
    </row>
    <row r="2231" spans="23:26" x14ac:dyDescent="0.2">
      <c r="W2231" s="402"/>
      <c r="X2231" s="402"/>
      <c r="Y2231" s="402"/>
      <c r="Z2231" s="402"/>
    </row>
    <row r="2232" spans="23:26" x14ac:dyDescent="0.2">
      <c r="W2232" s="402"/>
      <c r="X2232" s="402"/>
      <c r="Y2232" s="402"/>
      <c r="Z2232" s="402"/>
    </row>
    <row r="2233" spans="23:26" x14ac:dyDescent="0.2">
      <c r="W2233" s="402"/>
      <c r="X2233" s="402"/>
      <c r="Y2233" s="402"/>
      <c r="Z2233" s="402"/>
    </row>
    <row r="2234" spans="23:26" x14ac:dyDescent="0.2">
      <c r="W2234" s="402"/>
      <c r="X2234" s="402"/>
      <c r="Y2234" s="402"/>
      <c r="Z2234" s="402"/>
    </row>
    <row r="2235" spans="23:26" x14ac:dyDescent="0.2">
      <c r="W2235" s="402"/>
      <c r="X2235" s="402"/>
      <c r="Y2235" s="402"/>
      <c r="Z2235" s="402"/>
    </row>
    <row r="2236" spans="23:26" x14ac:dyDescent="0.2">
      <c r="W2236" s="402"/>
      <c r="X2236" s="402"/>
      <c r="Y2236" s="402"/>
      <c r="Z2236" s="402"/>
    </row>
    <row r="2237" spans="23:26" x14ac:dyDescent="0.2">
      <c r="W2237" s="402"/>
      <c r="X2237" s="402"/>
      <c r="Y2237" s="402"/>
      <c r="Z2237" s="402"/>
    </row>
    <row r="2238" spans="23:26" x14ac:dyDescent="0.2">
      <c r="W2238" s="402"/>
      <c r="X2238" s="402"/>
      <c r="Y2238" s="402"/>
      <c r="Z2238" s="402"/>
    </row>
    <row r="2239" spans="23:26" x14ac:dyDescent="0.2">
      <c r="W2239" s="402"/>
      <c r="X2239" s="402"/>
      <c r="Y2239" s="402"/>
      <c r="Z2239" s="402"/>
    </row>
    <row r="2240" spans="23:26" x14ac:dyDescent="0.2">
      <c r="W2240" s="402"/>
      <c r="X2240" s="402"/>
      <c r="Y2240" s="402"/>
      <c r="Z2240" s="402"/>
    </row>
    <row r="2241" spans="23:26" x14ac:dyDescent="0.2">
      <c r="W2241" s="402"/>
      <c r="X2241" s="402"/>
      <c r="Y2241" s="402"/>
      <c r="Z2241" s="402"/>
    </row>
    <row r="2242" spans="23:26" x14ac:dyDescent="0.2">
      <c r="W2242" s="402"/>
      <c r="X2242" s="402"/>
      <c r="Y2242" s="402"/>
      <c r="Z2242" s="402"/>
    </row>
    <row r="2243" spans="23:26" x14ac:dyDescent="0.2">
      <c r="W2243" s="402"/>
      <c r="X2243" s="402"/>
      <c r="Y2243" s="402"/>
      <c r="Z2243" s="402"/>
    </row>
    <row r="2244" spans="23:26" x14ac:dyDescent="0.2">
      <c r="W2244" s="402"/>
      <c r="X2244" s="402"/>
      <c r="Y2244" s="402"/>
      <c r="Z2244" s="402"/>
    </row>
    <row r="2245" spans="23:26" x14ac:dyDescent="0.2">
      <c r="W2245" s="402"/>
      <c r="X2245" s="402"/>
      <c r="Y2245" s="402"/>
      <c r="Z2245" s="402"/>
    </row>
    <row r="2246" spans="23:26" x14ac:dyDescent="0.2">
      <c r="W2246" s="402"/>
      <c r="X2246" s="402"/>
      <c r="Y2246" s="402"/>
      <c r="Z2246" s="402"/>
    </row>
    <row r="2247" spans="23:26" x14ac:dyDescent="0.2">
      <c r="W2247" s="402"/>
      <c r="X2247" s="402"/>
      <c r="Y2247" s="402"/>
      <c r="Z2247" s="402"/>
    </row>
    <row r="2248" spans="23:26" x14ac:dyDescent="0.2">
      <c r="W2248" s="402"/>
      <c r="X2248" s="402"/>
      <c r="Y2248" s="402"/>
      <c r="Z2248" s="402"/>
    </row>
    <row r="2249" spans="23:26" x14ac:dyDescent="0.2">
      <c r="W2249" s="402"/>
      <c r="X2249" s="402"/>
      <c r="Y2249" s="402"/>
      <c r="Z2249" s="402"/>
    </row>
    <row r="2250" spans="23:26" x14ac:dyDescent="0.2">
      <c r="W2250" s="402"/>
      <c r="X2250" s="402"/>
      <c r="Y2250" s="402"/>
      <c r="Z2250" s="402"/>
    </row>
    <row r="2251" spans="23:26" x14ac:dyDescent="0.2">
      <c r="W2251" s="402"/>
      <c r="X2251" s="402"/>
      <c r="Y2251" s="402"/>
      <c r="Z2251" s="402"/>
    </row>
    <row r="2252" spans="23:26" x14ac:dyDescent="0.2">
      <c r="W2252" s="402"/>
      <c r="X2252" s="402"/>
      <c r="Y2252" s="402"/>
      <c r="Z2252" s="402"/>
    </row>
    <row r="2253" spans="23:26" x14ac:dyDescent="0.2">
      <c r="W2253" s="402"/>
      <c r="X2253" s="402"/>
      <c r="Y2253" s="402"/>
      <c r="Z2253" s="402"/>
    </row>
    <row r="2254" spans="23:26" x14ac:dyDescent="0.2">
      <c r="W2254" s="402"/>
      <c r="X2254" s="402"/>
      <c r="Y2254" s="402"/>
      <c r="Z2254" s="402"/>
    </row>
    <row r="2255" spans="23:26" x14ac:dyDescent="0.2">
      <c r="W2255" s="402"/>
      <c r="X2255" s="402"/>
      <c r="Y2255" s="402"/>
      <c r="Z2255" s="402"/>
    </row>
    <row r="2256" spans="23:26" x14ac:dyDescent="0.2">
      <c r="W2256" s="402"/>
      <c r="X2256" s="402"/>
      <c r="Y2256" s="402"/>
      <c r="Z2256" s="402"/>
    </row>
    <row r="2257" spans="23:26" x14ac:dyDescent="0.2">
      <c r="W2257" s="402"/>
      <c r="X2257" s="402"/>
      <c r="Y2257" s="402"/>
      <c r="Z2257" s="402"/>
    </row>
    <row r="2258" spans="23:26" x14ac:dyDescent="0.2">
      <c r="W2258" s="402"/>
      <c r="X2258" s="402"/>
      <c r="Y2258" s="402"/>
      <c r="Z2258" s="402"/>
    </row>
    <row r="2259" spans="23:26" x14ac:dyDescent="0.2">
      <c r="W2259" s="402"/>
      <c r="X2259" s="402"/>
      <c r="Y2259" s="402"/>
      <c r="Z2259" s="402"/>
    </row>
    <row r="2260" spans="23:26" x14ac:dyDescent="0.2">
      <c r="W2260" s="402"/>
      <c r="X2260" s="402"/>
      <c r="Y2260" s="402"/>
      <c r="Z2260" s="402"/>
    </row>
    <row r="2261" spans="23:26" x14ac:dyDescent="0.2">
      <c r="W2261" s="402"/>
      <c r="X2261" s="402"/>
      <c r="Y2261" s="402"/>
      <c r="Z2261" s="402"/>
    </row>
    <row r="2262" spans="23:26" x14ac:dyDescent="0.2">
      <c r="W2262" s="402"/>
      <c r="X2262" s="402"/>
      <c r="Y2262" s="402"/>
      <c r="Z2262" s="402"/>
    </row>
    <row r="2263" spans="23:26" x14ac:dyDescent="0.2">
      <c r="W2263" s="402"/>
      <c r="X2263" s="402"/>
      <c r="Y2263" s="402"/>
      <c r="Z2263" s="402"/>
    </row>
    <row r="2264" spans="23:26" x14ac:dyDescent="0.2">
      <c r="W2264" s="402"/>
      <c r="X2264" s="402"/>
      <c r="Y2264" s="402"/>
      <c r="Z2264" s="402"/>
    </row>
    <row r="2265" spans="23:26" x14ac:dyDescent="0.2">
      <c r="W2265" s="402"/>
      <c r="X2265" s="402"/>
      <c r="Y2265" s="402"/>
      <c r="Z2265" s="402"/>
    </row>
    <row r="2266" spans="23:26" x14ac:dyDescent="0.2">
      <c r="W2266" s="402"/>
      <c r="X2266" s="402"/>
      <c r="Y2266" s="402"/>
      <c r="Z2266" s="402"/>
    </row>
    <row r="2267" spans="23:26" x14ac:dyDescent="0.2">
      <c r="W2267" s="402"/>
      <c r="X2267" s="402"/>
      <c r="Y2267" s="402"/>
      <c r="Z2267" s="402"/>
    </row>
    <row r="2268" spans="23:26" x14ac:dyDescent="0.2">
      <c r="W2268" s="402"/>
      <c r="X2268" s="402"/>
      <c r="Y2268" s="402"/>
      <c r="Z2268" s="402"/>
    </row>
    <row r="2269" spans="23:26" x14ac:dyDescent="0.2">
      <c r="W2269" s="402"/>
      <c r="X2269" s="402"/>
      <c r="Y2269" s="402"/>
      <c r="Z2269" s="402"/>
    </row>
    <row r="2270" spans="23:26" x14ac:dyDescent="0.2">
      <c r="W2270" s="402"/>
      <c r="X2270" s="402"/>
      <c r="Y2270" s="402"/>
      <c r="Z2270" s="402"/>
    </row>
    <row r="2271" spans="23:26" x14ac:dyDescent="0.2">
      <c r="W2271" s="402"/>
      <c r="X2271" s="402"/>
      <c r="Y2271" s="402"/>
      <c r="Z2271" s="402"/>
    </row>
    <row r="2272" spans="23:26" x14ac:dyDescent="0.2">
      <c r="W2272" s="402"/>
      <c r="X2272" s="402"/>
      <c r="Y2272" s="402"/>
      <c r="Z2272" s="402"/>
    </row>
    <row r="2273" spans="23:26" x14ac:dyDescent="0.2">
      <c r="W2273" s="402"/>
      <c r="X2273" s="402"/>
      <c r="Y2273" s="402"/>
      <c r="Z2273" s="402"/>
    </row>
    <row r="2274" spans="23:26" x14ac:dyDescent="0.2">
      <c r="W2274" s="402"/>
      <c r="X2274" s="402"/>
      <c r="Y2274" s="402"/>
      <c r="Z2274" s="402"/>
    </row>
    <row r="2275" spans="23:26" x14ac:dyDescent="0.2">
      <c r="W2275" s="402"/>
      <c r="X2275" s="402"/>
      <c r="Y2275" s="402"/>
      <c r="Z2275" s="402"/>
    </row>
    <row r="2276" spans="23:26" x14ac:dyDescent="0.2">
      <c r="W2276" s="402"/>
      <c r="X2276" s="402"/>
      <c r="Y2276" s="402"/>
      <c r="Z2276" s="402"/>
    </row>
    <row r="2277" spans="23:26" x14ac:dyDescent="0.2">
      <c r="W2277" s="402"/>
      <c r="X2277" s="402"/>
      <c r="Y2277" s="402"/>
      <c r="Z2277" s="402"/>
    </row>
    <row r="2278" spans="23:26" x14ac:dyDescent="0.2">
      <c r="W2278" s="402"/>
      <c r="X2278" s="402"/>
      <c r="Y2278" s="402"/>
      <c r="Z2278" s="402"/>
    </row>
    <row r="2279" spans="23:26" x14ac:dyDescent="0.2">
      <c r="W2279" s="402"/>
      <c r="X2279" s="402"/>
      <c r="Y2279" s="402"/>
      <c r="Z2279" s="402"/>
    </row>
    <row r="2280" spans="23:26" x14ac:dyDescent="0.2">
      <c r="W2280" s="402"/>
      <c r="X2280" s="402"/>
      <c r="Y2280" s="402"/>
      <c r="Z2280" s="402"/>
    </row>
    <row r="2281" spans="23:26" x14ac:dyDescent="0.2">
      <c r="W2281" s="402"/>
      <c r="X2281" s="402"/>
      <c r="Y2281" s="402"/>
      <c r="Z2281" s="402"/>
    </row>
    <row r="2282" spans="23:26" x14ac:dyDescent="0.2">
      <c r="W2282" s="402"/>
      <c r="X2282" s="402"/>
      <c r="Y2282" s="402"/>
      <c r="Z2282" s="402"/>
    </row>
    <row r="2283" spans="23:26" x14ac:dyDescent="0.2">
      <c r="W2283" s="402"/>
      <c r="X2283" s="402"/>
      <c r="Y2283" s="402"/>
      <c r="Z2283" s="402"/>
    </row>
    <row r="2284" spans="23:26" x14ac:dyDescent="0.2">
      <c r="W2284" s="402"/>
      <c r="X2284" s="402"/>
      <c r="Y2284" s="402"/>
      <c r="Z2284" s="402"/>
    </row>
    <row r="2285" spans="23:26" x14ac:dyDescent="0.2">
      <c r="W2285" s="402"/>
      <c r="X2285" s="402"/>
      <c r="Y2285" s="402"/>
      <c r="Z2285" s="402"/>
    </row>
    <row r="2286" spans="23:26" x14ac:dyDescent="0.2">
      <c r="W2286" s="402"/>
      <c r="X2286" s="402"/>
      <c r="Y2286" s="402"/>
      <c r="Z2286" s="402"/>
    </row>
    <row r="2287" spans="23:26" x14ac:dyDescent="0.2">
      <c r="W2287" s="402"/>
      <c r="X2287" s="402"/>
      <c r="Y2287" s="402"/>
      <c r="Z2287" s="402"/>
    </row>
    <row r="2288" spans="23:26" x14ac:dyDescent="0.2">
      <c r="W2288" s="402"/>
      <c r="X2288" s="402"/>
      <c r="Y2288" s="402"/>
      <c r="Z2288" s="402"/>
    </row>
    <row r="2289" spans="23:26" x14ac:dyDescent="0.2">
      <c r="W2289" s="402"/>
      <c r="X2289" s="402"/>
      <c r="Y2289" s="402"/>
      <c r="Z2289" s="402"/>
    </row>
    <row r="2290" spans="23:26" x14ac:dyDescent="0.2">
      <c r="W2290" s="402"/>
      <c r="X2290" s="402"/>
      <c r="Y2290" s="402"/>
      <c r="Z2290" s="402"/>
    </row>
    <row r="2291" spans="23:26" x14ac:dyDescent="0.2">
      <c r="W2291" s="402"/>
      <c r="X2291" s="402"/>
      <c r="Y2291" s="402"/>
      <c r="Z2291" s="402"/>
    </row>
    <row r="2292" spans="23:26" x14ac:dyDescent="0.2">
      <c r="W2292" s="402"/>
      <c r="X2292" s="402"/>
      <c r="Y2292" s="402"/>
      <c r="Z2292" s="402"/>
    </row>
    <row r="2293" spans="23:26" x14ac:dyDescent="0.2">
      <c r="W2293" s="402"/>
      <c r="X2293" s="402"/>
      <c r="Y2293" s="402"/>
      <c r="Z2293" s="402"/>
    </row>
    <row r="2294" spans="23:26" x14ac:dyDescent="0.2">
      <c r="W2294" s="402"/>
      <c r="X2294" s="402"/>
      <c r="Y2294" s="402"/>
      <c r="Z2294" s="402"/>
    </row>
    <row r="2295" spans="23:26" x14ac:dyDescent="0.2">
      <c r="W2295" s="402"/>
      <c r="X2295" s="402"/>
      <c r="Y2295" s="402"/>
      <c r="Z2295" s="402"/>
    </row>
    <row r="2296" spans="23:26" x14ac:dyDescent="0.2">
      <c r="W2296" s="402"/>
      <c r="X2296" s="402"/>
      <c r="Y2296" s="402"/>
      <c r="Z2296" s="402"/>
    </row>
    <row r="2297" spans="23:26" x14ac:dyDescent="0.2">
      <c r="W2297" s="402"/>
      <c r="X2297" s="402"/>
      <c r="Y2297" s="402"/>
      <c r="Z2297" s="402"/>
    </row>
    <row r="2298" spans="23:26" x14ac:dyDescent="0.2">
      <c r="W2298" s="402"/>
      <c r="X2298" s="402"/>
      <c r="Y2298" s="402"/>
      <c r="Z2298" s="402"/>
    </row>
    <row r="2299" spans="23:26" x14ac:dyDescent="0.2">
      <c r="W2299" s="402"/>
      <c r="X2299" s="402"/>
      <c r="Y2299" s="402"/>
      <c r="Z2299" s="402"/>
    </row>
    <row r="2300" spans="23:26" x14ac:dyDescent="0.2">
      <c r="W2300" s="402"/>
      <c r="X2300" s="402"/>
      <c r="Y2300" s="402"/>
      <c r="Z2300" s="402"/>
    </row>
    <row r="2301" spans="23:26" x14ac:dyDescent="0.2">
      <c r="W2301" s="402"/>
      <c r="X2301" s="402"/>
      <c r="Y2301" s="402"/>
      <c r="Z2301" s="402"/>
    </row>
    <row r="2302" spans="23:26" x14ac:dyDescent="0.2">
      <c r="W2302" s="402"/>
      <c r="X2302" s="402"/>
      <c r="Y2302" s="402"/>
      <c r="Z2302" s="402"/>
    </row>
    <row r="2303" spans="23:26" x14ac:dyDescent="0.2">
      <c r="W2303" s="402"/>
      <c r="X2303" s="402"/>
      <c r="Y2303" s="402"/>
      <c r="Z2303" s="402"/>
    </row>
    <row r="2304" spans="23:26" x14ac:dyDescent="0.2">
      <c r="W2304" s="402"/>
      <c r="X2304" s="402"/>
      <c r="Y2304" s="402"/>
      <c r="Z2304" s="402"/>
    </row>
    <row r="2305" spans="23:26" x14ac:dyDescent="0.2">
      <c r="W2305" s="402"/>
      <c r="X2305" s="402"/>
      <c r="Y2305" s="402"/>
      <c r="Z2305" s="402"/>
    </row>
    <row r="2306" spans="23:26" x14ac:dyDescent="0.2">
      <c r="W2306" s="402"/>
      <c r="X2306" s="402"/>
      <c r="Y2306" s="402"/>
      <c r="Z2306" s="402"/>
    </row>
    <row r="2307" spans="23:26" x14ac:dyDescent="0.2">
      <c r="W2307" s="402"/>
      <c r="X2307" s="402"/>
      <c r="Y2307" s="402"/>
      <c r="Z2307" s="402"/>
    </row>
    <row r="2308" spans="23:26" x14ac:dyDescent="0.2">
      <c r="W2308" s="402"/>
      <c r="X2308" s="402"/>
      <c r="Y2308" s="402"/>
      <c r="Z2308" s="402"/>
    </row>
    <row r="2309" spans="23:26" x14ac:dyDescent="0.2">
      <c r="W2309" s="402"/>
      <c r="X2309" s="402"/>
      <c r="Y2309" s="402"/>
      <c r="Z2309" s="402"/>
    </row>
    <row r="2310" spans="23:26" x14ac:dyDescent="0.2">
      <c r="W2310" s="402"/>
      <c r="X2310" s="402"/>
      <c r="Y2310" s="402"/>
      <c r="Z2310" s="402"/>
    </row>
    <row r="2311" spans="23:26" x14ac:dyDescent="0.2">
      <c r="W2311" s="402"/>
      <c r="X2311" s="402"/>
      <c r="Y2311" s="402"/>
      <c r="Z2311" s="402"/>
    </row>
    <row r="2312" spans="23:26" x14ac:dyDescent="0.2">
      <c r="W2312" s="402"/>
      <c r="X2312" s="402"/>
      <c r="Y2312" s="402"/>
      <c r="Z2312" s="402"/>
    </row>
    <row r="2313" spans="23:26" x14ac:dyDescent="0.2">
      <c r="W2313" s="402"/>
      <c r="X2313" s="402"/>
      <c r="Y2313" s="402"/>
      <c r="Z2313" s="402"/>
    </row>
    <row r="2314" spans="23:26" x14ac:dyDescent="0.2">
      <c r="W2314" s="402"/>
      <c r="X2314" s="402"/>
      <c r="Y2314" s="402"/>
      <c r="Z2314" s="402"/>
    </row>
    <row r="2315" spans="23:26" x14ac:dyDescent="0.2">
      <c r="W2315" s="402"/>
      <c r="X2315" s="402"/>
      <c r="Y2315" s="402"/>
      <c r="Z2315" s="402"/>
    </row>
    <row r="2316" spans="23:26" x14ac:dyDescent="0.2">
      <c r="W2316" s="402"/>
      <c r="X2316" s="402"/>
      <c r="Y2316" s="402"/>
      <c r="Z2316" s="402"/>
    </row>
    <row r="2317" spans="23:26" x14ac:dyDescent="0.2">
      <c r="W2317" s="402"/>
      <c r="X2317" s="402"/>
      <c r="Y2317" s="402"/>
      <c r="Z2317" s="402"/>
    </row>
    <row r="2318" spans="23:26" x14ac:dyDescent="0.2">
      <c r="W2318" s="402"/>
      <c r="X2318" s="402"/>
      <c r="Y2318" s="402"/>
      <c r="Z2318" s="402"/>
    </row>
    <row r="2319" spans="23:26" x14ac:dyDescent="0.2">
      <c r="W2319" s="402"/>
      <c r="X2319" s="402"/>
      <c r="Y2319" s="402"/>
      <c r="Z2319" s="402"/>
    </row>
    <row r="2320" spans="23:26" x14ac:dyDescent="0.2">
      <c r="W2320" s="402"/>
      <c r="X2320" s="402"/>
      <c r="Y2320" s="402"/>
      <c r="Z2320" s="402"/>
    </row>
    <row r="2321" spans="23:26" x14ac:dyDescent="0.2">
      <c r="W2321" s="402"/>
      <c r="X2321" s="402"/>
      <c r="Y2321" s="402"/>
      <c r="Z2321" s="402"/>
    </row>
    <row r="2322" spans="23:26" x14ac:dyDescent="0.2">
      <c r="W2322" s="402"/>
      <c r="X2322" s="402"/>
      <c r="Y2322" s="402"/>
      <c r="Z2322" s="402"/>
    </row>
    <row r="2323" spans="23:26" x14ac:dyDescent="0.2">
      <c r="W2323" s="402"/>
      <c r="X2323" s="402"/>
      <c r="Y2323" s="402"/>
      <c r="Z2323" s="402"/>
    </row>
    <row r="2324" spans="23:26" x14ac:dyDescent="0.2">
      <c r="W2324" s="402"/>
      <c r="X2324" s="402"/>
      <c r="Y2324" s="402"/>
      <c r="Z2324" s="402"/>
    </row>
    <row r="2325" spans="23:26" x14ac:dyDescent="0.2">
      <c r="W2325" s="402"/>
      <c r="X2325" s="402"/>
      <c r="Y2325" s="402"/>
      <c r="Z2325" s="402"/>
    </row>
    <row r="2326" spans="23:26" x14ac:dyDescent="0.2">
      <c r="W2326" s="402"/>
      <c r="X2326" s="402"/>
      <c r="Y2326" s="402"/>
      <c r="Z2326" s="402"/>
    </row>
    <row r="2327" spans="23:26" x14ac:dyDescent="0.2">
      <c r="W2327" s="402"/>
      <c r="X2327" s="402"/>
      <c r="Y2327" s="402"/>
      <c r="Z2327" s="402"/>
    </row>
    <row r="2328" spans="23:26" x14ac:dyDescent="0.2">
      <c r="W2328" s="402"/>
      <c r="X2328" s="402"/>
      <c r="Y2328" s="402"/>
      <c r="Z2328" s="402"/>
    </row>
    <row r="2329" spans="23:26" x14ac:dyDescent="0.2">
      <c r="W2329" s="402"/>
      <c r="X2329" s="402"/>
      <c r="Y2329" s="402"/>
      <c r="Z2329" s="402"/>
    </row>
    <row r="2330" spans="23:26" x14ac:dyDescent="0.2">
      <c r="W2330" s="402"/>
      <c r="X2330" s="402"/>
      <c r="Y2330" s="402"/>
      <c r="Z2330" s="402"/>
    </row>
    <row r="2331" spans="23:26" x14ac:dyDescent="0.2">
      <c r="W2331" s="402"/>
      <c r="X2331" s="402"/>
      <c r="Y2331" s="402"/>
      <c r="Z2331" s="402"/>
    </row>
    <row r="2332" spans="23:26" x14ac:dyDescent="0.2">
      <c r="W2332" s="402"/>
      <c r="X2332" s="402"/>
      <c r="Y2332" s="402"/>
      <c r="Z2332" s="402"/>
    </row>
    <row r="2333" spans="23:26" x14ac:dyDescent="0.2">
      <c r="W2333" s="402"/>
      <c r="X2333" s="402"/>
      <c r="Y2333" s="402"/>
      <c r="Z2333" s="402"/>
    </row>
    <row r="2334" spans="23:26" x14ac:dyDescent="0.2">
      <c r="W2334" s="402"/>
      <c r="X2334" s="402"/>
      <c r="Y2334" s="402"/>
      <c r="Z2334" s="402"/>
    </row>
    <row r="2335" spans="23:26" x14ac:dyDescent="0.2">
      <c r="W2335" s="402"/>
      <c r="X2335" s="402"/>
      <c r="Y2335" s="402"/>
      <c r="Z2335" s="402"/>
    </row>
    <row r="2336" spans="23:26" x14ac:dyDescent="0.2">
      <c r="W2336" s="402"/>
      <c r="X2336" s="402"/>
      <c r="Y2336" s="402"/>
      <c r="Z2336" s="402"/>
    </row>
    <row r="2337" spans="23:26" x14ac:dyDescent="0.2">
      <c r="W2337" s="402"/>
      <c r="X2337" s="402"/>
      <c r="Y2337" s="402"/>
      <c r="Z2337" s="402"/>
    </row>
    <row r="2338" spans="23:26" x14ac:dyDescent="0.2">
      <c r="W2338" s="402"/>
      <c r="X2338" s="402"/>
      <c r="Y2338" s="402"/>
      <c r="Z2338" s="402"/>
    </row>
    <row r="2339" spans="23:26" x14ac:dyDescent="0.2">
      <c r="W2339" s="402"/>
      <c r="X2339" s="402"/>
      <c r="Y2339" s="402"/>
      <c r="Z2339" s="402"/>
    </row>
    <row r="2340" spans="23:26" x14ac:dyDescent="0.2">
      <c r="W2340" s="402"/>
      <c r="X2340" s="402"/>
      <c r="Y2340" s="402"/>
      <c r="Z2340" s="402"/>
    </row>
    <row r="2341" spans="23:26" x14ac:dyDescent="0.2">
      <c r="W2341" s="402"/>
      <c r="X2341" s="402"/>
      <c r="Y2341" s="402"/>
      <c r="Z2341" s="402"/>
    </row>
    <row r="2342" spans="23:26" x14ac:dyDescent="0.2">
      <c r="W2342" s="402"/>
      <c r="X2342" s="402"/>
      <c r="Y2342" s="402"/>
      <c r="Z2342" s="402"/>
    </row>
    <row r="2343" spans="23:26" x14ac:dyDescent="0.2">
      <c r="W2343" s="402"/>
      <c r="X2343" s="402"/>
      <c r="Y2343" s="402"/>
      <c r="Z2343" s="402"/>
    </row>
    <row r="2344" spans="23:26" x14ac:dyDescent="0.2">
      <c r="W2344" s="402"/>
      <c r="X2344" s="402"/>
      <c r="Y2344" s="402"/>
      <c r="Z2344" s="402"/>
    </row>
    <row r="2345" spans="23:26" x14ac:dyDescent="0.2">
      <c r="W2345" s="402"/>
      <c r="X2345" s="402"/>
      <c r="Y2345" s="402"/>
      <c r="Z2345" s="402"/>
    </row>
    <row r="2346" spans="23:26" x14ac:dyDescent="0.2">
      <c r="W2346" s="402"/>
      <c r="X2346" s="402"/>
      <c r="Y2346" s="402"/>
      <c r="Z2346" s="402"/>
    </row>
    <row r="2347" spans="23:26" x14ac:dyDescent="0.2">
      <c r="W2347" s="402"/>
      <c r="X2347" s="402"/>
      <c r="Y2347" s="402"/>
      <c r="Z2347" s="402"/>
    </row>
    <row r="2348" spans="23:26" x14ac:dyDescent="0.2">
      <c r="W2348" s="402"/>
      <c r="X2348" s="402"/>
      <c r="Y2348" s="402"/>
      <c r="Z2348" s="402"/>
    </row>
    <row r="2349" spans="23:26" x14ac:dyDescent="0.2">
      <c r="W2349" s="402"/>
      <c r="X2349" s="402"/>
      <c r="Y2349" s="402"/>
      <c r="Z2349" s="402"/>
    </row>
    <row r="2350" spans="23:26" x14ac:dyDescent="0.2">
      <c r="W2350" s="402"/>
      <c r="X2350" s="402"/>
      <c r="Y2350" s="402"/>
      <c r="Z2350" s="402"/>
    </row>
    <row r="2351" spans="23:26" x14ac:dyDescent="0.2">
      <c r="W2351" s="402"/>
      <c r="X2351" s="402"/>
      <c r="Y2351" s="402"/>
      <c r="Z2351" s="402"/>
    </row>
    <row r="2352" spans="23:26" x14ac:dyDescent="0.2">
      <c r="W2352" s="402"/>
      <c r="X2352" s="402"/>
      <c r="Y2352" s="402"/>
      <c r="Z2352" s="402"/>
    </row>
    <row r="2353" spans="23:26" x14ac:dyDescent="0.2">
      <c r="W2353" s="402"/>
      <c r="X2353" s="402"/>
      <c r="Y2353" s="402"/>
      <c r="Z2353" s="402"/>
    </row>
    <row r="2354" spans="23:26" x14ac:dyDescent="0.2">
      <c r="W2354" s="402"/>
      <c r="X2354" s="402"/>
      <c r="Y2354" s="402"/>
      <c r="Z2354" s="402"/>
    </row>
    <row r="2355" spans="23:26" x14ac:dyDescent="0.2">
      <c r="W2355" s="402"/>
      <c r="X2355" s="402"/>
      <c r="Y2355" s="402"/>
      <c r="Z2355" s="402"/>
    </row>
    <row r="2356" spans="23:26" x14ac:dyDescent="0.2">
      <c r="W2356" s="402"/>
      <c r="X2356" s="402"/>
      <c r="Y2356" s="402"/>
      <c r="Z2356" s="402"/>
    </row>
    <row r="2357" spans="23:26" x14ac:dyDescent="0.2">
      <c r="W2357" s="402"/>
      <c r="X2357" s="402"/>
      <c r="Y2357" s="402"/>
      <c r="Z2357" s="402"/>
    </row>
    <row r="2358" spans="23:26" x14ac:dyDescent="0.2">
      <c r="W2358" s="402"/>
      <c r="X2358" s="402"/>
      <c r="Y2358" s="402"/>
      <c r="Z2358" s="402"/>
    </row>
    <row r="2359" spans="23:26" x14ac:dyDescent="0.2">
      <c r="W2359" s="402"/>
      <c r="X2359" s="402"/>
      <c r="Y2359" s="402"/>
      <c r="Z2359" s="402"/>
    </row>
    <row r="2360" spans="23:26" x14ac:dyDescent="0.2">
      <c r="W2360" s="402"/>
      <c r="X2360" s="402"/>
      <c r="Y2360" s="402"/>
      <c r="Z2360" s="402"/>
    </row>
    <row r="2361" spans="23:26" x14ac:dyDescent="0.2">
      <c r="W2361" s="402"/>
      <c r="X2361" s="402"/>
      <c r="Y2361" s="402"/>
      <c r="Z2361" s="402"/>
    </row>
    <row r="2362" spans="23:26" x14ac:dyDescent="0.2">
      <c r="W2362" s="402"/>
      <c r="X2362" s="402"/>
      <c r="Y2362" s="402"/>
      <c r="Z2362" s="402"/>
    </row>
    <row r="2363" spans="23:26" x14ac:dyDescent="0.2">
      <c r="W2363" s="402"/>
      <c r="X2363" s="402"/>
      <c r="Y2363" s="402"/>
      <c r="Z2363" s="402"/>
    </row>
    <row r="2364" spans="23:26" x14ac:dyDescent="0.2">
      <c r="W2364" s="402"/>
      <c r="X2364" s="402"/>
      <c r="Y2364" s="402"/>
      <c r="Z2364" s="402"/>
    </row>
    <row r="2365" spans="23:26" x14ac:dyDescent="0.2">
      <c r="W2365" s="402"/>
      <c r="X2365" s="402"/>
      <c r="Y2365" s="402"/>
      <c r="Z2365" s="402"/>
    </row>
    <row r="2366" spans="23:26" x14ac:dyDescent="0.2">
      <c r="W2366" s="402"/>
      <c r="X2366" s="402"/>
      <c r="Y2366" s="402"/>
      <c r="Z2366" s="402"/>
    </row>
    <row r="2367" spans="23:26" x14ac:dyDescent="0.2">
      <c r="W2367" s="402"/>
      <c r="X2367" s="402"/>
      <c r="Y2367" s="402"/>
      <c r="Z2367" s="402"/>
    </row>
    <row r="2368" spans="23:26" x14ac:dyDescent="0.2">
      <c r="W2368" s="402"/>
      <c r="X2368" s="402"/>
      <c r="Y2368" s="402"/>
      <c r="Z2368" s="402"/>
    </row>
    <row r="2369" spans="23:26" x14ac:dyDescent="0.2">
      <c r="W2369" s="402"/>
      <c r="X2369" s="402"/>
      <c r="Y2369" s="402"/>
      <c r="Z2369" s="402"/>
    </row>
    <row r="2370" spans="23:26" x14ac:dyDescent="0.2">
      <c r="W2370" s="402"/>
      <c r="X2370" s="402"/>
      <c r="Y2370" s="402"/>
      <c r="Z2370" s="402"/>
    </row>
    <row r="2371" spans="23:26" x14ac:dyDescent="0.2">
      <c r="W2371" s="402"/>
      <c r="X2371" s="402"/>
      <c r="Y2371" s="402"/>
      <c r="Z2371" s="402"/>
    </row>
    <row r="2372" spans="23:26" x14ac:dyDescent="0.2">
      <c r="W2372" s="402"/>
      <c r="X2372" s="402"/>
      <c r="Y2372" s="402"/>
      <c r="Z2372" s="402"/>
    </row>
    <row r="2373" spans="23:26" x14ac:dyDescent="0.2">
      <c r="W2373" s="402"/>
      <c r="X2373" s="402"/>
      <c r="Y2373" s="402"/>
      <c r="Z2373" s="402"/>
    </row>
    <row r="2374" spans="23:26" x14ac:dyDescent="0.2">
      <c r="W2374" s="402"/>
      <c r="X2374" s="402"/>
      <c r="Y2374" s="402"/>
      <c r="Z2374" s="402"/>
    </row>
    <row r="2375" spans="23:26" x14ac:dyDescent="0.2">
      <c r="W2375" s="402"/>
      <c r="X2375" s="402"/>
      <c r="Y2375" s="402"/>
      <c r="Z2375" s="402"/>
    </row>
    <row r="2376" spans="23:26" x14ac:dyDescent="0.2">
      <c r="W2376" s="402"/>
      <c r="X2376" s="402"/>
      <c r="Y2376" s="402"/>
      <c r="Z2376" s="402"/>
    </row>
    <row r="2377" spans="23:26" x14ac:dyDescent="0.2">
      <c r="W2377" s="402"/>
      <c r="X2377" s="402"/>
      <c r="Y2377" s="402"/>
      <c r="Z2377" s="402"/>
    </row>
    <row r="2378" spans="23:26" x14ac:dyDescent="0.2">
      <c r="W2378" s="402"/>
      <c r="X2378" s="402"/>
      <c r="Y2378" s="402"/>
      <c r="Z2378" s="402"/>
    </row>
    <row r="2379" spans="23:26" x14ac:dyDescent="0.2">
      <c r="W2379" s="402"/>
      <c r="X2379" s="402"/>
      <c r="Y2379" s="402"/>
      <c r="Z2379" s="402"/>
    </row>
    <row r="2380" spans="23:26" x14ac:dyDescent="0.2">
      <c r="W2380" s="402"/>
      <c r="X2380" s="402"/>
      <c r="Y2380" s="402"/>
      <c r="Z2380" s="402"/>
    </row>
    <row r="2381" spans="23:26" x14ac:dyDescent="0.2">
      <c r="W2381" s="402"/>
      <c r="X2381" s="402"/>
      <c r="Y2381" s="402"/>
      <c r="Z2381" s="402"/>
    </row>
    <row r="2382" spans="23:26" x14ac:dyDescent="0.2">
      <c r="W2382" s="402"/>
      <c r="X2382" s="402"/>
      <c r="Y2382" s="402"/>
      <c r="Z2382" s="402"/>
    </row>
    <row r="2383" spans="23:26" x14ac:dyDescent="0.2">
      <c r="W2383" s="402"/>
      <c r="X2383" s="402"/>
      <c r="Y2383" s="402"/>
      <c r="Z2383" s="402"/>
    </row>
    <row r="2384" spans="23:26" x14ac:dyDescent="0.2">
      <c r="W2384" s="402"/>
      <c r="X2384" s="402"/>
      <c r="Y2384" s="402"/>
      <c r="Z2384" s="402"/>
    </row>
    <row r="2385" spans="23:26" x14ac:dyDescent="0.2">
      <c r="W2385" s="402"/>
      <c r="X2385" s="402"/>
      <c r="Y2385" s="402"/>
      <c r="Z2385" s="402"/>
    </row>
    <row r="2386" spans="23:26" x14ac:dyDescent="0.2">
      <c r="W2386" s="402"/>
      <c r="X2386" s="402"/>
      <c r="Y2386" s="402"/>
      <c r="Z2386" s="402"/>
    </row>
    <row r="2387" spans="23:26" x14ac:dyDescent="0.2">
      <c r="W2387" s="402"/>
      <c r="X2387" s="402"/>
      <c r="Y2387" s="402"/>
      <c r="Z2387" s="402"/>
    </row>
    <row r="2388" spans="23:26" x14ac:dyDescent="0.2">
      <c r="W2388" s="402"/>
      <c r="X2388" s="402"/>
      <c r="Y2388" s="402"/>
      <c r="Z2388" s="402"/>
    </row>
    <row r="2389" spans="23:26" x14ac:dyDescent="0.2">
      <c r="W2389" s="402"/>
      <c r="X2389" s="402"/>
      <c r="Y2389" s="402"/>
      <c r="Z2389" s="402"/>
    </row>
    <row r="2390" spans="23:26" x14ac:dyDescent="0.2">
      <c r="W2390" s="402"/>
      <c r="X2390" s="402"/>
      <c r="Y2390" s="402"/>
      <c r="Z2390" s="402"/>
    </row>
    <row r="2391" spans="23:26" x14ac:dyDescent="0.2">
      <c r="W2391" s="402"/>
      <c r="X2391" s="402"/>
      <c r="Y2391" s="402"/>
      <c r="Z2391" s="402"/>
    </row>
    <row r="2392" spans="23:26" x14ac:dyDescent="0.2">
      <c r="W2392" s="402"/>
      <c r="X2392" s="402"/>
      <c r="Y2392" s="402"/>
      <c r="Z2392" s="402"/>
    </row>
    <row r="2393" spans="23:26" x14ac:dyDescent="0.2">
      <c r="W2393" s="402"/>
      <c r="X2393" s="402"/>
      <c r="Y2393" s="402"/>
      <c r="Z2393" s="402"/>
    </row>
    <row r="2394" spans="23:26" x14ac:dyDescent="0.2">
      <c r="W2394" s="402"/>
      <c r="X2394" s="402"/>
      <c r="Y2394" s="402"/>
      <c r="Z2394" s="402"/>
    </row>
    <row r="2395" spans="23:26" x14ac:dyDescent="0.2">
      <c r="W2395" s="402"/>
      <c r="X2395" s="402"/>
      <c r="Y2395" s="402"/>
      <c r="Z2395" s="402"/>
    </row>
    <row r="2396" spans="23:26" x14ac:dyDescent="0.2">
      <c r="W2396" s="402"/>
      <c r="X2396" s="402"/>
      <c r="Y2396" s="402"/>
      <c r="Z2396" s="402"/>
    </row>
    <row r="2397" spans="23:26" x14ac:dyDescent="0.2">
      <c r="W2397" s="402"/>
      <c r="X2397" s="402"/>
      <c r="Y2397" s="402"/>
      <c r="Z2397" s="402"/>
    </row>
    <row r="2398" spans="23:26" x14ac:dyDescent="0.2">
      <c r="W2398" s="402"/>
      <c r="X2398" s="402"/>
      <c r="Y2398" s="402"/>
      <c r="Z2398" s="402"/>
    </row>
    <row r="2399" spans="23:26" x14ac:dyDescent="0.2">
      <c r="W2399" s="402"/>
      <c r="X2399" s="402"/>
      <c r="Y2399" s="402"/>
      <c r="Z2399" s="402"/>
    </row>
    <row r="2400" spans="23:26" x14ac:dyDescent="0.2">
      <c r="W2400" s="402"/>
      <c r="X2400" s="402"/>
      <c r="Y2400" s="402"/>
      <c r="Z2400" s="402"/>
    </row>
    <row r="2401" spans="23:26" x14ac:dyDescent="0.2">
      <c r="W2401" s="402"/>
      <c r="X2401" s="402"/>
      <c r="Y2401" s="402"/>
      <c r="Z2401" s="402"/>
    </row>
    <row r="2402" spans="23:26" x14ac:dyDescent="0.2">
      <c r="W2402" s="402"/>
      <c r="X2402" s="402"/>
      <c r="Y2402" s="402"/>
      <c r="Z2402" s="402"/>
    </row>
    <row r="2403" spans="23:26" x14ac:dyDescent="0.2">
      <c r="W2403" s="402"/>
      <c r="X2403" s="402"/>
      <c r="Y2403" s="402"/>
      <c r="Z2403" s="402"/>
    </row>
    <row r="2404" spans="23:26" x14ac:dyDescent="0.2">
      <c r="W2404" s="402"/>
      <c r="X2404" s="402"/>
      <c r="Y2404" s="402"/>
      <c r="Z2404" s="402"/>
    </row>
    <row r="2405" spans="23:26" x14ac:dyDescent="0.2">
      <c r="W2405" s="402"/>
      <c r="X2405" s="402"/>
      <c r="Y2405" s="402"/>
      <c r="Z2405" s="402"/>
    </row>
    <row r="2406" spans="23:26" x14ac:dyDescent="0.2">
      <c r="W2406" s="402"/>
      <c r="X2406" s="402"/>
      <c r="Y2406" s="402"/>
      <c r="Z2406" s="402"/>
    </row>
    <row r="2407" spans="23:26" x14ac:dyDescent="0.2">
      <c r="W2407" s="402"/>
      <c r="X2407" s="402"/>
      <c r="Y2407" s="402"/>
      <c r="Z2407" s="402"/>
    </row>
    <row r="2408" spans="23:26" x14ac:dyDescent="0.2">
      <c r="W2408" s="402"/>
      <c r="X2408" s="402"/>
      <c r="Y2408" s="402"/>
      <c r="Z2408" s="402"/>
    </row>
    <row r="2409" spans="23:26" x14ac:dyDescent="0.2">
      <c r="W2409" s="402"/>
      <c r="X2409" s="402"/>
      <c r="Y2409" s="402"/>
      <c r="Z2409" s="402"/>
    </row>
    <row r="2410" spans="23:26" x14ac:dyDescent="0.2">
      <c r="W2410" s="402"/>
      <c r="X2410" s="402"/>
      <c r="Y2410" s="402"/>
      <c r="Z2410" s="402"/>
    </row>
    <row r="2411" spans="23:26" x14ac:dyDescent="0.2">
      <c r="W2411" s="402"/>
      <c r="X2411" s="402"/>
      <c r="Y2411" s="402"/>
      <c r="Z2411" s="402"/>
    </row>
    <row r="2412" spans="23:26" x14ac:dyDescent="0.2">
      <c r="W2412" s="402"/>
      <c r="X2412" s="402"/>
      <c r="Y2412" s="402"/>
      <c r="Z2412" s="402"/>
    </row>
    <row r="2413" spans="23:26" x14ac:dyDescent="0.2">
      <c r="W2413" s="402"/>
      <c r="X2413" s="402"/>
      <c r="Y2413" s="402"/>
      <c r="Z2413" s="402"/>
    </row>
    <row r="2414" spans="23:26" x14ac:dyDescent="0.2">
      <c r="W2414" s="402"/>
      <c r="X2414" s="402"/>
      <c r="Y2414" s="402"/>
      <c r="Z2414" s="402"/>
    </row>
    <row r="2415" spans="23:26" x14ac:dyDescent="0.2">
      <c r="W2415" s="402"/>
      <c r="X2415" s="402"/>
      <c r="Y2415" s="402"/>
      <c r="Z2415" s="402"/>
    </row>
    <row r="2416" spans="23:26" x14ac:dyDescent="0.2">
      <c r="W2416" s="402"/>
      <c r="X2416" s="402"/>
      <c r="Y2416" s="402"/>
      <c r="Z2416" s="402"/>
    </row>
    <row r="2417" spans="23:26" x14ac:dyDescent="0.2">
      <c r="W2417" s="402"/>
      <c r="X2417" s="402"/>
      <c r="Y2417" s="402"/>
      <c r="Z2417" s="402"/>
    </row>
    <row r="2418" spans="23:26" x14ac:dyDescent="0.2">
      <c r="W2418" s="402"/>
      <c r="X2418" s="402"/>
      <c r="Y2418" s="402"/>
      <c r="Z2418" s="402"/>
    </row>
    <row r="2419" spans="23:26" x14ac:dyDescent="0.2">
      <c r="W2419" s="402"/>
      <c r="X2419" s="402"/>
      <c r="Y2419" s="402"/>
      <c r="Z2419" s="402"/>
    </row>
    <row r="2420" spans="23:26" x14ac:dyDescent="0.2">
      <c r="W2420" s="402"/>
      <c r="X2420" s="402"/>
      <c r="Y2420" s="402"/>
      <c r="Z2420" s="402"/>
    </row>
    <row r="2421" spans="23:26" x14ac:dyDescent="0.2">
      <c r="W2421" s="402"/>
      <c r="X2421" s="402"/>
      <c r="Y2421" s="402"/>
      <c r="Z2421" s="402"/>
    </row>
    <row r="2422" spans="23:26" x14ac:dyDescent="0.2">
      <c r="W2422" s="402"/>
      <c r="X2422" s="402"/>
      <c r="Y2422" s="402"/>
      <c r="Z2422" s="402"/>
    </row>
    <row r="2423" spans="23:26" x14ac:dyDescent="0.2">
      <c r="W2423" s="402"/>
      <c r="X2423" s="402"/>
      <c r="Y2423" s="402"/>
      <c r="Z2423" s="402"/>
    </row>
    <row r="2424" spans="23:26" x14ac:dyDescent="0.2">
      <c r="W2424" s="402"/>
      <c r="X2424" s="402"/>
      <c r="Y2424" s="402"/>
      <c r="Z2424" s="402"/>
    </row>
    <row r="2425" spans="23:26" x14ac:dyDescent="0.2">
      <c r="W2425" s="402"/>
      <c r="X2425" s="402"/>
      <c r="Y2425" s="402"/>
      <c r="Z2425" s="402"/>
    </row>
    <row r="2426" spans="23:26" x14ac:dyDescent="0.2">
      <c r="W2426" s="402"/>
      <c r="X2426" s="402"/>
      <c r="Y2426" s="402"/>
      <c r="Z2426" s="402"/>
    </row>
    <row r="2427" spans="23:26" x14ac:dyDescent="0.2">
      <c r="W2427" s="402"/>
      <c r="X2427" s="402"/>
      <c r="Y2427" s="402"/>
      <c r="Z2427" s="402"/>
    </row>
    <row r="2428" spans="23:26" x14ac:dyDescent="0.2">
      <c r="W2428" s="402"/>
      <c r="X2428" s="402"/>
      <c r="Y2428" s="402"/>
      <c r="Z2428" s="402"/>
    </row>
    <row r="2429" spans="23:26" x14ac:dyDescent="0.2">
      <c r="W2429" s="402"/>
      <c r="X2429" s="402"/>
      <c r="Y2429" s="402"/>
      <c r="Z2429" s="402"/>
    </row>
    <row r="2430" spans="23:26" x14ac:dyDescent="0.2">
      <c r="W2430" s="402"/>
      <c r="X2430" s="402"/>
      <c r="Y2430" s="402"/>
      <c r="Z2430" s="402"/>
    </row>
    <row r="2431" spans="23:26" x14ac:dyDescent="0.2">
      <c r="W2431" s="402"/>
      <c r="X2431" s="402"/>
      <c r="Y2431" s="402"/>
      <c r="Z2431" s="402"/>
    </row>
    <row r="2432" spans="23:26" x14ac:dyDescent="0.2">
      <c r="W2432" s="402"/>
      <c r="X2432" s="402"/>
      <c r="Y2432" s="402"/>
      <c r="Z2432" s="402"/>
    </row>
    <row r="2433" spans="23:26" x14ac:dyDescent="0.2">
      <c r="W2433" s="402"/>
      <c r="X2433" s="402"/>
      <c r="Y2433" s="402"/>
      <c r="Z2433" s="402"/>
    </row>
    <row r="2434" spans="23:26" x14ac:dyDescent="0.2">
      <c r="W2434" s="402"/>
      <c r="X2434" s="402"/>
      <c r="Y2434" s="402"/>
      <c r="Z2434" s="402"/>
    </row>
    <row r="2435" spans="23:26" x14ac:dyDescent="0.2">
      <c r="W2435" s="402"/>
      <c r="X2435" s="402"/>
      <c r="Y2435" s="402"/>
      <c r="Z2435" s="402"/>
    </row>
    <row r="2436" spans="23:26" x14ac:dyDescent="0.2">
      <c r="W2436" s="402"/>
      <c r="X2436" s="402"/>
      <c r="Y2436" s="402"/>
      <c r="Z2436" s="402"/>
    </row>
    <row r="2437" spans="23:26" x14ac:dyDescent="0.2">
      <c r="W2437" s="402"/>
      <c r="X2437" s="402"/>
      <c r="Y2437" s="402"/>
      <c r="Z2437" s="402"/>
    </row>
    <row r="2438" spans="23:26" x14ac:dyDescent="0.2">
      <c r="W2438" s="402"/>
      <c r="X2438" s="402"/>
      <c r="Y2438" s="402"/>
      <c r="Z2438" s="402"/>
    </row>
    <row r="2439" spans="23:26" x14ac:dyDescent="0.2">
      <c r="W2439" s="402"/>
      <c r="X2439" s="402"/>
      <c r="Y2439" s="402"/>
      <c r="Z2439" s="402"/>
    </row>
    <row r="2440" spans="23:26" x14ac:dyDescent="0.2">
      <c r="W2440" s="402"/>
      <c r="X2440" s="402"/>
      <c r="Y2440" s="402"/>
      <c r="Z2440" s="402"/>
    </row>
    <row r="2441" spans="23:26" x14ac:dyDescent="0.2">
      <c r="W2441" s="402"/>
      <c r="X2441" s="402"/>
      <c r="Y2441" s="402"/>
      <c r="Z2441" s="402"/>
    </row>
    <row r="2442" spans="23:26" x14ac:dyDescent="0.2">
      <c r="W2442" s="402"/>
      <c r="X2442" s="402"/>
      <c r="Y2442" s="402"/>
      <c r="Z2442" s="402"/>
    </row>
    <row r="2443" spans="23:26" x14ac:dyDescent="0.2">
      <c r="W2443" s="402"/>
      <c r="X2443" s="402"/>
      <c r="Y2443" s="402"/>
      <c r="Z2443" s="402"/>
    </row>
    <row r="2444" spans="23:26" x14ac:dyDescent="0.2">
      <c r="W2444" s="402"/>
      <c r="X2444" s="402"/>
      <c r="Y2444" s="402"/>
      <c r="Z2444" s="402"/>
    </row>
    <row r="2445" spans="23:26" x14ac:dyDescent="0.2">
      <c r="W2445" s="402"/>
      <c r="X2445" s="402"/>
      <c r="Y2445" s="402"/>
      <c r="Z2445" s="402"/>
    </row>
    <row r="2446" spans="23:26" x14ac:dyDescent="0.2">
      <c r="W2446" s="402"/>
      <c r="X2446" s="402"/>
      <c r="Y2446" s="402"/>
      <c r="Z2446" s="402"/>
    </row>
    <row r="2447" spans="23:26" x14ac:dyDescent="0.2">
      <c r="W2447" s="402"/>
      <c r="X2447" s="402"/>
      <c r="Y2447" s="402"/>
      <c r="Z2447" s="402"/>
    </row>
    <row r="2448" spans="23:26" x14ac:dyDescent="0.2">
      <c r="W2448" s="402"/>
      <c r="X2448" s="402"/>
      <c r="Y2448" s="402"/>
      <c r="Z2448" s="402"/>
    </row>
    <row r="2449" spans="23:26" x14ac:dyDescent="0.2">
      <c r="W2449" s="402"/>
      <c r="X2449" s="402"/>
      <c r="Y2449" s="402"/>
      <c r="Z2449" s="402"/>
    </row>
    <row r="2450" spans="23:26" x14ac:dyDescent="0.2">
      <c r="W2450" s="402"/>
      <c r="X2450" s="402"/>
      <c r="Y2450" s="402"/>
      <c r="Z2450" s="402"/>
    </row>
    <row r="2451" spans="23:26" x14ac:dyDescent="0.2">
      <c r="W2451" s="402"/>
      <c r="X2451" s="402"/>
      <c r="Y2451" s="402"/>
      <c r="Z2451" s="402"/>
    </row>
    <row r="2452" spans="23:26" x14ac:dyDescent="0.2">
      <c r="W2452" s="402"/>
      <c r="X2452" s="402"/>
      <c r="Y2452" s="402"/>
      <c r="Z2452" s="402"/>
    </row>
    <row r="2453" spans="23:26" x14ac:dyDescent="0.2">
      <c r="W2453" s="402"/>
      <c r="X2453" s="402"/>
      <c r="Y2453" s="402"/>
      <c r="Z2453" s="402"/>
    </row>
    <row r="2454" spans="23:26" x14ac:dyDescent="0.2">
      <c r="W2454" s="402"/>
      <c r="X2454" s="402"/>
      <c r="Y2454" s="402"/>
      <c r="Z2454" s="402"/>
    </row>
    <row r="2455" spans="23:26" x14ac:dyDescent="0.2">
      <c r="W2455" s="402"/>
      <c r="X2455" s="402"/>
      <c r="Y2455" s="402"/>
      <c r="Z2455" s="402"/>
    </row>
    <row r="2456" spans="23:26" x14ac:dyDescent="0.2">
      <c r="W2456" s="402"/>
      <c r="X2456" s="402"/>
      <c r="Y2456" s="402"/>
      <c r="Z2456" s="402"/>
    </row>
    <row r="2457" spans="23:26" x14ac:dyDescent="0.2">
      <c r="W2457" s="402"/>
      <c r="X2457" s="402"/>
      <c r="Y2457" s="402"/>
      <c r="Z2457" s="402"/>
    </row>
    <row r="2458" spans="23:26" x14ac:dyDescent="0.2">
      <c r="W2458" s="402"/>
      <c r="X2458" s="402"/>
      <c r="Y2458" s="402"/>
      <c r="Z2458" s="402"/>
    </row>
    <row r="2459" spans="23:26" x14ac:dyDescent="0.2">
      <c r="W2459" s="402"/>
      <c r="X2459" s="402"/>
      <c r="Y2459" s="402"/>
      <c r="Z2459" s="402"/>
    </row>
    <row r="2460" spans="23:26" x14ac:dyDescent="0.2">
      <c r="W2460" s="402"/>
      <c r="X2460" s="402"/>
      <c r="Y2460" s="402"/>
      <c r="Z2460" s="402"/>
    </row>
    <row r="2461" spans="23:26" x14ac:dyDescent="0.2">
      <c r="W2461" s="402"/>
      <c r="X2461" s="402"/>
      <c r="Y2461" s="402"/>
      <c r="Z2461" s="402"/>
    </row>
    <row r="2462" spans="23:26" x14ac:dyDescent="0.2">
      <c r="W2462" s="402"/>
      <c r="X2462" s="402"/>
      <c r="Y2462" s="402"/>
      <c r="Z2462" s="402"/>
    </row>
    <row r="2463" spans="23:26" x14ac:dyDescent="0.2">
      <c r="W2463" s="402"/>
      <c r="X2463" s="402"/>
      <c r="Y2463" s="402"/>
      <c r="Z2463" s="402"/>
    </row>
    <row r="2464" spans="23:26" x14ac:dyDescent="0.2">
      <c r="W2464" s="402"/>
      <c r="X2464" s="402"/>
      <c r="Y2464" s="402"/>
      <c r="Z2464" s="402"/>
    </row>
    <row r="2465" spans="23:26" x14ac:dyDescent="0.2">
      <c r="W2465" s="402"/>
      <c r="X2465" s="402"/>
      <c r="Y2465" s="402"/>
      <c r="Z2465" s="402"/>
    </row>
    <row r="2466" spans="23:26" x14ac:dyDescent="0.2">
      <c r="W2466" s="402"/>
      <c r="X2466" s="402"/>
      <c r="Y2466" s="402"/>
      <c r="Z2466" s="402"/>
    </row>
    <row r="2467" spans="23:26" x14ac:dyDescent="0.2">
      <c r="W2467" s="402"/>
      <c r="X2467" s="402"/>
      <c r="Y2467" s="402"/>
      <c r="Z2467" s="402"/>
    </row>
    <row r="2468" spans="23:26" x14ac:dyDescent="0.2">
      <c r="W2468" s="402"/>
      <c r="X2468" s="402"/>
      <c r="Y2468" s="402"/>
      <c r="Z2468" s="402"/>
    </row>
    <row r="2469" spans="23:26" x14ac:dyDescent="0.2">
      <c r="W2469" s="402"/>
      <c r="X2469" s="402"/>
      <c r="Y2469" s="402"/>
      <c r="Z2469" s="402"/>
    </row>
    <row r="2470" spans="23:26" x14ac:dyDescent="0.2">
      <c r="W2470" s="402"/>
      <c r="X2470" s="402"/>
      <c r="Y2470" s="402"/>
      <c r="Z2470" s="402"/>
    </row>
    <row r="2471" spans="23:26" x14ac:dyDescent="0.2">
      <c r="W2471" s="402"/>
      <c r="X2471" s="402"/>
      <c r="Y2471" s="402"/>
      <c r="Z2471" s="402"/>
    </row>
    <row r="2472" spans="23:26" x14ac:dyDescent="0.2">
      <c r="W2472" s="402"/>
      <c r="X2472" s="402"/>
      <c r="Y2472" s="402"/>
      <c r="Z2472" s="402"/>
    </row>
    <row r="2473" spans="23:26" x14ac:dyDescent="0.2">
      <c r="W2473" s="402"/>
      <c r="X2473" s="402"/>
      <c r="Y2473" s="402"/>
      <c r="Z2473" s="402"/>
    </row>
    <row r="2474" spans="23:26" x14ac:dyDescent="0.2">
      <c r="W2474" s="402"/>
      <c r="X2474" s="402"/>
      <c r="Y2474" s="402"/>
      <c r="Z2474" s="402"/>
    </row>
    <row r="2475" spans="23:26" x14ac:dyDescent="0.2">
      <c r="W2475" s="402"/>
      <c r="X2475" s="402"/>
      <c r="Y2475" s="402"/>
      <c r="Z2475" s="402"/>
    </row>
    <row r="2476" spans="23:26" x14ac:dyDescent="0.2">
      <c r="W2476" s="402"/>
      <c r="X2476" s="402"/>
      <c r="Y2476" s="402"/>
      <c r="Z2476" s="402"/>
    </row>
    <row r="2477" spans="23:26" x14ac:dyDescent="0.2">
      <c r="W2477" s="402"/>
      <c r="X2477" s="402"/>
      <c r="Y2477" s="402"/>
      <c r="Z2477" s="402"/>
    </row>
    <row r="2478" spans="23:26" x14ac:dyDescent="0.2">
      <c r="W2478" s="402"/>
      <c r="X2478" s="402"/>
      <c r="Y2478" s="402"/>
      <c r="Z2478" s="402"/>
    </row>
    <row r="2479" spans="23:26" x14ac:dyDescent="0.2">
      <c r="W2479" s="402"/>
      <c r="X2479" s="402"/>
      <c r="Y2479" s="402"/>
      <c r="Z2479" s="402"/>
    </row>
    <row r="2480" spans="23:26" x14ac:dyDescent="0.2">
      <c r="W2480" s="402"/>
      <c r="X2480" s="402"/>
      <c r="Y2480" s="402"/>
      <c r="Z2480" s="402"/>
    </row>
    <row r="2481" spans="23:26" x14ac:dyDescent="0.2">
      <c r="W2481" s="402"/>
      <c r="X2481" s="402"/>
      <c r="Y2481" s="402"/>
      <c r="Z2481" s="402"/>
    </row>
    <row r="2482" spans="23:26" x14ac:dyDescent="0.2">
      <c r="W2482" s="402"/>
      <c r="X2482" s="402"/>
      <c r="Y2482" s="402"/>
      <c r="Z2482" s="402"/>
    </row>
    <row r="2483" spans="23:26" x14ac:dyDescent="0.2">
      <c r="W2483" s="402"/>
      <c r="X2483" s="402"/>
      <c r="Y2483" s="402"/>
      <c r="Z2483" s="402"/>
    </row>
    <row r="2484" spans="23:26" x14ac:dyDescent="0.2">
      <c r="W2484" s="402"/>
      <c r="X2484" s="402"/>
      <c r="Y2484" s="402"/>
      <c r="Z2484" s="402"/>
    </row>
    <row r="2485" spans="23:26" x14ac:dyDescent="0.2">
      <c r="W2485" s="402"/>
      <c r="X2485" s="402"/>
      <c r="Y2485" s="402"/>
      <c r="Z2485" s="402"/>
    </row>
    <row r="2486" spans="23:26" x14ac:dyDescent="0.2">
      <c r="W2486" s="402"/>
      <c r="X2486" s="402"/>
      <c r="Y2486" s="402"/>
      <c r="Z2486" s="402"/>
    </row>
    <row r="2487" spans="23:26" x14ac:dyDescent="0.2">
      <c r="W2487" s="402"/>
      <c r="X2487" s="402"/>
      <c r="Y2487" s="402"/>
      <c r="Z2487" s="402"/>
    </row>
    <row r="2488" spans="23:26" x14ac:dyDescent="0.2">
      <c r="W2488" s="402"/>
      <c r="X2488" s="402"/>
      <c r="Y2488" s="402"/>
      <c r="Z2488" s="402"/>
    </row>
    <row r="2489" spans="23:26" x14ac:dyDescent="0.2">
      <c r="W2489" s="402"/>
      <c r="X2489" s="402"/>
      <c r="Y2489" s="402"/>
      <c r="Z2489" s="402"/>
    </row>
    <row r="2490" spans="23:26" x14ac:dyDescent="0.2">
      <c r="W2490" s="402"/>
      <c r="X2490" s="402"/>
      <c r="Y2490" s="402"/>
      <c r="Z2490" s="402"/>
    </row>
    <row r="2491" spans="23:26" x14ac:dyDescent="0.2">
      <c r="W2491" s="402"/>
      <c r="X2491" s="402"/>
      <c r="Y2491" s="402"/>
      <c r="Z2491" s="402"/>
    </row>
    <row r="2492" spans="23:26" x14ac:dyDescent="0.2">
      <c r="W2492" s="402"/>
      <c r="X2492" s="402"/>
      <c r="Y2492" s="402"/>
      <c r="Z2492" s="402"/>
    </row>
    <row r="2493" spans="23:26" x14ac:dyDescent="0.2">
      <c r="W2493" s="402"/>
      <c r="X2493" s="402"/>
      <c r="Y2493" s="402"/>
      <c r="Z2493" s="402"/>
    </row>
    <row r="2494" spans="23:26" x14ac:dyDescent="0.2">
      <c r="W2494" s="402"/>
      <c r="X2494" s="402"/>
      <c r="Y2494" s="402"/>
      <c r="Z2494" s="402"/>
    </row>
    <row r="2495" spans="23:26" x14ac:dyDescent="0.2">
      <c r="W2495" s="402"/>
      <c r="X2495" s="402"/>
      <c r="Y2495" s="402"/>
      <c r="Z2495" s="402"/>
    </row>
    <row r="2496" spans="23:26" x14ac:dyDescent="0.2">
      <c r="W2496" s="402"/>
      <c r="X2496" s="402"/>
      <c r="Y2496" s="402"/>
      <c r="Z2496" s="402"/>
    </row>
    <row r="2497" spans="23:26" x14ac:dyDescent="0.2">
      <c r="W2497" s="402"/>
      <c r="X2497" s="402"/>
      <c r="Y2497" s="402"/>
      <c r="Z2497" s="402"/>
    </row>
    <row r="2498" spans="23:26" x14ac:dyDescent="0.2">
      <c r="W2498" s="402"/>
      <c r="X2498" s="402"/>
      <c r="Y2498" s="402"/>
      <c r="Z2498" s="402"/>
    </row>
    <row r="2499" spans="23:26" x14ac:dyDescent="0.2">
      <c r="W2499" s="402"/>
      <c r="X2499" s="402"/>
      <c r="Y2499" s="402"/>
      <c r="Z2499" s="402"/>
    </row>
    <row r="2500" spans="23:26" x14ac:dyDescent="0.2">
      <c r="W2500" s="402"/>
      <c r="X2500" s="402"/>
      <c r="Y2500" s="402"/>
      <c r="Z2500" s="402"/>
    </row>
    <row r="2501" spans="23:26" x14ac:dyDescent="0.2">
      <c r="W2501" s="402"/>
      <c r="X2501" s="402"/>
      <c r="Y2501" s="402"/>
      <c r="Z2501" s="402"/>
    </row>
    <row r="2502" spans="23:26" x14ac:dyDescent="0.2">
      <c r="W2502" s="402"/>
      <c r="X2502" s="402"/>
      <c r="Y2502" s="402"/>
      <c r="Z2502" s="402"/>
    </row>
    <row r="2503" spans="23:26" x14ac:dyDescent="0.2">
      <c r="W2503" s="402"/>
      <c r="X2503" s="402"/>
      <c r="Y2503" s="402"/>
      <c r="Z2503" s="402"/>
    </row>
    <row r="2504" spans="23:26" x14ac:dyDescent="0.2">
      <c r="W2504" s="402"/>
      <c r="X2504" s="402"/>
      <c r="Y2504" s="402"/>
      <c r="Z2504" s="402"/>
    </row>
    <row r="2505" spans="23:26" x14ac:dyDescent="0.2">
      <c r="W2505" s="402"/>
      <c r="X2505" s="402"/>
      <c r="Y2505" s="402"/>
      <c r="Z2505" s="402"/>
    </row>
    <row r="2506" spans="23:26" x14ac:dyDescent="0.2">
      <c r="W2506" s="402"/>
      <c r="X2506" s="402"/>
      <c r="Y2506" s="402"/>
      <c r="Z2506" s="402"/>
    </row>
    <row r="2507" spans="23:26" x14ac:dyDescent="0.2">
      <c r="W2507" s="402"/>
      <c r="X2507" s="402"/>
      <c r="Y2507" s="402"/>
      <c r="Z2507" s="402"/>
    </row>
    <row r="2508" spans="23:26" x14ac:dyDescent="0.2">
      <c r="W2508" s="402"/>
      <c r="X2508" s="402"/>
      <c r="Y2508" s="402"/>
      <c r="Z2508" s="402"/>
    </row>
    <row r="2509" spans="23:26" x14ac:dyDescent="0.2">
      <c r="W2509" s="402"/>
      <c r="X2509" s="402"/>
      <c r="Y2509" s="402"/>
      <c r="Z2509" s="402"/>
    </row>
    <row r="2510" spans="23:26" x14ac:dyDescent="0.2">
      <c r="W2510" s="402"/>
      <c r="X2510" s="402"/>
      <c r="Y2510" s="402"/>
      <c r="Z2510" s="402"/>
    </row>
    <row r="2511" spans="23:26" x14ac:dyDescent="0.2">
      <c r="W2511" s="402"/>
      <c r="X2511" s="402"/>
      <c r="Y2511" s="402"/>
      <c r="Z2511" s="402"/>
    </row>
    <row r="2512" spans="23:26" x14ac:dyDescent="0.2">
      <c r="W2512" s="402"/>
      <c r="X2512" s="402"/>
      <c r="Y2512" s="402"/>
      <c r="Z2512" s="402"/>
    </row>
    <row r="2513" spans="23:26" x14ac:dyDescent="0.2">
      <c r="W2513" s="402"/>
      <c r="X2513" s="402"/>
      <c r="Y2513" s="402"/>
      <c r="Z2513" s="402"/>
    </row>
    <row r="2514" spans="23:26" x14ac:dyDescent="0.2">
      <c r="W2514" s="402"/>
      <c r="X2514" s="402"/>
      <c r="Y2514" s="402"/>
      <c r="Z2514" s="402"/>
    </row>
    <row r="2515" spans="23:26" x14ac:dyDescent="0.2">
      <c r="W2515" s="402"/>
      <c r="X2515" s="402"/>
      <c r="Y2515" s="402"/>
      <c r="Z2515" s="402"/>
    </row>
    <row r="2516" spans="23:26" x14ac:dyDescent="0.2">
      <c r="W2516" s="402"/>
      <c r="X2516" s="402"/>
      <c r="Y2516" s="402"/>
      <c r="Z2516" s="402"/>
    </row>
    <row r="2517" spans="23:26" x14ac:dyDescent="0.2">
      <c r="W2517" s="402"/>
      <c r="X2517" s="402"/>
      <c r="Y2517" s="402"/>
      <c r="Z2517" s="402"/>
    </row>
    <row r="2518" spans="23:26" x14ac:dyDescent="0.2">
      <c r="W2518" s="402"/>
      <c r="X2518" s="402"/>
      <c r="Y2518" s="402"/>
      <c r="Z2518" s="402"/>
    </row>
    <row r="2519" spans="23:26" x14ac:dyDescent="0.2">
      <c r="W2519" s="402"/>
      <c r="X2519" s="402"/>
      <c r="Y2519" s="402"/>
      <c r="Z2519" s="402"/>
    </row>
    <row r="2520" spans="23:26" x14ac:dyDescent="0.2">
      <c r="W2520" s="402"/>
      <c r="X2520" s="402"/>
      <c r="Y2520" s="402"/>
      <c r="Z2520" s="402"/>
    </row>
    <row r="2521" spans="23:26" x14ac:dyDescent="0.2">
      <c r="W2521" s="402"/>
      <c r="X2521" s="402"/>
      <c r="Y2521" s="402"/>
      <c r="Z2521" s="402"/>
    </row>
    <row r="2522" spans="23:26" x14ac:dyDescent="0.2">
      <c r="W2522" s="402"/>
      <c r="X2522" s="402"/>
      <c r="Y2522" s="402"/>
      <c r="Z2522" s="402"/>
    </row>
    <row r="2523" spans="23:26" x14ac:dyDescent="0.2">
      <c r="W2523" s="402"/>
      <c r="X2523" s="402"/>
      <c r="Y2523" s="402"/>
      <c r="Z2523" s="402"/>
    </row>
    <row r="2524" spans="23:26" x14ac:dyDescent="0.2">
      <c r="W2524" s="402"/>
      <c r="X2524" s="402"/>
      <c r="Y2524" s="402"/>
      <c r="Z2524" s="402"/>
    </row>
    <row r="2525" spans="23:26" x14ac:dyDescent="0.2">
      <c r="W2525" s="402"/>
      <c r="X2525" s="402"/>
      <c r="Y2525" s="402"/>
      <c r="Z2525" s="402"/>
    </row>
    <row r="2526" spans="23:26" x14ac:dyDescent="0.2">
      <c r="W2526" s="402"/>
      <c r="X2526" s="402"/>
      <c r="Y2526" s="402"/>
      <c r="Z2526" s="402"/>
    </row>
    <row r="2527" spans="23:26" x14ac:dyDescent="0.2">
      <c r="W2527" s="402"/>
      <c r="X2527" s="402"/>
      <c r="Y2527" s="402"/>
      <c r="Z2527" s="402"/>
    </row>
    <row r="2528" spans="23:26" x14ac:dyDescent="0.2">
      <c r="W2528" s="402"/>
      <c r="X2528" s="402"/>
      <c r="Y2528" s="402"/>
      <c r="Z2528" s="402"/>
    </row>
    <row r="2529" spans="23:26" x14ac:dyDescent="0.2">
      <c r="W2529" s="402"/>
      <c r="X2529" s="402"/>
      <c r="Y2529" s="402"/>
      <c r="Z2529" s="402"/>
    </row>
    <row r="2530" spans="23:26" x14ac:dyDescent="0.2">
      <c r="W2530" s="402"/>
      <c r="X2530" s="402"/>
      <c r="Y2530" s="402"/>
      <c r="Z2530" s="402"/>
    </row>
    <row r="2531" spans="23:26" x14ac:dyDescent="0.2">
      <c r="W2531" s="402"/>
      <c r="X2531" s="402"/>
      <c r="Y2531" s="402"/>
      <c r="Z2531" s="402"/>
    </row>
    <row r="2532" spans="23:26" x14ac:dyDescent="0.2">
      <c r="W2532" s="402"/>
      <c r="X2532" s="402"/>
      <c r="Y2532" s="402"/>
      <c r="Z2532" s="402"/>
    </row>
    <row r="2533" spans="23:26" x14ac:dyDescent="0.2">
      <c r="W2533" s="402"/>
      <c r="X2533" s="402"/>
      <c r="Y2533" s="402"/>
      <c r="Z2533" s="402"/>
    </row>
    <row r="2534" spans="23:26" x14ac:dyDescent="0.2">
      <c r="W2534" s="402"/>
      <c r="X2534" s="402"/>
      <c r="Y2534" s="402"/>
      <c r="Z2534" s="402"/>
    </row>
    <row r="2535" spans="23:26" x14ac:dyDescent="0.2">
      <c r="W2535" s="402"/>
      <c r="X2535" s="402"/>
      <c r="Y2535" s="402"/>
      <c r="Z2535" s="402"/>
    </row>
    <row r="2536" spans="23:26" x14ac:dyDescent="0.2">
      <c r="W2536" s="402"/>
      <c r="X2536" s="402"/>
      <c r="Y2536" s="402"/>
      <c r="Z2536" s="402"/>
    </row>
    <row r="2537" spans="23:26" x14ac:dyDescent="0.2">
      <c r="W2537" s="402"/>
      <c r="X2537" s="402"/>
      <c r="Y2537" s="402"/>
      <c r="Z2537" s="402"/>
    </row>
    <row r="2538" spans="23:26" x14ac:dyDescent="0.2">
      <c r="W2538" s="402"/>
      <c r="X2538" s="402"/>
      <c r="Y2538" s="402"/>
      <c r="Z2538" s="402"/>
    </row>
    <row r="2539" spans="23:26" x14ac:dyDescent="0.2">
      <c r="W2539" s="402"/>
      <c r="X2539" s="402"/>
      <c r="Y2539" s="402"/>
      <c r="Z2539" s="402"/>
    </row>
    <row r="2540" spans="23:26" x14ac:dyDescent="0.2">
      <c r="W2540" s="402"/>
      <c r="X2540" s="402"/>
      <c r="Y2540" s="402"/>
      <c r="Z2540" s="402"/>
    </row>
    <row r="2541" spans="23:26" x14ac:dyDescent="0.2">
      <c r="W2541" s="402"/>
      <c r="X2541" s="402"/>
      <c r="Y2541" s="402"/>
      <c r="Z2541" s="402"/>
    </row>
    <row r="2542" spans="23:26" x14ac:dyDescent="0.2">
      <c r="W2542" s="402"/>
      <c r="X2542" s="402"/>
      <c r="Y2542" s="402"/>
      <c r="Z2542" s="402"/>
    </row>
    <row r="2543" spans="23:26" x14ac:dyDescent="0.2">
      <c r="W2543" s="402"/>
      <c r="X2543" s="402"/>
      <c r="Y2543" s="402"/>
      <c r="Z2543" s="402"/>
    </row>
    <row r="2544" spans="23:26" x14ac:dyDescent="0.2">
      <c r="W2544" s="402"/>
      <c r="X2544" s="402"/>
      <c r="Y2544" s="402"/>
      <c r="Z2544" s="402"/>
    </row>
    <row r="2545" spans="23:26" x14ac:dyDescent="0.2">
      <c r="W2545" s="402"/>
      <c r="X2545" s="402"/>
      <c r="Y2545" s="402"/>
      <c r="Z2545" s="402"/>
    </row>
    <row r="2546" spans="23:26" x14ac:dyDescent="0.2">
      <c r="W2546" s="402"/>
      <c r="X2546" s="402"/>
      <c r="Y2546" s="402"/>
      <c r="Z2546" s="402"/>
    </row>
    <row r="2547" spans="23:26" x14ac:dyDescent="0.2">
      <c r="W2547" s="402"/>
      <c r="X2547" s="402"/>
      <c r="Y2547" s="402"/>
      <c r="Z2547" s="402"/>
    </row>
    <row r="2548" spans="23:26" x14ac:dyDescent="0.2">
      <c r="W2548" s="402"/>
      <c r="X2548" s="402"/>
      <c r="Y2548" s="402"/>
      <c r="Z2548" s="402"/>
    </row>
    <row r="2549" spans="23:26" x14ac:dyDescent="0.2">
      <c r="W2549" s="402"/>
      <c r="X2549" s="402"/>
      <c r="Y2549" s="402"/>
      <c r="Z2549" s="402"/>
    </row>
    <row r="2550" spans="23:26" x14ac:dyDescent="0.2">
      <c r="W2550" s="402"/>
      <c r="X2550" s="402"/>
      <c r="Y2550" s="402"/>
      <c r="Z2550" s="402"/>
    </row>
    <row r="2551" spans="23:26" x14ac:dyDescent="0.2">
      <c r="W2551" s="402"/>
      <c r="X2551" s="402"/>
      <c r="Y2551" s="402"/>
      <c r="Z2551" s="402"/>
    </row>
    <row r="2552" spans="23:26" x14ac:dyDescent="0.2">
      <c r="W2552" s="402"/>
      <c r="X2552" s="402"/>
      <c r="Y2552" s="402"/>
      <c r="Z2552" s="402"/>
    </row>
    <row r="2553" spans="23:26" x14ac:dyDescent="0.2">
      <c r="W2553" s="402"/>
      <c r="X2553" s="402"/>
      <c r="Y2553" s="402"/>
      <c r="Z2553" s="402"/>
    </row>
    <row r="2554" spans="23:26" x14ac:dyDescent="0.2">
      <c r="W2554" s="402"/>
      <c r="X2554" s="402"/>
      <c r="Y2554" s="402"/>
      <c r="Z2554" s="402"/>
    </row>
    <row r="2555" spans="23:26" x14ac:dyDescent="0.2">
      <c r="W2555" s="402"/>
      <c r="X2555" s="402"/>
      <c r="Y2555" s="402"/>
      <c r="Z2555" s="402"/>
    </row>
    <row r="2556" spans="23:26" x14ac:dyDescent="0.2">
      <c r="W2556" s="402"/>
      <c r="X2556" s="402"/>
      <c r="Y2556" s="402"/>
      <c r="Z2556" s="402"/>
    </row>
    <row r="2557" spans="23:26" x14ac:dyDescent="0.2">
      <c r="W2557" s="402"/>
      <c r="X2557" s="402"/>
      <c r="Y2557" s="402"/>
      <c r="Z2557" s="402"/>
    </row>
    <row r="2558" spans="23:26" x14ac:dyDescent="0.2">
      <c r="W2558" s="402"/>
      <c r="X2558" s="402"/>
      <c r="Y2558" s="402"/>
      <c r="Z2558" s="402"/>
    </row>
    <row r="2559" spans="23:26" x14ac:dyDescent="0.2">
      <c r="W2559" s="402"/>
      <c r="X2559" s="402"/>
      <c r="Y2559" s="402"/>
      <c r="Z2559" s="402"/>
    </row>
    <row r="2560" spans="23:26" x14ac:dyDescent="0.2">
      <c r="W2560" s="402"/>
      <c r="X2560" s="402"/>
      <c r="Y2560" s="402"/>
      <c r="Z2560" s="402"/>
    </row>
    <row r="2561" spans="23:26" x14ac:dyDescent="0.2">
      <c r="W2561" s="402"/>
      <c r="X2561" s="402"/>
      <c r="Y2561" s="402"/>
      <c r="Z2561" s="402"/>
    </row>
    <row r="2562" spans="23:26" x14ac:dyDescent="0.2">
      <c r="W2562" s="402"/>
      <c r="X2562" s="402"/>
      <c r="Y2562" s="402"/>
      <c r="Z2562" s="402"/>
    </row>
    <row r="2563" spans="23:26" x14ac:dyDescent="0.2">
      <c r="W2563" s="402"/>
      <c r="X2563" s="402"/>
      <c r="Y2563" s="402"/>
      <c r="Z2563" s="402"/>
    </row>
    <row r="2564" spans="23:26" x14ac:dyDescent="0.2">
      <c r="W2564" s="402"/>
      <c r="X2564" s="402"/>
      <c r="Y2564" s="402"/>
      <c r="Z2564" s="402"/>
    </row>
    <row r="2565" spans="23:26" x14ac:dyDescent="0.2">
      <c r="W2565" s="402"/>
      <c r="X2565" s="402"/>
      <c r="Y2565" s="402"/>
      <c r="Z2565" s="402"/>
    </row>
    <row r="2566" spans="23:26" x14ac:dyDescent="0.2">
      <c r="W2566" s="402"/>
      <c r="X2566" s="402"/>
      <c r="Y2566" s="402"/>
      <c r="Z2566" s="402"/>
    </row>
    <row r="2567" spans="23:26" x14ac:dyDescent="0.2">
      <c r="W2567" s="402"/>
      <c r="X2567" s="402"/>
      <c r="Y2567" s="402"/>
      <c r="Z2567" s="402"/>
    </row>
    <row r="2568" spans="23:26" x14ac:dyDescent="0.2">
      <c r="W2568" s="402"/>
      <c r="X2568" s="402"/>
      <c r="Y2568" s="402"/>
      <c r="Z2568" s="402"/>
    </row>
    <row r="2569" spans="23:26" x14ac:dyDescent="0.2">
      <c r="W2569" s="402"/>
      <c r="X2569" s="402"/>
      <c r="Y2569" s="402"/>
      <c r="Z2569" s="402"/>
    </row>
    <row r="2570" spans="23:26" x14ac:dyDescent="0.2">
      <c r="W2570" s="402"/>
      <c r="X2570" s="402"/>
      <c r="Y2570" s="402"/>
      <c r="Z2570" s="402"/>
    </row>
    <row r="2571" spans="23:26" x14ac:dyDescent="0.2">
      <c r="W2571" s="402"/>
      <c r="X2571" s="402"/>
      <c r="Y2571" s="402"/>
      <c r="Z2571" s="402"/>
    </row>
    <row r="2572" spans="23:26" x14ac:dyDescent="0.2">
      <c r="W2572" s="402"/>
      <c r="X2572" s="402"/>
      <c r="Y2572" s="402"/>
      <c r="Z2572" s="402"/>
    </row>
    <row r="2573" spans="23:26" x14ac:dyDescent="0.2">
      <c r="W2573" s="402"/>
      <c r="X2573" s="402"/>
      <c r="Y2573" s="402"/>
      <c r="Z2573" s="402"/>
    </row>
    <row r="2574" spans="23:26" x14ac:dyDescent="0.2">
      <c r="W2574" s="402"/>
      <c r="X2574" s="402"/>
      <c r="Y2574" s="402"/>
      <c r="Z2574" s="402"/>
    </row>
    <row r="2575" spans="23:26" x14ac:dyDescent="0.2">
      <c r="W2575" s="402"/>
      <c r="X2575" s="402"/>
      <c r="Y2575" s="402"/>
      <c r="Z2575" s="402"/>
    </row>
    <row r="2576" spans="23:26" x14ac:dyDescent="0.2">
      <c r="W2576" s="402"/>
      <c r="X2576" s="402"/>
      <c r="Y2576" s="402"/>
      <c r="Z2576" s="402"/>
    </row>
    <row r="2577" spans="23:26" x14ac:dyDescent="0.2">
      <c r="W2577" s="402"/>
      <c r="X2577" s="402"/>
      <c r="Y2577" s="402"/>
      <c r="Z2577" s="402"/>
    </row>
    <row r="2578" spans="23:26" x14ac:dyDescent="0.2">
      <c r="W2578" s="402"/>
      <c r="X2578" s="402"/>
      <c r="Y2578" s="402"/>
      <c r="Z2578" s="402"/>
    </row>
    <row r="2579" spans="23:26" x14ac:dyDescent="0.2">
      <c r="W2579" s="402"/>
      <c r="X2579" s="402"/>
      <c r="Y2579" s="402"/>
      <c r="Z2579" s="402"/>
    </row>
    <row r="2580" spans="23:26" x14ac:dyDescent="0.2">
      <c r="W2580" s="402"/>
      <c r="X2580" s="402"/>
      <c r="Y2580" s="402"/>
      <c r="Z2580" s="402"/>
    </row>
    <row r="2581" spans="23:26" x14ac:dyDescent="0.2">
      <c r="W2581" s="402"/>
      <c r="X2581" s="402"/>
      <c r="Y2581" s="402"/>
      <c r="Z2581" s="402"/>
    </row>
    <row r="2582" spans="23:26" x14ac:dyDescent="0.2">
      <c r="W2582" s="402"/>
      <c r="X2582" s="402"/>
      <c r="Y2582" s="402"/>
      <c r="Z2582" s="402"/>
    </row>
    <row r="2583" spans="23:26" x14ac:dyDescent="0.2">
      <c r="W2583" s="402"/>
      <c r="X2583" s="402"/>
      <c r="Y2583" s="402"/>
      <c r="Z2583" s="402"/>
    </row>
    <row r="2584" spans="23:26" x14ac:dyDescent="0.2">
      <c r="W2584" s="402"/>
      <c r="X2584" s="402"/>
      <c r="Y2584" s="402"/>
      <c r="Z2584" s="402"/>
    </row>
    <row r="2585" spans="23:26" x14ac:dyDescent="0.2">
      <c r="W2585" s="402"/>
      <c r="X2585" s="402"/>
      <c r="Y2585" s="402"/>
      <c r="Z2585" s="402"/>
    </row>
    <row r="2586" spans="23:26" x14ac:dyDescent="0.2">
      <c r="W2586" s="402"/>
      <c r="X2586" s="402"/>
      <c r="Y2586" s="402"/>
      <c r="Z2586" s="402"/>
    </row>
    <row r="2587" spans="23:26" x14ac:dyDescent="0.2">
      <c r="W2587" s="402"/>
      <c r="X2587" s="402"/>
      <c r="Y2587" s="402"/>
      <c r="Z2587" s="402"/>
    </row>
    <row r="2588" spans="23:26" x14ac:dyDescent="0.2">
      <c r="W2588" s="402"/>
      <c r="X2588" s="402"/>
      <c r="Y2588" s="402"/>
      <c r="Z2588" s="402"/>
    </row>
    <row r="2589" spans="23:26" x14ac:dyDescent="0.2">
      <c r="W2589" s="402"/>
      <c r="X2589" s="402"/>
      <c r="Y2589" s="402"/>
      <c r="Z2589" s="402"/>
    </row>
    <row r="2590" spans="23:26" x14ac:dyDescent="0.2">
      <c r="W2590" s="402"/>
      <c r="X2590" s="402"/>
      <c r="Y2590" s="402"/>
      <c r="Z2590" s="402"/>
    </row>
    <row r="2591" spans="23:26" x14ac:dyDescent="0.2">
      <c r="W2591" s="402"/>
      <c r="X2591" s="402"/>
      <c r="Y2591" s="402"/>
      <c r="Z2591" s="402"/>
    </row>
    <row r="2592" spans="23:26" x14ac:dyDescent="0.2">
      <c r="W2592" s="402"/>
      <c r="X2592" s="402"/>
      <c r="Y2592" s="402"/>
      <c r="Z2592" s="402"/>
    </row>
    <row r="2593" spans="23:26" x14ac:dyDescent="0.2">
      <c r="W2593" s="402"/>
      <c r="X2593" s="402"/>
      <c r="Y2593" s="402"/>
      <c r="Z2593" s="402"/>
    </row>
    <row r="2594" spans="23:26" x14ac:dyDescent="0.2">
      <c r="W2594" s="402"/>
      <c r="X2594" s="402"/>
      <c r="Y2594" s="402"/>
      <c r="Z2594" s="402"/>
    </row>
    <row r="2595" spans="23:26" x14ac:dyDescent="0.2">
      <c r="W2595" s="402"/>
      <c r="X2595" s="402"/>
      <c r="Y2595" s="402"/>
      <c r="Z2595" s="402"/>
    </row>
    <row r="2596" spans="23:26" x14ac:dyDescent="0.2">
      <c r="W2596" s="402"/>
      <c r="X2596" s="402"/>
      <c r="Y2596" s="402"/>
      <c r="Z2596" s="402"/>
    </row>
    <row r="2597" spans="23:26" x14ac:dyDescent="0.2">
      <c r="W2597" s="402"/>
      <c r="X2597" s="402"/>
      <c r="Y2597" s="402"/>
      <c r="Z2597" s="402"/>
    </row>
    <row r="2598" spans="23:26" x14ac:dyDescent="0.2">
      <c r="W2598" s="402"/>
      <c r="X2598" s="402"/>
      <c r="Y2598" s="402"/>
      <c r="Z2598" s="402"/>
    </row>
    <row r="2599" spans="23:26" x14ac:dyDescent="0.2">
      <c r="W2599" s="402"/>
      <c r="X2599" s="402"/>
      <c r="Y2599" s="402"/>
      <c r="Z2599" s="402"/>
    </row>
    <row r="2600" spans="23:26" x14ac:dyDescent="0.2">
      <c r="W2600" s="402"/>
      <c r="X2600" s="402"/>
      <c r="Y2600" s="402"/>
      <c r="Z2600" s="402"/>
    </row>
    <row r="2601" spans="23:26" x14ac:dyDescent="0.2">
      <c r="W2601" s="402"/>
      <c r="X2601" s="402"/>
      <c r="Y2601" s="402"/>
      <c r="Z2601" s="402"/>
    </row>
    <row r="2602" spans="23:26" x14ac:dyDescent="0.2">
      <c r="W2602" s="402"/>
      <c r="X2602" s="402"/>
      <c r="Y2602" s="402"/>
      <c r="Z2602" s="402"/>
    </row>
    <row r="2603" spans="23:26" x14ac:dyDescent="0.2">
      <c r="W2603" s="402"/>
      <c r="X2603" s="402"/>
      <c r="Y2603" s="402"/>
      <c r="Z2603" s="402"/>
    </row>
    <row r="2604" spans="23:26" x14ac:dyDescent="0.2">
      <c r="W2604" s="402"/>
      <c r="X2604" s="402"/>
      <c r="Y2604" s="402"/>
      <c r="Z2604" s="402"/>
    </row>
    <row r="2605" spans="23:26" x14ac:dyDescent="0.2">
      <c r="W2605" s="402"/>
      <c r="X2605" s="402"/>
      <c r="Y2605" s="402"/>
      <c r="Z2605" s="402"/>
    </row>
    <row r="2606" spans="23:26" x14ac:dyDescent="0.2">
      <c r="W2606" s="402"/>
      <c r="X2606" s="402"/>
      <c r="Y2606" s="402"/>
      <c r="Z2606" s="402"/>
    </row>
    <row r="2607" spans="23:26" x14ac:dyDescent="0.2">
      <c r="W2607" s="402"/>
      <c r="X2607" s="402"/>
      <c r="Y2607" s="402"/>
      <c r="Z2607" s="402"/>
    </row>
    <row r="2608" spans="23:26" x14ac:dyDescent="0.2">
      <c r="W2608" s="402"/>
      <c r="X2608" s="402"/>
      <c r="Y2608" s="402"/>
      <c r="Z2608" s="402"/>
    </row>
    <row r="2609" spans="23:26" x14ac:dyDescent="0.2">
      <c r="W2609" s="402"/>
      <c r="X2609" s="402"/>
      <c r="Y2609" s="402"/>
      <c r="Z2609" s="402"/>
    </row>
    <row r="2610" spans="23:26" x14ac:dyDescent="0.2">
      <c r="W2610" s="402"/>
      <c r="X2610" s="402"/>
      <c r="Y2610" s="402"/>
      <c r="Z2610" s="402"/>
    </row>
    <row r="2611" spans="23:26" x14ac:dyDescent="0.2">
      <c r="W2611" s="402"/>
      <c r="X2611" s="402"/>
      <c r="Y2611" s="402"/>
      <c r="Z2611" s="402"/>
    </row>
    <row r="2612" spans="23:26" x14ac:dyDescent="0.2">
      <c r="W2612" s="402"/>
      <c r="X2612" s="402"/>
      <c r="Y2612" s="402"/>
      <c r="Z2612" s="402"/>
    </row>
    <row r="2613" spans="23:26" x14ac:dyDescent="0.2">
      <c r="W2613" s="402"/>
      <c r="X2613" s="402"/>
      <c r="Y2613" s="402"/>
      <c r="Z2613" s="402"/>
    </row>
    <row r="2614" spans="23:26" x14ac:dyDescent="0.2">
      <c r="W2614" s="402"/>
      <c r="X2614" s="402"/>
      <c r="Y2614" s="402"/>
      <c r="Z2614" s="402"/>
    </row>
    <row r="2615" spans="23:26" x14ac:dyDescent="0.2">
      <c r="W2615" s="402"/>
      <c r="X2615" s="402"/>
      <c r="Y2615" s="402"/>
      <c r="Z2615" s="402"/>
    </row>
    <row r="2616" spans="23:26" x14ac:dyDescent="0.2">
      <c r="W2616" s="402"/>
      <c r="X2616" s="402"/>
      <c r="Y2616" s="402"/>
      <c r="Z2616" s="402"/>
    </row>
    <row r="2617" spans="23:26" x14ac:dyDescent="0.2">
      <c r="W2617" s="402"/>
      <c r="X2617" s="402"/>
      <c r="Y2617" s="402"/>
      <c r="Z2617" s="402"/>
    </row>
    <row r="2618" spans="23:26" x14ac:dyDescent="0.2">
      <c r="W2618" s="402"/>
      <c r="X2618" s="402"/>
      <c r="Y2618" s="402"/>
      <c r="Z2618" s="402"/>
    </row>
    <row r="2619" spans="23:26" x14ac:dyDescent="0.2">
      <c r="W2619" s="402"/>
      <c r="X2619" s="402"/>
      <c r="Y2619" s="402"/>
      <c r="Z2619" s="402"/>
    </row>
    <row r="2620" spans="23:26" x14ac:dyDescent="0.2">
      <c r="W2620" s="402"/>
      <c r="X2620" s="402"/>
      <c r="Y2620" s="402"/>
      <c r="Z2620" s="402"/>
    </row>
    <row r="2621" spans="23:26" x14ac:dyDescent="0.2">
      <c r="W2621" s="402"/>
      <c r="X2621" s="402"/>
      <c r="Y2621" s="402"/>
      <c r="Z2621" s="402"/>
    </row>
    <row r="2622" spans="23:26" x14ac:dyDescent="0.2">
      <c r="W2622" s="402"/>
      <c r="X2622" s="402"/>
      <c r="Y2622" s="402"/>
      <c r="Z2622" s="402"/>
    </row>
    <row r="2623" spans="23:26" x14ac:dyDescent="0.2">
      <c r="W2623" s="402"/>
      <c r="X2623" s="402"/>
      <c r="Y2623" s="402"/>
      <c r="Z2623" s="402"/>
    </row>
    <row r="2624" spans="23:26" x14ac:dyDescent="0.2">
      <c r="W2624" s="402"/>
      <c r="X2624" s="402"/>
      <c r="Y2624" s="402"/>
      <c r="Z2624" s="402"/>
    </row>
    <row r="2625" spans="23:26" x14ac:dyDescent="0.2">
      <c r="W2625" s="402"/>
      <c r="X2625" s="402"/>
      <c r="Y2625" s="402"/>
      <c r="Z2625" s="402"/>
    </row>
    <row r="2626" spans="23:26" x14ac:dyDescent="0.2">
      <c r="W2626" s="402"/>
      <c r="X2626" s="402"/>
      <c r="Y2626" s="402"/>
      <c r="Z2626" s="402"/>
    </row>
    <row r="2627" spans="23:26" x14ac:dyDescent="0.2">
      <c r="W2627" s="402"/>
      <c r="X2627" s="402"/>
      <c r="Y2627" s="402"/>
      <c r="Z2627" s="402"/>
    </row>
    <row r="2628" spans="23:26" x14ac:dyDescent="0.2">
      <c r="W2628" s="402"/>
      <c r="X2628" s="402"/>
      <c r="Y2628" s="402"/>
      <c r="Z2628" s="402"/>
    </row>
    <row r="2629" spans="23:26" x14ac:dyDescent="0.2">
      <c r="W2629" s="402"/>
      <c r="X2629" s="402"/>
      <c r="Y2629" s="402"/>
      <c r="Z2629" s="402"/>
    </row>
    <row r="2630" spans="23:26" x14ac:dyDescent="0.2">
      <c r="W2630" s="402"/>
      <c r="X2630" s="402"/>
      <c r="Y2630" s="402"/>
      <c r="Z2630" s="402"/>
    </row>
    <row r="2631" spans="23:26" x14ac:dyDescent="0.2">
      <c r="W2631" s="402"/>
      <c r="X2631" s="402"/>
      <c r="Y2631" s="402"/>
      <c r="Z2631" s="402"/>
    </row>
    <row r="2632" spans="23:26" x14ac:dyDescent="0.2">
      <c r="W2632" s="402"/>
      <c r="X2632" s="402"/>
      <c r="Y2632" s="402"/>
      <c r="Z2632" s="402"/>
    </row>
    <row r="2633" spans="23:26" x14ac:dyDescent="0.2">
      <c r="W2633" s="402"/>
      <c r="X2633" s="402"/>
      <c r="Y2633" s="402"/>
      <c r="Z2633" s="402"/>
    </row>
    <row r="2634" spans="23:26" x14ac:dyDescent="0.2">
      <c r="W2634" s="402"/>
      <c r="X2634" s="402"/>
      <c r="Y2634" s="402"/>
      <c r="Z2634" s="402"/>
    </row>
    <row r="2635" spans="23:26" x14ac:dyDescent="0.2">
      <c r="W2635" s="402"/>
      <c r="X2635" s="402"/>
      <c r="Y2635" s="402"/>
      <c r="Z2635" s="402"/>
    </row>
    <row r="2636" spans="23:26" x14ac:dyDescent="0.2">
      <c r="W2636" s="402"/>
      <c r="X2636" s="402"/>
      <c r="Y2636" s="402"/>
      <c r="Z2636" s="402"/>
    </row>
    <row r="2637" spans="23:26" x14ac:dyDescent="0.2">
      <c r="W2637" s="402"/>
      <c r="X2637" s="402"/>
      <c r="Y2637" s="402"/>
      <c r="Z2637" s="402"/>
    </row>
    <row r="2638" spans="23:26" x14ac:dyDescent="0.2">
      <c r="W2638" s="402"/>
      <c r="X2638" s="402"/>
      <c r="Y2638" s="402"/>
      <c r="Z2638" s="402"/>
    </row>
    <row r="2639" spans="23:26" x14ac:dyDescent="0.2">
      <c r="W2639" s="402"/>
      <c r="X2639" s="402"/>
      <c r="Y2639" s="402"/>
      <c r="Z2639" s="402"/>
    </row>
    <row r="2640" spans="23:26" x14ac:dyDescent="0.2">
      <c r="W2640" s="402"/>
      <c r="X2640" s="402"/>
      <c r="Y2640" s="402"/>
      <c r="Z2640" s="402"/>
    </row>
    <row r="2641" spans="23:26" x14ac:dyDescent="0.2">
      <c r="W2641" s="402"/>
      <c r="X2641" s="402"/>
      <c r="Y2641" s="402"/>
      <c r="Z2641" s="402"/>
    </row>
    <row r="2642" spans="23:26" x14ac:dyDescent="0.2">
      <c r="W2642" s="402"/>
      <c r="X2642" s="402"/>
      <c r="Y2642" s="402"/>
      <c r="Z2642" s="402"/>
    </row>
    <row r="2643" spans="23:26" x14ac:dyDescent="0.2">
      <c r="W2643" s="402"/>
      <c r="X2643" s="402"/>
      <c r="Y2643" s="402"/>
      <c r="Z2643" s="402"/>
    </row>
    <row r="2644" spans="23:26" x14ac:dyDescent="0.2">
      <c r="W2644" s="402"/>
      <c r="X2644" s="402"/>
      <c r="Y2644" s="402"/>
      <c r="Z2644" s="402"/>
    </row>
    <row r="2645" spans="23:26" x14ac:dyDescent="0.2">
      <c r="W2645" s="402"/>
      <c r="X2645" s="402"/>
      <c r="Y2645" s="402"/>
      <c r="Z2645" s="402"/>
    </row>
    <row r="2646" spans="23:26" x14ac:dyDescent="0.2">
      <c r="W2646" s="402"/>
      <c r="X2646" s="402"/>
      <c r="Y2646" s="402"/>
      <c r="Z2646" s="402"/>
    </row>
    <row r="2647" spans="23:26" x14ac:dyDescent="0.2">
      <c r="W2647" s="402"/>
      <c r="X2647" s="402"/>
      <c r="Y2647" s="402"/>
      <c r="Z2647" s="402"/>
    </row>
    <row r="2648" spans="23:26" x14ac:dyDescent="0.2">
      <c r="W2648" s="402"/>
      <c r="X2648" s="402"/>
      <c r="Y2648" s="402"/>
      <c r="Z2648" s="402"/>
    </row>
    <row r="2649" spans="23:26" x14ac:dyDescent="0.2">
      <c r="W2649" s="402"/>
      <c r="X2649" s="402"/>
      <c r="Y2649" s="402"/>
      <c r="Z2649" s="402"/>
    </row>
    <row r="2650" spans="23:26" x14ac:dyDescent="0.2">
      <c r="W2650" s="402"/>
      <c r="X2650" s="402"/>
      <c r="Y2650" s="402"/>
      <c r="Z2650" s="402"/>
    </row>
    <row r="2651" spans="23:26" x14ac:dyDescent="0.2">
      <c r="W2651" s="402"/>
      <c r="X2651" s="402"/>
      <c r="Y2651" s="402"/>
      <c r="Z2651" s="402"/>
    </row>
    <row r="2652" spans="23:26" x14ac:dyDescent="0.2">
      <c r="W2652" s="402"/>
      <c r="X2652" s="402"/>
      <c r="Y2652" s="402"/>
      <c r="Z2652" s="402"/>
    </row>
    <row r="2653" spans="23:26" x14ac:dyDescent="0.2">
      <c r="W2653" s="402"/>
      <c r="X2653" s="402"/>
      <c r="Y2653" s="402"/>
      <c r="Z2653" s="402"/>
    </row>
    <row r="2654" spans="23:26" x14ac:dyDescent="0.2">
      <c r="W2654" s="402"/>
      <c r="X2654" s="402"/>
      <c r="Y2654" s="402"/>
      <c r="Z2654" s="402"/>
    </row>
    <row r="2655" spans="23:26" x14ac:dyDescent="0.2">
      <c r="W2655" s="402"/>
      <c r="X2655" s="402"/>
      <c r="Y2655" s="402"/>
      <c r="Z2655" s="402"/>
    </row>
    <row r="2656" spans="23:26" x14ac:dyDescent="0.2">
      <c r="W2656" s="402"/>
      <c r="X2656" s="402"/>
      <c r="Y2656" s="402"/>
      <c r="Z2656" s="402"/>
    </row>
    <row r="2657" spans="23:26" x14ac:dyDescent="0.2">
      <c r="W2657" s="402"/>
      <c r="X2657" s="402"/>
      <c r="Y2657" s="402"/>
      <c r="Z2657" s="402"/>
    </row>
    <row r="2658" spans="23:26" x14ac:dyDescent="0.2">
      <c r="W2658" s="402"/>
      <c r="X2658" s="402"/>
      <c r="Y2658" s="402"/>
      <c r="Z2658" s="402"/>
    </row>
    <row r="2659" spans="23:26" x14ac:dyDescent="0.2">
      <c r="W2659" s="402"/>
      <c r="X2659" s="402"/>
      <c r="Y2659" s="402"/>
      <c r="Z2659" s="402"/>
    </row>
    <row r="2660" spans="23:26" x14ac:dyDescent="0.2">
      <c r="W2660" s="402"/>
      <c r="X2660" s="402"/>
      <c r="Y2660" s="402"/>
      <c r="Z2660" s="402"/>
    </row>
    <row r="2661" spans="23:26" x14ac:dyDescent="0.2">
      <c r="W2661" s="402"/>
      <c r="X2661" s="402"/>
      <c r="Y2661" s="402"/>
      <c r="Z2661" s="402"/>
    </row>
    <row r="2662" spans="23:26" x14ac:dyDescent="0.2">
      <c r="W2662" s="402"/>
      <c r="X2662" s="402"/>
      <c r="Y2662" s="402"/>
      <c r="Z2662" s="402"/>
    </row>
    <row r="2663" spans="23:26" x14ac:dyDescent="0.2">
      <c r="W2663" s="402"/>
      <c r="X2663" s="402"/>
      <c r="Y2663" s="402"/>
      <c r="Z2663" s="402"/>
    </row>
    <row r="2664" spans="23:26" x14ac:dyDescent="0.2">
      <c r="W2664" s="402"/>
      <c r="X2664" s="402"/>
      <c r="Y2664" s="402"/>
      <c r="Z2664" s="402"/>
    </row>
    <row r="2665" spans="23:26" x14ac:dyDescent="0.2">
      <c r="W2665" s="402"/>
      <c r="X2665" s="402"/>
      <c r="Y2665" s="402"/>
      <c r="Z2665" s="402"/>
    </row>
    <row r="2666" spans="23:26" x14ac:dyDescent="0.2">
      <c r="W2666" s="402"/>
      <c r="X2666" s="402"/>
      <c r="Y2666" s="402"/>
      <c r="Z2666" s="402"/>
    </row>
    <row r="2667" spans="23:26" x14ac:dyDescent="0.2">
      <c r="W2667" s="402"/>
      <c r="X2667" s="402"/>
      <c r="Y2667" s="402"/>
      <c r="Z2667" s="402"/>
    </row>
    <row r="2668" spans="23:26" x14ac:dyDescent="0.2">
      <c r="W2668" s="402"/>
      <c r="X2668" s="402"/>
      <c r="Y2668" s="402"/>
      <c r="Z2668" s="402"/>
    </row>
    <row r="2669" spans="23:26" x14ac:dyDescent="0.2">
      <c r="W2669" s="402"/>
      <c r="X2669" s="402"/>
      <c r="Y2669" s="402"/>
      <c r="Z2669" s="402"/>
    </row>
    <row r="2670" spans="23:26" x14ac:dyDescent="0.2">
      <c r="W2670" s="402"/>
      <c r="X2670" s="402"/>
      <c r="Y2670" s="402"/>
      <c r="Z2670" s="402"/>
    </row>
    <row r="2671" spans="23:26" x14ac:dyDescent="0.2">
      <c r="W2671" s="402"/>
      <c r="X2671" s="402"/>
      <c r="Y2671" s="402"/>
      <c r="Z2671" s="402"/>
    </row>
    <row r="2672" spans="23:26" x14ac:dyDescent="0.2">
      <c r="W2672" s="402"/>
      <c r="X2672" s="402"/>
      <c r="Y2672" s="402"/>
      <c r="Z2672" s="402"/>
    </row>
    <row r="2673" spans="23:26" x14ac:dyDescent="0.2">
      <c r="W2673" s="402"/>
      <c r="X2673" s="402"/>
      <c r="Y2673" s="402"/>
      <c r="Z2673" s="402"/>
    </row>
    <row r="2674" spans="23:26" x14ac:dyDescent="0.2">
      <c r="W2674" s="402"/>
      <c r="X2674" s="402"/>
      <c r="Y2674" s="402"/>
      <c r="Z2674" s="402"/>
    </row>
    <row r="2675" spans="23:26" x14ac:dyDescent="0.2">
      <c r="W2675" s="402"/>
      <c r="X2675" s="402"/>
      <c r="Y2675" s="402"/>
      <c r="Z2675" s="402"/>
    </row>
    <row r="2676" spans="23:26" x14ac:dyDescent="0.2">
      <c r="W2676" s="402"/>
      <c r="X2676" s="402"/>
      <c r="Y2676" s="402"/>
      <c r="Z2676" s="402"/>
    </row>
    <row r="2677" spans="23:26" x14ac:dyDescent="0.2">
      <c r="W2677" s="402"/>
      <c r="X2677" s="402"/>
      <c r="Y2677" s="402"/>
      <c r="Z2677" s="402"/>
    </row>
    <row r="2678" spans="23:26" x14ac:dyDescent="0.2">
      <c r="W2678" s="402"/>
      <c r="X2678" s="402"/>
      <c r="Y2678" s="402"/>
      <c r="Z2678" s="402"/>
    </row>
    <row r="2679" spans="23:26" x14ac:dyDescent="0.2">
      <c r="W2679" s="402"/>
      <c r="X2679" s="402"/>
      <c r="Y2679" s="402"/>
      <c r="Z2679" s="402"/>
    </row>
    <row r="2680" spans="23:26" x14ac:dyDescent="0.2">
      <c r="W2680" s="402"/>
      <c r="X2680" s="402"/>
      <c r="Y2680" s="402"/>
      <c r="Z2680" s="402"/>
    </row>
    <row r="2681" spans="23:26" x14ac:dyDescent="0.2">
      <c r="W2681" s="402"/>
      <c r="X2681" s="402"/>
      <c r="Y2681" s="402"/>
      <c r="Z2681" s="402"/>
    </row>
    <row r="2682" spans="23:26" x14ac:dyDescent="0.2">
      <c r="W2682" s="402"/>
      <c r="X2682" s="402"/>
      <c r="Y2682" s="402"/>
      <c r="Z2682" s="402"/>
    </row>
    <row r="2683" spans="23:26" x14ac:dyDescent="0.2">
      <c r="W2683" s="402"/>
      <c r="X2683" s="402"/>
      <c r="Y2683" s="402"/>
      <c r="Z2683" s="402"/>
    </row>
    <row r="2684" spans="23:26" x14ac:dyDescent="0.2">
      <c r="W2684" s="402"/>
      <c r="X2684" s="402"/>
      <c r="Y2684" s="402"/>
      <c r="Z2684" s="402"/>
    </row>
    <row r="2685" spans="23:26" x14ac:dyDescent="0.2">
      <c r="W2685" s="402"/>
      <c r="X2685" s="402"/>
      <c r="Y2685" s="402"/>
      <c r="Z2685" s="402"/>
    </row>
    <row r="2686" spans="23:26" x14ac:dyDescent="0.2">
      <c r="W2686" s="402"/>
      <c r="X2686" s="402"/>
      <c r="Y2686" s="402"/>
      <c r="Z2686" s="402"/>
    </row>
    <row r="2687" spans="23:26" x14ac:dyDescent="0.2">
      <c r="W2687" s="402"/>
      <c r="X2687" s="402"/>
      <c r="Y2687" s="402"/>
      <c r="Z2687" s="402"/>
    </row>
    <row r="2688" spans="23:26" x14ac:dyDescent="0.2">
      <c r="W2688" s="402"/>
      <c r="X2688" s="402"/>
      <c r="Y2688" s="402"/>
      <c r="Z2688" s="402"/>
    </row>
    <row r="2689" spans="23:26" x14ac:dyDescent="0.2">
      <c r="W2689" s="402"/>
      <c r="X2689" s="402"/>
      <c r="Y2689" s="402"/>
      <c r="Z2689" s="402"/>
    </row>
    <row r="2690" spans="23:26" x14ac:dyDescent="0.2">
      <c r="W2690" s="402"/>
      <c r="X2690" s="402"/>
      <c r="Y2690" s="402"/>
      <c r="Z2690" s="402"/>
    </row>
    <row r="2691" spans="23:26" x14ac:dyDescent="0.2">
      <c r="W2691" s="402"/>
      <c r="X2691" s="402"/>
      <c r="Y2691" s="402"/>
      <c r="Z2691" s="402"/>
    </row>
    <row r="2692" spans="23:26" x14ac:dyDescent="0.2">
      <c r="W2692" s="402"/>
      <c r="X2692" s="402"/>
      <c r="Y2692" s="402"/>
      <c r="Z2692" s="402"/>
    </row>
    <row r="2693" spans="23:26" x14ac:dyDescent="0.2">
      <c r="W2693" s="402"/>
      <c r="X2693" s="402"/>
      <c r="Y2693" s="402"/>
      <c r="Z2693" s="402"/>
    </row>
    <row r="2694" spans="23:26" x14ac:dyDescent="0.2">
      <c r="W2694" s="402"/>
      <c r="X2694" s="402"/>
      <c r="Y2694" s="402"/>
      <c r="Z2694" s="402"/>
    </row>
    <row r="2695" spans="23:26" x14ac:dyDescent="0.2">
      <c r="W2695" s="402"/>
      <c r="X2695" s="402"/>
      <c r="Y2695" s="402"/>
      <c r="Z2695" s="402"/>
    </row>
    <row r="2696" spans="23:26" x14ac:dyDescent="0.2">
      <c r="W2696" s="402"/>
      <c r="X2696" s="402"/>
      <c r="Y2696" s="402"/>
      <c r="Z2696" s="402"/>
    </row>
    <row r="2697" spans="23:26" x14ac:dyDescent="0.2">
      <c r="W2697" s="402"/>
      <c r="X2697" s="402"/>
      <c r="Y2697" s="402"/>
      <c r="Z2697" s="402"/>
    </row>
    <row r="2698" spans="23:26" x14ac:dyDescent="0.2">
      <c r="W2698" s="402"/>
      <c r="X2698" s="402"/>
      <c r="Y2698" s="402"/>
      <c r="Z2698" s="402"/>
    </row>
    <row r="2699" spans="23:26" x14ac:dyDescent="0.2">
      <c r="W2699" s="402"/>
      <c r="X2699" s="402"/>
      <c r="Y2699" s="402"/>
      <c r="Z2699" s="402"/>
    </row>
    <row r="2700" spans="23:26" x14ac:dyDescent="0.2">
      <c r="W2700" s="402"/>
      <c r="X2700" s="402"/>
      <c r="Y2700" s="402"/>
      <c r="Z2700" s="402"/>
    </row>
    <row r="2701" spans="23:26" x14ac:dyDescent="0.2">
      <c r="W2701" s="402"/>
      <c r="X2701" s="402"/>
      <c r="Y2701" s="402"/>
      <c r="Z2701" s="402"/>
    </row>
    <row r="2702" spans="23:26" x14ac:dyDescent="0.2">
      <c r="W2702" s="402"/>
      <c r="X2702" s="402"/>
      <c r="Y2702" s="402"/>
      <c r="Z2702" s="402"/>
    </row>
    <row r="2703" spans="23:26" x14ac:dyDescent="0.2">
      <c r="W2703" s="402"/>
      <c r="X2703" s="402"/>
      <c r="Y2703" s="402"/>
      <c r="Z2703" s="402"/>
    </row>
    <row r="2704" spans="23:26" x14ac:dyDescent="0.2">
      <c r="W2704" s="402"/>
      <c r="X2704" s="402"/>
      <c r="Y2704" s="402"/>
      <c r="Z2704" s="402"/>
    </row>
    <row r="2705" spans="23:26" x14ac:dyDescent="0.2">
      <c r="W2705" s="402"/>
      <c r="X2705" s="402"/>
      <c r="Y2705" s="402"/>
      <c r="Z2705" s="402"/>
    </row>
    <row r="2706" spans="23:26" x14ac:dyDescent="0.2">
      <c r="W2706" s="402"/>
      <c r="X2706" s="402"/>
      <c r="Y2706" s="402"/>
      <c r="Z2706" s="402"/>
    </row>
    <row r="2707" spans="23:26" x14ac:dyDescent="0.2">
      <c r="W2707" s="402"/>
      <c r="X2707" s="402"/>
      <c r="Y2707" s="402"/>
      <c r="Z2707" s="402"/>
    </row>
    <row r="2708" spans="23:26" x14ac:dyDescent="0.2">
      <c r="W2708" s="402"/>
      <c r="X2708" s="402"/>
      <c r="Y2708" s="402"/>
      <c r="Z2708" s="402"/>
    </row>
    <row r="2709" spans="23:26" x14ac:dyDescent="0.2">
      <c r="W2709" s="402"/>
      <c r="X2709" s="402"/>
      <c r="Y2709" s="402"/>
      <c r="Z2709" s="402"/>
    </row>
    <row r="2710" spans="23:26" x14ac:dyDescent="0.2">
      <c r="W2710" s="402"/>
      <c r="X2710" s="402"/>
      <c r="Y2710" s="402"/>
      <c r="Z2710" s="402"/>
    </row>
    <row r="2711" spans="23:26" x14ac:dyDescent="0.2">
      <c r="W2711" s="402"/>
      <c r="X2711" s="402"/>
      <c r="Y2711" s="402"/>
      <c r="Z2711" s="402"/>
    </row>
    <row r="2712" spans="23:26" x14ac:dyDescent="0.2">
      <c r="W2712" s="402"/>
      <c r="X2712" s="402"/>
      <c r="Y2712" s="402"/>
      <c r="Z2712" s="402"/>
    </row>
    <row r="2713" spans="23:26" x14ac:dyDescent="0.2">
      <c r="W2713" s="402"/>
      <c r="X2713" s="402"/>
      <c r="Y2713" s="402"/>
      <c r="Z2713" s="402"/>
    </row>
    <row r="2714" spans="23:26" x14ac:dyDescent="0.2">
      <c r="W2714" s="402"/>
      <c r="X2714" s="402"/>
      <c r="Y2714" s="402"/>
      <c r="Z2714" s="402"/>
    </row>
    <row r="2715" spans="23:26" x14ac:dyDescent="0.2">
      <c r="W2715" s="402"/>
      <c r="X2715" s="402"/>
      <c r="Y2715" s="402"/>
      <c r="Z2715" s="402"/>
    </row>
    <row r="2716" spans="23:26" x14ac:dyDescent="0.2">
      <c r="W2716" s="402"/>
      <c r="X2716" s="402"/>
      <c r="Y2716" s="402"/>
      <c r="Z2716" s="402"/>
    </row>
    <row r="2717" spans="23:26" x14ac:dyDescent="0.2">
      <c r="W2717" s="402"/>
      <c r="X2717" s="402"/>
      <c r="Y2717" s="402"/>
      <c r="Z2717" s="402"/>
    </row>
    <row r="2718" spans="23:26" x14ac:dyDescent="0.2">
      <c r="W2718" s="402"/>
      <c r="X2718" s="402"/>
      <c r="Y2718" s="402"/>
      <c r="Z2718" s="402"/>
    </row>
    <row r="2719" spans="23:26" x14ac:dyDescent="0.2">
      <c r="W2719" s="402"/>
      <c r="X2719" s="402"/>
      <c r="Y2719" s="402"/>
      <c r="Z2719" s="402"/>
    </row>
    <row r="2720" spans="23:26" x14ac:dyDescent="0.2">
      <c r="W2720" s="402"/>
      <c r="X2720" s="402"/>
      <c r="Y2720" s="402"/>
      <c r="Z2720" s="402"/>
    </row>
    <row r="2721" spans="23:26" x14ac:dyDescent="0.2">
      <c r="W2721" s="402"/>
      <c r="X2721" s="402"/>
      <c r="Y2721" s="402"/>
      <c r="Z2721" s="402"/>
    </row>
    <row r="2722" spans="23:26" x14ac:dyDescent="0.2">
      <c r="W2722" s="402"/>
      <c r="X2722" s="402"/>
      <c r="Y2722" s="402"/>
      <c r="Z2722" s="402"/>
    </row>
    <row r="2723" spans="23:26" x14ac:dyDescent="0.2">
      <c r="W2723" s="402"/>
      <c r="X2723" s="402"/>
      <c r="Y2723" s="402"/>
      <c r="Z2723" s="402"/>
    </row>
    <row r="2724" spans="23:26" x14ac:dyDescent="0.2">
      <c r="W2724" s="402"/>
      <c r="X2724" s="402"/>
      <c r="Y2724" s="402"/>
      <c r="Z2724" s="402"/>
    </row>
    <row r="2725" spans="23:26" x14ac:dyDescent="0.2">
      <c r="W2725" s="402"/>
      <c r="X2725" s="402"/>
      <c r="Y2725" s="402"/>
      <c r="Z2725" s="402"/>
    </row>
    <row r="2726" spans="23:26" x14ac:dyDescent="0.2">
      <c r="W2726" s="402"/>
      <c r="X2726" s="402"/>
      <c r="Y2726" s="402"/>
      <c r="Z2726" s="402"/>
    </row>
    <row r="2727" spans="23:26" x14ac:dyDescent="0.2">
      <c r="W2727" s="402"/>
      <c r="X2727" s="402"/>
      <c r="Y2727" s="402"/>
      <c r="Z2727" s="402"/>
    </row>
    <row r="2728" spans="23:26" x14ac:dyDescent="0.2">
      <c r="W2728" s="402"/>
      <c r="X2728" s="402"/>
      <c r="Y2728" s="402"/>
      <c r="Z2728" s="402"/>
    </row>
    <row r="2729" spans="23:26" x14ac:dyDescent="0.2">
      <c r="W2729" s="402"/>
      <c r="X2729" s="402"/>
      <c r="Y2729" s="402"/>
      <c r="Z2729" s="402"/>
    </row>
    <row r="2730" spans="23:26" x14ac:dyDescent="0.2">
      <c r="W2730" s="402"/>
      <c r="X2730" s="402"/>
      <c r="Y2730" s="402"/>
      <c r="Z2730" s="402"/>
    </row>
    <row r="2731" spans="23:26" x14ac:dyDescent="0.2">
      <c r="W2731" s="402"/>
      <c r="X2731" s="402"/>
      <c r="Y2731" s="402"/>
      <c r="Z2731" s="402"/>
    </row>
    <row r="2732" spans="23:26" x14ac:dyDescent="0.2">
      <c r="W2732" s="402"/>
      <c r="X2732" s="402"/>
      <c r="Y2732" s="402"/>
      <c r="Z2732" s="402"/>
    </row>
    <row r="2733" spans="23:26" x14ac:dyDescent="0.2">
      <c r="W2733" s="402"/>
      <c r="X2733" s="402"/>
      <c r="Y2733" s="402"/>
      <c r="Z2733" s="402"/>
    </row>
    <row r="2734" spans="23:26" x14ac:dyDescent="0.2">
      <c r="W2734" s="402"/>
      <c r="X2734" s="402"/>
      <c r="Y2734" s="402"/>
      <c r="Z2734" s="402"/>
    </row>
    <row r="2735" spans="23:26" x14ac:dyDescent="0.2">
      <c r="W2735" s="402"/>
      <c r="X2735" s="402"/>
      <c r="Y2735" s="402"/>
      <c r="Z2735" s="402"/>
    </row>
    <row r="2736" spans="23:26" x14ac:dyDescent="0.2">
      <c r="W2736" s="402"/>
      <c r="X2736" s="402"/>
      <c r="Y2736" s="402"/>
      <c r="Z2736" s="402"/>
    </row>
    <row r="2737" spans="23:26" x14ac:dyDescent="0.2">
      <c r="W2737" s="402"/>
      <c r="X2737" s="402"/>
      <c r="Y2737" s="402"/>
      <c r="Z2737" s="402"/>
    </row>
    <row r="2738" spans="23:26" x14ac:dyDescent="0.2">
      <c r="W2738" s="402"/>
      <c r="X2738" s="402"/>
      <c r="Y2738" s="402"/>
      <c r="Z2738" s="402"/>
    </row>
    <row r="2739" spans="23:26" x14ac:dyDescent="0.2">
      <c r="W2739" s="402"/>
      <c r="X2739" s="402"/>
      <c r="Y2739" s="402"/>
      <c r="Z2739" s="402"/>
    </row>
    <row r="2740" spans="23:26" x14ac:dyDescent="0.2">
      <c r="W2740" s="402"/>
      <c r="X2740" s="402"/>
      <c r="Y2740" s="402"/>
      <c r="Z2740" s="402"/>
    </row>
    <row r="2741" spans="23:26" x14ac:dyDescent="0.2">
      <c r="W2741" s="402"/>
      <c r="X2741" s="402"/>
      <c r="Y2741" s="402"/>
      <c r="Z2741" s="402"/>
    </row>
    <row r="2742" spans="23:26" x14ac:dyDescent="0.2">
      <c r="W2742" s="402"/>
      <c r="X2742" s="402"/>
      <c r="Y2742" s="402"/>
      <c r="Z2742" s="402"/>
    </row>
    <row r="2743" spans="23:26" x14ac:dyDescent="0.2">
      <c r="W2743" s="402"/>
      <c r="X2743" s="402"/>
      <c r="Y2743" s="402"/>
      <c r="Z2743" s="402"/>
    </row>
    <row r="2744" spans="23:26" x14ac:dyDescent="0.2">
      <c r="W2744" s="402"/>
      <c r="X2744" s="402"/>
      <c r="Y2744" s="402"/>
      <c r="Z2744" s="402"/>
    </row>
    <row r="2745" spans="23:26" x14ac:dyDescent="0.2">
      <c r="W2745" s="402"/>
      <c r="X2745" s="402"/>
      <c r="Y2745" s="402"/>
      <c r="Z2745" s="402"/>
    </row>
    <row r="2746" spans="23:26" x14ac:dyDescent="0.2">
      <c r="W2746" s="402"/>
      <c r="X2746" s="402"/>
      <c r="Y2746" s="402"/>
      <c r="Z2746" s="402"/>
    </row>
    <row r="2747" spans="23:26" x14ac:dyDescent="0.2">
      <c r="W2747" s="402"/>
      <c r="X2747" s="402"/>
      <c r="Y2747" s="402"/>
      <c r="Z2747" s="402"/>
    </row>
    <row r="2748" spans="23:26" x14ac:dyDescent="0.2">
      <c r="W2748" s="402"/>
      <c r="X2748" s="402"/>
      <c r="Y2748" s="402"/>
      <c r="Z2748" s="402"/>
    </row>
    <row r="2749" spans="23:26" x14ac:dyDescent="0.2">
      <c r="W2749" s="402"/>
      <c r="X2749" s="402"/>
      <c r="Y2749" s="402"/>
      <c r="Z2749" s="402"/>
    </row>
    <row r="2750" spans="23:26" x14ac:dyDescent="0.2">
      <c r="W2750" s="402"/>
      <c r="X2750" s="402"/>
      <c r="Y2750" s="402"/>
      <c r="Z2750" s="402"/>
    </row>
    <row r="2751" spans="23:26" x14ac:dyDescent="0.2">
      <c r="W2751" s="402"/>
      <c r="X2751" s="402"/>
      <c r="Y2751" s="402"/>
      <c r="Z2751" s="402"/>
    </row>
    <row r="2752" spans="23:26" x14ac:dyDescent="0.2">
      <c r="W2752" s="402"/>
      <c r="X2752" s="402"/>
      <c r="Y2752" s="402"/>
      <c r="Z2752" s="402"/>
    </row>
    <row r="2753" spans="23:26" x14ac:dyDescent="0.2">
      <c r="W2753" s="402"/>
      <c r="X2753" s="402"/>
      <c r="Y2753" s="402"/>
      <c r="Z2753" s="402"/>
    </row>
    <row r="2754" spans="23:26" x14ac:dyDescent="0.2">
      <c r="W2754" s="402"/>
      <c r="X2754" s="402"/>
      <c r="Y2754" s="402"/>
      <c r="Z2754" s="402"/>
    </row>
    <row r="2755" spans="23:26" x14ac:dyDescent="0.2">
      <c r="W2755" s="402"/>
      <c r="X2755" s="402"/>
      <c r="Y2755" s="402"/>
      <c r="Z2755" s="402"/>
    </row>
    <row r="2756" spans="23:26" x14ac:dyDescent="0.2">
      <c r="W2756" s="402"/>
      <c r="X2756" s="402"/>
      <c r="Y2756" s="402"/>
      <c r="Z2756" s="402"/>
    </row>
    <row r="2757" spans="23:26" x14ac:dyDescent="0.2">
      <c r="W2757" s="402"/>
      <c r="X2757" s="402"/>
      <c r="Y2757" s="402"/>
      <c r="Z2757" s="402"/>
    </row>
    <row r="2758" spans="23:26" x14ac:dyDescent="0.2">
      <c r="W2758" s="402"/>
      <c r="X2758" s="402"/>
      <c r="Y2758" s="402"/>
      <c r="Z2758" s="402"/>
    </row>
    <row r="2759" spans="23:26" x14ac:dyDescent="0.2">
      <c r="W2759" s="402"/>
      <c r="X2759" s="402"/>
      <c r="Y2759" s="402"/>
      <c r="Z2759" s="402"/>
    </row>
    <row r="2760" spans="23:26" x14ac:dyDescent="0.2">
      <c r="W2760" s="402"/>
      <c r="X2760" s="402"/>
      <c r="Y2760" s="402"/>
      <c r="Z2760" s="402"/>
    </row>
    <row r="2761" spans="23:26" x14ac:dyDescent="0.2">
      <c r="W2761" s="402"/>
      <c r="X2761" s="402"/>
      <c r="Y2761" s="402"/>
      <c r="Z2761" s="402"/>
    </row>
    <row r="2762" spans="23:26" x14ac:dyDescent="0.2">
      <c r="W2762" s="402"/>
      <c r="X2762" s="402"/>
      <c r="Y2762" s="402"/>
      <c r="Z2762" s="402"/>
    </row>
    <row r="2763" spans="23:26" x14ac:dyDescent="0.2">
      <c r="W2763" s="402"/>
      <c r="X2763" s="402"/>
      <c r="Y2763" s="402"/>
      <c r="Z2763" s="402"/>
    </row>
    <row r="2764" spans="23:26" x14ac:dyDescent="0.2">
      <c r="W2764" s="402"/>
      <c r="X2764" s="402"/>
      <c r="Y2764" s="402"/>
      <c r="Z2764" s="402"/>
    </row>
    <row r="2765" spans="23:26" x14ac:dyDescent="0.2">
      <c r="W2765" s="402"/>
      <c r="X2765" s="402"/>
      <c r="Y2765" s="402"/>
      <c r="Z2765" s="402"/>
    </row>
    <row r="2766" spans="23:26" x14ac:dyDescent="0.2">
      <c r="W2766" s="402"/>
      <c r="X2766" s="402"/>
      <c r="Y2766" s="402"/>
      <c r="Z2766" s="402"/>
    </row>
    <row r="2767" spans="23:26" x14ac:dyDescent="0.2">
      <c r="W2767" s="402"/>
      <c r="X2767" s="402"/>
      <c r="Y2767" s="402"/>
      <c r="Z2767" s="402"/>
    </row>
    <row r="2768" spans="23:26" x14ac:dyDescent="0.2">
      <c r="W2768" s="402"/>
      <c r="X2768" s="402"/>
      <c r="Y2768" s="402"/>
      <c r="Z2768" s="402"/>
    </row>
    <row r="2769" spans="23:26" x14ac:dyDescent="0.2">
      <c r="W2769" s="402"/>
      <c r="X2769" s="402"/>
      <c r="Y2769" s="402"/>
      <c r="Z2769" s="402"/>
    </row>
    <row r="2770" spans="23:26" x14ac:dyDescent="0.2">
      <c r="W2770" s="402"/>
      <c r="X2770" s="402"/>
      <c r="Y2770" s="402"/>
      <c r="Z2770" s="402"/>
    </row>
    <row r="2771" spans="23:26" x14ac:dyDescent="0.2">
      <c r="W2771" s="402"/>
      <c r="X2771" s="402"/>
      <c r="Y2771" s="402"/>
      <c r="Z2771" s="402"/>
    </row>
    <row r="2772" spans="23:26" x14ac:dyDescent="0.2">
      <c r="W2772" s="402"/>
      <c r="X2772" s="402"/>
      <c r="Y2772" s="402"/>
      <c r="Z2772" s="402"/>
    </row>
    <row r="2773" spans="23:26" x14ac:dyDescent="0.2">
      <c r="W2773" s="402"/>
      <c r="X2773" s="402"/>
      <c r="Y2773" s="402"/>
      <c r="Z2773" s="402"/>
    </row>
    <row r="2774" spans="23:26" x14ac:dyDescent="0.2">
      <c r="W2774" s="402"/>
      <c r="X2774" s="402"/>
      <c r="Y2774" s="402"/>
      <c r="Z2774" s="402"/>
    </row>
    <row r="2775" spans="23:26" x14ac:dyDescent="0.2">
      <c r="W2775" s="402"/>
      <c r="X2775" s="402"/>
      <c r="Y2775" s="402"/>
      <c r="Z2775" s="402"/>
    </row>
    <row r="2776" spans="23:26" x14ac:dyDescent="0.2">
      <c r="W2776" s="402"/>
      <c r="X2776" s="402"/>
      <c r="Y2776" s="402"/>
      <c r="Z2776" s="402"/>
    </row>
    <row r="2777" spans="23:26" x14ac:dyDescent="0.2">
      <c r="W2777" s="402"/>
      <c r="X2777" s="402"/>
      <c r="Y2777" s="402"/>
      <c r="Z2777" s="402"/>
    </row>
    <row r="2778" spans="23:26" x14ac:dyDescent="0.2">
      <c r="W2778" s="402"/>
      <c r="X2778" s="402"/>
      <c r="Y2778" s="402"/>
      <c r="Z2778" s="402"/>
    </row>
    <row r="2779" spans="23:26" x14ac:dyDescent="0.2">
      <c r="W2779" s="402"/>
      <c r="X2779" s="402"/>
      <c r="Y2779" s="402"/>
      <c r="Z2779" s="402"/>
    </row>
    <row r="2780" spans="23:26" x14ac:dyDescent="0.2">
      <c r="W2780" s="402"/>
      <c r="X2780" s="402"/>
      <c r="Y2780" s="402"/>
      <c r="Z2780" s="402"/>
    </row>
    <row r="2781" spans="23:26" x14ac:dyDescent="0.2">
      <c r="W2781" s="402"/>
      <c r="X2781" s="402"/>
      <c r="Y2781" s="402"/>
      <c r="Z2781" s="402"/>
    </row>
    <row r="2782" spans="23:26" x14ac:dyDescent="0.2">
      <c r="W2782" s="402"/>
      <c r="X2782" s="402"/>
      <c r="Y2782" s="402"/>
      <c r="Z2782" s="402"/>
    </row>
    <row r="2783" spans="23:26" x14ac:dyDescent="0.2">
      <c r="W2783" s="402"/>
      <c r="X2783" s="402"/>
      <c r="Y2783" s="402"/>
      <c r="Z2783" s="402"/>
    </row>
    <row r="2784" spans="23:26" x14ac:dyDescent="0.2">
      <c r="W2784" s="402"/>
      <c r="X2784" s="402"/>
      <c r="Y2784" s="402"/>
      <c r="Z2784" s="402"/>
    </row>
    <row r="2785" spans="23:26" x14ac:dyDescent="0.2">
      <c r="W2785" s="402"/>
      <c r="X2785" s="402"/>
      <c r="Y2785" s="402"/>
      <c r="Z2785" s="402"/>
    </row>
    <row r="2786" spans="23:26" x14ac:dyDescent="0.2">
      <c r="W2786" s="402"/>
      <c r="X2786" s="402"/>
      <c r="Y2786" s="402"/>
      <c r="Z2786" s="402"/>
    </row>
    <row r="2787" spans="23:26" x14ac:dyDescent="0.2">
      <c r="W2787" s="402"/>
      <c r="X2787" s="402"/>
      <c r="Y2787" s="402"/>
      <c r="Z2787" s="402"/>
    </row>
    <row r="2788" spans="23:26" x14ac:dyDescent="0.2">
      <c r="W2788" s="402"/>
      <c r="X2788" s="402"/>
      <c r="Y2788" s="402"/>
      <c r="Z2788" s="402"/>
    </row>
    <row r="2789" spans="23:26" x14ac:dyDescent="0.2">
      <c r="W2789" s="402"/>
      <c r="X2789" s="402"/>
      <c r="Y2789" s="402"/>
      <c r="Z2789" s="402"/>
    </row>
    <row r="2790" spans="23:26" x14ac:dyDescent="0.2">
      <c r="W2790" s="402"/>
      <c r="X2790" s="402"/>
      <c r="Y2790" s="402"/>
      <c r="Z2790" s="402"/>
    </row>
    <row r="2791" spans="23:26" x14ac:dyDescent="0.2">
      <c r="W2791" s="402"/>
      <c r="X2791" s="402"/>
      <c r="Y2791" s="402"/>
      <c r="Z2791" s="402"/>
    </row>
    <row r="2792" spans="23:26" x14ac:dyDescent="0.2">
      <c r="W2792" s="402"/>
      <c r="X2792" s="402"/>
      <c r="Y2792" s="402"/>
      <c r="Z2792" s="402"/>
    </row>
    <row r="2793" spans="23:26" x14ac:dyDescent="0.2">
      <c r="W2793" s="402"/>
      <c r="X2793" s="402"/>
      <c r="Y2793" s="402"/>
      <c r="Z2793" s="402"/>
    </row>
    <row r="2794" spans="23:26" x14ac:dyDescent="0.2">
      <c r="W2794" s="402"/>
      <c r="X2794" s="402"/>
      <c r="Y2794" s="402"/>
      <c r="Z2794" s="402"/>
    </row>
    <row r="2795" spans="23:26" x14ac:dyDescent="0.2">
      <c r="W2795" s="402"/>
      <c r="X2795" s="402"/>
      <c r="Y2795" s="402"/>
      <c r="Z2795" s="402"/>
    </row>
    <row r="2796" spans="23:26" x14ac:dyDescent="0.2">
      <c r="W2796" s="402"/>
      <c r="X2796" s="402"/>
      <c r="Y2796" s="402"/>
      <c r="Z2796" s="402"/>
    </row>
    <row r="2797" spans="23:26" x14ac:dyDescent="0.2">
      <c r="W2797" s="402"/>
      <c r="X2797" s="402"/>
      <c r="Y2797" s="402"/>
      <c r="Z2797" s="402"/>
    </row>
    <row r="2798" spans="23:26" x14ac:dyDescent="0.2">
      <c r="W2798" s="402"/>
      <c r="X2798" s="402"/>
      <c r="Y2798" s="402"/>
      <c r="Z2798" s="402"/>
    </row>
    <row r="2799" spans="23:26" x14ac:dyDescent="0.2">
      <c r="W2799" s="402"/>
      <c r="X2799" s="402"/>
      <c r="Y2799" s="402"/>
      <c r="Z2799" s="402"/>
    </row>
    <row r="2800" spans="23:26" x14ac:dyDescent="0.2">
      <c r="W2800" s="402"/>
      <c r="X2800" s="402"/>
      <c r="Y2800" s="402"/>
      <c r="Z2800" s="402"/>
    </row>
    <row r="2801" spans="23:26" x14ac:dyDescent="0.2">
      <c r="W2801" s="402"/>
      <c r="X2801" s="402"/>
      <c r="Y2801" s="402"/>
      <c r="Z2801" s="402"/>
    </row>
    <row r="2802" spans="23:26" x14ac:dyDescent="0.2">
      <c r="W2802" s="402"/>
      <c r="X2802" s="402"/>
      <c r="Y2802" s="402"/>
      <c r="Z2802" s="402"/>
    </row>
    <row r="2803" spans="23:26" x14ac:dyDescent="0.2">
      <c r="W2803" s="402"/>
      <c r="X2803" s="402"/>
      <c r="Y2803" s="402"/>
      <c r="Z2803" s="402"/>
    </row>
    <row r="2804" spans="23:26" x14ac:dyDescent="0.2">
      <c r="W2804" s="402"/>
      <c r="X2804" s="402"/>
      <c r="Y2804" s="402"/>
      <c r="Z2804" s="402"/>
    </row>
    <row r="2805" spans="23:26" x14ac:dyDescent="0.2">
      <c r="W2805" s="402"/>
      <c r="X2805" s="402"/>
      <c r="Y2805" s="402"/>
      <c r="Z2805" s="402"/>
    </row>
    <row r="2806" spans="23:26" x14ac:dyDescent="0.2">
      <c r="W2806" s="402"/>
      <c r="X2806" s="402"/>
      <c r="Y2806" s="402"/>
      <c r="Z2806" s="402"/>
    </row>
    <row r="2807" spans="23:26" x14ac:dyDescent="0.2">
      <c r="W2807" s="402"/>
      <c r="X2807" s="402"/>
      <c r="Y2807" s="402"/>
      <c r="Z2807" s="402"/>
    </row>
    <row r="2808" spans="23:26" x14ac:dyDescent="0.2">
      <c r="W2808" s="402"/>
      <c r="X2808" s="402"/>
      <c r="Y2808" s="402"/>
      <c r="Z2808" s="402"/>
    </row>
    <row r="2809" spans="23:26" x14ac:dyDescent="0.2">
      <c r="W2809" s="402"/>
      <c r="X2809" s="402"/>
      <c r="Y2809" s="402"/>
      <c r="Z2809" s="402"/>
    </row>
    <row r="2810" spans="23:26" x14ac:dyDescent="0.2">
      <c r="W2810" s="402"/>
      <c r="X2810" s="402"/>
      <c r="Y2810" s="402"/>
      <c r="Z2810" s="402"/>
    </row>
    <row r="2811" spans="23:26" x14ac:dyDescent="0.2">
      <c r="W2811" s="402"/>
      <c r="X2811" s="402"/>
      <c r="Y2811" s="402"/>
      <c r="Z2811" s="402"/>
    </row>
    <row r="2812" spans="23:26" x14ac:dyDescent="0.2">
      <c r="W2812" s="402"/>
      <c r="X2812" s="402"/>
      <c r="Y2812" s="402"/>
      <c r="Z2812" s="402"/>
    </row>
    <row r="2813" spans="23:26" x14ac:dyDescent="0.2">
      <c r="W2813" s="402"/>
      <c r="X2813" s="402"/>
      <c r="Y2813" s="402"/>
      <c r="Z2813" s="402"/>
    </row>
    <row r="2814" spans="23:26" x14ac:dyDescent="0.2">
      <c r="W2814" s="402"/>
      <c r="X2814" s="402"/>
      <c r="Y2814" s="402"/>
      <c r="Z2814" s="402"/>
    </row>
    <row r="2815" spans="23:26" x14ac:dyDescent="0.2">
      <c r="W2815" s="402"/>
      <c r="X2815" s="402"/>
      <c r="Y2815" s="402"/>
      <c r="Z2815" s="402"/>
    </row>
    <row r="2816" spans="23:26" x14ac:dyDescent="0.2">
      <c r="W2816" s="402"/>
      <c r="X2816" s="402"/>
      <c r="Y2816" s="402"/>
      <c r="Z2816" s="402"/>
    </row>
    <row r="2817" spans="23:26" x14ac:dyDescent="0.2">
      <c r="W2817" s="402"/>
      <c r="X2817" s="402"/>
      <c r="Y2817" s="402"/>
      <c r="Z2817" s="402"/>
    </row>
    <row r="2818" spans="23:26" x14ac:dyDescent="0.2">
      <c r="W2818" s="402"/>
      <c r="X2818" s="402"/>
      <c r="Y2818" s="402"/>
      <c r="Z2818" s="402"/>
    </row>
    <row r="2819" spans="23:26" x14ac:dyDescent="0.2">
      <c r="W2819" s="402"/>
      <c r="X2819" s="402"/>
      <c r="Y2819" s="402"/>
      <c r="Z2819" s="402"/>
    </row>
    <row r="2820" spans="23:26" x14ac:dyDescent="0.2">
      <c r="W2820" s="402"/>
      <c r="X2820" s="402"/>
      <c r="Y2820" s="402"/>
      <c r="Z2820" s="402"/>
    </row>
    <row r="2821" spans="23:26" x14ac:dyDescent="0.2">
      <c r="W2821" s="402"/>
      <c r="X2821" s="402"/>
      <c r="Y2821" s="402"/>
      <c r="Z2821" s="402"/>
    </row>
    <row r="2822" spans="23:26" x14ac:dyDescent="0.2">
      <c r="W2822" s="402"/>
      <c r="X2822" s="402"/>
      <c r="Y2822" s="402"/>
      <c r="Z2822" s="402"/>
    </row>
    <row r="2823" spans="23:26" x14ac:dyDescent="0.2">
      <c r="W2823" s="402"/>
      <c r="X2823" s="402"/>
      <c r="Y2823" s="402"/>
      <c r="Z2823" s="402"/>
    </row>
    <row r="2824" spans="23:26" x14ac:dyDescent="0.2">
      <c r="W2824" s="402"/>
      <c r="X2824" s="402"/>
      <c r="Y2824" s="402"/>
      <c r="Z2824" s="402"/>
    </row>
    <row r="2825" spans="23:26" x14ac:dyDescent="0.2">
      <c r="W2825" s="402"/>
      <c r="X2825" s="402"/>
      <c r="Y2825" s="402"/>
      <c r="Z2825" s="402"/>
    </row>
    <row r="2826" spans="23:26" x14ac:dyDescent="0.2">
      <c r="W2826" s="402"/>
      <c r="X2826" s="402"/>
      <c r="Y2826" s="402"/>
      <c r="Z2826" s="402"/>
    </row>
    <row r="2827" spans="23:26" x14ac:dyDescent="0.2">
      <c r="W2827" s="402"/>
      <c r="X2827" s="402"/>
      <c r="Y2827" s="402"/>
      <c r="Z2827" s="402"/>
    </row>
    <row r="2828" spans="23:26" x14ac:dyDescent="0.2">
      <c r="W2828" s="402"/>
      <c r="X2828" s="402"/>
      <c r="Y2828" s="402"/>
      <c r="Z2828" s="402"/>
    </row>
    <row r="2829" spans="23:26" x14ac:dyDescent="0.2">
      <c r="W2829" s="402"/>
      <c r="X2829" s="402"/>
      <c r="Y2829" s="402"/>
      <c r="Z2829" s="402"/>
    </row>
    <row r="2830" spans="23:26" x14ac:dyDescent="0.2">
      <c r="W2830" s="402"/>
      <c r="X2830" s="402"/>
      <c r="Y2830" s="402"/>
      <c r="Z2830" s="402"/>
    </row>
    <row r="2831" spans="23:26" x14ac:dyDescent="0.2">
      <c r="W2831" s="402"/>
      <c r="X2831" s="402"/>
      <c r="Y2831" s="402"/>
      <c r="Z2831" s="402"/>
    </row>
    <row r="2832" spans="23:26" x14ac:dyDescent="0.2">
      <c r="W2832" s="402"/>
      <c r="X2832" s="402"/>
      <c r="Y2832" s="402"/>
      <c r="Z2832" s="402"/>
    </row>
    <row r="2833" spans="23:26" x14ac:dyDescent="0.2">
      <c r="W2833" s="402"/>
      <c r="X2833" s="402"/>
      <c r="Y2833" s="402"/>
      <c r="Z2833" s="402"/>
    </row>
    <row r="2834" spans="23:26" x14ac:dyDescent="0.2">
      <c r="W2834" s="402"/>
      <c r="X2834" s="402"/>
      <c r="Y2834" s="402"/>
      <c r="Z2834" s="402"/>
    </row>
    <row r="2835" spans="23:26" x14ac:dyDescent="0.2">
      <c r="W2835" s="402"/>
      <c r="X2835" s="402"/>
      <c r="Y2835" s="402"/>
      <c r="Z2835" s="402"/>
    </row>
    <row r="2836" spans="23:26" x14ac:dyDescent="0.2">
      <c r="W2836" s="402"/>
      <c r="X2836" s="402"/>
      <c r="Y2836" s="402"/>
      <c r="Z2836" s="402"/>
    </row>
    <row r="2837" spans="23:26" x14ac:dyDescent="0.2">
      <c r="W2837" s="402"/>
      <c r="X2837" s="402"/>
      <c r="Y2837" s="402"/>
      <c r="Z2837" s="402"/>
    </row>
    <row r="2838" spans="23:26" x14ac:dyDescent="0.2">
      <c r="W2838" s="402"/>
      <c r="X2838" s="402"/>
      <c r="Y2838" s="402"/>
      <c r="Z2838" s="402"/>
    </row>
    <row r="2839" spans="23:26" x14ac:dyDescent="0.2">
      <c r="W2839" s="402"/>
      <c r="X2839" s="402"/>
      <c r="Y2839" s="402"/>
      <c r="Z2839" s="402"/>
    </row>
    <row r="2840" spans="23:26" x14ac:dyDescent="0.2">
      <c r="W2840" s="402"/>
      <c r="X2840" s="402"/>
      <c r="Y2840" s="402"/>
      <c r="Z2840" s="402"/>
    </row>
    <row r="2841" spans="23:26" x14ac:dyDescent="0.2">
      <c r="W2841" s="402"/>
      <c r="X2841" s="402"/>
      <c r="Y2841" s="402"/>
      <c r="Z2841" s="402"/>
    </row>
    <row r="2842" spans="23:26" x14ac:dyDescent="0.2">
      <c r="W2842" s="402"/>
      <c r="X2842" s="402"/>
      <c r="Y2842" s="402"/>
      <c r="Z2842" s="402"/>
    </row>
    <row r="2843" spans="23:26" x14ac:dyDescent="0.2">
      <c r="W2843" s="402"/>
      <c r="X2843" s="402"/>
      <c r="Y2843" s="402"/>
      <c r="Z2843" s="402"/>
    </row>
    <row r="2844" spans="23:26" x14ac:dyDescent="0.2">
      <c r="W2844" s="402"/>
      <c r="X2844" s="402"/>
      <c r="Y2844" s="402"/>
      <c r="Z2844" s="402"/>
    </row>
    <row r="2845" spans="23:26" x14ac:dyDescent="0.2">
      <c r="W2845" s="402"/>
      <c r="X2845" s="402"/>
      <c r="Y2845" s="402"/>
      <c r="Z2845" s="402"/>
    </row>
    <row r="2846" spans="23:26" x14ac:dyDescent="0.2">
      <c r="W2846" s="402"/>
      <c r="X2846" s="402"/>
      <c r="Y2846" s="402"/>
      <c r="Z2846" s="402"/>
    </row>
    <row r="2847" spans="23:26" x14ac:dyDescent="0.2">
      <c r="W2847" s="402"/>
      <c r="X2847" s="402"/>
      <c r="Y2847" s="402"/>
      <c r="Z2847" s="402"/>
    </row>
    <row r="2848" spans="23:26" x14ac:dyDescent="0.2">
      <c r="W2848" s="402"/>
      <c r="X2848" s="402"/>
      <c r="Y2848" s="402"/>
      <c r="Z2848" s="402"/>
    </row>
    <row r="2849" spans="23:26" x14ac:dyDescent="0.2">
      <c r="W2849" s="402"/>
      <c r="X2849" s="402"/>
      <c r="Y2849" s="402"/>
      <c r="Z2849" s="402"/>
    </row>
    <row r="2850" spans="23:26" x14ac:dyDescent="0.2">
      <c r="W2850" s="402"/>
      <c r="X2850" s="402"/>
      <c r="Y2850" s="402"/>
      <c r="Z2850" s="402"/>
    </row>
    <row r="2851" spans="23:26" x14ac:dyDescent="0.2">
      <c r="W2851" s="402"/>
      <c r="X2851" s="402"/>
      <c r="Y2851" s="402"/>
      <c r="Z2851" s="402"/>
    </row>
    <row r="2852" spans="23:26" x14ac:dyDescent="0.2">
      <c r="W2852" s="402"/>
      <c r="X2852" s="402"/>
      <c r="Y2852" s="402"/>
      <c r="Z2852" s="402"/>
    </row>
    <row r="2853" spans="23:26" x14ac:dyDescent="0.2">
      <c r="W2853" s="402"/>
      <c r="X2853" s="402"/>
      <c r="Y2853" s="402"/>
      <c r="Z2853" s="402"/>
    </row>
    <row r="2854" spans="23:26" x14ac:dyDescent="0.2">
      <c r="W2854" s="402"/>
      <c r="X2854" s="402"/>
      <c r="Y2854" s="402"/>
      <c r="Z2854" s="402"/>
    </row>
    <row r="2855" spans="23:26" x14ac:dyDescent="0.2">
      <c r="W2855" s="402"/>
      <c r="X2855" s="402"/>
      <c r="Y2855" s="402"/>
      <c r="Z2855" s="402"/>
    </row>
    <row r="2856" spans="23:26" x14ac:dyDescent="0.2">
      <c r="W2856" s="402"/>
      <c r="X2856" s="402"/>
      <c r="Y2856" s="402"/>
      <c r="Z2856" s="402"/>
    </row>
    <row r="2857" spans="23:26" x14ac:dyDescent="0.2">
      <c r="W2857" s="402"/>
      <c r="X2857" s="402"/>
      <c r="Y2857" s="402"/>
      <c r="Z2857" s="402"/>
    </row>
    <row r="2858" spans="23:26" x14ac:dyDescent="0.2">
      <c r="W2858" s="402"/>
      <c r="X2858" s="402"/>
      <c r="Y2858" s="402"/>
      <c r="Z2858" s="402"/>
    </row>
    <row r="2859" spans="23:26" x14ac:dyDescent="0.2">
      <c r="W2859" s="402"/>
      <c r="X2859" s="402"/>
      <c r="Y2859" s="402"/>
      <c r="Z2859" s="402"/>
    </row>
    <row r="2860" spans="23:26" x14ac:dyDescent="0.2">
      <c r="W2860" s="402"/>
      <c r="X2860" s="402"/>
      <c r="Y2860" s="402"/>
      <c r="Z2860" s="402"/>
    </row>
    <row r="2861" spans="23:26" x14ac:dyDescent="0.2">
      <c r="W2861" s="402"/>
      <c r="X2861" s="402"/>
      <c r="Y2861" s="402"/>
      <c r="Z2861" s="402"/>
    </row>
    <row r="2862" spans="23:26" x14ac:dyDescent="0.2">
      <c r="W2862" s="402"/>
      <c r="X2862" s="402"/>
      <c r="Y2862" s="402"/>
      <c r="Z2862" s="402"/>
    </row>
    <row r="2863" spans="23:26" x14ac:dyDescent="0.2">
      <c r="W2863" s="402"/>
      <c r="X2863" s="402"/>
      <c r="Y2863" s="402"/>
      <c r="Z2863" s="402"/>
    </row>
    <row r="2864" spans="23:26" x14ac:dyDescent="0.2">
      <c r="W2864" s="402"/>
      <c r="X2864" s="402"/>
      <c r="Y2864" s="402"/>
      <c r="Z2864" s="402"/>
    </row>
    <row r="2865" spans="23:26" x14ac:dyDescent="0.2">
      <c r="W2865" s="402"/>
      <c r="X2865" s="402"/>
      <c r="Y2865" s="402"/>
      <c r="Z2865" s="402"/>
    </row>
    <row r="2866" spans="23:26" x14ac:dyDescent="0.2">
      <c r="W2866" s="402"/>
      <c r="X2866" s="402"/>
      <c r="Y2866" s="402"/>
      <c r="Z2866" s="402"/>
    </row>
    <row r="2867" spans="23:26" x14ac:dyDescent="0.2">
      <c r="W2867" s="402"/>
      <c r="X2867" s="402"/>
      <c r="Y2867" s="402"/>
      <c r="Z2867" s="402"/>
    </row>
    <row r="2868" spans="23:26" x14ac:dyDescent="0.2">
      <c r="W2868" s="402"/>
      <c r="X2868" s="402"/>
      <c r="Y2868" s="402"/>
      <c r="Z2868" s="402"/>
    </row>
    <row r="2869" spans="23:26" x14ac:dyDescent="0.2">
      <c r="W2869" s="402"/>
      <c r="X2869" s="402"/>
      <c r="Y2869" s="402"/>
      <c r="Z2869" s="402"/>
    </row>
    <row r="2870" spans="23:26" x14ac:dyDescent="0.2">
      <c r="W2870" s="402"/>
      <c r="X2870" s="402"/>
      <c r="Y2870" s="402"/>
      <c r="Z2870" s="402"/>
    </row>
    <row r="2871" spans="23:26" x14ac:dyDescent="0.2">
      <c r="W2871" s="402"/>
      <c r="X2871" s="402"/>
      <c r="Y2871" s="402"/>
      <c r="Z2871" s="402"/>
    </row>
    <row r="2872" spans="23:26" x14ac:dyDescent="0.2">
      <c r="W2872" s="402"/>
      <c r="X2872" s="402"/>
      <c r="Y2872" s="402"/>
      <c r="Z2872" s="402"/>
    </row>
    <row r="2873" spans="23:26" x14ac:dyDescent="0.2">
      <c r="W2873" s="402"/>
      <c r="X2873" s="402"/>
      <c r="Y2873" s="402"/>
      <c r="Z2873" s="402"/>
    </row>
    <row r="2874" spans="23:26" x14ac:dyDescent="0.2">
      <c r="W2874" s="402"/>
      <c r="X2874" s="402"/>
      <c r="Y2874" s="402"/>
      <c r="Z2874" s="402"/>
    </row>
    <row r="2875" spans="23:26" x14ac:dyDescent="0.2">
      <c r="W2875" s="402"/>
      <c r="X2875" s="402"/>
      <c r="Y2875" s="402"/>
      <c r="Z2875" s="402"/>
    </row>
    <row r="2876" spans="23:26" x14ac:dyDescent="0.2">
      <c r="W2876" s="402"/>
      <c r="X2876" s="402"/>
      <c r="Y2876" s="402"/>
      <c r="Z2876" s="402"/>
    </row>
    <row r="2877" spans="23:26" x14ac:dyDescent="0.2">
      <c r="W2877" s="402"/>
      <c r="X2877" s="402"/>
      <c r="Y2877" s="402"/>
      <c r="Z2877" s="402"/>
    </row>
    <row r="2878" spans="23:26" x14ac:dyDescent="0.2">
      <c r="W2878" s="402"/>
      <c r="X2878" s="402"/>
      <c r="Y2878" s="402"/>
      <c r="Z2878" s="402"/>
    </row>
    <row r="2879" spans="23:26" x14ac:dyDescent="0.2">
      <c r="W2879" s="402"/>
      <c r="X2879" s="402"/>
      <c r="Y2879" s="402"/>
      <c r="Z2879" s="402"/>
    </row>
    <row r="2880" spans="23:26" x14ac:dyDescent="0.2">
      <c r="W2880" s="402"/>
      <c r="X2880" s="402"/>
      <c r="Y2880" s="402"/>
      <c r="Z2880" s="402"/>
    </row>
    <row r="2881" spans="23:26" x14ac:dyDescent="0.2">
      <c r="W2881" s="402"/>
      <c r="X2881" s="402"/>
      <c r="Y2881" s="402"/>
      <c r="Z2881" s="402"/>
    </row>
    <row r="2882" spans="23:26" x14ac:dyDescent="0.2">
      <c r="W2882" s="402"/>
      <c r="X2882" s="402"/>
      <c r="Y2882" s="402"/>
      <c r="Z2882" s="402"/>
    </row>
    <row r="2883" spans="23:26" x14ac:dyDescent="0.2">
      <c r="W2883" s="402"/>
      <c r="X2883" s="402"/>
      <c r="Y2883" s="402"/>
      <c r="Z2883" s="402"/>
    </row>
    <row r="2884" spans="23:26" x14ac:dyDescent="0.2">
      <c r="W2884" s="402"/>
      <c r="X2884" s="402"/>
      <c r="Y2884" s="402"/>
      <c r="Z2884" s="402"/>
    </row>
    <row r="2885" spans="23:26" x14ac:dyDescent="0.2">
      <c r="W2885" s="402"/>
      <c r="X2885" s="402"/>
      <c r="Y2885" s="402"/>
      <c r="Z2885" s="402"/>
    </row>
    <row r="2886" spans="23:26" x14ac:dyDescent="0.2">
      <c r="W2886" s="402"/>
      <c r="X2886" s="402"/>
      <c r="Y2886" s="402"/>
      <c r="Z2886" s="402"/>
    </row>
    <row r="2887" spans="23:26" x14ac:dyDescent="0.2">
      <c r="W2887" s="402"/>
      <c r="X2887" s="402"/>
      <c r="Y2887" s="402"/>
      <c r="Z2887" s="402"/>
    </row>
    <row r="2888" spans="23:26" x14ac:dyDescent="0.2">
      <c r="W2888" s="402"/>
      <c r="X2888" s="402"/>
      <c r="Y2888" s="402"/>
      <c r="Z2888" s="402"/>
    </row>
    <row r="2889" spans="23:26" x14ac:dyDescent="0.2">
      <c r="W2889" s="402"/>
      <c r="X2889" s="402"/>
      <c r="Y2889" s="402"/>
      <c r="Z2889" s="402"/>
    </row>
    <row r="2890" spans="23:26" x14ac:dyDescent="0.2">
      <c r="W2890" s="402"/>
      <c r="X2890" s="402"/>
      <c r="Y2890" s="402"/>
      <c r="Z2890" s="402"/>
    </row>
    <row r="2891" spans="23:26" x14ac:dyDescent="0.2">
      <c r="W2891" s="402"/>
      <c r="X2891" s="402"/>
      <c r="Y2891" s="402"/>
      <c r="Z2891" s="402"/>
    </row>
    <row r="2892" spans="23:26" x14ac:dyDescent="0.2">
      <c r="W2892" s="402"/>
      <c r="X2892" s="402"/>
      <c r="Y2892" s="402"/>
      <c r="Z2892" s="402"/>
    </row>
    <row r="2893" spans="23:26" x14ac:dyDescent="0.2">
      <c r="W2893" s="402"/>
      <c r="X2893" s="402"/>
      <c r="Y2893" s="402"/>
      <c r="Z2893" s="402"/>
    </row>
    <row r="2894" spans="23:26" x14ac:dyDescent="0.2">
      <c r="W2894" s="402"/>
      <c r="X2894" s="402"/>
      <c r="Y2894" s="402"/>
      <c r="Z2894" s="402"/>
    </row>
    <row r="2895" spans="23:26" x14ac:dyDescent="0.2">
      <c r="W2895" s="402"/>
      <c r="X2895" s="402"/>
      <c r="Y2895" s="402"/>
      <c r="Z2895" s="402"/>
    </row>
    <row r="2896" spans="23:26" x14ac:dyDescent="0.2">
      <c r="W2896" s="402"/>
      <c r="X2896" s="402"/>
      <c r="Y2896" s="402"/>
      <c r="Z2896" s="402"/>
    </row>
    <row r="2897" spans="23:26" x14ac:dyDescent="0.2">
      <c r="W2897" s="402"/>
      <c r="X2897" s="402"/>
      <c r="Y2897" s="402"/>
      <c r="Z2897" s="402"/>
    </row>
    <row r="2898" spans="23:26" x14ac:dyDescent="0.2">
      <c r="W2898" s="402"/>
      <c r="X2898" s="402"/>
      <c r="Y2898" s="402"/>
      <c r="Z2898" s="402"/>
    </row>
    <row r="2899" spans="23:26" x14ac:dyDescent="0.2">
      <c r="W2899" s="402"/>
      <c r="X2899" s="402"/>
      <c r="Y2899" s="402"/>
      <c r="Z2899" s="402"/>
    </row>
    <row r="2900" spans="23:26" x14ac:dyDescent="0.2">
      <c r="W2900" s="402"/>
      <c r="X2900" s="402"/>
      <c r="Y2900" s="402"/>
      <c r="Z2900" s="402"/>
    </row>
    <row r="2901" spans="23:26" x14ac:dyDescent="0.2">
      <c r="W2901" s="402"/>
      <c r="X2901" s="402"/>
      <c r="Y2901" s="402"/>
      <c r="Z2901" s="402"/>
    </row>
    <row r="2902" spans="23:26" x14ac:dyDescent="0.2">
      <c r="W2902" s="402"/>
      <c r="X2902" s="402"/>
      <c r="Y2902" s="402"/>
      <c r="Z2902" s="402"/>
    </row>
    <row r="2903" spans="23:26" x14ac:dyDescent="0.2">
      <c r="W2903" s="402"/>
      <c r="X2903" s="402"/>
      <c r="Y2903" s="402"/>
      <c r="Z2903" s="402"/>
    </row>
    <row r="2904" spans="23:26" x14ac:dyDescent="0.2">
      <c r="W2904" s="402"/>
      <c r="X2904" s="402"/>
      <c r="Y2904" s="402"/>
      <c r="Z2904" s="402"/>
    </row>
    <row r="2905" spans="23:26" x14ac:dyDescent="0.2">
      <c r="W2905" s="402"/>
      <c r="X2905" s="402"/>
      <c r="Y2905" s="402"/>
      <c r="Z2905" s="402"/>
    </row>
    <row r="2906" spans="23:26" x14ac:dyDescent="0.2">
      <c r="W2906" s="402"/>
      <c r="X2906" s="402"/>
      <c r="Y2906" s="402"/>
      <c r="Z2906" s="402"/>
    </row>
    <row r="2907" spans="23:26" x14ac:dyDescent="0.2">
      <c r="W2907" s="402"/>
      <c r="X2907" s="402"/>
      <c r="Y2907" s="402"/>
      <c r="Z2907" s="402"/>
    </row>
    <row r="2908" spans="23:26" x14ac:dyDescent="0.2">
      <c r="W2908" s="402"/>
      <c r="X2908" s="402"/>
      <c r="Y2908" s="402"/>
      <c r="Z2908" s="402"/>
    </row>
    <row r="2909" spans="23:26" x14ac:dyDescent="0.2">
      <c r="W2909" s="402"/>
      <c r="X2909" s="402"/>
      <c r="Y2909" s="402"/>
      <c r="Z2909" s="402"/>
    </row>
    <row r="2910" spans="23:26" x14ac:dyDescent="0.2">
      <c r="W2910" s="402"/>
      <c r="X2910" s="402"/>
      <c r="Y2910" s="402"/>
      <c r="Z2910" s="402"/>
    </row>
    <row r="2911" spans="23:26" x14ac:dyDescent="0.2">
      <c r="W2911" s="402"/>
      <c r="X2911" s="402"/>
      <c r="Y2911" s="402"/>
      <c r="Z2911" s="402"/>
    </row>
    <row r="2912" spans="23:26" x14ac:dyDescent="0.2">
      <c r="W2912" s="402"/>
      <c r="X2912" s="402"/>
      <c r="Y2912" s="402"/>
      <c r="Z2912" s="402"/>
    </row>
    <row r="2913" spans="23:26" x14ac:dyDescent="0.2">
      <c r="W2913" s="402"/>
      <c r="X2913" s="402"/>
      <c r="Y2913" s="402"/>
      <c r="Z2913" s="402"/>
    </row>
    <row r="2914" spans="23:26" x14ac:dyDescent="0.2">
      <c r="W2914" s="402"/>
      <c r="X2914" s="402"/>
      <c r="Y2914" s="402"/>
      <c r="Z2914" s="402"/>
    </row>
    <row r="2915" spans="23:26" x14ac:dyDescent="0.2">
      <c r="W2915" s="402"/>
      <c r="X2915" s="402"/>
      <c r="Y2915" s="402"/>
      <c r="Z2915" s="402"/>
    </row>
    <row r="2916" spans="23:26" x14ac:dyDescent="0.2">
      <c r="W2916" s="402"/>
      <c r="X2916" s="402"/>
      <c r="Y2916" s="402"/>
      <c r="Z2916" s="402"/>
    </row>
    <row r="2917" spans="23:26" x14ac:dyDescent="0.2">
      <c r="W2917" s="402"/>
      <c r="X2917" s="402"/>
      <c r="Y2917" s="402"/>
      <c r="Z2917" s="402"/>
    </row>
    <row r="2918" spans="23:26" x14ac:dyDescent="0.2">
      <c r="W2918" s="402"/>
      <c r="X2918" s="402"/>
      <c r="Y2918" s="402"/>
      <c r="Z2918" s="402"/>
    </row>
    <row r="2919" spans="23:26" x14ac:dyDescent="0.2">
      <c r="W2919" s="402"/>
      <c r="X2919" s="402"/>
      <c r="Y2919" s="402"/>
      <c r="Z2919" s="402"/>
    </row>
    <row r="2920" spans="23:26" x14ac:dyDescent="0.2">
      <c r="W2920" s="402"/>
      <c r="X2920" s="402"/>
      <c r="Y2920" s="402"/>
      <c r="Z2920" s="402"/>
    </row>
    <row r="2921" spans="23:26" x14ac:dyDescent="0.2">
      <c r="W2921" s="402"/>
      <c r="X2921" s="402"/>
      <c r="Y2921" s="402"/>
      <c r="Z2921" s="402"/>
    </row>
    <row r="2922" spans="23:26" x14ac:dyDescent="0.2">
      <c r="W2922" s="402"/>
      <c r="X2922" s="402"/>
      <c r="Y2922" s="402"/>
      <c r="Z2922" s="402"/>
    </row>
    <row r="2923" spans="23:26" x14ac:dyDescent="0.2">
      <c r="W2923" s="402"/>
      <c r="X2923" s="402"/>
      <c r="Y2923" s="402"/>
      <c r="Z2923" s="402"/>
    </row>
    <row r="2924" spans="23:26" x14ac:dyDescent="0.2">
      <c r="W2924" s="402"/>
      <c r="X2924" s="402"/>
      <c r="Y2924" s="402"/>
      <c r="Z2924" s="402"/>
    </row>
    <row r="2925" spans="23:26" x14ac:dyDescent="0.2">
      <c r="W2925" s="402"/>
      <c r="X2925" s="402"/>
      <c r="Y2925" s="402"/>
      <c r="Z2925" s="402"/>
    </row>
    <row r="2926" spans="23:26" x14ac:dyDescent="0.2">
      <c r="W2926" s="402"/>
      <c r="X2926" s="402"/>
      <c r="Y2926" s="402"/>
      <c r="Z2926" s="402"/>
    </row>
    <row r="2927" spans="23:26" x14ac:dyDescent="0.2">
      <c r="W2927" s="402"/>
      <c r="X2927" s="402"/>
      <c r="Y2927" s="402"/>
      <c r="Z2927" s="402"/>
    </row>
    <row r="2928" spans="23:26" x14ac:dyDescent="0.2">
      <c r="W2928" s="402"/>
      <c r="X2928" s="402"/>
      <c r="Y2928" s="402"/>
      <c r="Z2928" s="402"/>
    </row>
    <row r="2929" spans="23:26" x14ac:dyDescent="0.2">
      <c r="W2929" s="402"/>
      <c r="X2929" s="402"/>
      <c r="Y2929" s="402"/>
      <c r="Z2929" s="402"/>
    </row>
    <row r="2930" spans="23:26" x14ac:dyDescent="0.2">
      <c r="W2930" s="402"/>
      <c r="X2930" s="402"/>
      <c r="Y2930" s="402"/>
      <c r="Z2930" s="402"/>
    </row>
    <row r="2931" spans="23:26" x14ac:dyDescent="0.2">
      <c r="W2931" s="402"/>
      <c r="X2931" s="402"/>
      <c r="Y2931" s="402"/>
      <c r="Z2931" s="402"/>
    </row>
    <row r="2932" spans="23:26" x14ac:dyDescent="0.2">
      <c r="W2932" s="402"/>
      <c r="X2932" s="402"/>
      <c r="Y2932" s="402"/>
      <c r="Z2932" s="402"/>
    </row>
    <row r="2933" spans="23:26" x14ac:dyDescent="0.2">
      <c r="W2933" s="402"/>
      <c r="X2933" s="402"/>
      <c r="Y2933" s="402"/>
      <c r="Z2933" s="402"/>
    </row>
    <row r="2934" spans="23:26" x14ac:dyDescent="0.2">
      <c r="W2934" s="402"/>
      <c r="X2934" s="402"/>
      <c r="Y2934" s="402"/>
      <c r="Z2934" s="402"/>
    </row>
    <row r="2935" spans="23:26" x14ac:dyDescent="0.2">
      <c r="W2935" s="402"/>
      <c r="X2935" s="402"/>
      <c r="Y2935" s="402"/>
      <c r="Z2935" s="402"/>
    </row>
    <row r="2936" spans="23:26" x14ac:dyDescent="0.2">
      <c r="W2936" s="402"/>
      <c r="X2936" s="402"/>
      <c r="Y2936" s="402"/>
      <c r="Z2936" s="402"/>
    </row>
    <row r="2937" spans="23:26" x14ac:dyDescent="0.2">
      <c r="W2937" s="402"/>
      <c r="X2937" s="402"/>
      <c r="Y2937" s="402"/>
      <c r="Z2937" s="402"/>
    </row>
    <row r="2938" spans="23:26" x14ac:dyDescent="0.2">
      <c r="W2938" s="402"/>
      <c r="X2938" s="402"/>
      <c r="Y2938" s="402"/>
      <c r="Z2938" s="402"/>
    </row>
    <row r="2939" spans="23:26" x14ac:dyDescent="0.2">
      <c r="W2939" s="402"/>
      <c r="X2939" s="402"/>
      <c r="Y2939" s="402"/>
      <c r="Z2939" s="402"/>
    </row>
    <row r="2940" spans="23:26" x14ac:dyDescent="0.2">
      <c r="W2940" s="402"/>
      <c r="X2940" s="402"/>
      <c r="Y2940" s="402"/>
      <c r="Z2940" s="402"/>
    </row>
    <row r="2941" spans="23:26" x14ac:dyDescent="0.2">
      <c r="W2941" s="402"/>
      <c r="X2941" s="402"/>
      <c r="Y2941" s="402"/>
      <c r="Z2941" s="402"/>
    </row>
    <row r="2942" spans="23:26" x14ac:dyDescent="0.2">
      <c r="W2942" s="402"/>
      <c r="X2942" s="402"/>
      <c r="Y2942" s="402"/>
      <c r="Z2942" s="402"/>
    </row>
    <row r="2943" spans="23:26" x14ac:dyDescent="0.2">
      <c r="W2943" s="402"/>
      <c r="X2943" s="402"/>
      <c r="Y2943" s="402"/>
      <c r="Z2943" s="402"/>
    </row>
    <row r="2944" spans="23:26" x14ac:dyDescent="0.2">
      <c r="W2944" s="402"/>
      <c r="X2944" s="402"/>
      <c r="Y2944" s="402"/>
      <c r="Z2944" s="402"/>
    </row>
    <row r="2945" spans="23:26" x14ac:dyDescent="0.2">
      <c r="W2945" s="402"/>
      <c r="X2945" s="402"/>
      <c r="Y2945" s="402"/>
      <c r="Z2945" s="402"/>
    </row>
    <row r="2946" spans="23:26" x14ac:dyDescent="0.2">
      <c r="W2946" s="402"/>
      <c r="X2946" s="402"/>
      <c r="Y2946" s="402"/>
      <c r="Z2946" s="402"/>
    </row>
    <row r="2947" spans="23:26" x14ac:dyDescent="0.2">
      <c r="W2947" s="402"/>
      <c r="X2947" s="402"/>
      <c r="Y2947" s="402"/>
      <c r="Z2947" s="402"/>
    </row>
    <row r="2948" spans="23:26" x14ac:dyDescent="0.2">
      <c r="W2948" s="402"/>
      <c r="X2948" s="402"/>
      <c r="Y2948" s="402"/>
      <c r="Z2948" s="402"/>
    </row>
    <row r="2949" spans="23:26" x14ac:dyDescent="0.2">
      <c r="W2949" s="402"/>
      <c r="X2949" s="402"/>
      <c r="Y2949" s="402"/>
      <c r="Z2949" s="402"/>
    </row>
    <row r="2950" spans="23:26" x14ac:dyDescent="0.2">
      <c r="W2950" s="402"/>
      <c r="X2950" s="402"/>
      <c r="Y2950" s="402"/>
      <c r="Z2950" s="402"/>
    </row>
    <row r="2951" spans="23:26" x14ac:dyDescent="0.2">
      <c r="W2951" s="402"/>
      <c r="X2951" s="402"/>
      <c r="Y2951" s="402"/>
      <c r="Z2951" s="402"/>
    </row>
    <row r="2952" spans="23:26" x14ac:dyDescent="0.2">
      <c r="W2952" s="402"/>
      <c r="X2952" s="402"/>
      <c r="Y2952" s="402"/>
      <c r="Z2952" s="402"/>
    </row>
    <row r="2953" spans="23:26" x14ac:dyDescent="0.2">
      <c r="W2953" s="402"/>
      <c r="X2953" s="402"/>
      <c r="Y2953" s="402"/>
      <c r="Z2953" s="402"/>
    </row>
    <row r="2954" spans="23:26" x14ac:dyDescent="0.2">
      <c r="W2954" s="402"/>
      <c r="X2954" s="402"/>
      <c r="Y2954" s="402"/>
      <c r="Z2954" s="402"/>
    </row>
    <row r="2955" spans="23:26" x14ac:dyDescent="0.2">
      <c r="W2955" s="402"/>
      <c r="X2955" s="402"/>
      <c r="Y2955" s="402"/>
      <c r="Z2955" s="402"/>
    </row>
    <row r="2956" spans="23:26" x14ac:dyDescent="0.2">
      <c r="W2956" s="402"/>
      <c r="X2956" s="402"/>
      <c r="Y2956" s="402"/>
      <c r="Z2956" s="402"/>
    </row>
    <row r="2957" spans="23:26" x14ac:dyDescent="0.2">
      <c r="W2957" s="402"/>
      <c r="X2957" s="402"/>
      <c r="Y2957" s="402"/>
      <c r="Z2957" s="402"/>
    </row>
    <row r="2958" spans="23:26" x14ac:dyDescent="0.2">
      <c r="W2958" s="402"/>
      <c r="X2958" s="402"/>
      <c r="Y2958" s="402"/>
      <c r="Z2958" s="402"/>
    </row>
    <row r="2959" spans="23:26" x14ac:dyDescent="0.2">
      <c r="W2959" s="402"/>
      <c r="X2959" s="402"/>
      <c r="Y2959" s="402"/>
      <c r="Z2959" s="402"/>
    </row>
    <row r="2960" spans="23:26" x14ac:dyDescent="0.2">
      <c r="W2960" s="402"/>
      <c r="X2960" s="402"/>
      <c r="Y2960" s="402"/>
      <c r="Z2960" s="402"/>
    </row>
    <row r="2961" spans="23:26" x14ac:dyDescent="0.2">
      <c r="W2961" s="402"/>
      <c r="X2961" s="402"/>
      <c r="Y2961" s="402"/>
      <c r="Z2961" s="402"/>
    </row>
    <row r="2962" spans="23:26" x14ac:dyDescent="0.2">
      <c r="W2962" s="402"/>
      <c r="X2962" s="402"/>
      <c r="Y2962" s="402"/>
      <c r="Z2962" s="402"/>
    </row>
    <row r="2963" spans="23:26" x14ac:dyDescent="0.2">
      <c r="W2963" s="402"/>
      <c r="X2963" s="402"/>
      <c r="Y2963" s="402"/>
      <c r="Z2963" s="402"/>
    </row>
    <row r="2964" spans="23:26" x14ac:dyDescent="0.2">
      <c r="W2964" s="402"/>
      <c r="X2964" s="402"/>
      <c r="Y2964" s="402"/>
      <c r="Z2964" s="402"/>
    </row>
    <row r="2965" spans="23:26" x14ac:dyDescent="0.2">
      <c r="W2965" s="402"/>
      <c r="X2965" s="402"/>
      <c r="Y2965" s="402"/>
      <c r="Z2965" s="402"/>
    </row>
    <row r="2966" spans="23:26" x14ac:dyDescent="0.2">
      <c r="W2966" s="402"/>
      <c r="X2966" s="402"/>
      <c r="Y2966" s="402"/>
      <c r="Z2966" s="402"/>
    </row>
    <row r="2967" spans="23:26" x14ac:dyDescent="0.2">
      <c r="W2967" s="402"/>
      <c r="X2967" s="402"/>
      <c r="Y2967" s="402"/>
      <c r="Z2967" s="402"/>
    </row>
    <row r="2968" spans="23:26" x14ac:dyDescent="0.2">
      <c r="W2968" s="402"/>
      <c r="X2968" s="402"/>
      <c r="Y2968" s="402"/>
      <c r="Z2968" s="402"/>
    </row>
    <row r="2969" spans="23:26" x14ac:dyDescent="0.2">
      <c r="W2969" s="402"/>
      <c r="X2969" s="402"/>
      <c r="Y2969" s="402"/>
      <c r="Z2969" s="402"/>
    </row>
    <row r="2970" spans="23:26" x14ac:dyDescent="0.2">
      <c r="W2970" s="402"/>
      <c r="X2970" s="402"/>
      <c r="Y2970" s="402"/>
      <c r="Z2970" s="402"/>
    </row>
    <row r="2971" spans="23:26" x14ac:dyDescent="0.2">
      <c r="W2971" s="402"/>
      <c r="X2971" s="402"/>
      <c r="Y2971" s="402"/>
      <c r="Z2971" s="402"/>
    </row>
    <row r="2972" spans="23:26" x14ac:dyDescent="0.2">
      <c r="W2972" s="402"/>
      <c r="X2972" s="402"/>
      <c r="Y2972" s="402"/>
      <c r="Z2972" s="402"/>
    </row>
    <row r="2973" spans="23:26" x14ac:dyDescent="0.2">
      <c r="W2973" s="402"/>
      <c r="X2973" s="402"/>
      <c r="Y2973" s="402"/>
      <c r="Z2973" s="402"/>
    </row>
    <row r="2974" spans="23:26" x14ac:dyDescent="0.2">
      <c r="W2974" s="402"/>
      <c r="X2974" s="402"/>
      <c r="Y2974" s="402"/>
      <c r="Z2974" s="402"/>
    </row>
    <row r="2975" spans="23:26" x14ac:dyDescent="0.2">
      <c r="W2975" s="402"/>
      <c r="X2975" s="402"/>
      <c r="Y2975" s="402"/>
      <c r="Z2975" s="402"/>
    </row>
    <row r="2976" spans="23:26" x14ac:dyDescent="0.2">
      <c r="W2976" s="402"/>
      <c r="X2976" s="402"/>
      <c r="Y2976" s="402"/>
      <c r="Z2976" s="402"/>
    </row>
    <row r="2977" spans="23:26" x14ac:dyDescent="0.2">
      <c r="W2977" s="402"/>
      <c r="X2977" s="402"/>
      <c r="Y2977" s="402"/>
      <c r="Z2977" s="402"/>
    </row>
    <row r="2978" spans="23:26" x14ac:dyDescent="0.2">
      <c r="W2978" s="402"/>
      <c r="X2978" s="402"/>
      <c r="Y2978" s="402"/>
      <c r="Z2978" s="402"/>
    </row>
    <row r="2979" spans="23:26" x14ac:dyDescent="0.2">
      <c r="W2979" s="402"/>
      <c r="X2979" s="402"/>
      <c r="Y2979" s="402"/>
      <c r="Z2979" s="402"/>
    </row>
    <row r="2980" spans="23:26" x14ac:dyDescent="0.2">
      <c r="W2980" s="402"/>
      <c r="X2980" s="402"/>
      <c r="Y2980" s="402"/>
      <c r="Z2980" s="402"/>
    </row>
    <row r="2981" spans="23:26" x14ac:dyDescent="0.2">
      <c r="W2981" s="402"/>
      <c r="X2981" s="402"/>
      <c r="Y2981" s="402"/>
      <c r="Z2981" s="402"/>
    </row>
    <row r="2982" spans="23:26" x14ac:dyDescent="0.2">
      <c r="W2982" s="402"/>
      <c r="X2982" s="402"/>
      <c r="Y2982" s="402"/>
      <c r="Z2982" s="402"/>
    </row>
    <row r="2983" spans="23:26" x14ac:dyDescent="0.2">
      <c r="W2983" s="402"/>
      <c r="X2983" s="402"/>
      <c r="Y2983" s="402"/>
      <c r="Z2983" s="402"/>
    </row>
    <row r="2984" spans="23:26" x14ac:dyDescent="0.2">
      <c r="W2984" s="402"/>
      <c r="X2984" s="402"/>
      <c r="Y2984" s="402"/>
      <c r="Z2984" s="402"/>
    </row>
    <row r="2985" spans="23:26" x14ac:dyDescent="0.2">
      <c r="W2985" s="402"/>
      <c r="X2985" s="402"/>
      <c r="Y2985" s="402"/>
      <c r="Z2985" s="402"/>
    </row>
    <row r="2986" spans="23:26" x14ac:dyDescent="0.2">
      <c r="W2986" s="402"/>
      <c r="X2986" s="402"/>
      <c r="Y2986" s="402"/>
      <c r="Z2986" s="402"/>
    </row>
    <row r="2987" spans="23:26" x14ac:dyDescent="0.2">
      <c r="W2987" s="402"/>
      <c r="X2987" s="402"/>
      <c r="Y2987" s="402"/>
      <c r="Z2987" s="402"/>
    </row>
    <row r="2988" spans="23:26" x14ac:dyDescent="0.2">
      <c r="W2988" s="402"/>
      <c r="X2988" s="402"/>
      <c r="Y2988" s="402"/>
      <c r="Z2988" s="402"/>
    </row>
    <row r="2989" spans="23:26" x14ac:dyDescent="0.2">
      <c r="W2989" s="402"/>
      <c r="X2989" s="402"/>
      <c r="Y2989" s="402"/>
      <c r="Z2989" s="402"/>
    </row>
    <row r="2990" spans="23:26" x14ac:dyDescent="0.2">
      <c r="W2990" s="402"/>
      <c r="X2990" s="402"/>
      <c r="Y2990" s="402"/>
      <c r="Z2990" s="402"/>
    </row>
    <row r="2991" spans="23:26" x14ac:dyDescent="0.2">
      <c r="W2991" s="402"/>
      <c r="X2991" s="402"/>
      <c r="Y2991" s="402"/>
      <c r="Z2991" s="402"/>
    </row>
    <row r="2992" spans="23:26" x14ac:dyDescent="0.2">
      <c r="W2992" s="402"/>
      <c r="X2992" s="402"/>
      <c r="Y2992" s="402"/>
      <c r="Z2992" s="402"/>
    </row>
    <row r="2993" spans="23:26" x14ac:dyDescent="0.2">
      <c r="W2993" s="402"/>
      <c r="X2993" s="402"/>
      <c r="Y2993" s="402"/>
      <c r="Z2993" s="402"/>
    </row>
    <row r="2994" spans="23:26" x14ac:dyDescent="0.2">
      <c r="W2994" s="402"/>
      <c r="X2994" s="402"/>
      <c r="Y2994" s="402"/>
      <c r="Z2994" s="402"/>
    </row>
    <row r="2995" spans="23:26" x14ac:dyDescent="0.2">
      <c r="W2995" s="402"/>
      <c r="X2995" s="402"/>
      <c r="Y2995" s="402"/>
      <c r="Z2995" s="402"/>
    </row>
    <row r="2996" spans="23:26" x14ac:dyDescent="0.2">
      <c r="W2996" s="402"/>
      <c r="X2996" s="402"/>
      <c r="Y2996" s="402"/>
      <c r="Z2996" s="402"/>
    </row>
    <row r="2997" spans="23:26" x14ac:dyDescent="0.2">
      <c r="W2997" s="402"/>
      <c r="X2997" s="402"/>
      <c r="Y2997" s="402"/>
      <c r="Z2997" s="402"/>
    </row>
    <row r="2998" spans="23:26" x14ac:dyDescent="0.2">
      <c r="W2998" s="402"/>
      <c r="X2998" s="402"/>
      <c r="Y2998" s="402"/>
      <c r="Z2998" s="402"/>
    </row>
    <row r="2999" spans="23:26" x14ac:dyDescent="0.2">
      <c r="W2999" s="402"/>
      <c r="X2999" s="402"/>
      <c r="Y2999" s="402"/>
      <c r="Z2999" s="402"/>
    </row>
    <row r="3000" spans="23:26" x14ac:dyDescent="0.2">
      <c r="W3000" s="402"/>
      <c r="X3000" s="402"/>
      <c r="Y3000" s="402"/>
      <c r="Z3000" s="402"/>
    </row>
    <row r="3001" spans="23:26" x14ac:dyDescent="0.2">
      <c r="W3001" s="402"/>
      <c r="X3001" s="402"/>
      <c r="Y3001" s="402"/>
      <c r="Z3001" s="402"/>
    </row>
    <row r="3002" spans="23:26" x14ac:dyDescent="0.2">
      <c r="W3002" s="402"/>
      <c r="X3002" s="402"/>
      <c r="Y3002" s="402"/>
      <c r="Z3002" s="402"/>
    </row>
    <row r="3003" spans="23:26" x14ac:dyDescent="0.2">
      <c r="W3003" s="402"/>
      <c r="X3003" s="402"/>
      <c r="Y3003" s="402"/>
      <c r="Z3003" s="402"/>
    </row>
    <row r="3004" spans="23:26" x14ac:dyDescent="0.2">
      <c r="W3004" s="402"/>
      <c r="X3004" s="402"/>
      <c r="Y3004" s="402"/>
      <c r="Z3004" s="402"/>
    </row>
    <row r="3005" spans="23:26" x14ac:dyDescent="0.2">
      <c r="W3005" s="402"/>
      <c r="X3005" s="402"/>
      <c r="Y3005" s="402"/>
      <c r="Z3005" s="402"/>
    </row>
    <row r="3006" spans="23:26" x14ac:dyDescent="0.2">
      <c r="W3006" s="402"/>
      <c r="X3006" s="402"/>
      <c r="Y3006" s="402"/>
      <c r="Z3006" s="402"/>
    </row>
    <row r="3007" spans="23:26" x14ac:dyDescent="0.2">
      <c r="W3007" s="402"/>
      <c r="X3007" s="402"/>
      <c r="Y3007" s="402"/>
      <c r="Z3007" s="402"/>
    </row>
    <row r="3008" spans="23:26" x14ac:dyDescent="0.2">
      <c r="W3008" s="402"/>
      <c r="X3008" s="402"/>
      <c r="Y3008" s="402"/>
      <c r="Z3008" s="402"/>
    </row>
    <row r="3009" spans="23:26" x14ac:dyDescent="0.2">
      <c r="W3009" s="402"/>
      <c r="X3009" s="402"/>
      <c r="Y3009" s="402"/>
      <c r="Z3009" s="402"/>
    </row>
    <row r="3010" spans="23:26" x14ac:dyDescent="0.2">
      <c r="W3010" s="402"/>
      <c r="X3010" s="402"/>
      <c r="Y3010" s="402"/>
      <c r="Z3010" s="402"/>
    </row>
    <row r="3011" spans="23:26" x14ac:dyDescent="0.2">
      <c r="W3011" s="402"/>
      <c r="X3011" s="402"/>
      <c r="Y3011" s="402"/>
      <c r="Z3011" s="402"/>
    </row>
    <row r="3012" spans="23:26" x14ac:dyDescent="0.2">
      <c r="W3012" s="402"/>
      <c r="X3012" s="402"/>
      <c r="Y3012" s="402"/>
      <c r="Z3012" s="402"/>
    </row>
    <row r="3013" spans="23:26" x14ac:dyDescent="0.2">
      <c r="W3013" s="402"/>
      <c r="X3013" s="402"/>
      <c r="Y3013" s="402"/>
      <c r="Z3013" s="402"/>
    </row>
    <row r="3014" spans="23:26" x14ac:dyDescent="0.2">
      <c r="W3014" s="402"/>
      <c r="X3014" s="402"/>
      <c r="Y3014" s="402"/>
      <c r="Z3014" s="402"/>
    </row>
    <row r="3015" spans="23:26" x14ac:dyDescent="0.2">
      <c r="W3015" s="402"/>
      <c r="X3015" s="402"/>
      <c r="Y3015" s="402"/>
      <c r="Z3015" s="402"/>
    </row>
    <row r="3016" spans="23:26" x14ac:dyDescent="0.2">
      <c r="W3016" s="402"/>
      <c r="X3016" s="402"/>
      <c r="Y3016" s="402"/>
      <c r="Z3016" s="402"/>
    </row>
    <row r="3017" spans="23:26" x14ac:dyDescent="0.2">
      <c r="W3017" s="402"/>
      <c r="X3017" s="402"/>
      <c r="Y3017" s="402"/>
      <c r="Z3017" s="402"/>
    </row>
    <row r="3018" spans="23:26" x14ac:dyDescent="0.2">
      <c r="W3018" s="402"/>
      <c r="X3018" s="402"/>
      <c r="Y3018" s="402"/>
      <c r="Z3018" s="402"/>
    </row>
    <row r="3019" spans="23:26" x14ac:dyDescent="0.2">
      <c r="W3019" s="402"/>
      <c r="X3019" s="402"/>
      <c r="Y3019" s="402"/>
      <c r="Z3019" s="402"/>
    </row>
    <row r="3020" spans="23:26" x14ac:dyDescent="0.2">
      <c r="W3020" s="402"/>
      <c r="X3020" s="402"/>
      <c r="Y3020" s="402"/>
      <c r="Z3020" s="402"/>
    </row>
    <row r="3021" spans="23:26" x14ac:dyDescent="0.2">
      <c r="W3021" s="402"/>
      <c r="X3021" s="402"/>
      <c r="Y3021" s="402"/>
      <c r="Z3021" s="402"/>
    </row>
    <row r="3022" spans="23:26" x14ac:dyDescent="0.2">
      <c r="W3022" s="402"/>
      <c r="X3022" s="402"/>
      <c r="Y3022" s="402"/>
      <c r="Z3022" s="402"/>
    </row>
    <row r="3023" spans="23:26" x14ac:dyDescent="0.2">
      <c r="W3023" s="402"/>
      <c r="X3023" s="402"/>
      <c r="Y3023" s="402"/>
      <c r="Z3023" s="402"/>
    </row>
    <row r="3024" spans="23:26" x14ac:dyDescent="0.2">
      <c r="W3024" s="402"/>
      <c r="X3024" s="402"/>
      <c r="Y3024" s="402"/>
      <c r="Z3024" s="402"/>
    </row>
    <row r="3025" spans="23:26" x14ac:dyDescent="0.2">
      <c r="W3025" s="402"/>
      <c r="X3025" s="402"/>
      <c r="Y3025" s="402"/>
      <c r="Z3025" s="402"/>
    </row>
    <row r="3026" spans="23:26" x14ac:dyDescent="0.2">
      <c r="W3026" s="402"/>
      <c r="X3026" s="402"/>
      <c r="Y3026" s="402"/>
      <c r="Z3026" s="402"/>
    </row>
    <row r="3027" spans="23:26" x14ac:dyDescent="0.2">
      <c r="W3027" s="402"/>
      <c r="X3027" s="402"/>
      <c r="Y3027" s="402"/>
      <c r="Z3027" s="402"/>
    </row>
    <row r="3028" spans="23:26" x14ac:dyDescent="0.2">
      <c r="W3028" s="402"/>
      <c r="X3028" s="402"/>
      <c r="Y3028" s="402"/>
      <c r="Z3028" s="402"/>
    </row>
    <row r="3029" spans="23:26" x14ac:dyDescent="0.2">
      <c r="W3029" s="402"/>
      <c r="X3029" s="402"/>
      <c r="Y3029" s="402"/>
      <c r="Z3029" s="402"/>
    </row>
    <row r="3030" spans="23:26" x14ac:dyDescent="0.2">
      <c r="W3030" s="402"/>
      <c r="X3030" s="402"/>
      <c r="Y3030" s="402"/>
      <c r="Z3030" s="402"/>
    </row>
    <row r="3031" spans="23:26" x14ac:dyDescent="0.2">
      <c r="W3031" s="402"/>
      <c r="X3031" s="402"/>
      <c r="Y3031" s="402"/>
      <c r="Z3031" s="402"/>
    </row>
    <row r="3032" spans="23:26" x14ac:dyDescent="0.2">
      <c r="W3032" s="402"/>
      <c r="X3032" s="402"/>
      <c r="Y3032" s="402"/>
      <c r="Z3032" s="402"/>
    </row>
    <row r="3033" spans="23:26" x14ac:dyDescent="0.2">
      <c r="W3033" s="402"/>
      <c r="X3033" s="402"/>
      <c r="Y3033" s="402"/>
      <c r="Z3033" s="402"/>
    </row>
    <row r="3034" spans="23:26" x14ac:dyDescent="0.2">
      <c r="W3034" s="402"/>
      <c r="X3034" s="402"/>
      <c r="Y3034" s="402"/>
      <c r="Z3034" s="402"/>
    </row>
    <row r="3035" spans="23:26" x14ac:dyDescent="0.2">
      <c r="W3035" s="402"/>
      <c r="X3035" s="402"/>
      <c r="Y3035" s="402"/>
      <c r="Z3035" s="402"/>
    </row>
    <row r="3036" spans="23:26" x14ac:dyDescent="0.2">
      <c r="W3036" s="402"/>
      <c r="X3036" s="402"/>
      <c r="Y3036" s="402"/>
      <c r="Z3036" s="402"/>
    </row>
    <row r="3037" spans="23:26" x14ac:dyDescent="0.2">
      <c r="W3037" s="402"/>
      <c r="X3037" s="402"/>
      <c r="Y3037" s="402"/>
      <c r="Z3037" s="402"/>
    </row>
    <row r="3038" spans="23:26" x14ac:dyDescent="0.2">
      <c r="W3038" s="402"/>
      <c r="X3038" s="402"/>
      <c r="Y3038" s="402"/>
      <c r="Z3038" s="402"/>
    </row>
    <row r="3039" spans="23:26" x14ac:dyDescent="0.2">
      <c r="W3039" s="402"/>
      <c r="X3039" s="402"/>
      <c r="Y3039" s="402"/>
      <c r="Z3039" s="402"/>
    </row>
    <row r="3040" spans="23:26" x14ac:dyDescent="0.2">
      <c r="W3040" s="402"/>
      <c r="X3040" s="402"/>
      <c r="Y3040" s="402"/>
      <c r="Z3040" s="402"/>
    </row>
    <row r="3041" spans="23:26" x14ac:dyDescent="0.2">
      <c r="W3041" s="402"/>
      <c r="X3041" s="402"/>
      <c r="Y3041" s="402"/>
      <c r="Z3041" s="402"/>
    </row>
    <row r="3042" spans="23:26" x14ac:dyDescent="0.2">
      <c r="W3042" s="402"/>
      <c r="X3042" s="402"/>
      <c r="Y3042" s="402"/>
      <c r="Z3042" s="402"/>
    </row>
    <row r="3043" spans="23:26" x14ac:dyDescent="0.2">
      <c r="W3043" s="402"/>
      <c r="X3043" s="402"/>
      <c r="Y3043" s="402"/>
      <c r="Z3043" s="402"/>
    </row>
    <row r="3044" spans="23:26" x14ac:dyDescent="0.2">
      <c r="W3044" s="402"/>
      <c r="X3044" s="402"/>
      <c r="Y3044" s="402"/>
      <c r="Z3044" s="402"/>
    </row>
    <row r="3045" spans="23:26" x14ac:dyDescent="0.2">
      <c r="W3045" s="402"/>
      <c r="X3045" s="402"/>
      <c r="Y3045" s="402"/>
      <c r="Z3045" s="402"/>
    </row>
    <row r="3046" spans="23:26" x14ac:dyDescent="0.2">
      <c r="W3046" s="402"/>
      <c r="X3046" s="402"/>
      <c r="Y3046" s="402"/>
      <c r="Z3046" s="402"/>
    </row>
    <row r="3047" spans="23:26" x14ac:dyDescent="0.2">
      <c r="W3047" s="402"/>
      <c r="X3047" s="402"/>
      <c r="Y3047" s="402"/>
      <c r="Z3047" s="402"/>
    </row>
    <row r="3048" spans="23:26" x14ac:dyDescent="0.2">
      <c r="W3048" s="402"/>
      <c r="X3048" s="402"/>
      <c r="Y3048" s="402"/>
      <c r="Z3048" s="402"/>
    </row>
    <row r="3049" spans="23:26" x14ac:dyDescent="0.2">
      <c r="W3049" s="402"/>
      <c r="X3049" s="402"/>
      <c r="Y3049" s="402"/>
      <c r="Z3049" s="402"/>
    </row>
    <row r="3050" spans="23:26" x14ac:dyDescent="0.2">
      <c r="W3050" s="402"/>
      <c r="X3050" s="402"/>
      <c r="Y3050" s="402"/>
      <c r="Z3050" s="402"/>
    </row>
    <row r="3051" spans="23:26" x14ac:dyDescent="0.2">
      <c r="W3051" s="402"/>
      <c r="X3051" s="402"/>
      <c r="Y3051" s="402"/>
      <c r="Z3051" s="402"/>
    </row>
    <row r="3052" spans="23:26" x14ac:dyDescent="0.2">
      <c r="W3052" s="402"/>
      <c r="X3052" s="402"/>
      <c r="Y3052" s="402"/>
      <c r="Z3052" s="402"/>
    </row>
    <row r="3053" spans="23:26" x14ac:dyDescent="0.2">
      <c r="W3053" s="402"/>
      <c r="X3053" s="402"/>
      <c r="Y3053" s="402"/>
      <c r="Z3053" s="402"/>
    </row>
    <row r="3054" spans="23:26" x14ac:dyDescent="0.2">
      <c r="W3054" s="402"/>
      <c r="X3054" s="402"/>
      <c r="Y3054" s="402"/>
      <c r="Z3054" s="402"/>
    </row>
    <row r="3055" spans="23:26" x14ac:dyDescent="0.2">
      <c r="W3055" s="402"/>
      <c r="X3055" s="402"/>
      <c r="Y3055" s="402"/>
      <c r="Z3055" s="402"/>
    </row>
    <row r="3056" spans="23:26" x14ac:dyDescent="0.2">
      <c r="W3056" s="402"/>
      <c r="X3056" s="402"/>
      <c r="Y3056" s="402"/>
      <c r="Z3056" s="402"/>
    </row>
    <row r="3057" spans="23:26" x14ac:dyDescent="0.2">
      <c r="W3057" s="402"/>
      <c r="X3057" s="402"/>
      <c r="Y3057" s="402"/>
      <c r="Z3057" s="402"/>
    </row>
    <row r="3058" spans="23:26" x14ac:dyDescent="0.2">
      <c r="W3058" s="402"/>
      <c r="X3058" s="402"/>
      <c r="Y3058" s="402"/>
      <c r="Z3058" s="402"/>
    </row>
    <row r="3059" spans="23:26" x14ac:dyDescent="0.2">
      <c r="W3059" s="402"/>
      <c r="X3059" s="402"/>
      <c r="Y3059" s="402"/>
      <c r="Z3059" s="402"/>
    </row>
    <row r="3060" spans="23:26" x14ac:dyDescent="0.2">
      <c r="W3060" s="402"/>
      <c r="X3060" s="402"/>
      <c r="Y3060" s="402"/>
      <c r="Z3060" s="402"/>
    </row>
    <row r="3061" spans="23:26" x14ac:dyDescent="0.2">
      <c r="W3061" s="402"/>
      <c r="X3061" s="402"/>
      <c r="Y3061" s="402"/>
      <c r="Z3061" s="402"/>
    </row>
    <row r="3062" spans="23:26" x14ac:dyDescent="0.2">
      <c r="W3062" s="402"/>
      <c r="X3062" s="402"/>
      <c r="Y3062" s="402"/>
      <c r="Z3062" s="402"/>
    </row>
    <row r="3063" spans="23:26" x14ac:dyDescent="0.2">
      <c r="W3063" s="402"/>
      <c r="X3063" s="402"/>
      <c r="Y3063" s="402"/>
      <c r="Z3063" s="402"/>
    </row>
    <row r="3064" spans="23:26" x14ac:dyDescent="0.2">
      <c r="W3064" s="402"/>
      <c r="X3064" s="402"/>
      <c r="Y3064" s="402"/>
      <c r="Z3064" s="402"/>
    </row>
    <row r="3065" spans="23:26" x14ac:dyDescent="0.2">
      <c r="W3065" s="402"/>
      <c r="X3065" s="402"/>
      <c r="Y3065" s="402"/>
      <c r="Z3065" s="402"/>
    </row>
    <row r="3066" spans="23:26" x14ac:dyDescent="0.2">
      <c r="W3066" s="402"/>
      <c r="X3066" s="402"/>
      <c r="Y3066" s="402"/>
      <c r="Z3066" s="402"/>
    </row>
    <row r="3067" spans="23:26" x14ac:dyDescent="0.2">
      <c r="W3067" s="402"/>
      <c r="X3067" s="402"/>
      <c r="Y3067" s="402"/>
      <c r="Z3067" s="402"/>
    </row>
    <row r="3068" spans="23:26" x14ac:dyDescent="0.2">
      <c r="W3068" s="402"/>
      <c r="X3068" s="402"/>
      <c r="Y3068" s="402"/>
      <c r="Z3068" s="402"/>
    </row>
    <row r="3069" spans="23:26" x14ac:dyDescent="0.2">
      <c r="W3069" s="402"/>
      <c r="X3069" s="402"/>
      <c r="Y3069" s="402"/>
      <c r="Z3069" s="402"/>
    </row>
    <row r="3070" spans="23:26" x14ac:dyDescent="0.2">
      <c r="W3070" s="402"/>
      <c r="X3070" s="402"/>
      <c r="Y3070" s="402"/>
      <c r="Z3070" s="402"/>
    </row>
    <row r="3071" spans="23:26" x14ac:dyDescent="0.2">
      <c r="W3071" s="402"/>
      <c r="X3071" s="402"/>
      <c r="Y3071" s="402"/>
      <c r="Z3071" s="402"/>
    </row>
    <row r="3072" spans="23:26" x14ac:dyDescent="0.2">
      <c r="W3072" s="402"/>
      <c r="X3072" s="402"/>
      <c r="Y3072" s="402"/>
      <c r="Z3072" s="402"/>
    </row>
    <row r="3073" spans="23:26" x14ac:dyDescent="0.2">
      <c r="W3073" s="402"/>
      <c r="X3073" s="402"/>
      <c r="Y3073" s="402"/>
      <c r="Z3073" s="402"/>
    </row>
    <row r="3074" spans="23:26" x14ac:dyDescent="0.2">
      <c r="W3074" s="402"/>
      <c r="X3074" s="402"/>
      <c r="Y3074" s="402"/>
      <c r="Z3074" s="402"/>
    </row>
    <row r="3075" spans="23:26" x14ac:dyDescent="0.2">
      <c r="W3075" s="402"/>
      <c r="X3075" s="402"/>
      <c r="Y3075" s="402"/>
      <c r="Z3075" s="402"/>
    </row>
    <row r="3076" spans="23:26" x14ac:dyDescent="0.2">
      <c r="W3076" s="402"/>
      <c r="X3076" s="402"/>
      <c r="Y3076" s="402"/>
      <c r="Z3076" s="402"/>
    </row>
    <row r="3077" spans="23:26" x14ac:dyDescent="0.2">
      <c r="W3077" s="402"/>
      <c r="X3077" s="402"/>
      <c r="Y3077" s="402"/>
      <c r="Z3077" s="402"/>
    </row>
    <row r="3078" spans="23:26" x14ac:dyDescent="0.2">
      <c r="W3078" s="402"/>
      <c r="X3078" s="402"/>
      <c r="Y3078" s="402"/>
      <c r="Z3078" s="402"/>
    </row>
    <row r="3079" spans="23:26" x14ac:dyDescent="0.2">
      <c r="W3079" s="402"/>
      <c r="X3079" s="402"/>
      <c r="Y3079" s="402"/>
      <c r="Z3079" s="402"/>
    </row>
    <row r="3080" spans="23:26" x14ac:dyDescent="0.2">
      <c r="W3080" s="402"/>
      <c r="X3080" s="402"/>
      <c r="Y3080" s="402"/>
      <c r="Z3080" s="402"/>
    </row>
    <row r="3081" spans="23:26" x14ac:dyDescent="0.2">
      <c r="W3081" s="402"/>
      <c r="X3081" s="402"/>
      <c r="Y3081" s="402"/>
      <c r="Z3081" s="402"/>
    </row>
    <row r="3082" spans="23:26" x14ac:dyDescent="0.2">
      <c r="W3082" s="402"/>
      <c r="X3082" s="402"/>
      <c r="Y3082" s="402"/>
      <c r="Z3082" s="402"/>
    </row>
    <row r="3083" spans="23:26" x14ac:dyDescent="0.2">
      <c r="W3083" s="402"/>
      <c r="X3083" s="402"/>
      <c r="Y3083" s="402"/>
      <c r="Z3083" s="402"/>
    </row>
    <row r="3084" spans="23:26" x14ac:dyDescent="0.2">
      <c r="W3084" s="402"/>
      <c r="X3084" s="402"/>
      <c r="Y3084" s="402"/>
      <c r="Z3084" s="402"/>
    </row>
    <row r="3085" spans="23:26" x14ac:dyDescent="0.2">
      <c r="W3085" s="402"/>
      <c r="X3085" s="402"/>
      <c r="Y3085" s="402"/>
      <c r="Z3085" s="402"/>
    </row>
    <row r="3086" spans="23:26" x14ac:dyDescent="0.2">
      <c r="W3086" s="402"/>
      <c r="X3086" s="402"/>
      <c r="Y3086" s="402"/>
      <c r="Z3086" s="402"/>
    </row>
    <row r="3087" spans="23:26" x14ac:dyDescent="0.2">
      <c r="W3087" s="402"/>
      <c r="X3087" s="402"/>
      <c r="Y3087" s="402"/>
      <c r="Z3087" s="402"/>
    </row>
    <row r="3088" spans="23:26" x14ac:dyDescent="0.2">
      <c r="W3088" s="402"/>
      <c r="X3088" s="402"/>
      <c r="Y3088" s="402"/>
      <c r="Z3088" s="402"/>
    </row>
    <row r="3089" spans="23:26" x14ac:dyDescent="0.2">
      <c r="W3089" s="402"/>
      <c r="X3089" s="402"/>
      <c r="Y3089" s="402"/>
      <c r="Z3089" s="402"/>
    </row>
    <row r="3090" spans="23:26" x14ac:dyDescent="0.2">
      <c r="W3090" s="402"/>
      <c r="X3090" s="402"/>
      <c r="Y3090" s="402"/>
      <c r="Z3090" s="402"/>
    </row>
    <row r="3091" spans="23:26" x14ac:dyDescent="0.2">
      <c r="W3091" s="402"/>
      <c r="X3091" s="402"/>
      <c r="Y3091" s="402"/>
      <c r="Z3091" s="402"/>
    </row>
    <row r="3092" spans="23:26" x14ac:dyDescent="0.2">
      <c r="W3092" s="402"/>
      <c r="X3092" s="402"/>
      <c r="Y3092" s="402"/>
      <c r="Z3092" s="402"/>
    </row>
    <row r="3093" spans="23:26" x14ac:dyDescent="0.2">
      <c r="W3093" s="402"/>
      <c r="X3093" s="402"/>
      <c r="Y3093" s="402"/>
      <c r="Z3093" s="402"/>
    </row>
    <row r="3094" spans="23:26" x14ac:dyDescent="0.2">
      <c r="W3094" s="402"/>
      <c r="X3094" s="402"/>
      <c r="Y3094" s="402"/>
      <c r="Z3094" s="402"/>
    </row>
    <row r="3095" spans="23:26" x14ac:dyDescent="0.2">
      <c r="W3095" s="402"/>
      <c r="X3095" s="402"/>
      <c r="Y3095" s="402"/>
      <c r="Z3095" s="402"/>
    </row>
    <row r="3096" spans="23:26" x14ac:dyDescent="0.2">
      <c r="W3096" s="402"/>
      <c r="X3096" s="402"/>
      <c r="Y3096" s="402"/>
      <c r="Z3096" s="402"/>
    </row>
    <row r="3097" spans="23:26" x14ac:dyDescent="0.2">
      <c r="W3097" s="402"/>
      <c r="X3097" s="402"/>
      <c r="Y3097" s="402"/>
      <c r="Z3097" s="402"/>
    </row>
    <row r="3098" spans="23:26" x14ac:dyDescent="0.2">
      <c r="W3098" s="402"/>
      <c r="X3098" s="402"/>
      <c r="Y3098" s="402"/>
      <c r="Z3098" s="402"/>
    </row>
    <row r="3099" spans="23:26" x14ac:dyDescent="0.2">
      <c r="W3099" s="402"/>
      <c r="X3099" s="402"/>
      <c r="Y3099" s="402"/>
      <c r="Z3099" s="402"/>
    </row>
    <row r="3100" spans="23:26" x14ac:dyDescent="0.2">
      <c r="W3100" s="402"/>
      <c r="X3100" s="402"/>
      <c r="Y3100" s="402"/>
      <c r="Z3100" s="402"/>
    </row>
    <row r="3101" spans="23:26" x14ac:dyDescent="0.2">
      <c r="W3101" s="402"/>
      <c r="X3101" s="402"/>
      <c r="Y3101" s="402"/>
      <c r="Z3101" s="402"/>
    </row>
    <row r="3102" spans="23:26" x14ac:dyDescent="0.2">
      <c r="W3102" s="402"/>
      <c r="X3102" s="402"/>
      <c r="Y3102" s="402"/>
      <c r="Z3102" s="402"/>
    </row>
    <row r="3103" spans="23:26" x14ac:dyDescent="0.2">
      <c r="W3103" s="402"/>
      <c r="X3103" s="402"/>
      <c r="Y3103" s="402"/>
      <c r="Z3103" s="402"/>
    </row>
    <row r="3104" spans="23:26" x14ac:dyDescent="0.2">
      <c r="W3104" s="402"/>
      <c r="X3104" s="402"/>
      <c r="Y3104" s="402"/>
      <c r="Z3104" s="402"/>
    </row>
    <row r="3105" spans="23:26" x14ac:dyDescent="0.2">
      <c r="W3105" s="402"/>
      <c r="X3105" s="402"/>
      <c r="Y3105" s="402"/>
      <c r="Z3105" s="402"/>
    </row>
    <row r="3106" spans="23:26" x14ac:dyDescent="0.2">
      <c r="W3106" s="402"/>
      <c r="X3106" s="402"/>
      <c r="Y3106" s="402"/>
      <c r="Z3106" s="402"/>
    </row>
    <row r="3107" spans="23:26" x14ac:dyDescent="0.2">
      <c r="W3107" s="402"/>
      <c r="X3107" s="402"/>
      <c r="Y3107" s="402"/>
      <c r="Z3107" s="402"/>
    </row>
    <row r="3108" spans="23:26" x14ac:dyDescent="0.2">
      <c r="W3108" s="402"/>
      <c r="X3108" s="402"/>
      <c r="Y3108" s="402"/>
      <c r="Z3108" s="402"/>
    </row>
    <row r="3109" spans="23:26" x14ac:dyDescent="0.2">
      <c r="W3109" s="402"/>
      <c r="X3109" s="402"/>
      <c r="Y3109" s="402"/>
      <c r="Z3109" s="402"/>
    </row>
    <row r="3110" spans="23:26" x14ac:dyDescent="0.2">
      <c r="W3110" s="402"/>
      <c r="X3110" s="402"/>
      <c r="Y3110" s="402"/>
      <c r="Z3110" s="402"/>
    </row>
    <row r="3111" spans="23:26" x14ac:dyDescent="0.2">
      <c r="W3111" s="402"/>
      <c r="X3111" s="402"/>
      <c r="Y3111" s="402"/>
      <c r="Z3111" s="402"/>
    </row>
    <row r="3112" spans="23:26" x14ac:dyDescent="0.2">
      <c r="W3112" s="402"/>
      <c r="X3112" s="402"/>
      <c r="Y3112" s="402"/>
      <c r="Z3112" s="402"/>
    </row>
    <row r="3113" spans="23:26" x14ac:dyDescent="0.2">
      <c r="W3113" s="402"/>
      <c r="X3113" s="402"/>
      <c r="Y3113" s="402"/>
      <c r="Z3113" s="402"/>
    </row>
    <row r="3114" spans="23:26" x14ac:dyDescent="0.2">
      <c r="W3114" s="402"/>
      <c r="X3114" s="402"/>
      <c r="Y3114" s="402"/>
      <c r="Z3114" s="402"/>
    </row>
    <row r="3115" spans="23:26" x14ac:dyDescent="0.2">
      <c r="W3115" s="402"/>
      <c r="X3115" s="402"/>
      <c r="Y3115" s="402"/>
      <c r="Z3115" s="402"/>
    </row>
    <row r="3116" spans="23:26" x14ac:dyDescent="0.2">
      <c r="W3116" s="402"/>
      <c r="X3116" s="402"/>
      <c r="Y3116" s="402"/>
      <c r="Z3116" s="402"/>
    </row>
    <row r="3117" spans="23:26" x14ac:dyDescent="0.2">
      <c r="W3117" s="402"/>
      <c r="X3117" s="402"/>
      <c r="Y3117" s="402"/>
      <c r="Z3117" s="402"/>
    </row>
    <row r="3118" spans="23:26" x14ac:dyDescent="0.2">
      <c r="W3118" s="402"/>
      <c r="X3118" s="402"/>
      <c r="Y3118" s="402"/>
      <c r="Z3118" s="402"/>
    </row>
    <row r="3119" spans="23:26" x14ac:dyDescent="0.2">
      <c r="W3119" s="402"/>
      <c r="X3119" s="402"/>
      <c r="Y3119" s="402"/>
      <c r="Z3119" s="402"/>
    </row>
    <row r="3120" spans="23:26" x14ac:dyDescent="0.2">
      <c r="W3120" s="402"/>
      <c r="X3120" s="402"/>
      <c r="Y3120" s="402"/>
      <c r="Z3120" s="402"/>
    </row>
    <row r="3121" spans="23:26" x14ac:dyDescent="0.2">
      <c r="W3121" s="402"/>
      <c r="X3121" s="402"/>
      <c r="Y3121" s="402"/>
      <c r="Z3121" s="402"/>
    </row>
    <row r="3122" spans="23:26" x14ac:dyDescent="0.2">
      <c r="W3122" s="402"/>
      <c r="X3122" s="402"/>
      <c r="Y3122" s="402"/>
      <c r="Z3122" s="402"/>
    </row>
    <row r="3123" spans="23:26" x14ac:dyDescent="0.2">
      <c r="W3123" s="402"/>
      <c r="X3123" s="402"/>
      <c r="Y3123" s="402"/>
      <c r="Z3123" s="402"/>
    </row>
    <row r="3124" spans="23:26" x14ac:dyDescent="0.2">
      <c r="W3124" s="402"/>
      <c r="X3124" s="402"/>
      <c r="Y3124" s="402"/>
      <c r="Z3124" s="402"/>
    </row>
    <row r="3125" spans="23:26" x14ac:dyDescent="0.2">
      <c r="W3125" s="402"/>
      <c r="X3125" s="402"/>
      <c r="Y3125" s="402"/>
      <c r="Z3125" s="402"/>
    </row>
    <row r="3126" spans="23:26" x14ac:dyDescent="0.2">
      <c r="W3126" s="402"/>
      <c r="X3126" s="402"/>
      <c r="Y3126" s="402"/>
      <c r="Z3126" s="402"/>
    </row>
    <row r="3127" spans="23:26" x14ac:dyDescent="0.2">
      <c r="W3127" s="402"/>
      <c r="X3127" s="402"/>
      <c r="Y3127" s="402"/>
      <c r="Z3127" s="402"/>
    </row>
    <row r="3128" spans="23:26" x14ac:dyDescent="0.2">
      <c r="W3128" s="402"/>
      <c r="X3128" s="402"/>
      <c r="Y3128" s="402"/>
      <c r="Z3128" s="402"/>
    </row>
    <row r="3129" spans="23:26" x14ac:dyDescent="0.2">
      <c r="W3129" s="402"/>
      <c r="X3129" s="402"/>
      <c r="Y3129" s="402"/>
      <c r="Z3129" s="402"/>
    </row>
    <row r="3130" spans="23:26" x14ac:dyDescent="0.2">
      <c r="W3130" s="402"/>
      <c r="X3130" s="402"/>
      <c r="Y3130" s="402"/>
      <c r="Z3130" s="402"/>
    </row>
    <row r="3131" spans="23:26" x14ac:dyDescent="0.2">
      <c r="W3131" s="402"/>
      <c r="X3131" s="402"/>
      <c r="Y3131" s="402"/>
      <c r="Z3131" s="402"/>
    </row>
    <row r="3132" spans="23:26" x14ac:dyDescent="0.2">
      <c r="W3132" s="402"/>
      <c r="X3132" s="402"/>
      <c r="Y3132" s="402"/>
      <c r="Z3132" s="402"/>
    </row>
    <row r="3133" spans="23:26" x14ac:dyDescent="0.2">
      <c r="W3133" s="402"/>
      <c r="X3133" s="402"/>
      <c r="Y3133" s="402"/>
      <c r="Z3133" s="402"/>
    </row>
    <row r="3134" spans="23:26" x14ac:dyDescent="0.2">
      <c r="W3134" s="402"/>
      <c r="X3134" s="402"/>
      <c r="Y3134" s="402"/>
      <c r="Z3134" s="402"/>
    </row>
    <row r="3135" spans="23:26" x14ac:dyDescent="0.2">
      <c r="W3135" s="402"/>
      <c r="X3135" s="402"/>
      <c r="Y3135" s="402"/>
      <c r="Z3135" s="402"/>
    </row>
    <row r="3136" spans="23:26" x14ac:dyDescent="0.2">
      <c r="W3136" s="402"/>
      <c r="X3136" s="402"/>
      <c r="Y3136" s="402"/>
      <c r="Z3136" s="402"/>
    </row>
    <row r="3137" spans="23:26" x14ac:dyDescent="0.2">
      <c r="W3137" s="402"/>
      <c r="X3137" s="402"/>
      <c r="Y3137" s="402"/>
      <c r="Z3137" s="402"/>
    </row>
    <row r="3138" spans="23:26" x14ac:dyDescent="0.2">
      <c r="W3138" s="402"/>
      <c r="X3138" s="402"/>
      <c r="Y3138" s="402"/>
      <c r="Z3138" s="402"/>
    </row>
    <row r="3139" spans="23:26" x14ac:dyDescent="0.2">
      <c r="W3139" s="402"/>
      <c r="X3139" s="402"/>
      <c r="Y3139" s="402"/>
      <c r="Z3139" s="402"/>
    </row>
    <row r="3140" spans="23:26" x14ac:dyDescent="0.2">
      <c r="W3140" s="402"/>
      <c r="X3140" s="402"/>
      <c r="Y3140" s="402"/>
      <c r="Z3140" s="402"/>
    </row>
    <row r="3141" spans="23:26" x14ac:dyDescent="0.2">
      <c r="W3141" s="402"/>
      <c r="X3141" s="402"/>
      <c r="Y3141" s="402"/>
      <c r="Z3141" s="402"/>
    </row>
    <row r="3142" spans="23:26" x14ac:dyDescent="0.2">
      <c r="W3142" s="402"/>
      <c r="X3142" s="402"/>
      <c r="Y3142" s="402"/>
      <c r="Z3142" s="402"/>
    </row>
    <row r="3143" spans="23:26" x14ac:dyDescent="0.2">
      <c r="W3143" s="402"/>
      <c r="X3143" s="402"/>
      <c r="Y3143" s="402"/>
      <c r="Z3143" s="402"/>
    </row>
    <row r="3144" spans="23:26" x14ac:dyDescent="0.2">
      <c r="W3144" s="402"/>
      <c r="X3144" s="402"/>
      <c r="Y3144" s="402"/>
      <c r="Z3144" s="402"/>
    </row>
    <row r="3145" spans="23:26" x14ac:dyDescent="0.2">
      <c r="W3145" s="402"/>
      <c r="X3145" s="402"/>
      <c r="Y3145" s="402"/>
      <c r="Z3145" s="402"/>
    </row>
    <row r="3146" spans="23:26" x14ac:dyDescent="0.2">
      <c r="W3146" s="402"/>
      <c r="X3146" s="402"/>
      <c r="Y3146" s="402"/>
      <c r="Z3146" s="402"/>
    </row>
    <row r="3147" spans="23:26" x14ac:dyDescent="0.2">
      <c r="W3147" s="402"/>
      <c r="X3147" s="402"/>
      <c r="Y3147" s="402"/>
      <c r="Z3147" s="402"/>
    </row>
    <row r="3148" spans="23:26" x14ac:dyDescent="0.2">
      <c r="W3148" s="402"/>
      <c r="X3148" s="402"/>
      <c r="Y3148" s="402"/>
      <c r="Z3148" s="402"/>
    </row>
    <row r="3149" spans="23:26" x14ac:dyDescent="0.2">
      <c r="W3149" s="402"/>
      <c r="X3149" s="402"/>
      <c r="Y3149" s="402"/>
      <c r="Z3149" s="402"/>
    </row>
    <row r="3150" spans="23:26" x14ac:dyDescent="0.2">
      <c r="W3150" s="402"/>
      <c r="X3150" s="402"/>
      <c r="Y3150" s="402"/>
      <c r="Z3150" s="402"/>
    </row>
    <row r="3151" spans="23:26" x14ac:dyDescent="0.2">
      <c r="W3151" s="402"/>
      <c r="X3151" s="402"/>
      <c r="Y3151" s="402"/>
      <c r="Z3151" s="402"/>
    </row>
    <row r="3152" spans="23:26" x14ac:dyDescent="0.2">
      <c r="W3152" s="402"/>
      <c r="X3152" s="402"/>
      <c r="Y3152" s="402"/>
      <c r="Z3152" s="402"/>
    </row>
    <row r="3153" spans="23:26" x14ac:dyDescent="0.2">
      <c r="W3153" s="402"/>
      <c r="X3153" s="402"/>
      <c r="Y3153" s="402"/>
      <c r="Z3153" s="402"/>
    </row>
    <row r="3154" spans="23:26" x14ac:dyDescent="0.2">
      <c r="W3154" s="402"/>
      <c r="X3154" s="402"/>
      <c r="Y3154" s="402"/>
      <c r="Z3154" s="402"/>
    </row>
    <row r="3155" spans="23:26" x14ac:dyDescent="0.2">
      <c r="W3155" s="402"/>
      <c r="X3155" s="402"/>
      <c r="Y3155" s="402"/>
      <c r="Z3155" s="402"/>
    </row>
    <row r="3156" spans="23:26" x14ac:dyDescent="0.2">
      <c r="W3156" s="402"/>
      <c r="X3156" s="402"/>
      <c r="Y3156" s="402"/>
      <c r="Z3156" s="402"/>
    </row>
    <row r="3157" spans="23:26" x14ac:dyDescent="0.2">
      <c r="W3157" s="402"/>
      <c r="X3157" s="402"/>
      <c r="Y3157" s="402"/>
      <c r="Z3157" s="402"/>
    </row>
    <row r="3158" spans="23:26" x14ac:dyDescent="0.2">
      <c r="W3158" s="402"/>
      <c r="X3158" s="402"/>
      <c r="Y3158" s="402"/>
      <c r="Z3158" s="402"/>
    </row>
    <row r="3159" spans="23:26" x14ac:dyDescent="0.2">
      <c r="W3159" s="402"/>
      <c r="X3159" s="402"/>
      <c r="Y3159" s="402"/>
      <c r="Z3159" s="402"/>
    </row>
    <row r="3160" spans="23:26" x14ac:dyDescent="0.2">
      <c r="W3160" s="402"/>
      <c r="X3160" s="402"/>
      <c r="Y3160" s="402"/>
      <c r="Z3160" s="402"/>
    </row>
    <row r="3161" spans="23:26" x14ac:dyDescent="0.2">
      <c r="W3161" s="402"/>
      <c r="X3161" s="402"/>
      <c r="Y3161" s="402"/>
      <c r="Z3161" s="402"/>
    </row>
    <row r="3162" spans="23:26" x14ac:dyDescent="0.2">
      <c r="W3162" s="402"/>
      <c r="X3162" s="402"/>
      <c r="Y3162" s="402"/>
      <c r="Z3162" s="402"/>
    </row>
    <row r="3163" spans="23:26" x14ac:dyDescent="0.2">
      <c r="W3163" s="402"/>
      <c r="X3163" s="402"/>
      <c r="Y3163" s="402"/>
      <c r="Z3163" s="402"/>
    </row>
    <row r="3164" spans="23:26" x14ac:dyDescent="0.2">
      <c r="W3164" s="402"/>
      <c r="X3164" s="402"/>
      <c r="Y3164" s="402"/>
      <c r="Z3164" s="402"/>
    </row>
    <row r="3165" spans="23:26" x14ac:dyDescent="0.2">
      <c r="W3165" s="402"/>
      <c r="X3165" s="402"/>
      <c r="Y3165" s="402"/>
      <c r="Z3165" s="402"/>
    </row>
    <row r="3166" spans="23:26" x14ac:dyDescent="0.2">
      <c r="W3166" s="402"/>
      <c r="X3166" s="402"/>
      <c r="Y3166" s="402"/>
      <c r="Z3166" s="402"/>
    </row>
    <row r="3167" spans="23:26" x14ac:dyDescent="0.2">
      <c r="W3167" s="402"/>
      <c r="X3167" s="402"/>
      <c r="Y3167" s="402"/>
      <c r="Z3167" s="402"/>
    </row>
    <row r="3168" spans="23:26" x14ac:dyDescent="0.2">
      <c r="W3168" s="402"/>
      <c r="X3168" s="402"/>
      <c r="Y3168" s="402"/>
      <c r="Z3168" s="402"/>
    </row>
    <row r="3169" spans="23:26" x14ac:dyDescent="0.2">
      <c r="W3169" s="402"/>
      <c r="X3169" s="402"/>
      <c r="Y3169" s="402"/>
      <c r="Z3169" s="402"/>
    </row>
    <row r="3170" spans="23:26" x14ac:dyDescent="0.2">
      <c r="W3170" s="402"/>
      <c r="X3170" s="402"/>
      <c r="Y3170" s="402"/>
      <c r="Z3170" s="402"/>
    </row>
    <row r="3171" spans="23:26" x14ac:dyDescent="0.2">
      <c r="W3171" s="402"/>
      <c r="X3171" s="402"/>
      <c r="Y3171" s="402"/>
      <c r="Z3171" s="402"/>
    </row>
    <row r="3172" spans="23:26" x14ac:dyDescent="0.2">
      <c r="W3172" s="402"/>
      <c r="X3172" s="402"/>
      <c r="Y3172" s="402"/>
      <c r="Z3172" s="402"/>
    </row>
    <row r="3173" spans="23:26" x14ac:dyDescent="0.2">
      <c r="W3173" s="402"/>
      <c r="X3173" s="402"/>
      <c r="Y3173" s="402"/>
      <c r="Z3173" s="402"/>
    </row>
    <row r="3174" spans="23:26" x14ac:dyDescent="0.2">
      <c r="W3174" s="402"/>
      <c r="X3174" s="402"/>
      <c r="Y3174" s="402"/>
      <c r="Z3174" s="402"/>
    </row>
    <row r="3175" spans="23:26" x14ac:dyDescent="0.2">
      <c r="W3175" s="402"/>
      <c r="X3175" s="402"/>
      <c r="Y3175" s="402"/>
      <c r="Z3175" s="402"/>
    </row>
    <row r="3176" spans="23:26" x14ac:dyDescent="0.2">
      <c r="W3176" s="402"/>
      <c r="X3176" s="402"/>
      <c r="Y3176" s="402"/>
      <c r="Z3176" s="402"/>
    </row>
    <row r="3177" spans="23:26" x14ac:dyDescent="0.2">
      <c r="W3177" s="402"/>
      <c r="X3177" s="402"/>
      <c r="Y3177" s="402"/>
      <c r="Z3177" s="402"/>
    </row>
    <row r="3178" spans="23:26" x14ac:dyDescent="0.2">
      <c r="W3178" s="402"/>
      <c r="X3178" s="402"/>
      <c r="Y3178" s="402"/>
      <c r="Z3178" s="402"/>
    </row>
    <row r="3179" spans="23:26" x14ac:dyDescent="0.2">
      <c r="W3179" s="402"/>
      <c r="X3179" s="402"/>
      <c r="Y3179" s="402"/>
      <c r="Z3179" s="402"/>
    </row>
    <row r="3180" spans="23:26" x14ac:dyDescent="0.2">
      <c r="W3180" s="402"/>
      <c r="X3180" s="402"/>
      <c r="Y3180" s="402"/>
      <c r="Z3180" s="402"/>
    </row>
    <row r="3181" spans="23:26" x14ac:dyDescent="0.2">
      <c r="W3181" s="402"/>
      <c r="X3181" s="402"/>
      <c r="Y3181" s="402"/>
      <c r="Z3181" s="402"/>
    </row>
    <row r="3182" spans="23:26" x14ac:dyDescent="0.2">
      <c r="W3182" s="402"/>
      <c r="X3182" s="402"/>
      <c r="Y3182" s="402"/>
      <c r="Z3182" s="402"/>
    </row>
    <row r="3183" spans="23:26" x14ac:dyDescent="0.2">
      <c r="W3183" s="402"/>
      <c r="X3183" s="402"/>
      <c r="Y3183" s="402"/>
      <c r="Z3183" s="402"/>
    </row>
    <row r="3184" spans="23:26" x14ac:dyDescent="0.2">
      <c r="W3184" s="402"/>
      <c r="X3184" s="402"/>
      <c r="Y3184" s="402"/>
      <c r="Z3184" s="402"/>
    </row>
    <row r="3185" spans="23:26" x14ac:dyDescent="0.2">
      <c r="W3185" s="402"/>
      <c r="X3185" s="402"/>
      <c r="Y3185" s="402"/>
      <c r="Z3185" s="402"/>
    </row>
    <row r="3186" spans="23:26" x14ac:dyDescent="0.2">
      <c r="W3186" s="402"/>
      <c r="X3186" s="402"/>
      <c r="Y3186" s="402"/>
      <c r="Z3186" s="402"/>
    </row>
    <row r="3187" spans="23:26" x14ac:dyDescent="0.2">
      <c r="W3187" s="402"/>
      <c r="X3187" s="402"/>
      <c r="Y3187" s="402"/>
      <c r="Z3187" s="402"/>
    </row>
    <row r="3188" spans="23:26" x14ac:dyDescent="0.2">
      <c r="W3188" s="402"/>
      <c r="X3188" s="402"/>
      <c r="Y3188" s="402"/>
      <c r="Z3188" s="402"/>
    </row>
    <row r="3189" spans="23:26" x14ac:dyDescent="0.2">
      <c r="W3189" s="402"/>
      <c r="X3189" s="402"/>
      <c r="Y3189" s="402"/>
      <c r="Z3189" s="402"/>
    </row>
    <row r="3190" spans="23:26" x14ac:dyDescent="0.2">
      <c r="W3190" s="402"/>
      <c r="X3190" s="402"/>
      <c r="Y3190" s="402"/>
      <c r="Z3190" s="402"/>
    </row>
    <row r="3191" spans="23:26" x14ac:dyDescent="0.2">
      <c r="W3191" s="402"/>
      <c r="X3191" s="402"/>
      <c r="Y3191" s="402"/>
      <c r="Z3191" s="402"/>
    </row>
    <row r="3192" spans="23:26" x14ac:dyDescent="0.2">
      <c r="W3192" s="402"/>
      <c r="X3192" s="402"/>
      <c r="Y3192" s="402"/>
      <c r="Z3192" s="402"/>
    </row>
    <row r="3193" spans="23:26" x14ac:dyDescent="0.2">
      <c r="W3193" s="402"/>
      <c r="X3193" s="402"/>
      <c r="Y3193" s="402"/>
      <c r="Z3193" s="402"/>
    </row>
    <row r="3194" spans="23:26" x14ac:dyDescent="0.2">
      <c r="W3194" s="402"/>
      <c r="X3194" s="402"/>
      <c r="Y3194" s="402"/>
      <c r="Z3194" s="402"/>
    </row>
    <row r="3195" spans="23:26" x14ac:dyDescent="0.2">
      <c r="W3195" s="402"/>
      <c r="X3195" s="402"/>
      <c r="Y3195" s="402"/>
      <c r="Z3195" s="402"/>
    </row>
    <row r="3196" spans="23:26" x14ac:dyDescent="0.2">
      <c r="W3196" s="402"/>
      <c r="X3196" s="402"/>
      <c r="Y3196" s="402"/>
      <c r="Z3196" s="402"/>
    </row>
    <row r="3197" spans="23:26" x14ac:dyDescent="0.2">
      <c r="W3197" s="402"/>
      <c r="X3197" s="402"/>
      <c r="Y3197" s="402"/>
      <c r="Z3197" s="402"/>
    </row>
    <row r="3198" spans="23:26" x14ac:dyDescent="0.2">
      <c r="W3198" s="402"/>
      <c r="X3198" s="402"/>
      <c r="Y3198" s="402"/>
      <c r="Z3198" s="402"/>
    </row>
    <row r="3199" spans="23:26" x14ac:dyDescent="0.2">
      <c r="W3199" s="402"/>
      <c r="X3199" s="402"/>
      <c r="Y3199" s="402"/>
      <c r="Z3199" s="402"/>
    </row>
    <row r="3200" spans="23:26" x14ac:dyDescent="0.2">
      <c r="W3200" s="402"/>
      <c r="X3200" s="402"/>
      <c r="Y3200" s="402"/>
      <c r="Z3200" s="402"/>
    </row>
    <row r="3201" spans="23:26" x14ac:dyDescent="0.2">
      <c r="W3201" s="402"/>
      <c r="X3201" s="402"/>
      <c r="Y3201" s="402"/>
      <c r="Z3201" s="402"/>
    </row>
    <row r="3202" spans="23:26" x14ac:dyDescent="0.2">
      <c r="W3202" s="402"/>
      <c r="X3202" s="402"/>
      <c r="Y3202" s="402"/>
      <c r="Z3202" s="402"/>
    </row>
    <row r="3203" spans="23:26" x14ac:dyDescent="0.2">
      <c r="W3203" s="402"/>
      <c r="X3203" s="402"/>
      <c r="Y3203" s="402"/>
      <c r="Z3203" s="402"/>
    </row>
    <row r="3204" spans="23:26" x14ac:dyDescent="0.2">
      <c r="W3204" s="402"/>
      <c r="X3204" s="402"/>
      <c r="Y3204" s="402"/>
      <c r="Z3204" s="402"/>
    </row>
    <row r="3205" spans="23:26" x14ac:dyDescent="0.2">
      <c r="W3205" s="402"/>
      <c r="X3205" s="402"/>
      <c r="Y3205" s="402"/>
      <c r="Z3205" s="402"/>
    </row>
    <row r="3206" spans="23:26" x14ac:dyDescent="0.2">
      <c r="W3206" s="402"/>
      <c r="X3206" s="402"/>
      <c r="Y3206" s="402"/>
      <c r="Z3206" s="402"/>
    </row>
    <row r="3207" spans="23:26" x14ac:dyDescent="0.2">
      <c r="W3207" s="402"/>
      <c r="X3207" s="402"/>
      <c r="Y3207" s="402"/>
      <c r="Z3207" s="402"/>
    </row>
    <row r="3208" spans="23:26" x14ac:dyDescent="0.2">
      <c r="W3208" s="402"/>
      <c r="X3208" s="402"/>
      <c r="Y3208" s="402"/>
      <c r="Z3208" s="402"/>
    </row>
    <row r="3209" spans="23:26" x14ac:dyDescent="0.2">
      <c r="W3209" s="402"/>
      <c r="X3209" s="402"/>
      <c r="Y3209" s="402"/>
      <c r="Z3209" s="402"/>
    </row>
    <row r="3210" spans="23:26" x14ac:dyDescent="0.2">
      <c r="W3210" s="402"/>
      <c r="X3210" s="402"/>
      <c r="Y3210" s="402"/>
      <c r="Z3210" s="402"/>
    </row>
    <row r="3211" spans="23:26" x14ac:dyDescent="0.2">
      <c r="W3211" s="402"/>
      <c r="X3211" s="402"/>
      <c r="Y3211" s="402"/>
      <c r="Z3211" s="402"/>
    </row>
    <row r="3212" spans="23:26" x14ac:dyDescent="0.2">
      <c r="W3212" s="402"/>
      <c r="X3212" s="402"/>
      <c r="Y3212" s="402"/>
      <c r="Z3212" s="402"/>
    </row>
    <row r="3213" spans="23:26" x14ac:dyDescent="0.2">
      <c r="W3213" s="402"/>
      <c r="X3213" s="402"/>
      <c r="Y3213" s="402"/>
      <c r="Z3213" s="402"/>
    </row>
    <row r="3214" spans="23:26" x14ac:dyDescent="0.2">
      <c r="W3214" s="402"/>
      <c r="X3214" s="402"/>
      <c r="Y3214" s="402"/>
      <c r="Z3214" s="402"/>
    </row>
    <row r="3215" spans="23:26" x14ac:dyDescent="0.2">
      <c r="W3215" s="402"/>
      <c r="X3215" s="402"/>
      <c r="Y3215" s="402"/>
      <c r="Z3215" s="402"/>
    </row>
    <row r="3216" spans="23:26" x14ac:dyDescent="0.2">
      <c r="W3216" s="402"/>
      <c r="X3216" s="402"/>
      <c r="Y3216" s="402"/>
      <c r="Z3216" s="402"/>
    </row>
    <row r="3217" spans="23:26" x14ac:dyDescent="0.2">
      <c r="W3217" s="402"/>
      <c r="X3217" s="402"/>
      <c r="Y3217" s="402"/>
      <c r="Z3217" s="402"/>
    </row>
    <row r="3218" spans="23:26" x14ac:dyDescent="0.2">
      <c r="W3218" s="402"/>
      <c r="X3218" s="402"/>
      <c r="Y3218" s="402"/>
      <c r="Z3218" s="402"/>
    </row>
    <row r="3219" spans="23:26" x14ac:dyDescent="0.2">
      <c r="W3219" s="402"/>
      <c r="X3219" s="402"/>
      <c r="Y3219" s="402"/>
      <c r="Z3219" s="402"/>
    </row>
    <row r="3220" spans="23:26" x14ac:dyDescent="0.2">
      <c r="W3220" s="402"/>
      <c r="X3220" s="402"/>
      <c r="Y3220" s="402"/>
      <c r="Z3220" s="402"/>
    </row>
    <row r="3221" spans="23:26" x14ac:dyDescent="0.2">
      <c r="W3221" s="402"/>
      <c r="X3221" s="402"/>
      <c r="Y3221" s="402"/>
      <c r="Z3221" s="402"/>
    </row>
    <row r="3222" spans="23:26" x14ac:dyDescent="0.2">
      <c r="W3222" s="402"/>
      <c r="X3222" s="402"/>
      <c r="Y3222" s="402"/>
      <c r="Z3222" s="402"/>
    </row>
    <row r="3223" spans="23:26" x14ac:dyDescent="0.2">
      <c r="W3223" s="402"/>
      <c r="X3223" s="402"/>
      <c r="Y3223" s="402"/>
      <c r="Z3223" s="402"/>
    </row>
    <row r="3224" spans="23:26" x14ac:dyDescent="0.2">
      <c r="W3224" s="402"/>
      <c r="X3224" s="402"/>
      <c r="Y3224" s="402"/>
      <c r="Z3224" s="402"/>
    </row>
    <row r="3225" spans="23:26" x14ac:dyDescent="0.2">
      <c r="W3225" s="402"/>
      <c r="X3225" s="402"/>
      <c r="Y3225" s="402"/>
      <c r="Z3225" s="402"/>
    </row>
    <row r="3226" spans="23:26" x14ac:dyDescent="0.2">
      <c r="W3226" s="402"/>
      <c r="X3226" s="402"/>
      <c r="Y3226" s="402"/>
      <c r="Z3226" s="402"/>
    </row>
    <row r="3227" spans="23:26" x14ac:dyDescent="0.2">
      <c r="W3227" s="402"/>
      <c r="X3227" s="402"/>
      <c r="Y3227" s="402"/>
      <c r="Z3227" s="402"/>
    </row>
    <row r="3228" spans="23:26" x14ac:dyDescent="0.2">
      <c r="W3228" s="402"/>
      <c r="X3228" s="402"/>
      <c r="Y3228" s="402"/>
      <c r="Z3228" s="402"/>
    </row>
    <row r="3229" spans="23:26" x14ac:dyDescent="0.2">
      <c r="W3229" s="402"/>
      <c r="X3229" s="402"/>
      <c r="Y3229" s="402"/>
      <c r="Z3229" s="402"/>
    </row>
    <row r="3230" spans="23:26" x14ac:dyDescent="0.2">
      <c r="W3230" s="402"/>
      <c r="X3230" s="402"/>
      <c r="Y3230" s="402"/>
      <c r="Z3230" s="402"/>
    </row>
    <row r="3231" spans="23:26" x14ac:dyDescent="0.2">
      <c r="W3231" s="402"/>
      <c r="X3231" s="402"/>
      <c r="Y3231" s="402"/>
      <c r="Z3231" s="402"/>
    </row>
    <row r="3232" spans="23:26" x14ac:dyDescent="0.2">
      <c r="W3232" s="402"/>
      <c r="X3232" s="402"/>
      <c r="Y3232" s="402"/>
      <c r="Z3232" s="402"/>
    </row>
    <row r="3233" spans="23:26" x14ac:dyDescent="0.2">
      <c r="W3233" s="402"/>
      <c r="X3233" s="402"/>
      <c r="Y3233" s="402"/>
      <c r="Z3233" s="402"/>
    </row>
    <row r="3234" spans="23:26" x14ac:dyDescent="0.2">
      <c r="W3234" s="402"/>
      <c r="X3234" s="402"/>
      <c r="Y3234" s="402"/>
      <c r="Z3234" s="402"/>
    </row>
    <row r="3235" spans="23:26" x14ac:dyDescent="0.2">
      <c r="W3235" s="402"/>
      <c r="X3235" s="402"/>
      <c r="Y3235" s="402"/>
      <c r="Z3235" s="402"/>
    </row>
    <row r="3236" spans="23:26" x14ac:dyDescent="0.2">
      <c r="W3236" s="402"/>
      <c r="X3236" s="402"/>
      <c r="Y3236" s="402"/>
      <c r="Z3236" s="402"/>
    </row>
    <row r="3237" spans="23:26" x14ac:dyDescent="0.2">
      <c r="W3237" s="402"/>
      <c r="X3237" s="402"/>
      <c r="Y3237" s="402"/>
      <c r="Z3237" s="402"/>
    </row>
    <row r="3238" spans="23:26" x14ac:dyDescent="0.2">
      <c r="W3238" s="402"/>
      <c r="X3238" s="402"/>
      <c r="Y3238" s="402"/>
      <c r="Z3238" s="402"/>
    </row>
    <row r="3239" spans="23:26" x14ac:dyDescent="0.2">
      <c r="W3239" s="402"/>
      <c r="X3239" s="402"/>
      <c r="Y3239" s="402"/>
      <c r="Z3239" s="402"/>
    </row>
    <row r="3240" spans="23:26" x14ac:dyDescent="0.2">
      <c r="W3240" s="402"/>
      <c r="X3240" s="402"/>
      <c r="Y3240" s="402"/>
      <c r="Z3240" s="402"/>
    </row>
    <row r="3241" spans="23:26" x14ac:dyDescent="0.2">
      <c r="W3241" s="402"/>
      <c r="X3241" s="402"/>
      <c r="Y3241" s="402"/>
      <c r="Z3241" s="402"/>
    </row>
    <row r="3242" spans="23:26" x14ac:dyDescent="0.2">
      <c r="W3242" s="402"/>
      <c r="X3242" s="402"/>
      <c r="Y3242" s="402"/>
      <c r="Z3242" s="402"/>
    </row>
    <row r="3243" spans="23:26" x14ac:dyDescent="0.2">
      <c r="W3243" s="402"/>
      <c r="X3243" s="402"/>
      <c r="Y3243" s="402"/>
      <c r="Z3243" s="402"/>
    </row>
    <row r="3244" spans="23:26" x14ac:dyDescent="0.2">
      <c r="W3244" s="402"/>
      <c r="X3244" s="402"/>
      <c r="Y3244" s="402"/>
      <c r="Z3244" s="402"/>
    </row>
    <row r="3245" spans="23:26" x14ac:dyDescent="0.2">
      <c r="W3245" s="402"/>
      <c r="X3245" s="402"/>
      <c r="Y3245" s="402"/>
      <c r="Z3245" s="402"/>
    </row>
    <row r="3246" spans="23:26" x14ac:dyDescent="0.2">
      <c r="W3246" s="402"/>
      <c r="X3246" s="402"/>
      <c r="Y3246" s="402"/>
      <c r="Z3246" s="402"/>
    </row>
    <row r="3247" spans="23:26" x14ac:dyDescent="0.2">
      <c r="W3247" s="402"/>
      <c r="X3247" s="402"/>
      <c r="Y3247" s="402"/>
      <c r="Z3247" s="402"/>
    </row>
    <row r="3248" spans="23:26" x14ac:dyDescent="0.2">
      <c r="W3248" s="402"/>
      <c r="X3248" s="402"/>
      <c r="Y3248" s="402"/>
      <c r="Z3248" s="402"/>
    </row>
    <row r="3249" spans="23:26" x14ac:dyDescent="0.2">
      <c r="W3249" s="402"/>
      <c r="X3249" s="402"/>
      <c r="Y3249" s="402"/>
      <c r="Z3249" s="402"/>
    </row>
    <row r="3250" spans="23:26" x14ac:dyDescent="0.2">
      <c r="W3250" s="402"/>
      <c r="X3250" s="402"/>
      <c r="Y3250" s="402"/>
      <c r="Z3250" s="402"/>
    </row>
    <row r="3251" spans="23:26" x14ac:dyDescent="0.2">
      <c r="W3251" s="402"/>
      <c r="X3251" s="402"/>
      <c r="Y3251" s="402"/>
      <c r="Z3251" s="402"/>
    </row>
    <row r="3252" spans="23:26" x14ac:dyDescent="0.2">
      <c r="W3252" s="402"/>
      <c r="X3252" s="402"/>
      <c r="Y3252" s="402"/>
      <c r="Z3252" s="402"/>
    </row>
    <row r="3253" spans="23:26" x14ac:dyDescent="0.2">
      <c r="W3253" s="402"/>
      <c r="X3253" s="402"/>
      <c r="Y3253" s="402"/>
      <c r="Z3253" s="402"/>
    </row>
    <row r="3254" spans="23:26" x14ac:dyDescent="0.2">
      <c r="W3254" s="402"/>
      <c r="X3254" s="402"/>
      <c r="Y3254" s="402"/>
      <c r="Z3254" s="402"/>
    </row>
    <row r="3255" spans="23:26" x14ac:dyDescent="0.2">
      <c r="W3255" s="402"/>
      <c r="X3255" s="402"/>
      <c r="Y3255" s="402"/>
      <c r="Z3255" s="402"/>
    </row>
    <row r="3256" spans="23:26" x14ac:dyDescent="0.2">
      <c r="W3256" s="402"/>
      <c r="X3256" s="402"/>
      <c r="Y3256" s="402"/>
      <c r="Z3256" s="402"/>
    </row>
    <row r="3257" spans="23:26" x14ac:dyDescent="0.2">
      <c r="W3257" s="402"/>
      <c r="X3257" s="402"/>
      <c r="Y3257" s="402"/>
      <c r="Z3257" s="402"/>
    </row>
    <row r="3258" spans="23:26" x14ac:dyDescent="0.2">
      <c r="W3258" s="402"/>
      <c r="X3258" s="402"/>
      <c r="Y3258" s="402"/>
      <c r="Z3258" s="402"/>
    </row>
    <row r="3259" spans="23:26" x14ac:dyDescent="0.2">
      <c r="W3259" s="402"/>
      <c r="X3259" s="402"/>
      <c r="Y3259" s="402"/>
      <c r="Z3259" s="402"/>
    </row>
    <row r="3260" spans="23:26" x14ac:dyDescent="0.2">
      <c r="W3260" s="402"/>
      <c r="X3260" s="402"/>
      <c r="Y3260" s="402"/>
      <c r="Z3260" s="402"/>
    </row>
    <row r="3261" spans="23:26" x14ac:dyDescent="0.2">
      <c r="W3261" s="402"/>
      <c r="X3261" s="402"/>
      <c r="Y3261" s="402"/>
      <c r="Z3261" s="402"/>
    </row>
    <row r="3262" spans="23:26" x14ac:dyDescent="0.2">
      <c r="W3262" s="402"/>
      <c r="X3262" s="402"/>
      <c r="Y3262" s="402"/>
      <c r="Z3262" s="402"/>
    </row>
    <row r="3263" spans="23:26" x14ac:dyDescent="0.2">
      <c r="W3263" s="402"/>
      <c r="X3263" s="402"/>
      <c r="Y3263" s="402"/>
      <c r="Z3263" s="402"/>
    </row>
    <row r="3264" spans="23:26" x14ac:dyDescent="0.2">
      <c r="W3264" s="402"/>
      <c r="X3264" s="402"/>
      <c r="Y3264" s="402"/>
      <c r="Z3264" s="402"/>
    </row>
    <row r="3265" spans="23:26" x14ac:dyDescent="0.2">
      <c r="W3265" s="402"/>
      <c r="X3265" s="402"/>
      <c r="Y3265" s="402"/>
      <c r="Z3265" s="402"/>
    </row>
    <row r="3266" spans="23:26" x14ac:dyDescent="0.2">
      <c r="W3266" s="402"/>
      <c r="X3266" s="402"/>
      <c r="Y3266" s="402"/>
      <c r="Z3266" s="402"/>
    </row>
    <row r="3267" spans="23:26" x14ac:dyDescent="0.2">
      <c r="W3267" s="402"/>
      <c r="X3267" s="402"/>
      <c r="Y3267" s="402"/>
      <c r="Z3267" s="402"/>
    </row>
    <row r="3268" spans="23:26" x14ac:dyDescent="0.2">
      <c r="W3268" s="402"/>
      <c r="X3268" s="402"/>
      <c r="Y3268" s="402"/>
      <c r="Z3268" s="402"/>
    </row>
    <row r="3269" spans="23:26" x14ac:dyDescent="0.2">
      <c r="W3269" s="402"/>
      <c r="X3269" s="402"/>
      <c r="Y3269" s="402"/>
      <c r="Z3269" s="402"/>
    </row>
    <row r="3270" spans="23:26" x14ac:dyDescent="0.2">
      <c r="W3270" s="402"/>
      <c r="X3270" s="402"/>
      <c r="Y3270" s="402"/>
      <c r="Z3270" s="402"/>
    </row>
    <row r="3271" spans="23:26" x14ac:dyDescent="0.2">
      <c r="W3271" s="402"/>
      <c r="X3271" s="402"/>
      <c r="Y3271" s="402"/>
      <c r="Z3271" s="402"/>
    </row>
    <row r="3272" spans="23:26" x14ac:dyDescent="0.2">
      <c r="W3272" s="402"/>
      <c r="X3272" s="402"/>
      <c r="Y3272" s="402"/>
      <c r="Z3272" s="402"/>
    </row>
    <row r="3273" spans="23:26" x14ac:dyDescent="0.2">
      <c r="W3273" s="402"/>
      <c r="X3273" s="402"/>
      <c r="Y3273" s="402"/>
      <c r="Z3273" s="402"/>
    </row>
    <row r="3274" spans="23:26" x14ac:dyDescent="0.2">
      <c r="W3274" s="402"/>
      <c r="X3274" s="402"/>
      <c r="Y3274" s="402"/>
      <c r="Z3274" s="402"/>
    </row>
    <row r="3275" spans="23:26" x14ac:dyDescent="0.2">
      <c r="W3275" s="402"/>
      <c r="X3275" s="402"/>
      <c r="Y3275" s="402"/>
      <c r="Z3275" s="402"/>
    </row>
    <row r="3276" spans="23:26" x14ac:dyDescent="0.2">
      <c r="W3276" s="402"/>
      <c r="X3276" s="402"/>
      <c r="Y3276" s="402"/>
      <c r="Z3276" s="402"/>
    </row>
    <row r="3277" spans="23:26" x14ac:dyDescent="0.2">
      <c r="W3277" s="402"/>
      <c r="X3277" s="402"/>
      <c r="Y3277" s="402"/>
      <c r="Z3277" s="402"/>
    </row>
    <row r="3278" spans="23:26" x14ac:dyDescent="0.2">
      <c r="W3278" s="402"/>
      <c r="X3278" s="402"/>
      <c r="Y3278" s="402"/>
      <c r="Z3278" s="402"/>
    </row>
    <row r="3279" spans="23:26" x14ac:dyDescent="0.2">
      <c r="W3279" s="402"/>
      <c r="X3279" s="402"/>
      <c r="Y3279" s="402"/>
      <c r="Z3279" s="402"/>
    </row>
    <row r="3280" spans="23:26" x14ac:dyDescent="0.2">
      <c r="W3280" s="402"/>
      <c r="X3280" s="402"/>
      <c r="Y3280" s="402"/>
      <c r="Z3280" s="402"/>
    </row>
    <row r="3281" spans="23:26" x14ac:dyDescent="0.2">
      <c r="W3281" s="402"/>
      <c r="X3281" s="402"/>
      <c r="Y3281" s="402"/>
      <c r="Z3281" s="402"/>
    </row>
    <row r="3282" spans="23:26" x14ac:dyDescent="0.2">
      <c r="W3282" s="402"/>
      <c r="X3282" s="402"/>
      <c r="Y3282" s="402"/>
      <c r="Z3282" s="402"/>
    </row>
    <row r="3283" spans="23:26" x14ac:dyDescent="0.2">
      <c r="W3283" s="402"/>
      <c r="X3283" s="402"/>
      <c r="Y3283" s="402"/>
      <c r="Z3283" s="402"/>
    </row>
    <row r="3284" spans="23:26" x14ac:dyDescent="0.2">
      <c r="W3284" s="402"/>
      <c r="X3284" s="402"/>
      <c r="Y3284" s="402"/>
      <c r="Z3284" s="402"/>
    </row>
    <row r="3285" spans="23:26" x14ac:dyDescent="0.2">
      <c r="W3285" s="402"/>
      <c r="X3285" s="402"/>
      <c r="Y3285" s="402"/>
      <c r="Z3285" s="402"/>
    </row>
    <row r="3286" spans="23:26" x14ac:dyDescent="0.2">
      <c r="W3286" s="402"/>
      <c r="X3286" s="402"/>
      <c r="Y3286" s="402"/>
      <c r="Z3286" s="402"/>
    </row>
    <row r="3287" spans="23:26" x14ac:dyDescent="0.2">
      <c r="W3287" s="402"/>
      <c r="X3287" s="402"/>
      <c r="Y3287" s="402"/>
      <c r="Z3287" s="402"/>
    </row>
    <row r="3288" spans="23:26" x14ac:dyDescent="0.2">
      <c r="W3288" s="402"/>
      <c r="X3288" s="402"/>
      <c r="Y3288" s="402"/>
      <c r="Z3288" s="402"/>
    </row>
    <row r="3289" spans="23:26" x14ac:dyDescent="0.2">
      <c r="W3289" s="402"/>
      <c r="X3289" s="402"/>
      <c r="Y3289" s="402"/>
      <c r="Z3289" s="402"/>
    </row>
    <row r="3290" spans="23:26" x14ac:dyDescent="0.2">
      <c r="W3290" s="402"/>
      <c r="X3290" s="402"/>
      <c r="Y3290" s="402"/>
      <c r="Z3290" s="402"/>
    </row>
    <row r="3291" spans="23:26" x14ac:dyDescent="0.2">
      <c r="W3291" s="402"/>
      <c r="X3291" s="402"/>
      <c r="Y3291" s="402"/>
      <c r="Z3291" s="402"/>
    </row>
    <row r="3292" spans="23:26" x14ac:dyDescent="0.2">
      <c r="W3292" s="402"/>
      <c r="X3292" s="402"/>
      <c r="Y3292" s="402"/>
      <c r="Z3292" s="402"/>
    </row>
    <row r="3293" spans="23:26" x14ac:dyDescent="0.2">
      <c r="W3293" s="402"/>
      <c r="X3293" s="402"/>
      <c r="Y3293" s="402"/>
      <c r="Z3293" s="402"/>
    </row>
    <row r="3294" spans="23:26" x14ac:dyDescent="0.2">
      <c r="W3294" s="402"/>
      <c r="X3294" s="402"/>
      <c r="Y3294" s="402"/>
      <c r="Z3294" s="402"/>
    </row>
    <row r="3295" spans="23:26" x14ac:dyDescent="0.2">
      <c r="W3295" s="402"/>
      <c r="X3295" s="402"/>
      <c r="Y3295" s="402"/>
      <c r="Z3295" s="402"/>
    </row>
    <row r="3296" spans="23:26" x14ac:dyDescent="0.2">
      <c r="W3296" s="402"/>
      <c r="X3296" s="402"/>
      <c r="Y3296" s="402"/>
      <c r="Z3296" s="402"/>
    </row>
    <row r="3297" spans="23:26" x14ac:dyDescent="0.2">
      <c r="W3297" s="402"/>
      <c r="X3297" s="402"/>
      <c r="Y3297" s="402"/>
      <c r="Z3297" s="402"/>
    </row>
    <row r="3298" spans="23:26" x14ac:dyDescent="0.2">
      <c r="W3298" s="402"/>
      <c r="X3298" s="402"/>
      <c r="Y3298" s="402"/>
      <c r="Z3298" s="402"/>
    </row>
    <row r="3299" spans="23:26" x14ac:dyDescent="0.2">
      <c r="W3299" s="402"/>
      <c r="X3299" s="402"/>
      <c r="Y3299" s="402"/>
      <c r="Z3299" s="402"/>
    </row>
    <row r="3300" spans="23:26" x14ac:dyDescent="0.2">
      <c r="W3300" s="402"/>
      <c r="X3300" s="402"/>
      <c r="Y3300" s="402"/>
      <c r="Z3300" s="402"/>
    </row>
    <row r="3301" spans="23:26" x14ac:dyDescent="0.2">
      <c r="W3301" s="402"/>
      <c r="X3301" s="402"/>
      <c r="Y3301" s="402"/>
      <c r="Z3301" s="402"/>
    </row>
    <row r="3302" spans="23:26" x14ac:dyDescent="0.2">
      <c r="W3302" s="402"/>
      <c r="X3302" s="402"/>
      <c r="Y3302" s="402"/>
      <c r="Z3302" s="402"/>
    </row>
    <row r="3303" spans="23:26" x14ac:dyDescent="0.2">
      <c r="W3303" s="402"/>
      <c r="X3303" s="402"/>
      <c r="Y3303" s="402"/>
      <c r="Z3303" s="402"/>
    </row>
    <row r="3304" spans="23:26" x14ac:dyDescent="0.2">
      <c r="W3304" s="402"/>
      <c r="X3304" s="402"/>
      <c r="Y3304" s="402"/>
      <c r="Z3304" s="402"/>
    </row>
    <row r="3305" spans="23:26" x14ac:dyDescent="0.2">
      <c r="W3305" s="402"/>
      <c r="X3305" s="402"/>
      <c r="Y3305" s="402"/>
      <c r="Z3305" s="402"/>
    </row>
    <row r="3306" spans="23:26" x14ac:dyDescent="0.2">
      <c r="W3306" s="402"/>
      <c r="X3306" s="402"/>
      <c r="Y3306" s="402"/>
      <c r="Z3306" s="402"/>
    </row>
    <row r="3307" spans="23:26" x14ac:dyDescent="0.2">
      <c r="W3307" s="402"/>
      <c r="X3307" s="402"/>
      <c r="Y3307" s="402"/>
      <c r="Z3307" s="402"/>
    </row>
    <row r="3308" spans="23:26" x14ac:dyDescent="0.2">
      <c r="W3308" s="402"/>
      <c r="X3308" s="402"/>
      <c r="Y3308" s="402"/>
      <c r="Z3308" s="402"/>
    </row>
    <row r="3309" spans="23:26" x14ac:dyDescent="0.2">
      <c r="W3309" s="402"/>
      <c r="X3309" s="402"/>
      <c r="Y3309" s="402"/>
      <c r="Z3309" s="402"/>
    </row>
    <row r="3310" spans="23:26" x14ac:dyDescent="0.2">
      <c r="W3310" s="402"/>
      <c r="X3310" s="402"/>
      <c r="Y3310" s="402"/>
      <c r="Z3310" s="402"/>
    </row>
    <row r="3311" spans="23:26" x14ac:dyDescent="0.2">
      <c r="W3311" s="402"/>
      <c r="X3311" s="402"/>
      <c r="Y3311" s="402"/>
      <c r="Z3311" s="402"/>
    </row>
    <row r="3312" spans="23:26" x14ac:dyDescent="0.2">
      <c r="W3312" s="402"/>
      <c r="X3312" s="402"/>
      <c r="Y3312" s="402"/>
      <c r="Z3312" s="402"/>
    </row>
    <row r="3313" spans="23:26" x14ac:dyDescent="0.2">
      <c r="W3313" s="402"/>
      <c r="X3313" s="402"/>
      <c r="Y3313" s="402"/>
      <c r="Z3313" s="402"/>
    </row>
    <row r="3314" spans="23:26" x14ac:dyDescent="0.2">
      <c r="W3314" s="402"/>
      <c r="X3314" s="402"/>
      <c r="Y3314" s="402"/>
      <c r="Z3314" s="402"/>
    </row>
    <row r="3315" spans="23:26" x14ac:dyDescent="0.2">
      <c r="W3315" s="402"/>
      <c r="X3315" s="402"/>
      <c r="Y3315" s="402"/>
      <c r="Z3315" s="402"/>
    </row>
    <row r="3316" spans="23:26" x14ac:dyDescent="0.2">
      <c r="W3316" s="402"/>
      <c r="X3316" s="402"/>
      <c r="Y3316" s="402"/>
      <c r="Z3316" s="402"/>
    </row>
    <row r="3317" spans="23:26" x14ac:dyDescent="0.2">
      <c r="W3317" s="402"/>
      <c r="X3317" s="402"/>
      <c r="Y3317" s="402"/>
      <c r="Z3317" s="402"/>
    </row>
    <row r="3318" spans="23:26" x14ac:dyDescent="0.2">
      <c r="W3318" s="402"/>
      <c r="X3318" s="402"/>
      <c r="Y3318" s="402"/>
      <c r="Z3318" s="402"/>
    </row>
    <row r="3319" spans="23:26" x14ac:dyDescent="0.2">
      <c r="W3319" s="402"/>
      <c r="X3319" s="402"/>
      <c r="Y3319" s="402"/>
      <c r="Z3319" s="402"/>
    </row>
    <row r="3320" spans="23:26" x14ac:dyDescent="0.2">
      <c r="W3320" s="402"/>
      <c r="X3320" s="402"/>
      <c r="Y3320" s="402"/>
      <c r="Z3320" s="402"/>
    </row>
    <row r="3321" spans="23:26" x14ac:dyDescent="0.2">
      <c r="W3321" s="402"/>
      <c r="X3321" s="402"/>
      <c r="Y3321" s="402"/>
      <c r="Z3321" s="402"/>
    </row>
    <row r="3322" spans="23:26" x14ac:dyDescent="0.2">
      <c r="W3322" s="402"/>
      <c r="X3322" s="402"/>
      <c r="Y3322" s="402"/>
      <c r="Z3322" s="402"/>
    </row>
    <row r="3323" spans="23:26" x14ac:dyDescent="0.2">
      <c r="W3323" s="402"/>
      <c r="X3323" s="402"/>
      <c r="Y3323" s="402"/>
      <c r="Z3323" s="402"/>
    </row>
    <row r="3324" spans="23:26" x14ac:dyDescent="0.2">
      <c r="W3324" s="402"/>
      <c r="X3324" s="402"/>
      <c r="Y3324" s="402"/>
      <c r="Z3324" s="402"/>
    </row>
    <row r="3325" spans="23:26" x14ac:dyDescent="0.2">
      <c r="W3325" s="402"/>
      <c r="X3325" s="402"/>
      <c r="Y3325" s="402"/>
      <c r="Z3325" s="402"/>
    </row>
    <row r="3326" spans="23:26" x14ac:dyDescent="0.2">
      <c r="W3326" s="402"/>
      <c r="X3326" s="402"/>
      <c r="Y3326" s="402"/>
      <c r="Z3326" s="402"/>
    </row>
    <row r="3327" spans="23:26" x14ac:dyDescent="0.2">
      <c r="W3327" s="402"/>
      <c r="X3327" s="402"/>
      <c r="Y3327" s="402"/>
      <c r="Z3327" s="402"/>
    </row>
    <row r="3328" spans="23:26" x14ac:dyDescent="0.2">
      <c r="W3328" s="402"/>
      <c r="X3328" s="402"/>
      <c r="Y3328" s="402"/>
      <c r="Z3328" s="402"/>
    </row>
    <row r="3329" spans="23:26" x14ac:dyDescent="0.2">
      <c r="W3329" s="402"/>
      <c r="X3329" s="402"/>
      <c r="Y3329" s="402"/>
      <c r="Z3329" s="402"/>
    </row>
    <row r="3330" spans="23:26" x14ac:dyDescent="0.2">
      <c r="W3330" s="402"/>
      <c r="X3330" s="402"/>
      <c r="Y3330" s="402"/>
      <c r="Z3330" s="402"/>
    </row>
    <row r="3331" spans="23:26" x14ac:dyDescent="0.2">
      <c r="W3331" s="402"/>
      <c r="X3331" s="402"/>
      <c r="Y3331" s="402"/>
      <c r="Z3331" s="402"/>
    </row>
    <row r="3332" spans="23:26" x14ac:dyDescent="0.2">
      <c r="W3332" s="402"/>
      <c r="X3332" s="402"/>
      <c r="Y3332" s="402"/>
      <c r="Z3332" s="402"/>
    </row>
    <row r="3333" spans="23:26" x14ac:dyDescent="0.2">
      <c r="W3333" s="402"/>
      <c r="X3333" s="402"/>
      <c r="Y3333" s="402"/>
      <c r="Z3333" s="402"/>
    </row>
    <row r="3334" spans="23:26" x14ac:dyDescent="0.2">
      <c r="W3334" s="402"/>
      <c r="X3334" s="402"/>
      <c r="Y3334" s="402"/>
      <c r="Z3334" s="402"/>
    </row>
    <row r="3335" spans="23:26" x14ac:dyDescent="0.2">
      <c r="W3335" s="402"/>
      <c r="X3335" s="402"/>
      <c r="Y3335" s="402"/>
      <c r="Z3335" s="402"/>
    </row>
    <row r="3336" spans="23:26" x14ac:dyDescent="0.2">
      <c r="W3336" s="402"/>
      <c r="X3336" s="402"/>
      <c r="Y3336" s="402"/>
      <c r="Z3336" s="402"/>
    </row>
    <row r="3337" spans="23:26" x14ac:dyDescent="0.2">
      <c r="W3337" s="402"/>
      <c r="X3337" s="402"/>
      <c r="Y3337" s="402"/>
      <c r="Z3337" s="402"/>
    </row>
    <row r="3338" spans="23:26" x14ac:dyDescent="0.2">
      <c r="W3338" s="402"/>
      <c r="X3338" s="402"/>
      <c r="Y3338" s="402"/>
      <c r="Z3338" s="402"/>
    </row>
    <row r="3339" spans="23:26" x14ac:dyDescent="0.2">
      <c r="W3339" s="402"/>
      <c r="X3339" s="402"/>
      <c r="Y3339" s="402"/>
      <c r="Z3339" s="402"/>
    </row>
    <row r="3340" spans="23:26" x14ac:dyDescent="0.2">
      <c r="W3340" s="402"/>
      <c r="X3340" s="402"/>
      <c r="Y3340" s="402"/>
      <c r="Z3340" s="402"/>
    </row>
    <row r="3341" spans="23:26" x14ac:dyDescent="0.2">
      <c r="W3341" s="402"/>
      <c r="X3341" s="402"/>
      <c r="Y3341" s="402"/>
      <c r="Z3341" s="402"/>
    </row>
    <row r="3342" spans="23:26" x14ac:dyDescent="0.2">
      <c r="W3342" s="402"/>
      <c r="X3342" s="402"/>
      <c r="Y3342" s="402"/>
      <c r="Z3342" s="402"/>
    </row>
    <row r="3343" spans="23:26" x14ac:dyDescent="0.2">
      <c r="W3343" s="402"/>
      <c r="X3343" s="402"/>
      <c r="Y3343" s="402"/>
      <c r="Z3343" s="402"/>
    </row>
    <row r="3344" spans="23:26" x14ac:dyDescent="0.2">
      <c r="W3344" s="402"/>
      <c r="X3344" s="402"/>
      <c r="Y3344" s="402"/>
      <c r="Z3344" s="402"/>
    </row>
    <row r="3345" spans="23:26" x14ac:dyDescent="0.2">
      <c r="W3345" s="402"/>
      <c r="X3345" s="402"/>
      <c r="Y3345" s="402"/>
      <c r="Z3345" s="402"/>
    </row>
    <row r="3346" spans="23:26" x14ac:dyDescent="0.2">
      <c r="W3346" s="402"/>
      <c r="X3346" s="402"/>
      <c r="Y3346" s="402"/>
      <c r="Z3346" s="402"/>
    </row>
    <row r="3347" spans="23:26" x14ac:dyDescent="0.2">
      <c r="W3347" s="402"/>
      <c r="X3347" s="402"/>
      <c r="Y3347" s="402"/>
      <c r="Z3347" s="402"/>
    </row>
    <row r="3348" spans="23:26" x14ac:dyDescent="0.2">
      <c r="W3348" s="402"/>
      <c r="X3348" s="402"/>
      <c r="Y3348" s="402"/>
      <c r="Z3348" s="402"/>
    </row>
    <row r="3349" spans="23:26" x14ac:dyDescent="0.2">
      <c r="W3349" s="402"/>
      <c r="X3349" s="402"/>
      <c r="Y3349" s="402"/>
      <c r="Z3349" s="402"/>
    </row>
    <row r="3350" spans="23:26" x14ac:dyDescent="0.2">
      <c r="W3350" s="402"/>
      <c r="X3350" s="402"/>
      <c r="Y3350" s="402"/>
      <c r="Z3350" s="402"/>
    </row>
    <row r="3351" spans="23:26" x14ac:dyDescent="0.2">
      <c r="W3351" s="402"/>
      <c r="X3351" s="402"/>
      <c r="Y3351" s="402"/>
      <c r="Z3351" s="402"/>
    </row>
    <row r="3352" spans="23:26" x14ac:dyDescent="0.2">
      <c r="W3352" s="402"/>
      <c r="X3352" s="402"/>
      <c r="Y3352" s="402"/>
      <c r="Z3352" s="402"/>
    </row>
    <row r="3353" spans="23:26" x14ac:dyDescent="0.2">
      <c r="W3353" s="402"/>
      <c r="X3353" s="402"/>
      <c r="Y3353" s="402"/>
      <c r="Z3353" s="402"/>
    </row>
    <row r="3354" spans="23:26" x14ac:dyDescent="0.2">
      <c r="W3354" s="402"/>
      <c r="X3354" s="402"/>
      <c r="Y3354" s="402"/>
      <c r="Z3354" s="402"/>
    </row>
    <row r="3355" spans="23:26" x14ac:dyDescent="0.2">
      <c r="W3355" s="402"/>
      <c r="X3355" s="402"/>
      <c r="Y3355" s="402"/>
      <c r="Z3355" s="402"/>
    </row>
    <row r="3356" spans="23:26" x14ac:dyDescent="0.2">
      <c r="W3356" s="402"/>
      <c r="X3356" s="402"/>
      <c r="Y3356" s="402"/>
      <c r="Z3356" s="402"/>
    </row>
    <row r="3357" spans="23:26" x14ac:dyDescent="0.2">
      <c r="W3357" s="402"/>
      <c r="X3357" s="402"/>
      <c r="Y3357" s="402"/>
      <c r="Z3357" s="402"/>
    </row>
    <row r="3358" spans="23:26" x14ac:dyDescent="0.2">
      <c r="W3358" s="402"/>
      <c r="X3358" s="402"/>
      <c r="Y3358" s="402"/>
      <c r="Z3358" s="402"/>
    </row>
    <row r="3359" spans="23:26" x14ac:dyDescent="0.2">
      <c r="W3359" s="402"/>
      <c r="X3359" s="402"/>
      <c r="Y3359" s="402"/>
      <c r="Z3359" s="402"/>
    </row>
    <row r="3360" spans="23:26" x14ac:dyDescent="0.2">
      <c r="W3360" s="402"/>
      <c r="X3360" s="402"/>
      <c r="Y3360" s="402"/>
      <c r="Z3360" s="402"/>
    </row>
    <row r="3361" spans="23:26" x14ac:dyDescent="0.2">
      <c r="W3361" s="402"/>
      <c r="X3361" s="402"/>
      <c r="Y3361" s="402"/>
      <c r="Z3361" s="402"/>
    </row>
    <row r="3362" spans="23:26" x14ac:dyDescent="0.2">
      <c r="W3362" s="402"/>
      <c r="X3362" s="402"/>
      <c r="Y3362" s="402"/>
      <c r="Z3362" s="402"/>
    </row>
    <row r="3363" spans="23:26" x14ac:dyDescent="0.2">
      <c r="W3363" s="402"/>
      <c r="X3363" s="402"/>
      <c r="Y3363" s="402"/>
      <c r="Z3363" s="402"/>
    </row>
    <row r="3364" spans="23:26" x14ac:dyDescent="0.2">
      <c r="W3364" s="402"/>
      <c r="X3364" s="402"/>
      <c r="Y3364" s="402"/>
      <c r="Z3364" s="402"/>
    </row>
    <row r="3365" spans="23:26" x14ac:dyDescent="0.2">
      <c r="W3365" s="402"/>
      <c r="X3365" s="402"/>
      <c r="Y3365" s="402"/>
      <c r="Z3365" s="402"/>
    </row>
    <row r="3366" spans="23:26" x14ac:dyDescent="0.2">
      <c r="W3366" s="402"/>
      <c r="X3366" s="402"/>
      <c r="Y3366" s="402"/>
      <c r="Z3366" s="402"/>
    </row>
    <row r="3367" spans="23:26" x14ac:dyDescent="0.2">
      <c r="W3367" s="402"/>
      <c r="X3367" s="402"/>
      <c r="Y3367" s="402"/>
      <c r="Z3367" s="402"/>
    </row>
    <row r="3368" spans="23:26" x14ac:dyDescent="0.2">
      <c r="W3368" s="402"/>
      <c r="X3368" s="402"/>
      <c r="Y3368" s="402"/>
      <c r="Z3368" s="402"/>
    </row>
    <row r="3369" spans="23:26" x14ac:dyDescent="0.2">
      <c r="W3369" s="402"/>
      <c r="X3369" s="402"/>
      <c r="Y3369" s="402"/>
      <c r="Z3369" s="402"/>
    </row>
    <row r="3370" spans="23:26" x14ac:dyDescent="0.2">
      <c r="W3370" s="402"/>
      <c r="X3370" s="402"/>
      <c r="Y3370" s="402"/>
      <c r="Z3370" s="402"/>
    </row>
    <row r="3371" spans="23:26" x14ac:dyDescent="0.2">
      <c r="W3371" s="402"/>
      <c r="X3371" s="402"/>
      <c r="Y3371" s="402"/>
      <c r="Z3371" s="402"/>
    </row>
    <row r="3372" spans="23:26" x14ac:dyDescent="0.2">
      <c r="W3372" s="402"/>
      <c r="X3372" s="402"/>
      <c r="Y3372" s="402"/>
      <c r="Z3372" s="402"/>
    </row>
    <row r="3373" spans="23:26" x14ac:dyDescent="0.2">
      <c r="W3373" s="402"/>
      <c r="X3373" s="402"/>
      <c r="Y3373" s="402"/>
      <c r="Z3373" s="402"/>
    </row>
    <row r="3374" spans="23:26" x14ac:dyDescent="0.2">
      <c r="W3374" s="402"/>
      <c r="X3374" s="402"/>
      <c r="Y3374" s="402"/>
      <c r="Z3374" s="402"/>
    </row>
    <row r="3375" spans="23:26" x14ac:dyDescent="0.2">
      <c r="W3375" s="402"/>
      <c r="X3375" s="402"/>
      <c r="Y3375" s="402"/>
      <c r="Z3375" s="402"/>
    </row>
    <row r="3376" spans="23:26" x14ac:dyDescent="0.2">
      <c r="W3376" s="402"/>
      <c r="X3376" s="402"/>
      <c r="Y3376" s="402"/>
      <c r="Z3376" s="402"/>
    </row>
    <row r="3377" spans="23:26" x14ac:dyDescent="0.2">
      <c r="W3377" s="402"/>
      <c r="X3377" s="402"/>
      <c r="Y3377" s="402"/>
      <c r="Z3377" s="402"/>
    </row>
    <row r="3378" spans="23:26" x14ac:dyDescent="0.2">
      <c r="W3378" s="402"/>
      <c r="X3378" s="402"/>
      <c r="Y3378" s="402"/>
      <c r="Z3378" s="402"/>
    </row>
    <row r="3379" spans="23:26" x14ac:dyDescent="0.2">
      <c r="W3379" s="402"/>
      <c r="X3379" s="402"/>
      <c r="Y3379" s="402"/>
      <c r="Z3379" s="402"/>
    </row>
    <row r="3380" spans="23:26" x14ac:dyDescent="0.2">
      <c r="W3380" s="402"/>
      <c r="X3380" s="402"/>
      <c r="Y3380" s="402"/>
      <c r="Z3380" s="402"/>
    </row>
    <row r="3381" spans="23:26" x14ac:dyDescent="0.2">
      <c r="W3381" s="402"/>
      <c r="X3381" s="402"/>
      <c r="Y3381" s="402"/>
      <c r="Z3381" s="402"/>
    </row>
    <row r="3382" spans="23:26" x14ac:dyDescent="0.2">
      <c r="W3382" s="402"/>
      <c r="X3382" s="402"/>
      <c r="Y3382" s="402"/>
      <c r="Z3382" s="402"/>
    </row>
    <row r="3383" spans="23:26" x14ac:dyDescent="0.2">
      <c r="W3383" s="402"/>
      <c r="X3383" s="402"/>
      <c r="Y3383" s="402"/>
      <c r="Z3383" s="402"/>
    </row>
    <row r="3384" spans="23:26" x14ac:dyDescent="0.2">
      <c r="W3384" s="402"/>
      <c r="X3384" s="402"/>
      <c r="Y3384" s="402"/>
      <c r="Z3384" s="402"/>
    </row>
    <row r="3385" spans="23:26" x14ac:dyDescent="0.2">
      <c r="W3385" s="402"/>
      <c r="X3385" s="402"/>
      <c r="Y3385" s="402"/>
      <c r="Z3385" s="402"/>
    </row>
    <row r="3386" spans="23:26" x14ac:dyDescent="0.2">
      <c r="W3386" s="402"/>
      <c r="X3386" s="402"/>
      <c r="Y3386" s="402"/>
      <c r="Z3386" s="402"/>
    </row>
    <row r="3387" spans="23:26" x14ac:dyDescent="0.2">
      <c r="W3387" s="402"/>
      <c r="X3387" s="402"/>
      <c r="Y3387" s="402"/>
      <c r="Z3387" s="402"/>
    </row>
    <row r="3388" spans="23:26" x14ac:dyDescent="0.2">
      <c r="W3388" s="402"/>
      <c r="X3388" s="402"/>
      <c r="Y3388" s="402"/>
      <c r="Z3388" s="402"/>
    </row>
    <row r="3389" spans="23:26" x14ac:dyDescent="0.2">
      <c r="W3389" s="402"/>
      <c r="X3389" s="402"/>
      <c r="Y3389" s="402"/>
      <c r="Z3389" s="402"/>
    </row>
    <row r="3390" spans="23:26" x14ac:dyDescent="0.2">
      <c r="W3390" s="402"/>
      <c r="X3390" s="402"/>
      <c r="Y3390" s="402"/>
      <c r="Z3390" s="402"/>
    </row>
    <row r="3391" spans="23:26" x14ac:dyDescent="0.2">
      <c r="W3391" s="402"/>
      <c r="X3391" s="402"/>
      <c r="Y3391" s="402"/>
      <c r="Z3391" s="402"/>
    </row>
    <row r="3392" spans="23:26" x14ac:dyDescent="0.2">
      <c r="W3392" s="402"/>
      <c r="X3392" s="402"/>
      <c r="Y3392" s="402"/>
      <c r="Z3392" s="402"/>
    </row>
    <row r="3393" spans="23:26" x14ac:dyDescent="0.2">
      <c r="W3393" s="402"/>
      <c r="X3393" s="402"/>
      <c r="Y3393" s="402"/>
      <c r="Z3393" s="402"/>
    </row>
    <row r="3394" spans="23:26" x14ac:dyDescent="0.2">
      <c r="W3394" s="402"/>
      <c r="X3394" s="402"/>
      <c r="Y3394" s="402"/>
      <c r="Z3394" s="402"/>
    </row>
    <row r="3395" spans="23:26" x14ac:dyDescent="0.2">
      <c r="W3395" s="402"/>
      <c r="X3395" s="402"/>
      <c r="Y3395" s="402"/>
      <c r="Z3395" s="402"/>
    </row>
    <row r="3396" spans="23:26" x14ac:dyDescent="0.2">
      <c r="W3396" s="402"/>
      <c r="X3396" s="402"/>
      <c r="Y3396" s="402"/>
      <c r="Z3396" s="402"/>
    </row>
    <row r="3397" spans="23:26" x14ac:dyDescent="0.2">
      <c r="W3397" s="402"/>
      <c r="X3397" s="402"/>
      <c r="Y3397" s="402"/>
      <c r="Z3397" s="402"/>
    </row>
    <row r="3398" spans="23:26" x14ac:dyDescent="0.2">
      <c r="W3398" s="402"/>
      <c r="X3398" s="402"/>
      <c r="Y3398" s="402"/>
      <c r="Z3398" s="402"/>
    </row>
    <row r="3399" spans="23:26" x14ac:dyDescent="0.2">
      <c r="W3399" s="402"/>
      <c r="X3399" s="402"/>
      <c r="Y3399" s="402"/>
      <c r="Z3399" s="402"/>
    </row>
    <row r="3400" spans="23:26" x14ac:dyDescent="0.2">
      <c r="W3400" s="402"/>
      <c r="X3400" s="402"/>
      <c r="Y3400" s="402"/>
      <c r="Z3400" s="402"/>
    </row>
    <row r="3401" spans="23:26" x14ac:dyDescent="0.2">
      <c r="W3401" s="402"/>
      <c r="X3401" s="402"/>
      <c r="Y3401" s="402"/>
      <c r="Z3401" s="402"/>
    </row>
    <row r="3402" spans="23:26" x14ac:dyDescent="0.2">
      <c r="W3402" s="402"/>
      <c r="X3402" s="402"/>
      <c r="Y3402" s="402"/>
      <c r="Z3402" s="402"/>
    </row>
    <row r="3403" spans="23:26" x14ac:dyDescent="0.2">
      <c r="W3403" s="402"/>
      <c r="X3403" s="402"/>
      <c r="Y3403" s="402"/>
      <c r="Z3403" s="402"/>
    </row>
    <row r="3404" spans="23:26" x14ac:dyDescent="0.2">
      <c r="W3404" s="402"/>
      <c r="X3404" s="402"/>
      <c r="Y3404" s="402"/>
      <c r="Z3404" s="402"/>
    </row>
    <row r="3405" spans="23:26" x14ac:dyDescent="0.2">
      <c r="W3405" s="402"/>
      <c r="X3405" s="402"/>
      <c r="Y3405" s="402"/>
      <c r="Z3405" s="402"/>
    </row>
    <row r="3406" spans="23:26" x14ac:dyDescent="0.2">
      <c r="W3406" s="402"/>
      <c r="X3406" s="402"/>
      <c r="Y3406" s="402"/>
      <c r="Z3406" s="402"/>
    </row>
    <row r="3407" spans="23:26" x14ac:dyDescent="0.2">
      <c r="W3407" s="402"/>
      <c r="X3407" s="402"/>
      <c r="Y3407" s="402"/>
      <c r="Z3407" s="402"/>
    </row>
    <row r="3408" spans="23:26" x14ac:dyDescent="0.2">
      <c r="W3408" s="402"/>
      <c r="X3408" s="402"/>
      <c r="Y3408" s="402"/>
      <c r="Z3408" s="402"/>
    </row>
    <row r="3409" spans="23:26" x14ac:dyDescent="0.2">
      <c r="W3409" s="402"/>
      <c r="X3409" s="402"/>
      <c r="Y3409" s="402"/>
      <c r="Z3409" s="402"/>
    </row>
    <row r="3410" spans="23:26" x14ac:dyDescent="0.2">
      <c r="W3410" s="402"/>
      <c r="X3410" s="402"/>
      <c r="Y3410" s="402"/>
      <c r="Z3410" s="402"/>
    </row>
    <row r="3411" spans="23:26" x14ac:dyDescent="0.2">
      <c r="W3411" s="402"/>
      <c r="X3411" s="402"/>
      <c r="Y3411" s="402"/>
      <c r="Z3411" s="402"/>
    </row>
    <row r="3412" spans="23:26" x14ac:dyDescent="0.2">
      <c r="W3412" s="402"/>
      <c r="X3412" s="402"/>
      <c r="Y3412" s="402"/>
      <c r="Z3412" s="402"/>
    </row>
    <row r="3413" spans="23:26" x14ac:dyDescent="0.2">
      <c r="W3413" s="402"/>
      <c r="X3413" s="402"/>
      <c r="Y3413" s="402"/>
      <c r="Z3413" s="402"/>
    </row>
    <row r="3414" spans="23:26" x14ac:dyDescent="0.2">
      <c r="W3414" s="402"/>
      <c r="X3414" s="402"/>
      <c r="Y3414" s="402"/>
      <c r="Z3414" s="402"/>
    </row>
    <row r="3415" spans="23:26" x14ac:dyDescent="0.2">
      <c r="W3415" s="402"/>
      <c r="X3415" s="402"/>
      <c r="Y3415" s="402"/>
      <c r="Z3415" s="402"/>
    </row>
    <row r="3416" spans="23:26" x14ac:dyDescent="0.2">
      <c r="W3416" s="402"/>
      <c r="X3416" s="402"/>
      <c r="Y3416" s="402"/>
      <c r="Z3416" s="402"/>
    </row>
    <row r="3417" spans="23:26" x14ac:dyDescent="0.2">
      <c r="W3417" s="402"/>
      <c r="X3417" s="402"/>
      <c r="Y3417" s="402"/>
      <c r="Z3417" s="402"/>
    </row>
    <row r="3418" spans="23:26" x14ac:dyDescent="0.2">
      <c r="W3418" s="402"/>
      <c r="X3418" s="402"/>
      <c r="Y3418" s="402"/>
      <c r="Z3418" s="402"/>
    </row>
    <row r="3419" spans="23:26" x14ac:dyDescent="0.2">
      <c r="W3419" s="402"/>
      <c r="X3419" s="402"/>
      <c r="Y3419" s="402"/>
      <c r="Z3419" s="402"/>
    </row>
    <row r="3420" spans="23:26" x14ac:dyDescent="0.2">
      <c r="W3420" s="402"/>
      <c r="X3420" s="402"/>
      <c r="Y3420" s="402"/>
      <c r="Z3420" s="402"/>
    </row>
    <row r="3421" spans="23:26" x14ac:dyDescent="0.2">
      <c r="W3421" s="402"/>
      <c r="X3421" s="402"/>
      <c r="Y3421" s="402"/>
      <c r="Z3421" s="402"/>
    </row>
    <row r="3422" spans="23:26" x14ac:dyDescent="0.2">
      <c r="W3422" s="402"/>
      <c r="X3422" s="402"/>
      <c r="Y3422" s="402"/>
      <c r="Z3422" s="402"/>
    </row>
    <row r="3423" spans="23:26" x14ac:dyDescent="0.2">
      <c r="W3423" s="402"/>
      <c r="X3423" s="402"/>
      <c r="Y3423" s="402"/>
      <c r="Z3423" s="402"/>
    </row>
    <row r="3424" spans="23:26" x14ac:dyDescent="0.2">
      <c r="W3424" s="402"/>
      <c r="X3424" s="402"/>
      <c r="Y3424" s="402"/>
      <c r="Z3424" s="402"/>
    </row>
    <row r="3425" spans="23:26" x14ac:dyDescent="0.2">
      <c r="W3425" s="402"/>
      <c r="X3425" s="402"/>
      <c r="Y3425" s="402"/>
      <c r="Z3425" s="402"/>
    </row>
    <row r="3426" spans="23:26" x14ac:dyDescent="0.2">
      <c r="W3426" s="402"/>
      <c r="X3426" s="402"/>
      <c r="Y3426" s="402"/>
      <c r="Z3426" s="402"/>
    </row>
    <row r="3427" spans="23:26" x14ac:dyDescent="0.2">
      <c r="W3427" s="402"/>
      <c r="X3427" s="402"/>
      <c r="Y3427" s="402"/>
      <c r="Z3427" s="402"/>
    </row>
    <row r="3428" spans="23:26" x14ac:dyDescent="0.2">
      <c r="W3428" s="402"/>
      <c r="X3428" s="402"/>
      <c r="Y3428" s="402"/>
      <c r="Z3428" s="402"/>
    </row>
    <row r="3429" spans="23:26" x14ac:dyDescent="0.2">
      <c r="W3429" s="402"/>
      <c r="X3429" s="402"/>
      <c r="Y3429" s="402"/>
      <c r="Z3429" s="402"/>
    </row>
    <row r="3430" spans="23:26" x14ac:dyDescent="0.2">
      <c r="W3430" s="402"/>
      <c r="X3430" s="402"/>
      <c r="Y3430" s="402"/>
      <c r="Z3430" s="402"/>
    </row>
    <row r="3431" spans="23:26" x14ac:dyDescent="0.2">
      <c r="W3431" s="402"/>
      <c r="X3431" s="402"/>
      <c r="Y3431" s="402"/>
      <c r="Z3431" s="402"/>
    </row>
    <row r="3432" spans="23:26" x14ac:dyDescent="0.2">
      <c r="W3432" s="402"/>
      <c r="X3432" s="402"/>
      <c r="Y3432" s="402"/>
      <c r="Z3432" s="402"/>
    </row>
    <row r="3433" spans="23:26" x14ac:dyDescent="0.2">
      <c r="W3433" s="402"/>
      <c r="X3433" s="402"/>
      <c r="Y3433" s="402"/>
      <c r="Z3433" s="402"/>
    </row>
    <row r="3434" spans="23:26" x14ac:dyDescent="0.2">
      <c r="W3434" s="402"/>
      <c r="X3434" s="402"/>
      <c r="Y3434" s="402"/>
      <c r="Z3434" s="402"/>
    </row>
    <row r="3435" spans="23:26" x14ac:dyDescent="0.2">
      <c r="W3435" s="402"/>
      <c r="X3435" s="402"/>
      <c r="Y3435" s="402"/>
      <c r="Z3435" s="402"/>
    </row>
    <row r="3436" spans="23:26" x14ac:dyDescent="0.2">
      <c r="W3436" s="402"/>
      <c r="X3436" s="402"/>
      <c r="Y3436" s="402"/>
      <c r="Z3436" s="402"/>
    </row>
    <row r="3437" spans="23:26" x14ac:dyDescent="0.2">
      <c r="W3437" s="402"/>
      <c r="X3437" s="402"/>
      <c r="Y3437" s="402"/>
      <c r="Z3437" s="402"/>
    </row>
    <row r="3438" spans="23:26" x14ac:dyDescent="0.2">
      <c r="W3438" s="402"/>
      <c r="X3438" s="402"/>
      <c r="Y3438" s="402"/>
      <c r="Z3438" s="402"/>
    </row>
    <row r="3439" spans="23:26" x14ac:dyDescent="0.2">
      <c r="W3439" s="402"/>
      <c r="X3439" s="402"/>
      <c r="Y3439" s="402"/>
      <c r="Z3439" s="402"/>
    </row>
    <row r="3440" spans="23:26" x14ac:dyDescent="0.2">
      <c r="W3440" s="402"/>
      <c r="X3440" s="402"/>
      <c r="Y3440" s="402"/>
      <c r="Z3440" s="402"/>
    </row>
    <row r="3441" spans="23:26" x14ac:dyDescent="0.2">
      <c r="W3441" s="402"/>
      <c r="X3441" s="402"/>
      <c r="Y3441" s="402"/>
      <c r="Z3441" s="402"/>
    </row>
    <row r="3442" spans="23:26" x14ac:dyDescent="0.2">
      <c r="W3442" s="402"/>
      <c r="X3442" s="402"/>
      <c r="Y3442" s="402"/>
      <c r="Z3442" s="402"/>
    </row>
    <row r="3443" spans="23:26" x14ac:dyDescent="0.2">
      <c r="W3443" s="402"/>
      <c r="X3443" s="402"/>
      <c r="Y3443" s="402"/>
      <c r="Z3443" s="402"/>
    </row>
    <row r="3444" spans="23:26" x14ac:dyDescent="0.2">
      <c r="W3444" s="402"/>
      <c r="X3444" s="402"/>
      <c r="Y3444" s="402"/>
      <c r="Z3444" s="402"/>
    </row>
    <row r="3445" spans="23:26" x14ac:dyDescent="0.2">
      <c r="W3445" s="402"/>
      <c r="X3445" s="402"/>
      <c r="Y3445" s="402"/>
      <c r="Z3445" s="402"/>
    </row>
    <row r="3446" spans="23:26" x14ac:dyDescent="0.2">
      <c r="W3446" s="402"/>
      <c r="X3446" s="402"/>
      <c r="Y3446" s="402"/>
      <c r="Z3446" s="402"/>
    </row>
    <row r="3447" spans="23:26" x14ac:dyDescent="0.2">
      <c r="W3447" s="402"/>
      <c r="X3447" s="402"/>
      <c r="Y3447" s="402"/>
      <c r="Z3447" s="402"/>
    </row>
    <row r="3448" spans="23:26" x14ac:dyDescent="0.2">
      <c r="W3448" s="402"/>
      <c r="X3448" s="402"/>
      <c r="Y3448" s="402"/>
      <c r="Z3448" s="402"/>
    </row>
    <row r="3449" spans="23:26" x14ac:dyDescent="0.2">
      <c r="W3449" s="402"/>
      <c r="X3449" s="402"/>
      <c r="Y3449" s="402"/>
      <c r="Z3449" s="402"/>
    </row>
    <row r="3450" spans="23:26" x14ac:dyDescent="0.2">
      <c r="W3450" s="402"/>
      <c r="X3450" s="402"/>
      <c r="Y3450" s="402"/>
      <c r="Z3450" s="402"/>
    </row>
    <row r="3451" spans="23:26" x14ac:dyDescent="0.2">
      <c r="W3451" s="402"/>
      <c r="X3451" s="402"/>
      <c r="Y3451" s="402"/>
      <c r="Z3451" s="402"/>
    </row>
    <row r="3452" spans="23:26" x14ac:dyDescent="0.2">
      <c r="W3452" s="402"/>
      <c r="X3452" s="402"/>
      <c r="Y3452" s="402"/>
      <c r="Z3452" s="402"/>
    </row>
    <row r="3453" spans="23:26" x14ac:dyDescent="0.2">
      <c r="W3453" s="402"/>
      <c r="X3453" s="402"/>
      <c r="Y3453" s="402"/>
      <c r="Z3453" s="402"/>
    </row>
    <row r="3454" spans="23:26" x14ac:dyDescent="0.2">
      <c r="W3454" s="402"/>
      <c r="X3454" s="402"/>
      <c r="Y3454" s="402"/>
      <c r="Z3454" s="402"/>
    </row>
    <row r="3455" spans="23:26" x14ac:dyDescent="0.2">
      <c r="W3455" s="402"/>
      <c r="X3455" s="402"/>
      <c r="Y3455" s="402"/>
      <c r="Z3455" s="402"/>
    </row>
    <row r="3456" spans="23:26" x14ac:dyDescent="0.2">
      <c r="W3456" s="402"/>
      <c r="X3456" s="402"/>
      <c r="Y3456" s="402"/>
      <c r="Z3456" s="402"/>
    </row>
    <row r="3457" spans="23:26" x14ac:dyDescent="0.2">
      <c r="W3457" s="402"/>
      <c r="X3457" s="402"/>
      <c r="Y3457" s="402"/>
      <c r="Z3457" s="402"/>
    </row>
    <row r="3458" spans="23:26" x14ac:dyDescent="0.2">
      <c r="W3458" s="402"/>
      <c r="X3458" s="402"/>
      <c r="Y3458" s="402"/>
      <c r="Z3458" s="402"/>
    </row>
    <row r="3459" spans="23:26" x14ac:dyDescent="0.2">
      <c r="W3459" s="402"/>
      <c r="X3459" s="402"/>
      <c r="Y3459" s="402"/>
      <c r="Z3459" s="402"/>
    </row>
    <row r="3460" spans="23:26" x14ac:dyDescent="0.2">
      <c r="W3460" s="402"/>
      <c r="X3460" s="402"/>
      <c r="Y3460" s="402"/>
      <c r="Z3460" s="402"/>
    </row>
    <row r="3461" spans="23:26" x14ac:dyDescent="0.2">
      <c r="W3461" s="402"/>
      <c r="X3461" s="402"/>
      <c r="Y3461" s="402"/>
      <c r="Z3461" s="402"/>
    </row>
    <row r="3462" spans="23:26" x14ac:dyDescent="0.2">
      <c r="W3462" s="402"/>
      <c r="X3462" s="402"/>
      <c r="Y3462" s="402"/>
      <c r="Z3462" s="402"/>
    </row>
    <row r="3463" spans="23:26" x14ac:dyDescent="0.2">
      <c r="W3463" s="402"/>
      <c r="X3463" s="402"/>
      <c r="Y3463" s="402"/>
      <c r="Z3463" s="402"/>
    </row>
    <row r="3464" spans="23:26" x14ac:dyDescent="0.2">
      <c r="W3464" s="402"/>
      <c r="X3464" s="402"/>
      <c r="Y3464" s="402"/>
      <c r="Z3464" s="402"/>
    </row>
    <row r="3465" spans="23:26" x14ac:dyDescent="0.2">
      <c r="W3465" s="402"/>
      <c r="X3465" s="402"/>
      <c r="Y3465" s="402"/>
      <c r="Z3465" s="402"/>
    </row>
    <row r="3466" spans="23:26" x14ac:dyDescent="0.2">
      <c r="W3466" s="402"/>
      <c r="X3466" s="402"/>
      <c r="Y3466" s="402"/>
      <c r="Z3466" s="402"/>
    </row>
    <row r="3467" spans="23:26" x14ac:dyDescent="0.2">
      <c r="W3467" s="402"/>
      <c r="X3467" s="402"/>
      <c r="Y3467" s="402"/>
      <c r="Z3467" s="402"/>
    </row>
    <row r="3468" spans="23:26" x14ac:dyDescent="0.2">
      <c r="W3468" s="402"/>
      <c r="X3468" s="402"/>
      <c r="Y3468" s="402"/>
      <c r="Z3468" s="402"/>
    </row>
    <row r="3469" spans="23:26" x14ac:dyDescent="0.2">
      <c r="W3469" s="402"/>
      <c r="X3469" s="402"/>
      <c r="Y3469" s="402"/>
      <c r="Z3469" s="402"/>
    </row>
    <row r="3470" spans="23:26" x14ac:dyDescent="0.2">
      <c r="W3470" s="402"/>
      <c r="X3470" s="402"/>
      <c r="Y3470" s="402"/>
      <c r="Z3470" s="402"/>
    </row>
    <row r="3471" spans="23:26" x14ac:dyDescent="0.2">
      <c r="W3471" s="402"/>
      <c r="X3471" s="402"/>
      <c r="Y3471" s="402"/>
      <c r="Z3471" s="402"/>
    </row>
    <row r="3472" spans="23:26" x14ac:dyDescent="0.2">
      <c r="W3472" s="402"/>
      <c r="X3472" s="402"/>
      <c r="Y3472" s="402"/>
      <c r="Z3472" s="402"/>
    </row>
    <row r="3473" spans="23:26" x14ac:dyDescent="0.2">
      <c r="W3473" s="402"/>
      <c r="X3473" s="402"/>
      <c r="Y3473" s="402"/>
      <c r="Z3473" s="402"/>
    </row>
    <row r="3474" spans="23:26" x14ac:dyDescent="0.2">
      <c r="W3474" s="402"/>
      <c r="X3474" s="402"/>
      <c r="Y3474" s="402"/>
      <c r="Z3474" s="402"/>
    </row>
    <row r="3475" spans="23:26" x14ac:dyDescent="0.2">
      <c r="W3475" s="402"/>
      <c r="X3475" s="402"/>
      <c r="Y3475" s="402"/>
      <c r="Z3475" s="402"/>
    </row>
    <row r="3476" spans="23:26" x14ac:dyDescent="0.2">
      <c r="W3476" s="402"/>
      <c r="X3476" s="402"/>
      <c r="Y3476" s="402"/>
      <c r="Z3476" s="402"/>
    </row>
    <row r="3477" spans="23:26" x14ac:dyDescent="0.2">
      <c r="W3477" s="402"/>
      <c r="X3477" s="402"/>
      <c r="Y3477" s="402"/>
      <c r="Z3477" s="402"/>
    </row>
    <row r="3478" spans="23:26" x14ac:dyDescent="0.2">
      <c r="W3478" s="402"/>
      <c r="X3478" s="402"/>
      <c r="Y3478" s="402"/>
      <c r="Z3478" s="402"/>
    </row>
    <row r="3479" spans="23:26" x14ac:dyDescent="0.2">
      <c r="W3479" s="402"/>
      <c r="X3479" s="402"/>
      <c r="Y3479" s="402"/>
      <c r="Z3479" s="402"/>
    </row>
    <row r="3480" spans="23:26" x14ac:dyDescent="0.2">
      <c r="W3480" s="402"/>
      <c r="X3480" s="402"/>
      <c r="Y3480" s="402"/>
      <c r="Z3480" s="402"/>
    </row>
    <row r="3481" spans="23:26" x14ac:dyDescent="0.2">
      <c r="W3481" s="402"/>
      <c r="X3481" s="402"/>
      <c r="Y3481" s="402"/>
      <c r="Z3481" s="402"/>
    </row>
    <row r="3482" spans="23:26" x14ac:dyDescent="0.2">
      <c r="W3482" s="402"/>
      <c r="X3482" s="402"/>
      <c r="Y3482" s="402"/>
      <c r="Z3482" s="402"/>
    </row>
    <row r="3483" spans="23:26" x14ac:dyDescent="0.2">
      <c r="W3483" s="402"/>
      <c r="X3483" s="402"/>
      <c r="Y3483" s="402"/>
      <c r="Z3483" s="402"/>
    </row>
    <row r="3484" spans="23:26" x14ac:dyDescent="0.2">
      <c r="W3484" s="402"/>
      <c r="X3484" s="402"/>
      <c r="Y3484" s="402"/>
      <c r="Z3484" s="402"/>
    </row>
    <row r="3485" spans="23:26" x14ac:dyDescent="0.2">
      <c r="W3485" s="402"/>
      <c r="X3485" s="402"/>
      <c r="Y3485" s="402"/>
      <c r="Z3485" s="402"/>
    </row>
    <row r="3486" spans="23:26" x14ac:dyDescent="0.2">
      <c r="W3486" s="402"/>
      <c r="X3486" s="402"/>
      <c r="Y3486" s="402"/>
      <c r="Z3486" s="402"/>
    </row>
    <row r="3487" spans="23:26" x14ac:dyDescent="0.2">
      <c r="W3487" s="402"/>
      <c r="X3487" s="402"/>
      <c r="Y3487" s="402"/>
      <c r="Z3487" s="402"/>
    </row>
    <row r="3488" spans="23:26" x14ac:dyDescent="0.2">
      <c r="W3488" s="402"/>
      <c r="X3488" s="402"/>
      <c r="Y3488" s="402"/>
      <c r="Z3488" s="402"/>
    </row>
    <row r="3489" spans="23:26" x14ac:dyDescent="0.2">
      <c r="W3489" s="402"/>
      <c r="X3489" s="402"/>
      <c r="Y3489" s="402"/>
      <c r="Z3489" s="402"/>
    </row>
    <row r="3490" spans="23:26" x14ac:dyDescent="0.2">
      <c r="W3490" s="402"/>
      <c r="X3490" s="402"/>
      <c r="Y3490" s="402"/>
      <c r="Z3490" s="402"/>
    </row>
    <row r="3491" spans="23:26" x14ac:dyDescent="0.2">
      <c r="W3491" s="402"/>
      <c r="X3491" s="402"/>
      <c r="Y3491" s="402"/>
      <c r="Z3491" s="402"/>
    </row>
    <row r="3492" spans="23:26" x14ac:dyDescent="0.2">
      <c r="W3492" s="402"/>
      <c r="X3492" s="402"/>
      <c r="Y3492" s="402"/>
      <c r="Z3492" s="402"/>
    </row>
    <row r="3493" spans="23:26" x14ac:dyDescent="0.2">
      <c r="W3493" s="402"/>
      <c r="X3493" s="402"/>
      <c r="Y3493" s="402"/>
      <c r="Z3493" s="402"/>
    </row>
    <row r="3494" spans="23:26" x14ac:dyDescent="0.2">
      <c r="W3494" s="402"/>
      <c r="X3494" s="402"/>
      <c r="Y3494" s="402"/>
      <c r="Z3494" s="402"/>
    </row>
    <row r="3495" spans="23:26" x14ac:dyDescent="0.2">
      <c r="W3495" s="402"/>
      <c r="X3495" s="402"/>
      <c r="Y3495" s="402"/>
      <c r="Z3495" s="402"/>
    </row>
    <row r="3496" spans="23:26" x14ac:dyDescent="0.2">
      <c r="W3496" s="402"/>
      <c r="X3496" s="402"/>
      <c r="Y3496" s="402"/>
      <c r="Z3496" s="402"/>
    </row>
    <row r="3497" spans="23:26" x14ac:dyDescent="0.2">
      <c r="W3497" s="402"/>
      <c r="X3497" s="402"/>
      <c r="Y3497" s="402"/>
      <c r="Z3497" s="402"/>
    </row>
    <row r="3498" spans="23:26" x14ac:dyDescent="0.2">
      <c r="W3498" s="402"/>
      <c r="X3498" s="402"/>
      <c r="Y3498" s="402"/>
      <c r="Z3498" s="402"/>
    </row>
    <row r="3499" spans="23:26" x14ac:dyDescent="0.2">
      <c r="W3499" s="402"/>
      <c r="X3499" s="402"/>
      <c r="Y3499" s="402"/>
      <c r="Z3499" s="402"/>
    </row>
    <row r="3500" spans="23:26" x14ac:dyDescent="0.2">
      <c r="W3500" s="402"/>
      <c r="X3500" s="402"/>
      <c r="Y3500" s="402"/>
      <c r="Z3500" s="402"/>
    </row>
    <row r="3501" spans="23:26" x14ac:dyDescent="0.2">
      <c r="W3501" s="402"/>
      <c r="X3501" s="402"/>
      <c r="Y3501" s="402"/>
      <c r="Z3501" s="402"/>
    </row>
    <row r="3502" spans="23:26" x14ac:dyDescent="0.2">
      <c r="W3502" s="402"/>
      <c r="X3502" s="402"/>
      <c r="Y3502" s="402"/>
      <c r="Z3502" s="402"/>
    </row>
    <row r="3503" spans="23:26" x14ac:dyDescent="0.2">
      <c r="W3503" s="402"/>
      <c r="X3503" s="402"/>
      <c r="Y3503" s="402"/>
      <c r="Z3503" s="402"/>
    </row>
    <row r="3504" spans="23:26" x14ac:dyDescent="0.2">
      <c r="W3504" s="402"/>
      <c r="X3504" s="402"/>
      <c r="Y3504" s="402"/>
      <c r="Z3504" s="402"/>
    </row>
    <row r="3505" spans="23:26" x14ac:dyDescent="0.2">
      <c r="W3505" s="402"/>
      <c r="X3505" s="402"/>
      <c r="Y3505" s="402"/>
      <c r="Z3505" s="402"/>
    </row>
    <row r="3506" spans="23:26" x14ac:dyDescent="0.2">
      <c r="W3506" s="402"/>
      <c r="X3506" s="402"/>
      <c r="Y3506" s="402"/>
      <c r="Z3506" s="402"/>
    </row>
    <row r="3507" spans="23:26" x14ac:dyDescent="0.2">
      <c r="W3507" s="402"/>
      <c r="X3507" s="402"/>
      <c r="Y3507" s="402"/>
      <c r="Z3507" s="402"/>
    </row>
    <row r="3508" spans="23:26" x14ac:dyDescent="0.2">
      <c r="W3508" s="402"/>
      <c r="X3508" s="402"/>
      <c r="Y3508" s="402"/>
      <c r="Z3508" s="402"/>
    </row>
    <row r="3509" spans="23:26" x14ac:dyDescent="0.2">
      <c r="W3509" s="402"/>
      <c r="X3509" s="402"/>
      <c r="Y3509" s="402"/>
      <c r="Z3509" s="402"/>
    </row>
    <row r="3510" spans="23:26" x14ac:dyDescent="0.2">
      <c r="W3510" s="402"/>
      <c r="X3510" s="402"/>
      <c r="Y3510" s="402"/>
      <c r="Z3510" s="402"/>
    </row>
    <row r="3511" spans="23:26" x14ac:dyDescent="0.2">
      <c r="W3511" s="402"/>
      <c r="X3511" s="402"/>
      <c r="Y3511" s="402"/>
      <c r="Z3511" s="402"/>
    </row>
    <row r="3512" spans="23:26" x14ac:dyDescent="0.2">
      <c r="W3512" s="402"/>
      <c r="X3512" s="402"/>
      <c r="Y3512" s="402"/>
      <c r="Z3512" s="402"/>
    </row>
    <row r="3513" spans="23:26" x14ac:dyDescent="0.2">
      <c r="W3513" s="402"/>
      <c r="X3513" s="402"/>
      <c r="Y3513" s="402"/>
      <c r="Z3513" s="402"/>
    </row>
    <row r="3514" spans="23:26" x14ac:dyDescent="0.2">
      <c r="W3514" s="402"/>
      <c r="X3514" s="402"/>
      <c r="Y3514" s="402"/>
      <c r="Z3514" s="402"/>
    </row>
    <row r="3515" spans="23:26" x14ac:dyDescent="0.2">
      <c r="W3515" s="402"/>
      <c r="X3515" s="402"/>
      <c r="Y3515" s="402"/>
      <c r="Z3515" s="402"/>
    </row>
    <row r="3516" spans="23:26" x14ac:dyDescent="0.2">
      <c r="W3516" s="402"/>
      <c r="X3516" s="402"/>
      <c r="Y3516" s="402"/>
      <c r="Z3516" s="402"/>
    </row>
    <row r="3517" spans="23:26" x14ac:dyDescent="0.2">
      <c r="W3517" s="402"/>
      <c r="X3517" s="402"/>
      <c r="Y3517" s="402"/>
      <c r="Z3517" s="402"/>
    </row>
    <row r="3518" spans="23:26" x14ac:dyDescent="0.2">
      <c r="W3518" s="402"/>
      <c r="X3518" s="402"/>
      <c r="Y3518" s="402"/>
      <c r="Z3518" s="402"/>
    </row>
    <row r="3519" spans="23:26" x14ac:dyDescent="0.2">
      <c r="W3519" s="402"/>
      <c r="X3519" s="402"/>
      <c r="Y3519" s="402"/>
      <c r="Z3519" s="402"/>
    </row>
    <row r="3520" spans="23:26" x14ac:dyDescent="0.2">
      <c r="W3520" s="402"/>
      <c r="X3520" s="402"/>
      <c r="Y3520" s="402"/>
      <c r="Z3520" s="402"/>
    </row>
    <row r="3521" spans="23:26" x14ac:dyDescent="0.2">
      <c r="W3521" s="402"/>
      <c r="X3521" s="402"/>
      <c r="Y3521" s="402"/>
      <c r="Z3521" s="402"/>
    </row>
    <row r="3522" spans="23:26" x14ac:dyDescent="0.2">
      <c r="W3522" s="402"/>
      <c r="X3522" s="402"/>
      <c r="Y3522" s="402"/>
      <c r="Z3522" s="402"/>
    </row>
    <row r="3523" spans="23:26" x14ac:dyDescent="0.2">
      <c r="W3523" s="402"/>
      <c r="X3523" s="402"/>
      <c r="Y3523" s="402"/>
      <c r="Z3523" s="402"/>
    </row>
    <row r="3524" spans="23:26" x14ac:dyDescent="0.2">
      <c r="W3524" s="402"/>
      <c r="X3524" s="402"/>
      <c r="Y3524" s="402"/>
      <c r="Z3524" s="402"/>
    </row>
    <row r="3525" spans="23:26" x14ac:dyDescent="0.2">
      <c r="W3525" s="402"/>
      <c r="X3525" s="402"/>
      <c r="Y3525" s="402"/>
      <c r="Z3525" s="402"/>
    </row>
    <row r="3526" spans="23:26" x14ac:dyDescent="0.2">
      <c r="W3526" s="402"/>
      <c r="X3526" s="402"/>
      <c r="Y3526" s="402"/>
      <c r="Z3526" s="402"/>
    </row>
    <row r="3527" spans="23:26" x14ac:dyDescent="0.2">
      <c r="W3527" s="402"/>
      <c r="X3527" s="402"/>
      <c r="Y3527" s="402"/>
      <c r="Z3527" s="402"/>
    </row>
    <row r="3528" spans="23:26" x14ac:dyDescent="0.2">
      <c r="W3528" s="402"/>
      <c r="X3528" s="402"/>
      <c r="Y3528" s="402"/>
      <c r="Z3528" s="402"/>
    </row>
    <row r="3529" spans="23:26" x14ac:dyDescent="0.2">
      <c r="W3529" s="402"/>
      <c r="X3529" s="402"/>
      <c r="Y3529" s="402"/>
      <c r="Z3529" s="402"/>
    </row>
    <row r="3530" spans="23:26" x14ac:dyDescent="0.2">
      <c r="W3530" s="402"/>
      <c r="X3530" s="402"/>
      <c r="Y3530" s="402"/>
      <c r="Z3530" s="402"/>
    </row>
    <row r="3531" spans="23:26" x14ac:dyDescent="0.2">
      <c r="W3531" s="402"/>
      <c r="X3531" s="402"/>
      <c r="Y3531" s="402"/>
      <c r="Z3531" s="402"/>
    </row>
    <row r="3532" spans="23:26" x14ac:dyDescent="0.2">
      <c r="W3532" s="402"/>
      <c r="X3532" s="402"/>
      <c r="Y3532" s="402"/>
      <c r="Z3532" s="402"/>
    </row>
    <row r="3533" spans="23:26" x14ac:dyDescent="0.2">
      <c r="W3533" s="402"/>
      <c r="X3533" s="402"/>
      <c r="Y3533" s="402"/>
      <c r="Z3533" s="402"/>
    </row>
    <row r="3534" spans="23:26" x14ac:dyDescent="0.2">
      <c r="W3534" s="402"/>
      <c r="X3534" s="402"/>
      <c r="Y3534" s="402"/>
      <c r="Z3534" s="402"/>
    </row>
    <row r="3535" spans="23:26" x14ac:dyDescent="0.2">
      <c r="W3535" s="402"/>
      <c r="X3535" s="402"/>
      <c r="Y3535" s="402"/>
      <c r="Z3535" s="402"/>
    </row>
    <row r="3536" spans="23:26" x14ac:dyDescent="0.2">
      <c r="W3536" s="402"/>
      <c r="X3536" s="402"/>
      <c r="Y3536" s="402"/>
      <c r="Z3536" s="402"/>
    </row>
    <row r="3537" spans="23:26" x14ac:dyDescent="0.2">
      <c r="W3537" s="402"/>
      <c r="X3537" s="402"/>
      <c r="Y3537" s="402"/>
      <c r="Z3537" s="402"/>
    </row>
    <row r="3538" spans="23:26" x14ac:dyDescent="0.2">
      <c r="W3538" s="402"/>
      <c r="X3538" s="402"/>
      <c r="Y3538" s="402"/>
      <c r="Z3538" s="402"/>
    </row>
    <row r="3539" spans="23:26" x14ac:dyDescent="0.2">
      <c r="W3539" s="402"/>
      <c r="X3539" s="402"/>
      <c r="Y3539" s="402"/>
      <c r="Z3539" s="402"/>
    </row>
    <row r="3540" spans="23:26" x14ac:dyDescent="0.2">
      <c r="W3540" s="402"/>
      <c r="X3540" s="402"/>
      <c r="Y3540" s="402"/>
      <c r="Z3540" s="402"/>
    </row>
    <row r="3541" spans="23:26" x14ac:dyDescent="0.2">
      <c r="W3541" s="402"/>
      <c r="X3541" s="402"/>
      <c r="Y3541" s="402"/>
      <c r="Z3541" s="402"/>
    </row>
    <row r="3542" spans="23:26" x14ac:dyDescent="0.2">
      <c r="W3542" s="402"/>
      <c r="X3542" s="402"/>
      <c r="Y3542" s="402"/>
      <c r="Z3542" s="402"/>
    </row>
    <row r="3543" spans="23:26" x14ac:dyDescent="0.2">
      <c r="W3543" s="402"/>
      <c r="X3543" s="402"/>
      <c r="Y3543" s="402"/>
      <c r="Z3543" s="402"/>
    </row>
    <row r="3544" spans="23:26" x14ac:dyDescent="0.2">
      <c r="W3544" s="402"/>
      <c r="X3544" s="402"/>
      <c r="Y3544" s="402"/>
      <c r="Z3544" s="402"/>
    </row>
    <row r="3545" spans="23:26" x14ac:dyDescent="0.2">
      <c r="W3545" s="402"/>
      <c r="X3545" s="402"/>
      <c r="Y3545" s="402"/>
      <c r="Z3545" s="402"/>
    </row>
    <row r="3546" spans="23:26" x14ac:dyDescent="0.2">
      <c r="W3546" s="402"/>
      <c r="X3546" s="402"/>
      <c r="Y3546" s="402"/>
      <c r="Z3546" s="402"/>
    </row>
    <row r="3547" spans="23:26" x14ac:dyDescent="0.2">
      <c r="W3547" s="402"/>
      <c r="X3547" s="402"/>
      <c r="Y3547" s="402"/>
      <c r="Z3547" s="402"/>
    </row>
    <row r="3548" spans="23:26" x14ac:dyDescent="0.2">
      <c r="W3548" s="402"/>
      <c r="X3548" s="402"/>
      <c r="Y3548" s="402"/>
      <c r="Z3548" s="402"/>
    </row>
    <row r="3549" spans="23:26" x14ac:dyDescent="0.2">
      <c r="W3549" s="402"/>
      <c r="X3549" s="402"/>
      <c r="Y3549" s="402"/>
      <c r="Z3549" s="402"/>
    </row>
    <row r="3550" spans="23:26" x14ac:dyDescent="0.2">
      <c r="W3550" s="402"/>
      <c r="X3550" s="402"/>
      <c r="Y3550" s="402"/>
      <c r="Z3550" s="402"/>
    </row>
    <row r="3551" spans="23:26" x14ac:dyDescent="0.2">
      <c r="W3551" s="402"/>
      <c r="X3551" s="402"/>
      <c r="Y3551" s="402"/>
      <c r="Z3551" s="402"/>
    </row>
    <row r="3552" spans="23:26" x14ac:dyDescent="0.2">
      <c r="W3552" s="402"/>
      <c r="X3552" s="402"/>
      <c r="Y3552" s="402"/>
      <c r="Z3552" s="402"/>
    </row>
    <row r="3553" spans="23:26" x14ac:dyDescent="0.2">
      <c r="W3553" s="402"/>
      <c r="X3553" s="402"/>
      <c r="Y3553" s="402"/>
      <c r="Z3553" s="402"/>
    </row>
    <row r="3554" spans="23:26" x14ac:dyDescent="0.2">
      <c r="W3554" s="402"/>
      <c r="X3554" s="402"/>
      <c r="Y3554" s="402"/>
      <c r="Z3554" s="402"/>
    </row>
    <row r="3555" spans="23:26" x14ac:dyDescent="0.2">
      <c r="W3555" s="402"/>
      <c r="X3555" s="402"/>
      <c r="Y3555" s="402"/>
      <c r="Z3555" s="402"/>
    </row>
    <row r="3556" spans="23:26" x14ac:dyDescent="0.2">
      <c r="W3556" s="402"/>
      <c r="X3556" s="402"/>
      <c r="Y3556" s="402"/>
      <c r="Z3556" s="402"/>
    </row>
    <row r="3557" spans="23:26" x14ac:dyDescent="0.2">
      <c r="W3557" s="402"/>
      <c r="X3557" s="402"/>
      <c r="Y3557" s="402"/>
      <c r="Z3557" s="402"/>
    </row>
    <row r="3558" spans="23:26" x14ac:dyDescent="0.2">
      <c r="W3558" s="402"/>
      <c r="X3558" s="402"/>
      <c r="Y3558" s="402"/>
      <c r="Z3558" s="402"/>
    </row>
    <row r="3559" spans="23:26" x14ac:dyDescent="0.2">
      <c r="W3559" s="402"/>
      <c r="X3559" s="402"/>
      <c r="Y3559" s="402"/>
      <c r="Z3559" s="402"/>
    </row>
    <row r="3560" spans="23:26" x14ac:dyDescent="0.2">
      <c r="W3560" s="402"/>
      <c r="X3560" s="402"/>
      <c r="Y3560" s="402"/>
      <c r="Z3560" s="402"/>
    </row>
    <row r="3561" spans="23:26" x14ac:dyDescent="0.2">
      <c r="W3561" s="402"/>
      <c r="X3561" s="402"/>
      <c r="Y3561" s="402"/>
      <c r="Z3561" s="402"/>
    </row>
    <row r="3562" spans="23:26" x14ac:dyDescent="0.2">
      <c r="W3562" s="402"/>
      <c r="X3562" s="402"/>
      <c r="Y3562" s="402"/>
      <c r="Z3562" s="402"/>
    </row>
    <row r="3563" spans="23:26" x14ac:dyDescent="0.2">
      <c r="W3563" s="402"/>
      <c r="X3563" s="402"/>
      <c r="Y3563" s="402"/>
      <c r="Z3563" s="402"/>
    </row>
    <row r="3564" spans="23:26" x14ac:dyDescent="0.2">
      <c r="W3564" s="402"/>
      <c r="X3564" s="402"/>
      <c r="Y3564" s="402"/>
      <c r="Z3564" s="402"/>
    </row>
    <row r="3565" spans="23:26" x14ac:dyDescent="0.2">
      <c r="W3565" s="402"/>
      <c r="X3565" s="402"/>
      <c r="Y3565" s="402"/>
      <c r="Z3565" s="402"/>
    </row>
    <row r="3566" spans="23:26" x14ac:dyDescent="0.2">
      <c r="W3566" s="402"/>
      <c r="X3566" s="402"/>
      <c r="Y3566" s="402"/>
      <c r="Z3566" s="402"/>
    </row>
    <row r="3567" spans="23:26" x14ac:dyDescent="0.2">
      <c r="W3567" s="402"/>
      <c r="X3567" s="402"/>
      <c r="Y3567" s="402"/>
      <c r="Z3567" s="402"/>
    </row>
    <row r="3568" spans="23:26" x14ac:dyDescent="0.2">
      <c r="W3568" s="402"/>
      <c r="X3568" s="402"/>
      <c r="Y3568" s="402"/>
      <c r="Z3568" s="402"/>
    </row>
    <row r="3569" spans="23:26" x14ac:dyDescent="0.2">
      <c r="W3569" s="402"/>
      <c r="X3569" s="402"/>
      <c r="Y3569" s="402"/>
      <c r="Z3569" s="402"/>
    </row>
    <row r="3570" spans="23:26" x14ac:dyDescent="0.2">
      <c r="W3570" s="402"/>
      <c r="X3570" s="402"/>
      <c r="Y3570" s="402"/>
      <c r="Z3570" s="402"/>
    </row>
    <row r="3571" spans="23:26" x14ac:dyDescent="0.2">
      <c r="W3571" s="402"/>
      <c r="X3571" s="402"/>
      <c r="Y3571" s="402"/>
      <c r="Z3571" s="402"/>
    </row>
    <row r="3572" spans="23:26" x14ac:dyDescent="0.2">
      <c r="W3572" s="402"/>
      <c r="X3572" s="402"/>
      <c r="Y3572" s="402"/>
      <c r="Z3572" s="402"/>
    </row>
    <row r="3573" spans="23:26" x14ac:dyDescent="0.2">
      <c r="W3573" s="402"/>
      <c r="X3573" s="402"/>
      <c r="Y3573" s="402"/>
      <c r="Z3573" s="402"/>
    </row>
    <row r="3574" spans="23:26" x14ac:dyDescent="0.2">
      <c r="W3574" s="402"/>
      <c r="X3574" s="402"/>
      <c r="Y3574" s="402"/>
      <c r="Z3574" s="402"/>
    </row>
    <row r="3575" spans="23:26" x14ac:dyDescent="0.2">
      <c r="W3575" s="402"/>
      <c r="X3575" s="402"/>
      <c r="Y3575" s="402"/>
      <c r="Z3575" s="402"/>
    </row>
    <row r="3576" spans="23:26" x14ac:dyDescent="0.2">
      <c r="W3576" s="402"/>
      <c r="X3576" s="402"/>
      <c r="Y3576" s="402"/>
      <c r="Z3576" s="402"/>
    </row>
    <row r="3577" spans="23:26" x14ac:dyDescent="0.2">
      <c r="W3577" s="402"/>
      <c r="X3577" s="402"/>
      <c r="Y3577" s="402"/>
      <c r="Z3577" s="402"/>
    </row>
    <row r="3578" spans="23:26" x14ac:dyDescent="0.2">
      <c r="W3578" s="402"/>
      <c r="X3578" s="402"/>
      <c r="Y3578" s="402"/>
      <c r="Z3578" s="402"/>
    </row>
    <row r="3579" spans="23:26" x14ac:dyDescent="0.2">
      <c r="W3579" s="402"/>
      <c r="X3579" s="402"/>
      <c r="Y3579" s="402"/>
      <c r="Z3579" s="402"/>
    </row>
    <row r="3580" spans="23:26" x14ac:dyDescent="0.2">
      <c r="W3580" s="402"/>
      <c r="X3580" s="402"/>
      <c r="Y3580" s="402"/>
      <c r="Z3580" s="402"/>
    </row>
    <row r="3581" spans="23:26" x14ac:dyDescent="0.2">
      <c r="W3581" s="402"/>
      <c r="X3581" s="402"/>
      <c r="Y3581" s="402"/>
      <c r="Z3581" s="402"/>
    </row>
    <row r="3582" spans="23:26" x14ac:dyDescent="0.2">
      <c r="W3582" s="402"/>
      <c r="X3582" s="402"/>
      <c r="Y3582" s="402"/>
      <c r="Z3582" s="402"/>
    </row>
    <row r="3583" spans="23:26" x14ac:dyDescent="0.2">
      <c r="W3583" s="402"/>
      <c r="X3583" s="402"/>
      <c r="Y3583" s="402"/>
      <c r="Z3583" s="402"/>
    </row>
    <row r="3584" spans="23:26" x14ac:dyDescent="0.2">
      <c r="W3584" s="402"/>
      <c r="X3584" s="402"/>
      <c r="Y3584" s="402"/>
      <c r="Z3584" s="402"/>
    </row>
    <row r="3585" spans="23:26" x14ac:dyDescent="0.2">
      <c r="W3585" s="402"/>
      <c r="X3585" s="402"/>
      <c r="Y3585" s="402"/>
      <c r="Z3585" s="402"/>
    </row>
    <row r="3586" spans="23:26" x14ac:dyDescent="0.2">
      <c r="W3586" s="402"/>
      <c r="X3586" s="402"/>
      <c r="Y3586" s="402"/>
      <c r="Z3586" s="402"/>
    </row>
    <row r="3587" spans="23:26" x14ac:dyDescent="0.2">
      <c r="W3587" s="402"/>
      <c r="X3587" s="402"/>
      <c r="Y3587" s="402"/>
      <c r="Z3587" s="402"/>
    </row>
    <row r="3588" spans="23:26" x14ac:dyDescent="0.2">
      <c r="W3588" s="402"/>
      <c r="X3588" s="402"/>
      <c r="Y3588" s="402"/>
      <c r="Z3588" s="402"/>
    </row>
    <row r="3589" spans="23:26" x14ac:dyDescent="0.2">
      <c r="W3589" s="402"/>
      <c r="X3589" s="402"/>
      <c r="Y3589" s="402"/>
      <c r="Z3589" s="402"/>
    </row>
    <row r="3590" spans="23:26" x14ac:dyDescent="0.2">
      <c r="W3590" s="402"/>
      <c r="X3590" s="402"/>
      <c r="Y3590" s="402"/>
      <c r="Z3590" s="402"/>
    </row>
    <row r="3591" spans="23:26" x14ac:dyDescent="0.2">
      <c r="W3591" s="402"/>
      <c r="X3591" s="402"/>
      <c r="Y3591" s="402"/>
      <c r="Z3591" s="402"/>
    </row>
    <row r="3592" spans="23:26" x14ac:dyDescent="0.2">
      <c r="W3592" s="402"/>
      <c r="X3592" s="402"/>
      <c r="Y3592" s="402"/>
      <c r="Z3592" s="402"/>
    </row>
    <row r="3593" spans="23:26" x14ac:dyDescent="0.2">
      <c r="W3593" s="402"/>
      <c r="X3593" s="402"/>
      <c r="Y3593" s="402"/>
      <c r="Z3593" s="402"/>
    </row>
    <row r="3594" spans="23:26" x14ac:dyDescent="0.2">
      <c r="W3594" s="402"/>
      <c r="X3594" s="402"/>
      <c r="Y3594" s="402"/>
      <c r="Z3594" s="402"/>
    </row>
    <row r="3595" spans="23:26" x14ac:dyDescent="0.2">
      <c r="W3595" s="402"/>
      <c r="X3595" s="402"/>
      <c r="Y3595" s="402"/>
      <c r="Z3595" s="402"/>
    </row>
    <row r="3596" spans="23:26" x14ac:dyDescent="0.2">
      <c r="W3596" s="402"/>
      <c r="X3596" s="402"/>
      <c r="Y3596" s="402"/>
      <c r="Z3596" s="402"/>
    </row>
    <row r="3597" spans="23:26" x14ac:dyDescent="0.2">
      <c r="W3597" s="402"/>
      <c r="X3597" s="402"/>
      <c r="Y3597" s="402"/>
      <c r="Z3597" s="402"/>
    </row>
    <row r="3598" spans="23:26" x14ac:dyDescent="0.2">
      <c r="W3598" s="402"/>
      <c r="X3598" s="402"/>
      <c r="Y3598" s="402"/>
      <c r="Z3598" s="402"/>
    </row>
    <row r="3599" spans="23:26" x14ac:dyDescent="0.2">
      <c r="W3599" s="402"/>
      <c r="X3599" s="402"/>
      <c r="Y3599" s="402"/>
      <c r="Z3599" s="402"/>
    </row>
    <row r="3600" spans="23:26" x14ac:dyDescent="0.2">
      <c r="W3600" s="402"/>
      <c r="X3600" s="402"/>
      <c r="Y3600" s="402"/>
      <c r="Z3600" s="402"/>
    </row>
    <row r="3601" spans="23:26" x14ac:dyDescent="0.2">
      <c r="W3601" s="402"/>
      <c r="X3601" s="402"/>
      <c r="Y3601" s="402"/>
      <c r="Z3601" s="402"/>
    </row>
    <row r="3602" spans="23:26" x14ac:dyDescent="0.2">
      <c r="W3602" s="402"/>
      <c r="X3602" s="402"/>
      <c r="Y3602" s="402"/>
      <c r="Z3602" s="402"/>
    </row>
    <row r="3603" spans="23:26" x14ac:dyDescent="0.2">
      <c r="W3603" s="402"/>
      <c r="X3603" s="402"/>
      <c r="Y3603" s="402"/>
      <c r="Z3603" s="402"/>
    </row>
    <row r="3604" spans="23:26" x14ac:dyDescent="0.2">
      <c r="W3604" s="402"/>
      <c r="X3604" s="402"/>
      <c r="Y3604" s="402"/>
      <c r="Z3604" s="402"/>
    </row>
    <row r="3605" spans="23:26" x14ac:dyDescent="0.2">
      <c r="W3605" s="402"/>
      <c r="X3605" s="402"/>
      <c r="Y3605" s="402"/>
      <c r="Z3605" s="402"/>
    </row>
    <row r="3606" spans="23:26" x14ac:dyDescent="0.2">
      <c r="W3606" s="402"/>
      <c r="X3606" s="402"/>
      <c r="Y3606" s="402"/>
      <c r="Z3606" s="402"/>
    </row>
    <row r="3607" spans="23:26" x14ac:dyDescent="0.2">
      <c r="W3607" s="402"/>
      <c r="X3607" s="402"/>
      <c r="Y3607" s="402"/>
      <c r="Z3607" s="402"/>
    </row>
    <row r="3608" spans="23:26" x14ac:dyDescent="0.2">
      <c r="W3608" s="402"/>
      <c r="X3608" s="402"/>
      <c r="Y3608" s="402"/>
      <c r="Z3608" s="402"/>
    </row>
    <row r="3609" spans="23:26" x14ac:dyDescent="0.2">
      <c r="W3609" s="402"/>
      <c r="X3609" s="402"/>
      <c r="Y3609" s="402"/>
      <c r="Z3609" s="402"/>
    </row>
    <row r="3610" spans="23:26" x14ac:dyDescent="0.2">
      <c r="W3610" s="402"/>
      <c r="X3610" s="402"/>
      <c r="Y3610" s="402"/>
      <c r="Z3610" s="402"/>
    </row>
    <row r="3611" spans="23:26" x14ac:dyDescent="0.2">
      <c r="W3611" s="402"/>
      <c r="X3611" s="402"/>
      <c r="Y3611" s="402"/>
      <c r="Z3611" s="402"/>
    </row>
    <row r="3612" spans="23:26" x14ac:dyDescent="0.2">
      <c r="W3612" s="402"/>
      <c r="X3612" s="402"/>
      <c r="Y3612" s="402"/>
      <c r="Z3612" s="402"/>
    </row>
    <row r="3613" spans="23:26" x14ac:dyDescent="0.2">
      <c r="W3613" s="402"/>
      <c r="X3613" s="402"/>
      <c r="Y3613" s="402"/>
      <c r="Z3613" s="402"/>
    </row>
    <row r="3614" spans="23:26" x14ac:dyDescent="0.2">
      <c r="W3614" s="402"/>
      <c r="X3614" s="402"/>
      <c r="Y3614" s="402"/>
      <c r="Z3614" s="402"/>
    </row>
    <row r="3615" spans="23:26" x14ac:dyDescent="0.2">
      <c r="W3615" s="402"/>
      <c r="X3615" s="402"/>
      <c r="Y3615" s="402"/>
      <c r="Z3615" s="402"/>
    </row>
    <row r="3616" spans="23:26" x14ac:dyDescent="0.2">
      <c r="W3616" s="402"/>
      <c r="X3616" s="402"/>
      <c r="Y3616" s="402"/>
      <c r="Z3616" s="402"/>
    </row>
    <row r="3617" spans="23:26" x14ac:dyDescent="0.2">
      <c r="W3617" s="402"/>
      <c r="X3617" s="402"/>
      <c r="Y3617" s="402"/>
      <c r="Z3617" s="402"/>
    </row>
    <row r="3618" spans="23:26" x14ac:dyDescent="0.2">
      <c r="W3618" s="402"/>
      <c r="X3618" s="402"/>
      <c r="Y3618" s="402"/>
      <c r="Z3618" s="402"/>
    </row>
    <row r="3619" spans="23:26" x14ac:dyDescent="0.2">
      <c r="W3619" s="402"/>
      <c r="X3619" s="402"/>
      <c r="Y3619" s="402"/>
      <c r="Z3619" s="402"/>
    </row>
    <row r="3620" spans="23:26" x14ac:dyDescent="0.2">
      <c r="W3620" s="402"/>
      <c r="X3620" s="402"/>
      <c r="Y3620" s="402"/>
      <c r="Z3620" s="402"/>
    </row>
    <row r="3621" spans="23:26" x14ac:dyDescent="0.2">
      <c r="W3621" s="402"/>
      <c r="X3621" s="402"/>
      <c r="Y3621" s="402"/>
      <c r="Z3621" s="402"/>
    </row>
    <row r="3622" spans="23:26" x14ac:dyDescent="0.2">
      <c r="W3622" s="402"/>
      <c r="X3622" s="402"/>
      <c r="Y3622" s="402"/>
      <c r="Z3622" s="402"/>
    </row>
    <row r="3623" spans="23:26" x14ac:dyDescent="0.2">
      <c r="W3623" s="402"/>
      <c r="X3623" s="402"/>
      <c r="Y3623" s="402"/>
      <c r="Z3623" s="402"/>
    </row>
    <row r="3624" spans="23:26" x14ac:dyDescent="0.2">
      <c r="W3624" s="402"/>
      <c r="X3624" s="402"/>
      <c r="Y3624" s="402"/>
      <c r="Z3624" s="402"/>
    </row>
    <row r="3625" spans="23:26" x14ac:dyDescent="0.2">
      <c r="W3625" s="402"/>
      <c r="X3625" s="402"/>
      <c r="Y3625" s="402"/>
      <c r="Z3625" s="402"/>
    </row>
    <row r="3626" spans="23:26" x14ac:dyDescent="0.2">
      <c r="W3626" s="402"/>
      <c r="X3626" s="402"/>
      <c r="Y3626" s="402"/>
      <c r="Z3626" s="402"/>
    </row>
    <row r="3627" spans="23:26" x14ac:dyDescent="0.2">
      <c r="W3627" s="402"/>
      <c r="X3627" s="402"/>
      <c r="Y3627" s="402"/>
      <c r="Z3627" s="402"/>
    </row>
    <row r="3628" spans="23:26" x14ac:dyDescent="0.2">
      <c r="W3628" s="402"/>
      <c r="X3628" s="402"/>
      <c r="Y3628" s="402"/>
      <c r="Z3628" s="402"/>
    </row>
    <row r="3629" spans="23:26" x14ac:dyDescent="0.2">
      <c r="W3629" s="402"/>
      <c r="X3629" s="402"/>
      <c r="Y3629" s="402"/>
      <c r="Z3629" s="402"/>
    </row>
    <row r="3630" spans="23:26" x14ac:dyDescent="0.2">
      <c r="W3630" s="402"/>
      <c r="X3630" s="402"/>
      <c r="Y3630" s="402"/>
      <c r="Z3630" s="402"/>
    </row>
    <row r="3631" spans="23:26" x14ac:dyDescent="0.2">
      <c r="W3631" s="402"/>
      <c r="X3631" s="402"/>
      <c r="Y3631" s="402"/>
      <c r="Z3631" s="402"/>
    </row>
    <row r="3632" spans="23:26" x14ac:dyDescent="0.2">
      <c r="W3632" s="402"/>
      <c r="X3632" s="402"/>
      <c r="Y3632" s="402"/>
      <c r="Z3632" s="402"/>
    </row>
    <row r="3633" spans="23:26" x14ac:dyDescent="0.2">
      <c r="W3633" s="402"/>
      <c r="X3633" s="402"/>
      <c r="Y3633" s="402"/>
      <c r="Z3633" s="402"/>
    </row>
    <row r="3634" spans="23:26" x14ac:dyDescent="0.2">
      <c r="W3634" s="402"/>
      <c r="X3634" s="402"/>
      <c r="Y3634" s="402"/>
      <c r="Z3634" s="402"/>
    </row>
    <row r="3635" spans="23:26" x14ac:dyDescent="0.2">
      <c r="W3635" s="402"/>
      <c r="X3635" s="402"/>
      <c r="Y3635" s="402"/>
      <c r="Z3635" s="402"/>
    </row>
    <row r="3636" spans="23:26" x14ac:dyDescent="0.2">
      <c r="W3636" s="402"/>
      <c r="X3636" s="402"/>
      <c r="Y3636" s="402"/>
      <c r="Z3636" s="402"/>
    </row>
    <row r="3637" spans="23:26" x14ac:dyDescent="0.2">
      <c r="W3637" s="402"/>
      <c r="X3637" s="402"/>
      <c r="Y3637" s="402"/>
      <c r="Z3637" s="402"/>
    </row>
    <row r="3638" spans="23:26" x14ac:dyDescent="0.2">
      <c r="W3638" s="402"/>
      <c r="X3638" s="402"/>
      <c r="Y3638" s="402"/>
      <c r="Z3638" s="402"/>
    </row>
    <row r="3639" spans="23:26" x14ac:dyDescent="0.2">
      <c r="W3639" s="402"/>
      <c r="X3639" s="402"/>
      <c r="Y3639" s="402"/>
      <c r="Z3639" s="402"/>
    </row>
    <row r="3640" spans="23:26" x14ac:dyDescent="0.2">
      <c r="W3640" s="402"/>
      <c r="X3640" s="402"/>
      <c r="Y3640" s="402"/>
      <c r="Z3640" s="402"/>
    </row>
    <row r="3641" spans="23:26" x14ac:dyDescent="0.2">
      <c r="W3641" s="402"/>
      <c r="X3641" s="402"/>
      <c r="Y3641" s="402"/>
      <c r="Z3641" s="402"/>
    </row>
    <row r="3642" spans="23:26" x14ac:dyDescent="0.2">
      <c r="W3642" s="402"/>
      <c r="X3642" s="402"/>
      <c r="Y3642" s="402"/>
      <c r="Z3642" s="402"/>
    </row>
    <row r="3643" spans="23:26" x14ac:dyDescent="0.2">
      <c r="W3643" s="402"/>
      <c r="X3643" s="402"/>
      <c r="Y3643" s="402"/>
      <c r="Z3643" s="402"/>
    </row>
    <row r="3644" spans="23:26" x14ac:dyDescent="0.2">
      <c r="W3644" s="402"/>
      <c r="X3644" s="402"/>
      <c r="Y3644" s="402"/>
      <c r="Z3644" s="402"/>
    </row>
    <row r="3645" spans="23:26" x14ac:dyDescent="0.2">
      <c r="W3645" s="402"/>
      <c r="X3645" s="402"/>
      <c r="Y3645" s="402"/>
      <c r="Z3645" s="402"/>
    </row>
    <row r="3646" spans="23:26" x14ac:dyDescent="0.2">
      <c r="W3646" s="402"/>
      <c r="X3646" s="402"/>
      <c r="Y3646" s="402"/>
      <c r="Z3646" s="402"/>
    </row>
    <row r="3647" spans="23:26" x14ac:dyDescent="0.2">
      <c r="W3647" s="402"/>
      <c r="X3647" s="402"/>
      <c r="Y3647" s="402"/>
      <c r="Z3647" s="402"/>
    </row>
    <row r="3648" spans="23:26" x14ac:dyDescent="0.2">
      <c r="W3648" s="402"/>
      <c r="X3648" s="402"/>
      <c r="Y3648" s="402"/>
      <c r="Z3648" s="402"/>
    </row>
    <row r="3649" spans="23:26" x14ac:dyDescent="0.2">
      <c r="W3649" s="402"/>
      <c r="X3649" s="402"/>
      <c r="Y3649" s="402"/>
      <c r="Z3649" s="402"/>
    </row>
    <row r="3650" spans="23:26" x14ac:dyDescent="0.2">
      <c r="W3650" s="402"/>
      <c r="X3650" s="402"/>
      <c r="Y3650" s="402"/>
      <c r="Z3650" s="402"/>
    </row>
    <row r="3651" spans="23:26" x14ac:dyDescent="0.2">
      <c r="W3651" s="402"/>
      <c r="X3651" s="402"/>
      <c r="Y3651" s="402"/>
      <c r="Z3651" s="402"/>
    </row>
    <row r="3652" spans="23:26" x14ac:dyDescent="0.2">
      <c r="W3652" s="402"/>
      <c r="X3652" s="402"/>
      <c r="Y3652" s="402"/>
      <c r="Z3652" s="402"/>
    </row>
    <row r="3653" spans="23:26" x14ac:dyDescent="0.2">
      <c r="W3653" s="402"/>
      <c r="X3653" s="402"/>
      <c r="Y3653" s="402"/>
      <c r="Z3653" s="402"/>
    </row>
    <row r="3654" spans="23:26" x14ac:dyDescent="0.2">
      <c r="W3654" s="402"/>
      <c r="X3654" s="402"/>
      <c r="Y3654" s="402"/>
      <c r="Z3654" s="402"/>
    </row>
    <row r="3655" spans="23:26" x14ac:dyDescent="0.2">
      <c r="W3655" s="402"/>
      <c r="X3655" s="402"/>
      <c r="Y3655" s="402"/>
      <c r="Z3655" s="402"/>
    </row>
    <row r="3656" spans="23:26" x14ac:dyDescent="0.2">
      <c r="W3656" s="402"/>
      <c r="X3656" s="402"/>
      <c r="Y3656" s="402"/>
      <c r="Z3656" s="402"/>
    </row>
    <row r="3657" spans="23:26" x14ac:dyDescent="0.2">
      <c r="W3657" s="402"/>
      <c r="X3657" s="402"/>
      <c r="Y3657" s="402"/>
      <c r="Z3657" s="402"/>
    </row>
    <row r="3658" spans="23:26" x14ac:dyDescent="0.2">
      <c r="W3658" s="402"/>
      <c r="X3658" s="402"/>
      <c r="Y3658" s="402"/>
      <c r="Z3658" s="402"/>
    </row>
    <row r="3659" spans="23:26" x14ac:dyDescent="0.2">
      <c r="W3659" s="402"/>
      <c r="X3659" s="402"/>
      <c r="Y3659" s="402"/>
      <c r="Z3659" s="402"/>
    </row>
    <row r="3660" spans="23:26" x14ac:dyDescent="0.2">
      <c r="W3660" s="402"/>
      <c r="X3660" s="402"/>
      <c r="Y3660" s="402"/>
      <c r="Z3660" s="402"/>
    </row>
    <row r="3661" spans="23:26" x14ac:dyDescent="0.2">
      <c r="W3661" s="402"/>
      <c r="X3661" s="402"/>
      <c r="Y3661" s="402"/>
      <c r="Z3661" s="402"/>
    </row>
    <row r="3662" spans="23:26" x14ac:dyDescent="0.2">
      <c r="W3662" s="402"/>
      <c r="X3662" s="402"/>
      <c r="Y3662" s="402"/>
      <c r="Z3662" s="402"/>
    </row>
    <row r="3663" spans="23:26" x14ac:dyDescent="0.2">
      <c r="W3663" s="402"/>
      <c r="X3663" s="402"/>
      <c r="Y3663" s="402"/>
      <c r="Z3663" s="402"/>
    </row>
    <row r="3664" spans="23:26" x14ac:dyDescent="0.2">
      <c r="W3664" s="402"/>
      <c r="X3664" s="402"/>
      <c r="Y3664" s="402"/>
      <c r="Z3664" s="402"/>
    </row>
    <row r="3665" spans="23:26" x14ac:dyDescent="0.2">
      <c r="W3665" s="402"/>
      <c r="X3665" s="402"/>
      <c r="Y3665" s="402"/>
      <c r="Z3665" s="402"/>
    </row>
    <row r="3666" spans="23:26" x14ac:dyDescent="0.2">
      <c r="W3666" s="402"/>
      <c r="X3666" s="402"/>
      <c r="Y3666" s="402"/>
      <c r="Z3666" s="402"/>
    </row>
    <row r="3667" spans="23:26" x14ac:dyDescent="0.2">
      <c r="W3667" s="402"/>
      <c r="X3667" s="402"/>
      <c r="Y3667" s="402"/>
      <c r="Z3667" s="402"/>
    </row>
    <row r="3668" spans="23:26" x14ac:dyDescent="0.2">
      <c r="W3668" s="402"/>
      <c r="X3668" s="402"/>
      <c r="Y3668" s="402"/>
      <c r="Z3668" s="402"/>
    </row>
    <row r="3669" spans="23:26" x14ac:dyDescent="0.2">
      <c r="W3669" s="402"/>
      <c r="X3669" s="402"/>
      <c r="Y3669" s="402"/>
      <c r="Z3669" s="402"/>
    </row>
    <row r="3670" spans="23:26" x14ac:dyDescent="0.2">
      <c r="W3670" s="402"/>
      <c r="X3670" s="402"/>
      <c r="Y3670" s="402"/>
      <c r="Z3670" s="402"/>
    </row>
    <row r="3671" spans="23:26" x14ac:dyDescent="0.2">
      <c r="W3671" s="402"/>
      <c r="X3671" s="402"/>
      <c r="Y3671" s="402"/>
      <c r="Z3671" s="402"/>
    </row>
    <row r="3672" spans="23:26" x14ac:dyDescent="0.2">
      <c r="W3672" s="402"/>
      <c r="X3672" s="402"/>
      <c r="Y3672" s="402"/>
      <c r="Z3672" s="402"/>
    </row>
    <row r="3673" spans="23:26" x14ac:dyDescent="0.2">
      <c r="W3673" s="402"/>
      <c r="X3673" s="402"/>
      <c r="Y3673" s="402"/>
      <c r="Z3673" s="402"/>
    </row>
    <row r="3674" spans="23:26" x14ac:dyDescent="0.2">
      <c r="W3674" s="402"/>
      <c r="X3674" s="402"/>
      <c r="Y3674" s="402"/>
      <c r="Z3674" s="402"/>
    </row>
    <row r="3675" spans="23:26" x14ac:dyDescent="0.2">
      <c r="W3675" s="402"/>
      <c r="X3675" s="402"/>
      <c r="Y3675" s="402"/>
      <c r="Z3675" s="402"/>
    </row>
    <row r="3676" spans="23:26" x14ac:dyDescent="0.2">
      <c r="W3676" s="402"/>
      <c r="X3676" s="402"/>
      <c r="Y3676" s="402"/>
      <c r="Z3676" s="402"/>
    </row>
    <row r="3677" spans="23:26" x14ac:dyDescent="0.2">
      <c r="W3677" s="402"/>
      <c r="X3677" s="402"/>
      <c r="Y3677" s="402"/>
      <c r="Z3677" s="402"/>
    </row>
    <row r="3678" spans="23:26" x14ac:dyDescent="0.2">
      <c r="W3678" s="402"/>
      <c r="X3678" s="402"/>
      <c r="Y3678" s="402"/>
      <c r="Z3678" s="402"/>
    </row>
    <row r="3679" spans="23:26" x14ac:dyDescent="0.2">
      <c r="W3679" s="402"/>
      <c r="X3679" s="402"/>
      <c r="Y3679" s="402"/>
      <c r="Z3679" s="402"/>
    </row>
    <row r="3680" spans="23:26" x14ac:dyDescent="0.2">
      <c r="W3680" s="402"/>
      <c r="X3680" s="402"/>
      <c r="Y3680" s="402"/>
      <c r="Z3680" s="402"/>
    </row>
    <row r="3681" spans="23:26" x14ac:dyDescent="0.2">
      <c r="W3681" s="402"/>
      <c r="X3681" s="402"/>
      <c r="Y3681" s="402"/>
      <c r="Z3681" s="402"/>
    </row>
    <row r="3682" spans="23:26" x14ac:dyDescent="0.2">
      <c r="W3682" s="402"/>
      <c r="X3682" s="402"/>
      <c r="Y3682" s="402"/>
      <c r="Z3682" s="402"/>
    </row>
    <row r="3683" spans="23:26" x14ac:dyDescent="0.2">
      <c r="W3683" s="402"/>
      <c r="X3683" s="402"/>
      <c r="Y3683" s="402"/>
      <c r="Z3683" s="402"/>
    </row>
    <row r="3684" spans="23:26" x14ac:dyDescent="0.2">
      <c r="W3684" s="402"/>
      <c r="X3684" s="402"/>
      <c r="Y3684" s="402"/>
      <c r="Z3684" s="402"/>
    </row>
    <row r="3685" spans="23:26" x14ac:dyDescent="0.2">
      <c r="W3685" s="402"/>
      <c r="X3685" s="402"/>
      <c r="Y3685" s="402"/>
      <c r="Z3685" s="402"/>
    </row>
    <row r="3686" spans="23:26" x14ac:dyDescent="0.2">
      <c r="W3686" s="402"/>
      <c r="X3686" s="402"/>
      <c r="Y3686" s="402"/>
      <c r="Z3686" s="402"/>
    </row>
    <row r="3687" spans="23:26" x14ac:dyDescent="0.2">
      <c r="W3687" s="402"/>
      <c r="X3687" s="402"/>
      <c r="Y3687" s="402"/>
      <c r="Z3687" s="402"/>
    </row>
    <row r="3688" spans="23:26" x14ac:dyDescent="0.2">
      <c r="W3688" s="402"/>
      <c r="X3688" s="402"/>
      <c r="Y3688" s="402"/>
      <c r="Z3688" s="402"/>
    </row>
    <row r="3689" spans="23:26" x14ac:dyDescent="0.2">
      <c r="W3689" s="402"/>
      <c r="X3689" s="402"/>
      <c r="Y3689" s="402"/>
      <c r="Z3689" s="402"/>
    </row>
    <row r="3690" spans="23:26" x14ac:dyDescent="0.2">
      <c r="W3690" s="402"/>
      <c r="X3690" s="402"/>
      <c r="Y3690" s="402"/>
      <c r="Z3690" s="402"/>
    </row>
    <row r="3691" spans="23:26" x14ac:dyDescent="0.2">
      <c r="W3691" s="402"/>
      <c r="X3691" s="402"/>
      <c r="Y3691" s="402"/>
      <c r="Z3691" s="402"/>
    </row>
    <row r="3692" spans="23:26" x14ac:dyDescent="0.2">
      <c r="W3692" s="402"/>
      <c r="X3692" s="402"/>
      <c r="Y3692" s="402"/>
      <c r="Z3692" s="402"/>
    </row>
    <row r="3693" spans="23:26" x14ac:dyDescent="0.2">
      <c r="W3693" s="402"/>
      <c r="X3693" s="402"/>
      <c r="Y3693" s="402"/>
      <c r="Z3693" s="402"/>
    </row>
    <row r="3694" spans="23:26" x14ac:dyDescent="0.2">
      <c r="W3694" s="402"/>
      <c r="X3694" s="402"/>
      <c r="Y3694" s="402"/>
      <c r="Z3694" s="402"/>
    </row>
    <row r="3695" spans="23:26" x14ac:dyDescent="0.2">
      <c r="W3695" s="402"/>
      <c r="X3695" s="402"/>
      <c r="Y3695" s="402"/>
      <c r="Z3695" s="402"/>
    </row>
    <row r="3696" spans="23:26" x14ac:dyDescent="0.2">
      <c r="W3696" s="402"/>
      <c r="X3696" s="402"/>
      <c r="Y3696" s="402"/>
      <c r="Z3696" s="402"/>
    </row>
    <row r="3697" spans="23:26" x14ac:dyDescent="0.2">
      <c r="W3697" s="402"/>
      <c r="X3697" s="402"/>
      <c r="Y3697" s="402"/>
      <c r="Z3697" s="402"/>
    </row>
    <row r="3698" spans="23:26" x14ac:dyDescent="0.2">
      <c r="W3698" s="402"/>
      <c r="X3698" s="402"/>
      <c r="Y3698" s="402"/>
      <c r="Z3698" s="402"/>
    </row>
    <row r="3699" spans="23:26" x14ac:dyDescent="0.2">
      <c r="W3699" s="402"/>
      <c r="X3699" s="402"/>
      <c r="Y3699" s="402"/>
      <c r="Z3699" s="402"/>
    </row>
    <row r="3700" spans="23:26" x14ac:dyDescent="0.2">
      <c r="W3700" s="402"/>
      <c r="X3700" s="402"/>
      <c r="Y3700" s="402"/>
      <c r="Z3700" s="402"/>
    </row>
    <row r="3701" spans="23:26" x14ac:dyDescent="0.2">
      <c r="W3701" s="402"/>
      <c r="X3701" s="402"/>
      <c r="Y3701" s="402"/>
      <c r="Z3701" s="402"/>
    </row>
    <row r="3702" spans="23:26" x14ac:dyDescent="0.2">
      <c r="W3702" s="402"/>
      <c r="X3702" s="402"/>
      <c r="Y3702" s="402"/>
      <c r="Z3702" s="402"/>
    </row>
    <row r="3703" spans="23:26" x14ac:dyDescent="0.2">
      <c r="W3703" s="402"/>
      <c r="X3703" s="402"/>
      <c r="Y3703" s="402"/>
      <c r="Z3703" s="402"/>
    </row>
    <row r="3704" spans="23:26" x14ac:dyDescent="0.2">
      <c r="W3704" s="402"/>
      <c r="X3704" s="402"/>
      <c r="Y3704" s="402"/>
      <c r="Z3704" s="402"/>
    </row>
    <row r="3705" spans="23:26" x14ac:dyDescent="0.2">
      <c r="W3705" s="402"/>
      <c r="X3705" s="402"/>
      <c r="Y3705" s="402"/>
      <c r="Z3705" s="402"/>
    </row>
    <row r="3706" spans="23:26" x14ac:dyDescent="0.2">
      <c r="W3706" s="402"/>
      <c r="X3706" s="402"/>
      <c r="Y3706" s="402"/>
      <c r="Z3706" s="402"/>
    </row>
    <row r="3707" spans="23:26" x14ac:dyDescent="0.2">
      <c r="W3707" s="402"/>
      <c r="X3707" s="402"/>
      <c r="Y3707" s="402"/>
      <c r="Z3707" s="402"/>
    </row>
    <row r="3708" spans="23:26" x14ac:dyDescent="0.2">
      <c r="W3708" s="402"/>
      <c r="X3708" s="402"/>
      <c r="Y3708" s="402"/>
      <c r="Z3708" s="402"/>
    </row>
    <row r="3709" spans="23:26" x14ac:dyDescent="0.2">
      <c r="W3709" s="402"/>
      <c r="X3709" s="402"/>
      <c r="Y3709" s="402"/>
      <c r="Z3709" s="402"/>
    </row>
    <row r="3710" spans="23:26" x14ac:dyDescent="0.2">
      <c r="W3710" s="402"/>
      <c r="X3710" s="402"/>
      <c r="Y3710" s="402"/>
      <c r="Z3710" s="402"/>
    </row>
    <row r="3711" spans="23:26" x14ac:dyDescent="0.2">
      <c r="W3711" s="402"/>
      <c r="X3711" s="402"/>
      <c r="Y3711" s="402"/>
      <c r="Z3711" s="402"/>
    </row>
    <row r="3712" spans="23:26" x14ac:dyDescent="0.2">
      <c r="W3712" s="402"/>
      <c r="X3712" s="402"/>
      <c r="Y3712" s="402"/>
      <c r="Z3712" s="402"/>
    </row>
    <row r="3713" spans="23:26" x14ac:dyDescent="0.2">
      <c r="W3713" s="402"/>
      <c r="X3713" s="402"/>
      <c r="Y3713" s="402"/>
      <c r="Z3713" s="402"/>
    </row>
    <row r="3714" spans="23:26" x14ac:dyDescent="0.2">
      <c r="W3714" s="402"/>
      <c r="X3714" s="402"/>
      <c r="Y3714" s="402"/>
      <c r="Z3714" s="402"/>
    </row>
    <row r="3715" spans="23:26" x14ac:dyDescent="0.2">
      <c r="W3715" s="402"/>
      <c r="X3715" s="402"/>
      <c r="Y3715" s="402"/>
      <c r="Z3715" s="402"/>
    </row>
    <row r="3716" spans="23:26" x14ac:dyDescent="0.2">
      <c r="W3716" s="402"/>
      <c r="X3716" s="402"/>
      <c r="Y3716" s="402"/>
      <c r="Z3716" s="402"/>
    </row>
    <row r="3717" spans="23:26" x14ac:dyDescent="0.2">
      <c r="W3717" s="402"/>
      <c r="X3717" s="402"/>
      <c r="Y3717" s="402"/>
      <c r="Z3717" s="402"/>
    </row>
    <row r="3718" spans="23:26" x14ac:dyDescent="0.2">
      <c r="W3718" s="402"/>
      <c r="X3718" s="402"/>
      <c r="Y3718" s="402"/>
      <c r="Z3718" s="402"/>
    </row>
    <row r="3719" spans="23:26" x14ac:dyDescent="0.2">
      <c r="W3719" s="402"/>
      <c r="X3719" s="402"/>
      <c r="Y3719" s="402"/>
      <c r="Z3719" s="402"/>
    </row>
    <row r="3720" spans="23:26" x14ac:dyDescent="0.2">
      <c r="W3720" s="402"/>
      <c r="X3720" s="402"/>
      <c r="Y3720" s="402"/>
      <c r="Z3720" s="402"/>
    </row>
    <row r="3721" spans="23:26" x14ac:dyDescent="0.2">
      <c r="W3721" s="402"/>
      <c r="X3721" s="402"/>
      <c r="Y3721" s="402"/>
      <c r="Z3721" s="402"/>
    </row>
    <row r="3722" spans="23:26" x14ac:dyDescent="0.2">
      <c r="W3722" s="402"/>
      <c r="X3722" s="402"/>
      <c r="Y3722" s="402"/>
      <c r="Z3722" s="402"/>
    </row>
    <row r="3723" spans="23:26" x14ac:dyDescent="0.2">
      <c r="W3723" s="402"/>
      <c r="X3723" s="402"/>
      <c r="Y3723" s="402"/>
      <c r="Z3723" s="402"/>
    </row>
    <row r="3724" spans="23:26" x14ac:dyDescent="0.2">
      <c r="W3724" s="402"/>
      <c r="X3724" s="402"/>
      <c r="Y3724" s="402"/>
      <c r="Z3724" s="402"/>
    </row>
    <row r="3725" spans="23:26" x14ac:dyDescent="0.2">
      <c r="W3725" s="402"/>
      <c r="X3725" s="402"/>
      <c r="Y3725" s="402"/>
      <c r="Z3725" s="402"/>
    </row>
    <row r="3726" spans="23:26" x14ac:dyDescent="0.2">
      <c r="W3726" s="402"/>
      <c r="X3726" s="402"/>
      <c r="Y3726" s="402"/>
      <c r="Z3726" s="402"/>
    </row>
    <row r="3727" spans="23:26" x14ac:dyDescent="0.2">
      <c r="W3727" s="402"/>
      <c r="X3727" s="402"/>
      <c r="Y3727" s="402"/>
      <c r="Z3727" s="402"/>
    </row>
    <row r="3728" spans="23:26" x14ac:dyDescent="0.2">
      <c r="W3728" s="402"/>
      <c r="X3728" s="402"/>
      <c r="Y3728" s="402"/>
      <c r="Z3728" s="402"/>
    </row>
    <row r="3729" spans="23:26" x14ac:dyDescent="0.2">
      <c r="W3729" s="402"/>
      <c r="X3729" s="402"/>
      <c r="Y3729" s="402"/>
      <c r="Z3729" s="402"/>
    </row>
    <row r="3730" spans="23:26" x14ac:dyDescent="0.2">
      <c r="W3730" s="402"/>
      <c r="X3730" s="402"/>
      <c r="Y3730" s="402"/>
      <c r="Z3730" s="402"/>
    </row>
    <row r="3731" spans="23:26" x14ac:dyDescent="0.2">
      <c r="W3731" s="402"/>
      <c r="X3731" s="402"/>
      <c r="Y3731" s="402"/>
      <c r="Z3731" s="402"/>
    </row>
    <row r="3732" spans="23:26" x14ac:dyDescent="0.2">
      <c r="W3732" s="402"/>
      <c r="X3732" s="402"/>
      <c r="Y3732" s="402"/>
      <c r="Z3732" s="402"/>
    </row>
    <row r="3733" spans="23:26" x14ac:dyDescent="0.2">
      <c r="W3733" s="402"/>
      <c r="X3733" s="402"/>
      <c r="Y3733" s="402"/>
      <c r="Z3733" s="402"/>
    </row>
    <row r="3734" spans="23:26" x14ac:dyDescent="0.2">
      <c r="W3734" s="402"/>
      <c r="X3734" s="402"/>
      <c r="Y3734" s="402"/>
      <c r="Z3734" s="402"/>
    </row>
    <row r="3735" spans="23:26" x14ac:dyDescent="0.2">
      <c r="W3735" s="402"/>
      <c r="X3735" s="402"/>
      <c r="Y3735" s="402"/>
      <c r="Z3735" s="402"/>
    </row>
    <row r="3736" spans="23:26" x14ac:dyDescent="0.2">
      <c r="W3736" s="402"/>
      <c r="X3736" s="402"/>
      <c r="Y3736" s="402"/>
      <c r="Z3736" s="402"/>
    </row>
    <row r="3737" spans="23:26" x14ac:dyDescent="0.2">
      <c r="W3737" s="402"/>
      <c r="X3737" s="402"/>
      <c r="Y3737" s="402"/>
      <c r="Z3737" s="402"/>
    </row>
    <row r="3738" spans="23:26" x14ac:dyDescent="0.2">
      <c r="W3738" s="402"/>
      <c r="X3738" s="402"/>
      <c r="Y3738" s="402"/>
      <c r="Z3738" s="402"/>
    </row>
    <row r="3739" spans="23:26" x14ac:dyDescent="0.2">
      <c r="W3739" s="402"/>
      <c r="X3739" s="402"/>
      <c r="Y3739" s="402"/>
      <c r="Z3739" s="402"/>
    </row>
    <row r="3740" spans="23:26" x14ac:dyDescent="0.2">
      <c r="W3740" s="402"/>
      <c r="X3740" s="402"/>
      <c r="Y3740" s="402"/>
      <c r="Z3740" s="402"/>
    </row>
    <row r="3741" spans="23:26" x14ac:dyDescent="0.2">
      <c r="W3741" s="402"/>
      <c r="X3741" s="402"/>
      <c r="Y3741" s="402"/>
      <c r="Z3741" s="402"/>
    </row>
    <row r="3742" spans="23:26" x14ac:dyDescent="0.2">
      <c r="W3742" s="402"/>
      <c r="X3742" s="402"/>
      <c r="Y3742" s="402"/>
      <c r="Z3742" s="402"/>
    </row>
    <row r="3743" spans="23:26" x14ac:dyDescent="0.2">
      <c r="W3743" s="402"/>
      <c r="X3743" s="402"/>
      <c r="Y3743" s="402"/>
      <c r="Z3743" s="402"/>
    </row>
    <row r="3744" spans="23:26" x14ac:dyDescent="0.2">
      <c r="W3744" s="402"/>
      <c r="X3744" s="402"/>
      <c r="Y3744" s="402"/>
      <c r="Z3744" s="402"/>
    </row>
    <row r="3745" spans="23:26" x14ac:dyDescent="0.2">
      <c r="W3745" s="402"/>
      <c r="X3745" s="402"/>
      <c r="Y3745" s="402"/>
      <c r="Z3745" s="402"/>
    </row>
    <row r="3746" spans="23:26" x14ac:dyDescent="0.2">
      <c r="W3746" s="402"/>
      <c r="X3746" s="402"/>
      <c r="Y3746" s="402"/>
      <c r="Z3746" s="402"/>
    </row>
    <row r="3747" spans="23:26" x14ac:dyDescent="0.2">
      <c r="W3747" s="402"/>
      <c r="X3747" s="402"/>
      <c r="Y3747" s="402"/>
      <c r="Z3747" s="402"/>
    </row>
    <row r="3748" spans="23:26" x14ac:dyDescent="0.2">
      <c r="W3748" s="402"/>
      <c r="X3748" s="402"/>
      <c r="Y3748" s="402"/>
      <c r="Z3748" s="402"/>
    </row>
    <row r="3749" spans="23:26" x14ac:dyDescent="0.2">
      <c r="W3749" s="402"/>
      <c r="X3749" s="402"/>
      <c r="Y3749" s="402"/>
      <c r="Z3749" s="402"/>
    </row>
    <row r="3750" spans="23:26" x14ac:dyDescent="0.2">
      <c r="W3750" s="402"/>
      <c r="X3750" s="402"/>
      <c r="Y3750" s="402"/>
      <c r="Z3750" s="402"/>
    </row>
    <row r="3751" spans="23:26" x14ac:dyDescent="0.2">
      <c r="W3751" s="402"/>
      <c r="X3751" s="402"/>
      <c r="Y3751" s="402"/>
      <c r="Z3751" s="402"/>
    </row>
    <row r="3752" spans="23:26" x14ac:dyDescent="0.2">
      <c r="W3752" s="402"/>
      <c r="X3752" s="402"/>
      <c r="Y3752" s="402"/>
      <c r="Z3752" s="402"/>
    </row>
    <row r="3753" spans="23:26" x14ac:dyDescent="0.2">
      <c r="W3753" s="402"/>
      <c r="X3753" s="402"/>
      <c r="Y3753" s="402"/>
      <c r="Z3753" s="402"/>
    </row>
    <row r="3754" spans="23:26" x14ac:dyDescent="0.2">
      <c r="W3754" s="402"/>
      <c r="X3754" s="402"/>
      <c r="Y3754" s="402"/>
      <c r="Z3754" s="402"/>
    </row>
    <row r="3755" spans="23:26" x14ac:dyDescent="0.2">
      <c r="W3755" s="402"/>
      <c r="X3755" s="402"/>
      <c r="Y3755" s="402"/>
      <c r="Z3755" s="402"/>
    </row>
    <row r="3756" spans="23:26" x14ac:dyDescent="0.2">
      <c r="W3756" s="402"/>
      <c r="X3756" s="402"/>
      <c r="Y3756" s="402"/>
      <c r="Z3756" s="402"/>
    </row>
    <row r="3757" spans="23:26" x14ac:dyDescent="0.2">
      <c r="W3757" s="402"/>
      <c r="X3757" s="402"/>
      <c r="Y3757" s="402"/>
      <c r="Z3757" s="402"/>
    </row>
    <row r="3758" spans="23:26" x14ac:dyDescent="0.2">
      <c r="W3758" s="402"/>
      <c r="X3758" s="402"/>
      <c r="Y3758" s="402"/>
      <c r="Z3758" s="402"/>
    </row>
    <row r="3759" spans="23:26" x14ac:dyDescent="0.2">
      <c r="W3759" s="402"/>
      <c r="X3759" s="402"/>
      <c r="Y3759" s="402"/>
      <c r="Z3759" s="402"/>
    </row>
    <row r="3760" spans="23:26" x14ac:dyDescent="0.2">
      <c r="W3760" s="402"/>
      <c r="X3760" s="402"/>
      <c r="Y3760" s="402"/>
      <c r="Z3760" s="402"/>
    </row>
    <row r="3761" spans="23:26" x14ac:dyDescent="0.2">
      <c r="W3761" s="402"/>
      <c r="X3761" s="402"/>
      <c r="Y3761" s="402"/>
      <c r="Z3761" s="402"/>
    </row>
    <row r="3762" spans="23:26" x14ac:dyDescent="0.2">
      <c r="W3762" s="402"/>
      <c r="X3762" s="402"/>
      <c r="Y3762" s="402"/>
      <c r="Z3762" s="402"/>
    </row>
    <row r="3763" spans="23:26" x14ac:dyDescent="0.2">
      <c r="W3763" s="402"/>
      <c r="X3763" s="402"/>
      <c r="Y3763" s="402"/>
      <c r="Z3763" s="402"/>
    </row>
    <row r="3764" spans="23:26" x14ac:dyDescent="0.2">
      <c r="W3764" s="402"/>
      <c r="X3764" s="402"/>
      <c r="Y3764" s="402"/>
      <c r="Z3764" s="402"/>
    </row>
    <row r="3765" spans="23:26" x14ac:dyDescent="0.2">
      <c r="W3765" s="402"/>
      <c r="X3765" s="402"/>
      <c r="Y3765" s="402"/>
      <c r="Z3765" s="402"/>
    </row>
    <row r="3766" spans="23:26" x14ac:dyDescent="0.2">
      <c r="W3766" s="402"/>
      <c r="X3766" s="402"/>
      <c r="Y3766" s="402"/>
      <c r="Z3766" s="402"/>
    </row>
    <row r="3767" spans="23:26" x14ac:dyDescent="0.2">
      <c r="W3767" s="402"/>
      <c r="X3767" s="402"/>
      <c r="Y3767" s="402"/>
      <c r="Z3767" s="402"/>
    </row>
    <row r="3768" spans="23:26" x14ac:dyDescent="0.2">
      <c r="W3768" s="402"/>
      <c r="X3768" s="402"/>
      <c r="Y3768" s="402"/>
      <c r="Z3768" s="402"/>
    </row>
    <row r="3769" spans="23:26" x14ac:dyDescent="0.2">
      <c r="W3769" s="402"/>
      <c r="X3769" s="402"/>
      <c r="Y3769" s="402"/>
      <c r="Z3769" s="402"/>
    </row>
    <row r="3770" spans="23:26" x14ac:dyDescent="0.2">
      <c r="W3770" s="402"/>
      <c r="X3770" s="402"/>
      <c r="Y3770" s="402"/>
      <c r="Z3770" s="402"/>
    </row>
    <row r="3771" spans="23:26" x14ac:dyDescent="0.2">
      <c r="W3771" s="402"/>
      <c r="X3771" s="402"/>
      <c r="Y3771" s="402"/>
      <c r="Z3771" s="402"/>
    </row>
    <row r="3772" spans="23:26" x14ac:dyDescent="0.2">
      <c r="W3772" s="402"/>
      <c r="X3772" s="402"/>
      <c r="Y3772" s="402"/>
      <c r="Z3772" s="402"/>
    </row>
    <row r="3773" spans="23:26" x14ac:dyDescent="0.2">
      <c r="W3773" s="402"/>
      <c r="X3773" s="402"/>
      <c r="Y3773" s="402"/>
      <c r="Z3773" s="402"/>
    </row>
    <row r="3774" spans="23:26" x14ac:dyDescent="0.2">
      <c r="W3774" s="402"/>
      <c r="X3774" s="402"/>
      <c r="Y3774" s="402"/>
      <c r="Z3774" s="402"/>
    </row>
    <row r="3775" spans="23:26" x14ac:dyDescent="0.2">
      <c r="W3775" s="402"/>
      <c r="X3775" s="402"/>
      <c r="Y3775" s="402"/>
      <c r="Z3775" s="402"/>
    </row>
    <row r="3776" spans="23:26" x14ac:dyDescent="0.2">
      <c r="W3776" s="402"/>
      <c r="X3776" s="402"/>
      <c r="Y3776" s="402"/>
      <c r="Z3776" s="402"/>
    </row>
    <row r="3777" spans="23:26" x14ac:dyDescent="0.2">
      <c r="W3777" s="402"/>
      <c r="X3777" s="402"/>
      <c r="Y3777" s="402"/>
      <c r="Z3777" s="402"/>
    </row>
    <row r="3778" spans="23:26" x14ac:dyDescent="0.2">
      <c r="W3778" s="402"/>
      <c r="X3778" s="402"/>
      <c r="Y3778" s="402"/>
      <c r="Z3778" s="402"/>
    </row>
    <row r="3779" spans="23:26" x14ac:dyDescent="0.2">
      <c r="W3779" s="402"/>
      <c r="X3779" s="402"/>
      <c r="Y3779" s="402"/>
      <c r="Z3779" s="402"/>
    </row>
    <row r="3780" spans="23:26" x14ac:dyDescent="0.2">
      <c r="W3780" s="402"/>
      <c r="X3780" s="402"/>
      <c r="Y3780" s="402"/>
      <c r="Z3780" s="402"/>
    </row>
    <row r="3781" spans="23:26" x14ac:dyDescent="0.2">
      <c r="W3781" s="402"/>
      <c r="X3781" s="402"/>
      <c r="Y3781" s="402"/>
      <c r="Z3781" s="402"/>
    </row>
    <row r="3782" spans="23:26" x14ac:dyDescent="0.2">
      <c r="W3782" s="402"/>
      <c r="X3782" s="402"/>
      <c r="Y3782" s="402"/>
      <c r="Z3782" s="402"/>
    </row>
    <row r="3783" spans="23:26" x14ac:dyDescent="0.2">
      <c r="W3783" s="402"/>
      <c r="X3783" s="402"/>
      <c r="Y3783" s="402"/>
      <c r="Z3783" s="402"/>
    </row>
    <row r="3784" spans="23:26" x14ac:dyDescent="0.2">
      <c r="W3784" s="402"/>
      <c r="X3784" s="402"/>
      <c r="Y3784" s="402"/>
      <c r="Z3784" s="402"/>
    </row>
    <row r="3785" spans="23:26" x14ac:dyDescent="0.2">
      <c r="W3785" s="402"/>
      <c r="X3785" s="402"/>
      <c r="Y3785" s="402"/>
      <c r="Z3785" s="402"/>
    </row>
    <row r="3786" spans="23:26" x14ac:dyDescent="0.2">
      <c r="W3786" s="402"/>
      <c r="X3786" s="402"/>
      <c r="Y3786" s="402"/>
      <c r="Z3786" s="402"/>
    </row>
    <row r="3787" spans="23:26" x14ac:dyDescent="0.2">
      <c r="W3787" s="402"/>
      <c r="X3787" s="402"/>
      <c r="Y3787" s="402"/>
      <c r="Z3787" s="402"/>
    </row>
    <row r="3788" spans="23:26" x14ac:dyDescent="0.2">
      <c r="W3788" s="402"/>
      <c r="X3788" s="402"/>
      <c r="Y3788" s="402"/>
      <c r="Z3788" s="402"/>
    </row>
    <row r="3789" spans="23:26" x14ac:dyDescent="0.2">
      <c r="W3789" s="402"/>
      <c r="X3789" s="402"/>
      <c r="Y3789" s="402"/>
      <c r="Z3789" s="402"/>
    </row>
    <row r="3790" spans="23:26" x14ac:dyDescent="0.2">
      <c r="W3790" s="402"/>
      <c r="X3790" s="402"/>
      <c r="Y3790" s="402"/>
      <c r="Z3790" s="402"/>
    </row>
    <row r="3791" spans="23:26" x14ac:dyDescent="0.2">
      <c r="W3791" s="402"/>
      <c r="X3791" s="402"/>
      <c r="Y3791" s="402"/>
      <c r="Z3791" s="402"/>
    </row>
    <row r="3792" spans="23:26" x14ac:dyDescent="0.2">
      <c r="W3792" s="402"/>
      <c r="X3792" s="402"/>
      <c r="Y3792" s="402"/>
      <c r="Z3792" s="402"/>
    </row>
    <row r="3793" spans="23:26" x14ac:dyDescent="0.2">
      <c r="W3793" s="402"/>
      <c r="X3793" s="402"/>
      <c r="Y3793" s="402"/>
      <c r="Z3793" s="402"/>
    </row>
    <row r="3794" spans="23:26" x14ac:dyDescent="0.2">
      <c r="W3794" s="402"/>
      <c r="X3794" s="402"/>
      <c r="Y3794" s="402"/>
      <c r="Z3794" s="402"/>
    </row>
    <row r="3795" spans="23:26" x14ac:dyDescent="0.2">
      <c r="W3795" s="402"/>
      <c r="X3795" s="402"/>
      <c r="Y3795" s="402"/>
      <c r="Z3795" s="402"/>
    </row>
    <row r="3796" spans="23:26" x14ac:dyDescent="0.2">
      <c r="W3796" s="402"/>
      <c r="X3796" s="402"/>
      <c r="Y3796" s="402"/>
      <c r="Z3796" s="402"/>
    </row>
    <row r="3797" spans="23:26" x14ac:dyDescent="0.2">
      <c r="W3797" s="402"/>
      <c r="X3797" s="402"/>
      <c r="Y3797" s="402"/>
      <c r="Z3797" s="402"/>
    </row>
    <row r="3798" spans="23:26" x14ac:dyDescent="0.2">
      <c r="W3798" s="402"/>
      <c r="X3798" s="402"/>
      <c r="Y3798" s="402"/>
      <c r="Z3798" s="402"/>
    </row>
    <row r="3799" spans="23:26" x14ac:dyDescent="0.2">
      <c r="W3799" s="402"/>
      <c r="X3799" s="402"/>
      <c r="Y3799" s="402"/>
      <c r="Z3799" s="402"/>
    </row>
    <row r="3800" spans="23:26" x14ac:dyDescent="0.2">
      <c r="W3800" s="402"/>
      <c r="X3800" s="402"/>
      <c r="Y3800" s="402"/>
      <c r="Z3800" s="402"/>
    </row>
    <row r="3801" spans="23:26" x14ac:dyDescent="0.2">
      <c r="W3801" s="402"/>
      <c r="X3801" s="402"/>
      <c r="Y3801" s="402"/>
      <c r="Z3801" s="402"/>
    </row>
    <row r="3802" spans="23:26" x14ac:dyDescent="0.2">
      <c r="W3802" s="402"/>
      <c r="X3802" s="402"/>
      <c r="Y3802" s="402"/>
      <c r="Z3802" s="402"/>
    </row>
    <row r="3803" spans="23:26" x14ac:dyDescent="0.2">
      <c r="W3803" s="402"/>
      <c r="X3803" s="402"/>
      <c r="Y3803" s="402"/>
      <c r="Z3803" s="402"/>
    </row>
    <row r="3804" spans="23:26" x14ac:dyDescent="0.2">
      <c r="W3804" s="402"/>
      <c r="X3804" s="402"/>
      <c r="Y3804" s="402"/>
      <c r="Z3804" s="402"/>
    </row>
    <row r="3805" spans="23:26" x14ac:dyDescent="0.2">
      <c r="W3805" s="402"/>
      <c r="X3805" s="402"/>
      <c r="Y3805" s="402"/>
      <c r="Z3805" s="402"/>
    </row>
    <row r="3806" spans="23:26" x14ac:dyDescent="0.2">
      <c r="W3806" s="402"/>
      <c r="X3806" s="402"/>
      <c r="Y3806" s="402"/>
      <c r="Z3806" s="402"/>
    </row>
    <row r="3807" spans="23:26" x14ac:dyDescent="0.2">
      <c r="W3807" s="402"/>
      <c r="X3807" s="402"/>
      <c r="Y3807" s="402"/>
      <c r="Z3807" s="402"/>
    </row>
    <row r="3808" spans="23:26" x14ac:dyDescent="0.2">
      <c r="W3808" s="402"/>
      <c r="X3808" s="402"/>
      <c r="Y3808" s="402"/>
      <c r="Z3808" s="402"/>
    </row>
    <row r="3809" spans="23:26" x14ac:dyDescent="0.2">
      <c r="W3809" s="402"/>
      <c r="X3809" s="402"/>
      <c r="Y3809" s="402"/>
      <c r="Z3809" s="402"/>
    </row>
    <row r="3810" spans="23:26" x14ac:dyDescent="0.2">
      <c r="W3810" s="402"/>
      <c r="X3810" s="402"/>
      <c r="Y3810" s="402"/>
      <c r="Z3810" s="402"/>
    </row>
    <row r="3811" spans="23:26" x14ac:dyDescent="0.2">
      <c r="W3811" s="402"/>
      <c r="X3811" s="402"/>
      <c r="Y3811" s="402"/>
      <c r="Z3811" s="402"/>
    </row>
    <row r="3812" spans="23:26" x14ac:dyDescent="0.2">
      <c r="W3812" s="402"/>
      <c r="X3812" s="402"/>
      <c r="Y3812" s="402"/>
      <c r="Z3812" s="402"/>
    </row>
    <row r="3813" spans="23:26" x14ac:dyDescent="0.2">
      <c r="W3813" s="402"/>
      <c r="X3813" s="402"/>
      <c r="Y3813" s="402"/>
      <c r="Z3813" s="402"/>
    </row>
    <row r="3814" spans="23:26" x14ac:dyDescent="0.2">
      <c r="W3814" s="402"/>
      <c r="X3814" s="402"/>
      <c r="Y3814" s="402"/>
      <c r="Z3814" s="402"/>
    </row>
    <row r="3815" spans="23:26" x14ac:dyDescent="0.2">
      <c r="W3815" s="402"/>
      <c r="X3815" s="402"/>
      <c r="Y3815" s="402"/>
      <c r="Z3815" s="402"/>
    </row>
    <row r="3816" spans="23:26" x14ac:dyDescent="0.2">
      <c r="W3816" s="402"/>
      <c r="X3816" s="402"/>
      <c r="Y3816" s="402"/>
      <c r="Z3816" s="402"/>
    </row>
    <row r="3817" spans="23:26" x14ac:dyDescent="0.2">
      <c r="W3817" s="402"/>
      <c r="X3817" s="402"/>
      <c r="Y3817" s="402"/>
      <c r="Z3817" s="402"/>
    </row>
    <row r="3818" spans="23:26" x14ac:dyDescent="0.2">
      <c r="W3818" s="402"/>
      <c r="X3818" s="402"/>
      <c r="Y3818" s="402"/>
      <c r="Z3818" s="402"/>
    </row>
    <row r="3819" spans="23:26" x14ac:dyDescent="0.2">
      <c r="W3819" s="402"/>
      <c r="X3819" s="402"/>
      <c r="Y3819" s="402"/>
      <c r="Z3819" s="402"/>
    </row>
    <row r="3820" spans="23:26" x14ac:dyDescent="0.2">
      <c r="W3820" s="402"/>
      <c r="X3820" s="402"/>
      <c r="Y3820" s="402"/>
      <c r="Z3820" s="402"/>
    </row>
    <row r="3821" spans="23:26" x14ac:dyDescent="0.2">
      <c r="W3821" s="402"/>
      <c r="X3821" s="402"/>
      <c r="Y3821" s="402"/>
      <c r="Z3821" s="402"/>
    </row>
    <row r="3822" spans="23:26" x14ac:dyDescent="0.2">
      <c r="W3822" s="402"/>
      <c r="X3822" s="402"/>
      <c r="Y3822" s="402"/>
      <c r="Z3822" s="402"/>
    </row>
    <row r="3823" spans="23:26" x14ac:dyDescent="0.2">
      <c r="W3823" s="402"/>
      <c r="X3823" s="402"/>
      <c r="Y3823" s="402"/>
      <c r="Z3823" s="402"/>
    </row>
    <row r="3824" spans="23:26" x14ac:dyDescent="0.2">
      <c r="W3824" s="402"/>
      <c r="X3824" s="402"/>
      <c r="Y3824" s="402"/>
      <c r="Z3824" s="402"/>
    </row>
    <row r="3825" spans="23:26" x14ac:dyDescent="0.2">
      <c r="W3825" s="402"/>
      <c r="X3825" s="402"/>
      <c r="Y3825" s="402"/>
      <c r="Z3825" s="402"/>
    </row>
    <row r="3826" spans="23:26" x14ac:dyDescent="0.2">
      <c r="W3826" s="402"/>
      <c r="X3826" s="402"/>
      <c r="Y3826" s="402"/>
      <c r="Z3826" s="402"/>
    </row>
    <row r="3827" spans="23:26" x14ac:dyDescent="0.2">
      <c r="W3827" s="402"/>
      <c r="X3827" s="402"/>
      <c r="Y3827" s="402"/>
      <c r="Z3827" s="402"/>
    </row>
    <row r="3828" spans="23:26" x14ac:dyDescent="0.2">
      <c r="W3828" s="402"/>
      <c r="X3828" s="402"/>
      <c r="Y3828" s="402"/>
      <c r="Z3828" s="402"/>
    </row>
    <row r="3829" spans="23:26" x14ac:dyDescent="0.2">
      <c r="W3829" s="402"/>
      <c r="X3829" s="402"/>
      <c r="Y3829" s="402"/>
      <c r="Z3829" s="402"/>
    </row>
    <row r="3830" spans="23:26" x14ac:dyDescent="0.2">
      <c r="W3830" s="402"/>
      <c r="X3830" s="402"/>
      <c r="Y3830" s="402"/>
      <c r="Z3830" s="402"/>
    </row>
    <row r="3831" spans="23:26" x14ac:dyDescent="0.2">
      <c r="W3831" s="402"/>
      <c r="X3831" s="402"/>
      <c r="Y3831" s="402"/>
      <c r="Z3831" s="402"/>
    </row>
    <row r="3832" spans="23:26" x14ac:dyDescent="0.2">
      <c r="W3832" s="402"/>
      <c r="X3832" s="402"/>
      <c r="Y3832" s="402"/>
      <c r="Z3832" s="402"/>
    </row>
    <row r="3833" spans="23:26" x14ac:dyDescent="0.2">
      <c r="W3833" s="402"/>
      <c r="X3833" s="402"/>
      <c r="Y3833" s="402"/>
      <c r="Z3833" s="402"/>
    </row>
    <row r="3834" spans="23:26" x14ac:dyDescent="0.2">
      <c r="W3834" s="402"/>
      <c r="X3834" s="402"/>
      <c r="Y3834" s="402"/>
      <c r="Z3834" s="402"/>
    </row>
    <row r="3835" spans="23:26" x14ac:dyDescent="0.2">
      <c r="W3835" s="402"/>
      <c r="X3835" s="402"/>
      <c r="Y3835" s="402"/>
      <c r="Z3835" s="402"/>
    </row>
    <row r="3836" spans="23:26" x14ac:dyDescent="0.2">
      <c r="W3836" s="402"/>
      <c r="X3836" s="402"/>
      <c r="Y3836" s="402"/>
      <c r="Z3836" s="402"/>
    </row>
    <row r="3837" spans="23:26" x14ac:dyDescent="0.2">
      <c r="W3837" s="402"/>
      <c r="X3837" s="402"/>
      <c r="Y3837" s="402"/>
      <c r="Z3837" s="402"/>
    </row>
    <row r="3838" spans="23:26" x14ac:dyDescent="0.2">
      <c r="W3838" s="402"/>
      <c r="X3838" s="402"/>
      <c r="Y3838" s="402"/>
      <c r="Z3838" s="402"/>
    </row>
    <row r="3839" spans="23:26" x14ac:dyDescent="0.2">
      <c r="W3839" s="402"/>
      <c r="X3839" s="402"/>
      <c r="Y3839" s="402"/>
      <c r="Z3839" s="402"/>
    </row>
    <row r="3840" spans="23:26" x14ac:dyDescent="0.2">
      <c r="W3840" s="402"/>
      <c r="X3840" s="402"/>
      <c r="Y3840" s="402"/>
      <c r="Z3840" s="402"/>
    </row>
    <row r="3841" spans="23:26" x14ac:dyDescent="0.2">
      <c r="W3841" s="402"/>
      <c r="X3841" s="402"/>
      <c r="Y3841" s="402"/>
      <c r="Z3841" s="402"/>
    </row>
    <row r="3842" spans="23:26" x14ac:dyDescent="0.2">
      <c r="W3842" s="402"/>
      <c r="X3842" s="402"/>
      <c r="Y3842" s="402"/>
      <c r="Z3842" s="402"/>
    </row>
    <row r="3843" spans="23:26" x14ac:dyDescent="0.2">
      <c r="W3843" s="402"/>
      <c r="X3843" s="402"/>
      <c r="Y3843" s="402"/>
      <c r="Z3843" s="402"/>
    </row>
    <row r="3844" spans="23:26" x14ac:dyDescent="0.2">
      <c r="W3844" s="402"/>
      <c r="X3844" s="402"/>
      <c r="Y3844" s="402"/>
      <c r="Z3844" s="402"/>
    </row>
    <row r="3845" spans="23:26" x14ac:dyDescent="0.2">
      <c r="W3845" s="402"/>
      <c r="X3845" s="402"/>
      <c r="Y3845" s="402"/>
      <c r="Z3845" s="402"/>
    </row>
    <row r="3846" spans="23:26" x14ac:dyDescent="0.2">
      <c r="W3846" s="402"/>
      <c r="X3846" s="402"/>
      <c r="Y3846" s="402"/>
      <c r="Z3846" s="402"/>
    </row>
    <row r="3847" spans="23:26" x14ac:dyDescent="0.2">
      <c r="W3847" s="402"/>
      <c r="X3847" s="402"/>
      <c r="Y3847" s="402"/>
      <c r="Z3847" s="402"/>
    </row>
    <row r="3848" spans="23:26" x14ac:dyDescent="0.2">
      <c r="W3848" s="402"/>
      <c r="X3848" s="402"/>
      <c r="Y3848" s="402"/>
      <c r="Z3848" s="402"/>
    </row>
    <row r="3849" spans="23:26" x14ac:dyDescent="0.2">
      <c r="W3849" s="402"/>
      <c r="X3849" s="402"/>
      <c r="Y3849" s="402"/>
      <c r="Z3849" s="402"/>
    </row>
    <row r="3850" spans="23:26" x14ac:dyDescent="0.2">
      <c r="W3850" s="402"/>
      <c r="X3850" s="402"/>
      <c r="Y3850" s="402"/>
      <c r="Z3850" s="402"/>
    </row>
    <row r="3851" spans="23:26" x14ac:dyDescent="0.2">
      <c r="W3851" s="402"/>
      <c r="X3851" s="402"/>
      <c r="Y3851" s="402"/>
      <c r="Z3851" s="402"/>
    </row>
    <row r="3852" spans="23:26" x14ac:dyDescent="0.2">
      <c r="W3852" s="402"/>
      <c r="X3852" s="402"/>
      <c r="Y3852" s="402"/>
      <c r="Z3852" s="402"/>
    </row>
    <row r="3853" spans="23:26" x14ac:dyDescent="0.2">
      <c r="W3853" s="402"/>
      <c r="X3853" s="402"/>
      <c r="Y3853" s="402"/>
      <c r="Z3853" s="402"/>
    </row>
    <row r="3854" spans="23:26" x14ac:dyDescent="0.2">
      <c r="W3854" s="402"/>
      <c r="X3854" s="402"/>
      <c r="Y3854" s="402"/>
      <c r="Z3854" s="402"/>
    </row>
    <row r="3855" spans="23:26" x14ac:dyDescent="0.2">
      <c r="W3855" s="402"/>
      <c r="X3855" s="402"/>
      <c r="Y3855" s="402"/>
      <c r="Z3855" s="402"/>
    </row>
    <row r="3856" spans="23:26" x14ac:dyDescent="0.2">
      <c r="W3856" s="402"/>
      <c r="X3856" s="402"/>
      <c r="Y3856" s="402"/>
      <c r="Z3856" s="402"/>
    </row>
    <row r="3857" spans="23:26" x14ac:dyDescent="0.2">
      <c r="W3857" s="402"/>
      <c r="X3857" s="402"/>
      <c r="Y3857" s="402"/>
      <c r="Z3857" s="402"/>
    </row>
    <row r="3858" spans="23:26" x14ac:dyDescent="0.2">
      <c r="W3858" s="402"/>
      <c r="X3858" s="402"/>
      <c r="Y3858" s="402"/>
      <c r="Z3858" s="402"/>
    </row>
    <row r="3859" spans="23:26" x14ac:dyDescent="0.2">
      <c r="W3859" s="402"/>
      <c r="X3859" s="402"/>
      <c r="Y3859" s="402"/>
      <c r="Z3859" s="402"/>
    </row>
    <row r="3860" spans="23:26" x14ac:dyDescent="0.2">
      <c r="W3860" s="402"/>
      <c r="X3860" s="402"/>
      <c r="Y3860" s="402"/>
      <c r="Z3860" s="402"/>
    </row>
    <row r="3861" spans="23:26" x14ac:dyDescent="0.2">
      <c r="W3861" s="402"/>
      <c r="X3861" s="402"/>
      <c r="Y3861" s="402"/>
      <c r="Z3861" s="402"/>
    </row>
    <row r="3862" spans="23:26" x14ac:dyDescent="0.2">
      <c r="W3862" s="402"/>
      <c r="X3862" s="402"/>
      <c r="Y3862" s="402"/>
      <c r="Z3862" s="402"/>
    </row>
    <row r="3863" spans="23:26" x14ac:dyDescent="0.2">
      <c r="W3863" s="402"/>
      <c r="X3863" s="402"/>
      <c r="Y3863" s="402"/>
      <c r="Z3863" s="402"/>
    </row>
    <row r="3864" spans="23:26" x14ac:dyDescent="0.2">
      <c r="W3864" s="402"/>
      <c r="X3864" s="402"/>
      <c r="Y3864" s="402"/>
      <c r="Z3864" s="402"/>
    </row>
    <row r="3865" spans="23:26" x14ac:dyDescent="0.2">
      <c r="W3865" s="402"/>
      <c r="X3865" s="402"/>
      <c r="Y3865" s="402"/>
      <c r="Z3865" s="402"/>
    </row>
    <row r="3866" spans="23:26" x14ac:dyDescent="0.2">
      <c r="W3866" s="402"/>
      <c r="X3866" s="402"/>
      <c r="Y3866" s="402"/>
      <c r="Z3866" s="402"/>
    </row>
    <row r="3867" spans="23:26" x14ac:dyDescent="0.2">
      <c r="W3867" s="402"/>
      <c r="X3867" s="402"/>
      <c r="Y3867" s="402"/>
      <c r="Z3867" s="402"/>
    </row>
    <row r="3868" spans="23:26" x14ac:dyDescent="0.2">
      <c r="W3868" s="402"/>
      <c r="X3868" s="402"/>
      <c r="Y3868" s="402"/>
      <c r="Z3868" s="402"/>
    </row>
    <row r="3869" spans="23:26" x14ac:dyDescent="0.2">
      <c r="W3869" s="402"/>
      <c r="X3869" s="402"/>
      <c r="Y3869" s="402"/>
      <c r="Z3869" s="402"/>
    </row>
    <row r="3870" spans="23:26" x14ac:dyDescent="0.2">
      <c r="W3870" s="402"/>
      <c r="X3870" s="402"/>
      <c r="Y3870" s="402"/>
      <c r="Z3870" s="402"/>
    </row>
    <row r="3871" spans="23:26" x14ac:dyDescent="0.2">
      <c r="W3871" s="402"/>
      <c r="X3871" s="402"/>
      <c r="Y3871" s="402"/>
      <c r="Z3871" s="402"/>
    </row>
    <row r="3872" spans="23:26" x14ac:dyDescent="0.2">
      <c r="W3872" s="402"/>
      <c r="X3872" s="402"/>
      <c r="Y3872" s="402"/>
      <c r="Z3872" s="402"/>
    </row>
    <row r="3873" spans="23:26" x14ac:dyDescent="0.2">
      <c r="W3873" s="402"/>
      <c r="X3873" s="402"/>
      <c r="Y3873" s="402"/>
      <c r="Z3873" s="402"/>
    </row>
    <row r="3874" spans="23:26" x14ac:dyDescent="0.2">
      <c r="W3874" s="402"/>
      <c r="X3874" s="402"/>
      <c r="Y3874" s="402"/>
      <c r="Z3874" s="402"/>
    </row>
    <row r="3875" spans="23:26" x14ac:dyDescent="0.2">
      <c r="W3875" s="402"/>
      <c r="X3875" s="402"/>
      <c r="Y3875" s="402"/>
      <c r="Z3875" s="402"/>
    </row>
    <row r="3876" spans="23:26" x14ac:dyDescent="0.2">
      <c r="W3876" s="402"/>
      <c r="X3876" s="402"/>
      <c r="Y3876" s="402"/>
      <c r="Z3876" s="402"/>
    </row>
    <row r="3877" spans="23:26" x14ac:dyDescent="0.2">
      <c r="W3877" s="402"/>
      <c r="X3877" s="402"/>
      <c r="Y3877" s="402"/>
      <c r="Z3877" s="402"/>
    </row>
    <row r="3878" spans="23:26" x14ac:dyDescent="0.2">
      <c r="W3878" s="402"/>
      <c r="X3878" s="402"/>
      <c r="Y3878" s="402"/>
      <c r="Z3878" s="402"/>
    </row>
    <row r="3879" spans="23:26" x14ac:dyDescent="0.2">
      <c r="W3879" s="402"/>
      <c r="X3879" s="402"/>
      <c r="Y3879" s="402"/>
      <c r="Z3879" s="402"/>
    </row>
    <row r="3880" spans="23:26" x14ac:dyDescent="0.2">
      <c r="W3880" s="402"/>
      <c r="X3880" s="402"/>
      <c r="Y3880" s="402"/>
      <c r="Z3880" s="402"/>
    </row>
    <row r="3881" spans="23:26" x14ac:dyDescent="0.2">
      <c r="W3881" s="402"/>
      <c r="X3881" s="402"/>
      <c r="Y3881" s="402"/>
      <c r="Z3881" s="402"/>
    </row>
    <row r="3882" spans="23:26" x14ac:dyDescent="0.2">
      <c r="W3882" s="402"/>
      <c r="X3882" s="402"/>
      <c r="Y3882" s="402"/>
      <c r="Z3882" s="402"/>
    </row>
    <row r="3883" spans="23:26" x14ac:dyDescent="0.2">
      <c r="W3883" s="402"/>
      <c r="X3883" s="402"/>
      <c r="Y3883" s="402"/>
      <c r="Z3883" s="402"/>
    </row>
    <row r="3884" spans="23:26" x14ac:dyDescent="0.2">
      <c r="W3884" s="402"/>
      <c r="X3884" s="402"/>
      <c r="Y3884" s="402"/>
      <c r="Z3884" s="402"/>
    </row>
    <row r="3885" spans="23:26" x14ac:dyDescent="0.2">
      <c r="W3885" s="402"/>
      <c r="X3885" s="402"/>
      <c r="Y3885" s="402"/>
      <c r="Z3885" s="402"/>
    </row>
    <row r="3886" spans="23:26" x14ac:dyDescent="0.2">
      <c r="W3886" s="402"/>
      <c r="X3886" s="402"/>
      <c r="Y3886" s="402"/>
      <c r="Z3886" s="402"/>
    </row>
    <row r="3887" spans="23:26" x14ac:dyDescent="0.2">
      <c r="W3887" s="402"/>
      <c r="X3887" s="402"/>
      <c r="Y3887" s="402"/>
      <c r="Z3887" s="402"/>
    </row>
    <row r="3888" spans="23:26" x14ac:dyDescent="0.2">
      <c r="W3888" s="402"/>
      <c r="X3888" s="402"/>
      <c r="Y3888" s="402"/>
      <c r="Z3888" s="402"/>
    </row>
    <row r="3889" spans="23:26" x14ac:dyDescent="0.2">
      <c r="W3889" s="402"/>
      <c r="X3889" s="402"/>
      <c r="Y3889" s="402"/>
      <c r="Z3889" s="402"/>
    </row>
    <row r="3890" spans="23:26" x14ac:dyDescent="0.2">
      <c r="W3890" s="402"/>
      <c r="X3890" s="402"/>
      <c r="Y3890" s="402"/>
      <c r="Z3890" s="402"/>
    </row>
    <row r="3891" spans="23:26" x14ac:dyDescent="0.2">
      <c r="W3891" s="402"/>
      <c r="X3891" s="402"/>
      <c r="Y3891" s="402"/>
      <c r="Z3891" s="402"/>
    </row>
    <row r="3892" spans="23:26" x14ac:dyDescent="0.2">
      <c r="W3892" s="402"/>
      <c r="X3892" s="402"/>
      <c r="Y3892" s="402"/>
      <c r="Z3892" s="402"/>
    </row>
    <row r="3893" spans="23:26" x14ac:dyDescent="0.2">
      <c r="W3893" s="402"/>
      <c r="X3893" s="402"/>
      <c r="Y3893" s="402"/>
      <c r="Z3893" s="402"/>
    </row>
    <row r="3894" spans="23:26" x14ac:dyDescent="0.2">
      <c r="W3894" s="402"/>
      <c r="X3894" s="402"/>
      <c r="Y3894" s="402"/>
      <c r="Z3894" s="402"/>
    </row>
    <row r="3895" spans="23:26" x14ac:dyDescent="0.2">
      <c r="W3895" s="402"/>
      <c r="X3895" s="402"/>
      <c r="Y3895" s="402"/>
      <c r="Z3895" s="402"/>
    </row>
    <row r="3896" spans="23:26" x14ac:dyDescent="0.2">
      <c r="W3896" s="402"/>
      <c r="X3896" s="402"/>
      <c r="Y3896" s="402"/>
      <c r="Z3896" s="402"/>
    </row>
    <row r="3897" spans="23:26" x14ac:dyDescent="0.2">
      <c r="W3897" s="402"/>
      <c r="X3897" s="402"/>
      <c r="Y3897" s="402"/>
      <c r="Z3897" s="402"/>
    </row>
    <row r="3898" spans="23:26" x14ac:dyDescent="0.2">
      <c r="W3898" s="402"/>
      <c r="X3898" s="402"/>
      <c r="Y3898" s="402"/>
      <c r="Z3898" s="402"/>
    </row>
    <row r="3899" spans="23:26" x14ac:dyDescent="0.2">
      <c r="W3899" s="402"/>
      <c r="X3899" s="402"/>
      <c r="Y3899" s="402"/>
      <c r="Z3899" s="402"/>
    </row>
    <row r="3900" spans="23:26" x14ac:dyDescent="0.2">
      <c r="W3900" s="402"/>
      <c r="X3900" s="402"/>
      <c r="Y3900" s="402"/>
      <c r="Z3900" s="402"/>
    </row>
    <row r="3901" spans="23:26" x14ac:dyDescent="0.2">
      <c r="W3901" s="402"/>
      <c r="X3901" s="402"/>
      <c r="Y3901" s="402"/>
      <c r="Z3901" s="402"/>
    </row>
    <row r="3902" spans="23:26" x14ac:dyDescent="0.2">
      <c r="W3902" s="402"/>
      <c r="X3902" s="402"/>
      <c r="Y3902" s="402"/>
      <c r="Z3902" s="402"/>
    </row>
    <row r="3903" spans="23:26" x14ac:dyDescent="0.2">
      <c r="W3903" s="402"/>
      <c r="X3903" s="402"/>
      <c r="Y3903" s="402"/>
      <c r="Z3903" s="402"/>
    </row>
    <row r="3904" spans="23:26" x14ac:dyDescent="0.2">
      <c r="W3904" s="402"/>
      <c r="X3904" s="402"/>
      <c r="Y3904" s="402"/>
      <c r="Z3904" s="402"/>
    </row>
    <row r="3905" spans="23:26" x14ac:dyDescent="0.2">
      <c r="W3905" s="402"/>
      <c r="X3905" s="402"/>
      <c r="Y3905" s="402"/>
      <c r="Z3905" s="402"/>
    </row>
    <row r="3906" spans="23:26" x14ac:dyDescent="0.2">
      <c r="W3906" s="402"/>
      <c r="X3906" s="402"/>
      <c r="Y3906" s="402"/>
      <c r="Z3906" s="402"/>
    </row>
    <row r="3907" spans="23:26" x14ac:dyDescent="0.2">
      <c r="W3907" s="402"/>
      <c r="X3907" s="402"/>
      <c r="Y3907" s="402"/>
      <c r="Z3907" s="402"/>
    </row>
    <row r="3908" spans="23:26" x14ac:dyDescent="0.2">
      <c r="W3908" s="402"/>
      <c r="X3908" s="402"/>
      <c r="Y3908" s="402"/>
      <c r="Z3908" s="402"/>
    </row>
    <row r="3909" spans="23:26" x14ac:dyDescent="0.2">
      <c r="W3909" s="402"/>
      <c r="X3909" s="402"/>
      <c r="Y3909" s="402"/>
      <c r="Z3909" s="402"/>
    </row>
    <row r="3910" spans="23:26" x14ac:dyDescent="0.2">
      <c r="W3910" s="402"/>
      <c r="X3910" s="402"/>
      <c r="Y3910" s="402"/>
      <c r="Z3910" s="402"/>
    </row>
    <row r="3911" spans="23:26" x14ac:dyDescent="0.2">
      <c r="W3911" s="402"/>
      <c r="X3911" s="402"/>
      <c r="Y3911" s="402"/>
      <c r="Z3911" s="402"/>
    </row>
    <row r="3912" spans="23:26" x14ac:dyDescent="0.2">
      <c r="W3912" s="402"/>
      <c r="X3912" s="402"/>
      <c r="Y3912" s="402"/>
      <c r="Z3912" s="402"/>
    </row>
    <row r="3913" spans="23:26" x14ac:dyDescent="0.2">
      <c r="W3913" s="402"/>
      <c r="X3913" s="402"/>
      <c r="Y3913" s="402"/>
      <c r="Z3913" s="402"/>
    </row>
    <row r="3914" spans="23:26" x14ac:dyDescent="0.2">
      <c r="W3914" s="402"/>
      <c r="X3914" s="402"/>
      <c r="Y3914" s="402"/>
      <c r="Z3914" s="402"/>
    </row>
    <row r="3915" spans="23:26" x14ac:dyDescent="0.2">
      <c r="W3915" s="402"/>
      <c r="X3915" s="402"/>
      <c r="Y3915" s="402"/>
      <c r="Z3915" s="402"/>
    </row>
    <row r="3916" spans="23:26" x14ac:dyDescent="0.2">
      <c r="W3916" s="402"/>
      <c r="X3916" s="402"/>
      <c r="Y3916" s="402"/>
      <c r="Z3916" s="402"/>
    </row>
    <row r="3917" spans="23:26" x14ac:dyDescent="0.2">
      <c r="W3917" s="402"/>
      <c r="X3917" s="402"/>
      <c r="Y3917" s="402"/>
      <c r="Z3917" s="402"/>
    </row>
    <row r="3918" spans="23:26" x14ac:dyDescent="0.2">
      <c r="W3918" s="402"/>
      <c r="X3918" s="402"/>
      <c r="Y3918" s="402"/>
      <c r="Z3918" s="402"/>
    </row>
    <row r="3919" spans="23:26" x14ac:dyDescent="0.2">
      <c r="W3919" s="402"/>
      <c r="X3919" s="402"/>
      <c r="Y3919" s="402"/>
      <c r="Z3919" s="402"/>
    </row>
    <row r="3920" spans="23:26" x14ac:dyDescent="0.2">
      <c r="W3920" s="402"/>
      <c r="X3920" s="402"/>
      <c r="Y3920" s="402"/>
      <c r="Z3920" s="402"/>
    </row>
    <row r="3921" spans="23:26" x14ac:dyDescent="0.2">
      <c r="W3921" s="402"/>
      <c r="X3921" s="402"/>
      <c r="Y3921" s="402"/>
      <c r="Z3921" s="402"/>
    </row>
    <row r="3922" spans="23:26" x14ac:dyDescent="0.2">
      <c r="W3922" s="402"/>
      <c r="X3922" s="402"/>
      <c r="Y3922" s="402"/>
      <c r="Z3922" s="402"/>
    </row>
    <row r="3923" spans="23:26" x14ac:dyDescent="0.2">
      <c r="W3923" s="402"/>
      <c r="X3923" s="402"/>
      <c r="Y3923" s="402"/>
      <c r="Z3923" s="402"/>
    </row>
    <row r="3924" spans="23:26" x14ac:dyDescent="0.2">
      <c r="W3924" s="402"/>
      <c r="X3924" s="402"/>
      <c r="Y3924" s="402"/>
      <c r="Z3924" s="402"/>
    </row>
    <row r="3925" spans="23:26" x14ac:dyDescent="0.2">
      <c r="W3925" s="402"/>
      <c r="X3925" s="402"/>
      <c r="Y3925" s="402"/>
      <c r="Z3925" s="402"/>
    </row>
    <row r="3926" spans="23:26" x14ac:dyDescent="0.2">
      <c r="W3926" s="402"/>
      <c r="X3926" s="402"/>
      <c r="Y3926" s="402"/>
      <c r="Z3926" s="402"/>
    </row>
    <row r="3927" spans="23:26" x14ac:dyDescent="0.2">
      <c r="W3927" s="402"/>
      <c r="X3927" s="402"/>
      <c r="Y3927" s="402"/>
      <c r="Z3927" s="402"/>
    </row>
    <row r="3928" spans="23:26" x14ac:dyDescent="0.2">
      <c r="W3928" s="402"/>
      <c r="X3928" s="402"/>
      <c r="Y3928" s="402"/>
      <c r="Z3928" s="402"/>
    </row>
    <row r="3929" spans="23:26" x14ac:dyDescent="0.2">
      <c r="W3929" s="402"/>
      <c r="X3929" s="402"/>
      <c r="Y3929" s="402"/>
      <c r="Z3929" s="402"/>
    </row>
    <row r="3930" spans="23:26" x14ac:dyDescent="0.2">
      <c r="W3930" s="402"/>
      <c r="X3930" s="402"/>
      <c r="Y3930" s="402"/>
      <c r="Z3930" s="402"/>
    </row>
    <row r="3931" spans="23:26" x14ac:dyDescent="0.2">
      <c r="W3931" s="402"/>
      <c r="X3931" s="402"/>
      <c r="Y3931" s="402"/>
      <c r="Z3931" s="402"/>
    </row>
    <row r="3932" spans="23:26" x14ac:dyDescent="0.2">
      <c r="W3932" s="402"/>
      <c r="X3932" s="402"/>
      <c r="Y3932" s="402"/>
      <c r="Z3932" s="402"/>
    </row>
    <row r="3933" spans="23:26" x14ac:dyDescent="0.2">
      <c r="W3933" s="402"/>
      <c r="X3933" s="402"/>
      <c r="Y3933" s="402"/>
      <c r="Z3933" s="402"/>
    </row>
    <row r="3934" spans="23:26" x14ac:dyDescent="0.2">
      <c r="W3934" s="402"/>
      <c r="X3934" s="402"/>
      <c r="Y3934" s="402"/>
      <c r="Z3934" s="402"/>
    </row>
    <row r="3935" spans="23:26" x14ac:dyDescent="0.2">
      <c r="W3935" s="402"/>
      <c r="X3935" s="402"/>
      <c r="Y3935" s="402"/>
      <c r="Z3935" s="402"/>
    </row>
    <row r="3936" spans="23:26" x14ac:dyDescent="0.2">
      <c r="W3936" s="402"/>
      <c r="X3936" s="402"/>
      <c r="Y3936" s="402"/>
      <c r="Z3936" s="402"/>
    </row>
    <row r="3937" spans="23:26" x14ac:dyDescent="0.2">
      <c r="W3937" s="402"/>
      <c r="X3937" s="402"/>
      <c r="Y3937" s="402"/>
      <c r="Z3937" s="402"/>
    </row>
    <row r="3938" spans="23:26" x14ac:dyDescent="0.2">
      <c r="W3938" s="402"/>
      <c r="X3938" s="402"/>
      <c r="Y3938" s="402"/>
      <c r="Z3938" s="402"/>
    </row>
    <row r="3939" spans="23:26" x14ac:dyDescent="0.2">
      <c r="W3939" s="402"/>
      <c r="X3939" s="402"/>
      <c r="Y3939" s="402"/>
      <c r="Z3939" s="402"/>
    </row>
    <row r="3940" spans="23:26" x14ac:dyDescent="0.2">
      <c r="W3940" s="402"/>
      <c r="X3940" s="402"/>
      <c r="Y3940" s="402"/>
      <c r="Z3940" s="402"/>
    </row>
    <row r="3941" spans="23:26" x14ac:dyDescent="0.2">
      <c r="W3941" s="402"/>
      <c r="X3941" s="402"/>
      <c r="Y3941" s="402"/>
      <c r="Z3941" s="402"/>
    </row>
    <row r="3942" spans="23:26" x14ac:dyDescent="0.2">
      <c r="W3942" s="402"/>
      <c r="X3942" s="402"/>
      <c r="Y3942" s="402"/>
      <c r="Z3942" s="402"/>
    </row>
    <row r="3943" spans="23:26" x14ac:dyDescent="0.2">
      <c r="W3943" s="402"/>
      <c r="X3943" s="402"/>
      <c r="Y3943" s="402"/>
      <c r="Z3943" s="402"/>
    </row>
    <row r="3944" spans="23:26" x14ac:dyDescent="0.2">
      <c r="W3944" s="402"/>
      <c r="X3944" s="402"/>
      <c r="Y3944" s="402"/>
      <c r="Z3944" s="402"/>
    </row>
    <row r="3945" spans="23:26" x14ac:dyDescent="0.2">
      <c r="W3945" s="402"/>
      <c r="X3945" s="402"/>
      <c r="Y3945" s="402"/>
      <c r="Z3945" s="402"/>
    </row>
    <row r="3946" spans="23:26" x14ac:dyDescent="0.2">
      <c r="W3946" s="402"/>
      <c r="X3946" s="402"/>
      <c r="Y3946" s="402"/>
      <c r="Z3946" s="402"/>
    </row>
    <row r="3947" spans="23:26" x14ac:dyDescent="0.2">
      <c r="W3947" s="402"/>
      <c r="X3947" s="402"/>
      <c r="Y3947" s="402"/>
      <c r="Z3947" s="402"/>
    </row>
    <row r="3948" spans="23:26" x14ac:dyDescent="0.2">
      <c r="W3948" s="402"/>
      <c r="X3948" s="402"/>
      <c r="Y3948" s="402"/>
      <c r="Z3948" s="402"/>
    </row>
    <row r="3949" spans="23:26" x14ac:dyDescent="0.2">
      <c r="W3949" s="402"/>
      <c r="X3949" s="402"/>
      <c r="Y3949" s="402"/>
      <c r="Z3949" s="402"/>
    </row>
    <row r="3950" spans="23:26" x14ac:dyDescent="0.2">
      <c r="W3950" s="402"/>
      <c r="X3950" s="402"/>
      <c r="Y3950" s="402"/>
      <c r="Z3950" s="402"/>
    </row>
    <row r="3951" spans="23:26" x14ac:dyDescent="0.2">
      <c r="W3951" s="402"/>
      <c r="X3951" s="402"/>
      <c r="Y3951" s="402"/>
      <c r="Z3951" s="402"/>
    </row>
    <row r="3952" spans="23:26" x14ac:dyDescent="0.2">
      <c r="W3952" s="402"/>
      <c r="X3952" s="402"/>
      <c r="Y3952" s="402"/>
      <c r="Z3952" s="402"/>
    </row>
    <row r="3953" spans="23:26" x14ac:dyDescent="0.2">
      <c r="W3953" s="402"/>
      <c r="X3953" s="402"/>
      <c r="Y3953" s="402"/>
      <c r="Z3953" s="402"/>
    </row>
    <row r="3954" spans="23:26" x14ac:dyDescent="0.2">
      <c r="W3954" s="402"/>
      <c r="X3954" s="402"/>
      <c r="Y3954" s="402"/>
      <c r="Z3954" s="402"/>
    </row>
    <row r="3955" spans="23:26" x14ac:dyDescent="0.2">
      <c r="W3955" s="402"/>
      <c r="X3955" s="402"/>
      <c r="Y3955" s="402"/>
      <c r="Z3955" s="402"/>
    </row>
    <row r="3956" spans="23:26" x14ac:dyDescent="0.2">
      <c r="W3956" s="402"/>
      <c r="X3956" s="402"/>
      <c r="Y3956" s="402"/>
      <c r="Z3956" s="402"/>
    </row>
    <row r="3957" spans="23:26" x14ac:dyDescent="0.2">
      <c r="W3957" s="402"/>
      <c r="X3957" s="402"/>
      <c r="Y3957" s="402"/>
      <c r="Z3957" s="402"/>
    </row>
    <row r="3958" spans="23:26" x14ac:dyDescent="0.2">
      <c r="W3958" s="402"/>
      <c r="X3958" s="402"/>
      <c r="Y3958" s="402"/>
      <c r="Z3958" s="402"/>
    </row>
    <row r="3959" spans="23:26" x14ac:dyDescent="0.2">
      <c r="W3959" s="402"/>
      <c r="X3959" s="402"/>
      <c r="Y3959" s="402"/>
      <c r="Z3959" s="402"/>
    </row>
    <row r="3960" spans="23:26" x14ac:dyDescent="0.2">
      <c r="W3960" s="402"/>
      <c r="X3960" s="402"/>
      <c r="Y3960" s="402"/>
      <c r="Z3960" s="402"/>
    </row>
    <row r="3961" spans="23:26" x14ac:dyDescent="0.2">
      <c r="W3961" s="402"/>
      <c r="X3961" s="402"/>
      <c r="Y3961" s="402"/>
      <c r="Z3961" s="402"/>
    </row>
    <row r="3962" spans="23:26" x14ac:dyDescent="0.2">
      <c r="W3962" s="402"/>
      <c r="X3962" s="402"/>
      <c r="Y3962" s="402"/>
      <c r="Z3962" s="402"/>
    </row>
    <row r="3963" spans="23:26" x14ac:dyDescent="0.2">
      <c r="W3963" s="402"/>
      <c r="X3963" s="402"/>
      <c r="Y3963" s="402"/>
      <c r="Z3963" s="402"/>
    </row>
    <row r="3964" spans="23:26" x14ac:dyDescent="0.2">
      <c r="W3964" s="402"/>
      <c r="X3964" s="402"/>
      <c r="Y3964" s="402"/>
      <c r="Z3964" s="402"/>
    </row>
    <row r="3965" spans="23:26" x14ac:dyDescent="0.2">
      <c r="W3965" s="402"/>
      <c r="X3965" s="402"/>
      <c r="Y3965" s="402"/>
      <c r="Z3965" s="402"/>
    </row>
    <row r="3966" spans="23:26" x14ac:dyDescent="0.2">
      <c r="W3966" s="402"/>
      <c r="X3966" s="402"/>
      <c r="Y3966" s="402"/>
      <c r="Z3966" s="402"/>
    </row>
    <row r="3967" spans="23:26" x14ac:dyDescent="0.2">
      <c r="W3967" s="402"/>
      <c r="X3967" s="402"/>
      <c r="Y3967" s="402"/>
      <c r="Z3967" s="402"/>
    </row>
    <row r="3968" spans="23:26" x14ac:dyDescent="0.2">
      <c r="W3968" s="402"/>
      <c r="X3968" s="402"/>
      <c r="Y3968" s="402"/>
      <c r="Z3968" s="402"/>
    </row>
    <row r="3969" spans="23:26" x14ac:dyDescent="0.2">
      <c r="W3969" s="402"/>
      <c r="X3969" s="402"/>
      <c r="Y3969" s="402"/>
      <c r="Z3969" s="402"/>
    </row>
    <row r="3970" spans="23:26" x14ac:dyDescent="0.2">
      <c r="W3970" s="402"/>
      <c r="X3970" s="402"/>
      <c r="Y3970" s="402"/>
      <c r="Z3970" s="402"/>
    </row>
    <row r="3971" spans="23:26" x14ac:dyDescent="0.2">
      <c r="W3971" s="402"/>
      <c r="X3971" s="402"/>
      <c r="Y3971" s="402"/>
      <c r="Z3971" s="402"/>
    </row>
    <row r="3972" spans="23:26" x14ac:dyDescent="0.2">
      <c r="W3972" s="402"/>
      <c r="X3972" s="402"/>
      <c r="Y3972" s="402"/>
      <c r="Z3972" s="402"/>
    </row>
    <row r="3973" spans="23:26" x14ac:dyDescent="0.2">
      <c r="W3973" s="402"/>
      <c r="X3973" s="402"/>
      <c r="Y3973" s="402"/>
      <c r="Z3973" s="402"/>
    </row>
    <row r="3974" spans="23:26" x14ac:dyDescent="0.2">
      <c r="W3974" s="402"/>
      <c r="X3974" s="402"/>
      <c r="Y3974" s="402"/>
      <c r="Z3974" s="402"/>
    </row>
    <row r="3975" spans="23:26" x14ac:dyDescent="0.2">
      <c r="W3975" s="402"/>
      <c r="X3975" s="402"/>
      <c r="Y3975" s="402"/>
      <c r="Z3975" s="402"/>
    </row>
    <row r="3976" spans="23:26" x14ac:dyDescent="0.2">
      <c r="W3976" s="402"/>
      <c r="X3976" s="402"/>
      <c r="Y3976" s="402"/>
      <c r="Z3976" s="402"/>
    </row>
    <row r="3977" spans="23:26" x14ac:dyDescent="0.2">
      <c r="W3977" s="402"/>
      <c r="X3977" s="402"/>
      <c r="Y3977" s="402"/>
      <c r="Z3977" s="402"/>
    </row>
    <row r="3978" spans="23:26" x14ac:dyDescent="0.2">
      <c r="W3978" s="402"/>
      <c r="X3978" s="402"/>
      <c r="Y3978" s="402"/>
      <c r="Z3978" s="402"/>
    </row>
    <row r="3979" spans="23:26" x14ac:dyDescent="0.2">
      <c r="W3979" s="402"/>
      <c r="X3979" s="402"/>
      <c r="Y3979" s="402"/>
      <c r="Z3979" s="402"/>
    </row>
    <row r="3980" spans="23:26" x14ac:dyDescent="0.2">
      <c r="W3980" s="402"/>
      <c r="X3980" s="402"/>
      <c r="Y3980" s="402"/>
      <c r="Z3980" s="402"/>
    </row>
    <row r="3981" spans="23:26" x14ac:dyDescent="0.2">
      <c r="W3981" s="402"/>
      <c r="X3981" s="402"/>
      <c r="Y3981" s="402"/>
      <c r="Z3981" s="402"/>
    </row>
    <row r="3982" spans="23:26" x14ac:dyDescent="0.2">
      <c r="W3982" s="402"/>
      <c r="X3982" s="402"/>
      <c r="Y3982" s="402"/>
      <c r="Z3982" s="402"/>
    </row>
    <row r="3983" spans="23:26" x14ac:dyDescent="0.2">
      <c r="W3983" s="402"/>
      <c r="X3983" s="402"/>
      <c r="Y3983" s="402"/>
      <c r="Z3983" s="402"/>
    </row>
    <row r="3984" spans="23:26" x14ac:dyDescent="0.2">
      <c r="W3984" s="402"/>
      <c r="X3984" s="402"/>
      <c r="Y3984" s="402"/>
      <c r="Z3984" s="402"/>
    </row>
    <row r="3985" spans="23:26" x14ac:dyDescent="0.2">
      <c r="W3985" s="402"/>
      <c r="X3985" s="402"/>
      <c r="Y3985" s="402"/>
      <c r="Z3985" s="402"/>
    </row>
    <row r="3986" spans="23:26" x14ac:dyDescent="0.2">
      <c r="W3986" s="402"/>
      <c r="X3986" s="402"/>
      <c r="Y3986" s="402"/>
      <c r="Z3986" s="402"/>
    </row>
    <row r="3987" spans="23:26" x14ac:dyDescent="0.2">
      <c r="W3987" s="402"/>
      <c r="X3987" s="402"/>
      <c r="Y3987" s="402"/>
      <c r="Z3987" s="402"/>
    </row>
    <row r="3988" spans="23:26" x14ac:dyDescent="0.2">
      <c r="W3988" s="402"/>
      <c r="X3988" s="402"/>
      <c r="Y3988" s="402"/>
      <c r="Z3988" s="402"/>
    </row>
    <row r="3989" spans="23:26" x14ac:dyDescent="0.2">
      <c r="W3989" s="402"/>
      <c r="X3989" s="402"/>
      <c r="Y3989" s="402"/>
      <c r="Z3989" s="402"/>
    </row>
    <row r="3990" spans="23:26" x14ac:dyDescent="0.2">
      <c r="W3990" s="402"/>
      <c r="X3990" s="402"/>
      <c r="Y3990" s="402"/>
      <c r="Z3990" s="402"/>
    </row>
    <row r="3991" spans="23:26" x14ac:dyDescent="0.2">
      <c r="W3991" s="402"/>
      <c r="X3991" s="402"/>
      <c r="Y3991" s="402"/>
      <c r="Z3991" s="402"/>
    </row>
    <row r="3992" spans="23:26" x14ac:dyDescent="0.2">
      <c r="W3992" s="402"/>
      <c r="X3992" s="402"/>
      <c r="Y3992" s="402"/>
      <c r="Z3992" s="402"/>
    </row>
    <row r="3993" spans="23:26" x14ac:dyDescent="0.2">
      <c r="W3993" s="402"/>
      <c r="X3993" s="402"/>
      <c r="Y3993" s="402"/>
      <c r="Z3993" s="402"/>
    </row>
    <row r="3994" spans="23:26" x14ac:dyDescent="0.2">
      <c r="W3994" s="402"/>
      <c r="X3994" s="402"/>
      <c r="Y3994" s="402"/>
      <c r="Z3994" s="402"/>
    </row>
    <row r="3995" spans="23:26" x14ac:dyDescent="0.2">
      <c r="W3995" s="402"/>
      <c r="X3995" s="402"/>
      <c r="Y3995" s="402"/>
      <c r="Z3995" s="402"/>
    </row>
    <row r="3996" spans="23:26" x14ac:dyDescent="0.2">
      <c r="W3996" s="402"/>
      <c r="X3996" s="402"/>
      <c r="Y3996" s="402"/>
      <c r="Z3996" s="402"/>
    </row>
    <row r="3997" spans="23:26" x14ac:dyDescent="0.2">
      <c r="W3997" s="402"/>
      <c r="X3997" s="402"/>
      <c r="Y3997" s="402"/>
      <c r="Z3997" s="402"/>
    </row>
    <row r="3998" spans="23:26" x14ac:dyDescent="0.2">
      <c r="W3998" s="402"/>
      <c r="X3998" s="402"/>
      <c r="Y3998" s="402"/>
      <c r="Z3998" s="402"/>
    </row>
    <row r="3999" spans="23:26" x14ac:dyDescent="0.2">
      <c r="W3999" s="402"/>
      <c r="X3999" s="402"/>
      <c r="Y3999" s="402"/>
      <c r="Z3999" s="402"/>
    </row>
    <row r="4000" spans="23:26" x14ac:dyDescent="0.2">
      <c r="W4000" s="402"/>
      <c r="X4000" s="402"/>
      <c r="Y4000" s="402"/>
      <c r="Z4000" s="402"/>
    </row>
    <row r="4001" spans="23:26" x14ac:dyDescent="0.2">
      <c r="W4001" s="402"/>
      <c r="X4001" s="402"/>
      <c r="Y4001" s="402"/>
      <c r="Z4001" s="402"/>
    </row>
    <row r="4002" spans="23:26" x14ac:dyDescent="0.2">
      <c r="W4002" s="402"/>
      <c r="X4002" s="402"/>
      <c r="Y4002" s="402"/>
      <c r="Z4002" s="402"/>
    </row>
    <row r="4003" spans="23:26" x14ac:dyDescent="0.2">
      <c r="W4003" s="402"/>
      <c r="X4003" s="402"/>
      <c r="Y4003" s="402"/>
      <c r="Z4003" s="402"/>
    </row>
    <row r="4004" spans="23:26" x14ac:dyDescent="0.2">
      <c r="W4004" s="402"/>
      <c r="X4004" s="402"/>
      <c r="Y4004" s="402"/>
      <c r="Z4004" s="402"/>
    </row>
    <row r="4005" spans="23:26" x14ac:dyDescent="0.2">
      <c r="W4005" s="402"/>
      <c r="X4005" s="402"/>
      <c r="Y4005" s="402"/>
      <c r="Z4005" s="402"/>
    </row>
    <row r="4006" spans="23:26" x14ac:dyDescent="0.2">
      <c r="W4006" s="402"/>
      <c r="X4006" s="402"/>
      <c r="Y4006" s="402"/>
      <c r="Z4006" s="402"/>
    </row>
    <row r="4007" spans="23:26" x14ac:dyDescent="0.2">
      <c r="W4007" s="402"/>
      <c r="X4007" s="402"/>
      <c r="Y4007" s="402"/>
      <c r="Z4007" s="402"/>
    </row>
    <row r="4008" spans="23:26" x14ac:dyDescent="0.2">
      <c r="W4008" s="402"/>
      <c r="X4008" s="402"/>
      <c r="Y4008" s="402"/>
      <c r="Z4008" s="402"/>
    </row>
    <row r="4009" spans="23:26" x14ac:dyDescent="0.2">
      <c r="W4009" s="402"/>
      <c r="X4009" s="402"/>
      <c r="Y4009" s="402"/>
      <c r="Z4009" s="402"/>
    </row>
    <row r="4010" spans="23:26" x14ac:dyDescent="0.2">
      <c r="W4010" s="402"/>
      <c r="X4010" s="402"/>
      <c r="Y4010" s="402"/>
      <c r="Z4010" s="402"/>
    </row>
    <row r="4011" spans="23:26" x14ac:dyDescent="0.2">
      <c r="W4011" s="402"/>
      <c r="X4011" s="402"/>
      <c r="Y4011" s="402"/>
      <c r="Z4011" s="402"/>
    </row>
    <row r="4012" spans="23:26" x14ac:dyDescent="0.2">
      <c r="W4012" s="402"/>
      <c r="X4012" s="402"/>
      <c r="Y4012" s="402"/>
      <c r="Z4012" s="402"/>
    </row>
    <row r="4013" spans="23:26" x14ac:dyDescent="0.2">
      <c r="W4013" s="402"/>
      <c r="X4013" s="402"/>
      <c r="Y4013" s="402"/>
      <c r="Z4013" s="402"/>
    </row>
    <row r="4014" spans="23:26" x14ac:dyDescent="0.2">
      <c r="W4014" s="402"/>
      <c r="X4014" s="402"/>
      <c r="Y4014" s="402"/>
      <c r="Z4014" s="402"/>
    </row>
    <row r="4015" spans="23:26" x14ac:dyDescent="0.2">
      <c r="W4015" s="402"/>
      <c r="X4015" s="402"/>
      <c r="Y4015" s="402"/>
      <c r="Z4015" s="402"/>
    </row>
    <row r="4016" spans="23:26" x14ac:dyDescent="0.2">
      <c r="W4016" s="402"/>
      <c r="X4016" s="402"/>
      <c r="Y4016" s="402"/>
      <c r="Z4016" s="402"/>
    </row>
    <row r="4017" spans="23:26" x14ac:dyDescent="0.2">
      <c r="W4017" s="402"/>
      <c r="X4017" s="402"/>
      <c r="Y4017" s="402"/>
      <c r="Z4017" s="402"/>
    </row>
    <row r="4018" spans="23:26" x14ac:dyDescent="0.2">
      <c r="W4018" s="402"/>
      <c r="X4018" s="402"/>
      <c r="Y4018" s="402"/>
      <c r="Z4018" s="402"/>
    </row>
    <row r="4019" spans="23:26" x14ac:dyDescent="0.2">
      <c r="W4019" s="402"/>
      <c r="X4019" s="402"/>
      <c r="Y4019" s="402"/>
      <c r="Z4019" s="402"/>
    </row>
    <row r="4020" spans="23:26" x14ac:dyDescent="0.2">
      <c r="W4020" s="402"/>
      <c r="X4020" s="402"/>
      <c r="Y4020" s="402"/>
      <c r="Z4020" s="402"/>
    </row>
    <row r="4021" spans="23:26" x14ac:dyDescent="0.2">
      <c r="W4021" s="402"/>
      <c r="X4021" s="402"/>
      <c r="Y4021" s="402"/>
      <c r="Z4021" s="402"/>
    </row>
    <row r="4022" spans="23:26" x14ac:dyDescent="0.2">
      <c r="W4022" s="402"/>
      <c r="X4022" s="402"/>
      <c r="Y4022" s="402"/>
      <c r="Z4022" s="402"/>
    </row>
    <row r="4023" spans="23:26" x14ac:dyDescent="0.2">
      <c r="W4023" s="402"/>
      <c r="X4023" s="402"/>
      <c r="Y4023" s="402"/>
      <c r="Z4023" s="402"/>
    </row>
    <row r="4024" spans="23:26" x14ac:dyDescent="0.2">
      <c r="W4024" s="402"/>
      <c r="X4024" s="402"/>
      <c r="Y4024" s="402"/>
      <c r="Z4024" s="402"/>
    </row>
    <row r="4025" spans="23:26" x14ac:dyDescent="0.2">
      <c r="W4025" s="402"/>
      <c r="X4025" s="402"/>
      <c r="Y4025" s="402"/>
      <c r="Z4025" s="402"/>
    </row>
    <row r="4026" spans="23:26" x14ac:dyDescent="0.2">
      <c r="W4026" s="402"/>
      <c r="X4026" s="402"/>
      <c r="Y4026" s="402"/>
      <c r="Z4026" s="402"/>
    </row>
    <row r="4027" spans="23:26" x14ac:dyDescent="0.2">
      <c r="W4027" s="402"/>
      <c r="X4027" s="402"/>
      <c r="Y4027" s="402"/>
      <c r="Z4027" s="402"/>
    </row>
    <row r="4028" spans="23:26" x14ac:dyDescent="0.2">
      <c r="W4028" s="402"/>
      <c r="X4028" s="402"/>
      <c r="Y4028" s="402"/>
      <c r="Z4028" s="402"/>
    </row>
    <row r="4029" spans="23:26" x14ac:dyDescent="0.2">
      <c r="W4029" s="402"/>
      <c r="X4029" s="402"/>
      <c r="Y4029" s="402"/>
      <c r="Z4029" s="402"/>
    </row>
    <row r="4030" spans="23:26" x14ac:dyDescent="0.2">
      <c r="W4030" s="402"/>
      <c r="X4030" s="402"/>
      <c r="Y4030" s="402"/>
      <c r="Z4030" s="402"/>
    </row>
    <row r="4031" spans="23:26" x14ac:dyDescent="0.2">
      <c r="W4031" s="402"/>
      <c r="X4031" s="402"/>
      <c r="Y4031" s="402"/>
      <c r="Z4031" s="402"/>
    </row>
    <row r="4032" spans="23:26" x14ac:dyDescent="0.2">
      <c r="W4032" s="402"/>
      <c r="X4032" s="402"/>
      <c r="Y4032" s="402"/>
      <c r="Z4032" s="402"/>
    </row>
    <row r="4033" spans="23:26" x14ac:dyDescent="0.2">
      <c r="W4033" s="402"/>
      <c r="X4033" s="402"/>
      <c r="Y4033" s="402"/>
      <c r="Z4033" s="402"/>
    </row>
    <row r="4034" spans="23:26" x14ac:dyDescent="0.2">
      <c r="W4034" s="402"/>
      <c r="X4034" s="402"/>
      <c r="Y4034" s="402"/>
      <c r="Z4034" s="402"/>
    </row>
    <row r="4035" spans="23:26" x14ac:dyDescent="0.2">
      <c r="W4035" s="402"/>
      <c r="X4035" s="402"/>
      <c r="Y4035" s="402"/>
      <c r="Z4035" s="402"/>
    </row>
    <row r="4036" spans="23:26" x14ac:dyDescent="0.2">
      <c r="W4036" s="402"/>
      <c r="X4036" s="402"/>
      <c r="Y4036" s="402"/>
      <c r="Z4036" s="402"/>
    </row>
    <row r="4037" spans="23:26" x14ac:dyDescent="0.2">
      <c r="W4037" s="402"/>
      <c r="X4037" s="402"/>
      <c r="Y4037" s="402"/>
      <c r="Z4037" s="402"/>
    </row>
    <row r="4038" spans="23:26" x14ac:dyDescent="0.2">
      <c r="W4038" s="402"/>
      <c r="X4038" s="402"/>
      <c r="Y4038" s="402"/>
      <c r="Z4038" s="402"/>
    </row>
    <row r="4039" spans="23:26" x14ac:dyDescent="0.2">
      <c r="W4039" s="402"/>
      <c r="X4039" s="402"/>
      <c r="Y4039" s="402"/>
      <c r="Z4039" s="402"/>
    </row>
    <row r="4040" spans="23:26" x14ac:dyDescent="0.2">
      <c r="W4040" s="402"/>
      <c r="X4040" s="402"/>
      <c r="Y4040" s="402"/>
      <c r="Z4040" s="402"/>
    </row>
    <row r="4041" spans="23:26" x14ac:dyDescent="0.2">
      <c r="W4041" s="402"/>
      <c r="X4041" s="402"/>
      <c r="Y4041" s="402"/>
      <c r="Z4041" s="402"/>
    </row>
    <row r="4042" spans="23:26" x14ac:dyDescent="0.2">
      <c r="W4042" s="402"/>
      <c r="X4042" s="402"/>
      <c r="Y4042" s="402"/>
      <c r="Z4042" s="402"/>
    </row>
    <row r="4043" spans="23:26" x14ac:dyDescent="0.2">
      <c r="W4043" s="402"/>
      <c r="X4043" s="402"/>
      <c r="Y4043" s="402"/>
      <c r="Z4043" s="402"/>
    </row>
    <row r="4044" spans="23:26" x14ac:dyDescent="0.2">
      <c r="W4044" s="402"/>
      <c r="X4044" s="402"/>
      <c r="Y4044" s="402"/>
      <c r="Z4044" s="402"/>
    </row>
    <row r="4045" spans="23:26" x14ac:dyDescent="0.2">
      <c r="W4045" s="402"/>
      <c r="X4045" s="402"/>
      <c r="Y4045" s="402"/>
      <c r="Z4045" s="402"/>
    </row>
    <row r="4046" spans="23:26" x14ac:dyDescent="0.2">
      <c r="W4046" s="402"/>
      <c r="X4046" s="402"/>
      <c r="Y4046" s="402"/>
      <c r="Z4046" s="402"/>
    </row>
    <row r="4047" spans="23:26" x14ac:dyDescent="0.2">
      <c r="W4047" s="402"/>
      <c r="X4047" s="402"/>
      <c r="Y4047" s="402"/>
      <c r="Z4047" s="402"/>
    </row>
    <row r="4048" spans="23:26" x14ac:dyDescent="0.2">
      <c r="W4048" s="402"/>
      <c r="X4048" s="402"/>
      <c r="Y4048" s="402"/>
      <c r="Z4048" s="402"/>
    </row>
    <row r="4049" spans="23:26" x14ac:dyDescent="0.2">
      <c r="W4049" s="402"/>
      <c r="X4049" s="402"/>
      <c r="Y4049" s="402"/>
      <c r="Z4049" s="402"/>
    </row>
    <row r="4050" spans="23:26" x14ac:dyDescent="0.2">
      <c r="W4050" s="402"/>
      <c r="X4050" s="402"/>
      <c r="Y4050" s="402"/>
      <c r="Z4050" s="402"/>
    </row>
    <row r="4051" spans="23:26" x14ac:dyDescent="0.2">
      <c r="W4051" s="402"/>
      <c r="X4051" s="402"/>
      <c r="Y4051" s="402"/>
      <c r="Z4051" s="402"/>
    </row>
    <row r="4052" spans="23:26" x14ac:dyDescent="0.2">
      <c r="W4052" s="402"/>
      <c r="X4052" s="402"/>
      <c r="Y4052" s="402"/>
      <c r="Z4052" s="402"/>
    </row>
    <row r="4053" spans="23:26" x14ac:dyDescent="0.2">
      <c r="W4053" s="402"/>
      <c r="X4053" s="402"/>
      <c r="Y4053" s="402"/>
      <c r="Z4053" s="402"/>
    </row>
    <row r="4054" spans="23:26" x14ac:dyDescent="0.2">
      <c r="W4054" s="402"/>
      <c r="X4054" s="402"/>
      <c r="Y4054" s="402"/>
      <c r="Z4054" s="402"/>
    </row>
    <row r="4055" spans="23:26" x14ac:dyDescent="0.2">
      <c r="W4055" s="402"/>
      <c r="X4055" s="402"/>
      <c r="Y4055" s="402"/>
      <c r="Z4055" s="402"/>
    </row>
    <row r="4056" spans="23:26" x14ac:dyDescent="0.2">
      <c r="W4056" s="402"/>
      <c r="X4056" s="402"/>
      <c r="Y4056" s="402"/>
      <c r="Z4056" s="402"/>
    </row>
    <row r="4057" spans="23:26" x14ac:dyDescent="0.2">
      <c r="W4057" s="402"/>
      <c r="X4057" s="402"/>
      <c r="Y4057" s="402"/>
      <c r="Z4057" s="402"/>
    </row>
    <row r="4058" spans="23:26" x14ac:dyDescent="0.2">
      <c r="W4058" s="402"/>
      <c r="X4058" s="402"/>
      <c r="Y4058" s="402"/>
      <c r="Z4058" s="402"/>
    </row>
    <row r="4059" spans="23:26" x14ac:dyDescent="0.2">
      <c r="W4059" s="402"/>
      <c r="X4059" s="402"/>
      <c r="Y4059" s="402"/>
      <c r="Z4059" s="402"/>
    </row>
    <row r="4060" spans="23:26" x14ac:dyDescent="0.2">
      <c r="W4060" s="402"/>
      <c r="X4060" s="402"/>
      <c r="Y4060" s="402"/>
      <c r="Z4060" s="402"/>
    </row>
    <row r="4061" spans="23:26" x14ac:dyDescent="0.2">
      <c r="W4061" s="402"/>
      <c r="X4061" s="402"/>
      <c r="Y4061" s="402"/>
      <c r="Z4061" s="402"/>
    </row>
    <row r="4062" spans="23:26" x14ac:dyDescent="0.2">
      <c r="W4062" s="402"/>
      <c r="X4062" s="402"/>
      <c r="Y4062" s="402"/>
      <c r="Z4062" s="402"/>
    </row>
    <row r="4063" spans="23:26" x14ac:dyDescent="0.2">
      <c r="W4063" s="402"/>
      <c r="X4063" s="402"/>
      <c r="Y4063" s="402"/>
      <c r="Z4063" s="402"/>
    </row>
    <row r="4064" spans="23:26" x14ac:dyDescent="0.2">
      <c r="W4064" s="402"/>
      <c r="X4064" s="402"/>
      <c r="Y4064" s="402"/>
      <c r="Z4064" s="402"/>
    </row>
    <row r="4065" spans="23:26" x14ac:dyDescent="0.2">
      <c r="W4065" s="402"/>
      <c r="X4065" s="402"/>
      <c r="Y4065" s="402"/>
      <c r="Z4065" s="402"/>
    </row>
    <row r="4066" spans="23:26" x14ac:dyDescent="0.2">
      <c r="W4066" s="402"/>
      <c r="X4066" s="402"/>
      <c r="Y4066" s="402"/>
      <c r="Z4066" s="402"/>
    </row>
    <row r="4067" spans="23:26" x14ac:dyDescent="0.2">
      <c r="W4067" s="402"/>
      <c r="X4067" s="402"/>
      <c r="Y4067" s="402"/>
      <c r="Z4067" s="402"/>
    </row>
    <row r="4068" spans="23:26" x14ac:dyDescent="0.2">
      <c r="W4068" s="402"/>
      <c r="X4068" s="402"/>
      <c r="Y4068" s="402"/>
      <c r="Z4068" s="402"/>
    </row>
    <row r="4069" spans="23:26" x14ac:dyDescent="0.2">
      <c r="W4069" s="402"/>
      <c r="X4069" s="402"/>
      <c r="Y4069" s="402"/>
      <c r="Z4069" s="402"/>
    </row>
    <row r="4070" spans="23:26" x14ac:dyDescent="0.2">
      <c r="W4070" s="402"/>
      <c r="X4070" s="402"/>
      <c r="Y4070" s="402"/>
      <c r="Z4070" s="402"/>
    </row>
    <row r="4071" spans="23:26" x14ac:dyDescent="0.2">
      <c r="W4071" s="402"/>
      <c r="X4071" s="402"/>
      <c r="Y4071" s="402"/>
      <c r="Z4071" s="402"/>
    </row>
    <row r="4072" spans="23:26" x14ac:dyDescent="0.2">
      <c r="W4072" s="402"/>
      <c r="X4072" s="402"/>
      <c r="Y4072" s="402"/>
      <c r="Z4072" s="402"/>
    </row>
    <row r="4073" spans="23:26" x14ac:dyDescent="0.2">
      <c r="W4073" s="402"/>
      <c r="X4073" s="402"/>
      <c r="Y4073" s="402"/>
      <c r="Z4073" s="402"/>
    </row>
    <row r="4074" spans="23:26" x14ac:dyDescent="0.2">
      <c r="W4074" s="402"/>
      <c r="X4074" s="402"/>
      <c r="Y4074" s="402"/>
      <c r="Z4074" s="402"/>
    </row>
    <row r="4075" spans="23:26" x14ac:dyDescent="0.2">
      <c r="W4075" s="402"/>
      <c r="X4075" s="402"/>
      <c r="Y4075" s="402"/>
      <c r="Z4075" s="402"/>
    </row>
    <row r="4076" spans="23:26" x14ac:dyDescent="0.2">
      <c r="W4076" s="402"/>
      <c r="X4076" s="402"/>
      <c r="Y4076" s="402"/>
      <c r="Z4076" s="402"/>
    </row>
    <row r="4077" spans="23:26" x14ac:dyDescent="0.2">
      <c r="W4077" s="402"/>
      <c r="X4077" s="402"/>
      <c r="Y4077" s="402"/>
      <c r="Z4077" s="402"/>
    </row>
    <row r="4078" spans="23:26" x14ac:dyDescent="0.2">
      <c r="W4078" s="402"/>
      <c r="X4078" s="402"/>
      <c r="Y4078" s="402"/>
      <c r="Z4078" s="402"/>
    </row>
    <row r="4079" spans="23:26" x14ac:dyDescent="0.2">
      <c r="W4079" s="402"/>
      <c r="X4079" s="402"/>
      <c r="Y4079" s="402"/>
      <c r="Z4079" s="402"/>
    </row>
    <row r="4080" spans="23:26" x14ac:dyDescent="0.2">
      <c r="W4080" s="402"/>
      <c r="X4080" s="402"/>
      <c r="Y4080" s="402"/>
      <c r="Z4080" s="402"/>
    </row>
    <row r="4081" spans="23:26" x14ac:dyDescent="0.2">
      <c r="W4081" s="402"/>
      <c r="X4081" s="402"/>
      <c r="Y4081" s="402"/>
      <c r="Z4081" s="402"/>
    </row>
    <row r="4082" spans="23:26" x14ac:dyDescent="0.2">
      <c r="W4082" s="402"/>
      <c r="X4082" s="402"/>
      <c r="Y4082" s="402"/>
      <c r="Z4082" s="402"/>
    </row>
    <row r="4083" spans="23:26" x14ac:dyDescent="0.2">
      <c r="W4083" s="402"/>
      <c r="X4083" s="402"/>
      <c r="Y4083" s="402"/>
      <c r="Z4083" s="402"/>
    </row>
    <row r="4084" spans="23:26" x14ac:dyDescent="0.2">
      <c r="W4084" s="402"/>
      <c r="X4084" s="402"/>
      <c r="Y4084" s="402"/>
      <c r="Z4084" s="402"/>
    </row>
    <row r="4085" spans="23:26" x14ac:dyDescent="0.2">
      <c r="W4085" s="402"/>
      <c r="X4085" s="402"/>
      <c r="Y4085" s="402"/>
      <c r="Z4085" s="402"/>
    </row>
    <row r="4086" spans="23:26" x14ac:dyDescent="0.2">
      <c r="W4086" s="402"/>
      <c r="X4086" s="402"/>
      <c r="Y4086" s="402"/>
      <c r="Z4086" s="402"/>
    </row>
    <row r="4087" spans="23:26" x14ac:dyDescent="0.2">
      <c r="W4087" s="402"/>
      <c r="X4087" s="402"/>
      <c r="Y4087" s="402"/>
      <c r="Z4087" s="402"/>
    </row>
    <row r="4088" spans="23:26" x14ac:dyDescent="0.2">
      <c r="W4088" s="402"/>
      <c r="X4088" s="402"/>
      <c r="Y4088" s="402"/>
      <c r="Z4088" s="402"/>
    </row>
    <row r="4089" spans="23:26" x14ac:dyDescent="0.2">
      <c r="W4089" s="402"/>
      <c r="X4089" s="402"/>
      <c r="Y4089" s="402"/>
      <c r="Z4089" s="402"/>
    </row>
    <row r="4090" spans="23:26" x14ac:dyDescent="0.2">
      <c r="W4090" s="402"/>
      <c r="X4090" s="402"/>
      <c r="Y4090" s="402"/>
      <c r="Z4090" s="402"/>
    </row>
    <row r="4091" spans="23:26" x14ac:dyDescent="0.2">
      <c r="W4091" s="402"/>
      <c r="X4091" s="402"/>
      <c r="Y4091" s="402"/>
      <c r="Z4091" s="402"/>
    </row>
    <row r="4092" spans="23:26" x14ac:dyDescent="0.2">
      <c r="W4092" s="402"/>
      <c r="X4092" s="402"/>
      <c r="Y4092" s="402"/>
      <c r="Z4092" s="402"/>
    </row>
    <row r="4093" spans="23:26" x14ac:dyDescent="0.2">
      <c r="W4093" s="402"/>
      <c r="X4093" s="402"/>
      <c r="Y4093" s="402"/>
      <c r="Z4093" s="402"/>
    </row>
    <row r="4094" spans="23:26" x14ac:dyDescent="0.2">
      <c r="W4094" s="402"/>
      <c r="X4094" s="402"/>
      <c r="Y4094" s="402"/>
      <c r="Z4094" s="402"/>
    </row>
    <row r="4095" spans="23:26" x14ac:dyDescent="0.2">
      <c r="W4095" s="402"/>
      <c r="X4095" s="402"/>
      <c r="Y4095" s="402"/>
      <c r="Z4095" s="402"/>
    </row>
    <row r="4096" spans="23:26" x14ac:dyDescent="0.2">
      <c r="W4096" s="402"/>
      <c r="X4096" s="402"/>
      <c r="Y4096" s="402"/>
      <c r="Z4096" s="402"/>
    </row>
    <row r="4097" spans="23:26" x14ac:dyDescent="0.2">
      <c r="W4097" s="402"/>
      <c r="X4097" s="402"/>
      <c r="Y4097" s="402"/>
      <c r="Z4097" s="402"/>
    </row>
    <row r="4098" spans="23:26" x14ac:dyDescent="0.2">
      <c r="W4098" s="402"/>
      <c r="X4098" s="402"/>
      <c r="Y4098" s="402"/>
      <c r="Z4098" s="402"/>
    </row>
    <row r="4099" spans="23:26" x14ac:dyDescent="0.2">
      <c r="W4099" s="402"/>
      <c r="X4099" s="402"/>
      <c r="Y4099" s="402"/>
      <c r="Z4099" s="402"/>
    </row>
    <row r="4100" spans="23:26" x14ac:dyDescent="0.2">
      <c r="W4100" s="402"/>
      <c r="X4100" s="402"/>
      <c r="Y4100" s="402"/>
      <c r="Z4100" s="402"/>
    </row>
    <row r="4101" spans="23:26" x14ac:dyDescent="0.2">
      <c r="W4101" s="402"/>
      <c r="X4101" s="402"/>
      <c r="Y4101" s="402"/>
      <c r="Z4101" s="402"/>
    </row>
    <row r="4102" spans="23:26" x14ac:dyDescent="0.2">
      <c r="W4102" s="402"/>
      <c r="X4102" s="402"/>
      <c r="Y4102" s="402"/>
      <c r="Z4102" s="402"/>
    </row>
    <row r="4103" spans="23:26" x14ac:dyDescent="0.2">
      <c r="W4103" s="402"/>
      <c r="X4103" s="402"/>
      <c r="Y4103" s="402"/>
      <c r="Z4103" s="402"/>
    </row>
    <row r="4104" spans="23:26" x14ac:dyDescent="0.2">
      <c r="W4104" s="402"/>
      <c r="X4104" s="402"/>
      <c r="Y4104" s="402"/>
      <c r="Z4104" s="402"/>
    </row>
    <row r="4105" spans="23:26" x14ac:dyDescent="0.2">
      <c r="W4105" s="402"/>
      <c r="X4105" s="402"/>
      <c r="Y4105" s="402"/>
      <c r="Z4105" s="402"/>
    </row>
    <row r="4106" spans="23:26" x14ac:dyDescent="0.2">
      <c r="W4106" s="402"/>
      <c r="X4106" s="402"/>
      <c r="Y4106" s="402"/>
      <c r="Z4106" s="402"/>
    </row>
    <row r="4107" spans="23:26" x14ac:dyDescent="0.2">
      <c r="W4107" s="402"/>
      <c r="X4107" s="402"/>
      <c r="Y4107" s="402"/>
      <c r="Z4107" s="402"/>
    </row>
    <row r="4108" spans="23:26" x14ac:dyDescent="0.2">
      <c r="W4108" s="402"/>
      <c r="X4108" s="402"/>
      <c r="Y4108" s="402"/>
      <c r="Z4108" s="402"/>
    </row>
    <row r="4109" spans="23:26" x14ac:dyDescent="0.2">
      <c r="W4109" s="402"/>
      <c r="X4109" s="402"/>
      <c r="Y4109" s="402"/>
      <c r="Z4109" s="402"/>
    </row>
    <row r="4110" spans="23:26" x14ac:dyDescent="0.2">
      <c r="W4110" s="402"/>
      <c r="X4110" s="402"/>
      <c r="Y4110" s="402"/>
      <c r="Z4110" s="402"/>
    </row>
    <row r="4111" spans="23:26" x14ac:dyDescent="0.2">
      <c r="W4111" s="402"/>
      <c r="X4111" s="402"/>
      <c r="Y4111" s="402"/>
      <c r="Z4111" s="402"/>
    </row>
    <row r="4112" spans="23:26" x14ac:dyDescent="0.2">
      <c r="W4112" s="402"/>
      <c r="X4112" s="402"/>
      <c r="Y4112" s="402"/>
      <c r="Z4112" s="402"/>
    </row>
    <row r="4113" spans="23:26" x14ac:dyDescent="0.2">
      <c r="W4113" s="402"/>
      <c r="X4113" s="402"/>
      <c r="Y4113" s="402"/>
      <c r="Z4113" s="402"/>
    </row>
    <row r="4114" spans="23:26" x14ac:dyDescent="0.2">
      <c r="W4114" s="402"/>
      <c r="X4114" s="402"/>
      <c r="Y4114" s="402"/>
      <c r="Z4114" s="402"/>
    </row>
    <row r="4115" spans="23:26" x14ac:dyDescent="0.2">
      <c r="W4115" s="402"/>
      <c r="X4115" s="402"/>
      <c r="Y4115" s="402"/>
      <c r="Z4115" s="402"/>
    </row>
    <row r="4116" spans="23:26" x14ac:dyDescent="0.2">
      <c r="W4116" s="402"/>
      <c r="X4116" s="402"/>
      <c r="Y4116" s="402"/>
      <c r="Z4116" s="402"/>
    </row>
    <row r="4117" spans="23:26" x14ac:dyDescent="0.2">
      <c r="W4117" s="402"/>
      <c r="X4117" s="402"/>
      <c r="Y4117" s="402"/>
      <c r="Z4117" s="402"/>
    </row>
    <row r="4118" spans="23:26" x14ac:dyDescent="0.2">
      <c r="W4118" s="402"/>
      <c r="X4118" s="402"/>
      <c r="Y4118" s="402"/>
      <c r="Z4118" s="402"/>
    </row>
    <row r="4119" spans="23:26" x14ac:dyDescent="0.2">
      <c r="W4119" s="402"/>
      <c r="X4119" s="402"/>
      <c r="Y4119" s="402"/>
      <c r="Z4119" s="402"/>
    </row>
    <row r="4120" spans="23:26" x14ac:dyDescent="0.2">
      <c r="W4120" s="402"/>
      <c r="X4120" s="402"/>
      <c r="Y4120" s="402"/>
      <c r="Z4120" s="402"/>
    </row>
    <row r="4121" spans="23:26" x14ac:dyDescent="0.2">
      <c r="W4121" s="402"/>
      <c r="X4121" s="402"/>
      <c r="Y4121" s="402"/>
      <c r="Z4121" s="402"/>
    </row>
    <row r="4122" spans="23:26" x14ac:dyDescent="0.2">
      <c r="W4122" s="402"/>
      <c r="X4122" s="402"/>
      <c r="Y4122" s="402"/>
      <c r="Z4122" s="402"/>
    </row>
    <row r="4123" spans="23:26" x14ac:dyDescent="0.2">
      <c r="W4123" s="402"/>
      <c r="X4123" s="402"/>
      <c r="Y4123" s="402"/>
      <c r="Z4123" s="402"/>
    </row>
    <row r="4124" spans="23:26" x14ac:dyDescent="0.2">
      <c r="W4124" s="402"/>
      <c r="X4124" s="402"/>
      <c r="Y4124" s="402"/>
      <c r="Z4124" s="402"/>
    </row>
    <row r="4125" spans="23:26" x14ac:dyDescent="0.2">
      <c r="W4125" s="402"/>
      <c r="X4125" s="402"/>
      <c r="Y4125" s="402"/>
      <c r="Z4125" s="402"/>
    </row>
    <row r="4126" spans="23:26" x14ac:dyDescent="0.2">
      <c r="W4126" s="402"/>
      <c r="X4126" s="402"/>
      <c r="Y4126" s="402"/>
      <c r="Z4126" s="402"/>
    </row>
    <row r="4127" spans="23:26" x14ac:dyDescent="0.2">
      <c r="W4127" s="402"/>
      <c r="X4127" s="402"/>
      <c r="Y4127" s="402"/>
      <c r="Z4127" s="402"/>
    </row>
    <row r="4128" spans="23:26" x14ac:dyDescent="0.2">
      <c r="W4128" s="402"/>
      <c r="X4128" s="402"/>
      <c r="Y4128" s="402"/>
      <c r="Z4128" s="402"/>
    </row>
    <row r="4129" spans="23:26" x14ac:dyDescent="0.2">
      <c r="W4129" s="402"/>
      <c r="X4129" s="402"/>
      <c r="Y4129" s="402"/>
      <c r="Z4129" s="402"/>
    </row>
    <row r="4130" spans="23:26" x14ac:dyDescent="0.2">
      <c r="W4130" s="402"/>
      <c r="X4130" s="402"/>
      <c r="Y4130" s="402"/>
      <c r="Z4130" s="402"/>
    </row>
    <row r="4131" spans="23:26" x14ac:dyDescent="0.2">
      <c r="W4131" s="402"/>
      <c r="X4131" s="402"/>
      <c r="Y4131" s="402"/>
      <c r="Z4131" s="402"/>
    </row>
    <row r="4132" spans="23:26" x14ac:dyDescent="0.2">
      <c r="W4132" s="402"/>
      <c r="X4132" s="402"/>
      <c r="Y4132" s="402"/>
      <c r="Z4132" s="402"/>
    </row>
    <row r="4133" spans="23:26" x14ac:dyDescent="0.2">
      <c r="W4133" s="402"/>
      <c r="X4133" s="402"/>
      <c r="Y4133" s="402"/>
      <c r="Z4133" s="402"/>
    </row>
    <row r="4134" spans="23:26" x14ac:dyDescent="0.2">
      <c r="W4134" s="402"/>
      <c r="X4134" s="402"/>
      <c r="Y4134" s="402"/>
      <c r="Z4134" s="402"/>
    </row>
    <row r="4135" spans="23:26" x14ac:dyDescent="0.2">
      <c r="W4135" s="402"/>
      <c r="X4135" s="402"/>
      <c r="Y4135" s="402"/>
      <c r="Z4135" s="402"/>
    </row>
    <row r="4136" spans="23:26" x14ac:dyDescent="0.2">
      <c r="W4136" s="402"/>
      <c r="X4136" s="402"/>
      <c r="Y4136" s="402"/>
      <c r="Z4136" s="402"/>
    </row>
    <row r="4137" spans="23:26" x14ac:dyDescent="0.2">
      <c r="W4137" s="402"/>
      <c r="X4137" s="402"/>
      <c r="Y4137" s="402"/>
      <c r="Z4137" s="402"/>
    </row>
    <row r="4138" spans="23:26" x14ac:dyDescent="0.2">
      <c r="W4138" s="402"/>
      <c r="X4138" s="402"/>
      <c r="Y4138" s="402"/>
      <c r="Z4138" s="402"/>
    </row>
    <row r="4139" spans="23:26" x14ac:dyDescent="0.2">
      <c r="W4139" s="402"/>
      <c r="X4139" s="402"/>
      <c r="Y4139" s="402"/>
      <c r="Z4139" s="402"/>
    </row>
    <row r="4140" spans="23:26" x14ac:dyDescent="0.2">
      <c r="W4140" s="402"/>
      <c r="X4140" s="402"/>
      <c r="Y4140" s="402"/>
      <c r="Z4140" s="402"/>
    </row>
    <row r="4141" spans="23:26" x14ac:dyDescent="0.2">
      <c r="W4141" s="402"/>
      <c r="X4141" s="402"/>
      <c r="Y4141" s="402"/>
      <c r="Z4141" s="402"/>
    </row>
    <row r="4142" spans="23:26" x14ac:dyDescent="0.2">
      <c r="W4142" s="402"/>
      <c r="X4142" s="402"/>
      <c r="Y4142" s="402"/>
      <c r="Z4142" s="402"/>
    </row>
    <row r="4143" spans="23:26" x14ac:dyDescent="0.2">
      <c r="W4143" s="402"/>
      <c r="X4143" s="402"/>
      <c r="Y4143" s="402"/>
      <c r="Z4143" s="402"/>
    </row>
    <row r="4144" spans="23:26" x14ac:dyDescent="0.2">
      <c r="W4144" s="402"/>
      <c r="X4144" s="402"/>
      <c r="Y4144" s="402"/>
      <c r="Z4144" s="402"/>
    </row>
    <row r="4145" spans="23:26" x14ac:dyDescent="0.2">
      <c r="W4145" s="402"/>
      <c r="X4145" s="402"/>
      <c r="Y4145" s="402"/>
      <c r="Z4145" s="402"/>
    </row>
    <row r="4146" spans="23:26" x14ac:dyDescent="0.2">
      <c r="W4146" s="402"/>
      <c r="X4146" s="402"/>
      <c r="Y4146" s="402"/>
      <c r="Z4146" s="402"/>
    </row>
    <row r="4147" spans="23:26" x14ac:dyDescent="0.2">
      <c r="W4147" s="402"/>
      <c r="X4147" s="402"/>
      <c r="Y4147" s="402"/>
      <c r="Z4147" s="402"/>
    </row>
    <row r="4148" spans="23:26" x14ac:dyDescent="0.2">
      <c r="W4148" s="402"/>
      <c r="X4148" s="402"/>
      <c r="Y4148" s="402"/>
      <c r="Z4148" s="402"/>
    </row>
    <row r="4149" spans="23:26" x14ac:dyDescent="0.2">
      <c r="W4149" s="402"/>
      <c r="X4149" s="402"/>
      <c r="Y4149" s="402"/>
      <c r="Z4149" s="402"/>
    </row>
    <row r="4150" spans="23:26" x14ac:dyDescent="0.2">
      <c r="W4150" s="402"/>
      <c r="X4150" s="402"/>
      <c r="Y4150" s="402"/>
      <c r="Z4150" s="402"/>
    </row>
    <row r="4151" spans="23:26" x14ac:dyDescent="0.2">
      <c r="W4151" s="402"/>
      <c r="X4151" s="402"/>
      <c r="Y4151" s="402"/>
      <c r="Z4151" s="402"/>
    </row>
    <row r="4152" spans="23:26" x14ac:dyDescent="0.2">
      <c r="W4152" s="402"/>
      <c r="X4152" s="402"/>
      <c r="Y4152" s="402"/>
      <c r="Z4152" s="402"/>
    </row>
    <row r="4153" spans="23:26" x14ac:dyDescent="0.2">
      <c r="W4153" s="402"/>
      <c r="X4153" s="402"/>
      <c r="Y4153" s="402"/>
      <c r="Z4153" s="402"/>
    </row>
    <row r="4154" spans="23:26" x14ac:dyDescent="0.2">
      <c r="W4154" s="402"/>
      <c r="X4154" s="402"/>
      <c r="Y4154" s="402"/>
      <c r="Z4154" s="402"/>
    </row>
    <row r="4155" spans="23:26" x14ac:dyDescent="0.2">
      <c r="W4155" s="402"/>
      <c r="X4155" s="402"/>
      <c r="Y4155" s="402"/>
      <c r="Z4155" s="402"/>
    </row>
    <row r="4156" spans="23:26" x14ac:dyDescent="0.2">
      <c r="W4156" s="402"/>
      <c r="X4156" s="402"/>
      <c r="Y4156" s="402"/>
      <c r="Z4156" s="402"/>
    </row>
    <row r="4157" spans="23:26" x14ac:dyDescent="0.2">
      <c r="W4157" s="402"/>
      <c r="X4157" s="402"/>
      <c r="Y4157" s="402"/>
      <c r="Z4157" s="402"/>
    </row>
    <row r="4158" spans="23:26" x14ac:dyDescent="0.2">
      <c r="W4158" s="402"/>
      <c r="X4158" s="402"/>
      <c r="Y4158" s="402"/>
      <c r="Z4158" s="402"/>
    </row>
    <row r="4159" spans="23:26" x14ac:dyDescent="0.2">
      <c r="W4159" s="402"/>
      <c r="X4159" s="402"/>
      <c r="Y4159" s="402"/>
      <c r="Z4159" s="402"/>
    </row>
    <row r="4160" spans="23:26" x14ac:dyDescent="0.2">
      <c r="W4160" s="402"/>
      <c r="X4160" s="402"/>
      <c r="Y4160" s="402"/>
      <c r="Z4160" s="402"/>
    </row>
    <row r="4161" spans="23:26" x14ac:dyDescent="0.2">
      <c r="W4161" s="402"/>
      <c r="X4161" s="402"/>
      <c r="Y4161" s="402"/>
      <c r="Z4161" s="402"/>
    </row>
    <row r="4162" spans="23:26" x14ac:dyDescent="0.2">
      <c r="W4162" s="402"/>
      <c r="X4162" s="402"/>
      <c r="Y4162" s="402"/>
      <c r="Z4162" s="402"/>
    </row>
    <row r="4163" spans="23:26" x14ac:dyDescent="0.2">
      <c r="W4163" s="402"/>
      <c r="X4163" s="402"/>
      <c r="Y4163" s="402"/>
      <c r="Z4163" s="402"/>
    </row>
    <row r="4164" spans="23:26" x14ac:dyDescent="0.2">
      <c r="W4164" s="402"/>
      <c r="X4164" s="402"/>
      <c r="Y4164" s="402"/>
      <c r="Z4164" s="402"/>
    </row>
    <row r="4165" spans="23:26" x14ac:dyDescent="0.2">
      <c r="W4165" s="402"/>
      <c r="X4165" s="402"/>
      <c r="Y4165" s="402"/>
      <c r="Z4165" s="402"/>
    </row>
    <row r="4166" spans="23:26" x14ac:dyDescent="0.2">
      <c r="W4166" s="402"/>
      <c r="X4166" s="402"/>
      <c r="Y4166" s="402"/>
      <c r="Z4166" s="402"/>
    </row>
    <row r="4167" spans="23:26" x14ac:dyDescent="0.2">
      <c r="W4167" s="402"/>
      <c r="X4167" s="402"/>
      <c r="Y4167" s="402"/>
      <c r="Z4167" s="402"/>
    </row>
    <row r="4168" spans="23:26" x14ac:dyDescent="0.2">
      <c r="W4168" s="402"/>
      <c r="X4168" s="402"/>
      <c r="Y4168" s="402"/>
      <c r="Z4168" s="402"/>
    </row>
    <row r="4169" spans="23:26" x14ac:dyDescent="0.2">
      <c r="W4169" s="402"/>
      <c r="X4169" s="402"/>
      <c r="Y4169" s="402"/>
      <c r="Z4169" s="402"/>
    </row>
    <row r="4170" spans="23:26" x14ac:dyDescent="0.2">
      <c r="W4170" s="402"/>
      <c r="X4170" s="402"/>
      <c r="Y4170" s="402"/>
      <c r="Z4170" s="402"/>
    </row>
    <row r="4171" spans="23:26" x14ac:dyDescent="0.2">
      <c r="W4171" s="402"/>
      <c r="X4171" s="402"/>
      <c r="Y4171" s="402"/>
      <c r="Z4171" s="402"/>
    </row>
    <row r="4172" spans="23:26" x14ac:dyDescent="0.2">
      <c r="W4172" s="402"/>
      <c r="X4172" s="402"/>
      <c r="Y4172" s="402"/>
      <c r="Z4172" s="402"/>
    </row>
    <row r="4173" spans="23:26" x14ac:dyDescent="0.2">
      <c r="W4173" s="402"/>
      <c r="X4173" s="402"/>
      <c r="Y4173" s="402"/>
      <c r="Z4173" s="402"/>
    </row>
    <row r="4174" spans="23:26" x14ac:dyDescent="0.2">
      <c r="W4174" s="402"/>
      <c r="X4174" s="402"/>
      <c r="Y4174" s="402"/>
      <c r="Z4174" s="402"/>
    </row>
    <row r="4175" spans="23:26" x14ac:dyDescent="0.2">
      <c r="W4175" s="402"/>
      <c r="X4175" s="402"/>
      <c r="Y4175" s="402"/>
      <c r="Z4175" s="402"/>
    </row>
    <row r="4176" spans="23:26" x14ac:dyDescent="0.2">
      <c r="W4176" s="402"/>
      <c r="X4176" s="402"/>
      <c r="Y4176" s="402"/>
      <c r="Z4176" s="402"/>
    </row>
    <row r="4177" spans="23:26" x14ac:dyDescent="0.2">
      <c r="W4177" s="402"/>
      <c r="X4177" s="402"/>
      <c r="Y4177" s="402"/>
      <c r="Z4177" s="402"/>
    </row>
    <row r="4178" spans="23:26" x14ac:dyDescent="0.2">
      <c r="W4178" s="402"/>
      <c r="X4178" s="402"/>
      <c r="Y4178" s="402"/>
      <c r="Z4178" s="402"/>
    </row>
    <row r="4179" spans="23:26" x14ac:dyDescent="0.2">
      <c r="W4179" s="402"/>
      <c r="X4179" s="402"/>
      <c r="Y4179" s="402"/>
      <c r="Z4179" s="402"/>
    </row>
    <row r="4180" spans="23:26" x14ac:dyDescent="0.2">
      <c r="W4180" s="402"/>
      <c r="X4180" s="402"/>
      <c r="Y4180" s="402"/>
      <c r="Z4180" s="402"/>
    </row>
    <row r="4181" spans="23:26" x14ac:dyDescent="0.2">
      <c r="W4181" s="402"/>
      <c r="X4181" s="402"/>
      <c r="Y4181" s="402"/>
      <c r="Z4181" s="402"/>
    </row>
    <row r="4182" spans="23:26" x14ac:dyDescent="0.2">
      <c r="W4182" s="402"/>
      <c r="X4182" s="402"/>
      <c r="Y4182" s="402"/>
      <c r="Z4182" s="402"/>
    </row>
    <row r="4183" spans="23:26" x14ac:dyDescent="0.2">
      <c r="W4183" s="402"/>
      <c r="X4183" s="402"/>
      <c r="Y4183" s="402"/>
      <c r="Z4183" s="402"/>
    </row>
    <row r="4184" spans="23:26" x14ac:dyDescent="0.2">
      <c r="W4184" s="402"/>
      <c r="X4184" s="402"/>
      <c r="Y4184" s="402"/>
      <c r="Z4184" s="402"/>
    </row>
    <row r="4185" spans="23:26" x14ac:dyDescent="0.2">
      <c r="W4185" s="402"/>
      <c r="X4185" s="402"/>
      <c r="Y4185" s="402"/>
      <c r="Z4185" s="402"/>
    </row>
    <row r="4186" spans="23:26" x14ac:dyDescent="0.2">
      <c r="W4186" s="402"/>
      <c r="X4186" s="402"/>
      <c r="Y4186" s="402"/>
      <c r="Z4186" s="402"/>
    </row>
    <row r="4187" spans="23:26" x14ac:dyDescent="0.2">
      <c r="W4187" s="402"/>
      <c r="X4187" s="402"/>
      <c r="Y4187" s="402"/>
      <c r="Z4187" s="402"/>
    </row>
    <row r="4188" spans="23:26" x14ac:dyDescent="0.2">
      <c r="W4188" s="402"/>
      <c r="X4188" s="402"/>
      <c r="Y4188" s="402"/>
      <c r="Z4188" s="402"/>
    </row>
    <row r="4189" spans="23:26" x14ac:dyDescent="0.2">
      <c r="W4189" s="402"/>
      <c r="X4189" s="402"/>
      <c r="Y4189" s="402"/>
      <c r="Z4189" s="402"/>
    </row>
    <row r="4190" spans="23:26" x14ac:dyDescent="0.2">
      <c r="W4190" s="402"/>
      <c r="X4190" s="402"/>
      <c r="Y4190" s="402"/>
      <c r="Z4190" s="402"/>
    </row>
    <row r="4191" spans="23:26" x14ac:dyDescent="0.2">
      <c r="W4191" s="402"/>
      <c r="X4191" s="402"/>
      <c r="Y4191" s="402"/>
      <c r="Z4191" s="402"/>
    </row>
    <row r="4192" spans="23:26" x14ac:dyDescent="0.2">
      <c r="W4192" s="402"/>
      <c r="X4192" s="402"/>
      <c r="Y4192" s="402"/>
      <c r="Z4192" s="402"/>
    </row>
    <row r="4193" spans="23:26" x14ac:dyDescent="0.2">
      <c r="W4193" s="402"/>
      <c r="X4193" s="402"/>
      <c r="Y4193" s="402"/>
      <c r="Z4193" s="402"/>
    </row>
    <row r="4194" spans="23:26" x14ac:dyDescent="0.2">
      <c r="W4194" s="402"/>
      <c r="X4194" s="402"/>
      <c r="Y4194" s="402"/>
      <c r="Z4194" s="402"/>
    </row>
    <row r="4195" spans="23:26" x14ac:dyDescent="0.2">
      <c r="W4195" s="402"/>
      <c r="X4195" s="402"/>
      <c r="Y4195" s="402"/>
      <c r="Z4195" s="402"/>
    </row>
    <row r="4196" spans="23:26" x14ac:dyDescent="0.2">
      <c r="W4196" s="402"/>
      <c r="X4196" s="402"/>
      <c r="Y4196" s="402"/>
      <c r="Z4196" s="402"/>
    </row>
    <row r="4197" spans="23:26" x14ac:dyDescent="0.2">
      <c r="W4197" s="402"/>
      <c r="X4197" s="402"/>
      <c r="Y4197" s="402"/>
      <c r="Z4197" s="402"/>
    </row>
    <row r="4198" spans="23:26" x14ac:dyDescent="0.2">
      <c r="W4198" s="402"/>
      <c r="X4198" s="402"/>
      <c r="Y4198" s="402"/>
      <c r="Z4198" s="402"/>
    </row>
    <row r="4199" spans="23:26" x14ac:dyDescent="0.2">
      <c r="W4199" s="402"/>
      <c r="X4199" s="402"/>
      <c r="Y4199" s="402"/>
      <c r="Z4199" s="402"/>
    </row>
    <row r="4200" spans="23:26" x14ac:dyDescent="0.2">
      <c r="W4200" s="402"/>
      <c r="X4200" s="402"/>
      <c r="Y4200" s="402"/>
      <c r="Z4200" s="402"/>
    </row>
    <row r="4201" spans="23:26" x14ac:dyDescent="0.2">
      <c r="W4201" s="402"/>
      <c r="X4201" s="402"/>
      <c r="Y4201" s="402"/>
      <c r="Z4201" s="402"/>
    </row>
    <row r="4202" spans="23:26" x14ac:dyDescent="0.2">
      <c r="W4202" s="402"/>
      <c r="X4202" s="402"/>
      <c r="Y4202" s="402"/>
      <c r="Z4202" s="402"/>
    </row>
    <row r="4203" spans="23:26" x14ac:dyDescent="0.2">
      <c r="W4203" s="402"/>
      <c r="X4203" s="402"/>
      <c r="Y4203" s="402"/>
      <c r="Z4203" s="402"/>
    </row>
    <row r="4204" spans="23:26" x14ac:dyDescent="0.2">
      <c r="W4204" s="402"/>
      <c r="X4204" s="402"/>
      <c r="Y4204" s="402"/>
      <c r="Z4204" s="402"/>
    </row>
    <row r="4205" spans="23:26" x14ac:dyDescent="0.2">
      <c r="W4205" s="402"/>
      <c r="X4205" s="402"/>
      <c r="Y4205" s="402"/>
      <c r="Z4205" s="402"/>
    </row>
    <row r="4206" spans="23:26" x14ac:dyDescent="0.2">
      <c r="W4206" s="402"/>
      <c r="X4206" s="402"/>
      <c r="Y4206" s="402"/>
      <c r="Z4206" s="402"/>
    </row>
    <row r="4207" spans="23:26" x14ac:dyDescent="0.2">
      <c r="W4207" s="402"/>
      <c r="X4207" s="402"/>
      <c r="Y4207" s="402"/>
      <c r="Z4207" s="402"/>
    </row>
    <row r="4208" spans="23:26" x14ac:dyDescent="0.2">
      <c r="W4208" s="402"/>
      <c r="X4208" s="402"/>
      <c r="Y4208" s="402"/>
      <c r="Z4208" s="402"/>
    </row>
    <row r="4209" spans="23:26" x14ac:dyDescent="0.2">
      <c r="W4209" s="402"/>
      <c r="X4209" s="402"/>
      <c r="Y4209" s="402"/>
      <c r="Z4209" s="402"/>
    </row>
    <row r="4210" spans="23:26" x14ac:dyDescent="0.2">
      <c r="W4210" s="402"/>
      <c r="X4210" s="402"/>
      <c r="Y4210" s="402"/>
      <c r="Z4210" s="402"/>
    </row>
    <row r="4211" spans="23:26" x14ac:dyDescent="0.2">
      <c r="W4211" s="402"/>
      <c r="X4211" s="402"/>
      <c r="Y4211" s="402"/>
      <c r="Z4211" s="402"/>
    </row>
    <row r="4212" spans="23:26" x14ac:dyDescent="0.2">
      <c r="W4212" s="402"/>
      <c r="X4212" s="402"/>
      <c r="Y4212" s="402"/>
      <c r="Z4212" s="402"/>
    </row>
    <row r="4213" spans="23:26" x14ac:dyDescent="0.2">
      <c r="W4213" s="402"/>
      <c r="X4213" s="402"/>
      <c r="Y4213" s="402"/>
      <c r="Z4213" s="402"/>
    </row>
    <row r="4214" spans="23:26" x14ac:dyDescent="0.2">
      <c r="W4214" s="402"/>
      <c r="X4214" s="402"/>
      <c r="Y4214" s="402"/>
      <c r="Z4214" s="402"/>
    </row>
    <row r="4215" spans="23:26" x14ac:dyDescent="0.2">
      <c r="W4215" s="402"/>
      <c r="X4215" s="402"/>
      <c r="Y4215" s="402"/>
      <c r="Z4215" s="402"/>
    </row>
    <row r="4216" spans="23:26" x14ac:dyDescent="0.2">
      <c r="W4216" s="402"/>
      <c r="X4216" s="402"/>
      <c r="Y4216" s="402"/>
      <c r="Z4216" s="402"/>
    </row>
    <row r="4217" spans="23:26" x14ac:dyDescent="0.2">
      <c r="W4217" s="402"/>
      <c r="X4217" s="402"/>
      <c r="Y4217" s="402"/>
      <c r="Z4217" s="402"/>
    </row>
    <row r="4218" spans="23:26" x14ac:dyDescent="0.2">
      <c r="W4218" s="402"/>
      <c r="X4218" s="402"/>
      <c r="Y4218" s="402"/>
      <c r="Z4218" s="402"/>
    </row>
    <row r="4219" spans="23:26" x14ac:dyDescent="0.2">
      <c r="W4219" s="402"/>
      <c r="X4219" s="402"/>
      <c r="Y4219" s="402"/>
      <c r="Z4219" s="402"/>
    </row>
    <row r="4220" spans="23:26" x14ac:dyDescent="0.2">
      <c r="W4220" s="402"/>
      <c r="X4220" s="402"/>
      <c r="Y4220" s="402"/>
      <c r="Z4220" s="402"/>
    </row>
    <row r="4221" spans="23:26" x14ac:dyDescent="0.2">
      <c r="W4221" s="402"/>
      <c r="X4221" s="402"/>
      <c r="Y4221" s="402"/>
      <c r="Z4221" s="402"/>
    </row>
    <row r="4222" spans="23:26" x14ac:dyDescent="0.2">
      <c r="W4222" s="402"/>
      <c r="X4222" s="402"/>
      <c r="Y4222" s="402"/>
      <c r="Z4222" s="402"/>
    </row>
    <row r="4223" spans="23:26" x14ac:dyDescent="0.2">
      <c r="W4223" s="402"/>
      <c r="X4223" s="402"/>
      <c r="Y4223" s="402"/>
      <c r="Z4223" s="402"/>
    </row>
    <row r="4224" spans="23:26" x14ac:dyDescent="0.2">
      <c r="W4224" s="402"/>
      <c r="X4224" s="402"/>
      <c r="Y4224" s="402"/>
      <c r="Z4224" s="402"/>
    </row>
    <row r="4225" spans="23:26" x14ac:dyDescent="0.2">
      <c r="W4225" s="402"/>
      <c r="X4225" s="402"/>
      <c r="Y4225" s="402"/>
      <c r="Z4225" s="402"/>
    </row>
    <row r="4226" spans="23:26" x14ac:dyDescent="0.2">
      <c r="W4226" s="402"/>
      <c r="X4226" s="402"/>
      <c r="Y4226" s="402"/>
      <c r="Z4226" s="402"/>
    </row>
    <row r="4227" spans="23:26" x14ac:dyDescent="0.2">
      <c r="W4227" s="402"/>
      <c r="X4227" s="402"/>
      <c r="Y4227" s="402"/>
      <c r="Z4227" s="402"/>
    </row>
    <row r="4228" spans="23:26" x14ac:dyDescent="0.2">
      <c r="W4228" s="402"/>
      <c r="X4228" s="402"/>
      <c r="Y4228" s="402"/>
      <c r="Z4228" s="402"/>
    </row>
    <row r="4229" spans="23:26" x14ac:dyDescent="0.2">
      <c r="W4229" s="402"/>
      <c r="X4229" s="402"/>
      <c r="Y4229" s="402"/>
      <c r="Z4229" s="402"/>
    </row>
    <row r="4230" spans="23:26" x14ac:dyDescent="0.2">
      <c r="W4230" s="402"/>
      <c r="X4230" s="402"/>
      <c r="Y4230" s="402"/>
      <c r="Z4230" s="402"/>
    </row>
    <row r="4231" spans="23:26" x14ac:dyDescent="0.2">
      <c r="W4231" s="402"/>
      <c r="X4231" s="402"/>
      <c r="Y4231" s="402"/>
      <c r="Z4231" s="402"/>
    </row>
    <row r="4232" spans="23:26" x14ac:dyDescent="0.2">
      <c r="W4232" s="402"/>
      <c r="X4232" s="402"/>
      <c r="Y4232" s="402"/>
      <c r="Z4232" s="402"/>
    </row>
    <row r="4233" spans="23:26" x14ac:dyDescent="0.2">
      <c r="W4233" s="402"/>
      <c r="X4233" s="402"/>
      <c r="Y4233" s="402"/>
      <c r="Z4233" s="402"/>
    </row>
    <row r="4234" spans="23:26" x14ac:dyDescent="0.2">
      <c r="W4234" s="402"/>
      <c r="X4234" s="402"/>
      <c r="Y4234" s="402"/>
      <c r="Z4234" s="402"/>
    </row>
    <row r="4235" spans="23:26" x14ac:dyDescent="0.2">
      <c r="W4235" s="402"/>
      <c r="X4235" s="402"/>
      <c r="Y4235" s="402"/>
      <c r="Z4235" s="402"/>
    </row>
    <row r="4236" spans="23:26" x14ac:dyDescent="0.2">
      <c r="W4236" s="402"/>
      <c r="X4236" s="402"/>
      <c r="Y4236" s="402"/>
      <c r="Z4236" s="402"/>
    </row>
    <row r="4237" spans="23:26" x14ac:dyDescent="0.2">
      <c r="W4237" s="402"/>
      <c r="X4237" s="402"/>
      <c r="Y4237" s="402"/>
      <c r="Z4237" s="402"/>
    </row>
    <row r="4238" spans="23:26" x14ac:dyDescent="0.2">
      <c r="W4238" s="402"/>
      <c r="X4238" s="402"/>
      <c r="Y4238" s="402"/>
      <c r="Z4238" s="402"/>
    </row>
    <row r="4239" spans="23:26" x14ac:dyDescent="0.2">
      <c r="W4239" s="402"/>
      <c r="X4239" s="402"/>
      <c r="Y4239" s="402"/>
      <c r="Z4239" s="402"/>
    </row>
    <row r="4240" spans="23:26" x14ac:dyDescent="0.2">
      <c r="W4240" s="402"/>
      <c r="X4240" s="402"/>
      <c r="Y4240" s="402"/>
      <c r="Z4240" s="402"/>
    </row>
    <row r="4241" spans="23:26" x14ac:dyDescent="0.2">
      <c r="W4241" s="402"/>
      <c r="X4241" s="402"/>
      <c r="Y4241" s="402"/>
      <c r="Z4241" s="402"/>
    </row>
    <row r="4242" spans="23:26" x14ac:dyDescent="0.2">
      <c r="W4242" s="402"/>
      <c r="X4242" s="402"/>
      <c r="Y4242" s="402"/>
      <c r="Z4242" s="402"/>
    </row>
    <row r="4243" spans="23:26" x14ac:dyDescent="0.2">
      <c r="W4243" s="402"/>
      <c r="X4243" s="402"/>
      <c r="Y4243" s="402"/>
      <c r="Z4243" s="402"/>
    </row>
    <row r="4244" spans="23:26" x14ac:dyDescent="0.2">
      <c r="W4244" s="402"/>
      <c r="X4244" s="402"/>
      <c r="Y4244" s="402"/>
      <c r="Z4244" s="402"/>
    </row>
    <row r="4245" spans="23:26" x14ac:dyDescent="0.2">
      <c r="W4245" s="402"/>
      <c r="X4245" s="402"/>
      <c r="Y4245" s="402"/>
      <c r="Z4245" s="402"/>
    </row>
    <row r="4246" spans="23:26" x14ac:dyDescent="0.2">
      <c r="W4246" s="402"/>
      <c r="X4246" s="402"/>
      <c r="Y4246" s="402"/>
      <c r="Z4246" s="402"/>
    </row>
    <row r="4247" spans="23:26" x14ac:dyDescent="0.2">
      <c r="W4247" s="402"/>
      <c r="X4247" s="402"/>
      <c r="Y4247" s="402"/>
      <c r="Z4247" s="402"/>
    </row>
    <row r="4248" spans="23:26" x14ac:dyDescent="0.2">
      <c r="W4248" s="402"/>
      <c r="X4248" s="402"/>
      <c r="Y4248" s="402"/>
      <c r="Z4248" s="402"/>
    </row>
    <row r="4249" spans="23:26" x14ac:dyDescent="0.2">
      <c r="W4249" s="402"/>
      <c r="X4249" s="402"/>
      <c r="Y4249" s="402"/>
      <c r="Z4249" s="402"/>
    </row>
    <row r="4250" spans="23:26" x14ac:dyDescent="0.2">
      <c r="W4250" s="402"/>
      <c r="X4250" s="402"/>
      <c r="Y4250" s="402"/>
      <c r="Z4250" s="402"/>
    </row>
    <row r="4251" spans="23:26" x14ac:dyDescent="0.2">
      <c r="W4251" s="402"/>
      <c r="X4251" s="402"/>
      <c r="Y4251" s="402"/>
      <c r="Z4251" s="402"/>
    </row>
    <row r="4252" spans="23:26" x14ac:dyDescent="0.2">
      <c r="W4252" s="402"/>
      <c r="X4252" s="402"/>
      <c r="Y4252" s="402"/>
      <c r="Z4252" s="402"/>
    </row>
    <row r="4253" spans="23:26" x14ac:dyDescent="0.2">
      <c r="W4253" s="402"/>
      <c r="X4253" s="402"/>
      <c r="Y4253" s="402"/>
      <c r="Z4253" s="402"/>
    </row>
    <row r="4254" spans="23:26" x14ac:dyDescent="0.2">
      <c r="W4254" s="402"/>
      <c r="X4254" s="402"/>
      <c r="Y4254" s="402"/>
      <c r="Z4254" s="402"/>
    </row>
    <row r="4255" spans="23:26" x14ac:dyDescent="0.2">
      <c r="W4255" s="402"/>
      <c r="X4255" s="402"/>
      <c r="Y4255" s="402"/>
      <c r="Z4255" s="402"/>
    </row>
    <row r="4256" spans="23:26" x14ac:dyDescent="0.2">
      <c r="W4256" s="402"/>
      <c r="X4256" s="402"/>
      <c r="Y4256" s="402"/>
      <c r="Z4256" s="402"/>
    </row>
    <row r="4257" spans="23:26" x14ac:dyDescent="0.2">
      <c r="W4257" s="402"/>
      <c r="X4257" s="402"/>
      <c r="Y4257" s="402"/>
      <c r="Z4257" s="402"/>
    </row>
    <row r="4258" spans="23:26" x14ac:dyDescent="0.2">
      <c r="W4258" s="402"/>
      <c r="X4258" s="402"/>
      <c r="Y4258" s="402"/>
      <c r="Z4258" s="402"/>
    </row>
    <row r="4259" spans="23:26" x14ac:dyDescent="0.2">
      <c r="W4259" s="402"/>
      <c r="X4259" s="402"/>
      <c r="Y4259" s="402"/>
      <c r="Z4259" s="402"/>
    </row>
    <row r="4260" spans="23:26" x14ac:dyDescent="0.2">
      <c r="W4260" s="402"/>
      <c r="X4260" s="402"/>
      <c r="Y4260" s="402"/>
      <c r="Z4260" s="402"/>
    </row>
    <row r="4261" spans="23:26" x14ac:dyDescent="0.2">
      <c r="W4261" s="402"/>
      <c r="X4261" s="402"/>
      <c r="Y4261" s="402"/>
      <c r="Z4261" s="402"/>
    </row>
    <row r="4262" spans="23:26" x14ac:dyDescent="0.2">
      <c r="W4262" s="402"/>
      <c r="X4262" s="402"/>
      <c r="Y4262" s="402"/>
      <c r="Z4262" s="402"/>
    </row>
    <row r="4263" spans="23:26" x14ac:dyDescent="0.2">
      <c r="W4263" s="402"/>
      <c r="X4263" s="402"/>
      <c r="Y4263" s="402"/>
      <c r="Z4263" s="402"/>
    </row>
    <row r="4264" spans="23:26" x14ac:dyDescent="0.2">
      <c r="W4264" s="402"/>
      <c r="X4264" s="402"/>
      <c r="Y4264" s="402"/>
      <c r="Z4264" s="402"/>
    </row>
    <row r="4265" spans="23:26" x14ac:dyDescent="0.2">
      <c r="W4265" s="402"/>
      <c r="X4265" s="402"/>
      <c r="Y4265" s="402"/>
      <c r="Z4265" s="402"/>
    </row>
    <row r="4266" spans="23:26" x14ac:dyDescent="0.2">
      <c r="W4266" s="402"/>
      <c r="X4266" s="402"/>
      <c r="Y4266" s="402"/>
      <c r="Z4266" s="402"/>
    </row>
    <row r="4267" spans="23:26" x14ac:dyDescent="0.2">
      <c r="W4267" s="402"/>
      <c r="X4267" s="402"/>
      <c r="Y4267" s="402"/>
      <c r="Z4267" s="402"/>
    </row>
    <row r="4268" spans="23:26" x14ac:dyDescent="0.2">
      <c r="W4268" s="402"/>
      <c r="X4268" s="402"/>
      <c r="Y4268" s="402"/>
      <c r="Z4268" s="402"/>
    </row>
    <row r="4269" spans="23:26" x14ac:dyDescent="0.2">
      <c r="W4269" s="402"/>
      <c r="X4269" s="402"/>
      <c r="Y4269" s="402"/>
      <c r="Z4269" s="402"/>
    </row>
    <row r="4270" spans="23:26" x14ac:dyDescent="0.2">
      <c r="W4270" s="402"/>
      <c r="X4270" s="402"/>
      <c r="Y4270" s="402"/>
      <c r="Z4270" s="402"/>
    </row>
    <row r="4271" spans="23:26" x14ac:dyDescent="0.2">
      <c r="W4271" s="402"/>
      <c r="X4271" s="402"/>
      <c r="Y4271" s="402"/>
      <c r="Z4271" s="402"/>
    </row>
    <row r="4272" spans="23:26" x14ac:dyDescent="0.2">
      <c r="W4272" s="402"/>
      <c r="X4272" s="402"/>
      <c r="Y4272" s="402"/>
      <c r="Z4272" s="402"/>
    </row>
    <row r="4273" spans="23:26" x14ac:dyDescent="0.2">
      <c r="W4273" s="402"/>
      <c r="X4273" s="402"/>
      <c r="Y4273" s="402"/>
      <c r="Z4273" s="402"/>
    </row>
    <row r="4274" spans="23:26" x14ac:dyDescent="0.2">
      <c r="W4274" s="402"/>
      <c r="X4274" s="402"/>
      <c r="Y4274" s="402"/>
      <c r="Z4274" s="402"/>
    </row>
    <row r="4275" spans="23:26" x14ac:dyDescent="0.2">
      <c r="W4275" s="402"/>
      <c r="X4275" s="402"/>
      <c r="Y4275" s="402"/>
      <c r="Z4275" s="402"/>
    </row>
    <row r="4276" spans="23:26" x14ac:dyDescent="0.2">
      <c r="W4276" s="402"/>
      <c r="X4276" s="402"/>
      <c r="Y4276" s="402"/>
      <c r="Z4276" s="402"/>
    </row>
    <row r="4277" spans="23:26" x14ac:dyDescent="0.2">
      <c r="W4277" s="402"/>
      <c r="X4277" s="402"/>
      <c r="Y4277" s="402"/>
      <c r="Z4277" s="402"/>
    </row>
    <row r="4278" spans="23:26" x14ac:dyDescent="0.2">
      <c r="W4278" s="402"/>
      <c r="X4278" s="402"/>
      <c r="Y4278" s="402"/>
      <c r="Z4278" s="402"/>
    </row>
    <row r="4279" spans="23:26" x14ac:dyDescent="0.2">
      <c r="W4279" s="402"/>
      <c r="X4279" s="402"/>
      <c r="Y4279" s="402"/>
      <c r="Z4279" s="402"/>
    </row>
    <row r="4280" spans="23:26" x14ac:dyDescent="0.2">
      <c r="W4280" s="402"/>
      <c r="X4280" s="402"/>
      <c r="Y4280" s="402"/>
      <c r="Z4280" s="402"/>
    </row>
    <row r="4281" spans="23:26" x14ac:dyDescent="0.2">
      <c r="W4281" s="402"/>
      <c r="X4281" s="402"/>
      <c r="Y4281" s="402"/>
      <c r="Z4281" s="402"/>
    </row>
    <row r="4282" spans="23:26" x14ac:dyDescent="0.2">
      <c r="W4282" s="402"/>
      <c r="X4282" s="402"/>
      <c r="Y4282" s="402"/>
      <c r="Z4282" s="402"/>
    </row>
    <row r="4283" spans="23:26" x14ac:dyDescent="0.2">
      <c r="W4283" s="402"/>
      <c r="X4283" s="402"/>
      <c r="Y4283" s="402"/>
      <c r="Z4283" s="402"/>
    </row>
    <row r="4284" spans="23:26" x14ac:dyDescent="0.2">
      <c r="W4284" s="402"/>
      <c r="X4284" s="402"/>
      <c r="Y4284" s="402"/>
      <c r="Z4284" s="402"/>
    </row>
    <row r="4285" spans="23:26" x14ac:dyDescent="0.2">
      <c r="W4285" s="402"/>
      <c r="X4285" s="402"/>
      <c r="Y4285" s="402"/>
      <c r="Z4285" s="402"/>
    </row>
    <row r="4286" spans="23:26" x14ac:dyDescent="0.2">
      <c r="W4286" s="402"/>
      <c r="X4286" s="402"/>
      <c r="Y4286" s="402"/>
      <c r="Z4286" s="402"/>
    </row>
    <row r="4287" spans="23:26" x14ac:dyDescent="0.2">
      <c r="W4287" s="402"/>
      <c r="X4287" s="402"/>
      <c r="Y4287" s="402"/>
      <c r="Z4287" s="402"/>
    </row>
    <row r="4288" spans="23:26" x14ac:dyDescent="0.2">
      <c r="W4288" s="402"/>
      <c r="X4288" s="402"/>
      <c r="Y4288" s="402"/>
      <c r="Z4288" s="402"/>
    </row>
    <row r="4289" spans="23:26" x14ac:dyDescent="0.2">
      <c r="W4289" s="402"/>
      <c r="X4289" s="402"/>
      <c r="Y4289" s="402"/>
      <c r="Z4289" s="402"/>
    </row>
    <row r="4290" spans="23:26" x14ac:dyDescent="0.2">
      <c r="W4290" s="402"/>
      <c r="X4290" s="402"/>
      <c r="Y4290" s="402"/>
      <c r="Z4290" s="402"/>
    </row>
    <row r="4291" spans="23:26" x14ac:dyDescent="0.2">
      <c r="W4291" s="402"/>
      <c r="X4291" s="402"/>
      <c r="Y4291" s="402"/>
      <c r="Z4291" s="402"/>
    </row>
    <row r="4292" spans="23:26" x14ac:dyDescent="0.2">
      <c r="W4292" s="402"/>
      <c r="X4292" s="402"/>
      <c r="Y4292" s="402"/>
      <c r="Z4292" s="402"/>
    </row>
    <row r="4293" spans="23:26" x14ac:dyDescent="0.2">
      <c r="W4293" s="402"/>
      <c r="X4293" s="402"/>
      <c r="Y4293" s="402"/>
      <c r="Z4293" s="402"/>
    </row>
    <row r="4294" spans="23:26" x14ac:dyDescent="0.2">
      <c r="W4294" s="402"/>
      <c r="X4294" s="402"/>
      <c r="Y4294" s="402"/>
      <c r="Z4294" s="402"/>
    </row>
    <row r="4295" spans="23:26" x14ac:dyDescent="0.2">
      <c r="W4295" s="402"/>
      <c r="X4295" s="402"/>
      <c r="Y4295" s="402"/>
      <c r="Z4295" s="402"/>
    </row>
    <row r="4296" spans="23:26" x14ac:dyDescent="0.2">
      <c r="W4296" s="402"/>
      <c r="X4296" s="402"/>
      <c r="Y4296" s="402"/>
      <c r="Z4296" s="402"/>
    </row>
    <row r="4297" spans="23:26" x14ac:dyDescent="0.2">
      <c r="W4297" s="402"/>
      <c r="X4297" s="402"/>
      <c r="Y4297" s="402"/>
      <c r="Z4297" s="402"/>
    </row>
    <row r="4298" spans="23:26" x14ac:dyDescent="0.2">
      <c r="W4298" s="402"/>
      <c r="X4298" s="402"/>
      <c r="Y4298" s="402"/>
      <c r="Z4298" s="402"/>
    </row>
    <row r="4299" spans="23:26" x14ac:dyDescent="0.2">
      <c r="W4299" s="402"/>
      <c r="X4299" s="402"/>
      <c r="Y4299" s="402"/>
      <c r="Z4299" s="402"/>
    </row>
    <row r="4300" spans="23:26" x14ac:dyDescent="0.2">
      <c r="W4300" s="402"/>
      <c r="X4300" s="402"/>
      <c r="Y4300" s="402"/>
      <c r="Z4300" s="402"/>
    </row>
    <row r="4301" spans="23:26" x14ac:dyDescent="0.2">
      <c r="W4301" s="402"/>
      <c r="X4301" s="402"/>
      <c r="Y4301" s="402"/>
      <c r="Z4301" s="402"/>
    </row>
    <row r="4302" spans="23:26" x14ac:dyDescent="0.2">
      <c r="W4302" s="402"/>
      <c r="X4302" s="402"/>
      <c r="Y4302" s="402"/>
      <c r="Z4302" s="402"/>
    </row>
    <row r="4303" spans="23:26" x14ac:dyDescent="0.2">
      <c r="W4303" s="402"/>
      <c r="X4303" s="402"/>
      <c r="Y4303" s="402"/>
      <c r="Z4303" s="402"/>
    </row>
    <row r="4304" spans="23:26" x14ac:dyDescent="0.2">
      <c r="W4304" s="402"/>
      <c r="X4304" s="402"/>
      <c r="Y4304" s="402"/>
      <c r="Z4304" s="402"/>
    </row>
    <row r="4305" spans="23:26" x14ac:dyDescent="0.2">
      <c r="W4305" s="402"/>
      <c r="X4305" s="402"/>
      <c r="Y4305" s="402"/>
      <c r="Z4305" s="402"/>
    </row>
    <row r="4306" spans="23:26" x14ac:dyDescent="0.2">
      <c r="W4306" s="402"/>
      <c r="X4306" s="402"/>
      <c r="Y4306" s="402"/>
      <c r="Z4306" s="402"/>
    </row>
    <row r="4307" spans="23:26" x14ac:dyDescent="0.2">
      <c r="W4307" s="402"/>
      <c r="X4307" s="402"/>
      <c r="Y4307" s="402"/>
      <c r="Z4307" s="402"/>
    </row>
    <row r="4308" spans="23:26" x14ac:dyDescent="0.2">
      <c r="W4308" s="402"/>
      <c r="X4308" s="402"/>
      <c r="Y4308" s="402"/>
      <c r="Z4308" s="402"/>
    </row>
    <row r="4309" spans="23:26" x14ac:dyDescent="0.2">
      <c r="W4309" s="402"/>
      <c r="X4309" s="402"/>
      <c r="Y4309" s="402"/>
      <c r="Z4309" s="402"/>
    </row>
    <row r="4310" spans="23:26" x14ac:dyDescent="0.2">
      <c r="W4310" s="402"/>
      <c r="X4310" s="402"/>
      <c r="Y4310" s="402"/>
      <c r="Z4310" s="402"/>
    </row>
    <row r="4311" spans="23:26" x14ac:dyDescent="0.2">
      <c r="W4311" s="402"/>
      <c r="X4311" s="402"/>
      <c r="Y4311" s="402"/>
      <c r="Z4311" s="402"/>
    </row>
    <row r="4312" spans="23:26" x14ac:dyDescent="0.2">
      <c r="W4312" s="402"/>
      <c r="X4312" s="402"/>
      <c r="Y4312" s="402"/>
      <c r="Z4312" s="402"/>
    </row>
    <row r="4313" spans="23:26" x14ac:dyDescent="0.2">
      <c r="W4313" s="402"/>
      <c r="X4313" s="402"/>
      <c r="Y4313" s="402"/>
      <c r="Z4313" s="402"/>
    </row>
    <row r="4314" spans="23:26" x14ac:dyDescent="0.2">
      <c r="W4314" s="402"/>
      <c r="X4314" s="402"/>
      <c r="Y4314" s="402"/>
      <c r="Z4314" s="402"/>
    </row>
    <row r="4315" spans="23:26" x14ac:dyDescent="0.2">
      <c r="W4315" s="402"/>
      <c r="X4315" s="402"/>
      <c r="Y4315" s="402"/>
      <c r="Z4315" s="402"/>
    </row>
    <row r="4316" spans="23:26" x14ac:dyDescent="0.2">
      <c r="W4316" s="402"/>
      <c r="X4316" s="402"/>
      <c r="Y4316" s="402"/>
      <c r="Z4316" s="402"/>
    </row>
    <row r="4317" spans="23:26" x14ac:dyDescent="0.2">
      <c r="W4317" s="402"/>
      <c r="X4317" s="402"/>
      <c r="Y4317" s="402"/>
      <c r="Z4317" s="402"/>
    </row>
    <row r="4318" spans="23:26" x14ac:dyDescent="0.2">
      <c r="W4318" s="402"/>
      <c r="X4318" s="402"/>
      <c r="Y4318" s="402"/>
      <c r="Z4318" s="402"/>
    </row>
    <row r="4319" spans="23:26" x14ac:dyDescent="0.2">
      <c r="W4319" s="402"/>
      <c r="X4319" s="402"/>
      <c r="Y4319" s="402"/>
      <c r="Z4319" s="402"/>
    </row>
    <row r="4320" spans="23:26" x14ac:dyDescent="0.2">
      <c r="W4320" s="402"/>
      <c r="X4320" s="402"/>
      <c r="Y4320" s="402"/>
      <c r="Z4320" s="402"/>
    </row>
    <row r="4321" spans="23:26" x14ac:dyDescent="0.2">
      <c r="W4321" s="402"/>
      <c r="X4321" s="402"/>
      <c r="Y4321" s="402"/>
      <c r="Z4321" s="402"/>
    </row>
    <row r="4322" spans="23:26" x14ac:dyDescent="0.2">
      <c r="W4322" s="402"/>
      <c r="X4322" s="402"/>
      <c r="Y4322" s="402"/>
      <c r="Z4322" s="402"/>
    </row>
    <row r="4323" spans="23:26" x14ac:dyDescent="0.2">
      <c r="W4323" s="402"/>
      <c r="X4323" s="402"/>
      <c r="Y4323" s="402"/>
      <c r="Z4323" s="402"/>
    </row>
    <row r="4324" spans="23:26" x14ac:dyDescent="0.2">
      <c r="W4324" s="402"/>
      <c r="X4324" s="402"/>
      <c r="Y4324" s="402"/>
      <c r="Z4324" s="402"/>
    </row>
    <row r="4325" spans="23:26" x14ac:dyDescent="0.2">
      <c r="W4325" s="402"/>
      <c r="X4325" s="402"/>
      <c r="Y4325" s="402"/>
      <c r="Z4325" s="402"/>
    </row>
    <row r="4326" spans="23:26" x14ac:dyDescent="0.2">
      <c r="W4326" s="402"/>
      <c r="X4326" s="402"/>
      <c r="Y4326" s="402"/>
      <c r="Z4326" s="402"/>
    </row>
    <row r="4327" spans="23:26" x14ac:dyDescent="0.2">
      <c r="W4327" s="402"/>
      <c r="X4327" s="402"/>
      <c r="Y4327" s="402"/>
      <c r="Z4327" s="402"/>
    </row>
    <row r="4328" spans="23:26" x14ac:dyDescent="0.2">
      <c r="W4328" s="402"/>
      <c r="X4328" s="402"/>
      <c r="Y4328" s="402"/>
      <c r="Z4328" s="402"/>
    </row>
    <row r="4329" spans="23:26" x14ac:dyDescent="0.2">
      <c r="W4329" s="402"/>
      <c r="X4329" s="402"/>
      <c r="Y4329" s="402"/>
      <c r="Z4329" s="402"/>
    </row>
    <row r="4330" spans="23:26" x14ac:dyDescent="0.2">
      <c r="W4330" s="402"/>
      <c r="X4330" s="402"/>
      <c r="Y4330" s="402"/>
      <c r="Z4330" s="402"/>
    </row>
    <row r="4331" spans="23:26" x14ac:dyDescent="0.2">
      <c r="W4331" s="402"/>
      <c r="X4331" s="402"/>
      <c r="Y4331" s="402"/>
      <c r="Z4331" s="402"/>
    </row>
    <row r="4332" spans="23:26" x14ac:dyDescent="0.2">
      <c r="W4332" s="402"/>
      <c r="X4332" s="402"/>
      <c r="Y4332" s="402"/>
      <c r="Z4332" s="402"/>
    </row>
    <row r="4333" spans="23:26" x14ac:dyDescent="0.2">
      <c r="W4333" s="402"/>
      <c r="X4333" s="402"/>
      <c r="Y4333" s="402"/>
      <c r="Z4333" s="402"/>
    </row>
    <row r="4334" spans="23:26" x14ac:dyDescent="0.2">
      <c r="W4334" s="402"/>
      <c r="X4334" s="402"/>
      <c r="Y4334" s="402"/>
      <c r="Z4334" s="402"/>
    </row>
    <row r="4335" spans="23:26" x14ac:dyDescent="0.2">
      <c r="W4335" s="402"/>
      <c r="X4335" s="402"/>
      <c r="Y4335" s="402"/>
      <c r="Z4335" s="402"/>
    </row>
    <row r="4336" spans="23:26" x14ac:dyDescent="0.2">
      <c r="W4336" s="402"/>
      <c r="X4336" s="402"/>
      <c r="Y4336" s="402"/>
      <c r="Z4336" s="402"/>
    </row>
    <row r="4337" spans="23:26" x14ac:dyDescent="0.2">
      <c r="W4337" s="402"/>
      <c r="X4337" s="402"/>
      <c r="Y4337" s="402"/>
      <c r="Z4337" s="402"/>
    </row>
    <row r="4338" spans="23:26" x14ac:dyDescent="0.2">
      <c r="W4338" s="402"/>
      <c r="X4338" s="402"/>
      <c r="Y4338" s="402"/>
      <c r="Z4338" s="402"/>
    </row>
    <row r="4339" spans="23:26" x14ac:dyDescent="0.2">
      <c r="W4339" s="402"/>
      <c r="X4339" s="402"/>
      <c r="Y4339" s="402"/>
      <c r="Z4339" s="402"/>
    </row>
    <row r="4340" spans="23:26" x14ac:dyDescent="0.2">
      <c r="W4340" s="402"/>
      <c r="X4340" s="402"/>
      <c r="Y4340" s="402"/>
      <c r="Z4340" s="402"/>
    </row>
    <row r="4341" spans="23:26" x14ac:dyDescent="0.2">
      <c r="W4341" s="402"/>
      <c r="X4341" s="402"/>
      <c r="Y4341" s="402"/>
      <c r="Z4341" s="402"/>
    </row>
    <row r="4342" spans="23:26" x14ac:dyDescent="0.2">
      <c r="W4342" s="402"/>
      <c r="X4342" s="402"/>
      <c r="Y4342" s="402"/>
      <c r="Z4342" s="402"/>
    </row>
    <row r="4343" spans="23:26" x14ac:dyDescent="0.2">
      <c r="W4343" s="402"/>
      <c r="X4343" s="402"/>
      <c r="Y4343" s="402"/>
      <c r="Z4343" s="402"/>
    </row>
    <row r="4344" spans="23:26" x14ac:dyDescent="0.2">
      <c r="W4344" s="402"/>
      <c r="X4344" s="402"/>
      <c r="Y4344" s="402"/>
      <c r="Z4344" s="402"/>
    </row>
    <row r="4345" spans="23:26" x14ac:dyDescent="0.2">
      <c r="W4345" s="402"/>
      <c r="X4345" s="402"/>
      <c r="Y4345" s="402"/>
      <c r="Z4345" s="402"/>
    </row>
    <row r="4346" spans="23:26" x14ac:dyDescent="0.2">
      <c r="W4346" s="402"/>
      <c r="X4346" s="402"/>
      <c r="Y4346" s="402"/>
      <c r="Z4346" s="402"/>
    </row>
    <row r="4347" spans="23:26" x14ac:dyDescent="0.2">
      <c r="W4347" s="402"/>
      <c r="X4347" s="402"/>
      <c r="Y4347" s="402"/>
      <c r="Z4347" s="402"/>
    </row>
    <row r="4348" spans="23:26" x14ac:dyDescent="0.2">
      <c r="W4348" s="402"/>
      <c r="X4348" s="402"/>
      <c r="Y4348" s="402"/>
      <c r="Z4348" s="402"/>
    </row>
    <row r="4349" spans="23:26" x14ac:dyDescent="0.2">
      <c r="W4349" s="402"/>
      <c r="X4349" s="402"/>
      <c r="Y4349" s="402"/>
      <c r="Z4349" s="402"/>
    </row>
    <row r="4350" spans="23:26" x14ac:dyDescent="0.2">
      <c r="W4350" s="402"/>
      <c r="X4350" s="402"/>
      <c r="Y4350" s="402"/>
      <c r="Z4350" s="402"/>
    </row>
    <row r="4351" spans="23:26" x14ac:dyDescent="0.2">
      <c r="W4351" s="402"/>
      <c r="X4351" s="402"/>
      <c r="Y4351" s="402"/>
      <c r="Z4351" s="402"/>
    </row>
    <row r="4352" spans="23:26" x14ac:dyDescent="0.2">
      <c r="W4352" s="402"/>
      <c r="X4352" s="402"/>
      <c r="Y4352" s="402"/>
      <c r="Z4352" s="402"/>
    </row>
    <row r="4353" spans="23:26" x14ac:dyDescent="0.2">
      <c r="W4353" s="402"/>
      <c r="X4353" s="402"/>
      <c r="Y4353" s="402"/>
      <c r="Z4353" s="402"/>
    </row>
    <row r="4354" spans="23:26" x14ac:dyDescent="0.2">
      <c r="W4354" s="402"/>
      <c r="X4354" s="402"/>
      <c r="Y4354" s="402"/>
      <c r="Z4354" s="402"/>
    </row>
    <row r="4355" spans="23:26" x14ac:dyDescent="0.2">
      <c r="W4355" s="402"/>
      <c r="X4355" s="402"/>
      <c r="Y4355" s="402"/>
      <c r="Z4355" s="402"/>
    </row>
    <row r="4356" spans="23:26" x14ac:dyDescent="0.2">
      <c r="W4356" s="402"/>
      <c r="X4356" s="402"/>
      <c r="Y4356" s="402"/>
      <c r="Z4356" s="402"/>
    </row>
    <row r="4357" spans="23:26" x14ac:dyDescent="0.2">
      <c r="W4357" s="402"/>
      <c r="X4357" s="402"/>
      <c r="Y4357" s="402"/>
      <c r="Z4357" s="402"/>
    </row>
    <row r="4358" spans="23:26" x14ac:dyDescent="0.2">
      <c r="W4358" s="402"/>
      <c r="X4358" s="402"/>
      <c r="Y4358" s="402"/>
      <c r="Z4358" s="402"/>
    </row>
    <row r="4359" spans="23:26" x14ac:dyDescent="0.2">
      <c r="W4359" s="402"/>
      <c r="X4359" s="402"/>
      <c r="Y4359" s="402"/>
      <c r="Z4359" s="402"/>
    </row>
    <row r="4360" spans="23:26" x14ac:dyDescent="0.2">
      <c r="W4360" s="402"/>
      <c r="X4360" s="402"/>
      <c r="Y4360" s="402"/>
      <c r="Z4360" s="402"/>
    </row>
    <row r="4361" spans="23:26" x14ac:dyDescent="0.2">
      <c r="W4361" s="402"/>
      <c r="X4361" s="402"/>
      <c r="Y4361" s="402"/>
      <c r="Z4361" s="402"/>
    </row>
    <row r="4362" spans="23:26" x14ac:dyDescent="0.2">
      <c r="W4362" s="402"/>
      <c r="X4362" s="402"/>
      <c r="Y4362" s="402"/>
      <c r="Z4362" s="402"/>
    </row>
    <row r="4363" spans="23:26" x14ac:dyDescent="0.2">
      <c r="W4363" s="402"/>
      <c r="X4363" s="402"/>
      <c r="Y4363" s="402"/>
      <c r="Z4363" s="402"/>
    </row>
    <row r="4364" spans="23:26" x14ac:dyDescent="0.2">
      <c r="W4364" s="402"/>
      <c r="X4364" s="402"/>
      <c r="Y4364" s="402"/>
      <c r="Z4364" s="402"/>
    </row>
    <row r="4365" spans="23:26" x14ac:dyDescent="0.2">
      <c r="W4365" s="402"/>
      <c r="X4365" s="402"/>
      <c r="Y4365" s="402"/>
      <c r="Z4365" s="402"/>
    </row>
    <row r="4366" spans="23:26" x14ac:dyDescent="0.2">
      <c r="W4366" s="402"/>
      <c r="X4366" s="402"/>
      <c r="Y4366" s="402"/>
      <c r="Z4366" s="402"/>
    </row>
    <row r="4367" spans="23:26" x14ac:dyDescent="0.2">
      <c r="W4367" s="402"/>
      <c r="X4367" s="402"/>
      <c r="Y4367" s="402"/>
      <c r="Z4367" s="402"/>
    </row>
    <row r="4368" spans="23:26" x14ac:dyDescent="0.2">
      <c r="W4368" s="402"/>
      <c r="X4368" s="402"/>
      <c r="Y4368" s="402"/>
      <c r="Z4368" s="402"/>
    </row>
    <row r="4369" spans="23:26" x14ac:dyDescent="0.2">
      <c r="W4369" s="402"/>
      <c r="X4369" s="402"/>
      <c r="Y4369" s="402"/>
      <c r="Z4369" s="402"/>
    </row>
    <row r="4370" spans="23:26" x14ac:dyDescent="0.2">
      <c r="W4370" s="402"/>
      <c r="X4370" s="402"/>
      <c r="Y4370" s="402"/>
      <c r="Z4370" s="402"/>
    </row>
    <row r="4371" spans="23:26" x14ac:dyDescent="0.2">
      <c r="W4371" s="402"/>
      <c r="X4371" s="402"/>
      <c r="Y4371" s="402"/>
      <c r="Z4371" s="402"/>
    </row>
    <row r="4372" spans="23:26" x14ac:dyDescent="0.2">
      <c r="W4372" s="402"/>
      <c r="X4372" s="402"/>
      <c r="Y4372" s="402"/>
      <c r="Z4372" s="402"/>
    </row>
    <row r="4373" spans="23:26" x14ac:dyDescent="0.2">
      <c r="W4373" s="402"/>
      <c r="X4373" s="402"/>
      <c r="Y4373" s="402"/>
      <c r="Z4373" s="402"/>
    </row>
    <row r="4374" spans="23:26" x14ac:dyDescent="0.2">
      <c r="W4374" s="402"/>
      <c r="X4374" s="402"/>
      <c r="Y4374" s="402"/>
      <c r="Z4374" s="402"/>
    </row>
    <row r="4375" spans="23:26" x14ac:dyDescent="0.2">
      <c r="W4375" s="402"/>
      <c r="X4375" s="402"/>
      <c r="Y4375" s="402"/>
      <c r="Z4375" s="402"/>
    </row>
    <row r="4376" spans="23:26" x14ac:dyDescent="0.2">
      <c r="W4376" s="402"/>
      <c r="X4376" s="402"/>
      <c r="Y4376" s="402"/>
      <c r="Z4376" s="402"/>
    </row>
    <row r="4377" spans="23:26" x14ac:dyDescent="0.2">
      <c r="W4377" s="402"/>
      <c r="X4377" s="402"/>
      <c r="Y4377" s="402"/>
      <c r="Z4377" s="402"/>
    </row>
    <row r="4378" spans="23:26" x14ac:dyDescent="0.2">
      <c r="W4378" s="402"/>
      <c r="X4378" s="402"/>
      <c r="Y4378" s="402"/>
      <c r="Z4378" s="402"/>
    </row>
    <row r="4379" spans="23:26" x14ac:dyDescent="0.2">
      <c r="W4379" s="402"/>
      <c r="X4379" s="402"/>
      <c r="Y4379" s="402"/>
      <c r="Z4379" s="402"/>
    </row>
    <row r="4380" spans="23:26" x14ac:dyDescent="0.2">
      <c r="W4380" s="402"/>
      <c r="X4380" s="402"/>
      <c r="Y4380" s="402"/>
      <c r="Z4380" s="402"/>
    </row>
    <row r="4381" spans="23:26" x14ac:dyDescent="0.2">
      <c r="W4381" s="402"/>
      <c r="X4381" s="402"/>
      <c r="Y4381" s="402"/>
      <c r="Z4381" s="402"/>
    </row>
    <row r="4382" spans="23:26" x14ac:dyDescent="0.2">
      <c r="W4382" s="402"/>
      <c r="X4382" s="402"/>
      <c r="Y4382" s="402"/>
      <c r="Z4382" s="402"/>
    </row>
    <row r="4383" spans="23:26" x14ac:dyDescent="0.2">
      <c r="W4383" s="402"/>
      <c r="X4383" s="402"/>
      <c r="Y4383" s="402"/>
      <c r="Z4383" s="402"/>
    </row>
    <row r="4384" spans="23:26" x14ac:dyDescent="0.2">
      <c r="W4384" s="402"/>
      <c r="X4384" s="402"/>
      <c r="Y4384" s="402"/>
      <c r="Z4384" s="402"/>
    </row>
    <row r="4385" spans="23:26" x14ac:dyDescent="0.2">
      <c r="W4385" s="402"/>
      <c r="X4385" s="402"/>
      <c r="Y4385" s="402"/>
      <c r="Z4385" s="402"/>
    </row>
    <row r="4386" spans="23:26" x14ac:dyDescent="0.2">
      <c r="W4386" s="402"/>
      <c r="X4386" s="402"/>
      <c r="Y4386" s="402"/>
      <c r="Z4386" s="402"/>
    </row>
    <row r="4387" spans="23:26" x14ac:dyDescent="0.2">
      <c r="W4387" s="402"/>
      <c r="X4387" s="402"/>
      <c r="Y4387" s="402"/>
      <c r="Z4387" s="402"/>
    </row>
    <row r="4388" spans="23:26" x14ac:dyDescent="0.2">
      <c r="W4388" s="402"/>
      <c r="X4388" s="402"/>
      <c r="Y4388" s="402"/>
      <c r="Z4388" s="402"/>
    </row>
    <row r="4389" spans="23:26" x14ac:dyDescent="0.2">
      <c r="W4389" s="402"/>
      <c r="X4389" s="402"/>
      <c r="Y4389" s="402"/>
      <c r="Z4389" s="402"/>
    </row>
    <row r="4390" spans="23:26" x14ac:dyDescent="0.2">
      <c r="W4390" s="402"/>
      <c r="X4390" s="402"/>
      <c r="Y4390" s="402"/>
      <c r="Z4390" s="402"/>
    </row>
    <row r="4391" spans="23:26" x14ac:dyDescent="0.2">
      <c r="W4391" s="402"/>
      <c r="X4391" s="402"/>
      <c r="Y4391" s="402"/>
      <c r="Z4391" s="402"/>
    </row>
    <row r="4392" spans="23:26" x14ac:dyDescent="0.2">
      <c r="W4392" s="402"/>
      <c r="X4392" s="402"/>
      <c r="Y4392" s="402"/>
      <c r="Z4392" s="402"/>
    </row>
    <row r="4393" spans="23:26" x14ac:dyDescent="0.2">
      <c r="W4393" s="402"/>
      <c r="X4393" s="402"/>
      <c r="Y4393" s="402"/>
      <c r="Z4393" s="402"/>
    </row>
    <row r="4394" spans="23:26" x14ac:dyDescent="0.2">
      <c r="W4394" s="402"/>
      <c r="X4394" s="402"/>
      <c r="Y4394" s="402"/>
      <c r="Z4394" s="402"/>
    </row>
    <row r="4395" spans="23:26" x14ac:dyDescent="0.2">
      <c r="W4395" s="402"/>
      <c r="X4395" s="402"/>
      <c r="Y4395" s="402"/>
      <c r="Z4395" s="402"/>
    </row>
    <row r="4396" spans="23:26" x14ac:dyDescent="0.2">
      <c r="W4396" s="402"/>
      <c r="X4396" s="402"/>
      <c r="Y4396" s="402"/>
      <c r="Z4396" s="402"/>
    </row>
    <row r="4397" spans="23:26" x14ac:dyDescent="0.2">
      <c r="W4397" s="402"/>
      <c r="X4397" s="402"/>
      <c r="Y4397" s="402"/>
      <c r="Z4397" s="402"/>
    </row>
    <row r="4398" spans="23:26" x14ac:dyDescent="0.2">
      <c r="W4398" s="402"/>
      <c r="X4398" s="402"/>
      <c r="Y4398" s="402"/>
      <c r="Z4398" s="402"/>
    </row>
    <row r="4399" spans="23:26" x14ac:dyDescent="0.2">
      <c r="W4399" s="402"/>
      <c r="X4399" s="402"/>
      <c r="Y4399" s="402"/>
      <c r="Z4399" s="402"/>
    </row>
    <row r="4400" spans="23:26" x14ac:dyDescent="0.2">
      <c r="W4400" s="402"/>
      <c r="X4400" s="402"/>
      <c r="Y4400" s="402"/>
      <c r="Z4400" s="402"/>
    </row>
    <row r="4401" spans="23:26" x14ac:dyDescent="0.2">
      <c r="W4401" s="402"/>
      <c r="X4401" s="402"/>
      <c r="Y4401" s="402"/>
      <c r="Z4401" s="402"/>
    </row>
    <row r="4402" spans="23:26" x14ac:dyDescent="0.2">
      <c r="W4402" s="402"/>
      <c r="X4402" s="402"/>
      <c r="Y4402" s="402"/>
      <c r="Z4402" s="402"/>
    </row>
    <row r="4403" spans="23:26" x14ac:dyDescent="0.2">
      <c r="W4403" s="402"/>
      <c r="X4403" s="402"/>
      <c r="Y4403" s="402"/>
      <c r="Z4403" s="402"/>
    </row>
    <row r="4404" spans="23:26" x14ac:dyDescent="0.2">
      <c r="W4404" s="402"/>
      <c r="X4404" s="402"/>
      <c r="Y4404" s="402"/>
      <c r="Z4404" s="402"/>
    </row>
    <row r="4405" spans="23:26" x14ac:dyDescent="0.2">
      <c r="W4405" s="402"/>
      <c r="X4405" s="402"/>
      <c r="Y4405" s="402"/>
      <c r="Z4405" s="402"/>
    </row>
    <row r="4406" spans="23:26" x14ac:dyDescent="0.2">
      <c r="W4406" s="402"/>
      <c r="X4406" s="402"/>
      <c r="Y4406" s="402"/>
      <c r="Z4406" s="402"/>
    </row>
    <row r="4407" spans="23:26" x14ac:dyDescent="0.2">
      <c r="W4407" s="402"/>
      <c r="X4407" s="402"/>
      <c r="Y4407" s="402"/>
      <c r="Z4407" s="402"/>
    </row>
    <row r="4408" spans="23:26" x14ac:dyDescent="0.2">
      <c r="W4408" s="402"/>
      <c r="X4408" s="402"/>
      <c r="Y4408" s="402"/>
      <c r="Z4408" s="402"/>
    </row>
    <row r="4409" spans="23:26" x14ac:dyDescent="0.2">
      <c r="W4409" s="402"/>
      <c r="X4409" s="402"/>
      <c r="Y4409" s="402"/>
      <c r="Z4409" s="402"/>
    </row>
    <row r="4410" spans="23:26" x14ac:dyDescent="0.2">
      <c r="W4410" s="402"/>
      <c r="X4410" s="402"/>
      <c r="Y4410" s="402"/>
      <c r="Z4410" s="402"/>
    </row>
    <row r="4411" spans="23:26" x14ac:dyDescent="0.2">
      <c r="W4411" s="402"/>
      <c r="X4411" s="402"/>
      <c r="Y4411" s="402"/>
      <c r="Z4411" s="402"/>
    </row>
    <row r="4412" spans="23:26" x14ac:dyDescent="0.2">
      <c r="W4412" s="402"/>
      <c r="X4412" s="402"/>
      <c r="Y4412" s="402"/>
      <c r="Z4412" s="402"/>
    </row>
    <row r="4413" spans="23:26" x14ac:dyDescent="0.2">
      <c r="W4413" s="402"/>
      <c r="X4413" s="402"/>
      <c r="Y4413" s="402"/>
      <c r="Z4413" s="402"/>
    </row>
    <row r="4414" spans="23:26" x14ac:dyDescent="0.2">
      <c r="W4414" s="402"/>
      <c r="X4414" s="402"/>
      <c r="Y4414" s="402"/>
      <c r="Z4414" s="402"/>
    </row>
    <row r="4415" spans="23:26" x14ac:dyDescent="0.2">
      <c r="W4415" s="402"/>
      <c r="X4415" s="402"/>
      <c r="Y4415" s="402"/>
      <c r="Z4415" s="402"/>
    </row>
    <row r="4416" spans="23:26" x14ac:dyDescent="0.2">
      <c r="W4416" s="402"/>
      <c r="X4416" s="402"/>
      <c r="Y4416" s="402"/>
      <c r="Z4416" s="402"/>
    </row>
    <row r="4417" spans="23:26" x14ac:dyDescent="0.2">
      <c r="W4417" s="402"/>
      <c r="X4417" s="402"/>
      <c r="Y4417" s="402"/>
      <c r="Z4417" s="402"/>
    </row>
    <row r="4418" spans="23:26" x14ac:dyDescent="0.2">
      <c r="W4418" s="402"/>
      <c r="X4418" s="402"/>
      <c r="Y4418" s="402"/>
      <c r="Z4418" s="402"/>
    </row>
    <row r="4419" spans="23:26" x14ac:dyDescent="0.2">
      <c r="W4419" s="402"/>
      <c r="X4419" s="402"/>
      <c r="Y4419" s="402"/>
      <c r="Z4419" s="402"/>
    </row>
    <row r="4420" spans="23:26" x14ac:dyDescent="0.2">
      <c r="W4420" s="402"/>
      <c r="X4420" s="402"/>
      <c r="Y4420" s="402"/>
      <c r="Z4420" s="402"/>
    </row>
    <row r="4421" spans="23:26" x14ac:dyDescent="0.2">
      <c r="W4421" s="402"/>
      <c r="X4421" s="402"/>
      <c r="Y4421" s="402"/>
      <c r="Z4421" s="402"/>
    </row>
    <row r="4422" spans="23:26" x14ac:dyDescent="0.2">
      <c r="W4422" s="402"/>
      <c r="X4422" s="402"/>
      <c r="Y4422" s="402"/>
      <c r="Z4422" s="402"/>
    </row>
    <row r="4423" spans="23:26" x14ac:dyDescent="0.2">
      <c r="W4423" s="402"/>
      <c r="X4423" s="402"/>
      <c r="Y4423" s="402"/>
      <c r="Z4423" s="402"/>
    </row>
    <row r="4424" spans="23:26" x14ac:dyDescent="0.2">
      <c r="W4424" s="402"/>
      <c r="X4424" s="402"/>
      <c r="Y4424" s="402"/>
      <c r="Z4424" s="402"/>
    </row>
    <row r="4425" spans="23:26" x14ac:dyDescent="0.2">
      <c r="W4425" s="402"/>
      <c r="X4425" s="402"/>
      <c r="Y4425" s="402"/>
      <c r="Z4425" s="402"/>
    </row>
    <row r="4426" spans="23:26" x14ac:dyDescent="0.2">
      <c r="W4426" s="402"/>
      <c r="X4426" s="402"/>
      <c r="Y4426" s="402"/>
      <c r="Z4426" s="402"/>
    </row>
    <row r="4427" spans="23:26" x14ac:dyDescent="0.2">
      <c r="W4427" s="402"/>
      <c r="X4427" s="402"/>
      <c r="Y4427" s="402"/>
      <c r="Z4427" s="402"/>
    </row>
    <row r="4428" spans="23:26" x14ac:dyDescent="0.2">
      <c r="W4428" s="402"/>
      <c r="X4428" s="402"/>
      <c r="Y4428" s="402"/>
      <c r="Z4428" s="402"/>
    </row>
    <row r="4429" spans="23:26" x14ac:dyDescent="0.2">
      <c r="W4429" s="402"/>
      <c r="X4429" s="402"/>
      <c r="Y4429" s="402"/>
      <c r="Z4429" s="402"/>
    </row>
    <row r="4430" spans="23:26" x14ac:dyDescent="0.2">
      <c r="W4430" s="402"/>
      <c r="X4430" s="402"/>
      <c r="Y4430" s="402"/>
      <c r="Z4430" s="402"/>
    </row>
    <row r="4431" spans="23:26" x14ac:dyDescent="0.2">
      <c r="W4431" s="402"/>
      <c r="X4431" s="402"/>
      <c r="Y4431" s="402"/>
      <c r="Z4431" s="402"/>
    </row>
    <row r="4432" spans="23:26" x14ac:dyDescent="0.2">
      <c r="W4432" s="402"/>
      <c r="X4432" s="402"/>
      <c r="Y4432" s="402"/>
      <c r="Z4432" s="402"/>
    </row>
    <row r="4433" spans="23:26" x14ac:dyDescent="0.2">
      <c r="W4433" s="402"/>
      <c r="X4433" s="402"/>
      <c r="Y4433" s="402"/>
      <c r="Z4433" s="402"/>
    </row>
    <row r="4434" spans="23:26" x14ac:dyDescent="0.2">
      <c r="W4434" s="402"/>
      <c r="X4434" s="402"/>
      <c r="Y4434" s="402"/>
      <c r="Z4434" s="402"/>
    </row>
    <row r="4435" spans="23:26" x14ac:dyDescent="0.2">
      <c r="W4435" s="402"/>
      <c r="X4435" s="402"/>
      <c r="Y4435" s="402"/>
      <c r="Z4435" s="402"/>
    </row>
    <row r="4436" spans="23:26" x14ac:dyDescent="0.2">
      <c r="W4436" s="402"/>
      <c r="X4436" s="402"/>
      <c r="Y4436" s="402"/>
      <c r="Z4436" s="402"/>
    </row>
    <row r="4437" spans="23:26" x14ac:dyDescent="0.2">
      <c r="W4437" s="402"/>
      <c r="X4437" s="402"/>
      <c r="Y4437" s="402"/>
      <c r="Z4437" s="402"/>
    </row>
    <row r="4438" spans="23:26" x14ac:dyDescent="0.2">
      <c r="W4438" s="402"/>
      <c r="X4438" s="402"/>
      <c r="Y4438" s="402"/>
      <c r="Z4438" s="402"/>
    </row>
    <row r="4439" spans="23:26" x14ac:dyDescent="0.2">
      <c r="W4439" s="402"/>
      <c r="X4439" s="402"/>
      <c r="Y4439" s="402"/>
      <c r="Z4439" s="402"/>
    </row>
    <row r="4440" spans="23:26" x14ac:dyDescent="0.2">
      <c r="W4440" s="402"/>
      <c r="X4440" s="402"/>
      <c r="Y4440" s="402"/>
      <c r="Z4440" s="402"/>
    </row>
    <row r="4441" spans="23:26" x14ac:dyDescent="0.2">
      <c r="W4441" s="402"/>
      <c r="X4441" s="402"/>
      <c r="Y4441" s="402"/>
      <c r="Z4441" s="402"/>
    </row>
    <row r="4442" spans="23:26" x14ac:dyDescent="0.2">
      <c r="W4442" s="402"/>
      <c r="X4442" s="402"/>
      <c r="Y4442" s="402"/>
      <c r="Z4442" s="402"/>
    </row>
    <row r="4443" spans="23:26" x14ac:dyDescent="0.2">
      <c r="W4443" s="402"/>
      <c r="X4443" s="402"/>
      <c r="Y4443" s="402"/>
      <c r="Z4443" s="402"/>
    </row>
    <row r="4444" spans="23:26" x14ac:dyDescent="0.2">
      <c r="W4444" s="402"/>
      <c r="X4444" s="402"/>
      <c r="Y4444" s="402"/>
      <c r="Z4444" s="402"/>
    </row>
    <row r="4445" spans="23:26" x14ac:dyDescent="0.2">
      <c r="W4445" s="402"/>
      <c r="X4445" s="402"/>
      <c r="Y4445" s="402"/>
      <c r="Z4445" s="402"/>
    </row>
    <row r="4446" spans="23:26" x14ac:dyDescent="0.2">
      <c r="W4446" s="402"/>
      <c r="X4446" s="402"/>
      <c r="Y4446" s="402"/>
      <c r="Z4446" s="402"/>
    </row>
    <row r="4447" spans="23:26" x14ac:dyDescent="0.2">
      <c r="W4447" s="402"/>
      <c r="X4447" s="402"/>
      <c r="Y4447" s="402"/>
      <c r="Z4447" s="402"/>
    </row>
    <row r="4448" spans="23:26" x14ac:dyDescent="0.2">
      <c r="W4448" s="402"/>
      <c r="X4448" s="402"/>
      <c r="Y4448" s="402"/>
      <c r="Z4448" s="402"/>
    </row>
    <row r="4449" spans="23:26" x14ac:dyDescent="0.2">
      <c r="W4449" s="402"/>
      <c r="X4449" s="402"/>
      <c r="Y4449" s="402"/>
      <c r="Z4449" s="402"/>
    </row>
    <row r="4450" spans="23:26" x14ac:dyDescent="0.2">
      <c r="W4450" s="402"/>
      <c r="X4450" s="402"/>
      <c r="Y4450" s="402"/>
      <c r="Z4450" s="402"/>
    </row>
    <row r="4451" spans="23:26" x14ac:dyDescent="0.2">
      <c r="W4451" s="402"/>
      <c r="X4451" s="402"/>
      <c r="Y4451" s="402"/>
      <c r="Z4451" s="402"/>
    </row>
    <row r="4452" spans="23:26" x14ac:dyDescent="0.2">
      <c r="W4452" s="402"/>
      <c r="X4452" s="402"/>
      <c r="Y4452" s="402"/>
      <c r="Z4452" s="402"/>
    </row>
    <row r="4453" spans="23:26" x14ac:dyDescent="0.2">
      <c r="W4453" s="402"/>
      <c r="X4453" s="402"/>
      <c r="Y4453" s="402"/>
      <c r="Z4453" s="402"/>
    </row>
    <row r="4454" spans="23:26" x14ac:dyDescent="0.2">
      <c r="W4454" s="402"/>
      <c r="X4454" s="402"/>
      <c r="Y4454" s="402"/>
      <c r="Z4454" s="402"/>
    </row>
    <row r="4455" spans="23:26" x14ac:dyDescent="0.2">
      <c r="W4455" s="402"/>
      <c r="X4455" s="402"/>
      <c r="Y4455" s="402"/>
      <c r="Z4455" s="402"/>
    </row>
    <row r="4456" spans="23:26" x14ac:dyDescent="0.2">
      <c r="W4456" s="402"/>
      <c r="X4456" s="402"/>
      <c r="Y4456" s="402"/>
      <c r="Z4456" s="402"/>
    </row>
    <row r="4457" spans="23:26" x14ac:dyDescent="0.2">
      <c r="W4457" s="402"/>
      <c r="X4457" s="402"/>
      <c r="Y4457" s="402"/>
      <c r="Z4457" s="402"/>
    </row>
    <row r="4458" spans="23:26" x14ac:dyDescent="0.2">
      <c r="W4458" s="402"/>
      <c r="X4458" s="402"/>
      <c r="Y4458" s="402"/>
      <c r="Z4458" s="402"/>
    </row>
    <row r="4459" spans="23:26" x14ac:dyDescent="0.2">
      <c r="W4459" s="402"/>
      <c r="X4459" s="402"/>
      <c r="Y4459" s="402"/>
      <c r="Z4459" s="402"/>
    </row>
    <row r="4460" spans="23:26" x14ac:dyDescent="0.2">
      <c r="W4460" s="402"/>
      <c r="X4460" s="402"/>
      <c r="Y4460" s="402"/>
      <c r="Z4460" s="402"/>
    </row>
    <row r="4461" spans="23:26" x14ac:dyDescent="0.2">
      <c r="W4461" s="402"/>
      <c r="X4461" s="402"/>
      <c r="Y4461" s="402"/>
      <c r="Z4461" s="402"/>
    </row>
    <row r="4462" spans="23:26" x14ac:dyDescent="0.2">
      <c r="W4462" s="402"/>
      <c r="X4462" s="402"/>
      <c r="Y4462" s="402"/>
      <c r="Z4462" s="402"/>
    </row>
    <row r="4463" spans="23:26" x14ac:dyDescent="0.2">
      <c r="W4463" s="402"/>
      <c r="X4463" s="402"/>
      <c r="Y4463" s="402"/>
      <c r="Z4463" s="402"/>
    </row>
    <row r="4464" spans="23:26" x14ac:dyDescent="0.2">
      <c r="W4464" s="402"/>
      <c r="X4464" s="402"/>
      <c r="Y4464" s="402"/>
      <c r="Z4464" s="402"/>
    </row>
    <row r="4465" spans="23:26" x14ac:dyDescent="0.2">
      <c r="W4465" s="402"/>
      <c r="X4465" s="402"/>
      <c r="Y4465" s="402"/>
      <c r="Z4465" s="402"/>
    </row>
    <row r="4466" spans="23:26" x14ac:dyDescent="0.2">
      <c r="W4466" s="402"/>
      <c r="X4466" s="402"/>
      <c r="Y4466" s="402"/>
      <c r="Z4466" s="402"/>
    </row>
    <row r="4467" spans="23:26" x14ac:dyDescent="0.2">
      <c r="W4467" s="402"/>
      <c r="X4467" s="402"/>
      <c r="Y4467" s="402"/>
      <c r="Z4467" s="402"/>
    </row>
    <row r="4468" spans="23:26" x14ac:dyDescent="0.2">
      <c r="W4468" s="402"/>
      <c r="X4468" s="402"/>
      <c r="Y4468" s="402"/>
      <c r="Z4468" s="402"/>
    </row>
    <row r="4469" spans="23:26" x14ac:dyDescent="0.2">
      <c r="W4469" s="402"/>
      <c r="X4469" s="402"/>
      <c r="Y4469" s="402"/>
      <c r="Z4469" s="402"/>
    </row>
    <row r="4470" spans="23:26" x14ac:dyDescent="0.2">
      <c r="W4470" s="402"/>
      <c r="X4470" s="402"/>
      <c r="Y4470" s="402"/>
      <c r="Z4470" s="402"/>
    </row>
    <row r="4471" spans="23:26" x14ac:dyDescent="0.2">
      <c r="W4471" s="402"/>
      <c r="X4471" s="402"/>
      <c r="Y4471" s="402"/>
      <c r="Z4471" s="402"/>
    </row>
    <row r="4472" spans="23:26" x14ac:dyDescent="0.2">
      <c r="W4472" s="402"/>
      <c r="X4472" s="402"/>
      <c r="Y4472" s="402"/>
      <c r="Z4472" s="402"/>
    </row>
    <row r="4473" spans="23:26" x14ac:dyDescent="0.2">
      <c r="W4473" s="402"/>
      <c r="X4473" s="402"/>
      <c r="Y4473" s="402"/>
      <c r="Z4473" s="402"/>
    </row>
    <row r="4474" spans="23:26" x14ac:dyDescent="0.2">
      <c r="W4474" s="402"/>
      <c r="X4474" s="402"/>
      <c r="Y4474" s="402"/>
      <c r="Z4474" s="402"/>
    </row>
    <row r="4475" spans="23:26" x14ac:dyDescent="0.2">
      <c r="W4475" s="402"/>
      <c r="X4475" s="402"/>
      <c r="Y4475" s="402"/>
      <c r="Z4475" s="402"/>
    </row>
    <row r="4476" spans="23:26" x14ac:dyDescent="0.2">
      <c r="W4476" s="402"/>
      <c r="X4476" s="402"/>
      <c r="Y4476" s="402"/>
      <c r="Z4476" s="402"/>
    </row>
    <row r="4477" spans="23:26" x14ac:dyDescent="0.2">
      <c r="W4477" s="402"/>
      <c r="X4477" s="402"/>
      <c r="Y4477" s="402"/>
      <c r="Z4477" s="402"/>
    </row>
    <row r="4478" spans="23:26" x14ac:dyDescent="0.2">
      <c r="W4478" s="402"/>
      <c r="X4478" s="402"/>
      <c r="Y4478" s="402"/>
      <c r="Z4478" s="402"/>
    </row>
    <row r="4479" spans="23:26" x14ac:dyDescent="0.2">
      <c r="W4479" s="402"/>
      <c r="X4479" s="402"/>
      <c r="Y4479" s="402"/>
      <c r="Z4479" s="402"/>
    </row>
    <row r="4480" spans="23:26" x14ac:dyDescent="0.2">
      <c r="W4480" s="402"/>
      <c r="X4480" s="402"/>
      <c r="Y4480" s="402"/>
      <c r="Z4480" s="402"/>
    </row>
    <row r="4481" spans="23:26" x14ac:dyDescent="0.2">
      <c r="W4481" s="402"/>
      <c r="X4481" s="402"/>
      <c r="Y4481" s="402"/>
      <c r="Z4481" s="402"/>
    </row>
    <row r="4482" spans="23:26" x14ac:dyDescent="0.2">
      <c r="W4482" s="402"/>
      <c r="X4482" s="402"/>
      <c r="Y4482" s="402"/>
      <c r="Z4482" s="402"/>
    </row>
    <row r="4483" spans="23:26" x14ac:dyDescent="0.2">
      <c r="W4483" s="402"/>
      <c r="X4483" s="402"/>
      <c r="Y4483" s="402"/>
      <c r="Z4483" s="402"/>
    </row>
    <row r="4484" spans="23:26" x14ac:dyDescent="0.2">
      <c r="W4484" s="402"/>
      <c r="X4484" s="402"/>
      <c r="Y4484" s="402"/>
      <c r="Z4484" s="402"/>
    </row>
    <row r="4485" spans="23:26" x14ac:dyDescent="0.2">
      <c r="W4485" s="402"/>
      <c r="X4485" s="402"/>
      <c r="Y4485" s="402"/>
      <c r="Z4485" s="402"/>
    </row>
    <row r="4486" spans="23:26" x14ac:dyDescent="0.2">
      <c r="W4486" s="402"/>
      <c r="X4486" s="402"/>
      <c r="Y4486" s="402"/>
      <c r="Z4486" s="402"/>
    </row>
    <row r="4487" spans="23:26" x14ac:dyDescent="0.2">
      <c r="W4487" s="402"/>
      <c r="X4487" s="402"/>
      <c r="Y4487" s="402"/>
      <c r="Z4487" s="402"/>
    </row>
    <row r="4488" spans="23:26" x14ac:dyDescent="0.2">
      <c r="W4488" s="402"/>
      <c r="X4488" s="402"/>
      <c r="Y4488" s="402"/>
      <c r="Z4488" s="402"/>
    </row>
    <row r="4489" spans="23:26" x14ac:dyDescent="0.2">
      <c r="W4489" s="402"/>
      <c r="X4489" s="402"/>
      <c r="Y4489" s="402"/>
      <c r="Z4489" s="402"/>
    </row>
    <row r="4490" spans="23:26" x14ac:dyDescent="0.2">
      <c r="W4490" s="402"/>
      <c r="X4490" s="402"/>
      <c r="Y4490" s="402"/>
      <c r="Z4490" s="402"/>
    </row>
    <row r="4491" spans="23:26" x14ac:dyDescent="0.2">
      <c r="W4491" s="402"/>
      <c r="X4491" s="402"/>
      <c r="Y4491" s="402"/>
      <c r="Z4491" s="402"/>
    </row>
    <row r="4492" spans="23:26" x14ac:dyDescent="0.2">
      <c r="W4492" s="402"/>
      <c r="X4492" s="402"/>
      <c r="Y4492" s="402"/>
      <c r="Z4492" s="402"/>
    </row>
    <row r="4493" spans="23:26" x14ac:dyDescent="0.2">
      <c r="W4493" s="402"/>
      <c r="X4493" s="402"/>
      <c r="Y4493" s="402"/>
      <c r="Z4493" s="402"/>
    </row>
    <row r="4494" spans="23:26" x14ac:dyDescent="0.2">
      <c r="W4494" s="402"/>
      <c r="X4494" s="402"/>
      <c r="Y4494" s="402"/>
      <c r="Z4494" s="402"/>
    </row>
    <row r="4495" spans="23:26" x14ac:dyDescent="0.2">
      <c r="W4495" s="402"/>
      <c r="X4495" s="402"/>
      <c r="Y4495" s="402"/>
      <c r="Z4495" s="402"/>
    </row>
    <row r="4496" spans="23:26" x14ac:dyDescent="0.2">
      <c r="W4496" s="402"/>
      <c r="X4496" s="402"/>
      <c r="Y4496" s="402"/>
      <c r="Z4496" s="402"/>
    </row>
    <row r="4497" spans="23:26" x14ac:dyDescent="0.2">
      <c r="W4497" s="402"/>
      <c r="X4497" s="402"/>
      <c r="Y4497" s="402"/>
      <c r="Z4497" s="402"/>
    </row>
    <row r="4498" spans="23:26" x14ac:dyDescent="0.2">
      <c r="W4498" s="402"/>
      <c r="X4498" s="402"/>
      <c r="Y4498" s="402"/>
      <c r="Z4498" s="402"/>
    </row>
    <row r="4499" spans="23:26" x14ac:dyDescent="0.2">
      <c r="W4499" s="402"/>
      <c r="X4499" s="402"/>
      <c r="Y4499" s="402"/>
      <c r="Z4499" s="402"/>
    </row>
    <row r="4500" spans="23:26" x14ac:dyDescent="0.2">
      <c r="W4500" s="402"/>
      <c r="X4500" s="402"/>
      <c r="Y4500" s="402"/>
      <c r="Z4500" s="402"/>
    </row>
    <row r="4501" spans="23:26" x14ac:dyDescent="0.2">
      <c r="W4501" s="402"/>
      <c r="X4501" s="402"/>
      <c r="Y4501" s="402"/>
      <c r="Z4501" s="402"/>
    </row>
    <row r="4502" spans="23:26" x14ac:dyDescent="0.2">
      <c r="W4502" s="402"/>
      <c r="X4502" s="402"/>
      <c r="Y4502" s="402"/>
      <c r="Z4502" s="402"/>
    </row>
    <row r="4503" spans="23:26" x14ac:dyDescent="0.2">
      <c r="W4503" s="402"/>
      <c r="X4503" s="402"/>
      <c r="Y4503" s="402"/>
      <c r="Z4503" s="402"/>
    </row>
    <row r="4504" spans="23:26" x14ac:dyDescent="0.2">
      <c r="W4504" s="402"/>
      <c r="X4504" s="402"/>
      <c r="Y4504" s="402"/>
      <c r="Z4504" s="402"/>
    </row>
    <row r="4505" spans="23:26" x14ac:dyDescent="0.2">
      <c r="W4505" s="402"/>
      <c r="X4505" s="402"/>
      <c r="Y4505" s="402"/>
      <c r="Z4505" s="402"/>
    </row>
    <row r="4506" spans="23:26" x14ac:dyDescent="0.2">
      <c r="W4506" s="402"/>
      <c r="X4506" s="402"/>
      <c r="Y4506" s="402"/>
      <c r="Z4506" s="402"/>
    </row>
    <row r="4507" spans="23:26" x14ac:dyDescent="0.2">
      <c r="W4507" s="402"/>
      <c r="X4507" s="402"/>
      <c r="Y4507" s="402"/>
      <c r="Z4507" s="402"/>
    </row>
    <row r="4508" spans="23:26" x14ac:dyDescent="0.2">
      <c r="W4508" s="402"/>
      <c r="X4508" s="402"/>
      <c r="Y4508" s="402"/>
      <c r="Z4508" s="402"/>
    </row>
    <row r="4509" spans="23:26" x14ac:dyDescent="0.2">
      <c r="W4509" s="402"/>
      <c r="X4509" s="402"/>
      <c r="Y4509" s="402"/>
      <c r="Z4509" s="402"/>
    </row>
    <row r="4510" spans="23:26" x14ac:dyDescent="0.2">
      <c r="W4510" s="402"/>
      <c r="X4510" s="402"/>
      <c r="Y4510" s="402"/>
      <c r="Z4510" s="402"/>
    </row>
    <row r="4511" spans="23:26" x14ac:dyDescent="0.2">
      <c r="W4511" s="402"/>
      <c r="X4511" s="402"/>
      <c r="Y4511" s="402"/>
      <c r="Z4511" s="402"/>
    </row>
    <row r="4512" spans="23:26" x14ac:dyDescent="0.2">
      <c r="W4512" s="402"/>
      <c r="X4512" s="402"/>
      <c r="Y4512" s="402"/>
      <c r="Z4512" s="402"/>
    </row>
    <row r="4513" spans="23:26" x14ac:dyDescent="0.2">
      <c r="W4513" s="402"/>
      <c r="X4513" s="402"/>
      <c r="Y4513" s="402"/>
      <c r="Z4513" s="402"/>
    </row>
    <row r="4514" spans="23:26" x14ac:dyDescent="0.2">
      <c r="W4514" s="402"/>
      <c r="X4514" s="402"/>
      <c r="Y4514" s="402"/>
      <c r="Z4514" s="402"/>
    </row>
    <row r="4515" spans="23:26" x14ac:dyDescent="0.2">
      <c r="W4515" s="402"/>
      <c r="X4515" s="402"/>
      <c r="Y4515" s="402"/>
      <c r="Z4515" s="402"/>
    </row>
    <row r="4516" spans="23:26" x14ac:dyDescent="0.2">
      <c r="W4516" s="402"/>
      <c r="X4516" s="402"/>
      <c r="Y4516" s="402"/>
      <c r="Z4516" s="402"/>
    </row>
    <row r="4517" spans="23:26" x14ac:dyDescent="0.2">
      <c r="W4517" s="402"/>
      <c r="X4517" s="402"/>
      <c r="Y4517" s="402"/>
      <c r="Z4517" s="402"/>
    </row>
    <row r="4518" spans="23:26" x14ac:dyDescent="0.2">
      <c r="W4518" s="402"/>
      <c r="X4518" s="402"/>
      <c r="Y4518" s="402"/>
      <c r="Z4518" s="402"/>
    </row>
    <row r="4519" spans="23:26" x14ac:dyDescent="0.2">
      <c r="W4519" s="402"/>
      <c r="X4519" s="402"/>
      <c r="Y4519" s="402"/>
      <c r="Z4519" s="402"/>
    </row>
    <row r="4520" spans="23:26" x14ac:dyDescent="0.2">
      <c r="W4520" s="402"/>
      <c r="X4520" s="402"/>
      <c r="Y4520" s="402"/>
      <c r="Z4520" s="402"/>
    </row>
    <row r="4521" spans="23:26" x14ac:dyDescent="0.2">
      <c r="W4521" s="402"/>
      <c r="X4521" s="402"/>
      <c r="Y4521" s="402"/>
      <c r="Z4521" s="402"/>
    </row>
    <row r="4522" spans="23:26" x14ac:dyDescent="0.2">
      <c r="W4522" s="402"/>
      <c r="X4522" s="402"/>
      <c r="Y4522" s="402"/>
      <c r="Z4522" s="402"/>
    </row>
    <row r="4523" spans="23:26" x14ac:dyDescent="0.2">
      <c r="W4523" s="402"/>
      <c r="X4523" s="402"/>
      <c r="Y4523" s="402"/>
      <c r="Z4523" s="402"/>
    </row>
    <row r="4524" spans="23:26" x14ac:dyDescent="0.2">
      <c r="W4524" s="402"/>
      <c r="X4524" s="402"/>
      <c r="Y4524" s="402"/>
      <c r="Z4524" s="402"/>
    </row>
    <row r="4525" spans="23:26" x14ac:dyDescent="0.2">
      <c r="W4525" s="402"/>
      <c r="X4525" s="402"/>
      <c r="Y4525" s="402"/>
      <c r="Z4525" s="402"/>
    </row>
    <row r="4526" spans="23:26" x14ac:dyDescent="0.2">
      <c r="W4526" s="402"/>
      <c r="X4526" s="402"/>
      <c r="Y4526" s="402"/>
      <c r="Z4526" s="402"/>
    </row>
    <row r="4527" spans="23:26" x14ac:dyDescent="0.2">
      <c r="W4527" s="402"/>
      <c r="X4527" s="402"/>
      <c r="Y4527" s="402"/>
      <c r="Z4527" s="402"/>
    </row>
    <row r="4528" spans="23:26" x14ac:dyDescent="0.2">
      <c r="W4528" s="402"/>
      <c r="X4528" s="402"/>
      <c r="Y4528" s="402"/>
      <c r="Z4528" s="402"/>
    </row>
    <row r="4529" spans="23:26" x14ac:dyDescent="0.2">
      <c r="W4529" s="402"/>
      <c r="X4529" s="402"/>
      <c r="Y4529" s="402"/>
      <c r="Z4529" s="402"/>
    </row>
    <row r="4530" spans="23:26" x14ac:dyDescent="0.2">
      <c r="W4530" s="402"/>
      <c r="X4530" s="402"/>
      <c r="Y4530" s="402"/>
      <c r="Z4530" s="402"/>
    </row>
    <row r="4531" spans="23:26" x14ac:dyDescent="0.2">
      <c r="W4531" s="402"/>
      <c r="X4531" s="402"/>
      <c r="Y4531" s="402"/>
      <c r="Z4531" s="402"/>
    </row>
    <row r="4532" spans="23:26" x14ac:dyDescent="0.2">
      <c r="W4532" s="402"/>
      <c r="X4532" s="402"/>
      <c r="Y4532" s="402"/>
      <c r="Z4532" s="402"/>
    </row>
    <row r="4533" spans="23:26" x14ac:dyDescent="0.2">
      <c r="W4533" s="402"/>
      <c r="X4533" s="402"/>
      <c r="Y4533" s="402"/>
      <c r="Z4533" s="402"/>
    </row>
    <row r="4534" spans="23:26" x14ac:dyDescent="0.2">
      <c r="W4534" s="402"/>
      <c r="X4534" s="402"/>
      <c r="Y4534" s="402"/>
      <c r="Z4534" s="402"/>
    </row>
    <row r="4535" spans="23:26" x14ac:dyDescent="0.2">
      <c r="W4535" s="402"/>
      <c r="X4535" s="402"/>
      <c r="Y4535" s="402"/>
      <c r="Z4535" s="402"/>
    </row>
    <row r="4536" spans="23:26" x14ac:dyDescent="0.2">
      <c r="W4536" s="402"/>
      <c r="X4536" s="402"/>
      <c r="Y4536" s="402"/>
      <c r="Z4536" s="402"/>
    </row>
    <row r="4537" spans="23:26" x14ac:dyDescent="0.2">
      <c r="W4537" s="402"/>
      <c r="X4537" s="402"/>
      <c r="Y4537" s="402"/>
      <c r="Z4537" s="402"/>
    </row>
    <row r="4538" spans="23:26" x14ac:dyDescent="0.2">
      <c r="W4538" s="402"/>
      <c r="X4538" s="402"/>
      <c r="Y4538" s="402"/>
      <c r="Z4538" s="402"/>
    </row>
    <row r="4539" spans="23:26" x14ac:dyDescent="0.2">
      <c r="W4539" s="402"/>
      <c r="X4539" s="402"/>
      <c r="Y4539" s="402"/>
      <c r="Z4539" s="402"/>
    </row>
    <row r="4540" spans="23:26" x14ac:dyDescent="0.2">
      <c r="W4540" s="402"/>
      <c r="X4540" s="402"/>
      <c r="Y4540" s="402"/>
      <c r="Z4540" s="402"/>
    </row>
    <row r="4541" spans="23:26" x14ac:dyDescent="0.2">
      <c r="W4541" s="402"/>
      <c r="X4541" s="402"/>
      <c r="Y4541" s="402"/>
      <c r="Z4541" s="402"/>
    </row>
    <row r="4542" spans="23:26" x14ac:dyDescent="0.2">
      <c r="W4542" s="402"/>
      <c r="X4542" s="402"/>
      <c r="Y4542" s="402"/>
      <c r="Z4542" s="402"/>
    </row>
    <row r="4543" spans="23:26" x14ac:dyDescent="0.2">
      <c r="W4543" s="402"/>
      <c r="X4543" s="402"/>
      <c r="Y4543" s="402"/>
      <c r="Z4543" s="402"/>
    </row>
    <row r="4544" spans="23:26" x14ac:dyDescent="0.2">
      <c r="W4544" s="402"/>
      <c r="X4544" s="402"/>
      <c r="Y4544" s="402"/>
      <c r="Z4544" s="402"/>
    </row>
    <row r="4545" spans="23:26" x14ac:dyDescent="0.2">
      <c r="W4545" s="402"/>
      <c r="X4545" s="402"/>
      <c r="Y4545" s="402"/>
      <c r="Z4545" s="402"/>
    </row>
    <row r="4546" spans="23:26" x14ac:dyDescent="0.2">
      <c r="W4546" s="402"/>
      <c r="X4546" s="402"/>
      <c r="Y4546" s="402"/>
      <c r="Z4546" s="402"/>
    </row>
    <row r="4547" spans="23:26" x14ac:dyDescent="0.2">
      <c r="W4547" s="402"/>
      <c r="X4547" s="402"/>
      <c r="Y4547" s="402"/>
      <c r="Z4547" s="402"/>
    </row>
    <row r="4548" spans="23:26" x14ac:dyDescent="0.2">
      <c r="W4548" s="402"/>
      <c r="X4548" s="402"/>
      <c r="Y4548" s="402"/>
      <c r="Z4548" s="402"/>
    </row>
    <row r="4549" spans="23:26" x14ac:dyDescent="0.2">
      <c r="W4549" s="402"/>
      <c r="X4549" s="402"/>
      <c r="Y4549" s="402"/>
      <c r="Z4549" s="402"/>
    </row>
    <row r="4550" spans="23:26" x14ac:dyDescent="0.2">
      <c r="W4550" s="402"/>
      <c r="X4550" s="402"/>
      <c r="Y4550" s="402"/>
      <c r="Z4550" s="402"/>
    </row>
    <row r="4551" spans="23:26" x14ac:dyDescent="0.2">
      <c r="W4551" s="402"/>
      <c r="X4551" s="402"/>
      <c r="Y4551" s="402"/>
      <c r="Z4551" s="402"/>
    </row>
    <row r="4552" spans="23:26" x14ac:dyDescent="0.2">
      <c r="W4552" s="402"/>
      <c r="X4552" s="402"/>
      <c r="Y4552" s="402"/>
      <c r="Z4552" s="402"/>
    </row>
    <row r="4553" spans="23:26" x14ac:dyDescent="0.2">
      <c r="W4553" s="402"/>
      <c r="X4553" s="402"/>
      <c r="Y4553" s="402"/>
      <c r="Z4553" s="402"/>
    </row>
    <row r="4554" spans="23:26" x14ac:dyDescent="0.2">
      <c r="W4554" s="402"/>
      <c r="X4554" s="402"/>
      <c r="Y4554" s="402"/>
      <c r="Z4554" s="402"/>
    </row>
    <row r="4555" spans="23:26" x14ac:dyDescent="0.2">
      <c r="W4555" s="402"/>
      <c r="X4555" s="402"/>
      <c r="Y4555" s="402"/>
      <c r="Z4555" s="402"/>
    </row>
    <row r="4556" spans="23:26" x14ac:dyDescent="0.2">
      <c r="W4556" s="402"/>
      <c r="X4556" s="402"/>
      <c r="Y4556" s="402"/>
      <c r="Z4556" s="402"/>
    </row>
    <row r="4557" spans="23:26" x14ac:dyDescent="0.2">
      <c r="W4557" s="402"/>
      <c r="X4557" s="402"/>
      <c r="Y4557" s="402"/>
      <c r="Z4557" s="402"/>
    </row>
    <row r="4558" spans="23:26" x14ac:dyDescent="0.2">
      <c r="W4558" s="402"/>
      <c r="X4558" s="402"/>
      <c r="Y4558" s="402"/>
      <c r="Z4558" s="402"/>
    </row>
    <row r="4559" spans="23:26" x14ac:dyDescent="0.2">
      <c r="W4559" s="402"/>
      <c r="X4559" s="402"/>
      <c r="Y4559" s="402"/>
      <c r="Z4559" s="402"/>
    </row>
    <row r="4560" spans="23:26" x14ac:dyDescent="0.2">
      <c r="W4560" s="402"/>
      <c r="X4560" s="402"/>
      <c r="Y4560" s="402"/>
      <c r="Z4560" s="402"/>
    </row>
    <row r="4561" spans="23:26" x14ac:dyDescent="0.2">
      <c r="W4561" s="402"/>
      <c r="X4561" s="402"/>
      <c r="Y4561" s="402"/>
      <c r="Z4561" s="402"/>
    </row>
    <row r="4562" spans="23:26" x14ac:dyDescent="0.2">
      <c r="W4562" s="402"/>
      <c r="X4562" s="402"/>
      <c r="Y4562" s="402"/>
      <c r="Z4562" s="402"/>
    </row>
    <row r="4563" spans="23:26" x14ac:dyDescent="0.2">
      <c r="W4563" s="402"/>
      <c r="X4563" s="402"/>
      <c r="Y4563" s="402"/>
      <c r="Z4563" s="402"/>
    </row>
    <row r="4564" spans="23:26" x14ac:dyDescent="0.2">
      <c r="W4564" s="402"/>
      <c r="X4564" s="402"/>
      <c r="Y4564" s="402"/>
      <c r="Z4564" s="402"/>
    </row>
    <row r="4565" spans="23:26" x14ac:dyDescent="0.2">
      <c r="W4565" s="402"/>
      <c r="X4565" s="402"/>
      <c r="Y4565" s="402"/>
      <c r="Z4565" s="402"/>
    </row>
    <row r="4566" spans="23:26" x14ac:dyDescent="0.2">
      <c r="W4566" s="402"/>
      <c r="X4566" s="402"/>
      <c r="Y4566" s="402"/>
      <c r="Z4566" s="402"/>
    </row>
    <row r="4567" spans="23:26" x14ac:dyDescent="0.2">
      <c r="W4567" s="402"/>
      <c r="X4567" s="402"/>
      <c r="Y4567" s="402"/>
      <c r="Z4567" s="402"/>
    </row>
    <row r="4568" spans="23:26" x14ac:dyDescent="0.2">
      <c r="W4568" s="402"/>
      <c r="X4568" s="402"/>
      <c r="Y4568" s="402"/>
      <c r="Z4568" s="402"/>
    </row>
    <row r="4569" spans="23:26" x14ac:dyDescent="0.2">
      <c r="W4569" s="402"/>
      <c r="X4569" s="402"/>
      <c r="Y4569" s="402"/>
      <c r="Z4569" s="402"/>
    </row>
    <row r="4570" spans="23:26" x14ac:dyDescent="0.2">
      <c r="W4570" s="402"/>
      <c r="X4570" s="402"/>
      <c r="Y4570" s="402"/>
      <c r="Z4570" s="402"/>
    </row>
    <row r="4571" spans="23:26" x14ac:dyDescent="0.2">
      <c r="W4571" s="402"/>
      <c r="X4571" s="402"/>
      <c r="Y4571" s="402"/>
      <c r="Z4571" s="402"/>
    </row>
    <row r="4572" spans="23:26" x14ac:dyDescent="0.2">
      <c r="W4572" s="402"/>
      <c r="X4572" s="402"/>
      <c r="Y4572" s="402"/>
      <c r="Z4572" s="402"/>
    </row>
    <row r="4573" spans="23:26" x14ac:dyDescent="0.2">
      <c r="W4573" s="402"/>
      <c r="X4573" s="402"/>
      <c r="Y4573" s="402"/>
      <c r="Z4573" s="402"/>
    </row>
    <row r="4574" spans="23:26" x14ac:dyDescent="0.2">
      <c r="W4574" s="402"/>
      <c r="X4574" s="402"/>
      <c r="Y4574" s="402"/>
      <c r="Z4574" s="402"/>
    </row>
    <row r="4575" spans="23:26" x14ac:dyDescent="0.2">
      <c r="W4575" s="402"/>
      <c r="X4575" s="402"/>
      <c r="Y4575" s="402"/>
      <c r="Z4575" s="402"/>
    </row>
    <row r="4576" spans="23:26" x14ac:dyDescent="0.2">
      <c r="W4576" s="402"/>
      <c r="X4576" s="402"/>
      <c r="Y4576" s="402"/>
      <c r="Z4576" s="402"/>
    </row>
    <row r="4577" spans="23:26" x14ac:dyDescent="0.2">
      <c r="W4577" s="402"/>
      <c r="X4577" s="402"/>
      <c r="Y4577" s="402"/>
      <c r="Z4577" s="402"/>
    </row>
    <row r="4578" spans="23:26" x14ac:dyDescent="0.2">
      <c r="W4578" s="402"/>
      <c r="X4578" s="402"/>
      <c r="Y4578" s="402"/>
      <c r="Z4578" s="402"/>
    </row>
    <row r="4579" spans="23:26" x14ac:dyDescent="0.2">
      <c r="W4579" s="402"/>
      <c r="X4579" s="402"/>
      <c r="Y4579" s="402"/>
      <c r="Z4579" s="402"/>
    </row>
    <row r="4580" spans="23:26" x14ac:dyDescent="0.2">
      <c r="W4580" s="402"/>
      <c r="X4580" s="402"/>
      <c r="Y4580" s="402"/>
      <c r="Z4580" s="402"/>
    </row>
    <row r="4581" spans="23:26" x14ac:dyDescent="0.2">
      <c r="W4581" s="402"/>
      <c r="X4581" s="402"/>
      <c r="Y4581" s="402"/>
      <c r="Z4581" s="402"/>
    </row>
    <row r="4582" spans="23:26" x14ac:dyDescent="0.2">
      <c r="W4582" s="402"/>
      <c r="X4582" s="402"/>
      <c r="Y4582" s="402"/>
      <c r="Z4582" s="402"/>
    </row>
    <row r="4583" spans="23:26" x14ac:dyDescent="0.2">
      <c r="W4583" s="402"/>
      <c r="X4583" s="402"/>
      <c r="Y4583" s="402"/>
      <c r="Z4583" s="402"/>
    </row>
    <row r="4584" spans="23:26" x14ac:dyDescent="0.2">
      <c r="W4584" s="402"/>
      <c r="X4584" s="402"/>
      <c r="Y4584" s="402"/>
      <c r="Z4584" s="402"/>
    </row>
    <row r="4585" spans="23:26" x14ac:dyDescent="0.2">
      <c r="W4585" s="402"/>
      <c r="X4585" s="402"/>
      <c r="Y4585" s="402"/>
      <c r="Z4585" s="402"/>
    </row>
    <row r="4586" spans="23:26" x14ac:dyDescent="0.2">
      <c r="W4586" s="402"/>
      <c r="X4586" s="402"/>
      <c r="Y4586" s="402"/>
      <c r="Z4586" s="402"/>
    </row>
    <row r="4587" spans="23:26" x14ac:dyDescent="0.2">
      <c r="W4587" s="402"/>
      <c r="X4587" s="402"/>
      <c r="Y4587" s="402"/>
      <c r="Z4587" s="402"/>
    </row>
    <row r="4588" spans="23:26" x14ac:dyDescent="0.2">
      <c r="W4588" s="402"/>
      <c r="X4588" s="402"/>
      <c r="Y4588" s="402"/>
      <c r="Z4588" s="402"/>
    </row>
    <row r="4589" spans="23:26" x14ac:dyDescent="0.2">
      <c r="W4589" s="402"/>
      <c r="X4589" s="402"/>
      <c r="Y4589" s="402"/>
      <c r="Z4589" s="402"/>
    </row>
    <row r="4590" spans="23:26" x14ac:dyDescent="0.2">
      <c r="W4590" s="402"/>
      <c r="X4590" s="402"/>
      <c r="Y4590" s="402"/>
      <c r="Z4590" s="402"/>
    </row>
    <row r="4591" spans="23:26" x14ac:dyDescent="0.2">
      <c r="W4591" s="402"/>
      <c r="X4591" s="402"/>
      <c r="Y4591" s="402"/>
      <c r="Z4591" s="402"/>
    </row>
    <row r="4592" spans="23:26" x14ac:dyDescent="0.2">
      <c r="W4592" s="402"/>
      <c r="X4592" s="402"/>
      <c r="Y4592" s="402"/>
      <c r="Z4592" s="402"/>
    </row>
    <row r="4593" spans="23:26" x14ac:dyDescent="0.2">
      <c r="W4593" s="402"/>
      <c r="X4593" s="402"/>
      <c r="Y4593" s="402"/>
      <c r="Z4593" s="402"/>
    </row>
    <row r="4594" spans="23:26" x14ac:dyDescent="0.2">
      <c r="W4594" s="402"/>
      <c r="X4594" s="402"/>
      <c r="Y4594" s="402"/>
      <c r="Z4594" s="402"/>
    </row>
    <row r="4595" spans="23:26" x14ac:dyDescent="0.2">
      <c r="W4595" s="402"/>
      <c r="X4595" s="402"/>
      <c r="Y4595" s="402"/>
      <c r="Z4595" s="402"/>
    </row>
    <row r="4596" spans="23:26" x14ac:dyDescent="0.2">
      <c r="W4596" s="402"/>
      <c r="X4596" s="402"/>
      <c r="Y4596" s="402"/>
      <c r="Z4596" s="402"/>
    </row>
    <row r="4597" spans="23:26" x14ac:dyDescent="0.2">
      <c r="W4597" s="402"/>
      <c r="X4597" s="402"/>
      <c r="Y4597" s="402"/>
      <c r="Z4597" s="402"/>
    </row>
    <row r="4598" spans="23:26" x14ac:dyDescent="0.2">
      <c r="W4598" s="402"/>
      <c r="X4598" s="402"/>
      <c r="Y4598" s="402"/>
      <c r="Z4598" s="402"/>
    </row>
    <row r="4599" spans="23:26" x14ac:dyDescent="0.2">
      <c r="W4599" s="402"/>
      <c r="X4599" s="402"/>
      <c r="Y4599" s="402"/>
      <c r="Z4599" s="402"/>
    </row>
    <row r="4600" spans="23:26" x14ac:dyDescent="0.2">
      <c r="W4600" s="402"/>
      <c r="X4600" s="402"/>
      <c r="Y4600" s="402"/>
      <c r="Z4600" s="402"/>
    </row>
    <row r="4601" spans="23:26" x14ac:dyDescent="0.2">
      <c r="W4601" s="402"/>
      <c r="X4601" s="402"/>
      <c r="Y4601" s="402"/>
      <c r="Z4601" s="402"/>
    </row>
    <row r="4602" spans="23:26" x14ac:dyDescent="0.2">
      <c r="W4602" s="402"/>
      <c r="X4602" s="402"/>
      <c r="Y4602" s="402"/>
      <c r="Z4602" s="402"/>
    </row>
    <row r="4603" spans="23:26" x14ac:dyDescent="0.2">
      <c r="W4603" s="402"/>
      <c r="X4603" s="402"/>
      <c r="Y4603" s="402"/>
      <c r="Z4603" s="402"/>
    </row>
    <row r="4604" spans="23:26" x14ac:dyDescent="0.2">
      <c r="W4604" s="402"/>
      <c r="X4604" s="402"/>
      <c r="Y4604" s="402"/>
      <c r="Z4604" s="402"/>
    </row>
    <row r="4605" spans="23:26" x14ac:dyDescent="0.2">
      <c r="W4605" s="402"/>
      <c r="X4605" s="402"/>
      <c r="Y4605" s="402"/>
      <c r="Z4605" s="402"/>
    </row>
    <row r="4606" spans="23:26" x14ac:dyDescent="0.2">
      <c r="W4606" s="402"/>
      <c r="X4606" s="402"/>
      <c r="Y4606" s="402"/>
      <c r="Z4606" s="402"/>
    </row>
    <row r="4607" spans="23:26" x14ac:dyDescent="0.2">
      <c r="W4607" s="402"/>
      <c r="X4607" s="402"/>
      <c r="Y4607" s="402"/>
      <c r="Z4607" s="402"/>
    </row>
    <row r="4608" spans="23:26" x14ac:dyDescent="0.2">
      <c r="W4608" s="402"/>
      <c r="X4608" s="402"/>
      <c r="Y4608" s="402"/>
      <c r="Z4608" s="402"/>
    </row>
    <row r="4609" spans="23:26" x14ac:dyDescent="0.2">
      <c r="W4609" s="402"/>
      <c r="X4609" s="402"/>
      <c r="Y4609" s="402"/>
      <c r="Z4609" s="402"/>
    </row>
    <row r="4610" spans="23:26" x14ac:dyDescent="0.2">
      <c r="W4610" s="402"/>
      <c r="X4610" s="402"/>
      <c r="Y4610" s="402"/>
      <c r="Z4610" s="402"/>
    </row>
    <row r="4611" spans="23:26" x14ac:dyDescent="0.2">
      <c r="W4611" s="402"/>
      <c r="X4611" s="402"/>
      <c r="Y4611" s="402"/>
      <c r="Z4611" s="402"/>
    </row>
    <row r="4612" spans="23:26" x14ac:dyDescent="0.2">
      <c r="W4612" s="402"/>
      <c r="X4612" s="402"/>
      <c r="Y4612" s="402"/>
      <c r="Z4612" s="402"/>
    </row>
    <row r="4613" spans="23:26" x14ac:dyDescent="0.2">
      <c r="W4613" s="402"/>
      <c r="X4613" s="402"/>
      <c r="Y4613" s="402"/>
      <c r="Z4613" s="402"/>
    </row>
    <row r="4614" spans="23:26" x14ac:dyDescent="0.2">
      <c r="W4614" s="402"/>
      <c r="X4614" s="402"/>
      <c r="Y4614" s="402"/>
      <c r="Z4614" s="402"/>
    </row>
    <row r="4615" spans="23:26" x14ac:dyDescent="0.2">
      <c r="W4615" s="402"/>
      <c r="X4615" s="402"/>
      <c r="Y4615" s="402"/>
      <c r="Z4615" s="402"/>
    </row>
    <row r="4616" spans="23:26" x14ac:dyDescent="0.2">
      <c r="W4616" s="402"/>
      <c r="X4616" s="402"/>
      <c r="Y4616" s="402"/>
      <c r="Z4616" s="402"/>
    </row>
    <row r="4617" spans="23:26" x14ac:dyDescent="0.2">
      <c r="W4617" s="402"/>
      <c r="X4617" s="402"/>
      <c r="Y4617" s="402"/>
      <c r="Z4617" s="402"/>
    </row>
    <row r="4618" spans="23:26" x14ac:dyDescent="0.2">
      <c r="W4618" s="402"/>
      <c r="X4618" s="402"/>
      <c r="Y4618" s="402"/>
      <c r="Z4618" s="402"/>
    </row>
    <row r="4619" spans="23:26" x14ac:dyDescent="0.2">
      <c r="W4619" s="402"/>
      <c r="X4619" s="402"/>
      <c r="Y4619" s="402"/>
      <c r="Z4619" s="402"/>
    </row>
    <row r="4620" spans="23:26" x14ac:dyDescent="0.2">
      <c r="W4620" s="402"/>
      <c r="X4620" s="402"/>
      <c r="Y4620" s="402"/>
      <c r="Z4620" s="402"/>
    </row>
    <row r="4621" spans="23:26" x14ac:dyDescent="0.2">
      <c r="W4621" s="402"/>
      <c r="X4621" s="402"/>
      <c r="Y4621" s="402"/>
      <c r="Z4621" s="402"/>
    </row>
    <row r="4622" spans="23:26" x14ac:dyDescent="0.2">
      <c r="W4622" s="402"/>
      <c r="X4622" s="402"/>
      <c r="Y4622" s="402"/>
      <c r="Z4622" s="402"/>
    </row>
    <row r="4623" spans="23:26" x14ac:dyDescent="0.2">
      <c r="W4623" s="402"/>
      <c r="X4623" s="402"/>
      <c r="Y4623" s="402"/>
      <c r="Z4623" s="402"/>
    </row>
    <row r="4624" spans="23:26" x14ac:dyDescent="0.2">
      <c r="W4624" s="402"/>
      <c r="X4624" s="402"/>
      <c r="Y4624" s="402"/>
      <c r="Z4624" s="402"/>
    </row>
    <row r="4625" spans="23:26" x14ac:dyDescent="0.2">
      <c r="W4625" s="402"/>
      <c r="X4625" s="402"/>
      <c r="Y4625" s="402"/>
      <c r="Z4625" s="402"/>
    </row>
    <row r="4626" spans="23:26" x14ac:dyDescent="0.2">
      <c r="W4626" s="402"/>
      <c r="X4626" s="402"/>
      <c r="Y4626" s="402"/>
      <c r="Z4626" s="402"/>
    </row>
    <row r="4627" spans="23:26" x14ac:dyDescent="0.2">
      <c r="W4627" s="402"/>
      <c r="X4627" s="402"/>
      <c r="Y4627" s="402"/>
      <c r="Z4627" s="402"/>
    </row>
    <row r="4628" spans="23:26" x14ac:dyDescent="0.2">
      <c r="W4628" s="402"/>
      <c r="X4628" s="402"/>
      <c r="Y4628" s="402"/>
      <c r="Z4628" s="402"/>
    </row>
    <row r="4629" spans="23:26" x14ac:dyDescent="0.2">
      <c r="W4629" s="402"/>
      <c r="X4629" s="402"/>
      <c r="Y4629" s="402"/>
      <c r="Z4629" s="402"/>
    </row>
    <row r="4630" spans="23:26" x14ac:dyDescent="0.2">
      <c r="W4630" s="402"/>
      <c r="X4630" s="402"/>
      <c r="Y4630" s="402"/>
      <c r="Z4630" s="402"/>
    </row>
    <row r="4631" spans="23:26" x14ac:dyDescent="0.2">
      <c r="W4631" s="402"/>
      <c r="X4631" s="402"/>
      <c r="Y4631" s="402"/>
      <c r="Z4631" s="402"/>
    </row>
    <row r="4632" spans="23:26" x14ac:dyDescent="0.2">
      <c r="W4632" s="402"/>
      <c r="X4632" s="402"/>
      <c r="Y4632" s="402"/>
      <c r="Z4632" s="402"/>
    </row>
    <row r="4633" spans="23:26" x14ac:dyDescent="0.2">
      <c r="W4633" s="402"/>
      <c r="X4633" s="402"/>
      <c r="Y4633" s="402"/>
      <c r="Z4633" s="402"/>
    </row>
    <row r="4634" spans="23:26" x14ac:dyDescent="0.2">
      <c r="W4634" s="402"/>
      <c r="X4634" s="402"/>
      <c r="Y4634" s="402"/>
      <c r="Z4634" s="402"/>
    </row>
    <row r="4635" spans="23:26" x14ac:dyDescent="0.2">
      <c r="W4635" s="402"/>
      <c r="X4635" s="402"/>
      <c r="Y4635" s="402"/>
      <c r="Z4635" s="402"/>
    </row>
    <row r="4636" spans="23:26" x14ac:dyDescent="0.2">
      <c r="W4636" s="402"/>
      <c r="X4636" s="402"/>
      <c r="Y4636" s="402"/>
      <c r="Z4636" s="402"/>
    </row>
    <row r="4637" spans="23:26" x14ac:dyDescent="0.2">
      <c r="W4637" s="402"/>
      <c r="X4637" s="402"/>
      <c r="Y4637" s="402"/>
      <c r="Z4637" s="402"/>
    </row>
    <row r="4638" spans="23:26" x14ac:dyDescent="0.2">
      <c r="W4638" s="402"/>
      <c r="X4638" s="402"/>
      <c r="Y4638" s="402"/>
      <c r="Z4638" s="402"/>
    </row>
    <row r="4639" spans="23:26" x14ac:dyDescent="0.2">
      <c r="W4639" s="402"/>
      <c r="X4639" s="402"/>
      <c r="Y4639" s="402"/>
      <c r="Z4639" s="402"/>
    </row>
    <row r="4640" spans="23:26" x14ac:dyDescent="0.2">
      <c r="W4640" s="402"/>
      <c r="X4640" s="402"/>
      <c r="Y4640" s="402"/>
      <c r="Z4640" s="402"/>
    </row>
    <row r="4641" spans="23:26" x14ac:dyDescent="0.2">
      <c r="W4641" s="402"/>
      <c r="X4641" s="402"/>
      <c r="Y4641" s="402"/>
      <c r="Z4641" s="402"/>
    </row>
    <row r="4642" spans="23:26" x14ac:dyDescent="0.2">
      <c r="W4642" s="402"/>
      <c r="X4642" s="402"/>
      <c r="Y4642" s="402"/>
      <c r="Z4642" s="402"/>
    </row>
    <row r="4643" spans="23:26" x14ac:dyDescent="0.2">
      <c r="W4643" s="402"/>
      <c r="X4643" s="402"/>
      <c r="Y4643" s="402"/>
      <c r="Z4643" s="402"/>
    </row>
    <row r="4644" spans="23:26" x14ac:dyDescent="0.2">
      <c r="W4644" s="402"/>
      <c r="X4644" s="402"/>
      <c r="Y4644" s="402"/>
      <c r="Z4644" s="402"/>
    </row>
    <row r="4645" spans="23:26" x14ac:dyDescent="0.2">
      <c r="W4645" s="402"/>
      <c r="X4645" s="402"/>
      <c r="Y4645" s="402"/>
      <c r="Z4645" s="402"/>
    </row>
    <row r="4646" spans="23:26" x14ac:dyDescent="0.2">
      <c r="W4646" s="402"/>
      <c r="X4646" s="402"/>
      <c r="Y4646" s="402"/>
      <c r="Z4646" s="402"/>
    </row>
    <row r="4647" spans="23:26" x14ac:dyDescent="0.2">
      <c r="W4647" s="402"/>
      <c r="X4647" s="402"/>
      <c r="Y4647" s="402"/>
      <c r="Z4647" s="402"/>
    </row>
    <row r="4648" spans="23:26" x14ac:dyDescent="0.2">
      <c r="W4648" s="402"/>
      <c r="X4648" s="402"/>
      <c r="Y4648" s="402"/>
      <c r="Z4648" s="402"/>
    </row>
    <row r="4649" spans="23:26" x14ac:dyDescent="0.2">
      <c r="W4649" s="402"/>
      <c r="X4649" s="402"/>
      <c r="Y4649" s="402"/>
      <c r="Z4649" s="402"/>
    </row>
    <row r="4650" spans="23:26" x14ac:dyDescent="0.2">
      <c r="W4650" s="402"/>
      <c r="X4650" s="402"/>
      <c r="Y4650" s="402"/>
      <c r="Z4650" s="402"/>
    </row>
    <row r="4651" spans="23:26" x14ac:dyDescent="0.2">
      <c r="W4651" s="402"/>
      <c r="X4651" s="402"/>
      <c r="Y4651" s="402"/>
      <c r="Z4651" s="402"/>
    </row>
    <row r="4652" spans="23:26" x14ac:dyDescent="0.2">
      <c r="W4652" s="402"/>
      <c r="X4652" s="402"/>
      <c r="Y4652" s="402"/>
      <c r="Z4652" s="402"/>
    </row>
    <row r="4653" spans="23:26" x14ac:dyDescent="0.2">
      <c r="W4653" s="402"/>
      <c r="X4653" s="402"/>
      <c r="Y4653" s="402"/>
      <c r="Z4653" s="402"/>
    </row>
    <row r="4654" spans="23:26" x14ac:dyDescent="0.2">
      <c r="W4654" s="402"/>
      <c r="X4654" s="402"/>
      <c r="Y4654" s="402"/>
      <c r="Z4654" s="402"/>
    </row>
    <row r="4655" spans="23:26" x14ac:dyDescent="0.2">
      <c r="W4655" s="402"/>
      <c r="X4655" s="402"/>
      <c r="Y4655" s="402"/>
      <c r="Z4655" s="402"/>
    </row>
    <row r="4656" spans="23:26" x14ac:dyDescent="0.2">
      <c r="W4656" s="402"/>
      <c r="X4656" s="402"/>
      <c r="Y4656" s="402"/>
      <c r="Z4656" s="402"/>
    </row>
    <row r="4657" spans="23:26" x14ac:dyDescent="0.2">
      <c r="W4657" s="402"/>
      <c r="X4657" s="402"/>
      <c r="Y4657" s="402"/>
      <c r="Z4657" s="402"/>
    </row>
    <row r="4658" spans="23:26" x14ac:dyDescent="0.2">
      <c r="W4658" s="402"/>
      <c r="X4658" s="402"/>
      <c r="Y4658" s="402"/>
      <c r="Z4658" s="402"/>
    </row>
    <row r="4659" spans="23:26" x14ac:dyDescent="0.2">
      <c r="W4659" s="402"/>
      <c r="X4659" s="402"/>
      <c r="Y4659" s="402"/>
      <c r="Z4659" s="402"/>
    </row>
    <row r="4660" spans="23:26" x14ac:dyDescent="0.2">
      <c r="W4660" s="402"/>
      <c r="X4660" s="402"/>
      <c r="Y4660" s="402"/>
      <c r="Z4660" s="402"/>
    </row>
    <row r="4661" spans="23:26" x14ac:dyDescent="0.2">
      <c r="W4661" s="402"/>
      <c r="X4661" s="402"/>
      <c r="Y4661" s="402"/>
      <c r="Z4661" s="402"/>
    </row>
    <row r="4662" spans="23:26" x14ac:dyDescent="0.2">
      <c r="W4662" s="402"/>
      <c r="X4662" s="402"/>
      <c r="Y4662" s="402"/>
      <c r="Z4662" s="402"/>
    </row>
    <row r="4663" spans="23:26" x14ac:dyDescent="0.2">
      <c r="W4663" s="402"/>
      <c r="X4663" s="402"/>
      <c r="Y4663" s="402"/>
      <c r="Z4663" s="402"/>
    </row>
    <row r="4664" spans="23:26" x14ac:dyDescent="0.2">
      <c r="W4664" s="402"/>
      <c r="X4664" s="402"/>
      <c r="Y4664" s="402"/>
      <c r="Z4664" s="402"/>
    </row>
    <row r="4665" spans="23:26" x14ac:dyDescent="0.2">
      <c r="W4665" s="402"/>
      <c r="X4665" s="402"/>
      <c r="Y4665" s="402"/>
      <c r="Z4665" s="402"/>
    </row>
    <row r="4666" spans="23:26" x14ac:dyDescent="0.2">
      <c r="W4666" s="402"/>
      <c r="X4666" s="402"/>
      <c r="Y4666" s="402"/>
      <c r="Z4666" s="402"/>
    </row>
    <row r="4667" spans="23:26" x14ac:dyDescent="0.2">
      <c r="W4667" s="402"/>
      <c r="X4667" s="402"/>
      <c r="Y4667" s="402"/>
      <c r="Z4667" s="402"/>
    </row>
    <row r="4668" spans="23:26" x14ac:dyDescent="0.2">
      <c r="W4668" s="402"/>
      <c r="X4668" s="402"/>
      <c r="Y4668" s="402"/>
      <c r="Z4668" s="402"/>
    </row>
    <row r="4669" spans="23:26" x14ac:dyDescent="0.2">
      <c r="W4669" s="402"/>
      <c r="X4669" s="402"/>
      <c r="Y4669" s="402"/>
      <c r="Z4669" s="402"/>
    </row>
    <row r="4670" spans="23:26" x14ac:dyDescent="0.2">
      <c r="W4670" s="402"/>
      <c r="X4670" s="402"/>
      <c r="Y4670" s="402"/>
      <c r="Z4670" s="402"/>
    </row>
    <row r="4671" spans="23:26" x14ac:dyDescent="0.2">
      <c r="W4671" s="402"/>
      <c r="X4671" s="402"/>
      <c r="Y4671" s="402"/>
      <c r="Z4671" s="402"/>
    </row>
    <row r="4672" spans="23:26" x14ac:dyDescent="0.2">
      <c r="W4672" s="402"/>
      <c r="X4672" s="402"/>
      <c r="Y4672" s="402"/>
      <c r="Z4672" s="402"/>
    </row>
    <row r="4673" spans="23:26" x14ac:dyDescent="0.2">
      <c r="W4673" s="402"/>
      <c r="X4673" s="402"/>
      <c r="Y4673" s="402"/>
      <c r="Z4673" s="402"/>
    </row>
    <row r="4674" spans="23:26" x14ac:dyDescent="0.2">
      <c r="W4674" s="402"/>
      <c r="X4674" s="402"/>
      <c r="Y4674" s="402"/>
      <c r="Z4674" s="402"/>
    </row>
    <row r="4675" spans="23:26" x14ac:dyDescent="0.2">
      <c r="W4675" s="402"/>
      <c r="X4675" s="402"/>
      <c r="Y4675" s="402"/>
      <c r="Z4675" s="402"/>
    </row>
    <row r="4676" spans="23:26" x14ac:dyDescent="0.2">
      <c r="W4676" s="402"/>
      <c r="X4676" s="402"/>
      <c r="Y4676" s="402"/>
      <c r="Z4676" s="402"/>
    </row>
    <row r="4677" spans="23:26" x14ac:dyDescent="0.2">
      <c r="W4677" s="402"/>
      <c r="X4677" s="402"/>
      <c r="Y4677" s="402"/>
      <c r="Z4677" s="402"/>
    </row>
    <row r="4678" spans="23:26" x14ac:dyDescent="0.2">
      <c r="W4678" s="402"/>
      <c r="X4678" s="402"/>
      <c r="Y4678" s="402"/>
      <c r="Z4678" s="402"/>
    </row>
    <row r="4679" spans="23:26" x14ac:dyDescent="0.2">
      <c r="W4679" s="402"/>
      <c r="X4679" s="402"/>
      <c r="Y4679" s="402"/>
      <c r="Z4679" s="402"/>
    </row>
    <row r="4680" spans="23:26" x14ac:dyDescent="0.2">
      <c r="W4680" s="402"/>
      <c r="X4680" s="402"/>
      <c r="Y4680" s="402"/>
      <c r="Z4680" s="402"/>
    </row>
    <row r="4681" spans="23:26" x14ac:dyDescent="0.2">
      <c r="W4681" s="402"/>
      <c r="X4681" s="402"/>
      <c r="Y4681" s="402"/>
      <c r="Z4681" s="402"/>
    </row>
    <row r="4682" spans="23:26" x14ac:dyDescent="0.2">
      <c r="W4682" s="402"/>
      <c r="X4682" s="402"/>
      <c r="Y4682" s="402"/>
      <c r="Z4682" s="402"/>
    </row>
    <row r="4683" spans="23:26" x14ac:dyDescent="0.2">
      <c r="W4683" s="402"/>
      <c r="X4683" s="402"/>
      <c r="Y4683" s="402"/>
      <c r="Z4683" s="402"/>
    </row>
    <row r="4684" spans="23:26" x14ac:dyDescent="0.2">
      <c r="W4684" s="402"/>
      <c r="X4684" s="402"/>
      <c r="Y4684" s="402"/>
      <c r="Z4684" s="402"/>
    </row>
    <row r="4685" spans="23:26" x14ac:dyDescent="0.2">
      <c r="W4685" s="402"/>
      <c r="X4685" s="402"/>
      <c r="Y4685" s="402"/>
      <c r="Z4685" s="402"/>
    </row>
    <row r="4686" spans="23:26" x14ac:dyDescent="0.2">
      <c r="W4686" s="402"/>
      <c r="X4686" s="402"/>
      <c r="Y4686" s="402"/>
      <c r="Z4686" s="402"/>
    </row>
    <row r="4687" spans="23:26" x14ac:dyDescent="0.2">
      <c r="W4687" s="402"/>
      <c r="X4687" s="402"/>
      <c r="Y4687" s="402"/>
      <c r="Z4687" s="402"/>
    </row>
    <row r="4688" spans="23:26" x14ac:dyDescent="0.2">
      <c r="W4688" s="402"/>
      <c r="X4688" s="402"/>
      <c r="Y4688" s="402"/>
      <c r="Z4688" s="402"/>
    </row>
    <row r="4689" spans="23:26" x14ac:dyDescent="0.2">
      <c r="W4689" s="402"/>
      <c r="X4689" s="402"/>
      <c r="Y4689" s="402"/>
      <c r="Z4689" s="402"/>
    </row>
    <row r="4690" spans="23:26" x14ac:dyDescent="0.2">
      <c r="W4690" s="402"/>
      <c r="X4690" s="402"/>
      <c r="Y4690" s="402"/>
      <c r="Z4690" s="402"/>
    </row>
    <row r="4691" spans="23:26" x14ac:dyDescent="0.2">
      <c r="W4691" s="402"/>
      <c r="X4691" s="402"/>
      <c r="Y4691" s="402"/>
      <c r="Z4691" s="402"/>
    </row>
    <row r="4692" spans="23:26" x14ac:dyDescent="0.2">
      <c r="W4692" s="402"/>
      <c r="X4692" s="402"/>
      <c r="Y4692" s="402"/>
      <c r="Z4692" s="402"/>
    </row>
    <row r="4693" spans="23:26" x14ac:dyDescent="0.2">
      <c r="W4693" s="402"/>
      <c r="X4693" s="402"/>
      <c r="Y4693" s="402"/>
      <c r="Z4693" s="402"/>
    </row>
    <row r="4694" spans="23:26" x14ac:dyDescent="0.2">
      <c r="W4694" s="402"/>
      <c r="X4694" s="402"/>
      <c r="Y4694" s="402"/>
      <c r="Z4694" s="402"/>
    </row>
    <row r="4695" spans="23:26" x14ac:dyDescent="0.2">
      <c r="W4695" s="402"/>
      <c r="X4695" s="402"/>
      <c r="Y4695" s="402"/>
      <c r="Z4695" s="402"/>
    </row>
    <row r="4696" spans="23:26" x14ac:dyDescent="0.2">
      <c r="W4696" s="402"/>
      <c r="X4696" s="402"/>
      <c r="Y4696" s="402"/>
      <c r="Z4696" s="402"/>
    </row>
    <row r="4697" spans="23:26" x14ac:dyDescent="0.2">
      <c r="W4697" s="402"/>
      <c r="X4697" s="402"/>
      <c r="Y4697" s="402"/>
      <c r="Z4697" s="402"/>
    </row>
    <row r="4698" spans="23:26" x14ac:dyDescent="0.2">
      <c r="W4698" s="402"/>
      <c r="X4698" s="402"/>
      <c r="Y4698" s="402"/>
      <c r="Z4698" s="402"/>
    </row>
    <row r="4699" spans="23:26" x14ac:dyDescent="0.2">
      <c r="W4699" s="402"/>
      <c r="X4699" s="402"/>
      <c r="Y4699" s="402"/>
      <c r="Z4699" s="402"/>
    </row>
    <row r="4700" spans="23:26" x14ac:dyDescent="0.2">
      <c r="W4700" s="402"/>
      <c r="X4700" s="402"/>
      <c r="Y4700" s="402"/>
      <c r="Z4700" s="402"/>
    </row>
    <row r="4701" spans="23:26" x14ac:dyDescent="0.2">
      <c r="W4701" s="402"/>
      <c r="X4701" s="402"/>
      <c r="Y4701" s="402"/>
      <c r="Z4701" s="402"/>
    </row>
    <row r="4702" spans="23:26" x14ac:dyDescent="0.2">
      <c r="W4702" s="402"/>
      <c r="X4702" s="402"/>
      <c r="Y4702" s="402"/>
      <c r="Z4702" s="402"/>
    </row>
    <row r="4703" spans="23:26" x14ac:dyDescent="0.2">
      <c r="W4703" s="402"/>
      <c r="X4703" s="402"/>
      <c r="Y4703" s="402"/>
      <c r="Z4703" s="402"/>
    </row>
    <row r="4704" spans="23:26" x14ac:dyDescent="0.2">
      <c r="W4704" s="402"/>
      <c r="X4704" s="402"/>
      <c r="Y4704" s="402"/>
      <c r="Z4704" s="402"/>
    </row>
    <row r="4705" spans="23:26" x14ac:dyDescent="0.2">
      <c r="W4705" s="402"/>
      <c r="X4705" s="402"/>
      <c r="Y4705" s="402"/>
      <c r="Z4705" s="402"/>
    </row>
    <row r="4706" spans="23:26" x14ac:dyDescent="0.2">
      <c r="W4706" s="402"/>
      <c r="X4706" s="402"/>
      <c r="Y4706" s="402"/>
      <c r="Z4706" s="402"/>
    </row>
    <row r="4707" spans="23:26" x14ac:dyDescent="0.2">
      <c r="W4707" s="402"/>
      <c r="X4707" s="402"/>
      <c r="Y4707" s="402"/>
      <c r="Z4707" s="402"/>
    </row>
    <row r="4708" spans="23:26" x14ac:dyDescent="0.2">
      <c r="W4708" s="402"/>
      <c r="X4708" s="402"/>
      <c r="Y4708" s="402"/>
      <c r="Z4708" s="402"/>
    </row>
    <row r="4709" spans="23:26" x14ac:dyDescent="0.2">
      <c r="W4709" s="402"/>
      <c r="X4709" s="402"/>
      <c r="Y4709" s="402"/>
      <c r="Z4709" s="402"/>
    </row>
    <row r="4710" spans="23:26" x14ac:dyDescent="0.2">
      <c r="W4710" s="402"/>
      <c r="X4710" s="402"/>
      <c r="Y4710" s="402"/>
      <c r="Z4710" s="402"/>
    </row>
    <row r="4711" spans="23:26" x14ac:dyDescent="0.2">
      <c r="W4711" s="402"/>
      <c r="X4711" s="402"/>
      <c r="Y4711" s="402"/>
      <c r="Z4711" s="402"/>
    </row>
    <row r="4712" spans="23:26" x14ac:dyDescent="0.2">
      <c r="W4712" s="402"/>
      <c r="X4712" s="402"/>
      <c r="Y4712" s="402"/>
      <c r="Z4712" s="402"/>
    </row>
    <row r="4713" spans="23:26" x14ac:dyDescent="0.2">
      <c r="W4713" s="402"/>
      <c r="X4713" s="402"/>
      <c r="Y4713" s="402"/>
      <c r="Z4713" s="402"/>
    </row>
    <row r="4714" spans="23:26" x14ac:dyDescent="0.2">
      <c r="W4714" s="402"/>
      <c r="X4714" s="402"/>
      <c r="Y4714" s="402"/>
      <c r="Z4714" s="402"/>
    </row>
    <row r="4715" spans="23:26" x14ac:dyDescent="0.2">
      <c r="W4715" s="402"/>
      <c r="X4715" s="402"/>
      <c r="Y4715" s="402"/>
      <c r="Z4715" s="402"/>
    </row>
    <row r="4716" spans="23:26" x14ac:dyDescent="0.2">
      <c r="W4716" s="402"/>
      <c r="X4716" s="402"/>
      <c r="Y4716" s="402"/>
      <c r="Z4716" s="402"/>
    </row>
    <row r="4717" spans="23:26" x14ac:dyDescent="0.2">
      <c r="W4717" s="402"/>
      <c r="X4717" s="402"/>
      <c r="Y4717" s="402"/>
      <c r="Z4717" s="402"/>
    </row>
    <row r="4718" spans="23:26" x14ac:dyDescent="0.2">
      <c r="W4718" s="402"/>
      <c r="X4718" s="402"/>
      <c r="Y4718" s="402"/>
      <c r="Z4718" s="402"/>
    </row>
    <row r="4719" spans="23:26" x14ac:dyDescent="0.2">
      <c r="W4719" s="402"/>
      <c r="X4719" s="402"/>
      <c r="Y4719" s="402"/>
      <c r="Z4719" s="402"/>
    </row>
    <row r="4720" spans="23:26" x14ac:dyDescent="0.2">
      <c r="W4720" s="402"/>
      <c r="X4720" s="402"/>
      <c r="Y4720" s="402"/>
      <c r="Z4720" s="402"/>
    </row>
    <row r="4721" spans="23:26" x14ac:dyDescent="0.2">
      <c r="W4721" s="402"/>
      <c r="X4721" s="402"/>
      <c r="Y4721" s="402"/>
      <c r="Z4721" s="402"/>
    </row>
    <row r="4722" spans="23:26" x14ac:dyDescent="0.2">
      <c r="W4722" s="402"/>
      <c r="X4722" s="402"/>
      <c r="Y4722" s="402"/>
      <c r="Z4722" s="402"/>
    </row>
    <row r="4723" spans="23:26" x14ac:dyDescent="0.2">
      <c r="W4723" s="402"/>
      <c r="X4723" s="402"/>
      <c r="Y4723" s="402"/>
      <c r="Z4723" s="402"/>
    </row>
    <row r="4724" spans="23:26" x14ac:dyDescent="0.2">
      <c r="W4724" s="402"/>
      <c r="X4724" s="402"/>
      <c r="Y4724" s="402"/>
      <c r="Z4724" s="402"/>
    </row>
    <row r="4725" spans="23:26" x14ac:dyDescent="0.2">
      <c r="W4725" s="402"/>
      <c r="X4725" s="402"/>
      <c r="Y4725" s="402"/>
      <c r="Z4725" s="402"/>
    </row>
    <row r="4726" spans="23:26" x14ac:dyDescent="0.2">
      <c r="W4726" s="402"/>
      <c r="X4726" s="402"/>
      <c r="Y4726" s="402"/>
      <c r="Z4726" s="402"/>
    </row>
    <row r="4727" spans="23:26" x14ac:dyDescent="0.2">
      <c r="W4727" s="402"/>
      <c r="X4727" s="402"/>
      <c r="Y4727" s="402"/>
      <c r="Z4727" s="402"/>
    </row>
    <row r="4728" spans="23:26" x14ac:dyDescent="0.2">
      <c r="W4728" s="402"/>
      <c r="X4728" s="402"/>
      <c r="Y4728" s="402"/>
      <c r="Z4728" s="402"/>
    </row>
    <row r="4729" spans="23:26" x14ac:dyDescent="0.2">
      <c r="W4729" s="402"/>
      <c r="X4729" s="402"/>
      <c r="Y4729" s="402"/>
      <c r="Z4729" s="402"/>
    </row>
    <row r="4730" spans="23:26" x14ac:dyDescent="0.2">
      <c r="W4730" s="402"/>
      <c r="X4730" s="402"/>
      <c r="Y4730" s="402"/>
      <c r="Z4730" s="402"/>
    </row>
    <row r="4731" spans="23:26" x14ac:dyDescent="0.2">
      <c r="W4731" s="402"/>
      <c r="X4731" s="402"/>
      <c r="Y4731" s="402"/>
      <c r="Z4731" s="402"/>
    </row>
    <row r="4732" spans="23:26" x14ac:dyDescent="0.2">
      <c r="W4732" s="402"/>
      <c r="X4732" s="402"/>
      <c r="Y4732" s="402"/>
      <c r="Z4732" s="402"/>
    </row>
    <row r="4733" spans="23:26" x14ac:dyDescent="0.2">
      <c r="W4733" s="402"/>
      <c r="X4733" s="402"/>
      <c r="Y4733" s="402"/>
      <c r="Z4733" s="402"/>
    </row>
    <row r="4734" spans="23:26" x14ac:dyDescent="0.2">
      <c r="W4734" s="402"/>
      <c r="X4734" s="402"/>
      <c r="Y4734" s="402"/>
      <c r="Z4734" s="402"/>
    </row>
    <row r="4735" spans="23:26" x14ac:dyDescent="0.2">
      <c r="W4735" s="402"/>
      <c r="X4735" s="402"/>
      <c r="Y4735" s="402"/>
      <c r="Z4735" s="402"/>
    </row>
    <row r="4736" spans="23:26" x14ac:dyDescent="0.2">
      <c r="W4736" s="402"/>
      <c r="X4736" s="402"/>
      <c r="Y4736" s="402"/>
      <c r="Z4736" s="402"/>
    </row>
    <row r="4737" spans="23:26" x14ac:dyDescent="0.2">
      <c r="W4737" s="402"/>
      <c r="X4737" s="402"/>
      <c r="Y4737" s="402"/>
      <c r="Z4737" s="402"/>
    </row>
    <row r="4738" spans="23:26" x14ac:dyDescent="0.2">
      <c r="W4738" s="402"/>
      <c r="X4738" s="402"/>
      <c r="Y4738" s="402"/>
      <c r="Z4738" s="402"/>
    </row>
    <row r="4739" spans="23:26" x14ac:dyDescent="0.2">
      <c r="W4739" s="402"/>
      <c r="X4739" s="402"/>
      <c r="Y4739" s="402"/>
      <c r="Z4739" s="402"/>
    </row>
    <row r="4740" spans="23:26" x14ac:dyDescent="0.2">
      <c r="W4740" s="402"/>
      <c r="X4740" s="402"/>
      <c r="Y4740" s="402"/>
      <c r="Z4740" s="402"/>
    </row>
    <row r="4741" spans="23:26" x14ac:dyDescent="0.2">
      <c r="W4741" s="402"/>
      <c r="X4741" s="402"/>
      <c r="Y4741" s="402"/>
      <c r="Z4741" s="402"/>
    </row>
    <row r="4742" spans="23:26" x14ac:dyDescent="0.2">
      <c r="W4742" s="402"/>
      <c r="X4742" s="402"/>
      <c r="Y4742" s="402"/>
      <c r="Z4742" s="402"/>
    </row>
    <row r="4743" spans="23:26" x14ac:dyDescent="0.2">
      <c r="W4743" s="402"/>
      <c r="X4743" s="402"/>
      <c r="Y4743" s="402"/>
      <c r="Z4743" s="402"/>
    </row>
    <row r="4744" spans="23:26" x14ac:dyDescent="0.2">
      <c r="W4744" s="402"/>
      <c r="X4744" s="402"/>
      <c r="Y4744" s="402"/>
      <c r="Z4744" s="402"/>
    </row>
    <row r="4745" spans="23:26" x14ac:dyDescent="0.2">
      <c r="W4745" s="402"/>
      <c r="X4745" s="402"/>
      <c r="Y4745" s="402"/>
      <c r="Z4745" s="402"/>
    </row>
    <row r="4746" spans="23:26" x14ac:dyDescent="0.2">
      <c r="W4746" s="402"/>
      <c r="X4746" s="402"/>
      <c r="Y4746" s="402"/>
      <c r="Z4746" s="402"/>
    </row>
    <row r="4747" spans="23:26" x14ac:dyDescent="0.2">
      <c r="W4747" s="402"/>
      <c r="X4747" s="402"/>
      <c r="Y4747" s="402"/>
      <c r="Z4747" s="402"/>
    </row>
    <row r="4748" spans="23:26" x14ac:dyDescent="0.2">
      <c r="W4748" s="402"/>
      <c r="X4748" s="402"/>
      <c r="Y4748" s="402"/>
      <c r="Z4748" s="402"/>
    </row>
    <row r="4749" spans="23:26" x14ac:dyDescent="0.2">
      <c r="W4749" s="402"/>
      <c r="X4749" s="402"/>
      <c r="Y4749" s="402"/>
      <c r="Z4749" s="402"/>
    </row>
    <row r="4750" spans="23:26" x14ac:dyDescent="0.2">
      <c r="W4750" s="402"/>
      <c r="X4750" s="402"/>
      <c r="Y4750" s="402"/>
      <c r="Z4750" s="402"/>
    </row>
    <row r="4751" spans="23:26" x14ac:dyDescent="0.2">
      <c r="W4751" s="402"/>
      <c r="X4751" s="402"/>
      <c r="Y4751" s="402"/>
      <c r="Z4751" s="402"/>
    </row>
    <row r="4752" spans="23:26" x14ac:dyDescent="0.2">
      <c r="W4752" s="402"/>
      <c r="X4752" s="402"/>
      <c r="Y4752" s="402"/>
      <c r="Z4752" s="402"/>
    </row>
    <row r="4753" spans="23:26" x14ac:dyDescent="0.2">
      <c r="W4753" s="402"/>
      <c r="X4753" s="402"/>
      <c r="Y4753" s="402"/>
      <c r="Z4753" s="402"/>
    </row>
    <row r="4754" spans="23:26" x14ac:dyDescent="0.2">
      <c r="W4754" s="402"/>
      <c r="X4754" s="402"/>
      <c r="Y4754" s="402"/>
      <c r="Z4754" s="402"/>
    </row>
    <row r="4755" spans="23:26" x14ac:dyDescent="0.2">
      <c r="W4755" s="402"/>
      <c r="X4755" s="402"/>
      <c r="Y4755" s="402"/>
      <c r="Z4755" s="402"/>
    </row>
    <row r="4756" spans="23:26" x14ac:dyDescent="0.2">
      <c r="W4756" s="402"/>
      <c r="X4756" s="402"/>
      <c r="Y4756" s="402"/>
      <c r="Z4756" s="402"/>
    </row>
    <row r="4757" spans="23:26" x14ac:dyDescent="0.2">
      <c r="W4757" s="402"/>
      <c r="X4757" s="402"/>
      <c r="Y4757" s="402"/>
      <c r="Z4757" s="402"/>
    </row>
    <row r="4758" spans="23:26" x14ac:dyDescent="0.2">
      <c r="W4758" s="402"/>
      <c r="X4758" s="402"/>
      <c r="Y4758" s="402"/>
      <c r="Z4758" s="402"/>
    </row>
    <row r="4759" spans="23:26" x14ac:dyDescent="0.2">
      <c r="W4759" s="402"/>
      <c r="X4759" s="402"/>
      <c r="Y4759" s="402"/>
      <c r="Z4759" s="402"/>
    </row>
    <row r="4760" spans="23:26" x14ac:dyDescent="0.2">
      <c r="W4760" s="402"/>
      <c r="X4760" s="402"/>
      <c r="Y4760" s="402"/>
      <c r="Z4760" s="402"/>
    </row>
    <row r="4761" spans="23:26" x14ac:dyDescent="0.2">
      <c r="W4761" s="402"/>
      <c r="X4761" s="402"/>
      <c r="Y4761" s="402"/>
      <c r="Z4761" s="402"/>
    </row>
    <row r="4762" spans="23:26" x14ac:dyDescent="0.2">
      <c r="W4762" s="402"/>
      <c r="X4762" s="402"/>
      <c r="Y4762" s="402"/>
      <c r="Z4762" s="402"/>
    </row>
    <row r="4763" spans="23:26" x14ac:dyDescent="0.2">
      <c r="W4763" s="402"/>
      <c r="X4763" s="402"/>
      <c r="Y4763" s="402"/>
      <c r="Z4763" s="402"/>
    </row>
    <row r="4764" spans="23:26" x14ac:dyDescent="0.2">
      <c r="W4764" s="402"/>
      <c r="X4764" s="402"/>
      <c r="Y4764" s="402"/>
      <c r="Z4764" s="402"/>
    </row>
    <row r="4765" spans="23:26" x14ac:dyDescent="0.2">
      <c r="W4765" s="402"/>
      <c r="X4765" s="402"/>
      <c r="Y4765" s="402"/>
      <c r="Z4765" s="402"/>
    </row>
    <row r="4766" spans="23:26" x14ac:dyDescent="0.2">
      <c r="W4766" s="402"/>
      <c r="X4766" s="402"/>
      <c r="Y4766" s="402"/>
      <c r="Z4766" s="402"/>
    </row>
    <row r="4767" spans="23:26" x14ac:dyDescent="0.2">
      <c r="W4767" s="402"/>
      <c r="X4767" s="402"/>
      <c r="Y4767" s="402"/>
      <c r="Z4767" s="402"/>
    </row>
    <row r="4768" spans="23:26" x14ac:dyDescent="0.2">
      <c r="W4768" s="402"/>
      <c r="X4768" s="402"/>
      <c r="Y4768" s="402"/>
      <c r="Z4768" s="402"/>
    </row>
    <row r="4769" spans="23:26" x14ac:dyDescent="0.2">
      <c r="W4769" s="402"/>
      <c r="X4769" s="402"/>
      <c r="Y4769" s="402"/>
      <c r="Z4769" s="402"/>
    </row>
    <row r="4770" spans="23:26" x14ac:dyDescent="0.2">
      <c r="W4770" s="402"/>
      <c r="X4770" s="402"/>
      <c r="Y4770" s="402"/>
      <c r="Z4770" s="402"/>
    </row>
    <row r="4771" spans="23:26" x14ac:dyDescent="0.2">
      <c r="W4771" s="402"/>
      <c r="X4771" s="402"/>
      <c r="Y4771" s="402"/>
      <c r="Z4771" s="402"/>
    </row>
    <row r="4772" spans="23:26" x14ac:dyDescent="0.2">
      <c r="W4772" s="402"/>
      <c r="X4772" s="402"/>
      <c r="Y4772" s="402"/>
      <c r="Z4772" s="402"/>
    </row>
    <row r="4773" spans="23:26" x14ac:dyDescent="0.2">
      <c r="W4773" s="402"/>
      <c r="X4773" s="402"/>
      <c r="Y4773" s="402"/>
      <c r="Z4773" s="402"/>
    </row>
    <row r="4774" spans="23:26" x14ac:dyDescent="0.2">
      <c r="W4774" s="402"/>
      <c r="X4774" s="402"/>
      <c r="Y4774" s="402"/>
      <c r="Z4774" s="402"/>
    </row>
    <row r="4775" spans="23:26" x14ac:dyDescent="0.2">
      <c r="W4775" s="402"/>
      <c r="X4775" s="402"/>
      <c r="Y4775" s="402"/>
      <c r="Z4775" s="402"/>
    </row>
    <row r="4776" spans="23:26" x14ac:dyDescent="0.2">
      <c r="W4776" s="402"/>
      <c r="X4776" s="402"/>
      <c r="Y4776" s="402"/>
      <c r="Z4776" s="402"/>
    </row>
    <row r="4777" spans="23:26" x14ac:dyDescent="0.2">
      <c r="W4777" s="402"/>
      <c r="X4777" s="402"/>
      <c r="Y4777" s="402"/>
      <c r="Z4777" s="402"/>
    </row>
    <row r="4778" spans="23:26" x14ac:dyDescent="0.2">
      <c r="W4778" s="402"/>
      <c r="X4778" s="402"/>
      <c r="Y4778" s="402"/>
      <c r="Z4778" s="402"/>
    </row>
    <row r="4779" spans="23:26" x14ac:dyDescent="0.2">
      <c r="W4779" s="402"/>
      <c r="X4779" s="402"/>
      <c r="Y4779" s="402"/>
      <c r="Z4779" s="402"/>
    </row>
    <row r="4780" spans="23:26" x14ac:dyDescent="0.2">
      <c r="W4780" s="402"/>
      <c r="X4780" s="402"/>
      <c r="Y4780" s="402"/>
      <c r="Z4780" s="402"/>
    </row>
    <row r="4781" spans="23:26" x14ac:dyDescent="0.2">
      <c r="W4781" s="402"/>
      <c r="X4781" s="402"/>
      <c r="Y4781" s="402"/>
      <c r="Z4781" s="402"/>
    </row>
    <row r="4782" spans="23:26" x14ac:dyDescent="0.2">
      <c r="W4782" s="402"/>
      <c r="X4782" s="402"/>
      <c r="Y4782" s="402"/>
      <c r="Z4782" s="402"/>
    </row>
    <row r="4783" spans="23:26" x14ac:dyDescent="0.2">
      <c r="W4783" s="402"/>
      <c r="X4783" s="402"/>
      <c r="Y4783" s="402"/>
      <c r="Z4783" s="402"/>
    </row>
    <row r="4784" spans="23:26" x14ac:dyDescent="0.2">
      <c r="W4784" s="402"/>
      <c r="X4784" s="402"/>
      <c r="Y4784" s="402"/>
      <c r="Z4784" s="402"/>
    </row>
    <row r="4785" spans="23:26" x14ac:dyDescent="0.2">
      <c r="W4785" s="402"/>
      <c r="X4785" s="402"/>
      <c r="Y4785" s="402"/>
      <c r="Z4785" s="402"/>
    </row>
    <row r="4786" spans="23:26" x14ac:dyDescent="0.2">
      <c r="W4786" s="402"/>
      <c r="X4786" s="402"/>
      <c r="Y4786" s="402"/>
      <c r="Z4786" s="402"/>
    </row>
    <row r="4787" spans="23:26" x14ac:dyDescent="0.2">
      <c r="W4787" s="402"/>
      <c r="X4787" s="402"/>
      <c r="Y4787" s="402"/>
      <c r="Z4787" s="402"/>
    </row>
    <row r="4788" spans="23:26" x14ac:dyDescent="0.2">
      <c r="W4788" s="402"/>
      <c r="X4788" s="402"/>
      <c r="Y4788" s="402"/>
      <c r="Z4788" s="402"/>
    </row>
    <row r="4789" spans="23:26" x14ac:dyDescent="0.2">
      <c r="W4789" s="402"/>
      <c r="X4789" s="402"/>
      <c r="Y4789" s="402"/>
      <c r="Z4789" s="402"/>
    </row>
    <row r="4790" spans="23:26" x14ac:dyDescent="0.2">
      <c r="W4790" s="402"/>
      <c r="X4790" s="402"/>
      <c r="Y4790" s="402"/>
      <c r="Z4790" s="402"/>
    </row>
    <row r="4791" spans="23:26" x14ac:dyDescent="0.2">
      <c r="W4791" s="402"/>
      <c r="X4791" s="402"/>
      <c r="Y4791" s="402"/>
      <c r="Z4791" s="402"/>
    </row>
    <row r="4792" spans="23:26" x14ac:dyDescent="0.2">
      <c r="W4792" s="402"/>
      <c r="X4792" s="402"/>
      <c r="Y4792" s="402"/>
      <c r="Z4792" s="402"/>
    </row>
    <row r="4793" spans="23:26" x14ac:dyDescent="0.2">
      <c r="W4793" s="402"/>
      <c r="X4793" s="402"/>
      <c r="Y4793" s="402"/>
      <c r="Z4793" s="402"/>
    </row>
    <row r="4794" spans="23:26" x14ac:dyDescent="0.2">
      <c r="W4794" s="402"/>
      <c r="X4794" s="402"/>
      <c r="Y4794" s="402"/>
      <c r="Z4794" s="402"/>
    </row>
    <row r="4795" spans="23:26" x14ac:dyDescent="0.2">
      <c r="W4795" s="402"/>
      <c r="X4795" s="402"/>
      <c r="Y4795" s="402"/>
      <c r="Z4795" s="402"/>
    </row>
    <row r="4796" spans="23:26" x14ac:dyDescent="0.2">
      <c r="W4796" s="402"/>
      <c r="X4796" s="402"/>
      <c r="Y4796" s="402"/>
      <c r="Z4796" s="402"/>
    </row>
    <row r="4797" spans="23:26" x14ac:dyDescent="0.2">
      <c r="W4797" s="402"/>
      <c r="X4797" s="402"/>
      <c r="Y4797" s="402"/>
      <c r="Z4797" s="402"/>
    </row>
    <row r="4798" spans="23:26" x14ac:dyDescent="0.2">
      <c r="W4798" s="402"/>
      <c r="X4798" s="402"/>
      <c r="Y4798" s="402"/>
      <c r="Z4798" s="402"/>
    </row>
    <row r="4799" spans="23:26" x14ac:dyDescent="0.2">
      <c r="W4799" s="402"/>
      <c r="X4799" s="402"/>
      <c r="Y4799" s="402"/>
      <c r="Z4799" s="402"/>
    </row>
    <row r="4800" spans="23:26" x14ac:dyDescent="0.2">
      <c r="W4800" s="402"/>
      <c r="X4800" s="402"/>
      <c r="Y4800" s="402"/>
      <c r="Z4800" s="402"/>
    </row>
    <row r="4801" spans="23:26" x14ac:dyDescent="0.2">
      <c r="W4801" s="402"/>
      <c r="X4801" s="402"/>
      <c r="Y4801" s="402"/>
      <c r="Z4801" s="402"/>
    </row>
    <row r="4802" spans="23:26" x14ac:dyDescent="0.2">
      <c r="W4802" s="402"/>
      <c r="X4802" s="402"/>
      <c r="Y4802" s="402"/>
      <c r="Z4802" s="402"/>
    </row>
    <row r="4803" spans="23:26" x14ac:dyDescent="0.2">
      <c r="W4803" s="402"/>
      <c r="X4803" s="402"/>
      <c r="Y4803" s="402"/>
      <c r="Z4803" s="402"/>
    </row>
    <row r="4804" spans="23:26" x14ac:dyDescent="0.2">
      <c r="W4804" s="402"/>
      <c r="X4804" s="402"/>
      <c r="Y4804" s="402"/>
      <c r="Z4804" s="402"/>
    </row>
    <row r="4805" spans="23:26" x14ac:dyDescent="0.2">
      <c r="W4805" s="402"/>
      <c r="X4805" s="402"/>
      <c r="Y4805" s="402"/>
      <c r="Z4805" s="402"/>
    </row>
    <row r="4806" spans="23:26" x14ac:dyDescent="0.2">
      <c r="W4806" s="402"/>
      <c r="X4806" s="402"/>
      <c r="Y4806" s="402"/>
      <c r="Z4806" s="402"/>
    </row>
    <row r="4807" spans="23:26" x14ac:dyDescent="0.2">
      <c r="W4807" s="402"/>
      <c r="X4807" s="402"/>
      <c r="Y4807" s="402"/>
      <c r="Z4807" s="402"/>
    </row>
    <row r="4808" spans="23:26" x14ac:dyDescent="0.2">
      <c r="W4808" s="402"/>
      <c r="X4808" s="402"/>
      <c r="Y4808" s="402"/>
      <c r="Z4808" s="402"/>
    </row>
    <row r="4809" spans="23:26" x14ac:dyDescent="0.2">
      <c r="W4809" s="402"/>
      <c r="X4809" s="402"/>
      <c r="Y4809" s="402"/>
      <c r="Z4809" s="402"/>
    </row>
    <row r="4810" spans="23:26" x14ac:dyDescent="0.2">
      <c r="W4810" s="402"/>
      <c r="X4810" s="402"/>
      <c r="Y4810" s="402"/>
      <c r="Z4810" s="402"/>
    </row>
    <row r="4811" spans="23:26" x14ac:dyDescent="0.2">
      <c r="W4811" s="402"/>
      <c r="X4811" s="402"/>
      <c r="Y4811" s="402"/>
      <c r="Z4811" s="402"/>
    </row>
    <row r="4812" spans="23:26" x14ac:dyDescent="0.2">
      <c r="W4812" s="402"/>
      <c r="X4812" s="402"/>
      <c r="Y4812" s="402"/>
      <c r="Z4812" s="402"/>
    </row>
    <row r="4813" spans="23:26" x14ac:dyDescent="0.2">
      <c r="W4813" s="402"/>
      <c r="X4813" s="402"/>
      <c r="Y4813" s="402"/>
      <c r="Z4813" s="402"/>
    </row>
    <row r="4814" spans="23:26" x14ac:dyDescent="0.2">
      <c r="W4814" s="402"/>
      <c r="X4814" s="402"/>
      <c r="Y4814" s="402"/>
      <c r="Z4814" s="402"/>
    </row>
    <row r="4815" spans="23:26" x14ac:dyDescent="0.2">
      <c r="W4815" s="402"/>
      <c r="X4815" s="402"/>
      <c r="Y4815" s="402"/>
      <c r="Z4815" s="402"/>
    </row>
    <row r="4816" spans="23:26" x14ac:dyDescent="0.2">
      <c r="W4816" s="402"/>
      <c r="X4816" s="402"/>
      <c r="Y4816" s="402"/>
      <c r="Z4816" s="402"/>
    </row>
    <row r="4817" spans="23:26" x14ac:dyDescent="0.2">
      <c r="W4817" s="402"/>
      <c r="X4817" s="402"/>
      <c r="Y4817" s="402"/>
      <c r="Z4817" s="402"/>
    </row>
    <row r="4818" spans="23:26" x14ac:dyDescent="0.2">
      <c r="W4818" s="402"/>
      <c r="X4818" s="402"/>
      <c r="Y4818" s="402"/>
      <c r="Z4818" s="402"/>
    </row>
    <row r="4819" spans="23:26" x14ac:dyDescent="0.2">
      <c r="W4819" s="402"/>
      <c r="X4819" s="402"/>
      <c r="Y4819" s="402"/>
      <c r="Z4819" s="402"/>
    </row>
    <row r="4820" spans="23:26" x14ac:dyDescent="0.2">
      <c r="W4820" s="402"/>
      <c r="X4820" s="402"/>
      <c r="Y4820" s="402"/>
      <c r="Z4820" s="402"/>
    </row>
    <row r="4821" spans="23:26" x14ac:dyDescent="0.2">
      <c r="W4821" s="402"/>
      <c r="X4821" s="402"/>
      <c r="Y4821" s="402"/>
      <c r="Z4821" s="402"/>
    </row>
    <row r="4822" spans="23:26" x14ac:dyDescent="0.2">
      <c r="W4822" s="402"/>
      <c r="X4822" s="402"/>
      <c r="Y4822" s="402"/>
      <c r="Z4822" s="402"/>
    </row>
    <row r="4823" spans="23:26" x14ac:dyDescent="0.2">
      <c r="W4823" s="402"/>
      <c r="X4823" s="402"/>
      <c r="Y4823" s="402"/>
      <c r="Z4823" s="402"/>
    </row>
    <row r="4824" spans="23:26" x14ac:dyDescent="0.2">
      <c r="W4824" s="402"/>
      <c r="X4824" s="402"/>
      <c r="Y4824" s="402"/>
      <c r="Z4824" s="402"/>
    </row>
    <row r="4825" spans="23:26" x14ac:dyDescent="0.2">
      <c r="W4825" s="402"/>
      <c r="X4825" s="402"/>
      <c r="Y4825" s="402"/>
      <c r="Z4825" s="402"/>
    </row>
    <row r="4826" spans="23:26" x14ac:dyDescent="0.2">
      <c r="W4826" s="402"/>
      <c r="X4826" s="402"/>
      <c r="Y4826" s="402"/>
      <c r="Z4826" s="402"/>
    </row>
    <row r="4827" spans="23:26" x14ac:dyDescent="0.2">
      <c r="W4827" s="402"/>
      <c r="X4827" s="402"/>
      <c r="Y4827" s="402"/>
      <c r="Z4827" s="402"/>
    </row>
    <row r="4828" spans="23:26" x14ac:dyDescent="0.2">
      <c r="W4828" s="402"/>
      <c r="X4828" s="402"/>
      <c r="Y4828" s="402"/>
      <c r="Z4828" s="402"/>
    </row>
    <row r="4829" spans="23:26" x14ac:dyDescent="0.2">
      <c r="W4829" s="402"/>
      <c r="X4829" s="402"/>
      <c r="Y4829" s="402"/>
      <c r="Z4829" s="402"/>
    </row>
    <row r="4830" spans="23:26" x14ac:dyDescent="0.2">
      <c r="W4830" s="402"/>
      <c r="X4830" s="402"/>
      <c r="Y4830" s="402"/>
      <c r="Z4830" s="402"/>
    </row>
    <row r="4831" spans="23:26" x14ac:dyDescent="0.2">
      <c r="W4831" s="402"/>
      <c r="X4831" s="402"/>
      <c r="Y4831" s="402"/>
      <c r="Z4831" s="402"/>
    </row>
    <row r="4832" spans="23:26" x14ac:dyDescent="0.2">
      <c r="W4832" s="402"/>
      <c r="X4832" s="402"/>
      <c r="Y4832" s="402"/>
      <c r="Z4832" s="402"/>
    </row>
    <row r="4833" spans="23:26" x14ac:dyDescent="0.2">
      <c r="W4833" s="402"/>
      <c r="X4833" s="402"/>
      <c r="Y4833" s="402"/>
      <c r="Z4833" s="402"/>
    </row>
    <row r="4834" spans="23:26" x14ac:dyDescent="0.2">
      <c r="W4834" s="402"/>
      <c r="X4834" s="402"/>
      <c r="Y4834" s="402"/>
      <c r="Z4834" s="402"/>
    </row>
    <row r="4835" spans="23:26" x14ac:dyDescent="0.2">
      <c r="W4835" s="402"/>
      <c r="X4835" s="402"/>
      <c r="Y4835" s="402"/>
      <c r="Z4835" s="402"/>
    </row>
    <row r="4836" spans="23:26" x14ac:dyDescent="0.2">
      <c r="W4836" s="402"/>
      <c r="X4836" s="402"/>
      <c r="Y4836" s="402"/>
      <c r="Z4836" s="402"/>
    </row>
    <row r="4837" spans="23:26" x14ac:dyDescent="0.2">
      <c r="W4837" s="402"/>
      <c r="X4837" s="402"/>
      <c r="Y4837" s="402"/>
      <c r="Z4837" s="402"/>
    </row>
    <row r="4838" spans="23:26" x14ac:dyDescent="0.2">
      <c r="W4838" s="402"/>
      <c r="X4838" s="402"/>
      <c r="Y4838" s="402"/>
      <c r="Z4838" s="402"/>
    </row>
    <row r="4839" spans="23:26" x14ac:dyDescent="0.2">
      <c r="W4839" s="402"/>
      <c r="X4839" s="402"/>
      <c r="Y4839" s="402"/>
      <c r="Z4839" s="402"/>
    </row>
    <row r="4840" spans="23:26" x14ac:dyDescent="0.2">
      <c r="W4840" s="402"/>
      <c r="X4840" s="402"/>
      <c r="Y4840" s="402"/>
      <c r="Z4840" s="402"/>
    </row>
    <row r="4841" spans="23:26" x14ac:dyDescent="0.2">
      <c r="W4841" s="402"/>
      <c r="X4841" s="402"/>
      <c r="Y4841" s="402"/>
      <c r="Z4841" s="402"/>
    </row>
    <row r="4842" spans="23:26" x14ac:dyDescent="0.2">
      <c r="W4842" s="402"/>
      <c r="X4842" s="402"/>
      <c r="Y4842" s="402"/>
      <c r="Z4842" s="402"/>
    </row>
    <row r="4843" spans="23:26" x14ac:dyDescent="0.2">
      <c r="W4843" s="402"/>
      <c r="X4843" s="402"/>
      <c r="Y4843" s="402"/>
      <c r="Z4843" s="402"/>
    </row>
    <row r="4844" spans="23:26" x14ac:dyDescent="0.2">
      <c r="W4844" s="402"/>
      <c r="X4844" s="402"/>
      <c r="Y4844" s="402"/>
      <c r="Z4844" s="402"/>
    </row>
    <row r="4845" spans="23:26" x14ac:dyDescent="0.2">
      <c r="W4845" s="402"/>
      <c r="X4845" s="402"/>
      <c r="Y4845" s="402"/>
      <c r="Z4845" s="402"/>
    </row>
    <row r="4846" spans="23:26" x14ac:dyDescent="0.2">
      <c r="W4846" s="402"/>
      <c r="X4846" s="402"/>
      <c r="Y4846" s="402"/>
      <c r="Z4846" s="402"/>
    </row>
    <row r="4847" spans="23:26" x14ac:dyDescent="0.2">
      <c r="W4847" s="402"/>
      <c r="X4847" s="402"/>
      <c r="Y4847" s="402"/>
      <c r="Z4847" s="402"/>
    </row>
    <row r="4848" spans="23:26" x14ac:dyDescent="0.2">
      <c r="W4848" s="402"/>
      <c r="X4848" s="402"/>
      <c r="Y4848" s="402"/>
      <c r="Z4848" s="402"/>
    </row>
    <row r="4849" spans="23:26" x14ac:dyDescent="0.2">
      <c r="W4849" s="402"/>
      <c r="X4849" s="402"/>
      <c r="Y4849" s="402"/>
      <c r="Z4849" s="402"/>
    </row>
    <row r="4850" spans="23:26" x14ac:dyDescent="0.2">
      <c r="W4850" s="402"/>
      <c r="X4850" s="402"/>
      <c r="Y4850" s="402"/>
      <c r="Z4850" s="402"/>
    </row>
    <row r="4851" spans="23:26" x14ac:dyDescent="0.2">
      <c r="W4851" s="402"/>
      <c r="X4851" s="402"/>
      <c r="Y4851" s="402"/>
      <c r="Z4851" s="402"/>
    </row>
    <row r="4852" spans="23:26" x14ac:dyDescent="0.2">
      <c r="W4852" s="402"/>
      <c r="X4852" s="402"/>
      <c r="Y4852" s="402"/>
      <c r="Z4852" s="402"/>
    </row>
    <row r="4853" spans="23:26" x14ac:dyDescent="0.2">
      <c r="W4853" s="402"/>
      <c r="X4853" s="402"/>
      <c r="Y4853" s="402"/>
      <c r="Z4853" s="402"/>
    </row>
    <row r="4854" spans="23:26" x14ac:dyDescent="0.2">
      <c r="W4854" s="402"/>
      <c r="X4854" s="402"/>
      <c r="Y4854" s="402"/>
      <c r="Z4854" s="402"/>
    </row>
    <row r="4855" spans="23:26" x14ac:dyDescent="0.2">
      <c r="W4855" s="402"/>
      <c r="X4855" s="402"/>
      <c r="Y4855" s="402"/>
      <c r="Z4855" s="402"/>
    </row>
    <row r="4856" spans="23:26" x14ac:dyDescent="0.2">
      <c r="W4856" s="402"/>
      <c r="X4856" s="402"/>
      <c r="Y4856" s="402"/>
      <c r="Z4856" s="402"/>
    </row>
    <row r="4857" spans="23:26" x14ac:dyDescent="0.2">
      <c r="W4857" s="402"/>
      <c r="X4857" s="402"/>
      <c r="Y4857" s="402"/>
      <c r="Z4857" s="402"/>
    </row>
    <row r="4858" spans="23:26" x14ac:dyDescent="0.2">
      <c r="W4858" s="402"/>
      <c r="X4858" s="402"/>
      <c r="Y4858" s="402"/>
      <c r="Z4858" s="402"/>
    </row>
    <row r="4859" spans="23:26" x14ac:dyDescent="0.2">
      <c r="W4859" s="402"/>
      <c r="X4859" s="402"/>
      <c r="Y4859" s="402"/>
      <c r="Z4859" s="402"/>
    </row>
    <row r="4860" spans="23:26" x14ac:dyDescent="0.2">
      <c r="W4860" s="402"/>
      <c r="X4860" s="402"/>
      <c r="Y4860" s="402"/>
      <c r="Z4860" s="402"/>
    </row>
    <row r="4861" spans="23:26" x14ac:dyDescent="0.2">
      <c r="W4861" s="402"/>
      <c r="X4861" s="402"/>
      <c r="Y4861" s="402"/>
      <c r="Z4861" s="402"/>
    </row>
    <row r="4862" spans="23:26" x14ac:dyDescent="0.2">
      <c r="W4862" s="402"/>
      <c r="X4862" s="402"/>
      <c r="Y4862" s="402"/>
      <c r="Z4862" s="402"/>
    </row>
    <row r="4863" spans="23:26" x14ac:dyDescent="0.2">
      <c r="W4863" s="402"/>
      <c r="X4863" s="402"/>
      <c r="Y4863" s="402"/>
      <c r="Z4863" s="402"/>
    </row>
    <row r="4864" spans="23:26" x14ac:dyDescent="0.2">
      <c r="W4864" s="402"/>
      <c r="X4864" s="402"/>
      <c r="Y4864" s="402"/>
      <c r="Z4864" s="402"/>
    </row>
    <row r="4865" spans="23:26" x14ac:dyDescent="0.2">
      <c r="W4865" s="402"/>
      <c r="X4865" s="402"/>
      <c r="Y4865" s="402"/>
      <c r="Z4865" s="402"/>
    </row>
    <row r="4866" spans="23:26" x14ac:dyDescent="0.2">
      <c r="W4866" s="402"/>
      <c r="X4866" s="402"/>
      <c r="Y4866" s="402"/>
      <c r="Z4866" s="402"/>
    </row>
    <row r="4867" spans="23:26" x14ac:dyDescent="0.2">
      <c r="W4867" s="402"/>
      <c r="X4867" s="402"/>
      <c r="Y4867" s="402"/>
      <c r="Z4867" s="402"/>
    </row>
    <row r="4868" spans="23:26" x14ac:dyDescent="0.2">
      <c r="W4868" s="402"/>
      <c r="X4868" s="402"/>
      <c r="Y4868" s="402"/>
      <c r="Z4868" s="402"/>
    </row>
    <row r="4869" spans="23:26" x14ac:dyDescent="0.2">
      <c r="W4869" s="402"/>
      <c r="X4869" s="402"/>
      <c r="Y4869" s="402"/>
      <c r="Z4869" s="402"/>
    </row>
    <row r="4870" spans="23:26" x14ac:dyDescent="0.2">
      <c r="W4870" s="402"/>
      <c r="X4870" s="402"/>
      <c r="Y4870" s="402"/>
      <c r="Z4870" s="402"/>
    </row>
    <row r="4871" spans="23:26" x14ac:dyDescent="0.2">
      <c r="W4871" s="402"/>
      <c r="X4871" s="402"/>
      <c r="Y4871" s="402"/>
      <c r="Z4871" s="402"/>
    </row>
    <row r="4872" spans="23:26" x14ac:dyDescent="0.2">
      <c r="W4872" s="402"/>
      <c r="X4872" s="402"/>
      <c r="Y4872" s="402"/>
      <c r="Z4872" s="402"/>
    </row>
    <row r="4873" spans="23:26" x14ac:dyDescent="0.2">
      <c r="W4873" s="402"/>
      <c r="X4873" s="402"/>
      <c r="Y4873" s="402"/>
      <c r="Z4873" s="402"/>
    </row>
    <row r="4874" spans="23:26" x14ac:dyDescent="0.2">
      <c r="W4874" s="402"/>
      <c r="X4874" s="402"/>
      <c r="Y4874" s="402"/>
      <c r="Z4874" s="402"/>
    </row>
    <row r="4875" spans="23:26" x14ac:dyDescent="0.2">
      <c r="W4875" s="402"/>
      <c r="X4875" s="402"/>
      <c r="Y4875" s="402"/>
      <c r="Z4875" s="402"/>
    </row>
    <row r="4876" spans="23:26" x14ac:dyDescent="0.2">
      <c r="W4876" s="402"/>
      <c r="X4876" s="402"/>
      <c r="Y4876" s="402"/>
      <c r="Z4876" s="402"/>
    </row>
    <row r="4877" spans="23:26" x14ac:dyDescent="0.2">
      <c r="W4877" s="402"/>
      <c r="X4877" s="402"/>
      <c r="Y4877" s="402"/>
      <c r="Z4877" s="402"/>
    </row>
    <row r="4878" spans="23:26" x14ac:dyDescent="0.2">
      <c r="W4878" s="402"/>
      <c r="X4878" s="402"/>
      <c r="Y4878" s="402"/>
      <c r="Z4878" s="402"/>
    </row>
    <row r="4879" spans="23:26" x14ac:dyDescent="0.2">
      <c r="W4879" s="402"/>
      <c r="X4879" s="402"/>
      <c r="Y4879" s="402"/>
      <c r="Z4879" s="402"/>
    </row>
    <row r="4880" spans="23:26" x14ac:dyDescent="0.2">
      <c r="W4880" s="402"/>
      <c r="X4880" s="402"/>
      <c r="Y4880" s="402"/>
      <c r="Z4880" s="402"/>
    </row>
    <row r="4881" spans="23:26" x14ac:dyDescent="0.2">
      <c r="W4881" s="402"/>
      <c r="X4881" s="402"/>
      <c r="Y4881" s="402"/>
      <c r="Z4881" s="402"/>
    </row>
    <row r="4882" spans="23:26" x14ac:dyDescent="0.2">
      <c r="W4882" s="402"/>
      <c r="X4882" s="402"/>
      <c r="Y4882" s="402"/>
      <c r="Z4882" s="402"/>
    </row>
    <row r="4883" spans="23:26" x14ac:dyDescent="0.2">
      <c r="W4883" s="402"/>
      <c r="X4883" s="402"/>
      <c r="Y4883" s="402"/>
      <c r="Z4883" s="402"/>
    </row>
    <row r="4884" spans="23:26" x14ac:dyDescent="0.2">
      <c r="W4884" s="402"/>
      <c r="X4884" s="402"/>
      <c r="Y4884" s="402"/>
      <c r="Z4884" s="402"/>
    </row>
    <row r="4885" spans="23:26" x14ac:dyDescent="0.2">
      <c r="W4885" s="402"/>
      <c r="X4885" s="402"/>
      <c r="Y4885" s="402"/>
      <c r="Z4885" s="402"/>
    </row>
    <row r="4886" spans="23:26" x14ac:dyDescent="0.2">
      <c r="W4886" s="402"/>
      <c r="X4886" s="402"/>
      <c r="Y4886" s="402"/>
      <c r="Z4886" s="402"/>
    </row>
    <row r="4887" spans="23:26" x14ac:dyDescent="0.2">
      <c r="W4887" s="402"/>
      <c r="X4887" s="402"/>
      <c r="Y4887" s="402"/>
      <c r="Z4887" s="402"/>
    </row>
    <row r="4888" spans="23:26" x14ac:dyDescent="0.2">
      <c r="W4888" s="402"/>
      <c r="X4888" s="402"/>
      <c r="Y4888" s="402"/>
      <c r="Z4888" s="402"/>
    </row>
    <row r="4889" spans="23:26" x14ac:dyDescent="0.2">
      <c r="W4889" s="402"/>
      <c r="X4889" s="402"/>
      <c r="Y4889" s="402"/>
      <c r="Z4889" s="402"/>
    </row>
    <row r="4890" spans="23:26" x14ac:dyDescent="0.2">
      <c r="W4890" s="402"/>
      <c r="X4890" s="402"/>
      <c r="Y4890" s="402"/>
      <c r="Z4890" s="402"/>
    </row>
    <row r="4891" spans="23:26" x14ac:dyDescent="0.2">
      <c r="W4891" s="402"/>
      <c r="X4891" s="402"/>
      <c r="Y4891" s="402"/>
      <c r="Z4891" s="402"/>
    </row>
    <row r="4892" spans="23:26" x14ac:dyDescent="0.2">
      <c r="W4892" s="402"/>
      <c r="X4892" s="402"/>
      <c r="Y4892" s="402"/>
      <c r="Z4892" s="402"/>
    </row>
    <row r="4893" spans="23:26" x14ac:dyDescent="0.2">
      <c r="W4893" s="402"/>
      <c r="X4893" s="402"/>
      <c r="Y4893" s="402"/>
      <c r="Z4893" s="402"/>
    </row>
    <row r="4894" spans="23:26" x14ac:dyDescent="0.2">
      <c r="W4894" s="402"/>
      <c r="X4894" s="402"/>
      <c r="Y4894" s="402"/>
      <c r="Z4894" s="402"/>
    </row>
    <row r="4895" spans="23:26" x14ac:dyDescent="0.2">
      <c r="W4895" s="402"/>
      <c r="X4895" s="402"/>
      <c r="Y4895" s="402"/>
      <c r="Z4895" s="402"/>
    </row>
    <row r="4896" spans="23:26" x14ac:dyDescent="0.2">
      <c r="W4896" s="402"/>
      <c r="X4896" s="402"/>
      <c r="Y4896" s="402"/>
      <c r="Z4896" s="402"/>
    </row>
    <row r="4897" spans="23:26" x14ac:dyDescent="0.2">
      <c r="W4897" s="402"/>
      <c r="X4897" s="402"/>
      <c r="Y4897" s="402"/>
      <c r="Z4897" s="402"/>
    </row>
    <row r="4898" spans="23:26" x14ac:dyDescent="0.2">
      <c r="W4898" s="402"/>
      <c r="X4898" s="402"/>
      <c r="Y4898" s="402"/>
      <c r="Z4898" s="402"/>
    </row>
    <row r="4899" spans="23:26" x14ac:dyDescent="0.2">
      <c r="W4899" s="402"/>
      <c r="X4899" s="402"/>
      <c r="Y4899" s="402"/>
      <c r="Z4899" s="402"/>
    </row>
    <row r="4900" spans="23:26" x14ac:dyDescent="0.2">
      <c r="W4900" s="402"/>
      <c r="X4900" s="402"/>
      <c r="Y4900" s="402"/>
      <c r="Z4900" s="402"/>
    </row>
    <row r="4901" spans="23:26" x14ac:dyDescent="0.2">
      <c r="W4901" s="402"/>
      <c r="X4901" s="402"/>
      <c r="Y4901" s="402"/>
      <c r="Z4901" s="402"/>
    </row>
    <row r="4902" spans="23:26" x14ac:dyDescent="0.2">
      <c r="W4902" s="402"/>
      <c r="X4902" s="402"/>
      <c r="Y4902" s="402"/>
      <c r="Z4902" s="402"/>
    </row>
    <row r="4903" spans="23:26" x14ac:dyDescent="0.2">
      <c r="W4903" s="402"/>
      <c r="X4903" s="402"/>
      <c r="Y4903" s="402"/>
      <c r="Z4903" s="402"/>
    </row>
    <row r="4904" spans="23:26" x14ac:dyDescent="0.2">
      <c r="W4904" s="402"/>
      <c r="X4904" s="402"/>
      <c r="Y4904" s="402"/>
      <c r="Z4904" s="402"/>
    </row>
    <row r="4905" spans="23:26" x14ac:dyDescent="0.2">
      <c r="W4905" s="402"/>
      <c r="X4905" s="402"/>
      <c r="Y4905" s="402"/>
      <c r="Z4905" s="402"/>
    </row>
    <row r="4906" spans="23:26" x14ac:dyDescent="0.2">
      <c r="W4906" s="402"/>
      <c r="X4906" s="402"/>
      <c r="Y4906" s="402"/>
      <c r="Z4906" s="402"/>
    </row>
    <row r="4907" spans="23:26" x14ac:dyDescent="0.2">
      <c r="W4907" s="402"/>
      <c r="X4907" s="402"/>
      <c r="Y4907" s="402"/>
      <c r="Z4907" s="402"/>
    </row>
    <row r="4908" spans="23:26" x14ac:dyDescent="0.2">
      <c r="W4908" s="402"/>
      <c r="X4908" s="402"/>
      <c r="Y4908" s="402"/>
      <c r="Z4908" s="402"/>
    </row>
    <row r="4909" spans="23:26" x14ac:dyDescent="0.2">
      <c r="W4909" s="402"/>
      <c r="X4909" s="402"/>
      <c r="Y4909" s="402"/>
      <c r="Z4909" s="402"/>
    </row>
    <row r="4910" spans="23:26" x14ac:dyDescent="0.2">
      <c r="W4910" s="402"/>
      <c r="X4910" s="402"/>
      <c r="Y4910" s="402"/>
      <c r="Z4910" s="402"/>
    </row>
    <row r="4911" spans="23:26" x14ac:dyDescent="0.2">
      <c r="W4911" s="402"/>
      <c r="X4911" s="402"/>
      <c r="Y4911" s="402"/>
      <c r="Z4911" s="402"/>
    </row>
    <row r="4912" spans="23:26" x14ac:dyDescent="0.2">
      <c r="W4912" s="402"/>
      <c r="X4912" s="402"/>
      <c r="Y4912" s="402"/>
      <c r="Z4912" s="402"/>
    </row>
    <row r="4913" spans="23:26" x14ac:dyDescent="0.2">
      <c r="W4913" s="402"/>
      <c r="X4913" s="402"/>
      <c r="Y4913" s="402"/>
      <c r="Z4913" s="402"/>
    </row>
    <row r="4914" spans="23:26" x14ac:dyDescent="0.2">
      <c r="W4914" s="402"/>
      <c r="X4914" s="402"/>
      <c r="Y4914" s="402"/>
      <c r="Z4914" s="402"/>
    </row>
    <row r="4915" spans="23:26" x14ac:dyDescent="0.2">
      <c r="W4915" s="402"/>
      <c r="X4915" s="402"/>
      <c r="Y4915" s="402"/>
      <c r="Z4915" s="402"/>
    </row>
    <row r="4916" spans="23:26" x14ac:dyDescent="0.2">
      <c r="W4916" s="402"/>
      <c r="X4916" s="402"/>
      <c r="Y4916" s="402"/>
      <c r="Z4916" s="402"/>
    </row>
    <row r="4917" spans="23:26" x14ac:dyDescent="0.2">
      <c r="W4917" s="402"/>
      <c r="X4917" s="402"/>
      <c r="Y4917" s="402"/>
      <c r="Z4917" s="402"/>
    </row>
    <row r="4918" spans="23:26" x14ac:dyDescent="0.2">
      <c r="W4918" s="402"/>
      <c r="X4918" s="402"/>
      <c r="Y4918" s="402"/>
      <c r="Z4918" s="402"/>
    </row>
    <row r="4919" spans="23:26" x14ac:dyDescent="0.2">
      <c r="W4919" s="402"/>
      <c r="X4919" s="402"/>
      <c r="Y4919" s="402"/>
      <c r="Z4919" s="402"/>
    </row>
    <row r="4920" spans="23:26" x14ac:dyDescent="0.2">
      <c r="W4920" s="402"/>
      <c r="X4920" s="402"/>
      <c r="Y4920" s="402"/>
      <c r="Z4920" s="402"/>
    </row>
    <row r="4921" spans="23:26" x14ac:dyDescent="0.2">
      <c r="W4921" s="402"/>
      <c r="X4921" s="402"/>
      <c r="Y4921" s="402"/>
      <c r="Z4921" s="402"/>
    </row>
    <row r="4922" spans="23:26" x14ac:dyDescent="0.2">
      <c r="W4922" s="402"/>
      <c r="X4922" s="402"/>
      <c r="Y4922" s="402"/>
      <c r="Z4922" s="402"/>
    </row>
    <row r="4923" spans="23:26" x14ac:dyDescent="0.2">
      <c r="W4923" s="402"/>
      <c r="X4923" s="402"/>
      <c r="Y4923" s="402"/>
      <c r="Z4923" s="402"/>
    </row>
    <row r="4924" spans="23:26" x14ac:dyDescent="0.2">
      <c r="W4924" s="402"/>
      <c r="X4924" s="402"/>
      <c r="Y4924" s="402"/>
      <c r="Z4924" s="402"/>
    </row>
    <row r="4925" spans="23:26" x14ac:dyDescent="0.2">
      <c r="W4925" s="402"/>
      <c r="X4925" s="402"/>
      <c r="Y4925" s="402"/>
      <c r="Z4925" s="402"/>
    </row>
    <row r="4926" spans="23:26" x14ac:dyDescent="0.2">
      <c r="W4926" s="402"/>
      <c r="X4926" s="402"/>
      <c r="Y4926" s="402"/>
      <c r="Z4926" s="402"/>
    </row>
    <row r="4927" spans="23:26" x14ac:dyDescent="0.2">
      <c r="W4927" s="402"/>
      <c r="X4927" s="402"/>
      <c r="Y4927" s="402"/>
      <c r="Z4927" s="402"/>
    </row>
    <row r="4928" spans="23:26" x14ac:dyDescent="0.2">
      <c r="W4928" s="402"/>
      <c r="X4928" s="402"/>
      <c r="Y4928" s="402"/>
      <c r="Z4928" s="402"/>
    </row>
    <row r="4929" spans="23:26" x14ac:dyDescent="0.2">
      <c r="W4929" s="402"/>
      <c r="X4929" s="402"/>
      <c r="Y4929" s="402"/>
      <c r="Z4929" s="402"/>
    </row>
    <row r="4930" spans="23:26" x14ac:dyDescent="0.2">
      <c r="W4930" s="402"/>
      <c r="X4930" s="402"/>
      <c r="Y4930" s="402"/>
      <c r="Z4930" s="402"/>
    </row>
    <row r="4931" spans="23:26" x14ac:dyDescent="0.2">
      <c r="W4931" s="402"/>
      <c r="X4931" s="402"/>
      <c r="Y4931" s="402"/>
      <c r="Z4931" s="402"/>
    </row>
    <row r="4932" spans="23:26" x14ac:dyDescent="0.2">
      <c r="W4932" s="402"/>
      <c r="X4932" s="402"/>
      <c r="Y4932" s="402"/>
      <c r="Z4932" s="402"/>
    </row>
    <row r="4933" spans="23:26" x14ac:dyDescent="0.2">
      <c r="W4933" s="402"/>
      <c r="X4933" s="402"/>
      <c r="Y4933" s="402"/>
      <c r="Z4933" s="402"/>
    </row>
    <row r="4934" spans="23:26" x14ac:dyDescent="0.2">
      <c r="W4934" s="402"/>
      <c r="X4934" s="402"/>
      <c r="Y4934" s="402"/>
      <c r="Z4934" s="402"/>
    </row>
    <row r="4935" spans="23:26" x14ac:dyDescent="0.2">
      <c r="W4935" s="402"/>
      <c r="X4935" s="402"/>
      <c r="Y4935" s="402"/>
      <c r="Z4935" s="402"/>
    </row>
    <row r="4936" spans="23:26" x14ac:dyDescent="0.2">
      <c r="W4936" s="402"/>
      <c r="X4936" s="402"/>
      <c r="Y4936" s="402"/>
      <c r="Z4936" s="402"/>
    </row>
    <row r="4937" spans="23:26" x14ac:dyDescent="0.2">
      <c r="W4937" s="402"/>
      <c r="X4937" s="402"/>
      <c r="Y4937" s="402"/>
      <c r="Z4937" s="402"/>
    </row>
    <row r="4938" spans="23:26" x14ac:dyDescent="0.2">
      <c r="W4938" s="402"/>
      <c r="X4938" s="402"/>
      <c r="Y4938" s="402"/>
      <c r="Z4938" s="402"/>
    </row>
    <row r="4939" spans="23:26" x14ac:dyDescent="0.2">
      <c r="W4939" s="402"/>
      <c r="X4939" s="402"/>
      <c r="Y4939" s="402"/>
      <c r="Z4939" s="402"/>
    </row>
    <row r="4940" spans="23:26" x14ac:dyDescent="0.2">
      <c r="W4940" s="402"/>
      <c r="X4940" s="402"/>
      <c r="Y4940" s="402"/>
      <c r="Z4940" s="402"/>
    </row>
    <row r="4941" spans="23:26" x14ac:dyDescent="0.2">
      <c r="W4941" s="402"/>
      <c r="X4941" s="402"/>
      <c r="Y4941" s="402"/>
      <c r="Z4941" s="402"/>
    </row>
    <row r="4942" spans="23:26" x14ac:dyDescent="0.2">
      <c r="W4942" s="402"/>
      <c r="X4942" s="402"/>
      <c r="Y4942" s="402"/>
      <c r="Z4942" s="402"/>
    </row>
    <row r="4943" spans="23:26" x14ac:dyDescent="0.2">
      <c r="W4943" s="402"/>
      <c r="X4943" s="402"/>
      <c r="Y4943" s="402"/>
      <c r="Z4943" s="402"/>
    </row>
    <row r="4944" spans="23:26" x14ac:dyDescent="0.2">
      <c r="W4944" s="402"/>
      <c r="X4944" s="402"/>
      <c r="Y4944" s="402"/>
      <c r="Z4944" s="402"/>
    </row>
    <row r="4945" spans="23:26" x14ac:dyDescent="0.2">
      <c r="W4945" s="402"/>
      <c r="X4945" s="402"/>
      <c r="Y4945" s="402"/>
      <c r="Z4945" s="402"/>
    </row>
    <row r="4946" spans="23:26" x14ac:dyDescent="0.2">
      <c r="W4946" s="402"/>
      <c r="X4946" s="402"/>
      <c r="Y4946" s="402"/>
      <c r="Z4946" s="402"/>
    </row>
    <row r="4947" spans="23:26" x14ac:dyDescent="0.2">
      <c r="W4947" s="402"/>
      <c r="X4947" s="402"/>
      <c r="Y4947" s="402"/>
      <c r="Z4947" s="402"/>
    </row>
    <row r="4948" spans="23:26" x14ac:dyDescent="0.2">
      <c r="W4948" s="402"/>
      <c r="X4948" s="402"/>
      <c r="Y4948" s="402"/>
      <c r="Z4948" s="402"/>
    </row>
    <row r="4949" spans="23:26" x14ac:dyDescent="0.2">
      <c r="W4949" s="402"/>
      <c r="X4949" s="402"/>
      <c r="Y4949" s="402"/>
      <c r="Z4949" s="402"/>
    </row>
    <row r="4950" spans="23:26" x14ac:dyDescent="0.2">
      <c r="W4950" s="402"/>
      <c r="X4950" s="402"/>
      <c r="Y4950" s="402"/>
      <c r="Z4950" s="402"/>
    </row>
    <row r="4951" spans="23:26" x14ac:dyDescent="0.2">
      <c r="W4951" s="402"/>
      <c r="X4951" s="402"/>
      <c r="Y4951" s="402"/>
      <c r="Z4951" s="402"/>
    </row>
    <row r="4952" spans="23:26" x14ac:dyDescent="0.2">
      <c r="W4952" s="402"/>
      <c r="X4952" s="402"/>
      <c r="Y4952" s="402"/>
      <c r="Z4952" s="402"/>
    </row>
    <row r="4953" spans="23:26" x14ac:dyDescent="0.2">
      <c r="W4953" s="402"/>
      <c r="X4953" s="402"/>
      <c r="Y4953" s="402"/>
      <c r="Z4953" s="402"/>
    </row>
    <row r="4954" spans="23:26" x14ac:dyDescent="0.2">
      <c r="W4954" s="402"/>
      <c r="X4954" s="402"/>
      <c r="Y4954" s="402"/>
      <c r="Z4954" s="402"/>
    </row>
    <row r="4955" spans="23:26" x14ac:dyDescent="0.2">
      <c r="W4955" s="402"/>
      <c r="X4955" s="402"/>
      <c r="Y4955" s="402"/>
      <c r="Z4955" s="402"/>
    </row>
    <row r="4956" spans="23:26" x14ac:dyDescent="0.2">
      <c r="W4956" s="402"/>
      <c r="X4956" s="402"/>
      <c r="Y4956" s="402"/>
      <c r="Z4956" s="402"/>
    </row>
    <row r="4957" spans="23:26" x14ac:dyDescent="0.2">
      <c r="W4957" s="402"/>
      <c r="X4957" s="402"/>
      <c r="Y4957" s="402"/>
      <c r="Z4957" s="402"/>
    </row>
    <row r="4958" spans="23:26" x14ac:dyDescent="0.2">
      <c r="W4958" s="402"/>
      <c r="X4958" s="402"/>
      <c r="Y4958" s="402"/>
      <c r="Z4958" s="402"/>
    </row>
    <row r="4959" spans="23:26" x14ac:dyDescent="0.2">
      <c r="W4959" s="402"/>
      <c r="X4959" s="402"/>
      <c r="Y4959" s="402"/>
      <c r="Z4959" s="402"/>
    </row>
    <row r="4960" spans="23:26" x14ac:dyDescent="0.2">
      <c r="W4960" s="402"/>
      <c r="X4960" s="402"/>
      <c r="Y4960" s="402"/>
      <c r="Z4960" s="402"/>
    </row>
    <row r="4961" spans="23:26" x14ac:dyDescent="0.2">
      <c r="W4961" s="402"/>
      <c r="X4961" s="402"/>
      <c r="Y4961" s="402"/>
      <c r="Z4961" s="402"/>
    </row>
    <row r="4962" spans="23:26" x14ac:dyDescent="0.2">
      <c r="W4962" s="402"/>
      <c r="X4962" s="402"/>
      <c r="Y4962" s="402"/>
      <c r="Z4962" s="402"/>
    </row>
    <row r="4963" spans="23:26" x14ac:dyDescent="0.2">
      <c r="W4963" s="402"/>
      <c r="X4963" s="402"/>
      <c r="Y4963" s="402"/>
      <c r="Z4963" s="402"/>
    </row>
    <row r="4964" spans="23:26" x14ac:dyDescent="0.2">
      <c r="W4964" s="402"/>
      <c r="X4964" s="402"/>
      <c r="Y4964" s="402"/>
      <c r="Z4964" s="402"/>
    </row>
    <row r="4965" spans="23:26" x14ac:dyDescent="0.2">
      <c r="W4965" s="402"/>
      <c r="X4965" s="402"/>
      <c r="Y4965" s="402"/>
      <c r="Z4965" s="402"/>
    </row>
    <row r="4966" spans="23:26" x14ac:dyDescent="0.2">
      <c r="W4966" s="402"/>
      <c r="X4966" s="402"/>
      <c r="Y4966" s="402"/>
      <c r="Z4966" s="402"/>
    </row>
    <row r="4967" spans="23:26" x14ac:dyDescent="0.2">
      <c r="W4967" s="402"/>
      <c r="X4967" s="402"/>
      <c r="Y4967" s="402"/>
      <c r="Z4967" s="402"/>
    </row>
    <row r="4968" spans="23:26" x14ac:dyDescent="0.2">
      <c r="W4968" s="402"/>
      <c r="X4968" s="402"/>
      <c r="Y4968" s="402"/>
      <c r="Z4968" s="402"/>
    </row>
    <row r="4969" spans="23:26" x14ac:dyDescent="0.2">
      <c r="W4969" s="402"/>
      <c r="X4969" s="402"/>
      <c r="Y4969" s="402"/>
      <c r="Z4969" s="402"/>
    </row>
    <row r="4970" spans="23:26" x14ac:dyDescent="0.2">
      <c r="W4970" s="402"/>
      <c r="X4970" s="402"/>
      <c r="Y4970" s="402"/>
      <c r="Z4970" s="402"/>
    </row>
    <row r="4971" spans="23:26" x14ac:dyDescent="0.2">
      <c r="W4971" s="402"/>
      <c r="X4971" s="402"/>
      <c r="Y4971" s="402"/>
      <c r="Z4971" s="402"/>
    </row>
    <row r="4972" spans="23:26" x14ac:dyDescent="0.2">
      <c r="W4972" s="402"/>
      <c r="X4972" s="402"/>
      <c r="Y4972" s="402"/>
      <c r="Z4972" s="402"/>
    </row>
    <row r="4973" spans="23:26" x14ac:dyDescent="0.2">
      <c r="W4973" s="402"/>
      <c r="X4973" s="402"/>
      <c r="Y4973" s="402"/>
      <c r="Z4973" s="402"/>
    </row>
    <row r="4974" spans="23:26" x14ac:dyDescent="0.2">
      <c r="W4974" s="402"/>
      <c r="X4974" s="402"/>
      <c r="Y4974" s="402"/>
      <c r="Z4974" s="402"/>
    </row>
    <row r="4975" spans="23:26" x14ac:dyDescent="0.2">
      <c r="W4975" s="402"/>
      <c r="X4975" s="402"/>
      <c r="Y4975" s="402"/>
      <c r="Z4975" s="402"/>
    </row>
    <row r="4976" spans="23:26" x14ac:dyDescent="0.2">
      <c r="W4976" s="402"/>
      <c r="X4976" s="402"/>
      <c r="Y4976" s="402"/>
      <c r="Z4976" s="402"/>
    </row>
    <row r="4977" spans="23:26" x14ac:dyDescent="0.2">
      <c r="W4977" s="402"/>
      <c r="X4977" s="402"/>
      <c r="Y4977" s="402"/>
      <c r="Z4977" s="402"/>
    </row>
    <row r="4978" spans="23:26" x14ac:dyDescent="0.2">
      <c r="W4978" s="402"/>
      <c r="X4978" s="402"/>
      <c r="Y4978" s="402"/>
      <c r="Z4978" s="402"/>
    </row>
    <row r="4979" spans="23:26" x14ac:dyDescent="0.2">
      <c r="W4979" s="402"/>
      <c r="X4979" s="402"/>
      <c r="Y4979" s="402"/>
      <c r="Z4979" s="402"/>
    </row>
    <row r="4980" spans="23:26" x14ac:dyDescent="0.2">
      <c r="W4980" s="402"/>
      <c r="X4980" s="402"/>
      <c r="Y4980" s="402"/>
      <c r="Z4980" s="402"/>
    </row>
    <row r="4981" spans="23:26" x14ac:dyDescent="0.2">
      <c r="W4981" s="402"/>
      <c r="X4981" s="402"/>
      <c r="Y4981" s="402"/>
      <c r="Z4981" s="402"/>
    </row>
    <row r="4982" spans="23:26" x14ac:dyDescent="0.2">
      <c r="W4982" s="402"/>
      <c r="X4982" s="402"/>
      <c r="Y4982" s="402"/>
      <c r="Z4982" s="402"/>
    </row>
    <row r="4983" spans="23:26" x14ac:dyDescent="0.2">
      <c r="W4983" s="402"/>
      <c r="X4983" s="402"/>
      <c r="Y4983" s="402"/>
      <c r="Z4983" s="402"/>
    </row>
    <row r="4984" spans="23:26" x14ac:dyDescent="0.2">
      <c r="W4984" s="402"/>
      <c r="X4984" s="402"/>
      <c r="Y4984" s="402"/>
      <c r="Z4984" s="402"/>
    </row>
    <row r="4985" spans="23:26" x14ac:dyDescent="0.2">
      <c r="W4985" s="402"/>
      <c r="X4985" s="402"/>
      <c r="Y4985" s="402"/>
      <c r="Z4985" s="402"/>
    </row>
    <row r="4986" spans="23:26" x14ac:dyDescent="0.2">
      <c r="W4986" s="402"/>
      <c r="X4986" s="402"/>
      <c r="Y4986" s="402"/>
      <c r="Z4986" s="402"/>
    </row>
    <row r="4987" spans="23:26" x14ac:dyDescent="0.2">
      <c r="W4987" s="402"/>
      <c r="X4987" s="402"/>
      <c r="Y4987" s="402"/>
      <c r="Z4987" s="402"/>
    </row>
    <row r="4988" spans="23:26" x14ac:dyDescent="0.2">
      <c r="W4988" s="402"/>
      <c r="X4988" s="402"/>
      <c r="Y4988" s="402"/>
      <c r="Z4988" s="402"/>
    </row>
    <row r="4989" spans="23:26" x14ac:dyDescent="0.2">
      <c r="W4989" s="402"/>
      <c r="X4989" s="402"/>
      <c r="Y4989" s="402"/>
      <c r="Z4989" s="402"/>
    </row>
    <row r="4990" spans="23:26" x14ac:dyDescent="0.2">
      <c r="W4990" s="402"/>
      <c r="X4990" s="402"/>
      <c r="Y4990" s="402"/>
      <c r="Z4990" s="402"/>
    </row>
    <row r="4991" spans="23:26" x14ac:dyDescent="0.2">
      <c r="W4991" s="402"/>
      <c r="X4991" s="402"/>
      <c r="Y4991" s="402"/>
      <c r="Z4991" s="402"/>
    </row>
    <row r="4992" spans="23:26" x14ac:dyDescent="0.2">
      <c r="W4992" s="402"/>
      <c r="X4992" s="402"/>
      <c r="Y4992" s="402"/>
      <c r="Z4992" s="402"/>
    </row>
    <row r="4993" spans="23:26" x14ac:dyDescent="0.2">
      <c r="W4993" s="402"/>
      <c r="X4993" s="402"/>
      <c r="Y4993" s="402"/>
      <c r="Z4993" s="402"/>
    </row>
    <row r="4994" spans="23:26" x14ac:dyDescent="0.2">
      <c r="W4994" s="402"/>
      <c r="X4994" s="402"/>
      <c r="Y4994" s="402"/>
      <c r="Z4994" s="402"/>
    </row>
    <row r="4995" spans="23:26" x14ac:dyDescent="0.2">
      <c r="W4995" s="402"/>
      <c r="X4995" s="402"/>
      <c r="Y4995" s="402"/>
      <c r="Z4995" s="402"/>
    </row>
    <row r="4996" spans="23:26" x14ac:dyDescent="0.2">
      <c r="W4996" s="402"/>
      <c r="X4996" s="402"/>
      <c r="Y4996" s="402"/>
      <c r="Z4996" s="402"/>
    </row>
    <row r="4997" spans="23:26" x14ac:dyDescent="0.2">
      <c r="W4997" s="402"/>
      <c r="X4997" s="402"/>
      <c r="Y4997" s="402"/>
      <c r="Z4997" s="402"/>
    </row>
    <row r="4998" spans="23:26" x14ac:dyDescent="0.2">
      <c r="W4998" s="402"/>
      <c r="X4998" s="402"/>
      <c r="Y4998" s="402"/>
      <c r="Z4998" s="402"/>
    </row>
    <row r="4999" spans="23:26" x14ac:dyDescent="0.2">
      <c r="W4999" s="402"/>
      <c r="X4999" s="402"/>
      <c r="Y4999" s="402"/>
      <c r="Z4999" s="402"/>
    </row>
    <row r="5000" spans="23:26" x14ac:dyDescent="0.2">
      <c r="W5000" s="402"/>
      <c r="X5000" s="402"/>
      <c r="Y5000" s="402"/>
      <c r="Z5000" s="402"/>
    </row>
    <row r="5001" spans="23:26" x14ac:dyDescent="0.2">
      <c r="W5001" s="402"/>
      <c r="X5001" s="402"/>
      <c r="Y5001" s="402"/>
      <c r="Z5001" s="402"/>
    </row>
    <row r="5002" spans="23:26" x14ac:dyDescent="0.2">
      <c r="W5002" s="402"/>
      <c r="X5002" s="402"/>
      <c r="Y5002" s="402"/>
      <c r="Z5002" s="402"/>
    </row>
    <row r="5003" spans="23:26" x14ac:dyDescent="0.2">
      <c r="W5003" s="402"/>
      <c r="X5003" s="402"/>
      <c r="Y5003" s="402"/>
      <c r="Z5003" s="402"/>
    </row>
    <row r="5004" spans="23:26" x14ac:dyDescent="0.2">
      <c r="W5004" s="402"/>
      <c r="X5004" s="402"/>
      <c r="Y5004" s="402"/>
      <c r="Z5004" s="402"/>
    </row>
    <row r="5005" spans="23:26" x14ac:dyDescent="0.2">
      <c r="W5005" s="402"/>
      <c r="X5005" s="402"/>
      <c r="Y5005" s="402"/>
      <c r="Z5005" s="402"/>
    </row>
    <row r="5006" spans="23:26" x14ac:dyDescent="0.2">
      <c r="W5006" s="402"/>
      <c r="X5006" s="402"/>
      <c r="Y5006" s="402"/>
      <c r="Z5006" s="402"/>
    </row>
    <row r="5007" spans="23:26" x14ac:dyDescent="0.2">
      <c r="W5007" s="402"/>
      <c r="X5007" s="402"/>
      <c r="Y5007" s="402"/>
      <c r="Z5007" s="402"/>
    </row>
    <row r="5008" spans="23:26" x14ac:dyDescent="0.2">
      <c r="W5008" s="402"/>
      <c r="X5008" s="402"/>
      <c r="Y5008" s="402"/>
      <c r="Z5008" s="402"/>
    </row>
    <row r="5009" spans="23:26" x14ac:dyDescent="0.2">
      <c r="W5009" s="402"/>
      <c r="X5009" s="402"/>
      <c r="Y5009" s="402"/>
      <c r="Z5009" s="402"/>
    </row>
    <row r="5010" spans="23:26" x14ac:dyDescent="0.2">
      <c r="W5010" s="402"/>
      <c r="X5010" s="402"/>
      <c r="Y5010" s="402"/>
      <c r="Z5010" s="402"/>
    </row>
    <row r="5011" spans="23:26" x14ac:dyDescent="0.2">
      <c r="W5011" s="402"/>
      <c r="X5011" s="402"/>
      <c r="Y5011" s="402"/>
      <c r="Z5011" s="402"/>
    </row>
    <row r="5012" spans="23:26" x14ac:dyDescent="0.2">
      <c r="W5012" s="402"/>
      <c r="X5012" s="402"/>
      <c r="Y5012" s="402"/>
      <c r="Z5012" s="402"/>
    </row>
    <row r="5013" spans="23:26" x14ac:dyDescent="0.2">
      <c r="W5013" s="402"/>
      <c r="X5013" s="402"/>
      <c r="Y5013" s="402"/>
      <c r="Z5013" s="402"/>
    </row>
    <row r="5014" spans="23:26" x14ac:dyDescent="0.2">
      <c r="W5014" s="402"/>
      <c r="X5014" s="402"/>
      <c r="Y5014" s="402"/>
      <c r="Z5014" s="402"/>
    </row>
    <row r="5015" spans="23:26" x14ac:dyDescent="0.2">
      <c r="W5015" s="402"/>
      <c r="X5015" s="402"/>
      <c r="Y5015" s="402"/>
      <c r="Z5015" s="402"/>
    </row>
    <row r="5016" spans="23:26" x14ac:dyDescent="0.2">
      <c r="W5016" s="402"/>
      <c r="X5016" s="402"/>
      <c r="Y5016" s="402"/>
      <c r="Z5016" s="402"/>
    </row>
    <row r="5017" spans="23:26" x14ac:dyDescent="0.2">
      <c r="W5017" s="402"/>
      <c r="X5017" s="402"/>
      <c r="Y5017" s="402"/>
      <c r="Z5017" s="402"/>
    </row>
    <row r="5018" spans="23:26" x14ac:dyDescent="0.2">
      <c r="W5018" s="402"/>
      <c r="X5018" s="402"/>
      <c r="Y5018" s="402"/>
      <c r="Z5018" s="402"/>
    </row>
    <row r="5019" spans="23:26" x14ac:dyDescent="0.2">
      <c r="W5019" s="402"/>
      <c r="X5019" s="402"/>
      <c r="Y5019" s="402"/>
      <c r="Z5019" s="402"/>
    </row>
    <row r="5020" spans="23:26" x14ac:dyDescent="0.2">
      <c r="W5020" s="402"/>
      <c r="X5020" s="402"/>
      <c r="Y5020" s="402"/>
      <c r="Z5020" s="402"/>
    </row>
    <row r="5021" spans="23:26" x14ac:dyDescent="0.2">
      <c r="W5021" s="402"/>
      <c r="X5021" s="402"/>
      <c r="Y5021" s="402"/>
      <c r="Z5021" s="402"/>
    </row>
    <row r="5022" spans="23:26" x14ac:dyDescent="0.2">
      <c r="W5022" s="402"/>
      <c r="X5022" s="402"/>
      <c r="Y5022" s="402"/>
      <c r="Z5022" s="402"/>
    </row>
    <row r="5023" spans="23:26" x14ac:dyDescent="0.2">
      <c r="W5023" s="402"/>
      <c r="X5023" s="402"/>
      <c r="Y5023" s="402"/>
      <c r="Z5023" s="402"/>
    </row>
    <row r="5024" spans="23:26" x14ac:dyDescent="0.2">
      <c r="W5024" s="402"/>
      <c r="X5024" s="402"/>
      <c r="Y5024" s="402"/>
      <c r="Z5024" s="402"/>
    </row>
    <row r="5025" spans="23:26" x14ac:dyDescent="0.2">
      <c r="W5025" s="402"/>
      <c r="X5025" s="402"/>
      <c r="Y5025" s="402"/>
      <c r="Z5025" s="402"/>
    </row>
    <row r="5026" spans="23:26" x14ac:dyDescent="0.2">
      <c r="W5026" s="402"/>
      <c r="X5026" s="402"/>
      <c r="Y5026" s="402"/>
      <c r="Z5026" s="402"/>
    </row>
    <row r="5027" spans="23:26" x14ac:dyDescent="0.2">
      <c r="W5027" s="402"/>
      <c r="X5027" s="402"/>
      <c r="Y5027" s="402"/>
      <c r="Z5027" s="402"/>
    </row>
    <row r="5028" spans="23:26" x14ac:dyDescent="0.2">
      <c r="W5028" s="402"/>
      <c r="X5028" s="402"/>
      <c r="Y5028" s="402"/>
      <c r="Z5028" s="402"/>
    </row>
    <row r="5029" spans="23:26" x14ac:dyDescent="0.2">
      <c r="W5029" s="402"/>
      <c r="X5029" s="402"/>
      <c r="Y5029" s="402"/>
      <c r="Z5029" s="402"/>
    </row>
    <row r="5030" spans="23:26" x14ac:dyDescent="0.2">
      <c r="W5030" s="402"/>
      <c r="X5030" s="402"/>
      <c r="Y5030" s="402"/>
      <c r="Z5030" s="402"/>
    </row>
    <row r="5031" spans="23:26" x14ac:dyDescent="0.2">
      <c r="W5031" s="402"/>
      <c r="X5031" s="402"/>
      <c r="Y5031" s="402"/>
      <c r="Z5031" s="402"/>
    </row>
    <row r="5032" spans="23:26" x14ac:dyDescent="0.2">
      <c r="W5032" s="402"/>
      <c r="X5032" s="402"/>
      <c r="Y5032" s="402"/>
      <c r="Z5032" s="402"/>
    </row>
    <row r="5033" spans="23:26" x14ac:dyDescent="0.2">
      <c r="W5033" s="402"/>
      <c r="X5033" s="402"/>
      <c r="Y5033" s="402"/>
      <c r="Z5033" s="402"/>
    </row>
    <row r="5034" spans="23:26" x14ac:dyDescent="0.2">
      <c r="W5034" s="402"/>
      <c r="X5034" s="402"/>
      <c r="Y5034" s="402"/>
      <c r="Z5034" s="402"/>
    </row>
    <row r="5035" spans="23:26" x14ac:dyDescent="0.2">
      <c r="W5035" s="402"/>
      <c r="X5035" s="402"/>
      <c r="Y5035" s="402"/>
      <c r="Z5035" s="402"/>
    </row>
    <row r="5036" spans="23:26" x14ac:dyDescent="0.2">
      <c r="W5036" s="402"/>
      <c r="X5036" s="402"/>
      <c r="Y5036" s="402"/>
      <c r="Z5036" s="402"/>
    </row>
    <row r="5037" spans="23:26" x14ac:dyDescent="0.2">
      <c r="W5037" s="402"/>
      <c r="X5037" s="402"/>
      <c r="Y5037" s="402"/>
      <c r="Z5037" s="402"/>
    </row>
    <row r="5038" spans="23:26" x14ac:dyDescent="0.2">
      <c r="W5038" s="402"/>
      <c r="X5038" s="402"/>
      <c r="Y5038" s="402"/>
      <c r="Z5038" s="402"/>
    </row>
    <row r="5039" spans="23:26" x14ac:dyDescent="0.2">
      <c r="W5039" s="402"/>
      <c r="X5039" s="402"/>
      <c r="Y5039" s="402"/>
      <c r="Z5039" s="402"/>
    </row>
    <row r="5040" spans="23:26" x14ac:dyDescent="0.2">
      <c r="W5040" s="402"/>
      <c r="X5040" s="402"/>
      <c r="Y5040" s="402"/>
      <c r="Z5040" s="402"/>
    </row>
    <row r="5041" spans="23:26" x14ac:dyDescent="0.2">
      <c r="W5041" s="402"/>
      <c r="X5041" s="402"/>
      <c r="Y5041" s="402"/>
      <c r="Z5041" s="402"/>
    </row>
    <row r="5042" spans="23:26" x14ac:dyDescent="0.2">
      <c r="W5042" s="402"/>
      <c r="X5042" s="402"/>
      <c r="Y5042" s="402"/>
      <c r="Z5042" s="402"/>
    </row>
    <row r="5043" spans="23:26" x14ac:dyDescent="0.2">
      <c r="W5043" s="402"/>
      <c r="X5043" s="402"/>
      <c r="Y5043" s="402"/>
      <c r="Z5043" s="402"/>
    </row>
    <row r="5044" spans="23:26" x14ac:dyDescent="0.2">
      <c r="W5044" s="402"/>
      <c r="X5044" s="402"/>
      <c r="Y5044" s="402"/>
      <c r="Z5044" s="402"/>
    </row>
    <row r="5045" spans="23:26" x14ac:dyDescent="0.2">
      <c r="W5045" s="402"/>
      <c r="X5045" s="402"/>
      <c r="Y5045" s="402"/>
      <c r="Z5045" s="402"/>
    </row>
    <row r="5046" spans="23:26" x14ac:dyDescent="0.2">
      <c r="W5046" s="402"/>
      <c r="X5046" s="402"/>
      <c r="Y5046" s="402"/>
      <c r="Z5046" s="402"/>
    </row>
    <row r="5047" spans="23:26" x14ac:dyDescent="0.2">
      <c r="W5047" s="402"/>
      <c r="X5047" s="402"/>
      <c r="Y5047" s="402"/>
      <c r="Z5047" s="402"/>
    </row>
    <row r="5048" spans="23:26" x14ac:dyDescent="0.2">
      <c r="W5048" s="402"/>
      <c r="X5048" s="402"/>
      <c r="Y5048" s="402"/>
      <c r="Z5048" s="402"/>
    </row>
    <row r="5049" spans="23:26" x14ac:dyDescent="0.2">
      <c r="W5049" s="402"/>
      <c r="X5049" s="402"/>
      <c r="Y5049" s="402"/>
      <c r="Z5049" s="402"/>
    </row>
    <row r="5050" spans="23:26" x14ac:dyDescent="0.2">
      <c r="W5050" s="402"/>
      <c r="X5050" s="402"/>
      <c r="Y5050" s="402"/>
      <c r="Z5050" s="402"/>
    </row>
    <row r="5051" spans="23:26" x14ac:dyDescent="0.2">
      <c r="W5051" s="402"/>
      <c r="X5051" s="402"/>
      <c r="Y5051" s="402"/>
      <c r="Z5051" s="402"/>
    </row>
    <row r="5052" spans="23:26" x14ac:dyDescent="0.2">
      <c r="W5052" s="402"/>
      <c r="X5052" s="402"/>
      <c r="Y5052" s="402"/>
      <c r="Z5052" s="402"/>
    </row>
    <row r="5053" spans="23:26" x14ac:dyDescent="0.2">
      <c r="W5053" s="402"/>
      <c r="X5053" s="402"/>
      <c r="Y5053" s="402"/>
      <c r="Z5053" s="402"/>
    </row>
    <row r="5054" spans="23:26" x14ac:dyDescent="0.2">
      <c r="W5054" s="402"/>
      <c r="X5054" s="402"/>
      <c r="Y5054" s="402"/>
      <c r="Z5054" s="402"/>
    </row>
    <row r="5055" spans="23:26" x14ac:dyDescent="0.2">
      <c r="W5055" s="402"/>
      <c r="X5055" s="402"/>
      <c r="Y5055" s="402"/>
      <c r="Z5055" s="402"/>
    </row>
    <row r="5056" spans="23:26" x14ac:dyDescent="0.2">
      <c r="W5056" s="402"/>
      <c r="X5056" s="402"/>
      <c r="Y5056" s="402"/>
      <c r="Z5056" s="402"/>
    </row>
    <row r="5057" spans="23:26" x14ac:dyDescent="0.2">
      <c r="W5057" s="402"/>
      <c r="X5057" s="402"/>
      <c r="Y5057" s="402"/>
      <c r="Z5057" s="402"/>
    </row>
    <row r="5058" spans="23:26" x14ac:dyDescent="0.2">
      <c r="W5058" s="402"/>
      <c r="X5058" s="402"/>
      <c r="Y5058" s="402"/>
      <c r="Z5058" s="402"/>
    </row>
    <row r="5059" spans="23:26" x14ac:dyDescent="0.2">
      <c r="W5059" s="402"/>
      <c r="X5059" s="402"/>
      <c r="Y5059" s="402"/>
      <c r="Z5059" s="402"/>
    </row>
    <row r="5060" spans="23:26" x14ac:dyDescent="0.2">
      <c r="W5060" s="402"/>
      <c r="X5060" s="402"/>
      <c r="Y5060" s="402"/>
      <c r="Z5060" s="402"/>
    </row>
    <row r="5061" spans="23:26" x14ac:dyDescent="0.2">
      <c r="W5061" s="402"/>
      <c r="X5061" s="402"/>
      <c r="Y5061" s="402"/>
      <c r="Z5061" s="402"/>
    </row>
    <row r="5062" spans="23:26" x14ac:dyDescent="0.2">
      <c r="W5062" s="402"/>
      <c r="X5062" s="402"/>
      <c r="Y5062" s="402"/>
      <c r="Z5062" s="402"/>
    </row>
    <row r="5063" spans="23:26" x14ac:dyDescent="0.2">
      <c r="W5063" s="402"/>
      <c r="X5063" s="402"/>
      <c r="Y5063" s="402"/>
      <c r="Z5063" s="402"/>
    </row>
    <row r="5064" spans="23:26" x14ac:dyDescent="0.2">
      <c r="W5064" s="402"/>
      <c r="X5064" s="402"/>
      <c r="Y5064" s="402"/>
      <c r="Z5064" s="402"/>
    </row>
    <row r="5065" spans="23:26" x14ac:dyDescent="0.2">
      <c r="W5065" s="402"/>
      <c r="X5065" s="402"/>
      <c r="Y5065" s="402"/>
      <c r="Z5065" s="402"/>
    </row>
    <row r="5066" spans="23:26" x14ac:dyDescent="0.2">
      <c r="W5066" s="402"/>
      <c r="X5066" s="402"/>
      <c r="Y5066" s="402"/>
      <c r="Z5066" s="402"/>
    </row>
    <row r="5067" spans="23:26" x14ac:dyDescent="0.2">
      <c r="W5067" s="402"/>
      <c r="X5067" s="402"/>
      <c r="Y5067" s="402"/>
      <c r="Z5067" s="402"/>
    </row>
    <row r="5068" spans="23:26" x14ac:dyDescent="0.2">
      <c r="W5068" s="402"/>
      <c r="X5068" s="402"/>
      <c r="Y5068" s="402"/>
      <c r="Z5068" s="402"/>
    </row>
    <row r="5069" spans="23:26" x14ac:dyDescent="0.2">
      <c r="W5069" s="402"/>
      <c r="X5069" s="402"/>
      <c r="Y5069" s="402"/>
      <c r="Z5069" s="402"/>
    </row>
    <row r="5070" spans="23:26" x14ac:dyDescent="0.2">
      <c r="W5070" s="402"/>
      <c r="X5070" s="402"/>
      <c r="Y5070" s="402"/>
      <c r="Z5070" s="402"/>
    </row>
    <row r="5071" spans="23:26" x14ac:dyDescent="0.2">
      <c r="W5071" s="402"/>
      <c r="X5071" s="402"/>
      <c r="Y5071" s="402"/>
      <c r="Z5071" s="402"/>
    </row>
    <row r="5072" spans="23:26" x14ac:dyDescent="0.2">
      <c r="W5072" s="402"/>
      <c r="X5072" s="402"/>
      <c r="Y5072" s="402"/>
      <c r="Z5072" s="402"/>
    </row>
    <row r="5073" spans="23:26" x14ac:dyDescent="0.2">
      <c r="W5073" s="402"/>
      <c r="X5073" s="402"/>
      <c r="Y5073" s="402"/>
      <c r="Z5073" s="402"/>
    </row>
    <row r="5074" spans="23:26" x14ac:dyDescent="0.2">
      <c r="W5074" s="402"/>
      <c r="X5074" s="402"/>
      <c r="Y5074" s="402"/>
      <c r="Z5074" s="402"/>
    </row>
    <row r="5075" spans="23:26" x14ac:dyDescent="0.2">
      <c r="W5075" s="402"/>
      <c r="X5075" s="402"/>
      <c r="Y5075" s="402"/>
      <c r="Z5075" s="402"/>
    </row>
    <row r="5076" spans="23:26" x14ac:dyDescent="0.2">
      <c r="W5076" s="402"/>
      <c r="X5076" s="402"/>
      <c r="Y5076" s="402"/>
      <c r="Z5076" s="402"/>
    </row>
    <row r="5077" spans="23:26" x14ac:dyDescent="0.2">
      <c r="W5077" s="402"/>
      <c r="X5077" s="402"/>
      <c r="Y5077" s="402"/>
      <c r="Z5077" s="402"/>
    </row>
    <row r="5078" spans="23:26" x14ac:dyDescent="0.2">
      <c r="W5078" s="402"/>
      <c r="X5078" s="402"/>
      <c r="Y5078" s="402"/>
      <c r="Z5078" s="402"/>
    </row>
    <row r="5079" spans="23:26" x14ac:dyDescent="0.2">
      <c r="W5079" s="402"/>
      <c r="X5079" s="402"/>
      <c r="Y5079" s="402"/>
      <c r="Z5079" s="402"/>
    </row>
    <row r="5080" spans="23:26" x14ac:dyDescent="0.2">
      <c r="W5080" s="402"/>
      <c r="X5080" s="402"/>
      <c r="Y5080" s="402"/>
      <c r="Z5080" s="402"/>
    </row>
    <row r="5081" spans="23:26" x14ac:dyDescent="0.2">
      <c r="W5081" s="402"/>
      <c r="X5081" s="402"/>
      <c r="Y5081" s="402"/>
      <c r="Z5081" s="402"/>
    </row>
    <row r="5082" spans="23:26" x14ac:dyDescent="0.2">
      <c r="W5082" s="402"/>
      <c r="X5082" s="402"/>
      <c r="Y5082" s="402"/>
      <c r="Z5082" s="402"/>
    </row>
    <row r="5083" spans="23:26" x14ac:dyDescent="0.2">
      <c r="W5083" s="402"/>
      <c r="X5083" s="402"/>
      <c r="Y5083" s="402"/>
      <c r="Z5083" s="402"/>
    </row>
    <row r="5084" spans="23:26" x14ac:dyDescent="0.2">
      <c r="W5084" s="402"/>
      <c r="X5084" s="402"/>
      <c r="Y5084" s="402"/>
      <c r="Z5084" s="402"/>
    </row>
    <row r="5085" spans="23:26" x14ac:dyDescent="0.2">
      <c r="W5085" s="402"/>
      <c r="X5085" s="402"/>
      <c r="Y5085" s="402"/>
      <c r="Z5085" s="402"/>
    </row>
    <row r="5086" spans="23:26" x14ac:dyDescent="0.2">
      <c r="W5086" s="402"/>
      <c r="X5086" s="402"/>
      <c r="Y5086" s="402"/>
      <c r="Z5086" s="402"/>
    </row>
    <row r="5087" spans="23:26" x14ac:dyDescent="0.2">
      <c r="W5087" s="402"/>
      <c r="X5087" s="402"/>
      <c r="Y5087" s="402"/>
      <c r="Z5087" s="402"/>
    </row>
    <row r="5088" spans="23:26" x14ac:dyDescent="0.2">
      <c r="W5088" s="402"/>
      <c r="X5088" s="402"/>
      <c r="Y5088" s="402"/>
      <c r="Z5088" s="402"/>
    </row>
    <row r="5089" spans="23:26" x14ac:dyDescent="0.2">
      <c r="W5089" s="402"/>
      <c r="X5089" s="402"/>
      <c r="Y5089" s="402"/>
      <c r="Z5089" s="402"/>
    </row>
    <row r="5090" spans="23:26" x14ac:dyDescent="0.2">
      <c r="W5090" s="402"/>
      <c r="X5090" s="402"/>
      <c r="Y5090" s="402"/>
      <c r="Z5090" s="402"/>
    </row>
    <row r="5091" spans="23:26" x14ac:dyDescent="0.2">
      <c r="W5091" s="402"/>
      <c r="X5091" s="402"/>
      <c r="Y5091" s="402"/>
      <c r="Z5091" s="402"/>
    </row>
    <row r="5092" spans="23:26" x14ac:dyDescent="0.2">
      <c r="W5092" s="402"/>
      <c r="X5092" s="402"/>
      <c r="Y5092" s="402"/>
      <c r="Z5092" s="402"/>
    </row>
    <row r="5093" spans="23:26" x14ac:dyDescent="0.2">
      <c r="W5093" s="402"/>
      <c r="X5093" s="402"/>
      <c r="Y5093" s="402"/>
      <c r="Z5093" s="402"/>
    </row>
    <row r="5094" spans="23:26" x14ac:dyDescent="0.2">
      <c r="W5094" s="402"/>
      <c r="X5094" s="402"/>
      <c r="Y5094" s="402"/>
      <c r="Z5094" s="402"/>
    </row>
    <row r="5095" spans="23:26" x14ac:dyDescent="0.2">
      <c r="W5095" s="402"/>
      <c r="X5095" s="402"/>
      <c r="Y5095" s="402"/>
      <c r="Z5095" s="402"/>
    </row>
    <row r="5096" spans="23:26" x14ac:dyDescent="0.2">
      <c r="W5096" s="402"/>
      <c r="X5096" s="402"/>
      <c r="Y5096" s="402"/>
      <c r="Z5096" s="402"/>
    </row>
    <row r="5097" spans="23:26" x14ac:dyDescent="0.2">
      <c r="W5097" s="402"/>
      <c r="X5097" s="402"/>
      <c r="Y5097" s="402"/>
      <c r="Z5097" s="402"/>
    </row>
    <row r="5098" spans="23:26" x14ac:dyDescent="0.2">
      <c r="W5098" s="402"/>
      <c r="X5098" s="402"/>
      <c r="Y5098" s="402"/>
      <c r="Z5098" s="402"/>
    </row>
    <row r="5099" spans="23:26" x14ac:dyDescent="0.2">
      <c r="W5099" s="402"/>
      <c r="X5099" s="402"/>
      <c r="Y5099" s="402"/>
      <c r="Z5099" s="402"/>
    </row>
    <row r="5100" spans="23:26" x14ac:dyDescent="0.2">
      <c r="W5100" s="402"/>
      <c r="X5100" s="402"/>
      <c r="Y5100" s="402"/>
      <c r="Z5100" s="402"/>
    </row>
    <row r="5101" spans="23:26" x14ac:dyDescent="0.2">
      <c r="W5101" s="402"/>
      <c r="X5101" s="402"/>
      <c r="Y5101" s="402"/>
      <c r="Z5101" s="402"/>
    </row>
    <row r="5102" spans="23:26" x14ac:dyDescent="0.2">
      <c r="W5102" s="402"/>
      <c r="X5102" s="402"/>
      <c r="Y5102" s="402"/>
      <c r="Z5102" s="402"/>
    </row>
    <row r="5103" spans="23:26" x14ac:dyDescent="0.2">
      <c r="W5103" s="402"/>
      <c r="X5103" s="402"/>
      <c r="Y5103" s="402"/>
      <c r="Z5103" s="402"/>
    </row>
    <row r="5104" spans="23:26" x14ac:dyDescent="0.2">
      <c r="W5104" s="402"/>
      <c r="X5104" s="402"/>
      <c r="Y5104" s="402"/>
      <c r="Z5104" s="402"/>
    </row>
    <row r="5105" spans="23:26" x14ac:dyDescent="0.2">
      <c r="W5105" s="402"/>
      <c r="X5105" s="402"/>
      <c r="Y5105" s="402"/>
      <c r="Z5105" s="402"/>
    </row>
    <row r="5106" spans="23:26" x14ac:dyDescent="0.2">
      <c r="W5106" s="402"/>
      <c r="X5106" s="402"/>
      <c r="Y5106" s="402"/>
      <c r="Z5106" s="402"/>
    </row>
    <row r="5107" spans="23:26" x14ac:dyDescent="0.2">
      <c r="W5107" s="402"/>
      <c r="X5107" s="402"/>
      <c r="Y5107" s="402"/>
      <c r="Z5107" s="402"/>
    </row>
    <row r="5108" spans="23:26" x14ac:dyDescent="0.2">
      <c r="W5108" s="402"/>
      <c r="X5108" s="402"/>
      <c r="Y5108" s="402"/>
      <c r="Z5108" s="402"/>
    </row>
    <row r="5109" spans="23:26" x14ac:dyDescent="0.2">
      <c r="W5109" s="402"/>
      <c r="X5109" s="402"/>
      <c r="Y5109" s="402"/>
      <c r="Z5109" s="402"/>
    </row>
    <row r="5110" spans="23:26" x14ac:dyDescent="0.2">
      <c r="W5110" s="402"/>
      <c r="X5110" s="402"/>
      <c r="Y5110" s="402"/>
      <c r="Z5110" s="402"/>
    </row>
    <row r="5111" spans="23:26" x14ac:dyDescent="0.2">
      <c r="W5111" s="402"/>
      <c r="X5111" s="402"/>
      <c r="Y5111" s="402"/>
      <c r="Z5111" s="402"/>
    </row>
    <row r="5112" spans="23:26" x14ac:dyDescent="0.2">
      <c r="W5112" s="402"/>
      <c r="X5112" s="402"/>
      <c r="Y5112" s="402"/>
      <c r="Z5112" s="402"/>
    </row>
    <row r="5113" spans="23:26" x14ac:dyDescent="0.2">
      <c r="W5113" s="402"/>
      <c r="X5113" s="402"/>
      <c r="Y5113" s="402"/>
      <c r="Z5113" s="402"/>
    </row>
    <row r="5114" spans="23:26" x14ac:dyDescent="0.2">
      <c r="W5114" s="402"/>
      <c r="X5114" s="402"/>
      <c r="Y5114" s="402"/>
      <c r="Z5114" s="402"/>
    </row>
    <row r="5115" spans="23:26" x14ac:dyDescent="0.2">
      <c r="W5115" s="402"/>
      <c r="X5115" s="402"/>
      <c r="Y5115" s="402"/>
      <c r="Z5115" s="402"/>
    </row>
    <row r="5116" spans="23:26" x14ac:dyDescent="0.2">
      <c r="W5116" s="402"/>
      <c r="X5116" s="402"/>
      <c r="Y5116" s="402"/>
      <c r="Z5116" s="402"/>
    </row>
    <row r="5117" spans="23:26" x14ac:dyDescent="0.2">
      <c r="W5117" s="402"/>
      <c r="X5117" s="402"/>
      <c r="Y5117" s="402"/>
      <c r="Z5117" s="402"/>
    </row>
    <row r="5118" spans="23:26" x14ac:dyDescent="0.2">
      <c r="W5118" s="402"/>
      <c r="X5118" s="402"/>
      <c r="Y5118" s="402"/>
      <c r="Z5118" s="402"/>
    </row>
    <row r="5119" spans="23:26" x14ac:dyDescent="0.2">
      <c r="W5119" s="402"/>
      <c r="X5119" s="402"/>
      <c r="Y5119" s="402"/>
      <c r="Z5119" s="402"/>
    </row>
    <row r="5120" spans="23:26" x14ac:dyDescent="0.2">
      <c r="W5120" s="402"/>
      <c r="X5120" s="402"/>
      <c r="Y5120" s="402"/>
      <c r="Z5120" s="402"/>
    </row>
    <row r="5121" spans="23:26" x14ac:dyDescent="0.2">
      <c r="W5121" s="402"/>
      <c r="X5121" s="402"/>
      <c r="Y5121" s="402"/>
      <c r="Z5121" s="402"/>
    </row>
    <row r="5122" spans="23:26" x14ac:dyDescent="0.2">
      <c r="W5122" s="402"/>
      <c r="X5122" s="402"/>
      <c r="Y5122" s="402"/>
      <c r="Z5122" s="402"/>
    </row>
    <row r="5123" spans="23:26" x14ac:dyDescent="0.2">
      <c r="W5123" s="402"/>
      <c r="X5123" s="402"/>
      <c r="Y5123" s="402"/>
      <c r="Z5123" s="402"/>
    </row>
    <row r="5124" spans="23:26" x14ac:dyDescent="0.2">
      <c r="W5124" s="402"/>
      <c r="X5124" s="402"/>
      <c r="Y5124" s="402"/>
      <c r="Z5124" s="402"/>
    </row>
    <row r="5125" spans="23:26" x14ac:dyDescent="0.2">
      <c r="W5125" s="402"/>
      <c r="X5125" s="402"/>
      <c r="Y5125" s="402"/>
      <c r="Z5125" s="402"/>
    </row>
    <row r="5126" spans="23:26" x14ac:dyDescent="0.2">
      <c r="W5126" s="402"/>
      <c r="X5126" s="402"/>
      <c r="Y5126" s="402"/>
      <c r="Z5126" s="402"/>
    </row>
    <row r="5127" spans="23:26" x14ac:dyDescent="0.2">
      <c r="W5127" s="402"/>
      <c r="X5127" s="402"/>
      <c r="Y5127" s="402"/>
      <c r="Z5127" s="402"/>
    </row>
    <row r="5128" spans="23:26" x14ac:dyDescent="0.2">
      <c r="W5128" s="402"/>
      <c r="X5128" s="402"/>
      <c r="Y5128" s="402"/>
      <c r="Z5128" s="402"/>
    </row>
    <row r="5129" spans="23:26" x14ac:dyDescent="0.2">
      <c r="W5129" s="402"/>
      <c r="X5129" s="402"/>
      <c r="Y5129" s="402"/>
      <c r="Z5129" s="402"/>
    </row>
    <row r="5130" spans="23:26" x14ac:dyDescent="0.2">
      <c r="W5130" s="402"/>
      <c r="X5130" s="402"/>
      <c r="Y5130" s="402"/>
      <c r="Z5130" s="402"/>
    </row>
    <row r="5131" spans="23:26" x14ac:dyDescent="0.2">
      <c r="W5131" s="402"/>
      <c r="X5131" s="402"/>
      <c r="Y5131" s="402"/>
      <c r="Z5131" s="402"/>
    </row>
    <row r="5132" spans="23:26" x14ac:dyDescent="0.2">
      <c r="W5132" s="402"/>
      <c r="X5132" s="402"/>
      <c r="Y5132" s="402"/>
      <c r="Z5132" s="402"/>
    </row>
    <row r="5133" spans="23:26" x14ac:dyDescent="0.2">
      <c r="W5133" s="402"/>
      <c r="X5133" s="402"/>
      <c r="Y5133" s="402"/>
      <c r="Z5133" s="402"/>
    </row>
    <row r="5134" spans="23:26" x14ac:dyDescent="0.2">
      <c r="W5134" s="402"/>
      <c r="X5134" s="402"/>
      <c r="Y5134" s="402"/>
      <c r="Z5134" s="402"/>
    </row>
    <row r="5135" spans="23:26" x14ac:dyDescent="0.2">
      <c r="W5135" s="402"/>
      <c r="X5135" s="402"/>
      <c r="Y5135" s="402"/>
      <c r="Z5135" s="402"/>
    </row>
    <row r="5136" spans="23:26" x14ac:dyDescent="0.2">
      <c r="W5136" s="402"/>
      <c r="X5136" s="402"/>
      <c r="Y5136" s="402"/>
      <c r="Z5136" s="402"/>
    </row>
    <row r="5137" spans="23:26" x14ac:dyDescent="0.2">
      <c r="W5137" s="402"/>
      <c r="X5137" s="402"/>
      <c r="Y5137" s="402"/>
      <c r="Z5137" s="402"/>
    </row>
    <row r="5138" spans="23:26" x14ac:dyDescent="0.2">
      <c r="W5138" s="402"/>
      <c r="X5138" s="402"/>
      <c r="Y5138" s="402"/>
      <c r="Z5138" s="402"/>
    </row>
    <row r="5139" spans="23:26" x14ac:dyDescent="0.2">
      <c r="W5139" s="402"/>
      <c r="X5139" s="402"/>
      <c r="Y5139" s="402"/>
      <c r="Z5139" s="402"/>
    </row>
    <row r="5140" spans="23:26" x14ac:dyDescent="0.2">
      <c r="W5140" s="402"/>
      <c r="X5140" s="402"/>
      <c r="Y5140" s="402"/>
      <c r="Z5140" s="402"/>
    </row>
    <row r="5141" spans="23:26" x14ac:dyDescent="0.2">
      <c r="W5141" s="402"/>
      <c r="X5141" s="402"/>
      <c r="Y5141" s="402"/>
      <c r="Z5141" s="402"/>
    </row>
    <row r="5142" spans="23:26" x14ac:dyDescent="0.2">
      <c r="W5142" s="402"/>
      <c r="X5142" s="402"/>
      <c r="Y5142" s="402"/>
      <c r="Z5142" s="402"/>
    </row>
    <row r="5143" spans="23:26" x14ac:dyDescent="0.2">
      <c r="W5143" s="402"/>
      <c r="X5143" s="402"/>
      <c r="Y5143" s="402"/>
      <c r="Z5143" s="402"/>
    </row>
    <row r="5144" spans="23:26" x14ac:dyDescent="0.2">
      <c r="W5144" s="402"/>
      <c r="X5144" s="402"/>
      <c r="Y5144" s="402"/>
      <c r="Z5144" s="402"/>
    </row>
    <row r="5145" spans="23:26" x14ac:dyDescent="0.2">
      <c r="W5145" s="402"/>
      <c r="X5145" s="402"/>
      <c r="Y5145" s="402"/>
      <c r="Z5145" s="402"/>
    </row>
    <row r="5146" spans="23:26" x14ac:dyDescent="0.2">
      <c r="W5146" s="402"/>
      <c r="X5146" s="402"/>
      <c r="Y5146" s="402"/>
      <c r="Z5146" s="402"/>
    </row>
    <row r="5147" spans="23:26" x14ac:dyDescent="0.2">
      <c r="W5147" s="402"/>
      <c r="X5147" s="402"/>
      <c r="Y5147" s="402"/>
      <c r="Z5147" s="402"/>
    </row>
    <row r="5148" spans="23:26" x14ac:dyDescent="0.2">
      <c r="W5148" s="402"/>
      <c r="X5148" s="402"/>
      <c r="Y5148" s="402"/>
      <c r="Z5148" s="402"/>
    </row>
    <row r="5149" spans="23:26" x14ac:dyDescent="0.2">
      <c r="W5149" s="402"/>
      <c r="X5149" s="402"/>
      <c r="Y5149" s="402"/>
      <c r="Z5149" s="402"/>
    </row>
    <row r="5150" spans="23:26" x14ac:dyDescent="0.2">
      <c r="W5150" s="402"/>
      <c r="X5150" s="402"/>
      <c r="Y5150" s="402"/>
      <c r="Z5150" s="402"/>
    </row>
    <row r="5151" spans="23:26" x14ac:dyDescent="0.2">
      <c r="W5151" s="402"/>
      <c r="X5151" s="402"/>
      <c r="Y5151" s="402"/>
      <c r="Z5151" s="402"/>
    </row>
    <row r="5152" spans="23:26" x14ac:dyDescent="0.2">
      <c r="W5152" s="402"/>
      <c r="X5152" s="402"/>
      <c r="Y5152" s="402"/>
      <c r="Z5152" s="402"/>
    </row>
    <row r="5153" spans="23:26" x14ac:dyDescent="0.2">
      <c r="W5153" s="402"/>
      <c r="X5153" s="402"/>
      <c r="Y5153" s="402"/>
      <c r="Z5153" s="402"/>
    </row>
    <row r="5154" spans="23:26" x14ac:dyDescent="0.2">
      <c r="W5154" s="402"/>
      <c r="X5154" s="402"/>
      <c r="Y5154" s="402"/>
      <c r="Z5154" s="402"/>
    </row>
    <row r="5155" spans="23:26" x14ac:dyDescent="0.2">
      <c r="W5155" s="402"/>
      <c r="X5155" s="402"/>
      <c r="Y5155" s="402"/>
      <c r="Z5155" s="402"/>
    </row>
    <row r="5156" spans="23:26" x14ac:dyDescent="0.2">
      <c r="W5156" s="402"/>
      <c r="X5156" s="402"/>
      <c r="Y5156" s="402"/>
      <c r="Z5156" s="402"/>
    </row>
    <row r="5157" spans="23:26" x14ac:dyDescent="0.2">
      <c r="W5157" s="402"/>
      <c r="X5157" s="402"/>
      <c r="Y5157" s="402"/>
      <c r="Z5157" s="402"/>
    </row>
    <row r="5158" spans="23:26" x14ac:dyDescent="0.2">
      <c r="W5158" s="402"/>
      <c r="X5158" s="402"/>
      <c r="Y5158" s="402"/>
      <c r="Z5158" s="402"/>
    </row>
    <row r="5159" spans="23:26" x14ac:dyDescent="0.2">
      <c r="W5159" s="402"/>
      <c r="X5159" s="402"/>
      <c r="Y5159" s="402"/>
      <c r="Z5159" s="402"/>
    </row>
    <row r="5160" spans="23:26" x14ac:dyDescent="0.2">
      <c r="W5160" s="402"/>
      <c r="X5160" s="402"/>
      <c r="Y5160" s="402"/>
      <c r="Z5160" s="402"/>
    </row>
    <row r="5161" spans="23:26" x14ac:dyDescent="0.2">
      <c r="W5161" s="402"/>
      <c r="X5161" s="402"/>
      <c r="Y5161" s="402"/>
      <c r="Z5161" s="402"/>
    </row>
    <row r="5162" spans="23:26" x14ac:dyDescent="0.2">
      <c r="W5162" s="402"/>
      <c r="X5162" s="402"/>
      <c r="Y5162" s="402"/>
      <c r="Z5162" s="402"/>
    </row>
    <row r="5163" spans="23:26" x14ac:dyDescent="0.2">
      <c r="W5163" s="402"/>
      <c r="X5163" s="402"/>
      <c r="Y5163" s="402"/>
      <c r="Z5163" s="402"/>
    </row>
    <row r="5164" spans="23:26" x14ac:dyDescent="0.2">
      <c r="W5164" s="402"/>
      <c r="X5164" s="402"/>
      <c r="Y5164" s="402"/>
      <c r="Z5164" s="402"/>
    </row>
    <row r="5165" spans="23:26" x14ac:dyDescent="0.2">
      <c r="W5165" s="402"/>
      <c r="X5165" s="402"/>
      <c r="Y5165" s="402"/>
      <c r="Z5165" s="402"/>
    </row>
    <row r="5166" spans="23:26" x14ac:dyDescent="0.2">
      <c r="W5166" s="402"/>
      <c r="X5166" s="402"/>
      <c r="Y5166" s="402"/>
      <c r="Z5166" s="402"/>
    </row>
    <row r="5167" spans="23:26" x14ac:dyDescent="0.2">
      <c r="W5167" s="402"/>
      <c r="X5167" s="402"/>
      <c r="Y5167" s="402"/>
      <c r="Z5167" s="402"/>
    </row>
    <row r="5168" spans="23:26" x14ac:dyDescent="0.2">
      <c r="W5168" s="402"/>
      <c r="X5168" s="402"/>
      <c r="Y5168" s="402"/>
      <c r="Z5168" s="402"/>
    </row>
    <row r="5169" spans="23:26" x14ac:dyDescent="0.2">
      <c r="W5169" s="402"/>
      <c r="X5169" s="402"/>
      <c r="Y5169" s="402"/>
      <c r="Z5169" s="402"/>
    </row>
    <row r="5170" spans="23:26" x14ac:dyDescent="0.2">
      <c r="W5170" s="402"/>
      <c r="X5170" s="402"/>
      <c r="Y5170" s="402"/>
      <c r="Z5170" s="402"/>
    </row>
    <row r="5171" spans="23:26" x14ac:dyDescent="0.2">
      <c r="W5171" s="402"/>
      <c r="X5171" s="402"/>
      <c r="Y5171" s="402"/>
      <c r="Z5171" s="402"/>
    </row>
    <row r="5172" spans="23:26" x14ac:dyDescent="0.2">
      <c r="W5172" s="402"/>
      <c r="X5172" s="402"/>
      <c r="Y5172" s="402"/>
      <c r="Z5172" s="402"/>
    </row>
    <row r="5173" spans="23:26" x14ac:dyDescent="0.2">
      <c r="W5173" s="402"/>
      <c r="X5173" s="402"/>
      <c r="Y5173" s="402"/>
      <c r="Z5173" s="402"/>
    </row>
    <row r="5174" spans="23:26" x14ac:dyDescent="0.2">
      <c r="W5174" s="402"/>
      <c r="X5174" s="402"/>
      <c r="Y5174" s="402"/>
      <c r="Z5174" s="402"/>
    </row>
    <row r="5175" spans="23:26" x14ac:dyDescent="0.2">
      <c r="W5175" s="402"/>
      <c r="X5175" s="402"/>
      <c r="Y5175" s="402"/>
      <c r="Z5175" s="402"/>
    </row>
    <row r="5176" spans="23:26" x14ac:dyDescent="0.2">
      <c r="W5176" s="402"/>
      <c r="X5176" s="402"/>
      <c r="Y5176" s="402"/>
      <c r="Z5176" s="402"/>
    </row>
    <row r="5177" spans="23:26" x14ac:dyDescent="0.2">
      <c r="W5177" s="402"/>
      <c r="X5177" s="402"/>
      <c r="Y5177" s="402"/>
      <c r="Z5177" s="402"/>
    </row>
    <row r="5178" spans="23:26" x14ac:dyDescent="0.2">
      <c r="W5178" s="402"/>
      <c r="X5178" s="402"/>
      <c r="Y5178" s="402"/>
      <c r="Z5178" s="402"/>
    </row>
    <row r="5179" spans="23:26" x14ac:dyDescent="0.2">
      <c r="W5179" s="402"/>
      <c r="X5179" s="402"/>
      <c r="Y5179" s="402"/>
      <c r="Z5179" s="402"/>
    </row>
    <row r="5180" spans="23:26" x14ac:dyDescent="0.2">
      <c r="W5180" s="402"/>
      <c r="X5180" s="402"/>
      <c r="Y5180" s="402"/>
      <c r="Z5180" s="402"/>
    </row>
    <row r="5181" spans="23:26" x14ac:dyDescent="0.2">
      <c r="W5181" s="402"/>
      <c r="X5181" s="402"/>
      <c r="Y5181" s="402"/>
      <c r="Z5181" s="402"/>
    </row>
    <row r="5182" spans="23:26" x14ac:dyDescent="0.2">
      <c r="W5182" s="402"/>
      <c r="X5182" s="402"/>
      <c r="Y5182" s="402"/>
      <c r="Z5182" s="402"/>
    </row>
    <row r="5183" spans="23:26" x14ac:dyDescent="0.2">
      <c r="W5183" s="402"/>
      <c r="X5183" s="402"/>
      <c r="Y5183" s="402"/>
      <c r="Z5183" s="402"/>
    </row>
    <row r="5184" spans="23:26" x14ac:dyDescent="0.2">
      <c r="W5184" s="402"/>
      <c r="X5184" s="402"/>
      <c r="Y5184" s="402"/>
      <c r="Z5184" s="402"/>
    </row>
    <row r="5185" spans="23:26" x14ac:dyDescent="0.2">
      <c r="W5185" s="402"/>
      <c r="X5185" s="402"/>
      <c r="Y5185" s="402"/>
      <c r="Z5185" s="402"/>
    </row>
    <row r="5186" spans="23:26" x14ac:dyDescent="0.2">
      <c r="W5186" s="402"/>
      <c r="X5186" s="402"/>
      <c r="Y5186" s="402"/>
      <c r="Z5186" s="402"/>
    </row>
    <row r="5187" spans="23:26" x14ac:dyDescent="0.2">
      <c r="W5187" s="402"/>
      <c r="X5187" s="402"/>
      <c r="Y5187" s="402"/>
      <c r="Z5187" s="402"/>
    </row>
    <row r="5188" spans="23:26" x14ac:dyDescent="0.2">
      <c r="W5188" s="402"/>
      <c r="X5188" s="402"/>
      <c r="Y5188" s="402"/>
      <c r="Z5188" s="402"/>
    </row>
    <row r="5189" spans="23:26" x14ac:dyDescent="0.2">
      <c r="W5189" s="402"/>
      <c r="X5189" s="402"/>
      <c r="Y5189" s="402"/>
      <c r="Z5189" s="402"/>
    </row>
    <row r="5190" spans="23:26" x14ac:dyDescent="0.2">
      <c r="W5190" s="402"/>
      <c r="X5190" s="402"/>
      <c r="Y5190" s="402"/>
      <c r="Z5190" s="402"/>
    </row>
    <row r="5191" spans="23:26" x14ac:dyDescent="0.2">
      <c r="W5191" s="402"/>
      <c r="X5191" s="402"/>
      <c r="Y5191" s="402"/>
      <c r="Z5191" s="402"/>
    </row>
    <row r="5192" spans="23:26" x14ac:dyDescent="0.2">
      <c r="W5192" s="402"/>
      <c r="X5192" s="402"/>
      <c r="Y5192" s="402"/>
      <c r="Z5192" s="402"/>
    </row>
    <row r="5193" spans="23:26" x14ac:dyDescent="0.2">
      <c r="W5193" s="402"/>
      <c r="X5193" s="402"/>
      <c r="Y5193" s="402"/>
      <c r="Z5193" s="402"/>
    </row>
    <row r="5194" spans="23:26" x14ac:dyDescent="0.2">
      <c r="W5194" s="402"/>
      <c r="X5194" s="402"/>
      <c r="Y5194" s="402"/>
      <c r="Z5194" s="402"/>
    </row>
    <row r="5195" spans="23:26" x14ac:dyDescent="0.2">
      <c r="W5195" s="402"/>
      <c r="X5195" s="402"/>
      <c r="Y5195" s="402"/>
      <c r="Z5195" s="402"/>
    </row>
    <row r="5196" spans="23:26" x14ac:dyDescent="0.2">
      <c r="W5196" s="402"/>
      <c r="X5196" s="402"/>
      <c r="Y5196" s="402"/>
      <c r="Z5196" s="402"/>
    </row>
    <row r="5197" spans="23:26" x14ac:dyDescent="0.2">
      <c r="W5197" s="402"/>
      <c r="X5197" s="402"/>
      <c r="Y5197" s="402"/>
      <c r="Z5197" s="402"/>
    </row>
    <row r="5198" spans="23:26" x14ac:dyDescent="0.2">
      <c r="W5198" s="402"/>
      <c r="X5198" s="402"/>
      <c r="Y5198" s="402"/>
      <c r="Z5198" s="402"/>
    </row>
    <row r="5199" spans="23:26" x14ac:dyDescent="0.2">
      <c r="W5199" s="402"/>
      <c r="X5199" s="402"/>
      <c r="Y5199" s="402"/>
      <c r="Z5199" s="402"/>
    </row>
    <row r="5200" spans="23:26" x14ac:dyDescent="0.2">
      <c r="W5200" s="402"/>
      <c r="X5200" s="402"/>
      <c r="Y5200" s="402"/>
      <c r="Z5200" s="402"/>
    </row>
    <row r="5201" spans="23:26" x14ac:dyDescent="0.2">
      <c r="W5201" s="402"/>
      <c r="X5201" s="402"/>
      <c r="Y5201" s="402"/>
      <c r="Z5201" s="402"/>
    </row>
    <row r="5202" spans="23:26" x14ac:dyDescent="0.2">
      <c r="W5202" s="402"/>
      <c r="X5202" s="402"/>
      <c r="Y5202" s="402"/>
      <c r="Z5202" s="402"/>
    </row>
    <row r="5203" spans="23:26" x14ac:dyDescent="0.2">
      <c r="W5203" s="402"/>
      <c r="X5203" s="402"/>
      <c r="Y5203" s="402"/>
      <c r="Z5203" s="402"/>
    </row>
    <row r="5204" spans="23:26" x14ac:dyDescent="0.2">
      <c r="W5204" s="402"/>
      <c r="X5204" s="402"/>
      <c r="Y5204" s="402"/>
      <c r="Z5204" s="402"/>
    </row>
    <row r="5205" spans="23:26" x14ac:dyDescent="0.2">
      <c r="W5205" s="402"/>
      <c r="X5205" s="402"/>
      <c r="Y5205" s="402"/>
      <c r="Z5205" s="402"/>
    </row>
    <row r="5206" spans="23:26" x14ac:dyDescent="0.2">
      <c r="W5206" s="402"/>
      <c r="X5206" s="402"/>
      <c r="Y5206" s="402"/>
      <c r="Z5206" s="402"/>
    </row>
    <row r="5207" spans="23:26" x14ac:dyDescent="0.2">
      <c r="W5207" s="402"/>
      <c r="X5207" s="402"/>
      <c r="Y5207" s="402"/>
      <c r="Z5207" s="402"/>
    </row>
    <row r="5208" spans="23:26" x14ac:dyDescent="0.2">
      <c r="W5208" s="402"/>
      <c r="X5208" s="402"/>
      <c r="Y5208" s="402"/>
      <c r="Z5208" s="402"/>
    </row>
    <row r="5209" spans="23:26" x14ac:dyDescent="0.2">
      <c r="W5209" s="402"/>
      <c r="X5209" s="402"/>
      <c r="Y5209" s="402"/>
      <c r="Z5209" s="402"/>
    </row>
    <row r="5210" spans="23:26" x14ac:dyDescent="0.2">
      <c r="W5210" s="402"/>
      <c r="X5210" s="402"/>
      <c r="Y5210" s="402"/>
      <c r="Z5210" s="402"/>
    </row>
    <row r="5211" spans="23:26" x14ac:dyDescent="0.2">
      <c r="W5211" s="402"/>
      <c r="X5211" s="402"/>
      <c r="Y5211" s="402"/>
      <c r="Z5211" s="402"/>
    </row>
    <row r="5212" spans="23:26" x14ac:dyDescent="0.2">
      <c r="W5212" s="402"/>
      <c r="X5212" s="402"/>
      <c r="Y5212" s="402"/>
      <c r="Z5212" s="402"/>
    </row>
    <row r="5213" spans="23:26" x14ac:dyDescent="0.2">
      <c r="W5213" s="402"/>
      <c r="X5213" s="402"/>
      <c r="Y5213" s="402"/>
      <c r="Z5213" s="402"/>
    </row>
    <row r="5214" spans="23:26" x14ac:dyDescent="0.2">
      <c r="W5214" s="402"/>
      <c r="X5214" s="402"/>
      <c r="Y5214" s="402"/>
      <c r="Z5214" s="402"/>
    </row>
    <row r="5215" spans="23:26" x14ac:dyDescent="0.2">
      <c r="W5215" s="402"/>
      <c r="X5215" s="402"/>
      <c r="Y5215" s="402"/>
      <c r="Z5215" s="402"/>
    </row>
    <row r="5216" spans="23:26" x14ac:dyDescent="0.2">
      <c r="W5216" s="402"/>
      <c r="X5216" s="402"/>
      <c r="Y5216" s="402"/>
      <c r="Z5216" s="402"/>
    </row>
    <row r="5217" spans="23:26" x14ac:dyDescent="0.2">
      <c r="W5217" s="402"/>
      <c r="X5217" s="402"/>
      <c r="Y5217" s="402"/>
      <c r="Z5217" s="402"/>
    </row>
    <row r="5218" spans="23:26" x14ac:dyDescent="0.2">
      <c r="W5218" s="402"/>
      <c r="X5218" s="402"/>
      <c r="Y5218" s="402"/>
      <c r="Z5218" s="402"/>
    </row>
    <row r="5219" spans="23:26" x14ac:dyDescent="0.2">
      <c r="W5219" s="402"/>
      <c r="X5219" s="402"/>
      <c r="Y5219" s="402"/>
      <c r="Z5219" s="402"/>
    </row>
    <row r="5220" spans="23:26" x14ac:dyDescent="0.2">
      <c r="W5220" s="402"/>
      <c r="X5220" s="402"/>
      <c r="Y5220" s="402"/>
      <c r="Z5220" s="402"/>
    </row>
    <row r="5221" spans="23:26" x14ac:dyDescent="0.2">
      <c r="W5221" s="402"/>
      <c r="X5221" s="402"/>
      <c r="Y5221" s="402"/>
      <c r="Z5221" s="402"/>
    </row>
    <row r="5222" spans="23:26" x14ac:dyDescent="0.2">
      <c r="W5222" s="402"/>
      <c r="X5222" s="402"/>
      <c r="Y5222" s="402"/>
      <c r="Z5222" s="402"/>
    </row>
    <row r="5223" spans="23:26" x14ac:dyDescent="0.2">
      <c r="W5223" s="402"/>
      <c r="X5223" s="402"/>
      <c r="Y5223" s="402"/>
      <c r="Z5223" s="402"/>
    </row>
    <row r="5224" spans="23:26" x14ac:dyDescent="0.2">
      <c r="W5224" s="402"/>
      <c r="X5224" s="402"/>
      <c r="Y5224" s="402"/>
      <c r="Z5224" s="402"/>
    </row>
    <row r="5225" spans="23:26" x14ac:dyDescent="0.2">
      <c r="W5225" s="402"/>
      <c r="X5225" s="402"/>
      <c r="Y5225" s="402"/>
      <c r="Z5225" s="402"/>
    </row>
    <row r="5226" spans="23:26" x14ac:dyDescent="0.2">
      <c r="W5226" s="402"/>
      <c r="X5226" s="402"/>
      <c r="Y5226" s="402"/>
      <c r="Z5226" s="402"/>
    </row>
    <row r="5227" spans="23:26" x14ac:dyDescent="0.2">
      <c r="W5227" s="402"/>
      <c r="X5227" s="402"/>
      <c r="Y5227" s="402"/>
      <c r="Z5227" s="402"/>
    </row>
    <row r="5228" spans="23:26" x14ac:dyDescent="0.2">
      <c r="W5228" s="402"/>
      <c r="X5228" s="402"/>
      <c r="Y5228" s="402"/>
      <c r="Z5228" s="402"/>
    </row>
    <row r="5229" spans="23:26" x14ac:dyDescent="0.2">
      <c r="W5229" s="402"/>
      <c r="X5229" s="402"/>
      <c r="Y5229" s="402"/>
      <c r="Z5229" s="402"/>
    </row>
    <row r="5230" spans="23:26" x14ac:dyDescent="0.2">
      <c r="W5230" s="402"/>
      <c r="X5230" s="402"/>
      <c r="Y5230" s="402"/>
      <c r="Z5230" s="402"/>
    </row>
    <row r="5231" spans="23:26" x14ac:dyDescent="0.2">
      <c r="W5231" s="402"/>
      <c r="X5231" s="402"/>
      <c r="Y5231" s="402"/>
      <c r="Z5231" s="402"/>
    </row>
    <row r="5232" spans="23:26" x14ac:dyDescent="0.2">
      <c r="W5232" s="402"/>
      <c r="X5232" s="402"/>
      <c r="Y5232" s="402"/>
      <c r="Z5232" s="402"/>
    </row>
    <row r="5233" spans="23:26" x14ac:dyDescent="0.2">
      <c r="W5233" s="402"/>
      <c r="X5233" s="402"/>
      <c r="Y5233" s="402"/>
      <c r="Z5233" s="402"/>
    </row>
    <row r="5234" spans="23:26" x14ac:dyDescent="0.2">
      <c r="W5234" s="402"/>
      <c r="X5234" s="402"/>
      <c r="Y5234" s="402"/>
      <c r="Z5234" s="402"/>
    </row>
    <row r="5235" spans="23:26" x14ac:dyDescent="0.2">
      <c r="W5235" s="402"/>
      <c r="X5235" s="402"/>
      <c r="Y5235" s="402"/>
      <c r="Z5235" s="402"/>
    </row>
    <row r="5236" spans="23:26" x14ac:dyDescent="0.2">
      <c r="W5236" s="402"/>
      <c r="X5236" s="402"/>
      <c r="Y5236" s="402"/>
      <c r="Z5236" s="402"/>
    </row>
    <row r="5237" spans="23:26" x14ac:dyDescent="0.2">
      <c r="W5237" s="402"/>
      <c r="X5237" s="402"/>
      <c r="Y5237" s="402"/>
      <c r="Z5237" s="402"/>
    </row>
    <row r="5238" spans="23:26" x14ac:dyDescent="0.2">
      <c r="W5238" s="402"/>
      <c r="X5238" s="402"/>
      <c r="Y5238" s="402"/>
      <c r="Z5238" s="402"/>
    </row>
    <row r="5239" spans="23:26" x14ac:dyDescent="0.2">
      <c r="W5239" s="402"/>
      <c r="X5239" s="402"/>
      <c r="Y5239" s="402"/>
      <c r="Z5239" s="402"/>
    </row>
    <row r="5240" spans="23:26" x14ac:dyDescent="0.2">
      <c r="W5240" s="402"/>
      <c r="X5240" s="402"/>
      <c r="Y5240" s="402"/>
      <c r="Z5240" s="402"/>
    </row>
    <row r="5241" spans="23:26" x14ac:dyDescent="0.2">
      <c r="W5241" s="402"/>
      <c r="X5241" s="402"/>
      <c r="Y5241" s="402"/>
      <c r="Z5241" s="402"/>
    </row>
    <row r="5242" spans="23:26" x14ac:dyDescent="0.2">
      <c r="W5242" s="402"/>
      <c r="X5242" s="402"/>
      <c r="Y5242" s="402"/>
      <c r="Z5242" s="402"/>
    </row>
    <row r="5243" spans="23:26" x14ac:dyDescent="0.2">
      <c r="W5243" s="402"/>
      <c r="X5243" s="402"/>
      <c r="Y5243" s="402"/>
      <c r="Z5243" s="402"/>
    </row>
    <row r="5244" spans="23:26" x14ac:dyDescent="0.2">
      <c r="W5244" s="402"/>
      <c r="X5244" s="402"/>
      <c r="Y5244" s="402"/>
      <c r="Z5244" s="402"/>
    </row>
    <row r="5245" spans="23:26" x14ac:dyDescent="0.2">
      <c r="W5245" s="402"/>
      <c r="X5245" s="402"/>
      <c r="Y5245" s="402"/>
      <c r="Z5245" s="402"/>
    </row>
    <row r="5246" spans="23:26" x14ac:dyDescent="0.2">
      <c r="W5246" s="402"/>
      <c r="X5246" s="402"/>
      <c r="Y5246" s="402"/>
      <c r="Z5246" s="402"/>
    </row>
    <row r="5247" spans="23:26" x14ac:dyDescent="0.2">
      <c r="W5247" s="402"/>
      <c r="X5247" s="402"/>
      <c r="Y5247" s="402"/>
      <c r="Z5247" s="402"/>
    </row>
    <row r="5248" spans="23:26" x14ac:dyDescent="0.2">
      <c r="W5248" s="402"/>
      <c r="X5248" s="402"/>
      <c r="Y5248" s="402"/>
      <c r="Z5248" s="402"/>
    </row>
    <row r="5249" spans="23:26" x14ac:dyDescent="0.2">
      <c r="W5249" s="402"/>
      <c r="X5249" s="402"/>
      <c r="Y5249" s="402"/>
      <c r="Z5249" s="402"/>
    </row>
    <row r="5250" spans="23:26" x14ac:dyDescent="0.2">
      <c r="W5250" s="402"/>
      <c r="X5250" s="402"/>
      <c r="Y5250" s="402"/>
      <c r="Z5250" s="402"/>
    </row>
    <row r="5251" spans="23:26" x14ac:dyDescent="0.2">
      <c r="W5251" s="402"/>
      <c r="X5251" s="402"/>
      <c r="Y5251" s="402"/>
      <c r="Z5251" s="402"/>
    </row>
    <row r="5252" spans="23:26" x14ac:dyDescent="0.2">
      <c r="W5252" s="402"/>
      <c r="X5252" s="402"/>
      <c r="Y5252" s="402"/>
      <c r="Z5252" s="402"/>
    </row>
    <row r="5253" spans="23:26" x14ac:dyDescent="0.2">
      <c r="W5253" s="402"/>
      <c r="X5253" s="402"/>
      <c r="Y5253" s="402"/>
      <c r="Z5253" s="402"/>
    </row>
    <row r="5254" spans="23:26" x14ac:dyDescent="0.2">
      <c r="W5254" s="402"/>
      <c r="X5254" s="402"/>
      <c r="Y5254" s="402"/>
      <c r="Z5254" s="402"/>
    </row>
    <row r="5255" spans="23:26" x14ac:dyDescent="0.2">
      <c r="W5255" s="402"/>
      <c r="X5255" s="402"/>
      <c r="Y5255" s="402"/>
      <c r="Z5255" s="402"/>
    </row>
    <row r="5256" spans="23:26" x14ac:dyDescent="0.2">
      <c r="W5256" s="402"/>
      <c r="X5256" s="402"/>
      <c r="Y5256" s="402"/>
      <c r="Z5256" s="402"/>
    </row>
    <row r="5257" spans="23:26" x14ac:dyDescent="0.2">
      <c r="W5257" s="402"/>
      <c r="X5257" s="402"/>
      <c r="Y5257" s="402"/>
      <c r="Z5257" s="402"/>
    </row>
    <row r="5258" spans="23:26" x14ac:dyDescent="0.2">
      <c r="W5258" s="402"/>
      <c r="X5258" s="402"/>
      <c r="Y5258" s="402"/>
      <c r="Z5258" s="402"/>
    </row>
    <row r="5259" spans="23:26" x14ac:dyDescent="0.2">
      <c r="W5259" s="402"/>
      <c r="X5259" s="402"/>
      <c r="Y5259" s="402"/>
      <c r="Z5259" s="402"/>
    </row>
    <row r="5260" spans="23:26" x14ac:dyDescent="0.2">
      <c r="W5260" s="402"/>
      <c r="X5260" s="402"/>
      <c r="Y5260" s="402"/>
      <c r="Z5260" s="402"/>
    </row>
    <row r="5261" spans="23:26" x14ac:dyDescent="0.2">
      <c r="W5261" s="402"/>
      <c r="X5261" s="402"/>
      <c r="Y5261" s="402"/>
      <c r="Z5261" s="402"/>
    </row>
    <row r="5262" spans="23:26" x14ac:dyDescent="0.2">
      <c r="W5262" s="402"/>
      <c r="X5262" s="402"/>
      <c r="Y5262" s="402"/>
      <c r="Z5262" s="402"/>
    </row>
    <row r="5263" spans="23:26" x14ac:dyDescent="0.2">
      <c r="W5263" s="402"/>
      <c r="X5263" s="402"/>
      <c r="Y5263" s="402"/>
      <c r="Z5263" s="402"/>
    </row>
    <row r="5264" spans="23:26" x14ac:dyDescent="0.2">
      <c r="W5264" s="402"/>
      <c r="X5264" s="402"/>
      <c r="Y5264" s="402"/>
      <c r="Z5264" s="402"/>
    </row>
    <row r="5265" spans="23:26" x14ac:dyDescent="0.2">
      <c r="W5265" s="402"/>
      <c r="X5265" s="402"/>
      <c r="Y5265" s="402"/>
      <c r="Z5265" s="402"/>
    </row>
    <row r="5266" spans="23:26" x14ac:dyDescent="0.2">
      <c r="W5266" s="402"/>
      <c r="X5266" s="402"/>
      <c r="Y5266" s="402"/>
      <c r="Z5266" s="402"/>
    </row>
    <row r="5267" spans="23:26" x14ac:dyDescent="0.2">
      <c r="W5267" s="402"/>
      <c r="X5267" s="402"/>
      <c r="Y5267" s="402"/>
      <c r="Z5267" s="402"/>
    </row>
    <row r="5268" spans="23:26" x14ac:dyDescent="0.2">
      <c r="W5268" s="402"/>
      <c r="X5268" s="402"/>
      <c r="Y5268" s="402"/>
      <c r="Z5268" s="402"/>
    </row>
    <row r="5269" spans="23:26" x14ac:dyDescent="0.2">
      <c r="W5269" s="402"/>
      <c r="X5269" s="402"/>
      <c r="Y5269" s="402"/>
      <c r="Z5269" s="402"/>
    </row>
    <row r="5270" spans="23:26" x14ac:dyDescent="0.2">
      <c r="W5270" s="402"/>
      <c r="X5270" s="402"/>
      <c r="Y5270" s="402"/>
      <c r="Z5270" s="402"/>
    </row>
    <row r="5271" spans="23:26" x14ac:dyDescent="0.2">
      <c r="W5271" s="402"/>
      <c r="X5271" s="402"/>
      <c r="Y5271" s="402"/>
      <c r="Z5271" s="402"/>
    </row>
    <row r="5272" spans="23:26" x14ac:dyDescent="0.2">
      <c r="W5272" s="402"/>
      <c r="X5272" s="402"/>
      <c r="Y5272" s="402"/>
      <c r="Z5272" s="402"/>
    </row>
    <row r="5273" spans="23:26" x14ac:dyDescent="0.2">
      <c r="W5273" s="402"/>
      <c r="X5273" s="402"/>
      <c r="Y5273" s="402"/>
      <c r="Z5273" s="402"/>
    </row>
    <row r="5274" spans="23:26" x14ac:dyDescent="0.2">
      <c r="W5274" s="402"/>
      <c r="X5274" s="402"/>
      <c r="Y5274" s="402"/>
      <c r="Z5274" s="402"/>
    </row>
    <row r="5275" spans="23:26" x14ac:dyDescent="0.2">
      <c r="W5275" s="402"/>
      <c r="X5275" s="402"/>
      <c r="Y5275" s="402"/>
      <c r="Z5275" s="402"/>
    </row>
    <row r="5276" spans="23:26" x14ac:dyDescent="0.2">
      <c r="W5276" s="402"/>
      <c r="X5276" s="402"/>
      <c r="Y5276" s="402"/>
      <c r="Z5276" s="402"/>
    </row>
    <row r="5277" spans="23:26" x14ac:dyDescent="0.2">
      <c r="W5277" s="402"/>
      <c r="X5277" s="402"/>
      <c r="Y5277" s="402"/>
      <c r="Z5277" s="402"/>
    </row>
    <row r="5278" spans="23:26" x14ac:dyDescent="0.2">
      <c r="W5278" s="402"/>
      <c r="X5278" s="402"/>
      <c r="Y5278" s="402"/>
      <c r="Z5278" s="402"/>
    </row>
    <row r="5279" spans="23:26" x14ac:dyDescent="0.2">
      <c r="W5279" s="402"/>
      <c r="X5279" s="402"/>
      <c r="Y5279" s="402"/>
      <c r="Z5279" s="402"/>
    </row>
    <row r="5280" spans="23:26" x14ac:dyDescent="0.2">
      <c r="W5280" s="402"/>
      <c r="X5280" s="402"/>
      <c r="Y5280" s="402"/>
      <c r="Z5280" s="402"/>
    </row>
    <row r="5281" spans="23:26" x14ac:dyDescent="0.2">
      <c r="W5281" s="402"/>
      <c r="X5281" s="402"/>
      <c r="Y5281" s="402"/>
      <c r="Z5281" s="402"/>
    </row>
    <row r="5282" spans="23:26" x14ac:dyDescent="0.2">
      <c r="W5282" s="402"/>
      <c r="X5282" s="402"/>
      <c r="Y5282" s="402"/>
      <c r="Z5282" s="402"/>
    </row>
    <row r="5283" spans="23:26" x14ac:dyDescent="0.2">
      <c r="W5283" s="402"/>
      <c r="X5283" s="402"/>
      <c r="Y5283" s="402"/>
      <c r="Z5283" s="402"/>
    </row>
    <row r="5284" spans="23:26" x14ac:dyDescent="0.2">
      <c r="W5284" s="402"/>
      <c r="X5284" s="402"/>
      <c r="Y5284" s="402"/>
      <c r="Z5284" s="402"/>
    </row>
    <row r="5285" spans="23:26" x14ac:dyDescent="0.2">
      <c r="W5285" s="402"/>
      <c r="X5285" s="402"/>
      <c r="Y5285" s="402"/>
      <c r="Z5285" s="402"/>
    </row>
    <row r="5286" spans="23:26" x14ac:dyDescent="0.2">
      <c r="W5286" s="402"/>
      <c r="X5286" s="402"/>
      <c r="Y5286" s="402"/>
      <c r="Z5286" s="402"/>
    </row>
    <row r="5287" spans="23:26" x14ac:dyDescent="0.2">
      <c r="W5287" s="402"/>
      <c r="X5287" s="402"/>
      <c r="Y5287" s="402"/>
      <c r="Z5287" s="402"/>
    </row>
    <row r="5288" spans="23:26" x14ac:dyDescent="0.2">
      <c r="W5288" s="402"/>
      <c r="X5288" s="402"/>
      <c r="Y5288" s="402"/>
      <c r="Z5288" s="402"/>
    </row>
    <row r="5289" spans="23:26" x14ac:dyDescent="0.2">
      <c r="W5289" s="402"/>
      <c r="X5289" s="402"/>
      <c r="Y5289" s="402"/>
      <c r="Z5289" s="402"/>
    </row>
    <row r="5290" spans="23:26" x14ac:dyDescent="0.2">
      <c r="W5290" s="402"/>
      <c r="X5290" s="402"/>
      <c r="Y5290" s="402"/>
      <c r="Z5290" s="402"/>
    </row>
    <row r="5291" spans="23:26" x14ac:dyDescent="0.2">
      <c r="W5291" s="402"/>
      <c r="X5291" s="402"/>
      <c r="Y5291" s="402"/>
      <c r="Z5291" s="402"/>
    </row>
    <row r="5292" spans="23:26" x14ac:dyDescent="0.2">
      <c r="W5292" s="402"/>
      <c r="X5292" s="402"/>
      <c r="Y5292" s="402"/>
      <c r="Z5292" s="402"/>
    </row>
    <row r="5293" spans="23:26" x14ac:dyDescent="0.2">
      <c r="W5293" s="402"/>
      <c r="X5293" s="402"/>
      <c r="Y5293" s="402"/>
      <c r="Z5293" s="402"/>
    </row>
    <row r="5294" spans="23:26" x14ac:dyDescent="0.2">
      <c r="W5294" s="402"/>
      <c r="X5294" s="402"/>
      <c r="Y5294" s="402"/>
      <c r="Z5294" s="402"/>
    </row>
    <row r="5295" spans="23:26" x14ac:dyDescent="0.2">
      <c r="W5295" s="402"/>
      <c r="X5295" s="402"/>
      <c r="Y5295" s="402"/>
      <c r="Z5295" s="402"/>
    </row>
    <row r="5296" spans="23:26" x14ac:dyDescent="0.2">
      <c r="W5296" s="402"/>
      <c r="X5296" s="402"/>
      <c r="Y5296" s="402"/>
      <c r="Z5296" s="402"/>
    </row>
    <row r="5297" spans="23:26" x14ac:dyDescent="0.2">
      <c r="W5297" s="402"/>
      <c r="X5297" s="402"/>
      <c r="Y5297" s="402"/>
      <c r="Z5297" s="402"/>
    </row>
    <row r="5298" spans="23:26" x14ac:dyDescent="0.2">
      <c r="W5298" s="402"/>
      <c r="X5298" s="402"/>
      <c r="Y5298" s="402"/>
      <c r="Z5298" s="402"/>
    </row>
    <row r="5299" spans="23:26" x14ac:dyDescent="0.2">
      <c r="W5299" s="402"/>
      <c r="X5299" s="402"/>
      <c r="Y5299" s="402"/>
      <c r="Z5299" s="402"/>
    </row>
    <row r="5300" spans="23:26" x14ac:dyDescent="0.2">
      <c r="W5300" s="402"/>
      <c r="X5300" s="402"/>
      <c r="Y5300" s="402"/>
      <c r="Z5300" s="402"/>
    </row>
    <row r="5301" spans="23:26" x14ac:dyDescent="0.2">
      <c r="W5301" s="402"/>
      <c r="X5301" s="402"/>
      <c r="Y5301" s="402"/>
      <c r="Z5301" s="402"/>
    </row>
    <row r="5302" spans="23:26" x14ac:dyDescent="0.2">
      <c r="W5302" s="402"/>
      <c r="X5302" s="402"/>
      <c r="Y5302" s="402"/>
      <c r="Z5302" s="402"/>
    </row>
    <row r="5303" spans="23:26" x14ac:dyDescent="0.2">
      <c r="W5303" s="402"/>
      <c r="X5303" s="402"/>
      <c r="Y5303" s="402"/>
      <c r="Z5303" s="402"/>
    </row>
    <row r="5304" spans="23:26" x14ac:dyDescent="0.2">
      <c r="W5304" s="402"/>
      <c r="X5304" s="402"/>
      <c r="Y5304" s="402"/>
      <c r="Z5304" s="402"/>
    </row>
    <row r="5305" spans="23:26" x14ac:dyDescent="0.2">
      <c r="W5305" s="402"/>
      <c r="X5305" s="402"/>
      <c r="Y5305" s="402"/>
      <c r="Z5305" s="402"/>
    </row>
    <row r="5306" spans="23:26" x14ac:dyDescent="0.2">
      <c r="W5306" s="402"/>
      <c r="X5306" s="402"/>
      <c r="Y5306" s="402"/>
      <c r="Z5306" s="402"/>
    </row>
    <row r="5307" spans="23:26" x14ac:dyDescent="0.2">
      <c r="W5307" s="402"/>
      <c r="X5307" s="402"/>
      <c r="Y5307" s="402"/>
      <c r="Z5307" s="402"/>
    </row>
    <row r="5308" spans="23:26" x14ac:dyDescent="0.2">
      <c r="W5308" s="402"/>
      <c r="X5308" s="402"/>
      <c r="Y5308" s="402"/>
      <c r="Z5308" s="402"/>
    </row>
    <row r="5309" spans="23:26" x14ac:dyDescent="0.2">
      <c r="W5309" s="402"/>
      <c r="X5309" s="402"/>
      <c r="Y5309" s="402"/>
      <c r="Z5309" s="402"/>
    </row>
    <row r="5310" spans="23:26" x14ac:dyDescent="0.2">
      <c r="W5310" s="402"/>
      <c r="X5310" s="402"/>
      <c r="Y5310" s="402"/>
      <c r="Z5310" s="402"/>
    </row>
    <row r="5311" spans="23:26" x14ac:dyDescent="0.2">
      <c r="W5311" s="402"/>
      <c r="X5311" s="402"/>
      <c r="Y5311" s="402"/>
      <c r="Z5311" s="402"/>
    </row>
    <row r="5312" spans="23:26" x14ac:dyDescent="0.2">
      <c r="W5312" s="402"/>
      <c r="X5312" s="402"/>
      <c r="Y5312" s="402"/>
      <c r="Z5312" s="402"/>
    </row>
    <row r="5313" spans="23:26" x14ac:dyDescent="0.2">
      <c r="W5313" s="402"/>
      <c r="X5313" s="402"/>
      <c r="Y5313" s="402"/>
      <c r="Z5313" s="402"/>
    </row>
    <row r="5314" spans="23:26" x14ac:dyDescent="0.2">
      <c r="W5314" s="402"/>
      <c r="X5314" s="402"/>
      <c r="Y5314" s="402"/>
      <c r="Z5314" s="402"/>
    </row>
    <row r="5315" spans="23:26" x14ac:dyDescent="0.2">
      <c r="W5315" s="402"/>
      <c r="X5315" s="402"/>
      <c r="Y5315" s="402"/>
      <c r="Z5315" s="402"/>
    </row>
    <row r="5316" spans="23:26" x14ac:dyDescent="0.2">
      <c r="W5316" s="402"/>
      <c r="X5316" s="402"/>
      <c r="Y5316" s="402"/>
      <c r="Z5316" s="402"/>
    </row>
    <row r="5317" spans="23:26" x14ac:dyDescent="0.2">
      <c r="W5317" s="402"/>
      <c r="X5317" s="402"/>
      <c r="Y5317" s="402"/>
      <c r="Z5317" s="402"/>
    </row>
    <row r="5318" spans="23:26" x14ac:dyDescent="0.2">
      <c r="W5318" s="402"/>
      <c r="X5318" s="402"/>
      <c r="Y5318" s="402"/>
      <c r="Z5318" s="402"/>
    </row>
    <row r="5319" spans="23:26" x14ac:dyDescent="0.2">
      <c r="W5319" s="402"/>
      <c r="X5319" s="402"/>
      <c r="Y5319" s="402"/>
      <c r="Z5319" s="402"/>
    </row>
    <row r="5320" spans="23:26" x14ac:dyDescent="0.2">
      <c r="W5320" s="402"/>
      <c r="X5320" s="402"/>
      <c r="Y5320" s="402"/>
      <c r="Z5320" s="402"/>
    </row>
    <row r="5321" spans="23:26" x14ac:dyDescent="0.2">
      <c r="W5321" s="402"/>
      <c r="X5321" s="402"/>
      <c r="Y5321" s="402"/>
      <c r="Z5321" s="402"/>
    </row>
    <row r="5322" spans="23:26" x14ac:dyDescent="0.2">
      <c r="W5322" s="402"/>
      <c r="X5322" s="402"/>
      <c r="Y5322" s="402"/>
      <c r="Z5322" s="402"/>
    </row>
    <row r="5323" spans="23:26" x14ac:dyDescent="0.2">
      <c r="W5323" s="402"/>
      <c r="X5323" s="402"/>
      <c r="Y5323" s="402"/>
      <c r="Z5323" s="402"/>
    </row>
    <row r="5324" spans="23:26" x14ac:dyDescent="0.2">
      <c r="W5324" s="402"/>
      <c r="X5324" s="402"/>
      <c r="Y5324" s="402"/>
      <c r="Z5324" s="402"/>
    </row>
    <row r="5325" spans="23:26" x14ac:dyDescent="0.2">
      <c r="W5325" s="402"/>
      <c r="X5325" s="402"/>
      <c r="Y5325" s="402"/>
      <c r="Z5325" s="402"/>
    </row>
    <row r="5326" spans="23:26" x14ac:dyDescent="0.2">
      <c r="W5326" s="402"/>
      <c r="X5326" s="402"/>
      <c r="Y5326" s="402"/>
      <c r="Z5326" s="402"/>
    </row>
    <row r="5327" spans="23:26" x14ac:dyDescent="0.2">
      <c r="W5327" s="402"/>
      <c r="X5327" s="402"/>
      <c r="Y5327" s="402"/>
      <c r="Z5327" s="402"/>
    </row>
    <row r="5328" spans="23:26" x14ac:dyDescent="0.2">
      <c r="W5328" s="402"/>
      <c r="X5328" s="402"/>
      <c r="Y5328" s="402"/>
      <c r="Z5328" s="402"/>
    </row>
    <row r="5329" spans="23:26" x14ac:dyDescent="0.2">
      <c r="W5329" s="402"/>
      <c r="X5329" s="402"/>
      <c r="Y5329" s="402"/>
      <c r="Z5329" s="402"/>
    </row>
    <row r="5330" spans="23:26" x14ac:dyDescent="0.2">
      <c r="W5330" s="402"/>
      <c r="X5330" s="402"/>
      <c r="Y5330" s="402"/>
      <c r="Z5330" s="402"/>
    </row>
    <row r="5331" spans="23:26" x14ac:dyDescent="0.2">
      <c r="W5331" s="402"/>
      <c r="X5331" s="402"/>
      <c r="Y5331" s="402"/>
      <c r="Z5331" s="402"/>
    </row>
    <row r="5332" spans="23:26" x14ac:dyDescent="0.2">
      <c r="W5332" s="402"/>
      <c r="X5332" s="402"/>
      <c r="Y5332" s="402"/>
      <c r="Z5332" s="402"/>
    </row>
    <row r="5333" spans="23:26" x14ac:dyDescent="0.2">
      <c r="W5333" s="402"/>
      <c r="X5333" s="402"/>
      <c r="Y5333" s="402"/>
      <c r="Z5333" s="402"/>
    </row>
    <row r="5334" spans="23:26" x14ac:dyDescent="0.2">
      <c r="W5334" s="402"/>
      <c r="X5334" s="402"/>
      <c r="Y5334" s="402"/>
      <c r="Z5334" s="402"/>
    </row>
    <row r="5335" spans="23:26" x14ac:dyDescent="0.2">
      <c r="W5335" s="402"/>
      <c r="X5335" s="402"/>
      <c r="Y5335" s="402"/>
      <c r="Z5335" s="402"/>
    </row>
    <row r="5336" spans="23:26" x14ac:dyDescent="0.2">
      <c r="W5336" s="402"/>
      <c r="X5336" s="402"/>
      <c r="Y5336" s="402"/>
      <c r="Z5336" s="402"/>
    </row>
    <row r="5337" spans="23:26" x14ac:dyDescent="0.2">
      <c r="W5337" s="402"/>
      <c r="X5337" s="402"/>
      <c r="Y5337" s="402"/>
      <c r="Z5337" s="402"/>
    </row>
    <row r="5338" spans="23:26" x14ac:dyDescent="0.2">
      <c r="W5338" s="402"/>
      <c r="X5338" s="402"/>
      <c r="Y5338" s="402"/>
      <c r="Z5338" s="402"/>
    </row>
    <row r="5339" spans="23:26" x14ac:dyDescent="0.2">
      <c r="W5339" s="402"/>
      <c r="X5339" s="402"/>
      <c r="Y5339" s="402"/>
      <c r="Z5339" s="402"/>
    </row>
    <row r="5340" spans="23:26" x14ac:dyDescent="0.2">
      <c r="W5340" s="402"/>
      <c r="X5340" s="402"/>
      <c r="Y5340" s="402"/>
      <c r="Z5340" s="402"/>
    </row>
    <row r="5341" spans="23:26" x14ac:dyDescent="0.2">
      <c r="W5341" s="402"/>
      <c r="X5341" s="402"/>
      <c r="Y5341" s="402"/>
      <c r="Z5341" s="402"/>
    </row>
    <row r="5342" spans="23:26" x14ac:dyDescent="0.2">
      <c r="W5342" s="402"/>
      <c r="X5342" s="402"/>
      <c r="Y5342" s="402"/>
      <c r="Z5342" s="402"/>
    </row>
    <row r="5343" spans="23:26" x14ac:dyDescent="0.2">
      <c r="W5343" s="402"/>
      <c r="X5343" s="402"/>
      <c r="Y5343" s="402"/>
      <c r="Z5343" s="402"/>
    </row>
    <row r="5344" spans="23:26" x14ac:dyDescent="0.2">
      <c r="W5344" s="402"/>
      <c r="X5344" s="402"/>
      <c r="Y5344" s="402"/>
      <c r="Z5344" s="402"/>
    </row>
    <row r="5345" spans="23:26" x14ac:dyDescent="0.2">
      <c r="W5345" s="402"/>
      <c r="X5345" s="402"/>
      <c r="Y5345" s="402"/>
      <c r="Z5345" s="402"/>
    </row>
    <row r="5346" spans="23:26" x14ac:dyDescent="0.2">
      <c r="W5346" s="402"/>
      <c r="X5346" s="402"/>
      <c r="Y5346" s="402"/>
      <c r="Z5346" s="402"/>
    </row>
    <row r="5347" spans="23:26" x14ac:dyDescent="0.2">
      <c r="W5347" s="402"/>
      <c r="X5347" s="402"/>
      <c r="Y5347" s="402"/>
      <c r="Z5347" s="402"/>
    </row>
    <row r="5348" spans="23:26" x14ac:dyDescent="0.2">
      <c r="W5348" s="402"/>
      <c r="X5348" s="402"/>
      <c r="Y5348" s="402"/>
      <c r="Z5348" s="402"/>
    </row>
    <row r="5349" spans="23:26" x14ac:dyDescent="0.2">
      <c r="W5349" s="402"/>
      <c r="X5349" s="402"/>
      <c r="Y5349" s="402"/>
      <c r="Z5349" s="402"/>
    </row>
    <row r="5350" spans="23:26" x14ac:dyDescent="0.2">
      <c r="W5350" s="402"/>
      <c r="X5350" s="402"/>
      <c r="Y5350" s="402"/>
      <c r="Z5350" s="402"/>
    </row>
    <row r="5351" spans="23:26" x14ac:dyDescent="0.2">
      <c r="W5351" s="402"/>
      <c r="X5351" s="402"/>
      <c r="Y5351" s="402"/>
      <c r="Z5351" s="402"/>
    </row>
    <row r="5352" spans="23:26" x14ac:dyDescent="0.2">
      <c r="W5352" s="402"/>
      <c r="X5352" s="402"/>
      <c r="Y5352" s="402"/>
      <c r="Z5352" s="402"/>
    </row>
    <row r="5353" spans="23:26" x14ac:dyDescent="0.2">
      <c r="W5353" s="402"/>
      <c r="X5353" s="402"/>
      <c r="Y5353" s="402"/>
      <c r="Z5353" s="402"/>
    </row>
    <row r="5354" spans="23:26" x14ac:dyDescent="0.2">
      <c r="W5354" s="402"/>
      <c r="X5354" s="402"/>
      <c r="Y5354" s="402"/>
      <c r="Z5354" s="402"/>
    </row>
    <row r="5355" spans="23:26" x14ac:dyDescent="0.2">
      <c r="W5355" s="402"/>
      <c r="X5355" s="402"/>
      <c r="Y5355" s="402"/>
      <c r="Z5355" s="402"/>
    </row>
    <row r="5356" spans="23:26" x14ac:dyDescent="0.2">
      <c r="W5356" s="402"/>
      <c r="X5356" s="402"/>
      <c r="Y5356" s="402"/>
      <c r="Z5356" s="402"/>
    </row>
    <row r="5357" spans="23:26" x14ac:dyDescent="0.2">
      <c r="W5357" s="402"/>
      <c r="X5357" s="402"/>
      <c r="Y5357" s="402"/>
      <c r="Z5357" s="402"/>
    </row>
    <row r="5358" spans="23:26" x14ac:dyDescent="0.2">
      <c r="W5358" s="402"/>
      <c r="X5358" s="402"/>
      <c r="Y5358" s="402"/>
      <c r="Z5358" s="402"/>
    </row>
    <row r="5359" spans="23:26" x14ac:dyDescent="0.2">
      <c r="W5359" s="402"/>
      <c r="X5359" s="402"/>
      <c r="Y5359" s="402"/>
      <c r="Z5359" s="402"/>
    </row>
    <row r="5360" spans="23:26" x14ac:dyDescent="0.2">
      <c r="W5360" s="402"/>
      <c r="X5360" s="402"/>
      <c r="Y5360" s="402"/>
      <c r="Z5360" s="402"/>
    </row>
    <row r="5361" spans="23:26" x14ac:dyDescent="0.2">
      <c r="W5361" s="402"/>
      <c r="X5361" s="402"/>
      <c r="Y5361" s="402"/>
      <c r="Z5361" s="402"/>
    </row>
    <row r="5362" spans="23:26" x14ac:dyDescent="0.2">
      <c r="W5362" s="402"/>
      <c r="X5362" s="402"/>
      <c r="Y5362" s="402"/>
      <c r="Z5362" s="402"/>
    </row>
    <row r="5363" spans="23:26" x14ac:dyDescent="0.2">
      <c r="W5363" s="402"/>
      <c r="X5363" s="402"/>
      <c r="Y5363" s="402"/>
      <c r="Z5363" s="402"/>
    </row>
    <row r="5364" spans="23:26" x14ac:dyDescent="0.2">
      <c r="W5364" s="402"/>
      <c r="X5364" s="402"/>
      <c r="Y5364" s="402"/>
      <c r="Z5364" s="402"/>
    </row>
    <row r="5365" spans="23:26" x14ac:dyDescent="0.2">
      <c r="W5365" s="402"/>
      <c r="X5365" s="402"/>
      <c r="Y5365" s="402"/>
      <c r="Z5365" s="402"/>
    </row>
    <row r="5366" spans="23:26" x14ac:dyDescent="0.2">
      <c r="W5366" s="402"/>
      <c r="X5366" s="402"/>
      <c r="Y5366" s="402"/>
      <c r="Z5366" s="402"/>
    </row>
    <row r="5367" spans="23:26" x14ac:dyDescent="0.2">
      <c r="W5367" s="402"/>
      <c r="X5367" s="402"/>
      <c r="Y5367" s="402"/>
      <c r="Z5367" s="402"/>
    </row>
    <row r="5368" spans="23:26" x14ac:dyDescent="0.2">
      <c r="W5368" s="402"/>
      <c r="X5368" s="402"/>
      <c r="Y5368" s="402"/>
      <c r="Z5368" s="402"/>
    </row>
    <row r="5369" spans="23:26" x14ac:dyDescent="0.2">
      <c r="W5369" s="402"/>
      <c r="X5369" s="402"/>
      <c r="Y5369" s="402"/>
      <c r="Z5369" s="402"/>
    </row>
    <row r="5370" spans="23:26" x14ac:dyDescent="0.2">
      <c r="W5370" s="402"/>
      <c r="X5370" s="402"/>
      <c r="Y5370" s="402"/>
      <c r="Z5370" s="402"/>
    </row>
    <row r="5371" spans="23:26" x14ac:dyDescent="0.2">
      <c r="W5371" s="402"/>
      <c r="X5371" s="402"/>
      <c r="Y5371" s="402"/>
      <c r="Z5371" s="402"/>
    </row>
    <row r="5372" spans="23:26" x14ac:dyDescent="0.2">
      <c r="W5372" s="402"/>
      <c r="X5372" s="402"/>
      <c r="Y5372" s="402"/>
      <c r="Z5372" s="402"/>
    </row>
    <row r="5373" spans="23:26" x14ac:dyDescent="0.2">
      <c r="W5373" s="402"/>
      <c r="X5373" s="402"/>
      <c r="Y5373" s="402"/>
      <c r="Z5373" s="402"/>
    </row>
    <row r="5374" spans="23:26" x14ac:dyDescent="0.2">
      <c r="W5374" s="402"/>
      <c r="X5374" s="402"/>
      <c r="Y5374" s="402"/>
      <c r="Z5374" s="402"/>
    </row>
    <row r="5375" spans="23:26" x14ac:dyDescent="0.2">
      <c r="W5375" s="402"/>
      <c r="X5375" s="402"/>
      <c r="Y5375" s="402"/>
      <c r="Z5375" s="402"/>
    </row>
    <row r="5376" spans="23:26" x14ac:dyDescent="0.2">
      <c r="W5376" s="402"/>
      <c r="X5376" s="402"/>
      <c r="Y5376" s="402"/>
      <c r="Z5376" s="402"/>
    </row>
    <row r="5377" spans="23:26" x14ac:dyDescent="0.2">
      <c r="W5377" s="402"/>
      <c r="X5377" s="402"/>
      <c r="Y5377" s="402"/>
      <c r="Z5377" s="402"/>
    </row>
    <row r="5378" spans="23:26" x14ac:dyDescent="0.2">
      <c r="W5378" s="402"/>
      <c r="X5378" s="402"/>
      <c r="Y5378" s="402"/>
      <c r="Z5378" s="402"/>
    </row>
    <row r="5379" spans="23:26" x14ac:dyDescent="0.2">
      <c r="W5379" s="402"/>
      <c r="X5379" s="402"/>
      <c r="Y5379" s="402"/>
      <c r="Z5379" s="402"/>
    </row>
    <row r="5380" spans="23:26" x14ac:dyDescent="0.2">
      <c r="W5380" s="402"/>
      <c r="X5380" s="402"/>
      <c r="Y5380" s="402"/>
      <c r="Z5380" s="402"/>
    </row>
    <row r="5381" spans="23:26" x14ac:dyDescent="0.2">
      <c r="W5381" s="402"/>
      <c r="X5381" s="402"/>
      <c r="Y5381" s="402"/>
      <c r="Z5381" s="402"/>
    </row>
    <row r="5382" spans="23:26" x14ac:dyDescent="0.2">
      <c r="W5382" s="402"/>
      <c r="X5382" s="402"/>
      <c r="Y5382" s="402"/>
      <c r="Z5382" s="402"/>
    </row>
    <row r="5383" spans="23:26" x14ac:dyDescent="0.2">
      <c r="W5383" s="402"/>
      <c r="X5383" s="402"/>
      <c r="Y5383" s="402"/>
      <c r="Z5383" s="402"/>
    </row>
    <row r="5384" spans="23:26" x14ac:dyDescent="0.2">
      <c r="W5384" s="402"/>
      <c r="X5384" s="402"/>
      <c r="Y5384" s="402"/>
      <c r="Z5384" s="402"/>
    </row>
    <row r="5385" spans="23:26" x14ac:dyDescent="0.2">
      <c r="W5385" s="402"/>
      <c r="X5385" s="402"/>
      <c r="Y5385" s="402"/>
      <c r="Z5385" s="402"/>
    </row>
    <row r="5386" spans="23:26" x14ac:dyDescent="0.2">
      <c r="W5386" s="402"/>
      <c r="X5386" s="402"/>
      <c r="Y5386" s="402"/>
      <c r="Z5386" s="402"/>
    </row>
    <row r="5387" spans="23:26" x14ac:dyDescent="0.2">
      <c r="W5387" s="402"/>
      <c r="X5387" s="402"/>
      <c r="Y5387" s="402"/>
      <c r="Z5387" s="402"/>
    </row>
    <row r="5388" spans="23:26" x14ac:dyDescent="0.2">
      <c r="W5388" s="402"/>
      <c r="X5388" s="402"/>
      <c r="Y5388" s="402"/>
      <c r="Z5388" s="402"/>
    </row>
    <row r="5389" spans="23:26" x14ac:dyDescent="0.2">
      <c r="W5389" s="402"/>
      <c r="X5389" s="402"/>
      <c r="Y5389" s="402"/>
      <c r="Z5389" s="402"/>
    </row>
    <row r="5390" spans="23:26" x14ac:dyDescent="0.2">
      <c r="W5390" s="402"/>
      <c r="X5390" s="402"/>
      <c r="Y5390" s="402"/>
      <c r="Z5390" s="402"/>
    </row>
    <row r="5391" spans="23:26" x14ac:dyDescent="0.2">
      <c r="W5391" s="402"/>
      <c r="X5391" s="402"/>
      <c r="Y5391" s="402"/>
      <c r="Z5391" s="402"/>
    </row>
    <row r="5392" spans="23:26" x14ac:dyDescent="0.2">
      <c r="W5392" s="402"/>
      <c r="X5392" s="402"/>
      <c r="Y5392" s="402"/>
      <c r="Z5392" s="402"/>
    </row>
    <row r="5393" spans="23:26" x14ac:dyDescent="0.2">
      <c r="W5393" s="402"/>
      <c r="X5393" s="402"/>
      <c r="Y5393" s="402"/>
      <c r="Z5393" s="402"/>
    </row>
    <row r="5394" spans="23:26" x14ac:dyDescent="0.2">
      <c r="W5394" s="402"/>
      <c r="X5394" s="402"/>
      <c r="Y5394" s="402"/>
      <c r="Z5394" s="402"/>
    </row>
    <row r="5395" spans="23:26" x14ac:dyDescent="0.2">
      <c r="W5395" s="402"/>
      <c r="X5395" s="402"/>
      <c r="Y5395" s="402"/>
      <c r="Z5395" s="402"/>
    </row>
    <row r="5396" spans="23:26" x14ac:dyDescent="0.2">
      <c r="W5396" s="402"/>
      <c r="X5396" s="402"/>
      <c r="Y5396" s="402"/>
      <c r="Z5396" s="402"/>
    </row>
    <row r="5397" spans="23:26" x14ac:dyDescent="0.2">
      <c r="W5397" s="402"/>
      <c r="X5397" s="402"/>
      <c r="Y5397" s="402"/>
      <c r="Z5397" s="402"/>
    </row>
    <row r="5398" spans="23:26" x14ac:dyDescent="0.2">
      <c r="W5398" s="402"/>
      <c r="X5398" s="402"/>
      <c r="Y5398" s="402"/>
      <c r="Z5398" s="402"/>
    </row>
    <row r="5399" spans="23:26" x14ac:dyDescent="0.2">
      <c r="W5399" s="402"/>
      <c r="X5399" s="402"/>
      <c r="Y5399" s="402"/>
      <c r="Z5399" s="402"/>
    </row>
    <row r="5400" spans="23:26" x14ac:dyDescent="0.2">
      <c r="W5400" s="402"/>
      <c r="X5400" s="402"/>
      <c r="Y5400" s="402"/>
      <c r="Z5400" s="402"/>
    </row>
    <row r="5401" spans="23:26" x14ac:dyDescent="0.2">
      <c r="W5401" s="402"/>
      <c r="X5401" s="402"/>
      <c r="Y5401" s="402"/>
      <c r="Z5401" s="402"/>
    </row>
    <row r="5402" spans="23:26" x14ac:dyDescent="0.2">
      <c r="W5402" s="402"/>
      <c r="X5402" s="402"/>
      <c r="Y5402" s="402"/>
      <c r="Z5402" s="402"/>
    </row>
    <row r="5403" spans="23:26" x14ac:dyDescent="0.2">
      <c r="W5403" s="402"/>
      <c r="X5403" s="402"/>
      <c r="Y5403" s="402"/>
      <c r="Z5403" s="402"/>
    </row>
    <row r="5404" spans="23:26" x14ac:dyDescent="0.2">
      <c r="W5404" s="402"/>
      <c r="X5404" s="402"/>
      <c r="Y5404" s="402"/>
      <c r="Z5404" s="402"/>
    </row>
    <row r="5405" spans="23:26" x14ac:dyDescent="0.2">
      <c r="W5405" s="402"/>
      <c r="X5405" s="402"/>
      <c r="Y5405" s="402"/>
      <c r="Z5405" s="402"/>
    </row>
    <row r="5406" spans="23:26" x14ac:dyDescent="0.2">
      <c r="W5406" s="402"/>
      <c r="X5406" s="402"/>
      <c r="Y5406" s="402"/>
      <c r="Z5406" s="402"/>
    </row>
    <row r="5407" spans="23:26" x14ac:dyDescent="0.2">
      <c r="W5407" s="402"/>
      <c r="X5407" s="402"/>
      <c r="Y5407" s="402"/>
      <c r="Z5407" s="402"/>
    </row>
    <row r="5408" spans="23:26" x14ac:dyDescent="0.2">
      <c r="W5408" s="402"/>
      <c r="X5408" s="402"/>
      <c r="Y5408" s="402"/>
      <c r="Z5408" s="402"/>
    </row>
    <row r="5409" spans="23:26" x14ac:dyDescent="0.2">
      <c r="W5409" s="402"/>
      <c r="X5409" s="402"/>
      <c r="Y5409" s="402"/>
      <c r="Z5409" s="402"/>
    </row>
    <row r="5410" spans="23:26" x14ac:dyDescent="0.2">
      <c r="W5410" s="402"/>
      <c r="X5410" s="402"/>
      <c r="Y5410" s="402"/>
      <c r="Z5410" s="402"/>
    </row>
    <row r="5411" spans="23:26" x14ac:dyDescent="0.2">
      <c r="W5411" s="402"/>
      <c r="X5411" s="402"/>
      <c r="Y5411" s="402"/>
      <c r="Z5411" s="402"/>
    </row>
    <row r="5412" spans="23:26" x14ac:dyDescent="0.2">
      <c r="W5412" s="402"/>
      <c r="X5412" s="402"/>
      <c r="Y5412" s="402"/>
      <c r="Z5412" s="402"/>
    </row>
    <row r="5413" spans="23:26" x14ac:dyDescent="0.2">
      <c r="W5413" s="402"/>
      <c r="X5413" s="402"/>
      <c r="Y5413" s="402"/>
      <c r="Z5413" s="402"/>
    </row>
    <row r="5414" spans="23:26" x14ac:dyDescent="0.2">
      <c r="W5414" s="402"/>
      <c r="X5414" s="402"/>
      <c r="Y5414" s="402"/>
      <c r="Z5414" s="402"/>
    </row>
    <row r="5415" spans="23:26" x14ac:dyDescent="0.2">
      <c r="W5415" s="402"/>
      <c r="X5415" s="402"/>
      <c r="Y5415" s="402"/>
      <c r="Z5415" s="402"/>
    </row>
    <row r="5416" spans="23:26" x14ac:dyDescent="0.2">
      <c r="W5416" s="402"/>
      <c r="X5416" s="402"/>
      <c r="Y5416" s="402"/>
      <c r="Z5416" s="402"/>
    </row>
    <row r="5417" spans="23:26" x14ac:dyDescent="0.2">
      <c r="W5417" s="402"/>
      <c r="X5417" s="402"/>
      <c r="Y5417" s="402"/>
      <c r="Z5417" s="402"/>
    </row>
    <row r="5418" spans="23:26" x14ac:dyDescent="0.2">
      <c r="W5418" s="402"/>
      <c r="X5418" s="402"/>
      <c r="Y5418" s="402"/>
      <c r="Z5418" s="402"/>
    </row>
    <row r="5419" spans="23:26" x14ac:dyDescent="0.2">
      <c r="W5419" s="402"/>
      <c r="X5419" s="402"/>
      <c r="Y5419" s="402"/>
      <c r="Z5419" s="402"/>
    </row>
    <row r="5420" spans="23:26" x14ac:dyDescent="0.2">
      <c r="W5420" s="402"/>
      <c r="X5420" s="402"/>
      <c r="Y5420" s="402"/>
      <c r="Z5420" s="402"/>
    </row>
    <row r="5421" spans="23:26" x14ac:dyDescent="0.2">
      <c r="W5421" s="402"/>
      <c r="X5421" s="402"/>
      <c r="Y5421" s="402"/>
      <c r="Z5421" s="402"/>
    </row>
    <row r="5422" spans="23:26" x14ac:dyDescent="0.2">
      <c r="W5422" s="402"/>
      <c r="X5422" s="402"/>
      <c r="Y5422" s="402"/>
      <c r="Z5422" s="402"/>
    </row>
    <row r="5423" spans="23:26" x14ac:dyDescent="0.2">
      <c r="W5423" s="402"/>
      <c r="X5423" s="402"/>
      <c r="Y5423" s="402"/>
      <c r="Z5423" s="402"/>
    </row>
    <row r="5424" spans="23:26" x14ac:dyDescent="0.2">
      <c r="W5424" s="402"/>
      <c r="X5424" s="402"/>
      <c r="Y5424" s="402"/>
      <c r="Z5424" s="402"/>
    </row>
    <row r="5425" spans="23:26" x14ac:dyDescent="0.2">
      <c r="W5425" s="402"/>
      <c r="X5425" s="402"/>
      <c r="Y5425" s="402"/>
      <c r="Z5425" s="402"/>
    </row>
    <row r="5426" spans="23:26" x14ac:dyDescent="0.2">
      <c r="W5426" s="402"/>
      <c r="X5426" s="402"/>
      <c r="Y5426" s="402"/>
      <c r="Z5426" s="402"/>
    </row>
    <row r="5427" spans="23:26" x14ac:dyDescent="0.2">
      <c r="W5427" s="402"/>
      <c r="X5427" s="402"/>
      <c r="Y5427" s="402"/>
      <c r="Z5427" s="402"/>
    </row>
    <row r="5428" spans="23:26" x14ac:dyDescent="0.2">
      <c r="W5428" s="402"/>
      <c r="X5428" s="402"/>
      <c r="Y5428" s="402"/>
      <c r="Z5428" s="402"/>
    </row>
    <row r="5429" spans="23:26" x14ac:dyDescent="0.2">
      <c r="W5429" s="402"/>
      <c r="X5429" s="402"/>
      <c r="Y5429" s="402"/>
      <c r="Z5429" s="402"/>
    </row>
    <row r="5430" spans="23:26" x14ac:dyDescent="0.2">
      <c r="W5430" s="402"/>
      <c r="X5430" s="402"/>
      <c r="Y5430" s="402"/>
      <c r="Z5430" s="402"/>
    </row>
    <row r="5431" spans="23:26" x14ac:dyDescent="0.2">
      <c r="W5431" s="402"/>
      <c r="X5431" s="402"/>
      <c r="Y5431" s="402"/>
      <c r="Z5431" s="402"/>
    </row>
    <row r="5432" spans="23:26" x14ac:dyDescent="0.2">
      <c r="W5432" s="402"/>
      <c r="X5432" s="402"/>
      <c r="Y5432" s="402"/>
      <c r="Z5432" s="402"/>
    </row>
    <row r="5433" spans="23:26" x14ac:dyDescent="0.2">
      <c r="W5433" s="402"/>
      <c r="X5433" s="402"/>
      <c r="Y5433" s="402"/>
      <c r="Z5433" s="402"/>
    </row>
    <row r="5434" spans="23:26" x14ac:dyDescent="0.2">
      <c r="W5434" s="402"/>
      <c r="X5434" s="402"/>
      <c r="Y5434" s="402"/>
      <c r="Z5434" s="402"/>
    </row>
    <row r="5435" spans="23:26" x14ac:dyDescent="0.2">
      <c r="W5435" s="402"/>
      <c r="X5435" s="402"/>
      <c r="Y5435" s="402"/>
      <c r="Z5435" s="402"/>
    </row>
    <row r="5436" spans="23:26" x14ac:dyDescent="0.2">
      <c r="W5436" s="402"/>
      <c r="X5436" s="402"/>
      <c r="Y5436" s="402"/>
      <c r="Z5436" s="402"/>
    </row>
    <row r="5437" spans="23:26" x14ac:dyDescent="0.2">
      <c r="W5437" s="402"/>
      <c r="X5437" s="402"/>
      <c r="Y5437" s="402"/>
      <c r="Z5437" s="402"/>
    </row>
    <row r="5438" spans="23:26" x14ac:dyDescent="0.2">
      <c r="W5438" s="402"/>
      <c r="X5438" s="402"/>
      <c r="Y5438" s="402"/>
      <c r="Z5438" s="402"/>
    </row>
    <row r="5439" spans="23:26" x14ac:dyDescent="0.2">
      <c r="W5439" s="402"/>
      <c r="X5439" s="402"/>
      <c r="Y5439" s="402"/>
      <c r="Z5439" s="402"/>
    </row>
    <row r="5440" spans="23:26" x14ac:dyDescent="0.2">
      <c r="W5440" s="402"/>
      <c r="X5440" s="402"/>
      <c r="Y5440" s="402"/>
      <c r="Z5440" s="402"/>
    </row>
    <row r="5441" spans="23:26" x14ac:dyDescent="0.2">
      <c r="W5441" s="402"/>
      <c r="X5441" s="402"/>
      <c r="Y5441" s="402"/>
      <c r="Z5441" s="402"/>
    </row>
    <row r="5442" spans="23:26" x14ac:dyDescent="0.2">
      <c r="W5442" s="402"/>
      <c r="X5442" s="402"/>
      <c r="Y5442" s="402"/>
      <c r="Z5442" s="402"/>
    </row>
    <row r="5443" spans="23:26" x14ac:dyDescent="0.2">
      <c r="W5443" s="402"/>
      <c r="X5443" s="402"/>
      <c r="Y5443" s="402"/>
      <c r="Z5443" s="402"/>
    </row>
    <row r="5444" spans="23:26" x14ac:dyDescent="0.2">
      <c r="W5444" s="402"/>
      <c r="X5444" s="402"/>
      <c r="Y5444" s="402"/>
      <c r="Z5444" s="402"/>
    </row>
    <row r="5445" spans="23:26" x14ac:dyDescent="0.2">
      <c r="W5445" s="402"/>
      <c r="X5445" s="402"/>
      <c r="Y5445" s="402"/>
      <c r="Z5445" s="402"/>
    </row>
    <row r="5446" spans="23:26" x14ac:dyDescent="0.2">
      <c r="W5446" s="402"/>
      <c r="X5446" s="402"/>
      <c r="Y5446" s="402"/>
      <c r="Z5446" s="402"/>
    </row>
    <row r="5447" spans="23:26" x14ac:dyDescent="0.2">
      <c r="W5447" s="402"/>
      <c r="X5447" s="402"/>
      <c r="Y5447" s="402"/>
      <c r="Z5447" s="402"/>
    </row>
    <row r="5448" spans="23:26" x14ac:dyDescent="0.2">
      <c r="W5448" s="402"/>
      <c r="X5448" s="402"/>
      <c r="Y5448" s="402"/>
      <c r="Z5448" s="402"/>
    </row>
    <row r="5449" spans="23:26" x14ac:dyDescent="0.2">
      <c r="W5449" s="402"/>
      <c r="X5449" s="402"/>
      <c r="Y5449" s="402"/>
      <c r="Z5449" s="402"/>
    </row>
    <row r="5450" spans="23:26" x14ac:dyDescent="0.2">
      <c r="W5450" s="402"/>
      <c r="X5450" s="402"/>
      <c r="Y5450" s="402"/>
      <c r="Z5450" s="402"/>
    </row>
    <row r="5451" spans="23:26" x14ac:dyDescent="0.2">
      <c r="W5451" s="402"/>
      <c r="X5451" s="402"/>
      <c r="Y5451" s="402"/>
      <c r="Z5451" s="402"/>
    </row>
    <row r="5452" spans="23:26" x14ac:dyDescent="0.2">
      <c r="W5452" s="402"/>
      <c r="X5452" s="402"/>
      <c r="Y5452" s="402"/>
      <c r="Z5452" s="402"/>
    </row>
    <row r="5453" spans="23:26" x14ac:dyDescent="0.2">
      <c r="W5453" s="402"/>
      <c r="X5453" s="402"/>
      <c r="Y5453" s="402"/>
      <c r="Z5453" s="402"/>
    </row>
    <row r="5454" spans="23:26" x14ac:dyDescent="0.2">
      <c r="W5454" s="402"/>
      <c r="X5454" s="402"/>
      <c r="Y5454" s="402"/>
      <c r="Z5454" s="402"/>
    </row>
    <row r="5455" spans="23:26" x14ac:dyDescent="0.2">
      <c r="W5455" s="402"/>
      <c r="X5455" s="402"/>
      <c r="Y5455" s="402"/>
      <c r="Z5455" s="402"/>
    </row>
    <row r="5456" spans="23:26" x14ac:dyDescent="0.2">
      <c r="W5456" s="402"/>
      <c r="X5456" s="402"/>
      <c r="Y5456" s="402"/>
      <c r="Z5456" s="402"/>
    </row>
    <row r="5457" spans="23:26" x14ac:dyDescent="0.2">
      <c r="W5457" s="402"/>
      <c r="X5457" s="402"/>
      <c r="Y5457" s="402"/>
      <c r="Z5457" s="402"/>
    </row>
    <row r="5458" spans="23:26" x14ac:dyDescent="0.2">
      <c r="W5458" s="402"/>
      <c r="X5458" s="402"/>
      <c r="Y5458" s="402"/>
      <c r="Z5458" s="402"/>
    </row>
    <row r="5459" spans="23:26" x14ac:dyDescent="0.2">
      <c r="W5459" s="402"/>
      <c r="X5459" s="402"/>
      <c r="Y5459" s="402"/>
      <c r="Z5459" s="402"/>
    </row>
    <row r="5460" spans="23:26" x14ac:dyDescent="0.2">
      <c r="W5460" s="402"/>
      <c r="X5460" s="402"/>
      <c r="Y5460" s="402"/>
      <c r="Z5460" s="402"/>
    </row>
    <row r="5461" spans="23:26" x14ac:dyDescent="0.2">
      <c r="W5461" s="402"/>
      <c r="X5461" s="402"/>
      <c r="Y5461" s="402"/>
      <c r="Z5461" s="402"/>
    </row>
    <row r="5462" spans="23:26" x14ac:dyDescent="0.2">
      <c r="W5462" s="402"/>
      <c r="X5462" s="402"/>
      <c r="Y5462" s="402"/>
      <c r="Z5462" s="402"/>
    </row>
    <row r="5463" spans="23:26" x14ac:dyDescent="0.2">
      <c r="W5463" s="402"/>
      <c r="X5463" s="402"/>
      <c r="Y5463" s="402"/>
      <c r="Z5463" s="402"/>
    </row>
    <row r="5464" spans="23:26" x14ac:dyDescent="0.2">
      <c r="W5464" s="402"/>
      <c r="X5464" s="402"/>
      <c r="Y5464" s="402"/>
      <c r="Z5464" s="402"/>
    </row>
    <row r="5465" spans="23:26" x14ac:dyDescent="0.2">
      <c r="W5465" s="402"/>
      <c r="X5465" s="402"/>
      <c r="Y5465" s="402"/>
      <c r="Z5465" s="402"/>
    </row>
    <row r="5466" spans="23:26" x14ac:dyDescent="0.2">
      <c r="W5466" s="402"/>
      <c r="X5466" s="402"/>
      <c r="Y5466" s="402"/>
      <c r="Z5466" s="402"/>
    </row>
    <row r="5467" spans="23:26" x14ac:dyDescent="0.2">
      <c r="W5467" s="402"/>
      <c r="X5467" s="402"/>
      <c r="Y5467" s="402"/>
      <c r="Z5467" s="402"/>
    </row>
    <row r="5468" spans="23:26" x14ac:dyDescent="0.2">
      <c r="W5468" s="402"/>
      <c r="X5468" s="402"/>
      <c r="Y5468" s="402"/>
      <c r="Z5468" s="402"/>
    </row>
    <row r="5469" spans="23:26" x14ac:dyDescent="0.2">
      <c r="W5469" s="402"/>
      <c r="X5469" s="402"/>
      <c r="Y5469" s="402"/>
      <c r="Z5469" s="402"/>
    </row>
    <row r="5470" spans="23:26" x14ac:dyDescent="0.2">
      <c r="W5470" s="402"/>
      <c r="X5470" s="402"/>
      <c r="Y5470" s="402"/>
      <c r="Z5470" s="402"/>
    </row>
    <row r="5471" spans="23:26" x14ac:dyDescent="0.2">
      <c r="W5471" s="402"/>
      <c r="X5471" s="402"/>
      <c r="Y5471" s="402"/>
      <c r="Z5471" s="402"/>
    </row>
    <row r="5472" spans="23:26" x14ac:dyDescent="0.2">
      <c r="W5472" s="402"/>
      <c r="X5472" s="402"/>
      <c r="Y5472" s="402"/>
      <c r="Z5472" s="402"/>
    </row>
    <row r="5473" spans="23:26" x14ac:dyDescent="0.2">
      <c r="W5473" s="402"/>
      <c r="X5473" s="402"/>
      <c r="Y5473" s="402"/>
      <c r="Z5473" s="402"/>
    </row>
    <row r="5474" spans="23:26" x14ac:dyDescent="0.2">
      <c r="W5474" s="402"/>
      <c r="X5474" s="402"/>
      <c r="Y5474" s="402"/>
      <c r="Z5474" s="402"/>
    </row>
    <row r="5475" spans="23:26" x14ac:dyDescent="0.2">
      <c r="W5475" s="402"/>
      <c r="X5475" s="402"/>
      <c r="Y5475" s="402"/>
      <c r="Z5475" s="402"/>
    </row>
    <row r="5476" spans="23:26" x14ac:dyDescent="0.2">
      <c r="W5476" s="402"/>
      <c r="X5476" s="402"/>
      <c r="Y5476" s="402"/>
      <c r="Z5476" s="402"/>
    </row>
    <row r="5477" spans="23:26" x14ac:dyDescent="0.2">
      <c r="W5477" s="402"/>
      <c r="X5477" s="402"/>
      <c r="Y5477" s="402"/>
      <c r="Z5477" s="402"/>
    </row>
    <row r="5478" spans="23:26" x14ac:dyDescent="0.2">
      <c r="W5478" s="402"/>
      <c r="X5478" s="402"/>
      <c r="Y5478" s="402"/>
      <c r="Z5478" s="402"/>
    </row>
    <row r="5479" spans="23:26" x14ac:dyDescent="0.2">
      <c r="W5479" s="402"/>
      <c r="X5479" s="402"/>
      <c r="Y5479" s="402"/>
      <c r="Z5479" s="402"/>
    </row>
    <row r="5480" spans="23:26" x14ac:dyDescent="0.2">
      <c r="W5480" s="402"/>
      <c r="X5480" s="402"/>
      <c r="Y5480" s="402"/>
      <c r="Z5480" s="402"/>
    </row>
    <row r="5481" spans="23:26" x14ac:dyDescent="0.2">
      <c r="W5481" s="402"/>
      <c r="X5481" s="402"/>
      <c r="Y5481" s="402"/>
      <c r="Z5481" s="402"/>
    </row>
    <row r="5482" spans="23:26" x14ac:dyDescent="0.2">
      <c r="W5482" s="402"/>
      <c r="X5482" s="402"/>
      <c r="Y5482" s="402"/>
      <c r="Z5482" s="402"/>
    </row>
    <row r="5483" spans="23:26" x14ac:dyDescent="0.2">
      <c r="W5483" s="402"/>
      <c r="X5483" s="402"/>
      <c r="Y5483" s="402"/>
      <c r="Z5483" s="402"/>
    </row>
    <row r="5484" spans="23:26" x14ac:dyDescent="0.2">
      <c r="W5484" s="402"/>
      <c r="X5484" s="402"/>
      <c r="Y5484" s="402"/>
      <c r="Z5484" s="402"/>
    </row>
    <row r="5485" spans="23:26" x14ac:dyDescent="0.2">
      <c r="W5485" s="402"/>
      <c r="X5485" s="402"/>
      <c r="Y5485" s="402"/>
      <c r="Z5485" s="402"/>
    </row>
    <row r="5486" spans="23:26" x14ac:dyDescent="0.2">
      <c r="W5486" s="402"/>
      <c r="X5486" s="402"/>
      <c r="Y5486" s="402"/>
      <c r="Z5486" s="402"/>
    </row>
    <row r="5487" spans="23:26" x14ac:dyDescent="0.2">
      <c r="W5487" s="402"/>
      <c r="X5487" s="402"/>
      <c r="Y5487" s="402"/>
      <c r="Z5487" s="402"/>
    </row>
    <row r="5488" spans="23:26" x14ac:dyDescent="0.2">
      <c r="W5488" s="402"/>
      <c r="X5488" s="402"/>
      <c r="Y5488" s="402"/>
      <c r="Z5488" s="402"/>
    </row>
    <row r="5489" spans="23:26" x14ac:dyDescent="0.2">
      <c r="W5489" s="402"/>
      <c r="X5489" s="402"/>
      <c r="Y5489" s="402"/>
      <c r="Z5489" s="402"/>
    </row>
    <row r="5490" spans="23:26" x14ac:dyDescent="0.2">
      <c r="W5490" s="402"/>
      <c r="X5490" s="402"/>
      <c r="Y5490" s="402"/>
      <c r="Z5490" s="402"/>
    </row>
    <row r="5491" spans="23:26" x14ac:dyDescent="0.2">
      <c r="W5491" s="402"/>
      <c r="X5491" s="402"/>
      <c r="Y5491" s="402"/>
      <c r="Z5491" s="402"/>
    </row>
    <row r="5492" spans="23:26" x14ac:dyDescent="0.2">
      <c r="W5492" s="402"/>
      <c r="X5492" s="402"/>
      <c r="Y5492" s="402"/>
      <c r="Z5492" s="402"/>
    </row>
    <row r="5493" spans="23:26" x14ac:dyDescent="0.2">
      <c r="W5493" s="402"/>
      <c r="X5493" s="402"/>
      <c r="Y5493" s="402"/>
      <c r="Z5493" s="402"/>
    </row>
    <row r="5494" spans="23:26" x14ac:dyDescent="0.2">
      <c r="W5494" s="402"/>
      <c r="X5494" s="402"/>
      <c r="Y5494" s="402"/>
      <c r="Z5494" s="402"/>
    </row>
    <row r="5495" spans="23:26" x14ac:dyDescent="0.2">
      <c r="W5495" s="402"/>
      <c r="X5495" s="402"/>
      <c r="Y5495" s="402"/>
      <c r="Z5495" s="402"/>
    </row>
    <row r="5496" spans="23:26" x14ac:dyDescent="0.2">
      <c r="W5496" s="402"/>
      <c r="X5496" s="402"/>
      <c r="Y5496" s="402"/>
      <c r="Z5496" s="402"/>
    </row>
    <row r="5497" spans="23:26" x14ac:dyDescent="0.2">
      <c r="W5497" s="402"/>
      <c r="X5497" s="402"/>
      <c r="Y5497" s="402"/>
      <c r="Z5497" s="402"/>
    </row>
    <row r="5498" spans="23:26" x14ac:dyDescent="0.2">
      <c r="W5498" s="402"/>
      <c r="X5498" s="402"/>
      <c r="Y5498" s="402"/>
      <c r="Z5498" s="402"/>
    </row>
    <row r="5499" spans="23:26" x14ac:dyDescent="0.2">
      <c r="W5499" s="402"/>
      <c r="X5499" s="402"/>
      <c r="Y5499" s="402"/>
      <c r="Z5499" s="402"/>
    </row>
    <row r="5500" spans="23:26" x14ac:dyDescent="0.2">
      <c r="W5500" s="402"/>
      <c r="X5500" s="402"/>
      <c r="Y5500" s="402"/>
      <c r="Z5500" s="402"/>
    </row>
    <row r="5501" spans="23:26" x14ac:dyDescent="0.2">
      <c r="W5501" s="402"/>
      <c r="X5501" s="402"/>
      <c r="Y5501" s="402"/>
      <c r="Z5501" s="402"/>
    </row>
    <row r="5502" spans="23:26" x14ac:dyDescent="0.2">
      <c r="W5502" s="402"/>
      <c r="X5502" s="402"/>
      <c r="Y5502" s="402"/>
      <c r="Z5502" s="402"/>
    </row>
    <row r="5503" spans="23:26" x14ac:dyDescent="0.2">
      <c r="W5503" s="402"/>
      <c r="X5503" s="402"/>
      <c r="Y5503" s="402"/>
      <c r="Z5503" s="402"/>
    </row>
    <row r="5504" spans="23:26" x14ac:dyDescent="0.2">
      <c r="W5504" s="402"/>
      <c r="X5504" s="402"/>
      <c r="Y5504" s="402"/>
      <c r="Z5504" s="402"/>
    </row>
    <row r="5505" spans="23:26" x14ac:dyDescent="0.2">
      <c r="W5505" s="402"/>
      <c r="X5505" s="402"/>
      <c r="Y5505" s="402"/>
      <c r="Z5505" s="402"/>
    </row>
    <row r="5506" spans="23:26" x14ac:dyDescent="0.2">
      <c r="W5506" s="402"/>
      <c r="X5506" s="402"/>
      <c r="Y5506" s="402"/>
      <c r="Z5506" s="402"/>
    </row>
    <row r="5507" spans="23:26" x14ac:dyDescent="0.2">
      <c r="W5507" s="402"/>
      <c r="X5507" s="402"/>
      <c r="Y5507" s="402"/>
      <c r="Z5507" s="402"/>
    </row>
    <row r="5508" spans="23:26" x14ac:dyDescent="0.2">
      <c r="W5508" s="402"/>
      <c r="X5508" s="402"/>
      <c r="Y5508" s="402"/>
      <c r="Z5508" s="402"/>
    </row>
    <row r="5509" spans="23:26" x14ac:dyDescent="0.2">
      <c r="W5509" s="402"/>
      <c r="X5509" s="402"/>
      <c r="Y5509" s="402"/>
      <c r="Z5509" s="402"/>
    </row>
    <row r="5510" spans="23:26" x14ac:dyDescent="0.2">
      <c r="W5510" s="402"/>
      <c r="X5510" s="402"/>
      <c r="Y5510" s="402"/>
      <c r="Z5510" s="402"/>
    </row>
    <row r="5511" spans="23:26" x14ac:dyDescent="0.2">
      <c r="W5511" s="402"/>
      <c r="X5511" s="402"/>
      <c r="Y5511" s="402"/>
      <c r="Z5511" s="402"/>
    </row>
    <row r="5512" spans="23:26" x14ac:dyDescent="0.2">
      <c r="W5512" s="402"/>
      <c r="X5512" s="402"/>
      <c r="Y5512" s="402"/>
      <c r="Z5512" s="402"/>
    </row>
    <row r="5513" spans="23:26" x14ac:dyDescent="0.2">
      <c r="W5513" s="402"/>
      <c r="X5513" s="402"/>
      <c r="Y5513" s="402"/>
      <c r="Z5513" s="402"/>
    </row>
    <row r="5514" spans="23:26" x14ac:dyDescent="0.2">
      <c r="W5514" s="402"/>
      <c r="X5514" s="402"/>
      <c r="Y5514" s="402"/>
      <c r="Z5514" s="402"/>
    </row>
    <row r="5515" spans="23:26" x14ac:dyDescent="0.2">
      <c r="W5515" s="402"/>
      <c r="X5515" s="402"/>
      <c r="Y5515" s="402"/>
      <c r="Z5515" s="402"/>
    </row>
    <row r="5516" spans="23:26" x14ac:dyDescent="0.2">
      <c r="W5516" s="402"/>
      <c r="X5516" s="402"/>
      <c r="Y5516" s="402"/>
      <c r="Z5516" s="402"/>
    </row>
    <row r="5517" spans="23:26" x14ac:dyDescent="0.2">
      <c r="W5517" s="402"/>
      <c r="X5517" s="402"/>
      <c r="Y5517" s="402"/>
      <c r="Z5517" s="402"/>
    </row>
    <row r="5518" spans="23:26" x14ac:dyDescent="0.2">
      <c r="W5518" s="402"/>
      <c r="X5518" s="402"/>
      <c r="Y5518" s="402"/>
      <c r="Z5518" s="402"/>
    </row>
    <row r="5519" spans="23:26" x14ac:dyDescent="0.2">
      <c r="W5519" s="402"/>
      <c r="X5519" s="402"/>
      <c r="Y5519" s="402"/>
      <c r="Z5519" s="402"/>
    </row>
    <row r="5520" spans="23:26" x14ac:dyDescent="0.2">
      <c r="W5520" s="402"/>
      <c r="X5520" s="402"/>
      <c r="Y5520" s="402"/>
      <c r="Z5520" s="402"/>
    </row>
    <row r="5521" spans="23:26" x14ac:dyDescent="0.2">
      <c r="W5521" s="402"/>
      <c r="X5521" s="402"/>
      <c r="Y5521" s="402"/>
      <c r="Z5521" s="402"/>
    </row>
    <row r="5522" spans="23:26" x14ac:dyDescent="0.2">
      <c r="W5522" s="402"/>
      <c r="X5522" s="402"/>
      <c r="Y5522" s="402"/>
      <c r="Z5522" s="402"/>
    </row>
    <row r="5523" spans="23:26" x14ac:dyDescent="0.2">
      <c r="W5523" s="402"/>
      <c r="X5523" s="402"/>
      <c r="Y5523" s="402"/>
      <c r="Z5523" s="402"/>
    </row>
    <row r="5524" spans="23:26" x14ac:dyDescent="0.2">
      <c r="W5524" s="402"/>
      <c r="X5524" s="402"/>
      <c r="Y5524" s="402"/>
      <c r="Z5524" s="402"/>
    </row>
    <row r="5525" spans="23:26" x14ac:dyDescent="0.2">
      <c r="W5525" s="402"/>
      <c r="X5525" s="402"/>
      <c r="Y5525" s="402"/>
      <c r="Z5525" s="402"/>
    </row>
    <row r="5526" spans="23:26" x14ac:dyDescent="0.2">
      <c r="W5526" s="402"/>
      <c r="X5526" s="402"/>
      <c r="Y5526" s="402"/>
      <c r="Z5526" s="402"/>
    </row>
    <row r="5527" spans="23:26" x14ac:dyDescent="0.2">
      <c r="W5527" s="402"/>
      <c r="X5527" s="402"/>
      <c r="Y5527" s="402"/>
      <c r="Z5527" s="402"/>
    </row>
    <row r="5528" spans="23:26" x14ac:dyDescent="0.2">
      <c r="W5528" s="402"/>
      <c r="X5528" s="402"/>
      <c r="Y5528" s="402"/>
      <c r="Z5528" s="402"/>
    </row>
    <row r="5529" spans="23:26" x14ac:dyDescent="0.2">
      <c r="W5529" s="402"/>
      <c r="X5529" s="402"/>
      <c r="Y5529" s="402"/>
      <c r="Z5529" s="402"/>
    </row>
    <row r="5530" spans="23:26" x14ac:dyDescent="0.2">
      <c r="W5530" s="402"/>
      <c r="X5530" s="402"/>
      <c r="Y5530" s="402"/>
      <c r="Z5530" s="402"/>
    </row>
    <row r="5531" spans="23:26" x14ac:dyDescent="0.2">
      <c r="W5531" s="402"/>
      <c r="X5531" s="402"/>
      <c r="Y5531" s="402"/>
      <c r="Z5531" s="402"/>
    </row>
    <row r="5532" spans="23:26" x14ac:dyDescent="0.2">
      <c r="W5532" s="402"/>
      <c r="X5532" s="402"/>
      <c r="Y5532" s="402"/>
      <c r="Z5532" s="402"/>
    </row>
    <row r="5533" spans="23:26" x14ac:dyDescent="0.2">
      <c r="W5533" s="402"/>
      <c r="X5533" s="402"/>
      <c r="Y5533" s="402"/>
      <c r="Z5533" s="402"/>
    </row>
    <row r="5534" spans="23:26" x14ac:dyDescent="0.2">
      <c r="W5534" s="402"/>
      <c r="X5534" s="402"/>
      <c r="Y5534" s="402"/>
      <c r="Z5534" s="402"/>
    </row>
    <row r="5535" spans="23:26" x14ac:dyDescent="0.2">
      <c r="W5535" s="402"/>
      <c r="X5535" s="402"/>
      <c r="Y5535" s="402"/>
      <c r="Z5535" s="402"/>
    </row>
    <row r="5536" spans="23:26" x14ac:dyDescent="0.2">
      <c r="W5536" s="402"/>
      <c r="X5536" s="402"/>
      <c r="Y5536" s="402"/>
      <c r="Z5536" s="402"/>
    </row>
    <row r="5537" spans="23:26" x14ac:dyDescent="0.2">
      <c r="W5537" s="402"/>
      <c r="X5537" s="402"/>
      <c r="Y5537" s="402"/>
      <c r="Z5537" s="402"/>
    </row>
    <row r="5538" spans="23:26" x14ac:dyDescent="0.2">
      <c r="W5538" s="402"/>
      <c r="X5538" s="402"/>
      <c r="Y5538" s="402"/>
      <c r="Z5538" s="402"/>
    </row>
    <row r="5539" spans="23:26" x14ac:dyDescent="0.2">
      <c r="W5539" s="402"/>
      <c r="X5539" s="402"/>
      <c r="Y5539" s="402"/>
      <c r="Z5539" s="402"/>
    </row>
    <row r="5540" spans="23:26" x14ac:dyDescent="0.2">
      <c r="W5540" s="402"/>
      <c r="X5540" s="402"/>
      <c r="Y5540" s="402"/>
      <c r="Z5540" s="402"/>
    </row>
    <row r="5541" spans="23:26" x14ac:dyDescent="0.2">
      <c r="W5541" s="402"/>
      <c r="X5541" s="402"/>
      <c r="Y5541" s="402"/>
      <c r="Z5541" s="402"/>
    </row>
    <row r="5542" spans="23:26" x14ac:dyDescent="0.2">
      <c r="W5542" s="402"/>
      <c r="X5542" s="402"/>
      <c r="Y5542" s="402"/>
      <c r="Z5542" s="402"/>
    </row>
    <row r="5543" spans="23:26" x14ac:dyDescent="0.2">
      <c r="W5543" s="402"/>
      <c r="X5543" s="402"/>
      <c r="Y5543" s="402"/>
      <c r="Z5543" s="402"/>
    </row>
    <row r="5544" spans="23:26" x14ac:dyDescent="0.2">
      <c r="W5544" s="402"/>
      <c r="X5544" s="402"/>
      <c r="Y5544" s="402"/>
      <c r="Z5544" s="402"/>
    </row>
    <row r="5545" spans="23:26" x14ac:dyDescent="0.2">
      <c r="W5545" s="402"/>
      <c r="X5545" s="402"/>
      <c r="Y5545" s="402"/>
      <c r="Z5545" s="402"/>
    </row>
    <row r="5546" spans="23:26" x14ac:dyDescent="0.2">
      <c r="W5546" s="402"/>
      <c r="X5546" s="402"/>
      <c r="Y5546" s="402"/>
      <c r="Z5546" s="402"/>
    </row>
    <row r="5547" spans="23:26" x14ac:dyDescent="0.2">
      <c r="W5547" s="402"/>
      <c r="X5547" s="402"/>
      <c r="Y5547" s="402"/>
      <c r="Z5547" s="402"/>
    </row>
    <row r="5548" spans="23:26" x14ac:dyDescent="0.2">
      <c r="W5548" s="402"/>
      <c r="X5548" s="402"/>
      <c r="Y5548" s="402"/>
      <c r="Z5548" s="402"/>
    </row>
    <row r="5549" spans="23:26" x14ac:dyDescent="0.2">
      <c r="W5549" s="402"/>
      <c r="X5549" s="402"/>
      <c r="Y5549" s="402"/>
      <c r="Z5549" s="402"/>
    </row>
    <row r="5550" spans="23:26" x14ac:dyDescent="0.2">
      <c r="W5550" s="402"/>
      <c r="X5550" s="402"/>
      <c r="Y5550" s="402"/>
      <c r="Z5550" s="402"/>
    </row>
    <row r="5551" spans="23:26" x14ac:dyDescent="0.2">
      <c r="W5551" s="402"/>
      <c r="X5551" s="402"/>
      <c r="Y5551" s="402"/>
      <c r="Z5551" s="402"/>
    </row>
    <row r="5552" spans="23:26" x14ac:dyDescent="0.2">
      <c r="W5552" s="402"/>
      <c r="X5552" s="402"/>
      <c r="Y5552" s="402"/>
      <c r="Z5552" s="402"/>
    </row>
    <row r="5553" spans="23:26" x14ac:dyDescent="0.2">
      <c r="W5553" s="402"/>
      <c r="X5553" s="402"/>
      <c r="Y5553" s="402"/>
      <c r="Z5553" s="402"/>
    </row>
    <row r="5554" spans="23:26" x14ac:dyDescent="0.2">
      <c r="W5554" s="402"/>
      <c r="X5554" s="402"/>
      <c r="Y5554" s="402"/>
      <c r="Z5554" s="402"/>
    </row>
    <row r="5555" spans="23:26" x14ac:dyDescent="0.2">
      <c r="W5555" s="402"/>
      <c r="X5555" s="402"/>
      <c r="Y5555" s="402"/>
      <c r="Z5555" s="402"/>
    </row>
    <row r="5556" spans="23:26" x14ac:dyDescent="0.2">
      <c r="W5556" s="402"/>
      <c r="X5556" s="402"/>
      <c r="Y5556" s="402"/>
      <c r="Z5556" s="402"/>
    </row>
    <row r="5557" spans="23:26" x14ac:dyDescent="0.2">
      <c r="W5557" s="402"/>
      <c r="X5557" s="402"/>
      <c r="Y5557" s="402"/>
      <c r="Z5557" s="402"/>
    </row>
    <row r="5558" spans="23:26" x14ac:dyDescent="0.2">
      <c r="W5558" s="402"/>
      <c r="X5558" s="402"/>
      <c r="Y5558" s="402"/>
      <c r="Z5558" s="402"/>
    </row>
    <row r="5559" spans="23:26" x14ac:dyDescent="0.2">
      <c r="W5559" s="402"/>
      <c r="X5559" s="402"/>
      <c r="Y5559" s="402"/>
      <c r="Z5559" s="402"/>
    </row>
    <row r="5560" spans="23:26" x14ac:dyDescent="0.2">
      <c r="W5560" s="402"/>
      <c r="X5560" s="402"/>
      <c r="Y5560" s="402"/>
      <c r="Z5560" s="402"/>
    </row>
    <row r="5561" spans="23:26" x14ac:dyDescent="0.2">
      <c r="W5561" s="402"/>
      <c r="X5561" s="402"/>
      <c r="Y5561" s="402"/>
      <c r="Z5561" s="402"/>
    </row>
    <row r="5562" spans="23:26" x14ac:dyDescent="0.2">
      <c r="W5562" s="402"/>
      <c r="X5562" s="402"/>
      <c r="Y5562" s="402"/>
      <c r="Z5562" s="402"/>
    </row>
    <row r="5563" spans="23:26" x14ac:dyDescent="0.2">
      <c r="W5563" s="402"/>
      <c r="X5563" s="402"/>
      <c r="Y5563" s="402"/>
      <c r="Z5563" s="402"/>
    </row>
    <row r="5564" spans="23:26" x14ac:dyDescent="0.2">
      <c r="W5564" s="402"/>
      <c r="X5564" s="402"/>
      <c r="Y5564" s="402"/>
      <c r="Z5564" s="402"/>
    </row>
    <row r="5565" spans="23:26" x14ac:dyDescent="0.2">
      <c r="W5565" s="402"/>
      <c r="X5565" s="402"/>
      <c r="Y5565" s="402"/>
      <c r="Z5565" s="402"/>
    </row>
    <row r="5566" spans="23:26" x14ac:dyDescent="0.2">
      <c r="W5566" s="402"/>
      <c r="X5566" s="402"/>
      <c r="Y5566" s="402"/>
      <c r="Z5566" s="402"/>
    </row>
    <row r="5567" spans="23:26" x14ac:dyDescent="0.2">
      <c r="W5567" s="402"/>
      <c r="X5567" s="402"/>
      <c r="Y5567" s="402"/>
      <c r="Z5567" s="402"/>
    </row>
    <row r="5568" spans="23:26" x14ac:dyDescent="0.2">
      <c r="W5568" s="402"/>
      <c r="X5568" s="402"/>
      <c r="Y5568" s="402"/>
      <c r="Z5568" s="402"/>
    </row>
    <row r="5569" spans="23:26" x14ac:dyDescent="0.2">
      <c r="W5569" s="402"/>
      <c r="X5569" s="402"/>
      <c r="Y5569" s="402"/>
      <c r="Z5569" s="402"/>
    </row>
    <row r="5570" spans="23:26" x14ac:dyDescent="0.2">
      <c r="W5570" s="402"/>
      <c r="X5570" s="402"/>
      <c r="Y5570" s="402"/>
      <c r="Z5570" s="402"/>
    </row>
    <row r="5571" spans="23:26" x14ac:dyDescent="0.2">
      <c r="W5571" s="402"/>
      <c r="X5571" s="402"/>
      <c r="Y5571" s="402"/>
      <c r="Z5571" s="402"/>
    </row>
    <row r="5572" spans="23:26" x14ac:dyDescent="0.2">
      <c r="W5572" s="402"/>
      <c r="X5572" s="402"/>
      <c r="Y5572" s="402"/>
      <c r="Z5572" s="402"/>
    </row>
    <row r="5573" spans="23:26" x14ac:dyDescent="0.2">
      <c r="W5573" s="402"/>
      <c r="X5573" s="402"/>
      <c r="Y5573" s="402"/>
      <c r="Z5573" s="402"/>
    </row>
    <row r="5574" spans="23:26" x14ac:dyDescent="0.2">
      <c r="W5574" s="402"/>
      <c r="X5574" s="402"/>
      <c r="Y5574" s="402"/>
      <c r="Z5574" s="402"/>
    </row>
    <row r="5575" spans="23:26" x14ac:dyDescent="0.2">
      <c r="W5575" s="402"/>
      <c r="X5575" s="402"/>
      <c r="Y5575" s="402"/>
      <c r="Z5575" s="402"/>
    </row>
    <row r="5576" spans="23:26" x14ac:dyDescent="0.2">
      <c r="W5576" s="402"/>
      <c r="X5576" s="402"/>
      <c r="Y5576" s="402"/>
      <c r="Z5576" s="402"/>
    </row>
    <row r="5577" spans="23:26" x14ac:dyDescent="0.2">
      <c r="W5577" s="402"/>
      <c r="X5577" s="402"/>
      <c r="Y5577" s="402"/>
      <c r="Z5577" s="402"/>
    </row>
    <row r="5578" spans="23:26" x14ac:dyDescent="0.2">
      <c r="W5578" s="402"/>
      <c r="X5578" s="402"/>
      <c r="Y5578" s="402"/>
      <c r="Z5578" s="402"/>
    </row>
    <row r="5579" spans="23:26" x14ac:dyDescent="0.2">
      <c r="W5579" s="402"/>
      <c r="X5579" s="402"/>
      <c r="Y5579" s="402"/>
      <c r="Z5579" s="402"/>
    </row>
    <row r="5580" spans="23:26" x14ac:dyDescent="0.2">
      <c r="W5580" s="402"/>
      <c r="X5580" s="402"/>
      <c r="Y5580" s="402"/>
      <c r="Z5580" s="402"/>
    </row>
    <row r="5581" spans="23:26" x14ac:dyDescent="0.2">
      <c r="W5581" s="402"/>
      <c r="X5581" s="402"/>
      <c r="Y5581" s="402"/>
      <c r="Z5581" s="402"/>
    </row>
    <row r="5582" spans="23:26" x14ac:dyDescent="0.2">
      <c r="W5582" s="402"/>
      <c r="X5582" s="402"/>
      <c r="Y5582" s="402"/>
      <c r="Z5582" s="402"/>
    </row>
    <row r="5583" spans="23:26" x14ac:dyDescent="0.2">
      <c r="W5583" s="402"/>
      <c r="X5583" s="402"/>
      <c r="Y5583" s="402"/>
      <c r="Z5583" s="402"/>
    </row>
    <row r="5584" spans="23:26" x14ac:dyDescent="0.2">
      <c r="W5584" s="402"/>
      <c r="X5584" s="402"/>
      <c r="Y5584" s="402"/>
      <c r="Z5584" s="402"/>
    </row>
    <row r="5585" spans="23:26" x14ac:dyDescent="0.2">
      <c r="W5585" s="402"/>
      <c r="X5585" s="402"/>
      <c r="Y5585" s="402"/>
      <c r="Z5585" s="402"/>
    </row>
    <row r="5586" spans="23:26" x14ac:dyDescent="0.2">
      <c r="W5586" s="402"/>
      <c r="X5586" s="402"/>
      <c r="Y5586" s="402"/>
      <c r="Z5586" s="402"/>
    </row>
    <row r="5587" spans="23:26" x14ac:dyDescent="0.2">
      <c r="W5587" s="402"/>
      <c r="X5587" s="402"/>
      <c r="Y5587" s="402"/>
      <c r="Z5587" s="402"/>
    </row>
    <row r="5588" spans="23:26" x14ac:dyDescent="0.2">
      <c r="W5588" s="402"/>
      <c r="X5588" s="402"/>
      <c r="Y5588" s="402"/>
      <c r="Z5588" s="402"/>
    </row>
    <row r="5589" spans="23:26" x14ac:dyDescent="0.2">
      <c r="W5589" s="402"/>
      <c r="X5589" s="402"/>
      <c r="Y5589" s="402"/>
      <c r="Z5589" s="402"/>
    </row>
    <row r="5590" spans="23:26" x14ac:dyDescent="0.2">
      <c r="W5590" s="402"/>
      <c r="X5590" s="402"/>
      <c r="Y5590" s="402"/>
      <c r="Z5590" s="402"/>
    </row>
    <row r="5591" spans="23:26" x14ac:dyDescent="0.2">
      <c r="W5591" s="402"/>
      <c r="X5591" s="402"/>
      <c r="Y5591" s="402"/>
      <c r="Z5591" s="402"/>
    </row>
    <row r="5592" spans="23:26" x14ac:dyDescent="0.2">
      <c r="W5592" s="402"/>
      <c r="X5592" s="402"/>
      <c r="Y5592" s="402"/>
      <c r="Z5592" s="402"/>
    </row>
    <row r="5593" spans="23:26" x14ac:dyDescent="0.2">
      <c r="W5593" s="402"/>
      <c r="X5593" s="402"/>
      <c r="Y5593" s="402"/>
      <c r="Z5593" s="402"/>
    </row>
    <row r="5594" spans="23:26" x14ac:dyDescent="0.2">
      <c r="W5594" s="402"/>
      <c r="X5594" s="402"/>
      <c r="Y5594" s="402"/>
      <c r="Z5594" s="402"/>
    </row>
    <row r="5595" spans="23:26" x14ac:dyDescent="0.2">
      <c r="W5595" s="402"/>
      <c r="X5595" s="402"/>
      <c r="Y5595" s="402"/>
      <c r="Z5595" s="402"/>
    </row>
    <row r="5596" spans="23:26" x14ac:dyDescent="0.2">
      <c r="W5596" s="402"/>
      <c r="X5596" s="402"/>
      <c r="Y5596" s="402"/>
      <c r="Z5596" s="402"/>
    </row>
    <row r="5597" spans="23:26" x14ac:dyDescent="0.2">
      <c r="W5597" s="402"/>
      <c r="X5597" s="402"/>
      <c r="Y5597" s="402"/>
      <c r="Z5597" s="402"/>
    </row>
    <row r="5598" spans="23:26" x14ac:dyDescent="0.2">
      <c r="W5598" s="402"/>
      <c r="X5598" s="402"/>
      <c r="Y5598" s="402"/>
      <c r="Z5598" s="402"/>
    </row>
    <row r="5599" spans="23:26" x14ac:dyDescent="0.2">
      <c r="W5599" s="402"/>
      <c r="X5599" s="402"/>
      <c r="Y5599" s="402"/>
      <c r="Z5599" s="402"/>
    </row>
    <row r="5600" spans="23:26" x14ac:dyDescent="0.2">
      <c r="W5600" s="402"/>
      <c r="X5600" s="402"/>
      <c r="Y5600" s="402"/>
      <c r="Z5600" s="402"/>
    </row>
    <row r="5601" spans="23:26" x14ac:dyDescent="0.2">
      <c r="W5601" s="402"/>
      <c r="X5601" s="402"/>
      <c r="Y5601" s="402"/>
      <c r="Z5601" s="402"/>
    </row>
    <row r="5602" spans="23:26" x14ac:dyDescent="0.2">
      <c r="W5602" s="402"/>
      <c r="X5602" s="402"/>
      <c r="Y5602" s="402"/>
      <c r="Z5602" s="402"/>
    </row>
    <row r="5603" spans="23:26" x14ac:dyDescent="0.2">
      <c r="W5603" s="402"/>
      <c r="X5603" s="402"/>
      <c r="Y5603" s="402"/>
      <c r="Z5603" s="402"/>
    </row>
    <row r="5604" spans="23:26" x14ac:dyDescent="0.2">
      <c r="W5604" s="402"/>
      <c r="X5604" s="402"/>
      <c r="Y5604" s="402"/>
      <c r="Z5604" s="402"/>
    </row>
    <row r="5605" spans="23:26" x14ac:dyDescent="0.2">
      <c r="W5605" s="402"/>
      <c r="X5605" s="402"/>
      <c r="Y5605" s="402"/>
      <c r="Z5605" s="402"/>
    </row>
    <row r="5606" spans="23:26" x14ac:dyDescent="0.2">
      <c r="W5606" s="402"/>
      <c r="X5606" s="402"/>
      <c r="Y5606" s="402"/>
      <c r="Z5606" s="402"/>
    </row>
    <row r="5607" spans="23:26" x14ac:dyDescent="0.2">
      <c r="W5607" s="402"/>
      <c r="X5607" s="402"/>
      <c r="Y5607" s="402"/>
      <c r="Z5607" s="402"/>
    </row>
    <row r="5608" spans="23:26" x14ac:dyDescent="0.2">
      <c r="W5608" s="402"/>
      <c r="X5608" s="402"/>
      <c r="Y5608" s="402"/>
      <c r="Z5608" s="402"/>
    </row>
    <row r="5609" spans="23:26" x14ac:dyDescent="0.2">
      <c r="W5609" s="402"/>
      <c r="X5609" s="402"/>
      <c r="Y5609" s="402"/>
      <c r="Z5609" s="402"/>
    </row>
    <row r="5610" spans="23:26" x14ac:dyDescent="0.2">
      <c r="W5610" s="402"/>
      <c r="X5610" s="402"/>
      <c r="Y5610" s="402"/>
      <c r="Z5610" s="402"/>
    </row>
    <row r="5611" spans="23:26" x14ac:dyDescent="0.2">
      <c r="W5611" s="402"/>
      <c r="X5611" s="402"/>
      <c r="Y5611" s="402"/>
      <c r="Z5611" s="402"/>
    </row>
    <row r="5612" spans="23:26" x14ac:dyDescent="0.2">
      <c r="W5612" s="402"/>
      <c r="X5612" s="402"/>
      <c r="Y5612" s="402"/>
      <c r="Z5612" s="402"/>
    </row>
    <row r="5613" spans="23:26" x14ac:dyDescent="0.2">
      <c r="W5613" s="402"/>
      <c r="X5613" s="402"/>
      <c r="Y5613" s="402"/>
      <c r="Z5613" s="402"/>
    </row>
    <row r="5614" spans="23:26" x14ac:dyDescent="0.2">
      <c r="W5614" s="402"/>
      <c r="X5614" s="402"/>
      <c r="Y5614" s="402"/>
      <c r="Z5614" s="402"/>
    </row>
    <row r="5615" spans="23:26" x14ac:dyDescent="0.2">
      <c r="W5615" s="402"/>
      <c r="X5615" s="402"/>
      <c r="Y5615" s="402"/>
      <c r="Z5615" s="402"/>
    </row>
    <row r="5616" spans="23:26" x14ac:dyDescent="0.2">
      <c r="W5616" s="402"/>
      <c r="X5616" s="402"/>
      <c r="Y5616" s="402"/>
      <c r="Z5616" s="402"/>
    </row>
    <row r="5617" spans="23:26" x14ac:dyDescent="0.2">
      <c r="W5617" s="402"/>
      <c r="X5617" s="402"/>
      <c r="Y5617" s="402"/>
      <c r="Z5617" s="402"/>
    </row>
    <row r="5618" spans="23:26" x14ac:dyDescent="0.2">
      <c r="W5618" s="402"/>
      <c r="X5618" s="402"/>
      <c r="Y5618" s="402"/>
      <c r="Z5618" s="402"/>
    </row>
    <row r="5619" spans="23:26" x14ac:dyDescent="0.2">
      <c r="W5619" s="402"/>
      <c r="X5619" s="402"/>
      <c r="Y5619" s="402"/>
      <c r="Z5619" s="402"/>
    </row>
    <row r="5620" spans="23:26" x14ac:dyDescent="0.2">
      <c r="W5620" s="402"/>
      <c r="X5620" s="402"/>
      <c r="Y5620" s="402"/>
      <c r="Z5620" s="402"/>
    </row>
    <row r="5621" spans="23:26" x14ac:dyDescent="0.2">
      <c r="W5621" s="402"/>
      <c r="X5621" s="402"/>
      <c r="Y5621" s="402"/>
      <c r="Z5621" s="402"/>
    </row>
    <row r="5622" spans="23:26" x14ac:dyDescent="0.2">
      <c r="W5622" s="402"/>
      <c r="X5622" s="402"/>
      <c r="Y5622" s="402"/>
      <c r="Z5622" s="402"/>
    </row>
    <row r="5623" spans="23:26" x14ac:dyDescent="0.2">
      <c r="W5623" s="402"/>
      <c r="X5623" s="402"/>
      <c r="Y5623" s="402"/>
      <c r="Z5623" s="402"/>
    </row>
    <row r="5624" spans="23:26" x14ac:dyDescent="0.2">
      <c r="W5624" s="402"/>
      <c r="X5624" s="402"/>
      <c r="Y5624" s="402"/>
      <c r="Z5624" s="402"/>
    </row>
    <row r="5625" spans="23:26" x14ac:dyDescent="0.2">
      <c r="W5625" s="402"/>
      <c r="X5625" s="402"/>
      <c r="Y5625" s="402"/>
      <c r="Z5625" s="402"/>
    </row>
    <row r="5626" spans="23:26" x14ac:dyDescent="0.2">
      <c r="W5626" s="402"/>
      <c r="X5626" s="402"/>
      <c r="Y5626" s="402"/>
      <c r="Z5626" s="402"/>
    </row>
    <row r="5627" spans="23:26" x14ac:dyDescent="0.2">
      <c r="W5627" s="402"/>
      <c r="X5627" s="402"/>
      <c r="Y5627" s="402"/>
      <c r="Z5627" s="402"/>
    </row>
    <row r="5628" spans="23:26" x14ac:dyDescent="0.2">
      <c r="W5628" s="402"/>
      <c r="X5628" s="402"/>
      <c r="Y5628" s="402"/>
      <c r="Z5628" s="402"/>
    </row>
    <row r="5629" spans="23:26" x14ac:dyDescent="0.2">
      <c r="W5629" s="402"/>
      <c r="X5629" s="402"/>
      <c r="Y5629" s="402"/>
      <c r="Z5629" s="402"/>
    </row>
    <row r="5630" spans="23:26" x14ac:dyDescent="0.2">
      <c r="W5630" s="402"/>
      <c r="X5630" s="402"/>
      <c r="Y5630" s="402"/>
      <c r="Z5630" s="402"/>
    </row>
    <row r="5631" spans="23:26" x14ac:dyDescent="0.2">
      <c r="W5631" s="402"/>
      <c r="X5631" s="402"/>
      <c r="Y5631" s="402"/>
      <c r="Z5631" s="402"/>
    </row>
    <row r="5632" spans="23:26" x14ac:dyDescent="0.2">
      <c r="W5632" s="402"/>
      <c r="X5632" s="402"/>
      <c r="Y5632" s="402"/>
      <c r="Z5632" s="402"/>
    </row>
    <row r="5633" spans="23:26" x14ac:dyDescent="0.2">
      <c r="W5633" s="402"/>
      <c r="X5633" s="402"/>
      <c r="Y5633" s="402"/>
      <c r="Z5633" s="402"/>
    </row>
    <row r="5634" spans="23:26" x14ac:dyDescent="0.2">
      <c r="W5634" s="402"/>
      <c r="X5634" s="402"/>
      <c r="Y5634" s="402"/>
      <c r="Z5634" s="402"/>
    </row>
    <row r="5635" spans="23:26" x14ac:dyDescent="0.2">
      <c r="W5635" s="402"/>
      <c r="X5635" s="402"/>
      <c r="Y5635" s="402"/>
      <c r="Z5635" s="402"/>
    </row>
    <row r="5636" spans="23:26" x14ac:dyDescent="0.2">
      <c r="W5636" s="402"/>
      <c r="X5636" s="402"/>
      <c r="Y5636" s="402"/>
      <c r="Z5636" s="402"/>
    </row>
    <row r="5637" spans="23:26" x14ac:dyDescent="0.2">
      <c r="W5637" s="402"/>
      <c r="X5637" s="402"/>
      <c r="Y5637" s="402"/>
      <c r="Z5637" s="402"/>
    </row>
    <row r="5638" spans="23:26" x14ac:dyDescent="0.2">
      <c r="W5638" s="402"/>
      <c r="X5638" s="402"/>
      <c r="Y5638" s="402"/>
      <c r="Z5638" s="402"/>
    </row>
    <row r="5639" spans="23:26" x14ac:dyDescent="0.2">
      <c r="W5639" s="402"/>
      <c r="X5639" s="402"/>
      <c r="Y5639" s="402"/>
      <c r="Z5639" s="402"/>
    </row>
    <row r="5640" spans="23:26" x14ac:dyDescent="0.2">
      <c r="W5640" s="402"/>
      <c r="X5640" s="402"/>
      <c r="Y5640" s="402"/>
      <c r="Z5640" s="402"/>
    </row>
    <row r="5641" spans="23:26" x14ac:dyDescent="0.2">
      <c r="W5641" s="402"/>
      <c r="X5641" s="402"/>
      <c r="Y5641" s="402"/>
      <c r="Z5641" s="402"/>
    </row>
    <row r="5642" spans="23:26" x14ac:dyDescent="0.2">
      <c r="W5642" s="402"/>
      <c r="X5642" s="402"/>
      <c r="Y5642" s="402"/>
      <c r="Z5642" s="402"/>
    </row>
    <row r="5643" spans="23:26" x14ac:dyDescent="0.2">
      <c r="W5643" s="402"/>
      <c r="X5643" s="402"/>
      <c r="Y5643" s="402"/>
      <c r="Z5643" s="402"/>
    </row>
    <row r="5644" spans="23:26" x14ac:dyDescent="0.2">
      <c r="W5644" s="402"/>
      <c r="X5644" s="402"/>
      <c r="Y5644" s="402"/>
      <c r="Z5644" s="402"/>
    </row>
    <row r="5645" spans="23:26" x14ac:dyDescent="0.2">
      <c r="W5645" s="402"/>
      <c r="X5645" s="402"/>
      <c r="Y5645" s="402"/>
      <c r="Z5645" s="402"/>
    </row>
    <row r="5646" spans="23:26" x14ac:dyDescent="0.2">
      <c r="W5646" s="402"/>
      <c r="X5646" s="402"/>
      <c r="Y5646" s="402"/>
      <c r="Z5646" s="402"/>
    </row>
    <row r="5647" spans="23:26" x14ac:dyDescent="0.2">
      <c r="W5647" s="402"/>
      <c r="X5647" s="402"/>
      <c r="Y5647" s="402"/>
      <c r="Z5647" s="402"/>
    </row>
    <row r="5648" spans="23:26" x14ac:dyDescent="0.2">
      <c r="W5648" s="402"/>
      <c r="X5648" s="402"/>
      <c r="Y5648" s="402"/>
      <c r="Z5648" s="402"/>
    </row>
    <row r="5649" spans="23:26" x14ac:dyDescent="0.2">
      <c r="W5649" s="402"/>
      <c r="X5649" s="402"/>
      <c r="Y5649" s="402"/>
      <c r="Z5649" s="402"/>
    </row>
    <row r="5650" spans="23:26" x14ac:dyDescent="0.2">
      <c r="W5650" s="402"/>
      <c r="X5650" s="402"/>
      <c r="Y5650" s="402"/>
      <c r="Z5650" s="402"/>
    </row>
    <row r="5651" spans="23:26" x14ac:dyDescent="0.2">
      <c r="W5651" s="402"/>
      <c r="X5651" s="402"/>
      <c r="Y5651" s="402"/>
      <c r="Z5651" s="402"/>
    </row>
    <row r="5652" spans="23:26" x14ac:dyDescent="0.2">
      <c r="W5652" s="402"/>
      <c r="X5652" s="402"/>
      <c r="Y5652" s="402"/>
      <c r="Z5652" s="402"/>
    </row>
    <row r="5653" spans="23:26" x14ac:dyDescent="0.2">
      <c r="W5653" s="402"/>
      <c r="X5653" s="402"/>
      <c r="Y5653" s="402"/>
      <c r="Z5653" s="402"/>
    </row>
    <row r="5654" spans="23:26" x14ac:dyDescent="0.2">
      <c r="W5654" s="402"/>
      <c r="X5654" s="402"/>
      <c r="Y5654" s="402"/>
      <c r="Z5654" s="402"/>
    </row>
    <row r="5655" spans="23:26" x14ac:dyDescent="0.2">
      <c r="W5655" s="402"/>
      <c r="X5655" s="402"/>
      <c r="Y5655" s="402"/>
      <c r="Z5655" s="402"/>
    </row>
    <row r="5656" spans="23:26" x14ac:dyDescent="0.2">
      <c r="W5656" s="402"/>
      <c r="X5656" s="402"/>
      <c r="Y5656" s="402"/>
      <c r="Z5656" s="402"/>
    </row>
    <row r="5657" spans="23:26" x14ac:dyDescent="0.2">
      <c r="W5657" s="402"/>
      <c r="X5657" s="402"/>
      <c r="Y5657" s="402"/>
      <c r="Z5657" s="402"/>
    </row>
    <row r="5658" spans="23:26" x14ac:dyDescent="0.2">
      <c r="W5658" s="402"/>
      <c r="X5658" s="402"/>
      <c r="Y5658" s="402"/>
      <c r="Z5658" s="402"/>
    </row>
    <row r="5659" spans="23:26" x14ac:dyDescent="0.2">
      <c r="W5659" s="402"/>
      <c r="X5659" s="402"/>
      <c r="Y5659" s="402"/>
      <c r="Z5659" s="402"/>
    </row>
    <row r="5660" spans="23:26" x14ac:dyDescent="0.2">
      <c r="W5660" s="402"/>
      <c r="X5660" s="402"/>
      <c r="Y5660" s="402"/>
      <c r="Z5660" s="402"/>
    </row>
    <row r="5661" spans="23:26" x14ac:dyDescent="0.2">
      <c r="W5661" s="402"/>
      <c r="X5661" s="402"/>
      <c r="Y5661" s="402"/>
      <c r="Z5661" s="402"/>
    </row>
    <row r="5662" spans="23:26" x14ac:dyDescent="0.2">
      <c r="W5662" s="402"/>
      <c r="X5662" s="402"/>
      <c r="Y5662" s="402"/>
      <c r="Z5662" s="402"/>
    </row>
    <row r="5663" spans="23:26" x14ac:dyDescent="0.2">
      <c r="W5663" s="402"/>
      <c r="X5663" s="402"/>
      <c r="Y5663" s="402"/>
      <c r="Z5663" s="402"/>
    </row>
    <row r="5664" spans="23:26" x14ac:dyDescent="0.2">
      <c r="W5664" s="402"/>
      <c r="X5664" s="402"/>
      <c r="Y5664" s="402"/>
      <c r="Z5664" s="402"/>
    </row>
    <row r="5665" spans="23:26" x14ac:dyDescent="0.2">
      <c r="W5665" s="402"/>
      <c r="X5665" s="402"/>
      <c r="Y5665" s="402"/>
      <c r="Z5665" s="402"/>
    </row>
    <row r="5666" spans="23:26" x14ac:dyDescent="0.2">
      <c r="W5666" s="402"/>
      <c r="X5666" s="402"/>
      <c r="Y5666" s="402"/>
      <c r="Z5666" s="402"/>
    </row>
    <row r="5667" spans="23:26" x14ac:dyDescent="0.2">
      <c r="W5667" s="402"/>
      <c r="X5667" s="402"/>
      <c r="Y5667" s="402"/>
      <c r="Z5667" s="402"/>
    </row>
    <row r="5668" spans="23:26" x14ac:dyDescent="0.2">
      <c r="W5668" s="402"/>
      <c r="X5668" s="402"/>
      <c r="Y5668" s="402"/>
      <c r="Z5668" s="402"/>
    </row>
    <row r="5669" spans="23:26" x14ac:dyDescent="0.2">
      <c r="W5669" s="402"/>
      <c r="X5669" s="402"/>
      <c r="Y5669" s="402"/>
      <c r="Z5669" s="402"/>
    </row>
    <row r="5670" spans="23:26" x14ac:dyDescent="0.2">
      <c r="W5670" s="402"/>
      <c r="X5670" s="402"/>
      <c r="Y5670" s="402"/>
      <c r="Z5670" s="402"/>
    </row>
    <row r="5671" spans="23:26" x14ac:dyDescent="0.2">
      <c r="W5671" s="402"/>
      <c r="X5671" s="402"/>
      <c r="Y5671" s="402"/>
      <c r="Z5671" s="402"/>
    </row>
    <row r="5672" spans="23:26" x14ac:dyDescent="0.2">
      <c r="W5672" s="402"/>
      <c r="X5672" s="402"/>
      <c r="Y5672" s="402"/>
      <c r="Z5672" s="402"/>
    </row>
    <row r="5673" spans="23:26" x14ac:dyDescent="0.2">
      <c r="W5673" s="402"/>
      <c r="X5673" s="402"/>
      <c r="Y5673" s="402"/>
      <c r="Z5673" s="402"/>
    </row>
    <row r="5674" spans="23:26" x14ac:dyDescent="0.2">
      <c r="W5674" s="402"/>
      <c r="X5674" s="402"/>
      <c r="Y5674" s="402"/>
      <c r="Z5674" s="402"/>
    </row>
    <row r="5675" spans="23:26" x14ac:dyDescent="0.2">
      <c r="W5675" s="402"/>
      <c r="X5675" s="402"/>
      <c r="Y5675" s="402"/>
      <c r="Z5675" s="402"/>
    </row>
    <row r="5676" spans="23:26" x14ac:dyDescent="0.2">
      <c r="W5676" s="402"/>
      <c r="X5676" s="402"/>
      <c r="Y5676" s="402"/>
      <c r="Z5676" s="402"/>
    </row>
    <row r="5677" spans="23:26" x14ac:dyDescent="0.2">
      <c r="W5677" s="402"/>
      <c r="X5677" s="402"/>
      <c r="Y5677" s="402"/>
      <c r="Z5677" s="402"/>
    </row>
    <row r="5678" spans="23:26" x14ac:dyDescent="0.2">
      <c r="W5678" s="402"/>
      <c r="X5678" s="402"/>
      <c r="Y5678" s="402"/>
      <c r="Z5678" s="402"/>
    </row>
    <row r="5679" spans="23:26" x14ac:dyDescent="0.2">
      <c r="W5679" s="402"/>
      <c r="X5679" s="402"/>
      <c r="Y5679" s="402"/>
      <c r="Z5679" s="402"/>
    </row>
    <row r="5680" spans="23:26" x14ac:dyDescent="0.2">
      <c r="W5680" s="402"/>
      <c r="X5680" s="402"/>
      <c r="Y5680" s="402"/>
      <c r="Z5680" s="402"/>
    </row>
    <row r="5681" spans="23:26" x14ac:dyDescent="0.2">
      <c r="W5681" s="402"/>
      <c r="X5681" s="402"/>
      <c r="Y5681" s="402"/>
      <c r="Z5681" s="402"/>
    </row>
    <row r="5682" spans="23:26" x14ac:dyDescent="0.2">
      <c r="W5682" s="402"/>
      <c r="X5682" s="402"/>
      <c r="Y5682" s="402"/>
      <c r="Z5682" s="402"/>
    </row>
    <row r="5683" spans="23:26" x14ac:dyDescent="0.2">
      <c r="W5683" s="402"/>
      <c r="X5683" s="402"/>
      <c r="Y5683" s="402"/>
      <c r="Z5683" s="402"/>
    </row>
    <row r="5684" spans="23:26" x14ac:dyDescent="0.2">
      <c r="W5684" s="402"/>
      <c r="X5684" s="402"/>
      <c r="Y5684" s="402"/>
      <c r="Z5684" s="402"/>
    </row>
    <row r="5685" spans="23:26" x14ac:dyDescent="0.2">
      <c r="W5685" s="402"/>
      <c r="X5685" s="402"/>
      <c r="Y5685" s="402"/>
      <c r="Z5685" s="402"/>
    </row>
    <row r="5686" spans="23:26" x14ac:dyDescent="0.2">
      <c r="W5686" s="402"/>
      <c r="X5686" s="402"/>
      <c r="Y5686" s="402"/>
      <c r="Z5686" s="402"/>
    </row>
    <row r="5687" spans="23:26" x14ac:dyDescent="0.2">
      <c r="W5687" s="402"/>
      <c r="X5687" s="402"/>
      <c r="Y5687" s="402"/>
      <c r="Z5687" s="402"/>
    </row>
    <row r="5688" spans="23:26" x14ac:dyDescent="0.2">
      <c r="W5688" s="402"/>
      <c r="X5688" s="402"/>
      <c r="Y5688" s="402"/>
      <c r="Z5688" s="402"/>
    </row>
    <row r="5689" spans="23:26" x14ac:dyDescent="0.2">
      <c r="W5689" s="402"/>
      <c r="X5689" s="402"/>
      <c r="Y5689" s="402"/>
      <c r="Z5689" s="402"/>
    </row>
    <row r="5690" spans="23:26" x14ac:dyDescent="0.2">
      <c r="W5690" s="402"/>
      <c r="X5690" s="402"/>
      <c r="Y5690" s="402"/>
      <c r="Z5690" s="402"/>
    </row>
    <row r="5691" spans="23:26" x14ac:dyDescent="0.2">
      <c r="W5691" s="402"/>
      <c r="X5691" s="402"/>
      <c r="Y5691" s="402"/>
      <c r="Z5691" s="402"/>
    </row>
    <row r="5692" spans="23:26" x14ac:dyDescent="0.2">
      <c r="W5692" s="402"/>
      <c r="X5692" s="402"/>
      <c r="Y5692" s="402"/>
      <c r="Z5692" s="402"/>
    </row>
    <row r="5693" spans="23:26" x14ac:dyDescent="0.2">
      <c r="W5693" s="402"/>
      <c r="X5693" s="402"/>
      <c r="Y5693" s="402"/>
      <c r="Z5693" s="402"/>
    </row>
    <row r="5694" spans="23:26" x14ac:dyDescent="0.2">
      <c r="W5694" s="402"/>
      <c r="X5694" s="402"/>
      <c r="Y5694" s="402"/>
      <c r="Z5694" s="402"/>
    </row>
    <row r="5695" spans="23:26" x14ac:dyDescent="0.2">
      <c r="W5695" s="402"/>
      <c r="X5695" s="402"/>
      <c r="Y5695" s="402"/>
      <c r="Z5695" s="402"/>
    </row>
    <row r="5696" spans="23:26" x14ac:dyDescent="0.2">
      <c r="W5696" s="402"/>
      <c r="X5696" s="402"/>
      <c r="Y5696" s="402"/>
      <c r="Z5696" s="402"/>
    </row>
    <row r="5697" spans="23:26" x14ac:dyDescent="0.2">
      <c r="W5697" s="402"/>
      <c r="X5697" s="402"/>
      <c r="Y5697" s="402"/>
      <c r="Z5697" s="402"/>
    </row>
    <row r="5698" spans="23:26" x14ac:dyDescent="0.2">
      <c r="W5698" s="402"/>
      <c r="X5698" s="402"/>
      <c r="Y5698" s="402"/>
      <c r="Z5698" s="402"/>
    </row>
    <row r="5699" spans="23:26" x14ac:dyDescent="0.2">
      <c r="W5699" s="402"/>
      <c r="X5699" s="402"/>
      <c r="Y5699" s="402"/>
      <c r="Z5699" s="402"/>
    </row>
    <row r="5700" spans="23:26" x14ac:dyDescent="0.2">
      <c r="W5700" s="402"/>
      <c r="X5700" s="402"/>
      <c r="Y5700" s="402"/>
      <c r="Z5700" s="402"/>
    </row>
    <row r="5701" spans="23:26" x14ac:dyDescent="0.2">
      <c r="W5701" s="402"/>
      <c r="X5701" s="402"/>
      <c r="Y5701" s="402"/>
      <c r="Z5701" s="402"/>
    </row>
    <row r="5702" spans="23:26" x14ac:dyDescent="0.2">
      <c r="W5702" s="402"/>
      <c r="X5702" s="402"/>
      <c r="Y5702" s="402"/>
      <c r="Z5702" s="402"/>
    </row>
    <row r="5703" spans="23:26" x14ac:dyDescent="0.2">
      <c r="W5703" s="402"/>
      <c r="X5703" s="402"/>
      <c r="Y5703" s="402"/>
      <c r="Z5703" s="402"/>
    </row>
    <row r="5704" spans="23:26" x14ac:dyDescent="0.2">
      <c r="W5704" s="402"/>
      <c r="X5704" s="402"/>
      <c r="Y5704" s="402"/>
      <c r="Z5704" s="402"/>
    </row>
    <row r="5705" spans="23:26" x14ac:dyDescent="0.2">
      <c r="W5705" s="402"/>
      <c r="X5705" s="402"/>
      <c r="Y5705" s="402"/>
      <c r="Z5705" s="402"/>
    </row>
    <row r="5706" spans="23:26" x14ac:dyDescent="0.2">
      <c r="W5706" s="402"/>
      <c r="X5706" s="402"/>
      <c r="Y5706" s="402"/>
      <c r="Z5706" s="402"/>
    </row>
    <row r="5707" spans="23:26" x14ac:dyDescent="0.2">
      <c r="W5707" s="402"/>
      <c r="X5707" s="402"/>
      <c r="Y5707" s="402"/>
      <c r="Z5707" s="402"/>
    </row>
    <row r="5708" spans="23:26" x14ac:dyDescent="0.2">
      <c r="W5708" s="402"/>
      <c r="X5708" s="402"/>
      <c r="Y5708" s="402"/>
      <c r="Z5708" s="402"/>
    </row>
    <row r="5709" spans="23:26" x14ac:dyDescent="0.2">
      <c r="W5709" s="402"/>
      <c r="X5709" s="402"/>
      <c r="Y5709" s="402"/>
      <c r="Z5709" s="402"/>
    </row>
    <row r="5710" spans="23:26" x14ac:dyDescent="0.2">
      <c r="W5710" s="402"/>
      <c r="X5710" s="402"/>
      <c r="Y5710" s="402"/>
      <c r="Z5710" s="402"/>
    </row>
    <row r="5711" spans="23:26" x14ac:dyDescent="0.2">
      <c r="W5711" s="402"/>
      <c r="X5711" s="402"/>
      <c r="Y5711" s="402"/>
      <c r="Z5711" s="402"/>
    </row>
    <row r="5712" spans="23:26" x14ac:dyDescent="0.2">
      <c r="W5712" s="402"/>
      <c r="X5712" s="402"/>
      <c r="Y5712" s="402"/>
      <c r="Z5712" s="402"/>
    </row>
    <row r="5713" spans="23:26" x14ac:dyDescent="0.2">
      <c r="W5713" s="402"/>
      <c r="X5713" s="402"/>
      <c r="Y5713" s="402"/>
      <c r="Z5713" s="402"/>
    </row>
    <row r="5714" spans="23:26" x14ac:dyDescent="0.2">
      <c r="W5714" s="402"/>
      <c r="X5714" s="402"/>
      <c r="Y5714" s="402"/>
      <c r="Z5714" s="402"/>
    </row>
    <row r="5715" spans="23:26" x14ac:dyDescent="0.2">
      <c r="W5715" s="402"/>
      <c r="X5715" s="402"/>
      <c r="Y5715" s="402"/>
      <c r="Z5715" s="402"/>
    </row>
    <row r="5716" spans="23:26" x14ac:dyDescent="0.2">
      <c r="W5716" s="402"/>
      <c r="X5716" s="402"/>
      <c r="Y5716" s="402"/>
      <c r="Z5716" s="402"/>
    </row>
    <row r="5717" spans="23:26" x14ac:dyDescent="0.2">
      <c r="W5717" s="402"/>
      <c r="X5717" s="402"/>
      <c r="Y5717" s="402"/>
      <c r="Z5717" s="402"/>
    </row>
    <row r="5718" spans="23:26" x14ac:dyDescent="0.2">
      <c r="W5718" s="402"/>
      <c r="X5718" s="402"/>
      <c r="Y5718" s="402"/>
      <c r="Z5718" s="402"/>
    </row>
    <row r="5719" spans="23:26" x14ac:dyDescent="0.2">
      <c r="W5719" s="402"/>
      <c r="X5719" s="402"/>
      <c r="Y5719" s="402"/>
      <c r="Z5719" s="402"/>
    </row>
    <row r="5720" spans="23:26" x14ac:dyDescent="0.2">
      <c r="W5720" s="402"/>
      <c r="X5720" s="402"/>
      <c r="Y5720" s="402"/>
      <c r="Z5720" s="402"/>
    </row>
    <row r="5721" spans="23:26" x14ac:dyDescent="0.2">
      <c r="W5721" s="402"/>
      <c r="X5721" s="402"/>
      <c r="Y5721" s="402"/>
      <c r="Z5721" s="402"/>
    </row>
    <row r="5722" spans="23:26" x14ac:dyDescent="0.2">
      <c r="W5722" s="402"/>
      <c r="X5722" s="402"/>
      <c r="Y5722" s="402"/>
      <c r="Z5722" s="402"/>
    </row>
    <row r="5723" spans="23:26" x14ac:dyDescent="0.2">
      <c r="W5723" s="402"/>
      <c r="X5723" s="402"/>
      <c r="Y5723" s="402"/>
      <c r="Z5723" s="402"/>
    </row>
    <row r="5724" spans="23:26" x14ac:dyDescent="0.2">
      <c r="W5724" s="402"/>
      <c r="X5724" s="402"/>
      <c r="Y5724" s="402"/>
      <c r="Z5724" s="402"/>
    </row>
    <row r="5725" spans="23:26" x14ac:dyDescent="0.2">
      <c r="W5725" s="402"/>
      <c r="X5725" s="402"/>
      <c r="Y5725" s="402"/>
      <c r="Z5725" s="402"/>
    </row>
    <row r="5726" spans="23:26" x14ac:dyDescent="0.2">
      <c r="W5726" s="402"/>
      <c r="X5726" s="402"/>
      <c r="Y5726" s="402"/>
      <c r="Z5726" s="402"/>
    </row>
    <row r="5727" spans="23:26" x14ac:dyDescent="0.2">
      <c r="W5727" s="402"/>
      <c r="X5727" s="402"/>
      <c r="Y5727" s="402"/>
      <c r="Z5727" s="402"/>
    </row>
    <row r="5728" spans="23:26" x14ac:dyDescent="0.2">
      <c r="W5728" s="402"/>
      <c r="X5728" s="402"/>
      <c r="Y5728" s="402"/>
      <c r="Z5728" s="402"/>
    </row>
    <row r="5729" spans="23:26" x14ac:dyDescent="0.2">
      <c r="W5729" s="402"/>
      <c r="X5729" s="402"/>
      <c r="Y5729" s="402"/>
      <c r="Z5729" s="402"/>
    </row>
    <row r="5730" spans="23:26" x14ac:dyDescent="0.2">
      <c r="W5730" s="402"/>
      <c r="X5730" s="402"/>
      <c r="Y5730" s="402"/>
      <c r="Z5730" s="402"/>
    </row>
    <row r="5731" spans="23:26" x14ac:dyDescent="0.2">
      <c r="W5731" s="402"/>
      <c r="X5731" s="402"/>
      <c r="Y5731" s="402"/>
      <c r="Z5731" s="402"/>
    </row>
    <row r="5732" spans="23:26" x14ac:dyDescent="0.2">
      <c r="W5732" s="402"/>
      <c r="X5732" s="402"/>
      <c r="Y5732" s="402"/>
      <c r="Z5732" s="402"/>
    </row>
    <row r="5733" spans="23:26" x14ac:dyDescent="0.2">
      <c r="W5733" s="402"/>
      <c r="X5733" s="402"/>
      <c r="Y5733" s="402"/>
      <c r="Z5733" s="402"/>
    </row>
    <row r="5734" spans="23:26" x14ac:dyDescent="0.2">
      <c r="W5734" s="402"/>
      <c r="X5734" s="402"/>
      <c r="Y5734" s="402"/>
      <c r="Z5734" s="402"/>
    </row>
    <row r="5735" spans="23:26" x14ac:dyDescent="0.2">
      <c r="W5735" s="402"/>
      <c r="X5735" s="402"/>
      <c r="Y5735" s="402"/>
      <c r="Z5735" s="402"/>
    </row>
    <row r="5736" spans="23:26" x14ac:dyDescent="0.2">
      <c r="W5736" s="402"/>
      <c r="X5736" s="402"/>
      <c r="Y5736" s="402"/>
      <c r="Z5736" s="402"/>
    </row>
    <row r="5737" spans="23:26" x14ac:dyDescent="0.2">
      <c r="W5737" s="402"/>
      <c r="X5737" s="402"/>
      <c r="Y5737" s="402"/>
      <c r="Z5737" s="402"/>
    </row>
    <row r="5738" spans="23:26" x14ac:dyDescent="0.2">
      <c r="W5738" s="402"/>
      <c r="X5738" s="402"/>
      <c r="Y5738" s="402"/>
      <c r="Z5738" s="402"/>
    </row>
    <row r="5739" spans="23:26" x14ac:dyDescent="0.2">
      <c r="W5739" s="402"/>
      <c r="X5739" s="402"/>
      <c r="Y5739" s="402"/>
      <c r="Z5739" s="402"/>
    </row>
    <row r="5740" spans="23:26" x14ac:dyDescent="0.2">
      <c r="W5740" s="402"/>
      <c r="X5740" s="402"/>
      <c r="Y5740" s="402"/>
      <c r="Z5740" s="402"/>
    </row>
    <row r="5741" spans="23:26" x14ac:dyDescent="0.2">
      <c r="W5741" s="402"/>
      <c r="X5741" s="402"/>
      <c r="Y5741" s="402"/>
      <c r="Z5741" s="402"/>
    </row>
    <row r="5742" spans="23:26" x14ac:dyDescent="0.2">
      <c r="W5742" s="402"/>
      <c r="X5742" s="402"/>
      <c r="Y5742" s="402"/>
      <c r="Z5742" s="402"/>
    </row>
    <row r="5743" spans="23:26" x14ac:dyDescent="0.2">
      <c r="W5743" s="402"/>
      <c r="X5743" s="402"/>
      <c r="Y5743" s="402"/>
      <c r="Z5743" s="402"/>
    </row>
    <row r="5744" spans="23:26" x14ac:dyDescent="0.2">
      <c r="W5744" s="402"/>
      <c r="X5744" s="402"/>
      <c r="Y5744" s="402"/>
      <c r="Z5744" s="402"/>
    </row>
    <row r="5745" spans="23:26" x14ac:dyDescent="0.2">
      <c r="W5745" s="402"/>
      <c r="X5745" s="402"/>
      <c r="Y5745" s="402"/>
      <c r="Z5745" s="402"/>
    </row>
    <row r="5746" spans="23:26" x14ac:dyDescent="0.2">
      <c r="W5746" s="402"/>
      <c r="X5746" s="402"/>
      <c r="Y5746" s="402"/>
      <c r="Z5746" s="402"/>
    </row>
    <row r="5747" spans="23:26" x14ac:dyDescent="0.2">
      <c r="W5747" s="402"/>
      <c r="X5747" s="402"/>
      <c r="Y5747" s="402"/>
      <c r="Z5747" s="402"/>
    </row>
    <row r="5748" spans="23:26" x14ac:dyDescent="0.2">
      <c r="W5748" s="402"/>
      <c r="X5748" s="402"/>
      <c r="Y5748" s="402"/>
      <c r="Z5748" s="402"/>
    </row>
    <row r="5749" spans="23:26" x14ac:dyDescent="0.2">
      <c r="W5749" s="402"/>
      <c r="X5749" s="402"/>
      <c r="Y5749" s="402"/>
      <c r="Z5749" s="402"/>
    </row>
    <row r="5750" spans="23:26" x14ac:dyDescent="0.2">
      <c r="W5750" s="402"/>
      <c r="X5750" s="402"/>
      <c r="Y5750" s="402"/>
      <c r="Z5750" s="402"/>
    </row>
    <row r="5751" spans="23:26" x14ac:dyDescent="0.2">
      <c r="W5751" s="402"/>
      <c r="X5751" s="402"/>
      <c r="Y5751" s="402"/>
      <c r="Z5751" s="402"/>
    </row>
    <row r="5752" spans="23:26" x14ac:dyDescent="0.2">
      <c r="W5752" s="402"/>
      <c r="X5752" s="402"/>
      <c r="Y5752" s="402"/>
      <c r="Z5752" s="402"/>
    </row>
    <row r="5753" spans="23:26" x14ac:dyDescent="0.2">
      <c r="W5753" s="402"/>
      <c r="X5753" s="402"/>
      <c r="Y5753" s="402"/>
      <c r="Z5753" s="402"/>
    </row>
    <row r="5754" spans="23:26" x14ac:dyDescent="0.2">
      <c r="W5754" s="402"/>
      <c r="X5754" s="402"/>
      <c r="Y5754" s="402"/>
      <c r="Z5754" s="402"/>
    </row>
    <row r="5755" spans="23:26" x14ac:dyDescent="0.2">
      <c r="W5755" s="402"/>
      <c r="X5755" s="402"/>
      <c r="Y5755" s="402"/>
      <c r="Z5755" s="402"/>
    </row>
    <row r="5756" spans="23:26" x14ac:dyDescent="0.2">
      <c r="W5756" s="402"/>
      <c r="X5756" s="402"/>
      <c r="Y5756" s="402"/>
      <c r="Z5756" s="402"/>
    </row>
    <row r="5757" spans="23:26" x14ac:dyDescent="0.2">
      <c r="W5757" s="402"/>
      <c r="X5757" s="402"/>
      <c r="Y5757" s="402"/>
      <c r="Z5757" s="402"/>
    </row>
    <row r="5758" spans="23:26" x14ac:dyDescent="0.2">
      <c r="W5758" s="402"/>
      <c r="X5758" s="402"/>
      <c r="Y5758" s="402"/>
      <c r="Z5758" s="402"/>
    </row>
    <row r="5759" spans="23:26" x14ac:dyDescent="0.2">
      <c r="W5759" s="402"/>
      <c r="X5759" s="402"/>
      <c r="Y5759" s="402"/>
      <c r="Z5759" s="402"/>
    </row>
    <row r="5760" spans="23:26" x14ac:dyDescent="0.2">
      <c r="W5760" s="402"/>
      <c r="X5760" s="402"/>
      <c r="Y5760" s="402"/>
      <c r="Z5760" s="402"/>
    </row>
    <row r="5761" spans="23:26" x14ac:dyDescent="0.2">
      <c r="W5761" s="402"/>
      <c r="X5761" s="402"/>
      <c r="Y5761" s="402"/>
      <c r="Z5761" s="402"/>
    </row>
    <row r="5762" spans="23:26" x14ac:dyDescent="0.2">
      <c r="W5762" s="402"/>
      <c r="X5762" s="402"/>
      <c r="Y5762" s="402"/>
      <c r="Z5762" s="402"/>
    </row>
    <row r="5763" spans="23:26" x14ac:dyDescent="0.2">
      <c r="W5763" s="402"/>
      <c r="X5763" s="402"/>
      <c r="Y5763" s="402"/>
      <c r="Z5763" s="402"/>
    </row>
    <row r="5764" spans="23:26" x14ac:dyDescent="0.2">
      <c r="W5764" s="402"/>
      <c r="X5764" s="402"/>
      <c r="Y5764" s="402"/>
      <c r="Z5764" s="402"/>
    </row>
    <row r="5765" spans="23:26" x14ac:dyDescent="0.2">
      <c r="W5765" s="402"/>
      <c r="X5765" s="402"/>
      <c r="Y5765" s="402"/>
      <c r="Z5765" s="402"/>
    </row>
    <row r="5766" spans="23:26" x14ac:dyDescent="0.2">
      <c r="W5766" s="402"/>
      <c r="X5766" s="402"/>
      <c r="Y5766" s="402"/>
      <c r="Z5766" s="402"/>
    </row>
    <row r="5767" spans="23:26" x14ac:dyDescent="0.2">
      <c r="W5767" s="402"/>
      <c r="X5767" s="402"/>
      <c r="Y5767" s="402"/>
      <c r="Z5767" s="402"/>
    </row>
    <row r="5768" spans="23:26" x14ac:dyDescent="0.2">
      <c r="W5768" s="402"/>
      <c r="X5768" s="402"/>
      <c r="Y5768" s="402"/>
      <c r="Z5768" s="402"/>
    </row>
    <row r="5769" spans="23:26" x14ac:dyDescent="0.2">
      <c r="W5769" s="402"/>
      <c r="X5769" s="402"/>
      <c r="Y5769" s="402"/>
      <c r="Z5769" s="402"/>
    </row>
    <row r="5770" spans="23:26" x14ac:dyDescent="0.2">
      <c r="W5770" s="402"/>
      <c r="X5770" s="402"/>
      <c r="Y5770" s="402"/>
      <c r="Z5770" s="402"/>
    </row>
    <row r="5771" spans="23:26" x14ac:dyDescent="0.2">
      <c r="W5771" s="402"/>
      <c r="X5771" s="402"/>
      <c r="Y5771" s="402"/>
      <c r="Z5771" s="402"/>
    </row>
    <row r="5772" spans="23:26" x14ac:dyDescent="0.2">
      <c r="W5772" s="402"/>
      <c r="X5772" s="402"/>
      <c r="Y5772" s="402"/>
      <c r="Z5772" s="402"/>
    </row>
    <row r="5773" spans="23:26" x14ac:dyDescent="0.2">
      <c r="W5773" s="402"/>
      <c r="X5773" s="402"/>
      <c r="Y5773" s="402"/>
      <c r="Z5773" s="402"/>
    </row>
    <row r="5774" spans="23:26" x14ac:dyDescent="0.2">
      <c r="W5774" s="402"/>
      <c r="X5774" s="402"/>
      <c r="Y5774" s="402"/>
      <c r="Z5774" s="402"/>
    </row>
    <row r="5775" spans="23:26" x14ac:dyDescent="0.2">
      <c r="W5775" s="402"/>
      <c r="X5775" s="402"/>
      <c r="Y5775" s="402"/>
      <c r="Z5775" s="402"/>
    </row>
    <row r="5776" spans="23:26" x14ac:dyDescent="0.2">
      <c r="W5776" s="402"/>
      <c r="X5776" s="402"/>
      <c r="Y5776" s="402"/>
      <c r="Z5776" s="402"/>
    </row>
    <row r="5777" spans="23:26" x14ac:dyDescent="0.2">
      <c r="W5777" s="402"/>
      <c r="X5777" s="402"/>
      <c r="Y5777" s="402"/>
      <c r="Z5777" s="402"/>
    </row>
    <row r="5778" spans="23:26" x14ac:dyDescent="0.2">
      <c r="W5778" s="402"/>
      <c r="X5778" s="402"/>
      <c r="Y5778" s="402"/>
      <c r="Z5778" s="402"/>
    </row>
    <row r="5779" spans="23:26" x14ac:dyDescent="0.2">
      <c r="W5779" s="402"/>
      <c r="X5779" s="402"/>
      <c r="Y5779" s="402"/>
      <c r="Z5779" s="402"/>
    </row>
    <row r="5780" spans="23:26" x14ac:dyDescent="0.2">
      <c r="W5780" s="402"/>
      <c r="X5780" s="402"/>
      <c r="Y5780" s="402"/>
      <c r="Z5780" s="402"/>
    </row>
    <row r="5781" spans="23:26" x14ac:dyDescent="0.2">
      <c r="W5781" s="402"/>
      <c r="X5781" s="402"/>
      <c r="Y5781" s="402"/>
      <c r="Z5781" s="402"/>
    </row>
    <row r="5782" spans="23:26" x14ac:dyDescent="0.2">
      <c r="W5782" s="402"/>
      <c r="X5782" s="402"/>
      <c r="Y5782" s="402"/>
      <c r="Z5782" s="402"/>
    </row>
    <row r="5783" spans="23:26" x14ac:dyDescent="0.2">
      <c r="W5783" s="402"/>
      <c r="X5783" s="402"/>
      <c r="Y5783" s="402"/>
      <c r="Z5783" s="402"/>
    </row>
    <row r="5784" spans="23:26" x14ac:dyDescent="0.2">
      <c r="W5784" s="402"/>
      <c r="X5784" s="402"/>
      <c r="Y5784" s="402"/>
      <c r="Z5784" s="402"/>
    </row>
    <row r="5785" spans="23:26" x14ac:dyDescent="0.2">
      <c r="W5785" s="402"/>
      <c r="X5785" s="402"/>
      <c r="Y5785" s="402"/>
      <c r="Z5785" s="402"/>
    </row>
    <row r="5786" spans="23:26" x14ac:dyDescent="0.2">
      <c r="W5786" s="402"/>
      <c r="X5786" s="402"/>
      <c r="Y5786" s="402"/>
      <c r="Z5786" s="402"/>
    </row>
    <row r="5787" spans="23:26" x14ac:dyDescent="0.2">
      <c r="W5787" s="402"/>
      <c r="X5787" s="402"/>
      <c r="Y5787" s="402"/>
      <c r="Z5787" s="402"/>
    </row>
    <row r="5788" spans="23:26" x14ac:dyDescent="0.2">
      <c r="W5788" s="402"/>
      <c r="X5788" s="402"/>
      <c r="Y5788" s="402"/>
      <c r="Z5788" s="402"/>
    </row>
    <row r="5789" spans="23:26" x14ac:dyDescent="0.2">
      <c r="W5789" s="402"/>
      <c r="X5789" s="402"/>
      <c r="Y5789" s="402"/>
      <c r="Z5789" s="402"/>
    </row>
    <row r="5790" spans="23:26" x14ac:dyDescent="0.2">
      <c r="W5790" s="402"/>
      <c r="X5790" s="402"/>
      <c r="Y5790" s="402"/>
      <c r="Z5790" s="402"/>
    </row>
    <row r="5791" spans="23:26" x14ac:dyDescent="0.2">
      <c r="W5791" s="402"/>
      <c r="X5791" s="402"/>
      <c r="Y5791" s="402"/>
      <c r="Z5791" s="402"/>
    </row>
    <row r="5792" spans="23:26" x14ac:dyDescent="0.2">
      <c r="W5792" s="402"/>
      <c r="X5792" s="402"/>
      <c r="Y5792" s="402"/>
      <c r="Z5792" s="402"/>
    </row>
    <row r="5793" spans="23:26" x14ac:dyDescent="0.2">
      <c r="W5793" s="402"/>
      <c r="X5793" s="402"/>
      <c r="Y5793" s="402"/>
      <c r="Z5793" s="402"/>
    </row>
    <row r="5794" spans="23:26" x14ac:dyDescent="0.2">
      <c r="W5794" s="402"/>
      <c r="X5794" s="402"/>
      <c r="Y5794" s="402"/>
      <c r="Z5794" s="402"/>
    </row>
    <row r="5795" spans="23:26" x14ac:dyDescent="0.2">
      <c r="W5795" s="402"/>
      <c r="X5795" s="402"/>
      <c r="Y5795" s="402"/>
      <c r="Z5795" s="402"/>
    </row>
    <row r="5796" spans="23:26" x14ac:dyDescent="0.2">
      <c r="W5796" s="402"/>
      <c r="X5796" s="402"/>
      <c r="Y5796" s="402"/>
      <c r="Z5796" s="402"/>
    </row>
    <row r="5797" spans="23:26" x14ac:dyDescent="0.2">
      <c r="W5797" s="402"/>
      <c r="X5797" s="402"/>
      <c r="Y5797" s="402"/>
      <c r="Z5797" s="402"/>
    </row>
    <row r="5798" spans="23:26" x14ac:dyDescent="0.2">
      <c r="W5798" s="402"/>
      <c r="X5798" s="402"/>
      <c r="Y5798" s="402"/>
      <c r="Z5798" s="402"/>
    </row>
    <row r="5799" spans="23:26" x14ac:dyDescent="0.2">
      <c r="W5799" s="402"/>
      <c r="X5799" s="402"/>
      <c r="Y5799" s="402"/>
      <c r="Z5799" s="402"/>
    </row>
    <row r="5800" spans="23:26" x14ac:dyDescent="0.2">
      <c r="W5800" s="402"/>
      <c r="X5800" s="402"/>
      <c r="Y5800" s="402"/>
      <c r="Z5800" s="402"/>
    </row>
    <row r="5801" spans="23:26" x14ac:dyDescent="0.2">
      <c r="W5801" s="402"/>
      <c r="X5801" s="402"/>
      <c r="Y5801" s="402"/>
      <c r="Z5801" s="402"/>
    </row>
    <row r="5802" spans="23:26" x14ac:dyDescent="0.2">
      <c r="W5802" s="402"/>
      <c r="X5802" s="402"/>
      <c r="Y5802" s="402"/>
      <c r="Z5802" s="402"/>
    </row>
    <row r="5803" spans="23:26" x14ac:dyDescent="0.2">
      <c r="W5803" s="402"/>
      <c r="X5803" s="402"/>
      <c r="Y5803" s="402"/>
      <c r="Z5803" s="402"/>
    </row>
    <row r="5804" spans="23:26" x14ac:dyDescent="0.2">
      <c r="W5804" s="402"/>
      <c r="X5804" s="402"/>
      <c r="Y5804" s="402"/>
      <c r="Z5804" s="402"/>
    </row>
    <row r="5805" spans="23:26" x14ac:dyDescent="0.2">
      <c r="W5805" s="402"/>
      <c r="X5805" s="402"/>
      <c r="Y5805" s="402"/>
      <c r="Z5805" s="402"/>
    </row>
    <row r="5806" spans="23:26" x14ac:dyDescent="0.2">
      <c r="W5806" s="402"/>
      <c r="X5806" s="402"/>
      <c r="Y5806" s="402"/>
      <c r="Z5806" s="402"/>
    </row>
    <row r="5807" spans="23:26" x14ac:dyDescent="0.2">
      <c r="W5807" s="402"/>
      <c r="X5807" s="402"/>
      <c r="Y5807" s="402"/>
      <c r="Z5807" s="402"/>
    </row>
    <row r="5808" spans="23:26" x14ac:dyDescent="0.2">
      <c r="W5808" s="402"/>
      <c r="X5808" s="402"/>
      <c r="Y5808" s="402"/>
      <c r="Z5808" s="402"/>
    </row>
    <row r="5809" spans="23:26" x14ac:dyDescent="0.2">
      <c r="W5809" s="402"/>
      <c r="X5809" s="402"/>
      <c r="Y5809" s="402"/>
      <c r="Z5809" s="402"/>
    </row>
    <row r="5810" spans="23:26" x14ac:dyDescent="0.2">
      <c r="W5810" s="402"/>
      <c r="X5810" s="402"/>
      <c r="Y5810" s="402"/>
      <c r="Z5810" s="402"/>
    </row>
    <row r="5811" spans="23:26" x14ac:dyDescent="0.2">
      <c r="W5811" s="402"/>
      <c r="X5811" s="402"/>
      <c r="Y5811" s="402"/>
      <c r="Z5811" s="402"/>
    </row>
    <row r="5812" spans="23:26" x14ac:dyDescent="0.2">
      <c r="W5812" s="402"/>
      <c r="X5812" s="402"/>
      <c r="Y5812" s="402"/>
      <c r="Z5812" s="402"/>
    </row>
    <row r="5813" spans="23:26" x14ac:dyDescent="0.2">
      <c r="W5813" s="402"/>
      <c r="X5813" s="402"/>
      <c r="Y5813" s="402"/>
      <c r="Z5813" s="402"/>
    </row>
    <row r="5814" spans="23:26" x14ac:dyDescent="0.2">
      <c r="W5814" s="402"/>
      <c r="X5814" s="402"/>
      <c r="Y5814" s="402"/>
      <c r="Z5814" s="402"/>
    </row>
    <row r="5815" spans="23:26" x14ac:dyDescent="0.2">
      <c r="W5815" s="402"/>
      <c r="X5815" s="402"/>
      <c r="Y5815" s="402"/>
      <c r="Z5815" s="402"/>
    </row>
    <row r="5816" spans="23:26" x14ac:dyDescent="0.2">
      <c r="W5816" s="402"/>
      <c r="X5816" s="402"/>
      <c r="Y5816" s="402"/>
      <c r="Z5816" s="402"/>
    </row>
    <row r="5817" spans="23:26" x14ac:dyDescent="0.2">
      <c r="W5817" s="402"/>
      <c r="X5817" s="402"/>
      <c r="Y5817" s="402"/>
      <c r="Z5817" s="402"/>
    </row>
    <row r="5818" spans="23:26" x14ac:dyDescent="0.2">
      <c r="W5818" s="402"/>
      <c r="X5818" s="402"/>
      <c r="Y5818" s="402"/>
      <c r="Z5818" s="402"/>
    </row>
    <row r="5819" spans="23:26" x14ac:dyDescent="0.2">
      <c r="W5819" s="402"/>
      <c r="X5819" s="402"/>
      <c r="Y5819" s="402"/>
      <c r="Z5819" s="402"/>
    </row>
    <row r="5820" spans="23:26" x14ac:dyDescent="0.2">
      <c r="W5820" s="402"/>
      <c r="X5820" s="402"/>
      <c r="Y5820" s="402"/>
      <c r="Z5820" s="402"/>
    </row>
    <row r="5821" spans="23:26" x14ac:dyDescent="0.2">
      <c r="W5821" s="402"/>
      <c r="X5821" s="402"/>
      <c r="Y5821" s="402"/>
      <c r="Z5821" s="402"/>
    </row>
    <row r="5822" spans="23:26" x14ac:dyDescent="0.2">
      <c r="W5822" s="402"/>
      <c r="X5822" s="402"/>
      <c r="Y5822" s="402"/>
      <c r="Z5822" s="402"/>
    </row>
    <row r="5823" spans="23:26" x14ac:dyDescent="0.2">
      <c r="W5823" s="402"/>
      <c r="X5823" s="402"/>
      <c r="Y5823" s="402"/>
      <c r="Z5823" s="402"/>
    </row>
    <row r="5824" spans="23:26" x14ac:dyDescent="0.2">
      <c r="W5824" s="402"/>
      <c r="X5824" s="402"/>
      <c r="Y5824" s="402"/>
      <c r="Z5824" s="402"/>
    </row>
    <row r="5825" spans="23:26" x14ac:dyDescent="0.2">
      <c r="W5825" s="402"/>
      <c r="X5825" s="402"/>
      <c r="Y5825" s="402"/>
      <c r="Z5825" s="402"/>
    </row>
    <row r="5826" spans="23:26" x14ac:dyDescent="0.2">
      <c r="W5826" s="402"/>
      <c r="X5826" s="402"/>
      <c r="Y5826" s="402"/>
      <c r="Z5826" s="402"/>
    </row>
    <row r="5827" spans="23:26" x14ac:dyDescent="0.2">
      <c r="W5827" s="402"/>
      <c r="X5827" s="402"/>
      <c r="Y5827" s="402"/>
      <c r="Z5827" s="402"/>
    </row>
    <row r="5828" spans="23:26" x14ac:dyDescent="0.2">
      <c r="W5828" s="402"/>
      <c r="X5828" s="402"/>
      <c r="Y5828" s="402"/>
      <c r="Z5828" s="402"/>
    </row>
    <row r="5829" spans="23:26" x14ac:dyDescent="0.2">
      <c r="W5829" s="402"/>
      <c r="X5829" s="402"/>
      <c r="Y5829" s="402"/>
      <c r="Z5829" s="402"/>
    </row>
    <row r="5830" spans="23:26" x14ac:dyDescent="0.2">
      <c r="W5830" s="402"/>
      <c r="X5830" s="402"/>
      <c r="Y5830" s="402"/>
      <c r="Z5830" s="402"/>
    </row>
    <row r="5831" spans="23:26" x14ac:dyDescent="0.2">
      <c r="W5831" s="402"/>
      <c r="X5831" s="402"/>
      <c r="Y5831" s="402"/>
      <c r="Z5831" s="402"/>
    </row>
    <row r="5832" spans="23:26" x14ac:dyDescent="0.2">
      <c r="W5832" s="402"/>
      <c r="X5832" s="402"/>
      <c r="Y5832" s="402"/>
      <c r="Z5832" s="402"/>
    </row>
    <row r="5833" spans="23:26" x14ac:dyDescent="0.2">
      <c r="W5833" s="402"/>
      <c r="X5833" s="402"/>
      <c r="Y5833" s="402"/>
      <c r="Z5833" s="402"/>
    </row>
    <row r="5834" spans="23:26" x14ac:dyDescent="0.2">
      <c r="W5834" s="402"/>
      <c r="X5834" s="402"/>
      <c r="Y5834" s="402"/>
      <c r="Z5834" s="402"/>
    </row>
    <row r="5835" spans="23:26" x14ac:dyDescent="0.2">
      <c r="W5835" s="402"/>
      <c r="X5835" s="402"/>
      <c r="Y5835" s="402"/>
      <c r="Z5835" s="402"/>
    </row>
    <row r="5836" spans="23:26" x14ac:dyDescent="0.2">
      <c r="W5836" s="402"/>
      <c r="X5836" s="402"/>
      <c r="Y5836" s="402"/>
      <c r="Z5836" s="402"/>
    </row>
    <row r="5837" spans="23:26" x14ac:dyDescent="0.2">
      <c r="W5837" s="402"/>
      <c r="X5837" s="402"/>
      <c r="Y5837" s="402"/>
      <c r="Z5837" s="402"/>
    </row>
    <row r="5838" spans="23:26" x14ac:dyDescent="0.2">
      <c r="W5838" s="402"/>
      <c r="X5838" s="402"/>
      <c r="Y5838" s="402"/>
      <c r="Z5838" s="402"/>
    </row>
    <row r="5839" spans="23:26" x14ac:dyDescent="0.2">
      <c r="W5839" s="402"/>
      <c r="X5839" s="402"/>
      <c r="Y5839" s="402"/>
      <c r="Z5839" s="402"/>
    </row>
    <row r="5840" spans="23:26" x14ac:dyDescent="0.2">
      <c r="W5840" s="402"/>
      <c r="X5840" s="402"/>
      <c r="Y5840" s="402"/>
      <c r="Z5840" s="402"/>
    </row>
    <row r="5841" spans="23:26" x14ac:dyDescent="0.2">
      <c r="W5841" s="402"/>
      <c r="X5841" s="402"/>
      <c r="Y5841" s="402"/>
      <c r="Z5841" s="402"/>
    </row>
    <row r="5842" spans="23:26" x14ac:dyDescent="0.2">
      <c r="W5842" s="402"/>
      <c r="X5842" s="402"/>
      <c r="Y5842" s="402"/>
      <c r="Z5842" s="402"/>
    </row>
    <row r="5843" spans="23:26" x14ac:dyDescent="0.2">
      <c r="W5843" s="402"/>
      <c r="X5843" s="402"/>
      <c r="Y5843" s="402"/>
      <c r="Z5843" s="402"/>
    </row>
    <row r="5844" spans="23:26" x14ac:dyDescent="0.2">
      <c r="W5844" s="402"/>
      <c r="X5844" s="402"/>
      <c r="Y5844" s="402"/>
      <c r="Z5844" s="402"/>
    </row>
    <row r="5845" spans="23:26" x14ac:dyDescent="0.2">
      <c r="W5845" s="402"/>
      <c r="X5845" s="402"/>
      <c r="Y5845" s="402"/>
      <c r="Z5845" s="402"/>
    </row>
    <row r="5846" spans="23:26" x14ac:dyDescent="0.2">
      <c r="W5846" s="402"/>
      <c r="X5846" s="402"/>
      <c r="Y5846" s="402"/>
      <c r="Z5846" s="402"/>
    </row>
    <row r="5847" spans="23:26" x14ac:dyDescent="0.2">
      <c r="W5847" s="402"/>
      <c r="X5847" s="402"/>
      <c r="Y5847" s="402"/>
      <c r="Z5847" s="402"/>
    </row>
    <row r="5848" spans="23:26" x14ac:dyDescent="0.2">
      <c r="W5848" s="402"/>
      <c r="X5848" s="402"/>
      <c r="Y5848" s="402"/>
      <c r="Z5848" s="402"/>
    </row>
    <row r="5849" spans="23:26" x14ac:dyDescent="0.2">
      <c r="W5849" s="402"/>
      <c r="X5849" s="402"/>
      <c r="Y5849" s="402"/>
      <c r="Z5849" s="402"/>
    </row>
    <row r="5850" spans="23:26" x14ac:dyDescent="0.2">
      <c r="W5850" s="402"/>
      <c r="X5850" s="402"/>
      <c r="Y5850" s="402"/>
      <c r="Z5850" s="402"/>
    </row>
    <row r="5851" spans="23:26" x14ac:dyDescent="0.2">
      <c r="W5851" s="402"/>
      <c r="X5851" s="402"/>
      <c r="Y5851" s="402"/>
      <c r="Z5851" s="402"/>
    </row>
    <row r="5852" spans="23:26" x14ac:dyDescent="0.2">
      <c r="W5852" s="402"/>
      <c r="X5852" s="402"/>
      <c r="Y5852" s="402"/>
      <c r="Z5852" s="402"/>
    </row>
    <row r="5853" spans="23:26" x14ac:dyDescent="0.2">
      <c r="W5853" s="402"/>
      <c r="X5853" s="402"/>
      <c r="Y5853" s="402"/>
      <c r="Z5853" s="402"/>
    </row>
    <row r="5854" spans="23:26" x14ac:dyDescent="0.2">
      <c r="W5854" s="402"/>
      <c r="X5854" s="402"/>
      <c r="Y5854" s="402"/>
      <c r="Z5854" s="402"/>
    </row>
    <row r="5855" spans="23:26" x14ac:dyDescent="0.2">
      <c r="W5855" s="402"/>
      <c r="X5855" s="402"/>
      <c r="Y5855" s="402"/>
      <c r="Z5855" s="402"/>
    </row>
    <row r="5856" spans="23:26" x14ac:dyDescent="0.2">
      <c r="W5856" s="402"/>
      <c r="X5856" s="402"/>
      <c r="Y5856" s="402"/>
      <c r="Z5856" s="402"/>
    </row>
    <row r="5857" spans="23:26" x14ac:dyDescent="0.2">
      <c r="W5857" s="402"/>
      <c r="X5857" s="402"/>
      <c r="Y5857" s="402"/>
      <c r="Z5857" s="402"/>
    </row>
    <row r="5858" spans="23:26" x14ac:dyDescent="0.2">
      <c r="W5858" s="402"/>
      <c r="X5858" s="402"/>
      <c r="Y5858" s="402"/>
      <c r="Z5858" s="402"/>
    </row>
    <row r="5859" spans="23:26" x14ac:dyDescent="0.2">
      <c r="W5859" s="402"/>
      <c r="X5859" s="402"/>
      <c r="Y5859" s="402"/>
      <c r="Z5859" s="402"/>
    </row>
    <row r="5860" spans="23:26" x14ac:dyDescent="0.2">
      <c r="W5860" s="402"/>
      <c r="X5860" s="402"/>
      <c r="Y5860" s="402"/>
      <c r="Z5860" s="402"/>
    </row>
    <row r="5861" spans="23:26" x14ac:dyDescent="0.2">
      <c r="W5861" s="402"/>
      <c r="X5861" s="402"/>
      <c r="Y5861" s="402"/>
      <c r="Z5861" s="402"/>
    </row>
    <row r="5862" spans="23:26" x14ac:dyDescent="0.2">
      <c r="W5862" s="402"/>
      <c r="X5862" s="402"/>
      <c r="Y5862" s="402"/>
      <c r="Z5862" s="402"/>
    </row>
    <row r="5863" spans="23:26" x14ac:dyDescent="0.2">
      <c r="W5863" s="402"/>
      <c r="X5863" s="402"/>
      <c r="Y5863" s="402"/>
      <c r="Z5863" s="402"/>
    </row>
    <row r="5864" spans="23:26" x14ac:dyDescent="0.2">
      <c r="W5864" s="402"/>
      <c r="X5864" s="402"/>
      <c r="Y5864" s="402"/>
      <c r="Z5864" s="402"/>
    </row>
    <row r="5865" spans="23:26" x14ac:dyDescent="0.2">
      <c r="W5865" s="402"/>
      <c r="X5865" s="402"/>
      <c r="Y5865" s="402"/>
      <c r="Z5865" s="402"/>
    </row>
    <row r="5866" spans="23:26" x14ac:dyDescent="0.2">
      <c r="W5866" s="402"/>
      <c r="X5866" s="402"/>
      <c r="Y5866" s="402"/>
      <c r="Z5866" s="402"/>
    </row>
    <row r="5867" spans="23:26" x14ac:dyDescent="0.2">
      <c r="W5867" s="402"/>
      <c r="X5867" s="402"/>
      <c r="Y5867" s="402"/>
      <c r="Z5867" s="402"/>
    </row>
    <row r="5868" spans="23:26" x14ac:dyDescent="0.2">
      <c r="W5868" s="402"/>
      <c r="X5868" s="402"/>
      <c r="Y5868" s="402"/>
      <c r="Z5868" s="402"/>
    </row>
    <row r="5869" spans="23:26" x14ac:dyDescent="0.2">
      <c r="W5869" s="402"/>
      <c r="X5869" s="402"/>
      <c r="Y5869" s="402"/>
      <c r="Z5869" s="402"/>
    </row>
    <row r="5870" spans="23:26" x14ac:dyDescent="0.2">
      <c r="W5870" s="402"/>
      <c r="X5870" s="402"/>
      <c r="Y5870" s="402"/>
      <c r="Z5870" s="402"/>
    </row>
    <row r="5871" spans="23:26" x14ac:dyDescent="0.2">
      <c r="W5871" s="402"/>
      <c r="X5871" s="402"/>
      <c r="Y5871" s="402"/>
      <c r="Z5871" s="402"/>
    </row>
    <row r="5872" spans="23:26" x14ac:dyDescent="0.2">
      <c r="W5872" s="402"/>
      <c r="X5872" s="402"/>
      <c r="Y5872" s="402"/>
      <c r="Z5872" s="402"/>
    </row>
    <row r="5873" spans="23:26" x14ac:dyDescent="0.2">
      <c r="W5873" s="402"/>
      <c r="X5873" s="402"/>
      <c r="Y5873" s="402"/>
      <c r="Z5873" s="402"/>
    </row>
    <row r="5874" spans="23:26" x14ac:dyDescent="0.2">
      <c r="W5874" s="402"/>
      <c r="X5874" s="402"/>
      <c r="Y5874" s="402"/>
      <c r="Z5874" s="402"/>
    </row>
    <row r="5875" spans="23:26" x14ac:dyDescent="0.2">
      <c r="W5875" s="402"/>
      <c r="X5875" s="402"/>
      <c r="Y5875" s="402"/>
      <c r="Z5875" s="402"/>
    </row>
    <row r="5876" spans="23:26" x14ac:dyDescent="0.2">
      <c r="W5876" s="402"/>
      <c r="X5876" s="402"/>
      <c r="Y5876" s="402"/>
      <c r="Z5876" s="402"/>
    </row>
    <row r="5877" spans="23:26" x14ac:dyDescent="0.2">
      <c r="W5877" s="402"/>
      <c r="X5877" s="402"/>
      <c r="Y5877" s="402"/>
      <c r="Z5877" s="402"/>
    </row>
    <row r="5878" spans="23:26" x14ac:dyDescent="0.2">
      <c r="W5878" s="402"/>
      <c r="X5878" s="402"/>
      <c r="Y5878" s="402"/>
      <c r="Z5878" s="402"/>
    </row>
    <row r="5879" spans="23:26" x14ac:dyDescent="0.2">
      <c r="W5879" s="402"/>
      <c r="X5879" s="402"/>
      <c r="Y5879" s="402"/>
      <c r="Z5879" s="402"/>
    </row>
    <row r="5880" spans="23:26" x14ac:dyDescent="0.2">
      <c r="W5880" s="402"/>
      <c r="X5880" s="402"/>
      <c r="Y5880" s="402"/>
      <c r="Z5880" s="402"/>
    </row>
    <row r="5881" spans="23:26" x14ac:dyDescent="0.2">
      <c r="W5881" s="402"/>
      <c r="X5881" s="402"/>
      <c r="Y5881" s="402"/>
      <c r="Z5881" s="402"/>
    </row>
    <row r="5882" spans="23:26" x14ac:dyDescent="0.2">
      <c r="W5882" s="402"/>
      <c r="X5882" s="402"/>
      <c r="Y5882" s="402"/>
      <c r="Z5882" s="402"/>
    </row>
    <row r="5883" spans="23:26" x14ac:dyDescent="0.2">
      <c r="W5883" s="402"/>
      <c r="X5883" s="402"/>
      <c r="Y5883" s="402"/>
      <c r="Z5883" s="402"/>
    </row>
    <row r="5884" spans="23:26" x14ac:dyDescent="0.2">
      <c r="W5884" s="402"/>
      <c r="X5884" s="402"/>
      <c r="Y5884" s="402"/>
      <c r="Z5884" s="402"/>
    </row>
    <row r="5885" spans="23:26" x14ac:dyDescent="0.2">
      <c r="W5885" s="402"/>
      <c r="X5885" s="402"/>
      <c r="Y5885" s="402"/>
      <c r="Z5885" s="402"/>
    </row>
    <row r="5886" spans="23:26" x14ac:dyDescent="0.2">
      <c r="W5886" s="402"/>
      <c r="X5886" s="402"/>
      <c r="Y5886" s="402"/>
      <c r="Z5886" s="402"/>
    </row>
    <row r="5887" spans="23:26" x14ac:dyDescent="0.2">
      <c r="W5887" s="402"/>
      <c r="X5887" s="402"/>
      <c r="Y5887" s="402"/>
      <c r="Z5887" s="402"/>
    </row>
    <row r="5888" spans="23:26" x14ac:dyDescent="0.2">
      <c r="W5888" s="402"/>
      <c r="X5888" s="402"/>
      <c r="Y5888" s="402"/>
      <c r="Z5888" s="402"/>
    </row>
    <row r="5889" spans="23:26" x14ac:dyDescent="0.2">
      <c r="W5889" s="402"/>
      <c r="X5889" s="402"/>
      <c r="Y5889" s="402"/>
      <c r="Z5889" s="402"/>
    </row>
    <row r="5890" spans="23:26" x14ac:dyDescent="0.2">
      <c r="W5890" s="402"/>
      <c r="X5890" s="402"/>
      <c r="Y5890" s="402"/>
      <c r="Z5890" s="402"/>
    </row>
    <row r="5891" spans="23:26" x14ac:dyDescent="0.2">
      <c r="W5891" s="402"/>
      <c r="X5891" s="402"/>
      <c r="Y5891" s="402"/>
      <c r="Z5891" s="402"/>
    </row>
    <row r="5892" spans="23:26" x14ac:dyDescent="0.2">
      <c r="W5892" s="402"/>
      <c r="X5892" s="402"/>
      <c r="Y5892" s="402"/>
      <c r="Z5892" s="402"/>
    </row>
    <row r="5893" spans="23:26" x14ac:dyDescent="0.2">
      <c r="W5893" s="402"/>
      <c r="X5893" s="402"/>
      <c r="Y5893" s="402"/>
      <c r="Z5893" s="402"/>
    </row>
    <row r="5894" spans="23:26" x14ac:dyDescent="0.2">
      <c r="W5894" s="402"/>
      <c r="X5894" s="402"/>
      <c r="Y5894" s="402"/>
      <c r="Z5894" s="402"/>
    </row>
    <row r="5895" spans="23:26" x14ac:dyDescent="0.2">
      <c r="W5895" s="402"/>
      <c r="X5895" s="402"/>
      <c r="Y5895" s="402"/>
      <c r="Z5895" s="402"/>
    </row>
    <row r="5896" spans="23:26" x14ac:dyDescent="0.2">
      <c r="W5896" s="402"/>
      <c r="X5896" s="402"/>
      <c r="Y5896" s="402"/>
      <c r="Z5896" s="402"/>
    </row>
    <row r="5897" spans="23:26" x14ac:dyDescent="0.2">
      <c r="W5897" s="402"/>
      <c r="X5897" s="402"/>
      <c r="Y5897" s="402"/>
      <c r="Z5897" s="402"/>
    </row>
    <row r="5898" spans="23:26" x14ac:dyDescent="0.2">
      <c r="W5898" s="402"/>
      <c r="X5898" s="402"/>
      <c r="Y5898" s="402"/>
      <c r="Z5898" s="402"/>
    </row>
    <row r="5899" spans="23:26" x14ac:dyDescent="0.2">
      <c r="W5899" s="402"/>
      <c r="X5899" s="402"/>
      <c r="Y5899" s="402"/>
      <c r="Z5899" s="402"/>
    </row>
    <row r="5900" spans="23:26" x14ac:dyDescent="0.2">
      <c r="W5900" s="402"/>
      <c r="X5900" s="402"/>
      <c r="Y5900" s="402"/>
      <c r="Z5900" s="402"/>
    </row>
    <row r="5901" spans="23:26" x14ac:dyDescent="0.2">
      <c r="W5901" s="402"/>
      <c r="X5901" s="402"/>
      <c r="Y5901" s="402"/>
      <c r="Z5901" s="402"/>
    </row>
    <row r="5902" spans="23:26" x14ac:dyDescent="0.2">
      <c r="W5902" s="402"/>
      <c r="X5902" s="402"/>
      <c r="Y5902" s="402"/>
      <c r="Z5902" s="402"/>
    </row>
    <row r="5903" spans="23:26" x14ac:dyDescent="0.2">
      <c r="W5903" s="402"/>
      <c r="X5903" s="402"/>
      <c r="Y5903" s="402"/>
      <c r="Z5903" s="402"/>
    </row>
    <row r="5904" spans="23:26" x14ac:dyDescent="0.2">
      <c r="W5904" s="402"/>
      <c r="X5904" s="402"/>
      <c r="Y5904" s="402"/>
      <c r="Z5904" s="402"/>
    </row>
    <row r="5905" spans="23:26" x14ac:dyDescent="0.2">
      <c r="W5905" s="402"/>
      <c r="X5905" s="402"/>
      <c r="Y5905" s="402"/>
      <c r="Z5905" s="402"/>
    </row>
    <row r="5906" spans="23:26" x14ac:dyDescent="0.2">
      <c r="W5906" s="402"/>
      <c r="X5906" s="402"/>
      <c r="Y5906" s="402"/>
      <c r="Z5906" s="402"/>
    </row>
    <row r="5907" spans="23:26" x14ac:dyDescent="0.2">
      <c r="W5907" s="402"/>
      <c r="X5907" s="402"/>
      <c r="Y5907" s="402"/>
      <c r="Z5907" s="402"/>
    </row>
    <row r="5908" spans="23:26" x14ac:dyDescent="0.2">
      <c r="W5908" s="402"/>
      <c r="X5908" s="402"/>
      <c r="Y5908" s="402"/>
      <c r="Z5908" s="402"/>
    </row>
    <row r="5909" spans="23:26" x14ac:dyDescent="0.2">
      <c r="W5909" s="402"/>
      <c r="X5909" s="402"/>
      <c r="Y5909" s="402"/>
      <c r="Z5909" s="402"/>
    </row>
    <row r="5910" spans="23:26" x14ac:dyDescent="0.2">
      <c r="W5910" s="402"/>
      <c r="X5910" s="402"/>
      <c r="Y5910" s="402"/>
      <c r="Z5910" s="402"/>
    </row>
    <row r="5911" spans="23:26" x14ac:dyDescent="0.2">
      <c r="W5911" s="402"/>
      <c r="X5911" s="402"/>
      <c r="Y5911" s="402"/>
      <c r="Z5911" s="402"/>
    </row>
    <row r="5912" spans="23:26" x14ac:dyDescent="0.2">
      <c r="W5912" s="402"/>
      <c r="X5912" s="402"/>
      <c r="Y5912" s="402"/>
      <c r="Z5912" s="402"/>
    </row>
    <row r="5913" spans="23:26" x14ac:dyDescent="0.2">
      <c r="W5913" s="402"/>
      <c r="X5913" s="402"/>
      <c r="Y5913" s="402"/>
      <c r="Z5913" s="402"/>
    </row>
    <row r="5914" spans="23:26" x14ac:dyDescent="0.2">
      <c r="W5914" s="402"/>
      <c r="X5914" s="402"/>
      <c r="Y5914" s="402"/>
      <c r="Z5914" s="402"/>
    </row>
    <row r="5915" spans="23:26" x14ac:dyDescent="0.2">
      <c r="W5915" s="402"/>
      <c r="X5915" s="402"/>
      <c r="Y5915" s="402"/>
      <c r="Z5915" s="402"/>
    </row>
    <row r="5916" spans="23:26" x14ac:dyDescent="0.2">
      <c r="W5916" s="402"/>
      <c r="X5916" s="402"/>
      <c r="Y5916" s="402"/>
      <c r="Z5916" s="402"/>
    </row>
    <row r="5917" spans="23:26" x14ac:dyDescent="0.2">
      <c r="W5917" s="402"/>
      <c r="X5917" s="402"/>
      <c r="Y5917" s="402"/>
      <c r="Z5917" s="402"/>
    </row>
    <row r="5918" spans="23:26" x14ac:dyDescent="0.2">
      <c r="W5918" s="402"/>
      <c r="X5918" s="402"/>
      <c r="Y5918" s="402"/>
      <c r="Z5918" s="402"/>
    </row>
    <row r="5919" spans="23:26" x14ac:dyDescent="0.2">
      <c r="W5919" s="402"/>
      <c r="X5919" s="402"/>
      <c r="Y5919" s="402"/>
      <c r="Z5919" s="402"/>
    </row>
    <row r="5920" spans="23:26" x14ac:dyDescent="0.2">
      <c r="W5920" s="402"/>
      <c r="X5920" s="402"/>
      <c r="Y5920" s="402"/>
      <c r="Z5920" s="402"/>
    </row>
    <row r="5921" spans="23:26" x14ac:dyDescent="0.2">
      <c r="W5921" s="402"/>
      <c r="X5921" s="402"/>
      <c r="Y5921" s="402"/>
      <c r="Z5921" s="402"/>
    </row>
    <row r="5922" spans="23:26" x14ac:dyDescent="0.2">
      <c r="W5922" s="402"/>
      <c r="X5922" s="402"/>
      <c r="Y5922" s="402"/>
      <c r="Z5922" s="402"/>
    </row>
    <row r="5923" spans="23:26" x14ac:dyDescent="0.2">
      <c r="W5923" s="402"/>
      <c r="X5923" s="402"/>
      <c r="Y5923" s="402"/>
      <c r="Z5923" s="402"/>
    </row>
    <row r="5924" spans="23:26" x14ac:dyDescent="0.2">
      <c r="W5924" s="402"/>
      <c r="X5924" s="402"/>
      <c r="Y5924" s="402"/>
      <c r="Z5924" s="402"/>
    </row>
    <row r="5925" spans="23:26" x14ac:dyDescent="0.2">
      <c r="W5925" s="402"/>
      <c r="X5925" s="402"/>
      <c r="Y5925" s="402"/>
      <c r="Z5925" s="402"/>
    </row>
    <row r="5926" spans="23:26" x14ac:dyDescent="0.2">
      <c r="W5926" s="402"/>
      <c r="X5926" s="402"/>
      <c r="Y5926" s="402"/>
      <c r="Z5926" s="402"/>
    </row>
    <row r="5927" spans="23:26" x14ac:dyDescent="0.2">
      <c r="W5927" s="402"/>
      <c r="X5927" s="402"/>
      <c r="Y5927" s="402"/>
      <c r="Z5927" s="402"/>
    </row>
    <row r="5928" spans="23:26" x14ac:dyDescent="0.2">
      <c r="W5928" s="402"/>
      <c r="X5928" s="402"/>
      <c r="Y5928" s="402"/>
      <c r="Z5928" s="402"/>
    </row>
    <row r="5929" spans="23:26" x14ac:dyDescent="0.2">
      <c r="W5929" s="402"/>
      <c r="X5929" s="402"/>
      <c r="Y5929" s="402"/>
      <c r="Z5929" s="402"/>
    </row>
    <row r="5930" spans="23:26" x14ac:dyDescent="0.2">
      <c r="W5930" s="402"/>
      <c r="X5930" s="402"/>
      <c r="Y5930" s="402"/>
      <c r="Z5930" s="402"/>
    </row>
    <row r="5931" spans="23:26" x14ac:dyDescent="0.2">
      <c r="W5931" s="402"/>
      <c r="X5931" s="402"/>
      <c r="Y5931" s="402"/>
      <c r="Z5931" s="402"/>
    </row>
    <row r="5932" spans="23:26" x14ac:dyDescent="0.2">
      <c r="W5932" s="402"/>
      <c r="X5932" s="402"/>
      <c r="Y5932" s="402"/>
      <c r="Z5932" s="402"/>
    </row>
    <row r="5933" spans="23:26" x14ac:dyDescent="0.2">
      <c r="W5933" s="402"/>
      <c r="X5933" s="402"/>
      <c r="Y5933" s="402"/>
      <c r="Z5933" s="402"/>
    </row>
    <row r="5934" spans="23:26" x14ac:dyDescent="0.2">
      <c r="W5934" s="402"/>
      <c r="X5934" s="402"/>
      <c r="Y5934" s="402"/>
      <c r="Z5934" s="402"/>
    </row>
    <row r="5935" spans="23:26" x14ac:dyDescent="0.2">
      <c r="W5935" s="402"/>
      <c r="X5935" s="402"/>
      <c r="Y5935" s="402"/>
      <c r="Z5935" s="402"/>
    </row>
    <row r="5936" spans="23:26" x14ac:dyDescent="0.2">
      <c r="W5936" s="402"/>
      <c r="X5936" s="402"/>
      <c r="Y5936" s="402"/>
      <c r="Z5936" s="402"/>
    </row>
    <row r="5937" spans="23:26" x14ac:dyDescent="0.2">
      <c r="W5937" s="402"/>
      <c r="X5937" s="402"/>
      <c r="Y5937" s="402"/>
      <c r="Z5937" s="402"/>
    </row>
    <row r="5938" spans="23:26" x14ac:dyDescent="0.2">
      <c r="W5938" s="402"/>
      <c r="X5938" s="402"/>
      <c r="Y5938" s="402"/>
      <c r="Z5938" s="402"/>
    </row>
    <row r="5939" spans="23:26" x14ac:dyDescent="0.2">
      <c r="W5939" s="402"/>
      <c r="X5939" s="402"/>
      <c r="Y5939" s="402"/>
      <c r="Z5939" s="402"/>
    </row>
    <row r="5940" spans="23:26" x14ac:dyDescent="0.2">
      <c r="W5940" s="402"/>
      <c r="X5940" s="402"/>
      <c r="Y5940" s="402"/>
      <c r="Z5940" s="402"/>
    </row>
    <row r="5941" spans="23:26" x14ac:dyDescent="0.2">
      <c r="W5941" s="402"/>
      <c r="X5941" s="402"/>
      <c r="Y5941" s="402"/>
      <c r="Z5941" s="402"/>
    </row>
    <row r="5942" spans="23:26" x14ac:dyDescent="0.2">
      <c r="W5942" s="402"/>
      <c r="X5942" s="402"/>
      <c r="Y5942" s="402"/>
      <c r="Z5942" s="402"/>
    </row>
    <row r="5943" spans="23:26" x14ac:dyDescent="0.2">
      <c r="W5943" s="402"/>
      <c r="X5943" s="402"/>
      <c r="Y5943" s="402"/>
      <c r="Z5943" s="402"/>
    </row>
    <row r="5944" spans="23:26" x14ac:dyDescent="0.2">
      <c r="W5944" s="402"/>
      <c r="X5944" s="402"/>
      <c r="Y5944" s="402"/>
      <c r="Z5944" s="402"/>
    </row>
    <row r="5945" spans="23:26" x14ac:dyDescent="0.2">
      <c r="W5945" s="402"/>
      <c r="X5945" s="402"/>
      <c r="Y5945" s="402"/>
      <c r="Z5945" s="402"/>
    </row>
    <row r="5946" spans="23:26" x14ac:dyDescent="0.2">
      <c r="W5946" s="402"/>
      <c r="X5946" s="402"/>
      <c r="Y5946" s="402"/>
      <c r="Z5946" s="402"/>
    </row>
    <row r="5947" spans="23:26" x14ac:dyDescent="0.2">
      <c r="W5947" s="402"/>
      <c r="X5947" s="402"/>
      <c r="Y5947" s="402"/>
      <c r="Z5947" s="402"/>
    </row>
    <row r="5948" spans="23:26" x14ac:dyDescent="0.2">
      <c r="W5948" s="402"/>
      <c r="X5948" s="402"/>
      <c r="Y5948" s="402"/>
      <c r="Z5948" s="402"/>
    </row>
    <row r="5949" spans="23:26" x14ac:dyDescent="0.2">
      <c r="W5949" s="402"/>
      <c r="X5949" s="402"/>
      <c r="Y5949" s="402"/>
      <c r="Z5949" s="402"/>
    </row>
    <row r="5950" spans="23:26" x14ac:dyDescent="0.2">
      <c r="W5950" s="402"/>
      <c r="X5950" s="402"/>
      <c r="Y5950" s="402"/>
      <c r="Z5950" s="402"/>
    </row>
    <row r="5951" spans="23:26" x14ac:dyDescent="0.2">
      <c r="W5951" s="402"/>
      <c r="X5951" s="402"/>
      <c r="Y5951" s="402"/>
      <c r="Z5951" s="402"/>
    </row>
    <row r="5952" spans="23:26" x14ac:dyDescent="0.2">
      <c r="W5952" s="402"/>
      <c r="X5952" s="402"/>
      <c r="Y5952" s="402"/>
      <c r="Z5952" s="402"/>
    </row>
    <row r="5953" spans="23:26" x14ac:dyDescent="0.2">
      <c r="W5953" s="402"/>
      <c r="X5953" s="402"/>
      <c r="Y5953" s="402"/>
      <c r="Z5953" s="402"/>
    </row>
    <row r="5954" spans="23:26" x14ac:dyDescent="0.2">
      <c r="W5954" s="402"/>
      <c r="X5954" s="402"/>
      <c r="Y5954" s="402"/>
      <c r="Z5954" s="402"/>
    </row>
    <row r="5955" spans="23:26" x14ac:dyDescent="0.2">
      <c r="W5955" s="402"/>
      <c r="X5955" s="402"/>
      <c r="Y5955" s="402"/>
      <c r="Z5955" s="402"/>
    </row>
    <row r="5956" spans="23:26" x14ac:dyDescent="0.2">
      <c r="W5956" s="402"/>
      <c r="X5956" s="402"/>
      <c r="Y5956" s="402"/>
      <c r="Z5956" s="402"/>
    </row>
    <row r="5957" spans="23:26" x14ac:dyDescent="0.2">
      <c r="W5957" s="402"/>
      <c r="X5957" s="402"/>
      <c r="Y5957" s="402"/>
      <c r="Z5957" s="402"/>
    </row>
    <row r="5958" spans="23:26" x14ac:dyDescent="0.2">
      <c r="W5958" s="402"/>
      <c r="X5958" s="402"/>
      <c r="Y5958" s="402"/>
      <c r="Z5958" s="402"/>
    </row>
    <row r="5959" spans="23:26" x14ac:dyDescent="0.2">
      <c r="W5959" s="402"/>
      <c r="X5959" s="402"/>
      <c r="Y5959" s="402"/>
      <c r="Z5959" s="402"/>
    </row>
    <row r="5960" spans="23:26" x14ac:dyDescent="0.2">
      <c r="W5960" s="402"/>
      <c r="X5960" s="402"/>
      <c r="Y5960" s="402"/>
      <c r="Z5960" s="402"/>
    </row>
    <row r="5961" spans="23:26" x14ac:dyDescent="0.2">
      <c r="W5961" s="402"/>
      <c r="X5961" s="402"/>
      <c r="Y5961" s="402"/>
      <c r="Z5961" s="402"/>
    </row>
    <row r="5962" spans="23:26" x14ac:dyDescent="0.2">
      <c r="W5962" s="402"/>
      <c r="X5962" s="402"/>
      <c r="Y5962" s="402"/>
      <c r="Z5962" s="402"/>
    </row>
    <row r="5963" spans="23:26" x14ac:dyDescent="0.2">
      <c r="W5963" s="402"/>
      <c r="X5963" s="402"/>
      <c r="Y5963" s="402"/>
      <c r="Z5963" s="402"/>
    </row>
    <row r="5964" spans="23:26" x14ac:dyDescent="0.2">
      <c r="W5964" s="402"/>
      <c r="X5964" s="402"/>
      <c r="Y5964" s="402"/>
      <c r="Z5964" s="402"/>
    </row>
    <row r="5965" spans="23:26" x14ac:dyDescent="0.2">
      <c r="W5965" s="402"/>
      <c r="X5965" s="402"/>
      <c r="Y5965" s="402"/>
      <c r="Z5965" s="402"/>
    </row>
    <row r="5966" spans="23:26" x14ac:dyDescent="0.2">
      <c r="W5966" s="402"/>
      <c r="X5966" s="402"/>
      <c r="Y5966" s="402"/>
      <c r="Z5966" s="402"/>
    </row>
    <row r="5967" spans="23:26" x14ac:dyDescent="0.2">
      <c r="W5967" s="402"/>
      <c r="X5967" s="402"/>
      <c r="Y5967" s="402"/>
      <c r="Z5967" s="402"/>
    </row>
    <row r="5968" spans="23:26" x14ac:dyDescent="0.2">
      <c r="W5968" s="402"/>
      <c r="X5968" s="402"/>
      <c r="Y5968" s="402"/>
      <c r="Z5968" s="402"/>
    </row>
    <row r="5969" spans="23:26" x14ac:dyDescent="0.2">
      <c r="W5969" s="402"/>
      <c r="X5969" s="402"/>
      <c r="Y5969" s="402"/>
      <c r="Z5969" s="402"/>
    </row>
    <row r="5970" spans="23:26" x14ac:dyDescent="0.2">
      <c r="W5970" s="402"/>
      <c r="X5970" s="402"/>
      <c r="Y5970" s="402"/>
      <c r="Z5970" s="402"/>
    </row>
    <row r="5971" spans="23:26" x14ac:dyDescent="0.2">
      <c r="W5971" s="402"/>
      <c r="X5971" s="402"/>
      <c r="Y5971" s="402"/>
      <c r="Z5971" s="402"/>
    </row>
    <row r="5972" spans="23:26" x14ac:dyDescent="0.2">
      <c r="W5972" s="402"/>
      <c r="X5972" s="402"/>
      <c r="Y5972" s="402"/>
      <c r="Z5972" s="402"/>
    </row>
    <row r="5973" spans="23:26" x14ac:dyDescent="0.2">
      <c r="W5973" s="402"/>
      <c r="X5973" s="402"/>
      <c r="Y5973" s="402"/>
      <c r="Z5973" s="402"/>
    </row>
    <row r="5974" spans="23:26" x14ac:dyDescent="0.2">
      <c r="W5974" s="402"/>
      <c r="X5974" s="402"/>
      <c r="Y5974" s="402"/>
      <c r="Z5974" s="402"/>
    </row>
    <row r="5975" spans="23:26" x14ac:dyDescent="0.2">
      <c r="W5975" s="402"/>
      <c r="X5975" s="402"/>
      <c r="Y5975" s="402"/>
      <c r="Z5975" s="402"/>
    </row>
    <row r="5976" spans="23:26" x14ac:dyDescent="0.2">
      <c r="W5976" s="402"/>
      <c r="X5976" s="402"/>
      <c r="Y5976" s="402"/>
      <c r="Z5976" s="402"/>
    </row>
    <row r="5977" spans="23:26" x14ac:dyDescent="0.2">
      <c r="W5977" s="402"/>
      <c r="X5977" s="402"/>
      <c r="Y5977" s="402"/>
      <c r="Z5977" s="402"/>
    </row>
    <row r="5978" spans="23:26" x14ac:dyDescent="0.2">
      <c r="W5978" s="402"/>
      <c r="X5978" s="402"/>
      <c r="Y5978" s="402"/>
      <c r="Z5978" s="402"/>
    </row>
    <row r="5979" spans="23:26" x14ac:dyDescent="0.2">
      <c r="W5979" s="402"/>
      <c r="X5979" s="402"/>
      <c r="Y5979" s="402"/>
      <c r="Z5979" s="402"/>
    </row>
    <row r="5980" spans="23:26" x14ac:dyDescent="0.2">
      <c r="W5980" s="402"/>
      <c r="X5980" s="402"/>
      <c r="Y5980" s="402"/>
      <c r="Z5980" s="402"/>
    </row>
    <row r="5981" spans="23:26" x14ac:dyDescent="0.2">
      <c r="W5981" s="402"/>
      <c r="X5981" s="402"/>
      <c r="Y5981" s="402"/>
      <c r="Z5981" s="402"/>
    </row>
    <row r="5982" spans="23:26" x14ac:dyDescent="0.2">
      <c r="W5982" s="402"/>
      <c r="X5982" s="402"/>
      <c r="Y5982" s="402"/>
      <c r="Z5982" s="402"/>
    </row>
    <row r="5983" spans="23:26" x14ac:dyDescent="0.2">
      <c r="W5983" s="402"/>
      <c r="X5983" s="402"/>
      <c r="Y5983" s="402"/>
      <c r="Z5983" s="402"/>
    </row>
    <row r="5984" spans="23:26" x14ac:dyDescent="0.2">
      <c r="W5984" s="402"/>
      <c r="X5984" s="402"/>
      <c r="Y5984" s="402"/>
      <c r="Z5984" s="402"/>
    </row>
    <row r="5985" spans="23:26" x14ac:dyDescent="0.2">
      <c r="W5985" s="402"/>
      <c r="X5985" s="402"/>
      <c r="Y5985" s="402"/>
      <c r="Z5985" s="402"/>
    </row>
    <row r="5986" spans="23:26" x14ac:dyDescent="0.2">
      <c r="W5986" s="402"/>
      <c r="X5986" s="402"/>
      <c r="Y5986" s="402"/>
      <c r="Z5986" s="402"/>
    </row>
    <row r="5987" spans="23:26" x14ac:dyDescent="0.2">
      <c r="W5987" s="402"/>
      <c r="X5987" s="402"/>
      <c r="Y5987" s="402"/>
      <c r="Z5987" s="402"/>
    </row>
    <row r="5988" spans="23:26" x14ac:dyDescent="0.2">
      <c r="W5988" s="402"/>
      <c r="X5988" s="402"/>
      <c r="Y5988" s="402"/>
      <c r="Z5988" s="402"/>
    </row>
    <row r="5989" spans="23:26" x14ac:dyDescent="0.2">
      <c r="W5989" s="402"/>
      <c r="X5989" s="402"/>
      <c r="Y5989" s="402"/>
      <c r="Z5989" s="402"/>
    </row>
    <row r="5990" spans="23:26" x14ac:dyDescent="0.2">
      <c r="W5990" s="402"/>
      <c r="X5990" s="402"/>
      <c r="Y5990" s="402"/>
      <c r="Z5990" s="402"/>
    </row>
    <row r="5991" spans="23:26" x14ac:dyDescent="0.2">
      <c r="W5991" s="402"/>
      <c r="X5991" s="402"/>
      <c r="Y5991" s="402"/>
      <c r="Z5991" s="402"/>
    </row>
    <row r="5992" spans="23:26" x14ac:dyDescent="0.2">
      <c r="W5992" s="402"/>
      <c r="X5992" s="402"/>
      <c r="Y5992" s="402"/>
      <c r="Z5992" s="402"/>
    </row>
    <row r="5993" spans="23:26" x14ac:dyDescent="0.2">
      <c r="W5993" s="402"/>
      <c r="X5993" s="402"/>
      <c r="Y5993" s="402"/>
      <c r="Z5993" s="402"/>
    </row>
    <row r="5994" spans="23:26" x14ac:dyDescent="0.2">
      <c r="W5994" s="402"/>
      <c r="X5994" s="402"/>
      <c r="Y5994" s="402"/>
      <c r="Z5994" s="402"/>
    </row>
    <row r="5995" spans="23:26" x14ac:dyDescent="0.2">
      <c r="W5995" s="402"/>
      <c r="X5995" s="402"/>
      <c r="Y5995" s="402"/>
      <c r="Z5995" s="402"/>
    </row>
    <row r="5996" spans="23:26" x14ac:dyDescent="0.2">
      <c r="W5996" s="402"/>
      <c r="X5996" s="402"/>
      <c r="Y5996" s="402"/>
      <c r="Z5996" s="402"/>
    </row>
    <row r="5997" spans="23:26" x14ac:dyDescent="0.2">
      <c r="W5997" s="402"/>
      <c r="X5997" s="402"/>
      <c r="Y5997" s="402"/>
      <c r="Z5997" s="402"/>
    </row>
    <row r="5998" spans="23:26" x14ac:dyDescent="0.2">
      <c r="W5998" s="402"/>
      <c r="X5998" s="402"/>
      <c r="Y5998" s="402"/>
      <c r="Z5998" s="402"/>
    </row>
    <row r="5999" spans="23:26" x14ac:dyDescent="0.2">
      <c r="W5999" s="402"/>
      <c r="X5999" s="402"/>
      <c r="Y5999" s="402"/>
      <c r="Z5999" s="402"/>
    </row>
    <row r="6000" spans="23:26" x14ac:dyDescent="0.2">
      <c r="W6000" s="402"/>
      <c r="X6000" s="402"/>
      <c r="Y6000" s="402"/>
      <c r="Z6000" s="402"/>
    </row>
    <row r="6001" spans="23:26" x14ac:dyDescent="0.2">
      <c r="W6001" s="402"/>
      <c r="X6001" s="402"/>
      <c r="Y6001" s="402"/>
      <c r="Z6001" s="402"/>
    </row>
    <row r="6002" spans="23:26" x14ac:dyDescent="0.2">
      <c r="W6002" s="402"/>
      <c r="X6002" s="402"/>
      <c r="Y6002" s="402"/>
      <c r="Z6002" s="402"/>
    </row>
    <row r="6003" spans="23:26" x14ac:dyDescent="0.2">
      <c r="W6003" s="402"/>
      <c r="X6003" s="402"/>
      <c r="Y6003" s="402"/>
      <c r="Z6003" s="402"/>
    </row>
    <row r="6004" spans="23:26" x14ac:dyDescent="0.2">
      <c r="W6004" s="402"/>
      <c r="X6004" s="402"/>
      <c r="Y6004" s="402"/>
      <c r="Z6004" s="402"/>
    </row>
    <row r="6005" spans="23:26" x14ac:dyDescent="0.2">
      <c r="W6005" s="402"/>
      <c r="X6005" s="402"/>
      <c r="Y6005" s="402"/>
      <c r="Z6005" s="402"/>
    </row>
    <row r="6006" spans="23:26" x14ac:dyDescent="0.2">
      <c r="W6006" s="402"/>
      <c r="X6006" s="402"/>
      <c r="Y6006" s="402"/>
      <c r="Z6006" s="402"/>
    </row>
    <row r="6007" spans="23:26" x14ac:dyDescent="0.2">
      <c r="W6007" s="402"/>
      <c r="X6007" s="402"/>
      <c r="Y6007" s="402"/>
      <c r="Z6007" s="402"/>
    </row>
    <row r="6008" spans="23:26" x14ac:dyDescent="0.2">
      <c r="W6008" s="402"/>
      <c r="X6008" s="402"/>
      <c r="Y6008" s="402"/>
      <c r="Z6008" s="402"/>
    </row>
    <row r="6009" spans="23:26" x14ac:dyDescent="0.2">
      <c r="W6009" s="402"/>
      <c r="X6009" s="402"/>
      <c r="Y6009" s="402"/>
      <c r="Z6009" s="402"/>
    </row>
    <row r="6010" spans="23:26" x14ac:dyDescent="0.2">
      <c r="W6010" s="402"/>
      <c r="X6010" s="402"/>
      <c r="Y6010" s="402"/>
      <c r="Z6010" s="402"/>
    </row>
    <row r="6011" spans="23:26" x14ac:dyDescent="0.2">
      <c r="W6011" s="402"/>
      <c r="X6011" s="402"/>
      <c r="Y6011" s="402"/>
      <c r="Z6011" s="402"/>
    </row>
    <row r="6012" spans="23:26" x14ac:dyDescent="0.2">
      <c r="W6012" s="402"/>
      <c r="X6012" s="402"/>
      <c r="Y6012" s="402"/>
      <c r="Z6012" s="402"/>
    </row>
    <row r="6013" spans="23:26" x14ac:dyDescent="0.2">
      <c r="W6013" s="402"/>
      <c r="X6013" s="402"/>
      <c r="Y6013" s="402"/>
      <c r="Z6013" s="402"/>
    </row>
    <row r="6014" spans="23:26" x14ac:dyDescent="0.2">
      <c r="W6014" s="402"/>
      <c r="X6014" s="402"/>
      <c r="Y6014" s="402"/>
      <c r="Z6014" s="402"/>
    </row>
    <row r="6015" spans="23:26" x14ac:dyDescent="0.2">
      <c r="W6015" s="402"/>
      <c r="X6015" s="402"/>
      <c r="Y6015" s="402"/>
      <c r="Z6015" s="402"/>
    </row>
    <row r="6016" spans="23:26" x14ac:dyDescent="0.2">
      <c r="W6016" s="402"/>
      <c r="X6016" s="402"/>
      <c r="Y6016" s="402"/>
      <c r="Z6016" s="402"/>
    </row>
    <row r="6017" spans="23:26" x14ac:dyDescent="0.2">
      <c r="W6017" s="402"/>
      <c r="X6017" s="402"/>
      <c r="Y6017" s="402"/>
      <c r="Z6017" s="402"/>
    </row>
    <row r="6018" spans="23:26" x14ac:dyDescent="0.2">
      <c r="W6018" s="402"/>
      <c r="X6018" s="402"/>
      <c r="Y6018" s="402"/>
      <c r="Z6018" s="402"/>
    </row>
    <row r="6019" spans="23:26" x14ac:dyDescent="0.2">
      <c r="W6019" s="402"/>
      <c r="X6019" s="402"/>
      <c r="Y6019" s="402"/>
      <c r="Z6019" s="402"/>
    </row>
    <row r="6020" spans="23:26" x14ac:dyDescent="0.2">
      <c r="W6020" s="402"/>
      <c r="X6020" s="402"/>
      <c r="Y6020" s="402"/>
      <c r="Z6020" s="402"/>
    </row>
    <row r="6021" spans="23:26" x14ac:dyDescent="0.2">
      <c r="W6021" s="402"/>
      <c r="X6021" s="402"/>
      <c r="Y6021" s="402"/>
      <c r="Z6021" s="402"/>
    </row>
    <row r="6022" spans="23:26" x14ac:dyDescent="0.2">
      <c r="W6022" s="402"/>
      <c r="X6022" s="402"/>
      <c r="Y6022" s="402"/>
      <c r="Z6022" s="402"/>
    </row>
    <row r="6023" spans="23:26" x14ac:dyDescent="0.2">
      <c r="W6023" s="402"/>
      <c r="X6023" s="402"/>
      <c r="Y6023" s="402"/>
      <c r="Z6023" s="402"/>
    </row>
    <row r="6024" spans="23:26" x14ac:dyDescent="0.2">
      <c r="W6024" s="402"/>
      <c r="X6024" s="402"/>
      <c r="Y6024" s="402"/>
      <c r="Z6024" s="402"/>
    </row>
    <row r="6025" spans="23:26" x14ac:dyDescent="0.2">
      <c r="W6025" s="402"/>
      <c r="X6025" s="402"/>
      <c r="Y6025" s="402"/>
      <c r="Z6025" s="402"/>
    </row>
    <row r="6026" spans="23:26" x14ac:dyDescent="0.2">
      <c r="W6026" s="402"/>
      <c r="X6026" s="402"/>
      <c r="Y6026" s="402"/>
      <c r="Z6026" s="402"/>
    </row>
    <row r="6027" spans="23:26" x14ac:dyDescent="0.2">
      <c r="W6027" s="402"/>
      <c r="X6027" s="402"/>
      <c r="Y6027" s="402"/>
      <c r="Z6027" s="402"/>
    </row>
    <row r="6028" spans="23:26" x14ac:dyDescent="0.2">
      <c r="W6028" s="402"/>
      <c r="X6028" s="402"/>
      <c r="Y6028" s="402"/>
      <c r="Z6028" s="402"/>
    </row>
    <row r="6029" spans="23:26" x14ac:dyDescent="0.2">
      <c r="W6029" s="402"/>
      <c r="X6029" s="402"/>
      <c r="Y6029" s="402"/>
      <c r="Z6029" s="402"/>
    </row>
    <row r="6030" spans="23:26" x14ac:dyDescent="0.2">
      <c r="W6030" s="402"/>
      <c r="X6030" s="402"/>
      <c r="Y6030" s="402"/>
      <c r="Z6030" s="402"/>
    </row>
    <row r="6031" spans="23:26" x14ac:dyDescent="0.2">
      <c r="W6031" s="402"/>
      <c r="X6031" s="402"/>
      <c r="Y6031" s="402"/>
      <c r="Z6031" s="402"/>
    </row>
    <row r="6032" spans="23:26" x14ac:dyDescent="0.2">
      <c r="W6032" s="402"/>
      <c r="X6032" s="402"/>
      <c r="Y6032" s="402"/>
      <c r="Z6032" s="402"/>
    </row>
    <row r="6033" spans="23:26" x14ac:dyDescent="0.2">
      <c r="W6033" s="402"/>
      <c r="X6033" s="402"/>
      <c r="Y6033" s="402"/>
      <c r="Z6033" s="402"/>
    </row>
    <row r="6034" spans="23:26" x14ac:dyDescent="0.2">
      <c r="W6034" s="402"/>
      <c r="X6034" s="402"/>
      <c r="Y6034" s="402"/>
      <c r="Z6034" s="402"/>
    </row>
    <row r="6035" spans="23:26" x14ac:dyDescent="0.2">
      <c r="W6035" s="402"/>
      <c r="X6035" s="402"/>
      <c r="Y6035" s="402"/>
      <c r="Z6035" s="402"/>
    </row>
    <row r="6036" spans="23:26" x14ac:dyDescent="0.2">
      <c r="W6036" s="402"/>
      <c r="X6036" s="402"/>
      <c r="Y6036" s="402"/>
      <c r="Z6036" s="402"/>
    </row>
    <row r="6037" spans="23:26" x14ac:dyDescent="0.2">
      <c r="W6037" s="402"/>
      <c r="X6037" s="402"/>
      <c r="Y6037" s="402"/>
      <c r="Z6037" s="402"/>
    </row>
    <row r="6038" spans="23:26" x14ac:dyDescent="0.2">
      <c r="W6038" s="402"/>
      <c r="X6038" s="402"/>
      <c r="Y6038" s="402"/>
      <c r="Z6038" s="402"/>
    </row>
    <row r="6039" spans="23:26" x14ac:dyDescent="0.2">
      <c r="W6039" s="402"/>
      <c r="X6039" s="402"/>
      <c r="Y6039" s="402"/>
      <c r="Z6039" s="402"/>
    </row>
    <row r="6040" spans="23:26" x14ac:dyDescent="0.2">
      <c r="W6040" s="402"/>
      <c r="X6040" s="402"/>
      <c r="Y6040" s="402"/>
      <c r="Z6040" s="402"/>
    </row>
    <row r="6041" spans="23:26" x14ac:dyDescent="0.2">
      <c r="W6041" s="402"/>
      <c r="X6041" s="402"/>
      <c r="Y6041" s="402"/>
      <c r="Z6041" s="402"/>
    </row>
    <row r="6042" spans="23:26" x14ac:dyDescent="0.2">
      <c r="W6042" s="402"/>
      <c r="X6042" s="402"/>
      <c r="Y6042" s="402"/>
      <c r="Z6042" s="402"/>
    </row>
    <row r="6043" spans="23:26" x14ac:dyDescent="0.2">
      <c r="W6043" s="402"/>
      <c r="X6043" s="402"/>
      <c r="Y6043" s="402"/>
      <c r="Z6043" s="402"/>
    </row>
    <row r="6044" spans="23:26" x14ac:dyDescent="0.2">
      <c r="W6044" s="402"/>
      <c r="X6044" s="402"/>
      <c r="Y6044" s="402"/>
      <c r="Z6044" s="402"/>
    </row>
    <row r="6045" spans="23:26" x14ac:dyDescent="0.2">
      <c r="W6045" s="402"/>
      <c r="X6045" s="402"/>
      <c r="Y6045" s="402"/>
      <c r="Z6045" s="402"/>
    </row>
    <row r="6046" spans="23:26" x14ac:dyDescent="0.2">
      <c r="W6046" s="402"/>
      <c r="X6046" s="402"/>
      <c r="Y6046" s="402"/>
      <c r="Z6046" s="402"/>
    </row>
    <row r="6047" spans="23:26" x14ac:dyDescent="0.2">
      <c r="W6047" s="402"/>
      <c r="X6047" s="402"/>
      <c r="Y6047" s="402"/>
      <c r="Z6047" s="402"/>
    </row>
    <row r="6048" spans="23:26" x14ac:dyDescent="0.2">
      <c r="W6048" s="402"/>
      <c r="X6048" s="402"/>
      <c r="Y6048" s="402"/>
      <c r="Z6048" s="402"/>
    </row>
    <row r="6049" spans="23:26" x14ac:dyDescent="0.2">
      <c r="W6049" s="402"/>
      <c r="X6049" s="402"/>
      <c r="Y6049" s="402"/>
      <c r="Z6049" s="402"/>
    </row>
    <row r="6050" spans="23:26" x14ac:dyDescent="0.2">
      <c r="W6050" s="402"/>
      <c r="X6050" s="402"/>
      <c r="Y6050" s="402"/>
      <c r="Z6050" s="402"/>
    </row>
    <row r="6051" spans="23:26" x14ac:dyDescent="0.2">
      <c r="W6051" s="402"/>
      <c r="X6051" s="402"/>
      <c r="Y6051" s="402"/>
      <c r="Z6051" s="402"/>
    </row>
    <row r="6052" spans="23:26" x14ac:dyDescent="0.2">
      <c r="W6052" s="402"/>
      <c r="X6052" s="402"/>
      <c r="Y6052" s="402"/>
      <c r="Z6052" s="402"/>
    </row>
    <row r="6053" spans="23:26" x14ac:dyDescent="0.2">
      <c r="W6053" s="402"/>
      <c r="X6053" s="402"/>
      <c r="Y6053" s="402"/>
      <c r="Z6053" s="402"/>
    </row>
    <row r="6054" spans="23:26" x14ac:dyDescent="0.2">
      <c r="W6054" s="402"/>
      <c r="X6054" s="402"/>
      <c r="Y6054" s="402"/>
      <c r="Z6054" s="402"/>
    </row>
    <row r="6055" spans="23:26" x14ac:dyDescent="0.2">
      <c r="W6055" s="402"/>
      <c r="X6055" s="402"/>
      <c r="Y6055" s="402"/>
      <c r="Z6055" s="402"/>
    </row>
    <row r="6056" spans="23:26" x14ac:dyDescent="0.2">
      <c r="W6056" s="402"/>
      <c r="X6056" s="402"/>
      <c r="Y6056" s="402"/>
      <c r="Z6056" s="402"/>
    </row>
    <row r="6057" spans="23:26" x14ac:dyDescent="0.2">
      <c r="W6057" s="402"/>
      <c r="X6057" s="402"/>
      <c r="Y6057" s="402"/>
      <c r="Z6057" s="402"/>
    </row>
    <row r="6058" spans="23:26" x14ac:dyDescent="0.2">
      <c r="W6058" s="402"/>
      <c r="X6058" s="402"/>
      <c r="Y6058" s="402"/>
      <c r="Z6058" s="402"/>
    </row>
    <row r="6059" spans="23:26" x14ac:dyDescent="0.2">
      <c r="W6059" s="402"/>
      <c r="X6059" s="402"/>
      <c r="Y6059" s="402"/>
      <c r="Z6059" s="402"/>
    </row>
    <row r="6060" spans="23:26" x14ac:dyDescent="0.2">
      <c r="W6060" s="402"/>
      <c r="X6060" s="402"/>
      <c r="Y6060" s="402"/>
      <c r="Z6060" s="402"/>
    </row>
    <row r="6061" spans="23:26" x14ac:dyDescent="0.2">
      <c r="W6061" s="402"/>
      <c r="X6061" s="402"/>
      <c r="Y6061" s="402"/>
      <c r="Z6061" s="402"/>
    </row>
    <row r="6062" spans="23:26" x14ac:dyDescent="0.2">
      <c r="W6062" s="402"/>
      <c r="X6062" s="402"/>
      <c r="Y6062" s="402"/>
      <c r="Z6062" s="402"/>
    </row>
    <row r="6063" spans="23:26" x14ac:dyDescent="0.2">
      <c r="W6063" s="402"/>
      <c r="X6063" s="402"/>
      <c r="Y6063" s="402"/>
      <c r="Z6063" s="402"/>
    </row>
    <row r="6064" spans="23:26" x14ac:dyDescent="0.2">
      <c r="W6064" s="402"/>
      <c r="X6064" s="402"/>
      <c r="Y6064" s="402"/>
      <c r="Z6064" s="402"/>
    </row>
    <row r="6065" spans="23:26" x14ac:dyDescent="0.2">
      <c r="W6065" s="402"/>
      <c r="X6065" s="402"/>
      <c r="Y6065" s="402"/>
      <c r="Z6065" s="402"/>
    </row>
    <row r="6066" spans="23:26" x14ac:dyDescent="0.2">
      <c r="W6066" s="402"/>
      <c r="X6066" s="402"/>
      <c r="Y6066" s="402"/>
      <c r="Z6066" s="402"/>
    </row>
    <row r="6067" spans="23:26" x14ac:dyDescent="0.2">
      <c r="W6067" s="402"/>
      <c r="X6067" s="402"/>
      <c r="Y6067" s="402"/>
      <c r="Z6067" s="402"/>
    </row>
    <row r="6068" spans="23:26" x14ac:dyDescent="0.2">
      <c r="W6068" s="402"/>
      <c r="X6068" s="402"/>
      <c r="Y6068" s="402"/>
      <c r="Z6068" s="402"/>
    </row>
    <row r="6069" spans="23:26" x14ac:dyDescent="0.2">
      <c r="W6069" s="402"/>
      <c r="X6069" s="402"/>
      <c r="Y6069" s="402"/>
      <c r="Z6069" s="402"/>
    </row>
    <row r="6070" spans="23:26" x14ac:dyDescent="0.2">
      <c r="W6070" s="402"/>
      <c r="X6070" s="402"/>
      <c r="Y6070" s="402"/>
      <c r="Z6070" s="402"/>
    </row>
    <row r="6071" spans="23:26" x14ac:dyDescent="0.2">
      <c r="W6071" s="402"/>
      <c r="X6071" s="402"/>
      <c r="Y6071" s="402"/>
      <c r="Z6071" s="402"/>
    </row>
    <row r="6072" spans="23:26" x14ac:dyDescent="0.2">
      <c r="W6072" s="402"/>
      <c r="X6072" s="402"/>
      <c r="Y6072" s="402"/>
      <c r="Z6072" s="402"/>
    </row>
    <row r="6073" spans="23:26" x14ac:dyDescent="0.2">
      <c r="W6073" s="402"/>
      <c r="X6073" s="402"/>
      <c r="Y6073" s="402"/>
      <c r="Z6073" s="402"/>
    </row>
    <row r="6074" spans="23:26" x14ac:dyDescent="0.2">
      <c r="W6074" s="402"/>
      <c r="X6074" s="402"/>
      <c r="Y6074" s="402"/>
      <c r="Z6074" s="402"/>
    </row>
    <row r="6075" spans="23:26" x14ac:dyDescent="0.2">
      <c r="W6075" s="402"/>
      <c r="X6075" s="402"/>
      <c r="Y6075" s="402"/>
      <c r="Z6075" s="402"/>
    </row>
    <row r="6076" spans="23:26" x14ac:dyDescent="0.2">
      <c r="W6076" s="402"/>
      <c r="X6076" s="402"/>
      <c r="Y6076" s="402"/>
      <c r="Z6076" s="402"/>
    </row>
    <row r="6077" spans="23:26" x14ac:dyDescent="0.2">
      <c r="W6077" s="402"/>
      <c r="X6077" s="402"/>
      <c r="Y6077" s="402"/>
      <c r="Z6077" s="402"/>
    </row>
    <row r="6078" spans="23:26" x14ac:dyDescent="0.2">
      <c r="W6078" s="402"/>
      <c r="X6078" s="402"/>
      <c r="Y6078" s="402"/>
      <c r="Z6078" s="402"/>
    </row>
    <row r="6079" spans="23:26" x14ac:dyDescent="0.2">
      <c r="W6079" s="402"/>
      <c r="X6079" s="402"/>
      <c r="Y6079" s="402"/>
      <c r="Z6079" s="402"/>
    </row>
    <row r="6080" spans="23:26" x14ac:dyDescent="0.2">
      <c r="W6080" s="402"/>
      <c r="X6080" s="402"/>
      <c r="Y6080" s="402"/>
      <c r="Z6080" s="402"/>
    </row>
    <row r="6081" spans="23:26" x14ac:dyDescent="0.2">
      <c r="W6081" s="402"/>
      <c r="X6081" s="402"/>
      <c r="Y6081" s="402"/>
      <c r="Z6081" s="402"/>
    </row>
    <row r="6082" spans="23:26" x14ac:dyDescent="0.2">
      <c r="W6082" s="402"/>
      <c r="X6082" s="402"/>
      <c r="Y6082" s="402"/>
      <c r="Z6082" s="402"/>
    </row>
    <row r="6083" spans="23:26" x14ac:dyDescent="0.2">
      <c r="W6083" s="402"/>
      <c r="X6083" s="402"/>
      <c r="Y6083" s="402"/>
      <c r="Z6083" s="402"/>
    </row>
    <row r="6084" spans="23:26" x14ac:dyDescent="0.2">
      <c r="W6084" s="402"/>
      <c r="X6084" s="402"/>
      <c r="Y6084" s="402"/>
      <c r="Z6084" s="402"/>
    </row>
    <row r="6085" spans="23:26" x14ac:dyDescent="0.2">
      <c r="W6085" s="402"/>
      <c r="X6085" s="402"/>
      <c r="Y6085" s="402"/>
      <c r="Z6085" s="402"/>
    </row>
    <row r="6086" spans="23:26" x14ac:dyDescent="0.2">
      <c r="W6086" s="402"/>
      <c r="X6086" s="402"/>
      <c r="Y6086" s="402"/>
      <c r="Z6086" s="402"/>
    </row>
    <row r="6087" spans="23:26" x14ac:dyDescent="0.2">
      <c r="W6087" s="402"/>
      <c r="X6087" s="402"/>
      <c r="Y6087" s="402"/>
      <c r="Z6087" s="402"/>
    </row>
    <row r="6088" spans="23:26" x14ac:dyDescent="0.2">
      <c r="W6088" s="402"/>
      <c r="X6088" s="402"/>
      <c r="Y6088" s="402"/>
      <c r="Z6088" s="402"/>
    </row>
    <row r="6089" spans="23:26" x14ac:dyDescent="0.2">
      <c r="W6089" s="402"/>
      <c r="X6089" s="402"/>
      <c r="Y6089" s="402"/>
      <c r="Z6089" s="402"/>
    </row>
    <row r="6090" spans="23:26" x14ac:dyDescent="0.2">
      <c r="W6090" s="402"/>
      <c r="X6090" s="402"/>
      <c r="Y6090" s="402"/>
      <c r="Z6090" s="402"/>
    </row>
    <row r="6091" spans="23:26" x14ac:dyDescent="0.2">
      <c r="W6091" s="402"/>
      <c r="X6091" s="402"/>
      <c r="Y6091" s="402"/>
      <c r="Z6091" s="402"/>
    </row>
    <row r="6092" spans="23:26" x14ac:dyDescent="0.2">
      <c r="W6092" s="402"/>
      <c r="X6092" s="402"/>
      <c r="Y6092" s="402"/>
      <c r="Z6092" s="402"/>
    </row>
    <row r="6093" spans="23:26" x14ac:dyDescent="0.2">
      <c r="W6093" s="402"/>
      <c r="X6093" s="402"/>
      <c r="Y6093" s="402"/>
      <c r="Z6093" s="402"/>
    </row>
    <row r="6094" spans="23:26" x14ac:dyDescent="0.2">
      <c r="W6094" s="402"/>
      <c r="X6094" s="402"/>
      <c r="Y6094" s="402"/>
      <c r="Z6094" s="402"/>
    </row>
    <row r="6095" spans="23:26" x14ac:dyDescent="0.2">
      <c r="W6095" s="402"/>
      <c r="X6095" s="402"/>
      <c r="Y6095" s="402"/>
      <c r="Z6095" s="402"/>
    </row>
    <row r="6096" spans="23:26" x14ac:dyDescent="0.2">
      <c r="W6096" s="402"/>
      <c r="X6096" s="402"/>
      <c r="Y6096" s="402"/>
      <c r="Z6096" s="402"/>
    </row>
    <row r="6097" spans="23:26" x14ac:dyDescent="0.2">
      <c r="W6097" s="402"/>
      <c r="X6097" s="402"/>
      <c r="Y6097" s="402"/>
      <c r="Z6097" s="402"/>
    </row>
    <row r="6098" spans="23:26" x14ac:dyDescent="0.2">
      <c r="W6098" s="402"/>
      <c r="X6098" s="402"/>
      <c r="Y6098" s="402"/>
      <c r="Z6098" s="402"/>
    </row>
    <row r="6099" spans="23:26" x14ac:dyDescent="0.2">
      <c r="W6099" s="402"/>
      <c r="X6099" s="402"/>
      <c r="Y6099" s="402"/>
      <c r="Z6099" s="402"/>
    </row>
    <row r="6100" spans="23:26" x14ac:dyDescent="0.2">
      <c r="W6100" s="402"/>
      <c r="X6100" s="402"/>
      <c r="Y6100" s="402"/>
      <c r="Z6100" s="402"/>
    </row>
    <row r="6101" spans="23:26" x14ac:dyDescent="0.2">
      <c r="W6101" s="402"/>
      <c r="X6101" s="402"/>
      <c r="Y6101" s="402"/>
      <c r="Z6101" s="402"/>
    </row>
    <row r="6102" spans="23:26" x14ac:dyDescent="0.2">
      <c r="W6102" s="402"/>
      <c r="X6102" s="402"/>
      <c r="Y6102" s="402"/>
      <c r="Z6102" s="402"/>
    </row>
    <row r="6103" spans="23:26" x14ac:dyDescent="0.2">
      <c r="W6103" s="402"/>
      <c r="X6103" s="402"/>
      <c r="Y6103" s="402"/>
      <c r="Z6103" s="402"/>
    </row>
    <row r="6104" spans="23:26" x14ac:dyDescent="0.2">
      <c r="W6104" s="402"/>
      <c r="X6104" s="402"/>
      <c r="Y6104" s="402"/>
      <c r="Z6104" s="402"/>
    </row>
    <row r="6105" spans="23:26" x14ac:dyDescent="0.2">
      <c r="W6105" s="402"/>
      <c r="X6105" s="402"/>
      <c r="Y6105" s="402"/>
      <c r="Z6105" s="402"/>
    </row>
    <row r="6106" spans="23:26" x14ac:dyDescent="0.2">
      <c r="W6106" s="402"/>
      <c r="X6106" s="402"/>
      <c r="Y6106" s="402"/>
      <c r="Z6106" s="402"/>
    </row>
    <row r="6107" spans="23:26" x14ac:dyDescent="0.2">
      <c r="W6107" s="402"/>
      <c r="X6107" s="402"/>
      <c r="Y6107" s="402"/>
      <c r="Z6107" s="402"/>
    </row>
    <row r="6108" spans="23:26" x14ac:dyDescent="0.2">
      <c r="W6108" s="402"/>
      <c r="X6108" s="402"/>
      <c r="Y6108" s="402"/>
      <c r="Z6108" s="402"/>
    </row>
    <row r="6109" spans="23:26" x14ac:dyDescent="0.2">
      <c r="W6109" s="402"/>
      <c r="X6109" s="402"/>
      <c r="Y6109" s="402"/>
      <c r="Z6109" s="402"/>
    </row>
    <row r="6110" spans="23:26" x14ac:dyDescent="0.2">
      <c r="W6110" s="402"/>
      <c r="X6110" s="402"/>
      <c r="Y6110" s="402"/>
      <c r="Z6110" s="402"/>
    </row>
    <row r="6111" spans="23:26" x14ac:dyDescent="0.2">
      <c r="W6111" s="402"/>
      <c r="X6111" s="402"/>
      <c r="Y6111" s="402"/>
      <c r="Z6111" s="402"/>
    </row>
    <row r="6112" spans="23:26" x14ac:dyDescent="0.2">
      <c r="W6112" s="402"/>
      <c r="X6112" s="402"/>
      <c r="Y6112" s="402"/>
      <c r="Z6112" s="402"/>
    </row>
    <row r="6113" spans="23:26" x14ac:dyDescent="0.2">
      <c r="W6113" s="402"/>
      <c r="X6113" s="402"/>
      <c r="Y6113" s="402"/>
      <c r="Z6113" s="402"/>
    </row>
    <row r="6114" spans="23:26" x14ac:dyDescent="0.2">
      <c r="W6114" s="402"/>
      <c r="X6114" s="402"/>
      <c r="Y6114" s="402"/>
      <c r="Z6114" s="402"/>
    </row>
    <row r="6115" spans="23:26" x14ac:dyDescent="0.2">
      <c r="W6115" s="402"/>
      <c r="X6115" s="402"/>
      <c r="Y6115" s="402"/>
      <c r="Z6115" s="402"/>
    </row>
    <row r="6116" spans="23:26" x14ac:dyDescent="0.2">
      <c r="W6116" s="402"/>
      <c r="X6116" s="402"/>
      <c r="Y6116" s="402"/>
      <c r="Z6116" s="402"/>
    </row>
    <row r="6117" spans="23:26" x14ac:dyDescent="0.2">
      <c r="W6117" s="402"/>
      <c r="X6117" s="402"/>
      <c r="Y6117" s="402"/>
      <c r="Z6117" s="402"/>
    </row>
    <row r="6118" spans="23:26" x14ac:dyDescent="0.2">
      <c r="W6118" s="402"/>
      <c r="X6118" s="402"/>
      <c r="Y6118" s="402"/>
      <c r="Z6118" s="402"/>
    </row>
    <row r="6119" spans="23:26" x14ac:dyDescent="0.2">
      <c r="W6119" s="402"/>
      <c r="X6119" s="402"/>
      <c r="Y6119" s="402"/>
      <c r="Z6119" s="402"/>
    </row>
    <row r="6120" spans="23:26" x14ac:dyDescent="0.2">
      <c r="W6120" s="402"/>
      <c r="X6120" s="402"/>
      <c r="Y6120" s="402"/>
      <c r="Z6120" s="402"/>
    </row>
    <row r="6121" spans="23:26" x14ac:dyDescent="0.2">
      <c r="W6121" s="402"/>
      <c r="X6121" s="402"/>
      <c r="Y6121" s="402"/>
      <c r="Z6121" s="402"/>
    </row>
    <row r="6122" spans="23:26" x14ac:dyDescent="0.2">
      <c r="W6122" s="402"/>
      <c r="X6122" s="402"/>
      <c r="Y6122" s="402"/>
      <c r="Z6122" s="402"/>
    </row>
    <row r="6123" spans="23:26" x14ac:dyDescent="0.2">
      <c r="W6123" s="402"/>
      <c r="X6123" s="402"/>
      <c r="Y6123" s="402"/>
      <c r="Z6123" s="402"/>
    </row>
    <row r="6124" spans="23:26" x14ac:dyDescent="0.2">
      <c r="W6124" s="402"/>
      <c r="X6124" s="402"/>
      <c r="Y6124" s="402"/>
      <c r="Z6124" s="402"/>
    </row>
    <row r="6125" spans="23:26" x14ac:dyDescent="0.2">
      <c r="W6125" s="402"/>
      <c r="X6125" s="402"/>
      <c r="Y6125" s="402"/>
      <c r="Z6125" s="402"/>
    </row>
    <row r="6126" spans="23:26" x14ac:dyDescent="0.2">
      <c r="W6126" s="402"/>
      <c r="X6126" s="402"/>
      <c r="Y6126" s="402"/>
      <c r="Z6126" s="402"/>
    </row>
    <row r="6127" spans="23:26" x14ac:dyDescent="0.2">
      <c r="W6127" s="402"/>
      <c r="X6127" s="402"/>
      <c r="Y6127" s="402"/>
      <c r="Z6127" s="402"/>
    </row>
    <row r="6128" spans="23:26" x14ac:dyDescent="0.2">
      <c r="W6128" s="402"/>
      <c r="X6128" s="402"/>
      <c r="Y6128" s="402"/>
      <c r="Z6128" s="402"/>
    </row>
    <row r="6129" spans="23:26" x14ac:dyDescent="0.2">
      <c r="W6129" s="402"/>
      <c r="X6129" s="402"/>
      <c r="Y6129" s="402"/>
      <c r="Z6129" s="402"/>
    </row>
    <row r="6130" spans="23:26" x14ac:dyDescent="0.2">
      <c r="W6130" s="402"/>
      <c r="X6130" s="402"/>
      <c r="Y6130" s="402"/>
      <c r="Z6130" s="402"/>
    </row>
    <row r="6131" spans="23:26" x14ac:dyDescent="0.2">
      <c r="W6131" s="402"/>
      <c r="X6131" s="402"/>
      <c r="Y6131" s="402"/>
      <c r="Z6131" s="402"/>
    </row>
    <row r="6132" spans="23:26" x14ac:dyDescent="0.2">
      <c r="W6132" s="402"/>
      <c r="X6132" s="402"/>
      <c r="Y6132" s="402"/>
      <c r="Z6132" s="402"/>
    </row>
    <row r="6133" spans="23:26" x14ac:dyDescent="0.2">
      <c r="W6133" s="402"/>
      <c r="X6133" s="402"/>
      <c r="Y6133" s="402"/>
      <c r="Z6133" s="402"/>
    </row>
    <row r="6134" spans="23:26" x14ac:dyDescent="0.2">
      <c r="W6134" s="402"/>
      <c r="X6134" s="402"/>
      <c r="Y6134" s="402"/>
      <c r="Z6134" s="402"/>
    </row>
    <row r="6135" spans="23:26" x14ac:dyDescent="0.2">
      <c r="W6135" s="402"/>
      <c r="X6135" s="402"/>
      <c r="Y6135" s="402"/>
      <c r="Z6135" s="402"/>
    </row>
    <row r="6136" spans="23:26" x14ac:dyDescent="0.2">
      <c r="W6136" s="402"/>
      <c r="X6136" s="402"/>
      <c r="Y6136" s="402"/>
      <c r="Z6136" s="402"/>
    </row>
    <row r="6137" spans="23:26" x14ac:dyDescent="0.2">
      <c r="W6137" s="402"/>
      <c r="X6137" s="402"/>
      <c r="Y6137" s="402"/>
      <c r="Z6137" s="402"/>
    </row>
    <row r="6138" spans="23:26" x14ac:dyDescent="0.2">
      <c r="W6138" s="402"/>
      <c r="X6138" s="402"/>
      <c r="Y6138" s="402"/>
      <c r="Z6138" s="402"/>
    </row>
    <row r="6139" spans="23:26" x14ac:dyDescent="0.2">
      <c r="W6139" s="402"/>
      <c r="X6139" s="402"/>
      <c r="Y6139" s="402"/>
      <c r="Z6139" s="402"/>
    </row>
    <row r="6140" spans="23:26" x14ac:dyDescent="0.2">
      <c r="W6140" s="402"/>
      <c r="X6140" s="402"/>
      <c r="Y6140" s="402"/>
      <c r="Z6140" s="402"/>
    </row>
    <row r="6141" spans="23:26" x14ac:dyDescent="0.2">
      <c r="W6141" s="402"/>
      <c r="X6141" s="402"/>
      <c r="Y6141" s="402"/>
      <c r="Z6141" s="402"/>
    </row>
    <row r="6142" spans="23:26" x14ac:dyDescent="0.2">
      <c r="W6142" s="402"/>
      <c r="X6142" s="402"/>
      <c r="Y6142" s="402"/>
      <c r="Z6142" s="402"/>
    </row>
    <row r="6143" spans="23:26" x14ac:dyDescent="0.2">
      <c r="W6143" s="402"/>
      <c r="X6143" s="402"/>
      <c r="Y6143" s="402"/>
      <c r="Z6143" s="402"/>
    </row>
    <row r="6144" spans="23:26" x14ac:dyDescent="0.2">
      <c r="W6144" s="402"/>
      <c r="X6144" s="402"/>
      <c r="Y6144" s="402"/>
      <c r="Z6144" s="402"/>
    </row>
    <row r="6145" spans="23:26" x14ac:dyDescent="0.2">
      <c r="W6145" s="402"/>
      <c r="X6145" s="402"/>
      <c r="Y6145" s="402"/>
      <c r="Z6145" s="402"/>
    </row>
    <row r="6146" spans="23:26" x14ac:dyDescent="0.2">
      <c r="W6146" s="402"/>
      <c r="X6146" s="402"/>
      <c r="Y6146" s="402"/>
      <c r="Z6146" s="402"/>
    </row>
    <row r="6147" spans="23:26" x14ac:dyDescent="0.2">
      <c r="W6147" s="402"/>
      <c r="X6147" s="402"/>
      <c r="Y6147" s="402"/>
      <c r="Z6147" s="402"/>
    </row>
    <row r="6148" spans="23:26" x14ac:dyDescent="0.2">
      <c r="W6148" s="402"/>
      <c r="X6148" s="402"/>
      <c r="Y6148" s="402"/>
      <c r="Z6148" s="402"/>
    </row>
    <row r="6149" spans="23:26" x14ac:dyDescent="0.2">
      <c r="W6149" s="402"/>
      <c r="X6149" s="402"/>
      <c r="Y6149" s="402"/>
      <c r="Z6149" s="402"/>
    </row>
    <row r="6150" spans="23:26" x14ac:dyDescent="0.2">
      <c r="W6150" s="402"/>
      <c r="X6150" s="402"/>
      <c r="Y6150" s="402"/>
      <c r="Z6150" s="402"/>
    </row>
    <row r="6151" spans="23:26" x14ac:dyDescent="0.2">
      <c r="W6151" s="402"/>
      <c r="X6151" s="402"/>
      <c r="Y6151" s="402"/>
      <c r="Z6151" s="402"/>
    </row>
    <row r="6152" spans="23:26" x14ac:dyDescent="0.2">
      <c r="W6152" s="402"/>
      <c r="X6152" s="402"/>
      <c r="Y6152" s="402"/>
      <c r="Z6152" s="402"/>
    </row>
    <row r="6153" spans="23:26" x14ac:dyDescent="0.2">
      <c r="W6153" s="402"/>
      <c r="X6153" s="402"/>
      <c r="Y6153" s="402"/>
      <c r="Z6153" s="402"/>
    </row>
    <row r="6154" spans="23:26" x14ac:dyDescent="0.2">
      <c r="W6154" s="402"/>
      <c r="X6154" s="402"/>
      <c r="Y6154" s="402"/>
      <c r="Z6154" s="402"/>
    </row>
    <row r="6155" spans="23:26" x14ac:dyDescent="0.2">
      <c r="W6155" s="402"/>
      <c r="X6155" s="402"/>
      <c r="Y6155" s="402"/>
      <c r="Z6155" s="402"/>
    </row>
    <row r="6156" spans="23:26" x14ac:dyDescent="0.2">
      <c r="W6156" s="402"/>
      <c r="X6156" s="402"/>
      <c r="Y6156" s="402"/>
      <c r="Z6156" s="402"/>
    </row>
    <row r="6157" spans="23:26" x14ac:dyDescent="0.2">
      <c r="W6157" s="402"/>
      <c r="X6157" s="402"/>
      <c r="Y6157" s="402"/>
      <c r="Z6157" s="402"/>
    </row>
    <row r="6158" spans="23:26" x14ac:dyDescent="0.2">
      <c r="W6158" s="402"/>
      <c r="X6158" s="402"/>
      <c r="Y6158" s="402"/>
      <c r="Z6158" s="402"/>
    </row>
    <row r="6159" spans="23:26" x14ac:dyDescent="0.2">
      <c r="W6159" s="402"/>
      <c r="X6159" s="402"/>
      <c r="Y6159" s="402"/>
      <c r="Z6159" s="402"/>
    </row>
    <row r="6160" spans="23:26" x14ac:dyDescent="0.2">
      <c r="W6160" s="402"/>
      <c r="X6160" s="402"/>
      <c r="Y6160" s="402"/>
      <c r="Z6160" s="402"/>
    </row>
    <row r="6161" spans="23:26" x14ac:dyDescent="0.2">
      <c r="W6161" s="402"/>
      <c r="X6161" s="402"/>
      <c r="Y6161" s="402"/>
      <c r="Z6161" s="402"/>
    </row>
    <row r="6162" spans="23:26" x14ac:dyDescent="0.2">
      <c r="W6162" s="402"/>
      <c r="X6162" s="402"/>
      <c r="Y6162" s="402"/>
      <c r="Z6162" s="402"/>
    </row>
    <row r="6163" spans="23:26" x14ac:dyDescent="0.2">
      <c r="W6163" s="402"/>
      <c r="X6163" s="402"/>
      <c r="Y6163" s="402"/>
      <c r="Z6163" s="402"/>
    </row>
    <row r="6164" spans="23:26" x14ac:dyDescent="0.2">
      <c r="W6164" s="402"/>
      <c r="X6164" s="402"/>
      <c r="Y6164" s="402"/>
      <c r="Z6164" s="402"/>
    </row>
    <row r="6165" spans="23:26" x14ac:dyDescent="0.2">
      <c r="W6165" s="402"/>
      <c r="X6165" s="402"/>
      <c r="Y6165" s="402"/>
      <c r="Z6165" s="402"/>
    </row>
    <row r="6166" spans="23:26" x14ac:dyDescent="0.2">
      <c r="W6166" s="402"/>
      <c r="X6166" s="402"/>
      <c r="Y6166" s="402"/>
      <c r="Z6166" s="402"/>
    </row>
    <row r="6167" spans="23:26" x14ac:dyDescent="0.2">
      <c r="W6167" s="402"/>
      <c r="X6167" s="402"/>
      <c r="Y6167" s="402"/>
      <c r="Z6167" s="402"/>
    </row>
    <row r="6168" spans="23:26" x14ac:dyDescent="0.2">
      <c r="W6168" s="402"/>
      <c r="X6168" s="402"/>
      <c r="Y6168" s="402"/>
      <c r="Z6168" s="402"/>
    </row>
    <row r="6169" spans="23:26" x14ac:dyDescent="0.2">
      <c r="W6169" s="402"/>
      <c r="X6169" s="402"/>
      <c r="Y6169" s="402"/>
      <c r="Z6169" s="402"/>
    </row>
    <row r="6170" spans="23:26" x14ac:dyDescent="0.2">
      <c r="W6170" s="402"/>
      <c r="X6170" s="402"/>
      <c r="Y6170" s="402"/>
      <c r="Z6170" s="402"/>
    </row>
    <row r="6171" spans="23:26" x14ac:dyDescent="0.2">
      <c r="W6171" s="402"/>
      <c r="X6171" s="402"/>
      <c r="Y6171" s="402"/>
      <c r="Z6171" s="402"/>
    </row>
    <row r="6172" spans="23:26" x14ac:dyDescent="0.2">
      <c r="W6172" s="402"/>
      <c r="X6172" s="402"/>
      <c r="Y6172" s="402"/>
      <c r="Z6172" s="402"/>
    </row>
    <row r="6173" spans="23:26" x14ac:dyDescent="0.2">
      <c r="W6173" s="402"/>
      <c r="X6173" s="402"/>
      <c r="Y6173" s="402"/>
      <c r="Z6173" s="402"/>
    </row>
    <row r="6174" spans="23:26" x14ac:dyDescent="0.2">
      <c r="W6174" s="402"/>
      <c r="X6174" s="402"/>
      <c r="Y6174" s="402"/>
      <c r="Z6174" s="402"/>
    </row>
    <row r="6175" spans="23:26" x14ac:dyDescent="0.2">
      <c r="W6175" s="402"/>
      <c r="X6175" s="402"/>
      <c r="Y6175" s="402"/>
      <c r="Z6175" s="402"/>
    </row>
    <row r="6176" spans="23:26" x14ac:dyDescent="0.2">
      <c r="W6176" s="402"/>
      <c r="X6176" s="402"/>
      <c r="Y6176" s="402"/>
      <c r="Z6176" s="402"/>
    </row>
    <row r="6177" spans="23:26" x14ac:dyDescent="0.2">
      <c r="W6177" s="402"/>
      <c r="X6177" s="402"/>
      <c r="Y6177" s="402"/>
      <c r="Z6177" s="402"/>
    </row>
    <row r="6178" spans="23:26" x14ac:dyDescent="0.2">
      <c r="W6178" s="402"/>
      <c r="X6178" s="402"/>
      <c r="Y6178" s="402"/>
      <c r="Z6178" s="402"/>
    </row>
    <row r="6179" spans="23:26" x14ac:dyDescent="0.2">
      <c r="W6179" s="402"/>
      <c r="X6179" s="402"/>
      <c r="Y6179" s="402"/>
      <c r="Z6179" s="402"/>
    </row>
    <row r="6180" spans="23:26" x14ac:dyDescent="0.2">
      <c r="W6180" s="402"/>
      <c r="X6180" s="402"/>
      <c r="Y6180" s="402"/>
      <c r="Z6180" s="402"/>
    </row>
    <row r="6181" spans="23:26" x14ac:dyDescent="0.2">
      <c r="W6181" s="402"/>
      <c r="X6181" s="402"/>
      <c r="Y6181" s="402"/>
      <c r="Z6181" s="402"/>
    </row>
    <row r="6182" spans="23:26" x14ac:dyDescent="0.2">
      <c r="W6182" s="402"/>
      <c r="X6182" s="402"/>
      <c r="Y6182" s="402"/>
      <c r="Z6182" s="402"/>
    </row>
    <row r="6183" spans="23:26" x14ac:dyDescent="0.2">
      <c r="W6183" s="402"/>
      <c r="X6183" s="402"/>
      <c r="Y6183" s="402"/>
      <c r="Z6183" s="402"/>
    </row>
    <row r="6184" spans="23:26" x14ac:dyDescent="0.2">
      <c r="W6184" s="402"/>
      <c r="X6184" s="402"/>
      <c r="Y6184" s="402"/>
      <c r="Z6184" s="402"/>
    </row>
    <row r="6185" spans="23:26" x14ac:dyDescent="0.2">
      <c r="W6185" s="402"/>
      <c r="X6185" s="402"/>
      <c r="Y6185" s="402"/>
      <c r="Z6185" s="402"/>
    </row>
    <row r="6186" spans="23:26" x14ac:dyDescent="0.2">
      <c r="W6186" s="402"/>
      <c r="X6186" s="402"/>
      <c r="Y6186" s="402"/>
      <c r="Z6186" s="402"/>
    </row>
    <row r="6187" spans="23:26" x14ac:dyDescent="0.2">
      <c r="W6187" s="402"/>
      <c r="X6187" s="402"/>
      <c r="Y6187" s="402"/>
      <c r="Z6187" s="402"/>
    </row>
    <row r="6188" spans="23:26" x14ac:dyDescent="0.2">
      <c r="W6188" s="402"/>
      <c r="X6188" s="402"/>
      <c r="Y6188" s="402"/>
      <c r="Z6188" s="402"/>
    </row>
    <row r="6189" spans="23:26" x14ac:dyDescent="0.2">
      <c r="W6189" s="402"/>
      <c r="X6189" s="402"/>
      <c r="Y6189" s="402"/>
      <c r="Z6189" s="402"/>
    </row>
    <row r="6190" spans="23:26" x14ac:dyDescent="0.2">
      <c r="W6190" s="402"/>
      <c r="X6190" s="402"/>
      <c r="Y6190" s="402"/>
      <c r="Z6190" s="402"/>
    </row>
    <row r="6191" spans="23:26" x14ac:dyDescent="0.2">
      <c r="W6191" s="402"/>
      <c r="X6191" s="402"/>
      <c r="Y6191" s="402"/>
      <c r="Z6191" s="402"/>
    </row>
    <row r="6192" spans="23:26" x14ac:dyDescent="0.2">
      <c r="W6192" s="402"/>
      <c r="X6192" s="402"/>
      <c r="Y6192" s="402"/>
      <c r="Z6192" s="402"/>
    </row>
    <row r="6193" spans="23:26" x14ac:dyDescent="0.2">
      <c r="W6193" s="402"/>
      <c r="X6193" s="402"/>
      <c r="Y6193" s="402"/>
      <c r="Z6193" s="402"/>
    </row>
    <row r="6194" spans="23:26" x14ac:dyDescent="0.2">
      <c r="W6194" s="402"/>
      <c r="X6194" s="402"/>
      <c r="Y6194" s="402"/>
      <c r="Z6194" s="402"/>
    </row>
    <row r="6195" spans="23:26" x14ac:dyDescent="0.2">
      <c r="W6195" s="402"/>
      <c r="X6195" s="402"/>
      <c r="Y6195" s="402"/>
      <c r="Z6195" s="402"/>
    </row>
    <row r="6196" spans="23:26" x14ac:dyDescent="0.2">
      <c r="W6196" s="402"/>
      <c r="X6196" s="402"/>
      <c r="Y6196" s="402"/>
      <c r="Z6196" s="402"/>
    </row>
    <row r="6197" spans="23:26" x14ac:dyDescent="0.2">
      <c r="W6197" s="402"/>
      <c r="X6197" s="402"/>
      <c r="Y6197" s="402"/>
      <c r="Z6197" s="402"/>
    </row>
    <row r="6198" spans="23:26" x14ac:dyDescent="0.2">
      <c r="W6198" s="402"/>
      <c r="X6198" s="402"/>
      <c r="Y6198" s="402"/>
      <c r="Z6198" s="402"/>
    </row>
    <row r="6199" spans="23:26" x14ac:dyDescent="0.2">
      <c r="W6199" s="402"/>
      <c r="X6199" s="402"/>
      <c r="Y6199" s="402"/>
      <c r="Z6199" s="402"/>
    </row>
    <row r="6200" spans="23:26" x14ac:dyDescent="0.2">
      <c r="W6200" s="402"/>
      <c r="X6200" s="402"/>
      <c r="Y6200" s="402"/>
      <c r="Z6200" s="402"/>
    </row>
    <row r="6201" spans="23:26" x14ac:dyDescent="0.2">
      <c r="W6201" s="402"/>
      <c r="X6201" s="402"/>
      <c r="Y6201" s="402"/>
      <c r="Z6201" s="402"/>
    </row>
    <row r="6202" spans="23:26" x14ac:dyDescent="0.2">
      <c r="W6202" s="402"/>
      <c r="X6202" s="402"/>
      <c r="Y6202" s="402"/>
      <c r="Z6202" s="402"/>
    </row>
    <row r="6203" spans="23:26" x14ac:dyDescent="0.2">
      <c r="W6203" s="402"/>
      <c r="X6203" s="402"/>
      <c r="Y6203" s="402"/>
      <c r="Z6203" s="402"/>
    </row>
    <row r="6204" spans="23:26" x14ac:dyDescent="0.2">
      <c r="W6204" s="402"/>
      <c r="X6204" s="402"/>
      <c r="Y6204" s="402"/>
      <c r="Z6204" s="402"/>
    </row>
    <row r="6205" spans="23:26" x14ac:dyDescent="0.2">
      <c r="W6205" s="402"/>
      <c r="X6205" s="402"/>
      <c r="Y6205" s="402"/>
      <c r="Z6205" s="402"/>
    </row>
    <row r="6206" spans="23:26" x14ac:dyDescent="0.2">
      <c r="W6206" s="402"/>
      <c r="X6206" s="402"/>
      <c r="Y6206" s="402"/>
      <c r="Z6206" s="402"/>
    </row>
    <row r="6207" spans="23:26" x14ac:dyDescent="0.2">
      <c r="W6207" s="402"/>
      <c r="X6207" s="402"/>
      <c r="Y6207" s="402"/>
      <c r="Z6207" s="402"/>
    </row>
    <row r="6208" spans="23:26" x14ac:dyDescent="0.2">
      <c r="W6208" s="402"/>
      <c r="X6208" s="402"/>
      <c r="Y6208" s="402"/>
      <c r="Z6208" s="402"/>
    </row>
    <row r="6209" spans="23:26" x14ac:dyDescent="0.2">
      <c r="W6209" s="402"/>
      <c r="X6209" s="402"/>
      <c r="Y6209" s="402"/>
      <c r="Z6209" s="402"/>
    </row>
    <row r="6210" spans="23:26" x14ac:dyDescent="0.2">
      <c r="W6210" s="402"/>
      <c r="X6210" s="402"/>
      <c r="Y6210" s="402"/>
      <c r="Z6210" s="402"/>
    </row>
    <row r="6211" spans="23:26" x14ac:dyDescent="0.2">
      <c r="W6211" s="402"/>
      <c r="X6211" s="402"/>
      <c r="Y6211" s="402"/>
      <c r="Z6211" s="402"/>
    </row>
    <row r="6212" spans="23:26" x14ac:dyDescent="0.2">
      <c r="W6212" s="402"/>
      <c r="X6212" s="402"/>
      <c r="Y6212" s="402"/>
      <c r="Z6212" s="402"/>
    </row>
    <row r="6213" spans="23:26" x14ac:dyDescent="0.2">
      <c r="W6213" s="402"/>
      <c r="X6213" s="402"/>
      <c r="Y6213" s="402"/>
      <c r="Z6213" s="402"/>
    </row>
    <row r="6214" spans="23:26" x14ac:dyDescent="0.2">
      <c r="W6214" s="402"/>
      <c r="X6214" s="402"/>
      <c r="Y6214" s="402"/>
      <c r="Z6214" s="402"/>
    </row>
    <row r="6215" spans="23:26" x14ac:dyDescent="0.2">
      <c r="W6215" s="402"/>
      <c r="X6215" s="402"/>
      <c r="Y6215" s="402"/>
      <c r="Z6215" s="402"/>
    </row>
    <row r="6216" spans="23:26" x14ac:dyDescent="0.2">
      <c r="W6216" s="402"/>
      <c r="X6216" s="402"/>
      <c r="Y6216" s="402"/>
      <c r="Z6216" s="402"/>
    </row>
    <row r="6217" spans="23:26" x14ac:dyDescent="0.2">
      <c r="W6217" s="402"/>
      <c r="X6217" s="402"/>
      <c r="Y6217" s="402"/>
      <c r="Z6217" s="402"/>
    </row>
    <row r="6218" spans="23:26" x14ac:dyDescent="0.2">
      <c r="W6218" s="402"/>
      <c r="X6218" s="402"/>
      <c r="Y6218" s="402"/>
      <c r="Z6218" s="402"/>
    </row>
    <row r="6219" spans="23:26" x14ac:dyDescent="0.2">
      <c r="W6219" s="402"/>
      <c r="X6219" s="402"/>
      <c r="Y6219" s="402"/>
      <c r="Z6219" s="402"/>
    </row>
    <row r="6220" spans="23:26" x14ac:dyDescent="0.2">
      <c r="W6220" s="402"/>
      <c r="X6220" s="402"/>
      <c r="Y6220" s="402"/>
      <c r="Z6220" s="402"/>
    </row>
    <row r="6221" spans="23:26" x14ac:dyDescent="0.2">
      <c r="W6221" s="402"/>
      <c r="X6221" s="402"/>
      <c r="Y6221" s="402"/>
      <c r="Z6221" s="402"/>
    </row>
    <row r="6222" spans="23:26" x14ac:dyDescent="0.2">
      <c r="W6222" s="402"/>
      <c r="X6222" s="402"/>
      <c r="Y6222" s="402"/>
      <c r="Z6222" s="402"/>
    </row>
    <row r="6223" spans="23:26" x14ac:dyDescent="0.2">
      <c r="W6223" s="402"/>
      <c r="X6223" s="402"/>
      <c r="Y6223" s="402"/>
      <c r="Z6223" s="402"/>
    </row>
    <row r="6224" spans="23:26" x14ac:dyDescent="0.2">
      <c r="W6224" s="402"/>
      <c r="X6224" s="402"/>
      <c r="Y6224" s="402"/>
      <c r="Z6224" s="402"/>
    </row>
    <row r="6225" spans="23:26" x14ac:dyDescent="0.2">
      <c r="W6225" s="402"/>
      <c r="X6225" s="402"/>
      <c r="Y6225" s="402"/>
      <c r="Z6225" s="402"/>
    </row>
    <row r="6226" spans="23:26" x14ac:dyDescent="0.2">
      <c r="W6226" s="402"/>
      <c r="X6226" s="402"/>
      <c r="Y6226" s="402"/>
      <c r="Z6226" s="402"/>
    </row>
    <row r="6227" spans="23:26" x14ac:dyDescent="0.2">
      <c r="W6227" s="402"/>
      <c r="X6227" s="402"/>
      <c r="Y6227" s="402"/>
      <c r="Z6227" s="402"/>
    </row>
    <row r="6228" spans="23:26" x14ac:dyDescent="0.2">
      <c r="W6228" s="402"/>
      <c r="X6228" s="402"/>
      <c r="Y6228" s="402"/>
      <c r="Z6228" s="402"/>
    </row>
    <row r="6229" spans="23:26" x14ac:dyDescent="0.2">
      <c r="W6229" s="402"/>
      <c r="X6229" s="402"/>
      <c r="Y6229" s="402"/>
      <c r="Z6229" s="402"/>
    </row>
    <row r="6230" spans="23:26" x14ac:dyDescent="0.2">
      <c r="W6230" s="402"/>
      <c r="X6230" s="402"/>
      <c r="Y6230" s="402"/>
      <c r="Z6230" s="402"/>
    </row>
    <row r="6231" spans="23:26" x14ac:dyDescent="0.2">
      <c r="W6231" s="402"/>
      <c r="X6231" s="402"/>
      <c r="Y6231" s="402"/>
      <c r="Z6231" s="402"/>
    </row>
    <row r="6232" spans="23:26" x14ac:dyDescent="0.2">
      <c r="W6232" s="402"/>
      <c r="X6232" s="402"/>
      <c r="Y6232" s="402"/>
      <c r="Z6232" s="402"/>
    </row>
    <row r="6233" spans="23:26" x14ac:dyDescent="0.2">
      <c r="W6233" s="402"/>
      <c r="X6233" s="402"/>
      <c r="Y6233" s="402"/>
      <c r="Z6233" s="402"/>
    </row>
    <row r="6234" spans="23:26" x14ac:dyDescent="0.2">
      <c r="W6234" s="402"/>
      <c r="X6234" s="402"/>
      <c r="Y6234" s="402"/>
      <c r="Z6234" s="402"/>
    </row>
    <row r="6235" spans="23:26" x14ac:dyDescent="0.2">
      <c r="W6235" s="402"/>
      <c r="X6235" s="402"/>
      <c r="Y6235" s="402"/>
      <c r="Z6235" s="402"/>
    </row>
    <row r="6236" spans="23:26" x14ac:dyDescent="0.2">
      <c r="W6236" s="402"/>
      <c r="X6236" s="402"/>
      <c r="Y6236" s="402"/>
      <c r="Z6236" s="402"/>
    </row>
    <row r="6237" spans="23:26" x14ac:dyDescent="0.2">
      <c r="W6237" s="402"/>
      <c r="X6237" s="402"/>
      <c r="Y6237" s="402"/>
      <c r="Z6237" s="402"/>
    </row>
    <row r="6238" spans="23:26" x14ac:dyDescent="0.2">
      <c r="W6238" s="402"/>
      <c r="X6238" s="402"/>
      <c r="Y6238" s="402"/>
      <c r="Z6238" s="402"/>
    </row>
    <row r="6239" spans="23:26" x14ac:dyDescent="0.2">
      <c r="W6239" s="402"/>
      <c r="X6239" s="402"/>
      <c r="Y6239" s="402"/>
      <c r="Z6239" s="402"/>
    </row>
    <row r="6240" spans="23:26" x14ac:dyDescent="0.2">
      <c r="W6240" s="402"/>
      <c r="X6240" s="402"/>
      <c r="Y6240" s="402"/>
      <c r="Z6240" s="402"/>
    </row>
    <row r="6241" spans="23:26" x14ac:dyDescent="0.2">
      <c r="W6241" s="402"/>
      <c r="X6241" s="402"/>
      <c r="Y6241" s="402"/>
      <c r="Z6241" s="402"/>
    </row>
    <row r="6242" spans="23:26" x14ac:dyDescent="0.2">
      <c r="W6242" s="402"/>
      <c r="X6242" s="402"/>
      <c r="Y6242" s="402"/>
      <c r="Z6242" s="402"/>
    </row>
    <row r="6243" spans="23:26" x14ac:dyDescent="0.2">
      <c r="W6243" s="402"/>
      <c r="X6243" s="402"/>
      <c r="Y6243" s="402"/>
      <c r="Z6243" s="402"/>
    </row>
    <row r="6244" spans="23:26" x14ac:dyDescent="0.2">
      <c r="W6244" s="402"/>
      <c r="X6244" s="402"/>
      <c r="Y6244" s="402"/>
      <c r="Z6244" s="402"/>
    </row>
    <row r="6245" spans="23:26" x14ac:dyDescent="0.2">
      <c r="W6245" s="402"/>
      <c r="X6245" s="402"/>
      <c r="Y6245" s="402"/>
      <c r="Z6245" s="402"/>
    </row>
    <row r="6246" spans="23:26" x14ac:dyDescent="0.2">
      <c r="W6246" s="402"/>
      <c r="X6246" s="402"/>
      <c r="Y6246" s="402"/>
      <c r="Z6246" s="402"/>
    </row>
    <row r="6247" spans="23:26" x14ac:dyDescent="0.2">
      <c r="W6247" s="402"/>
      <c r="X6247" s="402"/>
      <c r="Y6247" s="402"/>
      <c r="Z6247" s="402"/>
    </row>
    <row r="6248" spans="23:26" x14ac:dyDescent="0.2">
      <c r="W6248" s="402"/>
      <c r="X6248" s="402"/>
      <c r="Y6248" s="402"/>
      <c r="Z6248" s="402"/>
    </row>
    <row r="6249" spans="23:26" x14ac:dyDescent="0.2">
      <c r="W6249" s="402"/>
      <c r="X6249" s="402"/>
      <c r="Y6249" s="402"/>
      <c r="Z6249" s="402"/>
    </row>
    <row r="6250" spans="23:26" x14ac:dyDescent="0.2">
      <c r="W6250" s="402"/>
      <c r="X6250" s="402"/>
      <c r="Y6250" s="402"/>
      <c r="Z6250" s="402"/>
    </row>
    <row r="6251" spans="23:26" x14ac:dyDescent="0.2">
      <c r="W6251" s="402"/>
      <c r="X6251" s="402"/>
      <c r="Y6251" s="402"/>
      <c r="Z6251" s="402"/>
    </row>
    <row r="6252" spans="23:26" x14ac:dyDescent="0.2">
      <c r="W6252" s="402"/>
      <c r="X6252" s="402"/>
      <c r="Y6252" s="402"/>
      <c r="Z6252" s="402"/>
    </row>
    <row r="6253" spans="23:26" x14ac:dyDescent="0.2">
      <c r="W6253" s="402"/>
      <c r="X6253" s="402"/>
      <c r="Y6253" s="402"/>
      <c r="Z6253" s="402"/>
    </row>
    <row r="6254" spans="23:26" x14ac:dyDescent="0.2">
      <c r="W6254" s="402"/>
      <c r="X6254" s="402"/>
      <c r="Y6254" s="402"/>
      <c r="Z6254" s="402"/>
    </row>
    <row r="6255" spans="23:26" x14ac:dyDescent="0.2">
      <c r="W6255" s="402"/>
      <c r="X6255" s="402"/>
      <c r="Y6255" s="402"/>
      <c r="Z6255" s="402"/>
    </row>
    <row r="6256" spans="23:26" x14ac:dyDescent="0.2">
      <c r="W6256" s="402"/>
      <c r="X6256" s="402"/>
      <c r="Y6256" s="402"/>
      <c r="Z6256" s="402"/>
    </row>
    <row r="6257" spans="23:26" x14ac:dyDescent="0.2">
      <c r="W6257" s="402"/>
      <c r="X6257" s="402"/>
      <c r="Y6257" s="402"/>
      <c r="Z6257" s="402"/>
    </row>
    <row r="6258" spans="23:26" x14ac:dyDescent="0.2">
      <c r="W6258" s="402"/>
      <c r="X6258" s="402"/>
      <c r="Y6258" s="402"/>
      <c r="Z6258" s="402"/>
    </row>
    <row r="6259" spans="23:26" x14ac:dyDescent="0.2">
      <c r="W6259" s="402"/>
      <c r="X6259" s="402"/>
      <c r="Y6259" s="402"/>
      <c r="Z6259" s="402"/>
    </row>
    <row r="6260" spans="23:26" x14ac:dyDescent="0.2">
      <c r="W6260" s="402"/>
      <c r="X6260" s="402"/>
      <c r="Y6260" s="402"/>
      <c r="Z6260" s="402"/>
    </row>
    <row r="6261" spans="23:26" x14ac:dyDescent="0.2">
      <c r="W6261" s="402"/>
      <c r="X6261" s="402"/>
      <c r="Y6261" s="402"/>
      <c r="Z6261" s="402"/>
    </row>
    <row r="6262" spans="23:26" x14ac:dyDescent="0.2">
      <c r="W6262" s="402"/>
      <c r="X6262" s="402"/>
      <c r="Y6262" s="402"/>
      <c r="Z6262" s="402"/>
    </row>
    <row r="6263" spans="23:26" x14ac:dyDescent="0.2">
      <c r="W6263" s="402"/>
      <c r="X6263" s="402"/>
      <c r="Y6263" s="402"/>
      <c r="Z6263" s="402"/>
    </row>
    <row r="6264" spans="23:26" x14ac:dyDescent="0.2">
      <c r="W6264" s="402"/>
      <c r="X6264" s="402"/>
      <c r="Y6264" s="402"/>
      <c r="Z6264" s="402"/>
    </row>
    <row r="6265" spans="23:26" x14ac:dyDescent="0.2">
      <c r="W6265" s="402"/>
      <c r="X6265" s="402"/>
      <c r="Y6265" s="402"/>
      <c r="Z6265" s="402"/>
    </row>
    <row r="6266" spans="23:26" x14ac:dyDescent="0.2">
      <c r="W6266" s="402"/>
      <c r="X6266" s="402"/>
      <c r="Y6266" s="402"/>
      <c r="Z6266" s="402"/>
    </row>
    <row r="6267" spans="23:26" x14ac:dyDescent="0.2">
      <c r="W6267" s="402"/>
      <c r="X6267" s="402"/>
      <c r="Y6267" s="402"/>
      <c r="Z6267" s="402"/>
    </row>
    <row r="6268" spans="23:26" x14ac:dyDescent="0.2">
      <c r="W6268" s="402"/>
      <c r="X6268" s="402"/>
      <c r="Y6268" s="402"/>
      <c r="Z6268" s="402"/>
    </row>
    <row r="6269" spans="23:26" x14ac:dyDescent="0.2">
      <c r="W6269" s="402"/>
      <c r="X6269" s="402"/>
      <c r="Y6269" s="402"/>
      <c r="Z6269" s="402"/>
    </row>
    <row r="6270" spans="23:26" x14ac:dyDescent="0.2">
      <c r="W6270" s="402"/>
      <c r="X6270" s="402"/>
      <c r="Y6270" s="402"/>
      <c r="Z6270" s="402"/>
    </row>
    <row r="6271" spans="23:26" x14ac:dyDescent="0.2">
      <c r="W6271" s="402"/>
      <c r="X6271" s="402"/>
      <c r="Y6271" s="402"/>
      <c r="Z6271" s="402"/>
    </row>
    <row r="6272" spans="23:26" x14ac:dyDescent="0.2">
      <c r="W6272" s="402"/>
      <c r="X6272" s="402"/>
      <c r="Y6272" s="402"/>
      <c r="Z6272" s="402"/>
    </row>
    <row r="6273" spans="23:26" x14ac:dyDescent="0.2">
      <c r="W6273" s="402"/>
      <c r="X6273" s="402"/>
      <c r="Y6273" s="402"/>
      <c r="Z6273" s="402"/>
    </row>
    <row r="6274" spans="23:26" x14ac:dyDescent="0.2">
      <c r="W6274" s="402"/>
      <c r="X6274" s="402"/>
      <c r="Y6274" s="402"/>
      <c r="Z6274" s="402"/>
    </row>
    <row r="6275" spans="23:26" x14ac:dyDescent="0.2">
      <c r="W6275" s="402"/>
      <c r="X6275" s="402"/>
      <c r="Y6275" s="402"/>
      <c r="Z6275" s="402"/>
    </row>
    <row r="6276" spans="23:26" x14ac:dyDescent="0.2">
      <c r="W6276" s="402"/>
      <c r="X6276" s="402"/>
      <c r="Y6276" s="402"/>
      <c r="Z6276" s="402"/>
    </row>
    <row r="6277" spans="23:26" x14ac:dyDescent="0.2">
      <c r="W6277" s="402"/>
      <c r="X6277" s="402"/>
      <c r="Y6277" s="402"/>
      <c r="Z6277" s="402"/>
    </row>
    <row r="6278" spans="23:26" x14ac:dyDescent="0.2">
      <c r="W6278" s="402"/>
      <c r="X6278" s="402"/>
      <c r="Y6278" s="402"/>
      <c r="Z6278" s="402"/>
    </row>
    <row r="6279" spans="23:26" x14ac:dyDescent="0.2">
      <c r="W6279" s="402"/>
      <c r="X6279" s="402"/>
      <c r="Y6279" s="402"/>
      <c r="Z6279" s="402"/>
    </row>
    <row r="6280" spans="23:26" x14ac:dyDescent="0.2">
      <c r="W6280" s="402"/>
      <c r="X6280" s="402"/>
      <c r="Y6280" s="402"/>
      <c r="Z6280" s="402"/>
    </row>
    <row r="6281" spans="23:26" x14ac:dyDescent="0.2">
      <c r="W6281" s="402"/>
      <c r="X6281" s="402"/>
      <c r="Y6281" s="402"/>
      <c r="Z6281" s="402"/>
    </row>
    <row r="6282" spans="23:26" x14ac:dyDescent="0.2">
      <c r="W6282" s="402"/>
      <c r="X6282" s="402"/>
      <c r="Y6282" s="402"/>
      <c r="Z6282" s="402"/>
    </row>
    <row r="6283" spans="23:26" x14ac:dyDescent="0.2">
      <c r="W6283" s="402"/>
      <c r="X6283" s="402"/>
      <c r="Y6283" s="402"/>
      <c r="Z6283" s="402"/>
    </row>
    <row r="6284" spans="23:26" x14ac:dyDescent="0.2">
      <c r="W6284" s="402"/>
      <c r="X6284" s="402"/>
      <c r="Y6284" s="402"/>
      <c r="Z6284" s="402"/>
    </row>
    <row r="6285" spans="23:26" x14ac:dyDescent="0.2">
      <c r="W6285" s="402"/>
      <c r="X6285" s="402"/>
      <c r="Y6285" s="402"/>
      <c r="Z6285" s="402"/>
    </row>
    <row r="6286" spans="23:26" x14ac:dyDescent="0.2">
      <c r="W6286" s="402"/>
      <c r="X6286" s="402"/>
      <c r="Y6286" s="402"/>
      <c r="Z6286" s="402"/>
    </row>
    <row r="6287" spans="23:26" x14ac:dyDescent="0.2">
      <c r="W6287" s="402"/>
      <c r="X6287" s="402"/>
      <c r="Y6287" s="402"/>
      <c r="Z6287" s="402"/>
    </row>
    <row r="6288" spans="23:26" x14ac:dyDescent="0.2">
      <c r="W6288" s="402"/>
      <c r="X6288" s="402"/>
      <c r="Y6288" s="402"/>
      <c r="Z6288" s="402"/>
    </row>
    <row r="6289" spans="23:26" x14ac:dyDescent="0.2">
      <c r="W6289" s="402"/>
      <c r="X6289" s="402"/>
      <c r="Y6289" s="402"/>
      <c r="Z6289" s="402"/>
    </row>
    <row r="6290" spans="23:26" x14ac:dyDescent="0.2">
      <c r="W6290" s="402"/>
      <c r="X6290" s="402"/>
      <c r="Y6290" s="402"/>
      <c r="Z6290" s="402"/>
    </row>
    <row r="6291" spans="23:26" x14ac:dyDescent="0.2">
      <c r="W6291" s="402"/>
      <c r="X6291" s="402"/>
      <c r="Y6291" s="402"/>
      <c r="Z6291" s="402"/>
    </row>
    <row r="6292" spans="23:26" x14ac:dyDescent="0.2">
      <c r="W6292" s="402"/>
      <c r="X6292" s="402"/>
      <c r="Y6292" s="402"/>
      <c r="Z6292" s="402"/>
    </row>
    <row r="6293" spans="23:26" x14ac:dyDescent="0.2">
      <c r="W6293" s="402"/>
      <c r="X6293" s="402"/>
      <c r="Y6293" s="402"/>
      <c r="Z6293" s="402"/>
    </row>
    <row r="6294" spans="23:26" x14ac:dyDescent="0.2">
      <c r="W6294" s="402"/>
      <c r="X6294" s="402"/>
      <c r="Y6294" s="402"/>
      <c r="Z6294" s="402"/>
    </row>
    <row r="6295" spans="23:26" x14ac:dyDescent="0.2">
      <c r="W6295" s="402"/>
      <c r="X6295" s="402"/>
      <c r="Y6295" s="402"/>
      <c r="Z6295" s="402"/>
    </row>
    <row r="6296" spans="23:26" x14ac:dyDescent="0.2">
      <c r="W6296" s="402"/>
      <c r="X6296" s="402"/>
      <c r="Y6296" s="402"/>
      <c r="Z6296" s="402"/>
    </row>
    <row r="6297" spans="23:26" x14ac:dyDescent="0.2">
      <c r="W6297" s="402"/>
      <c r="X6297" s="402"/>
      <c r="Y6297" s="402"/>
      <c r="Z6297" s="402"/>
    </row>
    <row r="6298" spans="23:26" x14ac:dyDescent="0.2">
      <c r="W6298" s="402"/>
      <c r="X6298" s="402"/>
      <c r="Y6298" s="402"/>
      <c r="Z6298" s="402"/>
    </row>
    <row r="6299" spans="23:26" x14ac:dyDescent="0.2">
      <c r="W6299" s="402"/>
      <c r="X6299" s="402"/>
      <c r="Y6299" s="402"/>
      <c r="Z6299" s="402"/>
    </row>
    <row r="6300" spans="23:26" x14ac:dyDescent="0.2">
      <c r="W6300" s="402"/>
      <c r="X6300" s="402"/>
      <c r="Y6300" s="402"/>
      <c r="Z6300" s="402"/>
    </row>
    <row r="6301" spans="23:26" x14ac:dyDescent="0.2">
      <c r="W6301" s="402"/>
      <c r="X6301" s="402"/>
      <c r="Y6301" s="402"/>
      <c r="Z6301" s="402"/>
    </row>
    <row r="6302" spans="23:26" x14ac:dyDescent="0.2">
      <c r="W6302" s="402"/>
      <c r="X6302" s="402"/>
      <c r="Y6302" s="402"/>
      <c r="Z6302" s="402"/>
    </row>
    <row r="6303" spans="23:26" x14ac:dyDescent="0.2">
      <c r="W6303" s="402"/>
      <c r="X6303" s="402"/>
      <c r="Y6303" s="402"/>
      <c r="Z6303" s="402"/>
    </row>
    <row r="6304" spans="23:26" x14ac:dyDescent="0.2">
      <c r="W6304" s="402"/>
      <c r="X6304" s="402"/>
      <c r="Y6304" s="402"/>
      <c r="Z6304" s="402"/>
    </row>
    <row r="6305" spans="23:26" x14ac:dyDescent="0.2">
      <c r="W6305" s="402"/>
      <c r="X6305" s="402"/>
      <c r="Y6305" s="402"/>
      <c r="Z6305" s="402"/>
    </row>
    <row r="6306" spans="23:26" x14ac:dyDescent="0.2">
      <c r="W6306" s="402"/>
      <c r="X6306" s="402"/>
      <c r="Y6306" s="402"/>
      <c r="Z6306" s="402"/>
    </row>
    <row r="6307" spans="23:26" x14ac:dyDescent="0.2">
      <c r="W6307" s="402"/>
      <c r="X6307" s="402"/>
      <c r="Y6307" s="402"/>
      <c r="Z6307" s="402"/>
    </row>
    <row r="6308" spans="23:26" x14ac:dyDescent="0.2">
      <c r="W6308" s="402"/>
      <c r="X6308" s="402"/>
      <c r="Y6308" s="402"/>
      <c r="Z6308" s="402"/>
    </row>
    <row r="6309" spans="23:26" x14ac:dyDescent="0.2">
      <c r="W6309" s="402"/>
      <c r="X6309" s="402"/>
      <c r="Y6309" s="402"/>
      <c r="Z6309" s="402"/>
    </row>
    <row r="6310" spans="23:26" x14ac:dyDescent="0.2">
      <c r="W6310" s="402"/>
      <c r="X6310" s="402"/>
      <c r="Y6310" s="402"/>
      <c r="Z6310" s="402"/>
    </row>
    <row r="6311" spans="23:26" x14ac:dyDescent="0.2">
      <c r="W6311" s="402"/>
      <c r="X6311" s="402"/>
      <c r="Y6311" s="402"/>
      <c r="Z6311" s="402"/>
    </row>
    <row r="6312" spans="23:26" x14ac:dyDescent="0.2">
      <c r="W6312" s="402"/>
      <c r="X6312" s="402"/>
      <c r="Y6312" s="402"/>
      <c r="Z6312" s="402"/>
    </row>
    <row r="6313" spans="23:26" x14ac:dyDescent="0.2">
      <c r="W6313" s="402"/>
      <c r="X6313" s="402"/>
      <c r="Y6313" s="402"/>
      <c r="Z6313" s="402"/>
    </row>
    <row r="6314" spans="23:26" x14ac:dyDescent="0.2">
      <c r="W6314" s="402"/>
      <c r="X6314" s="402"/>
      <c r="Y6314" s="402"/>
      <c r="Z6314" s="402"/>
    </row>
    <row r="6315" spans="23:26" x14ac:dyDescent="0.2">
      <c r="W6315" s="402"/>
      <c r="X6315" s="402"/>
      <c r="Y6315" s="402"/>
      <c r="Z6315" s="402"/>
    </row>
    <row r="6316" spans="23:26" x14ac:dyDescent="0.2">
      <c r="W6316" s="402"/>
      <c r="X6316" s="402"/>
      <c r="Y6316" s="402"/>
      <c r="Z6316" s="402"/>
    </row>
    <row r="6317" spans="23:26" x14ac:dyDescent="0.2">
      <c r="W6317" s="402"/>
      <c r="X6317" s="402"/>
      <c r="Y6317" s="402"/>
      <c r="Z6317" s="402"/>
    </row>
    <row r="6318" spans="23:26" x14ac:dyDescent="0.2">
      <c r="W6318" s="402"/>
      <c r="X6318" s="402"/>
      <c r="Y6318" s="402"/>
      <c r="Z6318" s="402"/>
    </row>
    <row r="6319" spans="23:26" x14ac:dyDescent="0.2">
      <c r="W6319" s="402"/>
      <c r="X6319" s="402"/>
      <c r="Y6319" s="402"/>
      <c r="Z6319" s="402"/>
    </row>
    <row r="6320" spans="23:26" x14ac:dyDescent="0.2">
      <c r="W6320" s="402"/>
      <c r="X6320" s="402"/>
      <c r="Y6320" s="402"/>
      <c r="Z6320" s="402"/>
    </row>
    <row r="6321" spans="23:26" x14ac:dyDescent="0.2">
      <c r="W6321" s="402"/>
      <c r="X6321" s="402"/>
      <c r="Y6321" s="402"/>
      <c r="Z6321" s="402"/>
    </row>
    <row r="6322" spans="23:26" x14ac:dyDescent="0.2">
      <c r="W6322" s="402"/>
      <c r="X6322" s="402"/>
      <c r="Y6322" s="402"/>
      <c r="Z6322" s="402"/>
    </row>
    <row r="6323" spans="23:26" x14ac:dyDescent="0.2">
      <c r="W6323" s="402"/>
      <c r="X6323" s="402"/>
      <c r="Y6323" s="402"/>
      <c r="Z6323" s="402"/>
    </row>
    <row r="6324" spans="23:26" x14ac:dyDescent="0.2">
      <c r="W6324" s="402"/>
      <c r="X6324" s="402"/>
      <c r="Y6324" s="402"/>
      <c r="Z6324" s="402"/>
    </row>
    <row r="6325" spans="23:26" x14ac:dyDescent="0.2">
      <c r="W6325" s="402"/>
      <c r="X6325" s="402"/>
      <c r="Y6325" s="402"/>
      <c r="Z6325" s="402"/>
    </row>
    <row r="6326" spans="23:26" x14ac:dyDescent="0.2">
      <c r="W6326" s="402"/>
      <c r="X6326" s="402"/>
      <c r="Y6326" s="402"/>
      <c r="Z6326" s="402"/>
    </row>
    <row r="6327" spans="23:26" x14ac:dyDescent="0.2">
      <c r="W6327" s="402"/>
      <c r="X6327" s="402"/>
      <c r="Y6327" s="402"/>
      <c r="Z6327" s="402"/>
    </row>
    <row r="6328" spans="23:26" x14ac:dyDescent="0.2">
      <c r="W6328" s="402"/>
      <c r="X6328" s="402"/>
      <c r="Y6328" s="402"/>
      <c r="Z6328" s="402"/>
    </row>
    <row r="6329" spans="23:26" x14ac:dyDescent="0.2">
      <c r="W6329" s="402"/>
      <c r="X6329" s="402"/>
      <c r="Y6329" s="402"/>
      <c r="Z6329" s="402"/>
    </row>
    <row r="6330" spans="23:26" x14ac:dyDescent="0.2">
      <c r="W6330" s="402"/>
      <c r="X6330" s="402"/>
      <c r="Y6330" s="402"/>
      <c r="Z6330" s="402"/>
    </row>
    <row r="6331" spans="23:26" x14ac:dyDescent="0.2">
      <c r="W6331" s="402"/>
      <c r="X6331" s="402"/>
      <c r="Y6331" s="402"/>
      <c r="Z6331" s="402"/>
    </row>
    <row r="6332" spans="23:26" x14ac:dyDescent="0.2">
      <c r="W6332" s="402"/>
      <c r="X6332" s="402"/>
      <c r="Y6332" s="402"/>
      <c r="Z6332" s="402"/>
    </row>
    <row r="6333" spans="23:26" x14ac:dyDescent="0.2">
      <c r="W6333" s="402"/>
      <c r="X6333" s="402"/>
      <c r="Y6333" s="402"/>
      <c r="Z6333" s="402"/>
    </row>
    <row r="6334" spans="23:26" x14ac:dyDescent="0.2">
      <c r="W6334" s="402"/>
      <c r="X6334" s="402"/>
      <c r="Y6334" s="402"/>
      <c r="Z6334" s="402"/>
    </row>
    <row r="6335" spans="23:26" x14ac:dyDescent="0.2">
      <c r="W6335" s="402"/>
      <c r="X6335" s="402"/>
      <c r="Y6335" s="402"/>
      <c r="Z6335" s="402"/>
    </row>
    <row r="6336" spans="23:26" x14ac:dyDescent="0.2">
      <c r="W6336" s="402"/>
      <c r="X6336" s="402"/>
      <c r="Y6336" s="402"/>
      <c r="Z6336" s="402"/>
    </row>
    <row r="6337" spans="23:26" x14ac:dyDescent="0.2">
      <c r="W6337" s="402"/>
      <c r="X6337" s="402"/>
      <c r="Y6337" s="402"/>
      <c r="Z6337" s="402"/>
    </row>
    <row r="6338" spans="23:26" x14ac:dyDescent="0.2">
      <c r="W6338" s="402"/>
      <c r="X6338" s="402"/>
      <c r="Y6338" s="402"/>
      <c r="Z6338" s="402"/>
    </row>
    <row r="6339" spans="23:26" x14ac:dyDescent="0.2">
      <c r="W6339" s="402"/>
      <c r="X6339" s="402"/>
      <c r="Y6339" s="402"/>
      <c r="Z6339" s="402"/>
    </row>
    <row r="6340" spans="23:26" x14ac:dyDescent="0.2">
      <c r="W6340" s="402"/>
      <c r="X6340" s="402"/>
      <c r="Y6340" s="402"/>
      <c r="Z6340" s="402"/>
    </row>
    <row r="6341" spans="23:26" x14ac:dyDescent="0.2">
      <c r="W6341" s="402"/>
      <c r="X6341" s="402"/>
      <c r="Y6341" s="402"/>
      <c r="Z6341" s="402"/>
    </row>
    <row r="6342" spans="23:26" x14ac:dyDescent="0.2">
      <c r="W6342" s="402"/>
      <c r="X6342" s="402"/>
      <c r="Y6342" s="402"/>
      <c r="Z6342" s="402"/>
    </row>
    <row r="6343" spans="23:26" x14ac:dyDescent="0.2">
      <c r="W6343" s="402"/>
      <c r="X6343" s="402"/>
      <c r="Y6343" s="402"/>
      <c r="Z6343" s="402"/>
    </row>
    <row r="6344" spans="23:26" x14ac:dyDescent="0.2">
      <c r="W6344" s="402"/>
      <c r="X6344" s="402"/>
      <c r="Y6344" s="402"/>
      <c r="Z6344" s="402"/>
    </row>
    <row r="6345" spans="23:26" x14ac:dyDescent="0.2">
      <c r="W6345" s="402"/>
      <c r="X6345" s="402"/>
      <c r="Y6345" s="402"/>
      <c r="Z6345" s="402"/>
    </row>
    <row r="6346" spans="23:26" x14ac:dyDescent="0.2">
      <c r="W6346" s="402"/>
      <c r="X6346" s="402"/>
      <c r="Y6346" s="402"/>
      <c r="Z6346" s="402"/>
    </row>
    <row r="6347" spans="23:26" x14ac:dyDescent="0.2">
      <c r="W6347" s="402"/>
      <c r="X6347" s="402"/>
      <c r="Y6347" s="402"/>
      <c r="Z6347" s="402"/>
    </row>
    <row r="6348" spans="23:26" x14ac:dyDescent="0.2">
      <c r="W6348" s="402"/>
      <c r="X6348" s="402"/>
      <c r="Y6348" s="402"/>
      <c r="Z6348" s="402"/>
    </row>
    <row r="6349" spans="23:26" x14ac:dyDescent="0.2">
      <c r="W6349" s="402"/>
      <c r="X6349" s="402"/>
      <c r="Y6349" s="402"/>
      <c r="Z6349" s="402"/>
    </row>
    <row r="6350" spans="23:26" x14ac:dyDescent="0.2">
      <c r="W6350" s="402"/>
      <c r="X6350" s="402"/>
      <c r="Y6350" s="402"/>
      <c r="Z6350" s="402"/>
    </row>
    <row r="6351" spans="23:26" x14ac:dyDescent="0.2">
      <c r="W6351" s="402"/>
      <c r="X6351" s="402"/>
      <c r="Y6351" s="402"/>
      <c r="Z6351" s="402"/>
    </row>
    <row r="6352" spans="23:26" x14ac:dyDescent="0.2">
      <c r="W6352" s="402"/>
      <c r="X6352" s="402"/>
      <c r="Y6352" s="402"/>
      <c r="Z6352" s="402"/>
    </row>
    <row r="6353" spans="23:26" x14ac:dyDescent="0.2">
      <c r="W6353" s="402"/>
      <c r="X6353" s="402"/>
      <c r="Y6353" s="402"/>
      <c r="Z6353" s="402"/>
    </row>
    <row r="6354" spans="23:26" x14ac:dyDescent="0.2">
      <c r="W6354" s="402"/>
      <c r="X6354" s="402"/>
      <c r="Y6354" s="402"/>
      <c r="Z6354" s="402"/>
    </row>
    <row r="6355" spans="23:26" x14ac:dyDescent="0.2">
      <c r="W6355" s="402"/>
      <c r="X6355" s="402"/>
      <c r="Y6355" s="402"/>
      <c r="Z6355" s="402"/>
    </row>
    <row r="6356" spans="23:26" x14ac:dyDescent="0.2">
      <c r="W6356" s="402"/>
      <c r="X6356" s="402"/>
      <c r="Y6356" s="402"/>
      <c r="Z6356" s="402"/>
    </row>
    <row r="6357" spans="23:26" x14ac:dyDescent="0.2">
      <c r="W6357" s="402"/>
      <c r="X6357" s="402"/>
      <c r="Y6357" s="402"/>
      <c r="Z6357" s="402"/>
    </row>
    <row r="6358" spans="23:26" x14ac:dyDescent="0.2">
      <c r="W6358" s="402"/>
      <c r="X6358" s="402"/>
      <c r="Y6358" s="402"/>
      <c r="Z6358" s="402"/>
    </row>
    <row r="6359" spans="23:26" x14ac:dyDescent="0.2">
      <c r="W6359" s="402"/>
      <c r="X6359" s="402"/>
      <c r="Y6359" s="402"/>
      <c r="Z6359" s="402"/>
    </row>
    <row r="6360" spans="23:26" x14ac:dyDescent="0.2">
      <c r="W6360" s="402"/>
      <c r="X6360" s="402"/>
      <c r="Y6360" s="402"/>
      <c r="Z6360" s="402"/>
    </row>
    <row r="6361" spans="23:26" x14ac:dyDescent="0.2">
      <c r="W6361" s="402"/>
      <c r="X6361" s="402"/>
      <c r="Y6361" s="402"/>
      <c r="Z6361" s="402"/>
    </row>
    <row r="6362" spans="23:26" x14ac:dyDescent="0.2">
      <c r="W6362" s="402"/>
      <c r="X6362" s="402"/>
      <c r="Y6362" s="402"/>
      <c r="Z6362" s="402"/>
    </row>
    <row r="6363" spans="23:26" x14ac:dyDescent="0.2">
      <c r="W6363" s="402"/>
      <c r="X6363" s="402"/>
      <c r="Y6363" s="402"/>
      <c r="Z6363" s="402"/>
    </row>
    <row r="6364" spans="23:26" x14ac:dyDescent="0.2">
      <c r="W6364" s="402"/>
      <c r="X6364" s="402"/>
      <c r="Y6364" s="402"/>
      <c r="Z6364" s="402"/>
    </row>
    <row r="6365" spans="23:26" x14ac:dyDescent="0.2">
      <c r="W6365" s="402"/>
      <c r="X6365" s="402"/>
      <c r="Y6365" s="402"/>
      <c r="Z6365" s="402"/>
    </row>
    <row r="6366" spans="23:26" x14ac:dyDescent="0.2">
      <c r="W6366" s="402"/>
      <c r="X6366" s="402"/>
      <c r="Y6366" s="402"/>
      <c r="Z6366" s="402"/>
    </row>
    <row r="6367" spans="23:26" x14ac:dyDescent="0.2">
      <c r="W6367" s="402"/>
      <c r="X6367" s="402"/>
      <c r="Y6367" s="402"/>
      <c r="Z6367" s="402"/>
    </row>
    <row r="6368" spans="23:26" x14ac:dyDescent="0.2">
      <c r="W6368" s="402"/>
      <c r="X6368" s="402"/>
      <c r="Y6368" s="402"/>
      <c r="Z6368" s="402"/>
    </row>
    <row r="6369" spans="23:26" x14ac:dyDescent="0.2">
      <c r="W6369" s="402"/>
      <c r="X6369" s="402"/>
      <c r="Y6369" s="402"/>
      <c r="Z6369" s="402"/>
    </row>
    <row r="6370" spans="23:26" x14ac:dyDescent="0.2">
      <c r="W6370" s="402"/>
      <c r="X6370" s="402"/>
      <c r="Y6370" s="402"/>
      <c r="Z6370" s="402"/>
    </row>
    <row r="6371" spans="23:26" x14ac:dyDescent="0.2">
      <c r="W6371" s="402"/>
      <c r="X6371" s="402"/>
      <c r="Y6371" s="402"/>
      <c r="Z6371" s="402"/>
    </row>
    <row r="6372" spans="23:26" x14ac:dyDescent="0.2">
      <c r="W6372" s="402"/>
      <c r="X6372" s="402"/>
      <c r="Y6372" s="402"/>
      <c r="Z6372" s="402"/>
    </row>
    <row r="6373" spans="23:26" x14ac:dyDescent="0.2">
      <c r="W6373" s="402"/>
      <c r="X6373" s="402"/>
      <c r="Y6373" s="402"/>
      <c r="Z6373" s="402"/>
    </row>
    <row r="6374" spans="23:26" x14ac:dyDescent="0.2">
      <c r="W6374" s="402"/>
      <c r="X6374" s="402"/>
      <c r="Y6374" s="402"/>
      <c r="Z6374" s="402"/>
    </row>
    <row r="6375" spans="23:26" x14ac:dyDescent="0.2">
      <c r="W6375" s="402"/>
      <c r="X6375" s="402"/>
      <c r="Y6375" s="402"/>
      <c r="Z6375" s="402"/>
    </row>
    <row r="6376" spans="23:26" x14ac:dyDescent="0.2">
      <c r="W6376" s="402"/>
      <c r="X6376" s="402"/>
      <c r="Y6376" s="402"/>
      <c r="Z6376" s="402"/>
    </row>
    <row r="6377" spans="23:26" x14ac:dyDescent="0.2">
      <c r="W6377" s="402"/>
      <c r="X6377" s="402"/>
      <c r="Y6377" s="402"/>
      <c r="Z6377" s="402"/>
    </row>
    <row r="6378" spans="23:26" x14ac:dyDescent="0.2">
      <c r="W6378" s="402"/>
      <c r="X6378" s="402"/>
      <c r="Y6378" s="402"/>
      <c r="Z6378" s="402"/>
    </row>
    <row r="6379" spans="23:26" x14ac:dyDescent="0.2">
      <c r="W6379" s="402"/>
      <c r="X6379" s="402"/>
      <c r="Y6379" s="402"/>
      <c r="Z6379" s="402"/>
    </row>
    <row r="6380" spans="23:26" x14ac:dyDescent="0.2">
      <c r="W6380" s="402"/>
      <c r="X6380" s="402"/>
      <c r="Y6380" s="402"/>
      <c r="Z6380" s="402"/>
    </row>
    <row r="6381" spans="23:26" x14ac:dyDescent="0.2">
      <c r="W6381" s="402"/>
      <c r="X6381" s="402"/>
      <c r="Y6381" s="402"/>
      <c r="Z6381" s="402"/>
    </row>
    <row r="6382" spans="23:26" x14ac:dyDescent="0.2">
      <c r="W6382" s="402"/>
      <c r="X6382" s="402"/>
      <c r="Y6382" s="402"/>
      <c r="Z6382" s="402"/>
    </row>
    <row r="6383" spans="23:26" x14ac:dyDescent="0.2">
      <c r="W6383" s="402"/>
      <c r="X6383" s="402"/>
      <c r="Y6383" s="402"/>
      <c r="Z6383" s="402"/>
    </row>
    <row r="6384" spans="23:26" x14ac:dyDescent="0.2">
      <c r="W6384" s="402"/>
      <c r="X6384" s="402"/>
      <c r="Y6384" s="402"/>
      <c r="Z6384" s="402"/>
    </row>
    <row r="6385" spans="23:26" x14ac:dyDescent="0.2">
      <c r="W6385" s="402"/>
      <c r="X6385" s="402"/>
      <c r="Y6385" s="402"/>
      <c r="Z6385" s="402"/>
    </row>
    <row r="6386" spans="23:26" x14ac:dyDescent="0.2">
      <c r="W6386" s="402"/>
      <c r="X6386" s="402"/>
      <c r="Y6386" s="402"/>
      <c r="Z6386" s="402"/>
    </row>
    <row r="6387" spans="23:26" x14ac:dyDescent="0.2">
      <c r="W6387" s="402"/>
      <c r="X6387" s="402"/>
      <c r="Y6387" s="402"/>
      <c r="Z6387" s="402"/>
    </row>
    <row r="6388" spans="23:26" x14ac:dyDescent="0.2">
      <c r="W6388" s="402"/>
      <c r="X6388" s="402"/>
      <c r="Y6388" s="402"/>
      <c r="Z6388" s="402"/>
    </row>
    <row r="6389" spans="23:26" x14ac:dyDescent="0.2">
      <c r="W6389" s="402"/>
      <c r="X6389" s="402"/>
      <c r="Y6389" s="402"/>
      <c r="Z6389" s="402"/>
    </row>
    <row r="6390" spans="23:26" x14ac:dyDescent="0.2">
      <c r="W6390" s="402"/>
      <c r="X6390" s="402"/>
      <c r="Y6390" s="402"/>
      <c r="Z6390" s="402"/>
    </row>
    <row r="6391" spans="23:26" x14ac:dyDescent="0.2">
      <c r="W6391" s="402"/>
      <c r="X6391" s="402"/>
      <c r="Y6391" s="402"/>
      <c r="Z6391" s="402"/>
    </row>
    <row r="6392" spans="23:26" x14ac:dyDescent="0.2">
      <c r="W6392" s="402"/>
      <c r="X6392" s="402"/>
      <c r="Y6392" s="402"/>
      <c r="Z6392" s="402"/>
    </row>
    <row r="6393" spans="23:26" x14ac:dyDescent="0.2">
      <c r="W6393" s="402"/>
      <c r="X6393" s="402"/>
      <c r="Y6393" s="402"/>
      <c r="Z6393" s="402"/>
    </row>
    <row r="6394" spans="23:26" x14ac:dyDescent="0.2">
      <c r="W6394" s="402"/>
      <c r="X6394" s="402"/>
      <c r="Y6394" s="402"/>
      <c r="Z6394" s="402"/>
    </row>
    <row r="6395" spans="23:26" x14ac:dyDescent="0.2">
      <c r="W6395" s="402"/>
      <c r="X6395" s="402"/>
      <c r="Y6395" s="402"/>
      <c r="Z6395" s="402"/>
    </row>
    <row r="6396" spans="23:26" x14ac:dyDescent="0.2">
      <c r="W6396" s="402"/>
      <c r="X6396" s="402"/>
      <c r="Y6396" s="402"/>
      <c r="Z6396" s="402"/>
    </row>
    <row r="6397" spans="23:26" x14ac:dyDescent="0.2">
      <c r="W6397" s="402"/>
      <c r="X6397" s="402"/>
      <c r="Y6397" s="402"/>
      <c r="Z6397" s="402"/>
    </row>
    <row r="6398" spans="23:26" x14ac:dyDescent="0.2">
      <c r="W6398" s="402"/>
      <c r="X6398" s="402"/>
      <c r="Y6398" s="402"/>
      <c r="Z6398" s="402"/>
    </row>
    <row r="6399" spans="23:26" x14ac:dyDescent="0.2">
      <c r="W6399" s="402"/>
      <c r="X6399" s="402"/>
      <c r="Y6399" s="402"/>
      <c r="Z6399" s="402"/>
    </row>
    <row r="6400" spans="23:26" x14ac:dyDescent="0.2">
      <c r="W6400" s="402"/>
      <c r="X6400" s="402"/>
      <c r="Y6400" s="402"/>
      <c r="Z6400" s="402"/>
    </row>
    <row r="6401" spans="23:26" x14ac:dyDescent="0.2">
      <c r="W6401" s="402"/>
      <c r="X6401" s="402"/>
      <c r="Y6401" s="402"/>
      <c r="Z6401" s="402"/>
    </row>
    <row r="6402" spans="23:26" x14ac:dyDescent="0.2">
      <c r="W6402" s="402"/>
      <c r="X6402" s="402"/>
      <c r="Y6402" s="402"/>
      <c r="Z6402" s="402"/>
    </row>
    <row r="6403" spans="23:26" x14ac:dyDescent="0.2">
      <c r="W6403" s="402"/>
      <c r="X6403" s="402"/>
      <c r="Y6403" s="402"/>
      <c r="Z6403" s="402"/>
    </row>
    <row r="6404" spans="23:26" x14ac:dyDescent="0.2">
      <c r="W6404" s="402"/>
      <c r="X6404" s="402"/>
      <c r="Y6404" s="402"/>
      <c r="Z6404" s="402"/>
    </row>
    <row r="6405" spans="23:26" x14ac:dyDescent="0.2">
      <c r="W6405" s="402"/>
      <c r="X6405" s="402"/>
      <c r="Y6405" s="402"/>
      <c r="Z6405" s="402"/>
    </row>
    <row r="6406" spans="23:26" x14ac:dyDescent="0.2">
      <c r="W6406" s="402"/>
      <c r="X6406" s="402"/>
      <c r="Y6406" s="402"/>
      <c r="Z6406" s="402"/>
    </row>
    <row r="6407" spans="23:26" x14ac:dyDescent="0.2">
      <c r="W6407" s="402"/>
      <c r="X6407" s="402"/>
      <c r="Y6407" s="402"/>
      <c r="Z6407" s="402"/>
    </row>
    <row r="6408" spans="23:26" x14ac:dyDescent="0.2">
      <c r="W6408" s="402"/>
      <c r="X6408" s="402"/>
      <c r="Y6408" s="402"/>
      <c r="Z6408" s="402"/>
    </row>
    <row r="6409" spans="23:26" x14ac:dyDescent="0.2">
      <c r="W6409" s="402"/>
      <c r="X6409" s="402"/>
      <c r="Y6409" s="402"/>
      <c r="Z6409" s="402"/>
    </row>
    <row r="6410" spans="23:26" x14ac:dyDescent="0.2">
      <c r="W6410" s="402"/>
      <c r="X6410" s="402"/>
      <c r="Y6410" s="402"/>
      <c r="Z6410" s="402"/>
    </row>
    <row r="6411" spans="23:26" x14ac:dyDescent="0.2">
      <c r="W6411" s="402"/>
      <c r="X6411" s="402"/>
      <c r="Y6411" s="402"/>
      <c r="Z6411" s="402"/>
    </row>
    <row r="6412" spans="23:26" x14ac:dyDescent="0.2">
      <c r="W6412" s="402"/>
      <c r="X6412" s="402"/>
      <c r="Y6412" s="402"/>
      <c r="Z6412" s="402"/>
    </row>
    <row r="6413" spans="23:26" x14ac:dyDescent="0.2">
      <c r="W6413" s="402"/>
      <c r="X6413" s="402"/>
      <c r="Y6413" s="402"/>
      <c r="Z6413" s="402"/>
    </row>
    <row r="6414" spans="23:26" x14ac:dyDescent="0.2">
      <c r="W6414" s="402"/>
      <c r="X6414" s="402"/>
      <c r="Y6414" s="402"/>
      <c r="Z6414" s="402"/>
    </row>
    <row r="6415" spans="23:26" x14ac:dyDescent="0.2">
      <c r="W6415" s="402"/>
      <c r="X6415" s="402"/>
      <c r="Y6415" s="402"/>
      <c r="Z6415" s="402"/>
    </row>
    <row r="6416" spans="23:26" x14ac:dyDescent="0.2">
      <c r="W6416" s="402"/>
      <c r="X6416" s="402"/>
      <c r="Y6416" s="402"/>
      <c r="Z6416" s="402"/>
    </row>
    <row r="6417" spans="23:26" x14ac:dyDescent="0.2">
      <c r="W6417" s="402"/>
      <c r="X6417" s="402"/>
      <c r="Y6417" s="402"/>
      <c r="Z6417" s="402"/>
    </row>
    <row r="6418" spans="23:26" x14ac:dyDescent="0.2">
      <c r="W6418" s="402"/>
      <c r="X6418" s="402"/>
      <c r="Y6418" s="402"/>
      <c r="Z6418" s="402"/>
    </row>
    <row r="6419" spans="23:26" x14ac:dyDescent="0.2">
      <c r="W6419" s="402"/>
      <c r="X6419" s="402"/>
      <c r="Y6419" s="402"/>
      <c r="Z6419" s="402"/>
    </row>
    <row r="6420" spans="23:26" x14ac:dyDescent="0.2">
      <c r="W6420" s="402"/>
      <c r="X6420" s="402"/>
      <c r="Y6420" s="402"/>
      <c r="Z6420" s="402"/>
    </row>
    <row r="6421" spans="23:26" x14ac:dyDescent="0.2">
      <c r="W6421" s="402"/>
      <c r="X6421" s="402"/>
      <c r="Y6421" s="402"/>
      <c r="Z6421" s="402"/>
    </row>
    <row r="6422" spans="23:26" x14ac:dyDescent="0.2">
      <c r="W6422" s="402"/>
      <c r="X6422" s="402"/>
      <c r="Y6422" s="402"/>
      <c r="Z6422" s="402"/>
    </row>
    <row r="6423" spans="23:26" x14ac:dyDescent="0.2">
      <c r="W6423" s="402"/>
      <c r="X6423" s="402"/>
      <c r="Y6423" s="402"/>
      <c r="Z6423" s="402"/>
    </row>
    <row r="6424" spans="23:26" x14ac:dyDescent="0.2">
      <c r="W6424" s="402"/>
      <c r="X6424" s="402"/>
      <c r="Y6424" s="402"/>
      <c r="Z6424" s="402"/>
    </row>
    <row r="6425" spans="23:26" x14ac:dyDescent="0.2">
      <c r="W6425" s="402"/>
      <c r="X6425" s="402"/>
      <c r="Y6425" s="402"/>
      <c r="Z6425" s="402"/>
    </row>
    <row r="6426" spans="23:26" x14ac:dyDescent="0.2">
      <c r="W6426" s="402"/>
      <c r="X6426" s="402"/>
      <c r="Y6426" s="402"/>
      <c r="Z6426" s="402"/>
    </row>
    <row r="6427" spans="23:26" x14ac:dyDescent="0.2">
      <c r="W6427" s="402"/>
      <c r="X6427" s="402"/>
      <c r="Y6427" s="402"/>
      <c r="Z6427" s="402"/>
    </row>
    <row r="6428" spans="23:26" x14ac:dyDescent="0.2">
      <c r="W6428" s="402"/>
      <c r="X6428" s="402"/>
      <c r="Y6428" s="402"/>
      <c r="Z6428" s="402"/>
    </row>
    <row r="6429" spans="23:26" x14ac:dyDescent="0.2">
      <c r="W6429" s="402"/>
      <c r="X6429" s="402"/>
      <c r="Y6429" s="402"/>
      <c r="Z6429" s="402"/>
    </row>
    <row r="6430" spans="23:26" x14ac:dyDescent="0.2">
      <c r="W6430" s="402"/>
      <c r="X6430" s="402"/>
      <c r="Y6430" s="402"/>
      <c r="Z6430" s="402"/>
    </row>
    <row r="6431" spans="23:26" x14ac:dyDescent="0.2">
      <c r="W6431" s="402"/>
      <c r="X6431" s="402"/>
      <c r="Y6431" s="402"/>
      <c r="Z6431" s="402"/>
    </row>
    <row r="6432" spans="23:26" x14ac:dyDescent="0.2">
      <c r="W6432" s="402"/>
      <c r="X6432" s="402"/>
      <c r="Y6432" s="402"/>
      <c r="Z6432" s="402"/>
    </row>
    <row r="6433" spans="23:26" x14ac:dyDescent="0.2">
      <c r="W6433" s="402"/>
      <c r="X6433" s="402"/>
      <c r="Y6433" s="402"/>
      <c r="Z6433" s="402"/>
    </row>
    <row r="6434" spans="23:26" x14ac:dyDescent="0.2">
      <c r="W6434" s="402"/>
      <c r="X6434" s="402"/>
      <c r="Y6434" s="402"/>
      <c r="Z6434" s="402"/>
    </row>
    <row r="6435" spans="23:26" x14ac:dyDescent="0.2">
      <c r="W6435" s="402"/>
      <c r="X6435" s="402"/>
      <c r="Y6435" s="402"/>
      <c r="Z6435" s="402"/>
    </row>
    <row r="6436" spans="23:26" x14ac:dyDescent="0.2">
      <c r="W6436" s="402"/>
      <c r="X6436" s="402"/>
      <c r="Y6436" s="402"/>
      <c r="Z6436" s="402"/>
    </row>
    <row r="6437" spans="23:26" x14ac:dyDescent="0.2">
      <c r="W6437" s="402"/>
      <c r="X6437" s="402"/>
      <c r="Y6437" s="402"/>
      <c r="Z6437" s="402"/>
    </row>
    <row r="6438" spans="23:26" x14ac:dyDescent="0.2">
      <c r="W6438" s="402"/>
      <c r="X6438" s="402"/>
      <c r="Y6438" s="402"/>
      <c r="Z6438" s="402"/>
    </row>
    <row r="6439" spans="23:26" x14ac:dyDescent="0.2">
      <c r="W6439" s="402"/>
      <c r="X6439" s="402"/>
      <c r="Y6439" s="402"/>
      <c r="Z6439" s="402"/>
    </row>
    <row r="6440" spans="23:26" x14ac:dyDescent="0.2">
      <c r="W6440" s="402"/>
      <c r="X6440" s="402"/>
      <c r="Y6440" s="402"/>
      <c r="Z6440" s="402"/>
    </row>
    <row r="6441" spans="23:26" x14ac:dyDescent="0.2">
      <c r="W6441" s="402"/>
      <c r="X6441" s="402"/>
      <c r="Y6441" s="402"/>
      <c r="Z6441" s="402"/>
    </row>
    <row r="6442" spans="23:26" x14ac:dyDescent="0.2">
      <c r="W6442" s="402"/>
      <c r="X6442" s="402"/>
      <c r="Y6442" s="402"/>
      <c r="Z6442" s="402"/>
    </row>
    <row r="6443" spans="23:26" x14ac:dyDescent="0.2">
      <c r="W6443" s="402"/>
      <c r="X6443" s="402"/>
      <c r="Y6443" s="402"/>
      <c r="Z6443" s="402"/>
    </row>
    <row r="6444" spans="23:26" x14ac:dyDescent="0.2">
      <c r="W6444" s="402"/>
      <c r="X6444" s="402"/>
      <c r="Y6444" s="402"/>
      <c r="Z6444" s="402"/>
    </row>
    <row r="6445" spans="23:26" x14ac:dyDescent="0.2">
      <c r="W6445" s="402"/>
      <c r="X6445" s="402"/>
      <c r="Y6445" s="402"/>
      <c r="Z6445" s="402"/>
    </row>
    <row r="6446" spans="23:26" x14ac:dyDescent="0.2">
      <c r="W6446" s="402"/>
      <c r="X6446" s="402"/>
      <c r="Y6446" s="402"/>
      <c r="Z6446" s="402"/>
    </row>
    <row r="6447" spans="23:26" x14ac:dyDescent="0.2">
      <c r="W6447" s="402"/>
      <c r="X6447" s="402"/>
      <c r="Y6447" s="402"/>
      <c r="Z6447" s="402"/>
    </row>
    <row r="6448" spans="23:26" x14ac:dyDescent="0.2">
      <c r="W6448" s="402"/>
      <c r="X6448" s="402"/>
      <c r="Y6448" s="402"/>
      <c r="Z6448" s="402"/>
    </row>
    <row r="6449" spans="23:26" x14ac:dyDescent="0.2">
      <c r="W6449" s="402"/>
      <c r="X6449" s="402"/>
      <c r="Y6449" s="402"/>
      <c r="Z6449" s="402"/>
    </row>
    <row r="6450" spans="23:26" x14ac:dyDescent="0.2">
      <c r="W6450" s="402"/>
      <c r="X6450" s="402"/>
      <c r="Y6450" s="402"/>
      <c r="Z6450" s="402"/>
    </row>
    <row r="6451" spans="23:26" x14ac:dyDescent="0.2">
      <c r="W6451" s="402"/>
      <c r="X6451" s="402"/>
      <c r="Y6451" s="402"/>
      <c r="Z6451" s="402"/>
    </row>
    <row r="6452" spans="23:26" x14ac:dyDescent="0.2">
      <c r="W6452" s="402"/>
      <c r="X6452" s="402"/>
      <c r="Y6452" s="402"/>
      <c r="Z6452" s="402"/>
    </row>
    <row r="6453" spans="23:26" x14ac:dyDescent="0.2">
      <c r="W6453" s="402"/>
      <c r="X6453" s="402"/>
      <c r="Y6453" s="402"/>
      <c r="Z6453" s="402"/>
    </row>
    <row r="6454" spans="23:26" x14ac:dyDescent="0.2">
      <c r="W6454" s="402"/>
      <c r="X6454" s="402"/>
      <c r="Y6454" s="402"/>
      <c r="Z6454" s="402"/>
    </row>
    <row r="6455" spans="23:26" x14ac:dyDescent="0.2">
      <c r="W6455" s="402"/>
      <c r="X6455" s="402"/>
      <c r="Y6455" s="402"/>
      <c r="Z6455" s="402"/>
    </row>
    <row r="6456" spans="23:26" x14ac:dyDescent="0.2">
      <c r="W6456" s="402"/>
      <c r="X6456" s="402"/>
      <c r="Y6456" s="402"/>
      <c r="Z6456" s="402"/>
    </row>
    <row r="6457" spans="23:26" x14ac:dyDescent="0.2">
      <c r="W6457" s="402"/>
      <c r="X6457" s="402"/>
      <c r="Y6457" s="402"/>
      <c r="Z6457" s="402"/>
    </row>
    <row r="6458" spans="23:26" x14ac:dyDescent="0.2">
      <c r="W6458" s="402"/>
      <c r="X6458" s="402"/>
      <c r="Y6458" s="402"/>
      <c r="Z6458" s="402"/>
    </row>
    <row r="6459" spans="23:26" x14ac:dyDescent="0.2">
      <c r="W6459" s="402"/>
      <c r="X6459" s="402"/>
      <c r="Y6459" s="402"/>
      <c r="Z6459" s="402"/>
    </row>
    <row r="6460" spans="23:26" x14ac:dyDescent="0.2">
      <c r="W6460" s="402"/>
      <c r="X6460" s="402"/>
      <c r="Y6460" s="402"/>
      <c r="Z6460" s="402"/>
    </row>
    <row r="6461" spans="23:26" x14ac:dyDescent="0.2">
      <c r="W6461" s="402"/>
      <c r="X6461" s="402"/>
      <c r="Y6461" s="402"/>
      <c r="Z6461" s="402"/>
    </row>
    <row r="6462" spans="23:26" x14ac:dyDescent="0.2">
      <c r="W6462" s="402"/>
      <c r="X6462" s="402"/>
      <c r="Y6462" s="402"/>
      <c r="Z6462" s="402"/>
    </row>
    <row r="6463" spans="23:26" x14ac:dyDescent="0.2">
      <c r="W6463" s="402"/>
      <c r="X6463" s="402"/>
      <c r="Y6463" s="402"/>
      <c r="Z6463" s="402"/>
    </row>
    <row r="6464" spans="23:26" x14ac:dyDescent="0.2">
      <c r="W6464" s="402"/>
      <c r="X6464" s="402"/>
      <c r="Y6464" s="402"/>
      <c r="Z6464" s="402"/>
    </row>
    <row r="6465" spans="23:26" x14ac:dyDescent="0.2">
      <c r="W6465" s="402"/>
      <c r="X6465" s="402"/>
      <c r="Y6465" s="402"/>
      <c r="Z6465" s="402"/>
    </row>
    <row r="6466" spans="23:26" x14ac:dyDescent="0.2">
      <c r="W6466" s="402"/>
      <c r="X6466" s="402"/>
      <c r="Y6466" s="402"/>
      <c r="Z6466" s="402"/>
    </row>
    <row r="6467" spans="23:26" x14ac:dyDescent="0.2">
      <c r="W6467" s="402"/>
      <c r="X6467" s="402"/>
      <c r="Y6467" s="402"/>
      <c r="Z6467" s="402"/>
    </row>
    <row r="6468" spans="23:26" x14ac:dyDescent="0.2">
      <c r="W6468" s="402"/>
      <c r="X6468" s="402"/>
      <c r="Y6468" s="402"/>
      <c r="Z6468" s="402"/>
    </row>
    <row r="6469" spans="23:26" x14ac:dyDescent="0.2">
      <c r="W6469" s="402"/>
      <c r="X6469" s="402"/>
      <c r="Y6469" s="402"/>
      <c r="Z6469" s="402"/>
    </row>
    <row r="6470" spans="23:26" x14ac:dyDescent="0.2">
      <c r="W6470" s="402"/>
      <c r="X6470" s="402"/>
      <c r="Y6470" s="402"/>
      <c r="Z6470" s="402"/>
    </row>
    <row r="6471" spans="23:26" x14ac:dyDescent="0.2">
      <c r="W6471" s="402"/>
      <c r="X6471" s="402"/>
      <c r="Y6471" s="402"/>
      <c r="Z6471" s="402"/>
    </row>
    <row r="6472" spans="23:26" x14ac:dyDescent="0.2">
      <c r="W6472" s="402"/>
      <c r="X6472" s="402"/>
      <c r="Y6472" s="402"/>
      <c r="Z6472" s="402"/>
    </row>
    <row r="6473" spans="23:26" x14ac:dyDescent="0.2">
      <c r="W6473" s="402"/>
      <c r="X6473" s="402"/>
      <c r="Y6473" s="402"/>
      <c r="Z6473" s="402"/>
    </row>
    <row r="6474" spans="23:26" x14ac:dyDescent="0.2">
      <c r="W6474" s="402"/>
      <c r="X6474" s="402"/>
      <c r="Y6474" s="402"/>
      <c r="Z6474" s="402"/>
    </row>
    <row r="6475" spans="23:26" x14ac:dyDescent="0.2">
      <c r="W6475" s="402"/>
      <c r="X6475" s="402"/>
      <c r="Y6475" s="402"/>
      <c r="Z6475" s="402"/>
    </row>
    <row r="6476" spans="23:26" x14ac:dyDescent="0.2">
      <c r="W6476" s="402"/>
      <c r="X6476" s="402"/>
      <c r="Y6476" s="402"/>
      <c r="Z6476" s="402"/>
    </row>
    <row r="6477" spans="23:26" x14ac:dyDescent="0.2">
      <c r="W6477" s="402"/>
      <c r="X6477" s="402"/>
      <c r="Y6477" s="402"/>
      <c r="Z6477" s="402"/>
    </row>
    <row r="6478" spans="23:26" x14ac:dyDescent="0.2">
      <c r="W6478" s="402"/>
      <c r="X6478" s="402"/>
      <c r="Y6478" s="402"/>
      <c r="Z6478" s="402"/>
    </row>
    <row r="6479" spans="23:26" x14ac:dyDescent="0.2">
      <c r="W6479" s="402"/>
      <c r="X6479" s="402"/>
      <c r="Y6479" s="402"/>
      <c r="Z6479" s="402"/>
    </row>
    <row r="6480" spans="23:26" x14ac:dyDescent="0.2">
      <c r="W6480" s="402"/>
      <c r="X6480" s="402"/>
      <c r="Y6480" s="402"/>
      <c r="Z6480" s="402"/>
    </row>
    <row r="6481" spans="23:26" x14ac:dyDescent="0.2">
      <c r="W6481" s="402"/>
      <c r="X6481" s="402"/>
      <c r="Y6481" s="402"/>
      <c r="Z6481" s="402"/>
    </row>
    <row r="6482" spans="23:26" x14ac:dyDescent="0.2">
      <c r="W6482" s="402"/>
      <c r="X6482" s="402"/>
      <c r="Y6482" s="402"/>
      <c r="Z6482" s="402"/>
    </row>
    <row r="6483" spans="23:26" x14ac:dyDescent="0.2">
      <c r="W6483" s="402"/>
      <c r="X6483" s="402"/>
      <c r="Y6483" s="402"/>
      <c r="Z6483" s="402"/>
    </row>
    <row r="6484" spans="23:26" x14ac:dyDescent="0.2">
      <c r="W6484" s="402"/>
      <c r="X6484" s="402"/>
      <c r="Y6484" s="402"/>
      <c r="Z6484" s="402"/>
    </row>
    <row r="6485" spans="23:26" x14ac:dyDescent="0.2">
      <c r="W6485" s="402"/>
      <c r="X6485" s="402"/>
      <c r="Y6485" s="402"/>
      <c r="Z6485" s="402"/>
    </row>
    <row r="6486" spans="23:26" x14ac:dyDescent="0.2">
      <c r="W6486" s="402"/>
      <c r="X6486" s="402"/>
      <c r="Y6486" s="402"/>
      <c r="Z6486" s="402"/>
    </row>
    <row r="6487" spans="23:26" x14ac:dyDescent="0.2">
      <c r="W6487" s="402"/>
      <c r="X6487" s="402"/>
      <c r="Y6487" s="402"/>
      <c r="Z6487" s="402"/>
    </row>
    <row r="6488" spans="23:26" x14ac:dyDescent="0.2">
      <c r="W6488" s="402"/>
      <c r="X6488" s="402"/>
      <c r="Y6488" s="402"/>
      <c r="Z6488" s="402"/>
    </row>
    <row r="6489" spans="23:26" x14ac:dyDescent="0.2">
      <c r="W6489" s="402"/>
      <c r="X6489" s="402"/>
      <c r="Y6489" s="402"/>
      <c r="Z6489" s="402"/>
    </row>
    <row r="6490" spans="23:26" x14ac:dyDescent="0.2">
      <c r="W6490" s="402"/>
      <c r="X6490" s="402"/>
      <c r="Y6490" s="402"/>
      <c r="Z6490" s="402"/>
    </row>
    <row r="6491" spans="23:26" x14ac:dyDescent="0.2">
      <c r="W6491" s="402"/>
      <c r="X6491" s="402"/>
      <c r="Y6491" s="402"/>
      <c r="Z6491" s="402"/>
    </row>
    <row r="6492" spans="23:26" x14ac:dyDescent="0.2">
      <c r="W6492" s="402"/>
      <c r="X6492" s="402"/>
      <c r="Y6492" s="402"/>
      <c r="Z6492" s="402"/>
    </row>
    <row r="6493" spans="23:26" x14ac:dyDescent="0.2">
      <c r="W6493" s="402"/>
      <c r="X6493" s="402"/>
      <c r="Y6493" s="402"/>
      <c r="Z6493" s="402"/>
    </row>
    <row r="6494" spans="23:26" x14ac:dyDescent="0.2">
      <c r="W6494" s="402"/>
      <c r="X6494" s="402"/>
      <c r="Y6494" s="402"/>
      <c r="Z6494" s="402"/>
    </row>
    <row r="6495" spans="23:26" x14ac:dyDescent="0.2">
      <c r="W6495" s="402"/>
      <c r="X6495" s="402"/>
      <c r="Y6495" s="402"/>
      <c r="Z6495" s="402"/>
    </row>
    <row r="6496" spans="23:26" x14ac:dyDescent="0.2">
      <c r="W6496" s="402"/>
      <c r="X6496" s="402"/>
      <c r="Y6496" s="402"/>
      <c r="Z6496" s="402"/>
    </row>
    <row r="6497" spans="23:26" x14ac:dyDescent="0.2">
      <c r="W6497" s="402"/>
      <c r="X6497" s="402"/>
      <c r="Y6497" s="402"/>
      <c r="Z6497" s="402"/>
    </row>
    <row r="6498" spans="23:26" x14ac:dyDescent="0.2">
      <c r="W6498" s="402"/>
      <c r="X6498" s="402"/>
      <c r="Y6498" s="402"/>
      <c r="Z6498" s="402"/>
    </row>
    <row r="6499" spans="23:26" x14ac:dyDescent="0.2">
      <c r="W6499" s="402"/>
      <c r="X6499" s="402"/>
      <c r="Y6499" s="402"/>
      <c r="Z6499" s="402"/>
    </row>
    <row r="6500" spans="23:26" x14ac:dyDescent="0.2">
      <c r="W6500" s="402"/>
      <c r="X6500" s="402"/>
      <c r="Y6500" s="402"/>
      <c r="Z6500" s="402"/>
    </row>
    <row r="6501" spans="23:26" x14ac:dyDescent="0.2">
      <c r="W6501" s="402"/>
      <c r="X6501" s="402"/>
      <c r="Y6501" s="402"/>
      <c r="Z6501" s="402"/>
    </row>
    <row r="6502" spans="23:26" x14ac:dyDescent="0.2">
      <c r="W6502" s="402"/>
      <c r="X6502" s="402"/>
      <c r="Y6502" s="402"/>
      <c r="Z6502" s="402"/>
    </row>
    <row r="6503" spans="23:26" x14ac:dyDescent="0.2">
      <c r="W6503" s="402"/>
      <c r="X6503" s="402"/>
      <c r="Y6503" s="402"/>
      <c r="Z6503" s="402"/>
    </row>
    <row r="6504" spans="23:26" x14ac:dyDescent="0.2">
      <c r="W6504" s="402"/>
      <c r="X6504" s="402"/>
      <c r="Y6504" s="402"/>
      <c r="Z6504" s="402"/>
    </row>
    <row r="6505" spans="23:26" x14ac:dyDescent="0.2">
      <c r="W6505" s="402"/>
      <c r="X6505" s="402"/>
      <c r="Y6505" s="402"/>
      <c r="Z6505" s="402"/>
    </row>
    <row r="6506" spans="23:26" x14ac:dyDescent="0.2">
      <c r="W6506" s="402"/>
      <c r="X6506" s="402"/>
      <c r="Y6506" s="402"/>
      <c r="Z6506" s="402"/>
    </row>
    <row r="6507" spans="23:26" x14ac:dyDescent="0.2">
      <c r="W6507" s="402"/>
      <c r="X6507" s="402"/>
      <c r="Y6507" s="402"/>
      <c r="Z6507" s="402"/>
    </row>
    <row r="6508" spans="23:26" x14ac:dyDescent="0.2">
      <c r="W6508" s="402"/>
      <c r="X6508" s="402"/>
      <c r="Y6508" s="402"/>
      <c r="Z6508" s="402"/>
    </row>
    <row r="6509" spans="23:26" x14ac:dyDescent="0.2">
      <c r="W6509" s="402"/>
      <c r="X6509" s="402"/>
      <c r="Y6509" s="402"/>
      <c r="Z6509" s="402"/>
    </row>
    <row r="6510" spans="23:26" x14ac:dyDescent="0.2">
      <c r="W6510" s="402"/>
      <c r="X6510" s="402"/>
      <c r="Y6510" s="402"/>
      <c r="Z6510" s="402"/>
    </row>
    <row r="6511" spans="23:26" x14ac:dyDescent="0.2">
      <c r="W6511" s="402"/>
      <c r="X6511" s="402"/>
      <c r="Y6511" s="402"/>
      <c r="Z6511" s="402"/>
    </row>
    <row r="6512" spans="23:26" x14ac:dyDescent="0.2">
      <c r="W6512" s="402"/>
      <c r="X6512" s="402"/>
      <c r="Y6512" s="402"/>
      <c r="Z6512" s="402"/>
    </row>
    <row r="6513" spans="23:26" x14ac:dyDescent="0.2">
      <c r="W6513" s="402"/>
      <c r="X6513" s="402"/>
      <c r="Y6513" s="402"/>
      <c r="Z6513" s="402"/>
    </row>
    <row r="6514" spans="23:26" x14ac:dyDescent="0.2">
      <c r="W6514" s="402"/>
      <c r="X6514" s="402"/>
      <c r="Y6514" s="402"/>
      <c r="Z6514" s="402"/>
    </row>
    <row r="6515" spans="23:26" x14ac:dyDescent="0.2">
      <c r="W6515" s="402"/>
      <c r="X6515" s="402"/>
      <c r="Y6515" s="402"/>
      <c r="Z6515" s="402"/>
    </row>
    <row r="6516" spans="23:26" x14ac:dyDescent="0.2">
      <c r="W6516" s="402"/>
      <c r="X6516" s="402"/>
      <c r="Y6516" s="402"/>
      <c r="Z6516" s="402"/>
    </row>
    <row r="6517" spans="23:26" x14ac:dyDescent="0.2">
      <c r="W6517" s="402"/>
      <c r="X6517" s="402"/>
      <c r="Y6517" s="402"/>
      <c r="Z6517" s="402"/>
    </row>
    <row r="6518" spans="23:26" x14ac:dyDescent="0.2">
      <c r="W6518" s="402"/>
      <c r="X6518" s="402"/>
      <c r="Y6518" s="402"/>
      <c r="Z6518" s="402"/>
    </row>
    <row r="6519" spans="23:26" x14ac:dyDescent="0.2">
      <c r="W6519" s="402"/>
      <c r="X6519" s="402"/>
      <c r="Y6519" s="402"/>
      <c r="Z6519" s="402"/>
    </row>
    <row r="6520" spans="23:26" x14ac:dyDescent="0.2">
      <c r="W6520" s="402"/>
      <c r="X6520" s="402"/>
      <c r="Y6520" s="402"/>
      <c r="Z6520" s="402"/>
    </row>
    <row r="6521" spans="23:26" x14ac:dyDescent="0.2">
      <c r="W6521" s="402"/>
      <c r="X6521" s="402"/>
      <c r="Y6521" s="402"/>
      <c r="Z6521" s="402"/>
    </row>
    <row r="6522" spans="23:26" x14ac:dyDescent="0.2">
      <c r="W6522" s="402"/>
      <c r="X6522" s="402"/>
      <c r="Y6522" s="402"/>
      <c r="Z6522" s="402"/>
    </row>
    <row r="6523" spans="23:26" x14ac:dyDescent="0.2">
      <c r="W6523" s="402"/>
      <c r="X6523" s="402"/>
      <c r="Y6523" s="402"/>
      <c r="Z6523" s="402"/>
    </row>
    <row r="6524" spans="23:26" x14ac:dyDescent="0.2">
      <c r="W6524" s="402"/>
      <c r="X6524" s="402"/>
      <c r="Y6524" s="402"/>
      <c r="Z6524" s="402"/>
    </row>
    <row r="6525" spans="23:26" x14ac:dyDescent="0.2">
      <c r="W6525" s="402"/>
      <c r="X6525" s="402"/>
      <c r="Y6525" s="402"/>
      <c r="Z6525" s="402"/>
    </row>
    <row r="6526" spans="23:26" x14ac:dyDescent="0.2">
      <c r="W6526" s="402"/>
      <c r="X6526" s="402"/>
      <c r="Y6526" s="402"/>
      <c r="Z6526" s="402"/>
    </row>
    <row r="6527" spans="23:26" x14ac:dyDescent="0.2">
      <c r="W6527" s="402"/>
      <c r="X6527" s="402"/>
      <c r="Y6527" s="402"/>
      <c r="Z6527" s="402"/>
    </row>
    <row r="6528" spans="23:26" x14ac:dyDescent="0.2">
      <c r="W6528" s="402"/>
      <c r="X6528" s="402"/>
      <c r="Y6528" s="402"/>
      <c r="Z6528" s="402"/>
    </row>
    <row r="6529" spans="23:26" x14ac:dyDescent="0.2">
      <c r="W6529" s="402"/>
      <c r="X6529" s="402"/>
      <c r="Y6529" s="402"/>
      <c r="Z6529" s="402"/>
    </row>
    <row r="6530" spans="23:26" x14ac:dyDescent="0.2">
      <c r="W6530" s="402"/>
      <c r="X6530" s="402"/>
      <c r="Y6530" s="402"/>
      <c r="Z6530" s="402"/>
    </row>
    <row r="6531" spans="23:26" x14ac:dyDescent="0.2">
      <c r="W6531" s="402"/>
      <c r="X6531" s="402"/>
      <c r="Y6531" s="402"/>
      <c r="Z6531" s="402"/>
    </row>
    <row r="6532" spans="23:26" x14ac:dyDescent="0.2">
      <c r="W6532" s="402"/>
      <c r="X6532" s="402"/>
      <c r="Y6532" s="402"/>
      <c r="Z6532" s="402"/>
    </row>
    <row r="6533" spans="23:26" x14ac:dyDescent="0.2">
      <c r="W6533" s="402"/>
      <c r="X6533" s="402"/>
      <c r="Y6533" s="402"/>
      <c r="Z6533" s="402"/>
    </row>
    <row r="6534" spans="23:26" x14ac:dyDescent="0.2">
      <c r="W6534" s="402"/>
      <c r="X6534" s="402"/>
      <c r="Y6534" s="402"/>
      <c r="Z6534" s="402"/>
    </row>
    <row r="6535" spans="23:26" x14ac:dyDescent="0.2">
      <c r="W6535" s="402"/>
      <c r="X6535" s="402"/>
      <c r="Y6535" s="402"/>
      <c r="Z6535" s="402"/>
    </row>
    <row r="6536" spans="23:26" x14ac:dyDescent="0.2">
      <c r="W6536" s="402"/>
      <c r="X6536" s="402"/>
      <c r="Y6536" s="402"/>
      <c r="Z6536" s="402"/>
    </row>
    <row r="6537" spans="23:26" x14ac:dyDescent="0.2">
      <c r="W6537" s="402"/>
      <c r="X6537" s="402"/>
      <c r="Y6537" s="402"/>
      <c r="Z6537" s="402"/>
    </row>
    <row r="6538" spans="23:26" x14ac:dyDescent="0.2">
      <c r="W6538" s="402"/>
      <c r="X6538" s="402"/>
      <c r="Y6538" s="402"/>
      <c r="Z6538" s="402"/>
    </row>
    <row r="6539" spans="23:26" x14ac:dyDescent="0.2">
      <c r="W6539" s="402"/>
      <c r="X6539" s="402"/>
      <c r="Y6539" s="402"/>
      <c r="Z6539" s="402"/>
    </row>
    <row r="6540" spans="23:26" x14ac:dyDescent="0.2">
      <c r="W6540" s="402"/>
      <c r="X6540" s="402"/>
      <c r="Y6540" s="402"/>
      <c r="Z6540" s="402"/>
    </row>
    <row r="6541" spans="23:26" x14ac:dyDescent="0.2">
      <c r="W6541" s="402"/>
      <c r="X6541" s="402"/>
      <c r="Y6541" s="402"/>
      <c r="Z6541" s="402"/>
    </row>
    <row r="6542" spans="23:26" x14ac:dyDescent="0.2">
      <c r="W6542" s="402"/>
      <c r="X6542" s="402"/>
      <c r="Y6542" s="402"/>
      <c r="Z6542" s="402"/>
    </row>
    <row r="6543" spans="23:26" x14ac:dyDescent="0.2">
      <c r="W6543" s="402"/>
      <c r="X6543" s="402"/>
      <c r="Y6543" s="402"/>
      <c r="Z6543" s="402"/>
    </row>
    <row r="6544" spans="23:26" x14ac:dyDescent="0.2">
      <c r="W6544" s="402"/>
      <c r="X6544" s="402"/>
      <c r="Y6544" s="402"/>
      <c r="Z6544" s="402"/>
    </row>
    <row r="6545" spans="23:26" x14ac:dyDescent="0.2">
      <c r="W6545" s="402"/>
      <c r="X6545" s="402"/>
      <c r="Y6545" s="402"/>
      <c r="Z6545" s="402"/>
    </row>
    <row r="6546" spans="23:26" x14ac:dyDescent="0.2">
      <c r="W6546" s="402"/>
      <c r="X6546" s="402"/>
      <c r="Y6546" s="402"/>
      <c r="Z6546" s="402"/>
    </row>
    <row r="6547" spans="23:26" x14ac:dyDescent="0.2">
      <c r="W6547" s="402"/>
      <c r="X6547" s="402"/>
      <c r="Y6547" s="402"/>
      <c r="Z6547" s="402"/>
    </row>
    <row r="6548" spans="23:26" x14ac:dyDescent="0.2">
      <c r="W6548" s="402"/>
      <c r="X6548" s="402"/>
      <c r="Y6548" s="402"/>
      <c r="Z6548" s="402"/>
    </row>
    <row r="6549" spans="23:26" x14ac:dyDescent="0.2">
      <c r="W6549" s="402"/>
      <c r="X6549" s="402"/>
      <c r="Y6549" s="402"/>
      <c r="Z6549" s="402"/>
    </row>
    <row r="6550" spans="23:26" x14ac:dyDescent="0.2">
      <c r="W6550" s="402"/>
      <c r="X6550" s="402"/>
      <c r="Y6550" s="402"/>
      <c r="Z6550" s="402"/>
    </row>
    <row r="6551" spans="23:26" x14ac:dyDescent="0.2">
      <c r="W6551" s="402"/>
      <c r="X6551" s="402"/>
      <c r="Y6551" s="402"/>
      <c r="Z6551" s="402"/>
    </row>
    <row r="6552" spans="23:26" x14ac:dyDescent="0.2">
      <c r="W6552" s="402"/>
      <c r="X6552" s="402"/>
      <c r="Y6552" s="402"/>
      <c r="Z6552" s="402"/>
    </row>
    <row r="6553" spans="23:26" x14ac:dyDescent="0.2">
      <c r="W6553" s="402"/>
      <c r="X6553" s="402"/>
      <c r="Y6553" s="402"/>
      <c r="Z6553" s="402"/>
    </row>
    <row r="6554" spans="23:26" x14ac:dyDescent="0.2">
      <c r="W6554" s="402"/>
      <c r="X6554" s="402"/>
      <c r="Y6554" s="402"/>
      <c r="Z6554" s="402"/>
    </row>
    <row r="6555" spans="23:26" x14ac:dyDescent="0.2">
      <c r="W6555" s="402"/>
      <c r="X6555" s="402"/>
      <c r="Y6555" s="402"/>
      <c r="Z6555" s="402"/>
    </row>
    <row r="6556" spans="23:26" x14ac:dyDescent="0.2">
      <c r="W6556" s="402"/>
      <c r="X6556" s="402"/>
      <c r="Y6556" s="402"/>
      <c r="Z6556" s="402"/>
    </row>
    <row r="6557" spans="23:26" x14ac:dyDescent="0.2">
      <c r="W6557" s="402"/>
      <c r="X6557" s="402"/>
      <c r="Y6557" s="402"/>
      <c r="Z6557" s="402"/>
    </row>
    <row r="6558" spans="23:26" x14ac:dyDescent="0.2">
      <c r="W6558" s="402"/>
      <c r="X6558" s="402"/>
      <c r="Y6558" s="402"/>
      <c r="Z6558" s="402"/>
    </row>
    <row r="6559" spans="23:26" x14ac:dyDescent="0.2">
      <c r="W6559" s="402"/>
      <c r="X6559" s="402"/>
      <c r="Y6559" s="402"/>
      <c r="Z6559" s="402"/>
    </row>
    <row r="6560" spans="23:26" x14ac:dyDescent="0.2">
      <c r="W6560" s="402"/>
      <c r="X6560" s="402"/>
      <c r="Y6560" s="402"/>
      <c r="Z6560" s="402"/>
    </row>
    <row r="6561" spans="23:26" x14ac:dyDescent="0.2">
      <c r="W6561" s="402"/>
      <c r="X6561" s="402"/>
      <c r="Y6561" s="402"/>
      <c r="Z6561" s="402"/>
    </row>
    <row r="6562" spans="23:26" x14ac:dyDescent="0.2">
      <c r="W6562" s="402"/>
      <c r="X6562" s="402"/>
      <c r="Y6562" s="402"/>
      <c r="Z6562" s="402"/>
    </row>
    <row r="6563" spans="23:26" x14ac:dyDescent="0.2">
      <c r="W6563" s="402"/>
      <c r="X6563" s="402"/>
      <c r="Y6563" s="402"/>
      <c r="Z6563" s="402"/>
    </row>
    <row r="6564" spans="23:26" x14ac:dyDescent="0.2">
      <c r="W6564" s="402"/>
      <c r="X6564" s="402"/>
      <c r="Y6564" s="402"/>
      <c r="Z6564" s="402"/>
    </row>
    <row r="6565" spans="23:26" x14ac:dyDescent="0.2">
      <c r="W6565" s="402"/>
      <c r="X6565" s="402"/>
      <c r="Y6565" s="402"/>
      <c r="Z6565" s="402"/>
    </row>
    <row r="6566" spans="23:26" x14ac:dyDescent="0.2">
      <c r="W6566" s="402"/>
      <c r="X6566" s="402"/>
      <c r="Y6566" s="402"/>
      <c r="Z6566" s="402"/>
    </row>
    <row r="6567" spans="23:26" x14ac:dyDescent="0.2">
      <c r="W6567" s="402"/>
      <c r="X6567" s="402"/>
      <c r="Y6567" s="402"/>
      <c r="Z6567" s="402"/>
    </row>
    <row r="6568" spans="23:26" x14ac:dyDescent="0.2">
      <c r="W6568" s="402"/>
      <c r="X6568" s="402"/>
      <c r="Y6568" s="402"/>
      <c r="Z6568" s="402"/>
    </row>
    <row r="6569" spans="23:26" x14ac:dyDescent="0.2">
      <c r="W6569" s="402"/>
      <c r="X6569" s="402"/>
      <c r="Y6569" s="402"/>
      <c r="Z6569" s="402"/>
    </row>
    <row r="6570" spans="23:26" x14ac:dyDescent="0.2">
      <c r="W6570" s="402"/>
      <c r="X6570" s="402"/>
      <c r="Y6570" s="402"/>
      <c r="Z6570" s="402"/>
    </row>
    <row r="6571" spans="23:26" x14ac:dyDescent="0.2">
      <c r="W6571" s="402"/>
      <c r="X6571" s="402"/>
      <c r="Y6571" s="402"/>
      <c r="Z6571" s="402"/>
    </row>
    <row r="6572" spans="23:26" x14ac:dyDescent="0.2">
      <c r="W6572" s="402"/>
      <c r="X6572" s="402"/>
      <c r="Y6572" s="402"/>
      <c r="Z6572" s="402"/>
    </row>
    <row r="6573" spans="23:26" x14ac:dyDescent="0.2">
      <c r="W6573" s="402"/>
      <c r="X6573" s="402"/>
      <c r="Y6573" s="402"/>
      <c r="Z6573" s="402"/>
    </row>
    <row r="6574" spans="23:26" x14ac:dyDescent="0.2">
      <c r="W6574" s="402"/>
      <c r="X6574" s="402"/>
      <c r="Y6574" s="402"/>
      <c r="Z6574" s="402"/>
    </row>
    <row r="6575" spans="23:26" x14ac:dyDescent="0.2">
      <c r="W6575" s="402"/>
      <c r="X6575" s="402"/>
      <c r="Y6575" s="402"/>
      <c r="Z6575" s="402"/>
    </row>
    <row r="6576" spans="23:26" x14ac:dyDescent="0.2">
      <c r="W6576" s="402"/>
      <c r="X6576" s="402"/>
      <c r="Y6576" s="402"/>
      <c r="Z6576" s="402"/>
    </row>
    <row r="6577" spans="23:26" x14ac:dyDescent="0.2">
      <c r="W6577" s="402"/>
      <c r="X6577" s="402"/>
      <c r="Y6577" s="402"/>
      <c r="Z6577" s="402"/>
    </row>
    <row r="6578" spans="23:26" x14ac:dyDescent="0.2">
      <c r="W6578" s="402"/>
      <c r="X6578" s="402"/>
      <c r="Y6578" s="402"/>
      <c r="Z6578" s="402"/>
    </row>
    <row r="6579" spans="23:26" x14ac:dyDescent="0.2">
      <c r="W6579" s="402"/>
      <c r="X6579" s="402"/>
      <c r="Y6579" s="402"/>
      <c r="Z6579" s="402"/>
    </row>
    <row r="6580" spans="23:26" x14ac:dyDescent="0.2">
      <c r="W6580" s="402"/>
      <c r="X6580" s="402"/>
      <c r="Y6580" s="402"/>
      <c r="Z6580" s="402"/>
    </row>
    <row r="6581" spans="23:26" x14ac:dyDescent="0.2">
      <c r="W6581" s="402"/>
      <c r="X6581" s="402"/>
      <c r="Y6581" s="402"/>
      <c r="Z6581" s="402"/>
    </row>
    <row r="6582" spans="23:26" x14ac:dyDescent="0.2">
      <c r="W6582" s="402"/>
      <c r="X6582" s="402"/>
      <c r="Y6582" s="402"/>
      <c r="Z6582" s="402"/>
    </row>
    <row r="6583" spans="23:26" x14ac:dyDescent="0.2">
      <c r="W6583" s="402"/>
      <c r="X6583" s="402"/>
      <c r="Y6583" s="402"/>
      <c r="Z6583" s="402"/>
    </row>
    <row r="6584" spans="23:26" x14ac:dyDescent="0.2">
      <c r="W6584" s="402"/>
      <c r="X6584" s="402"/>
      <c r="Y6584" s="402"/>
      <c r="Z6584" s="402"/>
    </row>
    <row r="6585" spans="23:26" x14ac:dyDescent="0.2">
      <c r="W6585" s="402"/>
      <c r="X6585" s="402"/>
      <c r="Y6585" s="402"/>
      <c r="Z6585" s="402"/>
    </row>
    <row r="6586" spans="23:26" x14ac:dyDescent="0.2">
      <c r="W6586" s="402"/>
      <c r="X6586" s="402"/>
      <c r="Y6586" s="402"/>
      <c r="Z6586" s="402"/>
    </row>
    <row r="6587" spans="23:26" x14ac:dyDescent="0.2">
      <c r="W6587" s="402"/>
      <c r="X6587" s="402"/>
      <c r="Y6587" s="402"/>
      <c r="Z6587" s="402"/>
    </row>
    <row r="6588" spans="23:26" x14ac:dyDescent="0.2">
      <c r="W6588" s="402"/>
      <c r="X6588" s="402"/>
      <c r="Y6588" s="402"/>
      <c r="Z6588" s="402"/>
    </row>
    <row r="6589" spans="23:26" x14ac:dyDescent="0.2">
      <c r="W6589" s="402"/>
      <c r="X6589" s="402"/>
      <c r="Y6589" s="402"/>
      <c r="Z6589" s="402"/>
    </row>
    <row r="6590" spans="23:26" x14ac:dyDescent="0.2">
      <c r="W6590" s="402"/>
      <c r="X6590" s="402"/>
      <c r="Y6590" s="402"/>
      <c r="Z6590" s="402"/>
    </row>
    <row r="6591" spans="23:26" x14ac:dyDescent="0.2">
      <c r="W6591" s="402"/>
      <c r="X6591" s="402"/>
      <c r="Y6591" s="402"/>
      <c r="Z6591" s="402"/>
    </row>
    <row r="6592" spans="23:26" x14ac:dyDescent="0.2">
      <c r="W6592" s="402"/>
      <c r="X6592" s="402"/>
      <c r="Y6592" s="402"/>
      <c r="Z6592" s="402"/>
    </row>
    <row r="6593" spans="23:26" x14ac:dyDescent="0.2">
      <c r="W6593" s="402"/>
      <c r="X6593" s="402"/>
      <c r="Y6593" s="402"/>
      <c r="Z6593" s="402"/>
    </row>
    <row r="6594" spans="23:26" x14ac:dyDescent="0.2">
      <c r="W6594" s="402"/>
      <c r="X6594" s="402"/>
      <c r="Y6594" s="402"/>
      <c r="Z6594" s="402"/>
    </row>
    <row r="6595" spans="23:26" x14ac:dyDescent="0.2">
      <c r="W6595" s="402"/>
      <c r="X6595" s="402"/>
      <c r="Y6595" s="402"/>
      <c r="Z6595" s="402"/>
    </row>
    <row r="6596" spans="23:26" x14ac:dyDescent="0.2">
      <c r="W6596" s="402"/>
      <c r="X6596" s="402"/>
      <c r="Y6596" s="402"/>
      <c r="Z6596" s="402"/>
    </row>
    <row r="6597" spans="23:26" x14ac:dyDescent="0.2">
      <c r="W6597" s="402"/>
      <c r="X6597" s="402"/>
      <c r="Y6597" s="402"/>
      <c r="Z6597" s="402"/>
    </row>
    <row r="6598" spans="23:26" x14ac:dyDescent="0.2">
      <c r="W6598" s="402"/>
      <c r="X6598" s="402"/>
      <c r="Y6598" s="402"/>
      <c r="Z6598" s="402"/>
    </row>
    <row r="6599" spans="23:26" x14ac:dyDescent="0.2">
      <c r="W6599" s="402"/>
      <c r="X6599" s="402"/>
      <c r="Y6599" s="402"/>
      <c r="Z6599" s="402"/>
    </row>
    <row r="6600" spans="23:26" x14ac:dyDescent="0.2">
      <c r="W6600" s="402"/>
      <c r="X6600" s="402"/>
      <c r="Y6600" s="402"/>
      <c r="Z6600" s="402"/>
    </row>
    <row r="6601" spans="23:26" x14ac:dyDescent="0.2">
      <c r="W6601" s="402"/>
      <c r="X6601" s="402"/>
      <c r="Y6601" s="402"/>
      <c r="Z6601" s="402"/>
    </row>
    <row r="6602" spans="23:26" x14ac:dyDescent="0.2">
      <c r="W6602" s="402"/>
      <c r="X6602" s="402"/>
      <c r="Y6602" s="402"/>
      <c r="Z6602" s="402"/>
    </row>
    <row r="6603" spans="23:26" x14ac:dyDescent="0.2">
      <c r="W6603" s="402"/>
      <c r="X6603" s="402"/>
      <c r="Y6603" s="402"/>
      <c r="Z6603" s="402"/>
    </row>
    <row r="6604" spans="23:26" x14ac:dyDescent="0.2">
      <c r="W6604" s="402"/>
      <c r="X6604" s="402"/>
      <c r="Y6604" s="402"/>
      <c r="Z6604" s="402"/>
    </row>
    <row r="6605" spans="23:26" x14ac:dyDescent="0.2">
      <c r="W6605" s="402"/>
      <c r="X6605" s="402"/>
      <c r="Y6605" s="402"/>
      <c r="Z6605" s="402"/>
    </row>
    <row r="6606" spans="23:26" x14ac:dyDescent="0.2">
      <c r="W6606" s="402"/>
      <c r="X6606" s="402"/>
      <c r="Y6606" s="402"/>
      <c r="Z6606" s="402"/>
    </row>
    <row r="6607" spans="23:26" x14ac:dyDescent="0.2">
      <c r="W6607" s="402"/>
      <c r="X6607" s="402"/>
      <c r="Y6607" s="402"/>
      <c r="Z6607" s="402"/>
    </row>
    <row r="6608" spans="23:26" x14ac:dyDescent="0.2">
      <c r="W6608" s="402"/>
      <c r="X6608" s="402"/>
      <c r="Y6608" s="402"/>
      <c r="Z6608" s="402"/>
    </row>
    <row r="6609" spans="23:26" x14ac:dyDescent="0.2">
      <c r="W6609" s="402"/>
      <c r="X6609" s="402"/>
      <c r="Y6609" s="402"/>
      <c r="Z6609" s="402"/>
    </row>
    <row r="6610" spans="23:26" x14ac:dyDescent="0.2">
      <c r="W6610" s="402"/>
      <c r="X6610" s="402"/>
      <c r="Y6610" s="402"/>
      <c r="Z6610" s="402"/>
    </row>
    <row r="6611" spans="23:26" x14ac:dyDescent="0.2">
      <c r="W6611" s="402"/>
      <c r="X6611" s="402"/>
      <c r="Y6611" s="402"/>
      <c r="Z6611" s="402"/>
    </row>
    <row r="6612" spans="23:26" x14ac:dyDescent="0.2">
      <c r="W6612" s="402"/>
      <c r="X6612" s="402"/>
      <c r="Y6612" s="402"/>
      <c r="Z6612" s="402"/>
    </row>
    <row r="6613" spans="23:26" x14ac:dyDescent="0.2">
      <c r="W6613" s="402"/>
      <c r="X6613" s="402"/>
      <c r="Y6613" s="402"/>
      <c r="Z6613" s="402"/>
    </row>
    <row r="6614" spans="23:26" x14ac:dyDescent="0.2">
      <c r="W6614" s="402"/>
      <c r="X6614" s="402"/>
      <c r="Y6614" s="402"/>
      <c r="Z6614" s="402"/>
    </row>
    <row r="6615" spans="23:26" x14ac:dyDescent="0.2">
      <c r="W6615" s="402"/>
      <c r="X6615" s="402"/>
      <c r="Y6615" s="402"/>
      <c r="Z6615" s="402"/>
    </row>
    <row r="6616" spans="23:26" x14ac:dyDescent="0.2">
      <c r="W6616" s="402"/>
      <c r="X6616" s="402"/>
      <c r="Y6616" s="402"/>
      <c r="Z6616" s="402"/>
    </row>
    <row r="6617" spans="23:26" x14ac:dyDescent="0.2">
      <c r="W6617" s="402"/>
      <c r="X6617" s="402"/>
      <c r="Y6617" s="402"/>
      <c r="Z6617" s="402"/>
    </row>
    <row r="6618" spans="23:26" x14ac:dyDescent="0.2">
      <c r="W6618" s="402"/>
      <c r="X6618" s="402"/>
      <c r="Y6618" s="402"/>
      <c r="Z6618" s="402"/>
    </row>
    <row r="6619" spans="23:26" x14ac:dyDescent="0.2">
      <c r="W6619" s="402"/>
      <c r="X6619" s="402"/>
      <c r="Y6619" s="402"/>
      <c r="Z6619" s="402"/>
    </row>
    <row r="6620" spans="23:26" x14ac:dyDescent="0.2">
      <c r="W6620" s="402"/>
      <c r="X6620" s="402"/>
      <c r="Y6620" s="402"/>
      <c r="Z6620" s="402"/>
    </row>
    <row r="6621" spans="23:26" x14ac:dyDescent="0.2">
      <c r="W6621" s="402"/>
      <c r="X6621" s="402"/>
      <c r="Y6621" s="402"/>
      <c r="Z6621" s="402"/>
    </row>
    <row r="6622" spans="23:26" x14ac:dyDescent="0.2">
      <c r="W6622" s="402"/>
      <c r="X6622" s="402"/>
      <c r="Y6622" s="402"/>
      <c r="Z6622" s="402"/>
    </row>
    <row r="6623" spans="23:26" x14ac:dyDescent="0.2">
      <c r="W6623" s="402"/>
      <c r="X6623" s="402"/>
      <c r="Y6623" s="402"/>
      <c r="Z6623" s="402"/>
    </row>
    <row r="6624" spans="23:26" x14ac:dyDescent="0.2">
      <c r="W6624" s="402"/>
      <c r="X6624" s="402"/>
      <c r="Y6624" s="402"/>
      <c r="Z6624" s="402"/>
    </row>
    <row r="6625" spans="23:26" x14ac:dyDescent="0.2">
      <c r="W6625" s="402"/>
      <c r="X6625" s="402"/>
      <c r="Y6625" s="402"/>
      <c r="Z6625" s="402"/>
    </row>
    <row r="6626" spans="23:26" x14ac:dyDescent="0.2">
      <c r="W6626" s="402"/>
      <c r="X6626" s="402"/>
      <c r="Y6626" s="402"/>
      <c r="Z6626" s="402"/>
    </row>
    <row r="6627" spans="23:26" x14ac:dyDescent="0.2">
      <c r="W6627" s="402"/>
      <c r="X6627" s="402"/>
      <c r="Y6627" s="402"/>
      <c r="Z6627" s="402"/>
    </row>
    <row r="6628" spans="23:26" x14ac:dyDescent="0.2">
      <c r="W6628" s="402"/>
      <c r="X6628" s="402"/>
      <c r="Y6628" s="402"/>
      <c r="Z6628" s="402"/>
    </row>
    <row r="6629" spans="23:26" x14ac:dyDescent="0.2">
      <c r="W6629" s="402"/>
      <c r="X6629" s="402"/>
      <c r="Y6629" s="402"/>
      <c r="Z6629" s="402"/>
    </row>
    <row r="6630" spans="23:26" x14ac:dyDescent="0.2">
      <c r="W6630" s="402"/>
      <c r="X6630" s="402"/>
      <c r="Y6630" s="402"/>
      <c r="Z6630" s="402"/>
    </row>
    <row r="6631" spans="23:26" x14ac:dyDescent="0.2">
      <c r="W6631" s="402"/>
      <c r="X6631" s="402"/>
      <c r="Y6631" s="402"/>
      <c r="Z6631" s="402"/>
    </row>
    <row r="6632" spans="23:26" x14ac:dyDescent="0.2">
      <c r="W6632" s="402"/>
      <c r="X6632" s="402"/>
      <c r="Y6632" s="402"/>
      <c r="Z6632" s="402"/>
    </row>
    <row r="6633" spans="23:26" x14ac:dyDescent="0.2">
      <c r="W6633" s="402"/>
      <c r="X6633" s="402"/>
      <c r="Y6633" s="402"/>
      <c r="Z6633" s="402"/>
    </row>
    <row r="6634" spans="23:26" x14ac:dyDescent="0.2">
      <c r="W6634" s="402"/>
      <c r="X6634" s="402"/>
      <c r="Y6634" s="402"/>
      <c r="Z6634" s="402"/>
    </row>
    <row r="6635" spans="23:26" x14ac:dyDescent="0.2">
      <c r="W6635" s="402"/>
      <c r="X6635" s="402"/>
      <c r="Y6635" s="402"/>
      <c r="Z6635" s="402"/>
    </row>
    <row r="6636" spans="23:26" x14ac:dyDescent="0.2">
      <c r="W6636" s="402"/>
      <c r="X6636" s="402"/>
      <c r="Y6636" s="402"/>
      <c r="Z6636" s="402"/>
    </row>
    <row r="6637" spans="23:26" x14ac:dyDescent="0.2">
      <c r="W6637" s="402"/>
      <c r="X6637" s="402"/>
      <c r="Y6637" s="402"/>
      <c r="Z6637" s="402"/>
    </row>
    <row r="6638" spans="23:26" x14ac:dyDescent="0.2">
      <c r="W6638" s="402"/>
      <c r="X6638" s="402"/>
      <c r="Y6638" s="402"/>
      <c r="Z6638" s="402"/>
    </row>
    <row r="6639" spans="23:26" x14ac:dyDescent="0.2">
      <c r="W6639" s="402"/>
      <c r="X6639" s="402"/>
      <c r="Y6639" s="402"/>
      <c r="Z6639" s="402"/>
    </row>
    <row r="6640" spans="23:26" x14ac:dyDescent="0.2">
      <c r="W6640" s="402"/>
      <c r="X6640" s="402"/>
      <c r="Y6640" s="402"/>
      <c r="Z6640" s="402"/>
    </row>
    <row r="6641" spans="23:26" x14ac:dyDescent="0.2">
      <c r="W6641" s="402"/>
      <c r="X6641" s="402"/>
      <c r="Y6641" s="402"/>
      <c r="Z6641" s="402"/>
    </row>
    <row r="6642" spans="23:26" x14ac:dyDescent="0.2">
      <c r="W6642" s="402"/>
      <c r="X6642" s="402"/>
      <c r="Y6642" s="402"/>
      <c r="Z6642" s="402"/>
    </row>
    <row r="6643" spans="23:26" x14ac:dyDescent="0.2">
      <c r="W6643" s="402"/>
      <c r="X6643" s="402"/>
      <c r="Y6643" s="402"/>
      <c r="Z6643" s="402"/>
    </row>
    <row r="6644" spans="23:26" x14ac:dyDescent="0.2">
      <c r="W6644" s="402"/>
      <c r="X6644" s="402"/>
      <c r="Y6644" s="402"/>
      <c r="Z6644" s="402"/>
    </row>
    <row r="6645" spans="23:26" x14ac:dyDescent="0.2">
      <c r="W6645" s="402"/>
      <c r="X6645" s="402"/>
      <c r="Y6645" s="402"/>
      <c r="Z6645" s="402"/>
    </row>
    <row r="6646" spans="23:26" x14ac:dyDescent="0.2">
      <c r="W6646" s="402"/>
      <c r="X6646" s="402"/>
      <c r="Y6646" s="402"/>
      <c r="Z6646" s="402"/>
    </row>
    <row r="6647" spans="23:26" x14ac:dyDescent="0.2">
      <c r="W6647" s="402"/>
      <c r="X6647" s="402"/>
      <c r="Y6647" s="402"/>
      <c r="Z6647" s="402"/>
    </row>
    <row r="6648" spans="23:26" x14ac:dyDescent="0.2">
      <c r="W6648" s="402"/>
      <c r="X6648" s="402"/>
      <c r="Y6648" s="402"/>
      <c r="Z6648" s="402"/>
    </row>
    <row r="6649" spans="23:26" x14ac:dyDescent="0.2">
      <c r="W6649" s="402"/>
      <c r="X6649" s="402"/>
      <c r="Y6649" s="402"/>
      <c r="Z6649" s="402"/>
    </row>
    <row r="6650" spans="23:26" x14ac:dyDescent="0.2">
      <c r="W6650" s="402"/>
      <c r="X6650" s="402"/>
      <c r="Y6650" s="402"/>
      <c r="Z6650" s="402"/>
    </row>
    <row r="6651" spans="23:26" x14ac:dyDescent="0.2">
      <c r="W6651" s="402"/>
      <c r="X6651" s="402"/>
      <c r="Y6651" s="402"/>
      <c r="Z6651" s="402"/>
    </row>
    <row r="6652" spans="23:26" x14ac:dyDescent="0.2">
      <c r="W6652" s="402"/>
      <c r="X6652" s="402"/>
      <c r="Y6652" s="402"/>
      <c r="Z6652" s="402"/>
    </row>
    <row r="6653" spans="23:26" x14ac:dyDescent="0.2">
      <c r="W6653" s="402"/>
      <c r="X6653" s="402"/>
      <c r="Y6653" s="402"/>
      <c r="Z6653" s="402"/>
    </row>
    <row r="6654" spans="23:26" x14ac:dyDescent="0.2">
      <c r="W6654" s="402"/>
      <c r="X6654" s="402"/>
      <c r="Y6654" s="402"/>
      <c r="Z6654" s="402"/>
    </row>
    <row r="6655" spans="23:26" x14ac:dyDescent="0.2">
      <c r="W6655" s="402"/>
      <c r="X6655" s="402"/>
      <c r="Y6655" s="402"/>
      <c r="Z6655" s="402"/>
    </row>
    <row r="6656" spans="23:26" x14ac:dyDescent="0.2">
      <c r="W6656" s="402"/>
      <c r="X6656" s="402"/>
      <c r="Y6656" s="402"/>
      <c r="Z6656" s="402"/>
    </row>
    <row r="6657" spans="23:26" x14ac:dyDescent="0.2">
      <c r="W6657" s="402"/>
      <c r="X6657" s="402"/>
      <c r="Y6657" s="402"/>
      <c r="Z6657" s="402"/>
    </row>
    <row r="6658" spans="23:26" x14ac:dyDescent="0.2">
      <c r="W6658" s="402"/>
      <c r="X6658" s="402"/>
      <c r="Y6658" s="402"/>
      <c r="Z6658" s="402"/>
    </row>
    <row r="6659" spans="23:26" x14ac:dyDescent="0.2">
      <c r="W6659" s="402"/>
      <c r="X6659" s="402"/>
      <c r="Y6659" s="402"/>
      <c r="Z6659" s="402"/>
    </row>
    <row r="6660" spans="23:26" x14ac:dyDescent="0.2">
      <c r="W6660" s="402"/>
      <c r="X6660" s="402"/>
      <c r="Y6660" s="402"/>
      <c r="Z6660" s="402"/>
    </row>
    <row r="6661" spans="23:26" x14ac:dyDescent="0.2">
      <c r="W6661" s="402"/>
      <c r="X6661" s="402"/>
      <c r="Y6661" s="402"/>
      <c r="Z6661" s="402"/>
    </row>
    <row r="6662" spans="23:26" x14ac:dyDescent="0.2">
      <c r="W6662" s="402"/>
      <c r="X6662" s="402"/>
      <c r="Y6662" s="402"/>
      <c r="Z6662" s="402"/>
    </row>
    <row r="6663" spans="23:26" x14ac:dyDescent="0.2">
      <c r="W6663" s="402"/>
      <c r="X6663" s="402"/>
      <c r="Y6663" s="402"/>
      <c r="Z6663" s="402"/>
    </row>
    <row r="6664" spans="23:26" x14ac:dyDescent="0.2">
      <c r="W6664" s="402"/>
      <c r="X6664" s="402"/>
      <c r="Y6664" s="402"/>
      <c r="Z6664" s="402"/>
    </row>
    <row r="6665" spans="23:26" x14ac:dyDescent="0.2">
      <c r="W6665" s="402"/>
      <c r="X6665" s="402"/>
      <c r="Y6665" s="402"/>
      <c r="Z6665" s="402"/>
    </row>
    <row r="6666" spans="23:26" x14ac:dyDescent="0.2">
      <c r="W6666" s="402"/>
      <c r="X6666" s="402"/>
      <c r="Y6666" s="402"/>
      <c r="Z6666" s="402"/>
    </row>
    <row r="6667" spans="23:26" x14ac:dyDescent="0.2">
      <c r="W6667" s="402"/>
      <c r="X6667" s="402"/>
      <c r="Y6667" s="402"/>
      <c r="Z6667" s="402"/>
    </row>
    <row r="6668" spans="23:26" x14ac:dyDescent="0.2">
      <c r="W6668" s="402"/>
      <c r="X6668" s="402"/>
      <c r="Y6668" s="402"/>
      <c r="Z6668" s="402"/>
    </row>
    <row r="6669" spans="23:26" x14ac:dyDescent="0.2">
      <c r="W6669" s="402"/>
      <c r="X6669" s="402"/>
      <c r="Y6669" s="402"/>
      <c r="Z6669" s="402"/>
    </row>
    <row r="6670" spans="23:26" x14ac:dyDescent="0.2">
      <c r="W6670" s="402"/>
      <c r="X6670" s="402"/>
      <c r="Y6670" s="402"/>
      <c r="Z6670" s="402"/>
    </row>
    <row r="6671" spans="23:26" x14ac:dyDescent="0.2">
      <c r="W6671" s="402"/>
      <c r="X6671" s="402"/>
      <c r="Y6671" s="402"/>
      <c r="Z6671" s="402"/>
    </row>
    <row r="6672" spans="23:26" x14ac:dyDescent="0.2">
      <c r="W6672" s="402"/>
      <c r="X6672" s="402"/>
      <c r="Y6672" s="402"/>
      <c r="Z6672" s="402"/>
    </row>
    <row r="6673" spans="23:26" x14ac:dyDescent="0.2">
      <c r="W6673" s="402"/>
      <c r="X6673" s="402"/>
      <c r="Y6673" s="402"/>
      <c r="Z6673" s="402"/>
    </row>
    <row r="6674" spans="23:26" x14ac:dyDescent="0.2">
      <c r="W6674" s="402"/>
      <c r="X6674" s="402"/>
      <c r="Y6674" s="402"/>
      <c r="Z6674" s="402"/>
    </row>
    <row r="6675" spans="23:26" x14ac:dyDescent="0.2">
      <c r="W6675" s="402"/>
      <c r="X6675" s="402"/>
      <c r="Y6675" s="402"/>
      <c r="Z6675" s="402"/>
    </row>
    <row r="6676" spans="23:26" x14ac:dyDescent="0.2">
      <c r="W6676" s="402"/>
      <c r="X6676" s="402"/>
      <c r="Y6676" s="402"/>
      <c r="Z6676" s="402"/>
    </row>
    <row r="6677" spans="23:26" x14ac:dyDescent="0.2">
      <c r="W6677" s="402"/>
      <c r="X6677" s="402"/>
      <c r="Y6677" s="402"/>
      <c r="Z6677" s="402"/>
    </row>
    <row r="6678" spans="23:26" x14ac:dyDescent="0.2">
      <c r="W6678" s="402"/>
      <c r="X6678" s="402"/>
      <c r="Y6678" s="402"/>
      <c r="Z6678" s="402"/>
    </row>
    <row r="6679" spans="23:26" x14ac:dyDescent="0.2">
      <c r="W6679" s="402"/>
      <c r="X6679" s="402"/>
      <c r="Y6679" s="402"/>
      <c r="Z6679" s="402"/>
    </row>
    <row r="6680" spans="23:26" x14ac:dyDescent="0.2">
      <c r="W6680" s="402"/>
      <c r="X6680" s="402"/>
      <c r="Y6680" s="402"/>
      <c r="Z6680" s="402"/>
    </row>
    <row r="6681" spans="23:26" x14ac:dyDescent="0.2">
      <c r="W6681" s="402"/>
      <c r="X6681" s="402"/>
      <c r="Y6681" s="402"/>
      <c r="Z6681" s="402"/>
    </row>
    <row r="6682" spans="23:26" x14ac:dyDescent="0.2">
      <c r="W6682" s="402"/>
      <c r="X6682" s="402"/>
      <c r="Y6682" s="402"/>
      <c r="Z6682" s="402"/>
    </row>
    <row r="6683" spans="23:26" x14ac:dyDescent="0.2">
      <c r="W6683" s="402"/>
      <c r="X6683" s="402"/>
      <c r="Y6683" s="402"/>
      <c r="Z6683" s="402"/>
    </row>
    <row r="6684" spans="23:26" x14ac:dyDescent="0.2">
      <c r="W6684" s="402"/>
      <c r="X6684" s="402"/>
      <c r="Y6684" s="402"/>
      <c r="Z6684" s="402"/>
    </row>
    <row r="6685" spans="23:26" x14ac:dyDescent="0.2">
      <c r="W6685" s="402"/>
      <c r="X6685" s="402"/>
      <c r="Y6685" s="402"/>
      <c r="Z6685" s="402"/>
    </row>
    <row r="6686" spans="23:26" x14ac:dyDescent="0.2">
      <c r="W6686" s="402"/>
      <c r="X6686" s="402"/>
      <c r="Y6686" s="402"/>
      <c r="Z6686" s="402"/>
    </row>
    <row r="6687" spans="23:26" x14ac:dyDescent="0.2">
      <c r="W6687" s="402"/>
      <c r="X6687" s="402"/>
      <c r="Y6687" s="402"/>
      <c r="Z6687" s="402"/>
    </row>
    <row r="6688" spans="23:26" x14ac:dyDescent="0.2">
      <c r="W6688" s="402"/>
      <c r="X6688" s="402"/>
      <c r="Y6688" s="402"/>
      <c r="Z6688" s="402"/>
    </row>
    <row r="6689" spans="23:26" x14ac:dyDescent="0.2">
      <c r="W6689" s="402"/>
      <c r="X6689" s="402"/>
      <c r="Y6689" s="402"/>
      <c r="Z6689" s="402"/>
    </row>
    <row r="6690" spans="23:26" x14ac:dyDescent="0.2">
      <c r="W6690" s="402"/>
      <c r="X6690" s="402"/>
      <c r="Y6690" s="402"/>
      <c r="Z6690" s="402"/>
    </row>
    <row r="6691" spans="23:26" x14ac:dyDescent="0.2">
      <c r="W6691" s="402"/>
      <c r="X6691" s="402"/>
      <c r="Y6691" s="402"/>
      <c r="Z6691" s="402"/>
    </row>
    <row r="6692" spans="23:26" x14ac:dyDescent="0.2">
      <c r="W6692" s="402"/>
      <c r="X6692" s="402"/>
      <c r="Y6692" s="402"/>
      <c r="Z6692" s="402"/>
    </row>
    <row r="6693" spans="23:26" x14ac:dyDescent="0.2">
      <c r="W6693" s="402"/>
      <c r="X6693" s="402"/>
      <c r="Y6693" s="402"/>
      <c r="Z6693" s="402"/>
    </row>
    <row r="6694" spans="23:26" x14ac:dyDescent="0.2">
      <c r="W6694" s="402"/>
      <c r="X6694" s="402"/>
      <c r="Y6694" s="402"/>
      <c r="Z6694" s="402"/>
    </row>
    <row r="6695" spans="23:26" x14ac:dyDescent="0.2">
      <c r="W6695" s="402"/>
      <c r="X6695" s="402"/>
      <c r="Y6695" s="402"/>
      <c r="Z6695" s="402"/>
    </row>
    <row r="6696" spans="23:26" x14ac:dyDescent="0.2">
      <c r="W6696" s="402"/>
      <c r="X6696" s="402"/>
      <c r="Y6696" s="402"/>
      <c r="Z6696" s="402"/>
    </row>
    <row r="6697" spans="23:26" x14ac:dyDescent="0.2">
      <c r="W6697" s="402"/>
      <c r="X6697" s="402"/>
      <c r="Y6697" s="402"/>
      <c r="Z6697" s="402"/>
    </row>
    <row r="6698" spans="23:26" x14ac:dyDescent="0.2">
      <c r="W6698" s="402"/>
      <c r="X6698" s="402"/>
      <c r="Y6698" s="402"/>
      <c r="Z6698" s="402"/>
    </row>
    <row r="6699" spans="23:26" x14ac:dyDescent="0.2">
      <c r="W6699" s="402"/>
      <c r="X6699" s="402"/>
      <c r="Y6699" s="402"/>
      <c r="Z6699" s="402"/>
    </row>
    <row r="6700" spans="23:26" x14ac:dyDescent="0.2">
      <c r="W6700" s="402"/>
      <c r="X6700" s="402"/>
      <c r="Y6700" s="402"/>
      <c r="Z6700" s="402"/>
    </row>
    <row r="6701" spans="23:26" x14ac:dyDescent="0.2">
      <c r="W6701" s="402"/>
      <c r="X6701" s="402"/>
      <c r="Y6701" s="402"/>
      <c r="Z6701" s="402"/>
    </row>
    <row r="6702" spans="23:26" x14ac:dyDescent="0.2">
      <c r="W6702" s="402"/>
      <c r="X6702" s="402"/>
      <c r="Y6702" s="402"/>
      <c r="Z6702" s="402"/>
    </row>
    <row r="6703" spans="23:26" x14ac:dyDescent="0.2">
      <c r="W6703" s="402"/>
      <c r="X6703" s="402"/>
      <c r="Y6703" s="402"/>
      <c r="Z6703" s="402"/>
    </row>
    <row r="6704" spans="23:26" x14ac:dyDescent="0.2">
      <c r="W6704" s="402"/>
      <c r="X6704" s="402"/>
      <c r="Y6704" s="402"/>
      <c r="Z6704" s="402"/>
    </row>
    <row r="6705" spans="23:26" x14ac:dyDescent="0.2">
      <c r="W6705" s="402"/>
      <c r="X6705" s="402"/>
      <c r="Y6705" s="402"/>
      <c r="Z6705" s="402"/>
    </row>
    <row r="6706" spans="23:26" x14ac:dyDescent="0.2">
      <c r="W6706" s="402"/>
      <c r="X6706" s="402"/>
      <c r="Y6706" s="402"/>
      <c r="Z6706" s="402"/>
    </row>
    <row r="6707" spans="23:26" x14ac:dyDescent="0.2">
      <c r="W6707" s="402"/>
      <c r="X6707" s="402"/>
      <c r="Y6707" s="402"/>
      <c r="Z6707" s="402"/>
    </row>
    <row r="6708" spans="23:26" x14ac:dyDescent="0.2">
      <c r="W6708" s="402"/>
      <c r="X6708" s="402"/>
      <c r="Y6708" s="402"/>
      <c r="Z6708" s="402"/>
    </row>
    <row r="6709" spans="23:26" x14ac:dyDescent="0.2">
      <c r="W6709" s="402"/>
      <c r="X6709" s="402"/>
      <c r="Y6709" s="402"/>
      <c r="Z6709" s="402"/>
    </row>
    <row r="6710" spans="23:26" x14ac:dyDescent="0.2">
      <c r="W6710" s="402"/>
      <c r="X6710" s="402"/>
      <c r="Y6710" s="402"/>
      <c r="Z6710" s="402"/>
    </row>
    <row r="6711" spans="23:26" x14ac:dyDescent="0.2">
      <c r="W6711" s="402"/>
      <c r="X6711" s="402"/>
      <c r="Y6711" s="402"/>
      <c r="Z6711" s="402"/>
    </row>
    <row r="6712" spans="23:26" x14ac:dyDescent="0.2">
      <c r="W6712" s="402"/>
      <c r="X6712" s="402"/>
      <c r="Y6712" s="402"/>
      <c r="Z6712" s="402"/>
    </row>
    <row r="6713" spans="23:26" x14ac:dyDescent="0.2">
      <c r="W6713" s="402"/>
      <c r="X6713" s="402"/>
      <c r="Y6713" s="402"/>
      <c r="Z6713" s="402"/>
    </row>
    <row r="6714" spans="23:26" x14ac:dyDescent="0.2">
      <c r="W6714" s="402"/>
      <c r="X6714" s="402"/>
      <c r="Y6714" s="402"/>
      <c r="Z6714" s="402"/>
    </row>
    <row r="6715" spans="23:26" x14ac:dyDescent="0.2">
      <c r="W6715" s="402"/>
      <c r="X6715" s="402"/>
      <c r="Y6715" s="402"/>
      <c r="Z6715" s="402"/>
    </row>
    <row r="6716" spans="23:26" x14ac:dyDescent="0.2">
      <c r="W6716" s="402"/>
      <c r="X6716" s="402"/>
      <c r="Y6716" s="402"/>
      <c r="Z6716" s="402"/>
    </row>
    <row r="6717" spans="23:26" x14ac:dyDescent="0.2">
      <c r="W6717" s="402"/>
      <c r="X6717" s="402"/>
      <c r="Y6717" s="402"/>
      <c r="Z6717" s="402"/>
    </row>
    <row r="6718" spans="23:26" x14ac:dyDescent="0.2">
      <c r="W6718" s="402"/>
      <c r="X6718" s="402"/>
      <c r="Y6718" s="402"/>
      <c r="Z6718" s="402"/>
    </row>
    <row r="6719" spans="23:26" x14ac:dyDescent="0.2">
      <c r="W6719" s="402"/>
      <c r="X6719" s="402"/>
      <c r="Y6719" s="402"/>
      <c r="Z6719" s="402"/>
    </row>
    <row r="6720" spans="23:26" x14ac:dyDescent="0.2">
      <c r="W6720" s="402"/>
      <c r="X6720" s="402"/>
      <c r="Y6720" s="402"/>
      <c r="Z6720" s="402"/>
    </row>
    <row r="6721" spans="23:26" x14ac:dyDescent="0.2">
      <c r="W6721" s="402"/>
      <c r="X6721" s="402"/>
      <c r="Y6721" s="402"/>
      <c r="Z6721" s="402"/>
    </row>
    <row r="6722" spans="23:26" x14ac:dyDescent="0.2">
      <c r="W6722" s="402"/>
      <c r="X6722" s="402"/>
      <c r="Y6722" s="402"/>
      <c r="Z6722" s="402"/>
    </row>
    <row r="6723" spans="23:26" x14ac:dyDescent="0.2">
      <c r="W6723" s="402"/>
      <c r="X6723" s="402"/>
      <c r="Y6723" s="402"/>
      <c r="Z6723" s="402"/>
    </row>
    <row r="6724" spans="23:26" x14ac:dyDescent="0.2">
      <c r="W6724" s="402"/>
      <c r="X6724" s="402"/>
      <c r="Y6724" s="402"/>
      <c r="Z6724" s="402"/>
    </row>
    <row r="6725" spans="23:26" x14ac:dyDescent="0.2">
      <c r="W6725" s="402"/>
      <c r="X6725" s="402"/>
      <c r="Y6725" s="402"/>
      <c r="Z6725" s="402"/>
    </row>
    <row r="6726" spans="23:26" x14ac:dyDescent="0.2">
      <c r="W6726" s="402"/>
      <c r="X6726" s="402"/>
      <c r="Y6726" s="402"/>
      <c r="Z6726" s="402"/>
    </row>
    <row r="6727" spans="23:26" x14ac:dyDescent="0.2">
      <c r="W6727" s="402"/>
      <c r="X6727" s="402"/>
      <c r="Y6727" s="402"/>
      <c r="Z6727" s="402"/>
    </row>
    <row r="6728" spans="23:26" x14ac:dyDescent="0.2">
      <c r="W6728" s="402"/>
      <c r="X6728" s="402"/>
      <c r="Y6728" s="402"/>
      <c r="Z6728" s="402"/>
    </row>
    <row r="6729" spans="23:26" x14ac:dyDescent="0.2">
      <c r="W6729" s="402"/>
      <c r="X6729" s="402"/>
      <c r="Y6729" s="402"/>
      <c r="Z6729" s="402"/>
    </row>
    <row r="6730" spans="23:26" x14ac:dyDescent="0.2">
      <c r="W6730" s="402"/>
      <c r="X6730" s="402"/>
      <c r="Y6730" s="402"/>
      <c r="Z6730" s="402"/>
    </row>
    <row r="6731" spans="23:26" x14ac:dyDescent="0.2">
      <c r="W6731" s="402"/>
      <c r="X6731" s="402"/>
      <c r="Y6731" s="402"/>
      <c r="Z6731" s="402"/>
    </row>
    <row r="6732" spans="23:26" x14ac:dyDescent="0.2">
      <c r="W6732" s="402"/>
      <c r="X6732" s="402"/>
      <c r="Y6732" s="402"/>
      <c r="Z6732" s="402"/>
    </row>
    <row r="6733" spans="23:26" x14ac:dyDescent="0.2">
      <c r="W6733" s="402"/>
      <c r="X6733" s="402"/>
      <c r="Y6733" s="402"/>
      <c r="Z6733" s="402"/>
    </row>
    <row r="6734" spans="23:26" x14ac:dyDescent="0.2">
      <c r="W6734" s="402"/>
      <c r="X6734" s="402"/>
      <c r="Y6734" s="402"/>
      <c r="Z6734" s="402"/>
    </row>
    <row r="6735" spans="23:26" x14ac:dyDescent="0.2">
      <c r="W6735" s="402"/>
      <c r="X6735" s="402"/>
      <c r="Y6735" s="402"/>
      <c r="Z6735" s="402"/>
    </row>
    <row r="6736" spans="23:26" x14ac:dyDescent="0.2">
      <c r="W6736" s="402"/>
      <c r="X6736" s="402"/>
      <c r="Y6736" s="402"/>
      <c r="Z6736" s="402"/>
    </row>
    <row r="6737" spans="23:26" x14ac:dyDescent="0.2">
      <c r="W6737" s="402"/>
      <c r="X6737" s="402"/>
      <c r="Y6737" s="402"/>
      <c r="Z6737" s="402"/>
    </row>
    <row r="6738" spans="23:26" x14ac:dyDescent="0.2">
      <c r="W6738" s="402"/>
      <c r="X6738" s="402"/>
      <c r="Y6738" s="402"/>
      <c r="Z6738" s="402"/>
    </row>
    <row r="6739" spans="23:26" x14ac:dyDescent="0.2">
      <c r="W6739" s="402"/>
      <c r="X6739" s="402"/>
      <c r="Y6739" s="402"/>
      <c r="Z6739" s="402"/>
    </row>
    <row r="6740" spans="23:26" x14ac:dyDescent="0.2">
      <c r="W6740" s="402"/>
      <c r="X6740" s="402"/>
      <c r="Y6740" s="402"/>
      <c r="Z6740" s="402"/>
    </row>
    <row r="6741" spans="23:26" x14ac:dyDescent="0.2">
      <c r="W6741" s="402"/>
      <c r="X6741" s="402"/>
      <c r="Y6741" s="402"/>
      <c r="Z6741" s="402"/>
    </row>
    <row r="6742" spans="23:26" x14ac:dyDescent="0.2">
      <c r="W6742" s="402"/>
      <c r="X6742" s="402"/>
      <c r="Y6742" s="402"/>
      <c r="Z6742" s="402"/>
    </row>
    <row r="6743" spans="23:26" x14ac:dyDescent="0.2">
      <c r="W6743" s="402"/>
      <c r="X6743" s="402"/>
      <c r="Y6743" s="402"/>
      <c r="Z6743" s="402"/>
    </row>
    <row r="6744" spans="23:26" x14ac:dyDescent="0.2">
      <c r="W6744" s="402"/>
      <c r="X6744" s="402"/>
      <c r="Y6744" s="402"/>
      <c r="Z6744" s="402"/>
    </row>
    <row r="6745" spans="23:26" x14ac:dyDescent="0.2">
      <c r="W6745" s="402"/>
      <c r="X6745" s="402"/>
      <c r="Y6745" s="402"/>
      <c r="Z6745" s="402"/>
    </row>
    <row r="6746" spans="23:26" x14ac:dyDescent="0.2">
      <c r="W6746" s="402"/>
      <c r="X6746" s="402"/>
      <c r="Y6746" s="402"/>
      <c r="Z6746" s="402"/>
    </row>
    <row r="6747" spans="23:26" x14ac:dyDescent="0.2">
      <c r="W6747" s="402"/>
      <c r="X6747" s="402"/>
      <c r="Y6747" s="402"/>
      <c r="Z6747" s="402"/>
    </row>
    <row r="6748" spans="23:26" x14ac:dyDescent="0.2">
      <c r="W6748" s="402"/>
      <c r="X6748" s="402"/>
      <c r="Y6748" s="402"/>
      <c r="Z6748" s="402"/>
    </row>
    <row r="6749" spans="23:26" x14ac:dyDescent="0.2">
      <c r="W6749" s="402"/>
      <c r="X6749" s="402"/>
      <c r="Y6749" s="402"/>
      <c r="Z6749" s="402"/>
    </row>
    <row r="6750" spans="23:26" x14ac:dyDescent="0.2">
      <c r="W6750" s="402"/>
      <c r="X6750" s="402"/>
      <c r="Y6750" s="402"/>
      <c r="Z6750" s="402"/>
    </row>
    <row r="6751" spans="23:26" x14ac:dyDescent="0.2">
      <c r="W6751" s="402"/>
      <c r="X6751" s="402"/>
      <c r="Y6751" s="402"/>
      <c r="Z6751" s="402"/>
    </row>
    <row r="6752" spans="23:26" x14ac:dyDescent="0.2">
      <c r="W6752" s="402"/>
      <c r="X6752" s="402"/>
      <c r="Y6752" s="402"/>
      <c r="Z6752" s="402"/>
    </row>
    <row r="6753" spans="23:26" x14ac:dyDescent="0.2">
      <c r="W6753" s="402"/>
      <c r="X6753" s="402"/>
      <c r="Y6753" s="402"/>
      <c r="Z6753" s="402"/>
    </row>
    <row r="6754" spans="23:26" x14ac:dyDescent="0.2">
      <c r="W6754" s="402"/>
      <c r="X6754" s="402"/>
      <c r="Y6754" s="402"/>
      <c r="Z6754" s="402"/>
    </row>
    <row r="6755" spans="23:26" x14ac:dyDescent="0.2">
      <c r="W6755" s="402"/>
      <c r="X6755" s="402"/>
      <c r="Y6755" s="402"/>
      <c r="Z6755" s="402"/>
    </row>
    <row r="6756" spans="23:26" x14ac:dyDescent="0.2">
      <c r="W6756" s="402"/>
      <c r="X6756" s="402"/>
      <c r="Y6756" s="402"/>
      <c r="Z6756" s="402"/>
    </row>
    <row r="6757" spans="23:26" x14ac:dyDescent="0.2">
      <c r="W6757" s="402"/>
      <c r="X6757" s="402"/>
      <c r="Y6757" s="402"/>
      <c r="Z6757" s="402"/>
    </row>
    <row r="6758" spans="23:26" x14ac:dyDescent="0.2">
      <c r="W6758" s="402"/>
      <c r="X6758" s="402"/>
      <c r="Y6758" s="402"/>
      <c r="Z6758" s="402"/>
    </row>
    <row r="6759" spans="23:26" x14ac:dyDescent="0.2">
      <c r="W6759" s="402"/>
      <c r="X6759" s="402"/>
      <c r="Y6759" s="402"/>
      <c r="Z6759" s="402"/>
    </row>
    <row r="6760" spans="23:26" x14ac:dyDescent="0.2">
      <c r="W6760" s="402"/>
      <c r="X6760" s="402"/>
      <c r="Y6760" s="402"/>
      <c r="Z6760" s="402"/>
    </row>
    <row r="6761" spans="23:26" x14ac:dyDescent="0.2">
      <c r="W6761" s="402"/>
      <c r="X6761" s="402"/>
      <c r="Y6761" s="402"/>
      <c r="Z6761" s="402"/>
    </row>
    <row r="6762" spans="23:26" x14ac:dyDescent="0.2">
      <c r="W6762" s="402"/>
      <c r="X6762" s="402"/>
      <c r="Y6762" s="402"/>
      <c r="Z6762" s="402"/>
    </row>
    <row r="6763" spans="23:26" x14ac:dyDescent="0.2">
      <c r="W6763" s="402"/>
      <c r="X6763" s="402"/>
      <c r="Y6763" s="402"/>
      <c r="Z6763" s="402"/>
    </row>
    <row r="6764" spans="23:26" x14ac:dyDescent="0.2">
      <c r="W6764" s="402"/>
      <c r="X6764" s="402"/>
      <c r="Y6764" s="402"/>
      <c r="Z6764" s="402"/>
    </row>
    <row r="6765" spans="23:26" x14ac:dyDescent="0.2">
      <c r="W6765" s="402"/>
      <c r="X6765" s="402"/>
      <c r="Y6765" s="402"/>
      <c r="Z6765" s="402"/>
    </row>
    <row r="6766" spans="23:26" x14ac:dyDescent="0.2">
      <c r="W6766" s="402"/>
      <c r="X6766" s="402"/>
      <c r="Y6766" s="402"/>
      <c r="Z6766" s="402"/>
    </row>
    <row r="6767" spans="23:26" x14ac:dyDescent="0.2">
      <c r="W6767" s="402"/>
      <c r="X6767" s="402"/>
      <c r="Y6767" s="402"/>
      <c r="Z6767" s="402"/>
    </row>
    <row r="6768" spans="23:26" x14ac:dyDescent="0.2">
      <c r="W6768" s="402"/>
      <c r="X6768" s="402"/>
      <c r="Y6768" s="402"/>
      <c r="Z6768" s="402"/>
    </row>
    <row r="6769" spans="23:26" x14ac:dyDescent="0.2">
      <c r="W6769" s="402"/>
      <c r="X6769" s="402"/>
      <c r="Y6769" s="402"/>
      <c r="Z6769" s="402"/>
    </row>
    <row r="6770" spans="23:26" x14ac:dyDescent="0.2">
      <c r="W6770" s="402"/>
      <c r="X6770" s="402"/>
      <c r="Y6770" s="402"/>
      <c r="Z6770" s="402"/>
    </row>
    <row r="6771" spans="23:26" x14ac:dyDescent="0.2">
      <c r="W6771" s="402"/>
      <c r="X6771" s="402"/>
      <c r="Y6771" s="402"/>
      <c r="Z6771" s="402"/>
    </row>
    <row r="6772" spans="23:26" x14ac:dyDescent="0.2">
      <c r="W6772" s="402"/>
      <c r="X6772" s="402"/>
      <c r="Y6772" s="402"/>
      <c r="Z6772" s="402"/>
    </row>
    <row r="6773" spans="23:26" x14ac:dyDescent="0.2">
      <c r="W6773" s="402"/>
      <c r="X6773" s="402"/>
      <c r="Y6773" s="402"/>
      <c r="Z6773" s="402"/>
    </row>
    <row r="6774" spans="23:26" x14ac:dyDescent="0.2">
      <c r="W6774" s="402"/>
      <c r="X6774" s="402"/>
      <c r="Y6774" s="402"/>
      <c r="Z6774" s="402"/>
    </row>
    <row r="6775" spans="23:26" x14ac:dyDescent="0.2">
      <c r="W6775" s="402"/>
      <c r="X6775" s="402"/>
      <c r="Y6775" s="402"/>
      <c r="Z6775" s="402"/>
    </row>
    <row r="6776" spans="23:26" x14ac:dyDescent="0.2">
      <c r="W6776" s="402"/>
      <c r="X6776" s="402"/>
      <c r="Y6776" s="402"/>
      <c r="Z6776" s="402"/>
    </row>
    <row r="6777" spans="23:26" x14ac:dyDescent="0.2">
      <c r="W6777" s="402"/>
      <c r="X6777" s="402"/>
      <c r="Y6777" s="402"/>
      <c r="Z6777" s="402"/>
    </row>
    <row r="6778" spans="23:26" x14ac:dyDescent="0.2">
      <c r="W6778" s="402"/>
      <c r="X6778" s="402"/>
      <c r="Y6778" s="402"/>
      <c r="Z6778" s="402"/>
    </row>
    <row r="6779" spans="23:26" x14ac:dyDescent="0.2">
      <c r="W6779" s="402"/>
      <c r="X6779" s="402"/>
      <c r="Y6779" s="402"/>
      <c r="Z6779" s="402"/>
    </row>
    <row r="6780" spans="23:26" x14ac:dyDescent="0.2">
      <c r="W6780" s="402"/>
      <c r="X6780" s="402"/>
      <c r="Y6780" s="402"/>
      <c r="Z6780" s="402"/>
    </row>
    <row r="6781" spans="23:26" x14ac:dyDescent="0.2">
      <c r="W6781" s="402"/>
      <c r="X6781" s="402"/>
      <c r="Y6781" s="402"/>
      <c r="Z6781" s="402"/>
    </row>
    <row r="6782" spans="23:26" x14ac:dyDescent="0.2">
      <c r="W6782" s="402"/>
      <c r="X6782" s="402"/>
      <c r="Y6782" s="402"/>
      <c r="Z6782" s="402"/>
    </row>
    <row r="6783" spans="23:26" x14ac:dyDescent="0.2">
      <c r="W6783" s="402"/>
      <c r="X6783" s="402"/>
      <c r="Y6783" s="402"/>
      <c r="Z6783" s="402"/>
    </row>
    <row r="6784" spans="23:26" x14ac:dyDescent="0.2">
      <c r="W6784" s="402"/>
      <c r="X6784" s="402"/>
      <c r="Y6784" s="402"/>
      <c r="Z6784" s="402"/>
    </row>
    <row r="6785" spans="23:26" x14ac:dyDescent="0.2">
      <c r="W6785" s="402"/>
      <c r="X6785" s="402"/>
      <c r="Y6785" s="402"/>
      <c r="Z6785" s="402"/>
    </row>
    <row r="6786" spans="23:26" x14ac:dyDescent="0.2">
      <c r="W6786" s="402"/>
      <c r="X6786" s="402"/>
      <c r="Y6786" s="402"/>
      <c r="Z6786" s="402"/>
    </row>
    <row r="6787" spans="23:26" x14ac:dyDescent="0.2">
      <c r="W6787" s="402"/>
      <c r="X6787" s="402"/>
      <c r="Y6787" s="402"/>
      <c r="Z6787" s="402"/>
    </row>
    <row r="6788" spans="23:26" x14ac:dyDescent="0.2">
      <c r="W6788" s="402"/>
      <c r="X6788" s="402"/>
      <c r="Y6788" s="402"/>
      <c r="Z6788" s="402"/>
    </row>
    <row r="6789" spans="23:26" x14ac:dyDescent="0.2">
      <c r="W6789" s="402"/>
      <c r="X6789" s="402"/>
      <c r="Y6789" s="402"/>
      <c r="Z6789" s="402"/>
    </row>
    <row r="6790" spans="23:26" x14ac:dyDescent="0.2">
      <c r="W6790" s="402"/>
      <c r="X6790" s="402"/>
      <c r="Y6790" s="402"/>
      <c r="Z6790" s="402"/>
    </row>
    <row r="6791" spans="23:26" x14ac:dyDescent="0.2">
      <c r="W6791" s="402"/>
      <c r="X6791" s="402"/>
      <c r="Y6791" s="402"/>
      <c r="Z6791" s="402"/>
    </row>
    <row r="6792" spans="23:26" x14ac:dyDescent="0.2">
      <c r="W6792" s="402"/>
      <c r="X6792" s="402"/>
      <c r="Y6792" s="402"/>
      <c r="Z6792" s="402"/>
    </row>
    <row r="6793" spans="23:26" x14ac:dyDescent="0.2">
      <c r="W6793" s="402"/>
      <c r="X6793" s="402"/>
      <c r="Y6793" s="402"/>
      <c r="Z6793" s="402"/>
    </row>
    <row r="6794" spans="23:26" x14ac:dyDescent="0.2">
      <c r="W6794" s="402"/>
      <c r="X6794" s="402"/>
      <c r="Y6794" s="402"/>
      <c r="Z6794" s="402"/>
    </row>
    <row r="6795" spans="23:26" x14ac:dyDescent="0.2">
      <c r="W6795" s="402"/>
      <c r="X6795" s="402"/>
      <c r="Y6795" s="402"/>
      <c r="Z6795" s="402"/>
    </row>
    <row r="6796" spans="23:26" x14ac:dyDescent="0.2">
      <c r="W6796" s="402"/>
      <c r="X6796" s="402"/>
      <c r="Y6796" s="402"/>
      <c r="Z6796" s="402"/>
    </row>
    <row r="6797" spans="23:26" x14ac:dyDescent="0.2">
      <c r="W6797" s="402"/>
      <c r="X6797" s="402"/>
      <c r="Y6797" s="402"/>
      <c r="Z6797" s="402"/>
    </row>
    <row r="6798" spans="23:26" x14ac:dyDescent="0.2">
      <c r="W6798" s="402"/>
      <c r="X6798" s="402"/>
      <c r="Y6798" s="402"/>
      <c r="Z6798" s="402"/>
    </row>
    <row r="6799" spans="23:26" x14ac:dyDescent="0.2">
      <c r="W6799" s="402"/>
      <c r="X6799" s="402"/>
      <c r="Y6799" s="402"/>
      <c r="Z6799" s="402"/>
    </row>
    <row r="6800" spans="23:26" x14ac:dyDescent="0.2">
      <c r="W6800" s="402"/>
      <c r="X6800" s="402"/>
      <c r="Y6800" s="402"/>
      <c r="Z6800" s="402"/>
    </row>
    <row r="6801" spans="23:26" x14ac:dyDescent="0.2">
      <c r="W6801" s="402"/>
      <c r="X6801" s="402"/>
      <c r="Y6801" s="402"/>
      <c r="Z6801" s="402"/>
    </row>
    <row r="6802" spans="23:26" x14ac:dyDescent="0.2">
      <c r="W6802" s="402"/>
      <c r="X6802" s="402"/>
      <c r="Y6802" s="402"/>
      <c r="Z6802" s="402"/>
    </row>
    <row r="6803" spans="23:26" x14ac:dyDescent="0.2">
      <c r="W6803" s="402"/>
      <c r="X6803" s="402"/>
      <c r="Y6803" s="402"/>
      <c r="Z6803" s="402"/>
    </row>
    <row r="6804" spans="23:26" x14ac:dyDescent="0.2">
      <c r="W6804" s="402"/>
      <c r="X6804" s="402"/>
      <c r="Y6804" s="402"/>
      <c r="Z6804" s="402"/>
    </row>
    <row r="6805" spans="23:26" x14ac:dyDescent="0.2">
      <c r="W6805" s="402"/>
      <c r="X6805" s="402"/>
      <c r="Y6805" s="402"/>
      <c r="Z6805" s="402"/>
    </row>
    <row r="6806" spans="23:26" x14ac:dyDescent="0.2">
      <c r="W6806" s="402"/>
      <c r="X6806" s="402"/>
      <c r="Y6806" s="402"/>
      <c r="Z6806" s="402"/>
    </row>
    <row r="6807" spans="23:26" x14ac:dyDescent="0.2">
      <c r="W6807" s="402"/>
      <c r="X6807" s="402"/>
      <c r="Y6807" s="402"/>
      <c r="Z6807" s="402"/>
    </row>
    <row r="6808" spans="23:26" x14ac:dyDescent="0.2">
      <c r="W6808" s="402"/>
      <c r="X6808" s="402"/>
      <c r="Y6808" s="402"/>
      <c r="Z6808" s="402"/>
    </row>
    <row r="6809" spans="23:26" x14ac:dyDescent="0.2">
      <c r="W6809" s="402"/>
      <c r="X6809" s="402"/>
      <c r="Y6809" s="402"/>
      <c r="Z6809" s="402"/>
    </row>
    <row r="6810" spans="23:26" x14ac:dyDescent="0.2">
      <c r="W6810" s="402"/>
      <c r="X6810" s="402"/>
      <c r="Y6810" s="402"/>
      <c r="Z6810" s="402"/>
    </row>
    <row r="6811" spans="23:26" x14ac:dyDescent="0.2">
      <c r="W6811" s="402"/>
      <c r="X6811" s="402"/>
      <c r="Y6811" s="402"/>
      <c r="Z6811" s="402"/>
    </row>
    <row r="6812" spans="23:26" x14ac:dyDescent="0.2">
      <c r="W6812" s="402"/>
      <c r="X6812" s="402"/>
      <c r="Y6812" s="402"/>
      <c r="Z6812" s="402"/>
    </row>
    <row r="6813" spans="23:26" x14ac:dyDescent="0.2">
      <c r="W6813" s="402"/>
      <c r="X6813" s="402"/>
      <c r="Y6813" s="402"/>
      <c r="Z6813" s="402"/>
    </row>
    <row r="6814" spans="23:26" x14ac:dyDescent="0.2">
      <c r="W6814" s="402"/>
      <c r="X6814" s="402"/>
      <c r="Y6814" s="402"/>
      <c r="Z6814" s="402"/>
    </row>
    <row r="6815" spans="23:26" x14ac:dyDescent="0.2">
      <c r="W6815" s="402"/>
      <c r="X6815" s="402"/>
      <c r="Y6815" s="402"/>
      <c r="Z6815" s="402"/>
    </row>
    <row r="6816" spans="23:26" x14ac:dyDescent="0.2">
      <c r="W6816" s="402"/>
      <c r="X6816" s="402"/>
      <c r="Y6816" s="402"/>
      <c r="Z6816" s="402"/>
    </row>
    <row r="6817" spans="23:26" x14ac:dyDescent="0.2">
      <c r="W6817" s="402"/>
      <c r="X6817" s="402"/>
      <c r="Y6817" s="402"/>
      <c r="Z6817" s="402"/>
    </row>
    <row r="6818" spans="23:26" x14ac:dyDescent="0.2">
      <c r="W6818" s="402"/>
      <c r="X6818" s="402"/>
      <c r="Y6818" s="402"/>
      <c r="Z6818" s="402"/>
    </row>
    <row r="6819" spans="23:26" x14ac:dyDescent="0.2">
      <c r="W6819" s="402"/>
      <c r="X6819" s="402"/>
      <c r="Y6819" s="402"/>
      <c r="Z6819" s="402"/>
    </row>
    <row r="6820" spans="23:26" x14ac:dyDescent="0.2">
      <c r="W6820" s="402"/>
      <c r="X6820" s="402"/>
      <c r="Y6820" s="402"/>
      <c r="Z6820" s="402"/>
    </row>
    <row r="6821" spans="23:26" x14ac:dyDescent="0.2">
      <c r="W6821" s="402"/>
      <c r="X6821" s="402"/>
      <c r="Y6821" s="402"/>
      <c r="Z6821" s="402"/>
    </row>
    <row r="6822" spans="23:26" x14ac:dyDescent="0.2">
      <c r="W6822" s="402"/>
      <c r="X6822" s="402"/>
      <c r="Y6822" s="402"/>
      <c r="Z6822" s="402"/>
    </row>
    <row r="6823" spans="23:26" x14ac:dyDescent="0.2">
      <c r="W6823" s="402"/>
      <c r="X6823" s="402"/>
      <c r="Y6823" s="402"/>
      <c r="Z6823" s="402"/>
    </row>
    <row r="6824" spans="23:26" x14ac:dyDescent="0.2">
      <c r="W6824" s="402"/>
      <c r="X6824" s="402"/>
      <c r="Y6824" s="402"/>
      <c r="Z6824" s="402"/>
    </row>
    <row r="6825" spans="23:26" x14ac:dyDescent="0.2">
      <c r="W6825" s="402"/>
      <c r="X6825" s="402"/>
      <c r="Y6825" s="402"/>
      <c r="Z6825" s="402"/>
    </row>
    <row r="6826" spans="23:26" x14ac:dyDescent="0.2">
      <c r="W6826" s="402"/>
      <c r="X6826" s="402"/>
      <c r="Y6826" s="402"/>
      <c r="Z6826" s="402"/>
    </row>
    <row r="6827" spans="23:26" x14ac:dyDescent="0.2">
      <c r="W6827" s="402"/>
      <c r="X6827" s="402"/>
      <c r="Y6827" s="402"/>
      <c r="Z6827" s="402"/>
    </row>
    <row r="6828" spans="23:26" x14ac:dyDescent="0.2">
      <c r="W6828" s="402"/>
      <c r="X6828" s="402"/>
      <c r="Y6828" s="402"/>
      <c r="Z6828" s="402"/>
    </row>
    <row r="6829" spans="23:26" x14ac:dyDescent="0.2">
      <c r="W6829" s="402"/>
      <c r="X6829" s="402"/>
      <c r="Y6829" s="402"/>
      <c r="Z6829" s="402"/>
    </row>
    <row r="6830" spans="23:26" x14ac:dyDescent="0.2">
      <c r="W6830" s="402"/>
      <c r="X6830" s="402"/>
      <c r="Y6830" s="402"/>
      <c r="Z6830" s="402"/>
    </row>
    <row r="6831" spans="23:26" x14ac:dyDescent="0.2">
      <c r="W6831" s="402"/>
      <c r="X6831" s="402"/>
      <c r="Y6831" s="402"/>
      <c r="Z6831" s="402"/>
    </row>
    <row r="6832" spans="23:26" x14ac:dyDescent="0.2">
      <c r="W6832" s="402"/>
      <c r="X6832" s="402"/>
      <c r="Y6832" s="402"/>
      <c r="Z6832" s="402"/>
    </row>
    <row r="6833" spans="23:26" x14ac:dyDescent="0.2">
      <c r="W6833" s="402"/>
      <c r="X6833" s="402"/>
      <c r="Y6833" s="402"/>
      <c r="Z6833" s="402"/>
    </row>
    <row r="6834" spans="23:26" x14ac:dyDescent="0.2">
      <c r="W6834" s="402"/>
      <c r="X6834" s="402"/>
      <c r="Y6834" s="402"/>
      <c r="Z6834" s="402"/>
    </row>
    <row r="6835" spans="23:26" x14ac:dyDescent="0.2">
      <c r="W6835" s="402"/>
      <c r="X6835" s="402"/>
      <c r="Y6835" s="402"/>
      <c r="Z6835" s="402"/>
    </row>
    <row r="6836" spans="23:26" x14ac:dyDescent="0.2">
      <c r="W6836" s="402"/>
      <c r="X6836" s="402"/>
      <c r="Y6836" s="402"/>
      <c r="Z6836" s="402"/>
    </row>
    <row r="6837" spans="23:26" x14ac:dyDescent="0.2">
      <c r="W6837" s="402"/>
      <c r="X6837" s="402"/>
      <c r="Y6837" s="402"/>
      <c r="Z6837" s="402"/>
    </row>
    <row r="6838" spans="23:26" x14ac:dyDescent="0.2">
      <c r="W6838" s="402"/>
      <c r="X6838" s="402"/>
      <c r="Y6838" s="402"/>
      <c r="Z6838" s="402"/>
    </row>
    <row r="6839" spans="23:26" x14ac:dyDescent="0.2">
      <c r="W6839" s="402"/>
      <c r="X6839" s="402"/>
      <c r="Y6839" s="402"/>
      <c r="Z6839" s="402"/>
    </row>
    <row r="6840" spans="23:26" x14ac:dyDescent="0.2">
      <c r="W6840" s="402"/>
      <c r="X6840" s="402"/>
      <c r="Y6840" s="402"/>
      <c r="Z6840" s="402"/>
    </row>
    <row r="6841" spans="23:26" x14ac:dyDescent="0.2">
      <c r="W6841" s="402"/>
      <c r="X6841" s="402"/>
      <c r="Y6841" s="402"/>
      <c r="Z6841" s="402"/>
    </row>
    <row r="6842" spans="23:26" x14ac:dyDescent="0.2">
      <c r="W6842" s="402"/>
      <c r="X6842" s="402"/>
      <c r="Y6842" s="402"/>
      <c r="Z6842" s="402"/>
    </row>
    <row r="6843" spans="23:26" x14ac:dyDescent="0.2">
      <c r="W6843" s="402"/>
      <c r="X6843" s="402"/>
      <c r="Y6843" s="402"/>
      <c r="Z6843" s="402"/>
    </row>
    <row r="6844" spans="23:26" x14ac:dyDescent="0.2">
      <c r="W6844" s="402"/>
      <c r="X6844" s="402"/>
      <c r="Y6844" s="402"/>
      <c r="Z6844" s="402"/>
    </row>
    <row r="6845" spans="23:26" x14ac:dyDescent="0.2">
      <c r="W6845" s="402"/>
      <c r="X6845" s="402"/>
      <c r="Y6845" s="402"/>
      <c r="Z6845" s="402"/>
    </row>
    <row r="6846" spans="23:26" x14ac:dyDescent="0.2">
      <c r="W6846" s="402"/>
      <c r="X6846" s="402"/>
      <c r="Y6846" s="402"/>
      <c r="Z6846" s="402"/>
    </row>
    <row r="6847" spans="23:26" x14ac:dyDescent="0.2">
      <c r="W6847" s="402"/>
      <c r="X6847" s="402"/>
      <c r="Y6847" s="402"/>
      <c r="Z6847" s="402"/>
    </row>
    <row r="6848" spans="23:26" x14ac:dyDescent="0.2">
      <c r="W6848" s="402"/>
      <c r="X6848" s="402"/>
      <c r="Y6848" s="402"/>
      <c r="Z6848" s="402"/>
    </row>
    <row r="6849" spans="23:26" x14ac:dyDescent="0.2">
      <c r="W6849" s="402"/>
      <c r="X6849" s="402"/>
      <c r="Y6849" s="402"/>
      <c r="Z6849" s="402"/>
    </row>
    <row r="6850" spans="23:26" x14ac:dyDescent="0.2">
      <c r="W6850" s="402"/>
      <c r="X6850" s="402"/>
      <c r="Y6850" s="402"/>
      <c r="Z6850" s="402"/>
    </row>
    <row r="6851" spans="23:26" x14ac:dyDescent="0.2">
      <c r="W6851" s="402"/>
      <c r="X6851" s="402"/>
      <c r="Y6851" s="402"/>
      <c r="Z6851" s="402"/>
    </row>
    <row r="6852" spans="23:26" x14ac:dyDescent="0.2">
      <c r="W6852" s="402"/>
      <c r="X6852" s="402"/>
      <c r="Y6852" s="402"/>
      <c r="Z6852" s="402"/>
    </row>
    <row r="6853" spans="23:26" x14ac:dyDescent="0.2">
      <c r="W6853" s="402"/>
      <c r="X6853" s="402"/>
      <c r="Y6853" s="402"/>
      <c r="Z6853" s="402"/>
    </row>
    <row r="6854" spans="23:26" x14ac:dyDescent="0.2">
      <c r="W6854" s="402"/>
      <c r="X6854" s="402"/>
      <c r="Y6854" s="402"/>
      <c r="Z6854" s="402"/>
    </row>
    <row r="6855" spans="23:26" x14ac:dyDescent="0.2">
      <c r="W6855" s="402"/>
      <c r="X6855" s="402"/>
      <c r="Y6855" s="402"/>
      <c r="Z6855" s="402"/>
    </row>
    <row r="6856" spans="23:26" x14ac:dyDescent="0.2">
      <c r="W6856" s="402"/>
      <c r="X6856" s="402"/>
      <c r="Y6856" s="402"/>
      <c r="Z6856" s="402"/>
    </row>
    <row r="6857" spans="23:26" x14ac:dyDescent="0.2">
      <c r="W6857" s="402"/>
      <c r="X6857" s="402"/>
      <c r="Y6857" s="402"/>
      <c r="Z6857" s="402"/>
    </row>
    <row r="6858" spans="23:26" x14ac:dyDescent="0.2">
      <c r="W6858" s="402"/>
      <c r="X6858" s="402"/>
      <c r="Y6858" s="402"/>
      <c r="Z6858" s="402"/>
    </row>
    <row r="6859" spans="23:26" x14ac:dyDescent="0.2">
      <c r="W6859" s="402"/>
      <c r="X6859" s="402"/>
      <c r="Y6859" s="402"/>
      <c r="Z6859" s="402"/>
    </row>
    <row r="6860" spans="23:26" x14ac:dyDescent="0.2">
      <c r="W6860" s="402"/>
      <c r="X6860" s="402"/>
      <c r="Y6860" s="402"/>
      <c r="Z6860" s="402"/>
    </row>
    <row r="6861" spans="23:26" x14ac:dyDescent="0.2">
      <c r="W6861" s="402"/>
      <c r="X6861" s="402"/>
      <c r="Y6861" s="402"/>
      <c r="Z6861" s="402"/>
    </row>
    <row r="6862" spans="23:26" x14ac:dyDescent="0.2">
      <c r="W6862" s="402"/>
      <c r="X6862" s="402"/>
      <c r="Y6862" s="402"/>
      <c r="Z6862" s="402"/>
    </row>
    <row r="6863" spans="23:26" x14ac:dyDescent="0.2">
      <c r="W6863" s="402"/>
      <c r="X6863" s="402"/>
      <c r="Y6863" s="402"/>
      <c r="Z6863" s="402"/>
    </row>
    <row r="6864" spans="23:26" x14ac:dyDescent="0.2">
      <c r="W6864" s="402"/>
      <c r="X6864" s="402"/>
      <c r="Y6864" s="402"/>
      <c r="Z6864" s="402"/>
    </row>
    <row r="6865" spans="23:26" x14ac:dyDescent="0.2">
      <c r="W6865" s="402"/>
      <c r="X6865" s="402"/>
      <c r="Y6865" s="402"/>
      <c r="Z6865" s="402"/>
    </row>
    <row r="6866" spans="23:26" x14ac:dyDescent="0.2">
      <c r="W6866" s="402"/>
      <c r="X6866" s="402"/>
      <c r="Y6866" s="402"/>
      <c r="Z6866" s="402"/>
    </row>
    <row r="6867" spans="23:26" x14ac:dyDescent="0.2">
      <c r="W6867" s="402"/>
      <c r="X6867" s="402"/>
      <c r="Y6867" s="402"/>
      <c r="Z6867" s="402"/>
    </row>
    <row r="6868" spans="23:26" x14ac:dyDescent="0.2">
      <c r="W6868" s="402"/>
      <c r="X6868" s="402"/>
      <c r="Y6868" s="402"/>
      <c r="Z6868" s="402"/>
    </row>
    <row r="6869" spans="23:26" x14ac:dyDescent="0.2">
      <c r="W6869" s="402"/>
      <c r="X6869" s="402"/>
      <c r="Y6869" s="402"/>
      <c r="Z6869" s="402"/>
    </row>
    <row r="6870" spans="23:26" x14ac:dyDescent="0.2">
      <c r="W6870" s="402"/>
      <c r="X6870" s="402"/>
      <c r="Y6870" s="402"/>
      <c r="Z6870" s="402"/>
    </row>
    <row r="6871" spans="23:26" x14ac:dyDescent="0.2">
      <c r="W6871" s="402"/>
      <c r="X6871" s="402"/>
      <c r="Y6871" s="402"/>
      <c r="Z6871" s="402"/>
    </row>
    <row r="6872" spans="23:26" x14ac:dyDescent="0.2">
      <c r="W6872" s="402"/>
      <c r="X6872" s="402"/>
      <c r="Y6872" s="402"/>
      <c r="Z6872" s="402"/>
    </row>
    <row r="6873" spans="23:26" x14ac:dyDescent="0.2">
      <c r="W6873" s="402"/>
      <c r="X6873" s="402"/>
      <c r="Y6873" s="402"/>
      <c r="Z6873" s="402"/>
    </row>
    <row r="6874" spans="23:26" x14ac:dyDescent="0.2">
      <c r="W6874" s="402"/>
      <c r="X6874" s="402"/>
      <c r="Y6874" s="402"/>
      <c r="Z6874" s="402"/>
    </row>
    <row r="6875" spans="23:26" x14ac:dyDescent="0.2">
      <c r="W6875" s="402"/>
      <c r="X6875" s="402"/>
      <c r="Y6875" s="402"/>
      <c r="Z6875" s="402"/>
    </row>
    <row r="6876" spans="23:26" x14ac:dyDescent="0.2">
      <c r="W6876" s="402"/>
      <c r="X6876" s="402"/>
      <c r="Y6876" s="402"/>
      <c r="Z6876" s="402"/>
    </row>
    <row r="6877" spans="23:26" x14ac:dyDescent="0.2">
      <c r="W6877" s="402"/>
      <c r="X6877" s="402"/>
      <c r="Y6877" s="402"/>
      <c r="Z6877" s="402"/>
    </row>
    <row r="6878" spans="23:26" x14ac:dyDescent="0.2">
      <c r="W6878" s="402"/>
      <c r="X6878" s="402"/>
      <c r="Y6878" s="402"/>
      <c r="Z6878" s="402"/>
    </row>
    <row r="6879" spans="23:26" x14ac:dyDescent="0.2">
      <c r="W6879" s="402"/>
      <c r="X6879" s="402"/>
      <c r="Y6879" s="402"/>
      <c r="Z6879" s="402"/>
    </row>
    <row r="6880" spans="23:26" x14ac:dyDescent="0.2">
      <c r="W6880" s="402"/>
      <c r="X6880" s="402"/>
      <c r="Y6880" s="402"/>
      <c r="Z6880" s="402"/>
    </row>
    <row r="6881" spans="23:26" x14ac:dyDescent="0.2">
      <c r="W6881" s="402"/>
      <c r="X6881" s="402"/>
      <c r="Y6881" s="402"/>
      <c r="Z6881" s="402"/>
    </row>
    <row r="6882" spans="23:26" x14ac:dyDescent="0.2">
      <c r="W6882" s="402"/>
      <c r="X6882" s="402"/>
      <c r="Y6882" s="402"/>
      <c r="Z6882" s="402"/>
    </row>
    <row r="6883" spans="23:26" x14ac:dyDescent="0.2">
      <c r="W6883" s="402"/>
      <c r="X6883" s="402"/>
      <c r="Y6883" s="402"/>
      <c r="Z6883" s="402"/>
    </row>
    <row r="6884" spans="23:26" x14ac:dyDescent="0.2">
      <c r="W6884" s="402"/>
      <c r="X6884" s="402"/>
      <c r="Y6884" s="402"/>
      <c r="Z6884" s="402"/>
    </row>
    <row r="6885" spans="23:26" x14ac:dyDescent="0.2">
      <c r="W6885" s="402"/>
      <c r="X6885" s="402"/>
      <c r="Y6885" s="402"/>
      <c r="Z6885" s="402"/>
    </row>
    <row r="6886" spans="23:26" x14ac:dyDescent="0.2">
      <c r="W6886" s="402"/>
      <c r="X6886" s="402"/>
      <c r="Y6886" s="402"/>
      <c r="Z6886" s="402"/>
    </row>
    <row r="6887" spans="23:26" x14ac:dyDescent="0.2">
      <c r="W6887" s="402"/>
      <c r="X6887" s="402"/>
      <c r="Y6887" s="402"/>
      <c r="Z6887" s="402"/>
    </row>
    <row r="6888" spans="23:26" x14ac:dyDescent="0.2">
      <c r="W6888" s="402"/>
      <c r="X6888" s="402"/>
      <c r="Y6888" s="402"/>
      <c r="Z6888" s="402"/>
    </row>
    <row r="6889" spans="23:26" x14ac:dyDescent="0.2">
      <c r="W6889" s="402"/>
      <c r="X6889" s="402"/>
      <c r="Y6889" s="402"/>
      <c r="Z6889" s="402"/>
    </row>
    <row r="6890" spans="23:26" x14ac:dyDescent="0.2">
      <c r="W6890" s="402"/>
      <c r="X6890" s="402"/>
      <c r="Y6890" s="402"/>
      <c r="Z6890" s="402"/>
    </row>
    <row r="6891" spans="23:26" x14ac:dyDescent="0.2">
      <c r="W6891" s="402"/>
      <c r="X6891" s="402"/>
      <c r="Y6891" s="402"/>
      <c r="Z6891" s="402"/>
    </row>
    <row r="6892" spans="23:26" x14ac:dyDescent="0.2">
      <c r="W6892" s="402"/>
      <c r="X6892" s="402"/>
      <c r="Y6892" s="402"/>
      <c r="Z6892" s="402"/>
    </row>
    <row r="6893" spans="23:26" x14ac:dyDescent="0.2">
      <c r="W6893" s="402"/>
      <c r="X6893" s="402"/>
      <c r="Y6893" s="402"/>
      <c r="Z6893" s="402"/>
    </row>
    <row r="6894" spans="23:26" x14ac:dyDescent="0.2">
      <c r="W6894" s="402"/>
      <c r="X6894" s="402"/>
      <c r="Y6894" s="402"/>
      <c r="Z6894" s="402"/>
    </row>
    <row r="6895" spans="23:26" x14ac:dyDescent="0.2">
      <c r="W6895" s="402"/>
      <c r="X6895" s="402"/>
      <c r="Y6895" s="402"/>
      <c r="Z6895" s="402"/>
    </row>
    <row r="6896" spans="23:26" x14ac:dyDescent="0.2">
      <c r="W6896" s="402"/>
      <c r="X6896" s="402"/>
      <c r="Y6896" s="402"/>
      <c r="Z6896" s="402"/>
    </row>
    <row r="6897" spans="23:26" x14ac:dyDescent="0.2">
      <c r="W6897" s="402"/>
      <c r="X6897" s="402"/>
      <c r="Y6897" s="402"/>
      <c r="Z6897" s="402"/>
    </row>
    <row r="6898" spans="23:26" x14ac:dyDescent="0.2">
      <c r="W6898" s="402"/>
      <c r="X6898" s="402"/>
      <c r="Y6898" s="402"/>
      <c r="Z6898" s="402"/>
    </row>
    <row r="6899" spans="23:26" x14ac:dyDescent="0.2">
      <c r="W6899" s="402"/>
      <c r="X6899" s="402"/>
      <c r="Y6899" s="402"/>
      <c r="Z6899" s="402"/>
    </row>
    <row r="6900" spans="23:26" x14ac:dyDescent="0.2">
      <c r="W6900" s="402"/>
      <c r="X6900" s="402"/>
      <c r="Y6900" s="402"/>
      <c r="Z6900" s="402"/>
    </row>
    <row r="6901" spans="23:26" x14ac:dyDescent="0.2">
      <c r="W6901" s="402"/>
      <c r="X6901" s="402"/>
      <c r="Y6901" s="402"/>
      <c r="Z6901" s="402"/>
    </row>
    <row r="6902" spans="23:26" x14ac:dyDescent="0.2">
      <c r="W6902" s="402"/>
      <c r="X6902" s="402"/>
      <c r="Y6902" s="402"/>
      <c r="Z6902" s="402"/>
    </row>
    <row r="6903" spans="23:26" x14ac:dyDescent="0.2">
      <c r="W6903" s="402"/>
      <c r="X6903" s="402"/>
      <c r="Y6903" s="402"/>
      <c r="Z6903" s="402"/>
    </row>
    <row r="6904" spans="23:26" x14ac:dyDescent="0.2">
      <c r="W6904" s="402"/>
      <c r="X6904" s="402"/>
      <c r="Y6904" s="402"/>
      <c r="Z6904" s="402"/>
    </row>
    <row r="6905" spans="23:26" x14ac:dyDescent="0.2">
      <c r="W6905" s="402"/>
      <c r="X6905" s="402"/>
      <c r="Y6905" s="402"/>
      <c r="Z6905" s="402"/>
    </row>
    <row r="6906" spans="23:26" x14ac:dyDescent="0.2">
      <c r="W6906" s="402"/>
      <c r="X6906" s="402"/>
      <c r="Y6906" s="402"/>
      <c r="Z6906" s="402"/>
    </row>
    <row r="6907" spans="23:26" x14ac:dyDescent="0.2">
      <c r="W6907" s="402"/>
      <c r="X6907" s="402"/>
      <c r="Y6907" s="402"/>
      <c r="Z6907" s="402"/>
    </row>
    <row r="6908" spans="23:26" x14ac:dyDescent="0.2">
      <c r="W6908" s="402"/>
      <c r="X6908" s="402"/>
      <c r="Y6908" s="402"/>
      <c r="Z6908" s="402"/>
    </row>
    <row r="6909" spans="23:26" x14ac:dyDescent="0.2">
      <c r="W6909" s="402"/>
      <c r="X6909" s="402"/>
      <c r="Y6909" s="402"/>
      <c r="Z6909" s="402"/>
    </row>
    <row r="6910" spans="23:26" x14ac:dyDescent="0.2">
      <c r="W6910" s="402"/>
      <c r="X6910" s="402"/>
      <c r="Y6910" s="402"/>
      <c r="Z6910" s="402"/>
    </row>
    <row r="6911" spans="23:26" x14ac:dyDescent="0.2">
      <c r="W6911" s="402"/>
      <c r="X6911" s="402"/>
      <c r="Y6911" s="402"/>
      <c r="Z6911" s="402"/>
    </row>
    <row r="6912" spans="23:26" x14ac:dyDescent="0.2">
      <c r="W6912" s="402"/>
      <c r="X6912" s="402"/>
      <c r="Y6912" s="402"/>
      <c r="Z6912" s="402"/>
    </row>
    <row r="6913" spans="23:26" x14ac:dyDescent="0.2">
      <c r="W6913" s="402"/>
      <c r="X6913" s="402"/>
      <c r="Y6913" s="402"/>
      <c r="Z6913" s="402"/>
    </row>
    <row r="6914" spans="23:26" x14ac:dyDescent="0.2">
      <c r="W6914" s="402"/>
      <c r="X6914" s="402"/>
      <c r="Y6914" s="402"/>
      <c r="Z6914" s="402"/>
    </row>
    <row r="6915" spans="23:26" x14ac:dyDescent="0.2">
      <c r="W6915" s="402"/>
      <c r="X6915" s="402"/>
      <c r="Y6915" s="402"/>
      <c r="Z6915" s="402"/>
    </row>
    <row r="6916" spans="23:26" x14ac:dyDescent="0.2">
      <c r="W6916" s="402"/>
      <c r="X6916" s="402"/>
      <c r="Y6916" s="402"/>
      <c r="Z6916" s="402"/>
    </row>
    <row r="6917" spans="23:26" x14ac:dyDescent="0.2">
      <c r="W6917" s="402"/>
      <c r="X6917" s="402"/>
      <c r="Y6917" s="402"/>
      <c r="Z6917" s="402"/>
    </row>
    <row r="6918" spans="23:26" x14ac:dyDescent="0.2">
      <c r="W6918" s="402"/>
      <c r="X6918" s="402"/>
      <c r="Y6918" s="402"/>
      <c r="Z6918" s="402"/>
    </row>
    <row r="6919" spans="23:26" x14ac:dyDescent="0.2">
      <c r="W6919" s="402"/>
      <c r="X6919" s="402"/>
      <c r="Y6919" s="402"/>
      <c r="Z6919" s="402"/>
    </row>
    <row r="6920" spans="23:26" x14ac:dyDescent="0.2">
      <c r="W6920" s="402"/>
      <c r="X6920" s="402"/>
      <c r="Y6920" s="402"/>
      <c r="Z6920" s="402"/>
    </row>
    <row r="6921" spans="23:26" x14ac:dyDescent="0.2">
      <c r="W6921" s="402"/>
      <c r="X6921" s="402"/>
      <c r="Y6921" s="402"/>
      <c r="Z6921" s="402"/>
    </row>
    <row r="6922" spans="23:26" x14ac:dyDescent="0.2">
      <c r="W6922" s="402"/>
      <c r="X6922" s="402"/>
      <c r="Y6922" s="402"/>
      <c r="Z6922" s="402"/>
    </row>
    <row r="6923" spans="23:26" x14ac:dyDescent="0.2">
      <c r="W6923" s="402"/>
      <c r="X6923" s="402"/>
      <c r="Y6923" s="402"/>
      <c r="Z6923" s="402"/>
    </row>
    <row r="6924" spans="23:26" x14ac:dyDescent="0.2">
      <c r="W6924" s="402"/>
      <c r="X6924" s="402"/>
      <c r="Y6924" s="402"/>
      <c r="Z6924" s="402"/>
    </row>
    <row r="6925" spans="23:26" x14ac:dyDescent="0.2">
      <c r="W6925" s="402"/>
      <c r="X6925" s="402"/>
      <c r="Y6925" s="402"/>
      <c r="Z6925" s="402"/>
    </row>
    <row r="6926" spans="23:26" x14ac:dyDescent="0.2">
      <c r="W6926" s="402"/>
      <c r="X6926" s="402"/>
      <c r="Y6926" s="402"/>
      <c r="Z6926" s="402"/>
    </row>
    <row r="6927" spans="23:26" x14ac:dyDescent="0.2">
      <c r="W6927" s="402"/>
      <c r="X6927" s="402"/>
      <c r="Y6927" s="402"/>
      <c r="Z6927" s="402"/>
    </row>
    <row r="6928" spans="23:26" x14ac:dyDescent="0.2">
      <c r="W6928" s="402"/>
      <c r="X6928" s="402"/>
      <c r="Y6928" s="402"/>
      <c r="Z6928" s="402"/>
    </row>
    <row r="6929" spans="23:26" x14ac:dyDescent="0.2">
      <c r="W6929" s="402"/>
      <c r="X6929" s="402"/>
      <c r="Y6929" s="402"/>
      <c r="Z6929" s="402"/>
    </row>
    <row r="6930" spans="23:26" x14ac:dyDescent="0.2">
      <c r="W6930" s="402"/>
      <c r="X6930" s="402"/>
      <c r="Y6930" s="402"/>
      <c r="Z6930" s="402"/>
    </row>
    <row r="6931" spans="23:26" x14ac:dyDescent="0.2">
      <c r="W6931" s="402"/>
      <c r="X6931" s="402"/>
      <c r="Y6931" s="402"/>
      <c r="Z6931" s="402"/>
    </row>
    <row r="6932" spans="23:26" x14ac:dyDescent="0.2">
      <c r="W6932" s="402"/>
      <c r="X6932" s="402"/>
      <c r="Y6932" s="402"/>
      <c r="Z6932" s="402"/>
    </row>
    <row r="6933" spans="23:26" x14ac:dyDescent="0.2">
      <c r="W6933" s="402"/>
      <c r="X6933" s="402"/>
      <c r="Y6933" s="402"/>
      <c r="Z6933" s="402"/>
    </row>
    <row r="6934" spans="23:26" x14ac:dyDescent="0.2">
      <c r="W6934" s="402"/>
      <c r="X6934" s="402"/>
      <c r="Y6934" s="402"/>
      <c r="Z6934" s="402"/>
    </row>
    <row r="6935" spans="23:26" x14ac:dyDescent="0.2">
      <c r="W6935" s="402"/>
      <c r="X6935" s="402"/>
      <c r="Y6935" s="402"/>
      <c r="Z6935" s="402"/>
    </row>
    <row r="6936" spans="23:26" x14ac:dyDescent="0.2">
      <c r="W6936" s="402"/>
      <c r="X6936" s="402"/>
      <c r="Y6936" s="402"/>
      <c r="Z6936" s="402"/>
    </row>
    <row r="6937" spans="23:26" x14ac:dyDescent="0.2">
      <c r="W6937" s="402"/>
      <c r="X6937" s="402"/>
      <c r="Y6937" s="402"/>
      <c r="Z6937" s="402"/>
    </row>
    <row r="6938" spans="23:26" x14ac:dyDescent="0.2">
      <c r="W6938" s="402"/>
      <c r="X6938" s="402"/>
      <c r="Y6938" s="402"/>
      <c r="Z6938" s="402"/>
    </row>
    <row r="6939" spans="23:26" x14ac:dyDescent="0.2">
      <c r="W6939" s="402"/>
      <c r="X6939" s="402"/>
      <c r="Y6939" s="402"/>
      <c r="Z6939" s="402"/>
    </row>
    <row r="6940" spans="23:26" x14ac:dyDescent="0.2">
      <c r="W6940" s="402"/>
      <c r="X6940" s="402"/>
      <c r="Y6940" s="402"/>
      <c r="Z6940" s="402"/>
    </row>
    <row r="6941" spans="23:26" x14ac:dyDescent="0.2">
      <c r="W6941" s="402"/>
      <c r="X6941" s="402"/>
      <c r="Y6941" s="402"/>
      <c r="Z6941" s="402"/>
    </row>
    <row r="6942" spans="23:26" x14ac:dyDescent="0.2">
      <c r="W6942" s="402"/>
      <c r="X6942" s="402"/>
      <c r="Y6942" s="402"/>
      <c r="Z6942" s="402"/>
    </row>
    <row r="6943" spans="23:26" x14ac:dyDescent="0.2">
      <c r="W6943" s="402"/>
      <c r="X6943" s="402"/>
      <c r="Y6943" s="402"/>
      <c r="Z6943" s="402"/>
    </row>
    <row r="6944" spans="23:26" x14ac:dyDescent="0.2">
      <c r="W6944" s="402"/>
      <c r="X6944" s="402"/>
      <c r="Y6944" s="402"/>
      <c r="Z6944" s="402"/>
    </row>
    <row r="6945" spans="23:26" x14ac:dyDescent="0.2">
      <c r="W6945" s="402"/>
      <c r="X6945" s="402"/>
      <c r="Y6945" s="402"/>
      <c r="Z6945" s="402"/>
    </row>
    <row r="6946" spans="23:26" x14ac:dyDescent="0.2">
      <c r="W6946" s="402"/>
      <c r="X6946" s="402"/>
      <c r="Y6946" s="402"/>
      <c r="Z6946" s="402"/>
    </row>
    <row r="6947" spans="23:26" x14ac:dyDescent="0.2">
      <c r="W6947" s="402"/>
      <c r="X6947" s="402"/>
      <c r="Y6947" s="402"/>
      <c r="Z6947" s="402"/>
    </row>
    <row r="6948" spans="23:26" x14ac:dyDescent="0.2">
      <c r="W6948" s="402"/>
      <c r="X6948" s="402"/>
      <c r="Y6948" s="402"/>
      <c r="Z6948" s="402"/>
    </row>
    <row r="6949" spans="23:26" x14ac:dyDescent="0.2">
      <c r="W6949" s="402"/>
      <c r="X6949" s="402"/>
      <c r="Y6949" s="402"/>
      <c r="Z6949" s="402"/>
    </row>
    <row r="6950" spans="23:26" x14ac:dyDescent="0.2">
      <c r="W6950" s="402"/>
      <c r="X6950" s="402"/>
      <c r="Y6950" s="402"/>
      <c r="Z6950" s="402"/>
    </row>
    <row r="6951" spans="23:26" x14ac:dyDescent="0.2">
      <c r="W6951" s="402"/>
      <c r="X6951" s="402"/>
      <c r="Y6951" s="402"/>
      <c r="Z6951" s="402"/>
    </row>
    <row r="6952" spans="23:26" x14ac:dyDescent="0.2">
      <c r="W6952" s="402"/>
      <c r="X6952" s="402"/>
      <c r="Y6952" s="402"/>
      <c r="Z6952" s="402"/>
    </row>
    <row r="6953" spans="23:26" x14ac:dyDescent="0.2">
      <c r="W6953" s="402"/>
      <c r="X6953" s="402"/>
      <c r="Y6953" s="402"/>
      <c r="Z6953" s="402"/>
    </row>
    <row r="6954" spans="23:26" x14ac:dyDescent="0.2">
      <c r="W6954" s="402"/>
      <c r="X6954" s="402"/>
      <c r="Y6954" s="402"/>
      <c r="Z6954" s="402"/>
    </row>
    <row r="6955" spans="23:26" x14ac:dyDescent="0.2">
      <c r="W6955" s="402"/>
      <c r="X6955" s="402"/>
      <c r="Y6955" s="402"/>
      <c r="Z6955" s="402"/>
    </row>
    <row r="6956" spans="23:26" x14ac:dyDescent="0.2">
      <c r="W6956" s="402"/>
      <c r="X6956" s="402"/>
      <c r="Y6956" s="402"/>
      <c r="Z6956" s="402"/>
    </row>
    <row r="6957" spans="23:26" x14ac:dyDescent="0.2">
      <c r="W6957" s="402"/>
      <c r="X6957" s="402"/>
      <c r="Y6957" s="402"/>
      <c r="Z6957" s="402"/>
    </row>
    <row r="6958" spans="23:26" x14ac:dyDescent="0.2">
      <c r="W6958" s="402"/>
      <c r="X6958" s="402"/>
      <c r="Y6958" s="402"/>
      <c r="Z6958" s="402"/>
    </row>
    <row r="6959" spans="23:26" x14ac:dyDescent="0.2">
      <c r="W6959" s="402"/>
      <c r="X6959" s="402"/>
      <c r="Y6959" s="402"/>
      <c r="Z6959" s="402"/>
    </row>
    <row r="6960" spans="23:26" x14ac:dyDescent="0.2">
      <c r="W6960" s="402"/>
      <c r="X6960" s="402"/>
      <c r="Y6960" s="402"/>
      <c r="Z6960" s="402"/>
    </row>
    <row r="6961" spans="23:26" x14ac:dyDescent="0.2">
      <c r="W6961" s="402"/>
      <c r="X6961" s="402"/>
      <c r="Y6961" s="402"/>
      <c r="Z6961" s="402"/>
    </row>
    <row r="6962" spans="23:26" x14ac:dyDescent="0.2">
      <c r="W6962" s="402"/>
      <c r="X6962" s="402"/>
      <c r="Y6962" s="402"/>
      <c r="Z6962" s="402"/>
    </row>
    <row r="6963" spans="23:26" x14ac:dyDescent="0.2">
      <c r="W6963" s="402"/>
      <c r="X6963" s="402"/>
      <c r="Y6963" s="402"/>
      <c r="Z6963" s="402"/>
    </row>
    <row r="6964" spans="23:26" x14ac:dyDescent="0.2">
      <c r="W6964" s="402"/>
      <c r="X6964" s="402"/>
      <c r="Y6964" s="402"/>
      <c r="Z6964" s="402"/>
    </row>
    <row r="6965" spans="23:26" x14ac:dyDescent="0.2">
      <c r="W6965" s="402"/>
      <c r="X6965" s="402"/>
      <c r="Y6965" s="402"/>
      <c r="Z6965" s="402"/>
    </row>
    <row r="6966" spans="23:26" x14ac:dyDescent="0.2">
      <c r="W6966" s="402"/>
      <c r="X6966" s="402"/>
      <c r="Y6966" s="402"/>
      <c r="Z6966" s="402"/>
    </row>
    <row r="6967" spans="23:26" x14ac:dyDescent="0.2">
      <c r="W6967" s="402"/>
      <c r="X6967" s="402"/>
      <c r="Y6967" s="402"/>
      <c r="Z6967" s="402"/>
    </row>
    <row r="6968" spans="23:26" x14ac:dyDescent="0.2">
      <c r="W6968" s="402"/>
      <c r="X6968" s="402"/>
      <c r="Y6968" s="402"/>
      <c r="Z6968" s="402"/>
    </row>
    <row r="6969" spans="23:26" x14ac:dyDescent="0.2">
      <c r="W6969" s="402"/>
      <c r="X6969" s="402"/>
      <c r="Y6969" s="402"/>
      <c r="Z6969" s="402"/>
    </row>
    <row r="6970" spans="23:26" x14ac:dyDescent="0.2">
      <c r="W6970" s="402"/>
      <c r="X6970" s="402"/>
      <c r="Y6970" s="402"/>
      <c r="Z6970" s="402"/>
    </row>
    <row r="6971" spans="23:26" x14ac:dyDescent="0.2">
      <c r="W6971" s="402"/>
      <c r="X6971" s="402"/>
      <c r="Y6971" s="402"/>
      <c r="Z6971" s="402"/>
    </row>
    <row r="6972" spans="23:26" x14ac:dyDescent="0.2">
      <c r="W6972" s="402"/>
      <c r="X6972" s="402"/>
      <c r="Y6972" s="402"/>
      <c r="Z6972" s="402"/>
    </row>
    <row r="6973" spans="23:26" x14ac:dyDescent="0.2">
      <c r="W6973" s="402"/>
      <c r="X6973" s="402"/>
      <c r="Y6973" s="402"/>
      <c r="Z6973" s="402"/>
    </row>
    <row r="6974" spans="23:26" x14ac:dyDescent="0.2">
      <c r="W6974" s="402"/>
      <c r="X6974" s="402"/>
      <c r="Y6974" s="402"/>
      <c r="Z6974" s="402"/>
    </row>
    <row r="6975" spans="23:26" x14ac:dyDescent="0.2">
      <c r="W6975" s="402"/>
      <c r="X6975" s="402"/>
      <c r="Y6975" s="402"/>
      <c r="Z6975" s="402"/>
    </row>
    <row r="6976" spans="23:26" x14ac:dyDescent="0.2">
      <c r="W6976" s="402"/>
      <c r="X6976" s="402"/>
      <c r="Y6976" s="402"/>
      <c r="Z6976" s="402"/>
    </row>
    <row r="6977" spans="23:26" x14ac:dyDescent="0.2">
      <c r="W6977" s="402"/>
      <c r="X6977" s="402"/>
      <c r="Y6977" s="402"/>
      <c r="Z6977" s="402"/>
    </row>
    <row r="6978" spans="23:26" x14ac:dyDescent="0.2">
      <c r="W6978" s="402"/>
      <c r="X6978" s="402"/>
      <c r="Y6978" s="402"/>
      <c r="Z6978" s="402"/>
    </row>
    <row r="6979" spans="23:26" x14ac:dyDescent="0.2">
      <c r="W6979" s="402"/>
      <c r="X6979" s="402"/>
      <c r="Y6979" s="402"/>
      <c r="Z6979" s="402"/>
    </row>
    <row r="6980" spans="23:26" x14ac:dyDescent="0.2">
      <c r="W6980" s="402"/>
      <c r="X6980" s="402"/>
      <c r="Y6980" s="402"/>
      <c r="Z6980" s="402"/>
    </row>
    <row r="6981" spans="23:26" x14ac:dyDescent="0.2">
      <c r="W6981" s="402"/>
      <c r="X6981" s="402"/>
      <c r="Y6981" s="402"/>
      <c r="Z6981" s="402"/>
    </row>
    <row r="6982" spans="23:26" x14ac:dyDescent="0.2">
      <c r="W6982" s="402"/>
      <c r="X6982" s="402"/>
      <c r="Y6982" s="402"/>
      <c r="Z6982" s="402"/>
    </row>
    <row r="6983" spans="23:26" x14ac:dyDescent="0.2">
      <c r="W6983" s="402"/>
      <c r="X6983" s="402"/>
      <c r="Y6983" s="402"/>
      <c r="Z6983" s="402"/>
    </row>
    <row r="6984" spans="23:26" x14ac:dyDescent="0.2">
      <c r="W6984" s="402"/>
      <c r="X6984" s="402"/>
      <c r="Y6984" s="402"/>
      <c r="Z6984" s="402"/>
    </row>
    <row r="6985" spans="23:26" x14ac:dyDescent="0.2">
      <c r="W6985" s="402"/>
      <c r="X6985" s="402"/>
      <c r="Y6985" s="402"/>
      <c r="Z6985" s="402"/>
    </row>
    <row r="6986" spans="23:26" x14ac:dyDescent="0.2">
      <c r="W6986" s="402"/>
      <c r="X6986" s="402"/>
      <c r="Y6986" s="402"/>
      <c r="Z6986" s="402"/>
    </row>
    <row r="6987" spans="23:26" x14ac:dyDescent="0.2">
      <c r="W6987" s="402"/>
      <c r="X6987" s="402"/>
      <c r="Y6987" s="402"/>
      <c r="Z6987" s="402"/>
    </row>
    <row r="6988" spans="23:26" x14ac:dyDescent="0.2">
      <c r="W6988" s="402"/>
      <c r="X6988" s="402"/>
      <c r="Y6988" s="402"/>
      <c r="Z6988" s="402"/>
    </row>
    <row r="6989" spans="23:26" x14ac:dyDescent="0.2">
      <c r="W6989" s="402"/>
      <c r="X6989" s="402"/>
      <c r="Y6989" s="402"/>
      <c r="Z6989" s="402"/>
    </row>
    <row r="6990" spans="23:26" x14ac:dyDescent="0.2">
      <c r="W6990" s="402"/>
      <c r="X6990" s="402"/>
      <c r="Y6990" s="402"/>
      <c r="Z6990" s="402"/>
    </row>
    <row r="6991" spans="23:26" x14ac:dyDescent="0.2">
      <c r="W6991" s="402"/>
      <c r="X6991" s="402"/>
      <c r="Y6991" s="402"/>
      <c r="Z6991" s="402"/>
    </row>
    <row r="6992" spans="23:26" x14ac:dyDescent="0.2">
      <c r="W6992" s="402"/>
      <c r="X6992" s="402"/>
      <c r="Y6992" s="402"/>
      <c r="Z6992" s="402"/>
    </row>
    <row r="6993" spans="23:26" x14ac:dyDescent="0.2">
      <c r="W6993" s="402"/>
      <c r="X6993" s="402"/>
      <c r="Y6993" s="402"/>
      <c r="Z6993" s="402"/>
    </row>
    <row r="6994" spans="23:26" x14ac:dyDescent="0.2">
      <c r="W6994" s="402"/>
      <c r="X6994" s="402"/>
      <c r="Y6994" s="402"/>
      <c r="Z6994" s="402"/>
    </row>
    <row r="6995" spans="23:26" x14ac:dyDescent="0.2">
      <c r="W6995" s="402"/>
      <c r="X6995" s="402"/>
      <c r="Y6995" s="402"/>
      <c r="Z6995" s="402"/>
    </row>
    <row r="6996" spans="23:26" x14ac:dyDescent="0.2">
      <c r="W6996" s="402"/>
      <c r="X6996" s="402"/>
      <c r="Y6996" s="402"/>
      <c r="Z6996" s="402"/>
    </row>
    <row r="6997" spans="23:26" x14ac:dyDescent="0.2">
      <c r="W6997" s="402"/>
      <c r="X6997" s="402"/>
      <c r="Y6997" s="402"/>
      <c r="Z6997" s="402"/>
    </row>
    <row r="6998" spans="23:26" x14ac:dyDescent="0.2">
      <c r="W6998" s="402"/>
      <c r="X6998" s="402"/>
      <c r="Y6998" s="402"/>
      <c r="Z6998" s="402"/>
    </row>
    <row r="6999" spans="23:26" x14ac:dyDescent="0.2">
      <c r="W6999" s="402"/>
      <c r="X6999" s="402"/>
      <c r="Y6999" s="402"/>
      <c r="Z6999" s="402"/>
    </row>
    <row r="7000" spans="23:26" x14ac:dyDescent="0.2">
      <c r="W7000" s="402"/>
      <c r="X7000" s="402"/>
      <c r="Y7000" s="402"/>
      <c r="Z7000" s="402"/>
    </row>
    <row r="7001" spans="23:26" x14ac:dyDescent="0.2">
      <c r="W7001" s="402"/>
      <c r="X7001" s="402"/>
      <c r="Y7001" s="402"/>
      <c r="Z7001" s="402"/>
    </row>
    <row r="7002" spans="23:26" x14ac:dyDescent="0.2">
      <c r="W7002" s="402"/>
      <c r="X7002" s="402"/>
      <c r="Y7002" s="402"/>
      <c r="Z7002" s="402"/>
    </row>
    <row r="7003" spans="23:26" x14ac:dyDescent="0.2">
      <c r="W7003" s="402"/>
      <c r="X7003" s="402"/>
      <c r="Y7003" s="402"/>
      <c r="Z7003" s="402"/>
    </row>
    <row r="7004" spans="23:26" x14ac:dyDescent="0.2">
      <c r="W7004" s="402"/>
      <c r="X7004" s="402"/>
      <c r="Y7004" s="402"/>
      <c r="Z7004" s="402"/>
    </row>
    <row r="7005" spans="23:26" x14ac:dyDescent="0.2">
      <c r="W7005" s="402"/>
      <c r="X7005" s="402"/>
      <c r="Y7005" s="402"/>
      <c r="Z7005" s="402"/>
    </row>
    <row r="7006" spans="23:26" x14ac:dyDescent="0.2">
      <c r="W7006" s="402"/>
      <c r="X7006" s="402"/>
      <c r="Y7006" s="402"/>
      <c r="Z7006" s="402"/>
    </row>
    <row r="7007" spans="23:26" x14ac:dyDescent="0.2">
      <c r="W7007" s="402"/>
      <c r="X7007" s="402"/>
      <c r="Y7007" s="402"/>
      <c r="Z7007" s="402"/>
    </row>
    <row r="7008" spans="23:26" x14ac:dyDescent="0.2">
      <c r="W7008" s="402"/>
      <c r="X7008" s="402"/>
      <c r="Y7008" s="402"/>
      <c r="Z7008" s="402"/>
    </row>
    <row r="7009" spans="23:26" x14ac:dyDescent="0.2">
      <c r="W7009" s="402"/>
      <c r="X7009" s="402"/>
      <c r="Y7009" s="402"/>
      <c r="Z7009" s="402"/>
    </row>
    <row r="7010" spans="23:26" x14ac:dyDescent="0.2">
      <c r="W7010" s="402"/>
      <c r="X7010" s="402"/>
      <c r="Y7010" s="402"/>
      <c r="Z7010" s="402"/>
    </row>
    <row r="7011" spans="23:26" x14ac:dyDescent="0.2">
      <c r="W7011" s="402"/>
      <c r="X7011" s="402"/>
      <c r="Y7011" s="402"/>
      <c r="Z7011" s="402"/>
    </row>
    <row r="7012" spans="23:26" x14ac:dyDescent="0.2">
      <c r="W7012" s="402"/>
      <c r="X7012" s="402"/>
      <c r="Y7012" s="402"/>
      <c r="Z7012" s="402"/>
    </row>
    <row r="7013" spans="23:26" x14ac:dyDescent="0.2">
      <c r="W7013" s="402"/>
      <c r="X7013" s="402"/>
      <c r="Y7013" s="402"/>
      <c r="Z7013" s="402"/>
    </row>
    <row r="7014" spans="23:26" x14ac:dyDescent="0.2">
      <c r="W7014" s="402"/>
      <c r="X7014" s="402"/>
      <c r="Y7014" s="402"/>
      <c r="Z7014" s="402"/>
    </row>
    <row r="7015" spans="23:26" x14ac:dyDescent="0.2">
      <c r="W7015" s="402"/>
      <c r="X7015" s="402"/>
      <c r="Y7015" s="402"/>
      <c r="Z7015" s="402"/>
    </row>
    <row r="7016" spans="23:26" x14ac:dyDescent="0.2">
      <c r="W7016" s="402"/>
      <c r="X7016" s="402"/>
      <c r="Y7016" s="402"/>
      <c r="Z7016" s="402"/>
    </row>
    <row r="7017" spans="23:26" x14ac:dyDescent="0.2">
      <c r="W7017" s="402"/>
      <c r="X7017" s="402"/>
      <c r="Y7017" s="402"/>
      <c r="Z7017" s="402"/>
    </row>
    <row r="7018" spans="23:26" x14ac:dyDescent="0.2">
      <c r="W7018" s="402"/>
      <c r="X7018" s="402"/>
      <c r="Y7018" s="402"/>
      <c r="Z7018" s="402"/>
    </row>
    <row r="7019" spans="23:26" x14ac:dyDescent="0.2">
      <c r="W7019" s="402"/>
      <c r="X7019" s="402"/>
      <c r="Y7019" s="402"/>
      <c r="Z7019" s="402"/>
    </row>
    <row r="7020" spans="23:26" x14ac:dyDescent="0.2">
      <c r="W7020" s="402"/>
      <c r="X7020" s="402"/>
      <c r="Y7020" s="402"/>
      <c r="Z7020" s="402"/>
    </row>
    <row r="7021" spans="23:26" x14ac:dyDescent="0.2">
      <c r="W7021" s="402"/>
      <c r="X7021" s="402"/>
      <c r="Y7021" s="402"/>
      <c r="Z7021" s="402"/>
    </row>
    <row r="7022" spans="23:26" x14ac:dyDescent="0.2">
      <c r="W7022" s="402"/>
      <c r="X7022" s="402"/>
      <c r="Y7022" s="402"/>
      <c r="Z7022" s="402"/>
    </row>
    <row r="7023" spans="23:26" x14ac:dyDescent="0.2">
      <c r="W7023" s="402"/>
      <c r="X7023" s="402"/>
      <c r="Y7023" s="402"/>
      <c r="Z7023" s="402"/>
    </row>
    <row r="7024" spans="23:26" x14ac:dyDescent="0.2">
      <c r="W7024" s="402"/>
      <c r="X7024" s="402"/>
      <c r="Y7024" s="402"/>
      <c r="Z7024" s="402"/>
    </row>
    <row r="7025" spans="23:26" x14ac:dyDescent="0.2">
      <c r="W7025" s="402"/>
      <c r="X7025" s="402"/>
      <c r="Y7025" s="402"/>
      <c r="Z7025" s="402"/>
    </row>
    <row r="7026" spans="23:26" x14ac:dyDescent="0.2">
      <c r="W7026" s="402"/>
      <c r="X7026" s="402"/>
      <c r="Y7026" s="402"/>
      <c r="Z7026" s="402"/>
    </row>
    <row r="7027" spans="23:26" x14ac:dyDescent="0.2">
      <c r="W7027" s="402"/>
      <c r="X7027" s="402"/>
      <c r="Y7027" s="402"/>
      <c r="Z7027" s="402"/>
    </row>
    <row r="7028" spans="23:26" x14ac:dyDescent="0.2">
      <c r="W7028" s="402"/>
      <c r="X7028" s="402"/>
      <c r="Y7028" s="402"/>
      <c r="Z7028" s="402"/>
    </row>
    <row r="7029" spans="23:26" x14ac:dyDescent="0.2">
      <c r="W7029" s="402"/>
      <c r="X7029" s="402"/>
      <c r="Y7029" s="402"/>
      <c r="Z7029" s="402"/>
    </row>
    <row r="7030" spans="23:26" x14ac:dyDescent="0.2">
      <c r="W7030" s="402"/>
      <c r="X7030" s="402"/>
      <c r="Y7030" s="402"/>
      <c r="Z7030" s="402"/>
    </row>
    <row r="7031" spans="23:26" x14ac:dyDescent="0.2">
      <c r="W7031" s="402"/>
      <c r="X7031" s="402"/>
      <c r="Y7031" s="402"/>
      <c r="Z7031" s="402"/>
    </row>
    <row r="7032" spans="23:26" x14ac:dyDescent="0.2">
      <c r="W7032" s="402"/>
      <c r="X7032" s="402"/>
      <c r="Y7032" s="402"/>
      <c r="Z7032" s="402"/>
    </row>
    <row r="7033" spans="23:26" x14ac:dyDescent="0.2">
      <c r="W7033" s="402"/>
      <c r="X7033" s="402"/>
      <c r="Y7033" s="402"/>
      <c r="Z7033" s="402"/>
    </row>
    <row r="7034" spans="23:26" x14ac:dyDescent="0.2">
      <c r="W7034" s="402"/>
      <c r="X7034" s="402"/>
      <c r="Y7034" s="402"/>
      <c r="Z7034" s="402"/>
    </row>
    <row r="7035" spans="23:26" x14ac:dyDescent="0.2">
      <c r="W7035" s="402"/>
      <c r="X7035" s="402"/>
      <c r="Y7035" s="402"/>
      <c r="Z7035" s="402"/>
    </row>
    <row r="7036" spans="23:26" x14ac:dyDescent="0.2">
      <c r="W7036" s="402"/>
      <c r="X7036" s="402"/>
      <c r="Y7036" s="402"/>
      <c r="Z7036" s="402"/>
    </row>
    <row r="7037" spans="23:26" x14ac:dyDescent="0.2">
      <c r="W7037" s="402"/>
      <c r="X7037" s="402"/>
      <c r="Y7037" s="402"/>
      <c r="Z7037" s="402"/>
    </row>
    <row r="7038" spans="23:26" x14ac:dyDescent="0.2">
      <c r="W7038" s="402"/>
      <c r="X7038" s="402"/>
      <c r="Y7038" s="402"/>
      <c r="Z7038" s="402"/>
    </row>
    <row r="7039" spans="23:26" x14ac:dyDescent="0.2">
      <c r="W7039" s="402"/>
      <c r="X7039" s="402"/>
      <c r="Y7039" s="402"/>
      <c r="Z7039" s="402"/>
    </row>
    <row r="7040" spans="23:26" x14ac:dyDescent="0.2">
      <c r="W7040" s="402"/>
      <c r="X7040" s="402"/>
      <c r="Y7040" s="402"/>
      <c r="Z7040" s="402"/>
    </row>
    <row r="7041" spans="23:26" x14ac:dyDescent="0.2">
      <c r="W7041" s="402"/>
      <c r="X7041" s="402"/>
      <c r="Y7041" s="402"/>
      <c r="Z7041" s="402"/>
    </row>
    <row r="7042" spans="23:26" x14ac:dyDescent="0.2">
      <c r="W7042" s="402"/>
      <c r="X7042" s="402"/>
      <c r="Y7042" s="402"/>
      <c r="Z7042" s="402"/>
    </row>
    <row r="7043" spans="23:26" x14ac:dyDescent="0.2">
      <c r="W7043" s="402"/>
      <c r="X7043" s="402"/>
      <c r="Y7043" s="402"/>
      <c r="Z7043" s="402"/>
    </row>
    <row r="7044" spans="23:26" x14ac:dyDescent="0.2">
      <c r="W7044" s="402"/>
      <c r="X7044" s="402"/>
      <c r="Y7044" s="402"/>
      <c r="Z7044" s="402"/>
    </row>
    <row r="7045" spans="23:26" x14ac:dyDescent="0.2">
      <c r="W7045" s="402"/>
      <c r="X7045" s="402"/>
      <c r="Y7045" s="402"/>
      <c r="Z7045" s="402"/>
    </row>
    <row r="7046" spans="23:26" x14ac:dyDescent="0.2">
      <c r="W7046" s="402"/>
      <c r="X7046" s="402"/>
      <c r="Y7046" s="402"/>
      <c r="Z7046" s="402"/>
    </row>
    <row r="7047" spans="23:26" x14ac:dyDescent="0.2">
      <c r="W7047" s="402"/>
      <c r="X7047" s="402"/>
      <c r="Y7047" s="402"/>
      <c r="Z7047" s="402"/>
    </row>
    <row r="7048" spans="23:26" x14ac:dyDescent="0.2">
      <c r="W7048" s="402"/>
      <c r="X7048" s="402"/>
      <c r="Y7048" s="402"/>
      <c r="Z7048" s="402"/>
    </row>
    <row r="7049" spans="23:26" x14ac:dyDescent="0.2">
      <c r="W7049" s="402"/>
      <c r="X7049" s="402"/>
      <c r="Y7049" s="402"/>
      <c r="Z7049" s="402"/>
    </row>
    <row r="7050" spans="23:26" x14ac:dyDescent="0.2">
      <c r="W7050" s="402"/>
      <c r="X7050" s="402"/>
      <c r="Y7050" s="402"/>
      <c r="Z7050" s="402"/>
    </row>
    <row r="7051" spans="23:26" x14ac:dyDescent="0.2">
      <c r="W7051" s="402"/>
      <c r="X7051" s="402"/>
      <c r="Y7051" s="402"/>
      <c r="Z7051" s="402"/>
    </row>
    <row r="7052" spans="23:26" x14ac:dyDescent="0.2">
      <c r="W7052" s="402"/>
      <c r="X7052" s="402"/>
      <c r="Y7052" s="402"/>
      <c r="Z7052" s="402"/>
    </row>
    <row r="7053" spans="23:26" x14ac:dyDescent="0.2">
      <c r="W7053" s="402"/>
      <c r="X7053" s="402"/>
      <c r="Y7053" s="402"/>
      <c r="Z7053" s="402"/>
    </row>
    <row r="7054" spans="23:26" x14ac:dyDescent="0.2">
      <c r="W7054" s="402"/>
      <c r="X7054" s="402"/>
      <c r="Y7054" s="402"/>
      <c r="Z7054" s="402"/>
    </row>
    <row r="7055" spans="23:26" x14ac:dyDescent="0.2">
      <c r="W7055" s="402"/>
      <c r="X7055" s="402"/>
      <c r="Y7055" s="402"/>
      <c r="Z7055" s="402"/>
    </row>
    <row r="7056" spans="23:26" x14ac:dyDescent="0.2">
      <c r="W7056" s="402"/>
      <c r="X7056" s="402"/>
      <c r="Y7056" s="402"/>
      <c r="Z7056" s="402"/>
    </row>
    <row r="7057" spans="23:26" x14ac:dyDescent="0.2">
      <c r="W7057" s="402"/>
      <c r="X7057" s="402"/>
      <c r="Y7057" s="402"/>
      <c r="Z7057" s="402"/>
    </row>
    <row r="7058" spans="23:26" x14ac:dyDescent="0.2">
      <c r="W7058" s="402"/>
      <c r="X7058" s="402"/>
      <c r="Y7058" s="402"/>
      <c r="Z7058" s="402"/>
    </row>
    <row r="7059" spans="23:26" x14ac:dyDescent="0.2">
      <c r="W7059" s="402"/>
      <c r="X7059" s="402"/>
      <c r="Y7059" s="402"/>
      <c r="Z7059" s="402"/>
    </row>
    <row r="7060" spans="23:26" x14ac:dyDescent="0.2">
      <c r="W7060" s="402"/>
      <c r="X7060" s="402"/>
      <c r="Y7060" s="402"/>
      <c r="Z7060" s="402"/>
    </row>
    <row r="7061" spans="23:26" x14ac:dyDescent="0.2">
      <c r="W7061" s="402"/>
      <c r="X7061" s="402"/>
      <c r="Y7061" s="402"/>
      <c r="Z7061" s="402"/>
    </row>
    <row r="7062" spans="23:26" x14ac:dyDescent="0.2">
      <c r="W7062" s="402"/>
      <c r="X7062" s="402"/>
      <c r="Y7062" s="402"/>
      <c r="Z7062" s="402"/>
    </row>
    <row r="7063" spans="23:26" x14ac:dyDescent="0.2">
      <c r="W7063" s="402"/>
      <c r="X7063" s="402"/>
      <c r="Y7063" s="402"/>
      <c r="Z7063" s="402"/>
    </row>
    <row r="7064" spans="23:26" x14ac:dyDescent="0.2">
      <c r="W7064" s="402"/>
      <c r="X7064" s="402"/>
      <c r="Y7064" s="402"/>
      <c r="Z7064" s="402"/>
    </row>
    <row r="7065" spans="23:26" x14ac:dyDescent="0.2">
      <c r="W7065" s="402"/>
      <c r="X7065" s="402"/>
      <c r="Y7065" s="402"/>
      <c r="Z7065" s="402"/>
    </row>
    <row r="7066" spans="23:26" x14ac:dyDescent="0.2">
      <c r="W7066" s="402"/>
      <c r="X7066" s="402"/>
      <c r="Y7066" s="402"/>
      <c r="Z7066" s="402"/>
    </row>
    <row r="7067" spans="23:26" x14ac:dyDescent="0.2">
      <c r="W7067" s="402"/>
      <c r="X7067" s="402"/>
      <c r="Y7067" s="402"/>
      <c r="Z7067" s="402"/>
    </row>
    <row r="7068" spans="23:26" x14ac:dyDescent="0.2">
      <c r="W7068" s="402"/>
      <c r="X7068" s="402"/>
      <c r="Y7068" s="402"/>
      <c r="Z7068" s="402"/>
    </row>
    <row r="7069" spans="23:26" x14ac:dyDescent="0.2">
      <c r="W7069" s="402"/>
      <c r="X7069" s="402"/>
      <c r="Y7069" s="402"/>
      <c r="Z7069" s="402"/>
    </row>
    <row r="7070" spans="23:26" x14ac:dyDescent="0.2">
      <c r="W7070" s="402"/>
      <c r="X7070" s="402"/>
      <c r="Y7070" s="402"/>
      <c r="Z7070" s="402"/>
    </row>
    <row r="7071" spans="23:26" x14ac:dyDescent="0.2">
      <c r="W7071" s="402"/>
      <c r="X7071" s="402"/>
      <c r="Y7071" s="402"/>
      <c r="Z7071" s="402"/>
    </row>
    <row r="7072" spans="23:26" x14ac:dyDescent="0.2">
      <c r="W7072" s="402"/>
      <c r="X7072" s="402"/>
      <c r="Y7072" s="402"/>
      <c r="Z7072" s="402"/>
    </row>
    <row r="7073" spans="23:26" x14ac:dyDescent="0.2">
      <c r="W7073" s="402"/>
      <c r="X7073" s="402"/>
      <c r="Y7073" s="402"/>
      <c r="Z7073" s="402"/>
    </row>
    <row r="7074" spans="23:26" x14ac:dyDescent="0.2">
      <c r="W7074" s="402"/>
      <c r="X7074" s="402"/>
      <c r="Y7074" s="402"/>
      <c r="Z7074" s="402"/>
    </row>
    <row r="7075" spans="23:26" x14ac:dyDescent="0.2">
      <c r="W7075" s="402"/>
      <c r="X7075" s="402"/>
      <c r="Y7075" s="402"/>
      <c r="Z7075" s="402"/>
    </row>
    <row r="7076" spans="23:26" x14ac:dyDescent="0.2">
      <c r="W7076" s="402"/>
      <c r="X7076" s="402"/>
      <c r="Y7076" s="402"/>
      <c r="Z7076" s="402"/>
    </row>
    <row r="7077" spans="23:26" x14ac:dyDescent="0.2">
      <c r="W7077" s="402"/>
      <c r="X7077" s="402"/>
      <c r="Y7077" s="402"/>
      <c r="Z7077" s="402"/>
    </row>
    <row r="7078" spans="23:26" x14ac:dyDescent="0.2">
      <c r="W7078" s="402"/>
      <c r="X7078" s="402"/>
      <c r="Y7078" s="402"/>
      <c r="Z7078" s="402"/>
    </row>
    <row r="7079" spans="23:26" x14ac:dyDescent="0.2">
      <c r="W7079" s="402"/>
      <c r="X7079" s="402"/>
      <c r="Y7079" s="402"/>
      <c r="Z7079" s="402"/>
    </row>
    <row r="7080" spans="23:26" x14ac:dyDescent="0.2">
      <c r="W7080" s="402"/>
      <c r="X7080" s="402"/>
      <c r="Y7080" s="402"/>
      <c r="Z7080" s="402"/>
    </row>
    <row r="7081" spans="23:26" x14ac:dyDescent="0.2">
      <c r="W7081" s="402"/>
      <c r="X7081" s="402"/>
      <c r="Y7081" s="402"/>
      <c r="Z7081" s="402"/>
    </row>
    <row r="7082" spans="23:26" x14ac:dyDescent="0.2">
      <c r="W7082" s="402"/>
      <c r="X7082" s="402"/>
      <c r="Y7082" s="402"/>
      <c r="Z7082" s="402"/>
    </row>
    <row r="7083" spans="23:26" x14ac:dyDescent="0.2">
      <c r="W7083" s="402"/>
      <c r="X7083" s="402"/>
      <c r="Y7083" s="402"/>
      <c r="Z7083" s="402"/>
    </row>
    <row r="7084" spans="23:26" x14ac:dyDescent="0.2">
      <c r="W7084" s="402"/>
      <c r="X7084" s="402"/>
      <c r="Y7084" s="402"/>
      <c r="Z7084" s="402"/>
    </row>
    <row r="7085" spans="23:26" x14ac:dyDescent="0.2">
      <c r="W7085" s="402"/>
      <c r="X7085" s="402"/>
      <c r="Y7085" s="402"/>
      <c r="Z7085" s="402"/>
    </row>
    <row r="7086" spans="23:26" x14ac:dyDescent="0.2">
      <c r="W7086" s="402"/>
      <c r="X7086" s="402"/>
      <c r="Y7086" s="402"/>
      <c r="Z7086" s="402"/>
    </row>
    <row r="7087" spans="23:26" x14ac:dyDescent="0.2">
      <c r="W7087" s="402"/>
      <c r="X7087" s="402"/>
      <c r="Y7087" s="402"/>
      <c r="Z7087" s="402"/>
    </row>
    <row r="7088" spans="23:26" x14ac:dyDescent="0.2">
      <c r="W7088" s="402"/>
      <c r="X7088" s="402"/>
      <c r="Y7088" s="402"/>
      <c r="Z7088" s="402"/>
    </row>
    <row r="7089" spans="23:26" x14ac:dyDescent="0.2">
      <c r="W7089" s="402"/>
      <c r="X7089" s="402"/>
      <c r="Y7089" s="402"/>
      <c r="Z7089" s="402"/>
    </row>
    <row r="7090" spans="23:26" x14ac:dyDescent="0.2">
      <c r="W7090" s="402"/>
      <c r="X7090" s="402"/>
      <c r="Y7090" s="402"/>
      <c r="Z7090" s="402"/>
    </row>
    <row r="7091" spans="23:26" x14ac:dyDescent="0.2">
      <c r="W7091" s="402"/>
      <c r="X7091" s="402"/>
      <c r="Y7091" s="402"/>
      <c r="Z7091" s="402"/>
    </row>
    <row r="7092" spans="23:26" x14ac:dyDescent="0.2">
      <c r="W7092" s="402"/>
      <c r="X7092" s="402"/>
      <c r="Y7092" s="402"/>
      <c r="Z7092" s="402"/>
    </row>
    <row r="7093" spans="23:26" x14ac:dyDescent="0.2">
      <c r="W7093" s="402"/>
      <c r="X7093" s="402"/>
      <c r="Y7093" s="402"/>
      <c r="Z7093" s="402"/>
    </row>
    <row r="7094" spans="23:26" x14ac:dyDescent="0.2">
      <c r="W7094" s="402"/>
      <c r="X7094" s="402"/>
      <c r="Y7094" s="402"/>
      <c r="Z7094" s="402"/>
    </row>
    <row r="7095" spans="23:26" x14ac:dyDescent="0.2">
      <c r="W7095" s="402"/>
      <c r="X7095" s="402"/>
      <c r="Y7095" s="402"/>
      <c r="Z7095" s="402"/>
    </row>
    <row r="7096" spans="23:26" x14ac:dyDescent="0.2">
      <c r="W7096" s="402"/>
      <c r="X7096" s="402"/>
      <c r="Y7096" s="402"/>
      <c r="Z7096" s="402"/>
    </row>
    <row r="7097" spans="23:26" x14ac:dyDescent="0.2">
      <c r="W7097" s="402"/>
      <c r="X7097" s="402"/>
      <c r="Y7097" s="402"/>
      <c r="Z7097" s="402"/>
    </row>
    <row r="7098" spans="23:26" x14ac:dyDescent="0.2">
      <c r="W7098" s="402"/>
      <c r="X7098" s="402"/>
      <c r="Y7098" s="402"/>
      <c r="Z7098" s="402"/>
    </row>
    <row r="7099" spans="23:26" x14ac:dyDescent="0.2">
      <c r="W7099" s="402"/>
      <c r="X7099" s="402"/>
      <c r="Y7099" s="402"/>
      <c r="Z7099" s="402"/>
    </row>
    <row r="7100" spans="23:26" x14ac:dyDescent="0.2">
      <c r="W7100" s="402"/>
      <c r="X7100" s="402"/>
      <c r="Y7100" s="402"/>
      <c r="Z7100" s="402"/>
    </row>
    <row r="7101" spans="23:26" x14ac:dyDescent="0.2">
      <c r="W7101" s="402"/>
      <c r="X7101" s="402"/>
      <c r="Y7101" s="402"/>
      <c r="Z7101" s="402"/>
    </row>
    <row r="7102" spans="23:26" x14ac:dyDescent="0.2">
      <c r="W7102" s="402"/>
      <c r="X7102" s="402"/>
      <c r="Y7102" s="402"/>
      <c r="Z7102" s="402"/>
    </row>
    <row r="7103" spans="23:26" x14ac:dyDescent="0.2">
      <c r="W7103" s="402"/>
      <c r="X7103" s="402"/>
      <c r="Y7103" s="402"/>
      <c r="Z7103" s="402"/>
    </row>
    <row r="7104" spans="23:26" x14ac:dyDescent="0.2">
      <c r="W7104" s="402"/>
      <c r="X7104" s="402"/>
      <c r="Y7104" s="402"/>
      <c r="Z7104" s="402"/>
    </row>
    <row r="7105" spans="23:26" x14ac:dyDescent="0.2">
      <c r="W7105" s="402"/>
      <c r="X7105" s="402"/>
      <c r="Y7105" s="402"/>
      <c r="Z7105" s="402"/>
    </row>
    <row r="7106" spans="23:26" x14ac:dyDescent="0.2">
      <c r="W7106" s="402"/>
      <c r="X7106" s="402"/>
      <c r="Y7106" s="402"/>
      <c r="Z7106" s="402"/>
    </row>
    <row r="7107" spans="23:26" x14ac:dyDescent="0.2">
      <c r="W7107" s="402"/>
      <c r="X7107" s="402"/>
      <c r="Y7107" s="402"/>
      <c r="Z7107" s="402"/>
    </row>
    <row r="7108" spans="23:26" x14ac:dyDescent="0.2">
      <c r="W7108" s="402"/>
      <c r="X7108" s="402"/>
      <c r="Y7108" s="402"/>
      <c r="Z7108" s="402"/>
    </row>
    <row r="7109" spans="23:26" x14ac:dyDescent="0.2">
      <c r="W7109" s="402"/>
      <c r="X7109" s="402"/>
      <c r="Y7109" s="402"/>
      <c r="Z7109" s="402"/>
    </row>
    <row r="7110" spans="23:26" x14ac:dyDescent="0.2">
      <c r="W7110" s="402"/>
      <c r="X7110" s="402"/>
      <c r="Y7110" s="402"/>
      <c r="Z7110" s="402"/>
    </row>
    <row r="7111" spans="23:26" x14ac:dyDescent="0.2">
      <c r="W7111" s="402"/>
      <c r="X7111" s="402"/>
      <c r="Y7111" s="402"/>
      <c r="Z7111" s="402"/>
    </row>
    <row r="7112" spans="23:26" x14ac:dyDescent="0.2">
      <c r="W7112" s="402"/>
      <c r="X7112" s="402"/>
      <c r="Y7112" s="402"/>
      <c r="Z7112" s="402"/>
    </row>
    <row r="7113" spans="23:26" x14ac:dyDescent="0.2">
      <c r="W7113" s="402"/>
      <c r="X7113" s="402"/>
      <c r="Y7113" s="402"/>
      <c r="Z7113" s="402"/>
    </row>
    <row r="7114" spans="23:26" x14ac:dyDescent="0.2">
      <c r="W7114" s="402"/>
      <c r="X7114" s="402"/>
      <c r="Y7114" s="402"/>
      <c r="Z7114" s="402"/>
    </row>
    <row r="7115" spans="23:26" x14ac:dyDescent="0.2">
      <c r="W7115" s="402"/>
      <c r="X7115" s="402"/>
      <c r="Y7115" s="402"/>
      <c r="Z7115" s="402"/>
    </row>
    <row r="7116" spans="23:26" x14ac:dyDescent="0.2">
      <c r="W7116" s="402"/>
      <c r="X7116" s="402"/>
      <c r="Y7116" s="402"/>
      <c r="Z7116" s="402"/>
    </row>
    <row r="7117" spans="23:26" x14ac:dyDescent="0.2">
      <c r="W7117" s="402"/>
      <c r="X7117" s="402"/>
      <c r="Y7117" s="402"/>
      <c r="Z7117" s="402"/>
    </row>
    <row r="7118" spans="23:26" x14ac:dyDescent="0.2">
      <c r="W7118" s="402"/>
      <c r="X7118" s="402"/>
      <c r="Y7118" s="402"/>
      <c r="Z7118" s="402"/>
    </row>
    <row r="7119" spans="23:26" x14ac:dyDescent="0.2">
      <c r="W7119" s="402"/>
      <c r="X7119" s="402"/>
      <c r="Y7119" s="402"/>
      <c r="Z7119" s="402"/>
    </row>
    <row r="7120" spans="23:26" x14ac:dyDescent="0.2">
      <c r="W7120" s="402"/>
      <c r="X7120" s="402"/>
      <c r="Y7120" s="402"/>
      <c r="Z7120" s="402"/>
    </row>
    <row r="7121" spans="23:26" x14ac:dyDescent="0.2">
      <c r="W7121" s="402"/>
      <c r="X7121" s="402"/>
      <c r="Y7121" s="402"/>
      <c r="Z7121" s="402"/>
    </row>
    <row r="7122" spans="23:26" x14ac:dyDescent="0.2">
      <c r="W7122" s="402"/>
      <c r="X7122" s="402"/>
      <c r="Y7122" s="402"/>
      <c r="Z7122" s="402"/>
    </row>
    <row r="7123" spans="23:26" x14ac:dyDescent="0.2">
      <c r="W7123" s="402"/>
      <c r="X7123" s="402"/>
      <c r="Y7123" s="402"/>
      <c r="Z7123" s="402"/>
    </row>
    <row r="7124" spans="23:26" x14ac:dyDescent="0.2">
      <c r="W7124" s="402"/>
      <c r="X7124" s="402"/>
      <c r="Y7124" s="402"/>
      <c r="Z7124" s="402"/>
    </row>
    <row r="7125" spans="23:26" x14ac:dyDescent="0.2">
      <c r="W7125" s="402"/>
      <c r="X7125" s="402"/>
      <c r="Y7125" s="402"/>
      <c r="Z7125" s="402"/>
    </row>
    <row r="7126" spans="23:26" x14ac:dyDescent="0.2">
      <c r="W7126" s="402"/>
      <c r="X7126" s="402"/>
      <c r="Y7126" s="402"/>
      <c r="Z7126" s="402"/>
    </row>
    <row r="7127" spans="23:26" x14ac:dyDescent="0.2">
      <c r="W7127" s="402"/>
      <c r="X7127" s="402"/>
      <c r="Y7127" s="402"/>
      <c r="Z7127" s="402"/>
    </row>
    <row r="7128" spans="23:26" x14ac:dyDescent="0.2">
      <c r="W7128" s="402"/>
      <c r="X7128" s="402"/>
      <c r="Y7128" s="402"/>
      <c r="Z7128" s="402"/>
    </row>
    <row r="7129" spans="23:26" x14ac:dyDescent="0.2">
      <c r="W7129" s="402"/>
      <c r="X7129" s="402"/>
      <c r="Y7129" s="402"/>
      <c r="Z7129" s="402"/>
    </row>
    <row r="7130" spans="23:26" x14ac:dyDescent="0.2">
      <c r="W7130" s="402"/>
      <c r="X7130" s="402"/>
      <c r="Y7130" s="402"/>
      <c r="Z7130" s="402"/>
    </row>
    <row r="7131" spans="23:26" x14ac:dyDescent="0.2">
      <c r="W7131" s="402"/>
      <c r="X7131" s="402"/>
      <c r="Y7131" s="402"/>
      <c r="Z7131" s="402"/>
    </row>
    <row r="7132" spans="23:26" x14ac:dyDescent="0.2">
      <c r="W7132" s="402"/>
      <c r="X7132" s="402"/>
      <c r="Y7132" s="402"/>
      <c r="Z7132" s="402"/>
    </row>
    <row r="7133" spans="23:26" x14ac:dyDescent="0.2">
      <c r="W7133" s="402"/>
      <c r="X7133" s="402"/>
      <c r="Y7133" s="402"/>
      <c r="Z7133" s="402"/>
    </row>
    <row r="7134" spans="23:26" x14ac:dyDescent="0.2">
      <c r="W7134" s="402"/>
      <c r="X7134" s="402"/>
      <c r="Y7134" s="402"/>
      <c r="Z7134" s="402"/>
    </row>
    <row r="7135" spans="23:26" x14ac:dyDescent="0.2">
      <c r="W7135" s="402"/>
      <c r="X7135" s="402"/>
      <c r="Y7135" s="402"/>
      <c r="Z7135" s="402"/>
    </row>
    <row r="7136" spans="23:26" x14ac:dyDescent="0.2">
      <c r="W7136" s="402"/>
      <c r="X7136" s="402"/>
      <c r="Y7136" s="402"/>
      <c r="Z7136" s="402"/>
    </row>
    <row r="7137" spans="23:26" x14ac:dyDescent="0.2">
      <c r="W7137" s="402"/>
      <c r="X7137" s="402"/>
      <c r="Y7137" s="402"/>
      <c r="Z7137" s="402"/>
    </row>
    <row r="7138" spans="23:26" x14ac:dyDescent="0.2">
      <c r="W7138" s="402"/>
      <c r="X7138" s="402"/>
      <c r="Y7138" s="402"/>
      <c r="Z7138" s="402"/>
    </row>
    <row r="7139" spans="23:26" x14ac:dyDescent="0.2">
      <c r="W7139" s="402"/>
      <c r="X7139" s="402"/>
      <c r="Y7139" s="402"/>
      <c r="Z7139" s="402"/>
    </row>
    <row r="7140" spans="23:26" x14ac:dyDescent="0.2">
      <c r="W7140" s="402"/>
      <c r="X7140" s="402"/>
      <c r="Y7140" s="402"/>
      <c r="Z7140" s="402"/>
    </row>
    <row r="7141" spans="23:26" x14ac:dyDescent="0.2">
      <c r="W7141" s="402"/>
      <c r="X7141" s="402"/>
      <c r="Y7141" s="402"/>
      <c r="Z7141" s="402"/>
    </row>
    <row r="7142" spans="23:26" x14ac:dyDescent="0.2">
      <c r="W7142" s="402"/>
      <c r="X7142" s="402"/>
      <c r="Y7142" s="402"/>
      <c r="Z7142" s="402"/>
    </row>
    <row r="7143" spans="23:26" x14ac:dyDescent="0.2">
      <c r="W7143" s="402"/>
      <c r="X7143" s="402"/>
      <c r="Y7143" s="402"/>
      <c r="Z7143" s="402"/>
    </row>
    <row r="7144" spans="23:26" x14ac:dyDescent="0.2">
      <c r="W7144" s="402"/>
      <c r="X7144" s="402"/>
      <c r="Y7144" s="402"/>
      <c r="Z7144" s="402"/>
    </row>
    <row r="7145" spans="23:26" x14ac:dyDescent="0.2">
      <c r="W7145" s="402"/>
      <c r="X7145" s="402"/>
      <c r="Y7145" s="402"/>
      <c r="Z7145" s="402"/>
    </row>
    <row r="7146" spans="23:26" x14ac:dyDescent="0.2">
      <c r="W7146" s="402"/>
      <c r="X7146" s="402"/>
      <c r="Y7146" s="402"/>
      <c r="Z7146" s="402"/>
    </row>
    <row r="7147" spans="23:26" x14ac:dyDescent="0.2">
      <c r="W7147" s="402"/>
      <c r="X7147" s="402"/>
      <c r="Y7147" s="402"/>
      <c r="Z7147" s="402"/>
    </row>
    <row r="7148" spans="23:26" x14ac:dyDescent="0.2">
      <c r="W7148" s="402"/>
      <c r="X7148" s="402"/>
      <c r="Y7148" s="402"/>
      <c r="Z7148" s="402"/>
    </row>
    <row r="7149" spans="23:26" x14ac:dyDescent="0.2">
      <c r="W7149" s="402"/>
      <c r="X7149" s="402"/>
      <c r="Y7149" s="402"/>
      <c r="Z7149" s="402"/>
    </row>
    <row r="7150" spans="23:26" x14ac:dyDescent="0.2">
      <c r="W7150" s="402"/>
      <c r="X7150" s="402"/>
      <c r="Y7150" s="402"/>
      <c r="Z7150" s="402"/>
    </row>
    <row r="7151" spans="23:26" x14ac:dyDescent="0.2">
      <c r="W7151" s="402"/>
      <c r="X7151" s="402"/>
      <c r="Y7151" s="402"/>
      <c r="Z7151" s="402"/>
    </row>
    <row r="7152" spans="23:26" x14ac:dyDescent="0.2">
      <c r="W7152" s="402"/>
      <c r="X7152" s="402"/>
      <c r="Y7152" s="402"/>
      <c r="Z7152" s="402"/>
    </row>
    <row r="7153" spans="23:26" x14ac:dyDescent="0.2">
      <c r="W7153" s="402"/>
      <c r="X7153" s="402"/>
      <c r="Y7153" s="402"/>
      <c r="Z7153" s="402"/>
    </row>
    <row r="7154" spans="23:26" x14ac:dyDescent="0.2">
      <c r="W7154" s="402"/>
      <c r="X7154" s="402"/>
      <c r="Y7154" s="402"/>
      <c r="Z7154" s="402"/>
    </row>
    <row r="7155" spans="23:26" x14ac:dyDescent="0.2">
      <c r="W7155" s="402"/>
      <c r="X7155" s="402"/>
      <c r="Y7155" s="402"/>
      <c r="Z7155" s="402"/>
    </row>
    <row r="7156" spans="23:26" x14ac:dyDescent="0.2">
      <c r="W7156" s="402"/>
      <c r="X7156" s="402"/>
      <c r="Y7156" s="402"/>
      <c r="Z7156" s="402"/>
    </row>
    <row r="7157" spans="23:26" x14ac:dyDescent="0.2">
      <c r="W7157" s="402"/>
      <c r="X7157" s="402"/>
      <c r="Y7157" s="402"/>
      <c r="Z7157" s="402"/>
    </row>
    <row r="7158" spans="23:26" x14ac:dyDescent="0.2">
      <c r="W7158" s="402"/>
      <c r="X7158" s="402"/>
      <c r="Y7158" s="402"/>
      <c r="Z7158" s="402"/>
    </row>
    <row r="7159" spans="23:26" x14ac:dyDescent="0.2">
      <c r="W7159" s="402"/>
      <c r="X7159" s="402"/>
      <c r="Y7159" s="402"/>
      <c r="Z7159" s="402"/>
    </row>
    <row r="7160" spans="23:26" x14ac:dyDescent="0.2">
      <c r="W7160" s="402"/>
      <c r="X7160" s="402"/>
      <c r="Y7160" s="402"/>
      <c r="Z7160" s="402"/>
    </row>
    <row r="7161" spans="23:26" x14ac:dyDescent="0.2">
      <c r="W7161" s="402"/>
      <c r="X7161" s="402"/>
      <c r="Y7161" s="402"/>
      <c r="Z7161" s="402"/>
    </row>
    <row r="7162" spans="23:26" x14ac:dyDescent="0.2">
      <c r="W7162" s="402"/>
      <c r="X7162" s="402"/>
      <c r="Y7162" s="402"/>
      <c r="Z7162" s="402"/>
    </row>
    <row r="7163" spans="23:26" x14ac:dyDescent="0.2">
      <c r="W7163" s="402"/>
      <c r="X7163" s="402"/>
      <c r="Y7163" s="402"/>
      <c r="Z7163" s="402"/>
    </row>
    <row r="7164" spans="23:26" x14ac:dyDescent="0.2">
      <c r="W7164" s="402"/>
      <c r="X7164" s="402"/>
      <c r="Y7164" s="402"/>
      <c r="Z7164" s="402"/>
    </row>
    <row r="7165" spans="23:26" x14ac:dyDescent="0.2">
      <c r="W7165" s="402"/>
      <c r="X7165" s="402"/>
      <c r="Y7165" s="402"/>
      <c r="Z7165" s="402"/>
    </row>
    <row r="7166" spans="23:26" x14ac:dyDescent="0.2">
      <c r="W7166" s="402"/>
      <c r="X7166" s="402"/>
      <c r="Y7166" s="402"/>
      <c r="Z7166" s="402"/>
    </row>
    <row r="7167" spans="23:26" x14ac:dyDescent="0.2">
      <c r="W7167" s="402"/>
      <c r="X7167" s="402"/>
      <c r="Y7167" s="402"/>
      <c r="Z7167" s="402"/>
    </row>
    <row r="7168" spans="23:26" x14ac:dyDescent="0.2">
      <c r="W7168" s="402"/>
      <c r="X7168" s="402"/>
      <c r="Y7168" s="402"/>
      <c r="Z7168" s="402"/>
    </row>
    <row r="7169" spans="23:26" x14ac:dyDescent="0.2">
      <c r="W7169" s="402"/>
      <c r="X7169" s="402"/>
      <c r="Y7169" s="402"/>
      <c r="Z7169" s="402"/>
    </row>
    <row r="7170" spans="23:26" x14ac:dyDescent="0.2">
      <c r="W7170" s="402"/>
      <c r="X7170" s="402"/>
      <c r="Y7170" s="402"/>
      <c r="Z7170" s="402"/>
    </row>
    <row r="7171" spans="23:26" x14ac:dyDescent="0.2">
      <c r="W7171" s="402"/>
      <c r="X7171" s="402"/>
      <c r="Y7171" s="402"/>
      <c r="Z7171" s="402"/>
    </row>
    <row r="7172" spans="23:26" x14ac:dyDescent="0.2">
      <c r="W7172" s="402"/>
      <c r="X7172" s="402"/>
      <c r="Y7172" s="402"/>
      <c r="Z7172" s="402"/>
    </row>
    <row r="7173" spans="23:26" x14ac:dyDescent="0.2">
      <c r="W7173" s="402"/>
      <c r="X7173" s="402"/>
      <c r="Y7173" s="402"/>
      <c r="Z7173" s="402"/>
    </row>
    <row r="7174" spans="23:26" x14ac:dyDescent="0.2">
      <c r="W7174" s="402"/>
      <c r="X7174" s="402"/>
      <c r="Y7174" s="402"/>
      <c r="Z7174" s="402"/>
    </row>
    <row r="7175" spans="23:26" x14ac:dyDescent="0.2">
      <c r="W7175" s="402"/>
      <c r="X7175" s="402"/>
      <c r="Y7175" s="402"/>
      <c r="Z7175" s="402"/>
    </row>
    <row r="7176" spans="23:26" x14ac:dyDescent="0.2">
      <c r="W7176" s="402"/>
      <c r="X7176" s="402"/>
      <c r="Y7176" s="402"/>
      <c r="Z7176" s="402"/>
    </row>
    <row r="7177" spans="23:26" x14ac:dyDescent="0.2">
      <c r="W7177" s="402"/>
      <c r="X7177" s="402"/>
      <c r="Y7177" s="402"/>
      <c r="Z7177" s="402"/>
    </row>
    <row r="7178" spans="23:26" x14ac:dyDescent="0.2">
      <c r="W7178" s="402"/>
      <c r="X7178" s="402"/>
      <c r="Y7178" s="402"/>
      <c r="Z7178" s="402"/>
    </row>
    <row r="7179" spans="23:26" x14ac:dyDescent="0.2">
      <c r="W7179" s="402"/>
      <c r="X7179" s="402"/>
      <c r="Y7179" s="402"/>
      <c r="Z7179" s="402"/>
    </row>
    <row r="7180" spans="23:26" x14ac:dyDescent="0.2">
      <c r="W7180" s="402"/>
      <c r="X7180" s="402"/>
      <c r="Y7180" s="402"/>
      <c r="Z7180" s="402"/>
    </row>
    <row r="7181" spans="23:26" x14ac:dyDescent="0.2">
      <c r="W7181" s="402"/>
      <c r="X7181" s="402"/>
      <c r="Y7181" s="402"/>
      <c r="Z7181" s="402"/>
    </row>
    <row r="7182" spans="23:26" x14ac:dyDescent="0.2">
      <c r="W7182" s="402"/>
      <c r="X7182" s="402"/>
      <c r="Y7182" s="402"/>
      <c r="Z7182" s="402"/>
    </row>
    <row r="7183" spans="23:26" x14ac:dyDescent="0.2">
      <c r="W7183" s="402"/>
      <c r="X7183" s="402"/>
      <c r="Y7183" s="402"/>
      <c r="Z7183" s="402"/>
    </row>
    <row r="7184" spans="23:26" x14ac:dyDescent="0.2">
      <c r="W7184" s="402"/>
      <c r="X7184" s="402"/>
      <c r="Y7184" s="402"/>
      <c r="Z7184" s="402"/>
    </row>
    <row r="7185" spans="23:26" x14ac:dyDescent="0.2">
      <c r="W7185" s="402"/>
      <c r="X7185" s="402"/>
      <c r="Y7185" s="402"/>
      <c r="Z7185" s="402"/>
    </row>
    <row r="7186" spans="23:26" x14ac:dyDescent="0.2">
      <c r="W7186" s="402"/>
      <c r="X7186" s="402"/>
      <c r="Y7186" s="402"/>
      <c r="Z7186" s="402"/>
    </row>
    <row r="7187" spans="23:26" x14ac:dyDescent="0.2">
      <c r="W7187" s="402"/>
      <c r="X7187" s="402"/>
      <c r="Y7187" s="402"/>
      <c r="Z7187" s="402"/>
    </row>
    <row r="7188" spans="23:26" x14ac:dyDescent="0.2">
      <c r="W7188" s="402"/>
      <c r="X7188" s="402"/>
      <c r="Y7188" s="402"/>
      <c r="Z7188" s="402"/>
    </row>
    <row r="7189" spans="23:26" x14ac:dyDescent="0.2">
      <c r="W7189" s="402"/>
      <c r="X7189" s="402"/>
      <c r="Y7189" s="402"/>
      <c r="Z7189" s="402"/>
    </row>
    <row r="7190" spans="23:26" x14ac:dyDescent="0.2">
      <c r="W7190" s="402"/>
      <c r="X7190" s="402"/>
      <c r="Y7190" s="402"/>
      <c r="Z7190" s="402"/>
    </row>
    <row r="7191" spans="23:26" x14ac:dyDescent="0.2">
      <c r="W7191" s="402"/>
      <c r="X7191" s="402"/>
      <c r="Y7191" s="402"/>
      <c r="Z7191" s="402"/>
    </row>
    <row r="7192" spans="23:26" x14ac:dyDescent="0.2">
      <c r="W7192" s="402"/>
      <c r="X7192" s="402"/>
      <c r="Y7192" s="402"/>
      <c r="Z7192" s="402"/>
    </row>
    <row r="7193" spans="23:26" x14ac:dyDescent="0.2">
      <c r="W7193" s="402"/>
      <c r="X7193" s="402"/>
      <c r="Y7193" s="402"/>
      <c r="Z7193" s="402"/>
    </row>
    <row r="7194" spans="23:26" x14ac:dyDescent="0.2">
      <c r="W7194" s="402"/>
      <c r="X7194" s="402"/>
      <c r="Y7194" s="402"/>
      <c r="Z7194" s="402"/>
    </row>
    <row r="7195" spans="23:26" x14ac:dyDescent="0.2">
      <c r="W7195" s="402"/>
      <c r="X7195" s="402"/>
      <c r="Y7195" s="402"/>
      <c r="Z7195" s="402"/>
    </row>
    <row r="7196" spans="23:26" x14ac:dyDescent="0.2">
      <c r="W7196" s="402"/>
      <c r="X7196" s="402"/>
      <c r="Y7196" s="402"/>
      <c r="Z7196" s="402"/>
    </row>
    <row r="7197" spans="23:26" x14ac:dyDescent="0.2">
      <c r="W7197" s="402"/>
      <c r="X7197" s="402"/>
      <c r="Y7197" s="402"/>
      <c r="Z7197" s="402"/>
    </row>
    <row r="7198" spans="23:26" x14ac:dyDescent="0.2">
      <c r="W7198" s="402"/>
      <c r="X7198" s="402"/>
      <c r="Y7198" s="402"/>
      <c r="Z7198" s="402"/>
    </row>
    <row r="7199" spans="23:26" x14ac:dyDescent="0.2">
      <c r="W7199" s="402"/>
      <c r="X7199" s="402"/>
      <c r="Y7199" s="402"/>
      <c r="Z7199" s="402"/>
    </row>
    <row r="7200" spans="23:26" x14ac:dyDescent="0.2">
      <c r="W7200" s="402"/>
      <c r="X7200" s="402"/>
      <c r="Y7200" s="402"/>
      <c r="Z7200" s="402"/>
    </row>
    <row r="7201" spans="23:26" x14ac:dyDescent="0.2">
      <c r="W7201" s="402"/>
      <c r="X7201" s="402"/>
      <c r="Y7201" s="402"/>
      <c r="Z7201" s="402"/>
    </row>
    <row r="7202" spans="23:26" x14ac:dyDescent="0.2">
      <c r="W7202" s="402"/>
      <c r="X7202" s="402"/>
      <c r="Y7202" s="402"/>
      <c r="Z7202" s="402"/>
    </row>
    <row r="7203" spans="23:26" x14ac:dyDescent="0.2">
      <c r="W7203" s="402"/>
      <c r="X7203" s="402"/>
      <c r="Y7203" s="402"/>
      <c r="Z7203" s="402"/>
    </row>
    <row r="7204" spans="23:26" x14ac:dyDescent="0.2">
      <c r="W7204" s="402"/>
      <c r="X7204" s="402"/>
      <c r="Y7204" s="402"/>
      <c r="Z7204" s="402"/>
    </row>
    <row r="7205" spans="23:26" x14ac:dyDescent="0.2">
      <c r="W7205" s="402"/>
      <c r="X7205" s="402"/>
      <c r="Y7205" s="402"/>
      <c r="Z7205" s="402"/>
    </row>
    <row r="7206" spans="23:26" x14ac:dyDescent="0.2">
      <c r="W7206" s="402"/>
      <c r="X7206" s="402"/>
      <c r="Y7206" s="402"/>
      <c r="Z7206" s="402"/>
    </row>
    <row r="7207" spans="23:26" x14ac:dyDescent="0.2">
      <c r="W7207" s="402"/>
      <c r="X7207" s="402"/>
      <c r="Y7207" s="402"/>
      <c r="Z7207" s="402"/>
    </row>
    <row r="7208" spans="23:26" x14ac:dyDescent="0.2">
      <c r="W7208" s="402"/>
      <c r="X7208" s="402"/>
      <c r="Y7208" s="402"/>
      <c r="Z7208" s="402"/>
    </row>
    <row r="7209" spans="23:26" x14ac:dyDescent="0.2">
      <c r="W7209" s="402"/>
      <c r="X7209" s="402"/>
      <c r="Y7209" s="402"/>
      <c r="Z7209" s="402"/>
    </row>
    <row r="7210" spans="23:26" x14ac:dyDescent="0.2">
      <c r="W7210" s="402"/>
      <c r="X7210" s="402"/>
      <c r="Y7210" s="402"/>
      <c r="Z7210" s="402"/>
    </row>
    <row r="7211" spans="23:26" x14ac:dyDescent="0.2">
      <c r="W7211" s="402"/>
      <c r="X7211" s="402"/>
      <c r="Y7211" s="402"/>
      <c r="Z7211" s="402"/>
    </row>
    <row r="7212" spans="23:26" x14ac:dyDescent="0.2">
      <c r="W7212" s="402"/>
      <c r="X7212" s="402"/>
      <c r="Y7212" s="402"/>
      <c r="Z7212" s="402"/>
    </row>
    <row r="7213" spans="23:26" x14ac:dyDescent="0.2">
      <c r="W7213" s="402"/>
      <c r="X7213" s="402"/>
      <c r="Y7213" s="402"/>
      <c r="Z7213" s="402"/>
    </row>
    <row r="7214" spans="23:26" x14ac:dyDescent="0.2">
      <c r="W7214" s="402"/>
      <c r="X7214" s="402"/>
      <c r="Y7214" s="402"/>
      <c r="Z7214" s="402"/>
    </row>
    <row r="7215" spans="23:26" x14ac:dyDescent="0.2">
      <c r="W7215" s="402"/>
      <c r="X7215" s="402"/>
      <c r="Y7215" s="402"/>
      <c r="Z7215" s="402"/>
    </row>
    <row r="7216" spans="23:26" x14ac:dyDescent="0.2">
      <c r="W7216" s="402"/>
      <c r="X7216" s="402"/>
      <c r="Y7216" s="402"/>
      <c r="Z7216" s="402"/>
    </row>
    <row r="7217" spans="23:26" x14ac:dyDescent="0.2">
      <c r="W7217" s="402"/>
      <c r="X7217" s="402"/>
      <c r="Y7217" s="402"/>
      <c r="Z7217" s="402"/>
    </row>
    <row r="7218" spans="23:26" x14ac:dyDescent="0.2">
      <c r="W7218" s="402"/>
      <c r="X7218" s="402"/>
      <c r="Y7218" s="402"/>
      <c r="Z7218" s="402"/>
    </row>
    <row r="7219" spans="23:26" x14ac:dyDescent="0.2">
      <c r="W7219" s="402"/>
      <c r="X7219" s="402"/>
      <c r="Y7219" s="402"/>
      <c r="Z7219" s="402"/>
    </row>
    <row r="7220" spans="23:26" x14ac:dyDescent="0.2">
      <c r="W7220" s="402"/>
      <c r="X7220" s="402"/>
      <c r="Y7220" s="402"/>
      <c r="Z7220" s="402"/>
    </row>
    <row r="7221" spans="23:26" x14ac:dyDescent="0.2">
      <c r="W7221" s="402"/>
      <c r="X7221" s="402"/>
      <c r="Y7221" s="402"/>
      <c r="Z7221" s="402"/>
    </row>
    <row r="7222" spans="23:26" x14ac:dyDescent="0.2">
      <c r="W7222" s="402"/>
      <c r="X7222" s="402"/>
      <c r="Y7222" s="402"/>
      <c r="Z7222" s="402"/>
    </row>
    <row r="7223" spans="23:26" x14ac:dyDescent="0.2">
      <c r="W7223" s="402"/>
      <c r="X7223" s="402"/>
      <c r="Y7223" s="402"/>
      <c r="Z7223" s="402"/>
    </row>
    <row r="7224" spans="23:26" x14ac:dyDescent="0.2">
      <c r="W7224" s="402"/>
      <c r="X7224" s="402"/>
      <c r="Y7224" s="402"/>
      <c r="Z7224" s="402"/>
    </row>
    <row r="7225" spans="23:26" x14ac:dyDescent="0.2">
      <c r="W7225" s="402"/>
      <c r="X7225" s="402"/>
      <c r="Y7225" s="402"/>
      <c r="Z7225" s="402"/>
    </row>
    <row r="7226" spans="23:26" x14ac:dyDescent="0.2">
      <c r="W7226" s="402"/>
      <c r="X7226" s="402"/>
      <c r="Y7226" s="402"/>
      <c r="Z7226" s="402"/>
    </row>
    <row r="7227" spans="23:26" x14ac:dyDescent="0.2">
      <c r="W7227" s="402"/>
      <c r="X7227" s="402"/>
      <c r="Y7227" s="402"/>
      <c r="Z7227" s="402"/>
    </row>
    <row r="7228" spans="23:26" x14ac:dyDescent="0.2">
      <c r="W7228" s="402"/>
      <c r="X7228" s="402"/>
      <c r="Y7228" s="402"/>
      <c r="Z7228" s="402"/>
    </row>
    <row r="7229" spans="23:26" x14ac:dyDescent="0.2">
      <c r="W7229" s="402"/>
      <c r="X7229" s="402"/>
      <c r="Y7229" s="402"/>
      <c r="Z7229" s="402"/>
    </row>
    <row r="7230" spans="23:26" x14ac:dyDescent="0.2">
      <c r="W7230" s="402"/>
      <c r="X7230" s="402"/>
      <c r="Y7230" s="402"/>
      <c r="Z7230" s="402"/>
    </row>
    <row r="7231" spans="23:26" x14ac:dyDescent="0.2">
      <c r="W7231" s="402"/>
      <c r="X7231" s="402"/>
      <c r="Y7231" s="402"/>
      <c r="Z7231" s="402"/>
    </row>
    <row r="7232" spans="23:26" x14ac:dyDescent="0.2">
      <c r="W7232" s="402"/>
      <c r="X7232" s="402"/>
      <c r="Y7232" s="402"/>
      <c r="Z7232" s="402"/>
    </row>
    <row r="7233" spans="23:26" x14ac:dyDescent="0.2">
      <c r="W7233" s="402"/>
      <c r="X7233" s="402"/>
      <c r="Y7233" s="402"/>
      <c r="Z7233" s="402"/>
    </row>
    <row r="7234" spans="23:26" x14ac:dyDescent="0.2">
      <c r="W7234" s="402"/>
      <c r="X7234" s="402"/>
      <c r="Y7234" s="402"/>
      <c r="Z7234" s="402"/>
    </row>
    <row r="7235" spans="23:26" x14ac:dyDescent="0.2">
      <c r="W7235" s="402"/>
      <c r="X7235" s="402"/>
      <c r="Y7235" s="402"/>
      <c r="Z7235" s="402"/>
    </row>
    <row r="7236" spans="23:26" x14ac:dyDescent="0.2">
      <c r="W7236" s="402"/>
      <c r="X7236" s="402"/>
      <c r="Y7236" s="402"/>
      <c r="Z7236" s="402"/>
    </row>
    <row r="7237" spans="23:26" x14ac:dyDescent="0.2">
      <c r="W7237" s="402"/>
      <c r="X7237" s="402"/>
      <c r="Y7237" s="402"/>
      <c r="Z7237" s="402"/>
    </row>
    <row r="7238" spans="23:26" x14ac:dyDescent="0.2">
      <c r="W7238" s="402"/>
      <c r="X7238" s="402"/>
      <c r="Y7238" s="402"/>
      <c r="Z7238" s="402"/>
    </row>
    <row r="7239" spans="23:26" x14ac:dyDescent="0.2">
      <c r="W7239" s="402"/>
      <c r="X7239" s="402"/>
      <c r="Y7239" s="402"/>
      <c r="Z7239" s="402"/>
    </row>
    <row r="7240" spans="23:26" x14ac:dyDescent="0.2">
      <c r="W7240" s="402"/>
      <c r="X7240" s="402"/>
      <c r="Y7240" s="402"/>
      <c r="Z7240" s="402"/>
    </row>
    <row r="7241" spans="23:26" x14ac:dyDescent="0.2">
      <c r="W7241" s="402"/>
      <c r="X7241" s="402"/>
      <c r="Y7241" s="402"/>
      <c r="Z7241" s="402"/>
    </row>
    <row r="7242" spans="23:26" x14ac:dyDescent="0.2">
      <c r="W7242" s="402"/>
      <c r="X7242" s="402"/>
      <c r="Y7242" s="402"/>
      <c r="Z7242" s="402"/>
    </row>
    <row r="7243" spans="23:26" x14ac:dyDescent="0.2">
      <c r="W7243" s="402"/>
      <c r="X7243" s="402"/>
      <c r="Y7243" s="402"/>
      <c r="Z7243" s="402"/>
    </row>
    <row r="7244" spans="23:26" x14ac:dyDescent="0.2">
      <c r="W7244" s="402"/>
      <c r="X7244" s="402"/>
      <c r="Y7244" s="402"/>
      <c r="Z7244" s="402"/>
    </row>
    <row r="7245" spans="23:26" x14ac:dyDescent="0.2">
      <c r="W7245" s="402"/>
      <c r="X7245" s="402"/>
      <c r="Y7245" s="402"/>
      <c r="Z7245" s="402"/>
    </row>
    <row r="7246" spans="23:26" x14ac:dyDescent="0.2">
      <c r="W7246" s="402"/>
      <c r="X7246" s="402"/>
      <c r="Y7246" s="402"/>
      <c r="Z7246" s="402"/>
    </row>
    <row r="7247" spans="23:26" x14ac:dyDescent="0.2">
      <c r="W7247" s="402"/>
      <c r="X7247" s="402"/>
      <c r="Y7247" s="402"/>
      <c r="Z7247" s="402"/>
    </row>
    <row r="7248" spans="23:26" x14ac:dyDescent="0.2">
      <c r="W7248" s="402"/>
      <c r="X7248" s="402"/>
      <c r="Y7248" s="402"/>
      <c r="Z7248" s="402"/>
    </row>
    <row r="7249" spans="23:26" x14ac:dyDescent="0.2">
      <c r="W7249" s="402"/>
      <c r="X7249" s="402"/>
      <c r="Y7249" s="402"/>
      <c r="Z7249" s="402"/>
    </row>
    <row r="7250" spans="23:26" x14ac:dyDescent="0.2">
      <c r="W7250" s="402"/>
      <c r="X7250" s="402"/>
      <c r="Y7250" s="402"/>
      <c r="Z7250" s="402"/>
    </row>
    <row r="7251" spans="23:26" x14ac:dyDescent="0.2">
      <c r="W7251" s="402"/>
      <c r="X7251" s="402"/>
      <c r="Y7251" s="402"/>
      <c r="Z7251" s="402"/>
    </row>
    <row r="7252" spans="23:26" x14ac:dyDescent="0.2">
      <c r="W7252" s="402"/>
      <c r="X7252" s="402"/>
      <c r="Y7252" s="402"/>
      <c r="Z7252" s="402"/>
    </row>
    <row r="7253" spans="23:26" x14ac:dyDescent="0.2">
      <c r="W7253" s="402"/>
      <c r="X7253" s="402"/>
      <c r="Y7253" s="402"/>
      <c r="Z7253" s="402"/>
    </row>
    <row r="7254" spans="23:26" x14ac:dyDescent="0.2">
      <c r="W7254" s="402"/>
      <c r="X7254" s="402"/>
      <c r="Y7254" s="402"/>
      <c r="Z7254" s="402"/>
    </row>
    <row r="7255" spans="23:26" x14ac:dyDescent="0.2">
      <c r="W7255" s="402"/>
      <c r="X7255" s="402"/>
      <c r="Y7255" s="402"/>
      <c r="Z7255" s="402"/>
    </row>
    <row r="7256" spans="23:26" x14ac:dyDescent="0.2">
      <c r="W7256" s="402"/>
      <c r="X7256" s="402"/>
      <c r="Y7256" s="402"/>
      <c r="Z7256" s="402"/>
    </row>
    <row r="7257" spans="23:26" x14ac:dyDescent="0.2">
      <c r="W7257" s="402"/>
      <c r="X7257" s="402"/>
      <c r="Y7257" s="402"/>
      <c r="Z7257" s="402"/>
    </row>
    <row r="7258" spans="23:26" x14ac:dyDescent="0.2">
      <c r="W7258" s="402"/>
      <c r="X7258" s="402"/>
      <c r="Y7258" s="402"/>
      <c r="Z7258" s="402"/>
    </row>
    <row r="7259" spans="23:26" x14ac:dyDescent="0.2">
      <c r="W7259" s="402"/>
      <c r="X7259" s="402"/>
      <c r="Y7259" s="402"/>
      <c r="Z7259" s="402"/>
    </row>
    <row r="7260" spans="23:26" x14ac:dyDescent="0.2">
      <c r="W7260" s="402"/>
      <c r="X7260" s="402"/>
      <c r="Y7260" s="402"/>
      <c r="Z7260" s="402"/>
    </row>
    <row r="7261" spans="23:26" x14ac:dyDescent="0.2">
      <c r="W7261" s="402"/>
      <c r="X7261" s="402"/>
      <c r="Y7261" s="402"/>
      <c r="Z7261" s="402"/>
    </row>
    <row r="7262" spans="23:26" x14ac:dyDescent="0.2">
      <c r="W7262" s="402"/>
      <c r="X7262" s="402"/>
      <c r="Y7262" s="402"/>
      <c r="Z7262" s="402"/>
    </row>
    <row r="7263" spans="23:26" x14ac:dyDescent="0.2">
      <c r="W7263" s="402"/>
      <c r="X7263" s="402"/>
      <c r="Y7263" s="402"/>
      <c r="Z7263" s="402"/>
    </row>
    <row r="7264" spans="23:26" x14ac:dyDescent="0.2">
      <c r="W7264" s="402"/>
      <c r="X7264" s="402"/>
      <c r="Y7264" s="402"/>
      <c r="Z7264" s="402"/>
    </row>
    <row r="7265" spans="23:26" x14ac:dyDescent="0.2">
      <c r="W7265" s="402"/>
      <c r="X7265" s="402"/>
      <c r="Y7265" s="402"/>
      <c r="Z7265" s="402"/>
    </row>
    <row r="7266" spans="23:26" x14ac:dyDescent="0.2">
      <c r="W7266" s="402"/>
      <c r="X7266" s="402"/>
      <c r="Y7266" s="402"/>
      <c r="Z7266" s="402"/>
    </row>
    <row r="7267" spans="23:26" x14ac:dyDescent="0.2">
      <c r="W7267" s="402"/>
      <c r="X7267" s="402"/>
      <c r="Y7267" s="402"/>
      <c r="Z7267" s="402"/>
    </row>
    <row r="7268" spans="23:26" x14ac:dyDescent="0.2">
      <c r="W7268" s="402"/>
      <c r="X7268" s="402"/>
      <c r="Y7268" s="402"/>
      <c r="Z7268" s="402"/>
    </row>
    <row r="7269" spans="23:26" x14ac:dyDescent="0.2">
      <c r="W7269" s="402"/>
      <c r="X7269" s="402"/>
      <c r="Y7269" s="402"/>
      <c r="Z7269" s="402"/>
    </row>
    <row r="7270" spans="23:26" x14ac:dyDescent="0.2">
      <c r="W7270" s="402"/>
      <c r="X7270" s="402"/>
      <c r="Y7270" s="402"/>
      <c r="Z7270" s="402"/>
    </row>
    <row r="7271" spans="23:26" x14ac:dyDescent="0.2">
      <c r="W7271" s="402"/>
      <c r="X7271" s="402"/>
      <c r="Y7271" s="402"/>
      <c r="Z7271" s="402"/>
    </row>
    <row r="7272" spans="23:26" x14ac:dyDescent="0.2">
      <c r="W7272" s="402"/>
      <c r="X7272" s="402"/>
      <c r="Y7272" s="402"/>
      <c r="Z7272" s="402"/>
    </row>
    <row r="7273" spans="23:26" x14ac:dyDescent="0.2">
      <c r="W7273" s="402"/>
      <c r="X7273" s="402"/>
      <c r="Y7273" s="402"/>
      <c r="Z7273" s="402"/>
    </row>
    <row r="7274" spans="23:26" x14ac:dyDescent="0.2">
      <c r="W7274" s="402"/>
      <c r="X7274" s="402"/>
      <c r="Y7274" s="402"/>
      <c r="Z7274" s="402"/>
    </row>
    <row r="7275" spans="23:26" x14ac:dyDescent="0.2">
      <c r="W7275" s="402"/>
      <c r="X7275" s="402"/>
      <c r="Y7275" s="402"/>
      <c r="Z7275" s="402"/>
    </row>
    <row r="7276" spans="23:26" x14ac:dyDescent="0.2">
      <c r="W7276" s="402"/>
      <c r="X7276" s="402"/>
      <c r="Y7276" s="402"/>
      <c r="Z7276" s="402"/>
    </row>
    <row r="7277" spans="23:26" x14ac:dyDescent="0.2">
      <c r="W7277" s="402"/>
      <c r="X7277" s="402"/>
      <c r="Y7277" s="402"/>
      <c r="Z7277" s="402"/>
    </row>
    <row r="7278" spans="23:26" x14ac:dyDescent="0.2">
      <c r="W7278" s="402"/>
      <c r="X7278" s="402"/>
      <c r="Y7278" s="402"/>
      <c r="Z7278" s="402"/>
    </row>
    <row r="7279" spans="23:26" x14ac:dyDescent="0.2">
      <c r="W7279" s="402"/>
      <c r="X7279" s="402"/>
      <c r="Y7279" s="402"/>
      <c r="Z7279" s="402"/>
    </row>
    <row r="7280" spans="23:26" x14ac:dyDescent="0.2">
      <c r="W7280" s="402"/>
      <c r="X7280" s="402"/>
      <c r="Y7280" s="402"/>
      <c r="Z7280" s="402"/>
    </row>
    <row r="7281" spans="23:26" x14ac:dyDescent="0.2">
      <c r="W7281" s="402"/>
      <c r="X7281" s="402"/>
      <c r="Y7281" s="402"/>
      <c r="Z7281" s="402"/>
    </row>
    <row r="7282" spans="23:26" x14ac:dyDescent="0.2">
      <c r="W7282" s="402"/>
      <c r="X7282" s="402"/>
      <c r="Y7282" s="402"/>
      <c r="Z7282" s="402"/>
    </row>
    <row r="7283" spans="23:26" x14ac:dyDescent="0.2">
      <c r="W7283" s="402"/>
      <c r="X7283" s="402"/>
      <c r="Y7283" s="402"/>
      <c r="Z7283" s="402"/>
    </row>
    <row r="7284" spans="23:26" x14ac:dyDescent="0.2">
      <c r="W7284" s="402"/>
      <c r="X7284" s="402"/>
      <c r="Y7284" s="402"/>
      <c r="Z7284" s="402"/>
    </row>
    <row r="7285" spans="23:26" x14ac:dyDescent="0.2">
      <c r="W7285" s="402"/>
      <c r="X7285" s="402"/>
      <c r="Y7285" s="402"/>
      <c r="Z7285" s="402"/>
    </row>
    <row r="7286" spans="23:26" x14ac:dyDescent="0.2">
      <c r="W7286" s="402"/>
      <c r="X7286" s="402"/>
      <c r="Y7286" s="402"/>
      <c r="Z7286" s="402"/>
    </row>
    <row r="7287" spans="23:26" x14ac:dyDescent="0.2">
      <c r="W7287" s="402"/>
      <c r="X7287" s="402"/>
      <c r="Y7287" s="402"/>
      <c r="Z7287" s="402"/>
    </row>
    <row r="7288" spans="23:26" x14ac:dyDescent="0.2">
      <c r="W7288" s="402"/>
      <c r="X7288" s="402"/>
      <c r="Y7288" s="402"/>
      <c r="Z7288" s="402"/>
    </row>
    <row r="7289" spans="23:26" x14ac:dyDescent="0.2">
      <c r="W7289" s="402"/>
      <c r="X7289" s="402"/>
      <c r="Y7289" s="402"/>
      <c r="Z7289" s="402"/>
    </row>
    <row r="7290" spans="23:26" x14ac:dyDescent="0.2">
      <c r="W7290" s="402"/>
      <c r="X7290" s="402"/>
      <c r="Y7290" s="402"/>
      <c r="Z7290" s="402"/>
    </row>
    <row r="7291" spans="23:26" x14ac:dyDescent="0.2">
      <c r="W7291" s="402"/>
      <c r="X7291" s="402"/>
      <c r="Y7291" s="402"/>
      <c r="Z7291" s="402"/>
    </row>
    <row r="7292" spans="23:26" x14ac:dyDescent="0.2">
      <c r="W7292" s="402"/>
      <c r="X7292" s="402"/>
      <c r="Y7292" s="402"/>
      <c r="Z7292" s="402"/>
    </row>
    <row r="7293" spans="23:26" x14ac:dyDescent="0.2">
      <c r="W7293" s="402"/>
      <c r="X7293" s="402"/>
      <c r="Y7293" s="402"/>
      <c r="Z7293" s="402"/>
    </row>
    <row r="7294" spans="23:26" x14ac:dyDescent="0.2">
      <c r="W7294" s="402"/>
      <c r="X7294" s="402"/>
      <c r="Y7294" s="402"/>
      <c r="Z7294" s="402"/>
    </row>
    <row r="7295" spans="23:26" x14ac:dyDescent="0.2">
      <c r="W7295" s="402"/>
      <c r="X7295" s="402"/>
      <c r="Y7295" s="402"/>
      <c r="Z7295" s="402"/>
    </row>
    <row r="7296" spans="23:26" x14ac:dyDescent="0.2">
      <c r="W7296" s="402"/>
      <c r="X7296" s="402"/>
      <c r="Y7296" s="402"/>
      <c r="Z7296" s="402"/>
    </row>
    <row r="7297" spans="23:26" x14ac:dyDescent="0.2">
      <c r="W7297" s="402"/>
      <c r="X7297" s="402"/>
      <c r="Y7297" s="402"/>
      <c r="Z7297" s="402"/>
    </row>
    <row r="7298" spans="23:26" x14ac:dyDescent="0.2">
      <c r="W7298" s="402"/>
      <c r="X7298" s="402"/>
      <c r="Y7298" s="402"/>
      <c r="Z7298" s="402"/>
    </row>
    <row r="7299" spans="23:26" x14ac:dyDescent="0.2">
      <c r="W7299" s="402"/>
      <c r="X7299" s="402"/>
      <c r="Y7299" s="402"/>
      <c r="Z7299" s="402"/>
    </row>
    <row r="7300" spans="23:26" x14ac:dyDescent="0.2">
      <c r="W7300" s="402"/>
      <c r="X7300" s="402"/>
      <c r="Y7300" s="402"/>
      <c r="Z7300" s="402"/>
    </row>
    <row r="7301" spans="23:26" x14ac:dyDescent="0.2">
      <c r="W7301" s="402"/>
      <c r="X7301" s="402"/>
      <c r="Y7301" s="402"/>
      <c r="Z7301" s="402"/>
    </row>
    <row r="7302" spans="23:26" x14ac:dyDescent="0.2">
      <c r="W7302" s="402"/>
      <c r="X7302" s="402"/>
      <c r="Y7302" s="402"/>
      <c r="Z7302" s="402"/>
    </row>
    <row r="7303" spans="23:26" x14ac:dyDescent="0.2">
      <c r="W7303" s="402"/>
      <c r="X7303" s="402"/>
      <c r="Y7303" s="402"/>
      <c r="Z7303" s="402"/>
    </row>
    <row r="7304" spans="23:26" x14ac:dyDescent="0.2">
      <c r="W7304" s="402"/>
      <c r="X7304" s="402"/>
      <c r="Y7304" s="402"/>
      <c r="Z7304" s="402"/>
    </row>
    <row r="7305" spans="23:26" x14ac:dyDescent="0.2">
      <c r="W7305" s="402"/>
      <c r="X7305" s="402"/>
      <c r="Y7305" s="402"/>
      <c r="Z7305" s="402"/>
    </row>
    <row r="7306" spans="23:26" x14ac:dyDescent="0.2">
      <c r="W7306" s="402"/>
      <c r="X7306" s="402"/>
      <c r="Y7306" s="402"/>
      <c r="Z7306" s="402"/>
    </row>
    <row r="7307" spans="23:26" x14ac:dyDescent="0.2">
      <c r="W7307" s="402"/>
      <c r="X7307" s="402"/>
      <c r="Y7307" s="402"/>
      <c r="Z7307" s="402"/>
    </row>
    <row r="7308" spans="23:26" x14ac:dyDescent="0.2">
      <c r="W7308" s="402"/>
      <c r="X7308" s="402"/>
      <c r="Y7308" s="402"/>
      <c r="Z7308" s="402"/>
    </row>
    <row r="7309" spans="23:26" x14ac:dyDescent="0.2">
      <c r="W7309" s="402"/>
      <c r="X7309" s="402"/>
      <c r="Y7309" s="402"/>
      <c r="Z7309" s="402"/>
    </row>
    <row r="7310" spans="23:26" x14ac:dyDescent="0.2">
      <c r="W7310" s="402"/>
      <c r="X7310" s="402"/>
      <c r="Y7310" s="402"/>
      <c r="Z7310" s="402"/>
    </row>
    <row r="7311" spans="23:26" x14ac:dyDescent="0.2">
      <c r="W7311" s="402"/>
      <c r="X7311" s="402"/>
      <c r="Y7311" s="402"/>
      <c r="Z7311" s="402"/>
    </row>
    <row r="7312" spans="23:26" x14ac:dyDescent="0.2">
      <c r="W7312" s="402"/>
      <c r="X7312" s="402"/>
      <c r="Y7312" s="402"/>
      <c r="Z7312" s="402"/>
    </row>
    <row r="7313" spans="23:26" x14ac:dyDescent="0.2">
      <c r="W7313" s="402"/>
      <c r="X7313" s="402"/>
      <c r="Y7313" s="402"/>
      <c r="Z7313" s="402"/>
    </row>
    <row r="7314" spans="23:26" x14ac:dyDescent="0.2">
      <c r="W7314" s="402"/>
      <c r="X7314" s="402"/>
      <c r="Y7314" s="402"/>
      <c r="Z7314" s="402"/>
    </row>
    <row r="7315" spans="23:26" x14ac:dyDescent="0.2">
      <c r="W7315" s="402"/>
      <c r="X7315" s="402"/>
      <c r="Y7315" s="402"/>
      <c r="Z7315" s="402"/>
    </row>
    <row r="7316" spans="23:26" x14ac:dyDescent="0.2">
      <c r="W7316" s="402"/>
      <c r="X7316" s="402"/>
      <c r="Y7316" s="402"/>
      <c r="Z7316" s="402"/>
    </row>
    <row r="7317" spans="23:26" x14ac:dyDescent="0.2">
      <c r="W7317" s="402"/>
      <c r="X7317" s="402"/>
      <c r="Y7317" s="402"/>
      <c r="Z7317" s="402"/>
    </row>
    <row r="7318" spans="23:26" x14ac:dyDescent="0.2">
      <c r="W7318" s="402"/>
      <c r="X7318" s="402"/>
      <c r="Y7318" s="402"/>
      <c r="Z7318" s="402"/>
    </row>
    <row r="7319" spans="23:26" x14ac:dyDescent="0.2">
      <c r="W7319" s="402"/>
      <c r="X7319" s="402"/>
      <c r="Y7319" s="402"/>
      <c r="Z7319" s="402"/>
    </row>
    <row r="7320" spans="23:26" x14ac:dyDescent="0.2">
      <c r="W7320" s="402"/>
      <c r="X7320" s="402"/>
      <c r="Y7320" s="402"/>
      <c r="Z7320" s="402"/>
    </row>
    <row r="7321" spans="23:26" x14ac:dyDescent="0.2">
      <c r="W7321" s="402"/>
      <c r="X7321" s="402"/>
      <c r="Y7321" s="402"/>
      <c r="Z7321" s="402"/>
    </row>
    <row r="7322" spans="23:26" x14ac:dyDescent="0.2">
      <c r="W7322" s="402"/>
      <c r="X7322" s="402"/>
      <c r="Y7322" s="402"/>
      <c r="Z7322" s="402"/>
    </row>
    <row r="7323" spans="23:26" x14ac:dyDescent="0.2">
      <c r="W7323" s="402"/>
      <c r="X7323" s="402"/>
      <c r="Y7323" s="402"/>
      <c r="Z7323" s="402"/>
    </row>
    <row r="7324" spans="23:26" x14ac:dyDescent="0.2">
      <c r="W7324" s="402"/>
      <c r="X7324" s="402"/>
      <c r="Y7324" s="402"/>
      <c r="Z7324" s="402"/>
    </row>
    <row r="7325" spans="23:26" x14ac:dyDescent="0.2">
      <c r="W7325" s="402"/>
      <c r="X7325" s="402"/>
      <c r="Y7325" s="402"/>
      <c r="Z7325" s="402"/>
    </row>
    <row r="7326" spans="23:26" x14ac:dyDescent="0.2">
      <c r="W7326" s="402"/>
      <c r="X7326" s="402"/>
      <c r="Y7326" s="402"/>
      <c r="Z7326" s="402"/>
    </row>
    <row r="7327" spans="23:26" x14ac:dyDescent="0.2">
      <c r="W7327" s="402"/>
      <c r="X7327" s="402"/>
      <c r="Y7327" s="402"/>
      <c r="Z7327" s="402"/>
    </row>
    <row r="7328" spans="23:26" x14ac:dyDescent="0.2">
      <c r="W7328" s="402"/>
      <c r="X7328" s="402"/>
      <c r="Y7328" s="402"/>
      <c r="Z7328" s="402"/>
    </row>
    <row r="7329" spans="23:26" x14ac:dyDescent="0.2">
      <c r="W7329" s="402"/>
      <c r="X7329" s="402"/>
      <c r="Y7329" s="402"/>
      <c r="Z7329" s="402"/>
    </row>
    <row r="7330" spans="23:26" x14ac:dyDescent="0.2">
      <c r="W7330" s="402"/>
      <c r="X7330" s="402"/>
      <c r="Y7330" s="402"/>
      <c r="Z7330" s="402"/>
    </row>
    <row r="7331" spans="23:26" x14ac:dyDescent="0.2">
      <c r="W7331" s="402"/>
      <c r="X7331" s="402"/>
      <c r="Y7331" s="402"/>
      <c r="Z7331" s="402"/>
    </row>
    <row r="7332" spans="23:26" x14ac:dyDescent="0.2">
      <c r="W7332" s="402"/>
      <c r="X7332" s="402"/>
      <c r="Y7332" s="402"/>
      <c r="Z7332" s="402"/>
    </row>
    <row r="7333" spans="23:26" x14ac:dyDescent="0.2">
      <c r="W7333" s="402"/>
      <c r="X7333" s="402"/>
      <c r="Y7333" s="402"/>
      <c r="Z7333" s="402"/>
    </row>
    <row r="7334" spans="23:26" x14ac:dyDescent="0.2">
      <c r="W7334" s="402"/>
      <c r="X7334" s="402"/>
      <c r="Y7334" s="402"/>
      <c r="Z7334" s="402"/>
    </row>
    <row r="7335" spans="23:26" x14ac:dyDescent="0.2">
      <c r="W7335" s="402"/>
      <c r="X7335" s="402"/>
      <c r="Y7335" s="402"/>
      <c r="Z7335" s="402"/>
    </row>
    <row r="7336" spans="23:26" x14ac:dyDescent="0.2">
      <c r="W7336" s="402"/>
      <c r="X7336" s="402"/>
      <c r="Y7336" s="402"/>
      <c r="Z7336" s="402"/>
    </row>
    <row r="7337" spans="23:26" x14ac:dyDescent="0.2">
      <c r="W7337" s="402"/>
      <c r="X7337" s="402"/>
      <c r="Y7337" s="402"/>
      <c r="Z7337" s="402"/>
    </row>
    <row r="7338" spans="23:26" x14ac:dyDescent="0.2">
      <c r="W7338" s="402"/>
      <c r="X7338" s="402"/>
      <c r="Y7338" s="402"/>
      <c r="Z7338" s="402"/>
    </row>
    <row r="7339" spans="23:26" x14ac:dyDescent="0.2">
      <c r="W7339" s="402"/>
      <c r="X7339" s="402"/>
      <c r="Y7339" s="402"/>
      <c r="Z7339" s="402"/>
    </row>
    <row r="7340" spans="23:26" x14ac:dyDescent="0.2">
      <c r="W7340" s="402"/>
      <c r="X7340" s="402"/>
      <c r="Y7340" s="402"/>
      <c r="Z7340" s="402"/>
    </row>
    <row r="7341" spans="23:26" x14ac:dyDescent="0.2">
      <c r="W7341" s="402"/>
      <c r="X7341" s="402"/>
      <c r="Y7341" s="402"/>
      <c r="Z7341" s="402"/>
    </row>
    <row r="7342" spans="23:26" x14ac:dyDescent="0.2">
      <c r="W7342" s="402"/>
      <c r="X7342" s="402"/>
      <c r="Y7342" s="402"/>
      <c r="Z7342" s="402"/>
    </row>
    <row r="7343" spans="23:26" x14ac:dyDescent="0.2">
      <c r="W7343" s="402"/>
      <c r="X7343" s="402"/>
      <c r="Y7343" s="402"/>
      <c r="Z7343" s="402"/>
    </row>
    <row r="7344" spans="23:26" x14ac:dyDescent="0.2">
      <c r="W7344" s="402"/>
      <c r="X7344" s="402"/>
      <c r="Y7344" s="402"/>
      <c r="Z7344" s="402"/>
    </row>
    <row r="7345" spans="23:26" x14ac:dyDescent="0.2">
      <c r="W7345" s="402"/>
      <c r="X7345" s="402"/>
      <c r="Y7345" s="402"/>
      <c r="Z7345" s="402"/>
    </row>
    <row r="7346" spans="23:26" x14ac:dyDescent="0.2">
      <c r="W7346" s="402"/>
      <c r="X7346" s="402"/>
      <c r="Y7346" s="402"/>
      <c r="Z7346" s="402"/>
    </row>
    <row r="7347" spans="23:26" x14ac:dyDescent="0.2">
      <c r="W7347" s="402"/>
      <c r="X7347" s="402"/>
      <c r="Y7347" s="402"/>
      <c r="Z7347" s="402"/>
    </row>
    <row r="7348" spans="23:26" x14ac:dyDescent="0.2">
      <c r="W7348" s="402"/>
      <c r="X7348" s="402"/>
      <c r="Y7348" s="402"/>
      <c r="Z7348" s="402"/>
    </row>
    <row r="7349" spans="23:26" x14ac:dyDescent="0.2">
      <c r="W7349" s="402"/>
      <c r="X7349" s="402"/>
      <c r="Y7349" s="402"/>
      <c r="Z7349" s="402"/>
    </row>
    <row r="7350" spans="23:26" x14ac:dyDescent="0.2">
      <c r="W7350" s="402"/>
      <c r="X7350" s="402"/>
      <c r="Y7350" s="402"/>
      <c r="Z7350" s="402"/>
    </row>
    <row r="7351" spans="23:26" x14ac:dyDescent="0.2">
      <c r="W7351" s="402"/>
      <c r="X7351" s="402"/>
      <c r="Y7351" s="402"/>
      <c r="Z7351" s="402"/>
    </row>
    <row r="7352" spans="23:26" x14ac:dyDescent="0.2">
      <c r="W7352" s="402"/>
      <c r="X7352" s="402"/>
      <c r="Y7352" s="402"/>
      <c r="Z7352" s="402"/>
    </row>
    <row r="7353" spans="23:26" x14ac:dyDescent="0.2">
      <c r="W7353" s="402"/>
      <c r="X7353" s="402"/>
      <c r="Y7353" s="402"/>
      <c r="Z7353" s="402"/>
    </row>
    <row r="7354" spans="23:26" x14ac:dyDescent="0.2">
      <c r="W7354" s="402"/>
      <c r="X7354" s="402"/>
      <c r="Y7354" s="402"/>
      <c r="Z7354" s="402"/>
    </row>
    <row r="7355" spans="23:26" x14ac:dyDescent="0.2">
      <c r="W7355" s="402"/>
      <c r="X7355" s="402"/>
      <c r="Y7355" s="402"/>
      <c r="Z7355" s="402"/>
    </row>
    <row r="7356" spans="23:26" x14ac:dyDescent="0.2">
      <c r="W7356" s="402"/>
      <c r="X7356" s="402"/>
      <c r="Y7356" s="402"/>
      <c r="Z7356" s="402"/>
    </row>
    <row r="7357" spans="23:26" x14ac:dyDescent="0.2">
      <c r="W7357" s="402"/>
      <c r="X7357" s="402"/>
      <c r="Y7357" s="402"/>
      <c r="Z7357" s="402"/>
    </row>
    <row r="7358" spans="23:26" x14ac:dyDescent="0.2">
      <c r="W7358" s="402"/>
      <c r="X7358" s="402"/>
      <c r="Y7358" s="402"/>
      <c r="Z7358" s="402"/>
    </row>
    <row r="7359" spans="23:26" x14ac:dyDescent="0.2">
      <c r="W7359" s="402"/>
      <c r="X7359" s="402"/>
      <c r="Y7359" s="402"/>
      <c r="Z7359" s="402"/>
    </row>
    <row r="7360" spans="23:26" x14ac:dyDescent="0.2">
      <c r="W7360" s="402"/>
      <c r="X7360" s="402"/>
      <c r="Y7360" s="402"/>
      <c r="Z7360" s="402"/>
    </row>
    <row r="7361" spans="23:26" x14ac:dyDescent="0.2">
      <c r="W7361" s="402"/>
      <c r="X7361" s="402"/>
      <c r="Y7361" s="402"/>
      <c r="Z7361" s="402"/>
    </row>
    <row r="7362" spans="23:26" x14ac:dyDescent="0.2">
      <c r="W7362" s="402"/>
      <c r="X7362" s="402"/>
      <c r="Y7362" s="402"/>
      <c r="Z7362" s="402"/>
    </row>
    <row r="7363" spans="23:26" x14ac:dyDescent="0.2">
      <c r="W7363" s="402"/>
      <c r="X7363" s="402"/>
      <c r="Y7363" s="402"/>
      <c r="Z7363" s="402"/>
    </row>
    <row r="7364" spans="23:26" x14ac:dyDescent="0.2">
      <c r="W7364" s="402"/>
      <c r="X7364" s="402"/>
      <c r="Y7364" s="402"/>
      <c r="Z7364" s="402"/>
    </row>
    <row r="7365" spans="23:26" x14ac:dyDescent="0.2">
      <c r="W7365" s="402"/>
      <c r="X7365" s="402"/>
      <c r="Y7365" s="402"/>
      <c r="Z7365" s="402"/>
    </row>
    <row r="7366" spans="23:26" x14ac:dyDescent="0.2">
      <c r="W7366" s="402"/>
      <c r="X7366" s="402"/>
      <c r="Y7366" s="402"/>
      <c r="Z7366" s="402"/>
    </row>
    <row r="7367" spans="23:26" x14ac:dyDescent="0.2">
      <c r="W7367" s="402"/>
      <c r="X7367" s="402"/>
      <c r="Y7367" s="402"/>
      <c r="Z7367" s="402"/>
    </row>
    <row r="7368" spans="23:26" x14ac:dyDescent="0.2">
      <c r="W7368" s="402"/>
      <c r="X7368" s="402"/>
      <c r="Y7368" s="402"/>
      <c r="Z7368" s="402"/>
    </row>
    <row r="7369" spans="23:26" x14ac:dyDescent="0.2">
      <c r="W7369" s="402"/>
      <c r="X7369" s="402"/>
      <c r="Y7369" s="402"/>
      <c r="Z7369" s="402"/>
    </row>
    <row r="7370" spans="23:26" x14ac:dyDescent="0.2">
      <c r="W7370" s="402"/>
      <c r="X7370" s="402"/>
      <c r="Y7370" s="402"/>
      <c r="Z7370" s="402"/>
    </row>
    <row r="7371" spans="23:26" x14ac:dyDescent="0.2">
      <c r="W7371" s="402"/>
      <c r="X7371" s="402"/>
      <c r="Y7371" s="402"/>
      <c r="Z7371" s="402"/>
    </row>
    <row r="7372" spans="23:26" x14ac:dyDescent="0.2">
      <c r="W7372" s="402"/>
      <c r="X7372" s="402"/>
      <c r="Y7372" s="402"/>
      <c r="Z7372" s="402"/>
    </row>
    <row r="7373" spans="23:26" x14ac:dyDescent="0.2">
      <c r="W7373" s="402"/>
      <c r="X7373" s="402"/>
      <c r="Y7373" s="402"/>
      <c r="Z7373" s="402"/>
    </row>
    <row r="7374" spans="23:26" x14ac:dyDescent="0.2">
      <c r="W7374" s="402"/>
      <c r="X7374" s="402"/>
      <c r="Y7374" s="402"/>
      <c r="Z7374" s="402"/>
    </row>
    <row r="7375" spans="23:26" x14ac:dyDescent="0.2">
      <c r="W7375" s="402"/>
      <c r="X7375" s="402"/>
      <c r="Y7375" s="402"/>
      <c r="Z7375" s="402"/>
    </row>
    <row r="7376" spans="23:26" x14ac:dyDescent="0.2">
      <c r="W7376" s="402"/>
      <c r="X7376" s="402"/>
      <c r="Y7376" s="402"/>
      <c r="Z7376" s="402"/>
    </row>
    <row r="7377" spans="23:26" x14ac:dyDescent="0.2">
      <c r="W7377" s="402"/>
      <c r="X7377" s="402"/>
      <c r="Y7377" s="402"/>
      <c r="Z7377" s="402"/>
    </row>
    <row r="7378" spans="23:26" x14ac:dyDescent="0.2">
      <c r="W7378" s="402"/>
      <c r="X7378" s="402"/>
      <c r="Y7378" s="402"/>
      <c r="Z7378" s="402"/>
    </row>
    <row r="7379" spans="23:26" x14ac:dyDescent="0.2">
      <c r="W7379" s="402"/>
      <c r="X7379" s="402"/>
      <c r="Y7379" s="402"/>
      <c r="Z7379" s="402"/>
    </row>
    <row r="7380" spans="23:26" x14ac:dyDescent="0.2">
      <c r="W7380" s="402"/>
      <c r="X7380" s="402"/>
      <c r="Y7380" s="402"/>
      <c r="Z7380" s="402"/>
    </row>
    <row r="7381" spans="23:26" x14ac:dyDescent="0.2">
      <c r="W7381" s="402"/>
      <c r="X7381" s="402"/>
      <c r="Y7381" s="402"/>
      <c r="Z7381" s="402"/>
    </row>
    <row r="7382" spans="23:26" x14ac:dyDescent="0.2">
      <c r="W7382" s="402"/>
      <c r="X7382" s="402"/>
      <c r="Y7382" s="402"/>
      <c r="Z7382" s="402"/>
    </row>
    <row r="7383" spans="23:26" x14ac:dyDescent="0.2">
      <c r="W7383" s="402"/>
      <c r="X7383" s="402"/>
      <c r="Y7383" s="402"/>
      <c r="Z7383" s="402"/>
    </row>
    <row r="7384" spans="23:26" x14ac:dyDescent="0.2">
      <c r="W7384" s="402"/>
      <c r="X7384" s="402"/>
      <c r="Y7384" s="402"/>
      <c r="Z7384" s="402"/>
    </row>
    <row r="7385" spans="23:26" x14ac:dyDescent="0.2">
      <c r="W7385" s="402"/>
      <c r="X7385" s="402"/>
      <c r="Y7385" s="402"/>
      <c r="Z7385" s="402"/>
    </row>
    <row r="7386" spans="23:26" x14ac:dyDescent="0.2">
      <c r="W7386" s="402"/>
      <c r="X7386" s="402"/>
      <c r="Y7386" s="402"/>
      <c r="Z7386" s="402"/>
    </row>
    <row r="7387" spans="23:26" x14ac:dyDescent="0.2">
      <c r="W7387" s="402"/>
      <c r="X7387" s="402"/>
      <c r="Y7387" s="402"/>
      <c r="Z7387" s="402"/>
    </row>
    <row r="7388" spans="23:26" x14ac:dyDescent="0.2">
      <c r="W7388" s="402"/>
      <c r="X7388" s="402"/>
      <c r="Y7388" s="402"/>
      <c r="Z7388" s="402"/>
    </row>
    <row r="7389" spans="23:26" x14ac:dyDescent="0.2">
      <c r="W7389" s="402"/>
      <c r="X7389" s="402"/>
      <c r="Y7389" s="402"/>
      <c r="Z7389" s="402"/>
    </row>
    <row r="7390" spans="23:26" x14ac:dyDescent="0.2">
      <c r="W7390" s="402"/>
      <c r="X7390" s="402"/>
      <c r="Y7390" s="402"/>
      <c r="Z7390" s="402"/>
    </row>
    <row r="7391" spans="23:26" x14ac:dyDescent="0.2">
      <c r="W7391" s="402"/>
      <c r="X7391" s="402"/>
      <c r="Y7391" s="402"/>
      <c r="Z7391" s="402"/>
    </row>
    <row r="7392" spans="23:26" x14ac:dyDescent="0.2">
      <c r="W7392" s="402"/>
      <c r="X7392" s="402"/>
      <c r="Y7392" s="402"/>
      <c r="Z7392" s="402"/>
    </row>
    <row r="7393" spans="23:26" x14ac:dyDescent="0.2">
      <c r="W7393" s="402"/>
      <c r="X7393" s="402"/>
      <c r="Y7393" s="402"/>
      <c r="Z7393" s="402"/>
    </row>
    <row r="7394" spans="23:26" x14ac:dyDescent="0.2">
      <c r="W7394" s="402"/>
      <c r="X7394" s="402"/>
      <c r="Y7394" s="402"/>
      <c r="Z7394" s="402"/>
    </row>
    <row r="7395" spans="23:26" x14ac:dyDescent="0.2">
      <c r="W7395" s="402"/>
      <c r="X7395" s="402"/>
      <c r="Y7395" s="402"/>
      <c r="Z7395" s="402"/>
    </row>
    <row r="7396" spans="23:26" x14ac:dyDescent="0.2">
      <c r="W7396" s="402"/>
      <c r="X7396" s="402"/>
      <c r="Y7396" s="402"/>
      <c r="Z7396" s="402"/>
    </row>
    <row r="7397" spans="23:26" x14ac:dyDescent="0.2">
      <c r="W7397" s="402"/>
      <c r="X7397" s="402"/>
      <c r="Y7397" s="402"/>
      <c r="Z7397" s="402"/>
    </row>
    <row r="7398" spans="23:26" x14ac:dyDescent="0.2">
      <c r="W7398" s="402"/>
      <c r="X7398" s="402"/>
      <c r="Y7398" s="402"/>
      <c r="Z7398" s="402"/>
    </row>
    <row r="7399" spans="23:26" x14ac:dyDescent="0.2">
      <c r="W7399" s="402"/>
      <c r="X7399" s="402"/>
      <c r="Y7399" s="402"/>
      <c r="Z7399" s="402"/>
    </row>
    <row r="7400" spans="23:26" x14ac:dyDescent="0.2">
      <c r="W7400" s="402"/>
      <c r="X7400" s="402"/>
      <c r="Y7400" s="402"/>
      <c r="Z7400" s="402"/>
    </row>
    <row r="7401" spans="23:26" x14ac:dyDescent="0.2">
      <c r="W7401" s="402"/>
      <c r="X7401" s="402"/>
      <c r="Y7401" s="402"/>
      <c r="Z7401" s="402"/>
    </row>
    <row r="7402" spans="23:26" x14ac:dyDescent="0.2">
      <c r="W7402" s="402"/>
      <c r="X7402" s="402"/>
      <c r="Y7402" s="402"/>
      <c r="Z7402" s="402"/>
    </row>
    <row r="7403" spans="23:26" x14ac:dyDescent="0.2">
      <c r="W7403" s="402"/>
      <c r="X7403" s="402"/>
      <c r="Y7403" s="402"/>
      <c r="Z7403" s="402"/>
    </row>
    <row r="7404" spans="23:26" x14ac:dyDescent="0.2">
      <c r="W7404" s="402"/>
      <c r="X7404" s="402"/>
      <c r="Y7404" s="402"/>
      <c r="Z7404" s="402"/>
    </row>
    <row r="7405" spans="23:26" x14ac:dyDescent="0.2">
      <c r="W7405" s="402"/>
      <c r="X7405" s="402"/>
      <c r="Y7405" s="402"/>
      <c r="Z7405" s="402"/>
    </row>
    <row r="7406" spans="23:26" x14ac:dyDescent="0.2">
      <c r="W7406" s="402"/>
      <c r="X7406" s="402"/>
      <c r="Y7406" s="402"/>
      <c r="Z7406" s="402"/>
    </row>
    <row r="7407" spans="23:26" x14ac:dyDescent="0.2">
      <c r="W7407" s="402"/>
      <c r="X7407" s="402"/>
      <c r="Y7407" s="402"/>
      <c r="Z7407" s="402"/>
    </row>
    <row r="7408" spans="23:26" x14ac:dyDescent="0.2">
      <c r="W7408" s="402"/>
      <c r="X7408" s="402"/>
      <c r="Y7408" s="402"/>
      <c r="Z7408" s="402"/>
    </row>
    <row r="7409" spans="23:26" x14ac:dyDescent="0.2">
      <c r="W7409" s="402"/>
      <c r="X7409" s="402"/>
      <c r="Y7409" s="402"/>
      <c r="Z7409" s="402"/>
    </row>
    <row r="7410" spans="23:26" x14ac:dyDescent="0.2">
      <c r="W7410" s="402"/>
      <c r="X7410" s="402"/>
      <c r="Y7410" s="402"/>
      <c r="Z7410" s="402"/>
    </row>
    <row r="7411" spans="23:26" x14ac:dyDescent="0.2">
      <c r="W7411" s="402"/>
      <c r="X7411" s="402"/>
      <c r="Y7411" s="402"/>
      <c r="Z7411" s="402"/>
    </row>
    <row r="7412" spans="23:26" x14ac:dyDescent="0.2">
      <c r="W7412" s="402"/>
      <c r="X7412" s="402"/>
      <c r="Y7412" s="402"/>
      <c r="Z7412" s="402"/>
    </row>
    <row r="7413" spans="23:26" x14ac:dyDescent="0.2">
      <c r="W7413" s="402"/>
      <c r="X7413" s="402"/>
      <c r="Y7413" s="402"/>
      <c r="Z7413" s="402"/>
    </row>
    <row r="7414" spans="23:26" x14ac:dyDescent="0.2">
      <c r="W7414" s="402"/>
      <c r="X7414" s="402"/>
      <c r="Y7414" s="402"/>
      <c r="Z7414" s="402"/>
    </row>
    <row r="7415" spans="23:26" x14ac:dyDescent="0.2">
      <c r="W7415" s="402"/>
      <c r="X7415" s="402"/>
      <c r="Y7415" s="402"/>
      <c r="Z7415" s="402"/>
    </row>
    <row r="7416" spans="23:26" x14ac:dyDescent="0.2">
      <c r="W7416" s="402"/>
      <c r="X7416" s="402"/>
      <c r="Y7416" s="402"/>
      <c r="Z7416" s="402"/>
    </row>
    <row r="7417" spans="23:26" x14ac:dyDescent="0.2">
      <c r="W7417" s="402"/>
      <c r="X7417" s="402"/>
      <c r="Y7417" s="402"/>
      <c r="Z7417" s="402"/>
    </row>
    <row r="7418" spans="23:26" x14ac:dyDescent="0.2">
      <c r="W7418" s="402"/>
      <c r="X7418" s="402"/>
      <c r="Y7418" s="402"/>
      <c r="Z7418" s="402"/>
    </row>
    <row r="7419" spans="23:26" x14ac:dyDescent="0.2">
      <c r="W7419" s="402"/>
      <c r="X7419" s="402"/>
      <c r="Y7419" s="402"/>
      <c r="Z7419" s="402"/>
    </row>
    <row r="7420" spans="23:26" x14ac:dyDescent="0.2">
      <c r="W7420" s="402"/>
      <c r="X7420" s="402"/>
      <c r="Y7420" s="402"/>
      <c r="Z7420" s="402"/>
    </row>
    <row r="7421" spans="23:26" x14ac:dyDescent="0.2">
      <c r="W7421" s="402"/>
      <c r="X7421" s="402"/>
      <c r="Y7421" s="402"/>
      <c r="Z7421" s="402"/>
    </row>
    <row r="7422" spans="23:26" x14ac:dyDescent="0.2">
      <c r="W7422" s="402"/>
      <c r="X7422" s="402"/>
      <c r="Y7422" s="402"/>
      <c r="Z7422" s="402"/>
    </row>
    <row r="7423" spans="23:26" x14ac:dyDescent="0.2">
      <c r="W7423" s="402"/>
      <c r="X7423" s="402"/>
      <c r="Y7423" s="402"/>
      <c r="Z7423" s="402"/>
    </row>
    <row r="7424" spans="23:26" x14ac:dyDescent="0.2">
      <c r="W7424" s="402"/>
      <c r="X7424" s="402"/>
      <c r="Y7424" s="402"/>
      <c r="Z7424" s="402"/>
    </row>
    <row r="7425" spans="23:26" x14ac:dyDescent="0.2">
      <c r="W7425" s="402"/>
      <c r="X7425" s="402"/>
      <c r="Y7425" s="402"/>
      <c r="Z7425" s="402"/>
    </row>
    <row r="7426" spans="23:26" x14ac:dyDescent="0.2">
      <c r="W7426" s="402"/>
      <c r="X7426" s="402"/>
      <c r="Y7426" s="402"/>
      <c r="Z7426" s="402"/>
    </row>
    <row r="7427" spans="23:26" x14ac:dyDescent="0.2">
      <c r="W7427" s="402"/>
      <c r="X7427" s="402"/>
      <c r="Y7427" s="402"/>
      <c r="Z7427" s="402"/>
    </row>
    <row r="7428" spans="23:26" x14ac:dyDescent="0.2">
      <c r="W7428" s="402"/>
      <c r="X7428" s="402"/>
      <c r="Y7428" s="402"/>
      <c r="Z7428" s="402"/>
    </row>
    <row r="7429" spans="23:26" x14ac:dyDescent="0.2">
      <c r="W7429" s="402"/>
      <c r="X7429" s="402"/>
      <c r="Y7429" s="402"/>
      <c r="Z7429" s="402"/>
    </row>
    <row r="7430" spans="23:26" x14ac:dyDescent="0.2">
      <c r="W7430" s="402"/>
      <c r="X7430" s="402"/>
      <c r="Y7430" s="402"/>
      <c r="Z7430" s="402"/>
    </row>
    <row r="7431" spans="23:26" x14ac:dyDescent="0.2">
      <c r="W7431" s="402"/>
      <c r="X7431" s="402"/>
      <c r="Y7431" s="402"/>
      <c r="Z7431" s="402"/>
    </row>
    <row r="7432" spans="23:26" x14ac:dyDescent="0.2">
      <c r="W7432" s="402"/>
      <c r="X7432" s="402"/>
      <c r="Y7432" s="402"/>
      <c r="Z7432" s="402"/>
    </row>
    <row r="7433" spans="23:26" x14ac:dyDescent="0.2">
      <c r="W7433" s="402"/>
      <c r="X7433" s="402"/>
      <c r="Y7433" s="402"/>
      <c r="Z7433" s="402"/>
    </row>
    <row r="7434" spans="23:26" x14ac:dyDescent="0.2">
      <c r="W7434" s="402"/>
      <c r="X7434" s="402"/>
      <c r="Y7434" s="402"/>
      <c r="Z7434" s="402"/>
    </row>
    <row r="7435" spans="23:26" x14ac:dyDescent="0.2">
      <c r="W7435" s="402"/>
      <c r="X7435" s="402"/>
      <c r="Y7435" s="402"/>
      <c r="Z7435" s="402"/>
    </row>
    <row r="7436" spans="23:26" x14ac:dyDescent="0.2">
      <c r="W7436" s="402"/>
      <c r="X7436" s="402"/>
      <c r="Y7436" s="402"/>
      <c r="Z7436" s="402"/>
    </row>
    <row r="7437" spans="23:26" x14ac:dyDescent="0.2">
      <c r="W7437" s="402"/>
      <c r="X7437" s="402"/>
      <c r="Y7437" s="402"/>
      <c r="Z7437" s="402"/>
    </row>
    <row r="7438" spans="23:26" x14ac:dyDescent="0.2">
      <c r="W7438" s="402"/>
      <c r="X7438" s="402"/>
      <c r="Y7438" s="402"/>
      <c r="Z7438" s="402"/>
    </row>
    <row r="7439" spans="23:26" x14ac:dyDescent="0.2">
      <c r="W7439" s="402"/>
      <c r="X7439" s="402"/>
      <c r="Y7439" s="402"/>
      <c r="Z7439" s="402"/>
    </row>
    <row r="7440" spans="23:26" x14ac:dyDescent="0.2">
      <c r="W7440" s="402"/>
      <c r="X7440" s="402"/>
      <c r="Y7440" s="402"/>
      <c r="Z7440" s="402"/>
    </row>
    <row r="7441" spans="23:26" x14ac:dyDescent="0.2">
      <c r="W7441" s="402"/>
      <c r="X7441" s="402"/>
      <c r="Y7441" s="402"/>
      <c r="Z7441" s="402"/>
    </row>
    <row r="7442" spans="23:26" x14ac:dyDescent="0.2">
      <c r="W7442" s="402"/>
      <c r="X7442" s="402"/>
      <c r="Y7442" s="402"/>
      <c r="Z7442" s="402"/>
    </row>
    <row r="7443" spans="23:26" x14ac:dyDescent="0.2">
      <c r="W7443" s="402"/>
      <c r="X7443" s="402"/>
      <c r="Y7443" s="402"/>
      <c r="Z7443" s="402"/>
    </row>
    <row r="7444" spans="23:26" x14ac:dyDescent="0.2">
      <c r="W7444" s="402"/>
      <c r="X7444" s="402"/>
      <c r="Y7444" s="402"/>
      <c r="Z7444" s="402"/>
    </row>
    <row r="7445" spans="23:26" x14ac:dyDescent="0.2">
      <c r="W7445" s="402"/>
      <c r="X7445" s="402"/>
      <c r="Y7445" s="402"/>
      <c r="Z7445" s="402"/>
    </row>
    <row r="7446" spans="23:26" x14ac:dyDescent="0.2">
      <c r="W7446" s="402"/>
      <c r="X7446" s="402"/>
      <c r="Y7446" s="402"/>
      <c r="Z7446" s="402"/>
    </row>
    <row r="7447" spans="23:26" x14ac:dyDescent="0.2">
      <c r="W7447" s="402"/>
      <c r="X7447" s="402"/>
      <c r="Y7447" s="402"/>
      <c r="Z7447" s="402"/>
    </row>
    <row r="7448" spans="23:26" x14ac:dyDescent="0.2">
      <c r="W7448" s="402"/>
      <c r="X7448" s="402"/>
      <c r="Y7448" s="402"/>
      <c r="Z7448" s="402"/>
    </row>
    <row r="7449" spans="23:26" x14ac:dyDescent="0.2">
      <c r="W7449" s="402"/>
      <c r="X7449" s="402"/>
      <c r="Y7449" s="402"/>
      <c r="Z7449" s="402"/>
    </row>
    <row r="7450" spans="23:26" x14ac:dyDescent="0.2">
      <c r="W7450" s="402"/>
      <c r="X7450" s="402"/>
      <c r="Y7450" s="402"/>
      <c r="Z7450" s="402"/>
    </row>
    <row r="7451" spans="23:26" x14ac:dyDescent="0.2">
      <c r="W7451" s="402"/>
      <c r="X7451" s="402"/>
      <c r="Y7451" s="402"/>
      <c r="Z7451" s="402"/>
    </row>
    <row r="7452" spans="23:26" x14ac:dyDescent="0.2">
      <c r="W7452" s="402"/>
      <c r="X7452" s="402"/>
      <c r="Y7452" s="402"/>
      <c r="Z7452" s="402"/>
    </row>
    <row r="7453" spans="23:26" x14ac:dyDescent="0.2">
      <c r="W7453" s="402"/>
      <c r="X7453" s="402"/>
      <c r="Y7453" s="402"/>
      <c r="Z7453" s="402"/>
    </row>
    <row r="7454" spans="23:26" x14ac:dyDescent="0.2">
      <c r="W7454" s="402"/>
      <c r="X7454" s="402"/>
      <c r="Y7454" s="402"/>
      <c r="Z7454" s="402"/>
    </row>
    <row r="7455" spans="23:26" x14ac:dyDescent="0.2">
      <c r="W7455" s="402"/>
      <c r="X7455" s="402"/>
      <c r="Y7455" s="402"/>
      <c r="Z7455" s="402"/>
    </row>
    <row r="7456" spans="23:26" x14ac:dyDescent="0.2">
      <c r="W7456" s="402"/>
      <c r="X7456" s="402"/>
      <c r="Y7456" s="402"/>
      <c r="Z7456" s="402"/>
    </row>
    <row r="7457" spans="23:26" x14ac:dyDescent="0.2">
      <c r="W7457" s="402"/>
      <c r="X7457" s="402"/>
      <c r="Y7457" s="402"/>
      <c r="Z7457" s="402"/>
    </row>
    <row r="7458" spans="23:26" x14ac:dyDescent="0.2">
      <c r="W7458" s="402"/>
      <c r="X7458" s="402"/>
      <c r="Y7458" s="402"/>
      <c r="Z7458" s="402"/>
    </row>
    <row r="7459" spans="23:26" x14ac:dyDescent="0.2">
      <c r="W7459" s="402"/>
      <c r="X7459" s="402"/>
      <c r="Y7459" s="402"/>
      <c r="Z7459" s="402"/>
    </row>
    <row r="7460" spans="23:26" x14ac:dyDescent="0.2">
      <c r="W7460" s="402"/>
      <c r="X7460" s="402"/>
      <c r="Y7460" s="402"/>
      <c r="Z7460" s="402"/>
    </row>
    <row r="7461" spans="23:26" x14ac:dyDescent="0.2">
      <c r="W7461" s="402"/>
      <c r="X7461" s="402"/>
      <c r="Y7461" s="402"/>
      <c r="Z7461" s="402"/>
    </row>
    <row r="7462" spans="23:26" x14ac:dyDescent="0.2">
      <c r="W7462" s="402"/>
      <c r="X7462" s="402"/>
      <c r="Y7462" s="402"/>
      <c r="Z7462" s="402"/>
    </row>
    <row r="7463" spans="23:26" x14ac:dyDescent="0.2">
      <c r="W7463" s="402"/>
      <c r="X7463" s="402"/>
      <c r="Y7463" s="402"/>
      <c r="Z7463" s="402"/>
    </row>
    <row r="7464" spans="23:26" x14ac:dyDescent="0.2">
      <c r="W7464" s="402"/>
      <c r="X7464" s="402"/>
      <c r="Y7464" s="402"/>
      <c r="Z7464" s="402"/>
    </row>
    <row r="7465" spans="23:26" x14ac:dyDescent="0.2">
      <c r="W7465" s="402"/>
      <c r="X7465" s="402"/>
      <c r="Y7465" s="402"/>
      <c r="Z7465" s="402"/>
    </row>
    <row r="7466" spans="23:26" x14ac:dyDescent="0.2">
      <c r="W7466" s="402"/>
      <c r="X7466" s="402"/>
      <c r="Y7466" s="402"/>
      <c r="Z7466" s="402"/>
    </row>
    <row r="7467" spans="23:26" x14ac:dyDescent="0.2">
      <c r="W7467" s="402"/>
      <c r="X7467" s="402"/>
      <c r="Y7467" s="402"/>
      <c r="Z7467" s="402"/>
    </row>
    <row r="7468" spans="23:26" x14ac:dyDescent="0.2">
      <c r="W7468" s="402"/>
      <c r="X7468" s="402"/>
      <c r="Y7468" s="402"/>
      <c r="Z7468" s="402"/>
    </row>
    <row r="7469" spans="23:26" x14ac:dyDescent="0.2">
      <c r="W7469" s="402"/>
      <c r="X7469" s="402"/>
      <c r="Y7469" s="402"/>
      <c r="Z7469" s="402"/>
    </row>
    <row r="7470" spans="23:26" x14ac:dyDescent="0.2">
      <c r="W7470" s="402"/>
      <c r="X7470" s="402"/>
      <c r="Y7470" s="402"/>
      <c r="Z7470" s="402"/>
    </row>
    <row r="7471" spans="23:26" x14ac:dyDescent="0.2">
      <c r="W7471" s="402"/>
      <c r="X7471" s="402"/>
      <c r="Y7471" s="402"/>
      <c r="Z7471" s="402"/>
    </row>
    <row r="7472" spans="23:26" x14ac:dyDescent="0.2">
      <c r="W7472" s="402"/>
      <c r="X7472" s="402"/>
      <c r="Y7472" s="402"/>
      <c r="Z7472" s="402"/>
    </row>
    <row r="7473" spans="23:26" x14ac:dyDescent="0.2">
      <c r="W7473" s="402"/>
      <c r="X7473" s="402"/>
      <c r="Y7473" s="402"/>
      <c r="Z7473" s="402"/>
    </row>
    <row r="7474" spans="23:26" x14ac:dyDescent="0.2">
      <c r="W7474" s="402"/>
      <c r="X7474" s="402"/>
      <c r="Y7474" s="402"/>
      <c r="Z7474" s="402"/>
    </row>
    <row r="7475" spans="23:26" x14ac:dyDescent="0.2">
      <c r="W7475" s="402"/>
      <c r="X7475" s="402"/>
      <c r="Y7475" s="402"/>
      <c r="Z7475" s="402"/>
    </row>
    <row r="7476" spans="23:26" x14ac:dyDescent="0.2">
      <c r="W7476" s="402"/>
      <c r="X7476" s="402"/>
      <c r="Y7476" s="402"/>
      <c r="Z7476" s="402"/>
    </row>
    <row r="7477" spans="23:26" x14ac:dyDescent="0.2">
      <c r="W7477" s="402"/>
      <c r="X7477" s="402"/>
      <c r="Y7477" s="402"/>
      <c r="Z7477" s="402"/>
    </row>
    <row r="7478" spans="23:26" x14ac:dyDescent="0.2">
      <c r="W7478" s="402"/>
      <c r="X7478" s="402"/>
      <c r="Y7478" s="402"/>
      <c r="Z7478" s="402"/>
    </row>
    <row r="7479" spans="23:26" x14ac:dyDescent="0.2">
      <c r="W7479" s="402"/>
      <c r="X7479" s="402"/>
      <c r="Y7479" s="402"/>
      <c r="Z7479" s="402"/>
    </row>
    <row r="7480" spans="23:26" x14ac:dyDescent="0.2">
      <c r="W7480" s="402"/>
      <c r="X7480" s="402"/>
      <c r="Y7480" s="402"/>
      <c r="Z7480" s="402"/>
    </row>
    <row r="7481" spans="23:26" x14ac:dyDescent="0.2">
      <c r="W7481" s="402"/>
      <c r="X7481" s="402"/>
      <c r="Y7481" s="402"/>
      <c r="Z7481" s="402"/>
    </row>
    <row r="7482" spans="23:26" x14ac:dyDescent="0.2">
      <c r="W7482" s="402"/>
      <c r="X7482" s="402"/>
      <c r="Y7482" s="402"/>
      <c r="Z7482" s="402"/>
    </row>
    <row r="7483" spans="23:26" x14ac:dyDescent="0.2">
      <c r="W7483" s="402"/>
      <c r="X7483" s="402"/>
      <c r="Y7483" s="402"/>
      <c r="Z7483" s="402"/>
    </row>
    <row r="7484" spans="23:26" x14ac:dyDescent="0.2">
      <c r="W7484" s="402"/>
      <c r="X7484" s="402"/>
      <c r="Y7484" s="402"/>
      <c r="Z7484" s="402"/>
    </row>
    <row r="7485" spans="23:26" x14ac:dyDescent="0.2">
      <c r="W7485" s="402"/>
      <c r="X7485" s="402"/>
      <c r="Y7485" s="402"/>
      <c r="Z7485" s="402"/>
    </row>
    <row r="7486" spans="23:26" x14ac:dyDescent="0.2">
      <c r="W7486" s="402"/>
      <c r="X7486" s="402"/>
      <c r="Y7486" s="402"/>
      <c r="Z7486" s="402"/>
    </row>
    <row r="7487" spans="23:26" x14ac:dyDescent="0.2">
      <c r="W7487" s="402"/>
      <c r="X7487" s="402"/>
      <c r="Y7487" s="402"/>
      <c r="Z7487" s="402"/>
    </row>
    <row r="7488" spans="23:26" x14ac:dyDescent="0.2">
      <c r="W7488" s="402"/>
      <c r="X7488" s="402"/>
      <c r="Y7488" s="402"/>
      <c r="Z7488" s="402"/>
    </row>
    <row r="7489" spans="23:26" x14ac:dyDescent="0.2">
      <c r="W7489" s="402"/>
      <c r="X7489" s="402"/>
      <c r="Y7489" s="402"/>
      <c r="Z7489" s="402"/>
    </row>
    <row r="7490" spans="23:26" x14ac:dyDescent="0.2">
      <c r="W7490" s="402"/>
      <c r="X7490" s="402"/>
      <c r="Y7490" s="402"/>
      <c r="Z7490" s="402"/>
    </row>
    <row r="7491" spans="23:26" x14ac:dyDescent="0.2">
      <c r="W7491" s="402"/>
      <c r="X7491" s="402"/>
      <c r="Y7491" s="402"/>
      <c r="Z7491" s="402"/>
    </row>
    <row r="7492" spans="23:26" x14ac:dyDescent="0.2">
      <c r="W7492" s="402"/>
      <c r="X7492" s="402"/>
      <c r="Y7492" s="402"/>
      <c r="Z7492" s="402"/>
    </row>
    <row r="7493" spans="23:26" x14ac:dyDescent="0.2">
      <c r="W7493" s="402"/>
      <c r="X7493" s="402"/>
      <c r="Y7493" s="402"/>
      <c r="Z7493" s="402"/>
    </row>
    <row r="7494" spans="23:26" x14ac:dyDescent="0.2">
      <c r="W7494" s="402"/>
      <c r="X7494" s="402"/>
      <c r="Y7494" s="402"/>
      <c r="Z7494" s="402"/>
    </row>
    <row r="7495" spans="23:26" x14ac:dyDescent="0.2">
      <c r="W7495" s="402"/>
      <c r="X7495" s="402"/>
      <c r="Y7495" s="402"/>
      <c r="Z7495" s="402"/>
    </row>
    <row r="7496" spans="23:26" x14ac:dyDescent="0.2">
      <c r="W7496" s="402"/>
      <c r="X7496" s="402"/>
      <c r="Y7496" s="402"/>
      <c r="Z7496" s="402"/>
    </row>
    <row r="7497" spans="23:26" x14ac:dyDescent="0.2">
      <c r="W7497" s="402"/>
      <c r="X7497" s="402"/>
      <c r="Y7497" s="402"/>
      <c r="Z7497" s="402"/>
    </row>
    <row r="7498" spans="23:26" x14ac:dyDescent="0.2">
      <c r="W7498" s="402"/>
      <c r="X7498" s="402"/>
      <c r="Y7498" s="402"/>
      <c r="Z7498" s="402"/>
    </row>
    <row r="7499" spans="23:26" x14ac:dyDescent="0.2">
      <c r="W7499" s="402"/>
      <c r="X7499" s="402"/>
      <c r="Y7499" s="402"/>
      <c r="Z7499" s="402"/>
    </row>
    <row r="7500" spans="23:26" x14ac:dyDescent="0.2">
      <c r="W7500" s="402"/>
      <c r="X7500" s="402"/>
      <c r="Y7500" s="402"/>
      <c r="Z7500" s="402"/>
    </row>
    <row r="7501" spans="23:26" x14ac:dyDescent="0.2">
      <c r="W7501" s="402"/>
      <c r="X7501" s="402"/>
      <c r="Y7501" s="402"/>
      <c r="Z7501" s="402"/>
    </row>
    <row r="7502" spans="23:26" x14ac:dyDescent="0.2">
      <c r="W7502" s="402"/>
      <c r="X7502" s="402"/>
      <c r="Y7502" s="402"/>
      <c r="Z7502" s="402"/>
    </row>
    <row r="7503" spans="23:26" x14ac:dyDescent="0.2">
      <c r="W7503" s="402"/>
      <c r="X7503" s="402"/>
      <c r="Y7503" s="402"/>
      <c r="Z7503" s="402"/>
    </row>
    <row r="7504" spans="23:26" x14ac:dyDescent="0.2">
      <c r="W7504" s="402"/>
      <c r="X7504" s="402"/>
      <c r="Y7504" s="402"/>
      <c r="Z7504" s="402"/>
    </row>
    <row r="7505" spans="23:26" x14ac:dyDescent="0.2">
      <c r="W7505" s="402"/>
      <c r="X7505" s="402"/>
      <c r="Y7505" s="402"/>
      <c r="Z7505" s="402"/>
    </row>
    <row r="7506" spans="23:26" x14ac:dyDescent="0.2">
      <c r="W7506" s="402"/>
      <c r="X7506" s="402"/>
      <c r="Y7506" s="402"/>
      <c r="Z7506" s="402"/>
    </row>
    <row r="7507" spans="23:26" x14ac:dyDescent="0.2">
      <c r="W7507" s="402"/>
      <c r="X7507" s="402"/>
      <c r="Y7507" s="402"/>
      <c r="Z7507" s="402"/>
    </row>
    <row r="7508" spans="23:26" x14ac:dyDescent="0.2">
      <c r="W7508" s="402"/>
      <c r="X7508" s="402"/>
      <c r="Y7508" s="402"/>
      <c r="Z7508" s="402"/>
    </row>
    <row r="7509" spans="23:26" x14ac:dyDescent="0.2">
      <c r="W7509" s="402"/>
      <c r="X7509" s="402"/>
      <c r="Y7509" s="402"/>
      <c r="Z7509" s="402"/>
    </row>
    <row r="7510" spans="23:26" x14ac:dyDescent="0.2">
      <c r="W7510" s="402"/>
      <c r="X7510" s="402"/>
      <c r="Y7510" s="402"/>
      <c r="Z7510" s="402"/>
    </row>
    <row r="7511" spans="23:26" x14ac:dyDescent="0.2">
      <c r="W7511" s="402"/>
      <c r="X7511" s="402"/>
      <c r="Y7511" s="402"/>
      <c r="Z7511" s="402"/>
    </row>
    <row r="7512" spans="23:26" x14ac:dyDescent="0.2">
      <c r="W7512" s="402"/>
      <c r="X7512" s="402"/>
      <c r="Y7512" s="402"/>
      <c r="Z7512" s="402"/>
    </row>
    <row r="7513" spans="23:26" x14ac:dyDescent="0.2">
      <c r="W7513" s="402"/>
      <c r="X7513" s="402"/>
      <c r="Y7513" s="402"/>
      <c r="Z7513" s="402"/>
    </row>
    <row r="7514" spans="23:26" x14ac:dyDescent="0.2">
      <c r="W7514" s="402"/>
      <c r="X7514" s="402"/>
      <c r="Y7514" s="402"/>
      <c r="Z7514" s="402"/>
    </row>
    <row r="7515" spans="23:26" x14ac:dyDescent="0.2">
      <c r="W7515" s="402"/>
      <c r="X7515" s="402"/>
      <c r="Y7515" s="402"/>
      <c r="Z7515" s="402"/>
    </row>
    <row r="7516" spans="23:26" x14ac:dyDescent="0.2">
      <c r="W7516" s="402"/>
      <c r="X7516" s="402"/>
      <c r="Y7516" s="402"/>
      <c r="Z7516" s="402"/>
    </row>
    <row r="7517" spans="23:26" x14ac:dyDescent="0.2">
      <c r="W7517" s="402"/>
      <c r="X7517" s="402"/>
      <c r="Y7517" s="402"/>
      <c r="Z7517" s="402"/>
    </row>
    <row r="7518" spans="23:26" x14ac:dyDescent="0.2">
      <c r="W7518" s="402"/>
      <c r="X7518" s="402"/>
      <c r="Y7518" s="402"/>
      <c r="Z7518" s="402"/>
    </row>
    <row r="7519" spans="23:26" x14ac:dyDescent="0.2">
      <c r="W7519" s="402"/>
      <c r="X7519" s="402"/>
      <c r="Y7519" s="402"/>
      <c r="Z7519" s="402"/>
    </row>
    <row r="7520" spans="23:26" x14ac:dyDescent="0.2">
      <c r="W7520" s="402"/>
      <c r="X7520" s="402"/>
      <c r="Y7520" s="402"/>
      <c r="Z7520" s="402"/>
    </row>
    <row r="7521" spans="23:26" x14ac:dyDescent="0.2">
      <c r="W7521" s="402"/>
      <c r="X7521" s="402"/>
      <c r="Y7521" s="402"/>
      <c r="Z7521" s="402"/>
    </row>
    <row r="7522" spans="23:26" x14ac:dyDescent="0.2">
      <c r="W7522" s="402"/>
      <c r="X7522" s="402"/>
      <c r="Y7522" s="402"/>
      <c r="Z7522" s="402"/>
    </row>
    <row r="7523" spans="23:26" x14ac:dyDescent="0.2">
      <c r="W7523" s="402"/>
      <c r="X7523" s="402"/>
      <c r="Y7523" s="402"/>
      <c r="Z7523" s="402"/>
    </row>
    <row r="7524" spans="23:26" x14ac:dyDescent="0.2">
      <c r="W7524" s="402"/>
      <c r="X7524" s="402"/>
      <c r="Y7524" s="402"/>
      <c r="Z7524" s="402"/>
    </row>
    <row r="7525" spans="23:26" x14ac:dyDescent="0.2">
      <c r="W7525" s="402"/>
      <c r="X7525" s="402"/>
      <c r="Y7525" s="402"/>
      <c r="Z7525" s="402"/>
    </row>
    <row r="7526" spans="23:26" x14ac:dyDescent="0.2">
      <c r="W7526" s="402"/>
      <c r="X7526" s="402"/>
      <c r="Y7526" s="402"/>
      <c r="Z7526" s="402"/>
    </row>
    <row r="7527" spans="23:26" x14ac:dyDescent="0.2">
      <c r="W7527" s="402"/>
      <c r="X7527" s="402"/>
      <c r="Y7527" s="402"/>
      <c r="Z7527" s="402"/>
    </row>
    <row r="7528" spans="23:26" x14ac:dyDescent="0.2">
      <c r="W7528" s="402"/>
      <c r="X7528" s="402"/>
      <c r="Y7528" s="402"/>
      <c r="Z7528" s="402"/>
    </row>
    <row r="7529" spans="23:26" x14ac:dyDescent="0.2">
      <c r="W7529" s="402"/>
      <c r="X7529" s="402"/>
      <c r="Y7529" s="402"/>
      <c r="Z7529" s="402"/>
    </row>
    <row r="7530" spans="23:26" x14ac:dyDescent="0.2">
      <c r="W7530" s="402"/>
      <c r="X7530" s="402"/>
      <c r="Y7530" s="402"/>
      <c r="Z7530" s="402"/>
    </row>
    <row r="7531" spans="23:26" x14ac:dyDescent="0.2">
      <c r="W7531" s="402"/>
      <c r="X7531" s="402"/>
      <c r="Y7531" s="402"/>
      <c r="Z7531" s="402"/>
    </row>
    <row r="7532" spans="23:26" x14ac:dyDescent="0.2">
      <c r="W7532" s="402"/>
      <c r="X7532" s="402"/>
      <c r="Y7532" s="402"/>
      <c r="Z7532" s="402"/>
    </row>
    <row r="7533" spans="23:26" x14ac:dyDescent="0.2">
      <c r="W7533" s="402"/>
      <c r="X7533" s="402"/>
      <c r="Y7533" s="402"/>
      <c r="Z7533" s="402"/>
    </row>
    <row r="7534" spans="23:26" x14ac:dyDescent="0.2">
      <c r="W7534" s="402"/>
      <c r="X7534" s="402"/>
      <c r="Y7534" s="402"/>
      <c r="Z7534" s="402"/>
    </row>
    <row r="7535" spans="23:26" x14ac:dyDescent="0.2">
      <c r="W7535" s="402"/>
      <c r="X7535" s="402"/>
      <c r="Y7535" s="402"/>
      <c r="Z7535" s="402"/>
    </row>
    <row r="7536" spans="23:26" x14ac:dyDescent="0.2">
      <c r="W7536" s="402"/>
      <c r="X7536" s="402"/>
      <c r="Y7536" s="402"/>
      <c r="Z7536" s="402"/>
    </row>
    <row r="7537" spans="23:26" x14ac:dyDescent="0.2">
      <c r="W7537" s="402"/>
      <c r="X7537" s="402"/>
      <c r="Y7537" s="402"/>
      <c r="Z7537" s="402"/>
    </row>
    <row r="7538" spans="23:26" x14ac:dyDescent="0.2">
      <c r="W7538" s="402"/>
      <c r="X7538" s="402"/>
      <c r="Y7538" s="402"/>
      <c r="Z7538" s="402"/>
    </row>
    <row r="7539" spans="23:26" x14ac:dyDescent="0.2">
      <c r="W7539" s="402"/>
      <c r="X7539" s="402"/>
      <c r="Y7539" s="402"/>
      <c r="Z7539" s="402"/>
    </row>
    <row r="7540" spans="23:26" x14ac:dyDescent="0.2">
      <c r="W7540" s="402"/>
      <c r="X7540" s="402"/>
      <c r="Y7540" s="402"/>
      <c r="Z7540" s="402"/>
    </row>
    <row r="7541" spans="23:26" x14ac:dyDescent="0.2">
      <c r="W7541" s="402"/>
      <c r="X7541" s="402"/>
      <c r="Y7541" s="402"/>
      <c r="Z7541" s="402"/>
    </row>
    <row r="7542" spans="23:26" x14ac:dyDescent="0.2">
      <c r="W7542" s="402"/>
      <c r="X7542" s="402"/>
      <c r="Y7542" s="402"/>
      <c r="Z7542" s="402"/>
    </row>
    <row r="7543" spans="23:26" x14ac:dyDescent="0.2">
      <c r="W7543" s="402"/>
      <c r="X7543" s="402"/>
      <c r="Y7543" s="402"/>
      <c r="Z7543" s="402"/>
    </row>
    <row r="7544" spans="23:26" x14ac:dyDescent="0.2">
      <c r="W7544" s="402"/>
      <c r="X7544" s="402"/>
      <c r="Y7544" s="402"/>
      <c r="Z7544" s="402"/>
    </row>
    <row r="7545" spans="23:26" x14ac:dyDescent="0.2">
      <c r="W7545" s="402"/>
      <c r="X7545" s="402"/>
      <c r="Y7545" s="402"/>
      <c r="Z7545" s="402"/>
    </row>
    <row r="7546" spans="23:26" x14ac:dyDescent="0.2">
      <c r="W7546" s="402"/>
      <c r="X7546" s="402"/>
      <c r="Y7546" s="402"/>
      <c r="Z7546" s="402"/>
    </row>
    <row r="7547" spans="23:26" x14ac:dyDescent="0.2">
      <c r="W7547" s="402"/>
      <c r="X7547" s="402"/>
      <c r="Y7547" s="402"/>
      <c r="Z7547" s="402"/>
    </row>
    <row r="7548" spans="23:26" x14ac:dyDescent="0.2">
      <c r="W7548" s="402"/>
      <c r="X7548" s="402"/>
      <c r="Y7548" s="402"/>
      <c r="Z7548" s="402"/>
    </row>
    <row r="7549" spans="23:26" x14ac:dyDescent="0.2">
      <c r="W7549" s="402"/>
      <c r="X7549" s="402"/>
      <c r="Y7549" s="402"/>
      <c r="Z7549" s="402"/>
    </row>
    <row r="7550" spans="23:26" x14ac:dyDescent="0.2">
      <c r="W7550" s="402"/>
      <c r="X7550" s="402"/>
      <c r="Y7550" s="402"/>
      <c r="Z7550" s="402"/>
    </row>
    <row r="7551" spans="23:26" x14ac:dyDescent="0.2">
      <c r="W7551" s="402"/>
      <c r="X7551" s="402"/>
      <c r="Y7551" s="402"/>
      <c r="Z7551" s="402"/>
    </row>
    <row r="7552" spans="23:26" x14ac:dyDescent="0.2">
      <c r="W7552" s="402"/>
      <c r="X7552" s="402"/>
      <c r="Y7552" s="402"/>
      <c r="Z7552" s="402"/>
    </row>
    <row r="7553" spans="23:26" x14ac:dyDescent="0.2">
      <c r="W7553" s="402"/>
      <c r="X7553" s="402"/>
      <c r="Y7553" s="402"/>
      <c r="Z7553" s="402"/>
    </row>
    <row r="7554" spans="23:26" x14ac:dyDescent="0.2">
      <c r="W7554" s="402"/>
      <c r="X7554" s="402"/>
      <c r="Y7554" s="402"/>
      <c r="Z7554" s="402"/>
    </row>
    <row r="7555" spans="23:26" x14ac:dyDescent="0.2">
      <c r="W7555" s="402"/>
      <c r="X7555" s="402"/>
      <c r="Y7555" s="402"/>
      <c r="Z7555" s="402"/>
    </row>
    <row r="7556" spans="23:26" x14ac:dyDescent="0.2">
      <c r="W7556" s="402"/>
      <c r="X7556" s="402"/>
      <c r="Y7556" s="402"/>
      <c r="Z7556" s="402"/>
    </row>
    <row r="7557" spans="23:26" x14ac:dyDescent="0.2">
      <c r="W7557" s="402"/>
      <c r="X7557" s="402"/>
      <c r="Y7557" s="402"/>
      <c r="Z7557" s="402"/>
    </row>
    <row r="7558" spans="23:26" x14ac:dyDescent="0.2">
      <c r="W7558" s="402"/>
      <c r="X7558" s="402"/>
      <c r="Y7558" s="402"/>
      <c r="Z7558" s="402"/>
    </row>
    <row r="7559" spans="23:26" x14ac:dyDescent="0.2">
      <c r="W7559" s="402"/>
      <c r="X7559" s="402"/>
      <c r="Y7559" s="402"/>
      <c r="Z7559" s="402"/>
    </row>
    <row r="7560" spans="23:26" x14ac:dyDescent="0.2">
      <c r="W7560" s="402"/>
      <c r="X7560" s="402"/>
      <c r="Y7560" s="402"/>
      <c r="Z7560" s="402"/>
    </row>
    <row r="7561" spans="23:26" x14ac:dyDescent="0.2">
      <c r="W7561" s="402"/>
      <c r="X7561" s="402"/>
      <c r="Y7561" s="402"/>
      <c r="Z7561" s="402"/>
    </row>
    <row r="7562" spans="23:26" x14ac:dyDescent="0.2">
      <c r="W7562" s="402"/>
      <c r="X7562" s="402"/>
      <c r="Y7562" s="402"/>
      <c r="Z7562" s="402"/>
    </row>
    <row r="7563" spans="23:26" x14ac:dyDescent="0.2">
      <c r="W7563" s="402"/>
      <c r="X7563" s="402"/>
      <c r="Y7563" s="402"/>
      <c r="Z7563" s="402"/>
    </row>
    <row r="7564" spans="23:26" x14ac:dyDescent="0.2">
      <c r="W7564" s="402"/>
      <c r="X7564" s="402"/>
      <c r="Y7564" s="402"/>
      <c r="Z7564" s="402"/>
    </row>
    <row r="7565" spans="23:26" x14ac:dyDescent="0.2">
      <c r="W7565" s="402"/>
      <c r="X7565" s="402"/>
      <c r="Y7565" s="402"/>
      <c r="Z7565" s="402"/>
    </row>
    <row r="7566" spans="23:26" x14ac:dyDescent="0.2">
      <c r="W7566" s="402"/>
      <c r="X7566" s="402"/>
      <c r="Y7566" s="402"/>
      <c r="Z7566" s="402"/>
    </row>
    <row r="7567" spans="23:26" x14ac:dyDescent="0.2">
      <c r="W7567" s="402"/>
      <c r="X7567" s="402"/>
      <c r="Y7567" s="402"/>
      <c r="Z7567" s="402"/>
    </row>
    <row r="7568" spans="23:26" x14ac:dyDescent="0.2">
      <c r="W7568" s="402"/>
      <c r="X7568" s="402"/>
      <c r="Y7568" s="402"/>
      <c r="Z7568" s="402"/>
    </row>
    <row r="7569" spans="23:26" x14ac:dyDescent="0.2">
      <c r="W7569" s="402"/>
      <c r="X7569" s="402"/>
      <c r="Y7569" s="402"/>
      <c r="Z7569" s="402"/>
    </row>
    <row r="7570" spans="23:26" x14ac:dyDescent="0.2">
      <c r="W7570" s="402"/>
      <c r="X7570" s="402"/>
      <c r="Y7570" s="402"/>
      <c r="Z7570" s="402"/>
    </row>
    <row r="7571" spans="23:26" x14ac:dyDescent="0.2">
      <c r="W7571" s="402"/>
      <c r="X7571" s="402"/>
      <c r="Y7571" s="402"/>
      <c r="Z7571" s="402"/>
    </row>
    <row r="7572" spans="23:26" x14ac:dyDescent="0.2">
      <c r="W7572" s="402"/>
      <c r="X7572" s="402"/>
      <c r="Y7572" s="402"/>
      <c r="Z7572" s="402"/>
    </row>
    <row r="7573" spans="23:26" x14ac:dyDescent="0.2">
      <c r="W7573" s="402"/>
      <c r="X7573" s="402"/>
      <c r="Y7573" s="402"/>
      <c r="Z7573" s="402"/>
    </row>
    <row r="7574" spans="23:26" x14ac:dyDescent="0.2">
      <c r="W7574" s="402"/>
      <c r="X7574" s="402"/>
      <c r="Y7574" s="402"/>
      <c r="Z7574" s="402"/>
    </row>
    <row r="7575" spans="23:26" x14ac:dyDescent="0.2">
      <c r="W7575" s="402"/>
      <c r="X7575" s="402"/>
      <c r="Y7575" s="402"/>
      <c r="Z7575" s="402"/>
    </row>
    <row r="7576" spans="23:26" x14ac:dyDescent="0.2">
      <c r="W7576" s="402"/>
      <c r="X7576" s="402"/>
      <c r="Y7576" s="402"/>
      <c r="Z7576" s="402"/>
    </row>
    <row r="7577" spans="23:26" x14ac:dyDescent="0.2">
      <c r="W7577" s="402"/>
      <c r="X7577" s="402"/>
      <c r="Y7577" s="402"/>
      <c r="Z7577" s="402"/>
    </row>
    <row r="7578" spans="23:26" x14ac:dyDescent="0.2">
      <c r="W7578" s="402"/>
      <c r="X7578" s="402"/>
      <c r="Y7578" s="402"/>
      <c r="Z7578" s="402"/>
    </row>
    <row r="7579" spans="23:26" x14ac:dyDescent="0.2">
      <c r="W7579" s="402"/>
      <c r="X7579" s="402"/>
      <c r="Y7579" s="402"/>
      <c r="Z7579" s="402"/>
    </row>
    <row r="7580" spans="23:26" x14ac:dyDescent="0.2">
      <c r="W7580" s="402"/>
      <c r="X7580" s="402"/>
      <c r="Y7580" s="402"/>
      <c r="Z7580" s="402"/>
    </row>
    <row r="7581" spans="23:26" x14ac:dyDescent="0.2">
      <c r="W7581" s="402"/>
      <c r="X7581" s="402"/>
      <c r="Y7581" s="402"/>
      <c r="Z7581" s="402"/>
    </row>
    <row r="7582" spans="23:26" x14ac:dyDescent="0.2">
      <c r="W7582" s="402"/>
      <c r="X7582" s="402"/>
      <c r="Y7582" s="402"/>
      <c r="Z7582" s="402"/>
    </row>
    <row r="7583" spans="23:26" x14ac:dyDescent="0.2">
      <c r="W7583" s="402"/>
      <c r="X7583" s="402"/>
      <c r="Y7583" s="402"/>
      <c r="Z7583" s="402"/>
    </row>
    <row r="7584" spans="23:26" x14ac:dyDescent="0.2">
      <c r="W7584" s="402"/>
      <c r="X7584" s="402"/>
      <c r="Y7584" s="402"/>
      <c r="Z7584" s="402"/>
    </row>
    <row r="7585" spans="23:26" x14ac:dyDescent="0.2">
      <c r="W7585" s="402"/>
      <c r="X7585" s="402"/>
      <c r="Y7585" s="402"/>
      <c r="Z7585" s="402"/>
    </row>
    <row r="7586" spans="23:26" x14ac:dyDescent="0.2">
      <c r="W7586" s="402"/>
      <c r="X7586" s="402"/>
      <c r="Y7586" s="402"/>
      <c r="Z7586" s="402"/>
    </row>
    <row r="7587" spans="23:26" x14ac:dyDescent="0.2">
      <c r="W7587" s="402"/>
      <c r="X7587" s="402"/>
      <c r="Y7587" s="402"/>
      <c r="Z7587" s="402"/>
    </row>
    <row r="7588" spans="23:26" x14ac:dyDescent="0.2">
      <c r="W7588" s="402"/>
      <c r="X7588" s="402"/>
      <c r="Y7588" s="402"/>
      <c r="Z7588" s="402"/>
    </row>
    <row r="7589" spans="23:26" x14ac:dyDescent="0.2">
      <c r="W7589" s="402"/>
      <c r="X7589" s="402"/>
      <c r="Y7589" s="402"/>
      <c r="Z7589" s="402"/>
    </row>
    <row r="7590" spans="23:26" x14ac:dyDescent="0.2">
      <c r="W7590" s="402"/>
      <c r="X7590" s="402"/>
      <c r="Y7590" s="402"/>
      <c r="Z7590" s="402"/>
    </row>
    <row r="7591" spans="23:26" x14ac:dyDescent="0.2">
      <c r="W7591" s="402"/>
      <c r="X7591" s="402"/>
      <c r="Y7591" s="402"/>
      <c r="Z7591" s="402"/>
    </row>
    <row r="7592" spans="23:26" x14ac:dyDescent="0.2">
      <c r="W7592" s="402"/>
      <c r="X7592" s="402"/>
      <c r="Y7592" s="402"/>
      <c r="Z7592" s="402"/>
    </row>
    <row r="7593" spans="23:26" x14ac:dyDescent="0.2">
      <c r="W7593" s="402"/>
      <c r="X7593" s="402"/>
      <c r="Y7593" s="402"/>
      <c r="Z7593" s="402"/>
    </row>
    <row r="7594" spans="23:26" x14ac:dyDescent="0.2">
      <c r="W7594" s="402"/>
      <c r="X7594" s="402"/>
      <c r="Y7594" s="402"/>
      <c r="Z7594" s="402"/>
    </row>
    <row r="7595" spans="23:26" x14ac:dyDescent="0.2">
      <c r="W7595" s="402"/>
      <c r="X7595" s="402"/>
      <c r="Y7595" s="402"/>
      <c r="Z7595" s="402"/>
    </row>
    <row r="7596" spans="23:26" x14ac:dyDescent="0.2">
      <c r="W7596" s="402"/>
      <c r="X7596" s="402"/>
      <c r="Y7596" s="402"/>
      <c r="Z7596" s="402"/>
    </row>
    <row r="7597" spans="23:26" x14ac:dyDescent="0.2">
      <c r="W7597" s="402"/>
      <c r="X7597" s="402"/>
      <c r="Y7597" s="402"/>
      <c r="Z7597" s="402"/>
    </row>
    <row r="7598" spans="23:26" x14ac:dyDescent="0.2">
      <c r="W7598" s="402"/>
      <c r="X7598" s="402"/>
      <c r="Y7598" s="402"/>
      <c r="Z7598" s="402"/>
    </row>
    <row r="7599" spans="23:26" x14ac:dyDescent="0.2">
      <c r="W7599" s="402"/>
      <c r="X7599" s="402"/>
      <c r="Y7599" s="402"/>
      <c r="Z7599" s="402"/>
    </row>
    <row r="7600" spans="23:26" x14ac:dyDescent="0.2">
      <c r="W7600" s="402"/>
      <c r="X7600" s="402"/>
      <c r="Y7600" s="402"/>
      <c r="Z7600" s="402"/>
    </row>
    <row r="7601" spans="23:26" x14ac:dyDescent="0.2">
      <c r="W7601" s="402"/>
      <c r="X7601" s="402"/>
      <c r="Y7601" s="402"/>
      <c r="Z7601" s="402"/>
    </row>
    <row r="7602" spans="23:26" x14ac:dyDescent="0.2">
      <c r="W7602" s="402"/>
      <c r="X7602" s="402"/>
      <c r="Y7602" s="402"/>
      <c r="Z7602" s="402"/>
    </row>
    <row r="7603" spans="23:26" x14ac:dyDescent="0.2">
      <c r="W7603" s="402"/>
      <c r="X7603" s="402"/>
      <c r="Y7603" s="402"/>
      <c r="Z7603" s="402"/>
    </row>
    <row r="7604" spans="23:26" x14ac:dyDescent="0.2">
      <c r="W7604" s="402"/>
      <c r="X7604" s="402"/>
      <c r="Y7604" s="402"/>
      <c r="Z7604" s="402"/>
    </row>
    <row r="7605" spans="23:26" x14ac:dyDescent="0.2">
      <c r="W7605" s="402"/>
      <c r="X7605" s="402"/>
      <c r="Y7605" s="402"/>
      <c r="Z7605" s="402"/>
    </row>
    <row r="7606" spans="23:26" x14ac:dyDescent="0.2">
      <c r="W7606" s="402"/>
      <c r="X7606" s="402"/>
      <c r="Y7606" s="402"/>
      <c r="Z7606" s="402"/>
    </row>
    <row r="7607" spans="23:26" x14ac:dyDescent="0.2">
      <c r="W7607" s="402"/>
      <c r="X7607" s="402"/>
      <c r="Y7607" s="402"/>
      <c r="Z7607" s="402"/>
    </row>
    <row r="7608" spans="23:26" x14ac:dyDescent="0.2">
      <c r="W7608" s="402"/>
      <c r="X7608" s="402"/>
      <c r="Y7608" s="402"/>
      <c r="Z7608" s="402"/>
    </row>
    <row r="7609" spans="23:26" x14ac:dyDescent="0.2">
      <c r="W7609" s="402"/>
      <c r="X7609" s="402"/>
      <c r="Y7609" s="402"/>
      <c r="Z7609" s="402"/>
    </row>
    <row r="7610" spans="23:26" x14ac:dyDescent="0.2">
      <c r="W7610" s="402"/>
      <c r="X7610" s="402"/>
      <c r="Y7610" s="402"/>
      <c r="Z7610" s="402"/>
    </row>
    <row r="7611" spans="23:26" x14ac:dyDescent="0.2">
      <c r="W7611" s="402"/>
      <c r="X7611" s="402"/>
      <c r="Y7611" s="402"/>
      <c r="Z7611" s="402"/>
    </row>
    <row r="7612" spans="23:26" x14ac:dyDescent="0.2">
      <c r="W7612" s="402"/>
      <c r="X7612" s="402"/>
      <c r="Y7612" s="402"/>
      <c r="Z7612" s="402"/>
    </row>
    <row r="7613" spans="23:26" x14ac:dyDescent="0.2">
      <c r="W7613" s="402"/>
      <c r="X7613" s="402"/>
      <c r="Y7613" s="402"/>
      <c r="Z7613" s="402"/>
    </row>
    <row r="7614" spans="23:26" x14ac:dyDescent="0.2">
      <c r="W7614" s="402"/>
      <c r="X7614" s="402"/>
      <c r="Y7614" s="402"/>
      <c r="Z7614" s="402"/>
    </row>
    <row r="7615" spans="23:26" x14ac:dyDescent="0.2">
      <c r="W7615" s="402"/>
      <c r="X7615" s="402"/>
      <c r="Y7615" s="402"/>
      <c r="Z7615" s="402"/>
    </row>
    <row r="7616" spans="23:26" x14ac:dyDescent="0.2">
      <c r="W7616" s="402"/>
      <c r="X7616" s="402"/>
      <c r="Y7616" s="402"/>
      <c r="Z7616" s="402"/>
    </row>
    <row r="7617" spans="23:26" x14ac:dyDescent="0.2">
      <c r="W7617" s="402"/>
      <c r="X7617" s="402"/>
      <c r="Y7617" s="402"/>
      <c r="Z7617" s="402"/>
    </row>
    <row r="7618" spans="23:26" x14ac:dyDescent="0.2">
      <c r="W7618" s="402"/>
      <c r="X7618" s="402"/>
      <c r="Y7618" s="402"/>
      <c r="Z7618" s="402"/>
    </row>
    <row r="7619" spans="23:26" x14ac:dyDescent="0.2">
      <c r="W7619" s="402"/>
      <c r="X7619" s="402"/>
      <c r="Y7619" s="402"/>
      <c r="Z7619" s="402"/>
    </row>
    <row r="7620" spans="23:26" x14ac:dyDescent="0.2">
      <c r="W7620" s="402"/>
      <c r="X7620" s="402"/>
      <c r="Y7620" s="402"/>
      <c r="Z7620" s="402"/>
    </row>
    <row r="7621" spans="23:26" x14ac:dyDescent="0.2">
      <c r="W7621" s="402"/>
      <c r="X7621" s="402"/>
      <c r="Y7621" s="402"/>
      <c r="Z7621" s="402"/>
    </row>
    <row r="7622" spans="23:26" x14ac:dyDescent="0.2">
      <c r="W7622" s="402"/>
      <c r="X7622" s="402"/>
      <c r="Y7622" s="402"/>
      <c r="Z7622" s="402"/>
    </row>
    <row r="7623" spans="23:26" x14ac:dyDescent="0.2">
      <c r="W7623" s="402"/>
      <c r="X7623" s="402"/>
      <c r="Y7623" s="402"/>
      <c r="Z7623" s="402"/>
    </row>
    <row r="7624" spans="23:26" x14ac:dyDescent="0.2">
      <c r="W7624" s="402"/>
      <c r="X7624" s="402"/>
      <c r="Y7624" s="402"/>
      <c r="Z7624" s="402"/>
    </row>
    <row r="7625" spans="23:26" x14ac:dyDescent="0.2">
      <c r="W7625" s="402"/>
      <c r="X7625" s="402"/>
      <c r="Y7625" s="402"/>
      <c r="Z7625" s="402"/>
    </row>
    <row r="7626" spans="23:26" x14ac:dyDescent="0.2">
      <c r="W7626" s="402"/>
      <c r="X7626" s="402"/>
      <c r="Y7626" s="402"/>
      <c r="Z7626" s="402"/>
    </row>
    <row r="7627" spans="23:26" x14ac:dyDescent="0.2">
      <c r="W7627" s="402"/>
      <c r="X7627" s="402"/>
      <c r="Y7627" s="402"/>
      <c r="Z7627" s="402"/>
    </row>
    <row r="7628" spans="23:26" x14ac:dyDescent="0.2">
      <c r="W7628" s="402"/>
      <c r="X7628" s="402"/>
      <c r="Y7628" s="402"/>
      <c r="Z7628" s="402"/>
    </row>
    <row r="7629" spans="23:26" x14ac:dyDescent="0.2">
      <c r="W7629" s="402"/>
      <c r="X7629" s="402"/>
      <c r="Y7629" s="402"/>
      <c r="Z7629" s="402"/>
    </row>
    <row r="7630" spans="23:26" x14ac:dyDescent="0.2">
      <c r="W7630" s="402"/>
      <c r="X7630" s="402"/>
      <c r="Y7630" s="402"/>
      <c r="Z7630" s="402"/>
    </row>
    <row r="7631" spans="23:26" x14ac:dyDescent="0.2">
      <c r="W7631" s="402"/>
      <c r="X7631" s="402"/>
      <c r="Y7631" s="402"/>
      <c r="Z7631" s="402"/>
    </row>
    <row r="7632" spans="23:26" x14ac:dyDescent="0.2">
      <c r="W7632" s="402"/>
      <c r="X7632" s="402"/>
      <c r="Y7632" s="402"/>
      <c r="Z7632" s="402"/>
    </row>
    <row r="7633" spans="23:26" x14ac:dyDescent="0.2">
      <c r="W7633" s="402"/>
      <c r="X7633" s="402"/>
      <c r="Y7633" s="402"/>
      <c r="Z7633" s="402"/>
    </row>
    <row r="7634" spans="23:26" x14ac:dyDescent="0.2">
      <c r="W7634" s="402"/>
      <c r="X7634" s="402"/>
      <c r="Y7634" s="402"/>
      <c r="Z7634" s="402"/>
    </row>
    <row r="7635" spans="23:26" x14ac:dyDescent="0.2">
      <c r="W7635" s="402"/>
      <c r="X7635" s="402"/>
      <c r="Y7635" s="402"/>
      <c r="Z7635" s="402"/>
    </row>
    <row r="7636" spans="23:26" x14ac:dyDescent="0.2">
      <c r="W7636" s="402"/>
      <c r="X7636" s="402"/>
      <c r="Y7636" s="402"/>
      <c r="Z7636" s="402"/>
    </row>
    <row r="7637" spans="23:26" x14ac:dyDescent="0.2">
      <c r="W7637" s="402"/>
      <c r="X7637" s="402"/>
      <c r="Y7637" s="402"/>
      <c r="Z7637" s="402"/>
    </row>
    <row r="7638" spans="23:26" x14ac:dyDescent="0.2">
      <c r="W7638" s="402"/>
      <c r="X7638" s="402"/>
      <c r="Y7638" s="402"/>
      <c r="Z7638" s="402"/>
    </row>
    <row r="7639" spans="23:26" x14ac:dyDescent="0.2">
      <c r="W7639" s="402"/>
      <c r="X7639" s="402"/>
      <c r="Y7639" s="402"/>
      <c r="Z7639" s="402"/>
    </row>
    <row r="7640" spans="23:26" x14ac:dyDescent="0.2">
      <c r="W7640" s="402"/>
      <c r="X7640" s="402"/>
      <c r="Y7640" s="402"/>
      <c r="Z7640" s="402"/>
    </row>
    <row r="7641" spans="23:26" x14ac:dyDescent="0.2">
      <c r="W7641" s="402"/>
      <c r="X7641" s="402"/>
      <c r="Y7641" s="402"/>
      <c r="Z7641" s="402"/>
    </row>
    <row r="7642" spans="23:26" x14ac:dyDescent="0.2">
      <c r="W7642" s="402"/>
      <c r="X7642" s="402"/>
      <c r="Y7642" s="402"/>
      <c r="Z7642" s="402"/>
    </row>
    <row r="7643" spans="23:26" x14ac:dyDescent="0.2">
      <c r="W7643" s="402"/>
      <c r="X7643" s="402"/>
      <c r="Y7643" s="402"/>
      <c r="Z7643" s="402"/>
    </row>
    <row r="7644" spans="23:26" x14ac:dyDescent="0.2">
      <c r="W7644" s="402"/>
      <c r="X7644" s="402"/>
      <c r="Y7644" s="402"/>
      <c r="Z7644" s="402"/>
    </row>
    <row r="7645" spans="23:26" x14ac:dyDescent="0.2">
      <c r="W7645" s="402"/>
      <c r="X7645" s="402"/>
      <c r="Y7645" s="402"/>
      <c r="Z7645" s="402"/>
    </row>
    <row r="7646" spans="23:26" x14ac:dyDescent="0.2">
      <c r="W7646" s="402"/>
      <c r="X7646" s="402"/>
      <c r="Y7646" s="402"/>
      <c r="Z7646" s="402"/>
    </row>
    <row r="7647" spans="23:26" x14ac:dyDescent="0.2">
      <c r="W7647" s="402"/>
      <c r="X7647" s="402"/>
      <c r="Y7647" s="402"/>
      <c r="Z7647" s="402"/>
    </row>
    <row r="7648" spans="23:26" x14ac:dyDescent="0.2">
      <c r="W7648" s="402"/>
      <c r="X7648" s="402"/>
      <c r="Y7648" s="402"/>
      <c r="Z7648" s="402"/>
    </row>
    <row r="7649" spans="23:26" x14ac:dyDescent="0.2">
      <c r="W7649" s="402"/>
      <c r="X7649" s="402"/>
      <c r="Y7649" s="402"/>
      <c r="Z7649" s="402"/>
    </row>
    <row r="7650" spans="23:26" x14ac:dyDescent="0.2">
      <c r="W7650" s="402"/>
      <c r="X7650" s="402"/>
      <c r="Y7650" s="402"/>
      <c r="Z7650" s="402"/>
    </row>
    <row r="7651" spans="23:26" x14ac:dyDescent="0.2">
      <c r="W7651" s="402"/>
      <c r="X7651" s="402"/>
      <c r="Y7651" s="402"/>
      <c r="Z7651" s="402"/>
    </row>
    <row r="7652" spans="23:26" x14ac:dyDescent="0.2">
      <c r="W7652" s="402"/>
      <c r="X7652" s="402"/>
      <c r="Y7652" s="402"/>
      <c r="Z7652" s="402"/>
    </row>
    <row r="7653" spans="23:26" x14ac:dyDescent="0.2">
      <c r="W7653" s="402"/>
      <c r="X7653" s="402"/>
      <c r="Y7653" s="402"/>
      <c r="Z7653" s="402"/>
    </row>
    <row r="7654" spans="23:26" x14ac:dyDescent="0.2">
      <c r="W7654" s="402"/>
      <c r="X7654" s="402"/>
      <c r="Y7654" s="402"/>
      <c r="Z7654" s="402"/>
    </row>
    <row r="7655" spans="23:26" x14ac:dyDescent="0.2">
      <c r="W7655" s="402"/>
      <c r="X7655" s="402"/>
      <c r="Y7655" s="402"/>
      <c r="Z7655" s="402"/>
    </row>
    <row r="7656" spans="23:26" x14ac:dyDescent="0.2">
      <c r="W7656" s="402"/>
      <c r="X7656" s="402"/>
      <c r="Y7656" s="402"/>
      <c r="Z7656" s="402"/>
    </row>
    <row r="7657" spans="23:26" x14ac:dyDescent="0.2">
      <c r="W7657" s="402"/>
      <c r="X7657" s="402"/>
      <c r="Y7657" s="402"/>
      <c r="Z7657" s="402"/>
    </row>
    <row r="7658" spans="23:26" x14ac:dyDescent="0.2">
      <c r="W7658" s="402"/>
      <c r="X7658" s="402"/>
      <c r="Y7658" s="402"/>
      <c r="Z7658" s="402"/>
    </row>
    <row r="7659" spans="23:26" x14ac:dyDescent="0.2">
      <c r="W7659" s="402"/>
      <c r="X7659" s="402"/>
      <c r="Y7659" s="402"/>
      <c r="Z7659" s="402"/>
    </row>
    <row r="7660" spans="23:26" x14ac:dyDescent="0.2">
      <c r="W7660" s="402"/>
      <c r="X7660" s="402"/>
      <c r="Y7660" s="402"/>
      <c r="Z7660" s="402"/>
    </row>
    <row r="7661" spans="23:26" x14ac:dyDescent="0.2">
      <c r="W7661" s="402"/>
      <c r="X7661" s="402"/>
      <c r="Y7661" s="402"/>
      <c r="Z7661" s="402"/>
    </row>
    <row r="7662" spans="23:26" x14ac:dyDescent="0.2">
      <c r="W7662" s="402"/>
      <c r="X7662" s="402"/>
      <c r="Y7662" s="402"/>
      <c r="Z7662" s="402"/>
    </row>
    <row r="7663" spans="23:26" x14ac:dyDescent="0.2">
      <c r="W7663" s="402"/>
      <c r="X7663" s="402"/>
      <c r="Y7663" s="402"/>
      <c r="Z7663" s="402"/>
    </row>
    <row r="7664" spans="23:26" x14ac:dyDescent="0.2">
      <c r="W7664" s="402"/>
      <c r="X7664" s="402"/>
      <c r="Y7664" s="402"/>
      <c r="Z7664" s="402"/>
    </row>
    <row r="7665" spans="23:26" x14ac:dyDescent="0.2">
      <c r="W7665" s="402"/>
      <c r="X7665" s="402"/>
      <c r="Y7665" s="402"/>
      <c r="Z7665" s="402"/>
    </row>
    <row r="7666" spans="23:26" x14ac:dyDescent="0.2">
      <c r="W7666" s="402"/>
      <c r="X7666" s="402"/>
      <c r="Y7666" s="402"/>
      <c r="Z7666" s="402"/>
    </row>
    <row r="7667" spans="23:26" x14ac:dyDescent="0.2">
      <c r="W7667" s="402"/>
      <c r="X7667" s="402"/>
      <c r="Y7667" s="402"/>
      <c r="Z7667" s="402"/>
    </row>
    <row r="7668" spans="23:26" x14ac:dyDescent="0.2">
      <c r="W7668" s="402"/>
      <c r="X7668" s="402"/>
      <c r="Y7668" s="402"/>
      <c r="Z7668" s="402"/>
    </row>
    <row r="7669" spans="23:26" x14ac:dyDescent="0.2">
      <c r="W7669" s="402"/>
      <c r="X7669" s="402"/>
      <c r="Y7669" s="402"/>
      <c r="Z7669" s="402"/>
    </row>
    <row r="7670" spans="23:26" x14ac:dyDescent="0.2">
      <c r="W7670" s="402"/>
      <c r="X7670" s="402"/>
      <c r="Y7670" s="402"/>
      <c r="Z7670" s="402"/>
    </row>
    <row r="7671" spans="23:26" x14ac:dyDescent="0.2">
      <c r="W7671" s="402"/>
      <c r="X7671" s="402"/>
      <c r="Y7671" s="402"/>
      <c r="Z7671" s="402"/>
    </row>
    <row r="7672" spans="23:26" x14ac:dyDescent="0.2">
      <c r="W7672" s="402"/>
      <c r="X7672" s="402"/>
      <c r="Y7672" s="402"/>
      <c r="Z7672" s="402"/>
    </row>
    <row r="7673" spans="23:26" x14ac:dyDescent="0.2">
      <c r="W7673" s="402"/>
      <c r="X7673" s="402"/>
      <c r="Y7673" s="402"/>
      <c r="Z7673" s="402"/>
    </row>
    <row r="7674" spans="23:26" x14ac:dyDescent="0.2">
      <c r="W7674" s="402"/>
      <c r="X7674" s="402"/>
      <c r="Y7674" s="402"/>
      <c r="Z7674" s="402"/>
    </row>
    <row r="7675" spans="23:26" x14ac:dyDescent="0.2">
      <c r="W7675" s="402"/>
      <c r="X7675" s="402"/>
      <c r="Y7675" s="402"/>
      <c r="Z7675" s="402"/>
    </row>
    <row r="7676" spans="23:26" x14ac:dyDescent="0.2">
      <c r="W7676" s="402"/>
      <c r="X7676" s="402"/>
      <c r="Y7676" s="402"/>
      <c r="Z7676" s="402"/>
    </row>
    <row r="7677" spans="23:26" x14ac:dyDescent="0.2">
      <c r="W7677" s="402"/>
      <c r="X7677" s="402"/>
      <c r="Y7677" s="402"/>
      <c r="Z7677" s="402"/>
    </row>
    <row r="7678" spans="23:26" x14ac:dyDescent="0.2">
      <c r="W7678" s="402"/>
      <c r="X7678" s="402"/>
      <c r="Y7678" s="402"/>
      <c r="Z7678" s="402"/>
    </row>
    <row r="7679" spans="23:26" x14ac:dyDescent="0.2">
      <c r="W7679" s="402"/>
      <c r="X7679" s="402"/>
      <c r="Y7679" s="402"/>
      <c r="Z7679" s="402"/>
    </row>
    <row r="7680" spans="23:26" x14ac:dyDescent="0.2">
      <c r="W7680" s="402"/>
      <c r="X7680" s="402"/>
      <c r="Y7680" s="402"/>
      <c r="Z7680" s="402"/>
    </row>
    <row r="7681" spans="23:26" x14ac:dyDescent="0.2">
      <c r="W7681" s="402"/>
      <c r="X7681" s="402"/>
      <c r="Y7681" s="402"/>
      <c r="Z7681" s="402"/>
    </row>
    <row r="7682" spans="23:26" x14ac:dyDescent="0.2">
      <c r="W7682" s="402"/>
      <c r="X7682" s="402"/>
      <c r="Y7682" s="402"/>
      <c r="Z7682" s="402"/>
    </row>
    <row r="7683" spans="23:26" x14ac:dyDescent="0.2">
      <c r="W7683" s="402"/>
      <c r="X7683" s="402"/>
      <c r="Y7683" s="402"/>
      <c r="Z7683" s="402"/>
    </row>
    <row r="7684" spans="23:26" x14ac:dyDescent="0.2">
      <c r="W7684" s="402"/>
      <c r="X7684" s="402"/>
      <c r="Y7684" s="402"/>
      <c r="Z7684" s="402"/>
    </row>
    <row r="7685" spans="23:26" x14ac:dyDescent="0.2">
      <c r="W7685" s="402"/>
      <c r="X7685" s="402"/>
      <c r="Y7685" s="402"/>
      <c r="Z7685" s="402"/>
    </row>
    <row r="7686" spans="23:26" x14ac:dyDescent="0.2">
      <c r="W7686" s="402"/>
      <c r="X7686" s="402"/>
      <c r="Y7686" s="402"/>
      <c r="Z7686" s="402"/>
    </row>
    <row r="7687" spans="23:26" x14ac:dyDescent="0.2">
      <c r="W7687" s="402"/>
      <c r="X7687" s="402"/>
      <c r="Y7687" s="402"/>
      <c r="Z7687" s="402"/>
    </row>
    <row r="7688" spans="23:26" x14ac:dyDescent="0.2">
      <c r="W7688" s="402"/>
      <c r="X7688" s="402"/>
      <c r="Y7688" s="402"/>
      <c r="Z7688" s="402"/>
    </row>
    <row r="7689" spans="23:26" x14ac:dyDescent="0.2">
      <c r="W7689" s="402"/>
      <c r="X7689" s="402"/>
      <c r="Y7689" s="402"/>
      <c r="Z7689" s="402"/>
    </row>
    <row r="7690" spans="23:26" x14ac:dyDescent="0.2">
      <c r="W7690" s="402"/>
      <c r="X7690" s="402"/>
      <c r="Y7690" s="402"/>
      <c r="Z7690" s="402"/>
    </row>
    <row r="7691" spans="23:26" x14ac:dyDescent="0.2">
      <c r="W7691" s="402"/>
      <c r="X7691" s="402"/>
      <c r="Y7691" s="402"/>
      <c r="Z7691" s="402"/>
    </row>
    <row r="7692" spans="23:26" x14ac:dyDescent="0.2">
      <c r="W7692" s="402"/>
      <c r="X7692" s="402"/>
      <c r="Y7692" s="402"/>
      <c r="Z7692" s="402"/>
    </row>
    <row r="7693" spans="23:26" x14ac:dyDescent="0.2">
      <c r="W7693" s="402"/>
      <c r="X7693" s="402"/>
      <c r="Y7693" s="402"/>
      <c r="Z7693" s="402"/>
    </row>
    <row r="7694" spans="23:26" x14ac:dyDescent="0.2">
      <c r="W7694" s="402"/>
      <c r="X7694" s="402"/>
      <c r="Y7694" s="402"/>
      <c r="Z7694" s="402"/>
    </row>
    <row r="7695" spans="23:26" x14ac:dyDescent="0.2">
      <c r="W7695" s="402"/>
      <c r="X7695" s="402"/>
      <c r="Y7695" s="402"/>
      <c r="Z7695" s="402"/>
    </row>
    <row r="7696" spans="23:26" x14ac:dyDescent="0.2">
      <c r="W7696" s="402"/>
      <c r="X7696" s="402"/>
      <c r="Y7696" s="402"/>
      <c r="Z7696" s="402"/>
    </row>
    <row r="7697" spans="23:26" x14ac:dyDescent="0.2">
      <c r="W7697" s="402"/>
      <c r="X7697" s="402"/>
      <c r="Y7697" s="402"/>
      <c r="Z7697" s="402"/>
    </row>
    <row r="7698" spans="23:26" x14ac:dyDescent="0.2">
      <c r="W7698" s="402"/>
      <c r="X7698" s="402"/>
      <c r="Y7698" s="402"/>
      <c r="Z7698" s="402"/>
    </row>
    <row r="7699" spans="23:26" x14ac:dyDescent="0.2">
      <c r="W7699" s="402"/>
      <c r="X7699" s="402"/>
      <c r="Y7699" s="402"/>
      <c r="Z7699" s="402"/>
    </row>
    <row r="7700" spans="23:26" x14ac:dyDescent="0.2">
      <c r="W7700" s="402"/>
      <c r="X7700" s="402"/>
      <c r="Y7700" s="402"/>
      <c r="Z7700" s="402"/>
    </row>
    <row r="7701" spans="23:26" x14ac:dyDescent="0.2">
      <c r="W7701" s="402"/>
      <c r="X7701" s="402"/>
      <c r="Y7701" s="402"/>
      <c r="Z7701" s="402"/>
    </row>
    <row r="7702" spans="23:26" x14ac:dyDescent="0.2">
      <c r="W7702" s="402"/>
      <c r="X7702" s="402"/>
      <c r="Y7702" s="402"/>
      <c r="Z7702" s="402"/>
    </row>
    <row r="7703" spans="23:26" x14ac:dyDescent="0.2">
      <c r="W7703" s="402"/>
      <c r="X7703" s="402"/>
      <c r="Y7703" s="402"/>
      <c r="Z7703" s="402"/>
    </row>
    <row r="7704" spans="23:26" x14ac:dyDescent="0.2">
      <c r="W7704" s="402"/>
      <c r="X7704" s="402"/>
      <c r="Y7704" s="402"/>
      <c r="Z7704" s="402"/>
    </row>
    <row r="7705" spans="23:26" x14ac:dyDescent="0.2">
      <c r="W7705" s="402"/>
      <c r="X7705" s="402"/>
      <c r="Y7705" s="402"/>
      <c r="Z7705" s="402"/>
    </row>
    <row r="7706" spans="23:26" x14ac:dyDescent="0.2">
      <c r="W7706" s="402"/>
      <c r="X7706" s="402"/>
      <c r="Y7706" s="402"/>
      <c r="Z7706" s="402"/>
    </row>
    <row r="7707" spans="23:26" x14ac:dyDescent="0.2">
      <c r="W7707" s="402"/>
      <c r="X7707" s="402"/>
      <c r="Y7707" s="402"/>
      <c r="Z7707" s="402"/>
    </row>
    <row r="7708" spans="23:26" x14ac:dyDescent="0.2">
      <c r="W7708" s="402"/>
      <c r="X7708" s="402"/>
      <c r="Y7708" s="402"/>
      <c r="Z7708" s="402"/>
    </row>
    <row r="7709" spans="23:26" x14ac:dyDescent="0.2">
      <c r="W7709" s="402"/>
      <c r="X7709" s="402"/>
      <c r="Y7709" s="402"/>
      <c r="Z7709" s="402"/>
    </row>
    <row r="7710" spans="23:26" x14ac:dyDescent="0.2">
      <c r="W7710" s="402"/>
      <c r="X7710" s="402"/>
      <c r="Y7710" s="402"/>
      <c r="Z7710" s="402"/>
    </row>
    <row r="7711" spans="23:26" x14ac:dyDescent="0.2">
      <c r="W7711" s="402"/>
      <c r="X7711" s="402"/>
      <c r="Y7711" s="402"/>
      <c r="Z7711" s="402"/>
    </row>
    <row r="7712" spans="23:26" x14ac:dyDescent="0.2">
      <c r="W7712" s="402"/>
      <c r="X7712" s="402"/>
      <c r="Y7712" s="402"/>
      <c r="Z7712" s="402"/>
    </row>
    <row r="7713" spans="23:26" x14ac:dyDescent="0.2">
      <c r="W7713" s="402"/>
      <c r="X7713" s="402"/>
      <c r="Y7713" s="402"/>
      <c r="Z7713" s="402"/>
    </row>
    <row r="7714" spans="23:26" x14ac:dyDescent="0.2">
      <c r="W7714" s="402"/>
      <c r="X7714" s="402"/>
      <c r="Y7714" s="402"/>
      <c r="Z7714" s="402"/>
    </row>
    <row r="7715" spans="23:26" x14ac:dyDescent="0.2">
      <c r="W7715" s="402"/>
      <c r="X7715" s="402"/>
      <c r="Y7715" s="402"/>
      <c r="Z7715" s="402"/>
    </row>
    <row r="7716" spans="23:26" x14ac:dyDescent="0.2">
      <c r="W7716" s="402"/>
      <c r="X7716" s="402"/>
      <c r="Y7716" s="402"/>
      <c r="Z7716" s="402"/>
    </row>
    <row r="7717" spans="23:26" x14ac:dyDescent="0.2">
      <c r="W7717" s="402"/>
      <c r="X7717" s="402"/>
      <c r="Y7717" s="402"/>
      <c r="Z7717" s="402"/>
    </row>
    <row r="7718" spans="23:26" x14ac:dyDescent="0.2">
      <c r="W7718" s="402"/>
      <c r="X7718" s="402"/>
      <c r="Y7718" s="402"/>
      <c r="Z7718" s="402"/>
    </row>
    <row r="7719" spans="23:26" x14ac:dyDescent="0.2">
      <c r="W7719" s="402"/>
      <c r="X7719" s="402"/>
      <c r="Y7719" s="402"/>
      <c r="Z7719" s="402"/>
    </row>
    <row r="7720" spans="23:26" x14ac:dyDescent="0.2">
      <c r="W7720" s="402"/>
      <c r="X7720" s="402"/>
      <c r="Y7720" s="402"/>
      <c r="Z7720" s="402"/>
    </row>
    <row r="7721" spans="23:26" x14ac:dyDescent="0.2">
      <c r="W7721" s="402"/>
      <c r="X7721" s="402"/>
      <c r="Y7721" s="402"/>
      <c r="Z7721" s="402"/>
    </row>
    <row r="7722" spans="23:26" x14ac:dyDescent="0.2">
      <c r="W7722" s="402"/>
      <c r="X7722" s="402"/>
      <c r="Y7722" s="402"/>
      <c r="Z7722" s="402"/>
    </row>
    <row r="7723" spans="23:26" x14ac:dyDescent="0.2">
      <c r="W7723" s="402"/>
      <c r="X7723" s="402"/>
      <c r="Y7723" s="402"/>
      <c r="Z7723" s="402"/>
    </row>
    <row r="7724" spans="23:26" x14ac:dyDescent="0.2">
      <c r="W7724" s="402"/>
      <c r="X7724" s="402"/>
      <c r="Y7724" s="402"/>
      <c r="Z7724" s="402"/>
    </row>
    <row r="7725" spans="23:26" x14ac:dyDescent="0.2">
      <c r="W7725" s="402"/>
      <c r="X7725" s="402"/>
      <c r="Y7725" s="402"/>
      <c r="Z7725" s="402"/>
    </row>
    <row r="7726" spans="23:26" x14ac:dyDescent="0.2">
      <c r="W7726" s="402"/>
      <c r="X7726" s="402"/>
      <c r="Y7726" s="402"/>
      <c r="Z7726" s="402"/>
    </row>
    <row r="7727" spans="23:26" x14ac:dyDescent="0.2">
      <c r="W7727" s="402"/>
      <c r="X7727" s="402"/>
      <c r="Y7727" s="402"/>
      <c r="Z7727" s="402"/>
    </row>
    <row r="7728" spans="23:26" x14ac:dyDescent="0.2">
      <c r="W7728" s="402"/>
      <c r="X7728" s="402"/>
      <c r="Y7728" s="402"/>
      <c r="Z7728" s="402"/>
    </row>
    <row r="7729" spans="23:26" x14ac:dyDescent="0.2">
      <c r="W7729" s="402"/>
      <c r="X7729" s="402"/>
      <c r="Y7729" s="402"/>
      <c r="Z7729" s="402"/>
    </row>
    <row r="7730" spans="23:26" x14ac:dyDescent="0.2">
      <c r="W7730" s="402"/>
      <c r="X7730" s="402"/>
      <c r="Y7730" s="402"/>
      <c r="Z7730" s="402"/>
    </row>
    <row r="7731" spans="23:26" x14ac:dyDescent="0.2">
      <c r="W7731" s="402"/>
      <c r="X7731" s="402"/>
      <c r="Y7731" s="402"/>
      <c r="Z7731" s="402"/>
    </row>
    <row r="7732" spans="23:26" x14ac:dyDescent="0.2">
      <c r="W7732" s="402"/>
      <c r="X7732" s="402"/>
      <c r="Y7732" s="402"/>
      <c r="Z7732" s="402"/>
    </row>
    <row r="7733" spans="23:26" x14ac:dyDescent="0.2">
      <c r="W7733" s="402"/>
      <c r="X7733" s="402"/>
      <c r="Y7733" s="402"/>
      <c r="Z7733" s="402"/>
    </row>
    <row r="7734" spans="23:26" x14ac:dyDescent="0.2">
      <c r="W7734" s="402"/>
      <c r="X7734" s="402"/>
      <c r="Y7734" s="402"/>
      <c r="Z7734" s="402"/>
    </row>
    <row r="7735" spans="23:26" x14ac:dyDescent="0.2">
      <c r="W7735" s="402"/>
      <c r="X7735" s="402"/>
      <c r="Y7735" s="402"/>
      <c r="Z7735" s="402"/>
    </row>
    <row r="7736" spans="23:26" x14ac:dyDescent="0.2">
      <c r="W7736" s="402"/>
      <c r="X7736" s="402"/>
      <c r="Y7736" s="402"/>
      <c r="Z7736" s="402"/>
    </row>
    <row r="7737" spans="23:26" x14ac:dyDescent="0.2">
      <c r="W7737" s="402"/>
      <c r="X7737" s="402"/>
      <c r="Y7737" s="402"/>
      <c r="Z7737" s="402"/>
    </row>
    <row r="7738" spans="23:26" x14ac:dyDescent="0.2">
      <c r="W7738" s="402"/>
      <c r="X7738" s="402"/>
      <c r="Y7738" s="402"/>
      <c r="Z7738" s="402"/>
    </row>
    <row r="7739" spans="23:26" x14ac:dyDescent="0.2">
      <c r="W7739" s="402"/>
      <c r="X7739" s="402"/>
      <c r="Y7739" s="402"/>
      <c r="Z7739" s="402"/>
    </row>
    <row r="7740" spans="23:26" x14ac:dyDescent="0.2">
      <c r="W7740" s="402"/>
      <c r="X7740" s="402"/>
      <c r="Y7740" s="402"/>
      <c r="Z7740" s="402"/>
    </row>
    <row r="7741" spans="23:26" x14ac:dyDescent="0.2">
      <c r="W7741" s="402"/>
      <c r="X7741" s="402"/>
      <c r="Y7741" s="402"/>
      <c r="Z7741" s="402"/>
    </row>
    <row r="7742" spans="23:26" x14ac:dyDescent="0.2">
      <c r="W7742" s="402"/>
      <c r="X7742" s="402"/>
      <c r="Y7742" s="402"/>
      <c r="Z7742" s="402"/>
    </row>
    <row r="7743" spans="23:26" x14ac:dyDescent="0.2">
      <c r="W7743" s="402"/>
      <c r="X7743" s="402"/>
      <c r="Y7743" s="402"/>
      <c r="Z7743" s="402"/>
    </row>
    <row r="7744" spans="23:26" x14ac:dyDescent="0.2">
      <c r="W7744" s="402"/>
      <c r="X7744" s="402"/>
      <c r="Y7744" s="402"/>
      <c r="Z7744" s="402"/>
    </row>
    <row r="7745" spans="23:26" x14ac:dyDescent="0.2">
      <c r="W7745" s="402"/>
      <c r="X7745" s="402"/>
      <c r="Y7745" s="402"/>
      <c r="Z7745" s="402"/>
    </row>
    <row r="7746" spans="23:26" x14ac:dyDescent="0.2">
      <c r="W7746" s="402"/>
      <c r="X7746" s="402"/>
      <c r="Y7746" s="402"/>
      <c r="Z7746" s="402"/>
    </row>
    <row r="7747" spans="23:26" x14ac:dyDescent="0.2">
      <c r="W7747" s="402"/>
      <c r="X7747" s="402"/>
      <c r="Y7747" s="402"/>
      <c r="Z7747" s="402"/>
    </row>
    <row r="7748" spans="23:26" x14ac:dyDescent="0.2">
      <c r="W7748" s="402"/>
      <c r="X7748" s="402"/>
      <c r="Y7748" s="402"/>
      <c r="Z7748" s="402"/>
    </row>
    <row r="7749" spans="23:26" x14ac:dyDescent="0.2">
      <c r="W7749" s="402"/>
      <c r="X7749" s="402"/>
      <c r="Y7749" s="402"/>
      <c r="Z7749" s="402"/>
    </row>
    <row r="7750" spans="23:26" x14ac:dyDescent="0.2">
      <c r="W7750" s="402"/>
      <c r="X7750" s="402"/>
      <c r="Y7750" s="402"/>
      <c r="Z7750" s="402"/>
    </row>
    <row r="7751" spans="23:26" x14ac:dyDescent="0.2">
      <c r="W7751" s="402"/>
      <c r="X7751" s="402"/>
      <c r="Y7751" s="402"/>
      <c r="Z7751" s="402"/>
    </row>
    <row r="7752" spans="23:26" x14ac:dyDescent="0.2">
      <c r="W7752" s="402"/>
      <c r="X7752" s="402"/>
      <c r="Y7752" s="402"/>
      <c r="Z7752" s="402"/>
    </row>
    <row r="7753" spans="23:26" x14ac:dyDescent="0.2">
      <c r="W7753" s="402"/>
      <c r="X7753" s="402"/>
      <c r="Y7753" s="402"/>
      <c r="Z7753" s="402"/>
    </row>
    <row r="7754" spans="23:26" x14ac:dyDescent="0.2">
      <c r="W7754" s="402"/>
      <c r="X7754" s="402"/>
      <c r="Y7754" s="402"/>
      <c r="Z7754" s="402"/>
    </row>
    <row r="7755" spans="23:26" x14ac:dyDescent="0.2">
      <c r="W7755" s="402"/>
      <c r="X7755" s="402"/>
      <c r="Y7755" s="402"/>
      <c r="Z7755" s="402"/>
    </row>
    <row r="7756" spans="23:26" x14ac:dyDescent="0.2">
      <c r="W7756" s="402"/>
      <c r="X7756" s="402"/>
      <c r="Y7756" s="402"/>
      <c r="Z7756" s="402"/>
    </row>
    <row r="7757" spans="23:26" x14ac:dyDescent="0.2">
      <c r="W7757" s="402"/>
      <c r="X7757" s="402"/>
      <c r="Y7757" s="402"/>
      <c r="Z7757" s="402"/>
    </row>
    <row r="7758" spans="23:26" x14ac:dyDescent="0.2">
      <c r="W7758" s="402"/>
      <c r="X7758" s="402"/>
      <c r="Y7758" s="402"/>
      <c r="Z7758" s="402"/>
    </row>
    <row r="7759" spans="23:26" x14ac:dyDescent="0.2">
      <c r="W7759" s="402"/>
      <c r="X7759" s="402"/>
      <c r="Y7759" s="402"/>
      <c r="Z7759" s="402"/>
    </row>
    <row r="7760" spans="23:26" x14ac:dyDescent="0.2">
      <c r="W7760" s="402"/>
      <c r="X7760" s="402"/>
      <c r="Y7760" s="402"/>
      <c r="Z7760" s="402"/>
    </row>
    <row r="7761" spans="23:26" x14ac:dyDescent="0.2">
      <c r="W7761" s="402"/>
      <c r="X7761" s="402"/>
      <c r="Y7761" s="402"/>
      <c r="Z7761" s="402"/>
    </row>
    <row r="7762" spans="23:26" x14ac:dyDescent="0.2">
      <c r="W7762" s="402"/>
      <c r="X7762" s="402"/>
      <c r="Y7762" s="402"/>
      <c r="Z7762" s="402"/>
    </row>
    <row r="7763" spans="23:26" x14ac:dyDescent="0.2">
      <c r="W7763" s="402"/>
      <c r="X7763" s="402"/>
      <c r="Y7763" s="402"/>
      <c r="Z7763" s="402"/>
    </row>
    <row r="7764" spans="23:26" x14ac:dyDescent="0.2">
      <c r="W7764" s="402"/>
      <c r="X7764" s="402"/>
      <c r="Y7764" s="402"/>
      <c r="Z7764" s="402"/>
    </row>
    <row r="7765" spans="23:26" x14ac:dyDescent="0.2">
      <c r="W7765" s="402"/>
      <c r="X7765" s="402"/>
      <c r="Y7765" s="402"/>
      <c r="Z7765" s="402"/>
    </row>
    <row r="7766" spans="23:26" x14ac:dyDescent="0.2">
      <c r="W7766" s="402"/>
      <c r="X7766" s="402"/>
      <c r="Y7766" s="402"/>
      <c r="Z7766" s="402"/>
    </row>
    <row r="7767" spans="23:26" x14ac:dyDescent="0.2">
      <c r="W7767" s="402"/>
      <c r="X7767" s="402"/>
      <c r="Y7767" s="402"/>
      <c r="Z7767" s="402"/>
    </row>
    <row r="7768" spans="23:26" x14ac:dyDescent="0.2">
      <c r="W7768" s="402"/>
      <c r="X7768" s="402"/>
      <c r="Y7768" s="402"/>
      <c r="Z7768" s="402"/>
    </row>
    <row r="7769" spans="23:26" x14ac:dyDescent="0.2">
      <c r="W7769" s="402"/>
      <c r="X7769" s="402"/>
      <c r="Y7769" s="402"/>
      <c r="Z7769" s="402"/>
    </row>
    <row r="7770" spans="23:26" x14ac:dyDescent="0.2">
      <c r="W7770" s="402"/>
      <c r="X7770" s="402"/>
      <c r="Y7770" s="402"/>
      <c r="Z7770" s="402"/>
    </row>
    <row r="7771" spans="23:26" x14ac:dyDescent="0.2">
      <c r="W7771" s="402"/>
      <c r="X7771" s="402"/>
      <c r="Y7771" s="402"/>
      <c r="Z7771" s="402"/>
    </row>
    <row r="7772" spans="23:26" x14ac:dyDescent="0.2">
      <c r="W7772" s="402"/>
      <c r="X7772" s="402"/>
      <c r="Y7772" s="402"/>
      <c r="Z7772" s="402"/>
    </row>
    <row r="7773" spans="23:26" x14ac:dyDescent="0.2">
      <c r="W7773" s="402"/>
      <c r="X7773" s="402"/>
      <c r="Y7773" s="402"/>
      <c r="Z7773" s="402"/>
    </row>
    <row r="7774" spans="23:26" x14ac:dyDescent="0.2">
      <c r="W7774" s="402"/>
      <c r="X7774" s="402"/>
      <c r="Y7774" s="402"/>
      <c r="Z7774" s="402"/>
    </row>
    <row r="7775" spans="23:26" x14ac:dyDescent="0.2">
      <c r="W7775" s="402"/>
      <c r="X7775" s="402"/>
      <c r="Y7775" s="402"/>
      <c r="Z7775" s="402"/>
    </row>
    <row r="7776" spans="23:26" x14ac:dyDescent="0.2">
      <c r="W7776" s="402"/>
      <c r="X7776" s="402"/>
      <c r="Y7776" s="402"/>
      <c r="Z7776" s="402"/>
    </row>
    <row r="7777" spans="23:26" x14ac:dyDescent="0.2">
      <c r="W7777" s="402"/>
      <c r="X7777" s="402"/>
      <c r="Y7777" s="402"/>
      <c r="Z7777" s="402"/>
    </row>
    <row r="7778" spans="23:26" x14ac:dyDescent="0.2">
      <c r="W7778" s="402"/>
      <c r="X7778" s="402"/>
      <c r="Y7778" s="402"/>
      <c r="Z7778" s="402"/>
    </row>
    <row r="7779" spans="23:26" x14ac:dyDescent="0.2">
      <c r="W7779" s="402"/>
      <c r="X7779" s="402"/>
      <c r="Y7779" s="402"/>
      <c r="Z7779" s="402"/>
    </row>
    <row r="7780" spans="23:26" x14ac:dyDescent="0.2">
      <c r="W7780" s="402"/>
      <c r="X7780" s="402"/>
      <c r="Y7780" s="402"/>
      <c r="Z7780" s="402"/>
    </row>
    <row r="7781" spans="23:26" x14ac:dyDescent="0.2">
      <c r="W7781" s="402"/>
      <c r="X7781" s="402"/>
      <c r="Y7781" s="402"/>
      <c r="Z7781" s="402"/>
    </row>
    <row r="7782" spans="23:26" x14ac:dyDescent="0.2">
      <c r="W7782" s="402"/>
      <c r="X7782" s="402"/>
      <c r="Y7782" s="402"/>
      <c r="Z7782" s="402"/>
    </row>
    <row r="7783" spans="23:26" x14ac:dyDescent="0.2">
      <c r="W7783" s="402"/>
      <c r="X7783" s="402"/>
      <c r="Y7783" s="402"/>
      <c r="Z7783" s="402"/>
    </row>
    <row r="7784" spans="23:26" x14ac:dyDescent="0.2">
      <c r="W7784" s="402"/>
      <c r="X7784" s="402"/>
      <c r="Y7784" s="402"/>
      <c r="Z7784" s="402"/>
    </row>
    <row r="7785" spans="23:26" x14ac:dyDescent="0.2">
      <c r="W7785" s="402"/>
      <c r="X7785" s="402"/>
      <c r="Y7785" s="402"/>
      <c r="Z7785" s="402"/>
    </row>
    <row r="7786" spans="23:26" x14ac:dyDescent="0.2">
      <c r="W7786" s="402"/>
      <c r="X7786" s="402"/>
      <c r="Y7786" s="402"/>
      <c r="Z7786" s="402"/>
    </row>
    <row r="7787" spans="23:26" x14ac:dyDescent="0.2">
      <c r="W7787" s="402"/>
      <c r="X7787" s="402"/>
      <c r="Y7787" s="402"/>
      <c r="Z7787" s="402"/>
    </row>
    <row r="7788" spans="23:26" x14ac:dyDescent="0.2">
      <c r="W7788" s="402"/>
      <c r="X7788" s="402"/>
      <c r="Y7788" s="402"/>
      <c r="Z7788" s="402"/>
    </row>
    <row r="7789" spans="23:26" x14ac:dyDescent="0.2">
      <c r="W7789" s="402"/>
      <c r="X7789" s="402"/>
      <c r="Y7789" s="402"/>
      <c r="Z7789" s="402"/>
    </row>
    <row r="7790" spans="23:26" x14ac:dyDescent="0.2">
      <c r="W7790" s="402"/>
      <c r="X7790" s="402"/>
      <c r="Y7790" s="402"/>
      <c r="Z7790" s="402"/>
    </row>
    <row r="7791" spans="23:26" x14ac:dyDescent="0.2">
      <c r="W7791" s="402"/>
      <c r="X7791" s="402"/>
      <c r="Y7791" s="402"/>
      <c r="Z7791" s="402"/>
    </row>
    <row r="7792" spans="23:26" x14ac:dyDescent="0.2">
      <c r="W7792" s="402"/>
      <c r="X7792" s="402"/>
      <c r="Y7792" s="402"/>
      <c r="Z7792" s="402"/>
    </row>
    <row r="7793" spans="23:26" x14ac:dyDescent="0.2">
      <c r="W7793" s="402"/>
      <c r="X7793" s="402"/>
      <c r="Y7793" s="402"/>
      <c r="Z7793" s="402"/>
    </row>
    <row r="7794" spans="23:26" x14ac:dyDescent="0.2">
      <c r="W7794" s="402"/>
      <c r="X7794" s="402"/>
      <c r="Y7794" s="402"/>
      <c r="Z7794" s="402"/>
    </row>
    <row r="7795" spans="23:26" x14ac:dyDescent="0.2">
      <c r="W7795" s="402"/>
      <c r="X7795" s="402"/>
      <c r="Y7795" s="402"/>
      <c r="Z7795" s="402"/>
    </row>
    <row r="7796" spans="23:26" x14ac:dyDescent="0.2">
      <c r="W7796" s="402"/>
      <c r="X7796" s="402"/>
      <c r="Y7796" s="402"/>
      <c r="Z7796" s="402"/>
    </row>
    <row r="7797" spans="23:26" x14ac:dyDescent="0.2">
      <c r="W7797" s="402"/>
      <c r="X7797" s="402"/>
      <c r="Y7797" s="402"/>
      <c r="Z7797" s="402"/>
    </row>
    <row r="7798" spans="23:26" x14ac:dyDescent="0.2">
      <c r="W7798" s="402"/>
      <c r="X7798" s="402"/>
      <c r="Y7798" s="402"/>
      <c r="Z7798" s="402"/>
    </row>
    <row r="7799" spans="23:26" x14ac:dyDescent="0.2">
      <c r="W7799" s="402"/>
      <c r="X7799" s="402"/>
      <c r="Y7799" s="402"/>
      <c r="Z7799" s="402"/>
    </row>
    <row r="7800" spans="23:26" x14ac:dyDescent="0.2">
      <c r="W7800" s="402"/>
      <c r="X7800" s="402"/>
      <c r="Y7800" s="402"/>
      <c r="Z7800" s="402"/>
    </row>
    <row r="7801" spans="23:26" x14ac:dyDescent="0.2">
      <c r="W7801" s="402"/>
      <c r="X7801" s="402"/>
      <c r="Y7801" s="402"/>
      <c r="Z7801" s="402"/>
    </row>
    <row r="7802" spans="23:26" x14ac:dyDescent="0.2">
      <c r="W7802" s="402"/>
      <c r="X7802" s="402"/>
      <c r="Y7802" s="402"/>
      <c r="Z7802" s="402"/>
    </row>
    <row r="7803" spans="23:26" x14ac:dyDescent="0.2">
      <c r="W7803" s="402"/>
      <c r="X7803" s="402"/>
      <c r="Y7803" s="402"/>
      <c r="Z7803" s="402"/>
    </row>
    <row r="7804" spans="23:26" x14ac:dyDescent="0.2">
      <c r="W7804" s="402"/>
      <c r="X7804" s="402"/>
      <c r="Y7804" s="402"/>
      <c r="Z7804" s="402"/>
    </row>
    <row r="7805" spans="23:26" x14ac:dyDescent="0.2">
      <c r="W7805" s="402"/>
      <c r="X7805" s="402"/>
      <c r="Y7805" s="402"/>
      <c r="Z7805" s="402"/>
    </row>
    <row r="7806" spans="23:26" x14ac:dyDescent="0.2">
      <c r="W7806" s="402"/>
      <c r="X7806" s="402"/>
      <c r="Y7806" s="402"/>
      <c r="Z7806" s="402"/>
    </row>
    <row r="7807" spans="23:26" x14ac:dyDescent="0.2">
      <c r="W7807" s="402"/>
      <c r="X7807" s="402"/>
      <c r="Y7807" s="402"/>
      <c r="Z7807" s="402"/>
    </row>
    <row r="7808" spans="23:26" x14ac:dyDescent="0.2">
      <c r="W7808" s="402"/>
      <c r="X7808" s="402"/>
      <c r="Y7808" s="402"/>
      <c r="Z7808" s="402"/>
    </row>
    <row r="7809" spans="23:26" x14ac:dyDescent="0.2">
      <c r="W7809" s="402"/>
      <c r="X7809" s="402"/>
      <c r="Y7809" s="402"/>
      <c r="Z7809" s="402"/>
    </row>
    <row r="7810" spans="23:26" x14ac:dyDescent="0.2">
      <c r="W7810" s="402"/>
      <c r="X7810" s="402"/>
      <c r="Y7810" s="402"/>
      <c r="Z7810" s="402"/>
    </row>
    <row r="7811" spans="23:26" x14ac:dyDescent="0.2">
      <c r="W7811" s="402"/>
      <c r="X7811" s="402"/>
      <c r="Y7811" s="402"/>
      <c r="Z7811" s="402"/>
    </row>
    <row r="7812" spans="23:26" x14ac:dyDescent="0.2">
      <c r="W7812" s="402"/>
      <c r="X7812" s="402"/>
      <c r="Y7812" s="402"/>
      <c r="Z7812" s="402"/>
    </row>
    <row r="7813" spans="23:26" x14ac:dyDescent="0.2">
      <c r="W7813" s="402"/>
      <c r="X7813" s="402"/>
      <c r="Y7813" s="402"/>
      <c r="Z7813" s="402"/>
    </row>
    <row r="7814" spans="23:26" x14ac:dyDescent="0.2">
      <c r="W7814" s="402"/>
      <c r="X7814" s="402"/>
      <c r="Y7814" s="402"/>
      <c r="Z7814" s="402"/>
    </row>
    <row r="7815" spans="23:26" x14ac:dyDescent="0.2">
      <c r="W7815" s="402"/>
      <c r="X7815" s="402"/>
      <c r="Y7815" s="402"/>
      <c r="Z7815" s="402"/>
    </row>
    <row r="7816" spans="23:26" x14ac:dyDescent="0.2">
      <c r="W7816" s="402"/>
      <c r="X7816" s="402"/>
      <c r="Y7816" s="402"/>
      <c r="Z7816" s="402"/>
    </row>
    <row r="7817" spans="23:26" x14ac:dyDescent="0.2">
      <c r="W7817" s="402"/>
      <c r="X7817" s="402"/>
      <c r="Y7817" s="402"/>
      <c r="Z7817" s="402"/>
    </row>
    <row r="7818" spans="23:26" x14ac:dyDescent="0.2">
      <c r="W7818" s="402"/>
      <c r="X7818" s="402"/>
      <c r="Y7818" s="402"/>
      <c r="Z7818" s="402"/>
    </row>
    <row r="7819" spans="23:26" x14ac:dyDescent="0.2">
      <c r="W7819" s="402"/>
      <c r="X7819" s="402"/>
      <c r="Y7819" s="402"/>
      <c r="Z7819" s="402"/>
    </row>
    <row r="7820" spans="23:26" x14ac:dyDescent="0.2">
      <c r="W7820" s="402"/>
      <c r="X7820" s="402"/>
      <c r="Y7820" s="402"/>
      <c r="Z7820" s="402"/>
    </row>
    <row r="7821" spans="23:26" x14ac:dyDescent="0.2">
      <c r="W7821" s="402"/>
      <c r="X7821" s="402"/>
      <c r="Y7821" s="402"/>
      <c r="Z7821" s="402"/>
    </row>
    <row r="7822" spans="23:26" x14ac:dyDescent="0.2">
      <c r="W7822" s="402"/>
      <c r="X7822" s="402"/>
      <c r="Y7822" s="402"/>
      <c r="Z7822" s="402"/>
    </row>
    <row r="7823" spans="23:26" x14ac:dyDescent="0.2">
      <c r="W7823" s="402"/>
      <c r="X7823" s="402"/>
      <c r="Y7823" s="402"/>
      <c r="Z7823" s="402"/>
    </row>
    <row r="7824" spans="23:26" x14ac:dyDescent="0.2">
      <c r="W7824" s="402"/>
      <c r="X7824" s="402"/>
      <c r="Y7824" s="402"/>
      <c r="Z7824" s="402"/>
    </row>
    <row r="7825" spans="23:26" x14ac:dyDescent="0.2">
      <c r="W7825" s="402"/>
      <c r="X7825" s="402"/>
      <c r="Y7825" s="402"/>
      <c r="Z7825" s="402"/>
    </row>
    <row r="7826" spans="23:26" x14ac:dyDescent="0.2">
      <c r="W7826" s="402"/>
      <c r="X7826" s="402"/>
      <c r="Y7826" s="402"/>
      <c r="Z7826" s="402"/>
    </row>
    <row r="7827" spans="23:26" x14ac:dyDescent="0.2">
      <c r="W7827" s="402"/>
      <c r="X7827" s="402"/>
      <c r="Y7827" s="402"/>
      <c r="Z7827" s="402"/>
    </row>
    <row r="7828" spans="23:26" x14ac:dyDescent="0.2">
      <c r="W7828" s="402"/>
      <c r="X7828" s="402"/>
      <c r="Y7828" s="402"/>
      <c r="Z7828" s="402"/>
    </row>
    <row r="7829" spans="23:26" x14ac:dyDescent="0.2">
      <c r="W7829" s="402"/>
      <c r="X7829" s="402"/>
      <c r="Y7829" s="402"/>
      <c r="Z7829" s="402"/>
    </row>
    <row r="7830" spans="23:26" x14ac:dyDescent="0.2">
      <c r="W7830" s="402"/>
      <c r="X7830" s="402"/>
      <c r="Y7830" s="402"/>
      <c r="Z7830" s="402"/>
    </row>
    <row r="7831" spans="23:26" x14ac:dyDescent="0.2">
      <c r="W7831" s="402"/>
      <c r="X7831" s="402"/>
      <c r="Y7831" s="402"/>
      <c r="Z7831" s="402"/>
    </row>
    <row r="7832" spans="23:26" x14ac:dyDescent="0.2">
      <c r="W7832" s="402"/>
      <c r="X7832" s="402"/>
      <c r="Y7832" s="402"/>
      <c r="Z7832" s="402"/>
    </row>
    <row r="7833" spans="23:26" x14ac:dyDescent="0.2">
      <c r="W7833" s="402"/>
      <c r="X7833" s="402"/>
      <c r="Y7833" s="402"/>
      <c r="Z7833" s="402"/>
    </row>
    <row r="7834" spans="23:26" x14ac:dyDescent="0.2">
      <c r="W7834" s="402"/>
      <c r="X7834" s="402"/>
      <c r="Y7834" s="402"/>
      <c r="Z7834" s="402"/>
    </row>
    <row r="7835" spans="23:26" x14ac:dyDescent="0.2">
      <c r="W7835" s="402"/>
      <c r="X7835" s="402"/>
      <c r="Y7835" s="402"/>
      <c r="Z7835" s="402"/>
    </row>
    <row r="7836" spans="23:26" x14ac:dyDescent="0.2">
      <c r="W7836" s="402"/>
      <c r="X7836" s="402"/>
      <c r="Y7836" s="402"/>
      <c r="Z7836" s="402"/>
    </row>
    <row r="7837" spans="23:26" x14ac:dyDescent="0.2">
      <c r="W7837" s="402"/>
      <c r="X7837" s="402"/>
      <c r="Y7837" s="402"/>
      <c r="Z7837" s="402"/>
    </row>
    <row r="7838" spans="23:26" x14ac:dyDescent="0.2">
      <c r="W7838" s="402"/>
      <c r="X7838" s="402"/>
      <c r="Y7838" s="402"/>
      <c r="Z7838" s="402"/>
    </row>
    <row r="7839" spans="23:26" x14ac:dyDescent="0.2">
      <c r="W7839" s="402"/>
      <c r="X7839" s="402"/>
      <c r="Y7839" s="402"/>
      <c r="Z7839" s="402"/>
    </row>
    <row r="7840" spans="23:26" x14ac:dyDescent="0.2">
      <c r="W7840" s="402"/>
      <c r="X7840" s="402"/>
      <c r="Y7840" s="402"/>
      <c r="Z7840" s="402"/>
    </row>
    <row r="7841" spans="23:26" x14ac:dyDescent="0.2">
      <c r="W7841" s="402"/>
      <c r="X7841" s="402"/>
      <c r="Y7841" s="402"/>
      <c r="Z7841" s="402"/>
    </row>
    <row r="7842" spans="23:26" x14ac:dyDescent="0.2">
      <c r="W7842" s="402"/>
      <c r="X7842" s="402"/>
      <c r="Y7842" s="402"/>
      <c r="Z7842" s="402"/>
    </row>
    <row r="7843" spans="23:26" x14ac:dyDescent="0.2">
      <c r="W7843" s="402"/>
      <c r="X7843" s="402"/>
      <c r="Y7843" s="402"/>
      <c r="Z7843" s="402"/>
    </row>
    <row r="7844" spans="23:26" x14ac:dyDescent="0.2">
      <c r="W7844" s="402"/>
      <c r="X7844" s="402"/>
      <c r="Y7844" s="402"/>
      <c r="Z7844" s="402"/>
    </row>
    <row r="7845" spans="23:26" x14ac:dyDescent="0.2">
      <c r="W7845" s="402"/>
      <c r="X7845" s="402"/>
      <c r="Y7845" s="402"/>
      <c r="Z7845" s="402"/>
    </row>
    <row r="7846" spans="23:26" x14ac:dyDescent="0.2">
      <c r="W7846" s="402"/>
      <c r="X7846" s="402"/>
      <c r="Y7846" s="402"/>
      <c r="Z7846" s="402"/>
    </row>
    <row r="7847" spans="23:26" x14ac:dyDescent="0.2">
      <c r="W7847" s="402"/>
      <c r="X7847" s="402"/>
      <c r="Y7847" s="402"/>
      <c r="Z7847" s="402"/>
    </row>
    <row r="7848" spans="23:26" x14ac:dyDescent="0.2">
      <c r="W7848" s="402"/>
      <c r="X7848" s="402"/>
      <c r="Y7848" s="402"/>
      <c r="Z7848" s="402"/>
    </row>
    <row r="7849" spans="23:26" x14ac:dyDescent="0.2">
      <c r="W7849" s="402"/>
      <c r="X7849" s="402"/>
      <c r="Y7849" s="402"/>
      <c r="Z7849" s="402"/>
    </row>
    <row r="7850" spans="23:26" x14ac:dyDescent="0.2">
      <c r="W7850" s="402"/>
      <c r="X7850" s="402"/>
      <c r="Y7850" s="402"/>
      <c r="Z7850" s="402"/>
    </row>
    <row r="7851" spans="23:26" x14ac:dyDescent="0.2">
      <c r="W7851" s="402"/>
      <c r="X7851" s="402"/>
      <c r="Y7851" s="402"/>
      <c r="Z7851" s="402"/>
    </row>
    <row r="7852" spans="23:26" x14ac:dyDescent="0.2">
      <c r="W7852" s="402"/>
      <c r="X7852" s="402"/>
      <c r="Y7852" s="402"/>
      <c r="Z7852" s="402"/>
    </row>
    <row r="7853" spans="23:26" x14ac:dyDescent="0.2">
      <c r="W7853" s="402"/>
      <c r="X7853" s="402"/>
      <c r="Y7853" s="402"/>
      <c r="Z7853" s="402"/>
    </row>
    <row r="7854" spans="23:26" x14ac:dyDescent="0.2">
      <c r="W7854" s="402"/>
      <c r="X7854" s="402"/>
      <c r="Y7854" s="402"/>
      <c r="Z7854" s="402"/>
    </row>
    <row r="7855" spans="23:26" x14ac:dyDescent="0.2">
      <c r="W7855" s="402"/>
      <c r="X7855" s="402"/>
      <c r="Y7855" s="402"/>
      <c r="Z7855" s="402"/>
    </row>
    <row r="7856" spans="23:26" x14ac:dyDescent="0.2">
      <c r="W7856" s="402"/>
      <c r="X7856" s="402"/>
      <c r="Y7856" s="402"/>
      <c r="Z7856" s="402"/>
    </row>
    <row r="7857" spans="23:26" x14ac:dyDescent="0.2">
      <c r="W7857" s="402"/>
      <c r="X7857" s="402"/>
      <c r="Y7857" s="402"/>
      <c r="Z7857" s="402"/>
    </row>
    <row r="7858" spans="23:26" x14ac:dyDescent="0.2">
      <c r="W7858" s="402"/>
      <c r="X7858" s="402"/>
      <c r="Y7858" s="402"/>
      <c r="Z7858" s="402"/>
    </row>
    <row r="7859" spans="23:26" x14ac:dyDescent="0.2">
      <c r="W7859" s="402"/>
      <c r="X7859" s="402"/>
      <c r="Y7859" s="402"/>
      <c r="Z7859" s="402"/>
    </row>
    <row r="7860" spans="23:26" x14ac:dyDescent="0.2">
      <c r="W7860" s="402"/>
      <c r="X7860" s="402"/>
      <c r="Y7860" s="402"/>
      <c r="Z7860" s="402"/>
    </row>
    <row r="7861" spans="23:26" x14ac:dyDescent="0.2">
      <c r="W7861" s="402"/>
      <c r="X7861" s="402"/>
      <c r="Y7861" s="402"/>
      <c r="Z7861" s="402"/>
    </row>
    <row r="7862" spans="23:26" x14ac:dyDescent="0.2">
      <c r="W7862" s="402"/>
      <c r="X7862" s="402"/>
      <c r="Y7862" s="402"/>
      <c r="Z7862" s="402"/>
    </row>
    <row r="7863" spans="23:26" x14ac:dyDescent="0.2">
      <c r="W7863" s="402"/>
      <c r="X7863" s="402"/>
      <c r="Y7863" s="402"/>
      <c r="Z7863" s="402"/>
    </row>
    <row r="7864" spans="23:26" x14ac:dyDescent="0.2">
      <c r="W7864" s="402"/>
      <c r="X7864" s="402"/>
      <c r="Y7864" s="402"/>
      <c r="Z7864" s="402"/>
    </row>
    <row r="7865" spans="23:26" x14ac:dyDescent="0.2">
      <c r="W7865" s="402"/>
      <c r="X7865" s="402"/>
      <c r="Y7865" s="402"/>
      <c r="Z7865" s="402"/>
    </row>
    <row r="7866" spans="23:26" x14ac:dyDescent="0.2">
      <c r="W7866" s="402"/>
      <c r="X7866" s="402"/>
      <c r="Y7866" s="402"/>
      <c r="Z7866" s="402"/>
    </row>
    <row r="7867" spans="23:26" x14ac:dyDescent="0.2">
      <c r="W7867" s="402"/>
      <c r="X7867" s="402"/>
      <c r="Y7867" s="402"/>
      <c r="Z7867" s="402"/>
    </row>
    <row r="7868" spans="23:26" x14ac:dyDescent="0.2">
      <c r="W7868" s="402"/>
      <c r="X7868" s="402"/>
      <c r="Y7868" s="402"/>
      <c r="Z7868" s="402"/>
    </row>
    <row r="7869" spans="23:26" x14ac:dyDescent="0.2">
      <c r="W7869" s="402"/>
      <c r="X7869" s="402"/>
      <c r="Y7869" s="402"/>
      <c r="Z7869" s="402"/>
    </row>
    <row r="7870" spans="23:26" x14ac:dyDescent="0.2">
      <c r="W7870" s="402"/>
      <c r="X7870" s="402"/>
      <c r="Y7870" s="402"/>
      <c r="Z7870" s="402"/>
    </row>
    <row r="7871" spans="23:26" x14ac:dyDescent="0.2">
      <c r="W7871" s="402"/>
      <c r="X7871" s="402"/>
      <c r="Y7871" s="402"/>
      <c r="Z7871" s="402"/>
    </row>
    <row r="7872" spans="23:26" x14ac:dyDescent="0.2">
      <c r="W7872" s="402"/>
      <c r="X7872" s="402"/>
      <c r="Y7872" s="402"/>
      <c r="Z7872" s="402"/>
    </row>
    <row r="7873" spans="23:26" x14ac:dyDescent="0.2">
      <c r="W7873" s="402"/>
      <c r="X7873" s="402"/>
      <c r="Y7873" s="402"/>
      <c r="Z7873" s="402"/>
    </row>
    <row r="7874" spans="23:26" x14ac:dyDescent="0.2">
      <c r="W7874" s="402"/>
      <c r="X7874" s="402"/>
      <c r="Y7874" s="402"/>
      <c r="Z7874" s="402"/>
    </row>
    <row r="7875" spans="23:26" x14ac:dyDescent="0.2">
      <c r="W7875" s="402"/>
      <c r="X7875" s="402"/>
      <c r="Y7875" s="402"/>
      <c r="Z7875" s="402"/>
    </row>
    <row r="7876" spans="23:26" x14ac:dyDescent="0.2">
      <c r="W7876" s="402"/>
      <c r="X7876" s="402"/>
      <c r="Y7876" s="402"/>
      <c r="Z7876" s="402"/>
    </row>
    <row r="7877" spans="23:26" x14ac:dyDescent="0.2">
      <c r="W7877" s="402"/>
      <c r="X7877" s="402"/>
      <c r="Y7877" s="402"/>
      <c r="Z7877" s="402"/>
    </row>
    <row r="7878" spans="23:26" x14ac:dyDescent="0.2">
      <c r="W7878" s="402"/>
      <c r="X7878" s="402"/>
      <c r="Y7878" s="402"/>
      <c r="Z7878" s="402"/>
    </row>
    <row r="7879" spans="23:26" x14ac:dyDescent="0.2">
      <c r="W7879" s="402"/>
      <c r="X7879" s="402"/>
      <c r="Y7879" s="402"/>
      <c r="Z7879" s="402"/>
    </row>
    <row r="7880" spans="23:26" x14ac:dyDescent="0.2">
      <c r="W7880" s="402"/>
      <c r="X7880" s="402"/>
      <c r="Y7880" s="402"/>
      <c r="Z7880" s="402"/>
    </row>
    <row r="7881" spans="23:26" x14ac:dyDescent="0.2">
      <c r="W7881" s="402"/>
      <c r="X7881" s="402"/>
      <c r="Y7881" s="402"/>
      <c r="Z7881" s="402"/>
    </row>
    <row r="7882" spans="23:26" x14ac:dyDescent="0.2">
      <c r="W7882" s="402"/>
      <c r="X7882" s="402"/>
      <c r="Y7882" s="402"/>
      <c r="Z7882" s="402"/>
    </row>
    <row r="7883" spans="23:26" x14ac:dyDescent="0.2">
      <c r="W7883" s="402"/>
      <c r="X7883" s="402"/>
      <c r="Y7883" s="402"/>
      <c r="Z7883" s="402"/>
    </row>
    <row r="7884" spans="23:26" x14ac:dyDescent="0.2">
      <c r="W7884" s="402"/>
      <c r="X7884" s="402"/>
      <c r="Y7884" s="402"/>
      <c r="Z7884" s="402"/>
    </row>
    <row r="7885" spans="23:26" x14ac:dyDescent="0.2">
      <c r="W7885" s="402"/>
      <c r="X7885" s="402"/>
      <c r="Y7885" s="402"/>
      <c r="Z7885" s="402"/>
    </row>
    <row r="7886" spans="23:26" x14ac:dyDescent="0.2">
      <c r="W7886" s="402"/>
      <c r="X7886" s="402"/>
      <c r="Y7886" s="402"/>
      <c r="Z7886" s="402"/>
    </row>
    <row r="7887" spans="23:26" x14ac:dyDescent="0.2">
      <c r="W7887" s="402"/>
      <c r="X7887" s="402"/>
      <c r="Y7887" s="402"/>
      <c r="Z7887" s="402"/>
    </row>
    <row r="7888" spans="23:26" x14ac:dyDescent="0.2">
      <c r="W7888" s="402"/>
      <c r="X7888" s="402"/>
      <c r="Y7888" s="402"/>
      <c r="Z7888" s="402"/>
    </row>
    <row r="7889" spans="23:26" x14ac:dyDescent="0.2">
      <c r="W7889" s="402"/>
      <c r="X7889" s="402"/>
      <c r="Y7889" s="402"/>
      <c r="Z7889" s="402"/>
    </row>
    <row r="7890" spans="23:26" x14ac:dyDescent="0.2">
      <c r="W7890" s="402"/>
      <c r="X7890" s="402"/>
      <c r="Y7890" s="402"/>
      <c r="Z7890" s="402"/>
    </row>
    <row r="7891" spans="23:26" x14ac:dyDescent="0.2">
      <c r="W7891" s="402"/>
      <c r="X7891" s="402"/>
      <c r="Y7891" s="402"/>
      <c r="Z7891" s="402"/>
    </row>
    <row r="7892" spans="23:26" x14ac:dyDescent="0.2">
      <c r="W7892" s="402"/>
      <c r="X7892" s="402"/>
      <c r="Y7892" s="402"/>
      <c r="Z7892" s="402"/>
    </row>
    <row r="7893" spans="23:26" x14ac:dyDescent="0.2">
      <c r="W7893" s="402"/>
      <c r="X7893" s="402"/>
      <c r="Y7893" s="402"/>
      <c r="Z7893" s="402"/>
    </row>
    <row r="7894" spans="23:26" x14ac:dyDescent="0.2">
      <c r="W7894" s="402"/>
      <c r="X7894" s="402"/>
      <c r="Y7894" s="402"/>
      <c r="Z7894" s="402"/>
    </row>
    <row r="7895" spans="23:26" x14ac:dyDescent="0.2">
      <c r="W7895" s="402"/>
      <c r="X7895" s="402"/>
      <c r="Y7895" s="402"/>
      <c r="Z7895" s="402"/>
    </row>
    <row r="7896" spans="23:26" x14ac:dyDescent="0.2">
      <c r="W7896" s="402"/>
      <c r="X7896" s="402"/>
      <c r="Y7896" s="402"/>
      <c r="Z7896" s="402"/>
    </row>
    <row r="7897" spans="23:26" x14ac:dyDescent="0.2">
      <c r="W7897" s="402"/>
      <c r="X7897" s="402"/>
      <c r="Y7897" s="402"/>
      <c r="Z7897" s="402"/>
    </row>
    <row r="7898" spans="23:26" x14ac:dyDescent="0.2">
      <c r="W7898" s="402"/>
      <c r="X7898" s="402"/>
      <c r="Y7898" s="402"/>
      <c r="Z7898" s="402"/>
    </row>
    <row r="7899" spans="23:26" x14ac:dyDescent="0.2">
      <c r="W7899" s="402"/>
      <c r="X7899" s="402"/>
      <c r="Y7899" s="402"/>
      <c r="Z7899" s="402"/>
    </row>
    <row r="7900" spans="23:26" x14ac:dyDescent="0.2">
      <c r="W7900" s="402"/>
      <c r="X7900" s="402"/>
      <c r="Y7900" s="402"/>
      <c r="Z7900" s="402"/>
    </row>
    <row r="7901" spans="23:26" x14ac:dyDescent="0.2">
      <c r="W7901" s="402"/>
      <c r="X7901" s="402"/>
      <c r="Y7901" s="402"/>
      <c r="Z7901" s="402"/>
    </row>
    <row r="7902" spans="23:26" x14ac:dyDescent="0.2">
      <c r="W7902" s="402"/>
      <c r="X7902" s="402"/>
      <c r="Y7902" s="402"/>
      <c r="Z7902" s="402"/>
    </row>
    <row r="7903" spans="23:26" x14ac:dyDescent="0.2">
      <c r="W7903" s="402"/>
      <c r="X7903" s="402"/>
      <c r="Y7903" s="402"/>
      <c r="Z7903" s="402"/>
    </row>
    <row r="7904" spans="23:26" x14ac:dyDescent="0.2">
      <c r="W7904" s="402"/>
      <c r="X7904" s="402"/>
      <c r="Y7904" s="402"/>
      <c r="Z7904" s="402"/>
    </row>
    <row r="7905" spans="23:26" x14ac:dyDescent="0.2">
      <c r="W7905" s="402"/>
      <c r="X7905" s="402"/>
      <c r="Y7905" s="402"/>
      <c r="Z7905" s="402"/>
    </row>
    <row r="7906" spans="23:26" x14ac:dyDescent="0.2">
      <c r="W7906" s="402"/>
      <c r="X7906" s="402"/>
      <c r="Y7906" s="402"/>
      <c r="Z7906" s="402"/>
    </row>
    <row r="7907" spans="23:26" x14ac:dyDescent="0.2">
      <c r="W7907" s="402"/>
      <c r="X7907" s="402"/>
      <c r="Y7907" s="402"/>
      <c r="Z7907" s="402"/>
    </row>
    <row r="7908" spans="23:26" x14ac:dyDescent="0.2">
      <c r="W7908" s="402"/>
      <c r="X7908" s="402"/>
      <c r="Y7908" s="402"/>
      <c r="Z7908" s="402"/>
    </row>
    <row r="7909" spans="23:26" x14ac:dyDescent="0.2">
      <c r="W7909" s="402"/>
      <c r="X7909" s="402"/>
      <c r="Y7909" s="402"/>
      <c r="Z7909" s="402"/>
    </row>
    <row r="7910" spans="23:26" x14ac:dyDescent="0.2">
      <c r="W7910" s="402"/>
      <c r="X7910" s="402"/>
      <c r="Y7910" s="402"/>
      <c r="Z7910" s="402"/>
    </row>
    <row r="7911" spans="23:26" x14ac:dyDescent="0.2">
      <c r="W7911" s="402"/>
      <c r="X7911" s="402"/>
      <c r="Y7911" s="402"/>
      <c r="Z7911" s="402"/>
    </row>
    <row r="7912" spans="23:26" x14ac:dyDescent="0.2">
      <c r="W7912" s="402"/>
      <c r="X7912" s="402"/>
      <c r="Y7912" s="402"/>
      <c r="Z7912" s="402"/>
    </row>
    <row r="7913" spans="23:26" x14ac:dyDescent="0.2">
      <c r="W7913" s="402"/>
      <c r="X7913" s="402"/>
      <c r="Y7913" s="402"/>
      <c r="Z7913" s="402"/>
    </row>
    <row r="7914" spans="23:26" x14ac:dyDescent="0.2">
      <c r="W7914" s="402"/>
      <c r="X7914" s="402"/>
      <c r="Y7914" s="402"/>
      <c r="Z7914" s="402"/>
    </row>
    <row r="7915" spans="23:26" x14ac:dyDescent="0.2">
      <c r="W7915" s="402"/>
      <c r="X7915" s="402"/>
      <c r="Y7915" s="402"/>
      <c r="Z7915" s="402"/>
    </row>
    <row r="7916" spans="23:26" x14ac:dyDescent="0.2">
      <c r="W7916" s="402"/>
      <c r="X7916" s="402"/>
      <c r="Y7916" s="402"/>
      <c r="Z7916" s="402"/>
    </row>
    <row r="7917" spans="23:26" x14ac:dyDescent="0.2">
      <c r="W7917" s="402"/>
      <c r="X7917" s="402"/>
      <c r="Y7917" s="402"/>
      <c r="Z7917" s="402"/>
    </row>
    <row r="7918" spans="23:26" x14ac:dyDescent="0.2">
      <c r="W7918" s="402"/>
      <c r="X7918" s="402"/>
      <c r="Y7918" s="402"/>
      <c r="Z7918" s="402"/>
    </row>
    <row r="7919" spans="23:26" x14ac:dyDescent="0.2">
      <c r="W7919" s="402"/>
      <c r="X7919" s="402"/>
      <c r="Y7919" s="402"/>
      <c r="Z7919" s="402"/>
    </row>
    <row r="7920" spans="23:26" x14ac:dyDescent="0.2">
      <c r="W7920" s="402"/>
      <c r="X7920" s="402"/>
      <c r="Y7920" s="402"/>
      <c r="Z7920" s="402"/>
    </row>
    <row r="7921" spans="23:26" x14ac:dyDescent="0.2">
      <c r="W7921" s="402"/>
      <c r="X7921" s="402"/>
      <c r="Y7921" s="402"/>
      <c r="Z7921" s="402"/>
    </row>
    <row r="7922" spans="23:26" x14ac:dyDescent="0.2">
      <c r="W7922" s="402"/>
      <c r="X7922" s="402"/>
      <c r="Y7922" s="402"/>
      <c r="Z7922" s="402"/>
    </row>
    <row r="7923" spans="23:26" x14ac:dyDescent="0.2">
      <c r="W7923" s="402"/>
      <c r="X7923" s="402"/>
      <c r="Y7923" s="402"/>
      <c r="Z7923" s="402"/>
    </row>
    <row r="7924" spans="23:26" x14ac:dyDescent="0.2">
      <c r="W7924" s="402"/>
      <c r="X7924" s="402"/>
      <c r="Y7924" s="402"/>
      <c r="Z7924" s="402"/>
    </row>
    <row r="7925" spans="23:26" x14ac:dyDescent="0.2">
      <c r="W7925" s="402"/>
      <c r="X7925" s="402"/>
      <c r="Y7925" s="402"/>
      <c r="Z7925" s="402"/>
    </row>
    <row r="7926" spans="23:26" x14ac:dyDescent="0.2">
      <c r="W7926" s="402"/>
      <c r="X7926" s="402"/>
      <c r="Y7926" s="402"/>
      <c r="Z7926" s="402"/>
    </row>
    <row r="7927" spans="23:26" x14ac:dyDescent="0.2">
      <c r="W7927" s="402"/>
      <c r="X7927" s="402"/>
      <c r="Y7927" s="402"/>
      <c r="Z7927" s="402"/>
    </row>
    <row r="7928" spans="23:26" x14ac:dyDescent="0.2">
      <c r="W7928" s="402"/>
      <c r="X7928" s="402"/>
      <c r="Y7928" s="402"/>
      <c r="Z7928" s="402"/>
    </row>
    <row r="7929" spans="23:26" x14ac:dyDescent="0.2">
      <c r="W7929" s="402"/>
      <c r="X7929" s="402"/>
      <c r="Y7929" s="402"/>
      <c r="Z7929" s="402"/>
    </row>
    <row r="7930" spans="23:26" x14ac:dyDescent="0.2">
      <c r="W7930" s="402"/>
      <c r="X7930" s="402"/>
      <c r="Y7930" s="402"/>
      <c r="Z7930" s="402"/>
    </row>
    <row r="7931" spans="23:26" x14ac:dyDescent="0.2">
      <c r="W7931" s="402"/>
      <c r="X7931" s="402"/>
      <c r="Y7931" s="402"/>
      <c r="Z7931" s="402"/>
    </row>
    <row r="7932" spans="23:26" x14ac:dyDescent="0.2">
      <c r="W7932" s="402"/>
      <c r="X7932" s="402"/>
      <c r="Y7932" s="402"/>
      <c r="Z7932" s="402"/>
    </row>
    <row r="7933" spans="23:26" x14ac:dyDescent="0.2">
      <c r="W7933" s="402"/>
      <c r="X7933" s="402"/>
      <c r="Y7933" s="402"/>
      <c r="Z7933" s="402"/>
    </row>
    <row r="7934" spans="23:26" x14ac:dyDescent="0.2">
      <c r="W7934" s="402"/>
      <c r="X7934" s="402"/>
      <c r="Y7934" s="402"/>
      <c r="Z7934" s="402"/>
    </row>
    <row r="7935" spans="23:26" x14ac:dyDescent="0.2">
      <c r="W7935" s="402"/>
      <c r="X7935" s="402"/>
      <c r="Y7935" s="402"/>
      <c r="Z7935" s="402"/>
    </row>
    <row r="7936" spans="23:26" x14ac:dyDescent="0.2">
      <c r="W7936" s="402"/>
      <c r="X7936" s="402"/>
      <c r="Y7936" s="402"/>
      <c r="Z7936" s="402"/>
    </row>
    <row r="7937" spans="23:26" x14ac:dyDescent="0.2">
      <c r="W7937" s="402"/>
      <c r="X7937" s="402"/>
      <c r="Y7937" s="402"/>
      <c r="Z7937" s="402"/>
    </row>
    <row r="7938" spans="23:26" x14ac:dyDescent="0.2">
      <c r="W7938" s="402"/>
      <c r="X7938" s="402"/>
      <c r="Y7938" s="402"/>
      <c r="Z7938" s="402"/>
    </row>
    <row r="7939" spans="23:26" x14ac:dyDescent="0.2">
      <c r="W7939" s="402"/>
      <c r="X7939" s="402"/>
      <c r="Y7939" s="402"/>
      <c r="Z7939" s="402"/>
    </row>
    <row r="7940" spans="23:26" x14ac:dyDescent="0.2">
      <c r="W7940" s="402"/>
      <c r="X7940" s="402"/>
      <c r="Y7940" s="402"/>
      <c r="Z7940" s="402"/>
    </row>
    <row r="7941" spans="23:26" x14ac:dyDescent="0.2">
      <c r="W7941" s="402"/>
      <c r="X7941" s="402"/>
      <c r="Y7941" s="402"/>
      <c r="Z7941" s="402"/>
    </row>
    <row r="7942" spans="23:26" x14ac:dyDescent="0.2">
      <c r="W7942" s="402"/>
      <c r="X7942" s="402"/>
      <c r="Y7942" s="402"/>
      <c r="Z7942" s="402"/>
    </row>
    <row r="7943" spans="23:26" x14ac:dyDescent="0.2">
      <c r="W7943" s="402"/>
      <c r="X7943" s="402"/>
      <c r="Y7943" s="402"/>
      <c r="Z7943" s="402"/>
    </row>
    <row r="7944" spans="23:26" x14ac:dyDescent="0.2">
      <c r="W7944" s="402"/>
      <c r="X7944" s="402"/>
      <c r="Y7944" s="402"/>
      <c r="Z7944" s="402"/>
    </row>
    <row r="7945" spans="23:26" x14ac:dyDescent="0.2">
      <c r="W7945" s="402"/>
      <c r="X7945" s="402"/>
      <c r="Y7945" s="402"/>
      <c r="Z7945" s="402"/>
    </row>
    <row r="7946" spans="23:26" x14ac:dyDescent="0.2">
      <c r="W7946" s="402"/>
      <c r="X7946" s="402"/>
      <c r="Y7946" s="402"/>
      <c r="Z7946" s="402"/>
    </row>
    <row r="7947" spans="23:26" x14ac:dyDescent="0.2">
      <c r="W7947" s="402"/>
      <c r="X7947" s="402"/>
      <c r="Y7947" s="402"/>
      <c r="Z7947" s="402"/>
    </row>
    <row r="7948" spans="23:26" x14ac:dyDescent="0.2">
      <c r="W7948" s="402"/>
      <c r="X7948" s="402"/>
      <c r="Y7948" s="402"/>
      <c r="Z7948" s="402"/>
    </row>
    <row r="7949" spans="23:26" x14ac:dyDescent="0.2">
      <c r="W7949" s="402"/>
      <c r="X7949" s="402"/>
      <c r="Y7949" s="402"/>
      <c r="Z7949" s="402"/>
    </row>
    <row r="7950" spans="23:26" x14ac:dyDescent="0.2">
      <c r="W7950" s="402"/>
      <c r="X7950" s="402"/>
      <c r="Y7950" s="402"/>
      <c r="Z7950" s="402"/>
    </row>
    <row r="7951" spans="23:26" x14ac:dyDescent="0.2">
      <c r="W7951" s="402"/>
      <c r="X7951" s="402"/>
      <c r="Y7951" s="402"/>
      <c r="Z7951" s="402"/>
    </row>
    <row r="7952" spans="23:26" x14ac:dyDescent="0.2">
      <c r="W7952" s="402"/>
      <c r="X7952" s="402"/>
      <c r="Y7952" s="402"/>
      <c r="Z7952" s="402"/>
    </row>
    <row r="7953" spans="23:26" x14ac:dyDescent="0.2">
      <c r="W7953" s="402"/>
      <c r="X7953" s="402"/>
      <c r="Y7953" s="402"/>
      <c r="Z7953" s="402"/>
    </row>
    <row r="7954" spans="23:26" x14ac:dyDescent="0.2">
      <c r="W7954" s="402"/>
      <c r="X7954" s="402"/>
      <c r="Y7954" s="402"/>
      <c r="Z7954" s="402"/>
    </row>
    <row r="7955" spans="23:26" x14ac:dyDescent="0.2">
      <c r="W7955" s="402"/>
      <c r="X7955" s="402"/>
      <c r="Y7955" s="402"/>
      <c r="Z7955" s="402"/>
    </row>
    <row r="7956" spans="23:26" x14ac:dyDescent="0.2">
      <c r="W7956" s="402"/>
      <c r="X7956" s="402"/>
      <c r="Y7956" s="402"/>
      <c r="Z7956" s="402"/>
    </row>
    <row r="7957" spans="23:26" x14ac:dyDescent="0.2">
      <c r="W7957" s="402"/>
      <c r="X7957" s="402"/>
      <c r="Y7957" s="402"/>
      <c r="Z7957" s="402"/>
    </row>
    <row r="7958" spans="23:26" x14ac:dyDescent="0.2">
      <c r="W7958" s="402"/>
      <c r="X7958" s="402"/>
      <c r="Y7958" s="402"/>
      <c r="Z7958" s="402"/>
    </row>
    <row r="7959" spans="23:26" x14ac:dyDescent="0.2">
      <c r="W7959" s="402"/>
      <c r="X7959" s="402"/>
      <c r="Y7959" s="402"/>
      <c r="Z7959" s="402"/>
    </row>
    <row r="7960" spans="23:26" x14ac:dyDescent="0.2">
      <c r="W7960" s="402"/>
      <c r="X7960" s="402"/>
      <c r="Y7960" s="402"/>
      <c r="Z7960" s="402"/>
    </row>
    <row r="7961" spans="23:26" x14ac:dyDescent="0.2">
      <c r="W7961" s="402"/>
      <c r="X7961" s="402"/>
      <c r="Y7961" s="402"/>
      <c r="Z7961" s="402"/>
    </row>
    <row r="7962" spans="23:26" x14ac:dyDescent="0.2">
      <c r="W7962" s="402"/>
      <c r="X7962" s="402"/>
      <c r="Y7962" s="402"/>
      <c r="Z7962" s="402"/>
    </row>
    <row r="7963" spans="23:26" x14ac:dyDescent="0.2">
      <c r="W7963" s="402"/>
      <c r="X7963" s="402"/>
      <c r="Y7963" s="402"/>
      <c r="Z7963" s="402"/>
    </row>
    <row r="7964" spans="23:26" x14ac:dyDescent="0.2">
      <c r="W7964" s="402"/>
      <c r="X7964" s="402"/>
      <c r="Y7964" s="402"/>
      <c r="Z7964" s="402"/>
    </row>
    <row r="7965" spans="23:26" x14ac:dyDescent="0.2">
      <c r="W7965" s="402"/>
      <c r="X7965" s="402"/>
      <c r="Y7965" s="402"/>
      <c r="Z7965" s="402"/>
    </row>
    <row r="7966" spans="23:26" x14ac:dyDescent="0.2">
      <c r="W7966" s="402"/>
      <c r="X7966" s="402"/>
      <c r="Y7966" s="402"/>
      <c r="Z7966" s="402"/>
    </row>
    <row r="7967" spans="23:26" x14ac:dyDescent="0.2">
      <c r="W7967" s="402"/>
      <c r="X7967" s="402"/>
      <c r="Y7967" s="402"/>
      <c r="Z7967" s="402"/>
    </row>
    <row r="7968" spans="23:26" x14ac:dyDescent="0.2">
      <c r="W7968" s="402"/>
      <c r="X7968" s="402"/>
      <c r="Y7968" s="402"/>
      <c r="Z7968" s="402"/>
    </row>
    <row r="7969" spans="23:26" x14ac:dyDescent="0.2">
      <c r="W7969" s="402"/>
      <c r="X7969" s="402"/>
      <c r="Y7969" s="402"/>
      <c r="Z7969" s="402"/>
    </row>
    <row r="7970" spans="23:26" x14ac:dyDescent="0.2">
      <c r="W7970" s="402"/>
      <c r="X7970" s="402"/>
      <c r="Y7970" s="402"/>
      <c r="Z7970" s="402"/>
    </row>
    <row r="7971" spans="23:26" x14ac:dyDescent="0.2">
      <c r="W7971" s="402"/>
      <c r="X7971" s="402"/>
      <c r="Y7971" s="402"/>
      <c r="Z7971" s="402"/>
    </row>
    <row r="7972" spans="23:26" x14ac:dyDescent="0.2">
      <c r="W7972" s="402"/>
      <c r="X7972" s="402"/>
      <c r="Y7972" s="402"/>
      <c r="Z7972" s="402"/>
    </row>
    <row r="7973" spans="23:26" x14ac:dyDescent="0.2">
      <c r="W7973" s="402"/>
      <c r="X7973" s="402"/>
      <c r="Y7973" s="402"/>
      <c r="Z7973" s="402"/>
    </row>
    <row r="7974" spans="23:26" x14ac:dyDescent="0.2">
      <c r="W7974" s="402"/>
      <c r="X7974" s="402"/>
      <c r="Y7974" s="402"/>
      <c r="Z7974" s="402"/>
    </row>
    <row r="7975" spans="23:26" x14ac:dyDescent="0.2">
      <c r="W7975" s="402"/>
      <c r="X7975" s="402"/>
      <c r="Y7975" s="402"/>
      <c r="Z7975" s="402"/>
    </row>
    <row r="7976" spans="23:26" x14ac:dyDescent="0.2">
      <c r="W7976" s="402"/>
      <c r="X7976" s="402"/>
      <c r="Y7976" s="402"/>
      <c r="Z7976" s="402"/>
    </row>
    <row r="7977" spans="23:26" x14ac:dyDescent="0.2">
      <c r="W7977" s="402"/>
      <c r="X7977" s="402"/>
      <c r="Y7977" s="402"/>
      <c r="Z7977" s="402"/>
    </row>
    <row r="7978" spans="23:26" x14ac:dyDescent="0.2">
      <c r="W7978" s="402"/>
      <c r="X7978" s="402"/>
      <c r="Y7978" s="402"/>
      <c r="Z7978" s="402"/>
    </row>
    <row r="7979" spans="23:26" x14ac:dyDescent="0.2">
      <c r="W7979" s="402"/>
      <c r="X7979" s="402"/>
      <c r="Y7979" s="402"/>
      <c r="Z7979" s="402"/>
    </row>
    <row r="7980" spans="23:26" x14ac:dyDescent="0.2">
      <c r="W7980" s="402"/>
      <c r="X7980" s="402"/>
      <c r="Y7980" s="402"/>
      <c r="Z7980" s="402"/>
    </row>
    <row r="7981" spans="23:26" x14ac:dyDescent="0.2">
      <c r="W7981" s="402"/>
      <c r="X7981" s="402"/>
      <c r="Y7981" s="402"/>
      <c r="Z7981" s="402"/>
    </row>
    <row r="7982" spans="23:26" x14ac:dyDescent="0.2">
      <c r="W7982" s="402"/>
      <c r="X7982" s="402"/>
      <c r="Y7982" s="402"/>
      <c r="Z7982" s="402"/>
    </row>
    <row r="7983" spans="23:26" x14ac:dyDescent="0.2">
      <c r="W7983" s="402"/>
      <c r="X7983" s="402"/>
      <c r="Y7983" s="402"/>
      <c r="Z7983" s="402"/>
    </row>
    <row r="7984" spans="23:26" x14ac:dyDescent="0.2">
      <c r="W7984" s="402"/>
      <c r="X7984" s="402"/>
      <c r="Y7984" s="402"/>
      <c r="Z7984" s="402"/>
    </row>
    <row r="7985" spans="23:26" x14ac:dyDescent="0.2">
      <c r="W7985" s="402"/>
      <c r="X7985" s="402"/>
      <c r="Y7985" s="402"/>
      <c r="Z7985" s="402"/>
    </row>
    <row r="7986" spans="23:26" x14ac:dyDescent="0.2">
      <c r="W7986" s="402"/>
      <c r="X7986" s="402"/>
      <c r="Y7986" s="402"/>
      <c r="Z7986" s="402"/>
    </row>
    <row r="7987" spans="23:26" x14ac:dyDescent="0.2">
      <c r="W7987" s="402"/>
      <c r="X7987" s="402"/>
      <c r="Y7987" s="402"/>
      <c r="Z7987" s="402"/>
    </row>
    <row r="7988" spans="23:26" x14ac:dyDescent="0.2">
      <c r="W7988" s="402"/>
      <c r="X7988" s="402"/>
      <c r="Y7988" s="402"/>
      <c r="Z7988" s="402"/>
    </row>
    <row r="7989" spans="23:26" x14ac:dyDescent="0.2">
      <c r="W7989" s="402"/>
      <c r="X7989" s="402"/>
      <c r="Y7989" s="402"/>
      <c r="Z7989" s="402"/>
    </row>
    <row r="7990" spans="23:26" x14ac:dyDescent="0.2">
      <c r="W7990" s="402"/>
      <c r="X7990" s="402"/>
      <c r="Y7990" s="402"/>
      <c r="Z7990" s="402"/>
    </row>
    <row r="7991" spans="23:26" x14ac:dyDescent="0.2">
      <c r="W7991" s="402"/>
      <c r="X7991" s="402"/>
      <c r="Y7991" s="402"/>
      <c r="Z7991" s="402"/>
    </row>
    <row r="7992" spans="23:26" x14ac:dyDescent="0.2">
      <c r="W7992" s="402"/>
      <c r="X7992" s="402"/>
      <c r="Y7992" s="402"/>
      <c r="Z7992" s="402"/>
    </row>
    <row r="7993" spans="23:26" x14ac:dyDescent="0.2">
      <c r="W7993" s="402"/>
      <c r="X7993" s="402"/>
      <c r="Y7993" s="402"/>
      <c r="Z7993" s="402"/>
    </row>
    <row r="7994" spans="23:26" x14ac:dyDescent="0.2">
      <c r="W7994" s="402"/>
      <c r="X7994" s="402"/>
      <c r="Y7994" s="402"/>
      <c r="Z7994" s="402"/>
    </row>
    <row r="7995" spans="23:26" x14ac:dyDescent="0.2">
      <c r="W7995" s="402"/>
      <c r="X7995" s="402"/>
      <c r="Y7995" s="402"/>
      <c r="Z7995" s="402"/>
    </row>
    <row r="7996" spans="23:26" x14ac:dyDescent="0.2">
      <c r="W7996" s="402"/>
      <c r="X7996" s="402"/>
      <c r="Y7996" s="402"/>
      <c r="Z7996" s="402"/>
    </row>
    <row r="7997" spans="23:26" x14ac:dyDescent="0.2">
      <c r="W7997" s="402"/>
      <c r="X7997" s="402"/>
      <c r="Y7997" s="402"/>
      <c r="Z7997" s="402"/>
    </row>
    <row r="7998" spans="23:26" x14ac:dyDescent="0.2">
      <c r="W7998" s="402"/>
      <c r="X7998" s="402"/>
      <c r="Y7998" s="402"/>
      <c r="Z7998" s="402"/>
    </row>
    <row r="7999" spans="23:26" x14ac:dyDescent="0.2">
      <c r="W7999" s="402"/>
      <c r="X7999" s="402"/>
      <c r="Y7999" s="402"/>
      <c r="Z7999" s="402"/>
    </row>
    <row r="8000" spans="23:26" x14ac:dyDescent="0.2">
      <c r="W8000" s="402"/>
      <c r="X8000" s="402"/>
      <c r="Y8000" s="402"/>
      <c r="Z8000" s="402"/>
    </row>
    <row r="8001" spans="23:26" x14ac:dyDescent="0.2">
      <c r="W8001" s="402"/>
      <c r="X8001" s="402"/>
      <c r="Y8001" s="402"/>
      <c r="Z8001" s="402"/>
    </row>
    <row r="8002" spans="23:26" x14ac:dyDescent="0.2">
      <c r="W8002" s="402"/>
      <c r="X8002" s="402"/>
      <c r="Y8002" s="402"/>
      <c r="Z8002" s="402"/>
    </row>
    <row r="8003" spans="23:26" x14ac:dyDescent="0.2">
      <c r="W8003" s="402"/>
      <c r="X8003" s="402"/>
      <c r="Y8003" s="402"/>
      <c r="Z8003" s="402"/>
    </row>
    <row r="8004" spans="23:26" x14ac:dyDescent="0.2">
      <c r="W8004" s="402"/>
      <c r="X8004" s="402"/>
      <c r="Y8004" s="402"/>
      <c r="Z8004" s="402"/>
    </row>
    <row r="8005" spans="23:26" x14ac:dyDescent="0.2">
      <c r="W8005" s="402"/>
      <c r="X8005" s="402"/>
      <c r="Y8005" s="402"/>
      <c r="Z8005" s="402"/>
    </row>
    <row r="8006" spans="23:26" x14ac:dyDescent="0.2">
      <c r="W8006" s="402"/>
      <c r="X8006" s="402"/>
      <c r="Y8006" s="402"/>
      <c r="Z8006" s="402"/>
    </row>
    <row r="8007" spans="23:26" x14ac:dyDescent="0.2">
      <c r="W8007" s="402"/>
      <c r="X8007" s="402"/>
      <c r="Y8007" s="402"/>
      <c r="Z8007" s="402"/>
    </row>
    <row r="8008" spans="23:26" x14ac:dyDescent="0.2">
      <c r="W8008" s="402"/>
      <c r="X8008" s="402"/>
      <c r="Y8008" s="402"/>
      <c r="Z8008" s="402"/>
    </row>
    <row r="8009" spans="23:26" x14ac:dyDescent="0.2">
      <c r="W8009" s="402"/>
      <c r="X8009" s="402"/>
      <c r="Y8009" s="402"/>
      <c r="Z8009" s="402"/>
    </row>
    <row r="8010" spans="23:26" x14ac:dyDescent="0.2">
      <c r="W8010" s="402"/>
      <c r="X8010" s="402"/>
      <c r="Y8010" s="402"/>
      <c r="Z8010" s="402"/>
    </row>
    <row r="8011" spans="23:26" x14ac:dyDescent="0.2">
      <c r="W8011" s="402"/>
      <c r="X8011" s="402"/>
      <c r="Y8011" s="402"/>
      <c r="Z8011" s="402"/>
    </row>
    <row r="8012" spans="23:26" x14ac:dyDescent="0.2">
      <c r="W8012" s="402"/>
      <c r="X8012" s="402"/>
      <c r="Y8012" s="402"/>
      <c r="Z8012" s="402"/>
    </row>
    <row r="8013" spans="23:26" x14ac:dyDescent="0.2">
      <c r="W8013" s="402"/>
      <c r="X8013" s="402"/>
      <c r="Y8013" s="402"/>
      <c r="Z8013" s="402"/>
    </row>
    <row r="8014" spans="23:26" x14ac:dyDescent="0.2">
      <c r="W8014" s="402"/>
      <c r="X8014" s="402"/>
      <c r="Y8014" s="402"/>
      <c r="Z8014" s="402"/>
    </row>
    <row r="8015" spans="23:26" x14ac:dyDescent="0.2">
      <c r="W8015" s="402"/>
      <c r="X8015" s="402"/>
      <c r="Y8015" s="402"/>
      <c r="Z8015" s="402"/>
    </row>
    <row r="8016" spans="23:26" x14ac:dyDescent="0.2">
      <c r="W8016" s="402"/>
      <c r="X8016" s="402"/>
      <c r="Y8016" s="402"/>
      <c r="Z8016" s="402"/>
    </row>
    <row r="8017" spans="23:26" x14ac:dyDescent="0.2">
      <c r="W8017" s="402"/>
      <c r="X8017" s="402"/>
      <c r="Y8017" s="402"/>
      <c r="Z8017" s="402"/>
    </row>
    <row r="8018" spans="23:26" x14ac:dyDescent="0.2">
      <c r="W8018" s="402"/>
      <c r="X8018" s="402"/>
      <c r="Y8018" s="402"/>
      <c r="Z8018" s="402"/>
    </row>
    <row r="8019" spans="23:26" x14ac:dyDescent="0.2">
      <c r="W8019" s="402"/>
      <c r="X8019" s="402"/>
      <c r="Y8019" s="402"/>
      <c r="Z8019" s="402"/>
    </row>
    <row r="8020" spans="23:26" x14ac:dyDescent="0.2">
      <c r="W8020" s="402"/>
      <c r="X8020" s="402"/>
      <c r="Y8020" s="402"/>
      <c r="Z8020" s="402"/>
    </row>
    <row r="8021" spans="23:26" x14ac:dyDescent="0.2">
      <c r="W8021" s="402"/>
      <c r="X8021" s="402"/>
      <c r="Y8021" s="402"/>
      <c r="Z8021" s="402"/>
    </row>
    <row r="8022" spans="23:26" x14ac:dyDescent="0.2">
      <c r="W8022" s="402"/>
      <c r="X8022" s="402"/>
      <c r="Y8022" s="402"/>
      <c r="Z8022" s="402"/>
    </row>
    <row r="8023" spans="23:26" x14ac:dyDescent="0.2">
      <c r="W8023" s="402"/>
      <c r="X8023" s="402"/>
      <c r="Y8023" s="402"/>
      <c r="Z8023" s="402"/>
    </row>
    <row r="8024" spans="23:26" x14ac:dyDescent="0.2">
      <c r="W8024" s="402"/>
      <c r="X8024" s="402"/>
      <c r="Y8024" s="402"/>
      <c r="Z8024" s="402"/>
    </row>
    <row r="8025" spans="23:26" x14ac:dyDescent="0.2">
      <c r="W8025" s="402"/>
      <c r="X8025" s="402"/>
      <c r="Y8025" s="402"/>
      <c r="Z8025" s="402"/>
    </row>
    <row r="8026" spans="23:26" x14ac:dyDescent="0.2">
      <c r="W8026" s="402"/>
      <c r="X8026" s="402"/>
      <c r="Y8026" s="402"/>
      <c r="Z8026" s="402"/>
    </row>
    <row r="8027" spans="23:26" x14ac:dyDescent="0.2">
      <c r="W8027" s="402"/>
      <c r="X8027" s="402"/>
      <c r="Y8027" s="402"/>
      <c r="Z8027" s="402"/>
    </row>
    <row r="8028" spans="23:26" x14ac:dyDescent="0.2">
      <c r="W8028" s="402"/>
      <c r="X8028" s="402"/>
      <c r="Y8028" s="402"/>
      <c r="Z8028" s="402"/>
    </row>
    <row r="8029" spans="23:26" x14ac:dyDescent="0.2">
      <c r="W8029" s="402"/>
      <c r="X8029" s="402"/>
      <c r="Y8029" s="402"/>
      <c r="Z8029" s="402"/>
    </row>
    <row r="8030" spans="23:26" x14ac:dyDescent="0.2">
      <c r="W8030" s="402"/>
      <c r="X8030" s="402"/>
      <c r="Y8030" s="402"/>
      <c r="Z8030" s="402"/>
    </row>
    <row r="8031" spans="23:26" x14ac:dyDescent="0.2">
      <c r="W8031" s="402"/>
      <c r="X8031" s="402"/>
      <c r="Y8031" s="402"/>
      <c r="Z8031" s="402"/>
    </row>
    <row r="8032" spans="23:26" x14ac:dyDescent="0.2">
      <c r="W8032" s="402"/>
      <c r="X8032" s="402"/>
      <c r="Y8032" s="402"/>
      <c r="Z8032" s="402"/>
    </row>
    <row r="8033" spans="23:26" x14ac:dyDescent="0.2">
      <c r="W8033" s="402"/>
      <c r="X8033" s="402"/>
      <c r="Y8033" s="402"/>
      <c r="Z8033" s="402"/>
    </row>
    <row r="8034" spans="23:26" x14ac:dyDescent="0.2">
      <c r="W8034" s="402"/>
      <c r="X8034" s="402"/>
      <c r="Y8034" s="402"/>
      <c r="Z8034" s="402"/>
    </row>
    <row r="8035" spans="23:26" x14ac:dyDescent="0.2">
      <c r="W8035" s="402"/>
      <c r="X8035" s="402"/>
      <c r="Y8035" s="402"/>
      <c r="Z8035" s="402"/>
    </row>
    <row r="8036" spans="23:26" x14ac:dyDescent="0.2">
      <c r="W8036" s="402"/>
      <c r="X8036" s="402"/>
      <c r="Y8036" s="402"/>
      <c r="Z8036" s="402"/>
    </row>
    <row r="8037" spans="23:26" x14ac:dyDescent="0.2">
      <c r="W8037" s="402"/>
      <c r="X8037" s="402"/>
      <c r="Y8037" s="402"/>
      <c r="Z8037" s="402"/>
    </row>
    <row r="8038" spans="23:26" x14ac:dyDescent="0.2">
      <c r="W8038" s="402"/>
      <c r="X8038" s="402"/>
      <c r="Y8038" s="402"/>
      <c r="Z8038" s="402"/>
    </row>
    <row r="8039" spans="23:26" x14ac:dyDescent="0.2">
      <c r="W8039" s="402"/>
      <c r="X8039" s="402"/>
      <c r="Y8039" s="402"/>
      <c r="Z8039" s="402"/>
    </row>
    <row r="8040" spans="23:26" x14ac:dyDescent="0.2">
      <c r="W8040" s="402"/>
      <c r="X8040" s="402"/>
      <c r="Y8040" s="402"/>
      <c r="Z8040" s="402"/>
    </row>
    <row r="8041" spans="23:26" x14ac:dyDescent="0.2">
      <c r="W8041" s="402"/>
      <c r="X8041" s="402"/>
      <c r="Y8041" s="402"/>
      <c r="Z8041" s="402"/>
    </row>
    <row r="8042" spans="23:26" x14ac:dyDescent="0.2">
      <c r="W8042" s="402"/>
      <c r="X8042" s="402"/>
      <c r="Y8042" s="402"/>
      <c r="Z8042" s="402"/>
    </row>
    <row r="8043" spans="23:26" x14ac:dyDescent="0.2">
      <c r="W8043" s="402"/>
      <c r="X8043" s="402"/>
      <c r="Y8043" s="402"/>
      <c r="Z8043" s="402"/>
    </row>
    <row r="8044" spans="23:26" x14ac:dyDescent="0.2">
      <c r="W8044" s="402"/>
      <c r="X8044" s="402"/>
      <c r="Y8044" s="402"/>
      <c r="Z8044" s="402"/>
    </row>
    <row r="8045" spans="23:26" x14ac:dyDescent="0.2">
      <c r="W8045" s="402"/>
      <c r="X8045" s="402"/>
      <c r="Y8045" s="402"/>
      <c r="Z8045" s="402"/>
    </row>
    <row r="8046" spans="23:26" x14ac:dyDescent="0.2">
      <c r="W8046" s="402"/>
      <c r="X8046" s="402"/>
      <c r="Y8046" s="402"/>
      <c r="Z8046" s="402"/>
    </row>
    <row r="8047" spans="23:26" x14ac:dyDescent="0.2">
      <c r="W8047" s="402"/>
      <c r="X8047" s="402"/>
      <c r="Y8047" s="402"/>
      <c r="Z8047" s="402"/>
    </row>
    <row r="8048" spans="23:26" x14ac:dyDescent="0.2">
      <c r="W8048" s="402"/>
      <c r="X8048" s="402"/>
      <c r="Y8048" s="402"/>
      <c r="Z8048" s="402"/>
    </row>
    <row r="8049" spans="23:26" x14ac:dyDescent="0.2">
      <c r="W8049" s="402"/>
      <c r="X8049" s="402"/>
      <c r="Y8049" s="402"/>
      <c r="Z8049" s="402"/>
    </row>
    <row r="8050" spans="23:26" x14ac:dyDescent="0.2">
      <c r="W8050" s="402"/>
      <c r="X8050" s="402"/>
      <c r="Y8050" s="402"/>
      <c r="Z8050" s="402"/>
    </row>
    <row r="8051" spans="23:26" x14ac:dyDescent="0.2">
      <c r="W8051" s="402"/>
      <c r="X8051" s="402"/>
      <c r="Y8051" s="402"/>
      <c r="Z8051" s="402"/>
    </row>
    <row r="8052" spans="23:26" x14ac:dyDescent="0.2">
      <c r="W8052" s="402"/>
      <c r="X8052" s="402"/>
      <c r="Y8052" s="402"/>
      <c r="Z8052" s="402"/>
    </row>
    <row r="8053" spans="23:26" x14ac:dyDescent="0.2">
      <c r="W8053" s="402"/>
      <c r="X8053" s="402"/>
      <c r="Y8053" s="402"/>
      <c r="Z8053" s="402"/>
    </row>
    <row r="8054" spans="23:26" x14ac:dyDescent="0.2">
      <c r="W8054" s="402"/>
      <c r="X8054" s="402"/>
      <c r="Y8054" s="402"/>
      <c r="Z8054" s="402"/>
    </row>
    <row r="8055" spans="23:26" x14ac:dyDescent="0.2">
      <c r="W8055" s="402"/>
      <c r="X8055" s="402"/>
      <c r="Y8055" s="402"/>
      <c r="Z8055" s="402"/>
    </row>
    <row r="8056" spans="23:26" x14ac:dyDescent="0.2">
      <c r="W8056" s="402"/>
      <c r="X8056" s="402"/>
      <c r="Y8056" s="402"/>
      <c r="Z8056" s="402"/>
    </row>
    <row r="8057" spans="23:26" x14ac:dyDescent="0.2">
      <c r="W8057" s="402"/>
      <c r="X8057" s="402"/>
      <c r="Y8057" s="402"/>
      <c r="Z8057" s="402"/>
    </row>
    <row r="8058" spans="23:26" x14ac:dyDescent="0.2">
      <c r="W8058" s="402"/>
      <c r="X8058" s="402"/>
      <c r="Y8058" s="402"/>
      <c r="Z8058" s="402"/>
    </row>
    <row r="8059" spans="23:26" x14ac:dyDescent="0.2">
      <c r="W8059" s="402"/>
      <c r="X8059" s="402"/>
      <c r="Y8059" s="402"/>
      <c r="Z8059" s="402"/>
    </row>
    <row r="8060" spans="23:26" x14ac:dyDescent="0.2">
      <c r="W8060" s="402"/>
      <c r="X8060" s="402"/>
      <c r="Y8060" s="402"/>
      <c r="Z8060" s="402"/>
    </row>
    <row r="8061" spans="23:26" x14ac:dyDescent="0.2">
      <c r="W8061" s="402"/>
      <c r="X8061" s="402"/>
      <c r="Y8061" s="402"/>
      <c r="Z8061" s="402"/>
    </row>
    <row r="8062" spans="23:26" x14ac:dyDescent="0.2">
      <c r="W8062" s="402"/>
      <c r="X8062" s="402"/>
      <c r="Y8062" s="402"/>
      <c r="Z8062" s="402"/>
    </row>
    <row r="8063" spans="23:26" x14ac:dyDescent="0.2">
      <c r="W8063" s="402"/>
      <c r="X8063" s="402"/>
      <c r="Y8063" s="402"/>
      <c r="Z8063" s="402"/>
    </row>
    <row r="8064" spans="23:26" x14ac:dyDescent="0.2">
      <c r="W8064" s="402"/>
      <c r="X8064" s="402"/>
      <c r="Y8064" s="402"/>
      <c r="Z8064" s="402"/>
    </row>
    <row r="8065" spans="23:26" x14ac:dyDescent="0.2">
      <c r="W8065" s="402"/>
      <c r="X8065" s="402"/>
      <c r="Y8065" s="402"/>
      <c r="Z8065" s="402"/>
    </row>
    <row r="8066" spans="23:26" x14ac:dyDescent="0.2">
      <c r="W8066" s="402"/>
      <c r="X8066" s="402"/>
      <c r="Y8066" s="402"/>
      <c r="Z8066" s="402"/>
    </row>
    <row r="8067" spans="23:26" x14ac:dyDescent="0.2">
      <c r="W8067" s="402"/>
      <c r="X8067" s="402"/>
      <c r="Y8067" s="402"/>
      <c r="Z8067" s="402"/>
    </row>
    <row r="8068" spans="23:26" x14ac:dyDescent="0.2">
      <c r="W8068" s="402"/>
      <c r="X8068" s="402"/>
      <c r="Y8068" s="402"/>
      <c r="Z8068" s="402"/>
    </row>
    <row r="8069" spans="23:26" x14ac:dyDescent="0.2">
      <c r="W8069" s="402"/>
      <c r="X8069" s="402"/>
      <c r="Y8069" s="402"/>
      <c r="Z8069" s="402"/>
    </row>
    <row r="8070" spans="23:26" x14ac:dyDescent="0.2">
      <c r="W8070" s="402"/>
      <c r="X8070" s="402"/>
      <c r="Y8070" s="402"/>
      <c r="Z8070" s="402"/>
    </row>
    <row r="8071" spans="23:26" x14ac:dyDescent="0.2">
      <c r="W8071" s="402"/>
      <c r="X8071" s="402"/>
      <c r="Y8071" s="402"/>
      <c r="Z8071" s="402"/>
    </row>
    <row r="8072" spans="23:26" x14ac:dyDescent="0.2">
      <c r="W8072" s="402"/>
      <c r="X8072" s="402"/>
      <c r="Y8072" s="402"/>
      <c r="Z8072" s="402"/>
    </row>
    <row r="8073" spans="23:26" x14ac:dyDescent="0.2">
      <c r="W8073" s="402"/>
      <c r="X8073" s="402"/>
      <c r="Y8073" s="402"/>
      <c r="Z8073" s="402"/>
    </row>
    <row r="8074" spans="23:26" x14ac:dyDescent="0.2">
      <c r="W8074" s="402"/>
      <c r="X8074" s="402"/>
      <c r="Y8074" s="402"/>
      <c r="Z8074" s="402"/>
    </row>
    <row r="8075" spans="23:26" x14ac:dyDescent="0.2">
      <c r="W8075" s="402"/>
      <c r="X8075" s="402"/>
      <c r="Y8075" s="402"/>
      <c r="Z8075" s="402"/>
    </row>
    <row r="8076" spans="23:26" x14ac:dyDescent="0.2">
      <c r="W8076" s="402"/>
      <c r="X8076" s="402"/>
      <c r="Y8076" s="402"/>
      <c r="Z8076" s="402"/>
    </row>
    <row r="8077" spans="23:26" x14ac:dyDescent="0.2">
      <c r="W8077" s="402"/>
      <c r="X8077" s="402"/>
      <c r="Y8077" s="402"/>
      <c r="Z8077" s="402"/>
    </row>
    <row r="8078" spans="23:26" x14ac:dyDescent="0.2">
      <c r="W8078" s="402"/>
      <c r="X8078" s="402"/>
      <c r="Y8078" s="402"/>
      <c r="Z8078" s="402"/>
    </row>
    <row r="8079" spans="23:26" x14ac:dyDescent="0.2">
      <c r="W8079" s="402"/>
      <c r="X8079" s="402"/>
      <c r="Y8079" s="402"/>
      <c r="Z8079" s="402"/>
    </row>
    <row r="8080" spans="23:26" x14ac:dyDescent="0.2">
      <c r="W8080" s="402"/>
      <c r="X8080" s="402"/>
      <c r="Y8080" s="402"/>
      <c r="Z8080" s="402"/>
    </row>
    <row r="8081" spans="23:26" x14ac:dyDescent="0.2">
      <c r="W8081" s="402"/>
      <c r="X8081" s="402"/>
      <c r="Y8081" s="402"/>
      <c r="Z8081" s="402"/>
    </row>
    <row r="8082" spans="23:26" x14ac:dyDescent="0.2">
      <c r="W8082" s="402"/>
      <c r="X8082" s="402"/>
      <c r="Y8082" s="402"/>
      <c r="Z8082" s="402"/>
    </row>
    <row r="8083" spans="23:26" x14ac:dyDescent="0.2">
      <c r="W8083" s="402"/>
      <c r="X8083" s="402"/>
      <c r="Y8083" s="402"/>
      <c r="Z8083" s="402"/>
    </row>
    <row r="8084" spans="23:26" x14ac:dyDescent="0.2">
      <c r="W8084" s="402"/>
      <c r="X8084" s="402"/>
      <c r="Y8084" s="402"/>
      <c r="Z8084" s="402"/>
    </row>
    <row r="8085" spans="23:26" x14ac:dyDescent="0.2">
      <c r="W8085" s="402"/>
      <c r="X8085" s="402"/>
      <c r="Y8085" s="402"/>
      <c r="Z8085" s="402"/>
    </row>
    <row r="8086" spans="23:26" x14ac:dyDescent="0.2">
      <c r="W8086" s="402"/>
      <c r="X8086" s="402"/>
      <c r="Y8086" s="402"/>
      <c r="Z8086" s="402"/>
    </row>
    <row r="8087" spans="23:26" x14ac:dyDescent="0.2">
      <c r="W8087" s="402"/>
      <c r="X8087" s="402"/>
      <c r="Y8087" s="402"/>
      <c r="Z8087" s="402"/>
    </row>
    <row r="8088" spans="23:26" x14ac:dyDescent="0.2">
      <c r="W8088" s="402"/>
      <c r="X8088" s="402"/>
      <c r="Y8088" s="402"/>
      <c r="Z8088" s="402"/>
    </row>
    <row r="8089" spans="23:26" x14ac:dyDescent="0.2">
      <c r="W8089" s="402"/>
      <c r="X8089" s="402"/>
      <c r="Y8089" s="402"/>
      <c r="Z8089" s="402"/>
    </row>
    <row r="8090" spans="23:26" x14ac:dyDescent="0.2">
      <c r="W8090" s="402"/>
      <c r="X8090" s="402"/>
      <c r="Y8090" s="402"/>
      <c r="Z8090" s="402"/>
    </row>
    <row r="8091" spans="23:26" x14ac:dyDescent="0.2">
      <c r="W8091" s="402"/>
      <c r="X8091" s="402"/>
      <c r="Y8091" s="402"/>
      <c r="Z8091" s="402"/>
    </row>
    <row r="8092" spans="23:26" x14ac:dyDescent="0.2">
      <c r="W8092" s="402"/>
      <c r="X8092" s="402"/>
      <c r="Y8092" s="402"/>
      <c r="Z8092" s="402"/>
    </row>
    <row r="8093" spans="23:26" x14ac:dyDescent="0.2">
      <c r="W8093" s="402"/>
      <c r="X8093" s="402"/>
      <c r="Y8093" s="402"/>
      <c r="Z8093" s="402"/>
    </row>
    <row r="8094" spans="23:26" x14ac:dyDescent="0.2">
      <c r="W8094" s="402"/>
      <c r="X8094" s="402"/>
      <c r="Y8094" s="402"/>
      <c r="Z8094" s="402"/>
    </row>
    <row r="8095" spans="23:26" x14ac:dyDescent="0.2">
      <c r="W8095" s="402"/>
      <c r="X8095" s="402"/>
      <c r="Y8095" s="402"/>
      <c r="Z8095" s="402"/>
    </row>
    <row r="8096" spans="23:26" x14ac:dyDescent="0.2">
      <c r="W8096" s="402"/>
      <c r="X8096" s="402"/>
      <c r="Y8096" s="402"/>
      <c r="Z8096" s="402"/>
    </row>
    <row r="8097" spans="23:26" x14ac:dyDescent="0.2">
      <c r="W8097" s="402"/>
      <c r="X8097" s="402"/>
      <c r="Y8097" s="402"/>
      <c r="Z8097" s="402"/>
    </row>
    <row r="8098" spans="23:26" x14ac:dyDescent="0.2">
      <c r="W8098" s="402"/>
      <c r="X8098" s="402"/>
      <c r="Y8098" s="402"/>
      <c r="Z8098" s="402"/>
    </row>
    <row r="8099" spans="23:26" x14ac:dyDescent="0.2">
      <c r="W8099" s="402"/>
      <c r="X8099" s="402"/>
      <c r="Y8099" s="402"/>
      <c r="Z8099" s="402"/>
    </row>
    <row r="8100" spans="23:26" x14ac:dyDescent="0.2">
      <c r="W8100" s="402"/>
      <c r="X8100" s="402"/>
      <c r="Y8100" s="402"/>
      <c r="Z8100" s="402"/>
    </row>
    <row r="8101" spans="23:26" x14ac:dyDescent="0.2">
      <c r="W8101" s="402"/>
      <c r="X8101" s="402"/>
      <c r="Y8101" s="402"/>
      <c r="Z8101" s="402"/>
    </row>
    <row r="8102" spans="23:26" x14ac:dyDescent="0.2">
      <c r="W8102" s="402"/>
      <c r="X8102" s="402"/>
      <c r="Y8102" s="402"/>
      <c r="Z8102" s="402"/>
    </row>
    <row r="8103" spans="23:26" x14ac:dyDescent="0.2">
      <c r="W8103" s="402"/>
      <c r="X8103" s="402"/>
      <c r="Y8103" s="402"/>
      <c r="Z8103" s="402"/>
    </row>
    <row r="8104" spans="23:26" x14ac:dyDescent="0.2">
      <c r="W8104" s="402"/>
      <c r="X8104" s="402"/>
      <c r="Y8104" s="402"/>
      <c r="Z8104" s="402"/>
    </row>
    <row r="8105" spans="23:26" x14ac:dyDescent="0.2">
      <c r="W8105" s="402"/>
      <c r="X8105" s="402"/>
      <c r="Y8105" s="402"/>
      <c r="Z8105" s="402"/>
    </row>
    <row r="8106" spans="23:26" x14ac:dyDescent="0.2">
      <c r="W8106" s="402"/>
      <c r="X8106" s="402"/>
      <c r="Y8106" s="402"/>
      <c r="Z8106" s="402"/>
    </row>
    <row r="8107" spans="23:26" x14ac:dyDescent="0.2">
      <c r="W8107" s="402"/>
      <c r="X8107" s="402"/>
      <c r="Y8107" s="402"/>
      <c r="Z8107" s="402"/>
    </row>
    <row r="8108" spans="23:26" x14ac:dyDescent="0.2">
      <c r="W8108" s="402"/>
      <c r="X8108" s="402"/>
      <c r="Y8108" s="402"/>
      <c r="Z8108" s="402"/>
    </row>
    <row r="8109" spans="23:26" x14ac:dyDescent="0.2">
      <c r="W8109" s="402"/>
      <c r="X8109" s="402"/>
      <c r="Y8109" s="402"/>
      <c r="Z8109" s="402"/>
    </row>
    <row r="8110" spans="23:26" x14ac:dyDescent="0.2">
      <c r="W8110" s="402"/>
      <c r="X8110" s="402"/>
      <c r="Y8110" s="402"/>
      <c r="Z8110" s="402"/>
    </row>
    <row r="8111" spans="23:26" x14ac:dyDescent="0.2">
      <c r="W8111" s="402"/>
      <c r="X8111" s="402"/>
      <c r="Y8111" s="402"/>
      <c r="Z8111" s="402"/>
    </row>
    <row r="8112" spans="23:26" x14ac:dyDescent="0.2">
      <c r="W8112" s="402"/>
      <c r="X8112" s="402"/>
      <c r="Y8112" s="402"/>
      <c r="Z8112" s="402"/>
    </row>
    <row r="8113" spans="23:26" x14ac:dyDescent="0.2">
      <c r="W8113" s="402"/>
      <c r="X8113" s="402"/>
      <c r="Y8113" s="402"/>
      <c r="Z8113" s="402"/>
    </row>
    <row r="8114" spans="23:26" x14ac:dyDescent="0.2">
      <c r="W8114" s="402"/>
      <c r="X8114" s="402"/>
      <c r="Y8114" s="402"/>
      <c r="Z8114" s="402"/>
    </row>
    <row r="8115" spans="23:26" x14ac:dyDescent="0.2">
      <c r="W8115" s="402"/>
      <c r="X8115" s="402"/>
      <c r="Y8115" s="402"/>
      <c r="Z8115" s="402"/>
    </row>
    <row r="8116" spans="23:26" x14ac:dyDescent="0.2">
      <c r="W8116" s="402"/>
      <c r="X8116" s="402"/>
      <c r="Y8116" s="402"/>
      <c r="Z8116" s="402"/>
    </row>
    <row r="8117" spans="23:26" x14ac:dyDescent="0.2">
      <c r="W8117" s="402"/>
      <c r="X8117" s="402"/>
      <c r="Y8117" s="402"/>
      <c r="Z8117" s="402"/>
    </row>
    <row r="8118" spans="23:26" x14ac:dyDescent="0.2">
      <c r="W8118" s="402"/>
      <c r="X8118" s="402"/>
      <c r="Y8118" s="402"/>
      <c r="Z8118" s="402"/>
    </row>
    <row r="8119" spans="23:26" x14ac:dyDescent="0.2">
      <c r="W8119" s="402"/>
      <c r="X8119" s="402"/>
      <c r="Y8119" s="402"/>
      <c r="Z8119" s="402"/>
    </row>
    <row r="8120" spans="23:26" x14ac:dyDescent="0.2">
      <c r="W8120" s="402"/>
      <c r="X8120" s="402"/>
      <c r="Y8120" s="402"/>
      <c r="Z8120" s="402"/>
    </row>
    <row r="8121" spans="23:26" x14ac:dyDescent="0.2">
      <c r="W8121" s="402"/>
      <c r="X8121" s="402"/>
      <c r="Y8121" s="402"/>
      <c r="Z8121" s="402"/>
    </row>
    <row r="8122" spans="23:26" x14ac:dyDescent="0.2">
      <c r="W8122" s="402"/>
      <c r="X8122" s="402"/>
      <c r="Y8122" s="402"/>
      <c r="Z8122" s="402"/>
    </row>
    <row r="8123" spans="23:26" x14ac:dyDescent="0.2">
      <c r="W8123" s="402"/>
      <c r="X8123" s="402"/>
      <c r="Y8123" s="402"/>
      <c r="Z8123" s="402"/>
    </row>
    <row r="8124" spans="23:26" x14ac:dyDescent="0.2">
      <c r="W8124" s="402"/>
      <c r="X8124" s="402"/>
      <c r="Y8124" s="402"/>
      <c r="Z8124" s="402"/>
    </row>
    <row r="8125" spans="23:26" x14ac:dyDescent="0.2">
      <c r="W8125" s="402"/>
      <c r="X8125" s="402"/>
      <c r="Y8125" s="402"/>
      <c r="Z8125" s="402"/>
    </row>
    <row r="8126" spans="23:26" x14ac:dyDescent="0.2">
      <c r="W8126" s="402"/>
      <c r="X8126" s="402"/>
      <c r="Y8126" s="402"/>
      <c r="Z8126" s="402"/>
    </row>
    <row r="8127" spans="23:26" x14ac:dyDescent="0.2">
      <c r="W8127" s="402"/>
      <c r="X8127" s="402"/>
      <c r="Y8127" s="402"/>
      <c r="Z8127" s="402"/>
    </row>
    <row r="8128" spans="23:26" x14ac:dyDescent="0.2">
      <c r="W8128" s="402"/>
      <c r="X8128" s="402"/>
      <c r="Y8128" s="402"/>
      <c r="Z8128" s="402"/>
    </row>
    <row r="8129" spans="23:26" x14ac:dyDescent="0.2">
      <c r="W8129" s="402"/>
      <c r="X8129" s="402"/>
      <c r="Y8129" s="402"/>
      <c r="Z8129" s="402"/>
    </row>
    <row r="8130" spans="23:26" x14ac:dyDescent="0.2">
      <c r="W8130" s="402"/>
      <c r="X8130" s="402"/>
      <c r="Y8130" s="402"/>
      <c r="Z8130" s="402"/>
    </row>
    <row r="8131" spans="23:26" x14ac:dyDescent="0.2">
      <c r="W8131" s="402"/>
      <c r="X8131" s="402"/>
      <c r="Y8131" s="402"/>
      <c r="Z8131" s="402"/>
    </row>
    <row r="8132" spans="23:26" x14ac:dyDescent="0.2">
      <c r="W8132" s="402"/>
      <c r="X8132" s="402"/>
      <c r="Y8132" s="402"/>
      <c r="Z8132" s="402"/>
    </row>
    <row r="8133" spans="23:26" x14ac:dyDescent="0.2">
      <c r="W8133" s="402"/>
      <c r="X8133" s="402"/>
      <c r="Y8133" s="402"/>
      <c r="Z8133" s="402"/>
    </row>
    <row r="8134" spans="23:26" x14ac:dyDescent="0.2">
      <c r="W8134" s="402"/>
      <c r="X8134" s="402"/>
      <c r="Y8134" s="402"/>
      <c r="Z8134" s="402"/>
    </row>
    <row r="8135" spans="23:26" x14ac:dyDescent="0.2">
      <c r="W8135" s="402"/>
      <c r="X8135" s="402"/>
      <c r="Y8135" s="402"/>
      <c r="Z8135" s="402"/>
    </row>
    <row r="8136" spans="23:26" x14ac:dyDescent="0.2">
      <c r="W8136" s="402"/>
      <c r="X8136" s="402"/>
      <c r="Y8136" s="402"/>
      <c r="Z8136" s="402"/>
    </row>
    <row r="8137" spans="23:26" x14ac:dyDescent="0.2">
      <c r="W8137" s="402"/>
      <c r="X8137" s="402"/>
      <c r="Y8137" s="402"/>
      <c r="Z8137" s="402"/>
    </row>
    <row r="8138" spans="23:26" x14ac:dyDescent="0.2">
      <c r="W8138" s="402"/>
      <c r="X8138" s="402"/>
      <c r="Y8138" s="402"/>
      <c r="Z8138" s="402"/>
    </row>
    <row r="8139" spans="23:26" x14ac:dyDescent="0.2">
      <c r="W8139" s="402"/>
      <c r="X8139" s="402"/>
      <c r="Y8139" s="402"/>
      <c r="Z8139" s="402"/>
    </row>
    <row r="8140" spans="23:26" x14ac:dyDescent="0.2">
      <c r="W8140" s="402"/>
      <c r="X8140" s="402"/>
      <c r="Y8140" s="402"/>
      <c r="Z8140" s="402"/>
    </row>
    <row r="8141" spans="23:26" x14ac:dyDescent="0.2">
      <c r="W8141" s="402"/>
      <c r="X8141" s="402"/>
      <c r="Y8141" s="402"/>
      <c r="Z8141" s="402"/>
    </row>
    <row r="8142" spans="23:26" x14ac:dyDescent="0.2">
      <c r="W8142" s="402"/>
      <c r="X8142" s="402"/>
      <c r="Y8142" s="402"/>
      <c r="Z8142" s="402"/>
    </row>
    <row r="8143" spans="23:26" x14ac:dyDescent="0.2">
      <c r="W8143" s="402"/>
      <c r="X8143" s="402"/>
      <c r="Y8143" s="402"/>
      <c r="Z8143" s="402"/>
    </row>
    <row r="8144" spans="23:26" x14ac:dyDescent="0.2">
      <c r="W8144" s="402"/>
      <c r="X8144" s="402"/>
      <c r="Y8144" s="402"/>
      <c r="Z8144" s="402"/>
    </row>
    <row r="8145" spans="23:26" x14ac:dyDescent="0.2">
      <c r="W8145" s="402"/>
      <c r="X8145" s="402"/>
      <c r="Y8145" s="402"/>
      <c r="Z8145" s="402"/>
    </row>
    <row r="8146" spans="23:26" x14ac:dyDescent="0.2">
      <c r="W8146" s="402"/>
      <c r="X8146" s="402"/>
      <c r="Y8146" s="402"/>
      <c r="Z8146" s="402"/>
    </row>
    <row r="8147" spans="23:26" x14ac:dyDescent="0.2">
      <c r="W8147" s="402"/>
      <c r="X8147" s="402"/>
      <c r="Y8147" s="402"/>
      <c r="Z8147" s="402"/>
    </row>
    <row r="8148" spans="23:26" x14ac:dyDescent="0.2">
      <c r="W8148" s="402"/>
      <c r="X8148" s="402"/>
      <c r="Y8148" s="402"/>
      <c r="Z8148" s="402"/>
    </row>
    <row r="8149" spans="23:26" x14ac:dyDescent="0.2">
      <c r="W8149" s="402"/>
      <c r="X8149" s="402"/>
      <c r="Y8149" s="402"/>
      <c r="Z8149" s="402"/>
    </row>
    <row r="8150" spans="23:26" x14ac:dyDescent="0.2">
      <c r="W8150" s="402"/>
      <c r="X8150" s="402"/>
      <c r="Y8150" s="402"/>
      <c r="Z8150" s="402"/>
    </row>
    <row r="8151" spans="23:26" x14ac:dyDescent="0.2">
      <c r="W8151" s="402"/>
      <c r="X8151" s="402"/>
      <c r="Y8151" s="402"/>
      <c r="Z8151" s="402"/>
    </row>
    <row r="8152" spans="23:26" x14ac:dyDescent="0.2">
      <c r="W8152" s="402"/>
      <c r="X8152" s="402"/>
      <c r="Y8152" s="402"/>
      <c r="Z8152" s="402"/>
    </row>
    <row r="8153" spans="23:26" x14ac:dyDescent="0.2">
      <c r="W8153" s="402"/>
      <c r="X8153" s="402"/>
      <c r="Y8153" s="402"/>
      <c r="Z8153" s="402"/>
    </row>
    <row r="8154" spans="23:26" x14ac:dyDescent="0.2">
      <c r="W8154" s="402"/>
      <c r="X8154" s="402"/>
      <c r="Y8154" s="402"/>
      <c r="Z8154" s="402"/>
    </row>
    <row r="8155" spans="23:26" x14ac:dyDescent="0.2">
      <c r="W8155" s="402"/>
      <c r="X8155" s="402"/>
      <c r="Y8155" s="402"/>
      <c r="Z8155" s="402"/>
    </row>
    <row r="8156" spans="23:26" x14ac:dyDescent="0.2">
      <c r="W8156" s="402"/>
      <c r="X8156" s="402"/>
      <c r="Y8156" s="402"/>
      <c r="Z8156" s="402"/>
    </row>
    <row r="8157" spans="23:26" x14ac:dyDescent="0.2">
      <c r="W8157" s="402"/>
      <c r="X8157" s="402"/>
      <c r="Y8157" s="402"/>
      <c r="Z8157" s="402"/>
    </row>
    <row r="8158" spans="23:26" x14ac:dyDescent="0.2">
      <c r="W8158" s="402"/>
      <c r="X8158" s="402"/>
      <c r="Y8158" s="402"/>
      <c r="Z8158" s="402"/>
    </row>
    <row r="8159" spans="23:26" x14ac:dyDescent="0.2">
      <c r="W8159" s="402"/>
      <c r="X8159" s="402"/>
      <c r="Y8159" s="402"/>
      <c r="Z8159" s="402"/>
    </row>
    <row r="8160" spans="23:26" x14ac:dyDescent="0.2">
      <c r="W8160" s="402"/>
      <c r="X8160" s="402"/>
      <c r="Y8160" s="402"/>
      <c r="Z8160" s="402"/>
    </row>
    <row r="8161" spans="23:26" x14ac:dyDescent="0.2">
      <c r="W8161" s="402"/>
      <c r="X8161" s="402"/>
      <c r="Y8161" s="402"/>
      <c r="Z8161" s="402"/>
    </row>
    <row r="8162" spans="23:26" x14ac:dyDescent="0.2">
      <c r="W8162" s="402"/>
      <c r="X8162" s="402"/>
      <c r="Y8162" s="402"/>
      <c r="Z8162" s="402"/>
    </row>
    <row r="8163" spans="23:26" x14ac:dyDescent="0.2">
      <c r="W8163" s="402"/>
      <c r="X8163" s="402"/>
      <c r="Y8163" s="402"/>
      <c r="Z8163" s="402"/>
    </row>
    <row r="8164" spans="23:26" x14ac:dyDescent="0.2">
      <c r="W8164" s="402"/>
      <c r="X8164" s="402"/>
      <c r="Y8164" s="402"/>
      <c r="Z8164" s="402"/>
    </row>
    <row r="8165" spans="23:26" x14ac:dyDescent="0.2">
      <c r="W8165" s="402"/>
      <c r="X8165" s="402"/>
      <c r="Y8165" s="402"/>
      <c r="Z8165" s="402"/>
    </row>
    <row r="8166" spans="23:26" x14ac:dyDescent="0.2">
      <c r="W8166" s="402"/>
      <c r="X8166" s="402"/>
      <c r="Y8166" s="402"/>
      <c r="Z8166" s="402"/>
    </row>
    <row r="8167" spans="23:26" x14ac:dyDescent="0.2">
      <c r="W8167" s="402"/>
      <c r="X8167" s="402"/>
      <c r="Y8167" s="402"/>
      <c r="Z8167" s="402"/>
    </row>
    <row r="8168" spans="23:26" x14ac:dyDescent="0.2">
      <c r="W8168" s="402"/>
      <c r="X8168" s="402"/>
      <c r="Y8168" s="402"/>
      <c r="Z8168" s="402"/>
    </row>
    <row r="8169" spans="23:26" x14ac:dyDescent="0.2">
      <c r="W8169" s="402"/>
      <c r="X8169" s="402"/>
      <c r="Y8169" s="402"/>
      <c r="Z8169" s="402"/>
    </row>
    <row r="8170" spans="23:26" x14ac:dyDescent="0.2">
      <c r="W8170" s="402"/>
      <c r="X8170" s="402"/>
      <c r="Y8170" s="402"/>
      <c r="Z8170" s="402"/>
    </row>
    <row r="8171" spans="23:26" x14ac:dyDescent="0.2">
      <c r="W8171" s="402"/>
      <c r="X8171" s="402"/>
      <c r="Y8171" s="402"/>
      <c r="Z8171" s="402"/>
    </row>
    <row r="8172" spans="23:26" x14ac:dyDescent="0.2">
      <c r="W8172" s="402"/>
      <c r="X8172" s="402"/>
      <c r="Y8172" s="402"/>
      <c r="Z8172" s="402"/>
    </row>
    <row r="8173" spans="23:26" x14ac:dyDescent="0.2">
      <c r="W8173" s="402"/>
      <c r="X8173" s="402"/>
      <c r="Y8173" s="402"/>
      <c r="Z8173" s="402"/>
    </row>
    <row r="8174" spans="23:26" x14ac:dyDescent="0.2">
      <c r="W8174" s="402"/>
      <c r="X8174" s="402"/>
      <c r="Y8174" s="402"/>
      <c r="Z8174" s="402"/>
    </row>
    <row r="8175" spans="23:26" x14ac:dyDescent="0.2">
      <c r="W8175" s="402"/>
      <c r="X8175" s="402"/>
      <c r="Y8175" s="402"/>
      <c r="Z8175" s="402"/>
    </row>
    <row r="8176" spans="23:26" x14ac:dyDescent="0.2">
      <c r="W8176" s="402"/>
      <c r="X8176" s="402"/>
      <c r="Y8176" s="402"/>
      <c r="Z8176" s="402"/>
    </row>
    <row r="8177" spans="23:26" x14ac:dyDescent="0.2">
      <c r="W8177" s="402"/>
      <c r="X8177" s="402"/>
      <c r="Y8177" s="402"/>
      <c r="Z8177" s="402"/>
    </row>
    <row r="8178" spans="23:26" x14ac:dyDescent="0.2">
      <c r="W8178" s="402"/>
      <c r="X8178" s="402"/>
      <c r="Y8178" s="402"/>
      <c r="Z8178" s="402"/>
    </row>
    <row r="8179" spans="23:26" x14ac:dyDescent="0.2">
      <c r="W8179" s="402"/>
      <c r="X8179" s="402"/>
      <c r="Y8179" s="402"/>
      <c r="Z8179" s="402"/>
    </row>
    <row r="8180" spans="23:26" x14ac:dyDescent="0.2">
      <c r="W8180" s="402"/>
      <c r="X8180" s="402"/>
      <c r="Y8180" s="402"/>
      <c r="Z8180" s="402"/>
    </row>
    <row r="8181" spans="23:26" x14ac:dyDescent="0.2">
      <c r="W8181" s="402"/>
      <c r="X8181" s="402"/>
      <c r="Y8181" s="402"/>
      <c r="Z8181" s="402"/>
    </row>
    <row r="8182" spans="23:26" x14ac:dyDescent="0.2">
      <c r="W8182" s="402"/>
      <c r="X8182" s="402"/>
      <c r="Y8182" s="402"/>
      <c r="Z8182" s="402"/>
    </row>
    <row r="8183" spans="23:26" x14ac:dyDescent="0.2">
      <c r="W8183" s="402"/>
      <c r="X8183" s="402"/>
      <c r="Y8183" s="402"/>
      <c r="Z8183" s="402"/>
    </row>
    <row r="8184" spans="23:26" x14ac:dyDescent="0.2">
      <c r="W8184" s="402"/>
      <c r="X8184" s="402"/>
      <c r="Y8184" s="402"/>
      <c r="Z8184" s="402"/>
    </row>
    <row r="8185" spans="23:26" x14ac:dyDescent="0.2">
      <c r="W8185" s="402"/>
      <c r="X8185" s="402"/>
      <c r="Y8185" s="402"/>
      <c r="Z8185" s="402"/>
    </row>
    <row r="8186" spans="23:26" x14ac:dyDescent="0.2">
      <c r="W8186" s="402"/>
      <c r="X8186" s="402"/>
      <c r="Y8186" s="402"/>
      <c r="Z8186" s="402"/>
    </row>
    <row r="8187" spans="23:26" x14ac:dyDescent="0.2">
      <c r="W8187" s="402"/>
      <c r="X8187" s="402"/>
      <c r="Y8187" s="402"/>
      <c r="Z8187" s="402"/>
    </row>
    <row r="8188" spans="23:26" x14ac:dyDescent="0.2">
      <c r="W8188" s="402"/>
      <c r="X8188" s="402"/>
      <c r="Y8188" s="402"/>
      <c r="Z8188" s="402"/>
    </row>
    <row r="8189" spans="23:26" x14ac:dyDescent="0.2">
      <c r="W8189" s="402"/>
      <c r="X8189" s="402"/>
      <c r="Y8189" s="402"/>
      <c r="Z8189" s="402"/>
    </row>
    <row r="8190" spans="23:26" x14ac:dyDescent="0.2">
      <c r="W8190" s="402"/>
      <c r="X8190" s="402"/>
      <c r="Y8190" s="402"/>
      <c r="Z8190" s="402"/>
    </row>
    <row r="8191" spans="23:26" x14ac:dyDescent="0.2">
      <c r="W8191" s="402"/>
      <c r="X8191" s="402"/>
      <c r="Y8191" s="402"/>
      <c r="Z8191" s="402"/>
    </row>
    <row r="8192" spans="23:26" x14ac:dyDescent="0.2">
      <c r="W8192" s="402"/>
      <c r="X8192" s="402"/>
      <c r="Y8192" s="402"/>
      <c r="Z8192" s="402"/>
    </row>
    <row r="8193" spans="23:26" x14ac:dyDescent="0.2">
      <c r="W8193" s="402"/>
      <c r="X8193" s="402"/>
      <c r="Y8193" s="402"/>
      <c r="Z8193" s="402"/>
    </row>
    <row r="8194" spans="23:26" x14ac:dyDescent="0.2">
      <c r="W8194" s="402"/>
      <c r="X8194" s="402"/>
      <c r="Y8194" s="402"/>
      <c r="Z8194" s="402"/>
    </row>
    <row r="8195" spans="23:26" x14ac:dyDescent="0.2">
      <c r="W8195" s="402"/>
      <c r="X8195" s="402"/>
      <c r="Y8195" s="402"/>
      <c r="Z8195" s="402"/>
    </row>
    <row r="8196" spans="23:26" x14ac:dyDescent="0.2">
      <c r="W8196" s="402"/>
      <c r="X8196" s="402"/>
      <c r="Y8196" s="402"/>
      <c r="Z8196" s="402"/>
    </row>
    <row r="8197" spans="23:26" x14ac:dyDescent="0.2">
      <c r="W8197" s="402"/>
      <c r="X8197" s="402"/>
      <c r="Y8197" s="402"/>
      <c r="Z8197" s="402"/>
    </row>
    <row r="8198" spans="23:26" x14ac:dyDescent="0.2">
      <c r="W8198" s="402"/>
      <c r="X8198" s="402"/>
      <c r="Y8198" s="402"/>
      <c r="Z8198" s="402"/>
    </row>
    <row r="8199" spans="23:26" x14ac:dyDescent="0.2">
      <c r="W8199" s="402"/>
      <c r="X8199" s="402"/>
      <c r="Y8199" s="402"/>
      <c r="Z8199" s="402"/>
    </row>
    <row r="8200" spans="23:26" x14ac:dyDescent="0.2">
      <c r="W8200" s="402"/>
      <c r="X8200" s="402"/>
      <c r="Y8200" s="402"/>
      <c r="Z8200" s="402"/>
    </row>
    <row r="8201" spans="23:26" x14ac:dyDescent="0.2">
      <c r="W8201" s="402"/>
      <c r="X8201" s="402"/>
      <c r="Y8201" s="402"/>
      <c r="Z8201" s="402"/>
    </row>
    <row r="8202" spans="23:26" x14ac:dyDescent="0.2">
      <c r="W8202" s="402"/>
      <c r="X8202" s="402"/>
      <c r="Y8202" s="402"/>
      <c r="Z8202" s="402"/>
    </row>
    <row r="8203" spans="23:26" x14ac:dyDescent="0.2">
      <c r="W8203" s="402"/>
      <c r="X8203" s="402"/>
      <c r="Y8203" s="402"/>
      <c r="Z8203" s="402"/>
    </row>
    <row r="8204" spans="23:26" x14ac:dyDescent="0.2">
      <c r="W8204" s="402"/>
      <c r="X8204" s="402"/>
      <c r="Y8204" s="402"/>
      <c r="Z8204" s="402"/>
    </row>
    <row r="8205" spans="23:26" x14ac:dyDescent="0.2">
      <c r="W8205" s="402"/>
      <c r="X8205" s="402"/>
      <c r="Y8205" s="402"/>
      <c r="Z8205" s="402"/>
    </row>
    <row r="8206" spans="23:26" x14ac:dyDescent="0.2">
      <c r="W8206" s="402"/>
      <c r="X8206" s="402"/>
      <c r="Y8206" s="402"/>
      <c r="Z8206" s="402"/>
    </row>
    <row r="8207" spans="23:26" x14ac:dyDescent="0.2">
      <c r="W8207" s="402"/>
      <c r="X8207" s="402"/>
      <c r="Y8207" s="402"/>
      <c r="Z8207" s="402"/>
    </row>
    <row r="8208" spans="23:26" x14ac:dyDescent="0.2">
      <c r="W8208" s="402"/>
      <c r="X8208" s="402"/>
      <c r="Y8208" s="402"/>
      <c r="Z8208" s="402"/>
    </row>
    <row r="8209" spans="23:26" x14ac:dyDescent="0.2">
      <c r="W8209" s="402"/>
      <c r="X8209" s="402"/>
      <c r="Y8209" s="402"/>
      <c r="Z8209" s="402"/>
    </row>
    <row r="8210" spans="23:26" x14ac:dyDescent="0.2">
      <c r="W8210" s="402"/>
      <c r="X8210" s="402"/>
      <c r="Y8210" s="402"/>
      <c r="Z8210" s="402"/>
    </row>
    <row r="8211" spans="23:26" x14ac:dyDescent="0.2">
      <c r="W8211" s="402"/>
      <c r="X8211" s="402"/>
      <c r="Y8211" s="402"/>
      <c r="Z8211" s="402"/>
    </row>
    <row r="8212" spans="23:26" x14ac:dyDescent="0.2">
      <c r="W8212" s="402"/>
      <c r="X8212" s="402"/>
      <c r="Y8212" s="402"/>
      <c r="Z8212" s="402"/>
    </row>
    <row r="8213" spans="23:26" x14ac:dyDescent="0.2">
      <c r="W8213" s="402"/>
      <c r="X8213" s="402"/>
      <c r="Y8213" s="402"/>
      <c r="Z8213" s="402"/>
    </row>
    <row r="8214" spans="23:26" x14ac:dyDescent="0.2">
      <c r="W8214" s="402"/>
      <c r="X8214" s="402"/>
      <c r="Y8214" s="402"/>
      <c r="Z8214" s="402"/>
    </row>
    <row r="8215" spans="23:26" x14ac:dyDescent="0.2">
      <c r="W8215" s="402"/>
      <c r="X8215" s="402"/>
      <c r="Y8215" s="402"/>
      <c r="Z8215" s="402"/>
    </row>
    <row r="8216" spans="23:26" x14ac:dyDescent="0.2">
      <c r="W8216" s="402"/>
      <c r="X8216" s="402"/>
      <c r="Y8216" s="402"/>
      <c r="Z8216" s="402"/>
    </row>
    <row r="8217" spans="23:26" x14ac:dyDescent="0.2">
      <c r="W8217" s="402"/>
      <c r="X8217" s="402"/>
      <c r="Y8217" s="402"/>
      <c r="Z8217" s="402"/>
    </row>
    <row r="8218" spans="23:26" x14ac:dyDescent="0.2">
      <c r="W8218" s="402"/>
      <c r="X8218" s="402"/>
      <c r="Y8218" s="402"/>
      <c r="Z8218" s="402"/>
    </row>
    <row r="8219" spans="23:26" x14ac:dyDescent="0.2">
      <c r="W8219" s="402"/>
      <c r="X8219" s="402"/>
      <c r="Y8219" s="402"/>
      <c r="Z8219" s="402"/>
    </row>
    <row r="8220" spans="23:26" x14ac:dyDescent="0.2">
      <c r="W8220" s="402"/>
      <c r="X8220" s="402"/>
      <c r="Y8220" s="402"/>
      <c r="Z8220" s="402"/>
    </row>
    <row r="8221" spans="23:26" x14ac:dyDescent="0.2">
      <c r="W8221" s="402"/>
      <c r="X8221" s="402"/>
      <c r="Y8221" s="402"/>
      <c r="Z8221" s="402"/>
    </row>
    <row r="8222" spans="23:26" x14ac:dyDescent="0.2">
      <c r="W8222" s="402"/>
      <c r="X8222" s="402"/>
      <c r="Y8222" s="402"/>
      <c r="Z8222" s="402"/>
    </row>
    <row r="8223" spans="23:26" x14ac:dyDescent="0.2">
      <c r="W8223" s="402"/>
      <c r="X8223" s="402"/>
      <c r="Y8223" s="402"/>
      <c r="Z8223" s="402"/>
    </row>
    <row r="8224" spans="23:26" x14ac:dyDescent="0.2">
      <c r="W8224" s="402"/>
      <c r="X8224" s="402"/>
      <c r="Y8224" s="402"/>
      <c r="Z8224" s="402"/>
    </row>
    <row r="8225" spans="23:26" x14ac:dyDescent="0.2">
      <c r="W8225" s="402"/>
      <c r="X8225" s="402"/>
      <c r="Y8225" s="402"/>
      <c r="Z8225" s="402"/>
    </row>
    <row r="8226" spans="23:26" x14ac:dyDescent="0.2">
      <c r="W8226" s="402"/>
      <c r="X8226" s="402"/>
      <c r="Y8226" s="402"/>
      <c r="Z8226" s="402"/>
    </row>
    <row r="8227" spans="23:26" x14ac:dyDescent="0.2">
      <c r="W8227" s="402"/>
      <c r="X8227" s="402"/>
      <c r="Y8227" s="402"/>
      <c r="Z8227" s="402"/>
    </row>
    <row r="8228" spans="23:26" x14ac:dyDescent="0.2">
      <c r="W8228" s="402"/>
      <c r="X8228" s="402"/>
      <c r="Y8228" s="402"/>
      <c r="Z8228" s="402"/>
    </row>
    <row r="8229" spans="23:26" x14ac:dyDescent="0.2">
      <c r="W8229" s="402"/>
      <c r="X8229" s="402"/>
      <c r="Y8229" s="402"/>
      <c r="Z8229" s="402"/>
    </row>
    <row r="8230" spans="23:26" x14ac:dyDescent="0.2">
      <c r="W8230" s="402"/>
      <c r="X8230" s="402"/>
      <c r="Y8230" s="402"/>
      <c r="Z8230" s="402"/>
    </row>
    <row r="8231" spans="23:26" x14ac:dyDescent="0.2">
      <c r="W8231" s="402"/>
      <c r="X8231" s="402"/>
      <c r="Y8231" s="402"/>
      <c r="Z8231" s="402"/>
    </row>
    <row r="8232" spans="23:26" x14ac:dyDescent="0.2">
      <c r="W8232" s="402"/>
      <c r="X8232" s="402"/>
      <c r="Y8232" s="402"/>
      <c r="Z8232" s="402"/>
    </row>
    <row r="8233" spans="23:26" x14ac:dyDescent="0.2">
      <c r="W8233" s="402"/>
      <c r="X8233" s="402"/>
      <c r="Y8233" s="402"/>
      <c r="Z8233" s="402"/>
    </row>
    <row r="8234" spans="23:26" x14ac:dyDescent="0.2">
      <c r="W8234" s="402"/>
      <c r="X8234" s="402"/>
      <c r="Y8234" s="402"/>
      <c r="Z8234" s="402"/>
    </row>
    <row r="8235" spans="23:26" x14ac:dyDescent="0.2">
      <c r="W8235" s="402"/>
      <c r="X8235" s="402"/>
      <c r="Y8235" s="402"/>
      <c r="Z8235" s="402"/>
    </row>
    <row r="8236" spans="23:26" x14ac:dyDescent="0.2">
      <c r="W8236" s="402"/>
      <c r="X8236" s="402"/>
      <c r="Y8236" s="402"/>
      <c r="Z8236" s="402"/>
    </row>
    <row r="8237" spans="23:26" x14ac:dyDescent="0.2">
      <c r="W8237" s="402"/>
      <c r="X8237" s="402"/>
      <c r="Y8237" s="402"/>
      <c r="Z8237" s="402"/>
    </row>
    <row r="8238" spans="23:26" x14ac:dyDescent="0.2">
      <c r="W8238" s="402"/>
      <c r="X8238" s="402"/>
      <c r="Y8238" s="402"/>
      <c r="Z8238" s="402"/>
    </row>
    <row r="8239" spans="23:26" x14ac:dyDescent="0.2">
      <c r="W8239" s="402"/>
      <c r="X8239" s="402"/>
      <c r="Y8239" s="402"/>
      <c r="Z8239" s="402"/>
    </row>
    <row r="8240" spans="23:26" x14ac:dyDescent="0.2">
      <c r="W8240" s="402"/>
      <c r="X8240" s="402"/>
      <c r="Y8240" s="402"/>
      <c r="Z8240" s="402"/>
    </row>
    <row r="8241" spans="23:26" x14ac:dyDescent="0.2">
      <c r="W8241" s="402"/>
      <c r="X8241" s="402"/>
      <c r="Y8241" s="402"/>
      <c r="Z8241" s="402"/>
    </row>
    <row r="8242" spans="23:26" x14ac:dyDescent="0.2">
      <c r="W8242" s="402"/>
      <c r="X8242" s="402"/>
      <c r="Y8242" s="402"/>
      <c r="Z8242" s="402"/>
    </row>
    <row r="8243" spans="23:26" x14ac:dyDescent="0.2">
      <c r="W8243" s="402"/>
      <c r="X8243" s="402"/>
      <c r="Y8243" s="402"/>
      <c r="Z8243" s="402"/>
    </row>
    <row r="8244" spans="23:26" x14ac:dyDescent="0.2">
      <c r="W8244" s="402"/>
      <c r="X8244" s="402"/>
      <c r="Y8244" s="402"/>
      <c r="Z8244" s="402"/>
    </row>
    <row r="8245" spans="23:26" x14ac:dyDescent="0.2">
      <c r="W8245" s="402"/>
      <c r="X8245" s="402"/>
      <c r="Y8245" s="402"/>
      <c r="Z8245" s="402"/>
    </row>
    <row r="8246" spans="23:26" x14ac:dyDescent="0.2">
      <c r="W8246" s="402"/>
      <c r="X8246" s="402"/>
      <c r="Y8246" s="402"/>
      <c r="Z8246" s="402"/>
    </row>
    <row r="8247" spans="23:26" x14ac:dyDescent="0.2">
      <c r="W8247" s="402"/>
      <c r="X8247" s="402"/>
      <c r="Y8247" s="402"/>
      <c r="Z8247" s="402"/>
    </row>
    <row r="8248" spans="23:26" x14ac:dyDescent="0.2">
      <c r="W8248" s="402"/>
      <c r="X8248" s="402"/>
      <c r="Y8248" s="402"/>
      <c r="Z8248" s="402"/>
    </row>
    <row r="8249" spans="23:26" x14ac:dyDescent="0.2">
      <c r="W8249" s="402"/>
      <c r="X8249" s="402"/>
      <c r="Y8249" s="402"/>
      <c r="Z8249" s="402"/>
    </row>
    <row r="8250" spans="23:26" x14ac:dyDescent="0.2">
      <c r="W8250" s="402"/>
      <c r="X8250" s="402"/>
      <c r="Y8250" s="402"/>
      <c r="Z8250" s="402"/>
    </row>
    <row r="8251" spans="23:26" x14ac:dyDescent="0.2">
      <c r="W8251" s="402"/>
      <c r="X8251" s="402"/>
      <c r="Y8251" s="402"/>
      <c r="Z8251" s="402"/>
    </row>
    <row r="8252" spans="23:26" x14ac:dyDescent="0.2">
      <c r="W8252" s="402"/>
      <c r="X8252" s="402"/>
      <c r="Y8252" s="402"/>
      <c r="Z8252" s="402"/>
    </row>
    <row r="8253" spans="23:26" x14ac:dyDescent="0.2">
      <c r="W8253" s="402"/>
      <c r="X8253" s="402"/>
      <c r="Y8253" s="402"/>
      <c r="Z8253" s="402"/>
    </row>
    <row r="8254" spans="23:26" x14ac:dyDescent="0.2">
      <c r="W8254" s="402"/>
      <c r="X8254" s="402"/>
      <c r="Y8254" s="402"/>
      <c r="Z8254" s="402"/>
    </row>
    <row r="8255" spans="23:26" x14ac:dyDescent="0.2">
      <c r="W8255" s="402"/>
      <c r="X8255" s="402"/>
      <c r="Y8255" s="402"/>
      <c r="Z8255" s="402"/>
    </row>
    <row r="8256" spans="23:26" x14ac:dyDescent="0.2">
      <c r="W8256" s="402"/>
      <c r="X8256" s="402"/>
      <c r="Y8256" s="402"/>
      <c r="Z8256" s="402"/>
    </row>
    <row r="8257" spans="23:26" x14ac:dyDescent="0.2">
      <c r="W8257" s="402"/>
      <c r="X8257" s="402"/>
      <c r="Y8257" s="402"/>
      <c r="Z8257" s="402"/>
    </row>
    <row r="8258" spans="23:26" x14ac:dyDescent="0.2">
      <c r="W8258" s="402"/>
      <c r="X8258" s="402"/>
      <c r="Y8258" s="402"/>
      <c r="Z8258" s="402"/>
    </row>
    <row r="8259" spans="23:26" x14ac:dyDescent="0.2">
      <c r="W8259" s="402"/>
      <c r="X8259" s="402"/>
      <c r="Y8259" s="402"/>
      <c r="Z8259" s="402"/>
    </row>
    <row r="8260" spans="23:26" x14ac:dyDescent="0.2">
      <c r="W8260" s="402"/>
      <c r="X8260" s="402"/>
      <c r="Y8260" s="402"/>
      <c r="Z8260" s="402"/>
    </row>
    <row r="8261" spans="23:26" x14ac:dyDescent="0.2">
      <c r="W8261" s="402"/>
      <c r="X8261" s="402"/>
      <c r="Y8261" s="402"/>
      <c r="Z8261" s="402"/>
    </row>
    <row r="8262" spans="23:26" x14ac:dyDescent="0.2">
      <c r="W8262" s="402"/>
      <c r="X8262" s="402"/>
      <c r="Y8262" s="402"/>
      <c r="Z8262" s="402"/>
    </row>
    <row r="8263" spans="23:26" x14ac:dyDescent="0.2">
      <c r="W8263" s="402"/>
      <c r="X8263" s="402"/>
      <c r="Y8263" s="402"/>
      <c r="Z8263" s="402"/>
    </row>
    <row r="8264" spans="23:26" x14ac:dyDescent="0.2">
      <c r="W8264" s="402"/>
      <c r="X8264" s="402"/>
      <c r="Y8264" s="402"/>
      <c r="Z8264" s="402"/>
    </row>
    <row r="8265" spans="23:26" x14ac:dyDescent="0.2">
      <c r="W8265" s="402"/>
      <c r="X8265" s="402"/>
      <c r="Y8265" s="402"/>
      <c r="Z8265" s="402"/>
    </row>
    <row r="8266" spans="23:26" x14ac:dyDescent="0.2">
      <c r="W8266" s="402"/>
      <c r="X8266" s="402"/>
      <c r="Y8266" s="402"/>
      <c r="Z8266" s="402"/>
    </row>
    <row r="8267" spans="23:26" x14ac:dyDescent="0.2">
      <c r="W8267" s="402"/>
      <c r="X8267" s="402"/>
      <c r="Y8267" s="402"/>
      <c r="Z8267" s="402"/>
    </row>
    <row r="8268" spans="23:26" x14ac:dyDescent="0.2">
      <c r="W8268" s="402"/>
      <c r="X8268" s="402"/>
      <c r="Y8268" s="402"/>
      <c r="Z8268" s="402"/>
    </row>
    <row r="8269" spans="23:26" x14ac:dyDescent="0.2">
      <c r="W8269" s="402"/>
      <c r="X8269" s="402"/>
      <c r="Y8269" s="402"/>
      <c r="Z8269" s="402"/>
    </row>
    <row r="8270" spans="23:26" x14ac:dyDescent="0.2">
      <c r="W8270" s="402"/>
      <c r="X8270" s="402"/>
      <c r="Y8270" s="402"/>
      <c r="Z8270" s="402"/>
    </row>
    <row r="8271" spans="23:26" x14ac:dyDescent="0.2">
      <c r="W8271" s="402"/>
      <c r="X8271" s="402"/>
      <c r="Y8271" s="402"/>
      <c r="Z8271" s="402"/>
    </row>
    <row r="8272" spans="23:26" x14ac:dyDescent="0.2">
      <c r="W8272" s="402"/>
      <c r="X8272" s="402"/>
      <c r="Y8272" s="402"/>
      <c r="Z8272" s="402"/>
    </row>
    <row r="8273" spans="23:26" x14ac:dyDescent="0.2">
      <c r="W8273" s="402"/>
      <c r="X8273" s="402"/>
      <c r="Y8273" s="402"/>
      <c r="Z8273" s="402"/>
    </row>
    <row r="8274" spans="23:26" x14ac:dyDescent="0.2">
      <c r="W8274" s="402"/>
      <c r="X8274" s="402"/>
      <c r="Y8274" s="402"/>
      <c r="Z8274" s="402"/>
    </row>
    <row r="8275" spans="23:26" x14ac:dyDescent="0.2">
      <c r="W8275" s="402"/>
      <c r="X8275" s="402"/>
      <c r="Y8275" s="402"/>
      <c r="Z8275" s="402"/>
    </row>
    <row r="8276" spans="23:26" x14ac:dyDescent="0.2">
      <c r="W8276" s="402"/>
      <c r="X8276" s="402"/>
      <c r="Y8276" s="402"/>
      <c r="Z8276" s="402"/>
    </row>
    <row r="8277" spans="23:26" x14ac:dyDescent="0.2">
      <c r="W8277" s="402"/>
      <c r="X8277" s="402"/>
      <c r="Y8277" s="402"/>
      <c r="Z8277" s="402"/>
    </row>
    <row r="8278" spans="23:26" x14ac:dyDescent="0.2">
      <c r="W8278" s="402"/>
      <c r="X8278" s="402"/>
      <c r="Y8278" s="402"/>
      <c r="Z8278" s="402"/>
    </row>
    <row r="8279" spans="23:26" x14ac:dyDescent="0.2">
      <c r="W8279" s="402"/>
      <c r="X8279" s="402"/>
      <c r="Y8279" s="402"/>
      <c r="Z8279" s="402"/>
    </row>
    <row r="8280" spans="23:26" x14ac:dyDescent="0.2">
      <c r="W8280" s="402"/>
      <c r="X8280" s="402"/>
      <c r="Y8280" s="402"/>
      <c r="Z8280" s="402"/>
    </row>
    <row r="8281" spans="23:26" x14ac:dyDescent="0.2">
      <c r="W8281" s="402"/>
      <c r="X8281" s="402"/>
      <c r="Y8281" s="402"/>
      <c r="Z8281" s="402"/>
    </row>
    <row r="8282" spans="23:26" x14ac:dyDescent="0.2">
      <c r="W8282" s="402"/>
      <c r="X8282" s="402"/>
      <c r="Y8282" s="402"/>
      <c r="Z8282" s="402"/>
    </row>
    <row r="8283" spans="23:26" x14ac:dyDescent="0.2">
      <c r="W8283" s="402"/>
      <c r="X8283" s="402"/>
      <c r="Y8283" s="402"/>
      <c r="Z8283" s="402"/>
    </row>
    <row r="8284" spans="23:26" x14ac:dyDescent="0.2">
      <c r="W8284" s="402"/>
      <c r="X8284" s="402"/>
      <c r="Y8284" s="402"/>
      <c r="Z8284" s="402"/>
    </row>
    <row r="8285" spans="23:26" x14ac:dyDescent="0.2">
      <c r="W8285" s="402"/>
      <c r="X8285" s="402"/>
      <c r="Y8285" s="402"/>
      <c r="Z8285" s="402"/>
    </row>
    <row r="8286" spans="23:26" x14ac:dyDescent="0.2">
      <c r="W8286" s="402"/>
      <c r="X8286" s="402"/>
      <c r="Y8286" s="402"/>
      <c r="Z8286" s="402"/>
    </row>
    <row r="8287" spans="23:26" x14ac:dyDescent="0.2">
      <c r="W8287" s="402"/>
      <c r="X8287" s="402"/>
      <c r="Y8287" s="402"/>
      <c r="Z8287" s="402"/>
    </row>
    <row r="8288" spans="23:26" x14ac:dyDescent="0.2">
      <c r="W8288" s="402"/>
      <c r="X8288" s="402"/>
      <c r="Y8288" s="402"/>
      <c r="Z8288" s="402"/>
    </row>
    <row r="8289" spans="23:26" x14ac:dyDescent="0.2">
      <c r="W8289" s="402"/>
      <c r="X8289" s="402"/>
      <c r="Y8289" s="402"/>
      <c r="Z8289" s="402"/>
    </row>
    <row r="8290" spans="23:26" x14ac:dyDescent="0.2">
      <c r="W8290" s="402"/>
      <c r="X8290" s="402"/>
      <c r="Y8290" s="402"/>
      <c r="Z8290" s="402"/>
    </row>
    <row r="8291" spans="23:26" x14ac:dyDescent="0.2">
      <c r="W8291" s="402"/>
      <c r="X8291" s="402"/>
      <c r="Y8291" s="402"/>
      <c r="Z8291" s="402"/>
    </row>
    <row r="8292" spans="23:26" x14ac:dyDescent="0.2">
      <c r="W8292" s="402"/>
      <c r="X8292" s="402"/>
      <c r="Y8292" s="402"/>
      <c r="Z8292" s="402"/>
    </row>
    <row r="8293" spans="23:26" x14ac:dyDescent="0.2">
      <c r="W8293" s="402"/>
      <c r="X8293" s="402"/>
      <c r="Y8293" s="402"/>
      <c r="Z8293" s="402"/>
    </row>
    <row r="8294" spans="23:26" x14ac:dyDescent="0.2">
      <c r="W8294" s="402"/>
      <c r="X8294" s="402"/>
      <c r="Y8294" s="402"/>
      <c r="Z8294" s="402"/>
    </row>
    <row r="8295" spans="23:26" x14ac:dyDescent="0.2">
      <c r="W8295" s="402"/>
      <c r="X8295" s="402"/>
      <c r="Y8295" s="402"/>
      <c r="Z8295" s="402"/>
    </row>
    <row r="8296" spans="23:26" x14ac:dyDescent="0.2">
      <c r="W8296" s="402"/>
      <c r="X8296" s="402"/>
      <c r="Y8296" s="402"/>
      <c r="Z8296" s="402"/>
    </row>
    <row r="8297" spans="23:26" x14ac:dyDescent="0.2">
      <c r="W8297" s="402"/>
      <c r="X8297" s="402"/>
      <c r="Y8297" s="402"/>
      <c r="Z8297" s="402"/>
    </row>
    <row r="8298" spans="23:26" x14ac:dyDescent="0.2">
      <c r="W8298" s="402"/>
      <c r="X8298" s="402"/>
      <c r="Y8298" s="402"/>
      <c r="Z8298" s="402"/>
    </row>
    <row r="8299" spans="23:26" x14ac:dyDescent="0.2">
      <c r="W8299" s="402"/>
      <c r="X8299" s="402"/>
      <c r="Y8299" s="402"/>
      <c r="Z8299" s="402"/>
    </row>
    <row r="8300" spans="23:26" x14ac:dyDescent="0.2">
      <c r="W8300" s="402"/>
      <c r="X8300" s="402"/>
      <c r="Y8300" s="402"/>
      <c r="Z8300" s="402"/>
    </row>
    <row r="8301" spans="23:26" x14ac:dyDescent="0.2">
      <c r="W8301" s="402"/>
      <c r="X8301" s="402"/>
      <c r="Y8301" s="402"/>
      <c r="Z8301" s="402"/>
    </row>
    <row r="8302" spans="23:26" x14ac:dyDescent="0.2">
      <c r="W8302" s="402"/>
      <c r="X8302" s="402"/>
      <c r="Y8302" s="402"/>
      <c r="Z8302" s="402"/>
    </row>
    <row r="8303" spans="23:26" x14ac:dyDescent="0.2">
      <c r="W8303" s="402"/>
      <c r="X8303" s="402"/>
      <c r="Y8303" s="402"/>
      <c r="Z8303" s="402"/>
    </row>
    <row r="8304" spans="23:26" x14ac:dyDescent="0.2">
      <c r="W8304" s="402"/>
      <c r="X8304" s="402"/>
      <c r="Y8304" s="402"/>
      <c r="Z8304" s="402"/>
    </row>
    <row r="8305" spans="23:26" x14ac:dyDescent="0.2">
      <c r="W8305" s="402"/>
      <c r="X8305" s="402"/>
      <c r="Y8305" s="402"/>
      <c r="Z8305" s="402"/>
    </row>
    <row r="8306" spans="23:26" x14ac:dyDescent="0.2">
      <c r="W8306" s="402"/>
      <c r="X8306" s="402"/>
      <c r="Y8306" s="402"/>
      <c r="Z8306" s="402"/>
    </row>
    <row r="8307" spans="23:26" x14ac:dyDescent="0.2">
      <c r="W8307" s="402"/>
      <c r="X8307" s="402"/>
      <c r="Y8307" s="402"/>
      <c r="Z8307" s="402"/>
    </row>
    <row r="8308" spans="23:26" x14ac:dyDescent="0.2">
      <c r="W8308" s="402"/>
      <c r="X8308" s="402"/>
      <c r="Y8308" s="402"/>
      <c r="Z8308" s="402"/>
    </row>
    <row r="8309" spans="23:26" x14ac:dyDescent="0.2">
      <c r="W8309" s="402"/>
      <c r="X8309" s="402"/>
      <c r="Y8309" s="402"/>
      <c r="Z8309" s="402"/>
    </row>
    <row r="8310" spans="23:26" x14ac:dyDescent="0.2">
      <c r="W8310" s="402"/>
      <c r="X8310" s="402"/>
      <c r="Y8310" s="402"/>
      <c r="Z8310" s="402"/>
    </row>
    <row r="8311" spans="23:26" x14ac:dyDescent="0.2">
      <c r="W8311" s="402"/>
      <c r="X8311" s="402"/>
      <c r="Y8311" s="402"/>
      <c r="Z8311" s="402"/>
    </row>
    <row r="8312" spans="23:26" x14ac:dyDescent="0.2">
      <c r="W8312" s="402"/>
      <c r="X8312" s="402"/>
      <c r="Y8312" s="402"/>
      <c r="Z8312" s="402"/>
    </row>
    <row r="8313" spans="23:26" x14ac:dyDescent="0.2">
      <c r="W8313" s="402"/>
      <c r="X8313" s="402"/>
      <c r="Y8313" s="402"/>
      <c r="Z8313" s="402"/>
    </row>
    <row r="8314" spans="23:26" x14ac:dyDescent="0.2">
      <c r="W8314" s="402"/>
      <c r="X8314" s="402"/>
      <c r="Y8314" s="402"/>
      <c r="Z8314" s="402"/>
    </row>
    <row r="8315" spans="23:26" x14ac:dyDescent="0.2">
      <c r="W8315" s="402"/>
      <c r="X8315" s="402"/>
      <c r="Y8315" s="402"/>
      <c r="Z8315" s="402"/>
    </row>
    <row r="8316" spans="23:26" x14ac:dyDescent="0.2">
      <c r="W8316" s="402"/>
      <c r="X8316" s="402"/>
      <c r="Y8316" s="402"/>
      <c r="Z8316" s="402"/>
    </row>
    <row r="8317" spans="23:26" x14ac:dyDescent="0.2">
      <c r="W8317" s="402"/>
      <c r="X8317" s="402"/>
      <c r="Y8317" s="402"/>
      <c r="Z8317" s="402"/>
    </row>
    <row r="8318" spans="23:26" x14ac:dyDescent="0.2">
      <c r="W8318" s="402"/>
      <c r="X8318" s="402"/>
      <c r="Y8318" s="402"/>
      <c r="Z8318" s="402"/>
    </row>
    <row r="8319" spans="23:26" x14ac:dyDescent="0.2">
      <c r="W8319" s="402"/>
      <c r="X8319" s="402"/>
      <c r="Y8319" s="402"/>
      <c r="Z8319" s="402"/>
    </row>
    <row r="8320" spans="23:26" x14ac:dyDescent="0.2">
      <c r="W8320" s="402"/>
      <c r="X8320" s="402"/>
      <c r="Y8320" s="402"/>
      <c r="Z8320" s="402"/>
    </row>
    <row r="8321" spans="23:26" x14ac:dyDescent="0.2">
      <c r="W8321" s="402"/>
      <c r="X8321" s="402"/>
      <c r="Y8321" s="402"/>
      <c r="Z8321" s="402"/>
    </row>
    <row r="8322" spans="23:26" x14ac:dyDescent="0.2">
      <c r="W8322" s="402"/>
      <c r="X8322" s="402"/>
      <c r="Y8322" s="402"/>
      <c r="Z8322" s="402"/>
    </row>
    <row r="8323" spans="23:26" x14ac:dyDescent="0.2">
      <c r="W8323" s="402"/>
      <c r="X8323" s="402"/>
      <c r="Y8323" s="402"/>
      <c r="Z8323" s="402"/>
    </row>
    <row r="8324" spans="23:26" x14ac:dyDescent="0.2">
      <c r="W8324" s="402"/>
      <c r="X8324" s="402"/>
      <c r="Y8324" s="402"/>
      <c r="Z8324" s="402"/>
    </row>
    <row r="8325" spans="23:26" x14ac:dyDescent="0.2">
      <c r="W8325" s="402"/>
      <c r="X8325" s="402"/>
      <c r="Y8325" s="402"/>
      <c r="Z8325" s="402"/>
    </row>
    <row r="8326" spans="23:26" x14ac:dyDescent="0.2">
      <c r="W8326" s="402"/>
      <c r="X8326" s="402"/>
      <c r="Y8326" s="402"/>
      <c r="Z8326" s="402"/>
    </row>
    <row r="8327" spans="23:26" x14ac:dyDescent="0.2">
      <c r="W8327" s="402"/>
      <c r="X8327" s="402"/>
      <c r="Y8327" s="402"/>
      <c r="Z8327" s="402"/>
    </row>
    <row r="8328" spans="23:26" x14ac:dyDescent="0.2">
      <c r="W8328" s="402"/>
      <c r="X8328" s="402"/>
      <c r="Y8328" s="402"/>
      <c r="Z8328" s="402"/>
    </row>
    <row r="8329" spans="23:26" x14ac:dyDescent="0.2">
      <c r="W8329" s="402"/>
      <c r="X8329" s="402"/>
      <c r="Y8329" s="402"/>
      <c r="Z8329" s="402"/>
    </row>
    <row r="8330" spans="23:26" x14ac:dyDescent="0.2">
      <c r="W8330" s="402"/>
      <c r="X8330" s="402"/>
      <c r="Y8330" s="402"/>
      <c r="Z8330" s="402"/>
    </row>
    <row r="8331" spans="23:26" x14ac:dyDescent="0.2">
      <c r="W8331" s="402"/>
      <c r="X8331" s="402"/>
      <c r="Y8331" s="402"/>
      <c r="Z8331" s="402"/>
    </row>
    <row r="8332" spans="23:26" x14ac:dyDescent="0.2">
      <c r="W8332" s="402"/>
      <c r="X8332" s="402"/>
      <c r="Y8332" s="402"/>
      <c r="Z8332" s="402"/>
    </row>
    <row r="8333" spans="23:26" x14ac:dyDescent="0.2">
      <c r="W8333" s="402"/>
      <c r="X8333" s="402"/>
      <c r="Y8333" s="402"/>
      <c r="Z8333" s="402"/>
    </row>
    <row r="8334" spans="23:26" x14ac:dyDescent="0.2">
      <c r="W8334" s="402"/>
      <c r="X8334" s="402"/>
      <c r="Y8334" s="402"/>
      <c r="Z8334" s="402"/>
    </row>
    <row r="8335" spans="23:26" x14ac:dyDescent="0.2">
      <c r="W8335" s="402"/>
      <c r="X8335" s="402"/>
      <c r="Y8335" s="402"/>
      <c r="Z8335" s="402"/>
    </row>
    <row r="8336" spans="23:26" x14ac:dyDescent="0.2">
      <c r="W8336" s="402"/>
      <c r="X8336" s="402"/>
      <c r="Y8336" s="402"/>
      <c r="Z8336" s="402"/>
    </row>
    <row r="8337" spans="23:26" x14ac:dyDescent="0.2">
      <c r="W8337" s="402"/>
      <c r="X8337" s="402"/>
      <c r="Y8337" s="402"/>
      <c r="Z8337" s="402"/>
    </row>
    <row r="8338" spans="23:26" x14ac:dyDescent="0.2">
      <c r="W8338" s="402"/>
      <c r="X8338" s="402"/>
      <c r="Y8338" s="402"/>
      <c r="Z8338" s="402"/>
    </row>
    <row r="8339" spans="23:26" x14ac:dyDescent="0.2">
      <c r="W8339" s="402"/>
      <c r="X8339" s="402"/>
      <c r="Y8339" s="402"/>
      <c r="Z8339" s="402"/>
    </row>
    <row r="8340" spans="23:26" x14ac:dyDescent="0.2">
      <c r="W8340" s="402"/>
      <c r="X8340" s="402"/>
      <c r="Y8340" s="402"/>
      <c r="Z8340" s="402"/>
    </row>
    <row r="8341" spans="23:26" x14ac:dyDescent="0.2">
      <c r="W8341" s="402"/>
      <c r="X8341" s="402"/>
      <c r="Y8341" s="402"/>
      <c r="Z8341" s="402"/>
    </row>
    <row r="8342" spans="23:26" x14ac:dyDescent="0.2">
      <c r="W8342" s="402"/>
      <c r="X8342" s="402"/>
      <c r="Y8342" s="402"/>
      <c r="Z8342" s="402"/>
    </row>
    <row r="8343" spans="23:26" x14ac:dyDescent="0.2">
      <c r="W8343" s="402"/>
      <c r="X8343" s="402"/>
      <c r="Y8343" s="402"/>
      <c r="Z8343" s="402"/>
    </row>
    <row r="8344" spans="23:26" x14ac:dyDescent="0.2">
      <c r="W8344" s="402"/>
      <c r="X8344" s="402"/>
      <c r="Y8344" s="402"/>
      <c r="Z8344" s="402"/>
    </row>
    <row r="8345" spans="23:26" x14ac:dyDescent="0.2">
      <c r="W8345" s="402"/>
      <c r="X8345" s="402"/>
      <c r="Y8345" s="402"/>
      <c r="Z8345" s="402"/>
    </row>
    <row r="8346" spans="23:26" x14ac:dyDescent="0.2">
      <c r="W8346" s="402"/>
      <c r="X8346" s="402"/>
      <c r="Y8346" s="402"/>
      <c r="Z8346" s="402"/>
    </row>
    <row r="8347" spans="23:26" x14ac:dyDescent="0.2">
      <c r="W8347" s="402"/>
      <c r="X8347" s="402"/>
      <c r="Y8347" s="402"/>
      <c r="Z8347" s="402"/>
    </row>
    <row r="8348" spans="23:26" x14ac:dyDescent="0.2">
      <c r="W8348" s="402"/>
      <c r="X8348" s="402"/>
      <c r="Y8348" s="402"/>
      <c r="Z8348" s="402"/>
    </row>
    <row r="8349" spans="23:26" x14ac:dyDescent="0.2">
      <c r="W8349" s="402"/>
      <c r="X8349" s="402"/>
      <c r="Y8349" s="402"/>
      <c r="Z8349" s="402"/>
    </row>
    <row r="8350" spans="23:26" x14ac:dyDescent="0.2">
      <c r="W8350" s="402"/>
      <c r="X8350" s="402"/>
      <c r="Y8350" s="402"/>
      <c r="Z8350" s="402"/>
    </row>
    <row r="8351" spans="23:26" x14ac:dyDescent="0.2">
      <c r="W8351" s="402"/>
      <c r="X8351" s="402"/>
      <c r="Y8351" s="402"/>
      <c r="Z8351" s="402"/>
    </row>
    <row r="8352" spans="23:26" x14ac:dyDescent="0.2">
      <c r="W8352" s="402"/>
      <c r="X8352" s="402"/>
      <c r="Y8352" s="402"/>
      <c r="Z8352" s="402"/>
    </row>
    <row r="8353" spans="23:26" x14ac:dyDescent="0.2">
      <c r="W8353" s="402"/>
      <c r="X8353" s="402"/>
      <c r="Y8353" s="402"/>
      <c r="Z8353" s="402"/>
    </row>
    <row r="8354" spans="23:26" x14ac:dyDescent="0.2">
      <c r="W8354" s="402"/>
      <c r="X8354" s="402"/>
      <c r="Y8354" s="402"/>
      <c r="Z8354" s="402"/>
    </row>
    <row r="8355" spans="23:26" x14ac:dyDescent="0.2">
      <c r="W8355" s="402"/>
      <c r="X8355" s="402"/>
      <c r="Y8355" s="402"/>
      <c r="Z8355" s="402"/>
    </row>
    <row r="8356" spans="23:26" x14ac:dyDescent="0.2">
      <c r="W8356" s="402"/>
      <c r="X8356" s="402"/>
      <c r="Y8356" s="402"/>
      <c r="Z8356" s="402"/>
    </row>
    <row r="8357" spans="23:26" x14ac:dyDescent="0.2">
      <c r="W8357" s="402"/>
      <c r="X8357" s="402"/>
      <c r="Y8357" s="402"/>
      <c r="Z8357" s="402"/>
    </row>
    <row r="8358" spans="23:26" x14ac:dyDescent="0.2">
      <c r="W8358" s="402"/>
      <c r="X8358" s="402"/>
      <c r="Y8358" s="402"/>
      <c r="Z8358" s="402"/>
    </row>
    <row r="8359" spans="23:26" x14ac:dyDescent="0.2">
      <c r="W8359" s="402"/>
      <c r="X8359" s="402"/>
      <c r="Y8359" s="402"/>
      <c r="Z8359" s="402"/>
    </row>
    <row r="8360" spans="23:26" x14ac:dyDescent="0.2">
      <c r="W8360" s="402"/>
      <c r="X8360" s="402"/>
      <c r="Y8360" s="402"/>
      <c r="Z8360" s="402"/>
    </row>
    <row r="8361" spans="23:26" x14ac:dyDescent="0.2">
      <c r="W8361" s="402"/>
      <c r="X8361" s="402"/>
      <c r="Y8361" s="402"/>
      <c r="Z8361" s="402"/>
    </row>
    <row r="8362" spans="23:26" x14ac:dyDescent="0.2">
      <c r="W8362" s="402"/>
      <c r="X8362" s="402"/>
      <c r="Y8362" s="402"/>
      <c r="Z8362" s="402"/>
    </row>
    <row r="8363" spans="23:26" x14ac:dyDescent="0.2">
      <c r="W8363" s="402"/>
      <c r="X8363" s="402"/>
      <c r="Y8363" s="402"/>
      <c r="Z8363" s="402"/>
    </row>
    <row r="8364" spans="23:26" x14ac:dyDescent="0.2">
      <c r="W8364" s="402"/>
      <c r="X8364" s="402"/>
      <c r="Y8364" s="402"/>
      <c r="Z8364" s="402"/>
    </row>
    <row r="8365" spans="23:26" x14ac:dyDescent="0.2">
      <c r="W8365" s="402"/>
      <c r="X8365" s="402"/>
      <c r="Y8365" s="402"/>
      <c r="Z8365" s="402"/>
    </row>
    <row r="8366" spans="23:26" x14ac:dyDescent="0.2">
      <c r="W8366" s="402"/>
      <c r="X8366" s="402"/>
      <c r="Y8366" s="402"/>
      <c r="Z8366" s="402"/>
    </row>
    <row r="8367" spans="23:26" x14ac:dyDescent="0.2">
      <c r="W8367" s="402"/>
      <c r="X8367" s="402"/>
      <c r="Y8367" s="402"/>
      <c r="Z8367" s="402"/>
    </row>
    <row r="8368" spans="23:26" x14ac:dyDescent="0.2">
      <c r="W8368" s="402"/>
      <c r="X8368" s="402"/>
      <c r="Y8368" s="402"/>
      <c r="Z8368" s="402"/>
    </row>
    <row r="8369" spans="23:26" x14ac:dyDescent="0.2">
      <c r="W8369" s="402"/>
      <c r="X8369" s="402"/>
      <c r="Y8369" s="402"/>
      <c r="Z8369" s="402"/>
    </row>
    <row r="8370" spans="23:26" x14ac:dyDescent="0.2">
      <c r="W8370" s="402"/>
      <c r="X8370" s="402"/>
      <c r="Y8370" s="402"/>
      <c r="Z8370" s="402"/>
    </row>
    <row r="8371" spans="23:26" x14ac:dyDescent="0.2">
      <c r="W8371" s="402"/>
      <c r="X8371" s="402"/>
      <c r="Y8371" s="402"/>
      <c r="Z8371" s="402"/>
    </row>
    <row r="8372" spans="23:26" x14ac:dyDescent="0.2">
      <c r="W8372" s="402"/>
      <c r="X8372" s="402"/>
      <c r="Y8372" s="402"/>
      <c r="Z8372" s="402"/>
    </row>
    <row r="8373" spans="23:26" x14ac:dyDescent="0.2">
      <c r="W8373" s="402"/>
      <c r="X8373" s="402"/>
      <c r="Y8373" s="402"/>
      <c r="Z8373" s="402"/>
    </row>
    <row r="8374" spans="23:26" x14ac:dyDescent="0.2">
      <c r="W8374" s="402"/>
      <c r="X8374" s="402"/>
      <c r="Y8374" s="402"/>
      <c r="Z8374" s="402"/>
    </row>
    <row r="8375" spans="23:26" x14ac:dyDescent="0.2">
      <c r="W8375" s="402"/>
      <c r="X8375" s="402"/>
      <c r="Y8375" s="402"/>
      <c r="Z8375" s="402"/>
    </row>
    <row r="8376" spans="23:26" x14ac:dyDescent="0.2">
      <c r="W8376" s="402"/>
      <c r="X8376" s="402"/>
      <c r="Y8376" s="402"/>
      <c r="Z8376" s="402"/>
    </row>
    <row r="8377" spans="23:26" x14ac:dyDescent="0.2">
      <c r="W8377" s="402"/>
      <c r="X8377" s="402"/>
      <c r="Y8377" s="402"/>
      <c r="Z8377" s="402"/>
    </row>
    <row r="8378" spans="23:26" x14ac:dyDescent="0.2">
      <c r="W8378" s="402"/>
      <c r="X8378" s="402"/>
      <c r="Y8378" s="402"/>
      <c r="Z8378" s="402"/>
    </row>
    <row r="8379" spans="23:26" x14ac:dyDescent="0.2">
      <c r="W8379" s="402"/>
      <c r="X8379" s="402"/>
      <c r="Y8379" s="402"/>
      <c r="Z8379" s="402"/>
    </row>
    <row r="8380" spans="23:26" x14ac:dyDescent="0.2">
      <c r="W8380" s="402"/>
      <c r="X8380" s="402"/>
      <c r="Y8380" s="402"/>
      <c r="Z8380" s="402"/>
    </row>
    <row r="8381" spans="23:26" x14ac:dyDescent="0.2">
      <c r="W8381" s="402"/>
      <c r="X8381" s="402"/>
      <c r="Y8381" s="402"/>
      <c r="Z8381" s="402"/>
    </row>
    <row r="8382" spans="23:26" x14ac:dyDescent="0.2">
      <c r="W8382" s="402"/>
      <c r="X8382" s="402"/>
      <c r="Y8382" s="402"/>
      <c r="Z8382" s="402"/>
    </row>
    <row r="8383" spans="23:26" x14ac:dyDescent="0.2">
      <c r="W8383" s="402"/>
      <c r="X8383" s="402"/>
      <c r="Y8383" s="402"/>
      <c r="Z8383" s="402"/>
    </row>
    <row r="8384" spans="23:26" x14ac:dyDescent="0.2">
      <c r="W8384" s="402"/>
      <c r="X8384" s="402"/>
      <c r="Y8384" s="402"/>
      <c r="Z8384" s="402"/>
    </row>
    <row r="8385" spans="23:26" x14ac:dyDescent="0.2">
      <c r="W8385" s="402"/>
      <c r="X8385" s="402"/>
      <c r="Y8385" s="402"/>
      <c r="Z8385" s="402"/>
    </row>
    <row r="8386" spans="23:26" x14ac:dyDescent="0.2">
      <c r="W8386" s="402"/>
      <c r="X8386" s="402"/>
      <c r="Y8386" s="402"/>
      <c r="Z8386" s="402"/>
    </row>
    <row r="8387" spans="23:26" x14ac:dyDescent="0.2">
      <c r="W8387" s="402"/>
      <c r="X8387" s="402"/>
      <c r="Y8387" s="402"/>
      <c r="Z8387" s="402"/>
    </row>
    <row r="8388" spans="23:26" x14ac:dyDescent="0.2">
      <c r="W8388" s="402"/>
      <c r="X8388" s="402"/>
      <c r="Y8388" s="402"/>
      <c r="Z8388" s="402"/>
    </row>
    <row r="8389" spans="23:26" x14ac:dyDescent="0.2">
      <c r="W8389" s="402"/>
      <c r="X8389" s="402"/>
      <c r="Y8389" s="402"/>
      <c r="Z8389" s="402"/>
    </row>
    <row r="8390" spans="23:26" x14ac:dyDescent="0.2">
      <c r="W8390" s="402"/>
      <c r="X8390" s="402"/>
      <c r="Y8390" s="402"/>
      <c r="Z8390" s="402"/>
    </row>
    <row r="8391" spans="23:26" x14ac:dyDescent="0.2">
      <c r="W8391" s="402"/>
      <c r="X8391" s="402"/>
      <c r="Y8391" s="402"/>
      <c r="Z8391" s="402"/>
    </row>
    <row r="8392" spans="23:26" x14ac:dyDescent="0.2">
      <c r="W8392" s="402"/>
      <c r="X8392" s="402"/>
      <c r="Y8392" s="402"/>
      <c r="Z8392" s="402"/>
    </row>
    <row r="8393" spans="23:26" x14ac:dyDescent="0.2">
      <c r="W8393" s="402"/>
      <c r="X8393" s="402"/>
      <c r="Y8393" s="402"/>
      <c r="Z8393" s="402"/>
    </row>
    <row r="8394" spans="23:26" x14ac:dyDescent="0.2">
      <c r="W8394" s="402"/>
      <c r="X8394" s="402"/>
      <c r="Y8394" s="402"/>
      <c r="Z8394" s="402"/>
    </row>
    <row r="8395" spans="23:26" x14ac:dyDescent="0.2">
      <c r="W8395" s="402"/>
      <c r="X8395" s="402"/>
      <c r="Y8395" s="402"/>
      <c r="Z8395" s="402"/>
    </row>
    <row r="8396" spans="23:26" x14ac:dyDescent="0.2">
      <c r="W8396" s="402"/>
      <c r="X8396" s="402"/>
      <c r="Y8396" s="402"/>
      <c r="Z8396" s="402"/>
    </row>
    <row r="8397" spans="23:26" x14ac:dyDescent="0.2">
      <c r="W8397" s="402"/>
      <c r="X8397" s="402"/>
      <c r="Y8397" s="402"/>
      <c r="Z8397" s="402"/>
    </row>
    <row r="8398" spans="23:26" x14ac:dyDescent="0.2">
      <c r="W8398" s="402"/>
      <c r="X8398" s="402"/>
      <c r="Y8398" s="402"/>
      <c r="Z8398" s="402"/>
    </row>
    <row r="8399" spans="23:26" x14ac:dyDescent="0.2">
      <c r="W8399" s="402"/>
      <c r="X8399" s="402"/>
      <c r="Y8399" s="402"/>
      <c r="Z8399" s="402"/>
    </row>
    <row r="8400" spans="23:26" x14ac:dyDescent="0.2">
      <c r="W8400" s="402"/>
      <c r="X8400" s="402"/>
      <c r="Y8400" s="402"/>
      <c r="Z8400" s="402"/>
    </row>
    <row r="8401" spans="23:26" x14ac:dyDescent="0.2">
      <c r="W8401" s="402"/>
      <c r="X8401" s="402"/>
      <c r="Y8401" s="402"/>
      <c r="Z8401" s="402"/>
    </row>
    <row r="8402" spans="23:26" x14ac:dyDescent="0.2">
      <c r="W8402" s="402"/>
      <c r="X8402" s="402"/>
      <c r="Y8402" s="402"/>
      <c r="Z8402" s="402"/>
    </row>
    <row r="8403" spans="23:26" x14ac:dyDescent="0.2">
      <c r="W8403" s="402"/>
      <c r="X8403" s="402"/>
      <c r="Y8403" s="402"/>
      <c r="Z8403" s="402"/>
    </row>
    <row r="8404" spans="23:26" x14ac:dyDescent="0.2">
      <c r="W8404" s="402"/>
      <c r="X8404" s="402"/>
      <c r="Y8404" s="402"/>
      <c r="Z8404" s="402"/>
    </row>
    <row r="8405" spans="23:26" x14ac:dyDescent="0.2">
      <c r="W8405" s="402"/>
      <c r="X8405" s="402"/>
      <c r="Y8405" s="402"/>
      <c r="Z8405" s="402"/>
    </row>
    <row r="8406" spans="23:26" x14ac:dyDescent="0.2">
      <c r="W8406" s="402"/>
      <c r="X8406" s="402"/>
      <c r="Y8406" s="402"/>
      <c r="Z8406" s="402"/>
    </row>
    <row r="8407" spans="23:26" x14ac:dyDescent="0.2">
      <c r="W8407" s="402"/>
      <c r="X8407" s="402"/>
      <c r="Y8407" s="402"/>
      <c r="Z8407" s="402"/>
    </row>
    <row r="8408" spans="23:26" x14ac:dyDescent="0.2">
      <c r="W8408" s="402"/>
      <c r="X8408" s="402"/>
      <c r="Y8408" s="402"/>
      <c r="Z8408" s="402"/>
    </row>
    <row r="8409" spans="23:26" x14ac:dyDescent="0.2">
      <c r="W8409" s="402"/>
      <c r="X8409" s="402"/>
      <c r="Y8409" s="402"/>
      <c r="Z8409" s="402"/>
    </row>
    <row r="8410" spans="23:26" x14ac:dyDescent="0.2">
      <c r="W8410" s="402"/>
      <c r="X8410" s="402"/>
      <c r="Y8410" s="402"/>
      <c r="Z8410" s="402"/>
    </row>
    <row r="8411" spans="23:26" x14ac:dyDescent="0.2">
      <c r="W8411" s="402"/>
      <c r="X8411" s="402"/>
      <c r="Y8411" s="402"/>
      <c r="Z8411" s="402"/>
    </row>
    <row r="8412" spans="23:26" x14ac:dyDescent="0.2">
      <c r="W8412" s="402"/>
      <c r="X8412" s="402"/>
      <c r="Y8412" s="402"/>
      <c r="Z8412" s="402"/>
    </row>
    <row r="8413" spans="23:26" x14ac:dyDescent="0.2">
      <c r="W8413" s="402"/>
      <c r="X8413" s="402"/>
      <c r="Y8413" s="402"/>
      <c r="Z8413" s="402"/>
    </row>
    <row r="8414" spans="23:26" x14ac:dyDescent="0.2">
      <c r="W8414" s="402"/>
      <c r="X8414" s="402"/>
      <c r="Y8414" s="402"/>
      <c r="Z8414" s="402"/>
    </row>
    <row r="8415" spans="23:26" x14ac:dyDescent="0.2">
      <c r="W8415" s="402"/>
      <c r="X8415" s="402"/>
      <c r="Y8415" s="402"/>
      <c r="Z8415" s="402"/>
    </row>
    <row r="8416" spans="23:26" x14ac:dyDescent="0.2">
      <c r="W8416" s="402"/>
      <c r="X8416" s="402"/>
      <c r="Y8416" s="402"/>
      <c r="Z8416" s="402"/>
    </row>
    <row r="8417" spans="23:26" x14ac:dyDescent="0.2">
      <c r="W8417" s="402"/>
      <c r="X8417" s="402"/>
      <c r="Y8417" s="402"/>
      <c r="Z8417" s="402"/>
    </row>
    <row r="8418" spans="23:26" x14ac:dyDescent="0.2">
      <c r="W8418" s="402"/>
      <c r="X8418" s="402"/>
      <c r="Y8418" s="402"/>
      <c r="Z8418" s="402"/>
    </row>
    <row r="8419" spans="23:26" x14ac:dyDescent="0.2">
      <c r="W8419" s="402"/>
      <c r="X8419" s="402"/>
      <c r="Y8419" s="402"/>
      <c r="Z8419" s="402"/>
    </row>
    <row r="8420" spans="23:26" x14ac:dyDescent="0.2">
      <c r="W8420" s="402"/>
      <c r="X8420" s="402"/>
      <c r="Y8420" s="402"/>
      <c r="Z8420" s="402"/>
    </row>
    <row r="8421" spans="23:26" x14ac:dyDescent="0.2">
      <c r="W8421" s="402"/>
      <c r="X8421" s="402"/>
      <c r="Y8421" s="402"/>
      <c r="Z8421" s="402"/>
    </row>
    <row r="8422" spans="23:26" x14ac:dyDescent="0.2">
      <c r="W8422" s="402"/>
      <c r="X8422" s="402"/>
      <c r="Y8422" s="402"/>
      <c r="Z8422" s="402"/>
    </row>
    <row r="8423" spans="23:26" x14ac:dyDescent="0.2">
      <c r="W8423" s="402"/>
      <c r="X8423" s="402"/>
      <c r="Y8423" s="402"/>
      <c r="Z8423" s="402"/>
    </row>
    <row r="8424" spans="23:26" x14ac:dyDescent="0.2">
      <c r="W8424" s="402"/>
      <c r="X8424" s="402"/>
      <c r="Y8424" s="402"/>
      <c r="Z8424" s="402"/>
    </row>
    <row r="8425" spans="23:26" x14ac:dyDescent="0.2">
      <c r="W8425" s="402"/>
      <c r="X8425" s="402"/>
      <c r="Y8425" s="402"/>
      <c r="Z8425" s="402"/>
    </row>
    <row r="8426" spans="23:26" x14ac:dyDescent="0.2">
      <c r="W8426" s="402"/>
      <c r="X8426" s="402"/>
      <c r="Y8426" s="402"/>
      <c r="Z8426" s="402"/>
    </row>
    <row r="8427" spans="23:26" x14ac:dyDescent="0.2">
      <c r="W8427" s="402"/>
      <c r="X8427" s="402"/>
      <c r="Y8427" s="402"/>
      <c r="Z8427" s="402"/>
    </row>
    <row r="8428" spans="23:26" x14ac:dyDescent="0.2">
      <c r="W8428" s="402"/>
      <c r="X8428" s="402"/>
      <c r="Y8428" s="402"/>
      <c r="Z8428" s="402"/>
    </row>
    <row r="8429" spans="23:26" x14ac:dyDescent="0.2">
      <c r="W8429" s="402"/>
      <c r="X8429" s="402"/>
      <c r="Y8429" s="402"/>
      <c r="Z8429" s="402"/>
    </row>
    <row r="8430" spans="23:26" x14ac:dyDescent="0.2">
      <c r="W8430" s="402"/>
      <c r="X8430" s="402"/>
      <c r="Y8430" s="402"/>
      <c r="Z8430" s="402"/>
    </row>
    <row r="8431" spans="23:26" x14ac:dyDescent="0.2">
      <c r="W8431" s="402"/>
      <c r="X8431" s="402"/>
      <c r="Y8431" s="402"/>
      <c r="Z8431" s="402"/>
    </row>
    <row r="8432" spans="23:26" x14ac:dyDescent="0.2">
      <c r="W8432" s="402"/>
      <c r="X8432" s="402"/>
      <c r="Y8432" s="402"/>
      <c r="Z8432" s="402"/>
    </row>
    <row r="8433" spans="23:26" x14ac:dyDescent="0.2">
      <c r="W8433" s="402"/>
      <c r="X8433" s="402"/>
      <c r="Y8433" s="402"/>
      <c r="Z8433" s="402"/>
    </row>
    <row r="8434" spans="23:26" x14ac:dyDescent="0.2">
      <c r="W8434" s="402"/>
      <c r="X8434" s="402"/>
      <c r="Y8434" s="402"/>
      <c r="Z8434" s="402"/>
    </row>
    <row r="8435" spans="23:26" x14ac:dyDescent="0.2">
      <c r="W8435" s="402"/>
      <c r="X8435" s="402"/>
      <c r="Y8435" s="402"/>
      <c r="Z8435" s="402"/>
    </row>
    <row r="8436" spans="23:26" x14ac:dyDescent="0.2">
      <c r="W8436" s="402"/>
      <c r="X8436" s="402"/>
      <c r="Y8436" s="402"/>
      <c r="Z8436" s="402"/>
    </row>
    <row r="8437" spans="23:26" x14ac:dyDescent="0.2">
      <c r="W8437" s="402"/>
      <c r="X8437" s="402"/>
      <c r="Y8437" s="402"/>
      <c r="Z8437" s="402"/>
    </row>
    <row r="8438" spans="23:26" x14ac:dyDescent="0.2">
      <c r="W8438" s="402"/>
      <c r="X8438" s="402"/>
      <c r="Y8438" s="402"/>
      <c r="Z8438" s="402"/>
    </row>
    <row r="8439" spans="23:26" x14ac:dyDescent="0.2">
      <c r="W8439" s="402"/>
      <c r="X8439" s="402"/>
      <c r="Y8439" s="402"/>
      <c r="Z8439" s="402"/>
    </row>
    <row r="8440" spans="23:26" x14ac:dyDescent="0.2">
      <c r="W8440" s="402"/>
      <c r="X8440" s="402"/>
      <c r="Y8440" s="402"/>
      <c r="Z8440" s="402"/>
    </row>
    <row r="8441" spans="23:26" x14ac:dyDescent="0.2">
      <c r="W8441" s="402"/>
      <c r="X8441" s="402"/>
      <c r="Y8441" s="402"/>
      <c r="Z8441" s="402"/>
    </row>
    <row r="8442" spans="23:26" x14ac:dyDescent="0.2">
      <c r="W8442" s="402"/>
      <c r="X8442" s="402"/>
      <c r="Y8442" s="402"/>
      <c r="Z8442" s="402"/>
    </row>
    <row r="8443" spans="23:26" x14ac:dyDescent="0.2">
      <c r="W8443" s="402"/>
      <c r="X8443" s="402"/>
      <c r="Y8443" s="402"/>
      <c r="Z8443" s="402"/>
    </row>
    <row r="8444" spans="23:26" x14ac:dyDescent="0.2">
      <c r="W8444" s="402"/>
      <c r="X8444" s="402"/>
      <c r="Y8444" s="402"/>
      <c r="Z8444" s="402"/>
    </row>
    <row r="8445" spans="23:26" x14ac:dyDescent="0.2">
      <c r="W8445" s="402"/>
      <c r="X8445" s="402"/>
      <c r="Y8445" s="402"/>
      <c r="Z8445" s="402"/>
    </row>
    <row r="8446" spans="23:26" x14ac:dyDescent="0.2">
      <c r="W8446" s="402"/>
      <c r="X8446" s="402"/>
      <c r="Y8446" s="402"/>
      <c r="Z8446" s="402"/>
    </row>
    <row r="8447" spans="23:26" x14ac:dyDescent="0.2">
      <c r="W8447" s="402"/>
      <c r="X8447" s="402"/>
      <c r="Y8447" s="402"/>
      <c r="Z8447" s="402"/>
    </row>
    <row r="8448" spans="23:26" x14ac:dyDescent="0.2">
      <c r="W8448" s="402"/>
      <c r="X8448" s="402"/>
      <c r="Y8448" s="402"/>
      <c r="Z8448" s="402"/>
    </row>
    <row r="8449" spans="23:26" x14ac:dyDescent="0.2">
      <c r="W8449" s="402"/>
      <c r="X8449" s="402"/>
      <c r="Y8449" s="402"/>
      <c r="Z8449" s="402"/>
    </row>
    <row r="8450" spans="23:26" x14ac:dyDescent="0.2">
      <c r="W8450" s="402"/>
      <c r="X8450" s="402"/>
      <c r="Y8450" s="402"/>
      <c r="Z8450" s="402"/>
    </row>
    <row r="8451" spans="23:26" x14ac:dyDescent="0.2">
      <c r="W8451" s="402"/>
      <c r="X8451" s="402"/>
      <c r="Y8451" s="402"/>
      <c r="Z8451" s="402"/>
    </row>
    <row r="8452" spans="23:26" x14ac:dyDescent="0.2">
      <c r="W8452" s="402"/>
      <c r="X8452" s="402"/>
      <c r="Y8452" s="402"/>
      <c r="Z8452" s="402"/>
    </row>
    <row r="8453" spans="23:26" x14ac:dyDescent="0.2">
      <c r="W8453" s="402"/>
      <c r="X8453" s="402"/>
      <c r="Y8453" s="402"/>
      <c r="Z8453" s="402"/>
    </row>
    <row r="8454" spans="23:26" x14ac:dyDescent="0.2">
      <c r="W8454" s="402"/>
      <c r="X8454" s="402"/>
      <c r="Y8454" s="402"/>
      <c r="Z8454" s="402"/>
    </row>
    <row r="8455" spans="23:26" x14ac:dyDescent="0.2">
      <c r="W8455" s="402"/>
      <c r="X8455" s="402"/>
      <c r="Y8455" s="402"/>
      <c r="Z8455" s="402"/>
    </row>
    <row r="8456" spans="23:26" x14ac:dyDescent="0.2">
      <c r="W8456" s="402"/>
      <c r="X8456" s="402"/>
      <c r="Y8456" s="402"/>
      <c r="Z8456" s="402"/>
    </row>
    <row r="8457" spans="23:26" x14ac:dyDescent="0.2">
      <c r="W8457" s="402"/>
      <c r="X8457" s="402"/>
      <c r="Y8457" s="402"/>
      <c r="Z8457" s="402"/>
    </row>
    <row r="8458" spans="23:26" x14ac:dyDescent="0.2">
      <c r="W8458" s="402"/>
      <c r="X8458" s="402"/>
      <c r="Y8458" s="402"/>
      <c r="Z8458" s="402"/>
    </row>
    <row r="8459" spans="23:26" x14ac:dyDescent="0.2">
      <c r="W8459" s="402"/>
      <c r="X8459" s="402"/>
      <c r="Y8459" s="402"/>
      <c r="Z8459" s="402"/>
    </row>
    <row r="8460" spans="23:26" x14ac:dyDescent="0.2">
      <c r="W8460" s="402"/>
      <c r="X8460" s="402"/>
      <c r="Y8460" s="402"/>
      <c r="Z8460" s="402"/>
    </row>
    <row r="8461" spans="23:26" x14ac:dyDescent="0.2">
      <c r="W8461" s="402"/>
      <c r="X8461" s="402"/>
      <c r="Y8461" s="402"/>
      <c r="Z8461" s="402"/>
    </row>
    <row r="8462" spans="23:26" x14ac:dyDescent="0.2">
      <c r="W8462" s="402"/>
      <c r="X8462" s="402"/>
      <c r="Y8462" s="402"/>
      <c r="Z8462" s="402"/>
    </row>
    <row r="8463" spans="23:26" x14ac:dyDescent="0.2">
      <c r="W8463" s="402"/>
      <c r="X8463" s="402"/>
      <c r="Y8463" s="402"/>
      <c r="Z8463" s="402"/>
    </row>
    <row r="8464" spans="23:26" x14ac:dyDescent="0.2">
      <c r="W8464" s="402"/>
      <c r="X8464" s="402"/>
      <c r="Y8464" s="402"/>
      <c r="Z8464" s="402"/>
    </row>
    <row r="8465" spans="23:26" x14ac:dyDescent="0.2">
      <c r="W8465" s="402"/>
      <c r="X8465" s="402"/>
      <c r="Y8465" s="402"/>
      <c r="Z8465" s="402"/>
    </row>
    <row r="8466" spans="23:26" x14ac:dyDescent="0.2">
      <c r="W8466" s="402"/>
      <c r="X8466" s="402"/>
      <c r="Y8466" s="402"/>
      <c r="Z8466" s="402"/>
    </row>
    <row r="8467" spans="23:26" x14ac:dyDescent="0.2">
      <c r="W8467" s="402"/>
      <c r="X8467" s="402"/>
      <c r="Y8467" s="402"/>
      <c r="Z8467" s="402"/>
    </row>
    <row r="8468" spans="23:26" x14ac:dyDescent="0.2">
      <c r="W8468" s="402"/>
      <c r="X8468" s="402"/>
      <c r="Y8468" s="402"/>
      <c r="Z8468" s="402"/>
    </row>
    <row r="8469" spans="23:26" x14ac:dyDescent="0.2">
      <c r="W8469" s="402"/>
      <c r="X8469" s="402"/>
      <c r="Y8469" s="402"/>
      <c r="Z8469" s="402"/>
    </row>
    <row r="8470" spans="23:26" x14ac:dyDescent="0.2">
      <c r="W8470" s="402"/>
      <c r="X8470" s="402"/>
      <c r="Y8470" s="402"/>
      <c r="Z8470" s="402"/>
    </row>
    <row r="8471" spans="23:26" x14ac:dyDescent="0.2">
      <c r="W8471" s="402"/>
      <c r="X8471" s="402"/>
      <c r="Y8471" s="402"/>
      <c r="Z8471" s="402"/>
    </row>
    <row r="8472" spans="23:26" x14ac:dyDescent="0.2">
      <c r="W8472" s="402"/>
      <c r="X8472" s="402"/>
      <c r="Y8472" s="402"/>
      <c r="Z8472" s="402"/>
    </row>
    <row r="8473" spans="23:26" x14ac:dyDescent="0.2">
      <c r="W8473" s="402"/>
      <c r="X8473" s="402"/>
      <c r="Y8473" s="402"/>
      <c r="Z8473" s="402"/>
    </row>
    <row r="8474" spans="23:26" x14ac:dyDescent="0.2">
      <c r="W8474" s="402"/>
      <c r="X8474" s="402"/>
      <c r="Y8474" s="402"/>
      <c r="Z8474" s="402"/>
    </row>
    <row r="8475" spans="23:26" x14ac:dyDescent="0.2">
      <c r="W8475" s="402"/>
      <c r="X8475" s="402"/>
      <c r="Y8475" s="402"/>
      <c r="Z8475" s="402"/>
    </row>
    <row r="8476" spans="23:26" x14ac:dyDescent="0.2">
      <c r="W8476" s="402"/>
      <c r="X8476" s="402"/>
      <c r="Y8476" s="402"/>
      <c r="Z8476" s="402"/>
    </row>
    <row r="8477" spans="23:26" x14ac:dyDescent="0.2">
      <c r="W8477" s="402"/>
      <c r="X8477" s="402"/>
      <c r="Y8477" s="402"/>
      <c r="Z8477" s="402"/>
    </row>
    <row r="8478" spans="23:26" x14ac:dyDescent="0.2">
      <c r="W8478" s="402"/>
      <c r="X8478" s="402"/>
      <c r="Y8478" s="402"/>
      <c r="Z8478" s="402"/>
    </row>
    <row r="8479" spans="23:26" x14ac:dyDescent="0.2">
      <c r="W8479" s="402"/>
      <c r="X8479" s="402"/>
      <c r="Y8479" s="402"/>
      <c r="Z8479" s="402"/>
    </row>
    <row r="8480" spans="23:26" x14ac:dyDescent="0.2">
      <c r="W8480" s="402"/>
      <c r="X8480" s="402"/>
      <c r="Y8480" s="402"/>
      <c r="Z8480" s="402"/>
    </row>
    <row r="8481" spans="23:26" x14ac:dyDescent="0.2">
      <c r="W8481" s="402"/>
      <c r="X8481" s="402"/>
      <c r="Y8481" s="402"/>
      <c r="Z8481" s="402"/>
    </row>
    <row r="8482" spans="23:26" x14ac:dyDescent="0.2">
      <c r="W8482" s="402"/>
      <c r="X8482" s="402"/>
      <c r="Y8482" s="402"/>
      <c r="Z8482" s="402"/>
    </row>
    <row r="8483" spans="23:26" x14ac:dyDescent="0.2">
      <c r="W8483" s="402"/>
      <c r="X8483" s="402"/>
      <c r="Y8483" s="402"/>
      <c r="Z8483" s="402"/>
    </row>
    <row r="8484" spans="23:26" x14ac:dyDescent="0.2">
      <c r="W8484" s="402"/>
      <c r="X8484" s="402"/>
      <c r="Y8484" s="402"/>
      <c r="Z8484" s="402"/>
    </row>
    <row r="8485" spans="23:26" x14ac:dyDescent="0.2">
      <c r="W8485" s="402"/>
      <c r="X8485" s="402"/>
      <c r="Y8485" s="402"/>
      <c r="Z8485" s="402"/>
    </row>
    <row r="8486" spans="23:26" x14ac:dyDescent="0.2">
      <c r="W8486" s="402"/>
      <c r="X8486" s="402"/>
      <c r="Y8486" s="402"/>
      <c r="Z8486" s="402"/>
    </row>
    <row r="8487" spans="23:26" x14ac:dyDescent="0.2">
      <c r="W8487" s="402"/>
      <c r="X8487" s="402"/>
      <c r="Y8487" s="402"/>
      <c r="Z8487" s="402"/>
    </row>
    <row r="8488" spans="23:26" x14ac:dyDescent="0.2">
      <c r="W8488" s="402"/>
      <c r="X8488" s="402"/>
      <c r="Y8488" s="402"/>
      <c r="Z8488" s="402"/>
    </row>
    <row r="8489" spans="23:26" x14ac:dyDescent="0.2">
      <c r="W8489" s="402"/>
      <c r="X8489" s="402"/>
      <c r="Y8489" s="402"/>
      <c r="Z8489" s="402"/>
    </row>
    <row r="8490" spans="23:26" x14ac:dyDescent="0.2">
      <c r="W8490" s="402"/>
      <c r="X8490" s="402"/>
      <c r="Y8490" s="402"/>
      <c r="Z8490" s="402"/>
    </row>
    <row r="8491" spans="23:26" x14ac:dyDescent="0.2">
      <c r="W8491" s="402"/>
      <c r="X8491" s="402"/>
      <c r="Y8491" s="402"/>
      <c r="Z8491" s="402"/>
    </row>
    <row r="8492" spans="23:26" x14ac:dyDescent="0.2">
      <c r="W8492" s="402"/>
      <c r="X8492" s="402"/>
      <c r="Y8492" s="402"/>
      <c r="Z8492" s="402"/>
    </row>
    <row r="8493" spans="23:26" x14ac:dyDescent="0.2">
      <c r="W8493" s="402"/>
      <c r="X8493" s="402"/>
      <c r="Y8493" s="402"/>
      <c r="Z8493" s="402"/>
    </row>
    <row r="8494" spans="23:26" x14ac:dyDescent="0.2">
      <c r="W8494" s="402"/>
      <c r="X8494" s="402"/>
      <c r="Y8494" s="402"/>
      <c r="Z8494" s="402"/>
    </row>
    <row r="8495" spans="23:26" x14ac:dyDescent="0.2">
      <c r="W8495" s="402"/>
      <c r="X8495" s="402"/>
      <c r="Y8495" s="402"/>
      <c r="Z8495" s="402"/>
    </row>
    <row r="8496" spans="23:26" x14ac:dyDescent="0.2">
      <c r="W8496" s="402"/>
      <c r="X8496" s="402"/>
      <c r="Y8496" s="402"/>
      <c r="Z8496" s="402"/>
    </row>
    <row r="8497" spans="23:26" x14ac:dyDescent="0.2">
      <c r="W8497" s="402"/>
      <c r="X8497" s="402"/>
      <c r="Y8497" s="402"/>
      <c r="Z8497" s="402"/>
    </row>
    <row r="8498" spans="23:26" x14ac:dyDescent="0.2">
      <c r="W8498" s="402"/>
      <c r="X8498" s="402"/>
      <c r="Y8498" s="402"/>
      <c r="Z8498" s="402"/>
    </row>
    <row r="8499" spans="23:26" x14ac:dyDescent="0.2">
      <c r="W8499" s="402"/>
      <c r="X8499" s="402"/>
      <c r="Y8499" s="402"/>
      <c r="Z8499" s="402"/>
    </row>
    <row r="8500" spans="23:26" x14ac:dyDescent="0.2">
      <c r="W8500" s="402"/>
      <c r="X8500" s="402"/>
      <c r="Y8500" s="402"/>
      <c r="Z8500" s="402"/>
    </row>
    <row r="8501" spans="23:26" x14ac:dyDescent="0.2">
      <c r="W8501" s="402"/>
      <c r="X8501" s="402"/>
      <c r="Y8501" s="402"/>
      <c r="Z8501" s="402"/>
    </row>
    <row r="8502" spans="23:26" x14ac:dyDescent="0.2">
      <c r="W8502" s="402"/>
      <c r="X8502" s="402"/>
      <c r="Y8502" s="402"/>
      <c r="Z8502" s="402"/>
    </row>
    <row r="8503" spans="23:26" x14ac:dyDescent="0.2">
      <c r="W8503" s="402"/>
      <c r="X8503" s="402"/>
      <c r="Y8503" s="402"/>
      <c r="Z8503" s="402"/>
    </row>
    <row r="8504" spans="23:26" x14ac:dyDescent="0.2">
      <c r="W8504" s="402"/>
      <c r="X8504" s="402"/>
      <c r="Y8504" s="402"/>
      <c r="Z8504" s="402"/>
    </row>
    <row r="8505" spans="23:26" x14ac:dyDescent="0.2">
      <c r="W8505" s="402"/>
      <c r="X8505" s="402"/>
      <c r="Y8505" s="402"/>
      <c r="Z8505" s="402"/>
    </row>
    <row r="8506" spans="23:26" x14ac:dyDescent="0.2">
      <c r="W8506" s="402"/>
      <c r="X8506" s="402"/>
      <c r="Y8506" s="402"/>
      <c r="Z8506" s="402"/>
    </row>
    <row r="8507" spans="23:26" x14ac:dyDescent="0.2">
      <c r="W8507" s="402"/>
      <c r="X8507" s="402"/>
      <c r="Y8507" s="402"/>
      <c r="Z8507" s="402"/>
    </row>
    <row r="8508" spans="23:26" x14ac:dyDescent="0.2">
      <c r="W8508" s="402"/>
      <c r="X8508" s="402"/>
      <c r="Y8508" s="402"/>
      <c r="Z8508" s="402"/>
    </row>
    <row r="8509" spans="23:26" x14ac:dyDescent="0.2">
      <c r="W8509" s="402"/>
      <c r="X8509" s="402"/>
      <c r="Y8509" s="402"/>
      <c r="Z8509" s="402"/>
    </row>
    <row r="8510" spans="23:26" x14ac:dyDescent="0.2">
      <c r="W8510" s="402"/>
      <c r="X8510" s="402"/>
      <c r="Y8510" s="402"/>
      <c r="Z8510" s="402"/>
    </row>
    <row r="8511" spans="23:26" x14ac:dyDescent="0.2">
      <c r="W8511" s="402"/>
      <c r="X8511" s="402"/>
      <c r="Y8511" s="402"/>
      <c r="Z8511" s="402"/>
    </row>
    <row r="8512" spans="23:26" x14ac:dyDescent="0.2">
      <c r="W8512" s="402"/>
      <c r="X8512" s="402"/>
      <c r="Y8512" s="402"/>
      <c r="Z8512" s="402"/>
    </row>
    <row r="8513" spans="23:26" x14ac:dyDescent="0.2">
      <c r="W8513" s="402"/>
      <c r="X8513" s="402"/>
      <c r="Y8513" s="402"/>
      <c r="Z8513" s="402"/>
    </row>
    <row r="8514" spans="23:26" x14ac:dyDescent="0.2">
      <c r="W8514" s="402"/>
      <c r="X8514" s="402"/>
      <c r="Y8514" s="402"/>
      <c r="Z8514" s="402"/>
    </row>
    <row r="8515" spans="23:26" x14ac:dyDescent="0.2">
      <c r="W8515" s="402"/>
      <c r="X8515" s="402"/>
      <c r="Y8515" s="402"/>
      <c r="Z8515" s="402"/>
    </row>
    <row r="8516" spans="23:26" x14ac:dyDescent="0.2">
      <c r="W8516" s="402"/>
      <c r="X8516" s="402"/>
      <c r="Y8516" s="402"/>
      <c r="Z8516" s="402"/>
    </row>
    <row r="8517" spans="23:26" x14ac:dyDescent="0.2">
      <c r="W8517" s="402"/>
      <c r="X8517" s="402"/>
      <c r="Y8517" s="402"/>
      <c r="Z8517" s="402"/>
    </row>
    <row r="8518" spans="23:26" x14ac:dyDescent="0.2">
      <c r="W8518" s="402"/>
      <c r="X8518" s="402"/>
      <c r="Y8518" s="402"/>
      <c r="Z8518" s="402"/>
    </row>
    <row r="8519" spans="23:26" x14ac:dyDescent="0.2">
      <c r="W8519" s="402"/>
      <c r="X8519" s="402"/>
      <c r="Y8519" s="402"/>
      <c r="Z8519" s="402"/>
    </row>
    <row r="8520" spans="23:26" x14ac:dyDescent="0.2">
      <c r="W8520" s="402"/>
      <c r="X8520" s="402"/>
      <c r="Y8520" s="402"/>
      <c r="Z8520" s="402"/>
    </row>
    <row r="8521" spans="23:26" x14ac:dyDescent="0.2">
      <c r="W8521" s="402"/>
      <c r="X8521" s="402"/>
      <c r="Y8521" s="402"/>
      <c r="Z8521" s="402"/>
    </row>
    <row r="8522" spans="23:26" x14ac:dyDescent="0.2">
      <c r="W8522" s="402"/>
      <c r="X8522" s="402"/>
      <c r="Y8522" s="402"/>
      <c r="Z8522" s="402"/>
    </row>
    <row r="8523" spans="23:26" x14ac:dyDescent="0.2">
      <c r="W8523" s="402"/>
      <c r="X8523" s="402"/>
      <c r="Y8523" s="402"/>
      <c r="Z8523" s="402"/>
    </row>
    <row r="8524" spans="23:26" x14ac:dyDescent="0.2">
      <c r="W8524" s="402"/>
      <c r="X8524" s="402"/>
      <c r="Y8524" s="402"/>
      <c r="Z8524" s="402"/>
    </row>
    <row r="8525" spans="23:26" x14ac:dyDescent="0.2">
      <c r="W8525" s="402"/>
      <c r="X8525" s="402"/>
      <c r="Y8525" s="402"/>
      <c r="Z8525" s="402"/>
    </row>
    <row r="8526" spans="23:26" x14ac:dyDescent="0.2">
      <c r="W8526" s="402"/>
      <c r="X8526" s="402"/>
      <c r="Y8526" s="402"/>
      <c r="Z8526" s="402"/>
    </row>
    <row r="8527" spans="23:26" x14ac:dyDescent="0.2">
      <c r="W8527" s="402"/>
      <c r="X8527" s="402"/>
      <c r="Y8527" s="402"/>
      <c r="Z8527" s="402"/>
    </row>
    <row r="8528" spans="23:26" x14ac:dyDescent="0.2">
      <c r="W8528" s="402"/>
      <c r="X8528" s="402"/>
      <c r="Y8528" s="402"/>
      <c r="Z8528" s="402"/>
    </row>
    <row r="8529" spans="23:26" x14ac:dyDescent="0.2">
      <c r="W8529" s="402"/>
      <c r="X8529" s="402"/>
      <c r="Y8529" s="402"/>
      <c r="Z8529" s="402"/>
    </row>
    <row r="8530" spans="23:26" x14ac:dyDescent="0.2">
      <c r="W8530" s="402"/>
      <c r="X8530" s="402"/>
      <c r="Y8530" s="402"/>
      <c r="Z8530" s="402"/>
    </row>
    <row r="8531" spans="23:26" x14ac:dyDescent="0.2">
      <c r="W8531" s="402"/>
      <c r="X8531" s="402"/>
      <c r="Y8531" s="402"/>
      <c r="Z8531" s="402"/>
    </row>
    <row r="8532" spans="23:26" x14ac:dyDescent="0.2">
      <c r="W8532" s="402"/>
      <c r="X8532" s="402"/>
      <c r="Y8532" s="402"/>
      <c r="Z8532" s="402"/>
    </row>
    <row r="8533" spans="23:26" x14ac:dyDescent="0.2">
      <c r="W8533" s="402"/>
      <c r="X8533" s="402"/>
      <c r="Y8533" s="402"/>
      <c r="Z8533" s="402"/>
    </row>
    <row r="8534" spans="23:26" x14ac:dyDescent="0.2">
      <c r="W8534" s="402"/>
      <c r="X8534" s="402"/>
      <c r="Y8534" s="402"/>
      <c r="Z8534" s="402"/>
    </row>
    <row r="8535" spans="23:26" x14ac:dyDescent="0.2">
      <c r="W8535" s="402"/>
      <c r="X8535" s="402"/>
      <c r="Y8535" s="402"/>
      <c r="Z8535" s="402"/>
    </row>
    <row r="8536" spans="23:26" x14ac:dyDescent="0.2">
      <c r="W8536" s="402"/>
      <c r="X8536" s="402"/>
      <c r="Y8536" s="402"/>
      <c r="Z8536" s="402"/>
    </row>
    <row r="8537" spans="23:26" x14ac:dyDescent="0.2">
      <c r="W8537" s="402"/>
      <c r="X8537" s="402"/>
      <c r="Y8537" s="402"/>
      <c r="Z8537" s="402"/>
    </row>
    <row r="8538" spans="23:26" x14ac:dyDescent="0.2">
      <c r="W8538" s="402"/>
      <c r="X8538" s="402"/>
      <c r="Y8538" s="402"/>
      <c r="Z8538" s="402"/>
    </row>
    <row r="8539" spans="23:26" x14ac:dyDescent="0.2">
      <c r="W8539" s="402"/>
      <c r="X8539" s="402"/>
      <c r="Y8539" s="402"/>
      <c r="Z8539" s="402"/>
    </row>
    <row r="8540" spans="23:26" x14ac:dyDescent="0.2">
      <c r="W8540" s="402"/>
      <c r="X8540" s="402"/>
      <c r="Y8540" s="402"/>
      <c r="Z8540" s="402"/>
    </row>
    <row r="8541" spans="23:26" x14ac:dyDescent="0.2">
      <c r="W8541" s="402"/>
      <c r="X8541" s="402"/>
      <c r="Y8541" s="402"/>
      <c r="Z8541" s="402"/>
    </row>
    <row r="8542" spans="23:26" x14ac:dyDescent="0.2">
      <c r="W8542" s="402"/>
      <c r="X8542" s="402"/>
      <c r="Y8542" s="402"/>
      <c r="Z8542" s="402"/>
    </row>
    <row r="8543" spans="23:26" x14ac:dyDescent="0.2">
      <c r="W8543" s="402"/>
      <c r="X8543" s="402"/>
      <c r="Y8543" s="402"/>
      <c r="Z8543" s="402"/>
    </row>
    <row r="8544" spans="23:26" x14ac:dyDescent="0.2">
      <c r="W8544" s="402"/>
      <c r="X8544" s="402"/>
      <c r="Y8544" s="402"/>
      <c r="Z8544" s="402"/>
    </row>
    <row r="8545" spans="23:26" x14ac:dyDescent="0.2">
      <c r="W8545" s="402"/>
      <c r="X8545" s="402"/>
      <c r="Y8545" s="402"/>
      <c r="Z8545" s="402"/>
    </row>
    <row r="8546" spans="23:26" x14ac:dyDescent="0.2">
      <c r="W8546" s="402"/>
      <c r="X8546" s="402"/>
      <c r="Y8546" s="402"/>
      <c r="Z8546" s="402"/>
    </row>
    <row r="8547" spans="23:26" x14ac:dyDescent="0.2">
      <c r="W8547" s="402"/>
      <c r="X8547" s="402"/>
      <c r="Y8547" s="402"/>
      <c r="Z8547" s="402"/>
    </row>
    <row r="8548" spans="23:26" x14ac:dyDescent="0.2">
      <c r="W8548" s="402"/>
      <c r="X8548" s="402"/>
      <c r="Y8548" s="402"/>
      <c r="Z8548" s="402"/>
    </row>
    <row r="8549" spans="23:26" x14ac:dyDescent="0.2">
      <c r="W8549" s="402"/>
      <c r="X8549" s="402"/>
      <c r="Y8549" s="402"/>
      <c r="Z8549" s="402"/>
    </row>
    <row r="8550" spans="23:26" x14ac:dyDescent="0.2">
      <c r="W8550" s="402"/>
      <c r="X8550" s="402"/>
      <c r="Y8550" s="402"/>
      <c r="Z8550" s="402"/>
    </row>
    <row r="8551" spans="23:26" x14ac:dyDescent="0.2">
      <c r="W8551" s="402"/>
      <c r="X8551" s="402"/>
      <c r="Y8551" s="402"/>
      <c r="Z8551" s="402"/>
    </row>
    <row r="8552" spans="23:26" x14ac:dyDescent="0.2">
      <c r="W8552" s="402"/>
      <c r="X8552" s="402"/>
      <c r="Y8552" s="402"/>
      <c r="Z8552" s="402"/>
    </row>
    <row r="8553" spans="23:26" x14ac:dyDescent="0.2">
      <c r="W8553" s="402"/>
      <c r="X8553" s="402"/>
      <c r="Y8553" s="402"/>
      <c r="Z8553" s="402"/>
    </row>
    <row r="8554" spans="23:26" x14ac:dyDescent="0.2">
      <c r="W8554" s="402"/>
      <c r="X8554" s="402"/>
      <c r="Y8554" s="402"/>
      <c r="Z8554" s="402"/>
    </row>
    <row r="8555" spans="23:26" x14ac:dyDescent="0.2">
      <c r="W8555" s="402"/>
      <c r="X8555" s="402"/>
      <c r="Y8555" s="402"/>
      <c r="Z8555" s="402"/>
    </row>
    <row r="8556" spans="23:26" x14ac:dyDescent="0.2">
      <c r="W8556" s="402"/>
      <c r="X8556" s="402"/>
      <c r="Y8556" s="402"/>
      <c r="Z8556" s="402"/>
    </row>
    <row r="8557" spans="23:26" x14ac:dyDescent="0.2">
      <c r="W8557" s="402"/>
      <c r="X8557" s="402"/>
      <c r="Y8557" s="402"/>
      <c r="Z8557" s="402"/>
    </row>
    <row r="8558" spans="23:26" x14ac:dyDescent="0.2">
      <c r="W8558" s="402"/>
      <c r="X8558" s="402"/>
      <c r="Y8558" s="402"/>
      <c r="Z8558" s="402"/>
    </row>
    <row r="8559" spans="23:26" x14ac:dyDescent="0.2">
      <c r="W8559" s="402"/>
      <c r="X8559" s="402"/>
      <c r="Y8559" s="402"/>
      <c r="Z8559" s="402"/>
    </row>
    <row r="8560" spans="23:26" x14ac:dyDescent="0.2">
      <c r="W8560" s="402"/>
      <c r="X8560" s="402"/>
      <c r="Y8560" s="402"/>
      <c r="Z8560" s="402"/>
    </row>
    <row r="8561" spans="23:26" x14ac:dyDescent="0.2">
      <c r="W8561" s="402"/>
      <c r="X8561" s="402"/>
      <c r="Y8561" s="402"/>
      <c r="Z8561" s="402"/>
    </row>
    <row r="8562" spans="23:26" x14ac:dyDescent="0.2">
      <c r="W8562" s="402"/>
      <c r="X8562" s="402"/>
      <c r="Y8562" s="402"/>
      <c r="Z8562" s="402"/>
    </row>
    <row r="8563" spans="23:26" x14ac:dyDescent="0.2">
      <c r="W8563" s="402"/>
      <c r="X8563" s="402"/>
      <c r="Y8563" s="402"/>
      <c r="Z8563" s="402"/>
    </row>
    <row r="8564" spans="23:26" x14ac:dyDescent="0.2">
      <c r="W8564" s="402"/>
      <c r="X8564" s="402"/>
      <c r="Y8564" s="402"/>
      <c r="Z8564" s="402"/>
    </row>
    <row r="8565" spans="23:26" x14ac:dyDescent="0.2">
      <c r="W8565" s="402"/>
      <c r="X8565" s="402"/>
      <c r="Y8565" s="402"/>
      <c r="Z8565" s="402"/>
    </row>
    <row r="8566" spans="23:26" x14ac:dyDescent="0.2">
      <c r="W8566" s="402"/>
      <c r="X8566" s="402"/>
      <c r="Y8566" s="402"/>
      <c r="Z8566" s="402"/>
    </row>
    <row r="8567" spans="23:26" x14ac:dyDescent="0.2">
      <c r="W8567" s="402"/>
      <c r="X8567" s="402"/>
      <c r="Y8567" s="402"/>
      <c r="Z8567" s="402"/>
    </row>
    <row r="8568" spans="23:26" x14ac:dyDescent="0.2">
      <c r="W8568" s="402"/>
      <c r="X8568" s="402"/>
      <c r="Y8568" s="402"/>
      <c r="Z8568" s="402"/>
    </row>
    <row r="8569" spans="23:26" x14ac:dyDescent="0.2">
      <c r="W8569" s="402"/>
      <c r="X8569" s="402"/>
      <c r="Y8569" s="402"/>
      <c r="Z8569" s="402"/>
    </row>
    <row r="8570" spans="23:26" x14ac:dyDescent="0.2">
      <c r="W8570" s="402"/>
      <c r="X8570" s="402"/>
      <c r="Y8570" s="402"/>
      <c r="Z8570" s="402"/>
    </row>
    <row r="8571" spans="23:26" x14ac:dyDescent="0.2">
      <c r="W8571" s="402"/>
      <c r="X8571" s="402"/>
      <c r="Y8571" s="402"/>
      <c r="Z8571" s="402"/>
    </row>
    <row r="8572" spans="23:26" x14ac:dyDescent="0.2">
      <c r="W8572" s="402"/>
      <c r="X8572" s="402"/>
      <c r="Y8572" s="402"/>
      <c r="Z8572" s="402"/>
    </row>
    <row r="8573" spans="23:26" x14ac:dyDescent="0.2">
      <c r="W8573" s="402"/>
      <c r="X8573" s="402"/>
      <c r="Y8573" s="402"/>
      <c r="Z8573" s="402"/>
    </row>
    <row r="8574" spans="23:26" x14ac:dyDescent="0.2">
      <c r="W8574" s="402"/>
      <c r="X8574" s="402"/>
      <c r="Y8574" s="402"/>
      <c r="Z8574" s="402"/>
    </row>
    <row r="8575" spans="23:26" x14ac:dyDescent="0.2">
      <c r="W8575" s="402"/>
      <c r="X8575" s="402"/>
      <c r="Y8575" s="402"/>
      <c r="Z8575" s="402"/>
    </row>
    <row r="8576" spans="23:26" x14ac:dyDescent="0.2">
      <c r="W8576" s="402"/>
      <c r="X8576" s="402"/>
      <c r="Y8576" s="402"/>
      <c r="Z8576" s="402"/>
    </row>
    <row r="8577" spans="23:26" x14ac:dyDescent="0.2">
      <c r="W8577" s="402"/>
      <c r="X8577" s="402"/>
      <c r="Y8577" s="402"/>
      <c r="Z8577" s="402"/>
    </row>
    <row r="8578" spans="23:26" x14ac:dyDescent="0.2">
      <c r="W8578" s="402"/>
      <c r="X8578" s="402"/>
      <c r="Y8578" s="402"/>
      <c r="Z8578" s="402"/>
    </row>
    <row r="8579" spans="23:26" x14ac:dyDescent="0.2">
      <c r="W8579" s="402"/>
      <c r="X8579" s="402"/>
      <c r="Y8579" s="402"/>
      <c r="Z8579" s="402"/>
    </row>
    <row r="8580" spans="23:26" x14ac:dyDescent="0.2">
      <c r="W8580" s="402"/>
      <c r="X8580" s="402"/>
      <c r="Y8580" s="402"/>
      <c r="Z8580" s="402"/>
    </row>
    <row r="8581" spans="23:26" x14ac:dyDescent="0.2">
      <c r="W8581" s="402"/>
      <c r="X8581" s="402"/>
      <c r="Y8581" s="402"/>
      <c r="Z8581" s="402"/>
    </row>
    <row r="8582" spans="23:26" x14ac:dyDescent="0.2">
      <c r="W8582" s="402"/>
      <c r="X8582" s="402"/>
      <c r="Y8582" s="402"/>
      <c r="Z8582" s="402"/>
    </row>
    <row r="8583" spans="23:26" x14ac:dyDescent="0.2">
      <c r="W8583" s="402"/>
      <c r="X8583" s="402"/>
      <c r="Y8583" s="402"/>
      <c r="Z8583" s="402"/>
    </row>
    <row r="8584" spans="23:26" x14ac:dyDescent="0.2">
      <c r="W8584" s="402"/>
      <c r="X8584" s="402"/>
      <c r="Y8584" s="402"/>
      <c r="Z8584" s="402"/>
    </row>
    <row r="8585" spans="23:26" x14ac:dyDescent="0.2">
      <c r="W8585" s="402"/>
      <c r="X8585" s="402"/>
      <c r="Y8585" s="402"/>
      <c r="Z8585" s="402"/>
    </row>
    <row r="8586" spans="23:26" x14ac:dyDescent="0.2">
      <c r="W8586" s="402"/>
      <c r="X8586" s="402"/>
      <c r="Y8586" s="402"/>
      <c r="Z8586" s="402"/>
    </row>
    <row r="8587" spans="23:26" x14ac:dyDescent="0.2">
      <c r="W8587" s="402"/>
      <c r="X8587" s="402"/>
      <c r="Y8587" s="402"/>
      <c r="Z8587" s="402"/>
    </row>
    <row r="8588" spans="23:26" x14ac:dyDescent="0.2">
      <c r="W8588" s="402"/>
      <c r="X8588" s="402"/>
      <c r="Y8588" s="402"/>
      <c r="Z8588" s="402"/>
    </row>
    <row r="8589" spans="23:26" x14ac:dyDescent="0.2">
      <c r="W8589" s="402"/>
      <c r="X8589" s="402"/>
      <c r="Y8589" s="402"/>
      <c r="Z8589" s="402"/>
    </row>
    <row r="8590" spans="23:26" x14ac:dyDescent="0.2">
      <c r="W8590" s="402"/>
      <c r="X8590" s="402"/>
      <c r="Y8590" s="402"/>
      <c r="Z8590" s="402"/>
    </row>
    <row r="8591" spans="23:26" x14ac:dyDescent="0.2">
      <c r="W8591" s="402"/>
      <c r="X8591" s="402"/>
      <c r="Y8591" s="402"/>
      <c r="Z8591" s="402"/>
    </row>
    <row r="8592" spans="23:26" x14ac:dyDescent="0.2">
      <c r="W8592" s="402"/>
      <c r="X8592" s="402"/>
      <c r="Y8592" s="402"/>
      <c r="Z8592" s="402"/>
    </row>
    <row r="8593" spans="23:26" x14ac:dyDescent="0.2">
      <c r="W8593" s="402"/>
      <c r="X8593" s="402"/>
      <c r="Y8593" s="402"/>
      <c r="Z8593" s="402"/>
    </row>
    <row r="8594" spans="23:26" x14ac:dyDescent="0.2">
      <c r="W8594" s="402"/>
      <c r="X8594" s="402"/>
      <c r="Y8594" s="402"/>
      <c r="Z8594" s="402"/>
    </row>
    <row r="8595" spans="23:26" x14ac:dyDescent="0.2">
      <c r="W8595" s="402"/>
      <c r="X8595" s="402"/>
      <c r="Y8595" s="402"/>
      <c r="Z8595" s="402"/>
    </row>
    <row r="8596" spans="23:26" x14ac:dyDescent="0.2">
      <c r="W8596" s="402"/>
      <c r="X8596" s="402"/>
      <c r="Y8596" s="402"/>
      <c r="Z8596" s="402"/>
    </row>
    <row r="8597" spans="23:26" x14ac:dyDescent="0.2">
      <c r="W8597" s="402"/>
      <c r="X8597" s="402"/>
      <c r="Y8597" s="402"/>
      <c r="Z8597" s="402"/>
    </row>
    <row r="8598" spans="23:26" x14ac:dyDescent="0.2">
      <c r="W8598" s="402"/>
      <c r="X8598" s="402"/>
      <c r="Y8598" s="402"/>
      <c r="Z8598" s="402"/>
    </row>
    <row r="8599" spans="23:26" x14ac:dyDescent="0.2">
      <c r="W8599" s="402"/>
      <c r="X8599" s="402"/>
      <c r="Y8599" s="402"/>
      <c r="Z8599" s="402"/>
    </row>
    <row r="8600" spans="23:26" x14ac:dyDescent="0.2">
      <c r="W8600" s="402"/>
      <c r="X8600" s="402"/>
      <c r="Y8600" s="402"/>
      <c r="Z8600" s="402"/>
    </row>
    <row r="8601" spans="23:26" x14ac:dyDescent="0.2">
      <c r="W8601" s="402"/>
      <c r="X8601" s="402"/>
      <c r="Y8601" s="402"/>
      <c r="Z8601" s="402"/>
    </row>
    <row r="8602" spans="23:26" x14ac:dyDescent="0.2">
      <c r="W8602" s="402"/>
      <c r="X8602" s="402"/>
      <c r="Y8602" s="402"/>
      <c r="Z8602" s="402"/>
    </row>
    <row r="8603" spans="23:26" x14ac:dyDescent="0.2">
      <c r="W8603" s="402"/>
      <c r="X8603" s="402"/>
      <c r="Y8603" s="402"/>
      <c r="Z8603" s="402"/>
    </row>
    <row r="8604" spans="23:26" x14ac:dyDescent="0.2">
      <c r="W8604" s="402"/>
      <c r="X8604" s="402"/>
      <c r="Y8604" s="402"/>
      <c r="Z8604" s="402"/>
    </row>
    <row r="8605" spans="23:26" x14ac:dyDescent="0.2">
      <c r="W8605" s="402"/>
      <c r="X8605" s="402"/>
      <c r="Y8605" s="402"/>
      <c r="Z8605" s="402"/>
    </row>
    <row r="8606" spans="23:26" x14ac:dyDescent="0.2">
      <c r="W8606" s="402"/>
      <c r="X8606" s="402"/>
      <c r="Y8606" s="402"/>
      <c r="Z8606" s="402"/>
    </row>
    <row r="8607" spans="23:26" x14ac:dyDescent="0.2">
      <c r="W8607" s="402"/>
      <c r="X8607" s="402"/>
      <c r="Y8607" s="402"/>
      <c r="Z8607" s="402"/>
    </row>
    <row r="8608" spans="23:26" x14ac:dyDescent="0.2">
      <c r="W8608" s="402"/>
      <c r="X8608" s="402"/>
      <c r="Y8608" s="402"/>
      <c r="Z8608" s="402"/>
    </row>
    <row r="8609" spans="23:26" x14ac:dyDescent="0.2">
      <c r="W8609" s="402"/>
      <c r="X8609" s="402"/>
      <c r="Y8609" s="402"/>
      <c r="Z8609" s="402"/>
    </row>
    <row r="8610" spans="23:26" x14ac:dyDescent="0.2">
      <c r="W8610" s="402"/>
      <c r="X8610" s="402"/>
      <c r="Y8610" s="402"/>
      <c r="Z8610" s="402"/>
    </row>
    <row r="8611" spans="23:26" x14ac:dyDescent="0.2">
      <c r="W8611" s="402"/>
      <c r="X8611" s="402"/>
      <c r="Y8611" s="402"/>
      <c r="Z8611" s="402"/>
    </row>
    <row r="8612" spans="23:26" x14ac:dyDescent="0.2">
      <c r="W8612" s="402"/>
      <c r="X8612" s="402"/>
      <c r="Y8612" s="402"/>
      <c r="Z8612" s="402"/>
    </row>
    <row r="8613" spans="23:26" x14ac:dyDescent="0.2">
      <c r="W8613" s="402"/>
      <c r="X8613" s="402"/>
      <c r="Y8613" s="402"/>
      <c r="Z8613" s="402"/>
    </row>
    <row r="8614" spans="23:26" x14ac:dyDescent="0.2">
      <c r="W8614" s="402"/>
      <c r="X8614" s="402"/>
      <c r="Y8614" s="402"/>
      <c r="Z8614" s="402"/>
    </row>
    <row r="8615" spans="23:26" x14ac:dyDescent="0.2">
      <c r="W8615" s="402"/>
      <c r="X8615" s="402"/>
      <c r="Y8615" s="402"/>
      <c r="Z8615" s="402"/>
    </row>
    <row r="8616" spans="23:26" x14ac:dyDescent="0.2">
      <c r="W8616" s="402"/>
      <c r="X8616" s="402"/>
      <c r="Y8616" s="402"/>
      <c r="Z8616" s="402"/>
    </row>
    <row r="8617" spans="23:26" x14ac:dyDescent="0.2">
      <c r="W8617" s="402"/>
      <c r="X8617" s="402"/>
      <c r="Y8617" s="402"/>
      <c r="Z8617" s="402"/>
    </row>
    <row r="8618" spans="23:26" x14ac:dyDescent="0.2">
      <c r="W8618" s="402"/>
      <c r="X8618" s="402"/>
      <c r="Y8618" s="402"/>
      <c r="Z8618" s="402"/>
    </row>
    <row r="8619" spans="23:26" x14ac:dyDescent="0.2">
      <c r="W8619" s="402"/>
      <c r="X8619" s="402"/>
      <c r="Y8619" s="402"/>
      <c r="Z8619" s="402"/>
    </row>
    <row r="8620" spans="23:26" x14ac:dyDescent="0.2">
      <c r="W8620" s="402"/>
      <c r="X8620" s="402"/>
      <c r="Y8620" s="402"/>
      <c r="Z8620" s="402"/>
    </row>
    <row r="8621" spans="23:26" x14ac:dyDescent="0.2">
      <c r="W8621" s="402"/>
      <c r="X8621" s="402"/>
      <c r="Y8621" s="402"/>
      <c r="Z8621" s="402"/>
    </row>
    <row r="8622" spans="23:26" x14ac:dyDescent="0.2">
      <c r="W8622" s="402"/>
      <c r="X8622" s="402"/>
      <c r="Y8622" s="402"/>
      <c r="Z8622" s="402"/>
    </row>
    <row r="8623" spans="23:26" x14ac:dyDescent="0.2">
      <c r="W8623" s="402"/>
      <c r="X8623" s="402"/>
      <c r="Y8623" s="402"/>
      <c r="Z8623" s="402"/>
    </row>
    <row r="8624" spans="23:26" x14ac:dyDescent="0.2">
      <c r="W8624" s="402"/>
      <c r="X8624" s="402"/>
      <c r="Y8624" s="402"/>
      <c r="Z8624" s="402"/>
    </row>
    <row r="8625" spans="23:26" x14ac:dyDescent="0.2">
      <c r="W8625" s="402"/>
      <c r="X8625" s="402"/>
      <c r="Y8625" s="402"/>
      <c r="Z8625" s="402"/>
    </row>
    <row r="8626" spans="23:26" x14ac:dyDescent="0.2">
      <c r="W8626" s="402"/>
      <c r="X8626" s="402"/>
      <c r="Y8626" s="402"/>
      <c r="Z8626" s="402"/>
    </row>
    <row r="8627" spans="23:26" x14ac:dyDescent="0.2">
      <c r="W8627" s="402"/>
      <c r="X8627" s="402"/>
      <c r="Y8627" s="402"/>
      <c r="Z8627" s="402"/>
    </row>
    <row r="8628" spans="23:26" x14ac:dyDescent="0.2">
      <c r="W8628" s="402"/>
      <c r="X8628" s="402"/>
      <c r="Y8628" s="402"/>
      <c r="Z8628" s="402"/>
    </row>
    <row r="8629" spans="23:26" x14ac:dyDescent="0.2">
      <c r="W8629" s="402"/>
      <c r="X8629" s="402"/>
      <c r="Y8629" s="402"/>
      <c r="Z8629" s="402"/>
    </row>
    <row r="8630" spans="23:26" x14ac:dyDescent="0.2">
      <c r="W8630" s="402"/>
      <c r="X8630" s="402"/>
      <c r="Y8630" s="402"/>
      <c r="Z8630" s="402"/>
    </row>
    <row r="8631" spans="23:26" x14ac:dyDescent="0.2">
      <c r="W8631" s="402"/>
      <c r="X8631" s="402"/>
      <c r="Y8631" s="402"/>
      <c r="Z8631" s="402"/>
    </row>
    <row r="8632" spans="23:26" x14ac:dyDescent="0.2">
      <c r="W8632" s="402"/>
      <c r="X8632" s="402"/>
      <c r="Y8632" s="402"/>
      <c r="Z8632" s="402"/>
    </row>
    <row r="8633" spans="23:26" x14ac:dyDescent="0.2">
      <c r="W8633" s="402"/>
      <c r="X8633" s="402"/>
      <c r="Y8633" s="402"/>
      <c r="Z8633" s="402"/>
    </row>
    <row r="8634" spans="23:26" x14ac:dyDescent="0.2">
      <c r="W8634" s="402"/>
      <c r="X8634" s="402"/>
      <c r="Y8634" s="402"/>
      <c r="Z8634" s="402"/>
    </row>
    <row r="8635" spans="23:26" x14ac:dyDescent="0.2">
      <c r="W8635" s="402"/>
      <c r="X8635" s="402"/>
      <c r="Y8635" s="402"/>
      <c r="Z8635" s="402"/>
    </row>
    <row r="8636" spans="23:26" x14ac:dyDescent="0.2">
      <c r="W8636" s="402"/>
      <c r="X8636" s="402"/>
      <c r="Y8636" s="402"/>
      <c r="Z8636" s="402"/>
    </row>
    <row r="8637" spans="23:26" x14ac:dyDescent="0.2">
      <c r="W8637" s="402"/>
      <c r="X8637" s="402"/>
      <c r="Y8637" s="402"/>
      <c r="Z8637" s="402"/>
    </row>
    <row r="8638" spans="23:26" x14ac:dyDescent="0.2">
      <c r="W8638" s="402"/>
      <c r="X8638" s="402"/>
      <c r="Y8638" s="402"/>
      <c r="Z8638" s="402"/>
    </row>
    <row r="8639" spans="23:26" x14ac:dyDescent="0.2">
      <c r="W8639" s="402"/>
      <c r="X8639" s="402"/>
      <c r="Y8639" s="402"/>
      <c r="Z8639" s="402"/>
    </row>
    <row r="8640" spans="23:26" x14ac:dyDescent="0.2">
      <c r="W8640" s="402"/>
      <c r="X8640" s="402"/>
      <c r="Y8640" s="402"/>
      <c r="Z8640" s="402"/>
    </row>
    <row r="8641" spans="23:26" x14ac:dyDescent="0.2">
      <c r="W8641" s="402"/>
      <c r="X8641" s="402"/>
      <c r="Y8641" s="402"/>
      <c r="Z8641" s="402"/>
    </row>
    <row r="8642" spans="23:26" x14ac:dyDescent="0.2">
      <c r="W8642" s="402"/>
      <c r="X8642" s="402"/>
      <c r="Y8642" s="402"/>
      <c r="Z8642" s="402"/>
    </row>
    <row r="8643" spans="23:26" x14ac:dyDescent="0.2">
      <c r="W8643" s="402"/>
      <c r="X8643" s="402"/>
      <c r="Y8643" s="402"/>
      <c r="Z8643" s="402"/>
    </row>
    <row r="8644" spans="23:26" x14ac:dyDescent="0.2">
      <c r="W8644" s="402"/>
      <c r="X8644" s="402"/>
      <c r="Y8644" s="402"/>
      <c r="Z8644" s="402"/>
    </row>
    <row r="8645" spans="23:26" x14ac:dyDescent="0.2">
      <c r="W8645" s="402"/>
      <c r="X8645" s="402"/>
      <c r="Y8645" s="402"/>
      <c r="Z8645" s="402"/>
    </row>
    <row r="8646" spans="23:26" x14ac:dyDescent="0.2">
      <c r="W8646" s="402"/>
      <c r="X8646" s="402"/>
      <c r="Y8646" s="402"/>
      <c r="Z8646" s="402"/>
    </row>
    <row r="8647" spans="23:26" x14ac:dyDescent="0.2">
      <c r="W8647" s="402"/>
      <c r="X8647" s="402"/>
      <c r="Y8647" s="402"/>
      <c r="Z8647" s="402"/>
    </row>
    <row r="8648" spans="23:26" x14ac:dyDescent="0.2">
      <c r="W8648" s="402"/>
      <c r="X8648" s="402"/>
      <c r="Y8648" s="402"/>
      <c r="Z8648" s="402"/>
    </row>
    <row r="8649" spans="23:26" x14ac:dyDescent="0.2">
      <c r="W8649" s="402"/>
      <c r="X8649" s="402"/>
      <c r="Y8649" s="402"/>
      <c r="Z8649" s="402"/>
    </row>
    <row r="8650" spans="23:26" x14ac:dyDescent="0.2">
      <c r="W8650" s="402"/>
      <c r="X8650" s="402"/>
      <c r="Y8650" s="402"/>
      <c r="Z8650" s="402"/>
    </row>
    <row r="8651" spans="23:26" x14ac:dyDescent="0.2">
      <c r="W8651" s="402"/>
      <c r="X8651" s="402"/>
      <c r="Y8651" s="402"/>
      <c r="Z8651" s="402"/>
    </row>
    <row r="8652" spans="23:26" x14ac:dyDescent="0.2">
      <c r="W8652" s="402"/>
      <c r="X8652" s="402"/>
      <c r="Y8652" s="402"/>
      <c r="Z8652" s="402"/>
    </row>
    <row r="8653" spans="23:26" x14ac:dyDescent="0.2">
      <c r="W8653" s="402"/>
      <c r="X8653" s="402"/>
      <c r="Y8653" s="402"/>
      <c r="Z8653" s="402"/>
    </row>
    <row r="8654" spans="23:26" x14ac:dyDescent="0.2">
      <c r="W8654" s="402"/>
      <c r="X8654" s="402"/>
      <c r="Y8654" s="402"/>
      <c r="Z8654" s="402"/>
    </row>
    <row r="8655" spans="23:26" x14ac:dyDescent="0.2">
      <c r="W8655" s="402"/>
      <c r="X8655" s="402"/>
      <c r="Y8655" s="402"/>
      <c r="Z8655" s="402"/>
    </row>
    <row r="8656" spans="23:26" x14ac:dyDescent="0.2">
      <c r="W8656" s="402"/>
      <c r="X8656" s="402"/>
      <c r="Y8656" s="402"/>
      <c r="Z8656" s="402"/>
    </row>
    <row r="8657" spans="23:26" x14ac:dyDescent="0.2">
      <c r="W8657" s="402"/>
      <c r="X8657" s="402"/>
      <c r="Y8657" s="402"/>
      <c r="Z8657" s="402"/>
    </row>
    <row r="8658" spans="23:26" x14ac:dyDescent="0.2">
      <c r="W8658" s="402"/>
      <c r="X8658" s="402"/>
      <c r="Y8658" s="402"/>
      <c r="Z8658" s="402"/>
    </row>
    <row r="8659" spans="23:26" x14ac:dyDescent="0.2">
      <c r="W8659" s="402"/>
      <c r="X8659" s="402"/>
      <c r="Y8659" s="402"/>
      <c r="Z8659" s="402"/>
    </row>
    <row r="8660" spans="23:26" x14ac:dyDescent="0.2">
      <c r="W8660" s="402"/>
      <c r="X8660" s="402"/>
      <c r="Y8660" s="402"/>
      <c r="Z8660" s="402"/>
    </row>
    <row r="8661" spans="23:26" x14ac:dyDescent="0.2">
      <c r="W8661" s="402"/>
      <c r="X8661" s="402"/>
      <c r="Y8661" s="402"/>
      <c r="Z8661" s="402"/>
    </row>
    <row r="8662" spans="23:26" x14ac:dyDescent="0.2">
      <c r="W8662" s="402"/>
      <c r="X8662" s="402"/>
      <c r="Y8662" s="402"/>
      <c r="Z8662" s="402"/>
    </row>
    <row r="8663" spans="23:26" x14ac:dyDescent="0.2">
      <c r="W8663" s="402"/>
      <c r="X8663" s="402"/>
      <c r="Y8663" s="402"/>
      <c r="Z8663" s="402"/>
    </row>
    <row r="8664" spans="23:26" x14ac:dyDescent="0.2">
      <c r="W8664" s="402"/>
      <c r="X8664" s="402"/>
      <c r="Y8664" s="402"/>
      <c r="Z8664" s="402"/>
    </row>
    <row r="8665" spans="23:26" x14ac:dyDescent="0.2">
      <c r="W8665" s="402"/>
      <c r="X8665" s="402"/>
      <c r="Y8665" s="402"/>
      <c r="Z8665" s="402"/>
    </row>
    <row r="8666" spans="23:26" x14ac:dyDescent="0.2">
      <c r="W8666" s="402"/>
      <c r="X8666" s="402"/>
      <c r="Y8666" s="402"/>
      <c r="Z8666" s="402"/>
    </row>
    <row r="8667" spans="23:26" x14ac:dyDescent="0.2">
      <c r="W8667" s="402"/>
      <c r="X8667" s="402"/>
      <c r="Y8667" s="402"/>
      <c r="Z8667" s="402"/>
    </row>
    <row r="8668" spans="23:26" x14ac:dyDescent="0.2">
      <c r="W8668" s="402"/>
      <c r="X8668" s="402"/>
      <c r="Y8668" s="402"/>
      <c r="Z8668" s="402"/>
    </row>
    <row r="8669" spans="23:26" x14ac:dyDescent="0.2">
      <c r="W8669" s="402"/>
      <c r="X8669" s="402"/>
      <c r="Y8669" s="402"/>
      <c r="Z8669" s="402"/>
    </row>
    <row r="8670" spans="23:26" x14ac:dyDescent="0.2">
      <c r="W8670" s="402"/>
      <c r="X8670" s="402"/>
      <c r="Y8670" s="402"/>
      <c r="Z8670" s="402"/>
    </row>
    <row r="8671" spans="23:26" x14ac:dyDescent="0.2">
      <c r="W8671" s="402"/>
      <c r="X8671" s="402"/>
      <c r="Y8671" s="402"/>
      <c r="Z8671" s="402"/>
    </row>
    <row r="8672" spans="23:26" x14ac:dyDescent="0.2">
      <c r="W8672" s="402"/>
      <c r="X8672" s="402"/>
      <c r="Y8672" s="402"/>
      <c r="Z8672" s="402"/>
    </row>
    <row r="8673" spans="23:26" x14ac:dyDescent="0.2">
      <c r="W8673" s="402"/>
      <c r="X8673" s="402"/>
      <c r="Y8673" s="402"/>
      <c r="Z8673" s="402"/>
    </row>
    <row r="8674" spans="23:26" x14ac:dyDescent="0.2">
      <c r="W8674" s="402"/>
      <c r="X8674" s="402"/>
      <c r="Y8674" s="402"/>
      <c r="Z8674" s="402"/>
    </row>
    <row r="8675" spans="23:26" x14ac:dyDescent="0.2">
      <c r="W8675" s="402"/>
      <c r="X8675" s="402"/>
      <c r="Y8675" s="402"/>
      <c r="Z8675" s="402"/>
    </row>
    <row r="8676" spans="23:26" x14ac:dyDescent="0.2">
      <c r="W8676" s="402"/>
      <c r="X8676" s="402"/>
      <c r="Y8676" s="402"/>
      <c r="Z8676" s="402"/>
    </row>
    <row r="8677" spans="23:26" x14ac:dyDescent="0.2">
      <c r="W8677" s="402"/>
      <c r="X8677" s="402"/>
      <c r="Y8677" s="402"/>
      <c r="Z8677" s="402"/>
    </row>
    <row r="8678" spans="23:26" x14ac:dyDescent="0.2">
      <c r="W8678" s="402"/>
      <c r="X8678" s="402"/>
      <c r="Y8678" s="402"/>
      <c r="Z8678" s="402"/>
    </row>
    <row r="8679" spans="23:26" x14ac:dyDescent="0.2">
      <c r="W8679" s="402"/>
      <c r="X8679" s="402"/>
      <c r="Y8679" s="402"/>
      <c r="Z8679" s="402"/>
    </row>
    <row r="8680" spans="23:26" x14ac:dyDescent="0.2">
      <c r="W8680" s="402"/>
      <c r="X8680" s="402"/>
      <c r="Y8680" s="402"/>
      <c r="Z8680" s="402"/>
    </row>
    <row r="8681" spans="23:26" x14ac:dyDescent="0.2">
      <c r="W8681" s="402"/>
      <c r="X8681" s="402"/>
      <c r="Y8681" s="402"/>
      <c r="Z8681" s="402"/>
    </row>
    <row r="8682" spans="23:26" x14ac:dyDescent="0.2">
      <c r="W8682" s="402"/>
      <c r="X8682" s="402"/>
      <c r="Y8682" s="402"/>
      <c r="Z8682" s="402"/>
    </row>
    <row r="8683" spans="23:26" x14ac:dyDescent="0.2">
      <c r="W8683" s="402"/>
      <c r="X8683" s="402"/>
      <c r="Y8683" s="402"/>
      <c r="Z8683" s="402"/>
    </row>
    <row r="8684" spans="23:26" x14ac:dyDescent="0.2">
      <c r="W8684" s="402"/>
      <c r="X8684" s="402"/>
      <c r="Y8684" s="402"/>
      <c r="Z8684" s="402"/>
    </row>
    <row r="8685" spans="23:26" x14ac:dyDescent="0.2">
      <c r="W8685" s="402"/>
      <c r="X8685" s="402"/>
      <c r="Y8685" s="402"/>
      <c r="Z8685" s="402"/>
    </row>
    <row r="8686" spans="23:26" x14ac:dyDescent="0.2">
      <c r="W8686" s="402"/>
      <c r="X8686" s="402"/>
      <c r="Y8686" s="402"/>
      <c r="Z8686" s="402"/>
    </row>
    <row r="8687" spans="23:26" x14ac:dyDescent="0.2">
      <c r="W8687" s="402"/>
      <c r="X8687" s="402"/>
      <c r="Y8687" s="402"/>
      <c r="Z8687" s="402"/>
    </row>
    <row r="8688" spans="23:26" x14ac:dyDescent="0.2">
      <c r="W8688" s="402"/>
      <c r="X8688" s="402"/>
      <c r="Y8688" s="402"/>
      <c r="Z8688" s="402"/>
    </row>
    <row r="8689" spans="23:26" x14ac:dyDescent="0.2">
      <c r="W8689" s="402"/>
      <c r="X8689" s="402"/>
      <c r="Y8689" s="402"/>
      <c r="Z8689" s="402"/>
    </row>
    <row r="8690" spans="23:26" x14ac:dyDescent="0.2">
      <c r="W8690" s="402"/>
      <c r="X8690" s="402"/>
      <c r="Y8690" s="402"/>
      <c r="Z8690" s="402"/>
    </row>
    <row r="8691" spans="23:26" x14ac:dyDescent="0.2">
      <c r="W8691" s="402"/>
      <c r="X8691" s="402"/>
      <c r="Y8691" s="402"/>
      <c r="Z8691" s="402"/>
    </row>
    <row r="8692" spans="23:26" x14ac:dyDescent="0.2">
      <c r="W8692" s="402"/>
      <c r="X8692" s="402"/>
      <c r="Y8692" s="402"/>
      <c r="Z8692" s="402"/>
    </row>
    <row r="8693" spans="23:26" x14ac:dyDescent="0.2">
      <c r="W8693" s="402"/>
      <c r="X8693" s="402"/>
      <c r="Y8693" s="402"/>
      <c r="Z8693" s="402"/>
    </row>
    <row r="8694" spans="23:26" x14ac:dyDescent="0.2">
      <c r="W8694" s="402"/>
      <c r="X8694" s="402"/>
      <c r="Y8694" s="402"/>
      <c r="Z8694" s="402"/>
    </row>
    <row r="8695" spans="23:26" x14ac:dyDescent="0.2">
      <c r="W8695" s="402"/>
      <c r="X8695" s="402"/>
      <c r="Y8695" s="402"/>
      <c r="Z8695" s="402"/>
    </row>
    <row r="8696" spans="23:26" x14ac:dyDescent="0.2">
      <c r="W8696" s="402"/>
      <c r="X8696" s="402"/>
      <c r="Y8696" s="402"/>
      <c r="Z8696" s="402"/>
    </row>
    <row r="8697" spans="23:26" x14ac:dyDescent="0.2">
      <c r="W8697" s="402"/>
      <c r="X8697" s="402"/>
      <c r="Y8697" s="402"/>
      <c r="Z8697" s="402"/>
    </row>
    <row r="8698" spans="23:26" x14ac:dyDescent="0.2">
      <c r="W8698" s="402"/>
      <c r="X8698" s="402"/>
      <c r="Y8698" s="402"/>
      <c r="Z8698" s="402"/>
    </row>
    <row r="8699" spans="23:26" x14ac:dyDescent="0.2">
      <c r="W8699" s="402"/>
      <c r="X8699" s="402"/>
      <c r="Y8699" s="402"/>
      <c r="Z8699" s="402"/>
    </row>
    <row r="8700" spans="23:26" x14ac:dyDescent="0.2">
      <c r="W8700" s="402"/>
      <c r="X8700" s="402"/>
      <c r="Y8700" s="402"/>
      <c r="Z8700" s="402"/>
    </row>
    <row r="8701" spans="23:26" x14ac:dyDescent="0.2">
      <c r="W8701" s="402"/>
      <c r="X8701" s="402"/>
      <c r="Y8701" s="402"/>
      <c r="Z8701" s="402"/>
    </row>
    <row r="8702" spans="23:26" x14ac:dyDescent="0.2">
      <c r="W8702" s="402"/>
      <c r="X8702" s="402"/>
      <c r="Y8702" s="402"/>
      <c r="Z8702" s="402"/>
    </row>
    <row r="8703" spans="23:26" x14ac:dyDescent="0.2">
      <c r="W8703" s="402"/>
      <c r="X8703" s="402"/>
      <c r="Y8703" s="402"/>
      <c r="Z8703" s="402"/>
    </row>
    <row r="8704" spans="23:26" x14ac:dyDescent="0.2">
      <c r="W8704" s="402"/>
      <c r="X8704" s="402"/>
      <c r="Y8704" s="402"/>
      <c r="Z8704" s="402"/>
    </row>
    <row r="8705" spans="23:26" x14ac:dyDescent="0.2">
      <c r="W8705" s="402"/>
      <c r="X8705" s="402"/>
      <c r="Y8705" s="402"/>
      <c r="Z8705" s="402"/>
    </row>
    <row r="8706" spans="23:26" x14ac:dyDescent="0.2">
      <c r="W8706" s="402"/>
      <c r="X8706" s="402"/>
      <c r="Y8706" s="402"/>
      <c r="Z8706" s="402"/>
    </row>
    <row r="8707" spans="23:26" x14ac:dyDescent="0.2">
      <c r="W8707" s="402"/>
      <c r="X8707" s="402"/>
      <c r="Y8707" s="402"/>
      <c r="Z8707" s="402"/>
    </row>
    <row r="8708" spans="23:26" x14ac:dyDescent="0.2">
      <c r="W8708" s="402"/>
      <c r="X8708" s="402"/>
      <c r="Y8708" s="402"/>
      <c r="Z8708" s="402"/>
    </row>
    <row r="8709" spans="23:26" x14ac:dyDescent="0.2">
      <c r="W8709" s="402"/>
      <c r="X8709" s="402"/>
      <c r="Y8709" s="402"/>
      <c r="Z8709" s="402"/>
    </row>
    <row r="8710" spans="23:26" x14ac:dyDescent="0.2">
      <c r="W8710" s="402"/>
      <c r="X8710" s="402"/>
      <c r="Y8710" s="402"/>
      <c r="Z8710" s="402"/>
    </row>
    <row r="8711" spans="23:26" x14ac:dyDescent="0.2">
      <c r="W8711" s="402"/>
      <c r="X8711" s="402"/>
      <c r="Y8711" s="402"/>
      <c r="Z8711" s="402"/>
    </row>
    <row r="8712" spans="23:26" x14ac:dyDescent="0.2">
      <c r="W8712" s="402"/>
      <c r="X8712" s="402"/>
      <c r="Y8712" s="402"/>
      <c r="Z8712" s="402"/>
    </row>
    <row r="8713" spans="23:26" x14ac:dyDescent="0.2">
      <c r="W8713" s="402"/>
      <c r="X8713" s="402"/>
      <c r="Y8713" s="402"/>
      <c r="Z8713" s="402"/>
    </row>
    <row r="8714" spans="23:26" x14ac:dyDescent="0.2">
      <c r="W8714" s="402"/>
      <c r="X8714" s="402"/>
      <c r="Y8714" s="402"/>
      <c r="Z8714" s="402"/>
    </row>
    <row r="8715" spans="23:26" x14ac:dyDescent="0.2">
      <c r="W8715" s="402"/>
      <c r="X8715" s="402"/>
      <c r="Y8715" s="402"/>
      <c r="Z8715" s="402"/>
    </row>
    <row r="8716" spans="23:26" x14ac:dyDescent="0.2">
      <c r="W8716" s="402"/>
      <c r="X8716" s="402"/>
      <c r="Y8716" s="402"/>
      <c r="Z8716" s="402"/>
    </row>
    <row r="8717" spans="23:26" x14ac:dyDescent="0.2">
      <c r="W8717" s="402"/>
      <c r="X8717" s="402"/>
      <c r="Y8717" s="402"/>
      <c r="Z8717" s="402"/>
    </row>
    <row r="8718" spans="23:26" x14ac:dyDescent="0.2">
      <c r="W8718" s="402"/>
      <c r="X8718" s="402"/>
      <c r="Y8718" s="402"/>
      <c r="Z8718" s="402"/>
    </row>
    <row r="8719" spans="23:26" x14ac:dyDescent="0.2">
      <c r="W8719" s="402"/>
      <c r="X8719" s="402"/>
      <c r="Y8719" s="402"/>
      <c r="Z8719" s="402"/>
    </row>
    <row r="8720" spans="23:26" x14ac:dyDescent="0.2">
      <c r="W8720" s="402"/>
      <c r="X8720" s="402"/>
      <c r="Y8720" s="402"/>
      <c r="Z8720" s="402"/>
    </row>
    <row r="8721" spans="23:26" x14ac:dyDescent="0.2">
      <c r="W8721" s="402"/>
      <c r="X8721" s="402"/>
      <c r="Y8721" s="402"/>
      <c r="Z8721" s="402"/>
    </row>
    <row r="8722" spans="23:26" x14ac:dyDescent="0.2">
      <c r="W8722" s="402"/>
      <c r="X8722" s="402"/>
      <c r="Y8722" s="402"/>
      <c r="Z8722" s="402"/>
    </row>
    <row r="8723" spans="23:26" x14ac:dyDescent="0.2">
      <c r="W8723" s="402"/>
      <c r="X8723" s="402"/>
      <c r="Y8723" s="402"/>
      <c r="Z8723" s="402"/>
    </row>
    <row r="8724" spans="23:26" x14ac:dyDescent="0.2">
      <c r="W8724" s="402"/>
      <c r="X8724" s="402"/>
      <c r="Y8724" s="402"/>
      <c r="Z8724" s="402"/>
    </row>
    <row r="8725" spans="23:26" x14ac:dyDescent="0.2">
      <c r="W8725" s="402"/>
      <c r="X8725" s="402"/>
      <c r="Y8725" s="402"/>
      <c r="Z8725" s="402"/>
    </row>
    <row r="8726" spans="23:26" x14ac:dyDescent="0.2">
      <c r="W8726" s="402"/>
      <c r="X8726" s="402"/>
      <c r="Y8726" s="402"/>
      <c r="Z8726" s="402"/>
    </row>
    <row r="8727" spans="23:26" x14ac:dyDescent="0.2">
      <c r="W8727" s="402"/>
      <c r="X8727" s="402"/>
      <c r="Y8727" s="402"/>
      <c r="Z8727" s="402"/>
    </row>
    <row r="8728" spans="23:26" x14ac:dyDescent="0.2">
      <c r="W8728" s="402"/>
      <c r="X8728" s="402"/>
      <c r="Y8728" s="402"/>
      <c r="Z8728" s="402"/>
    </row>
    <row r="8729" spans="23:26" x14ac:dyDescent="0.2">
      <c r="W8729" s="402"/>
      <c r="X8729" s="402"/>
      <c r="Y8729" s="402"/>
      <c r="Z8729" s="402"/>
    </row>
    <row r="8730" spans="23:26" x14ac:dyDescent="0.2">
      <c r="W8730" s="402"/>
      <c r="X8730" s="402"/>
      <c r="Y8730" s="402"/>
      <c r="Z8730" s="402"/>
    </row>
    <row r="8731" spans="23:26" x14ac:dyDescent="0.2">
      <c r="W8731" s="402"/>
      <c r="X8731" s="402"/>
      <c r="Y8731" s="402"/>
      <c r="Z8731" s="402"/>
    </row>
    <row r="8732" spans="23:26" x14ac:dyDescent="0.2">
      <c r="W8732" s="402"/>
      <c r="X8732" s="402"/>
      <c r="Y8732" s="402"/>
      <c r="Z8732" s="402"/>
    </row>
    <row r="8733" spans="23:26" x14ac:dyDescent="0.2">
      <c r="W8733" s="402"/>
      <c r="X8733" s="402"/>
      <c r="Y8733" s="402"/>
      <c r="Z8733" s="402"/>
    </row>
    <row r="8734" spans="23:26" x14ac:dyDescent="0.2">
      <c r="W8734" s="402"/>
      <c r="X8734" s="402"/>
      <c r="Y8734" s="402"/>
      <c r="Z8734" s="402"/>
    </row>
    <row r="8735" spans="23:26" x14ac:dyDescent="0.2">
      <c r="W8735" s="402"/>
      <c r="X8735" s="402"/>
      <c r="Y8735" s="402"/>
      <c r="Z8735" s="402"/>
    </row>
    <row r="8736" spans="23:26" x14ac:dyDescent="0.2">
      <c r="W8736" s="402"/>
      <c r="X8736" s="402"/>
      <c r="Y8736" s="402"/>
      <c r="Z8736" s="402"/>
    </row>
    <row r="8737" spans="23:26" x14ac:dyDescent="0.2">
      <c r="W8737" s="402"/>
      <c r="X8737" s="402"/>
      <c r="Y8737" s="402"/>
      <c r="Z8737" s="402"/>
    </row>
    <row r="8738" spans="23:26" x14ac:dyDescent="0.2">
      <c r="W8738" s="402"/>
      <c r="X8738" s="402"/>
      <c r="Y8738" s="402"/>
      <c r="Z8738" s="402"/>
    </row>
    <row r="8739" spans="23:26" x14ac:dyDescent="0.2">
      <c r="W8739" s="402"/>
      <c r="X8739" s="402"/>
      <c r="Y8739" s="402"/>
      <c r="Z8739" s="402"/>
    </row>
    <row r="8740" spans="23:26" x14ac:dyDescent="0.2">
      <c r="W8740" s="402"/>
      <c r="X8740" s="402"/>
      <c r="Y8740" s="402"/>
      <c r="Z8740" s="402"/>
    </row>
    <row r="8741" spans="23:26" x14ac:dyDescent="0.2">
      <c r="W8741" s="402"/>
      <c r="X8741" s="402"/>
      <c r="Y8741" s="402"/>
      <c r="Z8741" s="402"/>
    </row>
    <row r="8742" spans="23:26" x14ac:dyDescent="0.2">
      <c r="W8742" s="402"/>
      <c r="X8742" s="402"/>
      <c r="Y8742" s="402"/>
      <c r="Z8742" s="402"/>
    </row>
    <row r="8743" spans="23:26" x14ac:dyDescent="0.2">
      <c r="W8743" s="402"/>
      <c r="X8743" s="402"/>
      <c r="Y8743" s="402"/>
      <c r="Z8743" s="402"/>
    </row>
    <row r="8744" spans="23:26" x14ac:dyDescent="0.2">
      <c r="W8744" s="402"/>
      <c r="X8744" s="402"/>
      <c r="Y8744" s="402"/>
      <c r="Z8744" s="402"/>
    </row>
    <row r="8745" spans="23:26" x14ac:dyDescent="0.2">
      <c r="W8745" s="402"/>
      <c r="X8745" s="402"/>
      <c r="Y8745" s="402"/>
      <c r="Z8745" s="402"/>
    </row>
    <row r="8746" spans="23:26" x14ac:dyDescent="0.2">
      <c r="W8746" s="402"/>
      <c r="X8746" s="402"/>
      <c r="Y8746" s="402"/>
      <c r="Z8746" s="402"/>
    </row>
    <row r="8747" spans="23:26" x14ac:dyDescent="0.2">
      <c r="W8747" s="402"/>
      <c r="X8747" s="402"/>
      <c r="Y8747" s="402"/>
      <c r="Z8747" s="402"/>
    </row>
    <row r="8748" spans="23:26" x14ac:dyDescent="0.2">
      <c r="W8748" s="402"/>
      <c r="X8748" s="402"/>
      <c r="Y8748" s="402"/>
      <c r="Z8748" s="402"/>
    </row>
    <row r="8749" spans="23:26" x14ac:dyDescent="0.2">
      <c r="W8749" s="402"/>
      <c r="X8749" s="402"/>
      <c r="Y8749" s="402"/>
      <c r="Z8749" s="402"/>
    </row>
    <row r="8750" spans="23:26" x14ac:dyDescent="0.2">
      <c r="W8750" s="402"/>
      <c r="X8750" s="402"/>
      <c r="Y8750" s="402"/>
      <c r="Z8750" s="402"/>
    </row>
    <row r="8751" spans="23:26" x14ac:dyDescent="0.2">
      <c r="W8751" s="402"/>
      <c r="X8751" s="402"/>
      <c r="Y8751" s="402"/>
      <c r="Z8751" s="402"/>
    </row>
    <row r="8752" spans="23:26" x14ac:dyDescent="0.2">
      <c r="W8752" s="402"/>
      <c r="X8752" s="402"/>
      <c r="Y8752" s="402"/>
      <c r="Z8752" s="402"/>
    </row>
    <row r="8753" spans="23:26" x14ac:dyDescent="0.2">
      <c r="W8753" s="402"/>
      <c r="X8753" s="402"/>
      <c r="Y8753" s="402"/>
      <c r="Z8753" s="402"/>
    </row>
    <row r="8754" spans="23:26" x14ac:dyDescent="0.2">
      <c r="W8754" s="402"/>
      <c r="X8754" s="402"/>
      <c r="Y8754" s="402"/>
      <c r="Z8754" s="402"/>
    </row>
    <row r="8755" spans="23:26" x14ac:dyDescent="0.2">
      <c r="W8755" s="402"/>
      <c r="X8755" s="402"/>
      <c r="Y8755" s="402"/>
      <c r="Z8755" s="402"/>
    </row>
    <row r="8756" spans="23:26" x14ac:dyDescent="0.2">
      <c r="W8756" s="402"/>
      <c r="X8756" s="402"/>
      <c r="Y8756" s="402"/>
      <c r="Z8756" s="402"/>
    </row>
    <row r="8757" spans="23:26" x14ac:dyDescent="0.2">
      <c r="W8757" s="402"/>
      <c r="X8757" s="402"/>
      <c r="Y8757" s="402"/>
      <c r="Z8757" s="402"/>
    </row>
    <row r="8758" spans="23:26" x14ac:dyDescent="0.2">
      <c r="W8758" s="402"/>
      <c r="X8758" s="402"/>
      <c r="Y8758" s="402"/>
      <c r="Z8758" s="402"/>
    </row>
    <row r="8759" spans="23:26" x14ac:dyDescent="0.2">
      <c r="W8759" s="402"/>
      <c r="X8759" s="402"/>
      <c r="Y8759" s="402"/>
      <c r="Z8759" s="402"/>
    </row>
    <row r="8760" spans="23:26" x14ac:dyDescent="0.2">
      <c r="W8760" s="402"/>
      <c r="X8760" s="402"/>
      <c r="Y8760" s="402"/>
      <c r="Z8760" s="402"/>
    </row>
    <row r="8761" spans="23:26" x14ac:dyDescent="0.2">
      <c r="W8761" s="402"/>
      <c r="X8761" s="402"/>
      <c r="Y8761" s="402"/>
      <c r="Z8761" s="402"/>
    </row>
    <row r="8762" spans="23:26" x14ac:dyDescent="0.2">
      <c r="W8762" s="402"/>
      <c r="X8762" s="402"/>
      <c r="Y8762" s="402"/>
      <c r="Z8762" s="402"/>
    </row>
    <row r="8763" spans="23:26" x14ac:dyDescent="0.2">
      <c r="W8763" s="402"/>
      <c r="X8763" s="402"/>
      <c r="Y8763" s="402"/>
      <c r="Z8763" s="402"/>
    </row>
    <row r="8764" spans="23:26" x14ac:dyDescent="0.2">
      <c r="W8764" s="402"/>
      <c r="X8764" s="402"/>
      <c r="Y8764" s="402"/>
      <c r="Z8764" s="402"/>
    </row>
    <row r="8765" spans="23:26" x14ac:dyDescent="0.2">
      <c r="W8765" s="402"/>
      <c r="X8765" s="402"/>
      <c r="Y8765" s="402"/>
      <c r="Z8765" s="402"/>
    </row>
    <row r="8766" spans="23:26" x14ac:dyDescent="0.2">
      <c r="W8766" s="402"/>
      <c r="X8766" s="402"/>
      <c r="Y8766" s="402"/>
      <c r="Z8766" s="402"/>
    </row>
    <row r="8767" spans="23:26" x14ac:dyDescent="0.2">
      <c r="W8767" s="402"/>
      <c r="X8767" s="402"/>
      <c r="Y8767" s="402"/>
      <c r="Z8767" s="402"/>
    </row>
    <row r="8768" spans="23:26" x14ac:dyDescent="0.2">
      <c r="W8768" s="402"/>
      <c r="X8768" s="402"/>
      <c r="Y8768" s="402"/>
      <c r="Z8768" s="402"/>
    </row>
    <row r="8769" spans="23:26" x14ac:dyDescent="0.2">
      <c r="W8769" s="402"/>
      <c r="X8769" s="402"/>
      <c r="Y8769" s="402"/>
      <c r="Z8769" s="402"/>
    </row>
    <row r="8770" spans="23:26" x14ac:dyDescent="0.2">
      <c r="W8770" s="402"/>
      <c r="X8770" s="402"/>
      <c r="Y8770" s="402"/>
      <c r="Z8770" s="402"/>
    </row>
    <row r="8771" spans="23:26" x14ac:dyDescent="0.2">
      <c r="W8771" s="402"/>
      <c r="X8771" s="402"/>
      <c r="Y8771" s="402"/>
      <c r="Z8771" s="402"/>
    </row>
    <row r="8772" spans="23:26" x14ac:dyDescent="0.2">
      <c r="W8772" s="402"/>
      <c r="X8772" s="402"/>
      <c r="Y8772" s="402"/>
      <c r="Z8772" s="402"/>
    </row>
    <row r="8773" spans="23:26" x14ac:dyDescent="0.2">
      <c r="W8773" s="402"/>
      <c r="X8773" s="402"/>
      <c r="Y8773" s="402"/>
      <c r="Z8773" s="402"/>
    </row>
    <row r="8774" spans="23:26" x14ac:dyDescent="0.2">
      <c r="W8774" s="402"/>
      <c r="X8774" s="402"/>
      <c r="Y8774" s="402"/>
      <c r="Z8774" s="402"/>
    </row>
    <row r="8775" spans="23:26" x14ac:dyDescent="0.2">
      <c r="W8775" s="402"/>
      <c r="X8775" s="402"/>
      <c r="Y8775" s="402"/>
      <c r="Z8775" s="402"/>
    </row>
    <row r="8776" spans="23:26" x14ac:dyDescent="0.2">
      <c r="W8776" s="402"/>
      <c r="X8776" s="402"/>
      <c r="Y8776" s="402"/>
      <c r="Z8776" s="402"/>
    </row>
    <row r="8777" spans="23:26" x14ac:dyDescent="0.2">
      <c r="W8777" s="402"/>
      <c r="X8777" s="402"/>
      <c r="Y8777" s="402"/>
      <c r="Z8777" s="402"/>
    </row>
    <row r="8778" spans="23:26" x14ac:dyDescent="0.2">
      <c r="W8778" s="402"/>
      <c r="X8778" s="402"/>
      <c r="Y8778" s="402"/>
      <c r="Z8778" s="402"/>
    </row>
    <row r="8779" spans="23:26" x14ac:dyDescent="0.2">
      <c r="W8779" s="402"/>
      <c r="X8779" s="402"/>
      <c r="Y8779" s="402"/>
      <c r="Z8779" s="402"/>
    </row>
    <row r="8780" spans="23:26" x14ac:dyDescent="0.2">
      <c r="W8780" s="402"/>
      <c r="X8780" s="402"/>
      <c r="Y8780" s="402"/>
      <c r="Z8780" s="402"/>
    </row>
    <row r="8781" spans="23:26" x14ac:dyDescent="0.2">
      <c r="W8781" s="402"/>
      <c r="X8781" s="402"/>
      <c r="Y8781" s="402"/>
      <c r="Z8781" s="402"/>
    </row>
    <row r="8782" spans="23:26" x14ac:dyDescent="0.2">
      <c r="W8782" s="402"/>
      <c r="X8782" s="402"/>
      <c r="Y8782" s="402"/>
      <c r="Z8782" s="402"/>
    </row>
    <row r="8783" spans="23:26" x14ac:dyDescent="0.2">
      <c r="W8783" s="402"/>
      <c r="X8783" s="402"/>
      <c r="Y8783" s="402"/>
      <c r="Z8783" s="402"/>
    </row>
    <row r="8784" spans="23:26" x14ac:dyDescent="0.2">
      <c r="W8784" s="402"/>
      <c r="X8784" s="402"/>
      <c r="Y8784" s="402"/>
      <c r="Z8784" s="402"/>
    </row>
    <row r="8785" spans="23:26" x14ac:dyDescent="0.2">
      <c r="W8785" s="402"/>
      <c r="X8785" s="402"/>
      <c r="Y8785" s="402"/>
      <c r="Z8785" s="402"/>
    </row>
    <row r="8786" spans="23:26" x14ac:dyDescent="0.2">
      <c r="W8786" s="402"/>
      <c r="X8786" s="402"/>
      <c r="Y8786" s="402"/>
      <c r="Z8786" s="402"/>
    </row>
    <row r="8787" spans="23:26" x14ac:dyDescent="0.2">
      <c r="W8787" s="402"/>
      <c r="X8787" s="402"/>
      <c r="Y8787" s="402"/>
      <c r="Z8787" s="402"/>
    </row>
    <row r="8788" spans="23:26" x14ac:dyDescent="0.2">
      <c r="W8788" s="402"/>
      <c r="X8788" s="402"/>
      <c r="Y8788" s="402"/>
      <c r="Z8788" s="402"/>
    </row>
    <row r="8789" spans="23:26" x14ac:dyDescent="0.2">
      <c r="W8789" s="402"/>
      <c r="X8789" s="402"/>
      <c r="Y8789" s="402"/>
      <c r="Z8789" s="402"/>
    </row>
    <row r="8790" spans="23:26" x14ac:dyDescent="0.2">
      <c r="W8790" s="402"/>
      <c r="X8790" s="402"/>
      <c r="Y8790" s="402"/>
      <c r="Z8790" s="402"/>
    </row>
    <row r="8791" spans="23:26" x14ac:dyDescent="0.2">
      <c r="W8791" s="402"/>
      <c r="X8791" s="402"/>
      <c r="Y8791" s="402"/>
      <c r="Z8791" s="402"/>
    </row>
    <row r="8792" spans="23:26" x14ac:dyDescent="0.2">
      <c r="W8792" s="402"/>
      <c r="X8792" s="402"/>
      <c r="Y8792" s="402"/>
      <c r="Z8792" s="402"/>
    </row>
    <row r="8793" spans="23:26" x14ac:dyDescent="0.2">
      <c r="W8793" s="402"/>
      <c r="X8793" s="402"/>
      <c r="Y8793" s="402"/>
      <c r="Z8793" s="402"/>
    </row>
    <row r="8794" spans="23:26" x14ac:dyDescent="0.2">
      <c r="W8794" s="402"/>
      <c r="X8794" s="402"/>
      <c r="Y8794" s="402"/>
      <c r="Z8794" s="402"/>
    </row>
    <row r="8795" spans="23:26" x14ac:dyDescent="0.2">
      <c r="W8795" s="402"/>
      <c r="X8795" s="402"/>
      <c r="Y8795" s="402"/>
      <c r="Z8795" s="402"/>
    </row>
    <row r="8796" spans="23:26" x14ac:dyDescent="0.2">
      <c r="W8796" s="402"/>
      <c r="X8796" s="402"/>
      <c r="Y8796" s="402"/>
      <c r="Z8796" s="402"/>
    </row>
    <row r="8797" spans="23:26" x14ac:dyDescent="0.2">
      <c r="W8797" s="402"/>
      <c r="X8797" s="402"/>
      <c r="Y8797" s="402"/>
      <c r="Z8797" s="402"/>
    </row>
    <row r="8798" spans="23:26" x14ac:dyDescent="0.2">
      <c r="W8798" s="402"/>
      <c r="X8798" s="402"/>
      <c r="Y8798" s="402"/>
      <c r="Z8798" s="402"/>
    </row>
    <row r="8799" spans="23:26" x14ac:dyDescent="0.2">
      <c r="W8799" s="402"/>
      <c r="X8799" s="402"/>
      <c r="Y8799" s="402"/>
      <c r="Z8799" s="402"/>
    </row>
    <row r="8800" spans="23:26" x14ac:dyDescent="0.2">
      <c r="W8800" s="402"/>
      <c r="X8800" s="402"/>
      <c r="Y8800" s="402"/>
      <c r="Z8800" s="402"/>
    </row>
    <row r="8801" spans="23:26" x14ac:dyDescent="0.2">
      <c r="W8801" s="402"/>
      <c r="X8801" s="402"/>
      <c r="Y8801" s="402"/>
      <c r="Z8801" s="402"/>
    </row>
    <row r="8802" spans="23:26" x14ac:dyDescent="0.2">
      <c r="W8802" s="402"/>
      <c r="X8802" s="402"/>
      <c r="Y8802" s="402"/>
      <c r="Z8802" s="402"/>
    </row>
    <row r="8803" spans="23:26" x14ac:dyDescent="0.2">
      <c r="W8803" s="402"/>
      <c r="X8803" s="402"/>
      <c r="Y8803" s="402"/>
      <c r="Z8803" s="402"/>
    </row>
    <row r="8804" spans="23:26" x14ac:dyDescent="0.2">
      <c r="W8804" s="402"/>
      <c r="X8804" s="402"/>
      <c r="Y8804" s="402"/>
      <c r="Z8804" s="402"/>
    </row>
    <row r="8805" spans="23:26" x14ac:dyDescent="0.2">
      <c r="W8805" s="402"/>
      <c r="X8805" s="402"/>
      <c r="Y8805" s="402"/>
      <c r="Z8805" s="402"/>
    </row>
    <row r="8806" spans="23:26" x14ac:dyDescent="0.2">
      <c r="W8806" s="402"/>
      <c r="X8806" s="402"/>
      <c r="Y8806" s="402"/>
      <c r="Z8806" s="402"/>
    </row>
    <row r="8807" spans="23:26" x14ac:dyDescent="0.2">
      <c r="W8807" s="402"/>
      <c r="X8807" s="402"/>
      <c r="Y8807" s="402"/>
      <c r="Z8807" s="402"/>
    </row>
    <row r="8808" spans="23:26" x14ac:dyDescent="0.2">
      <c r="W8808" s="402"/>
      <c r="X8808" s="402"/>
      <c r="Y8808" s="402"/>
      <c r="Z8808" s="402"/>
    </row>
    <row r="8809" spans="23:26" x14ac:dyDescent="0.2">
      <c r="W8809" s="402"/>
      <c r="X8809" s="402"/>
      <c r="Y8809" s="402"/>
      <c r="Z8809" s="402"/>
    </row>
    <row r="8810" spans="23:26" x14ac:dyDescent="0.2">
      <c r="W8810" s="402"/>
      <c r="X8810" s="402"/>
      <c r="Y8810" s="402"/>
      <c r="Z8810" s="402"/>
    </row>
    <row r="8811" spans="23:26" x14ac:dyDescent="0.2">
      <c r="W8811" s="402"/>
      <c r="X8811" s="402"/>
      <c r="Y8811" s="402"/>
      <c r="Z8811" s="402"/>
    </row>
    <row r="8812" spans="23:26" x14ac:dyDescent="0.2">
      <c r="W8812" s="402"/>
      <c r="X8812" s="402"/>
      <c r="Y8812" s="402"/>
      <c r="Z8812" s="402"/>
    </row>
    <row r="8813" spans="23:26" x14ac:dyDescent="0.2">
      <c r="W8813" s="402"/>
      <c r="X8813" s="402"/>
      <c r="Y8813" s="402"/>
      <c r="Z8813" s="402"/>
    </row>
    <row r="8814" spans="23:26" x14ac:dyDescent="0.2">
      <c r="W8814" s="402"/>
      <c r="X8814" s="402"/>
      <c r="Y8814" s="402"/>
      <c r="Z8814" s="402"/>
    </row>
    <row r="8815" spans="23:26" x14ac:dyDescent="0.2">
      <c r="W8815" s="402"/>
      <c r="X8815" s="402"/>
      <c r="Y8815" s="402"/>
      <c r="Z8815" s="402"/>
    </row>
    <row r="8816" spans="23:26" x14ac:dyDescent="0.2">
      <c r="W8816" s="402"/>
      <c r="X8816" s="402"/>
      <c r="Y8816" s="402"/>
      <c r="Z8816" s="402"/>
    </row>
    <row r="8817" spans="23:26" x14ac:dyDescent="0.2">
      <c r="W8817" s="402"/>
      <c r="X8817" s="402"/>
      <c r="Y8817" s="402"/>
      <c r="Z8817" s="402"/>
    </row>
    <row r="8818" spans="23:26" x14ac:dyDescent="0.2">
      <c r="W8818" s="402"/>
      <c r="X8818" s="402"/>
      <c r="Y8818" s="402"/>
      <c r="Z8818" s="402"/>
    </row>
    <row r="8819" spans="23:26" x14ac:dyDescent="0.2">
      <c r="W8819" s="402"/>
      <c r="X8819" s="402"/>
      <c r="Y8819" s="402"/>
      <c r="Z8819" s="402"/>
    </row>
    <row r="8820" spans="23:26" x14ac:dyDescent="0.2">
      <c r="W8820" s="402"/>
      <c r="X8820" s="402"/>
      <c r="Y8820" s="402"/>
      <c r="Z8820" s="402"/>
    </row>
    <row r="8821" spans="23:26" x14ac:dyDescent="0.2">
      <c r="W8821" s="402"/>
      <c r="X8821" s="402"/>
      <c r="Y8821" s="402"/>
      <c r="Z8821" s="402"/>
    </row>
    <row r="8822" spans="23:26" x14ac:dyDescent="0.2">
      <c r="W8822" s="402"/>
      <c r="X8822" s="402"/>
      <c r="Y8822" s="402"/>
      <c r="Z8822" s="402"/>
    </row>
    <row r="8823" spans="23:26" x14ac:dyDescent="0.2">
      <c r="W8823" s="402"/>
      <c r="X8823" s="402"/>
      <c r="Y8823" s="402"/>
      <c r="Z8823" s="402"/>
    </row>
    <row r="8824" spans="23:26" x14ac:dyDescent="0.2">
      <c r="W8824" s="402"/>
      <c r="X8824" s="402"/>
      <c r="Y8824" s="402"/>
      <c r="Z8824" s="402"/>
    </row>
    <row r="8825" spans="23:26" x14ac:dyDescent="0.2">
      <c r="W8825" s="402"/>
      <c r="X8825" s="402"/>
      <c r="Y8825" s="402"/>
      <c r="Z8825" s="402"/>
    </row>
    <row r="8826" spans="23:26" x14ac:dyDescent="0.2">
      <c r="W8826" s="402"/>
      <c r="X8826" s="402"/>
      <c r="Y8826" s="402"/>
      <c r="Z8826" s="402"/>
    </row>
    <row r="8827" spans="23:26" x14ac:dyDescent="0.2">
      <c r="W8827" s="402"/>
      <c r="X8827" s="402"/>
      <c r="Y8827" s="402"/>
      <c r="Z8827" s="402"/>
    </row>
    <row r="8828" spans="23:26" x14ac:dyDescent="0.2">
      <c r="W8828" s="402"/>
      <c r="X8828" s="402"/>
      <c r="Y8828" s="402"/>
      <c r="Z8828" s="402"/>
    </row>
    <row r="8829" spans="23:26" x14ac:dyDescent="0.2">
      <c r="W8829" s="402"/>
      <c r="X8829" s="402"/>
      <c r="Y8829" s="402"/>
      <c r="Z8829" s="402"/>
    </row>
    <row r="8830" spans="23:26" x14ac:dyDescent="0.2">
      <c r="W8830" s="402"/>
      <c r="X8830" s="402"/>
      <c r="Y8830" s="402"/>
      <c r="Z8830" s="402"/>
    </row>
    <row r="8831" spans="23:26" x14ac:dyDescent="0.2">
      <c r="W8831" s="402"/>
      <c r="X8831" s="402"/>
      <c r="Y8831" s="402"/>
      <c r="Z8831" s="402"/>
    </row>
    <row r="8832" spans="23:26" x14ac:dyDescent="0.2">
      <c r="W8832" s="402"/>
      <c r="X8832" s="402"/>
      <c r="Y8832" s="402"/>
      <c r="Z8832" s="402"/>
    </row>
    <row r="8833" spans="23:26" x14ac:dyDescent="0.2">
      <c r="W8833" s="402"/>
      <c r="X8833" s="402"/>
      <c r="Y8833" s="402"/>
      <c r="Z8833" s="402"/>
    </row>
    <row r="8834" spans="23:26" x14ac:dyDescent="0.2">
      <c r="W8834" s="402"/>
      <c r="X8834" s="402"/>
      <c r="Y8834" s="402"/>
      <c r="Z8834" s="402"/>
    </row>
    <row r="8835" spans="23:26" x14ac:dyDescent="0.2">
      <c r="W8835" s="402"/>
      <c r="X8835" s="402"/>
      <c r="Y8835" s="402"/>
      <c r="Z8835" s="402"/>
    </row>
    <row r="8836" spans="23:26" x14ac:dyDescent="0.2">
      <c r="W8836" s="402"/>
      <c r="X8836" s="402"/>
      <c r="Y8836" s="402"/>
      <c r="Z8836" s="402"/>
    </row>
    <row r="8837" spans="23:26" x14ac:dyDescent="0.2">
      <c r="W8837" s="402"/>
      <c r="X8837" s="402"/>
      <c r="Y8837" s="402"/>
      <c r="Z8837" s="402"/>
    </row>
    <row r="8838" spans="23:26" x14ac:dyDescent="0.2">
      <c r="W8838" s="402"/>
      <c r="X8838" s="402"/>
      <c r="Y8838" s="402"/>
      <c r="Z8838" s="402"/>
    </row>
    <row r="8839" spans="23:26" x14ac:dyDescent="0.2">
      <c r="W8839" s="402"/>
      <c r="X8839" s="402"/>
      <c r="Y8839" s="402"/>
      <c r="Z8839" s="402"/>
    </row>
    <row r="8840" spans="23:26" x14ac:dyDescent="0.2">
      <c r="W8840" s="402"/>
      <c r="X8840" s="402"/>
      <c r="Y8840" s="402"/>
      <c r="Z8840" s="402"/>
    </row>
    <row r="8841" spans="23:26" x14ac:dyDescent="0.2">
      <c r="W8841" s="402"/>
      <c r="X8841" s="402"/>
      <c r="Y8841" s="402"/>
      <c r="Z8841" s="402"/>
    </row>
    <row r="8842" spans="23:26" x14ac:dyDescent="0.2">
      <c r="W8842" s="402"/>
      <c r="X8842" s="402"/>
      <c r="Y8842" s="402"/>
      <c r="Z8842" s="402"/>
    </row>
    <row r="8843" spans="23:26" x14ac:dyDescent="0.2">
      <c r="W8843" s="402"/>
      <c r="X8843" s="402"/>
      <c r="Y8843" s="402"/>
      <c r="Z8843" s="402"/>
    </row>
    <row r="8844" spans="23:26" x14ac:dyDescent="0.2">
      <c r="W8844" s="402"/>
      <c r="X8844" s="402"/>
      <c r="Y8844" s="402"/>
      <c r="Z8844" s="402"/>
    </row>
    <row r="8845" spans="23:26" x14ac:dyDescent="0.2">
      <c r="W8845" s="402"/>
      <c r="X8845" s="402"/>
      <c r="Y8845" s="402"/>
      <c r="Z8845" s="402"/>
    </row>
    <row r="8846" spans="23:26" x14ac:dyDescent="0.2">
      <c r="W8846" s="402"/>
      <c r="X8846" s="402"/>
      <c r="Y8846" s="402"/>
      <c r="Z8846" s="402"/>
    </row>
    <row r="8847" spans="23:26" x14ac:dyDescent="0.2">
      <c r="W8847" s="402"/>
      <c r="X8847" s="402"/>
      <c r="Y8847" s="402"/>
      <c r="Z8847" s="402"/>
    </row>
    <row r="8848" spans="23:26" x14ac:dyDescent="0.2">
      <c r="W8848" s="402"/>
      <c r="X8848" s="402"/>
      <c r="Y8848" s="402"/>
      <c r="Z8848" s="402"/>
    </row>
    <row r="8849" spans="23:26" x14ac:dyDescent="0.2">
      <c r="W8849" s="402"/>
      <c r="X8849" s="402"/>
      <c r="Y8849" s="402"/>
      <c r="Z8849" s="402"/>
    </row>
    <row r="8850" spans="23:26" x14ac:dyDescent="0.2">
      <c r="W8850" s="402"/>
      <c r="X8850" s="402"/>
      <c r="Y8850" s="402"/>
      <c r="Z8850" s="402"/>
    </row>
    <row r="8851" spans="23:26" x14ac:dyDescent="0.2">
      <c r="W8851" s="402"/>
      <c r="X8851" s="402"/>
      <c r="Y8851" s="402"/>
      <c r="Z8851" s="402"/>
    </row>
    <row r="8852" spans="23:26" x14ac:dyDescent="0.2">
      <c r="W8852" s="402"/>
      <c r="X8852" s="402"/>
      <c r="Y8852" s="402"/>
      <c r="Z8852" s="402"/>
    </row>
    <row r="8853" spans="23:26" x14ac:dyDescent="0.2">
      <c r="W8853" s="402"/>
      <c r="X8853" s="402"/>
      <c r="Y8853" s="402"/>
      <c r="Z8853" s="402"/>
    </row>
    <row r="8854" spans="23:26" x14ac:dyDescent="0.2">
      <c r="W8854" s="402"/>
      <c r="X8854" s="402"/>
      <c r="Y8854" s="402"/>
      <c r="Z8854" s="402"/>
    </row>
    <row r="8855" spans="23:26" x14ac:dyDescent="0.2">
      <c r="W8855" s="402"/>
      <c r="X8855" s="402"/>
      <c r="Y8855" s="402"/>
      <c r="Z8855" s="402"/>
    </row>
    <row r="8856" spans="23:26" x14ac:dyDescent="0.2">
      <c r="W8856" s="402"/>
      <c r="X8856" s="402"/>
      <c r="Y8856" s="402"/>
      <c r="Z8856" s="402"/>
    </row>
    <row r="8857" spans="23:26" x14ac:dyDescent="0.2">
      <c r="W8857" s="402"/>
      <c r="X8857" s="402"/>
      <c r="Y8857" s="402"/>
      <c r="Z8857" s="402"/>
    </row>
    <row r="8858" spans="23:26" x14ac:dyDescent="0.2">
      <c r="W8858" s="402"/>
      <c r="X8858" s="402"/>
      <c r="Y8858" s="402"/>
      <c r="Z8858" s="402"/>
    </row>
    <row r="8859" spans="23:26" x14ac:dyDescent="0.2">
      <c r="W8859" s="402"/>
      <c r="X8859" s="402"/>
      <c r="Y8859" s="402"/>
      <c r="Z8859" s="402"/>
    </row>
    <row r="8860" spans="23:26" x14ac:dyDescent="0.2">
      <c r="W8860" s="402"/>
      <c r="X8860" s="402"/>
      <c r="Y8860" s="402"/>
      <c r="Z8860" s="402"/>
    </row>
    <row r="8861" spans="23:26" x14ac:dyDescent="0.2">
      <c r="W8861" s="402"/>
      <c r="X8861" s="402"/>
      <c r="Y8861" s="402"/>
      <c r="Z8861" s="402"/>
    </row>
    <row r="8862" spans="23:26" x14ac:dyDescent="0.2">
      <c r="W8862" s="402"/>
      <c r="X8862" s="402"/>
      <c r="Y8862" s="402"/>
      <c r="Z8862" s="402"/>
    </row>
    <row r="8863" spans="23:26" x14ac:dyDescent="0.2">
      <c r="W8863" s="402"/>
      <c r="X8863" s="402"/>
      <c r="Y8863" s="402"/>
      <c r="Z8863" s="402"/>
    </row>
    <row r="8864" spans="23:26" x14ac:dyDescent="0.2">
      <c r="W8864" s="402"/>
      <c r="X8864" s="402"/>
      <c r="Y8864" s="402"/>
      <c r="Z8864" s="402"/>
    </row>
    <row r="8865" spans="23:26" x14ac:dyDescent="0.2">
      <c r="W8865" s="402"/>
      <c r="X8865" s="402"/>
      <c r="Y8865" s="402"/>
      <c r="Z8865" s="402"/>
    </row>
    <row r="8866" spans="23:26" x14ac:dyDescent="0.2">
      <c r="W8866" s="402"/>
      <c r="X8866" s="402"/>
      <c r="Y8866" s="402"/>
      <c r="Z8866" s="402"/>
    </row>
    <row r="8867" spans="23:26" x14ac:dyDescent="0.2">
      <c r="W8867" s="402"/>
      <c r="X8867" s="402"/>
      <c r="Y8867" s="402"/>
      <c r="Z8867" s="402"/>
    </row>
    <row r="8868" spans="23:26" x14ac:dyDescent="0.2">
      <c r="W8868" s="402"/>
      <c r="X8868" s="402"/>
      <c r="Y8868" s="402"/>
      <c r="Z8868" s="402"/>
    </row>
    <row r="8869" spans="23:26" x14ac:dyDescent="0.2">
      <c r="W8869" s="402"/>
      <c r="X8869" s="402"/>
      <c r="Y8869" s="402"/>
      <c r="Z8869" s="402"/>
    </row>
    <row r="8870" spans="23:26" x14ac:dyDescent="0.2">
      <c r="W8870" s="402"/>
      <c r="X8870" s="402"/>
      <c r="Y8870" s="402"/>
      <c r="Z8870" s="402"/>
    </row>
    <row r="8871" spans="23:26" x14ac:dyDescent="0.2">
      <c r="W8871" s="402"/>
      <c r="X8871" s="402"/>
      <c r="Y8871" s="402"/>
      <c r="Z8871" s="402"/>
    </row>
    <row r="8872" spans="23:26" x14ac:dyDescent="0.2">
      <c r="W8872" s="402"/>
      <c r="X8872" s="402"/>
      <c r="Y8872" s="402"/>
      <c r="Z8872" s="402"/>
    </row>
    <row r="8873" spans="23:26" x14ac:dyDescent="0.2">
      <c r="W8873" s="402"/>
      <c r="X8873" s="402"/>
      <c r="Y8873" s="402"/>
      <c r="Z8873" s="402"/>
    </row>
    <row r="8874" spans="23:26" x14ac:dyDescent="0.2">
      <c r="W8874" s="402"/>
      <c r="X8874" s="402"/>
      <c r="Y8874" s="402"/>
      <c r="Z8874" s="402"/>
    </row>
    <row r="8875" spans="23:26" x14ac:dyDescent="0.2">
      <c r="W8875" s="402"/>
      <c r="X8875" s="402"/>
      <c r="Y8875" s="402"/>
      <c r="Z8875" s="402"/>
    </row>
    <row r="8876" spans="23:26" x14ac:dyDescent="0.2">
      <c r="W8876" s="402"/>
      <c r="X8876" s="402"/>
      <c r="Y8876" s="402"/>
      <c r="Z8876" s="402"/>
    </row>
    <row r="8877" spans="23:26" x14ac:dyDescent="0.2">
      <c r="W8877" s="402"/>
      <c r="X8877" s="402"/>
      <c r="Y8877" s="402"/>
      <c r="Z8877" s="402"/>
    </row>
    <row r="8878" spans="23:26" x14ac:dyDescent="0.2">
      <c r="W8878" s="402"/>
      <c r="X8878" s="402"/>
      <c r="Y8878" s="402"/>
      <c r="Z8878" s="402"/>
    </row>
    <row r="8879" spans="23:26" x14ac:dyDescent="0.2">
      <c r="W8879" s="402"/>
      <c r="X8879" s="402"/>
      <c r="Y8879" s="402"/>
      <c r="Z8879" s="402"/>
    </row>
    <row r="8880" spans="23:26" x14ac:dyDescent="0.2">
      <c r="W8880" s="402"/>
      <c r="X8880" s="402"/>
      <c r="Y8880" s="402"/>
      <c r="Z8880" s="402"/>
    </row>
    <row r="8881" spans="23:26" x14ac:dyDescent="0.2">
      <c r="W8881" s="402"/>
      <c r="X8881" s="402"/>
      <c r="Y8881" s="402"/>
      <c r="Z8881" s="402"/>
    </row>
    <row r="8882" spans="23:26" x14ac:dyDescent="0.2">
      <c r="W8882" s="402"/>
      <c r="X8882" s="402"/>
      <c r="Y8882" s="402"/>
      <c r="Z8882" s="402"/>
    </row>
    <row r="8883" spans="23:26" x14ac:dyDescent="0.2">
      <c r="W8883" s="402"/>
      <c r="X8883" s="402"/>
      <c r="Y8883" s="402"/>
      <c r="Z8883" s="402"/>
    </row>
    <row r="8884" spans="23:26" x14ac:dyDescent="0.2">
      <c r="W8884" s="402"/>
      <c r="X8884" s="402"/>
      <c r="Y8884" s="402"/>
      <c r="Z8884" s="402"/>
    </row>
    <row r="8885" spans="23:26" x14ac:dyDescent="0.2">
      <c r="W8885" s="402"/>
      <c r="X8885" s="402"/>
      <c r="Y8885" s="402"/>
      <c r="Z8885" s="402"/>
    </row>
    <row r="8886" spans="23:26" x14ac:dyDescent="0.2">
      <c r="W8886" s="402"/>
      <c r="X8886" s="402"/>
      <c r="Y8886" s="402"/>
      <c r="Z8886" s="402"/>
    </row>
    <row r="8887" spans="23:26" x14ac:dyDescent="0.2">
      <c r="W8887" s="402"/>
      <c r="X8887" s="402"/>
      <c r="Y8887" s="402"/>
      <c r="Z8887" s="402"/>
    </row>
    <row r="8888" spans="23:26" x14ac:dyDescent="0.2">
      <c r="W8888" s="402"/>
      <c r="X8888" s="402"/>
      <c r="Y8888" s="402"/>
      <c r="Z8888" s="402"/>
    </row>
    <row r="8889" spans="23:26" x14ac:dyDescent="0.2">
      <c r="W8889" s="402"/>
      <c r="X8889" s="402"/>
      <c r="Y8889" s="402"/>
      <c r="Z8889" s="402"/>
    </row>
    <row r="8890" spans="23:26" x14ac:dyDescent="0.2">
      <c r="W8890" s="402"/>
      <c r="X8890" s="402"/>
      <c r="Y8890" s="402"/>
      <c r="Z8890" s="402"/>
    </row>
    <row r="8891" spans="23:26" x14ac:dyDescent="0.2">
      <c r="W8891" s="402"/>
      <c r="X8891" s="402"/>
      <c r="Y8891" s="402"/>
      <c r="Z8891" s="402"/>
    </row>
    <row r="8892" spans="23:26" x14ac:dyDescent="0.2">
      <c r="W8892" s="402"/>
      <c r="X8892" s="402"/>
      <c r="Y8892" s="402"/>
      <c r="Z8892" s="402"/>
    </row>
    <row r="8893" spans="23:26" x14ac:dyDescent="0.2">
      <c r="W8893" s="402"/>
      <c r="X8893" s="402"/>
      <c r="Y8893" s="402"/>
      <c r="Z8893" s="402"/>
    </row>
    <row r="8894" spans="23:26" x14ac:dyDescent="0.2">
      <c r="W8894" s="402"/>
      <c r="X8894" s="402"/>
      <c r="Y8894" s="402"/>
      <c r="Z8894" s="402"/>
    </row>
    <row r="8895" spans="23:26" x14ac:dyDescent="0.2">
      <c r="W8895" s="402"/>
      <c r="X8895" s="402"/>
      <c r="Y8895" s="402"/>
      <c r="Z8895" s="402"/>
    </row>
    <row r="8896" spans="23:26" x14ac:dyDescent="0.2">
      <c r="W8896" s="402"/>
      <c r="X8896" s="402"/>
      <c r="Y8896" s="402"/>
      <c r="Z8896" s="402"/>
    </row>
    <row r="8897" spans="23:26" x14ac:dyDescent="0.2">
      <c r="W8897" s="402"/>
      <c r="X8897" s="402"/>
      <c r="Y8897" s="402"/>
      <c r="Z8897" s="402"/>
    </row>
    <row r="8898" spans="23:26" x14ac:dyDescent="0.2">
      <c r="W8898" s="402"/>
      <c r="X8898" s="402"/>
      <c r="Y8898" s="402"/>
      <c r="Z8898" s="402"/>
    </row>
    <row r="8899" spans="23:26" x14ac:dyDescent="0.2">
      <c r="W8899" s="402"/>
      <c r="X8899" s="402"/>
      <c r="Y8899" s="402"/>
      <c r="Z8899" s="402"/>
    </row>
    <row r="8900" spans="23:26" x14ac:dyDescent="0.2">
      <c r="W8900" s="402"/>
      <c r="X8900" s="402"/>
      <c r="Y8900" s="402"/>
      <c r="Z8900" s="402"/>
    </row>
    <row r="8901" spans="23:26" x14ac:dyDescent="0.2">
      <c r="W8901" s="402"/>
      <c r="X8901" s="402"/>
      <c r="Y8901" s="402"/>
      <c r="Z8901" s="402"/>
    </row>
    <row r="8902" spans="23:26" x14ac:dyDescent="0.2">
      <c r="W8902" s="402"/>
      <c r="X8902" s="402"/>
      <c r="Y8902" s="402"/>
      <c r="Z8902" s="402"/>
    </row>
    <row r="8903" spans="23:26" x14ac:dyDescent="0.2">
      <c r="W8903" s="402"/>
      <c r="X8903" s="402"/>
      <c r="Y8903" s="402"/>
      <c r="Z8903" s="402"/>
    </row>
    <row r="8904" spans="23:26" x14ac:dyDescent="0.2">
      <c r="W8904" s="402"/>
      <c r="X8904" s="402"/>
      <c r="Y8904" s="402"/>
      <c r="Z8904" s="402"/>
    </row>
    <row r="8905" spans="23:26" x14ac:dyDescent="0.2">
      <c r="W8905" s="402"/>
      <c r="X8905" s="402"/>
      <c r="Y8905" s="402"/>
      <c r="Z8905" s="402"/>
    </row>
    <row r="8906" spans="23:26" x14ac:dyDescent="0.2">
      <c r="W8906" s="402"/>
      <c r="X8906" s="402"/>
      <c r="Y8906" s="402"/>
      <c r="Z8906" s="402"/>
    </row>
    <row r="8907" spans="23:26" x14ac:dyDescent="0.2">
      <c r="W8907" s="402"/>
      <c r="X8907" s="402"/>
      <c r="Y8907" s="402"/>
      <c r="Z8907" s="402"/>
    </row>
    <row r="8908" spans="23:26" x14ac:dyDescent="0.2">
      <c r="W8908" s="402"/>
      <c r="X8908" s="402"/>
      <c r="Y8908" s="402"/>
      <c r="Z8908" s="402"/>
    </row>
    <row r="8909" spans="23:26" x14ac:dyDescent="0.2">
      <c r="W8909" s="402"/>
      <c r="X8909" s="402"/>
      <c r="Y8909" s="402"/>
      <c r="Z8909" s="402"/>
    </row>
    <row r="8910" spans="23:26" x14ac:dyDescent="0.2">
      <c r="W8910" s="402"/>
      <c r="X8910" s="402"/>
      <c r="Y8910" s="402"/>
      <c r="Z8910" s="402"/>
    </row>
    <row r="8911" spans="23:26" x14ac:dyDescent="0.2">
      <c r="W8911" s="402"/>
      <c r="X8911" s="402"/>
      <c r="Y8911" s="402"/>
      <c r="Z8911" s="402"/>
    </row>
    <row r="8912" spans="23:26" x14ac:dyDescent="0.2">
      <c r="W8912" s="402"/>
      <c r="X8912" s="402"/>
      <c r="Y8912" s="402"/>
      <c r="Z8912" s="402"/>
    </row>
    <row r="8913" spans="23:26" x14ac:dyDescent="0.2">
      <c r="W8913" s="402"/>
      <c r="X8913" s="402"/>
      <c r="Y8913" s="402"/>
      <c r="Z8913" s="402"/>
    </row>
    <row r="8914" spans="23:26" x14ac:dyDescent="0.2">
      <c r="W8914" s="402"/>
      <c r="X8914" s="402"/>
      <c r="Y8914" s="402"/>
      <c r="Z8914" s="402"/>
    </row>
    <row r="8915" spans="23:26" x14ac:dyDescent="0.2">
      <c r="W8915" s="402"/>
      <c r="X8915" s="402"/>
      <c r="Y8915" s="402"/>
      <c r="Z8915" s="402"/>
    </row>
    <row r="8916" spans="23:26" x14ac:dyDescent="0.2">
      <c r="W8916" s="402"/>
      <c r="X8916" s="402"/>
      <c r="Y8916" s="402"/>
      <c r="Z8916" s="402"/>
    </row>
    <row r="8917" spans="23:26" x14ac:dyDescent="0.2">
      <c r="W8917" s="402"/>
      <c r="X8917" s="402"/>
      <c r="Y8917" s="402"/>
      <c r="Z8917" s="402"/>
    </row>
    <row r="8918" spans="23:26" x14ac:dyDescent="0.2">
      <c r="W8918" s="402"/>
      <c r="X8918" s="402"/>
      <c r="Y8918" s="402"/>
      <c r="Z8918" s="402"/>
    </row>
    <row r="8919" spans="23:26" x14ac:dyDescent="0.2">
      <c r="W8919" s="402"/>
      <c r="X8919" s="402"/>
      <c r="Y8919" s="402"/>
      <c r="Z8919" s="402"/>
    </row>
    <row r="8920" spans="23:26" x14ac:dyDescent="0.2">
      <c r="W8920" s="402"/>
      <c r="X8920" s="402"/>
      <c r="Y8920" s="402"/>
      <c r="Z8920" s="402"/>
    </row>
    <row r="8921" spans="23:26" x14ac:dyDescent="0.2">
      <c r="W8921" s="402"/>
      <c r="X8921" s="402"/>
      <c r="Y8921" s="402"/>
      <c r="Z8921" s="402"/>
    </row>
    <row r="8922" spans="23:26" x14ac:dyDescent="0.2">
      <c r="W8922" s="402"/>
      <c r="X8922" s="402"/>
      <c r="Y8922" s="402"/>
      <c r="Z8922" s="402"/>
    </row>
    <row r="8923" spans="23:26" x14ac:dyDescent="0.2">
      <c r="W8923" s="402"/>
      <c r="X8923" s="402"/>
      <c r="Y8923" s="402"/>
      <c r="Z8923" s="402"/>
    </row>
    <row r="8924" spans="23:26" x14ac:dyDescent="0.2">
      <c r="W8924" s="402"/>
      <c r="X8924" s="402"/>
      <c r="Y8924" s="402"/>
      <c r="Z8924" s="402"/>
    </row>
    <row r="8925" spans="23:26" x14ac:dyDescent="0.2">
      <c r="W8925" s="402"/>
      <c r="X8925" s="402"/>
      <c r="Y8925" s="402"/>
      <c r="Z8925" s="402"/>
    </row>
    <row r="8926" spans="23:26" x14ac:dyDescent="0.2">
      <c r="W8926" s="402"/>
      <c r="X8926" s="402"/>
      <c r="Y8926" s="402"/>
      <c r="Z8926" s="402"/>
    </row>
    <row r="8927" spans="23:26" x14ac:dyDescent="0.2">
      <c r="W8927" s="402"/>
      <c r="X8927" s="402"/>
      <c r="Y8927" s="402"/>
      <c r="Z8927" s="402"/>
    </row>
    <row r="8928" spans="23:26" x14ac:dyDescent="0.2">
      <c r="W8928" s="402"/>
      <c r="X8928" s="402"/>
      <c r="Y8928" s="402"/>
      <c r="Z8928" s="402"/>
    </row>
    <row r="8929" spans="23:26" x14ac:dyDescent="0.2">
      <c r="W8929" s="402"/>
      <c r="X8929" s="402"/>
      <c r="Y8929" s="402"/>
      <c r="Z8929" s="402"/>
    </row>
    <row r="8930" spans="23:26" x14ac:dyDescent="0.2">
      <c r="W8930" s="402"/>
      <c r="X8930" s="402"/>
      <c r="Y8930" s="402"/>
      <c r="Z8930" s="402"/>
    </row>
    <row r="8931" spans="23:26" x14ac:dyDescent="0.2">
      <c r="W8931" s="402"/>
      <c r="X8931" s="402"/>
      <c r="Y8931" s="402"/>
      <c r="Z8931" s="402"/>
    </row>
    <row r="8932" spans="23:26" x14ac:dyDescent="0.2">
      <c r="W8932" s="402"/>
      <c r="X8932" s="402"/>
      <c r="Y8932" s="402"/>
      <c r="Z8932" s="402"/>
    </row>
    <row r="8933" spans="23:26" x14ac:dyDescent="0.2">
      <c r="W8933" s="402"/>
      <c r="X8933" s="402"/>
      <c r="Y8933" s="402"/>
      <c r="Z8933" s="402"/>
    </row>
    <row r="8934" spans="23:26" x14ac:dyDescent="0.2">
      <c r="W8934" s="402"/>
      <c r="X8934" s="402"/>
      <c r="Y8934" s="402"/>
      <c r="Z8934" s="402"/>
    </row>
    <row r="8935" spans="23:26" x14ac:dyDescent="0.2">
      <c r="W8935" s="402"/>
      <c r="X8935" s="402"/>
      <c r="Y8935" s="402"/>
      <c r="Z8935" s="402"/>
    </row>
    <row r="8936" spans="23:26" x14ac:dyDescent="0.2">
      <c r="W8936" s="402"/>
      <c r="X8936" s="402"/>
      <c r="Y8936" s="402"/>
      <c r="Z8936" s="402"/>
    </row>
    <row r="8937" spans="23:26" x14ac:dyDescent="0.2">
      <c r="W8937" s="402"/>
      <c r="X8937" s="402"/>
      <c r="Y8937" s="402"/>
      <c r="Z8937" s="402"/>
    </row>
    <row r="8938" spans="23:26" x14ac:dyDescent="0.2">
      <c r="W8938" s="402"/>
      <c r="X8938" s="402"/>
      <c r="Y8938" s="402"/>
      <c r="Z8938" s="402"/>
    </row>
    <row r="8939" spans="23:26" x14ac:dyDescent="0.2">
      <c r="W8939" s="402"/>
      <c r="X8939" s="402"/>
      <c r="Y8939" s="402"/>
      <c r="Z8939" s="402"/>
    </row>
    <row r="8940" spans="23:26" x14ac:dyDescent="0.2">
      <c r="W8940" s="402"/>
      <c r="X8940" s="402"/>
      <c r="Y8940" s="402"/>
      <c r="Z8940" s="402"/>
    </row>
    <row r="8941" spans="23:26" x14ac:dyDescent="0.2">
      <c r="W8941" s="402"/>
      <c r="X8941" s="402"/>
      <c r="Y8941" s="402"/>
      <c r="Z8941" s="402"/>
    </row>
    <row r="8942" spans="23:26" x14ac:dyDescent="0.2">
      <c r="W8942" s="402"/>
      <c r="X8942" s="402"/>
      <c r="Y8942" s="402"/>
      <c r="Z8942" s="402"/>
    </row>
    <row r="8943" spans="23:26" x14ac:dyDescent="0.2">
      <c r="W8943" s="402"/>
      <c r="X8943" s="402"/>
      <c r="Y8943" s="402"/>
      <c r="Z8943" s="402"/>
    </row>
    <row r="8944" spans="23:26" x14ac:dyDescent="0.2">
      <c r="W8944" s="402"/>
      <c r="X8944" s="402"/>
      <c r="Y8944" s="402"/>
      <c r="Z8944" s="402"/>
    </row>
    <row r="8945" spans="23:26" x14ac:dyDescent="0.2">
      <c r="W8945" s="402"/>
      <c r="X8945" s="402"/>
      <c r="Y8945" s="402"/>
      <c r="Z8945" s="402"/>
    </row>
    <row r="8946" spans="23:26" x14ac:dyDescent="0.2">
      <c r="W8946" s="402"/>
      <c r="X8946" s="402"/>
      <c r="Y8946" s="402"/>
      <c r="Z8946" s="402"/>
    </row>
    <row r="8947" spans="23:26" x14ac:dyDescent="0.2">
      <c r="W8947" s="402"/>
      <c r="X8947" s="402"/>
      <c r="Y8947" s="402"/>
      <c r="Z8947" s="402"/>
    </row>
    <row r="8948" spans="23:26" x14ac:dyDescent="0.2">
      <c r="W8948" s="402"/>
      <c r="X8948" s="402"/>
      <c r="Y8948" s="402"/>
      <c r="Z8948" s="402"/>
    </row>
    <row r="8949" spans="23:26" x14ac:dyDescent="0.2">
      <c r="W8949" s="402"/>
      <c r="X8949" s="402"/>
      <c r="Y8949" s="402"/>
      <c r="Z8949" s="402"/>
    </row>
    <row r="8950" spans="23:26" x14ac:dyDescent="0.2">
      <c r="W8950" s="402"/>
      <c r="X8950" s="402"/>
      <c r="Y8950" s="402"/>
      <c r="Z8950" s="402"/>
    </row>
    <row r="8951" spans="23:26" x14ac:dyDescent="0.2">
      <c r="W8951" s="402"/>
      <c r="X8951" s="402"/>
      <c r="Y8951" s="402"/>
      <c r="Z8951" s="402"/>
    </row>
    <row r="8952" spans="23:26" x14ac:dyDescent="0.2">
      <c r="W8952" s="402"/>
      <c r="X8952" s="402"/>
      <c r="Y8952" s="402"/>
      <c r="Z8952" s="402"/>
    </row>
    <row r="8953" spans="23:26" x14ac:dyDescent="0.2">
      <c r="W8953" s="402"/>
      <c r="X8953" s="402"/>
      <c r="Y8953" s="402"/>
      <c r="Z8953" s="402"/>
    </row>
    <row r="8954" spans="23:26" x14ac:dyDescent="0.2">
      <c r="W8954" s="402"/>
      <c r="X8954" s="402"/>
      <c r="Y8954" s="402"/>
      <c r="Z8954" s="402"/>
    </row>
    <row r="8955" spans="23:26" x14ac:dyDescent="0.2">
      <c r="W8955" s="402"/>
      <c r="X8955" s="402"/>
      <c r="Y8955" s="402"/>
      <c r="Z8955" s="402"/>
    </row>
    <row r="8956" spans="23:26" x14ac:dyDescent="0.2">
      <c r="W8956" s="402"/>
      <c r="X8956" s="402"/>
      <c r="Y8956" s="402"/>
      <c r="Z8956" s="402"/>
    </row>
    <row r="8957" spans="23:26" x14ac:dyDescent="0.2">
      <c r="W8957" s="402"/>
      <c r="X8957" s="402"/>
      <c r="Y8957" s="402"/>
      <c r="Z8957" s="402"/>
    </row>
    <row r="8958" spans="23:26" x14ac:dyDescent="0.2">
      <c r="W8958" s="402"/>
      <c r="X8958" s="402"/>
      <c r="Y8958" s="402"/>
      <c r="Z8958" s="402"/>
    </row>
    <row r="8959" spans="23:26" x14ac:dyDescent="0.2">
      <c r="W8959" s="402"/>
      <c r="X8959" s="402"/>
      <c r="Y8959" s="402"/>
      <c r="Z8959" s="402"/>
    </row>
    <row r="8960" spans="23:26" x14ac:dyDescent="0.2">
      <c r="W8960" s="402"/>
      <c r="X8960" s="402"/>
      <c r="Y8960" s="402"/>
      <c r="Z8960" s="402"/>
    </row>
    <row r="8961" spans="23:26" x14ac:dyDescent="0.2">
      <c r="W8961" s="402"/>
      <c r="X8961" s="402"/>
      <c r="Y8961" s="402"/>
      <c r="Z8961" s="402"/>
    </row>
    <row r="8962" spans="23:26" x14ac:dyDescent="0.2">
      <c r="W8962" s="402"/>
      <c r="X8962" s="402"/>
      <c r="Y8962" s="402"/>
      <c r="Z8962" s="402"/>
    </row>
    <row r="8963" spans="23:26" x14ac:dyDescent="0.2">
      <c r="W8963" s="402"/>
      <c r="X8963" s="402"/>
      <c r="Y8963" s="402"/>
      <c r="Z8963" s="402"/>
    </row>
    <row r="8964" spans="23:26" x14ac:dyDescent="0.2">
      <c r="W8964" s="402"/>
      <c r="X8964" s="402"/>
      <c r="Y8964" s="402"/>
      <c r="Z8964" s="402"/>
    </row>
    <row r="8965" spans="23:26" x14ac:dyDescent="0.2">
      <c r="W8965" s="402"/>
      <c r="X8965" s="402"/>
      <c r="Y8965" s="402"/>
      <c r="Z8965" s="402"/>
    </row>
    <row r="8966" spans="23:26" x14ac:dyDescent="0.2">
      <c r="W8966" s="402"/>
      <c r="X8966" s="402"/>
      <c r="Y8966" s="402"/>
      <c r="Z8966" s="402"/>
    </row>
    <row r="8967" spans="23:26" x14ac:dyDescent="0.2">
      <c r="W8967" s="402"/>
      <c r="X8967" s="402"/>
      <c r="Y8967" s="402"/>
      <c r="Z8967" s="402"/>
    </row>
    <row r="8968" spans="23:26" x14ac:dyDescent="0.2">
      <c r="W8968" s="402"/>
      <c r="X8968" s="402"/>
      <c r="Y8968" s="402"/>
      <c r="Z8968" s="402"/>
    </row>
    <row r="8969" spans="23:26" x14ac:dyDescent="0.2">
      <c r="W8969" s="402"/>
      <c r="X8969" s="402"/>
      <c r="Y8969" s="402"/>
      <c r="Z8969" s="402"/>
    </row>
    <row r="8970" spans="23:26" x14ac:dyDescent="0.2">
      <c r="W8970" s="402"/>
      <c r="X8970" s="402"/>
      <c r="Y8970" s="402"/>
      <c r="Z8970" s="402"/>
    </row>
    <row r="8971" spans="23:26" x14ac:dyDescent="0.2">
      <c r="W8971" s="402"/>
      <c r="X8971" s="402"/>
      <c r="Y8971" s="402"/>
      <c r="Z8971" s="402"/>
    </row>
    <row r="8972" spans="23:26" x14ac:dyDescent="0.2">
      <c r="W8972" s="402"/>
      <c r="X8972" s="402"/>
      <c r="Y8972" s="402"/>
      <c r="Z8972" s="402"/>
    </row>
    <row r="8973" spans="23:26" x14ac:dyDescent="0.2">
      <c r="W8973" s="402"/>
      <c r="X8973" s="402"/>
      <c r="Y8973" s="402"/>
      <c r="Z8973" s="402"/>
    </row>
    <row r="8974" spans="23:26" x14ac:dyDescent="0.2">
      <c r="W8974" s="402"/>
      <c r="X8974" s="402"/>
      <c r="Y8974" s="402"/>
      <c r="Z8974" s="402"/>
    </row>
    <row r="8975" spans="23:26" x14ac:dyDescent="0.2">
      <c r="W8975" s="402"/>
      <c r="X8975" s="402"/>
      <c r="Y8975" s="402"/>
      <c r="Z8975" s="402"/>
    </row>
    <row r="8976" spans="23:26" x14ac:dyDescent="0.2">
      <c r="W8976" s="402"/>
      <c r="X8976" s="402"/>
      <c r="Y8976" s="402"/>
      <c r="Z8976" s="402"/>
    </row>
    <row r="8977" spans="23:26" x14ac:dyDescent="0.2">
      <c r="W8977" s="402"/>
      <c r="X8977" s="402"/>
      <c r="Y8977" s="402"/>
      <c r="Z8977" s="402"/>
    </row>
    <row r="8978" spans="23:26" x14ac:dyDescent="0.2">
      <c r="W8978" s="402"/>
      <c r="X8978" s="402"/>
      <c r="Y8978" s="402"/>
      <c r="Z8978" s="402"/>
    </row>
    <row r="8979" spans="23:26" x14ac:dyDescent="0.2">
      <c r="W8979" s="402"/>
      <c r="X8979" s="402"/>
      <c r="Y8979" s="402"/>
      <c r="Z8979" s="402"/>
    </row>
    <row r="8980" spans="23:26" x14ac:dyDescent="0.2">
      <c r="W8980" s="402"/>
      <c r="X8980" s="402"/>
      <c r="Y8980" s="402"/>
      <c r="Z8980" s="402"/>
    </row>
    <row r="8981" spans="23:26" x14ac:dyDescent="0.2">
      <c r="W8981" s="402"/>
      <c r="X8981" s="402"/>
      <c r="Y8981" s="402"/>
      <c r="Z8981" s="402"/>
    </row>
    <row r="8982" spans="23:26" x14ac:dyDescent="0.2">
      <c r="W8982" s="402"/>
      <c r="X8982" s="402"/>
      <c r="Y8982" s="402"/>
      <c r="Z8982" s="402"/>
    </row>
    <row r="8983" spans="23:26" x14ac:dyDescent="0.2">
      <c r="W8983" s="402"/>
      <c r="X8983" s="402"/>
      <c r="Y8983" s="402"/>
      <c r="Z8983" s="402"/>
    </row>
    <row r="8984" spans="23:26" x14ac:dyDescent="0.2">
      <c r="W8984" s="402"/>
      <c r="X8984" s="402"/>
      <c r="Y8984" s="402"/>
      <c r="Z8984" s="402"/>
    </row>
    <row r="8985" spans="23:26" x14ac:dyDescent="0.2">
      <c r="W8985" s="402"/>
      <c r="X8985" s="402"/>
      <c r="Y8985" s="402"/>
      <c r="Z8985" s="402"/>
    </row>
    <row r="8986" spans="23:26" x14ac:dyDescent="0.2">
      <c r="W8986" s="402"/>
      <c r="X8986" s="402"/>
      <c r="Y8986" s="402"/>
      <c r="Z8986" s="402"/>
    </row>
    <row r="8987" spans="23:26" x14ac:dyDescent="0.2">
      <c r="W8987" s="402"/>
      <c r="X8987" s="402"/>
      <c r="Y8987" s="402"/>
      <c r="Z8987" s="402"/>
    </row>
    <row r="8988" spans="23:26" x14ac:dyDescent="0.2">
      <c r="W8988" s="402"/>
      <c r="X8988" s="402"/>
      <c r="Y8988" s="402"/>
      <c r="Z8988" s="402"/>
    </row>
    <row r="8989" spans="23:26" x14ac:dyDescent="0.2">
      <c r="W8989" s="402"/>
      <c r="X8989" s="402"/>
      <c r="Y8989" s="402"/>
      <c r="Z8989" s="402"/>
    </row>
    <row r="8990" spans="23:26" x14ac:dyDescent="0.2">
      <c r="W8990" s="402"/>
      <c r="X8990" s="402"/>
      <c r="Y8990" s="402"/>
      <c r="Z8990" s="402"/>
    </row>
    <row r="8991" spans="23:26" x14ac:dyDescent="0.2">
      <c r="W8991" s="402"/>
      <c r="X8991" s="402"/>
      <c r="Y8991" s="402"/>
      <c r="Z8991" s="402"/>
    </row>
    <row r="8992" spans="23:26" x14ac:dyDescent="0.2">
      <c r="W8992" s="402"/>
      <c r="X8992" s="402"/>
      <c r="Y8992" s="402"/>
      <c r="Z8992" s="402"/>
    </row>
    <row r="8993" spans="23:26" x14ac:dyDescent="0.2">
      <c r="W8993" s="402"/>
      <c r="X8993" s="402"/>
      <c r="Y8993" s="402"/>
      <c r="Z8993" s="402"/>
    </row>
    <row r="8994" spans="23:26" x14ac:dyDescent="0.2">
      <c r="W8994" s="402"/>
      <c r="X8994" s="402"/>
      <c r="Y8994" s="402"/>
      <c r="Z8994" s="402"/>
    </row>
    <row r="8995" spans="23:26" x14ac:dyDescent="0.2">
      <c r="W8995" s="402"/>
      <c r="X8995" s="402"/>
      <c r="Y8995" s="402"/>
      <c r="Z8995" s="402"/>
    </row>
    <row r="8996" spans="23:26" x14ac:dyDescent="0.2">
      <c r="W8996" s="402"/>
      <c r="X8996" s="402"/>
      <c r="Y8996" s="402"/>
      <c r="Z8996" s="402"/>
    </row>
    <row r="8997" spans="23:26" x14ac:dyDescent="0.2">
      <c r="W8997" s="402"/>
      <c r="X8997" s="402"/>
      <c r="Y8997" s="402"/>
      <c r="Z8997" s="402"/>
    </row>
    <row r="8998" spans="23:26" x14ac:dyDescent="0.2">
      <c r="W8998" s="402"/>
      <c r="X8998" s="402"/>
      <c r="Y8998" s="402"/>
      <c r="Z8998" s="402"/>
    </row>
    <row r="8999" spans="23:26" x14ac:dyDescent="0.2">
      <c r="W8999" s="402"/>
      <c r="X8999" s="402"/>
      <c r="Y8999" s="402"/>
      <c r="Z8999" s="402"/>
    </row>
    <row r="9000" spans="23:26" x14ac:dyDescent="0.2">
      <c r="W9000" s="402"/>
      <c r="X9000" s="402"/>
      <c r="Y9000" s="402"/>
      <c r="Z9000" s="402"/>
    </row>
    <row r="9001" spans="23:26" x14ac:dyDescent="0.2">
      <c r="W9001" s="402"/>
      <c r="X9001" s="402"/>
      <c r="Y9001" s="402"/>
      <c r="Z9001" s="402"/>
    </row>
    <row r="9002" spans="23:26" x14ac:dyDescent="0.2">
      <c r="W9002" s="402"/>
      <c r="X9002" s="402"/>
      <c r="Y9002" s="402"/>
      <c r="Z9002" s="402"/>
    </row>
    <row r="9003" spans="23:26" x14ac:dyDescent="0.2">
      <c r="W9003" s="402"/>
      <c r="X9003" s="402"/>
      <c r="Y9003" s="402"/>
      <c r="Z9003" s="402"/>
    </row>
    <row r="9004" spans="23:26" x14ac:dyDescent="0.2">
      <c r="W9004" s="402"/>
      <c r="X9004" s="402"/>
      <c r="Y9004" s="402"/>
      <c r="Z9004" s="402"/>
    </row>
    <row r="9005" spans="23:26" x14ac:dyDescent="0.2">
      <c r="W9005" s="402"/>
      <c r="X9005" s="402"/>
      <c r="Y9005" s="402"/>
      <c r="Z9005" s="402"/>
    </row>
    <row r="9006" spans="23:26" x14ac:dyDescent="0.2">
      <c r="W9006" s="402"/>
      <c r="X9006" s="402"/>
      <c r="Y9006" s="402"/>
      <c r="Z9006" s="402"/>
    </row>
    <row r="9007" spans="23:26" x14ac:dyDescent="0.2">
      <c r="W9007" s="402"/>
      <c r="X9007" s="402"/>
      <c r="Y9007" s="402"/>
      <c r="Z9007" s="402"/>
    </row>
    <row r="9008" spans="23:26" x14ac:dyDescent="0.2">
      <c r="W9008" s="402"/>
      <c r="X9008" s="402"/>
      <c r="Y9008" s="402"/>
      <c r="Z9008" s="402"/>
    </row>
    <row r="9009" spans="23:26" x14ac:dyDescent="0.2">
      <c r="W9009" s="402"/>
      <c r="X9009" s="402"/>
      <c r="Y9009" s="402"/>
      <c r="Z9009" s="402"/>
    </row>
    <row r="9010" spans="23:26" x14ac:dyDescent="0.2">
      <c r="W9010" s="402"/>
      <c r="X9010" s="402"/>
      <c r="Y9010" s="402"/>
      <c r="Z9010" s="402"/>
    </row>
    <row r="9011" spans="23:26" x14ac:dyDescent="0.2">
      <c r="W9011" s="402"/>
      <c r="X9011" s="402"/>
      <c r="Y9011" s="402"/>
      <c r="Z9011" s="402"/>
    </row>
    <row r="9012" spans="23:26" x14ac:dyDescent="0.2">
      <c r="W9012" s="402"/>
      <c r="X9012" s="402"/>
      <c r="Y9012" s="402"/>
      <c r="Z9012" s="402"/>
    </row>
    <row r="9013" spans="23:26" x14ac:dyDescent="0.2">
      <c r="W9013" s="402"/>
      <c r="X9013" s="402"/>
      <c r="Y9013" s="402"/>
      <c r="Z9013" s="402"/>
    </row>
    <row r="9014" spans="23:26" x14ac:dyDescent="0.2">
      <c r="W9014" s="402"/>
      <c r="X9014" s="402"/>
      <c r="Y9014" s="402"/>
      <c r="Z9014" s="402"/>
    </row>
    <row r="9015" spans="23:26" x14ac:dyDescent="0.2">
      <c r="W9015" s="402"/>
      <c r="X9015" s="402"/>
      <c r="Y9015" s="402"/>
      <c r="Z9015" s="402"/>
    </row>
    <row r="9016" spans="23:26" x14ac:dyDescent="0.2">
      <c r="W9016" s="402"/>
      <c r="X9016" s="402"/>
      <c r="Y9016" s="402"/>
      <c r="Z9016" s="402"/>
    </row>
    <row r="9017" spans="23:26" x14ac:dyDescent="0.2">
      <c r="W9017" s="402"/>
      <c r="X9017" s="402"/>
      <c r="Y9017" s="402"/>
      <c r="Z9017" s="402"/>
    </row>
    <row r="9018" spans="23:26" x14ac:dyDescent="0.2">
      <c r="W9018" s="402"/>
      <c r="X9018" s="402"/>
      <c r="Y9018" s="402"/>
      <c r="Z9018" s="402"/>
    </row>
    <row r="9019" spans="23:26" x14ac:dyDescent="0.2">
      <c r="W9019" s="402"/>
      <c r="X9019" s="402"/>
      <c r="Y9019" s="402"/>
      <c r="Z9019" s="402"/>
    </row>
    <row r="9020" spans="23:26" x14ac:dyDescent="0.2">
      <c r="W9020" s="402"/>
      <c r="X9020" s="402"/>
      <c r="Y9020" s="402"/>
      <c r="Z9020" s="402"/>
    </row>
    <row r="9021" spans="23:26" x14ac:dyDescent="0.2">
      <c r="W9021" s="402"/>
      <c r="X9021" s="402"/>
      <c r="Y9021" s="402"/>
      <c r="Z9021" s="402"/>
    </row>
    <row r="9022" spans="23:26" x14ac:dyDescent="0.2">
      <c r="W9022" s="402"/>
      <c r="X9022" s="402"/>
      <c r="Y9022" s="402"/>
      <c r="Z9022" s="402"/>
    </row>
    <row r="9023" spans="23:26" x14ac:dyDescent="0.2">
      <c r="W9023" s="402"/>
      <c r="X9023" s="402"/>
      <c r="Y9023" s="402"/>
      <c r="Z9023" s="402"/>
    </row>
    <row r="9024" spans="23:26" x14ac:dyDescent="0.2">
      <c r="W9024" s="402"/>
      <c r="X9024" s="402"/>
      <c r="Y9024" s="402"/>
      <c r="Z9024" s="402"/>
    </row>
    <row r="9025" spans="23:26" x14ac:dyDescent="0.2">
      <c r="W9025" s="402"/>
      <c r="X9025" s="402"/>
      <c r="Y9025" s="402"/>
      <c r="Z9025" s="402"/>
    </row>
    <row r="9026" spans="23:26" x14ac:dyDescent="0.2">
      <c r="W9026" s="402"/>
      <c r="X9026" s="402"/>
      <c r="Y9026" s="402"/>
      <c r="Z9026" s="402"/>
    </row>
    <row r="9027" spans="23:26" x14ac:dyDescent="0.2">
      <c r="W9027" s="402"/>
      <c r="X9027" s="402"/>
      <c r="Y9027" s="402"/>
      <c r="Z9027" s="402"/>
    </row>
    <row r="9028" spans="23:26" x14ac:dyDescent="0.2">
      <c r="W9028" s="402"/>
      <c r="X9028" s="402"/>
      <c r="Y9028" s="402"/>
      <c r="Z9028" s="402"/>
    </row>
    <row r="9029" spans="23:26" x14ac:dyDescent="0.2">
      <c r="W9029" s="402"/>
      <c r="X9029" s="402"/>
      <c r="Y9029" s="402"/>
      <c r="Z9029" s="402"/>
    </row>
    <row r="9030" spans="23:26" x14ac:dyDescent="0.2">
      <c r="W9030" s="402"/>
      <c r="X9030" s="402"/>
      <c r="Y9030" s="402"/>
      <c r="Z9030" s="402"/>
    </row>
    <row r="9031" spans="23:26" x14ac:dyDescent="0.2">
      <c r="W9031" s="402"/>
      <c r="X9031" s="402"/>
      <c r="Y9031" s="402"/>
      <c r="Z9031" s="402"/>
    </row>
    <row r="9032" spans="23:26" x14ac:dyDescent="0.2">
      <c r="W9032" s="402"/>
      <c r="X9032" s="402"/>
      <c r="Y9032" s="402"/>
      <c r="Z9032" s="402"/>
    </row>
    <row r="9033" spans="23:26" x14ac:dyDescent="0.2">
      <c r="W9033" s="402"/>
      <c r="X9033" s="402"/>
      <c r="Y9033" s="402"/>
      <c r="Z9033" s="402"/>
    </row>
    <row r="9034" spans="23:26" x14ac:dyDescent="0.2">
      <c r="W9034" s="402"/>
      <c r="X9034" s="402"/>
      <c r="Y9034" s="402"/>
      <c r="Z9034" s="402"/>
    </row>
    <row r="9035" spans="23:26" x14ac:dyDescent="0.2">
      <c r="W9035" s="402"/>
      <c r="X9035" s="402"/>
      <c r="Y9035" s="402"/>
      <c r="Z9035" s="402"/>
    </row>
    <row r="9036" spans="23:26" x14ac:dyDescent="0.2">
      <c r="W9036" s="402"/>
      <c r="X9036" s="402"/>
      <c r="Y9036" s="402"/>
      <c r="Z9036" s="402"/>
    </row>
    <row r="9037" spans="23:26" x14ac:dyDescent="0.2">
      <c r="W9037" s="402"/>
      <c r="X9037" s="402"/>
      <c r="Y9037" s="402"/>
      <c r="Z9037" s="402"/>
    </row>
    <row r="9038" spans="23:26" x14ac:dyDescent="0.2">
      <c r="W9038" s="402"/>
      <c r="X9038" s="402"/>
      <c r="Y9038" s="402"/>
      <c r="Z9038" s="402"/>
    </row>
    <row r="9039" spans="23:26" x14ac:dyDescent="0.2">
      <c r="W9039" s="402"/>
      <c r="X9039" s="402"/>
      <c r="Y9039" s="402"/>
      <c r="Z9039" s="402"/>
    </row>
    <row r="9040" spans="23:26" x14ac:dyDescent="0.2">
      <c r="W9040" s="402"/>
      <c r="X9040" s="402"/>
      <c r="Y9040" s="402"/>
      <c r="Z9040" s="402"/>
    </row>
    <row r="9041" spans="23:26" x14ac:dyDescent="0.2">
      <c r="W9041" s="402"/>
      <c r="X9041" s="402"/>
      <c r="Y9041" s="402"/>
      <c r="Z9041" s="402"/>
    </row>
    <row r="9042" spans="23:26" x14ac:dyDescent="0.2">
      <c r="W9042" s="402"/>
      <c r="X9042" s="402"/>
      <c r="Y9042" s="402"/>
      <c r="Z9042" s="402"/>
    </row>
    <row r="9043" spans="23:26" x14ac:dyDescent="0.2">
      <c r="W9043" s="402"/>
      <c r="X9043" s="402"/>
      <c r="Y9043" s="402"/>
      <c r="Z9043" s="402"/>
    </row>
    <row r="9044" spans="23:26" x14ac:dyDescent="0.2">
      <c r="W9044" s="402"/>
      <c r="X9044" s="402"/>
      <c r="Y9044" s="402"/>
      <c r="Z9044" s="402"/>
    </row>
    <row r="9045" spans="23:26" x14ac:dyDescent="0.2">
      <c r="W9045" s="402"/>
      <c r="X9045" s="402"/>
      <c r="Y9045" s="402"/>
      <c r="Z9045" s="402"/>
    </row>
    <row r="9046" spans="23:26" x14ac:dyDescent="0.2">
      <c r="W9046" s="402"/>
      <c r="X9046" s="402"/>
      <c r="Y9046" s="402"/>
      <c r="Z9046" s="402"/>
    </row>
    <row r="9047" spans="23:26" x14ac:dyDescent="0.2">
      <c r="W9047" s="402"/>
      <c r="X9047" s="402"/>
      <c r="Y9047" s="402"/>
      <c r="Z9047" s="402"/>
    </row>
    <row r="9048" spans="23:26" x14ac:dyDescent="0.2">
      <c r="W9048" s="402"/>
      <c r="X9048" s="402"/>
      <c r="Y9048" s="402"/>
      <c r="Z9048" s="402"/>
    </row>
    <row r="9049" spans="23:26" x14ac:dyDescent="0.2">
      <c r="W9049" s="402"/>
      <c r="X9049" s="402"/>
      <c r="Y9049" s="402"/>
      <c r="Z9049" s="402"/>
    </row>
    <row r="9050" spans="23:26" x14ac:dyDescent="0.2">
      <c r="W9050" s="402"/>
      <c r="X9050" s="402"/>
      <c r="Y9050" s="402"/>
      <c r="Z9050" s="402"/>
    </row>
    <row r="9051" spans="23:26" x14ac:dyDescent="0.2">
      <c r="W9051" s="402"/>
      <c r="X9051" s="402"/>
      <c r="Y9051" s="402"/>
      <c r="Z9051" s="402"/>
    </row>
    <row r="9052" spans="23:26" x14ac:dyDescent="0.2">
      <c r="W9052" s="402"/>
      <c r="X9052" s="402"/>
      <c r="Y9052" s="402"/>
      <c r="Z9052" s="402"/>
    </row>
    <row r="9053" spans="23:26" x14ac:dyDescent="0.2">
      <c r="W9053" s="402"/>
      <c r="X9053" s="402"/>
      <c r="Y9053" s="402"/>
      <c r="Z9053" s="402"/>
    </row>
    <row r="9054" spans="23:26" x14ac:dyDescent="0.2">
      <c r="W9054" s="402"/>
      <c r="X9054" s="402"/>
      <c r="Y9054" s="402"/>
      <c r="Z9054" s="402"/>
    </row>
    <row r="9055" spans="23:26" x14ac:dyDescent="0.2">
      <c r="W9055" s="402"/>
      <c r="X9055" s="402"/>
      <c r="Y9055" s="402"/>
      <c r="Z9055" s="402"/>
    </row>
    <row r="9056" spans="23:26" x14ac:dyDescent="0.2">
      <c r="W9056" s="402"/>
      <c r="X9056" s="402"/>
      <c r="Y9056" s="402"/>
      <c r="Z9056" s="402"/>
    </row>
    <row r="9057" spans="23:26" x14ac:dyDescent="0.2">
      <c r="W9057" s="402"/>
      <c r="X9057" s="402"/>
      <c r="Y9057" s="402"/>
      <c r="Z9057" s="402"/>
    </row>
    <row r="9058" spans="23:26" x14ac:dyDescent="0.2">
      <c r="W9058" s="402"/>
      <c r="X9058" s="402"/>
      <c r="Y9058" s="402"/>
      <c r="Z9058" s="402"/>
    </row>
    <row r="9059" spans="23:26" x14ac:dyDescent="0.2">
      <c r="W9059" s="402"/>
      <c r="X9059" s="402"/>
      <c r="Y9059" s="402"/>
      <c r="Z9059" s="402"/>
    </row>
    <row r="9060" spans="23:26" x14ac:dyDescent="0.2">
      <c r="W9060" s="402"/>
      <c r="X9060" s="402"/>
      <c r="Y9060" s="402"/>
      <c r="Z9060" s="402"/>
    </row>
    <row r="9061" spans="23:26" x14ac:dyDescent="0.2">
      <c r="W9061" s="402"/>
      <c r="X9061" s="402"/>
      <c r="Y9061" s="402"/>
      <c r="Z9061" s="402"/>
    </row>
    <row r="9062" spans="23:26" x14ac:dyDescent="0.2">
      <c r="W9062" s="402"/>
      <c r="X9062" s="402"/>
      <c r="Y9062" s="402"/>
      <c r="Z9062" s="402"/>
    </row>
    <row r="9063" spans="23:26" x14ac:dyDescent="0.2">
      <c r="W9063" s="402"/>
      <c r="X9063" s="402"/>
      <c r="Y9063" s="402"/>
      <c r="Z9063" s="402"/>
    </row>
    <row r="9064" spans="23:26" x14ac:dyDescent="0.2">
      <c r="W9064" s="402"/>
      <c r="X9064" s="402"/>
      <c r="Y9064" s="402"/>
      <c r="Z9064" s="402"/>
    </row>
    <row r="9065" spans="23:26" x14ac:dyDescent="0.2">
      <c r="W9065" s="402"/>
      <c r="X9065" s="402"/>
      <c r="Y9065" s="402"/>
      <c r="Z9065" s="402"/>
    </row>
    <row r="9066" spans="23:26" x14ac:dyDescent="0.2">
      <c r="W9066" s="402"/>
      <c r="X9066" s="402"/>
      <c r="Y9066" s="402"/>
      <c r="Z9066" s="402"/>
    </row>
    <row r="9067" spans="23:26" x14ac:dyDescent="0.2">
      <c r="W9067" s="402"/>
      <c r="X9067" s="402"/>
      <c r="Y9067" s="402"/>
      <c r="Z9067" s="402"/>
    </row>
    <row r="9068" spans="23:26" x14ac:dyDescent="0.2">
      <c r="W9068" s="402"/>
      <c r="X9068" s="402"/>
      <c r="Y9068" s="402"/>
      <c r="Z9068" s="402"/>
    </row>
    <row r="9069" spans="23:26" x14ac:dyDescent="0.2">
      <c r="W9069" s="402"/>
      <c r="X9069" s="402"/>
      <c r="Y9069" s="402"/>
      <c r="Z9069" s="402"/>
    </row>
    <row r="9070" spans="23:26" x14ac:dyDescent="0.2">
      <c r="W9070" s="402"/>
      <c r="X9070" s="402"/>
      <c r="Y9070" s="402"/>
      <c r="Z9070" s="402"/>
    </row>
    <row r="9071" spans="23:26" x14ac:dyDescent="0.2">
      <c r="W9071" s="402"/>
      <c r="X9071" s="402"/>
      <c r="Y9071" s="402"/>
      <c r="Z9071" s="402"/>
    </row>
    <row r="9072" spans="23:26" x14ac:dyDescent="0.2">
      <c r="W9072" s="402"/>
      <c r="X9072" s="402"/>
      <c r="Y9072" s="402"/>
      <c r="Z9072" s="402"/>
    </row>
    <row r="9073" spans="23:26" x14ac:dyDescent="0.2">
      <c r="W9073" s="402"/>
      <c r="X9073" s="402"/>
      <c r="Y9073" s="402"/>
      <c r="Z9073" s="402"/>
    </row>
    <row r="9074" spans="23:26" x14ac:dyDescent="0.2">
      <c r="W9074" s="402"/>
      <c r="X9074" s="402"/>
      <c r="Y9074" s="402"/>
      <c r="Z9074" s="402"/>
    </row>
    <row r="9075" spans="23:26" x14ac:dyDescent="0.2">
      <c r="W9075" s="402"/>
      <c r="X9075" s="402"/>
      <c r="Y9075" s="402"/>
      <c r="Z9075" s="402"/>
    </row>
    <row r="9076" spans="23:26" x14ac:dyDescent="0.2">
      <c r="W9076" s="402"/>
      <c r="X9076" s="402"/>
      <c r="Y9076" s="402"/>
      <c r="Z9076" s="402"/>
    </row>
    <row r="9077" spans="23:26" x14ac:dyDescent="0.2">
      <c r="W9077" s="402"/>
      <c r="X9077" s="402"/>
      <c r="Y9077" s="402"/>
      <c r="Z9077" s="402"/>
    </row>
    <row r="9078" spans="23:26" x14ac:dyDescent="0.2">
      <c r="W9078" s="402"/>
      <c r="X9078" s="402"/>
      <c r="Y9078" s="402"/>
      <c r="Z9078" s="402"/>
    </row>
    <row r="9079" spans="23:26" x14ac:dyDescent="0.2">
      <c r="W9079" s="402"/>
      <c r="X9079" s="402"/>
      <c r="Y9079" s="402"/>
      <c r="Z9079" s="402"/>
    </row>
    <row r="9080" spans="23:26" x14ac:dyDescent="0.2">
      <c r="W9080" s="402"/>
      <c r="X9080" s="402"/>
      <c r="Y9080" s="402"/>
      <c r="Z9080" s="402"/>
    </row>
    <row r="9081" spans="23:26" x14ac:dyDescent="0.2">
      <c r="W9081" s="402"/>
      <c r="X9081" s="402"/>
      <c r="Y9081" s="402"/>
      <c r="Z9081" s="402"/>
    </row>
    <row r="9082" spans="23:26" x14ac:dyDescent="0.2">
      <c r="W9082" s="402"/>
      <c r="X9082" s="402"/>
      <c r="Y9082" s="402"/>
      <c r="Z9082" s="402"/>
    </row>
    <row r="9083" spans="23:26" x14ac:dyDescent="0.2">
      <c r="W9083" s="402"/>
      <c r="X9083" s="402"/>
      <c r="Y9083" s="402"/>
      <c r="Z9083" s="402"/>
    </row>
    <row r="9084" spans="23:26" x14ac:dyDescent="0.2">
      <c r="W9084" s="402"/>
      <c r="X9084" s="402"/>
      <c r="Y9084" s="402"/>
      <c r="Z9084" s="402"/>
    </row>
    <row r="9085" spans="23:26" x14ac:dyDescent="0.2">
      <c r="W9085" s="402"/>
      <c r="X9085" s="402"/>
      <c r="Y9085" s="402"/>
      <c r="Z9085" s="402"/>
    </row>
    <row r="9086" spans="23:26" x14ac:dyDescent="0.2">
      <c r="W9086" s="402"/>
      <c r="X9086" s="402"/>
      <c r="Y9086" s="402"/>
      <c r="Z9086" s="402"/>
    </row>
    <row r="9087" spans="23:26" x14ac:dyDescent="0.2">
      <c r="W9087" s="402"/>
      <c r="X9087" s="402"/>
      <c r="Y9087" s="402"/>
      <c r="Z9087" s="402"/>
    </row>
    <row r="9088" spans="23:26" x14ac:dyDescent="0.2">
      <c r="W9088" s="402"/>
      <c r="X9088" s="402"/>
      <c r="Y9088" s="402"/>
      <c r="Z9088" s="402"/>
    </row>
    <row r="9089" spans="23:26" x14ac:dyDescent="0.2">
      <c r="W9089" s="402"/>
      <c r="X9089" s="402"/>
      <c r="Y9089" s="402"/>
      <c r="Z9089" s="402"/>
    </row>
    <row r="9090" spans="23:26" x14ac:dyDescent="0.2">
      <c r="W9090" s="402"/>
      <c r="X9090" s="402"/>
      <c r="Y9090" s="402"/>
      <c r="Z9090" s="402"/>
    </row>
    <row r="9091" spans="23:26" x14ac:dyDescent="0.2">
      <c r="W9091" s="402"/>
      <c r="X9091" s="402"/>
      <c r="Y9091" s="402"/>
      <c r="Z9091" s="402"/>
    </row>
    <row r="9092" spans="23:26" x14ac:dyDescent="0.2">
      <c r="W9092" s="402"/>
      <c r="X9092" s="402"/>
      <c r="Y9092" s="402"/>
      <c r="Z9092" s="402"/>
    </row>
    <row r="9093" spans="23:26" x14ac:dyDescent="0.2">
      <c r="W9093" s="402"/>
      <c r="X9093" s="402"/>
      <c r="Y9093" s="402"/>
      <c r="Z9093" s="402"/>
    </row>
    <row r="9094" spans="23:26" x14ac:dyDescent="0.2">
      <c r="W9094" s="402"/>
      <c r="X9094" s="402"/>
      <c r="Y9094" s="402"/>
      <c r="Z9094" s="402"/>
    </row>
    <row r="9095" spans="23:26" x14ac:dyDescent="0.2">
      <c r="W9095" s="402"/>
      <c r="X9095" s="402"/>
      <c r="Y9095" s="402"/>
      <c r="Z9095" s="402"/>
    </row>
    <row r="9096" spans="23:26" x14ac:dyDescent="0.2">
      <c r="W9096" s="402"/>
      <c r="X9096" s="402"/>
      <c r="Y9096" s="402"/>
      <c r="Z9096" s="402"/>
    </row>
    <row r="9097" spans="23:26" x14ac:dyDescent="0.2">
      <c r="W9097" s="402"/>
      <c r="X9097" s="402"/>
      <c r="Y9097" s="402"/>
      <c r="Z9097" s="402"/>
    </row>
    <row r="9098" spans="23:26" x14ac:dyDescent="0.2">
      <c r="W9098" s="402"/>
      <c r="X9098" s="402"/>
      <c r="Y9098" s="402"/>
      <c r="Z9098" s="402"/>
    </row>
    <row r="9099" spans="23:26" x14ac:dyDescent="0.2">
      <c r="W9099" s="402"/>
      <c r="X9099" s="402"/>
      <c r="Y9099" s="402"/>
      <c r="Z9099" s="402"/>
    </row>
    <row r="9100" spans="23:26" x14ac:dyDescent="0.2">
      <c r="W9100" s="402"/>
      <c r="X9100" s="402"/>
      <c r="Y9100" s="402"/>
      <c r="Z9100" s="402"/>
    </row>
    <row r="9101" spans="23:26" x14ac:dyDescent="0.2">
      <c r="W9101" s="402"/>
      <c r="X9101" s="402"/>
      <c r="Y9101" s="402"/>
      <c r="Z9101" s="402"/>
    </row>
    <row r="9102" spans="23:26" x14ac:dyDescent="0.2">
      <c r="W9102" s="402"/>
      <c r="X9102" s="402"/>
      <c r="Y9102" s="402"/>
      <c r="Z9102" s="402"/>
    </row>
    <row r="9103" spans="23:26" x14ac:dyDescent="0.2">
      <c r="W9103" s="402"/>
      <c r="X9103" s="402"/>
      <c r="Y9103" s="402"/>
      <c r="Z9103" s="402"/>
    </row>
    <row r="9104" spans="23:26" x14ac:dyDescent="0.2">
      <c r="W9104" s="402"/>
      <c r="X9104" s="402"/>
      <c r="Y9104" s="402"/>
      <c r="Z9104" s="402"/>
    </row>
    <row r="9105" spans="23:26" x14ac:dyDescent="0.2">
      <c r="W9105" s="402"/>
      <c r="X9105" s="402"/>
      <c r="Y9105" s="402"/>
      <c r="Z9105" s="402"/>
    </row>
    <row r="9106" spans="23:26" x14ac:dyDescent="0.2">
      <c r="W9106" s="402"/>
      <c r="X9106" s="402"/>
      <c r="Y9106" s="402"/>
      <c r="Z9106" s="402"/>
    </row>
    <row r="9107" spans="23:26" x14ac:dyDescent="0.2">
      <c r="W9107" s="402"/>
      <c r="X9107" s="402"/>
      <c r="Y9107" s="402"/>
      <c r="Z9107" s="402"/>
    </row>
    <row r="9108" spans="23:26" x14ac:dyDescent="0.2">
      <c r="W9108" s="402"/>
      <c r="X9108" s="402"/>
      <c r="Y9108" s="402"/>
      <c r="Z9108" s="402"/>
    </row>
    <row r="9109" spans="23:26" x14ac:dyDescent="0.2">
      <c r="W9109" s="402"/>
      <c r="X9109" s="402"/>
      <c r="Y9109" s="402"/>
      <c r="Z9109" s="402"/>
    </row>
    <row r="9110" spans="23:26" x14ac:dyDescent="0.2">
      <c r="W9110" s="402"/>
      <c r="X9110" s="402"/>
      <c r="Y9110" s="402"/>
      <c r="Z9110" s="402"/>
    </row>
    <row r="9111" spans="23:26" x14ac:dyDescent="0.2">
      <c r="W9111" s="402"/>
      <c r="X9111" s="402"/>
      <c r="Y9111" s="402"/>
      <c r="Z9111" s="402"/>
    </row>
    <row r="9112" spans="23:26" x14ac:dyDescent="0.2">
      <c r="W9112" s="402"/>
      <c r="X9112" s="402"/>
      <c r="Y9112" s="402"/>
      <c r="Z9112" s="402"/>
    </row>
    <row r="9113" spans="23:26" x14ac:dyDescent="0.2">
      <c r="W9113" s="402"/>
      <c r="X9113" s="402"/>
      <c r="Y9113" s="402"/>
      <c r="Z9113" s="402"/>
    </row>
    <row r="9114" spans="23:26" x14ac:dyDescent="0.2">
      <c r="W9114" s="402"/>
      <c r="X9114" s="402"/>
      <c r="Y9114" s="402"/>
      <c r="Z9114" s="402"/>
    </row>
    <row r="9115" spans="23:26" x14ac:dyDescent="0.2">
      <c r="W9115" s="402"/>
      <c r="X9115" s="402"/>
      <c r="Y9115" s="402"/>
      <c r="Z9115" s="402"/>
    </row>
    <row r="9116" spans="23:26" x14ac:dyDescent="0.2">
      <c r="W9116" s="402"/>
      <c r="X9116" s="402"/>
      <c r="Y9116" s="402"/>
      <c r="Z9116" s="402"/>
    </row>
    <row r="9117" spans="23:26" x14ac:dyDescent="0.2">
      <c r="W9117" s="402"/>
      <c r="X9117" s="402"/>
      <c r="Y9117" s="402"/>
      <c r="Z9117" s="402"/>
    </row>
    <row r="9118" spans="23:26" x14ac:dyDescent="0.2">
      <c r="W9118" s="402"/>
      <c r="X9118" s="402"/>
      <c r="Y9118" s="402"/>
      <c r="Z9118" s="402"/>
    </row>
    <row r="9119" spans="23:26" x14ac:dyDescent="0.2">
      <c r="W9119" s="402"/>
      <c r="X9119" s="402"/>
      <c r="Y9119" s="402"/>
      <c r="Z9119" s="402"/>
    </row>
    <row r="9120" spans="23:26" x14ac:dyDescent="0.2">
      <c r="W9120" s="402"/>
      <c r="X9120" s="402"/>
      <c r="Y9120" s="402"/>
      <c r="Z9120" s="402"/>
    </row>
    <row r="9121" spans="23:26" x14ac:dyDescent="0.2">
      <c r="W9121" s="402"/>
      <c r="X9121" s="402"/>
      <c r="Y9121" s="402"/>
      <c r="Z9121" s="402"/>
    </row>
    <row r="9122" spans="23:26" x14ac:dyDescent="0.2">
      <c r="W9122" s="402"/>
      <c r="X9122" s="402"/>
      <c r="Y9122" s="402"/>
      <c r="Z9122" s="402"/>
    </row>
    <row r="9123" spans="23:26" x14ac:dyDescent="0.2">
      <c r="W9123" s="402"/>
      <c r="X9123" s="402"/>
      <c r="Y9123" s="402"/>
      <c r="Z9123" s="402"/>
    </row>
    <row r="9124" spans="23:26" x14ac:dyDescent="0.2">
      <c r="W9124" s="402"/>
      <c r="X9124" s="402"/>
      <c r="Y9124" s="402"/>
      <c r="Z9124" s="402"/>
    </row>
    <row r="9125" spans="23:26" x14ac:dyDescent="0.2">
      <c r="W9125" s="402"/>
      <c r="X9125" s="402"/>
      <c r="Y9125" s="402"/>
      <c r="Z9125" s="402"/>
    </row>
    <row r="9126" spans="23:26" x14ac:dyDescent="0.2">
      <c r="W9126" s="402"/>
      <c r="X9126" s="402"/>
      <c r="Y9126" s="402"/>
      <c r="Z9126" s="402"/>
    </row>
    <row r="9127" spans="23:26" x14ac:dyDescent="0.2">
      <c r="W9127" s="402"/>
      <c r="X9127" s="402"/>
      <c r="Y9127" s="402"/>
      <c r="Z9127" s="402"/>
    </row>
    <row r="9128" spans="23:26" x14ac:dyDescent="0.2">
      <c r="W9128" s="402"/>
      <c r="X9128" s="402"/>
      <c r="Y9128" s="402"/>
      <c r="Z9128" s="402"/>
    </row>
    <row r="9129" spans="23:26" x14ac:dyDescent="0.2">
      <c r="W9129" s="402"/>
      <c r="X9129" s="402"/>
      <c r="Y9129" s="402"/>
      <c r="Z9129" s="402"/>
    </row>
    <row r="9130" spans="23:26" x14ac:dyDescent="0.2">
      <c r="W9130" s="402"/>
      <c r="X9130" s="402"/>
      <c r="Y9130" s="402"/>
      <c r="Z9130" s="402"/>
    </row>
    <row r="9131" spans="23:26" x14ac:dyDescent="0.2">
      <c r="W9131" s="402"/>
      <c r="X9131" s="402"/>
      <c r="Y9131" s="402"/>
      <c r="Z9131" s="402"/>
    </row>
    <row r="9132" spans="23:26" x14ac:dyDescent="0.2">
      <c r="W9132" s="402"/>
      <c r="X9132" s="402"/>
      <c r="Y9132" s="402"/>
      <c r="Z9132" s="402"/>
    </row>
    <row r="9133" spans="23:26" x14ac:dyDescent="0.2">
      <c r="W9133" s="402"/>
      <c r="X9133" s="402"/>
      <c r="Y9133" s="402"/>
      <c r="Z9133" s="402"/>
    </row>
    <row r="9134" spans="23:26" x14ac:dyDescent="0.2">
      <c r="W9134" s="402"/>
      <c r="X9134" s="402"/>
      <c r="Y9134" s="402"/>
      <c r="Z9134" s="402"/>
    </row>
    <row r="9135" spans="23:26" x14ac:dyDescent="0.2">
      <c r="W9135" s="402"/>
      <c r="X9135" s="402"/>
      <c r="Y9135" s="402"/>
      <c r="Z9135" s="402"/>
    </row>
    <row r="9136" spans="23:26" x14ac:dyDescent="0.2">
      <c r="W9136" s="402"/>
      <c r="X9136" s="402"/>
      <c r="Y9136" s="402"/>
      <c r="Z9136" s="402"/>
    </row>
    <row r="9137" spans="23:26" x14ac:dyDescent="0.2">
      <c r="W9137" s="402"/>
      <c r="X9137" s="402"/>
      <c r="Y9137" s="402"/>
      <c r="Z9137" s="402"/>
    </row>
    <row r="9138" spans="23:26" x14ac:dyDescent="0.2">
      <c r="W9138" s="402"/>
      <c r="X9138" s="402"/>
      <c r="Y9138" s="402"/>
      <c r="Z9138" s="402"/>
    </row>
    <row r="9139" spans="23:26" x14ac:dyDescent="0.2">
      <c r="W9139" s="402"/>
      <c r="X9139" s="402"/>
      <c r="Y9139" s="402"/>
      <c r="Z9139" s="402"/>
    </row>
    <row r="9140" spans="23:26" x14ac:dyDescent="0.2">
      <c r="W9140" s="402"/>
      <c r="X9140" s="402"/>
      <c r="Y9140" s="402"/>
      <c r="Z9140" s="402"/>
    </row>
    <row r="9141" spans="23:26" x14ac:dyDescent="0.2">
      <c r="W9141" s="402"/>
      <c r="X9141" s="402"/>
      <c r="Y9141" s="402"/>
      <c r="Z9141" s="402"/>
    </row>
    <row r="9142" spans="23:26" x14ac:dyDescent="0.2">
      <c r="W9142" s="402"/>
      <c r="X9142" s="402"/>
      <c r="Y9142" s="402"/>
      <c r="Z9142" s="402"/>
    </row>
    <row r="9143" spans="23:26" x14ac:dyDescent="0.2">
      <c r="W9143" s="402"/>
      <c r="X9143" s="402"/>
      <c r="Y9143" s="402"/>
      <c r="Z9143" s="402"/>
    </row>
    <row r="9144" spans="23:26" x14ac:dyDescent="0.2">
      <c r="W9144" s="402"/>
      <c r="X9144" s="402"/>
      <c r="Y9144" s="402"/>
      <c r="Z9144" s="402"/>
    </row>
    <row r="9145" spans="23:26" x14ac:dyDescent="0.2">
      <c r="W9145" s="402"/>
      <c r="X9145" s="402"/>
      <c r="Y9145" s="402"/>
      <c r="Z9145" s="402"/>
    </row>
    <row r="9146" spans="23:26" x14ac:dyDescent="0.2">
      <c r="W9146" s="402"/>
      <c r="X9146" s="402"/>
      <c r="Y9146" s="402"/>
      <c r="Z9146" s="402"/>
    </row>
    <row r="9147" spans="23:26" x14ac:dyDescent="0.2">
      <c r="W9147" s="402"/>
      <c r="X9147" s="402"/>
      <c r="Y9147" s="402"/>
      <c r="Z9147" s="402"/>
    </row>
    <row r="9148" spans="23:26" x14ac:dyDescent="0.2">
      <c r="W9148" s="402"/>
      <c r="X9148" s="402"/>
      <c r="Y9148" s="402"/>
      <c r="Z9148" s="402"/>
    </row>
    <row r="9149" spans="23:26" x14ac:dyDescent="0.2">
      <c r="W9149" s="402"/>
      <c r="X9149" s="402"/>
      <c r="Y9149" s="402"/>
      <c r="Z9149" s="402"/>
    </row>
    <row r="9150" spans="23:26" x14ac:dyDescent="0.2">
      <c r="W9150" s="402"/>
      <c r="X9150" s="402"/>
      <c r="Y9150" s="402"/>
      <c r="Z9150" s="402"/>
    </row>
    <row r="9151" spans="23:26" x14ac:dyDescent="0.2">
      <c r="W9151" s="402"/>
      <c r="X9151" s="402"/>
      <c r="Y9151" s="402"/>
      <c r="Z9151" s="402"/>
    </row>
    <row r="9152" spans="23:26" x14ac:dyDescent="0.2">
      <c r="W9152" s="402"/>
      <c r="X9152" s="402"/>
      <c r="Y9152" s="402"/>
      <c r="Z9152" s="402"/>
    </row>
    <row r="9153" spans="23:26" x14ac:dyDescent="0.2">
      <c r="W9153" s="402"/>
      <c r="X9153" s="402"/>
      <c r="Y9153" s="402"/>
      <c r="Z9153" s="402"/>
    </row>
    <row r="9154" spans="23:26" x14ac:dyDescent="0.2">
      <c r="W9154" s="402"/>
      <c r="X9154" s="402"/>
      <c r="Y9154" s="402"/>
      <c r="Z9154" s="402"/>
    </row>
    <row r="9155" spans="23:26" x14ac:dyDescent="0.2">
      <c r="W9155" s="402"/>
      <c r="X9155" s="402"/>
      <c r="Y9155" s="402"/>
      <c r="Z9155" s="402"/>
    </row>
    <row r="9156" spans="23:26" x14ac:dyDescent="0.2">
      <c r="W9156" s="402"/>
      <c r="X9156" s="402"/>
      <c r="Y9156" s="402"/>
      <c r="Z9156" s="402"/>
    </row>
    <row r="9157" spans="23:26" x14ac:dyDescent="0.2">
      <c r="W9157" s="402"/>
      <c r="X9157" s="402"/>
      <c r="Y9157" s="402"/>
      <c r="Z9157" s="402"/>
    </row>
    <row r="9158" spans="23:26" x14ac:dyDescent="0.2">
      <c r="W9158" s="402"/>
      <c r="X9158" s="402"/>
      <c r="Y9158" s="402"/>
      <c r="Z9158" s="402"/>
    </row>
    <row r="9159" spans="23:26" x14ac:dyDescent="0.2">
      <c r="W9159" s="402"/>
      <c r="X9159" s="402"/>
      <c r="Y9159" s="402"/>
      <c r="Z9159" s="402"/>
    </row>
    <row r="9160" spans="23:26" x14ac:dyDescent="0.2">
      <c r="W9160" s="402"/>
      <c r="X9160" s="402"/>
      <c r="Y9160" s="402"/>
      <c r="Z9160" s="402"/>
    </row>
    <row r="9161" spans="23:26" x14ac:dyDescent="0.2">
      <c r="W9161" s="402"/>
      <c r="X9161" s="402"/>
      <c r="Y9161" s="402"/>
      <c r="Z9161" s="402"/>
    </row>
    <row r="9162" spans="23:26" x14ac:dyDescent="0.2">
      <c r="W9162" s="402"/>
      <c r="X9162" s="402"/>
      <c r="Y9162" s="402"/>
      <c r="Z9162" s="402"/>
    </row>
    <row r="9163" spans="23:26" x14ac:dyDescent="0.2">
      <c r="W9163" s="402"/>
      <c r="X9163" s="402"/>
      <c r="Y9163" s="402"/>
      <c r="Z9163" s="402"/>
    </row>
    <row r="9164" spans="23:26" x14ac:dyDescent="0.2">
      <c r="W9164" s="402"/>
      <c r="X9164" s="402"/>
      <c r="Y9164" s="402"/>
      <c r="Z9164" s="402"/>
    </row>
    <row r="9165" spans="23:26" x14ac:dyDescent="0.2">
      <c r="W9165" s="402"/>
      <c r="X9165" s="402"/>
      <c r="Y9165" s="402"/>
      <c r="Z9165" s="402"/>
    </row>
    <row r="9166" spans="23:26" x14ac:dyDescent="0.2">
      <c r="W9166" s="402"/>
      <c r="X9166" s="402"/>
      <c r="Y9166" s="402"/>
      <c r="Z9166" s="402"/>
    </row>
    <row r="9167" spans="23:26" x14ac:dyDescent="0.2">
      <c r="W9167" s="402"/>
      <c r="X9167" s="402"/>
      <c r="Y9167" s="402"/>
      <c r="Z9167" s="402"/>
    </row>
    <row r="9168" spans="23:26" x14ac:dyDescent="0.2">
      <c r="W9168" s="402"/>
      <c r="X9168" s="402"/>
      <c r="Y9168" s="402"/>
      <c r="Z9168" s="402"/>
    </row>
    <row r="9169" spans="23:26" x14ac:dyDescent="0.2">
      <c r="W9169" s="402"/>
      <c r="X9169" s="402"/>
      <c r="Y9169" s="402"/>
      <c r="Z9169" s="402"/>
    </row>
    <row r="9170" spans="23:26" x14ac:dyDescent="0.2">
      <c r="W9170" s="402"/>
      <c r="X9170" s="402"/>
      <c r="Y9170" s="402"/>
      <c r="Z9170" s="402"/>
    </row>
    <row r="9171" spans="23:26" x14ac:dyDescent="0.2">
      <c r="W9171" s="402"/>
      <c r="X9171" s="402"/>
      <c r="Y9171" s="402"/>
      <c r="Z9171" s="402"/>
    </row>
    <row r="9172" spans="23:26" x14ac:dyDescent="0.2">
      <c r="W9172" s="402"/>
      <c r="X9172" s="402"/>
      <c r="Y9172" s="402"/>
      <c r="Z9172" s="402"/>
    </row>
    <row r="9173" spans="23:26" x14ac:dyDescent="0.2">
      <c r="W9173" s="402"/>
      <c r="X9173" s="402"/>
      <c r="Y9173" s="402"/>
      <c r="Z9173" s="402"/>
    </row>
    <row r="9174" spans="23:26" x14ac:dyDescent="0.2">
      <c r="W9174" s="402"/>
      <c r="X9174" s="402"/>
      <c r="Y9174" s="402"/>
      <c r="Z9174" s="402"/>
    </row>
    <row r="9175" spans="23:26" x14ac:dyDescent="0.2">
      <c r="W9175" s="402"/>
      <c r="X9175" s="402"/>
      <c r="Y9175" s="402"/>
      <c r="Z9175" s="402"/>
    </row>
    <row r="9176" spans="23:26" x14ac:dyDescent="0.2">
      <c r="W9176" s="402"/>
      <c r="X9176" s="402"/>
      <c r="Y9176" s="402"/>
      <c r="Z9176" s="402"/>
    </row>
    <row r="9177" spans="23:26" x14ac:dyDescent="0.2">
      <c r="W9177" s="402"/>
      <c r="X9177" s="402"/>
      <c r="Y9177" s="402"/>
      <c r="Z9177" s="402"/>
    </row>
    <row r="9178" spans="23:26" x14ac:dyDescent="0.2">
      <c r="W9178" s="402"/>
      <c r="X9178" s="402"/>
      <c r="Y9178" s="402"/>
      <c r="Z9178" s="402"/>
    </row>
    <row r="9179" spans="23:26" x14ac:dyDescent="0.2">
      <c r="W9179" s="402"/>
      <c r="X9179" s="402"/>
      <c r="Y9179" s="402"/>
      <c r="Z9179" s="402"/>
    </row>
    <row r="9180" spans="23:26" x14ac:dyDescent="0.2">
      <c r="W9180" s="402"/>
      <c r="X9180" s="402"/>
      <c r="Y9180" s="402"/>
      <c r="Z9180" s="402"/>
    </row>
    <row r="9181" spans="23:26" x14ac:dyDescent="0.2">
      <c r="W9181" s="402"/>
      <c r="X9181" s="402"/>
      <c r="Y9181" s="402"/>
      <c r="Z9181" s="402"/>
    </row>
    <row r="9182" spans="23:26" x14ac:dyDescent="0.2">
      <c r="W9182" s="402"/>
      <c r="X9182" s="402"/>
      <c r="Y9182" s="402"/>
      <c r="Z9182" s="402"/>
    </row>
    <row r="9183" spans="23:26" x14ac:dyDescent="0.2">
      <c r="W9183" s="402"/>
      <c r="X9183" s="402"/>
      <c r="Y9183" s="402"/>
      <c r="Z9183" s="402"/>
    </row>
    <row r="9184" spans="23:26" x14ac:dyDescent="0.2">
      <c r="W9184" s="402"/>
      <c r="X9184" s="402"/>
      <c r="Y9184" s="402"/>
      <c r="Z9184" s="402"/>
    </row>
    <row r="9185" spans="23:26" x14ac:dyDescent="0.2">
      <c r="W9185" s="402"/>
      <c r="X9185" s="402"/>
      <c r="Y9185" s="402"/>
      <c r="Z9185" s="402"/>
    </row>
    <row r="9186" spans="23:26" x14ac:dyDescent="0.2">
      <c r="W9186" s="402"/>
      <c r="X9186" s="402"/>
      <c r="Y9186" s="402"/>
      <c r="Z9186" s="402"/>
    </row>
    <row r="9187" spans="23:26" x14ac:dyDescent="0.2">
      <c r="W9187" s="402"/>
      <c r="X9187" s="402"/>
      <c r="Y9187" s="402"/>
      <c r="Z9187" s="402"/>
    </row>
    <row r="9188" spans="23:26" x14ac:dyDescent="0.2">
      <c r="W9188" s="402"/>
      <c r="X9188" s="402"/>
      <c r="Y9188" s="402"/>
      <c r="Z9188" s="402"/>
    </row>
    <row r="9189" spans="23:26" x14ac:dyDescent="0.2">
      <c r="W9189" s="402"/>
      <c r="X9189" s="402"/>
      <c r="Y9189" s="402"/>
      <c r="Z9189" s="402"/>
    </row>
    <row r="9190" spans="23:26" x14ac:dyDescent="0.2">
      <c r="W9190" s="402"/>
      <c r="X9190" s="402"/>
      <c r="Y9190" s="402"/>
      <c r="Z9190" s="402"/>
    </row>
    <row r="9191" spans="23:26" x14ac:dyDescent="0.2">
      <c r="W9191" s="402"/>
      <c r="X9191" s="402"/>
      <c r="Y9191" s="402"/>
      <c r="Z9191" s="402"/>
    </row>
    <row r="9192" spans="23:26" x14ac:dyDescent="0.2">
      <c r="W9192" s="402"/>
      <c r="X9192" s="402"/>
      <c r="Y9192" s="402"/>
      <c r="Z9192" s="402"/>
    </row>
    <row r="9193" spans="23:26" x14ac:dyDescent="0.2">
      <c r="W9193" s="402"/>
      <c r="X9193" s="402"/>
      <c r="Y9193" s="402"/>
      <c r="Z9193" s="402"/>
    </row>
    <row r="9194" spans="23:26" x14ac:dyDescent="0.2">
      <c r="W9194" s="402"/>
      <c r="X9194" s="402"/>
      <c r="Y9194" s="402"/>
      <c r="Z9194" s="402"/>
    </row>
    <row r="9195" spans="23:26" x14ac:dyDescent="0.2">
      <c r="W9195" s="402"/>
      <c r="X9195" s="402"/>
      <c r="Y9195" s="402"/>
      <c r="Z9195" s="402"/>
    </row>
    <row r="9196" spans="23:26" x14ac:dyDescent="0.2">
      <c r="W9196" s="402"/>
      <c r="X9196" s="402"/>
      <c r="Y9196" s="402"/>
      <c r="Z9196" s="402"/>
    </row>
    <row r="9197" spans="23:26" x14ac:dyDescent="0.2">
      <c r="W9197" s="402"/>
      <c r="X9197" s="402"/>
      <c r="Y9197" s="402"/>
      <c r="Z9197" s="402"/>
    </row>
    <row r="9198" spans="23:26" x14ac:dyDescent="0.2">
      <c r="W9198" s="402"/>
      <c r="X9198" s="402"/>
      <c r="Y9198" s="402"/>
      <c r="Z9198" s="402"/>
    </row>
    <row r="9199" spans="23:26" x14ac:dyDescent="0.2">
      <c r="W9199" s="402"/>
      <c r="X9199" s="402"/>
      <c r="Y9199" s="402"/>
      <c r="Z9199" s="402"/>
    </row>
    <row r="9200" spans="23:26" x14ac:dyDescent="0.2">
      <c r="W9200" s="402"/>
      <c r="X9200" s="402"/>
      <c r="Y9200" s="402"/>
      <c r="Z9200" s="402"/>
    </row>
    <row r="9201" spans="23:26" x14ac:dyDescent="0.2">
      <c r="W9201" s="402"/>
      <c r="X9201" s="402"/>
      <c r="Y9201" s="402"/>
      <c r="Z9201" s="402"/>
    </row>
    <row r="9202" spans="23:26" x14ac:dyDescent="0.2">
      <c r="W9202" s="402"/>
      <c r="X9202" s="402"/>
      <c r="Y9202" s="402"/>
      <c r="Z9202" s="402"/>
    </row>
    <row r="9203" spans="23:26" x14ac:dyDescent="0.2">
      <c r="W9203" s="402"/>
      <c r="X9203" s="402"/>
      <c r="Y9203" s="402"/>
      <c r="Z9203" s="402"/>
    </row>
    <row r="9204" spans="23:26" x14ac:dyDescent="0.2">
      <c r="W9204" s="402"/>
      <c r="X9204" s="402"/>
      <c r="Y9204" s="402"/>
      <c r="Z9204" s="402"/>
    </row>
    <row r="9205" spans="23:26" x14ac:dyDescent="0.2">
      <c r="W9205" s="402"/>
      <c r="X9205" s="402"/>
      <c r="Y9205" s="402"/>
      <c r="Z9205" s="402"/>
    </row>
    <row r="9206" spans="23:26" x14ac:dyDescent="0.2">
      <c r="W9206" s="402"/>
      <c r="X9206" s="402"/>
      <c r="Y9206" s="402"/>
      <c r="Z9206" s="402"/>
    </row>
    <row r="9207" spans="23:26" x14ac:dyDescent="0.2">
      <c r="W9207" s="402"/>
      <c r="X9207" s="402"/>
      <c r="Y9207" s="402"/>
      <c r="Z9207" s="402"/>
    </row>
    <row r="9208" spans="23:26" x14ac:dyDescent="0.2">
      <c r="W9208" s="402"/>
      <c r="X9208" s="402"/>
      <c r="Y9208" s="402"/>
      <c r="Z9208" s="402"/>
    </row>
    <row r="9209" spans="23:26" x14ac:dyDescent="0.2">
      <c r="W9209" s="402"/>
      <c r="X9209" s="402"/>
      <c r="Y9209" s="402"/>
      <c r="Z9209" s="402"/>
    </row>
    <row r="9210" spans="23:26" x14ac:dyDescent="0.2">
      <c r="W9210" s="402"/>
      <c r="X9210" s="402"/>
      <c r="Y9210" s="402"/>
      <c r="Z9210" s="402"/>
    </row>
    <row r="9211" spans="23:26" x14ac:dyDescent="0.2">
      <c r="W9211" s="402"/>
      <c r="X9211" s="402"/>
      <c r="Y9211" s="402"/>
      <c r="Z9211" s="402"/>
    </row>
    <row r="9212" spans="23:26" x14ac:dyDescent="0.2">
      <c r="W9212" s="402"/>
      <c r="X9212" s="402"/>
      <c r="Y9212" s="402"/>
      <c r="Z9212" s="402"/>
    </row>
    <row r="9213" spans="23:26" x14ac:dyDescent="0.2">
      <c r="W9213" s="402"/>
      <c r="X9213" s="402"/>
      <c r="Y9213" s="402"/>
      <c r="Z9213" s="402"/>
    </row>
    <row r="9214" spans="23:26" x14ac:dyDescent="0.2">
      <c r="W9214" s="402"/>
      <c r="X9214" s="402"/>
      <c r="Y9214" s="402"/>
      <c r="Z9214" s="402"/>
    </row>
    <row r="9215" spans="23:26" x14ac:dyDescent="0.2">
      <c r="W9215" s="402"/>
      <c r="X9215" s="402"/>
      <c r="Y9215" s="402"/>
      <c r="Z9215" s="402"/>
    </row>
    <row r="9216" spans="23:26" x14ac:dyDescent="0.2">
      <c r="W9216" s="402"/>
      <c r="X9216" s="402"/>
      <c r="Y9216" s="402"/>
      <c r="Z9216" s="402"/>
    </row>
    <row r="9217" spans="23:26" x14ac:dyDescent="0.2">
      <c r="W9217" s="402"/>
      <c r="X9217" s="402"/>
      <c r="Y9217" s="402"/>
      <c r="Z9217" s="402"/>
    </row>
    <row r="9218" spans="23:26" x14ac:dyDescent="0.2">
      <c r="W9218" s="402"/>
      <c r="X9218" s="402"/>
      <c r="Y9218" s="402"/>
      <c r="Z9218" s="402"/>
    </row>
    <row r="9219" spans="23:26" x14ac:dyDescent="0.2">
      <c r="W9219" s="402"/>
      <c r="X9219" s="402"/>
      <c r="Y9219" s="402"/>
      <c r="Z9219" s="402"/>
    </row>
    <row r="9220" spans="23:26" x14ac:dyDescent="0.2">
      <c r="W9220" s="402"/>
      <c r="X9220" s="402"/>
      <c r="Y9220" s="402"/>
      <c r="Z9220" s="402"/>
    </row>
    <row r="9221" spans="23:26" x14ac:dyDescent="0.2">
      <c r="W9221" s="402"/>
      <c r="X9221" s="402"/>
      <c r="Y9221" s="402"/>
      <c r="Z9221" s="402"/>
    </row>
    <row r="9222" spans="23:26" x14ac:dyDescent="0.2">
      <c r="W9222" s="402"/>
      <c r="X9222" s="402"/>
      <c r="Y9222" s="402"/>
      <c r="Z9222" s="402"/>
    </row>
    <row r="9223" spans="23:26" x14ac:dyDescent="0.2">
      <c r="W9223" s="402"/>
      <c r="X9223" s="402"/>
      <c r="Y9223" s="402"/>
      <c r="Z9223" s="402"/>
    </row>
    <row r="9224" spans="23:26" x14ac:dyDescent="0.2">
      <c r="W9224" s="402"/>
      <c r="X9224" s="402"/>
      <c r="Y9224" s="402"/>
      <c r="Z9224" s="402"/>
    </row>
    <row r="9225" spans="23:26" x14ac:dyDescent="0.2">
      <c r="W9225" s="402"/>
      <c r="X9225" s="402"/>
      <c r="Y9225" s="402"/>
      <c r="Z9225" s="402"/>
    </row>
    <row r="9226" spans="23:26" x14ac:dyDescent="0.2">
      <c r="W9226" s="402"/>
      <c r="X9226" s="402"/>
      <c r="Y9226" s="402"/>
      <c r="Z9226" s="402"/>
    </row>
    <row r="9227" spans="23:26" x14ac:dyDescent="0.2">
      <c r="W9227" s="402"/>
      <c r="X9227" s="402"/>
      <c r="Y9227" s="402"/>
      <c r="Z9227" s="402"/>
    </row>
    <row r="9228" spans="23:26" x14ac:dyDescent="0.2">
      <c r="W9228" s="402"/>
      <c r="X9228" s="402"/>
      <c r="Y9228" s="402"/>
      <c r="Z9228" s="402"/>
    </row>
    <row r="9229" spans="23:26" x14ac:dyDescent="0.2">
      <c r="W9229" s="402"/>
      <c r="X9229" s="402"/>
      <c r="Y9229" s="402"/>
      <c r="Z9229" s="402"/>
    </row>
    <row r="9230" spans="23:26" x14ac:dyDescent="0.2">
      <c r="W9230" s="402"/>
      <c r="X9230" s="402"/>
      <c r="Y9230" s="402"/>
      <c r="Z9230" s="402"/>
    </row>
    <row r="9231" spans="23:26" x14ac:dyDescent="0.2">
      <c r="W9231" s="402"/>
      <c r="X9231" s="402"/>
      <c r="Y9231" s="402"/>
      <c r="Z9231" s="402"/>
    </row>
    <row r="9232" spans="23:26" x14ac:dyDescent="0.2">
      <c r="W9232" s="402"/>
      <c r="X9232" s="402"/>
      <c r="Y9232" s="402"/>
      <c r="Z9232" s="402"/>
    </row>
    <row r="9233" spans="23:26" x14ac:dyDescent="0.2">
      <c r="W9233" s="402"/>
      <c r="X9233" s="402"/>
      <c r="Y9233" s="402"/>
      <c r="Z9233" s="402"/>
    </row>
    <row r="9234" spans="23:26" x14ac:dyDescent="0.2">
      <c r="W9234" s="402"/>
      <c r="X9234" s="402"/>
      <c r="Y9234" s="402"/>
      <c r="Z9234" s="402"/>
    </row>
    <row r="9235" spans="23:26" x14ac:dyDescent="0.2">
      <c r="W9235" s="402"/>
      <c r="X9235" s="402"/>
      <c r="Y9235" s="402"/>
      <c r="Z9235" s="402"/>
    </row>
    <row r="9236" spans="23:26" x14ac:dyDescent="0.2">
      <c r="W9236" s="402"/>
      <c r="X9236" s="402"/>
      <c r="Y9236" s="402"/>
      <c r="Z9236" s="402"/>
    </row>
    <row r="9237" spans="23:26" x14ac:dyDescent="0.2">
      <c r="W9237" s="402"/>
      <c r="X9237" s="402"/>
      <c r="Y9237" s="402"/>
      <c r="Z9237" s="402"/>
    </row>
    <row r="9238" spans="23:26" x14ac:dyDescent="0.2">
      <c r="W9238" s="402"/>
      <c r="X9238" s="402"/>
      <c r="Y9238" s="402"/>
      <c r="Z9238" s="402"/>
    </row>
    <row r="9239" spans="23:26" x14ac:dyDescent="0.2">
      <c r="W9239" s="402"/>
      <c r="X9239" s="402"/>
      <c r="Y9239" s="402"/>
      <c r="Z9239" s="402"/>
    </row>
    <row r="9240" spans="23:26" x14ac:dyDescent="0.2">
      <c r="W9240" s="402"/>
      <c r="X9240" s="402"/>
      <c r="Y9240" s="402"/>
      <c r="Z9240" s="402"/>
    </row>
    <row r="9241" spans="23:26" x14ac:dyDescent="0.2">
      <c r="W9241" s="402"/>
      <c r="X9241" s="402"/>
      <c r="Y9241" s="402"/>
      <c r="Z9241" s="402"/>
    </row>
    <row r="9242" spans="23:26" x14ac:dyDescent="0.2">
      <c r="W9242" s="402"/>
      <c r="X9242" s="402"/>
      <c r="Y9242" s="402"/>
      <c r="Z9242" s="402"/>
    </row>
    <row r="9243" spans="23:26" x14ac:dyDescent="0.2">
      <c r="W9243" s="402"/>
      <c r="X9243" s="402"/>
      <c r="Y9243" s="402"/>
      <c r="Z9243" s="402"/>
    </row>
    <row r="9244" spans="23:26" x14ac:dyDescent="0.2">
      <c r="W9244" s="402"/>
      <c r="X9244" s="402"/>
      <c r="Y9244" s="402"/>
      <c r="Z9244" s="402"/>
    </row>
    <row r="9245" spans="23:26" x14ac:dyDescent="0.2">
      <c r="W9245" s="402"/>
      <c r="X9245" s="402"/>
      <c r="Y9245" s="402"/>
      <c r="Z9245" s="402"/>
    </row>
    <row r="9246" spans="23:26" x14ac:dyDescent="0.2">
      <c r="W9246" s="402"/>
      <c r="X9246" s="402"/>
      <c r="Y9246" s="402"/>
      <c r="Z9246" s="402"/>
    </row>
    <row r="9247" spans="23:26" x14ac:dyDescent="0.2">
      <c r="W9247" s="402"/>
      <c r="X9247" s="402"/>
      <c r="Y9247" s="402"/>
      <c r="Z9247" s="402"/>
    </row>
    <row r="9248" spans="23:26" x14ac:dyDescent="0.2">
      <c r="W9248" s="402"/>
      <c r="X9248" s="402"/>
      <c r="Y9248" s="402"/>
      <c r="Z9248" s="402"/>
    </row>
    <row r="9249" spans="23:26" x14ac:dyDescent="0.2">
      <c r="W9249" s="402"/>
      <c r="X9249" s="402"/>
      <c r="Y9249" s="402"/>
      <c r="Z9249" s="402"/>
    </row>
    <row r="9250" spans="23:26" x14ac:dyDescent="0.2">
      <c r="W9250" s="402"/>
      <c r="X9250" s="402"/>
      <c r="Y9250" s="402"/>
      <c r="Z9250" s="402"/>
    </row>
    <row r="9251" spans="23:26" x14ac:dyDescent="0.2">
      <c r="W9251" s="402"/>
      <c r="X9251" s="402"/>
      <c r="Y9251" s="402"/>
      <c r="Z9251" s="402"/>
    </row>
    <row r="9252" spans="23:26" x14ac:dyDescent="0.2">
      <c r="W9252" s="402"/>
      <c r="X9252" s="402"/>
      <c r="Y9252" s="402"/>
      <c r="Z9252" s="402"/>
    </row>
    <row r="9253" spans="23:26" x14ac:dyDescent="0.2">
      <c r="W9253" s="402"/>
      <c r="X9253" s="402"/>
      <c r="Y9253" s="402"/>
      <c r="Z9253" s="402"/>
    </row>
    <row r="9254" spans="23:26" x14ac:dyDescent="0.2">
      <c r="W9254" s="402"/>
      <c r="X9254" s="402"/>
      <c r="Y9254" s="402"/>
      <c r="Z9254" s="402"/>
    </row>
    <row r="9255" spans="23:26" x14ac:dyDescent="0.2">
      <c r="W9255" s="402"/>
      <c r="X9255" s="402"/>
      <c r="Y9255" s="402"/>
      <c r="Z9255" s="402"/>
    </row>
    <row r="9256" spans="23:26" x14ac:dyDescent="0.2">
      <c r="W9256" s="402"/>
      <c r="X9256" s="402"/>
      <c r="Y9256" s="402"/>
      <c r="Z9256" s="402"/>
    </row>
    <row r="9257" spans="23:26" x14ac:dyDescent="0.2">
      <c r="W9257" s="402"/>
      <c r="X9257" s="402"/>
      <c r="Y9257" s="402"/>
      <c r="Z9257" s="402"/>
    </row>
    <row r="9258" spans="23:26" x14ac:dyDescent="0.2">
      <c r="W9258" s="402"/>
      <c r="X9258" s="402"/>
      <c r="Y9258" s="402"/>
      <c r="Z9258" s="402"/>
    </row>
    <row r="9259" spans="23:26" x14ac:dyDescent="0.2">
      <c r="W9259" s="402"/>
      <c r="X9259" s="402"/>
      <c r="Y9259" s="402"/>
      <c r="Z9259" s="402"/>
    </row>
    <row r="9260" spans="23:26" x14ac:dyDescent="0.2">
      <c r="W9260" s="402"/>
      <c r="X9260" s="402"/>
      <c r="Y9260" s="402"/>
      <c r="Z9260" s="402"/>
    </row>
    <row r="9261" spans="23:26" x14ac:dyDescent="0.2">
      <c r="W9261" s="402"/>
      <c r="X9261" s="402"/>
      <c r="Y9261" s="402"/>
      <c r="Z9261" s="402"/>
    </row>
    <row r="9262" spans="23:26" x14ac:dyDescent="0.2">
      <c r="W9262" s="402"/>
      <c r="X9262" s="402"/>
      <c r="Y9262" s="402"/>
      <c r="Z9262" s="402"/>
    </row>
    <row r="9263" spans="23:26" x14ac:dyDescent="0.2">
      <c r="W9263" s="402"/>
      <c r="X9263" s="402"/>
      <c r="Y9263" s="402"/>
      <c r="Z9263" s="402"/>
    </row>
    <row r="9264" spans="23:26" x14ac:dyDescent="0.2">
      <c r="W9264" s="402"/>
      <c r="X9264" s="402"/>
      <c r="Y9264" s="402"/>
      <c r="Z9264" s="402"/>
    </row>
    <row r="9265" spans="23:26" x14ac:dyDescent="0.2">
      <c r="W9265" s="402"/>
      <c r="X9265" s="402"/>
      <c r="Y9265" s="402"/>
      <c r="Z9265" s="402"/>
    </row>
    <row r="9266" spans="23:26" x14ac:dyDescent="0.2">
      <c r="W9266" s="402"/>
      <c r="X9266" s="402"/>
      <c r="Y9266" s="402"/>
      <c r="Z9266" s="402"/>
    </row>
    <row r="9267" spans="23:26" x14ac:dyDescent="0.2">
      <c r="W9267" s="402"/>
      <c r="X9267" s="402"/>
      <c r="Y9267" s="402"/>
      <c r="Z9267" s="402"/>
    </row>
    <row r="9268" spans="23:26" x14ac:dyDescent="0.2">
      <c r="W9268" s="402"/>
      <c r="X9268" s="402"/>
      <c r="Y9268" s="402"/>
      <c r="Z9268" s="402"/>
    </row>
    <row r="9269" spans="23:26" x14ac:dyDescent="0.2">
      <c r="W9269" s="402"/>
      <c r="X9269" s="402"/>
      <c r="Y9269" s="402"/>
      <c r="Z9269" s="402"/>
    </row>
    <row r="9270" spans="23:26" x14ac:dyDescent="0.2">
      <c r="W9270" s="402"/>
      <c r="X9270" s="402"/>
      <c r="Y9270" s="402"/>
      <c r="Z9270" s="402"/>
    </row>
    <row r="9271" spans="23:26" x14ac:dyDescent="0.2">
      <c r="W9271" s="402"/>
      <c r="X9271" s="402"/>
      <c r="Y9271" s="402"/>
      <c r="Z9271" s="402"/>
    </row>
    <row r="9272" spans="23:26" x14ac:dyDescent="0.2">
      <c r="W9272" s="402"/>
      <c r="X9272" s="402"/>
      <c r="Y9272" s="402"/>
      <c r="Z9272" s="402"/>
    </row>
    <row r="9273" spans="23:26" x14ac:dyDescent="0.2">
      <c r="W9273" s="402"/>
      <c r="X9273" s="402"/>
      <c r="Y9273" s="402"/>
      <c r="Z9273" s="402"/>
    </row>
    <row r="9274" spans="23:26" x14ac:dyDescent="0.2">
      <c r="W9274" s="402"/>
      <c r="X9274" s="402"/>
      <c r="Y9274" s="402"/>
      <c r="Z9274" s="402"/>
    </row>
    <row r="9275" spans="23:26" x14ac:dyDescent="0.2">
      <c r="W9275" s="402"/>
      <c r="X9275" s="402"/>
      <c r="Y9275" s="402"/>
      <c r="Z9275" s="402"/>
    </row>
    <row r="9276" spans="23:26" x14ac:dyDescent="0.2">
      <c r="W9276" s="402"/>
      <c r="X9276" s="402"/>
      <c r="Y9276" s="402"/>
      <c r="Z9276" s="402"/>
    </row>
    <row r="9277" spans="23:26" x14ac:dyDescent="0.2">
      <c r="W9277" s="402"/>
      <c r="X9277" s="402"/>
      <c r="Y9277" s="402"/>
      <c r="Z9277" s="402"/>
    </row>
    <row r="9278" spans="23:26" x14ac:dyDescent="0.2">
      <c r="W9278" s="402"/>
      <c r="X9278" s="402"/>
      <c r="Y9278" s="402"/>
      <c r="Z9278" s="402"/>
    </row>
    <row r="9279" spans="23:26" x14ac:dyDescent="0.2">
      <c r="W9279" s="402"/>
      <c r="X9279" s="402"/>
      <c r="Y9279" s="402"/>
      <c r="Z9279" s="402"/>
    </row>
    <row r="9280" spans="23:26" x14ac:dyDescent="0.2">
      <c r="W9280" s="402"/>
      <c r="X9280" s="402"/>
      <c r="Y9280" s="402"/>
      <c r="Z9280" s="402"/>
    </row>
    <row r="9281" spans="23:26" x14ac:dyDescent="0.2">
      <c r="W9281" s="402"/>
      <c r="X9281" s="402"/>
      <c r="Y9281" s="402"/>
      <c r="Z9281" s="402"/>
    </row>
    <row r="9282" spans="23:26" x14ac:dyDescent="0.2">
      <c r="W9282" s="402"/>
      <c r="X9282" s="402"/>
      <c r="Y9282" s="402"/>
      <c r="Z9282" s="402"/>
    </row>
    <row r="9283" spans="23:26" x14ac:dyDescent="0.2">
      <c r="W9283" s="402"/>
      <c r="X9283" s="402"/>
      <c r="Y9283" s="402"/>
      <c r="Z9283" s="402"/>
    </row>
    <row r="9284" spans="23:26" x14ac:dyDescent="0.2">
      <c r="W9284" s="402"/>
      <c r="X9284" s="402"/>
      <c r="Y9284" s="402"/>
      <c r="Z9284" s="402"/>
    </row>
    <row r="9285" spans="23:26" x14ac:dyDescent="0.2">
      <c r="W9285" s="402"/>
      <c r="X9285" s="402"/>
      <c r="Y9285" s="402"/>
      <c r="Z9285" s="402"/>
    </row>
    <row r="9286" spans="23:26" x14ac:dyDescent="0.2">
      <c r="W9286" s="402"/>
      <c r="X9286" s="402"/>
      <c r="Y9286" s="402"/>
      <c r="Z9286" s="402"/>
    </row>
    <row r="9287" spans="23:26" x14ac:dyDescent="0.2">
      <c r="W9287" s="402"/>
      <c r="X9287" s="402"/>
      <c r="Y9287" s="402"/>
      <c r="Z9287" s="402"/>
    </row>
    <row r="9288" spans="23:26" x14ac:dyDescent="0.2">
      <c r="W9288" s="402"/>
      <c r="X9288" s="402"/>
      <c r="Y9288" s="402"/>
      <c r="Z9288" s="402"/>
    </row>
    <row r="9289" spans="23:26" x14ac:dyDescent="0.2">
      <c r="W9289" s="402"/>
      <c r="X9289" s="402"/>
      <c r="Y9289" s="402"/>
      <c r="Z9289" s="402"/>
    </row>
    <row r="9290" spans="23:26" x14ac:dyDescent="0.2">
      <c r="W9290" s="402"/>
      <c r="X9290" s="402"/>
      <c r="Y9290" s="402"/>
      <c r="Z9290" s="402"/>
    </row>
    <row r="9291" spans="23:26" x14ac:dyDescent="0.2">
      <c r="W9291" s="402"/>
      <c r="X9291" s="402"/>
      <c r="Y9291" s="402"/>
      <c r="Z9291" s="402"/>
    </row>
    <row r="9292" spans="23:26" x14ac:dyDescent="0.2">
      <c r="W9292" s="402"/>
      <c r="X9292" s="402"/>
      <c r="Y9292" s="402"/>
      <c r="Z9292" s="402"/>
    </row>
    <row r="9293" spans="23:26" x14ac:dyDescent="0.2">
      <c r="W9293" s="402"/>
      <c r="X9293" s="402"/>
      <c r="Y9293" s="402"/>
      <c r="Z9293" s="402"/>
    </row>
    <row r="9294" spans="23:26" x14ac:dyDescent="0.2">
      <c r="W9294" s="402"/>
      <c r="X9294" s="402"/>
      <c r="Y9294" s="402"/>
      <c r="Z9294" s="402"/>
    </row>
    <row r="9295" spans="23:26" x14ac:dyDescent="0.2">
      <c r="W9295" s="402"/>
      <c r="X9295" s="402"/>
      <c r="Y9295" s="402"/>
      <c r="Z9295" s="402"/>
    </row>
    <row r="9296" spans="23:26" x14ac:dyDescent="0.2">
      <c r="W9296" s="402"/>
      <c r="X9296" s="402"/>
      <c r="Y9296" s="402"/>
      <c r="Z9296" s="402"/>
    </row>
    <row r="9297" spans="23:26" x14ac:dyDescent="0.2">
      <c r="W9297" s="402"/>
      <c r="X9297" s="402"/>
      <c r="Y9297" s="402"/>
      <c r="Z9297" s="402"/>
    </row>
    <row r="9298" spans="23:26" x14ac:dyDescent="0.2">
      <c r="W9298" s="402"/>
      <c r="X9298" s="402"/>
      <c r="Y9298" s="402"/>
      <c r="Z9298" s="402"/>
    </row>
    <row r="9299" spans="23:26" x14ac:dyDescent="0.2">
      <c r="W9299" s="402"/>
      <c r="X9299" s="402"/>
      <c r="Y9299" s="402"/>
      <c r="Z9299" s="402"/>
    </row>
    <row r="9300" spans="23:26" x14ac:dyDescent="0.2">
      <c r="W9300" s="402"/>
      <c r="X9300" s="402"/>
      <c r="Y9300" s="402"/>
      <c r="Z9300" s="402"/>
    </row>
    <row r="9301" spans="23:26" x14ac:dyDescent="0.2">
      <c r="W9301" s="402"/>
      <c r="X9301" s="402"/>
      <c r="Y9301" s="402"/>
      <c r="Z9301" s="402"/>
    </row>
    <row r="9302" spans="23:26" x14ac:dyDescent="0.2">
      <c r="W9302" s="402"/>
      <c r="X9302" s="402"/>
      <c r="Y9302" s="402"/>
      <c r="Z9302" s="402"/>
    </row>
    <row r="9303" spans="23:26" x14ac:dyDescent="0.2">
      <c r="W9303" s="402"/>
      <c r="X9303" s="402"/>
      <c r="Y9303" s="402"/>
      <c r="Z9303" s="402"/>
    </row>
    <row r="9304" spans="23:26" x14ac:dyDescent="0.2">
      <c r="W9304" s="402"/>
      <c r="X9304" s="402"/>
      <c r="Y9304" s="402"/>
      <c r="Z9304" s="402"/>
    </row>
    <row r="9305" spans="23:26" x14ac:dyDescent="0.2">
      <c r="W9305" s="402"/>
      <c r="X9305" s="402"/>
      <c r="Y9305" s="402"/>
      <c r="Z9305" s="402"/>
    </row>
    <row r="9306" spans="23:26" x14ac:dyDescent="0.2">
      <c r="W9306" s="402"/>
      <c r="X9306" s="402"/>
      <c r="Y9306" s="402"/>
      <c r="Z9306" s="402"/>
    </row>
    <row r="9307" spans="23:26" x14ac:dyDescent="0.2">
      <c r="W9307" s="402"/>
      <c r="X9307" s="402"/>
      <c r="Y9307" s="402"/>
      <c r="Z9307" s="402"/>
    </row>
    <row r="9308" spans="23:26" x14ac:dyDescent="0.2">
      <c r="W9308" s="402"/>
      <c r="X9308" s="402"/>
      <c r="Y9308" s="402"/>
      <c r="Z9308" s="402"/>
    </row>
    <row r="9309" spans="23:26" x14ac:dyDescent="0.2">
      <c r="W9309" s="402"/>
      <c r="X9309" s="402"/>
      <c r="Y9309" s="402"/>
      <c r="Z9309" s="402"/>
    </row>
    <row r="9310" spans="23:26" x14ac:dyDescent="0.2">
      <c r="W9310" s="402"/>
      <c r="X9310" s="402"/>
      <c r="Y9310" s="402"/>
      <c r="Z9310" s="402"/>
    </row>
    <row r="9311" spans="23:26" x14ac:dyDescent="0.2">
      <c r="W9311" s="402"/>
      <c r="X9311" s="402"/>
      <c r="Y9311" s="402"/>
      <c r="Z9311" s="402"/>
    </row>
    <row r="9312" spans="23:26" x14ac:dyDescent="0.2">
      <c r="W9312" s="402"/>
      <c r="X9312" s="402"/>
      <c r="Y9312" s="402"/>
      <c r="Z9312" s="402"/>
    </row>
    <row r="9313" spans="23:26" x14ac:dyDescent="0.2">
      <c r="W9313" s="402"/>
      <c r="X9313" s="402"/>
      <c r="Y9313" s="402"/>
      <c r="Z9313" s="402"/>
    </row>
    <row r="9314" spans="23:26" x14ac:dyDescent="0.2">
      <c r="W9314" s="402"/>
      <c r="X9314" s="402"/>
      <c r="Y9314" s="402"/>
      <c r="Z9314" s="402"/>
    </row>
    <row r="9315" spans="23:26" x14ac:dyDescent="0.2">
      <c r="W9315" s="402"/>
      <c r="X9315" s="402"/>
      <c r="Y9315" s="402"/>
      <c r="Z9315" s="402"/>
    </row>
    <row r="9316" spans="23:26" x14ac:dyDescent="0.2">
      <c r="W9316" s="402"/>
      <c r="X9316" s="402"/>
      <c r="Y9316" s="402"/>
      <c r="Z9316" s="402"/>
    </row>
    <row r="9317" spans="23:26" x14ac:dyDescent="0.2">
      <c r="W9317" s="402"/>
      <c r="X9317" s="402"/>
      <c r="Y9317" s="402"/>
      <c r="Z9317" s="402"/>
    </row>
    <row r="9318" spans="23:26" x14ac:dyDescent="0.2">
      <c r="W9318" s="402"/>
      <c r="X9318" s="402"/>
      <c r="Y9318" s="402"/>
      <c r="Z9318" s="402"/>
    </row>
    <row r="9319" spans="23:26" x14ac:dyDescent="0.2">
      <c r="W9319" s="402"/>
      <c r="X9319" s="402"/>
      <c r="Y9319" s="402"/>
      <c r="Z9319" s="402"/>
    </row>
    <row r="9320" spans="23:26" x14ac:dyDescent="0.2">
      <c r="W9320" s="402"/>
      <c r="X9320" s="402"/>
      <c r="Y9320" s="402"/>
      <c r="Z9320" s="402"/>
    </row>
    <row r="9321" spans="23:26" x14ac:dyDescent="0.2">
      <c r="W9321" s="402"/>
      <c r="X9321" s="402"/>
      <c r="Y9321" s="402"/>
      <c r="Z9321" s="402"/>
    </row>
    <row r="9322" spans="23:26" x14ac:dyDescent="0.2">
      <c r="W9322" s="402"/>
      <c r="X9322" s="402"/>
      <c r="Y9322" s="402"/>
      <c r="Z9322" s="402"/>
    </row>
    <row r="9323" spans="23:26" x14ac:dyDescent="0.2">
      <c r="W9323" s="402"/>
      <c r="X9323" s="402"/>
      <c r="Y9323" s="402"/>
      <c r="Z9323" s="402"/>
    </row>
    <row r="9324" spans="23:26" x14ac:dyDescent="0.2">
      <c r="W9324" s="402"/>
      <c r="X9324" s="402"/>
      <c r="Y9324" s="402"/>
      <c r="Z9324" s="402"/>
    </row>
    <row r="9325" spans="23:26" x14ac:dyDescent="0.2">
      <c r="W9325" s="402"/>
      <c r="X9325" s="402"/>
      <c r="Y9325" s="402"/>
      <c r="Z9325" s="402"/>
    </row>
    <row r="9326" spans="23:26" x14ac:dyDescent="0.2">
      <c r="W9326" s="402"/>
      <c r="X9326" s="402"/>
      <c r="Y9326" s="402"/>
      <c r="Z9326" s="402"/>
    </row>
    <row r="9327" spans="23:26" x14ac:dyDescent="0.2">
      <c r="W9327" s="402"/>
      <c r="X9327" s="402"/>
      <c r="Y9327" s="402"/>
      <c r="Z9327" s="402"/>
    </row>
    <row r="9328" spans="23:26" x14ac:dyDescent="0.2">
      <c r="W9328" s="402"/>
      <c r="X9328" s="402"/>
      <c r="Y9328" s="402"/>
      <c r="Z9328" s="402"/>
    </row>
    <row r="9329" spans="23:26" x14ac:dyDescent="0.2">
      <c r="W9329" s="402"/>
      <c r="X9329" s="402"/>
      <c r="Y9329" s="402"/>
      <c r="Z9329" s="402"/>
    </row>
    <row r="9330" spans="23:26" x14ac:dyDescent="0.2">
      <c r="W9330" s="402"/>
      <c r="X9330" s="402"/>
      <c r="Y9330" s="402"/>
      <c r="Z9330" s="402"/>
    </row>
    <row r="9331" spans="23:26" x14ac:dyDescent="0.2">
      <c r="W9331" s="402"/>
      <c r="X9331" s="402"/>
      <c r="Y9331" s="402"/>
      <c r="Z9331" s="402"/>
    </row>
    <row r="9332" spans="23:26" x14ac:dyDescent="0.2">
      <c r="W9332" s="402"/>
      <c r="X9332" s="402"/>
      <c r="Y9332" s="402"/>
      <c r="Z9332" s="402"/>
    </row>
    <row r="9333" spans="23:26" x14ac:dyDescent="0.2">
      <c r="W9333" s="402"/>
      <c r="X9333" s="402"/>
      <c r="Y9333" s="402"/>
      <c r="Z9333" s="402"/>
    </row>
    <row r="9334" spans="23:26" x14ac:dyDescent="0.2">
      <c r="W9334" s="402"/>
      <c r="X9334" s="402"/>
      <c r="Y9334" s="402"/>
      <c r="Z9334" s="402"/>
    </row>
    <row r="9335" spans="23:26" x14ac:dyDescent="0.2">
      <c r="W9335" s="402"/>
      <c r="X9335" s="402"/>
      <c r="Y9335" s="402"/>
      <c r="Z9335" s="402"/>
    </row>
    <row r="9336" spans="23:26" x14ac:dyDescent="0.2">
      <c r="W9336" s="402"/>
      <c r="X9336" s="402"/>
      <c r="Y9336" s="402"/>
      <c r="Z9336" s="402"/>
    </row>
    <row r="9337" spans="23:26" x14ac:dyDescent="0.2">
      <c r="W9337" s="402"/>
      <c r="X9337" s="402"/>
      <c r="Y9337" s="402"/>
      <c r="Z9337" s="402"/>
    </row>
    <row r="9338" spans="23:26" x14ac:dyDescent="0.2">
      <c r="W9338" s="402"/>
      <c r="X9338" s="402"/>
      <c r="Y9338" s="402"/>
      <c r="Z9338" s="402"/>
    </row>
    <row r="9339" spans="23:26" x14ac:dyDescent="0.2">
      <c r="W9339" s="402"/>
      <c r="X9339" s="402"/>
      <c r="Y9339" s="402"/>
      <c r="Z9339" s="402"/>
    </row>
    <row r="9340" spans="23:26" x14ac:dyDescent="0.2">
      <c r="W9340" s="402"/>
      <c r="X9340" s="402"/>
      <c r="Y9340" s="402"/>
      <c r="Z9340" s="402"/>
    </row>
    <row r="9341" spans="23:26" x14ac:dyDescent="0.2">
      <c r="W9341" s="402"/>
      <c r="X9341" s="402"/>
      <c r="Y9341" s="402"/>
      <c r="Z9341" s="402"/>
    </row>
    <row r="9342" spans="23:26" x14ac:dyDescent="0.2">
      <c r="W9342" s="402"/>
      <c r="X9342" s="402"/>
      <c r="Y9342" s="402"/>
      <c r="Z9342" s="402"/>
    </row>
    <row r="9343" spans="23:26" x14ac:dyDescent="0.2">
      <c r="W9343" s="402"/>
      <c r="X9343" s="402"/>
      <c r="Y9343" s="402"/>
      <c r="Z9343" s="402"/>
    </row>
    <row r="9344" spans="23:26" x14ac:dyDescent="0.2">
      <c r="W9344" s="402"/>
      <c r="X9344" s="402"/>
      <c r="Y9344" s="402"/>
      <c r="Z9344" s="402"/>
    </row>
    <row r="9345" spans="23:26" x14ac:dyDescent="0.2">
      <c r="W9345" s="402"/>
      <c r="X9345" s="402"/>
      <c r="Y9345" s="402"/>
      <c r="Z9345" s="402"/>
    </row>
    <row r="9346" spans="23:26" x14ac:dyDescent="0.2">
      <c r="W9346" s="402"/>
      <c r="X9346" s="402"/>
      <c r="Y9346" s="402"/>
      <c r="Z9346" s="402"/>
    </row>
    <row r="9347" spans="23:26" x14ac:dyDescent="0.2">
      <c r="W9347" s="402"/>
      <c r="X9347" s="402"/>
      <c r="Y9347" s="402"/>
      <c r="Z9347" s="402"/>
    </row>
    <row r="9348" spans="23:26" x14ac:dyDescent="0.2">
      <c r="W9348" s="402"/>
      <c r="X9348" s="402"/>
      <c r="Y9348" s="402"/>
      <c r="Z9348" s="402"/>
    </row>
    <row r="9349" spans="23:26" x14ac:dyDescent="0.2">
      <c r="W9349" s="402"/>
      <c r="X9349" s="402"/>
      <c r="Y9349" s="402"/>
      <c r="Z9349" s="402"/>
    </row>
    <row r="9350" spans="23:26" x14ac:dyDescent="0.2">
      <c r="W9350" s="402"/>
      <c r="X9350" s="402"/>
      <c r="Y9350" s="402"/>
      <c r="Z9350" s="402"/>
    </row>
    <row r="9351" spans="23:26" x14ac:dyDescent="0.2">
      <c r="W9351" s="402"/>
      <c r="X9351" s="402"/>
      <c r="Y9351" s="402"/>
      <c r="Z9351" s="402"/>
    </row>
    <row r="9352" spans="23:26" x14ac:dyDescent="0.2">
      <c r="W9352" s="402"/>
      <c r="X9352" s="402"/>
      <c r="Y9352" s="402"/>
      <c r="Z9352" s="402"/>
    </row>
    <row r="9353" spans="23:26" x14ac:dyDescent="0.2">
      <c r="W9353" s="402"/>
      <c r="X9353" s="402"/>
      <c r="Y9353" s="402"/>
      <c r="Z9353" s="402"/>
    </row>
    <row r="9354" spans="23:26" x14ac:dyDescent="0.2">
      <c r="W9354" s="402"/>
      <c r="X9354" s="402"/>
      <c r="Y9354" s="402"/>
      <c r="Z9354" s="402"/>
    </row>
    <row r="9355" spans="23:26" x14ac:dyDescent="0.2">
      <c r="W9355" s="402"/>
      <c r="X9355" s="402"/>
      <c r="Y9355" s="402"/>
      <c r="Z9355" s="402"/>
    </row>
    <row r="9356" spans="23:26" x14ac:dyDescent="0.2">
      <c r="W9356" s="402"/>
      <c r="X9356" s="402"/>
      <c r="Y9356" s="402"/>
      <c r="Z9356" s="402"/>
    </row>
    <row r="9357" spans="23:26" x14ac:dyDescent="0.2">
      <c r="W9357" s="402"/>
      <c r="X9357" s="402"/>
      <c r="Y9357" s="402"/>
      <c r="Z9357" s="402"/>
    </row>
    <row r="9358" spans="23:26" x14ac:dyDescent="0.2">
      <c r="W9358" s="402"/>
      <c r="X9358" s="402"/>
      <c r="Y9358" s="402"/>
      <c r="Z9358" s="402"/>
    </row>
    <row r="9359" spans="23:26" x14ac:dyDescent="0.2">
      <c r="W9359" s="402"/>
      <c r="X9359" s="402"/>
      <c r="Y9359" s="402"/>
      <c r="Z9359" s="402"/>
    </row>
    <row r="9360" spans="23:26" x14ac:dyDescent="0.2">
      <c r="W9360" s="402"/>
      <c r="X9360" s="402"/>
      <c r="Y9360" s="402"/>
      <c r="Z9360" s="402"/>
    </row>
    <row r="9361" spans="23:26" x14ac:dyDescent="0.2">
      <c r="W9361" s="402"/>
      <c r="X9361" s="402"/>
      <c r="Y9361" s="402"/>
      <c r="Z9361" s="402"/>
    </row>
    <row r="9362" spans="23:26" x14ac:dyDescent="0.2">
      <c r="W9362" s="402"/>
      <c r="X9362" s="402"/>
      <c r="Y9362" s="402"/>
      <c r="Z9362" s="402"/>
    </row>
    <row r="9363" spans="23:26" x14ac:dyDescent="0.2">
      <c r="W9363" s="402"/>
      <c r="X9363" s="402"/>
      <c r="Y9363" s="402"/>
      <c r="Z9363" s="402"/>
    </row>
    <row r="9364" spans="23:26" x14ac:dyDescent="0.2">
      <c r="W9364" s="402"/>
      <c r="X9364" s="402"/>
      <c r="Y9364" s="402"/>
      <c r="Z9364" s="402"/>
    </row>
    <row r="9365" spans="23:26" x14ac:dyDescent="0.2">
      <c r="W9365" s="402"/>
      <c r="X9365" s="402"/>
      <c r="Y9365" s="402"/>
      <c r="Z9365" s="402"/>
    </row>
    <row r="9366" spans="23:26" x14ac:dyDescent="0.2">
      <c r="W9366" s="402"/>
      <c r="X9366" s="402"/>
      <c r="Y9366" s="402"/>
      <c r="Z9366" s="402"/>
    </row>
    <row r="9367" spans="23:26" x14ac:dyDescent="0.2">
      <c r="W9367" s="402"/>
      <c r="X9367" s="402"/>
      <c r="Y9367" s="402"/>
      <c r="Z9367" s="402"/>
    </row>
    <row r="9368" spans="23:26" x14ac:dyDescent="0.2">
      <c r="W9368" s="402"/>
      <c r="X9368" s="402"/>
      <c r="Y9368" s="402"/>
      <c r="Z9368" s="402"/>
    </row>
    <row r="9369" spans="23:26" x14ac:dyDescent="0.2">
      <c r="W9369" s="402"/>
      <c r="X9369" s="402"/>
      <c r="Y9369" s="402"/>
      <c r="Z9369" s="402"/>
    </row>
    <row r="9370" spans="23:26" x14ac:dyDescent="0.2">
      <c r="W9370" s="402"/>
      <c r="X9370" s="402"/>
      <c r="Y9370" s="402"/>
      <c r="Z9370" s="402"/>
    </row>
    <row r="9371" spans="23:26" x14ac:dyDescent="0.2">
      <c r="W9371" s="402"/>
      <c r="X9371" s="402"/>
      <c r="Y9371" s="402"/>
      <c r="Z9371" s="402"/>
    </row>
    <row r="9372" spans="23:26" x14ac:dyDescent="0.2">
      <c r="W9372" s="402"/>
      <c r="X9372" s="402"/>
      <c r="Y9372" s="402"/>
      <c r="Z9372" s="402"/>
    </row>
    <row r="9373" spans="23:26" x14ac:dyDescent="0.2">
      <c r="W9373" s="402"/>
      <c r="X9373" s="402"/>
      <c r="Y9373" s="402"/>
      <c r="Z9373" s="402"/>
    </row>
    <row r="9374" spans="23:26" x14ac:dyDescent="0.2">
      <c r="W9374" s="402"/>
      <c r="X9374" s="402"/>
      <c r="Y9374" s="402"/>
      <c r="Z9374" s="402"/>
    </row>
    <row r="9375" spans="23:26" x14ac:dyDescent="0.2">
      <c r="W9375" s="402"/>
      <c r="X9375" s="402"/>
      <c r="Y9375" s="402"/>
      <c r="Z9375" s="402"/>
    </row>
    <row r="9376" spans="23:26" x14ac:dyDescent="0.2">
      <c r="W9376" s="402"/>
      <c r="X9376" s="402"/>
      <c r="Y9376" s="402"/>
      <c r="Z9376" s="402"/>
    </row>
    <row r="9377" spans="23:26" x14ac:dyDescent="0.2">
      <c r="W9377" s="402"/>
      <c r="X9377" s="402"/>
      <c r="Y9377" s="402"/>
      <c r="Z9377" s="402"/>
    </row>
    <row r="9378" spans="23:26" x14ac:dyDescent="0.2">
      <c r="W9378" s="402"/>
      <c r="X9378" s="402"/>
      <c r="Y9378" s="402"/>
      <c r="Z9378" s="402"/>
    </row>
    <row r="9379" spans="23:26" x14ac:dyDescent="0.2">
      <c r="W9379" s="402"/>
      <c r="X9379" s="402"/>
      <c r="Y9379" s="402"/>
      <c r="Z9379" s="402"/>
    </row>
    <row r="9380" spans="23:26" x14ac:dyDescent="0.2">
      <c r="W9380" s="402"/>
      <c r="X9380" s="402"/>
      <c r="Y9380" s="402"/>
      <c r="Z9380" s="402"/>
    </row>
    <row r="9381" spans="23:26" x14ac:dyDescent="0.2">
      <c r="W9381" s="402"/>
      <c r="X9381" s="402"/>
      <c r="Y9381" s="402"/>
      <c r="Z9381" s="402"/>
    </row>
    <row r="9382" spans="23:26" x14ac:dyDescent="0.2">
      <c r="W9382" s="402"/>
      <c r="X9382" s="402"/>
      <c r="Y9382" s="402"/>
      <c r="Z9382" s="402"/>
    </row>
    <row r="9383" spans="23:26" x14ac:dyDescent="0.2">
      <c r="W9383" s="402"/>
      <c r="X9383" s="402"/>
      <c r="Y9383" s="402"/>
      <c r="Z9383" s="402"/>
    </row>
    <row r="9384" spans="23:26" x14ac:dyDescent="0.2">
      <c r="W9384" s="402"/>
      <c r="X9384" s="402"/>
      <c r="Y9384" s="402"/>
      <c r="Z9384" s="402"/>
    </row>
    <row r="9385" spans="23:26" x14ac:dyDescent="0.2">
      <c r="W9385" s="402"/>
      <c r="X9385" s="402"/>
      <c r="Y9385" s="402"/>
      <c r="Z9385" s="402"/>
    </row>
    <row r="9386" spans="23:26" x14ac:dyDescent="0.2">
      <c r="W9386" s="402"/>
      <c r="X9386" s="402"/>
      <c r="Y9386" s="402"/>
      <c r="Z9386" s="402"/>
    </row>
    <row r="9387" spans="23:26" x14ac:dyDescent="0.2">
      <c r="W9387" s="402"/>
      <c r="X9387" s="402"/>
      <c r="Y9387" s="402"/>
      <c r="Z9387" s="402"/>
    </row>
    <row r="9388" spans="23:26" x14ac:dyDescent="0.2">
      <c r="W9388" s="402"/>
      <c r="X9388" s="402"/>
      <c r="Y9388" s="402"/>
      <c r="Z9388" s="402"/>
    </row>
    <row r="9389" spans="23:26" x14ac:dyDescent="0.2">
      <c r="W9389" s="402"/>
      <c r="X9389" s="402"/>
      <c r="Y9389" s="402"/>
      <c r="Z9389" s="402"/>
    </row>
    <row r="9390" spans="23:26" x14ac:dyDescent="0.2">
      <c r="W9390" s="402"/>
      <c r="X9390" s="402"/>
      <c r="Y9390" s="402"/>
      <c r="Z9390" s="402"/>
    </row>
    <row r="9391" spans="23:26" x14ac:dyDescent="0.2">
      <c r="W9391" s="402"/>
      <c r="X9391" s="402"/>
      <c r="Y9391" s="402"/>
      <c r="Z9391" s="402"/>
    </row>
    <row r="9392" spans="23:26" x14ac:dyDescent="0.2">
      <c r="W9392" s="402"/>
      <c r="X9392" s="402"/>
      <c r="Y9392" s="402"/>
      <c r="Z9392" s="402"/>
    </row>
    <row r="9393" spans="23:26" x14ac:dyDescent="0.2">
      <c r="W9393" s="402"/>
      <c r="X9393" s="402"/>
      <c r="Y9393" s="402"/>
      <c r="Z9393" s="402"/>
    </row>
    <row r="9394" spans="23:26" x14ac:dyDescent="0.2">
      <c r="W9394" s="402"/>
      <c r="X9394" s="402"/>
      <c r="Y9394" s="402"/>
      <c r="Z9394" s="402"/>
    </row>
    <row r="9395" spans="23:26" x14ac:dyDescent="0.2">
      <c r="W9395" s="402"/>
      <c r="X9395" s="402"/>
      <c r="Y9395" s="402"/>
      <c r="Z9395" s="402"/>
    </row>
    <row r="9396" spans="23:26" x14ac:dyDescent="0.2">
      <c r="W9396" s="402"/>
      <c r="X9396" s="402"/>
      <c r="Y9396" s="402"/>
      <c r="Z9396" s="402"/>
    </row>
    <row r="9397" spans="23:26" x14ac:dyDescent="0.2">
      <c r="W9397" s="402"/>
      <c r="X9397" s="402"/>
      <c r="Y9397" s="402"/>
      <c r="Z9397" s="402"/>
    </row>
    <row r="9398" spans="23:26" x14ac:dyDescent="0.2">
      <c r="W9398" s="402"/>
      <c r="X9398" s="402"/>
      <c r="Y9398" s="402"/>
      <c r="Z9398" s="402"/>
    </row>
    <row r="9399" spans="23:26" x14ac:dyDescent="0.2">
      <c r="W9399" s="402"/>
      <c r="X9399" s="402"/>
      <c r="Y9399" s="402"/>
      <c r="Z9399" s="402"/>
    </row>
    <row r="9400" spans="23:26" x14ac:dyDescent="0.2">
      <c r="W9400" s="402"/>
      <c r="X9400" s="402"/>
      <c r="Y9400" s="402"/>
      <c r="Z9400" s="402"/>
    </row>
    <row r="9401" spans="23:26" x14ac:dyDescent="0.2">
      <c r="W9401" s="402"/>
      <c r="X9401" s="402"/>
      <c r="Y9401" s="402"/>
      <c r="Z9401" s="402"/>
    </row>
    <row r="9402" spans="23:26" x14ac:dyDescent="0.2">
      <c r="W9402" s="402"/>
      <c r="X9402" s="402"/>
      <c r="Y9402" s="402"/>
      <c r="Z9402" s="402"/>
    </row>
    <row r="9403" spans="23:26" x14ac:dyDescent="0.2">
      <c r="W9403" s="402"/>
      <c r="X9403" s="402"/>
      <c r="Y9403" s="402"/>
      <c r="Z9403" s="402"/>
    </row>
    <row r="9404" spans="23:26" x14ac:dyDescent="0.2">
      <c r="W9404" s="402"/>
      <c r="X9404" s="402"/>
      <c r="Y9404" s="402"/>
      <c r="Z9404" s="402"/>
    </row>
    <row r="9405" spans="23:26" x14ac:dyDescent="0.2">
      <c r="W9405" s="402"/>
      <c r="X9405" s="402"/>
      <c r="Y9405" s="402"/>
      <c r="Z9405" s="402"/>
    </row>
    <row r="9406" spans="23:26" x14ac:dyDescent="0.2">
      <c r="W9406" s="402"/>
      <c r="X9406" s="402"/>
      <c r="Y9406" s="402"/>
      <c r="Z9406" s="402"/>
    </row>
    <row r="9407" spans="23:26" x14ac:dyDescent="0.2">
      <c r="W9407" s="402"/>
      <c r="X9407" s="402"/>
      <c r="Y9407" s="402"/>
      <c r="Z9407" s="402"/>
    </row>
    <row r="9408" spans="23:26" x14ac:dyDescent="0.2">
      <c r="W9408" s="402"/>
      <c r="X9408" s="402"/>
      <c r="Y9408" s="402"/>
      <c r="Z9408" s="402"/>
    </row>
    <row r="9409" spans="23:26" x14ac:dyDescent="0.2">
      <c r="W9409" s="402"/>
      <c r="X9409" s="402"/>
      <c r="Y9409" s="402"/>
      <c r="Z9409" s="402"/>
    </row>
    <row r="9410" spans="23:26" x14ac:dyDescent="0.2">
      <c r="W9410" s="402"/>
      <c r="X9410" s="402"/>
      <c r="Y9410" s="402"/>
      <c r="Z9410" s="402"/>
    </row>
    <row r="9411" spans="23:26" x14ac:dyDescent="0.2">
      <c r="W9411" s="402"/>
      <c r="X9411" s="402"/>
      <c r="Y9411" s="402"/>
      <c r="Z9411" s="402"/>
    </row>
    <row r="9412" spans="23:26" x14ac:dyDescent="0.2">
      <c r="W9412" s="402"/>
      <c r="X9412" s="402"/>
      <c r="Y9412" s="402"/>
      <c r="Z9412" s="402"/>
    </row>
    <row r="9413" spans="23:26" x14ac:dyDescent="0.2">
      <c r="W9413" s="402"/>
      <c r="X9413" s="402"/>
      <c r="Y9413" s="402"/>
      <c r="Z9413" s="402"/>
    </row>
    <row r="9414" spans="23:26" x14ac:dyDescent="0.2">
      <c r="W9414" s="402"/>
      <c r="X9414" s="402"/>
      <c r="Y9414" s="402"/>
      <c r="Z9414" s="402"/>
    </row>
    <row r="9415" spans="23:26" x14ac:dyDescent="0.2">
      <c r="W9415" s="402"/>
      <c r="X9415" s="402"/>
      <c r="Y9415" s="402"/>
      <c r="Z9415" s="402"/>
    </row>
    <row r="9416" spans="23:26" x14ac:dyDescent="0.2">
      <c r="W9416" s="402"/>
      <c r="X9416" s="402"/>
      <c r="Y9416" s="402"/>
      <c r="Z9416" s="402"/>
    </row>
    <row r="9417" spans="23:26" x14ac:dyDescent="0.2">
      <c r="W9417" s="402"/>
      <c r="X9417" s="402"/>
      <c r="Y9417" s="402"/>
      <c r="Z9417" s="402"/>
    </row>
    <row r="9418" spans="23:26" x14ac:dyDescent="0.2">
      <c r="W9418" s="402"/>
      <c r="X9418" s="402"/>
      <c r="Y9418" s="402"/>
      <c r="Z9418" s="402"/>
    </row>
    <row r="9419" spans="23:26" x14ac:dyDescent="0.2">
      <c r="W9419" s="402"/>
      <c r="X9419" s="402"/>
      <c r="Y9419" s="402"/>
      <c r="Z9419" s="402"/>
    </row>
    <row r="9420" spans="23:26" x14ac:dyDescent="0.2">
      <c r="W9420" s="402"/>
      <c r="X9420" s="402"/>
      <c r="Y9420" s="402"/>
      <c r="Z9420" s="402"/>
    </row>
    <row r="9421" spans="23:26" x14ac:dyDescent="0.2">
      <c r="W9421" s="402"/>
      <c r="X9421" s="402"/>
      <c r="Y9421" s="402"/>
      <c r="Z9421" s="402"/>
    </row>
    <row r="9422" spans="23:26" x14ac:dyDescent="0.2">
      <c r="W9422" s="402"/>
      <c r="X9422" s="402"/>
      <c r="Y9422" s="402"/>
      <c r="Z9422" s="402"/>
    </row>
    <row r="9423" spans="23:26" x14ac:dyDescent="0.2">
      <c r="W9423" s="402"/>
      <c r="X9423" s="402"/>
      <c r="Y9423" s="402"/>
      <c r="Z9423" s="402"/>
    </row>
    <row r="9424" spans="23:26" x14ac:dyDescent="0.2">
      <c r="W9424" s="402"/>
      <c r="X9424" s="402"/>
      <c r="Y9424" s="402"/>
      <c r="Z9424" s="402"/>
    </row>
    <row r="9425" spans="23:26" x14ac:dyDescent="0.2">
      <c r="W9425" s="402"/>
      <c r="X9425" s="402"/>
      <c r="Y9425" s="402"/>
      <c r="Z9425" s="402"/>
    </row>
    <row r="9426" spans="23:26" x14ac:dyDescent="0.2">
      <c r="W9426" s="402"/>
      <c r="X9426" s="402"/>
      <c r="Y9426" s="402"/>
      <c r="Z9426" s="402"/>
    </row>
    <row r="9427" spans="23:26" x14ac:dyDescent="0.2">
      <c r="W9427" s="402"/>
      <c r="X9427" s="402"/>
      <c r="Y9427" s="402"/>
      <c r="Z9427" s="402"/>
    </row>
    <row r="9428" spans="23:26" x14ac:dyDescent="0.2">
      <c r="W9428" s="402"/>
      <c r="X9428" s="402"/>
      <c r="Y9428" s="402"/>
      <c r="Z9428" s="402"/>
    </row>
    <row r="9429" spans="23:26" x14ac:dyDescent="0.2">
      <c r="W9429" s="402"/>
      <c r="X9429" s="402"/>
      <c r="Y9429" s="402"/>
      <c r="Z9429" s="402"/>
    </row>
    <row r="9430" spans="23:26" x14ac:dyDescent="0.2">
      <c r="W9430" s="402"/>
      <c r="X9430" s="402"/>
      <c r="Y9430" s="402"/>
      <c r="Z9430" s="402"/>
    </row>
    <row r="9431" spans="23:26" x14ac:dyDescent="0.2">
      <c r="W9431" s="402"/>
      <c r="X9431" s="402"/>
      <c r="Y9431" s="402"/>
      <c r="Z9431" s="402"/>
    </row>
    <row r="9432" spans="23:26" x14ac:dyDescent="0.2">
      <c r="W9432" s="402"/>
      <c r="X9432" s="402"/>
      <c r="Y9432" s="402"/>
      <c r="Z9432" s="402"/>
    </row>
    <row r="9433" spans="23:26" x14ac:dyDescent="0.2">
      <c r="W9433" s="402"/>
      <c r="X9433" s="402"/>
      <c r="Y9433" s="402"/>
      <c r="Z9433" s="402"/>
    </row>
    <row r="9434" spans="23:26" x14ac:dyDescent="0.2">
      <c r="W9434" s="402"/>
      <c r="X9434" s="402"/>
      <c r="Y9434" s="402"/>
      <c r="Z9434" s="402"/>
    </row>
    <row r="9435" spans="23:26" x14ac:dyDescent="0.2">
      <c r="W9435" s="402"/>
      <c r="X9435" s="402"/>
      <c r="Y9435" s="402"/>
      <c r="Z9435" s="402"/>
    </row>
    <row r="9436" spans="23:26" x14ac:dyDescent="0.2">
      <c r="W9436" s="402"/>
      <c r="X9436" s="402"/>
      <c r="Y9436" s="402"/>
      <c r="Z9436" s="402"/>
    </row>
    <row r="9437" spans="23:26" x14ac:dyDescent="0.2">
      <c r="W9437" s="402"/>
      <c r="X9437" s="402"/>
      <c r="Y9437" s="402"/>
      <c r="Z9437" s="402"/>
    </row>
    <row r="9438" spans="23:26" x14ac:dyDescent="0.2">
      <c r="W9438" s="402"/>
      <c r="X9438" s="402"/>
      <c r="Y9438" s="402"/>
      <c r="Z9438" s="402"/>
    </row>
    <row r="9439" spans="23:26" x14ac:dyDescent="0.2">
      <c r="W9439" s="402"/>
      <c r="X9439" s="402"/>
      <c r="Y9439" s="402"/>
      <c r="Z9439" s="402"/>
    </row>
    <row r="9440" spans="23:26" x14ac:dyDescent="0.2">
      <c r="W9440" s="402"/>
      <c r="X9440" s="402"/>
      <c r="Y9440" s="402"/>
      <c r="Z9440" s="402"/>
    </row>
    <row r="9441" spans="23:26" x14ac:dyDescent="0.2">
      <c r="W9441" s="402"/>
      <c r="X9441" s="402"/>
      <c r="Y9441" s="402"/>
      <c r="Z9441" s="402"/>
    </row>
    <row r="9442" spans="23:26" x14ac:dyDescent="0.2">
      <c r="W9442" s="402"/>
      <c r="X9442" s="402"/>
      <c r="Y9442" s="402"/>
      <c r="Z9442" s="402"/>
    </row>
    <row r="9443" spans="23:26" x14ac:dyDescent="0.2">
      <c r="W9443" s="402"/>
      <c r="X9443" s="402"/>
      <c r="Y9443" s="402"/>
      <c r="Z9443" s="402"/>
    </row>
    <row r="9444" spans="23:26" x14ac:dyDescent="0.2">
      <c r="W9444" s="402"/>
      <c r="X9444" s="402"/>
      <c r="Y9444" s="402"/>
      <c r="Z9444" s="402"/>
    </row>
    <row r="9445" spans="23:26" x14ac:dyDescent="0.2">
      <c r="W9445" s="402"/>
      <c r="X9445" s="402"/>
      <c r="Y9445" s="402"/>
      <c r="Z9445" s="402"/>
    </row>
    <row r="9446" spans="23:26" x14ac:dyDescent="0.2">
      <c r="W9446" s="402"/>
      <c r="X9446" s="402"/>
      <c r="Y9446" s="402"/>
      <c r="Z9446" s="402"/>
    </row>
    <row r="9447" spans="23:26" x14ac:dyDescent="0.2">
      <c r="W9447" s="402"/>
      <c r="X9447" s="402"/>
      <c r="Y9447" s="402"/>
      <c r="Z9447" s="402"/>
    </row>
    <row r="9448" spans="23:26" x14ac:dyDescent="0.2">
      <c r="W9448" s="402"/>
      <c r="X9448" s="402"/>
      <c r="Y9448" s="402"/>
      <c r="Z9448" s="402"/>
    </row>
    <row r="9449" spans="23:26" x14ac:dyDescent="0.2">
      <c r="W9449" s="402"/>
      <c r="X9449" s="402"/>
      <c r="Y9449" s="402"/>
      <c r="Z9449" s="402"/>
    </row>
    <row r="9450" spans="23:26" x14ac:dyDescent="0.2">
      <c r="W9450" s="402"/>
      <c r="X9450" s="402"/>
      <c r="Y9450" s="402"/>
      <c r="Z9450" s="402"/>
    </row>
    <row r="9451" spans="23:26" x14ac:dyDescent="0.2">
      <c r="W9451" s="402"/>
      <c r="X9451" s="402"/>
      <c r="Y9451" s="402"/>
      <c r="Z9451" s="402"/>
    </row>
    <row r="9452" spans="23:26" x14ac:dyDescent="0.2">
      <c r="W9452" s="402"/>
      <c r="X9452" s="402"/>
      <c r="Y9452" s="402"/>
      <c r="Z9452" s="402"/>
    </row>
    <row r="9453" spans="23:26" x14ac:dyDescent="0.2">
      <c r="W9453" s="402"/>
      <c r="X9453" s="402"/>
      <c r="Y9453" s="402"/>
      <c r="Z9453" s="402"/>
    </row>
    <row r="9454" spans="23:26" x14ac:dyDescent="0.2">
      <c r="W9454" s="402"/>
      <c r="X9454" s="402"/>
      <c r="Y9454" s="402"/>
      <c r="Z9454" s="402"/>
    </row>
    <row r="9455" spans="23:26" x14ac:dyDescent="0.2">
      <c r="W9455" s="402"/>
      <c r="X9455" s="402"/>
      <c r="Y9455" s="402"/>
      <c r="Z9455" s="402"/>
    </row>
    <row r="9456" spans="23:26" x14ac:dyDescent="0.2">
      <c r="W9456" s="402"/>
      <c r="X9456" s="402"/>
      <c r="Y9456" s="402"/>
      <c r="Z9456" s="402"/>
    </row>
    <row r="9457" spans="23:26" x14ac:dyDescent="0.2">
      <c r="W9457" s="402"/>
      <c r="X9457" s="402"/>
      <c r="Y9457" s="402"/>
      <c r="Z9457" s="402"/>
    </row>
    <row r="9458" spans="23:26" x14ac:dyDescent="0.2">
      <c r="W9458" s="402"/>
      <c r="X9458" s="402"/>
      <c r="Y9458" s="402"/>
      <c r="Z9458" s="402"/>
    </row>
    <row r="9459" spans="23:26" x14ac:dyDescent="0.2">
      <c r="W9459" s="402"/>
      <c r="X9459" s="402"/>
      <c r="Y9459" s="402"/>
      <c r="Z9459" s="402"/>
    </row>
    <row r="9460" spans="23:26" x14ac:dyDescent="0.2">
      <c r="W9460" s="402"/>
      <c r="X9460" s="402"/>
      <c r="Y9460" s="402"/>
      <c r="Z9460" s="402"/>
    </row>
    <row r="9461" spans="23:26" x14ac:dyDescent="0.2">
      <c r="W9461" s="402"/>
      <c r="X9461" s="402"/>
      <c r="Y9461" s="402"/>
      <c r="Z9461" s="402"/>
    </row>
    <row r="9462" spans="23:26" x14ac:dyDescent="0.2">
      <c r="W9462" s="402"/>
      <c r="X9462" s="402"/>
      <c r="Y9462" s="402"/>
      <c r="Z9462" s="402"/>
    </row>
    <row r="9463" spans="23:26" x14ac:dyDescent="0.2">
      <c r="W9463" s="402"/>
      <c r="X9463" s="402"/>
      <c r="Y9463" s="402"/>
      <c r="Z9463" s="402"/>
    </row>
    <row r="9464" spans="23:26" x14ac:dyDescent="0.2">
      <c r="W9464" s="402"/>
      <c r="X9464" s="402"/>
      <c r="Y9464" s="402"/>
      <c r="Z9464" s="402"/>
    </row>
    <row r="9465" spans="23:26" x14ac:dyDescent="0.2">
      <c r="W9465" s="402"/>
      <c r="X9465" s="402"/>
      <c r="Y9465" s="402"/>
      <c r="Z9465" s="402"/>
    </row>
    <row r="9466" spans="23:26" x14ac:dyDescent="0.2">
      <c r="W9466" s="402"/>
      <c r="X9466" s="402"/>
      <c r="Y9466" s="402"/>
      <c r="Z9466" s="402"/>
    </row>
    <row r="9467" spans="23:26" x14ac:dyDescent="0.2">
      <c r="W9467" s="402"/>
      <c r="X9467" s="402"/>
      <c r="Y9467" s="402"/>
      <c r="Z9467" s="402"/>
    </row>
    <row r="9468" spans="23:26" x14ac:dyDescent="0.2">
      <c r="W9468" s="402"/>
      <c r="X9468" s="402"/>
      <c r="Y9468" s="402"/>
      <c r="Z9468" s="402"/>
    </row>
    <row r="9469" spans="23:26" x14ac:dyDescent="0.2">
      <c r="W9469" s="402"/>
      <c r="X9469" s="402"/>
      <c r="Y9469" s="402"/>
      <c r="Z9469" s="402"/>
    </row>
    <row r="9470" spans="23:26" x14ac:dyDescent="0.2">
      <c r="W9470" s="402"/>
      <c r="X9470" s="402"/>
      <c r="Y9470" s="402"/>
      <c r="Z9470" s="402"/>
    </row>
    <row r="9471" spans="23:26" x14ac:dyDescent="0.2">
      <c r="W9471" s="402"/>
      <c r="X9471" s="402"/>
      <c r="Y9471" s="402"/>
      <c r="Z9471" s="402"/>
    </row>
    <row r="9472" spans="23:26" x14ac:dyDescent="0.2">
      <c r="W9472" s="402"/>
      <c r="X9472" s="402"/>
      <c r="Y9472" s="402"/>
      <c r="Z9472" s="402"/>
    </row>
    <row r="9473" spans="23:26" x14ac:dyDescent="0.2">
      <c r="W9473" s="402"/>
      <c r="X9473" s="402"/>
      <c r="Y9473" s="402"/>
      <c r="Z9473" s="402"/>
    </row>
    <row r="9474" spans="23:26" x14ac:dyDescent="0.2">
      <c r="W9474" s="402"/>
      <c r="X9474" s="402"/>
      <c r="Y9474" s="402"/>
      <c r="Z9474" s="402"/>
    </row>
    <row r="9475" spans="23:26" x14ac:dyDescent="0.2">
      <c r="W9475" s="402"/>
      <c r="X9475" s="402"/>
      <c r="Y9475" s="402"/>
      <c r="Z9475" s="402"/>
    </row>
    <row r="9476" spans="23:26" x14ac:dyDescent="0.2">
      <c r="W9476" s="402"/>
      <c r="X9476" s="402"/>
      <c r="Y9476" s="402"/>
      <c r="Z9476" s="402"/>
    </row>
    <row r="9477" spans="23:26" x14ac:dyDescent="0.2">
      <c r="W9477" s="402"/>
      <c r="X9477" s="402"/>
      <c r="Y9477" s="402"/>
      <c r="Z9477" s="402"/>
    </row>
    <row r="9478" spans="23:26" x14ac:dyDescent="0.2">
      <c r="W9478" s="402"/>
      <c r="X9478" s="402"/>
      <c r="Y9478" s="402"/>
      <c r="Z9478" s="402"/>
    </row>
    <row r="9479" spans="23:26" x14ac:dyDescent="0.2">
      <c r="W9479" s="402"/>
      <c r="X9479" s="402"/>
      <c r="Y9479" s="402"/>
      <c r="Z9479" s="402"/>
    </row>
    <row r="9480" spans="23:26" x14ac:dyDescent="0.2">
      <c r="W9480" s="402"/>
      <c r="X9480" s="402"/>
      <c r="Y9480" s="402"/>
      <c r="Z9480" s="402"/>
    </row>
    <row r="9481" spans="23:26" x14ac:dyDescent="0.2">
      <c r="W9481" s="402"/>
      <c r="X9481" s="402"/>
      <c r="Y9481" s="402"/>
      <c r="Z9481" s="402"/>
    </row>
    <row r="9482" spans="23:26" x14ac:dyDescent="0.2">
      <c r="W9482" s="402"/>
      <c r="X9482" s="402"/>
      <c r="Y9482" s="402"/>
      <c r="Z9482" s="402"/>
    </row>
    <row r="9483" spans="23:26" x14ac:dyDescent="0.2">
      <c r="W9483" s="402"/>
      <c r="X9483" s="402"/>
      <c r="Y9483" s="402"/>
      <c r="Z9483" s="402"/>
    </row>
    <row r="9484" spans="23:26" x14ac:dyDescent="0.2">
      <c r="W9484" s="402"/>
      <c r="X9484" s="402"/>
      <c r="Y9484" s="402"/>
      <c r="Z9484" s="402"/>
    </row>
    <row r="9485" spans="23:26" x14ac:dyDescent="0.2">
      <c r="W9485" s="402"/>
      <c r="X9485" s="402"/>
      <c r="Y9485" s="402"/>
      <c r="Z9485" s="402"/>
    </row>
    <row r="9486" spans="23:26" x14ac:dyDescent="0.2">
      <c r="W9486" s="402"/>
      <c r="X9486" s="402"/>
      <c r="Y9486" s="402"/>
      <c r="Z9486" s="402"/>
    </row>
    <row r="9487" spans="23:26" x14ac:dyDescent="0.2">
      <c r="W9487" s="402"/>
      <c r="X9487" s="402"/>
      <c r="Y9487" s="402"/>
      <c r="Z9487" s="402"/>
    </row>
    <row r="9488" spans="23:26" x14ac:dyDescent="0.2">
      <c r="W9488" s="402"/>
      <c r="X9488" s="402"/>
      <c r="Y9488" s="402"/>
      <c r="Z9488" s="402"/>
    </row>
    <row r="9489" spans="23:26" x14ac:dyDescent="0.2">
      <c r="W9489" s="402"/>
      <c r="X9489" s="402"/>
      <c r="Y9489" s="402"/>
      <c r="Z9489" s="402"/>
    </row>
    <row r="9490" spans="23:26" x14ac:dyDescent="0.2">
      <c r="W9490" s="402"/>
      <c r="X9490" s="402"/>
      <c r="Y9490" s="402"/>
      <c r="Z9490" s="402"/>
    </row>
    <row r="9491" spans="23:26" x14ac:dyDescent="0.2">
      <c r="W9491" s="402"/>
      <c r="X9491" s="402"/>
      <c r="Y9491" s="402"/>
      <c r="Z9491" s="402"/>
    </row>
    <row r="9492" spans="23:26" x14ac:dyDescent="0.2">
      <c r="W9492" s="402"/>
      <c r="X9492" s="402"/>
      <c r="Y9492" s="402"/>
      <c r="Z9492" s="402"/>
    </row>
    <row r="9493" spans="23:26" x14ac:dyDescent="0.2">
      <c r="W9493" s="402"/>
      <c r="X9493" s="402"/>
      <c r="Y9493" s="402"/>
      <c r="Z9493" s="402"/>
    </row>
    <row r="9494" spans="23:26" x14ac:dyDescent="0.2">
      <c r="W9494" s="402"/>
      <c r="X9494" s="402"/>
      <c r="Y9494" s="402"/>
      <c r="Z9494" s="402"/>
    </row>
    <row r="9495" spans="23:26" x14ac:dyDescent="0.2">
      <c r="W9495" s="402"/>
      <c r="X9495" s="402"/>
      <c r="Y9495" s="402"/>
      <c r="Z9495" s="402"/>
    </row>
    <row r="9496" spans="23:26" x14ac:dyDescent="0.2">
      <c r="W9496" s="402"/>
      <c r="X9496" s="402"/>
      <c r="Y9496" s="402"/>
      <c r="Z9496" s="402"/>
    </row>
    <row r="9497" spans="23:26" x14ac:dyDescent="0.2">
      <c r="W9497" s="402"/>
      <c r="X9497" s="402"/>
      <c r="Y9497" s="402"/>
      <c r="Z9497" s="402"/>
    </row>
    <row r="9498" spans="23:26" x14ac:dyDescent="0.2">
      <c r="W9498" s="402"/>
      <c r="X9498" s="402"/>
      <c r="Y9498" s="402"/>
      <c r="Z9498" s="402"/>
    </row>
    <row r="9499" spans="23:26" x14ac:dyDescent="0.2">
      <c r="W9499" s="402"/>
      <c r="X9499" s="402"/>
      <c r="Y9499" s="402"/>
      <c r="Z9499" s="402"/>
    </row>
    <row r="9500" spans="23:26" x14ac:dyDescent="0.2">
      <c r="W9500" s="402"/>
      <c r="X9500" s="402"/>
      <c r="Y9500" s="402"/>
      <c r="Z9500" s="402"/>
    </row>
    <row r="9501" spans="23:26" x14ac:dyDescent="0.2">
      <c r="W9501" s="402"/>
      <c r="X9501" s="402"/>
      <c r="Y9501" s="402"/>
      <c r="Z9501" s="402"/>
    </row>
    <row r="9502" spans="23:26" x14ac:dyDescent="0.2">
      <c r="W9502" s="402"/>
      <c r="X9502" s="402"/>
      <c r="Y9502" s="402"/>
      <c r="Z9502" s="402"/>
    </row>
    <row r="9503" spans="23:26" x14ac:dyDescent="0.2">
      <c r="W9503" s="402"/>
      <c r="X9503" s="402"/>
      <c r="Y9503" s="402"/>
      <c r="Z9503" s="402"/>
    </row>
    <row r="9504" spans="23:26" x14ac:dyDescent="0.2">
      <c r="W9504" s="402"/>
      <c r="X9504" s="402"/>
      <c r="Y9504" s="402"/>
      <c r="Z9504" s="402"/>
    </row>
    <row r="9505" spans="23:26" x14ac:dyDescent="0.2">
      <c r="W9505" s="402"/>
      <c r="X9505" s="402"/>
      <c r="Y9505" s="402"/>
      <c r="Z9505" s="402"/>
    </row>
    <row r="9506" spans="23:26" x14ac:dyDescent="0.2">
      <c r="W9506" s="402"/>
      <c r="X9506" s="402"/>
      <c r="Y9506" s="402"/>
      <c r="Z9506" s="402"/>
    </row>
    <row r="9507" spans="23:26" x14ac:dyDescent="0.2">
      <c r="W9507" s="402"/>
      <c r="X9507" s="402"/>
      <c r="Y9507" s="402"/>
      <c r="Z9507" s="402"/>
    </row>
    <row r="9508" spans="23:26" x14ac:dyDescent="0.2">
      <c r="W9508" s="402"/>
      <c r="X9508" s="402"/>
      <c r="Y9508" s="402"/>
      <c r="Z9508" s="402"/>
    </row>
    <row r="9509" spans="23:26" x14ac:dyDescent="0.2">
      <c r="W9509" s="402"/>
      <c r="X9509" s="402"/>
      <c r="Y9509" s="402"/>
      <c r="Z9509" s="402"/>
    </row>
    <row r="9510" spans="23:26" x14ac:dyDescent="0.2">
      <c r="W9510" s="402"/>
      <c r="X9510" s="402"/>
      <c r="Y9510" s="402"/>
      <c r="Z9510" s="402"/>
    </row>
    <row r="9511" spans="23:26" x14ac:dyDescent="0.2">
      <c r="W9511" s="402"/>
      <c r="X9511" s="402"/>
      <c r="Y9511" s="402"/>
      <c r="Z9511" s="402"/>
    </row>
    <row r="9512" spans="23:26" x14ac:dyDescent="0.2">
      <c r="W9512" s="402"/>
      <c r="X9512" s="402"/>
      <c r="Y9512" s="402"/>
      <c r="Z9512" s="402"/>
    </row>
    <row r="9513" spans="23:26" x14ac:dyDescent="0.2">
      <c r="W9513" s="402"/>
      <c r="X9513" s="402"/>
      <c r="Y9513" s="402"/>
      <c r="Z9513" s="402"/>
    </row>
    <row r="9514" spans="23:26" x14ac:dyDescent="0.2">
      <c r="W9514" s="402"/>
      <c r="X9514" s="402"/>
      <c r="Y9514" s="402"/>
      <c r="Z9514" s="402"/>
    </row>
    <row r="9515" spans="23:26" x14ac:dyDescent="0.2">
      <c r="W9515" s="402"/>
      <c r="X9515" s="402"/>
      <c r="Y9515" s="402"/>
      <c r="Z9515" s="402"/>
    </row>
    <row r="9516" spans="23:26" x14ac:dyDescent="0.2">
      <c r="W9516" s="402"/>
      <c r="X9516" s="402"/>
      <c r="Y9516" s="402"/>
      <c r="Z9516" s="402"/>
    </row>
    <row r="9517" spans="23:26" x14ac:dyDescent="0.2">
      <c r="W9517" s="402"/>
      <c r="X9517" s="402"/>
      <c r="Y9517" s="402"/>
      <c r="Z9517" s="402"/>
    </row>
    <row r="9518" spans="23:26" x14ac:dyDescent="0.2">
      <c r="W9518" s="402"/>
      <c r="X9518" s="402"/>
      <c r="Y9518" s="402"/>
      <c r="Z9518" s="402"/>
    </row>
    <row r="9519" spans="23:26" x14ac:dyDescent="0.2">
      <c r="W9519" s="402"/>
      <c r="X9519" s="402"/>
      <c r="Y9519" s="402"/>
      <c r="Z9519" s="402"/>
    </row>
    <row r="9520" spans="23:26" x14ac:dyDescent="0.2">
      <c r="W9520" s="402"/>
      <c r="X9520" s="402"/>
      <c r="Y9520" s="402"/>
      <c r="Z9520" s="402"/>
    </row>
    <row r="9521" spans="23:26" x14ac:dyDescent="0.2">
      <c r="W9521" s="402"/>
      <c r="X9521" s="402"/>
      <c r="Y9521" s="402"/>
      <c r="Z9521" s="402"/>
    </row>
    <row r="9522" spans="23:26" x14ac:dyDescent="0.2">
      <c r="W9522" s="402"/>
      <c r="X9522" s="402"/>
      <c r="Y9522" s="402"/>
      <c r="Z9522" s="402"/>
    </row>
    <row r="9523" spans="23:26" x14ac:dyDescent="0.2">
      <c r="W9523" s="402"/>
      <c r="X9523" s="402"/>
      <c r="Y9523" s="402"/>
      <c r="Z9523" s="402"/>
    </row>
    <row r="9524" spans="23:26" x14ac:dyDescent="0.2">
      <c r="W9524" s="402"/>
      <c r="X9524" s="402"/>
      <c r="Y9524" s="402"/>
      <c r="Z9524" s="402"/>
    </row>
    <row r="9525" spans="23:26" x14ac:dyDescent="0.2">
      <c r="W9525" s="402"/>
      <c r="X9525" s="402"/>
      <c r="Y9525" s="402"/>
      <c r="Z9525" s="402"/>
    </row>
    <row r="9526" spans="23:26" x14ac:dyDescent="0.2">
      <c r="W9526" s="402"/>
      <c r="X9526" s="402"/>
      <c r="Y9526" s="402"/>
      <c r="Z9526" s="402"/>
    </row>
    <row r="9527" spans="23:26" x14ac:dyDescent="0.2">
      <c r="W9527" s="402"/>
      <c r="X9527" s="402"/>
      <c r="Y9527" s="402"/>
      <c r="Z9527" s="402"/>
    </row>
    <row r="9528" spans="23:26" x14ac:dyDescent="0.2">
      <c r="W9528" s="402"/>
      <c r="X9528" s="402"/>
      <c r="Y9528" s="402"/>
      <c r="Z9528" s="402"/>
    </row>
    <row r="9529" spans="23:26" x14ac:dyDescent="0.2">
      <c r="W9529" s="402"/>
      <c r="X9529" s="402"/>
      <c r="Y9529" s="402"/>
      <c r="Z9529" s="402"/>
    </row>
    <row r="9530" spans="23:26" x14ac:dyDescent="0.2">
      <c r="W9530" s="402"/>
      <c r="X9530" s="402"/>
      <c r="Y9530" s="402"/>
      <c r="Z9530" s="402"/>
    </row>
    <row r="9531" spans="23:26" x14ac:dyDescent="0.2">
      <c r="W9531" s="402"/>
      <c r="X9531" s="402"/>
      <c r="Y9531" s="402"/>
      <c r="Z9531" s="402"/>
    </row>
    <row r="9532" spans="23:26" x14ac:dyDescent="0.2">
      <c r="W9532" s="402"/>
      <c r="X9532" s="402"/>
      <c r="Y9532" s="402"/>
      <c r="Z9532" s="402"/>
    </row>
    <row r="9533" spans="23:26" x14ac:dyDescent="0.2">
      <c r="W9533" s="402"/>
      <c r="X9533" s="402"/>
      <c r="Y9533" s="402"/>
      <c r="Z9533" s="402"/>
    </row>
    <row r="9534" spans="23:26" x14ac:dyDescent="0.2">
      <c r="W9534" s="402"/>
      <c r="X9534" s="402"/>
      <c r="Y9534" s="402"/>
      <c r="Z9534" s="402"/>
    </row>
    <row r="9535" spans="23:26" x14ac:dyDescent="0.2">
      <c r="W9535" s="402"/>
      <c r="X9535" s="402"/>
      <c r="Y9535" s="402"/>
      <c r="Z9535" s="402"/>
    </row>
    <row r="9536" spans="23:26" x14ac:dyDescent="0.2">
      <c r="W9536" s="402"/>
      <c r="X9536" s="402"/>
      <c r="Y9536" s="402"/>
      <c r="Z9536" s="402"/>
    </row>
    <row r="9537" spans="23:26" x14ac:dyDescent="0.2">
      <c r="W9537" s="402"/>
      <c r="X9537" s="402"/>
      <c r="Y9537" s="402"/>
      <c r="Z9537" s="402"/>
    </row>
    <row r="9538" spans="23:26" x14ac:dyDescent="0.2">
      <c r="W9538" s="402"/>
      <c r="X9538" s="402"/>
      <c r="Y9538" s="402"/>
      <c r="Z9538" s="402"/>
    </row>
    <row r="9539" spans="23:26" x14ac:dyDescent="0.2">
      <c r="W9539" s="402"/>
      <c r="X9539" s="402"/>
      <c r="Y9539" s="402"/>
      <c r="Z9539" s="402"/>
    </row>
    <row r="9540" spans="23:26" x14ac:dyDescent="0.2">
      <c r="W9540" s="402"/>
      <c r="X9540" s="402"/>
      <c r="Y9540" s="402"/>
      <c r="Z9540" s="402"/>
    </row>
    <row r="9541" spans="23:26" x14ac:dyDescent="0.2">
      <c r="W9541" s="402"/>
      <c r="X9541" s="402"/>
      <c r="Y9541" s="402"/>
      <c r="Z9541" s="402"/>
    </row>
    <row r="9542" spans="23:26" x14ac:dyDescent="0.2">
      <c r="W9542" s="402"/>
      <c r="X9542" s="402"/>
      <c r="Y9542" s="402"/>
      <c r="Z9542" s="402"/>
    </row>
    <row r="9543" spans="23:26" x14ac:dyDescent="0.2">
      <c r="W9543" s="402"/>
      <c r="X9543" s="402"/>
      <c r="Y9543" s="402"/>
      <c r="Z9543" s="402"/>
    </row>
    <row r="9544" spans="23:26" x14ac:dyDescent="0.2">
      <c r="W9544" s="402"/>
      <c r="X9544" s="402"/>
      <c r="Y9544" s="402"/>
      <c r="Z9544" s="402"/>
    </row>
    <row r="9545" spans="23:26" x14ac:dyDescent="0.2">
      <c r="W9545" s="402"/>
      <c r="X9545" s="402"/>
      <c r="Y9545" s="402"/>
      <c r="Z9545" s="402"/>
    </row>
    <row r="9546" spans="23:26" x14ac:dyDescent="0.2">
      <c r="W9546" s="402"/>
      <c r="X9546" s="402"/>
      <c r="Y9546" s="402"/>
      <c r="Z9546" s="402"/>
    </row>
    <row r="9547" spans="23:26" x14ac:dyDescent="0.2">
      <c r="W9547" s="402"/>
      <c r="X9547" s="402"/>
      <c r="Y9547" s="402"/>
      <c r="Z9547" s="402"/>
    </row>
    <row r="9548" spans="23:26" x14ac:dyDescent="0.2">
      <c r="W9548" s="402"/>
      <c r="X9548" s="402"/>
      <c r="Y9548" s="402"/>
      <c r="Z9548" s="402"/>
    </row>
    <row r="9549" spans="23:26" x14ac:dyDescent="0.2">
      <c r="W9549" s="402"/>
      <c r="X9549" s="402"/>
      <c r="Y9549" s="402"/>
      <c r="Z9549" s="402"/>
    </row>
    <row r="9550" spans="23:26" x14ac:dyDescent="0.2">
      <c r="W9550" s="402"/>
      <c r="X9550" s="402"/>
      <c r="Y9550" s="402"/>
      <c r="Z9550" s="402"/>
    </row>
    <row r="9551" spans="23:26" x14ac:dyDescent="0.2">
      <c r="W9551" s="402"/>
      <c r="X9551" s="402"/>
      <c r="Y9551" s="402"/>
      <c r="Z9551" s="402"/>
    </row>
    <row r="9552" spans="23:26" x14ac:dyDescent="0.2">
      <c r="W9552" s="402"/>
      <c r="X9552" s="402"/>
      <c r="Y9552" s="402"/>
      <c r="Z9552" s="402"/>
    </row>
    <row r="9553" spans="23:26" x14ac:dyDescent="0.2">
      <c r="W9553" s="402"/>
      <c r="X9553" s="402"/>
      <c r="Y9553" s="402"/>
      <c r="Z9553" s="402"/>
    </row>
    <row r="9554" spans="23:26" x14ac:dyDescent="0.2">
      <c r="W9554" s="402"/>
      <c r="X9554" s="402"/>
      <c r="Y9554" s="402"/>
      <c r="Z9554" s="402"/>
    </row>
    <row r="9555" spans="23:26" x14ac:dyDescent="0.2">
      <c r="W9555" s="402"/>
      <c r="X9555" s="402"/>
      <c r="Y9555" s="402"/>
      <c r="Z9555" s="402"/>
    </row>
    <row r="9556" spans="23:26" x14ac:dyDescent="0.2">
      <c r="W9556" s="402"/>
      <c r="X9556" s="402"/>
      <c r="Y9556" s="402"/>
      <c r="Z9556" s="402"/>
    </row>
    <row r="9557" spans="23:26" x14ac:dyDescent="0.2">
      <c r="W9557" s="402"/>
      <c r="X9557" s="402"/>
      <c r="Y9557" s="402"/>
      <c r="Z9557" s="402"/>
    </row>
    <row r="9558" spans="23:26" x14ac:dyDescent="0.2">
      <c r="W9558" s="402"/>
      <c r="X9558" s="402"/>
      <c r="Y9558" s="402"/>
      <c r="Z9558" s="402"/>
    </row>
    <row r="9559" spans="23:26" x14ac:dyDescent="0.2">
      <c r="W9559" s="402"/>
      <c r="X9559" s="402"/>
      <c r="Y9559" s="402"/>
      <c r="Z9559" s="402"/>
    </row>
    <row r="9560" spans="23:26" x14ac:dyDescent="0.2">
      <c r="W9560" s="402"/>
      <c r="X9560" s="402"/>
      <c r="Y9560" s="402"/>
      <c r="Z9560" s="402"/>
    </row>
    <row r="9561" spans="23:26" x14ac:dyDescent="0.2">
      <c r="W9561" s="402"/>
      <c r="X9561" s="402"/>
      <c r="Y9561" s="402"/>
      <c r="Z9561" s="402"/>
    </row>
    <row r="9562" spans="23:26" x14ac:dyDescent="0.2">
      <c r="W9562" s="402"/>
      <c r="X9562" s="402"/>
      <c r="Y9562" s="402"/>
      <c r="Z9562" s="402"/>
    </row>
    <row r="9563" spans="23:26" x14ac:dyDescent="0.2">
      <c r="W9563" s="402"/>
      <c r="X9563" s="402"/>
      <c r="Y9563" s="402"/>
      <c r="Z9563" s="402"/>
    </row>
    <row r="9564" spans="23:26" x14ac:dyDescent="0.2">
      <c r="W9564" s="402"/>
      <c r="X9564" s="402"/>
      <c r="Y9564" s="402"/>
      <c r="Z9564" s="402"/>
    </row>
    <row r="9565" spans="23:26" x14ac:dyDescent="0.2">
      <c r="W9565" s="402"/>
      <c r="X9565" s="402"/>
      <c r="Y9565" s="402"/>
      <c r="Z9565" s="402"/>
    </row>
    <row r="9566" spans="23:26" x14ac:dyDescent="0.2">
      <c r="W9566" s="402"/>
      <c r="X9566" s="402"/>
      <c r="Y9566" s="402"/>
      <c r="Z9566" s="402"/>
    </row>
    <row r="9567" spans="23:26" x14ac:dyDescent="0.2">
      <c r="W9567" s="402"/>
      <c r="X9567" s="402"/>
      <c r="Y9567" s="402"/>
      <c r="Z9567" s="402"/>
    </row>
    <row r="9568" spans="23:26" x14ac:dyDescent="0.2">
      <c r="W9568" s="402"/>
      <c r="X9568" s="402"/>
      <c r="Y9568" s="402"/>
      <c r="Z9568" s="402"/>
    </row>
    <row r="9569" spans="23:26" x14ac:dyDescent="0.2">
      <c r="W9569" s="402"/>
      <c r="X9569" s="402"/>
      <c r="Y9569" s="402"/>
      <c r="Z9569" s="402"/>
    </row>
    <row r="9570" spans="23:26" x14ac:dyDescent="0.2">
      <c r="W9570" s="402"/>
      <c r="X9570" s="402"/>
      <c r="Y9570" s="402"/>
      <c r="Z9570" s="402"/>
    </row>
    <row r="9571" spans="23:26" x14ac:dyDescent="0.2">
      <c r="W9571" s="402"/>
      <c r="X9571" s="402"/>
      <c r="Y9571" s="402"/>
      <c r="Z9571" s="402"/>
    </row>
    <row r="9572" spans="23:26" x14ac:dyDescent="0.2">
      <c r="W9572" s="402"/>
      <c r="X9572" s="402"/>
      <c r="Y9572" s="402"/>
      <c r="Z9572" s="402"/>
    </row>
    <row r="9573" spans="23:26" x14ac:dyDescent="0.2">
      <c r="W9573" s="402"/>
      <c r="X9573" s="402"/>
      <c r="Y9573" s="402"/>
      <c r="Z9573" s="402"/>
    </row>
    <row r="9574" spans="23:26" x14ac:dyDescent="0.2">
      <c r="W9574" s="402"/>
      <c r="X9574" s="402"/>
      <c r="Y9574" s="402"/>
      <c r="Z9574" s="402"/>
    </row>
    <row r="9575" spans="23:26" x14ac:dyDescent="0.2">
      <c r="W9575" s="402"/>
      <c r="X9575" s="402"/>
      <c r="Y9575" s="402"/>
      <c r="Z9575" s="402"/>
    </row>
    <row r="9576" spans="23:26" x14ac:dyDescent="0.2">
      <c r="W9576" s="402"/>
      <c r="X9576" s="402"/>
      <c r="Y9576" s="402"/>
      <c r="Z9576" s="402"/>
    </row>
    <row r="9577" spans="23:26" x14ac:dyDescent="0.2">
      <c r="W9577" s="402"/>
      <c r="X9577" s="402"/>
      <c r="Y9577" s="402"/>
      <c r="Z9577" s="402"/>
    </row>
    <row r="9578" spans="23:26" x14ac:dyDescent="0.2">
      <c r="W9578" s="402"/>
      <c r="X9578" s="402"/>
      <c r="Y9578" s="402"/>
      <c r="Z9578" s="402"/>
    </row>
    <row r="9579" spans="23:26" x14ac:dyDescent="0.2">
      <c r="W9579" s="402"/>
      <c r="X9579" s="402"/>
      <c r="Y9579" s="402"/>
      <c r="Z9579" s="402"/>
    </row>
    <row r="9580" spans="23:26" x14ac:dyDescent="0.2">
      <c r="W9580" s="402"/>
      <c r="X9580" s="402"/>
      <c r="Y9580" s="402"/>
      <c r="Z9580" s="402"/>
    </row>
    <row r="9581" spans="23:26" x14ac:dyDescent="0.2">
      <c r="W9581" s="402"/>
      <c r="X9581" s="402"/>
      <c r="Y9581" s="402"/>
      <c r="Z9581" s="402"/>
    </row>
    <row r="9582" spans="23:26" x14ac:dyDescent="0.2">
      <c r="W9582" s="402"/>
      <c r="X9582" s="402"/>
      <c r="Y9582" s="402"/>
      <c r="Z9582" s="402"/>
    </row>
    <row r="9583" spans="23:26" x14ac:dyDescent="0.2">
      <c r="W9583" s="402"/>
      <c r="X9583" s="402"/>
      <c r="Y9583" s="402"/>
      <c r="Z9583" s="402"/>
    </row>
    <row r="9584" spans="23:26" x14ac:dyDescent="0.2">
      <c r="W9584" s="402"/>
      <c r="X9584" s="402"/>
      <c r="Y9584" s="402"/>
      <c r="Z9584" s="402"/>
    </row>
    <row r="9585" spans="23:26" x14ac:dyDescent="0.2">
      <c r="W9585" s="402"/>
      <c r="X9585" s="402"/>
      <c r="Y9585" s="402"/>
      <c r="Z9585" s="402"/>
    </row>
    <row r="9586" spans="23:26" x14ac:dyDescent="0.2">
      <c r="W9586" s="402"/>
      <c r="X9586" s="402"/>
      <c r="Y9586" s="402"/>
      <c r="Z9586" s="402"/>
    </row>
    <row r="9587" spans="23:26" x14ac:dyDescent="0.2">
      <c r="W9587" s="402"/>
      <c r="X9587" s="402"/>
      <c r="Y9587" s="402"/>
      <c r="Z9587" s="402"/>
    </row>
    <row r="9588" spans="23:26" x14ac:dyDescent="0.2">
      <c r="W9588" s="402"/>
      <c r="X9588" s="402"/>
      <c r="Y9588" s="402"/>
      <c r="Z9588" s="402"/>
    </row>
    <row r="9589" spans="23:26" x14ac:dyDescent="0.2">
      <c r="W9589" s="402"/>
      <c r="X9589" s="402"/>
      <c r="Y9589" s="402"/>
      <c r="Z9589" s="402"/>
    </row>
    <row r="9590" spans="23:26" x14ac:dyDescent="0.2">
      <c r="W9590" s="402"/>
      <c r="X9590" s="402"/>
      <c r="Y9590" s="402"/>
      <c r="Z9590" s="402"/>
    </row>
    <row r="9591" spans="23:26" x14ac:dyDescent="0.2">
      <c r="W9591" s="402"/>
      <c r="X9591" s="402"/>
      <c r="Y9591" s="402"/>
      <c r="Z9591" s="402"/>
    </row>
    <row r="9592" spans="23:26" x14ac:dyDescent="0.2">
      <c r="W9592" s="402"/>
      <c r="X9592" s="402"/>
      <c r="Y9592" s="402"/>
      <c r="Z9592" s="402"/>
    </row>
    <row r="9593" spans="23:26" x14ac:dyDescent="0.2">
      <c r="W9593" s="402"/>
      <c r="X9593" s="402"/>
      <c r="Y9593" s="402"/>
      <c r="Z9593" s="402"/>
    </row>
    <row r="9594" spans="23:26" x14ac:dyDescent="0.2">
      <c r="W9594" s="402"/>
      <c r="X9594" s="402"/>
      <c r="Y9594" s="402"/>
      <c r="Z9594" s="402"/>
    </row>
    <row r="9595" spans="23:26" x14ac:dyDescent="0.2">
      <c r="W9595" s="402"/>
      <c r="X9595" s="402"/>
      <c r="Y9595" s="402"/>
      <c r="Z9595" s="402"/>
    </row>
    <row r="9596" spans="23:26" x14ac:dyDescent="0.2">
      <c r="W9596" s="402"/>
      <c r="X9596" s="402"/>
      <c r="Y9596" s="402"/>
      <c r="Z9596" s="402"/>
    </row>
    <row r="9597" spans="23:26" x14ac:dyDescent="0.2">
      <c r="W9597" s="402"/>
      <c r="X9597" s="402"/>
      <c r="Y9597" s="402"/>
      <c r="Z9597" s="402"/>
    </row>
    <row r="9598" spans="23:26" x14ac:dyDescent="0.2">
      <c r="W9598" s="402"/>
      <c r="X9598" s="402"/>
      <c r="Y9598" s="402"/>
      <c r="Z9598" s="402"/>
    </row>
    <row r="9599" spans="23:26" x14ac:dyDescent="0.2">
      <c r="W9599" s="402"/>
      <c r="X9599" s="402"/>
      <c r="Y9599" s="402"/>
      <c r="Z9599" s="402"/>
    </row>
    <row r="9600" spans="23:26" x14ac:dyDescent="0.2">
      <c r="W9600" s="402"/>
      <c r="X9600" s="402"/>
      <c r="Y9600" s="402"/>
      <c r="Z9600" s="402"/>
    </row>
    <row r="9601" spans="23:26" x14ac:dyDescent="0.2">
      <c r="W9601" s="402"/>
      <c r="X9601" s="402"/>
      <c r="Y9601" s="402"/>
      <c r="Z9601" s="402"/>
    </row>
    <row r="9602" spans="23:26" x14ac:dyDescent="0.2">
      <c r="W9602" s="402"/>
      <c r="X9602" s="402"/>
      <c r="Y9602" s="402"/>
      <c r="Z9602" s="402"/>
    </row>
    <row r="9603" spans="23:26" x14ac:dyDescent="0.2">
      <c r="W9603" s="402"/>
      <c r="X9603" s="402"/>
      <c r="Y9603" s="402"/>
      <c r="Z9603" s="402"/>
    </row>
    <row r="9604" spans="23:26" x14ac:dyDescent="0.2">
      <c r="W9604" s="402"/>
      <c r="X9604" s="402"/>
      <c r="Y9604" s="402"/>
      <c r="Z9604" s="402"/>
    </row>
    <row r="9605" spans="23:26" x14ac:dyDescent="0.2">
      <c r="W9605" s="402"/>
      <c r="X9605" s="402"/>
      <c r="Y9605" s="402"/>
      <c r="Z9605" s="402"/>
    </row>
    <row r="9606" spans="23:26" x14ac:dyDescent="0.2">
      <c r="W9606" s="402"/>
      <c r="X9606" s="402"/>
      <c r="Y9606" s="402"/>
      <c r="Z9606" s="402"/>
    </row>
    <row r="9607" spans="23:26" x14ac:dyDescent="0.2">
      <c r="W9607" s="402"/>
      <c r="X9607" s="402"/>
      <c r="Y9607" s="402"/>
      <c r="Z9607" s="402"/>
    </row>
    <row r="9608" spans="23:26" x14ac:dyDescent="0.2">
      <c r="W9608" s="402"/>
      <c r="X9608" s="402"/>
      <c r="Y9608" s="402"/>
      <c r="Z9608" s="402"/>
    </row>
    <row r="9609" spans="23:26" x14ac:dyDescent="0.2">
      <c r="W9609" s="402"/>
      <c r="X9609" s="402"/>
      <c r="Y9609" s="402"/>
      <c r="Z9609" s="402"/>
    </row>
    <row r="9610" spans="23:26" x14ac:dyDescent="0.2">
      <c r="W9610" s="402"/>
      <c r="X9610" s="402"/>
      <c r="Y9610" s="402"/>
      <c r="Z9610" s="402"/>
    </row>
    <row r="9611" spans="23:26" x14ac:dyDescent="0.2">
      <c r="W9611" s="402"/>
      <c r="X9611" s="402"/>
      <c r="Y9611" s="402"/>
      <c r="Z9611" s="402"/>
    </row>
    <row r="9612" spans="23:26" x14ac:dyDescent="0.2">
      <c r="W9612" s="402"/>
      <c r="X9612" s="402"/>
      <c r="Y9612" s="402"/>
      <c r="Z9612" s="402"/>
    </row>
    <row r="9613" spans="23:26" x14ac:dyDescent="0.2">
      <c r="W9613" s="402"/>
      <c r="X9613" s="402"/>
      <c r="Y9613" s="402"/>
      <c r="Z9613" s="402"/>
    </row>
    <row r="9614" spans="23:26" x14ac:dyDescent="0.2">
      <c r="W9614" s="402"/>
      <c r="X9614" s="402"/>
      <c r="Y9614" s="402"/>
      <c r="Z9614" s="402"/>
    </row>
    <row r="9615" spans="23:26" x14ac:dyDescent="0.2">
      <c r="W9615" s="402"/>
      <c r="X9615" s="402"/>
      <c r="Y9615" s="402"/>
      <c r="Z9615" s="402"/>
    </row>
    <row r="9616" spans="23:26" x14ac:dyDescent="0.2">
      <c r="W9616" s="402"/>
      <c r="X9616" s="402"/>
      <c r="Y9616" s="402"/>
      <c r="Z9616" s="402"/>
    </row>
    <row r="9617" spans="23:26" x14ac:dyDescent="0.2">
      <c r="W9617" s="402"/>
      <c r="X9617" s="402"/>
      <c r="Y9617" s="402"/>
      <c r="Z9617" s="402"/>
    </row>
    <row r="9618" spans="23:26" x14ac:dyDescent="0.2">
      <c r="W9618" s="402"/>
      <c r="X9618" s="402"/>
      <c r="Y9618" s="402"/>
      <c r="Z9618" s="402"/>
    </row>
    <row r="9619" spans="23:26" x14ac:dyDescent="0.2">
      <c r="W9619" s="402"/>
      <c r="X9619" s="402"/>
      <c r="Y9619" s="402"/>
      <c r="Z9619" s="402"/>
    </row>
    <row r="9620" spans="23:26" x14ac:dyDescent="0.2">
      <c r="W9620" s="402"/>
      <c r="X9620" s="402"/>
      <c r="Y9620" s="402"/>
      <c r="Z9620" s="402"/>
    </row>
    <row r="9621" spans="23:26" x14ac:dyDescent="0.2">
      <c r="W9621" s="402"/>
      <c r="X9621" s="402"/>
      <c r="Y9621" s="402"/>
      <c r="Z9621" s="402"/>
    </row>
    <row r="9622" spans="23:26" x14ac:dyDescent="0.2">
      <c r="W9622" s="402"/>
      <c r="X9622" s="402"/>
      <c r="Y9622" s="402"/>
      <c r="Z9622" s="402"/>
    </row>
    <row r="9623" spans="23:26" x14ac:dyDescent="0.2">
      <c r="W9623" s="402"/>
      <c r="X9623" s="402"/>
      <c r="Y9623" s="402"/>
      <c r="Z9623" s="402"/>
    </row>
    <row r="9624" spans="23:26" x14ac:dyDescent="0.2">
      <c r="W9624" s="402"/>
      <c r="X9624" s="402"/>
      <c r="Y9624" s="402"/>
      <c r="Z9624" s="402"/>
    </row>
    <row r="9625" spans="23:26" x14ac:dyDescent="0.2">
      <c r="W9625" s="402"/>
      <c r="X9625" s="402"/>
      <c r="Y9625" s="402"/>
      <c r="Z9625" s="402"/>
    </row>
    <row r="9626" spans="23:26" x14ac:dyDescent="0.2">
      <c r="W9626" s="402"/>
      <c r="X9626" s="402"/>
      <c r="Y9626" s="402"/>
      <c r="Z9626" s="402"/>
    </row>
    <row r="9627" spans="23:26" x14ac:dyDescent="0.2">
      <c r="W9627" s="402"/>
      <c r="X9627" s="402"/>
      <c r="Y9627" s="402"/>
      <c r="Z9627" s="402"/>
    </row>
    <row r="9628" spans="23:26" x14ac:dyDescent="0.2">
      <c r="W9628" s="402"/>
      <c r="X9628" s="402"/>
      <c r="Y9628" s="402"/>
      <c r="Z9628" s="402"/>
    </row>
    <row r="9629" spans="23:26" x14ac:dyDescent="0.2">
      <c r="W9629" s="402"/>
      <c r="X9629" s="402"/>
      <c r="Y9629" s="402"/>
      <c r="Z9629" s="402"/>
    </row>
    <row r="9630" spans="23:26" x14ac:dyDescent="0.2">
      <c r="W9630" s="402"/>
      <c r="X9630" s="402"/>
      <c r="Y9630" s="402"/>
      <c r="Z9630" s="402"/>
    </row>
    <row r="9631" spans="23:26" x14ac:dyDescent="0.2">
      <c r="W9631" s="402"/>
      <c r="X9631" s="402"/>
      <c r="Y9631" s="402"/>
      <c r="Z9631" s="402"/>
    </row>
    <row r="9632" spans="23:26" x14ac:dyDescent="0.2">
      <c r="W9632" s="402"/>
      <c r="X9632" s="402"/>
      <c r="Y9632" s="402"/>
      <c r="Z9632" s="402"/>
    </row>
    <row r="9633" spans="23:26" x14ac:dyDescent="0.2">
      <c r="W9633" s="402"/>
      <c r="X9633" s="402"/>
      <c r="Y9633" s="402"/>
      <c r="Z9633" s="402"/>
    </row>
    <row r="9634" spans="23:26" x14ac:dyDescent="0.2">
      <c r="W9634" s="402"/>
      <c r="X9634" s="402"/>
      <c r="Y9634" s="402"/>
      <c r="Z9634" s="402"/>
    </row>
    <row r="9635" spans="23:26" x14ac:dyDescent="0.2">
      <c r="W9635" s="402"/>
      <c r="X9635" s="402"/>
      <c r="Y9635" s="402"/>
      <c r="Z9635" s="402"/>
    </row>
    <row r="9636" spans="23:26" x14ac:dyDescent="0.2">
      <c r="W9636" s="402"/>
      <c r="X9636" s="402"/>
      <c r="Y9636" s="402"/>
      <c r="Z9636" s="402"/>
    </row>
    <row r="9637" spans="23:26" x14ac:dyDescent="0.2">
      <c r="W9637" s="402"/>
      <c r="X9637" s="402"/>
      <c r="Y9637" s="402"/>
      <c r="Z9637" s="402"/>
    </row>
    <row r="9638" spans="23:26" x14ac:dyDescent="0.2">
      <c r="W9638" s="402"/>
      <c r="X9638" s="402"/>
      <c r="Y9638" s="402"/>
      <c r="Z9638" s="402"/>
    </row>
    <row r="9639" spans="23:26" x14ac:dyDescent="0.2">
      <c r="W9639" s="402"/>
      <c r="X9639" s="402"/>
      <c r="Y9639" s="402"/>
      <c r="Z9639" s="402"/>
    </row>
    <row r="9640" spans="23:26" x14ac:dyDescent="0.2">
      <c r="W9640" s="402"/>
      <c r="X9640" s="402"/>
      <c r="Y9640" s="402"/>
      <c r="Z9640" s="402"/>
    </row>
    <row r="9641" spans="23:26" x14ac:dyDescent="0.2">
      <c r="W9641" s="402"/>
      <c r="X9641" s="402"/>
      <c r="Y9641" s="402"/>
      <c r="Z9641" s="402"/>
    </row>
    <row r="9642" spans="23:26" x14ac:dyDescent="0.2">
      <c r="W9642" s="402"/>
      <c r="X9642" s="402"/>
      <c r="Y9642" s="402"/>
      <c r="Z9642" s="402"/>
    </row>
    <row r="9643" spans="23:26" x14ac:dyDescent="0.2">
      <c r="W9643" s="402"/>
      <c r="X9643" s="402"/>
      <c r="Y9643" s="402"/>
      <c r="Z9643" s="402"/>
    </row>
    <row r="9644" spans="23:26" x14ac:dyDescent="0.2">
      <c r="W9644" s="402"/>
      <c r="X9644" s="402"/>
      <c r="Y9644" s="402"/>
      <c r="Z9644" s="402"/>
    </row>
    <row r="9645" spans="23:26" x14ac:dyDescent="0.2">
      <c r="W9645" s="402"/>
      <c r="X9645" s="402"/>
      <c r="Y9645" s="402"/>
      <c r="Z9645" s="402"/>
    </row>
    <row r="9646" spans="23:26" x14ac:dyDescent="0.2">
      <c r="W9646" s="402"/>
      <c r="X9646" s="402"/>
      <c r="Y9646" s="402"/>
      <c r="Z9646" s="402"/>
    </row>
    <row r="9647" spans="23:26" x14ac:dyDescent="0.2">
      <c r="W9647" s="402"/>
      <c r="X9647" s="402"/>
      <c r="Y9647" s="402"/>
      <c r="Z9647" s="402"/>
    </row>
    <row r="9648" spans="23:26" x14ac:dyDescent="0.2">
      <c r="W9648" s="402"/>
      <c r="X9648" s="402"/>
      <c r="Y9648" s="402"/>
      <c r="Z9648" s="402"/>
    </row>
    <row r="9649" spans="23:26" x14ac:dyDescent="0.2">
      <c r="W9649" s="402"/>
      <c r="X9649" s="402"/>
      <c r="Y9649" s="402"/>
      <c r="Z9649" s="402"/>
    </row>
    <row r="9650" spans="23:26" x14ac:dyDescent="0.2">
      <c r="W9650" s="402"/>
      <c r="X9650" s="402"/>
      <c r="Y9650" s="402"/>
      <c r="Z9650" s="402"/>
    </row>
    <row r="9651" spans="23:26" x14ac:dyDescent="0.2">
      <c r="W9651" s="402"/>
      <c r="X9651" s="402"/>
      <c r="Y9651" s="402"/>
      <c r="Z9651" s="402"/>
    </row>
    <row r="9652" spans="23:26" x14ac:dyDescent="0.2">
      <c r="W9652" s="402"/>
      <c r="X9652" s="402"/>
      <c r="Y9652" s="402"/>
      <c r="Z9652" s="402"/>
    </row>
    <row r="9653" spans="23:26" x14ac:dyDescent="0.2">
      <c r="W9653" s="402"/>
      <c r="X9653" s="402"/>
      <c r="Y9653" s="402"/>
      <c r="Z9653" s="402"/>
    </row>
    <row r="9654" spans="23:26" x14ac:dyDescent="0.2">
      <c r="W9654" s="402"/>
      <c r="X9654" s="402"/>
      <c r="Y9654" s="402"/>
      <c r="Z9654" s="402"/>
    </row>
    <row r="9655" spans="23:26" x14ac:dyDescent="0.2">
      <c r="W9655" s="402"/>
      <c r="X9655" s="402"/>
      <c r="Y9655" s="402"/>
      <c r="Z9655" s="402"/>
    </row>
    <row r="9656" spans="23:26" x14ac:dyDescent="0.2">
      <c r="W9656" s="402"/>
      <c r="X9656" s="402"/>
      <c r="Y9656" s="402"/>
      <c r="Z9656" s="402"/>
    </row>
    <row r="9657" spans="23:26" x14ac:dyDescent="0.2">
      <c r="W9657" s="402"/>
      <c r="X9657" s="402"/>
      <c r="Y9657" s="402"/>
      <c r="Z9657" s="402"/>
    </row>
    <row r="9658" spans="23:26" x14ac:dyDescent="0.2">
      <c r="W9658" s="402"/>
      <c r="X9658" s="402"/>
      <c r="Y9658" s="402"/>
      <c r="Z9658" s="402"/>
    </row>
    <row r="9659" spans="23:26" x14ac:dyDescent="0.2">
      <c r="W9659" s="402"/>
      <c r="X9659" s="402"/>
      <c r="Y9659" s="402"/>
      <c r="Z9659" s="402"/>
    </row>
    <row r="9660" spans="23:26" x14ac:dyDescent="0.2">
      <c r="W9660" s="402"/>
      <c r="X9660" s="402"/>
      <c r="Y9660" s="402"/>
      <c r="Z9660" s="402"/>
    </row>
    <row r="9661" spans="23:26" x14ac:dyDescent="0.2">
      <c r="W9661" s="402"/>
      <c r="X9661" s="402"/>
      <c r="Y9661" s="402"/>
      <c r="Z9661" s="402"/>
    </row>
    <row r="9662" spans="23:26" x14ac:dyDescent="0.2">
      <c r="W9662" s="402"/>
      <c r="X9662" s="402"/>
      <c r="Y9662" s="402"/>
      <c r="Z9662" s="402"/>
    </row>
    <row r="9663" spans="23:26" x14ac:dyDescent="0.2">
      <c r="W9663" s="402"/>
      <c r="X9663" s="402"/>
      <c r="Y9663" s="402"/>
      <c r="Z9663" s="402"/>
    </row>
    <row r="9664" spans="23:26" x14ac:dyDescent="0.2">
      <c r="W9664" s="402"/>
      <c r="X9664" s="402"/>
      <c r="Y9664" s="402"/>
      <c r="Z9664" s="402"/>
    </row>
    <row r="9665" spans="23:26" x14ac:dyDescent="0.2">
      <c r="W9665" s="402"/>
      <c r="X9665" s="402"/>
      <c r="Y9665" s="402"/>
      <c r="Z9665" s="402"/>
    </row>
    <row r="9666" spans="23:26" x14ac:dyDescent="0.2">
      <c r="W9666" s="402"/>
      <c r="X9666" s="402"/>
      <c r="Y9666" s="402"/>
      <c r="Z9666" s="402"/>
    </row>
    <row r="9667" spans="23:26" x14ac:dyDescent="0.2">
      <c r="W9667" s="402"/>
      <c r="X9667" s="402"/>
      <c r="Y9667" s="402"/>
      <c r="Z9667" s="402"/>
    </row>
    <row r="9668" spans="23:26" x14ac:dyDescent="0.2">
      <c r="W9668" s="402"/>
      <c r="X9668" s="402"/>
      <c r="Y9668" s="402"/>
      <c r="Z9668" s="402"/>
    </row>
    <row r="9669" spans="23:26" x14ac:dyDescent="0.2">
      <c r="W9669" s="402"/>
      <c r="X9669" s="402"/>
      <c r="Y9669" s="402"/>
      <c r="Z9669" s="402"/>
    </row>
    <row r="9670" spans="23:26" x14ac:dyDescent="0.2">
      <c r="W9670" s="402"/>
      <c r="X9670" s="402"/>
      <c r="Y9670" s="402"/>
      <c r="Z9670" s="402"/>
    </row>
    <row r="9671" spans="23:26" x14ac:dyDescent="0.2">
      <c r="W9671" s="402"/>
      <c r="X9671" s="402"/>
      <c r="Y9671" s="402"/>
      <c r="Z9671" s="402"/>
    </row>
    <row r="9672" spans="23:26" x14ac:dyDescent="0.2">
      <c r="W9672" s="402"/>
      <c r="X9672" s="402"/>
      <c r="Y9672" s="402"/>
      <c r="Z9672" s="402"/>
    </row>
    <row r="9673" spans="23:26" x14ac:dyDescent="0.2">
      <c r="W9673" s="402"/>
      <c r="X9673" s="402"/>
      <c r="Y9673" s="402"/>
      <c r="Z9673" s="402"/>
    </row>
    <row r="9674" spans="23:26" x14ac:dyDescent="0.2">
      <c r="W9674" s="402"/>
      <c r="X9674" s="402"/>
      <c r="Y9674" s="402"/>
      <c r="Z9674" s="402"/>
    </row>
    <row r="9675" spans="23:26" x14ac:dyDescent="0.2">
      <c r="W9675" s="402"/>
      <c r="X9675" s="402"/>
      <c r="Y9675" s="402"/>
      <c r="Z9675" s="402"/>
    </row>
    <row r="9676" spans="23:26" x14ac:dyDescent="0.2">
      <c r="W9676" s="402"/>
      <c r="X9676" s="402"/>
      <c r="Y9676" s="402"/>
      <c r="Z9676" s="402"/>
    </row>
    <row r="9677" spans="23:26" x14ac:dyDescent="0.2">
      <c r="W9677" s="402"/>
      <c r="X9677" s="402"/>
      <c r="Y9677" s="402"/>
      <c r="Z9677" s="402"/>
    </row>
    <row r="9678" spans="23:26" x14ac:dyDescent="0.2">
      <c r="W9678" s="402"/>
      <c r="X9678" s="402"/>
      <c r="Y9678" s="402"/>
      <c r="Z9678" s="402"/>
    </row>
    <row r="9679" spans="23:26" x14ac:dyDescent="0.2">
      <c r="W9679" s="402"/>
      <c r="X9679" s="402"/>
      <c r="Y9679" s="402"/>
      <c r="Z9679" s="402"/>
    </row>
    <row r="9680" spans="23:26" x14ac:dyDescent="0.2">
      <c r="W9680" s="402"/>
      <c r="X9680" s="402"/>
      <c r="Y9680" s="402"/>
      <c r="Z9680" s="402"/>
    </row>
    <row r="9681" spans="23:26" x14ac:dyDescent="0.2">
      <c r="W9681" s="402"/>
      <c r="X9681" s="402"/>
      <c r="Y9681" s="402"/>
      <c r="Z9681" s="402"/>
    </row>
    <row r="9682" spans="23:26" x14ac:dyDescent="0.2">
      <c r="W9682" s="402"/>
      <c r="X9682" s="402"/>
      <c r="Y9682" s="402"/>
      <c r="Z9682" s="402"/>
    </row>
    <row r="9683" spans="23:26" x14ac:dyDescent="0.2">
      <c r="W9683" s="402"/>
      <c r="X9683" s="402"/>
      <c r="Y9683" s="402"/>
      <c r="Z9683" s="402"/>
    </row>
    <row r="9684" spans="23:26" x14ac:dyDescent="0.2">
      <c r="W9684" s="402"/>
      <c r="X9684" s="402"/>
      <c r="Y9684" s="402"/>
      <c r="Z9684" s="402"/>
    </row>
    <row r="9685" spans="23:26" x14ac:dyDescent="0.2">
      <c r="W9685" s="402"/>
      <c r="X9685" s="402"/>
      <c r="Y9685" s="402"/>
      <c r="Z9685" s="402"/>
    </row>
    <row r="9686" spans="23:26" x14ac:dyDescent="0.2">
      <c r="W9686" s="402"/>
      <c r="X9686" s="402"/>
      <c r="Y9686" s="402"/>
      <c r="Z9686" s="402"/>
    </row>
    <row r="9687" spans="23:26" x14ac:dyDescent="0.2">
      <c r="W9687" s="402"/>
      <c r="X9687" s="402"/>
      <c r="Y9687" s="402"/>
      <c r="Z9687" s="402"/>
    </row>
    <row r="9688" spans="23:26" x14ac:dyDescent="0.2">
      <c r="W9688" s="402"/>
      <c r="X9688" s="402"/>
      <c r="Y9688" s="402"/>
      <c r="Z9688" s="402"/>
    </row>
    <row r="9689" spans="23:26" x14ac:dyDescent="0.2">
      <c r="W9689" s="402"/>
      <c r="X9689" s="402"/>
      <c r="Y9689" s="402"/>
      <c r="Z9689" s="402"/>
    </row>
    <row r="9690" spans="23:26" x14ac:dyDescent="0.2">
      <c r="W9690" s="402"/>
      <c r="X9690" s="402"/>
      <c r="Y9690" s="402"/>
      <c r="Z9690" s="402"/>
    </row>
    <row r="9691" spans="23:26" x14ac:dyDescent="0.2">
      <c r="W9691" s="402"/>
      <c r="X9691" s="402"/>
      <c r="Y9691" s="402"/>
      <c r="Z9691" s="402"/>
    </row>
    <row r="9692" spans="23:26" x14ac:dyDescent="0.2">
      <c r="W9692" s="402"/>
      <c r="X9692" s="402"/>
      <c r="Y9692" s="402"/>
      <c r="Z9692" s="402"/>
    </row>
    <row r="9693" spans="23:26" x14ac:dyDescent="0.2">
      <c r="W9693" s="402"/>
      <c r="X9693" s="402"/>
      <c r="Y9693" s="402"/>
      <c r="Z9693" s="402"/>
    </row>
    <row r="9694" spans="23:26" x14ac:dyDescent="0.2">
      <c r="W9694" s="402"/>
      <c r="X9694" s="402"/>
      <c r="Y9694" s="402"/>
      <c r="Z9694" s="402"/>
    </row>
    <row r="9695" spans="23:26" x14ac:dyDescent="0.2">
      <c r="W9695" s="402"/>
      <c r="X9695" s="402"/>
      <c r="Y9695" s="402"/>
      <c r="Z9695" s="402"/>
    </row>
    <row r="9696" spans="23:26" x14ac:dyDescent="0.2">
      <c r="W9696" s="402"/>
      <c r="X9696" s="402"/>
      <c r="Y9696" s="402"/>
      <c r="Z9696" s="402"/>
    </row>
    <row r="9697" spans="23:26" x14ac:dyDescent="0.2">
      <c r="W9697" s="402"/>
      <c r="X9697" s="402"/>
      <c r="Y9697" s="402"/>
      <c r="Z9697" s="402"/>
    </row>
    <row r="9698" spans="23:26" x14ac:dyDescent="0.2">
      <c r="W9698" s="402"/>
      <c r="X9698" s="402"/>
      <c r="Y9698" s="402"/>
      <c r="Z9698" s="402"/>
    </row>
    <row r="9699" spans="23:26" x14ac:dyDescent="0.2">
      <c r="W9699" s="402"/>
      <c r="X9699" s="402"/>
      <c r="Y9699" s="402"/>
      <c r="Z9699" s="402"/>
    </row>
    <row r="9700" spans="23:26" x14ac:dyDescent="0.2">
      <c r="W9700" s="402"/>
      <c r="X9700" s="402"/>
      <c r="Y9700" s="402"/>
      <c r="Z9700" s="402"/>
    </row>
    <row r="9701" spans="23:26" x14ac:dyDescent="0.2">
      <c r="W9701" s="402"/>
      <c r="X9701" s="402"/>
      <c r="Y9701" s="402"/>
      <c r="Z9701" s="402"/>
    </row>
    <row r="9702" spans="23:26" x14ac:dyDescent="0.2">
      <c r="W9702" s="402"/>
      <c r="X9702" s="402"/>
      <c r="Y9702" s="402"/>
      <c r="Z9702" s="402"/>
    </row>
    <row r="9703" spans="23:26" x14ac:dyDescent="0.2">
      <c r="W9703" s="402"/>
      <c r="X9703" s="402"/>
      <c r="Y9703" s="402"/>
      <c r="Z9703" s="402"/>
    </row>
    <row r="9704" spans="23:26" x14ac:dyDescent="0.2">
      <c r="W9704" s="402"/>
      <c r="X9704" s="402"/>
      <c r="Y9704" s="402"/>
      <c r="Z9704" s="402"/>
    </row>
    <row r="9705" spans="23:26" x14ac:dyDescent="0.2">
      <c r="W9705" s="402"/>
      <c r="X9705" s="402"/>
      <c r="Y9705" s="402"/>
      <c r="Z9705" s="402"/>
    </row>
    <row r="9706" spans="23:26" x14ac:dyDescent="0.2">
      <c r="W9706" s="402"/>
      <c r="X9706" s="402"/>
      <c r="Y9706" s="402"/>
      <c r="Z9706" s="402"/>
    </row>
    <row r="9707" spans="23:26" x14ac:dyDescent="0.2">
      <c r="W9707" s="402"/>
      <c r="X9707" s="402"/>
      <c r="Y9707" s="402"/>
      <c r="Z9707" s="402"/>
    </row>
    <row r="9708" spans="23:26" x14ac:dyDescent="0.2">
      <c r="W9708" s="402"/>
      <c r="X9708" s="402"/>
      <c r="Y9708" s="402"/>
      <c r="Z9708" s="402"/>
    </row>
    <row r="9709" spans="23:26" x14ac:dyDescent="0.2">
      <c r="W9709" s="402"/>
      <c r="X9709" s="402"/>
      <c r="Y9709" s="402"/>
      <c r="Z9709" s="402"/>
    </row>
    <row r="9710" spans="23:26" x14ac:dyDescent="0.2">
      <c r="W9710" s="402"/>
      <c r="X9710" s="402"/>
      <c r="Y9710" s="402"/>
      <c r="Z9710" s="402"/>
    </row>
    <row r="9711" spans="23:26" x14ac:dyDescent="0.2">
      <c r="W9711" s="402"/>
      <c r="X9711" s="402"/>
      <c r="Y9711" s="402"/>
      <c r="Z9711" s="402"/>
    </row>
    <row r="9712" spans="23:26" x14ac:dyDescent="0.2">
      <c r="W9712" s="402"/>
      <c r="X9712" s="402"/>
      <c r="Y9712" s="402"/>
      <c r="Z9712" s="402"/>
    </row>
    <row r="9713" spans="23:26" x14ac:dyDescent="0.2">
      <c r="W9713" s="402"/>
      <c r="X9713" s="402"/>
      <c r="Y9713" s="402"/>
      <c r="Z9713" s="402"/>
    </row>
    <row r="9714" spans="23:26" x14ac:dyDescent="0.2">
      <c r="W9714" s="402"/>
      <c r="X9714" s="402"/>
      <c r="Y9714" s="402"/>
      <c r="Z9714" s="402"/>
    </row>
    <row r="9715" spans="23:26" x14ac:dyDescent="0.2">
      <c r="W9715" s="402"/>
      <c r="X9715" s="402"/>
      <c r="Y9715" s="402"/>
      <c r="Z9715" s="402"/>
    </row>
    <row r="9716" spans="23:26" x14ac:dyDescent="0.2">
      <c r="W9716" s="402"/>
      <c r="X9716" s="402"/>
      <c r="Y9716" s="402"/>
      <c r="Z9716" s="402"/>
    </row>
    <row r="9717" spans="23:26" x14ac:dyDescent="0.2">
      <c r="W9717" s="402"/>
      <c r="X9717" s="402"/>
      <c r="Y9717" s="402"/>
      <c r="Z9717" s="402"/>
    </row>
    <row r="9718" spans="23:26" x14ac:dyDescent="0.2">
      <c r="W9718" s="402"/>
      <c r="X9718" s="402"/>
      <c r="Y9718" s="402"/>
      <c r="Z9718" s="402"/>
    </row>
    <row r="9719" spans="23:26" x14ac:dyDescent="0.2">
      <c r="W9719" s="402"/>
      <c r="X9719" s="402"/>
      <c r="Y9719" s="402"/>
      <c r="Z9719" s="402"/>
    </row>
    <row r="9720" spans="23:26" x14ac:dyDescent="0.2">
      <c r="W9720" s="402"/>
      <c r="X9720" s="402"/>
      <c r="Y9720" s="402"/>
      <c r="Z9720" s="402"/>
    </row>
    <row r="9721" spans="23:26" x14ac:dyDescent="0.2">
      <c r="W9721" s="402"/>
      <c r="X9721" s="402"/>
      <c r="Y9721" s="402"/>
      <c r="Z9721" s="402"/>
    </row>
    <row r="9722" spans="23:26" x14ac:dyDescent="0.2">
      <c r="W9722" s="402"/>
      <c r="X9722" s="402"/>
      <c r="Y9722" s="402"/>
      <c r="Z9722" s="402"/>
    </row>
    <row r="9723" spans="23:26" x14ac:dyDescent="0.2">
      <c r="W9723" s="402"/>
      <c r="X9723" s="402"/>
      <c r="Y9723" s="402"/>
      <c r="Z9723" s="402"/>
    </row>
    <row r="9724" spans="23:26" x14ac:dyDescent="0.2">
      <c r="W9724" s="402"/>
      <c r="X9724" s="402"/>
      <c r="Y9724" s="402"/>
      <c r="Z9724" s="402"/>
    </row>
    <row r="9725" spans="23:26" x14ac:dyDescent="0.2">
      <c r="W9725" s="402"/>
      <c r="X9725" s="402"/>
      <c r="Y9725" s="402"/>
      <c r="Z9725" s="402"/>
    </row>
    <row r="9726" spans="23:26" x14ac:dyDescent="0.2">
      <c r="W9726" s="402"/>
      <c r="X9726" s="402"/>
      <c r="Y9726" s="402"/>
      <c r="Z9726" s="402"/>
    </row>
    <row r="9727" spans="23:26" x14ac:dyDescent="0.2">
      <c r="W9727" s="402"/>
      <c r="X9727" s="402"/>
      <c r="Y9727" s="402"/>
      <c r="Z9727" s="402"/>
    </row>
    <row r="9728" spans="23:26" x14ac:dyDescent="0.2">
      <c r="W9728" s="402"/>
      <c r="X9728" s="402"/>
      <c r="Y9728" s="402"/>
      <c r="Z9728" s="402"/>
    </row>
    <row r="9729" spans="23:26" x14ac:dyDescent="0.2">
      <c r="W9729" s="402"/>
      <c r="X9729" s="402"/>
      <c r="Y9729" s="402"/>
      <c r="Z9729" s="402"/>
    </row>
    <row r="9730" spans="23:26" x14ac:dyDescent="0.2">
      <c r="W9730" s="402"/>
      <c r="X9730" s="402"/>
      <c r="Y9730" s="402"/>
      <c r="Z9730" s="402"/>
    </row>
    <row r="9731" spans="23:26" x14ac:dyDescent="0.2">
      <c r="W9731" s="402"/>
      <c r="X9731" s="402"/>
      <c r="Y9731" s="402"/>
      <c r="Z9731" s="402"/>
    </row>
    <row r="9732" spans="23:26" x14ac:dyDescent="0.2">
      <c r="W9732" s="402"/>
      <c r="X9732" s="402"/>
      <c r="Y9732" s="402"/>
      <c r="Z9732" s="402"/>
    </row>
    <row r="9733" spans="23:26" x14ac:dyDescent="0.2">
      <c r="W9733" s="402"/>
      <c r="X9733" s="402"/>
      <c r="Y9733" s="402"/>
      <c r="Z9733" s="402"/>
    </row>
    <row r="9734" spans="23:26" x14ac:dyDescent="0.2">
      <c r="W9734" s="402"/>
      <c r="X9734" s="402"/>
      <c r="Y9734" s="402"/>
      <c r="Z9734" s="402"/>
    </row>
    <row r="9735" spans="23:26" x14ac:dyDescent="0.2">
      <c r="W9735" s="402"/>
      <c r="X9735" s="402"/>
      <c r="Y9735" s="402"/>
      <c r="Z9735" s="402"/>
    </row>
    <row r="9736" spans="23:26" x14ac:dyDescent="0.2">
      <c r="W9736" s="402"/>
      <c r="X9736" s="402"/>
      <c r="Y9736" s="402"/>
      <c r="Z9736" s="402"/>
    </row>
    <row r="9737" spans="23:26" x14ac:dyDescent="0.2">
      <c r="W9737" s="402"/>
      <c r="X9737" s="402"/>
      <c r="Y9737" s="402"/>
      <c r="Z9737" s="402"/>
    </row>
    <row r="9738" spans="23:26" x14ac:dyDescent="0.2">
      <c r="W9738" s="402"/>
      <c r="X9738" s="402"/>
      <c r="Y9738" s="402"/>
      <c r="Z9738" s="402"/>
    </row>
    <row r="9739" spans="23:26" x14ac:dyDescent="0.2">
      <c r="W9739" s="402"/>
      <c r="X9739" s="402"/>
      <c r="Y9739" s="402"/>
      <c r="Z9739" s="402"/>
    </row>
    <row r="9740" spans="23:26" x14ac:dyDescent="0.2">
      <c r="W9740" s="402"/>
      <c r="X9740" s="402"/>
      <c r="Y9740" s="402"/>
      <c r="Z9740" s="402"/>
    </row>
    <row r="9741" spans="23:26" x14ac:dyDescent="0.2">
      <c r="W9741" s="402"/>
      <c r="X9741" s="402"/>
      <c r="Y9741" s="402"/>
      <c r="Z9741" s="402"/>
    </row>
    <row r="9742" spans="23:26" x14ac:dyDescent="0.2">
      <c r="W9742" s="402"/>
      <c r="X9742" s="402"/>
      <c r="Y9742" s="402"/>
      <c r="Z9742" s="402"/>
    </row>
    <row r="9743" spans="23:26" x14ac:dyDescent="0.2">
      <c r="W9743" s="402"/>
      <c r="X9743" s="402"/>
      <c r="Y9743" s="402"/>
      <c r="Z9743" s="402"/>
    </row>
    <row r="9744" spans="23:26" x14ac:dyDescent="0.2">
      <c r="W9744" s="402"/>
      <c r="X9744" s="402"/>
      <c r="Y9744" s="402"/>
      <c r="Z9744" s="402"/>
    </row>
    <row r="9745" spans="23:26" x14ac:dyDescent="0.2">
      <c r="W9745" s="402"/>
      <c r="X9745" s="402"/>
      <c r="Y9745" s="402"/>
      <c r="Z9745" s="402"/>
    </row>
    <row r="9746" spans="23:26" x14ac:dyDescent="0.2">
      <c r="W9746" s="402"/>
      <c r="X9746" s="402"/>
      <c r="Y9746" s="402"/>
      <c r="Z9746" s="402"/>
    </row>
    <row r="9747" spans="23:26" x14ac:dyDescent="0.2">
      <c r="W9747" s="402"/>
      <c r="X9747" s="402"/>
      <c r="Y9747" s="402"/>
      <c r="Z9747" s="402"/>
    </row>
    <row r="9748" spans="23:26" x14ac:dyDescent="0.2">
      <c r="W9748" s="402"/>
      <c r="X9748" s="402"/>
      <c r="Y9748" s="402"/>
      <c r="Z9748" s="402"/>
    </row>
    <row r="9749" spans="23:26" x14ac:dyDescent="0.2">
      <c r="W9749" s="402"/>
      <c r="X9749" s="402"/>
      <c r="Y9749" s="402"/>
      <c r="Z9749" s="402"/>
    </row>
    <row r="9750" spans="23:26" x14ac:dyDescent="0.2">
      <c r="W9750" s="402"/>
      <c r="X9750" s="402"/>
      <c r="Y9750" s="402"/>
      <c r="Z9750" s="402"/>
    </row>
    <row r="9751" spans="23:26" x14ac:dyDescent="0.2">
      <c r="W9751" s="402"/>
      <c r="X9751" s="402"/>
      <c r="Y9751" s="402"/>
      <c r="Z9751" s="402"/>
    </row>
    <row r="9752" spans="23:26" x14ac:dyDescent="0.2">
      <c r="W9752" s="402"/>
      <c r="X9752" s="402"/>
      <c r="Y9752" s="402"/>
      <c r="Z9752" s="402"/>
    </row>
    <row r="9753" spans="23:26" x14ac:dyDescent="0.2">
      <c r="W9753" s="402"/>
      <c r="X9753" s="402"/>
      <c r="Y9753" s="402"/>
      <c r="Z9753" s="402"/>
    </row>
    <row r="9754" spans="23:26" x14ac:dyDescent="0.2">
      <c r="W9754" s="402"/>
      <c r="X9754" s="402"/>
      <c r="Y9754" s="402"/>
      <c r="Z9754" s="402"/>
    </row>
    <row r="9755" spans="23:26" x14ac:dyDescent="0.2">
      <c r="W9755" s="402"/>
      <c r="X9755" s="402"/>
      <c r="Y9755" s="402"/>
      <c r="Z9755" s="402"/>
    </row>
    <row r="9756" spans="23:26" x14ac:dyDescent="0.2">
      <c r="W9756" s="402"/>
      <c r="X9756" s="402"/>
      <c r="Y9756" s="402"/>
      <c r="Z9756" s="402"/>
    </row>
    <row r="9757" spans="23:26" x14ac:dyDescent="0.2">
      <c r="W9757" s="402"/>
      <c r="X9757" s="402"/>
      <c r="Y9757" s="402"/>
      <c r="Z9757" s="402"/>
    </row>
    <row r="9758" spans="23:26" x14ac:dyDescent="0.2">
      <c r="W9758" s="402"/>
      <c r="X9758" s="402"/>
      <c r="Y9758" s="402"/>
      <c r="Z9758" s="402"/>
    </row>
    <row r="9759" spans="23:26" x14ac:dyDescent="0.2">
      <c r="W9759" s="402"/>
      <c r="X9759" s="402"/>
      <c r="Y9759" s="402"/>
      <c r="Z9759" s="402"/>
    </row>
    <row r="9760" spans="23:26" x14ac:dyDescent="0.2">
      <c r="W9760" s="402"/>
      <c r="X9760" s="402"/>
      <c r="Y9760" s="402"/>
      <c r="Z9760" s="402"/>
    </row>
    <row r="9761" spans="23:26" x14ac:dyDescent="0.2">
      <c r="W9761" s="402"/>
      <c r="X9761" s="402"/>
      <c r="Y9761" s="402"/>
      <c r="Z9761" s="402"/>
    </row>
    <row r="9762" spans="23:26" x14ac:dyDescent="0.2">
      <c r="W9762" s="402"/>
      <c r="X9762" s="402"/>
      <c r="Y9762" s="402"/>
      <c r="Z9762" s="402"/>
    </row>
    <row r="9763" spans="23:26" x14ac:dyDescent="0.2">
      <c r="W9763" s="402"/>
      <c r="X9763" s="402"/>
      <c r="Y9763" s="402"/>
      <c r="Z9763" s="402"/>
    </row>
    <row r="9764" spans="23:26" x14ac:dyDescent="0.2">
      <c r="W9764" s="402"/>
      <c r="X9764" s="402"/>
      <c r="Y9764" s="402"/>
      <c r="Z9764" s="402"/>
    </row>
    <row r="9765" spans="23:26" x14ac:dyDescent="0.2">
      <c r="W9765" s="402"/>
      <c r="X9765" s="402"/>
      <c r="Y9765" s="402"/>
      <c r="Z9765" s="402"/>
    </row>
    <row r="9766" spans="23:26" x14ac:dyDescent="0.2">
      <c r="W9766" s="402"/>
      <c r="X9766" s="402"/>
      <c r="Y9766" s="402"/>
      <c r="Z9766" s="402"/>
    </row>
    <row r="9767" spans="23:26" x14ac:dyDescent="0.2">
      <c r="W9767" s="402"/>
      <c r="X9767" s="402"/>
      <c r="Y9767" s="402"/>
      <c r="Z9767" s="402"/>
    </row>
    <row r="9768" spans="23:26" x14ac:dyDescent="0.2">
      <c r="W9768" s="402"/>
      <c r="X9768" s="402"/>
      <c r="Y9768" s="402"/>
      <c r="Z9768" s="402"/>
    </row>
    <row r="9769" spans="23:26" x14ac:dyDescent="0.2">
      <c r="W9769" s="402"/>
      <c r="X9769" s="402"/>
      <c r="Y9769" s="402"/>
      <c r="Z9769" s="402"/>
    </row>
    <row r="9770" spans="23:26" x14ac:dyDescent="0.2">
      <c r="W9770" s="402"/>
      <c r="X9770" s="402"/>
      <c r="Y9770" s="402"/>
      <c r="Z9770" s="402"/>
    </row>
    <row r="9771" spans="23:26" x14ac:dyDescent="0.2">
      <c r="W9771" s="402"/>
      <c r="X9771" s="402"/>
      <c r="Y9771" s="402"/>
      <c r="Z9771" s="402"/>
    </row>
    <row r="9772" spans="23:26" x14ac:dyDescent="0.2">
      <c r="W9772" s="402"/>
      <c r="X9772" s="402"/>
      <c r="Y9772" s="402"/>
      <c r="Z9772" s="402"/>
    </row>
    <row r="9773" spans="23:26" x14ac:dyDescent="0.2">
      <c r="W9773" s="402"/>
      <c r="X9773" s="402"/>
      <c r="Y9773" s="402"/>
      <c r="Z9773" s="402"/>
    </row>
    <row r="9774" spans="23:26" x14ac:dyDescent="0.2">
      <c r="W9774" s="402"/>
      <c r="X9774" s="402"/>
      <c r="Y9774" s="402"/>
      <c r="Z9774" s="402"/>
    </row>
    <row r="9775" spans="23:26" x14ac:dyDescent="0.2">
      <c r="W9775" s="402"/>
      <c r="X9775" s="402"/>
      <c r="Y9775" s="402"/>
      <c r="Z9775" s="402"/>
    </row>
    <row r="9776" spans="23:26" x14ac:dyDescent="0.2">
      <c r="W9776" s="402"/>
      <c r="X9776" s="402"/>
      <c r="Y9776" s="402"/>
      <c r="Z9776" s="402"/>
    </row>
    <row r="9777" spans="23:26" x14ac:dyDescent="0.2">
      <c r="W9777" s="402"/>
      <c r="X9777" s="402"/>
      <c r="Y9777" s="402"/>
      <c r="Z9777" s="402"/>
    </row>
    <row r="9778" spans="23:26" x14ac:dyDescent="0.2">
      <c r="W9778" s="402"/>
      <c r="X9778" s="402"/>
      <c r="Y9778" s="402"/>
      <c r="Z9778" s="402"/>
    </row>
    <row r="9779" spans="23:26" x14ac:dyDescent="0.2">
      <c r="W9779" s="402"/>
      <c r="X9779" s="402"/>
      <c r="Y9779" s="402"/>
      <c r="Z9779" s="402"/>
    </row>
    <row r="9780" spans="23:26" x14ac:dyDescent="0.2">
      <c r="W9780" s="402"/>
      <c r="X9780" s="402"/>
      <c r="Y9780" s="402"/>
      <c r="Z9780" s="402"/>
    </row>
    <row r="9781" spans="23:26" x14ac:dyDescent="0.2">
      <c r="W9781" s="402"/>
      <c r="X9781" s="402"/>
      <c r="Y9781" s="402"/>
      <c r="Z9781" s="402"/>
    </row>
    <row r="9782" spans="23:26" x14ac:dyDescent="0.2">
      <c r="W9782" s="402"/>
      <c r="X9782" s="402"/>
      <c r="Y9782" s="402"/>
      <c r="Z9782" s="402"/>
    </row>
    <row r="9783" spans="23:26" x14ac:dyDescent="0.2">
      <c r="W9783" s="402"/>
      <c r="X9783" s="402"/>
      <c r="Y9783" s="402"/>
      <c r="Z9783" s="402"/>
    </row>
    <row r="9784" spans="23:26" x14ac:dyDescent="0.2">
      <c r="W9784" s="402"/>
      <c r="X9784" s="402"/>
      <c r="Y9784" s="402"/>
      <c r="Z9784" s="402"/>
    </row>
    <row r="9785" spans="23:26" x14ac:dyDescent="0.2">
      <c r="W9785" s="402"/>
      <c r="X9785" s="402"/>
      <c r="Y9785" s="402"/>
      <c r="Z9785" s="402"/>
    </row>
    <row r="9786" spans="23:26" x14ac:dyDescent="0.2">
      <c r="W9786" s="402"/>
      <c r="X9786" s="402"/>
      <c r="Y9786" s="402"/>
      <c r="Z9786" s="402"/>
    </row>
    <row r="9787" spans="23:26" x14ac:dyDescent="0.2">
      <c r="W9787" s="402"/>
      <c r="X9787" s="402"/>
      <c r="Y9787" s="402"/>
      <c r="Z9787" s="402"/>
    </row>
    <row r="9788" spans="23:26" x14ac:dyDescent="0.2">
      <c r="W9788" s="402"/>
      <c r="X9788" s="402"/>
      <c r="Y9788" s="402"/>
      <c r="Z9788" s="402"/>
    </row>
    <row r="9789" spans="23:26" x14ac:dyDescent="0.2">
      <c r="W9789" s="402"/>
      <c r="X9789" s="402"/>
      <c r="Y9789" s="402"/>
      <c r="Z9789" s="402"/>
    </row>
    <row r="9790" spans="23:26" x14ac:dyDescent="0.2">
      <c r="W9790" s="402"/>
      <c r="X9790" s="402"/>
      <c r="Y9790" s="402"/>
      <c r="Z9790" s="402"/>
    </row>
    <row r="9791" spans="23:26" x14ac:dyDescent="0.2">
      <c r="W9791" s="402"/>
      <c r="X9791" s="402"/>
      <c r="Y9791" s="402"/>
      <c r="Z9791" s="402"/>
    </row>
    <row r="9792" spans="23:26" x14ac:dyDescent="0.2">
      <c r="W9792" s="402"/>
      <c r="X9792" s="402"/>
      <c r="Y9792" s="402"/>
      <c r="Z9792" s="402"/>
    </row>
    <row r="9793" spans="23:26" x14ac:dyDescent="0.2">
      <c r="W9793" s="402"/>
      <c r="X9793" s="402"/>
      <c r="Y9793" s="402"/>
      <c r="Z9793" s="402"/>
    </row>
    <row r="9794" spans="23:26" x14ac:dyDescent="0.2">
      <c r="W9794" s="402"/>
      <c r="X9794" s="402"/>
      <c r="Y9794" s="402"/>
      <c r="Z9794" s="402"/>
    </row>
    <row r="9795" spans="23:26" x14ac:dyDescent="0.2">
      <c r="W9795" s="402"/>
      <c r="X9795" s="402"/>
      <c r="Y9795" s="402"/>
      <c r="Z9795" s="402"/>
    </row>
    <row r="9796" spans="23:26" x14ac:dyDescent="0.2">
      <c r="W9796" s="402"/>
      <c r="X9796" s="402"/>
      <c r="Y9796" s="402"/>
      <c r="Z9796" s="402"/>
    </row>
    <row r="9797" spans="23:26" x14ac:dyDescent="0.2">
      <c r="W9797" s="402"/>
      <c r="X9797" s="402"/>
      <c r="Y9797" s="402"/>
      <c r="Z9797" s="402"/>
    </row>
    <row r="9798" spans="23:26" x14ac:dyDescent="0.2">
      <c r="W9798" s="402"/>
      <c r="X9798" s="402"/>
      <c r="Y9798" s="402"/>
      <c r="Z9798" s="402"/>
    </row>
    <row r="9799" spans="23:26" x14ac:dyDescent="0.2">
      <c r="W9799" s="402"/>
      <c r="X9799" s="402"/>
      <c r="Y9799" s="402"/>
      <c r="Z9799" s="402"/>
    </row>
    <row r="9800" spans="23:26" x14ac:dyDescent="0.2">
      <c r="W9800" s="402"/>
      <c r="X9800" s="402"/>
      <c r="Y9800" s="402"/>
      <c r="Z9800" s="402"/>
    </row>
    <row r="9801" spans="23:26" x14ac:dyDescent="0.2">
      <c r="W9801" s="402"/>
      <c r="X9801" s="402"/>
      <c r="Y9801" s="402"/>
      <c r="Z9801" s="402"/>
    </row>
    <row r="9802" spans="23:26" x14ac:dyDescent="0.2">
      <c r="W9802" s="402"/>
      <c r="X9802" s="402"/>
      <c r="Y9802" s="402"/>
      <c r="Z9802" s="402"/>
    </row>
    <row r="9803" spans="23:26" x14ac:dyDescent="0.2">
      <c r="W9803" s="402"/>
      <c r="X9803" s="402"/>
      <c r="Y9803" s="402"/>
      <c r="Z9803" s="402"/>
    </row>
    <row r="9804" spans="23:26" x14ac:dyDescent="0.2">
      <c r="W9804" s="402"/>
      <c r="X9804" s="402"/>
      <c r="Y9804" s="402"/>
      <c r="Z9804" s="402"/>
    </row>
    <row r="9805" spans="23:26" x14ac:dyDescent="0.2">
      <c r="W9805" s="402"/>
      <c r="X9805" s="402"/>
      <c r="Y9805" s="402"/>
      <c r="Z9805" s="402"/>
    </row>
    <row r="9806" spans="23:26" x14ac:dyDescent="0.2">
      <c r="W9806" s="402"/>
      <c r="X9806" s="402"/>
      <c r="Y9806" s="402"/>
      <c r="Z9806" s="402"/>
    </row>
    <row r="9807" spans="23:26" x14ac:dyDescent="0.2">
      <c r="W9807" s="402"/>
      <c r="X9807" s="402"/>
      <c r="Y9807" s="402"/>
      <c r="Z9807" s="402"/>
    </row>
    <row r="9808" spans="23:26" x14ac:dyDescent="0.2">
      <c r="W9808" s="402"/>
      <c r="X9808" s="402"/>
      <c r="Y9808" s="402"/>
      <c r="Z9808" s="402"/>
    </row>
    <row r="9809" spans="23:26" x14ac:dyDescent="0.2">
      <c r="W9809" s="402"/>
      <c r="X9809" s="402"/>
      <c r="Y9809" s="402"/>
      <c r="Z9809" s="402"/>
    </row>
    <row r="9810" spans="23:26" x14ac:dyDescent="0.2">
      <c r="W9810" s="402"/>
      <c r="X9810" s="402"/>
      <c r="Y9810" s="402"/>
      <c r="Z9810" s="402"/>
    </row>
    <row r="9811" spans="23:26" x14ac:dyDescent="0.2">
      <c r="W9811" s="402"/>
      <c r="X9811" s="402"/>
      <c r="Y9811" s="402"/>
      <c r="Z9811" s="402"/>
    </row>
    <row r="9812" spans="23:26" x14ac:dyDescent="0.2">
      <c r="W9812" s="402"/>
      <c r="X9812" s="402"/>
      <c r="Y9812" s="402"/>
      <c r="Z9812" s="402"/>
    </row>
    <row r="9813" spans="23:26" x14ac:dyDescent="0.2">
      <c r="W9813" s="402"/>
      <c r="X9813" s="402"/>
      <c r="Y9813" s="402"/>
      <c r="Z9813" s="402"/>
    </row>
    <row r="9814" spans="23:26" x14ac:dyDescent="0.2">
      <c r="W9814" s="402"/>
      <c r="X9814" s="402"/>
      <c r="Y9814" s="402"/>
      <c r="Z9814" s="402"/>
    </row>
    <row r="9815" spans="23:26" x14ac:dyDescent="0.2">
      <c r="W9815" s="402"/>
      <c r="X9815" s="402"/>
      <c r="Y9815" s="402"/>
      <c r="Z9815" s="402"/>
    </row>
    <row r="9816" spans="23:26" x14ac:dyDescent="0.2">
      <c r="W9816" s="402"/>
      <c r="X9816" s="402"/>
      <c r="Y9816" s="402"/>
      <c r="Z9816" s="402"/>
    </row>
    <row r="9817" spans="23:26" x14ac:dyDescent="0.2">
      <c r="W9817" s="402"/>
      <c r="X9817" s="402"/>
      <c r="Y9817" s="402"/>
      <c r="Z9817" s="402"/>
    </row>
    <row r="9818" spans="23:26" x14ac:dyDescent="0.2">
      <c r="W9818" s="402"/>
      <c r="X9818" s="402"/>
      <c r="Y9818" s="402"/>
      <c r="Z9818" s="402"/>
    </row>
    <row r="9819" spans="23:26" x14ac:dyDescent="0.2">
      <c r="W9819" s="402"/>
      <c r="X9819" s="402"/>
      <c r="Y9819" s="402"/>
      <c r="Z9819" s="402"/>
    </row>
    <row r="9820" spans="23:26" x14ac:dyDescent="0.2">
      <c r="W9820" s="402"/>
      <c r="X9820" s="402"/>
      <c r="Y9820" s="402"/>
      <c r="Z9820" s="402"/>
    </row>
    <row r="9821" spans="23:26" x14ac:dyDescent="0.2">
      <c r="W9821" s="402"/>
      <c r="X9821" s="402"/>
      <c r="Y9821" s="402"/>
      <c r="Z9821" s="402"/>
    </row>
    <row r="9822" spans="23:26" x14ac:dyDescent="0.2">
      <c r="W9822" s="402"/>
      <c r="X9822" s="402"/>
      <c r="Y9822" s="402"/>
      <c r="Z9822" s="402"/>
    </row>
    <row r="9823" spans="23:26" x14ac:dyDescent="0.2">
      <c r="W9823" s="402"/>
      <c r="X9823" s="402"/>
      <c r="Y9823" s="402"/>
      <c r="Z9823" s="402"/>
    </row>
    <row r="9824" spans="23:26" x14ac:dyDescent="0.2">
      <c r="W9824" s="402"/>
      <c r="X9824" s="402"/>
      <c r="Y9824" s="402"/>
      <c r="Z9824" s="402"/>
    </row>
    <row r="9825" spans="23:26" x14ac:dyDescent="0.2">
      <c r="W9825" s="402"/>
      <c r="X9825" s="402"/>
      <c r="Y9825" s="402"/>
      <c r="Z9825" s="402"/>
    </row>
    <row r="9826" spans="23:26" x14ac:dyDescent="0.2">
      <c r="W9826" s="402"/>
      <c r="X9826" s="402"/>
      <c r="Y9826" s="402"/>
      <c r="Z9826" s="402"/>
    </row>
    <row r="9827" spans="23:26" x14ac:dyDescent="0.2">
      <c r="W9827" s="402"/>
      <c r="X9827" s="402"/>
      <c r="Y9827" s="402"/>
      <c r="Z9827" s="402"/>
    </row>
    <row r="9828" spans="23:26" x14ac:dyDescent="0.2">
      <c r="W9828" s="402"/>
      <c r="X9828" s="402"/>
      <c r="Y9828" s="402"/>
      <c r="Z9828" s="402"/>
    </row>
    <row r="9829" spans="23:26" x14ac:dyDescent="0.2">
      <c r="W9829" s="402"/>
      <c r="X9829" s="402"/>
      <c r="Y9829" s="402"/>
      <c r="Z9829" s="402"/>
    </row>
    <row r="9830" spans="23:26" x14ac:dyDescent="0.2">
      <c r="W9830" s="402"/>
      <c r="X9830" s="402"/>
      <c r="Y9830" s="402"/>
      <c r="Z9830" s="402"/>
    </row>
    <row r="9831" spans="23:26" x14ac:dyDescent="0.2">
      <c r="W9831" s="402"/>
      <c r="X9831" s="402"/>
      <c r="Y9831" s="402"/>
      <c r="Z9831" s="402"/>
    </row>
    <row r="9832" spans="23:26" x14ac:dyDescent="0.2">
      <c r="W9832" s="402"/>
      <c r="X9832" s="402"/>
      <c r="Y9832" s="402"/>
      <c r="Z9832" s="402"/>
    </row>
    <row r="9833" spans="23:26" x14ac:dyDescent="0.2">
      <c r="W9833" s="402"/>
      <c r="X9833" s="402"/>
      <c r="Y9833" s="402"/>
      <c r="Z9833" s="402"/>
    </row>
    <row r="9834" spans="23:26" x14ac:dyDescent="0.2">
      <c r="W9834" s="402"/>
      <c r="X9834" s="402"/>
      <c r="Y9834" s="402"/>
      <c r="Z9834" s="402"/>
    </row>
    <row r="9835" spans="23:26" x14ac:dyDescent="0.2">
      <c r="W9835" s="402"/>
      <c r="X9835" s="402"/>
      <c r="Y9835" s="402"/>
      <c r="Z9835" s="402"/>
    </row>
    <row r="9836" spans="23:26" x14ac:dyDescent="0.2">
      <c r="W9836" s="402"/>
      <c r="X9836" s="402"/>
      <c r="Y9836" s="402"/>
      <c r="Z9836" s="402"/>
    </row>
    <row r="9837" spans="23:26" x14ac:dyDescent="0.2">
      <c r="W9837" s="402"/>
      <c r="X9837" s="402"/>
      <c r="Y9837" s="402"/>
      <c r="Z9837" s="402"/>
    </row>
    <row r="9838" spans="23:26" x14ac:dyDescent="0.2">
      <c r="W9838" s="402"/>
      <c r="X9838" s="402"/>
      <c r="Y9838" s="402"/>
      <c r="Z9838" s="402"/>
    </row>
    <row r="9839" spans="23:26" x14ac:dyDescent="0.2">
      <c r="W9839" s="402"/>
      <c r="X9839" s="402"/>
      <c r="Y9839" s="402"/>
      <c r="Z9839" s="402"/>
    </row>
    <row r="9840" spans="23:26" x14ac:dyDescent="0.2">
      <c r="W9840" s="402"/>
      <c r="X9840" s="402"/>
      <c r="Y9840" s="402"/>
      <c r="Z9840" s="402"/>
    </row>
    <row r="9841" spans="23:26" x14ac:dyDescent="0.2">
      <c r="W9841" s="402"/>
      <c r="X9841" s="402"/>
      <c r="Y9841" s="402"/>
      <c r="Z9841" s="402"/>
    </row>
    <row r="9842" spans="23:26" x14ac:dyDescent="0.2">
      <c r="W9842" s="402"/>
      <c r="X9842" s="402"/>
      <c r="Y9842" s="402"/>
      <c r="Z9842" s="402"/>
    </row>
    <row r="9843" spans="23:26" x14ac:dyDescent="0.2">
      <c r="W9843" s="402"/>
      <c r="X9843" s="402"/>
      <c r="Y9843" s="402"/>
      <c r="Z9843" s="402"/>
    </row>
    <row r="9844" spans="23:26" x14ac:dyDescent="0.2">
      <c r="W9844" s="402"/>
      <c r="X9844" s="402"/>
      <c r="Y9844" s="402"/>
      <c r="Z9844" s="402"/>
    </row>
    <row r="9845" spans="23:26" x14ac:dyDescent="0.2">
      <c r="W9845" s="402"/>
      <c r="X9845" s="402"/>
      <c r="Y9845" s="402"/>
      <c r="Z9845" s="402"/>
    </row>
    <row r="9846" spans="23:26" x14ac:dyDescent="0.2">
      <c r="W9846" s="402"/>
      <c r="X9846" s="402"/>
      <c r="Y9846" s="402"/>
      <c r="Z9846" s="402"/>
    </row>
    <row r="9847" spans="23:26" x14ac:dyDescent="0.2">
      <c r="W9847" s="402"/>
      <c r="X9847" s="402"/>
      <c r="Y9847" s="402"/>
      <c r="Z9847" s="402"/>
    </row>
    <row r="9848" spans="23:26" x14ac:dyDescent="0.2">
      <c r="W9848" s="402"/>
      <c r="X9848" s="402"/>
      <c r="Y9848" s="402"/>
      <c r="Z9848" s="402"/>
    </row>
    <row r="9849" spans="23:26" x14ac:dyDescent="0.2">
      <c r="W9849" s="402"/>
      <c r="X9849" s="402"/>
      <c r="Y9849" s="402"/>
      <c r="Z9849" s="402"/>
    </row>
    <row r="9850" spans="23:26" x14ac:dyDescent="0.2">
      <c r="W9850" s="402"/>
      <c r="X9850" s="402"/>
      <c r="Y9850" s="402"/>
      <c r="Z9850" s="402"/>
    </row>
    <row r="9851" spans="23:26" x14ac:dyDescent="0.2">
      <c r="W9851" s="402"/>
      <c r="X9851" s="402"/>
      <c r="Y9851" s="402"/>
      <c r="Z9851" s="402"/>
    </row>
    <row r="9852" spans="23:26" x14ac:dyDescent="0.2">
      <c r="W9852" s="402"/>
      <c r="X9852" s="402"/>
      <c r="Y9852" s="402"/>
      <c r="Z9852" s="402"/>
    </row>
    <row r="9853" spans="23:26" x14ac:dyDescent="0.2">
      <c r="W9853" s="402"/>
      <c r="X9853" s="402"/>
      <c r="Y9853" s="402"/>
      <c r="Z9853" s="402"/>
    </row>
    <row r="9854" spans="23:26" x14ac:dyDescent="0.2">
      <c r="W9854" s="402"/>
      <c r="X9854" s="402"/>
      <c r="Y9854" s="402"/>
      <c r="Z9854" s="402"/>
    </row>
    <row r="9855" spans="23:26" x14ac:dyDescent="0.2">
      <c r="W9855" s="402"/>
      <c r="X9855" s="402"/>
      <c r="Y9855" s="402"/>
      <c r="Z9855" s="402"/>
    </row>
    <row r="9856" spans="23:26" x14ac:dyDescent="0.2">
      <c r="W9856" s="402"/>
      <c r="X9856" s="402"/>
      <c r="Y9856" s="402"/>
      <c r="Z9856" s="402"/>
    </row>
    <row r="9857" spans="23:26" x14ac:dyDescent="0.2">
      <c r="W9857" s="402"/>
      <c r="X9857" s="402"/>
      <c r="Y9857" s="402"/>
      <c r="Z9857" s="402"/>
    </row>
    <row r="9858" spans="23:26" x14ac:dyDescent="0.2">
      <c r="W9858" s="402"/>
      <c r="X9858" s="402"/>
      <c r="Y9858" s="402"/>
      <c r="Z9858" s="402"/>
    </row>
    <row r="9859" spans="23:26" x14ac:dyDescent="0.2">
      <c r="W9859" s="402"/>
      <c r="X9859" s="402"/>
      <c r="Y9859" s="402"/>
      <c r="Z9859" s="402"/>
    </row>
    <row r="9860" spans="23:26" x14ac:dyDescent="0.2">
      <c r="W9860" s="402"/>
      <c r="X9860" s="402"/>
      <c r="Y9860" s="402"/>
      <c r="Z9860" s="402"/>
    </row>
    <row r="9861" spans="23:26" x14ac:dyDescent="0.2">
      <c r="W9861" s="402"/>
      <c r="X9861" s="402"/>
      <c r="Y9861" s="402"/>
      <c r="Z9861" s="402"/>
    </row>
    <row r="9862" spans="23:26" x14ac:dyDescent="0.2">
      <c r="W9862" s="402"/>
      <c r="X9862" s="402"/>
      <c r="Y9862" s="402"/>
      <c r="Z9862" s="402"/>
    </row>
    <row r="9863" spans="23:26" x14ac:dyDescent="0.2">
      <c r="W9863" s="402"/>
      <c r="X9863" s="402"/>
      <c r="Y9863" s="402"/>
      <c r="Z9863" s="402"/>
    </row>
    <row r="9864" spans="23:26" x14ac:dyDescent="0.2">
      <c r="W9864" s="402"/>
      <c r="X9864" s="402"/>
      <c r="Y9864" s="402"/>
      <c r="Z9864" s="402"/>
    </row>
    <row r="9865" spans="23:26" x14ac:dyDescent="0.2">
      <c r="W9865" s="402"/>
      <c r="X9865" s="402"/>
      <c r="Y9865" s="402"/>
      <c r="Z9865" s="402"/>
    </row>
    <row r="9866" spans="23:26" x14ac:dyDescent="0.2">
      <c r="W9866" s="402"/>
      <c r="X9866" s="402"/>
      <c r="Y9866" s="402"/>
      <c r="Z9866" s="402"/>
    </row>
    <row r="9867" spans="23:26" x14ac:dyDescent="0.2">
      <c r="W9867" s="402"/>
      <c r="X9867" s="402"/>
      <c r="Y9867" s="402"/>
      <c r="Z9867" s="402"/>
    </row>
    <row r="9868" spans="23:26" x14ac:dyDescent="0.2">
      <c r="W9868" s="402"/>
      <c r="X9868" s="402"/>
      <c r="Y9868" s="402"/>
      <c r="Z9868" s="402"/>
    </row>
    <row r="9869" spans="23:26" x14ac:dyDescent="0.2">
      <c r="W9869" s="402"/>
      <c r="X9869" s="402"/>
      <c r="Y9869" s="402"/>
      <c r="Z9869" s="402"/>
    </row>
    <row r="9870" spans="23:26" x14ac:dyDescent="0.2">
      <c r="W9870" s="402"/>
      <c r="X9870" s="402"/>
      <c r="Y9870" s="402"/>
      <c r="Z9870" s="402"/>
    </row>
    <row r="9871" spans="23:26" x14ac:dyDescent="0.2">
      <c r="W9871" s="402"/>
      <c r="X9871" s="402"/>
      <c r="Y9871" s="402"/>
      <c r="Z9871" s="402"/>
    </row>
    <row r="9872" spans="23:26" x14ac:dyDescent="0.2">
      <c r="W9872" s="402"/>
      <c r="X9872" s="402"/>
      <c r="Y9872" s="402"/>
      <c r="Z9872" s="402"/>
    </row>
    <row r="9873" spans="23:26" x14ac:dyDescent="0.2">
      <c r="W9873" s="402"/>
      <c r="X9873" s="402"/>
      <c r="Y9873" s="402"/>
      <c r="Z9873" s="402"/>
    </row>
    <row r="9874" spans="23:26" x14ac:dyDescent="0.2">
      <c r="W9874" s="402"/>
      <c r="X9874" s="402"/>
      <c r="Y9874" s="402"/>
      <c r="Z9874" s="402"/>
    </row>
    <row r="9875" spans="23:26" x14ac:dyDescent="0.2">
      <c r="W9875" s="402"/>
      <c r="X9875" s="402"/>
      <c r="Y9875" s="402"/>
      <c r="Z9875" s="402"/>
    </row>
    <row r="9876" spans="23:26" x14ac:dyDescent="0.2">
      <c r="W9876" s="402"/>
      <c r="X9876" s="402"/>
      <c r="Y9876" s="402"/>
      <c r="Z9876" s="402"/>
    </row>
    <row r="9877" spans="23:26" x14ac:dyDescent="0.2">
      <c r="W9877" s="402"/>
      <c r="X9877" s="402"/>
      <c r="Y9877" s="402"/>
      <c r="Z9877" s="402"/>
    </row>
    <row r="9878" spans="23:26" x14ac:dyDescent="0.2">
      <c r="W9878" s="402"/>
      <c r="X9878" s="402"/>
      <c r="Y9878" s="402"/>
      <c r="Z9878" s="402"/>
    </row>
    <row r="9879" spans="23:26" x14ac:dyDescent="0.2">
      <c r="W9879" s="402"/>
      <c r="X9879" s="402"/>
      <c r="Y9879" s="402"/>
      <c r="Z9879" s="402"/>
    </row>
    <row r="9880" spans="23:26" x14ac:dyDescent="0.2">
      <c r="W9880" s="402"/>
      <c r="X9880" s="402"/>
      <c r="Y9880" s="402"/>
      <c r="Z9880" s="402"/>
    </row>
    <row r="9881" spans="23:26" x14ac:dyDescent="0.2">
      <c r="W9881" s="402"/>
      <c r="X9881" s="402"/>
      <c r="Y9881" s="402"/>
      <c r="Z9881" s="402"/>
    </row>
    <row r="9882" spans="23:26" x14ac:dyDescent="0.2">
      <c r="W9882" s="402"/>
      <c r="X9882" s="402"/>
      <c r="Y9882" s="402"/>
      <c r="Z9882" s="402"/>
    </row>
    <row r="9883" spans="23:26" x14ac:dyDescent="0.2">
      <c r="W9883" s="402"/>
      <c r="X9883" s="402"/>
      <c r="Y9883" s="402"/>
      <c r="Z9883" s="402"/>
    </row>
    <row r="9884" spans="23:26" x14ac:dyDescent="0.2">
      <c r="W9884" s="402"/>
      <c r="X9884" s="402"/>
      <c r="Y9884" s="402"/>
      <c r="Z9884" s="402"/>
    </row>
    <row r="9885" spans="23:26" x14ac:dyDescent="0.2">
      <c r="W9885" s="402"/>
      <c r="X9885" s="402"/>
      <c r="Y9885" s="402"/>
      <c r="Z9885" s="402"/>
    </row>
    <row r="9886" spans="23:26" x14ac:dyDescent="0.2">
      <c r="W9886" s="402"/>
      <c r="X9886" s="402"/>
      <c r="Y9886" s="402"/>
      <c r="Z9886" s="402"/>
    </row>
    <row r="9887" spans="23:26" x14ac:dyDescent="0.2">
      <c r="W9887" s="402"/>
      <c r="X9887" s="402"/>
      <c r="Y9887" s="402"/>
      <c r="Z9887" s="402"/>
    </row>
    <row r="9888" spans="23:26" x14ac:dyDescent="0.2">
      <c r="W9888" s="402"/>
      <c r="X9888" s="402"/>
      <c r="Y9888" s="402"/>
      <c r="Z9888" s="402"/>
    </row>
    <row r="9889" spans="23:26" x14ac:dyDescent="0.2">
      <c r="W9889" s="402"/>
      <c r="X9889" s="402"/>
      <c r="Y9889" s="402"/>
      <c r="Z9889" s="402"/>
    </row>
    <row r="9890" spans="23:26" x14ac:dyDescent="0.2">
      <c r="W9890" s="402"/>
      <c r="X9890" s="402"/>
      <c r="Y9890" s="402"/>
      <c r="Z9890" s="402"/>
    </row>
    <row r="9891" spans="23:26" x14ac:dyDescent="0.2">
      <c r="W9891" s="402"/>
      <c r="X9891" s="402"/>
      <c r="Y9891" s="402"/>
      <c r="Z9891" s="402"/>
    </row>
    <row r="9892" spans="23:26" x14ac:dyDescent="0.2">
      <c r="W9892" s="402"/>
      <c r="X9892" s="402"/>
      <c r="Y9892" s="402"/>
      <c r="Z9892" s="402"/>
    </row>
    <row r="9893" spans="23:26" x14ac:dyDescent="0.2">
      <c r="W9893" s="402"/>
      <c r="X9893" s="402"/>
      <c r="Y9893" s="402"/>
      <c r="Z9893" s="402"/>
    </row>
    <row r="9894" spans="23:26" x14ac:dyDescent="0.2">
      <c r="W9894" s="402"/>
      <c r="X9894" s="402"/>
      <c r="Y9894" s="402"/>
      <c r="Z9894" s="402"/>
    </row>
    <row r="9895" spans="23:26" x14ac:dyDescent="0.2">
      <c r="W9895" s="402"/>
      <c r="X9895" s="402"/>
      <c r="Y9895" s="402"/>
      <c r="Z9895" s="402"/>
    </row>
    <row r="9896" spans="23:26" x14ac:dyDescent="0.2">
      <c r="W9896" s="402"/>
      <c r="X9896" s="402"/>
      <c r="Y9896" s="402"/>
      <c r="Z9896" s="402"/>
    </row>
    <row r="9897" spans="23:26" x14ac:dyDescent="0.2">
      <c r="W9897" s="402"/>
      <c r="X9897" s="402"/>
      <c r="Y9897" s="402"/>
      <c r="Z9897" s="402"/>
    </row>
    <row r="9898" spans="23:26" x14ac:dyDescent="0.2">
      <c r="W9898" s="402"/>
      <c r="X9898" s="402"/>
      <c r="Y9898" s="402"/>
      <c r="Z9898" s="402"/>
    </row>
    <row r="9899" spans="23:26" x14ac:dyDescent="0.2">
      <c r="W9899" s="402"/>
      <c r="X9899" s="402"/>
      <c r="Y9899" s="402"/>
      <c r="Z9899" s="402"/>
    </row>
    <row r="9900" spans="23:26" x14ac:dyDescent="0.2">
      <c r="W9900" s="402"/>
      <c r="X9900" s="402"/>
      <c r="Y9900" s="402"/>
      <c r="Z9900" s="402"/>
    </row>
    <row r="9901" spans="23:26" x14ac:dyDescent="0.2">
      <c r="W9901" s="402"/>
      <c r="X9901" s="402"/>
      <c r="Y9901" s="402"/>
      <c r="Z9901" s="402"/>
    </row>
    <row r="9902" spans="23:26" x14ac:dyDescent="0.2">
      <c r="W9902" s="402"/>
      <c r="X9902" s="402"/>
      <c r="Y9902" s="402"/>
      <c r="Z9902" s="402"/>
    </row>
    <row r="9903" spans="23:26" x14ac:dyDescent="0.2">
      <c r="W9903" s="402"/>
      <c r="X9903" s="402"/>
      <c r="Y9903" s="402"/>
      <c r="Z9903" s="402"/>
    </row>
    <row r="9904" spans="23:26" x14ac:dyDescent="0.2">
      <c r="W9904" s="402"/>
      <c r="X9904" s="402"/>
      <c r="Y9904" s="402"/>
      <c r="Z9904" s="402"/>
    </row>
    <row r="9905" spans="23:26" x14ac:dyDescent="0.2">
      <c r="W9905" s="402"/>
      <c r="X9905" s="402"/>
      <c r="Y9905" s="402"/>
      <c r="Z9905" s="402"/>
    </row>
    <row r="9906" spans="23:26" x14ac:dyDescent="0.2">
      <c r="W9906" s="402"/>
      <c r="X9906" s="402"/>
      <c r="Y9906" s="402"/>
      <c r="Z9906" s="402"/>
    </row>
    <row r="9907" spans="23:26" x14ac:dyDescent="0.2">
      <c r="W9907" s="402"/>
      <c r="X9907" s="402"/>
      <c r="Y9907" s="402"/>
      <c r="Z9907" s="402"/>
    </row>
    <row r="9908" spans="23:26" x14ac:dyDescent="0.2">
      <c r="W9908" s="402"/>
      <c r="X9908" s="402"/>
      <c r="Y9908" s="402"/>
      <c r="Z9908" s="402"/>
    </row>
    <row r="9909" spans="23:26" x14ac:dyDescent="0.2">
      <c r="W9909" s="402"/>
      <c r="X9909" s="402"/>
      <c r="Y9909" s="402"/>
      <c r="Z9909" s="402"/>
    </row>
    <row r="9910" spans="23:26" x14ac:dyDescent="0.2">
      <c r="W9910" s="402"/>
      <c r="X9910" s="402"/>
      <c r="Y9910" s="402"/>
      <c r="Z9910" s="402"/>
    </row>
    <row r="9911" spans="23:26" x14ac:dyDescent="0.2">
      <c r="W9911" s="402"/>
      <c r="X9911" s="402"/>
      <c r="Y9911" s="402"/>
      <c r="Z9911" s="402"/>
    </row>
    <row r="9912" spans="23:26" x14ac:dyDescent="0.2">
      <c r="W9912" s="402"/>
      <c r="X9912" s="402"/>
      <c r="Y9912" s="402"/>
      <c r="Z9912" s="402"/>
    </row>
    <row r="9913" spans="23:26" x14ac:dyDescent="0.2">
      <c r="W9913" s="402"/>
      <c r="X9913" s="402"/>
      <c r="Y9913" s="402"/>
      <c r="Z9913" s="402"/>
    </row>
    <row r="9914" spans="23:26" x14ac:dyDescent="0.2">
      <c r="W9914" s="402"/>
      <c r="X9914" s="402"/>
      <c r="Y9914" s="402"/>
      <c r="Z9914" s="402"/>
    </row>
    <row r="9915" spans="23:26" x14ac:dyDescent="0.2">
      <c r="W9915" s="402"/>
      <c r="X9915" s="402"/>
      <c r="Y9915" s="402"/>
      <c r="Z9915" s="402"/>
    </row>
    <row r="9916" spans="23:26" x14ac:dyDescent="0.2">
      <c r="W9916" s="402"/>
      <c r="X9916" s="402"/>
      <c r="Y9916" s="402"/>
      <c r="Z9916" s="402"/>
    </row>
    <row r="9917" spans="23:26" x14ac:dyDescent="0.2">
      <c r="W9917" s="402"/>
      <c r="X9917" s="402"/>
      <c r="Y9917" s="402"/>
      <c r="Z9917" s="402"/>
    </row>
    <row r="9918" spans="23:26" x14ac:dyDescent="0.2">
      <c r="W9918" s="402"/>
      <c r="X9918" s="402"/>
      <c r="Y9918" s="402"/>
      <c r="Z9918" s="402"/>
    </row>
    <row r="9919" spans="23:26" x14ac:dyDescent="0.2">
      <c r="W9919" s="402"/>
      <c r="X9919" s="402"/>
      <c r="Y9919" s="402"/>
      <c r="Z9919" s="402"/>
    </row>
    <row r="9920" spans="23:26" x14ac:dyDescent="0.2">
      <c r="W9920" s="402"/>
      <c r="X9920" s="402"/>
      <c r="Y9920" s="402"/>
      <c r="Z9920" s="402"/>
    </row>
    <row r="9921" spans="23:26" x14ac:dyDescent="0.2">
      <c r="W9921" s="402"/>
      <c r="X9921" s="402"/>
      <c r="Y9921" s="402"/>
      <c r="Z9921" s="402"/>
    </row>
    <row r="9922" spans="23:26" x14ac:dyDescent="0.2">
      <c r="W9922" s="402"/>
      <c r="X9922" s="402"/>
      <c r="Y9922" s="402"/>
      <c r="Z9922" s="402"/>
    </row>
    <row r="9923" spans="23:26" x14ac:dyDescent="0.2">
      <c r="W9923" s="402"/>
      <c r="X9923" s="402"/>
      <c r="Y9923" s="402"/>
      <c r="Z9923" s="402"/>
    </row>
    <row r="9924" spans="23:26" x14ac:dyDescent="0.2">
      <c r="W9924" s="402"/>
      <c r="X9924" s="402"/>
      <c r="Y9924" s="402"/>
      <c r="Z9924" s="402"/>
    </row>
    <row r="9925" spans="23:26" x14ac:dyDescent="0.2">
      <c r="W9925" s="402"/>
      <c r="X9925" s="402"/>
      <c r="Y9925" s="402"/>
      <c r="Z9925" s="402"/>
    </row>
    <row r="9926" spans="23:26" x14ac:dyDescent="0.2">
      <c r="W9926" s="402"/>
      <c r="X9926" s="402"/>
      <c r="Y9926" s="402"/>
      <c r="Z9926" s="402"/>
    </row>
    <row r="9927" spans="23:26" x14ac:dyDescent="0.2">
      <c r="W9927" s="402"/>
      <c r="X9927" s="402"/>
      <c r="Y9927" s="402"/>
      <c r="Z9927" s="402"/>
    </row>
    <row r="9928" spans="23:26" x14ac:dyDescent="0.2">
      <c r="W9928" s="402"/>
      <c r="X9928" s="402"/>
      <c r="Y9928" s="402"/>
      <c r="Z9928" s="402"/>
    </row>
    <row r="9929" spans="23:26" x14ac:dyDescent="0.2">
      <c r="W9929" s="402"/>
      <c r="X9929" s="402"/>
      <c r="Y9929" s="402"/>
      <c r="Z9929" s="402"/>
    </row>
    <row r="9930" spans="23:26" x14ac:dyDescent="0.2">
      <c r="W9930" s="402"/>
      <c r="X9930" s="402"/>
      <c r="Y9930" s="402"/>
      <c r="Z9930" s="402"/>
    </row>
    <row r="9931" spans="23:26" x14ac:dyDescent="0.2">
      <c r="W9931" s="402"/>
      <c r="X9931" s="402"/>
      <c r="Y9931" s="402"/>
      <c r="Z9931" s="402"/>
    </row>
    <row r="9932" spans="23:26" x14ac:dyDescent="0.2">
      <c r="W9932" s="402"/>
      <c r="X9932" s="402"/>
      <c r="Y9932" s="402"/>
      <c r="Z9932" s="402"/>
    </row>
    <row r="9933" spans="23:26" x14ac:dyDescent="0.2">
      <c r="W9933" s="402"/>
      <c r="X9933" s="402"/>
      <c r="Y9933" s="402"/>
      <c r="Z9933" s="402"/>
    </row>
    <row r="9934" spans="23:26" x14ac:dyDescent="0.2">
      <c r="W9934" s="402"/>
      <c r="X9934" s="402"/>
      <c r="Y9934" s="402"/>
      <c r="Z9934" s="402"/>
    </row>
    <row r="9935" spans="23:26" x14ac:dyDescent="0.2">
      <c r="W9935" s="402"/>
      <c r="X9935" s="402"/>
      <c r="Y9935" s="402"/>
      <c r="Z9935" s="402"/>
    </row>
    <row r="9936" spans="23:26" x14ac:dyDescent="0.2">
      <c r="W9936" s="402"/>
      <c r="X9936" s="402"/>
      <c r="Y9936" s="402"/>
      <c r="Z9936" s="402"/>
    </row>
    <row r="9937" spans="23:26" x14ac:dyDescent="0.2">
      <c r="W9937" s="402"/>
      <c r="X9937" s="402"/>
      <c r="Y9937" s="402"/>
      <c r="Z9937" s="402"/>
    </row>
    <row r="9938" spans="23:26" x14ac:dyDescent="0.2">
      <c r="W9938" s="402"/>
      <c r="X9938" s="402"/>
      <c r="Y9938" s="402"/>
      <c r="Z9938" s="402"/>
    </row>
    <row r="9939" spans="23:26" x14ac:dyDescent="0.2">
      <c r="W9939" s="402"/>
      <c r="X9939" s="402"/>
      <c r="Y9939" s="402"/>
      <c r="Z9939" s="402"/>
    </row>
    <row r="9940" spans="23:26" x14ac:dyDescent="0.2">
      <c r="W9940" s="402"/>
      <c r="X9940" s="402"/>
      <c r="Y9940" s="402"/>
      <c r="Z9940" s="402"/>
    </row>
    <row r="9941" spans="23:26" x14ac:dyDescent="0.2">
      <c r="W9941" s="402"/>
      <c r="X9941" s="402"/>
      <c r="Y9941" s="402"/>
      <c r="Z9941" s="402"/>
    </row>
    <row r="9942" spans="23:26" x14ac:dyDescent="0.2">
      <c r="W9942" s="402"/>
      <c r="X9942" s="402"/>
      <c r="Y9942" s="402"/>
      <c r="Z9942" s="402"/>
    </row>
    <row r="9943" spans="23:26" x14ac:dyDescent="0.2">
      <c r="W9943" s="402"/>
      <c r="X9943" s="402"/>
      <c r="Y9943" s="402"/>
      <c r="Z9943" s="402"/>
    </row>
    <row r="9944" spans="23:26" x14ac:dyDescent="0.2">
      <c r="W9944" s="402"/>
      <c r="X9944" s="402"/>
      <c r="Y9944" s="402"/>
      <c r="Z9944" s="402"/>
    </row>
    <row r="9945" spans="23:26" x14ac:dyDescent="0.2">
      <c r="W9945" s="402"/>
      <c r="X9945" s="402"/>
      <c r="Y9945" s="402"/>
      <c r="Z9945" s="402"/>
    </row>
    <row r="9946" spans="23:26" x14ac:dyDescent="0.2">
      <c r="W9946" s="402"/>
      <c r="X9946" s="402"/>
      <c r="Y9946" s="402"/>
      <c r="Z9946" s="402"/>
    </row>
    <row r="9947" spans="23:26" x14ac:dyDescent="0.2">
      <c r="W9947" s="402"/>
      <c r="X9947" s="402"/>
      <c r="Y9947" s="402"/>
      <c r="Z9947" s="402"/>
    </row>
    <row r="9948" spans="23:26" x14ac:dyDescent="0.2">
      <c r="W9948" s="402"/>
      <c r="X9948" s="402"/>
      <c r="Y9948" s="402"/>
      <c r="Z9948" s="402"/>
    </row>
    <row r="9949" spans="23:26" x14ac:dyDescent="0.2">
      <c r="W9949" s="402"/>
      <c r="X9949" s="402"/>
      <c r="Y9949" s="402"/>
      <c r="Z9949" s="402"/>
    </row>
    <row r="9950" spans="23:26" x14ac:dyDescent="0.2">
      <c r="W9950" s="402"/>
      <c r="X9950" s="402"/>
      <c r="Y9950" s="402"/>
      <c r="Z9950" s="402"/>
    </row>
    <row r="9951" spans="23:26" x14ac:dyDescent="0.2">
      <c r="W9951" s="402"/>
      <c r="X9951" s="402"/>
      <c r="Y9951" s="402"/>
      <c r="Z9951" s="402"/>
    </row>
    <row r="9952" spans="23:26" x14ac:dyDescent="0.2">
      <c r="W9952" s="402"/>
      <c r="X9952" s="402"/>
      <c r="Y9952" s="402"/>
      <c r="Z9952" s="402"/>
    </row>
    <row r="9953" spans="23:26" x14ac:dyDescent="0.2">
      <c r="W9953" s="402"/>
      <c r="X9953" s="402"/>
      <c r="Y9953" s="402"/>
      <c r="Z9953" s="402"/>
    </row>
    <row r="9954" spans="23:26" x14ac:dyDescent="0.2">
      <c r="W9954" s="402"/>
      <c r="X9954" s="402"/>
      <c r="Y9954" s="402"/>
      <c r="Z9954" s="402"/>
    </row>
    <row r="9955" spans="23:26" x14ac:dyDescent="0.2">
      <c r="W9955" s="402"/>
      <c r="X9955" s="402"/>
      <c r="Y9955" s="402"/>
      <c r="Z9955" s="402"/>
    </row>
    <row r="9956" spans="23:26" x14ac:dyDescent="0.2">
      <c r="W9956" s="402"/>
      <c r="X9956" s="402"/>
      <c r="Y9956" s="402"/>
      <c r="Z9956" s="402"/>
    </row>
    <row r="9957" spans="23:26" x14ac:dyDescent="0.2">
      <c r="W9957" s="402"/>
      <c r="X9957" s="402"/>
      <c r="Y9957" s="402"/>
      <c r="Z9957" s="402"/>
    </row>
    <row r="9958" spans="23:26" x14ac:dyDescent="0.2">
      <c r="W9958" s="402"/>
      <c r="X9958" s="402"/>
      <c r="Y9958" s="402"/>
      <c r="Z9958" s="402"/>
    </row>
    <row r="9959" spans="23:26" x14ac:dyDescent="0.2">
      <c r="W9959" s="402"/>
      <c r="X9959" s="402"/>
      <c r="Y9959" s="402"/>
      <c r="Z9959" s="402"/>
    </row>
    <row r="9960" spans="23:26" x14ac:dyDescent="0.2">
      <c r="W9960" s="402"/>
      <c r="X9960" s="402"/>
      <c r="Y9960" s="402"/>
      <c r="Z9960" s="402"/>
    </row>
    <row r="9961" spans="23:26" x14ac:dyDescent="0.2">
      <c r="W9961" s="402"/>
      <c r="X9961" s="402"/>
      <c r="Y9961" s="402"/>
      <c r="Z9961" s="402"/>
    </row>
    <row r="9962" spans="23:26" x14ac:dyDescent="0.2">
      <c r="W9962" s="402"/>
      <c r="X9962" s="402"/>
      <c r="Y9962" s="402"/>
      <c r="Z9962" s="402"/>
    </row>
    <row r="9963" spans="23:26" x14ac:dyDescent="0.2">
      <c r="W9963" s="402"/>
      <c r="X9963" s="402"/>
      <c r="Y9963" s="402"/>
      <c r="Z9963" s="402"/>
    </row>
    <row r="9964" spans="23:26" x14ac:dyDescent="0.2">
      <c r="W9964" s="402"/>
      <c r="X9964" s="402"/>
      <c r="Y9964" s="402"/>
      <c r="Z9964" s="402"/>
    </row>
    <row r="9965" spans="23:26" x14ac:dyDescent="0.2">
      <c r="W9965" s="402"/>
      <c r="X9965" s="402"/>
      <c r="Y9965" s="402"/>
      <c r="Z9965" s="402"/>
    </row>
    <row r="9966" spans="23:26" x14ac:dyDescent="0.2">
      <c r="W9966" s="402"/>
      <c r="X9966" s="402"/>
      <c r="Y9966" s="402"/>
      <c r="Z9966" s="402"/>
    </row>
    <row r="9967" spans="23:26" x14ac:dyDescent="0.2">
      <c r="W9967" s="402"/>
      <c r="X9967" s="402"/>
      <c r="Y9967" s="402"/>
      <c r="Z9967" s="402"/>
    </row>
    <row r="9968" spans="23:26" x14ac:dyDescent="0.2">
      <c r="W9968" s="402"/>
      <c r="X9968" s="402"/>
      <c r="Y9968" s="402"/>
      <c r="Z9968" s="402"/>
    </row>
    <row r="9969" spans="23:26" x14ac:dyDescent="0.2">
      <c r="W9969" s="402"/>
      <c r="X9969" s="402"/>
      <c r="Y9969" s="402"/>
      <c r="Z9969" s="402"/>
    </row>
    <row r="9970" spans="23:26" x14ac:dyDescent="0.2">
      <c r="W9970" s="402"/>
      <c r="X9970" s="402"/>
      <c r="Y9970" s="402"/>
      <c r="Z9970" s="402"/>
    </row>
    <row r="9971" spans="23:26" x14ac:dyDescent="0.2">
      <c r="W9971" s="402"/>
      <c r="X9971" s="402"/>
      <c r="Y9971" s="402"/>
      <c r="Z9971" s="402"/>
    </row>
    <row r="9972" spans="23:26" x14ac:dyDescent="0.2">
      <c r="W9972" s="402"/>
      <c r="X9972" s="402"/>
      <c r="Y9972" s="402"/>
      <c r="Z9972" s="402"/>
    </row>
    <row r="9973" spans="23:26" x14ac:dyDescent="0.2">
      <c r="W9973" s="402"/>
      <c r="X9973" s="402"/>
      <c r="Y9973" s="402"/>
      <c r="Z9973" s="402"/>
    </row>
    <row r="9974" spans="23:26" x14ac:dyDescent="0.2">
      <c r="W9974" s="402"/>
      <c r="X9974" s="402"/>
      <c r="Y9974" s="402"/>
      <c r="Z9974" s="402"/>
    </row>
    <row r="9975" spans="23:26" x14ac:dyDescent="0.2">
      <c r="W9975" s="402"/>
      <c r="X9975" s="402"/>
      <c r="Y9975" s="402"/>
      <c r="Z9975" s="402"/>
    </row>
    <row r="9976" spans="23:26" x14ac:dyDescent="0.2">
      <c r="W9976" s="402"/>
      <c r="X9976" s="402"/>
      <c r="Y9976" s="402"/>
      <c r="Z9976" s="402"/>
    </row>
    <row r="9977" spans="23:26" x14ac:dyDescent="0.2">
      <c r="W9977" s="402"/>
      <c r="X9977" s="402"/>
      <c r="Y9977" s="402"/>
      <c r="Z9977" s="402"/>
    </row>
    <row r="9978" spans="23:26" x14ac:dyDescent="0.2">
      <c r="W9978" s="402"/>
      <c r="X9978" s="402"/>
      <c r="Y9978" s="402"/>
      <c r="Z9978" s="402"/>
    </row>
    <row r="9979" spans="23:26" x14ac:dyDescent="0.2">
      <c r="W9979" s="402"/>
      <c r="X9979" s="402"/>
      <c r="Y9979" s="402"/>
      <c r="Z9979" s="402"/>
    </row>
    <row r="9980" spans="23:26" x14ac:dyDescent="0.2">
      <c r="W9980" s="402"/>
      <c r="X9980" s="402"/>
      <c r="Y9980" s="402"/>
      <c r="Z9980" s="402"/>
    </row>
    <row r="9981" spans="23:26" x14ac:dyDescent="0.2">
      <c r="W9981" s="402"/>
      <c r="X9981" s="402"/>
      <c r="Y9981" s="402"/>
      <c r="Z9981" s="402"/>
    </row>
    <row r="9982" spans="23:26" x14ac:dyDescent="0.2">
      <c r="W9982" s="402"/>
      <c r="X9982" s="402"/>
      <c r="Y9982" s="402"/>
      <c r="Z9982" s="402"/>
    </row>
    <row r="9983" spans="23:26" x14ac:dyDescent="0.2">
      <c r="W9983" s="402"/>
      <c r="X9983" s="402"/>
      <c r="Y9983" s="402"/>
      <c r="Z9983" s="402"/>
    </row>
    <row r="9984" spans="23:26" x14ac:dyDescent="0.2">
      <c r="W9984" s="402"/>
      <c r="X9984" s="402"/>
      <c r="Y9984" s="402"/>
      <c r="Z9984" s="402"/>
    </row>
    <row r="9985" spans="23:26" x14ac:dyDescent="0.2">
      <c r="W9985" s="402"/>
      <c r="X9985" s="402"/>
      <c r="Y9985" s="402"/>
      <c r="Z9985" s="402"/>
    </row>
    <row r="9986" spans="23:26" x14ac:dyDescent="0.2">
      <c r="W9986" s="402"/>
      <c r="X9986" s="402"/>
      <c r="Y9986" s="402"/>
      <c r="Z9986" s="402"/>
    </row>
    <row r="9987" spans="23:26" x14ac:dyDescent="0.2">
      <c r="W9987" s="402"/>
      <c r="X9987" s="402"/>
      <c r="Y9987" s="402"/>
      <c r="Z9987" s="402"/>
    </row>
    <row r="9988" spans="23:26" x14ac:dyDescent="0.2">
      <c r="W9988" s="402"/>
      <c r="X9988" s="402"/>
      <c r="Y9988" s="402"/>
      <c r="Z9988" s="402"/>
    </row>
    <row r="9989" spans="23:26" x14ac:dyDescent="0.2">
      <c r="W9989" s="402"/>
      <c r="X9989" s="402"/>
      <c r="Y9989" s="402"/>
      <c r="Z9989" s="402"/>
    </row>
    <row r="9990" spans="23:26" x14ac:dyDescent="0.2">
      <c r="W9990" s="402"/>
      <c r="X9990" s="402"/>
      <c r="Y9990" s="402"/>
      <c r="Z9990" s="402"/>
    </row>
    <row r="9991" spans="23:26" x14ac:dyDescent="0.2">
      <c r="W9991" s="402"/>
      <c r="X9991" s="402"/>
      <c r="Y9991" s="402"/>
      <c r="Z9991" s="402"/>
    </row>
    <row r="9992" spans="23:26" x14ac:dyDescent="0.2">
      <c r="W9992" s="402"/>
      <c r="X9992" s="402"/>
      <c r="Y9992" s="402"/>
      <c r="Z9992" s="402"/>
    </row>
    <row r="9993" spans="23:26" x14ac:dyDescent="0.2">
      <c r="W9993" s="402"/>
      <c r="X9993" s="402"/>
      <c r="Y9993" s="402"/>
      <c r="Z9993" s="402"/>
    </row>
    <row r="9994" spans="23:26" x14ac:dyDescent="0.2">
      <c r="W9994" s="402"/>
      <c r="X9994" s="402"/>
      <c r="Y9994" s="402"/>
      <c r="Z9994" s="402"/>
    </row>
    <row r="9995" spans="23:26" x14ac:dyDescent="0.2">
      <c r="W9995" s="402"/>
      <c r="X9995" s="402"/>
      <c r="Y9995" s="402"/>
      <c r="Z9995" s="402"/>
    </row>
    <row r="9996" spans="23:26" x14ac:dyDescent="0.2">
      <c r="W9996" s="402"/>
      <c r="X9996" s="402"/>
      <c r="Y9996" s="402"/>
      <c r="Z9996" s="402"/>
    </row>
    <row r="9997" spans="23:26" x14ac:dyDescent="0.2">
      <c r="W9997" s="402"/>
      <c r="X9997" s="402"/>
      <c r="Y9997" s="402"/>
      <c r="Z9997" s="402"/>
    </row>
    <row r="9998" spans="23:26" x14ac:dyDescent="0.2">
      <c r="W9998" s="402"/>
      <c r="X9998" s="402"/>
      <c r="Y9998" s="402"/>
      <c r="Z9998" s="402"/>
    </row>
    <row r="9999" spans="23:26" x14ac:dyDescent="0.2">
      <c r="W9999" s="402"/>
      <c r="X9999" s="402"/>
      <c r="Y9999" s="402"/>
      <c r="Z9999" s="402"/>
    </row>
    <row r="10000" spans="23:26" x14ac:dyDescent="0.2">
      <c r="W10000" s="402"/>
      <c r="X10000" s="402"/>
      <c r="Y10000" s="402"/>
      <c r="Z10000" s="402"/>
    </row>
    <row r="10001" spans="23:26" x14ac:dyDescent="0.2">
      <c r="W10001" s="402"/>
      <c r="X10001" s="402"/>
      <c r="Y10001" s="402"/>
      <c r="Z10001" s="402"/>
    </row>
    <row r="10002" spans="23:26" x14ac:dyDescent="0.2">
      <c r="W10002" s="402"/>
      <c r="X10002" s="402"/>
      <c r="Y10002" s="402"/>
      <c r="Z10002" s="402"/>
    </row>
    <row r="10003" spans="23:26" x14ac:dyDescent="0.2">
      <c r="W10003" s="402"/>
      <c r="X10003" s="402"/>
      <c r="Y10003" s="402"/>
      <c r="Z10003" s="402"/>
    </row>
    <row r="10004" spans="23:26" x14ac:dyDescent="0.2">
      <c r="W10004" s="402"/>
      <c r="X10004" s="402"/>
      <c r="Y10004" s="402"/>
      <c r="Z10004" s="402"/>
    </row>
    <row r="10005" spans="23:26" x14ac:dyDescent="0.2">
      <c r="W10005" s="402"/>
      <c r="X10005" s="402"/>
      <c r="Y10005" s="402"/>
      <c r="Z10005" s="402"/>
    </row>
    <row r="10006" spans="23:26" x14ac:dyDescent="0.2">
      <c r="W10006" s="402"/>
      <c r="X10006" s="402"/>
      <c r="Y10006" s="402"/>
      <c r="Z10006" s="402"/>
    </row>
    <row r="10007" spans="23:26" x14ac:dyDescent="0.2">
      <c r="W10007" s="402"/>
      <c r="X10007" s="402"/>
      <c r="Y10007" s="402"/>
      <c r="Z10007" s="402"/>
    </row>
    <row r="10008" spans="23:26" x14ac:dyDescent="0.2">
      <c r="W10008" s="402"/>
      <c r="X10008" s="402"/>
      <c r="Y10008" s="402"/>
      <c r="Z10008" s="402"/>
    </row>
    <row r="10009" spans="23:26" x14ac:dyDescent="0.2">
      <c r="W10009" s="402"/>
      <c r="X10009" s="402"/>
      <c r="Y10009" s="402"/>
      <c r="Z10009" s="402"/>
    </row>
    <row r="10010" spans="23:26" x14ac:dyDescent="0.2">
      <c r="W10010" s="402"/>
      <c r="X10010" s="402"/>
      <c r="Y10010" s="402"/>
      <c r="Z10010" s="402"/>
    </row>
    <row r="10011" spans="23:26" x14ac:dyDescent="0.2">
      <c r="W10011" s="402"/>
      <c r="X10011" s="402"/>
      <c r="Y10011" s="402"/>
      <c r="Z10011" s="402"/>
    </row>
    <row r="10012" spans="23:26" x14ac:dyDescent="0.2">
      <c r="W10012" s="402"/>
      <c r="X10012" s="402"/>
      <c r="Y10012" s="402"/>
      <c r="Z10012" s="402"/>
    </row>
    <row r="10013" spans="23:26" x14ac:dyDescent="0.2">
      <c r="W10013" s="402"/>
      <c r="X10013" s="402"/>
      <c r="Y10013" s="402"/>
      <c r="Z10013" s="402"/>
    </row>
    <row r="10014" spans="23:26" x14ac:dyDescent="0.2">
      <c r="W10014" s="402"/>
      <c r="X10014" s="402"/>
      <c r="Y10014" s="402"/>
      <c r="Z10014" s="402"/>
    </row>
    <row r="10015" spans="23:26" x14ac:dyDescent="0.2">
      <c r="W10015" s="402"/>
      <c r="X10015" s="402"/>
      <c r="Y10015" s="402"/>
      <c r="Z10015" s="402"/>
    </row>
    <row r="10016" spans="23:26" x14ac:dyDescent="0.2">
      <c r="W10016" s="402"/>
      <c r="X10016" s="402"/>
      <c r="Y10016" s="402"/>
      <c r="Z10016" s="402"/>
    </row>
    <row r="10017" spans="23:26" x14ac:dyDescent="0.2">
      <c r="W10017" s="402"/>
      <c r="X10017" s="402"/>
      <c r="Y10017" s="402"/>
      <c r="Z10017" s="402"/>
    </row>
    <row r="10018" spans="23:26" x14ac:dyDescent="0.2">
      <c r="W10018" s="402"/>
      <c r="X10018" s="402"/>
      <c r="Y10018" s="402"/>
      <c r="Z10018" s="402"/>
    </row>
    <row r="10019" spans="23:26" x14ac:dyDescent="0.2">
      <c r="W10019" s="402"/>
      <c r="X10019" s="402"/>
      <c r="Y10019" s="402"/>
      <c r="Z10019" s="402"/>
    </row>
    <row r="10020" spans="23:26" x14ac:dyDescent="0.2">
      <c r="W10020" s="402"/>
      <c r="X10020" s="402"/>
      <c r="Y10020" s="402"/>
      <c r="Z10020" s="402"/>
    </row>
    <row r="10021" spans="23:26" x14ac:dyDescent="0.2">
      <c r="W10021" s="402"/>
      <c r="X10021" s="402"/>
      <c r="Y10021" s="402"/>
      <c r="Z10021" s="402"/>
    </row>
    <row r="10022" spans="23:26" x14ac:dyDescent="0.2">
      <c r="W10022" s="402"/>
      <c r="X10022" s="402"/>
      <c r="Y10022" s="402"/>
      <c r="Z10022" s="402"/>
    </row>
    <row r="10023" spans="23:26" x14ac:dyDescent="0.2">
      <c r="W10023" s="402"/>
      <c r="X10023" s="402"/>
      <c r="Y10023" s="402"/>
      <c r="Z10023" s="402"/>
    </row>
    <row r="10024" spans="23:26" x14ac:dyDescent="0.2">
      <c r="W10024" s="402"/>
      <c r="X10024" s="402"/>
      <c r="Y10024" s="402"/>
      <c r="Z10024" s="402"/>
    </row>
    <row r="10025" spans="23:26" x14ac:dyDescent="0.2">
      <c r="W10025" s="402"/>
      <c r="X10025" s="402"/>
      <c r="Y10025" s="402"/>
      <c r="Z10025" s="402"/>
    </row>
    <row r="10026" spans="23:26" x14ac:dyDescent="0.2">
      <c r="W10026" s="402"/>
      <c r="X10026" s="402"/>
      <c r="Y10026" s="402"/>
      <c r="Z10026" s="402"/>
    </row>
    <row r="10027" spans="23:26" x14ac:dyDescent="0.2">
      <c r="W10027" s="402"/>
      <c r="X10027" s="402"/>
      <c r="Y10027" s="402"/>
      <c r="Z10027" s="402"/>
    </row>
    <row r="10028" spans="23:26" x14ac:dyDescent="0.2">
      <c r="W10028" s="402"/>
      <c r="X10028" s="402"/>
      <c r="Y10028" s="402"/>
      <c r="Z10028" s="402"/>
    </row>
    <row r="10029" spans="23:26" x14ac:dyDescent="0.2">
      <c r="W10029" s="402"/>
      <c r="X10029" s="402"/>
      <c r="Y10029" s="402"/>
      <c r="Z10029" s="402"/>
    </row>
    <row r="10030" spans="23:26" x14ac:dyDescent="0.2">
      <c r="W10030" s="402"/>
      <c r="X10030" s="402"/>
      <c r="Y10030" s="402"/>
      <c r="Z10030" s="402"/>
    </row>
    <row r="10031" spans="23:26" x14ac:dyDescent="0.2">
      <c r="W10031" s="402"/>
      <c r="X10031" s="402"/>
      <c r="Y10031" s="402"/>
      <c r="Z10031" s="402"/>
    </row>
    <row r="10032" spans="23:26" x14ac:dyDescent="0.2">
      <c r="W10032" s="402"/>
      <c r="X10032" s="402"/>
      <c r="Y10032" s="402"/>
      <c r="Z10032" s="402"/>
    </row>
    <row r="10033" spans="23:26" x14ac:dyDescent="0.2">
      <c r="W10033" s="402"/>
      <c r="X10033" s="402"/>
      <c r="Y10033" s="402"/>
      <c r="Z10033" s="402"/>
    </row>
    <row r="10034" spans="23:26" x14ac:dyDescent="0.2">
      <c r="W10034" s="402"/>
      <c r="X10034" s="402"/>
      <c r="Y10034" s="402"/>
      <c r="Z10034" s="402"/>
    </row>
    <row r="10035" spans="23:26" x14ac:dyDescent="0.2">
      <c r="W10035" s="402"/>
      <c r="X10035" s="402"/>
      <c r="Y10035" s="402"/>
      <c r="Z10035" s="402"/>
    </row>
    <row r="10036" spans="23:26" x14ac:dyDescent="0.2">
      <c r="W10036" s="402"/>
      <c r="X10036" s="402"/>
      <c r="Y10036" s="402"/>
      <c r="Z10036" s="402"/>
    </row>
    <row r="10037" spans="23:26" x14ac:dyDescent="0.2">
      <c r="W10037" s="402"/>
      <c r="X10037" s="402"/>
      <c r="Y10037" s="402"/>
      <c r="Z10037" s="402"/>
    </row>
    <row r="10038" spans="23:26" x14ac:dyDescent="0.2">
      <c r="W10038" s="402"/>
      <c r="X10038" s="402"/>
      <c r="Y10038" s="402"/>
      <c r="Z10038" s="402"/>
    </row>
    <row r="10039" spans="23:26" x14ac:dyDescent="0.2">
      <c r="W10039" s="402"/>
      <c r="X10039" s="402"/>
      <c r="Y10039" s="402"/>
      <c r="Z10039" s="402"/>
    </row>
    <row r="10040" spans="23:26" x14ac:dyDescent="0.2">
      <c r="W10040" s="402"/>
      <c r="X10040" s="402"/>
      <c r="Y10040" s="402"/>
      <c r="Z10040" s="402"/>
    </row>
    <row r="10041" spans="23:26" x14ac:dyDescent="0.2">
      <c r="W10041" s="402"/>
      <c r="X10041" s="402"/>
      <c r="Y10041" s="402"/>
      <c r="Z10041" s="402"/>
    </row>
    <row r="10042" spans="23:26" x14ac:dyDescent="0.2">
      <c r="W10042" s="402"/>
      <c r="X10042" s="402"/>
      <c r="Y10042" s="402"/>
      <c r="Z10042" s="402"/>
    </row>
    <row r="10043" spans="23:26" x14ac:dyDescent="0.2">
      <c r="W10043" s="402"/>
      <c r="X10043" s="402"/>
      <c r="Y10043" s="402"/>
      <c r="Z10043" s="402"/>
    </row>
    <row r="10044" spans="23:26" x14ac:dyDescent="0.2">
      <c r="W10044" s="402"/>
      <c r="X10044" s="402"/>
      <c r="Y10044" s="402"/>
      <c r="Z10044" s="402"/>
    </row>
    <row r="10045" spans="23:26" x14ac:dyDescent="0.2">
      <c r="W10045" s="402"/>
      <c r="X10045" s="402"/>
      <c r="Y10045" s="402"/>
      <c r="Z10045" s="402"/>
    </row>
    <row r="10046" spans="23:26" x14ac:dyDescent="0.2">
      <c r="W10046" s="402"/>
      <c r="X10046" s="402"/>
      <c r="Y10046" s="402"/>
      <c r="Z10046" s="402"/>
    </row>
    <row r="10047" spans="23:26" x14ac:dyDescent="0.2">
      <c r="W10047" s="402"/>
      <c r="X10047" s="402"/>
      <c r="Y10047" s="402"/>
      <c r="Z10047" s="402"/>
    </row>
    <row r="10048" spans="23:26" x14ac:dyDescent="0.2">
      <c r="W10048" s="402"/>
      <c r="X10048" s="402"/>
      <c r="Y10048" s="402"/>
      <c r="Z10048" s="402"/>
    </row>
    <row r="10049" spans="23:26" x14ac:dyDescent="0.2">
      <c r="W10049" s="402"/>
      <c r="X10049" s="402"/>
      <c r="Y10049" s="402"/>
      <c r="Z10049" s="402"/>
    </row>
    <row r="10050" spans="23:26" x14ac:dyDescent="0.2">
      <c r="W10050" s="402"/>
      <c r="X10050" s="402"/>
      <c r="Y10050" s="402"/>
      <c r="Z10050" s="402"/>
    </row>
    <row r="10051" spans="23:26" x14ac:dyDescent="0.2">
      <c r="W10051" s="402"/>
      <c r="X10051" s="402"/>
      <c r="Y10051" s="402"/>
      <c r="Z10051" s="402"/>
    </row>
    <row r="10052" spans="23:26" x14ac:dyDescent="0.2">
      <c r="W10052" s="402"/>
      <c r="X10052" s="402"/>
      <c r="Y10052" s="402"/>
      <c r="Z10052" s="402"/>
    </row>
    <row r="10053" spans="23:26" x14ac:dyDescent="0.2">
      <c r="W10053" s="402"/>
      <c r="X10053" s="402"/>
      <c r="Y10053" s="402"/>
      <c r="Z10053" s="402"/>
    </row>
    <row r="10054" spans="23:26" x14ac:dyDescent="0.2">
      <c r="W10054" s="402"/>
      <c r="X10054" s="402"/>
      <c r="Y10054" s="402"/>
      <c r="Z10054" s="402"/>
    </row>
    <row r="10055" spans="23:26" x14ac:dyDescent="0.2">
      <c r="W10055" s="402"/>
      <c r="X10055" s="402"/>
      <c r="Y10055" s="402"/>
      <c r="Z10055" s="402"/>
    </row>
    <row r="10056" spans="23:26" x14ac:dyDescent="0.2">
      <c r="W10056" s="402"/>
      <c r="X10056" s="402"/>
      <c r="Y10056" s="402"/>
      <c r="Z10056" s="402"/>
    </row>
    <row r="10057" spans="23:26" x14ac:dyDescent="0.2">
      <c r="W10057" s="402"/>
      <c r="X10057" s="402"/>
      <c r="Y10057" s="402"/>
      <c r="Z10057" s="402"/>
    </row>
    <row r="10058" spans="23:26" x14ac:dyDescent="0.2">
      <c r="W10058" s="402"/>
      <c r="X10058" s="402"/>
      <c r="Y10058" s="402"/>
      <c r="Z10058" s="402"/>
    </row>
    <row r="10059" spans="23:26" x14ac:dyDescent="0.2">
      <c r="W10059" s="402"/>
      <c r="X10059" s="402"/>
      <c r="Y10059" s="402"/>
      <c r="Z10059" s="402"/>
    </row>
    <row r="10060" spans="23:26" x14ac:dyDescent="0.2">
      <c r="W10060" s="402"/>
      <c r="X10060" s="402"/>
      <c r="Y10060" s="402"/>
      <c r="Z10060" s="402"/>
    </row>
    <row r="10061" spans="23:26" x14ac:dyDescent="0.2">
      <c r="W10061" s="402"/>
      <c r="X10061" s="402"/>
      <c r="Y10061" s="402"/>
      <c r="Z10061" s="402"/>
    </row>
    <row r="10062" spans="23:26" x14ac:dyDescent="0.2">
      <c r="W10062" s="402"/>
      <c r="X10062" s="402"/>
      <c r="Y10062" s="402"/>
      <c r="Z10062" s="402"/>
    </row>
    <row r="10063" spans="23:26" x14ac:dyDescent="0.2">
      <c r="W10063" s="402"/>
      <c r="X10063" s="402"/>
      <c r="Y10063" s="402"/>
      <c r="Z10063" s="402"/>
    </row>
    <row r="10064" spans="23:26" x14ac:dyDescent="0.2">
      <c r="W10064" s="402"/>
      <c r="X10064" s="402"/>
      <c r="Y10064" s="402"/>
      <c r="Z10064" s="402"/>
    </row>
    <row r="10065" spans="23:26" x14ac:dyDescent="0.2">
      <c r="W10065" s="402"/>
      <c r="X10065" s="402"/>
      <c r="Y10065" s="402"/>
      <c r="Z10065" s="402"/>
    </row>
    <row r="10066" spans="23:26" x14ac:dyDescent="0.2">
      <c r="W10066" s="402"/>
      <c r="X10066" s="402"/>
      <c r="Y10066" s="402"/>
      <c r="Z10066" s="402"/>
    </row>
    <row r="10067" spans="23:26" x14ac:dyDescent="0.2">
      <c r="W10067" s="402"/>
      <c r="X10067" s="402"/>
      <c r="Y10067" s="402"/>
      <c r="Z10067" s="402"/>
    </row>
    <row r="10068" spans="23:26" x14ac:dyDescent="0.2">
      <c r="W10068" s="402"/>
      <c r="X10068" s="402"/>
      <c r="Y10068" s="402"/>
      <c r="Z10068" s="402"/>
    </row>
    <row r="10069" spans="23:26" x14ac:dyDescent="0.2">
      <c r="W10069" s="402"/>
      <c r="X10069" s="402"/>
      <c r="Y10069" s="402"/>
      <c r="Z10069" s="402"/>
    </row>
    <row r="10070" spans="23:26" x14ac:dyDescent="0.2">
      <c r="W10070" s="402"/>
      <c r="X10070" s="402"/>
      <c r="Y10070" s="402"/>
      <c r="Z10070" s="402"/>
    </row>
    <row r="10071" spans="23:26" x14ac:dyDescent="0.2">
      <c r="W10071" s="402"/>
      <c r="X10071" s="402"/>
      <c r="Y10071" s="402"/>
      <c r="Z10071" s="402"/>
    </row>
    <row r="10072" spans="23:26" x14ac:dyDescent="0.2">
      <c r="W10072" s="402"/>
      <c r="X10072" s="402"/>
      <c r="Y10072" s="402"/>
      <c r="Z10072" s="402"/>
    </row>
    <row r="10073" spans="23:26" x14ac:dyDescent="0.2">
      <c r="W10073" s="402"/>
      <c r="X10073" s="402"/>
      <c r="Y10073" s="402"/>
      <c r="Z10073" s="402"/>
    </row>
    <row r="10074" spans="23:26" x14ac:dyDescent="0.2">
      <c r="W10074" s="402"/>
      <c r="X10074" s="402"/>
      <c r="Y10074" s="402"/>
      <c r="Z10074" s="402"/>
    </row>
    <row r="10075" spans="23:26" x14ac:dyDescent="0.2">
      <c r="W10075" s="402"/>
      <c r="X10075" s="402"/>
      <c r="Y10075" s="402"/>
      <c r="Z10075" s="402"/>
    </row>
    <row r="10076" spans="23:26" x14ac:dyDescent="0.2">
      <c r="W10076" s="402"/>
      <c r="X10076" s="402"/>
      <c r="Y10076" s="402"/>
      <c r="Z10076" s="402"/>
    </row>
    <row r="10077" spans="23:26" x14ac:dyDescent="0.2">
      <c r="W10077" s="402"/>
      <c r="X10077" s="402"/>
      <c r="Y10077" s="402"/>
      <c r="Z10077" s="402"/>
    </row>
    <row r="10078" spans="23:26" x14ac:dyDescent="0.2">
      <c r="W10078" s="402"/>
      <c r="X10078" s="402"/>
      <c r="Y10078" s="402"/>
      <c r="Z10078" s="402"/>
    </row>
    <row r="10079" spans="23:26" x14ac:dyDescent="0.2">
      <c r="W10079" s="402"/>
      <c r="X10079" s="402"/>
      <c r="Y10079" s="402"/>
      <c r="Z10079" s="402"/>
    </row>
    <row r="10080" spans="23:26" x14ac:dyDescent="0.2">
      <c r="W10080" s="402"/>
      <c r="X10080" s="402"/>
      <c r="Y10080" s="402"/>
      <c r="Z10080" s="402"/>
    </row>
    <row r="10081" spans="23:26" x14ac:dyDescent="0.2">
      <c r="W10081" s="402"/>
      <c r="X10081" s="402"/>
      <c r="Y10081" s="402"/>
      <c r="Z10081" s="402"/>
    </row>
    <row r="10082" spans="23:26" x14ac:dyDescent="0.2">
      <c r="W10082" s="402"/>
      <c r="X10082" s="402"/>
      <c r="Y10082" s="402"/>
      <c r="Z10082" s="402"/>
    </row>
    <row r="10083" spans="23:26" x14ac:dyDescent="0.2">
      <c r="W10083" s="402"/>
      <c r="X10083" s="402"/>
      <c r="Y10083" s="402"/>
      <c r="Z10083" s="402"/>
    </row>
    <row r="10084" spans="23:26" x14ac:dyDescent="0.2">
      <c r="W10084" s="402"/>
      <c r="X10084" s="402"/>
      <c r="Y10084" s="402"/>
      <c r="Z10084" s="402"/>
    </row>
    <row r="10085" spans="23:26" x14ac:dyDescent="0.2">
      <c r="W10085" s="402"/>
      <c r="X10085" s="402"/>
      <c r="Y10085" s="402"/>
      <c r="Z10085" s="402"/>
    </row>
    <row r="10086" spans="23:26" x14ac:dyDescent="0.2">
      <c r="W10086" s="402"/>
      <c r="X10086" s="402"/>
      <c r="Y10086" s="402"/>
      <c r="Z10086" s="402"/>
    </row>
    <row r="10087" spans="23:26" x14ac:dyDescent="0.2">
      <c r="W10087" s="402"/>
      <c r="X10087" s="402"/>
      <c r="Y10087" s="402"/>
      <c r="Z10087" s="402"/>
    </row>
    <row r="10088" spans="23:26" x14ac:dyDescent="0.2">
      <c r="W10088" s="402"/>
      <c r="X10088" s="402"/>
      <c r="Y10088" s="402"/>
      <c r="Z10088" s="402"/>
    </row>
    <row r="10089" spans="23:26" x14ac:dyDescent="0.2">
      <c r="W10089" s="402"/>
      <c r="X10089" s="402"/>
      <c r="Y10089" s="402"/>
      <c r="Z10089" s="402"/>
    </row>
    <row r="10090" spans="23:26" x14ac:dyDescent="0.2">
      <c r="W10090" s="402"/>
      <c r="X10090" s="402"/>
      <c r="Y10090" s="402"/>
      <c r="Z10090" s="402"/>
    </row>
    <row r="10091" spans="23:26" x14ac:dyDescent="0.2">
      <c r="W10091" s="402"/>
      <c r="X10091" s="402"/>
      <c r="Y10091" s="402"/>
      <c r="Z10091" s="402"/>
    </row>
    <row r="10092" spans="23:26" x14ac:dyDescent="0.2">
      <c r="W10092" s="402"/>
      <c r="X10092" s="402"/>
      <c r="Y10092" s="402"/>
      <c r="Z10092" s="402"/>
    </row>
    <row r="10093" spans="23:26" x14ac:dyDescent="0.2">
      <c r="W10093" s="402"/>
      <c r="X10093" s="402"/>
      <c r="Y10093" s="402"/>
      <c r="Z10093" s="402"/>
    </row>
    <row r="10094" spans="23:26" x14ac:dyDescent="0.2">
      <c r="W10094" s="402"/>
      <c r="X10094" s="402"/>
      <c r="Y10094" s="402"/>
      <c r="Z10094" s="402"/>
    </row>
    <row r="10095" spans="23:26" x14ac:dyDescent="0.2">
      <c r="W10095" s="402"/>
      <c r="X10095" s="402"/>
      <c r="Y10095" s="402"/>
      <c r="Z10095" s="402"/>
    </row>
    <row r="10096" spans="23:26" x14ac:dyDescent="0.2">
      <c r="W10096" s="402"/>
      <c r="X10096" s="402"/>
      <c r="Y10096" s="402"/>
      <c r="Z10096" s="402"/>
    </row>
    <row r="10097" spans="23:26" x14ac:dyDescent="0.2">
      <c r="W10097" s="402"/>
      <c r="X10097" s="402"/>
      <c r="Y10097" s="402"/>
      <c r="Z10097" s="402"/>
    </row>
    <row r="10098" spans="23:26" x14ac:dyDescent="0.2">
      <c r="W10098" s="402"/>
      <c r="X10098" s="402"/>
      <c r="Y10098" s="402"/>
      <c r="Z10098" s="402"/>
    </row>
    <row r="10099" spans="23:26" x14ac:dyDescent="0.2">
      <c r="W10099" s="402"/>
      <c r="X10099" s="402"/>
      <c r="Y10099" s="402"/>
      <c r="Z10099" s="402"/>
    </row>
    <row r="10100" spans="23:26" x14ac:dyDescent="0.2">
      <c r="W10100" s="402"/>
      <c r="X10100" s="402"/>
      <c r="Y10100" s="402"/>
      <c r="Z10100" s="402"/>
    </row>
    <row r="10101" spans="23:26" x14ac:dyDescent="0.2">
      <c r="W10101" s="402"/>
      <c r="X10101" s="402"/>
      <c r="Y10101" s="402"/>
      <c r="Z10101" s="402"/>
    </row>
    <row r="10102" spans="23:26" x14ac:dyDescent="0.2">
      <c r="W10102" s="402"/>
      <c r="X10102" s="402"/>
      <c r="Y10102" s="402"/>
      <c r="Z10102" s="402"/>
    </row>
    <row r="10103" spans="23:26" x14ac:dyDescent="0.2">
      <c r="W10103" s="402"/>
      <c r="X10103" s="402"/>
      <c r="Y10103" s="402"/>
      <c r="Z10103" s="402"/>
    </row>
    <row r="10104" spans="23:26" x14ac:dyDescent="0.2">
      <c r="W10104" s="402"/>
      <c r="X10104" s="402"/>
      <c r="Y10104" s="402"/>
      <c r="Z10104" s="402"/>
    </row>
    <row r="10105" spans="23:26" x14ac:dyDescent="0.2">
      <c r="W10105" s="402"/>
      <c r="X10105" s="402"/>
      <c r="Y10105" s="402"/>
      <c r="Z10105" s="402"/>
    </row>
    <row r="10106" spans="23:26" x14ac:dyDescent="0.2">
      <c r="W10106" s="402"/>
      <c r="X10106" s="402"/>
      <c r="Y10106" s="402"/>
      <c r="Z10106" s="402"/>
    </row>
    <row r="10107" spans="23:26" x14ac:dyDescent="0.2">
      <c r="W10107" s="402"/>
      <c r="X10107" s="402"/>
      <c r="Y10107" s="402"/>
      <c r="Z10107" s="402"/>
    </row>
    <row r="10108" spans="23:26" x14ac:dyDescent="0.2">
      <c r="W10108" s="402"/>
      <c r="X10108" s="402"/>
      <c r="Y10108" s="402"/>
      <c r="Z10108" s="402"/>
    </row>
    <row r="10109" spans="23:26" x14ac:dyDescent="0.2">
      <c r="W10109" s="402"/>
      <c r="X10109" s="402"/>
      <c r="Y10109" s="402"/>
      <c r="Z10109" s="402"/>
    </row>
    <row r="10110" spans="23:26" x14ac:dyDescent="0.2">
      <c r="W10110" s="402"/>
      <c r="X10110" s="402"/>
      <c r="Y10110" s="402"/>
      <c r="Z10110" s="402"/>
    </row>
    <row r="10111" spans="23:26" x14ac:dyDescent="0.2">
      <c r="W10111" s="402"/>
      <c r="X10111" s="402"/>
      <c r="Y10111" s="402"/>
      <c r="Z10111" s="402"/>
    </row>
    <row r="10112" spans="23:26" x14ac:dyDescent="0.2">
      <c r="W10112" s="402"/>
      <c r="X10112" s="402"/>
      <c r="Y10112" s="402"/>
      <c r="Z10112" s="402"/>
    </row>
    <row r="10113" spans="23:26" x14ac:dyDescent="0.2">
      <c r="W10113" s="402"/>
      <c r="X10113" s="402"/>
      <c r="Y10113" s="402"/>
      <c r="Z10113" s="402"/>
    </row>
    <row r="10114" spans="23:26" x14ac:dyDescent="0.2">
      <c r="W10114" s="402"/>
      <c r="X10114" s="402"/>
      <c r="Y10114" s="402"/>
      <c r="Z10114" s="402"/>
    </row>
    <row r="10115" spans="23:26" x14ac:dyDescent="0.2">
      <c r="W10115" s="402"/>
      <c r="X10115" s="402"/>
      <c r="Y10115" s="402"/>
      <c r="Z10115" s="402"/>
    </row>
    <row r="10116" spans="23:26" x14ac:dyDescent="0.2">
      <c r="W10116" s="402"/>
      <c r="X10116" s="402"/>
      <c r="Y10116" s="402"/>
      <c r="Z10116" s="402"/>
    </row>
    <row r="10117" spans="23:26" x14ac:dyDescent="0.2">
      <c r="W10117" s="402"/>
      <c r="X10117" s="402"/>
      <c r="Y10117" s="402"/>
      <c r="Z10117" s="402"/>
    </row>
    <row r="10118" spans="23:26" x14ac:dyDescent="0.2">
      <c r="W10118" s="402"/>
      <c r="X10118" s="402"/>
      <c r="Y10118" s="402"/>
      <c r="Z10118" s="402"/>
    </row>
    <row r="10119" spans="23:26" x14ac:dyDescent="0.2">
      <c r="W10119" s="402"/>
      <c r="X10119" s="402"/>
      <c r="Y10119" s="402"/>
      <c r="Z10119" s="402"/>
    </row>
    <row r="10120" spans="23:26" x14ac:dyDescent="0.2">
      <c r="W10120" s="402"/>
      <c r="X10120" s="402"/>
      <c r="Y10120" s="402"/>
      <c r="Z10120" s="402"/>
    </row>
    <row r="10121" spans="23:26" x14ac:dyDescent="0.2">
      <c r="W10121" s="402"/>
      <c r="X10121" s="402"/>
      <c r="Y10121" s="402"/>
      <c r="Z10121" s="402"/>
    </row>
    <row r="10122" spans="23:26" x14ac:dyDescent="0.2">
      <c r="W10122" s="402"/>
      <c r="X10122" s="402"/>
      <c r="Y10122" s="402"/>
      <c r="Z10122" s="402"/>
    </row>
    <row r="10123" spans="23:26" x14ac:dyDescent="0.2">
      <c r="W10123" s="402"/>
      <c r="X10123" s="402"/>
      <c r="Y10123" s="402"/>
      <c r="Z10123" s="402"/>
    </row>
    <row r="10124" spans="23:26" x14ac:dyDescent="0.2">
      <c r="W10124" s="402"/>
      <c r="X10124" s="402"/>
      <c r="Y10124" s="402"/>
      <c r="Z10124" s="402"/>
    </row>
    <row r="10125" spans="23:26" x14ac:dyDescent="0.2">
      <c r="W10125" s="402"/>
      <c r="X10125" s="402"/>
      <c r="Y10125" s="402"/>
      <c r="Z10125" s="402"/>
    </row>
    <row r="10126" spans="23:26" x14ac:dyDescent="0.2">
      <c r="W10126" s="402"/>
      <c r="X10126" s="402"/>
      <c r="Y10126" s="402"/>
      <c r="Z10126" s="402"/>
    </row>
    <row r="10127" spans="23:26" x14ac:dyDescent="0.2">
      <c r="W10127" s="402"/>
      <c r="X10127" s="402"/>
      <c r="Y10127" s="402"/>
      <c r="Z10127" s="402"/>
    </row>
    <row r="10128" spans="23:26" x14ac:dyDescent="0.2">
      <c r="W10128" s="402"/>
      <c r="X10128" s="402"/>
      <c r="Y10128" s="402"/>
      <c r="Z10128" s="402"/>
    </row>
    <row r="10129" spans="23:26" x14ac:dyDescent="0.2">
      <c r="W10129" s="402"/>
      <c r="X10129" s="402"/>
      <c r="Y10129" s="402"/>
      <c r="Z10129" s="402"/>
    </row>
    <row r="10130" spans="23:26" x14ac:dyDescent="0.2">
      <c r="W10130" s="402"/>
      <c r="X10130" s="402"/>
      <c r="Y10130" s="402"/>
      <c r="Z10130" s="402"/>
    </row>
    <row r="10131" spans="23:26" x14ac:dyDescent="0.2">
      <c r="W10131" s="402"/>
      <c r="X10131" s="402"/>
      <c r="Y10131" s="402"/>
      <c r="Z10131" s="402"/>
    </row>
    <row r="10132" spans="23:26" x14ac:dyDescent="0.2">
      <c r="W10132" s="402"/>
      <c r="X10132" s="402"/>
      <c r="Y10132" s="402"/>
      <c r="Z10132" s="402"/>
    </row>
    <row r="10133" spans="23:26" x14ac:dyDescent="0.2">
      <c r="W10133" s="402"/>
      <c r="X10133" s="402"/>
      <c r="Y10133" s="402"/>
      <c r="Z10133" s="402"/>
    </row>
    <row r="10134" spans="23:26" x14ac:dyDescent="0.2">
      <c r="W10134" s="402"/>
      <c r="X10134" s="402"/>
      <c r="Y10134" s="402"/>
      <c r="Z10134" s="402"/>
    </row>
    <row r="10135" spans="23:26" x14ac:dyDescent="0.2">
      <c r="W10135" s="402"/>
      <c r="X10135" s="402"/>
      <c r="Y10135" s="402"/>
      <c r="Z10135" s="402"/>
    </row>
    <row r="10136" spans="23:26" x14ac:dyDescent="0.2">
      <c r="W10136" s="402"/>
      <c r="X10136" s="402"/>
      <c r="Y10136" s="402"/>
      <c r="Z10136" s="402"/>
    </row>
    <row r="10137" spans="23:26" x14ac:dyDescent="0.2">
      <c r="W10137" s="402"/>
      <c r="X10137" s="402"/>
      <c r="Y10137" s="402"/>
      <c r="Z10137" s="402"/>
    </row>
    <row r="10138" spans="23:26" x14ac:dyDescent="0.2">
      <c r="W10138" s="402"/>
      <c r="X10138" s="402"/>
      <c r="Y10138" s="402"/>
      <c r="Z10138" s="402"/>
    </row>
    <row r="10139" spans="23:26" x14ac:dyDescent="0.2">
      <c r="W10139" s="402"/>
      <c r="X10139" s="402"/>
      <c r="Y10139" s="402"/>
      <c r="Z10139" s="402"/>
    </row>
    <row r="10140" spans="23:26" x14ac:dyDescent="0.2">
      <c r="W10140" s="402"/>
      <c r="X10140" s="402"/>
      <c r="Y10140" s="402"/>
      <c r="Z10140" s="402"/>
    </row>
    <row r="10141" spans="23:26" x14ac:dyDescent="0.2">
      <c r="W10141" s="402"/>
      <c r="X10141" s="402"/>
      <c r="Y10141" s="402"/>
      <c r="Z10141" s="402"/>
    </row>
    <row r="10142" spans="23:26" x14ac:dyDescent="0.2">
      <c r="W10142" s="402"/>
      <c r="X10142" s="402"/>
      <c r="Y10142" s="402"/>
      <c r="Z10142" s="402"/>
    </row>
    <row r="10143" spans="23:26" x14ac:dyDescent="0.2">
      <c r="W10143" s="402"/>
      <c r="X10143" s="402"/>
      <c r="Y10143" s="402"/>
      <c r="Z10143" s="402"/>
    </row>
    <row r="10144" spans="23:26" x14ac:dyDescent="0.2">
      <c r="W10144" s="402"/>
      <c r="X10144" s="402"/>
      <c r="Y10144" s="402"/>
      <c r="Z10144" s="402"/>
    </row>
    <row r="10145" spans="23:26" x14ac:dyDescent="0.2">
      <c r="W10145" s="402"/>
      <c r="X10145" s="402"/>
      <c r="Y10145" s="402"/>
      <c r="Z10145" s="402"/>
    </row>
    <row r="10146" spans="23:26" x14ac:dyDescent="0.2">
      <c r="W10146" s="402"/>
      <c r="X10146" s="402"/>
      <c r="Y10146" s="402"/>
      <c r="Z10146" s="402"/>
    </row>
    <row r="10147" spans="23:26" x14ac:dyDescent="0.2">
      <c r="W10147" s="402"/>
      <c r="X10147" s="402"/>
      <c r="Y10147" s="402"/>
      <c r="Z10147" s="402"/>
    </row>
    <row r="10148" spans="23:26" x14ac:dyDescent="0.2">
      <c r="W10148" s="402"/>
      <c r="X10148" s="402"/>
      <c r="Y10148" s="402"/>
      <c r="Z10148" s="402"/>
    </row>
    <row r="10149" spans="23:26" x14ac:dyDescent="0.2">
      <c r="W10149" s="402"/>
      <c r="X10149" s="402"/>
      <c r="Y10149" s="402"/>
      <c r="Z10149" s="402"/>
    </row>
    <row r="10150" spans="23:26" x14ac:dyDescent="0.2">
      <c r="W10150" s="402"/>
      <c r="X10150" s="402"/>
      <c r="Y10150" s="402"/>
      <c r="Z10150" s="402"/>
    </row>
    <row r="10151" spans="23:26" x14ac:dyDescent="0.2">
      <c r="W10151" s="402"/>
      <c r="X10151" s="402"/>
      <c r="Y10151" s="402"/>
      <c r="Z10151" s="402"/>
    </row>
    <row r="10152" spans="23:26" x14ac:dyDescent="0.2">
      <c r="W10152" s="402"/>
      <c r="X10152" s="402"/>
      <c r="Y10152" s="402"/>
      <c r="Z10152" s="402"/>
    </row>
    <row r="10153" spans="23:26" x14ac:dyDescent="0.2">
      <c r="W10153" s="402"/>
      <c r="X10153" s="402"/>
      <c r="Y10153" s="402"/>
      <c r="Z10153" s="402"/>
    </row>
    <row r="10154" spans="23:26" x14ac:dyDescent="0.2">
      <c r="W10154" s="402"/>
      <c r="X10154" s="402"/>
      <c r="Y10154" s="402"/>
      <c r="Z10154" s="402"/>
    </row>
    <row r="10155" spans="23:26" x14ac:dyDescent="0.2">
      <c r="W10155" s="402"/>
      <c r="X10155" s="402"/>
      <c r="Y10155" s="402"/>
      <c r="Z10155" s="402"/>
    </row>
    <row r="10156" spans="23:26" x14ac:dyDescent="0.2">
      <c r="W10156" s="402"/>
      <c r="X10156" s="402"/>
      <c r="Y10156" s="402"/>
      <c r="Z10156" s="402"/>
    </row>
    <row r="10157" spans="23:26" x14ac:dyDescent="0.2">
      <c r="W10157" s="402"/>
      <c r="X10157" s="402"/>
      <c r="Y10157" s="402"/>
      <c r="Z10157" s="402"/>
    </row>
    <row r="10158" spans="23:26" x14ac:dyDescent="0.2">
      <c r="W10158" s="402"/>
      <c r="X10158" s="402"/>
      <c r="Y10158" s="402"/>
      <c r="Z10158" s="402"/>
    </row>
    <row r="10159" spans="23:26" x14ac:dyDescent="0.2">
      <c r="W10159" s="402"/>
      <c r="X10159" s="402"/>
      <c r="Y10159" s="402"/>
      <c r="Z10159" s="402"/>
    </row>
    <row r="10160" spans="23:26" x14ac:dyDescent="0.2">
      <c r="W10160" s="402"/>
      <c r="X10160" s="402"/>
      <c r="Y10160" s="402"/>
      <c r="Z10160" s="402"/>
    </row>
    <row r="10161" spans="23:26" x14ac:dyDescent="0.2">
      <c r="W10161" s="402"/>
      <c r="X10161" s="402"/>
      <c r="Y10161" s="402"/>
      <c r="Z10161" s="402"/>
    </row>
    <row r="10162" spans="23:26" x14ac:dyDescent="0.2">
      <c r="W10162" s="402"/>
      <c r="X10162" s="402"/>
      <c r="Y10162" s="402"/>
      <c r="Z10162" s="402"/>
    </row>
    <row r="10163" spans="23:26" x14ac:dyDescent="0.2">
      <c r="W10163" s="402"/>
      <c r="X10163" s="402"/>
      <c r="Y10163" s="402"/>
      <c r="Z10163" s="402"/>
    </row>
    <row r="10164" spans="23:26" x14ac:dyDescent="0.2">
      <c r="W10164" s="402"/>
      <c r="X10164" s="402"/>
      <c r="Y10164" s="402"/>
      <c r="Z10164" s="402"/>
    </row>
    <row r="10165" spans="23:26" x14ac:dyDescent="0.2">
      <c r="W10165" s="402"/>
      <c r="X10165" s="402"/>
      <c r="Y10165" s="402"/>
      <c r="Z10165" s="402"/>
    </row>
    <row r="10166" spans="23:26" x14ac:dyDescent="0.2">
      <c r="W10166" s="402"/>
      <c r="X10166" s="402"/>
      <c r="Y10166" s="402"/>
      <c r="Z10166" s="402"/>
    </row>
    <row r="10167" spans="23:26" x14ac:dyDescent="0.2">
      <c r="W10167" s="402"/>
      <c r="X10167" s="402"/>
      <c r="Y10167" s="402"/>
      <c r="Z10167" s="402"/>
    </row>
    <row r="10168" spans="23:26" x14ac:dyDescent="0.2">
      <c r="W10168" s="402"/>
      <c r="X10168" s="402"/>
      <c r="Y10168" s="402"/>
      <c r="Z10168" s="402"/>
    </row>
    <row r="10169" spans="23:26" x14ac:dyDescent="0.2">
      <c r="W10169" s="402"/>
      <c r="X10169" s="402"/>
      <c r="Y10169" s="402"/>
      <c r="Z10169" s="402"/>
    </row>
    <row r="10170" spans="23:26" x14ac:dyDescent="0.2">
      <c r="W10170" s="402"/>
      <c r="X10170" s="402"/>
      <c r="Y10170" s="402"/>
      <c r="Z10170" s="402"/>
    </row>
    <row r="10171" spans="23:26" x14ac:dyDescent="0.2">
      <c r="W10171" s="402"/>
      <c r="X10171" s="402"/>
      <c r="Y10171" s="402"/>
      <c r="Z10171" s="402"/>
    </row>
    <row r="10172" spans="23:26" x14ac:dyDescent="0.2">
      <c r="W10172" s="402"/>
      <c r="X10172" s="402"/>
      <c r="Y10172" s="402"/>
      <c r="Z10172" s="402"/>
    </row>
    <row r="10173" spans="23:26" x14ac:dyDescent="0.2">
      <c r="W10173" s="402"/>
      <c r="X10173" s="402"/>
      <c r="Y10173" s="402"/>
      <c r="Z10173" s="402"/>
    </row>
    <row r="10174" spans="23:26" x14ac:dyDescent="0.2">
      <c r="W10174" s="402"/>
      <c r="X10174" s="402"/>
      <c r="Y10174" s="402"/>
      <c r="Z10174" s="402"/>
    </row>
    <row r="10175" spans="23:26" x14ac:dyDescent="0.2">
      <c r="W10175" s="402"/>
      <c r="X10175" s="402"/>
      <c r="Y10175" s="402"/>
      <c r="Z10175" s="402"/>
    </row>
    <row r="10176" spans="23:26" x14ac:dyDescent="0.2">
      <c r="W10176" s="402"/>
      <c r="X10176" s="402"/>
      <c r="Y10176" s="402"/>
      <c r="Z10176" s="402"/>
    </row>
    <row r="10177" spans="23:26" x14ac:dyDescent="0.2">
      <c r="W10177" s="402"/>
      <c r="X10177" s="402"/>
      <c r="Y10177" s="402"/>
      <c r="Z10177" s="402"/>
    </row>
    <row r="10178" spans="23:26" x14ac:dyDescent="0.2">
      <c r="W10178" s="402"/>
      <c r="X10178" s="402"/>
      <c r="Y10178" s="402"/>
      <c r="Z10178" s="402"/>
    </row>
    <row r="10179" spans="23:26" x14ac:dyDescent="0.2">
      <c r="W10179" s="402"/>
      <c r="X10179" s="402"/>
      <c r="Y10179" s="402"/>
      <c r="Z10179" s="402"/>
    </row>
    <row r="10180" spans="23:26" x14ac:dyDescent="0.2">
      <c r="W10180" s="402"/>
      <c r="X10180" s="402"/>
      <c r="Y10180" s="402"/>
      <c r="Z10180" s="402"/>
    </row>
    <row r="10181" spans="23:26" x14ac:dyDescent="0.2">
      <c r="W10181" s="402"/>
      <c r="X10181" s="402"/>
      <c r="Y10181" s="402"/>
      <c r="Z10181" s="402"/>
    </row>
    <row r="10182" spans="23:26" x14ac:dyDescent="0.2">
      <c r="W10182" s="402"/>
      <c r="X10182" s="402"/>
      <c r="Y10182" s="402"/>
      <c r="Z10182" s="402"/>
    </row>
    <row r="10183" spans="23:26" x14ac:dyDescent="0.2">
      <c r="W10183" s="402"/>
      <c r="X10183" s="402"/>
      <c r="Y10183" s="402"/>
      <c r="Z10183" s="402"/>
    </row>
    <row r="10184" spans="23:26" x14ac:dyDescent="0.2">
      <c r="W10184" s="402"/>
      <c r="X10184" s="402"/>
      <c r="Y10184" s="402"/>
      <c r="Z10184" s="402"/>
    </row>
    <row r="10185" spans="23:26" x14ac:dyDescent="0.2">
      <c r="W10185" s="402"/>
      <c r="X10185" s="402"/>
      <c r="Y10185" s="402"/>
      <c r="Z10185" s="402"/>
    </row>
    <row r="10186" spans="23:26" x14ac:dyDescent="0.2">
      <c r="W10186" s="402"/>
      <c r="X10186" s="402"/>
      <c r="Y10186" s="402"/>
      <c r="Z10186" s="402"/>
    </row>
    <row r="10187" spans="23:26" x14ac:dyDescent="0.2">
      <c r="W10187" s="402"/>
      <c r="X10187" s="402"/>
      <c r="Y10187" s="402"/>
      <c r="Z10187" s="402"/>
    </row>
    <row r="10188" spans="23:26" x14ac:dyDescent="0.2">
      <c r="W10188" s="402"/>
      <c r="X10188" s="402"/>
      <c r="Y10188" s="402"/>
      <c r="Z10188" s="402"/>
    </row>
    <row r="10189" spans="23:26" x14ac:dyDescent="0.2">
      <c r="W10189" s="402"/>
      <c r="X10189" s="402"/>
      <c r="Y10189" s="402"/>
      <c r="Z10189" s="402"/>
    </row>
    <row r="10190" spans="23:26" x14ac:dyDescent="0.2">
      <c r="W10190" s="402"/>
      <c r="X10190" s="402"/>
      <c r="Y10190" s="402"/>
      <c r="Z10190" s="402"/>
    </row>
    <row r="10191" spans="23:26" x14ac:dyDescent="0.2">
      <c r="W10191" s="402"/>
      <c r="X10191" s="402"/>
      <c r="Y10191" s="402"/>
      <c r="Z10191" s="402"/>
    </row>
    <row r="10192" spans="23:26" x14ac:dyDescent="0.2">
      <c r="W10192" s="402"/>
      <c r="X10192" s="402"/>
      <c r="Y10192" s="402"/>
      <c r="Z10192" s="402"/>
    </row>
    <row r="10193" spans="23:26" x14ac:dyDescent="0.2">
      <c r="W10193" s="402"/>
      <c r="X10193" s="402"/>
      <c r="Y10193" s="402"/>
      <c r="Z10193" s="402"/>
    </row>
    <row r="10194" spans="23:26" x14ac:dyDescent="0.2">
      <c r="W10194" s="402"/>
      <c r="X10194" s="402"/>
      <c r="Y10194" s="402"/>
      <c r="Z10194" s="402"/>
    </row>
    <row r="10195" spans="23:26" x14ac:dyDescent="0.2">
      <c r="W10195" s="402"/>
      <c r="X10195" s="402"/>
      <c r="Y10195" s="402"/>
      <c r="Z10195" s="402"/>
    </row>
    <row r="10196" spans="23:26" x14ac:dyDescent="0.2">
      <c r="W10196" s="402"/>
      <c r="X10196" s="402"/>
      <c r="Y10196" s="402"/>
      <c r="Z10196" s="402"/>
    </row>
    <row r="10197" spans="23:26" x14ac:dyDescent="0.2">
      <c r="W10197" s="402"/>
      <c r="X10197" s="402"/>
      <c r="Y10197" s="402"/>
      <c r="Z10197" s="402"/>
    </row>
    <row r="10198" spans="23:26" x14ac:dyDescent="0.2">
      <c r="W10198" s="402"/>
      <c r="X10198" s="402"/>
      <c r="Y10198" s="402"/>
      <c r="Z10198" s="402"/>
    </row>
    <row r="10199" spans="23:26" x14ac:dyDescent="0.2">
      <c r="W10199" s="402"/>
      <c r="X10199" s="402"/>
      <c r="Y10199" s="402"/>
      <c r="Z10199" s="402"/>
    </row>
    <row r="10200" spans="23:26" x14ac:dyDescent="0.2">
      <c r="W10200" s="402"/>
      <c r="X10200" s="402"/>
      <c r="Y10200" s="402"/>
      <c r="Z10200" s="402"/>
    </row>
    <row r="10201" spans="23:26" x14ac:dyDescent="0.2">
      <c r="W10201" s="402"/>
      <c r="X10201" s="402"/>
      <c r="Y10201" s="402"/>
      <c r="Z10201" s="402"/>
    </row>
    <row r="10202" spans="23:26" x14ac:dyDescent="0.2">
      <c r="W10202" s="402"/>
      <c r="X10202" s="402"/>
      <c r="Y10202" s="402"/>
      <c r="Z10202" s="402"/>
    </row>
    <row r="10203" spans="23:26" x14ac:dyDescent="0.2">
      <c r="W10203" s="402"/>
      <c r="X10203" s="402"/>
      <c r="Y10203" s="402"/>
      <c r="Z10203" s="402"/>
    </row>
    <row r="10204" spans="23:26" x14ac:dyDescent="0.2">
      <c r="W10204" s="402"/>
      <c r="X10204" s="402"/>
      <c r="Y10204" s="402"/>
      <c r="Z10204" s="402"/>
    </row>
    <row r="10205" spans="23:26" x14ac:dyDescent="0.2">
      <c r="W10205" s="402"/>
      <c r="X10205" s="402"/>
      <c r="Y10205" s="402"/>
      <c r="Z10205" s="402"/>
    </row>
    <row r="10206" spans="23:26" x14ac:dyDescent="0.2">
      <c r="W10206" s="402"/>
      <c r="X10206" s="402"/>
      <c r="Y10206" s="402"/>
      <c r="Z10206" s="402"/>
    </row>
    <row r="10207" spans="23:26" x14ac:dyDescent="0.2">
      <c r="W10207" s="402"/>
      <c r="X10207" s="402"/>
      <c r="Y10207" s="402"/>
      <c r="Z10207" s="402"/>
    </row>
    <row r="10208" spans="23:26" x14ac:dyDescent="0.2">
      <c r="W10208" s="402"/>
      <c r="X10208" s="402"/>
      <c r="Y10208" s="402"/>
      <c r="Z10208" s="402"/>
    </row>
    <row r="10209" spans="23:26" x14ac:dyDescent="0.2">
      <c r="W10209" s="402"/>
      <c r="X10209" s="402"/>
      <c r="Y10209" s="402"/>
      <c r="Z10209" s="402"/>
    </row>
    <row r="10210" spans="23:26" x14ac:dyDescent="0.2">
      <c r="W10210" s="402"/>
      <c r="X10210" s="402"/>
      <c r="Y10210" s="402"/>
      <c r="Z10210" s="402"/>
    </row>
    <row r="10211" spans="23:26" x14ac:dyDescent="0.2">
      <c r="W10211" s="402"/>
      <c r="X10211" s="402"/>
      <c r="Y10211" s="402"/>
      <c r="Z10211" s="402"/>
    </row>
    <row r="10212" spans="23:26" x14ac:dyDescent="0.2">
      <c r="W10212" s="402"/>
      <c r="X10212" s="402"/>
      <c r="Y10212" s="402"/>
      <c r="Z10212" s="402"/>
    </row>
    <row r="10213" spans="23:26" x14ac:dyDescent="0.2">
      <c r="W10213" s="402"/>
      <c r="X10213" s="402"/>
      <c r="Y10213" s="402"/>
      <c r="Z10213" s="402"/>
    </row>
    <row r="10214" spans="23:26" x14ac:dyDescent="0.2">
      <c r="W10214" s="402"/>
      <c r="X10214" s="402"/>
      <c r="Y10214" s="402"/>
      <c r="Z10214" s="402"/>
    </row>
    <row r="10215" spans="23:26" x14ac:dyDescent="0.2">
      <c r="W10215" s="402"/>
      <c r="X10215" s="402"/>
      <c r="Y10215" s="402"/>
      <c r="Z10215" s="402"/>
    </row>
    <row r="10216" spans="23:26" x14ac:dyDescent="0.2">
      <c r="W10216" s="402"/>
      <c r="X10216" s="402"/>
      <c r="Y10216" s="402"/>
      <c r="Z10216" s="402"/>
    </row>
    <row r="10217" spans="23:26" x14ac:dyDescent="0.2">
      <c r="W10217" s="402"/>
      <c r="X10217" s="402"/>
      <c r="Y10217" s="402"/>
      <c r="Z10217" s="402"/>
    </row>
    <row r="10218" spans="23:26" x14ac:dyDescent="0.2">
      <c r="W10218" s="402"/>
      <c r="X10218" s="402"/>
      <c r="Y10218" s="402"/>
      <c r="Z10218" s="402"/>
    </row>
    <row r="10219" spans="23:26" x14ac:dyDescent="0.2">
      <c r="W10219" s="402"/>
      <c r="X10219" s="402"/>
      <c r="Y10219" s="402"/>
      <c r="Z10219" s="402"/>
    </row>
    <row r="10220" spans="23:26" x14ac:dyDescent="0.2">
      <c r="W10220" s="402"/>
      <c r="X10220" s="402"/>
      <c r="Y10220" s="402"/>
      <c r="Z10220" s="402"/>
    </row>
    <row r="10221" spans="23:26" x14ac:dyDescent="0.2">
      <c r="W10221" s="402"/>
      <c r="X10221" s="402"/>
      <c r="Y10221" s="402"/>
      <c r="Z10221" s="402"/>
    </row>
    <row r="10222" spans="23:26" x14ac:dyDescent="0.2">
      <c r="W10222" s="402"/>
      <c r="X10222" s="402"/>
      <c r="Y10222" s="402"/>
      <c r="Z10222" s="402"/>
    </row>
    <row r="10223" spans="23:26" x14ac:dyDescent="0.2">
      <c r="W10223" s="402"/>
      <c r="X10223" s="402"/>
      <c r="Y10223" s="402"/>
      <c r="Z10223" s="402"/>
    </row>
    <row r="10224" spans="23:26" x14ac:dyDescent="0.2">
      <c r="W10224" s="402"/>
      <c r="X10224" s="402"/>
      <c r="Y10224" s="402"/>
      <c r="Z10224" s="402"/>
    </row>
    <row r="10225" spans="23:26" x14ac:dyDescent="0.2">
      <c r="W10225" s="402"/>
      <c r="X10225" s="402"/>
      <c r="Y10225" s="402"/>
      <c r="Z10225" s="402"/>
    </row>
    <row r="10226" spans="23:26" x14ac:dyDescent="0.2">
      <c r="W10226" s="402"/>
      <c r="X10226" s="402"/>
      <c r="Y10226" s="402"/>
      <c r="Z10226" s="402"/>
    </row>
    <row r="10227" spans="23:26" x14ac:dyDescent="0.2">
      <c r="W10227" s="402"/>
      <c r="X10227" s="402"/>
      <c r="Y10227" s="402"/>
      <c r="Z10227" s="402"/>
    </row>
    <row r="10228" spans="23:26" x14ac:dyDescent="0.2">
      <c r="W10228" s="402"/>
      <c r="X10228" s="402"/>
      <c r="Y10228" s="402"/>
      <c r="Z10228" s="402"/>
    </row>
    <row r="10229" spans="23:26" x14ac:dyDescent="0.2">
      <c r="W10229" s="402"/>
      <c r="X10229" s="402"/>
      <c r="Y10229" s="402"/>
      <c r="Z10229" s="402"/>
    </row>
    <row r="10230" spans="23:26" x14ac:dyDescent="0.2">
      <c r="W10230" s="402"/>
      <c r="X10230" s="402"/>
      <c r="Y10230" s="402"/>
      <c r="Z10230" s="402"/>
    </row>
    <row r="10231" spans="23:26" x14ac:dyDescent="0.2">
      <c r="W10231" s="402"/>
      <c r="X10231" s="402"/>
      <c r="Y10231" s="402"/>
      <c r="Z10231" s="402"/>
    </row>
    <row r="10232" spans="23:26" x14ac:dyDescent="0.2">
      <c r="W10232" s="402"/>
      <c r="X10232" s="402"/>
      <c r="Y10232" s="402"/>
      <c r="Z10232" s="402"/>
    </row>
    <row r="10233" spans="23:26" x14ac:dyDescent="0.2">
      <c r="W10233" s="402"/>
      <c r="X10233" s="402"/>
      <c r="Y10233" s="402"/>
      <c r="Z10233" s="402"/>
    </row>
    <row r="10234" spans="23:26" x14ac:dyDescent="0.2">
      <c r="W10234" s="402"/>
      <c r="X10234" s="402"/>
      <c r="Y10234" s="402"/>
      <c r="Z10234" s="402"/>
    </row>
    <row r="10235" spans="23:26" x14ac:dyDescent="0.2">
      <c r="W10235" s="402"/>
      <c r="X10235" s="402"/>
      <c r="Y10235" s="402"/>
      <c r="Z10235" s="402"/>
    </row>
    <row r="10236" spans="23:26" x14ac:dyDescent="0.2">
      <c r="W10236" s="402"/>
      <c r="X10236" s="402"/>
      <c r="Y10236" s="402"/>
      <c r="Z10236" s="402"/>
    </row>
    <row r="10237" spans="23:26" x14ac:dyDescent="0.2">
      <c r="W10237" s="402"/>
      <c r="X10237" s="402"/>
      <c r="Y10237" s="402"/>
      <c r="Z10237" s="402"/>
    </row>
    <row r="10238" spans="23:26" x14ac:dyDescent="0.2">
      <c r="W10238" s="402"/>
      <c r="X10238" s="402"/>
      <c r="Y10238" s="402"/>
      <c r="Z10238" s="402"/>
    </row>
    <row r="10239" spans="23:26" x14ac:dyDescent="0.2">
      <c r="W10239" s="402"/>
      <c r="X10239" s="402"/>
      <c r="Y10239" s="402"/>
      <c r="Z10239" s="402"/>
    </row>
    <row r="10240" spans="23:26" x14ac:dyDescent="0.2">
      <c r="W10240" s="402"/>
      <c r="X10240" s="402"/>
      <c r="Y10240" s="402"/>
      <c r="Z10240" s="402"/>
    </row>
    <row r="10241" spans="23:26" x14ac:dyDescent="0.2">
      <c r="W10241" s="402"/>
      <c r="X10241" s="402"/>
      <c r="Y10241" s="402"/>
      <c r="Z10241" s="402"/>
    </row>
    <row r="10242" spans="23:26" x14ac:dyDescent="0.2">
      <c r="W10242" s="402"/>
      <c r="X10242" s="402"/>
      <c r="Y10242" s="402"/>
      <c r="Z10242" s="402"/>
    </row>
    <row r="10243" spans="23:26" x14ac:dyDescent="0.2">
      <c r="W10243" s="402"/>
      <c r="X10243" s="402"/>
      <c r="Y10243" s="402"/>
      <c r="Z10243" s="402"/>
    </row>
    <row r="10244" spans="23:26" x14ac:dyDescent="0.2">
      <c r="W10244" s="402"/>
      <c r="X10244" s="402"/>
      <c r="Y10244" s="402"/>
      <c r="Z10244" s="402"/>
    </row>
    <row r="10245" spans="23:26" x14ac:dyDescent="0.2">
      <c r="W10245" s="402"/>
      <c r="X10245" s="402"/>
      <c r="Y10245" s="402"/>
      <c r="Z10245" s="402"/>
    </row>
    <row r="10246" spans="23:26" x14ac:dyDescent="0.2">
      <c r="W10246" s="402"/>
      <c r="X10246" s="402"/>
      <c r="Y10246" s="402"/>
      <c r="Z10246" s="402"/>
    </row>
    <row r="10247" spans="23:26" x14ac:dyDescent="0.2">
      <c r="W10247" s="402"/>
      <c r="X10247" s="402"/>
      <c r="Y10247" s="402"/>
      <c r="Z10247" s="402"/>
    </row>
    <row r="10248" spans="23:26" x14ac:dyDescent="0.2">
      <c r="W10248" s="402"/>
      <c r="X10248" s="402"/>
      <c r="Y10248" s="402"/>
      <c r="Z10248" s="402"/>
    </row>
    <row r="10249" spans="23:26" x14ac:dyDescent="0.2">
      <c r="W10249" s="402"/>
      <c r="X10249" s="402"/>
      <c r="Y10249" s="402"/>
      <c r="Z10249" s="402"/>
    </row>
    <row r="10250" spans="23:26" x14ac:dyDescent="0.2">
      <c r="W10250" s="402"/>
      <c r="X10250" s="402"/>
      <c r="Y10250" s="402"/>
      <c r="Z10250" s="402"/>
    </row>
    <row r="10251" spans="23:26" x14ac:dyDescent="0.2">
      <c r="W10251" s="402"/>
      <c r="X10251" s="402"/>
      <c r="Y10251" s="402"/>
      <c r="Z10251" s="402"/>
    </row>
    <row r="10252" spans="23:26" x14ac:dyDescent="0.2">
      <c r="W10252" s="402"/>
      <c r="X10252" s="402"/>
      <c r="Y10252" s="402"/>
      <c r="Z10252" s="402"/>
    </row>
    <row r="10253" spans="23:26" x14ac:dyDescent="0.2">
      <c r="W10253" s="402"/>
      <c r="X10253" s="402"/>
      <c r="Y10253" s="402"/>
      <c r="Z10253" s="402"/>
    </row>
    <row r="10254" spans="23:26" x14ac:dyDescent="0.2">
      <c r="W10254" s="402"/>
      <c r="X10254" s="402"/>
      <c r="Y10254" s="402"/>
      <c r="Z10254" s="402"/>
    </row>
    <row r="10255" spans="23:26" x14ac:dyDescent="0.2">
      <c r="W10255" s="402"/>
      <c r="X10255" s="402"/>
      <c r="Y10255" s="402"/>
      <c r="Z10255" s="402"/>
    </row>
    <row r="10256" spans="23:26" x14ac:dyDescent="0.2">
      <c r="W10256" s="402"/>
      <c r="X10256" s="402"/>
      <c r="Y10256" s="402"/>
      <c r="Z10256" s="402"/>
    </row>
    <row r="10257" spans="23:26" x14ac:dyDescent="0.2">
      <c r="W10257" s="402"/>
      <c r="X10257" s="402"/>
      <c r="Y10257" s="402"/>
      <c r="Z10257" s="402"/>
    </row>
    <row r="10258" spans="23:26" x14ac:dyDescent="0.2">
      <c r="W10258" s="402"/>
      <c r="X10258" s="402"/>
      <c r="Y10258" s="402"/>
      <c r="Z10258" s="402"/>
    </row>
    <row r="10259" spans="23:26" x14ac:dyDescent="0.2">
      <c r="W10259" s="402"/>
      <c r="X10259" s="402"/>
      <c r="Y10259" s="402"/>
      <c r="Z10259" s="402"/>
    </row>
    <row r="10260" spans="23:26" x14ac:dyDescent="0.2">
      <c r="W10260" s="402"/>
      <c r="X10260" s="402"/>
      <c r="Y10260" s="402"/>
      <c r="Z10260" s="402"/>
    </row>
    <row r="10261" spans="23:26" x14ac:dyDescent="0.2">
      <c r="W10261" s="402"/>
      <c r="X10261" s="402"/>
      <c r="Y10261" s="402"/>
      <c r="Z10261" s="402"/>
    </row>
    <row r="10262" spans="23:26" x14ac:dyDescent="0.2">
      <c r="W10262" s="402"/>
      <c r="X10262" s="402"/>
      <c r="Y10262" s="402"/>
      <c r="Z10262" s="402"/>
    </row>
    <row r="10263" spans="23:26" x14ac:dyDescent="0.2">
      <c r="W10263" s="402"/>
      <c r="X10263" s="402"/>
      <c r="Y10263" s="402"/>
      <c r="Z10263" s="402"/>
    </row>
    <row r="10264" spans="23:26" x14ac:dyDescent="0.2">
      <c r="W10264" s="402"/>
      <c r="X10264" s="402"/>
      <c r="Y10264" s="402"/>
      <c r="Z10264" s="402"/>
    </row>
    <row r="10265" spans="23:26" x14ac:dyDescent="0.2">
      <c r="W10265" s="402"/>
      <c r="X10265" s="402"/>
      <c r="Y10265" s="402"/>
      <c r="Z10265" s="402"/>
    </row>
    <row r="10266" spans="23:26" x14ac:dyDescent="0.2">
      <c r="W10266" s="402"/>
      <c r="X10266" s="402"/>
      <c r="Y10266" s="402"/>
      <c r="Z10266" s="402"/>
    </row>
    <row r="10267" spans="23:26" x14ac:dyDescent="0.2">
      <c r="W10267" s="402"/>
      <c r="X10267" s="402"/>
      <c r="Y10267" s="402"/>
      <c r="Z10267" s="402"/>
    </row>
    <row r="10268" spans="23:26" x14ac:dyDescent="0.2">
      <c r="W10268" s="402"/>
      <c r="X10268" s="402"/>
      <c r="Y10268" s="402"/>
      <c r="Z10268" s="402"/>
    </row>
    <row r="10269" spans="23:26" x14ac:dyDescent="0.2">
      <c r="W10269" s="402"/>
      <c r="X10269" s="402"/>
      <c r="Y10269" s="402"/>
      <c r="Z10269" s="402"/>
    </row>
    <row r="10270" spans="23:26" x14ac:dyDescent="0.2">
      <c r="W10270" s="402"/>
      <c r="X10270" s="402"/>
      <c r="Y10270" s="402"/>
      <c r="Z10270" s="402"/>
    </row>
    <row r="10271" spans="23:26" x14ac:dyDescent="0.2">
      <c r="W10271" s="402"/>
      <c r="X10271" s="402"/>
      <c r="Y10271" s="402"/>
      <c r="Z10271" s="402"/>
    </row>
    <row r="10272" spans="23:26" x14ac:dyDescent="0.2">
      <c r="W10272" s="402"/>
      <c r="X10272" s="402"/>
      <c r="Y10272" s="402"/>
      <c r="Z10272" s="402"/>
    </row>
    <row r="10273" spans="23:26" x14ac:dyDescent="0.2">
      <c r="W10273" s="402"/>
      <c r="X10273" s="402"/>
      <c r="Y10273" s="402"/>
      <c r="Z10273" s="402"/>
    </row>
    <row r="10274" spans="23:26" x14ac:dyDescent="0.2">
      <c r="W10274" s="402"/>
      <c r="X10274" s="402"/>
      <c r="Y10274" s="402"/>
      <c r="Z10274" s="402"/>
    </row>
    <row r="10275" spans="23:26" x14ac:dyDescent="0.2">
      <c r="W10275" s="402"/>
      <c r="X10275" s="402"/>
      <c r="Y10275" s="402"/>
      <c r="Z10275" s="402"/>
    </row>
    <row r="10276" spans="23:26" x14ac:dyDescent="0.2">
      <c r="W10276" s="402"/>
      <c r="X10276" s="402"/>
      <c r="Y10276" s="402"/>
      <c r="Z10276" s="402"/>
    </row>
    <row r="10277" spans="23:26" x14ac:dyDescent="0.2">
      <c r="W10277" s="402"/>
      <c r="X10277" s="402"/>
      <c r="Y10277" s="402"/>
      <c r="Z10277" s="402"/>
    </row>
    <row r="10278" spans="23:26" x14ac:dyDescent="0.2">
      <c r="W10278" s="402"/>
      <c r="X10278" s="402"/>
      <c r="Y10278" s="402"/>
      <c r="Z10278" s="402"/>
    </row>
    <row r="10279" spans="23:26" x14ac:dyDescent="0.2">
      <c r="W10279" s="402"/>
      <c r="X10279" s="402"/>
      <c r="Y10279" s="402"/>
      <c r="Z10279" s="402"/>
    </row>
    <row r="10280" spans="23:26" x14ac:dyDescent="0.2">
      <c r="W10280" s="402"/>
      <c r="X10280" s="402"/>
      <c r="Y10280" s="402"/>
      <c r="Z10280" s="402"/>
    </row>
    <row r="10281" spans="23:26" x14ac:dyDescent="0.2">
      <c r="W10281" s="402"/>
      <c r="X10281" s="402"/>
      <c r="Y10281" s="402"/>
      <c r="Z10281" s="402"/>
    </row>
    <row r="10282" spans="23:26" x14ac:dyDescent="0.2">
      <c r="W10282" s="402"/>
      <c r="X10282" s="402"/>
      <c r="Y10282" s="402"/>
      <c r="Z10282" s="402"/>
    </row>
    <row r="10283" spans="23:26" x14ac:dyDescent="0.2">
      <c r="W10283" s="402"/>
      <c r="X10283" s="402"/>
      <c r="Y10283" s="402"/>
      <c r="Z10283" s="402"/>
    </row>
    <row r="10284" spans="23:26" x14ac:dyDescent="0.2">
      <c r="W10284" s="402"/>
      <c r="X10284" s="402"/>
      <c r="Y10284" s="402"/>
      <c r="Z10284" s="402"/>
    </row>
    <row r="10285" spans="23:26" x14ac:dyDescent="0.2">
      <c r="W10285" s="402"/>
      <c r="X10285" s="402"/>
      <c r="Y10285" s="402"/>
      <c r="Z10285" s="402"/>
    </row>
    <row r="10286" spans="23:26" x14ac:dyDescent="0.2">
      <c r="W10286" s="402"/>
      <c r="X10286" s="402"/>
      <c r="Y10286" s="402"/>
      <c r="Z10286" s="402"/>
    </row>
    <row r="10287" spans="23:26" x14ac:dyDescent="0.2">
      <c r="W10287" s="402"/>
      <c r="X10287" s="402"/>
      <c r="Y10287" s="402"/>
      <c r="Z10287" s="402"/>
    </row>
    <row r="10288" spans="23:26" x14ac:dyDescent="0.2">
      <c r="W10288" s="402"/>
      <c r="X10288" s="402"/>
      <c r="Y10288" s="402"/>
      <c r="Z10288" s="402"/>
    </row>
    <row r="10289" spans="23:26" x14ac:dyDescent="0.2">
      <c r="W10289" s="402"/>
      <c r="X10289" s="402"/>
      <c r="Y10289" s="402"/>
      <c r="Z10289" s="402"/>
    </row>
    <row r="10290" spans="23:26" x14ac:dyDescent="0.2">
      <c r="W10290" s="402"/>
      <c r="X10290" s="402"/>
      <c r="Y10290" s="402"/>
      <c r="Z10290" s="402"/>
    </row>
    <row r="10291" spans="23:26" x14ac:dyDescent="0.2">
      <c r="W10291" s="402"/>
      <c r="X10291" s="402"/>
      <c r="Y10291" s="402"/>
      <c r="Z10291" s="402"/>
    </row>
    <row r="10292" spans="23:26" x14ac:dyDescent="0.2">
      <c r="W10292" s="402"/>
      <c r="X10292" s="402"/>
      <c r="Y10292" s="402"/>
      <c r="Z10292" s="402"/>
    </row>
    <row r="10293" spans="23:26" x14ac:dyDescent="0.2">
      <c r="W10293" s="402"/>
      <c r="X10293" s="402"/>
      <c r="Y10293" s="402"/>
      <c r="Z10293" s="402"/>
    </row>
    <row r="10294" spans="23:26" x14ac:dyDescent="0.2">
      <c r="W10294" s="402"/>
      <c r="X10294" s="402"/>
      <c r="Y10294" s="402"/>
      <c r="Z10294" s="402"/>
    </row>
    <row r="10295" spans="23:26" x14ac:dyDescent="0.2">
      <c r="W10295" s="402"/>
      <c r="X10295" s="402"/>
      <c r="Y10295" s="402"/>
      <c r="Z10295" s="402"/>
    </row>
    <row r="10296" spans="23:26" x14ac:dyDescent="0.2">
      <c r="W10296" s="402"/>
      <c r="X10296" s="402"/>
      <c r="Y10296" s="402"/>
      <c r="Z10296" s="402"/>
    </row>
    <row r="10297" spans="23:26" x14ac:dyDescent="0.2">
      <c r="W10297" s="402"/>
      <c r="X10297" s="402"/>
      <c r="Y10297" s="402"/>
      <c r="Z10297" s="402"/>
    </row>
    <row r="10298" spans="23:26" x14ac:dyDescent="0.2">
      <c r="W10298" s="402"/>
      <c r="X10298" s="402"/>
      <c r="Y10298" s="402"/>
      <c r="Z10298" s="402"/>
    </row>
    <row r="10299" spans="23:26" x14ac:dyDescent="0.2">
      <c r="W10299" s="402"/>
      <c r="X10299" s="402"/>
      <c r="Y10299" s="402"/>
      <c r="Z10299" s="402"/>
    </row>
    <row r="10300" spans="23:26" x14ac:dyDescent="0.2">
      <c r="W10300" s="402"/>
      <c r="X10300" s="402"/>
      <c r="Y10300" s="402"/>
      <c r="Z10300" s="402"/>
    </row>
    <row r="10301" spans="23:26" x14ac:dyDescent="0.2">
      <c r="W10301" s="402"/>
      <c r="X10301" s="402"/>
      <c r="Y10301" s="402"/>
      <c r="Z10301" s="402"/>
    </row>
    <row r="10302" spans="23:26" x14ac:dyDescent="0.2">
      <c r="W10302" s="402"/>
      <c r="X10302" s="402"/>
      <c r="Y10302" s="402"/>
      <c r="Z10302" s="402"/>
    </row>
    <row r="10303" spans="23:26" x14ac:dyDescent="0.2">
      <c r="W10303" s="402"/>
      <c r="X10303" s="402"/>
      <c r="Y10303" s="402"/>
      <c r="Z10303" s="402"/>
    </row>
    <row r="10304" spans="23:26" x14ac:dyDescent="0.2">
      <c r="W10304" s="402"/>
      <c r="X10304" s="402"/>
      <c r="Y10304" s="402"/>
      <c r="Z10304" s="402"/>
    </row>
    <row r="10305" spans="23:26" x14ac:dyDescent="0.2">
      <c r="W10305" s="402"/>
      <c r="X10305" s="402"/>
      <c r="Y10305" s="402"/>
      <c r="Z10305" s="402"/>
    </row>
    <row r="10306" spans="23:26" x14ac:dyDescent="0.2">
      <c r="W10306" s="402"/>
      <c r="X10306" s="402"/>
      <c r="Y10306" s="402"/>
      <c r="Z10306" s="402"/>
    </row>
    <row r="10307" spans="23:26" x14ac:dyDescent="0.2">
      <c r="W10307" s="402"/>
      <c r="X10307" s="402"/>
      <c r="Y10307" s="402"/>
      <c r="Z10307" s="402"/>
    </row>
    <row r="10308" spans="23:26" x14ac:dyDescent="0.2">
      <c r="W10308" s="402"/>
      <c r="X10308" s="402"/>
      <c r="Y10308" s="402"/>
      <c r="Z10308" s="402"/>
    </row>
    <row r="10309" spans="23:26" x14ac:dyDescent="0.2">
      <c r="W10309" s="402"/>
      <c r="X10309" s="402"/>
      <c r="Y10309" s="402"/>
      <c r="Z10309" s="402"/>
    </row>
    <row r="10310" spans="23:26" x14ac:dyDescent="0.2">
      <c r="W10310" s="402"/>
      <c r="X10310" s="402"/>
      <c r="Y10310" s="402"/>
      <c r="Z10310" s="402"/>
    </row>
    <row r="10311" spans="23:26" x14ac:dyDescent="0.2">
      <c r="W10311" s="402"/>
      <c r="X10311" s="402"/>
      <c r="Y10311" s="402"/>
      <c r="Z10311" s="402"/>
    </row>
    <row r="10312" spans="23:26" x14ac:dyDescent="0.2">
      <c r="W10312" s="402"/>
      <c r="X10312" s="402"/>
      <c r="Y10312" s="402"/>
      <c r="Z10312" s="402"/>
    </row>
    <row r="10313" spans="23:26" x14ac:dyDescent="0.2">
      <c r="W10313" s="402"/>
      <c r="X10313" s="402"/>
      <c r="Y10313" s="402"/>
      <c r="Z10313" s="402"/>
    </row>
    <row r="10314" spans="23:26" x14ac:dyDescent="0.2">
      <c r="W10314" s="402"/>
      <c r="X10314" s="402"/>
      <c r="Y10314" s="402"/>
      <c r="Z10314" s="402"/>
    </row>
    <row r="10315" spans="23:26" x14ac:dyDescent="0.2">
      <c r="W10315" s="402"/>
      <c r="X10315" s="402"/>
      <c r="Y10315" s="402"/>
      <c r="Z10315" s="402"/>
    </row>
    <row r="10316" spans="23:26" x14ac:dyDescent="0.2">
      <c r="W10316" s="402"/>
      <c r="X10316" s="402"/>
      <c r="Y10316" s="402"/>
      <c r="Z10316" s="402"/>
    </row>
    <row r="10317" spans="23:26" x14ac:dyDescent="0.2">
      <c r="W10317" s="402"/>
      <c r="X10317" s="402"/>
      <c r="Y10317" s="402"/>
      <c r="Z10317" s="402"/>
    </row>
    <row r="10318" spans="23:26" x14ac:dyDescent="0.2">
      <c r="W10318" s="402"/>
      <c r="X10318" s="402"/>
      <c r="Y10318" s="402"/>
      <c r="Z10318" s="402"/>
    </row>
    <row r="10319" spans="23:26" x14ac:dyDescent="0.2">
      <c r="W10319" s="402"/>
      <c r="X10319" s="402"/>
      <c r="Y10319" s="402"/>
      <c r="Z10319" s="402"/>
    </row>
    <row r="10320" spans="23:26" x14ac:dyDescent="0.2">
      <c r="W10320" s="402"/>
      <c r="X10320" s="402"/>
      <c r="Y10320" s="402"/>
      <c r="Z10320" s="402"/>
    </row>
    <row r="10321" spans="23:26" x14ac:dyDescent="0.2">
      <c r="W10321" s="402"/>
      <c r="X10321" s="402"/>
      <c r="Y10321" s="402"/>
      <c r="Z10321" s="402"/>
    </row>
    <row r="10322" spans="23:26" x14ac:dyDescent="0.2">
      <c r="W10322" s="402"/>
      <c r="X10322" s="402"/>
      <c r="Y10322" s="402"/>
      <c r="Z10322" s="402"/>
    </row>
    <row r="10323" spans="23:26" x14ac:dyDescent="0.2">
      <c r="W10323" s="402"/>
      <c r="X10323" s="402"/>
      <c r="Y10323" s="402"/>
      <c r="Z10323" s="402"/>
    </row>
    <row r="10324" spans="23:26" x14ac:dyDescent="0.2">
      <c r="W10324" s="402"/>
      <c r="X10324" s="402"/>
      <c r="Y10324" s="402"/>
      <c r="Z10324" s="402"/>
    </row>
    <row r="10325" spans="23:26" x14ac:dyDescent="0.2">
      <c r="W10325" s="402"/>
      <c r="X10325" s="402"/>
      <c r="Y10325" s="402"/>
      <c r="Z10325" s="402"/>
    </row>
    <row r="10326" spans="23:26" x14ac:dyDescent="0.2">
      <c r="W10326" s="402"/>
      <c r="X10326" s="402"/>
      <c r="Y10326" s="402"/>
      <c r="Z10326" s="402"/>
    </row>
    <row r="10327" spans="23:26" x14ac:dyDescent="0.2">
      <c r="W10327" s="402"/>
      <c r="X10327" s="402"/>
      <c r="Y10327" s="402"/>
      <c r="Z10327" s="402"/>
    </row>
    <row r="10328" spans="23:26" x14ac:dyDescent="0.2">
      <c r="W10328" s="402"/>
      <c r="X10328" s="402"/>
      <c r="Y10328" s="402"/>
      <c r="Z10328" s="402"/>
    </row>
    <row r="10329" spans="23:26" x14ac:dyDescent="0.2">
      <c r="W10329" s="402"/>
      <c r="X10329" s="402"/>
      <c r="Y10329" s="402"/>
      <c r="Z10329" s="402"/>
    </row>
    <row r="10330" spans="23:26" x14ac:dyDescent="0.2">
      <c r="W10330" s="402"/>
      <c r="X10330" s="402"/>
      <c r="Y10330" s="402"/>
      <c r="Z10330" s="402"/>
    </row>
    <row r="10331" spans="23:26" x14ac:dyDescent="0.2">
      <c r="W10331" s="402"/>
      <c r="X10331" s="402"/>
      <c r="Y10331" s="402"/>
      <c r="Z10331" s="402"/>
    </row>
    <row r="10332" spans="23:26" x14ac:dyDescent="0.2">
      <c r="W10332" s="402"/>
      <c r="X10332" s="402"/>
      <c r="Y10332" s="402"/>
      <c r="Z10332" s="402"/>
    </row>
    <row r="10333" spans="23:26" x14ac:dyDescent="0.2">
      <c r="W10333" s="402"/>
      <c r="X10333" s="402"/>
      <c r="Y10333" s="402"/>
      <c r="Z10333" s="402"/>
    </row>
    <row r="10334" spans="23:26" x14ac:dyDescent="0.2">
      <c r="W10334" s="402"/>
      <c r="X10334" s="402"/>
      <c r="Y10334" s="402"/>
      <c r="Z10334" s="402"/>
    </row>
    <row r="10335" spans="23:26" x14ac:dyDescent="0.2">
      <c r="W10335" s="402"/>
      <c r="X10335" s="402"/>
      <c r="Y10335" s="402"/>
      <c r="Z10335" s="402"/>
    </row>
    <row r="10336" spans="23:26" x14ac:dyDescent="0.2">
      <c r="W10336" s="402"/>
      <c r="X10336" s="402"/>
      <c r="Y10336" s="402"/>
      <c r="Z10336" s="402"/>
    </row>
    <row r="10337" spans="23:26" x14ac:dyDescent="0.2">
      <c r="W10337" s="402"/>
      <c r="X10337" s="402"/>
      <c r="Y10337" s="402"/>
      <c r="Z10337" s="402"/>
    </row>
    <row r="10338" spans="23:26" x14ac:dyDescent="0.2">
      <c r="W10338" s="402"/>
      <c r="X10338" s="402"/>
      <c r="Y10338" s="402"/>
      <c r="Z10338" s="402"/>
    </row>
    <row r="10339" spans="23:26" x14ac:dyDescent="0.2">
      <c r="W10339" s="402"/>
      <c r="X10339" s="402"/>
      <c r="Y10339" s="402"/>
      <c r="Z10339" s="402"/>
    </row>
    <row r="10340" spans="23:26" x14ac:dyDescent="0.2">
      <c r="W10340" s="402"/>
      <c r="X10340" s="402"/>
      <c r="Y10340" s="402"/>
      <c r="Z10340" s="402"/>
    </row>
    <row r="10341" spans="23:26" x14ac:dyDescent="0.2">
      <c r="W10341" s="402"/>
      <c r="X10341" s="402"/>
      <c r="Y10341" s="402"/>
      <c r="Z10341" s="402"/>
    </row>
    <row r="10342" spans="23:26" x14ac:dyDescent="0.2">
      <c r="W10342" s="402"/>
      <c r="X10342" s="402"/>
      <c r="Y10342" s="402"/>
      <c r="Z10342" s="402"/>
    </row>
    <row r="10343" spans="23:26" x14ac:dyDescent="0.2">
      <c r="W10343" s="402"/>
      <c r="X10343" s="402"/>
      <c r="Y10343" s="402"/>
      <c r="Z10343" s="402"/>
    </row>
    <row r="10344" spans="23:26" x14ac:dyDescent="0.2">
      <c r="W10344" s="402"/>
      <c r="X10344" s="402"/>
      <c r="Y10344" s="402"/>
      <c r="Z10344" s="402"/>
    </row>
    <row r="10345" spans="23:26" x14ac:dyDescent="0.2">
      <c r="W10345" s="402"/>
      <c r="X10345" s="402"/>
      <c r="Y10345" s="402"/>
      <c r="Z10345" s="402"/>
    </row>
    <row r="10346" spans="23:26" x14ac:dyDescent="0.2">
      <c r="W10346" s="402"/>
      <c r="X10346" s="402"/>
      <c r="Y10346" s="402"/>
      <c r="Z10346" s="402"/>
    </row>
    <row r="10347" spans="23:26" x14ac:dyDescent="0.2">
      <c r="W10347" s="402"/>
      <c r="X10347" s="402"/>
      <c r="Y10347" s="402"/>
      <c r="Z10347" s="402"/>
    </row>
    <row r="10348" spans="23:26" x14ac:dyDescent="0.2">
      <c r="W10348" s="402"/>
      <c r="X10348" s="402"/>
      <c r="Y10348" s="402"/>
      <c r="Z10348" s="402"/>
    </row>
    <row r="10349" spans="23:26" x14ac:dyDescent="0.2">
      <c r="W10349" s="402"/>
      <c r="X10349" s="402"/>
      <c r="Y10349" s="402"/>
      <c r="Z10349" s="402"/>
    </row>
    <row r="10350" spans="23:26" x14ac:dyDescent="0.2">
      <c r="W10350" s="402"/>
      <c r="X10350" s="402"/>
      <c r="Y10350" s="402"/>
      <c r="Z10350" s="402"/>
    </row>
    <row r="10351" spans="23:26" x14ac:dyDescent="0.2">
      <c r="W10351" s="402"/>
      <c r="X10351" s="402"/>
      <c r="Y10351" s="402"/>
      <c r="Z10351" s="402"/>
    </row>
    <row r="10352" spans="23:26" x14ac:dyDescent="0.2">
      <c r="W10352" s="402"/>
      <c r="X10352" s="402"/>
      <c r="Y10352" s="402"/>
      <c r="Z10352" s="402"/>
    </row>
    <row r="10353" spans="23:26" x14ac:dyDescent="0.2">
      <c r="W10353" s="402"/>
      <c r="X10353" s="402"/>
      <c r="Y10353" s="402"/>
      <c r="Z10353" s="402"/>
    </row>
    <row r="10354" spans="23:26" x14ac:dyDescent="0.2">
      <c r="W10354" s="402"/>
      <c r="X10354" s="402"/>
      <c r="Y10354" s="402"/>
      <c r="Z10354" s="402"/>
    </row>
    <row r="10355" spans="23:26" x14ac:dyDescent="0.2">
      <c r="W10355" s="402"/>
      <c r="X10355" s="402"/>
      <c r="Y10355" s="402"/>
      <c r="Z10355" s="402"/>
    </row>
    <row r="10356" spans="23:26" x14ac:dyDescent="0.2">
      <c r="W10356" s="402"/>
      <c r="X10356" s="402"/>
      <c r="Y10356" s="402"/>
      <c r="Z10356" s="402"/>
    </row>
    <row r="10357" spans="23:26" x14ac:dyDescent="0.2">
      <c r="W10357" s="402"/>
      <c r="X10357" s="402"/>
      <c r="Y10357" s="402"/>
      <c r="Z10357" s="402"/>
    </row>
    <row r="10358" spans="23:26" x14ac:dyDescent="0.2">
      <c r="W10358" s="402"/>
      <c r="X10358" s="402"/>
      <c r="Y10358" s="402"/>
      <c r="Z10358" s="402"/>
    </row>
    <row r="10359" spans="23:26" x14ac:dyDescent="0.2">
      <c r="W10359" s="402"/>
      <c r="X10359" s="402"/>
      <c r="Y10359" s="402"/>
      <c r="Z10359" s="402"/>
    </row>
    <row r="10360" spans="23:26" x14ac:dyDescent="0.2">
      <c r="W10360" s="402"/>
      <c r="X10360" s="402"/>
      <c r="Y10360" s="402"/>
      <c r="Z10360" s="402"/>
    </row>
    <row r="10361" spans="23:26" x14ac:dyDescent="0.2">
      <c r="W10361" s="402"/>
      <c r="X10361" s="402"/>
      <c r="Y10361" s="402"/>
      <c r="Z10361" s="402"/>
    </row>
    <row r="10362" spans="23:26" x14ac:dyDescent="0.2">
      <c r="W10362" s="402"/>
      <c r="X10362" s="402"/>
      <c r="Y10362" s="402"/>
      <c r="Z10362" s="402"/>
    </row>
    <row r="10363" spans="23:26" x14ac:dyDescent="0.2">
      <c r="W10363" s="402"/>
      <c r="X10363" s="402"/>
      <c r="Y10363" s="402"/>
      <c r="Z10363" s="402"/>
    </row>
    <row r="10364" spans="23:26" x14ac:dyDescent="0.2">
      <c r="W10364" s="402"/>
      <c r="X10364" s="402"/>
      <c r="Y10364" s="402"/>
      <c r="Z10364" s="402"/>
    </row>
    <row r="10365" spans="23:26" x14ac:dyDescent="0.2">
      <c r="W10365" s="402"/>
      <c r="X10365" s="402"/>
      <c r="Y10365" s="402"/>
      <c r="Z10365" s="402"/>
    </row>
    <row r="10366" spans="23:26" x14ac:dyDescent="0.2">
      <c r="W10366" s="402"/>
      <c r="X10366" s="402"/>
      <c r="Y10366" s="402"/>
      <c r="Z10366" s="402"/>
    </row>
    <row r="10367" spans="23:26" x14ac:dyDescent="0.2">
      <c r="W10367" s="402"/>
      <c r="X10367" s="402"/>
      <c r="Y10367" s="402"/>
      <c r="Z10367" s="402"/>
    </row>
    <row r="10368" spans="23:26" x14ac:dyDescent="0.2">
      <c r="W10368" s="402"/>
      <c r="X10368" s="402"/>
      <c r="Y10368" s="402"/>
      <c r="Z10368" s="402"/>
    </row>
    <row r="10369" spans="23:26" x14ac:dyDescent="0.2">
      <c r="W10369" s="402"/>
      <c r="X10369" s="402"/>
      <c r="Y10369" s="402"/>
      <c r="Z10369" s="402"/>
    </row>
    <row r="10370" spans="23:26" x14ac:dyDescent="0.2">
      <c r="W10370" s="402"/>
      <c r="X10370" s="402"/>
      <c r="Y10370" s="402"/>
      <c r="Z10370" s="402"/>
    </row>
    <row r="10371" spans="23:26" x14ac:dyDescent="0.2">
      <c r="W10371" s="402"/>
      <c r="X10371" s="402"/>
      <c r="Y10371" s="402"/>
      <c r="Z10371" s="402"/>
    </row>
    <row r="10372" spans="23:26" x14ac:dyDescent="0.2">
      <c r="W10372" s="402"/>
      <c r="X10372" s="402"/>
      <c r="Y10372" s="402"/>
      <c r="Z10372" s="402"/>
    </row>
    <row r="10373" spans="23:26" x14ac:dyDescent="0.2">
      <c r="W10373" s="402"/>
      <c r="X10373" s="402"/>
      <c r="Y10373" s="402"/>
      <c r="Z10373" s="402"/>
    </row>
    <row r="10374" spans="23:26" x14ac:dyDescent="0.2">
      <c r="W10374" s="402"/>
      <c r="X10374" s="402"/>
      <c r="Y10374" s="402"/>
      <c r="Z10374" s="402"/>
    </row>
    <row r="10375" spans="23:26" x14ac:dyDescent="0.2">
      <c r="W10375" s="402"/>
      <c r="X10375" s="402"/>
      <c r="Y10375" s="402"/>
      <c r="Z10375" s="402"/>
    </row>
    <row r="10376" spans="23:26" x14ac:dyDescent="0.2">
      <c r="W10376" s="402"/>
      <c r="X10376" s="402"/>
      <c r="Y10376" s="402"/>
      <c r="Z10376" s="402"/>
    </row>
    <row r="10377" spans="23:26" x14ac:dyDescent="0.2">
      <c r="W10377" s="402"/>
      <c r="X10377" s="402"/>
      <c r="Y10377" s="402"/>
      <c r="Z10377" s="402"/>
    </row>
    <row r="10378" spans="23:26" x14ac:dyDescent="0.2">
      <c r="W10378" s="402"/>
      <c r="X10378" s="402"/>
      <c r="Y10378" s="402"/>
      <c r="Z10378" s="402"/>
    </row>
    <row r="10379" spans="23:26" x14ac:dyDescent="0.2">
      <c r="W10379" s="402"/>
      <c r="X10379" s="402"/>
      <c r="Y10379" s="402"/>
      <c r="Z10379" s="402"/>
    </row>
    <row r="10380" spans="23:26" x14ac:dyDescent="0.2">
      <c r="W10380" s="402"/>
      <c r="X10380" s="402"/>
      <c r="Y10380" s="402"/>
      <c r="Z10380" s="402"/>
    </row>
    <row r="10381" spans="23:26" x14ac:dyDescent="0.2">
      <c r="W10381" s="402"/>
      <c r="X10381" s="402"/>
      <c r="Y10381" s="402"/>
      <c r="Z10381" s="402"/>
    </row>
    <row r="10382" spans="23:26" x14ac:dyDescent="0.2">
      <c r="W10382" s="402"/>
      <c r="X10382" s="402"/>
      <c r="Y10382" s="402"/>
      <c r="Z10382" s="402"/>
    </row>
    <row r="10383" spans="23:26" x14ac:dyDescent="0.2">
      <c r="W10383" s="402"/>
      <c r="X10383" s="402"/>
      <c r="Y10383" s="402"/>
      <c r="Z10383" s="402"/>
    </row>
    <row r="10384" spans="23:26" x14ac:dyDescent="0.2">
      <c r="W10384" s="402"/>
      <c r="X10384" s="402"/>
      <c r="Y10384" s="402"/>
      <c r="Z10384" s="402"/>
    </row>
    <row r="10385" spans="23:26" x14ac:dyDescent="0.2">
      <c r="W10385" s="402"/>
      <c r="X10385" s="402"/>
      <c r="Y10385" s="402"/>
      <c r="Z10385" s="402"/>
    </row>
    <row r="10386" spans="23:26" x14ac:dyDescent="0.2">
      <c r="W10386" s="402"/>
      <c r="X10386" s="402"/>
      <c r="Y10386" s="402"/>
      <c r="Z10386" s="402"/>
    </row>
    <row r="10387" spans="23:26" x14ac:dyDescent="0.2">
      <c r="W10387" s="402"/>
      <c r="X10387" s="402"/>
      <c r="Y10387" s="402"/>
      <c r="Z10387" s="402"/>
    </row>
    <row r="10388" spans="23:26" x14ac:dyDescent="0.2">
      <c r="W10388" s="402"/>
      <c r="X10388" s="402"/>
      <c r="Y10388" s="402"/>
      <c r="Z10388" s="402"/>
    </row>
    <row r="10389" spans="23:26" x14ac:dyDescent="0.2">
      <c r="W10389" s="402"/>
      <c r="X10389" s="402"/>
      <c r="Y10389" s="402"/>
      <c r="Z10389" s="402"/>
    </row>
    <row r="10390" spans="23:26" x14ac:dyDescent="0.2">
      <c r="W10390" s="402"/>
      <c r="X10390" s="402"/>
      <c r="Y10390" s="402"/>
      <c r="Z10390" s="402"/>
    </row>
    <row r="10391" spans="23:26" x14ac:dyDescent="0.2">
      <c r="W10391" s="402"/>
      <c r="X10391" s="402"/>
      <c r="Y10391" s="402"/>
      <c r="Z10391" s="402"/>
    </row>
    <row r="10392" spans="23:26" x14ac:dyDescent="0.2">
      <c r="W10392" s="402"/>
      <c r="X10392" s="402"/>
      <c r="Y10392" s="402"/>
      <c r="Z10392" s="402"/>
    </row>
    <row r="10393" spans="23:26" x14ac:dyDescent="0.2">
      <c r="W10393" s="402"/>
      <c r="X10393" s="402"/>
      <c r="Y10393" s="402"/>
      <c r="Z10393" s="402"/>
    </row>
    <row r="10394" spans="23:26" x14ac:dyDescent="0.2">
      <c r="W10394" s="402"/>
      <c r="X10394" s="402"/>
      <c r="Y10394" s="402"/>
      <c r="Z10394" s="402"/>
    </row>
    <row r="10395" spans="23:26" x14ac:dyDescent="0.2">
      <c r="W10395" s="402"/>
      <c r="X10395" s="402"/>
      <c r="Y10395" s="402"/>
      <c r="Z10395" s="402"/>
    </row>
    <row r="10396" spans="23:26" x14ac:dyDescent="0.2">
      <c r="W10396" s="402"/>
      <c r="X10396" s="402"/>
      <c r="Y10396" s="402"/>
      <c r="Z10396" s="402"/>
    </row>
    <row r="10397" spans="23:26" x14ac:dyDescent="0.2">
      <c r="W10397" s="402"/>
      <c r="X10397" s="402"/>
      <c r="Y10397" s="402"/>
      <c r="Z10397" s="402"/>
    </row>
    <row r="10398" spans="23:26" x14ac:dyDescent="0.2">
      <c r="W10398" s="402"/>
      <c r="X10398" s="402"/>
      <c r="Y10398" s="402"/>
      <c r="Z10398" s="402"/>
    </row>
    <row r="10399" spans="23:26" x14ac:dyDescent="0.2">
      <c r="W10399" s="402"/>
      <c r="X10399" s="402"/>
      <c r="Y10399" s="402"/>
      <c r="Z10399" s="402"/>
    </row>
    <row r="10400" spans="23:26" x14ac:dyDescent="0.2">
      <c r="W10400" s="402"/>
      <c r="X10400" s="402"/>
      <c r="Y10400" s="402"/>
      <c r="Z10400" s="402"/>
    </row>
    <row r="10401" spans="23:26" x14ac:dyDescent="0.2">
      <c r="W10401" s="402"/>
      <c r="X10401" s="402"/>
      <c r="Y10401" s="402"/>
      <c r="Z10401" s="402"/>
    </row>
    <row r="10402" spans="23:26" x14ac:dyDescent="0.2">
      <c r="W10402" s="402"/>
      <c r="X10402" s="402"/>
      <c r="Y10402" s="402"/>
      <c r="Z10402" s="402"/>
    </row>
    <row r="10403" spans="23:26" x14ac:dyDescent="0.2">
      <c r="W10403" s="402"/>
      <c r="X10403" s="402"/>
      <c r="Y10403" s="402"/>
      <c r="Z10403" s="402"/>
    </row>
    <row r="10404" spans="23:26" x14ac:dyDescent="0.2">
      <c r="W10404" s="402"/>
      <c r="X10404" s="402"/>
      <c r="Y10404" s="402"/>
      <c r="Z10404" s="402"/>
    </row>
    <row r="10405" spans="23:26" x14ac:dyDescent="0.2">
      <c r="W10405" s="402"/>
      <c r="X10405" s="402"/>
      <c r="Y10405" s="402"/>
      <c r="Z10405" s="402"/>
    </row>
    <row r="10406" spans="23:26" x14ac:dyDescent="0.2">
      <c r="W10406" s="402"/>
      <c r="X10406" s="402"/>
      <c r="Y10406" s="402"/>
      <c r="Z10406" s="402"/>
    </row>
    <row r="10407" spans="23:26" x14ac:dyDescent="0.2">
      <c r="W10407" s="402"/>
      <c r="X10407" s="402"/>
      <c r="Y10407" s="402"/>
      <c r="Z10407" s="402"/>
    </row>
    <row r="10408" spans="23:26" x14ac:dyDescent="0.2">
      <c r="W10408" s="402"/>
      <c r="X10408" s="402"/>
      <c r="Y10408" s="402"/>
      <c r="Z10408" s="402"/>
    </row>
    <row r="10409" spans="23:26" x14ac:dyDescent="0.2">
      <c r="W10409" s="402"/>
      <c r="X10409" s="402"/>
      <c r="Y10409" s="402"/>
      <c r="Z10409" s="402"/>
    </row>
    <row r="10410" spans="23:26" x14ac:dyDescent="0.2">
      <c r="W10410" s="402"/>
      <c r="X10410" s="402"/>
      <c r="Y10410" s="402"/>
      <c r="Z10410" s="402"/>
    </row>
    <row r="10411" spans="23:26" x14ac:dyDescent="0.2">
      <c r="W10411" s="402"/>
      <c r="X10411" s="402"/>
      <c r="Y10411" s="402"/>
      <c r="Z10411" s="402"/>
    </row>
    <row r="10412" spans="23:26" x14ac:dyDescent="0.2">
      <c r="W10412" s="402"/>
      <c r="X10412" s="402"/>
      <c r="Y10412" s="402"/>
      <c r="Z10412" s="402"/>
    </row>
    <row r="10413" spans="23:26" x14ac:dyDescent="0.2">
      <c r="W10413" s="402"/>
      <c r="X10413" s="402"/>
      <c r="Y10413" s="402"/>
      <c r="Z10413" s="402"/>
    </row>
    <row r="10414" spans="23:26" x14ac:dyDescent="0.2">
      <c r="W10414" s="402"/>
      <c r="X10414" s="402"/>
      <c r="Y10414" s="402"/>
      <c r="Z10414" s="402"/>
    </row>
    <row r="10415" spans="23:26" x14ac:dyDescent="0.2">
      <c r="W10415" s="402"/>
      <c r="X10415" s="402"/>
      <c r="Y10415" s="402"/>
      <c r="Z10415" s="402"/>
    </row>
    <row r="10416" spans="23:26" x14ac:dyDescent="0.2">
      <c r="W10416" s="402"/>
      <c r="X10416" s="402"/>
      <c r="Y10416" s="402"/>
      <c r="Z10416" s="402"/>
    </row>
    <row r="10417" spans="23:26" x14ac:dyDescent="0.2">
      <c r="W10417" s="402"/>
      <c r="X10417" s="402"/>
      <c r="Y10417" s="402"/>
      <c r="Z10417" s="402"/>
    </row>
    <row r="10418" spans="23:26" x14ac:dyDescent="0.2">
      <c r="W10418" s="402"/>
      <c r="X10418" s="402"/>
      <c r="Y10418" s="402"/>
      <c r="Z10418" s="402"/>
    </row>
    <row r="10419" spans="23:26" x14ac:dyDescent="0.2">
      <c r="W10419" s="402"/>
      <c r="X10419" s="402"/>
      <c r="Y10419" s="402"/>
      <c r="Z10419" s="402"/>
    </row>
    <row r="10420" spans="23:26" x14ac:dyDescent="0.2">
      <c r="W10420" s="402"/>
      <c r="X10420" s="402"/>
      <c r="Y10420" s="402"/>
      <c r="Z10420" s="402"/>
    </row>
    <row r="10421" spans="23:26" x14ac:dyDescent="0.2">
      <c r="W10421" s="402"/>
      <c r="X10421" s="402"/>
      <c r="Y10421" s="402"/>
      <c r="Z10421" s="402"/>
    </row>
    <row r="10422" spans="23:26" x14ac:dyDescent="0.2">
      <c r="W10422" s="402"/>
      <c r="X10422" s="402"/>
      <c r="Y10422" s="402"/>
      <c r="Z10422" s="402"/>
    </row>
    <row r="10423" spans="23:26" x14ac:dyDescent="0.2">
      <c r="W10423" s="402"/>
      <c r="X10423" s="402"/>
      <c r="Y10423" s="402"/>
      <c r="Z10423" s="402"/>
    </row>
    <row r="10424" spans="23:26" x14ac:dyDescent="0.2">
      <c r="W10424" s="402"/>
      <c r="X10424" s="402"/>
      <c r="Y10424" s="402"/>
      <c r="Z10424" s="402"/>
    </row>
    <row r="10425" spans="23:26" x14ac:dyDescent="0.2">
      <c r="W10425" s="402"/>
      <c r="X10425" s="402"/>
      <c r="Y10425" s="402"/>
      <c r="Z10425" s="402"/>
    </row>
    <row r="10426" spans="23:26" x14ac:dyDescent="0.2">
      <c r="W10426" s="402"/>
      <c r="X10426" s="402"/>
      <c r="Y10426" s="402"/>
      <c r="Z10426" s="402"/>
    </row>
    <row r="10427" spans="23:26" x14ac:dyDescent="0.2">
      <c r="W10427" s="402"/>
      <c r="X10427" s="402"/>
      <c r="Y10427" s="402"/>
      <c r="Z10427" s="402"/>
    </row>
    <row r="10428" spans="23:26" x14ac:dyDescent="0.2">
      <c r="W10428" s="402"/>
      <c r="X10428" s="402"/>
      <c r="Y10428" s="402"/>
      <c r="Z10428" s="402"/>
    </row>
    <row r="10429" spans="23:26" x14ac:dyDescent="0.2">
      <c r="W10429" s="402"/>
      <c r="X10429" s="402"/>
      <c r="Y10429" s="402"/>
      <c r="Z10429" s="402"/>
    </row>
    <row r="10430" spans="23:26" x14ac:dyDescent="0.2">
      <c r="W10430" s="402"/>
      <c r="X10430" s="402"/>
      <c r="Y10430" s="402"/>
      <c r="Z10430" s="402"/>
    </row>
    <row r="10431" spans="23:26" x14ac:dyDescent="0.2">
      <c r="W10431" s="402"/>
      <c r="X10431" s="402"/>
      <c r="Y10431" s="402"/>
      <c r="Z10431" s="402"/>
    </row>
    <row r="10432" spans="23:26" x14ac:dyDescent="0.2">
      <c r="W10432" s="402"/>
      <c r="X10432" s="402"/>
      <c r="Y10432" s="402"/>
      <c r="Z10432" s="402"/>
    </row>
    <row r="10433" spans="23:26" x14ac:dyDescent="0.2">
      <c r="W10433" s="402"/>
      <c r="X10433" s="402"/>
      <c r="Y10433" s="402"/>
      <c r="Z10433" s="402"/>
    </row>
    <row r="10434" spans="23:26" x14ac:dyDescent="0.2">
      <c r="W10434" s="402"/>
      <c r="X10434" s="402"/>
      <c r="Y10434" s="402"/>
      <c r="Z10434" s="402"/>
    </row>
    <row r="10435" spans="23:26" x14ac:dyDescent="0.2">
      <c r="W10435" s="402"/>
      <c r="X10435" s="402"/>
      <c r="Y10435" s="402"/>
      <c r="Z10435" s="402"/>
    </row>
    <row r="10436" spans="23:26" x14ac:dyDescent="0.2">
      <c r="W10436" s="402"/>
      <c r="X10436" s="402"/>
      <c r="Y10436" s="402"/>
      <c r="Z10436" s="402"/>
    </row>
    <row r="10437" spans="23:26" x14ac:dyDescent="0.2">
      <c r="W10437" s="402"/>
      <c r="X10437" s="402"/>
      <c r="Y10437" s="402"/>
      <c r="Z10437" s="402"/>
    </row>
    <row r="10438" spans="23:26" x14ac:dyDescent="0.2">
      <c r="W10438" s="402"/>
      <c r="X10438" s="402"/>
      <c r="Y10438" s="402"/>
      <c r="Z10438" s="402"/>
    </row>
    <row r="10439" spans="23:26" x14ac:dyDescent="0.2">
      <c r="W10439" s="402"/>
      <c r="X10439" s="402"/>
      <c r="Y10439" s="402"/>
      <c r="Z10439" s="402"/>
    </row>
    <row r="10440" spans="23:26" x14ac:dyDescent="0.2">
      <c r="W10440" s="402"/>
      <c r="X10440" s="402"/>
      <c r="Y10440" s="402"/>
      <c r="Z10440" s="402"/>
    </row>
    <row r="10441" spans="23:26" x14ac:dyDescent="0.2">
      <c r="W10441" s="402"/>
      <c r="X10441" s="402"/>
      <c r="Y10441" s="402"/>
      <c r="Z10441" s="402"/>
    </row>
    <row r="10442" spans="23:26" x14ac:dyDescent="0.2">
      <c r="W10442" s="402"/>
      <c r="X10442" s="402"/>
      <c r="Y10442" s="402"/>
      <c r="Z10442" s="402"/>
    </row>
    <row r="10443" spans="23:26" x14ac:dyDescent="0.2">
      <c r="W10443" s="402"/>
      <c r="X10443" s="402"/>
      <c r="Y10443" s="402"/>
      <c r="Z10443" s="402"/>
    </row>
    <row r="10444" spans="23:26" x14ac:dyDescent="0.2">
      <c r="W10444" s="402"/>
      <c r="X10444" s="402"/>
      <c r="Y10444" s="402"/>
      <c r="Z10444" s="402"/>
    </row>
    <row r="10445" spans="23:26" x14ac:dyDescent="0.2">
      <c r="W10445" s="402"/>
      <c r="X10445" s="402"/>
      <c r="Y10445" s="402"/>
      <c r="Z10445" s="402"/>
    </row>
    <row r="10446" spans="23:26" x14ac:dyDescent="0.2">
      <c r="W10446" s="402"/>
      <c r="X10446" s="402"/>
      <c r="Y10446" s="402"/>
      <c r="Z10446" s="402"/>
    </row>
    <row r="10447" spans="23:26" x14ac:dyDescent="0.2">
      <c r="W10447" s="402"/>
      <c r="X10447" s="402"/>
      <c r="Y10447" s="402"/>
      <c r="Z10447" s="402"/>
    </row>
    <row r="10448" spans="23:26" x14ac:dyDescent="0.2">
      <c r="W10448" s="402"/>
      <c r="X10448" s="402"/>
      <c r="Y10448" s="402"/>
      <c r="Z10448" s="402"/>
    </row>
    <row r="10449" spans="23:26" x14ac:dyDescent="0.2">
      <c r="W10449" s="402"/>
      <c r="X10449" s="402"/>
      <c r="Y10449" s="402"/>
      <c r="Z10449" s="402"/>
    </row>
    <row r="10450" spans="23:26" x14ac:dyDescent="0.2">
      <c r="W10450" s="402"/>
      <c r="X10450" s="402"/>
      <c r="Y10450" s="402"/>
      <c r="Z10450" s="402"/>
    </row>
    <row r="10451" spans="23:26" x14ac:dyDescent="0.2">
      <c r="W10451" s="402"/>
      <c r="X10451" s="402"/>
      <c r="Y10451" s="402"/>
      <c r="Z10451" s="402"/>
    </row>
    <row r="10452" spans="23:26" x14ac:dyDescent="0.2">
      <c r="W10452" s="402"/>
      <c r="X10452" s="402"/>
      <c r="Y10452" s="402"/>
      <c r="Z10452" s="402"/>
    </row>
    <row r="10453" spans="23:26" x14ac:dyDescent="0.2">
      <c r="W10453" s="402"/>
      <c r="X10453" s="402"/>
      <c r="Y10453" s="402"/>
      <c r="Z10453" s="402"/>
    </row>
    <row r="10454" spans="23:26" x14ac:dyDescent="0.2">
      <c r="W10454" s="402"/>
      <c r="X10454" s="402"/>
      <c r="Y10454" s="402"/>
      <c r="Z10454" s="402"/>
    </row>
    <row r="10455" spans="23:26" x14ac:dyDescent="0.2">
      <c r="W10455" s="402"/>
      <c r="X10455" s="402"/>
      <c r="Y10455" s="402"/>
      <c r="Z10455" s="402"/>
    </row>
    <row r="10456" spans="23:26" x14ac:dyDescent="0.2">
      <c r="W10456" s="402"/>
      <c r="X10456" s="402"/>
      <c r="Y10456" s="402"/>
      <c r="Z10456" s="402"/>
    </row>
    <row r="10457" spans="23:26" x14ac:dyDescent="0.2">
      <c r="W10457" s="402"/>
      <c r="X10457" s="402"/>
      <c r="Y10457" s="402"/>
      <c r="Z10457" s="402"/>
    </row>
    <row r="10458" spans="23:26" x14ac:dyDescent="0.2">
      <c r="W10458" s="402"/>
      <c r="X10458" s="402"/>
      <c r="Y10458" s="402"/>
      <c r="Z10458" s="402"/>
    </row>
    <row r="10459" spans="23:26" x14ac:dyDescent="0.2">
      <c r="W10459" s="402"/>
      <c r="X10459" s="402"/>
      <c r="Y10459" s="402"/>
      <c r="Z10459" s="402"/>
    </row>
    <row r="10460" spans="23:26" x14ac:dyDescent="0.2">
      <c r="W10460" s="402"/>
      <c r="X10460" s="402"/>
      <c r="Y10460" s="402"/>
      <c r="Z10460" s="402"/>
    </row>
    <row r="10461" spans="23:26" x14ac:dyDescent="0.2">
      <c r="W10461" s="402"/>
      <c r="X10461" s="402"/>
      <c r="Y10461" s="402"/>
      <c r="Z10461" s="402"/>
    </row>
    <row r="10462" spans="23:26" x14ac:dyDescent="0.2">
      <c r="W10462" s="402"/>
      <c r="X10462" s="402"/>
      <c r="Y10462" s="402"/>
      <c r="Z10462" s="402"/>
    </row>
    <row r="10463" spans="23:26" x14ac:dyDescent="0.2">
      <c r="W10463" s="402"/>
      <c r="X10463" s="402"/>
      <c r="Y10463" s="402"/>
      <c r="Z10463" s="402"/>
    </row>
    <row r="10464" spans="23:26" x14ac:dyDescent="0.2">
      <c r="W10464" s="402"/>
      <c r="X10464" s="402"/>
      <c r="Y10464" s="402"/>
      <c r="Z10464" s="402"/>
    </row>
    <row r="10465" spans="23:26" x14ac:dyDescent="0.2">
      <c r="W10465" s="402"/>
      <c r="X10465" s="402"/>
      <c r="Y10465" s="402"/>
      <c r="Z10465" s="402"/>
    </row>
    <row r="10466" spans="23:26" x14ac:dyDescent="0.2">
      <c r="W10466" s="402"/>
      <c r="X10466" s="402"/>
      <c r="Y10466" s="402"/>
      <c r="Z10466" s="402"/>
    </row>
    <row r="10467" spans="23:26" x14ac:dyDescent="0.2">
      <c r="W10467" s="402"/>
      <c r="X10467" s="402"/>
      <c r="Y10467" s="402"/>
      <c r="Z10467" s="402"/>
    </row>
    <row r="10468" spans="23:26" x14ac:dyDescent="0.2">
      <c r="W10468" s="402"/>
      <c r="X10468" s="402"/>
      <c r="Y10468" s="402"/>
      <c r="Z10468" s="402"/>
    </row>
    <row r="10469" spans="23:26" x14ac:dyDescent="0.2">
      <c r="W10469" s="402"/>
      <c r="X10469" s="402"/>
      <c r="Y10469" s="402"/>
      <c r="Z10469" s="402"/>
    </row>
    <row r="10470" spans="23:26" x14ac:dyDescent="0.2">
      <c r="W10470" s="402"/>
      <c r="X10470" s="402"/>
      <c r="Y10470" s="402"/>
      <c r="Z10470" s="402"/>
    </row>
    <row r="10471" spans="23:26" x14ac:dyDescent="0.2">
      <c r="W10471" s="402"/>
      <c r="X10471" s="402"/>
      <c r="Y10471" s="402"/>
      <c r="Z10471" s="402"/>
    </row>
    <row r="10472" spans="23:26" x14ac:dyDescent="0.2">
      <c r="W10472" s="402"/>
      <c r="X10472" s="402"/>
      <c r="Y10472" s="402"/>
      <c r="Z10472" s="402"/>
    </row>
    <row r="10473" spans="23:26" x14ac:dyDescent="0.2">
      <c r="W10473" s="402"/>
      <c r="X10473" s="402"/>
      <c r="Y10473" s="402"/>
      <c r="Z10473" s="402"/>
    </row>
    <row r="10474" spans="23:26" x14ac:dyDescent="0.2">
      <c r="W10474" s="402"/>
      <c r="X10474" s="402"/>
      <c r="Y10474" s="402"/>
      <c r="Z10474" s="402"/>
    </row>
    <row r="10475" spans="23:26" x14ac:dyDescent="0.2">
      <c r="W10475" s="402"/>
      <c r="X10475" s="402"/>
      <c r="Y10475" s="402"/>
      <c r="Z10475" s="402"/>
    </row>
    <row r="10476" spans="23:26" x14ac:dyDescent="0.2">
      <c r="W10476" s="402"/>
      <c r="X10476" s="402"/>
      <c r="Y10476" s="402"/>
      <c r="Z10476" s="402"/>
    </row>
    <row r="10477" spans="23:26" x14ac:dyDescent="0.2">
      <c r="W10477" s="402"/>
      <c r="X10477" s="402"/>
      <c r="Y10477" s="402"/>
      <c r="Z10477" s="402"/>
    </row>
    <row r="10478" spans="23:26" x14ac:dyDescent="0.2">
      <c r="W10478" s="402"/>
      <c r="X10478" s="402"/>
      <c r="Y10478" s="402"/>
      <c r="Z10478" s="402"/>
    </row>
    <row r="10479" spans="23:26" x14ac:dyDescent="0.2">
      <c r="W10479" s="402"/>
      <c r="X10479" s="402"/>
      <c r="Y10479" s="402"/>
      <c r="Z10479" s="402"/>
    </row>
    <row r="10480" spans="23:26" x14ac:dyDescent="0.2">
      <c r="W10480" s="402"/>
      <c r="X10480" s="402"/>
      <c r="Y10480" s="402"/>
      <c r="Z10480" s="402"/>
    </row>
    <row r="10481" spans="23:26" x14ac:dyDescent="0.2">
      <c r="W10481" s="402"/>
      <c r="X10481" s="402"/>
      <c r="Y10481" s="402"/>
      <c r="Z10481" s="402"/>
    </row>
    <row r="10482" spans="23:26" x14ac:dyDescent="0.2">
      <c r="W10482" s="402"/>
      <c r="X10482" s="402"/>
      <c r="Y10482" s="402"/>
      <c r="Z10482" s="402"/>
    </row>
    <row r="10483" spans="23:26" x14ac:dyDescent="0.2">
      <c r="W10483" s="402"/>
      <c r="X10483" s="402"/>
      <c r="Y10483" s="402"/>
      <c r="Z10483" s="402"/>
    </row>
    <row r="10484" spans="23:26" x14ac:dyDescent="0.2">
      <c r="W10484" s="402"/>
      <c r="X10484" s="402"/>
      <c r="Y10484" s="402"/>
      <c r="Z10484" s="402"/>
    </row>
    <row r="10485" spans="23:26" x14ac:dyDescent="0.2">
      <c r="W10485" s="402"/>
      <c r="X10485" s="402"/>
      <c r="Y10485" s="402"/>
      <c r="Z10485" s="402"/>
    </row>
    <row r="10486" spans="23:26" x14ac:dyDescent="0.2">
      <c r="W10486" s="402"/>
      <c r="X10486" s="402"/>
      <c r="Y10486" s="402"/>
      <c r="Z10486" s="402"/>
    </row>
    <row r="10487" spans="23:26" x14ac:dyDescent="0.2">
      <c r="W10487" s="402"/>
      <c r="X10487" s="402"/>
      <c r="Y10487" s="402"/>
      <c r="Z10487" s="402"/>
    </row>
    <row r="10488" spans="23:26" x14ac:dyDescent="0.2">
      <c r="W10488" s="402"/>
      <c r="X10488" s="402"/>
      <c r="Y10488" s="402"/>
      <c r="Z10488" s="402"/>
    </row>
    <row r="10489" spans="23:26" x14ac:dyDescent="0.2">
      <c r="W10489" s="402"/>
      <c r="X10489" s="402"/>
      <c r="Y10489" s="402"/>
      <c r="Z10489" s="402"/>
    </row>
    <row r="10490" spans="23:26" x14ac:dyDescent="0.2">
      <c r="W10490" s="402"/>
      <c r="X10490" s="402"/>
      <c r="Y10490" s="402"/>
      <c r="Z10490" s="402"/>
    </row>
    <row r="10491" spans="23:26" x14ac:dyDescent="0.2">
      <c r="W10491" s="402"/>
      <c r="X10491" s="402"/>
      <c r="Y10491" s="402"/>
      <c r="Z10491" s="402"/>
    </row>
    <row r="10492" spans="23:26" x14ac:dyDescent="0.2">
      <c r="W10492" s="402"/>
      <c r="X10492" s="402"/>
      <c r="Y10492" s="402"/>
      <c r="Z10492" s="402"/>
    </row>
    <row r="10493" spans="23:26" x14ac:dyDescent="0.2">
      <c r="W10493" s="402"/>
      <c r="X10493" s="402"/>
      <c r="Y10493" s="402"/>
      <c r="Z10493" s="402"/>
    </row>
    <row r="10494" spans="23:26" x14ac:dyDescent="0.2">
      <c r="W10494" s="402"/>
      <c r="X10494" s="402"/>
      <c r="Y10494" s="402"/>
      <c r="Z10494" s="402"/>
    </row>
    <row r="10495" spans="23:26" x14ac:dyDescent="0.2">
      <c r="W10495" s="402"/>
      <c r="X10495" s="402"/>
      <c r="Y10495" s="402"/>
      <c r="Z10495" s="402"/>
    </row>
    <row r="10496" spans="23:26" x14ac:dyDescent="0.2">
      <c r="W10496" s="402"/>
      <c r="X10496" s="402"/>
      <c r="Y10496" s="402"/>
      <c r="Z10496" s="402"/>
    </row>
    <row r="10497" spans="23:26" x14ac:dyDescent="0.2">
      <c r="W10497" s="402"/>
      <c r="X10497" s="402"/>
      <c r="Y10497" s="402"/>
      <c r="Z10497" s="402"/>
    </row>
    <row r="10498" spans="23:26" x14ac:dyDescent="0.2">
      <c r="W10498" s="402"/>
      <c r="X10498" s="402"/>
      <c r="Y10498" s="402"/>
      <c r="Z10498" s="402"/>
    </row>
    <row r="10499" spans="23:26" x14ac:dyDescent="0.2">
      <c r="W10499" s="402"/>
      <c r="X10499" s="402"/>
      <c r="Y10499" s="402"/>
      <c r="Z10499" s="402"/>
    </row>
    <row r="10500" spans="23:26" x14ac:dyDescent="0.2">
      <c r="W10500" s="402"/>
      <c r="X10500" s="402"/>
      <c r="Y10500" s="402"/>
      <c r="Z10500" s="402"/>
    </row>
    <row r="10501" spans="23:26" x14ac:dyDescent="0.2">
      <c r="W10501" s="402"/>
      <c r="X10501" s="402"/>
      <c r="Y10501" s="402"/>
      <c r="Z10501" s="402"/>
    </row>
    <row r="10502" spans="23:26" x14ac:dyDescent="0.2">
      <c r="W10502" s="402"/>
      <c r="X10502" s="402"/>
      <c r="Y10502" s="402"/>
      <c r="Z10502" s="402"/>
    </row>
    <row r="10503" spans="23:26" x14ac:dyDescent="0.2">
      <c r="W10503" s="402"/>
      <c r="X10503" s="402"/>
      <c r="Y10503" s="402"/>
      <c r="Z10503" s="402"/>
    </row>
    <row r="10504" spans="23:26" x14ac:dyDescent="0.2">
      <c r="W10504" s="402"/>
      <c r="X10504" s="402"/>
      <c r="Y10504" s="402"/>
      <c r="Z10504" s="402"/>
    </row>
    <row r="10505" spans="23:26" x14ac:dyDescent="0.2">
      <c r="W10505" s="402"/>
      <c r="X10505" s="402"/>
      <c r="Y10505" s="402"/>
      <c r="Z10505" s="402"/>
    </row>
    <row r="10506" spans="23:26" x14ac:dyDescent="0.2">
      <c r="W10506" s="402"/>
      <c r="X10506" s="402"/>
      <c r="Y10506" s="402"/>
      <c r="Z10506" s="402"/>
    </row>
    <row r="10507" spans="23:26" x14ac:dyDescent="0.2">
      <c r="W10507" s="402"/>
      <c r="X10507" s="402"/>
      <c r="Y10507" s="402"/>
      <c r="Z10507" s="402"/>
    </row>
    <row r="10508" spans="23:26" x14ac:dyDescent="0.2">
      <c r="W10508" s="402"/>
      <c r="X10508" s="402"/>
      <c r="Y10508" s="402"/>
      <c r="Z10508" s="402"/>
    </row>
    <row r="10509" spans="23:26" x14ac:dyDescent="0.2">
      <c r="W10509" s="402"/>
      <c r="X10509" s="402"/>
      <c r="Y10509" s="402"/>
      <c r="Z10509" s="402"/>
    </row>
    <row r="10510" spans="23:26" x14ac:dyDescent="0.2">
      <c r="W10510" s="402"/>
      <c r="X10510" s="402"/>
      <c r="Y10510" s="402"/>
      <c r="Z10510" s="402"/>
    </row>
    <row r="10511" spans="23:26" x14ac:dyDescent="0.2">
      <c r="W10511" s="402"/>
      <c r="X10511" s="402"/>
      <c r="Y10511" s="402"/>
      <c r="Z10511" s="402"/>
    </row>
    <row r="10512" spans="23:26" x14ac:dyDescent="0.2">
      <c r="W10512" s="402"/>
      <c r="X10512" s="402"/>
      <c r="Y10512" s="402"/>
      <c r="Z10512" s="402"/>
    </row>
    <row r="10513" spans="23:26" x14ac:dyDescent="0.2">
      <c r="W10513" s="402"/>
      <c r="X10513" s="402"/>
      <c r="Y10513" s="402"/>
      <c r="Z10513" s="402"/>
    </row>
    <row r="10514" spans="23:26" x14ac:dyDescent="0.2">
      <c r="W10514" s="402"/>
      <c r="X10514" s="402"/>
      <c r="Y10514" s="402"/>
      <c r="Z10514" s="402"/>
    </row>
    <row r="10515" spans="23:26" x14ac:dyDescent="0.2">
      <c r="W10515" s="402"/>
      <c r="X10515" s="402"/>
      <c r="Y10515" s="402"/>
      <c r="Z10515" s="402"/>
    </row>
    <row r="10516" spans="23:26" x14ac:dyDescent="0.2">
      <c r="W10516" s="402"/>
      <c r="X10516" s="402"/>
      <c r="Y10516" s="402"/>
      <c r="Z10516" s="402"/>
    </row>
    <row r="10517" spans="23:26" x14ac:dyDescent="0.2">
      <c r="W10517" s="402"/>
      <c r="X10517" s="402"/>
      <c r="Y10517" s="402"/>
      <c r="Z10517" s="402"/>
    </row>
    <row r="10518" spans="23:26" x14ac:dyDescent="0.2">
      <c r="W10518" s="402"/>
      <c r="X10518" s="402"/>
      <c r="Y10518" s="402"/>
      <c r="Z10518" s="402"/>
    </row>
    <row r="10519" spans="23:26" x14ac:dyDescent="0.2">
      <c r="W10519" s="402"/>
      <c r="X10519" s="402"/>
      <c r="Y10519" s="402"/>
      <c r="Z10519" s="402"/>
    </row>
    <row r="10520" spans="23:26" x14ac:dyDescent="0.2">
      <c r="W10520" s="402"/>
      <c r="X10520" s="402"/>
      <c r="Y10520" s="402"/>
      <c r="Z10520" s="402"/>
    </row>
    <row r="10521" spans="23:26" x14ac:dyDescent="0.2">
      <c r="W10521" s="402"/>
      <c r="X10521" s="402"/>
      <c r="Y10521" s="402"/>
      <c r="Z10521" s="402"/>
    </row>
    <row r="10522" spans="23:26" x14ac:dyDescent="0.2">
      <c r="W10522" s="402"/>
      <c r="X10522" s="402"/>
      <c r="Y10522" s="402"/>
      <c r="Z10522" s="402"/>
    </row>
    <row r="10523" spans="23:26" x14ac:dyDescent="0.2">
      <c r="W10523" s="402"/>
      <c r="X10523" s="402"/>
      <c r="Y10523" s="402"/>
      <c r="Z10523" s="402"/>
    </row>
    <row r="10524" spans="23:26" x14ac:dyDescent="0.2">
      <c r="W10524" s="402"/>
      <c r="X10524" s="402"/>
      <c r="Y10524" s="402"/>
      <c r="Z10524" s="402"/>
    </row>
    <row r="10525" spans="23:26" x14ac:dyDescent="0.2">
      <c r="W10525" s="402"/>
      <c r="X10525" s="402"/>
      <c r="Y10525" s="402"/>
      <c r="Z10525" s="402"/>
    </row>
    <row r="10526" spans="23:26" x14ac:dyDescent="0.2">
      <c r="W10526" s="402"/>
      <c r="X10526" s="402"/>
      <c r="Y10526" s="402"/>
      <c r="Z10526" s="402"/>
    </row>
    <row r="10527" spans="23:26" x14ac:dyDescent="0.2">
      <c r="W10527" s="402"/>
      <c r="X10527" s="402"/>
      <c r="Y10527" s="402"/>
      <c r="Z10527" s="402"/>
    </row>
    <row r="10528" spans="23:26" x14ac:dyDescent="0.2">
      <c r="W10528" s="402"/>
      <c r="X10528" s="402"/>
      <c r="Y10528" s="402"/>
      <c r="Z10528" s="402"/>
    </row>
    <row r="10529" spans="23:26" x14ac:dyDescent="0.2">
      <c r="W10529" s="402"/>
      <c r="X10529" s="402"/>
      <c r="Y10529" s="402"/>
      <c r="Z10529" s="402"/>
    </row>
    <row r="10530" spans="23:26" x14ac:dyDescent="0.2">
      <c r="W10530" s="402"/>
      <c r="X10530" s="402"/>
      <c r="Y10530" s="402"/>
      <c r="Z10530" s="402"/>
    </row>
    <row r="10531" spans="23:26" x14ac:dyDescent="0.2">
      <c r="W10531" s="402"/>
      <c r="X10531" s="402"/>
      <c r="Y10531" s="402"/>
      <c r="Z10531" s="402"/>
    </row>
    <row r="10532" spans="23:26" x14ac:dyDescent="0.2">
      <c r="W10532" s="402"/>
      <c r="X10532" s="402"/>
      <c r="Y10532" s="402"/>
      <c r="Z10532" s="402"/>
    </row>
    <row r="10533" spans="23:26" x14ac:dyDescent="0.2">
      <c r="W10533" s="402"/>
      <c r="X10533" s="402"/>
      <c r="Y10533" s="402"/>
      <c r="Z10533" s="402"/>
    </row>
    <row r="10534" spans="23:26" x14ac:dyDescent="0.2">
      <c r="W10534" s="402"/>
      <c r="X10534" s="402"/>
      <c r="Y10534" s="402"/>
      <c r="Z10534" s="402"/>
    </row>
    <row r="10535" spans="23:26" x14ac:dyDescent="0.2">
      <c r="W10535" s="402"/>
      <c r="X10535" s="402"/>
      <c r="Y10535" s="402"/>
      <c r="Z10535" s="402"/>
    </row>
    <row r="10536" spans="23:26" x14ac:dyDescent="0.2">
      <c r="W10536" s="402"/>
      <c r="X10536" s="402"/>
      <c r="Y10536" s="402"/>
      <c r="Z10536" s="402"/>
    </row>
    <row r="10537" spans="23:26" x14ac:dyDescent="0.2">
      <c r="W10537" s="402"/>
      <c r="X10537" s="402"/>
      <c r="Y10537" s="402"/>
      <c r="Z10537" s="402"/>
    </row>
    <row r="10538" spans="23:26" x14ac:dyDescent="0.2">
      <c r="W10538" s="402"/>
      <c r="X10538" s="402"/>
      <c r="Y10538" s="402"/>
      <c r="Z10538" s="402"/>
    </row>
    <row r="10539" spans="23:26" x14ac:dyDescent="0.2">
      <c r="W10539" s="402"/>
      <c r="X10539" s="402"/>
      <c r="Y10539" s="402"/>
      <c r="Z10539" s="402"/>
    </row>
    <row r="10540" spans="23:26" x14ac:dyDescent="0.2">
      <c r="W10540" s="402"/>
      <c r="X10540" s="402"/>
      <c r="Y10540" s="402"/>
      <c r="Z10540" s="402"/>
    </row>
    <row r="10541" spans="23:26" x14ac:dyDescent="0.2">
      <c r="W10541" s="402"/>
      <c r="X10541" s="402"/>
      <c r="Y10541" s="402"/>
      <c r="Z10541" s="402"/>
    </row>
    <row r="10542" spans="23:26" x14ac:dyDescent="0.2">
      <c r="W10542" s="402"/>
      <c r="X10542" s="402"/>
      <c r="Y10542" s="402"/>
      <c r="Z10542" s="402"/>
    </row>
    <row r="10543" spans="23:26" x14ac:dyDescent="0.2">
      <c r="W10543" s="402"/>
      <c r="X10543" s="402"/>
      <c r="Y10543" s="402"/>
      <c r="Z10543" s="402"/>
    </row>
    <row r="10544" spans="23:26" x14ac:dyDescent="0.2">
      <c r="W10544" s="402"/>
      <c r="X10544" s="402"/>
      <c r="Y10544" s="402"/>
      <c r="Z10544" s="402"/>
    </row>
    <row r="10545" spans="23:26" x14ac:dyDescent="0.2">
      <c r="W10545" s="402"/>
      <c r="X10545" s="402"/>
      <c r="Y10545" s="402"/>
      <c r="Z10545" s="402"/>
    </row>
    <row r="10546" spans="23:26" x14ac:dyDescent="0.2">
      <c r="W10546" s="402"/>
      <c r="X10546" s="402"/>
      <c r="Y10546" s="402"/>
      <c r="Z10546" s="402"/>
    </row>
    <row r="10547" spans="23:26" x14ac:dyDescent="0.2">
      <c r="W10547" s="402"/>
      <c r="X10547" s="402"/>
      <c r="Y10547" s="402"/>
      <c r="Z10547" s="402"/>
    </row>
    <row r="10548" spans="23:26" x14ac:dyDescent="0.2">
      <c r="W10548" s="402"/>
      <c r="X10548" s="402"/>
      <c r="Y10548" s="402"/>
      <c r="Z10548" s="402"/>
    </row>
    <row r="10549" spans="23:26" x14ac:dyDescent="0.2">
      <c r="W10549" s="402"/>
      <c r="X10549" s="402"/>
      <c r="Y10549" s="402"/>
      <c r="Z10549" s="402"/>
    </row>
    <row r="10550" spans="23:26" x14ac:dyDescent="0.2">
      <c r="W10550" s="402"/>
      <c r="X10550" s="402"/>
      <c r="Y10550" s="402"/>
      <c r="Z10550" s="402"/>
    </row>
    <row r="10551" spans="23:26" x14ac:dyDescent="0.2">
      <c r="W10551" s="402"/>
      <c r="X10551" s="402"/>
      <c r="Y10551" s="402"/>
      <c r="Z10551" s="402"/>
    </row>
    <row r="10552" spans="23:26" x14ac:dyDescent="0.2">
      <c r="W10552" s="402"/>
      <c r="X10552" s="402"/>
      <c r="Y10552" s="402"/>
      <c r="Z10552" s="402"/>
    </row>
    <row r="10553" spans="23:26" x14ac:dyDescent="0.2">
      <c r="W10553" s="402"/>
      <c r="X10553" s="402"/>
      <c r="Y10553" s="402"/>
      <c r="Z10553" s="402"/>
    </row>
    <row r="10554" spans="23:26" x14ac:dyDescent="0.2">
      <c r="W10554" s="402"/>
      <c r="X10554" s="402"/>
      <c r="Y10554" s="402"/>
      <c r="Z10554" s="402"/>
    </row>
    <row r="10555" spans="23:26" x14ac:dyDescent="0.2">
      <c r="W10555" s="402"/>
      <c r="X10555" s="402"/>
      <c r="Y10555" s="402"/>
      <c r="Z10555" s="402"/>
    </row>
    <row r="10556" spans="23:26" x14ac:dyDescent="0.2">
      <c r="W10556" s="402"/>
      <c r="X10556" s="402"/>
      <c r="Y10556" s="402"/>
      <c r="Z10556" s="402"/>
    </row>
    <row r="10557" spans="23:26" x14ac:dyDescent="0.2">
      <c r="W10557" s="402"/>
      <c r="X10557" s="402"/>
      <c r="Y10557" s="402"/>
      <c r="Z10557" s="402"/>
    </row>
    <row r="10558" spans="23:26" x14ac:dyDescent="0.2">
      <c r="W10558" s="402"/>
      <c r="X10558" s="402"/>
      <c r="Y10558" s="402"/>
      <c r="Z10558" s="402"/>
    </row>
    <row r="10559" spans="23:26" x14ac:dyDescent="0.2">
      <c r="W10559" s="402"/>
      <c r="X10559" s="402"/>
      <c r="Y10559" s="402"/>
      <c r="Z10559" s="402"/>
    </row>
    <row r="10560" spans="23:26" x14ac:dyDescent="0.2">
      <c r="W10560" s="402"/>
      <c r="X10560" s="402"/>
      <c r="Y10560" s="402"/>
      <c r="Z10560" s="402"/>
    </row>
    <row r="10561" spans="23:26" x14ac:dyDescent="0.2">
      <c r="W10561" s="402"/>
      <c r="X10561" s="402"/>
      <c r="Y10561" s="402"/>
      <c r="Z10561" s="402"/>
    </row>
    <row r="10562" spans="23:26" x14ac:dyDescent="0.2">
      <c r="W10562" s="402"/>
      <c r="X10562" s="402"/>
      <c r="Y10562" s="402"/>
      <c r="Z10562" s="402"/>
    </row>
    <row r="10563" spans="23:26" x14ac:dyDescent="0.2">
      <c r="W10563" s="402"/>
      <c r="X10563" s="402"/>
      <c r="Y10563" s="402"/>
      <c r="Z10563" s="402"/>
    </row>
    <row r="10564" spans="23:26" x14ac:dyDescent="0.2">
      <c r="W10564" s="402"/>
      <c r="X10564" s="402"/>
      <c r="Y10564" s="402"/>
      <c r="Z10564" s="402"/>
    </row>
    <row r="10565" spans="23:26" x14ac:dyDescent="0.2">
      <c r="W10565" s="402"/>
      <c r="X10565" s="402"/>
      <c r="Y10565" s="402"/>
      <c r="Z10565" s="402"/>
    </row>
    <row r="10566" spans="23:26" x14ac:dyDescent="0.2">
      <c r="W10566" s="402"/>
      <c r="X10566" s="402"/>
      <c r="Y10566" s="402"/>
      <c r="Z10566" s="402"/>
    </row>
    <row r="10567" spans="23:26" x14ac:dyDescent="0.2">
      <c r="W10567" s="402"/>
      <c r="X10567" s="402"/>
      <c r="Y10567" s="402"/>
      <c r="Z10567" s="402"/>
    </row>
    <row r="10568" spans="23:26" x14ac:dyDescent="0.2">
      <c r="W10568" s="402"/>
      <c r="X10568" s="402"/>
      <c r="Y10568" s="402"/>
      <c r="Z10568" s="402"/>
    </row>
  </sheetData>
  <autoFilter ref="B10:AB10568">
    <filterColumn colId="0" showButton="0"/>
    <filterColumn colId="4" showButton="0"/>
    <filterColumn colId="7" showButton="0"/>
    <filterColumn colId="8" showButton="0"/>
    <filterColumn colId="9" showButton="0"/>
    <filterColumn colId="11" showButton="0"/>
    <filterColumn colId="13" showButton="0"/>
    <filterColumn colId="23" showButton="0"/>
  </autoFilter>
  <mergeCells count="5121">
    <mergeCell ref="K16:L16"/>
    <mergeCell ref="S11:S16"/>
    <mergeCell ref="AF11:AF16"/>
    <mergeCell ref="Q13:R16"/>
    <mergeCell ref="Y13:Z16"/>
    <mergeCell ref="M14:N16"/>
    <mergeCell ref="O15:P16"/>
    <mergeCell ref="W15:X16"/>
    <mergeCell ref="B11:C16"/>
    <mergeCell ref="D11:D16"/>
    <mergeCell ref="E11:E16"/>
    <mergeCell ref="F11:F16"/>
    <mergeCell ref="G11:G16"/>
    <mergeCell ref="H11:H16"/>
    <mergeCell ref="S10:T10"/>
    <mergeCell ref="U10:V10"/>
    <mergeCell ref="W10:X10"/>
    <mergeCell ref="Y10:Z10"/>
    <mergeCell ref="B10:C10"/>
    <mergeCell ref="F10:G10"/>
    <mergeCell ref="I10:L10"/>
    <mergeCell ref="M10:N10"/>
    <mergeCell ref="O10:P10"/>
    <mergeCell ref="Q10:R10"/>
    <mergeCell ref="K22:L22"/>
    <mergeCell ref="Y19:Z22"/>
    <mergeCell ref="M20:N22"/>
    <mergeCell ref="O21:P22"/>
    <mergeCell ref="Q21:R22"/>
    <mergeCell ref="S21:T22"/>
    <mergeCell ref="U21:V22"/>
    <mergeCell ref="W21:X22"/>
    <mergeCell ref="AA17:AA22"/>
    <mergeCell ref="AB17:AB22"/>
    <mergeCell ref="AC17:AC22"/>
    <mergeCell ref="AD17:AD22"/>
    <mergeCell ref="AE17:AE22"/>
    <mergeCell ref="AF17:AF22"/>
    <mergeCell ref="B17:C22"/>
    <mergeCell ref="D17:D22"/>
    <mergeCell ref="E17:E22"/>
    <mergeCell ref="F17:F22"/>
    <mergeCell ref="G17:G22"/>
    <mergeCell ref="H17:H22"/>
    <mergeCell ref="Y25:Z28"/>
    <mergeCell ref="M26:N28"/>
    <mergeCell ref="O27:P28"/>
    <mergeCell ref="Q27:R28"/>
    <mergeCell ref="S27:T28"/>
    <mergeCell ref="U27:V28"/>
    <mergeCell ref="W27:X28"/>
    <mergeCell ref="AA23:AA28"/>
    <mergeCell ref="AB23:AB28"/>
    <mergeCell ref="AE35:AE40"/>
    <mergeCell ref="AC23:AC28"/>
    <mergeCell ref="AD23:AD28"/>
    <mergeCell ref="AE23:AE28"/>
    <mergeCell ref="AF23:AF28"/>
    <mergeCell ref="B23:C28"/>
    <mergeCell ref="D23:D28"/>
    <mergeCell ref="E23:E28"/>
    <mergeCell ref="F23:F28"/>
    <mergeCell ref="G23:G28"/>
    <mergeCell ref="H23:H28"/>
    <mergeCell ref="K28:L28"/>
    <mergeCell ref="Y31:Z34"/>
    <mergeCell ref="M32:N34"/>
    <mergeCell ref="O33:P34"/>
    <mergeCell ref="Q33:R34"/>
    <mergeCell ref="S33:T34"/>
    <mergeCell ref="U33:V34"/>
    <mergeCell ref="W33:X34"/>
    <mergeCell ref="AA29:AA34"/>
    <mergeCell ref="AB29:AB34"/>
    <mergeCell ref="AC29:AC34"/>
    <mergeCell ref="AD29:AD34"/>
    <mergeCell ref="AE29:AE34"/>
    <mergeCell ref="AF29:AF34"/>
    <mergeCell ref="B29:C34"/>
    <mergeCell ref="D29:D34"/>
    <mergeCell ref="E29:E34"/>
    <mergeCell ref="F29:F34"/>
    <mergeCell ref="G29:G34"/>
    <mergeCell ref="H29:H34"/>
    <mergeCell ref="K34:L34"/>
    <mergeCell ref="AF41:AF46"/>
    <mergeCell ref="K40:L40"/>
    <mergeCell ref="B41:C46"/>
    <mergeCell ref="D41:D46"/>
    <mergeCell ref="E41:E46"/>
    <mergeCell ref="F41:F46"/>
    <mergeCell ref="G41:G46"/>
    <mergeCell ref="H41:H46"/>
    <mergeCell ref="K46:L46"/>
    <mergeCell ref="Y37:Z40"/>
    <mergeCell ref="M38:N40"/>
    <mergeCell ref="O39:P40"/>
    <mergeCell ref="Q39:R40"/>
    <mergeCell ref="S39:T40"/>
    <mergeCell ref="U39:V40"/>
    <mergeCell ref="W39:X40"/>
    <mergeCell ref="AA35:AA40"/>
    <mergeCell ref="AB35:AB40"/>
    <mergeCell ref="AC35:AC40"/>
    <mergeCell ref="AD35:AD40"/>
    <mergeCell ref="AF35:AF40"/>
    <mergeCell ref="B35:C40"/>
    <mergeCell ref="D35:D40"/>
    <mergeCell ref="E35:E40"/>
    <mergeCell ref="F35:F40"/>
    <mergeCell ref="G35:G40"/>
    <mergeCell ref="H35:H40"/>
    <mergeCell ref="D47:D52"/>
    <mergeCell ref="E47:E52"/>
    <mergeCell ref="F47:F52"/>
    <mergeCell ref="G47:G52"/>
    <mergeCell ref="H47:H52"/>
    <mergeCell ref="Y43:Z46"/>
    <mergeCell ref="M44:N46"/>
    <mergeCell ref="O45:P46"/>
    <mergeCell ref="Q45:R46"/>
    <mergeCell ref="S45:T46"/>
    <mergeCell ref="U45:V46"/>
    <mergeCell ref="W45:X46"/>
    <mergeCell ref="AA41:AA46"/>
    <mergeCell ref="AB41:AB46"/>
    <mergeCell ref="AC41:AC46"/>
    <mergeCell ref="AD41:AD46"/>
    <mergeCell ref="AE41:AE46"/>
    <mergeCell ref="W57:X58"/>
    <mergeCell ref="K58:L58"/>
    <mergeCell ref="AA53:AA58"/>
    <mergeCell ref="AB53:AB58"/>
    <mergeCell ref="AC53:AC58"/>
    <mergeCell ref="AF53:AF58"/>
    <mergeCell ref="Y55:Z58"/>
    <mergeCell ref="M56:N58"/>
    <mergeCell ref="O57:P58"/>
    <mergeCell ref="Q57:R58"/>
    <mergeCell ref="S57:T58"/>
    <mergeCell ref="U57:V58"/>
    <mergeCell ref="K64:L64"/>
    <mergeCell ref="W51:X52"/>
    <mergeCell ref="K52:L52"/>
    <mergeCell ref="B53:C58"/>
    <mergeCell ref="D53:D58"/>
    <mergeCell ref="E53:E58"/>
    <mergeCell ref="F53:F58"/>
    <mergeCell ref="G53:G58"/>
    <mergeCell ref="H53:H58"/>
    <mergeCell ref="AA47:AA52"/>
    <mergeCell ref="AB47:AB52"/>
    <mergeCell ref="AC47:AC52"/>
    <mergeCell ref="AF47:AF52"/>
    <mergeCell ref="Y49:Z52"/>
    <mergeCell ref="M50:N52"/>
    <mergeCell ref="O51:P52"/>
    <mergeCell ref="Q51:R52"/>
    <mergeCell ref="S51:T52"/>
    <mergeCell ref="U51:V52"/>
    <mergeCell ref="B47:C52"/>
    <mergeCell ref="Y61:Z64"/>
    <mergeCell ref="M62:N64"/>
    <mergeCell ref="O63:P64"/>
    <mergeCell ref="Q63:R64"/>
    <mergeCell ref="S63:T64"/>
    <mergeCell ref="U63:V64"/>
    <mergeCell ref="W63:X64"/>
    <mergeCell ref="AA59:AA64"/>
    <mergeCell ref="AB59:AB64"/>
    <mergeCell ref="AE71:AE76"/>
    <mergeCell ref="AC59:AC64"/>
    <mergeCell ref="AD59:AD64"/>
    <mergeCell ref="AE59:AE64"/>
    <mergeCell ref="AF59:AF64"/>
    <mergeCell ref="B59:C64"/>
    <mergeCell ref="D59:D64"/>
    <mergeCell ref="E59:E64"/>
    <mergeCell ref="F59:F64"/>
    <mergeCell ref="G59:G64"/>
    <mergeCell ref="H59:H64"/>
    <mergeCell ref="AF71:AF76"/>
    <mergeCell ref="B71:C76"/>
    <mergeCell ref="D71:D76"/>
    <mergeCell ref="E71:E76"/>
    <mergeCell ref="F71:F76"/>
    <mergeCell ref="G71:G76"/>
    <mergeCell ref="H71:H76"/>
    <mergeCell ref="Y67:Z70"/>
    <mergeCell ref="M68:N70"/>
    <mergeCell ref="O69:P70"/>
    <mergeCell ref="Q69:R70"/>
    <mergeCell ref="S69:T70"/>
    <mergeCell ref="U69:V70"/>
    <mergeCell ref="W69:X70"/>
    <mergeCell ref="AA65:AA70"/>
    <mergeCell ref="AB65:AB70"/>
    <mergeCell ref="AC65:AC70"/>
    <mergeCell ref="AD65:AD70"/>
    <mergeCell ref="AE65:AE70"/>
    <mergeCell ref="AF65:AF70"/>
    <mergeCell ref="B65:C70"/>
    <mergeCell ref="D65:D70"/>
    <mergeCell ref="E65:E70"/>
    <mergeCell ref="F65:F70"/>
    <mergeCell ref="G65:G70"/>
    <mergeCell ref="H65:H70"/>
    <mergeCell ref="K70:L70"/>
    <mergeCell ref="Y79:Z82"/>
    <mergeCell ref="M80:N82"/>
    <mergeCell ref="O81:P82"/>
    <mergeCell ref="Q81:R82"/>
    <mergeCell ref="S81:T82"/>
    <mergeCell ref="U81:V82"/>
    <mergeCell ref="W81:X82"/>
    <mergeCell ref="AA77:AA82"/>
    <mergeCell ref="AB77:AB82"/>
    <mergeCell ref="AC77:AC82"/>
    <mergeCell ref="AD77:AD82"/>
    <mergeCell ref="AE77:AE82"/>
    <mergeCell ref="AF77:AF82"/>
    <mergeCell ref="K76:L76"/>
    <mergeCell ref="B77:C82"/>
    <mergeCell ref="D77:D82"/>
    <mergeCell ref="E77:E82"/>
    <mergeCell ref="F77:F82"/>
    <mergeCell ref="G77:G82"/>
    <mergeCell ref="H77:H82"/>
    <mergeCell ref="K82:L82"/>
    <mergeCell ref="Y73:Z76"/>
    <mergeCell ref="M74:N76"/>
    <mergeCell ref="O75:P76"/>
    <mergeCell ref="Q75:R76"/>
    <mergeCell ref="S75:T76"/>
    <mergeCell ref="U75:V76"/>
    <mergeCell ref="W75:X76"/>
    <mergeCell ref="AA71:AA76"/>
    <mergeCell ref="AB71:AB76"/>
    <mergeCell ref="AC71:AC76"/>
    <mergeCell ref="AD71:AD76"/>
    <mergeCell ref="K88:L88"/>
    <mergeCell ref="Y85:Z88"/>
    <mergeCell ref="M86:N88"/>
    <mergeCell ref="O87:P88"/>
    <mergeCell ref="Q87:R88"/>
    <mergeCell ref="S87:T88"/>
    <mergeCell ref="U87:V88"/>
    <mergeCell ref="W87:X88"/>
    <mergeCell ref="AA83:AA88"/>
    <mergeCell ref="AB83:AB88"/>
    <mergeCell ref="AC83:AC88"/>
    <mergeCell ref="AD83:AD88"/>
    <mergeCell ref="AE83:AE88"/>
    <mergeCell ref="AF83:AF88"/>
    <mergeCell ref="B83:C88"/>
    <mergeCell ref="D83:D88"/>
    <mergeCell ref="E83:E88"/>
    <mergeCell ref="F83:F88"/>
    <mergeCell ref="G83:G88"/>
    <mergeCell ref="H83:H88"/>
    <mergeCell ref="K94:L94"/>
    <mergeCell ref="Y91:Z94"/>
    <mergeCell ref="M92:N94"/>
    <mergeCell ref="O93:P94"/>
    <mergeCell ref="Q93:R94"/>
    <mergeCell ref="S93:T94"/>
    <mergeCell ref="U93:V94"/>
    <mergeCell ref="W93:X94"/>
    <mergeCell ref="AA89:AA94"/>
    <mergeCell ref="AB89:AB94"/>
    <mergeCell ref="AC89:AC94"/>
    <mergeCell ref="AD89:AD94"/>
    <mergeCell ref="AE89:AE94"/>
    <mergeCell ref="AF89:AF94"/>
    <mergeCell ref="B89:C94"/>
    <mergeCell ref="D89:D94"/>
    <mergeCell ref="E89:E94"/>
    <mergeCell ref="F89:F94"/>
    <mergeCell ref="G89:G94"/>
    <mergeCell ref="H89:H94"/>
    <mergeCell ref="K100:L100"/>
    <mergeCell ref="Y97:Z100"/>
    <mergeCell ref="M98:N100"/>
    <mergeCell ref="O99:P100"/>
    <mergeCell ref="Q99:R100"/>
    <mergeCell ref="S99:T100"/>
    <mergeCell ref="U99:V100"/>
    <mergeCell ref="W99:X100"/>
    <mergeCell ref="AA95:AA100"/>
    <mergeCell ref="AB95:AB100"/>
    <mergeCell ref="AC95:AC100"/>
    <mergeCell ref="AD95:AD100"/>
    <mergeCell ref="AE95:AE100"/>
    <mergeCell ref="AF95:AF100"/>
    <mergeCell ref="B95:C100"/>
    <mergeCell ref="D95:D100"/>
    <mergeCell ref="E95:E100"/>
    <mergeCell ref="F95:F100"/>
    <mergeCell ref="G95:G100"/>
    <mergeCell ref="H95:H100"/>
    <mergeCell ref="Y103:Z106"/>
    <mergeCell ref="M104:N106"/>
    <mergeCell ref="O105:P106"/>
    <mergeCell ref="Q105:R106"/>
    <mergeCell ref="S105:T106"/>
    <mergeCell ref="U105:V106"/>
    <mergeCell ref="W105:X106"/>
    <mergeCell ref="AA101:AA106"/>
    <mergeCell ref="AB101:AB106"/>
    <mergeCell ref="AC101:AC106"/>
    <mergeCell ref="AD101:AD106"/>
    <mergeCell ref="AE101:AE106"/>
    <mergeCell ref="AF101:AF106"/>
    <mergeCell ref="B101:C106"/>
    <mergeCell ref="D101:D106"/>
    <mergeCell ref="E101:E106"/>
    <mergeCell ref="F101:F106"/>
    <mergeCell ref="G101:G106"/>
    <mergeCell ref="H101:H106"/>
    <mergeCell ref="K106:L106"/>
    <mergeCell ref="K112:L112"/>
    <mergeCell ref="Y109:Z112"/>
    <mergeCell ref="M110:N112"/>
    <mergeCell ref="O111:P112"/>
    <mergeCell ref="Q111:R112"/>
    <mergeCell ref="S111:T112"/>
    <mergeCell ref="U111:V112"/>
    <mergeCell ref="W111:X112"/>
    <mergeCell ref="AA107:AA112"/>
    <mergeCell ref="AB107:AB112"/>
    <mergeCell ref="AC107:AC112"/>
    <mergeCell ref="AD107:AD112"/>
    <mergeCell ref="AE107:AE112"/>
    <mergeCell ref="AF107:AF112"/>
    <mergeCell ref="B107:C112"/>
    <mergeCell ref="D107:D112"/>
    <mergeCell ref="E107:E112"/>
    <mergeCell ref="F107:F112"/>
    <mergeCell ref="G107:G112"/>
    <mergeCell ref="H107:H112"/>
    <mergeCell ref="K118:L118"/>
    <mergeCell ref="Y115:Z118"/>
    <mergeCell ref="M116:N118"/>
    <mergeCell ref="O117:P118"/>
    <mergeCell ref="Q117:R118"/>
    <mergeCell ref="S117:T118"/>
    <mergeCell ref="U117:V118"/>
    <mergeCell ref="W117:X118"/>
    <mergeCell ref="AA113:AA118"/>
    <mergeCell ref="AB113:AB118"/>
    <mergeCell ref="AC113:AC118"/>
    <mergeCell ref="AD113:AD118"/>
    <mergeCell ref="AE113:AE118"/>
    <mergeCell ref="AF113:AF118"/>
    <mergeCell ref="B113:C118"/>
    <mergeCell ref="D113:D118"/>
    <mergeCell ref="E113:E118"/>
    <mergeCell ref="F113:F118"/>
    <mergeCell ref="G113:G118"/>
    <mergeCell ref="H113:H118"/>
    <mergeCell ref="Y121:Z124"/>
    <mergeCell ref="M122:N124"/>
    <mergeCell ref="O123:P124"/>
    <mergeCell ref="Q123:R124"/>
    <mergeCell ref="S123:T124"/>
    <mergeCell ref="U123:V124"/>
    <mergeCell ref="W123:X124"/>
    <mergeCell ref="AA119:AA124"/>
    <mergeCell ref="AB119:AB124"/>
    <mergeCell ref="AC119:AC124"/>
    <mergeCell ref="AD119:AD124"/>
    <mergeCell ref="AE119:AE124"/>
    <mergeCell ref="AF119:AF124"/>
    <mergeCell ref="B119:C124"/>
    <mergeCell ref="D119:D124"/>
    <mergeCell ref="E119:E124"/>
    <mergeCell ref="F119:F124"/>
    <mergeCell ref="G119:G124"/>
    <mergeCell ref="H119:H124"/>
    <mergeCell ref="K124:L124"/>
    <mergeCell ref="Y127:Z130"/>
    <mergeCell ref="M128:N130"/>
    <mergeCell ref="O129:P130"/>
    <mergeCell ref="Q129:R130"/>
    <mergeCell ref="S129:T130"/>
    <mergeCell ref="U129:V130"/>
    <mergeCell ref="W129:X130"/>
    <mergeCell ref="AA125:AA130"/>
    <mergeCell ref="AB125:AB130"/>
    <mergeCell ref="AC125:AC130"/>
    <mergeCell ref="AD125:AD130"/>
    <mergeCell ref="AE125:AE130"/>
    <mergeCell ref="AF125:AF130"/>
    <mergeCell ref="B125:C130"/>
    <mergeCell ref="D125:D130"/>
    <mergeCell ref="E125:E130"/>
    <mergeCell ref="F125:F130"/>
    <mergeCell ref="G125:G130"/>
    <mergeCell ref="H125:H130"/>
    <mergeCell ref="K130:L130"/>
    <mergeCell ref="W135:X136"/>
    <mergeCell ref="K136:L136"/>
    <mergeCell ref="M134:N136"/>
    <mergeCell ref="O135:P136"/>
    <mergeCell ref="Q135:R136"/>
    <mergeCell ref="S135:T136"/>
    <mergeCell ref="U135:V136"/>
    <mergeCell ref="AA131:AA136"/>
    <mergeCell ref="AB131:AB136"/>
    <mergeCell ref="AC131:AC136"/>
    <mergeCell ref="AF131:AF136"/>
    <mergeCell ref="AG131:AG136"/>
    <mergeCell ref="Y133:Z136"/>
    <mergeCell ref="B131:C136"/>
    <mergeCell ref="D131:D136"/>
    <mergeCell ref="E131:E136"/>
    <mergeCell ref="F131:F136"/>
    <mergeCell ref="G131:G136"/>
    <mergeCell ref="H131:H136"/>
    <mergeCell ref="AE143:AE148"/>
    <mergeCell ref="AF143:AF148"/>
    <mergeCell ref="B143:C148"/>
    <mergeCell ref="D143:D148"/>
    <mergeCell ref="E143:E148"/>
    <mergeCell ref="F143:F148"/>
    <mergeCell ref="G143:G148"/>
    <mergeCell ref="H143:H148"/>
    <mergeCell ref="Y139:Z142"/>
    <mergeCell ref="M140:N142"/>
    <mergeCell ref="O141:P142"/>
    <mergeCell ref="Q141:R142"/>
    <mergeCell ref="S141:T142"/>
    <mergeCell ref="U141:V142"/>
    <mergeCell ref="W141:X142"/>
    <mergeCell ref="AA137:AA142"/>
    <mergeCell ref="AB137:AB142"/>
    <mergeCell ref="AC137:AC142"/>
    <mergeCell ref="AD137:AD142"/>
    <mergeCell ref="AE137:AE142"/>
    <mergeCell ref="AF137:AF142"/>
    <mergeCell ref="B137:C142"/>
    <mergeCell ref="D137:D142"/>
    <mergeCell ref="E137:E142"/>
    <mergeCell ref="F137:F142"/>
    <mergeCell ref="G137:G142"/>
    <mergeCell ref="H137:H142"/>
    <mergeCell ref="K142:L142"/>
    <mergeCell ref="Y151:Z154"/>
    <mergeCell ref="M152:N154"/>
    <mergeCell ref="O153:P154"/>
    <mergeCell ref="Q153:R154"/>
    <mergeCell ref="S153:T154"/>
    <mergeCell ref="U153:V154"/>
    <mergeCell ref="W153:X154"/>
    <mergeCell ref="AA149:AA154"/>
    <mergeCell ref="AB149:AB154"/>
    <mergeCell ref="AC149:AC154"/>
    <mergeCell ref="AD149:AD154"/>
    <mergeCell ref="AE149:AE154"/>
    <mergeCell ref="AF149:AF154"/>
    <mergeCell ref="K148:L148"/>
    <mergeCell ref="B149:C154"/>
    <mergeCell ref="D149:D154"/>
    <mergeCell ref="E149:E154"/>
    <mergeCell ref="F149:F154"/>
    <mergeCell ref="G149:G154"/>
    <mergeCell ref="H149:H154"/>
    <mergeCell ref="K154:L154"/>
    <mergeCell ref="Y145:Z148"/>
    <mergeCell ref="M146:N148"/>
    <mergeCell ref="O147:P148"/>
    <mergeCell ref="Q147:R148"/>
    <mergeCell ref="S147:T148"/>
    <mergeCell ref="U147:V148"/>
    <mergeCell ref="W147:X148"/>
    <mergeCell ref="AA143:AA148"/>
    <mergeCell ref="AB143:AB148"/>
    <mergeCell ref="AC143:AC148"/>
    <mergeCell ref="AD143:AD148"/>
    <mergeCell ref="K160:L160"/>
    <mergeCell ref="Y157:Z160"/>
    <mergeCell ref="M158:N160"/>
    <mergeCell ref="O159:P160"/>
    <mergeCell ref="Q159:R160"/>
    <mergeCell ref="S159:T160"/>
    <mergeCell ref="U159:V160"/>
    <mergeCell ref="W159:X160"/>
    <mergeCell ref="AA155:AA160"/>
    <mergeCell ref="AB155:AB160"/>
    <mergeCell ref="AC155:AC160"/>
    <mergeCell ref="AD155:AD160"/>
    <mergeCell ref="AE155:AE160"/>
    <mergeCell ref="AF155:AF160"/>
    <mergeCell ref="B155:C160"/>
    <mergeCell ref="D155:D160"/>
    <mergeCell ref="E155:E160"/>
    <mergeCell ref="F155:F160"/>
    <mergeCell ref="G155:G160"/>
    <mergeCell ref="H155:H160"/>
    <mergeCell ref="Y163:Z166"/>
    <mergeCell ref="M164:N166"/>
    <mergeCell ref="O165:P166"/>
    <mergeCell ref="Q165:R166"/>
    <mergeCell ref="S165:T166"/>
    <mergeCell ref="U165:V166"/>
    <mergeCell ref="W165:X166"/>
    <mergeCell ref="AA161:AA166"/>
    <mergeCell ref="AB161:AB166"/>
    <mergeCell ref="AE173:AE178"/>
    <mergeCell ref="AC161:AC166"/>
    <mergeCell ref="AD161:AD166"/>
    <mergeCell ref="AE161:AE166"/>
    <mergeCell ref="AF161:AF166"/>
    <mergeCell ref="B161:C166"/>
    <mergeCell ref="D161:D166"/>
    <mergeCell ref="E161:E166"/>
    <mergeCell ref="F161:F166"/>
    <mergeCell ref="G161:G166"/>
    <mergeCell ref="H161:H166"/>
    <mergeCell ref="K166:L166"/>
    <mergeCell ref="AF173:AF178"/>
    <mergeCell ref="B173:C178"/>
    <mergeCell ref="D173:D178"/>
    <mergeCell ref="E173:E178"/>
    <mergeCell ref="F173:F178"/>
    <mergeCell ref="G173:G178"/>
    <mergeCell ref="H173:H178"/>
    <mergeCell ref="Y169:Z172"/>
    <mergeCell ref="M170:N172"/>
    <mergeCell ref="O171:P172"/>
    <mergeCell ref="Q171:R172"/>
    <mergeCell ref="S171:T172"/>
    <mergeCell ref="U171:V172"/>
    <mergeCell ref="W171:X172"/>
    <mergeCell ref="AA167:AA172"/>
    <mergeCell ref="AB167:AB172"/>
    <mergeCell ref="AC167:AC172"/>
    <mergeCell ref="AD167:AD172"/>
    <mergeCell ref="AE167:AE172"/>
    <mergeCell ref="AF167:AF172"/>
    <mergeCell ref="B167:C172"/>
    <mergeCell ref="D167:D172"/>
    <mergeCell ref="E167:E172"/>
    <mergeCell ref="F167:F172"/>
    <mergeCell ref="G167:G172"/>
    <mergeCell ref="H167:H172"/>
    <mergeCell ref="K172:L172"/>
    <mergeCell ref="Y181:Z184"/>
    <mergeCell ref="M182:N184"/>
    <mergeCell ref="O183:P184"/>
    <mergeCell ref="Q183:R184"/>
    <mergeCell ref="S183:T184"/>
    <mergeCell ref="U183:V184"/>
    <mergeCell ref="W183:X184"/>
    <mergeCell ref="AA179:AA184"/>
    <mergeCell ref="AB179:AB184"/>
    <mergeCell ref="AC179:AC184"/>
    <mergeCell ref="AD179:AD184"/>
    <mergeCell ref="AE179:AE184"/>
    <mergeCell ref="AF179:AF184"/>
    <mergeCell ref="K178:L178"/>
    <mergeCell ref="B179:C184"/>
    <mergeCell ref="D179:D184"/>
    <mergeCell ref="E179:E184"/>
    <mergeCell ref="F179:F184"/>
    <mergeCell ref="G179:G184"/>
    <mergeCell ref="H179:H184"/>
    <mergeCell ref="K184:L184"/>
    <mergeCell ref="Y175:Z178"/>
    <mergeCell ref="M176:N178"/>
    <mergeCell ref="O177:P178"/>
    <mergeCell ref="Q177:R178"/>
    <mergeCell ref="S177:T178"/>
    <mergeCell ref="U177:V178"/>
    <mergeCell ref="W177:X178"/>
    <mergeCell ref="AA173:AA178"/>
    <mergeCell ref="AB173:AB178"/>
    <mergeCell ref="AC173:AC178"/>
    <mergeCell ref="AD173:AD178"/>
    <mergeCell ref="Y187:Z190"/>
    <mergeCell ref="M188:N190"/>
    <mergeCell ref="O189:P190"/>
    <mergeCell ref="Q189:R190"/>
    <mergeCell ref="S189:T190"/>
    <mergeCell ref="U189:V190"/>
    <mergeCell ref="W189:X190"/>
    <mergeCell ref="AA185:AA190"/>
    <mergeCell ref="AB185:AB190"/>
    <mergeCell ref="AC185:AC190"/>
    <mergeCell ref="AD185:AD190"/>
    <mergeCell ref="AE185:AE190"/>
    <mergeCell ref="AF185:AF190"/>
    <mergeCell ref="B185:C190"/>
    <mergeCell ref="D185:D190"/>
    <mergeCell ref="E185:E190"/>
    <mergeCell ref="F185:F190"/>
    <mergeCell ref="G185:G190"/>
    <mergeCell ref="H185:H190"/>
    <mergeCell ref="K190:L190"/>
    <mergeCell ref="Y193:Z196"/>
    <mergeCell ref="M194:N196"/>
    <mergeCell ref="O195:P196"/>
    <mergeCell ref="Q195:R196"/>
    <mergeCell ref="S195:T196"/>
    <mergeCell ref="U195:V196"/>
    <mergeCell ref="W195:X196"/>
    <mergeCell ref="AA191:AA196"/>
    <mergeCell ref="AB191:AB196"/>
    <mergeCell ref="AC203:AC208"/>
    <mergeCell ref="AC191:AC196"/>
    <mergeCell ref="AD191:AD196"/>
    <mergeCell ref="AE191:AE196"/>
    <mergeCell ref="AF191:AF196"/>
    <mergeCell ref="B191:C196"/>
    <mergeCell ref="D191:D196"/>
    <mergeCell ref="E191:E196"/>
    <mergeCell ref="F191:F196"/>
    <mergeCell ref="G191:G196"/>
    <mergeCell ref="H191:H196"/>
    <mergeCell ref="K196:L196"/>
    <mergeCell ref="Y199:Z202"/>
    <mergeCell ref="M200:N202"/>
    <mergeCell ref="O201:P202"/>
    <mergeCell ref="Q201:R202"/>
    <mergeCell ref="S201:T202"/>
    <mergeCell ref="U201:V202"/>
    <mergeCell ref="W201:X202"/>
    <mergeCell ref="AA197:AA202"/>
    <mergeCell ref="AB197:AB202"/>
    <mergeCell ref="AC197:AC202"/>
    <mergeCell ref="AD197:AD202"/>
    <mergeCell ref="AE197:AE202"/>
    <mergeCell ref="AF197:AF202"/>
    <mergeCell ref="K208:L208"/>
    <mergeCell ref="B197:C202"/>
    <mergeCell ref="D197:D202"/>
    <mergeCell ref="E197:E202"/>
    <mergeCell ref="F197:F202"/>
    <mergeCell ref="G197:G202"/>
    <mergeCell ref="H197:H202"/>
    <mergeCell ref="K202:L202"/>
    <mergeCell ref="Y205:Z208"/>
    <mergeCell ref="M206:N208"/>
    <mergeCell ref="O207:P208"/>
    <mergeCell ref="Q207:R208"/>
    <mergeCell ref="S207:T208"/>
    <mergeCell ref="U207:V208"/>
    <mergeCell ref="W207:X208"/>
    <mergeCell ref="AA203:AA208"/>
    <mergeCell ref="AB203:AB208"/>
    <mergeCell ref="AE215:AE220"/>
    <mergeCell ref="AD203:AD208"/>
    <mergeCell ref="AE203:AE208"/>
    <mergeCell ref="AF203:AF208"/>
    <mergeCell ref="B203:C208"/>
    <mergeCell ref="D203:D208"/>
    <mergeCell ref="E203:E208"/>
    <mergeCell ref="F203:F208"/>
    <mergeCell ref="G203:G208"/>
    <mergeCell ref="H203:H208"/>
    <mergeCell ref="AF215:AF220"/>
    <mergeCell ref="B215:C220"/>
    <mergeCell ref="D215:D220"/>
    <mergeCell ref="E215:E220"/>
    <mergeCell ref="F215:F220"/>
    <mergeCell ref="G215:G220"/>
    <mergeCell ref="H215:H220"/>
    <mergeCell ref="Y211:Z214"/>
    <mergeCell ref="M212:N214"/>
    <mergeCell ref="O213:P214"/>
    <mergeCell ref="Q213:R214"/>
    <mergeCell ref="S213:T214"/>
    <mergeCell ref="U213:V214"/>
    <mergeCell ref="W213:X214"/>
    <mergeCell ref="AA209:AA214"/>
    <mergeCell ref="AB209:AB214"/>
    <mergeCell ref="AC209:AC214"/>
    <mergeCell ref="AD209:AD214"/>
    <mergeCell ref="AE209:AE214"/>
    <mergeCell ref="AF209:AF214"/>
    <mergeCell ref="B209:C214"/>
    <mergeCell ref="D209:D214"/>
    <mergeCell ref="E209:E214"/>
    <mergeCell ref="F209:F214"/>
    <mergeCell ref="G209:G214"/>
    <mergeCell ref="H209:H214"/>
    <mergeCell ref="K214:L214"/>
    <mergeCell ref="Y223:Z226"/>
    <mergeCell ref="M224:N226"/>
    <mergeCell ref="O225:P226"/>
    <mergeCell ref="Q225:R226"/>
    <mergeCell ref="S225:T226"/>
    <mergeCell ref="U225:V226"/>
    <mergeCell ref="W225:X226"/>
    <mergeCell ref="AA221:AA226"/>
    <mergeCell ref="AB221:AB226"/>
    <mergeCell ref="AC221:AC226"/>
    <mergeCell ref="AD221:AD226"/>
    <mergeCell ref="AE221:AE226"/>
    <mergeCell ref="AF221:AF226"/>
    <mergeCell ref="K220:L220"/>
    <mergeCell ref="B221:C226"/>
    <mergeCell ref="D221:D226"/>
    <mergeCell ref="E221:E226"/>
    <mergeCell ref="F221:F226"/>
    <mergeCell ref="G221:G226"/>
    <mergeCell ref="H221:H226"/>
    <mergeCell ref="K226:L226"/>
    <mergeCell ref="Y217:Z220"/>
    <mergeCell ref="M218:N220"/>
    <mergeCell ref="O219:P220"/>
    <mergeCell ref="Q219:R220"/>
    <mergeCell ref="S219:T220"/>
    <mergeCell ref="U219:V220"/>
    <mergeCell ref="W219:X220"/>
    <mergeCell ref="AA215:AA220"/>
    <mergeCell ref="AB215:AB220"/>
    <mergeCell ref="AC215:AC220"/>
    <mergeCell ref="AD215:AD220"/>
    <mergeCell ref="Y229:Z232"/>
    <mergeCell ref="M230:N232"/>
    <mergeCell ref="O231:P232"/>
    <mergeCell ref="Q231:R232"/>
    <mergeCell ref="S231:T232"/>
    <mergeCell ref="U231:V232"/>
    <mergeCell ref="W231:X232"/>
    <mergeCell ref="AA227:AA232"/>
    <mergeCell ref="AB227:AB232"/>
    <mergeCell ref="AC227:AC232"/>
    <mergeCell ref="AD227:AD232"/>
    <mergeCell ref="AE227:AE232"/>
    <mergeCell ref="AF227:AF232"/>
    <mergeCell ref="B227:C232"/>
    <mergeCell ref="D227:D232"/>
    <mergeCell ref="E227:E232"/>
    <mergeCell ref="F227:F232"/>
    <mergeCell ref="G227:G232"/>
    <mergeCell ref="H227:H232"/>
    <mergeCell ref="K232:L232"/>
    <mergeCell ref="W237:X238"/>
    <mergeCell ref="K238:L238"/>
    <mergeCell ref="AA233:AA238"/>
    <mergeCell ref="AB233:AB238"/>
    <mergeCell ref="AC233:AC238"/>
    <mergeCell ref="AF233:AF238"/>
    <mergeCell ref="Y235:Z238"/>
    <mergeCell ref="M236:N238"/>
    <mergeCell ref="O237:P238"/>
    <mergeCell ref="Q237:R238"/>
    <mergeCell ref="S237:T238"/>
    <mergeCell ref="U237:V238"/>
    <mergeCell ref="B233:C238"/>
    <mergeCell ref="D233:D238"/>
    <mergeCell ref="E233:E238"/>
    <mergeCell ref="F233:F238"/>
    <mergeCell ref="G233:G238"/>
    <mergeCell ref="H233:H238"/>
    <mergeCell ref="K244:L244"/>
    <mergeCell ref="Y241:Z244"/>
    <mergeCell ref="M242:N244"/>
    <mergeCell ref="O243:P244"/>
    <mergeCell ref="Q243:R244"/>
    <mergeCell ref="S243:T244"/>
    <mergeCell ref="U243:V244"/>
    <mergeCell ref="W243:X244"/>
    <mergeCell ref="AA239:AA244"/>
    <mergeCell ref="AB239:AB244"/>
    <mergeCell ref="AC239:AC244"/>
    <mergeCell ref="AD239:AD244"/>
    <mergeCell ref="AE239:AE244"/>
    <mergeCell ref="AF239:AF244"/>
    <mergeCell ref="B239:C244"/>
    <mergeCell ref="D239:D244"/>
    <mergeCell ref="E239:E244"/>
    <mergeCell ref="F239:F244"/>
    <mergeCell ref="G239:G244"/>
    <mergeCell ref="H239:H244"/>
    <mergeCell ref="AE251:AE256"/>
    <mergeCell ref="AF251:AF256"/>
    <mergeCell ref="B251:C256"/>
    <mergeCell ref="D251:D256"/>
    <mergeCell ref="E251:E256"/>
    <mergeCell ref="F251:F256"/>
    <mergeCell ref="G251:G256"/>
    <mergeCell ref="H251:H256"/>
    <mergeCell ref="K250:L250"/>
    <mergeCell ref="Y247:Z250"/>
    <mergeCell ref="M248:N250"/>
    <mergeCell ref="O249:P250"/>
    <mergeCell ref="Q249:R250"/>
    <mergeCell ref="S249:T250"/>
    <mergeCell ref="U249:V250"/>
    <mergeCell ref="W249:X250"/>
    <mergeCell ref="AA245:AA250"/>
    <mergeCell ref="AB245:AB250"/>
    <mergeCell ref="AC245:AC250"/>
    <mergeCell ref="AD245:AD250"/>
    <mergeCell ref="AE245:AE250"/>
    <mergeCell ref="AF245:AF250"/>
    <mergeCell ref="B245:C250"/>
    <mergeCell ref="D245:D250"/>
    <mergeCell ref="E245:E250"/>
    <mergeCell ref="F245:F250"/>
    <mergeCell ref="G245:G250"/>
    <mergeCell ref="H245:H250"/>
    <mergeCell ref="Y259:Z262"/>
    <mergeCell ref="M260:N262"/>
    <mergeCell ref="O261:P262"/>
    <mergeCell ref="Q261:R262"/>
    <mergeCell ref="S261:T262"/>
    <mergeCell ref="U261:V262"/>
    <mergeCell ref="W261:X262"/>
    <mergeCell ref="AA257:AA262"/>
    <mergeCell ref="AB257:AB262"/>
    <mergeCell ref="AC257:AC262"/>
    <mergeCell ref="AD257:AD262"/>
    <mergeCell ref="AE257:AE262"/>
    <mergeCell ref="AF257:AF262"/>
    <mergeCell ref="K256:L256"/>
    <mergeCell ref="B257:C262"/>
    <mergeCell ref="D257:D262"/>
    <mergeCell ref="E257:E262"/>
    <mergeCell ref="F257:F262"/>
    <mergeCell ref="G257:G262"/>
    <mergeCell ref="H257:H262"/>
    <mergeCell ref="K262:L262"/>
    <mergeCell ref="Y253:Z256"/>
    <mergeCell ref="M254:N256"/>
    <mergeCell ref="O255:P256"/>
    <mergeCell ref="Q255:R256"/>
    <mergeCell ref="S255:T256"/>
    <mergeCell ref="U255:V256"/>
    <mergeCell ref="W255:X256"/>
    <mergeCell ref="AA251:AA256"/>
    <mergeCell ref="AB251:AB256"/>
    <mergeCell ref="AC251:AC256"/>
    <mergeCell ref="AD251:AD256"/>
    <mergeCell ref="AE269:AE274"/>
    <mergeCell ref="AF269:AF274"/>
    <mergeCell ref="B269:C274"/>
    <mergeCell ref="D269:D274"/>
    <mergeCell ref="E269:E274"/>
    <mergeCell ref="F269:F274"/>
    <mergeCell ref="G269:G274"/>
    <mergeCell ref="H269:H274"/>
    <mergeCell ref="K268:L268"/>
    <mergeCell ref="Y265:Z268"/>
    <mergeCell ref="M266:N268"/>
    <mergeCell ref="O267:P268"/>
    <mergeCell ref="Q267:R268"/>
    <mergeCell ref="S267:T268"/>
    <mergeCell ref="U267:V268"/>
    <mergeCell ref="W267:X268"/>
    <mergeCell ref="AA263:AA268"/>
    <mergeCell ref="AB263:AB268"/>
    <mergeCell ref="AC263:AC268"/>
    <mergeCell ref="AD263:AD268"/>
    <mergeCell ref="AE263:AE268"/>
    <mergeCell ref="AF263:AF268"/>
    <mergeCell ref="B263:C268"/>
    <mergeCell ref="D263:D268"/>
    <mergeCell ref="E263:E268"/>
    <mergeCell ref="F263:F268"/>
    <mergeCell ref="G263:G268"/>
    <mergeCell ref="H263:H268"/>
    <mergeCell ref="Y277:Z280"/>
    <mergeCell ref="M278:N280"/>
    <mergeCell ref="O279:P280"/>
    <mergeCell ref="Q279:R280"/>
    <mergeCell ref="S279:T280"/>
    <mergeCell ref="U279:V280"/>
    <mergeCell ref="W279:X280"/>
    <mergeCell ref="AA275:AA280"/>
    <mergeCell ref="AB275:AB280"/>
    <mergeCell ref="AC275:AC280"/>
    <mergeCell ref="AD275:AD280"/>
    <mergeCell ref="AE275:AE280"/>
    <mergeCell ref="AF275:AF280"/>
    <mergeCell ref="K274:L274"/>
    <mergeCell ref="B275:C280"/>
    <mergeCell ref="D275:D280"/>
    <mergeCell ref="E275:E280"/>
    <mergeCell ref="F275:F280"/>
    <mergeCell ref="G275:G280"/>
    <mergeCell ref="H275:H280"/>
    <mergeCell ref="K280:L280"/>
    <mergeCell ref="Y271:Z274"/>
    <mergeCell ref="M272:N274"/>
    <mergeCell ref="O273:P274"/>
    <mergeCell ref="Q273:R274"/>
    <mergeCell ref="S273:T274"/>
    <mergeCell ref="U273:V274"/>
    <mergeCell ref="W273:X274"/>
    <mergeCell ref="AA269:AA274"/>
    <mergeCell ref="AB269:AB274"/>
    <mergeCell ref="AC269:AC274"/>
    <mergeCell ref="AD269:AD274"/>
    <mergeCell ref="K286:L286"/>
    <mergeCell ref="Y283:Z286"/>
    <mergeCell ref="M284:N286"/>
    <mergeCell ref="O285:P286"/>
    <mergeCell ref="Q285:R286"/>
    <mergeCell ref="S285:T286"/>
    <mergeCell ref="U285:V286"/>
    <mergeCell ref="W285:X286"/>
    <mergeCell ref="AA281:AA286"/>
    <mergeCell ref="AB281:AB286"/>
    <mergeCell ref="AC281:AC286"/>
    <mergeCell ref="AD281:AD286"/>
    <mergeCell ref="AE281:AE286"/>
    <mergeCell ref="AF281:AF286"/>
    <mergeCell ref="B281:C286"/>
    <mergeCell ref="D281:D286"/>
    <mergeCell ref="E281:E286"/>
    <mergeCell ref="F281:F286"/>
    <mergeCell ref="G281:G286"/>
    <mergeCell ref="H281:H286"/>
    <mergeCell ref="Y289:Z292"/>
    <mergeCell ref="M290:N292"/>
    <mergeCell ref="O291:P292"/>
    <mergeCell ref="Q291:R292"/>
    <mergeCell ref="S291:T292"/>
    <mergeCell ref="U291:V292"/>
    <mergeCell ref="W291:X292"/>
    <mergeCell ref="AA287:AA292"/>
    <mergeCell ref="AB287:AB292"/>
    <mergeCell ref="AC287:AC292"/>
    <mergeCell ref="AD287:AD292"/>
    <mergeCell ref="AE287:AE292"/>
    <mergeCell ref="AF287:AF292"/>
    <mergeCell ref="B287:C292"/>
    <mergeCell ref="D287:D292"/>
    <mergeCell ref="E287:E292"/>
    <mergeCell ref="F287:F292"/>
    <mergeCell ref="G287:G292"/>
    <mergeCell ref="H287:H292"/>
    <mergeCell ref="K292:L292"/>
    <mergeCell ref="K298:L298"/>
    <mergeCell ref="Y295:Z298"/>
    <mergeCell ref="M296:N298"/>
    <mergeCell ref="O297:P298"/>
    <mergeCell ref="Q297:R298"/>
    <mergeCell ref="S297:T298"/>
    <mergeCell ref="U297:V298"/>
    <mergeCell ref="W297:X298"/>
    <mergeCell ref="AA293:AA298"/>
    <mergeCell ref="AB293:AB298"/>
    <mergeCell ref="AC293:AC298"/>
    <mergeCell ref="AD293:AD298"/>
    <mergeCell ref="AE293:AE298"/>
    <mergeCell ref="AF293:AF298"/>
    <mergeCell ref="B293:C298"/>
    <mergeCell ref="D293:D298"/>
    <mergeCell ref="E293:E298"/>
    <mergeCell ref="F293:F298"/>
    <mergeCell ref="G293:G298"/>
    <mergeCell ref="H293:H298"/>
    <mergeCell ref="AE305:AE310"/>
    <mergeCell ref="AF305:AF310"/>
    <mergeCell ref="B305:C310"/>
    <mergeCell ref="D305:D310"/>
    <mergeCell ref="E305:E310"/>
    <mergeCell ref="F305:F310"/>
    <mergeCell ref="G305:G310"/>
    <mergeCell ref="H305:H310"/>
    <mergeCell ref="Y301:Z304"/>
    <mergeCell ref="M302:N304"/>
    <mergeCell ref="O303:P304"/>
    <mergeCell ref="Q303:R304"/>
    <mergeCell ref="S303:T304"/>
    <mergeCell ref="U303:V304"/>
    <mergeCell ref="W303:X304"/>
    <mergeCell ref="AA299:AA304"/>
    <mergeCell ref="AB299:AB304"/>
    <mergeCell ref="AC299:AC304"/>
    <mergeCell ref="AD299:AD304"/>
    <mergeCell ref="AE299:AE304"/>
    <mergeCell ref="AF299:AF304"/>
    <mergeCell ref="B299:C304"/>
    <mergeCell ref="D299:D304"/>
    <mergeCell ref="E299:E304"/>
    <mergeCell ref="F299:F304"/>
    <mergeCell ref="G299:G304"/>
    <mergeCell ref="H299:H304"/>
    <mergeCell ref="K304:L304"/>
    <mergeCell ref="Y313:Z316"/>
    <mergeCell ref="M314:N316"/>
    <mergeCell ref="O315:P316"/>
    <mergeCell ref="Q315:R316"/>
    <mergeCell ref="S315:T316"/>
    <mergeCell ref="U315:V316"/>
    <mergeCell ref="W315:X316"/>
    <mergeCell ref="AA311:AA316"/>
    <mergeCell ref="AB311:AB316"/>
    <mergeCell ref="AC311:AC316"/>
    <mergeCell ref="AD311:AD316"/>
    <mergeCell ref="AE311:AE316"/>
    <mergeCell ref="AF311:AF316"/>
    <mergeCell ref="K310:L310"/>
    <mergeCell ref="B311:C316"/>
    <mergeCell ref="D311:D316"/>
    <mergeCell ref="E311:E316"/>
    <mergeCell ref="F311:F316"/>
    <mergeCell ref="G311:G316"/>
    <mergeCell ref="H311:H316"/>
    <mergeCell ref="K316:L316"/>
    <mergeCell ref="Y307:Z310"/>
    <mergeCell ref="M308:N310"/>
    <mergeCell ref="O309:P310"/>
    <mergeCell ref="Q309:R310"/>
    <mergeCell ref="S309:T310"/>
    <mergeCell ref="U309:V310"/>
    <mergeCell ref="W309:X310"/>
    <mergeCell ref="AA305:AA310"/>
    <mergeCell ref="AB305:AB310"/>
    <mergeCell ref="AC305:AC310"/>
    <mergeCell ref="AD305:AD310"/>
    <mergeCell ref="K322:L322"/>
    <mergeCell ref="Y319:Z322"/>
    <mergeCell ref="M320:N322"/>
    <mergeCell ref="O321:P322"/>
    <mergeCell ref="Q321:R322"/>
    <mergeCell ref="S321:T322"/>
    <mergeCell ref="U321:V322"/>
    <mergeCell ref="W321:X322"/>
    <mergeCell ref="AA317:AA322"/>
    <mergeCell ref="AB317:AB322"/>
    <mergeCell ref="AC317:AC322"/>
    <mergeCell ref="AD317:AD322"/>
    <mergeCell ref="AE317:AE322"/>
    <mergeCell ref="AF317:AF322"/>
    <mergeCell ref="B317:C322"/>
    <mergeCell ref="D317:D322"/>
    <mergeCell ref="E317:E322"/>
    <mergeCell ref="F317:F322"/>
    <mergeCell ref="G317:G322"/>
    <mergeCell ref="H317:H322"/>
    <mergeCell ref="AE329:AE334"/>
    <mergeCell ref="AF329:AF334"/>
    <mergeCell ref="B329:C334"/>
    <mergeCell ref="D329:D334"/>
    <mergeCell ref="E329:E334"/>
    <mergeCell ref="F329:F334"/>
    <mergeCell ref="G329:G334"/>
    <mergeCell ref="H329:H334"/>
    <mergeCell ref="Y325:Z328"/>
    <mergeCell ref="M326:N328"/>
    <mergeCell ref="O327:P328"/>
    <mergeCell ref="Q327:R328"/>
    <mergeCell ref="S327:T328"/>
    <mergeCell ref="U327:V328"/>
    <mergeCell ref="W327:X328"/>
    <mergeCell ref="AA323:AA328"/>
    <mergeCell ref="AB323:AB328"/>
    <mergeCell ref="AC323:AC328"/>
    <mergeCell ref="AD323:AD328"/>
    <mergeCell ref="AE323:AE328"/>
    <mergeCell ref="AF323:AF328"/>
    <mergeCell ref="B323:C328"/>
    <mergeCell ref="D323:D328"/>
    <mergeCell ref="E323:E328"/>
    <mergeCell ref="F323:F328"/>
    <mergeCell ref="G323:G328"/>
    <mergeCell ref="H323:H328"/>
    <mergeCell ref="K328:L328"/>
    <mergeCell ref="Y337:Z340"/>
    <mergeCell ref="M338:N340"/>
    <mergeCell ref="O339:P340"/>
    <mergeCell ref="Q339:R340"/>
    <mergeCell ref="S339:T340"/>
    <mergeCell ref="U339:V340"/>
    <mergeCell ref="W339:X340"/>
    <mergeCell ref="AA335:AA340"/>
    <mergeCell ref="AB335:AB340"/>
    <mergeCell ref="AC335:AC340"/>
    <mergeCell ref="AD335:AD340"/>
    <mergeCell ref="AE335:AE340"/>
    <mergeCell ref="AF335:AF340"/>
    <mergeCell ref="K334:L334"/>
    <mergeCell ref="B335:C340"/>
    <mergeCell ref="D335:D340"/>
    <mergeCell ref="E335:E340"/>
    <mergeCell ref="F335:F340"/>
    <mergeCell ref="G335:G340"/>
    <mergeCell ref="H335:H340"/>
    <mergeCell ref="K340:L340"/>
    <mergeCell ref="Y331:Z334"/>
    <mergeCell ref="M332:N334"/>
    <mergeCell ref="O333:P334"/>
    <mergeCell ref="Q333:R334"/>
    <mergeCell ref="S333:T334"/>
    <mergeCell ref="U333:V334"/>
    <mergeCell ref="W333:X334"/>
    <mergeCell ref="AA329:AA334"/>
    <mergeCell ref="AB329:AB334"/>
    <mergeCell ref="AC329:AC334"/>
    <mergeCell ref="AD329:AD334"/>
    <mergeCell ref="AE347:AE352"/>
    <mergeCell ref="AF347:AF352"/>
    <mergeCell ref="B347:C352"/>
    <mergeCell ref="D347:D352"/>
    <mergeCell ref="E347:E352"/>
    <mergeCell ref="F347:F352"/>
    <mergeCell ref="G347:G352"/>
    <mergeCell ref="H347:H352"/>
    <mergeCell ref="Y343:Z346"/>
    <mergeCell ref="M344:N346"/>
    <mergeCell ref="O345:P346"/>
    <mergeCell ref="Q345:R346"/>
    <mergeCell ref="S345:T346"/>
    <mergeCell ref="U345:V346"/>
    <mergeCell ref="W345:X346"/>
    <mergeCell ref="AA341:AA346"/>
    <mergeCell ref="AB341:AB346"/>
    <mergeCell ref="AC341:AC346"/>
    <mergeCell ref="AD341:AD346"/>
    <mergeCell ref="AE341:AE346"/>
    <mergeCell ref="AF341:AF346"/>
    <mergeCell ref="B341:C346"/>
    <mergeCell ref="D341:D346"/>
    <mergeCell ref="E341:E346"/>
    <mergeCell ref="F341:F346"/>
    <mergeCell ref="G341:G346"/>
    <mergeCell ref="H341:H346"/>
    <mergeCell ref="K346:L346"/>
    <mergeCell ref="Y355:Z358"/>
    <mergeCell ref="M356:N358"/>
    <mergeCell ref="O357:P358"/>
    <mergeCell ref="Q357:R358"/>
    <mergeCell ref="S357:T358"/>
    <mergeCell ref="U357:V358"/>
    <mergeCell ref="W357:X358"/>
    <mergeCell ref="AA353:AA358"/>
    <mergeCell ref="AB353:AB358"/>
    <mergeCell ref="AC353:AC358"/>
    <mergeCell ref="AD353:AD358"/>
    <mergeCell ref="AE353:AE358"/>
    <mergeCell ref="AF353:AF358"/>
    <mergeCell ref="K352:L352"/>
    <mergeCell ref="B353:C358"/>
    <mergeCell ref="D353:D358"/>
    <mergeCell ref="E353:E358"/>
    <mergeCell ref="F353:F358"/>
    <mergeCell ref="G353:G358"/>
    <mergeCell ref="H353:H358"/>
    <mergeCell ref="K358:L358"/>
    <mergeCell ref="Y349:Z352"/>
    <mergeCell ref="M350:N352"/>
    <mergeCell ref="O351:P352"/>
    <mergeCell ref="Q351:R352"/>
    <mergeCell ref="S351:T352"/>
    <mergeCell ref="U351:V352"/>
    <mergeCell ref="W351:X352"/>
    <mergeCell ref="AA347:AA352"/>
    <mergeCell ref="AB347:AB352"/>
    <mergeCell ref="AC347:AC352"/>
    <mergeCell ref="AD347:AD352"/>
    <mergeCell ref="Y361:Z364"/>
    <mergeCell ref="M362:N364"/>
    <mergeCell ref="O363:P364"/>
    <mergeCell ref="Q363:R364"/>
    <mergeCell ref="S363:T364"/>
    <mergeCell ref="U363:V364"/>
    <mergeCell ref="W363:X364"/>
    <mergeCell ref="AA359:AA364"/>
    <mergeCell ref="AB359:AB364"/>
    <mergeCell ref="AC359:AC364"/>
    <mergeCell ref="AD359:AD364"/>
    <mergeCell ref="AE359:AE364"/>
    <mergeCell ref="AF359:AF364"/>
    <mergeCell ref="B359:C364"/>
    <mergeCell ref="D359:D364"/>
    <mergeCell ref="E359:E364"/>
    <mergeCell ref="F359:F364"/>
    <mergeCell ref="G359:G364"/>
    <mergeCell ref="H359:H364"/>
    <mergeCell ref="K364:L364"/>
    <mergeCell ref="Y367:Z370"/>
    <mergeCell ref="M368:N370"/>
    <mergeCell ref="O369:P370"/>
    <mergeCell ref="Q369:R370"/>
    <mergeCell ref="S369:T370"/>
    <mergeCell ref="U369:V370"/>
    <mergeCell ref="W369:X370"/>
    <mergeCell ref="AA365:AA370"/>
    <mergeCell ref="AB365:AB370"/>
    <mergeCell ref="AC377:AC382"/>
    <mergeCell ref="AC365:AC370"/>
    <mergeCell ref="AD365:AD370"/>
    <mergeCell ref="AE365:AE370"/>
    <mergeCell ref="AF365:AF370"/>
    <mergeCell ref="B365:C370"/>
    <mergeCell ref="D365:D370"/>
    <mergeCell ref="E365:E370"/>
    <mergeCell ref="F365:F370"/>
    <mergeCell ref="G365:G370"/>
    <mergeCell ref="H365:H370"/>
    <mergeCell ref="K370:L370"/>
    <mergeCell ref="Y373:Z376"/>
    <mergeCell ref="M374:N376"/>
    <mergeCell ref="O375:P376"/>
    <mergeCell ref="Q375:R376"/>
    <mergeCell ref="S375:T376"/>
    <mergeCell ref="U375:V376"/>
    <mergeCell ref="W375:X376"/>
    <mergeCell ref="AA371:AA376"/>
    <mergeCell ref="AB371:AB376"/>
    <mergeCell ref="AC371:AC376"/>
    <mergeCell ref="AD371:AD376"/>
    <mergeCell ref="AE371:AE376"/>
    <mergeCell ref="AF371:AF376"/>
    <mergeCell ref="K382:L382"/>
    <mergeCell ref="B371:C376"/>
    <mergeCell ref="D371:D376"/>
    <mergeCell ref="E371:E376"/>
    <mergeCell ref="F371:F376"/>
    <mergeCell ref="G371:G376"/>
    <mergeCell ref="H371:H376"/>
    <mergeCell ref="K376:L376"/>
    <mergeCell ref="Y379:Z382"/>
    <mergeCell ref="M380:N382"/>
    <mergeCell ref="O381:P382"/>
    <mergeCell ref="Q381:R382"/>
    <mergeCell ref="S381:T382"/>
    <mergeCell ref="U381:V382"/>
    <mergeCell ref="W381:X382"/>
    <mergeCell ref="AA377:AA382"/>
    <mergeCell ref="AB377:AB382"/>
    <mergeCell ref="AE389:AE394"/>
    <mergeCell ref="AD377:AD382"/>
    <mergeCell ref="AE377:AE382"/>
    <mergeCell ref="AF377:AF382"/>
    <mergeCell ref="B377:C382"/>
    <mergeCell ref="D377:D382"/>
    <mergeCell ref="E377:E382"/>
    <mergeCell ref="F377:F382"/>
    <mergeCell ref="G377:G382"/>
    <mergeCell ref="H377:H382"/>
    <mergeCell ref="AF389:AF394"/>
    <mergeCell ref="B389:C394"/>
    <mergeCell ref="D389:D394"/>
    <mergeCell ref="E389:E394"/>
    <mergeCell ref="F389:F394"/>
    <mergeCell ref="G389:G394"/>
    <mergeCell ref="H389:H394"/>
    <mergeCell ref="Y385:Z388"/>
    <mergeCell ref="M386:N388"/>
    <mergeCell ref="O387:P388"/>
    <mergeCell ref="Q387:R388"/>
    <mergeCell ref="S387:T388"/>
    <mergeCell ref="U387:V388"/>
    <mergeCell ref="W387:X388"/>
    <mergeCell ref="AA383:AA388"/>
    <mergeCell ref="AB383:AB388"/>
    <mergeCell ref="AC383:AC388"/>
    <mergeCell ref="AD383:AD388"/>
    <mergeCell ref="AE383:AE388"/>
    <mergeCell ref="AF383:AF388"/>
    <mergeCell ref="B383:C388"/>
    <mergeCell ref="D383:D388"/>
    <mergeCell ref="E383:E388"/>
    <mergeCell ref="F383:F388"/>
    <mergeCell ref="G383:G388"/>
    <mergeCell ref="H383:H388"/>
    <mergeCell ref="K388:L388"/>
    <mergeCell ref="Y397:Z400"/>
    <mergeCell ref="M398:N400"/>
    <mergeCell ref="O399:P400"/>
    <mergeCell ref="Q399:R400"/>
    <mergeCell ref="S399:T400"/>
    <mergeCell ref="U399:V400"/>
    <mergeCell ref="W399:X400"/>
    <mergeCell ref="AA395:AA400"/>
    <mergeCell ref="AB395:AB400"/>
    <mergeCell ref="AC395:AC400"/>
    <mergeCell ref="AD395:AD400"/>
    <mergeCell ref="AE395:AE400"/>
    <mergeCell ref="AF395:AF400"/>
    <mergeCell ref="K394:L394"/>
    <mergeCell ref="B395:C400"/>
    <mergeCell ref="D395:D400"/>
    <mergeCell ref="E395:E400"/>
    <mergeCell ref="F395:F400"/>
    <mergeCell ref="G395:G400"/>
    <mergeCell ref="H395:H400"/>
    <mergeCell ref="K400:L400"/>
    <mergeCell ref="Y391:Z394"/>
    <mergeCell ref="M392:N394"/>
    <mergeCell ref="O393:P394"/>
    <mergeCell ref="Q393:R394"/>
    <mergeCell ref="S393:T394"/>
    <mergeCell ref="U393:V394"/>
    <mergeCell ref="W393:X394"/>
    <mergeCell ref="AA389:AA394"/>
    <mergeCell ref="AB389:AB394"/>
    <mergeCell ref="AC389:AC394"/>
    <mergeCell ref="AD389:AD394"/>
    <mergeCell ref="K406:L406"/>
    <mergeCell ref="Y403:Z406"/>
    <mergeCell ref="M404:N406"/>
    <mergeCell ref="O405:P406"/>
    <mergeCell ref="Q405:R406"/>
    <mergeCell ref="S405:T406"/>
    <mergeCell ref="U405:V406"/>
    <mergeCell ref="W405:X406"/>
    <mergeCell ref="AA401:AA406"/>
    <mergeCell ref="AB401:AB406"/>
    <mergeCell ref="AC401:AC406"/>
    <mergeCell ref="AD401:AD406"/>
    <mergeCell ref="AE401:AE406"/>
    <mergeCell ref="AF401:AF406"/>
    <mergeCell ref="B401:C406"/>
    <mergeCell ref="D401:D406"/>
    <mergeCell ref="E401:E406"/>
    <mergeCell ref="F401:F406"/>
    <mergeCell ref="G401:G406"/>
    <mergeCell ref="H401:H406"/>
    <mergeCell ref="K412:L412"/>
    <mergeCell ref="Y409:Z412"/>
    <mergeCell ref="M410:N412"/>
    <mergeCell ref="O411:P412"/>
    <mergeCell ref="Q411:R412"/>
    <mergeCell ref="S411:T412"/>
    <mergeCell ref="U411:V412"/>
    <mergeCell ref="W411:X412"/>
    <mergeCell ref="AA407:AA412"/>
    <mergeCell ref="AB407:AB412"/>
    <mergeCell ref="AC407:AC412"/>
    <mergeCell ref="AD407:AD412"/>
    <mergeCell ref="AE407:AE412"/>
    <mergeCell ref="AF407:AF412"/>
    <mergeCell ref="B407:C412"/>
    <mergeCell ref="D407:D412"/>
    <mergeCell ref="E407:E412"/>
    <mergeCell ref="F407:F412"/>
    <mergeCell ref="G407:G412"/>
    <mergeCell ref="H407:H412"/>
    <mergeCell ref="AE419:AE424"/>
    <mergeCell ref="AF419:AF424"/>
    <mergeCell ref="B419:C424"/>
    <mergeCell ref="D419:D424"/>
    <mergeCell ref="E419:E424"/>
    <mergeCell ref="F419:F424"/>
    <mergeCell ref="G419:G424"/>
    <mergeCell ref="H419:H424"/>
    <mergeCell ref="K424:L424"/>
    <mergeCell ref="W417:X418"/>
    <mergeCell ref="K418:L418"/>
    <mergeCell ref="AA413:AA418"/>
    <mergeCell ref="AB413:AB418"/>
    <mergeCell ref="AC413:AC418"/>
    <mergeCell ref="AF413:AF418"/>
    <mergeCell ref="Y415:Z418"/>
    <mergeCell ref="M416:N418"/>
    <mergeCell ref="O417:P418"/>
    <mergeCell ref="Q417:R418"/>
    <mergeCell ref="S417:T418"/>
    <mergeCell ref="U417:V418"/>
    <mergeCell ref="B413:C418"/>
    <mergeCell ref="D413:D418"/>
    <mergeCell ref="E413:E418"/>
    <mergeCell ref="F413:F418"/>
    <mergeCell ref="G413:G418"/>
    <mergeCell ref="H413:H418"/>
    <mergeCell ref="B425:C430"/>
    <mergeCell ref="D425:D430"/>
    <mergeCell ref="E425:E430"/>
    <mergeCell ref="F425:F430"/>
    <mergeCell ref="G425:G430"/>
    <mergeCell ref="H425:H430"/>
    <mergeCell ref="Y421:Z424"/>
    <mergeCell ref="M422:N424"/>
    <mergeCell ref="O423:P424"/>
    <mergeCell ref="Q423:R424"/>
    <mergeCell ref="S423:T424"/>
    <mergeCell ref="U423:V424"/>
    <mergeCell ref="W423:X424"/>
    <mergeCell ref="AA419:AA424"/>
    <mergeCell ref="AB419:AB424"/>
    <mergeCell ref="AC419:AC424"/>
    <mergeCell ref="AD419:AD424"/>
    <mergeCell ref="W435:X436"/>
    <mergeCell ref="K436:L436"/>
    <mergeCell ref="AA431:AA436"/>
    <mergeCell ref="AB431:AB436"/>
    <mergeCell ref="AC431:AC436"/>
    <mergeCell ref="AF431:AF436"/>
    <mergeCell ref="Y433:Z436"/>
    <mergeCell ref="M434:N436"/>
    <mergeCell ref="O435:P436"/>
    <mergeCell ref="Q435:R436"/>
    <mergeCell ref="S435:T436"/>
    <mergeCell ref="U435:V436"/>
    <mergeCell ref="K430:L430"/>
    <mergeCell ref="B431:C436"/>
    <mergeCell ref="D431:D436"/>
    <mergeCell ref="E431:E436"/>
    <mergeCell ref="F431:F436"/>
    <mergeCell ref="G431:G436"/>
    <mergeCell ref="H431:H436"/>
    <mergeCell ref="Y427:Z430"/>
    <mergeCell ref="M428:N430"/>
    <mergeCell ref="O429:P430"/>
    <mergeCell ref="Q429:R430"/>
    <mergeCell ref="S429:T430"/>
    <mergeCell ref="U429:V430"/>
    <mergeCell ref="W429:X430"/>
    <mergeCell ref="AA425:AA430"/>
    <mergeCell ref="AB425:AB430"/>
    <mergeCell ref="AC425:AC430"/>
    <mergeCell ref="AD425:AD430"/>
    <mergeCell ref="AE425:AE430"/>
    <mergeCell ref="AF425:AF430"/>
    <mergeCell ref="Y439:Z442"/>
    <mergeCell ref="M440:N442"/>
    <mergeCell ref="O441:P442"/>
    <mergeCell ref="Q441:R442"/>
    <mergeCell ref="S441:T442"/>
    <mergeCell ref="U441:V442"/>
    <mergeCell ref="W441:X442"/>
    <mergeCell ref="AA437:AA442"/>
    <mergeCell ref="AB437:AB442"/>
    <mergeCell ref="AC437:AC442"/>
    <mergeCell ref="AD437:AD442"/>
    <mergeCell ref="AE437:AE442"/>
    <mergeCell ref="AF437:AF442"/>
    <mergeCell ref="B437:C442"/>
    <mergeCell ref="D437:D442"/>
    <mergeCell ref="E437:E442"/>
    <mergeCell ref="F437:F442"/>
    <mergeCell ref="G437:G442"/>
    <mergeCell ref="H437:H442"/>
    <mergeCell ref="K442:L442"/>
    <mergeCell ref="Y445:Z448"/>
    <mergeCell ref="M446:N448"/>
    <mergeCell ref="O447:P448"/>
    <mergeCell ref="Q447:R448"/>
    <mergeCell ref="S447:T448"/>
    <mergeCell ref="U447:V448"/>
    <mergeCell ref="W447:X448"/>
    <mergeCell ref="AA443:AA448"/>
    <mergeCell ref="AB443:AB448"/>
    <mergeCell ref="AC443:AC448"/>
    <mergeCell ref="AD443:AD448"/>
    <mergeCell ref="AE443:AE448"/>
    <mergeCell ref="AF443:AF448"/>
    <mergeCell ref="B443:C448"/>
    <mergeCell ref="D443:D448"/>
    <mergeCell ref="E443:E448"/>
    <mergeCell ref="F443:F448"/>
    <mergeCell ref="G443:G448"/>
    <mergeCell ref="H443:H448"/>
    <mergeCell ref="K448:L448"/>
    <mergeCell ref="Y451:Z454"/>
    <mergeCell ref="M452:N454"/>
    <mergeCell ref="O453:P454"/>
    <mergeCell ref="Q453:R454"/>
    <mergeCell ref="S453:T454"/>
    <mergeCell ref="U453:V454"/>
    <mergeCell ref="W453:X454"/>
    <mergeCell ref="AA449:AA454"/>
    <mergeCell ref="AB449:AB454"/>
    <mergeCell ref="AC449:AC454"/>
    <mergeCell ref="AD449:AD454"/>
    <mergeCell ref="AE449:AE454"/>
    <mergeCell ref="AF449:AF454"/>
    <mergeCell ref="B449:C454"/>
    <mergeCell ref="D449:D454"/>
    <mergeCell ref="E449:E454"/>
    <mergeCell ref="F449:F454"/>
    <mergeCell ref="G449:G454"/>
    <mergeCell ref="H449:H454"/>
    <mergeCell ref="K454:L454"/>
    <mergeCell ref="K460:L460"/>
    <mergeCell ref="Y457:Z460"/>
    <mergeCell ref="M458:N460"/>
    <mergeCell ref="O459:P460"/>
    <mergeCell ref="Q459:R460"/>
    <mergeCell ref="S459:T460"/>
    <mergeCell ref="U459:V460"/>
    <mergeCell ref="W459:X460"/>
    <mergeCell ref="AA455:AA460"/>
    <mergeCell ref="AB455:AB460"/>
    <mergeCell ref="AC455:AC460"/>
    <mergeCell ref="AD455:AD460"/>
    <mergeCell ref="AE455:AE460"/>
    <mergeCell ref="AF455:AF460"/>
    <mergeCell ref="B455:C460"/>
    <mergeCell ref="D455:D460"/>
    <mergeCell ref="E455:E460"/>
    <mergeCell ref="F455:F460"/>
    <mergeCell ref="G455:G460"/>
    <mergeCell ref="H455:H460"/>
    <mergeCell ref="Y463:Z466"/>
    <mergeCell ref="M464:N466"/>
    <mergeCell ref="O465:P466"/>
    <mergeCell ref="Q465:R466"/>
    <mergeCell ref="S465:T466"/>
    <mergeCell ref="U465:V466"/>
    <mergeCell ref="W465:X466"/>
    <mergeCell ref="AA461:AA466"/>
    <mergeCell ref="AB461:AB466"/>
    <mergeCell ref="AC461:AC466"/>
    <mergeCell ref="AD461:AD466"/>
    <mergeCell ref="AE461:AE466"/>
    <mergeCell ref="AF461:AF466"/>
    <mergeCell ref="B461:C466"/>
    <mergeCell ref="D461:D466"/>
    <mergeCell ref="E461:E466"/>
    <mergeCell ref="F461:F466"/>
    <mergeCell ref="G461:G466"/>
    <mergeCell ref="H461:H466"/>
    <mergeCell ref="K466:L466"/>
    <mergeCell ref="AE473:AE478"/>
    <mergeCell ref="AF473:AF478"/>
    <mergeCell ref="B473:C478"/>
    <mergeCell ref="D473:D478"/>
    <mergeCell ref="E473:E478"/>
    <mergeCell ref="F473:F478"/>
    <mergeCell ref="G473:G478"/>
    <mergeCell ref="H473:H478"/>
    <mergeCell ref="K472:L472"/>
    <mergeCell ref="Y469:Z472"/>
    <mergeCell ref="M470:N472"/>
    <mergeCell ref="O471:P472"/>
    <mergeCell ref="Q471:R472"/>
    <mergeCell ref="S471:T472"/>
    <mergeCell ref="U471:V472"/>
    <mergeCell ref="W471:X472"/>
    <mergeCell ref="AA467:AA472"/>
    <mergeCell ref="AB467:AB472"/>
    <mergeCell ref="AC467:AC472"/>
    <mergeCell ref="AD467:AD472"/>
    <mergeCell ref="AE467:AE472"/>
    <mergeCell ref="AF467:AF472"/>
    <mergeCell ref="B467:C472"/>
    <mergeCell ref="D467:D472"/>
    <mergeCell ref="E467:E472"/>
    <mergeCell ref="F467:F472"/>
    <mergeCell ref="G467:G472"/>
    <mergeCell ref="H467:H472"/>
    <mergeCell ref="Y481:Z484"/>
    <mergeCell ref="M482:N484"/>
    <mergeCell ref="O483:P484"/>
    <mergeCell ref="Q483:R484"/>
    <mergeCell ref="S483:T484"/>
    <mergeCell ref="U483:V484"/>
    <mergeCell ref="W483:X484"/>
    <mergeCell ref="AA479:AA484"/>
    <mergeCell ref="AB479:AB484"/>
    <mergeCell ref="AC479:AC484"/>
    <mergeCell ref="AD479:AD484"/>
    <mergeCell ref="AE479:AE484"/>
    <mergeCell ref="AF479:AF484"/>
    <mergeCell ref="K478:L478"/>
    <mergeCell ref="B479:C484"/>
    <mergeCell ref="D479:D484"/>
    <mergeCell ref="E479:E484"/>
    <mergeCell ref="F479:F484"/>
    <mergeCell ref="G479:G484"/>
    <mergeCell ref="H479:H484"/>
    <mergeCell ref="K484:L484"/>
    <mergeCell ref="Y475:Z478"/>
    <mergeCell ref="M476:N478"/>
    <mergeCell ref="O477:P478"/>
    <mergeCell ref="Q477:R478"/>
    <mergeCell ref="S477:T478"/>
    <mergeCell ref="U477:V478"/>
    <mergeCell ref="W477:X478"/>
    <mergeCell ref="AA473:AA478"/>
    <mergeCell ref="AB473:AB478"/>
    <mergeCell ref="AC473:AC478"/>
    <mergeCell ref="AD473:AD478"/>
    <mergeCell ref="W487:X490"/>
    <mergeCell ref="Y487:Z490"/>
    <mergeCell ref="M488:N490"/>
    <mergeCell ref="O489:P490"/>
    <mergeCell ref="K490:L490"/>
    <mergeCell ref="AA485:AA490"/>
    <mergeCell ref="AB485:AB490"/>
    <mergeCell ref="AC485:AC490"/>
    <mergeCell ref="AD485:AD490"/>
    <mergeCell ref="AE485:AE490"/>
    <mergeCell ref="AF485:AF490"/>
    <mergeCell ref="B485:C490"/>
    <mergeCell ref="D485:D490"/>
    <mergeCell ref="E485:E490"/>
    <mergeCell ref="F485:F490"/>
    <mergeCell ref="G485:G490"/>
    <mergeCell ref="H485:H490"/>
    <mergeCell ref="Y493:Z496"/>
    <mergeCell ref="M494:N496"/>
    <mergeCell ref="O495:P496"/>
    <mergeCell ref="Q495:R496"/>
    <mergeCell ref="S495:T496"/>
    <mergeCell ref="U495:V496"/>
    <mergeCell ref="W495:X496"/>
    <mergeCell ref="AA491:AA496"/>
    <mergeCell ref="AB491:AB496"/>
    <mergeCell ref="AC491:AC496"/>
    <mergeCell ref="AD491:AD496"/>
    <mergeCell ref="AE491:AE496"/>
    <mergeCell ref="AF491:AF496"/>
    <mergeCell ref="B491:C496"/>
    <mergeCell ref="D491:D496"/>
    <mergeCell ref="E491:E496"/>
    <mergeCell ref="F491:F496"/>
    <mergeCell ref="G491:G496"/>
    <mergeCell ref="H491:H496"/>
    <mergeCell ref="K496:L496"/>
    <mergeCell ref="Y499:Z502"/>
    <mergeCell ref="M500:N502"/>
    <mergeCell ref="O501:P502"/>
    <mergeCell ref="Q501:R502"/>
    <mergeCell ref="S501:T502"/>
    <mergeCell ref="U501:V502"/>
    <mergeCell ref="W501:X502"/>
    <mergeCell ref="AA497:AA502"/>
    <mergeCell ref="AB497:AB502"/>
    <mergeCell ref="AC497:AC502"/>
    <mergeCell ref="AD497:AD502"/>
    <mergeCell ref="AE497:AE502"/>
    <mergeCell ref="AF497:AF502"/>
    <mergeCell ref="B497:C502"/>
    <mergeCell ref="D497:D502"/>
    <mergeCell ref="E497:E502"/>
    <mergeCell ref="F497:F502"/>
    <mergeCell ref="G497:G502"/>
    <mergeCell ref="H497:H502"/>
    <mergeCell ref="K502:L502"/>
    <mergeCell ref="Y505:Z508"/>
    <mergeCell ref="M506:N508"/>
    <mergeCell ref="O507:P508"/>
    <mergeCell ref="Q507:R508"/>
    <mergeCell ref="S507:T508"/>
    <mergeCell ref="U507:V508"/>
    <mergeCell ref="W507:X508"/>
    <mergeCell ref="AA503:AA508"/>
    <mergeCell ref="AB503:AB508"/>
    <mergeCell ref="AC503:AC508"/>
    <mergeCell ref="AD503:AD508"/>
    <mergeCell ref="AE503:AE508"/>
    <mergeCell ref="AF503:AF508"/>
    <mergeCell ref="B503:C508"/>
    <mergeCell ref="D503:D508"/>
    <mergeCell ref="E503:E508"/>
    <mergeCell ref="F503:F508"/>
    <mergeCell ref="G503:G508"/>
    <mergeCell ref="H503:H508"/>
    <mergeCell ref="K508:L508"/>
    <mergeCell ref="Y511:Z514"/>
    <mergeCell ref="M512:N514"/>
    <mergeCell ref="O513:P514"/>
    <mergeCell ref="Q513:R514"/>
    <mergeCell ref="S513:T514"/>
    <mergeCell ref="U513:V514"/>
    <mergeCell ref="W513:X514"/>
    <mergeCell ref="AA509:AA514"/>
    <mergeCell ref="AB509:AB514"/>
    <mergeCell ref="AC509:AC514"/>
    <mergeCell ref="AD509:AD514"/>
    <mergeCell ref="AE509:AE514"/>
    <mergeCell ref="AF509:AF514"/>
    <mergeCell ref="B509:C514"/>
    <mergeCell ref="D509:D514"/>
    <mergeCell ref="E509:E514"/>
    <mergeCell ref="F509:F514"/>
    <mergeCell ref="G509:G514"/>
    <mergeCell ref="H509:H514"/>
    <mergeCell ref="K514:L514"/>
    <mergeCell ref="Y517:Z520"/>
    <mergeCell ref="M518:N520"/>
    <mergeCell ref="O519:P520"/>
    <mergeCell ref="Q519:R520"/>
    <mergeCell ref="S519:T520"/>
    <mergeCell ref="U519:V520"/>
    <mergeCell ref="W519:X520"/>
    <mergeCell ref="AA515:AA520"/>
    <mergeCell ref="AB515:AB520"/>
    <mergeCell ref="AC515:AC520"/>
    <mergeCell ref="AD515:AD520"/>
    <mergeCell ref="AE515:AE520"/>
    <mergeCell ref="AF515:AF520"/>
    <mergeCell ref="B515:C520"/>
    <mergeCell ref="D515:D520"/>
    <mergeCell ref="E515:E520"/>
    <mergeCell ref="F515:F520"/>
    <mergeCell ref="G515:G520"/>
    <mergeCell ref="H515:H520"/>
    <mergeCell ref="K520:L520"/>
    <mergeCell ref="Y523:Z526"/>
    <mergeCell ref="M524:N526"/>
    <mergeCell ref="O525:P526"/>
    <mergeCell ref="Q525:R526"/>
    <mergeCell ref="S525:T526"/>
    <mergeCell ref="U525:V526"/>
    <mergeCell ref="W525:X526"/>
    <mergeCell ref="AA521:AA526"/>
    <mergeCell ref="AB521:AB526"/>
    <mergeCell ref="AC521:AC526"/>
    <mergeCell ref="AD521:AD526"/>
    <mergeCell ref="AE521:AE526"/>
    <mergeCell ref="AF521:AF526"/>
    <mergeCell ref="B521:C526"/>
    <mergeCell ref="D521:D526"/>
    <mergeCell ref="E521:E526"/>
    <mergeCell ref="F521:F526"/>
    <mergeCell ref="G521:G526"/>
    <mergeCell ref="H521:H526"/>
    <mergeCell ref="K526:L526"/>
    <mergeCell ref="Y529:Z532"/>
    <mergeCell ref="M530:N532"/>
    <mergeCell ref="O531:P532"/>
    <mergeCell ref="Q531:R532"/>
    <mergeCell ref="S531:T532"/>
    <mergeCell ref="U531:V532"/>
    <mergeCell ref="W531:X532"/>
    <mergeCell ref="AA527:AA532"/>
    <mergeCell ref="AB527:AB532"/>
    <mergeCell ref="AC527:AC532"/>
    <mergeCell ref="AD527:AD532"/>
    <mergeCell ref="AE527:AE532"/>
    <mergeCell ref="AF527:AF532"/>
    <mergeCell ref="B527:C532"/>
    <mergeCell ref="D527:D532"/>
    <mergeCell ref="E527:E532"/>
    <mergeCell ref="F527:F532"/>
    <mergeCell ref="G527:G532"/>
    <mergeCell ref="H527:H532"/>
    <mergeCell ref="K532:L532"/>
    <mergeCell ref="Y535:Z538"/>
    <mergeCell ref="M536:N538"/>
    <mergeCell ref="O537:P538"/>
    <mergeCell ref="Q537:R538"/>
    <mergeCell ref="S537:T538"/>
    <mergeCell ref="U537:V538"/>
    <mergeCell ref="W537:X538"/>
    <mergeCell ref="AA533:AA538"/>
    <mergeCell ref="AB533:AB538"/>
    <mergeCell ref="AC533:AC538"/>
    <mergeCell ref="AD533:AD538"/>
    <mergeCell ref="AE533:AE538"/>
    <mergeCell ref="AF533:AF538"/>
    <mergeCell ref="B533:C538"/>
    <mergeCell ref="D533:D538"/>
    <mergeCell ref="E533:E538"/>
    <mergeCell ref="F533:F538"/>
    <mergeCell ref="G533:G538"/>
    <mergeCell ref="H533:H538"/>
    <mergeCell ref="K538:L538"/>
    <mergeCell ref="Y541:Z544"/>
    <mergeCell ref="M542:N544"/>
    <mergeCell ref="O543:P544"/>
    <mergeCell ref="Q543:R544"/>
    <mergeCell ref="S543:T544"/>
    <mergeCell ref="U543:V544"/>
    <mergeCell ref="W543:X544"/>
    <mergeCell ref="AA539:AA544"/>
    <mergeCell ref="AB539:AB544"/>
    <mergeCell ref="AC539:AC544"/>
    <mergeCell ref="AD539:AD544"/>
    <mergeCell ref="AE539:AE544"/>
    <mergeCell ref="AF539:AF544"/>
    <mergeCell ref="B539:C544"/>
    <mergeCell ref="D539:D544"/>
    <mergeCell ref="E539:E544"/>
    <mergeCell ref="F539:F544"/>
    <mergeCell ref="G539:G544"/>
    <mergeCell ref="H539:H544"/>
    <mergeCell ref="K544:L544"/>
    <mergeCell ref="Y547:Z550"/>
    <mergeCell ref="M548:N550"/>
    <mergeCell ref="O549:P550"/>
    <mergeCell ref="Q549:R550"/>
    <mergeCell ref="S549:T550"/>
    <mergeCell ref="U549:V550"/>
    <mergeCell ref="W549:X550"/>
    <mergeCell ref="AA545:AA550"/>
    <mergeCell ref="AB545:AB550"/>
    <mergeCell ref="AC545:AC550"/>
    <mergeCell ref="AD545:AD550"/>
    <mergeCell ref="AE545:AE550"/>
    <mergeCell ref="AF545:AF550"/>
    <mergeCell ref="B545:C550"/>
    <mergeCell ref="D545:D550"/>
    <mergeCell ref="E545:E550"/>
    <mergeCell ref="F545:F550"/>
    <mergeCell ref="G545:G550"/>
    <mergeCell ref="H545:H550"/>
    <mergeCell ref="K550:L550"/>
    <mergeCell ref="Y553:Z556"/>
    <mergeCell ref="M554:N556"/>
    <mergeCell ref="O555:P556"/>
    <mergeCell ref="Q555:R556"/>
    <mergeCell ref="S555:T556"/>
    <mergeCell ref="U555:V556"/>
    <mergeCell ref="W555:X556"/>
    <mergeCell ref="AA551:AA556"/>
    <mergeCell ref="AB551:AB556"/>
    <mergeCell ref="AC551:AC556"/>
    <mergeCell ref="AD551:AD556"/>
    <mergeCell ref="AE551:AE556"/>
    <mergeCell ref="AF551:AF556"/>
    <mergeCell ref="B551:C556"/>
    <mergeCell ref="D551:D556"/>
    <mergeCell ref="E551:E556"/>
    <mergeCell ref="F551:F556"/>
    <mergeCell ref="G551:G556"/>
    <mergeCell ref="H551:H556"/>
    <mergeCell ref="K556:L556"/>
    <mergeCell ref="Y559:Z562"/>
    <mergeCell ref="M560:N562"/>
    <mergeCell ref="O561:P562"/>
    <mergeCell ref="Q561:R562"/>
    <mergeCell ref="S561:T562"/>
    <mergeCell ref="U561:V562"/>
    <mergeCell ref="W561:X562"/>
    <mergeCell ref="AA557:AA562"/>
    <mergeCell ref="AB557:AB562"/>
    <mergeCell ref="AC557:AC562"/>
    <mergeCell ref="AD557:AD562"/>
    <mergeCell ref="AE557:AE562"/>
    <mergeCell ref="AF557:AF562"/>
    <mergeCell ref="B557:C562"/>
    <mergeCell ref="D557:D562"/>
    <mergeCell ref="E557:E562"/>
    <mergeCell ref="F557:F562"/>
    <mergeCell ref="G557:G562"/>
    <mergeCell ref="H557:H562"/>
    <mergeCell ref="K562:L562"/>
    <mergeCell ref="Y565:Z568"/>
    <mergeCell ref="M566:N568"/>
    <mergeCell ref="O567:P568"/>
    <mergeCell ref="Q567:R568"/>
    <mergeCell ref="S567:T568"/>
    <mergeCell ref="U567:V568"/>
    <mergeCell ref="W567:X568"/>
    <mergeCell ref="AA563:AA568"/>
    <mergeCell ref="AB563:AB568"/>
    <mergeCell ref="AC563:AC568"/>
    <mergeCell ref="AD563:AD568"/>
    <mergeCell ref="AE563:AE568"/>
    <mergeCell ref="AF563:AF568"/>
    <mergeCell ref="B563:C568"/>
    <mergeCell ref="D563:D568"/>
    <mergeCell ref="E563:E568"/>
    <mergeCell ref="F563:F568"/>
    <mergeCell ref="G563:G568"/>
    <mergeCell ref="H563:H568"/>
    <mergeCell ref="K568:L568"/>
    <mergeCell ref="Y571:Z574"/>
    <mergeCell ref="M572:N574"/>
    <mergeCell ref="O573:P574"/>
    <mergeCell ref="Q573:R574"/>
    <mergeCell ref="S573:T574"/>
    <mergeCell ref="U573:V574"/>
    <mergeCell ref="W573:X574"/>
    <mergeCell ref="AA569:AA574"/>
    <mergeCell ref="AB569:AB574"/>
    <mergeCell ref="AC569:AC574"/>
    <mergeCell ref="AD569:AD574"/>
    <mergeCell ref="AE569:AE574"/>
    <mergeCell ref="AF569:AF574"/>
    <mergeCell ref="B569:C574"/>
    <mergeCell ref="D569:D574"/>
    <mergeCell ref="E569:E574"/>
    <mergeCell ref="F569:F574"/>
    <mergeCell ref="G569:G574"/>
    <mergeCell ref="H569:H574"/>
    <mergeCell ref="K574:L574"/>
    <mergeCell ref="Y577:Z580"/>
    <mergeCell ref="M578:N580"/>
    <mergeCell ref="O579:P580"/>
    <mergeCell ref="Q579:R580"/>
    <mergeCell ref="S579:T580"/>
    <mergeCell ref="U579:V580"/>
    <mergeCell ref="W579:X580"/>
    <mergeCell ref="AA575:AA580"/>
    <mergeCell ref="AB575:AB580"/>
    <mergeCell ref="AC575:AC580"/>
    <mergeCell ref="AD575:AD580"/>
    <mergeCell ref="AE575:AE580"/>
    <mergeCell ref="AF575:AF580"/>
    <mergeCell ref="B575:C580"/>
    <mergeCell ref="D575:D580"/>
    <mergeCell ref="E575:E580"/>
    <mergeCell ref="F575:F580"/>
    <mergeCell ref="G575:G580"/>
    <mergeCell ref="H575:H580"/>
    <mergeCell ref="K580:L580"/>
    <mergeCell ref="Y583:Z586"/>
    <mergeCell ref="M584:N586"/>
    <mergeCell ref="O585:P586"/>
    <mergeCell ref="Q585:R586"/>
    <mergeCell ref="S585:T586"/>
    <mergeCell ref="U585:V586"/>
    <mergeCell ref="W585:X586"/>
    <mergeCell ref="AA581:AA586"/>
    <mergeCell ref="AB581:AB586"/>
    <mergeCell ref="AC581:AC586"/>
    <mergeCell ref="AD581:AD586"/>
    <mergeCell ref="AE581:AE586"/>
    <mergeCell ref="AF581:AF586"/>
    <mergeCell ref="B581:C586"/>
    <mergeCell ref="D581:D586"/>
    <mergeCell ref="E581:E586"/>
    <mergeCell ref="F581:F586"/>
    <mergeCell ref="G581:G586"/>
    <mergeCell ref="H581:H586"/>
    <mergeCell ref="K586:L586"/>
    <mergeCell ref="Y589:Z592"/>
    <mergeCell ref="M590:N592"/>
    <mergeCell ref="O591:P592"/>
    <mergeCell ref="Q591:R592"/>
    <mergeCell ref="S591:T592"/>
    <mergeCell ref="U591:V592"/>
    <mergeCell ref="W591:X592"/>
    <mergeCell ref="AA587:AA592"/>
    <mergeCell ref="AB587:AB592"/>
    <mergeCell ref="AC587:AC592"/>
    <mergeCell ref="AD587:AD592"/>
    <mergeCell ref="AE587:AE592"/>
    <mergeCell ref="AF587:AF592"/>
    <mergeCell ref="B587:C592"/>
    <mergeCell ref="D587:D592"/>
    <mergeCell ref="E587:E592"/>
    <mergeCell ref="F587:F592"/>
    <mergeCell ref="G587:G592"/>
    <mergeCell ref="H587:H592"/>
    <mergeCell ref="K592:L592"/>
    <mergeCell ref="Y595:Z598"/>
    <mergeCell ref="M596:N598"/>
    <mergeCell ref="O597:P598"/>
    <mergeCell ref="Q597:R598"/>
    <mergeCell ref="S597:T598"/>
    <mergeCell ref="U597:V598"/>
    <mergeCell ref="W597:X598"/>
    <mergeCell ref="AA593:AA598"/>
    <mergeCell ref="AB593:AB598"/>
    <mergeCell ref="AC593:AC598"/>
    <mergeCell ref="AD593:AD598"/>
    <mergeCell ref="AE593:AE598"/>
    <mergeCell ref="AF593:AF598"/>
    <mergeCell ref="B593:C598"/>
    <mergeCell ref="D593:D598"/>
    <mergeCell ref="E593:E598"/>
    <mergeCell ref="F593:F598"/>
    <mergeCell ref="G593:G598"/>
    <mergeCell ref="H593:H598"/>
    <mergeCell ref="K598:L598"/>
    <mergeCell ref="Y601:Z604"/>
    <mergeCell ref="M602:N604"/>
    <mergeCell ref="O603:P604"/>
    <mergeCell ref="Q603:R604"/>
    <mergeCell ref="S603:T604"/>
    <mergeCell ref="U603:V604"/>
    <mergeCell ref="W603:X604"/>
    <mergeCell ref="AA599:AA604"/>
    <mergeCell ref="AB599:AB604"/>
    <mergeCell ref="AC599:AC604"/>
    <mergeCell ref="AD599:AD604"/>
    <mergeCell ref="AE599:AE604"/>
    <mergeCell ref="AF599:AF604"/>
    <mergeCell ref="B599:C604"/>
    <mergeCell ref="D599:D604"/>
    <mergeCell ref="E599:E604"/>
    <mergeCell ref="F599:F604"/>
    <mergeCell ref="G599:G604"/>
    <mergeCell ref="H599:H604"/>
    <mergeCell ref="K604:L604"/>
    <mergeCell ref="Y607:Z610"/>
    <mergeCell ref="M608:N610"/>
    <mergeCell ref="O609:P610"/>
    <mergeCell ref="Q609:R610"/>
    <mergeCell ref="S609:T610"/>
    <mergeCell ref="U609:V610"/>
    <mergeCell ref="W609:X610"/>
    <mergeCell ref="AA605:AA610"/>
    <mergeCell ref="AB605:AB610"/>
    <mergeCell ref="AC605:AC610"/>
    <mergeCell ref="AD605:AD610"/>
    <mergeCell ref="AE605:AE610"/>
    <mergeCell ref="AF605:AF610"/>
    <mergeCell ref="B605:C610"/>
    <mergeCell ref="D605:D610"/>
    <mergeCell ref="E605:E610"/>
    <mergeCell ref="F605:F610"/>
    <mergeCell ref="G605:G610"/>
    <mergeCell ref="H605:H610"/>
    <mergeCell ref="K610:L610"/>
    <mergeCell ref="Y613:Z616"/>
    <mergeCell ref="M614:N616"/>
    <mergeCell ref="O615:P616"/>
    <mergeCell ref="Q615:R616"/>
    <mergeCell ref="S615:T616"/>
    <mergeCell ref="U615:V616"/>
    <mergeCell ref="W615:X616"/>
    <mergeCell ref="AA611:AA616"/>
    <mergeCell ref="AB611:AB616"/>
    <mergeCell ref="AC611:AC616"/>
    <mergeCell ref="AD611:AD616"/>
    <mergeCell ref="AE611:AE616"/>
    <mergeCell ref="AF611:AF616"/>
    <mergeCell ref="B611:C616"/>
    <mergeCell ref="D611:D616"/>
    <mergeCell ref="E611:E616"/>
    <mergeCell ref="F611:F616"/>
    <mergeCell ref="G611:G616"/>
    <mergeCell ref="H611:H616"/>
    <mergeCell ref="K616:L616"/>
    <mergeCell ref="Y619:Z622"/>
    <mergeCell ref="M620:N622"/>
    <mergeCell ref="O621:P622"/>
    <mergeCell ref="Q621:R622"/>
    <mergeCell ref="S621:T622"/>
    <mergeCell ref="U621:V622"/>
    <mergeCell ref="W621:X622"/>
    <mergeCell ref="AA617:AA622"/>
    <mergeCell ref="AB617:AB622"/>
    <mergeCell ref="AC617:AC622"/>
    <mergeCell ref="AD617:AD622"/>
    <mergeCell ref="AE617:AE622"/>
    <mergeCell ref="AF617:AF622"/>
    <mergeCell ref="B617:C622"/>
    <mergeCell ref="D617:D622"/>
    <mergeCell ref="E617:E622"/>
    <mergeCell ref="F617:F622"/>
    <mergeCell ref="G617:G622"/>
    <mergeCell ref="H617:H622"/>
    <mergeCell ref="K622:L622"/>
    <mergeCell ref="Y625:Z628"/>
    <mergeCell ref="M626:N628"/>
    <mergeCell ref="O627:P628"/>
    <mergeCell ref="Q627:R628"/>
    <mergeCell ref="S627:T628"/>
    <mergeCell ref="U627:V628"/>
    <mergeCell ref="W627:X628"/>
    <mergeCell ref="AA623:AA628"/>
    <mergeCell ref="AB623:AB628"/>
    <mergeCell ref="AC623:AC628"/>
    <mergeCell ref="AD623:AD628"/>
    <mergeCell ref="AE623:AE628"/>
    <mergeCell ref="AF623:AF628"/>
    <mergeCell ref="B623:C628"/>
    <mergeCell ref="D623:D628"/>
    <mergeCell ref="E623:E628"/>
    <mergeCell ref="F623:F628"/>
    <mergeCell ref="G623:G628"/>
    <mergeCell ref="H623:H628"/>
    <mergeCell ref="K628:L628"/>
    <mergeCell ref="Y631:Z634"/>
    <mergeCell ref="M632:N634"/>
    <mergeCell ref="O633:P634"/>
    <mergeCell ref="Q633:R634"/>
    <mergeCell ref="S633:T634"/>
    <mergeCell ref="U633:V634"/>
    <mergeCell ref="W633:X634"/>
    <mergeCell ref="AA629:AA634"/>
    <mergeCell ref="AB629:AB634"/>
    <mergeCell ref="AC629:AC634"/>
    <mergeCell ref="AD629:AD634"/>
    <mergeCell ref="AE629:AE634"/>
    <mergeCell ref="AF629:AF634"/>
    <mergeCell ref="B629:C634"/>
    <mergeCell ref="D629:D634"/>
    <mergeCell ref="E629:E634"/>
    <mergeCell ref="F629:F634"/>
    <mergeCell ref="G629:G634"/>
    <mergeCell ref="H629:H634"/>
    <mergeCell ref="K634:L634"/>
    <mergeCell ref="Y637:Z640"/>
    <mergeCell ref="M638:N640"/>
    <mergeCell ref="O639:P640"/>
    <mergeCell ref="Q639:R640"/>
    <mergeCell ref="S639:T640"/>
    <mergeCell ref="U639:V640"/>
    <mergeCell ref="W639:X640"/>
    <mergeCell ref="AA635:AA640"/>
    <mergeCell ref="AB635:AB640"/>
    <mergeCell ref="AC635:AC640"/>
    <mergeCell ref="AD635:AD640"/>
    <mergeCell ref="AE635:AE640"/>
    <mergeCell ref="AF635:AF640"/>
    <mergeCell ref="B635:C640"/>
    <mergeCell ref="D635:D640"/>
    <mergeCell ref="E635:E640"/>
    <mergeCell ref="F635:F640"/>
    <mergeCell ref="G635:G640"/>
    <mergeCell ref="H635:H640"/>
    <mergeCell ref="K640:L640"/>
    <mergeCell ref="Y643:Z646"/>
    <mergeCell ref="M644:N646"/>
    <mergeCell ref="O645:P646"/>
    <mergeCell ref="Q645:R646"/>
    <mergeCell ref="S645:T646"/>
    <mergeCell ref="U645:V646"/>
    <mergeCell ref="W645:X646"/>
    <mergeCell ref="AA641:AA646"/>
    <mergeCell ref="AB641:AB646"/>
    <mergeCell ref="AC641:AC646"/>
    <mergeCell ref="AD641:AD646"/>
    <mergeCell ref="AE641:AE646"/>
    <mergeCell ref="AF641:AF646"/>
    <mergeCell ref="B641:C646"/>
    <mergeCell ref="D641:D646"/>
    <mergeCell ref="E641:E646"/>
    <mergeCell ref="F641:F646"/>
    <mergeCell ref="G641:G646"/>
    <mergeCell ref="H641:H646"/>
    <mergeCell ref="K646:L646"/>
    <mergeCell ref="Y649:Z652"/>
    <mergeCell ref="M650:N652"/>
    <mergeCell ref="O651:P652"/>
    <mergeCell ref="Q651:R652"/>
    <mergeCell ref="S651:T652"/>
    <mergeCell ref="U651:V652"/>
    <mergeCell ref="W651:X652"/>
    <mergeCell ref="AA647:AA652"/>
    <mergeCell ref="AB647:AB652"/>
    <mergeCell ref="AC647:AC652"/>
    <mergeCell ref="AD647:AD652"/>
    <mergeCell ref="AE647:AE652"/>
    <mergeCell ref="AF647:AF652"/>
    <mergeCell ref="B647:C652"/>
    <mergeCell ref="D647:D652"/>
    <mergeCell ref="E647:E652"/>
    <mergeCell ref="F647:F652"/>
    <mergeCell ref="G647:G652"/>
    <mergeCell ref="H647:H652"/>
    <mergeCell ref="K652:L652"/>
    <mergeCell ref="Y655:Z658"/>
    <mergeCell ref="M656:N658"/>
    <mergeCell ref="O657:P658"/>
    <mergeCell ref="Q657:R658"/>
    <mergeCell ref="S657:T658"/>
    <mergeCell ref="U657:V658"/>
    <mergeCell ref="W657:X658"/>
    <mergeCell ref="AA653:AA658"/>
    <mergeCell ref="AB653:AB658"/>
    <mergeCell ref="AC653:AC658"/>
    <mergeCell ref="AD653:AD658"/>
    <mergeCell ref="AE653:AE658"/>
    <mergeCell ref="AF653:AF658"/>
    <mergeCell ref="B653:C658"/>
    <mergeCell ref="D653:D658"/>
    <mergeCell ref="E653:E658"/>
    <mergeCell ref="F653:F658"/>
    <mergeCell ref="G653:G658"/>
    <mergeCell ref="H653:H658"/>
    <mergeCell ref="K658:L658"/>
    <mergeCell ref="Y661:Z664"/>
    <mergeCell ref="M662:N664"/>
    <mergeCell ref="O663:P664"/>
    <mergeCell ref="Q663:R664"/>
    <mergeCell ref="S663:T664"/>
    <mergeCell ref="U663:V664"/>
    <mergeCell ref="W663:X664"/>
    <mergeCell ref="AA659:AA664"/>
    <mergeCell ref="AB659:AB664"/>
    <mergeCell ref="AC659:AC664"/>
    <mergeCell ref="AD659:AD664"/>
    <mergeCell ref="AE659:AE664"/>
    <mergeCell ref="AF659:AF664"/>
    <mergeCell ref="B659:C664"/>
    <mergeCell ref="D659:D664"/>
    <mergeCell ref="E659:E664"/>
    <mergeCell ref="F659:F664"/>
    <mergeCell ref="G659:G664"/>
    <mergeCell ref="H659:H664"/>
    <mergeCell ref="K664:L664"/>
    <mergeCell ref="Y667:Z670"/>
    <mergeCell ref="M668:N670"/>
    <mergeCell ref="O669:P670"/>
    <mergeCell ref="Q669:R670"/>
    <mergeCell ref="S669:T670"/>
    <mergeCell ref="U669:V670"/>
    <mergeCell ref="W669:X670"/>
    <mergeCell ref="AA665:AA670"/>
    <mergeCell ref="AB665:AB670"/>
    <mergeCell ref="AC665:AC670"/>
    <mergeCell ref="AD665:AD670"/>
    <mergeCell ref="AE665:AE670"/>
    <mergeCell ref="AF665:AF670"/>
    <mergeCell ref="B665:C670"/>
    <mergeCell ref="D665:D670"/>
    <mergeCell ref="E665:E670"/>
    <mergeCell ref="F665:F670"/>
    <mergeCell ref="G665:G670"/>
    <mergeCell ref="H665:H670"/>
    <mergeCell ref="K670:L670"/>
    <mergeCell ref="Y673:Z676"/>
    <mergeCell ref="M674:N676"/>
    <mergeCell ref="O675:P676"/>
    <mergeCell ref="Q675:R676"/>
    <mergeCell ref="S675:T676"/>
    <mergeCell ref="U675:V676"/>
    <mergeCell ref="W675:X676"/>
    <mergeCell ref="AA671:AA676"/>
    <mergeCell ref="AB671:AB676"/>
    <mergeCell ref="AC671:AC676"/>
    <mergeCell ref="AD671:AD676"/>
    <mergeCell ref="AE671:AE676"/>
    <mergeCell ref="AF671:AF676"/>
    <mergeCell ref="B671:C676"/>
    <mergeCell ref="D671:D676"/>
    <mergeCell ref="E671:E676"/>
    <mergeCell ref="F671:F676"/>
    <mergeCell ref="G671:G676"/>
    <mergeCell ref="H671:H676"/>
    <mergeCell ref="K676:L676"/>
    <mergeCell ref="Y679:Z682"/>
    <mergeCell ref="M680:N682"/>
    <mergeCell ref="O681:P682"/>
    <mergeCell ref="Q681:R682"/>
    <mergeCell ref="S681:T682"/>
    <mergeCell ref="U681:V682"/>
    <mergeCell ref="W681:X682"/>
    <mergeCell ref="AA677:AA682"/>
    <mergeCell ref="AB677:AB682"/>
    <mergeCell ref="AC677:AC682"/>
    <mergeCell ref="AD677:AD682"/>
    <mergeCell ref="AE677:AE682"/>
    <mergeCell ref="AF677:AF682"/>
    <mergeCell ref="B677:C682"/>
    <mergeCell ref="D677:D682"/>
    <mergeCell ref="E677:E682"/>
    <mergeCell ref="F677:F682"/>
    <mergeCell ref="G677:G682"/>
    <mergeCell ref="H677:H682"/>
    <mergeCell ref="K682:L682"/>
    <mergeCell ref="Y685:Z688"/>
    <mergeCell ref="M686:N688"/>
    <mergeCell ref="O687:P688"/>
    <mergeCell ref="Q687:R688"/>
    <mergeCell ref="S687:T688"/>
    <mergeCell ref="U687:V688"/>
    <mergeCell ref="W687:X688"/>
    <mergeCell ref="AA683:AA688"/>
    <mergeCell ref="AB683:AB688"/>
    <mergeCell ref="AC683:AC688"/>
    <mergeCell ref="AD683:AD688"/>
    <mergeCell ref="AE683:AE688"/>
    <mergeCell ref="AF683:AF688"/>
    <mergeCell ref="B683:C688"/>
    <mergeCell ref="D683:D688"/>
    <mergeCell ref="E683:E688"/>
    <mergeCell ref="F683:F688"/>
    <mergeCell ref="G683:G688"/>
    <mergeCell ref="H683:H688"/>
    <mergeCell ref="K688:L688"/>
    <mergeCell ref="Y691:Z694"/>
    <mergeCell ref="M692:N694"/>
    <mergeCell ref="O693:P694"/>
    <mergeCell ref="Q693:R694"/>
    <mergeCell ref="S693:T694"/>
    <mergeCell ref="U693:V694"/>
    <mergeCell ref="W693:X694"/>
    <mergeCell ref="AA689:AA694"/>
    <mergeCell ref="AB689:AB694"/>
    <mergeCell ref="AC689:AC694"/>
    <mergeCell ref="AD689:AD694"/>
    <mergeCell ref="AE689:AE694"/>
    <mergeCell ref="AF689:AF694"/>
    <mergeCell ref="B689:C694"/>
    <mergeCell ref="D689:D694"/>
    <mergeCell ref="E689:E694"/>
    <mergeCell ref="F689:F694"/>
    <mergeCell ref="G689:G694"/>
    <mergeCell ref="H689:H694"/>
    <mergeCell ref="K694:L694"/>
    <mergeCell ref="Y697:Z700"/>
    <mergeCell ref="M698:N700"/>
    <mergeCell ref="O699:P700"/>
    <mergeCell ref="Q699:R700"/>
    <mergeCell ref="S699:T700"/>
    <mergeCell ref="U699:V700"/>
    <mergeCell ref="W699:X700"/>
    <mergeCell ref="AA695:AA700"/>
    <mergeCell ref="AB695:AB700"/>
    <mergeCell ref="AC695:AC700"/>
    <mergeCell ref="AD695:AD700"/>
    <mergeCell ref="AE695:AE700"/>
    <mergeCell ref="AF695:AF700"/>
    <mergeCell ref="B695:C700"/>
    <mergeCell ref="D695:D700"/>
    <mergeCell ref="E695:E700"/>
    <mergeCell ref="F695:F700"/>
    <mergeCell ref="G695:G700"/>
    <mergeCell ref="H695:H700"/>
    <mergeCell ref="K700:L700"/>
    <mergeCell ref="Y703:Z706"/>
    <mergeCell ref="M704:N706"/>
    <mergeCell ref="O705:P706"/>
    <mergeCell ref="Q705:R706"/>
    <mergeCell ref="S705:T706"/>
    <mergeCell ref="U705:V706"/>
    <mergeCell ref="W705:X706"/>
    <mergeCell ref="AA701:AA706"/>
    <mergeCell ref="AB701:AB706"/>
    <mergeCell ref="AC701:AC706"/>
    <mergeCell ref="AD701:AD706"/>
    <mergeCell ref="AE701:AE706"/>
    <mergeCell ref="AF701:AF706"/>
    <mergeCell ref="B701:C706"/>
    <mergeCell ref="D701:D706"/>
    <mergeCell ref="E701:E706"/>
    <mergeCell ref="F701:F706"/>
    <mergeCell ref="G701:G706"/>
    <mergeCell ref="H701:H706"/>
    <mergeCell ref="K706:L706"/>
    <mergeCell ref="Y709:Z712"/>
    <mergeCell ref="M710:N712"/>
    <mergeCell ref="O711:P712"/>
    <mergeCell ref="Q711:R712"/>
    <mergeCell ref="S711:T712"/>
    <mergeCell ref="U711:V712"/>
    <mergeCell ref="W711:X712"/>
    <mergeCell ref="AA707:AA712"/>
    <mergeCell ref="AB707:AB712"/>
    <mergeCell ref="AC707:AC712"/>
    <mergeCell ref="AD707:AD712"/>
    <mergeCell ref="AE707:AE712"/>
    <mergeCell ref="AF707:AF712"/>
    <mergeCell ref="B707:C712"/>
    <mergeCell ref="D707:D712"/>
    <mergeCell ref="E707:E712"/>
    <mergeCell ref="F707:F712"/>
    <mergeCell ref="G707:G712"/>
    <mergeCell ref="H707:H712"/>
    <mergeCell ref="K712:L712"/>
    <mergeCell ref="Y715:Z718"/>
    <mergeCell ref="M716:N718"/>
    <mergeCell ref="O717:P718"/>
    <mergeCell ref="Q717:R718"/>
    <mergeCell ref="S717:T718"/>
    <mergeCell ref="U717:V718"/>
    <mergeCell ref="W717:X718"/>
    <mergeCell ref="AA713:AA718"/>
    <mergeCell ref="AB713:AB718"/>
    <mergeCell ref="AC713:AC718"/>
    <mergeCell ref="AD713:AD718"/>
    <mergeCell ref="AE713:AE718"/>
    <mergeCell ref="AF713:AF718"/>
    <mergeCell ref="B713:C718"/>
    <mergeCell ref="D713:D718"/>
    <mergeCell ref="E713:E718"/>
    <mergeCell ref="F713:F718"/>
    <mergeCell ref="G713:G718"/>
    <mergeCell ref="H713:H718"/>
    <mergeCell ref="K718:L718"/>
    <mergeCell ref="Y721:Z724"/>
    <mergeCell ref="M722:N724"/>
    <mergeCell ref="O723:P724"/>
    <mergeCell ref="Q723:R724"/>
    <mergeCell ref="S723:T724"/>
    <mergeCell ref="U723:V724"/>
    <mergeCell ref="W723:X724"/>
    <mergeCell ref="AA719:AA724"/>
    <mergeCell ref="AB719:AB724"/>
    <mergeCell ref="AC719:AC724"/>
    <mergeCell ref="AD719:AD724"/>
    <mergeCell ref="AE719:AE724"/>
    <mergeCell ref="AF719:AF724"/>
    <mergeCell ref="B719:C724"/>
    <mergeCell ref="D719:D724"/>
    <mergeCell ref="E719:E724"/>
    <mergeCell ref="F719:F724"/>
    <mergeCell ref="G719:G724"/>
    <mergeCell ref="H719:H724"/>
    <mergeCell ref="K724:L724"/>
    <mergeCell ref="Y727:Z730"/>
    <mergeCell ref="M728:N730"/>
    <mergeCell ref="O729:P730"/>
    <mergeCell ref="Q729:R730"/>
    <mergeCell ref="S729:T730"/>
    <mergeCell ref="U729:V730"/>
    <mergeCell ref="W729:X730"/>
    <mergeCell ref="AA725:AA730"/>
    <mergeCell ref="AB725:AB730"/>
    <mergeCell ref="AC725:AC730"/>
    <mergeCell ref="AD725:AD730"/>
    <mergeCell ref="AE725:AE730"/>
    <mergeCell ref="AF725:AF730"/>
    <mergeCell ref="B725:C730"/>
    <mergeCell ref="D725:D730"/>
    <mergeCell ref="E725:E730"/>
    <mergeCell ref="F725:F730"/>
    <mergeCell ref="G725:G730"/>
    <mergeCell ref="H725:H730"/>
    <mergeCell ref="K730:L730"/>
    <mergeCell ref="Y733:Z736"/>
    <mergeCell ref="M734:N736"/>
    <mergeCell ref="O735:P736"/>
    <mergeCell ref="Q735:R736"/>
    <mergeCell ref="S735:T736"/>
    <mergeCell ref="U735:V736"/>
    <mergeCell ref="W735:X736"/>
    <mergeCell ref="AA731:AA736"/>
    <mergeCell ref="AB731:AB736"/>
    <mergeCell ref="AC731:AC736"/>
    <mergeCell ref="AD731:AD736"/>
    <mergeCell ref="AE731:AE736"/>
    <mergeCell ref="AF731:AF736"/>
    <mergeCell ref="B731:C736"/>
    <mergeCell ref="D731:D736"/>
    <mergeCell ref="E731:E736"/>
    <mergeCell ref="F731:F736"/>
    <mergeCell ref="G731:G736"/>
    <mergeCell ref="H731:H736"/>
    <mergeCell ref="K736:L736"/>
    <mergeCell ref="Y739:Z742"/>
    <mergeCell ref="M740:N742"/>
    <mergeCell ref="O741:P742"/>
    <mergeCell ref="Q741:R742"/>
    <mergeCell ref="S741:T742"/>
    <mergeCell ref="U741:V742"/>
    <mergeCell ref="W741:X742"/>
    <mergeCell ref="AA737:AA742"/>
    <mergeCell ref="AB737:AB742"/>
    <mergeCell ref="AC737:AC742"/>
    <mergeCell ref="AD737:AD742"/>
    <mergeCell ref="AE737:AE742"/>
    <mergeCell ref="AF737:AF742"/>
    <mergeCell ref="B737:C742"/>
    <mergeCell ref="D737:D742"/>
    <mergeCell ref="E737:E742"/>
    <mergeCell ref="F737:F742"/>
    <mergeCell ref="G737:G742"/>
    <mergeCell ref="H737:H742"/>
    <mergeCell ref="K742:L742"/>
    <mergeCell ref="Y745:Z748"/>
    <mergeCell ref="M746:N748"/>
    <mergeCell ref="O747:P748"/>
    <mergeCell ref="Q747:R748"/>
    <mergeCell ref="S747:T748"/>
    <mergeCell ref="U747:V748"/>
    <mergeCell ref="W747:X748"/>
    <mergeCell ref="AA743:AA748"/>
    <mergeCell ref="AB743:AB748"/>
    <mergeCell ref="AC743:AC748"/>
    <mergeCell ref="AD743:AD748"/>
    <mergeCell ref="AE743:AE748"/>
    <mergeCell ref="AF743:AF748"/>
    <mergeCell ref="B743:C748"/>
    <mergeCell ref="D743:D748"/>
    <mergeCell ref="E743:E748"/>
    <mergeCell ref="F743:F748"/>
    <mergeCell ref="G743:G748"/>
    <mergeCell ref="H743:H748"/>
    <mergeCell ref="K748:L748"/>
    <mergeCell ref="Y751:Z754"/>
    <mergeCell ref="M752:N754"/>
    <mergeCell ref="O753:P754"/>
    <mergeCell ref="Q753:R754"/>
    <mergeCell ref="S753:T754"/>
    <mergeCell ref="U753:V754"/>
    <mergeCell ref="W753:X754"/>
    <mergeCell ref="AA749:AA754"/>
    <mergeCell ref="AB749:AB754"/>
    <mergeCell ref="AC749:AC754"/>
    <mergeCell ref="AD749:AD754"/>
    <mergeCell ref="AE749:AE754"/>
    <mergeCell ref="AF749:AF754"/>
    <mergeCell ref="B749:C754"/>
    <mergeCell ref="D749:D754"/>
    <mergeCell ref="E749:E754"/>
    <mergeCell ref="F749:F754"/>
    <mergeCell ref="G749:G754"/>
    <mergeCell ref="H749:H754"/>
    <mergeCell ref="K754:L754"/>
    <mergeCell ref="Y757:Z760"/>
    <mergeCell ref="M758:N760"/>
    <mergeCell ref="O759:P760"/>
    <mergeCell ref="Q759:R760"/>
    <mergeCell ref="S759:T760"/>
    <mergeCell ref="U759:V760"/>
    <mergeCell ref="W759:X760"/>
    <mergeCell ref="AA755:AA760"/>
    <mergeCell ref="AB755:AB760"/>
    <mergeCell ref="AC755:AC760"/>
    <mergeCell ref="AD755:AD760"/>
    <mergeCell ref="AE755:AE760"/>
    <mergeCell ref="AF755:AF760"/>
    <mergeCell ref="B755:C760"/>
    <mergeCell ref="D755:D760"/>
    <mergeCell ref="E755:E760"/>
    <mergeCell ref="F755:F760"/>
    <mergeCell ref="G755:G760"/>
    <mergeCell ref="H755:H760"/>
    <mergeCell ref="K760:L760"/>
    <mergeCell ref="Y763:Z766"/>
    <mergeCell ref="M764:N766"/>
    <mergeCell ref="O765:P766"/>
    <mergeCell ref="Q765:R766"/>
    <mergeCell ref="S765:T766"/>
    <mergeCell ref="U765:V766"/>
    <mergeCell ref="W765:X766"/>
    <mergeCell ref="AA761:AA766"/>
    <mergeCell ref="AB761:AB766"/>
    <mergeCell ref="AE773:AE778"/>
    <mergeCell ref="AC761:AC766"/>
    <mergeCell ref="AD761:AD766"/>
    <mergeCell ref="AE761:AE766"/>
    <mergeCell ref="AF761:AF766"/>
    <mergeCell ref="B761:C766"/>
    <mergeCell ref="D761:D766"/>
    <mergeCell ref="E761:E766"/>
    <mergeCell ref="F761:F766"/>
    <mergeCell ref="G761:G766"/>
    <mergeCell ref="H761:H766"/>
    <mergeCell ref="K766:L766"/>
    <mergeCell ref="AF773:AF778"/>
    <mergeCell ref="B773:C778"/>
    <mergeCell ref="D773:D778"/>
    <mergeCell ref="E773:E778"/>
    <mergeCell ref="F773:F778"/>
    <mergeCell ref="G773:G778"/>
    <mergeCell ref="H773:H778"/>
    <mergeCell ref="Y769:Z772"/>
    <mergeCell ref="M770:N772"/>
    <mergeCell ref="O771:P772"/>
    <mergeCell ref="Q771:R772"/>
    <mergeCell ref="S771:T772"/>
    <mergeCell ref="U771:V772"/>
    <mergeCell ref="W771:X772"/>
    <mergeCell ref="AA767:AA772"/>
    <mergeCell ref="AB767:AB772"/>
    <mergeCell ref="AC767:AC772"/>
    <mergeCell ref="AD767:AD772"/>
    <mergeCell ref="AE767:AE772"/>
    <mergeCell ref="AF767:AF772"/>
    <mergeCell ref="B767:C772"/>
    <mergeCell ref="D767:D772"/>
    <mergeCell ref="E767:E772"/>
    <mergeCell ref="F767:F772"/>
    <mergeCell ref="G767:G772"/>
    <mergeCell ref="H767:H772"/>
    <mergeCell ref="K772:L772"/>
    <mergeCell ref="Y781:Z784"/>
    <mergeCell ref="M782:N784"/>
    <mergeCell ref="O783:P784"/>
    <mergeCell ref="Q783:R784"/>
    <mergeCell ref="S783:T784"/>
    <mergeCell ref="U783:V784"/>
    <mergeCell ref="W783:X784"/>
    <mergeCell ref="AA779:AA784"/>
    <mergeCell ref="AB779:AB784"/>
    <mergeCell ref="AC779:AC784"/>
    <mergeCell ref="AD779:AD784"/>
    <mergeCell ref="AE779:AE784"/>
    <mergeCell ref="AF779:AF784"/>
    <mergeCell ref="K778:L778"/>
    <mergeCell ref="B779:C784"/>
    <mergeCell ref="D779:D784"/>
    <mergeCell ref="E779:E784"/>
    <mergeCell ref="F779:F784"/>
    <mergeCell ref="G779:G784"/>
    <mergeCell ref="H779:H784"/>
    <mergeCell ref="K784:L784"/>
    <mergeCell ref="Y775:Z778"/>
    <mergeCell ref="M776:N778"/>
    <mergeCell ref="O777:P778"/>
    <mergeCell ref="Q777:R778"/>
    <mergeCell ref="S777:T778"/>
    <mergeCell ref="U777:V778"/>
    <mergeCell ref="W777:X778"/>
    <mergeCell ref="AA773:AA778"/>
    <mergeCell ref="AB773:AB778"/>
    <mergeCell ref="AC773:AC778"/>
    <mergeCell ref="AD773:AD778"/>
    <mergeCell ref="K790:L790"/>
    <mergeCell ref="Y787:Z790"/>
    <mergeCell ref="M788:N790"/>
    <mergeCell ref="O789:P790"/>
    <mergeCell ref="Q789:R790"/>
    <mergeCell ref="S789:T790"/>
    <mergeCell ref="U789:V790"/>
    <mergeCell ref="W789:X790"/>
    <mergeCell ref="AA785:AA790"/>
    <mergeCell ref="AB785:AB790"/>
    <mergeCell ref="AC785:AC790"/>
    <mergeCell ref="AD785:AD790"/>
    <mergeCell ref="AE785:AE790"/>
    <mergeCell ref="AF785:AF790"/>
    <mergeCell ref="B785:C790"/>
    <mergeCell ref="D785:D790"/>
    <mergeCell ref="E785:E790"/>
    <mergeCell ref="F785:F790"/>
    <mergeCell ref="G785:G790"/>
    <mergeCell ref="H785:H790"/>
    <mergeCell ref="Y793:Z796"/>
    <mergeCell ref="M794:N796"/>
    <mergeCell ref="O795:P796"/>
    <mergeCell ref="Q795:R796"/>
    <mergeCell ref="S795:T796"/>
    <mergeCell ref="U795:V796"/>
    <mergeCell ref="W795:X796"/>
    <mergeCell ref="AA791:AA796"/>
    <mergeCell ref="AB791:AB796"/>
    <mergeCell ref="AE803:AE808"/>
    <mergeCell ref="AC791:AC796"/>
    <mergeCell ref="AD791:AD796"/>
    <mergeCell ref="AE791:AE796"/>
    <mergeCell ref="AF791:AF796"/>
    <mergeCell ref="B791:C796"/>
    <mergeCell ref="D791:D796"/>
    <mergeCell ref="E791:E796"/>
    <mergeCell ref="F791:F796"/>
    <mergeCell ref="G791:G796"/>
    <mergeCell ref="H791:H796"/>
    <mergeCell ref="K796:L796"/>
    <mergeCell ref="AF803:AF808"/>
    <mergeCell ref="B803:C808"/>
    <mergeCell ref="D803:D808"/>
    <mergeCell ref="E803:E808"/>
    <mergeCell ref="F803:F808"/>
    <mergeCell ref="G803:G808"/>
    <mergeCell ref="H803:H808"/>
    <mergeCell ref="Y799:Z802"/>
    <mergeCell ref="M800:N802"/>
    <mergeCell ref="O801:P802"/>
    <mergeCell ref="Q801:R802"/>
    <mergeCell ref="S801:T802"/>
    <mergeCell ref="U801:V802"/>
    <mergeCell ref="W801:X802"/>
    <mergeCell ref="AA797:AA802"/>
    <mergeCell ref="AB797:AB802"/>
    <mergeCell ref="AC797:AC802"/>
    <mergeCell ref="AD797:AD802"/>
    <mergeCell ref="AE797:AE802"/>
    <mergeCell ref="AF797:AF802"/>
    <mergeCell ref="B797:C802"/>
    <mergeCell ref="D797:D802"/>
    <mergeCell ref="E797:E802"/>
    <mergeCell ref="F797:F802"/>
    <mergeCell ref="G797:G802"/>
    <mergeCell ref="H797:H802"/>
    <mergeCell ref="K802:L802"/>
    <mergeCell ref="Y811:Z814"/>
    <mergeCell ref="M812:N814"/>
    <mergeCell ref="O813:P814"/>
    <mergeCell ref="Q813:R814"/>
    <mergeCell ref="S813:T814"/>
    <mergeCell ref="U813:V814"/>
    <mergeCell ref="W813:X814"/>
    <mergeCell ref="AA809:AA814"/>
    <mergeCell ref="AB809:AB814"/>
    <mergeCell ref="AC809:AC814"/>
    <mergeCell ref="AD809:AD814"/>
    <mergeCell ref="AE809:AE814"/>
    <mergeCell ref="AF809:AF814"/>
    <mergeCell ref="K808:L808"/>
    <mergeCell ref="B809:C814"/>
    <mergeCell ref="D809:D814"/>
    <mergeCell ref="E809:E814"/>
    <mergeCell ref="F809:F814"/>
    <mergeCell ref="G809:G814"/>
    <mergeCell ref="H809:H814"/>
    <mergeCell ref="K814:L814"/>
    <mergeCell ref="Y805:Z808"/>
    <mergeCell ref="M806:N808"/>
    <mergeCell ref="O807:P808"/>
    <mergeCell ref="Q807:R808"/>
    <mergeCell ref="S807:T808"/>
    <mergeCell ref="U807:V808"/>
    <mergeCell ref="W807:X808"/>
    <mergeCell ref="AA803:AA808"/>
    <mergeCell ref="AB803:AB808"/>
    <mergeCell ref="AC803:AC808"/>
    <mergeCell ref="AD803:AD808"/>
    <mergeCell ref="Y817:Z820"/>
    <mergeCell ref="M818:N820"/>
    <mergeCell ref="O819:P820"/>
    <mergeCell ref="Q819:R820"/>
    <mergeCell ref="S819:T820"/>
    <mergeCell ref="U819:V820"/>
    <mergeCell ref="W819:X820"/>
    <mergeCell ref="AA815:AA820"/>
    <mergeCell ref="AB815:AB820"/>
    <mergeCell ref="AC815:AC820"/>
    <mergeCell ref="AD815:AD820"/>
    <mergeCell ref="AE815:AE820"/>
    <mergeCell ref="AF815:AF820"/>
    <mergeCell ref="B815:C820"/>
    <mergeCell ref="D815:D820"/>
    <mergeCell ref="E815:E820"/>
    <mergeCell ref="F815:F820"/>
    <mergeCell ref="G815:G820"/>
    <mergeCell ref="H815:H820"/>
    <mergeCell ref="K820:L820"/>
    <mergeCell ref="Y823:Z826"/>
    <mergeCell ref="M824:N826"/>
    <mergeCell ref="O825:P826"/>
    <mergeCell ref="Q825:R826"/>
    <mergeCell ref="S825:T826"/>
    <mergeCell ref="U825:V826"/>
    <mergeCell ref="W825:X826"/>
    <mergeCell ref="AA821:AA826"/>
    <mergeCell ref="AB821:AB826"/>
    <mergeCell ref="AC821:AC826"/>
    <mergeCell ref="AD821:AD826"/>
    <mergeCell ref="AE821:AE826"/>
    <mergeCell ref="AF821:AF826"/>
    <mergeCell ref="B821:C826"/>
    <mergeCell ref="D821:D826"/>
    <mergeCell ref="E821:E826"/>
    <mergeCell ref="F821:F826"/>
    <mergeCell ref="G821:G826"/>
    <mergeCell ref="H821:H826"/>
    <mergeCell ref="K826:L826"/>
    <mergeCell ref="Y829:Z832"/>
    <mergeCell ref="M830:N832"/>
    <mergeCell ref="O831:P832"/>
    <mergeCell ref="Q831:R832"/>
    <mergeCell ref="S831:T832"/>
    <mergeCell ref="U831:V832"/>
    <mergeCell ref="W831:X832"/>
    <mergeCell ref="AA827:AA832"/>
    <mergeCell ref="AB827:AB832"/>
    <mergeCell ref="AC827:AC832"/>
    <mergeCell ref="AD827:AD832"/>
    <mergeCell ref="AE827:AE832"/>
    <mergeCell ref="AF827:AF832"/>
    <mergeCell ref="B827:C832"/>
    <mergeCell ref="D827:D832"/>
    <mergeCell ref="E827:E832"/>
    <mergeCell ref="F827:F832"/>
    <mergeCell ref="G827:G832"/>
    <mergeCell ref="H827:H832"/>
    <mergeCell ref="K832:L832"/>
    <mergeCell ref="Y835:Z838"/>
    <mergeCell ref="M836:N838"/>
    <mergeCell ref="O837:P838"/>
    <mergeCell ref="Q837:R838"/>
    <mergeCell ref="S837:T838"/>
    <mergeCell ref="U837:V838"/>
    <mergeCell ref="W837:X838"/>
    <mergeCell ref="AA833:AA838"/>
    <mergeCell ref="AB833:AB838"/>
    <mergeCell ref="AC833:AC838"/>
    <mergeCell ref="AD833:AD838"/>
    <mergeCell ref="AE833:AE838"/>
    <mergeCell ref="AF833:AF838"/>
    <mergeCell ref="B833:C838"/>
    <mergeCell ref="D833:D838"/>
    <mergeCell ref="E833:E838"/>
    <mergeCell ref="F833:F838"/>
    <mergeCell ref="G833:G838"/>
    <mergeCell ref="H833:H838"/>
    <mergeCell ref="K838:L838"/>
    <mergeCell ref="Y841:Z844"/>
    <mergeCell ref="M842:N844"/>
    <mergeCell ref="O843:P844"/>
    <mergeCell ref="Q843:R844"/>
    <mergeCell ref="S843:T844"/>
    <mergeCell ref="U843:V844"/>
    <mergeCell ref="W843:X844"/>
    <mergeCell ref="AA839:AA844"/>
    <mergeCell ref="AB839:AB844"/>
    <mergeCell ref="AC839:AC844"/>
    <mergeCell ref="AD839:AD844"/>
    <mergeCell ref="AE839:AE844"/>
    <mergeCell ref="AF839:AF844"/>
    <mergeCell ref="B839:C844"/>
    <mergeCell ref="D839:D844"/>
    <mergeCell ref="E839:E844"/>
    <mergeCell ref="F839:F844"/>
    <mergeCell ref="G839:G844"/>
    <mergeCell ref="H839:H844"/>
    <mergeCell ref="K844:L844"/>
    <mergeCell ref="Y847:Z850"/>
    <mergeCell ref="M848:N850"/>
    <mergeCell ref="O849:P850"/>
    <mergeCell ref="Q849:R850"/>
    <mergeCell ref="S849:T850"/>
    <mergeCell ref="U849:V850"/>
    <mergeCell ref="W849:X850"/>
    <mergeCell ref="AA845:AA850"/>
    <mergeCell ref="AB845:AB850"/>
    <mergeCell ref="AC857:AC862"/>
    <mergeCell ref="AC845:AC850"/>
    <mergeCell ref="AD845:AD850"/>
    <mergeCell ref="AE845:AE850"/>
    <mergeCell ref="AF845:AF850"/>
    <mergeCell ref="B845:C850"/>
    <mergeCell ref="D845:D850"/>
    <mergeCell ref="E845:E850"/>
    <mergeCell ref="F845:F850"/>
    <mergeCell ref="G845:G850"/>
    <mergeCell ref="H845:H850"/>
    <mergeCell ref="K850:L850"/>
    <mergeCell ref="Y853:Z856"/>
    <mergeCell ref="M854:N856"/>
    <mergeCell ref="O855:P856"/>
    <mergeCell ref="Q855:R856"/>
    <mergeCell ref="S855:T856"/>
    <mergeCell ref="U855:V856"/>
    <mergeCell ref="W855:X856"/>
    <mergeCell ref="AA851:AA856"/>
    <mergeCell ref="AB851:AB856"/>
    <mergeCell ref="AC851:AC856"/>
    <mergeCell ref="AD851:AD856"/>
    <mergeCell ref="AE851:AE856"/>
    <mergeCell ref="AF851:AF856"/>
    <mergeCell ref="K862:L862"/>
    <mergeCell ref="B851:C856"/>
    <mergeCell ref="D851:D856"/>
    <mergeCell ref="E851:E856"/>
    <mergeCell ref="F851:F856"/>
    <mergeCell ref="G851:G856"/>
    <mergeCell ref="H851:H856"/>
    <mergeCell ref="K856:L856"/>
    <mergeCell ref="Y859:Z862"/>
    <mergeCell ref="M860:N862"/>
    <mergeCell ref="O861:P862"/>
    <mergeCell ref="Q861:R862"/>
    <mergeCell ref="S861:T862"/>
    <mergeCell ref="U861:V862"/>
    <mergeCell ref="W861:X862"/>
    <mergeCell ref="AA857:AA862"/>
    <mergeCell ref="AB857:AB862"/>
    <mergeCell ref="AC869:AC874"/>
    <mergeCell ref="AD857:AD862"/>
    <mergeCell ref="AE857:AE862"/>
    <mergeCell ref="AF857:AF862"/>
    <mergeCell ref="B857:C862"/>
    <mergeCell ref="D857:D862"/>
    <mergeCell ref="E857:E862"/>
    <mergeCell ref="F857:F862"/>
    <mergeCell ref="G857:G862"/>
    <mergeCell ref="H857:H862"/>
    <mergeCell ref="Y865:Z868"/>
    <mergeCell ref="M866:N868"/>
    <mergeCell ref="O867:P868"/>
    <mergeCell ref="Q867:R868"/>
    <mergeCell ref="S867:T868"/>
    <mergeCell ref="U867:V868"/>
    <mergeCell ref="W867:X868"/>
    <mergeCell ref="AA863:AA868"/>
    <mergeCell ref="AB863:AB868"/>
    <mergeCell ref="AC863:AC868"/>
    <mergeCell ref="AD863:AD868"/>
    <mergeCell ref="AE863:AE868"/>
    <mergeCell ref="AF863:AF868"/>
    <mergeCell ref="K874:L874"/>
    <mergeCell ref="B863:C868"/>
    <mergeCell ref="D863:D868"/>
    <mergeCell ref="E863:E868"/>
    <mergeCell ref="F863:F868"/>
    <mergeCell ref="G863:G868"/>
    <mergeCell ref="H863:H868"/>
    <mergeCell ref="K868:L868"/>
    <mergeCell ref="Y871:Z874"/>
    <mergeCell ref="M872:N874"/>
    <mergeCell ref="O873:P874"/>
    <mergeCell ref="Q873:R874"/>
    <mergeCell ref="S873:T874"/>
    <mergeCell ref="U873:V874"/>
    <mergeCell ref="W873:X874"/>
    <mergeCell ref="AA869:AA874"/>
    <mergeCell ref="AB869:AB874"/>
    <mergeCell ref="AE881:AE886"/>
    <mergeCell ref="AD869:AD874"/>
    <mergeCell ref="AE869:AE874"/>
    <mergeCell ref="AF869:AF874"/>
    <mergeCell ref="B869:C874"/>
    <mergeCell ref="D869:D874"/>
    <mergeCell ref="E869:E874"/>
    <mergeCell ref="F869:F874"/>
    <mergeCell ref="G869:G874"/>
    <mergeCell ref="H869:H874"/>
    <mergeCell ref="AF881:AF886"/>
    <mergeCell ref="B881:C886"/>
    <mergeCell ref="D881:D886"/>
    <mergeCell ref="E881:E886"/>
    <mergeCell ref="F881:F886"/>
    <mergeCell ref="G881:G886"/>
    <mergeCell ref="H881:H886"/>
    <mergeCell ref="Y877:Z880"/>
    <mergeCell ref="M878:N880"/>
    <mergeCell ref="O879:P880"/>
    <mergeCell ref="Q879:R880"/>
    <mergeCell ref="S879:T880"/>
    <mergeCell ref="U879:V880"/>
    <mergeCell ref="W879:X880"/>
    <mergeCell ref="AA875:AA880"/>
    <mergeCell ref="AB875:AB880"/>
    <mergeCell ref="AC875:AC880"/>
    <mergeCell ref="AD875:AD880"/>
    <mergeCell ref="AE875:AE880"/>
    <mergeCell ref="AF875:AF880"/>
    <mergeCell ref="B875:C880"/>
    <mergeCell ref="D875:D880"/>
    <mergeCell ref="E875:E880"/>
    <mergeCell ref="F875:F880"/>
    <mergeCell ref="G875:G880"/>
    <mergeCell ref="H875:H880"/>
    <mergeCell ref="K880:L880"/>
    <mergeCell ref="Y889:Z892"/>
    <mergeCell ref="M890:N892"/>
    <mergeCell ref="O891:P892"/>
    <mergeCell ref="Q891:R892"/>
    <mergeCell ref="S891:T892"/>
    <mergeCell ref="U891:V892"/>
    <mergeCell ref="W891:X892"/>
    <mergeCell ref="AA887:AA892"/>
    <mergeCell ref="AB887:AB892"/>
    <mergeCell ref="AC887:AC892"/>
    <mergeCell ref="AD887:AD892"/>
    <mergeCell ref="AE887:AE892"/>
    <mergeCell ref="AF887:AF892"/>
    <mergeCell ref="K886:L886"/>
    <mergeCell ref="B887:C892"/>
    <mergeCell ref="D887:D892"/>
    <mergeCell ref="E887:E892"/>
    <mergeCell ref="F887:F892"/>
    <mergeCell ref="G887:G892"/>
    <mergeCell ref="H887:H892"/>
    <mergeCell ref="K892:L892"/>
    <mergeCell ref="Y883:Z886"/>
    <mergeCell ref="M884:N886"/>
    <mergeCell ref="O885:P886"/>
    <mergeCell ref="Q885:R886"/>
    <mergeCell ref="S885:T886"/>
    <mergeCell ref="U885:V886"/>
    <mergeCell ref="W885:X886"/>
    <mergeCell ref="AA881:AA886"/>
    <mergeCell ref="AB881:AB886"/>
    <mergeCell ref="AC881:AC886"/>
    <mergeCell ref="AD881:AD886"/>
    <mergeCell ref="Y895:Z898"/>
    <mergeCell ref="M896:N898"/>
    <mergeCell ref="O897:P898"/>
    <mergeCell ref="Q897:R898"/>
    <mergeCell ref="S897:T898"/>
    <mergeCell ref="U897:V898"/>
    <mergeCell ref="W897:X898"/>
    <mergeCell ref="AA893:AA898"/>
    <mergeCell ref="AB893:AB898"/>
    <mergeCell ref="AC893:AC898"/>
    <mergeCell ref="AD893:AD898"/>
    <mergeCell ref="AE893:AE898"/>
    <mergeCell ref="AF893:AF898"/>
    <mergeCell ref="B893:C898"/>
    <mergeCell ref="D893:D898"/>
    <mergeCell ref="E893:E898"/>
    <mergeCell ref="F893:F898"/>
    <mergeCell ref="G893:G898"/>
    <mergeCell ref="H893:H898"/>
    <mergeCell ref="K898:L898"/>
    <mergeCell ref="Y901:Z904"/>
    <mergeCell ref="M902:N904"/>
    <mergeCell ref="O903:P904"/>
    <mergeCell ref="Q903:R904"/>
    <mergeCell ref="S903:T904"/>
    <mergeCell ref="U903:V904"/>
    <mergeCell ref="W903:X904"/>
    <mergeCell ref="AA899:AA904"/>
    <mergeCell ref="AB899:AB904"/>
    <mergeCell ref="AC899:AC904"/>
    <mergeCell ref="AD899:AD904"/>
    <mergeCell ref="AE899:AE904"/>
    <mergeCell ref="AF899:AF904"/>
    <mergeCell ref="B899:C904"/>
    <mergeCell ref="D899:D904"/>
    <mergeCell ref="E899:E904"/>
    <mergeCell ref="F899:F904"/>
    <mergeCell ref="G899:G904"/>
    <mergeCell ref="H899:H904"/>
    <mergeCell ref="K904:L904"/>
    <mergeCell ref="Y907:Z910"/>
    <mergeCell ref="M908:N910"/>
    <mergeCell ref="O909:P910"/>
    <mergeCell ref="Q909:R910"/>
    <mergeCell ref="S909:T910"/>
    <mergeCell ref="U909:V910"/>
    <mergeCell ref="W909:X910"/>
    <mergeCell ref="AA905:AA910"/>
    <mergeCell ref="AB905:AB910"/>
    <mergeCell ref="AE917:AE922"/>
    <mergeCell ref="AC905:AC910"/>
    <mergeCell ref="AD905:AD910"/>
    <mergeCell ref="AE905:AE910"/>
    <mergeCell ref="AF905:AF910"/>
    <mergeCell ref="B905:C910"/>
    <mergeCell ref="D905:D910"/>
    <mergeCell ref="E905:E910"/>
    <mergeCell ref="F905:F910"/>
    <mergeCell ref="G905:G910"/>
    <mergeCell ref="H905:H910"/>
    <mergeCell ref="K910:L910"/>
    <mergeCell ref="AF917:AF922"/>
    <mergeCell ref="B917:C922"/>
    <mergeCell ref="D917:D922"/>
    <mergeCell ref="E917:E922"/>
    <mergeCell ref="F917:F922"/>
    <mergeCell ref="G917:G922"/>
    <mergeCell ref="H917:H922"/>
    <mergeCell ref="Y913:Z916"/>
    <mergeCell ref="M914:N916"/>
    <mergeCell ref="O915:P916"/>
    <mergeCell ref="Q915:R916"/>
    <mergeCell ref="S915:T916"/>
    <mergeCell ref="U915:V916"/>
    <mergeCell ref="W915:X916"/>
    <mergeCell ref="AA911:AA916"/>
    <mergeCell ref="AB911:AB916"/>
    <mergeCell ref="AC911:AC916"/>
    <mergeCell ref="AD911:AD916"/>
    <mergeCell ref="AE911:AE916"/>
    <mergeCell ref="AF911:AF916"/>
    <mergeCell ref="B911:C916"/>
    <mergeCell ref="D911:D916"/>
    <mergeCell ref="E911:E916"/>
    <mergeCell ref="F911:F916"/>
    <mergeCell ref="G911:G916"/>
    <mergeCell ref="H911:H916"/>
    <mergeCell ref="K916:L916"/>
    <mergeCell ref="Y925:Z928"/>
    <mergeCell ref="M926:N928"/>
    <mergeCell ref="O927:P928"/>
    <mergeCell ref="Q927:R928"/>
    <mergeCell ref="S927:T928"/>
    <mergeCell ref="U927:V928"/>
    <mergeCell ref="W927:X928"/>
    <mergeCell ref="AA923:AA928"/>
    <mergeCell ref="AB923:AB928"/>
    <mergeCell ref="AC923:AC928"/>
    <mergeCell ref="AD923:AD928"/>
    <mergeCell ref="AE923:AE928"/>
    <mergeCell ref="AF923:AF928"/>
    <mergeCell ref="K922:L922"/>
    <mergeCell ref="B923:C928"/>
    <mergeCell ref="D923:D928"/>
    <mergeCell ref="E923:E928"/>
    <mergeCell ref="F923:F928"/>
    <mergeCell ref="G923:G928"/>
    <mergeCell ref="H923:H928"/>
    <mergeCell ref="K928:L928"/>
    <mergeCell ref="Y919:Z922"/>
    <mergeCell ref="M920:N922"/>
    <mergeCell ref="O921:P922"/>
    <mergeCell ref="Q921:R922"/>
    <mergeCell ref="S921:T922"/>
    <mergeCell ref="U921:V922"/>
    <mergeCell ref="W921:X922"/>
    <mergeCell ref="AA917:AA922"/>
    <mergeCell ref="AB917:AB922"/>
    <mergeCell ref="AC917:AC922"/>
    <mergeCell ref="AD917:AD922"/>
    <mergeCell ref="K934:L934"/>
    <mergeCell ref="Y931:Z934"/>
    <mergeCell ref="M932:N934"/>
    <mergeCell ref="O933:P934"/>
    <mergeCell ref="Q933:R934"/>
    <mergeCell ref="S933:T934"/>
    <mergeCell ref="U933:V934"/>
    <mergeCell ref="W933:X934"/>
    <mergeCell ref="AA929:AA934"/>
    <mergeCell ref="AB929:AB934"/>
    <mergeCell ref="AC929:AC934"/>
    <mergeCell ref="AD929:AD934"/>
    <mergeCell ref="AE929:AE934"/>
    <mergeCell ref="AF929:AF934"/>
    <mergeCell ref="B929:C934"/>
    <mergeCell ref="D929:D934"/>
    <mergeCell ref="E929:E934"/>
    <mergeCell ref="F929:F934"/>
    <mergeCell ref="G929:G934"/>
    <mergeCell ref="H929:H934"/>
    <mergeCell ref="Y937:Z940"/>
    <mergeCell ref="M938:N940"/>
    <mergeCell ref="O939:P940"/>
    <mergeCell ref="Q939:R940"/>
    <mergeCell ref="S939:T940"/>
    <mergeCell ref="U939:V940"/>
    <mergeCell ref="W939:X940"/>
    <mergeCell ref="AA935:AA940"/>
    <mergeCell ref="AB935:AB940"/>
    <mergeCell ref="AC947:AC952"/>
    <mergeCell ref="AC935:AC940"/>
    <mergeCell ref="AD935:AD940"/>
    <mergeCell ref="AE935:AE940"/>
    <mergeCell ref="AF935:AF940"/>
    <mergeCell ref="B935:C940"/>
    <mergeCell ref="D935:D940"/>
    <mergeCell ref="E935:E940"/>
    <mergeCell ref="F935:F940"/>
    <mergeCell ref="G935:G940"/>
    <mergeCell ref="H935:H940"/>
    <mergeCell ref="K940:L940"/>
    <mergeCell ref="Y943:Z946"/>
    <mergeCell ref="M944:N946"/>
    <mergeCell ref="O945:P946"/>
    <mergeCell ref="Q945:R946"/>
    <mergeCell ref="S945:T946"/>
    <mergeCell ref="U945:V946"/>
    <mergeCell ref="W945:X946"/>
    <mergeCell ref="AA941:AA946"/>
    <mergeCell ref="AB941:AB946"/>
    <mergeCell ref="AC941:AC946"/>
    <mergeCell ref="AD941:AD946"/>
    <mergeCell ref="AE941:AE946"/>
    <mergeCell ref="AF941:AF946"/>
    <mergeCell ref="K952:L952"/>
    <mergeCell ref="B941:C946"/>
    <mergeCell ref="D941:D946"/>
    <mergeCell ref="E941:E946"/>
    <mergeCell ref="F941:F946"/>
    <mergeCell ref="G941:G946"/>
    <mergeCell ref="H941:H946"/>
    <mergeCell ref="K946:L946"/>
    <mergeCell ref="Y949:Z952"/>
    <mergeCell ref="M950:N952"/>
    <mergeCell ref="O951:P952"/>
    <mergeCell ref="Q951:R952"/>
    <mergeCell ref="S951:T952"/>
    <mergeCell ref="U951:V952"/>
    <mergeCell ref="W951:X952"/>
    <mergeCell ref="AA947:AA952"/>
    <mergeCell ref="AB947:AB952"/>
    <mergeCell ref="AC959:AC964"/>
    <mergeCell ref="AD947:AD952"/>
    <mergeCell ref="AE947:AE952"/>
    <mergeCell ref="AF947:AF952"/>
    <mergeCell ref="B947:C952"/>
    <mergeCell ref="D947:D952"/>
    <mergeCell ref="E947:E952"/>
    <mergeCell ref="F947:F952"/>
    <mergeCell ref="G947:G952"/>
    <mergeCell ref="H947:H952"/>
    <mergeCell ref="Y955:Z958"/>
    <mergeCell ref="M956:N958"/>
    <mergeCell ref="O957:P958"/>
    <mergeCell ref="Q957:R958"/>
    <mergeCell ref="S957:T958"/>
    <mergeCell ref="U957:V958"/>
    <mergeCell ref="W957:X958"/>
    <mergeCell ref="AA953:AA958"/>
    <mergeCell ref="AB953:AB958"/>
    <mergeCell ref="AC953:AC958"/>
    <mergeCell ref="AD953:AD958"/>
    <mergeCell ref="AE953:AE958"/>
    <mergeCell ref="AF953:AF958"/>
    <mergeCell ref="K964:L964"/>
    <mergeCell ref="B953:C958"/>
    <mergeCell ref="D953:D958"/>
    <mergeCell ref="E953:E958"/>
    <mergeCell ref="F953:F958"/>
    <mergeCell ref="G953:G958"/>
    <mergeCell ref="H953:H958"/>
    <mergeCell ref="K958:L958"/>
    <mergeCell ref="Y961:Z964"/>
    <mergeCell ref="M962:N964"/>
    <mergeCell ref="O963:P964"/>
    <mergeCell ref="Q963:R964"/>
    <mergeCell ref="S963:T964"/>
    <mergeCell ref="U963:V964"/>
    <mergeCell ref="W963:X964"/>
    <mergeCell ref="AA959:AA964"/>
    <mergeCell ref="AB959:AB964"/>
    <mergeCell ref="AC971:AC976"/>
    <mergeCell ref="AD959:AD964"/>
    <mergeCell ref="AE959:AE964"/>
    <mergeCell ref="AF959:AF964"/>
    <mergeCell ref="B959:C964"/>
    <mergeCell ref="D959:D964"/>
    <mergeCell ref="E959:E964"/>
    <mergeCell ref="F959:F964"/>
    <mergeCell ref="G959:G964"/>
    <mergeCell ref="H959:H964"/>
    <mergeCell ref="Y967:Z970"/>
    <mergeCell ref="M968:N970"/>
    <mergeCell ref="O969:P970"/>
    <mergeCell ref="Q969:R970"/>
    <mergeCell ref="S969:T970"/>
    <mergeCell ref="U969:V970"/>
    <mergeCell ref="W969:X970"/>
    <mergeCell ref="AA965:AA970"/>
    <mergeCell ref="AB965:AB970"/>
    <mergeCell ref="AC965:AC970"/>
    <mergeCell ref="AD965:AD970"/>
    <mergeCell ref="AE965:AE970"/>
    <mergeCell ref="AF965:AF970"/>
    <mergeCell ref="K976:L976"/>
    <mergeCell ref="B965:C970"/>
    <mergeCell ref="D965:D970"/>
    <mergeCell ref="E965:E970"/>
    <mergeCell ref="F965:F970"/>
    <mergeCell ref="G965:G970"/>
    <mergeCell ref="H965:H970"/>
    <mergeCell ref="K970:L970"/>
    <mergeCell ref="Y973:Z976"/>
    <mergeCell ref="M974:N976"/>
    <mergeCell ref="O975:P976"/>
    <mergeCell ref="Q975:R976"/>
    <mergeCell ref="S975:T976"/>
    <mergeCell ref="U975:V976"/>
    <mergeCell ref="W975:X976"/>
    <mergeCell ref="AA971:AA976"/>
    <mergeCell ref="AB971:AB976"/>
    <mergeCell ref="AC983:AC988"/>
    <mergeCell ref="AD971:AD976"/>
    <mergeCell ref="AE971:AE976"/>
    <mergeCell ref="AF971:AF976"/>
    <mergeCell ref="B971:C976"/>
    <mergeCell ref="D971:D976"/>
    <mergeCell ref="E971:E976"/>
    <mergeCell ref="F971:F976"/>
    <mergeCell ref="G971:G976"/>
    <mergeCell ref="H971:H976"/>
    <mergeCell ref="Y979:Z982"/>
    <mergeCell ref="M980:N982"/>
    <mergeCell ref="O981:P982"/>
    <mergeCell ref="Q981:R982"/>
    <mergeCell ref="S981:T982"/>
    <mergeCell ref="U981:V982"/>
    <mergeCell ref="W981:X982"/>
    <mergeCell ref="AA977:AA982"/>
    <mergeCell ref="AB977:AB982"/>
    <mergeCell ref="AC977:AC982"/>
    <mergeCell ref="AD977:AD982"/>
    <mergeCell ref="AE977:AE982"/>
    <mergeCell ref="AF977:AF982"/>
    <mergeCell ref="K988:L988"/>
    <mergeCell ref="B977:C982"/>
    <mergeCell ref="D977:D982"/>
    <mergeCell ref="E977:E982"/>
    <mergeCell ref="F977:F982"/>
    <mergeCell ref="G977:G982"/>
    <mergeCell ref="H977:H982"/>
    <mergeCell ref="K982:L982"/>
    <mergeCell ref="Y985:Z988"/>
    <mergeCell ref="M986:N988"/>
    <mergeCell ref="O987:P988"/>
    <mergeCell ref="Q987:R988"/>
    <mergeCell ref="S987:T988"/>
    <mergeCell ref="U987:V988"/>
    <mergeCell ref="W987:X988"/>
    <mergeCell ref="AA983:AA988"/>
    <mergeCell ref="AB983:AB988"/>
    <mergeCell ref="AC995:AC1000"/>
    <mergeCell ref="AD983:AD988"/>
    <mergeCell ref="AE983:AE988"/>
    <mergeCell ref="AF983:AF988"/>
    <mergeCell ref="B983:C988"/>
    <mergeCell ref="D983:D988"/>
    <mergeCell ref="E983:E988"/>
    <mergeCell ref="F983:F988"/>
    <mergeCell ref="G983:G988"/>
    <mergeCell ref="H983:H988"/>
    <mergeCell ref="Y991:Z994"/>
    <mergeCell ref="M992:N994"/>
    <mergeCell ref="O993:P994"/>
    <mergeCell ref="Q993:R994"/>
    <mergeCell ref="S993:T994"/>
    <mergeCell ref="U993:V994"/>
    <mergeCell ref="W993:X994"/>
    <mergeCell ref="AA989:AA994"/>
    <mergeCell ref="AB989:AB994"/>
    <mergeCell ref="AC989:AC994"/>
    <mergeCell ref="AD989:AD994"/>
    <mergeCell ref="AE989:AE994"/>
    <mergeCell ref="AF989:AF994"/>
    <mergeCell ref="K1000:L1000"/>
    <mergeCell ref="B989:C994"/>
    <mergeCell ref="D989:D994"/>
    <mergeCell ref="E989:E994"/>
    <mergeCell ref="F989:F994"/>
    <mergeCell ref="G989:G994"/>
    <mergeCell ref="H989:H994"/>
    <mergeCell ref="K994:L994"/>
    <mergeCell ref="Y997:Z1000"/>
    <mergeCell ref="M998:N1000"/>
    <mergeCell ref="O999:P1000"/>
    <mergeCell ref="Q999:R1000"/>
    <mergeCell ref="S999:T1000"/>
    <mergeCell ref="U999:V1000"/>
    <mergeCell ref="W999:X1000"/>
    <mergeCell ref="AA995:AA1000"/>
    <mergeCell ref="AB995:AB1000"/>
    <mergeCell ref="AC1007:AC1012"/>
    <mergeCell ref="AD995:AD1000"/>
    <mergeCell ref="AE995:AE1000"/>
    <mergeCell ref="AF995:AF1000"/>
    <mergeCell ref="B995:C1000"/>
    <mergeCell ref="D995:D1000"/>
    <mergeCell ref="E995:E1000"/>
    <mergeCell ref="F995:F1000"/>
    <mergeCell ref="G995:G1000"/>
    <mergeCell ref="H995:H1000"/>
    <mergeCell ref="Y1003:Z1006"/>
    <mergeCell ref="M1004:N1006"/>
    <mergeCell ref="O1005:P1006"/>
    <mergeCell ref="Q1005:R1006"/>
    <mergeCell ref="S1005:T1006"/>
    <mergeCell ref="U1005:V1006"/>
    <mergeCell ref="W1005:X1006"/>
    <mergeCell ref="AA1001:AA1006"/>
    <mergeCell ref="AB1001:AB1006"/>
    <mergeCell ref="AC1001:AC1006"/>
    <mergeCell ref="AD1001:AD1006"/>
    <mergeCell ref="AE1001:AE1006"/>
    <mergeCell ref="AF1001:AF1006"/>
    <mergeCell ref="K1012:L1012"/>
    <mergeCell ref="B1001:C1006"/>
    <mergeCell ref="D1001:D1006"/>
    <mergeCell ref="E1001:E1006"/>
    <mergeCell ref="F1001:F1006"/>
    <mergeCell ref="G1001:G1006"/>
    <mergeCell ref="H1001:H1006"/>
    <mergeCell ref="K1006:L1006"/>
    <mergeCell ref="Y1009:Z1012"/>
    <mergeCell ref="M1010:N1012"/>
    <mergeCell ref="O1011:P1012"/>
    <mergeCell ref="Q1011:R1012"/>
    <mergeCell ref="S1011:T1012"/>
    <mergeCell ref="U1011:V1012"/>
    <mergeCell ref="W1011:X1012"/>
    <mergeCell ref="AA1007:AA1012"/>
    <mergeCell ref="AB1007:AB1012"/>
    <mergeCell ref="AC1019:AC1024"/>
    <mergeCell ref="AD1007:AD1012"/>
    <mergeCell ref="AE1007:AE1012"/>
    <mergeCell ref="AF1007:AF1012"/>
    <mergeCell ref="B1007:C1012"/>
    <mergeCell ref="D1007:D1012"/>
    <mergeCell ref="E1007:E1012"/>
    <mergeCell ref="F1007:F1012"/>
    <mergeCell ref="G1007:G1012"/>
    <mergeCell ref="H1007:H1012"/>
    <mergeCell ref="Y1015:Z1018"/>
    <mergeCell ref="M1016:N1018"/>
    <mergeCell ref="O1017:P1018"/>
    <mergeCell ref="Q1017:R1018"/>
    <mergeCell ref="S1017:T1018"/>
    <mergeCell ref="U1017:V1018"/>
    <mergeCell ref="W1017:X1018"/>
    <mergeCell ref="AA1013:AA1018"/>
    <mergeCell ref="AB1013:AB1018"/>
    <mergeCell ref="AC1013:AC1018"/>
    <mergeCell ref="AD1013:AD1018"/>
    <mergeCell ref="AE1013:AE1018"/>
    <mergeCell ref="AF1013:AF1018"/>
    <mergeCell ref="K1024:L1024"/>
    <mergeCell ref="B1013:C1018"/>
    <mergeCell ref="D1013:D1018"/>
    <mergeCell ref="E1013:E1018"/>
    <mergeCell ref="F1013:F1018"/>
    <mergeCell ref="G1013:G1018"/>
    <mergeCell ref="H1013:H1018"/>
    <mergeCell ref="K1018:L1018"/>
    <mergeCell ref="Y1021:Z1024"/>
    <mergeCell ref="M1022:N1024"/>
    <mergeCell ref="O1023:P1024"/>
    <mergeCell ref="Q1023:R1024"/>
    <mergeCell ref="S1023:T1024"/>
    <mergeCell ref="U1023:V1024"/>
    <mergeCell ref="W1023:X1024"/>
    <mergeCell ref="AA1019:AA1024"/>
    <mergeCell ref="AB1019:AB1024"/>
    <mergeCell ref="AC1031:AC1036"/>
    <mergeCell ref="AD1019:AD1024"/>
    <mergeCell ref="AE1019:AE1024"/>
    <mergeCell ref="AF1019:AF1024"/>
    <mergeCell ref="B1019:C1024"/>
    <mergeCell ref="D1019:D1024"/>
    <mergeCell ref="E1019:E1024"/>
    <mergeCell ref="F1019:F1024"/>
    <mergeCell ref="G1019:G1024"/>
    <mergeCell ref="H1019:H1024"/>
    <mergeCell ref="Y1027:Z1030"/>
    <mergeCell ref="M1028:N1030"/>
    <mergeCell ref="O1029:P1030"/>
    <mergeCell ref="Q1029:R1030"/>
    <mergeCell ref="S1029:T1030"/>
    <mergeCell ref="U1029:V1030"/>
    <mergeCell ref="W1029:X1030"/>
    <mergeCell ref="AA1025:AA1030"/>
    <mergeCell ref="AB1025:AB1030"/>
    <mergeCell ref="AC1025:AC1030"/>
    <mergeCell ref="AD1025:AD1030"/>
    <mergeCell ref="AE1025:AE1030"/>
    <mergeCell ref="AF1025:AF1030"/>
    <mergeCell ref="K1036:L1036"/>
    <mergeCell ref="B1025:C1030"/>
    <mergeCell ref="D1025:D1030"/>
    <mergeCell ref="E1025:E1030"/>
    <mergeCell ref="F1025:F1030"/>
    <mergeCell ref="G1025:G1030"/>
    <mergeCell ref="H1025:H1030"/>
    <mergeCell ref="K1030:L1030"/>
    <mergeCell ref="Y1033:Z1036"/>
    <mergeCell ref="M1034:N1036"/>
    <mergeCell ref="O1035:P1036"/>
    <mergeCell ref="Q1035:R1036"/>
    <mergeCell ref="S1035:T1036"/>
    <mergeCell ref="U1035:V1036"/>
    <mergeCell ref="W1035:X1036"/>
    <mergeCell ref="AA1031:AA1036"/>
    <mergeCell ref="AB1031:AB1036"/>
    <mergeCell ref="AC1043:AC1048"/>
    <mergeCell ref="AD1031:AD1036"/>
    <mergeCell ref="AE1031:AE1036"/>
    <mergeCell ref="AF1031:AF1036"/>
    <mergeCell ref="B1031:C1036"/>
    <mergeCell ref="D1031:D1036"/>
    <mergeCell ref="E1031:E1036"/>
    <mergeCell ref="F1031:F1036"/>
    <mergeCell ref="G1031:G1036"/>
    <mergeCell ref="H1031:H1036"/>
    <mergeCell ref="Y1039:Z1042"/>
    <mergeCell ref="M1040:N1042"/>
    <mergeCell ref="O1041:P1042"/>
    <mergeCell ref="Q1041:R1042"/>
    <mergeCell ref="S1041:T1042"/>
    <mergeCell ref="U1041:V1042"/>
    <mergeCell ref="W1041:X1042"/>
    <mergeCell ref="AA1037:AA1042"/>
    <mergeCell ref="AB1037:AB1042"/>
    <mergeCell ref="AC1037:AC1042"/>
    <mergeCell ref="AD1037:AD1042"/>
    <mergeCell ref="AE1037:AE1042"/>
    <mergeCell ref="AF1037:AF1042"/>
    <mergeCell ref="K1048:L1048"/>
    <mergeCell ref="B1037:C1042"/>
    <mergeCell ref="D1037:D1042"/>
    <mergeCell ref="E1037:E1042"/>
    <mergeCell ref="F1037:F1042"/>
    <mergeCell ref="G1037:G1042"/>
    <mergeCell ref="H1037:H1042"/>
    <mergeCell ref="K1042:L1042"/>
    <mergeCell ref="Y1045:Z1048"/>
    <mergeCell ref="M1046:N1048"/>
    <mergeCell ref="O1047:P1048"/>
    <mergeCell ref="Q1047:R1048"/>
    <mergeCell ref="S1047:T1048"/>
    <mergeCell ref="U1047:V1048"/>
    <mergeCell ref="W1047:X1048"/>
    <mergeCell ref="AA1043:AA1048"/>
    <mergeCell ref="AB1043:AB1048"/>
    <mergeCell ref="AC1055:AC1060"/>
    <mergeCell ref="AD1043:AD1048"/>
    <mergeCell ref="AE1043:AE1048"/>
    <mergeCell ref="AF1043:AF1048"/>
    <mergeCell ref="B1043:C1048"/>
    <mergeCell ref="D1043:D1048"/>
    <mergeCell ref="E1043:E1048"/>
    <mergeCell ref="F1043:F1048"/>
    <mergeCell ref="G1043:G1048"/>
    <mergeCell ref="H1043:H1048"/>
    <mergeCell ref="Y1051:Z1054"/>
    <mergeCell ref="M1052:N1054"/>
    <mergeCell ref="O1053:P1054"/>
    <mergeCell ref="Q1053:R1054"/>
    <mergeCell ref="S1053:T1054"/>
    <mergeCell ref="U1053:V1054"/>
    <mergeCell ref="W1053:X1054"/>
    <mergeCell ref="AA1049:AA1054"/>
    <mergeCell ref="AB1049:AB1054"/>
    <mergeCell ref="AC1049:AC1054"/>
    <mergeCell ref="AD1049:AD1054"/>
    <mergeCell ref="AE1049:AE1054"/>
    <mergeCell ref="AF1049:AF1054"/>
    <mergeCell ref="K1060:L1060"/>
    <mergeCell ref="B1049:C1054"/>
    <mergeCell ref="D1049:D1054"/>
    <mergeCell ref="E1049:E1054"/>
    <mergeCell ref="F1049:F1054"/>
    <mergeCell ref="G1049:G1054"/>
    <mergeCell ref="H1049:H1054"/>
    <mergeCell ref="K1054:L1054"/>
    <mergeCell ref="Y1057:Z1060"/>
    <mergeCell ref="M1058:N1060"/>
    <mergeCell ref="O1059:P1060"/>
    <mergeCell ref="Q1059:R1060"/>
    <mergeCell ref="S1059:T1060"/>
    <mergeCell ref="U1059:V1060"/>
    <mergeCell ref="W1059:X1060"/>
    <mergeCell ref="AA1055:AA1060"/>
    <mergeCell ref="AB1055:AB1060"/>
    <mergeCell ref="AC1067:AC1072"/>
    <mergeCell ref="AD1055:AD1060"/>
    <mergeCell ref="AE1055:AE1060"/>
    <mergeCell ref="AF1055:AF1060"/>
    <mergeCell ref="B1055:C1060"/>
    <mergeCell ref="D1055:D1060"/>
    <mergeCell ref="E1055:E1060"/>
    <mergeCell ref="F1055:F1060"/>
    <mergeCell ref="G1055:G1060"/>
    <mergeCell ref="H1055:H1060"/>
    <mergeCell ref="Y1063:Z1066"/>
    <mergeCell ref="M1064:N1066"/>
    <mergeCell ref="O1065:P1066"/>
    <mergeCell ref="Q1065:R1066"/>
    <mergeCell ref="S1065:T1066"/>
    <mergeCell ref="U1065:V1066"/>
    <mergeCell ref="W1065:X1066"/>
    <mergeCell ref="AA1061:AA1066"/>
    <mergeCell ref="AB1061:AB1066"/>
    <mergeCell ref="AC1061:AC1066"/>
    <mergeCell ref="AD1061:AD1066"/>
    <mergeCell ref="AE1061:AE1066"/>
    <mergeCell ref="AF1061:AF1066"/>
    <mergeCell ref="K1072:L1072"/>
    <mergeCell ref="B1061:C1066"/>
    <mergeCell ref="D1061:D1066"/>
    <mergeCell ref="E1061:E1066"/>
    <mergeCell ref="F1061:F1066"/>
    <mergeCell ref="G1061:G1066"/>
    <mergeCell ref="H1061:H1066"/>
    <mergeCell ref="K1066:L1066"/>
    <mergeCell ref="Y1069:Z1072"/>
    <mergeCell ref="M1070:N1072"/>
    <mergeCell ref="O1071:P1072"/>
    <mergeCell ref="Q1071:R1072"/>
    <mergeCell ref="S1071:T1072"/>
    <mergeCell ref="U1071:V1072"/>
    <mergeCell ref="W1071:X1072"/>
    <mergeCell ref="AA1067:AA1072"/>
    <mergeCell ref="AB1067:AB1072"/>
    <mergeCell ref="AC1079:AC1084"/>
    <mergeCell ref="AD1067:AD1072"/>
    <mergeCell ref="AE1067:AE1072"/>
    <mergeCell ref="AF1067:AF1072"/>
    <mergeCell ref="B1067:C1072"/>
    <mergeCell ref="D1067:D1072"/>
    <mergeCell ref="E1067:E1072"/>
    <mergeCell ref="F1067:F1072"/>
    <mergeCell ref="G1067:G1072"/>
    <mergeCell ref="H1067:H1072"/>
    <mergeCell ref="Y1075:Z1078"/>
    <mergeCell ref="M1076:N1078"/>
    <mergeCell ref="O1077:P1078"/>
    <mergeCell ref="Q1077:R1078"/>
    <mergeCell ref="S1077:T1078"/>
    <mergeCell ref="U1077:V1078"/>
    <mergeCell ref="W1077:X1078"/>
    <mergeCell ref="AA1073:AA1078"/>
    <mergeCell ref="AB1073:AB1078"/>
    <mergeCell ref="AC1073:AC1078"/>
    <mergeCell ref="AD1073:AD1078"/>
    <mergeCell ref="AE1073:AE1078"/>
    <mergeCell ref="AF1073:AF1078"/>
    <mergeCell ref="K1084:L1084"/>
    <mergeCell ref="B1073:C1078"/>
    <mergeCell ref="D1073:D1078"/>
    <mergeCell ref="E1073:E1078"/>
    <mergeCell ref="F1073:F1078"/>
    <mergeCell ref="G1073:G1078"/>
    <mergeCell ref="H1073:H1078"/>
    <mergeCell ref="K1078:L1078"/>
    <mergeCell ref="Y1081:Z1084"/>
    <mergeCell ref="M1082:N1084"/>
    <mergeCell ref="O1083:P1084"/>
    <mergeCell ref="Q1083:R1084"/>
    <mergeCell ref="S1083:T1084"/>
    <mergeCell ref="U1083:V1084"/>
    <mergeCell ref="W1083:X1084"/>
    <mergeCell ref="AA1079:AA1084"/>
    <mergeCell ref="AB1079:AB1084"/>
    <mergeCell ref="AC1091:AC1096"/>
    <mergeCell ref="AD1079:AD1084"/>
    <mergeCell ref="AE1079:AE1084"/>
    <mergeCell ref="AF1079:AF1084"/>
    <mergeCell ref="B1079:C1084"/>
    <mergeCell ref="D1079:D1084"/>
    <mergeCell ref="E1079:E1084"/>
    <mergeCell ref="F1079:F1084"/>
    <mergeCell ref="G1079:G1084"/>
    <mergeCell ref="H1079:H1084"/>
    <mergeCell ref="Y1087:Z1090"/>
    <mergeCell ref="M1088:N1090"/>
    <mergeCell ref="O1089:P1090"/>
    <mergeCell ref="Q1089:R1090"/>
    <mergeCell ref="S1089:T1090"/>
    <mergeCell ref="U1089:V1090"/>
    <mergeCell ref="W1089:X1090"/>
    <mergeCell ref="AA1085:AA1090"/>
    <mergeCell ref="AB1085:AB1090"/>
    <mergeCell ref="AC1085:AC1090"/>
    <mergeCell ref="AD1085:AD1090"/>
    <mergeCell ref="AE1085:AE1090"/>
    <mergeCell ref="AF1085:AF1090"/>
    <mergeCell ref="K1096:L1096"/>
    <mergeCell ref="B1085:C1090"/>
    <mergeCell ref="D1085:D1090"/>
    <mergeCell ref="E1085:E1090"/>
    <mergeCell ref="F1085:F1090"/>
    <mergeCell ref="G1085:G1090"/>
    <mergeCell ref="H1085:H1090"/>
    <mergeCell ref="K1090:L1090"/>
    <mergeCell ref="Y1093:Z1096"/>
    <mergeCell ref="M1094:N1096"/>
    <mergeCell ref="O1095:P1096"/>
    <mergeCell ref="Q1095:R1096"/>
    <mergeCell ref="S1095:T1096"/>
    <mergeCell ref="U1095:V1096"/>
    <mergeCell ref="W1095:X1096"/>
    <mergeCell ref="AA1091:AA1096"/>
    <mergeCell ref="AB1091:AB1096"/>
    <mergeCell ref="AC1103:AC1108"/>
    <mergeCell ref="AD1091:AD1096"/>
    <mergeCell ref="AE1091:AE1096"/>
    <mergeCell ref="AF1091:AF1096"/>
    <mergeCell ref="B1091:C1096"/>
    <mergeCell ref="D1091:D1096"/>
    <mergeCell ref="E1091:E1096"/>
    <mergeCell ref="F1091:F1096"/>
    <mergeCell ref="G1091:G1096"/>
    <mergeCell ref="H1091:H1096"/>
    <mergeCell ref="Y1099:Z1102"/>
    <mergeCell ref="M1100:N1102"/>
    <mergeCell ref="O1101:P1102"/>
    <mergeCell ref="Q1101:R1102"/>
    <mergeCell ref="S1101:T1102"/>
    <mergeCell ref="U1101:V1102"/>
    <mergeCell ref="W1101:X1102"/>
    <mergeCell ref="AA1097:AA1102"/>
    <mergeCell ref="AB1097:AB1102"/>
    <mergeCell ref="AC1097:AC1102"/>
    <mergeCell ref="AD1097:AD1102"/>
    <mergeCell ref="AE1097:AE1102"/>
    <mergeCell ref="AF1097:AF1102"/>
    <mergeCell ref="K1108:L1108"/>
    <mergeCell ref="B1097:C1102"/>
    <mergeCell ref="D1097:D1102"/>
    <mergeCell ref="E1097:E1102"/>
    <mergeCell ref="F1097:F1102"/>
    <mergeCell ref="G1097:G1102"/>
    <mergeCell ref="H1097:H1102"/>
    <mergeCell ref="K1102:L1102"/>
    <mergeCell ref="Y1105:Z1108"/>
    <mergeCell ref="M1106:N1108"/>
    <mergeCell ref="O1107:P1108"/>
    <mergeCell ref="Q1107:R1108"/>
    <mergeCell ref="S1107:T1108"/>
    <mergeCell ref="U1107:V1108"/>
    <mergeCell ref="W1107:X1108"/>
    <mergeCell ref="AA1103:AA1108"/>
    <mergeCell ref="AB1103:AB1108"/>
    <mergeCell ref="AC1115:AC1120"/>
    <mergeCell ref="AD1103:AD1108"/>
    <mergeCell ref="AE1103:AE1108"/>
    <mergeCell ref="AF1103:AF1108"/>
    <mergeCell ref="B1103:C1108"/>
    <mergeCell ref="D1103:D1108"/>
    <mergeCell ref="E1103:E1108"/>
    <mergeCell ref="F1103:F1108"/>
    <mergeCell ref="G1103:G1108"/>
    <mergeCell ref="H1103:H1108"/>
    <mergeCell ref="Y1111:Z1114"/>
    <mergeCell ref="M1112:N1114"/>
    <mergeCell ref="O1113:P1114"/>
    <mergeCell ref="Q1113:R1114"/>
    <mergeCell ref="S1113:T1114"/>
    <mergeCell ref="U1113:V1114"/>
    <mergeCell ref="W1113:X1114"/>
    <mergeCell ref="AA1109:AA1114"/>
    <mergeCell ref="AB1109:AB1114"/>
    <mergeCell ref="AC1109:AC1114"/>
    <mergeCell ref="AD1109:AD1114"/>
    <mergeCell ref="AE1109:AE1114"/>
    <mergeCell ref="AF1109:AF1114"/>
    <mergeCell ref="K1120:L1120"/>
    <mergeCell ref="B1109:C1114"/>
    <mergeCell ref="D1109:D1114"/>
    <mergeCell ref="E1109:E1114"/>
    <mergeCell ref="F1109:F1114"/>
    <mergeCell ref="G1109:G1114"/>
    <mergeCell ref="H1109:H1114"/>
    <mergeCell ref="K1114:L1114"/>
    <mergeCell ref="Y1117:Z1120"/>
    <mergeCell ref="M1118:N1120"/>
    <mergeCell ref="O1119:P1120"/>
    <mergeCell ref="Q1119:R1120"/>
    <mergeCell ref="S1119:T1120"/>
    <mergeCell ref="U1119:V1120"/>
    <mergeCell ref="W1119:X1120"/>
    <mergeCell ref="AA1115:AA1120"/>
    <mergeCell ref="AB1115:AB1120"/>
    <mergeCell ref="AC1127:AC1132"/>
    <mergeCell ref="AD1115:AD1120"/>
    <mergeCell ref="AE1115:AE1120"/>
    <mergeCell ref="AF1115:AF1120"/>
    <mergeCell ref="B1115:C1120"/>
    <mergeCell ref="D1115:D1120"/>
    <mergeCell ref="E1115:E1120"/>
    <mergeCell ref="F1115:F1120"/>
    <mergeCell ref="G1115:G1120"/>
    <mergeCell ref="H1115:H1120"/>
    <mergeCell ref="Y1123:Z1126"/>
    <mergeCell ref="M1124:N1126"/>
    <mergeCell ref="O1125:P1126"/>
    <mergeCell ref="Q1125:R1126"/>
    <mergeCell ref="S1125:T1126"/>
    <mergeCell ref="U1125:V1126"/>
    <mergeCell ref="W1125:X1126"/>
    <mergeCell ref="AA1121:AA1126"/>
    <mergeCell ref="AB1121:AB1126"/>
    <mergeCell ref="AC1121:AC1126"/>
    <mergeCell ref="AD1121:AD1126"/>
    <mergeCell ref="AE1121:AE1126"/>
    <mergeCell ref="AF1121:AF1126"/>
    <mergeCell ref="K1132:L1132"/>
    <mergeCell ref="B1121:C1126"/>
    <mergeCell ref="D1121:D1126"/>
    <mergeCell ref="E1121:E1126"/>
    <mergeCell ref="F1121:F1126"/>
    <mergeCell ref="G1121:G1126"/>
    <mergeCell ref="H1121:H1126"/>
    <mergeCell ref="K1126:L1126"/>
    <mergeCell ref="Y1129:Z1132"/>
    <mergeCell ref="M1130:N1132"/>
    <mergeCell ref="O1131:P1132"/>
    <mergeCell ref="Q1131:R1132"/>
    <mergeCell ref="S1131:T1132"/>
    <mergeCell ref="U1131:V1132"/>
    <mergeCell ref="W1131:X1132"/>
    <mergeCell ref="AA1127:AA1132"/>
    <mergeCell ref="AB1127:AB1132"/>
    <mergeCell ref="AC1139:AC1144"/>
    <mergeCell ref="AD1127:AD1132"/>
    <mergeCell ref="AE1127:AE1132"/>
    <mergeCell ref="AF1127:AF1132"/>
    <mergeCell ref="B1127:C1132"/>
    <mergeCell ref="D1127:D1132"/>
    <mergeCell ref="E1127:E1132"/>
    <mergeCell ref="F1127:F1132"/>
    <mergeCell ref="G1127:G1132"/>
    <mergeCell ref="H1127:H1132"/>
    <mergeCell ref="Y1135:Z1138"/>
    <mergeCell ref="M1136:N1138"/>
    <mergeCell ref="O1137:P1138"/>
    <mergeCell ref="Q1137:R1138"/>
    <mergeCell ref="S1137:T1138"/>
    <mergeCell ref="U1137:V1138"/>
    <mergeCell ref="W1137:X1138"/>
    <mergeCell ref="AA1133:AA1138"/>
    <mergeCell ref="AB1133:AB1138"/>
    <mergeCell ref="AC1133:AC1138"/>
    <mergeCell ref="AD1133:AD1138"/>
    <mergeCell ref="AE1133:AE1138"/>
    <mergeCell ref="AF1133:AF1138"/>
    <mergeCell ref="K1144:L1144"/>
    <mergeCell ref="B1133:C1138"/>
    <mergeCell ref="D1133:D1138"/>
    <mergeCell ref="E1133:E1138"/>
    <mergeCell ref="F1133:F1138"/>
    <mergeCell ref="G1133:G1138"/>
    <mergeCell ref="H1133:H1138"/>
    <mergeCell ref="K1138:L1138"/>
    <mergeCell ref="Y1141:Z1144"/>
    <mergeCell ref="M1142:N1144"/>
    <mergeCell ref="O1143:P1144"/>
    <mergeCell ref="Q1143:R1144"/>
    <mergeCell ref="S1143:T1144"/>
    <mergeCell ref="U1143:V1144"/>
    <mergeCell ref="W1143:X1144"/>
    <mergeCell ref="AA1139:AA1144"/>
    <mergeCell ref="AB1139:AB1144"/>
    <mergeCell ref="AC1151:AC1156"/>
    <mergeCell ref="AD1139:AD1144"/>
    <mergeCell ref="AE1139:AE1144"/>
    <mergeCell ref="AF1139:AF1144"/>
    <mergeCell ref="B1139:C1144"/>
    <mergeCell ref="D1139:D1144"/>
    <mergeCell ref="E1139:E1144"/>
    <mergeCell ref="F1139:F1144"/>
    <mergeCell ref="G1139:G1144"/>
    <mergeCell ref="H1139:H1144"/>
    <mergeCell ref="Y1147:Z1150"/>
    <mergeCell ref="M1148:N1150"/>
    <mergeCell ref="O1149:P1150"/>
    <mergeCell ref="Q1149:R1150"/>
    <mergeCell ref="S1149:T1150"/>
    <mergeCell ref="U1149:V1150"/>
    <mergeCell ref="W1149:X1150"/>
    <mergeCell ref="AA1145:AA1150"/>
    <mergeCell ref="AB1145:AB1150"/>
    <mergeCell ref="AC1145:AC1150"/>
    <mergeCell ref="AD1145:AD1150"/>
    <mergeCell ref="AE1145:AE1150"/>
    <mergeCell ref="AF1145:AF1150"/>
    <mergeCell ref="K1156:L1156"/>
    <mergeCell ref="B1145:C1150"/>
    <mergeCell ref="D1145:D1150"/>
    <mergeCell ref="E1145:E1150"/>
    <mergeCell ref="F1145:F1150"/>
    <mergeCell ref="G1145:G1150"/>
    <mergeCell ref="H1145:H1150"/>
    <mergeCell ref="K1150:L1150"/>
    <mergeCell ref="Y1153:Z1156"/>
    <mergeCell ref="M1154:N1156"/>
    <mergeCell ref="O1155:P1156"/>
    <mergeCell ref="Q1155:R1156"/>
    <mergeCell ref="S1155:T1156"/>
    <mergeCell ref="U1155:V1156"/>
    <mergeCell ref="W1155:X1156"/>
    <mergeCell ref="AA1151:AA1156"/>
    <mergeCell ref="AB1151:AB1156"/>
    <mergeCell ref="AC1163:AC1168"/>
    <mergeCell ref="AD1151:AD1156"/>
    <mergeCell ref="AE1151:AE1156"/>
    <mergeCell ref="AF1151:AF1156"/>
    <mergeCell ref="B1151:C1156"/>
    <mergeCell ref="D1151:D1156"/>
    <mergeCell ref="E1151:E1156"/>
    <mergeCell ref="F1151:F1156"/>
    <mergeCell ref="G1151:G1156"/>
    <mergeCell ref="H1151:H1156"/>
    <mergeCell ref="Y1159:Z1162"/>
    <mergeCell ref="M1160:N1162"/>
    <mergeCell ref="O1161:P1162"/>
    <mergeCell ref="Q1161:R1162"/>
    <mergeCell ref="S1161:T1162"/>
    <mergeCell ref="U1161:V1162"/>
    <mergeCell ref="W1161:X1162"/>
    <mergeCell ref="AA1157:AA1162"/>
    <mergeCell ref="AB1157:AB1162"/>
    <mergeCell ref="AC1157:AC1162"/>
    <mergeCell ref="AD1157:AD1162"/>
    <mergeCell ref="AE1157:AE1162"/>
    <mergeCell ref="AF1157:AF1162"/>
    <mergeCell ref="K1168:L1168"/>
    <mergeCell ref="B1157:C1162"/>
    <mergeCell ref="D1157:D1162"/>
    <mergeCell ref="E1157:E1162"/>
    <mergeCell ref="F1157:F1162"/>
    <mergeCell ref="G1157:G1162"/>
    <mergeCell ref="H1157:H1162"/>
    <mergeCell ref="K1162:L1162"/>
    <mergeCell ref="Y1165:Z1168"/>
    <mergeCell ref="M1166:N1168"/>
    <mergeCell ref="O1167:P1168"/>
    <mergeCell ref="Q1167:R1168"/>
    <mergeCell ref="S1167:T1168"/>
    <mergeCell ref="U1167:V1168"/>
    <mergeCell ref="W1167:X1168"/>
    <mergeCell ref="AA1163:AA1168"/>
    <mergeCell ref="AB1163:AB1168"/>
    <mergeCell ref="AC1175:AC1180"/>
    <mergeCell ref="AD1163:AD1168"/>
    <mergeCell ref="AE1163:AE1168"/>
    <mergeCell ref="AF1163:AF1168"/>
    <mergeCell ref="B1163:C1168"/>
    <mergeCell ref="D1163:D1168"/>
    <mergeCell ref="E1163:E1168"/>
    <mergeCell ref="F1163:F1168"/>
    <mergeCell ref="G1163:G1168"/>
    <mergeCell ref="H1163:H1168"/>
    <mergeCell ref="Y1171:Z1174"/>
    <mergeCell ref="M1172:N1174"/>
    <mergeCell ref="O1173:P1174"/>
    <mergeCell ref="Q1173:R1174"/>
    <mergeCell ref="S1173:T1174"/>
    <mergeCell ref="U1173:V1174"/>
    <mergeCell ref="W1173:X1174"/>
    <mergeCell ref="AA1169:AA1174"/>
    <mergeCell ref="AB1169:AB1174"/>
    <mergeCell ref="AC1169:AC1174"/>
    <mergeCell ref="AD1169:AD1174"/>
    <mergeCell ref="AE1169:AE1174"/>
    <mergeCell ref="AF1169:AF1174"/>
    <mergeCell ref="K1180:L1180"/>
    <mergeCell ref="B1169:C1174"/>
    <mergeCell ref="D1169:D1174"/>
    <mergeCell ref="E1169:E1174"/>
    <mergeCell ref="F1169:F1174"/>
    <mergeCell ref="G1169:G1174"/>
    <mergeCell ref="H1169:H1174"/>
    <mergeCell ref="K1174:L1174"/>
    <mergeCell ref="Y1177:Z1180"/>
    <mergeCell ref="M1178:N1180"/>
    <mergeCell ref="O1179:P1180"/>
    <mergeCell ref="Q1179:R1180"/>
    <mergeCell ref="S1179:T1180"/>
    <mergeCell ref="U1179:V1180"/>
    <mergeCell ref="W1179:X1180"/>
    <mergeCell ref="AA1175:AA1180"/>
    <mergeCell ref="AB1175:AB1180"/>
    <mergeCell ref="AC1187:AC1192"/>
    <mergeCell ref="AD1175:AD1180"/>
    <mergeCell ref="AE1175:AE1180"/>
    <mergeCell ref="AF1175:AF1180"/>
    <mergeCell ref="B1175:C1180"/>
    <mergeCell ref="D1175:D1180"/>
    <mergeCell ref="E1175:E1180"/>
    <mergeCell ref="F1175:F1180"/>
    <mergeCell ref="G1175:G1180"/>
    <mergeCell ref="H1175:H1180"/>
    <mergeCell ref="Y1183:Z1186"/>
    <mergeCell ref="M1184:N1186"/>
    <mergeCell ref="O1185:P1186"/>
    <mergeCell ref="Q1185:R1186"/>
    <mergeCell ref="S1185:T1186"/>
    <mergeCell ref="U1185:V1186"/>
    <mergeCell ref="W1185:X1186"/>
    <mergeCell ref="AA1181:AA1186"/>
    <mergeCell ref="AB1181:AB1186"/>
    <mergeCell ref="AC1181:AC1186"/>
    <mergeCell ref="AD1181:AD1186"/>
    <mergeCell ref="AE1181:AE1186"/>
    <mergeCell ref="AF1181:AF1186"/>
    <mergeCell ref="K1192:L1192"/>
    <mergeCell ref="B1181:C1186"/>
    <mergeCell ref="D1181:D1186"/>
    <mergeCell ref="E1181:E1186"/>
    <mergeCell ref="F1181:F1186"/>
    <mergeCell ref="G1181:G1186"/>
    <mergeCell ref="H1181:H1186"/>
    <mergeCell ref="K1186:L1186"/>
    <mergeCell ref="Y1189:Z1192"/>
    <mergeCell ref="M1190:N1192"/>
    <mergeCell ref="O1191:P1192"/>
    <mergeCell ref="Q1191:R1192"/>
    <mergeCell ref="S1191:T1192"/>
    <mergeCell ref="U1191:V1192"/>
    <mergeCell ref="W1191:X1192"/>
    <mergeCell ref="AA1187:AA1192"/>
    <mergeCell ref="AB1187:AB1192"/>
    <mergeCell ref="AC1199:AC1204"/>
    <mergeCell ref="AD1187:AD1192"/>
    <mergeCell ref="AE1187:AE1192"/>
    <mergeCell ref="AF1187:AF1192"/>
    <mergeCell ref="B1187:C1192"/>
    <mergeCell ref="D1187:D1192"/>
    <mergeCell ref="E1187:E1192"/>
    <mergeCell ref="F1187:F1192"/>
    <mergeCell ref="G1187:G1192"/>
    <mergeCell ref="H1187:H1192"/>
    <mergeCell ref="Y1195:Z1198"/>
    <mergeCell ref="M1196:N1198"/>
    <mergeCell ref="O1197:P1198"/>
    <mergeCell ref="Q1197:R1198"/>
    <mergeCell ref="S1197:T1198"/>
    <mergeCell ref="U1197:V1198"/>
    <mergeCell ref="W1197:X1198"/>
    <mergeCell ref="AA1193:AA1198"/>
    <mergeCell ref="AB1193:AB1198"/>
    <mergeCell ref="AC1193:AC1198"/>
    <mergeCell ref="AD1193:AD1198"/>
    <mergeCell ref="AE1193:AE1198"/>
    <mergeCell ref="AF1193:AF1198"/>
    <mergeCell ref="K1204:L1204"/>
    <mergeCell ref="B1193:C1198"/>
    <mergeCell ref="D1193:D1198"/>
    <mergeCell ref="E1193:E1198"/>
    <mergeCell ref="F1193:F1198"/>
    <mergeCell ref="G1193:G1198"/>
    <mergeCell ref="H1193:H1198"/>
    <mergeCell ref="K1198:L1198"/>
    <mergeCell ref="Y1201:Z1204"/>
    <mergeCell ref="M1202:N1204"/>
    <mergeCell ref="O1203:P1204"/>
    <mergeCell ref="Q1203:R1204"/>
    <mergeCell ref="S1203:T1204"/>
    <mergeCell ref="U1203:V1204"/>
    <mergeCell ref="W1203:X1204"/>
    <mergeCell ref="AA1199:AA1204"/>
    <mergeCell ref="AB1199:AB1204"/>
    <mergeCell ref="AC1211:AC1216"/>
    <mergeCell ref="AD1199:AD1204"/>
    <mergeCell ref="AE1199:AE1204"/>
    <mergeCell ref="AF1199:AF1204"/>
    <mergeCell ref="B1199:C1204"/>
    <mergeCell ref="D1199:D1204"/>
    <mergeCell ref="E1199:E1204"/>
    <mergeCell ref="F1199:F1204"/>
    <mergeCell ref="G1199:G1204"/>
    <mergeCell ref="H1199:H1204"/>
    <mergeCell ref="Y1207:Z1210"/>
    <mergeCell ref="M1208:N1210"/>
    <mergeCell ref="O1209:P1210"/>
    <mergeCell ref="Q1209:R1210"/>
    <mergeCell ref="S1209:T1210"/>
    <mergeCell ref="U1209:V1210"/>
    <mergeCell ref="W1209:X1210"/>
    <mergeCell ref="AA1205:AA1210"/>
    <mergeCell ref="AB1205:AB1210"/>
    <mergeCell ref="AC1205:AC1210"/>
    <mergeCell ref="AD1205:AD1210"/>
    <mergeCell ref="AE1205:AE1210"/>
    <mergeCell ref="AF1205:AF1210"/>
    <mergeCell ref="K1216:L1216"/>
    <mergeCell ref="B1205:C1210"/>
    <mergeCell ref="D1205:D1210"/>
    <mergeCell ref="E1205:E1210"/>
    <mergeCell ref="F1205:F1210"/>
    <mergeCell ref="G1205:G1210"/>
    <mergeCell ref="H1205:H1210"/>
    <mergeCell ref="K1210:L1210"/>
    <mergeCell ref="Y1213:Z1216"/>
    <mergeCell ref="M1214:N1216"/>
    <mergeCell ref="O1215:P1216"/>
    <mergeCell ref="Q1215:R1216"/>
    <mergeCell ref="S1215:T1216"/>
    <mergeCell ref="U1215:V1216"/>
    <mergeCell ref="W1215:X1216"/>
    <mergeCell ref="AA1211:AA1216"/>
    <mergeCell ref="AB1211:AB1216"/>
    <mergeCell ref="AC1223:AC1228"/>
    <mergeCell ref="AD1211:AD1216"/>
    <mergeCell ref="AE1211:AE1216"/>
    <mergeCell ref="AF1211:AF1216"/>
    <mergeCell ref="B1211:C1216"/>
    <mergeCell ref="D1211:D1216"/>
    <mergeCell ref="E1211:E1216"/>
    <mergeCell ref="F1211:F1216"/>
    <mergeCell ref="G1211:G1216"/>
    <mergeCell ref="H1211:H1216"/>
    <mergeCell ref="Y1219:Z1222"/>
    <mergeCell ref="M1220:N1222"/>
    <mergeCell ref="O1221:P1222"/>
    <mergeCell ref="Q1221:R1222"/>
    <mergeCell ref="S1221:T1222"/>
    <mergeCell ref="U1221:V1222"/>
    <mergeCell ref="W1221:X1222"/>
    <mergeCell ref="AA1217:AA1222"/>
    <mergeCell ref="AB1217:AB1222"/>
    <mergeCell ref="AC1217:AC1222"/>
    <mergeCell ref="AD1217:AD1222"/>
    <mergeCell ref="AE1217:AE1222"/>
    <mergeCell ref="AF1217:AF1222"/>
    <mergeCell ref="K1228:L1228"/>
    <mergeCell ref="B1217:C1222"/>
    <mergeCell ref="D1217:D1222"/>
    <mergeCell ref="E1217:E1222"/>
    <mergeCell ref="F1217:F1222"/>
    <mergeCell ref="G1217:G1222"/>
    <mergeCell ref="H1217:H1222"/>
    <mergeCell ref="K1222:L1222"/>
    <mergeCell ref="Y1225:Z1228"/>
    <mergeCell ref="M1226:N1228"/>
    <mergeCell ref="O1227:P1228"/>
    <mergeCell ref="Q1227:R1228"/>
    <mergeCell ref="S1227:T1228"/>
    <mergeCell ref="U1227:V1228"/>
    <mergeCell ref="W1227:X1228"/>
    <mergeCell ref="AA1223:AA1228"/>
    <mergeCell ref="AB1223:AB1228"/>
    <mergeCell ref="AC1235:AC1240"/>
    <mergeCell ref="AD1223:AD1228"/>
    <mergeCell ref="AE1223:AE1228"/>
    <mergeCell ref="AF1223:AF1228"/>
    <mergeCell ref="B1223:C1228"/>
    <mergeCell ref="D1223:D1228"/>
    <mergeCell ref="E1223:E1228"/>
    <mergeCell ref="F1223:F1228"/>
    <mergeCell ref="G1223:G1228"/>
    <mergeCell ref="H1223:H1228"/>
    <mergeCell ref="Y1231:Z1234"/>
    <mergeCell ref="M1232:N1234"/>
    <mergeCell ref="O1233:P1234"/>
    <mergeCell ref="Q1233:R1234"/>
    <mergeCell ref="S1233:T1234"/>
    <mergeCell ref="U1233:V1234"/>
    <mergeCell ref="W1233:X1234"/>
    <mergeCell ref="AA1229:AA1234"/>
    <mergeCell ref="AB1229:AB1234"/>
    <mergeCell ref="AC1229:AC1234"/>
    <mergeCell ref="AD1229:AD1234"/>
    <mergeCell ref="AE1229:AE1234"/>
    <mergeCell ref="AF1229:AF1234"/>
    <mergeCell ref="K1240:L1240"/>
    <mergeCell ref="B1229:C1234"/>
    <mergeCell ref="D1229:D1234"/>
    <mergeCell ref="E1229:E1234"/>
    <mergeCell ref="F1229:F1234"/>
    <mergeCell ref="G1229:G1234"/>
    <mergeCell ref="H1229:H1234"/>
    <mergeCell ref="K1234:L1234"/>
    <mergeCell ref="Y1237:Z1240"/>
    <mergeCell ref="M1238:N1240"/>
    <mergeCell ref="O1239:P1240"/>
    <mergeCell ref="Q1239:R1240"/>
    <mergeCell ref="S1239:T1240"/>
    <mergeCell ref="U1239:V1240"/>
    <mergeCell ref="W1239:X1240"/>
    <mergeCell ref="AA1235:AA1240"/>
    <mergeCell ref="AB1235:AB1240"/>
    <mergeCell ref="AC1247:AC1252"/>
    <mergeCell ref="AD1235:AD1240"/>
    <mergeCell ref="AE1235:AE1240"/>
    <mergeCell ref="AF1235:AF1240"/>
    <mergeCell ref="B1235:C1240"/>
    <mergeCell ref="D1235:D1240"/>
    <mergeCell ref="E1235:E1240"/>
    <mergeCell ref="F1235:F1240"/>
    <mergeCell ref="G1235:G1240"/>
    <mergeCell ref="H1235:H1240"/>
    <mergeCell ref="Y1243:Z1246"/>
    <mergeCell ref="M1244:N1246"/>
    <mergeCell ref="O1245:P1246"/>
    <mergeCell ref="Q1245:R1246"/>
    <mergeCell ref="S1245:T1246"/>
    <mergeCell ref="U1245:V1246"/>
    <mergeCell ref="W1245:X1246"/>
    <mergeCell ref="AA1241:AA1246"/>
    <mergeCell ref="AB1241:AB1246"/>
    <mergeCell ref="AC1241:AC1246"/>
    <mergeCell ref="AD1241:AD1246"/>
    <mergeCell ref="AE1241:AE1246"/>
    <mergeCell ref="AF1241:AF1246"/>
    <mergeCell ref="K1252:L1252"/>
    <mergeCell ref="B1241:C1246"/>
    <mergeCell ref="D1241:D1246"/>
    <mergeCell ref="E1241:E1246"/>
    <mergeCell ref="F1241:F1246"/>
    <mergeCell ref="G1241:G1246"/>
    <mergeCell ref="H1241:H1246"/>
    <mergeCell ref="K1246:L1246"/>
    <mergeCell ref="Y1249:Z1252"/>
    <mergeCell ref="M1250:N1252"/>
    <mergeCell ref="O1251:P1252"/>
    <mergeCell ref="Q1251:R1252"/>
    <mergeCell ref="S1251:T1252"/>
    <mergeCell ref="U1251:V1252"/>
    <mergeCell ref="W1251:X1252"/>
    <mergeCell ref="AA1247:AA1252"/>
    <mergeCell ref="AB1247:AB1252"/>
    <mergeCell ref="AC1259:AC1264"/>
    <mergeCell ref="AD1247:AD1252"/>
    <mergeCell ref="AE1247:AE1252"/>
    <mergeCell ref="AF1247:AF1252"/>
    <mergeCell ref="B1247:C1252"/>
    <mergeCell ref="D1247:D1252"/>
    <mergeCell ref="E1247:E1252"/>
    <mergeCell ref="F1247:F1252"/>
    <mergeCell ref="G1247:G1252"/>
    <mergeCell ref="H1247:H1252"/>
    <mergeCell ref="Y1255:Z1258"/>
    <mergeCell ref="M1256:N1258"/>
    <mergeCell ref="O1257:P1258"/>
    <mergeCell ref="Q1257:R1258"/>
    <mergeCell ref="S1257:T1258"/>
    <mergeCell ref="U1257:V1258"/>
    <mergeCell ref="W1257:X1258"/>
    <mergeCell ref="AA1253:AA1258"/>
    <mergeCell ref="AB1253:AB1258"/>
    <mergeCell ref="AC1253:AC1258"/>
    <mergeCell ref="AD1253:AD1258"/>
    <mergeCell ref="AE1253:AE1258"/>
    <mergeCell ref="AF1253:AF1258"/>
    <mergeCell ref="K1264:L1264"/>
    <mergeCell ref="B1253:C1258"/>
    <mergeCell ref="D1253:D1258"/>
    <mergeCell ref="E1253:E1258"/>
    <mergeCell ref="F1253:F1258"/>
    <mergeCell ref="G1253:G1258"/>
    <mergeCell ref="H1253:H1258"/>
    <mergeCell ref="K1258:L1258"/>
    <mergeCell ref="Y1261:Z1264"/>
    <mergeCell ref="M1262:N1264"/>
    <mergeCell ref="O1263:P1264"/>
    <mergeCell ref="Q1263:R1264"/>
    <mergeCell ref="S1263:T1264"/>
    <mergeCell ref="U1263:V1264"/>
    <mergeCell ref="W1263:X1264"/>
    <mergeCell ref="AA1259:AA1264"/>
    <mergeCell ref="AB1259:AB1264"/>
    <mergeCell ref="AE1271:AE1276"/>
    <mergeCell ref="AD1259:AD1264"/>
    <mergeCell ref="AE1259:AE1264"/>
    <mergeCell ref="AF1259:AF1264"/>
    <mergeCell ref="B1259:C1264"/>
    <mergeCell ref="D1259:D1264"/>
    <mergeCell ref="E1259:E1264"/>
    <mergeCell ref="F1259:F1264"/>
    <mergeCell ref="G1259:G1264"/>
    <mergeCell ref="H1259:H1264"/>
    <mergeCell ref="AF1271:AF1276"/>
    <mergeCell ref="B1271:C1276"/>
    <mergeCell ref="D1271:D1276"/>
    <mergeCell ref="E1271:E1276"/>
    <mergeCell ref="F1271:F1276"/>
    <mergeCell ref="G1271:G1276"/>
    <mergeCell ref="H1271:H1276"/>
    <mergeCell ref="Y1267:Z1270"/>
    <mergeCell ref="M1268:N1270"/>
    <mergeCell ref="O1269:P1270"/>
    <mergeCell ref="Q1269:R1270"/>
    <mergeCell ref="S1269:T1270"/>
    <mergeCell ref="U1269:V1270"/>
    <mergeCell ref="W1269:X1270"/>
    <mergeCell ref="AA1265:AA1270"/>
    <mergeCell ref="AB1265:AB1270"/>
    <mergeCell ref="AC1265:AC1270"/>
    <mergeCell ref="AD1265:AD1270"/>
    <mergeCell ref="AE1265:AE1270"/>
    <mergeCell ref="AF1265:AF1270"/>
    <mergeCell ref="B1265:C1270"/>
    <mergeCell ref="D1265:D1270"/>
    <mergeCell ref="E1265:E1270"/>
    <mergeCell ref="F1265:F1270"/>
    <mergeCell ref="G1265:G1270"/>
    <mergeCell ref="H1265:H1270"/>
    <mergeCell ref="K1270:L1270"/>
    <mergeCell ref="Y1279:Z1282"/>
    <mergeCell ref="M1280:N1282"/>
    <mergeCell ref="O1281:P1282"/>
    <mergeCell ref="Q1281:R1282"/>
    <mergeCell ref="S1281:T1282"/>
    <mergeCell ref="U1281:V1282"/>
    <mergeCell ref="W1281:X1282"/>
    <mergeCell ref="AA1277:AA1282"/>
    <mergeCell ref="AB1277:AB1282"/>
    <mergeCell ref="AC1277:AC1282"/>
    <mergeCell ref="AD1277:AD1282"/>
    <mergeCell ref="AE1277:AE1282"/>
    <mergeCell ref="AF1277:AF1282"/>
    <mergeCell ref="K1276:L1276"/>
    <mergeCell ref="B1277:C1282"/>
    <mergeCell ref="D1277:D1282"/>
    <mergeCell ref="E1277:E1282"/>
    <mergeCell ref="F1277:F1282"/>
    <mergeCell ref="G1277:G1282"/>
    <mergeCell ref="H1277:H1282"/>
    <mergeCell ref="K1282:L1282"/>
    <mergeCell ref="Y1273:Z1276"/>
    <mergeCell ref="M1274:N1276"/>
    <mergeCell ref="O1275:P1276"/>
    <mergeCell ref="Q1275:R1276"/>
    <mergeCell ref="S1275:T1276"/>
    <mergeCell ref="U1275:V1276"/>
    <mergeCell ref="W1275:X1276"/>
    <mergeCell ref="AA1271:AA1276"/>
    <mergeCell ref="AB1271:AB1276"/>
    <mergeCell ref="AC1271:AC1276"/>
    <mergeCell ref="AD1271:AD1276"/>
    <mergeCell ref="K1288:L1288"/>
    <mergeCell ref="Y1285:Z1288"/>
    <mergeCell ref="M1286:N1288"/>
    <mergeCell ref="O1287:P1288"/>
    <mergeCell ref="Q1287:R1288"/>
    <mergeCell ref="S1287:T1288"/>
    <mergeCell ref="U1287:V1288"/>
    <mergeCell ref="W1287:X1288"/>
    <mergeCell ref="AA1283:AA1288"/>
    <mergeCell ref="AB1283:AB1288"/>
    <mergeCell ref="AC1283:AC1288"/>
    <mergeCell ref="AD1283:AD1288"/>
    <mergeCell ref="AE1283:AE1288"/>
    <mergeCell ref="AF1283:AF1288"/>
    <mergeCell ref="B1283:C1288"/>
    <mergeCell ref="D1283:D1288"/>
    <mergeCell ref="E1283:E1288"/>
    <mergeCell ref="F1283:F1288"/>
    <mergeCell ref="G1283:G1288"/>
    <mergeCell ref="H1283:H1288"/>
    <mergeCell ref="Y1291:Z1294"/>
    <mergeCell ref="M1292:N1294"/>
    <mergeCell ref="O1293:P1294"/>
    <mergeCell ref="Q1293:R1294"/>
    <mergeCell ref="S1293:T1294"/>
    <mergeCell ref="U1293:V1294"/>
    <mergeCell ref="W1293:X1294"/>
    <mergeCell ref="AA1289:AA1294"/>
    <mergeCell ref="AB1289:AB1294"/>
    <mergeCell ref="AC1289:AC1294"/>
    <mergeCell ref="AD1289:AD1294"/>
    <mergeCell ref="AE1289:AE1294"/>
    <mergeCell ref="AF1289:AF1294"/>
    <mergeCell ref="B1289:C1294"/>
    <mergeCell ref="D1289:D1294"/>
    <mergeCell ref="E1289:E1294"/>
    <mergeCell ref="F1289:F1294"/>
    <mergeCell ref="G1289:G1294"/>
    <mergeCell ref="H1289:H1294"/>
    <mergeCell ref="K1294:L1294"/>
    <mergeCell ref="K1300:L1300"/>
    <mergeCell ref="Y1297:Z1300"/>
    <mergeCell ref="M1298:N1300"/>
    <mergeCell ref="O1299:P1300"/>
    <mergeCell ref="Q1299:R1300"/>
    <mergeCell ref="S1299:T1300"/>
    <mergeCell ref="U1299:V1300"/>
    <mergeCell ref="W1299:X1300"/>
    <mergeCell ref="AA1295:AA1300"/>
    <mergeCell ref="AB1295:AB1300"/>
    <mergeCell ref="AC1295:AC1300"/>
    <mergeCell ref="AD1295:AD1300"/>
    <mergeCell ref="AE1295:AE1300"/>
    <mergeCell ref="AF1295:AF1300"/>
    <mergeCell ref="B1295:C1300"/>
    <mergeCell ref="D1295:D1300"/>
    <mergeCell ref="E1295:E1300"/>
    <mergeCell ref="F1295:F1300"/>
    <mergeCell ref="G1295:G1300"/>
    <mergeCell ref="H1295:H1300"/>
    <mergeCell ref="AE1307:AE1312"/>
    <mergeCell ref="AF1307:AF1312"/>
    <mergeCell ref="B1307:C1312"/>
    <mergeCell ref="D1307:D1312"/>
    <mergeCell ref="E1307:E1312"/>
    <mergeCell ref="F1307:F1312"/>
    <mergeCell ref="G1307:G1312"/>
    <mergeCell ref="H1307:H1312"/>
    <mergeCell ref="Y1303:Z1306"/>
    <mergeCell ref="M1304:N1306"/>
    <mergeCell ref="O1305:P1306"/>
    <mergeCell ref="Q1305:R1306"/>
    <mergeCell ref="S1305:T1306"/>
    <mergeCell ref="U1305:V1306"/>
    <mergeCell ref="W1305:X1306"/>
    <mergeCell ref="AA1301:AA1306"/>
    <mergeCell ref="AB1301:AB1306"/>
    <mergeCell ref="AC1301:AC1306"/>
    <mergeCell ref="AD1301:AD1306"/>
    <mergeCell ref="AE1301:AE1306"/>
    <mergeCell ref="AF1301:AF1306"/>
    <mergeCell ref="B1301:C1306"/>
    <mergeCell ref="D1301:D1306"/>
    <mergeCell ref="E1301:E1306"/>
    <mergeCell ref="F1301:F1306"/>
    <mergeCell ref="G1301:G1306"/>
    <mergeCell ref="H1301:H1306"/>
    <mergeCell ref="K1306:L1306"/>
    <mergeCell ref="Y1315:Z1318"/>
    <mergeCell ref="M1316:N1318"/>
    <mergeCell ref="O1317:P1318"/>
    <mergeCell ref="Q1317:R1318"/>
    <mergeCell ref="S1317:T1318"/>
    <mergeCell ref="U1317:V1318"/>
    <mergeCell ref="W1317:X1318"/>
    <mergeCell ref="AA1313:AA1318"/>
    <mergeCell ref="AB1313:AB1318"/>
    <mergeCell ref="AC1313:AC1318"/>
    <mergeCell ref="AD1313:AD1318"/>
    <mergeCell ref="AE1313:AE1318"/>
    <mergeCell ref="AF1313:AF1318"/>
    <mergeCell ref="K1312:L1312"/>
    <mergeCell ref="B1313:C1318"/>
    <mergeCell ref="D1313:D1318"/>
    <mergeCell ref="E1313:E1318"/>
    <mergeCell ref="F1313:F1318"/>
    <mergeCell ref="G1313:G1318"/>
    <mergeCell ref="H1313:H1318"/>
    <mergeCell ref="K1318:L1318"/>
    <mergeCell ref="Y1309:Z1312"/>
    <mergeCell ref="M1310:N1312"/>
    <mergeCell ref="O1311:P1312"/>
    <mergeCell ref="Q1311:R1312"/>
    <mergeCell ref="S1311:T1312"/>
    <mergeCell ref="U1311:V1312"/>
    <mergeCell ref="W1311:X1312"/>
    <mergeCell ref="AA1307:AA1312"/>
    <mergeCell ref="AB1307:AB1312"/>
    <mergeCell ref="AC1307:AC1312"/>
    <mergeCell ref="AD1307:AD1312"/>
    <mergeCell ref="Y1321:Z1324"/>
    <mergeCell ref="M1322:N1324"/>
    <mergeCell ref="O1323:P1324"/>
    <mergeCell ref="Q1323:R1324"/>
    <mergeCell ref="S1323:T1324"/>
    <mergeCell ref="U1323:V1324"/>
    <mergeCell ref="W1323:X1324"/>
    <mergeCell ref="AA1319:AA1324"/>
    <mergeCell ref="AB1319:AB1324"/>
    <mergeCell ref="AC1319:AC1324"/>
    <mergeCell ref="AD1319:AD1324"/>
    <mergeCell ref="AE1319:AE1324"/>
    <mergeCell ref="AF1319:AF1324"/>
    <mergeCell ref="B1319:C1324"/>
    <mergeCell ref="D1319:D1324"/>
    <mergeCell ref="E1319:E1324"/>
    <mergeCell ref="F1319:F1324"/>
    <mergeCell ref="G1319:G1324"/>
    <mergeCell ref="H1319:H1324"/>
    <mergeCell ref="K1324:L1324"/>
    <mergeCell ref="Y1327:Z1330"/>
    <mergeCell ref="M1328:N1330"/>
    <mergeCell ref="O1329:P1330"/>
    <mergeCell ref="Q1329:R1330"/>
    <mergeCell ref="S1329:T1330"/>
    <mergeCell ref="U1329:V1330"/>
    <mergeCell ref="W1329:X1330"/>
    <mergeCell ref="AA1325:AA1330"/>
    <mergeCell ref="AB1325:AB1330"/>
    <mergeCell ref="AC1337:AC1342"/>
    <mergeCell ref="AC1325:AC1330"/>
    <mergeCell ref="AD1325:AD1330"/>
    <mergeCell ref="AE1325:AE1330"/>
    <mergeCell ref="AF1325:AF1330"/>
    <mergeCell ref="B1325:C1330"/>
    <mergeCell ref="D1325:D1330"/>
    <mergeCell ref="E1325:E1330"/>
    <mergeCell ref="F1325:F1330"/>
    <mergeCell ref="G1325:G1330"/>
    <mergeCell ref="H1325:H1330"/>
    <mergeCell ref="K1330:L1330"/>
    <mergeCell ref="Y1333:Z1336"/>
    <mergeCell ref="M1334:N1336"/>
    <mergeCell ref="O1335:P1336"/>
    <mergeCell ref="Q1335:R1336"/>
    <mergeCell ref="S1335:T1336"/>
    <mergeCell ref="U1335:V1336"/>
    <mergeCell ref="W1335:X1336"/>
    <mergeCell ref="AA1331:AA1336"/>
    <mergeCell ref="AB1331:AB1336"/>
    <mergeCell ref="AC1331:AC1336"/>
    <mergeCell ref="AD1331:AD1336"/>
    <mergeCell ref="AE1331:AE1336"/>
    <mergeCell ref="AF1331:AF1336"/>
    <mergeCell ref="K1342:L1342"/>
    <mergeCell ref="B1331:C1336"/>
    <mergeCell ref="D1331:D1336"/>
    <mergeCell ref="E1331:E1336"/>
    <mergeCell ref="F1331:F1336"/>
    <mergeCell ref="G1331:G1336"/>
    <mergeCell ref="H1331:H1336"/>
    <mergeCell ref="K1336:L1336"/>
    <mergeCell ref="Y1339:Z1342"/>
    <mergeCell ref="M1340:N1342"/>
    <mergeCell ref="O1341:P1342"/>
    <mergeCell ref="Q1341:R1342"/>
    <mergeCell ref="S1341:T1342"/>
    <mergeCell ref="U1341:V1342"/>
    <mergeCell ref="W1341:X1342"/>
    <mergeCell ref="AA1337:AA1342"/>
    <mergeCell ref="AB1337:AB1342"/>
    <mergeCell ref="AC1349:AC1354"/>
    <mergeCell ref="AD1337:AD1342"/>
    <mergeCell ref="AE1337:AE1342"/>
    <mergeCell ref="AF1337:AF1342"/>
    <mergeCell ref="B1337:C1342"/>
    <mergeCell ref="D1337:D1342"/>
    <mergeCell ref="E1337:E1342"/>
    <mergeCell ref="F1337:F1342"/>
    <mergeCell ref="G1337:G1342"/>
    <mergeCell ref="H1337:H1342"/>
    <mergeCell ref="Y1345:Z1348"/>
    <mergeCell ref="M1346:N1348"/>
    <mergeCell ref="O1347:P1348"/>
    <mergeCell ref="Q1347:R1348"/>
    <mergeCell ref="S1347:T1348"/>
    <mergeCell ref="U1347:V1348"/>
    <mergeCell ref="W1347:X1348"/>
    <mergeCell ref="AA1343:AA1348"/>
    <mergeCell ref="AB1343:AB1348"/>
    <mergeCell ref="AC1343:AC1348"/>
    <mergeCell ref="AD1343:AD1348"/>
    <mergeCell ref="AE1343:AE1348"/>
    <mergeCell ref="AF1343:AF1348"/>
    <mergeCell ref="K1354:L1354"/>
    <mergeCell ref="B1343:C1348"/>
    <mergeCell ref="D1343:D1348"/>
    <mergeCell ref="E1343:E1348"/>
    <mergeCell ref="F1343:F1348"/>
    <mergeCell ref="G1343:G1348"/>
    <mergeCell ref="H1343:H1348"/>
    <mergeCell ref="K1348:L1348"/>
    <mergeCell ref="Y1351:Z1354"/>
    <mergeCell ref="M1352:N1354"/>
    <mergeCell ref="O1353:P1354"/>
    <mergeCell ref="Q1353:R1354"/>
    <mergeCell ref="S1353:T1354"/>
    <mergeCell ref="U1353:V1354"/>
    <mergeCell ref="W1353:X1354"/>
    <mergeCell ref="AA1349:AA1354"/>
    <mergeCell ref="AB1349:AB1354"/>
    <mergeCell ref="AC1361:AC1366"/>
    <mergeCell ref="AD1349:AD1354"/>
    <mergeCell ref="AE1349:AE1354"/>
    <mergeCell ref="AF1349:AF1354"/>
    <mergeCell ref="B1349:C1354"/>
    <mergeCell ref="D1349:D1354"/>
    <mergeCell ref="E1349:E1354"/>
    <mergeCell ref="F1349:F1354"/>
    <mergeCell ref="G1349:G1354"/>
    <mergeCell ref="H1349:H1354"/>
    <mergeCell ref="Y1357:Z1360"/>
    <mergeCell ref="M1358:N1360"/>
    <mergeCell ref="O1359:P1360"/>
    <mergeCell ref="Q1359:R1360"/>
    <mergeCell ref="S1359:T1360"/>
    <mergeCell ref="U1359:V1360"/>
    <mergeCell ref="W1359:X1360"/>
    <mergeCell ref="AA1355:AA1360"/>
    <mergeCell ref="AB1355:AB1360"/>
    <mergeCell ref="AC1355:AC1360"/>
    <mergeCell ref="AD1355:AD1360"/>
    <mergeCell ref="AE1355:AE1360"/>
    <mergeCell ref="AF1355:AF1360"/>
    <mergeCell ref="K1366:L1366"/>
    <mergeCell ref="B1355:C1360"/>
    <mergeCell ref="D1355:D1360"/>
    <mergeCell ref="E1355:E1360"/>
    <mergeCell ref="F1355:F1360"/>
    <mergeCell ref="G1355:G1360"/>
    <mergeCell ref="H1355:H1360"/>
    <mergeCell ref="K1360:L1360"/>
    <mergeCell ref="Y1363:Z1366"/>
    <mergeCell ref="M1364:N1366"/>
    <mergeCell ref="O1365:P1366"/>
    <mergeCell ref="Q1365:R1366"/>
    <mergeCell ref="S1365:T1366"/>
    <mergeCell ref="U1365:V1366"/>
    <mergeCell ref="W1365:X1366"/>
    <mergeCell ref="AA1361:AA1366"/>
    <mergeCell ref="AB1361:AB1366"/>
    <mergeCell ref="AC1373:AC1378"/>
    <mergeCell ref="AD1361:AD1366"/>
    <mergeCell ref="AE1361:AE1366"/>
    <mergeCell ref="AF1361:AF1366"/>
    <mergeCell ref="B1361:C1366"/>
    <mergeCell ref="D1361:D1366"/>
    <mergeCell ref="E1361:E1366"/>
    <mergeCell ref="F1361:F1366"/>
    <mergeCell ref="G1361:G1366"/>
    <mergeCell ref="H1361:H1366"/>
    <mergeCell ref="Y1369:Z1372"/>
    <mergeCell ref="M1370:N1372"/>
    <mergeCell ref="O1371:P1372"/>
    <mergeCell ref="Q1371:R1372"/>
    <mergeCell ref="S1371:T1372"/>
    <mergeCell ref="U1371:V1372"/>
    <mergeCell ref="W1371:X1372"/>
    <mergeCell ref="AA1367:AA1372"/>
    <mergeCell ref="AB1367:AB1372"/>
    <mergeCell ref="AC1367:AC1372"/>
    <mergeCell ref="AD1367:AD1372"/>
    <mergeCell ref="AE1367:AE1372"/>
    <mergeCell ref="AF1367:AF1372"/>
    <mergeCell ref="K1378:L1378"/>
    <mergeCell ref="B1367:C1372"/>
    <mergeCell ref="D1367:D1372"/>
    <mergeCell ref="E1367:E1372"/>
    <mergeCell ref="F1367:F1372"/>
    <mergeCell ref="G1367:G1372"/>
    <mergeCell ref="H1367:H1372"/>
    <mergeCell ref="K1372:L1372"/>
    <mergeCell ref="Y1375:Z1378"/>
    <mergeCell ref="M1376:N1378"/>
    <mergeCell ref="O1377:P1378"/>
    <mergeCell ref="Q1377:R1378"/>
    <mergeCell ref="S1377:T1378"/>
    <mergeCell ref="U1377:V1378"/>
    <mergeCell ref="W1377:X1378"/>
    <mergeCell ref="AA1373:AA1378"/>
    <mergeCell ref="AB1373:AB1378"/>
    <mergeCell ref="AC1385:AC1390"/>
    <mergeCell ref="AD1373:AD1378"/>
    <mergeCell ref="AE1373:AE1378"/>
    <mergeCell ref="AF1373:AF1378"/>
    <mergeCell ref="B1373:C1378"/>
    <mergeCell ref="D1373:D1378"/>
    <mergeCell ref="E1373:E1378"/>
    <mergeCell ref="F1373:F1378"/>
    <mergeCell ref="G1373:G1378"/>
    <mergeCell ref="H1373:H1378"/>
    <mergeCell ref="Y1381:Z1384"/>
    <mergeCell ref="M1382:N1384"/>
    <mergeCell ref="O1383:P1384"/>
    <mergeCell ref="Q1383:R1384"/>
    <mergeCell ref="S1383:T1384"/>
    <mergeCell ref="U1383:V1384"/>
    <mergeCell ref="W1383:X1384"/>
    <mergeCell ref="AA1379:AA1384"/>
    <mergeCell ref="AB1379:AB1384"/>
    <mergeCell ref="AC1379:AC1384"/>
    <mergeCell ref="AD1379:AD1384"/>
    <mergeCell ref="AE1379:AE1384"/>
    <mergeCell ref="AF1379:AF1384"/>
    <mergeCell ref="K1390:L1390"/>
    <mergeCell ref="B1379:C1384"/>
    <mergeCell ref="D1379:D1384"/>
    <mergeCell ref="E1379:E1384"/>
    <mergeCell ref="F1379:F1384"/>
    <mergeCell ref="G1379:G1384"/>
    <mergeCell ref="H1379:H1384"/>
    <mergeCell ref="K1384:L1384"/>
    <mergeCell ref="Y1387:Z1390"/>
    <mergeCell ref="M1388:N1390"/>
    <mergeCell ref="O1389:P1390"/>
    <mergeCell ref="Q1389:R1390"/>
    <mergeCell ref="S1389:T1390"/>
    <mergeCell ref="U1389:V1390"/>
    <mergeCell ref="W1389:X1390"/>
    <mergeCell ref="AA1385:AA1390"/>
    <mergeCell ref="AB1385:AB1390"/>
    <mergeCell ref="AE1397:AE1402"/>
    <mergeCell ref="AD1385:AD1390"/>
    <mergeCell ref="AE1385:AE1390"/>
    <mergeCell ref="AF1385:AF1390"/>
    <mergeCell ref="B1385:C1390"/>
    <mergeCell ref="D1385:D1390"/>
    <mergeCell ref="E1385:E1390"/>
    <mergeCell ref="F1385:F1390"/>
    <mergeCell ref="G1385:G1390"/>
    <mergeCell ref="H1385:H1390"/>
    <mergeCell ref="AF1397:AF1402"/>
    <mergeCell ref="B1397:C1402"/>
    <mergeCell ref="D1397:D1402"/>
    <mergeCell ref="E1397:E1402"/>
    <mergeCell ref="F1397:F1402"/>
    <mergeCell ref="G1397:G1402"/>
    <mergeCell ref="H1397:H1402"/>
    <mergeCell ref="Y1393:Z1396"/>
    <mergeCell ref="M1394:N1396"/>
    <mergeCell ref="O1395:P1396"/>
    <mergeCell ref="Q1395:R1396"/>
    <mergeCell ref="S1395:T1396"/>
    <mergeCell ref="U1395:V1396"/>
    <mergeCell ref="W1395:X1396"/>
    <mergeCell ref="AA1391:AA1396"/>
    <mergeCell ref="AB1391:AB1396"/>
    <mergeCell ref="AC1391:AC1396"/>
    <mergeCell ref="AD1391:AD1396"/>
    <mergeCell ref="AE1391:AE1396"/>
    <mergeCell ref="AF1391:AF1396"/>
    <mergeCell ref="B1391:C1396"/>
    <mergeCell ref="D1391:D1396"/>
    <mergeCell ref="E1391:E1396"/>
    <mergeCell ref="F1391:F1396"/>
    <mergeCell ref="G1391:G1396"/>
    <mergeCell ref="H1391:H1396"/>
    <mergeCell ref="K1396:L1396"/>
    <mergeCell ref="Y1405:Z1408"/>
    <mergeCell ref="M1406:N1408"/>
    <mergeCell ref="O1407:P1408"/>
    <mergeCell ref="Q1407:R1408"/>
    <mergeCell ref="S1407:T1408"/>
    <mergeCell ref="U1407:V1408"/>
    <mergeCell ref="W1407:X1408"/>
    <mergeCell ref="AA1403:AA1408"/>
    <mergeCell ref="AB1403:AB1408"/>
    <mergeCell ref="AC1403:AC1408"/>
    <mergeCell ref="AD1403:AD1408"/>
    <mergeCell ref="AE1403:AE1408"/>
    <mergeCell ref="AF1403:AF1408"/>
    <mergeCell ref="K1402:L1402"/>
    <mergeCell ref="B1403:C1408"/>
    <mergeCell ref="D1403:D1408"/>
    <mergeCell ref="E1403:E1408"/>
    <mergeCell ref="F1403:F1408"/>
    <mergeCell ref="G1403:G1408"/>
    <mergeCell ref="H1403:H1408"/>
    <mergeCell ref="K1408:L1408"/>
    <mergeCell ref="Y1399:Z1402"/>
    <mergeCell ref="M1400:N1402"/>
    <mergeCell ref="O1401:P1402"/>
    <mergeCell ref="Q1401:R1402"/>
    <mergeCell ref="S1401:T1402"/>
    <mergeCell ref="U1401:V1402"/>
    <mergeCell ref="W1401:X1402"/>
    <mergeCell ref="AA1397:AA1402"/>
    <mergeCell ref="AB1397:AB1402"/>
    <mergeCell ref="AC1397:AC1402"/>
    <mergeCell ref="AD1397:AD1402"/>
    <mergeCell ref="K1414:L1414"/>
    <mergeCell ref="Y1411:Z1414"/>
    <mergeCell ref="M1412:N1414"/>
    <mergeCell ref="O1413:P1414"/>
    <mergeCell ref="Q1413:R1414"/>
    <mergeCell ref="S1413:T1414"/>
    <mergeCell ref="U1413:V1414"/>
    <mergeCell ref="W1413:X1414"/>
    <mergeCell ref="AA1409:AA1414"/>
    <mergeCell ref="AB1409:AB1414"/>
    <mergeCell ref="AC1409:AC1414"/>
    <mergeCell ref="AD1409:AD1414"/>
    <mergeCell ref="AE1409:AE1414"/>
    <mergeCell ref="AF1409:AF1414"/>
    <mergeCell ref="B1409:C1414"/>
    <mergeCell ref="D1409:D1414"/>
    <mergeCell ref="E1409:E1414"/>
    <mergeCell ref="F1409:F1414"/>
    <mergeCell ref="G1409:G1414"/>
    <mergeCell ref="H1409:H1414"/>
    <mergeCell ref="Y1417:Z1420"/>
    <mergeCell ref="M1418:N1420"/>
    <mergeCell ref="O1419:P1420"/>
    <mergeCell ref="Q1419:R1420"/>
    <mergeCell ref="S1419:T1420"/>
    <mergeCell ref="U1419:V1420"/>
    <mergeCell ref="W1419:X1420"/>
    <mergeCell ref="AA1415:AA1420"/>
    <mergeCell ref="AB1415:AB1420"/>
    <mergeCell ref="AC1415:AC1420"/>
    <mergeCell ref="AD1415:AD1420"/>
    <mergeCell ref="AE1415:AE1420"/>
    <mergeCell ref="AF1415:AF1420"/>
    <mergeCell ref="B1415:C1420"/>
    <mergeCell ref="D1415:D1420"/>
    <mergeCell ref="E1415:E1420"/>
    <mergeCell ref="F1415:F1420"/>
    <mergeCell ref="G1415:G1420"/>
    <mergeCell ref="H1415:H1420"/>
    <mergeCell ref="K1420:L1420"/>
    <mergeCell ref="Y1423:Z1426"/>
    <mergeCell ref="M1424:N1426"/>
    <mergeCell ref="O1425:P1426"/>
    <mergeCell ref="Q1425:R1426"/>
    <mergeCell ref="S1425:T1426"/>
    <mergeCell ref="U1425:V1426"/>
    <mergeCell ref="W1425:X1426"/>
    <mergeCell ref="AA1421:AA1426"/>
    <mergeCell ref="AB1421:AB1426"/>
    <mergeCell ref="AC1433:AC1438"/>
    <mergeCell ref="AC1421:AC1426"/>
    <mergeCell ref="AD1421:AD1426"/>
    <mergeCell ref="AE1421:AE1426"/>
    <mergeCell ref="AF1421:AF1426"/>
    <mergeCell ref="B1421:C1426"/>
    <mergeCell ref="D1421:D1426"/>
    <mergeCell ref="E1421:E1426"/>
    <mergeCell ref="F1421:F1426"/>
    <mergeCell ref="G1421:G1426"/>
    <mergeCell ref="H1421:H1426"/>
    <mergeCell ref="K1426:L1426"/>
    <mergeCell ref="Y1429:Z1432"/>
    <mergeCell ref="M1430:N1432"/>
    <mergeCell ref="O1431:P1432"/>
    <mergeCell ref="Q1431:R1432"/>
    <mergeCell ref="S1431:T1432"/>
    <mergeCell ref="U1431:V1432"/>
    <mergeCell ref="W1431:X1432"/>
    <mergeCell ref="AA1427:AA1432"/>
    <mergeCell ref="AB1427:AB1432"/>
    <mergeCell ref="AC1427:AC1432"/>
    <mergeCell ref="AD1427:AD1432"/>
    <mergeCell ref="AE1427:AE1432"/>
    <mergeCell ref="AF1427:AF1432"/>
    <mergeCell ref="K1438:L1438"/>
    <mergeCell ref="B1427:C1432"/>
    <mergeCell ref="D1427:D1432"/>
    <mergeCell ref="E1427:E1432"/>
    <mergeCell ref="F1427:F1432"/>
    <mergeCell ref="G1427:G1432"/>
    <mergeCell ref="H1427:H1432"/>
    <mergeCell ref="K1432:L1432"/>
    <mergeCell ref="Y1435:Z1438"/>
    <mergeCell ref="M1436:N1438"/>
    <mergeCell ref="O1437:P1438"/>
    <mergeCell ref="Q1437:R1438"/>
    <mergeCell ref="S1437:T1438"/>
    <mergeCell ref="U1437:V1438"/>
    <mergeCell ref="W1437:X1438"/>
    <mergeCell ref="AA1433:AA1438"/>
    <mergeCell ref="AB1433:AB1438"/>
    <mergeCell ref="AC1445:AC1450"/>
    <mergeCell ref="AD1433:AD1438"/>
    <mergeCell ref="AE1433:AE1438"/>
    <mergeCell ref="AF1433:AF1438"/>
    <mergeCell ref="B1433:C1438"/>
    <mergeCell ref="D1433:D1438"/>
    <mergeCell ref="E1433:E1438"/>
    <mergeCell ref="F1433:F1438"/>
    <mergeCell ref="G1433:G1438"/>
    <mergeCell ref="H1433:H1438"/>
    <mergeCell ref="Y1441:Z1444"/>
    <mergeCell ref="M1442:N1444"/>
    <mergeCell ref="O1443:P1444"/>
    <mergeCell ref="Q1443:R1444"/>
    <mergeCell ref="S1443:T1444"/>
    <mergeCell ref="U1443:V1444"/>
    <mergeCell ref="W1443:X1444"/>
    <mergeCell ref="AA1439:AA1444"/>
    <mergeCell ref="AB1439:AB1444"/>
    <mergeCell ref="AC1439:AC1444"/>
    <mergeCell ref="AD1439:AD1444"/>
    <mergeCell ref="AE1439:AE1444"/>
    <mergeCell ref="AF1439:AF1444"/>
    <mergeCell ref="K1450:L1450"/>
    <mergeCell ref="B1439:C1444"/>
    <mergeCell ref="D1439:D1444"/>
    <mergeCell ref="E1439:E1444"/>
    <mergeCell ref="F1439:F1444"/>
    <mergeCell ref="G1439:G1444"/>
    <mergeCell ref="H1439:H1444"/>
    <mergeCell ref="K1444:L1444"/>
    <mergeCell ref="Y1447:Z1450"/>
    <mergeCell ref="M1448:N1450"/>
    <mergeCell ref="O1449:P1450"/>
    <mergeCell ref="Q1449:R1450"/>
    <mergeCell ref="S1449:T1450"/>
    <mergeCell ref="U1449:V1450"/>
    <mergeCell ref="W1449:X1450"/>
    <mergeCell ref="AA1445:AA1450"/>
    <mergeCell ref="AB1445:AB1450"/>
    <mergeCell ref="AC1457:AC1462"/>
    <mergeCell ref="AD1445:AD1450"/>
    <mergeCell ref="AE1445:AE1450"/>
    <mergeCell ref="AF1445:AF1450"/>
    <mergeCell ref="B1445:C1450"/>
    <mergeCell ref="D1445:D1450"/>
    <mergeCell ref="E1445:E1450"/>
    <mergeCell ref="F1445:F1450"/>
    <mergeCell ref="G1445:G1450"/>
    <mergeCell ref="H1445:H1450"/>
    <mergeCell ref="Y1453:Z1456"/>
    <mergeCell ref="M1454:N1456"/>
    <mergeCell ref="O1455:P1456"/>
    <mergeCell ref="Q1455:R1456"/>
    <mergeCell ref="S1455:T1456"/>
    <mergeCell ref="U1455:V1456"/>
    <mergeCell ref="W1455:X1456"/>
    <mergeCell ref="AA1451:AA1456"/>
    <mergeCell ref="AB1451:AB1456"/>
    <mergeCell ref="AC1451:AC1456"/>
    <mergeCell ref="AD1451:AD1456"/>
    <mergeCell ref="AE1451:AE1456"/>
    <mergeCell ref="AF1451:AF1456"/>
    <mergeCell ref="K1462:L1462"/>
    <mergeCell ref="B1451:C1456"/>
    <mergeCell ref="D1451:D1456"/>
    <mergeCell ref="E1451:E1456"/>
    <mergeCell ref="F1451:F1456"/>
    <mergeCell ref="G1451:G1456"/>
    <mergeCell ref="H1451:H1456"/>
    <mergeCell ref="K1456:L1456"/>
    <mergeCell ref="Y1459:Z1462"/>
    <mergeCell ref="M1460:N1462"/>
    <mergeCell ref="O1461:P1462"/>
    <mergeCell ref="Q1461:R1462"/>
    <mergeCell ref="S1461:T1462"/>
    <mergeCell ref="U1461:V1462"/>
    <mergeCell ref="W1461:X1462"/>
    <mergeCell ref="AA1457:AA1462"/>
    <mergeCell ref="AB1457:AB1462"/>
    <mergeCell ref="AC1469:AC1474"/>
    <mergeCell ref="AD1457:AD1462"/>
    <mergeCell ref="AE1457:AE1462"/>
    <mergeCell ref="AF1457:AF1462"/>
    <mergeCell ref="B1457:C1462"/>
    <mergeCell ref="D1457:D1462"/>
    <mergeCell ref="E1457:E1462"/>
    <mergeCell ref="F1457:F1462"/>
    <mergeCell ref="G1457:G1462"/>
    <mergeCell ref="H1457:H1462"/>
    <mergeCell ref="Y1465:Z1468"/>
    <mergeCell ref="M1466:N1468"/>
    <mergeCell ref="O1467:P1468"/>
    <mergeCell ref="Q1467:R1468"/>
    <mergeCell ref="S1467:T1468"/>
    <mergeCell ref="U1467:V1468"/>
    <mergeCell ref="W1467:X1468"/>
    <mergeCell ref="AA1463:AA1468"/>
    <mergeCell ref="AB1463:AB1468"/>
    <mergeCell ref="AC1463:AC1468"/>
    <mergeCell ref="AD1463:AD1468"/>
    <mergeCell ref="AE1463:AE1468"/>
    <mergeCell ref="AF1463:AF1468"/>
    <mergeCell ref="K1474:L1474"/>
    <mergeCell ref="B1463:C1468"/>
    <mergeCell ref="D1463:D1468"/>
    <mergeCell ref="E1463:E1468"/>
    <mergeCell ref="F1463:F1468"/>
    <mergeCell ref="G1463:G1468"/>
    <mergeCell ref="H1463:H1468"/>
    <mergeCell ref="K1468:L1468"/>
    <mergeCell ref="Y1471:Z1474"/>
    <mergeCell ref="M1472:N1474"/>
    <mergeCell ref="O1473:P1474"/>
    <mergeCell ref="Q1473:R1474"/>
    <mergeCell ref="S1473:T1474"/>
    <mergeCell ref="U1473:V1474"/>
    <mergeCell ref="W1473:X1474"/>
    <mergeCell ref="AA1469:AA1474"/>
    <mergeCell ref="AB1469:AB1474"/>
    <mergeCell ref="AC1481:AC1486"/>
    <mergeCell ref="AD1469:AD1474"/>
    <mergeCell ref="AE1469:AE1474"/>
    <mergeCell ref="AF1469:AF1474"/>
    <mergeCell ref="B1469:C1474"/>
    <mergeCell ref="D1469:D1474"/>
    <mergeCell ref="E1469:E1474"/>
    <mergeCell ref="F1469:F1474"/>
    <mergeCell ref="G1469:G1474"/>
    <mergeCell ref="H1469:H1474"/>
    <mergeCell ref="Y1477:Z1480"/>
    <mergeCell ref="M1478:N1480"/>
    <mergeCell ref="O1479:P1480"/>
    <mergeCell ref="Q1479:R1480"/>
    <mergeCell ref="S1479:T1480"/>
    <mergeCell ref="U1479:V1480"/>
    <mergeCell ref="W1479:X1480"/>
    <mergeCell ref="AA1475:AA1480"/>
    <mergeCell ref="AB1475:AB1480"/>
    <mergeCell ref="AC1475:AC1480"/>
    <mergeCell ref="AD1475:AD1480"/>
    <mergeCell ref="AE1475:AE1480"/>
    <mergeCell ref="AF1475:AF1480"/>
    <mergeCell ref="K1486:L1486"/>
    <mergeCell ref="B1475:C1480"/>
    <mergeCell ref="D1475:D1480"/>
    <mergeCell ref="E1475:E1480"/>
    <mergeCell ref="F1475:F1480"/>
    <mergeCell ref="G1475:G1480"/>
    <mergeCell ref="H1475:H1480"/>
    <mergeCell ref="K1480:L1480"/>
    <mergeCell ref="Y1483:Z1486"/>
    <mergeCell ref="M1484:N1486"/>
    <mergeCell ref="O1485:P1486"/>
    <mergeCell ref="Q1485:R1486"/>
    <mergeCell ref="S1485:T1486"/>
    <mergeCell ref="U1485:V1486"/>
    <mergeCell ref="W1485:X1486"/>
    <mergeCell ref="AA1481:AA1486"/>
    <mergeCell ref="AB1481:AB1486"/>
    <mergeCell ref="AC1493:AC1498"/>
    <mergeCell ref="AD1481:AD1486"/>
    <mergeCell ref="AE1481:AE1486"/>
    <mergeCell ref="AF1481:AF1486"/>
    <mergeCell ref="B1481:C1486"/>
    <mergeCell ref="D1481:D1486"/>
    <mergeCell ref="E1481:E1486"/>
    <mergeCell ref="F1481:F1486"/>
    <mergeCell ref="G1481:G1486"/>
    <mergeCell ref="H1481:H1486"/>
    <mergeCell ref="Y1489:Z1492"/>
    <mergeCell ref="M1490:N1492"/>
    <mergeCell ref="O1491:P1492"/>
    <mergeCell ref="Q1491:R1492"/>
    <mergeCell ref="S1491:T1492"/>
    <mergeCell ref="U1491:V1492"/>
    <mergeCell ref="W1491:X1492"/>
    <mergeCell ref="AA1487:AA1492"/>
    <mergeCell ref="AB1487:AB1492"/>
    <mergeCell ref="AC1487:AC1492"/>
    <mergeCell ref="AD1487:AD1492"/>
    <mergeCell ref="AE1487:AE1492"/>
    <mergeCell ref="AF1487:AF1492"/>
    <mergeCell ref="K1498:L1498"/>
    <mergeCell ref="B1487:C1492"/>
    <mergeCell ref="D1487:D1492"/>
    <mergeCell ref="E1487:E1492"/>
    <mergeCell ref="F1487:F1492"/>
    <mergeCell ref="G1487:G1492"/>
    <mergeCell ref="H1487:H1492"/>
    <mergeCell ref="K1492:L1492"/>
    <mergeCell ref="Y1495:Z1498"/>
    <mergeCell ref="M1496:N1498"/>
    <mergeCell ref="O1497:P1498"/>
    <mergeCell ref="Q1497:R1498"/>
    <mergeCell ref="S1497:T1498"/>
    <mergeCell ref="U1497:V1498"/>
    <mergeCell ref="W1497:X1498"/>
    <mergeCell ref="AA1493:AA1498"/>
    <mergeCell ref="AB1493:AB1498"/>
    <mergeCell ref="AE1505:AE1510"/>
    <mergeCell ref="AD1493:AD1498"/>
    <mergeCell ref="AE1493:AE1498"/>
    <mergeCell ref="AF1493:AF1498"/>
    <mergeCell ref="B1493:C1498"/>
    <mergeCell ref="D1493:D1498"/>
    <mergeCell ref="E1493:E1498"/>
    <mergeCell ref="F1493:F1498"/>
    <mergeCell ref="G1493:G1498"/>
    <mergeCell ref="H1493:H1498"/>
    <mergeCell ref="AF1505:AF1510"/>
    <mergeCell ref="B1505:C1510"/>
    <mergeCell ref="D1505:D1510"/>
    <mergeCell ref="E1505:E1510"/>
    <mergeCell ref="F1505:F1510"/>
    <mergeCell ref="G1505:G1510"/>
    <mergeCell ref="H1505:H1510"/>
    <mergeCell ref="Y1501:Z1504"/>
    <mergeCell ref="M1502:N1504"/>
    <mergeCell ref="O1503:P1504"/>
    <mergeCell ref="Q1503:R1504"/>
    <mergeCell ref="S1503:T1504"/>
    <mergeCell ref="U1503:V1504"/>
    <mergeCell ref="W1503:X1504"/>
    <mergeCell ref="AA1499:AA1504"/>
    <mergeCell ref="AB1499:AB1504"/>
    <mergeCell ref="AC1499:AC1504"/>
    <mergeCell ref="AD1499:AD1504"/>
    <mergeCell ref="AE1499:AE1504"/>
    <mergeCell ref="AF1499:AF1504"/>
    <mergeCell ref="B1499:C1504"/>
    <mergeCell ref="D1499:D1504"/>
    <mergeCell ref="E1499:E1504"/>
    <mergeCell ref="F1499:F1504"/>
    <mergeCell ref="G1499:G1504"/>
    <mergeCell ref="H1499:H1504"/>
    <mergeCell ref="K1504:L1504"/>
    <mergeCell ref="Y1513:Z1516"/>
    <mergeCell ref="M1514:N1516"/>
    <mergeCell ref="O1515:P1516"/>
    <mergeCell ref="Q1515:R1516"/>
    <mergeCell ref="S1515:T1516"/>
    <mergeCell ref="U1515:V1516"/>
    <mergeCell ref="W1515:X1516"/>
    <mergeCell ref="AA1511:AA1516"/>
    <mergeCell ref="AB1511:AB1516"/>
    <mergeCell ref="AC1511:AC1516"/>
    <mergeCell ref="AD1511:AD1516"/>
    <mergeCell ref="AE1511:AE1516"/>
    <mergeCell ref="AF1511:AF1516"/>
    <mergeCell ref="K1510:L1510"/>
    <mergeCell ref="B1511:C1516"/>
    <mergeCell ref="D1511:D1516"/>
    <mergeCell ref="E1511:E1516"/>
    <mergeCell ref="F1511:F1516"/>
    <mergeCell ref="G1511:G1516"/>
    <mergeCell ref="H1511:H1516"/>
    <mergeCell ref="K1516:L1516"/>
    <mergeCell ref="Y1507:Z1510"/>
    <mergeCell ref="M1508:N1510"/>
    <mergeCell ref="O1509:P1510"/>
    <mergeCell ref="Q1509:R1510"/>
    <mergeCell ref="S1509:T1510"/>
    <mergeCell ref="U1509:V1510"/>
    <mergeCell ref="W1509:X1510"/>
    <mergeCell ref="AA1505:AA1510"/>
    <mergeCell ref="AB1505:AB1510"/>
    <mergeCell ref="AC1505:AC1510"/>
    <mergeCell ref="AD1505:AD1510"/>
    <mergeCell ref="AF1523:AF1528"/>
    <mergeCell ref="K1522:L1522"/>
    <mergeCell ref="B1523:C1528"/>
    <mergeCell ref="D1523:D1528"/>
    <mergeCell ref="E1523:E1528"/>
    <mergeCell ref="F1523:F1528"/>
    <mergeCell ref="G1523:G1528"/>
    <mergeCell ref="H1523:H1528"/>
    <mergeCell ref="K1528:L1528"/>
    <mergeCell ref="Y1519:Z1522"/>
    <mergeCell ref="M1520:N1522"/>
    <mergeCell ref="O1521:P1522"/>
    <mergeCell ref="Q1521:R1522"/>
    <mergeCell ref="S1521:T1522"/>
    <mergeCell ref="U1521:V1522"/>
    <mergeCell ref="W1521:X1522"/>
    <mergeCell ref="AA1517:AA1522"/>
    <mergeCell ref="AB1517:AB1522"/>
    <mergeCell ref="AC1517:AC1522"/>
    <mergeCell ref="AD1517:AD1522"/>
    <mergeCell ref="AE1517:AE1522"/>
    <mergeCell ref="AF1517:AF1522"/>
    <mergeCell ref="B1517:C1522"/>
    <mergeCell ref="D1517:D1522"/>
    <mergeCell ref="E1517:E1522"/>
    <mergeCell ref="F1517:F1522"/>
    <mergeCell ref="G1517:G1522"/>
    <mergeCell ref="H1517:H1522"/>
    <mergeCell ref="D1529:D1534"/>
    <mergeCell ref="E1529:E1534"/>
    <mergeCell ref="F1529:F1534"/>
    <mergeCell ref="G1529:G1534"/>
    <mergeCell ref="H1529:H1534"/>
    <mergeCell ref="Y1525:Z1528"/>
    <mergeCell ref="M1526:N1528"/>
    <mergeCell ref="O1527:P1528"/>
    <mergeCell ref="Q1527:R1528"/>
    <mergeCell ref="S1527:T1528"/>
    <mergeCell ref="U1527:V1528"/>
    <mergeCell ref="W1527:X1528"/>
    <mergeCell ref="AA1523:AA1528"/>
    <mergeCell ref="AB1523:AB1528"/>
    <mergeCell ref="AC1523:AC1528"/>
    <mergeCell ref="AD1523:AD1528"/>
    <mergeCell ref="AE1523:AE1528"/>
    <mergeCell ref="W1537:X1540"/>
    <mergeCell ref="Y1537:Z1540"/>
    <mergeCell ref="M1538:N1540"/>
    <mergeCell ref="O1539:P1540"/>
    <mergeCell ref="K1540:L1540"/>
    <mergeCell ref="AA1535:AA1540"/>
    <mergeCell ref="AB1535:AB1540"/>
    <mergeCell ref="AC1535:AC1540"/>
    <mergeCell ref="AD1535:AD1540"/>
    <mergeCell ref="AE1535:AE1540"/>
    <mergeCell ref="AF1535:AF1540"/>
    <mergeCell ref="K1534:L1534"/>
    <mergeCell ref="B1535:C1540"/>
    <mergeCell ref="D1535:D1540"/>
    <mergeCell ref="E1535:E1540"/>
    <mergeCell ref="F1535:F1540"/>
    <mergeCell ref="G1535:G1540"/>
    <mergeCell ref="H1535:H1540"/>
    <mergeCell ref="W1531:X1534"/>
    <mergeCell ref="Y1531:Z1534"/>
    <mergeCell ref="M1532:N1534"/>
    <mergeCell ref="O1533:P1534"/>
    <mergeCell ref="Q1533:R1534"/>
    <mergeCell ref="S1533:T1534"/>
    <mergeCell ref="U1533:V1534"/>
    <mergeCell ref="AA1529:AA1534"/>
    <mergeCell ref="AB1529:AB1534"/>
    <mergeCell ref="AC1529:AC1534"/>
    <mergeCell ref="AD1529:AD1534"/>
    <mergeCell ref="AE1529:AE1534"/>
    <mergeCell ref="AF1529:AF1534"/>
    <mergeCell ref="B1529:C1534"/>
    <mergeCell ref="W1543:X1546"/>
    <mergeCell ref="Y1543:Z1546"/>
    <mergeCell ref="M1544:N1546"/>
    <mergeCell ref="O1545:P1546"/>
    <mergeCell ref="K1546:L1546"/>
    <mergeCell ref="AA1541:AA1546"/>
    <mergeCell ref="AB1541:AB1546"/>
    <mergeCell ref="AC1541:AC1546"/>
    <mergeCell ref="AD1541:AD1546"/>
    <mergeCell ref="AE1541:AE1546"/>
    <mergeCell ref="AF1541:AF1546"/>
    <mergeCell ref="B1541:C1546"/>
    <mergeCell ref="D1541:D1546"/>
    <mergeCell ref="E1541:E1546"/>
    <mergeCell ref="F1541:F1546"/>
    <mergeCell ref="G1541:G1546"/>
    <mergeCell ref="H1541:H1546"/>
    <mergeCell ref="W1549:X1552"/>
    <mergeCell ref="Y1549:Z1552"/>
    <mergeCell ref="M1550:N1552"/>
    <mergeCell ref="O1551:P1552"/>
    <mergeCell ref="K1552:L1552"/>
    <mergeCell ref="AA1547:AA1552"/>
    <mergeCell ref="AB1547:AB1552"/>
    <mergeCell ref="AC1547:AC1552"/>
    <mergeCell ref="AD1547:AD1552"/>
    <mergeCell ref="AE1547:AE1552"/>
    <mergeCell ref="AF1547:AF1552"/>
    <mergeCell ref="B1547:C1552"/>
    <mergeCell ref="D1547:D1552"/>
    <mergeCell ref="E1547:E1552"/>
    <mergeCell ref="F1547:F1552"/>
    <mergeCell ref="G1547:G1552"/>
    <mergeCell ref="H1547:H1552"/>
  </mergeCells>
  <pageMargins left="1.45" right="0.25" top="0.55118110236220497" bottom="0.35433070866141703" header="0.31496062992126" footer="3.5826771653543301"/>
  <pageSetup paperSize="5" scale="49" fitToHeight="0" orientation="landscape" r:id="rId1"/>
  <rowBreaks count="23" manualBreakCount="23">
    <brk id="76" max="32" man="1"/>
    <brk id="136" max="32" man="1"/>
    <brk id="196" max="32" man="1"/>
    <brk id="256" max="32" man="1"/>
    <brk id="316" max="32" man="1"/>
    <brk id="376" max="32" man="1"/>
    <brk id="436" max="32" man="1"/>
    <brk id="502" max="32" man="1"/>
    <brk id="574" max="32" man="1"/>
    <brk id="646" max="32" man="1"/>
    <brk id="718" max="32" man="1"/>
    <brk id="790" max="32" man="1"/>
    <brk id="850" max="32" man="1"/>
    <brk id="904" max="32" man="1"/>
    <brk id="964" max="32" man="1"/>
    <brk id="1024" max="32" man="1"/>
    <brk id="1090" max="32" man="1"/>
    <brk id="1150" max="32" man="1"/>
    <brk id="1222" max="32" man="1"/>
    <brk id="1276" max="32" man="1"/>
    <brk id="1336" max="32" man="1"/>
    <brk id="1408" max="32" man="1"/>
    <brk id="1480" max="32"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Q82"/>
  <sheetViews>
    <sheetView view="pageBreakPreview" topLeftCell="A58" zoomScaleNormal="100" zoomScaleSheetLayoutView="100" workbookViewId="0">
      <selection activeCell="E36" sqref="E36"/>
    </sheetView>
  </sheetViews>
  <sheetFormatPr defaultColWidth="8.85546875" defaultRowHeight="16.5" x14ac:dyDescent="0.3"/>
  <cols>
    <col min="1" max="1" width="6.7109375" style="1" customWidth="1"/>
    <col min="2" max="2" width="45.7109375" style="3" customWidth="1"/>
    <col min="3" max="3" width="19" style="5" customWidth="1"/>
    <col min="4" max="4" width="15.7109375" style="22" customWidth="1"/>
    <col min="5" max="5" width="43.42578125" style="4" customWidth="1"/>
    <col min="6" max="6" width="17.28515625" style="5" customWidth="1"/>
    <col min="7" max="7" width="55.7109375" style="1" customWidth="1"/>
    <col min="8" max="8" width="33.28515625" style="1" customWidth="1"/>
    <col min="9" max="9" width="10.140625" style="1" bestFit="1" customWidth="1"/>
    <col min="10" max="10" width="33.85546875" style="1" customWidth="1"/>
    <col min="11" max="16384" width="8.85546875" style="1"/>
  </cols>
  <sheetData>
    <row r="2" spans="1:13" s="212" customFormat="1" ht="20.25" x14ac:dyDescent="0.25">
      <c r="B2" s="336"/>
      <c r="C2" s="337" t="s">
        <v>1779</v>
      </c>
      <c r="D2" s="217"/>
      <c r="E2" s="336"/>
      <c r="F2" s="336"/>
    </row>
    <row r="3" spans="1:13" s="212" customFormat="1" ht="18" x14ac:dyDescent="0.25">
      <c r="C3" s="210" t="s">
        <v>1778</v>
      </c>
      <c r="D3" s="5"/>
    </row>
    <row r="4" spans="1:13" s="212" customFormat="1" x14ac:dyDescent="0.25">
      <c r="C4" s="335" t="s">
        <v>1777</v>
      </c>
      <c r="D4" s="334" t="s">
        <v>1776</v>
      </c>
    </row>
    <row r="5" spans="1:13" x14ac:dyDescent="0.3">
      <c r="F5" s="333"/>
    </row>
    <row r="6" spans="1:13" x14ac:dyDescent="0.3">
      <c r="A6" s="297" t="s">
        <v>1673</v>
      </c>
      <c r="B6" s="298"/>
      <c r="C6" s="3" t="s">
        <v>1701</v>
      </c>
      <c r="E6" s="291"/>
      <c r="F6" s="292"/>
    </row>
    <row r="7" spans="1:13" x14ac:dyDescent="0.3">
      <c r="A7" s="292"/>
      <c r="B7" s="296"/>
      <c r="C7" s="3" t="s">
        <v>1775</v>
      </c>
      <c r="E7" s="23"/>
      <c r="F7" s="292"/>
      <c r="G7" s="292"/>
      <c r="H7" s="292"/>
      <c r="I7" s="292"/>
      <c r="J7" s="292"/>
      <c r="K7" s="292"/>
      <c r="L7" s="292"/>
      <c r="M7" s="292"/>
    </row>
    <row r="8" spans="1:13" x14ac:dyDescent="0.3">
      <c r="A8" s="292"/>
      <c r="B8" s="294"/>
      <c r="C8" s="3" t="s">
        <v>1774</v>
      </c>
      <c r="E8" s="23"/>
      <c r="F8" s="292"/>
      <c r="G8" s="292"/>
      <c r="H8" s="292"/>
      <c r="I8" s="292"/>
      <c r="J8" s="292"/>
      <c r="K8" s="292"/>
      <c r="L8" s="292"/>
      <c r="M8" s="292"/>
    </row>
    <row r="9" spans="1:13" x14ac:dyDescent="0.3">
      <c r="A9" s="292"/>
      <c r="B9" s="295"/>
      <c r="C9" s="3" t="s">
        <v>1773</v>
      </c>
      <c r="E9" s="291"/>
      <c r="F9" s="292"/>
    </row>
    <row r="10" spans="1:13" x14ac:dyDescent="0.3">
      <c r="B10" s="289"/>
      <c r="C10" s="3" t="s">
        <v>1772</v>
      </c>
      <c r="E10" s="226"/>
      <c r="F10" s="217"/>
    </row>
    <row r="11" spans="1:13" x14ac:dyDescent="0.3">
      <c r="B11" s="288" t="s">
        <v>1672</v>
      </c>
      <c r="C11" s="3" t="s">
        <v>1771</v>
      </c>
      <c r="E11" s="226"/>
      <c r="F11" s="217"/>
    </row>
    <row r="12" spans="1:13" s="212" customFormat="1" x14ac:dyDescent="0.25">
      <c r="A12" s="217"/>
      <c r="B12" s="217"/>
      <c r="C12" s="217"/>
      <c r="D12" s="217"/>
      <c r="E12" s="7"/>
      <c r="F12" s="217"/>
    </row>
    <row r="13" spans="1:13" s="212" customFormat="1" x14ac:dyDescent="0.25">
      <c r="A13" s="217"/>
      <c r="B13" s="217"/>
      <c r="C13" s="217"/>
      <c r="D13" s="217" t="s">
        <v>1770</v>
      </c>
      <c r="E13" s="7"/>
      <c r="F13" s="217"/>
    </row>
    <row r="14" spans="1:13" ht="31.5" customHeight="1" x14ac:dyDescent="0.3">
      <c r="A14" s="285" t="s">
        <v>1671</v>
      </c>
      <c r="B14" s="332" t="s">
        <v>0</v>
      </c>
      <c r="C14" s="331" t="s">
        <v>2</v>
      </c>
      <c r="D14" s="331" t="s">
        <v>1667</v>
      </c>
      <c r="E14" s="189" t="s">
        <v>1</v>
      </c>
      <c r="F14" s="189" t="s">
        <v>1662</v>
      </c>
    </row>
    <row r="15" spans="1:13" s="262" customFormat="1" x14ac:dyDescent="0.3">
      <c r="A15" s="166">
        <v>1</v>
      </c>
      <c r="B15" s="338" t="s">
        <v>1769</v>
      </c>
      <c r="C15" s="325" t="s">
        <v>577</v>
      </c>
      <c r="D15" s="328">
        <v>2000000</v>
      </c>
      <c r="E15" s="311" t="s">
        <v>1701</v>
      </c>
      <c r="F15" s="330"/>
    </row>
    <row r="16" spans="1:13" s="262" customFormat="1" x14ac:dyDescent="0.3">
      <c r="A16" s="166">
        <v>2</v>
      </c>
      <c r="B16" s="338" t="s">
        <v>1768</v>
      </c>
      <c r="C16" s="325" t="s">
        <v>577</v>
      </c>
      <c r="D16" s="328">
        <v>2000000</v>
      </c>
      <c r="E16" s="311" t="s">
        <v>1701</v>
      </c>
      <c r="F16" s="330"/>
    </row>
    <row r="17" spans="1:6" s="262" customFormat="1" ht="33" x14ac:dyDescent="0.3">
      <c r="A17" s="166">
        <v>3</v>
      </c>
      <c r="B17" s="326" t="s">
        <v>1767</v>
      </c>
      <c r="C17" s="325" t="s">
        <v>577</v>
      </c>
      <c r="D17" s="328">
        <v>1231000</v>
      </c>
      <c r="E17" s="311" t="s">
        <v>1701</v>
      </c>
      <c r="F17" s="330"/>
    </row>
    <row r="18" spans="1:6" s="262" customFormat="1" x14ac:dyDescent="0.3">
      <c r="A18" s="166">
        <v>4</v>
      </c>
      <c r="B18" s="339" t="s">
        <v>1766</v>
      </c>
      <c r="C18" s="325" t="s">
        <v>577</v>
      </c>
      <c r="D18" s="328">
        <v>1901000</v>
      </c>
      <c r="E18" s="311" t="s">
        <v>1701</v>
      </c>
      <c r="F18" s="330"/>
    </row>
    <row r="19" spans="1:6" x14ac:dyDescent="0.3">
      <c r="A19" s="166">
        <v>5</v>
      </c>
      <c r="B19" s="338" t="s">
        <v>1765</v>
      </c>
      <c r="C19" s="325" t="s">
        <v>577</v>
      </c>
      <c r="D19" s="328">
        <v>3000000</v>
      </c>
      <c r="E19" s="311" t="s">
        <v>1701</v>
      </c>
      <c r="F19" s="329"/>
    </row>
    <row r="20" spans="1:6" x14ac:dyDescent="0.3">
      <c r="A20" s="166">
        <v>6</v>
      </c>
      <c r="B20" s="338" t="s">
        <v>1764</v>
      </c>
      <c r="C20" s="325" t="s">
        <v>577</v>
      </c>
      <c r="D20" s="328">
        <v>6000000</v>
      </c>
      <c r="E20" s="311" t="s">
        <v>1701</v>
      </c>
      <c r="F20" s="329"/>
    </row>
    <row r="21" spans="1:6" x14ac:dyDescent="0.3">
      <c r="A21" s="166">
        <v>7</v>
      </c>
      <c r="B21" s="338" t="s">
        <v>1763</v>
      </c>
      <c r="C21" s="325" t="s">
        <v>577</v>
      </c>
      <c r="D21" s="328">
        <v>1200000</v>
      </c>
      <c r="E21" s="311" t="s">
        <v>1701</v>
      </c>
      <c r="F21" s="329"/>
    </row>
    <row r="22" spans="1:6" x14ac:dyDescent="0.3">
      <c r="A22" s="166">
        <v>8</v>
      </c>
      <c r="B22" s="326" t="s">
        <v>1762</v>
      </c>
      <c r="C22" s="325" t="s">
        <v>577</v>
      </c>
      <c r="D22" s="328">
        <v>500000</v>
      </c>
      <c r="E22" s="311" t="s">
        <v>1701</v>
      </c>
      <c r="F22" s="329"/>
    </row>
    <row r="23" spans="1:6" s="262" customFormat="1" x14ac:dyDescent="0.3">
      <c r="A23" s="166">
        <v>9</v>
      </c>
      <c r="B23" s="326" t="s">
        <v>1761</v>
      </c>
      <c r="C23" s="325" t="s">
        <v>577</v>
      </c>
      <c r="D23" s="328">
        <v>6500000</v>
      </c>
      <c r="E23" s="311" t="s">
        <v>1701</v>
      </c>
      <c r="F23" s="330"/>
    </row>
    <row r="24" spans="1:6" ht="33" x14ac:dyDescent="0.3">
      <c r="A24" s="166">
        <v>10</v>
      </c>
      <c r="B24" s="326" t="s">
        <v>1760</v>
      </c>
      <c r="C24" s="325" t="s">
        <v>577</v>
      </c>
      <c r="D24" s="328">
        <v>8838000</v>
      </c>
      <c r="E24" s="311" t="s">
        <v>1701</v>
      </c>
      <c r="F24" s="329"/>
    </row>
    <row r="25" spans="1:6" x14ac:dyDescent="0.3">
      <c r="A25" s="166">
        <v>11</v>
      </c>
      <c r="B25" s="326" t="s">
        <v>1759</v>
      </c>
      <c r="C25" s="325" t="s">
        <v>577</v>
      </c>
      <c r="D25" s="328">
        <v>500000</v>
      </c>
      <c r="E25" s="311" t="s">
        <v>1701</v>
      </c>
      <c r="F25" s="329"/>
    </row>
    <row r="26" spans="1:6" x14ac:dyDescent="0.3">
      <c r="A26" s="166">
        <v>12</v>
      </c>
      <c r="B26" s="326" t="s">
        <v>1758</v>
      </c>
      <c r="C26" s="325" t="s">
        <v>577</v>
      </c>
      <c r="D26" s="328">
        <v>1815000</v>
      </c>
      <c r="E26" s="311" t="s">
        <v>1701</v>
      </c>
      <c r="F26" s="329"/>
    </row>
    <row r="27" spans="1:6" s="262" customFormat="1" x14ac:dyDescent="0.3">
      <c r="A27" s="166">
        <v>13</v>
      </c>
      <c r="B27" s="326" t="s">
        <v>1757</v>
      </c>
      <c r="C27" s="325" t="s">
        <v>577</v>
      </c>
      <c r="D27" s="328">
        <v>1389000</v>
      </c>
      <c r="E27" s="311" t="s">
        <v>1701</v>
      </c>
      <c r="F27" s="327"/>
    </row>
    <row r="28" spans="1:6" s="161" customFormat="1" ht="51" x14ac:dyDescent="0.3">
      <c r="A28" s="166">
        <v>14</v>
      </c>
      <c r="B28" s="317" t="s">
        <v>1756</v>
      </c>
      <c r="C28" s="83" t="s">
        <v>1755</v>
      </c>
      <c r="D28" s="318">
        <v>2492000</v>
      </c>
      <c r="E28" s="317" t="s">
        <v>1752</v>
      </c>
      <c r="F28" s="316"/>
    </row>
    <row r="29" spans="1:6" s="161" customFormat="1" ht="51" x14ac:dyDescent="0.3">
      <c r="A29" s="166">
        <v>15</v>
      </c>
      <c r="B29" s="317" t="s">
        <v>1754</v>
      </c>
      <c r="C29" s="83" t="s">
        <v>577</v>
      </c>
      <c r="D29" s="318">
        <v>680000</v>
      </c>
      <c r="E29" s="317" t="s">
        <v>1752</v>
      </c>
      <c r="F29" s="316"/>
    </row>
    <row r="30" spans="1:6" s="161" customFormat="1" ht="51" x14ac:dyDescent="0.3">
      <c r="A30" s="166">
        <v>16</v>
      </c>
      <c r="B30" s="317" t="s">
        <v>1753</v>
      </c>
      <c r="C30" s="83" t="s">
        <v>577</v>
      </c>
      <c r="D30" s="318">
        <v>1419029</v>
      </c>
      <c r="E30" s="317" t="s">
        <v>1752</v>
      </c>
      <c r="F30" s="316"/>
    </row>
    <row r="31" spans="1:6" s="262" customFormat="1" ht="33" x14ac:dyDescent="0.3">
      <c r="A31" s="166">
        <v>17</v>
      </c>
      <c r="B31" s="326" t="s">
        <v>1751</v>
      </c>
      <c r="C31" s="325" t="s">
        <v>1539</v>
      </c>
      <c r="D31" s="239">
        <v>4591029</v>
      </c>
      <c r="E31" s="311" t="s">
        <v>1701</v>
      </c>
      <c r="F31" s="244"/>
    </row>
    <row r="32" spans="1:6" ht="33" x14ac:dyDescent="0.3">
      <c r="A32" s="166">
        <v>18</v>
      </c>
      <c r="B32" s="324" t="s">
        <v>1750</v>
      </c>
      <c r="C32" s="323" t="s">
        <v>1749</v>
      </c>
      <c r="D32" s="322">
        <v>1000000</v>
      </c>
      <c r="E32" s="311" t="s">
        <v>1701</v>
      </c>
      <c r="F32" s="126"/>
    </row>
    <row r="33" spans="1:10" ht="33" x14ac:dyDescent="0.3">
      <c r="A33" s="166">
        <v>19</v>
      </c>
      <c r="B33" s="243" t="s">
        <v>1748</v>
      </c>
      <c r="C33" s="242" t="s">
        <v>1719</v>
      </c>
      <c r="D33" s="319">
        <v>3000000</v>
      </c>
      <c r="E33" s="311" t="s">
        <v>1701</v>
      </c>
      <c r="F33" s="126"/>
    </row>
    <row r="34" spans="1:10" ht="33" x14ac:dyDescent="0.3">
      <c r="A34" s="166">
        <v>20</v>
      </c>
      <c r="B34" s="243" t="s">
        <v>1747</v>
      </c>
      <c r="C34" s="242" t="s">
        <v>1719</v>
      </c>
      <c r="D34" s="319">
        <v>3000000</v>
      </c>
      <c r="E34" s="311" t="s">
        <v>1701</v>
      </c>
      <c r="F34" s="126"/>
    </row>
    <row r="35" spans="1:10" x14ac:dyDescent="0.3">
      <c r="A35" s="166">
        <v>21</v>
      </c>
      <c r="B35" s="243" t="s">
        <v>1746</v>
      </c>
      <c r="C35" s="242" t="s">
        <v>1719</v>
      </c>
      <c r="D35" s="319">
        <v>500000</v>
      </c>
      <c r="E35" s="311" t="s">
        <v>1701</v>
      </c>
      <c r="F35" s="126"/>
    </row>
    <row r="36" spans="1:10" s="161" customFormat="1" ht="33" x14ac:dyDescent="0.3">
      <c r="A36" s="166">
        <v>22</v>
      </c>
      <c r="B36" s="317" t="s">
        <v>1745</v>
      </c>
      <c r="C36" s="83" t="s">
        <v>1719</v>
      </c>
      <c r="D36" s="318">
        <v>500000</v>
      </c>
      <c r="E36" s="317" t="s">
        <v>107</v>
      </c>
      <c r="F36" s="316"/>
    </row>
    <row r="37" spans="1:10" x14ac:dyDescent="0.3">
      <c r="A37" s="166">
        <v>23</v>
      </c>
      <c r="B37" s="243" t="s">
        <v>1744</v>
      </c>
      <c r="C37" s="242" t="s">
        <v>1719</v>
      </c>
      <c r="D37" s="319">
        <v>500000</v>
      </c>
      <c r="E37" s="311" t="s">
        <v>1701</v>
      </c>
      <c r="F37" s="126"/>
    </row>
    <row r="38" spans="1:10" ht="33" x14ac:dyDescent="0.3">
      <c r="A38" s="166">
        <v>24</v>
      </c>
      <c r="B38" s="243" t="s">
        <v>1743</v>
      </c>
      <c r="C38" s="242" t="s">
        <v>1719</v>
      </c>
      <c r="D38" s="319">
        <v>500000</v>
      </c>
      <c r="E38" s="311" t="s">
        <v>1701</v>
      </c>
      <c r="F38" s="126"/>
    </row>
    <row r="39" spans="1:10" s="161" customFormat="1" ht="67.5" x14ac:dyDescent="0.3">
      <c r="A39" s="166">
        <v>25</v>
      </c>
      <c r="B39" s="317" t="s">
        <v>1742</v>
      </c>
      <c r="C39" s="83" t="s">
        <v>1719</v>
      </c>
      <c r="D39" s="318">
        <v>800000</v>
      </c>
      <c r="E39" s="317" t="s">
        <v>1741</v>
      </c>
      <c r="F39" s="164"/>
    </row>
    <row r="40" spans="1:10" ht="49.5" x14ac:dyDescent="0.3">
      <c r="A40" s="166">
        <v>26</v>
      </c>
      <c r="B40" s="243" t="s">
        <v>1740</v>
      </c>
      <c r="C40" s="243"/>
      <c r="D40" s="319"/>
      <c r="E40" s="311" t="s">
        <v>1701</v>
      </c>
      <c r="F40" s="126"/>
      <c r="G40" s="321" t="s">
        <v>1739</v>
      </c>
      <c r="H40" s="243" t="s">
        <v>577</v>
      </c>
      <c r="I40" s="319">
        <v>1600000</v>
      </c>
      <c r="J40" s="321" t="s">
        <v>1738</v>
      </c>
    </row>
    <row r="41" spans="1:10" ht="33" x14ac:dyDescent="0.3">
      <c r="A41" s="166">
        <v>27</v>
      </c>
      <c r="B41" s="243" t="s">
        <v>1737</v>
      </c>
      <c r="C41" s="242" t="s">
        <v>642</v>
      </c>
      <c r="D41" s="319">
        <v>1250000</v>
      </c>
      <c r="E41" s="320" t="s">
        <v>1736</v>
      </c>
      <c r="F41" s="65" t="s">
        <v>1735</v>
      </c>
    </row>
    <row r="42" spans="1:10" ht="33" x14ac:dyDescent="0.3">
      <c r="A42" s="166">
        <v>28</v>
      </c>
      <c r="B42" s="243" t="s">
        <v>1734</v>
      </c>
      <c r="C42" s="242" t="s">
        <v>1733</v>
      </c>
      <c r="D42" s="319">
        <v>500000</v>
      </c>
      <c r="E42" s="311" t="s">
        <v>1701</v>
      </c>
      <c r="F42" s="126"/>
    </row>
    <row r="43" spans="1:10" ht="49.5" x14ac:dyDescent="0.3">
      <c r="A43" s="166">
        <v>29</v>
      </c>
      <c r="B43" s="247" t="s">
        <v>1732</v>
      </c>
      <c r="C43" s="242" t="s">
        <v>577</v>
      </c>
      <c r="D43" s="239">
        <v>1000000</v>
      </c>
      <c r="E43" s="311" t="s">
        <v>1701</v>
      </c>
      <c r="F43" s="315"/>
    </row>
    <row r="44" spans="1:10" x14ac:dyDescent="0.3">
      <c r="A44" s="166">
        <v>30</v>
      </c>
      <c r="B44" s="247" t="s">
        <v>1731</v>
      </c>
      <c r="C44" s="242" t="s">
        <v>577</v>
      </c>
      <c r="D44" s="239">
        <v>1500000</v>
      </c>
      <c r="E44" s="311" t="s">
        <v>1701</v>
      </c>
      <c r="F44" s="315"/>
    </row>
    <row r="45" spans="1:10" ht="33" x14ac:dyDescent="0.3">
      <c r="A45" s="166">
        <v>31</v>
      </c>
      <c r="B45" s="247" t="s">
        <v>1730</v>
      </c>
      <c r="C45" s="242" t="s">
        <v>577</v>
      </c>
      <c r="D45" s="239">
        <v>1000000</v>
      </c>
      <c r="E45" s="311" t="s">
        <v>1701</v>
      </c>
      <c r="F45" s="315"/>
    </row>
    <row r="46" spans="1:10" ht="33" x14ac:dyDescent="0.3">
      <c r="A46" s="166">
        <v>32</v>
      </c>
      <c r="B46" s="247" t="s">
        <v>1729</v>
      </c>
      <c r="C46" s="242" t="s">
        <v>577</v>
      </c>
      <c r="D46" s="239">
        <v>1000000</v>
      </c>
      <c r="E46" s="311" t="s">
        <v>1701</v>
      </c>
      <c r="F46" s="315"/>
    </row>
    <row r="47" spans="1:10" ht="49.5" x14ac:dyDescent="0.3">
      <c r="A47" s="166">
        <v>33</v>
      </c>
      <c r="B47" s="247" t="s">
        <v>1728</v>
      </c>
      <c r="C47" s="242" t="s">
        <v>577</v>
      </c>
      <c r="D47" s="239">
        <v>2000000</v>
      </c>
      <c r="E47" s="311" t="s">
        <v>1701</v>
      </c>
      <c r="F47" s="315"/>
    </row>
    <row r="48" spans="1:10" s="161" customFormat="1" ht="33" x14ac:dyDescent="0.3">
      <c r="A48" s="166">
        <v>34</v>
      </c>
      <c r="B48" s="317" t="s">
        <v>1727</v>
      </c>
      <c r="C48" s="83" t="s">
        <v>577</v>
      </c>
      <c r="D48" s="318">
        <v>2000000</v>
      </c>
      <c r="E48" s="317" t="s">
        <v>1025</v>
      </c>
      <c r="F48" s="316"/>
    </row>
    <row r="49" spans="1:6" ht="33" x14ac:dyDescent="0.3">
      <c r="A49" s="166">
        <v>35</v>
      </c>
      <c r="B49" s="247" t="s">
        <v>1726</v>
      </c>
      <c r="C49" s="242" t="s">
        <v>577</v>
      </c>
      <c r="D49" s="239">
        <v>2000000</v>
      </c>
      <c r="E49" s="311" t="s">
        <v>1701</v>
      </c>
      <c r="F49" s="315"/>
    </row>
    <row r="50" spans="1:6" x14ac:dyDescent="0.3">
      <c r="A50" s="166">
        <v>36</v>
      </c>
      <c r="B50" s="247" t="s">
        <v>1725</v>
      </c>
      <c r="C50" s="242" t="s">
        <v>577</v>
      </c>
      <c r="D50" s="239">
        <v>1000000</v>
      </c>
      <c r="E50" s="311" t="s">
        <v>1701</v>
      </c>
      <c r="F50" s="315"/>
    </row>
    <row r="51" spans="1:6" s="161" customFormat="1" ht="33" x14ac:dyDescent="0.3">
      <c r="A51" s="166">
        <v>37</v>
      </c>
      <c r="B51" s="317" t="s">
        <v>1724</v>
      </c>
      <c r="C51" s="83" t="s">
        <v>577</v>
      </c>
      <c r="D51" s="318">
        <v>7000000</v>
      </c>
      <c r="E51" s="317" t="s">
        <v>1025</v>
      </c>
      <c r="F51" s="316"/>
    </row>
    <row r="52" spans="1:6" ht="33" x14ac:dyDescent="0.3">
      <c r="A52" s="166">
        <v>38</v>
      </c>
      <c r="B52" s="247" t="s">
        <v>1723</v>
      </c>
      <c r="C52" s="242" t="s">
        <v>577</v>
      </c>
      <c r="D52" s="239">
        <v>1000000</v>
      </c>
      <c r="E52" s="311" t="s">
        <v>1701</v>
      </c>
      <c r="F52" s="315"/>
    </row>
    <row r="53" spans="1:6" x14ac:dyDescent="0.3">
      <c r="A53" s="166">
        <v>39</v>
      </c>
      <c r="B53" s="247" t="s">
        <v>130</v>
      </c>
      <c r="C53" s="242" t="s">
        <v>577</v>
      </c>
      <c r="D53" s="239">
        <v>500000</v>
      </c>
      <c r="E53" s="311" t="s">
        <v>1701</v>
      </c>
      <c r="F53" s="315"/>
    </row>
    <row r="54" spans="1:6" ht="33" x14ac:dyDescent="0.3">
      <c r="A54" s="166">
        <v>40</v>
      </c>
      <c r="B54" s="247" t="s">
        <v>1722</v>
      </c>
      <c r="C54" s="242" t="s">
        <v>577</v>
      </c>
      <c r="D54" s="239">
        <v>750000</v>
      </c>
      <c r="E54" s="311" t="s">
        <v>1701</v>
      </c>
      <c r="F54" s="315"/>
    </row>
    <row r="55" spans="1:6" x14ac:dyDescent="0.3">
      <c r="A55" s="166">
        <v>41</v>
      </c>
      <c r="B55" s="247" t="s">
        <v>1721</v>
      </c>
      <c r="C55" s="242" t="s">
        <v>1719</v>
      </c>
      <c r="D55" s="239">
        <v>3000000</v>
      </c>
      <c r="E55" s="311" t="s">
        <v>1701</v>
      </c>
      <c r="F55" s="126"/>
    </row>
    <row r="56" spans="1:6" ht="33" x14ac:dyDescent="0.3">
      <c r="A56" s="166">
        <v>42</v>
      </c>
      <c r="B56" s="247" t="s">
        <v>1720</v>
      </c>
      <c r="C56" s="242" t="s">
        <v>1719</v>
      </c>
      <c r="D56" s="239">
        <v>1000000</v>
      </c>
      <c r="E56" s="311" t="s">
        <v>1701</v>
      </c>
      <c r="F56" s="126"/>
    </row>
    <row r="57" spans="1:6" x14ac:dyDescent="0.3">
      <c r="A57" s="166">
        <v>43</v>
      </c>
      <c r="B57" s="247" t="s">
        <v>1718</v>
      </c>
      <c r="C57" s="62"/>
      <c r="D57" s="239">
        <v>6567412</v>
      </c>
      <c r="E57" s="314" t="s">
        <v>1717</v>
      </c>
      <c r="F57" s="126"/>
    </row>
    <row r="58" spans="1:6" ht="33" x14ac:dyDescent="0.3">
      <c r="A58" s="166">
        <v>44</v>
      </c>
      <c r="B58" s="247" t="s">
        <v>1716</v>
      </c>
      <c r="C58" s="62" t="s">
        <v>1539</v>
      </c>
      <c r="D58" s="239">
        <v>5500000</v>
      </c>
      <c r="E58" s="311" t="s">
        <v>1701</v>
      </c>
      <c r="F58" s="126"/>
    </row>
    <row r="59" spans="1:6" ht="33" x14ac:dyDescent="0.3">
      <c r="A59" s="166">
        <v>45</v>
      </c>
      <c r="B59" s="247" t="s">
        <v>1715</v>
      </c>
      <c r="C59" s="62" t="s">
        <v>1539</v>
      </c>
      <c r="D59" s="239">
        <v>10000000</v>
      </c>
      <c r="E59" s="311" t="s">
        <v>1701</v>
      </c>
      <c r="F59" s="126"/>
    </row>
    <row r="60" spans="1:6" ht="47.25" x14ac:dyDescent="0.3">
      <c r="A60" s="166">
        <v>46</v>
      </c>
      <c r="B60" s="247" t="s">
        <v>1714</v>
      </c>
      <c r="C60" s="62" t="s">
        <v>1541</v>
      </c>
      <c r="D60" s="239">
        <v>1500000</v>
      </c>
      <c r="E60" s="313" t="s">
        <v>1713</v>
      </c>
      <c r="F60" s="65" t="s">
        <v>1712</v>
      </c>
    </row>
    <row r="61" spans="1:6" ht="94.5" x14ac:dyDescent="0.3">
      <c r="A61" s="166">
        <v>47</v>
      </c>
      <c r="B61" s="247" t="s">
        <v>1711</v>
      </c>
      <c r="C61" s="62" t="s">
        <v>1541</v>
      </c>
      <c r="D61" s="239">
        <v>500000</v>
      </c>
      <c r="E61" s="312" t="s">
        <v>1710</v>
      </c>
      <c r="F61" s="65" t="s">
        <v>1709</v>
      </c>
    </row>
    <row r="62" spans="1:6" ht="33" x14ac:dyDescent="0.3">
      <c r="A62" s="166">
        <v>48</v>
      </c>
      <c r="B62" s="247" t="s">
        <v>1708</v>
      </c>
      <c r="C62" s="62" t="s">
        <v>577</v>
      </c>
      <c r="D62" s="239">
        <v>2000000</v>
      </c>
      <c r="E62" s="311" t="s">
        <v>1701</v>
      </c>
      <c r="F62" s="126"/>
    </row>
    <row r="63" spans="1:6" ht="49.5" x14ac:dyDescent="0.3">
      <c r="A63" s="166">
        <v>49</v>
      </c>
      <c r="B63" s="247" t="s">
        <v>1707</v>
      </c>
      <c r="C63" s="62" t="s">
        <v>1706</v>
      </c>
      <c r="D63" s="239">
        <v>500000</v>
      </c>
      <c r="E63" s="248" t="s">
        <v>1701</v>
      </c>
      <c r="F63" s="126" t="s">
        <v>1465</v>
      </c>
    </row>
    <row r="64" spans="1:6" ht="82.5" x14ac:dyDescent="0.3">
      <c r="A64" s="166">
        <v>50</v>
      </c>
      <c r="B64" s="310" t="s">
        <v>1705</v>
      </c>
      <c r="C64" s="309" t="s">
        <v>1704</v>
      </c>
      <c r="D64" s="308">
        <v>500000</v>
      </c>
      <c r="E64" s="248" t="s">
        <v>1701</v>
      </c>
      <c r="F64" s="126" t="s">
        <v>1465</v>
      </c>
    </row>
    <row r="65" spans="1:17" ht="33" x14ac:dyDescent="0.3">
      <c r="A65" s="166">
        <v>51</v>
      </c>
      <c r="B65" s="247" t="s">
        <v>1703</v>
      </c>
      <c r="C65" s="62" t="s">
        <v>220</v>
      </c>
      <c r="D65" s="239">
        <v>40000000</v>
      </c>
      <c r="E65" s="248" t="s">
        <v>1701</v>
      </c>
      <c r="F65" s="126" t="s">
        <v>1465</v>
      </c>
    </row>
    <row r="66" spans="1:17" x14ac:dyDescent="0.3">
      <c r="A66" s="166">
        <v>52</v>
      </c>
      <c r="B66" s="247" t="s">
        <v>1702</v>
      </c>
      <c r="C66" s="62" t="s">
        <v>220</v>
      </c>
      <c r="D66" s="239">
        <v>40000000</v>
      </c>
      <c r="E66" s="248" t="s">
        <v>1701</v>
      </c>
      <c r="F66" s="126" t="s">
        <v>1465</v>
      </c>
    </row>
    <row r="67" spans="1:17" s="50" customFormat="1" x14ac:dyDescent="0.3">
      <c r="A67" s="233"/>
      <c r="B67" s="216"/>
      <c r="C67" s="5"/>
      <c r="D67" s="5"/>
      <c r="E67" s="14"/>
      <c r="F67" s="14"/>
      <c r="G67" s="18"/>
      <c r="H67" s="18"/>
      <c r="I67" s="18"/>
      <c r="J67" s="18"/>
      <c r="K67" s="18"/>
      <c r="L67" s="232"/>
      <c r="M67" s="231"/>
      <c r="N67" s="231"/>
      <c r="O67" s="231"/>
      <c r="P67" s="44"/>
      <c r="Q67" s="307"/>
    </row>
    <row r="68" spans="1:17" x14ac:dyDescent="0.3">
      <c r="B68" s="3" t="s">
        <v>1205</v>
      </c>
      <c r="C68" s="1" t="s">
        <v>1204</v>
      </c>
      <c r="E68" s="1"/>
      <c r="F68" s="1"/>
      <c r="M68" s="5"/>
      <c r="P68" s="225"/>
      <c r="Q68" s="299"/>
    </row>
    <row r="69" spans="1:17" x14ac:dyDescent="0.3">
      <c r="C69" s="1"/>
      <c r="E69" s="1"/>
      <c r="F69" s="1"/>
      <c r="H69" s="5"/>
      <c r="K69" s="225"/>
      <c r="L69" s="299"/>
    </row>
    <row r="70" spans="1:17" x14ac:dyDescent="0.3">
      <c r="A70" s="23"/>
      <c r="B70" s="44"/>
      <c r="C70" s="1"/>
      <c r="E70" s="1"/>
      <c r="F70" s="23"/>
      <c r="H70" s="5"/>
      <c r="I70" s="3"/>
      <c r="J70" s="23"/>
      <c r="K70" s="23"/>
      <c r="L70" s="299"/>
    </row>
    <row r="71" spans="1:17" x14ac:dyDescent="0.3">
      <c r="A71" s="4"/>
      <c r="B71" s="222" t="s">
        <v>1700</v>
      </c>
      <c r="C71" s="306" t="s">
        <v>1202</v>
      </c>
      <c r="D71" s="222"/>
      <c r="E71" s="47" t="s">
        <v>1201</v>
      </c>
      <c r="F71" s="301"/>
      <c r="G71" s="228"/>
      <c r="H71" s="5"/>
      <c r="L71" s="305"/>
      <c r="M71" s="45"/>
      <c r="N71" s="45"/>
    </row>
    <row r="72" spans="1:17" x14ac:dyDescent="0.3">
      <c r="A72" s="44"/>
      <c r="B72" s="23" t="s">
        <v>1699</v>
      </c>
      <c r="C72" s="304" t="s">
        <v>1197</v>
      </c>
      <c r="D72" s="23"/>
      <c r="E72" s="22" t="s">
        <v>1198</v>
      </c>
      <c r="F72" s="1"/>
      <c r="G72" s="4"/>
      <c r="H72" s="5"/>
      <c r="L72" s="299"/>
    </row>
    <row r="73" spans="1:17" x14ac:dyDescent="0.3">
      <c r="B73" s="224"/>
      <c r="C73" s="217"/>
      <c r="D73" s="287"/>
      <c r="E73" s="1"/>
      <c r="F73" s="1"/>
      <c r="H73" s="2"/>
      <c r="I73" s="23"/>
      <c r="J73" s="4"/>
      <c r="K73" s="22"/>
      <c r="L73" s="299"/>
    </row>
    <row r="74" spans="1:17" x14ac:dyDescent="0.3">
      <c r="D74" s="287"/>
      <c r="E74" s="1"/>
      <c r="F74" s="1"/>
      <c r="H74" s="217"/>
      <c r="I74" s="224"/>
      <c r="J74" s="224"/>
      <c r="L74" s="299"/>
    </row>
    <row r="75" spans="1:17" x14ac:dyDescent="0.3">
      <c r="D75" s="287"/>
      <c r="E75" s="1"/>
      <c r="F75" s="1"/>
      <c r="H75" s="7"/>
      <c r="I75" s="4"/>
      <c r="J75" s="224"/>
      <c r="K75" s="4"/>
      <c r="L75" s="299"/>
    </row>
    <row r="76" spans="1:17" x14ac:dyDescent="0.3">
      <c r="D76" s="287"/>
      <c r="E76" s="1"/>
      <c r="F76" s="1"/>
      <c r="H76" s="2"/>
      <c r="J76" s="224"/>
      <c r="K76" s="4"/>
      <c r="L76" s="303"/>
      <c r="M76" s="23"/>
    </row>
    <row r="77" spans="1:17" x14ac:dyDescent="0.3">
      <c r="B77" s="3" t="s">
        <v>1196</v>
      </c>
      <c r="C77" s="225" t="s">
        <v>1195</v>
      </c>
      <c r="D77" s="287"/>
      <c r="E77" s="44" t="s">
        <v>1194</v>
      </c>
      <c r="F77" s="1"/>
      <c r="G77" s="224"/>
      <c r="H77" s="5"/>
      <c r="J77" s="224"/>
      <c r="L77" s="302"/>
      <c r="M77" s="226"/>
    </row>
    <row r="78" spans="1:17" x14ac:dyDescent="0.3">
      <c r="A78" s="3"/>
      <c r="C78" s="3"/>
      <c r="E78" s="287"/>
      <c r="F78" s="3"/>
      <c r="G78" s="3"/>
      <c r="H78" s="5"/>
      <c r="J78" s="3"/>
      <c r="L78" s="299"/>
      <c r="M78" s="4"/>
    </row>
    <row r="79" spans="1:17" x14ac:dyDescent="0.3">
      <c r="A79" s="22"/>
      <c r="C79" s="22"/>
      <c r="E79" s="22"/>
      <c r="F79" s="22"/>
      <c r="G79" s="22"/>
      <c r="H79" s="5"/>
      <c r="J79" s="22"/>
      <c r="L79" s="299"/>
    </row>
    <row r="80" spans="1:17" x14ac:dyDescent="0.3">
      <c r="A80" s="22"/>
      <c r="B80" s="222" t="s">
        <v>1193</v>
      </c>
      <c r="C80" s="301" t="s">
        <v>1192</v>
      </c>
      <c r="D80" s="222"/>
      <c r="E80" s="47" t="s">
        <v>1191</v>
      </c>
      <c r="F80" s="301"/>
      <c r="G80" s="228"/>
      <c r="H80" s="5"/>
      <c r="J80" s="22"/>
      <c r="L80" s="299"/>
    </row>
    <row r="81" spans="2:17" x14ac:dyDescent="0.3">
      <c r="B81" s="23" t="s">
        <v>1189</v>
      </c>
      <c r="C81" s="300" t="s">
        <v>1188</v>
      </c>
      <c r="E81" s="22" t="s">
        <v>1187</v>
      </c>
      <c r="F81" s="1"/>
      <c r="H81" s="5"/>
      <c r="L81" s="299"/>
    </row>
    <row r="82" spans="2:17" x14ac:dyDescent="0.3">
      <c r="E82" s="1"/>
      <c r="F82" s="1"/>
      <c r="M82" s="5"/>
      <c r="P82" s="22"/>
      <c r="Q82" s="299"/>
    </row>
  </sheetData>
  <pageMargins left="0.2" right="0.2" top="0.75" bottom="0.75" header="0.3" footer="0.3"/>
  <pageSetup paperSize="10000" scale="97" fitToHeight="0" orientation="landscape"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129"/>
  <sheetViews>
    <sheetView view="pageBreakPreview" topLeftCell="H49" zoomScaleNormal="100" zoomScaleSheetLayoutView="100" workbookViewId="0">
      <selection activeCell="J62" sqref="J62"/>
    </sheetView>
  </sheetViews>
  <sheetFormatPr defaultColWidth="8.85546875" defaultRowHeight="16.5" x14ac:dyDescent="0.3"/>
  <cols>
    <col min="1" max="1" width="4.85546875" style="1" customWidth="1"/>
    <col min="2" max="2" width="12.85546875" style="3" customWidth="1"/>
    <col min="3" max="3" width="12.5703125" style="5" customWidth="1"/>
    <col min="4" max="4" width="35.7109375" style="4" customWidth="1"/>
    <col min="5" max="6" width="8.7109375" style="1" hidden="1" customWidth="1"/>
    <col min="7" max="7" width="9.7109375" style="1" customWidth="1"/>
    <col min="8" max="8" width="14.5703125" style="1" customWidth="1"/>
    <col min="9" max="9" width="16.7109375" style="1" customWidth="1"/>
    <col min="10" max="11" width="15.7109375" style="1" customWidth="1"/>
    <col min="12" max="13" width="10.7109375" style="1" customWidth="1"/>
    <col min="14" max="14" width="24.7109375" style="2" customWidth="1"/>
    <col min="15" max="15" width="28.85546875" style="216" customWidth="1"/>
    <col min="16" max="16" width="15" style="2" customWidth="1"/>
    <col min="17" max="17" width="34.5703125" style="1" customWidth="1"/>
    <col min="18" max="16384" width="8.85546875" style="1"/>
  </cols>
  <sheetData>
    <row r="1" spans="1:20" ht="9.6" customHeight="1" x14ac:dyDescent="0.3"/>
    <row r="2" spans="1:20" s="212" customFormat="1" ht="22.15" customHeight="1" x14ac:dyDescent="0.25">
      <c r="B2" s="217"/>
      <c r="C2" s="217"/>
      <c r="D2" s="217"/>
      <c r="E2" s="217"/>
      <c r="F2" s="217"/>
      <c r="G2" s="217"/>
      <c r="H2" s="217" t="s">
        <v>1676</v>
      </c>
      <c r="I2" s="217"/>
      <c r="J2" s="217"/>
      <c r="K2" s="217"/>
      <c r="L2" s="217"/>
      <c r="M2" s="217"/>
      <c r="N2" s="7"/>
      <c r="O2" s="6"/>
      <c r="P2" s="217"/>
      <c r="Q2" s="217"/>
      <c r="R2" s="217"/>
      <c r="S2" s="217"/>
      <c r="T2" s="217"/>
    </row>
    <row r="3" spans="1:20" s="212" customFormat="1" ht="16.149999999999999" customHeight="1" x14ac:dyDescent="0.25">
      <c r="B3" s="5"/>
      <c r="C3" s="5"/>
      <c r="D3" s="5"/>
      <c r="E3" s="5"/>
      <c r="F3" s="5"/>
      <c r="G3" s="5"/>
      <c r="H3" s="5" t="s">
        <v>1675</v>
      </c>
      <c r="I3" s="5"/>
      <c r="J3" s="5"/>
      <c r="K3" s="5"/>
      <c r="L3" s="5"/>
      <c r="M3" s="5"/>
      <c r="N3" s="2"/>
      <c r="O3" s="216"/>
      <c r="P3" s="5"/>
    </row>
    <row r="4" spans="1:20" s="212" customFormat="1" ht="16.899999999999999" customHeight="1" x14ac:dyDescent="0.25">
      <c r="A4" s="5"/>
      <c r="C4" s="5"/>
      <c r="D4" s="5"/>
      <c r="E4" s="5"/>
      <c r="F4" s="5"/>
      <c r="G4" s="5"/>
      <c r="H4" s="5" t="s">
        <v>1686</v>
      </c>
      <c r="I4" s="5"/>
      <c r="J4" s="5"/>
      <c r="K4" s="5"/>
      <c r="L4" s="5"/>
      <c r="M4" s="5"/>
      <c r="N4" s="2"/>
      <c r="O4" s="216"/>
      <c r="P4" s="5"/>
    </row>
    <row r="5" spans="1:20" ht="9.6" customHeight="1" x14ac:dyDescent="0.3">
      <c r="N5" s="43"/>
    </row>
    <row r="6" spans="1:20" ht="13.9" customHeight="1" x14ac:dyDescent="0.3">
      <c r="A6" s="292"/>
      <c r="B6" s="297" t="s">
        <v>1673</v>
      </c>
      <c r="C6" s="298"/>
      <c r="D6" s="44" t="s">
        <v>1226</v>
      </c>
      <c r="E6" s="292"/>
      <c r="F6" s="292"/>
      <c r="G6" s="292"/>
      <c r="H6" s="292"/>
      <c r="I6" s="292"/>
      <c r="J6" s="292"/>
      <c r="K6" s="292"/>
      <c r="L6" s="292"/>
      <c r="M6" s="292"/>
      <c r="N6" s="291"/>
      <c r="O6" s="290"/>
    </row>
    <row r="7" spans="1:20" ht="13.9" customHeight="1" x14ac:dyDescent="0.3">
      <c r="A7" s="292"/>
      <c r="B7" s="297"/>
      <c r="C7" s="296"/>
      <c r="D7" s="3" t="s">
        <v>1301</v>
      </c>
      <c r="E7" s="292"/>
      <c r="F7" s="292"/>
      <c r="G7" s="292"/>
      <c r="H7" s="292"/>
      <c r="I7" s="292"/>
      <c r="J7" s="292"/>
      <c r="K7" s="292"/>
      <c r="L7" s="292"/>
      <c r="M7" s="292"/>
      <c r="N7" s="291"/>
      <c r="O7" s="290"/>
    </row>
    <row r="8" spans="1:20" ht="13.9" customHeight="1" x14ac:dyDescent="0.3">
      <c r="A8" s="292"/>
      <c r="B8" s="292"/>
      <c r="C8" s="295"/>
      <c r="D8" s="44" t="s">
        <v>1210</v>
      </c>
      <c r="E8" s="292"/>
      <c r="F8" s="292"/>
      <c r="G8" s="292"/>
      <c r="H8" s="292"/>
      <c r="I8" s="292"/>
      <c r="J8" s="292"/>
      <c r="K8" s="292"/>
      <c r="L8" s="292"/>
      <c r="M8" s="292"/>
      <c r="N8" s="291"/>
      <c r="O8" s="290"/>
    </row>
    <row r="9" spans="1:20" ht="13.9" customHeight="1" x14ac:dyDescent="0.3">
      <c r="A9" s="292"/>
      <c r="B9" s="292"/>
      <c r="C9" s="294"/>
      <c r="D9" s="44" t="s">
        <v>1206</v>
      </c>
      <c r="E9" s="292"/>
      <c r="F9" s="292"/>
      <c r="G9" s="292"/>
      <c r="H9" s="292"/>
      <c r="I9" s="292"/>
      <c r="J9" s="292"/>
      <c r="K9" s="292"/>
      <c r="L9" s="292"/>
      <c r="M9" s="292"/>
      <c r="N9" s="291"/>
      <c r="O9" s="290"/>
    </row>
    <row r="10" spans="1:20" ht="13.9" customHeight="1" x14ac:dyDescent="0.3">
      <c r="A10" s="292"/>
      <c r="B10" s="292"/>
      <c r="C10" s="293"/>
      <c r="D10" s="44" t="s">
        <v>1370</v>
      </c>
      <c r="E10" s="292"/>
      <c r="F10" s="292"/>
      <c r="G10" s="292"/>
      <c r="H10" s="292"/>
      <c r="I10" s="292"/>
      <c r="J10" s="292"/>
      <c r="K10" s="292"/>
      <c r="L10" s="292"/>
      <c r="M10" s="292"/>
      <c r="N10" s="291"/>
      <c r="O10" s="290"/>
    </row>
    <row r="11" spans="1:20" ht="13.9" customHeight="1" x14ac:dyDescent="0.3">
      <c r="B11" s="224"/>
      <c r="C11" s="289"/>
      <c r="D11" s="44" t="s">
        <v>1214</v>
      </c>
      <c r="E11" s="287"/>
      <c r="F11" s="287"/>
      <c r="G11" s="287"/>
      <c r="H11" s="287"/>
      <c r="I11" s="287"/>
      <c r="J11" s="287"/>
      <c r="K11" s="287"/>
      <c r="L11" s="287"/>
      <c r="M11" s="287"/>
      <c r="N11" s="193"/>
      <c r="O11" s="286"/>
    </row>
    <row r="12" spans="1:20" ht="13.9" customHeight="1" x14ac:dyDescent="0.3">
      <c r="B12" s="224"/>
      <c r="C12" s="288" t="s">
        <v>1672</v>
      </c>
      <c r="D12" s="3" t="s">
        <v>1245</v>
      </c>
      <c r="E12" s="287"/>
      <c r="F12" s="287"/>
      <c r="G12" s="287"/>
      <c r="H12" s="287"/>
      <c r="I12" s="287"/>
      <c r="J12" s="287"/>
      <c r="K12" s="287"/>
      <c r="L12" s="287"/>
      <c r="M12" s="287"/>
      <c r="N12" s="193"/>
      <c r="O12" s="286"/>
    </row>
    <row r="13" spans="1:20" ht="9.6" customHeight="1" x14ac:dyDescent="0.3">
      <c r="B13" s="224"/>
      <c r="C13" s="217"/>
      <c r="D13" s="44"/>
      <c r="E13" s="287"/>
      <c r="F13" s="287"/>
      <c r="G13" s="287"/>
      <c r="H13" s="287"/>
      <c r="I13" s="287"/>
      <c r="J13" s="287"/>
      <c r="K13" s="287"/>
      <c r="L13" s="287"/>
      <c r="M13" s="287"/>
      <c r="N13" s="193"/>
      <c r="O13" s="286"/>
    </row>
    <row r="14" spans="1:20" ht="49.5" x14ac:dyDescent="0.3">
      <c r="A14" s="285" t="s">
        <v>1671</v>
      </c>
      <c r="B14" s="189" t="s">
        <v>1178</v>
      </c>
      <c r="C14" s="189" t="s">
        <v>1685</v>
      </c>
      <c r="D14" s="189" t="s">
        <v>0</v>
      </c>
      <c r="E14" s="189" t="s">
        <v>1669</v>
      </c>
      <c r="F14" s="189" t="s">
        <v>1668</v>
      </c>
      <c r="G14" s="189" t="s">
        <v>2</v>
      </c>
      <c r="H14" s="189" t="s">
        <v>1667</v>
      </c>
      <c r="I14" s="189" t="s">
        <v>1666</v>
      </c>
      <c r="J14" s="189" t="s">
        <v>1665</v>
      </c>
      <c r="K14" s="189" t="s">
        <v>1664</v>
      </c>
      <c r="L14" s="189" t="s">
        <v>1665</v>
      </c>
      <c r="M14" s="189" t="s">
        <v>1664</v>
      </c>
      <c r="N14" s="189" t="s">
        <v>1663</v>
      </c>
      <c r="O14" s="284" t="s">
        <v>1</v>
      </c>
      <c r="P14" s="189" t="s">
        <v>1662</v>
      </c>
      <c r="Q14" s="4"/>
    </row>
    <row r="15" spans="1:20" s="262" customFormat="1" ht="33" x14ac:dyDescent="0.3">
      <c r="A15" s="244">
        <v>1</v>
      </c>
      <c r="B15" s="61" t="s">
        <v>759</v>
      </c>
      <c r="C15" s="62" t="s">
        <v>310</v>
      </c>
      <c r="D15" s="61" t="s">
        <v>1661</v>
      </c>
      <c r="E15" s="239"/>
      <c r="F15" s="239"/>
      <c r="G15" s="62" t="s">
        <v>1124</v>
      </c>
      <c r="H15" s="239">
        <v>500000</v>
      </c>
      <c r="I15" s="246" t="s">
        <v>1302</v>
      </c>
      <c r="J15" s="249">
        <v>43269</v>
      </c>
      <c r="K15" s="249">
        <v>43311</v>
      </c>
      <c r="L15" s="236"/>
      <c r="M15" s="236"/>
      <c r="N15" s="62" t="s">
        <v>1226</v>
      </c>
      <c r="O15" s="248" t="s">
        <v>1225</v>
      </c>
      <c r="P15" s="244"/>
      <c r="Q15" s="263"/>
    </row>
    <row r="16" spans="1:20" s="262" customFormat="1" ht="33" x14ac:dyDescent="0.3">
      <c r="A16" s="244">
        <v>2</v>
      </c>
      <c r="B16" s="61" t="s">
        <v>764</v>
      </c>
      <c r="C16" s="62" t="s">
        <v>310</v>
      </c>
      <c r="D16" s="61" t="s">
        <v>1656</v>
      </c>
      <c r="E16" s="62"/>
      <c r="F16" s="62"/>
      <c r="G16" s="62" t="s">
        <v>1124</v>
      </c>
      <c r="H16" s="283">
        <v>500000</v>
      </c>
      <c r="I16" s="246" t="s">
        <v>1302</v>
      </c>
      <c r="J16" s="249">
        <v>43236</v>
      </c>
      <c r="K16" s="249">
        <v>43296</v>
      </c>
      <c r="L16" s="236"/>
      <c r="M16" s="236"/>
      <c r="N16" s="62" t="s">
        <v>1226</v>
      </c>
      <c r="O16" s="248" t="s">
        <v>1225</v>
      </c>
      <c r="P16" s="244"/>
      <c r="Q16" s="263"/>
    </row>
    <row r="17" spans="1:17" s="262" customFormat="1" ht="33" x14ac:dyDescent="0.3">
      <c r="A17" s="244">
        <v>3</v>
      </c>
      <c r="B17" s="61" t="s">
        <v>752</v>
      </c>
      <c r="C17" s="62" t="s">
        <v>310</v>
      </c>
      <c r="D17" s="61" t="s">
        <v>1660</v>
      </c>
      <c r="E17" s="239"/>
      <c r="F17" s="62"/>
      <c r="G17" s="62" t="s">
        <v>1124</v>
      </c>
      <c r="H17" s="239">
        <v>500000</v>
      </c>
      <c r="I17" s="246" t="s">
        <v>1302</v>
      </c>
      <c r="J17" s="249">
        <v>43269</v>
      </c>
      <c r="K17" s="282" t="s">
        <v>1659</v>
      </c>
      <c r="L17" s="236"/>
      <c r="M17" s="236"/>
      <c r="N17" s="62" t="s">
        <v>1226</v>
      </c>
      <c r="O17" s="248" t="s">
        <v>1658</v>
      </c>
      <c r="P17" s="244"/>
      <c r="Q17" s="263"/>
    </row>
    <row r="18" spans="1:17" s="262" customFormat="1" ht="33" x14ac:dyDescent="0.3">
      <c r="A18" s="244">
        <v>4</v>
      </c>
      <c r="B18" s="61" t="s">
        <v>1657</v>
      </c>
      <c r="C18" s="62" t="s">
        <v>310</v>
      </c>
      <c r="D18" s="61" t="s">
        <v>1656</v>
      </c>
      <c r="E18" s="239"/>
      <c r="F18" s="62"/>
      <c r="G18" s="62" t="s">
        <v>1124</v>
      </c>
      <c r="H18" s="239">
        <v>500000</v>
      </c>
      <c r="I18" s="246" t="s">
        <v>1302</v>
      </c>
      <c r="J18" s="249">
        <v>43269</v>
      </c>
      <c r="K18" s="281" t="s">
        <v>1655</v>
      </c>
      <c r="L18" s="236"/>
      <c r="M18" s="236"/>
      <c r="N18" s="62" t="s">
        <v>1226</v>
      </c>
      <c r="O18" s="248" t="s">
        <v>1225</v>
      </c>
      <c r="P18" s="244"/>
      <c r="Q18" s="263"/>
    </row>
    <row r="19" spans="1:17" ht="33" x14ac:dyDescent="0.3">
      <c r="A19" s="244">
        <v>5</v>
      </c>
      <c r="B19" s="247" t="s">
        <v>1654</v>
      </c>
      <c r="C19" s="62" t="s">
        <v>310</v>
      </c>
      <c r="D19" s="61" t="s">
        <v>1653</v>
      </c>
      <c r="E19" s="239"/>
      <c r="F19" s="62"/>
      <c r="G19" s="62" t="s">
        <v>1124</v>
      </c>
      <c r="H19" s="239">
        <v>500000</v>
      </c>
      <c r="I19" s="246" t="s">
        <v>1302</v>
      </c>
      <c r="J19" s="249">
        <v>43220</v>
      </c>
      <c r="K19" s="249">
        <v>43281</v>
      </c>
      <c r="L19" s="236"/>
      <c r="M19" s="236"/>
      <c r="N19" s="62" t="s">
        <v>1226</v>
      </c>
      <c r="O19" s="248" t="s">
        <v>1225</v>
      </c>
      <c r="P19" s="62"/>
      <c r="Q19" s="274" t="s">
        <v>1652</v>
      </c>
    </row>
    <row r="20" spans="1:17" ht="33" x14ac:dyDescent="0.3">
      <c r="A20" s="244">
        <v>6</v>
      </c>
      <c r="B20" s="247" t="s">
        <v>780</v>
      </c>
      <c r="C20" s="62" t="s">
        <v>310</v>
      </c>
      <c r="D20" s="61" t="s">
        <v>1651</v>
      </c>
      <c r="E20" s="239"/>
      <c r="F20" s="62"/>
      <c r="G20" s="62" t="s">
        <v>1124</v>
      </c>
      <c r="H20" s="239">
        <v>500000</v>
      </c>
      <c r="I20" s="246" t="s">
        <v>1302</v>
      </c>
      <c r="J20" s="249">
        <v>43238</v>
      </c>
      <c r="K20" s="249">
        <v>43283</v>
      </c>
      <c r="L20" s="236"/>
      <c r="M20" s="236"/>
      <c r="N20" s="62" t="s">
        <v>1226</v>
      </c>
      <c r="O20" s="248" t="s">
        <v>1225</v>
      </c>
      <c r="P20" s="62"/>
      <c r="Q20" s="274" t="s">
        <v>1650</v>
      </c>
    </row>
    <row r="21" spans="1:17" s="262" customFormat="1" ht="33" x14ac:dyDescent="0.3">
      <c r="A21" s="244">
        <v>7</v>
      </c>
      <c r="B21" s="61" t="s">
        <v>817</v>
      </c>
      <c r="C21" s="62" t="s">
        <v>310</v>
      </c>
      <c r="D21" s="61" t="s">
        <v>1649</v>
      </c>
      <c r="E21" s="239"/>
      <c r="F21" s="62"/>
      <c r="G21" s="62" t="s">
        <v>1124</v>
      </c>
      <c r="H21" s="239">
        <v>500000</v>
      </c>
      <c r="I21" s="246" t="s">
        <v>1302</v>
      </c>
      <c r="J21" s="249">
        <v>43267</v>
      </c>
      <c r="K21" s="249">
        <v>43281</v>
      </c>
      <c r="L21" s="236"/>
      <c r="M21" s="236"/>
      <c r="N21" s="62" t="s">
        <v>1226</v>
      </c>
      <c r="O21" s="248" t="s">
        <v>1225</v>
      </c>
      <c r="P21" s="244"/>
      <c r="Q21" s="263"/>
    </row>
    <row r="22" spans="1:17" ht="33" x14ac:dyDescent="0.3">
      <c r="A22" s="244">
        <v>8</v>
      </c>
      <c r="B22" s="247" t="s">
        <v>743</v>
      </c>
      <c r="C22" s="62" t="s">
        <v>310</v>
      </c>
      <c r="D22" s="61" t="s">
        <v>1648</v>
      </c>
      <c r="E22" s="239"/>
      <c r="F22" s="62"/>
      <c r="G22" s="62" t="s">
        <v>1124</v>
      </c>
      <c r="H22" s="239">
        <v>500000</v>
      </c>
      <c r="I22" s="246" t="s">
        <v>1302</v>
      </c>
      <c r="J22" s="249">
        <v>43267</v>
      </c>
      <c r="K22" s="249">
        <v>43296</v>
      </c>
      <c r="L22" s="236"/>
      <c r="M22" s="236"/>
      <c r="N22" s="62" t="s">
        <v>1226</v>
      </c>
      <c r="O22" s="248" t="s">
        <v>1225</v>
      </c>
      <c r="P22" s="62"/>
      <c r="Q22" s="274" t="s">
        <v>1647</v>
      </c>
    </row>
    <row r="23" spans="1:17" ht="33" x14ac:dyDescent="0.3">
      <c r="A23" s="244">
        <v>9</v>
      </c>
      <c r="B23" s="61" t="s">
        <v>785</v>
      </c>
      <c r="C23" s="62" t="s">
        <v>310</v>
      </c>
      <c r="D23" s="61" t="s">
        <v>1646</v>
      </c>
      <c r="E23" s="239"/>
      <c r="F23" s="62"/>
      <c r="G23" s="62" t="s">
        <v>1124</v>
      </c>
      <c r="H23" s="239">
        <v>500000</v>
      </c>
      <c r="I23" s="246" t="s">
        <v>1302</v>
      </c>
      <c r="J23" s="249">
        <v>43261</v>
      </c>
      <c r="K23" s="246" t="s">
        <v>1645</v>
      </c>
      <c r="L23" s="236"/>
      <c r="M23" s="236"/>
      <c r="N23" s="62" t="s">
        <v>1226</v>
      </c>
      <c r="O23" s="248" t="s">
        <v>1225</v>
      </c>
      <c r="P23" s="62"/>
      <c r="Q23" s="4"/>
    </row>
    <row r="24" spans="1:17" s="262" customFormat="1" ht="33" x14ac:dyDescent="0.3">
      <c r="A24" s="244">
        <v>10</v>
      </c>
      <c r="B24" s="61" t="s">
        <v>814</v>
      </c>
      <c r="C24" s="62" t="s">
        <v>310</v>
      </c>
      <c r="D24" s="61" t="s">
        <v>1644</v>
      </c>
      <c r="E24" s="239"/>
      <c r="F24" s="62"/>
      <c r="G24" s="62" t="s">
        <v>1124</v>
      </c>
      <c r="H24" s="239">
        <v>500000</v>
      </c>
      <c r="I24" s="246" t="s">
        <v>1302</v>
      </c>
      <c r="J24" s="249">
        <v>43238</v>
      </c>
      <c r="K24" s="246" t="s">
        <v>1643</v>
      </c>
      <c r="L24" s="236"/>
      <c r="M24" s="236"/>
      <c r="N24" s="62" t="s">
        <v>1226</v>
      </c>
      <c r="O24" s="248" t="s">
        <v>1225</v>
      </c>
      <c r="P24" s="244"/>
      <c r="Q24" s="263"/>
    </row>
    <row r="25" spans="1:17" ht="99" x14ac:dyDescent="0.3">
      <c r="A25" s="244">
        <v>11</v>
      </c>
      <c r="B25" s="61" t="s">
        <v>980</v>
      </c>
      <c r="C25" s="62" t="s">
        <v>310</v>
      </c>
      <c r="D25" s="61" t="s">
        <v>1642</v>
      </c>
      <c r="E25" s="239"/>
      <c r="F25" s="62"/>
      <c r="G25" s="62" t="s">
        <v>1124</v>
      </c>
      <c r="H25" s="239">
        <v>500000</v>
      </c>
      <c r="I25" s="246" t="s">
        <v>1302</v>
      </c>
      <c r="J25" s="249"/>
      <c r="K25" s="246"/>
      <c r="L25" s="236"/>
      <c r="M25" s="236"/>
      <c r="N25" s="62" t="s">
        <v>1214</v>
      </c>
      <c r="O25" s="255" t="s">
        <v>1131</v>
      </c>
      <c r="P25" s="62" t="s">
        <v>1609</v>
      </c>
      <c r="Q25" s="4"/>
    </row>
    <row r="26" spans="1:17" s="262" customFormat="1" ht="33" x14ac:dyDescent="0.3">
      <c r="A26" s="244">
        <v>12</v>
      </c>
      <c r="B26" s="61" t="s">
        <v>861</v>
      </c>
      <c r="C26" s="62" t="s">
        <v>310</v>
      </c>
      <c r="D26" s="61" t="s">
        <v>1641</v>
      </c>
      <c r="E26" s="239"/>
      <c r="F26" s="62"/>
      <c r="G26" s="62" t="s">
        <v>1124</v>
      </c>
      <c r="H26" s="239">
        <v>500000</v>
      </c>
      <c r="I26" s="246" t="s">
        <v>1302</v>
      </c>
      <c r="J26" s="249">
        <v>43252</v>
      </c>
      <c r="K26" s="249">
        <v>43311</v>
      </c>
      <c r="L26" s="236"/>
      <c r="M26" s="236"/>
      <c r="N26" s="125" t="s">
        <v>1226</v>
      </c>
      <c r="O26" s="248" t="s">
        <v>1225</v>
      </c>
      <c r="P26" s="244"/>
      <c r="Q26" s="263"/>
    </row>
    <row r="27" spans="1:17" s="11" customFormat="1" ht="82.5" x14ac:dyDescent="0.3">
      <c r="A27" s="244">
        <v>13</v>
      </c>
      <c r="B27" s="61" t="s">
        <v>744</v>
      </c>
      <c r="C27" s="62" t="s">
        <v>310</v>
      </c>
      <c r="D27" s="61" t="s">
        <v>1640</v>
      </c>
      <c r="E27" s="250"/>
      <c r="F27" s="124"/>
      <c r="G27" s="62" t="s">
        <v>1246</v>
      </c>
      <c r="H27" s="280">
        <v>500000</v>
      </c>
      <c r="I27" s="246" t="s">
        <v>1302</v>
      </c>
      <c r="J27" s="238"/>
      <c r="K27" s="238"/>
      <c r="L27" s="236"/>
      <c r="M27" s="236"/>
      <c r="N27" s="62" t="s">
        <v>1301</v>
      </c>
      <c r="O27" s="235" t="s">
        <v>1677</v>
      </c>
      <c r="P27" s="62" t="s">
        <v>1609</v>
      </c>
      <c r="Q27" s="258"/>
    </row>
    <row r="28" spans="1:17" s="11" customFormat="1" ht="82.5" x14ac:dyDescent="0.3">
      <c r="A28" s="244">
        <v>15</v>
      </c>
      <c r="B28" s="61" t="s">
        <v>1636</v>
      </c>
      <c r="C28" s="62" t="s">
        <v>310</v>
      </c>
      <c r="D28" s="61" t="s">
        <v>1635</v>
      </c>
      <c r="E28" s="250"/>
      <c r="F28" s="124"/>
      <c r="G28" s="62" t="s">
        <v>1246</v>
      </c>
      <c r="H28" s="280">
        <v>500000</v>
      </c>
      <c r="I28" s="246" t="s">
        <v>1302</v>
      </c>
      <c r="J28" s="238"/>
      <c r="K28" s="238"/>
      <c r="L28" s="236"/>
      <c r="M28" s="236"/>
      <c r="N28" s="62" t="s">
        <v>1301</v>
      </c>
      <c r="O28" s="235" t="s">
        <v>1677</v>
      </c>
      <c r="P28" s="62" t="s">
        <v>1609</v>
      </c>
      <c r="Q28" s="258"/>
    </row>
    <row r="29" spans="1:17" s="11" customFormat="1" ht="82.5" x14ac:dyDescent="0.3">
      <c r="A29" s="244">
        <v>17</v>
      </c>
      <c r="B29" s="61" t="s">
        <v>525</v>
      </c>
      <c r="C29" s="62" t="s">
        <v>310</v>
      </c>
      <c r="D29" s="61" t="s">
        <v>1632</v>
      </c>
      <c r="E29" s="250"/>
      <c r="F29" s="124"/>
      <c r="G29" s="62" t="s">
        <v>1246</v>
      </c>
      <c r="H29" s="280">
        <v>500000</v>
      </c>
      <c r="I29" s="246" t="s">
        <v>1302</v>
      </c>
      <c r="J29" s="238"/>
      <c r="K29" s="238"/>
      <c r="L29" s="236"/>
      <c r="M29" s="236"/>
      <c r="N29" s="62" t="s">
        <v>1301</v>
      </c>
      <c r="O29" s="235" t="s">
        <v>1677</v>
      </c>
      <c r="P29" s="62" t="s">
        <v>1609</v>
      </c>
      <c r="Q29" s="258"/>
    </row>
    <row r="30" spans="1:17" ht="82.5" x14ac:dyDescent="0.3">
      <c r="A30" s="244">
        <v>20</v>
      </c>
      <c r="B30" s="61" t="s">
        <v>921</v>
      </c>
      <c r="C30" s="62" t="s">
        <v>310</v>
      </c>
      <c r="D30" s="247" t="s">
        <v>1232</v>
      </c>
      <c r="E30" s="239"/>
      <c r="F30" s="62"/>
      <c r="G30" s="62" t="s">
        <v>577</v>
      </c>
      <c r="H30" s="279">
        <v>500000</v>
      </c>
      <c r="I30" s="238" t="s">
        <v>1302</v>
      </c>
      <c r="J30" s="238"/>
      <c r="K30" s="238"/>
      <c r="L30" s="236"/>
      <c r="M30" s="236"/>
      <c r="N30" s="62" t="s">
        <v>1301</v>
      </c>
      <c r="O30" s="235" t="s">
        <v>1677</v>
      </c>
      <c r="P30" s="62" t="s">
        <v>1609</v>
      </c>
      <c r="Q30" s="4"/>
    </row>
    <row r="31" spans="1:17" ht="82.5" x14ac:dyDescent="0.3">
      <c r="A31" s="244">
        <v>21</v>
      </c>
      <c r="B31" s="61" t="s">
        <v>814</v>
      </c>
      <c r="C31" s="62" t="s">
        <v>310</v>
      </c>
      <c r="D31" s="61" t="s">
        <v>1628</v>
      </c>
      <c r="E31" s="239"/>
      <c r="F31" s="239"/>
      <c r="G31" s="239" t="s">
        <v>1569</v>
      </c>
      <c r="H31" s="239">
        <v>1250000</v>
      </c>
      <c r="I31" s="238" t="s">
        <v>1302</v>
      </c>
      <c r="J31" s="238"/>
      <c r="K31" s="238"/>
      <c r="L31" s="236"/>
      <c r="M31" s="236"/>
      <c r="N31" s="62" t="s">
        <v>1301</v>
      </c>
      <c r="O31" s="235" t="s">
        <v>1677</v>
      </c>
      <c r="P31" s="62" t="s">
        <v>1609</v>
      </c>
      <c r="Q31" s="4"/>
    </row>
    <row r="32" spans="1:17" ht="82.5" x14ac:dyDescent="0.3">
      <c r="A32" s="244">
        <v>22</v>
      </c>
      <c r="B32" s="61" t="s">
        <v>814</v>
      </c>
      <c r="C32" s="62" t="s">
        <v>310</v>
      </c>
      <c r="D32" s="61" t="s">
        <v>1627</v>
      </c>
      <c r="E32" s="239"/>
      <c r="F32" s="239"/>
      <c r="G32" s="239" t="s">
        <v>1569</v>
      </c>
      <c r="H32" s="239">
        <v>1250000</v>
      </c>
      <c r="I32" s="238" t="s">
        <v>1302</v>
      </c>
      <c r="J32" s="238"/>
      <c r="K32" s="238"/>
      <c r="L32" s="236"/>
      <c r="M32" s="236"/>
      <c r="N32" s="62" t="s">
        <v>1301</v>
      </c>
      <c r="O32" s="235" t="s">
        <v>1677</v>
      </c>
      <c r="P32" s="62" t="s">
        <v>1609</v>
      </c>
      <c r="Q32" s="4"/>
    </row>
    <row r="33" spans="1:17" ht="33" x14ac:dyDescent="0.3">
      <c r="A33" s="244">
        <v>26</v>
      </c>
      <c r="B33" s="61" t="s">
        <v>978</v>
      </c>
      <c r="C33" s="62" t="s">
        <v>310</v>
      </c>
      <c r="D33" s="61" t="s">
        <v>1619</v>
      </c>
      <c r="E33" s="62"/>
      <c r="F33" s="62"/>
      <c r="G33" s="62" t="s">
        <v>1541</v>
      </c>
      <c r="H33" s="239">
        <v>500000</v>
      </c>
      <c r="I33" s="238" t="s">
        <v>1302</v>
      </c>
      <c r="J33" s="62"/>
      <c r="K33" s="62"/>
      <c r="L33" s="236"/>
      <c r="M33" s="236"/>
      <c r="N33" s="62" t="s">
        <v>1214</v>
      </c>
      <c r="O33" s="255" t="s">
        <v>1618</v>
      </c>
      <c r="P33" s="62" t="s">
        <v>1609</v>
      </c>
      <c r="Q33" s="4"/>
    </row>
    <row r="34" spans="1:17" ht="82.5" x14ac:dyDescent="0.3">
      <c r="A34" s="244">
        <v>28</v>
      </c>
      <c r="B34" s="61" t="s">
        <v>978</v>
      </c>
      <c r="C34" s="62" t="s">
        <v>310</v>
      </c>
      <c r="D34" s="61" t="s">
        <v>1615</v>
      </c>
      <c r="E34" s="62"/>
      <c r="F34" s="62"/>
      <c r="G34" s="62" t="s">
        <v>1541</v>
      </c>
      <c r="H34" s="239">
        <v>1000000</v>
      </c>
      <c r="I34" s="238" t="s">
        <v>1302</v>
      </c>
      <c r="J34" s="62"/>
      <c r="K34" s="62"/>
      <c r="L34" s="236"/>
      <c r="M34" s="236"/>
      <c r="N34" s="62" t="s">
        <v>1301</v>
      </c>
      <c r="O34" s="235" t="s">
        <v>1677</v>
      </c>
      <c r="P34" s="62" t="s">
        <v>1609</v>
      </c>
      <c r="Q34" s="4"/>
    </row>
    <row r="35" spans="1:17" ht="82.5" x14ac:dyDescent="0.3">
      <c r="A35" s="244">
        <v>29</v>
      </c>
      <c r="B35" s="61" t="s">
        <v>953</v>
      </c>
      <c r="C35" s="62" t="s">
        <v>310</v>
      </c>
      <c r="D35" s="61" t="s">
        <v>1614</v>
      </c>
      <c r="E35" s="62"/>
      <c r="F35" s="62"/>
      <c r="G35" s="62" t="s">
        <v>1541</v>
      </c>
      <c r="H35" s="239">
        <v>2500000</v>
      </c>
      <c r="I35" s="238" t="s">
        <v>1302</v>
      </c>
      <c r="J35" s="62"/>
      <c r="K35" s="62"/>
      <c r="L35" s="236"/>
      <c r="M35" s="236"/>
      <c r="N35" s="62" t="s">
        <v>1301</v>
      </c>
      <c r="O35" s="235" t="s">
        <v>1677</v>
      </c>
      <c r="P35" s="62" t="s">
        <v>1609</v>
      </c>
      <c r="Q35" s="4"/>
    </row>
    <row r="36" spans="1:17" ht="82.5" x14ac:dyDescent="0.3">
      <c r="A36" s="244">
        <v>32</v>
      </c>
      <c r="B36" s="61" t="s">
        <v>861</v>
      </c>
      <c r="C36" s="62" t="s">
        <v>310</v>
      </c>
      <c r="D36" s="61" t="s">
        <v>1307</v>
      </c>
      <c r="E36" s="62"/>
      <c r="F36" s="62"/>
      <c r="G36" s="62"/>
      <c r="H36" s="239">
        <v>2500000</v>
      </c>
      <c r="I36" s="238" t="s">
        <v>1302</v>
      </c>
      <c r="J36" s="62"/>
      <c r="K36" s="62"/>
      <c r="L36" s="236"/>
      <c r="M36" s="236"/>
      <c r="N36" s="62" t="s">
        <v>1301</v>
      </c>
      <c r="O36" s="235" t="s">
        <v>1677</v>
      </c>
      <c r="P36" s="62" t="s">
        <v>1609</v>
      </c>
      <c r="Q36" s="4"/>
    </row>
    <row r="37" spans="1:17" s="275" customFormat="1" ht="82.5" x14ac:dyDescent="0.3">
      <c r="A37" s="244">
        <v>33</v>
      </c>
      <c r="B37" s="278" t="s">
        <v>972</v>
      </c>
      <c r="C37" s="125" t="s">
        <v>310</v>
      </c>
      <c r="D37" s="278" t="s">
        <v>1307</v>
      </c>
      <c r="E37" s="125"/>
      <c r="F37" s="125"/>
      <c r="G37" s="125"/>
      <c r="H37" s="273">
        <v>2500000</v>
      </c>
      <c r="I37" s="277" t="s">
        <v>1302</v>
      </c>
      <c r="J37" s="125"/>
      <c r="K37" s="125"/>
      <c r="L37" s="236"/>
      <c r="M37" s="236"/>
      <c r="N37" s="62" t="s">
        <v>1301</v>
      </c>
      <c r="O37" s="235" t="s">
        <v>1677</v>
      </c>
      <c r="P37" s="62" t="s">
        <v>1609</v>
      </c>
      <c r="Q37" s="276"/>
    </row>
    <row r="38" spans="1:17" s="262" customFormat="1" ht="33" x14ac:dyDescent="0.3">
      <c r="A38" s="244">
        <v>34</v>
      </c>
      <c r="B38" s="241" t="s">
        <v>1608</v>
      </c>
      <c r="C38" s="242" t="s">
        <v>733</v>
      </c>
      <c r="D38" s="243" t="s">
        <v>1607</v>
      </c>
      <c r="E38" s="239"/>
      <c r="F38" s="62"/>
      <c r="G38" s="62" t="s">
        <v>1124</v>
      </c>
      <c r="H38" s="239">
        <v>500000</v>
      </c>
      <c r="I38" s="238" t="s">
        <v>1302</v>
      </c>
      <c r="J38" s="249">
        <v>43266</v>
      </c>
      <c r="K38" s="249">
        <v>43312</v>
      </c>
      <c r="L38" s="236"/>
      <c r="M38" s="236"/>
      <c r="N38" s="62" t="s">
        <v>1226</v>
      </c>
      <c r="O38" s="248" t="s">
        <v>1225</v>
      </c>
      <c r="P38" s="244"/>
      <c r="Q38" s="263"/>
    </row>
    <row r="39" spans="1:17" ht="66" x14ac:dyDescent="0.3">
      <c r="A39" s="244">
        <v>35</v>
      </c>
      <c r="B39" s="241" t="s">
        <v>1606</v>
      </c>
      <c r="C39" s="242" t="s">
        <v>733</v>
      </c>
      <c r="D39" s="243" t="s">
        <v>1605</v>
      </c>
      <c r="E39" s="239"/>
      <c r="F39" s="62"/>
      <c r="G39" s="62" t="s">
        <v>1124</v>
      </c>
      <c r="H39" s="239">
        <v>500000</v>
      </c>
      <c r="I39" s="238" t="s">
        <v>1302</v>
      </c>
      <c r="J39" s="249">
        <v>44068</v>
      </c>
      <c r="K39" s="249"/>
      <c r="L39" s="236"/>
      <c r="M39" s="236"/>
      <c r="N39" s="62" t="s">
        <v>1210</v>
      </c>
      <c r="O39" s="245" t="s">
        <v>1620</v>
      </c>
      <c r="P39" s="62" t="s">
        <v>1548</v>
      </c>
      <c r="Q39" s="4"/>
    </row>
    <row r="40" spans="1:17" ht="33" x14ac:dyDescent="0.3">
      <c r="A40" s="244">
        <v>36</v>
      </c>
      <c r="B40" s="241" t="s">
        <v>790</v>
      </c>
      <c r="C40" s="242" t="s">
        <v>733</v>
      </c>
      <c r="D40" s="243" t="s">
        <v>1603</v>
      </c>
      <c r="E40" s="239"/>
      <c r="F40" s="62"/>
      <c r="G40" s="62" t="s">
        <v>1124</v>
      </c>
      <c r="H40" s="239">
        <v>500000</v>
      </c>
      <c r="I40" s="238" t="s">
        <v>1302</v>
      </c>
      <c r="J40" s="249"/>
      <c r="K40" s="249"/>
      <c r="L40" s="236"/>
      <c r="M40" s="236"/>
      <c r="N40" s="62" t="s">
        <v>1226</v>
      </c>
      <c r="O40" s="248" t="s">
        <v>1225</v>
      </c>
      <c r="P40" s="62"/>
      <c r="Q40" s="4"/>
    </row>
    <row r="41" spans="1:17" ht="33" x14ac:dyDescent="0.3">
      <c r="A41" s="244">
        <v>37</v>
      </c>
      <c r="B41" s="243" t="s">
        <v>741</v>
      </c>
      <c r="C41" s="242" t="s">
        <v>733</v>
      </c>
      <c r="D41" s="243" t="s">
        <v>1602</v>
      </c>
      <c r="E41" s="239"/>
      <c r="F41" s="62"/>
      <c r="G41" s="62" t="s">
        <v>1124</v>
      </c>
      <c r="H41" s="239">
        <v>500000</v>
      </c>
      <c r="I41" s="238" t="s">
        <v>1302</v>
      </c>
      <c r="J41" s="249"/>
      <c r="K41" s="249" t="s">
        <v>1601</v>
      </c>
      <c r="L41" s="236"/>
      <c r="M41" s="236"/>
      <c r="N41" s="62" t="s">
        <v>1226</v>
      </c>
      <c r="O41" s="248" t="s">
        <v>1225</v>
      </c>
      <c r="P41" s="62"/>
      <c r="Q41" s="274" t="s">
        <v>1600</v>
      </c>
    </row>
    <row r="42" spans="1:17" ht="33" x14ac:dyDescent="0.3">
      <c r="A42" s="244">
        <v>38</v>
      </c>
      <c r="B42" s="241" t="s">
        <v>311</v>
      </c>
      <c r="C42" s="242" t="s">
        <v>733</v>
      </c>
      <c r="D42" s="243" t="s">
        <v>1599</v>
      </c>
      <c r="E42" s="239"/>
      <c r="F42" s="62"/>
      <c r="G42" s="62" t="s">
        <v>1124</v>
      </c>
      <c r="H42" s="239">
        <v>500000</v>
      </c>
      <c r="I42" s="238" t="s">
        <v>1302</v>
      </c>
      <c r="J42" s="249"/>
      <c r="K42" s="249"/>
      <c r="L42" s="236"/>
      <c r="M42" s="236"/>
      <c r="N42" s="62" t="s">
        <v>1226</v>
      </c>
      <c r="O42" s="248" t="s">
        <v>1225</v>
      </c>
      <c r="P42" s="62"/>
      <c r="Q42" s="4"/>
    </row>
    <row r="43" spans="1:17" ht="33" x14ac:dyDescent="0.3">
      <c r="A43" s="244">
        <v>39</v>
      </c>
      <c r="B43" s="243" t="s">
        <v>970</v>
      </c>
      <c r="C43" s="242" t="s">
        <v>733</v>
      </c>
      <c r="D43" s="243" t="s">
        <v>1598</v>
      </c>
      <c r="E43" s="239"/>
      <c r="F43" s="62"/>
      <c r="G43" s="62" t="s">
        <v>1124</v>
      </c>
      <c r="H43" s="239">
        <v>500000</v>
      </c>
      <c r="I43" s="238" t="s">
        <v>1302</v>
      </c>
      <c r="J43" s="249"/>
      <c r="K43" s="249" t="s">
        <v>1597</v>
      </c>
      <c r="L43" s="236"/>
      <c r="M43" s="236"/>
      <c r="N43" s="62" t="s">
        <v>1226</v>
      </c>
      <c r="O43" s="248" t="s">
        <v>1225</v>
      </c>
      <c r="P43" s="62"/>
      <c r="Q43" s="274" t="s">
        <v>1596</v>
      </c>
    </row>
    <row r="44" spans="1:17" ht="33" x14ac:dyDescent="0.3">
      <c r="A44" s="244">
        <v>40</v>
      </c>
      <c r="B44" s="243" t="s">
        <v>1595</v>
      </c>
      <c r="C44" s="242" t="s">
        <v>733</v>
      </c>
      <c r="D44" s="243" t="s">
        <v>1594</v>
      </c>
      <c r="E44" s="239"/>
      <c r="F44" s="244"/>
      <c r="G44" s="62" t="s">
        <v>1124</v>
      </c>
      <c r="H44" s="239">
        <v>500000</v>
      </c>
      <c r="I44" s="246" t="s">
        <v>1302</v>
      </c>
      <c r="J44" s="249"/>
      <c r="K44" s="249">
        <v>43296</v>
      </c>
      <c r="L44" s="236"/>
      <c r="M44" s="236"/>
      <c r="N44" s="62" t="s">
        <v>1226</v>
      </c>
      <c r="O44" s="248" t="s">
        <v>1225</v>
      </c>
      <c r="P44" s="62"/>
      <c r="Q44" s="274" t="s">
        <v>1593</v>
      </c>
    </row>
    <row r="45" spans="1:17" s="262" customFormat="1" ht="33" x14ac:dyDescent="0.3">
      <c r="A45" s="244">
        <v>41</v>
      </c>
      <c r="B45" s="241" t="s">
        <v>840</v>
      </c>
      <c r="C45" s="242" t="s">
        <v>733</v>
      </c>
      <c r="D45" s="243" t="s">
        <v>1592</v>
      </c>
      <c r="E45" s="239"/>
      <c r="F45" s="62"/>
      <c r="G45" s="62" t="s">
        <v>1124</v>
      </c>
      <c r="H45" s="239">
        <v>500000</v>
      </c>
      <c r="I45" s="238" t="s">
        <v>1302</v>
      </c>
      <c r="J45" s="249"/>
      <c r="K45" s="249">
        <v>43311</v>
      </c>
      <c r="L45" s="236"/>
      <c r="M45" s="236"/>
      <c r="N45" s="62" t="s">
        <v>1226</v>
      </c>
      <c r="O45" s="248" t="s">
        <v>1225</v>
      </c>
      <c r="P45" s="244"/>
      <c r="Q45" s="263"/>
    </row>
    <row r="46" spans="1:17" ht="33" x14ac:dyDescent="0.3">
      <c r="A46" s="244">
        <v>42</v>
      </c>
      <c r="B46" s="241" t="s">
        <v>502</v>
      </c>
      <c r="C46" s="242" t="s">
        <v>733</v>
      </c>
      <c r="D46" s="243" t="s">
        <v>1591</v>
      </c>
      <c r="E46" s="239"/>
      <c r="F46" s="62"/>
      <c r="G46" s="62" t="s">
        <v>1124</v>
      </c>
      <c r="H46" s="239">
        <v>500000</v>
      </c>
      <c r="I46" s="238" t="s">
        <v>1302</v>
      </c>
      <c r="J46" s="249"/>
      <c r="K46" s="249" t="s">
        <v>1590</v>
      </c>
      <c r="L46" s="236"/>
      <c r="M46" s="236"/>
      <c r="N46" s="62" t="s">
        <v>1226</v>
      </c>
      <c r="O46" s="248" t="s">
        <v>1225</v>
      </c>
      <c r="P46" s="62"/>
      <c r="Q46" s="4"/>
    </row>
    <row r="47" spans="1:17" ht="33" x14ac:dyDescent="0.3">
      <c r="A47" s="244">
        <v>43</v>
      </c>
      <c r="B47" s="243" t="s">
        <v>830</v>
      </c>
      <c r="C47" s="242" t="s">
        <v>733</v>
      </c>
      <c r="D47" s="243" t="s">
        <v>1589</v>
      </c>
      <c r="E47" s="239"/>
      <c r="F47" s="62"/>
      <c r="G47" s="62" t="s">
        <v>1124</v>
      </c>
      <c r="H47" s="239">
        <v>500000</v>
      </c>
      <c r="I47" s="238" t="s">
        <v>1302</v>
      </c>
      <c r="J47" s="249"/>
      <c r="K47" s="249" t="s">
        <v>1588</v>
      </c>
      <c r="L47" s="236"/>
      <c r="M47" s="236"/>
      <c r="N47" s="62" t="s">
        <v>1226</v>
      </c>
      <c r="O47" s="248" t="s">
        <v>1225</v>
      </c>
      <c r="P47" s="62"/>
      <c r="Q47" s="274" t="s">
        <v>1587</v>
      </c>
    </row>
    <row r="48" spans="1:17" s="11" customFormat="1" ht="33" x14ac:dyDescent="0.3">
      <c r="A48" s="244">
        <v>44</v>
      </c>
      <c r="B48" s="243" t="s">
        <v>313</v>
      </c>
      <c r="C48" s="242" t="s">
        <v>733</v>
      </c>
      <c r="D48" s="243" t="s">
        <v>1586</v>
      </c>
      <c r="E48" s="273"/>
      <c r="F48" s="125"/>
      <c r="G48" s="62" t="s">
        <v>1246</v>
      </c>
      <c r="H48" s="239">
        <v>500000</v>
      </c>
      <c r="I48" s="238" t="s">
        <v>1302</v>
      </c>
      <c r="J48" s="249">
        <v>43662</v>
      </c>
      <c r="K48" s="62" t="s">
        <v>1584</v>
      </c>
      <c r="L48" s="236"/>
      <c r="M48" s="236"/>
      <c r="N48" s="62" t="s">
        <v>1226</v>
      </c>
      <c r="O48" s="272" t="s">
        <v>1684</v>
      </c>
      <c r="P48" s="62"/>
      <c r="Q48" s="258"/>
    </row>
    <row r="49" spans="1:22" s="11" customFormat="1" ht="33" x14ac:dyDescent="0.3">
      <c r="A49" s="244">
        <v>45</v>
      </c>
      <c r="B49" s="243" t="s">
        <v>704</v>
      </c>
      <c r="C49" s="242" t="s">
        <v>733</v>
      </c>
      <c r="D49" s="243" t="s">
        <v>1585</v>
      </c>
      <c r="E49" s="273"/>
      <c r="F49" s="125"/>
      <c r="G49" s="62" t="s">
        <v>1246</v>
      </c>
      <c r="H49" s="239">
        <v>500000</v>
      </c>
      <c r="I49" s="238" t="s">
        <v>1302</v>
      </c>
      <c r="J49" s="249">
        <v>43672</v>
      </c>
      <c r="K49" s="62" t="s">
        <v>1584</v>
      </c>
      <c r="L49" s="236"/>
      <c r="M49" s="236"/>
      <c r="N49" s="62" t="s">
        <v>1226</v>
      </c>
      <c r="O49" s="272" t="s">
        <v>1684</v>
      </c>
      <c r="P49" s="124"/>
      <c r="Q49" s="258"/>
    </row>
    <row r="50" spans="1:22" s="11" customFormat="1" ht="33" x14ac:dyDescent="0.3">
      <c r="A50" s="244">
        <v>46</v>
      </c>
      <c r="B50" s="243" t="s">
        <v>444</v>
      </c>
      <c r="C50" s="242" t="s">
        <v>733</v>
      </c>
      <c r="D50" s="243" t="s">
        <v>1582</v>
      </c>
      <c r="E50" s="273"/>
      <c r="F50" s="125"/>
      <c r="G50" s="62" t="s">
        <v>1246</v>
      </c>
      <c r="H50" s="239">
        <v>500000</v>
      </c>
      <c r="I50" s="238" t="s">
        <v>1302</v>
      </c>
      <c r="J50" s="249" t="s">
        <v>1568</v>
      </c>
      <c r="K50" s="238" t="s">
        <v>1567</v>
      </c>
      <c r="L50" s="236"/>
      <c r="M50" s="236"/>
      <c r="N50" s="62" t="s">
        <v>1226</v>
      </c>
      <c r="O50" s="272" t="s">
        <v>1683</v>
      </c>
      <c r="P50" s="124"/>
      <c r="Q50" s="258"/>
    </row>
    <row r="51" spans="1:22" s="11" customFormat="1" ht="33" x14ac:dyDescent="0.3">
      <c r="A51" s="244">
        <v>47</v>
      </c>
      <c r="B51" s="243" t="s">
        <v>1023</v>
      </c>
      <c r="C51" s="242" t="s">
        <v>733</v>
      </c>
      <c r="D51" s="243" t="s">
        <v>1580</v>
      </c>
      <c r="E51" s="273"/>
      <c r="F51" s="125"/>
      <c r="G51" s="62" t="s">
        <v>1246</v>
      </c>
      <c r="H51" s="239">
        <v>500000</v>
      </c>
      <c r="I51" s="238" t="s">
        <v>1302</v>
      </c>
      <c r="J51" s="249">
        <v>43668</v>
      </c>
      <c r="K51" s="238" t="s">
        <v>1574</v>
      </c>
      <c r="L51" s="236"/>
      <c r="M51" s="236"/>
      <c r="N51" s="62" t="s">
        <v>1226</v>
      </c>
      <c r="O51" s="272" t="s">
        <v>1682</v>
      </c>
      <c r="P51" s="124"/>
      <c r="Q51" s="258"/>
    </row>
    <row r="52" spans="1:22" s="11" customFormat="1" ht="33" x14ac:dyDescent="0.3">
      <c r="A52" s="244">
        <v>48</v>
      </c>
      <c r="B52" s="243" t="s">
        <v>823</v>
      </c>
      <c r="C52" s="242" t="s">
        <v>733</v>
      </c>
      <c r="D52" s="243" t="s">
        <v>1578</v>
      </c>
      <c r="E52" s="273"/>
      <c r="F52" s="125"/>
      <c r="G52" s="62" t="s">
        <v>1374</v>
      </c>
      <c r="H52" s="239">
        <v>500000</v>
      </c>
      <c r="I52" s="238" t="s">
        <v>1302</v>
      </c>
      <c r="J52" s="238" t="s">
        <v>1577</v>
      </c>
      <c r="K52" s="238" t="s">
        <v>1574</v>
      </c>
      <c r="L52" s="236"/>
      <c r="M52" s="236"/>
      <c r="N52" s="62" t="s">
        <v>1226</v>
      </c>
      <c r="O52" s="272" t="s">
        <v>1681</v>
      </c>
      <c r="P52" s="124"/>
      <c r="Q52" s="258"/>
    </row>
    <row r="53" spans="1:22" s="11" customFormat="1" ht="33" x14ac:dyDescent="0.3">
      <c r="A53" s="244">
        <v>49</v>
      </c>
      <c r="B53" s="243" t="s">
        <v>783</v>
      </c>
      <c r="C53" s="242" t="s">
        <v>733</v>
      </c>
      <c r="D53" s="243" t="s">
        <v>1575</v>
      </c>
      <c r="E53" s="273"/>
      <c r="F53" s="125"/>
      <c r="G53" s="62" t="s">
        <v>1246</v>
      </c>
      <c r="H53" s="239">
        <v>500000</v>
      </c>
      <c r="I53" s="238" t="s">
        <v>1302</v>
      </c>
      <c r="J53" s="249">
        <v>43668</v>
      </c>
      <c r="K53" s="238" t="s">
        <v>1574</v>
      </c>
      <c r="L53" s="236"/>
      <c r="M53" s="236"/>
      <c r="N53" s="62" t="s">
        <v>1226</v>
      </c>
      <c r="O53" s="272" t="s">
        <v>1680</v>
      </c>
      <c r="P53" s="124"/>
      <c r="Q53" s="258"/>
    </row>
    <row r="54" spans="1:22" s="11" customFormat="1" ht="82.5" x14ac:dyDescent="0.3">
      <c r="A54" s="244">
        <v>50</v>
      </c>
      <c r="B54" s="61" t="s">
        <v>447</v>
      </c>
      <c r="C54" s="242" t="s">
        <v>733</v>
      </c>
      <c r="D54" s="61" t="s">
        <v>1573</v>
      </c>
      <c r="E54" s="62"/>
      <c r="F54" s="239"/>
      <c r="G54" s="239" t="s">
        <v>1569</v>
      </c>
      <c r="H54" s="239">
        <v>2000000</v>
      </c>
      <c r="I54" s="238" t="s">
        <v>1302</v>
      </c>
      <c r="J54" s="238" t="s">
        <v>1572</v>
      </c>
      <c r="K54" s="189"/>
      <c r="L54" s="236"/>
      <c r="M54" s="236"/>
      <c r="N54" s="62" t="s">
        <v>1301</v>
      </c>
      <c r="O54" s="235" t="s">
        <v>1677</v>
      </c>
      <c r="P54" s="62" t="s">
        <v>1548</v>
      </c>
      <c r="Q54" s="258"/>
    </row>
    <row r="55" spans="1:22" s="11" customFormat="1" ht="33" x14ac:dyDescent="0.3">
      <c r="A55" s="244">
        <v>52</v>
      </c>
      <c r="B55" s="61" t="s">
        <v>1018</v>
      </c>
      <c r="C55" s="242" t="s">
        <v>733</v>
      </c>
      <c r="D55" s="61" t="s">
        <v>1222</v>
      </c>
      <c r="E55" s="250"/>
      <c r="F55" s="124"/>
      <c r="G55" s="62" t="s">
        <v>577</v>
      </c>
      <c r="H55" s="239">
        <v>500000</v>
      </c>
      <c r="I55" s="238" t="s">
        <v>1302</v>
      </c>
      <c r="J55" s="238" t="s">
        <v>1568</v>
      </c>
      <c r="K55" s="62" t="s">
        <v>1567</v>
      </c>
      <c r="L55" s="236"/>
      <c r="M55" s="236"/>
      <c r="N55" s="62" t="s">
        <v>1226</v>
      </c>
      <c r="O55" s="272" t="s">
        <v>1680</v>
      </c>
      <c r="P55" s="124"/>
      <c r="Q55" s="258"/>
    </row>
    <row r="56" spans="1:22" s="11" customFormat="1" ht="33" x14ac:dyDescent="0.3">
      <c r="A56" s="244">
        <v>54</v>
      </c>
      <c r="B56" s="61" t="s">
        <v>740</v>
      </c>
      <c r="C56" s="242" t="s">
        <v>733</v>
      </c>
      <c r="D56" s="61" t="s">
        <v>1232</v>
      </c>
      <c r="E56" s="250"/>
      <c r="F56" s="124"/>
      <c r="G56" s="62" t="s">
        <v>577</v>
      </c>
      <c r="H56" s="239">
        <v>500000</v>
      </c>
      <c r="I56" s="238" t="s">
        <v>1302</v>
      </c>
      <c r="J56" s="238" t="s">
        <v>1562</v>
      </c>
      <c r="K56" s="238" t="s">
        <v>1561</v>
      </c>
      <c r="L56" s="236"/>
      <c r="M56" s="236"/>
      <c r="N56" s="62" t="s">
        <v>1226</v>
      </c>
      <c r="O56" s="272" t="s">
        <v>1680</v>
      </c>
      <c r="P56" s="124"/>
      <c r="Q56" s="258"/>
    </row>
    <row r="57" spans="1:22" ht="33" x14ac:dyDescent="0.3">
      <c r="A57" s="244">
        <v>55</v>
      </c>
      <c r="B57" s="61" t="s">
        <v>745</v>
      </c>
      <c r="C57" s="242" t="s">
        <v>733</v>
      </c>
      <c r="D57" s="61" t="s">
        <v>1420</v>
      </c>
      <c r="E57" s="250"/>
      <c r="F57" s="124"/>
      <c r="G57" s="62" t="s">
        <v>577</v>
      </c>
      <c r="H57" s="239">
        <v>500000</v>
      </c>
      <c r="I57" s="238" t="s">
        <v>1302</v>
      </c>
      <c r="J57" s="238" t="s">
        <v>1560</v>
      </c>
      <c r="K57" s="238" t="s">
        <v>1559</v>
      </c>
      <c r="L57" s="236"/>
      <c r="M57" s="236"/>
      <c r="N57" s="62" t="s">
        <v>1226</v>
      </c>
      <c r="O57" s="272" t="s">
        <v>1680</v>
      </c>
      <c r="P57" s="62"/>
      <c r="Q57" s="4"/>
    </row>
    <row r="58" spans="1:22" ht="66" x14ac:dyDescent="0.3">
      <c r="A58" s="244">
        <v>59</v>
      </c>
      <c r="B58" s="61" t="s">
        <v>741</v>
      </c>
      <c r="C58" s="242" t="s">
        <v>733</v>
      </c>
      <c r="D58" s="61" t="s">
        <v>1552</v>
      </c>
      <c r="E58" s="62"/>
      <c r="F58" s="62"/>
      <c r="G58" s="62" t="s">
        <v>1541</v>
      </c>
      <c r="H58" s="239">
        <v>1500000</v>
      </c>
      <c r="I58" s="238" t="s">
        <v>1302</v>
      </c>
      <c r="J58" s="238"/>
      <c r="K58" s="238"/>
      <c r="L58" s="236"/>
      <c r="M58" s="236"/>
      <c r="N58" s="62" t="s">
        <v>1214</v>
      </c>
      <c r="O58" s="255" t="s">
        <v>1551</v>
      </c>
      <c r="P58" s="62"/>
      <c r="Q58" s="4"/>
    </row>
    <row r="59" spans="1:22" ht="82.5" x14ac:dyDescent="0.3">
      <c r="A59" s="244">
        <v>60</v>
      </c>
      <c r="B59" s="61" t="s">
        <v>741</v>
      </c>
      <c r="C59" s="242" t="s">
        <v>733</v>
      </c>
      <c r="D59" s="61" t="s">
        <v>1550</v>
      </c>
      <c r="E59" s="62"/>
      <c r="F59" s="62"/>
      <c r="G59" s="62" t="s">
        <v>1541</v>
      </c>
      <c r="H59" s="239">
        <v>1000000</v>
      </c>
      <c r="I59" s="238" t="s">
        <v>1302</v>
      </c>
      <c r="J59" s="238" t="s">
        <v>1549</v>
      </c>
      <c r="K59" s="238"/>
      <c r="L59" s="236"/>
      <c r="M59" s="236"/>
      <c r="N59" s="62" t="s">
        <v>1301</v>
      </c>
      <c r="O59" s="235" t="s">
        <v>1677</v>
      </c>
      <c r="P59" s="62" t="s">
        <v>1548</v>
      </c>
      <c r="Q59" s="4"/>
    </row>
    <row r="60" spans="1:22" ht="33" x14ac:dyDescent="0.3">
      <c r="A60" s="244">
        <v>80</v>
      </c>
      <c r="B60" s="243" t="s">
        <v>1513</v>
      </c>
      <c r="C60" s="242" t="s">
        <v>706</v>
      </c>
      <c r="D60" s="243" t="s">
        <v>1512</v>
      </c>
      <c r="E60" s="239"/>
      <c r="F60" s="62"/>
      <c r="G60" s="62" t="s">
        <v>1374</v>
      </c>
      <c r="H60" s="239">
        <v>500000</v>
      </c>
      <c r="I60" s="238" t="s">
        <v>1302</v>
      </c>
      <c r="J60" s="238"/>
      <c r="K60" s="238"/>
      <c r="L60" s="236"/>
      <c r="M60" s="236"/>
      <c r="N60" s="62" t="s">
        <v>1206</v>
      </c>
      <c r="O60" s="271" t="s">
        <v>85</v>
      </c>
      <c r="P60" s="125"/>
      <c r="Q60" s="270" t="s">
        <v>1511</v>
      </c>
      <c r="R60" s="269"/>
      <c r="S60" s="269"/>
      <c r="T60" s="268"/>
      <c r="U60" s="268"/>
      <c r="V60" s="267" t="s">
        <v>1124</v>
      </c>
    </row>
    <row r="61" spans="1:22" ht="33" x14ac:dyDescent="0.3">
      <c r="A61" s="244">
        <v>120</v>
      </c>
      <c r="B61" s="243" t="s">
        <v>310</v>
      </c>
      <c r="C61" s="242" t="s">
        <v>163</v>
      </c>
      <c r="D61" s="243" t="s">
        <v>1436</v>
      </c>
      <c r="E61" s="239"/>
      <c r="F61" s="62"/>
      <c r="G61" s="62" t="s">
        <v>1124</v>
      </c>
      <c r="H61" s="239">
        <v>500000</v>
      </c>
      <c r="I61" s="238" t="s">
        <v>1302</v>
      </c>
      <c r="J61" s="238"/>
      <c r="K61" s="238"/>
      <c r="L61" s="236"/>
      <c r="M61" s="236"/>
      <c r="N61" s="62" t="s">
        <v>1226</v>
      </c>
      <c r="O61" s="248" t="s">
        <v>1225</v>
      </c>
      <c r="P61" s="62"/>
      <c r="Q61" s="4"/>
    </row>
    <row r="62" spans="1:22" ht="33" x14ac:dyDescent="0.3">
      <c r="A62" s="244">
        <v>121</v>
      </c>
      <c r="B62" s="243" t="s">
        <v>392</v>
      </c>
      <c r="C62" s="242" t="s">
        <v>163</v>
      </c>
      <c r="D62" s="243" t="s">
        <v>1435</v>
      </c>
      <c r="E62" s="266"/>
      <c r="F62" s="244"/>
      <c r="G62" s="62" t="s">
        <v>1124</v>
      </c>
      <c r="H62" s="239">
        <v>500000</v>
      </c>
      <c r="I62" s="238" t="s">
        <v>1302</v>
      </c>
      <c r="J62" s="238"/>
      <c r="K62" s="264" t="s">
        <v>1434</v>
      </c>
      <c r="L62" s="236"/>
      <c r="M62" s="236"/>
      <c r="N62" s="62" t="s">
        <v>1226</v>
      </c>
      <c r="O62" s="248" t="s">
        <v>1225</v>
      </c>
      <c r="P62" s="62"/>
      <c r="Q62" s="265" t="s">
        <v>1433</v>
      </c>
    </row>
    <row r="63" spans="1:22" s="262" customFormat="1" ht="33" x14ac:dyDescent="0.3">
      <c r="A63" s="244">
        <v>122</v>
      </c>
      <c r="B63" s="243" t="s">
        <v>248</v>
      </c>
      <c r="C63" s="242" t="s">
        <v>163</v>
      </c>
      <c r="D63" s="243" t="s">
        <v>1432</v>
      </c>
      <c r="E63" s="239"/>
      <c r="F63" s="62"/>
      <c r="G63" s="62" t="s">
        <v>1124</v>
      </c>
      <c r="H63" s="239">
        <v>500000</v>
      </c>
      <c r="I63" s="238" t="s">
        <v>1302</v>
      </c>
      <c r="J63" s="238"/>
      <c r="K63" s="264"/>
      <c r="L63" s="236"/>
      <c r="M63" s="236"/>
      <c r="N63" s="62" t="s">
        <v>1226</v>
      </c>
      <c r="O63" s="248" t="s">
        <v>1225</v>
      </c>
      <c r="P63" s="244"/>
      <c r="Q63" s="263"/>
    </row>
    <row r="64" spans="1:22" ht="33" x14ac:dyDescent="0.3">
      <c r="A64" s="244">
        <v>124</v>
      </c>
      <c r="B64" s="243" t="s">
        <v>162</v>
      </c>
      <c r="C64" s="242" t="s">
        <v>163</v>
      </c>
      <c r="D64" s="243" t="s">
        <v>1338</v>
      </c>
      <c r="E64" s="239"/>
      <c r="F64" s="62"/>
      <c r="G64" s="62" t="s">
        <v>1124</v>
      </c>
      <c r="H64" s="239">
        <v>500000</v>
      </c>
      <c r="I64" s="238" t="s">
        <v>1302</v>
      </c>
      <c r="J64" s="238"/>
      <c r="K64" s="261"/>
      <c r="L64" s="236"/>
      <c r="M64" s="236"/>
      <c r="N64" s="62" t="s">
        <v>1226</v>
      </c>
      <c r="O64" s="248" t="s">
        <v>1225</v>
      </c>
      <c r="P64" s="62"/>
      <c r="Q64" s="4"/>
    </row>
    <row r="65" spans="1:17" ht="33" x14ac:dyDescent="0.3">
      <c r="A65" s="244">
        <v>126</v>
      </c>
      <c r="B65" s="243" t="s">
        <v>382</v>
      </c>
      <c r="C65" s="242" t="s">
        <v>163</v>
      </c>
      <c r="D65" s="243" t="s">
        <v>1429</v>
      </c>
      <c r="E65" s="239"/>
      <c r="F65" s="62"/>
      <c r="G65" s="62" t="s">
        <v>1124</v>
      </c>
      <c r="H65" s="239">
        <v>500000</v>
      </c>
      <c r="I65" s="238" t="s">
        <v>1302</v>
      </c>
      <c r="J65" s="238"/>
      <c r="K65" s="238"/>
      <c r="L65" s="236"/>
      <c r="M65" s="236"/>
      <c r="N65" s="62" t="s">
        <v>1226</v>
      </c>
      <c r="O65" s="248" t="s">
        <v>1225</v>
      </c>
      <c r="P65" s="62"/>
      <c r="Q65" s="4"/>
    </row>
    <row r="66" spans="1:17" ht="33" x14ac:dyDescent="0.3">
      <c r="A66" s="244">
        <v>129</v>
      </c>
      <c r="B66" s="61" t="s">
        <v>412</v>
      </c>
      <c r="C66" s="242" t="s">
        <v>163</v>
      </c>
      <c r="D66" s="61" t="s">
        <v>1423</v>
      </c>
      <c r="E66" s="124"/>
      <c r="F66" s="124"/>
      <c r="G66" s="62" t="s">
        <v>577</v>
      </c>
      <c r="H66" s="239">
        <v>500000</v>
      </c>
      <c r="I66" s="238" t="s">
        <v>1302</v>
      </c>
      <c r="J66" s="238"/>
      <c r="K66" s="189"/>
      <c r="L66" s="236"/>
      <c r="M66" s="236"/>
      <c r="N66" s="62" t="s">
        <v>1226</v>
      </c>
      <c r="O66" s="248" t="s">
        <v>1225</v>
      </c>
      <c r="P66" s="62"/>
      <c r="Q66" s="4"/>
    </row>
    <row r="67" spans="1:17" s="11" customFormat="1" ht="33" x14ac:dyDescent="0.3">
      <c r="A67" s="244">
        <v>131</v>
      </c>
      <c r="B67" s="61" t="s">
        <v>258</v>
      </c>
      <c r="C67" s="242" t="s">
        <v>163</v>
      </c>
      <c r="D67" s="61" t="s">
        <v>1222</v>
      </c>
      <c r="E67" s="124"/>
      <c r="F67" s="124"/>
      <c r="G67" s="62" t="s">
        <v>577</v>
      </c>
      <c r="H67" s="239">
        <v>500000</v>
      </c>
      <c r="I67" s="238" t="s">
        <v>1302</v>
      </c>
      <c r="J67" s="238"/>
      <c r="K67" s="238"/>
      <c r="L67" s="236"/>
      <c r="M67" s="236"/>
      <c r="N67" s="62" t="s">
        <v>1226</v>
      </c>
      <c r="O67" s="248" t="s">
        <v>1225</v>
      </c>
      <c r="P67" s="124"/>
      <c r="Q67" s="258"/>
    </row>
    <row r="68" spans="1:17" s="11" customFormat="1" ht="33" x14ac:dyDescent="0.3">
      <c r="A68" s="244">
        <v>132</v>
      </c>
      <c r="B68" s="61" t="s">
        <v>308</v>
      </c>
      <c r="C68" s="242" t="s">
        <v>163</v>
      </c>
      <c r="D68" s="61" t="s">
        <v>1232</v>
      </c>
      <c r="E68" s="124"/>
      <c r="F68" s="124"/>
      <c r="G68" s="62" t="s">
        <v>577</v>
      </c>
      <c r="H68" s="239">
        <v>500000</v>
      </c>
      <c r="I68" s="238" t="s">
        <v>1302</v>
      </c>
      <c r="J68" s="238"/>
      <c r="K68" s="238"/>
      <c r="L68" s="236"/>
      <c r="M68" s="236"/>
      <c r="N68" s="62" t="s">
        <v>1226</v>
      </c>
      <c r="O68" s="248" t="s">
        <v>1225</v>
      </c>
      <c r="P68" s="124"/>
      <c r="Q68" s="258"/>
    </row>
    <row r="69" spans="1:17" s="11" customFormat="1" ht="33" x14ac:dyDescent="0.3">
      <c r="A69" s="244">
        <v>133</v>
      </c>
      <c r="B69" s="61" t="s">
        <v>569</v>
      </c>
      <c r="C69" s="242" t="s">
        <v>163</v>
      </c>
      <c r="D69" s="61" t="s">
        <v>1222</v>
      </c>
      <c r="E69" s="124"/>
      <c r="F69" s="124"/>
      <c r="G69" s="62" t="s">
        <v>577</v>
      </c>
      <c r="H69" s="239">
        <v>500000</v>
      </c>
      <c r="I69" s="238" t="s">
        <v>1302</v>
      </c>
      <c r="J69" s="238"/>
      <c r="K69" s="238"/>
      <c r="L69" s="236"/>
      <c r="M69" s="236"/>
      <c r="N69" s="62" t="s">
        <v>1226</v>
      </c>
      <c r="O69" s="248" t="s">
        <v>1225</v>
      </c>
      <c r="P69" s="124"/>
      <c r="Q69" s="258"/>
    </row>
    <row r="70" spans="1:17" s="11" customFormat="1" ht="33" x14ac:dyDescent="0.3">
      <c r="A70" s="244">
        <v>134</v>
      </c>
      <c r="B70" s="61" t="s">
        <v>263</v>
      </c>
      <c r="C70" s="242" t="s">
        <v>163</v>
      </c>
      <c r="D70" s="61" t="s">
        <v>1420</v>
      </c>
      <c r="E70" s="260"/>
      <c r="F70" s="260"/>
      <c r="G70" s="62" t="s">
        <v>577</v>
      </c>
      <c r="H70" s="239">
        <v>500000</v>
      </c>
      <c r="I70" s="238" t="s">
        <v>1302</v>
      </c>
      <c r="J70" s="238"/>
      <c r="K70" s="238"/>
      <c r="L70" s="236"/>
      <c r="M70" s="236"/>
      <c r="N70" s="62" t="s">
        <v>1226</v>
      </c>
      <c r="O70" s="248" t="s">
        <v>1225</v>
      </c>
      <c r="P70" s="124"/>
      <c r="Q70" s="258"/>
    </row>
    <row r="71" spans="1:17" s="11" customFormat="1" ht="33" x14ac:dyDescent="0.3">
      <c r="A71" s="244">
        <v>135</v>
      </c>
      <c r="B71" s="61" t="s">
        <v>564</v>
      </c>
      <c r="C71" s="242" t="s">
        <v>163</v>
      </c>
      <c r="D71" s="61" t="s">
        <v>1220</v>
      </c>
      <c r="E71" s="124"/>
      <c r="F71" s="124"/>
      <c r="G71" s="62" t="s">
        <v>577</v>
      </c>
      <c r="H71" s="239">
        <v>500000</v>
      </c>
      <c r="I71" s="238" t="s">
        <v>1302</v>
      </c>
      <c r="J71" s="238"/>
      <c r="K71" s="238"/>
      <c r="L71" s="236"/>
      <c r="M71" s="236"/>
      <c r="N71" s="62" t="s">
        <v>1226</v>
      </c>
      <c r="O71" s="248" t="s">
        <v>1225</v>
      </c>
      <c r="P71" s="124"/>
      <c r="Q71" s="258"/>
    </row>
    <row r="72" spans="1:17" s="218" customFormat="1" ht="33" x14ac:dyDescent="0.25">
      <c r="A72" s="244">
        <v>136</v>
      </c>
      <c r="B72" s="61" t="s">
        <v>309</v>
      </c>
      <c r="C72" s="242" t="s">
        <v>163</v>
      </c>
      <c r="D72" s="61" t="s">
        <v>1419</v>
      </c>
      <c r="E72" s="124"/>
      <c r="F72" s="124"/>
      <c r="G72" s="62" t="s">
        <v>577</v>
      </c>
      <c r="H72" s="239">
        <v>500000</v>
      </c>
      <c r="I72" s="238" t="s">
        <v>1302</v>
      </c>
      <c r="J72" s="238"/>
      <c r="K72" s="238"/>
      <c r="L72" s="236"/>
      <c r="M72" s="236"/>
      <c r="N72" s="62" t="s">
        <v>1226</v>
      </c>
      <c r="O72" s="248" t="s">
        <v>1225</v>
      </c>
      <c r="P72" s="124"/>
      <c r="Q72" s="259"/>
    </row>
    <row r="73" spans="1:17" s="11" customFormat="1" ht="33" x14ac:dyDescent="0.3">
      <c r="A73" s="244">
        <v>137</v>
      </c>
      <c r="B73" s="61" t="s">
        <v>190</v>
      </c>
      <c r="C73" s="242" t="s">
        <v>163</v>
      </c>
      <c r="D73" s="61" t="s">
        <v>1222</v>
      </c>
      <c r="E73" s="124"/>
      <c r="F73" s="124"/>
      <c r="G73" s="62" t="s">
        <v>577</v>
      </c>
      <c r="H73" s="239">
        <v>500000</v>
      </c>
      <c r="I73" s="238" t="s">
        <v>1302</v>
      </c>
      <c r="J73" s="238"/>
      <c r="K73" s="238"/>
      <c r="L73" s="236"/>
      <c r="M73" s="236"/>
      <c r="N73" s="62" t="s">
        <v>1226</v>
      </c>
      <c r="O73" s="248" t="s">
        <v>1225</v>
      </c>
      <c r="P73" s="124"/>
      <c r="Q73" s="258"/>
    </row>
    <row r="74" spans="1:17" s="11" customFormat="1" ht="33" x14ac:dyDescent="0.3">
      <c r="A74" s="244">
        <v>138</v>
      </c>
      <c r="B74" s="61" t="s">
        <v>403</v>
      </c>
      <c r="C74" s="242" t="s">
        <v>163</v>
      </c>
      <c r="D74" s="61" t="s">
        <v>1232</v>
      </c>
      <c r="E74" s="124"/>
      <c r="F74" s="124"/>
      <c r="G74" s="62" t="s">
        <v>577</v>
      </c>
      <c r="H74" s="239">
        <v>500000</v>
      </c>
      <c r="I74" s="238" t="s">
        <v>1302</v>
      </c>
      <c r="J74" s="238"/>
      <c r="K74" s="238"/>
      <c r="L74" s="236"/>
      <c r="M74" s="236"/>
      <c r="N74" s="62" t="s">
        <v>1226</v>
      </c>
      <c r="O74" s="248" t="s">
        <v>1225</v>
      </c>
      <c r="P74" s="124"/>
      <c r="Q74" s="258"/>
    </row>
    <row r="75" spans="1:17" ht="49.5" x14ac:dyDescent="0.3">
      <c r="A75" s="244">
        <v>139</v>
      </c>
      <c r="B75" s="243" t="s">
        <v>586</v>
      </c>
      <c r="C75" s="242" t="s">
        <v>191</v>
      </c>
      <c r="D75" s="241" t="s">
        <v>1418</v>
      </c>
      <c r="E75" s="239"/>
      <c r="F75" s="62"/>
      <c r="G75" s="62" t="s">
        <v>1374</v>
      </c>
      <c r="H75" s="239">
        <v>500000</v>
      </c>
      <c r="I75" s="238" t="s">
        <v>1302</v>
      </c>
      <c r="J75" s="249">
        <v>43613</v>
      </c>
      <c r="K75" s="237"/>
      <c r="L75" s="236"/>
      <c r="M75" s="236"/>
      <c r="N75" s="62" t="s">
        <v>1301</v>
      </c>
      <c r="O75" s="235" t="s">
        <v>1446</v>
      </c>
      <c r="P75" s="62" t="s">
        <v>1678</v>
      </c>
      <c r="Q75" s="254" t="s">
        <v>1416</v>
      </c>
    </row>
    <row r="76" spans="1:17" ht="33" x14ac:dyDescent="0.3">
      <c r="A76" s="244">
        <v>140</v>
      </c>
      <c r="B76" s="243" t="s">
        <v>679</v>
      </c>
      <c r="C76" s="242" t="s">
        <v>191</v>
      </c>
      <c r="D76" s="241" t="s">
        <v>1415</v>
      </c>
      <c r="E76" s="239"/>
      <c r="F76" s="62"/>
      <c r="G76" s="62" t="s">
        <v>1374</v>
      </c>
      <c r="H76" s="239">
        <v>500000</v>
      </c>
      <c r="I76" s="238" t="s">
        <v>1302</v>
      </c>
      <c r="J76" s="238"/>
      <c r="K76" s="238" t="s">
        <v>1414</v>
      </c>
      <c r="L76" s="236"/>
      <c r="M76" s="236"/>
      <c r="N76" s="62" t="s">
        <v>1226</v>
      </c>
      <c r="O76" s="248" t="s">
        <v>1225</v>
      </c>
      <c r="P76" s="62"/>
      <c r="Q76" s="254" t="s">
        <v>1413</v>
      </c>
    </row>
    <row r="77" spans="1:17" ht="33" x14ac:dyDescent="0.3">
      <c r="A77" s="244">
        <v>141</v>
      </c>
      <c r="B77" s="243" t="s">
        <v>313</v>
      </c>
      <c r="C77" s="242" t="s">
        <v>191</v>
      </c>
      <c r="D77" s="241" t="s">
        <v>1412</v>
      </c>
      <c r="E77" s="239"/>
      <c r="F77" s="62"/>
      <c r="G77" s="62" t="s">
        <v>1124</v>
      </c>
      <c r="H77" s="239">
        <v>500000</v>
      </c>
      <c r="I77" s="238" t="s">
        <v>1302</v>
      </c>
      <c r="J77" s="249">
        <v>43600</v>
      </c>
      <c r="K77" s="249">
        <v>43630</v>
      </c>
      <c r="L77" s="236"/>
      <c r="M77" s="236"/>
      <c r="N77" s="62" t="s">
        <v>1226</v>
      </c>
      <c r="O77" s="248" t="s">
        <v>1225</v>
      </c>
      <c r="P77" s="62"/>
      <c r="Q77" s="4"/>
    </row>
    <row r="78" spans="1:17" s="212" customFormat="1" ht="33" x14ac:dyDescent="0.25">
      <c r="A78" s="244">
        <v>142</v>
      </c>
      <c r="B78" s="243" t="s">
        <v>1411</v>
      </c>
      <c r="C78" s="242" t="s">
        <v>191</v>
      </c>
      <c r="D78" s="241" t="s">
        <v>1338</v>
      </c>
      <c r="E78" s="239"/>
      <c r="F78" s="62"/>
      <c r="G78" s="62" t="s">
        <v>1124</v>
      </c>
      <c r="H78" s="239">
        <v>500000</v>
      </c>
      <c r="I78" s="238" t="s">
        <v>1302</v>
      </c>
      <c r="J78" s="238" t="s">
        <v>1410</v>
      </c>
      <c r="K78" s="238" t="s">
        <v>1409</v>
      </c>
      <c r="L78" s="236"/>
      <c r="M78" s="236"/>
      <c r="N78" s="62" t="s">
        <v>1226</v>
      </c>
      <c r="O78" s="248" t="s">
        <v>1225</v>
      </c>
      <c r="P78" s="62"/>
      <c r="Q78" s="43"/>
    </row>
    <row r="79" spans="1:17" ht="33" x14ac:dyDescent="0.3">
      <c r="A79" s="244">
        <v>143</v>
      </c>
      <c r="B79" s="243" t="s">
        <v>675</v>
      </c>
      <c r="C79" s="242" t="s">
        <v>191</v>
      </c>
      <c r="D79" s="241" t="s">
        <v>1408</v>
      </c>
      <c r="E79" s="239"/>
      <c r="F79" s="257"/>
      <c r="G79" s="62" t="s">
        <v>1374</v>
      </c>
      <c r="H79" s="239">
        <v>500000</v>
      </c>
      <c r="I79" s="238" t="s">
        <v>1302</v>
      </c>
      <c r="J79" s="238"/>
      <c r="K79" s="238" t="s">
        <v>1407</v>
      </c>
      <c r="L79" s="236"/>
      <c r="M79" s="236"/>
      <c r="N79" s="62" t="s">
        <v>1226</v>
      </c>
      <c r="O79" s="248" t="s">
        <v>1225</v>
      </c>
      <c r="P79" s="62"/>
      <c r="Q79" s="254" t="s">
        <v>1406</v>
      </c>
    </row>
    <row r="80" spans="1:17" ht="33" x14ac:dyDescent="0.3">
      <c r="A80" s="244">
        <v>144</v>
      </c>
      <c r="B80" s="243" t="s">
        <v>1405</v>
      </c>
      <c r="C80" s="242" t="s">
        <v>191</v>
      </c>
      <c r="D80" s="241" t="s">
        <v>1404</v>
      </c>
      <c r="E80" s="239"/>
      <c r="F80" s="62"/>
      <c r="G80" s="62" t="s">
        <v>1124</v>
      </c>
      <c r="H80" s="239">
        <v>500000</v>
      </c>
      <c r="I80" s="238" t="s">
        <v>1302</v>
      </c>
      <c r="J80" s="249">
        <v>43299</v>
      </c>
      <c r="K80" s="249" t="s">
        <v>1403</v>
      </c>
      <c r="L80" s="236"/>
      <c r="M80" s="236"/>
      <c r="N80" s="62" t="s">
        <v>1226</v>
      </c>
      <c r="O80" s="248" t="s">
        <v>1225</v>
      </c>
      <c r="P80" s="62"/>
      <c r="Q80" s="4"/>
    </row>
    <row r="81" spans="1:22" ht="33" x14ac:dyDescent="0.3">
      <c r="A81" s="244">
        <v>145</v>
      </c>
      <c r="B81" s="243" t="s">
        <v>1402</v>
      </c>
      <c r="C81" s="242" t="s">
        <v>191</v>
      </c>
      <c r="D81" s="241" t="s">
        <v>1401</v>
      </c>
      <c r="E81" s="239"/>
      <c r="F81" s="62"/>
      <c r="G81" s="62" t="s">
        <v>1124</v>
      </c>
      <c r="H81" s="239">
        <v>500000</v>
      </c>
      <c r="I81" s="238" t="s">
        <v>1302</v>
      </c>
      <c r="J81" s="249">
        <v>43535</v>
      </c>
      <c r="K81" s="238" t="s">
        <v>1400</v>
      </c>
      <c r="L81" s="236"/>
      <c r="M81" s="236"/>
      <c r="N81" s="62" t="s">
        <v>1226</v>
      </c>
      <c r="O81" s="248" t="s">
        <v>1225</v>
      </c>
      <c r="P81" s="62"/>
      <c r="Q81" s="4"/>
    </row>
    <row r="82" spans="1:22" ht="33" x14ac:dyDescent="0.3">
      <c r="A82" s="244">
        <v>146</v>
      </c>
      <c r="B82" s="243" t="s">
        <v>644</v>
      </c>
      <c r="C82" s="242" t="s">
        <v>191</v>
      </c>
      <c r="D82" s="241" t="s">
        <v>1399</v>
      </c>
      <c r="E82" s="239"/>
      <c r="F82" s="62"/>
      <c r="G82" s="62" t="s">
        <v>1124</v>
      </c>
      <c r="H82" s="239">
        <v>500000</v>
      </c>
      <c r="I82" s="238" t="s">
        <v>1302</v>
      </c>
      <c r="J82" s="238" t="s">
        <v>1398</v>
      </c>
      <c r="K82" s="238" t="s">
        <v>1397</v>
      </c>
      <c r="L82" s="236"/>
      <c r="M82" s="236"/>
      <c r="N82" s="62" t="s">
        <v>1226</v>
      </c>
      <c r="O82" s="248" t="s">
        <v>1225</v>
      </c>
      <c r="P82" s="62"/>
      <c r="Q82" s="4"/>
    </row>
    <row r="83" spans="1:22" ht="33" x14ac:dyDescent="0.3">
      <c r="A83" s="244">
        <v>147</v>
      </c>
      <c r="B83" s="243" t="s">
        <v>704</v>
      </c>
      <c r="C83" s="242" t="s">
        <v>191</v>
      </c>
      <c r="D83" s="243" t="s">
        <v>1396</v>
      </c>
      <c r="E83" s="239"/>
      <c r="F83" s="62"/>
      <c r="G83" s="62" t="s">
        <v>1374</v>
      </c>
      <c r="H83" s="239">
        <v>500000</v>
      </c>
      <c r="I83" s="238" t="s">
        <v>1302</v>
      </c>
      <c r="J83" s="249">
        <v>43600</v>
      </c>
      <c r="K83" s="256">
        <v>43626</v>
      </c>
      <c r="L83" s="236"/>
      <c r="M83" s="236"/>
      <c r="N83" s="62" t="s">
        <v>1226</v>
      </c>
      <c r="O83" s="248" t="s">
        <v>1225</v>
      </c>
      <c r="P83" s="62"/>
      <c r="Q83" s="254" t="s">
        <v>1395</v>
      </c>
      <c r="R83" s="253"/>
      <c r="S83" s="253"/>
      <c r="T83" s="252"/>
      <c r="U83" s="252"/>
      <c r="V83" s="251" t="s">
        <v>1124</v>
      </c>
    </row>
    <row r="84" spans="1:22" ht="33" x14ac:dyDescent="0.3">
      <c r="A84" s="244">
        <v>148</v>
      </c>
      <c r="B84" s="243" t="s">
        <v>1394</v>
      </c>
      <c r="C84" s="242" t="s">
        <v>191</v>
      </c>
      <c r="D84" s="241" t="s">
        <v>1393</v>
      </c>
      <c r="E84" s="239"/>
      <c r="F84" s="62"/>
      <c r="G84" s="62" t="s">
        <v>1124</v>
      </c>
      <c r="H84" s="239">
        <v>500000</v>
      </c>
      <c r="I84" s="238" t="s">
        <v>1302</v>
      </c>
      <c r="J84" s="238" t="s">
        <v>1389</v>
      </c>
      <c r="K84" s="238" t="s">
        <v>1392</v>
      </c>
      <c r="L84" s="236"/>
      <c r="M84" s="236"/>
      <c r="N84" s="62" t="s">
        <v>1226</v>
      </c>
      <c r="O84" s="248" t="s">
        <v>1225</v>
      </c>
      <c r="P84" s="62"/>
      <c r="Q84" s="4"/>
    </row>
    <row r="85" spans="1:22" ht="33" x14ac:dyDescent="0.3">
      <c r="A85" s="244">
        <v>149</v>
      </c>
      <c r="B85" s="243" t="s">
        <v>1391</v>
      </c>
      <c r="C85" s="242" t="s">
        <v>191</v>
      </c>
      <c r="D85" s="241" t="s">
        <v>1390</v>
      </c>
      <c r="E85" s="239"/>
      <c r="F85" s="62"/>
      <c r="G85" s="62" t="s">
        <v>1124</v>
      </c>
      <c r="H85" s="239">
        <v>500000</v>
      </c>
      <c r="I85" s="238" t="s">
        <v>1302</v>
      </c>
      <c r="J85" s="238" t="s">
        <v>1389</v>
      </c>
      <c r="K85" s="238" t="s">
        <v>1388</v>
      </c>
      <c r="L85" s="236"/>
      <c r="M85" s="236"/>
      <c r="N85" s="62" t="s">
        <v>1226</v>
      </c>
      <c r="O85" s="248" t="s">
        <v>1225</v>
      </c>
      <c r="P85" s="62"/>
      <c r="Q85" s="4"/>
    </row>
    <row r="86" spans="1:22" ht="33" x14ac:dyDescent="0.3">
      <c r="A86" s="244">
        <v>150</v>
      </c>
      <c r="B86" s="243" t="s">
        <v>525</v>
      </c>
      <c r="C86" s="242" t="s">
        <v>191</v>
      </c>
      <c r="D86" s="241" t="s">
        <v>1387</v>
      </c>
      <c r="E86" s="239"/>
      <c r="F86" s="62"/>
      <c r="G86" s="62" t="s">
        <v>1124</v>
      </c>
      <c r="H86" s="239">
        <v>500000</v>
      </c>
      <c r="I86" s="238" t="s">
        <v>1302</v>
      </c>
      <c r="J86" s="238"/>
      <c r="K86" s="249">
        <v>43600</v>
      </c>
      <c r="L86" s="236"/>
      <c r="M86" s="236"/>
      <c r="N86" s="62" t="s">
        <v>1226</v>
      </c>
      <c r="O86" s="248" t="s">
        <v>1225</v>
      </c>
      <c r="P86" s="62"/>
      <c r="Q86" s="4"/>
    </row>
    <row r="87" spans="1:22" ht="33" x14ac:dyDescent="0.3">
      <c r="A87" s="244">
        <v>151</v>
      </c>
      <c r="B87" s="243" t="s">
        <v>1386</v>
      </c>
      <c r="C87" s="242" t="s">
        <v>191</v>
      </c>
      <c r="D87" s="241" t="s">
        <v>1385</v>
      </c>
      <c r="E87" s="239"/>
      <c r="F87" s="62"/>
      <c r="G87" s="62" t="s">
        <v>1124</v>
      </c>
      <c r="H87" s="239">
        <v>500000</v>
      </c>
      <c r="I87" s="238" t="s">
        <v>1302</v>
      </c>
      <c r="J87" s="249">
        <v>43299</v>
      </c>
      <c r="K87" s="238" t="s">
        <v>1384</v>
      </c>
      <c r="L87" s="236"/>
      <c r="M87" s="236"/>
      <c r="N87" s="62" t="s">
        <v>1226</v>
      </c>
      <c r="O87" s="248" t="s">
        <v>1225</v>
      </c>
      <c r="P87" s="62"/>
      <c r="Q87" s="4"/>
    </row>
    <row r="88" spans="1:22" ht="33" x14ac:dyDescent="0.3">
      <c r="A88" s="244">
        <v>152</v>
      </c>
      <c r="B88" s="243" t="s">
        <v>1383</v>
      </c>
      <c r="C88" s="242" t="s">
        <v>191</v>
      </c>
      <c r="D88" s="241" t="s">
        <v>1382</v>
      </c>
      <c r="E88" s="239"/>
      <c r="F88" s="62"/>
      <c r="G88" s="62" t="s">
        <v>1374</v>
      </c>
      <c r="H88" s="239">
        <v>500000</v>
      </c>
      <c r="I88" s="238" t="s">
        <v>1302</v>
      </c>
      <c r="J88" s="249">
        <v>43606</v>
      </c>
      <c r="K88" s="256">
        <v>43635</v>
      </c>
      <c r="L88" s="236"/>
      <c r="M88" s="236"/>
      <c r="N88" s="62" t="s">
        <v>1226</v>
      </c>
      <c r="O88" s="248" t="s">
        <v>1225</v>
      </c>
      <c r="P88" s="62"/>
      <c r="Q88" s="254" t="s">
        <v>1381</v>
      </c>
      <c r="R88" s="253"/>
      <c r="S88" s="253"/>
      <c r="T88" s="252"/>
      <c r="U88" s="252"/>
      <c r="V88" s="251" t="s">
        <v>1124</v>
      </c>
    </row>
    <row r="89" spans="1:22" ht="33" x14ac:dyDescent="0.3">
      <c r="A89" s="244">
        <v>153</v>
      </c>
      <c r="B89" s="243" t="s">
        <v>1380</v>
      </c>
      <c r="C89" s="242" t="s">
        <v>191</v>
      </c>
      <c r="D89" s="241" t="s">
        <v>1379</v>
      </c>
      <c r="E89" s="239"/>
      <c r="F89" s="62"/>
      <c r="G89" s="62" t="s">
        <v>1124</v>
      </c>
      <c r="H89" s="239">
        <v>500000</v>
      </c>
      <c r="I89" s="238" t="s">
        <v>1302</v>
      </c>
      <c r="J89" s="238" t="s">
        <v>1378</v>
      </c>
      <c r="K89" s="238" t="s">
        <v>1377</v>
      </c>
      <c r="L89" s="236"/>
      <c r="M89" s="236"/>
      <c r="N89" s="62" t="s">
        <v>1226</v>
      </c>
      <c r="O89" s="248" t="s">
        <v>1225</v>
      </c>
      <c r="P89" s="62"/>
      <c r="Q89" s="4"/>
    </row>
    <row r="90" spans="1:22" ht="49.5" x14ac:dyDescent="0.3">
      <c r="A90" s="244">
        <v>154</v>
      </c>
      <c r="B90" s="243" t="s">
        <v>580</v>
      </c>
      <c r="C90" s="242" t="s">
        <v>191</v>
      </c>
      <c r="D90" s="241" t="s">
        <v>1365</v>
      </c>
      <c r="E90" s="239"/>
      <c r="F90" s="237"/>
      <c r="G90" s="62" t="s">
        <v>1124</v>
      </c>
      <c r="H90" s="239">
        <v>500000</v>
      </c>
      <c r="I90" s="238" t="s">
        <v>1302</v>
      </c>
      <c r="J90" s="238" t="s">
        <v>1377</v>
      </c>
      <c r="K90" s="238"/>
      <c r="L90" s="236"/>
      <c r="M90" s="236"/>
      <c r="N90" s="62" t="s">
        <v>1301</v>
      </c>
      <c r="O90" s="235" t="s">
        <v>1446</v>
      </c>
      <c r="P90" s="62" t="s">
        <v>1678</v>
      </c>
      <c r="Q90" s="4"/>
    </row>
    <row r="91" spans="1:22" ht="66" x14ac:dyDescent="0.3">
      <c r="A91" s="244">
        <v>155</v>
      </c>
      <c r="B91" s="243" t="s">
        <v>1376</v>
      </c>
      <c r="C91" s="242" t="s">
        <v>191</v>
      </c>
      <c r="D91" s="241" t="s">
        <v>1375</v>
      </c>
      <c r="E91" s="239"/>
      <c r="F91" s="62"/>
      <c r="G91" s="62" t="s">
        <v>1374</v>
      </c>
      <c r="H91" s="239">
        <v>500000</v>
      </c>
      <c r="I91" s="238" t="s">
        <v>1302</v>
      </c>
      <c r="J91" s="238"/>
      <c r="K91" s="237"/>
      <c r="L91" s="236"/>
      <c r="M91" s="236"/>
      <c r="N91" s="62" t="s">
        <v>1214</v>
      </c>
      <c r="O91" s="255" t="s">
        <v>1679</v>
      </c>
      <c r="P91" s="62" t="s">
        <v>1678</v>
      </c>
      <c r="Q91" s="254" t="s">
        <v>1373</v>
      </c>
      <c r="R91" s="253"/>
      <c r="S91" s="253"/>
      <c r="T91" s="252"/>
      <c r="U91" s="252"/>
      <c r="V91" s="251" t="s">
        <v>1124</v>
      </c>
    </row>
    <row r="92" spans="1:22" s="50" customFormat="1" ht="33" x14ac:dyDescent="0.3">
      <c r="A92" s="244">
        <v>173</v>
      </c>
      <c r="B92" s="61" t="s">
        <v>541</v>
      </c>
      <c r="C92" s="242" t="s">
        <v>191</v>
      </c>
      <c r="D92" s="247" t="s">
        <v>1349</v>
      </c>
      <c r="E92" s="250"/>
      <c r="F92" s="124"/>
      <c r="G92" s="62" t="s">
        <v>577</v>
      </c>
      <c r="H92" s="239">
        <v>500000</v>
      </c>
      <c r="I92" s="238" t="s">
        <v>1302</v>
      </c>
      <c r="J92" s="238"/>
      <c r="K92" s="238"/>
      <c r="L92" s="236"/>
      <c r="M92" s="236"/>
      <c r="N92" s="62" t="s">
        <v>1226</v>
      </c>
      <c r="O92" s="248" t="s">
        <v>1225</v>
      </c>
      <c r="P92" s="121"/>
      <c r="Q92" s="234"/>
    </row>
    <row r="93" spans="1:22" ht="49.5" x14ac:dyDescent="0.3">
      <c r="A93" s="244">
        <v>180</v>
      </c>
      <c r="B93" s="243" t="s">
        <v>664</v>
      </c>
      <c r="C93" s="242" t="s">
        <v>196</v>
      </c>
      <c r="D93" s="243" t="s">
        <v>1341</v>
      </c>
      <c r="E93" s="239"/>
      <c r="F93" s="62"/>
      <c r="G93" s="62" t="s">
        <v>1124</v>
      </c>
      <c r="H93" s="239">
        <v>500000</v>
      </c>
      <c r="I93" s="238" t="s">
        <v>1302</v>
      </c>
      <c r="J93" s="238"/>
      <c r="K93" s="238"/>
      <c r="L93" s="236"/>
      <c r="M93" s="236"/>
      <c r="N93" s="62" t="s">
        <v>1210</v>
      </c>
      <c r="O93" s="245" t="s">
        <v>10</v>
      </c>
      <c r="P93" s="62"/>
      <c r="Q93" s="4"/>
    </row>
    <row r="94" spans="1:22" ht="33" x14ac:dyDescent="0.3">
      <c r="A94" s="244">
        <v>181</v>
      </c>
      <c r="B94" s="243" t="s">
        <v>281</v>
      </c>
      <c r="C94" s="242" t="s">
        <v>196</v>
      </c>
      <c r="D94" s="243" t="s">
        <v>1340</v>
      </c>
      <c r="E94" s="239"/>
      <c r="F94" s="62"/>
      <c r="G94" s="62" t="s">
        <v>1124</v>
      </c>
      <c r="H94" s="239">
        <v>500000</v>
      </c>
      <c r="I94" s="238" t="s">
        <v>1302</v>
      </c>
      <c r="J94" s="238" t="s">
        <v>1339</v>
      </c>
      <c r="K94" s="249">
        <v>43543</v>
      </c>
      <c r="L94" s="236"/>
      <c r="M94" s="236"/>
      <c r="N94" s="62" t="s">
        <v>1226</v>
      </c>
      <c r="O94" s="248" t="s">
        <v>1225</v>
      </c>
      <c r="P94" s="62"/>
      <c r="Q94" s="4"/>
    </row>
    <row r="95" spans="1:22" s="50" customFormat="1" ht="33" x14ac:dyDescent="0.3">
      <c r="A95" s="244">
        <v>186</v>
      </c>
      <c r="B95" s="61" t="s">
        <v>239</v>
      </c>
      <c r="C95" s="242" t="s">
        <v>196</v>
      </c>
      <c r="D95" s="247" t="s">
        <v>1332</v>
      </c>
      <c r="E95" s="239"/>
      <c r="F95" s="62"/>
      <c r="G95" s="62" t="s">
        <v>577</v>
      </c>
      <c r="H95" s="239">
        <v>500000</v>
      </c>
      <c r="I95" s="246" t="s">
        <v>1302</v>
      </c>
      <c r="J95" s="238" t="s">
        <v>1331</v>
      </c>
      <c r="K95" s="238" t="s">
        <v>1329</v>
      </c>
      <c r="L95" s="236"/>
      <c r="M95" s="236"/>
      <c r="N95" s="62" t="s">
        <v>1226</v>
      </c>
      <c r="O95" s="248" t="s">
        <v>1225</v>
      </c>
      <c r="P95" s="62"/>
      <c r="Q95" s="234"/>
    </row>
    <row r="96" spans="1:22" s="50" customFormat="1" ht="66" x14ac:dyDescent="0.3">
      <c r="A96" s="244">
        <v>187</v>
      </c>
      <c r="B96" s="61" t="s">
        <v>528</v>
      </c>
      <c r="C96" s="242" t="s">
        <v>196</v>
      </c>
      <c r="D96" s="247" t="s">
        <v>1220</v>
      </c>
      <c r="E96" s="239"/>
      <c r="F96" s="62"/>
      <c r="G96" s="62" t="s">
        <v>577</v>
      </c>
      <c r="H96" s="239">
        <v>500000</v>
      </c>
      <c r="I96" s="246" t="s">
        <v>1302</v>
      </c>
      <c r="J96" s="238"/>
      <c r="K96" s="238"/>
      <c r="L96" s="236"/>
      <c r="M96" s="236"/>
      <c r="N96" s="62" t="s">
        <v>1210</v>
      </c>
      <c r="O96" s="245" t="s">
        <v>1330</v>
      </c>
      <c r="P96" s="62"/>
      <c r="Q96" s="7"/>
      <c r="R96" s="217"/>
      <c r="S96" s="217"/>
      <c r="T96" s="217"/>
      <c r="U96" s="217"/>
      <c r="V96" s="217"/>
    </row>
    <row r="97" spans="1:17" s="50" customFormat="1" ht="33" x14ac:dyDescent="0.3">
      <c r="A97" s="244">
        <v>188</v>
      </c>
      <c r="B97" s="61" t="s">
        <v>525</v>
      </c>
      <c r="C97" s="242" t="s">
        <v>196</v>
      </c>
      <c r="D97" s="247" t="s">
        <v>1232</v>
      </c>
      <c r="E97" s="239"/>
      <c r="F97" s="62"/>
      <c r="G97" s="62" t="s">
        <v>577</v>
      </c>
      <c r="H97" s="239">
        <v>500000</v>
      </c>
      <c r="I97" s="246" t="s">
        <v>1302</v>
      </c>
      <c r="J97" s="238" t="s">
        <v>1231</v>
      </c>
      <c r="K97" s="238" t="s">
        <v>1329</v>
      </c>
      <c r="L97" s="236"/>
      <c r="M97" s="236"/>
      <c r="N97" s="62" t="s">
        <v>1226</v>
      </c>
      <c r="O97" s="248" t="s">
        <v>1225</v>
      </c>
      <c r="P97" s="62"/>
      <c r="Q97" s="234"/>
    </row>
    <row r="98" spans="1:17" s="50" customFormat="1" ht="66" x14ac:dyDescent="0.3">
      <c r="A98" s="244">
        <v>197</v>
      </c>
      <c r="B98" s="61" t="s">
        <v>242</v>
      </c>
      <c r="C98" s="242" t="s">
        <v>196</v>
      </c>
      <c r="D98" s="247" t="s">
        <v>1232</v>
      </c>
      <c r="E98" s="239"/>
      <c r="F98" s="62"/>
      <c r="G98" s="62" t="s">
        <v>577</v>
      </c>
      <c r="H98" s="239">
        <v>500000</v>
      </c>
      <c r="I98" s="246" t="s">
        <v>1302</v>
      </c>
      <c r="J98" s="238"/>
      <c r="K98" s="238"/>
      <c r="L98" s="236"/>
      <c r="M98" s="236"/>
      <c r="N98" s="62" t="s">
        <v>1210</v>
      </c>
      <c r="O98" s="245" t="s">
        <v>1315</v>
      </c>
      <c r="P98" s="62"/>
      <c r="Q98" s="234"/>
    </row>
    <row r="99" spans="1:17" s="50" customFormat="1" ht="82.5" x14ac:dyDescent="0.3">
      <c r="A99" s="244">
        <v>202</v>
      </c>
      <c r="B99" s="243" t="s">
        <v>1304</v>
      </c>
      <c r="C99" s="242" t="s">
        <v>250</v>
      </c>
      <c r="D99" s="241" t="s">
        <v>1303</v>
      </c>
      <c r="E99" s="240"/>
      <c r="F99" s="121"/>
      <c r="G99" s="62" t="s">
        <v>1246</v>
      </c>
      <c r="H99" s="239">
        <v>500000</v>
      </c>
      <c r="I99" s="238" t="s">
        <v>1302</v>
      </c>
      <c r="J99" s="238"/>
      <c r="K99" s="237"/>
      <c r="L99" s="236"/>
      <c r="M99" s="236"/>
      <c r="N99" s="62" t="s">
        <v>1301</v>
      </c>
      <c r="O99" s="235" t="s">
        <v>1677</v>
      </c>
      <c r="P99" s="62" t="s">
        <v>1299</v>
      </c>
      <c r="Q99" s="234"/>
    </row>
    <row r="100" spans="1:17" s="50" customFormat="1" x14ac:dyDescent="0.3">
      <c r="A100" s="233"/>
      <c r="B100" s="216"/>
      <c r="C100" s="5"/>
      <c r="D100" s="227"/>
      <c r="E100" s="14"/>
      <c r="F100" s="18"/>
      <c r="G100" s="18"/>
      <c r="H100" s="232"/>
      <c r="I100" s="231"/>
      <c r="J100" s="231"/>
      <c r="K100" s="231"/>
      <c r="L100" s="231"/>
      <c r="M100" s="231"/>
      <c r="N100" s="227"/>
      <c r="O100" s="227"/>
      <c r="P100" s="51"/>
    </row>
    <row r="101" spans="1:17" x14ac:dyDescent="0.3">
      <c r="B101" s="3" t="s">
        <v>1205</v>
      </c>
      <c r="G101" s="1" t="s">
        <v>1204</v>
      </c>
      <c r="N101" s="230"/>
      <c r="O101" s="229"/>
    </row>
    <row r="102" spans="1:17" x14ac:dyDescent="0.3">
      <c r="N102" s="230"/>
      <c r="O102" s="229"/>
    </row>
    <row r="103" spans="1:17" x14ac:dyDescent="0.3">
      <c r="A103" s="23"/>
      <c r="B103" s="44"/>
      <c r="C103" s="2"/>
      <c r="D103" s="23"/>
      <c r="E103" s="23"/>
      <c r="F103" s="23"/>
      <c r="H103" s="23"/>
      <c r="J103" s="23"/>
      <c r="K103" s="3"/>
      <c r="L103" s="3"/>
      <c r="M103" s="3"/>
      <c r="O103" s="227"/>
    </row>
    <row r="104" spans="1:17" x14ac:dyDescent="0.3">
      <c r="A104" s="4"/>
      <c r="B104" s="1"/>
      <c r="C104" s="47" t="s">
        <v>1203</v>
      </c>
      <c r="D104" s="222"/>
      <c r="E104" s="228"/>
      <c r="F104" s="228"/>
      <c r="H104" s="47" t="s">
        <v>1202</v>
      </c>
      <c r="I104" s="222"/>
      <c r="K104" s="47" t="s">
        <v>1201</v>
      </c>
      <c r="L104" s="47"/>
      <c r="M104" s="47"/>
      <c r="N104" s="46"/>
      <c r="O104" s="220" t="s">
        <v>1200</v>
      </c>
      <c r="P104" s="7"/>
      <c r="Q104" s="45"/>
    </row>
    <row r="105" spans="1:17" x14ac:dyDescent="0.3">
      <c r="A105" s="44"/>
      <c r="C105" s="23" t="s">
        <v>1199</v>
      </c>
      <c r="D105" s="23"/>
      <c r="E105" s="4"/>
      <c r="F105" s="4"/>
      <c r="H105" s="23" t="s">
        <v>1197</v>
      </c>
      <c r="I105" s="23"/>
      <c r="K105" s="23" t="s">
        <v>1198</v>
      </c>
      <c r="L105" s="23"/>
      <c r="M105" s="23"/>
      <c r="O105" s="2" t="s">
        <v>1197</v>
      </c>
    </row>
    <row r="106" spans="1:17" x14ac:dyDescent="0.3">
      <c r="B106" s="224"/>
      <c r="C106" s="217"/>
      <c r="D106" s="226"/>
      <c r="I106" s="4"/>
      <c r="J106" s="4"/>
      <c r="K106" s="23"/>
      <c r="L106" s="23"/>
      <c r="M106" s="23"/>
    </row>
    <row r="107" spans="1:17" x14ac:dyDescent="0.3">
      <c r="D107" s="226"/>
      <c r="I107" s="224"/>
      <c r="J107" s="224"/>
      <c r="K107" s="224"/>
      <c r="L107" s="224"/>
      <c r="M107" s="224"/>
      <c r="N107" s="43"/>
    </row>
    <row r="108" spans="1:17" x14ac:dyDescent="0.3">
      <c r="D108" s="226"/>
      <c r="H108" s="228"/>
      <c r="I108" s="228"/>
      <c r="J108" s="224"/>
      <c r="K108" s="4"/>
      <c r="L108" s="4"/>
      <c r="M108" s="4"/>
      <c r="N108" s="43"/>
      <c r="O108" s="227"/>
    </row>
    <row r="109" spans="1:17" x14ac:dyDescent="0.3">
      <c r="D109" s="226"/>
      <c r="H109" s="4"/>
      <c r="I109" s="4"/>
      <c r="J109" s="224"/>
      <c r="N109" s="43"/>
      <c r="O109" s="227"/>
    </row>
    <row r="110" spans="1:17" x14ac:dyDescent="0.3">
      <c r="B110" s="3" t="s">
        <v>1196</v>
      </c>
      <c r="C110" s="217"/>
      <c r="D110" s="226"/>
      <c r="G110" s="225" t="s">
        <v>1195</v>
      </c>
      <c r="I110" s="224"/>
      <c r="J110" s="224"/>
      <c r="K110" s="4" t="s">
        <v>1194</v>
      </c>
      <c r="L110" s="4"/>
      <c r="M110" s="4"/>
      <c r="N110" s="3" t="s">
        <v>1194</v>
      </c>
      <c r="P110" s="7"/>
    </row>
    <row r="111" spans="1:17" x14ac:dyDescent="0.3">
      <c r="A111" s="3"/>
      <c r="D111" s="44"/>
      <c r="E111" s="3"/>
      <c r="F111" s="3"/>
      <c r="G111" s="3"/>
      <c r="H111" s="3"/>
      <c r="I111" s="3"/>
      <c r="J111" s="3"/>
      <c r="K111" s="45"/>
      <c r="L111" s="45"/>
      <c r="M111" s="45"/>
      <c r="N111" s="223"/>
      <c r="O111" s="6"/>
    </row>
    <row r="112" spans="1:17" x14ac:dyDescent="0.3">
      <c r="A112" s="22"/>
      <c r="D112" s="23"/>
      <c r="E112" s="22"/>
      <c r="F112" s="22"/>
      <c r="G112" s="22"/>
      <c r="H112" s="22"/>
      <c r="I112" s="22"/>
      <c r="J112" s="22"/>
      <c r="N112" s="43"/>
    </row>
    <row r="113" spans="1:23" x14ac:dyDescent="0.3">
      <c r="A113" s="22"/>
      <c r="B113" s="1"/>
      <c r="C113" s="47" t="s">
        <v>1193</v>
      </c>
      <c r="D113" s="47"/>
      <c r="E113" s="45"/>
      <c r="F113" s="45"/>
      <c r="H113" s="47" t="s">
        <v>1192</v>
      </c>
      <c r="I113" s="222"/>
      <c r="J113" s="221"/>
      <c r="K113" s="47" t="s">
        <v>1191</v>
      </c>
      <c r="L113" s="47"/>
      <c r="M113" s="47"/>
      <c r="N113" s="46"/>
      <c r="O113" s="220" t="s">
        <v>1190</v>
      </c>
    </row>
    <row r="114" spans="1:23" x14ac:dyDescent="0.3">
      <c r="C114" s="23" t="s">
        <v>1189</v>
      </c>
      <c r="D114" s="23"/>
      <c r="H114" s="22" t="s">
        <v>1188</v>
      </c>
      <c r="I114" s="22"/>
      <c r="K114" s="22" t="s">
        <v>1187</v>
      </c>
      <c r="L114" s="22"/>
      <c r="M114" s="22"/>
      <c r="O114" s="5" t="s">
        <v>1187</v>
      </c>
    </row>
    <row r="118" spans="1:23" x14ac:dyDescent="0.3">
      <c r="J118" s="23"/>
    </row>
    <row r="119" spans="1:23" x14ac:dyDescent="0.3">
      <c r="A119" s="19"/>
      <c r="B119" s="13"/>
      <c r="C119" s="18"/>
      <c r="D119" s="219"/>
      <c r="E119" s="16"/>
      <c r="F119" s="15"/>
      <c r="G119" s="15"/>
      <c r="H119" s="14"/>
      <c r="I119" s="14"/>
    </row>
    <row r="120" spans="1:23" x14ac:dyDescent="0.3">
      <c r="A120" s="19"/>
      <c r="B120" s="13"/>
      <c r="C120" s="18"/>
      <c r="D120" s="219"/>
      <c r="E120" s="16"/>
      <c r="F120" s="15"/>
      <c r="G120" s="15"/>
      <c r="H120" s="14"/>
      <c r="I120" s="14"/>
      <c r="K120" s="14"/>
      <c r="L120" s="14"/>
      <c r="M120" s="14"/>
      <c r="N120" s="12"/>
      <c r="O120" s="218"/>
      <c r="P120" s="12"/>
      <c r="Q120" s="11"/>
      <c r="R120" s="11"/>
      <c r="S120" s="11"/>
      <c r="T120" s="11"/>
      <c r="U120" s="11"/>
      <c r="V120" s="11"/>
      <c r="W120" s="11"/>
    </row>
    <row r="121" spans="1:23" s="11" customFormat="1" x14ac:dyDescent="0.3">
      <c r="A121" s="19"/>
      <c r="B121" s="13"/>
      <c r="C121" s="18"/>
      <c r="D121" s="219"/>
      <c r="E121" s="16"/>
      <c r="F121" s="15"/>
      <c r="G121" s="15"/>
      <c r="H121" s="14"/>
      <c r="I121" s="14"/>
      <c r="J121" s="14"/>
      <c r="K121" s="14"/>
      <c r="L121" s="14"/>
      <c r="M121" s="14"/>
      <c r="N121" s="12"/>
      <c r="O121" s="218"/>
      <c r="P121" s="12"/>
    </row>
    <row r="122" spans="1:23" s="11" customFormat="1" x14ac:dyDescent="0.3">
      <c r="A122" s="19"/>
      <c r="B122" s="13"/>
      <c r="C122" s="18"/>
      <c r="D122" s="219"/>
      <c r="E122" s="16"/>
      <c r="F122" s="15"/>
      <c r="G122" s="15"/>
      <c r="H122" s="14"/>
      <c r="I122" s="14"/>
      <c r="J122" s="14"/>
      <c r="K122" s="14"/>
      <c r="L122" s="14"/>
      <c r="M122" s="14"/>
      <c r="N122" s="12"/>
      <c r="O122" s="218"/>
      <c r="P122" s="12"/>
    </row>
    <row r="123" spans="1:23" x14ac:dyDescent="0.3">
      <c r="A123" s="217"/>
      <c r="B123" s="6"/>
      <c r="C123" s="217"/>
      <c r="D123" s="7"/>
      <c r="E123" s="217"/>
      <c r="F123" s="217"/>
      <c r="G123" s="217"/>
      <c r="H123" s="217"/>
      <c r="I123" s="217"/>
      <c r="J123" s="217"/>
      <c r="K123" s="217"/>
      <c r="L123" s="217"/>
      <c r="M123" s="217"/>
      <c r="N123" s="7"/>
      <c r="O123" s="6"/>
    </row>
    <row r="124" spans="1:23" x14ac:dyDescent="0.3">
      <c r="A124" s="217"/>
      <c r="B124" s="6"/>
      <c r="C124" s="217"/>
      <c r="D124" s="7"/>
      <c r="E124" s="217"/>
      <c r="F124" s="217"/>
      <c r="G124" s="217"/>
      <c r="H124" s="217"/>
      <c r="I124" s="217"/>
      <c r="J124" s="217"/>
      <c r="K124" s="217"/>
      <c r="L124" s="217"/>
      <c r="M124" s="217"/>
      <c r="N124" s="7"/>
      <c r="O124" s="6"/>
    </row>
    <row r="125" spans="1:23" x14ac:dyDescent="0.3">
      <c r="A125" s="217"/>
      <c r="B125" s="6"/>
      <c r="C125" s="217"/>
      <c r="D125" s="7"/>
      <c r="E125" s="217"/>
      <c r="F125" s="217"/>
      <c r="G125" s="217"/>
      <c r="H125" s="217"/>
      <c r="I125" s="217"/>
      <c r="J125" s="217"/>
      <c r="K125" s="217"/>
      <c r="L125" s="217"/>
      <c r="M125" s="217"/>
      <c r="N125" s="7"/>
      <c r="O125" s="6"/>
    </row>
    <row r="126" spans="1:23" x14ac:dyDescent="0.3">
      <c r="A126" s="217"/>
      <c r="B126" s="6"/>
      <c r="C126" s="217"/>
      <c r="D126" s="7"/>
      <c r="E126" s="217"/>
      <c r="F126" s="217"/>
      <c r="G126" s="217"/>
      <c r="H126" s="217"/>
      <c r="I126" s="217"/>
      <c r="J126" s="217"/>
      <c r="K126" s="217"/>
      <c r="L126" s="217"/>
      <c r="M126" s="217"/>
      <c r="N126" s="7"/>
      <c r="O126" s="6"/>
    </row>
    <row r="127" spans="1:23" x14ac:dyDescent="0.3">
      <c r="A127" s="217"/>
      <c r="B127" s="6"/>
      <c r="C127" s="217"/>
      <c r="D127" s="7"/>
      <c r="E127" s="217"/>
      <c r="F127" s="217"/>
      <c r="G127" s="217"/>
      <c r="H127" s="217"/>
      <c r="I127" s="217"/>
      <c r="J127" s="217"/>
      <c r="K127" s="217"/>
      <c r="L127" s="217"/>
      <c r="M127" s="217"/>
      <c r="N127" s="7"/>
      <c r="O127" s="6"/>
    </row>
    <row r="128" spans="1:23" x14ac:dyDescent="0.3">
      <c r="A128" s="217"/>
      <c r="B128" s="6"/>
      <c r="C128" s="217"/>
      <c r="D128" s="7"/>
      <c r="E128" s="217"/>
      <c r="F128" s="217"/>
      <c r="G128" s="217"/>
      <c r="H128" s="217"/>
      <c r="I128" s="217"/>
      <c r="J128" s="217"/>
      <c r="K128" s="217"/>
      <c r="L128" s="217"/>
      <c r="M128" s="217"/>
      <c r="N128" s="7"/>
      <c r="O128" s="6"/>
    </row>
    <row r="129" spans="11:15" x14ac:dyDescent="0.3">
      <c r="K129" s="217"/>
      <c r="L129" s="217"/>
      <c r="M129" s="217"/>
      <c r="N129" s="7"/>
      <c r="O129" s="6"/>
    </row>
  </sheetData>
  <pageMargins left="0.19685039370078741" right="0.19685039370078741" top="0.23622047244094491" bottom="0.19685039370078741" header="0.31496062992125984" footer="0.31496062992125984"/>
  <pageSetup paperSize="10000" scale="63" fitToHeight="0" orientation="landscape" horizontalDpi="4294967293" verticalDpi="4294967293" r:id="rId1"/>
  <rowBreaks count="1" manualBreakCount="1">
    <brk id="34" max="15" man="1"/>
  </rowBreaks>
  <extLst>
    <ext xmlns:x14="http://schemas.microsoft.com/office/spreadsheetml/2009/9/main" uri="{78C0D931-6437-407d-A8EE-F0AAD7539E65}">
      <x14:conditionalFormattings>
        <x14:conditionalFormatting xmlns:xm="http://schemas.microsoft.com/office/excel/2006/main">
          <x14:cfRule type="containsText" priority="50" operator="containsText" id="{DFE79E15-7E79-4363-972B-428799928729}">
            <xm:f>NOT(ISERROR(SEARCH($D$12,N15)))</xm:f>
            <xm:f>$D$12</xm:f>
            <x14:dxf>
              <font>
                <color rgb="FFC00000"/>
              </font>
            </x14:dxf>
          </x14:cfRule>
          <x14:cfRule type="containsText" priority="51" operator="containsText" id="{F48F74AF-3F6B-461D-97FA-0DC521833DB1}">
            <xm:f>NOT(ISERROR(SEARCH($D$11,N15)))</xm:f>
            <xm:f>$D$11</xm:f>
            <x14:dxf>
              <fill>
                <patternFill>
                  <bgColor rgb="FFFF0000"/>
                </patternFill>
              </fill>
            </x14:dxf>
          </x14:cfRule>
          <x14:cfRule type="containsText" priority="52" operator="containsText" id="{CD8B2742-B89A-43FD-85F0-8A1D38A29D56}">
            <xm:f>NOT(ISERROR(SEARCH($D$10,N15)))</xm:f>
            <xm:f>$D$10</xm:f>
            <x14:dxf>
              <fill>
                <patternFill>
                  <bgColor rgb="FFFF66CC"/>
                </patternFill>
              </fill>
            </x14:dxf>
          </x14:cfRule>
          <x14:cfRule type="containsText" priority="53" operator="containsText" id="{433FD97D-B746-40AF-8D40-B9C2898AA80A}">
            <xm:f>NOT(ISERROR(SEARCH($D$9,N15)))</xm:f>
            <xm:f>$D$9</xm:f>
            <x14:dxf>
              <fill>
                <patternFill>
                  <bgColor rgb="FF00B0F0"/>
                </patternFill>
              </fill>
            </x14:dxf>
          </x14:cfRule>
          <x14:cfRule type="containsText" priority="54" operator="containsText" id="{1FFE5019-5BE8-45F1-BF79-4D6DD4FC0026}">
            <xm:f>NOT(ISERROR(SEARCH($D$8,N15)))</xm:f>
            <xm:f>$D$8</xm:f>
            <x14:dxf>
              <fill>
                <patternFill>
                  <bgColor rgb="FFFFFF00"/>
                </patternFill>
              </fill>
            </x14:dxf>
          </x14:cfRule>
          <x14:cfRule type="containsText" priority="55" operator="containsText" id="{354026CF-9827-49C0-A056-7806D9101CE5}">
            <xm:f>NOT(ISERROR(SEARCH($D$7,N15)))</xm:f>
            <xm:f>$D$7</xm:f>
            <x14:dxf>
              <fill>
                <patternFill>
                  <bgColor theme="5"/>
                </patternFill>
              </fill>
            </x14:dxf>
          </x14:cfRule>
          <x14:cfRule type="containsText" priority="56" operator="containsText" id="{89A8364E-9217-4064-A233-DE33EA0CAC77}">
            <xm:f>NOT(ISERROR(SEARCH($D$6,N15)))</xm:f>
            <xm:f>$D$6</xm:f>
            <x14:dxf>
              <fill>
                <patternFill>
                  <bgColor theme="9"/>
                </patternFill>
              </fill>
            </x14:dxf>
          </x14:cfRule>
          <xm:sqref>N40:N53 N76:N89 N15:N38 N55:N58 N61:N74 N91:N98</xm:sqref>
        </x14:conditionalFormatting>
        <x14:conditionalFormatting xmlns:xm="http://schemas.microsoft.com/office/excel/2006/main">
          <x14:cfRule type="containsText" priority="43" operator="containsText" id="{FF419104-2C81-48C2-BF54-6276534BF2A2}">
            <xm:f>NOT(ISERROR(SEARCH($D$12,N54)))</xm:f>
            <xm:f>$D$12</xm:f>
            <x14:dxf>
              <font>
                <color rgb="FFC00000"/>
              </font>
            </x14:dxf>
          </x14:cfRule>
          <x14:cfRule type="containsText" priority="44" operator="containsText" id="{277696D7-F7E3-448B-97B9-09DAA6F12C75}">
            <xm:f>NOT(ISERROR(SEARCH($D$11,N54)))</xm:f>
            <xm:f>$D$11</xm:f>
            <x14:dxf>
              <fill>
                <patternFill>
                  <bgColor rgb="FFFF0000"/>
                </patternFill>
              </fill>
            </x14:dxf>
          </x14:cfRule>
          <x14:cfRule type="containsText" priority="45" operator="containsText" id="{844CB8C0-D8C1-4655-9235-2C3EB9146B22}">
            <xm:f>NOT(ISERROR(SEARCH($D$10,N54)))</xm:f>
            <xm:f>$D$10</xm:f>
            <x14:dxf>
              <fill>
                <patternFill>
                  <bgColor rgb="FFFF66CC"/>
                </patternFill>
              </fill>
            </x14:dxf>
          </x14:cfRule>
          <x14:cfRule type="containsText" priority="46" operator="containsText" id="{9416FD1F-EC3D-4097-AEAE-7F38CE99F809}">
            <xm:f>NOT(ISERROR(SEARCH($D$9,N54)))</xm:f>
            <xm:f>$D$9</xm:f>
            <x14:dxf>
              <fill>
                <patternFill>
                  <bgColor rgb="FF00B0F0"/>
                </patternFill>
              </fill>
            </x14:dxf>
          </x14:cfRule>
          <x14:cfRule type="containsText" priority="47" operator="containsText" id="{E925970E-DFC3-4CAD-9A06-4664FA0BA48E}">
            <xm:f>NOT(ISERROR(SEARCH($D$8,N54)))</xm:f>
            <xm:f>$D$8</xm:f>
            <x14:dxf>
              <fill>
                <patternFill>
                  <bgColor rgb="FFFFFF00"/>
                </patternFill>
              </fill>
            </x14:dxf>
          </x14:cfRule>
          <x14:cfRule type="containsText" priority="48" operator="containsText" id="{8B07FE77-14EB-463B-B0E1-EDC62E88255D}">
            <xm:f>NOT(ISERROR(SEARCH($D$7,N54)))</xm:f>
            <xm:f>$D$7</xm:f>
            <x14:dxf>
              <fill>
                <patternFill>
                  <bgColor theme="5"/>
                </patternFill>
              </fill>
            </x14:dxf>
          </x14:cfRule>
          <x14:cfRule type="containsText" priority="49" operator="containsText" id="{2A0A0017-C1A4-479F-AD52-55477A9DE017}">
            <xm:f>NOT(ISERROR(SEARCH($D$6,N54)))</xm:f>
            <xm:f>$D$6</xm:f>
            <x14:dxf>
              <fill>
                <patternFill>
                  <bgColor theme="9"/>
                </patternFill>
              </fill>
            </x14:dxf>
          </x14:cfRule>
          <xm:sqref>N54</xm:sqref>
        </x14:conditionalFormatting>
        <x14:conditionalFormatting xmlns:xm="http://schemas.microsoft.com/office/excel/2006/main">
          <x14:cfRule type="containsText" priority="36" operator="containsText" id="{B34C2951-F144-4368-8848-6EAAFD08D49B}">
            <xm:f>NOT(ISERROR(SEARCH($D$12,N59)))</xm:f>
            <xm:f>$D$12</xm:f>
            <x14:dxf>
              <font>
                <color rgb="FFC00000"/>
              </font>
            </x14:dxf>
          </x14:cfRule>
          <x14:cfRule type="containsText" priority="37" operator="containsText" id="{B4DB7044-6D1E-471F-924A-9C2AA53895B3}">
            <xm:f>NOT(ISERROR(SEARCH($D$11,N59)))</xm:f>
            <xm:f>$D$11</xm:f>
            <x14:dxf>
              <fill>
                <patternFill>
                  <bgColor rgb="FFFF0000"/>
                </patternFill>
              </fill>
            </x14:dxf>
          </x14:cfRule>
          <x14:cfRule type="containsText" priority="38" operator="containsText" id="{EA3FF86D-A4FE-43F2-9F70-B474BD15EBCE}">
            <xm:f>NOT(ISERROR(SEARCH($D$10,N59)))</xm:f>
            <xm:f>$D$10</xm:f>
            <x14:dxf>
              <fill>
                <patternFill>
                  <bgColor rgb="FFFF66CC"/>
                </patternFill>
              </fill>
            </x14:dxf>
          </x14:cfRule>
          <x14:cfRule type="containsText" priority="39" operator="containsText" id="{03D3FA93-E7DF-4908-B8C0-84F4FDD319EB}">
            <xm:f>NOT(ISERROR(SEARCH($D$9,N59)))</xm:f>
            <xm:f>$D$9</xm:f>
            <x14:dxf>
              <fill>
                <patternFill>
                  <bgColor rgb="FF00B0F0"/>
                </patternFill>
              </fill>
            </x14:dxf>
          </x14:cfRule>
          <x14:cfRule type="containsText" priority="40" operator="containsText" id="{7DDE7E9B-7B64-4A3B-8CD7-4B8659048925}">
            <xm:f>NOT(ISERROR(SEARCH($D$8,N59)))</xm:f>
            <xm:f>$D$8</xm:f>
            <x14:dxf>
              <fill>
                <patternFill>
                  <bgColor rgb="FFFFFF00"/>
                </patternFill>
              </fill>
            </x14:dxf>
          </x14:cfRule>
          <x14:cfRule type="containsText" priority="41" operator="containsText" id="{77A6FDF6-2C52-45C0-B675-0681426EF680}">
            <xm:f>NOT(ISERROR(SEARCH($D$7,N59)))</xm:f>
            <xm:f>$D$7</xm:f>
            <x14:dxf>
              <fill>
                <patternFill>
                  <bgColor theme="5"/>
                </patternFill>
              </fill>
            </x14:dxf>
          </x14:cfRule>
          <x14:cfRule type="containsText" priority="42" operator="containsText" id="{F0247D34-A829-4DD5-AE7F-01AEA980C296}">
            <xm:f>NOT(ISERROR(SEARCH($D$6,N59)))</xm:f>
            <xm:f>$D$6</xm:f>
            <x14:dxf>
              <fill>
                <patternFill>
                  <bgColor theme="9"/>
                </patternFill>
              </fill>
            </x14:dxf>
          </x14:cfRule>
          <xm:sqref>N59</xm:sqref>
        </x14:conditionalFormatting>
        <x14:conditionalFormatting xmlns:xm="http://schemas.microsoft.com/office/excel/2006/main">
          <x14:cfRule type="containsText" priority="29" operator="containsText" id="{9D3B751F-0D7F-45CD-BE91-94D5555DF945}">
            <xm:f>NOT(ISERROR(SEARCH($D$12,N60)))</xm:f>
            <xm:f>$D$12</xm:f>
            <x14:dxf>
              <font>
                <color rgb="FFC00000"/>
              </font>
            </x14:dxf>
          </x14:cfRule>
          <x14:cfRule type="containsText" priority="30" operator="containsText" id="{785624AF-F969-44E8-B97B-C34472D88DDF}">
            <xm:f>NOT(ISERROR(SEARCH($D$11,N60)))</xm:f>
            <xm:f>$D$11</xm:f>
            <x14:dxf>
              <fill>
                <patternFill>
                  <bgColor rgb="FFFF0000"/>
                </patternFill>
              </fill>
            </x14:dxf>
          </x14:cfRule>
          <x14:cfRule type="containsText" priority="31" operator="containsText" id="{23915A8F-D4B1-45F8-BB79-EA75FAE89673}">
            <xm:f>NOT(ISERROR(SEARCH($D$10,N60)))</xm:f>
            <xm:f>$D$10</xm:f>
            <x14:dxf>
              <fill>
                <patternFill>
                  <bgColor rgb="FFFF66CC"/>
                </patternFill>
              </fill>
            </x14:dxf>
          </x14:cfRule>
          <x14:cfRule type="containsText" priority="32" operator="containsText" id="{FFA634D1-AE2F-49E2-B584-FAB758C2E3D2}">
            <xm:f>NOT(ISERROR(SEARCH($D$9,N60)))</xm:f>
            <xm:f>$D$9</xm:f>
            <x14:dxf>
              <fill>
                <patternFill>
                  <bgColor rgb="FF00B0F0"/>
                </patternFill>
              </fill>
            </x14:dxf>
          </x14:cfRule>
          <x14:cfRule type="containsText" priority="33" operator="containsText" id="{6F4D5728-BFB2-4331-AA97-2725A986125A}">
            <xm:f>NOT(ISERROR(SEARCH($D$8,N60)))</xm:f>
            <xm:f>$D$8</xm:f>
            <x14:dxf>
              <fill>
                <patternFill>
                  <bgColor rgb="FFFFFF00"/>
                </patternFill>
              </fill>
            </x14:dxf>
          </x14:cfRule>
          <x14:cfRule type="containsText" priority="34" operator="containsText" id="{6969CD6E-C68A-45DD-A064-56E92D2E21F0}">
            <xm:f>NOT(ISERROR(SEARCH($D$7,N60)))</xm:f>
            <xm:f>$D$7</xm:f>
            <x14:dxf>
              <fill>
                <patternFill>
                  <bgColor theme="5"/>
                </patternFill>
              </fill>
            </x14:dxf>
          </x14:cfRule>
          <x14:cfRule type="containsText" priority="35" operator="containsText" id="{56F0E057-6A6B-46D3-B948-07FE71685FA5}">
            <xm:f>NOT(ISERROR(SEARCH($D$6,N60)))</xm:f>
            <xm:f>$D$6</xm:f>
            <x14:dxf>
              <fill>
                <patternFill>
                  <bgColor theme="9"/>
                </patternFill>
              </fill>
            </x14:dxf>
          </x14:cfRule>
          <xm:sqref>N60</xm:sqref>
        </x14:conditionalFormatting>
        <x14:conditionalFormatting xmlns:xm="http://schemas.microsoft.com/office/excel/2006/main">
          <x14:cfRule type="containsText" priority="22" operator="containsText" id="{52793E55-8EA7-43D9-9EF1-5AAEF27C844F}">
            <xm:f>NOT(ISERROR(SEARCH($D$12,N99)))</xm:f>
            <xm:f>$D$12</xm:f>
            <x14:dxf>
              <font>
                <color rgb="FFC00000"/>
              </font>
            </x14:dxf>
          </x14:cfRule>
          <x14:cfRule type="containsText" priority="23" operator="containsText" id="{2D4B71D4-E4D2-4D6A-A0D3-94366A5B7F94}">
            <xm:f>NOT(ISERROR(SEARCH($D$11,N99)))</xm:f>
            <xm:f>$D$11</xm:f>
            <x14:dxf>
              <fill>
                <patternFill>
                  <bgColor rgb="FFFF0000"/>
                </patternFill>
              </fill>
            </x14:dxf>
          </x14:cfRule>
          <x14:cfRule type="containsText" priority="24" operator="containsText" id="{DF865A1E-FF4E-47DA-99CC-F7BE371F5CB6}">
            <xm:f>NOT(ISERROR(SEARCH($D$10,N99)))</xm:f>
            <xm:f>$D$10</xm:f>
            <x14:dxf>
              <fill>
                <patternFill>
                  <bgColor rgb="FFFF66CC"/>
                </patternFill>
              </fill>
            </x14:dxf>
          </x14:cfRule>
          <x14:cfRule type="containsText" priority="25" operator="containsText" id="{8CD947EA-333E-47BE-A5E1-FF4C173C21C6}">
            <xm:f>NOT(ISERROR(SEARCH($D$9,N99)))</xm:f>
            <xm:f>$D$9</xm:f>
            <x14:dxf>
              <fill>
                <patternFill>
                  <bgColor rgb="FF00B0F0"/>
                </patternFill>
              </fill>
            </x14:dxf>
          </x14:cfRule>
          <x14:cfRule type="containsText" priority="26" operator="containsText" id="{0A87445A-B060-438E-88A8-720EF7085FD9}">
            <xm:f>NOT(ISERROR(SEARCH($D$8,N99)))</xm:f>
            <xm:f>$D$8</xm:f>
            <x14:dxf>
              <fill>
                <patternFill>
                  <bgColor rgb="FFFFFF00"/>
                </patternFill>
              </fill>
            </x14:dxf>
          </x14:cfRule>
          <x14:cfRule type="containsText" priority="27" operator="containsText" id="{DE2DB8FD-076C-40CB-A198-3753685E1EF6}">
            <xm:f>NOT(ISERROR(SEARCH($D$7,N99)))</xm:f>
            <xm:f>$D$7</xm:f>
            <x14:dxf>
              <fill>
                <patternFill>
                  <bgColor theme="5"/>
                </patternFill>
              </fill>
            </x14:dxf>
          </x14:cfRule>
          <x14:cfRule type="containsText" priority="28" operator="containsText" id="{AC79FC97-E3C9-47AE-B8A3-4D5A4FFD4B6D}">
            <xm:f>NOT(ISERROR(SEARCH($D$6,N99)))</xm:f>
            <xm:f>$D$6</xm:f>
            <x14:dxf>
              <fill>
                <patternFill>
                  <bgColor theme="9"/>
                </patternFill>
              </fill>
            </x14:dxf>
          </x14:cfRule>
          <xm:sqref>N99</xm:sqref>
        </x14:conditionalFormatting>
        <x14:conditionalFormatting xmlns:xm="http://schemas.microsoft.com/office/excel/2006/main">
          <x14:cfRule type="containsText" priority="15" operator="containsText" id="{DD692E07-3D12-4365-AA6B-98D3C9754F9C}">
            <xm:f>NOT(ISERROR(SEARCH($D$12,N39)))</xm:f>
            <xm:f>$D$12</xm:f>
            <x14:dxf>
              <font>
                <color rgb="FFC00000"/>
              </font>
            </x14:dxf>
          </x14:cfRule>
          <x14:cfRule type="containsText" priority="16" operator="containsText" id="{159F2A15-8B00-40CC-A404-05F15DD25982}">
            <xm:f>NOT(ISERROR(SEARCH($D$11,N39)))</xm:f>
            <xm:f>$D$11</xm:f>
            <x14:dxf>
              <fill>
                <patternFill>
                  <bgColor rgb="FFFF0000"/>
                </patternFill>
              </fill>
            </x14:dxf>
          </x14:cfRule>
          <x14:cfRule type="containsText" priority="17" operator="containsText" id="{FC3730C8-95F2-409E-A5DB-BC12FCE12508}">
            <xm:f>NOT(ISERROR(SEARCH($D$10,N39)))</xm:f>
            <xm:f>$D$10</xm:f>
            <x14:dxf>
              <fill>
                <patternFill>
                  <bgColor rgb="FFFF66CC"/>
                </patternFill>
              </fill>
            </x14:dxf>
          </x14:cfRule>
          <x14:cfRule type="containsText" priority="18" operator="containsText" id="{5A8D63F4-C8AA-444A-A98C-DEE9AFA0F1B9}">
            <xm:f>NOT(ISERROR(SEARCH($D$9,N39)))</xm:f>
            <xm:f>$D$9</xm:f>
            <x14:dxf>
              <fill>
                <patternFill>
                  <bgColor rgb="FF00B0F0"/>
                </patternFill>
              </fill>
            </x14:dxf>
          </x14:cfRule>
          <x14:cfRule type="containsText" priority="19" operator="containsText" id="{1458F20D-48FA-475F-8892-8235DF0577C6}">
            <xm:f>NOT(ISERROR(SEARCH($D$8,N39)))</xm:f>
            <xm:f>$D$8</xm:f>
            <x14:dxf>
              <fill>
                <patternFill>
                  <bgColor rgb="FFFFFF00"/>
                </patternFill>
              </fill>
            </x14:dxf>
          </x14:cfRule>
          <x14:cfRule type="containsText" priority="20" operator="containsText" id="{C4751BEA-2A34-46E4-9879-DF12F71C2231}">
            <xm:f>NOT(ISERROR(SEARCH($D$7,N39)))</xm:f>
            <xm:f>$D$7</xm:f>
            <x14:dxf>
              <fill>
                <patternFill>
                  <bgColor theme="5"/>
                </patternFill>
              </fill>
            </x14:dxf>
          </x14:cfRule>
          <x14:cfRule type="containsText" priority="21" operator="containsText" id="{2FDE4A68-A9C8-4215-9465-9FBEA6D0F819}">
            <xm:f>NOT(ISERROR(SEARCH($D$6,N39)))</xm:f>
            <xm:f>$D$6</xm:f>
            <x14:dxf>
              <fill>
                <patternFill>
                  <bgColor theme="9"/>
                </patternFill>
              </fill>
            </x14:dxf>
          </x14:cfRule>
          <xm:sqref>N39</xm:sqref>
        </x14:conditionalFormatting>
        <x14:conditionalFormatting xmlns:xm="http://schemas.microsoft.com/office/excel/2006/main">
          <x14:cfRule type="containsText" priority="8" operator="containsText" id="{9A796FB4-FD3F-478F-AA87-26D966AF098B}">
            <xm:f>NOT(ISERROR(SEARCH($D$12,N75)))</xm:f>
            <xm:f>$D$12</xm:f>
            <x14:dxf>
              <font>
                <color rgb="FFC00000"/>
              </font>
            </x14:dxf>
          </x14:cfRule>
          <x14:cfRule type="containsText" priority="9" operator="containsText" id="{8607EE19-F836-4CC4-B85D-B83FC443B7AC}">
            <xm:f>NOT(ISERROR(SEARCH($D$11,N75)))</xm:f>
            <xm:f>$D$11</xm:f>
            <x14:dxf>
              <fill>
                <patternFill>
                  <bgColor rgb="FFFF0000"/>
                </patternFill>
              </fill>
            </x14:dxf>
          </x14:cfRule>
          <x14:cfRule type="containsText" priority="10" operator="containsText" id="{8FA22BDA-CCD3-44FA-9DD8-68C348043713}">
            <xm:f>NOT(ISERROR(SEARCH($D$10,N75)))</xm:f>
            <xm:f>$D$10</xm:f>
            <x14:dxf>
              <fill>
                <patternFill>
                  <bgColor rgb="FFFF66CC"/>
                </patternFill>
              </fill>
            </x14:dxf>
          </x14:cfRule>
          <x14:cfRule type="containsText" priority="11" operator="containsText" id="{736EA5AC-A645-45ED-94D5-EA29CC81E012}">
            <xm:f>NOT(ISERROR(SEARCH($D$9,N75)))</xm:f>
            <xm:f>$D$9</xm:f>
            <x14:dxf>
              <fill>
                <patternFill>
                  <bgColor rgb="FF00B0F0"/>
                </patternFill>
              </fill>
            </x14:dxf>
          </x14:cfRule>
          <x14:cfRule type="containsText" priority="12" operator="containsText" id="{606CA3D5-4F49-46BA-B8F1-D6E2E1295469}">
            <xm:f>NOT(ISERROR(SEARCH($D$8,N75)))</xm:f>
            <xm:f>$D$8</xm:f>
            <x14:dxf>
              <fill>
                <patternFill>
                  <bgColor rgb="FFFFFF00"/>
                </patternFill>
              </fill>
            </x14:dxf>
          </x14:cfRule>
          <x14:cfRule type="containsText" priority="13" operator="containsText" id="{9FE970B7-6BE1-4FEB-9AB8-2C869F526319}">
            <xm:f>NOT(ISERROR(SEARCH($D$7,N75)))</xm:f>
            <xm:f>$D$7</xm:f>
            <x14:dxf>
              <fill>
                <patternFill>
                  <bgColor theme="5"/>
                </patternFill>
              </fill>
            </x14:dxf>
          </x14:cfRule>
          <x14:cfRule type="containsText" priority="14" operator="containsText" id="{89C3A397-EF55-4D8C-863D-7D4E62697F74}">
            <xm:f>NOT(ISERROR(SEARCH($D$6,N75)))</xm:f>
            <xm:f>$D$6</xm:f>
            <x14:dxf>
              <fill>
                <patternFill>
                  <bgColor theme="9"/>
                </patternFill>
              </fill>
            </x14:dxf>
          </x14:cfRule>
          <xm:sqref>N75</xm:sqref>
        </x14:conditionalFormatting>
        <x14:conditionalFormatting xmlns:xm="http://schemas.microsoft.com/office/excel/2006/main">
          <x14:cfRule type="containsText" priority="1" operator="containsText" id="{9B13ED52-89A6-4F94-A2EA-932CBA3B4135}">
            <xm:f>NOT(ISERROR(SEARCH($D$12,N90)))</xm:f>
            <xm:f>$D$12</xm:f>
            <x14:dxf>
              <font>
                <color rgb="FFC00000"/>
              </font>
            </x14:dxf>
          </x14:cfRule>
          <x14:cfRule type="containsText" priority="2" operator="containsText" id="{C4021C85-10DA-4D1F-86BD-DB58B00692EE}">
            <xm:f>NOT(ISERROR(SEARCH($D$11,N90)))</xm:f>
            <xm:f>$D$11</xm:f>
            <x14:dxf>
              <fill>
                <patternFill>
                  <bgColor rgb="FFFF0000"/>
                </patternFill>
              </fill>
            </x14:dxf>
          </x14:cfRule>
          <x14:cfRule type="containsText" priority="3" operator="containsText" id="{91D037D8-0B9B-4994-AF36-84D888ED6D91}">
            <xm:f>NOT(ISERROR(SEARCH($D$10,N90)))</xm:f>
            <xm:f>$D$10</xm:f>
            <x14:dxf>
              <fill>
                <patternFill>
                  <bgColor rgb="FFFF66CC"/>
                </patternFill>
              </fill>
            </x14:dxf>
          </x14:cfRule>
          <x14:cfRule type="containsText" priority="4" operator="containsText" id="{48E49A74-E8DC-441F-801B-AEFA41889145}">
            <xm:f>NOT(ISERROR(SEARCH($D$9,N90)))</xm:f>
            <xm:f>$D$9</xm:f>
            <x14:dxf>
              <fill>
                <patternFill>
                  <bgColor rgb="FF00B0F0"/>
                </patternFill>
              </fill>
            </x14:dxf>
          </x14:cfRule>
          <x14:cfRule type="containsText" priority="5" operator="containsText" id="{B76A0602-A2D5-4B72-A137-357BB1B238A4}">
            <xm:f>NOT(ISERROR(SEARCH($D$8,N90)))</xm:f>
            <xm:f>$D$8</xm:f>
            <x14:dxf>
              <fill>
                <patternFill>
                  <bgColor rgb="FFFFFF00"/>
                </patternFill>
              </fill>
            </x14:dxf>
          </x14:cfRule>
          <x14:cfRule type="containsText" priority="6" operator="containsText" id="{E8155A82-B57B-4BAE-A3C9-550C59C205F7}">
            <xm:f>NOT(ISERROR(SEARCH($D$7,N90)))</xm:f>
            <xm:f>$D$7</xm:f>
            <x14:dxf>
              <fill>
                <patternFill>
                  <bgColor theme="5"/>
                </patternFill>
              </fill>
            </x14:dxf>
          </x14:cfRule>
          <x14:cfRule type="containsText" priority="7" operator="containsText" id="{63C80274-C9A4-4EB2-9D58-4E2C103EC3B9}">
            <xm:f>NOT(ISERROR(SEARCH($D$6,N90)))</xm:f>
            <xm:f>$D$6</xm:f>
            <x14:dxf>
              <fill>
                <patternFill>
                  <bgColor theme="9"/>
                </patternFill>
              </fill>
            </x14:dxf>
          </x14:cfRule>
          <xm:sqref>N90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292"/>
  <sheetViews>
    <sheetView view="pageBreakPreview" topLeftCell="A7" zoomScale="85" zoomScaleNormal="100" zoomScaleSheetLayoutView="85" workbookViewId="0">
      <selection activeCell="D24" sqref="D24"/>
    </sheetView>
  </sheetViews>
  <sheetFormatPr defaultColWidth="8.85546875" defaultRowHeight="16.5" x14ac:dyDescent="0.3"/>
  <cols>
    <col min="1" max="1" width="6.42578125" style="1" customWidth="1"/>
    <col min="2" max="2" width="15.7109375" style="3" customWidth="1"/>
    <col min="3" max="3" width="13.7109375" style="5" customWidth="1"/>
    <col min="4" max="4" width="35.7109375" style="4" customWidth="1"/>
    <col min="5" max="8" width="8.7109375" style="1" hidden="1" customWidth="1"/>
    <col min="9" max="10" width="15.7109375" style="1" customWidth="1"/>
    <col min="11" max="11" width="18.7109375" style="1" customWidth="1"/>
    <col min="12" max="13" width="15.7109375" style="1" hidden="1" customWidth="1"/>
    <col min="14" max="14" width="24.7109375" style="2" customWidth="1"/>
    <col min="15" max="15" width="34.42578125" style="3" customWidth="1"/>
    <col min="16" max="16" width="22.5703125" style="2" customWidth="1"/>
    <col min="17" max="17" width="34.5703125" style="1" customWidth="1"/>
    <col min="18" max="16384" width="8.85546875" style="1"/>
  </cols>
  <sheetData>
    <row r="1" spans="1:20" ht="9.6" customHeight="1" x14ac:dyDescent="0.3"/>
    <row r="2" spans="1:20" s="212" customFormat="1" ht="22.15" customHeight="1" x14ac:dyDescent="0.25">
      <c r="B2" s="213"/>
      <c r="C2" s="213"/>
      <c r="D2" s="213"/>
      <c r="E2" s="213"/>
      <c r="F2" s="213"/>
      <c r="G2" s="213"/>
      <c r="H2" s="213"/>
      <c r="I2" s="213"/>
      <c r="J2" s="213" t="s">
        <v>1676</v>
      </c>
      <c r="K2" s="213"/>
      <c r="L2" s="213"/>
      <c r="M2" s="213"/>
      <c r="N2" s="215"/>
      <c r="O2" s="214"/>
      <c r="P2" s="213"/>
      <c r="Q2" s="213"/>
      <c r="R2" s="213"/>
      <c r="S2" s="213"/>
      <c r="T2" s="213"/>
    </row>
    <row r="3" spans="1:20" s="208" customFormat="1" ht="16.149999999999999" customHeight="1" x14ac:dyDescent="0.25">
      <c r="B3" s="209"/>
      <c r="C3" s="209"/>
      <c r="D3" s="209"/>
      <c r="E3" s="209"/>
      <c r="F3" s="209"/>
      <c r="G3" s="209"/>
      <c r="H3" s="209"/>
      <c r="I3" s="209"/>
      <c r="J3" s="209" t="s">
        <v>1675</v>
      </c>
      <c r="K3" s="209"/>
      <c r="L3" s="209"/>
      <c r="M3" s="209"/>
      <c r="N3" s="211"/>
      <c r="O3" s="210"/>
      <c r="P3" s="209"/>
    </row>
    <row r="4" spans="1:20" s="208" customFormat="1" ht="16.899999999999999" customHeight="1" x14ac:dyDescent="0.25">
      <c r="A4" s="209"/>
      <c r="C4" s="32"/>
      <c r="D4" s="32"/>
      <c r="E4" s="32"/>
      <c r="F4" s="32"/>
      <c r="G4" s="32"/>
      <c r="H4" s="32"/>
      <c r="I4" s="32"/>
      <c r="J4" s="32" t="s">
        <v>1674</v>
      </c>
      <c r="K4" s="32"/>
      <c r="L4" s="32"/>
      <c r="M4" s="32"/>
      <c r="N4" s="33"/>
      <c r="O4" s="57"/>
      <c r="P4" s="32"/>
    </row>
    <row r="5" spans="1:20" ht="9.6" customHeight="1" x14ac:dyDescent="0.3">
      <c r="N5" s="43"/>
    </row>
    <row r="6" spans="1:20" ht="13.9" customHeight="1" x14ac:dyDescent="0.3">
      <c r="A6" s="201"/>
      <c r="B6" s="206" t="s">
        <v>1673</v>
      </c>
      <c r="C6" s="207"/>
      <c r="D6" s="44" t="s">
        <v>1226</v>
      </c>
      <c r="E6" s="201"/>
      <c r="F6" s="201"/>
      <c r="G6" s="201"/>
      <c r="H6" s="201"/>
      <c r="I6" s="201"/>
      <c r="J6" s="201"/>
      <c r="K6" s="201"/>
      <c r="L6" s="201"/>
      <c r="M6" s="201"/>
      <c r="N6" s="200"/>
      <c r="O6" s="199"/>
    </row>
    <row r="7" spans="1:20" ht="13.9" customHeight="1" x14ac:dyDescent="0.3">
      <c r="A7" s="201"/>
      <c r="B7" s="206"/>
      <c r="C7" s="205"/>
      <c r="D7" s="3" t="s">
        <v>1301</v>
      </c>
      <c r="E7" s="201"/>
      <c r="F7" s="201"/>
      <c r="G7" s="201"/>
      <c r="H7" s="201"/>
      <c r="I7" s="201"/>
      <c r="J7" s="201"/>
      <c r="K7" s="201"/>
      <c r="L7" s="201"/>
      <c r="M7" s="201"/>
      <c r="N7" s="200"/>
      <c r="O7" s="199"/>
    </row>
    <row r="8" spans="1:20" ht="13.9" customHeight="1" x14ac:dyDescent="0.3">
      <c r="A8" s="201"/>
      <c r="B8" s="201"/>
      <c r="C8" s="204"/>
      <c r="D8" s="44" t="s">
        <v>1210</v>
      </c>
      <c r="E8" s="201"/>
      <c r="F8" s="201"/>
      <c r="G8" s="201"/>
      <c r="H8" s="201"/>
      <c r="I8" s="201"/>
      <c r="J8" s="201"/>
      <c r="K8" s="201"/>
      <c r="L8" s="201"/>
      <c r="M8" s="201"/>
      <c r="N8" s="200"/>
      <c r="O8" s="199"/>
    </row>
    <row r="9" spans="1:20" ht="13.9" customHeight="1" x14ac:dyDescent="0.3">
      <c r="A9" s="201"/>
      <c r="B9" s="201"/>
      <c r="C9" s="203"/>
      <c r="D9" s="44" t="s">
        <v>1206</v>
      </c>
      <c r="E9" s="201"/>
      <c r="F9" s="201"/>
      <c r="G9" s="201"/>
      <c r="H9" s="201"/>
      <c r="I9" s="201"/>
      <c r="J9" s="201"/>
      <c r="K9" s="201"/>
      <c r="L9" s="201"/>
      <c r="M9" s="201"/>
      <c r="N9" s="200"/>
      <c r="O9" s="199"/>
    </row>
    <row r="10" spans="1:20" ht="13.9" customHeight="1" x14ac:dyDescent="0.3">
      <c r="A10" s="201"/>
      <c r="B10" s="201"/>
      <c r="C10" s="202"/>
      <c r="D10" s="44" t="s">
        <v>1370</v>
      </c>
      <c r="E10" s="201"/>
      <c r="F10" s="201"/>
      <c r="G10" s="201"/>
      <c r="H10" s="201"/>
      <c r="I10" s="201"/>
      <c r="J10" s="201"/>
      <c r="K10" s="201"/>
      <c r="L10" s="201"/>
      <c r="M10" s="201"/>
      <c r="N10" s="200"/>
      <c r="O10" s="199"/>
    </row>
    <row r="11" spans="1:20" ht="13.9" customHeight="1" x14ac:dyDescent="0.3">
      <c r="B11" s="196"/>
      <c r="C11" s="198"/>
      <c r="D11" s="44" t="s">
        <v>1214</v>
      </c>
      <c r="E11" s="194"/>
      <c r="F11" s="194"/>
      <c r="G11" s="194"/>
      <c r="H11" s="194"/>
      <c r="I11" s="194"/>
      <c r="J11" s="194"/>
      <c r="K11" s="194"/>
      <c r="L11" s="194"/>
      <c r="M11" s="194"/>
      <c r="N11" s="193"/>
      <c r="O11" s="192"/>
    </row>
    <row r="12" spans="1:20" ht="13.9" customHeight="1" x14ac:dyDescent="0.3">
      <c r="B12" s="196"/>
      <c r="C12" s="197" t="s">
        <v>1672</v>
      </c>
      <c r="D12" s="3" t="s">
        <v>1245</v>
      </c>
      <c r="E12" s="194"/>
      <c r="F12" s="194"/>
      <c r="G12" s="194"/>
      <c r="H12" s="194"/>
      <c r="I12" s="194"/>
      <c r="J12" s="194"/>
      <c r="K12" s="194"/>
      <c r="L12" s="194"/>
      <c r="M12" s="194"/>
      <c r="N12" s="193"/>
      <c r="O12" s="192"/>
    </row>
    <row r="13" spans="1:20" ht="9.6" customHeight="1" x14ac:dyDescent="0.3">
      <c r="B13" s="196"/>
      <c r="C13" s="195"/>
      <c r="D13" s="44"/>
      <c r="E13" s="194"/>
      <c r="F13" s="194"/>
      <c r="G13" s="194"/>
      <c r="H13" s="194"/>
      <c r="I13" s="194"/>
      <c r="J13" s="194"/>
      <c r="K13" s="194"/>
      <c r="L13" s="194"/>
      <c r="M13" s="194"/>
      <c r="N13" s="193"/>
      <c r="O13" s="192"/>
    </row>
    <row r="14" spans="1:20" s="21" customFormat="1" ht="33" x14ac:dyDescent="0.25">
      <c r="A14" s="191" t="s">
        <v>1671</v>
      </c>
      <c r="B14" s="190" t="s">
        <v>1178</v>
      </c>
      <c r="C14" s="190" t="s">
        <v>1670</v>
      </c>
      <c r="D14" s="72" t="s">
        <v>0</v>
      </c>
      <c r="E14" s="72" t="s">
        <v>1669</v>
      </c>
      <c r="F14" s="72"/>
      <c r="G14" s="72" t="s">
        <v>1668</v>
      </c>
      <c r="H14" s="72"/>
      <c r="I14" s="72" t="s">
        <v>2</v>
      </c>
      <c r="J14" s="72" t="s">
        <v>1667</v>
      </c>
      <c r="K14" s="189" t="s">
        <v>1666</v>
      </c>
      <c r="L14" s="72" t="s">
        <v>1665</v>
      </c>
      <c r="M14" s="72" t="s">
        <v>1664</v>
      </c>
      <c r="N14" s="72" t="s">
        <v>1663</v>
      </c>
      <c r="O14" s="188" t="s">
        <v>1</v>
      </c>
      <c r="P14" s="72" t="s">
        <v>1662</v>
      </c>
    </row>
    <row r="15" spans="1:20" s="97" customFormat="1" x14ac:dyDescent="0.25">
      <c r="A15" s="70">
        <v>1</v>
      </c>
      <c r="B15" s="69" t="s">
        <v>759</v>
      </c>
      <c r="C15" s="65" t="s">
        <v>310</v>
      </c>
      <c r="D15" s="68" t="s">
        <v>1661</v>
      </c>
      <c r="E15" s="64" t="s">
        <v>1207</v>
      </c>
      <c r="F15" s="64"/>
      <c r="G15" s="65" t="s">
        <v>1207</v>
      </c>
      <c r="H15" s="65"/>
      <c r="I15" s="65" t="s">
        <v>1124</v>
      </c>
      <c r="J15" s="64">
        <v>500000</v>
      </c>
      <c r="K15" s="110" t="s">
        <v>1302</v>
      </c>
      <c r="L15" s="78">
        <v>43269</v>
      </c>
      <c r="M15" s="78">
        <v>43311</v>
      </c>
      <c r="N15" s="62" t="s">
        <v>1226</v>
      </c>
      <c r="O15" s="76" t="s">
        <v>1225</v>
      </c>
      <c r="P15" s="98"/>
    </row>
    <row r="16" spans="1:20" s="97" customFormat="1" x14ac:dyDescent="0.25">
      <c r="A16" s="70">
        <v>2</v>
      </c>
      <c r="B16" s="69" t="s">
        <v>764</v>
      </c>
      <c r="C16" s="65" t="s">
        <v>310</v>
      </c>
      <c r="D16" s="68" t="s">
        <v>1656</v>
      </c>
      <c r="E16" s="65" t="s">
        <v>1207</v>
      </c>
      <c r="F16" s="65"/>
      <c r="G16" s="65" t="s">
        <v>1207</v>
      </c>
      <c r="H16" s="65"/>
      <c r="I16" s="65" t="s">
        <v>1124</v>
      </c>
      <c r="J16" s="187">
        <v>500000</v>
      </c>
      <c r="K16" s="110" t="s">
        <v>1302</v>
      </c>
      <c r="L16" s="78">
        <v>43236</v>
      </c>
      <c r="M16" s="78">
        <v>43296</v>
      </c>
      <c r="N16" s="62" t="s">
        <v>1226</v>
      </c>
      <c r="O16" s="76" t="s">
        <v>1225</v>
      </c>
      <c r="P16" s="98"/>
    </row>
    <row r="17" spans="1:17" s="97" customFormat="1" x14ac:dyDescent="0.25">
      <c r="A17" s="70">
        <v>3</v>
      </c>
      <c r="B17" s="69" t="s">
        <v>752</v>
      </c>
      <c r="C17" s="65" t="s">
        <v>310</v>
      </c>
      <c r="D17" s="68" t="s">
        <v>1660</v>
      </c>
      <c r="E17" s="64" t="s">
        <v>1207</v>
      </c>
      <c r="F17" s="64"/>
      <c r="G17" s="65" t="s">
        <v>1207</v>
      </c>
      <c r="H17" s="65"/>
      <c r="I17" s="65" t="s">
        <v>1124</v>
      </c>
      <c r="J17" s="64">
        <v>500000</v>
      </c>
      <c r="K17" s="110" t="s">
        <v>1302</v>
      </c>
      <c r="L17" s="78">
        <v>43269</v>
      </c>
      <c r="M17" s="186" t="s">
        <v>1659</v>
      </c>
      <c r="N17" s="62" t="s">
        <v>1226</v>
      </c>
      <c r="O17" s="76" t="s">
        <v>1658</v>
      </c>
      <c r="P17" s="98"/>
    </row>
    <row r="18" spans="1:17" s="97" customFormat="1" x14ac:dyDescent="0.25">
      <c r="A18" s="70">
        <v>4</v>
      </c>
      <c r="B18" s="69" t="s">
        <v>1657</v>
      </c>
      <c r="C18" s="65" t="s">
        <v>310</v>
      </c>
      <c r="D18" s="68" t="s">
        <v>1656</v>
      </c>
      <c r="E18" s="64" t="s">
        <v>1207</v>
      </c>
      <c r="F18" s="64"/>
      <c r="G18" s="65" t="s">
        <v>1207</v>
      </c>
      <c r="H18" s="65"/>
      <c r="I18" s="65" t="s">
        <v>1124</v>
      </c>
      <c r="J18" s="64">
        <v>500000</v>
      </c>
      <c r="K18" s="110" t="s">
        <v>1302</v>
      </c>
      <c r="L18" s="78">
        <v>43269</v>
      </c>
      <c r="M18" s="185" t="s">
        <v>1655</v>
      </c>
      <c r="N18" s="62" t="s">
        <v>1226</v>
      </c>
      <c r="O18" s="76" t="s">
        <v>1225</v>
      </c>
      <c r="P18" s="98"/>
    </row>
    <row r="19" spans="1:17" s="21" customFormat="1" ht="31.5" x14ac:dyDescent="0.25">
      <c r="A19" s="70">
        <v>5</v>
      </c>
      <c r="B19" s="152" t="s">
        <v>1654</v>
      </c>
      <c r="C19" s="65" t="s">
        <v>310</v>
      </c>
      <c r="D19" s="68" t="s">
        <v>1653</v>
      </c>
      <c r="E19" s="64" t="s">
        <v>1207</v>
      </c>
      <c r="F19" s="64"/>
      <c r="G19" s="65" t="s">
        <v>1207</v>
      </c>
      <c r="H19" s="65"/>
      <c r="I19" s="65" t="s">
        <v>1124</v>
      </c>
      <c r="J19" s="64">
        <v>500000</v>
      </c>
      <c r="K19" s="110" t="s">
        <v>1302</v>
      </c>
      <c r="L19" s="78">
        <v>43220</v>
      </c>
      <c r="M19" s="78">
        <v>43281</v>
      </c>
      <c r="N19" s="62" t="s">
        <v>1226</v>
      </c>
      <c r="O19" s="76" t="s">
        <v>1225</v>
      </c>
      <c r="P19" s="80"/>
      <c r="Q19" s="169" t="s">
        <v>1652</v>
      </c>
    </row>
    <row r="20" spans="1:17" s="21" customFormat="1" ht="31.5" x14ac:dyDescent="0.25">
      <c r="A20" s="70">
        <v>6</v>
      </c>
      <c r="B20" s="152" t="s">
        <v>780</v>
      </c>
      <c r="C20" s="65" t="s">
        <v>310</v>
      </c>
      <c r="D20" s="68" t="s">
        <v>1651</v>
      </c>
      <c r="E20" s="64" t="s">
        <v>1207</v>
      </c>
      <c r="F20" s="64"/>
      <c r="G20" s="65" t="s">
        <v>1207</v>
      </c>
      <c r="H20" s="65"/>
      <c r="I20" s="65" t="s">
        <v>1124</v>
      </c>
      <c r="J20" s="64">
        <v>500000</v>
      </c>
      <c r="K20" s="110" t="s">
        <v>1302</v>
      </c>
      <c r="L20" s="78">
        <v>43238</v>
      </c>
      <c r="M20" s="78">
        <v>43283</v>
      </c>
      <c r="N20" s="62" t="s">
        <v>1226</v>
      </c>
      <c r="O20" s="76" t="s">
        <v>1225</v>
      </c>
      <c r="P20" s="80"/>
      <c r="Q20" s="169" t="s">
        <v>1650</v>
      </c>
    </row>
    <row r="21" spans="1:17" s="97" customFormat="1" x14ac:dyDescent="0.25">
      <c r="A21" s="70">
        <v>7</v>
      </c>
      <c r="B21" s="69" t="s">
        <v>817</v>
      </c>
      <c r="C21" s="65" t="s">
        <v>310</v>
      </c>
      <c r="D21" s="68" t="s">
        <v>1649</v>
      </c>
      <c r="E21" s="64" t="s">
        <v>1207</v>
      </c>
      <c r="F21" s="64"/>
      <c r="G21" s="65" t="s">
        <v>1207</v>
      </c>
      <c r="H21" s="65"/>
      <c r="I21" s="65" t="s">
        <v>1124</v>
      </c>
      <c r="J21" s="64">
        <v>500000</v>
      </c>
      <c r="K21" s="110" t="s">
        <v>1302</v>
      </c>
      <c r="L21" s="78">
        <v>43267</v>
      </c>
      <c r="M21" s="78">
        <v>43281</v>
      </c>
      <c r="N21" s="62" t="s">
        <v>1226</v>
      </c>
      <c r="O21" s="76" t="s">
        <v>1225</v>
      </c>
      <c r="P21" s="98"/>
    </row>
    <row r="22" spans="1:17" s="21" customFormat="1" ht="31.5" x14ac:dyDescent="0.25">
      <c r="A22" s="70">
        <v>8</v>
      </c>
      <c r="B22" s="111" t="s">
        <v>743</v>
      </c>
      <c r="C22" s="65" t="s">
        <v>310</v>
      </c>
      <c r="D22" s="68" t="s">
        <v>1648</v>
      </c>
      <c r="E22" s="64" t="s">
        <v>1207</v>
      </c>
      <c r="F22" s="64"/>
      <c r="G22" s="65" t="s">
        <v>1207</v>
      </c>
      <c r="H22" s="65"/>
      <c r="I22" s="65" t="s">
        <v>1124</v>
      </c>
      <c r="J22" s="64">
        <v>500000</v>
      </c>
      <c r="K22" s="110" t="s">
        <v>1302</v>
      </c>
      <c r="L22" s="78">
        <v>43267</v>
      </c>
      <c r="M22" s="78">
        <v>43296</v>
      </c>
      <c r="N22" s="62" t="s">
        <v>1226</v>
      </c>
      <c r="O22" s="76" t="s">
        <v>1225</v>
      </c>
      <c r="P22" s="80"/>
      <c r="Q22" s="169" t="s">
        <v>1647</v>
      </c>
    </row>
    <row r="23" spans="1:17" s="21" customFormat="1" ht="31.5" x14ac:dyDescent="0.25">
      <c r="A23" s="70">
        <v>9</v>
      </c>
      <c r="B23" s="69" t="s">
        <v>785</v>
      </c>
      <c r="C23" s="65" t="s">
        <v>310</v>
      </c>
      <c r="D23" s="68" t="s">
        <v>1646</v>
      </c>
      <c r="E23" s="64" t="s">
        <v>1207</v>
      </c>
      <c r="F23" s="64"/>
      <c r="G23" s="65" t="s">
        <v>1207</v>
      </c>
      <c r="H23" s="65"/>
      <c r="I23" s="65" t="s">
        <v>1124</v>
      </c>
      <c r="J23" s="64">
        <v>500000</v>
      </c>
      <c r="K23" s="110" t="s">
        <v>1302</v>
      </c>
      <c r="L23" s="78">
        <v>43261</v>
      </c>
      <c r="M23" s="110" t="s">
        <v>1645</v>
      </c>
      <c r="N23" s="62" t="s">
        <v>1226</v>
      </c>
      <c r="O23" s="76" t="s">
        <v>1225</v>
      </c>
      <c r="P23" s="80"/>
    </row>
    <row r="24" spans="1:17" s="97" customFormat="1" x14ac:dyDescent="0.25">
      <c r="A24" s="70">
        <v>10</v>
      </c>
      <c r="B24" s="69" t="s">
        <v>814</v>
      </c>
      <c r="C24" s="65" t="s">
        <v>310</v>
      </c>
      <c r="D24" s="68" t="s">
        <v>1644</v>
      </c>
      <c r="E24" s="64" t="s">
        <v>1207</v>
      </c>
      <c r="F24" s="64"/>
      <c r="G24" s="65" t="s">
        <v>1207</v>
      </c>
      <c r="H24" s="65"/>
      <c r="I24" s="65" t="s">
        <v>1124</v>
      </c>
      <c r="J24" s="64">
        <v>500000</v>
      </c>
      <c r="K24" s="110" t="s">
        <v>1302</v>
      </c>
      <c r="L24" s="78">
        <v>43238</v>
      </c>
      <c r="M24" s="110" t="s">
        <v>1643</v>
      </c>
      <c r="N24" s="62" t="s">
        <v>1226</v>
      </c>
      <c r="O24" s="76" t="s">
        <v>1225</v>
      </c>
      <c r="P24" s="98"/>
    </row>
    <row r="25" spans="1:17" s="21" customFormat="1" ht="94.5" x14ac:dyDescent="0.25">
      <c r="A25" s="70">
        <v>11</v>
      </c>
      <c r="B25" s="69" t="s">
        <v>980</v>
      </c>
      <c r="C25" s="65" t="s">
        <v>310</v>
      </c>
      <c r="D25" s="68" t="s">
        <v>1642</v>
      </c>
      <c r="E25" s="64" t="s">
        <v>1207</v>
      </c>
      <c r="F25" s="64"/>
      <c r="G25" s="65" t="s">
        <v>1207</v>
      </c>
      <c r="H25" s="65"/>
      <c r="I25" s="65" t="s">
        <v>1124</v>
      </c>
      <c r="J25" s="64">
        <v>500000</v>
      </c>
      <c r="K25" s="110" t="s">
        <v>1302</v>
      </c>
      <c r="L25" s="78"/>
      <c r="M25" s="110"/>
      <c r="N25" s="62" t="s">
        <v>1214</v>
      </c>
      <c r="O25" s="73" t="s">
        <v>1131</v>
      </c>
      <c r="P25" s="80" t="s">
        <v>1609</v>
      </c>
    </row>
    <row r="26" spans="1:17" s="97" customFormat="1" x14ac:dyDescent="0.25">
      <c r="A26" s="70">
        <v>12</v>
      </c>
      <c r="B26" s="69" t="s">
        <v>861</v>
      </c>
      <c r="C26" s="65" t="s">
        <v>310</v>
      </c>
      <c r="D26" s="68" t="s">
        <v>1641</v>
      </c>
      <c r="E26" s="64" t="s">
        <v>1207</v>
      </c>
      <c r="F26" s="64"/>
      <c r="G26" s="65" t="s">
        <v>1207</v>
      </c>
      <c r="H26" s="65"/>
      <c r="I26" s="65" t="s">
        <v>1124</v>
      </c>
      <c r="J26" s="64">
        <v>500000</v>
      </c>
      <c r="K26" s="110" t="s">
        <v>1302</v>
      </c>
      <c r="L26" s="78">
        <v>43252</v>
      </c>
      <c r="M26" s="78">
        <v>43311</v>
      </c>
      <c r="N26" s="125" t="s">
        <v>1226</v>
      </c>
      <c r="O26" s="76" t="s">
        <v>1225</v>
      </c>
      <c r="P26" s="98"/>
    </row>
    <row r="27" spans="1:17" s="81" customFormat="1" ht="49.5" x14ac:dyDescent="0.25">
      <c r="A27" s="70">
        <v>13</v>
      </c>
      <c r="B27" s="69" t="s">
        <v>744</v>
      </c>
      <c r="C27" s="65" t="s">
        <v>310</v>
      </c>
      <c r="D27" s="68" t="s">
        <v>1640</v>
      </c>
      <c r="E27" s="67" t="s">
        <v>1207</v>
      </c>
      <c r="F27" s="67"/>
      <c r="G27" s="66" t="s">
        <v>1207</v>
      </c>
      <c r="H27" s="66"/>
      <c r="I27" s="65" t="s">
        <v>1246</v>
      </c>
      <c r="J27" s="183">
        <v>500000</v>
      </c>
      <c r="K27" s="110" t="s">
        <v>1302</v>
      </c>
      <c r="L27" s="63"/>
      <c r="M27" s="63"/>
      <c r="N27" s="62" t="s">
        <v>1301</v>
      </c>
      <c r="O27" s="107" t="s">
        <v>1300</v>
      </c>
      <c r="P27" s="80" t="s">
        <v>1609</v>
      </c>
    </row>
    <row r="28" spans="1:17" s="21" customFormat="1" ht="31.5" x14ac:dyDescent="0.25">
      <c r="A28" s="70">
        <v>14</v>
      </c>
      <c r="B28" s="69" t="s">
        <v>953</v>
      </c>
      <c r="C28" s="65" t="s">
        <v>310</v>
      </c>
      <c r="D28" s="68" t="s">
        <v>1639</v>
      </c>
      <c r="E28" s="64" t="s">
        <v>1207</v>
      </c>
      <c r="F28" s="64"/>
      <c r="G28" s="65" t="s">
        <v>1207</v>
      </c>
      <c r="H28" s="65"/>
      <c r="I28" s="65" t="s">
        <v>1539</v>
      </c>
      <c r="J28" s="184" t="s">
        <v>1638</v>
      </c>
      <c r="K28" s="63" t="s">
        <v>185</v>
      </c>
      <c r="L28" s="63"/>
      <c r="M28" s="63"/>
      <c r="N28" s="62" t="s">
        <v>1206</v>
      </c>
      <c r="O28" s="79" t="s">
        <v>1637</v>
      </c>
      <c r="P28" s="80"/>
    </row>
    <row r="29" spans="1:17" s="81" customFormat="1" ht="49.5" x14ac:dyDescent="0.25">
      <c r="A29" s="70">
        <v>15</v>
      </c>
      <c r="B29" s="69" t="s">
        <v>1636</v>
      </c>
      <c r="C29" s="65" t="s">
        <v>310</v>
      </c>
      <c r="D29" s="68" t="s">
        <v>1635</v>
      </c>
      <c r="E29" s="67" t="s">
        <v>1207</v>
      </c>
      <c r="F29" s="67"/>
      <c r="G29" s="66" t="s">
        <v>1207</v>
      </c>
      <c r="H29" s="66"/>
      <c r="I29" s="65" t="s">
        <v>1246</v>
      </c>
      <c r="J29" s="183">
        <v>500000</v>
      </c>
      <c r="K29" s="110" t="s">
        <v>1302</v>
      </c>
      <c r="L29" s="63"/>
      <c r="M29" s="63"/>
      <c r="N29" s="62" t="s">
        <v>1301</v>
      </c>
      <c r="O29" s="107" t="s">
        <v>1300</v>
      </c>
      <c r="P29" s="80" t="s">
        <v>1609</v>
      </c>
    </row>
    <row r="30" spans="1:17" s="89" customFormat="1" ht="78.75" x14ac:dyDescent="0.25">
      <c r="A30" s="93">
        <v>16</v>
      </c>
      <c r="B30" s="94" t="s">
        <v>805</v>
      </c>
      <c r="C30" s="93" t="s">
        <v>310</v>
      </c>
      <c r="D30" s="82" t="s">
        <v>1634</v>
      </c>
      <c r="E30" s="116" t="s">
        <v>1207</v>
      </c>
      <c r="F30" s="116"/>
      <c r="G30" s="93" t="s">
        <v>1207</v>
      </c>
      <c r="H30" s="93"/>
      <c r="I30" s="93" t="s">
        <v>1246</v>
      </c>
      <c r="J30" s="181">
        <v>500000</v>
      </c>
      <c r="K30" s="91" t="s">
        <v>1426</v>
      </c>
      <c r="L30" s="115"/>
      <c r="M30" s="115"/>
      <c r="N30" s="83" t="s">
        <v>1245</v>
      </c>
      <c r="O30" s="82" t="s">
        <v>1633</v>
      </c>
      <c r="P30" s="90"/>
    </row>
    <row r="31" spans="1:17" s="81" customFormat="1" ht="49.5" x14ac:dyDescent="0.25">
      <c r="A31" s="70">
        <v>17</v>
      </c>
      <c r="B31" s="69" t="s">
        <v>525</v>
      </c>
      <c r="C31" s="65" t="s">
        <v>310</v>
      </c>
      <c r="D31" s="68" t="s">
        <v>1632</v>
      </c>
      <c r="E31" s="67" t="s">
        <v>1207</v>
      </c>
      <c r="F31" s="67"/>
      <c r="G31" s="66" t="s">
        <v>1207</v>
      </c>
      <c r="H31" s="66"/>
      <c r="I31" s="65" t="s">
        <v>1246</v>
      </c>
      <c r="J31" s="183">
        <v>500000</v>
      </c>
      <c r="K31" s="110" t="s">
        <v>1302</v>
      </c>
      <c r="L31" s="63"/>
      <c r="M31" s="63"/>
      <c r="N31" s="62" t="s">
        <v>1301</v>
      </c>
      <c r="O31" s="107" t="s">
        <v>1300</v>
      </c>
      <c r="P31" s="80" t="s">
        <v>1609</v>
      </c>
    </row>
    <row r="32" spans="1:17" s="21" customFormat="1" ht="63" x14ac:dyDescent="0.25">
      <c r="A32" s="70">
        <v>18</v>
      </c>
      <c r="B32" s="69" t="s">
        <v>972</v>
      </c>
      <c r="C32" s="65" t="s">
        <v>310</v>
      </c>
      <c r="D32" s="68" t="s">
        <v>1631</v>
      </c>
      <c r="E32" s="64" t="s">
        <v>1207</v>
      </c>
      <c r="F32" s="64"/>
      <c r="G32" s="65" t="s">
        <v>1207</v>
      </c>
      <c r="H32" s="65"/>
      <c r="I32" s="65" t="s">
        <v>1539</v>
      </c>
      <c r="J32" s="183">
        <v>500000</v>
      </c>
      <c r="K32" s="63" t="s">
        <v>185</v>
      </c>
      <c r="L32" s="63"/>
      <c r="M32" s="63"/>
      <c r="N32" s="62" t="s">
        <v>1206</v>
      </c>
      <c r="O32" s="146" t="s">
        <v>1630</v>
      </c>
      <c r="P32" s="80" t="s">
        <v>1474</v>
      </c>
    </row>
    <row r="33" spans="1:16" s="89" customFormat="1" ht="63" x14ac:dyDescent="0.25">
      <c r="A33" s="182">
        <v>19</v>
      </c>
      <c r="B33" s="94" t="s">
        <v>978</v>
      </c>
      <c r="C33" s="93" t="s">
        <v>310</v>
      </c>
      <c r="D33" s="117" t="s">
        <v>1629</v>
      </c>
      <c r="E33" s="116" t="s">
        <v>1207</v>
      </c>
      <c r="F33" s="116"/>
      <c r="G33" s="93" t="s">
        <v>1207</v>
      </c>
      <c r="H33" s="93"/>
      <c r="I33" s="93"/>
      <c r="J33" s="181">
        <v>500000</v>
      </c>
      <c r="K33" s="91" t="s">
        <v>1426</v>
      </c>
      <c r="L33" s="115"/>
      <c r="M33" s="115"/>
      <c r="N33" s="180" t="s">
        <v>1245</v>
      </c>
      <c r="O33" s="82" t="s">
        <v>979</v>
      </c>
      <c r="P33" s="90"/>
    </row>
    <row r="34" spans="1:16" s="21" customFormat="1" ht="49.5" x14ac:dyDescent="0.25">
      <c r="A34" s="70">
        <v>20</v>
      </c>
      <c r="B34" s="69" t="s">
        <v>921</v>
      </c>
      <c r="C34" s="65" t="s">
        <v>310</v>
      </c>
      <c r="D34" s="111" t="s">
        <v>1232</v>
      </c>
      <c r="E34" s="64" t="s">
        <v>1207</v>
      </c>
      <c r="F34" s="64"/>
      <c r="G34" s="65" t="s">
        <v>1207</v>
      </c>
      <c r="H34" s="65"/>
      <c r="I34" s="65" t="s">
        <v>577</v>
      </c>
      <c r="J34" s="179">
        <v>500000</v>
      </c>
      <c r="K34" s="63" t="s">
        <v>1302</v>
      </c>
      <c r="L34" s="63"/>
      <c r="M34" s="63"/>
      <c r="N34" s="62" t="s">
        <v>1301</v>
      </c>
      <c r="O34" s="107" t="s">
        <v>1300</v>
      </c>
      <c r="P34" s="80" t="s">
        <v>1609</v>
      </c>
    </row>
    <row r="35" spans="1:16" s="21" customFormat="1" ht="49.5" x14ac:dyDescent="0.25">
      <c r="A35" s="70">
        <v>21</v>
      </c>
      <c r="B35" s="69" t="s">
        <v>814</v>
      </c>
      <c r="C35" s="65" t="s">
        <v>310</v>
      </c>
      <c r="D35" s="68" t="s">
        <v>1628</v>
      </c>
      <c r="E35" s="64" t="s">
        <v>1207</v>
      </c>
      <c r="F35" s="64"/>
      <c r="G35" s="64" t="s">
        <v>1207</v>
      </c>
      <c r="H35" s="64"/>
      <c r="I35" s="64" t="s">
        <v>1569</v>
      </c>
      <c r="J35" s="64">
        <v>1250000</v>
      </c>
      <c r="K35" s="63" t="s">
        <v>1302</v>
      </c>
      <c r="L35" s="63"/>
      <c r="M35" s="63"/>
      <c r="N35" s="62" t="s">
        <v>1301</v>
      </c>
      <c r="O35" s="107" t="s">
        <v>1300</v>
      </c>
      <c r="P35" s="80" t="s">
        <v>1609</v>
      </c>
    </row>
    <row r="36" spans="1:16" s="21" customFormat="1" ht="49.5" x14ac:dyDescent="0.25">
      <c r="A36" s="70">
        <v>22</v>
      </c>
      <c r="B36" s="69" t="s">
        <v>814</v>
      </c>
      <c r="C36" s="65" t="s">
        <v>310</v>
      </c>
      <c r="D36" s="68" t="s">
        <v>1627</v>
      </c>
      <c r="E36" s="64" t="s">
        <v>1207</v>
      </c>
      <c r="F36" s="64"/>
      <c r="G36" s="64" t="s">
        <v>1207</v>
      </c>
      <c r="H36" s="64"/>
      <c r="I36" s="64" t="s">
        <v>1569</v>
      </c>
      <c r="J36" s="64">
        <v>1250000</v>
      </c>
      <c r="K36" s="63" t="s">
        <v>1302</v>
      </c>
      <c r="L36" s="63"/>
      <c r="M36" s="63"/>
      <c r="N36" s="62" t="s">
        <v>1301</v>
      </c>
      <c r="O36" s="107" t="s">
        <v>1300</v>
      </c>
      <c r="P36" s="80" t="s">
        <v>1609</v>
      </c>
    </row>
    <row r="37" spans="1:16" s="171" customFormat="1" ht="47.25" x14ac:dyDescent="0.25">
      <c r="A37" s="70">
        <v>23</v>
      </c>
      <c r="B37" s="176" t="s">
        <v>817</v>
      </c>
      <c r="C37" s="175" t="s">
        <v>310</v>
      </c>
      <c r="D37" s="174" t="s">
        <v>1626</v>
      </c>
      <c r="E37" s="178" t="s">
        <v>1207</v>
      </c>
      <c r="F37" s="178"/>
      <c r="G37" s="178" t="s">
        <v>1207</v>
      </c>
      <c r="H37" s="178"/>
      <c r="I37" s="178" t="s">
        <v>1569</v>
      </c>
      <c r="J37" s="178">
        <v>500000</v>
      </c>
      <c r="K37" s="172" t="s">
        <v>185</v>
      </c>
      <c r="L37" s="172"/>
      <c r="M37" s="172"/>
      <c r="N37" s="62" t="s">
        <v>1206</v>
      </c>
      <c r="O37" s="146" t="s">
        <v>1625</v>
      </c>
      <c r="P37" s="80" t="s">
        <v>1474</v>
      </c>
    </row>
    <row r="38" spans="1:16" s="21" customFormat="1" ht="49.5" x14ac:dyDescent="0.25">
      <c r="A38" s="70">
        <v>24</v>
      </c>
      <c r="B38" s="69" t="s">
        <v>980</v>
      </c>
      <c r="C38" s="65" t="s">
        <v>310</v>
      </c>
      <c r="D38" s="68" t="s">
        <v>1624</v>
      </c>
      <c r="E38" s="80"/>
      <c r="F38" s="80"/>
      <c r="G38" s="80"/>
      <c r="H38" s="80"/>
      <c r="I38" s="80" t="s">
        <v>1541</v>
      </c>
      <c r="J38" s="88">
        <v>1500000</v>
      </c>
      <c r="K38" s="63" t="s">
        <v>1305</v>
      </c>
      <c r="L38" s="80"/>
      <c r="M38" s="80"/>
      <c r="N38" s="62" t="s">
        <v>1210</v>
      </c>
      <c r="O38" s="177" t="s">
        <v>1623</v>
      </c>
      <c r="P38" s="80" t="s">
        <v>1438</v>
      </c>
    </row>
    <row r="39" spans="1:16" s="21" customFormat="1" ht="49.5" x14ac:dyDescent="0.25">
      <c r="A39" s="70">
        <v>25</v>
      </c>
      <c r="B39" s="69" t="s">
        <v>980</v>
      </c>
      <c r="C39" s="65" t="s">
        <v>310</v>
      </c>
      <c r="D39" s="68" t="s">
        <v>1622</v>
      </c>
      <c r="E39" s="80"/>
      <c r="F39" s="80"/>
      <c r="G39" s="80"/>
      <c r="H39" s="80"/>
      <c r="I39" s="80" t="s">
        <v>1541</v>
      </c>
      <c r="J39" s="88">
        <v>1000000</v>
      </c>
      <c r="K39" s="63" t="s">
        <v>1305</v>
      </c>
      <c r="L39" s="80" t="s">
        <v>1621</v>
      </c>
      <c r="M39" s="80"/>
      <c r="N39" s="62" t="s">
        <v>1210</v>
      </c>
      <c r="O39" s="71" t="s">
        <v>1620</v>
      </c>
      <c r="P39" s="72"/>
    </row>
    <row r="40" spans="1:16" s="21" customFormat="1" ht="31.5" x14ac:dyDescent="0.25">
      <c r="A40" s="70">
        <v>26</v>
      </c>
      <c r="B40" s="69" t="s">
        <v>978</v>
      </c>
      <c r="C40" s="65" t="s">
        <v>310</v>
      </c>
      <c r="D40" s="68" t="s">
        <v>1619</v>
      </c>
      <c r="E40" s="80"/>
      <c r="F40" s="80"/>
      <c r="G40" s="80"/>
      <c r="H40" s="80"/>
      <c r="I40" s="80" t="s">
        <v>1541</v>
      </c>
      <c r="J40" s="88">
        <v>500000</v>
      </c>
      <c r="K40" s="63" t="s">
        <v>1302</v>
      </c>
      <c r="L40" s="80"/>
      <c r="M40" s="80"/>
      <c r="N40" s="62" t="s">
        <v>1214</v>
      </c>
      <c r="O40" s="95" t="s">
        <v>1618</v>
      </c>
      <c r="P40" s="80" t="s">
        <v>1609</v>
      </c>
    </row>
    <row r="41" spans="1:16" s="89" customFormat="1" ht="126" x14ac:dyDescent="0.25">
      <c r="A41" s="93">
        <v>27</v>
      </c>
      <c r="B41" s="94" t="s">
        <v>978</v>
      </c>
      <c r="C41" s="93" t="s">
        <v>310</v>
      </c>
      <c r="D41" s="82" t="s">
        <v>1617</v>
      </c>
      <c r="E41" s="90"/>
      <c r="F41" s="90"/>
      <c r="G41" s="90"/>
      <c r="H41" s="90"/>
      <c r="I41" s="90" t="s">
        <v>1541</v>
      </c>
      <c r="J41" s="92">
        <v>1000000</v>
      </c>
      <c r="K41" s="91" t="s">
        <v>1426</v>
      </c>
      <c r="L41" s="90"/>
      <c r="M41" s="90"/>
      <c r="N41" s="83" t="s">
        <v>1245</v>
      </c>
      <c r="O41" s="82" t="s">
        <v>1616</v>
      </c>
      <c r="P41" s="90"/>
    </row>
    <row r="42" spans="1:16" s="21" customFormat="1" ht="49.5" x14ac:dyDescent="0.25">
      <c r="A42" s="70">
        <v>28</v>
      </c>
      <c r="B42" s="69" t="s">
        <v>978</v>
      </c>
      <c r="C42" s="65" t="s">
        <v>310</v>
      </c>
      <c r="D42" s="68" t="s">
        <v>1615</v>
      </c>
      <c r="E42" s="80"/>
      <c r="F42" s="80"/>
      <c r="G42" s="80"/>
      <c r="H42" s="80"/>
      <c r="I42" s="80" t="s">
        <v>1541</v>
      </c>
      <c r="J42" s="88">
        <v>1000000</v>
      </c>
      <c r="K42" s="63" t="s">
        <v>1302</v>
      </c>
      <c r="L42" s="80"/>
      <c r="M42" s="80"/>
      <c r="N42" s="62" t="s">
        <v>1301</v>
      </c>
      <c r="O42" s="107" t="s">
        <v>1300</v>
      </c>
      <c r="P42" s="80" t="s">
        <v>1609</v>
      </c>
    </row>
    <row r="43" spans="1:16" s="21" customFormat="1" ht="49.5" x14ac:dyDescent="0.25">
      <c r="A43" s="70">
        <v>29</v>
      </c>
      <c r="B43" s="69" t="s">
        <v>953</v>
      </c>
      <c r="C43" s="65" t="s">
        <v>310</v>
      </c>
      <c r="D43" s="68" t="s">
        <v>1614</v>
      </c>
      <c r="E43" s="80"/>
      <c r="F43" s="80"/>
      <c r="G43" s="80"/>
      <c r="H43" s="80"/>
      <c r="I43" s="80" t="s">
        <v>1541</v>
      </c>
      <c r="J43" s="88">
        <v>2500000</v>
      </c>
      <c r="K43" s="63" t="s">
        <v>1302</v>
      </c>
      <c r="L43" s="80"/>
      <c r="M43" s="80"/>
      <c r="N43" s="62" t="s">
        <v>1301</v>
      </c>
      <c r="O43" s="107" t="s">
        <v>1300</v>
      </c>
      <c r="P43" s="80" t="s">
        <v>1609</v>
      </c>
    </row>
    <row r="44" spans="1:16" s="89" customFormat="1" ht="63" x14ac:dyDescent="0.25">
      <c r="A44" s="93">
        <v>30</v>
      </c>
      <c r="B44" s="94" t="s">
        <v>817</v>
      </c>
      <c r="C44" s="93" t="s">
        <v>310</v>
      </c>
      <c r="D44" s="82" t="s">
        <v>1613</v>
      </c>
      <c r="E44" s="90"/>
      <c r="F44" s="90"/>
      <c r="G44" s="90"/>
      <c r="H44" s="90"/>
      <c r="I44" s="90" t="s">
        <v>1541</v>
      </c>
      <c r="J44" s="92">
        <v>1500000</v>
      </c>
      <c r="K44" s="91" t="s">
        <v>1426</v>
      </c>
      <c r="L44" s="90"/>
      <c r="M44" s="90"/>
      <c r="N44" s="83" t="s">
        <v>1245</v>
      </c>
      <c r="O44" s="82" t="s">
        <v>1612</v>
      </c>
      <c r="P44" s="90"/>
    </row>
    <row r="45" spans="1:16" s="89" customFormat="1" ht="78.75" x14ac:dyDescent="0.25">
      <c r="A45" s="93">
        <v>31</v>
      </c>
      <c r="B45" s="94" t="s">
        <v>817</v>
      </c>
      <c r="C45" s="93" t="s">
        <v>310</v>
      </c>
      <c r="D45" s="82" t="s">
        <v>1611</v>
      </c>
      <c r="E45" s="90"/>
      <c r="F45" s="90"/>
      <c r="G45" s="90"/>
      <c r="H45" s="90"/>
      <c r="I45" s="90" t="s">
        <v>1541</v>
      </c>
      <c r="J45" s="92">
        <v>500000</v>
      </c>
      <c r="K45" s="91" t="s">
        <v>1426</v>
      </c>
      <c r="L45" s="90"/>
      <c r="M45" s="90"/>
      <c r="N45" s="83" t="s">
        <v>1245</v>
      </c>
      <c r="O45" s="82" t="s">
        <v>1610</v>
      </c>
      <c r="P45" s="90"/>
    </row>
    <row r="46" spans="1:16" s="21" customFormat="1" ht="49.5" x14ac:dyDescent="0.25">
      <c r="A46" s="70">
        <v>32</v>
      </c>
      <c r="B46" s="69" t="s">
        <v>861</v>
      </c>
      <c r="C46" s="65" t="s">
        <v>310</v>
      </c>
      <c r="D46" s="68" t="s">
        <v>1307</v>
      </c>
      <c r="E46" s="80"/>
      <c r="F46" s="80"/>
      <c r="G46" s="80"/>
      <c r="H46" s="80"/>
      <c r="I46" s="80"/>
      <c r="J46" s="88">
        <v>2500000</v>
      </c>
      <c r="K46" s="63" t="s">
        <v>1302</v>
      </c>
      <c r="L46" s="80"/>
      <c r="M46" s="80"/>
      <c r="N46" s="62" t="s">
        <v>1301</v>
      </c>
      <c r="O46" s="107" t="s">
        <v>1300</v>
      </c>
      <c r="P46" s="80" t="s">
        <v>1609</v>
      </c>
    </row>
    <row r="47" spans="1:16" s="171" customFormat="1" ht="49.5" x14ac:dyDescent="0.25">
      <c r="A47" s="70">
        <v>33</v>
      </c>
      <c r="B47" s="176" t="s">
        <v>972</v>
      </c>
      <c r="C47" s="175" t="s">
        <v>310</v>
      </c>
      <c r="D47" s="174" t="s">
        <v>1307</v>
      </c>
      <c r="E47" s="75"/>
      <c r="F47" s="75"/>
      <c r="G47" s="75"/>
      <c r="H47" s="75"/>
      <c r="I47" s="75"/>
      <c r="J47" s="173">
        <v>2500000</v>
      </c>
      <c r="K47" s="172" t="s">
        <v>1302</v>
      </c>
      <c r="L47" s="75"/>
      <c r="M47" s="75"/>
      <c r="N47" s="62" t="s">
        <v>1301</v>
      </c>
      <c r="O47" s="107" t="s">
        <v>1300</v>
      </c>
      <c r="P47" s="80" t="s">
        <v>1609</v>
      </c>
    </row>
    <row r="48" spans="1:16" s="97" customFormat="1" x14ac:dyDescent="0.25">
      <c r="A48" s="70">
        <v>34</v>
      </c>
      <c r="B48" s="170" t="s">
        <v>1608</v>
      </c>
      <c r="C48" s="99" t="s">
        <v>733</v>
      </c>
      <c r="D48" s="119" t="s">
        <v>1607</v>
      </c>
      <c r="E48" s="64" t="s">
        <v>1207</v>
      </c>
      <c r="F48" s="64"/>
      <c r="G48" s="65" t="s">
        <v>1207</v>
      </c>
      <c r="H48" s="65"/>
      <c r="I48" s="65" t="s">
        <v>1124</v>
      </c>
      <c r="J48" s="64">
        <v>500000</v>
      </c>
      <c r="K48" s="63" t="s">
        <v>1302</v>
      </c>
      <c r="L48" s="78">
        <v>43266</v>
      </c>
      <c r="M48" s="78">
        <v>43312</v>
      </c>
      <c r="N48" s="62" t="s">
        <v>1226</v>
      </c>
      <c r="O48" s="76" t="s">
        <v>1225</v>
      </c>
      <c r="P48" s="98"/>
    </row>
    <row r="49" spans="1:17" s="21" customFormat="1" ht="31.5" x14ac:dyDescent="0.25">
      <c r="A49" s="70">
        <v>35</v>
      </c>
      <c r="B49" s="170" t="s">
        <v>1606</v>
      </c>
      <c r="C49" s="99" t="s">
        <v>733</v>
      </c>
      <c r="D49" s="119" t="s">
        <v>1605</v>
      </c>
      <c r="E49" s="64" t="s">
        <v>1207</v>
      </c>
      <c r="F49" s="64"/>
      <c r="G49" s="65" t="s">
        <v>1207</v>
      </c>
      <c r="H49" s="65"/>
      <c r="I49" s="65" t="s">
        <v>1124</v>
      </c>
      <c r="J49" s="64">
        <v>500000</v>
      </c>
      <c r="K49" s="63" t="s">
        <v>1302</v>
      </c>
      <c r="L49" s="78"/>
      <c r="M49" s="78"/>
      <c r="N49" s="62" t="s">
        <v>1206</v>
      </c>
      <c r="O49" s="79" t="s">
        <v>1604</v>
      </c>
      <c r="P49" s="80" t="s">
        <v>1548</v>
      </c>
    </row>
    <row r="50" spans="1:17" s="21" customFormat="1" ht="31.5" x14ac:dyDescent="0.25">
      <c r="A50" s="70">
        <v>36</v>
      </c>
      <c r="B50" s="170" t="s">
        <v>790</v>
      </c>
      <c r="C50" s="99" t="s">
        <v>733</v>
      </c>
      <c r="D50" s="119" t="s">
        <v>1603</v>
      </c>
      <c r="E50" s="64" t="s">
        <v>1207</v>
      </c>
      <c r="F50" s="64"/>
      <c r="G50" s="65" t="s">
        <v>1207</v>
      </c>
      <c r="H50" s="65"/>
      <c r="I50" s="65" t="s">
        <v>1124</v>
      </c>
      <c r="J50" s="64">
        <v>500000</v>
      </c>
      <c r="K50" s="63" t="s">
        <v>1302</v>
      </c>
      <c r="L50" s="78"/>
      <c r="M50" s="78"/>
      <c r="N50" s="62" t="s">
        <v>1226</v>
      </c>
      <c r="O50" s="76" t="s">
        <v>1225</v>
      </c>
      <c r="P50" s="80"/>
    </row>
    <row r="51" spans="1:17" s="21" customFormat="1" ht="31.5" x14ac:dyDescent="0.25">
      <c r="A51" s="70">
        <v>37</v>
      </c>
      <c r="B51" s="87" t="s">
        <v>741</v>
      </c>
      <c r="C51" s="99" t="s">
        <v>733</v>
      </c>
      <c r="D51" s="119" t="s">
        <v>1602</v>
      </c>
      <c r="E51" s="64" t="s">
        <v>1207</v>
      </c>
      <c r="F51" s="64"/>
      <c r="G51" s="65" t="s">
        <v>1207</v>
      </c>
      <c r="H51" s="65"/>
      <c r="I51" s="65" t="s">
        <v>1124</v>
      </c>
      <c r="J51" s="64">
        <v>500000</v>
      </c>
      <c r="K51" s="63" t="s">
        <v>1302</v>
      </c>
      <c r="L51" s="78"/>
      <c r="M51" s="78" t="s">
        <v>1601</v>
      </c>
      <c r="N51" s="62" t="s">
        <v>1226</v>
      </c>
      <c r="O51" s="76" t="s">
        <v>1225</v>
      </c>
      <c r="P51" s="80"/>
      <c r="Q51" s="169" t="s">
        <v>1600</v>
      </c>
    </row>
    <row r="52" spans="1:17" s="21" customFormat="1" x14ac:dyDescent="0.25">
      <c r="A52" s="70">
        <v>38</v>
      </c>
      <c r="B52" s="170" t="s">
        <v>311</v>
      </c>
      <c r="C52" s="99" t="s">
        <v>733</v>
      </c>
      <c r="D52" s="119" t="s">
        <v>1599</v>
      </c>
      <c r="E52" s="64" t="s">
        <v>1207</v>
      </c>
      <c r="F52" s="64"/>
      <c r="G52" s="65" t="s">
        <v>1207</v>
      </c>
      <c r="H52" s="65"/>
      <c r="I52" s="65" t="s">
        <v>1124</v>
      </c>
      <c r="J52" s="64">
        <v>500000</v>
      </c>
      <c r="K52" s="63" t="s">
        <v>1302</v>
      </c>
      <c r="L52" s="78"/>
      <c r="M52" s="78"/>
      <c r="N52" s="62" t="s">
        <v>1226</v>
      </c>
      <c r="O52" s="76" t="s">
        <v>1225</v>
      </c>
      <c r="P52" s="80"/>
    </row>
    <row r="53" spans="1:17" s="21" customFormat="1" ht="31.5" x14ac:dyDescent="0.25">
      <c r="A53" s="70">
        <v>39</v>
      </c>
      <c r="B53" s="87" t="s">
        <v>970</v>
      </c>
      <c r="C53" s="99" t="s">
        <v>733</v>
      </c>
      <c r="D53" s="119" t="s">
        <v>1598</v>
      </c>
      <c r="E53" s="64" t="s">
        <v>1207</v>
      </c>
      <c r="F53" s="64"/>
      <c r="G53" s="65" t="s">
        <v>1207</v>
      </c>
      <c r="H53" s="65"/>
      <c r="I53" s="65" t="s">
        <v>1124</v>
      </c>
      <c r="J53" s="64">
        <v>500000</v>
      </c>
      <c r="K53" s="63" t="s">
        <v>1302</v>
      </c>
      <c r="L53" s="78"/>
      <c r="M53" s="78" t="s">
        <v>1597</v>
      </c>
      <c r="N53" s="62" t="s">
        <v>1226</v>
      </c>
      <c r="O53" s="76" t="s">
        <v>1225</v>
      </c>
      <c r="P53" s="80"/>
      <c r="Q53" s="169" t="s">
        <v>1596</v>
      </c>
    </row>
    <row r="54" spans="1:17" s="21" customFormat="1" ht="31.5" x14ac:dyDescent="0.25">
      <c r="A54" s="70">
        <v>40</v>
      </c>
      <c r="B54" s="87" t="s">
        <v>1595</v>
      </c>
      <c r="C54" s="99" t="s">
        <v>733</v>
      </c>
      <c r="D54" s="119" t="s">
        <v>1594</v>
      </c>
      <c r="E54" s="64" t="s">
        <v>1207</v>
      </c>
      <c r="F54" s="64"/>
      <c r="G54" s="70" t="s">
        <v>1207</v>
      </c>
      <c r="H54" s="70"/>
      <c r="I54" s="65" t="s">
        <v>1124</v>
      </c>
      <c r="J54" s="64">
        <v>500000</v>
      </c>
      <c r="K54" s="110" t="s">
        <v>1302</v>
      </c>
      <c r="L54" s="78"/>
      <c r="M54" s="78">
        <v>43296</v>
      </c>
      <c r="N54" s="62" t="s">
        <v>1226</v>
      </c>
      <c r="O54" s="76" t="s">
        <v>1225</v>
      </c>
      <c r="P54" s="80"/>
      <c r="Q54" s="169" t="s">
        <v>1593</v>
      </c>
    </row>
    <row r="55" spans="1:17" s="97" customFormat="1" x14ac:dyDescent="0.25">
      <c r="A55" s="70">
        <v>41</v>
      </c>
      <c r="B55" s="170" t="s">
        <v>840</v>
      </c>
      <c r="C55" s="99" t="s">
        <v>733</v>
      </c>
      <c r="D55" s="119" t="s">
        <v>1592</v>
      </c>
      <c r="E55" s="64" t="s">
        <v>1207</v>
      </c>
      <c r="F55" s="64"/>
      <c r="G55" s="65" t="s">
        <v>1207</v>
      </c>
      <c r="H55" s="65"/>
      <c r="I55" s="65" t="s">
        <v>1124</v>
      </c>
      <c r="J55" s="64">
        <v>500000</v>
      </c>
      <c r="K55" s="63" t="s">
        <v>1302</v>
      </c>
      <c r="L55" s="78"/>
      <c r="M55" s="78">
        <v>43311</v>
      </c>
      <c r="N55" s="62" t="s">
        <v>1226</v>
      </c>
      <c r="O55" s="76" t="s">
        <v>1225</v>
      </c>
      <c r="P55" s="98"/>
    </row>
    <row r="56" spans="1:17" s="21" customFormat="1" ht="31.5" x14ac:dyDescent="0.25">
      <c r="A56" s="70">
        <v>42</v>
      </c>
      <c r="B56" s="170" t="s">
        <v>502</v>
      </c>
      <c r="C56" s="99" t="s">
        <v>733</v>
      </c>
      <c r="D56" s="119" t="s">
        <v>1591</v>
      </c>
      <c r="E56" s="64" t="s">
        <v>1207</v>
      </c>
      <c r="F56" s="64"/>
      <c r="G56" s="65" t="s">
        <v>1207</v>
      </c>
      <c r="H56" s="65"/>
      <c r="I56" s="65" t="s">
        <v>1124</v>
      </c>
      <c r="J56" s="64">
        <v>500000</v>
      </c>
      <c r="K56" s="63" t="s">
        <v>1302</v>
      </c>
      <c r="L56" s="78"/>
      <c r="M56" s="78" t="s">
        <v>1590</v>
      </c>
      <c r="N56" s="62" t="s">
        <v>1226</v>
      </c>
      <c r="O56" s="76" t="s">
        <v>1225</v>
      </c>
      <c r="P56" s="80"/>
    </row>
    <row r="57" spans="1:17" s="21" customFormat="1" ht="31.5" x14ac:dyDescent="0.25">
      <c r="A57" s="70">
        <v>43</v>
      </c>
      <c r="B57" s="87" t="s">
        <v>830</v>
      </c>
      <c r="C57" s="99" t="s">
        <v>733</v>
      </c>
      <c r="D57" s="119" t="s">
        <v>1589</v>
      </c>
      <c r="E57" s="64" t="s">
        <v>1207</v>
      </c>
      <c r="F57" s="64"/>
      <c r="G57" s="65" t="s">
        <v>1207</v>
      </c>
      <c r="H57" s="65"/>
      <c r="I57" s="65" t="s">
        <v>1124</v>
      </c>
      <c r="J57" s="64">
        <v>500000</v>
      </c>
      <c r="K57" s="63" t="s">
        <v>1302</v>
      </c>
      <c r="L57" s="78"/>
      <c r="M57" s="78" t="s">
        <v>1588</v>
      </c>
      <c r="N57" s="62" t="s">
        <v>1226</v>
      </c>
      <c r="O57" s="76" t="s">
        <v>1225</v>
      </c>
      <c r="P57" s="80"/>
      <c r="Q57" s="169" t="s">
        <v>1587</v>
      </c>
    </row>
    <row r="58" spans="1:17" s="11" customFormat="1" ht="31.5" x14ac:dyDescent="0.3">
      <c r="A58" s="70">
        <v>44</v>
      </c>
      <c r="B58" s="168" t="s">
        <v>313</v>
      </c>
      <c r="C58" s="160" t="s">
        <v>733</v>
      </c>
      <c r="D58" s="119" t="s">
        <v>1586</v>
      </c>
      <c r="E58" s="167" t="s">
        <v>1207</v>
      </c>
      <c r="F58" s="167"/>
      <c r="G58" s="166" t="s">
        <v>1207</v>
      </c>
      <c r="H58" s="166"/>
      <c r="I58" s="126" t="s">
        <v>1246</v>
      </c>
      <c r="J58" s="64">
        <v>500000</v>
      </c>
      <c r="K58" s="63" t="s">
        <v>1302</v>
      </c>
      <c r="L58" s="78">
        <v>43662</v>
      </c>
      <c r="M58" s="80" t="s">
        <v>1584</v>
      </c>
      <c r="N58" s="62" t="s">
        <v>1226</v>
      </c>
      <c r="O58" s="159" t="s">
        <v>1583</v>
      </c>
      <c r="P58" s="80"/>
    </row>
    <row r="59" spans="1:17" s="11" customFormat="1" ht="31.5" x14ac:dyDescent="0.3">
      <c r="A59" s="70">
        <v>45</v>
      </c>
      <c r="B59" s="168" t="s">
        <v>704</v>
      </c>
      <c r="C59" s="160" t="s">
        <v>733</v>
      </c>
      <c r="D59" s="119" t="s">
        <v>1585</v>
      </c>
      <c r="E59" s="167" t="s">
        <v>1207</v>
      </c>
      <c r="F59" s="167"/>
      <c r="G59" s="166" t="s">
        <v>1207</v>
      </c>
      <c r="H59" s="166"/>
      <c r="I59" s="126" t="s">
        <v>1246</v>
      </c>
      <c r="J59" s="64">
        <v>500000</v>
      </c>
      <c r="K59" s="63" t="s">
        <v>1302</v>
      </c>
      <c r="L59" s="78">
        <v>43672</v>
      </c>
      <c r="M59" s="80" t="s">
        <v>1584</v>
      </c>
      <c r="N59" s="62" t="s">
        <v>1226</v>
      </c>
      <c r="O59" s="159" t="s">
        <v>1583</v>
      </c>
      <c r="P59" s="124"/>
    </row>
    <row r="60" spans="1:17" s="11" customFormat="1" ht="31.5" x14ac:dyDescent="0.3">
      <c r="A60" s="70">
        <v>46</v>
      </c>
      <c r="B60" s="168" t="s">
        <v>444</v>
      </c>
      <c r="C60" s="160" t="s">
        <v>733</v>
      </c>
      <c r="D60" s="119" t="s">
        <v>1582</v>
      </c>
      <c r="E60" s="167" t="s">
        <v>1207</v>
      </c>
      <c r="F60" s="167"/>
      <c r="G60" s="166" t="s">
        <v>1207</v>
      </c>
      <c r="H60" s="166"/>
      <c r="I60" s="126" t="s">
        <v>1246</v>
      </c>
      <c r="J60" s="64">
        <v>500000</v>
      </c>
      <c r="K60" s="63" t="s">
        <v>1302</v>
      </c>
      <c r="L60" s="78" t="s">
        <v>1568</v>
      </c>
      <c r="M60" s="63" t="s">
        <v>1567</v>
      </c>
      <c r="N60" s="62" t="s">
        <v>1226</v>
      </c>
      <c r="O60" s="159" t="s">
        <v>1581</v>
      </c>
      <c r="P60" s="124"/>
    </row>
    <row r="61" spans="1:17" s="11" customFormat="1" ht="31.5" x14ac:dyDescent="0.3">
      <c r="A61" s="70">
        <v>47</v>
      </c>
      <c r="B61" s="168" t="s">
        <v>1023</v>
      </c>
      <c r="C61" s="160" t="s">
        <v>733</v>
      </c>
      <c r="D61" s="119" t="s">
        <v>1580</v>
      </c>
      <c r="E61" s="167" t="s">
        <v>1207</v>
      </c>
      <c r="F61" s="167"/>
      <c r="G61" s="166" t="s">
        <v>1207</v>
      </c>
      <c r="H61" s="166"/>
      <c r="I61" s="126" t="s">
        <v>1246</v>
      </c>
      <c r="J61" s="64">
        <v>500000</v>
      </c>
      <c r="K61" s="63" t="s">
        <v>1302</v>
      </c>
      <c r="L61" s="78">
        <v>43668</v>
      </c>
      <c r="M61" s="63" t="s">
        <v>1574</v>
      </c>
      <c r="N61" s="62" t="s">
        <v>1226</v>
      </c>
      <c r="O61" s="159" t="s">
        <v>1579</v>
      </c>
      <c r="P61" s="124"/>
    </row>
    <row r="62" spans="1:17" s="11" customFormat="1" ht="31.5" x14ac:dyDescent="0.3">
      <c r="A62" s="70">
        <v>48</v>
      </c>
      <c r="B62" s="168" t="s">
        <v>823</v>
      </c>
      <c r="C62" s="160" t="s">
        <v>733</v>
      </c>
      <c r="D62" s="119" t="s">
        <v>1578</v>
      </c>
      <c r="E62" s="167" t="s">
        <v>1207</v>
      </c>
      <c r="F62" s="167"/>
      <c r="G62" s="166" t="s">
        <v>1207</v>
      </c>
      <c r="H62" s="166"/>
      <c r="I62" s="126" t="s">
        <v>1374</v>
      </c>
      <c r="J62" s="64">
        <v>500000</v>
      </c>
      <c r="K62" s="63" t="s">
        <v>1302</v>
      </c>
      <c r="L62" s="63" t="s">
        <v>1577</v>
      </c>
      <c r="M62" s="63" t="s">
        <v>1574</v>
      </c>
      <c r="N62" s="62" t="s">
        <v>1226</v>
      </c>
      <c r="O62" s="159" t="s">
        <v>1576</v>
      </c>
      <c r="P62" s="124"/>
    </row>
    <row r="63" spans="1:17" s="11" customFormat="1" ht="31.5" x14ac:dyDescent="0.3">
      <c r="A63" s="70">
        <v>49</v>
      </c>
      <c r="B63" s="168" t="s">
        <v>783</v>
      </c>
      <c r="C63" s="160" t="s">
        <v>733</v>
      </c>
      <c r="D63" s="119" t="s">
        <v>1575</v>
      </c>
      <c r="E63" s="167" t="s">
        <v>1207</v>
      </c>
      <c r="F63" s="167"/>
      <c r="G63" s="166" t="s">
        <v>1207</v>
      </c>
      <c r="H63" s="166"/>
      <c r="I63" s="126" t="s">
        <v>1246</v>
      </c>
      <c r="J63" s="64">
        <v>500000</v>
      </c>
      <c r="K63" s="63" t="s">
        <v>1302</v>
      </c>
      <c r="L63" s="78">
        <v>43668</v>
      </c>
      <c r="M63" s="63" t="s">
        <v>1574</v>
      </c>
      <c r="N63" s="62" t="s">
        <v>1226</v>
      </c>
      <c r="O63" s="159" t="s">
        <v>1558</v>
      </c>
      <c r="P63" s="124"/>
    </row>
    <row r="64" spans="1:17" s="81" customFormat="1" ht="49.5" x14ac:dyDescent="0.25">
      <c r="A64" s="70">
        <v>50</v>
      </c>
      <c r="B64" s="69" t="s">
        <v>447</v>
      </c>
      <c r="C64" s="99" t="s">
        <v>733</v>
      </c>
      <c r="D64" s="68" t="s">
        <v>1573</v>
      </c>
      <c r="E64" s="65" t="s">
        <v>1570</v>
      </c>
      <c r="F64" s="65"/>
      <c r="G64" s="64" t="s">
        <v>1570</v>
      </c>
      <c r="H64" s="64"/>
      <c r="I64" s="64" t="s">
        <v>1569</v>
      </c>
      <c r="J64" s="64">
        <v>2000000</v>
      </c>
      <c r="K64" s="103" t="s">
        <v>1302</v>
      </c>
      <c r="L64" s="103" t="s">
        <v>1572</v>
      </c>
      <c r="M64" s="72"/>
      <c r="N64" s="62" t="s">
        <v>1301</v>
      </c>
      <c r="O64" s="107" t="s">
        <v>1300</v>
      </c>
      <c r="P64" s="80" t="s">
        <v>1548</v>
      </c>
    </row>
    <row r="65" spans="1:22" s="21" customFormat="1" ht="47.25" x14ac:dyDescent="0.25">
      <c r="A65" s="70">
        <v>51</v>
      </c>
      <c r="B65" s="69" t="s">
        <v>745</v>
      </c>
      <c r="C65" s="99" t="s">
        <v>733</v>
      </c>
      <c r="D65" s="119" t="s">
        <v>1571</v>
      </c>
      <c r="E65" s="65" t="s">
        <v>1570</v>
      </c>
      <c r="F65" s="65"/>
      <c r="G65" s="64" t="s">
        <v>1570</v>
      </c>
      <c r="H65" s="64"/>
      <c r="I65" s="64" t="s">
        <v>1569</v>
      </c>
      <c r="J65" s="64">
        <v>1500000</v>
      </c>
      <c r="K65" s="103" t="s">
        <v>185</v>
      </c>
      <c r="L65" s="103"/>
      <c r="M65" s="103"/>
      <c r="N65" s="62" t="s">
        <v>1206</v>
      </c>
      <c r="O65" s="146" t="s">
        <v>1475</v>
      </c>
      <c r="P65" s="75" t="s">
        <v>1474</v>
      </c>
    </row>
    <row r="66" spans="1:22" s="11" customFormat="1" ht="31.5" x14ac:dyDescent="0.3">
      <c r="A66" s="70">
        <v>52</v>
      </c>
      <c r="B66" s="69" t="s">
        <v>1018</v>
      </c>
      <c r="C66" s="160" t="s">
        <v>733</v>
      </c>
      <c r="D66" s="68" t="s">
        <v>1222</v>
      </c>
      <c r="E66" s="123" t="s">
        <v>1207</v>
      </c>
      <c r="F66" s="123"/>
      <c r="G66" s="122" t="s">
        <v>1207</v>
      </c>
      <c r="H66" s="122"/>
      <c r="I66" s="126" t="s">
        <v>577</v>
      </c>
      <c r="J66" s="64">
        <v>500000</v>
      </c>
      <c r="K66" s="63" t="s">
        <v>1302</v>
      </c>
      <c r="L66" s="63" t="s">
        <v>1568</v>
      </c>
      <c r="M66" s="80" t="s">
        <v>1567</v>
      </c>
      <c r="N66" s="62" t="s">
        <v>1226</v>
      </c>
      <c r="O66" s="159" t="s">
        <v>1558</v>
      </c>
      <c r="P66" s="124"/>
    </row>
    <row r="67" spans="1:22" s="161" customFormat="1" ht="47.25" x14ac:dyDescent="0.3">
      <c r="A67" s="93">
        <v>53</v>
      </c>
      <c r="B67" s="120" t="s">
        <v>447</v>
      </c>
      <c r="C67" s="164" t="s">
        <v>733</v>
      </c>
      <c r="D67" s="82" t="s">
        <v>1566</v>
      </c>
      <c r="E67" s="165" t="s">
        <v>1207</v>
      </c>
      <c r="F67" s="165"/>
      <c r="G67" s="164" t="s">
        <v>1207</v>
      </c>
      <c r="H67" s="164"/>
      <c r="I67" s="83" t="s">
        <v>1565</v>
      </c>
      <c r="J67" s="116">
        <v>500000</v>
      </c>
      <c r="K67" s="115" t="s">
        <v>185</v>
      </c>
      <c r="L67" s="115"/>
      <c r="M67" s="115"/>
      <c r="N67" s="83" t="s">
        <v>1245</v>
      </c>
      <c r="O67" s="82" t="s">
        <v>1244</v>
      </c>
      <c r="P67" s="90"/>
      <c r="Q67" s="117" t="s">
        <v>1564</v>
      </c>
      <c r="R67" s="163"/>
      <c r="S67" s="163"/>
      <c r="T67" s="162"/>
      <c r="U67" s="162"/>
      <c r="V67" s="93" t="s">
        <v>1563</v>
      </c>
    </row>
    <row r="68" spans="1:22" s="11" customFormat="1" ht="31.5" x14ac:dyDescent="0.3">
      <c r="A68" s="70">
        <v>54</v>
      </c>
      <c r="B68" s="69" t="s">
        <v>740</v>
      </c>
      <c r="C68" s="160" t="s">
        <v>733</v>
      </c>
      <c r="D68" s="68" t="s">
        <v>1232</v>
      </c>
      <c r="E68" s="123" t="s">
        <v>1207</v>
      </c>
      <c r="F68" s="123"/>
      <c r="G68" s="122" t="s">
        <v>1207</v>
      </c>
      <c r="H68" s="122"/>
      <c r="I68" s="126" t="s">
        <v>577</v>
      </c>
      <c r="J68" s="64">
        <v>500000</v>
      </c>
      <c r="K68" s="63" t="s">
        <v>1302</v>
      </c>
      <c r="L68" s="63" t="s">
        <v>1562</v>
      </c>
      <c r="M68" s="63" t="s">
        <v>1561</v>
      </c>
      <c r="N68" s="62" t="s">
        <v>1226</v>
      </c>
      <c r="O68" s="159" t="s">
        <v>1558</v>
      </c>
      <c r="P68" s="124"/>
    </row>
    <row r="69" spans="1:22" ht="31.5" x14ac:dyDescent="0.3">
      <c r="A69" s="70">
        <v>55</v>
      </c>
      <c r="B69" s="69" t="s">
        <v>745</v>
      </c>
      <c r="C69" s="160" t="s">
        <v>733</v>
      </c>
      <c r="D69" s="68" t="s">
        <v>1420</v>
      </c>
      <c r="E69" s="123" t="s">
        <v>1207</v>
      </c>
      <c r="F69" s="123"/>
      <c r="G69" s="122" t="s">
        <v>1207</v>
      </c>
      <c r="H69" s="122"/>
      <c r="I69" s="126" t="s">
        <v>577</v>
      </c>
      <c r="J69" s="64">
        <v>500000</v>
      </c>
      <c r="K69" s="63" t="s">
        <v>1302</v>
      </c>
      <c r="L69" s="63" t="s">
        <v>1560</v>
      </c>
      <c r="M69" s="63" t="s">
        <v>1559</v>
      </c>
      <c r="N69" s="62" t="s">
        <v>1226</v>
      </c>
      <c r="O69" s="159" t="s">
        <v>1558</v>
      </c>
      <c r="P69" s="62"/>
    </row>
    <row r="70" spans="1:22" s="89" customFormat="1" ht="33" x14ac:dyDescent="0.25">
      <c r="A70" s="93">
        <v>56</v>
      </c>
      <c r="B70" s="94" t="s">
        <v>447</v>
      </c>
      <c r="C70" s="93" t="s">
        <v>733</v>
      </c>
      <c r="D70" s="82" t="s">
        <v>1557</v>
      </c>
      <c r="E70" s="90"/>
      <c r="F70" s="90"/>
      <c r="G70" s="90"/>
      <c r="H70" s="90"/>
      <c r="I70" s="90" t="s">
        <v>1541</v>
      </c>
      <c r="J70" s="92">
        <v>500000</v>
      </c>
      <c r="K70" s="115" t="s">
        <v>185</v>
      </c>
      <c r="L70" s="91"/>
      <c r="M70" s="90"/>
      <c r="N70" s="83" t="s">
        <v>1245</v>
      </c>
      <c r="O70" s="82" t="s">
        <v>1244</v>
      </c>
      <c r="P70" s="90"/>
    </row>
    <row r="71" spans="1:22" s="89" customFormat="1" ht="33" x14ac:dyDescent="0.25">
      <c r="A71" s="93">
        <v>57</v>
      </c>
      <c r="B71" s="94" t="s">
        <v>311</v>
      </c>
      <c r="C71" s="93" t="s">
        <v>733</v>
      </c>
      <c r="D71" s="82" t="s">
        <v>1556</v>
      </c>
      <c r="E71" s="90"/>
      <c r="F71" s="90"/>
      <c r="G71" s="90"/>
      <c r="H71" s="90"/>
      <c r="I71" s="90" t="s">
        <v>1541</v>
      </c>
      <c r="J71" s="92">
        <v>2000000</v>
      </c>
      <c r="K71" s="91" t="s">
        <v>1538</v>
      </c>
      <c r="L71" s="90"/>
      <c r="M71" s="90"/>
      <c r="N71" s="83" t="s">
        <v>1245</v>
      </c>
      <c r="O71" s="82" t="s">
        <v>1555</v>
      </c>
      <c r="P71" s="90"/>
    </row>
    <row r="72" spans="1:22" s="21" customFormat="1" ht="31.5" x14ac:dyDescent="0.25">
      <c r="A72" s="70">
        <v>58</v>
      </c>
      <c r="B72" s="69" t="s">
        <v>311</v>
      </c>
      <c r="C72" s="99" t="s">
        <v>733</v>
      </c>
      <c r="D72" s="68" t="s">
        <v>1554</v>
      </c>
      <c r="E72" s="80"/>
      <c r="F72" s="80"/>
      <c r="G72" s="80"/>
      <c r="H72" s="80"/>
      <c r="I72" s="80" t="s">
        <v>1541</v>
      </c>
      <c r="J72" s="88">
        <v>500000</v>
      </c>
      <c r="K72" s="63" t="s">
        <v>1439</v>
      </c>
      <c r="L72" s="103"/>
      <c r="M72" s="103"/>
      <c r="N72" s="62" t="s">
        <v>1214</v>
      </c>
      <c r="O72" s="73" t="s">
        <v>1553</v>
      </c>
      <c r="P72" s="80"/>
    </row>
    <row r="73" spans="1:22" s="21" customFormat="1" ht="63" x14ac:dyDescent="0.25">
      <c r="A73" s="70">
        <v>59</v>
      </c>
      <c r="B73" s="69" t="s">
        <v>741</v>
      </c>
      <c r="C73" s="99" t="s">
        <v>733</v>
      </c>
      <c r="D73" s="68" t="s">
        <v>1552</v>
      </c>
      <c r="E73" s="80"/>
      <c r="F73" s="80"/>
      <c r="G73" s="80"/>
      <c r="H73" s="80"/>
      <c r="I73" s="80" t="s">
        <v>1541</v>
      </c>
      <c r="J73" s="88">
        <v>1500000</v>
      </c>
      <c r="K73" s="63" t="s">
        <v>1302</v>
      </c>
      <c r="L73" s="103"/>
      <c r="M73" s="103"/>
      <c r="N73" s="62" t="s">
        <v>1214</v>
      </c>
      <c r="O73" s="73" t="s">
        <v>1551</v>
      </c>
      <c r="P73" s="80" t="s">
        <v>1548</v>
      </c>
    </row>
    <row r="74" spans="1:22" s="21" customFormat="1" ht="49.5" x14ac:dyDescent="0.25">
      <c r="A74" s="70">
        <v>60</v>
      </c>
      <c r="B74" s="69" t="s">
        <v>741</v>
      </c>
      <c r="C74" s="99" t="s">
        <v>733</v>
      </c>
      <c r="D74" s="68" t="s">
        <v>1550</v>
      </c>
      <c r="E74" s="80"/>
      <c r="F74" s="80"/>
      <c r="G74" s="80"/>
      <c r="H74" s="80"/>
      <c r="I74" s="80" t="s">
        <v>1541</v>
      </c>
      <c r="J74" s="88">
        <v>1000000</v>
      </c>
      <c r="K74" s="63" t="s">
        <v>1302</v>
      </c>
      <c r="L74" s="103" t="s">
        <v>1549</v>
      </c>
      <c r="M74" s="103"/>
      <c r="N74" s="62" t="s">
        <v>1301</v>
      </c>
      <c r="O74" s="107" t="s">
        <v>1300</v>
      </c>
      <c r="P74" s="80" t="s">
        <v>1548</v>
      </c>
    </row>
    <row r="75" spans="1:22" s="21" customFormat="1" ht="47.25" x14ac:dyDescent="0.25">
      <c r="A75" s="70">
        <v>61</v>
      </c>
      <c r="B75" s="69" t="s">
        <v>745</v>
      </c>
      <c r="C75" s="99" t="s">
        <v>733</v>
      </c>
      <c r="D75" s="68" t="s">
        <v>1547</v>
      </c>
      <c r="E75" s="80"/>
      <c r="F75" s="80"/>
      <c r="G75" s="80"/>
      <c r="H75" s="80"/>
      <c r="I75" s="80" t="s">
        <v>1541</v>
      </c>
      <c r="J75" s="88">
        <v>500000</v>
      </c>
      <c r="K75" s="63" t="s">
        <v>185</v>
      </c>
      <c r="L75" s="103"/>
      <c r="M75" s="103"/>
      <c r="N75" s="62" t="s">
        <v>1206</v>
      </c>
      <c r="O75" s="146" t="s">
        <v>1475</v>
      </c>
      <c r="P75" s="75" t="s">
        <v>1474</v>
      </c>
    </row>
    <row r="76" spans="1:22" s="21" customFormat="1" ht="63" x14ac:dyDescent="0.25">
      <c r="A76" s="70">
        <v>62</v>
      </c>
      <c r="B76" s="69" t="s">
        <v>745</v>
      </c>
      <c r="C76" s="99" t="s">
        <v>733</v>
      </c>
      <c r="D76" s="68" t="s">
        <v>1546</v>
      </c>
      <c r="E76" s="80"/>
      <c r="F76" s="80"/>
      <c r="G76" s="80"/>
      <c r="H76" s="80"/>
      <c r="I76" s="80" t="s">
        <v>1545</v>
      </c>
      <c r="J76" s="88" t="s">
        <v>1306</v>
      </c>
      <c r="K76" s="63" t="s">
        <v>1544</v>
      </c>
      <c r="L76" s="103"/>
      <c r="M76" s="103"/>
      <c r="N76" s="62" t="s">
        <v>1206</v>
      </c>
      <c r="O76" s="146" t="s">
        <v>85</v>
      </c>
      <c r="P76" s="75" t="s">
        <v>1474</v>
      </c>
    </row>
    <row r="77" spans="1:22" s="21" customFormat="1" ht="49.5" x14ac:dyDescent="0.25">
      <c r="A77" s="70">
        <v>63</v>
      </c>
      <c r="B77" s="69" t="s">
        <v>970</v>
      </c>
      <c r="C77" s="99" t="s">
        <v>733</v>
      </c>
      <c r="D77" s="68" t="s">
        <v>1543</v>
      </c>
      <c r="E77" s="80"/>
      <c r="F77" s="80"/>
      <c r="G77" s="80"/>
      <c r="H77" s="80"/>
      <c r="I77" s="80" t="s">
        <v>1541</v>
      </c>
      <c r="J77" s="88">
        <v>500000</v>
      </c>
      <c r="K77" s="63" t="s">
        <v>185</v>
      </c>
      <c r="L77" s="103"/>
      <c r="M77" s="103"/>
      <c r="N77" s="62" t="s">
        <v>1301</v>
      </c>
      <c r="O77" s="107" t="s">
        <v>1446</v>
      </c>
      <c r="P77" s="80" t="s">
        <v>1465</v>
      </c>
      <c r="Q77" s="33"/>
    </row>
    <row r="78" spans="1:22" s="89" customFormat="1" ht="33" x14ac:dyDescent="0.25">
      <c r="A78" s="93">
        <v>64</v>
      </c>
      <c r="B78" s="94" t="s">
        <v>970</v>
      </c>
      <c r="C78" s="93" t="s">
        <v>733</v>
      </c>
      <c r="D78" s="82" t="s">
        <v>1542</v>
      </c>
      <c r="E78" s="90"/>
      <c r="F78" s="90"/>
      <c r="G78" s="90"/>
      <c r="H78" s="90"/>
      <c r="I78" s="90" t="s">
        <v>1541</v>
      </c>
      <c r="J78" s="92">
        <v>2000000</v>
      </c>
      <c r="K78" s="115" t="s">
        <v>1439</v>
      </c>
      <c r="L78" s="91"/>
      <c r="M78" s="91"/>
      <c r="N78" s="83" t="s">
        <v>1245</v>
      </c>
      <c r="O78" s="82" t="s">
        <v>1244</v>
      </c>
      <c r="P78" s="90"/>
    </row>
    <row r="79" spans="1:22" s="21" customFormat="1" ht="49.5" x14ac:dyDescent="0.25">
      <c r="A79" s="70">
        <v>65</v>
      </c>
      <c r="B79" s="69" t="s">
        <v>447</v>
      </c>
      <c r="C79" s="99" t="s">
        <v>733</v>
      </c>
      <c r="D79" s="68" t="s">
        <v>1540</v>
      </c>
      <c r="E79" s="72"/>
      <c r="F79" s="72"/>
      <c r="G79" s="72"/>
      <c r="H79" s="72"/>
      <c r="I79" s="80" t="s">
        <v>1539</v>
      </c>
      <c r="J79" s="88">
        <v>2500000</v>
      </c>
      <c r="K79" s="63" t="s">
        <v>1538</v>
      </c>
      <c r="L79" s="103"/>
      <c r="M79" s="72"/>
      <c r="N79" s="62" t="s">
        <v>1210</v>
      </c>
      <c r="O79" s="71" t="s">
        <v>1358</v>
      </c>
      <c r="P79" s="80" t="s">
        <v>1537</v>
      </c>
    </row>
    <row r="80" spans="1:22" s="89" customFormat="1" ht="33" x14ac:dyDescent="0.25">
      <c r="A80" s="93">
        <v>66</v>
      </c>
      <c r="B80" s="94" t="s">
        <v>1536</v>
      </c>
      <c r="C80" s="93" t="s">
        <v>709</v>
      </c>
      <c r="D80" s="82" t="s">
        <v>1260</v>
      </c>
      <c r="E80" s="90" t="s">
        <v>1207</v>
      </c>
      <c r="F80" s="90"/>
      <c r="G80" s="90" t="s">
        <v>1207</v>
      </c>
      <c r="H80" s="90"/>
      <c r="I80" s="90" t="s">
        <v>1124</v>
      </c>
      <c r="J80" s="92">
        <v>500000</v>
      </c>
      <c r="K80" s="91" t="s">
        <v>1426</v>
      </c>
      <c r="L80" s="90"/>
      <c r="M80" s="90"/>
      <c r="N80" s="83" t="s">
        <v>1245</v>
      </c>
      <c r="O80" s="82" t="s">
        <v>1522</v>
      </c>
      <c r="P80" s="90"/>
    </row>
    <row r="81" spans="1:22" s="89" customFormat="1" ht="33" x14ac:dyDescent="0.25">
      <c r="A81" s="93">
        <v>67</v>
      </c>
      <c r="B81" s="94" t="s">
        <v>1058</v>
      </c>
      <c r="C81" s="93" t="s">
        <v>709</v>
      </c>
      <c r="D81" s="82" t="s">
        <v>1535</v>
      </c>
      <c r="E81" s="90"/>
      <c r="F81" s="90"/>
      <c r="G81" s="90"/>
      <c r="H81" s="90"/>
      <c r="I81" s="90" t="s">
        <v>1124</v>
      </c>
      <c r="J81" s="92">
        <v>500000</v>
      </c>
      <c r="K81" s="91" t="s">
        <v>1426</v>
      </c>
      <c r="L81" s="90"/>
      <c r="M81" s="90"/>
      <c r="N81" s="83" t="s">
        <v>1245</v>
      </c>
      <c r="O81" s="82" t="s">
        <v>1522</v>
      </c>
      <c r="P81" s="90"/>
    </row>
    <row r="82" spans="1:22" s="89" customFormat="1" ht="33" x14ac:dyDescent="0.25">
      <c r="A82" s="93">
        <v>68</v>
      </c>
      <c r="B82" s="94" t="s">
        <v>761</v>
      </c>
      <c r="C82" s="93" t="s">
        <v>709</v>
      </c>
      <c r="D82" s="82" t="s">
        <v>1534</v>
      </c>
      <c r="E82" s="90" t="s">
        <v>1207</v>
      </c>
      <c r="F82" s="90"/>
      <c r="G82" s="90" t="s">
        <v>1207</v>
      </c>
      <c r="H82" s="90"/>
      <c r="I82" s="90" t="s">
        <v>1124</v>
      </c>
      <c r="J82" s="92">
        <v>500000</v>
      </c>
      <c r="K82" s="91" t="s">
        <v>1426</v>
      </c>
      <c r="L82" s="90"/>
      <c r="M82" s="90"/>
      <c r="N82" s="83" t="s">
        <v>1245</v>
      </c>
      <c r="O82" s="82" t="s">
        <v>1522</v>
      </c>
      <c r="P82" s="90"/>
    </row>
    <row r="83" spans="1:22" s="89" customFormat="1" ht="33" x14ac:dyDescent="0.25">
      <c r="A83" s="93">
        <v>69</v>
      </c>
      <c r="B83" s="94" t="s">
        <v>1533</v>
      </c>
      <c r="C83" s="93" t="s">
        <v>709</v>
      </c>
      <c r="D83" s="82" t="s">
        <v>1532</v>
      </c>
      <c r="E83" s="90" t="s">
        <v>1207</v>
      </c>
      <c r="F83" s="90"/>
      <c r="G83" s="90" t="s">
        <v>1207</v>
      </c>
      <c r="H83" s="90"/>
      <c r="I83" s="90" t="s">
        <v>1124</v>
      </c>
      <c r="J83" s="92">
        <v>500000</v>
      </c>
      <c r="K83" s="91" t="s">
        <v>1426</v>
      </c>
      <c r="L83" s="90"/>
      <c r="M83" s="90"/>
      <c r="N83" s="83" t="s">
        <v>1245</v>
      </c>
      <c r="O83" s="82" t="s">
        <v>1522</v>
      </c>
      <c r="P83" s="90"/>
    </row>
    <row r="84" spans="1:22" s="89" customFormat="1" ht="33" x14ac:dyDescent="0.25">
      <c r="A84" s="93">
        <v>70</v>
      </c>
      <c r="B84" s="94" t="s">
        <v>1531</v>
      </c>
      <c r="C84" s="93" t="s">
        <v>709</v>
      </c>
      <c r="D84" s="82" t="s">
        <v>1530</v>
      </c>
      <c r="E84" s="90" t="s">
        <v>1207</v>
      </c>
      <c r="F84" s="90"/>
      <c r="G84" s="90" t="s">
        <v>1207</v>
      </c>
      <c r="H84" s="90"/>
      <c r="I84" s="90" t="s">
        <v>1124</v>
      </c>
      <c r="J84" s="92">
        <v>500000</v>
      </c>
      <c r="K84" s="91" t="s">
        <v>1426</v>
      </c>
      <c r="L84" s="90"/>
      <c r="M84" s="90"/>
      <c r="N84" s="83" t="s">
        <v>1245</v>
      </c>
      <c r="O84" s="82" t="s">
        <v>1529</v>
      </c>
      <c r="P84" s="90"/>
    </row>
    <row r="85" spans="1:22" s="89" customFormat="1" ht="33" x14ac:dyDescent="0.25">
      <c r="A85" s="93">
        <v>71</v>
      </c>
      <c r="B85" s="94" t="s">
        <v>1060</v>
      </c>
      <c r="C85" s="93" t="s">
        <v>709</v>
      </c>
      <c r="D85" s="82" t="s">
        <v>1528</v>
      </c>
      <c r="E85" s="90" t="s">
        <v>1207</v>
      </c>
      <c r="F85" s="90"/>
      <c r="G85" s="90" t="s">
        <v>1207</v>
      </c>
      <c r="H85" s="90"/>
      <c r="I85" s="90" t="s">
        <v>1124</v>
      </c>
      <c r="J85" s="92">
        <v>500000</v>
      </c>
      <c r="K85" s="91" t="s">
        <v>1426</v>
      </c>
      <c r="L85" s="90"/>
      <c r="M85" s="90"/>
      <c r="N85" s="83" t="s">
        <v>1245</v>
      </c>
      <c r="O85" s="82" t="s">
        <v>1522</v>
      </c>
      <c r="P85" s="90"/>
    </row>
    <row r="86" spans="1:22" s="89" customFormat="1" ht="33" x14ac:dyDescent="0.25">
      <c r="A86" s="93">
        <v>72</v>
      </c>
      <c r="B86" s="94" t="s">
        <v>1405</v>
      </c>
      <c r="C86" s="93" t="s">
        <v>709</v>
      </c>
      <c r="D86" s="82" t="s">
        <v>1527</v>
      </c>
      <c r="E86" s="90" t="s">
        <v>1207</v>
      </c>
      <c r="F86" s="90"/>
      <c r="G86" s="90" t="s">
        <v>1207</v>
      </c>
      <c r="H86" s="90"/>
      <c r="I86" s="90" t="s">
        <v>1124</v>
      </c>
      <c r="J86" s="92">
        <v>500000</v>
      </c>
      <c r="K86" s="91" t="s">
        <v>1426</v>
      </c>
      <c r="L86" s="90"/>
      <c r="M86" s="90"/>
      <c r="N86" s="83" t="s">
        <v>1245</v>
      </c>
      <c r="O86" s="82" t="s">
        <v>1522</v>
      </c>
      <c r="P86" s="90"/>
    </row>
    <row r="87" spans="1:22" s="89" customFormat="1" ht="33" x14ac:dyDescent="0.25">
      <c r="A87" s="93">
        <v>73</v>
      </c>
      <c r="B87" s="94" t="s">
        <v>708</v>
      </c>
      <c r="C87" s="93" t="s">
        <v>709</v>
      </c>
      <c r="D87" s="82" t="s">
        <v>1526</v>
      </c>
      <c r="E87" s="90" t="s">
        <v>1207</v>
      </c>
      <c r="F87" s="90"/>
      <c r="G87" s="90" t="s">
        <v>1207</v>
      </c>
      <c r="H87" s="90"/>
      <c r="I87" s="90" t="s">
        <v>1124</v>
      </c>
      <c r="J87" s="92">
        <v>500000</v>
      </c>
      <c r="K87" s="91" t="s">
        <v>1426</v>
      </c>
      <c r="L87" s="90"/>
      <c r="M87" s="90"/>
      <c r="N87" s="83" t="s">
        <v>1245</v>
      </c>
      <c r="O87" s="82" t="s">
        <v>1522</v>
      </c>
      <c r="P87" s="90"/>
    </row>
    <row r="88" spans="1:22" s="133" customFormat="1" ht="49.5" x14ac:dyDescent="0.25">
      <c r="A88" s="70">
        <v>74</v>
      </c>
      <c r="B88" s="87" t="s">
        <v>1147</v>
      </c>
      <c r="C88" s="99" t="s">
        <v>709</v>
      </c>
      <c r="D88" s="119" t="s">
        <v>1525</v>
      </c>
      <c r="E88" s="64" t="s">
        <v>1207</v>
      </c>
      <c r="F88" s="64"/>
      <c r="G88" s="65" t="s">
        <v>1207</v>
      </c>
      <c r="H88" s="65"/>
      <c r="I88" s="65" t="s">
        <v>1246</v>
      </c>
      <c r="J88" s="64">
        <v>500000</v>
      </c>
      <c r="K88" s="103" t="s">
        <v>1439</v>
      </c>
      <c r="L88" s="63" t="s">
        <v>1524</v>
      </c>
      <c r="M88" s="72"/>
      <c r="N88" s="62" t="s">
        <v>1301</v>
      </c>
      <c r="O88" s="107" t="s">
        <v>1446</v>
      </c>
      <c r="P88" s="80" t="s">
        <v>1445</v>
      </c>
    </row>
    <row r="89" spans="1:22" s="89" customFormat="1" ht="33" x14ac:dyDescent="0.25">
      <c r="A89" s="93">
        <v>75</v>
      </c>
      <c r="B89" s="94" t="s">
        <v>1062</v>
      </c>
      <c r="C89" s="93" t="s">
        <v>709</v>
      </c>
      <c r="D89" s="82" t="s">
        <v>1523</v>
      </c>
      <c r="E89" s="90" t="s">
        <v>1207</v>
      </c>
      <c r="F89" s="90"/>
      <c r="G89" s="90" t="s">
        <v>1207</v>
      </c>
      <c r="H89" s="90"/>
      <c r="I89" s="90" t="s">
        <v>1246</v>
      </c>
      <c r="J89" s="92">
        <v>500000</v>
      </c>
      <c r="K89" s="91" t="s">
        <v>1426</v>
      </c>
      <c r="L89" s="90"/>
      <c r="M89" s="90"/>
      <c r="N89" s="83" t="s">
        <v>1245</v>
      </c>
      <c r="O89" s="82" t="s">
        <v>1522</v>
      </c>
      <c r="P89" s="90"/>
    </row>
    <row r="90" spans="1:22" s="148" customFormat="1" ht="49.5" x14ac:dyDescent="0.25">
      <c r="A90" s="70">
        <v>76</v>
      </c>
      <c r="B90" s="87" t="s">
        <v>1086</v>
      </c>
      <c r="C90" s="99" t="s">
        <v>709</v>
      </c>
      <c r="D90" s="119" t="s">
        <v>1521</v>
      </c>
      <c r="E90" s="64" t="s">
        <v>1248</v>
      </c>
      <c r="F90" s="64"/>
      <c r="G90" s="65" t="s">
        <v>1247</v>
      </c>
      <c r="H90" s="65"/>
      <c r="I90" s="65" t="s">
        <v>1246</v>
      </c>
      <c r="J90" s="64">
        <v>500000</v>
      </c>
      <c r="K90" s="103" t="s">
        <v>1439</v>
      </c>
      <c r="L90" s="63"/>
      <c r="M90" s="158"/>
      <c r="N90" s="62" t="s">
        <v>1210</v>
      </c>
      <c r="O90" s="157" t="s">
        <v>1358</v>
      </c>
      <c r="P90" s="80" t="s">
        <v>1445</v>
      </c>
      <c r="Q90" s="156"/>
    </row>
    <row r="91" spans="1:22" s="89" customFormat="1" ht="33" x14ac:dyDescent="0.25">
      <c r="A91" s="93">
        <v>77</v>
      </c>
      <c r="B91" s="94" t="s">
        <v>1520</v>
      </c>
      <c r="C91" s="93" t="s">
        <v>709</v>
      </c>
      <c r="D91" s="82" t="s">
        <v>1519</v>
      </c>
      <c r="E91" s="90" t="s">
        <v>1207</v>
      </c>
      <c r="F91" s="90"/>
      <c r="G91" s="90" t="s">
        <v>1207</v>
      </c>
      <c r="H91" s="90"/>
      <c r="I91" s="90" t="s">
        <v>1246</v>
      </c>
      <c r="J91" s="92">
        <v>500000</v>
      </c>
      <c r="K91" s="91" t="s">
        <v>1426</v>
      </c>
      <c r="L91" s="90"/>
      <c r="M91" s="90"/>
      <c r="N91" s="83" t="s">
        <v>1245</v>
      </c>
      <c r="O91" s="82" t="s">
        <v>1503</v>
      </c>
      <c r="P91" s="90"/>
    </row>
    <row r="92" spans="1:22" s="81" customFormat="1" ht="110.25" x14ac:dyDescent="0.25">
      <c r="A92" s="70">
        <v>78</v>
      </c>
      <c r="B92" s="87" t="s">
        <v>711</v>
      </c>
      <c r="C92" s="99" t="s">
        <v>709</v>
      </c>
      <c r="D92" s="86" t="s">
        <v>1518</v>
      </c>
      <c r="E92" s="64" t="s">
        <v>1248</v>
      </c>
      <c r="F92" s="64"/>
      <c r="G92" s="65" t="s">
        <v>1247</v>
      </c>
      <c r="H92" s="65"/>
      <c r="I92" s="80" t="s">
        <v>1517</v>
      </c>
      <c r="J92" s="88" t="s">
        <v>1516</v>
      </c>
      <c r="K92" s="103" t="s">
        <v>185</v>
      </c>
      <c r="L92" s="63"/>
      <c r="M92" s="63"/>
      <c r="N92" s="62" t="s">
        <v>1214</v>
      </c>
      <c r="O92" s="95" t="s">
        <v>1515</v>
      </c>
      <c r="P92" s="74"/>
    </row>
    <row r="93" spans="1:22" s="89" customFormat="1" ht="33" x14ac:dyDescent="0.25">
      <c r="A93" s="93">
        <v>79</v>
      </c>
      <c r="B93" s="94" t="s">
        <v>750</v>
      </c>
      <c r="C93" s="93" t="s">
        <v>709</v>
      </c>
      <c r="D93" s="82" t="s">
        <v>1514</v>
      </c>
      <c r="E93" s="90" t="s">
        <v>1207</v>
      </c>
      <c r="F93" s="90"/>
      <c r="G93" s="90" t="s">
        <v>1207</v>
      </c>
      <c r="H93" s="90"/>
      <c r="I93" s="90" t="s">
        <v>577</v>
      </c>
      <c r="J93" s="92">
        <v>500000</v>
      </c>
      <c r="K93" s="91" t="s">
        <v>1504</v>
      </c>
      <c r="L93" s="90"/>
      <c r="M93" s="90"/>
      <c r="N93" s="83" t="s">
        <v>1245</v>
      </c>
      <c r="O93" s="82" t="s">
        <v>1503</v>
      </c>
      <c r="P93" s="90"/>
    </row>
    <row r="94" spans="1:22" s="21" customFormat="1" ht="31.5" x14ac:dyDescent="0.25">
      <c r="A94" s="70">
        <v>80</v>
      </c>
      <c r="B94" s="119" t="s">
        <v>1513</v>
      </c>
      <c r="C94" s="99" t="s">
        <v>706</v>
      </c>
      <c r="D94" s="119" t="s">
        <v>1512</v>
      </c>
      <c r="E94" s="64" t="s">
        <v>1207</v>
      </c>
      <c r="F94" s="64"/>
      <c r="G94" s="65" t="s">
        <v>1207</v>
      </c>
      <c r="H94" s="65"/>
      <c r="I94" s="65" t="s">
        <v>1374</v>
      </c>
      <c r="J94" s="64">
        <v>500000</v>
      </c>
      <c r="K94" s="63" t="s">
        <v>1302</v>
      </c>
      <c r="L94" s="63"/>
      <c r="M94" s="63"/>
      <c r="N94" s="62" t="s">
        <v>1206</v>
      </c>
      <c r="O94" s="146" t="s">
        <v>85</v>
      </c>
      <c r="P94" s="80" t="s">
        <v>1474</v>
      </c>
      <c r="Q94" s="141" t="s">
        <v>1511</v>
      </c>
      <c r="R94" s="155"/>
      <c r="S94" s="155"/>
      <c r="T94" s="154"/>
      <c r="U94" s="154"/>
      <c r="V94" s="153" t="s">
        <v>1124</v>
      </c>
    </row>
    <row r="95" spans="1:22" s="21" customFormat="1" ht="31.5" x14ac:dyDescent="0.25">
      <c r="A95" s="70">
        <v>81</v>
      </c>
      <c r="B95" s="152" t="s">
        <v>444</v>
      </c>
      <c r="C95" s="65" t="s">
        <v>706</v>
      </c>
      <c r="D95" s="111" t="s">
        <v>1510</v>
      </c>
      <c r="E95" s="64" t="s">
        <v>1207</v>
      </c>
      <c r="F95" s="64"/>
      <c r="G95" s="65" t="s">
        <v>1207</v>
      </c>
      <c r="H95" s="65"/>
      <c r="I95" s="65" t="s">
        <v>1246</v>
      </c>
      <c r="J95" s="64">
        <v>500000</v>
      </c>
      <c r="K95" s="63" t="s">
        <v>185</v>
      </c>
      <c r="L95" s="63"/>
      <c r="M95" s="72"/>
      <c r="N95" s="62" t="s">
        <v>1206</v>
      </c>
      <c r="O95" s="146" t="s">
        <v>85</v>
      </c>
      <c r="P95" s="80" t="s">
        <v>1474</v>
      </c>
      <c r="Q95" s="151" t="s">
        <v>1509</v>
      </c>
    </row>
    <row r="96" spans="1:22" s="133" customFormat="1" ht="47.25" x14ac:dyDescent="0.25">
      <c r="A96" s="70">
        <v>82</v>
      </c>
      <c r="B96" s="69" t="s">
        <v>749</v>
      </c>
      <c r="C96" s="65" t="s">
        <v>706</v>
      </c>
      <c r="D96" s="68" t="s">
        <v>1508</v>
      </c>
      <c r="E96" s="64" t="s">
        <v>1207</v>
      </c>
      <c r="F96" s="64"/>
      <c r="G96" s="65" t="s">
        <v>1207</v>
      </c>
      <c r="H96" s="65"/>
      <c r="I96" s="65" t="s">
        <v>1246</v>
      </c>
      <c r="J96" s="64">
        <v>500000</v>
      </c>
      <c r="K96" s="63" t="s">
        <v>185</v>
      </c>
      <c r="L96" s="63"/>
      <c r="M96" s="63"/>
      <c r="N96" s="62" t="s">
        <v>1206</v>
      </c>
      <c r="O96" s="150" t="s">
        <v>1507</v>
      </c>
      <c r="P96" s="80" t="s">
        <v>1474</v>
      </c>
    </row>
    <row r="97" spans="1:18" s="89" customFormat="1" ht="33" x14ac:dyDescent="0.25">
      <c r="A97" s="93">
        <v>83</v>
      </c>
      <c r="B97" s="94" t="s">
        <v>1506</v>
      </c>
      <c r="C97" s="93" t="s">
        <v>723</v>
      </c>
      <c r="D97" s="82" t="s">
        <v>1505</v>
      </c>
      <c r="E97" s="90"/>
      <c r="F97" s="90"/>
      <c r="G97" s="90"/>
      <c r="H97" s="90"/>
      <c r="I97" s="90" t="s">
        <v>1124</v>
      </c>
      <c r="J97" s="92">
        <v>500000</v>
      </c>
      <c r="K97" s="91" t="s">
        <v>1504</v>
      </c>
      <c r="L97" s="90"/>
      <c r="M97" s="90"/>
      <c r="N97" s="83" t="s">
        <v>1245</v>
      </c>
      <c r="O97" s="82" t="s">
        <v>1503</v>
      </c>
      <c r="P97" s="90"/>
    </row>
    <row r="98" spans="1:18" s="21" customFormat="1" x14ac:dyDescent="0.25">
      <c r="A98" s="70">
        <v>84</v>
      </c>
      <c r="B98" s="68" t="s">
        <v>1502</v>
      </c>
      <c r="C98" s="99" t="s">
        <v>723</v>
      </c>
      <c r="D98" s="119" t="s">
        <v>1501</v>
      </c>
      <c r="E98" s="149"/>
      <c r="F98" s="149"/>
      <c r="G98" s="64"/>
      <c r="H98" s="64"/>
      <c r="I98" s="64" t="s">
        <v>1124</v>
      </c>
      <c r="J98" s="64">
        <v>500000</v>
      </c>
      <c r="K98" s="63" t="s">
        <v>1439</v>
      </c>
      <c r="L98" s="64"/>
      <c r="M98" s="78">
        <v>43272</v>
      </c>
      <c r="N98" s="62" t="s">
        <v>1226</v>
      </c>
      <c r="O98" s="76" t="s">
        <v>1225</v>
      </c>
      <c r="P98" s="80"/>
    </row>
    <row r="99" spans="1:18" s="21" customFormat="1" x14ac:dyDescent="0.25">
      <c r="A99" s="70">
        <v>85</v>
      </c>
      <c r="B99" s="87" t="s">
        <v>1107</v>
      </c>
      <c r="C99" s="99" t="s">
        <v>723</v>
      </c>
      <c r="D99" s="119" t="s">
        <v>1500</v>
      </c>
      <c r="E99" s="65" t="s">
        <v>1207</v>
      </c>
      <c r="F99" s="65"/>
      <c r="G99" s="64" t="s">
        <v>1207</v>
      </c>
      <c r="H99" s="64"/>
      <c r="I99" s="64" t="s">
        <v>1246</v>
      </c>
      <c r="J99" s="64">
        <v>500000</v>
      </c>
      <c r="K99" s="63" t="s">
        <v>1439</v>
      </c>
      <c r="L99" s="63"/>
      <c r="M99" s="63" t="s">
        <v>1499</v>
      </c>
      <c r="N99" s="62" t="s">
        <v>1226</v>
      </c>
      <c r="O99" s="76" t="s">
        <v>1225</v>
      </c>
      <c r="P99" s="80"/>
    </row>
    <row r="100" spans="1:18" s="133" customFormat="1" x14ac:dyDescent="0.25">
      <c r="A100" s="70">
        <v>86</v>
      </c>
      <c r="B100" s="87" t="s">
        <v>1498</v>
      </c>
      <c r="C100" s="99" t="s">
        <v>723</v>
      </c>
      <c r="D100" s="119" t="s">
        <v>1497</v>
      </c>
      <c r="E100" s="65" t="s">
        <v>1207</v>
      </c>
      <c r="F100" s="65"/>
      <c r="G100" s="64" t="s">
        <v>1207</v>
      </c>
      <c r="H100" s="64"/>
      <c r="I100" s="64" t="s">
        <v>1246</v>
      </c>
      <c r="J100" s="64">
        <v>500000</v>
      </c>
      <c r="K100" s="63" t="s">
        <v>1439</v>
      </c>
      <c r="L100" s="63"/>
      <c r="M100" s="63" t="s">
        <v>1496</v>
      </c>
      <c r="N100" s="62" t="s">
        <v>1226</v>
      </c>
      <c r="O100" s="76" t="s">
        <v>1225</v>
      </c>
      <c r="P100" s="80"/>
    </row>
    <row r="101" spans="1:18" s="133" customFormat="1" ht="31.5" x14ac:dyDescent="0.25">
      <c r="A101" s="70">
        <v>87</v>
      </c>
      <c r="B101" s="87" t="s">
        <v>1495</v>
      </c>
      <c r="C101" s="99" t="s">
        <v>723</v>
      </c>
      <c r="D101" s="119" t="s">
        <v>1494</v>
      </c>
      <c r="E101" s="65" t="s">
        <v>1207</v>
      </c>
      <c r="F101" s="65"/>
      <c r="G101" s="64" t="s">
        <v>1207</v>
      </c>
      <c r="H101" s="64"/>
      <c r="I101" s="64" t="s">
        <v>1246</v>
      </c>
      <c r="J101" s="64">
        <v>500000</v>
      </c>
      <c r="K101" s="63" t="s">
        <v>1439</v>
      </c>
      <c r="L101" s="63"/>
      <c r="M101" s="63"/>
      <c r="N101" s="62" t="s">
        <v>1226</v>
      </c>
      <c r="O101" s="76" t="s">
        <v>1225</v>
      </c>
      <c r="P101" s="80"/>
    </row>
    <row r="102" spans="1:18" s="133" customFormat="1" x14ac:dyDescent="0.25">
      <c r="A102" s="70">
        <v>88</v>
      </c>
      <c r="B102" s="87" t="s">
        <v>1493</v>
      </c>
      <c r="C102" s="99" t="s">
        <v>723</v>
      </c>
      <c r="D102" s="119" t="s">
        <v>1492</v>
      </c>
      <c r="E102" s="65" t="s">
        <v>1207</v>
      </c>
      <c r="F102" s="65"/>
      <c r="G102" s="64" t="s">
        <v>1207</v>
      </c>
      <c r="H102" s="64"/>
      <c r="I102" s="64" t="s">
        <v>1246</v>
      </c>
      <c r="J102" s="64">
        <v>500000</v>
      </c>
      <c r="K102" s="63" t="s">
        <v>1439</v>
      </c>
      <c r="L102" s="63"/>
      <c r="M102" s="63"/>
      <c r="N102" s="62" t="s">
        <v>1226</v>
      </c>
      <c r="O102" s="76" t="s">
        <v>1225</v>
      </c>
      <c r="P102" s="80"/>
    </row>
    <row r="103" spans="1:18" s="133" customFormat="1" x14ac:dyDescent="0.25">
      <c r="A103" s="70">
        <v>89</v>
      </c>
      <c r="B103" s="87" t="s">
        <v>463</v>
      </c>
      <c r="C103" s="99" t="s">
        <v>723</v>
      </c>
      <c r="D103" s="119" t="s">
        <v>1491</v>
      </c>
      <c r="E103" s="65" t="s">
        <v>1207</v>
      </c>
      <c r="F103" s="65"/>
      <c r="G103" s="64" t="s">
        <v>1207</v>
      </c>
      <c r="H103" s="64"/>
      <c r="I103" s="64" t="s">
        <v>1246</v>
      </c>
      <c r="J103" s="64">
        <v>500000</v>
      </c>
      <c r="K103" s="63" t="s">
        <v>1439</v>
      </c>
      <c r="L103" s="63"/>
      <c r="M103" s="78">
        <v>43630</v>
      </c>
      <c r="N103" s="62" t="s">
        <v>1226</v>
      </c>
      <c r="O103" s="76" t="s">
        <v>1225</v>
      </c>
      <c r="P103" s="80"/>
    </row>
    <row r="104" spans="1:18" s="133" customFormat="1" ht="31.5" x14ac:dyDescent="0.25">
      <c r="A104" s="70">
        <v>90</v>
      </c>
      <c r="B104" s="87" t="s">
        <v>1490</v>
      </c>
      <c r="C104" s="99" t="s">
        <v>723</v>
      </c>
      <c r="D104" s="119" t="s">
        <v>1489</v>
      </c>
      <c r="E104" s="66" t="s">
        <v>1207</v>
      </c>
      <c r="F104" s="66"/>
      <c r="G104" s="67" t="s">
        <v>1207</v>
      </c>
      <c r="H104" s="67"/>
      <c r="I104" s="64" t="s">
        <v>1246</v>
      </c>
      <c r="J104" s="64">
        <v>500000</v>
      </c>
      <c r="K104" s="63" t="s">
        <v>1439</v>
      </c>
      <c r="L104" s="63" t="s">
        <v>1488</v>
      </c>
      <c r="M104" s="78" t="s">
        <v>1487</v>
      </c>
      <c r="N104" s="62" t="s">
        <v>1226</v>
      </c>
      <c r="O104" s="76" t="s">
        <v>1225</v>
      </c>
      <c r="P104" s="80"/>
    </row>
    <row r="105" spans="1:18" s="133" customFormat="1" ht="31.5" x14ac:dyDescent="0.25">
      <c r="A105" s="70">
        <v>91</v>
      </c>
      <c r="B105" s="87" t="s">
        <v>1090</v>
      </c>
      <c r="C105" s="99" t="s">
        <v>723</v>
      </c>
      <c r="D105" s="119" t="s">
        <v>1486</v>
      </c>
      <c r="E105" s="66" t="s">
        <v>1207</v>
      </c>
      <c r="F105" s="66"/>
      <c r="G105" s="67" t="s">
        <v>1207</v>
      </c>
      <c r="H105" s="67"/>
      <c r="I105" s="64" t="s">
        <v>1246</v>
      </c>
      <c r="J105" s="64">
        <v>238125</v>
      </c>
      <c r="K105" s="63" t="s">
        <v>1439</v>
      </c>
      <c r="L105" s="63"/>
      <c r="M105" s="63"/>
      <c r="N105" s="62" t="s">
        <v>1214</v>
      </c>
      <c r="O105" s="95" t="s">
        <v>1273</v>
      </c>
      <c r="P105" s="80"/>
      <c r="Q105" s="119" t="s">
        <v>1485</v>
      </c>
    </row>
    <row r="106" spans="1:18" s="148" customFormat="1" ht="49.5" x14ac:dyDescent="0.25">
      <c r="A106" s="70">
        <v>92</v>
      </c>
      <c r="B106" s="87" t="s">
        <v>1088</v>
      </c>
      <c r="C106" s="99" t="s">
        <v>723</v>
      </c>
      <c r="D106" s="86" t="s">
        <v>1469</v>
      </c>
      <c r="E106" s="66" t="s">
        <v>1207</v>
      </c>
      <c r="F106" s="66"/>
      <c r="G106" s="66" t="s">
        <v>1207</v>
      </c>
      <c r="H106" s="66"/>
      <c r="I106" s="64" t="s">
        <v>1246</v>
      </c>
      <c r="J106" s="64">
        <v>500000</v>
      </c>
      <c r="K106" s="63" t="s">
        <v>185</v>
      </c>
      <c r="L106" s="63"/>
      <c r="M106" s="63"/>
      <c r="N106" s="62" t="s">
        <v>1210</v>
      </c>
      <c r="O106" s="71" t="s">
        <v>1358</v>
      </c>
      <c r="P106" s="80" t="s">
        <v>1484</v>
      </c>
    </row>
    <row r="107" spans="1:18" s="21" customFormat="1" x14ac:dyDescent="0.25">
      <c r="A107" s="70">
        <v>93</v>
      </c>
      <c r="B107" s="69" t="s">
        <v>738</v>
      </c>
      <c r="C107" s="99" t="s">
        <v>723</v>
      </c>
      <c r="D107" s="68" t="s">
        <v>1220</v>
      </c>
      <c r="E107" s="66" t="s">
        <v>1207</v>
      </c>
      <c r="F107" s="66"/>
      <c r="G107" s="66" t="s">
        <v>1207</v>
      </c>
      <c r="H107" s="66"/>
      <c r="I107" s="65" t="s">
        <v>577</v>
      </c>
      <c r="J107" s="64">
        <v>500000</v>
      </c>
      <c r="K107" s="63" t="s">
        <v>1439</v>
      </c>
      <c r="L107" s="63" t="s">
        <v>1414</v>
      </c>
      <c r="M107" s="80" t="s">
        <v>1483</v>
      </c>
      <c r="N107" s="62" t="s">
        <v>1226</v>
      </c>
      <c r="O107" s="76" t="s">
        <v>1225</v>
      </c>
      <c r="P107" s="80"/>
    </row>
    <row r="108" spans="1:18" s="21" customFormat="1" ht="49.5" x14ac:dyDescent="0.25">
      <c r="A108" s="70">
        <v>94</v>
      </c>
      <c r="B108" s="68" t="s">
        <v>947</v>
      </c>
      <c r="C108" s="99" t="s">
        <v>723</v>
      </c>
      <c r="D108" s="68" t="s">
        <v>1220</v>
      </c>
      <c r="E108" s="66" t="s">
        <v>1207</v>
      </c>
      <c r="F108" s="66"/>
      <c r="G108" s="66" t="s">
        <v>1207</v>
      </c>
      <c r="H108" s="66"/>
      <c r="I108" s="80" t="s">
        <v>1482</v>
      </c>
      <c r="J108" s="88" t="s">
        <v>1481</v>
      </c>
      <c r="K108" s="63" t="s">
        <v>185</v>
      </c>
      <c r="L108" s="63"/>
      <c r="M108" s="63"/>
      <c r="N108" s="62" t="s">
        <v>1301</v>
      </c>
      <c r="O108" s="107" t="s">
        <v>1446</v>
      </c>
      <c r="P108" s="80" t="s">
        <v>1465</v>
      </c>
    </row>
    <row r="109" spans="1:18" s="81" customFormat="1" ht="49.5" x14ac:dyDescent="0.25">
      <c r="A109" s="70">
        <v>95</v>
      </c>
      <c r="B109" s="69" t="s">
        <v>1014</v>
      </c>
      <c r="C109" s="99" t="s">
        <v>723</v>
      </c>
      <c r="D109" s="68" t="s">
        <v>1220</v>
      </c>
      <c r="E109" s="66" t="s">
        <v>1207</v>
      </c>
      <c r="F109" s="66"/>
      <c r="G109" s="66" t="s">
        <v>1207</v>
      </c>
      <c r="H109" s="66"/>
      <c r="I109" s="65" t="s">
        <v>577</v>
      </c>
      <c r="J109" s="64">
        <v>500000</v>
      </c>
      <c r="K109" s="63" t="s">
        <v>185</v>
      </c>
      <c r="L109" s="63"/>
      <c r="M109" s="63"/>
      <c r="N109" s="62" t="s">
        <v>1210</v>
      </c>
      <c r="O109" s="144" t="s">
        <v>1466</v>
      </c>
      <c r="P109" s="80" t="s">
        <v>1465</v>
      </c>
    </row>
    <row r="110" spans="1:18" s="81" customFormat="1" ht="49.5" x14ac:dyDescent="0.25">
      <c r="A110" s="70">
        <v>96</v>
      </c>
      <c r="B110" s="69" t="s">
        <v>807</v>
      </c>
      <c r="C110" s="99" t="s">
        <v>723</v>
      </c>
      <c r="D110" s="68" t="s">
        <v>1232</v>
      </c>
      <c r="E110" s="66" t="s">
        <v>1207</v>
      </c>
      <c r="F110" s="66"/>
      <c r="G110" s="66" t="s">
        <v>1207</v>
      </c>
      <c r="H110" s="66"/>
      <c r="I110" s="65" t="s">
        <v>577</v>
      </c>
      <c r="J110" s="64">
        <v>500000</v>
      </c>
      <c r="K110" s="63" t="s">
        <v>185</v>
      </c>
      <c r="L110" s="63"/>
      <c r="M110" s="63"/>
      <c r="N110" s="62" t="s">
        <v>1210</v>
      </c>
      <c r="O110" s="144" t="s">
        <v>1466</v>
      </c>
      <c r="P110" s="80" t="s">
        <v>1465</v>
      </c>
    </row>
    <row r="111" spans="1:18" s="81" customFormat="1" ht="49.5" x14ac:dyDescent="0.25">
      <c r="A111" s="70">
        <v>97</v>
      </c>
      <c r="B111" s="69" t="s">
        <v>1013</v>
      </c>
      <c r="C111" s="99" t="s">
        <v>723</v>
      </c>
      <c r="D111" s="68" t="s">
        <v>1419</v>
      </c>
      <c r="E111" s="66" t="s">
        <v>1207</v>
      </c>
      <c r="F111" s="66"/>
      <c r="G111" s="66" t="s">
        <v>1207</v>
      </c>
      <c r="H111" s="66"/>
      <c r="I111" s="65" t="s">
        <v>577</v>
      </c>
      <c r="J111" s="64">
        <v>500000</v>
      </c>
      <c r="K111" s="63" t="s">
        <v>185</v>
      </c>
      <c r="L111" s="63"/>
      <c r="M111" s="63"/>
      <c r="N111" s="62" t="s">
        <v>1210</v>
      </c>
      <c r="O111" s="144" t="s">
        <v>1466</v>
      </c>
      <c r="P111" s="80" t="s">
        <v>1465</v>
      </c>
      <c r="R111" s="147"/>
    </row>
    <row r="112" spans="1:18" s="89" customFormat="1" ht="78.75" x14ac:dyDescent="0.25">
      <c r="A112" s="93">
        <v>98</v>
      </c>
      <c r="B112" s="94" t="s">
        <v>247</v>
      </c>
      <c r="C112" s="93" t="s">
        <v>723</v>
      </c>
      <c r="D112" s="82" t="s">
        <v>1480</v>
      </c>
      <c r="E112" s="90"/>
      <c r="F112" s="90"/>
      <c r="G112" s="90"/>
      <c r="H112" s="90"/>
      <c r="I112" s="90" t="s">
        <v>577</v>
      </c>
      <c r="J112" s="92">
        <v>500000</v>
      </c>
      <c r="K112" s="91" t="s">
        <v>1479</v>
      </c>
      <c r="L112" s="90"/>
      <c r="M112" s="90"/>
      <c r="N112" s="83" t="s">
        <v>1245</v>
      </c>
      <c r="O112" s="82" t="s">
        <v>148</v>
      </c>
      <c r="P112" s="90"/>
    </row>
    <row r="113" spans="1:22" s="134" customFormat="1" ht="47.25" x14ac:dyDescent="0.25">
      <c r="A113" s="70">
        <v>99</v>
      </c>
      <c r="B113" s="69" t="s">
        <v>930</v>
      </c>
      <c r="C113" s="99" t="s">
        <v>723</v>
      </c>
      <c r="D113" s="68" t="s">
        <v>1478</v>
      </c>
      <c r="E113" s="66" t="s">
        <v>1207</v>
      </c>
      <c r="F113" s="66"/>
      <c r="G113" s="66" t="s">
        <v>1207</v>
      </c>
      <c r="H113" s="66"/>
      <c r="I113" s="80" t="s">
        <v>1477</v>
      </c>
      <c r="J113" s="88" t="s">
        <v>1476</v>
      </c>
      <c r="K113" s="63" t="s">
        <v>185</v>
      </c>
      <c r="L113" s="63"/>
      <c r="M113" s="63"/>
      <c r="N113" s="62" t="s">
        <v>1206</v>
      </c>
      <c r="O113" s="146" t="s">
        <v>1475</v>
      </c>
      <c r="P113" s="75" t="s">
        <v>1474</v>
      </c>
    </row>
    <row r="114" spans="1:22" s="134" customFormat="1" ht="49.5" x14ac:dyDescent="0.25">
      <c r="A114" s="70">
        <v>100</v>
      </c>
      <c r="B114" s="69" t="s">
        <v>482</v>
      </c>
      <c r="C114" s="99" t="s">
        <v>723</v>
      </c>
      <c r="D114" s="68" t="s">
        <v>1473</v>
      </c>
      <c r="E114" s="66" t="s">
        <v>1207</v>
      </c>
      <c r="F114" s="66"/>
      <c r="G114" s="66" t="s">
        <v>1207</v>
      </c>
      <c r="H114" s="66"/>
      <c r="I114" s="65" t="s">
        <v>577</v>
      </c>
      <c r="J114" s="64">
        <v>500000</v>
      </c>
      <c r="K114" s="63" t="s">
        <v>185</v>
      </c>
      <c r="L114" s="63" t="s">
        <v>1472</v>
      </c>
      <c r="M114" s="63"/>
      <c r="N114" s="62" t="s">
        <v>1301</v>
      </c>
      <c r="O114" s="107" t="s">
        <v>1446</v>
      </c>
      <c r="P114" s="80" t="s">
        <v>1465</v>
      </c>
    </row>
    <row r="115" spans="1:22" s="81" customFormat="1" ht="49.5" x14ac:dyDescent="0.25">
      <c r="A115" s="70">
        <v>101</v>
      </c>
      <c r="B115" s="69" t="s">
        <v>1012</v>
      </c>
      <c r="C115" s="99" t="s">
        <v>723</v>
      </c>
      <c r="D115" s="68" t="s">
        <v>1471</v>
      </c>
      <c r="E115" s="66" t="s">
        <v>1207</v>
      </c>
      <c r="F115" s="66"/>
      <c r="G115" s="66" t="s">
        <v>1207</v>
      </c>
      <c r="H115" s="66"/>
      <c r="I115" s="65" t="s">
        <v>577</v>
      </c>
      <c r="J115" s="64">
        <v>500000</v>
      </c>
      <c r="K115" s="63" t="s">
        <v>185</v>
      </c>
      <c r="L115" s="63"/>
      <c r="M115" s="63"/>
      <c r="N115" s="62" t="s">
        <v>1210</v>
      </c>
      <c r="O115" s="144" t="s">
        <v>1466</v>
      </c>
      <c r="P115" s="80" t="s">
        <v>1465</v>
      </c>
    </row>
    <row r="116" spans="1:22" s="81" customFormat="1" ht="78.75" x14ac:dyDescent="0.25">
      <c r="A116" s="70">
        <v>102</v>
      </c>
      <c r="B116" s="69" t="s">
        <v>737</v>
      </c>
      <c r="C116" s="99" t="s">
        <v>723</v>
      </c>
      <c r="D116" s="68" t="s">
        <v>1236</v>
      </c>
      <c r="E116" s="66" t="s">
        <v>1207</v>
      </c>
      <c r="F116" s="66"/>
      <c r="G116" s="66" t="s">
        <v>1207</v>
      </c>
      <c r="H116" s="66"/>
      <c r="I116" s="65" t="s">
        <v>577</v>
      </c>
      <c r="J116" s="64">
        <v>500000</v>
      </c>
      <c r="K116" s="63" t="s">
        <v>1439</v>
      </c>
      <c r="L116" s="63"/>
      <c r="M116" s="63"/>
      <c r="N116" s="62" t="s">
        <v>1214</v>
      </c>
      <c r="O116" s="73" t="s">
        <v>1470</v>
      </c>
      <c r="P116" s="80" t="s">
        <v>1465</v>
      </c>
    </row>
    <row r="117" spans="1:22" s="81" customFormat="1" ht="94.5" x14ac:dyDescent="0.25">
      <c r="A117" s="70">
        <v>103</v>
      </c>
      <c r="B117" s="69" t="s">
        <v>1010</v>
      </c>
      <c r="C117" s="99" t="s">
        <v>723</v>
      </c>
      <c r="D117" s="68" t="s">
        <v>1469</v>
      </c>
      <c r="E117" s="66" t="s">
        <v>1207</v>
      </c>
      <c r="F117" s="66"/>
      <c r="G117" s="66" t="s">
        <v>1207</v>
      </c>
      <c r="H117" s="66"/>
      <c r="I117" s="65" t="s">
        <v>577</v>
      </c>
      <c r="J117" s="64">
        <v>500000</v>
      </c>
      <c r="K117" s="63" t="s">
        <v>185</v>
      </c>
      <c r="L117" s="63"/>
      <c r="M117" s="63"/>
      <c r="N117" s="62" t="s">
        <v>1210</v>
      </c>
      <c r="O117" s="145" t="s">
        <v>1468</v>
      </c>
      <c r="P117" s="80" t="s">
        <v>1465</v>
      </c>
    </row>
    <row r="118" spans="1:22" s="81" customFormat="1" ht="49.5" x14ac:dyDescent="0.25">
      <c r="A118" s="70">
        <v>104</v>
      </c>
      <c r="B118" s="69" t="s">
        <v>722</v>
      </c>
      <c r="C118" s="99" t="s">
        <v>723</v>
      </c>
      <c r="D118" s="68" t="s">
        <v>1220</v>
      </c>
      <c r="E118" s="66" t="s">
        <v>1207</v>
      </c>
      <c r="F118" s="66"/>
      <c r="G118" s="66" t="s">
        <v>1207</v>
      </c>
      <c r="H118" s="66"/>
      <c r="I118" s="65" t="s">
        <v>577</v>
      </c>
      <c r="J118" s="64">
        <v>500000</v>
      </c>
      <c r="K118" s="63" t="s">
        <v>1439</v>
      </c>
      <c r="L118" s="63"/>
      <c r="M118" s="63"/>
      <c r="N118" s="62" t="s">
        <v>1210</v>
      </c>
      <c r="O118" s="71" t="s">
        <v>238</v>
      </c>
      <c r="P118" s="80" t="s">
        <v>1467</v>
      </c>
    </row>
    <row r="119" spans="1:22" s="81" customFormat="1" ht="49.5" x14ac:dyDescent="0.25">
      <c r="A119" s="70">
        <v>105</v>
      </c>
      <c r="B119" s="69" t="s">
        <v>1009</v>
      </c>
      <c r="C119" s="99" t="s">
        <v>723</v>
      </c>
      <c r="D119" s="68" t="s">
        <v>1220</v>
      </c>
      <c r="E119" s="66" t="s">
        <v>1207</v>
      </c>
      <c r="F119" s="66"/>
      <c r="G119" s="66" t="s">
        <v>1207</v>
      </c>
      <c r="H119" s="66"/>
      <c r="I119" s="65" t="s">
        <v>577</v>
      </c>
      <c r="J119" s="64">
        <v>500000</v>
      </c>
      <c r="K119" s="63" t="s">
        <v>185</v>
      </c>
      <c r="L119" s="63"/>
      <c r="M119" s="63"/>
      <c r="N119" s="62" t="s">
        <v>1210</v>
      </c>
      <c r="O119" s="144" t="s">
        <v>1466</v>
      </c>
      <c r="P119" s="80" t="s">
        <v>1465</v>
      </c>
    </row>
    <row r="120" spans="1:22" s="21" customFormat="1" x14ac:dyDescent="0.25">
      <c r="A120" s="70">
        <v>106</v>
      </c>
      <c r="B120" s="87" t="s">
        <v>864</v>
      </c>
      <c r="C120" s="99" t="s">
        <v>482</v>
      </c>
      <c r="D120" s="119" t="s">
        <v>1464</v>
      </c>
      <c r="E120" s="65" t="s">
        <v>1207</v>
      </c>
      <c r="F120" s="65"/>
      <c r="G120" s="64" t="s">
        <v>1207</v>
      </c>
      <c r="H120" s="64"/>
      <c r="I120" s="64" t="s">
        <v>1124</v>
      </c>
      <c r="J120" s="64">
        <v>500000</v>
      </c>
      <c r="K120" s="63" t="s">
        <v>1439</v>
      </c>
      <c r="L120" s="63"/>
      <c r="M120" s="78">
        <v>43306</v>
      </c>
      <c r="N120" s="62" t="s">
        <v>1226</v>
      </c>
      <c r="O120" s="76" t="s">
        <v>1225</v>
      </c>
      <c r="P120" s="80"/>
    </row>
    <row r="121" spans="1:22" s="21" customFormat="1" x14ac:dyDescent="0.25">
      <c r="A121" s="70">
        <v>107</v>
      </c>
      <c r="B121" s="87" t="s">
        <v>1463</v>
      </c>
      <c r="C121" s="99" t="s">
        <v>482</v>
      </c>
      <c r="D121" s="119" t="s">
        <v>1462</v>
      </c>
      <c r="E121" s="142" t="s">
        <v>1207</v>
      </c>
      <c r="F121" s="142"/>
      <c r="G121" s="64" t="s">
        <v>1207</v>
      </c>
      <c r="H121" s="64"/>
      <c r="I121" s="64" t="s">
        <v>1124</v>
      </c>
      <c r="J121" s="64">
        <v>500000</v>
      </c>
      <c r="K121" s="63" t="s">
        <v>1439</v>
      </c>
      <c r="L121" s="63"/>
      <c r="M121" s="78" t="s">
        <v>1461</v>
      </c>
      <c r="N121" s="62" t="s">
        <v>1226</v>
      </c>
      <c r="O121" s="76" t="s">
        <v>1225</v>
      </c>
      <c r="P121" s="80"/>
    </row>
    <row r="122" spans="1:22" s="97" customFormat="1" ht="31.5" x14ac:dyDescent="0.25">
      <c r="A122" s="70">
        <v>108</v>
      </c>
      <c r="B122" s="87" t="s">
        <v>463</v>
      </c>
      <c r="C122" s="99" t="s">
        <v>482</v>
      </c>
      <c r="D122" s="119" t="s">
        <v>1460</v>
      </c>
      <c r="E122" s="142" t="s">
        <v>1207</v>
      </c>
      <c r="F122" s="142"/>
      <c r="G122" s="64" t="s">
        <v>1207</v>
      </c>
      <c r="H122" s="64"/>
      <c r="I122" s="64" t="s">
        <v>1124</v>
      </c>
      <c r="J122" s="64">
        <v>500000</v>
      </c>
      <c r="K122" s="63" t="s">
        <v>1439</v>
      </c>
      <c r="L122" s="63"/>
      <c r="M122" s="78">
        <v>43306</v>
      </c>
      <c r="N122" s="62" t="s">
        <v>1226</v>
      </c>
      <c r="O122" s="76" t="s">
        <v>1225</v>
      </c>
      <c r="P122" s="98"/>
    </row>
    <row r="123" spans="1:22" s="97" customFormat="1" x14ac:dyDescent="0.25">
      <c r="A123" s="70">
        <v>109</v>
      </c>
      <c r="B123" s="87" t="s">
        <v>1459</v>
      </c>
      <c r="C123" s="99" t="s">
        <v>482</v>
      </c>
      <c r="D123" s="119" t="s">
        <v>1458</v>
      </c>
      <c r="E123" s="142" t="s">
        <v>1207</v>
      </c>
      <c r="F123" s="142"/>
      <c r="G123" s="64" t="s">
        <v>1207</v>
      </c>
      <c r="H123" s="64"/>
      <c r="I123" s="64" t="s">
        <v>1124</v>
      </c>
      <c r="J123" s="64">
        <v>500000</v>
      </c>
      <c r="K123" s="63" t="s">
        <v>1439</v>
      </c>
      <c r="L123" s="63"/>
      <c r="M123" s="78" t="s">
        <v>1457</v>
      </c>
      <c r="N123" s="62" t="s">
        <v>1226</v>
      </c>
      <c r="O123" s="76" t="s">
        <v>1225</v>
      </c>
      <c r="P123" s="98"/>
    </row>
    <row r="124" spans="1:22" s="21" customFormat="1" ht="47.25" x14ac:dyDescent="0.25">
      <c r="A124" s="70">
        <v>110</v>
      </c>
      <c r="B124" s="87" t="s">
        <v>1456</v>
      </c>
      <c r="C124" s="99" t="s">
        <v>482</v>
      </c>
      <c r="D124" s="119" t="s">
        <v>1455</v>
      </c>
      <c r="E124" s="65" t="s">
        <v>1207</v>
      </c>
      <c r="F124" s="65"/>
      <c r="G124" s="64" t="s">
        <v>1207</v>
      </c>
      <c r="H124" s="64"/>
      <c r="I124" s="64" t="s">
        <v>1374</v>
      </c>
      <c r="J124" s="64">
        <v>500000</v>
      </c>
      <c r="K124" s="63" t="s">
        <v>1439</v>
      </c>
      <c r="L124" s="63"/>
      <c r="M124" s="78"/>
      <c r="N124" s="62" t="s">
        <v>1226</v>
      </c>
      <c r="O124" s="76" t="s">
        <v>1225</v>
      </c>
      <c r="P124" s="80"/>
      <c r="Q124" s="141" t="s">
        <v>1454</v>
      </c>
      <c r="R124" s="143"/>
      <c r="S124" s="143"/>
      <c r="T124" s="139"/>
      <c r="U124" s="138"/>
      <c r="V124" s="138" t="s">
        <v>1124</v>
      </c>
    </row>
    <row r="125" spans="1:22" s="21" customFormat="1" x14ac:dyDescent="0.25">
      <c r="A125" s="70">
        <v>111</v>
      </c>
      <c r="B125" s="87" t="s">
        <v>1036</v>
      </c>
      <c r="C125" s="99" t="s">
        <v>482</v>
      </c>
      <c r="D125" s="119" t="s">
        <v>1453</v>
      </c>
      <c r="E125" s="142" t="s">
        <v>1207</v>
      </c>
      <c r="F125" s="142"/>
      <c r="G125" s="64" t="s">
        <v>1207</v>
      </c>
      <c r="H125" s="64"/>
      <c r="I125" s="64" t="s">
        <v>1124</v>
      </c>
      <c r="J125" s="64">
        <v>500000</v>
      </c>
      <c r="K125" s="63" t="s">
        <v>1439</v>
      </c>
      <c r="L125" s="63"/>
      <c r="M125" s="78"/>
      <c r="N125" s="62" t="s">
        <v>1226</v>
      </c>
      <c r="O125" s="76" t="s">
        <v>1225</v>
      </c>
      <c r="P125" s="80"/>
    </row>
    <row r="126" spans="1:22" s="21" customFormat="1" ht="31.5" x14ac:dyDescent="0.25">
      <c r="A126" s="70">
        <v>112</v>
      </c>
      <c r="B126" s="87" t="s">
        <v>1452</v>
      </c>
      <c r="C126" s="99" t="s">
        <v>482</v>
      </c>
      <c r="D126" s="119" t="s">
        <v>1451</v>
      </c>
      <c r="E126" s="65" t="s">
        <v>1207</v>
      </c>
      <c r="F126" s="65"/>
      <c r="G126" s="64" t="s">
        <v>1207</v>
      </c>
      <c r="H126" s="64"/>
      <c r="I126" s="64" t="s">
        <v>1374</v>
      </c>
      <c r="J126" s="64">
        <v>500000</v>
      </c>
      <c r="K126" s="63" t="s">
        <v>1439</v>
      </c>
      <c r="L126" s="63"/>
      <c r="M126" s="78"/>
      <c r="N126" s="62" t="s">
        <v>1226</v>
      </c>
      <c r="O126" s="76" t="s">
        <v>1225</v>
      </c>
      <c r="P126" s="80"/>
      <c r="Q126" s="141" t="s">
        <v>1450</v>
      </c>
      <c r="R126" s="140"/>
      <c r="S126" s="140"/>
      <c r="T126" s="139"/>
      <c r="U126" s="138"/>
      <c r="V126" s="138" t="s">
        <v>1124</v>
      </c>
    </row>
    <row r="127" spans="1:22" s="21" customFormat="1" x14ac:dyDescent="0.25">
      <c r="A127" s="70">
        <v>113</v>
      </c>
      <c r="B127" s="87" t="s">
        <v>1449</v>
      </c>
      <c r="C127" s="99" t="s">
        <v>482</v>
      </c>
      <c r="D127" s="119" t="s">
        <v>1448</v>
      </c>
      <c r="E127" s="65" t="s">
        <v>1207</v>
      </c>
      <c r="F127" s="65"/>
      <c r="G127" s="64" t="s">
        <v>1207</v>
      </c>
      <c r="H127" s="64"/>
      <c r="I127" s="64" t="s">
        <v>1246</v>
      </c>
      <c r="J127" s="64">
        <v>500000</v>
      </c>
      <c r="K127" s="63" t="s">
        <v>1439</v>
      </c>
      <c r="L127" s="63"/>
      <c r="M127" s="72"/>
      <c r="N127" s="62" t="s">
        <v>1226</v>
      </c>
      <c r="O127" s="76" t="s">
        <v>1225</v>
      </c>
      <c r="P127" s="80"/>
    </row>
    <row r="128" spans="1:22" s="89" customFormat="1" ht="78.75" x14ac:dyDescent="0.25">
      <c r="A128" s="93">
        <v>114</v>
      </c>
      <c r="B128" s="94" t="s">
        <v>1030</v>
      </c>
      <c r="C128" s="93" t="s">
        <v>482</v>
      </c>
      <c r="D128" s="82" t="s">
        <v>1295</v>
      </c>
      <c r="E128" s="90"/>
      <c r="F128" s="90"/>
      <c r="G128" s="90"/>
      <c r="H128" s="90"/>
      <c r="I128" s="90" t="s">
        <v>1246</v>
      </c>
      <c r="J128" s="92">
        <v>500000</v>
      </c>
      <c r="K128" s="91" t="s">
        <v>578</v>
      </c>
      <c r="L128" s="90"/>
      <c r="M128" s="90"/>
      <c r="N128" s="83" t="s">
        <v>1245</v>
      </c>
      <c r="O128" s="82" t="s">
        <v>148</v>
      </c>
      <c r="P128" s="90"/>
    </row>
    <row r="129" spans="1:17" s="21" customFormat="1" ht="49.5" x14ac:dyDescent="0.25">
      <c r="A129" s="70">
        <v>115</v>
      </c>
      <c r="B129" s="87" t="s">
        <v>765</v>
      </c>
      <c r="C129" s="99" t="s">
        <v>482</v>
      </c>
      <c r="D129" s="119" t="s">
        <v>1447</v>
      </c>
      <c r="E129" s="65" t="s">
        <v>1207</v>
      </c>
      <c r="F129" s="65"/>
      <c r="G129" s="64" t="s">
        <v>1207</v>
      </c>
      <c r="H129" s="84"/>
      <c r="I129" s="64" t="s">
        <v>1246</v>
      </c>
      <c r="J129" s="64">
        <v>500000</v>
      </c>
      <c r="K129" s="63" t="s">
        <v>1439</v>
      </c>
      <c r="L129" s="63" t="s">
        <v>1231</v>
      </c>
      <c r="M129" s="63"/>
      <c r="N129" s="62" t="s">
        <v>1301</v>
      </c>
      <c r="O129" s="107" t="s">
        <v>1446</v>
      </c>
      <c r="P129" s="80" t="s">
        <v>1445</v>
      </c>
    </row>
    <row r="130" spans="1:17" s="21" customFormat="1" ht="49.5" x14ac:dyDescent="0.25">
      <c r="A130" s="70">
        <v>116</v>
      </c>
      <c r="B130" s="87" t="s">
        <v>1422</v>
      </c>
      <c r="C130" s="99" t="s">
        <v>482</v>
      </c>
      <c r="D130" s="119" t="s">
        <v>1444</v>
      </c>
      <c r="E130" s="65" t="s">
        <v>1207</v>
      </c>
      <c r="F130" s="65"/>
      <c r="G130" s="64" t="s">
        <v>1207</v>
      </c>
      <c r="H130" s="64"/>
      <c r="I130" s="65" t="s">
        <v>577</v>
      </c>
      <c r="J130" s="64">
        <v>500000</v>
      </c>
      <c r="K130" s="63" t="s">
        <v>1439</v>
      </c>
      <c r="L130" s="63"/>
      <c r="M130" s="72"/>
      <c r="N130" s="62" t="s">
        <v>1210</v>
      </c>
      <c r="O130" s="71" t="s">
        <v>1443</v>
      </c>
      <c r="P130" s="80"/>
    </row>
    <row r="131" spans="1:17" s="21" customFormat="1" ht="31.5" x14ac:dyDescent="0.25">
      <c r="A131" s="70">
        <v>117</v>
      </c>
      <c r="B131" s="87" t="s">
        <v>1007</v>
      </c>
      <c r="C131" s="99" t="s">
        <v>482</v>
      </c>
      <c r="D131" s="119" t="s">
        <v>1442</v>
      </c>
      <c r="E131" s="65" t="s">
        <v>1207</v>
      </c>
      <c r="F131" s="65"/>
      <c r="G131" s="64" t="s">
        <v>1207</v>
      </c>
      <c r="H131" s="84"/>
      <c r="I131" s="65" t="s">
        <v>577</v>
      </c>
      <c r="J131" s="64">
        <v>500000</v>
      </c>
      <c r="K131" s="63" t="s">
        <v>185</v>
      </c>
      <c r="L131" s="63"/>
      <c r="M131" s="63"/>
      <c r="N131" s="62" t="s">
        <v>1214</v>
      </c>
      <c r="O131" s="95" t="s">
        <v>1441</v>
      </c>
      <c r="P131" s="80"/>
    </row>
    <row r="132" spans="1:17" s="21" customFormat="1" ht="49.5" x14ac:dyDescent="0.25">
      <c r="A132" s="70">
        <v>118</v>
      </c>
      <c r="B132" s="87" t="s">
        <v>739</v>
      </c>
      <c r="C132" s="99" t="s">
        <v>482</v>
      </c>
      <c r="D132" s="119" t="s">
        <v>1440</v>
      </c>
      <c r="E132" s="66" t="s">
        <v>1207</v>
      </c>
      <c r="F132" s="66"/>
      <c r="G132" s="66" t="s">
        <v>1207</v>
      </c>
      <c r="H132" s="66"/>
      <c r="I132" s="65" t="s">
        <v>577</v>
      </c>
      <c r="J132" s="64">
        <v>500000</v>
      </c>
      <c r="K132" s="63" t="s">
        <v>1439</v>
      </c>
      <c r="L132" s="63"/>
      <c r="M132" s="63"/>
      <c r="N132" s="62" t="s">
        <v>1210</v>
      </c>
      <c r="O132" s="71" t="s">
        <v>1358</v>
      </c>
      <c r="P132" s="80" t="s">
        <v>1438</v>
      </c>
    </row>
    <row r="133" spans="1:17" s="89" customFormat="1" ht="47.25" x14ac:dyDescent="0.25">
      <c r="A133" s="93">
        <v>119</v>
      </c>
      <c r="B133" s="94" t="s">
        <v>279</v>
      </c>
      <c r="C133" s="93" t="s">
        <v>163</v>
      </c>
      <c r="D133" s="82" t="s">
        <v>1437</v>
      </c>
      <c r="E133" s="90" t="s">
        <v>1207</v>
      </c>
      <c r="F133" s="90"/>
      <c r="G133" s="90" t="s">
        <v>1207</v>
      </c>
      <c r="H133" s="90"/>
      <c r="I133" s="90" t="s">
        <v>1124</v>
      </c>
      <c r="J133" s="92">
        <v>500000</v>
      </c>
      <c r="K133" s="91" t="s">
        <v>1426</v>
      </c>
      <c r="L133" s="90"/>
      <c r="M133" s="90"/>
      <c r="N133" s="83" t="s">
        <v>1245</v>
      </c>
      <c r="O133" s="82" t="s">
        <v>1425</v>
      </c>
      <c r="P133" s="90"/>
    </row>
    <row r="134" spans="1:17" s="21" customFormat="1" x14ac:dyDescent="0.25">
      <c r="A134" s="70">
        <v>120</v>
      </c>
      <c r="B134" s="87" t="s">
        <v>310</v>
      </c>
      <c r="C134" s="99" t="s">
        <v>163</v>
      </c>
      <c r="D134" s="119" t="s">
        <v>1436</v>
      </c>
      <c r="E134" s="64" t="s">
        <v>1207</v>
      </c>
      <c r="F134" s="64"/>
      <c r="G134" s="65" t="s">
        <v>1207</v>
      </c>
      <c r="H134" s="65"/>
      <c r="I134" s="65" t="s">
        <v>1124</v>
      </c>
      <c r="J134" s="64">
        <v>500000</v>
      </c>
      <c r="K134" s="63" t="s">
        <v>1302</v>
      </c>
      <c r="L134" s="63"/>
      <c r="M134" s="63"/>
      <c r="N134" s="62" t="s">
        <v>1226</v>
      </c>
      <c r="O134" s="76" t="s">
        <v>1225</v>
      </c>
      <c r="P134" s="80"/>
    </row>
    <row r="135" spans="1:17" s="21" customFormat="1" ht="31.5" x14ac:dyDescent="0.25">
      <c r="A135" s="70">
        <v>121</v>
      </c>
      <c r="B135" s="87" t="s">
        <v>392</v>
      </c>
      <c r="C135" s="99" t="s">
        <v>163</v>
      </c>
      <c r="D135" s="119" t="s">
        <v>1435</v>
      </c>
      <c r="E135" s="105" t="s">
        <v>1207</v>
      </c>
      <c r="F135" s="105"/>
      <c r="G135" s="70" t="s">
        <v>1207</v>
      </c>
      <c r="H135" s="70"/>
      <c r="I135" s="65" t="s">
        <v>1124</v>
      </c>
      <c r="J135" s="64">
        <v>500000</v>
      </c>
      <c r="K135" s="63" t="s">
        <v>1302</v>
      </c>
      <c r="L135" s="63"/>
      <c r="M135" s="136" t="s">
        <v>1434</v>
      </c>
      <c r="N135" s="62" t="s">
        <v>1226</v>
      </c>
      <c r="O135" s="76" t="s">
        <v>1225</v>
      </c>
      <c r="P135" s="80"/>
      <c r="Q135" s="137" t="s">
        <v>1433</v>
      </c>
    </row>
    <row r="136" spans="1:17" s="97" customFormat="1" x14ac:dyDescent="0.25">
      <c r="A136" s="70">
        <v>122</v>
      </c>
      <c r="B136" s="87" t="s">
        <v>248</v>
      </c>
      <c r="C136" s="99" t="s">
        <v>163</v>
      </c>
      <c r="D136" s="119" t="s">
        <v>1432</v>
      </c>
      <c r="E136" s="64" t="s">
        <v>1207</v>
      </c>
      <c r="F136" s="64"/>
      <c r="G136" s="65" t="s">
        <v>1207</v>
      </c>
      <c r="H136" s="65"/>
      <c r="I136" s="65" t="s">
        <v>1124</v>
      </c>
      <c r="J136" s="64">
        <v>500000</v>
      </c>
      <c r="K136" s="63" t="s">
        <v>1302</v>
      </c>
      <c r="L136" s="63"/>
      <c r="M136" s="136"/>
      <c r="N136" s="62" t="s">
        <v>1226</v>
      </c>
      <c r="O136" s="76" t="s">
        <v>1225</v>
      </c>
      <c r="P136" s="98"/>
    </row>
    <row r="137" spans="1:17" s="89" customFormat="1" ht="47.25" x14ac:dyDescent="0.25">
      <c r="A137" s="93">
        <v>123</v>
      </c>
      <c r="B137" s="94" t="s">
        <v>272</v>
      </c>
      <c r="C137" s="93" t="s">
        <v>163</v>
      </c>
      <c r="D137" s="82" t="s">
        <v>1431</v>
      </c>
      <c r="E137" s="90"/>
      <c r="F137" s="90"/>
      <c r="G137" s="90"/>
      <c r="H137" s="90"/>
      <c r="I137" s="90" t="s">
        <v>1124</v>
      </c>
      <c r="J137" s="92">
        <v>500000</v>
      </c>
      <c r="K137" s="91" t="s">
        <v>1426</v>
      </c>
      <c r="L137" s="90"/>
      <c r="M137" s="90"/>
      <c r="N137" s="83" t="s">
        <v>1245</v>
      </c>
      <c r="O137" s="82" t="s">
        <v>1425</v>
      </c>
      <c r="P137" s="90"/>
    </row>
    <row r="138" spans="1:17" s="21" customFormat="1" x14ac:dyDescent="0.25">
      <c r="A138" s="70">
        <v>124</v>
      </c>
      <c r="B138" s="87" t="s">
        <v>162</v>
      </c>
      <c r="C138" s="99" t="s">
        <v>163</v>
      </c>
      <c r="D138" s="119" t="s">
        <v>1338</v>
      </c>
      <c r="E138" s="64" t="s">
        <v>1207</v>
      </c>
      <c r="F138" s="64"/>
      <c r="G138" s="65" t="s">
        <v>1207</v>
      </c>
      <c r="H138" s="65"/>
      <c r="I138" s="65" t="s">
        <v>1124</v>
      </c>
      <c r="J138" s="64">
        <v>500000</v>
      </c>
      <c r="K138" s="63" t="s">
        <v>1302</v>
      </c>
      <c r="L138" s="63"/>
      <c r="M138" s="118"/>
      <c r="N138" s="62" t="s">
        <v>1226</v>
      </c>
      <c r="O138" s="76" t="s">
        <v>1225</v>
      </c>
      <c r="P138" s="80"/>
    </row>
    <row r="139" spans="1:17" s="89" customFormat="1" ht="47.25" x14ac:dyDescent="0.25">
      <c r="A139" s="93">
        <v>125</v>
      </c>
      <c r="B139" s="94" t="s">
        <v>398</v>
      </c>
      <c r="C139" s="93" t="s">
        <v>163</v>
      </c>
      <c r="D139" s="82" t="s">
        <v>1430</v>
      </c>
      <c r="E139" s="90" t="s">
        <v>1207</v>
      </c>
      <c r="F139" s="90"/>
      <c r="G139" s="90" t="s">
        <v>1207</v>
      </c>
      <c r="H139" s="90"/>
      <c r="I139" s="90" t="s">
        <v>1124</v>
      </c>
      <c r="J139" s="92">
        <v>500000</v>
      </c>
      <c r="K139" s="91" t="s">
        <v>1426</v>
      </c>
      <c r="L139" s="90"/>
      <c r="M139" s="90"/>
      <c r="N139" s="83" t="s">
        <v>1245</v>
      </c>
      <c r="O139" s="82" t="s">
        <v>1425</v>
      </c>
      <c r="P139" s="90"/>
    </row>
    <row r="140" spans="1:17" s="21" customFormat="1" x14ac:dyDescent="0.25">
      <c r="A140" s="70">
        <v>126</v>
      </c>
      <c r="B140" s="87" t="s">
        <v>382</v>
      </c>
      <c r="C140" s="99" t="s">
        <v>163</v>
      </c>
      <c r="D140" s="119" t="s">
        <v>1429</v>
      </c>
      <c r="E140" s="64" t="s">
        <v>1207</v>
      </c>
      <c r="F140" s="64"/>
      <c r="G140" s="65" t="s">
        <v>1207</v>
      </c>
      <c r="H140" s="65"/>
      <c r="I140" s="65" t="s">
        <v>1124</v>
      </c>
      <c r="J140" s="64">
        <v>500000</v>
      </c>
      <c r="K140" s="63" t="s">
        <v>1302</v>
      </c>
      <c r="L140" s="63"/>
      <c r="M140" s="63"/>
      <c r="N140" s="62" t="s">
        <v>1226</v>
      </c>
      <c r="O140" s="76" t="s">
        <v>1225</v>
      </c>
      <c r="P140" s="80"/>
    </row>
    <row r="141" spans="1:17" s="89" customFormat="1" ht="47.25" x14ac:dyDescent="0.25">
      <c r="A141" s="93">
        <v>127</v>
      </c>
      <c r="B141" s="94" t="s">
        <v>1428</v>
      </c>
      <c r="C141" s="93" t="s">
        <v>163</v>
      </c>
      <c r="D141" s="82" t="s">
        <v>1427</v>
      </c>
      <c r="E141" s="90"/>
      <c r="F141" s="90"/>
      <c r="G141" s="90"/>
      <c r="H141" s="90"/>
      <c r="I141" s="90" t="s">
        <v>1124</v>
      </c>
      <c r="J141" s="92">
        <v>500000</v>
      </c>
      <c r="K141" s="91" t="s">
        <v>1426</v>
      </c>
      <c r="L141" s="90"/>
      <c r="M141" s="90"/>
      <c r="N141" s="83" t="s">
        <v>1245</v>
      </c>
      <c r="O141" s="82" t="s">
        <v>1425</v>
      </c>
      <c r="P141" s="90"/>
    </row>
    <row r="142" spans="1:17" s="21" customFormat="1" ht="49.5" x14ac:dyDescent="0.25">
      <c r="A142" s="70">
        <v>128</v>
      </c>
      <c r="B142" s="87" t="s">
        <v>482</v>
      </c>
      <c r="C142" s="99" t="s">
        <v>163</v>
      </c>
      <c r="D142" s="86" t="s">
        <v>1424</v>
      </c>
      <c r="E142" s="84" t="s">
        <v>1248</v>
      </c>
      <c r="F142" s="84"/>
      <c r="G142" s="85" t="s">
        <v>1247</v>
      </c>
      <c r="H142" s="85"/>
      <c r="I142" s="65" t="s">
        <v>1246</v>
      </c>
      <c r="J142" s="64">
        <v>500000</v>
      </c>
      <c r="K142" s="63" t="s">
        <v>185</v>
      </c>
      <c r="L142" s="63"/>
      <c r="M142" s="72"/>
      <c r="N142" s="62" t="s">
        <v>1210</v>
      </c>
      <c r="O142" s="71" t="s">
        <v>1358</v>
      </c>
      <c r="P142" s="80"/>
    </row>
    <row r="143" spans="1:17" s="21" customFormat="1" x14ac:dyDescent="0.25">
      <c r="A143" s="70">
        <v>129</v>
      </c>
      <c r="B143" s="69" t="s">
        <v>412</v>
      </c>
      <c r="C143" s="99" t="s">
        <v>163</v>
      </c>
      <c r="D143" s="68" t="s">
        <v>1423</v>
      </c>
      <c r="E143" s="66" t="s">
        <v>1207</v>
      </c>
      <c r="F143" s="66"/>
      <c r="G143" s="66" t="s">
        <v>1207</v>
      </c>
      <c r="H143" s="66"/>
      <c r="I143" s="65" t="s">
        <v>577</v>
      </c>
      <c r="J143" s="64">
        <v>500000</v>
      </c>
      <c r="K143" s="63" t="s">
        <v>1302</v>
      </c>
      <c r="L143" s="63"/>
      <c r="M143" s="72"/>
      <c r="N143" s="62" t="s">
        <v>1226</v>
      </c>
      <c r="O143" s="76" t="s">
        <v>1225</v>
      </c>
      <c r="P143" s="80"/>
    </row>
    <row r="144" spans="1:17" s="21" customFormat="1" ht="47.25" x14ac:dyDescent="0.25">
      <c r="A144" s="70">
        <v>130</v>
      </c>
      <c r="B144" s="69" t="s">
        <v>1422</v>
      </c>
      <c r="C144" s="99" t="s">
        <v>163</v>
      </c>
      <c r="D144" s="68" t="s">
        <v>1421</v>
      </c>
      <c r="E144" s="66" t="s">
        <v>1207</v>
      </c>
      <c r="F144" s="66"/>
      <c r="G144" s="66" t="s">
        <v>1207</v>
      </c>
      <c r="H144" s="66"/>
      <c r="I144" s="74" t="s">
        <v>1217</v>
      </c>
      <c r="J144" s="64">
        <v>500000</v>
      </c>
      <c r="K144" s="63" t="s">
        <v>185</v>
      </c>
      <c r="L144" s="63"/>
      <c r="M144" s="63"/>
      <c r="N144" s="62" t="s">
        <v>1206</v>
      </c>
      <c r="O144" s="79" t="s">
        <v>85</v>
      </c>
      <c r="P144" s="80"/>
    </row>
    <row r="145" spans="1:17" s="81" customFormat="1" x14ac:dyDescent="0.25">
      <c r="A145" s="70">
        <v>131</v>
      </c>
      <c r="B145" s="69" t="s">
        <v>258</v>
      </c>
      <c r="C145" s="99" t="s">
        <v>163</v>
      </c>
      <c r="D145" s="68" t="s">
        <v>1222</v>
      </c>
      <c r="E145" s="66" t="s">
        <v>1207</v>
      </c>
      <c r="F145" s="66"/>
      <c r="G145" s="66" t="s">
        <v>1207</v>
      </c>
      <c r="H145" s="66"/>
      <c r="I145" s="65" t="s">
        <v>577</v>
      </c>
      <c r="J145" s="64">
        <v>500000</v>
      </c>
      <c r="K145" s="63" t="s">
        <v>1302</v>
      </c>
      <c r="L145" s="63"/>
      <c r="M145" s="63"/>
      <c r="N145" s="62" t="s">
        <v>1226</v>
      </c>
      <c r="O145" s="76" t="s">
        <v>1225</v>
      </c>
      <c r="P145" s="74"/>
    </row>
    <row r="146" spans="1:17" s="81" customFormat="1" x14ac:dyDescent="0.25">
      <c r="A146" s="70">
        <v>132</v>
      </c>
      <c r="B146" s="69" t="s">
        <v>308</v>
      </c>
      <c r="C146" s="99" t="s">
        <v>163</v>
      </c>
      <c r="D146" s="68" t="s">
        <v>1232</v>
      </c>
      <c r="E146" s="66" t="s">
        <v>1207</v>
      </c>
      <c r="F146" s="66"/>
      <c r="G146" s="66" t="s">
        <v>1207</v>
      </c>
      <c r="H146" s="66"/>
      <c r="I146" s="65" t="s">
        <v>577</v>
      </c>
      <c r="J146" s="64">
        <v>500000</v>
      </c>
      <c r="K146" s="63" t="s">
        <v>1302</v>
      </c>
      <c r="L146" s="63"/>
      <c r="M146" s="63"/>
      <c r="N146" s="62" t="s">
        <v>1226</v>
      </c>
      <c r="O146" s="76" t="s">
        <v>1225</v>
      </c>
      <c r="P146" s="74"/>
    </row>
    <row r="147" spans="1:17" s="81" customFormat="1" x14ac:dyDescent="0.25">
      <c r="A147" s="70">
        <v>133</v>
      </c>
      <c r="B147" s="69" t="s">
        <v>569</v>
      </c>
      <c r="C147" s="99" t="s">
        <v>163</v>
      </c>
      <c r="D147" s="68" t="s">
        <v>1222</v>
      </c>
      <c r="E147" s="66" t="s">
        <v>1207</v>
      </c>
      <c r="F147" s="66"/>
      <c r="G147" s="66" t="s">
        <v>1207</v>
      </c>
      <c r="H147" s="66"/>
      <c r="I147" s="65" t="s">
        <v>577</v>
      </c>
      <c r="J147" s="64">
        <v>500000</v>
      </c>
      <c r="K147" s="63" t="s">
        <v>1302</v>
      </c>
      <c r="L147" s="63"/>
      <c r="M147" s="63"/>
      <c r="N147" s="62" t="s">
        <v>1226</v>
      </c>
      <c r="O147" s="76" t="s">
        <v>1225</v>
      </c>
      <c r="P147" s="74"/>
    </row>
    <row r="148" spans="1:17" s="81" customFormat="1" x14ac:dyDescent="0.25">
      <c r="A148" s="70">
        <v>134</v>
      </c>
      <c r="B148" s="69" t="s">
        <v>263</v>
      </c>
      <c r="C148" s="99" t="s">
        <v>163</v>
      </c>
      <c r="D148" s="68" t="s">
        <v>1420</v>
      </c>
      <c r="E148" s="135" t="s">
        <v>1207</v>
      </c>
      <c r="F148" s="135"/>
      <c r="G148" s="135" t="s">
        <v>1207</v>
      </c>
      <c r="H148" s="135"/>
      <c r="I148" s="65" t="s">
        <v>577</v>
      </c>
      <c r="J148" s="64">
        <v>500000</v>
      </c>
      <c r="K148" s="63" t="s">
        <v>1302</v>
      </c>
      <c r="L148" s="63"/>
      <c r="M148" s="63"/>
      <c r="N148" s="62" t="s">
        <v>1226</v>
      </c>
      <c r="O148" s="76" t="s">
        <v>1225</v>
      </c>
      <c r="P148" s="74"/>
    </row>
    <row r="149" spans="1:17" s="81" customFormat="1" x14ac:dyDescent="0.25">
      <c r="A149" s="70">
        <v>135</v>
      </c>
      <c r="B149" s="69" t="s">
        <v>564</v>
      </c>
      <c r="C149" s="99" t="s">
        <v>163</v>
      </c>
      <c r="D149" s="68" t="s">
        <v>1220</v>
      </c>
      <c r="E149" s="66" t="s">
        <v>1207</v>
      </c>
      <c r="F149" s="66"/>
      <c r="G149" s="66" t="s">
        <v>1207</v>
      </c>
      <c r="H149" s="66"/>
      <c r="I149" s="65" t="s">
        <v>577</v>
      </c>
      <c r="J149" s="64">
        <v>500000</v>
      </c>
      <c r="K149" s="63" t="s">
        <v>1302</v>
      </c>
      <c r="L149" s="63"/>
      <c r="M149" s="63"/>
      <c r="N149" s="62" t="s">
        <v>1226</v>
      </c>
      <c r="O149" s="76" t="s">
        <v>1225</v>
      </c>
      <c r="P149" s="74"/>
    </row>
    <row r="150" spans="1:17" s="134" customFormat="1" x14ac:dyDescent="0.25">
      <c r="A150" s="70">
        <v>136</v>
      </c>
      <c r="B150" s="69" t="s">
        <v>309</v>
      </c>
      <c r="C150" s="99" t="s">
        <v>163</v>
      </c>
      <c r="D150" s="68" t="s">
        <v>1419</v>
      </c>
      <c r="E150" s="66" t="s">
        <v>1207</v>
      </c>
      <c r="F150" s="66"/>
      <c r="G150" s="66" t="s">
        <v>1207</v>
      </c>
      <c r="H150" s="66"/>
      <c r="I150" s="65" t="s">
        <v>577</v>
      </c>
      <c r="J150" s="64">
        <v>500000</v>
      </c>
      <c r="K150" s="63" t="s">
        <v>1302</v>
      </c>
      <c r="L150" s="63"/>
      <c r="M150" s="63"/>
      <c r="N150" s="62" t="s">
        <v>1226</v>
      </c>
      <c r="O150" s="76" t="s">
        <v>1225</v>
      </c>
      <c r="P150" s="74"/>
    </row>
    <row r="151" spans="1:17" s="81" customFormat="1" x14ac:dyDescent="0.25">
      <c r="A151" s="70">
        <v>137</v>
      </c>
      <c r="B151" s="69" t="s">
        <v>190</v>
      </c>
      <c r="C151" s="99" t="s">
        <v>163</v>
      </c>
      <c r="D151" s="68" t="s">
        <v>1222</v>
      </c>
      <c r="E151" s="66" t="s">
        <v>1207</v>
      </c>
      <c r="F151" s="66"/>
      <c r="G151" s="66" t="s">
        <v>1207</v>
      </c>
      <c r="H151" s="66"/>
      <c r="I151" s="65" t="s">
        <v>577</v>
      </c>
      <c r="J151" s="64">
        <v>500000</v>
      </c>
      <c r="K151" s="63" t="s">
        <v>1302</v>
      </c>
      <c r="L151" s="63"/>
      <c r="M151" s="63"/>
      <c r="N151" s="62" t="s">
        <v>1226</v>
      </c>
      <c r="O151" s="76" t="s">
        <v>1225</v>
      </c>
      <c r="P151" s="74"/>
    </row>
    <row r="152" spans="1:17" s="81" customFormat="1" x14ac:dyDescent="0.25">
      <c r="A152" s="70">
        <v>138</v>
      </c>
      <c r="B152" s="69" t="s">
        <v>403</v>
      </c>
      <c r="C152" s="99" t="s">
        <v>163</v>
      </c>
      <c r="D152" s="68" t="s">
        <v>1232</v>
      </c>
      <c r="E152" s="66" t="s">
        <v>1207</v>
      </c>
      <c r="F152" s="66"/>
      <c r="G152" s="66" t="s">
        <v>1207</v>
      </c>
      <c r="H152" s="66"/>
      <c r="I152" s="65" t="s">
        <v>577</v>
      </c>
      <c r="J152" s="64">
        <v>500000</v>
      </c>
      <c r="K152" s="63" t="s">
        <v>1302</v>
      </c>
      <c r="L152" s="63"/>
      <c r="M152" s="63"/>
      <c r="N152" s="62" t="s">
        <v>1226</v>
      </c>
      <c r="O152" s="76" t="s">
        <v>1225</v>
      </c>
      <c r="P152" s="74"/>
    </row>
    <row r="153" spans="1:17" s="21" customFormat="1" ht="31.5" x14ac:dyDescent="0.25">
      <c r="A153" s="70">
        <v>139</v>
      </c>
      <c r="B153" s="87" t="s">
        <v>586</v>
      </c>
      <c r="C153" s="99" t="s">
        <v>191</v>
      </c>
      <c r="D153" s="86" t="s">
        <v>1418</v>
      </c>
      <c r="E153" s="64" t="s">
        <v>1207</v>
      </c>
      <c r="F153" s="64"/>
      <c r="G153" s="65" t="s">
        <v>1207</v>
      </c>
      <c r="H153" s="65"/>
      <c r="I153" s="65" t="s">
        <v>1374</v>
      </c>
      <c r="J153" s="64">
        <v>500000</v>
      </c>
      <c r="K153" s="63" t="s">
        <v>1302</v>
      </c>
      <c r="L153" s="78">
        <v>43613</v>
      </c>
      <c r="M153" s="108"/>
      <c r="N153" s="62" t="s">
        <v>1214</v>
      </c>
      <c r="O153" s="73" t="s">
        <v>1417</v>
      </c>
      <c r="P153" s="80"/>
      <c r="Q153" s="100" t="s">
        <v>1416</v>
      </c>
    </row>
    <row r="154" spans="1:17" s="21" customFormat="1" ht="31.5" x14ac:dyDescent="0.25">
      <c r="A154" s="70">
        <v>140</v>
      </c>
      <c r="B154" s="87" t="s">
        <v>679</v>
      </c>
      <c r="C154" s="99" t="s">
        <v>191</v>
      </c>
      <c r="D154" s="86" t="s">
        <v>1415</v>
      </c>
      <c r="E154" s="64" t="s">
        <v>1207</v>
      </c>
      <c r="F154" s="64"/>
      <c r="G154" s="65" t="s">
        <v>1207</v>
      </c>
      <c r="H154" s="65"/>
      <c r="I154" s="65" t="s">
        <v>1374</v>
      </c>
      <c r="J154" s="64">
        <v>500000</v>
      </c>
      <c r="K154" s="63" t="s">
        <v>1302</v>
      </c>
      <c r="L154" s="63"/>
      <c r="M154" s="63" t="s">
        <v>1414</v>
      </c>
      <c r="N154" s="62" t="s">
        <v>1226</v>
      </c>
      <c r="O154" s="76" t="s">
        <v>1225</v>
      </c>
      <c r="P154" s="80"/>
      <c r="Q154" s="100" t="s">
        <v>1413</v>
      </c>
    </row>
    <row r="155" spans="1:17" s="21" customFormat="1" x14ac:dyDescent="0.25">
      <c r="A155" s="70">
        <v>141</v>
      </c>
      <c r="B155" s="87" t="s">
        <v>313</v>
      </c>
      <c r="C155" s="99" t="s">
        <v>191</v>
      </c>
      <c r="D155" s="86" t="s">
        <v>1412</v>
      </c>
      <c r="E155" s="64" t="s">
        <v>1207</v>
      </c>
      <c r="F155" s="64"/>
      <c r="G155" s="65" t="s">
        <v>1207</v>
      </c>
      <c r="H155" s="65"/>
      <c r="I155" s="65" t="s">
        <v>1124</v>
      </c>
      <c r="J155" s="64">
        <v>500000</v>
      </c>
      <c r="K155" s="63" t="s">
        <v>1302</v>
      </c>
      <c r="L155" s="78">
        <v>43600</v>
      </c>
      <c r="M155" s="78">
        <v>43630</v>
      </c>
      <c r="N155" s="62" t="s">
        <v>1226</v>
      </c>
      <c r="O155" s="76" t="s">
        <v>1225</v>
      </c>
      <c r="P155" s="80"/>
    </row>
    <row r="156" spans="1:17" s="133" customFormat="1" x14ac:dyDescent="0.25">
      <c r="A156" s="70">
        <v>142</v>
      </c>
      <c r="B156" s="87" t="s">
        <v>1411</v>
      </c>
      <c r="C156" s="99" t="s">
        <v>191</v>
      </c>
      <c r="D156" s="86" t="s">
        <v>1338</v>
      </c>
      <c r="E156" s="64" t="s">
        <v>1207</v>
      </c>
      <c r="F156" s="64"/>
      <c r="G156" s="65" t="s">
        <v>1207</v>
      </c>
      <c r="H156" s="65"/>
      <c r="I156" s="65" t="s">
        <v>1124</v>
      </c>
      <c r="J156" s="64">
        <v>500000</v>
      </c>
      <c r="K156" s="63" t="s">
        <v>1302</v>
      </c>
      <c r="L156" s="63" t="s">
        <v>1410</v>
      </c>
      <c r="M156" s="63" t="s">
        <v>1409</v>
      </c>
      <c r="N156" s="62" t="s">
        <v>1226</v>
      </c>
      <c r="O156" s="76" t="s">
        <v>1225</v>
      </c>
      <c r="P156" s="80"/>
    </row>
    <row r="157" spans="1:17" s="21" customFormat="1" ht="31.5" x14ac:dyDescent="0.25">
      <c r="A157" s="70">
        <v>143</v>
      </c>
      <c r="B157" s="87" t="s">
        <v>675</v>
      </c>
      <c r="C157" s="99" t="s">
        <v>191</v>
      </c>
      <c r="D157" s="86" t="s">
        <v>1408</v>
      </c>
      <c r="E157" s="64" t="s">
        <v>1207</v>
      </c>
      <c r="F157" s="64"/>
      <c r="G157" s="132" t="s">
        <v>1207</v>
      </c>
      <c r="H157" s="132"/>
      <c r="I157" s="65" t="s">
        <v>1374</v>
      </c>
      <c r="J157" s="64">
        <v>500000</v>
      </c>
      <c r="K157" s="63" t="s">
        <v>1302</v>
      </c>
      <c r="L157" s="63"/>
      <c r="M157" s="63" t="s">
        <v>1407</v>
      </c>
      <c r="N157" s="62" t="s">
        <v>1226</v>
      </c>
      <c r="O157" s="76" t="s">
        <v>1225</v>
      </c>
      <c r="P157" s="80"/>
      <c r="Q157" s="100" t="s">
        <v>1406</v>
      </c>
    </row>
    <row r="158" spans="1:17" s="21" customFormat="1" x14ac:dyDescent="0.25">
      <c r="A158" s="70">
        <v>144</v>
      </c>
      <c r="B158" s="87" t="s">
        <v>1405</v>
      </c>
      <c r="C158" s="99" t="s">
        <v>191</v>
      </c>
      <c r="D158" s="86" t="s">
        <v>1404</v>
      </c>
      <c r="E158" s="64" t="s">
        <v>1207</v>
      </c>
      <c r="F158" s="64"/>
      <c r="G158" s="65" t="s">
        <v>1207</v>
      </c>
      <c r="H158" s="65"/>
      <c r="I158" s="65" t="s">
        <v>1124</v>
      </c>
      <c r="J158" s="64">
        <v>500000</v>
      </c>
      <c r="K158" s="63" t="s">
        <v>1302</v>
      </c>
      <c r="L158" s="78">
        <v>43299</v>
      </c>
      <c r="M158" s="78" t="s">
        <v>1403</v>
      </c>
      <c r="N158" s="62" t="s">
        <v>1226</v>
      </c>
      <c r="O158" s="76" t="s">
        <v>1225</v>
      </c>
      <c r="P158" s="80"/>
    </row>
    <row r="159" spans="1:17" s="21" customFormat="1" x14ac:dyDescent="0.25">
      <c r="A159" s="70">
        <v>145</v>
      </c>
      <c r="B159" s="87" t="s">
        <v>1402</v>
      </c>
      <c r="C159" s="99" t="s">
        <v>191</v>
      </c>
      <c r="D159" s="86" t="s">
        <v>1401</v>
      </c>
      <c r="E159" s="64" t="s">
        <v>1207</v>
      </c>
      <c r="F159" s="64"/>
      <c r="G159" s="65" t="s">
        <v>1207</v>
      </c>
      <c r="H159" s="65"/>
      <c r="I159" s="65" t="s">
        <v>1124</v>
      </c>
      <c r="J159" s="64">
        <v>500000</v>
      </c>
      <c r="K159" s="63" t="s">
        <v>1302</v>
      </c>
      <c r="L159" s="78">
        <v>43535</v>
      </c>
      <c r="M159" s="63" t="s">
        <v>1400</v>
      </c>
      <c r="N159" s="62" t="s">
        <v>1226</v>
      </c>
      <c r="O159" s="76" t="s">
        <v>1225</v>
      </c>
      <c r="P159" s="80"/>
    </row>
    <row r="160" spans="1:17" s="21" customFormat="1" x14ac:dyDescent="0.25">
      <c r="A160" s="70">
        <v>146</v>
      </c>
      <c r="B160" s="87" t="s">
        <v>644</v>
      </c>
      <c r="C160" s="99" t="s">
        <v>191</v>
      </c>
      <c r="D160" s="86" t="s">
        <v>1399</v>
      </c>
      <c r="E160" s="64" t="s">
        <v>1207</v>
      </c>
      <c r="F160" s="64"/>
      <c r="G160" s="65" t="s">
        <v>1207</v>
      </c>
      <c r="H160" s="65"/>
      <c r="I160" s="65" t="s">
        <v>1124</v>
      </c>
      <c r="J160" s="64">
        <v>500000</v>
      </c>
      <c r="K160" s="63" t="s">
        <v>1302</v>
      </c>
      <c r="L160" s="63" t="s">
        <v>1398</v>
      </c>
      <c r="M160" s="63" t="s">
        <v>1397</v>
      </c>
      <c r="N160" s="62" t="s">
        <v>1226</v>
      </c>
      <c r="O160" s="76" t="s">
        <v>1225</v>
      </c>
      <c r="P160" s="80"/>
    </row>
    <row r="161" spans="1:22" s="21" customFormat="1" ht="47.25" x14ac:dyDescent="0.25">
      <c r="A161" s="70">
        <v>147</v>
      </c>
      <c r="B161" s="87" t="s">
        <v>704</v>
      </c>
      <c r="C161" s="99" t="s">
        <v>191</v>
      </c>
      <c r="D161" s="119" t="s">
        <v>1396</v>
      </c>
      <c r="E161" s="64" t="s">
        <v>1207</v>
      </c>
      <c r="F161" s="64"/>
      <c r="G161" s="65" t="s">
        <v>1207</v>
      </c>
      <c r="H161" s="65"/>
      <c r="I161" s="65" t="s">
        <v>1374</v>
      </c>
      <c r="J161" s="64">
        <v>500000</v>
      </c>
      <c r="K161" s="63" t="s">
        <v>1302</v>
      </c>
      <c r="L161" s="78">
        <v>43600</v>
      </c>
      <c r="M161" s="131">
        <v>43626</v>
      </c>
      <c r="N161" s="62" t="s">
        <v>1226</v>
      </c>
      <c r="O161" s="76" t="s">
        <v>1225</v>
      </c>
      <c r="P161" s="80"/>
      <c r="Q161" s="100" t="s">
        <v>1395</v>
      </c>
      <c r="R161" s="130"/>
      <c r="S161" s="130"/>
      <c r="T161" s="129"/>
      <c r="U161" s="129"/>
      <c r="V161" s="128" t="s">
        <v>1124</v>
      </c>
    </row>
    <row r="162" spans="1:22" s="21" customFormat="1" x14ac:dyDescent="0.25">
      <c r="A162" s="70">
        <v>148</v>
      </c>
      <c r="B162" s="87" t="s">
        <v>1394</v>
      </c>
      <c r="C162" s="99" t="s">
        <v>191</v>
      </c>
      <c r="D162" s="86" t="s">
        <v>1393</v>
      </c>
      <c r="E162" s="64" t="s">
        <v>1207</v>
      </c>
      <c r="F162" s="64"/>
      <c r="G162" s="65" t="s">
        <v>1207</v>
      </c>
      <c r="H162" s="65"/>
      <c r="I162" s="65" t="s">
        <v>1124</v>
      </c>
      <c r="J162" s="64">
        <v>500000</v>
      </c>
      <c r="K162" s="63" t="s">
        <v>1302</v>
      </c>
      <c r="L162" s="63" t="s">
        <v>1389</v>
      </c>
      <c r="M162" s="63" t="s">
        <v>1392</v>
      </c>
      <c r="N162" s="62" t="s">
        <v>1226</v>
      </c>
      <c r="O162" s="76" t="s">
        <v>1225</v>
      </c>
      <c r="P162" s="80"/>
    </row>
    <row r="163" spans="1:22" s="21" customFormat="1" x14ac:dyDescent="0.25">
      <c r="A163" s="70">
        <v>149</v>
      </c>
      <c r="B163" s="87" t="s">
        <v>1391</v>
      </c>
      <c r="C163" s="99" t="s">
        <v>191</v>
      </c>
      <c r="D163" s="86" t="s">
        <v>1390</v>
      </c>
      <c r="E163" s="64" t="s">
        <v>1207</v>
      </c>
      <c r="F163" s="64"/>
      <c r="G163" s="65" t="s">
        <v>1207</v>
      </c>
      <c r="H163" s="65"/>
      <c r="I163" s="65" t="s">
        <v>1124</v>
      </c>
      <c r="J163" s="64">
        <v>500000</v>
      </c>
      <c r="K163" s="63" t="s">
        <v>1302</v>
      </c>
      <c r="L163" s="63" t="s">
        <v>1389</v>
      </c>
      <c r="M163" s="63" t="s">
        <v>1388</v>
      </c>
      <c r="N163" s="62" t="s">
        <v>1226</v>
      </c>
      <c r="O163" s="76" t="s">
        <v>1225</v>
      </c>
      <c r="P163" s="80"/>
    </row>
    <row r="164" spans="1:22" s="21" customFormat="1" x14ac:dyDescent="0.25">
      <c r="A164" s="70">
        <v>150</v>
      </c>
      <c r="B164" s="87" t="s">
        <v>525</v>
      </c>
      <c r="C164" s="99" t="s">
        <v>191</v>
      </c>
      <c r="D164" s="86" t="s">
        <v>1387</v>
      </c>
      <c r="E164" s="64" t="s">
        <v>1207</v>
      </c>
      <c r="F164" s="64"/>
      <c r="G164" s="65" t="s">
        <v>1207</v>
      </c>
      <c r="H164" s="65"/>
      <c r="I164" s="65" t="s">
        <v>1124</v>
      </c>
      <c r="J164" s="64">
        <v>500000</v>
      </c>
      <c r="K164" s="63" t="s">
        <v>1302</v>
      </c>
      <c r="L164" s="63"/>
      <c r="M164" s="78">
        <v>43600</v>
      </c>
      <c r="N164" s="62" t="s">
        <v>1226</v>
      </c>
      <c r="O164" s="76" t="s">
        <v>1225</v>
      </c>
      <c r="P164" s="80"/>
    </row>
    <row r="165" spans="1:22" s="21" customFormat="1" x14ac:dyDescent="0.25">
      <c r="A165" s="70">
        <v>151</v>
      </c>
      <c r="B165" s="87" t="s">
        <v>1386</v>
      </c>
      <c r="C165" s="99" t="s">
        <v>191</v>
      </c>
      <c r="D165" s="86" t="s">
        <v>1385</v>
      </c>
      <c r="E165" s="64" t="s">
        <v>1207</v>
      </c>
      <c r="F165" s="64"/>
      <c r="G165" s="65" t="s">
        <v>1207</v>
      </c>
      <c r="H165" s="65"/>
      <c r="I165" s="65" t="s">
        <v>1124</v>
      </c>
      <c r="J165" s="64">
        <v>500000</v>
      </c>
      <c r="K165" s="63" t="s">
        <v>1302</v>
      </c>
      <c r="L165" s="78">
        <v>43299</v>
      </c>
      <c r="M165" s="63" t="s">
        <v>1384</v>
      </c>
      <c r="N165" s="62" t="s">
        <v>1226</v>
      </c>
      <c r="O165" s="76" t="s">
        <v>1225</v>
      </c>
      <c r="P165" s="80"/>
    </row>
    <row r="166" spans="1:22" s="21" customFormat="1" ht="31.5" x14ac:dyDescent="0.25">
      <c r="A166" s="70">
        <v>152</v>
      </c>
      <c r="B166" s="87" t="s">
        <v>1383</v>
      </c>
      <c r="C166" s="99" t="s">
        <v>191</v>
      </c>
      <c r="D166" s="86" t="s">
        <v>1382</v>
      </c>
      <c r="E166" s="64" t="s">
        <v>1207</v>
      </c>
      <c r="F166" s="64"/>
      <c r="G166" s="65" t="s">
        <v>1207</v>
      </c>
      <c r="H166" s="65"/>
      <c r="I166" s="65" t="s">
        <v>1374</v>
      </c>
      <c r="J166" s="64">
        <v>500000</v>
      </c>
      <c r="K166" s="63" t="s">
        <v>1302</v>
      </c>
      <c r="L166" s="78">
        <v>43606</v>
      </c>
      <c r="M166" s="131">
        <v>43635</v>
      </c>
      <c r="N166" s="62" t="s">
        <v>1226</v>
      </c>
      <c r="O166" s="76" t="s">
        <v>1225</v>
      </c>
      <c r="P166" s="80"/>
      <c r="Q166" s="100" t="s">
        <v>1381</v>
      </c>
      <c r="R166" s="130"/>
      <c r="S166" s="130"/>
      <c r="T166" s="129"/>
      <c r="U166" s="129"/>
      <c r="V166" s="128" t="s">
        <v>1124</v>
      </c>
    </row>
    <row r="167" spans="1:22" s="21" customFormat="1" ht="31.5" x14ac:dyDescent="0.25">
      <c r="A167" s="70">
        <v>153</v>
      </c>
      <c r="B167" s="87" t="s">
        <v>1380</v>
      </c>
      <c r="C167" s="99" t="s">
        <v>191</v>
      </c>
      <c r="D167" s="86" t="s">
        <v>1379</v>
      </c>
      <c r="E167" s="64" t="s">
        <v>1207</v>
      </c>
      <c r="F167" s="64"/>
      <c r="G167" s="65" t="s">
        <v>1207</v>
      </c>
      <c r="H167" s="65"/>
      <c r="I167" s="65" t="s">
        <v>1124</v>
      </c>
      <c r="J167" s="64">
        <v>500000</v>
      </c>
      <c r="K167" s="63" t="s">
        <v>1302</v>
      </c>
      <c r="L167" s="63" t="s">
        <v>1378</v>
      </c>
      <c r="M167" s="63" t="s">
        <v>1377</v>
      </c>
      <c r="N167" s="62" t="s">
        <v>1226</v>
      </c>
      <c r="O167" s="76" t="s">
        <v>1225</v>
      </c>
      <c r="P167" s="80"/>
    </row>
    <row r="168" spans="1:22" s="21" customFormat="1" ht="49.5" x14ac:dyDescent="0.25">
      <c r="A168" s="70">
        <v>154</v>
      </c>
      <c r="B168" s="87" t="s">
        <v>580</v>
      </c>
      <c r="C168" s="99" t="s">
        <v>191</v>
      </c>
      <c r="D168" s="86" t="s">
        <v>1365</v>
      </c>
      <c r="E168" s="64"/>
      <c r="F168" s="64"/>
      <c r="G168" s="108"/>
      <c r="H168" s="108"/>
      <c r="I168" s="65" t="s">
        <v>1124</v>
      </c>
      <c r="J168" s="64">
        <v>500000</v>
      </c>
      <c r="K168" s="63" t="s">
        <v>1302</v>
      </c>
      <c r="L168" s="63" t="s">
        <v>1377</v>
      </c>
      <c r="M168" s="63"/>
      <c r="N168" s="62" t="s">
        <v>1210</v>
      </c>
      <c r="O168" s="96" t="s">
        <v>10</v>
      </c>
      <c r="P168" s="80"/>
    </row>
    <row r="169" spans="1:22" s="21" customFormat="1" ht="49.5" x14ac:dyDescent="0.25">
      <c r="A169" s="70">
        <v>155</v>
      </c>
      <c r="B169" s="87" t="s">
        <v>1376</v>
      </c>
      <c r="C169" s="99" t="s">
        <v>191</v>
      </c>
      <c r="D169" s="86" t="s">
        <v>1375</v>
      </c>
      <c r="E169" s="64" t="s">
        <v>1207</v>
      </c>
      <c r="F169" s="64"/>
      <c r="G169" s="65" t="s">
        <v>1207</v>
      </c>
      <c r="H169" s="65"/>
      <c r="I169" s="65" t="s">
        <v>1374</v>
      </c>
      <c r="J169" s="64">
        <v>500000</v>
      </c>
      <c r="K169" s="63" t="s">
        <v>1302</v>
      </c>
      <c r="L169" s="63"/>
      <c r="M169" s="108"/>
      <c r="N169" s="62" t="s">
        <v>1210</v>
      </c>
      <c r="O169" s="96" t="s">
        <v>10</v>
      </c>
      <c r="P169" s="80"/>
      <c r="Q169" s="100" t="s">
        <v>1373</v>
      </c>
      <c r="R169" s="130"/>
      <c r="S169" s="130"/>
      <c r="T169" s="129"/>
      <c r="U169" s="129"/>
      <c r="V169" s="128" t="s">
        <v>1124</v>
      </c>
    </row>
    <row r="170" spans="1:22" s="21" customFormat="1" ht="47.25" x14ac:dyDescent="0.25">
      <c r="A170" s="70">
        <v>156</v>
      </c>
      <c r="B170" s="87" t="s">
        <v>432</v>
      </c>
      <c r="C170" s="99" t="s">
        <v>191</v>
      </c>
      <c r="D170" s="86" t="s">
        <v>1220</v>
      </c>
      <c r="E170" s="64"/>
      <c r="F170" s="64"/>
      <c r="G170" s="65"/>
      <c r="H170" s="65"/>
      <c r="I170" s="74" t="s">
        <v>1372</v>
      </c>
      <c r="J170" s="88" t="s">
        <v>1359</v>
      </c>
      <c r="K170" s="63" t="s">
        <v>185</v>
      </c>
      <c r="L170" s="63"/>
      <c r="M170" s="63"/>
      <c r="N170" s="62" t="s">
        <v>1206</v>
      </c>
      <c r="O170" s="61" t="s">
        <v>85</v>
      </c>
      <c r="P170" s="80"/>
    </row>
    <row r="171" spans="1:22" s="21" customFormat="1" ht="47.25" x14ac:dyDescent="0.25">
      <c r="A171" s="70">
        <v>157</v>
      </c>
      <c r="B171" s="87" t="s">
        <v>634</v>
      </c>
      <c r="C171" s="99" t="s">
        <v>191</v>
      </c>
      <c r="D171" s="86" t="s">
        <v>1371</v>
      </c>
      <c r="E171" s="67" t="s">
        <v>1207</v>
      </c>
      <c r="F171" s="67" t="s">
        <v>1363</v>
      </c>
      <c r="G171" s="66" t="s">
        <v>1207</v>
      </c>
      <c r="H171" s="66"/>
      <c r="I171" s="74" t="s">
        <v>1360</v>
      </c>
      <c r="J171" s="64">
        <v>500000</v>
      </c>
      <c r="K171" s="63" t="s">
        <v>185</v>
      </c>
      <c r="L171" s="63"/>
      <c r="M171" s="72"/>
      <c r="N171" s="62" t="s">
        <v>1370</v>
      </c>
      <c r="O171" s="127" t="s">
        <v>635</v>
      </c>
      <c r="P171" s="80" t="s">
        <v>1369</v>
      </c>
    </row>
    <row r="172" spans="1:22" s="21" customFormat="1" ht="47.25" x14ac:dyDescent="0.25">
      <c r="A172" s="70">
        <v>158</v>
      </c>
      <c r="B172" s="87" t="s">
        <v>629</v>
      </c>
      <c r="C172" s="99" t="s">
        <v>191</v>
      </c>
      <c r="D172" s="86" t="s">
        <v>1368</v>
      </c>
      <c r="E172" s="67" t="s">
        <v>1207</v>
      </c>
      <c r="F172" s="67" t="s">
        <v>1363</v>
      </c>
      <c r="G172" s="66" t="s">
        <v>1207</v>
      </c>
      <c r="H172" s="66"/>
      <c r="I172" s="74" t="s">
        <v>1360</v>
      </c>
      <c r="J172" s="88" t="s">
        <v>1367</v>
      </c>
      <c r="K172" s="63" t="s">
        <v>185</v>
      </c>
      <c r="L172" s="63"/>
      <c r="M172" s="63"/>
      <c r="N172" s="62" t="s">
        <v>1206</v>
      </c>
      <c r="O172" s="61" t="s">
        <v>85</v>
      </c>
      <c r="P172" s="80"/>
    </row>
    <row r="173" spans="1:22" s="59" customFormat="1" ht="31.5" x14ac:dyDescent="0.25">
      <c r="A173" s="70">
        <v>159</v>
      </c>
      <c r="B173" s="87" t="s">
        <v>624</v>
      </c>
      <c r="C173" s="99" t="s">
        <v>191</v>
      </c>
      <c r="D173" s="86" t="s">
        <v>1366</v>
      </c>
      <c r="E173" s="84" t="s">
        <v>1248</v>
      </c>
      <c r="F173" s="84" t="s">
        <v>1363</v>
      </c>
      <c r="G173" s="85" t="s">
        <v>1247</v>
      </c>
      <c r="H173" s="85"/>
      <c r="I173" s="65" t="s">
        <v>1246</v>
      </c>
      <c r="J173" s="64">
        <v>500000</v>
      </c>
      <c r="K173" s="63" t="s">
        <v>185</v>
      </c>
      <c r="L173" s="63"/>
      <c r="M173" s="63"/>
      <c r="N173" s="62" t="s">
        <v>1206</v>
      </c>
      <c r="O173" s="61" t="s">
        <v>85</v>
      </c>
      <c r="P173" s="60"/>
    </row>
    <row r="174" spans="1:22" s="59" customFormat="1" x14ac:dyDescent="0.25">
      <c r="A174" s="70">
        <v>160</v>
      </c>
      <c r="B174" s="87" t="s">
        <v>444</v>
      </c>
      <c r="C174" s="99" t="s">
        <v>191</v>
      </c>
      <c r="D174" s="86" t="s">
        <v>1365</v>
      </c>
      <c r="E174" s="84" t="s">
        <v>1248</v>
      </c>
      <c r="F174" s="84" t="s">
        <v>1363</v>
      </c>
      <c r="G174" s="85" t="s">
        <v>1247</v>
      </c>
      <c r="H174" s="85"/>
      <c r="I174" s="65" t="s">
        <v>1246</v>
      </c>
      <c r="J174" s="64">
        <v>500000</v>
      </c>
      <c r="K174" s="63" t="s">
        <v>185</v>
      </c>
      <c r="L174" s="63"/>
      <c r="M174" s="63"/>
      <c r="N174" s="62" t="s">
        <v>1206</v>
      </c>
      <c r="O174" s="61" t="s">
        <v>85</v>
      </c>
      <c r="P174" s="60"/>
    </row>
    <row r="175" spans="1:22" s="81" customFormat="1" ht="49.5" x14ac:dyDescent="0.25">
      <c r="A175" s="70">
        <v>161</v>
      </c>
      <c r="B175" s="87" t="s">
        <v>215</v>
      </c>
      <c r="C175" s="99" t="s">
        <v>191</v>
      </c>
      <c r="D175" s="86" t="s">
        <v>1364</v>
      </c>
      <c r="E175" s="67" t="s">
        <v>1207</v>
      </c>
      <c r="F175" s="67" t="s">
        <v>1363</v>
      </c>
      <c r="G175" s="66" t="s">
        <v>1207</v>
      </c>
      <c r="H175" s="66"/>
      <c r="I175" s="65" t="s">
        <v>1246</v>
      </c>
      <c r="J175" s="64">
        <v>500000</v>
      </c>
      <c r="K175" s="63" t="s">
        <v>185</v>
      </c>
      <c r="L175" s="63"/>
      <c r="M175" s="63"/>
      <c r="N175" s="62" t="s">
        <v>1210</v>
      </c>
      <c r="O175" s="71" t="s">
        <v>4</v>
      </c>
      <c r="P175" s="74"/>
    </row>
    <row r="176" spans="1:22" s="81" customFormat="1" ht="49.5" x14ac:dyDescent="0.25">
      <c r="A176" s="70">
        <v>162</v>
      </c>
      <c r="B176" s="87" t="s">
        <v>617</v>
      </c>
      <c r="C176" s="99" t="s">
        <v>191</v>
      </c>
      <c r="D176" s="86" t="s">
        <v>1362</v>
      </c>
      <c r="E176" s="67" t="s">
        <v>1207</v>
      </c>
      <c r="F176" s="67" t="s">
        <v>1361</v>
      </c>
      <c r="G176" s="66" t="s">
        <v>1207</v>
      </c>
      <c r="H176" s="66" t="s">
        <v>1361</v>
      </c>
      <c r="I176" s="74" t="s">
        <v>1360</v>
      </c>
      <c r="J176" s="64">
        <v>500000</v>
      </c>
      <c r="K176" s="63" t="s">
        <v>185</v>
      </c>
      <c r="L176" s="63"/>
      <c r="M176" s="63"/>
      <c r="N176" s="62" t="s">
        <v>1210</v>
      </c>
      <c r="O176" s="71" t="s">
        <v>1358</v>
      </c>
      <c r="P176" s="75" t="s">
        <v>1316</v>
      </c>
    </row>
    <row r="177" spans="1:16" ht="49.5" x14ac:dyDescent="0.3">
      <c r="A177" s="70">
        <v>163</v>
      </c>
      <c r="B177" s="69" t="s">
        <v>555</v>
      </c>
      <c r="C177" s="99" t="s">
        <v>191</v>
      </c>
      <c r="D177" s="111" t="s">
        <v>1232</v>
      </c>
      <c r="E177" s="123" t="s">
        <v>1207</v>
      </c>
      <c r="F177" s="123" t="s">
        <v>1346</v>
      </c>
      <c r="G177" s="122" t="s">
        <v>1207</v>
      </c>
      <c r="H177" s="122"/>
      <c r="I177" s="124" t="s">
        <v>1345</v>
      </c>
      <c r="J177" s="88" t="s">
        <v>1359</v>
      </c>
      <c r="K177" s="63" t="s">
        <v>1305</v>
      </c>
      <c r="L177" s="63"/>
      <c r="M177" s="72"/>
      <c r="N177" s="62" t="s">
        <v>1210</v>
      </c>
      <c r="O177" s="71" t="s">
        <v>1358</v>
      </c>
      <c r="P177" s="75" t="s">
        <v>1316</v>
      </c>
    </row>
    <row r="178" spans="1:16" s="89" customFormat="1" ht="47.25" x14ac:dyDescent="0.25">
      <c r="A178" s="93">
        <v>164</v>
      </c>
      <c r="B178" s="94" t="s">
        <v>451</v>
      </c>
      <c r="C178" s="93" t="s">
        <v>191</v>
      </c>
      <c r="D178" s="82" t="s">
        <v>1357</v>
      </c>
      <c r="E178" s="90" t="s">
        <v>1207</v>
      </c>
      <c r="F178" s="90" t="s">
        <v>1356</v>
      </c>
      <c r="G178" s="90" t="s">
        <v>1207</v>
      </c>
      <c r="H178" s="90"/>
      <c r="I178" s="90" t="s">
        <v>1355</v>
      </c>
      <c r="J178" s="92">
        <v>500000</v>
      </c>
      <c r="K178" s="91" t="s">
        <v>1305</v>
      </c>
      <c r="L178" s="90"/>
      <c r="M178" s="90"/>
      <c r="N178" s="83" t="s">
        <v>1245</v>
      </c>
      <c r="O178" s="82" t="s">
        <v>1244</v>
      </c>
      <c r="P178" s="90"/>
    </row>
    <row r="179" spans="1:16" s="89" customFormat="1" ht="33" x14ac:dyDescent="0.25">
      <c r="A179" s="93">
        <v>165</v>
      </c>
      <c r="B179" s="94" t="s">
        <v>551</v>
      </c>
      <c r="C179" s="93" t="s">
        <v>191</v>
      </c>
      <c r="D179" s="82" t="s">
        <v>1354</v>
      </c>
      <c r="E179" s="90" t="s">
        <v>1207</v>
      </c>
      <c r="F179" s="90"/>
      <c r="G179" s="90" t="s">
        <v>1207</v>
      </c>
      <c r="H179" s="90"/>
      <c r="I179" s="90" t="s">
        <v>577</v>
      </c>
      <c r="J179" s="92">
        <v>500000</v>
      </c>
      <c r="K179" s="91" t="s">
        <v>1305</v>
      </c>
      <c r="L179" s="90"/>
      <c r="M179" s="90"/>
      <c r="N179" s="83" t="s">
        <v>1245</v>
      </c>
      <c r="O179" s="82" t="s">
        <v>1244</v>
      </c>
      <c r="P179" s="90"/>
    </row>
    <row r="180" spans="1:16" s="50" customFormat="1" ht="33" x14ac:dyDescent="0.3">
      <c r="A180" s="70">
        <v>166</v>
      </c>
      <c r="B180" s="69" t="s">
        <v>443</v>
      </c>
      <c r="C180" s="99" t="s">
        <v>191</v>
      </c>
      <c r="D180" s="111" t="s">
        <v>1222</v>
      </c>
      <c r="E180" s="123" t="s">
        <v>1207</v>
      </c>
      <c r="F180" s="123" t="s">
        <v>1344</v>
      </c>
      <c r="G180" s="122" t="s">
        <v>1207</v>
      </c>
      <c r="H180" s="122"/>
      <c r="I180" s="124" t="s">
        <v>1345</v>
      </c>
      <c r="J180" s="88" t="s">
        <v>1352</v>
      </c>
      <c r="K180" s="63" t="s">
        <v>1305</v>
      </c>
      <c r="L180" s="63"/>
      <c r="M180" s="63"/>
      <c r="N180" s="62" t="s">
        <v>1206</v>
      </c>
      <c r="O180" s="61" t="s">
        <v>85</v>
      </c>
      <c r="P180" s="121"/>
    </row>
    <row r="181" spans="1:16" s="50" customFormat="1" ht="47.25" x14ac:dyDescent="0.3">
      <c r="A181" s="70">
        <v>167</v>
      </c>
      <c r="B181" s="69" t="s">
        <v>428</v>
      </c>
      <c r="C181" s="99" t="s">
        <v>191</v>
      </c>
      <c r="D181" s="111" t="s">
        <v>1353</v>
      </c>
      <c r="E181" s="123" t="s">
        <v>1207</v>
      </c>
      <c r="F181" s="123" t="s">
        <v>1346</v>
      </c>
      <c r="G181" s="122" t="s">
        <v>1207</v>
      </c>
      <c r="H181" s="122"/>
      <c r="I181" s="124" t="s">
        <v>1345</v>
      </c>
      <c r="J181" s="64">
        <v>500000</v>
      </c>
      <c r="K181" s="63" t="s">
        <v>1305</v>
      </c>
      <c r="L181" s="63"/>
      <c r="M181" s="63"/>
      <c r="N181" s="62" t="s">
        <v>1206</v>
      </c>
      <c r="O181" s="61" t="s">
        <v>85</v>
      </c>
      <c r="P181" s="121"/>
    </row>
    <row r="182" spans="1:16" s="50" customFormat="1" x14ac:dyDescent="0.3">
      <c r="A182" s="70">
        <v>168</v>
      </c>
      <c r="B182" s="69" t="s">
        <v>254</v>
      </c>
      <c r="C182" s="99" t="s">
        <v>191</v>
      </c>
      <c r="D182" s="111" t="s">
        <v>1220</v>
      </c>
      <c r="E182" s="123" t="s">
        <v>1207</v>
      </c>
      <c r="F182" s="123" t="s">
        <v>1346</v>
      </c>
      <c r="G182" s="122" t="s">
        <v>1207</v>
      </c>
      <c r="H182" s="122"/>
      <c r="I182" s="126" t="s">
        <v>577</v>
      </c>
      <c r="J182" s="64">
        <v>500000</v>
      </c>
      <c r="K182" s="63" t="s">
        <v>1305</v>
      </c>
      <c r="L182" s="63"/>
      <c r="M182" s="63"/>
      <c r="N182" s="62" t="s">
        <v>1206</v>
      </c>
      <c r="O182" s="61" t="s">
        <v>85</v>
      </c>
      <c r="P182" s="121"/>
    </row>
    <row r="183" spans="1:16" s="50" customFormat="1" ht="33" x14ac:dyDescent="0.3">
      <c r="A183" s="70">
        <v>169</v>
      </c>
      <c r="B183" s="69" t="s">
        <v>221</v>
      </c>
      <c r="C183" s="99" t="s">
        <v>191</v>
      </c>
      <c r="D183" s="111" t="s">
        <v>1222</v>
      </c>
      <c r="E183" s="123" t="s">
        <v>1207</v>
      </c>
      <c r="F183" s="123" t="s">
        <v>1344</v>
      </c>
      <c r="G183" s="122" t="s">
        <v>1207</v>
      </c>
      <c r="H183" s="122"/>
      <c r="I183" s="124" t="s">
        <v>1345</v>
      </c>
      <c r="J183" s="88" t="s">
        <v>1352</v>
      </c>
      <c r="K183" s="63" t="s">
        <v>1305</v>
      </c>
      <c r="L183" s="63"/>
      <c r="M183" s="63"/>
      <c r="N183" s="62" t="s">
        <v>1206</v>
      </c>
      <c r="O183" s="61" t="s">
        <v>85</v>
      </c>
      <c r="P183" s="121"/>
    </row>
    <row r="184" spans="1:16" s="50" customFormat="1" ht="33" x14ac:dyDescent="0.3">
      <c r="A184" s="70">
        <v>170</v>
      </c>
      <c r="B184" s="69" t="s">
        <v>442</v>
      </c>
      <c r="C184" s="99" t="s">
        <v>191</v>
      </c>
      <c r="D184" s="111" t="s">
        <v>1232</v>
      </c>
      <c r="E184" s="123" t="s">
        <v>1207</v>
      </c>
      <c r="F184" s="123" t="s">
        <v>1344</v>
      </c>
      <c r="G184" s="122" t="s">
        <v>1207</v>
      </c>
      <c r="H184" s="122"/>
      <c r="I184" s="124" t="s">
        <v>1345</v>
      </c>
      <c r="J184" s="88" t="s">
        <v>1306</v>
      </c>
      <c r="K184" s="63" t="s">
        <v>1305</v>
      </c>
      <c r="L184" s="63"/>
      <c r="M184" s="63"/>
      <c r="N184" s="62" t="s">
        <v>1206</v>
      </c>
      <c r="O184" s="61" t="s">
        <v>85</v>
      </c>
      <c r="P184" s="121"/>
    </row>
    <row r="185" spans="1:16" s="50" customFormat="1" ht="33" x14ac:dyDescent="0.3">
      <c r="A185" s="70">
        <v>171</v>
      </c>
      <c r="B185" s="68" t="s">
        <v>1351</v>
      </c>
      <c r="C185" s="99" t="s">
        <v>191</v>
      </c>
      <c r="D185" s="111" t="s">
        <v>1220</v>
      </c>
      <c r="E185" s="123" t="s">
        <v>1207</v>
      </c>
      <c r="F185" s="123" t="s">
        <v>1346</v>
      </c>
      <c r="G185" s="122" t="s">
        <v>1207</v>
      </c>
      <c r="H185" s="122"/>
      <c r="I185" s="124" t="s">
        <v>1345</v>
      </c>
      <c r="J185" s="88" t="s">
        <v>1313</v>
      </c>
      <c r="K185" s="63" t="s">
        <v>1305</v>
      </c>
      <c r="L185" s="63"/>
      <c r="M185" s="63"/>
      <c r="N185" s="62" t="s">
        <v>1206</v>
      </c>
      <c r="O185" s="61" t="s">
        <v>85</v>
      </c>
      <c r="P185" s="121"/>
    </row>
    <row r="186" spans="1:16" s="89" customFormat="1" ht="63" x14ac:dyDescent="0.25">
      <c r="A186" s="93">
        <v>172</v>
      </c>
      <c r="B186" s="94" t="s">
        <v>545</v>
      </c>
      <c r="C186" s="93" t="s">
        <v>191</v>
      </c>
      <c r="D186" s="82" t="s">
        <v>1350</v>
      </c>
      <c r="E186" s="90" t="s">
        <v>1207</v>
      </c>
      <c r="F186" s="90" t="s">
        <v>1344</v>
      </c>
      <c r="G186" s="90" t="s">
        <v>1207</v>
      </c>
      <c r="H186" s="90"/>
      <c r="I186" s="90" t="s">
        <v>577</v>
      </c>
      <c r="J186" s="92">
        <v>500000</v>
      </c>
      <c r="K186" s="91" t="s">
        <v>578</v>
      </c>
      <c r="L186" s="90"/>
      <c r="M186" s="90"/>
      <c r="N186" s="83" t="s">
        <v>1245</v>
      </c>
      <c r="O186" s="82" t="s">
        <v>1347</v>
      </c>
      <c r="P186" s="90"/>
    </row>
    <row r="187" spans="1:16" s="50" customFormat="1" x14ac:dyDescent="0.3">
      <c r="A187" s="70">
        <v>173</v>
      </c>
      <c r="B187" s="69" t="s">
        <v>541</v>
      </c>
      <c r="C187" s="99" t="s">
        <v>191</v>
      </c>
      <c r="D187" s="111" t="s">
        <v>1349</v>
      </c>
      <c r="E187" s="123" t="s">
        <v>1207</v>
      </c>
      <c r="F187" s="123"/>
      <c r="G187" s="122" t="s">
        <v>1207</v>
      </c>
      <c r="H187" s="122"/>
      <c r="I187" s="126" t="s">
        <v>577</v>
      </c>
      <c r="J187" s="64">
        <v>500000</v>
      </c>
      <c r="K187" s="63" t="s">
        <v>1302</v>
      </c>
      <c r="L187" s="63"/>
      <c r="M187" s="63"/>
      <c r="N187" s="62" t="s">
        <v>1226</v>
      </c>
      <c r="O187" s="76" t="s">
        <v>1225</v>
      </c>
      <c r="P187" s="121"/>
    </row>
    <row r="188" spans="1:16" s="50" customFormat="1" ht="33" x14ac:dyDescent="0.3">
      <c r="A188" s="70">
        <v>174</v>
      </c>
      <c r="B188" s="69" t="s">
        <v>248</v>
      </c>
      <c r="C188" s="99" t="s">
        <v>191</v>
      </c>
      <c r="D188" s="111" t="s">
        <v>1348</v>
      </c>
      <c r="E188" s="123" t="s">
        <v>1207</v>
      </c>
      <c r="F188" s="123"/>
      <c r="G188" s="122" t="s">
        <v>1207</v>
      </c>
      <c r="H188" s="122"/>
      <c r="I188" s="124" t="s">
        <v>1345</v>
      </c>
      <c r="J188" s="88" t="s">
        <v>1306</v>
      </c>
      <c r="K188" s="63" t="s">
        <v>1305</v>
      </c>
      <c r="L188" s="63"/>
      <c r="M188" s="63"/>
      <c r="N188" s="62" t="s">
        <v>1206</v>
      </c>
      <c r="O188" s="61" t="s">
        <v>85</v>
      </c>
      <c r="P188" s="125" t="s">
        <v>1318</v>
      </c>
    </row>
    <row r="189" spans="1:16" s="89" customFormat="1" ht="63" x14ac:dyDescent="0.25">
      <c r="A189" s="93">
        <v>175</v>
      </c>
      <c r="B189" s="94" t="s">
        <v>528</v>
      </c>
      <c r="C189" s="93" t="s">
        <v>191</v>
      </c>
      <c r="D189" s="82" t="s">
        <v>1242</v>
      </c>
      <c r="E189" s="90" t="s">
        <v>1207</v>
      </c>
      <c r="F189" s="90" t="s">
        <v>1346</v>
      </c>
      <c r="G189" s="90" t="s">
        <v>1207</v>
      </c>
      <c r="H189" s="90"/>
      <c r="I189" s="90" t="s">
        <v>577</v>
      </c>
      <c r="J189" s="92">
        <v>500000</v>
      </c>
      <c r="K189" s="91" t="s">
        <v>578</v>
      </c>
      <c r="L189" s="90"/>
      <c r="M189" s="90"/>
      <c r="N189" s="83" t="s">
        <v>1245</v>
      </c>
      <c r="O189" s="82" t="s">
        <v>1347</v>
      </c>
      <c r="P189" s="90"/>
    </row>
    <row r="190" spans="1:16" s="50" customFormat="1" ht="33" x14ac:dyDescent="0.3">
      <c r="A190" s="70">
        <v>176</v>
      </c>
      <c r="B190" s="69" t="s">
        <v>440</v>
      </c>
      <c r="C190" s="99" t="s">
        <v>191</v>
      </c>
      <c r="D190" s="111" t="s">
        <v>1232</v>
      </c>
      <c r="E190" s="123" t="s">
        <v>1207</v>
      </c>
      <c r="F190" s="123" t="s">
        <v>1346</v>
      </c>
      <c r="G190" s="122" t="s">
        <v>1207</v>
      </c>
      <c r="H190" s="122"/>
      <c r="I190" s="124" t="s">
        <v>1345</v>
      </c>
      <c r="J190" s="88" t="s">
        <v>1326</v>
      </c>
      <c r="K190" s="63" t="s">
        <v>1305</v>
      </c>
      <c r="L190" s="63"/>
      <c r="M190" s="63"/>
      <c r="N190" s="62" t="s">
        <v>1206</v>
      </c>
      <c r="O190" s="61" t="s">
        <v>85</v>
      </c>
      <c r="P190" s="121"/>
    </row>
    <row r="191" spans="1:16" s="50" customFormat="1" ht="33" x14ac:dyDescent="0.3">
      <c r="A191" s="70">
        <v>177</v>
      </c>
      <c r="B191" s="69" t="s">
        <v>433</v>
      </c>
      <c r="C191" s="99" t="s">
        <v>191</v>
      </c>
      <c r="D191" s="111" t="s">
        <v>1236</v>
      </c>
      <c r="E191" s="123" t="s">
        <v>1207</v>
      </c>
      <c r="F191" s="123" t="s">
        <v>1346</v>
      </c>
      <c r="G191" s="122" t="s">
        <v>1207</v>
      </c>
      <c r="H191" s="122"/>
      <c r="I191" s="124" t="s">
        <v>1345</v>
      </c>
      <c r="J191" s="88" t="s">
        <v>1326</v>
      </c>
      <c r="K191" s="63" t="s">
        <v>1305</v>
      </c>
      <c r="L191" s="63"/>
      <c r="M191" s="63"/>
      <c r="N191" s="62" t="s">
        <v>1206</v>
      </c>
      <c r="O191" s="61" t="s">
        <v>85</v>
      </c>
      <c r="P191" s="121"/>
    </row>
    <row r="192" spans="1:16" s="50" customFormat="1" x14ac:dyDescent="0.3">
      <c r="A192" s="70">
        <v>178</v>
      </c>
      <c r="B192" s="69" t="s">
        <v>533</v>
      </c>
      <c r="C192" s="99" t="s">
        <v>191</v>
      </c>
      <c r="D192" s="111" t="s">
        <v>1222</v>
      </c>
      <c r="E192" s="123" t="s">
        <v>1207</v>
      </c>
      <c r="F192" s="123" t="s">
        <v>1344</v>
      </c>
      <c r="G192" s="122" t="s">
        <v>1207</v>
      </c>
      <c r="H192" s="122"/>
      <c r="I192" s="122"/>
      <c r="J192" s="64">
        <v>500000</v>
      </c>
      <c r="K192" s="63" t="s">
        <v>1305</v>
      </c>
      <c r="L192" s="63"/>
      <c r="M192" s="63"/>
      <c r="N192" s="62" t="s">
        <v>1206</v>
      </c>
      <c r="O192" s="61" t="s">
        <v>85</v>
      </c>
      <c r="P192" s="121"/>
    </row>
    <row r="193" spans="1:22" s="89" customFormat="1" ht="110.25" x14ac:dyDescent="0.25">
      <c r="A193" s="93">
        <v>179</v>
      </c>
      <c r="B193" s="120" t="s">
        <v>304</v>
      </c>
      <c r="C193" s="93" t="s">
        <v>196</v>
      </c>
      <c r="D193" s="117" t="s">
        <v>1343</v>
      </c>
      <c r="E193" s="116" t="s">
        <v>1207</v>
      </c>
      <c r="F193" s="116"/>
      <c r="G193" s="93" t="s">
        <v>1207</v>
      </c>
      <c r="H193" s="93"/>
      <c r="I193" s="93"/>
      <c r="J193" s="116">
        <v>500000</v>
      </c>
      <c r="K193" s="115"/>
      <c r="L193" s="115"/>
      <c r="M193" s="90"/>
      <c r="N193" s="83" t="s">
        <v>1245</v>
      </c>
      <c r="O193" s="82" t="s">
        <v>1342</v>
      </c>
      <c r="P193" s="83"/>
    </row>
    <row r="194" spans="1:22" s="21" customFormat="1" ht="49.5" x14ac:dyDescent="0.25">
      <c r="A194" s="70">
        <v>180</v>
      </c>
      <c r="B194" s="87" t="s">
        <v>664</v>
      </c>
      <c r="C194" s="99" t="s">
        <v>196</v>
      </c>
      <c r="D194" s="119" t="s">
        <v>1341</v>
      </c>
      <c r="E194" s="64" t="s">
        <v>1207</v>
      </c>
      <c r="F194" s="64"/>
      <c r="G194" s="65" t="s">
        <v>1207</v>
      </c>
      <c r="H194" s="65"/>
      <c r="I194" s="65" t="s">
        <v>1124</v>
      </c>
      <c r="J194" s="64">
        <v>500000</v>
      </c>
      <c r="K194" s="63" t="s">
        <v>1302</v>
      </c>
      <c r="L194" s="63"/>
      <c r="M194" s="63"/>
      <c r="N194" s="62" t="s">
        <v>1210</v>
      </c>
      <c r="O194" s="96" t="s">
        <v>10</v>
      </c>
      <c r="P194" s="106"/>
    </row>
    <row r="195" spans="1:22" s="21" customFormat="1" ht="31.5" x14ac:dyDescent="0.25">
      <c r="A195" s="70">
        <v>181</v>
      </c>
      <c r="B195" s="87" t="s">
        <v>281</v>
      </c>
      <c r="C195" s="99" t="s">
        <v>196</v>
      </c>
      <c r="D195" s="119" t="s">
        <v>1340</v>
      </c>
      <c r="E195" s="64" t="s">
        <v>1207</v>
      </c>
      <c r="F195" s="64"/>
      <c r="G195" s="65" t="s">
        <v>1207</v>
      </c>
      <c r="H195" s="65"/>
      <c r="I195" s="65" t="s">
        <v>1124</v>
      </c>
      <c r="J195" s="64">
        <v>500000</v>
      </c>
      <c r="K195" s="63" t="s">
        <v>1302</v>
      </c>
      <c r="L195" s="63" t="s">
        <v>1339</v>
      </c>
      <c r="M195" s="78">
        <v>43543</v>
      </c>
      <c r="N195" s="62" t="s">
        <v>1226</v>
      </c>
      <c r="O195" s="76" t="s">
        <v>1225</v>
      </c>
      <c r="P195" s="80"/>
    </row>
    <row r="196" spans="1:22" s="21" customFormat="1" ht="47.25" x14ac:dyDescent="0.25">
      <c r="A196" s="70">
        <v>182</v>
      </c>
      <c r="B196" s="87" t="s">
        <v>302</v>
      </c>
      <c r="C196" s="99" t="s">
        <v>196</v>
      </c>
      <c r="D196" s="86" t="s">
        <v>1338</v>
      </c>
      <c r="E196" s="67" t="s">
        <v>1207</v>
      </c>
      <c r="F196" s="67"/>
      <c r="G196" s="66" t="s">
        <v>1207</v>
      </c>
      <c r="H196" s="66"/>
      <c r="I196" s="74" t="s">
        <v>1337</v>
      </c>
      <c r="J196" s="64">
        <v>500000</v>
      </c>
      <c r="K196" s="63" t="s">
        <v>185</v>
      </c>
      <c r="L196" s="63"/>
      <c r="M196" s="72"/>
      <c r="N196" s="62" t="s">
        <v>1206</v>
      </c>
      <c r="O196" s="61" t="s">
        <v>85</v>
      </c>
      <c r="P196" s="62"/>
    </row>
    <row r="197" spans="1:22" s="81" customFormat="1" ht="49.5" x14ac:dyDescent="0.25">
      <c r="A197" s="70">
        <v>183</v>
      </c>
      <c r="B197" s="87" t="s">
        <v>195</v>
      </c>
      <c r="C197" s="99" t="s">
        <v>196</v>
      </c>
      <c r="D197" s="86" t="s">
        <v>1336</v>
      </c>
      <c r="E197" s="64" t="s">
        <v>1207</v>
      </c>
      <c r="F197" s="64"/>
      <c r="G197" s="65" t="s">
        <v>1207</v>
      </c>
      <c r="H197" s="65"/>
      <c r="I197" s="65" t="s">
        <v>1246</v>
      </c>
      <c r="J197" s="64">
        <v>500000</v>
      </c>
      <c r="K197" s="63" t="s">
        <v>185</v>
      </c>
      <c r="L197" s="63"/>
      <c r="M197" s="118"/>
      <c r="N197" s="62" t="s">
        <v>1210</v>
      </c>
      <c r="O197" s="71" t="s">
        <v>1335</v>
      </c>
      <c r="P197" s="106"/>
    </row>
    <row r="198" spans="1:22" s="59" customFormat="1" x14ac:dyDescent="0.25">
      <c r="A198" s="70">
        <v>184</v>
      </c>
      <c r="B198" s="69" t="s">
        <v>352</v>
      </c>
      <c r="C198" s="99" t="s">
        <v>196</v>
      </c>
      <c r="D198" s="111" t="s">
        <v>1220</v>
      </c>
      <c r="E198" s="67" t="s">
        <v>1207</v>
      </c>
      <c r="F198" s="67"/>
      <c r="G198" s="66" t="s">
        <v>1207</v>
      </c>
      <c r="H198" s="66"/>
      <c r="I198" s="65" t="s">
        <v>577</v>
      </c>
      <c r="J198" s="64">
        <v>500000</v>
      </c>
      <c r="K198" s="63" t="s">
        <v>185</v>
      </c>
      <c r="L198" s="63"/>
      <c r="M198" s="72"/>
      <c r="N198" s="62" t="s">
        <v>1206</v>
      </c>
      <c r="O198" s="61" t="s">
        <v>85</v>
      </c>
      <c r="P198" s="62"/>
    </row>
    <row r="199" spans="1:22" s="59" customFormat="1" ht="94.5" x14ac:dyDescent="0.25">
      <c r="A199" s="70">
        <v>185</v>
      </c>
      <c r="B199" s="69" t="s">
        <v>243</v>
      </c>
      <c r="C199" s="99" t="s">
        <v>196</v>
      </c>
      <c r="D199" s="111" t="s">
        <v>1334</v>
      </c>
      <c r="E199" s="67" t="s">
        <v>1207</v>
      </c>
      <c r="F199" s="67"/>
      <c r="G199" s="66" t="s">
        <v>1207</v>
      </c>
      <c r="H199" s="66"/>
      <c r="I199" s="65" t="s">
        <v>577</v>
      </c>
      <c r="J199" s="64">
        <v>500000</v>
      </c>
      <c r="K199" s="63" t="s">
        <v>185</v>
      </c>
      <c r="L199" s="63"/>
      <c r="M199" s="63"/>
      <c r="N199" s="62" t="s">
        <v>1214</v>
      </c>
      <c r="O199" s="77" t="s">
        <v>1333</v>
      </c>
      <c r="P199" s="106"/>
    </row>
    <row r="200" spans="1:22" s="59" customFormat="1" x14ac:dyDescent="0.25">
      <c r="A200" s="70">
        <v>186</v>
      </c>
      <c r="B200" s="69" t="s">
        <v>239</v>
      </c>
      <c r="C200" s="99" t="s">
        <v>196</v>
      </c>
      <c r="D200" s="111" t="s">
        <v>1332</v>
      </c>
      <c r="E200" s="64" t="s">
        <v>1207</v>
      </c>
      <c r="F200" s="64"/>
      <c r="G200" s="65" t="s">
        <v>1207</v>
      </c>
      <c r="H200" s="65"/>
      <c r="I200" s="65" t="s">
        <v>577</v>
      </c>
      <c r="J200" s="64">
        <v>500000</v>
      </c>
      <c r="K200" s="110" t="s">
        <v>1302</v>
      </c>
      <c r="L200" s="63" t="s">
        <v>1331</v>
      </c>
      <c r="M200" s="63" t="s">
        <v>1329</v>
      </c>
      <c r="N200" s="62" t="s">
        <v>1226</v>
      </c>
      <c r="O200" s="76" t="s">
        <v>1225</v>
      </c>
      <c r="P200" s="106"/>
    </row>
    <row r="201" spans="1:22" s="59" customFormat="1" ht="63" x14ac:dyDescent="0.25">
      <c r="A201" s="70">
        <v>187</v>
      </c>
      <c r="B201" s="69" t="s">
        <v>528</v>
      </c>
      <c r="C201" s="99" t="s">
        <v>196</v>
      </c>
      <c r="D201" s="111" t="s">
        <v>1220</v>
      </c>
      <c r="E201" s="64" t="s">
        <v>1207</v>
      </c>
      <c r="F201" s="64"/>
      <c r="G201" s="65" t="s">
        <v>1207</v>
      </c>
      <c r="H201" s="65"/>
      <c r="I201" s="65" t="s">
        <v>577</v>
      </c>
      <c r="J201" s="64">
        <v>500000</v>
      </c>
      <c r="K201" s="110" t="s">
        <v>1302</v>
      </c>
      <c r="L201" s="63"/>
      <c r="M201" s="63"/>
      <c r="N201" s="62" t="s">
        <v>1210</v>
      </c>
      <c r="O201" s="109" t="s">
        <v>1330</v>
      </c>
      <c r="P201" s="106"/>
      <c r="Q201" s="41"/>
      <c r="R201" s="41"/>
      <c r="S201" s="41"/>
      <c r="T201" s="41"/>
      <c r="U201" s="41"/>
      <c r="V201" s="41"/>
    </row>
    <row r="202" spans="1:22" s="59" customFormat="1" x14ac:dyDescent="0.25">
      <c r="A202" s="70">
        <v>188</v>
      </c>
      <c r="B202" s="69" t="s">
        <v>525</v>
      </c>
      <c r="C202" s="99" t="s">
        <v>196</v>
      </c>
      <c r="D202" s="111" t="s">
        <v>1232</v>
      </c>
      <c r="E202" s="64" t="s">
        <v>1207</v>
      </c>
      <c r="F202" s="64"/>
      <c r="G202" s="65" t="s">
        <v>1207</v>
      </c>
      <c r="H202" s="65"/>
      <c r="I202" s="65" t="s">
        <v>577</v>
      </c>
      <c r="J202" s="64">
        <v>500000</v>
      </c>
      <c r="K202" s="110" t="s">
        <v>1302</v>
      </c>
      <c r="L202" s="63" t="s">
        <v>1231</v>
      </c>
      <c r="M202" s="63" t="s">
        <v>1329</v>
      </c>
      <c r="N202" s="62" t="s">
        <v>1226</v>
      </c>
      <c r="O202" s="76" t="s">
        <v>1225</v>
      </c>
      <c r="P202" s="106"/>
    </row>
    <row r="203" spans="1:22" s="89" customFormat="1" ht="63" x14ac:dyDescent="0.25">
      <c r="A203" s="93">
        <v>189</v>
      </c>
      <c r="B203" s="94" t="s">
        <v>248</v>
      </c>
      <c r="C203" s="93" t="s">
        <v>196</v>
      </c>
      <c r="D203" s="117" t="s">
        <v>1232</v>
      </c>
      <c r="E203" s="116" t="s">
        <v>1207</v>
      </c>
      <c r="F203" s="116"/>
      <c r="G203" s="93" t="s">
        <v>1207</v>
      </c>
      <c r="H203" s="93"/>
      <c r="I203" s="90" t="s">
        <v>1328</v>
      </c>
      <c r="J203" s="92" t="s">
        <v>1327</v>
      </c>
      <c r="K203" s="115" t="s">
        <v>185</v>
      </c>
      <c r="L203" s="115"/>
      <c r="M203" s="115"/>
      <c r="N203" s="83" t="s">
        <v>1245</v>
      </c>
      <c r="O203" s="82" t="s">
        <v>1244</v>
      </c>
      <c r="P203" s="113"/>
    </row>
    <row r="204" spans="1:22" s="59" customFormat="1" ht="47.25" x14ac:dyDescent="0.25">
      <c r="A204" s="70">
        <v>190</v>
      </c>
      <c r="B204" s="69" t="s">
        <v>438</v>
      </c>
      <c r="C204" s="99" t="s">
        <v>196</v>
      </c>
      <c r="D204" s="111" t="s">
        <v>1232</v>
      </c>
      <c r="E204" s="67" t="s">
        <v>1207</v>
      </c>
      <c r="F204" s="67"/>
      <c r="G204" s="66" t="s">
        <v>1207</v>
      </c>
      <c r="H204" s="66"/>
      <c r="I204" s="74" t="s">
        <v>1324</v>
      </c>
      <c r="J204" s="88" t="s">
        <v>1326</v>
      </c>
      <c r="K204" s="63" t="s">
        <v>185</v>
      </c>
      <c r="L204" s="63"/>
      <c r="M204" s="63"/>
      <c r="N204" s="62" t="s">
        <v>1206</v>
      </c>
      <c r="O204" s="61" t="s">
        <v>85</v>
      </c>
      <c r="P204" s="106"/>
    </row>
    <row r="205" spans="1:22" s="21" customFormat="1" ht="49.5" x14ac:dyDescent="0.25">
      <c r="A205" s="70">
        <v>191</v>
      </c>
      <c r="B205" s="69" t="s">
        <v>255</v>
      </c>
      <c r="C205" s="99" t="s">
        <v>196</v>
      </c>
      <c r="D205" s="111" t="s">
        <v>1232</v>
      </c>
      <c r="E205" s="67" t="s">
        <v>1207</v>
      </c>
      <c r="F205" s="67"/>
      <c r="G205" s="66" t="s">
        <v>1207</v>
      </c>
      <c r="H205" s="66"/>
      <c r="I205" s="65" t="s">
        <v>577</v>
      </c>
      <c r="J205" s="64">
        <v>500000</v>
      </c>
      <c r="K205" s="63" t="s">
        <v>185</v>
      </c>
      <c r="L205" s="63"/>
      <c r="M205" s="63"/>
      <c r="N205" s="62" t="s">
        <v>1210</v>
      </c>
      <c r="O205" s="112" t="s">
        <v>1317</v>
      </c>
      <c r="P205" s="106" t="s">
        <v>1316</v>
      </c>
    </row>
    <row r="206" spans="1:22" s="21" customFormat="1" ht="49.5" x14ac:dyDescent="0.25">
      <c r="A206" s="70">
        <v>192</v>
      </c>
      <c r="B206" s="69" t="s">
        <v>311</v>
      </c>
      <c r="C206" s="99" t="s">
        <v>196</v>
      </c>
      <c r="D206" s="111" t="s">
        <v>1325</v>
      </c>
      <c r="E206" s="67" t="s">
        <v>1207</v>
      </c>
      <c r="F206" s="67"/>
      <c r="G206" s="66" t="s">
        <v>1207</v>
      </c>
      <c r="H206" s="66"/>
      <c r="I206" s="74" t="s">
        <v>1324</v>
      </c>
      <c r="J206" s="88" t="s">
        <v>1306</v>
      </c>
      <c r="K206" s="63" t="s">
        <v>185</v>
      </c>
      <c r="L206" s="63"/>
      <c r="M206" s="63"/>
      <c r="N206" s="62" t="s">
        <v>1210</v>
      </c>
      <c r="O206" s="112" t="s">
        <v>1317</v>
      </c>
      <c r="P206" s="106" t="s">
        <v>1316</v>
      </c>
    </row>
    <row r="207" spans="1:22" s="89" customFormat="1" ht="157.5" x14ac:dyDescent="0.25">
      <c r="A207" s="93">
        <v>193</v>
      </c>
      <c r="B207" s="94" t="s">
        <v>329</v>
      </c>
      <c r="C207" s="93" t="s">
        <v>196</v>
      </c>
      <c r="D207" s="117" t="s">
        <v>1323</v>
      </c>
      <c r="E207" s="116" t="s">
        <v>1207</v>
      </c>
      <c r="F207" s="116"/>
      <c r="G207" s="93" t="s">
        <v>1207</v>
      </c>
      <c r="H207" s="93"/>
      <c r="I207" s="93" t="s">
        <v>577</v>
      </c>
      <c r="J207" s="116">
        <v>500000</v>
      </c>
      <c r="K207" s="115" t="s">
        <v>578</v>
      </c>
      <c r="L207" s="115"/>
      <c r="M207" s="115"/>
      <c r="N207" s="83" t="s">
        <v>1245</v>
      </c>
      <c r="O207" s="114" t="s">
        <v>1322</v>
      </c>
      <c r="P207" s="113"/>
    </row>
    <row r="208" spans="1:22" s="59" customFormat="1" ht="47.25" x14ac:dyDescent="0.25">
      <c r="A208" s="70">
        <v>194</v>
      </c>
      <c r="B208" s="69" t="s">
        <v>1321</v>
      </c>
      <c r="C208" s="99" t="s">
        <v>196</v>
      </c>
      <c r="D208" s="111" t="s">
        <v>1320</v>
      </c>
      <c r="E208" s="67" t="s">
        <v>1207</v>
      </c>
      <c r="F208" s="67"/>
      <c r="G208" s="66" t="s">
        <v>1207</v>
      </c>
      <c r="H208" s="66"/>
      <c r="I208" s="74" t="s">
        <v>1217</v>
      </c>
      <c r="J208" s="88" t="s">
        <v>1306</v>
      </c>
      <c r="K208" s="63" t="s">
        <v>185</v>
      </c>
      <c r="L208" s="63"/>
      <c r="M208" s="63"/>
      <c r="N208" s="62" t="s">
        <v>1206</v>
      </c>
      <c r="O208" s="79" t="s">
        <v>1319</v>
      </c>
      <c r="P208" s="106" t="s">
        <v>1318</v>
      </c>
    </row>
    <row r="209" spans="1:17" s="59" customFormat="1" x14ac:dyDescent="0.25">
      <c r="A209" s="70">
        <v>195</v>
      </c>
      <c r="B209" s="69" t="s">
        <v>335</v>
      </c>
      <c r="C209" s="99" t="s">
        <v>196</v>
      </c>
      <c r="D209" s="111" t="s">
        <v>1232</v>
      </c>
      <c r="E209" s="67" t="s">
        <v>1207</v>
      </c>
      <c r="F209" s="67"/>
      <c r="G209" s="66" t="s">
        <v>1207</v>
      </c>
      <c r="H209" s="66"/>
      <c r="I209" s="65" t="s">
        <v>577</v>
      </c>
      <c r="J209" s="64">
        <v>500000</v>
      </c>
      <c r="K209" s="63" t="s">
        <v>185</v>
      </c>
      <c r="L209" s="63"/>
      <c r="M209" s="63"/>
      <c r="N209" s="62" t="s">
        <v>1206</v>
      </c>
      <c r="O209" s="61" t="s">
        <v>85</v>
      </c>
      <c r="P209" s="106"/>
    </row>
    <row r="210" spans="1:17" s="59" customFormat="1" ht="49.5" x14ac:dyDescent="0.25">
      <c r="A210" s="70">
        <v>196</v>
      </c>
      <c r="B210" s="69" t="s">
        <v>463</v>
      </c>
      <c r="C210" s="99" t="s">
        <v>196</v>
      </c>
      <c r="D210" s="111" t="s">
        <v>1222</v>
      </c>
      <c r="E210" s="67" t="s">
        <v>1207</v>
      </c>
      <c r="F210" s="67"/>
      <c r="G210" s="66" t="s">
        <v>1207</v>
      </c>
      <c r="H210" s="66"/>
      <c r="I210" s="65" t="s">
        <v>577</v>
      </c>
      <c r="J210" s="64">
        <v>500000</v>
      </c>
      <c r="K210" s="63" t="s">
        <v>185</v>
      </c>
      <c r="L210" s="63"/>
      <c r="M210" s="63"/>
      <c r="N210" s="62" t="s">
        <v>1210</v>
      </c>
      <c r="O210" s="112" t="s">
        <v>1317</v>
      </c>
      <c r="P210" s="106" t="s">
        <v>1316</v>
      </c>
    </row>
    <row r="211" spans="1:17" s="59" customFormat="1" ht="63" x14ac:dyDescent="0.25">
      <c r="A211" s="70">
        <v>197</v>
      </c>
      <c r="B211" s="69" t="s">
        <v>242</v>
      </c>
      <c r="C211" s="99" t="s">
        <v>196</v>
      </c>
      <c r="D211" s="111" t="s">
        <v>1232</v>
      </c>
      <c r="E211" s="64" t="s">
        <v>1207</v>
      </c>
      <c r="F211" s="64"/>
      <c r="G211" s="65" t="s">
        <v>1207</v>
      </c>
      <c r="H211" s="65"/>
      <c r="I211" s="65" t="s">
        <v>577</v>
      </c>
      <c r="J211" s="64">
        <v>500000</v>
      </c>
      <c r="K211" s="110" t="s">
        <v>1302</v>
      </c>
      <c r="L211" s="63"/>
      <c r="M211" s="63"/>
      <c r="N211" s="62" t="s">
        <v>1210</v>
      </c>
      <c r="O211" s="109" t="s">
        <v>1315</v>
      </c>
      <c r="P211" s="106"/>
    </row>
    <row r="212" spans="1:17" s="21" customFormat="1" ht="47.25" x14ac:dyDescent="0.25">
      <c r="A212" s="70">
        <v>198</v>
      </c>
      <c r="B212" s="87" t="s">
        <v>252</v>
      </c>
      <c r="C212" s="99" t="s">
        <v>250</v>
      </c>
      <c r="D212" s="86" t="s">
        <v>1314</v>
      </c>
      <c r="E212" s="67" t="s">
        <v>1207</v>
      </c>
      <c r="F212" s="67"/>
      <c r="G212" s="66" t="s">
        <v>1207</v>
      </c>
      <c r="H212" s="66"/>
      <c r="I212" s="74" t="s">
        <v>1217</v>
      </c>
      <c r="J212" s="88" t="s">
        <v>1313</v>
      </c>
      <c r="K212" s="63" t="s">
        <v>1305</v>
      </c>
      <c r="L212" s="63"/>
      <c r="M212" s="72"/>
      <c r="N212" s="62" t="s">
        <v>1206</v>
      </c>
      <c r="O212" s="61" t="s">
        <v>85</v>
      </c>
      <c r="P212" s="80"/>
    </row>
    <row r="213" spans="1:17" s="89" customFormat="1" ht="47.25" x14ac:dyDescent="0.25">
      <c r="A213" s="93">
        <v>199</v>
      </c>
      <c r="B213" s="94" t="s">
        <v>306</v>
      </c>
      <c r="C213" s="93" t="s">
        <v>250</v>
      </c>
      <c r="D213" s="82" t="s">
        <v>1312</v>
      </c>
      <c r="E213" s="90" t="s">
        <v>1207</v>
      </c>
      <c r="F213" s="90"/>
      <c r="G213" s="90" t="s">
        <v>1207</v>
      </c>
      <c r="H213" s="90"/>
      <c r="I213" s="90" t="s">
        <v>1311</v>
      </c>
      <c r="J213" s="92" t="s">
        <v>1310</v>
      </c>
      <c r="K213" s="91" t="s">
        <v>1305</v>
      </c>
      <c r="L213" s="90"/>
      <c r="M213" s="90"/>
      <c r="N213" s="83" t="s">
        <v>1245</v>
      </c>
      <c r="O213" s="82" t="s">
        <v>1244</v>
      </c>
      <c r="P213" s="90"/>
    </row>
    <row r="214" spans="1:17" s="21" customFormat="1" ht="47.25" x14ac:dyDescent="0.25">
      <c r="A214" s="70">
        <v>200</v>
      </c>
      <c r="B214" s="87" t="s">
        <v>249</v>
      </c>
      <c r="C214" s="99" t="s">
        <v>250</v>
      </c>
      <c r="D214" s="86" t="s">
        <v>1309</v>
      </c>
      <c r="E214" s="67" t="s">
        <v>1207</v>
      </c>
      <c r="F214" s="67"/>
      <c r="G214" s="66" t="s">
        <v>1207</v>
      </c>
      <c r="H214" s="66"/>
      <c r="I214" s="74" t="s">
        <v>1217</v>
      </c>
      <c r="J214" s="88" t="s">
        <v>1308</v>
      </c>
      <c r="K214" s="63" t="s">
        <v>1305</v>
      </c>
      <c r="L214" s="63"/>
      <c r="M214" s="63"/>
      <c r="N214" s="62" t="s">
        <v>1206</v>
      </c>
      <c r="O214" s="61" t="s">
        <v>85</v>
      </c>
      <c r="P214" s="80"/>
    </row>
    <row r="215" spans="1:17" s="81" customFormat="1" ht="31.5" x14ac:dyDescent="0.25">
      <c r="A215" s="70">
        <v>201</v>
      </c>
      <c r="B215" s="87" t="s">
        <v>300</v>
      </c>
      <c r="C215" s="99" t="s">
        <v>250</v>
      </c>
      <c r="D215" s="86" t="s">
        <v>1307</v>
      </c>
      <c r="E215" s="64" t="s">
        <v>1248</v>
      </c>
      <c r="F215" s="64"/>
      <c r="G215" s="65" t="s">
        <v>1247</v>
      </c>
      <c r="H215" s="65"/>
      <c r="I215" s="80" t="s">
        <v>1246</v>
      </c>
      <c r="J215" s="88" t="s">
        <v>1306</v>
      </c>
      <c r="K215" s="63" t="s">
        <v>1305</v>
      </c>
      <c r="L215" s="108"/>
      <c r="M215" s="63"/>
      <c r="N215" s="62" t="s">
        <v>1206</v>
      </c>
      <c r="O215" s="61" t="s">
        <v>85</v>
      </c>
      <c r="P215" s="74"/>
    </row>
    <row r="216" spans="1:17" s="59" customFormat="1" ht="49.5" x14ac:dyDescent="0.25">
      <c r="A216" s="70">
        <v>202</v>
      </c>
      <c r="B216" s="87" t="s">
        <v>1304</v>
      </c>
      <c r="C216" s="99" t="s">
        <v>250</v>
      </c>
      <c r="D216" s="86" t="s">
        <v>1303</v>
      </c>
      <c r="E216" s="84" t="s">
        <v>1248</v>
      </c>
      <c r="F216" s="84"/>
      <c r="G216" s="85" t="s">
        <v>1247</v>
      </c>
      <c r="H216" s="85"/>
      <c r="I216" s="65" t="s">
        <v>1246</v>
      </c>
      <c r="J216" s="64">
        <v>500000</v>
      </c>
      <c r="K216" s="63" t="s">
        <v>1302</v>
      </c>
      <c r="L216" s="63"/>
      <c r="M216" s="108"/>
      <c r="N216" s="62" t="s">
        <v>1301</v>
      </c>
      <c r="O216" s="107" t="s">
        <v>1300</v>
      </c>
      <c r="P216" s="106" t="s">
        <v>1299</v>
      </c>
    </row>
    <row r="217" spans="1:17" s="21" customFormat="1" x14ac:dyDescent="0.25">
      <c r="A217" s="70">
        <v>203</v>
      </c>
      <c r="B217" s="87" t="s">
        <v>444</v>
      </c>
      <c r="C217" s="99" t="s">
        <v>1209</v>
      </c>
      <c r="D217" s="86" t="s">
        <v>1295</v>
      </c>
      <c r="E217" s="65" t="s">
        <v>1207</v>
      </c>
      <c r="F217" s="65"/>
      <c r="G217" s="64" t="s">
        <v>1207</v>
      </c>
      <c r="H217" s="64"/>
      <c r="I217" s="64" t="s">
        <v>1124</v>
      </c>
      <c r="J217" s="64">
        <v>500000</v>
      </c>
      <c r="K217" s="63" t="s">
        <v>1211</v>
      </c>
      <c r="L217" s="63"/>
      <c r="M217" s="72"/>
      <c r="N217" s="62" t="s">
        <v>1226</v>
      </c>
      <c r="O217" s="76" t="s">
        <v>1225</v>
      </c>
      <c r="P217" s="80"/>
    </row>
    <row r="218" spans="1:17" s="21" customFormat="1" ht="31.5" x14ac:dyDescent="0.25">
      <c r="A218" s="70">
        <v>204</v>
      </c>
      <c r="B218" s="87" t="s">
        <v>247</v>
      </c>
      <c r="C218" s="99" t="s">
        <v>1209</v>
      </c>
      <c r="D218" s="86" t="s">
        <v>1298</v>
      </c>
      <c r="E218" s="65" t="s">
        <v>1207</v>
      </c>
      <c r="F218" s="65"/>
      <c r="G218" s="64" t="s">
        <v>1207</v>
      </c>
      <c r="H218" s="64"/>
      <c r="I218" s="64" t="s">
        <v>1124</v>
      </c>
      <c r="J218" s="64">
        <v>500000</v>
      </c>
      <c r="K218" s="63" t="s">
        <v>1211</v>
      </c>
      <c r="L218" s="63"/>
      <c r="M218" s="64"/>
      <c r="N218" s="62" t="s">
        <v>1226</v>
      </c>
      <c r="O218" s="76" t="s">
        <v>1225</v>
      </c>
      <c r="P218" s="80"/>
      <c r="Q218" s="100" t="s">
        <v>1297</v>
      </c>
    </row>
    <row r="219" spans="1:17" s="21" customFormat="1" x14ac:dyDescent="0.25">
      <c r="A219" s="70">
        <v>205</v>
      </c>
      <c r="B219" s="87" t="s">
        <v>1296</v>
      </c>
      <c r="C219" s="99" t="s">
        <v>1209</v>
      </c>
      <c r="D219" s="86" t="s">
        <v>1295</v>
      </c>
      <c r="E219" s="65" t="s">
        <v>1207</v>
      </c>
      <c r="F219" s="65"/>
      <c r="G219" s="105" t="s">
        <v>1207</v>
      </c>
      <c r="H219" s="105"/>
      <c r="I219" s="64" t="s">
        <v>1124</v>
      </c>
      <c r="J219" s="64">
        <v>500000</v>
      </c>
      <c r="K219" s="63" t="s">
        <v>1211</v>
      </c>
      <c r="L219" s="63"/>
      <c r="M219" s="78">
        <v>43293</v>
      </c>
      <c r="N219" s="62" t="s">
        <v>1226</v>
      </c>
      <c r="O219" s="76" t="s">
        <v>1225</v>
      </c>
      <c r="P219" s="80"/>
    </row>
    <row r="220" spans="1:17" s="97" customFormat="1" x14ac:dyDescent="0.25">
      <c r="A220" s="70">
        <v>206</v>
      </c>
      <c r="B220" s="87" t="s">
        <v>1294</v>
      </c>
      <c r="C220" s="99" t="s">
        <v>1209</v>
      </c>
      <c r="D220" s="86" t="s">
        <v>1293</v>
      </c>
      <c r="E220" s="65" t="s">
        <v>1207</v>
      </c>
      <c r="F220" s="65"/>
      <c r="G220" s="64" t="s">
        <v>1207</v>
      </c>
      <c r="H220" s="64"/>
      <c r="I220" s="64" t="s">
        <v>1124</v>
      </c>
      <c r="J220" s="64">
        <v>500000</v>
      </c>
      <c r="K220" s="63" t="s">
        <v>1211</v>
      </c>
      <c r="L220" s="63"/>
      <c r="M220" s="78"/>
      <c r="N220" s="62" t="s">
        <v>1226</v>
      </c>
      <c r="O220" s="76" t="s">
        <v>1225</v>
      </c>
      <c r="P220" s="98"/>
    </row>
    <row r="221" spans="1:17" s="21" customFormat="1" ht="49.5" x14ac:dyDescent="0.25">
      <c r="A221" s="70">
        <v>207</v>
      </c>
      <c r="B221" s="87" t="s">
        <v>245</v>
      </c>
      <c r="C221" s="99" t="s">
        <v>1209</v>
      </c>
      <c r="D221" s="86" t="s">
        <v>1292</v>
      </c>
      <c r="E221" s="65" t="s">
        <v>1248</v>
      </c>
      <c r="F221" s="65"/>
      <c r="G221" s="64" t="s">
        <v>1247</v>
      </c>
      <c r="H221" s="64"/>
      <c r="I221" s="64" t="s">
        <v>1124</v>
      </c>
      <c r="J221" s="64">
        <v>500000</v>
      </c>
      <c r="K221" s="63" t="s">
        <v>1211</v>
      </c>
      <c r="L221" s="63"/>
      <c r="M221" s="63" t="s">
        <v>1291</v>
      </c>
      <c r="N221" s="62" t="s">
        <v>1210</v>
      </c>
      <c r="O221" s="96" t="s">
        <v>4</v>
      </c>
      <c r="P221" s="80"/>
    </row>
    <row r="222" spans="1:17" s="59" customFormat="1" ht="31.5" x14ac:dyDescent="0.25">
      <c r="A222" s="70">
        <v>208</v>
      </c>
      <c r="B222" s="87" t="s">
        <v>1290</v>
      </c>
      <c r="C222" s="99" t="s">
        <v>1209</v>
      </c>
      <c r="D222" s="86" t="s">
        <v>1289</v>
      </c>
      <c r="E222" s="65" t="s">
        <v>1207</v>
      </c>
      <c r="F222" s="65"/>
      <c r="G222" s="64" t="s">
        <v>1207</v>
      </c>
      <c r="H222" s="64"/>
      <c r="I222" s="64" t="s">
        <v>1124</v>
      </c>
      <c r="J222" s="64">
        <v>500000</v>
      </c>
      <c r="K222" s="63" t="s">
        <v>1211</v>
      </c>
      <c r="L222" s="63"/>
      <c r="M222" s="63"/>
      <c r="N222" s="62" t="s">
        <v>1214</v>
      </c>
      <c r="O222" s="73" t="s">
        <v>1288</v>
      </c>
      <c r="P222" s="60"/>
    </row>
    <row r="223" spans="1:17" s="97" customFormat="1" ht="47.25" x14ac:dyDescent="0.25">
      <c r="A223" s="70">
        <v>209</v>
      </c>
      <c r="B223" s="87" t="s">
        <v>1287</v>
      </c>
      <c r="C223" s="99" t="s">
        <v>1209</v>
      </c>
      <c r="D223" s="86" t="s">
        <v>1286</v>
      </c>
      <c r="E223" s="65" t="s">
        <v>1207</v>
      </c>
      <c r="F223" s="65"/>
      <c r="G223" s="64" t="s">
        <v>1207</v>
      </c>
      <c r="H223" s="64"/>
      <c r="I223" s="64" t="s">
        <v>1124</v>
      </c>
      <c r="J223" s="64">
        <v>500000</v>
      </c>
      <c r="K223" s="64" t="s">
        <v>1211</v>
      </c>
      <c r="L223" s="64"/>
      <c r="M223" s="63"/>
      <c r="N223" s="62" t="s">
        <v>1226</v>
      </c>
      <c r="O223" s="76" t="s">
        <v>1225</v>
      </c>
      <c r="P223" s="98"/>
      <c r="Q223" s="104" t="s">
        <v>1285</v>
      </c>
    </row>
    <row r="224" spans="1:17" s="38" customFormat="1" ht="31.5" x14ac:dyDescent="0.25">
      <c r="A224" s="70">
        <v>210</v>
      </c>
      <c r="B224" s="87" t="s">
        <v>1284</v>
      </c>
      <c r="C224" s="99" t="s">
        <v>1209</v>
      </c>
      <c r="D224" s="86" t="s">
        <v>1283</v>
      </c>
      <c r="E224" s="80" t="s">
        <v>1207</v>
      </c>
      <c r="F224" s="80"/>
      <c r="G224" s="88" t="s">
        <v>1207</v>
      </c>
      <c r="H224" s="88"/>
      <c r="I224" s="88" t="s">
        <v>1124</v>
      </c>
      <c r="J224" s="88">
        <v>500000</v>
      </c>
      <c r="K224" s="103" t="s">
        <v>1211</v>
      </c>
      <c r="L224" s="102">
        <v>43586</v>
      </c>
      <c r="M224" s="102">
        <v>43622</v>
      </c>
      <c r="N224" s="62" t="s">
        <v>1226</v>
      </c>
      <c r="O224" s="101" t="s">
        <v>1225</v>
      </c>
      <c r="P224" s="80"/>
      <c r="Q224" s="100" t="s">
        <v>1282</v>
      </c>
    </row>
    <row r="225" spans="1:17" s="21" customFormat="1" x14ac:dyDescent="0.25">
      <c r="A225" s="70">
        <v>211</v>
      </c>
      <c r="B225" s="87" t="s">
        <v>1281</v>
      </c>
      <c r="C225" s="99" t="s">
        <v>1209</v>
      </c>
      <c r="D225" s="86" t="s">
        <v>1280</v>
      </c>
      <c r="E225" s="65" t="s">
        <v>1207</v>
      </c>
      <c r="F225" s="65"/>
      <c r="G225" s="64" t="s">
        <v>1207</v>
      </c>
      <c r="H225" s="64"/>
      <c r="I225" s="64" t="s">
        <v>1124</v>
      </c>
      <c r="J225" s="64">
        <v>500000</v>
      </c>
      <c r="K225" s="63" t="s">
        <v>1211</v>
      </c>
      <c r="L225" s="63"/>
      <c r="M225" s="78">
        <v>43294</v>
      </c>
      <c r="N225" s="62" t="s">
        <v>1226</v>
      </c>
      <c r="O225" s="76" t="s">
        <v>1225</v>
      </c>
      <c r="P225" s="80"/>
    </row>
    <row r="226" spans="1:17" s="97" customFormat="1" x14ac:dyDescent="0.25">
      <c r="A226" s="70">
        <v>212</v>
      </c>
      <c r="B226" s="87" t="s">
        <v>426</v>
      </c>
      <c r="C226" s="99" t="s">
        <v>1209</v>
      </c>
      <c r="D226" s="86" t="s">
        <v>1279</v>
      </c>
      <c r="E226" s="65" t="s">
        <v>1207</v>
      </c>
      <c r="F226" s="65"/>
      <c r="G226" s="64" t="s">
        <v>1207</v>
      </c>
      <c r="H226" s="64"/>
      <c r="I226" s="64" t="s">
        <v>1124</v>
      </c>
      <c r="J226" s="64">
        <v>500000</v>
      </c>
      <c r="K226" s="63" t="s">
        <v>1211</v>
      </c>
      <c r="L226" s="63"/>
      <c r="M226" s="78">
        <v>43295</v>
      </c>
      <c r="N226" s="62" t="s">
        <v>1226</v>
      </c>
      <c r="O226" s="76" t="s">
        <v>1225</v>
      </c>
      <c r="P226" s="98"/>
    </row>
    <row r="227" spans="1:17" s="21" customFormat="1" x14ac:dyDescent="0.25">
      <c r="A227" s="70">
        <v>213</v>
      </c>
      <c r="B227" s="87" t="s">
        <v>615</v>
      </c>
      <c r="C227" s="65" t="s">
        <v>1209</v>
      </c>
      <c r="D227" s="86" t="s">
        <v>1278</v>
      </c>
      <c r="E227" s="66" t="s">
        <v>1207</v>
      </c>
      <c r="F227" s="66"/>
      <c r="G227" s="67" t="s">
        <v>1207</v>
      </c>
      <c r="H227" s="67"/>
      <c r="I227" s="64" t="s">
        <v>1246</v>
      </c>
      <c r="J227" s="64">
        <v>500000</v>
      </c>
      <c r="K227" s="63" t="s">
        <v>1211</v>
      </c>
      <c r="L227" s="63"/>
      <c r="M227" s="72"/>
      <c r="N227" s="62" t="s">
        <v>1226</v>
      </c>
      <c r="O227" s="76" t="s">
        <v>1225</v>
      </c>
      <c r="P227" s="80"/>
    </row>
    <row r="228" spans="1:17" s="81" customFormat="1" ht="49.5" x14ac:dyDescent="0.25">
      <c r="A228" s="70">
        <v>214</v>
      </c>
      <c r="B228" s="87" t="s">
        <v>316</v>
      </c>
      <c r="C228" s="65" t="s">
        <v>1209</v>
      </c>
      <c r="D228" s="86" t="s">
        <v>1258</v>
      </c>
      <c r="E228" s="85" t="s">
        <v>1248</v>
      </c>
      <c r="F228" s="85"/>
      <c r="G228" s="84" t="s">
        <v>1247</v>
      </c>
      <c r="H228" s="84"/>
      <c r="I228" s="64" t="s">
        <v>1246</v>
      </c>
      <c r="J228" s="64">
        <v>500000</v>
      </c>
      <c r="K228" s="63" t="s">
        <v>185</v>
      </c>
      <c r="L228" s="63"/>
      <c r="M228" s="63"/>
      <c r="N228" s="62" t="s">
        <v>1210</v>
      </c>
      <c r="O228" s="96" t="s">
        <v>1277</v>
      </c>
      <c r="P228" s="74"/>
    </row>
    <row r="229" spans="1:17" s="81" customFormat="1" ht="49.5" x14ac:dyDescent="0.25">
      <c r="A229" s="70">
        <v>215</v>
      </c>
      <c r="B229" s="87" t="s">
        <v>611</v>
      </c>
      <c r="C229" s="65" t="s">
        <v>1209</v>
      </c>
      <c r="D229" s="86" t="s">
        <v>1276</v>
      </c>
      <c r="E229" s="66" t="s">
        <v>1207</v>
      </c>
      <c r="F229" s="66"/>
      <c r="G229" s="67" t="s">
        <v>1207</v>
      </c>
      <c r="H229" s="67"/>
      <c r="I229" s="64" t="s">
        <v>1246</v>
      </c>
      <c r="J229" s="64">
        <v>500000</v>
      </c>
      <c r="K229" s="63" t="s">
        <v>1211</v>
      </c>
      <c r="L229" s="63"/>
      <c r="M229" s="63"/>
      <c r="N229" s="62" t="s">
        <v>1210</v>
      </c>
      <c r="O229" s="96" t="s">
        <v>4</v>
      </c>
      <c r="P229" s="74"/>
    </row>
    <row r="230" spans="1:17" s="81" customFormat="1" ht="47.25" x14ac:dyDescent="0.25">
      <c r="A230" s="70">
        <v>216</v>
      </c>
      <c r="B230" s="87" t="s">
        <v>1275</v>
      </c>
      <c r="C230" s="65" t="s">
        <v>1209</v>
      </c>
      <c r="D230" s="86" t="s">
        <v>1274</v>
      </c>
      <c r="E230" s="66"/>
      <c r="F230" s="66"/>
      <c r="G230" s="67"/>
      <c r="H230" s="67"/>
      <c r="I230" s="64" t="s">
        <v>1246</v>
      </c>
      <c r="J230" s="64">
        <v>500000</v>
      </c>
      <c r="K230" s="63" t="s">
        <v>1211</v>
      </c>
      <c r="L230" s="63"/>
      <c r="M230" s="63"/>
      <c r="N230" s="62" t="s">
        <v>1214</v>
      </c>
      <c r="O230" s="95" t="s">
        <v>1273</v>
      </c>
      <c r="P230" s="74"/>
      <c r="Q230" s="86" t="s">
        <v>1272</v>
      </c>
    </row>
    <row r="231" spans="1:17" s="89" customFormat="1" ht="33" x14ac:dyDescent="0.25">
      <c r="A231" s="93">
        <v>217</v>
      </c>
      <c r="B231" s="94" t="s">
        <v>1271</v>
      </c>
      <c r="C231" s="93" t="s">
        <v>1209</v>
      </c>
      <c r="D231" s="82" t="s">
        <v>1270</v>
      </c>
      <c r="E231" s="90" t="s">
        <v>1248</v>
      </c>
      <c r="F231" s="90"/>
      <c r="G231" s="90" t="s">
        <v>1247</v>
      </c>
      <c r="H231" s="90"/>
      <c r="I231" s="90" t="s">
        <v>1246</v>
      </c>
      <c r="J231" s="92">
        <v>500000</v>
      </c>
      <c r="K231" s="91"/>
      <c r="L231" s="90"/>
      <c r="M231" s="90"/>
      <c r="N231" s="83" t="s">
        <v>1245</v>
      </c>
      <c r="O231" s="82" t="s">
        <v>1269</v>
      </c>
      <c r="P231" s="90"/>
    </row>
    <row r="232" spans="1:17" s="81" customFormat="1" x14ac:dyDescent="0.25">
      <c r="A232" s="70">
        <v>218</v>
      </c>
      <c r="B232" s="87" t="s">
        <v>1268</v>
      </c>
      <c r="C232" s="65" t="s">
        <v>1209</v>
      </c>
      <c r="D232" s="86" t="s">
        <v>1267</v>
      </c>
      <c r="E232" s="65" t="s">
        <v>1207</v>
      </c>
      <c r="F232" s="65"/>
      <c r="G232" s="64" t="s">
        <v>1207</v>
      </c>
      <c r="H232" s="64"/>
      <c r="I232" s="64" t="s">
        <v>1246</v>
      </c>
      <c r="J232" s="64">
        <v>500000</v>
      </c>
      <c r="K232" s="63" t="s">
        <v>1211</v>
      </c>
      <c r="L232" s="63" t="s">
        <v>1266</v>
      </c>
      <c r="M232" s="78">
        <v>43527</v>
      </c>
      <c r="N232" s="62" t="s">
        <v>1226</v>
      </c>
      <c r="O232" s="76" t="s">
        <v>1225</v>
      </c>
      <c r="P232" s="74"/>
    </row>
    <row r="233" spans="1:17" s="21" customFormat="1" x14ac:dyDescent="0.25">
      <c r="A233" s="70">
        <v>219</v>
      </c>
      <c r="B233" s="87" t="s">
        <v>1265</v>
      </c>
      <c r="C233" s="65" t="s">
        <v>1209</v>
      </c>
      <c r="D233" s="86" t="s">
        <v>1264</v>
      </c>
      <c r="E233" s="65" t="s">
        <v>1207</v>
      </c>
      <c r="F233" s="65"/>
      <c r="G233" s="64" t="s">
        <v>1207</v>
      </c>
      <c r="H233" s="64"/>
      <c r="I233" s="64" t="s">
        <v>1246</v>
      </c>
      <c r="J233" s="64">
        <v>500000</v>
      </c>
      <c r="K233" s="63" t="s">
        <v>1211</v>
      </c>
      <c r="L233" s="63"/>
      <c r="M233" s="63" t="s">
        <v>1263</v>
      </c>
      <c r="N233" s="62" t="s">
        <v>1226</v>
      </c>
      <c r="O233" s="76" t="s">
        <v>1225</v>
      </c>
      <c r="P233" s="80"/>
    </row>
    <row r="234" spans="1:17" s="21" customFormat="1" x14ac:dyDescent="0.25">
      <c r="A234" s="70">
        <v>220</v>
      </c>
      <c r="B234" s="87" t="s">
        <v>654</v>
      </c>
      <c r="C234" s="65" t="s">
        <v>1209</v>
      </c>
      <c r="D234" s="86" t="s">
        <v>1262</v>
      </c>
      <c r="E234" s="65" t="s">
        <v>1207</v>
      </c>
      <c r="F234" s="65"/>
      <c r="G234" s="64" t="s">
        <v>1207</v>
      </c>
      <c r="H234" s="64"/>
      <c r="I234" s="64" t="s">
        <v>1246</v>
      </c>
      <c r="J234" s="64">
        <v>500000</v>
      </c>
      <c r="K234" s="63" t="s">
        <v>1211</v>
      </c>
      <c r="L234" s="63"/>
      <c r="M234" s="63"/>
      <c r="N234" s="62" t="s">
        <v>1226</v>
      </c>
      <c r="O234" s="76" t="s">
        <v>1225</v>
      </c>
      <c r="P234" s="80"/>
    </row>
    <row r="235" spans="1:17" s="21" customFormat="1" x14ac:dyDescent="0.25">
      <c r="A235" s="70">
        <v>221</v>
      </c>
      <c r="B235" s="87" t="s">
        <v>1261</v>
      </c>
      <c r="C235" s="65" t="s">
        <v>1209</v>
      </c>
      <c r="D235" s="86" t="s">
        <v>1260</v>
      </c>
      <c r="E235" s="65" t="s">
        <v>1207</v>
      </c>
      <c r="F235" s="65"/>
      <c r="G235" s="84" t="s">
        <v>1207</v>
      </c>
      <c r="H235" s="84"/>
      <c r="I235" s="64" t="s">
        <v>1246</v>
      </c>
      <c r="J235" s="64">
        <v>500000</v>
      </c>
      <c r="K235" s="63" t="s">
        <v>1211</v>
      </c>
      <c r="L235" s="63"/>
      <c r="M235" s="63" t="s">
        <v>1259</v>
      </c>
      <c r="N235" s="62" t="s">
        <v>1226</v>
      </c>
      <c r="O235" s="76" t="s">
        <v>1225</v>
      </c>
      <c r="P235" s="80"/>
    </row>
    <row r="236" spans="1:17" s="21" customFormat="1" x14ac:dyDescent="0.25">
      <c r="A236" s="70">
        <v>222</v>
      </c>
      <c r="B236" s="87" t="s">
        <v>609</v>
      </c>
      <c r="C236" s="65" t="s">
        <v>1209</v>
      </c>
      <c r="D236" s="86" t="s">
        <v>1258</v>
      </c>
      <c r="E236" s="85" t="s">
        <v>1248</v>
      </c>
      <c r="F236" s="85"/>
      <c r="G236" s="84" t="s">
        <v>1247</v>
      </c>
      <c r="H236" s="84"/>
      <c r="I236" s="64" t="s">
        <v>1246</v>
      </c>
      <c r="J236" s="64">
        <v>500000</v>
      </c>
      <c r="K236" s="63" t="s">
        <v>185</v>
      </c>
      <c r="L236" s="63"/>
      <c r="M236" s="63"/>
      <c r="N236" s="62" t="s">
        <v>1206</v>
      </c>
      <c r="O236" s="61" t="s">
        <v>85</v>
      </c>
      <c r="P236" s="80"/>
    </row>
    <row r="237" spans="1:17" s="81" customFormat="1" ht="31.5" x14ac:dyDescent="0.25">
      <c r="A237" s="70">
        <v>223</v>
      </c>
      <c r="B237" s="87" t="s">
        <v>1257</v>
      </c>
      <c r="C237" s="65" t="s">
        <v>1209</v>
      </c>
      <c r="D237" s="86" t="s">
        <v>1256</v>
      </c>
      <c r="E237" s="65" t="s">
        <v>1207</v>
      </c>
      <c r="F237" s="65"/>
      <c r="G237" s="64" t="s">
        <v>1207</v>
      </c>
      <c r="H237" s="64"/>
      <c r="I237" s="64" t="s">
        <v>1246</v>
      </c>
      <c r="J237" s="64">
        <v>500000</v>
      </c>
      <c r="K237" s="63" t="s">
        <v>1211</v>
      </c>
      <c r="L237" s="63"/>
      <c r="M237" s="63"/>
      <c r="N237" s="62" t="s">
        <v>1226</v>
      </c>
      <c r="O237" s="76" t="s">
        <v>1225</v>
      </c>
      <c r="P237" s="74"/>
    </row>
    <row r="238" spans="1:17" s="21" customFormat="1" ht="63" x14ac:dyDescent="0.25">
      <c r="A238" s="70">
        <v>224</v>
      </c>
      <c r="B238" s="87" t="s">
        <v>234</v>
      </c>
      <c r="C238" s="65" t="s">
        <v>1209</v>
      </c>
      <c r="D238" s="86" t="s">
        <v>1255</v>
      </c>
      <c r="E238" s="65" t="s">
        <v>1207</v>
      </c>
      <c r="F238" s="65"/>
      <c r="G238" s="64" t="s">
        <v>1207</v>
      </c>
      <c r="H238" s="64"/>
      <c r="I238" s="88" t="s">
        <v>1254</v>
      </c>
      <c r="J238" s="64">
        <v>500000</v>
      </c>
      <c r="K238" s="63" t="s">
        <v>1211</v>
      </c>
      <c r="L238" s="63"/>
      <c r="M238" s="63"/>
      <c r="N238" s="62" t="s">
        <v>1206</v>
      </c>
      <c r="O238" s="61" t="s">
        <v>85</v>
      </c>
      <c r="P238" s="80"/>
    </row>
    <row r="239" spans="1:17" s="21" customFormat="1" ht="49.5" x14ac:dyDescent="0.25">
      <c r="A239" s="70">
        <v>225</v>
      </c>
      <c r="B239" s="87" t="s">
        <v>313</v>
      </c>
      <c r="C239" s="65" t="s">
        <v>1209</v>
      </c>
      <c r="D239" s="86" t="s">
        <v>1253</v>
      </c>
      <c r="E239" s="65" t="s">
        <v>1207</v>
      </c>
      <c r="F239" s="65"/>
      <c r="G239" s="84" t="s">
        <v>1207</v>
      </c>
      <c r="H239" s="84"/>
      <c r="I239" s="64" t="s">
        <v>1246</v>
      </c>
      <c r="J239" s="64">
        <v>500000</v>
      </c>
      <c r="K239" s="63" t="s">
        <v>1211</v>
      </c>
      <c r="L239" s="63"/>
      <c r="M239" s="63"/>
      <c r="N239" s="62" t="s">
        <v>1210</v>
      </c>
      <c r="O239" s="71" t="s">
        <v>10</v>
      </c>
      <c r="P239" s="80"/>
    </row>
    <row r="240" spans="1:17" s="58" customFormat="1" ht="49.5" x14ac:dyDescent="0.25">
      <c r="A240" s="70">
        <v>226</v>
      </c>
      <c r="B240" s="87" t="s">
        <v>482</v>
      </c>
      <c r="C240" s="65" t="s">
        <v>1209</v>
      </c>
      <c r="D240" s="86" t="s">
        <v>1252</v>
      </c>
      <c r="E240" s="66" t="s">
        <v>1207</v>
      </c>
      <c r="F240" s="66"/>
      <c r="G240" s="67" t="s">
        <v>1207</v>
      </c>
      <c r="H240" s="67"/>
      <c r="I240" s="64" t="s">
        <v>1246</v>
      </c>
      <c r="J240" s="64">
        <v>500000</v>
      </c>
      <c r="K240" s="63" t="s">
        <v>1211</v>
      </c>
      <c r="L240" s="63"/>
      <c r="M240" s="63"/>
      <c r="N240" s="62" t="s">
        <v>1210</v>
      </c>
      <c r="O240" s="71" t="s">
        <v>10</v>
      </c>
      <c r="P240" s="80" t="s">
        <v>1251</v>
      </c>
    </row>
    <row r="241" spans="1:16" s="21" customFormat="1" ht="31.5" x14ac:dyDescent="0.25">
      <c r="A241" s="70">
        <v>227</v>
      </c>
      <c r="B241" s="87" t="s">
        <v>605</v>
      </c>
      <c r="C241" s="65" t="s">
        <v>1209</v>
      </c>
      <c r="D241" s="86" t="s">
        <v>1250</v>
      </c>
      <c r="E241" s="85" t="s">
        <v>1248</v>
      </c>
      <c r="F241" s="85"/>
      <c r="G241" s="84" t="s">
        <v>1247</v>
      </c>
      <c r="H241" s="84"/>
      <c r="I241" s="64" t="s">
        <v>1246</v>
      </c>
      <c r="J241" s="64">
        <v>500000</v>
      </c>
      <c r="K241" s="63" t="s">
        <v>185</v>
      </c>
      <c r="L241" s="63"/>
      <c r="M241" s="63"/>
      <c r="N241" s="62" t="s">
        <v>1206</v>
      </c>
      <c r="O241" s="61" t="s">
        <v>85</v>
      </c>
      <c r="P241" s="80"/>
    </row>
    <row r="242" spans="1:16" s="81" customFormat="1" ht="33" x14ac:dyDescent="0.25">
      <c r="A242" s="70">
        <v>228</v>
      </c>
      <c r="B242" s="87" t="s">
        <v>462</v>
      </c>
      <c r="C242" s="65" t="s">
        <v>1209</v>
      </c>
      <c r="D242" s="86" t="s">
        <v>1249</v>
      </c>
      <c r="E242" s="85" t="s">
        <v>1248</v>
      </c>
      <c r="F242" s="85"/>
      <c r="G242" s="84" t="s">
        <v>1247</v>
      </c>
      <c r="H242" s="84"/>
      <c r="I242" s="64" t="s">
        <v>1246</v>
      </c>
      <c r="J242" s="64">
        <v>500000</v>
      </c>
      <c r="K242" s="63" t="s">
        <v>1211</v>
      </c>
      <c r="L242" s="63"/>
      <c r="M242" s="63"/>
      <c r="N242" s="83" t="s">
        <v>1245</v>
      </c>
      <c r="O242" s="82" t="s">
        <v>1244</v>
      </c>
      <c r="P242" s="74"/>
    </row>
    <row r="243" spans="1:16" s="59" customFormat="1" x14ac:dyDescent="0.25">
      <c r="A243" s="70">
        <v>229</v>
      </c>
      <c r="B243" s="69" t="s">
        <v>1243</v>
      </c>
      <c r="C243" s="65" t="s">
        <v>1209</v>
      </c>
      <c r="D243" s="68" t="s">
        <v>1242</v>
      </c>
      <c r="E243" s="67" t="s">
        <v>1207</v>
      </c>
      <c r="F243" s="67"/>
      <c r="G243" s="66" t="s">
        <v>1207</v>
      </c>
      <c r="H243" s="66"/>
      <c r="I243" s="65" t="s">
        <v>577</v>
      </c>
      <c r="J243" s="64">
        <v>500000</v>
      </c>
      <c r="K243" s="63" t="s">
        <v>1211</v>
      </c>
      <c r="L243" s="63"/>
      <c r="M243" s="80" t="s">
        <v>1241</v>
      </c>
      <c r="N243" s="62" t="s">
        <v>1226</v>
      </c>
      <c r="O243" s="76" t="s">
        <v>1225</v>
      </c>
      <c r="P243" s="60"/>
    </row>
    <row r="244" spans="1:16" s="59" customFormat="1" ht="31.5" x14ac:dyDescent="0.25">
      <c r="A244" s="70">
        <v>230</v>
      </c>
      <c r="B244" s="69" t="s">
        <v>509</v>
      </c>
      <c r="C244" s="65" t="s">
        <v>1209</v>
      </c>
      <c r="D244" s="68" t="s">
        <v>1240</v>
      </c>
      <c r="E244" s="67" t="s">
        <v>1207</v>
      </c>
      <c r="F244" s="67"/>
      <c r="G244" s="66" t="s">
        <v>1207</v>
      </c>
      <c r="H244" s="66"/>
      <c r="I244" s="65" t="s">
        <v>577</v>
      </c>
      <c r="J244" s="64">
        <v>500000</v>
      </c>
      <c r="K244" s="63" t="s">
        <v>185</v>
      </c>
      <c r="L244" s="63"/>
      <c r="M244" s="63"/>
      <c r="N244" s="62" t="s">
        <v>1226</v>
      </c>
      <c r="O244" s="76" t="s">
        <v>1225</v>
      </c>
      <c r="P244" s="60"/>
    </row>
    <row r="245" spans="1:16" s="59" customFormat="1" x14ac:dyDescent="0.25">
      <c r="A245" s="70">
        <v>231</v>
      </c>
      <c r="B245" s="69" t="s">
        <v>311</v>
      </c>
      <c r="C245" s="65" t="s">
        <v>1209</v>
      </c>
      <c r="D245" s="68" t="s">
        <v>1232</v>
      </c>
      <c r="E245" s="67" t="s">
        <v>1207</v>
      </c>
      <c r="F245" s="67"/>
      <c r="G245" s="66" t="s">
        <v>1207</v>
      </c>
      <c r="H245" s="66"/>
      <c r="I245" s="65" t="s">
        <v>577</v>
      </c>
      <c r="J245" s="64">
        <v>500000</v>
      </c>
      <c r="K245" s="63" t="s">
        <v>1211</v>
      </c>
      <c r="L245" s="63"/>
      <c r="M245" s="63"/>
      <c r="N245" s="62" t="s">
        <v>1226</v>
      </c>
      <c r="O245" s="76" t="s">
        <v>1225</v>
      </c>
      <c r="P245" s="60"/>
    </row>
    <row r="246" spans="1:16" s="59" customFormat="1" ht="31.5" x14ac:dyDescent="0.25">
      <c r="A246" s="70">
        <v>232</v>
      </c>
      <c r="B246" s="69" t="s">
        <v>505</v>
      </c>
      <c r="C246" s="65" t="s">
        <v>1209</v>
      </c>
      <c r="D246" s="68" t="s">
        <v>1239</v>
      </c>
      <c r="E246" s="67" t="s">
        <v>1207</v>
      </c>
      <c r="F246" s="67"/>
      <c r="G246" s="66" t="s">
        <v>1207</v>
      </c>
      <c r="H246" s="66"/>
      <c r="I246" s="65" t="s">
        <v>577</v>
      </c>
      <c r="J246" s="64">
        <v>500000</v>
      </c>
      <c r="K246" s="63" t="s">
        <v>1238</v>
      </c>
      <c r="L246" s="63"/>
      <c r="M246" s="63"/>
      <c r="N246" s="62" t="s">
        <v>1206</v>
      </c>
      <c r="O246" s="79" t="s">
        <v>1237</v>
      </c>
      <c r="P246" s="60"/>
    </row>
    <row r="247" spans="1:16" s="59" customFormat="1" x14ac:dyDescent="0.25">
      <c r="A247" s="70">
        <v>233</v>
      </c>
      <c r="B247" s="69" t="s">
        <v>464</v>
      </c>
      <c r="C247" s="65" t="s">
        <v>1209</v>
      </c>
      <c r="D247" s="68" t="s">
        <v>1236</v>
      </c>
      <c r="E247" s="67" t="s">
        <v>1207</v>
      </c>
      <c r="F247" s="67"/>
      <c r="G247" s="66" t="s">
        <v>1207</v>
      </c>
      <c r="H247" s="66"/>
      <c r="I247" s="65" t="s">
        <v>577</v>
      </c>
      <c r="J247" s="64">
        <v>500000</v>
      </c>
      <c r="K247" s="63" t="s">
        <v>1211</v>
      </c>
      <c r="L247" s="78">
        <v>43647</v>
      </c>
      <c r="M247" s="63" t="s">
        <v>1235</v>
      </c>
      <c r="N247" s="62" t="s">
        <v>1226</v>
      </c>
      <c r="O247" s="76" t="s">
        <v>1225</v>
      </c>
      <c r="P247" s="60"/>
    </row>
    <row r="248" spans="1:16" s="59" customFormat="1" ht="63" x14ac:dyDescent="0.25">
      <c r="A248" s="70">
        <v>234</v>
      </c>
      <c r="B248" s="69" t="s">
        <v>502</v>
      </c>
      <c r="C248" s="65" t="s">
        <v>1209</v>
      </c>
      <c r="D248" s="68" t="s">
        <v>1232</v>
      </c>
      <c r="E248" s="67" t="s">
        <v>1207</v>
      </c>
      <c r="F248" s="67"/>
      <c r="G248" s="66" t="s">
        <v>1207</v>
      </c>
      <c r="H248" s="66"/>
      <c r="I248" s="65" t="s">
        <v>577</v>
      </c>
      <c r="J248" s="64">
        <v>500000</v>
      </c>
      <c r="K248" s="63" t="s">
        <v>1211</v>
      </c>
      <c r="L248" s="63"/>
      <c r="M248" s="63"/>
      <c r="N248" s="62" t="s">
        <v>1214</v>
      </c>
      <c r="O248" s="77" t="s">
        <v>1234</v>
      </c>
      <c r="P248" s="60"/>
    </row>
    <row r="249" spans="1:16" s="59" customFormat="1" x14ac:dyDescent="0.25">
      <c r="A249" s="70">
        <v>235</v>
      </c>
      <c r="B249" s="69" t="s">
        <v>1233</v>
      </c>
      <c r="C249" s="65" t="s">
        <v>1209</v>
      </c>
      <c r="D249" s="68" t="s">
        <v>1232</v>
      </c>
      <c r="E249" s="67" t="s">
        <v>1207</v>
      </c>
      <c r="F249" s="67"/>
      <c r="G249" s="66" t="s">
        <v>1207</v>
      </c>
      <c r="H249" s="66"/>
      <c r="I249" s="65" t="s">
        <v>577</v>
      </c>
      <c r="J249" s="64">
        <v>500000</v>
      </c>
      <c r="K249" s="63" t="s">
        <v>1211</v>
      </c>
      <c r="L249" s="63" t="s">
        <v>1231</v>
      </c>
      <c r="M249" s="63"/>
      <c r="N249" s="62" t="s">
        <v>1226</v>
      </c>
      <c r="O249" s="76" t="s">
        <v>1225</v>
      </c>
      <c r="P249" s="60"/>
    </row>
    <row r="250" spans="1:16" s="59" customFormat="1" x14ac:dyDescent="0.25">
      <c r="A250" s="70">
        <v>236</v>
      </c>
      <c r="B250" s="69" t="s">
        <v>497</v>
      </c>
      <c r="C250" s="65" t="s">
        <v>1209</v>
      </c>
      <c r="D250" s="68" t="s">
        <v>1230</v>
      </c>
      <c r="E250" s="67" t="s">
        <v>1207</v>
      </c>
      <c r="F250" s="67"/>
      <c r="G250" s="66" t="s">
        <v>1207</v>
      </c>
      <c r="H250" s="66"/>
      <c r="I250" s="65" t="s">
        <v>577</v>
      </c>
      <c r="J250" s="64">
        <v>500000</v>
      </c>
      <c r="K250" s="63" t="s">
        <v>1211</v>
      </c>
      <c r="L250" s="63"/>
      <c r="M250" s="63"/>
      <c r="N250" s="62" t="s">
        <v>1206</v>
      </c>
      <c r="O250" s="61" t="s">
        <v>85</v>
      </c>
      <c r="P250" s="60"/>
    </row>
    <row r="251" spans="1:16" s="59" customFormat="1" x14ac:dyDescent="0.25">
      <c r="A251" s="70">
        <v>237</v>
      </c>
      <c r="B251" s="69" t="s">
        <v>495</v>
      </c>
      <c r="C251" s="65" t="s">
        <v>1209</v>
      </c>
      <c r="D251" s="68" t="s">
        <v>1222</v>
      </c>
      <c r="E251" s="67" t="s">
        <v>1207</v>
      </c>
      <c r="F251" s="67"/>
      <c r="G251" s="66" t="s">
        <v>1207</v>
      </c>
      <c r="H251" s="66"/>
      <c r="I251" s="65" t="s">
        <v>577</v>
      </c>
      <c r="J251" s="64">
        <v>500000</v>
      </c>
      <c r="K251" s="63" t="s">
        <v>1211</v>
      </c>
      <c r="L251" s="63"/>
      <c r="M251" s="63"/>
      <c r="N251" s="62" t="s">
        <v>1226</v>
      </c>
      <c r="O251" s="76" t="s">
        <v>1225</v>
      </c>
      <c r="P251" s="60"/>
    </row>
    <row r="252" spans="1:16" s="59" customFormat="1" ht="49.5" x14ac:dyDescent="0.25">
      <c r="A252" s="70">
        <v>238</v>
      </c>
      <c r="B252" s="69" t="s">
        <v>492</v>
      </c>
      <c r="C252" s="65" t="s">
        <v>1209</v>
      </c>
      <c r="D252" s="68" t="s">
        <v>1222</v>
      </c>
      <c r="E252" s="67" t="s">
        <v>1207</v>
      </c>
      <c r="F252" s="67"/>
      <c r="G252" s="66" t="s">
        <v>1207</v>
      </c>
      <c r="H252" s="66"/>
      <c r="I252" s="65" t="s">
        <v>577</v>
      </c>
      <c r="J252" s="64">
        <v>500000</v>
      </c>
      <c r="K252" s="63" t="s">
        <v>1211</v>
      </c>
      <c r="L252" s="63"/>
      <c r="M252" s="63"/>
      <c r="N252" s="62" t="s">
        <v>1210</v>
      </c>
      <c r="O252" s="71" t="s">
        <v>10</v>
      </c>
      <c r="P252" s="75" t="s">
        <v>1229</v>
      </c>
    </row>
    <row r="253" spans="1:16" s="59" customFormat="1" ht="31.5" x14ac:dyDescent="0.25">
      <c r="A253" s="70">
        <v>239</v>
      </c>
      <c r="B253" s="69" t="s">
        <v>1228</v>
      </c>
      <c r="C253" s="65" t="s">
        <v>1209</v>
      </c>
      <c r="D253" s="68" t="s">
        <v>1227</v>
      </c>
      <c r="E253" s="67" t="s">
        <v>1207</v>
      </c>
      <c r="F253" s="67"/>
      <c r="G253" s="66" t="s">
        <v>1207</v>
      </c>
      <c r="H253" s="66"/>
      <c r="I253" s="65" t="s">
        <v>577</v>
      </c>
      <c r="J253" s="64">
        <v>500000</v>
      </c>
      <c r="K253" s="63" t="s">
        <v>185</v>
      </c>
      <c r="L253" s="63"/>
      <c r="M253" s="63"/>
      <c r="N253" s="62" t="s">
        <v>1226</v>
      </c>
      <c r="O253" s="76" t="s">
        <v>1225</v>
      </c>
      <c r="P253" s="60"/>
    </row>
    <row r="254" spans="1:16" s="59" customFormat="1" ht="49.5" x14ac:dyDescent="0.25">
      <c r="A254" s="70">
        <v>240</v>
      </c>
      <c r="B254" s="69" t="s">
        <v>491</v>
      </c>
      <c r="C254" s="65" t="s">
        <v>1209</v>
      </c>
      <c r="D254" s="68" t="s">
        <v>1224</v>
      </c>
      <c r="E254" s="67" t="s">
        <v>1207</v>
      </c>
      <c r="F254" s="67"/>
      <c r="G254" s="66" t="s">
        <v>1207</v>
      </c>
      <c r="H254" s="66"/>
      <c r="I254" s="65" t="s">
        <v>577</v>
      </c>
      <c r="J254" s="64">
        <v>500000</v>
      </c>
      <c r="K254" s="63" t="s">
        <v>1211</v>
      </c>
      <c r="L254" s="63"/>
      <c r="M254" s="63"/>
      <c r="N254" s="62" t="s">
        <v>1210</v>
      </c>
      <c r="O254" s="71" t="s">
        <v>4</v>
      </c>
      <c r="P254" s="75"/>
    </row>
    <row r="255" spans="1:16" s="59" customFormat="1" x14ac:dyDescent="0.25">
      <c r="A255" s="70">
        <v>241</v>
      </c>
      <c r="B255" s="69" t="s">
        <v>1223</v>
      </c>
      <c r="C255" s="65" t="s">
        <v>1209</v>
      </c>
      <c r="D255" s="68" t="s">
        <v>1222</v>
      </c>
      <c r="E255" s="67" t="s">
        <v>1207</v>
      </c>
      <c r="F255" s="67"/>
      <c r="G255" s="66" t="s">
        <v>1207</v>
      </c>
      <c r="H255" s="66"/>
      <c r="I255" s="65" t="s">
        <v>577</v>
      </c>
      <c r="J255" s="64">
        <v>500000</v>
      </c>
      <c r="K255" s="63" t="s">
        <v>1211</v>
      </c>
      <c r="L255" s="63"/>
      <c r="M255" s="63"/>
      <c r="N255" s="62" t="s">
        <v>1206</v>
      </c>
      <c r="O255" s="61" t="s">
        <v>85</v>
      </c>
      <c r="P255" s="60"/>
    </row>
    <row r="256" spans="1:16" s="59" customFormat="1" ht="49.5" x14ac:dyDescent="0.25">
      <c r="A256" s="70">
        <v>242</v>
      </c>
      <c r="B256" s="69" t="s">
        <v>487</v>
      </c>
      <c r="C256" s="65" t="s">
        <v>1209</v>
      </c>
      <c r="D256" s="68" t="s">
        <v>1221</v>
      </c>
      <c r="E256" s="67" t="s">
        <v>1207</v>
      </c>
      <c r="F256" s="67"/>
      <c r="G256" s="66" t="s">
        <v>1207</v>
      </c>
      <c r="H256" s="66"/>
      <c r="I256" s="65" t="s">
        <v>577</v>
      </c>
      <c r="J256" s="64">
        <v>500000</v>
      </c>
      <c r="K256" s="63" t="s">
        <v>1211</v>
      </c>
      <c r="L256" s="63"/>
      <c r="M256" s="63"/>
      <c r="N256" s="62" t="s">
        <v>1210</v>
      </c>
      <c r="O256" s="71" t="s">
        <v>4</v>
      </c>
      <c r="P256" s="60"/>
    </row>
    <row r="257" spans="1:17" s="59" customFormat="1" ht="49.5" x14ac:dyDescent="0.25">
      <c r="A257" s="70">
        <v>243</v>
      </c>
      <c r="B257" s="69" t="s">
        <v>485</v>
      </c>
      <c r="C257" s="65" t="s">
        <v>1209</v>
      </c>
      <c r="D257" s="68" t="s">
        <v>1220</v>
      </c>
      <c r="E257" s="67" t="s">
        <v>1207</v>
      </c>
      <c r="F257" s="67"/>
      <c r="G257" s="66" t="s">
        <v>1207</v>
      </c>
      <c r="H257" s="66"/>
      <c r="I257" s="65" t="s">
        <v>577</v>
      </c>
      <c r="J257" s="64">
        <v>500000</v>
      </c>
      <c r="K257" s="63" t="s">
        <v>1211</v>
      </c>
      <c r="L257" s="63"/>
      <c r="M257" s="63"/>
      <c r="N257" s="62" t="s">
        <v>1210</v>
      </c>
      <c r="O257" s="71" t="s">
        <v>4</v>
      </c>
      <c r="P257" s="60"/>
    </row>
    <row r="258" spans="1:17" s="59" customFormat="1" ht="49.5" x14ac:dyDescent="0.25">
      <c r="A258" s="70">
        <v>244</v>
      </c>
      <c r="B258" s="69" t="s">
        <v>1219</v>
      </c>
      <c r="C258" s="65" t="s">
        <v>1209</v>
      </c>
      <c r="D258" s="68" t="s">
        <v>1218</v>
      </c>
      <c r="E258" s="67" t="s">
        <v>1207</v>
      </c>
      <c r="F258" s="67"/>
      <c r="G258" s="66" t="s">
        <v>1207</v>
      </c>
      <c r="H258" s="66"/>
      <c r="I258" s="74" t="s">
        <v>1217</v>
      </c>
      <c r="J258" s="64">
        <v>500000</v>
      </c>
      <c r="K258" s="63" t="s">
        <v>185</v>
      </c>
      <c r="L258" s="63"/>
      <c r="M258" s="63"/>
      <c r="N258" s="62" t="s">
        <v>1210</v>
      </c>
      <c r="O258" s="71" t="s">
        <v>4</v>
      </c>
      <c r="P258" s="60"/>
    </row>
    <row r="259" spans="1:17" s="59" customFormat="1" ht="49.5" x14ac:dyDescent="0.25">
      <c r="A259" s="70">
        <v>245</v>
      </c>
      <c r="B259" s="68" t="s">
        <v>1216</v>
      </c>
      <c r="C259" s="65" t="s">
        <v>1209</v>
      </c>
      <c r="D259" s="68" t="s">
        <v>1215</v>
      </c>
      <c r="E259" s="67" t="s">
        <v>1207</v>
      </c>
      <c r="F259" s="67"/>
      <c r="G259" s="66" t="s">
        <v>1207</v>
      </c>
      <c r="H259" s="66"/>
      <c r="I259" s="65" t="s">
        <v>577</v>
      </c>
      <c r="J259" s="64">
        <v>500000</v>
      </c>
      <c r="K259" s="63" t="s">
        <v>193</v>
      </c>
      <c r="L259" s="63"/>
      <c r="M259" s="63"/>
      <c r="N259" s="62" t="s">
        <v>1210</v>
      </c>
      <c r="O259" s="71" t="s">
        <v>4</v>
      </c>
      <c r="P259" s="60"/>
    </row>
    <row r="260" spans="1:17" s="59" customFormat="1" ht="47.25" x14ac:dyDescent="0.25">
      <c r="A260" s="70">
        <v>246</v>
      </c>
      <c r="B260" s="69" t="s">
        <v>463</v>
      </c>
      <c r="C260" s="65" t="s">
        <v>1209</v>
      </c>
      <c r="D260" s="68" t="s">
        <v>1215</v>
      </c>
      <c r="E260" s="67" t="s">
        <v>1207</v>
      </c>
      <c r="F260" s="67"/>
      <c r="G260" s="66" t="s">
        <v>1207</v>
      </c>
      <c r="H260" s="66"/>
      <c r="I260" s="65" t="s">
        <v>577</v>
      </c>
      <c r="J260" s="64">
        <v>500000</v>
      </c>
      <c r="K260" s="63" t="s">
        <v>193</v>
      </c>
      <c r="L260" s="63"/>
      <c r="M260" s="63"/>
      <c r="N260" s="62" t="s">
        <v>1214</v>
      </c>
      <c r="O260" s="73" t="s">
        <v>1213</v>
      </c>
      <c r="P260" s="60"/>
    </row>
    <row r="261" spans="1:17" s="59" customFormat="1" ht="49.5" x14ac:dyDescent="0.25">
      <c r="A261" s="70">
        <v>247</v>
      </c>
      <c r="B261" s="69" t="s">
        <v>479</v>
      </c>
      <c r="C261" s="65" t="s">
        <v>1209</v>
      </c>
      <c r="D261" s="68" t="s">
        <v>1212</v>
      </c>
      <c r="E261" s="67" t="s">
        <v>1207</v>
      </c>
      <c r="F261" s="67"/>
      <c r="G261" s="66" t="s">
        <v>1207</v>
      </c>
      <c r="H261" s="66"/>
      <c r="I261" s="65" t="s">
        <v>577</v>
      </c>
      <c r="J261" s="64">
        <v>500000</v>
      </c>
      <c r="K261" s="63" t="s">
        <v>1211</v>
      </c>
      <c r="L261" s="63"/>
      <c r="M261" s="72"/>
      <c r="N261" s="62" t="s">
        <v>1210</v>
      </c>
      <c r="O261" s="71" t="s">
        <v>4</v>
      </c>
      <c r="P261" s="60"/>
    </row>
    <row r="262" spans="1:17" s="59" customFormat="1" x14ac:dyDescent="0.25">
      <c r="A262" s="70">
        <v>248</v>
      </c>
      <c r="B262" s="69" t="s">
        <v>477</v>
      </c>
      <c r="C262" s="65" t="s">
        <v>1209</v>
      </c>
      <c r="D262" s="68" t="s">
        <v>1208</v>
      </c>
      <c r="E262" s="67" t="s">
        <v>1207</v>
      </c>
      <c r="F262" s="67"/>
      <c r="G262" s="66" t="s">
        <v>1207</v>
      </c>
      <c r="H262" s="66"/>
      <c r="I262" s="65" t="s">
        <v>577</v>
      </c>
      <c r="J262" s="64">
        <v>500000</v>
      </c>
      <c r="K262" s="63" t="s">
        <v>185</v>
      </c>
      <c r="L262" s="63"/>
      <c r="M262" s="63"/>
      <c r="N262" s="62" t="s">
        <v>1206</v>
      </c>
      <c r="O262" s="61" t="s">
        <v>85</v>
      </c>
      <c r="P262" s="60"/>
    </row>
    <row r="263" spans="1:17" s="50" customFormat="1" x14ac:dyDescent="0.3">
      <c r="A263" s="58"/>
      <c r="B263" s="57"/>
      <c r="C263" s="32"/>
      <c r="D263" s="52"/>
      <c r="E263" s="56"/>
      <c r="F263" s="56"/>
      <c r="G263" s="55"/>
      <c r="H263" s="55"/>
      <c r="I263" s="55"/>
      <c r="J263" s="54"/>
      <c r="K263" s="53"/>
      <c r="L263" s="53"/>
      <c r="M263" s="53"/>
      <c r="N263" s="52"/>
      <c r="O263" s="36"/>
      <c r="P263" s="51"/>
    </row>
    <row r="264" spans="1:17" x14ac:dyDescent="0.3">
      <c r="B264" s="30" t="s">
        <v>1205</v>
      </c>
      <c r="E264" s="21"/>
      <c r="F264" s="21"/>
      <c r="G264" s="21"/>
      <c r="H264" s="21"/>
      <c r="I264" s="21" t="s">
        <v>1204</v>
      </c>
      <c r="M264" s="21"/>
      <c r="N264" s="49"/>
      <c r="O264" s="48"/>
    </row>
    <row r="265" spans="1:17" x14ac:dyDescent="0.3">
      <c r="B265" s="30"/>
      <c r="E265" s="21"/>
      <c r="F265" s="21"/>
      <c r="G265" s="21"/>
      <c r="H265" s="21"/>
      <c r="I265" s="21"/>
      <c r="M265" s="21"/>
      <c r="N265" s="49"/>
      <c r="O265" s="48"/>
    </row>
    <row r="266" spans="1:17" x14ac:dyDescent="0.3">
      <c r="A266" s="20"/>
      <c r="B266" s="36"/>
      <c r="C266" s="33"/>
      <c r="D266" s="20"/>
      <c r="E266" s="20"/>
      <c r="F266" s="20"/>
      <c r="G266" s="20"/>
      <c r="H266" s="20"/>
      <c r="J266" s="20"/>
      <c r="L266" s="20"/>
      <c r="M266" s="30"/>
      <c r="N266" s="33"/>
      <c r="O266" s="36"/>
    </row>
    <row r="267" spans="1:17" x14ac:dyDescent="0.3">
      <c r="A267" s="4"/>
      <c r="B267" s="1"/>
      <c r="C267" s="24" t="s">
        <v>1203</v>
      </c>
      <c r="D267" s="27"/>
      <c r="E267" s="42"/>
      <c r="F267" s="42"/>
      <c r="G267" s="42"/>
      <c r="H267" s="42"/>
      <c r="J267" s="24" t="s">
        <v>1202</v>
      </c>
      <c r="K267" s="27"/>
      <c r="M267" s="47" t="s">
        <v>1201</v>
      </c>
      <c r="N267" s="46"/>
      <c r="O267" s="24" t="s">
        <v>1200</v>
      </c>
      <c r="P267" s="7"/>
      <c r="Q267" s="45"/>
    </row>
    <row r="268" spans="1:17" x14ac:dyDescent="0.3">
      <c r="A268" s="44"/>
      <c r="C268" s="23" t="s">
        <v>1199</v>
      </c>
      <c r="D268" s="23"/>
      <c r="E268" s="4"/>
      <c r="F268" s="4"/>
      <c r="G268" s="4"/>
      <c r="H268" s="4"/>
      <c r="J268" s="23" t="s">
        <v>1197</v>
      </c>
      <c r="K268" s="23"/>
      <c r="M268" s="23" t="s">
        <v>1198</v>
      </c>
      <c r="O268" s="23" t="s">
        <v>1197</v>
      </c>
    </row>
    <row r="269" spans="1:17" x14ac:dyDescent="0.3">
      <c r="B269" s="34"/>
      <c r="C269" s="41"/>
      <c r="D269" s="40"/>
      <c r="K269" s="38"/>
      <c r="L269" s="38"/>
      <c r="M269" s="20"/>
    </row>
    <row r="270" spans="1:17" x14ac:dyDescent="0.3">
      <c r="D270" s="40"/>
      <c r="K270" s="34"/>
      <c r="L270" s="34"/>
      <c r="M270" s="34"/>
      <c r="N270" s="43"/>
      <c r="P270" s="33"/>
      <c r="Q270" s="21"/>
    </row>
    <row r="271" spans="1:17" x14ac:dyDescent="0.3">
      <c r="D271" s="40"/>
      <c r="J271" s="42"/>
      <c r="K271" s="42"/>
      <c r="L271" s="34"/>
      <c r="M271" s="38"/>
      <c r="N271" s="31"/>
      <c r="O271" s="36"/>
    </row>
    <row r="272" spans="1:17" x14ac:dyDescent="0.3">
      <c r="D272" s="40"/>
      <c r="J272" s="38"/>
      <c r="K272" s="38"/>
      <c r="L272" s="34"/>
      <c r="N272" s="31"/>
      <c r="O272" s="36"/>
      <c r="P272" s="33"/>
    </row>
    <row r="273" spans="1:23" x14ac:dyDescent="0.3">
      <c r="B273" s="30" t="s">
        <v>1196</v>
      </c>
      <c r="C273" s="41"/>
      <c r="D273" s="40"/>
      <c r="I273" s="39" t="s">
        <v>1195</v>
      </c>
      <c r="K273" s="34"/>
      <c r="L273" s="34"/>
      <c r="M273" s="38" t="s">
        <v>1194</v>
      </c>
      <c r="N273" s="30" t="s">
        <v>1194</v>
      </c>
      <c r="P273" s="37"/>
    </row>
    <row r="274" spans="1:23" x14ac:dyDescent="0.3">
      <c r="A274" s="30"/>
      <c r="B274" s="30"/>
      <c r="C274" s="32"/>
      <c r="D274" s="36"/>
      <c r="E274" s="30"/>
      <c r="F274" s="30"/>
      <c r="G274" s="30"/>
      <c r="H274" s="30"/>
      <c r="I274" s="30"/>
      <c r="J274" s="30"/>
      <c r="K274" s="30"/>
      <c r="L274" s="30"/>
      <c r="M274" s="28"/>
      <c r="N274" s="35"/>
      <c r="O274" s="34"/>
      <c r="P274" s="33"/>
    </row>
    <row r="275" spans="1:23" x14ac:dyDescent="0.3">
      <c r="A275" s="29"/>
      <c r="C275" s="32"/>
      <c r="D275" s="20"/>
      <c r="E275" s="29"/>
      <c r="F275" s="29"/>
      <c r="G275" s="29"/>
      <c r="H275" s="29"/>
      <c r="I275" s="29"/>
      <c r="J275" s="29"/>
      <c r="K275" s="29"/>
      <c r="L275" s="29"/>
      <c r="M275" s="21"/>
      <c r="N275" s="31"/>
      <c r="O275" s="30"/>
    </row>
    <row r="276" spans="1:23" x14ac:dyDescent="0.3">
      <c r="A276" s="29"/>
      <c r="B276" s="1"/>
      <c r="C276" s="24" t="s">
        <v>1193</v>
      </c>
      <c r="D276" s="24"/>
      <c r="E276" s="28"/>
      <c r="F276" s="28"/>
      <c r="G276" s="28"/>
      <c r="H276" s="28"/>
      <c r="J276" s="24" t="s">
        <v>1192</v>
      </c>
      <c r="K276" s="27"/>
      <c r="L276" s="26"/>
      <c r="M276" s="24" t="s">
        <v>1191</v>
      </c>
      <c r="N276" s="25"/>
      <c r="O276" s="24" t="s">
        <v>1190</v>
      </c>
    </row>
    <row r="277" spans="1:23" x14ac:dyDescent="0.3">
      <c r="C277" s="23" t="s">
        <v>1189</v>
      </c>
      <c r="D277" s="23"/>
      <c r="J277" s="22" t="s">
        <v>1188</v>
      </c>
      <c r="K277" s="22"/>
      <c r="M277" s="22" t="s">
        <v>1187</v>
      </c>
      <c r="O277" s="22" t="s">
        <v>1187</v>
      </c>
    </row>
    <row r="280" spans="1:23" x14ac:dyDescent="0.3">
      <c r="L280" s="21"/>
    </row>
    <row r="281" spans="1:23" x14ac:dyDescent="0.3">
      <c r="L281" s="20"/>
    </row>
    <row r="282" spans="1:23" x14ac:dyDescent="0.3">
      <c r="A282" s="19"/>
      <c r="B282" s="13"/>
      <c r="C282" s="18"/>
      <c r="D282" s="17"/>
      <c r="E282" s="16"/>
      <c r="F282" s="16"/>
      <c r="G282" s="15"/>
      <c r="H282" s="15"/>
      <c r="I282" s="15"/>
      <c r="J282" s="14"/>
      <c r="K282" s="14"/>
    </row>
    <row r="283" spans="1:23" x14ac:dyDescent="0.3">
      <c r="A283" s="19"/>
      <c r="B283" s="13"/>
      <c r="C283" s="18"/>
      <c r="D283" s="17"/>
      <c r="E283" s="16"/>
      <c r="F283" s="16"/>
      <c r="G283" s="15"/>
      <c r="H283" s="15"/>
      <c r="I283" s="15"/>
      <c r="J283" s="14"/>
      <c r="K283" s="14"/>
      <c r="M283" s="14"/>
      <c r="N283" s="12"/>
      <c r="O283" s="13"/>
      <c r="P283" s="12"/>
      <c r="Q283" s="11"/>
      <c r="R283" s="11"/>
      <c r="S283" s="11"/>
      <c r="T283" s="11"/>
      <c r="U283" s="11"/>
      <c r="V283" s="11"/>
      <c r="W283" s="11"/>
    </row>
    <row r="284" spans="1:23" s="11" customFormat="1" x14ac:dyDescent="0.3">
      <c r="A284" s="19"/>
      <c r="B284" s="13"/>
      <c r="C284" s="18"/>
      <c r="D284" s="17"/>
      <c r="E284" s="16"/>
      <c r="F284" s="16"/>
      <c r="G284" s="15"/>
      <c r="H284" s="15"/>
      <c r="I284" s="15"/>
      <c r="J284" s="14"/>
      <c r="K284" s="14"/>
      <c r="L284" s="14"/>
      <c r="M284" s="14"/>
      <c r="N284" s="12"/>
      <c r="O284" s="13"/>
      <c r="P284" s="12"/>
    </row>
    <row r="285" spans="1:23" s="11" customFormat="1" x14ac:dyDescent="0.3">
      <c r="A285" s="19"/>
      <c r="B285" s="13"/>
      <c r="C285" s="18"/>
      <c r="D285" s="17"/>
      <c r="E285" s="16"/>
      <c r="F285" s="16"/>
      <c r="G285" s="15"/>
      <c r="H285" s="15"/>
      <c r="I285" s="15"/>
      <c r="J285" s="14"/>
      <c r="K285" s="14"/>
      <c r="L285" s="14"/>
      <c r="M285" s="14"/>
      <c r="N285" s="12"/>
      <c r="O285" s="13"/>
      <c r="P285" s="12"/>
    </row>
    <row r="286" spans="1:23" ht="17.25" x14ac:dyDescent="0.3">
      <c r="A286" s="8"/>
      <c r="B286" s="10"/>
      <c r="C286" s="8"/>
      <c r="D286" s="9"/>
      <c r="E286" s="8"/>
      <c r="F286" s="8"/>
      <c r="G286" s="8"/>
      <c r="H286" s="8"/>
      <c r="I286" s="8"/>
      <c r="J286" s="8"/>
      <c r="K286" s="8"/>
      <c r="L286" s="8"/>
      <c r="M286" s="8"/>
      <c r="N286" s="7"/>
      <c r="O286" s="6"/>
    </row>
    <row r="287" spans="1:23" ht="17.25" x14ac:dyDescent="0.3">
      <c r="A287" s="8"/>
      <c r="B287" s="10"/>
      <c r="C287" s="8"/>
      <c r="D287" s="9"/>
      <c r="E287" s="8"/>
      <c r="F287" s="8"/>
      <c r="G287" s="8"/>
      <c r="H287" s="8"/>
      <c r="I287" s="8"/>
      <c r="J287" s="8"/>
      <c r="K287" s="8"/>
      <c r="L287" s="8"/>
      <c r="M287" s="8"/>
      <c r="N287" s="7"/>
      <c r="O287" s="6"/>
    </row>
    <row r="288" spans="1:23" ht="17.25" x14ac:dyDescent="0.3">
      <c r="A288" s="8"/>
      <c r="B288" s="10"/>
      <c r="C288" s="8"/>
      <c r="D288" s="9"/>
      <c r="E288" s="8"/>
      <c r="F288" s="8"/>
      <c r="G288" s="8"/>
      <c r="H288" s="8"/>
      <c r="I288" s="8"/>
      <c r="J288" s="8"/>
      <c r="K288" s="8"/>
      <c r="L288" s="8"/>
      <c r="M288" s="8"/>
      <c r="N288" s="7"/>
      <c r="O288" s="6"/>
    </row>
    <row r="289" spans="1:15" ht="17.25" x14ac:dyDescent="0.3">
      <c r="A289" s="8"/>
      <c r="B289" s="10"/>
      <c r="C289" s="8"/>
      <c r="D289" s="9"/>
      <c r="E289" s="8"/>
      <c r="F289" s="8"/>
      <c r="G289" s="8"/>
      <c r="H289" s="8"/>
      <c r="I289" s="8"/>
      <c r="J289" s="8"/>
      <c r="K289" s="8"/>
      <c r="L289" s="8"/>
      <c r="M289" s="8"/>
      <c r="N289" s="7"/>
      <c r="O289" s="6"/>
    </row>
    <row r="290" spans="1:15" ht="17.25" x14ac:dyDescent="0.3">
      <c r="A290" s="8"/>
      <c r="B290" s="10"/>
      <c r="C290" s="8"/>
      <c r="D290" s="9"/>
      <c r="E290" s="8"/>
      <c r="F290" s="8"/>
      <c r="G290" s="8"/>
      <c r="H290" s="8"/>
      <c r="I290" s="8"/>
      <c r="J290" s="8"/>
      <c r="K290" s="8"/>
      <c r="L290" s="8"/>
      <c r="M290" s="8"/>
      <c r="N290" s="7"/>
      <c r="O290" s="6"/>
    </row>
    <row r="291" spans="1:15" ht="17.25" x14ac:dyDescent="0.3">
      <c r="A291" s="8"/>
      <c r="B291" s="10"/>
      <c r="C291" s="8"/>
      <c r="D291" s="9"/>
      <c r="E291" s="8"/>
      <c r="F291" s="8"/>
      <c r="G291" s="8"/>
      <c r="H291" s="8"/>
      <c r="I291" s="8"/>
      <c r="J291" s="8"/>
      <c r="K291" s="8"/>
      <c r="L291" s="8"/>
      <c r="M291" s="8"/>
      <c r="N291" s="7"/>
      <c r="O291" s="6"/>
    </row>
    <row r="292" spans="1:15" ht="17.25" x14ac:dyDescent="0.3">
      <c r="M292" s="8"/>
      <c r="N292" s="7"/>
      <c r="O292" s="6"/>
    </row>
  </sheetData>
  <sheetProtection algorithmName="SHA-512" hashValue="iqGKvcUL7SYG9uYb2gwiSwPwkRprzT6jEBbAZED+fdUJt6L18Y+wy92DKKDkpda8OX8K/0j6i5r2JTkolo/kkw==" saltValue="qXPIkqS1GsoMDHr9LCHGdg==" spinCount="100000" sheet="1" objects="1" scenarios="1"/>
  <pageMargins left="0.19685039370078741" right="0.19685039370078741" top="0.23622047244094491" bottom="0.19685039370078741" header="0.31496062992125984" footer="0.31496062992125984"/>
  <pageSetup paperSize="10000" scale="70" fitToHeight="0" orientation="landscape" horizontalDpi="4294967293" verticalDpi="4294967293" r:id="rId1"/>
  <rowBreaks count="1" manualBreakCount="1">
    <brk id="42" max="15" man="1"/>
  </rowBreaks>
  <extLst>
    <ext xmlns:x14="http://schemas.microsoft.com/office/spreadsheetml/2009/9/main" uri="{78C0D931-6437-407d-A8EE-F0AAD7539E65}">
      <x14:conditionalFormattings>
        <x14:conditionalFormatting xmlns:xm="http://schemas.microsoft.com/office/excel/2006/main">
          <x14:cfRule type="containsText" priority="743" operator="containsText" id="{472E83DB-144C-4581-BA01-4A6D741ED665}">
            <xm:f>NOT(ISERROR(SEARCH($D$12,N15)))</xm:f>
            <xm:f>$D$12</xm:f>
            <x14:dxf>
              <font>
                <color rgb="FFC00000"/>
              </font>
            </x14:dxf>
          </x14:cfRule>
          <x14:cfRule type="containsText" priority="744" operator="containsText" id="{4BCEC753-940A-4AF4-937A-AE2E6C07BB8F}">
            <xm:f>NOT(ISERROR(SEARCH($D$11,N15)))</xm:f>
            <xm:f>$D$11</xm:f>
            <x14:dxf>
              <fill>
                <patternFill>
                  <bgColor rgb="FFFF0000"/>
                </patternFill>
              </fill>
            </x14:dxf>
          </x14:cfRule>
          <x14:cfRule type="containsText" priority="745" operator="containsText" id="{A061EB6C-3CB2-4FCF-9A04-B1E26E311CBD}">
            <xm:f>NOT(ISERROR(SEARCH($D$10,N15)))</xm:f>
            <xm:f>$D$10</xm:f>
            <x14:dxf>
              <fill>
                <patternFill>
                  <bgColor rgb="FFFF66CC"/>
                </patternFill>
              </fill>
            </x14:dxf>
          </x14:cfRule>
          <x14:cfRule type="containsText" priority="746" operator="containsText" id="{3F01FE24-D675-4EF2-ABC3-0A14C97EB2F0}">
            <xm:f>NOT(ISERROR(SEARCH($D$9,N15)))</xm:f>
            <xm:f>$D$9</xm:f>
            <x14:dxf>
              <fill>
                <patternFill>
                  <bgColor rgb="FF00B0F0"/>
                </patternFill>
              </fill>
            </x14:dxf>
          </x14:cfRule>
          <x14:cfRule type="containsText" priority="747" operator="containsText" id="{9A8FD0DB-982A-44B8-B67F-27F602AD2EE5}">
            <xm:f>NOT(ISERROR(SEARCH($D$8,N15)))</xm:f>
            <xm:f>$D$8</xm:f>
            <x14:dxf>
              <fill>
                <patternFill>
                  <bgColor rgb="FFFFFF00"/>
                </patternFill>
              </fill>
            </x14:dxf>
          </x14:cfRule>
          <x14:cfRule type="containsText" priority="748" operator="containsText" id="{416DA78E-EA11-4F26-A49E-E61B9ACA0B5D}">
            <xm:f>NOT(ISERROR(SEARCH($D$7,N15)))</xm:f>
            <xm:f>$D$7</xm:f>
            <x14:dxf>
              <fill>
                <patternFill>
                  <bgColor theme="5"/>
                </patternFill>
              </fill>
            </x14:dxf>
          </x14:cfRule>
          <x14:cfRule type="containsText" priority="749" operator="containsText" id="{0ED0D04D-8DE0-44E1-A4E5-23284EC64045}">
            <xm:f>NOT(ISERROR(SEARCH($D$6,N15)))</xm:f>
            <xm:f>$D$6</xm:f>
            <x14:dxf>
              <fill>
                <patternFill>
                  <bgColor theme="9"/>
                </patternFill>
              </fill>
            </x14:dxf>
          </x14:cfRule>
          <xm:sqref>N65:N66 N75 N171:N173 N46:N63 N88 N90 N134:N136 N138 N140 N187 N194:N195 N232:N235 N79 N68:N69 N211 N237 N239 N243 N77 N96 N15:N44 N72:N73 N92 N98:N111 N113:N127 N129:N132 N142:N169 N199:N202 N217:N227 N229:N230 N247:N248 N260</xm:sqref>
        </x14:conditionalFormatting>
        <x14:conditionalFormatting xmlns:xm="http://schemas.microsoft.com/office/excel/2006/main">
          <x14:cfRule type="containsText" priority="736" operator="containsText" id="{07B174EB-F210-4A3C-8729-F68169C4EB57}">
            <xm:f>NOT(ISERROR(SEARCH($D$12,N64)))</xm:f>
            <xm:f>$D$12</xm:f>
            <x14:dxf>
              <font>
                <color rgb="FFC00000"/>
              </font>
            </x14:dxf>
          </x14:cfRule>
          <x14:cfRule type="containsText" priority="737" operator="containsText" id="{3A559EFA-BF74-4784-9E4E-74EED9B50125}">
            <xm:f>NOT(ISERROR(SEARCH($D$11,N64)))</xm:f>
            <xm:f>$D$11</xm:f>
            <x14:dxf>
              <fill>
                <patternFill>
                  <bgColor rgb="FFFF0000"/>
                </patternFill>
              </fill>
            </x14:dxf>
          </x14:cfRule>
          <x14:cfRule type="containsText" priority="738" operator="containsText" id="{52A06462-D5FE-45BC-9296-37496F92C6A5}">
            <xm:f>NOT(ISERROR(SEARCH($D$10,N64)))</xm:f>
            <xm:f>$D$10</xm:f>
            <x14:dxf>
              <fill>
                <patternFill>
                  <bgColor rgb="FFFF66CC"/>
                </patternFill>
              </fill>
            </x14:dxf>
          </x14:cfRule>
          <x14:cfRule type="containsText" priority="739" operator="containsText" id="{019D96C0-024D-49EA-A30A-3B80F5C69428}">
            <xm:f>NOT(ISERROR(SEARCH($D$9,N64)))</xm:f>
            <xm:f>$D$9</xm:f>
            <x14:dxf>
              <fill>
                <patternFill>
                  <bgColor rgb="FF00B0F0"/>
                </patternFill>
              </fill>
            </x14:dxf>
          </x14:cfRule>
          <x14:cfRule type="containsText" priority="740" operator="containsText" id="{69CED1BC-9BB0-41A0-9174-1389E43AC386}">
            <xm:f>NOT(ISERROR(SEARCH($D$8,N64)))</xm:f>
            <xm:f>$D$8</xm:f>
            <x14:dxf>
              <fill>
                <patternFill>
                  <bgColor rgb="FFFFFF00"/>
                </patternFill>
              </fill>
            </x14:dxf>
          </x14:cfRule>
          <x14:cfRule type="containsText" priority="741" operator="containsText" id="{96BCDBC3-371E-4698-9182-0E6250FFEFBD}">
            <xm:f>NOT(ISERROR(SEARCH($D$7,N64)))</xm:f>
            <xm:f>$D$7</xm:f>
            <x14:dxf>
              <fill>
                <patternFill>
                  <bgColor theme="5"/>
                </patternFill>
              </fill>
            </x14:dxf>
          </x14:cfRule>
          <x14:cfRule type="containsText" priority="742" operator="containsText" id="{6DDE361B-B761-48B2-9CB4-BB4765C17BAB}">
            <xm:f>NOT(ISERROR(SEARCH($D$6,N64)))</xm:f>
            <xm:f>$D$6</xm:f>
            <x14:dxf>
              <fill>
                <patternFill>
                  <bgColor theme="9"/>
                </patternFill>
              </fill>
            </x14:dxf>
          </x14:cfRule>
          <xm:sqref>N64</xm:sqref>
        </x14:conditionalFormatting>
        <x14:conditionalFormatting xmlns:xm="http://schemas.microsoft.com/office/excel/2006/main">
          <x14:cfRule type="containsText" priority="729" operator="containsText" id="{7C2441DB-C11E-4764-8BB4-B67E521CF727}">
            <xm:f>NOT(ISERROR(SEARCH($D$12,N74)))</xm:f>
            <xm:f>$D$12</xm:f>
            <x14:dxf>
              <font>
                <color rgb="FFC00000"/>
              </font>
            </x14:dxf>
          </x14:cfRule>
          <x14:cfRule type="containsText" priority="730" operator="containsText" id="{4762B8C6-7B97-4182-9671-EED071855506}">
            <xm:f>NOT(ISERROR(SEARCH($D$11,N74)))</xm:f>
            <xm:f>$D$11</xm:f>
            <x14:dxf>
              <fill>
                <patternFill>
                  <bgColor rgb="FFFF0000"/>
                </patternFill>
              </fill>
            </x14:dxf>
          </x14:cfRule>
          <x14:cfRule type="containsText" priority="731" operator="containsText" id="{24BC77DF-76B4-4DC5-86BA-C707715865E2}">
            <xm:f>NOT(ISERROR(SEARCH($D$10,N74)))</xm:f>
            <xm:f>$D$10</xm:f>
            <x14:dxf>
              <fill>
                <patternFill>
                  <bgColor rgb="FFFF66CC"/>
                </patternFill>
              </fill>
            </x14:dxf>
          </x14:cfRule>
          <x14:cfRule type="containsText" priority="732" operator="containsText" id="{52DA36B2-4B9B-45B8-B9B2-809A92A4D4F9}">
            <xm:f>NOT(ISERROR(SEARCH($D$9,N74)))</xm:f>
            <xm:f>$D$9</xm:f>
            <x14:dxf>
              <fill>
                <patternFill>
                  <bgColor rgb="FF00B0F0"/>
                </patternFill>
              </fill>
            </x14:dxf>
          </x14:cfRule>
          <x14:cfRule type="containsText" priority="733" operator="containsText" id="{5DB9172C-6672-4FC3-8782-4FAB393523F0}">
            <xm:f>NOT(ISERROR(SEARCH($D$8,N74)))</xm:f>
            <xm:f>$D$8</xm:f>
            <x14:dxf>
              <fill>
                <patternFill>
                  <bgColor rgb="FFFFFF00"/>
                </patternFill>
              </fill>
            </x14:dxf>
          </x14:cfRule>
          <x14:cfRule type="containsText" priority="734" operator="containsText" id="{EDABF7A4-2E61-4A92-B404-AA591E857665}">
            <xm:f>NOT(ISERROR(SEARCH($D$7,N74)))</xm:f>
            <xm:f>$D$7</xm:f>
            <x14:dxf>
              <fill>
                <patternFill>
                  <bgColor theme="5"/>
                </patternFill>
              </fill>
            </x14:dxf>
          </x14:cfRule>
          <x14:cfRule type="containsText" priority="735" operator="containsText" id="{708EC74B-4495-4B40-839C-E18C51C592FA}">
            <xm:f>NOT(ISERROR(SEARCH($D$6,N74)))</xm:f>
            <xm:f>$D$6</xm:f>
            <x14:dxf>
              <fill>
                <patternFill>
                  <bgColor theme="9"/>
                </patternFill>
              </fill>
            </x14:dxf>
          </x14:cfRule>
          <xm:sqref>N74</xm:sqref>
        </x14:conditionalFormatting>
        <x14:conditionalFormatting xmlns:xm="http://schemas.microsoft.com/office/excel/2006/main">
          <x14:cfRule type="containsText" priority="722" operator="containsText" id="{DCF2A28F-A48C-4082-9D41-C5FA0AF42F37}">
            <xm:f>NOT(ISERROR(SEARCH($D$12,N176)))</xm:f>
            <xm:f>$D$12</xm:f>
            <x14:dxf>
              <font>
                <color rgb="FFC00000"/>
              </font>
            </x14:dxf>
          </x14:cfRule>
          <x14:cfRule type="containsText" priority="723" operator="containsText" id="{6CEC5B93-5B14-45FA-947E-80AB05B58090}">
            <xm:f>NOT(ISERROR(SEARCH($D$11,N176)))</xm:f>
            <xm:f>$D$11</xm:f>
            <x14:dxf>
              <fill>
                <patternFill>
                  <bgColor rgb="FFFF0000"/>
                </patternFill>
              </fill>
            </x14:dxf>
          </x14:cfRule>
          <x14:cfRule type="containsText" priority="724" operator="containsText" id="{1BF773DD-6281-4185-91A7-8A0E06A3CE44}">
            <xm:f>NOT(ISERROR(SEARCH($D$10,N176)))</xm:f>
            <xm:f>$D$10</xm:f>
            <x14:dxf>
              <fill>
                <patternFill>
                  <bgColor rgb="FFFF66CC"/>
                </patternFill>
              </fill>
            </x14:dxf>
          </x14:cfRule>
          <x14:cfRule type="containsText" priority="725" operator="containsText" id="{43AA250C-9998-47FD-9903-B0666FDA6794}">
            <xm:f>NOT(ISERROR(SEARCH($D$9,N176)))</xm:f>
            <xm:f>$D$9</xm:f>
            <x14:dxf>
              <fill>
                <patternFill>
                  <bgColor rgb="FF00B0F0"/>
                </patternFill>
              </fill>
            </x14:dxf>
          </x14:cfRule>
          <x14:cfRule type="containsText" priority="726" operator="containsText" id="{417B98D5-668E-4064-8E17-A124C05CC5DB}">
            <xm:f>NOT(ISERROR(SEARCH($D$8,N176)))</xm:f>
            <xm:f>$D$8</xm:f>
            <x14:dxf>
              <fill>
                <patternFill>
                  <bgColor rgb="FFFFFF00"/>
                </patternFill>
              </fill>
            </x14:dxf>
          </x14:cfRule>
          <x14:cfRule type="containsText" priority="727" operator="containsText" id="{8F90D378-0689-47CD-AFF3-43F6EAAB1A06}">
            <xm:f>NOT(ISERROR(SEARCH($D$7,N176)))</xm:f>
            <xm:f>$D$7</xm:f>
            <x14:dxf>
              <fill>
                <patternFill>
                  <bgColor theme="5"/>
                </patternFill>
              </fill>
            </x14:dxf>
          </x14:cfRule>
          <x14:cfRule type="containsText" priority="728" operator="containsText" id="{AA6B8E2D-FA23-46D5-9597-F20EA00389AA}">
            <xm:f>NOT(ISERROR(SEARCH($D$6,N176)))</xm:f>
            <xm:f>$D$6</xm:f>
            <x14:dxf>
              <fill>
                <patternFill>
                  <bgColor theme="9"/>
                </patternFill>
              </fill>
            </x14:dxf>
          </x14:cfRule>
          <xm:sqref>N176</xm:sqref>
        </x14:conditionalFormatting>
        <x14:conditionalFormatting xmlns:xm="http://schemas.microsoft.com/office/excel/2006/main">
          <x14:cfRule type="containsText" priority="715" operator="containsText" id="{9C708DDB-926C-41F1-8BE1-7216A500013F}">
            <xm:f>NOT(ISERROR(SEARCH($D$12,N177)))</xm:f>
            <xm:f>$D$12</xm:f>
            <x14:dxf>
              <font>
                <color rgb="FFC00000"/>
              </font>
            </x14:dxf>
          </x14:cfRule>
          <x14:cfRule type="containsText" priority="716" operator="containsText" id="{B7B530D3-D68C-4038-97CC-F2243CA17E74}">
            <xm:f>NOT(ISERROR(SEARCH($D$11,N177)))</xm:f>
            <xm:f>$D$11</xm:f>
            <x14:dxf>
              <fill>
                <patternFill>
                  <bgColor rgb="FFFF0000"/>
                </patternFill>
              </fill>
            </x14:dxf>
          </x14:cfRule>
          <x14:cfRule type="containsText" priority="717" operator="containsText" id="{A10E6F12-F44C-426B-813D-6CAF3ACAAB67}">
            <xm:f>NOT(ISERROR(SEARCH($D$10,N177)))</xm:f>
            <xm:f>$D$10</xm:f>
            <x14:dxf>
              <fill>
                <patternFill>
                  <bgColor rgb="FFFF66CC"/>
                </patternFill>
              </fill>
            </x14:dxf>
          </x14:cfRule>
          <x14:cfRule type="containsText" priority="718" operator="containsText" id="{B00731FE-98EE-4760-9DE0-3E02F7C6A903}">
            <xm:f>NOT(ISERROR(SEARCH($D$9,N177)))</xm:f>
            <xm:f>$D$9</xm:f>
            <x14:dxf>
              <fill>
                <patternFill>
                  <bgColor rgb="FF00B0F0"/>
                </patternFill>
              </fill>
            </x14:dxf>
          </x14:cfRule>
          <x14:cfRule type="containsText" priority="719" operator="containsText" id="{FE88C0E6-2863-4893-8B5B-2A9A2FA91B3F}">
            <xm:f>NOT(ISERROR(SEARCH($D$8,N177)))</xm:f>
            <xm:f>$D$8</xm:f>
            <x14:dxf>
              <fill>
                <patternFill>
                  <bgColor rgb="FFFFFF00"/>
                </patternFill>
              </fill>
            </x14:dxf>
          </x14:cfRule>
          <x14:cfRule type="containsText" priority="720" operator="containsText" id="{4186CFFE-AD1E-4663-A176-07F22A434C42}">
            <xm:f>NOT(ISERROR(SEARCH($D$7,N177)))</xm:f>
            <xm:f>$D$7</xm:f>
            <x14:dxf>
              <fill>
                <patternFill>
                  <bgColor theme="5"/>
                </patternFill>
              </fill>
            </x14:dxf>
          </x14:cfRule>
          <x14:cfRule type="containsText" priority="721" operator="containsText" id="{15A36A3F-AE48-489B-90B7-36AD21D3B4FE}">
            <xm:f>NOT(ISERROR(SEARCH($D$6,N177)))</xm:f>
            <xm:f>$D$6</xm:f>
            <x14:dxf>
              <fill>
                <patternFill>
                  <bgColor theme="9"/>
                </patternFill>
              </fill>
            </x14:dxf>
          </x14:cfRule>
          <xm:sqref>N177</xm:sqref>
        </x14:conditionalFormatting>
        <x14:conditionalFormatting xmlns:xm="http://schemas.microsoft.com/office/excel/2006/main">
          <x14:cfRule type="containsText" priority="708" operator="containsText" id="{54B40802-3BDA-45ED-B9F9-43608D346390}">
            <xm:f>NOT(ISERROR(SEARCH($D$12,N45)))</xm:f>
            <xm:f>$D$12</xm:f>
            <x14:dxf>
              <font>
                <color rgb="FFC00000"/>
              </font>
            </x14:dxf>
          </x14:cfRule>
          <x14:cfRule type="containsText" priority="709" operator="containsText" id="{5B9E10D6-9F74-4FDD-8EB0-98E3847758C7}">
            <xm:f>NOT(ISERROR(SEARCH($D$11,N45)))</xm:f>
            <xm:f>$D$11</xm:f>
            <x14:dxf>
              <fill>
                <patternFill>
                  <bgColor rgb="FFFF0000"/>
                </patternFill>
              </fill>
            </x14:dxf>
          </x14:cfRule>
          <x14:cfRule type="containsText" priority="710" operator="containsText" id="{6D8D1C30-5957-4976-BED6-0E254911F714}">
            <xm:f>NOT(ISERROR(SEARCH($D$10,N45)))</xm:f>
            <xm:f>$D$10</xm:f>
            <x14:dxf>
              <fill>
                <patternFill>
                  <bgColor rgb="FFFF66CC"/>
                </patternFill>
              </fill>
            </x14:dxf>
          </x14:cfRule>
          <x14:cfRule type="containsText" priority="711" operator="containsText" id="{16D89E52-F24F-4E46-9755-049172B57FD7}">
            <xm:f>NOT(ISERROR(SEARCH($D$9,N45)))</xm:f>
            <xm:f>$D$9</xm:f>
            <x14:dxf>
              <fill>
                <patternFill>
                  <bgColor rgb="FF00B0F0"/>
                </patternFill>
              </fill>
            </x14:dxf>
          </x14:cfRule>
          <x14:cfRule type="containsText" priority="712" operator="containsText" id="{D4A11D48-1A5A-4678-A014-BA2B0D3B2480}">
            <xm:f>NOT(ISERROR(SEARCH($D$8,N45)))</xm:f>
            <xm:f>$D$8</xm:f>
            <x14:dxf>
              <fill>
                <patternFill>
                  <bgColor rgb="FFFFFF00"/>
                </patternFill>
              </fill>
            </x14:dxf>
          </x14:cfRule>
          <x14:cfRule type="containsText" priority="713" operator="containsText" id="{47546DDF-2A0E-4ECA-B37C-51E979FB00F2}">
            <xm:f>NOT(ISERROR(SEARCH($D$7,N45)))</xm:f>
            <xm:f>$D$7</xm:f>
            <x14:dxf>
              <fill>
                <patternFill>
                  <bgColor theme="5"/>
                </patternFill>
              </fill>
            </x14:dxf>
          </x14:cfRule>
          <x14:cfRule type="containsText" priority="714" operator="containsText" id="{87FA5A84-97E6-43C9-A5F0-EDE964C17B5C}">
            <xm:f>NOT(ISERROR(SEARCH($D$6,N45)))</xm:f>
            <xm:f>$D$6</xm:f>
            <x14:dxf>
              <fill>
                <patternFill>
                  <bgColor theme="9"/>
                </patternFill>
              </fill>
            </x14:dxf>
          </x14:cfRule>
          <xm:sqref>N45</xm:sqref>
        </x14:conditionalFormatting>
        <x14:conditionalFormatting xmlns:xm="http://schemas.microsoft.com/office/excel/2006/main">
          <x14:cfRule type="containsText" priority="701" operator="containsText" id="{38704C9D-2D93-4988-A60F-54F27C83F32D}">
            <xm:f>NOT(ISERROR(SEARCH($D$12,N71)))</xm:f>
            <xm:f>$D$12</xm:f>
            <x14:dxf>
              <font>
                <color rgb="FFC00000"/>
              </font>
            </x14:dxf>
          </x14:cfRule>
          <x14:cfRule type="containsText" priority="702" operator="containsText" id="{5EF4ED7B-D9BC-4FC5-9E31-B9D049F19CC3}">
            <xm:f>NOT(ISERROR(SEARCH($D$11,N71)))</xm:f>
            <xm:f>$D$11</xm:f>
            <x14:dxf>
              <fill>
                <patternFill>
                  <bgColor rgb="FFFF0000"/>
                </patternFill>
              </fill>
            </x14:dxf>
          </x14:cfRule>
          <x14:cfRule type="containsText" priority="703" operator="containsText" id="{2188DCF0-F5E7-4F46-A8E8-BC569791017D}">
            <xm:f>NOT(ISERROR(SEARCH($D$10,N71)))</xm:f>
            <xm:f>$D$10</xm:f>
            <x14:dxf>
              <fill>
                <patternFill>
                  <bgColor rgb="FFFF66CC"/>
                </patternFill>
              </fill>
            </x14:dxf>
          </x14:cfRule>
          <x14:cfRule type="containsText" priority="704" operator="containsText" id="{F8F51B04-7707-4B0A-B502-CDED75A78D6E}">
            <xm:f>NOT(ISERROR(SEARCH($D$9,N71)))</xm:f>
            <xm:f>$D$9</xm:f>
            <x14:dxf>
              <fill>
                <patternFill>
                  <bgColor rgb="FF00B0F0"/>
                </patternFill>
              </fill>
            </x14:dxf>
          </x14:cfRule>
          <x14:cfRule type="containsText" priority="705" operator="containsText" id="{B8E102EA-6690-4DD1-94A9-45A7825B9ECE}">
            <xm:f>NOT(ISERROR(SEARCH($D$8,N71)))</xm:f>
            <xm:f>$D$8</xm:f>
            <x14:dxf>
              <fill>
                <patternFill>
                  <bgColor rgb="FFFFFF00"/>
                </patternFill>
              </fill>
            </x14:dxf>
          </x14:cfRule>
          <x14:cfRule type="containsText" priority="706" operator="containsText" id="{31A6A1CC-6923-4C6F-8FD3-8AD70922B12D}">
            <xm:f>NOT(ISERROR(SEARCH($D$7,N71)))</xm:f>
            <xm:f>$D$7</xm:f>
            <x14:dxf>
              <fill>
                <patternFill>
                  <bgColor theme="5"/>
                </patternFill>
              </fill>
            </x14:dxf>
          </x14:cfRule>
          <x14:cfRule type="containsText" priority="707" operator="containsText" id="{F13F979C-0C79-4A12-9110-CB7E77609200}">
            <xm:f>NOT(ISERROR(SEARCH($D$6,N71)))</xm:f>
            <xm:f>$D$6</xm:f>
            <x14:dxf>
              <fill>
                <patternFill>
                  <bgColor theme="9"/>
                </patternFill>
              </fill>
            </x14:dxf>
          </x14:cfRule>
          <xm:sqref>N71</xm:sqref>
        </x14:conditionalFormatting>
        <x14:conditionalFormatting xmlns:xm="http://schemas.microsoft.com/office/excel/2006/main">
          <x14:cfRule type="containsText" priority="694" operator="containsText" id="{D78FFB8E-8D6B-4899-A07F-DB405028FF84}">
            <xm:f>NOT(ISERROR(SEARCH($D$12,N80)))</xm:f>
            <xm:f>$D$12</xm:f>
            <x14:dxf>
              <font>
                <color rgb="FFC00000"/>
              </font>
            </x14:dxf>
          </x14:cfRule>
          <x14:cfRule type="containsText" priority="695" operator="containsText" id="{231CA2F6-16BE-45EF-A18A-3EEAEF73B356}">
            <xm:f>NOT(ISERROR(SEARCH($D$11,N80)))</xm:f>
            <xm:f>$D$11</xm:f>
            <x14:dxf>
              <fill>
                <patternFill>
                  <bgColor rgb="FFFF0000"/>
                </patternFill>
              </fill>
            </x14:dxf>
          </x14:cfRule>
          <x14:cfRule type="containsText" priority="696" operator="containsText" id="{655F45E8-B24A-4107-AA46-F8DE840D03CD}">
            <xm:f>NOT(ISERROR(SEARCH($D$10,N80)))</xm:f>
            <xm:f>$D$10</xm:f>
            <x14:dxf>
              <fill>
                <patternFill>
                  <bgColor rgb="FFFF66CC"/>
                </patternFill>
              </fill>
            </x14:dxf>
          </x14:cfRule>
          <x14:cfRule type="containsText" priority="697" operator="containsText" id="{7B21AA2B-E8B7-457C-AC39-3638C14BC07F}">
            <xm:f>NOT(ISERROR(SEARCH($D$9,N80)))</xm:f>
            <xm:f>$D$9</xm:f>
            <x14:dxf>
              <fill>
                <patternFill>
                  <bgColor rgb="FF00B0F0"/>
                </patternFill>
              </fill>
            </x14:dxf>
          </x14:cfRule>
          <x14:cfRule type="containsText" priority="698" operator="containsText" id="{4EA45952-4851-45A4-BF1E-CFED595DDCA9}">
            <xm:f>NOT(ISERROR(SEARCH($D$8,N80)))</xm:f>
            <xm:f>$D$8</xm:f>
            <x14:dxf>
              <fill>
                <patternFill>
                  <bgColor rgb="FFFFFF00"/>
                </patternFill>
              </fill>
            </x14:dxf>
          </x14:cfRule>
          <x14:cfRule type="containsText" priority="699" operator="containsText" id="{99A48B5A-C82D-4B2F-8876-8D73BFFF7073}">
            <xm:f>NOT(ISERROR(SEARCH($D$7,N80)))</xm:f>
            <xm:f>$D$7</xm:f>
            <x14:dxf>
              <fill>
                <patternFill>
                  <bgColor theme="5"/>
                </patternFill>
              </fill>
            </x14:dxf>
          </x14:cfRule>
          <x14:cfRule type="containsText" priority="700" operator="containsText" id="{64D0F1D8-75C1-4D24-BAB0-61A9ACD2F89B}">
            <xm:f>NOT(ISERROR(SEARCH($D$6,N80)))</xm:f>
            <xm:f>$D$6</xm:f>
            <x14:dxf>
              <fill>
                <patternFill>
                  <bgColor theme="9"/>
                </patternFill>
              </fill>
            </x14:dxf>
          </x14:cfRule>
          <xm:sqref>N80:N87</xm:sqref>
        </x14:conditionalFormatting>
        <x14:conditionalFormatting xmlns:xm="http://schemas.microsoft.com/office/excel/2006/main">
          <x14:cfRule type="containsText" priority="687" operator="containsText" id="{7446EE5A-CB06-4042-8895-58FF196EA679}">
            <xm:f>NOT(ISERROR(SEARCH($D$12,N89)))</xm:f>
            <xm:f>$D$12</xm:f>
            <x14:dxf>
              <font>
                <color rgb="FFC00000"/>
              </font>
            </x14:dxf>
          </x14:cfRule>
          <x14:cfRule type="containsText" priority="688" operator="containsText" id="{325728A9-9A13-4757-B7DA-90B20BAB7D20}">
            <xm:f>NOT(ISERROR(SEARCH($D$11,N89)))</xm:f>
            <xm:f>$D$11</xm:f>
            <x14:dxf>
              <fill>
                <patternFill>
                  <bgColor rgb="FFFF0000"/>
                </patternFill>
              </fill>
            </x14:dxf>
          </x14:cfRule>
          <x14:cfRule type="containsText" priority="689" operator="containsText" id="{48D8698F-0F53-4797-87F4-37140E26B322}">
            <xm:f>NOT(ISERROR(SEARCH($D$10,N89)))</xm:f>
            <xm:f>$D$10</xm:f>
            <x14:dxf>
              <fill>
                <patternFill>
                  <bgColor rgb="FFFF66CC"/>
                </patternFill>
              </fill>
            </x14:dxf>
          </x14:cfRule>
          <x14:cfRule type="containsText" priority="690" operator="containsText" id="{75D5864D-247F-4EA2-9AFE-9D488BFC8990}">
            <xm:f>NOT(ISERROR(SEARCH($D$9,N89)))</xm:f>
            <xm:f>$D$9</xm:f>
            <x14:dxf>
              <fill>
                <patternFill>
                  <bgColor rgb="FF00B0F0"/>
                </patternFill>
              </fill>
            </x14:dxf>
          </x14:cfRule>
          <x14:cfRule type="containsText" priority="691" operator="containsText" id="{9DC7D9CE-F6D4-462A-9CE3-7632D22DA8E1}">
            <xm:f>NOT(ISERROR(SEARCH($D$8,N89)))</xm:f>
            <xm:f>$D$8</xm:f>
            <x14:dxf>
              <fill>
                <patternFill>
                  <bgColor rgb="FFFFFF00"/>
                </patternFill>
              </fill>
            </x14:dxf>
          </x14:cfRule>
          <x14:cfRule type="containsText" priority="692" operator="containsText" id="{9FAC11AA-C3F1-4D3C-886D-0EBAF078A0A1}">
            <xm:f>NOT(ISERROR(SEARCH($D$7,N89)))</xm:f>
            <xm:f>$D$7</xm:f>
            <x14:dxf>
              <fill>
                <patternFill>
                  <bgColor theme="5"/>
                </patternFill>
              </fill>
            </x14:dxf>
          </x14:cfRule>
          <x14:cfRule type="containsText" priority="693" operator="containsText" id="{B4E2A48D-F587-47A0-9444-53E0AF5B85D6}">
            <xm:f>NOT(ISERROR(SEARCH($D$6,N89)))</xm:f>
            <xm:f>$D$6</xm:f>
            <x14:dxf>
              <fill>
                <patternFill>
                  <bgColor theme="9"/>
                </patternFill>
              </fill>
            </x14:dxf>
          </x14:cfRule>
          <xm:sqref>N89</xm:sqref>
        </x14:conditionalFormatting>
        <x14:conditionalFormatting xmlns:xm="http://schemas.microsoft.com/office/excel/2006/main">
          <x14:cfRule type="containsText" priority="680" operator="containsText" id="{D25655C2-CDD4-48C4-A1DE-C42332914E7E}">
            <xm:f>NOT(ISERROR(SEARCH($D$12,N91)))</xm:f>
            <xm:f>$D$12</xm:f>
            <x14:dxf>
              <font>
                <color rgb="FFC00000"/>
              </font>
            </x14:dxf>
          </x14:cfRule>
          <x14:cfRule type="containsText" priority="681" operator="containsText" id="{070017CF-AEC8-4903-8813-F32C4F236FB5}">
            <xm:f>NOT(ISERROR(SEARCH($D$11,N91)))</xm:f>
            <xm:f>$D$11</xm:f>
            <x14:dxf>
              <fill>
                <patternFill>
                  <bgColor rgb="FFFF0000"/>
                </patternFill>
              </fill>
            </x14:dxf>
          </x14:cfRule>
          <x14:cfRule type="containsText" priority="682" operator="containsText" id="{1C938F34-075D-402A-A3BC-9696F37F9653}">
            <xm:f>NOT(ISERROR(SEARCH($D$10,N91)))</xm:f>
            <xm:f>$D$10</xm:f>
            <x14:dxf>
              <fill>
                <patternFill>
                  <bgColor rgb="FFFF66CC"/>
                </patternFill>
              </fill>
            </x14:dxf>
          </x14:cfRule>
          <x14:cfRule type="containsText" priority="683" operator="containsText" id="{EF17BF61-DA6C-48A0-9DD6-81EA4849B5F7}">
            <xm:f>NOT(ISERROR(SEARCH($D$9,N91)))</xm:f>
            <xm:f>$D$9</xm:f>
            <x14:dxf>
              <fill>
                <patternFill>
                  <bgColor rgb="FF00B0F0"/>
                </patternFill>
              </fill>
            </x14:dxf>
          </x14:cfRule>
          <x14:cfRule type="containsText" priority="684" operator="containsText" id="{69FD4C19-04AD-4D7C-A909-482900151899}">
            <xm:f>NOT(ISERROR(SEARCH($D$8,N91)))</xm:f>
            <xm:f>$D$8</xm:f>
            <x14:dxf>
              <fill>
                <patternFill>
                  <bgColor rgb="FFFFFF00"/>
                </patternFill>
              </fill>
            </x14:dxf>
          </x14:cfRule>
          <x14:cfRule type="containsText" priority="685" operator="containsText" id="{4EBFD901-C42A-4A40-9C13-D15CE21B4C81}">
            <xm:f>NOT(ISERROR(SEARCH($D$7,N91)))</xm:f>
            <xm:f>$D$7</xm:f>
            <x14:dxf>
              <fill>
                <patternFill>
                  <bgColor theme="5"/>
                </patternFill>
              </fill>
            </x14:dxf>
          </x14:cfRule>
          <x14:cfRule type="containsText" priority="686" operator="containsText" id="{3D8372CF-D2F5-4953-AAD5-BF634EB4D35C}">
            <xm:f>NOT(ISERROR(SEARCH($D$6,N91)))</xm:f>
            <xm:f>$D$6</xm:f>
            <x14:dxf>
              <fill>
                <patternFill>
                  <bgColor theme="9"/>
                </patternFill>
              </fill>
            </x14:dxf>
          </x14:cfRule>
          <xm:sqref>N91</xm:sqref>
        </x14:conditionalFormatting>
        <x14:conditionalFormatting xmlns:xm="http://schemas.microsoft.com/office/excel/2006/main">
          <x14:cfRule type="containsText" priority="673" operator="containsText" id="{78B20B32-31C4-4EE3-8211-4198F5257F7D}">
            <xm:f>NOT(ISERROR(SEARCH($D$12,N93)))</xm:f>
            <xm:f>$D$12</xm:f>
            <x14:dxf>
              <font>
                <color rgb="FFC00000"/>
              </font>
            </x14:dxf>
          </x14:cfRule>
          <x14:cfRule type="containsText" priority="674" operator="containsText" id="{323C4468-872D-400E-9DFF-EEEFCD2699D7}">
            <xm:f>NOT(ISERROR(SEARCH($D$11,N93)))</xm:f>
            <xm:f>$D$11</xm:f>
            <x14:dxf>
              <fill>
                <patternFill>
                  <bgColor rgb="FFFF0000"/>
                </patternFill>
              </fill>
            </x14:dxf>
          </x14:cfRule>
          <x14:cfRule type="containsText" priority="675" operator="containsText" id="{4A6927C1-AFE7-4089-9BDA-22ECCEA3C4D3}">
            <xm:f>NOT(ISERROR(SEARCH($D$10,N93)))</xm:f>
            <xm:f>$D$10</xm:f>
            <x14:dxf>
              <fill>
                <patternFill>
                  <bgColor rgb="FFFF66CC"/>
                </patternFill>
              </fill>
            </x14:dxf>
          </x14:cfRule>
          <x14:cfRule type="containsText" priority="676" operator="containsText" id="{C88CA17A-E2CE-4B8F-9CB7-1600882F3E35}">
            <xm:f>NOT(ISERROR(SEARCH($D$9,N93)))</xm:f>
            <xm:f>$D$9</xm:f>
            <x14:dxf>
              <fill>
                <patternFill>
                  <bgColor rgb="FF00B0F0"/>
                </patternFill>
              </fill>
            </x14:dxf>
          </x14:cfRule>
          <x14:cfRule type="containsText" priority="677" operator="containsText" id="{8FADF582-EF35-4B6E-984C-18EC16E85015}">
            <xm:f>NOT(ISERROR(SEARCH($D$8,N93)))</xm:f>
            <xm:f>$D$8</xm:f>
            <x14:dxf>
              <fill>
                <patternFill>
                  <bgColor rgb="FFFFFF00"/>
                </patternFill>
              </fill>
            </x14:dxf>
          </x14:cfRule>
          <x14:cfRule type="containsText" priority="678" operator="containsText" id="{58305870-CD15-4AB2-BB1E-58E84E4EA1DD}">
            <xm:f>NOT(ISERROR(SEARCH($D$7,N93)))</xm:f>
            <xm:f>$D$7</xm:f>
            <x14:dxf>
              <fill>
                <patternFill>
                  <bgColor theme="5"/>
                </patternFill>
              </fill>
            </x14:dxf>
          </x14:cfRule>
          <x14:cfRule type="containsText" priority="679" operator="containsText" id="{6BAD295A-5A8C-4412-A1A8-6CAC7DCE81AC}">
            <xm:f>NOT(ISERROR(SEARCH($D$6,N93)))</xm:f>
            <xm:f>$D$6</xm:f>
            <x14:dxf>
              <fill>
                <patternFill>
                  <bgColor theme="9"/>
                </patternFill>
              </fill>
            </x14:dxf>
          </x14:cfRule>
          <xm:sqref>N93</xm:sqref>
        </x14:conditionalFormatting>
        <x14:conditionalFormatting xmlns:xm="http://schemas.microsoft.com/office/excel/2006/main">
          <x14:cfRule type="containsText" priority="666" operator="containsText" id="{8D885891-AF52-4DFA-8891-8778C10087A1}">
            <xm:f>NOT(ISERROR(SEARCH($D$12,N97)))</xm:f>
            <xm:f>$D$12</xm:f>
            <x14:dxf>
              <font>
                <color rgb="FFC00000"/>
              </font>
            </x14:dxf>
          </x14:cfRule>
          <x14:cfRule type="containsText" priority="667" operator="containsText" id="{A858E303-D2ED-4A25-B945-7E5D67058B18}">
            <xm:f>NOT(ISERROR(SEARCH($D$11,N97)))</xm:f>
            <xm:f>$D$11</xm:f>
            <x14:dxf>
              <fill>
                <patternFill>
                  <bgColor rgb="FFFF0000"/>
                </patternFill>
              </fill>
            </x14:dxf>
          </x14:cfRule>
          <x14:cfRule type="containsText" priority="668" operator="containsText" id="{7E57EF5D-EA15-46F8-A689-510BD8CD403C}">
            <xm:f>NOT(ISERROR(SEARCH($D$10,N97)))</xm:f>
            <xm:f>$D$10</xm:f>
            <x14:dxf>
              <fill>
                <patternFill>
                  <bgColor rgb="FFFF66CC"/>
                </patternFill>
              </fill>
            </x14:dxf>
          </x14:cfRule>
          <x14:cfRule type="containsText" priority="669" operator="containsText" id="{4DA2874F-B05B-491F-97CD-24791718B09C}">
            <xm:f>NOT(ISERROR(SEARCH($D$9,N97)))</xm:f>
            <xm:f>$D$9</xm:f>
            <x14:dxf>
              <fill>
                <patternFill>
                  <bgColor rgb="FF00B0F0"/>
                </patternFill>
              </fill>
            </x14:dxf>
          </x14:cfRule>
          <x14:cfRule type="containsText" priority="670" operator="containsText" id="{C35B51A2-CE18-466B-B091-7B81840DE6DF}">
            <xm:f>NOT(ISERROR(SEARCH($D$8,N97)))</xm:f>
            <xm:f>$D$8</xm:f>
            <x14:dxf>
              <fill>
                <patternFill>
                  <bgColor rgb="FFFFFF00"/>
                </patternFill>
              </fill>
            </x14:dxf>
          </x14:cfRule>
          <x14:cfRule type="containsText" priority="671" operator="containsText" id="{3EBC98D4-F8B7-496F-8221-6F321F0AB9AA}">
            <xm:f>NOT(ISERROR(SEARCH($D$7,N97)))</xm:f>
            <xm:f>$D$7</xm:f>
            <x14:dxf>
              <fill>
                <patternFill>
                  <bgColor theme="5"/>
                </patternFill>
              </fill>
            </x14:dxf>
          </x14:cfRule>
          <x14:cfRule type="containsText" priority="672" operator="containsText" id="{007AF1FA-D5E0-4B47-A622-D3343B146C81}">
            <xm:f>NOT(ISERROR(SEARCH($D$6,N97)))</xm:f>
            <xm:f>$D$6</xm:f>
            <x14:dxf>
              <fill>
                <patternFill>
                  <bgColor theme="9"/>
                </patternFill>
              </fill>
            </x14:dxf>
          </x14:cfRule>
          <xm:sqref>N97</xm:sqref>
        </x14:conditionalFormatting>
        <x14:conditionalFormatting xmlns:xm="http://schemas.microsoft.com/office/excel/2006/main">
          <x14:cfRule type="containsText" priority="659" operator="containsText" id="{7ED8BC74-267E-4A60-8B7D-5BB1F40E5C48}">
            <xm:f>NOT(ISERROR(SEARCH($D$12,N112)))</xm:f>
            <xm:f>$D$12</xm:f>
            <x14:dxf>
              <font>
                <color rgb="FFC00000"/>
              </font>
            </x14:dxf>
          </x14:cfRule>
          <x14:cfRule type="containsText" priority="660" operator="containsText" id="{FB99A616-61FB-4127-A290-AD9732EF5DCB}">
            <xm:f>NOT(ISERROR(SEARCH($D$11,N112)))</xm:f>
            <xm:f>$D$11</xm:f>
            <x14:dxf>
              <fill>
                <patternFill>
                  <bgColor rgb="FFFF0000"/>
                </patternFill>
              </fill>
            </x14:dxf>
          </x14:cfRule>
          <x14:cfRule type="containsText" priority="661" operator="containsText" id="{30589175-13A1-4F05-BE19-C62A5C9EE7A1}">
            <xm:f>NOT(ISERROR(SEARCH($D$10,N112)))</xm:f>
            <xm:f>$D$10</xm:f>
            <x14:dxf>
              <fill>
                <patternFill>
                  <bgColor rgb="FFFF66CC"/>
                </patternFill>
              </fill>
            </x14:dxf>
          </x14:cfRule>
          <x14:cfRule type="containsText" priority="662" operator="containsText" id="{2E8FA227-C8B3-4DC1-9EFB-AC2529815CE3}">
            <xm:f>NOT(ISERROR(SEARCH($D$9,N112)))</xm:f>
            <xm:f>$D$9</xm:f>
            <x14:dxf>
              <fill>
                <patternFill>
                  <bgColor rgb="FF00B0F0"/>
                </patternFill>
              </fill>
            </x14:dxf>
          </x14:cfRule>
          <x14:cfRule type="containsText" priority="663" operator="containsText" id="{A269CA6A-8B2A-402E-A432-3B9F28FC4817}">
            <xm:f>NOT(ISERROR(SEARCH($D$8,N112)))</xm:f>
            <xm:f>$D$8</xm:f>
            <x14:dxf>
              <fill>
                <patternFill>
                  <bgColor rgb="FFFFFF00"/>
                </patternFill>
              </fill>
            </x14:dxf>
          </x14:cfRule>
          <x14:cfRule type="containsText" priority="664" operator="containsText" id="{F079AA79-04C6-47AD-B045-B68972043D0E}">
            <xm:f>NOT(ISERROR(SEARCH($D$7,N112)))</xm:f>
            <xm:f>$D$7</xm:f>
            <x14:dxf>
              <fill>
                <patternFill>
                  <bgColor theme="5"/>
                </patternFill>
              </fill>
            </x14:dxf>
          </x14:cfRule>
          <x14:cfRule type="containsText" priority="665" operator="containsText" id="{86A1E029-DB42-4A45-8E8E-FBEE6A0CD588}">
            <xm:f>NOT(ISERROR(SEARCH($D$6,N112)))</xm:f>
            <xm:f>$D$6</xm:f>
            <x14:dxf>
              <fill>
                <patternFill>
                  <bgColor theme="9"/>
                </patternFill>
              </fill>
            </x14:dxf>
          </x14:cfRule>
          <xm:sqref>N112</xm:sqref>
        </x14:conditionalFormatting>
        <x14:conditionalFormatting xmlns:xm="http://schemas.microsoft.com/office/excel/2006/main">
          <x14:cfRule type="containsText" priority="652" operator="containsText" id="{197A43FA-A085-4BD0-953D-54910C2CA0AC}">
            <xm:f>NOT(ISERROR(SEARCH($D$12,N213)))</xm:f>
            <xm:f>$D$12</xm:f>
            <x14:dxf>
              <font>
                <color rgb="FFC00000"/>
              </font>
            </x14:dxf>
          </x14:cfRule>
          <x14:cfRule type="containsText" priority="653" operator="containsText" id="{7C7DA173-6E52-4715-B348-8C48D5FE3D5B}">
            <xm:f>NOT(ISERROR(SEARCH($D$11,N213)))</xm:f>
            <xm:f>$D$11</xm:f>
            <x14:dxf>
              <fill>
                <patternFill>
                  <bgColor rgb="FFFF0000"/>
                </patternFill>
              </fill>
            </x14:dxf>
          </x14:cfRule>
          <x14:cfRule type="containsText" priority="654" operator="containsText" id="{20634216-05BD-4DF0-8F8C-2CCBA3239E00}">
            <xm:f>NOT(ISERROR(SEARCH($D$10,N213)))</xm:f>
            <xm:f>$D$10</xm:f>
            <x14:dxf>
              <fill>
                <patternFill>
                  <bgColor rgb="FFFF66CC"/>
                </patternFill>
              </fill>
            </x14:dxf>
          </x14:cfRule>
          <x14:cfRule type="containsText" priority="655" operator="containsText" id="{E8DC151E-BDFE-4492-B925-9851DF232365}">
            <xm:f>NOT(ISERROR(SEARCH($D$9,N213)))</xm:f>
            <xm:f>$D$9</xm:f>
            <x14:dxf>
              <fill>
                <patternFill>
                  <bgColor rgb="FF00B0F0"/>
                </patternFill>
              </fill>
            </x14:dxf>
          </x14:cfRule>
          <x14:cfRule type="containsText" priority="656" operator="containsText" id="{C853B079-FCD3-4C12-9572-3266732C65FF}">
            <xm:f>NOT(ISERROR(SEARCH($D$8,N213)))</xm:f>
            <xm:f>$D$8</xm:f>
            <x14:dxf>
              <fill>
                <patternFill>
                  <bgColor rgb="FFFFFF00"/>
                </patternFill>
              </fill>
            </x14:dxf>
          </x14:cfRule>
          <x14:cfRule type="containsText" priority="657" operator="containsText" id="{C8A270F1-41EB-4523-99ED-5AC563527884}">
            <xm:f>NOT(ISERROR(SEARCH($D$7,N213)))</xm:f>
            <xm:f>$D$7</xm:f>
            <x14:dxf>
              <fill>
                <patternFill>
                  <bgColor theme="5"/>
                </patternFill>
              </fill>
            </x14:dxf>
          </x14:cfRule>
          <x14:cfRule type="containsText" priority="658" operator="containsText" id="{3915D780-BC85-41FB-A3BB-2FA5E173FA1D}">
            <xm:f>NOT(ISERROR(SEARCH($D$6,N213)))</xm:f>
            <xm:f>$D$6</xm:f>
            <x14:dxf>
              <fill>
                <patternFill>
                  <bgColor theme="9"/>
                </patternFill>
              </fill>
            </x14:dxf>
          </x14:cfRule>
          <xm:sqref>N213</xm:sqref>
        </x14:conditionalFormatting>
        <x14:conditionalFormatting xmlns:xm="http://schemas.microsoft.com/office/excel/2006/main">
          <x14:cfRule type="containsText" priority="645" operator="containsText" id="{033F8D3E-351C-435D-A7F8-02F20E197AB8}">
            <xm:f>NOT(ISERROR(SEARCH($D$12,N231)))</xm:f>
            <xm:f>$D$12</xm:f>
            <x14:dxf>
              <font>
                <color rgb="FFC00000"/>
              </font>
            </x14:dxf>
          </x14:cfRule>
          <x14:cfRule type="containsText" priority="646" operator="containsText" id="{622026CD-B062-4B8E-AC97-DAEE1C4D1246}">
            <xm:f>NOT(ISERROR(SEARCH($D$11,N231)))</xm:f>
            <xm:f>$D$11</xm:f>
            <x14:dxf>
              <fill>
                <patternFill>
                  <bgColor rgb="FFFF0000"/>
                </patternFill>
              </fill>
            </x14:dxf>
          </x14:cfRule>
          <x14:cfRule type="containsText" priority="647" operator="containsText" id="{2895FBE7-0544-4934-B7F7-1CFD882D5F5F}">
            <xm:f>NOT(ISERROR(SEARCH($D$10,N231)))</xm:f>
            <xm:f>$D$10</xm:f>
            <x14:dxf>
              <fill>
                <patternFill>
                  <bgColor rgb="FFFF66CC"/>
                </patternFill>
              </fill>
            </x14:dxf>
          </x14:cfRule>
          <x14:cfRule type="containsText" priority="648" operator="containsText" id="{3B333ABB-D939-452B-ABB4-3A9B79415310}">
            <xm:f>NOT(ISERROR(SEARCH($D$9,N231)))</xm:f>
            <xm:f>$D$9</xm:f>
            <x14:dxf>
              <fill>
                <patternFill>
                  <bgColor rgb="FF00B0F0"/>
                </patternFill>
              </fill>
            </x14:dxf>
          </x14:cfRule>
          <x14:cfRule type="containsText" priority="649" operator="containsText" id="{C76C0791-DDF3-4BA1-9CA8-EE88EE43AFA9}">
            <xm:f>NOT(ISERROR(SEARCH($D$8,N231)))</xm:f>
            <xm:f>$D$8</xm:f>
            <x14:dxf>
              <fill>
                <patternFill>
                  <bgColor rgb="FFFFFF00"/>
                </patternFill>
              </fill>
            </x14:dxf>
          </x14:cfRule>
          <x14:cfRule type="containsText" priority="650" operator="containsText" id="{F19415DA-30A3-46C0-A08E-4FC24C34D771}">
            <xm:f>NOT(ISERROR(SEARCH($D$7,N231)))</xm:f>
            <xm:f>$D$7</xm:f>
            <x14:dxf>
              <fill>
                <patternFill>
                  <bgColor theme="5"/>
                </patternFill>
              </fill>
            </x14:dxf>
          </x14:cfRule>
          <x14:cfRule type="containsText" priority="651" operator="containsText" id="{DA745576-14F5-4230-B527-FB422DD30880}">
            <xm:f>NOT(ISERROR(SEARCH($D$6,N231)))</xm:f>
            <xm:f>$D$6</xm:f>
            <x14:dxf>
              <fill>
                <patternFill>
                  <bgColor theme="9"/>
                </patternFill>
              </fill>
            </x14:dxf>
          </x14:cfRule>
          <xm:sqref>N231</xm:sqref>
        </x14:conditionalFormatting>
        <x14:conditionalFormatting xmlns:xm="http://schemas.microsoft.com/office/excel/2006/main">
          <x14:cfRule type="containsText" priority="638" operator="containsText" id="{7488C5AA-FEAC-47CC-A70D-86A463D174C1}">
            <xm:f>NOT(ISERROR(SEARCH($D$12,N78)))</xm:f>
            <xm:f>$D$12</xm:f>
            <x14:dxf>
              <font>
                <color rgb="FFC00000"/>
              </font>
            </x14:dxf>
          </x14:cfRule>
          <x14:cfRule type="containsText" priority="639" operator="containsText" id="{FB78223B-1C06-4400-9C8E-70DE7F4FC7D7}">
            <xm:f>NOT(ISERROR(SEARCH($D$11,N78)))</xm:f>
            <xm:f>$D$11</xm:f>
            <x14:dxf>
              <fill>
                <patternFill>
                  <bgColor rgb="FFFF0000"/>
                </patternFill>
              </fill>
            </x14:dxf>
          </x14:cfRule>
          <x14:cfRule type="containsText" priority="640" operator="containsText" id="{172E9653-421E-47CA-8F3A-0B418A032BDE}">
            <xm:f>NOT(ISERROR(SEARCH($D$10,N78)))</xm:f>
            <xm:f>$D$10</xm:f>
            <x14:dxf>
              <fill>
                <patternFill>
                  <bgColor rgb="FFFF66CC"/>
                </patternFill>
              </fill>
            </x14:dxf>
          </x14:cfRule>
          <x14:cfRule type="containsText" priority="641" operator="containsText" id="{C2C19518-3624-4B1D-B55A-BEFEEA03B9B3}">
            <xm:f>NOT(ISERROR(SEARCH($D$9,N78)))</xm:f>
            <xm:f>$D$9</xm:f>
            <x14:dxf>
              <fill>
                <patternFill>
                  <bgColor rgb="FF00B0F0"/>
                </patternFill>
              </fill>
            </x14:dxf>
          </x14:cfRule>
          <x14:cfRule type="containsText" priority="642" operator="containsText" id="{87C5D349-2616-4A7E-AA2A-AE0C412BD42E}">
            <xm:f>NOT(ISERROR(SEARCH($D$8,N78)))</xm:f>
            <xm:f>$D$8</xm:f>
            <x14:dxf>
              <fill>
                <patternFill>
                  <bgColor rgb="FFFFFF00"/>
                </patternFill>
              </fill>
            </x14:dxf>
          </x14:cfRule>
          <x14:cfRule type="containsText" priority="643" operator="containsText" id="{D5F673CA-6EA8-4082-91F8-2DB60DFBC6FF}">
            <xm:f>NOT(ISERROR(SEARCH($D$7,N78)))</xm:f>
            <xm:f>$D$7</xm:f>
            <x14:dxf>
              <fill>
                <patternFill>
                  <bgColor theme="5"/>
                </patternFill>
              </fill>
            </x14:dxf>
          </x14:cfRule>
          <x14:cfRule type="containsText" priority="644" operator="containsText" id="{3038ECB7-06CA-45E0-8627-B676E9B3CC77}">
            <xm:f>NOT(ISERROR(SEARCH($D$6,N78)))</xm:f>
            <xm:f>$D$6</xm:f>
            <x14:dxf>
              <fill>
                <patternFill>
                  <bgColor theme="9"/>
                </patternFill>
              </fill>
            </x14:dxf>
          </x14:cfRule>
          <xm:sqref>N78</xm:sqref>
        </x14:conditionalFormatting>
        <x14:conditionalFormatting xmlns:xm="http://schemas.microsoft.com/office/excel/2006/main">
          <x14:cfRule type="containsText" priority="631" operator="containsText" id="{62620721-A864-4615-90E4-688D500BF18F}">
            <xm:f>NOT(ISERROR(SEARCH($D$12,N128)))</xm:f>
            <xm:f>$D$12</xm:f>
            <x14:dxf>
              <font>
                <color rgb="FFC00000"/>
              </font>
            </x14:dxf>
          </x14:cfRule>
          <x14:cfRule type="containsText" priority="632" operator="containsText" id="{261DF003-0A61-4415-AACD-52E33257FEB7}">
            <xm:f>NOT(ISERROR(SEARCH($D$11,N128)))</xm:f>
            <xm:f>$D$11</xm:f>
            <x14:dxf>
              <fill>
                <patternFill>
                  <bgColor rgb="FFFF0000"/>
                </patternFill>
              </fill>
            </x14:dxf>
          </x14:cfRule>
          <x14:cfRule type="containsText" priority="633" operator="containsText" id="{61262F5E-08D6-4BFD-84C1-6841F2D81359}">
            <xm:f>NOT(ISERROR(SEARCH($D$10,N128)))</xm:f>
            <xm:f>$D$10</xm:f>
            <x14:dxf>
              <fill>
                <patternFill>
                  <bgColor rgb="FFFF66CC"/>
                </patternFill>
              </fill>
            </x14:dxf>
          </x14:cfRule>
          <x14:cfRule type="containsText" priority="634" operator="containsText" id="{1220829A-0FD0-4DE5-93D7-B049AD5630BD}">
            <xm:f>NOT(ISERROR(SEARCH($D$9,N128)))</xm:f>
            <xm:f>$D$9</xm:f>
            <x14:dxf>
              <fill>
                <patternFill>
                  <bgColor rgb="FF00B0F0"/>
                </patternFill>
              </fill>
            </x14:dxf>
          </x14:cfRule>
          <x14:cfRule type="containsText" priority="635" operator="containsText" id="{2761A575-4625-4F7A-A98A-9692D7BE1719}">
            <xm:f>NOT(ISERROR(SEARCH($D$8,N128)))</xm:f>
            <xm:f>$D$8</xm:f>
            <x14:dxf>
              <fill>
                <patternFill>
                  <bgColor rgb="FFFFFF00"/>
                </patternFill>
              </fill>
            </x14:dxf>
          </x14:cfRule>
          <x14:cfRule type="containsText" priority="636" operator="containsText" id="{D4F9AB58-33A4-484A-993F-234729CCB8BB}">
            <xm:f>NOT(ISERROR(SEARCH($D$7,N128)))</xm:f>
            <xm:f>$D$7</xm:f>
            <x14:dxf>
              <fill>
                <patternFill>
                  <bgColor theme="5"/>
                </patternFill>
              </fill>
            </x14:dxf>
          </x14:cfRule>
          <x14:cfRule type="containsText" priority="637" operator="containsText" id="{C8F59848-B735-4D3A-9DE5-5312AE870A26}">
            <xm:f>NOT(ISERROR(SEARCH($D$6,N128)))</xm:f>
            <xm:f>$D$6</xm:f>
            <x14:dxf>
              <fill>
                <patternFill>
                  <bgColor theme="9"/>
                </patternFill>
              </fill>
            </x14:dxf>
          </x14:cfRule>
          <xm:sqref>N128</xm:sqref>
        </x14:conditionalFormatting>
        <x14:conditionalFormatting xmlns:xm="http://schemas.microsoft.com/office/excel/2006/main">
          <x14:cfRule type="containsText" priority="624" operator="containsText" id="{65FF53A3-6167-497C-8C3A-26FA36EFEBD1}">
            <xm:f>NOT(ISERROR(SEARCH($D$12,N133)))</xm:f>
            <xm:f>$D$12</xm:f>
            <x14:dxf>
              <font>
                <color rgb="FFC00000"/>
              </font>
            </x14:dxf>
          </x14:cfRule>
          <x14:cfRule type="containsText" priority="625" operator="containsText" id="{0C4F7B90-3F8A-4E20-B8CD-347B2471C4E8}">
            <xm:f>NOT(ISERROR(SEARCH($D$11,N133)))</xm:f>
            <xm:f>$D$11</xm:f>
            <x14:dxf>
              <fill>
                <patternFill>
                  <bgColor rgb="FFFF0000"/>
                </patternFill>
              </fill>
            </x14:dxf>
          </x14:cfRule>
          <x14:cfRule type="containsText" priority="626" operator="containsText" id="{D8A0D853-143E-4FD4-8A70-2111A1F5B3B5}">
            <xm:f>NOT(ISERROR(SEARCH($D$10,N133)))</xm:f>
            <xm:f>$D$10</xm:f>
            <x14:dxf>
              <fill>
                <patternFill>
                  <bgColor rgb="FFFF66CC"/>
                </patternFill>
              </fill>
            </x14:dxf>
          </x14:cfRule>
          <x14:cfRule type="containsText" priority="627" operator="containsText" id="{793854C5-CD24-441A-A7DA-02782A877CFE}">
            <xm:f>NOT(ISERROR(SEARCH($D$9,N133)))</xm:f>
            <xm:f>$D$9</xm:f>
            <x14:dxf>
              <fill>
                <patternFill>
                  <bgColor rgb="FF00B0F0"/>
                </patternFill>
              </fill>
            </x14:dxf>
          </x14:cfRule>
          <x14:cfRule type="containsText" priority="628" operator="containsText" id="{F3C74644-0B7A-4841-A1F6-FE9322286582}">
            <xm:f>NOT(ISERROR(SEARCH($D$8,N133)))</xm:f>
            <xm:f>$D$8</xm:f>
            <x14:dxf>
              <fill>
                <patternFill>
                  <bgColor rgb="FFFFFF00"/>
                </patternFill>
              </fill>
            </x14:dxf>
          </x14:cfRule>
          <x14:cfRule type="containsText" priority="629" operator="containsText" id="{6442E643-3E00-4BF3-AC2F-EFD13CBF428E}">
            <xm:f>NOT(ISERROR(SEARCH($D$7,N133)))</xm:f>
            <xm:f>$D$7</xm:f>
            <x14:dxf>
              <fill>
                <patternFill>
                  <bgColor theme="5"/>
                </patternFill>
              </fill>
            </x14:dxf>
          </x14:cfRule>
          <x14:cfRule type="containsText" priority="630" operator="containsText" id="{D7CBC3CB-B175-47B1-B905-FE2B1C964798}">
            <xm:f>NOT(ISERROR(SEARCH($D$6,N133)))</xm:f>
            <xm:f>$D$6</xm:f>
            <x14:dxf>
              <fill>
                <patternFill>
                  <bgColor theme="9"/>
                </patternFill>
              </fill>
            </x14:dxf>
          </x14:cfRule>
          <xm:sqref>N133</xm:sqref>
        </x14:conditionalFormatting>
        <x14:conditionalFormatting xmlns:xm="http://schemas.microsoft.com/office/excel/2006/main">
          <x14:cfRule type="containsText" priority="617" operator="containsText" id="{EC6F0C0C-5012-45B0-BC6E-46DE3E809B2B}">
            <xm:f>NOT(ISERROR(SEARCH($D$12,N137)))</xm:f>
            <xm:f>$D$12</xm:f>
            <x14:dxf>
              <font>
                <color rgb="FFC00000"/>
              </font>
            </x14:dxf>
          </x14:cfRule>
          <x14:cfRule type="containsText" priority="618" operator="containsText" id="{DDD967B3-3C72-413D-A0D6-A3B7BD5C3BC9}">
            <xm:f>NOT(ISERROR(SEARCH($D$11,N137)))</xm:f>
            <xm:f>$D$11</xm:f>
            <x14:dxf>
              <fill>
                <patternFill>
                  <bgColor rgb="FFFF0000"/>
                </patternFill>
              </fill>
            </x14:dxf>
          </x14:cfRule>
          <x14:cfRule type="containsText" priority="619" operator="containsText" id="{6A42325E-FDDA-4DB4-AACA-592CD35C555A}">
            <xm:f>NOT(ISERROR(SEARCH($D$10,N137)))</xm:f>
            <xm:f>$D$10</xm:f>
            <x14:dxf>
              <fill>
                <patternFill>
                  <bgColor rgb="FFFF66CC"/>
                </patternFill>
              </fill>
            </x14:dxf>
          </x14:cfRule>
          <x14:cfRule type="containsText" priority="620" operator="containsText" id="{9D2D629C-2FEE-4D15-B5AF-15077EB84AD0}">
            <xm:f>NOT(ISERROR(SEARCH($D$9,N137)))</xm:f>
            <xm:f>$D$9</xm:f>
            <x14:dxf>
              <fill>
                <patternFill>
                  <bgColor rgb="FF00B0F0"/>
                </patternFill>
              </fill>
            </x14:dxf>
          </x14:cfRule>
          <x14:cfRule type="containsText" priority="621" operator="containsText" id="{C8F5EDEC-6748-4977-99CC-7839D4C7AD68}">
            <xm:f>NOT(ISERROR(SEARCH($D$8,N137)))</xm:f>
            <xm:f>$D$8</xm:f>
            <x14:dxf>
              <fill>
                <patternFill>
                  <bgColor rgb="FFFFFF00"/>
                </patternFill>
              </fill>
            </x14:dxf>
          </x14:cfRule>
          <x14:cfRule type="containsText" priority="622" operator="containsText" id="{70949718-CF67-427F-8F8C-338199FC2562}">
            <xm:f>NOT(ISERROR(SEARCH($D$7,N137)))</xm:f>
            <xm:f>$D$7</xm:f>
            <x14:dxf>
              <fill>
                <patternFill>
                  <bgColor theme="5"/>
                </patternFill>
              </fill>
            </x14:dxf>
          </x14:cfRule>
          <x14:cfRule type="containsText" priority="623" operator="containsText" id="{F59041C0-AD15-4685-AD02-2482C0968978}">
            <xm:f>NOT(ISERROR(SEARCH($D$6,N137)))</xm:f>
            <xm:f>$D$6</xm:f>
            <x14:dxf>
              <fill>
                <patternFill>
                  <bgColor theme="9"/>
                </patternFill>
              </fill>
            </x14:dxf>
          </x14:cfRule>
          <xm:sqref>N137</xm:sqref>
        </x14:conditionalFormatting>
        <x14:conditionalFormatting xmlns:xm="http://schemas.microsoft.com/office/excel/2006/main">
          <x14:cfRule type="containsText" priority="610" operator="containsText" id="{74C4C0EC-C86C-4F1E-8D0B-DD2224EBDF9E}">
            <xm:f>NOT(ISERROR(SEARCH($D$12,N139)))</xm:f>
            <xm:f>$D$12</xm:f>
            <x14:dxf>
              <font>
                <color rgb="FFC00000"/>
              </font>
            </x14:dxf>
          </x14:cfRule>
          <x14:cfRule type="containsText" priority="611" operator="containsText" id="{ABBF72BF-FBF5-4FAD-BA26-1FE626499F2E}">
            <xm:f>NOT(ISERROR(SEARCH($D$11,N139)))</xm:f>
            <xm:f>$D$11</xm:f>
            <x14:dxf>
              <fill>
                <patternFill>
                  <bgColor rgb="FFFF0000"/>
                </patternFill>
              </fill>
            </x14:dxf>
          </x14:cfRule>
          <x14:cfRule type="containsText" priority="612" operator="containsText" id="{785B1FEF-3554-409A-ACBC-6FE883B0E09B}">
            <xm:f>NOT(ISERROR(SEARCH($D$10,N139)))</xm:f>
            <xm:f>$D$10</xm:f>
            <x14:dxf>
              <fill>
                <patternFill>
                  <bgColor rgb="FFFF66CC"/>
                </patternFill>
              </fill>
            </x14:dxf>
          </x14:cfRule>
          <x14:cfRule type="containsText" priority="613" operator="containsText" id="{07C106E4-68AB-4DA6-8AB5-9721BF07DCAB}">
            <xm:f>NOT(ISERROR(SEARCH($D$9,N139)))</xm:f>
            <xm:f>$D$9</xm:f>
            <x14:dxf>
              <fill>
                <patternFill>
                  <bgColor rgb="FF00B0F0"/>
                </patternFill>
              </fill>
            </x14:dxf>
          </x14:cfRule>
          <x14:cfRule type="containsText" priority="614" operator="containsText" id="{A6F769B2-CDA5-4C16-86C9-A081AD3B9C1B}">
            <xm:f>NOT(ISERROR(SEARCH($D$8,N139)))</xm:f>
            <xm:f>$D$8</xm:f>
            <x14:dxf>
              <fill>
                <patternFill>
                  <bgColor rgb="FFFFFF00"/>
                </patternFill>
              </fill>
            </x14:dxf>
          </x14:cfRule>
          <x14:cfRule type="containsText" priority="615" operator="containsText" id="{C6985299-240D-4784-8147-4562B18E92EC}">
            <xm:f>NOT(ISERROR(SEARCH($D$7,N139)))</xm:f>
            <xm:f>$D$7</xm:f>
            <x14:dxf>
              <fill>
                <patternFill>
                  <bgColor theme="5"/>
                </patternFill>
              </fill>
            </x14:dxf>
          </x14:cfRule>
          <x14:cfRule type="containsText" priority="616" operator="containsText" id="{99615334-2B3B-45A8-A999-3F1487C8A14D}">
            <xm:f>NOT(ISERROR(SEARCH($D$6,N139)))</xm:f>
            <xm:f>$D$6</xm:f>
            <x14:dxf>
              <fill>
                <patternFill>
                  <bgColor theme="9"/>
                </patternFill>
              </fill>
            </x14:dxf>
          </x14:cfRule>
          <xm:sqref>N139</xm:sqref>
        </x14:conditionalFormatting>
        <x14:conditionalFormatting xmlns:xm="http://schemas.microsoft.com/office/excel/2006/main">
          <x14:cfRule type="containsText" priority="603" operator="containsText" id="{A4750FA8-001B-4498-8FF7-B74299E623AC}">
            <xm:f>NOT(ISERROR(SEARCH($D$12,N141)))</xm:f>
            <xm:f>$D$12</xm:f>
            <x14:dxf>
              <font>
                <color rgb="FFC00000"/>
              </font>
            </x14:dxf>
          </x14:cfRule>
          <x14:cfRule type="containsText" priority="604" operator="containsText" id="{D91BEE5F-C54E-421A-810D-43E8414BE7EF}">
            <xm:f>NOT(ISERROR(SEARCH($D$11,N141)))</xm:f>
            <xm:f>$D$11</xm:f>
            <x14:dxf>
              <fill>
                <patternFill>
                  <bgColor rgb="FFFF0000"/>
                </patternFill>
              </fill>
            </x14:dxf>
          </x14:cfRule>
          <x14:cfRule type="containsText" priority="605" operator="containsText" id="{6855D2DE-DD2A-40E9-AE90-0DB2C7458CBB}">
            <xm:f>NOT(ISERROR(SEARCH($D$10,N141)))</xm:f>
            <xm:f>$D$10</xm:f>
            <x14:dxf>
              <fill>
                <patternFill>
                  <bgColor rgb="FFFF66CC"/>
                </patternFill>
              </fill>
            </x14:dxf>
          </x14:cfRule>
          <x14:cfRule type="containsText" priority="606" operator="containsText" id="{D74B7FF1-68A3-4180-8228-D95409FD9F8F}">
            <xm:f>NOT(ISERROR(SEARCH($D$9,N141)))</xm:f>
            <xm:f>$D$9</xm:f>
            <x14:dxf>
              <fill>
                <patternFill>
                  <bgColor rgb="FF00B0F0"/>
                </patternFill>
              </fill>
            </x14:dxf>
          </x14:cfRule>
          <x14:cfRule type="containsText" priority="607" operator="containsText" id="{37CF9C1A-04B1-4245-91FE-7FB23A3D71C5}">
            <xm:f>NOT(ISERROR(SEARCH($D$8,N141)))</xm:f>
            <xm:f>$D$8</xm:f>
            <x14:dxf>
              <fill>
                <patternFill>
                  <bgColor rgb="FFFFFF00"/>
                </patternFill>
              </fill>
            </x14:dxf>
          </x14:cfRule>
          <x14:cfRule type="containsText" priority="608" operator="containsText" id="{F997E702-3761-441A-8BBE-F1D589F5CEC4}">
            <xm:f>NOT(ISERROR(SEARCH($D$7,N141)))</xm:f>
            <xm:f>$D$7</xm:f>
            <x14:dxf>
              <fill>
                <patternFill>
                  <bgColor theme="5"/>
                </patternFill>
              </fill>
            </x14:dxf>
          </x14:cfRule>
          <x14:cfRule type="containsText" priority="609" operator="containsText" id="{2819C74D-E34A-4381-84A8-3FFB8ACBA156}">
            <xm:f>NOT(ISERROR(SEARCH($D$6,N141)))</xm:f>
            <xm:f>$D$6</xm:f>
            <x14:dxf>
              <fill>
                <patternFill>
                  <bgColor theme="9"/>
                </patternFill>
              </fill>
            </x14:dxf>
          </x14:cfRule>
          <xm:sqref>N141</xm:sqref>
        </x14:conditionalFormatting>
        <x14:conditionalFormatting xmlns:xm="http://schemas.microsoft.com/office/excel/2006/main">
          <x14:cfRule type="containsText" priority="596" operator="containsText" id="{A6E98CD4-076A-4B94-85AB-E9634F6E135A}">
            <xm:f>NOT(ISERROR(SEARCH($D$12,N178)))</xm:f>
            <xm:f>$D$12</xm:f>
            <x14:dxf>
              <font>
                <color rgb="FFC00000"/>
              </font>
            </x14:dxf>
          </x14:cfRule>
          <x14:cfRule type="containsText" priority="597" operator="containsText" id="{DF70C5D0-7503-405D-9FC6-5A4A5C66E457}">
            <xm:f>NOT(ISERROR(SEARCH($D$11,N178)))</xm:f>
            <xm:f>$D$11</xm:f>
            <x14:dxf>
              <fill>
                <patternFill>
                  <bgColor rgb="FFFF0000"/>
                </patternFill>
              </fill>
            </x14:dxf>
          </x14:cfRule>
          <x14:cfRule type="containsText" priority="598" operator="containsText" id="{467790BB-A380-46E1-B02A-F739E3FBCC09}">
            <xm:f>NOT(ISERROR(SEARCH($D$10,N178)))</xm:f>
            <xm:f>$D$10</xm:f>
            <x14:dxf>
              <fill>
                <patternFill>
                  <bgColor rgb="FFFF66CC"/>
                </patternFill>
              </fill>
            </x14:dxf>
          </x14:cfRule>
          <x14:cfRule type="containsText" priority="599" operator="containsText" id="{D8FD3546-9F18-4F4A-A1D2-2D2CB5706463}">
            <xm:f>NOT(ISERROR(SEARCH($D$9,N178)))</xm:f>
            <xm:f>$D$9</xm:f>
            <x14:dxf>
              <fill>
                <patternFill>
                  <bgColor rgb="FF00B0F0"/>
                </patternFill>
              </fill>
            </x14:dxf>
          </x14:cfRule>
          <x14:cfRule type="containsText" priority="600" operator="containsText" id="{BEDB7684-CDB6-4551-9240-540BA59BF4CB}">
            <xm:f>NOT(ISERROR(SEARCH($D$8,N178)))</xm:f>
            <xm:f>$D$8</xm:f>
            <x14:dxf>
              <fill>
                <patternFill>
                  <bgColor rgb="FFFFFF00"/>
                </patternFill>
              </fill>
            </x14:dxf>
          </x14:cfRule>
          <x14:cfRule type="containsText" priority="601" operator="containsText" id="{8F295C96-1D59-44FB-88E7-753481D58ACF}">
            <xm:f>NOT(ISERROR(SEARCH($D$7,N178)))</xm:f>
            <xm:f>$D$7</xm:f>
            <x14:dxf>
              <fill>
                <patternFill>
                  <bgColor theme="5"/>
                </patternFill>
              </fill>
            </x14:dxf>
          </x14:cfRule>
          <x14:cfRule type="containsText" priority="602" operator="containsText" id="{577744B4-75A8-4BB6-A5D5-43D76A0E817D}">
            <xm:f>NOT(ISERROR(SEARCH($D$6,N178)))</xm:f>
            <xm:f>$D$6</xm:f>
            <x14:dxf>
              <fill>
                <patternFill>
                  <bgColor theme="9"/>
                </patternFill>
              </fill>
            </x14:dxf>
          </x14:cfRule>
          <xm:sqref>N178</xm:sqref>
        </x14:conditionalFormatting>
        <x14:conditionalFormatting xmlns:xm="http://schemas.microsoft.com/office/excel/2006/main">
          <x14:cfRule type="containsText" priority="589" operator="containsText" id="{830E212B-ACD6-4989-BE3E-4F01B83B6F6F}">
            <xm:f>NOT(ISERROR(SEARCH($D$12,N179)))</xm:f>
            <xm:f>$D$12</xm:f>
            <x14:dxf>
              <font>
                <color rgb="FFC00000"/>
              </font>
            </x14:dxf>
          </x14:cfRule>
          <x14:cfRule type="containsText" priority="590" operator="containsText" id="{A44FA914-EA0B-40B4-A4DF-9745A466FE18}">
            <xm:f>NOT(ISERROR(SEARCH($D$11,N179)))</xm:f>
            <xm:f>$D$11</xm:f>
            <x14:dxf>
              <fill>
                <patternFill>
                  <bgColor rgb="FFFF0000"/>
                </patternFill>
              </fill>
            </x14:dxf>
          </x14:cfRule>
          <x14:cfRule type="containsText" priority="591" operator="containsText" id="{3BEE5217-96AB-409E-A487-D4C754AC2E03}">
            <xm:f>NOT(ISERROR(SEARCH($D$10,N179)))</xm:f>
            <xm:f>$D$10</xm:f>
            <x14:dxf>
              <fill>
                <patternFill>
                  <bgColor rgb="FFFF66CC"/>
                </patternFill>
              </fill>
            </x14:dxf>
          </x14:cfRule>
          <x14:cfRule type="containsText" priority="592" operator="containsText" id="{A89A03B4-EFBB-470B-8CFD-C3C0ED1BBFAE}">
            <xm:f>NOT(ISERROR(SEARCH($D$9,N179)))</xm:f>
            <xm:f>$D$9</xm:f>
            <x14:dxf>
              <fill>
                <patternFill>
                  <bgColor rgb="FF00B0F0"/>
                </patternFill>
              </fill>
            </x14:dxf>
          </x14:cfRule>
          <x14:cfRule type="containsText" priority="593" operator="containsText" id="{559D95C2-47AA-41C1-BB19-22DDF4A4ED7C}">
            <xm:f>NOT(ISERROR(SEARCH($D$8,N179)))</xm:f>
            <xm:f>$D$8</xm:f>
            <x14:dxf>
              <fill>
                <patternFill>
                  <bgColor rgb="FFFFFF00"/>
                </patternFill>
              </fill>
            </x14:dxf>
          </x14:cfRule>
          <x14:cfRule type="containsText" priority="594" operator="containsText" id="{62BA0737-22E4-4A2C-B281-B3587FEEFB6C}">
            <xm:f>NOT(ISERROR(SEARCH($D$7,N179)))</xm:f>
            <xm:f>$D$7</xm:f>
            <x14:dxf>
              <fill>
                <patternFill>
                  <bgColor theme="5"/>
                </patternFill>
              </fill>
            </x14:dxf>
          </x14:cfRule>
          <x14:cfRule type="containsText" priority="595" operator="containsText" id="{37ABA161-A5E1-425D-BC4E-2D3E3F54DD80}">
            <xm:f>NOT(ISERROR(SEARCH($D$6,N179)))</xm:f>
            <xm:f>$D$6</xm:f>
            <x14:dxf>
              <fill>
                <patternFill>
                  <bgColor theme="9"/>
                </patternFill>
              </fill>
            </x14:dxf>
          </x14:cfRule>
          <xm:sqref>N179</xm:sqref>
        </x14:conditionalFormatting>
        <x14:conditionalFormatting xmlns:xm="http://schemas.microsoft.com/office/excel/2006/main">
          <x14:cfRule type="containsText" priority="582" operator="containsText" id="{A97E7748-1F57-45C2-9F82-C6FE5707296D}">
            <xm:f>NOT(ISERROR(SEARCH($D$12,N186)))</xm:f>
            <xm:f>$D$12</xm:f>
            <x14:dxf>
              <font>
                <color rgb="FFC00000"/>
              </font>
            </x14:dxf>
          </x14:cfRule>
          <x14:cfRule type="containsText" priority="583" operator="containsText" id="{3F9F5074-156B-4716-A714-5D42D9CC8DE0}">
            <xm:f>NOT(ISERROR(SEARCH($D$11,N186)))</xm:f>
            <xm:f>$D$11</xm:f>
            <x14:dxf>
              <fill>
                <patternFill>
                  <bgColor rgb="FFFF0000"/>
                </patternFill>
              </fill>
            </x14:dxf>
          </x14:cfRule>
          <x14:cfRule type="containsText" priority="584" operator="containsText" id="{B47CBF04-68D9-4DD2-AA97-267301D21732}">
            <xm:f>NOT(ISERROR(SEARCH($D$10,N186)))</xm:f>
            <xm:f>$D$10</xm:f>
            <x14:dxf>
              <fill>
                <patternFill>
                  <bgColor rgb="FFFF66CC"/>
                </patternFill>
              </fill>
            </x14:dxf>
          </x14:cfRule>
          <x14:cfRule type="containsText" priority="585" operator="containsText" id="{C6E3AA6B-ACDA-43B9-B9CC-780A5F45D79D}">
            <xm:f>NOT(ISERROR(SEARCH($D$9,N186)))</xm:f>
            <xm:f>$D$9</xm:f>
            <x14:dxf>
              <fill>
                <patternFill>
                  <bgColor rgb="FF00B0F0"/>
                </patternFill>
              </fill>
            </x14:dxf>
          </x14:cfRule>
          <x14:cfRule type="containsText" priority="586" operator="containsText" id="{490A3349-E791-4584-837A-90A963D39BFE}">
            <xm:f>NOT(ISERROR(SEARCH($D$8,N186)))</xm:f>
            <xm:f>$D$8</xm:f>
            <x14:dxf>
              <fill>
                <patternFill>
                  <bgColor rgb="FFFFFF00"/>
                </patternFill>
              </fill>
            </x14:dxf>
          </x14:cfRule>
          <x14:cfRule type="containsText" priority="587" operator="containsText" id="{A576CE9A-2F07-4BAD-B8EA-57DE394B0EA9}">
            <xm:f>NOT(ISERROR(SEARCH($D$7,N186)))</xm:f>
            <xm:f>$D$7</xm:f>
            <x14:dxf>
              <fill>
                <patternFill>
                  <bgColor theme="5"/>
                </patternFill>
              </fill>
            </x14:dxf>
          </x14:cfRule>
          <x14:cfRule type="containsText" priority="588" operator="containsText" id="{4113E8C5-2C64-4D5E-AE0B-5BE5D4A4F4D3}">
            <xm:f>NOT(ISERROR(SEARCH($D$6,N186)))</xm:f>
            <xm:f>$D$6</xm:f>
            <x14:dxf>
              <fill>
                <patternFill>
                  <bgColor theme="9"/>
                </patternFill>
              </fill>
            </x14:dxf>
          </x14:cfRule>
          <xm:sqref>N186</xm:sqref>
        </x14:conditionalFormatting>
        <x14:conditionalFormatting xmlns:xm="http://schemas.microsoft.com/office/excel/2006/main">
          <x14:cfRule type="containsText" priority="575" operator="containsText" id="{285260F1-AA58-4E77-8744-636C08C9E9A6}">
            <xm:f>NOT(ISERROR(SEARCH($D$12,N189)))</xm:f>
            <xm:f>$D$12</xm:f>
            <x14:dxf>
              <font>
                <color rgb="FFC00000"/>
              </font>
            </x14:dxf>
          </x14:cfRule>
          <x14:cfRule type="containsText" priority="576" operator="containsText" id="{9222A11D-BAAC-43B1-A7C0-31D4D2E14657}">
            <xm:f>NOT(ISERROR(SEARCH($D$11,N189)))</xm:f>
            <xm:f>$D$11</xm:f>
            <x14:dxf>
              <fill>
                <patternFill>
                  <bgColor rgb="FFFF0000"/>
                </patternFill>
              </fill>
            </x14:dxf>
          </x14:cfRule>
          <x14:cfRule type="containsText" priority="577" operator="containsText" id="{67DC8B56-767F-4985-80C2-C6B59B462D07}">
            <xm:f>NOT(ISERROR(SEARCH($D$10,N189)))</xm:f>
            <xm:f>$D$10</xm:f>
            <x14:dxf>
              <fill>
                <patternFill>
                  <bgColor rgb="FFFF66CC"/>
                </patternFill>
              </fill>
            </x14:dxf>
          </x14:cfRule>
          <x14:cfRule type="containsText" priority="578" operator="containsText" id="{85913E3C-C65F-49ED-BD3C-C5EB42B4AC82}">
            <xm:f>NOT(ISERROR(SEARCH($D$9,N189)))</xm:f>
            <xm:f>$D$9</xm:f>
            <x14:dxf>
              <fill>
                <patternFill>
                  <bgColor rgb="FF00B0F0"/>
                </patternFill>
              </fill>
            </x14:dxf>
          </x14:cfRule>
          <x14:cfRule type="containsText" priority="579" operator="containsText" id="{3B5EFE8A-6C9C-4388-AA98-AAE83AAB76D4}">
            <xm:f>NOT(ISERROR(SEARCH($D$8,N189)))</xm:f>
            <xm:f>$D$8</xm:f>
            <x14:dxf>
              <fill>
                <patternFill>
                  <bgColor rgb="FFFFFF00"/>
                </patternFill>
              </fill>
            </x14:dxf>
          </x14:cfRule>
          <x14:cfRule type="containsText" priority="580" operator="containsText" id="{9A63BDBB-E8B9-47D8-9A8A-C6CD5E8C79B3}">
            <xm:f>NOT(ISERROR(SEARCH($D$7,N189)))</xm:f>
            <xm:f>$D$7</xm:f>
            <x14:dxf>
              <fill>
                <patternFill>
                  <bgColor theme="5"/>
                </patternFill>
              </fill>
            </x14:dxf>
          </x14:cfRule>
          <x14:cfRule type="containsText" priority="581" operator="containsText" id="{C79A7583-78D6-485C-8DA8-515967446CEB}">
            <xm:f>NOT(ISERROR(SEARCH($D$6,N189)))</xm:f>
            <xm:f>$D$6</xm:f>
            <x14:dxf>
              <fill>
                <patternFill>
                  <bgColor theme="9"/>
                </patternFill>
              </fill>
            </x14:dxf>
          </x14:cfRule>
          <xm:sqref>N189</xm:sqref>
        </x14:conditionalFormatting>
        <x14:conditionalFormatting xmlns:xm="http://schemas.microsoft.com/office/excel/2006/main">
          <x14:cfRule type="containsText" priority="568" operator="containsText" id="{20C7AC64-5E83-405E-91A5-539B675E8E89}">
            <xm:f>NOT(ISERROR(SEARCH($D$12,N203)))</xm:f>
            <xm:f>$D$12</xm:f>
            <x14:dxf>
              <font>
                <color rgb="FFC00000"/>
              </font>
            </x14:dxf>
          </x14:cfRule>
          <x14:cfRule type="containsText" priority="569" operator="containsText" id="{E2E6E6AE-E130-4126-8785-1E562F690191}">
            <xm:f>NOT(ISERROR(SEARCH($D$11,N203)))</xm:f>
            <xm:f>$D$11</xm:f>
            <x14:dxf>
              <fill>
                <patternFill>
                  <bgColor rgb="FFFF0000"/>
                </patternFill>
              </fill>
            </x14:dxf>
          </x14:cfRule>
          <x14:cfRule type="containsText" priority="570" operator="containsText" id="{C47047C9-6666-494C-ABDA-E4C78B3B06A5}">
            <xm:f>NOT(ISERROR(SEARCH($D$10,N203)))</xm:f>
            <xm:f>$D$10</xm:f>
            <x14:dxf>
              <fill>
                <patternFill>
                  <bgColor rgb="FFFF66CC"/>
                </patternFill>
              </fill>
            </x14:dxf>
          </x14:cfRule>
          <x14:cfRule type="containsText" priority="571" operator="containsText" id="{CABF8EE2-D293-4000-912F-F4A507EC8BCC}">
            <xm:f>NOT(ISERROR(SEARCH($D$9,N203)))</xm:f>
            <xm:f>$D$9</xm:f>
            <x14:dxf>
              <fill>
                <patternFill>
                  <bgColor rgb="FF00B0F0"/>
                </patternFill>
              </fill>
            </x14:dxf>
          </x14:cfRule>
          <x14:cfRule type="containsText" priority="572" operator="containsText" id="{3BCF79D8-F9D3-48DD-B98F-EB848427A59C}">
            <xm:f>NOT(ISERROR(SEARCH($D$8,N203)))</xm:f>
            <xm:f>$D$8</xm:f>
            <x14:dxf>
              <fill>
                <patternFill>
                  <bgColor rgb="FFFFFF00"/>
                </patternFill>
              </fill>
            </x14:dxf>
          </x14:cfRule>
          <x14:cfRule type="containsText" priority="573" operator="containsText" id="{1E1714FB-B88B-4F66-B991-1B3345D1770A}">
            <xm:f>NOT(ISERROR(SEARCH($D$7,N203)))</xm:f>
            <xm:f>$D$7</xm:f>
            <x14:dxf>
              <fill>
                <patternFill>
                  <bgColor theme="5"/>
                </patternFill>
              </fill>
            </x14:dxf>
          </x14:cfRule>
          <x14:cfRule type="containsText" priority="574" operator="containsText" id="{AC48DA96-CF2E-4EBB-BC58-1FA90976A3C6}">
            <xm:f>NOT(ISERROR(SEARCH($D$6,N203)))</xm:f>
            <xm:f>$D$6</xm:f>
            <x14:dxf>
              <fill>
                <patternFill>
                  <bgColor theme="9"/>
                </patternFill>
              </fill>
            </x14:dxf>
          </x14:cfRule>
          <xm:sqref>N203</xm:sqref>
        </x14:conditionalFormatting>
        <x14:conditionalFormatting xmlns:xm="http://schemas.microsoft.com/office/excel/2006/main">
          <x14:cfRule type="containsText" priority="561" operator="containsText" id="{F37B591F-1E13-42DA-A36F-37A5A66BC6F6}">
            <xm:f>NOT(ISERROR(SEARCH($D$12,N70)))</xm:f>
            <xm:f>$D$12</xm:f>
            <x14:dxf>
              <font>
                <color rgb="FFC00000"/>
              </font>
            </x14:dxf>
          </x14:cfRule>
          <x14:cfRule type="containsText" priority="562" operator="containsText" id="{650CEC80-748F-4238-B78B-9ACDC6F933E1}">
            <xm:f>NOT(ISERROR(SEARCH($D$11,N70)))</xm:f>
            <xm:f>$D$11</xm:f>
            <x14:dxf>
              <fill>
                <patternFill>
                  <bgColor rgb="FFFF0000"/>
                </patternFill>
              </fill>
            </x14:dxf>
          </x14:cfRule>
          <x14:cfRule type="containsText" priority="563" operator="containsText" id="{50DE99C6-6331-4495-8C58-4F76B391CA09}">
            <xm:f>NOT(ISERROR(SEARCH($D$10,N70)))</xm:f>
            <xm:f>$D$10</xm:f>
            <x14:dxf>
              <fill>
                <patternFill>
                  <bgColor rgb="FFFF66CC"/>
                </patternFill>
              </fill>
            </x14:dxf>
          </x14:cfRule>
          <x14:cfRule type="containsText" priority="564" operator="containsText" id="{53219C90-948B-4270-970B-7294A9A42CC2}">
            <xm:f>NOT(ISERROR(SEARCH($D$9,N70)))</xm:f>
            <xm:f>$D$9</xm:f>
            <x14:dxf>
              <fill>
                <patternFill>
                  <bgColor rgb="FF00B0F0"/>
                </patternFill>
              </fill>
            </x14:dxf>
          </x14:cfRule>
          <x14:cfRule type="containsText" priority="565" operator="containsText" id="{1FC3A0CA-3871-41B7-BFA3-822ACB16C6D4}">
            <xm:f>NOT(ISERROR(SEARCH($D$8,N70)))</xm:f>
            <xm:f>$D$8</xm:f>
            <x14:dxf>
              <fill>
                <patternFill>
                  <bgColor rgb="FFFFFF00"/>
                </patternFill>
              </fill>
            </x14:dxf>
          </x14:cfRule>
          <x14:cfRule type="containsText" priority="566" operator="containsText" id="{B47D1FEB-9E84-4F0A-A9AB-754DC773DEC6}">
            <xm:f>NOT(ISERROR(SEARCH($D$7,N70)))</xm:f>
            <xm:f>$D$7</xm:f>
            <x14:dxf>
              <fill>
                <patternFill>
                  <bgColor theme="5"/>
                </patternFill>
              </fill>
            </x14:dxf>
          </x14:cfRule>
          <x14:cfRule type="containsText" priority="567" operator="containsText" id="{D704EF28-BB5D-4837-B32D-0CED7C96AE91}">
            <xm:f>NOT(ISERROR(SEARCH($D$6,N70)))</xm:f>
            <xm:f>$D$6</xm:f>
            <x14:dxf>
              <fill>
                <patternFill>
                  <bgColor theme="9"/>
                </patternFill>
              </fill>
            </x14:dxf>
          </x14:cfRule>
          <xm:sqref>N70</xm:sqref>
        </x14:conditionalFormatting>
        <x14:conditionalFormatting xmlns:xm="http://schemas.microsoft.com/office/excel/2006/main">
          <x14:cfRule type="containsText" priority="554" operator="containsText" id="{6F39CA45-B541-4257-A337-A6F8AE0AB3FD}">
            <xm:f>NOT(ISERROR(SEARCH($D$12,N67)))</xm:f>
            <xm:f>$D$12</xm:f>
            <x14:dxf>
              <font>
                <color rgb="FFC00000"/>
              </font>
            </x14:dxf>
          </x14:cfRule>
          <x14:cfRule type="containsText" priority="555" operator="containsText" id="{C21A9E02-A5E1-4E22-91E0-609C90135C45}">
            <xm:f>NOT(ISERROR(SEARCH($D$11,N67)))</xm:f>
            <xm:f>$D$11</xm:f>
            <x14:dxf>
              <fill>
                <patternFill>
                  <bgColor rgb="FFFF0000"/>
                </patternFill>
              </fill>
            </x14:dxf>
          </x14:cfRule>
          <x14:cfRule type="containsText" priority="556" operator="containsText" id="{51BB3099-EC47-41A6-8B1F-5D46BD75F8BE}">
            <xm:f>NOT(ISERROR(SEARCH($D$10,N67)))</xm:f>
            <xm:f>$D$10</xm:f>
            <x14:dxf>
              <fill>
                <patternFill>
                  <bgColor rgb="FFFF66CC"/>
                </patternFill>
              </fill>
            </x14:dxf>
          </x14:cfRule>
          <x14:cfRule type="containsText" priority="557" operator="containsText" id="{938727B3-DD6D-4B78-A5C5-274D99C71F01}">
            <xm:f>NOT(ISERROR(SEARCH($D$9,N67)))</xm:f>
            <xm:f>$D$9</xm:f>
            <x14:dxf>
              <fill>
                <patternFill>
                  <bgColor rgb="FF00B0F0"/>
                </patternFill>
              </fill>
            </x14:dxf>
          </x14:cfRule>
          <x14:cfRule type="containsText" priority="558" operator="containsText" id="{DF09693E-5B70-4B50-97B5-B55FFAFE7CCA}">
            <xm:f>NOT(ISERROR(SEARCH($D$8,N67)))</xm:f>
            <xm:f>$D$8</xm:f>
            <x14:dxf>
              <fill>
                <patternFill>
                  <bgColor rgb="FFFFFF00"/>
                </patternFill>
              </fill>
            </x14:dxf>
          </x14:cfRule>
          <x14:cfRule type="containsText" priority="559" operator="containsText" id="{D03710AC-ED34-4666-AD93-4A8460D588B8}">
            <xm:f>NOT(ISERROR(SEARCH($D$7,N67)))</xm:f>
            <xm:f>$D$7</xm:f>
            <x14:dxf>
              <fill>
                <patternFill>
                  <bgColor theme="5"/>
                </patternFill>
              </fill>
            </x14:dxf>
          </x14:cfRule>
          <x14:cfRule type="containsText" priority="560" operator="containsText" id="{100E685D-6ACB-4D4A-BA1F-B36149D04E54}">
            <xm:f>NOT(ISERROR(SEARCH($D$6,N67)))</xm:f>
            <xm:f>$D$6</xm:f>
            <x14:dxf>
              <fill>
                <patternFill>
                  <bgColor theme="9"/>
                </patternFill>
              </fill>
            </x14:dxf>
          </x14:cfRule>
          <xm:sqref>N67</xm:sqref>
        </x14:conditionalFormatting>
        <x14:conditionalFormatting xmlns:xm="http://schemas.microsoft.com/office/excel/2006/main">
          <x14:cfRule type="containsText" priority="547" operator="containsText" id="{20F08747-5617-49B5-8D8E-B81693C12BE1}">
            <xm:f>NOT(ISERROR(SEARCH($D$12,N170)))</xm:f>
            <xm:f>$D$12</xm:f>
            <x14:dxf>
              <font>
                <color rgb="FFC00000"/>
              </font>
            </x14:dxf>
          </x14:cfRule>
          <x14:cfRule type="containsText" priority="548" operator="containsText" id="{84C97AAC-E084-460F-8FE7-8FA520D080D6}">
            <xm:f>NOT(ISERROR(SEARCH($D$11,N170)))</xm:f>
            <xm:f>$D$11</xm:f>
            <x14:dxf>
              <fill>
                <patternFill>
                  <bgColor rgb="FFFF0000"/>
                </patternFill>
              </fill>
            </x14:dxf>
          </x14:cfRule>
          <x14:cfRule type="containsText" priority="549" operator="containsText" id="{2886A67B-7EE3-498E-8271-9E3831A3FD56}">
            <xm:f>NOT(ISERROR(SEARCH($D$10,N170)))</xm:f>
            <xm:f>$D$10</xm:f>
            <x14:dxf>
              <fill>
                <patternFill>
                  <bgColor rgb="FFFF66CC"/>
                </patternFill>
              </fill>
            </x14:dxf>
          </x14:cfRule>
          <x14:cfRule type="containsText" priority="550" operator="containsText" id="{1C9DAA7F-5B94-4AF6-85EE-68031E8C562A}">
            <xm:f>NOT(ISERROR(SEARCH($D$9,N170)))</xm:f>
            <xm:f>$D$9</xm:f>
            <x14:dxf>
              <fill>
                <patternFill>
                  <bgColor rgb="FF00B0F0"/>
                </patternFill>
              </fill>
            </x14:dxf>
          </x14:cfRule>
          <x14:cfRule type="containsText" priority="551" operator="containsText" id="{BF36B548-28CF-4545-A8E8-DD730BBB4BB4}">
            <xm:f>NOT(ISERROR(SEARCH($D$8,N170)))</xm:f>
            <xm:f>$D$8</xm:f>
            <x14:dxf>
              <fill>
                <patternFill>
                  <bgColor rgb="FFFFFF00"/>
                </patternFill>
              </fill>
            </x14:dxf>
          </x14:cfRule>
          <x14:cfRule type="containsText" priority="552" operator="containsText" id="{1FF3BBCF-8A39-4961-990E-201AAC13338E}">
            <xm:f>NOT(ISERROR(SEARCH($D$7,N170)))</xm:f>
            <xm:f>$D$7</xm:f>
            <x14:dxf>
              <fill>
                <patternFill>
                  <bgColor theme="5"/>
                </patternFill>
              </fill>
            </x14:dxf>
          </x14:cfRule>
          <x14:cfRule type="containsText" priority="553" operator="containsText" id="{EE502187-F730-42EB-955A-810AAF157077}">
            <xm:f>NOT(ISERROR(SEARCH($D$6,N170)))</xm:f>
            <xm:f>$D$6</xm:f>
            <x14:dxf>
              <fill>
                <patternFill>
                  <bgColor theme="9"/>
                </patternFill>
              </fill>
            </x14:dxf>
          </x14:cfRule>
          <xm:sqref>N170</xm:sqref>
        </x14:conditionalFormatting>
        <x14:conditionalFormatting xmlns:xm="http://schemas.microsoft.com/office/excel/2006/main">
          <x14:cfRule type="containsText" priority="540" operator="containsText" id="{55009CA9-9D60-41D9-B94D-F386ACC8B217}">
            <xm:f>NOT(ISERROR(SEARCH($D$12,O170)))</xm:f>
            <xm:f>$D$12</xm:f>
            <x14:dxf>
              <font>
                <color rgb="FFC00000"/>
              </font>
            </x14:dxf>
          </x14:cfRule>
          <x14:cfRule type="containsText" priority="541" operator="containsText" id="{EDFC3736-E7AE-4732-919E-165AFA3FEF72}">
            <xm:f>NOT(ISERROR(SEARCH($D$11,O170)))</xm:f>
            <xm:f>$D$11</xm:f>
            <x14:dxf>
              <fill>
                <patternFill>
                  <bgColor rgb="FFFF0000"/>
                </patternFill>
              </fill>
            </x14:dxf>
          </x14:cfRule>
          <x14:cfRule type="containsText" priority="542" operator="containsText" id="{61D3F137-DAFB-448F-B1CD-83042E00514E}">
            <xm:f>NOT(ISERROR(SEARCH($D$10,O170)))</xm:f>
            <xm:f>$D$10</xm:f>
            <x14:dxf>
              <fill>
                <patternFill>
                  <bgColor rgb="FFFF66CC"/>
                </patternFill>
              </fill>
            </x14:dxf>
          </x14:cfRule>
          <x14:cfRule type="containsText" priority="543" operator="containsText" id="{CDF2D5A3-32C3-4CB8-9FE2-12565F90AC93}">
            <xm:f>NOT(ISERROR(SEARCH($D$9,O170)))</xm:f>
            <xm:f>$D$9</xm:f>
            <x14:dxf>
              <fill>
                <patternFill>
                  <bgColor rgb="FF00B0F0"/>
                </patternFill>
              </fill>
            </x14:dxf>
          </x14:cfRule>
          <x14:cfRule type="containsText" priority="544" operator="containsText" id="{B83A2C65-DA12-425D-BA98-95CF2D3B73D8}">
            <xm:f>NOT(ISERROR(SEARCH($D$8,O170)))</xm:f>
            <xm:f>$D$8</xm:f>
            <x14:dxf>
              <fill>
                <patternFill>
                  <bgColor rgb="FFFFFF00"/>
                </patternFill>
              </fill>
            </x14:dxf>
          </x14:cfRule>
          <x14:cfRule type="containsText" priority="545" operator="containsText" id="{0DB90BF3-94CD-466C-B90F-C4F23A78FD2E}">
            <xm:f>NOT(ISERROR(SEARCH($D$7,O170)))</xm:f>
            <xm:f>$D$7</xm:f>
            <x14:dxf>
              <fill>
                <patternFill>
                  <bgColor theme="5"/>
                </patternFill>
              </fill>
            </x14:dxf>
          </x14:cfRule>
          <x14:cfRule type="containsText" priority="546" operator="containsText" id="{E50E3AEC-9D24-4617-B7E9-769FAEB77F74}">
            <xm:f>NOT(ISERROR(SEARCH($D$6,O170)))</xm:f>
            <xm:f>$D$6</xm:f>
            <x14:dxf>
              <fill>
                <patternFill>
                  <bgColor theme="9"/>
                </patternFill>
              </fill>
            </x14:dxf>
          </x14:cfRule>
          <xm:sqref>O170</xm:sqref>
        </x14:conditionalFormatting>
        <x14:conditionalFormatting xmlns:xm="http://schemas.microsoft.com/office/excel/2006/main">
          <x14:cfRule type="containsText" priority="533" operator="containsText" id="{1F074521-C58A-44A7-9543-5A904A90697C}">
            <xm:f>NOT(ISERROR(SEARCH($D$12,O172)))</xm:f>
            <xm:f>$D$12</xm:f>
            <x14:dxf>
              <font>
                <color rgb="FFC00000"/>
              </font>
            </x14:dxf>
          </x14:cfRule>
          <x14:cfRule type="containsText" priority="534" operator="containsText" id="{5E9EA2C1-B68B-4414-A51D-9C22C6E9C887}">
            <xm:f>NOT(ISERROR(SEARCH($D$11,O172)))</xm:f>
            <xm:f>$D$11</xm:f>
            <x14:dxf>
              <fill>
                <patternFill>
                  <bgColor rgb="FFFF0000"/>
                </patternFill>
              </fill>
            </x14:dxf>
          </x14:cfRule>
          <x14:cfRule type="containsText" priority="535" operator="containsText" id="{7D7AE097-9FA3-457F-9C70-2C2769C99837}">
            <xm:f>NOT(ISERROR(SEARCH($D$10,O172)))</xm:f>
            <xm:f>$D$10</xm:f>
            <x14:dxf>
              <fill>
                <patternFill>
                  <bgColor rgb="FFFF66CC"/>
                </patternFill>
              </fill>
            </x14:dxf>
          </x14:cfRule>
          <x14:cfRule type="containsText" priority="536" operator="containsText" id="{DC063867-1613-4520-989C-3DDC83430487}">
            <xm:f>NOT(ISERROR(SEARCH($D$9,O172)))</xm:f>
            <xm:f>$D$9</xm:f>
            <x14:dxf>
              <fill>
                <patternFill>
                  <bgColor rgb="FF00B0F0"/>
                </patternFill>
              </fill>
            </x14:dxf>
          </x14:cfRule>
          <x14:cfRule type="containsText" priority="537" operator="containsText" id="{8D2868F8-8C0D-4D12-9ADC-21EC3C6370D1}">
            <xm:f>NOT(ISERROR(SEARCH($D$8,O172)))</xm:f>
            <xm:f>$D$8</xm:f>
            <x14:dxf>
              <fill>
                <patternFill>
                  <bgColor rgb="FFFFFF00"/>
                </patternFill>
              </fill>
            </x14:dxf>
          </x14:cfRule>
          <x14:cfRule type="containsText" priority="538" operator="containsText" id="{09225EBA-B265-4FB6-8D60-F0D4AA5A83C1}">
            <xm:f>NOT(ISERROR(SEARCH($D$7,O172)))</xm:f>
            <xm:f>$D$7</xm:f>
            <x14:dxf>
              <fill>
                <patternFill>
                  <bgColor theme="5"/>
                </patternFill>
              </fill>
            </x14:dxf>
          </x14:cfRule>
          <x14:cfRule type="containsText" priority="539" operator="containsText" id="{D3CAD93D-7B87-4E34-872F-670AD5FE3F39}">
            <xm:f>NOT(ISERROR(SEARCH($D$6,O172)))</xm:f>
            <xm:f>$D$6</xm:f>
            <x14:dxf>
              <fill>
                <patternFill>
                  <bgColor theme="9"/>
                </patternFill>
              </fill>
            </x14:dxf>
          </x14:cfRule>
          <xm:sqref>O172:O173</xm:sqref>
        </x14:conditionalFormatting>
        <x14:conditionalFormatting xmlns:xm="http://schemas.microsoft.com/office/excel/2006/main">
          <x14:cfRule type="containsText" priority="526" operator="containsText" id="{6B698F06-CE27-44F9-A99F-848CD28CD7FD}">
            <xm:f>NOT(ISERROR(SEARCH($D$12,N175)))</xm:f>
            <xm:f>$D$12</xm:f>
            <x14:dxf>
              <font>
                <color rgb="FFC00000"/>
              </font>
            </x14:dxf>
          </x14:cfRule>
          <x14:cfRule type="containsText" priority="527" operator="containsText" id="{DF1BC770-99B1-4502-B384-3D11DEF80ED7}">
            <xm:f>NOT(ISERROR(SEARCH($D$11,N175)))</xm:f>
            <xm:f>$D$11</xm:f>
            <x14:dxf>
              <fill>
                <patternFill>
                  <bgColor rgb="FFFF0000"/>
                </patternFill>
              </fill>
            </x14:dxf>
          </x14:cfRule>
          <x14:cfRule type="containsText" priority="528" operator="containsText" id="{B6A4CC8A-F854-449D-919F-7AAB6CE22E60}">
            <xm:f>NOT(ISERROR(SEARCH($D$10,N175)))</xm:f>
            <xm:f>$D$10</xm:f>
            <x14:dxf>
              <fill>
                <patternFill>
                  <bgColor rgb="FFFF66CC"/>
                </patternFill>
              </fill>
            </x14:dxf>
          </x14:cfRule>
          <x14:cfRule type="containsText" priority="529" operator="containsText" id="{D5FF5DD2-99A7-46C4-B500-57563F78DE55}">
            <xm:f>NOT(ISERROR(SEARCH($D$9,N175)))</xm:f>
            <xm:f>$D$9</xm:f>
            <x14:dxf>
              <fill>
                <patternFill>
                  <bgColor rgb="FF00B0F0"/>
                </patternFill>
              </fill>
            </x14:dxf>
          </x14:cfRule>
          <x14:cfRule type="containsText" priority="530" operator="containsText" id="{793C7721-51CF-4AC7-B8CD-CF2CCE41EF87}">
            <xm:f>NOT(ISERROR(SEARCH($D$8,N175)))</xm:f>
            <xm:f>$D$8</xm:f>
            <x14:dxf>
              <fill>
                <patternFill>
                  <bgColor rgb="FFFFFF00"/>
                </patternFill>
              </fill>
            </x14:dxf>
          </x14:cfRule>
          <x14:cfRule type="containsText" priority="531" operator="containsText" id="{3FD68081-56B3-4CF0-A4AE-CA418E0399EF}">
            <xm:f>NOT(ISERROR(SEARCH($D$7,N175)))</xm:f>
            <xm:f>$D$7</xm:f>
            <x14:dxf>
              <fill>
                <patternFill>
                  <bgColor theme="5"/>
                </patternFill>
              </fill>
            </x14:dxf>
          </x14:cfRule>
          <x14:cfRule type="containsText" priority="532" operator="containsText" id="{1408971F-ED50-452B-B5E2-AC261078442A}">
            <xm:f>NOT(ISERROR(SEARCH($D$6,N175)))</xm:f>
            <xm:f>$D$6</xm:f>
            <x14:dxf>
              <fill>
                <patternFill>
                  <bgColor theme="9"/>
                </patternFill>
              </fill>
            </x14:dxf>
          </x14:cfRule>
          <xm:sqref>N175</xm:sqref>
        </x14:conditionalFormatting>
        <x14:conditionalFormatting xmlns:xm="http://schemas.microsoft.com/office/excel/2006/main">
          <x14:cfRule type="containsText" priority="519" operator="containsText" id="{9302CB0E-9612-4E27-837F-D8B8075B91A7}">
            <xm:f>NOT(ISERROR(SEARCH($D$12,N174)))</xm:f>
            <xm:f>$D$12</xm:f>
            <x14:dxf>
              <font>
                <color rgb="FFC00000"/>
              </font>
            </x14:dxf>
          </x14:cfRule>
          <x14:cfRule type="containsText" priority="520" operator="containsText" id="{291BCA22-12B2-4FD3-B9F3-52B734949E77}">
            <xm:f>NOT(ISERROR(SEARCH($D$11,N174)))</xm:f>
            <xm:f>$D$11</xm:f>
            <x14:dxf>
              <fill>
                <patternFill>
                  <bgColor rgb="FFFF0000"/>
                </patternFill>
              </fill>
            </x14:dxf>
          </x14:cfRule>
          <x14:cfRule type="containsText" priority="521" operator="containsText" id="{95DE2FF4-5A57-49BE-891E-831E40C5B435}">
            <xm:f>NOT(ISERROR(SEARCH($D$10,N174)))</xm:f>
            <xm:f>$D$10</xm:f>
            <x14:dxf>
              <fill>
                <patternFill>
                  <bgColor rgb="FFFF66CC"/>
                </patternFill>
              </fill>
            </x14:dxf>
          </x14:cfRule>
          <x14:cfRule type="containsText" priority="522" operator="containsText" id="{D177C92F-47D6-4D05-A835-A0B43D232632}">
            <xm:f>NOT(ISERROR(SEARCH($D$9,N174)))</xm:f>
            <xm:f>$D$9</xm:f>
            <x14:dxf>
              <fill>
                <patternFill>
                  <bgColor rgb="FF00B0F0"/>
                </patternFill>
              </fill>
            </x14:dxf>
          </x14:cfRule>
          <x14:cfRule type="containsText" priority="523" operator="containsText" id="{0139D450-661E-49FE-8AC7-2B71A2BC6C83}">
            <xm:f>NOT(ISERROR(SEARCH($D$8,N174)))</xm:f>
            <xm:f>$D$8</xm:f>
            <x14:dxf>
              <fill>
                <patternFill>
                  <bgColor rgb="FFFFFF00"/>
                </patternFill>
              </fill>
            </x14:dxf>
          </x14:cfRule>
          <x14:cfRule type="containsText" priority="524" operator="containsText" id="{B077CB66-A0C8-42C0-A81A-D4854BC91A79}">
            <xm:f>NOT(ISERROR(SEARCH($D$7,N174)))</xm:f>
            <xm:f>$D$7</xm:f>
            <x14:dxf>
              <fill>
                <patternFill>
                  <bgColor theme="5"/>
                </patternFill>
              </fill>
            </x14:dxf>
          </x14:cfRule>
          <x14:cfRule type="containsText" priority="525" operator="containsText" id="{BB470B3B-57C9-4B3A-A02F-A602614029FD}">
            <xm:f>NOT(ISERROR(SEARCH($D$6,N174)))</xm:f>
            <xm:f>$D$6</xm:f>
            <x14:dxf>
              <fill>
                <patternFill>
                  <bgColor theme="9"/>
                </patternFill>
              </fill>
            </x14:dxf>
          </x14:cfRule>
          <xm:sqref>N174</xm:sqref>
        </x14:conditionalFormatting>
        <x14:conditionalFormatting xmlns:xm="http://schemas.microsoft.com/office/excel/2006/main">
          <x14:cfRule type="containsText" priority="512" operator="containsText" id="{1C5DA690-A398-4648-B1A6-95D1210EBA8D}">
            <xm:f>NOT(ISERROR(SEARCH($D$12,O174)))</xm:f>
            <xm:f>$D$12</xm:f>
            <x14:dxf>
              <font>
                <color rgb="FFC00000"/>
              </font>
            </x14:dxf>
          </x14:cfRule>
          <x14:cfRule type="containsText" priority="513" operator="containsText" id="{9C8DE779-2620-4B95-B770-F93C8822F6D6}">
            <xm:f>NOT(ISERROR(SEARCH($D$11,O174)))</xm:f>
            <xm:f>$D$11</xm:f>
            <x14:dxf>
              <fill>
                <patternFill>
                  <bgColor rgb="FFFF0000"/>
                </patternFill>
              </fill>
            </x14:dxf>
          </x14:cfRule>
          <x14:cfRule type="containsText" priority="514" operator="containsText" id="{A3334947-0750-4364-9A58-0072B208BAD2}">
            <xm:f>NOT(ISERROR(SEARCH($D$10,O174)))</xm:f>
            <xm:f>$D$10</xm:f>
            <x14:dxf>
              <fill>
                <patternFill>
                  <bgColor rgb="FFFF66CC"/>
                </patternFill>
              </fill>
            </x14:dxf>
          </x14:cfRule>
          <x14:cfRule type="containsText" priority="515" operator="containsText" id="{00EF8DA4-693D-470B-ABB7-9B20E0B9B321}">
            <xm:f>NOT(ISERROR(SEARCH($D$9,O174)))</xm:f>
            <xm:f>$D$9</xm:f>
            <x14:dxf>
              <fill>
                <patternFill>
                  <bgColor rgb="FF00B0F0"/>
                </patternFill>
              </fill>
            </x14:dxf>
          </x14:cfRule>
          <x14:cfRule type="containsText" priority="516" operator="containsText" id="{CB8CF5D5-E866-4FEB-80B3-EB7278357B23}">
            <xm:f>NOT(ISERROR(SEARCH($D$8,O174)))</xm:f>
            <xm:f>$D$8</xm:f>
            <x14:dxf>
              <fill>
                <patternFill>
                  <bgColor rgb="FFFFFF00"/>
                </patternFill>
              </fill>
            </x14:dxf>
          </x14:cfRule>
          <x14:cfRule type="containsText" priority="517" operator="containsText" id="{9D5E1913-3A3B-4ED2-97D1-7B6824FDD941}">
            <xm:f>NOT(ISERROR(SEARCH($D$7,O174)))</xm:f>
            <xm:f>$D$7</xm:f>
            <x14:dxf>
              <fill>
                <patternFill>
                  <bgColor theme="5"/>
                </patternFill>
              </fill>
            </x14:dxf>
          </x14:cfRule>
          <x14:cfRule type="containsText" priority="518" operator="containsText" id="{0319392C-6231-4431-BAC9-13D49E71E8F2}">
            <xm:f>NOT(ISERROR(SEARCH($D$6,O174)))</xm:f>
            <xm:f>$D$6</xm:f>
            <x14:dxf>
              <fill>
                <patternFill>
                  <bgColor theme="9"/>
                </patternFill>
              </fill>
            </x14:dxf>
          </x14:cfRule>
          <xm:sqref>O174</xm:sqref>
        </x14:conditionalFormatting>
        <x14:conditionalFormatting xmlns:xm="http://schemas.microsoft.com/office/excel/2006/main">
          <x14:cfRule type="containsText" priority="505" operator="containsText" id="{16F2BE7C-7351-4273-A8B5-CBA930097EBB}">
            <xm:f>NOT(ISERROR(SEARCH($D$12,N180)))</xm:f>
            <xm:f>$D$12</xm:f>
            <x14:dxf>
              <font>
                <color rgb="FFC00000"/>
              </font>
            </x14:dxf>
          </x14:cfRule>
          <x14:cfRule type="containsText" priority="506" operator="containsText" id="{21ADEC8D-B73E-4955-B712-7887B1009D03}">
            <xm:f>NOT(ISERROR(SEARCH($D$11,N180)))</xm:f>
            <xm:f>$D$11</xm:f>
            <x14:dxf>
              <fill>
                <patternFill>
                  <bgColor rgb="FFFF0000"/>
                </patternFill>
              </fill>
            </x14:dxf>
          </x14:cfRule>
          <x14:cfRule type="containsText" priority="507" operator="containsText" id="{678BCD38-E961-4735-8A1B-62D0F7DB1947}">
            <xm:f>NOT(ISERROR(SEARCH($D$10,N180)))</xm:f>
            <xm:f>$D$10</xm:f>
            <x14:dxf>
              <fill>
                <patternFill>
                  <bgColor rgb="FFFF66CC"/>
                </patternFill>
              </fill>
            </x14:dxf>
          </x14:cfRule>
          <x14:cfRule type="containsText" priority="508" operator="containsText" id="{C472F427-E415-466E-AC27-C16CA64817A8}">
            <xm:f>NOT(ISERROR(SEARCH($D$9,N180)))</xm:f>
            <xm:f>$D$9</xm:f>
            <x14:dxf>
              <fill>
                <patternFill>
                  <bgColor rgb="FF00B0F0"/>
                </patternFill>
              </fill>
            </x14:dxf>
          </x14:cfRule>
          <x14:cfRule type="containsText" priority="509" operator="containsText" id="{04C2A085-CE53-429A-A9CD-D62B98215CFE}">
            <xm:f>NOT(ISERROR(SEARCH($D$8,N180)))</xm:f>
            <xm:f>$D$8</xm:f>
            <x14:dxf>
              <fill>
                <patternFill>
                  <bgColor rgb="FFFFFF00"/>
                </patternFill>
              </fill>
            </x14:dxf>
          </x14:cfRule>
          <x14:cfRule type="containsText" priority="510" operator="containsText" id="{648E670E-03F2-43F9-933B-C3561DF8CB8A}">
            <xm:f>NOT(ISERROR(SEARCH($D$7,N180)))</xm:f>
            <xm:f>$D$7</xm:f>
            <x14:dxf>
              <fill>
                <patternFill>
                  <bgColor theme="5"/>
                </patternFill>
              </fill>
            </x14:dxf>
          </x14:cfRule>
          <x14:cfRule type="containsText" priority="511" operator="containsText" id="{79F92BA5-5DC9-4F9F-BBD0-79DA1AECBF6E}">
            <xm:f>NOT(ISERROR(SEARCH($D$6,N180)))</xm:f>
            <xm:f>$D$6</xm:f>
            <x14:dxf>
              <fill>
                <patternFill>
                  <bgColor theme="9"/>
                </patternFill>
              </fill>
            </x14:dxf>
          </x14:cfRule>
          <xm:sqref>N180</xm:sqref>
        </x14:conditionalFormatting>
        <x14:conditionalFormatting xmlns:xm="http://schemas.microsoft.com/office/excel/2006/main">
          <x14:cfRule type="containsText" priority="498" operator="containsText" id="{960A7ABD-16B5-46F3-8F96-4105EDCD6DCD}">
            <xm:f>NOT(ISERROR(SEARCH($D$12,O180)))</xm:f>
            <xm:f>$D$12</xm:f>
            <x14:dxf>
              <font>
                <color rgb="FFC00000"/>
              </font>
            </x14:dxf>
          </x14:cfRule>
          <x14:cfRule type="containsText" priority="499" operator="containsText" id="{36C03C44-BBEB-4ED6-90C8-06B1E8A4F328}">
            <xm:f>NOT(ISERROR(SEARCH($D$11,O180)))</xm:f>
            <xm:f>$D$11</xm:f>
            <x14:dxf>
              <fill>
                <patternFill>
                  <bgColor rgb="FFFF0000"/>
                </patternFill>
              </fill>
            </x14:dxf>
          </x14:cfRule>
          <x14:cfRule type="containsText" priority="500" operator="containsText" id="{B8115999-C80D-44F8-AD25-351F546C2EC9}">
            <xm:f>NOT(ISERROR(SEARCH($D$10,O180)))</xm:f>
            <xm:f>$D$10</xm:f>
            <x14:dxf>
              <fill>
                <patternFill>
                  <bgColor rgb="FFFF66CC"/>
                </patternFill>
              </fill>
            </x14:dxf>
          </x14:cfRule>
          <x14:cfRule type="containsText" priority="501" operator="containsText" id="{D9D6EADF-F50A-4E32-952E-4C9BBCB233EF}">
            <xm:f>NOT(ISERROR(SEARCH($D$9,O180)))</xm:f>
            <xm:f>$D$9</xm:f>
            <x14:dxf>
              <fill>
                <patternFill>
                  <bgColor rgb="FF00B0F0"/>
                </patternFill>
              </fill>
            </x14:dxf>
          </x14:cfRule>
          <x14:cfRule type="containsText" priority="502" operator="containsText" id="{A2B1CFA7-8DBA-4022-94E5-42F43D5633CA}">
            <xm:f>NOT(ISERROR(SEARCH($D$8,O180)))</xm:f>
            <xm:f>$D$8</xm:f>
            <x14:dxf>
              <fill>
                <patternFill>
                  <bgColor rgb="FFFFFF00"/>
                </patternFill>
              </fill>
            </x14:dxf>
          </x14:cfRule>
          <x14:cfRule type="containsText" priority="503" operator="containsText" id="{4CB94B9D-7D07-49F0-A438-39858C1B9D37}">
            <xm:f>NOT(ISERROR(SEARCH($D$7,O180)))</xm:f>
            <xm:f>$D$7</xm:f>
            <x14:dxf>
              <fill>
                <patternFill>
                  <bgColor theme="5"/>
                </patternFill>
              </fill>
            </x14:dxf>
          </x14:cfRule>
          <x14:cfRule type="containsText" priority="504" operator="containsText" id="{49C331DD-1835-46BE-A2C2-FF7276206735}">
            <xm:f>NOT(ISERROR(SEARCH($D$6,O180)))</xm:f>
            <xm:f>$D$6</xm:f>
            <x14:dxf>
              <fill>
                <patternFill>
                  <bgColor theme="9"/>
                </patternFill>
              </fill>
            </x14:dxf>
          </x14:cfRule>
          <xm:sqref>O180</xm:sqref>
        </x14:conditionalFormatting>
        <x14:conditionalFormatting xmlns:xm="http://schemas.microsoft.com/office/excel/2006/main">
          <x14:cfRule type="containsText" priority="491" operator="containsText" id="{AFC88765-CED8-422E-8A37-9B53E53B9031}">
            <xm:f>NOT(ISERROR(SEARCH($D$12,N181)))</xm:f>
            <xm:f>$D$12</xm:f>
            <x14:dxf>
              <font>
                <color rgb="FFC00000"/>
              </font>
            </x14:dxf>
          </x14:cfRule>
          <x14:cfRule type="containsText" priority="492" operator="containsText" id="{F89726A0-FDCA-496D-8D2E-9A75FF1CDA54}">
            <xm:f>NOT(ISERROR(SEARCH($D$11,N181)))</xm:f>
            <xm:f>$D$11</xm:f>
            <x14:dxf>
              <fill>
                <patternFill>
                  <bgColor rgb="FFFF0000"/>
                </patternFill>
              </fill>
            </x14:dxf>
          </x14:cfRule>
          <x14:cfRule type="containsText" priority="493" operator="containsText" id="{48115130-E4A9-4965-98BE-3CCB7C4055F9}">
            <xm:f>NOT(ISERROR(SEARCH($D$10,N181)))</xm:f>
            <xm:f>$D$10</xm:f>
            <x14:dxf>
              <fill>
                <patternFill>
                  <bgColor rgb="FFFF66CC"/>
                </patternFill>
              </fill>
            </x14:dxf>
          </x14:cfRule>
          <x14:cfRule type="containsText" priority="494" operator="containsText" id="{13D8F057-FB3A-40FA-9282-0F11D36009FC}">
            <xm:f>NOT(ISERROR(SEARCH($D$9,N181)))</xm:f>
            <xm:f>$D$9</xm:f>
            <x14:dxf>
              <fill>
                <patternFill>
                  <bgColor rgb="FF00B0F0"/>
                </patternFill>
              </fill>
            </x14:dxf>
          </x14:cfRule>
          <x14:cfRule type="containsText" priority="495" operator="containsText" id="{00CCC810-7CBB-4D8B-8190-7C038849DDF4}">
            <xm:f>NOT(ISERROR(SEARCH($D$8,N181)))</xm:f>
            <xm:f>$D$8</xm:f>
            <x14:dxf>
              <fill>
                <patternFill>
                  <bgColor rgb="FFFFFF00"/>
                </patternFill>
              </fill>
            </x14:dxf>
          </x14:cfRule>
          <x14:cfRule type="containsText" priority="496" operator="containsText" id="{A8E1B607-346A-4310-9801-918057672A78}">
            <xm:f>NOT(ISERROR(SEARCH($D$7,N181)))</xm:f>
            <xm:f>$D$7</xm:f>
            <x14:dxf>
              <fill>
                <patternFill>
                  <bgColor theme="5"/>
                </patternFill>
              </fill>
            </x14:dxf>
          </x14:cfRule>
          <x14:cfRule type="containsText" priority="497" operator="containsText" id="{76EAB87B-4528-4FF3-8698-E5B13B02BC66}">
            <xm:f>NOT(ISERROR(SEARCH($D$6,N181)))</xm:f>
            <xm:f>$D$6</xm:f>
            <x14:dxf>
              <fill>
                <patternFill>
                  <bgColor theme="9"/>
                </patternFill>
              </fill>
            </x14:dxf>
          </x14:cfRule>
          <xm:sqref>N181</xm:sqref>
        </x14:conditionalFormatting>
        <x14:conditionalFormatting xmlns:xm="http://schemas.microsoft.com/office/excel/2006/main">
          <x14:cfRule type="containsText" priority="484" operator="containsText" id="{2043660F-C5B9-4BE1-9B40-E43C8FCD46E6}">
            <xm:f>NOT(ISERROR(SEARCH($D$12,O181)))</xm:f>
            <xm:f>$D$12</xm:f>
            <x14:dxf>
              <font>
                <color rgb="FFC00000"/>
              </font>
            </x14:dxf>
          </x14:cfRule>
          <x14:cfRule type="containsText" priority="485" operator="containsText" id="{12247DE2-1F04-402B-BC5D-B28B4D32C139}">
            <xm:f>NOT(ISERROR(SEARCH($D$11,O181)))</xm:f>
            <xm:f>$D$11</xm:f>
            <x14:dxf>
              <fill>
                <patternFill>
                  <bgColor rgb="FFFF0000"/>
                </patternFill>
              </fill>
            </x14:dxf>
          </x14:cfRule>
          <x14:cfRule type="containsText" priority="486" operator="containsText" id="{BED8EE48-7602-45E6-A525-3458701D9423}">
            <xm:f>NOT(ISERROR(SEARCH($D$10,O181)))</xm:f>
            <xm:f>$D$10</xm:f>
            <x14:dxf>
              <fill>
                <patternFill>
                  <bgColor rgb="FFFF66CC"/>
                </patternFill>
              </fill>
            </x14:dxf>
          </x14:cfRule>
          <x14:cfRule type="containsText" priority="487" operator="containsText" id="{01329D5E-E250-4AD4-BF4B-D84B55C603D5}">
            <xm:f>NOT(ISERROR(SEARCH($D$9,O181)))</xm:f>
            <xm:f>$D$9</xm:f>
            <x14:dxf>
              <fill>
                <patternFill>
                  <bgColor rgb="FF00B0F0"/>
                </patternFill>
              </fill>
            </x14:dxf>
          </x14:cfRule>
          <x14:cfRule type="containsText" priority="488" operator="containsText" id="{393ABC32-A6B6-4602-ACC2-139B919E7C99}">
            <xm:f>NOT(ISERROR(SEARCH($D$8,O181)))</xm:f>
            <xm:f>$D$8</xm:f>
            <x14:dxf>
              <fill>
                <patternFill>
                  <bgColor rgb="FFFFFF00"/>
                </patternFill>
              </fill>
            </x14:dxf>
          </x14:cfRule>
          <x14:cfRule type="containsText" priority="489" operator="containsText" id="{EC2A3DCB-4D26-41E9-84E8-C43DFA9930BA}">
            <xm:f>NOT(ISERROR(SEARCH($D$7,O181)))</xm:f>
            <xm:f>$D$7</xm:f>
            <x14:dxf>
              <fill>
                <patternFill>
                  <bgColor theme="5"/>
                </patternFill>
              </fill>
            </x14:dxf>
          </x14:cfRule>
          <x14:cfRule type="containsText" priority="490" operator="containsText" id="{1E908692-5111-4C17-9ABA-2E21714E4D1C}">
            <xm:f>NOT(ISERROR(SEARCH($D$6,O181)))</xm:f>
            <xm:f>$D$6</xm:f>
            <x14:dxf>
              <fill>
                <patternFill>
                  <bgColor theme="9"/>
                </patternFill>
              </fill>
            </x14:dxf>
          </x14:cfRule>
          <xm:sqref>O181</xm:sqref>
        </x14:conditionalFormatting>
        <x14:conditionalFormatting xmlns:xm="http://schemas.microsoft.com/office/excel/2006/main">
          <x14:cfRule type="containsText" priority="477" operator="containsText" id="{C707A951-FD27-4E67-A0F8-35F47CE09FE7}">
            <xm:f>NOT(ISERROR(SEARCH($D$12,N182)))</xm:f>
            <xm:f>$D$12</xm:f>
            <x14:dxf>
              <font>
                <color rgb="FFC00000"/>
              </font>
            </x14:dxf>
          </x14:cfRule>
          <x14:cfRule type="containsText" priority="478" operator="containsText" id="{A53191DE-EB28-43DA-82C0-1E414E2392E3}">
            <xm:f>NOT(ISERROR(SEARCH($D$11,N182)))</xm:f>
            <xm:f>$D$11</xm:f>
            <x14:dxf>
              <fill>
                <patternFill>
                  <bgColor rgb="FFFF0000"/>
                </patternFill>
              </fill>
            </x14:dxf>
          </x14:cfRule>
          <x14:cfRule type="containsText" priority="479" operator="containsText" id="{8ECF599F-E982-495E-99AA-080793EC07B5}">
            <xm:f>NOT(ISERROR(SEARCH($D$10,N182)))</xm:f>
            <xm:f>$D$10</xm:f>
            <x14:dxf>
              <fill>
                <patternFill>
                  <bgColor rgb="FFFF66CC"/>
                </patternFill>
              </fill>
            </x14:dxf>
          </x14:cfRule>
          <x14:cfRule type="containsText" priority="480" operator="containsText" id="{576A2008-9A30-4211-86A5-397993386A3D}">
            <xm:f>NOT(ISERROR(SEARCH($D$9,N182)))</xm:f>
            <xm:f>$D$9</xm:f>
            <x14:dxf>
              <fill>
                <patternFill>
                  <bgColor rgb="FF00B0F0"/>
                </patternFill>
              </fill>
            </x14:dxf>
          </x14:cfRule>
          <x14:cfRule type="containsText" priority="481" operator="containsText" id="{E9721591-FE93-41C1-B95C-A6251AD6A3EA}">
            <xm:f>NOT(ISERROR(SEARCH($D$8,N182)))</xm:f>
            <xm:f>$D$8</xm:f>
            <x14:dxf>
              <fill>
                <patternFill>
                  <bgColor rgb="FFFFFF00"/>
                </patternFill>
              </fill>
            </x14:dxf>
          </x14:cfRule>
          <x14:cfRule type="containsText" priority="482" operator="containsText" id="{43F677A6-CFDE-457D-919F-7BAAD9167EE5}">
            <xm:f>NOT(ISERROR(SEARCH($D$7,N182)))</xm:f>
            <xm:f>$D$7</xm:f>
            <x14:dxf>
              <fill>
                <patternFill>
                  <bgColor theme="5"/>
                </patternFill>
              </fill>
            </x14:dxf>
          </x14:cfRule>
          <x14:cfRule type="containsText" priority="483" operator="containsText" id="{1FAE8E08-F6FF-4877-BEA2-C053CF50A38C}">
            <xm:f>NOT(ISERROR(SEARCH($D$6,N182)))</xm:f>
            <xm:f>$D$6</xm:f>
            <x14:dxf>
              <fill>
                <patternFill>
                  <bgColor theme="9"/>
                </patternFill>
              </fill>
            </x14:dxf>
          </x14:cfRule>
          <xm:sqref>N182</xm:sqref>
        </x14:conditionalFormatting>
        <x14:conditionalFormatting xmlns:xm="http://schemas.microsoft.com/office/excel/2006/main">
          <x14:cfRule type="containsText" priority="470" operator="containsText" id="{286C5048-D653-4D19-81AF-81DDF9197A13}">
            <xm:f>NOT(ISERROR(SEARCH($D$12,O182)))</xm:f>
            <xm:f>$D$12</xm:f>
            <x14:dxf>
              <font>
                <color rgb="FFC00000"/>
              </font>
            </x14:dxf>
          </x14:cfRule>
          <x14:cfRule type="containsText" priority="471" operator="containsText" id="{3156225B-1AEE-4A8E-A095-65B28A664B8C}">
            <xm:f>NOT(ISERROR(SEARCH($D$11,O182)))</xm:f>
            <xm:f>$D$11</xm:f>
            <x14:dxf>
              <fill>
                <patternFill>
                  <bgColor rgb="FFFF0000"/>
                </patternFill>
              </fill>
            </x14:dxf>
          </x14:cfRule>
          <x14:cfRule type="containsText" priority="472" operator="containsText" id="{61EE9FCF-2EAD-4480-A280-AE6166C70ED5}">
            <xm:f>NOT(ISERROR(SEARCH($D$10,O182)))</xm:f>
            <xm:f>$D$10</xm:f>
            <x14:dxf>
              <fill>
                <patternFill>
                  <bgColor rgb="FFFF66CC"/>
                </patternFill>
              </fill>
            </x14:dxf>
          </x14:cfRule>
          <x14:cfRule type="containsText" priority="473" operator="containsText" id="{1B87152B-3515-40DF-BB1B-26B73C2D8BB1}">
            <xm:f>NOT(ISERROR(SEARCH($D$9,O182)))</xm:f>
            <xm:f>$D$9</xm:f>
            <x14:dxf>
              <fill>
                <patternFill>
                  <bgColor rgb="FF00B0F0"/>
                </patternFill>
              </fill>
            </x14:dxf>
          </x14:cfRule>
          <x14:cfRule type="containsText" priority="474" operator="containsText" id="{45E37654-3892-452F-BB92-535A4A415982}">
            <xm:f>NOT(ISERROR(SEARCH($D$8,O182)))</xm:f>
            <xm:f>$D$8</xm:f>
            <x14:dxf>
              <fill>
                <patternFill>
                  <bgColor rgb="FFFFFF00"/>
                </patternFill>
              </fill>
            </x14:dxf>
          </x14:cfRule>
          <x14:cfRule type="containsText" priority="475" operator="containsText" id="{11231D70-9410-4498-946C-AA5DBF26CE1E}">
            <xm:f>NOT(ISERROR(SEARCH($D$7,O182)))</xm:f>
            <xm:f>$D$7</xm:f>
            <x14:dxf>
              <fill>
                <patternFill>
                  <bgColor theme="5"/>
                </patternFill>
              </fill>
            </x14:dxf>
          </x14:cfRule>
          <x14:cfRule type="containsText" priority="476" operator="containsText" id="{0B319131-FC8A-47B6-AA10-4BEFEF76243D}">
            <xm:f>NOT(ISERROR(SEARCH($D$6,O182)))</xm:f>
            <xm:f>$D$6</xm:f>
            <x14:dxf>
              <fill>
                <patternFill>
                  <bgColor theme="9"/>
                </patternFill>
              </fill>
            </x14:dxf>
          </x14:cfRule>
          <xm:sqref>O182</xm:sqref>
        </x14:conditionalFormatting>
        <x14:conditionalFormatting xmlns:xm="http://schemas.microsoft.com/office/excel/2006/main">
          <x14:cfRule type="containsText" priority="463" operator="containsText" id="{718D4038-5BFE-4FED-BE33-2F33E1212195}">
            <xm:f>NOT(ISERROR(SEARCH($D$12,N183)))</xm:f>
            <xm:f>$D$12</xm:f>
            <x14:dxf>
              <font>
                <color rgb="FFC00000"/>
              </font>
            </x14:dxf>
          </x14:cfRule>
          <x14:cfRule type="containsText" priority="464" operator="containsText" id="{E710A777-582D-433D-A87D-4E2ED5D6B6B9}">
            <xm:f>NOT(ISERROR(SEARCH($D$11,N183)))</xm:f>
            <xm:f>$D$11</xm:f>
            <x14:dxf>
              <fill>
                <patternFill>
                  <bgColor rgb="FFFF0000"/>
                </patternFill>
              </fill>
            </x14:dxf>
          </x14:cfRule>
          <x14:cfRule type="containsText" priority="465" operator="containsText" id="{19B9D474-FE91-4305-AAA5-A6897F1BCE20}">
            <xm:f>NOT(ISERROR(SEARCH($D$10,N183)))</xm:f>
            <xm:f>$D$10</xm:f>
            <x14:dxf>
              <fill>
                <patternFill>
                  <bgColor rgb="FFFF66CC"/>
                </patternFill>
              </fill>
            </x14:dxf>
          </x14:cfRule>
          <x14:cfRule type="containsText" priority="466" operator="containsText" id="{C06BF9F3-1A38-46F2-91DB-EABDE15C52E2}">
            <xm:f>NOT(ISERROR(SEARCH($D$9,N183)))</xm:f>
            <xm:f>$D$9</xm:f>
            <x14:dxf>
              <fill>
                <patternFill>
                  <bgColor rgb="FF00B0F0"/>
                </patternFill>
              </fill>
            </x14:dxf>
          </x14:cfRule>
          <x14:cfRule type="containsText" priority="467" operator="containsText" id="{EE3B62B0-26C2-49C0-B6C6-1A91BDBAD4F5}">
            <xm:f>NOT(ISERROR(SEARCH($D$8,N183)))</xm:f>
            <xm:f>$D$8</xm:f>
            <x14:dxf>
              <fill>
                <patternFill>
                  <bgColor rgb="FFFFFF00"/>
                </patternFill>
              </fill>
            </x14:dxf>
          </x14:cfRule>
          <x14:cfRule type="containsText" priority="468" operator="containsText" id="{325C0673-38F0-448D-B55C-29591ED030F3}">
            <xm:f>NOT(ISERROR(SEARCH($D$7,N183)))</xm:f>
            <xm:f>$D$7</xm:f>
            <x14:dxf>
              <fill>
                <patternFill>
                  <bgColor theme="5"/>
                </patternFill>
              </fill>
            </x14:dxf>
          </x14:cfRule>
          <x14:cfRule type="containsText" priority="469" operator="containsText" id="{C79D687E-21D2-445E-AFF6-0458CF248EBC}">
            <xm:f>NOT(ISERROR(SEARCH($D$6,N183)))</xm:f>
            <xm:f>$D$6</xm:f>
            <x14:dxf>
              <fill>
                <patternFill>
                  <bgColor theme="9"/>
                </patternFill>
              </fill>
            </x14:dxf>
          </x14:cfRule>
          <xm:sqref>N183</xm:sqref>
        </x14:conditionalFormatting>
        <x14:conditionalFormatting xmlns:xm="http://schemas.microsoft.com/office/excel/2006/main">
          <x14:cfRule type="containsText" priority="456" operator="containsText" id="{4F9BE02A-8C82-40DC-AB63-55B80E27A6C4}">
            <xm:f>NOT(ISERROR(SEARCH($D$12,O183)))</xm:f>
            <xm:f>$D$12</xm:f>
            <x14:dxf>
              <font>
                <color rgb="FFC00000"/>
              </font>
            </x14:dxf>
          </x14:cfRule>
          <x14:cfRule type="containsText" priority="457" operator="containsText" id="{D5E6DAB5-CDE1-428E-9628-F547F32E745C}">
            <xm:f>NOT(ISERROR(SEARCH($D$11,O183)))</xm:f>
            <xm:f>$D$11</xm:f>
            <x14:dxf>
              <fill>
                <patternFill>
                  <bgColor rgb="FFFF0000"/>
                </patternFill>
              </fill>
            </x14:dxf>
          </x14:cfRule>
          <x14:cfRule type="containsText" priority="458" operator="containsText" id="{BE7D29B4-A9A2-4D4A-8767-03423EAD0EBA}">
            <xm:f>NOT(ISERROR(SEARCH($D$10,O183)))</xm:f>
            <xm:f>$D$10</xm:f>
            <x14:dxf>
              <fill>
                <patternFill>
                  <bgColor rgb="FFFF66CC"/>
                </patternFill>
              </fill>
            </x14:dxf>
          </x14:cfRule>
          <x14:cfRule type="containsText" priority="459" operator="containsText" id="{E4C4E353-E4D0-4D46-AE14-230B97E13A61}">
            <xm:f>NOT(ISERROR(SEARCH($D$9,O183)))</xm:f>
            <xm:f>$D$9</xm:f>
            <x14:dxf>
              <fill>
                <patternFill>
                  <bgColor rgb="FF00B0F0"/>
                </patternFill>
              </fill>
            </x14:dxf>
          </x14:cfRule>
          <x14:cfRule type="containsText" priority="460" operator="containsText" id="{9AF58FA6-84BD-4F8F-8C3C-27C94BA8ACFF}">
            <xm:f>NOT(ISERROR(SEARCH($D$8,O183)))</xm:f>
            <xm:f>$D$8</xm:f>
            <x14:dxf>
              <fill>
                <patternFill>
                  <bgColor rgb="FFFFFF00"/>
                </patternFill>
              </fill>
            </x14:dxf>
          </x14:cfRule>
          <x14:cfRule type="containsText" priority="461" operator="containsText" id="{5290BFC7-23A7-4E77-91EC-3A816F8B659B}">
            <xm:f>NOT(ISERROR(SEARCH($D$7,O183)))</xm:f>
            <xm:f>$D$7</xm:f>
            <x14:dxf>
              <fill>
                <patternFill>
                  <bgColor theme="5"/>
                </patternFill>
              </fill>
            </x14:dxf>
          </x14:cfRule>
          <x14:cfRule type="containsText" priority="462" operator="containsText" id="{39975462-F3FF-4A5B-B3E3-0A06B3CE4BB0}">
            <xm:f>NOT(ISERROR(SEARCH($D$6,O183)))</xm:f>
            <xm:f>$D$6</xm:f>
            <x14:dxf>
              <fill>
                <patternFill>
                  <bgColor theme="9"/>
                </patternFill>
              </fill>
            </x14:dxf>
          </x14:cfRule>
          <xm:sqref>O183</xm:sqref>
        </x14:conditionalFormatting>
        <x14:conditionalFormatting xmlns:xm="http://schemas.microsoft.com/office/excel/2006/main">
          <x14:cfRule type="containsText" priority="449" operator="containsText" id="{F88A4E13-81FD-43FA-A277-2084039558FD}">
            <xm:f>NOT(ISERROR(SEARCH($D$12,N184)))</xm:f>
            <xm:f>$D$12</xm:f>
            <x14:dxf>
              <font>
                <color rgb="FFC00000"/>
              </font>
            </x14:dxf>
          </x14:cfRule>
          <x14:cfRule type="containsText" priority="450" operator="containsText" id="{FBB98080-DAD0-47B9-B868-3A8A030AB63E}">
            <xm:f>NOT(ISERROR(SEARCH($D$11,N184)))</xm:f>
            <xm:f>$D$11</xm:f>
            <x14:dxf>
              <fill>
                <patternFill>
                  <bgColor rgb="FFFF0000"/>
                </patternFill>
              </fill>
            </x14:dxf>
          </x14:cfRule>
          <x14:cfRule type="containsText" priority="451" operator="containsText" id="{F424790F-5841-4F19-9DF8-A2E8E3A04951}">
            <xm:f>NOT(ISERROR(SEARCH($D$10,N184)))</xm:f>
            <xm:f>$D$10</xm:f>
            <x14:dxf>
              <fill>
                <patternFill>
                  <bgColor rgb="FFFF66CC"/>
                </patternFill>
              </fill>
            </x14:dxf>
          </x14:cfRule>
          <x14:cfRule type="containsText" priority="452" operator="containsText" id="{3E3EE55C-649B-4B51-9E47-34A6EF3A39F5}">
            <xm:f>NOT(ISERROR(SEARCH($D$9,N184)))</xm:f>
            <xm:f>$D$9</xm:f>
            <x14:dxf>
              <fill>
                <patternFill>
                  <bgColor rgb="FF00B0F0"/>
                </patternFill>
              </fill>
            </x14:dxf>
          </x14:cfRule>
          <x14:cfRule type="containsText" priority="453" operator="containsText" id="{E548155D-1E2A-402F-A20E-FA800478A366}">
            <xm:f>NOT(ISERROR(SEARCH($D$8,N184)))</xm:f>
            <xm:f>$D$8</xm:f>
            <x14:dxf>
              <fill>
                <patternFill>
                  <bgColor rgb="FFFFFF00"/>
                </patternFill>
              </fill>
            </x14:dxf>
          </x14:cfRule>
          <x14:cfRule type="containsText" priority="454" operator="containsText" id="{5C91D1FE-58A5-42A1-8541-1C7E69D73697}">
            <xm:f>NOT(ISERROR(SEARCH($D$7,N184)))</xm:f>
            <xm:f>$D$7</xm:f>
            <x14:dxf>
              <fill>
                <patternFill>
                  <bgColor theme="5"/>
                </patternFill>
              </fill>
            </x14:dxf>
          </x14:cfRule>
          <x14:cfRule type="containsText" priority="455" operator="containsText" id="{76B85B2E-AE28-4892-8CC5-EDB8CE613478}">
            <xm:f>NOT(ISERROR(SEARCH($D$6,N184)))</xm:f>
            <xm:f>$D$6</xm:f>
            <x14:dxf>
              <fill>
                <patternFill>
                  <bgColor theme="9"/>
                </patternFill>
              </fill>
            </x14:dxf>
          </x14:cfRule>
          <xm:sqref>N184</xm:sqref>
        </x14:conditionalFormatting>
        <x14:conditionalFormatting xmlns:xm="http://schemas.microsoft.com/office/excel/2006/main">
          <x14:cfRule type="containsText" priority="442" operator="containsText" id="{C388B42F-5BEC-41DE-9443-EDF16A5C9E55}">
            <xm:f>NOT(ISERROR(SEARCH($D$12,O184)))</xm:f>
            <xm:f>$D$12</xm:f>
            <x14:dxf>
              <font>
                <color rgb="FFC00000"/>
              </font>
            </x14:dxf>
          </x14:cfRule>
          <x14:cfRule type="containsText" priority="443" operator="containsText" id="{CF1C48E0-48D7-4C85-8C07-93EF31F4E091}">
            <xm:f>NOT(ISERROR(SEARCH($D$11,O184)))</xm:f>
            <xm:f>$D$11</xm:f>
            <x14:dxf>
              <fill>
                <patternFill>
                  <bgColor rgb="FFFF0000"/>
                </patternFill>
              </fill>
            </x14:dxf>
          </x14:cfRule>
          <x14:cfRule type="containsText" priority="444" operator="containsText" id="{F19E061C-2FD7-4326-AFB6-0B19D90E8165}">
            <xm:f>NOT(ISERROR(SEARCH($D$10,O184)))</xm:f>
            <xm:f>$D$10</xm:f>
            <x14:dxf>
              <fill>
                <patternFill>
                  <bgColor rgb="FFFF66CC"/>
                </patternFill>
              </fill>
            </x14:dxf>
          </x14:cfRule>
          <x14:cfRule type="containsText" priority="445" operator="containsText" id="{95BF5D15-2364-49A7-A2A3-F7E5B4F32060}">
            <xm:f>NOT(ISERROR(SEARCH($D$9,O184)))</xm:f>
            <xm:f>$D$9</xm:f>
            <x14:dxf>
              <fill>
                <patternFill>
                  <bgColor rgb="FF00B0F0"/>
                </patternFill>
              </fill>
            </x14:dxf>
          </x14:cfRule>
          <x14:cfRule type="containsText" priority="446" operator="containsText" id="{77882119-77D4-4E6F-A53E-AFE18711FE31}">
            <xm:f>NOT(ISERROR(SEARCH($D$8,O184)))</xm:f>
            <xm:f>$D$8</xm:f>
            <x14:dxf>
              <fill>
                <patternFill>
                  <bgColor rgb="FFFFFF00"/>
                </patternFill>
              </fill>
            </x14:dxf>
          </x14:cfRule>
          <x14:cfRule type="containsText" priority="447" operator="containsText" id="{24BF4083-67F7-4FE4-B918-AE5874D96528}">
            <xm:f>NOT(ISERROR(SEARCH($D$7,O184)))</xm:f>
            <xm:f>$D$7</xm:f>
            <x14:dxf>
              <fill>
                <patternFill>
                  <bgColor theme="5"/>
                </patternFill>
              </fill>
            </x14:dxf>
          </x14:cfRule>
          <x14:cfRule type="containsText" priority="448" operator="containsText" id="{F318739A-238C-41D5-88BA-6FE85E64F1B5}">
            <xm:f>NOT(ISERROR(SEARCH($D$6,O184)))</xm:f>
            <xm:f>$D$6</xm:f>
            <x14:dxf>
              <fill>
                <patternFill>
                  <bgColor theme="9"/>
                </patternFill>
              </fill>
            </x14:dxf>
          </x14:cfRule>
          <xm:sqref>O184</xm:sqref>
        </x14:conditionalFormatting>
        <x14:conditionalFormatting xmlns:xm="http://schemas.microsoft.com/office/excel/2006/main">
          <x14:cfRule type="containsText" priority="435" operator="containsText" id="{7CE69F6A-2985-42AB-8A01-CE41BEB91195}">
            <xm:f>NOT(ISERROR(SEARCH($D$12,N185)))</xm:f>
            <xm:f>$D$12</xm:f>
            <x14:dxf>
              <font>
                <color rgb="FFC00000"/>
              </font>
            </x14:dxf>
          </x14:cfRule>
          <x14:cfRule type="containsText" priority="436" operator="containsText" id="{709A8A5B-41CC-401F-A868-676E37EC11B4}">
            <xm:f>NOT(ISERROR(SEARCH($D$11,N185)))</xm:f>
            <xm:f>$D$11</xm:f>
            <x14:dxf>
              <fill>
                <patternFill>
                  <bgColor rgb="FFFF0000"/>
                </patternFill>
              </fill>
            </x14:dxf>
          </x14:cfRule>
          <x14:cfRule type="containsText" priority="437" operator="containsText" id="{C53FC8C0-FC07-4051-9204-1D6A7DD76232}">
            <xm:f>NOT(ISERROR(SEARCH($D$10,N185)))</xm:f>
            <xm:f>$D$10</xm:f>
            <x14:dxf>
              <fill>
                <patternFill>
                  <bgColor rgb="FFFF66CC"/>
                </patternFill>
              </fill>
            </x14:dxf>
          </x14:cfRule>
          <x14:cfRule type="containsText" priority="438" operator="containsText" id="{8AFC81BF-0547-4D95-B529-BB1B33F3074F}">
            <xm:f>NOT(ISERROR(SEARCH($D$9,N185)))</xm:f>
            <xm:f>$D$9</xm:f>
            <x14:dxf>
              <fill>
                <patternFill>
                  <bgColor rgb="FF00B0F0"/>
                </patternFill>
              </fill>
            </x14:dxf>
          </x14:cfRule>
          <x14:cfRule type="containsText" priority="439" operator="containsText" id="{F35B5A60-8D37-4A60-8AEE-8AEF5661AFA6}">
            <xm:f>NOT(ISERROR(SEARCH($D$8,N185)))</xm:f>
            <xm:f>$D$8</xm:f>
            <x14:dxf>
              <fill>
                <patternFill>
                  <bgColor rgb="FFFFFF00"/>
                </patternFill>
              </fill>
            </x14:dxf>
          </x14:cfRule>
          <x14:cfRule type="containsText" priority="440" operator="containsText" id="{F24CF821-5477-4834-B363-2F2D7295D2C5}">
            <xm:f>NOT(ISERROR(SEARCH($D$7,N185)))</xm:f>
            <xm:f>$D$7</xm:f>
            <x14:dxf>
              <fill>
                <patternFill>
                  <bgColor theme="5"/>
                </patternFill>
              </fill>
            </x14:dxf>
          </x14:cfRule>
          <x14:cfRule type="containsText" priority="441" operator="containsText" id="{6BF33325-84CE-410D-86BB-A10E146A4C88}">
            <xm:f>NOT(ISERROR(SEARCH($D$6,N185)))</xm:f>
            <xm:f>$D$6</xm:f>
            <x14:dxf>
              <fill>
                <patternFill>
                  <bgColor theme="9"/>
                </patternFill>
              </fill>
            </x14:dxf>
          </x14:cfRule>
          <xm:sqref>N185</xm:sqref>
        </x14:conditionalFormatting>
        <x14:conditionalFormatting xmlns:xm="http://schemas.microsoft.com/office/excel/2006/main">
          <x14:cfRule type="containsText" priority="428" operator="containsText" id="{4C49DDE8-CFCD-4B83-866A-59731DE7562A}">
            <xm:f>NOT(ISERROR(SEARCH($D$12,O185)))</xm:f>
            <xm:f>$D$12</xm:f>
            <x14:dxf>
              <font>
                <color rgb="FFC00000"/>
              </font>
            </x14:dxf>
          </x14:cfRule>
          <x14:cfRule type="containsText" priority="429" operator="containsText" id="{A49F7004-53A3-4B80-B514-D88483ED7721}">
            <xm:f>NOT(ISERROR(SEARCH($D$11,O185)))</xm:f>
            <xm:f>$D$11</xm:f>
            <x14:dxf>
              <fill>
                <patternFill>
                  <bgColor rgb="FFFF0000"/>
                </patternFill>
              </fill>
            </x14:dxf>
          </x14:cfRule>
          <x14:cfRule type="containsText" priority="430" operator="containsText" id="{309512FD-EF11-4A66-9EA5-2A34D1289F92}">
            <xm:f>NOT(ISERROR(SEARCH($D$10,O185)))</xm:f>
            <xm:f>$D$10</xm:f>
            <x14:dxf>
              <fill>
                <patternFill>
                  <bgColor rgb="FFFF66CC"/>
                </patternFill>
              </fill>
            </x14:dxf>
          </x14:cfRule>
          <x14:cfRule type="containsText" priority="431" operator="containsText" id="{0D74EF2C-3E09-4EB4-B1A3-BBFCB31BF81F}">
            <xm:f>NOT(ISERROR(SEARCH($D$9,O185)))</xm:f>
            <xm:f>$D$9</xm:f>
            <x14:dxf>
              <fill>
                <patternFill>
                  <bgColor rgb="FF00B0F0"/>
                </patternFill>
              </fill>
            </x14:dxf>
          </x14:cfRule>
          <x14:cfRule type="containsText" priority="432" operator="containsText" id="{2AB9428B-F510-44CD-8EF2-79EA958F5EC8}">
            <xm:f>NOT(ISERROR(SEARCH($D$8,O185)))</xm:f>
            <xm:f>$D$8</xm:f>
            <x14:dxf>
              <fill>
                <patternFill>
                  <bgColor rgb="FFFFFF00"/>
                </patternFill>
              </fill>
            </x14:dxf>
          </x14:cfRule>
          <x14:cfRule type="containsText" priority="433" operator="containsText" id="{6BD658AD-8F8A-4C94-8446-8CD7CFE5B007}">
            <xm:f>NOT(ISERROR(SEARCH($D$7,O185)))</xm:f>
            <xm:f>$D$7</xm:f>
            <x14:dxf>
              <fill>
                <patternFill>
                  <bgColor theme="5"/>
                </patternFill>
              </fill>
            </x14:dxf>
          </x14:cfRule>
          <x14:cfRule type="containsText" priority="434" operator="containsText" id="{1E018C9A-DBCB-4639-AE0A-BD1E68D88EED}">
            <xm:f>NOT(ISERROR(SEARCH($D$6,O185)))</xm:f>
            <xm:f>$D$6</xm:f>
            <x14:dxf>
              <fill>
                <patternFill>
                  <bgColor theme="9"/>
                </patternFill>
              </fill>
            </x14:dxf>
          </x14:cfRule>
          <xm:sqref>O185</xm:sqref>
        </x14:conditionalFormatting>
        <x14:conditionalFormatting xmlns:xm="http://schemas.microsoft.com/office/excel/2006/main">
          <x14:cfRule type="containsText" priority="421" operator="containsText" id="{3F564C45-8EF7-45FC-AD43-0DB9722E1154}">
            <xm:f>NOT(ISERROR(SEARCH($D$12,N188)))</xm:f>
            <xm:f>$D$12</xm:f>
            <x14:dxf>
              <font>
                <color rgb="FFC00000"/>
              </font>
            </x14:dxf>
          </x14:cfRule>
          <x14:cfRule type="containsText" priority="422" operator="containsText" id="{FF896B75-F2BD-4041-AB3F-BB0EF7125ACD}">
            <xm:f>NOT(ISERROR(SEARCH($D$11,N188)))</xm:f>
            <xm:f>$D$11</xm:f>
            <x14:dxf>
              <fill>
                <patternFill>
                  <bgColor rgb="FFFF0000"/>
                </patternFill>
              </fill>
            </x14:dxf>
          </x14:cfRule>
          <x14:cfRule type="containsText" priority="423" operator="containsText" id="{46EA6121-F6CE-4062-975F-1B5441186D83}">
            <xm:f>NOT(ISERROR(SEARCH($D$10,N188)))</xm:f>
            <xm:f>$D$10</xm:f>
            <x14:dxf>
              <fill>
                <patternFill>
                  <bgColor rgb="FFFF66CC"/>
                </patternFill>
              </fill>
            </x14:dxf>
          </x14:cfRule>
          <x14:cfRule type="containsText" priority="424" operator="containsText" id="{06A29F1E-9C37-4DCD-A460-5E9B32AD49BF}">
            <xm:f>NOT(ISERROR(SEARCH($D$9,N188)))</xm:f>
            <xm:f>$D$9</xm:f>
            <x14:dxf>
              <fill>
                <patternFill>
                  <bgColor rgb="FF00B0F0"/>
                </patternFill>
              </fill>
            </x14:dxf>
          </x14:cfRule>
          <x14:cfRule type="containsText" priority="425" operator="containsText" id="{819079B6-614D-4F19-9E0C-CF7207AFD4C7}">
            <xm:f>NOT(ISERROR(SEARCH($D$8,N188)))</xm:f>
            <xm:f>$D$8</xm:f>
            <x14:dxf>
              <fill>
                <patternFill>
                  <bgColor rgb="FFFFFF00"/>
                </patternFill>
              </fill>
            </x14:dxf>
          </x14:cfRule>
          <x14:cfRule type="containsText" priority="426" operator="containsText" id="{62059821-F5FB-412D-B7FE-17D4766D1D85}">
            <xm:f>NOT(ISERROR(SEARCH($D$7,N188)))</xm:f>
            <xm:f>$D$7</xm:f>
            <x14:dxf>
              <fill>
                <patternFill>
                  <bgColor theme="5"/>
                </patternFill>
              </fill>
            </x14:dxf>
          </x14:cfRule>
          <x14:cfRule type="containsText" priority="427" operator="containsText" id="{E8BF2E52-E397-48D0-A925-23DD9C61B7F4}">
            <xm:f>NOT(ISERROR(SEARCH($D$6,N188)))</xm:f>
            <xm:f>$D$6</xm:f>
            <x14:dxf>
              <fill>
                <patternFill>
                  <bgColor theme="9"/>
                </patternFill>
              </fill>
            </x14:dxf>
          </x14:cfRule>
          <xm:sqref>N188</xm:sqref>
        </x14:conditionalFormatting>
        <x14:conditionalFormatting xmlns:xm="http://schemas.microsoft.com/office/excel/2006/main">
          <x14:cfRule type="containsText" priority="414" operator="containsText" id="{1A271661-417A-4F42-8B18-8D363B669DA5}">
            <xm:f>NOT(ISERROR(SEARCH($D$12,O188)))</xm:f>
            <xm:f>$D$12</xm:f>
            <x14:dxf>
              <font>
                <color rgb="FFC00000"/>
              </font>
            </x14:dxf>
          </x14:cfRule>
          <x14:cfRule type="containsText" priority="415" operator="containsText" id="{08C1C7AA-5BE5-4527-B204-33222038A0DD}">
            <xm:f>NOT(ISERROR(SEARCH($D$11,O188)))</xm:f>
            <xm:f>$D$11</xm:f>
            <x14:dxf>
              <fill>
                <patternFill>
                  <bgColor rgb="FFFF0000"/>
                </patternFill>
              </fill>
            </x14:dxf>
          </x14:cfRule>
          <x14:cfRule type="containsText" priority="416" operator="containsText" id="{8955224F-CEED-4E6B-A978-1AF674AEA4A4}">
            <xm:f>NOT(ISERROR(SEARCH($D$10,O188)))</xm:f>
            <xm:f>$D$10</xm:f>
            <x14:dxf>
              <fill>
                <patternFill>
                  <bgColor rgb="FFFF66CC"/>
                </patternFill>
              </fill>
            </x14:dxf>
          </x14:cfRule>
          <x14:cfRule type="containsText" priority="417" operator="containsText" id="{16549BD5-3BE2-4082-89E0-D48A54CF3193}">
            <xm:f>NOT(ISERROR(SEARCH($D$9,O188)))</xm:f>
            <xm:f>$D$9</xm:f>
            <x14:dxf>
              <fill>
                <patternFill>
                  <bgColor rgb="FF00B0F0"/>
                </patternFill>
              </fill>
            </x14:dxf>
          </x14:cfRule>
          <x14:cfRule type="containsText" priority="418" operator="containsText" id="{5BA783AA-90B9-45C2-BCF3-F636A3AFF6C4}">
            <xm:f>NOT(ISERROR(SEARCH($D$8,O188)))</xm:f>
            <xm:f>$D$8</xm:f>
            <x14:dxf>
              <fill>
                <patternFill>
                  <bgColor rgb="FFFFFF00"/>
                </patternFill>
              </fill>
            </x14:dxf>
          </x14:cfRule>
          <x14:cfRule type="containsText" priority="419" operator="containsText" id="{F668CEB0-C771-4D03-8096-DDCD1B69C1D3}">
            <xm:f>NOT(ISERROR(SEARCH($D$7,O188)))</xm:f>
            <xm:f>$D$7</xm:f>
            <x14:dxf>
              <fill>
                <patternFill>
                  <bgColor theme="5"/>
                </patternFill>
              </fill>
            </x14:dxf>
          </x14:cfRule>
          <x14:cfRule type="containsText" priority="420" operator="containsText" id="{7F604A55-7B52-487C-81D5-C1578DB1C5A2}">
            <xm:f>NOT(ISERROR(SEARCH($D$6,O188)))</xm:f>
            <xm:f>$D$6</xm:f>
            <x14:dxf>
              <fill>
                <patternFill>
                  <bgColor theme="9"/>
                </patternFill>
              </fill>
            </x14:dxf>
          </x14:cfRule>
          <xm:sqref>O188</xm:sqref>
        </x14:conditionalFormatting>
        <x14:conditionalFormatting xmlns:xm="http://schemas.microsoft.com/office/excel/2006/main">
          <x14:cfRule type="containsText" priority="407" operator="containsText" id="{F251F58C-34EF-4DFF-A0E7-8EB993B31AAF}">
            <xm:f>NOT(ISERROR(SEARCH($D$12,N190)))</xm:f>
            <xm:f>$D$12</xm:f>
            <x14:dxf>
              <font>
                <color rgb="FFC00000"/>
              </font>
            </x14:dxf>
          </x14:cfRule>
          <x14:cfRule type="containsText" priority="408" operator="containsText" id="{F550BE92-AF13-4138-9AD2-F2206D5FE4C8}">
            <xm:f>NOT(ISERROR(SEARCH($D$11,N190)))</xm:f>
            <xm:f>$D$11</xm:f>
            <x14:dxf>
              <fill>
                <patternFill>
                  <bgColor rgb="FFFF0000"/>
                </patternFill>
              </fill>
            </x14:dxf>
          </x14:cfRule>
          <x14:cfRule type="containsText" priority="409" operator="containsText" id="{19008CA1-C439-42E1-9193-30ACD84C9B2E}">
            <xm:f>NOT(ISERROR(SEARCH($D$10,N190)))</xm:f>
            <xm:f>$D$10</xm:f>
            <x14:dxf>
              <fill>
                <patternFill>
                  <bgColor rgb="FFFF66CC"/>
                </patternFill>
              </fill>
            </x14:dxf>
          </x14:cfRule>
          <x14:cfRule type="containsText" priority="410" operator="containsText" id="{8148CA00-D529-4AB0-BF90-8AF8A06F7EB6}">
            <xm:f>NOT(ISERROR(SEARCH($D$9,N190)))</xm:f>
            <xm:f>$D$9</xm:f>
            <x14:dxf>
              <fill>
                <patternFill>
                  <bgColor rgb="FF00B0F0"/>
                </patternFill>
              </fill>
            </x14:dxf>
          </x14:cfRule>
          <x14:cfRule type="containsText" priority="411" operator="containsText" id="{94D66CB3-CB09-4599-89D5-7386179C54B8}">
            <xm:f>NOT(ISERROR(SEARCH($D$8,N190)))</xm:f>
            <xm:f>$D$8</xm:f>
            <x14:dxf>
              <fill>
                <patternFill>
                  <bgColor rgb="FFFFFF00"/>
                </patternFill>
              </fill>
            </x14:dxf>
          </x14:cfRule>
          <x14:cfRule type="containsText" priority="412" operator="containsText" id="{DB05A4DB-C22E-4CE3-93C9-4449931E3D60}">
            <xm:f>NOT(ISERROR(SEARCH($D$7,N190)))</xm:f>
            <xm:f>$D$7</xm:f>
            <x14:dxf>
              <fill>
                <patternFill>
                  <bgColor theme="5"/>
                </patternFill>
              </fill>
            </x14:dxf>
          </x14:cfRule>
          <x14:cfRule type="containsText" priority="413" operator="containsText" id="{65E2B084-DAAE-4077-A804-6ACC46C58912}">
            <xm:f>NOT(ISERROR(SEARCH($D$6,N190)))</xm:f>
            <xm:f>$D$6</xm:f>
            <x14:dxf>
              <fill>
                <patternFill>
                  <bgColor theme="9"/>
                </patternFill>
              </fill>
            </x14:dxf>
          </x14:cfRule>
          <xm:sqref>N190</xm:sqref>
        </x14:conditionalFormatting>
        <x14:conditionalFormatting xmlns:xm="http://schemas.microsoft.com/office/excel/2006/main">
          <x14:cfRule type="containsText" priority="400" operator="containsText" id="{7C7114C6-2E95-41A7-BC0F-F2E03E5E6B06}">
            <xm:f>NOT(ISERROR(SEARCH($D$12,O190)))</xm:f>
            <xm:f>$D$12</xm:f>
            <x14:dxf>
              <font>
                <color rgb="FFC00000"/>
              </font>
            </x14:dxf>
          </x14:cfRule>
          <x14:cfRule type="containsText" priority="401" operator="containsText" id="{D690CDC9-D51F-414F-9A33-5E88A584E789}">
            <xm:f>NOT(ISERROR(SEARCH($D$11,O190)))</xm:f>
            <xm:f>$D$11</xm:f>
            <x14:dxf>
              <fill>
                <patternFill>
                  <bgColor rgb="FFFF0000"/>
                </patternFill>
              </fill>
            </x14:dxf>
          </x14:cfRule>
          <x14:cfRule type="containsText" priority="402" operator="containsText" id="{86415648-2440-4A7F-BF42-0B9C40FDFB88}">
            <xm:f>NOT(ISERROR(SEARCH($D$10,O190)))</xm:f>
            <xm:f>$D$10</xm:f>
            <x14:dxf>
              <fill>
                <patternFill>
                  <bgColor rgb="FFFF66CC"/>
                </patternFill>
              </fill>
            </x14:dxf>
          </x14:cfRule>
          <x14:cfRule type="containsText" priority="403" operator="containsText" id="{684B574E-5E03-432E-90F6-A0D012916721}">
            <xm:f>NOT(ISERROR(SEARCH($D$9,O190)))</xm:f>
            <xm:f>$D$9</xm:f>
            <x14:dxf>
              <fill>
                <patternFill>
                  <bgColor rgb="FF00B0F0"/>
                </patternFill>
              </fill>
            </x14:dxf>
          </x14:cfRule>
          <x14:cfRule type="containsText" priority="404" operator="containsText" id="{91483698-A6A0-4849-8455-4728BDA65F49}">
            <xm:f>NOT(ISERROR(SEARCH($D$8,O190)))</xm:f>
            <xm:f>$D$8</xm:f>
            <x14:dxf>
              <fill>
                <patternFill>
                  <bgColor rgb="FFFFFF00"/>
                </patternFill>
              </fill>
            </x14:dxf>
          </x14:cfRule>
          <x14:cfRule type="containsText" priority="405" operator="containsText" id="{E0C9CA5B-0A70-4549-809D-F98C8F9CD642}">
            <xm:f>NOT(ISERROR(SEARCH($D$7,O190)))</xm:f>
            <xm:f>$D$7</xm:f>
            <x14:dxf>
              <fill>
                <patternFill>
                  <bgColor theme="5"/>
                </patternFill>
              </fill>
            </x14:dxf>
          </x14:cfRule>
          <x14:cfRule type="containsText" priority="406" operator="containsText" id="{66D1ECEA-7B4A-4F20-B6AE-4B5F0F82C7D8}">
            <xm:f>NOT(ISERROR(SEARCH($D$6,O190)))</xm:f>
            <xm:f>$D$6</xm:f>
            <x14:dxf>
              <fill>
                <patternFill>
                  <bgColor theme="9"/>
                </patternFill>
              </fill>
            </x14:dxf>
          </x14:cfRule>
          <xm:sqref>O190</xm:sqref>
        </x14:conditionalFormatting>
        <x14:conditionalFormatting xmlns:xm="http://schemas.microsoft.com/office/excel/2006/main">
          <x14:cfRule type="containsText" priority="393" operator="containsText" id="{5079C24E-AA04-4076-B5DF-C05B1C0817B7}">
            <xm:f>NOT(ISERROR(SEARCH($D$12,N191)))</xm:f>
            <xm:f>$D$12</xm:f>
            <x14:dxf>
              <font>
                <color rgb="FFC00000"/>
              </font>
            </x14:dxf>
          </x14:cfRule>
          <x14:cfRule type="containsText" priority="394" operator="containsText" id="{5D3764C3-0994-40E4-BF42-10EBAA7FF698}">
            <xm:f>NOT(ISERROR(SEARCH($D$11,N191)))</xm:f>
            <xm:f>$D$11</xm:f>
            <x14:dxf>
              <fill>
                <patternFill>
                  <bgColor rgb="FFFF0000"/>
                </patternFill>
              </fill>
            </x14:dxf>
          </x14:cfRule>
          <x14:cfRule type="containsText" priority="395" operator="containsText" id="{B3990B23-64B3-4A2E-91B7-8443442F9D05}">
            <xm:f>NOT(ISERROR(SEARCH($D$10,N191)))</xm:f>
            <xm:f>$D$10</xm:f>
            <x14:dxf>
              <fill>
                <patternFill>
                  <bgColor rgb="FFFF66CC"/>
                </patternFill>
              </fill>
            </x14:dxf>
          </x14:cfRule>
          <x14:cfRule type="containsText" priority="396" operator="containsText" id="{313D5E51-753B-4720-93E3-86A12AA9DB7D}">
            <xm:f>NOT(ISERROR(SEARCH($D$9,N191)))</xm:f>
            <xm:f>$D$9</xm:f>
            <x14:dxf>
              <fill>
                <patternFill>
                  <bgColor rgb="FF00B0F0"/>
                </patternFill>
              </fill>
            </x14:dxf>
          </x14:cfRule>
          <x14:cfRule type="containsText" priority="397" operator="containsText" id="{35D1C7EB-2AEA-490D-9C01-D822DABCC12D}">
            <xm:f>NOT(ISERROR(SEARCH($D$8,N191)))</xm:f>
            <xm:f>$D$8</xm:f>
            <x14:dxf>
              <fill>
                <patternFill>
                  <bgColor rgb="FFFFFF00"/>
                </patternFill>
              </fill>
            </x14:dxf>
          </x14:cfRule>
          <x14:cfRule type="containsText" priority="398" operator="containsText" id="{45A5984D-0881-47D2-B213-EC8F15987BA9}">
            <xm:f>NOT(ISERROR(SEARCH($D$7,N191)))</xm:f>
            <xm:f>$D$7</xm:f>
            <x14:dxf>
              <fill>
                <patternFill>
                  <bgColor theme="5"/>
                </patternFill>
              </fill>
            </x14:dxf>
          </x14:cfRule>
          <x14:cfRule type="containsText" priority="399" operator="containsText" id="{1018B4C5-59E8-40F6-8804-C497D907CC6D}">
            <xm:f>NOT(ISERROR(SEARCH($D$6,N191)))</xm:f>
            <xm:f>$D$6</xm:f>
            <x14:dxf>
              <fill>
                <patternFill>
                  <bgColor theme="9"/>
                </patternFill>
              </fill>
            </x14:dxf>
          </x14:cfRule>
          <xm:sqref>N191</xm:sqref>
        </x14:conditionalFormatting>
        <x14:conditionalFormatting xmlns:xm="http://schemas.microsoft.com/office/excel/2006/main">
          <x14:cfRule type="containsText" priority="386" operator="containsText" id="{54D63E51-2F58-44C0-A1C9-4C4ACDC2F223}">
            <xm:f>NOT(ISERROR(SEARCH($D$12,O191)))</xm:f>
            <xm:f>$D$12</xm:f>
            <x14:dxf>
              <font>
                <color rgb="FFC00000"/>
              </font>
            </x14:dxf>
          </x14:cfRule>
          <x14:cfRule type="containsText" priority="387" operator="containsText" id="{16464440-D1D5-4868-B6F5-E566730ACBE3}">
            <xm:f>NOT(ISERROR(SEARCH($D$11,O191)))</xm:f>
            <xm:f>$D$11</xm:f>
            <x14:dxf>
              <fill>
                <patternFill>
                  <bgColor rgb="FFFF0000"/>
                </patternFill>
              </fill>
            </x14:dxf>
          </x14:cfRule>
          <x14:cfRule type="containsText" priority="388" operator="containsText" id="{51A7B629-0297-432C-971F-727EAA5CFA90}">
            <xm:f>NOT(ISERROR(SEARCH($D$10,O191)))</xm:f>
            <xm:f>$D$10</xm:f>
            <x14:dxf>
              <fill>
                <patternFill>
                  <bgColor rgb="FFFF66CC"/>
                </patternFill>
              </fill>
            </x14:dxf>
          </x14:cfRule>
          <x14:cfRule type="containsText" priority="389" operator="containsText" id="{0676DD6C-4824-40EE-810C-469C6D049608}">
            <xm:f>NOT(ISERROR(SEARCH($D$9,O191)))</xm:f>
            <xm:f>$D$9</xm:f>
            <x14:dxf>
              <fill>
                <patternFill>
                  <bgColor rgb="FF00B0F0"/>
                </patternFill>
              </fill>
            </x14:dxf>
          </x14:cfRule>
          <x14:cfRule type="containsText" priority="390" operator="containsText" id="{9766A5AA-21B4-4A9D-8CB7-08D3DC0A3D5F}">
            <xm:f>NOT(ISERROR(SEARCH($D$8,O191)))</xm:f>
            <xm:f>$D$8</xm:f>
            <x14:dxf>
              <fill>
                <patternFill>
                  <bgColor rgb="FFFFFF00"/>
                </patternFill>
              </fill>
            </x14:dxf>
          </x14:cfRule>
          <x14:cfRule type="containsText" priority="391" operator="containsText" id="{18549725-0F68-4397-8C0F-93FCF2F46BD2}">
            <xm:f>NOT(ISERROR(SEARCH($D$7,O191)))</xm:f>
            <xm:f>$D$7</xm:f>
            <x14:dxf>
              <fill>
                <patternFill>
                  <bgColor theme="5"/>
                </patternFill>
              </fill>
            </x14:dxf>
          </x14:cfRule>
          <x14:cfRule type="containsText" priority="392" operator="containsText" id="{060B95B2-D9B4-412A-A1EF-372E4D189BD1}">
            <xm:f>NOT(ISERROR(SEARCH($D$6,O191)))</xm:f>
            <xm:f>$D$6</xm:f>
            <x14:dxf>
              <fill>
                <patternFill>
                  <bgColor theme="9"/>
                </patternFill>
              </fill>
            </x14:dxf>
          </x14:cfRule>
          <xm:sqref>O191</xm:sqref>
        </x14:conditionalFormatting>
        <x14:conditionalFormatting xmlns:xm="http://schemas.microsoft.com/office/excel/2006/main">
          <x14:cfRule type="containsText" priority="379" operator="containsText" id="{F32ED1F6-FCFB-4874-9FFD-2C087BB283CC}">
            <xm:f>NOT(ISERROR(SEARCH($D$12,N192)))</xm:f>
            <xm:f>$D$12</xm:f>
            <x14:dxf>
              <font>
                <color rgb="FFC00000"/>
              </font>
            </x14:dxf>
          </x14:cfRule>
          <x14:cfRule type="containsText" priority="380" operator="containsText" id="{BE2D6CFB-493F-4F94-975A-3F2F701A3FAE}">
            <xm:f>NOT(ISERROR(SEARCH($D$11,N192)))</xm:f>
            <xm:f>$D$11</xm:f>
            <x14:dxf>
              <fill>
                <patternFill>
                  <bgColor rgb="FFFF0000"/>
                </patternFill>
              </fill>
            </x14:dxf>
          </x14:cfRule>
          <x14:cfRule type="containsText" priority="381" operator="containsText" id="{B9BCE91A-2DC8-4D15-AC5E-24B6D2AD82C4}">
            <xm:f>NOT(ISERROR(SEARCH($D$10,N192)))</xm:f>
            <xm:f>$D$10</xm:f>
            <x14:dxf>
              <fill>
                <patternFill>
                  <bgColor rgb="FFFF66CC"/>
                </patternFill>
              </fill>
            </x14:dxf>
          </x14:cfRule>
          <x14:cfRule type="containsText" priority="382" operator="containsText" id="{E1C00F49-F174-4177-9203-C888C5E39D93}">
            <xm:f>NOT(ISERROR(SEARCH($D$9,N192)))</xm:f>
            <xm:f>$D$9</xm:f>
            <x14:dxf>
              <fill>
                <patternFill>
                  <bgColor rgb="FF00B0F0"/>
                </patternFill>
              </fill>
            </x14:dxf>
          </x14:cfRule>
          <x14:cfRule type="containsText" priority="383" operator="containsText" id="{3FFD2CFE-1859-400C-BA68-C2955DCF11CD}">
            <xm:f>NOT(ISERROR(SEARCH($D$8,N192)))</xm:f>
            <xm:f>$D$8</xm:f>
            <x14:dxf>
              <fill>
                <patternFill>
                  <bgColor rgb="FFFFFF00"/>
                </patternFill>
              </fill>
            </x14:dxf>
          </x14:cfRule>
          <x14:cfRule type="containsText" priority="384" operator="containsText" id="{29F58666-4593-49D3-80D6-90DA9AF950DC}">
            <xm:f>NOT(ISERROR(SEARCH($D$7,N192)))</xm:f>
            <xm:f>$D$7</xm:f>
            <x14:dxf>
              <fill>
                <patternFill>
                  <bgColor theme="5"/>
                </patternFill>
              </fill>
            </x14:dxf>
          </x14:cfRule>
          <x14:cfRule type="containsText" priority="385" operator="containsText" id="{1096F147-1DDA-4F41-B195-DB5DC3E7E5B4}">
            <xm:f>NOT(ISERROR(SEARCH($D$6,N192)))</xm:f>
            <xm:f>$D$6</xm:f>
            <x14:dxf>
              <fill>
                <patternFill>
                  <bgColor theme="9"/>
                </patternFill>
              </fill>
            </x14:dxf>
          </x14:cfRule>
          <xm:sqref>N192</xm:sqref>
        </x14:conditionalFormatting>
        <x14:conditionalFormatting xmlns:xm="http://schemas.microsoft.com/office/excel/2006/main">
          <x14:cfRule type="containsText" priority="372" operator="containsText" id="{C9A30142-3F10-48C7-83B6-290DB717FB11}">
            <xm:f>NOT(ISERROR(SEARCH($D$12,O192)))</xm:f>
            <xm:f>$D$12</xm:f>
            <x14:dxf>
              <font>
                <color rgb="FFC00000"/>
              </font>
            </x14:dxf>
          </x14:cfRule>
          <x14:cfRule type="containsText" priority="373" operator="containsText" id="{F07C2325-A45F-4A7F-B0D8-5FD0B082091D}">
            <xm:f>NOT(ISERROR(SEARCH($D$11,O192)))</xm:f>
            <xm:f>$D$11</xm:f>
            <x14:dxf>
              <fill>
                <patternFill>
                  <bgColor rgb="FFFF0000"/>
                </patternFill>
              </fill>
            </x14:dxf>
          </x14:cfRule>
          <x14:cfRule type="containsText" priority="374" operator="containsText" id="{0CA7CD71-0CC6-4B15-81B2-CE415D2C7639}">
            <xm:f>NOT(ISERROR(SEARCH($D$10,O192)))</xm:f>
            <xm:f>$D$10</xm:f>
            <x14:dxf>
              <fill>
                <patternFill>
                  <bgColor rgb="FFFF66CC"/>
                </patternFill>
              </fill>
            </x14:dxf>
          </x14:cfRule>
          <x14:cfRule type="containsText" priority="375" operator="containsText" id="{60293977-5533-4400-9501-2B831B5E1DF2}">
            <xm:f>NOT(ISERROR(SEARCH($D$9,O192)))</xm:f>
            <xm:f>$D$9</xm:f>
            <x14:dxf>
              <fill>
                <patternFill>
                  <bgColor rgb="FF00B0F0"/>
                </patternFill>
              </fill>
            </x14:dxf>
          </x14:cfRule>
          <x14:cfRule type="containsText" priority="376" operator="containsText" id="{3DA2BAE8-EB77-47F8-825D-E018B234D301}">
            <xm:f>NOT(ISERROR(SEARCH($D$8,O192)))</xm:f>
            <xm:f>$D$8</xm:f>
            <x14:dxf>
              <fill>
                <patternFill>
                  <bgColor rgb="FFFFFF00"/>
                </patternFill>
              </fill>
            </x14:dxf>
          </x14:cfRule>
          <x14:cfRule type="containsText" priority="377" operator="containsText" id="{2E3CADAE-66D8-476E-8F6A-AD331D3054E8}">
            <xm:f>NOT(ISERROR(SEARCH($D$7,O192)))</xm:f>
            <xm:f>$D$7</xm:f>
            <x14:dxf>
              <fill>
                <patternFill>
                  <bgColor theme="5"/>
                </patternFill>
              </fill>
            </x14:dxf>
          </x14:cfRule>
          <x14:cfRule type="containsText" priority="378" operator="containsText" id="{DD6EF4D1-DF08-4B24-8DFD-8484AC916824}">
            <xm:f>NOT(ISERROR(SEARCH($D$6,O192)))</xm:f>
            <xm:f>$D$6</xm:f>
            <x14:dxf>
              <fill>
                <patternFill>
                  <bgColor theme="9"/>
                </patternFill>
              </fill>
            </x14:dxf>
          </x14:cfRule>
          <xm:sqref>O192</xm:sqref>
        </x14:conditionalFormatting>
        <x14:conditionalFormatting xmlns:xm="http://schemas.microsoft.com/office/excel/2006/main">
          <x14:cfRule type="containsText" priority="365" operator="containsText" id="{ED7DD61E-5DB7-4327-BEB4-1D32F19F3805}">
            <xm:f>NOT(ISERROR(SEARCH($D$12,N193)))</xm:f>
            <xm:f>$D$12</xm:f>
            <x14:dxf>
              <font>
                <color rgb="FFC00000"/>
              </font>
            </x14:dxf>
          </x14:cfRule>
          <x14:cfRule type="containsText" priority="366" operator="containsText" id="{71FFDA4D-69E4-4DED-8B28-3659CEBE8874}">
            <xm:f>NOT(ISERROR(SEARCH($D$11,N193)))</xm:f>
            <xm:f>$D$11</xm:f>
            <x14:dxf>
              <fill>
                <patternFill>
                  <bgColor rgb="FFFF0000"/>
                </patternFill>
              </fill>
            </x14:dxf>
          </x14:cfRule>
          <x14:cfRule type="containsText" priority="367" operator="containsText" id="{73CA5641-E58C-4D17-8B51-6D84D7A281D0}">
            <xm:f>NOT(ISERROR(SEARCH($D$10,N193)))</xm:f>
            <xm:f>$D$10</xm:f>
            <x14:dxf>
              <fill>
                <patternFill>
                  <bgColor rgb="FFFF66CC"/>
                </patternFill>
              </fill>
            </x14:dxf>
          </x14:cfRule>
          <x14:cfRule type="containsText" priority="368" operator="containsText" id="{90630631-B2BC-4883-A9DA-28990C3D87A2}">
            <xm:f>NOT(ISERROR(SEARCH($D$9,N193)))</xm:f>
            <xm:f>$D$9</xm:f>
            <x14:dxf>
              <fill>
                <patternFill>
                  <bgColor rgb="FF00B0F0"/>
                </patternFill>
              </fill>
            </x14:dxf>
          </x14:cfRule>
          <x14:cfRule type="containsText" priority="369" operator="containsText" id="{91928EC0-A5BE-4A02-B0EB-5EF7DDB71583}">
            <xm:f>NOT(ISERROR(SEARCH($D$8,N193)))</xm:f>
            <xm:f>$D$8</xm:f>
            <x14:dxf>
              <fill>
                <patternFill>
                  <bgColor rgb="FFFFFF00"/>
                </patternFill>
              </fill>
            </x14:dxf>
          </x14:cfRule>
          <x14:cfRule type="containsText" priority="370" operator="containsText" id="{FB834AA6-D7CE-4629-B99D-5D2A6A14F074}">
            <xm:f>NOT(ISERROR(SEARCH($D$7,N193)))</xm:f>
            <xm:f>$D$7</xm:f>
            <x14:dxf>
              <fill>
                <patternFill>
                  <bgColor theme="5"/>
                </patternFill>
              </fill>
            </x14:dxf>
          </x14:cfRule>
          <x14:cfRule type="containsText" priority="371" operator="containsText" id="{0738927A-BA99-4F50-A939-8E048E68DFB5}">
            <xm:f>NOT(ISERROR(SEARCH($D$6,N193)))</xm:f>
            <xm:f>$D$6</xm:f>
            <x14:dxf>
              <fill>
                <patternFill>
                  <bgColor theme="9"/>
                </patternFill>
              </fill>
            </x14:dxf>
          </x14:cfRule>
          <xm:sqref>N193</xm:sqref>
        </x14:conditionalFormatting>
        <x14:conditionalFormatting xmlns:xm="http://schemas.microsoft.com/office/excel/2006/main">
          <x14:cfRule type="containsText" priority="358" operator="containsText" id="{8E406E18-A1A4-4918-9D14-1C791504FF27}">
            <xm:f>NOT(ISERROR(SEARCH($D$12,N196)))</xm:f>
            <xm:f>$D$12</xm:f>
            <x14:dxf>
              <font>
                <color rgb="FFC00000"/>
              </font>
            </x14:dxf>
          </x14:cfRule>
          <x14:cfRule type="containsText" priority="359" operator="containsText" id="{7521E7E4-14CD-4018-99AD-A0322EDC1798}">
            <xm:f>NOT(ISERROR(SEARCH($D$11,N196)))</xm:f>
            <xm:f>$D$11</xm:f>
            <x14:dxf>
              <fill>
                <patternFill>
                  <bgColor rgb="FFFF0000"/>
                </patternFill>
              </fill>
            </x14:dxf>
          </x14:cfRule>
          <x14:cfRule type="containsText" priority="360" operator="containsText" id="{5F17A23F-7768-4FAA-A88F-8ABFE63D1AA4}">
            <xm:f>NOT(ISERROR(SEARCH($D$10,N196)))</xm:f>
            <xm:f>$D$10</xm:f>
            <x14:dxf>
              <fill>
                <patternFill>
                  <bgColor rgb="FFFF66CC"/>
                </patternFill>
              </fill>
            </x14:dxf>
          </x14:cfRule>
          <x14:cfRule type="containsText" priority="361" operator="containsText" id="{1C475927-F975-4F96-8EB5-8EF8AC3E36CA}">
            <xm:f>NOT(ISERROR(SEARCH($D$9,N196)))</xm:f>
            <xm:f>$D$9</xm:f>
            <x14:dxf>
              <fill>
                <patternFill>
                  <bgColor rgb="FF00B0F0"/>
                </patternFill>
              </fill>
            </x14:dxf>
          </x14:cfRule>
          <x14:cfRule type="containsText" priority="362" operator="containsText" id="{363CEA0A-1D8C-483D-8132-04887E866D44}">
            <xm:f>NOT(ISERROR(SEARCH($D$8,N196)))</xm:f>
            <xm:f>$D$8</xm:f>
            <x14:dxf>
              <fill>
                <patternFill>
                  <bgColor rgb="FFFFFF00"/>
                </patternFill>
              </fill>
            </x14:dxf>
          </x14:cfRule>
          <x14:cfRule type="containsText" priority="363" operator="containsText" id="{AD05D744-1D19-4C3D-B8D9-9E4AFEC12CE8}">
            <xm:f>NOT(ISERROR(SEARCH($D$7,N196)))</xm:f>
            <xm:f>$D$7</xm:f>
            <x14:dxf>
              <fill>
                <patternFill>
                  <bgColor theme="5"/>
                </patternFill>
              </fill>
            </x14:dxf>
          </x14:cfRule>
          <x14:cfRule type="containsText" priority="364" operator="containsText" id="{F546D30D-25FA-440E-AA13-3F2AC33DE412}">
            <xm:f>NOT(ISERROR(SEARCH($D$6,N196)))</xm:f>
            <xm:f>$D$6</xm:f>
            <x14:dxf>
              <fill>
                <patternFill>
                  <bgColor theme="9"/>
                </patternFill>
              </fill>
            </x14:dxf>
          </x14:cfRule>
          <xm:sqref>N196</xm:sqref>
        </x14:conditionalFormatting>
        <x14:conditionalFormatting xmlns:xm="http://schemas.microsoft.com/office/excel/2006/main">
          <x14:cfRule type="containsText" priority="351" operator="containsText" id="{95AA0CDD-6161-4647-A74F-77A0F516793D}">
            <xm:f>NOT(ISERROR(SEARCH($D$12,O196)))</xm:f>
            <xm:f>$D$12</xm:f>
            <x14:dxf>
              <font>
                <color rgb="FFC00000"/>
              </font>
            </x14:dxf>
          </x14:cfRule>
          <x14:cfRule type="containsText" priority="352" operator="containsText" id="{CCC9C33D-7880-4094-A292-E02EE6919169}">
            <xm:f>NOT(ISERROR(SEARCH($D$11,O196)))</xm:f>
            <xm:f>$D$11</xm:f>
            <x14:dxf>
              <fill>
                <patternFill>
                  <bgColor rgb="FFFF0000"/>
                </patternFill>
              </fill>
            </x14:dxf>
          </x14:cfRule>
          <x14:cfRule type="containsText" priority="353" operator="containsText" id="{A7B6DCF8-ECD2-4B16-959E-48077D0B09AA}">
            <xm:f>NOT(ISERROR(SEARCH($D$10,O196)))</xm:f>
            <xm:f>$D$10</xm:f>
            <x14:dxf>
              <fill>
                <patternFill>
                  <bgColor rgb="FFFF66CC"/>
                </patternFill>
              </fill>
            </x14:dxf>
          </x14:cfRule>
          <x14:cfRule type="containsText" priority="354" operator="containsText" id="{92B9DA28-06D6-433E-94F8-5D02E8C24EF2}">
            <xm:f>NOT(ISERROR(SEARCH($D$9,O196)))</xm:f>
            <xm:f>$D$9</xm:f>
            <x14:dxf>
              <fill>
                <patternFill>
                  <bgColor rgb="FF00B0F0"/>
                </patternFill>
              </fill>
            </x14:dxf>
          </x14:cfRule>
          <x14:cfRule type="containsText" priority="355" operator="containsText" id="{631DFC2A-CD6D-41EA-838A-E3197624B4EA}">
            <xm:f>NOT(ISERROR(SEARCH($D$8,O196)))</xm:f>
            <xm:f>$D$8</xm:f>
            <x14:dxf>
              <fill>
                <patternFill>
                  <bgColor rgb="FFFFFF00"/>
                </patternFill>
              </fill>
            </x14:dxf>
          </x14:cfRule>
          <x14:cfRule type="containsText" priority="356" operator="containsText" id="{D7A7C121-AD0A-4B78-BF47-957B403401C9}">
            <xm:f>NOT(ISERROR(SEARCH($D$7,O196)))</xm:f>
            <xm:f>$D$7</xm:f>
            <x14:dxf>
              <fill>
                <patternFill>
                  <bgColor theme="5"/>
                </patternFill>
              </fill>
            </x14:dxf>
          </x14:cfRule>
          <x14:cfRule type="containsText" priority="357" operator="containsText" id="{7580A565-E47E-4F68-9A34-D54B078A815D}">
            <xm:f>NOT(ISERROR(SEARCH($D$6,O196)))</xm:f>
            <xm:f>$D$6</xm:f>
            <x14:dxf>
              <fill>
                <patternFill>
                  <bgColor theme="9"/>
                </patternFill>
              </fill>
            </x14:dxf>
          </x14:cfRule>
          <xm:sqref>O196</xm:sqref>
        </x14:conditionalFormatting>
        <x14:conditionalFormatting xmlns:xm="http://schemas.microsoft.com/office/excel/2006/main">
          <x14:cfRule type="containsText" priority="344" operator="containsText" id="{9DD0F18E-1B9C-484A-A8B5-30B95BB820EB}">
            <xm:f>NOT(ISERROR(SEARCH($D$12,N197)))</xm:f>
            <xm:f>$D$12</xm:f>
            <x14:dxf>
              <font>
                <color rgb="FFC00000"/>
              </font>
            </x14:dxf>
          </x14:cfRule>
          <x14:cfRule type="containsText" priority="345" operator="containsText" id="{E8BF289C-A4F1-4F02-B00B-0151EEA3953B}">
            <xm:f>NOT(ISERROR(SEARCH($D$11,N197)))</xm:f>
            <xm:f>$D$11</xm:f>
            <x14:dxf>
              <fill>
                <patternFill>
                  <bgColor rgb="FFFF0000"/>
                </patternFill>
              </fill>
            </x14:dxf>
          </x14:cfRule>
          <x14:cfRule type="containsText" priority="346" operator="containsText" id="{8A1EE5C0-D248-4BA4-806E-19AB5361D698}">
            <xm:f>NOT(ISERROR(SEARCH($D$10,N197)))</xm:f>
            <xm:f>$D$10</xm:f>
            <x14:dxf>
              <fill>
                <patternFill>
                  <bgColor rgb="FFFF66CC"/>
                </patternFill>
              </fill>
            </x14:dxf>
          </x14:cfRule>
          <x14:cfRule type="containsText" priority="347" operator="containsText" id="{4F89C569-D356-4644-B24F-42421540DDB3}">
            <xm:f>NOT(ISERROR(SEARCH($D$9,N197)))</xm:f>
            <xm:f>$D$9</xm:f>
            <x14:dxf>
              <fill>
                <patternFill>
                  <bgColor rgb="FF00B0F0"/>
                </patternFill>
              </fill>
            </x14:dxf>
          </x14:cfRule>
          <x14:cfRule type="containsText" priority="348" operator="containsText" id="{941545D7-B12B-4151-8846-5445E4B11148}">
            <xm:f>NOT(ISERROR(SEARCH($D$8,N197)))</xm:f>
            <xm:f>$D$8</xm:f>
            <x14:dxf>
              <fill>
                <patternFill>
                  <bgColor rgb="FFFFFF00"/>
                </patternFill>
              </fill>
            </x14:dxf>
          </x14:cfRule>
          <x14:cfRule type="containsText" priority="349" operator="containsText" id="{3DD29F86-85A7-4824-B47F-7C68D7B78157}">
            <xm:f>NOT(ISERROR(SEARCH($D$7,N197)))</xm:f>
            <xm:f>$D$7</xm:f>
            <x14:dxf>
              <fill>
                <patternFill>
                  <bgColor theme="5"/>
                </patternFill>
              </fill>
            </x14:dxf>
          </x14:cfRule>
          <x14:cfRule type="containsText" priority="350" operator="containsText" id="{697C4410-EA45-43B4-9691-495465B8986C}">
            <xm:f>NOT(ISERROR(SEARCH($D$6,N197)))</xm:f>
            <xm:f>$D$6</xm:f>
            <x14:dxf>
              <fill>
                <patternFill>
                  <bgColor theme="9"/>
                </patternFill>
              </fill>
            </x14:dxf>
          </x14:cfRule>
          <xm:sqref>N197</xm:sqref>
        </x14:conditionalFormatting>
        <x14:conditionalFormatting xmlns:xm="http://schemas.microsoft.com/office/excel/2006/main">
          <x14:cfRule type="containsText" priority="337" operator="containsText" id="{049F5DBD-B253-4DCF-B257-355149CE03B1}">
            <xm:f>NOT(ISERROR(SEARCH($D$12,N198)))</xm:f>
            <xm:f>$D$12</xm:f>
            <x14:dxf>
              <font>
                <color rgb="FFC00000"/>
              </font>
            </x14:dxf>
          </x14:cfRule>
          <x14:cfRule type="containsText" priority="338" operator="containsText" id="{E0E95076-7D11-4E67-A320-A7E58AC9FE5A}">
            <xm:f>NOT(ISERROR(SEARCH($D$11,N198)))</xm:f>
            <xm:f>$D$11</xm:f>
            <x14:dxf>
              <fill>
                <patternFill>
                  <bgColor rgb="FFFF0000"/>
                </patternFill>
              </fill>
            </x14:dxf>
          </x14:cfRule>
          <x14:cfRule type="containsText" priority="339" operator="containsText" id="{8F1AE069-3F3F-457A-8825-CD44E88E401B}">
            <xm:f>NOT(ISERROR(SEARCH($D$10,N198)))</xm:f>
            <xm:f>$D$10</xm:f>
            <x14:dxf>
              <fill>
                <patternFill>
                  <bgColor rgb="FFFF66CC"/>
                </patternFill>
              </fill>
            </x14:dxf>
          </x14:cfRule>
          <x14:cfRule type="containsText" priority="340" operator="containsText" id="{BB3A0F39-767B-4C81-A1E4-E51C81CAA077}">
            <xm:f>NOT(ISERROR(SEARCH($D$9,N198)))</xm:f>
            <xm:f>$D$9</xm:f>
            <x14:dxf>
              <fill>
                <patternFill>
                  <bgColor rgb="FF00B0F0"/>
                </patternFill>
              </fill>
            </x14:dxf>
          </x14:cfRule>
          <x14:cfRule type="containsText" priority="341" operator="containsText" id="{726813C1-4488-47FC-BA31-A508AEE19787}">
            <xm:f>NOT(ISERROR(SEARCH($D$8,N198)))</xm:f>
            <xm:f>$D$8</xm:f>
            <x14:dxf>
              <fill>
                <patternFill>
                  <bgColor rgb="FFFFFF00"/>
                </patternFill>
              </fill>
            </x14:dxf>
          </x14:cfRule>
          <x14:cfRule type="containsText" priority="342" operator="containsText" id="{166DC7CF-8F4D-43E5-848E-30D1A0D431F7}">
            <xm:f>NOT(ISERROR(SEARCH($D$7,N198)))</xm:f>
            <xm:f>$D$7</xm:f>
            <x14:dxf>
              <fill>
                <patternFill>
                  <bgColor theme="5"/>
                </patternFill>
              </fill>
            </x14:dxf>
          </x14:cfRule>
          <x14:cfRule type="containsText" priority="343" operator="containsText" id="{707D89D7-511D-4164-A559-90F67403C10F}">
            <xm:f>NOT(ISERROR(SEARCH($D$6,N198)))</xm:f>
            <xm:f>$D$6</xm:f>
            <x14:dxf>
              <fill>
                <patternFill>
                  <bgColor theme="9"/>
                </patternFill>
              </fill>
            </x14:dxf>
          </x14:cfRule>
          <xm:sqref>N198</xm:sqref>
        </x14:conditionalFormatting>
        <x14:conditionalFormatting xmlns:xm="http://schemas.microsoft.com/office/excel/2006/main">
          <x14:cfRule type="containsText" priority="330" operator="containsText" id="{9074BEB5-C10F-4613-9728-4409B511B6A6}">
            <xm:f>NOT(ISERROR(SEARCH($D$12,O198)))</xm:f>
            <xm:f>$D$12</xm:f>
            <x14:dxf>
              <font>
                <color rgb="FFC00000"/>
              </font>
            </x14:dxf>
          </x14:cfRule>
          <x14:cfRule type="containsText" priority="331" operator="containsText" id="{8D6A036D-D459-47CB-A532-8E82506C8782}">
            <xm:f>NOT(ISERROR(SEARCH($D$11,O198)))</xm:f>
            <xm:f>$D$11</xm:f>
            <x14:dxf>
              <fill>
                <patternFill>
                  <bgColor rgb="FFFF0000"/>
                </patternFill>
              </fill>
            </x14:dxf>
          </x14:cfRule>
          <x14:cfRule type="containsText" priority="332" operator="containsText" id="{30FEF851-D5B8-44F2-89BE-E22F2394F493}">
            <xm:f>NOT(ISERROR(SEARCH($D$10,O198)))</xm:f>
            <xm:f>$D$10</xm:f>
            <x14:dxf>
              <fill>
                <patternFill>
                  <bgColor rgb="FFFF66CC"/>
                </patternFill>
              </fill>
            </x14:dxf>
          </x14:cfRule>
          <x14:cfRule type="containsText" priority="333" operator="containsText" id="{B623C5AE-2E6E-4986-A64C-9DD0DFC655E0}">
            <xm:f>NOT(ISERROR(SEARCH($D$9,O198)))</xm:f>
            <xm:f>$D$9</xm:f>
            <x14:dxf>
              <fill>
                <patternFill>
                  <bgColor rgb="FF00B0F0"/>
                </patternFill>
              </fill>
            </x14:dxf>
          </x14:cfRule>
          <x14:cfRule type="containsText" priority="334" operator="containsText" id="{F88AF188-D0FF-4C8D-9226-A9772AE72DC6}">
            <xm:f>NOT(ISERROR(SEARCH($D$8,O198)))</xm:f>
            <xm:f>$D$8</xm:f>
            <x14:dxf>
              <fill>
                <patternFill>
                  <bgColor rgb="FFFFFF00"/>
                </patternFill>
              </fill>
            </x14:dxf>
          </x14:cfRule>
          <x14:cfRule type="containsText" priority="335" operator="containsText" id="{2AC40EA3-A7A7-4AEC-A457-28D075B82CB1}">
            <xm:f>NOT(ISERROR(SEARCH($D$7,O198)))</xm:f>
            <xm:f>$D$7</xm:f>
            <x14:dxf>
              <fill>
                <patternFill>
                  <bgColor theme="5"/>
                </patternFill>
              </fill>
            </x14:dxf>
          </x14:cfRule>
          <x14:cfRule type="containsText" priority="336" operator="containsText" id="{DE003C28-7A9A-44FD-8A6F-7A33ED8F3978}">
            <xm:f>NOT(ISERROR(SEARCH($D$6,O198)))</xm:f>
            <xm:f>$D$6</xm:f>
            <x14:dxf>
              <fill>
                <patternFill>
                  <bgColor theme="9"/>
                </patternFill>
              </fill>
            </x14:dxf>
          </x14:cfRule>
          <xm:sqref>O198</xm:sqref>
        </x14:conditionalFormatting>
        <x14:conditionalFormatting xmlns:xm="http://schemas.microsoft.com/office/excel/2006/main">
          <x14:cfRule type="containsText" priority="323" operator="containsText" id="{06473CF9-FE91-4F72-BFFE-B28006D736FB}">
            <xm:f>NOT(ISERROR(SEARCH($D$12,N204)))</xm:f>
            <xm:f>$D$12</xm:f>
            <x14:dxf>
              <font>
                <color rgb="FFC00000"/>
              </font>
            </x14:dxf>
          </x14:cfRule>
          <x14:cfRule type="containsText" priority="324" operator="containsText" id="{9F48E490-6E48-4F62-8194-C95CA6562C83}">
            <xm:f>NOT(ISERROR(SEARCH($D$11,N204)))</xm:f>
            <xm:f>$D$11</xm:f>
            <x14:dxf>
              <fill>
                <patternFill>
                  <bgColor rgb="FFFF0000"/>
                </patternFill>
              </fill>
            </x14:dxf>
          </x14:cfRule>
          <x14:cfRule type="containsText" priority="325" operator="containsText" id="{C04FD675-0831-4DB2-9A23-B8355D0BB322}">
            <xm:f>NOT(ISERROR(SEARCH($D$10,N204)))</xm:f>
            <xm:f>$D$10</xm:f>
            <x14:dxf>
              <fill>
                <patternFill>
                  <bgColor rgb="FFFF66CC"/>
                </patternFill>
              </fill>
            </x14:dxf>
          </x14:cfRule>
          <x14:cfRule type="containsText" priority="326" operator="containsText" id="{FA22492E-B3E4-407C-AEB9-7B946D01CD74}">
            <xm:f>NOT(ISERROR(SEARCH($D$9,N204)))</xm:f>
            <xm:f>$D$9</xm:f>
            <x14:dxf>
              <fill>
                <patternFill>
                  <bgColor rgb="FF00B0F0"/>
                </patternFill>
              </fill>
            </x14:dxf>
          </x14:cfRule>
          <x14:cfRule type="containsText" priority="327" operator="containsText" id="{ADA25DDD-8FB5-420C-AEFE-8ABC7F2B705C}">
            <xm:f>NOT(ISERROR(SEARCH($D$8,N204)))</xm:f>
            <xm:f>$D$8</xm:f>
            <x14:dxf>
              <fill>
                <patternFill>
                  <bgColor rgb="FFFFFF00"/>
                </patternFill>
              </fill>
            </x14:dxf>
          </x14:cfRule>
          <x14:cfRule type="containsText" priority="328" operator="containsText" id="{9088274E-9AA7-411C-8089-BB4510F94DE7}">
            <xm:f>NOT(ISERROR(SEARCH($D$7,N204)))</xm:f>
            <xm:f>$D$7</xm:f>
            <x14:dxf>
              <fill>
                <patternFill>
                  <bgColor theme="5"/>
                </patternFill>
              </fill>
            </x14:dxf>
          </x14:cfRule>
          <x14:cfRule type="containsText" priority="329" operator="containsText" id="{97F80E4E-7329-4424-8EC4-373D39464739}">
            <xm:f>NOT(ISERROR(SEARCH($D$6,N204)))</xm:f>
            <xm:f>$D$6</xm:f>
            <x14:dxf>
              <fill>
                <patternFill>
                  <bgColor theme="9"/>
                </patternFill>
              </fill>
            </x14:dxf>
          </x14:cfRule>
          <xm:sqref>N204</xm:sqref>
        </x14:conditionalFormatting>
        <x14:conditionalFormatting xmlns:xm="http://schemas.microsoft.com/office/excel/2006/main">
          <x14:cfRule type="containsText" priority="316" operator="containsText" id="{F5874F9A-4FD0-423B-A131-1A4D7776A52A}">
            <xm:f>NOT(ISERROR(SEARCH($D$12,O204)))</xm:f>
            <xm:f>$D$12</xm:f>
            <x14:dxf>
              <font>
                <color rgb="FFC00000"/>
              </font>
            </x14:dxf>
          </x14:cfRule>
          <x14:cfRule type="containsText" priority="317" operator="containsText" id="{13B352C5-BAAC-414B-8139-219BA59A63AC}">
            <xm:f>NOT(ISERROR(SEARCH($D$11,O204)))</xm:f>
            <xm:f>$D$11</xm:f>
            <x14:dxf>
              <fill>
                <patternFill>
                  <bgColor rgb="FFFF0000"/>
                </patternFill>
              </fill>
            </x14:dxf>
          </x14:cfRule>
          <x14:cfRule type="containsText" priority="318" operator="containsText" id="{FF0CB4D7-8D88-40C3-A04C-8D5E975802B3}">
            <xm:f>NOT(ISERROR(SEARCH($D$10,O204)))</xm:f>
            <xm:f>$D$10</xm:f>
            <x14:dxf>
              <fill>
                <patternFill>
                  <bgColor rgb="FFFF66CC"/>
                </patternFill>
              </fill>
            </x14:dxf>
          </x14:cfRule>
          <x14:cfRule type="containsText" priority="319" operator="containsText" id="{33537A08-A3AF-46A2-AC0E-3C1BCA217228}">
            <xm:f>NOT(ISERROR(SEARCH($D$9,O204)))</xm:f>
            <xm:f>$D$9</xm:f>
            <x14:dxf>
              <fill>
                <patternFill>
                  <bgColor rgb="FF00B0F0"/>
                </patternFill>
              </fill>
            </x14:dxf>
          </x14:cfRule>
          <x14:cfRule type="containsText" priority="320" operator="containsText" id="{68B44ABF-995D-482B-A696-0CD258A07D2B}">
            <xm:f>NOT(ISERROR(SEARCH($D$8,O204)))</xm:f>
            <xm:f>$D$8</xm:f>
            <x14:dxf>
              <fill>
                <patternFill>
                  <bgColor rgb="FFFFFF00"/>
                </patternFill>
              </fill>
            </x14:dxf>
          </x14:cfRule>
          <x14:cfRule type="containsText" priority="321" operator="containsText" id="{E7FDD962-0271-4921-B550-339C42151A45}">
            <xm:f>NOT(ISERROR(SEARCH($D$7,O204)))</xm:f>
            <xm:f>$D$7</xm:f>
            <x14:dxf>
              <fill>
                <patternFill>
                  <bgColor theme="5"/>
                </patternFill>
              </fill>
            </x14:dxf>
          </x14:cfRule>
          <x14:cfRule type="containsText" priority="322" operator="containsText" id="{FADB77D8-9C27-4FF2-B4B4-7434FE9E6019}">
            <xm:f>NOT(ISERROR(SEARCH($D$6,O204)))</xm:f>
            <xm:f>$D$6</xm:f>
            <x14:dxf>
              <fill>
                <patternFill>
                  <bgColor theme="9"/>
                </patternFill>
              </fill>
            </x14:dxf>
          </x14:cfRule>
          <xm:sqref>O204</xm:sqref>
        </x14:conditionalFormatting>
        <x14:conditionalFormatting xmlns:xm="http://schemas.microsoft.com/office/excel/2006/main">
          <x14:cfRule type="containsText" priority="309" operator="containsText" id="{EB6C29FA-B393-4FF0-ADFE-2512E7ED033A}">
            <xm:f>NOT(ISERROR(SEARCH($D$12,N205)))</xm:f>
            <xm:f>$D$12</xm:f>
            <x14:dxf>
              <font>
                <color rgb="FFC00000"/>
              </font>
            </x14:dxf>
          </x14:cfRule>
          <x14:cfRule type="containsText" priority="310" operator="containsText" id="{170ECD5D-1636-4582-9AFF-5D452F6F2E68}">
            <xm:f>NOT(ISERROR(SEARCH($D$11,N205)))</xm:f>
            <xm:f>$D$11</xm:f>
            <x14:dxf>
              <fill>
                <patternFill>
                  <bgColor rgb="FFFF0000"/>
                </patternFill>
              </fill>
            </x14:dxf>
          </x14:cfRule>
          <x14:cfRule type="containsText" priority="311" operator="containsText" id="{81953EBD-C582-40D1-8A0F-CC4177E75B7B}">
            <xm:f>NOT(ISERROR(SEARCH($D$10,N205)))</xm:f>
            <xm:f>$D$10</xm:f>
            <x14:dxf>
              <fill>
                <patternFill>
                  <bgColor rgb="FFFF66CC"/>
                </patternFill>
              </fill>
            </x14:dxf>
          </x14:cfRule>
          <x14:cfRule type="containsText" priority="312" operator="containsText" id="{36708A1A-5E8C-481A-A869-6CDA560CAD5D}">
            <xm:f>NOT(ISERROR(SEARCH($D$9,N205)))</xm:f>
            <xm:f>$D$9</xm:f>
            <x14:dxf>
              <fill>
                <patternFill>
                  <bgColor rgb="FF00B0F0"/>
                </patternFill>
              </fill>
            </x14:dxf>
          </x14:cfRule>
          <x14:cfRule type="containsText" priority="313" operator="containsText" id="{C828BAB3-FFF2-473F-8F7E-6293E441C0E4}">
            <xm:f>NOT(ISERROR(SEARCH($D$8,N205)))</xm:f>
            <xm:f>$D$8</xm:f>
            <x14:dxf>
              <fill>
                <patternFill>
                  <bgColor rgb="FFFFFF00"/>
                </patternFill>
              </fill>
            </x14:dxf>
          </x14:cfRule>
          <x14:cfRule type="containsText" priority="314" operator="containsText" id="{0EA264A1-0597-4D88-956F-688577E44515}">
            <xm:f>NOT(ISERROR(SEARCH($D$7,N205)))</xm:f>
            <xm:f>$D$7</xm:f>
            <x14:dxf>
              <fill>
                <patternFill>
                  <bgColor theme="5"/>
                </patternFill>
              </fill>
            </x14:dxf>
          </x14:cfRule>
          <x14:cfRule type="containsText" priority="315" operator="containsText" id="{F28BF104-355D-4E31-8993-722141A0CC3D}">
            <xm:f>NOT(ISERROR(SEARCH($D$6,N205)))</xm:f>
            <xm:f>$D$6</xm:f>
            <x14:dxf>
              <fill>
                <patternFill>
                  <bgColor theme="9"/>
                </patternFill>
              </fill>
            </x14:dxf>
          </x14:cfRule>
          <xm:sqref>N205</xm:sqref>
        </x14:conditionalFormatting>
        <x14:conditionalFormatting xmlns:xm="http://schemas.microsoft.com/office/excel/2006/main">
          <x14:cfRule type="containsText" priority="302" operator="containsText" id="{DF74B092-CD97-4D39-86EC-C1B3ECF70156}">
            <xm:f>NOT(ISERROR(SEARCH($D$12,N206)))</xm:f>
            <xm:f>$D$12</xm:f>
            <x14:dxf>
              <font>
                <color rgb="FFC00000"/>
              </font>
            </x14:dxf>
          </x14:cfRule>
          <x14:cfRule type="containsText" priority="303" operator="containsText" id="{2F5B882A-7141-40F7-B4E9-C15402CA4E1F}">
            <xm:f>NOT(ISERROR(SEARCH($D$11,N206)))</xm:f>
            <xm:f>$D$11</xm:f>
            <x14:dxf>
              <fill>
                <patternFill>
                  <bgColor rgb="FFFF0000"/>
                </patternFill>
              </fill>
            </x14:dxf>
          </x14:cfRule>
          <x14:cfRule type="containsText" priority="304" operator="containsText" id="{D3042140-2548-4601-8260-475B1D32D66B}">
            <xm:f>NOT(ISERROR(SEARCH($D$10,N206)))</xm:f>
            <xm:f>$D$10</xm:f>
            <x14:dxf>
              <fill>
                <patternFill>
                  <bgColor rgb="FFFF66CC"/>
                </patternFill>
              </fill>
            </x14:dxf>
          </x14:cfRule>
          <x14:cfRule type="containsText" priority="305" operator="containsText" id="{F9265450-FCBE-4CC0-8333-D65ED70E7FA4}">
            <xm:f>NOT(ISERROR(SEARCH($D$9,N206)))</xm:f>
            <xm:f>$D$9</xm:f>
            <x14:dxf>
              <fill>
                <patternFill>
                  <bgColor rgb="FF00B0F0"/>
                </patternFill>
              </fill>
            </x14:dxf>
          </x14:cfRule>
          <x14:cfRule type="containsText" priority="306" operator="containsText" id="{1DC7C025-3567-40AA-BDB8-E3E3F48974EE}">
            <xm:f>NOT(ISERROR(SEARCH($D$8,N206)))</xm:f>
            <xm:f>$D$8</xm:f>
            <x14:dxf>
              <fill>
                <patternFill>
                  <bgColor rgb="FFFFFF00"/>
                </patternFill>
              </fill>
            </x14:dxf>
          </x14:cfRule>
          <x14:cfRule type="containsText" priority="307" operator="containsText" id="{2FF27162-BE49-4A60-A27A-A00F00FC4980}">
            <xm:f>NOT(ISERROR(SEARCH($D$7,N206)))</xm:f>
            <xm:f>$D$7</xm:f>
            <x14:dxf>
              <fill>
                <patternFill>
                  <bgColor theme="5"/>
                </patternFill>
              </fill>
            </x14:dxf>
          </x14:cfRule>
          <x14:cfRule type="containsText" priority="308" operator="containsText" id="{A9B536F2-C4BE-488E-BCF7-571CCA199030}">
            <xm:f>NOT(ISERROR(SEARCH($D$6,N206)))</xm:f>
            <xm:f>$D$6</xm:f>
            <x14:dxf>
              <fill>
                <patternFill>
                  <bgColor theme="9"/>
                </patternFill>
              </fill>
            </x14:dxf>
          </x14:cfRule>
          <xm:sqref>N206</xm:sqref>
        </x14:conditionalFormatting>
        <x14:conditionalFormatting xmlns:xm="http://schemas.microsoft.com/office/excel/2006/main">
          <x14:cfRule type="containsText" priority="295" operator="containsText" id="{84731A20-91BC-4AD7-AED0-12F4D019E79E}">
            <xm:f>NOT(ISERROR(SEARCH($D$12,N207)))</xm:f>
            <xm:f>$D$12</xm:f>
            <x14:dxf>
              <font>
                <color rgb="FFC00000"/>
              </font>
            </x14:dxf>
          </x14:cfRule>
          <x14:cfRule type="containsText" priority="296" operator="containsText" id="{72C8ED09-DBBF-458E-8420-6597451BB033}">
            <xm:f>NOT(ISERROR(SEARCH($D$11,N207)))</xm:f>
            <xm:f>$D$11</xm:f>
            <x14:dxf>
              <fill>
                <patternFill>
                  <bgColor rgb="FFFF0000"/>
                </patternFill>
              </fill>
            </x14:dxf>
          </x14:cfRule>
          <x14:cfRule type="containsText" priority="297" operator="containsText" id="{18EB6FAF-7400-4380-AE85-67EA02807FE6}">
            <xm:f>NOT(ISERROR(SEARCH($D$10,N207)))</xm:f>
            <xm:f>$D$10</xm:f>
            <x14:dxf>
              <fill>
                <patternFill>
                  <bgColor rgb="FFFF66CC"/>
                </patternFill>
              </fill>
            </x14:dxf>
          </x14:cfRule>
          <x14:cfRule type="containsText" priority="298" operator="containsText" id="{D5F7F79F-640C-41DD-ABD5-0DD1EB184356}">
            <xm:f>NOT(ISERROR(SEARCH($D$9,N207)))</xm:f>
            <xm:f>$D$9</xm:f>
            <x14:dxf>
              <fill>
                <patternFill>
                  <bgColor rgb="FF00B0F0"/>
                </patternFill>
              </fill>
            </x14:dxf>
          </x14:cfRule>
          <x14:cfRule type="containsText" priority="299" operator="containsText" id="{FA68AFBA-3B05-4D9D-800C-58A3196FE44E}">
            <xm:f>NOT(ISERROR(SEARCH($D$8,N207)))</xm:f>
            <xm:f>$D$8</xm:f>
            <x14:dxf>
              <fill>
                <patternFill>
                  <bgColor rgb="FFFFFF00"/>
                </patternFill>
              </fill>
            </x14:dxf>
          </x14:cfRule>
          <x14:cfRule type="containsText" priority="300" operator="containsText" id="{A546EC74-E4F8-45CD-9480-FEDECFCBA54D}">
            <xm:f>NOT(ISERROR(SEARCH($D$7,N207)))</xm:f>
            <xm:f>$D$7</xm:f>
            <x14:dxf>
              <fill>
                <patternFill>
                  <bgColor theme="5"/>
                </patternFill>
              </fill>
            </x14:dxf>
          </x14:cfRule>
          <x14:cfRule type="containsText" priority="301" operator="containsText" id="{20731223-A19D-4B4E-8F43-861176DF72EA}">
            <xm:f>NOT(ISERROR(SEARCH($D$6,N207)))</xm:f>
            <xm:f>$D$6</xm:f>
            <x14:dxf>
              <fill>
                <patternFill>
                  <bgColor theme="9"/>
                </patternFill>
              </fill>
            </x14:dxf>
          </x14:cfRule>
          <xm:sqref>N207</xm:sqref>
        </x14:conditionalFormatting>
        <x14:conditionalFormatting xmlns:xm="http://schemas.microsoft.com/office/excel/2006/main">
          <x14:cfRule type="containsText" priority="288" operator="containsText" id="{F70939B5-E60E-4711-9C59-BDBE9241BEBA}">
            <xm:f>NOT(ISERROR(SEARCH($D$12,N208)))</xm:f>
            <xm:f>$D$12</xm:f>
            <x14:dxf>
              <font>
                <color rgb="FFC00000"/>
              </font>
            </x14:dxf>
          </x14:cfRule>
          <x14:cfRule type="containsText" priority="289" operator="containsText" id="{88CA3E75-F513-4C15-A0F8-317D4F795BF9}">
            <xm:f>NOT(ISERROR(SEARCH($D$11,N208)))</xm:f>
            <xm:f>$D$11</xm:f>
            <x14:dxf>
              <fill>
                <patternFill>
                  <bgColor rgb="FFFF0000"/>
                </patternFill>
              </fill>
            </x14:dxf>
          </x14:cfRule>
          <x14:cfRule type="containsText" priority="290" operator="containsText" id="{FFEFF291-21BC-480B-90E8-185AE0B2F371}">
            <xm:f>NOT(ISERROR(SEARCH($D$10,N208)))</xm:f>
            <xm:f>$D$10</xm:f>
            <x14:dxf>
              <fill>
                <patternFill>
                  <bgColor rgb="FFFF66CC"/>
                </patternFill>
              </fill>
            </x14:dxf>
          </x14:cfRule>
          <x14:cfRule type="containsText" priority="291" operator="containsText" id="{604A2903-1713-42BB-B4A0-55169C2FD6A7}">
            <xm:f>NOT(ISERROR(SEARCH($D$9,N208)))</xm:f>
            <xm:f>$D$9</xm:f>
            <x14:dxf>
              <fill>
                <patternFill>
                  <bgColor rgb="FF00B0F0"/>
                </patternFill>
              </fill>
            </x14:dxf>
          </x14:cfRule>
          <x14:cfRule type="containsText" priority="292" operator="containsText" id="{C8D7E4CF-73AE-48A4-AB78-95DE750461B6}">
            <xm:f>NOT(ISERROR(SEARCH($D$8,N208)))</xm:f>
            <xm:f>$D$8</xm:f>
            <x14:dxf>
              <fill>
                <patternFill>
                  <bgColor rgb="FFFFFF00"/>
                </patternFill>
              </fill>
            </x14:dxf>
          </x14:cfRule>
          <x14:cfRule type="containsText" priority="293" operator="containsText" id="{CB740FD3-6B2D-40C1-8D36-2791E2913F16}">
            <xm:f>NOT(ISERROR(SEARCH($D$7,N208)))</xm:f>
            <xm:f>$D$7</xm:f>
            <x14:dxf>
              <fill>
                <patternFill>
                  <bgColor theme="5"/>
                </patternFill>
              </fill>
            </x14:dxf>
          </x14:cfRule>
          <x14:cfRule type="containsText" priority="294" operator="containsText" id="{97C0E097-A9F5-4660-A100-65C16CD22811}">
            <xm:f>NOT(ISERROR(SEARCH($D$6,N208)))</xm:f>
            <xm:f>$D$6</xm:f>
            <x14:dxf>
              <fill>
                <patternFill>
                  <bgColor theme="9"/>
                </patternFill>
              </fill>
            </x14:dxf>
          </x14:cfRule>
          <xm:sqref>N208</xm:sqref>
        </x14:conditionalFormatting>
        <x14:conditionalFormatting xmlns:xm="http://schemas.microsoft.com/office/excel/2006/main">
          <x14:cfRule type="containsText" priority="281" operator="containsText" id="{92EDC78D-B830-4522-9A28-1B6255346C4C}">
            <xm:f>NOT(ISERROR(SEARCH($D$12,N210)))</xm:f>
            <xm:f>$D$12</xm:f>
            <x14:dxf>
              <font>
                <color rgb="FFC00000"/>
              </font>
            </x14:dxf>
          </x14:cfRule>
          <x14:cfRule type="containsText" priority="282" operator="containsText" id="{EDD25D6F-64B2-4317-B8CD-2B2B7E3B28F8}">
            <xm:f>NOT(ISERROR(SEARCH($D$11,N210)))</xm:f>
            <xm:f>$D$11</xm:f>
            <x14:dxf>
              <fill>
                <patternFill>
                  <bgColor rgb="FFFF0000"/>
                </patternFill>
              </fill>
            </x14:dxf>
          </x14:cfRule>
          <x14:cfRule type="containsText" priority="283" operator="containsText" id="{779FA30B-99B7-4759-9F71-1EA4C3EA87A3}">
            <xm:f>NOT(ISERROR(SEARCH($D$10,N210)))</xm:f>
            <xm:f>$D$10</xm:f>
            <x14:dxf>
              <fill>
                <patternFill>
                  <bgColor rgb="FFFF66CC"/>
                </patternFill>
              </fill>
            </x14:dxf>
          </x14:cfRule>
          <x14:cfRule type="containsText" priority="284" operator="containsText" id="{B4BDEB9B-7AC3-4458-8193-F2786F8144AC}">
            <xm:f>NOT(ISERROR(SEARCH($D$9,N210)))</xm:f>
            <xm:f>$D$9</xm:f>
            <x14:dxf>
              <fill>
                <patternFill>
                  <bgColor rgb="FF00B0F0"/>
                </patternFill>
              </fill>
            </x14:dxf>
          </x14:cfRule>
          <x14:cfRule type="containsText" priority="285" operator="containsText" id="{DD659AE2-5DB8-4DA3-8F7A-84C43DDB87AA}">
            <xm:f>NOT(ISERROR(SEARCH($D$8,N210)))</xm:f>
            <xm:f>$D$8</xm:f>
            <x14:dxf>
              <fill>
                <patternFill>
                  <bgColor rgb="FFFFFF00"/>
                </patternFill>
              </fill>
            </x14:dxf>
          </x14:cfRule>
          <x14:cfRule type="containsText" priority="286" operator="containsText" id="{5BBDC603-0002-47F8-BC68-D552C040B4F5}">
            <xm:f>NOT(ISERROR(SEARCH($D$7,N210)))</xm:f>
            <xm:f>$D$7</xm:f>
            <x14:dxf>
              <fill>
                <patternFill>
                  <bgColor theme="5"/>
                </patternFill>
              </fill>
            </x14:dxf>
          </x14:cfRule>
          <x14:cfRule type="containsText" priority="287" operator="containsText" id="{98A0AB81-190B-4EDA-95E0-E3D54618F280}">
            <xm:f>NOT(ISERROR(SEARCH($D$6,N210)))</xm:f>
            <xm:f>$D$6</xm:f>
            <x14:dxf>
              <fill>
                <patternFill>
                  <bgColor theme="9"/>
                </patternFill>
              </fill>
            </x14:dxf>
          </x14:cfRule>
          <xm:sqref>N210</xm:sqref>
        </x14:conditionalFormatting>
        <x14:conditionalFormatting xmlns:xm="http://schemas.microsoft.com/office/excel/2006/main">
          <x14:cfRule type="containsText" priority="274" operator="containsText" id="{197785A9-F551-46EE-825F-C3BC9E99FAE5}">
            <xm:f>NOT(ISERROR(SEARCH($D$12,N209)))</xm:f>
            <xm:f>$D$12</xm:f>
            <x14:dxf>
              <font>
                <color rgb="FFC00000"/>
              </font>
            </x14:dxf>
          </x14:cfRule>
          <x14:cfRule type="containsText" priority="275" operator="containsText" id="{DDAFF7FC-EF2D-4807-84CA-39783C8BCD3D}">
            <xm:f>NOT(ISERROR(SEARCH($D$11,N209)))</xm:f>
            <xm:f>$D$11</xm:f>
            <x14:dxf>
              <fill>
                <patternFill>
                  <bgColor rgb="FFFF0000"/>
                </patternFill>
              </fill>
            </x14:dxf>
          </x14:cfRule>
          <x14:cfRule type="containsText" priority="276" operator="containsText" id="{FB59B4A0-898D-4B9F-9518-A4263BEEBB66}">
            <xm:f>NOT(ISERROR(SEARCH($D$10,N209)))</xm:f>
            <xm:f>$D$10</xm:f>
            <x14:dxf>
              <fill>
                <patternFill>
                  <bgColor rgb="FFFF66CC"/>
                </patternFill>
              </fill>
            </x14:dxf>
          </x14:cfRule>
          <x14:cfRule type="containsText" priority="277" operator="containsText" id="{0B06C610-8C76-41C0-BB2B-83088F0D4417}">
            <xm:f>NOT(ISERROR(SEARCH($D$9,N209)))</xm:f>
            <xm:f>$D$9</xm:f>
            <x14:dxf>
              <fill>
                <patternFill>
                  <bgColor rgb="FF00B0F0"/>
                </patternFill>
              </fill>
            </x14:dxf>
          </x14:cfRule>
          <x14:cfRule type="containsText" priority="278" operator="containsText" id="{917EB0FC-5FBD-4B68-B9B1-5C7BE580DCE3}">
            <xm:f>NOT(ISERROR(SEARCH($D$8,N209)))</xm:f>
            <xm:f>$D$8</xm:f>
            <x14:dxf>
              <fill>
                <patternFill>
                  <bgColor rgb="FFFFFF00"/>
                </patternFill>
              </fill>
            </x14:dxf>
          </x14:cfRule>
          <x14:cfRule type="containsText" priority="279" operator="containsText" id="{F44D61B3-4D4C-4E34-BC9B-156C81C6C0EC}">
            <xm:f>NOT(ISERROR(SEARCH($D$7,N209)))</xm:f>
            <xm:f>$D$7</xm:f>
            <x14:dxf>
              <fill>
                <patternFill>
                  <bgColor theme="5"/>
                </patternFill>
              </fill>
            </x14:dxf>
          </x14:cfRule>
          <x14:cfRule type="containsText" priority="280" operator="containsText" id="{7DB1A0DB-2DC1-439F-9738-550C24830530}">
            <xm:f>NOT(ISERROR(SEARCH($D$6,N209)))</xm:f>
            <xm:f>$D$6</xm:f>
            <x14:dxf>
              <fill>
                <patternFill>
                  <bgColor theme="9"/>
                </patternFill>
              </fill>
            </x14:dxf>
          </x14:cfRule>
          <xm:sqref>N209</xm:sqref>
        </x14:conditionalFormatting>
        <x14:conditionalFormatting xmlns:xm="http://schemas.microsoft.com/office/excel/2006/main">
          <x14:cfRule type="containsText" priority="267" operator="containsText" id="{366C795E-6CF3-4FEE-9E65-CAB23EE3C968}">
            <xm:f>NOT(ISERROR(SEARCH($D$12,O209)))</xm:f>
            <xm:f>$D$12</xm:f>
            <x14:dxf>
              <font>
                <color rgb="FFC00000"/>
              </font>
            </x14:dxf>
          </x14:cfRule>
          <x14:cfRule type="containsText" priority="268" operator="containsText" id="{0CC61F56-B2A7-43ED-8B46-819FA314BA1F}">
            <xm:f>NOT(ISERROR(SEARCH($D$11,O209)))</xm:f>
            <xm:f>$D$11</xm:f>
            <x14:dxf>
              <fill>
                <patternFill>
                  <bgColor rgb="FFFF0000"/>
                </patternFill>
              </fill>
            </x14:dxf>
          </x14:cfRule>
          <x14:cfRule type="containsText" priority="269" operator="containsText" id="{D2C5705E-C1E0-4889-A4BF-238520C40EC0}">
            <xm:f>NOT(ISERROR(SEARCH($D$10,O209)))</xm:f>
            <xm:f>$D$10</xm:f>
            <x14:dxf>
              <fill>
                <patternFill>
                  <bgColor rgb="FFFF66CC"/>
                </patternFill>
              </fill>
            </x14:dxf>
          </x14:cfRule>
          <x14:cfRule type="containsText" priority="270" operator="containsText" id="{292BFB7A-5379-4404-93CE-869F3B14E0D7}">
            <xm:f>NOT(ISERROR(SEARCH($D$9,O209)))</xm:f>
            <xm:f>$D$9</xm:f>
            <x14:dxf>
              <fill>
                <patternFill>
                  <bgColor rgb="FF00B0F0"/>
                </patternFill>
              </fill>
            </x14:dxf>
          </x14:cfRule>
          <x14:cfRule type="containsText" priority="271" operator="containsText" id="{A80618BD-2874-4304-BFEE-07A06165135C}">
            <xm:f>NOT(ISERROR(SEARCH($D$8,O209)))</xm:f>
            <xm:f>$D$8</xm:f>
            <x14:dxf>
              <fill>
                <patternFill>
                  <bgColor rgb="FFFFFF00"/>
                </patternFill>
              </fill>
            </x14:dxf>
          </x14:cfRule>
          <x14:cfRule type="containsText" priority="272" operator="containsText" id="{E1F80C00-493A-4C92-85D4-533E8F5CA8F6}">
            <xm:f>NOT(ISERROR(SEARCH($D$7,O209)))</xm:f>
            <xm:f>$D$7</xm:f>
            <x14:dxf>
              <fill>
                <patternFill>
                  <bgColor theme="5"/>
                </patternFill>
              </fill>
            </x14:dxf>
          </x14:cfRule>
          <x14:cfRule type="containsText" priority="273" operator="containsText" id="{BA3BCFEC-9253-4D12-A3A9-C9050B107EBE}">
            <xm:f>NOT(ISERROR(SEARCH($D$6,O209)))</xm:f>
            <xm:f>$D$6</xm:f>
            <x14:dxf>
              <fill>
                <patternFill>
                  <bgColor theme="9"/>
                </patternFill>
              </fill>
            </x14:dxf>
          </x14:cfRule>
          <xm:sqref>O209</xm:sqref>
        </x14:conditionalFormatting>
        <x14:conditionalFormatting xmlns:xm="http://schemas.microsoft.com/office/excel/2006/main">
          <x14:cfRule type="containsText" priority="260" operator="containsText" id="{9E44BDBF-3039-4905-B650-CDFCBBBD7A05}">
            <xm:f>NOT(ISERROR(SEARCH($D$12,N212)))</xm:f>
            <xm:f>$D$12</xm:f>
            <x14:dxf>
              <font>
                <color rgb="FFC00000"/>
              </font>
            </x14:dxf>
          </x14:cfRule>
          <x14:cfRule type="containsText" priority="261" operator="containsText" id="{070F5565-6F76-4F8C-B1BA-6389EEE6D9CE}">
            <xm:f>NOT(ISERROR(SEARCH($D$11,N212)))</xm:f>
            <xm:f>$D$11</xm:f>
            <x14:dxf>
              <fill>
                <patternFill>
                  <bgColor rgb="FFFF0000"/>
                </patternFill>
              </fill>
            </x14:dxf>
          </x14:cfRule>
          <x14:cfRule type="containsText" priority="262" operator="containsText" id="{4D27EDA9-54DA-496D-99E8-775C95A2486B}">
            <xm:f>NOT(ISERROR(SEARCH($D$10,N212)))</xm:f>
            <xm:f>$D$10</xm:f>
            <x14:dxf>
              <fill>
                <patternFill>
                  <bgColor rgb="FFFF66CC"/>
                </patternFill>
              </fill>
            </x14:dxf>
          </x14:cfRule>
          <x14:cfRule type="containsText" priority="263" operator="containsText" id="{4CF499B6-3C48-4DDF-AE28-4EB9AA81C134}">
            <xm:f>NOT(ISERROR(SEARCH($D$9,N212)))</xm:f>
            <xm:f>$D$9</xm:f>
            <x14:dxf>
              <fill>
                <patternFill>
                  <bgColor rgb="FF00B0F0"/>
                </patternFill>
              </fill>
            </x14:dxf>
          </x14:cfRule>
          <x14:cfRule type="containsText" priority="264" operator="containsText" id="{A16348A3-D721-44B0-BD09-4361A4D92797}">
            <xm:f>NOT(ISERROR(SEARCH($D$8,N212)))</xm:f>
            <xm:f>$D$8</xm:f>
            <x14:dxf>
              <fill>
                <patternFill>
                  <bgColor rgb="FFFFFF00"/>
                </patternFill>
              </fill>
            </x14:dxf>
          </x14:cfRule>
          <x14:cfRule type="containsText" priority="265" operator="containsText" id="{4D065EAC-F8F1-4C7B-9314-4FC342CA1623}">
            <xm:f>NOT(ISERROR(SEARCH($D$7,N212)))</xm:f>
            <xm:f>$D$7</xm:f>
            <x14:dxf>
              <fill>
                <patternFill>
                  <bgColor theme="5"/>
                </patternFill>
              </fill>
            </x14:dxf>
          </x14:cfRule>
          <x14:cfRule type="containsText" priority="266" operator="containsText" id="{5361E876-FB97-4AF4-87CD-BEA6DA80FC67}">
            <xm:f>NOT(ISERROR(SEARCH($D$6,N212)))</xm:f>
            <xm:f>$D$6</xm:f>
            <x14:dxf>
              <fill>
                <patternFill>
                  <bgColor theme="9"/>
                </patternFill>
              </fill>
            </x14:dxf>
          </x14:cfRule>
          <xm:sqref>N212</xm:sqref>
        </x14:conditionalFormatting>
        <x14:conditionalFormatting xmlns:xm="http://schemas.microsoft.com/office/excel/2006/main">
          <x14:cfRule type="containsText" priority="253" operator="containsText" id="{F5B39ABF-B10C-4D50-9D70-0E00AA945D8B}">
            <xm:f>NOT(ISERROR(SEARCH($D$12,O212)))</xm:f>
            <xm:f>$D$12</xm:f>
            <x14:dxf>
              <font>
                <color rgb="FFC00000"/>
              </font>
            </x14:dxf>
          </x14:cfRule>
          <x14:cfRule type="containsText" priority="254" operator="containsText" id="{694D3DC4-EA91-4056-8533-6678A5B4D999}">
            <xm:f>NOT(ISERROR(SEARCH($D$11,O212)))</xm:f>
            <xm:f>$D$11</xm:f>
            <x14:dxf>
              <fill>
                <patternFill>
                  <bgColor rgb="FFFF0000"/>
                </patternFill>
              </fill>
            </x14:dxf>
          </x14:cfRule>
          <x14:cfRule type="containsText" priority="255" operator="containsText" id="{D1479386-BA0E-4629-92B6-5E86906F7A85}">
            <xm:f>NOT(ISERROR(SEARCH($D$10,O212)))</xm:f>
            <xm:f>$D$10</xm:f>
            <x14:dxf>
              <fill>
                <patternFill>
                  <bgColor rgb="FFFF66CC"/>
                </patternFill>
              </fill>
            </x14:dxf>
          </x14:cfRule>
          <x14:cfRule type="containsText" priority="256" operator="containsText" id="{923930C2-17B6-41A2-9AFB-E7C021ECD08A}">
            <xm:f>NOT(ISERROR(SEARCH($D$9,O212)))</xm:f>
            <xm:f>$D$9</xm:f>
            <x14:dxf>
              <fill>
                <patternFill>
                  <bgColor rgb="FF00B0F0"/>
                </patternFill>
              </fill>
            </x14:dxf>
          </x14:cfRule>
          <x14:cfRule type="containsText" priority="257" operator="containsText" id="{D4114F80-DF01-48CF-A5A7-A3AF915E9856}">
            <xm:f>NOT(ISERROR(SEARCH($D$8,O212)))</xm:f>
            <xm:f>$D$8</xm:f>
            <x14:dxf>
              <fill>
                <patternFill>
                  <bgColor rgb="FFFFFF00"/>
                </patternFill>
              </fill>
            </x14:dxf>
          </x14:cfRule>
          <x14:cfRule type="containsText" priority="258" operator="containsText" id="{046BF404-C408-4FDD-8EE9-4C9CCA067AD1}">
            <xm:f>NOT(ISERROR(SEARCH($D$7,O212)))</xm:f>
            <xm:f>$D$7</xm:f>
            <x14:dxf>
              <fill>
                <patternFill>
                  <bgColor theme="5"/>
                </patternFill>
              </fill>
            </x14:dxf>
          </x14:cfRule>
          <x14:cfRule type="containsText" priority="259" operator="containsText" id="{4A5149E9-9944-4A4E-A189-9FA8BB4AA56A}">
            <xm:f>NOT(ISERROR(SEARCH($D$6,O212)))</xm:f>
            <xm:f>$D$6</xm:f>
            <x14:dxf>
              <fill>
                <patternFill>
                  <bgColor theme="9"/>
                </patternFill>
              </fill>
            </x14:dxf>
          </x14:cfRule>
          <xm:sqref>O212</xm:sqref>
        </x14:conditionalFormatting>
        <x14:conditionalFormatting xmlns:xm="http://schemas.microsoft.com/office/excel/2006/main">
          <x14:cfRule type="containsText" priority="246" operator="containsText" id="{B21FE214-DBE6-4AAA-A6D0-BF7B863CCF31}">
            <xm:f>NOT(ISERROR(SEARCH($D$12,N214)))</xm:f>
            <xm:f>$D$12</xm:f>
            <x14:dxf>
              <font>
                <color rgb="FFC00000"/>
              </font>
            </x14:dxf>
          </x14:cfRule>
          <x14:cfRule type="containsText" priority="247" operator="containsText" id="{ED389EE1-061C-4F61-87FB-BC75BE1203E9}">
            <xm:f>NOT(ISERROR(SEARCH($D$11,N214)))</xm:f>
            <xm:f>$D$11</xm:f>
            <x14:dxf>
              <fill>
                <patternFill>
                  <bgColor rgb="FFFF0000"/>
                </patternFill>
              </fill>
            </x14:dxf>
          </x14:cfRule>
          <x14:cfRule type="containsText" priority="248" operator="containsText" id="{1FD9E605-D8E0-4943-8524-295A0E1D2D30}">
            <xm:f>NOT(ISERROR(SEARCH($D$10,N214)))</xm:f>
            <xm:f>$D$10</xm:f>
            <x14:dxf>
              <fill>
                <patternFill>
                  <bgColor rgb="FFFF66CC"/>
                </patternFill>
              </fill>
            </x14:dxf>
          </x14:cfRule>
          <x14:cfRule type="containsText" priority="249" operator="containsText" id="{440F2D98-2CB3-49C5-98AC-E24739C8FD79}">
            <xm:f>NOT(ISERROR(SEARCH($D$9,N214)))</xm:f>
            <xm:f>$D$9</xm:f>
            <x14:dxf>
              <fill>
                <patternFill>
                  <bgColor rgb="FF00B0F0"/>
                </patternFill>
              </fill>
            </x14:dxf>
          </x14:cfRule>
          <x14:cfRule type="containsText" priority="250" operator="containsText" id="{A7B8B180-8CA3-4847-9654-FCCB915B85F0}">
            <xm:f>NOT(ISERROR(SEARCH($D$8,N214)))</xm:f>
            <xm:f>$D$8</xm:f>
            <x14:dxf>
              <fill>
                <patternFill>
                  <bgColor rgb="FFFFFF00"/>
                </patternFill>
              </fill>
            </x14:dxf>
          </x14:cfRule>
          <x14:cfRule type="containsText" priority="251" operator="containsText" id="{35E4AB75-B83E-4840-9CD4-5333AB0B9685}">
            <xm:f>NOT(ISERROR(SEARCH($D$7,N214)))</xm:f>
            <xm:f>$D$7</xm:f>
            <x14:dxf>
              <fill>
                <patternFill>
                  <bgColor theme="5"/>
                </patternFill>
              </fill>
            </x14:dxf>
          </x14:cfRule>
          <x14:cfRule type="containsText" priority="252" operator="containsText" id="{382DF1B7-1C45-4842-B988-118E0BF43FDB}">
            <xm:f>NOT(ISERROR(SEARCH($D$6,N214)))</xm:f>
            <xm:f>$D$6</xm:f>
            <x14:dxf>
              <fill>
                <patternFill>
                  <bgColor theme="9"/>
                </patternFill>
              </fill>
            </x14:dxf>
          </x14:cfRule>
          <xm:sqref>N214</xm:sqref>
        </x14:conditionalFormatting>
        <x14:conditionalFormatting xmlns:xm="http://schemas.microsoft.com/office/excel/2006/main">
          <x14:cfRule type="containsText" priority="239" operator="containsText" id="{CABF1CE2-D4DF-4D69-B7A2-1B3B79440778}">
            <xm:f>NOT(ISERROR(SEARCH($D$12,O214)))</xm:f>
            <xm:f>$D$12</xm:f>
            <x14:dxf>
              <font>
                <color rgb="FFC00000"/>
              </font>
            </x14:dxf>
          </x14:cfRule>
          <x14:cfRule type="containsText" priority="240" operator="containsText" id="{9268451B-70D3-47B3-A1C0-8B334BAC2204}">
            <xm:f>NOT(ISERROR(SEARCH($D$11,O214)))</xm:f>
            <xm:f>$D$11</xm:f>
            <x14:dxf>
              <fill>
                <patternFill>
                  <bgColor rgb="FFFF0000"/>
                </patternFill>
              </fill>
            </x14:dxf>
          </x14:cfRule>
          <x14:cfRule type="containsText" priority="241" operator="containsText" id="{1D3893B4-005D-402B-9D39-E1549F7C57FC}">
            <xm:f>NOT(ISERROR(SEARCH($D$10,O214)))</xm:f>
            <xm:f>$D$10</xm:f>
            <x14:dxf>
              <fill>
                <patternFill>
                  <bgColor rgb="FFFF66CC"/>
                </patternFill>
              </fill>
            </x14:dxf>
          </x14:cfRule>
          <x14:cfRule type="containsText" priority="242" operator="containsText" id="{C1C4DBCB-A7AF-4CD0-980D-F8CB94581A6A}">
            <xm:f>NOT(ISERROR(SEARCH($D$9,O214)))</xm:f>
            <xm:f>$D$9</xm:f>
            <x14:dxf>
              <fill>
                <patternFill>
                  <bgColor rgb="FF00B0F0"/>
                </patternFill>
              </fill>
            </x14:dxf>
          </x14:cfRule>
          <x14:cfRule type="containsText" priority="243" operator="containsText" id="{C6AD9713-2278-46D1-952A-DEF085C31CAD}">
            <xm:f>NOT(ISERROR(SEARCH($D$8,O214)))</xm:f>
            <xm:f>$D$8</xm:f>
            <x14:dxf>
              <fill>
                <patternFill>
                  <bgColor rgb="FFFFFF00"/>
                </patternFill>
              </fill>
            </x14:dxf>
          </x14:cfRule>
          <x14:cfRule type="containsText" priority="244" operator="containsText" id="{45509148-B7DC-4D59-B7C7-29203F5EC6EB}">
            <xm:f>NOT(ISERROR(SEARCH($D$7,O214)))</xm:f>
            <xm:f>$D$7</xm:f>
            <x14:dxf>
              <fill>
                <patternFill>
                  <bgColor theme="5"/>
                </patternFill>
              </fill>
            </x14:dxf>
          </x14:cfRule>
          <x14:cfRule type="containsText" priority="245" operator="containsText" id="{2D1C350E-4B5C-46AA-9464-25140B405DA6}">
            <xm:f>NOT(ISERROR(SEARCH($D$6,O214)))</xm:f>
            <xm:f>$D$6</xm:f>
            <x14:dxf>
              <fill>
                <patternFill>
                  <bgColor theme="9"/>
                </patternFill>
              </fill>
            </x14:dxf>
          </x14:cfRule>
          <xm:sqref>O214</xm:sqref>
        </x14:conditionalFormatting>
        <x14:conditionalFormatting xmlns:xm="http://schemas.microsoft.com/office/excel/2006/main">
          <x14:cfRule type="containsText" priority="232" operator="containsText" id="{C986592B-373C-4150-8562-545FD55223CD}">
            <xm:f>NOT(ISERROR(SEARCH($D$12,N215)))</xm:f>
            <xm:f>$D$12</xm:f>
            <x14:dxf>
              <font>
                <color rgb="FFC00000"/>
              </font>
            </x14:dxf>
          </x14:cfRule>
          <x14:cfRule type="containsText" priority="233" operator="containsText" id="{51390E7C-313E-41AD-85EE-386ABA1DCAC5}">
            <xm:f>NOT(ISERROR(SEARCH($D$11,N215)))</xm:f>
            <xm:f>$D$11</xm:f>
            <x14:dxf>
              <fill>
                <patternFill>
                  <bgColor rgb="FFFF0000"/>
                </patternFill>
              </fill>
            </x14:dxf>
          </x14:cfRule>
          <x14:cfRule type="containsText" priority="234" operator="containsText" id="{69433C23-1B21-4904-B24A-B96058954757}">
            <xm:f>NOT(ISERROR(SEARCH($D$10,N215)))</xm:f>
            <xm:f>$D$10</xm:f>
            <x14:dxf>
              <fill>
                <patternFill>
                  <bgColor rgb="FFFF66CC"/>
                </patternFill>
              </fill>
            </x14:dxf>
          </x14:cfRule>
          <x14:cfRule type="containsText" priority="235" operator="containsText" id="{34F5EFD5-4EA0-473D-805C-DB26ECAAC496}">
            <xm:f>NOT(ISERROR(SEARCH($D$9,N215)))</xm:f>
            <xm:f>$D$9</xm:f>
            <x14:dxf>
              <fill>
                <patternFill>
                  <bgColor rgb="FF00B0F0"/>
                </patternFill>
              </fill>
            </x14:dxf>
          </x14:cfRule>
          <x14:cfRule type="containsText" priority="236" operator="containsText" id="{A8D90CD4-567F-4940-A1C3-A1EE04FA3DA6}">
            <xm:f>NOT(ISERROR(SEARCH($D$8,N215)))</xm:f>
            <xm:f>$D$8</xm:f>
            <x14:dxf>
              <fill>
                <patternFill>
                  <bgColor rgb="FFFFFF00"/>
                </patternFill>
              </fill>
            </x14:dxf>
          </x14:cfRule>
          <x14:cfRule type="containsText" priority="237" operator="containsText" id="{77246AF8-FBD4-4F8C-A602-8679E5D7F0A3}">
            <xm:f>NOT(ISERROR(SEARCH($D$7,N215)))</xm:f>
            <xm:f>$D$7</xm:f>
            <x14:dxf>
              <fill>
                <patternFill>
                  <bgColor theme="5"/>
                </patternFill>
              </fill>
            </x14:dxf>
          </x14:cfRule>
          <x14:cfRule type="containsText" priority="238" operator="containsText" id="{3C2620F9-92BE-4EB8-9D57-81FCD4F9A2EC}">
            <xm:f>NOT(ISERROR(SEARCH($D$6,N215)))</xm:f>
            <xm:f>$D$6</xm:f>
            <x14:dxf>
              <fill>
                <patternFill>
                  <bgColor theme="9"/>
                </patternFill>
              </fill>
            </x14:dxf>
          </x14:cfRule>
          <xm:sqref>N215</xm:sqref>
        </x14:conditionalFormatting>
        <x14:conditionalFormatting xmlns:xm="http://schemas.microsoft.com/office/excel/2006/main">
          <x14:cfRule type="containsText" priority="225" operator="containsText" id="{924BD36E-B447-4941-9E18-E07FFA08FDCA}">
            <xm:f>NOT(ISERROR(SEARCH($D$12,O215)))</xm:f>
            <xm:f>$D$12</xm:f>
            <x14:dxf>
              <font>
                <color rgb="FFC00000"/>
              </font>
            </x14:dxf>
          </x14:cfRule>
          <x14:cfRule type="containsText" priority="226" operator="containsText" id="{1F5ABD41-5F07-4976-BC6D-D13664EB48D8}">
            <xm:f>NOT(ISERROR(SEARCH($D$11,O215)))</xm:f>
            <xm:f>$D$11</xm:f>
            <x14:dxf>
              <fill>
                <patternFill>
                  <bgColor rgb="FFFF0000"/>
                </patternFill>
              </fill>
            </x14:dxf>
          </x14:cfRule>
          <x14:cfRule type="containsText" priority="227" operator="containsText" id="{62EE8590-14DF-4F99-986E-8076EA062A1B}">
            <xm:f>NOT(ISERROR(SEARCH($D$10,O215)))</xm:f>
            <xm:f>$D$10</xm:f>
            <x14:dxf>
              <fill>
                <patternFill>
                  <bgColor rgb="FFFF66CC"/>
                </patternFill>
              </fill>
            </x14:dxf>
          </x14:cfRule>
          <x14:cfRule type="containsText" priority="228" operator="containsText" id="{4CB3460D-45E8-4E1B-8651-5219D1E0EACF}">
            <xm:f>NOT(ISERROR(SEARCH($D$9,O215)))</xm:f>
            <xm:f>$D$9</xm:f>
            <x14:dxf>
              <fill>
                <patternFill>
                  <bgColor rgb="FF00B0F0"/>
                </patternFill>
              </fill>
            </x14:dxf>
          </x14:cfRule>
          <x14:cfRule type="containsText" priority="229" operator="containsText" id="{7860317B-6965-4C4B-A4F8-3A1AC0D39F39}">
            <xm:f>NOT(ISERROR(SEARCH($D$8,O215)))</xm:f>
            <xm:f>$D$8</xm:f>
            <x14:dxf>
              <fill>
                <patternFill>
                  <bgColor rgb="FFFFFF00"/>
                </patternFill>
              </fill>
            </x14:dxf>
          </x14:cfRule>
          <x14:cfRule type="containsText" priority="230" operator="containsText" id="{26BF05F2-A425-4F88-A0E6-610951D0CB2D}">
            <xm:f>NOT(ISERROR(SEARCH($D$7,O215)))</xm:f>
            <xm:f>$D$7</xm:f>
            <x14:dxf>
              <fill>
                <patternFill>
                  <bgColor theme="5"/>
                </patternFill>
              </fill>
            </x14:dxf>
          </x14:cfRule>
          <x14:cfRule type="containsText" priority="231" operator="containsText" id="{A168CA64-63B3-45F8-98F8-56C26A2E242B}">
            <xm:f>NOT(ISERROR(SEARCH($D$6,O215)))</xm:f>
            <xm:f>$D$6</xm:f>
            <x14:dxf>
              <fill>
                <patternFill>
                  <bgColor theme="9"/>
                </patternFill>
              </fill>
            </x14:dxf>
          </x14:cfRule>
          <xm:sqref>O215</xm:sqref>
        </x14:conditionalFormatting>
        <x14:conditionalFormatting xmlns:xm="http://schemas.microsoft.com/office/excel/2006/main">
          <x14:cfRule type="containsText" priority="218" operator="containsText" id="{0DD9135E-7911-41F2-8C2F-73687053CEC6}">
            <xm:f>NOT(ISERROR(SEARCH($D$12,N236)))</xm:f>
            <xm:f>$D$12</xm:f>
            <x14:dxf>
              <font>
                <color rgb="FFC00000"/>
              </font>
            </x14:dxf>
          </x14:cfRule>
          <x14:cfRule type="containsText" priority="219" operator="containsText" id="{E790F826-AF4A-4ECB-BFDC-C056653C52F2}">
            <xm:f>NOT(ISERROR(SEARCH($D$11,N236)))</xm:f>
            <xm:f>$D$11</xm:f>
            <x14:dxf>
              <fill>
                <patternFill>
                  <bgColor rgb="FFFF0000"/>
                </patternFill>
              </fill>
            </x14:dxf>
          </x14:cfRule>
          <x14:cfRule type="containsText" priority="220" operator="containsText" id="{B0F1332E-94D7-4023-B9CE-8F702E3BBC86}">
            <xm:f>NOT(ISERROR(SEARCH($D$10,N236)))</xm:f>
            <xm:f>$D$10</xm:f>
            <x14:dxf>
              <fill>
                <patternFill>
                  <bgColor rgb="FFFF66CC"/>
                </patternFill>
              </fill>
            </x14:dxf>
          </x14:cfRule>
          <x14:cfRule type="containsText" priority="221" operator="containsText" id="{D323920B-F6E6-47AC-8381-EDAA077AC712}">
            <xm:f>NOT(ISERROR(SEARCH($D$9,N236)))</xm:f>
            <xm:f>$D$9</xm:f>
            <x14:dxf>
              <fill>
                <patternFill>
                  <bgColor rgb="FF00B0F0"/>
                </patternFill>
              </fill>
            </x14:dxf>
          </x14:cfRule>
          <x14:cfRule type="containsText" priority="222" operator="containsText" id="{9D7D1F39-6281-4650-8CC8-132764290143}">
            <xm:f>NOT(ISERROR(SEARCH($D$8,N236)))</xm:f>
            <xm:f>$D$8</xm:f>
            <x14:dxf>
              <fill>
                <patternFill>
                  <bgColor rgb="FFFFFF00"/>
                </patternFill>
              </fill>
            </x14:dxf>
          </x14:cfRule>
          <x14:cfRule type="containsText" priority="223" operator="containsText" id="{0E6CA883-2C61-4F37-8D36-7931D8E0A003}">
            <xm:f>NOT(ISERROR(SEARCH($D$7,N236)))</xm:f>
            <xm:f>$D$7</xm:f>
            <x14:dxf>
              <fill>
                <patternFill>
                  <bgColor theme="5"/>
                </patternFill>
              </fill>
            </x14:dxf>
          </x14:cfRule>
          <x14:cfRule type="containsText" priority="224" operator="containsText" id="{D537E728-E112-4D5A-92FE-F555B6D828B9}">
            <xm:f>NOT(ISERROR(SEARCH($D$6,N236)))</xm:f>
            <xm:f>$D$6</xm:f>
            <x14:dxf>
              <fill>
                <patternFill>
                  <bgColor theme="9"/>
                </patternFill>
              </fill>
            </x14:dxf>
          </x14:cfRule>
          <xm:sqref>N236</xm:sqref>
        </x14:conditionalFormatting>
        <x14:conditionalFormatting xmlns:xm="http://schemas.microsoft.com/office/excel/2006/main">
          <x14:cfRule type="containsText" priority="211" operator="containsText" id="{CA8F60B3-8D74-44EE-8C69-096C4202A5A3}">
            <xm:f>NOT(ISERROR(SEARCH($D$12,N238)))</xm:f>
            <xm:f>$D$12</xm:f>
            <x14:dxf>
              <font>
                <color rgb="FFC00000"/>
              </font>
            </x14:dxf>
          </x14:cfRule>
          <x14:cfRule type="containsText" priority="212" operator="containsText" id="{AA71E87B-DAEA-4989-AC3F-5A9834FA2D6E}">
            <xm:f>NOT(ISERROR(SEARCH($D$11,N238)))</xm:f>
            <xm:f>$D$11</xm:f>
            <x14:dxf>
              <fill>
                <patternFill>
                  <bgColor rgb="FFFF0000"/>
                </patternFill>
              </fill>
            </x14:dxf>
          </x14:cfRule>
          <x14:cfRule type="containsText" priority="213" operator="containsText" id="{F8ED43AF-A8D1-4EB4-9891-A85410D02C5B}">
            <xm:f>NOT(ISERROR(SEARCH($D$10,N238)))</xm:f>
            <xm:f>$D$10</xm:f>
            <x14:dxf>
              <fill>
                <patternFill>
                  <bgColor rgb="FFFF66CC"/>
                </patternFill>
              </fill>
            </x14:dxf>
          </x14:cfRule>
          <x14:cfRule type="containsText" priority="214" operator="containsText" id="{13C1CB2F-5E82-4F3A-99E9-636DA281F65A}">
            <xm:f>NOT(ISERROR(SEARCH($D$9,N238)))</xm:f>
            <xm:f>$D$9</xm:f>
            <x14:dxf>
              <fill>
                <patternFill>
                  <bgColor rgb="FF00B0F0"/>
                </patternFill>
              </fill>
            </x14:dxf>
          </x14:cfRule>
          <x14:cfRule type="containsText" priority="215" operator="containsText" id="{3C79390B-FAF7-4470-A98D-1B35AB5C514E}">
            <xm:f>NOT(ISERROR(SEARCH($D$8,N238)))</xm:f>
            <xm:f>$D$8</xm:f>
            <x14:dxf>
              <fill>
                <patternFill>
                  <bgColor rgb="FFFFFF00"/>
                </patternFill>
              </fill>
            </x14:dxf>
          </x14:cfRule>
          <x14:cfRule type="containsText" priority="216" operator="containsText" id="{E9F2251C-322E-4D66-986E-4AE265E99EE5}">
            <xm:f>NOT(ISERROR(SEARCH($D$7,N238)))</xm:f>
            <xm:f>$D$7</xm:f>
            <x14:dxf>
              <fill>
                <patternFill>
                  <bgColor theme="5"/>
                </patternFill>
              </fill>
            </x14:dxf>
          </x14:cfRule>
          <x14:cfRule type="containsText" priority="217" operator="containsText" id="{4CB6A4C7-015B-4943-989D-ABE896803AF5}">
            <xm:f>NOT(ISERROR(SEARCH($D$6,N238)))</xm:f>
            <xm:f>$D$6</xm:f>
            <x14:dxf>
              <fill>
                <patternFill>
                  <bgColor theme="9"/>
                </patternFill>
              </fill>
            </x14:dxf>
          </x14:cfRule>
          <xm:sqref>N238</xm:sqref>
        </x14:conditionalFormatting>
        <x14:conditionalFormatting xmlns:xm="http://schemas.microsoft.com/office/excel/2006/main">
          <x14:cfRule type="containsText" priority="204" operator="containsText" id="{A53560C7-5CA7-4E0C-84BF-D6856FB85D6E}">
            <xm:f>NOT(ISERROR(SEARCH($D$12,O238)))</xm:f>
            <xm:f>$D$12</xm:f>
            <x14:dxf>
              <font>
                <color rgb="FFC00000"/>
              </font>
            </x14:dxf>
          </x14:cfRule>
          <x14:cfRule type="containsText" priority="205" operator="containsText" id="{397D14EB-CF00-4323-9EEE-18A4A854C243}">
            <xm:f>NOT(ISERROR(SEARCH($D$11,O238)))</xm:f>
            <xm:f>$D$11</xm:f>
            <x14:dxf>
              <fill>
                <patternFill>
                  <bgColor rgb="FFFF0000"/>
                </patternFill>
              </fill>
            </x14:dxf>
          </x14:cfRule>
          <x14:cfRule type="containsText" priority="206" operator="containsText" id="{29B9B2C0-303A-443B-A113-D7A069A03AD8}">
            <xm:f>NOT(ISERROR(SEARCH($D$10,O238)))</xm:f>
            <xm:f>$D$10</xm:f>
            <x14:dxf>
              <fill>
                <patternFill>
                  <bgColor rgb="FFFF66CC"/>
                </patternFill>
              </fill>
            </x14:dxf>
          </x14:cfRule>
          <x14:cfRule type="containsText" priority="207" operator="containsText" id="{6A71AC39-1D36-47B5-B601-1BBBAE74680B}">
            <xm:f>NOT(ISERROR(SEARCH($D$9,O238)))</xm:f>
            <xm:f>$D$9</xm:f>
            <x14:dxf>
              <fill>
                <patternFill>
                  <bgColor rgb="FF00B0F0"/>
                </patternFill>
              </fill>
            </x14:dxf>
          </x14:cfRule>
          <x14:cfRule type="containsText" priority="208" operator="containsText" id="{28A30B91-E913-40BD-B505-16C16F92B39A}">
            <xm:f>NOT(ISERROR(SEARCH($D$8,O238)))</xm:f>
            <xm:f>$D$8</xm:f>
            <x14:dxf>
              <fill>
                <patternFill>
                  <bgColor rgb="FFFFFF00"/>
                </patternFill>
              </fill>
            </x14:dxf>
          </x14:cfRule>
          <x14:cfRule type="containsText" priority="209" operator="containsText" id="{64352BCA-B071-419D-9F98-3C9B3CF6F06D}">
            <xm:f>NOT(ISERROR(SEARCH($D$7,O238)))</xm:f>
            <xm:f>$D$7</xm:f>
            <x14:dxf>
              <fill>
                <patternFill>
                  <bgColor theme="5"/>
                </patternFill>
              </fill>
            </x14:dxf>
          </x14:cfRule>
          <x14:cfRule type="containsText" priority="210" operator="containsText" id="{3C64BFA0-892D-4B76-8051-3C709D30FDBE}">
            <xm:f>NOT(ISERROR(SEARCH($D$6,O238)))</xm:f>
            <xm:f>$D$6</xm:f>
            <x14:dxf>
              <fill>
                <patternFill>
                  <bgColor theme="9"/>
                </patternFill>
              </fill>
            </x14:dxf>
          </x14:cfRule>
          <xm:sqref>O238</xm:sqref>
        </x14:conditionalFormatting>
        <x14:conditionalFormatting xmlns:xm="http://schemas.microsoft.com/office/excel/2006/main">
          <x14:cfRule type="containsText" priority="197" operator="containsText" id="{A36C93FB-8D3F-4881-A2B9-6E7AC661B9F5}">
            <xm:f>NOT(ISERROR(SEARCH($D$12,N240)))</xm:f>
            <xm:f>$D$12</xm:f>
            <x14:dxf>
              <font>
                <color rgb="FFC00000"/>
              </font>
            </x14:dxf>
          </x14:cfRule>
          <x14:cfRule type="containsText" priority="198" operator="containsText" id="{A3A2002E-5D70-4EF5-923B-B4916100F0FE}">
            <xm:f>NOT(ISERROR(SEARCH($D$11,N240)))</xm:f>
            <xm:f>$D$11</xm:f>
            <x14:dxf>
              <fill>
                <patternFill>
                  <bgColor rgb="FFFF0000"/>
                </patternFill>
              </fill>
            </x14:dxf>
          </x14:cfRule>
          <x14:cfRule type="containsText" priority="199" operator="containsText" id="{38767EAF-F500-415C-89E1-902A6E60966E}">
            <xm:f>NOT(ISERROR(SEARCH($D$10,N240)))</xm:f>
            <xm:f>$D$10</xm:f>
            <x14:dxf>
              <fill>
                <patternFill>
                  <bgColor rgb="FFFF66CC"/>
                </patternFill>
              </fill>
            </x14:dxf>
          </x14:cfRule>
          <x14:cfRule type="containsText" priority="200" operator="containsText" id="{33969470-64FA-44DF-9D8F-55A2894A3DB9}">
            <xm:f>NOT(ISERROR(SEARCH($D$9,N240)))</xm:f>
            <xm:f>$D$9</xm:f>
            <x14:dxf>
              <fill>
                <patternFill>
                  <bgColor rgb="FF00B0F0"/>
                </patternFill>
              </fill>
            </x14:dxf>
          </x14:cfRule>
          <x14:cfRule type="containsText" priority="201" operator="containsText" id="{1EF8385B-E738-4926-83F2-A124630A6FEB}">
            <xm:f>NOT(ISERROR(SEARCH($D$8,N240)))</xm:f>
            <xm:f>$D$8</xm:f>
            <x14:dxf>
              <fill>
                <patternFill>
                  <bgColor rgb="FFFFFF00"/>
                </patternFill>
              </fill>
            </x14:dxf>
          </x14:cfRule>
          <x14:cfRule type="containsText" priority="202" operator="containsText" id="{E99657A2-DAFA-4927-8A30-B564F3F347B8}">
            <xm:f>NOT(ISERROR(SEARCH($D$7,N240)))</xm:f>
            <xm:f>$D$7</xm:f>
            <x14:dxf>
              <fill>
                <patternFill>
                  <bgColor theme="5"/>
                </patternFill>
              </fill>
            </x14:dxf>
          </x14:cfRule>
          <x14:cfRule type="containsText" priority="203" operator="containsText" id="{7DDE7EA5-AAF0-4E62-AA92-6280E30BB7C4}">
            <xm:f>NOT(ISERROR(SEARCH($D$6,N240)))</xm:f>
            <xm:f>$D$6</xm:f>
            <x14:dxf>
              <fill>
                <patternFill>
                  <bgColor theme="9"/>
                </patternFill>
              </fill>
            </x14:dxf>
          </x14:cfRule>
          <xm:sqref>N240</xm:sqref>
        </x14:conditionalFormatting>
        <x14:conditionalFormatting xmlns:xm="http://schemas.microsoft.com/office/excel/2006/main">
          <x14:cfRule type="containsText" priority="190" operator="containsText" id="{66CF9F65-9F09-43AD-A88A-AACB1C582DF4}">
            <xm:f>NOT(ISERROR(SEARCH($D$12,N242)))</xm:f>
            <xm:f>$D$12</xm:f>
            <x14:dxf>
              <font>
                <color rgb="FFC00000"/>
              </font>
            </x14:dxf>
          </x14:cfRule>
          <x14:cfRule type="containsText" priority="191" operator="containsText" id="{7B06EE9B-B6D6-4947-88B2-81A219A0AFF1}">
            <xm:f>NOT(ISERROR(SEARCH($D$11,N242)))</xm:f>
            <xm:f>$D$11</xm:f>
            <x14:dxf>
              <fill>
                <patternFill>
                  <bgColor rgb="FFFF0000"/>
                </patternFill>
              </fill>
            </x14:dxf>
          </x14:cfRule>
          <x14:cfRule type="containsText" priority="192" operator="containsText" id="{2E4329A1-BE17-48BA-AF8D-16AA3174404B}">
            <xm:f>NOT(ISERROR(SEARCH($D$10,N242)))</xm:f>
            <xm:f>$D$10</xm:f>
            <x14:dxf>
              <fill>
                <patternFill>
                  <bgColor rgb="FFFF66CC"/>
                </patternFill>
              </fill>
            </x14:dxf>
          </x14:cfRule>
          <x14:cfRule type="containsText" priority="193" operator="containsText" id="{5467DDF8-4BF4-4CD9-8118-4C12D9C7F717}">
            <xm:f>NOT(ISERROR(SEARCH($D$9,N242)))</xm:f>
            <xm:f>$D$9</xm:f>
            <x14:dxf>
              <fill>
                <patternFill>
                  <bgColor rgb="FF00B0F0"/>
                </patternFill>
              </fill>
            </x14:dxf>
          </x14:cfRule>
          <x14:cfRule type="containsText" priority="194" operator="containsText" id="{3F8F0767-2497-4717-8A9C-8EDF6EF1A358}">
            <xm:f>NOT(ISERROR(SEARCH($D$8,N242)))</xm:f>
            <xm:f>$D$8</xm:f>
            <x14:dxf>
              <fill>
                <patternFill>
                  <bgColor rgb="FFFFFF00"/>
                </patternFill>
              </fill>
            </x14:dxf>
          </x14:cfRule>
          <x14:cfRule type="containsText" priority="195" operator="containsText" id="{235FD8CD-0F58-4765-9521-83F37397819E}">
            <xm:f>NOT(ISERROR(SEARCH($D$7,N242)))</xm:f>
            <xm:f>$D$7</xm:f>
            <x14:dxf>
              <fill>
                <patternFill>
                  <bgColor theme="5"/>
                </patternFill>
              </fill>
            </x14:dxf>
          </x14:cfRule>
          <x14:cfRule type="containsText" priority="196" operator="containsText" id="{FB9970DF-760C-4918-B912-C8631ACC1911}">
            <xm:f>NOT(ISERROR(SEARCH($D$6,N242)))</xm:f>
            <xm:f>$D$6</xm:f>
            <x14:dxf>
              <fill>
                <patternFill>
                  <bgColor theme="9"/>
                </patternFill>
              </fill>
            </x14:dxf>
          </x14:cfRule>
          <xm:sqref>N242</xm:sqref>
        </x14:conditionalFormatting>
        <x14:conditionalFormatting xmlns:xm="http://schemas.microsoft.com/office/excel/2006/main">
          <x14:cfRule type="containsText" priority="183" operator="containsText" id="{56CEFBC2-7734-4782-8F37-0097CF117D51}">
            <xm:f>NOT(ISERROR(SEARCH($D$12,N241)))</xm:f>
            <xm:f>$D$12</xm:f>
            <x14:dxf>
              <font>
                <color rgb="FFC00000"/>
              </font>
            </x14:dxf>
          </x14:cfRule>
          <x14:cfRule type="containsText" priority="184" operator="containsText" id="{4481E1EF-313E-4CF3-8661-A68B5B45DB16}">
            <xm:f>NOT(ISERROR(SEARCH($D$11,N241)))</xm:f>
            <xm:f>$D$11</xm:f>
            <x14:dxf>
              <fill>
                <patternFill>
                  <bgColor rgb="FFFF0000"/>
                </patternFill>
              </fill>
            </x14:dxf>
          </x14:cfRule>
          <x14:cfRule type="containsText" priority="185" operator="containsText" id="{05D07792-A6D5-4989-BAD2-94004A4FA878}">
            <xm:f>NOT(ISERROR(SEARCH($D$10,N241)))</xm:f>
            <xm:f>$D$10</xm:f>
            <x14:dxf>
              <fill>
                <patternFill>
                  <bgColor rgb="FFFF66CC"/>
                </patternFill>
              </fill>
            </x14:dxf>
          </x14:cfRule>
          <x14:cfRule type="containsText" priority="186" operator="containsText" id="{D828A395-5A6C-4B21-9BE8-7026A08B85BD}">
            <xm:f>NOT(ISERROR(SEARCH($D$9,N241)))</xm:f>
            <xm:f>$D$9</xm:f>
            <x14:dxf>
              <fill>
                <patternFill>
                  <bgColor rgb="FF00B0F0"/>
                </patternFill>
              </fill>
            </x14:dxf>
          </x14:cfRule>
          <x14:cfRule type="containsText" priority="187" operator="containsText" id="{381D3A84-E41E-45BC-BE4E-B5F0BAF51DD8}">
            <xm:f>NOT(ISERROR(SEARCH($D$8,N241)))</xm:f>
            <xm:f>$D$8</xm:f>
            <x14:dxf>
              <fill>
                <patternFill>
                  <bgColor rgb="FFFFFF00"/>
                </patternFill>
              </fill>
            </x14:dxf>
          </x14:cfRule>
          <x14:cfRule type="containsText" priority="188" operator="containsText" id="{1E7935B0-74C3-4750-BA6D-D136C8202E46}">
            <xm:f>NOT(ISERROR(SEARCH($D$7,N241)))</xm:f>
            <xm:f>$D$7</xm:f>
            <x14:dxf>
              <fill>
                <patternFill>
                  <bgColor theme="5"/>
                </patternFill>
              </fill>
            </x14:dxf>
          </x14:cfRule>
          <x14:cfRule type="containsText" priority="189" operator="containsText" id="{D22CBBAA-B45F-4A3F-B3D7-4A28055CFD02}">
            <xm:f>NOT(ISERROR(SEARCH($D$6,N241)))</xm:f>
            <xm:f>$D$6</xm:f>
            <x14:dxf>
              <fill>
                <patternFill>
                  <bgColor theme="9"/>
                </patternFill>
              </fill>
            </x14:dxf>
          </x14:cfRule>
          <xm:sqref>N241</xm:sqref>
        </x14:conditionalFormatting>
        <x14:conditionalFormatting xmlns:xm="http://schemas.microsoft.com/office/excel/2006/main">
          <x14:cfRule type="containsText" priority="176" operator="containsText" id="{FBCE4174-8BBD-4641-8805-486CDF32479B}">
            <xm:f>NOT(ISERROR(SEARCH($D$12,O241)))</xm:f>
            <xm:f>$D$12</xm:f>
            <x14:dxf>
              <font>
                <color rgb="FFC00000"/>
              </font>
            </x14:dxf>
          </x14:cfRule>
          <x14:cfRule type="containsText" priority="177" operator="containsText" id="{F1E5ADAE-236B-41A5-8E3A-E7134DAEF16E}">
            <xm:f>NOT(ISERROR(SEARCH($D$11,O241)))</xm:f>
            <xm:f>$D$11</xm:f>
            <x14:dxf>
              <fill>
                <patternFill>
                  <bgColor rgb="FFFF0000"/>
                </patternFill>
              </fill>
            </x14:dxf>
          </x14:cfRule>
          <x14:cfRule type="containsText" priority="178" operator="containsText" id="{759C2967-8505-46C1-B693-B44FBAAD759A}">
            <xm:f>NOT(ISERROR(SEARCH($D$10,O241)))</xm:f>
            <xm:f>$D$10</xm:f>
            <x14:dxf>
              <fill>
                <patternFill>
                  <bgColor rgb="FFFF66CC"/>
                </patternFill>
              </fill>
            </x14:dxf>
          </x14:cfRule>
          <x14:cfRule type="containsText" priority="179" operator="containsText" id="{4E775EF6-5F95-41FE-945B-62190E649777}">
            <xm:f>NOT(ISERROR(SEARCH($D$9,O241)))</xm:f>
            <xm:f>$D$9</xm:f>
            <x14:dxf>
              <fill>
                <patternFill>
                  <bgColor rgb="FF00B0F0"/>
                </patternFill>
              </fill>
            </x14:dxf>
          </x14:cfRule>
          <x14:cfRule type="containsText" priority="180" operator="containsText" id="{004A2135-59D7-44FF-AFC9-B4C1378DEBD2}">
            <xm:f>NOT(ISERROR(SEARCH($D$8,O241)))</xm:f>
            <xm:f>$D$8</xm:f>
            <x14:dxf>
              <fill>
                <patternFill>
                  <bgColor rgb="FFFFFF00"/>
                </patternFill>
              </fill>
            </x14:dxf>
          </x14:cfRule>
          <x14:cfRule type="containsText" priority="181" operator="containsText" id="{FAD2536D-98D6-4C05-A6AE-1630A86EC312}">
            <xm:f>NOT(ISERROR(SEARCH($D$7,O241)))</xm:f>
            <xm:f>$D$7</xm:f>
            <x14:dxf>
              <fill>
                <patternFill>
                  <bgColor theme="5"/>
                </patternFill>
              </fill>
            </x14:dxf>
          </x14:cfRule>
          <x14:cfRule type="containsText" priority="182" operator="containsText" id="{B10A007C-C3AC-4112-8734-A28331E591E0}">
            <xm:f>NOT(ISERROR(SEARCH($D$6,O241)))</xm:f>
            <xm:f>$D$6</xm:f>
            <x14:dxf>
              <fill>
                <patternFill>
                  <bgColor theme="9"/>
                </patternFill>
              </fill>
            </x14:dxf>
          </x14:cfRule>
          <xm:sqref>O241</xm:sqref>
        </x14:conditionalFormatting>
        <x14:conditionalFormatting xmlns:xm="http://schemas.microsoft.com/office/excel/2006/main">
          <x14:cfRule type="containsText" priority="169" operator="containsText" id="{64FFA630-3F15-41C2-BF89-5F67034E64B8}">
            <xm:f>NOT(ISERROR(SEARCH($D$12,N244)))</xm:f>
            <xm:f>$D$12</xm:f>
            <x14:dxf>
              <font>
                <color rgb="FFC00000"/>
              </font>
            </x14:dxf>
          </x14:cfRule>
          <x14:cfRule type="containsText" priority="170" operator="containsText" id="{79AAA089-30D3-4DC9-AB71-9F9CFCD630B6}">
            <xm:f>NOT(ISERROR(SEARCH($D$11,N244)))</xm:f>
            <xm:f>$D$11</xm:f>
            <x14:dxf>
              <fill>
                <patternFill>
                  <bgColor rgb="FFFF0000"/>
                </patternFill>
              </fill>
            </x14:dxf>
          </x14:cfRule>
          <x14:cfRule type="containsText" priority="171" operator="containsText" id="{3EADFA2E-CC58-4EE0-872C-E1BBBE3F2DC8}">
            <xm:f>NOT(ISERROR(SEARCH($D$10,N244)))</xm:f>
            <xm:f>$D$10</xm:f>
            <x14:dxf>
              <fill>
                <patternFill>
                  <bgColor rgb="FFFF66CC"/>
                </patternFill>
              </fill>
            </x14:dxf>
          </x14:cfRule>
          <x14:cfRule type="containsText" priority="172" operator="containsText" id="{8B700887-12FD-42A9-A564-5F4A96C9355A}">
            <xm:f>NOT(ISERROR(SEARCH($D$9,N244)))</xm:f>
            <xm:f>$D$9</xm:f>
            <x14:dxf>
              <fill>
                <patternFill>
                  <bgColor rgb="FF00B0F0"/>
                </patternFill>
              </fill>
            </x14:dxf>
          </x14:cfRule>
          <x14:cfRule type="containsText" priority="173" operator="containsText" id="{A999474D-3076-4D2C-A284-4634F954EA9D}">
            <xm:f>NOT(ISERROR(SEARCH($D$8,N244)))</xm:f>
            <xm:f>$D$8</xm:f>
            <x14:dxf>
              <fill>
                <patternFill>
                  <bgColor rgb="FFFFFF00"/>
                </patternFill>
              </fill>
            </x14:dxf>
          </x14:cfRule>
          <x14:cfRule type="containsText" priority="174" operator="containsText" id="{1FD7685C-C152-41B1-B256-9F40850A080D}">
            <xm:f>NOT(ISERROR(SEARCH($D$7,N244)))</xm:f>
            <xm:f>$D$7</xm:f>
            <x14:dxf>
              <fill>
                <patternFill>
                  <bgColor theme="5"/>
                </patternFill>
              </fill>
            </x14:dxf>
          </x14:cfRule>
          <x14:cfRule type="containsText" priority="175" operator="containsText" id="{4531E5DD-231C-483B-BB2E-394C72185F8E}">
            <xm:f>NOT(ISERROR(SEARCH($D$6,N244)))</xm:f>
            <xm:f>$D$6</xm:f>
            <x14:dxf>
              <fill>
                <patternFill>
                  <bgColor theme="9"/>
                </patternFill>
              </fill>
            </x14:dxf>
          </x14:cfRule>
          <xm:sqref>N244</xm:sqref>
        </x14:conditionalFormatting>
        <x14:conditionalFormatting xmlns:xm="http://schemas.microsoft.com/office/excel/2006/main">
          <x14:cfRule type="containsText" priority="162" operator="containsText" id="{9AB138FF-3105-4A61-99FF-6700BDF899E6}">
            <xm:f>NOT(ISERROR(SEARCH($D$12,N245)))</xm:f>
            <xm:f>$D$12</xm:f>
            <x14:dxf>
              <font>
                <color rgb="FFC00000"/>
              </font>
            </x14:dxf>
          </x14:cfRule>
          <x14:cfRule type="containsText" priority="163" operator="containsText" id="{832E4528-CA9C-413E-9C54-6FF0C2D4192E}">
            <xm:f>NOT(ISERROR(SEARCH($D$11,N245)))</xm:f>
            <xm:f>$D$11</xm:f>
            <x14:dxf>
              <fill>
                <patternFill>
                  <bgColor rgb="FFFF0000"/>
                </patternFill>
              </fill>
            </x14:dxf>
          </x14:cfRule>
          <x14:cfRule type="containsText" priority="164" operator="containsText" id="{2D644032-DB8E-4C77-872C-C951687E842C}">
            <xm:f>NOT(ISERROR(SEARCH($D$10,N245)))</xm:f>
            <xm:f>$D$10</xm:f>
            <x14:dxf>
              <fill>
                <patternFill>
                  <bgColor rgb="FFFF66CC"/>
                </patternFill>
              </fill>
            </x14:dxf>
          </x14:cfRule>
          <x14:cfRule type="containsText" priority="165" operator="containsText" id="{0A6A08F1-B05E-4837-8C93-D0AE796BD002}">
            <xm:f>NOT(ISERROR(SEARCH($D$9,N245)))</xm:f>
            <xm:f>$D$9</xm:f>
            <x14:dxf>
              <fill>
                <patternFill>
                  <bgColor rgb="FF00B0F0"/>
                </patternFill>
              </fill>
            </x14:dxf>
          </x14:cfRule>
          <x14:cfRule type="containsText" priority="166" operator="containsText" id="{BE8FCEA5-BB47-455C-8F12-2023DA31225F}">
            <xm:f>NOT(ISERROR(SEARCH($D$8,N245)))</xm:f>
            <xm:f>$D$8</xm:f>
            <x14:dxf>
              <fill>
                <patternFill>
                  <bgColor rgb="FFFFFF00"/>
                </patternFill>
              </fill>
            </x14:dxf>
          </x14:cfRule>
          <x14:cfRule type="containsText" priority="167" operator="containsText" id="{B70E3D8B-2617-4D73-87B4-99E3F780A5D4}">
            <xm:f>NOT(ISERROR(SEARCH($D$7,N245)))</xm:f>
            <xm:f>$D$7</xm:f>
            <x14:dxf>
              <fill>
                <patternFill>
                  <bgColor theme="5"/>
                </patternFill>
              </fill>
            </x14:dxf>
          </x14:cfRule>
          <x14:cfRule type="containsText" priority="168" operator="containsText" id="{0C99BBCC-372F-47E1-BF18-63A88D7114F2}">
            <xm:f>NOT(ISERROR(SEARCH($D$6,N245)))</xm:f>
            <xm:f>$D$6</xm:f>
            <x14:dxf>
              <fill>
                <patternFill>
                  <bgColor theme="9"/>
                </patternFill>
              </fill>
            </x14:dxf>
          </x14:cfRule>
          <xm:sqref>N245</xm:sqref>
        </x14:conditionalFormatting>
        <x14:conditionalFormatting xmlns:xm="http://schemas.microsoft.com/office/excel/2006/main">
          <x14:cfRule type="containsText" priority="155" operator="containsText" id="{4B2A28CA-AE47-4A7C-AC11-925E91E1E6C7}">
            <xm:f>NOT(ISERROR(SEARCH($D$12,N246)))</xm:f>
            <xm:f>$D$12</xm:f>
            <x14:dxf>
              <font>
                <color rgb="FFC00000"/>
              </font>
            </x14:dxf>
          </x14:cfRule>
          <x14:cfRule type="containsText" priority="156" operator="containsText" id="{AB99B60B-5C46-4680-9772-FB08C1FE365A}">
            <xm:f>NOT(ISERROR(SEARCH($D$11,N246)))</xm:f>
            <xm:f>$D$11</xm:f>
            <x14:dxf>
              <fill>
                <patternFill>
                  <bgColor rgb="FFFF0000"/>
                </patternFill>
              </fill>
            </x14:dxf>
          </x14:cfRule>
          <x14:cfRule type="containsText" priority="157" operator="containsText" id="{28CE1360-3E36-41FE-9F41-AD7DDD4EE16C}">
            <xm:f>NOT(ISERROR(SEARCH($D$10,N246)))</xm:f>
            <xm:f>$D$10</xm:f>
            <x14:dxf>
              <fill>
                <patternFill>
                  <bgColor rgb="FFFF66CC"/>
                </patternFill>
              </fill>
            </x14:dxf>
          </x14:cfRule>
          <x14:cfRule type="containsText" priority="158" operator="containsText" id="{09632613-A874-4008-B47F-E938D66B286C}">
            <xm:f>NOT(ISERROR(SEARCH($D$9,N246)))</xm:f>
            <xm:f>$D$9</xm:f>
            <x14:dxf>
              <fill>
                <patternFill>
                  <bgColor rgb="FF00B0F0"/>
                </patternFill>
              </fill>
            </x14:dxf>
          </x14:cfRule>
          <x14:cfRule type="containsText" priority="159" operator="containsText" id="{65757991-E0BC-40D1-BA08-D4DA3603E1AB}">
            <xm:f>NOT(ISERROR(SEARCH($D$8,N246)))</xm:f>
            <xm:f>$D$8</xm:f>
            <x14:dxf>
              <fill>
                <patternFill>
                  <bgColor rgb="FFFFFF00"/>
                </patternFill>
              </fill>
            </x14:dxf>
          </x14:cfRule>
          <x14:cfRule type="containsText" priority="160" operator="containsText" id="{2811ADE3-1281-494F-8FAC-28868D4BFCF4}">
            <xm:f>NOT(ISERROR(SEARCH($D$7,N246)))</xm:f>
            <xm:f>$D$7</xm:f>
            <x14:dxf>
              <fill>
                <patternFill>
                  <bgColor theme="5"/>
                </patternFill>
              </fill>
            </x14:dxf>
          </x14:cfRule>
          <x14:cfRule type="containsText" priority="161" operator="containsText" id="{085709C9-98AC-4963-A17F-36DF2177ED13}">
            <xm:f>NOT(ISERROR(SEARCH($D$6,N246)))</xm:f>
            <xm:f>$D$6</xm:f>
            <x14:dxf>
              <fill>
                <patternFill>
                  <bgColor theme="9"/>
                </patternFill>
              </fill>
            </x14:dxf>
          </x14:cfRule>
          <xm:sqref>N246</xm:sqref>
        </x14:conditionalFormatting>
        <x14:conditionalFormatting xmlns:xm="http://schemas.microsoft.com/office/excel/2006/main">
          <x14:cfRule type="containsText" priority="148" operator="containsText" id="{138100BA-11B8-48E1-82BD-84635574731F}">
            <xm:f>NOT(ISERROR(SEARCH($D$12,N249)))</xm:f>
            <xm:f>$D$12</xm:f>
            <x14:dxf>
              <font>
                <color rgb="FFC00000"/>
              </font>
            </x14:dxf>
          </x14:cfRule>
          <x14:cfRule type="containsText" priority="149" operator="containsText" id="{E7601A55-23CB-449C-80E2-23AE150A705C}">
            <xm:f>NOT(ISERROR(SEARCH($D$11,N249)))</xm:f>
            <xm:f>$D$11</xm:f>
            <x14:dxf>
              <fill>
                <patternFill>
                  <bgColor rgb="FFFF0000"/>
                </patternFill>
              </fill>
            </x14:dxf>
          </x14:cfRule>
          <x14:cfRule type="containsText" priority="150" operator="containsText" id="{ED70D92F-E490-414A-8593-4F69DF5B5269}">
            <xm:f>NOT(ISERROR(SEARCH($D$10,N249)))</xm:f>
            <xm:f>$D$10</xm:f>
            <x14:dxf>
              <fill>
                <patternFill>
                  <bgColor rgb="FFFF66CC"/>
                </patternFill>
              </fill>
            </x14:dxf>
          </x14:cfRule>
          <x14:cfRule type="containsText" priority="151" operator="containsText" id="{D65B0E38-4D6B-4740-A7E5-D79E4AFD4EC8}">
            <xm:f>NOT(ISERROR(SEARCH($D$9,N249)))</xm:f>
            <xm:f>$D$9</xm:f>
            <x14:dxf>
              <fill>
                <patternFill>
                  <bgColor rgb="FF00B0F0"/>
                </patternFill>
              </fill>
            </x14:dxf>
          </x14:cfRule>
          <x14:cfRule type="containsText" priority="152" operator="containsText" id="{99158D6C-757A-4940-A497-439C6E2BFED9}">
            <xm:f>NOT(ISERROR(SEARCH($D$8,N249)))</xm:f>
            <xm:f>$D$8</xm:f>
            <x14:dxf>
              <fill>
                <patternFill>
                  <bgColor rgb="FFFFFF00"/>
                </patternFill>
              </fill>
            </x14:dxf>
          </x14:cfRule>
          <x14:cfRule type="containsText" priority="153" operator="containsText" id="{C96F1F40-9C9B-45B8-9F01-45A8B77BCCE4}">
            <xm:f>NOT(ISERROR(SEARCH($D$7,N249)))</xm:f>
            <xm:f>$D$7</xm:f>
            <x14:dxf>
              <fill>
                <patternFill>
                  <bgColor theme="5"/>
                </patternFill>
              </fill>
            </x14:dxf>
          </x14:cfRule>
          <x14:cfRule type="containsText" priority="154" operator="containsText" id="{B27E5D56-76BE-4B02-8720-CF924F307487}">
            <xm:f>NOT(ISERROR(SEARCH($D$6,N249)))</xm:f>
            <xm:f>$D$6</xm:f>
            <x14:dxf>
              <fill>
                <patternFill>
                  <bgColor theme="9"/>
                </patternFill>
              </fill>
            </x14:dxf>
          </x14:cfRule>
          <xm:sqref>N249</xm:sqref>
        </x14:conditionalFormatting>
        <x14:conditionalFormatting xmlns:xm="http://schemas.microsoft.com/office/excel/2006/main">
          <x14:cfRule type="containsText" priority="141" operator="containsText" id="{79B3677F-8C5E-468B-9AAB-33179A03801F}">
            <xm:f>NOT(ISERROR(SEARCH($D$12,N250)))</xm:f>
            <xm:f>$D$12</xm:f>
            <x14:dxf>
              <font>
                <color rgb="FFC00000"/>
              </font>
            </x14:dxf>
          </x14:cfRule>
          <x14:cfRule type="containsText" priority="142" operator="containsText" id="{EC34DE51-90CC-4E7E-A4EC-60E0DC230837}">
            <xm:f>NOT(ISERROR(SEARCH($D$11,N250)))</xm:f>
            <xm:f>$D$11</xm:f>
            <x14:dxf>
              <fill>
                <patternFill>
                  <bgColor rgb="FFFF0000"/>
                </patternFill>
              </fill>
            </x14:dxf>
          </x14:cfRule>
          <x14:cfRule type="containsText" priority="143" operator="containsText" id="{D9187593-204D-48EB-B911-C87AF87BD3E2}">
            <xm:f>NOT(ISERROR(SEARCH($D$10,N250)))</xm:f>
            <xm:f>$D$10</xm:f>
            <x14:dxf>
              <fill>
                <patternFill>
                  <bgColor rgb="FFFF66CC"/>
                </patternFill>
              </fill>
            </x14:dxf>
          </x14:cfRule>
          <x14:cfRule type="containsText" priority="144" operator="containsText" id="{CCBC24F6-CE73-43FA-86EB-CA6492263551}">
            <xm:f>NOT(ISERROR(SEARCH($D$9,N250)))</xm:f>
            <xm:f>$D$9</xm:f>
            <x14:dxf>
              <fill>
                <patternFill>
                  <bgColor rgb="FF00B0F0"/>
                </patternFill>
              </fill>
            </x14:dxf>
          </x14:cfRule>
          <x14:cfRule type="containsText" priority="145" operator="containsText" id="{DAC2736B-B4A3-47AB-8B99-1247529691A0}">
            <xm:f>NOT(ISERROR(SEARCH($D$8,N250)))</xm:f>
            <xm:f>$D$8</xm:f>
            <x14:dxf>
              <fill>
                <patternFill>
                  <bgColor rgb="FFFFFF00"/>
                </patternFill>
              </fill>
            </x14:dxf>
          </x14:cfRule>
          <x14:cfRule type="containsText" priority="146" operator="containsText" id="{FA46B215-A231-4C21-9877-DFDA56B31FA8}">
            <xm:f>NOT(ISERROR(SEARCH($D$7,N250)))</xm:f>
            <xm:f>$D$7</xm:f>
            <x14:dxf>
              <fill>
                <patternFill>
                  <bgColor theme="5"/>
                </patternFill>
              </fill>
            </x14:dxf>
          </x14:cfRule>
          <x14:cfRule type="containsText" priority="147" operator="containsText" id="{293FA888-8F84-4A44-B242-75D2BAB39AEF}">
            <xm:f>NOT(ISERROR(SEARCH($D$6,N250)))</xm:f>
            <xm:f>$D$6</xm:f>
            <x14:dxf>
              <fill>
                <patternFill>
                  <bgColor theme="9"/>
                </patternFill>
              </fill>
            </x14:dxf>
          </x14:cfRule>
          <xm:sqref>N250</xm:sqref>
        </x14:conditionalFormatting>
        <x14:conditionalFormatting xmlns:xm="http://schemas.microsoft.com/office/excel/2006/main">
          <x14:cfRule type="containsText" priority="134" operator="containsText" id="{291DDADD-A3B0-4374-AB29-3804565E8B11}">
            <xm:f>NOT(ISERROR(SEARCH($D$12,N252)))</xm:f>
            <xm:f>$D$12</xm:f>
            <x14:dxf>
              <font>
                <color rgb="FFC00000"/>
              </font>
            </x14:dxf>
          </x14:cfRule>
          <x14:cfRule type="containsText" priority="135" operator="containsText" id="{ECA9D926-96A3-480D-BF26-184571A3B70F}">
            <xm:f>NOT(ISERROR(SEARCH($D$11,N252)))</xm:f>
            <xm:f>$D$11</xm:f>
            <x14:dxf>
              <fill>
                <patternFill>
                  <bgColor rgb="FFFF0000"/>
                </patternFill>
              </fill>
            </x14:dxf>
          </x14:cfRule>
          <x14:cfRule type="containsText" priority="136" operator="containsText" id="{98D1062F-7622-480A-BACB-ECB990D9F5B2}">
            <xm:f>NOT(ISERROR(SEARCH($D$10,N252)))</xm:f>
            <xm:f>$D$10</xm:f>
            <x14:dxf>
              <fill>
                <patternFill>
                  <bgColor rgb="FFFF66CC"/>
                </patternFill>
              </fill>
            </x14:dxf>
          </x14:cfRule>
          <x14:cfRule type="containsText" priority="137" operator="containsText" id="{7DE404CE-8F3D-43E4-A4AA-79F6D3DCA3E6}">
            <xm:f>NOT(ISERROR(SEARCH($D$9,N252)))</xm:f>
            <xm:f>$D$9</xm:f>
            <x14:dxf>
              <fill>
                <patternFill>
                  <bgColor rgb="FF00B0F0"/>
                </patternFill>
              </fill>
            </x14:dxf>
          </x14:cfRule>
          <x14:cfRule type="containsText" priority="138" operator="containsText" id="{7C170A31-08A7-4F00-91F3-1B393F673691}">
            <xm:f>NOT(ISERROR(SEARCH($D$8,N252)))</xm:f>
            <xm:f>$D$8</xm:f>
            <x14:dxf>
              <fill>
                <patternFill>
                  <bgColor rgb="FFFFFF00"/>
                </patternFill>
              </fill>
            </x14:dxf>
          </x14:cfRule>
          <x14:cfRule type="containsText" priority="139" operator="containsText" id="{E86C323D-05A0-42D5-A86C-644D3DAB4CAB}">
            <xm:f>NOT(ISERROR(SEARCH($D$7,N252)))</xm:f>
            <xm:f>$D$7</xm:f>
            <x14:dxf>
              <fill>
                <patternFill>
                  <bgColor theme="5"/>
                </patternFill>
              </fill>
            </x14:dxf>
          </x14:cfRule>
          <x14:cfRule type="containsText" priority="140" operator="containsText" id="{A3A24935-46C7-4408-86A1-ABD7F7F9DC0F}">
            <xm:f>NOT(ISERROR(SEARCH($D$6,N252)))</xm:f>
            <xm:f>$D$6</xm:f>
            <x14:dxf>
              <fill>
                <patternFill>
                  <bgColor theme="9"/>
                </patternFill>
              </fill>
            </x14:dxf>
          </x14:cfRule>
          <xm:sqref>N252</xm:sqref>
        </x14:conditionalFormatting>
        <x14:conditionalFormatting xmlns:xm="http://schemas.microsoft.com/office/excel/2006/main">
          <x14:cfRule type="containsText" priority="127" operator="containsText" id="{503F1C26-FDA9-48CB-B6AA-47F86EFCCD62}">
            <xm:f>NOT(ISERROR(SEARCH($D$12,N251)))</xm:f>
            <xm:f>$D$12</xm:f>
            <x14:dxf>
              <font>
                <color rgb="FFC00000"/>
              </font>
            </x14:dxf>
          </x14:cfRule>
          <x14:cfRule type="containsText" priority="128" operator="containsText" id="{BEB0677D-143E-4783-8E54-CC8E40A7FE44}">
            <xm:f>NOT(ISERROR(SEARCH($D$11,N251)))</xm:f>
            <xm:f>$D$11</xm:f>
            <x14:dxf>
              <fill>
                <patternFill>
                  <bgColor rgb="FFFF0000"/>
                </patternFill>
              </fill>
            </x14:dxf>
          </x14:cfRule>
          <x14:cfRule type="containsText" priority="129" operator="containsText" id="{713D220F-BCAF-4DB6-AC0D-D75F2DF8BA49}">
            <xm:f>NOT(ISERROR(SEARCH($D$10,N251)))</xm:f>
            <xm:f>$D$10</xm:f>
            <x14:dxf>
              <fill>
                <patternFill>
                  <bgColor rgb="FFFF66CC"/>
                </patternFill>
              </fill>
            </x14:dxf>
          </x14:cfRule>
          <x14:cfRule type="containsText" priority="130" operator="containsText" id="{A2E61D87-400C-472B-BCFF-B4A326B86C4A}">
            <xm:f>NOT(ISERROR(SEARCH($D$9,N251)))</xm:f>
            <xm:f>$D$9</xm:f>
            <x14:dxf>
              <fill>
                <patternFill>
                  <bgColor rgb="FF00B0F0"/>
                </patternFill>
              </fill>
            </x14:dxf>
          </x14:cfRule>
          <x14:cfRule type="containsText" priority="131" operator="containsText" id="{04DC01DE-3B71-4BF2-9FE6-AC80864D17F9}">
            <xm:f>NOT(ISERROR(SEARCH($D$8,N251)))</xm:f>
            <xm:f>$D$8</xm:f>
            <x14:dxf>
              <fill>
                <patternFill>
                  <bgColor rgb="FFFFFF00"/>
                </patternFill>
              </fill>
            </x14:dxf>
          </x14:cfRule>
          <x14:cfRule type="containsText" priority="132" operator="containsText" id="{F8E3188F-9FAB-4BD6-97C9-401602778C51}">
            <xm:f>NOT(ISERROR(SEARCH($D$7,N251)))</xm:f>
            <xm:f>$D$7</xm:f>
            <x14:dxf>
              <fill>
                <patternFill>
                  <bgColor theme="5"/>
                </patternFill>
              </fill>
            </x14:dxf>
          </x14:cfRule>
          <x14:cfRule type="containsText" priority="133" operator="containsText" id="{B1DCFAD4-6999-48C7-8AFE-2627CF04E137}">
            <xm:f>NOT(ISERROR(SEARCH($D$6,N251)))</xm:f>
            <xm:f>$D$6</xm:f>
            <x14:dxf>
              <fill>
                <patternFill>
                  <bgColor theme="9"/>
                </patternFill>
              </fill>
            </x14:dxf>
          </x14:cfRule>
          <xm:sqref>N251</xm:sqref>
        </x14:conditionalFormatting>
        <x14:conditionalFormatting xmlns:xm="http://schemas.microsoft.com/office/excel/2006/main">
          <x14:cfRule type="containsText" priority="120" operator="containsText" id="{7C199DC0-25AE-48C4-B1DC-E47A43DFC9FC}">
            <xm:f>NOT(ISERROR(SEARCH($D$12,N253)))</xm:f>
            <xm:f>$D$12</xm:f>
            <x14:dxf>
              <font>
                <color rgb="FFC00000"/>
              </font>
            </x14:dxf>
          </x14:cfRule>
          <x14:cfRule type="containsText" priority="121" operator="containsText" id="{08BD6E6E-ACF4-457B-A8C2-A73114F40983}">
            <xm:f>NOT(ISERROR(SEARCH($D$11,N253)))</xm:f>
            <xm:f>$D$11</xm:f>
            <x14:dxf>
              <fill>
                <patternFill>
                  <bgColor rgb="FFFF0000"/>
                </patternFill>
              </fill>
            </x14:dxf>
          </x14:cfRule>
          <x14:cfRule type="containsText" priority="122" operator="containsText" id="{8F0B5338-A484-414C-819D-F4AED4C15D9B}">
            <xm:f>NOT(ISERROR(SEARCH($D$10,N253)))</xm:f>
            <xm:f>$D$10</xm:f>
            <x14:dxf>
              <fill>
                <patternFill>
                  <bgColor rgb="FFFF66CC"/>
                </patternFill>
              </fill>
            </x14:dxf>
          </x14:cfRule>
          <x14:cfRule type="containsText" priority="123" operator="containsText" id="{0996F8AF-4894-430F-9B2C-D3A17F03C8AA}">
            <xm:f>NOT(ISERROR(SEARCH($D$9,N253)))</xm:f>
            <xm:f>$D$9</xm:f>
            <x14:dxf>
              <fill>
                <patternFill>
                  <bgColor rgb="FF00B0F0"/>
                </patternFill>
              </fill>
            </x14:dxf>
          </x14:cfRule>
          <x14:cfRule type="containsText" priority="124" operator="containsText" id="{E43DA03F-3887-48AB-8F2B-4496A4EDD1C1}">
            <xm:f>NOT(ISERROR(SEARCH($D$8,N253)))</xm:f>
            <xm:f>$D$8</xm:f>
            <x14:dxf>
              <fill>
                <patternFill>
                  <bgColor rgb="FFFFFF00"/>
                </patternFill>
              </fill>
            </x14:dxf>
          </x14:cfRule>
          <x14:cfRule type="containsText" priority="125" operator="containsText" id="{688A09AD-FD1E-4AFA-9A7C-6AA1B4C2547F}">
            <xm:f>NOT(ISERROR(SEARCH($D$7,N253)))</xm:f>
            <xm:f>$D$7</xm:f>
            <x14:dxf>
              <fill>
                <patternFill>
                  <bgColor theme="5"/>
                </patternFill>
              </fill>
            </x14:dxf>
          </x14:cfRule>
          <x14:cfRule type="containsText" priority="126" operator="containsText" id="{3CD94442-756F-4F6D-9E10-59177EB7B449}">
            <xm:f>NOT(ISERROR(SEARCH($D$6,N253)))</xm:f>
            <xm:f>$D$6</xm:f>
            <x14:dxf>
              <fill>
                <patternFill>
                  <bgColor theme="9"/>
                </patternFill>
              </fill>
            </x14:dxf>
          </x14:cfRule>
          <xm:sqref>N253</xm:sqref>
        </x14:conditionalFormatting>
        <x14:conditionalFormatting xmlns:xm="http://schemas.microsoft.com/office/excel/2006/main">
          <x14:cfRule type="containsText" priority="113" operator="containsText" id="{E96CB303-D6AD-4AD3-B506-ECC4C9D1C223}">
            <xm:f>NOT(ISERROR(SEARCH($D$12,N254)))</xm:f>
            <xm:f>$D$12</xm:f>
            <x14:dxf>
              <font>
                <color rgb="FFC00000"/>
              </font>
            </x14:dxf>
          </x14:cfRule>
          <x14:cfRule type="containsText" priority="114" operator="containsText" id="{66FDDE88-EA0A-4210-902B-FCCA9D61CEFC}">
            <xm:f>NOT(ISERROR(SEARCH($D$11,N254)))</xm:f>
            <xm:f>$D$11</xm:f>
            <x14:dxf>
              <fill>
                <patternFill>
                  <bgColor rgb="FFFF0000"/>
                </patternFill>
              </fill>
            </x14:dxf>
          </x14:cfRule>
          <x14:cfRule type="containsText" priority="115" operator="containsText" id="{BA0D5EC2-0929-46DD-B835-60BFEB53806F}">
            <xm:f>NOT(ISERROR(SEARCH($D$10,N254)))</xm:f>
            <xm:f>$D$10</xm:f>
            <x14:dxf>
              <fill>
                <patternFill>
                  <bgColor rgb="FFFF66CC"/>
                </patternFill>
              </fill>
            </x14:dxf>
          </x14:cfRule>
          <x14:cfRule type="containsText" priority="116" operator="containsText" id="{FC9BDEC5-B114-481B-AF49-F5E47BB90364}">
            <xm:f>NOT(ISERROR(SEARCH($D$9,N254)))</xm:f>
            <xm:f>$D$9</xm:f>
            <x14:dxf>
              <fill>
                <patternFill>
                  <bgColor rgb="FF00B0F0"/>
                </patternFill>
              </fill>
            </x14:dxf>
          </x14:cfRule>
          <x14:cfRule type="containsText" priority="117" operator="containsText" id="{311AE2BD-9340-41CC-B433-70C28B70641C}">
            <xm:f>NOT(ISERROR(SEARCH($D$8,N254)))</xm:f>
            <xm:f>$D$8</xm:f>
            <x14:dxf>
              <fill>
                <patternFill>
                  <bgColor rgb="FFFFFF00"/>
                </patternFill>
              </fill>
            </x14:dxf>
          </x14:cfRule>
          <x14:cfRule type="containsText" priority="118" operator="containsText" id="{8A551E65-7A21-4926-8F5C-D49E508937B7}">
            <xm:f>NOT(ISERROR(SEARCH($D$7,N254)))</xm:f>
            <xm:f>$D$7</xm:f>
            <x14:dxf>
              <fill>
                <patternFill>
                  <bgColor theme="5"/>
                </patternFill>
              </fill>
            </x14:dxf>
          </x14:cfRule>
          <x14:cfRule type="containsText" priority="119" operator="containsText" id="{4E246D47-6851-444D-9C12-C92299F02C65}">
            <xm:f>NOT(ISERROR(SEARCH($D$6,N254)))</xm:f>
            <xm:f>$D$6</xm:f>
            <x14:dxf>
              <fill>
                <patternFill>
                  <bgColor theme="9"/>
                </patternFill>
              </fill>
            </x14:dxf>
          </x14:cfRule>
          <xm:sqref>N254</xm:sqref>
        </x14:conditionalFormatting>
        <x14:conditionalFormatting xmlns:xm="http://schemas.microsoft.com/office/excel/2006/main">
          <x14:cfRule type="containsText" priority="106" operator="containsText" id="{3849CF20-C16C-4D09-A41D-8F900E9B3F68}">
            <xm:f>NOT(ISERROR(SEARCH($D$12,N256)))</xm:f>
            <xm:f>$D$12</xm:f>
            <x14:dxf>
              <font>
                <color rgb="FFC00000"/>
              </font>
            </x14:dxf>
          </x14:cfRule>
          <x14:cfRule type="containsText" priority="107" operator="containsText" id="{A6955CA0-3A93-4BC9-A57C-6F9A0461E13F}">
            <xm:f>NOT(ISERROR(SEARCH($D$11,N256)))</xm:f>
            <xm:f>$D$11</xm:f>
            <x14:dxf>
              <fill>
                <patternFill>
                  <bgColor rgb="FFFF0000"/>
                </patternFill>
              </fill>
            </x14:dxf>
          </x14:cfRule>
          <x14:cfRule type="containsText" priority="108" operator="containsText" id="{983A05A6-5217-44CA-9BCA-BA8479F103EE}">
            <xm:f>NOT(ISERROR(SEARCH($D$10,N256)))</xm:f>
            <xm:f>$D$10</xm:f>
            <x14:dxf>
              <fill>
                <patternFill>
                  <bgColor rgb="FFFF66CC"/>
                </patternFill>
              </fill>
            </x14:dxf>
          </x14:cfRule>
          <x14:cfRule type="containsText" priority="109" operator="containsText" id="{588A2561-5596-4AFA-8042-AB30E63BC665}">
            <xm:f>NOT(ISERROR(SEARCH($D$9,N256)))</xm:f>
            <xm:f>$D$9</xm:f>
            <x14:dxf>
              <fill>
                <patternFill>
                  <bgColor rgb="FF00B0F0"/>
                </patternFill>
              </fill>
            </x14:dxf>
          </x14:cfRule>
          <x14:cfRule type="containsText" priority="110" operator="containsText" id="{EE0936E9-1B39-4AE6-BE93-166AA8B57DFD}">
            <xm:f>NOT(ISERROR(SEARCH($D$8,N256)))</xm:f>
            <xm:f>$D$8</xm:f>
            <x14:dxf>
              <fill>
                <patternFill>
                  <bgColor rgb="FFFFFF00"/>
                </patternFill>
              </fill>
            </x14:dxf>
          </x14:cfRule>
          <x14:cfRule type="containsText" priority="111" operator="containsText" id="{51D2E5BC-2F10-490B-9C64-F9708D033E05}">
            <xm:f>NOT(ISERROR(SEARCH($D$7,N256)))</xm:f>
            <xm:f>$D$7</xm:f>
            <x14:dxf>
              <fill>
                <patternFill>
                  <bgColor theme="5"/>
                </patternFill>
              </fill>
            </x14:dxf>
          </x14:cfRule>
          <x14:cfRule type="containsText" priority="112" operator="containsText" id="{DEC8D484-C5A4-4862-9EC4-6ABDB82860CE}">
            <xm:f>NOT(ISERROR(SEARCH($D$6,N256)))</xm:f>
            <xm:f>$D$6</xm:f>
            <x14:dxf>
              <fill>
                <patternFill>
                  <bgColor theme="9"/>
                </patternFill>
              </fill>
            </x14:dxf>
          </x14:cfRule>
          <xm:sqref>N256</xm:sqref>
        </x14:conditionalFormatting>
        <x14:conditionalFormatting xmlns:xm="http://schemas.microsoft.com/office/excel/2006/main">
          <x14:cfRule type="containsText" priority="99" operator="containsText" id="{DBF5055C-0247-498A-B326-FDCAB563F5F1}">
            <xm:f>NOT(ISERROR(SEARCH($D$12,N257)))</xm:f>
            <xm:f>$D$12</xm:f>
            <x14:dxf>
              <font>
                <color rgb="FFC00000"/>
              </font>
            </x14:dxf>
          </x14:cfRule>
          <x14:cfRule type="containsText" priority="100" operator="containsText" id="{1A3AB0A6-DDB0-4DC2-9714-84B1E3747FF0}">
            <xm:f>NOT(ISERROR(SEARCH($D$11,N257)))</xm:f>
            <xm:f>$D$11</xm:f>
            <x14:dxf>
              <fill>
                <patternFill>
                  <bgColor rgb="FFFF0000"/>
                </patternFill>
              </fill>
            </x14:dxf>
          </x14:cfRule>
          <x14:cfRule type="containsText" priority="101" operator="containsText" id="{4A33CF88-F976-46E6-A1CA-519BCC8BA110}">
            <xm:f>NOT(ISERROR(SEARCH($D$10,N257)))</xm:f>
            <xm:f>$D$10</xm:f>
            <x14:dxf>
              <fill>
                <patternFill>
                  <bgColor rgb="FFFF66CC"/>
                </patternFill>
              </fill>
            </x14:dxf>
          </x14:cfRule>
          <x14:cfRule type="containsText" priority="102" operator="containsText" id="{162CBF1A-0668-4B14-B9E2-FB18A8FEF9B2}">
            <xm:f>NOT(ISERROR(SEARCH($D$9,N257)))</xm:f>
            <xm:f>$D$9</xm:f>
            <x14:dxf>
              <fill>
                <patternFill>
                  <bgColor rgb="FF00B0F0"/>
                </patternFill>
              </fill>
            </x14:dxf>
          </x14:cfRule>
          <x14:cfRule type="containsText" priority="103" operator="containsText" id="{E0BA9F7D-7FB0-4D38-A590-AE0206E418E7}">
            <xm:f>NOT(ISERROR(SEARCH($D$8,N257)))</xm:f>
            <xm:f>$D$8</xm:f>
            <x14:dxf>
              <fill>
                <patternFill>
                  <bgColor rgb="FFFFFF00"/>
                </patternFill>
              </fill>
            </x14:dxf>
          </x14:cfRule>
          <x14:cfRule type="containsText" priority="104" operator="containsText" id="{4CD9F0D7-0037-4FB7-9B75-9FEBD99093BC}">
            <xm:f>NOT(ISERROR(SEARCH($D$7,N257)))</xm:f>
            <xm:f>$D$7</xm:f>
            <x14:dxf>
              <fill>
                <patternFill>
                  <bgColor theme="5"/>
                </patternFill>
              </fill>
            </x14:dxf>
          </x14:cfRule>
          <x14:cfRule type="containsText" priority="105" operator="containsText" id="{FDC5238D-E184-4C36-872A-432F1AAF78D6}">
            <xm:f>NOT(ISERROR(SEARCH($D$6,N257)))</xm:f>
            <xm:f>$D$6</xm:f>
            <x14:dxf>
              <fill>
                <patternFill>
                  <bgColor theme="9"/>
                </patternFill>
              </fill>
            </x14:dxf>
          </x14:cfRule>
          <xm:sqref>N257</xm:sqref>
        </x14:conditionalFormatting>
        <x14:conditionalFormatting xmlns:xm="http://schemas.microsoft.com/office/excel/2006/main">
          <x14:cfRule type="containsText" priority="92" operator="containsText" id="{33DC2386-6301-430B-A230-C78CA3935621}">
            <xm:f>NOT(ISERROR(SEARCH($D$12,O250)))</xm:f>
            <xm:f>$D$12</xm:f>
            <x14:dxf>
              <font>
                <color rgb="FFC00000"/>
              </font>
            </x14:dxf>
          </x14:cfRule>
          <x14:cfRule type="containsText" priority="93" operator="containsText" id="{0EABB4CF-7DF0-4702-88E0-0BBBD6570E39}">
            <xm:f>NOT(ISERROR(SEARCH($D$11,O250)))</xm:f>
            <xm:f>$D$11</xm:f>
            <x14:dxf>
              <fill>
                <patternFill>
                  <bgColor rgb="FFFF0000"/>
                </patternFill>
              </fill>
            </x14:dxf>
          </x14:cfRule>
          <x14:cfRule type="containsText" priority="94" operator="containsText" id="{D60E70D8-E27C-42D4-85E4-575D16DF46C0}">
            <xm:f>NOT(ISERROR(SEARCH($D$10,O250)))</xm:f>
            <xm:f>$D$10</xm:f>
            <x14:dxf>
              <fill>
                <patternFill>
                  <bgColor rgb="FFFF66CC"/>
                </patternFill>
              </fill>
            </x14:dxf>
          </x14:cfRule>
          <x14:cfRule type="containsText" priority="95" operator="containsText" id="{1C0CF7C3-F9E0-4EA3-871D-3AF991748F5E}">
            <xm:f>NOT(ISERROR(SEARCH($D$9,O250)))</xm:f>
            <xm:f>$D$9</xm:f>
            <x14:dxf>
              <fill>
                <patternFill>
                  <bgColor rgb="FF00B0F0"/>
                </patternFill>
              </fill>
            </x14:dxf>
          </x14:cfRule>
          <x14:cfRule type="containsText" priority="96" operator="containsText" id="{F21CA889-422E-4E9C-B039-4D9CF720F322}">
            <xm:f>NOT(ISERROR(SEARCH($D$8,O250)))</xm:f>
            <xm:f>$D$8</xm:f>
            <x14:dxf>
              <fill>
                <patternFill>
                  <bgColor rgb="FFFFFF00"/>
                </patternFill>
              </fill>
            </x14:dxf>
          </x14:cfRule>
          <x14:cfRule type="containsText" priority="97" operator="containsText" id="{849606D9-B6CD-456E-8851-342C79A89611}">
            <xm:f>NOT(ISERROR(SEARCH($D$7,O250)))</xm:f>
            <xm:f>$D$7</xm:f>
            <x14:dxf>
              <fill>
                <patternFill>
                  <bgColor theme="5"/>
                </patternFill>
              </fill>
            </x14:dxf>
          </x14:cfRule>
          <x14:cfRule type="containsText" priority="98" operator="containsText" id="{F1B09992-568D-45CF-AED5-233B91D92AF7}">
            <xm:f>NOT(ISERROR(SEARCH($D$6,O250)))</xm:f>
            <xm:f>$D$6</xm:f>
            <x14:dxf>
              <fill>
                <patternFill>
                  <bgColor theme="9"/>
                </patternFill>
              </fill>
            </x14:dxf>
          </x14:cfRule>
          <xm:sqref>O250</xm:sqref>
        </x14:conditionalFormatting>
        <x14:conditionalFormatting xmlns:xm="http://schemas.microsoft.com/office/excel/2006/main">
          <x14:cfRule type="containsText" priority="85" operator="containsText" id="{01618388-ED3C-491C-9F6E-34658EDBB3FA}">
            <xm:f>NOT(ISERROR(SEARCH($D$12,N255)))</xm:f>
            <xm:f>$D$12</xm:f>
            <x14:dxf>
              <font>
                <color rgb="FFC00000"/>
              </font>
            </x14:dxf>
          </x14:cfRule>
          <x14:cfRule type="containsText" priority="86" operator="containsText" id="{A37EDCB5-4533-4724-9CAB-7D00A09AF15D}">
            <xm:f>NOT(ISERROR(SEARCH($D$11,N255)))</xm:f>
            <xm:f>$D$11</xm:f>
            <x14:dxf>
              <fill>
                <patternFill>
                  <bgColor rgb="FFFF0000"/>
                </patternFill>
              </fill>
            </x14:dxf>
          </x14:cfRule>
          <x14:cfRule type="containsText" priority="87" operator="containsText" id="{7FEA2945-7637-4D5A-AD28-EC11B20781BC}">
            <xm:f>NOT(ISERROR(SEARCH($D$10,N255)))</xm:f>
            <xm:f>$D$10</xm:f>
            <x14:dxf>
              <fill>
                <patternFill>
                  <bgColor rgb="FFFF66CC"/>
                </patternFill>
              </fill>
            </x14:dxf>
          </x14:cfRule>
          <x14:cfRule type="containsText" priority="88" operator="containsText" id="{262E50F2-36A2-431F-BF84-CF2D0A92179D}">
            <xm:f>NOT(ISERROR(SEARCH($D$9,N255)))</xm:f>
            <xm:f>$D$9</xm:f>
            <x14:dxf>
              <fill>
                <patternFill>
                  <bgColor rgb="FF00B0F0"/>
                </patternFill>
              </fill>
            </x14:dxf>
          </x14:cfRule>
          <x14:cfRule type="containsText" priority="89" operator="containsText" id="{2FA6D281-3930-4BA3-95E7-069FB1889D70}">
            <xm:f>NOT(ISERROR(SEARCH($D$8,N255)))</xm:f>
            <xm:f>$D$8</xm:f>
            <x14:dxf>
              <fill>
                <patternFill>
                  <bgColor rgb="FFFFFF00"/>
                </patternFill>
              </fill>
            </x14:dxf>
          </x14:cfRule>
          <x14:cfRule type="containsText" priority="90" operator="containsText" id="{EA9EC049-2546-47CA-AF4A-ED4574127010}">
            <xm:f>NOT(ISERROR(SEARCH($D$7,N255)))</xm:f>
            <xm:f>$D$7</xm:f>
            <x14:dxf>
              <fill>
                <patternFill>
                  <bgColor theme="5"/>
                </patternFill>
              </fill>
            </x14:dxf>
          </x14:cfRule>
          <x14:cfRule type="containsText" priority="91" operator="containsText" id="{313723F7-D018-492C-86ED-7CC55AD9AB8C}">
            <xm:f>NOT(ISERROR(SEARCH($D$6,N255)))</xm:f>
            <xm:f>$D$6</xm:f>
            <x14:dxf>
              <fill>
                <patternFill>
                  <bgColor theme="9"/>
                </patternFill>
              </fill>
            </x14:dxf>
          </x14:cfRule>
          <xm:sqref>N255</xm:sqref>
        </x14:conditionalFormatting>
        <x14:conditionalFormatting xmlns:xm="http://schemas.microsoft.com/office/excel/2006/main">
          <x14:cfRule type="containsText" priority="78" operator="containsText" id="{E7FB3B5B-7438-418C-B9E5-662F1E4632B3}">
            <xm:f>NOT(ISERROR(SEARCH($D$12,O255)))</xm:f>
            <xm:f>$D$12</xm:f>
            <x14:dxf>
              <font>
                <color rgb="FFC00000"/>
              </font>
            </x14:dxf>
          </x14:cfRule>
          <x14:cfRule type="containsText" priority="79" operator="containsText" id="{373342D0-7483-45D8-B412-C789E6B757B7}">
            <xm:f>NOT(ISERROR(SEARCH($D$11,O255)))</xm:f>
            <xm:f>$D$11</xm:f>
            <x14:dxf>
              <fill>
                <patternFill>
                  <bgColor rgb="FFFF0000"/>
                </patternFill>
              </fill>
            </x14:dxf>
          </x14:cfRule>
          <x14:cfRule type="containsText" priority="80" operator="containsText" id="{270D1567-7D4B-4AFC-AC3D-1D68B7624C56}">
            <xm:f>NOT(ISERROR(SEARCH($D$10,O255)))</xm:f>
            <xm:f>$D$10</xm:f>
            <x14:dxf>
              <fill>
                <patternFill>
                  <bgColor rgb="FFFF66CC"/>
                </patternFill>
              </fill>
            </x14:dxf>
          </x14:cfRule>
          <x14:cfRule type="containsText" priority="81" operator="containsText" id="{E1FECC39-48CD-4B68-B495-415C32DE0930}">
            <xm:f>NOT(ISERROR(SEARCH($D$9,O255)))</xm:f>
            <xm:f>$D$9</xm:f>
            <x14:dxf>
              <fill>
                <patternFill>
                  <bgColor rgb="FF00B0F0"/>
                </patternFill>
              </fill>
            </x14:dxf>
          </x14:cfRule>
          <x14:cfRule type="containsText" priority="82" operator="containsText" id="{4C8A2B32-E3BE-4332-BD5D-D4095B7DF3D3}">
            <xm:f>NOT(ISERROR(SEARCH($D$8,O255)))</xm:f>
            <xm:f>$D$8</xm:f>
            <x14:dxf>
              <fill>
                <patternFill>
                  <bgColor rgb="FFFFFF00"/>
                </patternFill>
              </fill>
            </x14:dxf>
          </x14:cfRule>
          <x14:cfRule type="containsText" priority="83" operator="containsText" id="{2418D6B1-8227-45B8-91C9-40B80CE2AAFC}">
            <xm:f>NOT(ISERROR(SEARCH($D$7,O255)))</xm:f>
            <xm:f>$D$7</xm:f>
            <x14:dxf>
              <fill>
                <patternFill>
                  <bgColor theme="5"/>
                </patternFill>
              </fill>
            </x14:dxf>
          </x14:cfRule>
          <x14:cfRule type="containsText" priority="84" operator="containsText" id="{6371E7B4-10C8-48D9-A890-6600848E13AA}">
            <xm:f>NOT(ISERROR(SEARCH($D$6,O255)))</xm:f>
            <xm:f>$D$6</xm:f>
            <x14:dxf>
              <fill>
                <patternFill>
                  <bgColor theme="9"/>
                </patternFill>
              </fill>
            </x14:dxf>
          </x14:cfRule>
          <xm:sqref>O255</xm:sqref>
        </x14:conditionalFormatting>
        <x14:conditionalFormatting xmlns:xm="http://schemas.microsoft.com/office/excel/2006/main">
          <x14:cfRule type="containsText" priority="71" operator="containsText" id="{7E125B88-BC59-470B-89B0-E2407DD1DFC8}">
            <xm:f>NOT(ISERROR(SEARCH($D$12,N258)))</xm:f>
            <xm:f>$D$12</xm:f>
            <x14:dxf>
              <font>
                <color rgb="FFC00000"/>
              </font>
            </x14:dxf>
          </x14:cfRule>
          <x14:cfRule type="containsText" priority="72" operator="containsText" id="{E456831F-A2C4-457A-BED1-906326048D4A}">
            <xm:f>NOT(ISERROR(SEARCH($D$11,N258)))</xm:f>
            <xm:f>$D$11</xm:f>
            <x14:dxf>
              <fill>
                <patternFill>
                  <bgColor rgb="FFFF0000"/>
                </patternFill>
              </fill>
            </x14:dxf>
          </x14:cfRule>
          <x14:cfRule type="containsText" priority="73" operator="containsText" id="{AFA9DBB0-9101-494E-B0CE-FDFFC7B8CBE8}">
            <xm:f>NOT(ISERROR(SEARCH($D$10,N258)))</xm:f>
            <xm:f>$D$10</xm:f>
            <x14:dxf>
              <fill>
                <patternFill>
                  <bgColor rgb="FFFF66CC"/>
                </patternFill>
              </fill>
            </x14:dxf>
          </x14:cfRule>
          <x14:cfRule type="containsText" priority="74" operator="containsText" id="{27AD644B-81A2-4B62-859F-D12D68650461}">
            <xm:f>NOT(ISERROR(SEARCH($D$9,N258)))</xm:f>
            <xm:f>$D$9</xm:f>
            <x14:dxf>
              <fill>
                <patternFill>
                  <bgColor rgb="FF00B0F0"/>
                </patternFill>
              </fill>
            </x14:dxf>
          </x14:cfRule>
          <x14:cfRule type="containsText" priority="75" operator="containsText" id="{176C3D86-F6DF-41E6-9090-CAA314AD4442}">
            <xm:f>NOT(ISERROR(SEARCH($D$8,N258)))</xm:f>
            <xm:f>$D$8</xm:f>
            <x14:dxf>
              <fill>
                <patternFill>
                  <bgColor rgb="FFFFFF00"/>
                </patternFill>
              </fill>
            </x14:dxf>
          </x14:cfRule>
          <x14:cfRule type="containsText" priority="76" operator="containsText" id="{2C2031B7-ACAC-4C82-AE2B-A85F72D85504}">
            <xm:f>NOT(ISERROR(SEARCH($D$7,N258)))</xm:f>
            <xm:f>$D$7</xm:f>
            <x14:dxf>
              <fill>
                <patternFill>
                  <bgColor theme="5"/>
                </patternFill>
              </fill>
            </x14:dxf>
          </x14:cfRule>
          <x14:cfRule type="containsText" priority="77" operator="containsText" id="{151A1AA6-4CED-4402-8957-E7204037D7CD}">
            <xm:f>NOT(ISERROR(SEARCH($D$6,N258)))</xm:f>
            <xm:f>$D$6</xm:f>
            <x14:dxf>
              <fill>
                <patternFill>
                  <bgColor theme="9"/>
                </patternFill>
              </fill>
            </x14:dxf>
          </x14:cfRule>
          <xm:sqref>N258</xm:sqref>
        </x14:conditionalFormatting>
        <x14:conditionalFormatting xmlns:xm="http://schemas.microsoft.com/office/excel/2006/main">
          <x14:cfRule type="containsText" priority="64" operator="containsText" id="{E8D97ED9-526D-48C2-B271-D79D447E1E3C}">
            <xm:f>NOT(ISERROR(SEARCH($D$12,N259)))</xm:f>
            <xm:f>$D$12</xm:f>
            <x14:dxf>
              <font>
                <color rgb="FFC00000"/>
              </font>
            </x14:dxf>
          </x14:cfRule>
          <x14:cfRule type="containsText" priority="65" operator="containsText" id="{4BDC98BF-815F-4685-90B6-0E05808959F2}">
            <xm:f>NOT(ISERROR(SEARCH($D$11,N259)))</xm:f>
            <xm:f>$D$11</xm:f>
            <x14:dxf>
              <fill>
                <patternFill>
                  <bgColor rgb="FFFF0000"/>
                </patternFill>
              </fill>
            </x14:dxf>
          </x14:cfRule>
          <x14:cfRule type="containsText" priority="66" operator="containsText" id="{4CD0804D-B14B-47E0-AC3F-1AC267F290AF}">
            <xm:f>NOT(ISERROR(SEARCH($D$10,N259)))</xm:f>
            <xm:f>$D$10</xm:f>
            <x14:dxf>
              <fill>
                <patternFill>
                  <bgColor rgb="FFFF66CC"/>
                </patternFill>
              </fill>
            </x14:dxf>
          </x14:cfRule>
          <x14:cfRule type="containsText" priority="67" operator="containsText" id="{E475F318-1411-4F5A-AE8E-E5826CAF4A72}">
            <xm:f>NOT(ISERROR(SEARCH($D$9,N259)))</xm:f>
            <xm:f>$D$9</xm:f>
            <x14:dxf>
              <fill>
                <patternFill>
                  <bgColor rgb="FF00B0F0"/>
                </patternFill>
              </fill>
            </x14:dxf>
          </x14:cfRule>
          <x14:cfRule type="containsText" priority="68" operator="containsText" id="{E50808D8-BE8D-48AB-B704-18625E5FB78D}">
            <xm:f>NOT(ISERROR(SEARCH($D$8,N259)))</xm:f>
            <xm:f>$D$8</xm:f>
            <x14:dxf>
              <fill>
                <patternFill>
                  <bgColor rgb="FFFFFF00"/>
                </patternFill>
              </fill>
            </x14:dxf>
          </x14:cfRule>
          <x14:cfRule type="containsText" priority="69" operator="containsText" id="{135B24E2-D27D-4122-8FC0-C848296C1B3B}">
            <xm:f>NOT(ISERROR(SEARCH($D$7,N259)))</xm:f>
            <xm:f>$D$7</xm:f>
            <x14:dxf>
              <fill>
                <patternFill>
                  <bgColor theme="5"/>
                </patternFill>
              </fill>
            </x14:dxf>
          </x14:cfRule>
          <x14:cfRule type="containsText" priority="70" operator="containsText" id="{F7B97FA9-85D4-4E32-BB15-1ABE16C15F52}">
            <xm:f>NOT(ISERROR(SEARCH($D$6,N259)))</xm:f>
            <xm:f>$D$6</xm:f>
            <x14:dxf>
              <fill>
                <patternFill>
                  <bgColor theme="9"/>
                </patternFill>
              </fill>
            </x14:dxf>
          </x14:cfRule>
          <xm:sqref>N259</xm:sqref>
        </x14:conditionalFormatting>
        <x14:conditionalFormatting xmlns:xm="http://schemas.microsoft.com/office/excel/2006/main">
          <x14:cfRule type="containsText" priority="57" operator="containsText" id="{8AB138CF-E531-4516-A6EE-1870F0D8B2AF}">
            <xm:f>NOT(ISERROR(SEARCH($D$12,N261)))</xm:f>
            <xm:f>$D$12</xm:f>
            <x14:dxf>
              <font>
                <color rgb="FFC00000"/>
              </font>
            </x14:dxf>
          </x14:cfRule>
          <x14:cfRule type="containsText" priority="58" operator="containsText" id="{25EC420A-7241-4F48-B7FF-E4B49F7A02C2}">
            <xm:f>NOT(ISERROR(SEARCH($D$11,N261)))</xm:f>
            <xm:f>$D$11</xm:f>
            <x14:dxf>
              <fill>
                <patternFill>
                  <bgColor rgb="FFFF0000"/>
                </patternFill>
              </fill>
            </x14:dxf>
          </x14:cfRule>
          <x14:cfRule type="containsText" priority="59" operator="containsText" id="{0E791278-BFE3-43FB-A5AE-E34B033D4B66}">
            <xm:f>NOT(ISERROR(SEARCH($D$10,N261)))</xm:f>
            <xm:f>$D$10</xm:f>
            <x14:dxf>
              <fill>
                <patternFill>
                  <bgColor rgb="FFFF66CC"/>
                </patternFill>
              </fill>
            </x14:dxf>
          </x14:cfRule>
          <x14:cfRule type="containsText" priority="60" operator="containsText" id="{01D2DD40-8734-45B1-AD30-400150EB0933}">
            <xm:f>NOT(ISERROR(SEARCH($D$9,N261)))</xm:f>
            <xm:f>$D$9</xm:f>
            <x14:dxf>
              <fill>
                <patternFill>
                  <bgColor rgb="FF00B0F0"/>
                </patternFill>
              </fill>
            </x14:dxf>
          </x14:cfRule>
          <x14:cfRule type="containsText" priority="61" operator="containsText" id="{2FC72508-08DD-436E-A300-5F67EB2E816D}">
            <xm:f>NOT(ISERROR(SEARCH($D$8,N261)))</xm:f>
            <xm:f>$D$8</xm:f>
            <x14:dxf>
              <fill>
                <patternFill>
                  <bgColor rgb="FFFFFF00"/>
                </patternFill>
              </fill>
            </x14:dxf>
          </x14:cfRule>
          <x14:cfRule type="containsText" priority="62" operator="containsText" id="{D5B88ACF-40EE-441F-ACD8-38AD5D7EC217}">
            <xm:f>NOT(ISERROR(SEARCH($D$7,N261)))</xm:f>
            <xm:f>$D$7</xm:f>
            <x14:dxf>
              <fill>
                <patternFill>
                  <bgColor theme="5"/>
                </patternFill>
              </fill>
            </x14:dxf>
          </x14:cfRule>
          <x14:cfRule type="containsText" priority="63" operator="containsText" id="{AEC84D2D-9FCE-4503-8199-818D800EF839}">
            <xm:f>NOT(ISERROR(SEARCH($D$6,N261)))</xm:f>
            <xm:f>$D$6</xm:f>
            <x14:dxf>
              <fill>
                <patternFill>
                  <bgColor theme="9"/>
                </patternFill>
              </fill>
            </x14:dxf>
          </x14:cfRule>
          <xm:sqref>N261</xm:sqref>
        </x14:conditionalFormatting>
        <x14:conditionalFormatting xmlns:xm="http://schemas.microsoft.com/office/excel/2006/main">
          <x14:cfRule type="containsText" priority="50" operator="containsText" id="{8D8E123A-44A2-446D-9805-4DA59064D573}">
            <xm:f>NOT(ISERROR(SEARCH($D$12,N262)))</xm:f>
            <xm:f>$D$12</xm:f>
            <x14:dxf>
              <font>
                <color rgb="FFC00000"/>
              </font>
            </x14:dxf>
          </x14:cfRule>
          <x14:cfRule type="containsText" priority="51" operator="containsText" id="{AA7A2F0A-F5E2-4352-B807-5DFEF9D587A2}">
            <xm:f>NOT(ISERROR(SEARCH($D$11,N262)))</xm:f>
            <xm:f>$D$11</xm:f>
            <x14:dxf>
              <fill>
                <patternFill>
                  <bgColor rgb="FFFF0000"/>
                </patternFill>
              </fill>
            </x14:dxf>
          </x14:cfRule>
          <x14:cfRule type="containsText" priority="52" operator="containsText" id="{31338852-3CB6-4338-865F-5D17FBDC3BE9}">
            <xm:f>NOT(ISERROR(SEARCH($D$10,N262)))</xm:f>
            <xm:f>$D$10</xm:f>
            <x14:dxf>
              <fill>
                <patternFill>
                  <bgColor rgb="FFFF66CC"/>
                </patternFill>
              </fill>
            </x14:dxf>
          </x14:cfRule>
          <x14:cfRule type="containsText" priority="53" operator="containsText" id="{DF1B086D-1C6F-44FC-984D-FE956115CE53}">
            <xm:f>NOT(ISERROR(SEARCH($D$9,N262)))</xm:f>
            <xm:f>$D$9</xm:f>
            <x14:dxf>
              <fill>
                <patternFill>
                  <bgColor rgb="FF00B0F0"/>
                </patternFill>
              </fill>
            </x14:dxf>
          </x14:cfRule>
          <x14:cfRule type="containsText" priority="54" operator="containsText" id="{A1DE9684-9194-46DA-9B1E-8E73C84FAB66}">
            <xm:f>NOT(ISERROR(SEARCH($D$8,N262)))</xm:f>
            <xm:f>$D$8</xm:f>
            <x14:dxf>
              <fill>
                <patternFill>
                  <bgColor rgb="FFFFFF00"/>
                </patternFill>
              </fill>
            </x14:dxf>
          </x14:cfRule>
          <x14:cfRule type="containsText" priority="55" operator="containsText" id="{0DAEFE19-D89A-48CF-8CF2-8B179FCCC65B}">
            <xm:f>NOT(ISERROR(SEARCH($D$7,N262)))</xm:f>
            <xm:f>$D$7</xm:f>
            <x14:dxf>
              <fill>
                <patternFill>
                  <bgColor theme="5"/>
                </patternFill>
              </fill>
            </x14:dxf>
          </x14:cfRule>
          <x14:cfRule type="containsText" priority="56" operator="containsText" id="{F620A183-E1F9-4212-9ECE-498500634F74}">
            <xm:f>NOT(ISERROR(SEARCH($D$6,N262)))</xm:f>
            <xm:f>$D$6</xm:f>
            <x14:dxf>
              <fill>
                <patternFill>
                  <bgColor theme="9"/>
                </patternFill>
              </fill>
            </x14:dxf>
          </x14:cfRule>
          <xm:sqref>N262</xm:sqref>
        </x14:conditionalFormatting>
        <x14:conditionalFormatting xmlns:xm="http://schemas.microsoft.com/office/excel/2006/main">
          <x14:cfRule type="containsText" priority="43" operator="containsText" id="{29D7BDA1-8CF0-41C1-9B1D-8CDF894715E8}">
            <xm:f>NOT(ISERROR(SEARCH($D$12,O262)))</xm:f>
            <xm:f>$D$12</xm:f>
            <x14:dxf>
              <font>
                <color rgb="FFC00000"/>
              </font>
            </x14:dxf>
          </x14:cfRule>
          <x14:cfRule type="containsText" priority="44" operator="containsText" id="{0B4A7328-277D-4B56-88BA-DC035AA3D2AD}">
            <xm:f>NOT(ISERROR(SEARCH($D$11,O262)))</xm:f>
            <xm:f>$D$11</xm:f>
            <x14:dxf>
              <fill>
                <patternFill>
                  <bgColor rgb="FFFF0000"/>
                </patternFill>
              </fill>
            </x14:dxf>
          </x14:cfRule>
          <x14:cfRule type="containsText" priority="45" operator="containsText" id="{6783ADD5-4096-44FD-AD23-C2F8FD1EF0B3}">
            <xm:f>NOT(ISERROR(SEARCH($D$10,O262)))</xm:f>
            <xm:f>$D$10</xm:f>
            <x14:dxf>
              <fill>
                <patternFill>
                  <bgColor rgb="FFFF66CC"/>
                </patternFill>
              </fill>
            </x14:dxf>
          </x14:cfRule>
          <x14:cfRule type="containsText" priority="46" operator="containsText" id="{780A3C08-B006-4C58-9B99-A0DB803859B7}">
            <xm:f>NOT(ISERROR(SEARCH($D$9,O262)))</xm:f>
            <xm:f>$D$9</xm:f>
            <x14:dxf>
              <fill>
                <patternFill>
                  <bgColor rgb="FF00B0F0"/>
                </patternFill>
              </fill>
            </x14:dxf>
          </x14:cfRule>
          <x14:cfRule type="containsText" priority="47" operator="containsText" id="{0F754732-6627-44B0-A7F9-7B522DFF45A2}">
            <xm:f>NOT(ISERROR(SEARCH($D$8,O262)))</xm:f>
            <xm:f>$D$8</xm:f>
            <x14:dxf>
              <fill>
                <patternFill>
                  <bgColor rgb="FFFFFF00"/>
                </patternFill>
              </fill>
            </x14:dxf>
          </x14:cfRule>
          <x14:cfRule type="containsText" priority="48" operator="containsText" id="{517A855D-3C29-44F8-9BDD-96EE39A8031D}">
            <xm:f>NOT(ISERROR(SEARCH($D$7,O262)))</xm:f>
            <xm:f>$D$7</xm:f>
            <x14:dxf>
              <fill>
                <patternFill>
                  <bgColor theme="5"/>
                </patternFill>
              </fill>
            </x14:dxf>
          </x14:cfRule>
          <x14:cfRule type="containsText" priority="49" operator="containsText" id="{4484E6CC-BA91-4BD0-AA1B-AF0AAEFDEBDC}">
            <xm:f>NOT(ISERROR(SEARCH($D$6,O262)))</xm:f>
            <xm:f>$D$6</xm:f>
            <x14:dxf>
              <fill>
                <patternFill>
                  <bgColor theme="9"/>
                </patternFill>
              </fill>
            </x14:dxf>
          </x14:cfRule>
          <xm:sqref>O262</xm:sqref>
        </x14:conditionalFormatting>
        <x14:conditionalFormatting xmlns:xm="http://schemas.microsoft.com/office/excel/2006/main">
          <x14:cfRule type="containsText" priority="36" operator="containsText" id="{0DC4284F-D853-40C4-9BCE-FDBCA0FD48C5}">
            <xm:f>NOT(ISERROR(SEARCH($D$12,N76)))</xm:f>
            <xm:f>$D$12</xm:f>
            <x14:dxf>
              <font>
                <color rgb="FFC00000"/>
              </font>
            </x14:dxf>
          </x14:cfRule>
          <x14:cfRule type="containsText" priority="37" operator="containsText" id="{B6D21CE7-5792-439A-AAAA-A205728E5347}">
            <xm:f>NOT(ISERROR(SEARCH($D$11,N76)))</xm:f>
            <xm:f>$D$11</xm:f>
            <x14:dxf>
              <fill>
                <patternFill>
                  <bgColor rgb="FFFF0000"/>
                </patternFill>
              </fill>
            </x14:dxf>
          </x14:cfRule>
          <x14:cfRule type="containsText" priority="38" operator="containsText" id="{C21DF178-9D8E-4B2E-8BF2-BA06406A94D8}">
            <xm:f>NOT(ISERROR(SEARCH($D$10,N76)))</xm:f>
            <xm:f>$D$10</xm:f>
            <x14:dxf>
              <fill>
                <patternFill>
                  <bgColor rgb="FFFF66CC"/>
                </patternFill>
              </fill>
            </x14:dxf>
          </x14:cfRule>
          <x14:cfRule type="containsText" priority="39" operator="containsText" id="{3F7B3DAE-91BC-4B9B-8F59-80B76D7A1827}">
            <xm:f>NOT(ISERROR(SEARCH($D$9,N76)))</xm:f>
            <xm:f>$D$9</xm:f>
            <x14:dxf>
              <fill>
                <patternFill>
                  <bgColor rgb="FF00B0F0"/>
                </patternFill>
              </fill>
            </x14:dxf>
          </x14:cfRule>
          <x14:cfRule type="containsText" priority="40" operator="containsText" id="{464F135F-7CE3-4C94-A05D-3446841207BD}">
            <xm:f>NOT(ISERROR(SEARCH($D$8,N76)))</xm:f>
            <xm:f>$D$8</xm:f>
            <x14:dxf>
              <fill>
                <patternFill>
                  <bgColor rgb="FFFFFF00"/>
                </patternFill>
              </fill>
            </x14:dxf>
          </x14:cfRule>
          <x14:cfRule type="containsText" priority="41" operator="containsText" id="{712A6080-2D17-4988-A5B9-22D644DB0990}">
            <xm:f>NOT(ISERROR(SEARCH($D$7,N76)))</xm:f>
            <xm:f>$D$7</xm:f>
            <x14:dxf>
              <fill>
                <patternFill>
                  <bgColor theme="5"/>
                </patternFill>
              </fill>
            </x14:dxf>
          </x14:cfRule>
          <x14:cfRule type="containsText" priority="42" operator="containsText" id="{4930DBE5-F617-4BDB-A8B4-7D89CE6A9757}">
            <xm:f>NOT(ISERROR(SEARCH($D$6,N76)))</xm:f>
            <xm:f>$D$6</xm:f>
            <x14:dxf>
              <fill>
                <patternFill>
                  <bgColor theme="9"/>
                </patternFill>
              </fill>
            </x14:dxf>
          </x14:cfRule>
          <xm:sqref>N76</xm:sqref>
        </x14:conditionalFormatting>
        <x14:conditionalFormatting xmlns:xm="http://schemas.microsoft.com/office/excel/2006/main">
          <x14:cfRule type="containsText" priority="29" operator="containsText" id="{1CBB1555-B928-4110-8330-091903D73477}">
            <xm:f>NOT(ISERROR(SEARCH($D$12,N95)))</xm:f>
            <xm:f>$D$12</xm:f>
            <x14:dxf>
              <font>
                <color rgb="FFC00000"/>
              </font>
            </x14:dxf>
          </x14:cfRule>
          <x14:cfRule type="containsText" priority="30" operator="containsText" id="{B1882A85-19E6-4B41-9952-977828A0F3C3}">
            <xm:f>NOT(ISERROR(SEARCH($D$11,N95)))</xm:f>
            <xm:f>$D$11</xm:f>
            <x14:dxf>
              <fill>
                <patternFill>
                  <bgColor rgb="FFFF0000"/>
                </patternFill>
              </fill>
            </x14:dxf>
          </x14:cfRule>
          <x14:cfRule type="containsText" priority="31" operator="containsText" id="{DD510CF1-0B39-4225-9CE3-C518E81C4F49}">
            <xm:f>NOT(ISERROR(SEARCH($D$10,N95)))</xm:f>
            <xm:f>$D$10</xm:f>
            <x14:dxf>
              <fill>
                <patternFill>
                  <bgColor rgb="FFFF66CC"/>
                </patternFill>
              </fill>
            </x14:dxf>
          </x14:cfRule>
          <x14:cfRule type="containsText" priority="32" operator="containsText" id="{A93516D4-21BE-4A23-A2F9-08DEE4A4A576}">
            <xm:f>NOT(ISERROR(SEARCH($D$9,N95)))</xm:f>
            <xm:f>$D$9</xm:f>
            <x14:dxf>
              <fill>
                <patternFill>
                  <bgColor rgb="FF00B0F0"/>
                </patternFill>
              </fill>
            </x14:dxf>
          </x14:cfRule>
          <x14:cfRule type="containsText" priority="33" operator="containsText" id="{6F5341E7-5899-4979-8E60-91D8011F5057}">
            <xm:f>NOT(ISERROR(SEARCH($D$8,N95)))</xm:f>
            <xm:f>$D$8</xm:f>
            <x14:dxf>
              <fill>
                <patternFill>
                  <bgColor rgb="FFFFFF00"/>
                </patternFill>
              </fill>
            </x14:dxf>
          </x14:cfRule>
          <x14:cfRule type="containsText" priority="34" operator="containsText" id="{DFC6B58B-8B77-46CC-82D8-C64953368E30}">
            <xm:f>NOT(ISERROR(SEARCH($D$7,N95)))</xm:f>
            <xm:f>$D$7</xm:f>
            <x14:dxf>
              <fill>
                <patternFill>
                  <bgColor theme="5"/>
                </patternFill>
              </fill>
            </x14:dxf>
          </x14:cfRule>
          <x14:cfRule type="containsText" priority="35" operator="containsText" id="{827A1D45-46F9-4FB4-8FB6-5EBE43214E93}">
            <xm:f>NOT(ISERROR(SEARCH($D$6,N95)))</xm:f>
            <xm:f>$D$6</xm:f>
            <x14:dxf>
              <fill>
                <patternFill>
                  <bgColor theme="9"/>
                </patternFill>
              </fill>
            </x14:dxf>
          </x14:cfRule>
          <xm:sqref>N95</xm:sqref>
        </x14:conditionalFormatting>
        <x14:conditionalFormatting xmlns:xm="http://schemas.microsoft.com/office/excel/2006/main">
          <x14:cfRule type="containsText" priority="22" operator="containsText" id="{1966F147-68AE-4278-965E-C0D2958F62F7}">
            <xm:f>NOT(ISERROR(SEARCH($D$12,N228)))</xm:f>
            <xm:f>$D$12</xm:f>
            <x14:dxf>
              <font>
                <color rgb="FFC00000"/>
              </font>
            </x14:dxf>
          </x14:cfRule>
          <x14:cfRule type="containsText" priority="23" operator="containsText" id="{148B3CDA-744E-42F7-9768-8FABBC36DF55}">
            <xm:f>NOT(ISERROR(SEARCH($D$11,N228)))</xm:f>
            <xm:f>$D$11</xm:f>
            <x14:dxf>
              <fill>
                <patternFill>
                  <bgColor rgb="FFFF0000"/>
                </patternFill>
              </fill>
            </x14:dxf>
          </x14:cfRule>
          <x14:cfRule type="containsText" priority="24" operator="containsText" id="{144DB548-27BB-40A8-B511-0EAB5A587EBA}">
            <xm:f>NOT(ISERROR(SEARCH($D$10,N228)))</xm:f>
            <xm:f>$D$10</xm:f>
            <x14:dxf>
              <fill>
                <patternFill>
                  <bgColor rgb="FFFF66CC"/>
                </patternFill>
              </fill>
            </x14:dxf>
          </x14:cfRule>
          <x14:cfRule type="containsText" priority="25" operator="containsText" id="{E651038A-0F94-4161-883B-DC2EE1A64000}">
            <xm:f>NOT(ISERROR(SEARCH($D$9,N228)))</xm:f>
            <xm:f>$D$9</xm:f>
            <x14:dxf>
              <fill>
                <patternFill>
                  <bgColor rgb="FF00B0F0"/>
                </patternFill>
              </fill>
            </x14:dxf>
          </x14:cfRule>
          <x14:cfRule type="containsText" priority="26" operator="containsText" id="{D5DDA3B7-3C10-47FD-B54A-498EAEC81290}">
            <xm:f>NOT(ISERROR(SEARCH($D$8,N228)))</xm:f>
            <xm:f>$D$8</xm:f>
            <x14:dxf>
              <fill>
                <patternFill>
                  <bgColor rgb="FFFFFF00"/>
                </patternFill>
              </fill>
            </x14:dxf>
          </x14:cfRule>
          <x14:cfRule type="containsText" priority="27" operator="containsText" id="{D494AD96-CFB1-41B0-BF0D-4E48A29AC7D4}">
            <xm:f>NOT(ISERROR(SEARCH($D$7,N228)))</xm:f>
            <xm:f>$D$7</xm:f>
            <x14:dxf>
              <fill>
                <patternFill>
                  <bgColor theme="5"/>
                </patternFill>
              </fill>
            </x14:dxf>
          </x14:cfRule>
          <x14:cfRule type="containsText" priority="28" operator="containsText" id="{423462BE-1425-4B09-BD62-74453A6E3F98}">
            <xm:f>NOT(ISERROR(SEARCH($D$6,N228)))</xm:f>
            <xm:f>$D$6</xm:f>
            <x14:dxf>
              <fill>
                <patternFill>
                  <bgColor theme="9"/>
                </patternFill>
              </fill>
            </x14:dxf>
          </x14:cfRule>
          <xm:sqref>N228</xm:sqref>
        </x14:conditionalFormatting>
        <x14:conditionalFormatting xmlns:xm="http://schemas.microsoft.com/office/excel/2006/main">
          <x14:cfRule type="containsText" priority="15" operator="containsText" id="{41795CE9-F49E-4A2D-87F3-2A90DBFFCF89}">
            <xm:f>NOT(ISERROR(SEARCH($D$12,N94)))</xm:f>
            <xm:f>$D$12</xm:f>
            <x14:dxf>
              <font>
                <color rgb="FFC00000"/>
              </font>
            </x14:dxf>
          </x14:cfRule>
          <x14:cfRule type="containsText" priority="16" operator="containsText" id="{EF164AB3-648C-4304-A7A6-57846F8FA060}">
            <xm:f>NOT(ISERROR(SEARCH($D$11,N94)))</xm:f>
            <xm:f>$D$11</xm:f>
            <x14:dxf>
              <fill>
                <patternFill>
                  <bgColor rgb="FFFF0000"/>
                </patternFill>
              </fill>
            </x14:dxf>
          </x14:cfRule>
          <x14:cfRule type="containsText" priority="17" operator="containsText" id="{42642F8D-5F87-48DE-A352-168C4F7CE554}">
            <xm:f>NOT(ISERROR(SEARCH($D$10,N94)))</xm:f>
            <xm:f>$D$10</xm:f>
            <x14:dxf>
              <fill>
                <patternFill>
                  <bgColor rgb="FFFF66CC"/>
                </patternFill>
              </fill>
            </x14:dxf>
          </x14:cfRule>
          <x14:cfRule type="containsText" priority="18" operator="containsText" id="{6C2625CC-EB63-4F28-A267-9ED836B16473}">
            <xm:f>NOT(ISERROR(SEARCH($D$9,N94)))</xm:f>
            <xm:f>$D$9</xm:f>
            <x14:dxf>
              <fill>
                <patternFill>
                  <bgColor rgb="FF00B0F0"/>
                </patternFill>
              </fill>
            </x14:dxf>
          </x14:cfRule>
          <x14:cfRule type="containsText" priority="19" operator="containsText" id="{32E12363-95AF-4049-BB17-E82C4A2ACB2E}">
            <xm:f>NOT(ISERROR(SEARCH($D$8,N94)))</xm:f>
            <xm:f>$D$8</xm:f>
            <x14:dxf>
              <fill>
                <patternFill>
                  <bgColor rgb="FFFFFF00"/>
                </patternFill>
              </fill>
            </x14:dxf>
          </x14:cfRule>
          <x14:cfRule type="containsText" priority="20" operator="containsText" id="{6DFD3097-55A7-4052-88D5-3A926FE00F3D}">
            <xm:f>NOT(ISERROR(SEARCH($D$7,N94)))</xm:f>
            <xm:f>$D$7</xm:f>
            <x14:dxf>
              <fill>
                <patternFill>
                  <bgColor theme="5"/>
                </patternFill>
              </fill>
            </x14:dxf>
          </x14:cfRule>
          <x14:cfRule type="containsText" priority="21" operator="containsText" id="{85716F18-0549-446F-B63D-D0C2043A0508}">
            <xm:f>NOT(ISERROR(SEARCH($D$6,N94)))</xm:f>
            <xm:f>$D$6</xm:f>
            <x14:dxf>
              <fill>
                <patternFill>
                  <bgColor theme="9"/>
                </patternFill>
              </fill>
            </x14:dxf>
          </x14:cfRule>
          <xm:sqref>N94</xm:sqref>
        </x14:conditionalFormatting>
        <x14:conditionalFormatting xmlns:xm="http://schemas.microsoft.com/office/excel/2006/main">
          <x14:cfRule type="containsText" priority="8" operator="containsText" id="{FBD852D9-3B2D-4EC1-BD80-69871986D36B}">
            <xm:f>NOT(ISERROR(SEARCH($D$12,N216)))</xm:f>
            <xm:f>$D$12</xm:f>
            <x14:dxf>
              <font>
                <color rgb="FFC00000"/>
              </font>
            </x14:dxf>
          </x14:cfRule>
          <x14:cfRule type="containsText" priority="9" operator="containsText" id="{6D4167AE-67FD-45B5-9387-2A29B04B4D66}">
            <xm:f>NOT(ISERROR(SEARCH($D$11,N216)))</xm:f>
            <xm:f>$D$11</xm:f>
            <x14:dxf>
              <fill>
                <patternFill>
                  <bgColor rgb="FFFF0000"/>
                </patternFill>
              </fill>
            </x14:dxf>
          </x14:cfRule>
          <x14:cfRule type="containsText" priority="10" operator="containsText" id="{8C230BD9-B74E-424F-927D-5B03C6DAD682}">
            <xm:f>NOT(ISERROR(SEARCH($D$10,N216)))</xm:f>
            <xm:f>$D$10</xm:f>
            <x14:dxf>
              <fill>
                <patternFill>
                  <bgColor rgb="FFFF66CC"/>
                </patternFill>
              </fill>
            </x14:dxf>
          </x14:cfRule>
          <x14:cfRule type="containsText" priority="11" operator="containsText" id="{C739AE58-1B52-4809-A72F-7E56FD3F9BCF}">
            <xm:f>NOT(ISERROR(SEARCH($D$9,N216)))</xm:f>
            <xm:f>$D$9</xm:f>
            <x14:dxf>
              <fill>
                <patternFill>
                  <bgColor rgb="FF00B0F0"/>
                </patternFill>
              </fill>
            </x14:dxf>
          </x14:cfRule>
          <x14:cfRule type="containsText" priority="12" operator="containsText" id="{251E00B4-E0FC-4106-9797-3B797DA03BFC}">
            <xm:f>NOT(ISERROR(SEARCH($D$8,N216)))</xm:f>
            <xm:f>$D$8</xm:f>
            <x14:dxf>
              <fill>
                <patternFill>
                  <bgColor rgb="FFFFFF00"/>
                </patternFill>
              </fill>
            </x14:dxf>
          </x14:cfRule>
          <x14:cfRule type="containsText" priority="13" operator="containsText" id="{796493F6-3A92-412F-A261-B12B3DADE136}">
            <xm:f>NOT(ISERROR(SEARCH($D$7,N216)))</xm:f>
            <xm:f>$D$7</xm:f>
            <x14:dxf>
              <fill>
                <patternFill>
                  <bgColor theme="5"/>
                </patternFill>
              </fill>
            </x14:dxf>
          </x14:cfRule>
          <x14:cfRule type="containsText" priority="14" operator="containsText" id="{B8AB018B-EEF8-4552-BAEA-1D276C5F6DD6}">
            <xm:f>NOT(ISERROR(SEARCH($D$6,N216)))</xm:f>
            <xm:f>$D$6</xm:f>
            <x14:dxf>
              <fill>
                <patternFill>
                  <bgColor theme="9"/>
                </patternFill>
              </fill>
            </x14:dxf>
          </x14:cfRule>
          <xm:sqref>N216</xm:sqref>
        </x14:conditionalFormatting>
        <x14:conditionalFormatting xmlns:xm="http://schemas.microsoft.com/office/excel/2006/main">
          <x14:cfRule type="containsText" priority="1" operator="containsText" id="{C73E0494-28C1-45FC-932C-2CF56C306E30}">
            <xm:f>NOT(ISERROR(SEARCH($D$12,O236)))</xm:f>
            <xm:f>$D$12</xm:f>
            <x14:dxf>
              <font>
                <color rgb="FFC00000"/>
              </font>
            </x14:dxf>
          </x14:cfRule>
          <x14:cfRule type="containsText" priority="2" operator="containsText" id="{51E072D7-BF2E-4050-B47C-002BAA6F4086}">
            <xm:f>NOT(ISERROR(SEARCH($D$11,O236)))</xm:f>
            <xm:f>$D$11</xm:f>
            <x14:dxf>
              <fill>
                <patternFill>
                  <bgColor rgb="FFFF0000"/>
                </patternFill>
              </fill>
            </x14:dxf>
          </x14:cfRule>
          <x14:cfRule type="containsText" priority="3" operator="containsText" id="{BA273971-2153-44D7-B239-E85BAB9DF018}">
            <xm:f>NOT(ISERROR(SEARCH($D$10,O236)))</xm:f>
            <xm:f>$D$10</xm:f>
            <x14:dxf>
              <fill>
                <patternFill>
                  <bgColor rgb="FFFF66CC"/>
                </patternFill>
              </fill>
            </x14:dxf>
          </x14:cfRule>
          <x14:cfRule type="containsText" priority="4" operator="containsText" id="{20A9AB8B-D34E-4DBF-9906-62D3992F714C}">
            <xm:f>NOT(ISERROR(SEARCH($D$9,O236)))</xm:f>
            <xm:f>$D$9</xm:f>
            <x14:dxf>
              <fill>
                <patternFill>
                  <bgColor rgb="FF00B0F0"/>
                </patternFill>
              </fill>
            </x14:dxf>
          </x14:cfRule>
          <x14:cfRule type="containsText" priority="5" operator="containsText" id="{33871D5C-534E-4CEF-BCDD-74CDE4C2C98B}">
            <xm:f>NOT(ISERROR(SEARCH($D$8,O236)))</xm:f>
            <xm:f>$D$8</xm:f>
            <x14:dxf>
              <fill>
                <patternFill>
                  <bgColor rgb="FFFFFF00"/>
                </patternFill>
              </fill>
            </x14:dxf>
          </x14:cfRule>
          <x14:cfRule type="containsText" priority="6" operator="containsText" id="{4A061B5B-9824-4B3F-B1C4-B728AEED5AA7}">
            <xm:f>NOT(ISERROR(SEARCH($D$7,O236)))</xm:f>
            <xm:f>$D$7</xm:f>
            <x14:dxf>
              <fill>
                <patternFill>
                  <bgColor theme="5"/>
                </patternFill>
              </fill>
            </x14:dxf>
          </x14:cfRule>
          <x14:cfRule type="containsText" priority="7" operator="containsText" id="{924B000A-BA45-4ADF-BB7B-89173A241322}">
            <xm:f>NOT(ISERROR(SEARCH($D$6,O236)))</xm:f>
            <xm:f>$D$6</xm:f>
            <x14:dxf>
              <fill>
                <patternFill>
                  <bgColor theme="9"/>
                </patternFill>
              </fill>
            </x14:dxf>
          </x14:cfRule>
          <xm:sqref>O236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50"/>
  </sheetPr>
  <dimension ref="A1:AQ12843"/>
  <sheetViews>
    <sheetView showZeros="0" tabSelected="1" view="pageBreakPreview" zoomScale="60" zoomScaleNormal="80" workbookViewId="0">
      <pane ySplit="10" topLeftCell="A12910" activePane="bottomLeft" state="frozen"/>
      <selection pane="bottomLeft" activeCell="AP1121" sqref="AP1121:AP1126"/>
    </sheetView>
  </sheetViews>
  <sheetFormatPr defaultColWidth="9.140625" defaultRowHeight="12.75" x14ac:dyDescent="0.2"/>
  <cols>
    <col min="1" max="1" width="1.7109375" style="402" customWidth="1"/>
    <col min="2" max="2" width="13.7109375" style="546" customWidth="1"/>
    <col min="3" max="3" width="13" style="546" customWidth="1"/>
    <col min="4" max="4" width="14.7109375" style="546" customWidth="1"/>
    <col min="5" max="5" width="17.42578125" style="546" customWidth="1"/>
    <col min="6" max="6" width="15.85546875" style="554" customWidth="1"/>
    <col min="7" max="7" width="15.140625" style="554" customWidth="1"/>
    <col min="8" max="8" width="10.7109375" style="555" customWidth="1"/>
    <col min="9" max="9" width="13.140625" style="555" customWidth="1"/>
    <col min="10" max="10" width="12.5703125" style="555" customWidth="1"/>
    <col min="11" max="11" width="13.7109375" style="555" customWidth="1"/>
    <col min="12" max="12" width="19.5703125" style="404" customWidth="1"/>
    <col min="13" max="13" width="18.85546875" style="404" customWidth="1"/>
    <col min="14" max="14" width="12.5703125" style="402" customWidth="1"/>
    <col min="15" max="15" width="18.5703125" style="402" customWidth="1"/>
    <col min="16" max="16" width="9.7109375" style="402" customWidth="1"/>
    <col min="17" max="17" width="5.140625" style="403" customWidth="1"/>
    <col min="18" max="18" width="11.85546875" style="402" customWidth="1"/>
    <col min="19" max="19" width="20.7109375" style="402" customWidth="1"/>
    <col min="20" max="20" width="20.28515625" style="404" customWidth="1"/>
    <col min="21" max="21" width="24.28515625" style="404" customWidth="1"/>
    <col min="22" max="22" width="21.140625" style="404" customWidth="1"/>
    <col min="23" max="23" width="15.140625" style="402" customWidth="1"/>
    <col min="24" max="24" width="19" style="402" customWidth="1"/>
    <col min="25" max="25" width="9.5703125" style="402" hidden="1" customWidth="1"/>
    <col min="26" max="26" width="10.140625" style="402" hidden="1" customWidth="1"/>
    <col min="27" max="27" width="12.140625" style="402" hidden="1" customWidth="1"/>
    <col min="28" max="28" width="21.28515625" style="402" hidden="1" customWidth="1"/>
    <col min="29" max="29" width="12.140625" style="402" hidden="1" customWidth="1"/>
    <col min="30" max="30" width="10.140625" style="402" hidden="1" customWidth="1"/>
    <col min="31" max="31" width="12.140625" style="402" hidden="1" customWidth="1"/>
    <col min="32" max="32" width="10.140625" style="402" hidden="1" customWidth="1"/>
    <col min="33" max="33" width="12.140625" style="676" customWidth="1"/>
    <col min="34" max="34" width="10.140625" style="676" customWidth="1"/>
    <col min="35" max="35" width="15.42578125" style="676" customWidth="1"/>
    <col min="36" max="36" width="7.5703125" style="676" customWidth="1"/>
    <col min="37" max="41" width="36.140625" style="402" hidden="1" customWidth="1"/>
    <col min="42" max="42" width="36.140625" style="402" customWidth="1"/>
    <col min="43" max="43" width="9.140625" style="404" customWidth="1"/>
    <col min="44" max="16384" width="9.140625" style="402"/>
  </cols>
  <sheetData>
    <row r="1" spans="2:42" s="404" customFormat="1" hidden="1" x14ac:dyDescent="0.2">
      <c r="B1" s="547"/>
      <c r="C1" s="546"/>
      <c r="D1" s="546"/>
      <c r="E1" s="546"/>
      <c r="F1" s="554"/>
      <c r="G1" s="554"/>
      <c r="H1" s="555"/>
      <c r="I1" s="555"/>
      <c r="J1" s="555"/>
      <c r="K1" s="555"/>
      <c r="P1" s="550">
        <f>SUBTOTAL(109,P3809:P51165)</f>
        <v>0</v>
      </c>
      <c r="Q1" s="535"/>
      <c r="T1" s="549">
        <f>SUBTOTAL(109,T3809:T31223)</f>
        <v>0</v>
      </c>
      <c r="U1" s="534"/>
      <c r="V1" s="534"/>
      <c r="X1" s="549">
        <f>SUBTOTAL(109,X3809:X31223)</f>
        <v>0</v>
      </c>
      <c r="AJ1" s="548">
        <f>SUBTOTAL(109,AJ3809:AJ31223)</f>
        <v>0</v>
      </c>
    </row>
    <row r="2" spans="2:42" s="404" customFormat="1" hidden="1" x14ac:dyDescent="0.2">
      <c r="B2" s="547"/>
      <c r="C2" s="546"/>
      <c r="D2" s="546"/>
      <c r="E2" s="546"/>
      <c r="F2" s="554"/>
      <c r="G2" s="554"/>
      <c r="H2" s="555"/>
      <c r="I2" s="555"/>
      <c r="J2" s="555"/>
      <c r="K2" s="555"/>
      <c r="P2" s="536"/>
      <c r="Q2" s="535"/>
      <c r="T2" s="534"/>
      <c r="U2" s="534"/>
      <c r="V2" s="534"/>
      <c r="X2" s="534"/>
      <c r="AJ2" s="533"/>
    </row>
    <row r="3" spans="2:42" s="404" customFormat="1" hidden="1" x14ac:dyDescent="0.2">
      <c r="B3" s="547"/>
      <c r="C3" s="547"/>
      <c r="D3" s="546"/>
      <c r="E3" s="546"/>
      <c r="F3" s="554"/>
      <c r="G3" s="554"/>
      <c r="H3" s="555"/>
      <c r="I3" s="555"/>
      <c r="J3" s="555"/>
      <c r="K3" s="555"/>
      <c r="L3" s="545" t="s">
        <v>1186</v>
      </c>
      <c r="M3" s="544" t="s">
        <v>1185</v>
      </c>
      <c r="N3" s="402"/>
      <c r="O3" s="402"/>
      <c r="P3" s="402"/>
      <c r="Q3" s="403"/>
      <c r="R3" s="402"/>
      <c r="S3" s="402"/>
      <c r="T3" s="402"/>
      <c r="U3" s="402"/>
      <c r="V3" s="402"/>
      <c r="W3" s="402"/>
      <c r="X3" s="402"/>
      <c r="Y3" s="402"/>
      <c r="Z3" s="402"/>
      <c r="AA3" s="402"/>
      <c r="AB3" s="402"/>
      <c r="AC3" s="402"/>
      <c r="AD3" s="402"/>
      <c r="AE3" s="402"/>
      <c r="AF3" s="402"/>
      <c r="AG3" s="402"/>
      <c r="AH3" s="402"/>
      <c r="AI3" s="402"/>
      <c r="AJ3" s="402"/>
      <c r="AK3" s="402"/>
      <c r="AL3" s="402"/>
      <c r="AM3" s="402"/>
      <c r="AN3" s="402"/>
      <c r="AO3" s="402"/>
      <c r="AP3" s="402"/>
    </row>
    <row r="4" spans="2:42" s="404" customFormat="1" hidden="1" x14ac:dyDescent="0.2">
      <c r="B4" s="547"/>
      <c r="C4" s="547"/>
      <c r="D4" s="546"/>
      <c r="E4" s="546"/>
      <c r="F4" s="554"/>
      <c r="G4" s="554"/>
      <c r="H4" s="555"/>
      <c r="I4" s="555"/>
      <c r="J4" s="555"/>
      <c r="K4" s="555"/>
      <c r="L4" s="545" t="s">
        <v>1184</v>
      </c>
      <c r="M4" s="544" t="s">
        <v>1183</v>
      </c>
      <c r="N4" s="402"/>
      <c r="O4" s="402"/>
      <c r="P4" s="402"/>
      <c r="Q4" s="403"/>
      <c r="R4" s="402"/>
      <c r="S4" s="402"/>
      <c r="T4" s="402"/>
      <c r="U4" s="402"/>
      <c r="V4" s="543"/>
      <c r="W4" s="402"/>
      <c r="X4" s="402"/>
      <c r="Y4" s="402"/>
      <c r="Z4" s="402"/>
      <c r="AA4" s="402"/>
      <c r="AB4" s="402"/>
      <c r="AC4" s="402"/>
      <c r="AD4" s="402"/>
      <c r="AE4" s="402"/>
      <c r="AF4" s="402"/>
      <c r="AG4" s="402"/>
      <c r="AH4" s="402"/>
      <c r="AI4" s="402"/>
      <c r="AJ4" s="402"/>
      <c r="AK4" s="402"/>
      <c r="AL4" s="402"/>
      <c r="AM4" s="402"/>
      <c r="AN4" s="402"/>
      <c r="AO4" s="402"/>
      <c r="AP4" s="402"/>
    </row>
    <row r="5" spans="2:42" s="404" customFormat="1" hidden="1" x14ac:dyDescent="0.2">
      <c r="B5" s="547"/>
      <c r="C5" s="547"/>
      <c r="D5" s="546"/>
      <c r="E5" s="546"/>
      <c r="F5" s="554"/>
      <c r="G5" s="554"/>
      <c r="H5" s="555"/>
      <c r="I5" s="555"/>
      <c r="J5" s="555"/>
      <c r="K5" s="555"/>
      <c r="L5" s="542" t="s">
        <v>1182</v>
      </c>
      <c r="M5" s="541" t="s">
        <v>1181</v>
      </c>
      <c r="N5" s="402"/>
      <c r="O5" s="402"/>
      <c r="P5" s="402"/>
      <c r="Q5" s="403"/>
      <c r="R5" s="402"/>
      <c r="S5" s="402"/>
      <c r="T5" s="402"/>
      <c r="U5" s="402" t="s">
        <v>1180</v>
      </c>
      <c r="V5" s="540"/>
      <c r="W5" s="402"/>
      <c r="X5" s="402"/>
      <c r="Y5" s="402"/>
      <c r="Z5" s="402"/>
      <c r="AA5" s="402"/>
      <c r="AB5" s="402"/>
      <c r="AC5" s="402"/>
      <c r="AD5" s="402"/>
      <c r="AE5" s="402"/>
      <c r="AF5" s="402"/>
      <c r="AG5" s="402"/>
      <c r="AH5" s="402"/>
      <c r="AI5" s="402"/>
      <c r="AJ5" s="402"/>
      <c r="AK5" s="402"/>
      <c r="AL5" s="402"/>
      <c r="AM5" s="402"/>
      <c r="AN5" s="402"/>
      <c r="AO5" s="402"/>
      <c r="AP5" s="402"/>
    </row>
    <row r="6" spans="2:42" s="404" customFormat="1" hidden="1" x14ac:dyDescent="0.2">
      <c r="B6" s="547"/>
      <c r="C6" s="547"/>
      <c r="D6" s="546"/>
      <c r="E6" s="546"/>
      <c r="F6" s="554"/>
      <c r="G6" s="554"/>
      <c r="H6" s="555"/>
      <c r="I6" s="555"/>
      <c r="J6" s="555"/>
      <c r="K6" s="555"/>
      <c r="P6" s="536"/>
      <c r="Q6" s="535"/>
      <c r="T6" s="534"/>
      <c r="U6" s="534"/>
      <c r="V6" s="534"/>
      <c r="X6" s="534"/>
      <c r="AJ6" s="533"/>
    </row>
    <row r="7" spans="2:42" s="404" customFormat="1" hidden="1" x14ac:dyDescent="0.2">
      <c r="B7" s="547"/>
      <c r="C7" s="547"/>
      <c r="D7" s="546"/>
      <c r="E7" s="546"/>
      <c r="F7" s="554"/>
      <c r="G7" s="554"/>
      <c r="H7" s="555"/>
      <c r="I7" s="555"/>
      <c r="J7" s="555"/>
      <c r="K7" s="555"/>
      <c r="L7" s="539" t="e">
        <f ca="1">+INDEX(J3809:J51045,MIN(IF(SUBTOTAL(3,OFFSET(#REF!,ROW(J3809:J51045)-ROW(#REF!),0)),ROW(J3809:J51045)-ROW(#REF!)+1)))</f>
        <v>#REF!</v>
      </c>
      <c r="P7" s="538"/>
      <c r="Q7" s="535"/>
      <c r="T7" s="534"/>
      <c r="U7" s="534"/>
      <c r="V7" s="534"/>
      <c r="X7" s="534"/>
      <c r="AJ7" s="533"/>
    </row>
    <row r="8" spans="2:42" s="404" customFormat="1" hidden="1" x14ac:dyDescent="0.2">
      <c r="B8" s="546"/>
      <c r="C8" s="546"/>
      <c r="D8" s="546"/>
      <c r="E8" s="546"/>
      <c r="F8" s="554"/>
      <c r="G8" s="554"/>
      <c r="H8" s="555"/>
      <c r="I8" s="555"/>
      <c r="J8" s="555"/>
      <c r="K8" s="555"/>
      <c r="L8" s="537" t="e">
        <f ca="1">+INDEX(K3809:K51046,MIN(IF(SUBTOTAL(3,OFFSET(#REF!,ROW(K3809:K51046)-ROW(#REF!),0)),ROW(K3809:K51046)-ROW(#REF!)+1)))</f>
        <v>#REF!</v>
      </c>
      <c r="P8" s="536"/>
      <c r="Q8" s="535"/>
      <c r="T8" s="534"/>
      <c r="U8" s="534"/>
      <c r="V8" s="534"/>
      <c r="X8" s="534"/>
      <c r="AJ8" s="533"/>
    </row>
    <row r="9" spans="2:42" s="404" customFormat="1" hidden="1" x14ac:dyDescent="0.2">
      <c r="B9" s="546"/>
      <c r="C9" s="546"/>
      <c r="D9" s="546"/>
      <c r="E9" s="546"/>
      <c r="F9" s="554"/>
      <c r="G9" s="554"/>
      <c r="H9" s="555"/>
      <c r="I9" s="555"/>
      <c r="J9" s="555"/>
      <c r="K9" s="555"/>
      <c r="P9" s="536"/>
      <c r="Q9" s="535"/>
      <c r="T9" s="534"/>
      <c r="U9" s="534"/>
      <c r="V9" s="534"/>
      <c r="X9" s="534"/>
      <c r="AJ9" s="533"/>
    </row>
    <row r="10" spans="2:42" s="404" customFormat="1" ht="57.75" customHeight="1" thickBot="1" x14ac:dyDescent="0.25">
      <c r="B10" s="556" t="s">
        <v>1179</v>
      </c>
      <c r="C10" s="556" t="s">
        <v>1178</v>
      </c>
      <c r="D10" s="557" t="s">
        <v>1177</v>
      </c>
      <c r="E10" s="557" t="s">
        <v>1</v>
      </c>
      <c r="F10" s="558" t="s">
        <v>1176</v>
      </c>
      <c r="G10" s="558" t="s">
        <v>1175</v>
      </c>
      <c r="H10" s="558" t="s">
        <v>1174</v>
      </c>
      <c r="I10" s="558" t="s">
        <v>1173</v>
      </c>
      <c r="J10" s="558" t="s">
        <v>1172</v>
      </c>
      <c r="K10" s="558" t="s">
        <v>1171</v>
      </c>
      <c r="L10" s="1009" t="s">
        <v>1170</v>
      </c>
      <c r="M10" s="1009"/>
      <c r="N10" s="698" t="s">
        <v>1169</v>
      </c>
      <c r="O10" s="698" t="s">
        <v>1168</v>
      </c>
      <c r="P10" s="1006" t="s">
        <v>1167</v>
      </c>
      <c r="Q10" s="1006"/>
      <c r="R10" s="698" t="s">
        <v>1166</v>
      </c>
      <c r="S10" s="1007" t="s">
        <v>1165</v>
      </c>
      <c r="T10" s="1009"/>
      <c r="U10" s="1009"/>
      <c r="V10" s="1009"/>
      <c r="W10" s="1007" t="s">
        <v>1164</v>
      </c>
      <c r="X10" s="1007"/>
      <c r="Y10" s="1006" t="s">
        <v>1163</v>
      </c>
      <c r="Z10" s="1007"/>
      <c r="AA10" s="1006" t="s">
        <v>1162</v>
      </c>
      <c r="AB10" s="1007"/>
      <c r="AC10" s="1006" t="s">
        <v>1161</v>
      </c>
      <c r="AD10" s="1007"/>
      <c r="AE10" s="1006" t="s">
        <v>1160</v>
      </c>
      <c r="AF10" s="1007"/>
      <c r="AG10" s="1008" t="s">
        <v>2184</v>
      </c>
      <c r="AH10" s="1009"/>
      <c r="AI10" s="1006" t="s">
        <v>1159</v>
      </c>
      <c r="AJ10" s="1007"/>
      <c r="AK10" s="699" t="s">
        <v>1158</v>
      </c>
      <c r="AL10" s="699" t="s">
        <v>1157</v>
      </c>
      <c r="AM10" s="699" t="s">
        <v>1156</v>
      </c>
      <c r="AN10" s="699" t="s">
        <v>1155</v>
      </c>
      <c r="AO10" s="700" t="s">
        <v>1154</v>
      </c>
      <c r="AP10" s="731" t="s">
        <v>2185</v>
      </c>
    </row>
    <row r="11" spans="2:42" s="404" customFormat="1" ht="13.5" thickTop="1" x14ac:dyDescent="0.2">
      <c r="B11" s="445" t="s">
        <v>196</v>
      </c>
      <c r="C11" s="444" t="s">
        <v>195</v>
      </c>
      <c r="D11" s="443" t="s">
        <v>161</v>
      </c>
      <c r="E11" s="442" t="s">
        <v>50</v>
      </c>
      <c r="F11" s="440">
        <v>44007</v>
      </c>
      <c r="G11" s="440">
        <v>44046</v>
      </c>
      <c r="H11" s="419">
        <v>2012</v>
      </c>
      <c r="I11" s="418"/>
      <c r="J11" s="418" t="s">
        <v>160</v>
      </c>
      <c r="K11" s="439" t="s">
        <v>189</v>
      </c>
      <c r="L11" s="822" t="s">
        <v>203</v>
      </c>
      <c r="M11" s="823"/>
      <c r="N11" s="791" t="s">
        <v>202</v>
      </c>
      <c r="O11" s="879" t="s">
        <v>201</v>
      </c>
      <c r="P11" s="831"/>
      <c r="Q11" s="882"/>
      <c r="R11" s="828" t="s">
        <v>185</v>
      </c>
      <c r="S11" s="434" t="s">
        <v>184</v>
      </c>
      <c r="T11" s="438">
        <v>185360</v>
      </c>
      <c r="U11" s="434" t="s">
        <v>183</v>
      </c>
      <c r="V11" s="485">
        <f>T16+T14-0.01</f>
        <v>44046.99</v>
      </c>
      <c r="W11" s="434" t="s">
        <v>182</v>
      </c>
      <c r="X11" s="436">
        <v>185360</v>
      </c>
      <c r="Y11" s="434" t="s">
        <v>181</v>
      </c>
      <c r="Z11" s="435">
        <v>1</v>
      </c>
      <c r="AA11" s="434" t="s">
        <v>180</v>
      </c>
      <c r="AB11" s="433">
        <v>0</v>
      </c>
      <c r="AC11" s="791" t="s">
        <v>199</v>
      </c>
      <c r="AE11" s="434" t="s">
        <v>181</v>
      </c>
      <c r="AF11" s="435">
        <v>1</v>
      </c>
      <c r="AG11" s="434" t="s">
        <v>181</v>
      </c>
      <c r="AH11" s="435">
        <v>1</v>
      </c>
      <c r="AI11" s="434" t="s">
        <v>180</v>
      </c>
      <c r="AJ11" s="433">
        <v>0</v>
      </c>
      <c r="AN11" s="791" t="s">
        <v>199</v>
      </c>
      <c r="AO11" s="791" t="s">
        <v>199</v>
      </c>
      <c r="AP11" s="791" t="s">
        <v>2143</v>
      </c>
    </row>
    <row r="12" spans="2:42" s="404" customFormat="1" x14ac:dyDescent="0.2">
      <c r="B12" s="425" t="s">
        <v>196</v>
      </c>
      <c r="C12" s="424" t="s">
        <v>195</v>
      </c>
      <c r="D12" s="423" t="s">
        <v>161</v>
      </c>
      <c r="E12" s="422" t="s">
        <v>50</v>
      </c>
      <c r="F12" s="440">
        <v>44007</v>
      </c>
      <c r="G12" s="420">
        <v>44046</v>
      </c>
      <c r="H12" s="419">
        <v>2012</v>
      </c>
      <c r="I12" s="418"/>
      <c r="J12" s="418" t="s">
        <v>160</v>
      </c>
      <c r="K12" s="417" t="s">
        <v>159</v>
      </c>
      <c r="L12" s="824"/>
      <c r="M12" s="825"/>
      <c r="N12" s="792"/>
      <c r="O12" s="880"/>
      <c r="P12" s="832"/>
      <c r="Q12" s="883"/>
      <c r="R12" s="829"/>
      <c r="S12" s="416" t="s">
        <v>179</v>
      </c>
      <c r="T12" s="432" t="s">
        <v>198</v>
      </c>
      <c r="U12" s="416" t="s">
        <v>177</v>
      </c>
      <c r="V12" s="415"/>
      <c r="W12" s="416" t="s">
        <v>176</v>
      </c>
      <c r="X12" s="428">
        <v>185360</v>
      </c>
      <c r="Y12" s="416" t="s">
        <v>175</v>
      </c>
      <c r="Z12" s="426"/>
      <c r="AA12" s="416" t="s">
        <v>174</v>
      </c>
      <c r="AB12" s="430">
        <v>0</v>
      </c>
      <c r="AC12" s="792"/>
      <c r="AE12" s="416" t="s">
        <v>175</v>
      </c>
      <c r="AF12" s="426"/>
      <c r="AG12" s="416" t="s">
        <v>175</v>
      </c>
      <c r="AH12" s="426"/>
      <c r="AI12" s="416" t="s">
        <v>174</v>
      </c>
      <c r="AJ12" s="430">
        <v>0</v>
      </c>
      <c r="AN12" s="792"/>
      <c r="AO12" s="792"/>
      <c r="AP12" s="792"/>
    </row>
    <row r="13" spans="2:42" s="404" customFormat="1" ht="12.75" customHeight="1" x14ac:dyDescent="0.2">
      <c r="B13" s="425" t="s">
        <v>196</v>
      </c>
      <c r="C13" s="424" t="s">
        <v>195</v>
      </c>
      <c r="D13" s="423" t="s">
        <v>161</v>
      </c>
      <c r="E13" s="442" t="s">
        <v>50</v>
      </c>
      <c r="F13" s="440">
        <v>44007</v>
      </c>
      <c r="G13" s="420">
        <v>44046</v>
      </c>
      <c r="H13" s="419">
        <v>2012</v>
      </c>
      <c r="I13" s="418"/>
      <c r="J13" s="418" t="s">
        <v>160</v>
      </c>
      <c r="K13" s="417" t="s">
        <v>159</v>
      </c>
      <c r="L13" s="824"/>
      <c r="M13" s="825"/>
      <c r="N13" s="792"/>
      <c r="O13" s="880"/>
      <c r="P13" s="832"/>
      <c r="Q13" s="883"/>
      <c r="R13" s="829"/>
      <c r="S13" s="416" t="s">
        <v>173</v>
      </c>
      <c r="T13" s="450" t="s">
        <v>2007</v>
      </c>
      <c r="U13" s="416" t="s">
        <v>171</v>
      </c>
      <c r="V13" s="427"/>
      <c r="W13" s="416" t="s">
        <v>170</v>
      </c>
      <c r="X13" s="428"/>
      <c r="Y13" s="416" t="s">
        <v>169</v>
      </c>
      <c r="Z13" s="426">
        <v>1</v>
      </c>
      <c r="AA13" s="816"/>
      <c r="AB13" s="817"/>
      <c r="AC13" s="792"/>
      <c r="AE13" s="416" t="s">
        <v>169</v>
      </c>
      <c r="AF13" s="426">
        <v>1</v>
      </c>
      <c r="AG13" s="416" t="s">
        <v>169</v>
      </c>
      <c r="AH13" s="426">
        <v>1</v>
      </c>
      <c r="AI13" s="816"/>
      <c r="AJ13" s="817"/>
      <c r="AN13" s="792"/>
      <c r="AO13" s="792"/>
      <c r="AP13" s="792"/>
    </row>
    <row r="14" spans="2:42" s="404" customFormat="1" x14ac:dyDescent="0.2">
      <c r="B14" s="425" t="s">
        <v>196</v>
      </c>
      <c r="C14" s="424" t="s">
        <v>195</v>
      </c>
      <c r="D14" s="423" t="s">
        <v>161</v>
      </c>
      <c r="E14" s="442" t="s">
        <v>50</v>
      </c>
      <c r="F14" s="440">
        <v>44007</v>
      </c>
      <c r="G14" s="420">
        <v>44046</v>
      </c>
      <c r="H14" s="419">
        <v>2012</v>
      </c>
      <c r="I14" s="418"/>
      <c r="J14" s="418" t="s">
        <v>160</v>
      </c>
      <c r="K14" s="417" t="s">
        <v>159</v>
      </c>
      <c r="L14" s="824"/>
      <c r="M14" s="825"/>
      <c r="N14" s="792"/>
      <c r="O14" s="880"/>
      <c r="P14" s="832"/>
      <c r="Q14" s="883"/>
      <c r="R14" s="829"/>
      <c r="S14" s="416" t="s">
        <v>168</v>
      </c>
      <c r="T14" s="427">
        <v>40</v>
      </c>
      <c r="U14" s="416" t="s">
        <v>167</v>
      </c>
      <c r="V14" s="427"/>
      <c r="W14" s="816"/>
      <c r="X14" s="817"/>
      <c r="Y14" s="416" t="s">
        <v>166</v>
      </c>
      <c r="Z14" s="426">
        <v>0</v>
      </c>
      <c r="AA14" s="816"/>
      <c r="AB14" s="817"/>
      <c r="AC14" s="792"/>
      <c r="AE14" s="416" t="s">
        <v>166</v>
      </c>
      <c r="AF14" s="426">
        <f>IF(AF12="",AF13-AF11,AF13-AF12)</f>
        <v>0</v>
      </c>
      <c r="AG14" s="416" t="s">
        <v>166</v>
      </c>
      <c r="AH14" s="426">
        <f>IF(AH12="",AH13-AH11,AH13-AH12)</f>
        <v>0</v>
      </c>
      <c r="AI14" s="816"/>
      <c r="AJ14" s="817"/>
      <c r="AN14" s="792"/>
      <c r="AO14" s="792"/>
      <c r="AP14" s="792"/>
    </row>
    <row r="15" spans="2:42" s="404" customFormat="1" x14ac:dyDescent="0.2">
      <c r="B15" s="425" t="s">
        <v>196</v>
      </c>
      <c r="C15" s="424" t="s">
        <v>195</v>
      </c>
      <c r="D15" s="423" t="s">
        <v>161</v>
      </c>
      <c r="E15" s="442" t="s">
        <v>50</v>
      </c>
      <c r="F15" s="440">
        <v>44007</v>
      </c>
      <c r="G15" s="420">
        <v>44046</v>
      </c>
      <c r="H15" s="419">
        <v>2012</v>
      </c>
      <c r="I15" s="418"/>
      <c r="J15" s="418" t="s">
        <v>160</v>
      </c>
      <c r="K15" s="417" t="s">
        <v>159</v>
      </c>
      <c r="L15" s="824"/>
      <c r="M15" s="825"/>
      <c r="N15" s="792"/>
      <c r="O15" s="880"/>
      <c r="P15" s="832"/>
      <c r="Q15" s="883"/>
      <c r="R15" s="829"/>
      <c r="S15" s="416" t="s">
        <v>165</v>
      </c>
      <c r="T15" s="415"/>
      <c r="U15" s="416" t="s">
        <v>164</v>
      </c>
      <c r="V15" s="415">
        <v>44046</v>
      </c>
      <c r="W15" s="816"/>
      <c r="X15" s="817"/>
      <c r="Y15" s="816"/>
      <c r="Z15" s="817"/>
      <c r="AA15" s="816"/>
      <c r="AB15" s="817"/>
      <c r="AC15" s="792"/>
      <c r="AE15" s="816"/>
      <c r="AF15" s="817"/>
      <c r="AG15" s="816"/>
      <c r="AH15" s="817"/>
      <c r="AI15" s="816"/>
      <c r="AJ15" s="817"/>
      <c r="AN15" s="792"/>
      <c r="AO15" s="792"/>
      <c r="AP15" s="792"/>
    </row>
    <row r="16" spans="2:42" s="404" customFormat="1" ht="13.5" thickBot="1" x14ac:dyDescent="0.25">
      <c r="B16" s="414" t="s">
        <v>196</v>
      </c>
      <c r="C16" s="413" t="s">
        <v>195</v>
      </c>
      <c r="D16" s="412" t="s">
        <v>161</v>
      </c>
      <c r="E16" s="411" t="s">
        <v>50</v>
      </c>
      <c r="F16" s="518">
        <v>44007</v>
      </c>
      <c r="G16" s="409">
        <v>44046</v>
      </c>
      <c r="H16" s="408">
        <v>2012</v>
      </c>
      <c r="I16" s="407"/>
      <c r="J16" s="407" t="s">
        <v>160</v>
      </c>
      <c r="K16" s="407" t="s">
        <v>159</v>
      </c>
      <c r="L16" s="826"/>
      <c r="M16" s="827"/>
      <c r="N16" s="793"/>
      <c r="O16" s="881"/>
      <c r="P16" s="833"/>
      <c r="Q16" s="884"/>
      <c r="R16" s="830"/>
      <c r="S16" s="406" t="s">
        <v>158</v>
      </c>
      <c r="T16" s="405">
        <v>44007</v>
      </c>
      <c r="U16" s="820"/>
      <c r="V16" s="821"/>
      <c r="W16" s="818"/>
      <c r="X16" s="819"/>
      <c r="Y16" s="818"/>
      <c r="Z16" s="819"/>
      <c r="AA16" s="818"/>
      <c r="AB16" s="819"/>
      <c r="AC16" s="793"/>
      <c r="AE16" s="818"/>
      <c r="AF16" s="819"/>
      <c r="AG16" s="818"/>
      <c r="AH16" s="819"/>
      <c r="AI16" s="818"/>
      <c r="AJ16" s="819"/>
      <c r="AN16" s="793"/>
      <c r="AO16" s="793"/>
      <c r="AP16" s="793"/>
    </row>
    <row r="17" spans="2:42" s="404" customFormat="1" ht="12.75" customHeight="1" thickTop="1" x14ac:dyDescent="0.2">
      <c r="B17" s="445" t="s">
        <v>196</v>
      </c>
      <c r="C17" s="444" t="s">
        <v>304</v>
      </c>
      <c r="D17" s="443" t="s">
        <v>161</v>
      </c>
      <c r="E17" s="442" t="s">
        <v>50</v>
      </c>
      <c r="F17" s="440">
        <v>42816</v>
      </c>
      <c r="G17" s="440">
        <v>44127</v>
      </c>
      <c r="H17" s="419">
        <v>2014</v>
      </c>
      <c r="I17" s="418" t="s">
        <v>185</v>
      </c>
      <c r="J17" s="418" t="s">
        <v>160</v>
      </c>
      <c r="K17" s="439" t="s">
        <v>689</v>
      </c>
      <c r="L17" s="822" t="s">
        <v>696</v>
      </c>
      <c r="M17" s="823"/>
      <c r="N17" s="791" t="s">
        <v>695</v>
      </c>
      <c r="O17" s="828" t="s">
        <v>694</v>
      </c>
      <c r="P17" s="831">
        <v>12.77399</v>
      </c>
      <c r="Q17" s="834" t="s">
        <v>218</v>
      </c>
      <c r="R17" s="828" t="s">
        <v>185</v>
      </c>
      <c r="S17" s="434" t="s">
        <v>184</v>
      </c>
      <c r="T17" s="438">
        <v>117410426.3</v>
      </c>
      <c r="U17" s="434" t="s">
        <v>183</v>
      </c>
      <c r="V17" s="437">
        <f>T22+T20-0.001</f>
        <v>43668.999000000003</v>
      </c>
      <c r="W17" s="434" t="s">
        <v>182</v>
      </c>
      <c r="X17" s="436">
        <f>T17</f>
        <v>117410426.3</v>
      </c>
      <c r="Y17" s="434" t="s">
        <v>181</v>
      </c>
      <c r="Z17" s="435">
        <v>1</v>
      </c>
      <c r="AA17" s="475" t="s">
        <v>181</v>
      </c>
      <c r="AB17" s="474">
        <v>1</v>
      </c>
      <c r="AC17" s="475" t="s">
        <v>181</v>
      </c>
      <c r="AD17" s="474">
        <v>1</v>
      </c>
      <c r="AE17" s="434" t="s">
        <v>181</v>
      </c>
      <c r="AF17" s="435">
        <v>1</v>
      </c>
      <c r="AG17" s="434" t="s">
        <v>181</v>
      </c>
      <c r="AH17" s="435">
        <v>1</v>
      </c>
      <c r="AI17" s="434" t="s">
        <v>180</v>
      </c>
      <c r="AJ17" s="433">
        <v>20</v>
      </c>
      <c r="AK17" s="791" t="s">
        <v>693</v>
      </c>
      <c r="AL17" s="791" t="s">
        <v>693</v>
      </c>
      <c r="AM17" s="791" t="s">
        <v>693</v>
      </c>
      <c r="AN17" s="791" t="s">
        <v>227</v>
      </c>
      <c r="AO17" s="791" t="s">
        <v>227</v>
      </c>
      <c r="AP17" s="791" t="s">
        <v>2143</v>
      </c>
    </row>
    <row r="18" spans="2:42" s="404" customFormat="1" ht="15" customHeight="1" x14ac:dyDescent="0.2">
      <c r="B18" s="425" t="s">
        <v>196</v>
      </c>
      <c r="C18" s="424" t="s">
        <v>304</v>
      </c>
      <c r="D18" s="423" t="s">
        <v>161</v>
      </c>
      <c r="E18" s="422" t="s">
        <v>50</v>
      </c>
      <c r="F18" s="420">
        <v>42816</v>
      </c>
      <c r="G18" s="420">
        <v>44127</v>
      </c>
      <c r="H18" s="419">
        <v>2014</v>
      </c>
      <c r="I18" s="418" t="s">
        <v>185</v>
      </c>
      <c r="J18" s="418" t="s">
        <v>160</v>
      </c>
      <c r="K18" s="417" t="s">
        <v>689</v>
      </c>
      <c r="L18" s="824"/>
      <c r="M18" s="825"/>
      <c r="N18" s="792"/>
      <c r="O18" s="829"/>
      <c r="P18" s="832"/>
      <c r="Q18" s="835"/>
      <c r="R18" s="829"/>
      <c r="S18" s="416" t="s">
        <v>179</v>
      </c>
      <c r="T18" s="432" t="s">
        <v>692</v>
      </c>
      <c r="U18" s="416" t="s">
        <v>177</v>
      </c>
      <c r="V18" s="431">
        <f>V17+V19+V20</f>
        <v>44097.999000000003</v>
      </c>
      <c r="W18" s="416" t="s">
        <v>176</v>
      </c>
      <c r="X18" s="428">
        <f>X17</f>
        <v>117410426.3</v>
      </c>
      <c r="Y18" s="416" t="s">
        <v>175</v>
      </c>
      <c r="Z18" s="426">
        <v>0.95526999999999995</v>
      </c>
      <c r="AA18" s="471" t="s">
        <v>175</v>
      </c>
      <c r="AB18" s="470">
        <v>1</v>
      </c>
      <c r="AC18" s="471" t="s">
        <v>175</v>
      </c>
      <c r="AD18" s="470">
        <v>1</v>
      </c>
      <c r="AE18" s="416" t="s">
        <v>175</v>
      </c>
      <c r="AF18" s="426">
        <v>1</v>
      </c>
      <c r="AG18" s="416" t="s">
        <v>175</v>
      </c>
      <c r="AH18" s="426">
        <v>1</v>
      </c>
      <c r="AI18" s="416" t="s">
        <v>174</v>
      </c>
      <c r="AJ18" s="430">
        <v>600</v>
      </c>
      <c r="AK18" s="792"/>
      <c r="AL18" s="792"/>
      <c r="AM18" s="792"/>
      <c r="AN18" s="792"/>
      <c r="AO18" s="792"/>
      <c r="AP18" s="792"/>
    </row>
    <row r="19" spans="2:42" s="404" customFormat="1" ht="13.5" customHeight="1" x14ac:dyDescent="0.2">
      <c r="B19" s="425" t="s">
        <v>196</v>
      </c>
      <c r="C19" s="424" t="s">
        <v>304</v>
      </c>
      <c r="D19" s="423" t="s">
        <v>161</v>
      </c>
      <c r="E19" s="422" t="s">
        <v>50</v>
      </c>
      <c r="F19" s="420">
        <v>42816</v>
      </c>
      <c r="G19" s="420">
        <v>44127</v>
      </c>
      <c r="H19" s="419">
        <v>2014</v>
      </c>
      <c r="I19" s="418" t="s">
        <v>185</v>
      </c>
      <c r="J19" s="418" t="s">
        <v>160</v>
      </c>
      <c r="K19" s="417" t="s">
        <v>689</v>
      </c>
      <c r="L19" s="824"/>
      <c r="M19" s="825"/>
      <c r="N19" s="792"/>
      <c r="O19" s="829"/>
      <c r="P19" s="832"/>
      <c r="Q19" s="835"/>
      <c r="R19" s="829"/>
      <c r="S19" s="416" t="s">
        <v>173</v>
      </c>
      <c r="T19" s="429" t="s">
        <v>691</v>
      </c>
      <c r="U19" s="416" t="s">
        <v>171</v>
      </c>
      <c r="V19" s="427"/>
      <c r="W19" s="416" t="s">
        <v>170</v>
      </c>
      <c r="X19" s="494">
        <f>X18*90%</f>
        <v>105669383.67</v>
      </c>
      <c r="Y19" s="416" t="s">
        <v>169</v>
      </c>
      <c r="Z19" s="426">
        <v>0.87822</v>
      </c>
      <c r="AA19" s="471" t="s">
        <v>169</v>
      </c>
      <c r="AB19" s="470">
        <v>0.97</v>
      </c>
      <c r="AC19" s="471" t="s">
        <v>169</v>
      </c>
      <c r="AD19" s="470">
        <v>0.97</v>
      </c>
      <c r="AE19" s="416" t="s">
        <v>169</v>
      </c>
      <c r="AF19" s="426">
        <v>1</v>
      </c>
      <c r="AG19" s="416" t="s">
        <v>169</v>
      </c>
      <c r="AH19" s="426">
        <v>1</v>
      </c>
      <c r="AI19" s="816"/>
      <c r="AJ19" s="817"/>
      <c r="AK19" s="792"/>
      <c r="AL19" s="792"/>
      <c r="AM19" s="792"/>
      <c r="AN19" s="792"/>
      <c r="AO19" s="792"/>
      <c r="AP19" s="792"/>
    </row>
    <row r="20" spans="2:42" s="404" customFormat="1" ht="15" customHeight="1" x14ac:dyDescent="0.2">
      <c r="B20" s="425" t="s">
        <v>196</v>
      </c>
      <c r="C20" s="424" t="s">
        <v>304</v>
      </c>
      <c r="D20" s="423" t="s">
        <v>161</v>
      </c>
      <c r="E20" s="422" t="s">
        <v>50</v>
      </c>
      <c r="F20" s="420">
        <v>42816</v>
      </c>
      <c r="G20" s="420">
        <v>44127</v>
      </c>
      <c r="H20" s="419">
        <v>2014</v>
      </c>
      <c r="I20" s="418" t="s">
        <v>185</v>
      </c>
      <c r="J20" s="418" t="s">
        <v>160</v>
      </c>
      <c r="K20" s="417" t="s">
        <v>689</v>
      </c>
      <c r="L20" s="824"/>
      <c r="M20" s="825"/>
      <c r="N20" s="792"/>
      <c r="O20" s="829"/>
      <c r="P20" s="832"/>
      <c r="Q20" s="835"/>
      <c r="R20" s="829"/>
      <c r="S20" s="416" t="s">
        <v>168</v>
      </c>
      <c r="T20" s="427">
        <v>853</v>
      </c>
      <c r="U20" s="416" t="s">
        <v>167</v>
      </c>
      <c r="V20" s="427">
        <f>373+56</f>
        <v>429</v>
      </c>
      <c r="W20" s="816"/>
      <c r="X20" s="817"/>
      <c r="Y20" s="416" t="s">
        <v>166</v>
      </c>
      <c r="Z20" s="426">
        <f>IF(Z18="",Z19-Z17,Z19-Z18)</f>
        <v>-7.7049999999999952E-2</v>
      </c>
      <c r="AA20" s="471" t="s">
        <v>166</v>
      </c>
      <c r="AB20" s="470">
        <f>IF(AB18="",AB19-AB17,AB19-AB18)</f>
        <v>-3.0000000000000027E-2</v>
      </c>
      <c r="AC20" s="471" t="s">
        <v>166</v>
      </c>
      <c r="AD20" s="470">
        <f>IF(AD18="",AD19-AD17,AD19-AD18)</f>
        <v>-3.0000000000000027E-2</v>
      </c>
      <c r="AE20" s="416" t="s">
        <v>166</v>
      </c>
      <c r="AF20" s="426">
        <f>IF(AF18="",AF19-AF17,AF19-AF18)</f>
        <v>0</v>
      </c>
      <c r="AG20" s="416" t="s">
        <v>166</v>
      </c>
      <c r="AH20" s="426">
        <f>IF(AH18="",AH19-AH17,AH19-AH18)</f>
        <v>0</v>
      </c>
      <c r="AI20" s="816"/>
      <c r="AJ20" s="817"/>
      <c r="AK20" s="792"/>
      <c r="AL20" s="792"/>
      <c r="AM20" s="792"/>
      <c r="AN20" s="792"/>
      <c r="AO20" s="792"/>
      <c r="AP20" s="792"/>
    </row>
    <row r="21" spans="2:42" s="404" customFormat="1" ht="15" customHeight="1" x14ac:dyDescent="0.2">
      <c r="B21" s="425" t="s">
        <v>196</v>
      </c>
      <c r="C21" s="424" t="s">
        <v>304</v>
      </c>
      <c r="D21" s="423" t="s">
        <v>161</v>
      </c>
      <c r="E21" s="422" t="s">
        <v>50</v>
      </c>
      <c r="F21" s="420">
        <v>42816</v>
      </c>
      <c r="G21" s="420">
        <v>44127</v>
      </c>
      <c r="H21" s="419">
        <v>2014</v>
      </c>
      <c r="I21" s="418" t="s">
        <v>185</v>
      </c>
      <c r="J21" s="418" t="s">
        <v>160</v>
      </c>
      <c r="K21" s="417" t="s">
        <v>689</v>
      </c>
      <c r="L21" s="824"/>
      <c r="M21" s="825"/>
      <c r="N21" s="792"/>
      <c r="O21" s="829"/>
      <c r="P21" s="832"/>
      <c r="Q21" s="835"/>
      <c r="R21" s="829"/>
      <c r="S21" s="416" t="s">
        <v>165</v>
      </c>
      <c r="T21" s="415" t="s">
        <v>690</v>
      </c>
      <c r="U21" s="416" t="s">
        <v>164</v>
      </c>
      <c r="V21" s="415">
        <v>44127</v>
      </c>
      <c r="W21" s="816"/>
      <c r="X21" s="817"/>
      <c r="Y21" s="816"/>
      <c r="Z21" s="817"/>
      <c r="AA21" s="945"/>
      <c r="AB21" s="946"/>
      <c r="AC21" s="945"/>
      <c r="AD21" s="946"/>
      <c r="AE21" s="816"/>
      <c r="AF21" s="817"/>
      <c r="AG21" s="816"/>
      <c r="AH21" s="817"/>
      <c r="AI21" s="816"/>
      <c r="AJ21" s="817"/>
      <c r="AK21" s="792"/>
      <c r="AL21" s="792"/>
      <c r="AM21" s="792"/>
      <c r="AN21" s="792"/>
      <c r="AO21" s="792"/>
      <c r="AP21" s="792"/>
    </row>
    <row r="22" spans="2:42" s="404" customFormat="1" ht="15" customHeight="1" thickBot="1" x14ac:dyDescent="0.25">
      <c r="B22" s="414" t="s">
        <v>196</v>
      </c>
      <c r="C22" s="413" t="s">
        <v>304</v>
      </c>
      <c r="D22" s="412" t="s">
        <v>161</v>
      </c>
      <c r="E22" s="411" t="s">
        <v>50</v>
      </c>
      <c r="F22" s="409">
        <v>42816</v>
      </c>
      <c r="G22" s="409">
        <v>44127</v>
      </c>
      <c r="H22" s="408">
        <v>2014</v>
      </c>
      <c r="I22" s="407" t="s">
        <v>185</v>
      </c>
      <c r="J22" s="407" t="s">
        <v>160</v>
      </c>
      <c r="K22" s="407" t="s">
        <v>689</v>
      </c>
      <c r="L22" s="826"/>
      <c r="M22" s="827"/>
      <c r="N22" s="793"/>
      <c r="O22" s="830"/>
      <c r="P22" s="833"/>
      <c r="Q22" s="836"/>
      <c r="R22" s="830"/>
      <c r="S22" s="406" t="s">
        <v>158</v>
      </c>
      <c r="T22" s="451">
        <v>42816</v>
      </c>
      <c r="U22" s="820"/>
      <c r="V22" s="821"/>
      <c r="W22" s="818"/>
      <c r="X22" s="819"/>
      <c r="Y22" s="818"/>
      <c r="Z22" s="819"/>
      <c r="AA22" s="947"/>
      <c r="AB22" s="948"/>
      <c r="AC22" s="947"/>
      <c r="AD22" s="948"/>
      <c r="AE22" s="818"/>
      <c r="AF22" s="819"/>
      <c r="AG22" s="818"/>
      <c r="AH22" s="819"/>
      <c r="AI22" s="818"/>
      <c r="AJ22" s="819"/>
      <c r="AK22" s="793"/>
      <c r="AL22" s="793"/>
      <c r="AM22" s="793"/>
      <c r="AN22" s="792"/>
      <c r="AO22" s="792"/>
      <c r="AP22" s="793"/>
    </row>
    <row r="23" spans="2:42" s="404" customFormat="1" ht="12.75" customHeight="1" thickTop="1" x14ac:dyDescent="0.2">
      <c r="B23" s="445" t="s">
        <v>2025</v>
      </c>
      <c r="C23" s="444" t="s">
        <v>433</v>
      </c>
      <c r="D23" s="443" t="s">
        <v>161</v>
      </c>
      <c r="E23" s="442" t="s">
        <v>50</v>
      </c>
      <c r="F23" s="440">
        <v>43129</v>
      </c>
      <c r="G23" s="440">
        <v>43872</v>
      </c>
      <c r="H23" s="419">
        <v>2014</v>
      </c>
      <c r="I23" s="418" t="s">
        <v>185</v>
      </c>
      <c r="J23" s="418" t="s">
        <v>160</v>
      </c>
      <c r="K23" s="439" t="s">
        <v>689</v>
      </c>
      <c r="L23" s="822" t="s">
        <v>1909</v>
      </c>
      <c r="M23" s="823"/>
      <c r="N23" s="791" t="s">
        <v>695</v>
      </c>
      <c r="O23" s="828" t="s">
        <v>694</v>
      </c>
      <c r="P23" s="831"/>
      <c r="Q23" s="834"/>
      <c r="R23" s="828" t="s">
        <v>185</v>
      </c>
      <c r="S23" s="434" t="s">
        <v>184</v>
      </c>
      <c r="T23" s="438">
        <v>4664033.76</v>
      </c>
      <c r="U23" s="434" t="s">
        <v>183</v>
      </c>
      <c r="V23" s="437">
        <f>T28+T26-0.001</f>
        <v>43304.999000000003</v>
      </c>
      <c r="W23" s="434" t="s">
        <v>182</v>
      </c>
      <c r="X23" s="436">
        <f>T23</f>
        <v>4664033.76</v>
      </c>
      <c r="Y23" s="434" t="s">
        <v>181</v>
      </c>
      <c r="Z23" s="435">
        <v>1</v>
      </c>
      <c r="AA23" s="475" t="s">
        <v>181</v>
      </c>
      <c r="AB23" s="474">
        <v>1</v>
      </c>
      <c r="AC23" s="475" t="s">
        <v>181</v>
      </c>
      <c r="AD23" s="474">
        <v>1</v>
      </c>
      <c r="AE23" s="434" t="s">
        <v>181</v>
      </c>
      <c r="AF23" s="435">
        <v>1</v>
      </c>
      <c r="AG23" s="434" t="s">
        <v>181</v>
      </c>
      <c r="AH23" s="435">
        <v>1</v>
      </c>
      <c r="AI23" s="434" t="s">
        <v>180</v>
      </c>
      <c r="AJ23" s="433">
        <v>20</v>
      </c>
      <c r="AK23" s="791" t="s">
        <v>693</v>
      </c>
      <c r="AL23" s="791" t="s">
        <v>693</v>
      </c>
      <c r="AM23" s="791" t="s">
        <v>693</v>
      </c>
      <c r="AN23" s="791" t="s">
        <v>227</v>
      </c>
      <c r="AO23" s="791" t="s">
        <v>227</v>
      </c>
      <c r="AP23" s="791" t="s">
        <v>2143</v>
      </c>
    </row>
    <row r="24" spans="2:42" s="404" customFormat="1" ht="15" customHeight="1" x14ac:dyDescent="0.2">
      <c r="B24" s="425" t="s">
        <v>2025</v>
      </c>
      <c r="C24" s="424" t="s">
        <v>433</v>
      </c>
      <c r="D24" s="423" t="s">
        <v>161</v>
      </c>
      <c r="E24" s="422" t="s">
        <v>50</v>
      </c>
      <c r="F24" s="420">
        <v>43129</v>
      </c>
      <c r="G24" s="420">
        <v>43872</v>
      </c>
      <c r="H24" s="419">
        <v>2014</v>
      </c>
      <c r="I24" s="418" t="s">
        <v>185</v>
      </c>
      <c r="J24" s="418" t="s">
        <v>160</v>
      </c>
      <c r="K24" s="417" t="s">
        <v>689</v>
      </c>
      <c r="L24" s="824"/>
      <c r="M24" s="825"/>
      <c r="N24" s="792"/>
      <c r="O24" s="829"/>
      <c r="P24" s="832"/>
      <c r="Q24" s="835"/>
      <c r="R24" s="829"/>
      <c r="S24" s="416" t="s">
        <v>179</v>
      </c>
      <c r="T24" s="432" t="s">
        <v>178</v>
      </c>
      <c r="U24" s="416" t="s">
        <v>177</v>
      </c>
      <c r="V24" s="431">
        <f>V23+V25</f>
        <v>43872.999000000003</v>
      </c>
      <c r="W24" s="416" t="s">
        <v>176</v>
      </c>
      <c r="X24" s="428">
        <f>X23</f>
        <v>4664033.76</v>
      </c>
      <c r="Y24" s="416" t="s">
        <v>175</v>
      </c>
      <c r="Z24" s="426">
        <v>0.95526999999999995</v>
      </c>
      <c r="AA24" s="471" t="s">
        <v>175</v>
      </c>
      <c r="AB24" s="470">
        <v>1</v>
      </c>
      <c r="AC24" s="471" t="s">
        <v>175</v>
      </c>
      <c r="AD24" s="470">
        <v>1</v>
      </c>
      <c r="AE24" s="416" t="s">
        <v>175</v>
      </c>
      <c r="AF24" s="426">
        <v>1</v>
      </c>
      <c r="AG24" s="416" t="s">
        <v>175</v>
      </c>
      <c r="AH24" s="426">
        <v>1</v>
      </c>
      <c r="AI24" s="416" t="s">
        <v>174</v>
      </c>
      <c r="AJ24" s="430">
        <v>600</v>
      </c>
      <c r="AK24" s="792"/>
      <c r="AL24" s="792"/>
      <c r="AM24" s="792"/>
      <c r="AN24" s="792"/>
      <c r="AO24" s="792"/>
      <c r="AP24" s="792"/>
    </row>
    <row r="25" spans="2:42" s="404" customFormat="1" ht="28.5" customHeight="1" x14ac:dyDescent="0.2">
      <c r="B25" s="425" t="s">
        <v>2025</v>
      </c>
      <c r="C25" s="424" t="s">
        <v>433</v>
      </c>
      <c r="D25" s="423" t="s">
        <v>161</v>
      </c>
      <c r="E25" s="422" t="s">
        <v>50</v>
      </c>
      <c r="F25" s="420">
        <v>43129</v>
      </c>
      <c r="G25" s="420">
        <v>43872</v>
      </c>
      <c r="H25" s="419">
        <v>2014</v>
      </c>
      <c r="I25" s="418" t="s">
        <v>185</v>
      </c>
      <c r="J25" s="418" t="s">
        <v>160</v>
      </c>
      <c r="K25" s="417" t="s">
        <v>689</v>
      </c>
      <c r="L25" s="824"/>
      <c r="M25" s="825"/>
      <c r="N25" s="792"/>
      <c r="O25" s="829"/>
      <c r="P25" s="832"/>
      <c r="Q25" s="835"/>
      <c r="R25" s="829"/>
      <c r="S25" s="416" t="s">
        <v>173</v>
      </c>
      <c r="T25" s="429" t="s">
        <v>968</v>
      </c>
      <c r="U25" s="416" t="s">
        <v>171</v>
      </c>
      <c r="V25" s="427">
        <v>568</v>
      </c>
      <c r="W25" s="416" t="s">
        <v>170</v>
      </c>
      <c r="X25" s="494">
        <f>X24*90%</f>
        <v>4197630.3839999996</v>
      </c>
      <c r="Y25" s="416" t="s">
        <v>169</v>
      </c>
      <c r="Z25" s="426">
        <v>0.87822</v>
      </c>
      <c r="AA25" s="471" t="s">
        <v>169</v>
      </c>
      <c r="AB25" s="470">
        <v>0.97</v>
      </c>
      <c r="AC25" s="471" t="s">
        <v>169</v>
      </c>
      <c r="AD25" s="470">
        <v>0.97</v>
      </c>
      <c r="AE25" s="416" t="s">
        <v>169</v>
      </c>
      <c r="AF25" s="426">
        <v>1</v>
      </c>
      <c r="AG25" s="416" t="s">
        <v>169</v>
      </c>
      <c r="AH25" s="426">
        <v>1</v>
      </c>
      <c r="AI25" s="816"/>
      <c r="AJ25" s="817"/>
      <c r="AK25" s="792"/>
      <c r="AL25" s="792"/>
      <c r="AM25" s="792"/>
      <c r="AN25" s="792"/>
      <c r="AO25" s="792"/>
      <c r="AP25" s="792"/>
    </row>
    <row r="26" spans="2:42" s="404" customFormat="1" ht="15" customHeight="1" x14ac:dyDescent="0.2">
      <c r="B26" s="425" t="s">
        <v>2025</v>
      </c>
      <c r="C26" s="424" t="s">
        <v>433</v>
      </c>
      <c r="D26" s="423" t="s">
        <v>161</v>
      </c>
      <c r="E26" s="422" t="s">
        <v>50</v>
      </c>
      <c r="F26" s="420">
        <v>43129</v>
      </c>
      <c r="G26" s="420">
        <v>43872</v>
      </c>
      <c r="H26" s="419">
        <v>2014</v>
      </c>
      <c r="I26" s="418" t="s">
        <v>185</v>
      </c>
      <c r="J26" s="418" t="s">
        <v>160</v>
      </c>
      <c r="K26" s="417" t="s">
        <v>689</v>
      </c>
      <c r="L26" s="824"/>
      <c r="M26" s="825"/>
      <c r="N26" s="792"/>
      <c r="O26" s="829"/>
      <c r="P26" s="832"/>
      <c r="Q26" s="835"/>
      <c r="R26" s="829"/>
      <c r="S26" s="416" t="s">
        <v>168</v>
      </c>
      <c r="T26" s="427">
        <v>176</v>
      </c>
      <c r="U26" s="416" t="s">
        <v>167</v>
      </c>
      <c r="V26" s="427"/>
      <c r="W26" s="816"/>
      <c r="X26" s="817"/>
      <c r="Y26" s="416" t="s">
        <v>166</v>
      </c>
      <c r="Z26" s="426">
        <f>IF(Z24="",Z25-Z23,Z25-Z24)</f>
        <v>-7.7049999999999952E-2</v>
      </c>
      <c r="AA26" s="471" t="s">
        <v>166</v>
      </c>
      <c r="AB26" s="470">
        <f>IF(AB24="",AB25-AB23,AB25-AB24)</f>
        <v>-3.0000000000000027E-2</v>
      </c>
      <c r="AC26" s="471" t="s">
        <v>166</v>
      </c>
      <c r="AD26" s="470">
        <f>IF(AD24="",AD25-AD23,AD25-AD24)</f>
        <v>-3.0000000000000027E-2</v>
      </c>
      <c r="AE26" s="416" t="s">
        <v>166</v>
      </c>
      <c r="AF26" s="426">
        <f>IF(AF24="",AF25-AF23,AF25-AF24)</f>
        <v>0</v>
      </c>
      <c r="AG26" s="416" t="s">
        <v>166</v>
      </c>
      <c r="AH26" s="426">
        <f>IF(AH24="",AH25-AH23,AH25-AH24)</f>
        <v>0</v>
      </c>
      <c r="AI26" s="816"/>
      <c r="AJ26" s="817"/>
      <c r="AK26" s="792"/>
      <c r="AL26" s="792"/>
      <c r="AM26" s="792"/>
      <c r="AN26" s="792"/>
      <c r="AO26" s="792"/>
      <c r="AP26" s="792"/>
    </row>
    <row r="27" spans="2:42" s="404" customFormat="1" ht="15" customHeight="1" x14ac:dyDescent="0.2">
      <c r="B27" s="425" t="s">
        <v>2025</v>
      </c>
      <c r="C27" s="424" t="s">
        <v>433</v>
      </c>
      <c r="D27" s="423" t="s">
        <v>161</v>
      </c>
      <c r="E27" s="422" t="s">
        <v>50</v>
      </c>
      <c r="F27" s="420">
        <v>43129</v>
      </c>
      <c r="G27" s="420">
        <v>43872</v>
      </c>
      <c r="H27" s="419">
        <v>2014</v>
      </c>
      <c r="I27" s="418" t="s">
        <v>185</v>
      </c>
      <c r="J27" s="418" t="s">
        <v>160</v>
      </c>
      <c r="K27" s="417" t="s">
        <v>689</v>
      </c>
      <c r="L27" s="824"/>
      <c r="M27" s="825"/>
      <c r="N27" s="792"/>
      <c r="O27" s="829"/>
      <c r="P27" s="832"/>
      <c r="Q27" s="835"/>
      <c r="R27" s="829"/>
      <c r="S27" s="416" t="s">
        <v>165</v>
      </c>
      <c r="T27" s="415" t="s">
        <v>690</v>
      </c>
      <c r="U27" s="416" t="s">
        <v>164</v>
      </c>
      <c r="V27" s="415">
        <v>43872</v>
      </c>
      <c r="W27" s="816"/>
      <c r="X27" s="817"/>
      <c r="Y27" s="816"/>
      <c r="Z27" s="817"/>
      <c r="AA27" s="945"/>
      <c r="AB27" s="946"/>
      <c r="AC27" s="945"/>
      <c r="AD27" s="946"/>
      <c r="AE27" s="816"/>
      <c r="AF27" s="817"/>
      <c r="AG27" s="816"/>
      <c r="AH27" s="817"/>
      <c r="AI27" s="816"/>
      <c r="AJ27" s="817"/>
      <c r="AK27" s="792"/>
      <c r="AL27" s="792"/>
      <c r="AM27" s="792"/>
      <c r="AN27" s="792"/>
      <c r="AO27" s="792"/>
      <c r="AP27" s="792"/>
    </row>
    <row r="28" spans="2:42" s="404" customFormat="1" ht="15" customHeight="1" thickBot="1" x14ac:dyDescent="0.25">
      <c r="B28" s="414" t="s">
        <v>2025</v>
      </c>
      <c r="C28" s="413" t="s">
        <v>433</v>
      </c>
      <c r="D28" s="412" t="s">
        <v>161</v>
      </c>
      <c r="E28" s="411" t="s">
        <v>50</v>
      </c>
      <c r="F28" s="409">
        <v>43129</v>
      </c>
      <c r="G28" s="409">
        <v>43872</v>
      </c>
      <c r="H28" s="408">
        <v>2014</v>
      </c>
      <c r="I28" s="407" t="s">
        <v>185</v>
      </c>
      <c r="J28" s="407" t="s">
        <v>160</v>
      </c>
      <c r="K28" s="407" t="s">
        <v>689</v>
      </c>
      <c r="L28" s="826"/>
      <c r="M28" s="827"/>
      <c r="N28" s="793"/>
      <c r="O28" s="830"/>
      <c r="P28" s="833"/>
      <c r="Q28" s="836"/>
      <c r="R28" s="830"/>
      <c r="S28" s="406" t="s">
        <v>158</v>
      </c>
      <c r="T28" s="451">
        <v>43129</v>
      </c>
      <c r="U28" s="820"/>
      <c r="V28" s="821"/>
      <c r="W28" s="818"/>
      <c r="X28" s="819"/>
      <c r="Y28" s="818"/>
      <c r="Z28" s="819"/>
      <c r="AA28" s="947"/>
      <c r="AB28" s="948"/>
      <c r="AC28" s="947"/>
      <c r="AD28" s="948"/>
      <c r="AE28" s="818"/>
      <c r="AF28" s="819"/>
      <c r="AG28" s="818"/>
      <c r="AH28" s="819"/>
      <c r="AI28" s="818"/>
      <c r="AJ28" s="819"/>
      <c r="AK28" s="793"/>
      <c r="AL28" s="793"/>
      <c r="AM28" s="793"/>
      <c r="AN28" s="792"/>
      <c r="AO28" s="792"/>
      <c r="AP28" s="793"/>
    </row>
    <row r="29" spans="2:42" s="404" customFormat="1" ht="12.75" customHeight="1" thickTop="1" x14ac:dyDescent="0.2">
      <c r="B29" s="445" t="s">
        <v>2025</v>
      </c>
      <c r="C29" s="444" t="s">
        <v>555</v>
      </c>
      <c r="D29" s="443" t="s">
        <v>161</v>
      </c>
      <c r="E29" s="442" t="s">
        <v>50</v>
      </c>
      <c r="F29" s="440">
        <v>43129</v>
      </c>
      <c r="G29" s="440">
        <v>43879</v>
      </c>
      <c r="H29" s="419">
        <v>2014</v>
      </c>
      <c r="I29" s="418" t="s">
        <v>185</v>
      </c>
      <c r="J29" s="418" t="s">
        <v>160</v>
      </c>
      <c r="K29" s="439" t="s">
        <v>689</v>
      </c>
      <c r="L29" s="822" t="s">
        <v>1910</v>
      </c>
      <c r="M29" s="823"/>
      <c r="N29" s="791" t="s">
        <v>695</v>
      </c>
      <c r="O29" s="828" t="s">
        <v>694</v>
      </c>
      <c r="P29" s="831"/>
      <c r="Q29" s="834"/>
      <c r="R29" s="828" t="s">
        <v>185</v>
      </c>
      <c r="S29" s="434" t="s">
        <v>184</v>
      </c>
      <c r="T29" s="438">
        <v>7046856.2699999996</v>
      </c>
      <c r="U29" s="434" t="s">
        <v>183</v>
      </c>
      <c r="V29" s="437">
        <f>T34+T32-0.001</f>
        <v>43304.999000000003</v>
      </c>
      <c r="W29" s="434" t="s">
        <v>182</v>
      </c>
      <c r="X29" s="436">
        <f>T29</f>
        <v>7046856.2699999996</v>
      </c>
      <c r="Y29" s="434" t="s">
        <v>181</v>
      </c>
      <c r="Z29" s="435">
        <v>1</v>
      </c>
      <c r="AA29" s="475" t="s">
        <v>181</v>
      </c>
      <c r="AB29" s="474">
        <v>1</v>
      </c>
      <c r="AC29" s="475" t="s">
        <v>181</v>
      </c>
      <c r="AD29" s="474">
        <v>1</v>
      </c>
      <c r="AE29" s="434" t="s">
        <v>181</v>
      </c>
      <c r="AF29" s="435">
        <v>1</v>
      </c>
      <c r="AG29" s="434" t="s">
        <v>181</v>
      </c>
      <c r="AH29" s="435">
        <v>1</v>
      </c>
      <c r="AI29" s="434" t="s">
        <v>180</v>
      </c>
      <c r="AJ29" s="433">
        <v>20</v>
      </c>
      <c r="AK29" s="791" t="s">
        <v>693</v>
      </c>
      <c r="AL29" s="791" t="s">
        <v>693</v>
      </c>
      <c r="AM29" s="791" t="s">
        <v>693</v>
      </c>
      <c r="AN29" s="791" t="s">
        <v>227</v>
      </c>
      <c r="AO29" s="791" t="s">
        <v>227</v>
      </c>
      <c r="AP29" s="791" t="s">
        <v>2143</v>
      </c>
    </row>
    <row r="30" spans="2:42" s="404" customFormat="1" ht="15" customHeight="1" x14ac:dyDescent="0.2">
      <c r="B30" s="425" t="s">
        <v>2025</v>
      </c>
      <c r="C30" s="424" t="s">
        <v>555</v>
      </c>
      <c r="D30" s="423" t="s">
        <v>161</v>
      </c>
      <c r="E30" s="422" t="s">
        <v>50</v>
      </c>
      <c r="F30" s="420">
        <v>43129</v>
      </c>
      <c r="G30" s="420">
        <v>43879</v>
      </c>
      <c r="H30" s="419">
        <v>2014</v>
      </c>
      <c r="I30" s="418" t="s">
        <v>185</v>
      </c>
      <c r="J30" s="418" t="s">
        <v>160</v>
      </c>
      <c r="K30" s="417" t="s">
        <v>689</v>
      </c>
      <c r="L30" s="824"/>
      <c r="M30" s="825"/>
      <c r="N30" s="792"/>
      <c r="O30" s="829"/>
      <c r="P30" s="832"/>
      <c r="Q30" s="835"/>
      <c r="R30" s="829"/>
      <c r="S30" s="416" t="s">
        <v>179</v>
      </c>
      <c r="T30" s="432" t="s">
        <v>178</v>
      </c>
      <c r="U30" s="416" t="s">
        <v>177</v>
      </c>
      <c r="V30" s="431">
        <f>V29+V31</f>
        <v>43879.999000000003</v>
      </c>
      <c r="W30" s="416" t="s">
        <v>176</v>
      </c>
      <c r="X30" s="428">
        <f>X29</f>
        <v>7046856.2699999996</v>
      </c>
      <c r="Y30" s="416" t="s">
        <v>175</v>
      </c>
      <c r="Z30" s="426">
        <v>0.95526999999999995</v>
      </c>
      <c r="AA30" s="471" t="s">
        <v>175</v>
      </c>
      <c r="AB30" s="470">
        <v>1</v>
      </c>
      <c r="AC30" s="471" t="s">
        <v>175</v>
      </c>
      <c r="AD30" s="470">
        <v>1</v>
      </c>
      <c r="AE30" s="416" t="s">
        <v>175</v>
      </c>
      <c r="AF30" s="426">
        <v>1</v>
      </c>
      <c r="AG30" s="416" t="s">
        <v>175</v>
      </c>
      <c r="AH30" s="426">
        <v>1</v>
      </c>
      <c r="AI30" s="416" t="s">
        <v>174</v>
      </c>
      <c r="AJ30" s="430">
        <v>600</v>
      </c>
      <c r="AK30" s="792"/>
      <c r="AL30" s="792"/>
      <c r="AM30" s="792"/>
      <c r="AN30" s="792"/>
      <c r="AO30" s="792"/>
      <c r="AP30" s="792"/>
    </row>
    <row r="31" spans="2:42" s="404" customFormat="1" ht="28.5" customHeight="1" x14ac:dyDescent="0.2">
      <c r="B31" s="425" t="s">
        <v>2025</v>
      </c>
      <c r="C31" s="424" t="s">
        <v>555</v>
      </c>
      <c r="D31" s="423" t="s">
        <v>161</v>
      </c>
      <c r="E31" s="422" t="s">
        <v>50</v>
      </c>
      <c r="F31" s="420">
        <v>43129</v>
      </c>
      <c r="G31" s="420">
        <v>43879</v>
      </c>
      <c r="H31" s="419">
        <v>2014</v>
      </c>
      <c r="I31" s="418" t="s">
        <v>185</v>
      </c>
      <c r="J31" s="418" t="s">
        <v>160</v>
      </c>
      <c r="K31" s="417" t="s">
        <v>689</v>
      </c>
      <c r="L31" s="824"/>
      <c r="M31" s="825"/>
      <c r="N31" s="792"/>
      <c r="O31" s="829"/>
      <c r="P31" s="832"/>
      <c r="Q31" s="835"/>
      <c r="R31" s="829"/>
      <c r="S31" s="416" t="s">
        <v>173</v>
      </c>
      <c r="T31" s="429" t="s">
        <v>968</v>
      </c>
      <c r="U31" s="416" t="s">
        <v>171</v>
      </c>
      <c r="V31" s="427">
        <v>575</v>
      </c>
      <c r="W31" s="416" t="s">
        <v>170</v>
      </c>
      <c r="X31" s="494">
        <f>X30*90%</f>
        <v>6342170.6430000002</v>
      </c>
      <c r="Y31" s="416" t="s">
        <v>169</v>
      </c>
      <c r="Z31" s="426">
        <v>0.87822</v>
      </c>
      <c r="AA31" s="471" t="s">
        <v>169</v>
      </c>
      <c r="AB31" s="470">
        <v>0.97</v>
      </c>
      <c r="AC31" s="471" t="s">
        <v>169</v>
      </c>
      <c r="AD31" s="470">
        <v>0.97</v>
      </c>
      <c r="AE31" s="416" t="s">
        <v>169</v>
      </c>
      <c r="AF31" s="426">
        <v>1</v>
      </c>
      <c r="AG31" s="416" t="s">
        <v>169</v>
      </c>
      <c r="AH31" s="426">
        <v>1</v>
      </c>
      <c r="AI31" s="816"/>
      <c r="AJ31" s="817"/>
      <c r="AK31" s="792"/>
      <c r="AL31" s="792"/>
      <c r="AM31" s="792"/>
      <c r="AN31" s="792"/>
      <c r="AO31" s="792"/>
      <c r="AP31" s="792"/>
    </row>
    <row r="32" spans="2:42" s="404" customFormat="1" ht="15" customHeight="1" x14ac:dyDescent="0.2">
      <c r="B32" s="425" t="s">
        <v>2025</v>
      </c>
      <c r="C32" s="424" t="s">
        <v>555</v>
      </c>
      <c r="D32" s="423" t="s">
        <v>161</v>
      </c>
      <c r="E32" s="422" t="s">
        <v>50</v>
      </c>
      <c r="F32" s="420">
        <v>43129</v>
      </c>
      <c r="G32" s="420">
        <v>43879</v>
      </c>
      <c r="H32" s="419">
        <v>2014</v>
      </c>
      <c r="I32" s="418" t="s">
        <v>185</v>
      </c>
      <c r="J32" s="418" t="s">
        <v>160</v>
      </c>
      <c r="K32" s="417" t="s">
        <v>689</v>
      </c>
      <c r="L32" s="824"/>
      <c r="M32" s="825"/>
      <c r="N32" s="792"/>
      <c r="O32" s="829"/>
      <c r="P32" s="832"/>
      <c r="Q32" s="835"/>
      <c r="R32" s="829"/>
      <c r="S32" s="416" t="s">
        <v>168</v>
      </c>
      <c r="T32" s="427">
        <v>176</v>
      </c>
      <c r="U32" s="416" t="s">
        <v>167</v>
      </c>
      <c r="V32" s="427"/>
      <c r="W32" s="816"/>
      <c r="X32" s="817"/>
      <c r="Y32" s="416" t="s">
        <v>166</v>
      </c>
      <c r="Z32" s="426">
        <f>IF(Z30="",Z31-Z29,Z31-Z30)</f>
        <v>-7.7049999999999952E-2</v>
      </c>
      <c r="AA32" s="471" t="s">
        <v>166</v>
      </c>
      <c r="AB32" s="470">
        <f>IF(AB30="",AB31-AB29,AB31-AB30)</f>
        <v>-3.0000000000000027E-2</v>
      </c>
      <c r="AC32" s="471" t="s">
        <v>166</v>
      </c>
      <c r="AD32" s="470">
        <f>IF(AD30="",AD31-AD29,AD31-AD30)</f>
        <v>-3.0000000000000027E-2</v>
      </c>
      <c r="AE32" s="416" t="s">
        <v>166</v>
      </c>
      <c r="AF32" s="426">
        <f>IF(AF30="",AF31-AF29,AF31-AF30)</f>
        <v>0</v>
      </c>
      <c r="AG32" s="416" t="s">
        <v>166</v>
      </c>
      <c r="AH32" s="426">
        <f>IF(AH30="",AH31-AH29,AH31-AH30)</f>
        <v>0</v>
      </c>
      <c r="AI32" s="816"/>
      <c r="AJ32" s="817"/>
      <c r="AK32" s="792"/>
      <c r="AL32" s="792"/>
      <c r="AM32" s="792"/>
      <c r="AN32" s="792"/>
      <c r="AO32" s="792"/>
      <c r="AP32" s="792"/>
    </row>
    <row r="33" spans="1:43" ht="15" customHeight="1" x14ac:dyDescent="0.2">
      <c r="A33" s="404"/>
      <c r="B33" s="425" t="s">
        <v>2025</v>
      </c>
      <c r="C33" s="424" t="s">
        <v>555</v>
      </c>
      <c r="D33" s="423" t="s">
        <v>161</v>
      </c>
      <c r="E33" s="422" t="s">
        <v>50</v>
      </c>
      <c r="F33" s="420">
        <v>43129</v>
      </c>
      <c r="G33" s="420">
        <v>43879</v>
      </c>
      <c r="H33" s="419">
        <v>2014</v>
      </c>
      <c r="I33" s="418" t="s">
        <v>185</v>
      </c>
      <c r="J33" s="418" t="s">
        <v>160</v>
      </c>
      <c r="K33" s="417" t="s">
        <v>689</v>
      </c>
      <c r="L33" s="824"/>
      <c r="M33" s="825"/>
      <c r="N33" s="792"/>
      <c r="O33" s="829"/>
      <c r="P33" s="832"/>
      <c r="Q33" s="835"/>
      <c r="R33" s="829"/>
      <c r="S33" s="416" t="s">
        <v>165</v>
      </c>
      <c r="T33" s="415" t="s">
        <v>690</v>
      </c>
      <c r="U33" s="416" t="s">
        <v>164</v>
      </c>
      <c r="V33" s="415">
        <v>43879</v>
      </c>
      <c r="W33" s="816"/>
      <c r="X33" s="817"/>
      <c r="Y33" s="816"/>
      <c r="Z33" s="817"/>
      <c r="AA33" s="945"/>
      <c r="AB33" s="946"/>
      <c r="AC33" s="945"/>
      <c r="AD33" s="946"/>
      <c r="AE33" s="816"/>
      <c r="AF33" s="817"/>
      <c r="AG33" s="816"/>
      <c r="AH33" s="817"/>
      <c r="AI33" s="816"/>
      <c r="AJ33" s="817"/>
      <c r="AK33" s="792"/>
      <c r="AL33" s="792"/>
      <c r="AM33" s="792"/>
      <c r="AN33" s="792"/>
      <c r="AO33" s="792"/>
      <c r="AP33" s="792"/>
    </row>
    <row r="34" spans="1:43" ht="15" customHeight="1" thickBot="1" x14ac:dyDescent="0.25">
      <c r="A34" s="404"/>
      <c r="B34" s="414" t="s">
        <v>2025</v>
      </c>
      <c r="C34" s="413" t="s">
        <v>555</v>
      </c>
      <c r="D34" s="412" t="s">
        <v>161</v>
      </c>
      <c r="E34" s="411" t="s">
        <v>50</v>
      </c>
      <c r="F34" s="409">
        <v>43129</v>
      </c>
      <c r="G34" s="409">
        <v>43879</v>
      </c>
      <c r="H34" s="408">
        <v>2014</v>
      </c>
      <c r="I34" s="407" t="s">
        <v>185</v>
      </c>
      <c r="J34" s="407" t="s">
        <v>160</v>
      </c>
      <c r="K34" s="407" t="s">
        <v>689</v>
      </c>
      <c r="L34" s="826"/>
      <c r="M34" s="827"/>
      <c r="N34" s="793"/>
      <c r="O34" s="830"/>
      <c r="P34" s="833"/>
      <c r="Q34" s="836"/>
      <c r="R34" s="830"/>
      <c r="S34" s="406" t="s">
        <v>158</v>
      </c>
      <c r="T34" s="451">
        <v>43129</v>
      </c>
      <c r="U34" s="820"/>
      <c r="V34" s="821"/>
      <c r="W34" s="818"/>
      <c r="X34" s="819"/>
      <c r="Y34" s="818"/>
      <c r="Z34" s="819"/>
      <c r="AA34" s="947"/>
      <c r="AB34" s="948"/>
      <c r="AC34" s="947"/>
      <c r="AD34" s="948"/>
      <c r="AE34" s="818"/>
      <c r="AF34" s="819"/>
      <c r="AG34" s="818"/>
      <c r="AH34" s="819"/>
      <c r="AI34" s="818"/>
      <c r="AJ34" s="819"/>
      <c r="AK34" s="793"/>
      <c r="AL34" s="793"/>
      <c r="AM34" s="793"/>
      <c r="AN34" s="792"/>
      <c r="AO34" s="792"/>
      <c r="AP34" s="793"/>
    </row>
    <row r="35" spans="1:43" s="597" customFormat="1" ht="12.75" customHeight="1" thickTop="1" x14ac:dyDescent="0.2">
      <c r="B35" s="598" t="s">
        <v>709</v>
      </c>
      <c r="C35" s="599"/>
      <c r="D35" s="600" t="s">
        <v>705</v>
      </c>
      <c r="E35" s="601" t="s">
        <v>50</v>
      </c>
      <c r="F35" s="602">
        <v>42522</v>
      </c>
      <c r="G35" s="602">
        <v>44070</v>
      </c>
      <c r="H35" s="603">
        <v>2014</v>
      </c>
      <c r="I35" s="604" t="s">
        <v>185</v>
      </c>
      <c r="J35" s="604" t="s">
        <v>160</v>
      </c>
      <c r="K35" s="604" t="s">
        <v>651</v>
      </c>
      <c r="L35" s="794" t="s">
        <v>2070</v>
      </c>
      <c r="M35" s="795"/>
      <c r="N35" s="800" t="s">
        <v>2071</v>
      </c>
      <c r="O35" s="803" t="s">
        <v>219</v>
      </c>
      <c r="P35" s="806"/>
      <c r="Q35" s="809" t="s">
        <v>218</v>
      </c>
      <c r="R35" s="803" t="s">
        <v>185</v>
      </c>
      <c r="S35" s="605" t="s">
        <v>184</v>
      </c>
      <c r="T35" s="712">
        <v>29026915.449999999</v>
      </c>
      <c r="U35" s="657" t="s">
        <v>183</v>
      </c>
      <c r="V35" s="729">
        <f>T40+T38-0.001</f>
        <v>43311.999000000003</v>
      </c>
      <c r="W35" s="605" t="s">
        <v>182</v>
      </c>
      <c r="X35" s="608">
        <f>T35</f>
        <v>29026915.449999999</v>
      </c>
      <c r="Y35" s="605" t="s">
        <v>181</v>
      </c>
      <c r="Z35" s="609">
        <v>1</v>
      </c>
      <c r="AA35" s="605" t="s">
        <v>181</v>
      </c>
      <c r="AB35" s="609">
        <v>1</v>
      </c>
      <c r="AC35" s="605" t="s">
        <v>181</v>
      </c>
      <c r="AD35" s="609">
        <v>1</v>
      </c>
      <c r="AE35" s="605" t="s">
        <v>181</v>
      </c>
      <c r="AF35" s="609">
        <v>1</v>
      </c>
      <c r="AG35" s="605" t="s">
        <v>181</v>
      </c>
      <c r="AH35" s="609">
        <v>1</v>
      </c>
      <c r="AI35" s="434" t="s">
        <v>180</v>
      </c>
      <c r="AJ35" s="433">
        <v>20</v>
      </c>
      <c r="AK35" s="791" t="s">
        <v>693</v>
      </c>
      <c r="AL35" s="791" t="s">
        <v>693</v>
      </c>
      <c r="AM35" s="791" t="s">
        <v>693</v>
      </c>
      <c r="AN35" s="791" t="s">
        <v>227</v>
      </c>
      <c r="AO35" s="791" t="s">
        <v>227</v>
      </c>
      <c r="AP35" s="791" t="s">
        <v>2143</v>
      </c>
      <c r="AQ35" s="724"/>
    </row>
    <row r="36" spans="1:43" s="597" customFormat="1" ht="15" customHeight="1" x14ac:dyDescent="0.2">
      <c r="B36" s="611" t="s">
        <v>709</v>
      </c>
      <c r="C36" s="612"/>
      <c r="D36" s="600" t="s">
        <v>705</v>
      </c>
      <c r="E36" s="600" t="s">
        <v>50</v>
      </c>
      <c r="F36" s="613">
        <v>42522</v>
      </c>
      <c r="G36" s="613">
        <v>44070</v>
      </c>
      <c r="H36" s="603">
        <v>2014</v>
      </c>
      <c r="I36" s="604" t="s">
        <v>185</v>
      </c>
      <c r="J36" s="604" t="s">
        <v>160</v>
      </c>
      <c r="K36" s="614" t="s">
        <v>651</v>
      </c>
      <c r="L36" s="796"/>
      <c r="M36" s="797"/>
      <c r="N36" s="801"/>
      <c r="O36" s="804"/>
      <c r="P36" s="807"/>
      <c r="Q36" s="810"/>
      <c r="R36" s="804"/>
      <c r="S36" s="615" t="s">
        <v>179</v>
      </c>
      <c r="T36" s="715" t="s">
        <v>944</v>
      </c>
      <c r="U36" s="659" t="s">
        <v>177</v>
      </c>
      <c r="V36" s="685">
        <f>V35+V38+V37</f>
        <v>43915.999000000003</v>
      </c>
      <c r="W36" s="615" t="s">
        <v>176</v>
      </c>
      <c r="X36" s="618">
        <f t="shared" ref="X36" si="0">X35</f>
        <v>29026915.449999999</v>
      </c>
      <c r="Y36" s="615" t="s">
        <v>175</v>
      </c>
      <c r="Z36" s="619">
        <v>0.997</v>
      </c>
      <c r="AA36" s="615" t="s">
        <v>175</v>
      </c>
      <c r="AB36" s="619">
        <v>0.997</v>
      </c>
      <c r="AC36" s="615" t="s">
        <v>175</v>
      </c>
      <c r="AD36" s="619">
        <v>1</v>
      </c>
      <c r="AE36" s="615" t="s">
        <v>175</v>
      </c>
      <c r="AF36" s="619">
        <v>1</v>
      </c>
      <c r="AG36" s="615" t="s">
        <v>175</v>
      </c>
      <c r="AH36" s="619">
        <v>1</v>
      </c>
      <c r="AI36" s="416" t="s">
        <v>174</v>
      </c>
      <c r="AJ36" s="430">
        <v>600</v>
      </c>
      <c r="AK36" s="792"/>
      <c r="AL36" s="792"/>
      <c r="AM36" s="792"/>
      <c r="AN36" s="792"/>
      <c r="AO36" s="792"/>
      <c r="AP36" s="792"/>
      <c r="AQ36" s="724"/>
    </row>
    <row r="37" spans="1:43" s="597" customFormat="1" x14ac:dyDescent="0.2">
      <c r="B37" s="611" t="s">
        <v>709</v>
      </c>
      <c r="C37" s="612"/>
      <c r="D37" s="600" t="s">
        <v>705</v>
      </c>
      <c r="E37" s="600" t="s">
        <v>50</v>
      </c>
      <c r="F37" s="613">
        <v>42522</v>
      </c>
      <c r="G37" s="613">
        <v>44070</v>
      </c>
      <c r="H37" s="603">
        <v>2014</v>
      </c>
      <c r="I37" s="604" t="s">
        <v>185</v>
      </c>
      <c r="J37" s="604" t="s">
        <v>160</v>
      </c>
      <c r="K37" s="614" t="s">
        <v>651</v>
      </c>
      <c r="L37" s="796"/>
      <c r="M37" s="797"/>
      <c r="N37" s="801"/>
      <c r="O37" s="804"/>
      <c r="P37" s="807"/>
      <c r="Q37" s="810"/>
      <c r="R37" s="804"/>
      <c r="S37" s="615" t="s">
        <v>173</v>
      </c>
      <c r="T37" s="717" t="s">
        <v>1137</v>
      </c>
      <c r="U37" s="659" t="s">
        <v>171</v>
      </c>
      <c r="V37" s="684">
        <v>604</v>
      </c>
      <c r="W37" s="615" t="s">
        <v>170</v>
      </c>
      <c r="X37" s="618">
        <v>18489834.550000001</v>
      </c>
      <c r="Y37" s="615" t="s">
        <v>169</v>
      </c>
      <c r="Z37" s="619">
        <v>0.85370000000000001</v>
      </c>
      <c r="AA37" s="615" t="s">
        <v>169</v>
      </c>
      <c r="AB37" s="619">
        <v>0.85370000000000001</v>
      </c>
      <c r="AC37" s="615" t="s">
        <v>169</v>
      </c>
      <c r="AD37" s="619">
        <v>1</v>
      </c>
      <c r="AE37" s="615" t="s">
        <v>169</v>
      </c>
      <c r="AF37" s="619">
        <v>1</v>
      </c>
      <c r="AG37" s="615" t="s">
        <v>169</v>
      </c>
      <c r="AH37" s="619">
        <v>1</v>
      </c>
      <c r="AI37" s="816"/>
      <c r="AJ37" s="817"/>
      <c r="AK37" s="792"/>
      <c r="AL37" s="792"/>
      <c r="AM37" s="792"/>
      <c r="AN37" s="792"/>
      <c r="AO37" s="792"/>
      <c r="AP37" s="792"/>
      <c r="AQ37" s="724"/>
    </row>
    <row r="38" spans="1:43" s="597" customFormat="1" ht="15" customHeight="1" x14ac:dyDescent="0.2">
      <c r="B38" s="611" t="s">
        <v>709</v>
      </c>
      <c r="C38" s="612"/>
      <c r="D38" s="600" t="s">
        <v>705</v>
      </c>
      <c r="E38" s="600" t="s">
        <v>50</v>
      </c>
      <c r="F38" s="613">
        <v>42522</v>
      </c>
      <c r="G38" s="613">
        <v>44070</v>
      </c>
      <c r="H38" s="603">
        <v>2014</v>
      </c>
      <c r="I38" s="604" t="s">
        <v>185</v>
      </c>
      <c r="J38" s="604" t="s">
        <v>160</v>
      </c>
      <c r="K38" s="614" t="s">
        <v>651</v>
      </c>
      <c r="L38" s="796"/>
      <c r="M38" s="797"/>
      <c r="N38" s="801"/>
      <c r="O38" s="804"/>
      <c r="P38" s="807"/>
      <c r="Q38" s="810"/>
      <c r="R38" s="804"/>
      <c r="S38" s="615" t="s">
        <v>168</v>
      </c>
      <c r="T38" s="684">
        <v>760</v>
      </c>
      <c r="U38" s="659" t="s">
        <v>167</v>
      </c>
      <c r="V38" s="684"/>
      <c r="W38" s="785"/>
      <c r="X38" s="786"/>
      <c r="Y38" s="615" t="s">
        <v>166</v>
      </c>
      <c r="Z38" s="619">
        <f>IF(Z36="",Z37-Z35,Z37-Z36)</f>
        <v>-0.14329999999999998</v>
      </c>
      <c r="AA38" s="615" t="s">
        <v>166</v>
      </c>
      <c r="AB38" s="619">
        <f>IF(AB36="",AB37-AB35,AB37-AB36)</f>
        <v>-0.14329999999999998</v>
      </c>
      <c r="AC38" s="615" t="s">
        <v>166</v>
      </c>
      <c r="AD38" s="619">
        <f>IF(AD36="",AD37-AD35,AD37-AD36)</f>
        <v>0</v>
      </c>
      <c r="AE38" s="615" t="s">
        <v>166</v>
      </c>
      <c r="AF38" s="619">
        <f>IF(AF36="",AF37-AF35,AF37-AF36)</f>
        <v>0</v>
      </c>
      <c r="AG38" s="615" t="s">
        <v>166</v>
      </c>
      <c r="AH38" s="619">
        <f>IF(AH36="",AH37-AH35,AH37-AH36)</f>
        <v>0</v>
      </c>
      <c r="AI38" s="816"/>
      <c r="AJ38" s="817"/>
      <c r="AK38" s="792"/>
      <c r="AL38" s="792"/>
      <c r="AM38" s="792"/>
      <c r="AN38" s="792"/>
      <c r="AO38" s="792"/>
      <c r="AP38" s="792"/>
      <c r="AQ38" s="724"/>
    </row>
    <row r="39" spans="1:43" s="597" customFormat="1" ht="15" customHeight="1" x14ac:dyDescent="0.2">
      <c r="B39" s="611" t="s">
        <v>709</v>
      </c>
      <c r="C39" s="612"/>
      <c r="D39" s="600" t="s">
        <v>705</v>
      </c>
      <c r="E39" s="600" t="s">
        <v>50</v>
      </c>
      <c r="F39" s="613">
        <v>42522</v>
      </c>
      <c r="G39" s="613">
        <v>44070</v>
      </c>
      <c r="H39" s="603">
        <v>2014</v>
      </c>
      <c r="I39" s="604" t="s">
        <v>185</v>
      </c>
      <c r="J39" s="604" t="s">
        <v>160</v>
      </c>
      <c r="K39" s="614" t="s">
        <v>651</v>
      </c>
      <c r="L39" s="796"/>
      <c r="M39" s="797"/>
      <c r="N39" s="801"/>
      <c r="O39" s="804"/>
      <c r="P39" s="807"/>
      <c r="Q39" s="810"/>
      <c r="R39" s="804"/>
      <c r="S39" s="615" t="s">
        <v>165</v>
      </c>
      <c r="T39" s="685" t="s">
        <v>690</v>
      </c>
      <c r="U39" s="659" t="s">
        <v>164</v>
      </c>
      <c r="V39" s="685">
        <v>44070</v>
      </c>
      <c r="W39" s="785"/>
      <c r="X39" s="786"/>
      <c r="Y39" s="785"/>
      <c r="Z39" s="786"/>
      <c r="AA39" s="785"/>
      <c r="AB39" s="786"/>
      <c r="AC39" s="785"/>
      <c r="AD39" s="786"/>
      <c r="AE39" s="785"/>
      <c r="AF39" s="786"/>
      <c r="AG39" s="785"/>
      <c r="AH39" s="786"/>
      <c r="AI39" s="816"/>
      <c r="AJ39" s="817"/>
      <c r="AK39" s="792"/>
      <c r="AL39" s="792"/>
      <c r="AM39" s="792"/>
      <c r="AN39" s="792"/>
      <c r="AO39" s="792"/>
      <c r="AP39" s="792"/>
      <c r="AQ39" s="724"/>
    </row>
    <row r="40" spans="1:43" s="597" customFormat="1" ht="15" customHeight="1" thickBot="1" x14ac:dyDescent="0.25">
      <c r="B40" s="623" t="s">
        <v>709</v>
      </c>
      <c r="C40" s="624"/>
      <c r="D40" s="625" t="s">
        <v>705</v>
      </c>
      <c r="E40" s="625" t="s">
        <v>50</v>
      </c>
      <c r="F40" s="626">
        <v>42522</v>
      </c>
      <c r="G40" s="626">
        <v>44070</v>
      </c>
      <c r="H40" s="624">
        <v>2014</v>
      </c>
      <c r="I40" s="627" t="s">
        <v>185</v>
      </c>
      <c r="J40" s="627" t="s">
        <v>160</v>
      </c>
      <c r="K40" s="628" t="s">
        <v>651</v>
      </c>
      <c r="L40" s="798"/>
      <c r="M40" s="799"/>
      <c r="N40" s="802"/>
      <c r="O40" s="805"/>
      <c r="P40" s="808"/>
      <c r="Q40" s="811"/>
      <c r="R40" s="805"/>
      <c r="S40" s="629" t="s">
        <v>158</v>
      </c>
      <c r="T40" s="722">
        <v>42552</v>
      </c>
      <c r="U40" s="889"/>
      <c r="V40" s="890"/>
      <c r="W40" s="787"/>
      <c r="X40" s="788"/>
      <c r="Y40" s="787"/>
      <c r="Z40" s="788"/>
      <c r="AA40" s="787"/>
      <c r="AB40" s="788"/>
      <c r="AC40" s="787"/>
      <c r="AD40" s="788"/>
      <c r="AE40" s="787"/>
      <c r="AF40" s="788"/>
      <c r="AG40" s="787"/>
      <c r="AH40" s="788"/>
      <c r="AI40" s="818"/>
      <c r="AJ40" s="819"/>
      <c r="AK40" s="793"/>
      <c r="AL40" s="793"/>
      <c r="AM40" s="793"/>
      <c r="AN40" s="792"/>
      <c r="AO40" s="792"/>
      <c r="AP40" s="793"/>
      <c r="AQ40" s="724"/>
    </row>
    <row r="41" spans="1:43" ht="12.75" customHeight="1" thickTop="1" x14ac:dyDescent="0.2">
      <c r="B41" s="445" t="s">
        <v>709</v>
      </c>
      <c r="C41" s="444" t="s">
        <v>1062</v>
      </c>
      <c r="D41" s="442" t="s">
        <v>705</v>
      </c>
      <c r="E41" s="442" t="s">
        <v>50</v>
      </c>
      <c r="F41" s="440">
        <v>42466</v>
      </c>
      <c r="G41" s="440">
        <v>44015</v>
      </c>
      <c r="H41" s="507">
        <v>2015</v>
      </c>
      <c r="I41" s="439" t="s">
        <v>185</v>
      </c>
      <c r="J41" s="439" t="s">
        <v>160</v>
      </c>
      <c r="K41" s="439" t="s">
        <v>689</v>
      </c>
      <c r="L41" s="822" t="s">
        <v>1892</v>
      </c>
      <c r="M41" s="823"/>
      <c r="N41" s="791" t="s">
        <v>1140</v>
      </c>
      <c r="O41" s="828" t="s">
        <v>694</v>
      </c>
      <c r="P41" s="831">
        <v>10.6</v>
      </c>
      <c r="Q41" s="834" t="s">
        <v>218</v>
      </c>
      <c r="R41" s="828" t="s">
        <v>185</v>
      </c>
      <c r="S41" s="434" t="s">
        <v>184</v>
      </c>
      <c r="T41" s="438">
        <v>108303841.7</v>
      </c>
      <c r="U41" s="434" t="s">
        <v>183</v>
      </c>
      <c r="V41" s="485">
        <f>T46+T44-0.01</f>
        <v>43875.99</v>
      </c>
      <c r="W41" s="434" t="s">
        <v>182</v>
      </c>
      <c r="X41" s="436">
        <f>T41</f>
        <v>108303841.7</v>
      </c>
      <c r="Y41" s="434" t="s">
        <v>181</v>
      </c>
      <c r="Z41" s="506">
        <v>1</v>
      </c>
      <c r="AA41" s="434" t="s">
        <v>181</v>
      </c>
      <c r="AB41" s="506">
        <v>1</v>
      </c>
      <c r="AC41" s="434" t="s">
        <v>181</v>
      </c>
      <c r="AD41" s="506">
        <v>1</v>
      </c>
      <c r="AE41" s="434" t="s">
        <v>181</v>
      </c>
      <c r="AF41" s="506">
        <v>1</v>
      </c>
      <c r="AG41" s="434" t="s">
        <v>181</v>
      </c>
      <c r="AH41" s="506">
        <v>1</v>
      </c>
      <c r="AI41" s="434" t="s">
        <v>180</v>
      </c>
      <c r="AJ41" s="433">
        <v>19</v>
      </c>
      <c r="AK41" s="791" t="s">
        <v>813</v>
      </c>
      <c r="AL41" s="791" t="s">
        <v>813</v>
      </c>
      <c r="AM41" s="791" t="s">
        <v>813</v>
      </c>
      <c r="AN41" s="791" t="s">
        <v>1954</v>
      </c>
      <c r="AO41" s="791" t="s">
        <v>1954</v>
      </c>
      <c r="AP41" s="791" t="s">
        <v>2143</v>
      </c>
    </row>
    <row r="42" spans="1:43" ht="15" customHeight="1" x14ac:dyDescent="0.2">
      <c r="B42" s="425" t="s">
        <v>709</v>
      </c>
      <c r="C42" s="424" t="s">
        <v>1062</v>
      </c>
      <c r="D42" s="422" t="s">
        <v>705</v>
      </c>
      <c r="E42" s="422" t="s">
        <v>50</v>
      </c>
      <c r="F42" s="420">
        <v>42466</v>
      </c>
      <c r="G42" s="420">
        <v>44015</v>
      </c>
      <c r="H42" s="507">
        <v>2015</v>
      </c>
      <c r="I42" s="439" t="s">
        <v>185</v>
      </c>
      <c r="J42" s="439" t="s">
        <v>160</v>
      </c>
      <c r="K42" s="417" t="s">
        <v>689</v>
      </c>
      <c r="L42" s="824"/>
      <c r="M42" s="825"/>
      <c r="N42" s="792"/>
      <c r="O42" s="829"/>
      <c r="P42" s="832"/>
      <c r="Q42" s="835"/>
      <c r="R42" s="829"/>
      <c r="S42" s="416" t="s">
        <v>179</v>
      </c>
      <c r="T42" s="432" t="s">
        <v>223</v>
      </c>
      <c r="U42" s="416" t="s">
        <v>177</v>
      </c>
      <c r="V42" s="415">
        <f>V41+V44+V43</f>
        <v>43896.99</v>
      </c>
      <c r="W42" s="416" t="s">
        <v>176</v>
      </c>
      <c r="X42" s="428">
        <f t="shared" ref="X42" si="1">X41</f>
        <v>108303841.7</v>
      </c>
      <c r="Y42" s="416" t="s">
        <v>175</v>
      </c>
      <c r="Z42" s="426">
        <v>0.9728</v>
      </c>
      <c r="AA42" s="416" t="s">
        <v>175</v>
      </c>
      <c r="AB42" s="426">
        <v>0.9728</v>
      </c>
      <c r="AC42" s="416" t="s">
        <v>175</v>
      </c>
      <c r="AD42" s="426">
        <v>0.9728</v>
      </c>
      <c r="AE42" s="416" t="s">
        <v>175</v>
      </c>
      <c r="AF42" s="426">
        <v>1</v>
      </c>
      <c r="AG42" s="416" t="s">
        <v>175</v>
      </c>
      <c r="AH42" s="426">
        <v>1</v>
      </c>
      <c r="AI42" s="416" t="s">
        <v>174</v>
      </c>
      <c r="AJ42" s="430">
        <f>AJ41*30</f>
        <v>570</v>
      </c>
      <c r="AK42" s="792"/>
      <c r="AL42" s="792"/>
      <c r="AM42" s="792"/>
      <c r="AN42" s="792"/>
      <c r="AO42" s="792"/>
      <c r="AP42" s="792"/>
    </row>
    <row r="43" spans="1:43" x14ac:dyDescent="0.2">
      <c r="B43" s="445" t="s">
        <v>709</v>
      </c>
      <c r="C43" s="444" t="s">
        <v>1062</v>
      </c>
      <c r="D43" s="442" t="s">
        <v>705</v>
      </c>
      <c r="E43" s="442" t="s">
        <v>50</v>
      </c>
      <c r="F43" s="440">
        <v>42466</v>
      </c>
      <c r="G43" s="420">
        <v>44015</v>
      </c>
      <c r="H43" s="507">
        <v>2015</v>
      </c>
      <c r="I43" s="439" t="s">
        <v>185</v>
      </c>
      <c r="J43" s="439" t="s">
        <v>160</v>
      </c>
      <c r="K43" s="439" t="s">
        <v>689</v>
      </c>
      <c r="L43" s="824"/>
      <c r="M43" s="825"/>
      <c r="N43" s="792"/>
      <c r="O43" s="829"/>
      <c r="P43" s="832"/>
      <c r="Q43" s="835"/>
      <c r="R43" s="829"/>
      <c r="S43" s="416" t="s">
        <v>173</v>
      </c>
      <c r="T43" s="429" t="s">
        <v>1146</v>
      </c>
      <c r="U43" s="416" t="s">
        <v>171</v>
      </c>
      <c r="V43" s="427">
        <v>21</v>
      </c>
      <c r="W43" s="416" t="s">
        <v>170</v>
      </c>
      <c r="X43" s="494">
        <v>60050673.93</v>
      </c>
      <c r="Y43" s="416" t="s">
        <v>169</v>
      </c>
      <c r="Z43" s="426">
        <v>0.93799999999999994</v>
      </c>
      <c r="AA43" s="416" t="s">
        <v>169</v>
      </c>
      <c r="AB43" s="426">
        <v>0.93799999999999994</v>
      </c>
      <c r="AC43" s="416" t="s">
        <v>169</v>
      </c>
      <c r="AD43" s="426">
        <v>0.93799999999999994</v>
      </c>
      <c r="AE43" s="416" t="s">
        <v>169</v>
      </c>
      <c r="AF43" s="426">
        <v>1</v>
      </c>
      <c r="AG43" s="416" t="s">
        <v>169</v>
      </c>
      <c r="AH43" s="426">
        <v>1</v>
      </c>
      <c r="AI43" s="1005"/>
      <c r="AJ43" s="858"/>
      <c r="AK43" s="792"/>
      <c r="AL43" s="792"/>
      <c r="AM43" s="792"/>
      <c r="AN43" s="792"/>
      <c r="AO43" s="792"/>
      <c r="AP43" s="792"/>
    </row>
    <row r="44" spans="1:43" ht="15" customHeight="1" x14ac:dyDescent="0.2">
      <c r="B44" s="445" t="s">
        <v>709</v>
      </c>
      <c r="C44" s="444" t="s">
        <v>1062</v>
      </c>
      <c r="D44" s="442" t="s">
        <v>705</v>
      </c>
      <c r="E44" s="442" t="s">
        <v>50</v>
      </c>
      <c r="F44" s="440">
        <v>42466</v>
      </c>
      <c r="G44" s="420">
        <v>44015</v>
      </c>
      <c r="H44" s="507">
        <v>2015</v>
      </c>
      <c r="I44" s="439" t="s">
        <v>185</v>
      </c>
      <c r="J44" s="439" t="s">
        <v>160</v>
      </c>
      <c r="K44" s="439" t="s">
        <v>689</v>
      </c>
      <c r="L44" s="824"/>
      <c r="M44" s="825"/>
      <c r="N44" s="792"/>
      <c r="O44" s="829"/>
      <c r="P44" s="832"/>
      <c r="Q44" s="835"/>
      <c r="R44" s="829"/>
      <c r="S44" s="416" t="s">
        <v>168</v>
      </c>
      <c r="T44" s="427">
        <v>1410</v>
      </c>
      <c r="U44" s="416" t="s">
        <v>167</v>
      </c>
      <c r="V44" s="427"/>
      <c r="W44" s="816"/>
      <c r="X44" s="817"/>
      <c r="Y44" s="416" t="s">
        <v>166</v>
      </c>
      <c r="Z44" s="426">
        <f>IF(Z42="",Z43-Z41,Z43-Z42)</f>
        <v>-3.4800000000000053E-2</v>
      </c>
      <c r="AA44" s="416" t="s">
        <v>166</v>
      </c>
      <c r="AB44" s="426">
        <f>IF(AB42="",AB43-AB41,AB43-AB42)</f>
        <v>-3.4800000000000053E-2</v>
      </c>
      <c r="AC44" s="416" t="s">
        <v>166</v>
      </c>
      <c r="AD44" s="426">
        <f>IF(AD42="",AD43-AD41,AD43-AD42)</f>
        <v>-3.4800000000000053E-2</v>
      </c>
      <c r="AE44" s="416" t="s">
        <v>166</v>
      </c>
      <c r="AF44" s="426">
        <f>IF(AF42="",AF43-AF41,AF43-AF42)</f>
        <v>0</v>
      </c>
      <c r="AG44" s="416" t="s">
        <v>166</v>
      </c>
      <c r="AH44" s="426">
        <f>IF(AH42="",AH43-AH41,AH43-AH42)</f>
        <v>0</v>
      </c>
      <c r="AI44" s="857"/>
      <c r="AJ44" s="858"/>
      <c r="AK44" s="792"/>
      <c r="AL44" s="792"/>
      <c r="AM44" s="792"/>
      <c r="AN44" s="792"/>
      <c r="AO44" s="792"/>
      <c r="AP44" s="792"/>
    </row>
    <row r="45" spans="1:43" ht="15" customHeight="1" x14ac:dyDescent="0.2">
      <c r="B45" s="445" t="s">
        <v>709</v>
      </c>
      <c r="C45" s="444" t="s">
        <v>1062</v>
      </c>
      <c r="D45" s="442" t="s">
        <v>705</v>
      </c>
      <c r="E45" s="442" t="s">
        <v>50</v>
      </c>
      <c r="F45" s="440">
        <v>42466</v>
      </c>
      <c r="G45" s="420">
        <v>44015</v>
      </c>
      <c r="H45" s="507">
        <v>2015</v>
      </c>
      <c r="I45" s="439" t="s">
        <v>185</v>
      </c>
      <c r="J45" s="439" t="s">
        <v>160</v>
      </c>
      <c r="K45" s="439" t="s">
        <v>689</v>
      </c>
      <c r="L45" s="824"/>
      <c r="M45" s="825"/>
      <c r="N45" s="792"/>
      <c r="O45" s="829"/>
      <c r="P45" s="832"/>
      <c r="Q45" s="835"/>
      <c r="R45" s="829"/>
      <c r="S45" s="416" t="s">
        <v>165</v>
      </c>
      <c r="T45" s="415" t="s">
        <v>1142</v>
      </c>
      <c r="U45" s="416" t="s">
        <v>164</v>
      </c>
      <c r="V45" s="415">
        <v>44015</v>
      </c>
      <c r="W45" s="816"/>
      <c r="X45" s="817"/>
      <c r="Y45" s="816"/>
      <c r="Z45" s="817"/>
      <c r="AA45" s="816"/>
      <c r="AB45" s="817"/>
      <c r="AC45" s="816"/>
      <c r="AD45" s="817"/>
      <c r="AE45" s="816"/>
      <c r="AF45" s="817"/>
      <c r="AG45" s="816"/>
      <c r="AH45" s="817"/>
      <c r="AI45" s="857"/>
      <c r="AJ45" s="858"/>
      <c r="AK45" s="792"/>
      <c r="AL45" s="792"/>
      <c r="AM45" s="792"/>
      <c r="AN45" s="792"/>
      <c r="AO45" s="792"/>
      <c r="AP45" s="792"/>
    </row>
    <row r="46" spans="1:43" ht="15" customHeight="1" thickBot="1" x14ac:dyDescent="0.25">
      <c r="B46" s="559" t="s">
        <v>709</v>
      </c>
      <c r="C46" s="560" t="s">
        <v>1062</v>
      </c>
      <c r="D46" s="561" t="s">
        <v>705</v>
      </c>
      <c r="E46" s="411" t="s">
        <v>50</v>
      </c>
      <c r="F46" s="525">
        <v>42466</v>
      </c>
      <c r="G46" s="409">
        <v>44015</v>
      </c>
      <c r="H46" s="408">
        <v>2015</v>
      </c>
      <c r="I46" s="407" t="s">
        <v>185</v>
      </c>
      <c r="J46" s="407" t="s">
        <v>160</v>
      </c>
      <c r="K46" s="524" t="s">
        <v>689</v>
      </c>
      <c r="L46" s="826"/>
      <c r="M46" s="827"/>
      <c r="N46" s="793"/>
      <c r="O46" s="830"/>
      <c r="P46" s="833"/>
      <c r="Q46" s="836"/>
      <c r="R46" s="830"/>
      <c r="S46" s="406" t="s">
        <v>158</v>
      </c>
      <c r="T46" s="451">
        <v>42466</v>
      </c>
      <c r="U46" s="693"/>
      <c r="V46" s="694"/>
      <c r="W46" s="818"/>
      <c r="X46" s="819"/>
      <c r="Y46" s="818"/>
      <c r="Z46" s="819"/>
      <c r="AA46" s="818"/>
      <c r="AB46" s="819"/>
      <c r="AC46" s="818"/>
      <c r="AD46" s="819"/>
      <c r="AE46" s="818"/>
      <c r="AF46" s="819"/>
      <c r="AG46" s="818"/>
      <c r="AH46" s="819"/>
      <c r="AI46" s="859"/>
      <c r="AJ46" s="860"/>
      <c r="AK46" s="793"/>
      <c r="AL46" s="793"/>
      <c r="AM46" s="793"/>
      <c r="AN46" s="793"/>
      <c r="AO46" s="793"/>
      <c r="AP46" s="793"/>
    </row>
    <row r="47" spans="1:43" ht="12.75" hidden="1" customHeight="1" thickTop="1" x14ac:dyDescent="0.2">
      <c r="B47" s="528" t="s">
        <v>733</v>
      </c>
      <c r="C47" s="527" t="s">
        <v>745</v>
      </c>
      <c r="D47" s="522" t="s">
        <v>705</v>
      </c>
      <c r="E47" s="522" t="s">
        <v>10</v>
      </c>
      <c r="F47" s="521">
        <v>42468</v>
      </c>
      <c r="G47" s="521"/>
      <c r="H47" s="507">
        <v>2015</v>
      </c>
      <c r="I47" s="439" t="s">
        <v>185</v>
      </c>
      <c r="J47" s="439" t="s">
        <v>160</v>
      </c>
      <c r="K47" s="526" t="s">
        <v>689</v>
      </c>
      <c r="L47" s="822" t="s">
        <v>1145</v>
      </c>
      <c r="M47" s="823"/>
      <c r="N47" s="791" t="s">
        <v>1140</v>
      </c>
      <c r="O47" s="828" t="s">
        <v>694</v>
      </c>
      <c r="P47" s="831">
        <v>15.01</v>
      </c>
      <c r="Q47" s="834" t="s">
        <v>218</v>
      </c>
      <c r="R47" s="828" t="s">
        <v>185</v>
      </c>
      <c r="S47" s="434" t="s">
        <v>184</v>
      </c>
      <c r="T47" s="438">
        <v>205202114.16</v>
      </c>
      <c r="U47" s="434" t="s">
        <v>183</v>
      </c>
      <c r="V47" s="485">
        <f>T52+T50-0.01</f>
        <v>43410.99</v>
      </c>
      <c r="W47" s="434" t="s">
        <v>182</v>
      </c>
      <c r="X47" s="436">
        <f>T47</f>
        <v>205202114.16</v>
      </c>
      <c r="Y47" s="434" t="s">
        <v>181</v>
      </c>
      <c r="Z47" s="506">
        <v>1</v>
      </c>
      <c r="AA47" s="475" t="s">
        <v>181</v>
      </c>
      <c r="AB47" s="530">
        <v>1</v>
      </c>
      <c r="AC47" s="489" t="s">
        <v>181</v>
      </c>
      <c r="AD47" s="529">
        <v>1</v>
      </c>
      <c r="AE47" s="489" t="s">
        <v>181</v>
      </c>
      <c r="AF47" s="529">
        <v>1</v>
      </c>
      <c r="AG47" s="466" t="s">
        <v>181</v>
      </c>
      <c r="AH47" s="515">
        <v>1</v>
      </c>
      <c r="AI47" s="466" t="s">
        <v>180</v>
      </c>
      <c r="AJ47" s="465">
        <v>40</v>
      </c>
      <c r="AK47" s="894" t="s">
        <v>1144</v>
      </c>
      <c r="AL47" s="894" t="s">
        <v>1144</v>
      </c>
      <c r="AM47" s="894" t="s">
        <v>1144</v>
      </c>
      <c r="AN47" s="894" t="s">
        <v>1144</v>
      </c>
      <c r="AO47" s="894" t="s">
        <v>1144</v>
      </c>
      <c r="AP47" s="894" t="s">
        <v>2116</v>
      </c>
    </row>
    <row r="48" spans="1:43" ht="15" hidden="1" customHeight="1" x14ac:dyDescent="0.2">
      <c r="B48" s="445" t="s">
        <v>733</v>
      </c>
      <c r="C48" s="444" t="s">
        <v>745</v>
      </c>
      <c r="D48" s="442" t="s">
        <v>705</v>
      </c>
      <c r="E48" s="422" t="s">
        <v>10</v>
      </c>
      <c r="F48" s="440">
        <v>42468</v>
      </c>
      <c r="G48" s="420"/>
      <c r="H48" s="507">
        <v>2015</v>
      </c>
      <c r="I48" s="439" t="s">
        <v>185</v>
      </c>
      <c r="J48" s="439" t="s">
        <v>160</v>
      </c>
      <c r="K48" s="439" t="s">
        <v>689</v>
      </c>
      <c r="L48" s="824"/>
      <c r="M48" s="825"/>
      <c r="N48" s="792"/>
      <c r="O48" s="829"/>
      <c r="P48" s="832"/>
      <c r="Q48" s="835"/>
      <c r="R48" s="829"/>
      <c r="S48" s="416" t="s">
        <v>179</v>
      </c>
      <c r="T48" s="432" t="s">
        <v>935</v>
      </c>
      <c r="U48" s="416" t="s">
        <v>177</v>
      </c>
      <c r="V48" s="415">
        <f>V47+V50+V49</f>
        <v>44129.99</v>
      </c>
      <c r="W48" s="416" t="s">
        <v>176</v>
      </c>
      <c r="X48" s="428">
        <f t="shared" ref="X48" si="2">X47</f>
        <v>205202114.16</v>
      </c>
      <c r="Y48" s="416" t="s">
        <v>175</v>
      </c>
      <c r="Z48" s="426">
        <v>0.86350000000000005</v>
      </c>
      <c r="AA48" s="471" t="s">
        <v>175</v>
      </c>
      <c r="AB48" s="470">
        <v>0.87692999999999999</v>
      </c>
      <c r="AC48" s="487" t="s">
        <v>175</v>
      </c>
      <c r="AD48" s="486">
        <v>0.87692999999999999</v>
      </c>
      <c r="AE48" s="487" t="s">
        <v>175</v>
      </c>
      <c r="AF48" s="486">
        <v>0.87692999999999999</v>
      </c>
      <c r="AG48" s="463" t="s">
        <v>175</v>
      </c>
      <c r="AH48" s="462">
        <v>0.88780000000000003</v>
      </c>
      <c r="AI48" s="463" t="s">
        <v>174</v>
      </c>
      <c r="AJ48" s="464">
        <v>1200</v>
      </c>
      <c r="AK48" s="895"/>
      <c r="AL48" s="895"/>
      <c r="AM48" s="895"/>
      <c r="AN48" s="895"/>
      <c r="AO48" s="895"/>
      <c r="AP48" s="895"/>
    </row>
    <row r="49" spans="1:42" s="404" customFormat="1" ht="13.5" hidden="1" thickTop="1" x14ac:dyDescent="0.2">
      <c r="A49" s="402"/>
      <c r="B49" s="445" t="s">
        <v>733</v>
      </c>
      <c r="C49" s="444" t="s">
        <v>745</v>
      </c>
      <c r="D49" s="442" t="s">
        <v>705</v>
      </c>
      <c r="E49" s="422" t="s">
        <v>10</v>
      </c>
      <c r="F49" s="440">
        <v>42468</v>
      </c>
      <c r="G49" s="420"/>
      <c r="H49" s="507">
        <v>2015</v>
      </c>
      <c r="I49" s="439" t="s">
        <v>185</v>
      </c>
      <c r="J49" s="439" t="s">
        <v>160</v>
      </c>
      <c r="K49" s="439" t="s">
        <v>689</v>
      </c>
      <c r="L49" s="824"/>
      <c r="M49" s="825"/>
      <c r="N49" s="792"/>
      <c r="O49" s="829"/>
      <c r="P49" s="832"/>
      <c r="Q49" s="835"/>
      <c r="R49" s="829"/>
      <c r="S49" s="416" t="s">
        <v>173</v>
      </c>
      <c r="T49" s="429" t="s">
        <v>1143</v>
      </c>
      <c r="U49" s="416" t="s">
        <v>171</v>
      </c>
      <c r="V49" s="427">
        <v>229</v>
      </c>
      <c r="W49" s="416" t="s">
        <v>170</v>
      </c>
      <c r="X49" s="428">
        <v>141497191.47</v>
      </c>
      <c r="Y49" s="416" t="s">
        <v>169</v>
      </c>
      <c r="Z49" s="426">
        <v>0.79964999999999997</v>
      </c>
      <c r="AA49" s="471" t="s">
        <v>169</v>
      </c>
      <c r="AB49" s="470">
        <v>0.81206</v>
      </c>
      <c r="AC49" s="487" t="s">
        <v>169</v>
      </c>
      <c r="AD49" s="486">
        <v>0.81206</v>
      </c>
      <c r="AE49" s="487" t="s">
        <v>169</v>
      </c>
      <c r="AF49" s="486">
        <v>0.81206</v>
      </c>
      <c r="AG49" s="463" t="s">
        <v>169</v>
      </c>
      <c r="AH49" s="462">
        <v>0.83074999999999999</v>
      </c>
      <c r="AI49" s="781"/>
      <c r="AJ49" s="782"/>
      <c r="AK49" s="895"/>
      <c r="AL49" s="895"/>
      <c r="AM49" s="895"/>
      <c r="AN49" s="895"/>
      <c r="AO49" s="895"/>
      <c r="AP49" s="895"/>
    </row>
    <row r="50" spans="1:42" s="404" customFormat="1" ht="15" hidden="1" customHeight="1" x14ac:dyDescent="0.2">
      <c r="A50" s="402"/>
      <c r="B50" s="445" t="s">
        <v>733</v>
      </c>
      <c r="C50" s="444" t="s">
        <v>745</v>
      </c>
      <c r="D50" s="442" t="s">
        <v>705</v>
      </c>
      <c r="E50" s="422" t="s">
        <v>10</v>
      </c>
      <c r="F50" s="440">
        <v>42468</v>
      </c>
      <c r="G50" s="420"/>
      <c r="H50" s="507">
        <v>2015</v>
      </c>
      <c r="I50" s="439" t="s">
        <v>185</v>
      </c>
      <c r="J50" s="439" t="s">
        <v>160</v>
      </c>
      <c r="K50" s="439" t="s">
        <v>689</v>
      </c>
      <c r="L50" s="824"/>
      <c r="M50" s="825"/>
      <c r="N50" s="792"/>
      <c r="O50" s="829"/>
      <c r="P50" s="832"/>
      <c r="Q50" s="835"/>
      <c r="R50" s="829"/>
      <c r="S50" s="416" t="s">
        <v>168</v>
      </c>
      <c r="T50" s="427">
        <v>943</v>
      </c>
      <c r="U50" s="416" t="s">
        <v>167</v>
      </c>
      <c r="V50" s="427">
        <v>490</v>
      </c>
      <c r="W50" s="816"/>
      <c r="X50" s="817"/>
      <c r="Y50" s="416" t="s">
        <v>166</v>
      </c>
      <c r="Z50" s="426">
        <f>IF(Z48="",Z49-Z47,Z49-Z48)</f>
        <v>-6.3850000000000073E-2</v>
      </c>
      <c r="AA50" s="471" t="s">
        <v>166</v>
      </c>
      <c r="AB50" s="470">
        <f>IF(AB48="",AB49-AB47,AB49-AB48)</f>
        <v>-6.4869999999999983E-2</v>
      </c>
      <c r="AC50" s="487" t="s">
        <v>166</v>
      </c>
      <c r="AD50" s="486">
        <f>IF(AD48="",AD49-AD47,AD49-AD48)</f>
        <v>-6.4869999999999983E-2</v>
      </c>
      <c r="AE50" s="487" t="s">
        <v>166</v>
      </c>
      <c r="AF50" s="486">
        <f>IF(AF48="",AF49-AF47,AF49-AF48)</f>
        <v>-6.4869999999999983E-2</v>
      </c>
      <c r="AG50" s="463" t="s">
        <v>166</v>
      </c>
      <c r="AH50" s="462">
        <f>IF(AH48="",AH49-AH47,AH49-AH48)</f>
        <v>-5.7050000000000045E-2</v>
      </c>
      <c r="AI50" s="781"/>
      <c r="AJ50" s="782"/>
      <c r="AK50" s="895"/>
      <c r="AL50" s="895"/>
      <c r="AM50" s="895"/>
      <c r="AN50" s="895"/>
      <c r="AO50" s="895"/>
      <c r="AP50" s="895"/>
    </row>
    <row r="51" spans="1:42" s="404" customFormat="1" ht="15" hidden="1" customHeight="1" x14ac:dyDescent="0.2">
      <c r="A51" s="402"/>
      <c r="B51" s="445" t="s">
        <v>733</v>
      </c>
      <c r="C51" s="444" t="s">
        <v>745</v>
      </c>
      <c r="D51" s="442" t="s">
        <v>705</v>
      </c>
      <c r="E51" s="422" t="s">
        <v>10</v>
      </c>
      <c r="F51" s="440">
        <v>42468</v>
      </c>
      <c r="G51" s="420"/>
      <c r="H51" s="507">
        <v>2015</v>
      </c>
      <c r="I51" s="439" t="s">
        <v>185</v>
      </c>
      <c r="J51" s="439" t="s">
        <v>160</v>
      </c>
      <c r="K51" s="439" t="s">
        <v>689</v>
      </c>
      <c r="L51" s="824"/>
      <c r="M51" s="825"/>
      <c r="N51" s="792"/>
      <c r="O51" s="829"/>
      <c r="P51" s="832"/>
      <c r="Q51" s="835"/>
      <c r="R51" s="829"/>
      <c r="S51" s="416" t="s">
        <v>165</v>
      </c>
      <c r="T51" s="415" t="s">
        <v>1142</v>
      </c>
      <c r="U51" s="416" t="s">
        <v>164</v>
      </c>
      <c r="V51" s="415"/>
      <c r="W51" s="816"/>
      <c r="X51" s="817"/>
      <c r="Y51" s="816"/>
      <c r="Z51" s="817"/>
      <c r="AA51" s="816"/>
      <c r="AB51" s="817"/>
      <c r="AC51" s="816"/>
      <c r="AD51" s="817"/>
      <c r="AE51" s="816"/>
      <c r="AF51" s="817"/>
      <c r="AG51" s="781"/>
      <c r="AH51" s="782"/>
      <c r="AI51" s="781"/>
      <c r="AJ51" s="782"/>
      <c r="AK51" s="895"/>
      <c r="AL51" s="895"/>
      <c r="AM51" s="895"/>
      <c r="AN51" s="895"/>
      <c r="AO51" s="895"/>
      <c r="AP51" s="895"/>
    </row>
    <row r="52" spans="1:42" s="404" customFormat="1" ht="12.75" hidden="1" customHeight="1" thickBot="1" x14ac:dyDescent="0.25">
      <c r="A52" s="402"/>
      <c r="B52" s="559" t="s">
        <v>733</v>
      </c>
      <c r="C52" s="560" t="s">
        <v>745</v>
      </c>
      <c r="D52" s="561" t="s">
        <v>705</v>
      </c>
      <c r="E52" s="411" t="s">
        <v>10</v>
      </c>
      <c r="F52" s="525">
        <v>42468</v>
      </c>
      <c r="G52" s="409"/>
      <c r="H52" s="408">
        <v>2015</v>
      </c>
      <c r="I52" s="407" t="s">
        <v>185</v>
      </c>
      <c r="J52" s="407" t="s">
        <v>160</v>
      </c>
      <c r="K52" s="524" t="s">
        <v>689</v>
      </c>
      <c r="L52" s="826"/>
      <c r="M52" s="827"/>
      <c r="N52" s="793"/>
      <c r="O52" s="830"/>
      <c r="P52" s="833"/>
      <c r="Q52" s="836"/>
      <c r="R52" s="830"/>
      <c r="S52" s="406" t="s">
        <v>158</v>
      </c>
      <c r="T52" s="451">
        <v>42468</v>
      </c>
      <c r="U52" s="820"/>
      <c r="V52" s="821"/>
      <c r="W52" s="818"/>
      <c r="X52" s="819"/>
      <c r="Y52" s="818"/>
      <c r="Z52" s="819"/>
      <c r="AA52" s="818"/>
      <c r="AB52" s="819"/>
      <c r="AC52" s="818"/>
      <c r="AD52" s="819"/>
      <c r="AE52" s="818"/>
      <c r="AF52" s="819"/>
      <c r="AG52" s="783"/>
      <c r="AH52" s="784"/>
      <c r="AI52" s="783"/>
      <c r="AJ52" s="784"/>
      <c r="AK52" s="896"/>
      <c r="AL52" s="896"/>
      <c r="AM52" s="896"/>
      <c r="AN52" s="896"/>
      <c r="AO52" s="896"/>
      <c r="AP52" s="896"/>
    </row>
    <row r="53" spans="1:42" s="404" customFormat="1" ht="12.75" hidden="1" customHeight="1" thickTop="1" x14ac:dyDescent="0.2">
      <c r="B53" s="445" t="s">
        <v>191</v>
      </c>
      <c r="C53" s="444" t="s">
        <v>467</v>
      </c>
      <c r="D53" s="443" t="s">
        <v>161</v>
      </c>
      <c r="E53" s="442" t="s">
        <v>134</v>
      </c>
      <c r="F53" s="440">
        <v>42154</v>
      </c>
      <c r="G53" s="440"/>
      <c r="H53" s="419">
        <v>2015</v>
      </c>
      <c r="I53" s="555"/>
      <c r="J53" s="418" t="s">
        <v>160</v>
      </c>
      <c r="K53" s="439" t="s">
        <v>697</v>
      </c>
      <c r="L53" s="822" t="s">
        <v>701</v>
      </c>
      <c r="M53" s="823"/>
      <c r="N53" s="791" t="s">
        <v>700</v>
      </c>
      <c r="O53" s="828" t="s">
        <v>699</v>
      </c>
      <c r="P53" s="831"/>
      <c r="Q53" s="834" t="s">
        <v>231</v>
      </c>
      <c r="R53" s="828" t="s">
        <v>193</v>
      </c>
      <c r="S53" s="434" t="s">
        <v>184</v>
      </c>
      <c r="T53" s="438">
        <v>756400</v>
      </c>
      <c r="U53" s="434" t="s">
        <v>183</v>
      </c>
      <c r="V53" s="437">
        <f>T58+T56-0.001</f>
        <v>42134.999000000003</v>
      </c>
      <c r="W53" s="434" t="s">
        <v>182</v>
      </c>
      <c r="X53" s="436">
        <f>T53</f>
        <v>756400</v>
      </c>
      <c r="Y53" s="434" t="s">
        <v>181</v>
      </c>
      <c r="Z53" s="435">
        <v>0.1178</v>
      </c>
      <c r="AA53" s="475" t="s">
        <v>181</v>
      </c>
      <c r="AB53" s="474">
        <v>0.1178</v>
      </c>
      <c r="AC53" s="475" t="s">
        <v>181</v>
      </c>
      <c r="AD53" s="474">
        <v>0.1178</v>
      </c>
      <c r="AE53" s="480" t="s">
        <v>181</v>
      </c>
      <c r="AF53" s="479">
        <v>0.1178</v>
      </c>
      <c r="AG53" s="466" t="s">
        <v>181</v>
      </c>
      <c r="AH53" s="467">
        <v>0.1178</v>
      </c>
      <c r="AI53" s="466" t="s">
        <v>180</v>
      </c>
      <c r="AJ53" s="465"/>
      <c r="AK53" s="791" t="s">
        <v>698</v>
      </c>
      <c r="AL53" s="791" t="s">
        <v>698</v>
      </c>
      <c r="AM53" s="791" t="s">
        <v>698</v>
      </c>
      <c r="AN53" s="791" t="s">
        <v>698</v>
      </c>
      <c r="AO53" s="791" t="s">
        <v>698</v>
      </c>
      <c r="AP53" s="791" t="s">
        <v>698</v>
      </c>
    </row>
    <row r="54" spans="1:42" s="404" customFormat="1" ht="15" hidden="1" customHeight="1" x14ac:dyDescent="0.2">
      <c r="B54" s="425" t="s">
        <v>191</v>
      </c>
      <c r="C54" s="424" t="s">
        <v>467</v>
      </c>
      <c r="D54" s="423" t="s">
        <v>161</v>
      </c>
      <c r="E54" s="422" t="s">
        <v>134</v>
      </c>
      <c r="F54" s="420">
        <v>42154</v>
      </c>
      <c r="G54" s="420"/>
      <c r="H54" s="419">
        <v>2015</v>
      </c>
      <c r="I54" s="418"/>
      <c r="J54" s="418" t="s">
        <v>160</v>
      </c>
      <c r="K54" s="417" t="s">
        <v>697</v>
      </c>
      <c r="L54" s="824"/>
      <c r="M54" s="825"/>
      <c r="N54" s="792"/>
      <c r="O54" s="829"/>
      <c r="P54" s="832"/>
      <c r="Q54" s="835"/>
      <c r="R54" s="829"/>
      <c r="S54" s="416" t="s">
        <v>179</v>
      </c>
      <c r="T54" s="432" t="s">
        <v>484</v>
      </c>
      <c r="U54" s="416" t="s">
        <v>177</v>
      </c>
      <c r="V54" s="415"/>
      <c r="W54" s="416" t="s">
        <v>176</v>
      </c>
      <c r="X54" s="428">
        <f>X53</f>
        <v>756400</v>
      </c>
      <c r="Y54" s="416" t="s">
        <v>175</v>
      </c>
      <c r="Z54" s="426"/>
      <c r="AA54" s="471" t="s">
        <v>175</v>
      </c>
      <c r="AB54" s="470"/>
      <c r="AC54" s="471" t="s">
        <v>175</v>
      </c>
      <c r="AD54" s="470"/>
      <c r="AE54" s="478" t="s">
        <v>175</v>
      </c>
      <c r="AF54" s="477"/>
      <c r="AG54" s="463" t="s">
        <v>175</v>
      </c>
      <c r="AH54" s="462"/>
      <c r="AI54" s="463" t="s">
        <v>174</v>
      </c>
      <c r="AJ54" s="464"/>
      <c r="AK54" s="792"/>
      <c r="AL54" s="792"/>
      <c r="AM54" s="792"/>
      <c r="AN54" s="792"/>
      <c r="AO54" s="792"/>
      <c r="AP54" s="792"/>
    </row>
    <row r="55" spans="1:42" s="404" customFormat="1" ht="13.5" hidden="1" customHeight="1" x14ac:dyDescent="0.2">
      <c r="B55" s="425" t="s">
        <v>191</v>
      </c>
      <c r="C55" s="424" t="s">
        <v>467</v>
      </c>
      <c r="D55" s="423" t="s">
        <v>161</v>
      </c>
      <c r="E55" s="422" t="s">
        <v>134</v>
      </c>
      <c r="F55" s="420">
        <v>42154</v>
      </c>
      <c r="G55" s="420"/>
      <c r="H55" s="419">
        <v>2015</v>
      </c>
      <c r="I55" s="418"/>
      <c r="J55" s="418" t="s">
        <v>160</v>
      </c>
      <c r="K55" s="417" t="s">
        <v>697</v>
      </c>
      <c r="L55" s="824"/>
      <c r="M55" s="825"/>
      <c r="N55" s="792"/>
      <c r="O55" s="829"/>
      <c r="P55" s="832"/>
      <c r="Q55" s="835"/>
      <c r="R55" s="829"/>
      <c r="S55" s="416" t="s">
        <v>173</v>
      </c>
      <c r="T55" s="429" t="s">
        <v>192</v>
      </c>
      <c r="U55" s="416" t="s">
        <v>171</v>
      </c>
      <c r="V55" s="427"/>
      <c r="W55" s="416" t="s">
        <v>170</v>
      </c>
      <c r="X55" s="494">
        <v>332087.3</v>
      </c>
      <c r="Y55" s="416" t="s">
        <v>169</v>
      </c>
      <c r="Z55" s="426">
        <v>0.1178</v>
      </c>
      <c r="AA55" s="471" t="s">
        <v>169</v>
      </c>
      <c r="AB55" s="470">
        <v>0.1178</v>
      </c>
      <c r="AC55" s="471" t="s">
        <v>169</v>
      </c>
      <c r="AD55" s="470">
        <v>0.1178</v>
      </c>
      <c r="AE55" s="478" t="s">
        <v>169</v>
      </c>
      <c r="AF55" s="477">
        <v>0.1178</v>
      </c>
      <c r="AG55" s="463" t="s">
        <v>169</v>
      </c>
      <c r="AH55" s="462">
        <v>0.1178</v>
      </c>
      <c r="AI55" s="781"/>
      <c r="AJ55" s="782"/>
      <c r="AK55" s="792"/>
      <c r="AL55" s="792"/>
      <c r="AM55" s="792"/>
      <c r="AN55" s="792"/>
      <c r="AO55" s="792"/>
      <c r="AP55" s="792"/>
    </row>
    <row r="56" spans="1:42" s="404" customFormat="1" ht="15" hidden="1" customHeight="1" x14ac:dyDescent="0.2">
      <c r="B56" s="425" t="s">
        <v>191</v>
      </c>
      <c r="C56" s="424" t="s">
        <v>467</v>
      </c>
      <c r="D56" s="423" t="s">
        <v>161</v>
      </c>
      <c r="E56" s="422" t="s">
        <v>134</v>
      </c>
      <c r="F56" s="420">
        <v>42154</v>
      </c>
      <c r="G56" s="420"/>
      <c r="H56" s="419">
        <v>2015</v>
      </c>
      <c r="I56" s="418"/>
      <c r="J56" s="418" t="s">
        <v>160</v>
      </c>
      <c r="K56" s="417" t="s">
        <v>697</v>
      </c>
      <c r="L56" s="824"/>
      <c r="M56" s="825"/>
      <c r="N56" s="792"/>
      <c r="O56" s="829"/>
      <c r="P56" s="832"/>
      <c r="Q56" s="835"/>
      <c r="R56" s="829"/>
      <c r="S56" s="416" t="s">
        <v>168</v>
      </c>
      <c r="T56" s="427">
        <v>42</v>
      </c>
      <c r="U56" s="416" t="s">
        <v>167</v>
      </c>
      <c r="V56" s="427"/>
      <c r="W56" s="816"/>
      <c r="X56" s="817"/>
      <c r="Y56" s="416" t="s">
        <v>166</v>
      </c>
      <c r="Z56" s="426">
        <f>IF(Z54="",Z55-Z53,Z55-Z54)</f>
        <v>0</v>
      </c>
      <c r="AA56" s="471" t="s">
        <v>166</v>
      </c>
      <c r="AB56" s="470">
        <f>IF(AB54="",AB55-AB53,AB55-AB54)</f>
        <v>0</v>
      </c>
      <c r="AC56" s="471" t="s">
        <v>166</v>
      </c>
      <c r="AD56" s="470">
        <f>IF(AD54="",AD55-AD53,AD55-AD54)</f>
        <v>0</v>
      </c>
      <c r="AE56" s="478" t="s">
        <v>166</v>
      </c>
      <c r="AF56" s="477">
        <f>IF(AF54="",AF55-AF53,AF55-AF54)</f>
        <v>0</v>
      </c>
      <c r="AG56" s="463" t="s">
        <v>166</v>
      </c>
      <c r="AH56" s="462">
        <f>IF(AH54="",AH55-AH53,AH55-AH54)</f>
        <v>0</v>
      </c>
      <c r="AI56" s="781"/>
      <c r="AJ56" s="782"/>
      <c r="AK56" s="792"/>
      <c r="AL56" s="792"/>
      <c r="AM56" s="792"/>
      <c r="AN56" s="792"/>
      <c r="AO56" s="792"/>
      <c r="AP56" s="792"/>
    </row>
    <row r="57" spans="1:42" s="404" customFormat="1" ht="15" hidden="1" customHeight="1" x14ac:dyDescent="0.2">
      <c r="B57" s="425" t="s">
        <v>191</v>
      </c>
      <c r="C57" s="424" t="s">
        <v>467</v>
      </c>
      <c r="D57" s="423" t="s">
        <v>161</v>
      </c>
      <c r="E57" s="422" t="s">
        <v>134</v>
      </c>
      <c r="F57" s="420">
        <v>42154</v>
      </c>
      <c r="G57" s="420"/>
      <c r="H57" s="419">
        <v>2015</v>
      </c>
      <c r="I57" s="418"/>
      <c r="J57" s="418" t="s">
        <v>160</v>
      </c>
      <c r="K57" s="417" t="s">
        <v>697</v>
      </c>
      <c r="L57" s="824"/>
      <c r="M57" s="825"/>
      <c r="N57" s="792"/>
      <c r="O57" s="829"/>
      <c r="P57" s="832"/>
      <c r="Q57" s="835"/>
      <c r="R57" s="829"/>
      <c r="S57" s="416" t="s">
        <v>165</v>
      </c>
      <c r="T57" s="415">
        <v>42130</v>
      </c>
      <c r="U57" s="416" t="s">
        <v>164</v>
      </c>
      <c r="V57" s="415"/>
      <c r="W57" s="816"/>
      <c r="X57" s="817"/>
      <c r="Y57" s="816"/>
      <c r="Z57" s="817"/>
      <c r="AA57" s="945"/>
      <c r="AB57" s="946"/>
      <c r="AC57" s="945"/>
      <c r="AD57" s="946"/>
      <c r="AE57" s="857"/>
      <c r="AF57" s="858"/>
      <c r="AG57" s="781"/>
      <c r="AH57" s="782"/>
      <c r="AI57" s="781"/>
      <c r="AJ57" s="782"/>
      <c r="AK57" s="792"/>
      <c r="AL57" s="792"/>
      <c r="AM57" s="792"/>
      <c r="AN57" s="792"/>
      <c r="AO57" s="792"/>
      <c r="AP57" s="792"/>
    </row>
    <row r="58" spans="1:42" s="404" customFormat="1" ht="15" hidden="1" customHeight="1" thickBot="1" x14ac:dyDescent="0.25">
      <c r="B58" s="414" t="s">
        <v>191</v>
      </c>
      <c r="C58" s="413" t="s">
        <v>467</v>
      </c>
      <c r="D58" s="412" t="s">
        <v>161</v>
      </c>
      <c r="E58" s="411" t="s">
        <v>134</v>
      </c>
      <c r="F58" s="409">
        <v>42154</v>
      </c>
      <c r="G58" s="409"/>
      <c r="H58" s="408">
        <v>2015</v>
      </c>
      <c r="I58" s="407"/>
      <c r="J58" s="407" t="s">
        <v>160</v>
      </c>
      <c r="K58" s="407" t="s">
        <v>697</v>
      </c>
      <c r="L58" s="826"/>
      <c r="M58" s="827"/>
      <c r="N58" s="793"/>
      <c r="O58" s="830"/>
      <c r="P58" s="833"/>
      <c r="Q58" s="836"/>
      <c r="R58" s="830"/>
      <c r="S58" s="406" t="s">
        <v>158</v>
      </c>
      <c r="T58" s="451">
        <v>42093</v>
      </c>
      <c r="U58" s="820"/>
      <c r="V58" s="821"/>
      <c r="W58" s="818"/>
      <c r="X58" s="819"/>
      <c r="Y58" s="818"/>
      <c r="Z58" s="819"/>
      <c r="AA58" s="947"/>
      <c r="AB58" s="948"/>
      <c r="AC58" s="947"/>
      <c r="AD58" s="948"/>
      <c r="AE58" s="859"/>
      <c r="AF58" s="860"/>
      <c r="AG58" s="783"/>
      <c r="AH58" s="784"/>
      <c r="AI58" s="783"/>
      <c r="AJ58" s="784"/>
      <c r="AK58" s="793"/>
      <c r="AL58" s="793"/>
      <c r="AM58" s="793"/>
      <c r="AN58" s="793"/>
      <c r="AO58" s="793"/>
      <c r="AP58" s="793"/>
    </row>
    <row r="59" spans="1:42" s="404" customFormat="1" ht="15" hidden="1" customHeight="1" thickTop="1" x14ac:dyDescent="0.2">
      <c r="B59" s="528" t="s">
        <v>246</v>
      </c>
      <c r="C59" s="527" t="s">
        <v>654</v>
      </c>
      <c r="D59" s="567" t="s">
        <v>161</v>
      </c>
      <c r="E59" s="522" t="s">
        <v>2175</v>
      </c>
      <c r="F59" s="521"/>
      <c r="G59" s="521"/>
      <c r="H59" s="568"/>
      <c r="I59" s="555"/>
      <c r="J59" s="418" t="s">
        <v>160</v>
      </c>
      <c r="K59" s="439" t="s">
        <v>604</v>
      </c>
      <c r="L59" s="794" t="s">
        <v>688</v>
      </c>
      <c r="M59" s="795"/>
      <c r="N59" s="800" t="s">
        <v>2118</v>
      </c>
      <c r="O59" s="961" t="s">
        <v>475</v>
      </c>
      <c r="P59" s="806"/>
      <c r="Q59" s="1002"/>
      <c r="R59" s="803" t="s">
        <v>193</v>
      </c>
      <c r="S59" s="605" t="s">
        <v>184</v>
      </c>
      <c r="T59" s="606">
        <v>150000</v>
      </c>
      <c r="U59" s="605" t="s">
        <v>183</v>
      </c>
      <c r="V59" s="631"/>
      <c r="W59" s="605" t="s">
        <v>182</v>
      </c>
      <c r="X59" s="608">
        <v>150000</v>
      </c>
      <c r="Y59" s="605" t="s">
        <v>181</v>
      </c>
      <c r="Z59" s="609"/>
      <c r="AA59" s="605" t="s">
        <v>180</v>
      </c>
      <c r="AB59" s="610"/>
      <c r="AC59" s="800" t="s">
        <v>2171</v>
      </c>
      <c r="AD59" s="697"/>
      <c r="AE59" s="695"/>
      <c r="AF59" s="696"/>
      <c r="AG59" s="466" t="s">
        <v>181</v>
      </c>
      <c r="AH59" s="467"/>
      <c r="AI59" s="466" t="s">
        <v>180</v>
      </c>
      <c r="AJ59" s="465"/>
      <c r="AK59" s="686"/>
      <c r="AL59" s="686"/>
      <c r="AM59" s="686"/>
      <c r="AN59" s="686"/>
      <c r="AO59" s="686"/>
      <c r="AP59" s="791" t="s">
        <v>2175</v>
      </c>
    </row>
    <row r="60" spans="1:42" s="404" customFormat="1" ht="15" hidden="1" customHeight="1" x14ac:dyDescent="0.2">
      <c r="B60" s="425" t="s">
        <v>246</v>
      </c>
      <c r="C60" s="424" t="s">
        <v>654</v>
      </c>
      <c r="D60" s="423" t="s">
        <v>161</v>
      </c>
      <c r="E60" s="422" t="s">
        <v>2175</v>
      </c>
      <c r="F60" s="420"/>
      <c r="G60" s="420"/>
      <c r="H60" s="419"/>
      <c r="I60" s="418"/>
      <c r="J60" s="418" t="s">
        <v>160</v>
      </c>
      <c r="K60" s="417" t="s">
        <v>604</v>
      </c>
      <c r="L60" s="796"/>
      <c r="M60" s="797"/>
      <c r="N60" s="801"/>
      <c r="O60" s="962"/>
      <c r="P60" s="807"/>
      <c r="Q60" s="1003"/>
      <c r="R60" s="804"/>
      <c r="S60" s="615" t="s">
        <v>179</v>
      </c>
      <c r="T60" s="616" t="s">
        <v>484</v>
      </c>
      <c r="U60" s="615" t="s">
        <v>177</v>
      </c>
      <c r="V60" s="617"/>
      <c r="W60" s="615" t="s">
        <v>176</v>
      </c>
      <c r="X60" s="618">
        <v>150000</v>
      </c>
      <c r="Y60" s="615" t="s">
        <v>175</v>
      </c>
      <c r="Z60" s="619"/>
      <c r="AA60" s="615" t="s">
        <v>174</v>
      </c>
      <c r="AB60" s="620"/>
      <c r="AC60" s="801"/>
      <c r="AD60" s="697"/>
      <c r="AE60" s="695"/>
      <c r="AF60" s="696"/>
      <c r="AG60" s="463" t="s">
        <v>175</v>
      </c>
      <c r="AH60" s="462"/>
      <c r="AI60" s="463" t="s">
        <v>174</v>
      </c>
      <c r="AJ60" s="464"/>
      <c r="AK60" s="686"/>
      <c r="AL60" s="686"/>
      <c r="AM60" s="686"/>
      <c r="AN60" s="686"/>
      <c r="AO60" s="686"/>
      <c r="AP60" s="792"/>
    </row>
    <row r="61" spans="1:42" s="404" customFormat="1" ht="15" hidden="1" customHeight="1" x14ac:dyDescent="0.2">
      <c r="B61" s="425" t="s">
        <v>246</v>
      </c>
      <c r="C61" s="424" t="s">
        <v>654</v>
      </c>
      <c r="D61" s="423" t="s">
        <v>161</v>
      </c>
      <c r="E61" s="422" t="s">
        <v>2175</v>
      </c>
      <c r="F61" s="420"/>
      <c r="G61" s="420"/>
      <c r="H61" s="419"/>
      <c r="I61" s="418"/>
      <c r="J61" s="418" t="s">
        <v>160</v>
      </c>
      <c r="K61" s="417" t="s">
        <v>604</v>
      </c>
      <c r="L61" s="796"/>
      <c r="M61" s="797"/>
      <c r="N61" s="801"/>
      <c r="O61" s="962"/>
      <c r="P61" s="807"/>
      <c r="Q61" s="1003"/>
      <c r="R61" s="804"/>
      <c r="S61" s="615" t="s">
        <v>173</v>
      </c>
      <c r="T61" s="621" t="s">
        <v>185</v>
      </c>
      <c r="U61" s="615" t="s">
        <v>171</v>
      </c>
      <c r="V61" s="622"/>
      <c r="W61" s="615" t="s">
        <v>170</v>
      </c>
      <c r="X61" s="618"/>
      <c r="Y61" s="615" t="s">
        <v>169</v>
      </c>
      <c r="Z61" s="619"/>
      <c r="AA61" s="785"/>
      <c r="AB61" s="786"/>
      <c r="AC61" s="801"/>
      <c r="AD61" s="697"/>
      <c r="AE61" s="695"/>
      <c r="AF61" s="696"/>
      <c r="AG61" s="463" t="s">
        <v>169</v>
      </c>
      <c r="AH61" s="462"/>
      <c r="AI61" s="781"/>
      <c r="AJ61" s="782"/>
      <c r="AK61" s="686"/>
      <c r="AL61" s="686"/>
      <c r="AM61" s="686"/>
      <c r="AN61" s="686"/>
      <c r="AO61" s="686"/>
      <c r="AP61" s="792"/>
    </row>
    <row r="62" spans="1:42" s="404" customFormat="1" ht="15" hidden="1" customHeight="1" x14ac:dyDescent="0.2">
      <c r="B62" s="425" t="s">
        <v>246</v>
      </c>
      <c r="C62" s="424" t="s">
        <v>654</v>
      </c>
      <c r="D62" s="423" t="s">
        <v>161</v>
      </c>
      <c r="E62" s="422" t="s">
        <v>2175</v>
      </c>
      <c r="F62" s="420"/>
      <c r="G62" s="420"/>
      <c r="H62" s="419"/>
      <c r="I62" s="418"/>
      <c r="J62" s="418" t="s">
        <v>160</v>
      </c>
      <c r="K62" s="417" t="s">
        <v>604</v>
      </c>
      <c r="L62" s="796"/>
      <c r="M62" s="797"/>
      <c r="N62" s="801"/>
      <c r="O62" s="962"/>
      <c r="P62" s="807"/>
      <c r="Q62" s="1003"/>
      <c r="R62" s="804"/>
      <c r="S62" s="615" t="s">
        <v>168</v>
      </c>
      <c r="T62" s="622"/>
      <c r="U62" s="615" t="s">
        <v>167</v>
      </c>
      <c r="V62" s="622"/>
      <c r="W62" s="785"/>
      <c r="X62" s="786"/>
      <c r="Y62" s="615" t="s">
        <v>166</v>
      </c>
      <c r="Z62" s="619">
        <v>0</v>
      </c>
      <c r="AA62" s="785"/>
      <c r="AB62" s="786"/>
      <c r="AC62" s="801"/>
      <c r="AD62" s="697"/>
      <c r="AE62" s="695"/>
      <c r="AF62" s="696"/>
      <c r="AG62" s="463" t="s">
        <v>166</v>
      </c>
      <c r="AH62" s="462">
        <f>IF(AH60="",AH61-AH59,AH61-AH60)</f>
        <v>0</v>
      </c>
      <c r="AI62" s="781"/>
      <c r="AJ62" s="782"/>
      <c r="AK62" s="686"/>
      <c r="AL62" s="686"/>
      <c r="AM62" s="686"/>
      <c r="AN62" s="686"/>
      <c r="AO62" s="686"/>
      <c r="AP62" s="792"/>
    </row>
    <row r="63" spans="1:42" s="404" customFormat="1" ht="15" hidden="1" customHeight="1" x14ac:dyDescent="0.2">
      <c r="B63" s="425" t="s">
        <v>246</v>
      </c>
      <c r="C63" s="424" t="s">
        <v>654</v>
      </c>
      <c r="D63" s="423" t="s">
        <v>161</v>
      </c>
      <c r="E63" s="422" t="s">
        <v>2175</v>
      </c>
      <c r="F63" s="420"/>
      <c r="G63" s="420"/>
      <c r="H63" s="419"/>
      <c r="I63" s="418"/>
      <c r="J63" s="418" t="s">
        <v>160</v>
      </c>
      <c r="K63" s="417" t="s">
        <v>604</v>
      </c>
      <c r="L63" s="796"/>
      <c r="M63" s="797"/>
      <c r="N63" s="801"/>
      <c r="O63" s="962"/>
      <c r="P63" s="807"/>
      <c r="Q63" s="1003"/>
      <c r="R63" s="804"/>
      <c r="S63" s="615" t="s">
        <v>165</v>
      </c>
      <c r="T63" s="617">
        <v>43312</v>
      </c>
      <c r="U63" s="615" t="s">
        <v>164</v>
      </c>
      <c r="V63" s="617"/>
      <c r="W63" s="785"/>
      <c r="X63" s="786"/>
      <c r="Y63" s="785"/>
      <c r="Z63" s="786"/>
      <c r="AA63" s="785"/>
      <c r="AB63" s="786"/>
      <c r="AC63" s="801"/>
      <c r="AD63" s="697"/>
      <c r="AE63" s="695"/>
      <c r="AF63" s="696"/>
      <c r="AG63" s="781"/>
      <c r="AH63" s="782"/>
      <c r="AI63" s="781"/>
      <c r="AJ63" s="782"/>
      <c r="AK63" s="686"/>
      <c r="AL63" s="686"/>
      <c r="AM63" s="686"/>
      <c r="AN63" s="686"/>
      <c r="AO63" s="686"/>
      <c r="AP63" s="792"/>
    </row>
    <row r="64" spans="1:42" s="404" customFormat="1" ht="15" hidden="1" customHeight="1" thickBot="1" x14ac:dyDescent="0.25">
      <c r="B64" s="414" t="s">
        <v>246</v>
      </c>
      <c r="C64" s="413" t="s">
        <v>654</v>
      </c>
      <c r="D64" s="412" t="s">
        <v>161</v>
      </c>
      <c r="E64" s="411" t="s">
        <v>2175</v>
      </c>
      <c r="F64" s="409"/>
      <c r="G64" s="409"/>
      <c r="H64" s="408"/>
      <c r="I64" s="407"/>
      <c r="J64" s="407" t="s">
        <v>160</v>
      </c>
      <c r="K64" s="407" t="s">
        <v>604</v>
      </c>
      <c r="L64" s="798"/>
      <c r="M64" s="799"/>
      <c r="N64" s="802"/>
      <c r="O64" s="963"/>
      <c r="P64" s="808"/>
      <c r="Q64" s="1004"/>
      <c r="R64" s="805"/>
      <c r="S64" s="629" t="s">
        <v>158</v>
      </c>
      <c r="T64" s="630"/>
      <c r="U64" s="789"/>
      <c r="V64" s="790"/>
      <c r="W64" s="787"/>
      <c r="X64" s="788"/>
      <c r="Y64" s="787"/>
      <c r="Z64" s="788"/>
      <c r="AA64" s="787"/>
      <c r="AB64" s="788"/>
      <c r="AC64" s="802"/>
      <c r="AD64" s="697"/>
      <c r="AE64" s="695"/>
      <c r="AF64" s="696"/>
      <c r="AG64" s="783"/>
      <c r="AH64" s="784"/>
      <c r="AI64" s="783"/>
      <c r="AJ64" s="784"/>
      <c r="AK64" s="686"/>
      <c r="AL64" s="686"/>
      <c r="AM64" s="686"/>
      <c r="AN64" s="686"/>
      <c r="AO64" s="686"/>
      <c r="AP64" s="793"/>
    </row>
    <row r="65" spans="2:42" s="404" customFormat="1" ht="12.75" customHeight="1" thickTop="1" x14ac:dyDescent="0.2">
      <c r="B65" s="445" t="s">
        <v>246</v>
      </c>
      <c r="C65" s="444" t="s">
        <v>2026</v>
      </c>
      <c r="D65" s="443" t="s">
        <v>161</v>
      </c>
      <c r="E65" s="442" t="s">
        <v>50</v>
      </c>
      <c r="F65" s="440">
        <v>43769</v>
      </c>
      <c r="G65" s="440"/>
      <c r="H65" s="569">
        <v>2018</v>
      </c>
      <c r="I65" s="570" t="s">
        <v>185</v>
      </c>
      <c r="J65" s="570" t="s">
        <v>160</v>
      </c>
      <c r="K65" s="439" t="s">
        <v>2017</v>
      </c>
      <c r="L65" s="822" t="s">
        <v>1698</v>
      </c>
      <c r="M65" s="823"/>
      <c r="N65" s="791" t="s">
        <v>1908</v>
      </c>
      <c r="O65" s="828" t="s">
        <v>475</v>
      </c>
      <c r="P65" s="831"/>
      <c r="Q65" s="834"/>
      <c r="R65" s="828" t="s">
        <v>185</v>
      </c>
      <c r="S65" s="434" t="s">
        <v>184</v>
      </c>
      <c r="T65" s="438">
        <v>1537404.57</v>
      </c>
      <c r="U65" s="434" t="s">
        <v>183</v>
      </c>
      <c r="V65" s="437"/>
      <c r="W65" s="434" t="s">
        <v>182</v>
      </c>
      <c r="X65" s="436">
        <f>T65</f>
        <v>1537404.57</v>
      </c>
      <c r="Y65" s="434" t="s">
        <v>181</v>
      </c>
      <c r="Z65" s="435"/>
      <c r="AA65" s="434" t="s">
        <v>181</v>
      </c>
      <c r="AB65" s="435"/>
      <c r="AC65" s="434" t="s">
        <v>181</v>
      </c>
      <c r="AD65" s="435"/>
      <c r="AE65" s="466" t="s">
        <v>181</v>
      </c>
      <c r="AF65" s="467">
        <v>1</v>
      </c>
      <c r="AG65" s="466" t="s">
        <v>181</v>
      </c>
      <c r="AH65" s="467">
        <v>1</v>
      </c>
      <c r="AI65" s="466" t="s">
        <v>180</v>
      </c>
      <c r="AJ65" s="465"/>
      <c r="AK65" s="791" t="s">
        <v>613</v>
      </c>
      <c r="AL65" s="791" t="s">
        <v>613</v>
      </c>
      <c r="AM65" s="791" t="s">
        <v>613</v>
      </c>
      <c r="AN65" s="791" t="s">
        <v>227</v>
      </c>
      <c r="AO65" s="791" t="s">
        <v>227</v>
      </c>
      <c r="AP65" s="791" t="s">
        <v>2143</v>
      </c>
    </row>
    <row r="66" spans="2:42" s="404" customFormat="1" ht="15" customHeight="1" x14ac:dyDescent="0.2">
      <c r="B66" s="425" t="s">
        <v>246</v>
      </c>
      <c r="C66" s="424" t="s">
        <v>2026</v>
      </c>
      <c r="D66" s="423" t="s">
        <v>161</v>
      </c>
      <c r="E66" s="422" t="s">
        <v>50</v>
      </c>
      <c r="F66" s="420">
        <v>43769</v>
      </c>
      <c r="G66" s="420"/>
      <c r="H66" s="419">
        <v>2018</v>
      </c>
      <c r="I66" s="418" t="s">
        <v>185</v>
      </c>
      <c r="J66" s="418" t="s">
        <v>160</v>
      </c>
      <c r="K66" s="439" t="s">
        <v>2017</v>
      </c>
      <c r="L66" s="824"/>
      <c r="M66" s="825"/>
      <c r="N66" s="792"/>
      <c r="O66" s="829"/>
      <c r="P66" s="832"/>
      <c r="Q66" s="835"/>
      <c r="R66" s="829"/>
      <c r="S66" s="416" t="s">
        <v>179</v>
      </c>
      <c r="T66" s="432" t="s">
        <v>484</v>
      </c>
      <c r="U66" s="416" t="s">
        <v>177</v>
      </c>
      <c r="V66" s="415"/>
      <c r="W66" s="416" t="s">
        <v>176</v>
      </c>
      <c r="X66" s="428">
        <f>X65</f>
        <v>1537404.57</v>
      </c>
      <c r="Y66" s="416" t="s">
        <v>175</v>
      </c>
      <c r="Z66" s="426"/>
      <c r="AA66" s="416" t="s">
        <v>175</v>
      </c>
      <c r="AB66" s="426"/>
      <c r="AC66" s="416" t="s">
        <v>175</v>
      </c>
      <c r="AD66" s="426"/>
      <c r="AE66" s="463" t="s">
        <v>175</v>
      </c>
      <c r="AF66" s="462"/>
      <c r="AG66" s="463" t="s">
        <v>175</v>
      </c>
      <c r="AH66" s="462"/>
      <c r="AI66" s="463" t="s">
        <v>174</v>
      </c>
      <c r="AJ66" s="464"/>
      <c r="AK66" s="792"/>
      <c r="AL66" s="792"/>
      <c r="AM66" s="792"/>
      <c r="AN66" s="792"/>
      <c r="AO66" s="792"/>
      <c r="AP66" s="792"/>
    </row>
    <row r="67" spans="2:42" s="404" customFormat="1" ht="39" customHeight="1" x14ac:dyDescent="0.2">
      <c r="B67" s="425" t="s">
        <v>246</v>
      </c>
      <c r="C67" s="424" t="s">
        <v>2026</v>
      </c>
      <c r="D67" s="423" t="s">
        <v>161</v>
      </c>
      <c r="E67" s="422" t="s">
        <v>50</v>
      </c>
      <c r="F67" s="420">
        <v>43769</v>
      </c>
      <c r="G67" s="420"/>
      <c r="H67" s="419">
        <v>2018</v>
      </c>
      <c r="I67" s="418" t="s">
        <v>185</v>
      </c>
      <c r="J67" s="418" t="s">
        <v>160</v>
      </c>
      <c r="K67" s="439" t="s">
        <v>2017</v>
      </c>
      <c r="L67" s="824"/>
      <c r="M67" s="825"/>
      <c r="N67" s="792"/>
      <c r="O67" s="829"/>
      <c r="P67" s="832"/>
      <c r="Q67" s="835"/>
      <c r="R67" s="829"/>
      <c r="S67" s="416" t="s">
        <v>173</v>
      </c>
      <c r="T67" s="429" t="s">
        <v>1997</v>
      </c>
      <c r="U67" s="416" t="s">
        <v>171</v>
      </c>
      <c r="V67" s="427"/>
      <c r="W67" s="416" t="s">
        <v>170</v>
      </c>
      <c r="X67" s="428"/>
      <c r="Y67" s="416" t="s">
        <v>169</v>
      </c>
      <c r="Z67" s="426"/>
      <c r="AA67" s="416" t="s">
        <v>169</v>
      </c>
      <c r="AB67" s="426"/>
      <c r="AC67" s="416" t="s">
        <v>169</v>
      </c>
      <c r="AD67" s="426"/>
      <c r="AE67" s="463" t="s">
        <v>169</v>
      </c>
      <c r="AF67" s="462">
        <v>1</v>
      </c>
      <c r="AG67" s="463" t="s">
        <v>169</v>
      </c>
      <c r="AH67" s="462">
        <v>1</v>
      </c>
      <c r="AI67" s="781"/>
      <c r="AJ67" s="782"/>
      <c r="AK67" s="792"/>
      <c r="AL67" s="792"/>
      <c r="AM67" s="792"/>
      <c r="AN67" s="792"/>
      <c r="AO67" s="792"/>
      <c r="AP67" s="792"/>
    </row>
    <row r="68" spans="2:42" s="404" customFormat="1" ht="15" customHeight="1" x14ac:dyDescent="0.2">
      <c r="B68" s="425" t="s">
        <v>246</v>
      </c>
      <c r="C68" s="424" t="s">
        <v>2026</v>
      </c>
      <c r="D68" s="423" t="s">
        <v>161</v>
      </c>
      <c r="E68" s="422" t="s">
        <v>50</v>
      </c>
      <c r="F68" s="420">
        <v>43769</v>
      </c>
      <c r="G68" s="420"/>
      <c r="H68" s="419">
        <v>2018</v>
      </c>
      <c r="I68" s="418" t="s">
        <v>185</v>
      </c>
      <c r="J68" s="418" t="s">
        <v>160</v>
      </c>
      <c r="K68" s="439" t="s">
        <v>2017</v>
      </c>
      <c r="L68" s="824"/>
      <c r="M68" s="825"/>
      <c r="N68" s="792"/>
      <c r="O68" s="829"/>
      <c r="P68" s="832"/>
      <c r="Q68" s="835"/>
      <c r="R68" s="829"/>
      <c r="S68" s="416" t="s">
        <v>168</v>
      </c>
      <c r="T68" s="427"/>
      <c r="U68" s="416" t="s">
        <v>167</v>
      </c>
      <c r="V68" s="427"/>
      <c r="W68" s="816"/>
      <c r="X68" s="817"/>
      <c r="Y68" s="416" t="s">
        <v>166</v>
      </c>
      <c r="Z68" s="426">
        <f>IF(Z66="",Z67-Z65,Z67-Z66)</f>
        <v>0</v>
      </c>
      <c r="AA68" s="416" t="s">
        <v>166</v>
      </c>
      <c r="AB68" s="426">
        <f>IF(AB66="",AB67-AB65,AB67-AB66)</f>
        <v>0</v>
      </c>
      <c r="AC68" s="416" t="s">
        <v>166</v>
      </c>
      <c r="AD68" s="426">
        <f>IF(AD66="",AD67-AD65,AD67-AD66)</f>
        <v>0</v>
      </c>
      <c r="AE68" s="463" t="s">
        <v>166</v>
      </c>
      <c r="AF68" s="462">
        <f>IF(AF66="",AF67-AF65,AF67-AF66)</f>
        <v>0</v>
      </c>
      <c r="AG68" s="463" t="s">
        <v>166</v>
      </c>
      <c r="AH68" s="462">
        <f>IF(AH66="",AH67-AH65,AH67-AH66)</f>
        <v>0</v>
      </c>
      <c r="AI68" s="781"/>
      <c r="AJ68" s="782"/>
      <c r="AK68" s="792"/>
      <c r="AL68" s="792"/>
      <c r="AM68" s="792"/>
      <c r="AN68" s="792"/>
      <c r="AO68" s="792"/>
      <c r="AP68" s="792"/>
    </row>
    <row r="69" spans="2:42" s="404" customFormat="1" ht="15" customHeight="1" x14ac:dyDescent="0.2">
      <c r="B69" s="425" t="s">
        <v>246</v>
      </c>
      <c r="C69" s="424" t="s">
        <v>2026</v>
      </c>
      <c r="D69" s="423" t="s">
        <v>161</v>
      </c>
      <c r="E69" s="422" t="s">
        <v>50</v>
      </c>
      <c r="F69" s="420">
        <v>43769</v>
      </c>
      <c r="G69" s="420"/>
      <c r="H69" s="419">
        <v>2018</v>
      </c>
      <c r="I69" s="418" t="s">
        <v>185</v>
      </c>
      <c r="J69" s="418" t="s">
        <v>160</v>
      </c>
      <c r="K69" s="439" t="s">
        <v>2017</v>
      </c>
      <c r="L69" s="824"/>
      <c r="M69" s="825"/>
      <c r="N69" s="792"/>
      <c r="O69" s="829"/>
      <c r="P69" s="832"/>
      <c r="Q69" s="835"/>
      <c r="R69" s="829"/>
      <c r="S69" s="416" t="s">
        <v>165</v>
      </c>
      <c r="T69" s="415"/>
      <c r="U69" s="416" t="s">
        <v>164</v>
      </c>
      <c r="V69" s="415">
        <f>V65</f>
        <v>0</v>
      </c>
      <c r="W69" s="816"/>
      <c r="X69" s="817"/>
      <c r="Y69" s="816"/>
      <c r="Z69" s="817"/>
      <c r="AA69" s="816"/>
      <c r="AB69" s="817"/>
      <c r="AC69" s="816"/>
      <c r="AD69" s="817"/>
      <c r="AE69" s="781"/>
      <c r="AF69" s="782"/>
      <c r="AG69" s="781"/>
      <c r="AH69" s="782"/>
      <c r="AI69" s="781"/>
      <c r="AJ69" s="782"/>
      <c r="AK69" s="792"/>
      <c r="AL69" s="792"/>
      <c r="AM69" s="792"/>
      <c r="AN69" s="792"/>
      <c r="AO69" s="792"/>
      <c r="AP69" s="792"/>
    </row>
    <row r="70" spans="2:42" s="404" customFormat="1" ht="15" customHeight="1" thickBot="1" x14ac:dyDescent="0.25">
      <c r="B70" s="414" t="s">
        <v>246</v>
      </c>
      <c r="C70" s="413" t="s">
        <v>2026</v>
      </c>
      <c r="D70" s="412" t="s">
        <v>161</v>
      </c>
      <c r="E70" s="411" t="s">
        <v>50</v>
      </c>
      <c r="F70" s="409">
        <v>43769</v>
      </c>
      <c r="G70" s="409"/>
      <c r="H70" s="408">
        <v>2018</v>
      </c>
      <c r="I70" s="407" t="s">
        <v>185</v>
      </c>
      <c r="J70" s="407" t="s">
        <v>160</v>
      </c>
      <c r="K70" s="407" t="s">
        <v>2017</v>
      </c>
      <c r="L70" s="826"/>
      <c r="M70" s="827"/>
      <c r="N70" s="793"/>
      <c r="O70" s="830"/>
      <c r="P70" s="833"/>
      <c r="Q70" s="836"/>
      <c r="R70" s="830"/>
      <c r="S70" s="406" t="s">
        <v>158</v>
      </c>
      <c r="T70" s="451">
        <v>43769</v>
      </c>
      <c r="U70" s="820"/>
      <c r="V70" s="821"/>
      <c r="W70" s="818"/>
      <c r="X70" s="819"/>
      <c r="Y70" s="818"/>
      <c r="Z70" s="819"/>
      <c r="AA70" s="818"/>
      <c r="AB70" s="819"/>
      <c r="AC70" s="818"/>
      <c r="AD70" s="819"/>
      <c r="AE70" s="783"/>
      <c r="AF70" s="784"/>
      <c r="AG70" s="783"/>
      <c r="AH70" s="784"/>
      <c r="AI70" s="783"/>
      <c r="AJ70" s="784"/>
      <c r="AK70" s="793"/>
      <c r="AL70" s="793"/>
      <c r="AM70" s="793"/>
      <c r="AN70" s="793"/>
      <c r="AO70" s="793"/>
      <c r="AP70" s="793"/>
    </row>
    <row r="71" spans="2:42" s="404" customFormat="1" ht="12.75" customHeight="1" thickTop="1" x14ac:dyDescent="0.2">
      <c r="B71" s="445" t="s">
        <v>235</v>
      </c>
      <c r="C71" s="444" t="s">
        <v>313</v>
      </c>
      <c r="D71" s="443" t="s">
        <v>161</v>
      </c>
      <c r="E71" s="442" t="s">
        <v>50</v>
      </c>
      <c r="F71" s="440"/>
      <c r="G71" s="440"/>
      <c r="H71" s="419">
        <v>2016</v>
      </c>
      <c r="I71" s="418"/>
      <c r="J71" s="418" t="s">
        <v>160</v>
      </c>
      <c r="K71" s="439" t="s">
        <v>604</v>
      </c>
      <c r="L71" s="873" t="s">
        <v>687</v>
      </c>
      <c r="M71" s="874"/>
      <c r="N71" s="791" t="s">
        <v>684</v>
      </c>
      <c r="O71" s="828" t="s">
        <v>475</v>
      </c>
      <c r="P71" s="831"/>
      <c r="Q71" s="834"/>
      <c r="R71" s="828" t="s">
        <v>185</v>
      </c>
      <c r="S71" s="434" t="s">
        <v>184</v>
      </c>
      <c r="T71" s="438">
        <v>2000000</v>
      </c>
      <c r="U71" s="434" t="s">
        <v>183</v>
      </c>
      <c r="V71" s="437"/>
      <c r="W71" s="434" t="s">
        <v>182</v>
      </c>
      <c r="X71" s="436">
        <f>T71</f>
        <v>2000000</v>
      </c>
      <c r="Y71" s="434" t="s">
        <v>181</v>
      </c>
      <c r="Z71" s="435"/>
      <c r="AA71" s="434" t="s">
        <v>181</v>
      </c>
      <c r="AB71" s="435"/>
      <c r="AC71" s="434" t="s">
        <v>181</v>
      </c>
      <c r="AD71" s="435">
        <v>1</v>
      </c>
      <c r="AE71" s="434" t="s">
        <v>181</v>
      </c>
      <c r="AF71" s="435">
        <v>1</v>
      </c>
      <c r="AG71" s="434" t="s">
        <v>181</v>
      </c>
      <c r="AH71" s="435">
        <v>1</v>
      </c>
      <c r="AI71" s="434" t="s">
        <v>180</v>
      </c>
      <c r="AJ71" s="433"/>
      <c r="AK71" s="791" t="s">
        <v>686</v>
      </c>
      <c r="AL71" s="791" t="s">
        <v>686</v>
      </c>
      <c r="AM71" s="791" t="s">
        <v>227</v>
      </c>
      <c r="AN71" s="791" t="s">
        <v>227</v>
      </c>
      <c r="AO71" s="791" t="s">
        <v>227</v>
      </c>
      <c r="AP71" s="791" t="s">
        <v>2143</v>
      </c>
    </row>
    <row r="72" spans="2:42" s="404" customFormat="1" ht="15" customHeight="1" x14ac:dyDescent="0.2">
      <c r="B72" s="425" t="s">
        <v>235</v>
      </c>
      <c r="C72" s="424" t="s">
        <v>313</v>
      </c>
      <c r="D72" s="423" t="s">
        <v>161</v>
      </c>
      <c r="E72" s="422" t="s">
        <v>50</v>
      </c>
      <c r="F72" s="420"/>
      <c r="G72" s="420"/>
      <c r="H72" s="419">
        <v>2016</v>
      </c>
      <c r="I72" s="418"/>
      <c r="J72" s="418" t="s">
        <v>160</v>
      </c>
      <c r="K72" s="417" t="s">
        <v>604</v>
      </c>
      <c r="L72" s="875"/>
      <c r="M72" s="876"/>
      <c r="N72" s="792"/>
      <c r="O72" s="829"/>
      <c r="P72" s="832"/>
      <c r="Q72" s="835"/>
      <c r="R72" s="829"/>
      <c r="S72" s="416" t="s">
        <v>179</v>
      </c>
      <c r="T72" s="432" t="s">
        <v>606</v>
      </c>
      <c r="U72" s="416" t="s">
        <v>177</v>
      </c>
      <c r="V72" s="415"/>
      <c r="W72" s="416" t="s">
        <v>176</v>
      </c>
      <c r="X72" s="428">
        <f>X71</f>
        <v>2000000</v>
      </c>
      <c r="Y72" s="416" t="s">
        <v>175</v>
      </c>
      <c r="Z72" s="426"/>
      <c r="AA72" s="416" t="s">
        <v>175</v>
      </c>
      <c r="AB72" s="426"/>
      <c r="AC72" s="416" t="s">
        <v>175</v>
      </c>
      <c r="AD72" s="426"/>
      <c r="AE72" s="416" t="s">
        <v>175</v>
      </c>
      <c r="AF72" s="426"/>
      <c r="AG72" s="416" t="s">
        <v>175</v>
      </c>
      <c r="AH72" s="426"/>
      <c r="AI72" s="416" t="s">
        <v>174</v>
      </c>
      <c r="AJ72" s="430"/>
      <c r="AK72" s="792"/>
      <c r="AL72" s="792"/>
      <c r="AM72" s="792"/>
      <c r="AN72" s="792"/>
      <c r="AO72" s="792"/>
      <c r="AP72" s="792"/>
    </row>
    <row r="73" spans="2:42" s="404" customFormat="1" ht="39" customHeight="1" x14ac:dyDescent="0.2">
      <c r="B73" s="425" t="s">
        <v>235</v>
      </c>
      <c r="C73" s="424" t="s">
        <v>313</v>
      </c>
      <c r="D73" s="423" t="s">
        <v>161</v>
      </c>
      <c r="E73" s="422" t="s">
        <v>50</v>
      </c>
      <c r="F73" s="420"/>
      <c r="G73" s="420"/>
      <c r="H73" s="419">
        <v>2016</v>
      </c>
      <c r="I73" s="418"/>
      <c r="J73" s="418" t="s">
        <v>160</v>
      </c>
      <c r="K73" s="417" t="s">
        <v>604</v>
      </c>
      <c r="L73" s="875"/>
      <c r="M73" s="876"/>
      <c r="N73" s="792"/>
      <c r="O73" s="829"/>
      <c r="P73" s="832"/>
      <c r="Q73" s="835"/>
      <c r="R73" s="829"/>
      <c r="S73" s="416" t="s">
        <v>173</v>
      </c>
      <c r="T73" s="429"/>
      <c r="U73" s="416" t="s">
        <v>171</v>
      </c>
      <c r="V73" s="427"/>
      <c r="W73" s="416" t="s">
        <v>170</v>
      </c>
      <c r="X73" s="428"/>
      <c r="Y73" s="416" t="s">
        <v>169</v>
      </c>
      <c r="Z73" s="426"/>
      <c r="AA73" s="416" t="s">
        <v>169</v>
      </c>
      <c r="AB73" s="426"/>
      <c r="AC73" s="416" t="s">
        <v>169</v>
      </c>
      <c r="AD73" s="426">
        <v>1</v>
      </c>
      <c r="AE73" s="416" t="s">
        <v>169</v>
      </c>
      <c r="AF73" s="426">
        <v>1</v>
      </c>
      <c r="AG73" s="416" t="s">
        <v>169</v>
      </c>
      <c r="AH73" s="426">
        <v>1</v>
      </c>
      <c r="AI73" s="816"/>
      <c r="AJ73" s="817"/>
      <c r="AK73" s="792"/>
      <c r="AL73" s="792"/>
      <c r="AM73" s="792"/>
      <c r="AN73" s="792"/>
      <c r="AO73" s="792"/>
      <c r="AP73" s="792"/>
    </row>
    <row r="74" spans="2:42" s="404" customFormat="1" ht="15" customHeight="1" x14ac:dyDescent="0.2">
      <c r="B74" s="425" t="s">
        <v>235</v>
      </c>
      <c r="C74" s="424" t="s">
        <v>313</v>
      </c>
      <c r="D74" s="423" t="s">
        <v>161</v>
      </c>
      <c r="E74" s="422" t="s">
        <v>50</v>
      </c>
      <c r="F74" s="420"/>
      <c r="G74" s="420"/>
      <c r="H74" s="419">
        <v>2016</v>
      </c>
      <c r="I74" s="418"/>
      <c r="J74" s="418" t="s">
        <v>160</v>
      </c>
      <c r="K74" s="417" t="s">
        <v>604</v>
      </c>
      <c r="L74" s="875"/>
      <c r="M74" s="876"/>
      <c r="N74" s="792"/>
      <c r="O74" s="829"/>
      <c r="P74" s="832"/>
      <c r="Q74" s="835"/>
      <c r="R74" s="829"/>
      <c r="S74" s="416" t="s">
        <v>168</v>
      </c>
      <c r="T74" s="427"/>
      <c r="U74" s="416" t="s">
        <v>167</v>
      </c>
      <c r="V74" s="427"/>
      <c r="W74" s="816"/>
      <c r="X74" s="817"/>
      <c r="Y74" s="416" t="s">
        <v>166</v>
      </c>
      <c r="Z74" s="426">
        <f>IF(Z72="",Z73-Z71,Z73-Z72)</f>
        <v>0</v>
      </c>
      <c r="AA74" s="416" t="s">
        <v>166</v>
      </c>
      <c r="AB74" s="426">
        <f>IF(AB72="",AB73-AB71,AB73-AB72)</f>
        <v>0</v>
      </c>
      <c r="AC74" s="416" t="s">
        <v>166</v>
      </c>
      <c r="AD74" s="426">
        <f>IF(AD72="",AD73-AD71,AD73-AD72)</f>
        <v>0</v>
      </c>
      <c r="AE74" s="416" t="s">
        <v>166</v>
      </c>
      <c r="AF74" s="426">
        <f>IF(AF72="",AF73-AF71,AF73-AF72)</f>
        <v>0</v>
      </c>
      <c r="AG74" s="416" t="s">
        <v>166</v>
      </c>
      <c r="AH74" s="426">
        <f>IF(AH72="",AH73-AH71,AH73-AH72)</f>
        <v>0</v>
      </c>
      <c r="AI74" s="816"/>
      <c r="AJ74" s="817"/>
      <c r="AK74" s="792"/>
      <c r="AL74" s="792"/>
      <c r="AM74" s="792"/>
      <c r="AN74" s="792"/>
      <c r="AO74" s="792"/>
      <c r="AP74" s="792"/>
    </row>
    <row r="75" spans="2:42" s="404" customFormat="1" ht="15" customHeight="1" x14ac:dyDescent="0.2">
      <c r="B75" s="425" t="s">
        <v>235</v>
      </c>
      <c r="C75" s="424" t="s">
        <v>313</v>
      </c>
      <c r="D75" s="423" t="s">
        <v>161</v>
      </c>
      <c r="E75" s="422" t="s">
        <v>50</v>
      </c>
      <c r="F75" s="420"/>
      <c r="G75" s="420"/>
      <c r="H75" s="419">
        <v>2016</v>
      </c>
      <c r="I75" s="418"/>
      <c r="J75" s="418" t="s">
        <v>160</v>
      </c>
      <c r="K75" s="417" t="s">
        <v>604</v>
      </c>
      <c r="L75" s="875"/>
      <c r="M75" s="876"/>
      <c r="N75" s="792"/>
      <c r="O75" s="829"/>
      <c r="P75" s="832"/>
      <c r="Q75" s="835"/>
      <c r="R75" s="829"/>
      <c r="S75" s="416" t="s">
        <v>165</v>
      </c>
      <c r="T75" s="415"/>
      <c r="U75" s="416" t="s">
        <v>164</v>
      </c>
      <c r="V75" s="415">
        <v>44096</v>
      </c>
      <c r="W75" s="816"/>
      <c r="X75" s="817"/>
      <c r="Y75" s="816"/>
      <c r="Z75" s="817"/>
      <c r="AA75" s="816"/>
      <c r="AB75" s="817"/>
      <c r="AC75" s="816"/>
      <c r="AD75" s="817"/>
      <c r="AE75" s="816"/>
      <c r="AF75" s="817"/>
      <c r="AG75" s="816"/>
      <c r="AH75" s="817"/>
      <c r="AI75" s="816"/>
      <c r="AJ75" s="817"/>
      <c r="AK75" s="792"/>
      <c r="AL75" s="792"/>
      <c r="AM75" s="792"/>
      <c r="AN75" s="792"/>
      <c r="AO75" s="792"/>
      <c r="AP75" s="792"/>
    </row>
    <row r="76" spans="2:42" s="404" customFormat="1" ht="15" customHeight="1" thickBot="1" x14ac:dyDescent="0.25">
      <c r="B76" s="414" t="s">
        <v>235</v>
      </c>
      <c r="C76" s="413" t="s">
        <v>313</v>
      </c>
      <c r="D76" s="412" t="s">
        <v>161</v>
      </c>
      <c r="E76" s="411" t="s">
        <v>50</v>
      </c>
      <c r="F76" s="409"/>
      <c r="G76" s="409"/>
      <c r="H76" s="408">
        <v>2016</v>
      </c>
      <c r="I76" s="407"/>
      <c r="J76" s="407" t="s">
        <v>160</v>
      </c>
      <c r="K76" s="407" t="s">
        <v>604</v>
      </c>
      <c r="L76" s="877"/>
      <c r="M76" s="878"/>
      <c r="N76" s="793"/>
      <c r="O76" s="830"/>
      <c r="P76" s="833"/>
      <c r="Q76" s="836"/>
      <c r="R76" s="830"/>
      <c r="S76" s="406" t="s">
        <v>158</v>
      </c>
      <c r="T76" s="451"/>
      <c r="U76" s="820"/>
      <c r="V76" s="821"/>
      <c r="W76" s="818"/>
      <c r="X76" s="819"/>
      <c r="Y76" s="818"/>
      <c r="Z76" s="819"/>
      <c r="AA76" s="818"/>
      <c r="AB76" s="819"/>
      <c r="AC76" s="818"/>
      <c r="AD76" s="819"/>
      <c r="AE76" s="818"/>
      <c r="AF76" s="819"/>
      <c r="AG76" s="818"/>
      <c r="AH76" s="819"/>
      <c r="AI76" s="818"/>
      <c r="AJ76" s="819"/>
      <c r="AK76" s="793"/>
      <c r="AL76" s="793"/>
      <c r="AM76" s="793"/>
      <c r="AN76" s="793"/>
      <c r="AO76" s="793"/>
      <c r="AP76" s="793"/>
    </row>
    <row r="77" spans="2:42" s="404" customFormat="1" ht="12.75" hidden="1" customHeight="1" thickTop="1" x14ac:dyDescent="0.25">
      <c r="B77" s="445" t="s">
        <v>680</v>
      </c>
      <c r="C77" s="444" t="s">
        <v>654</v>
      </c>
      <c r="D77" s="443" t="s">
        <v>161</v>
      </c>
      <c r="E77" s="442" t="s">
        <v>10</v>
      </c>
      <c r="F77" s="440">
        <v>43171</v>
      </c>
      <c r="G77" s="440"/>
      <c r="H77" s="419">
        <v>2016</v>
      </c>
      <c r="I77" s="418"/>
      <c r="J77" s="418" t="s">
        <v>160</v>
      </c>
      <c r="K77" s="439" t="s">
        <v>666</v>
      </c>
      <c r="L77" s="873" t="s">
        <v>685</v>
      </c>
      <c r="M77" s="874"/>
      <c r="N77" s="791" t="s">
        <v>684</v>
      </c>
      <c r="O77" s="828" t="s">
        <v>282</v>
      </c>
      <c r="P77" s="831"/>
      <c r="Q77" s="834" t="s">
        <v>231</v>
      </c>
      <c r="R77" s="828" t="s">
        <v>193</v>
      </c>
      <c r="S77" s="434" t="s">
        <v>184</v>
      </c>
      <c r="T77" s="438">
        <v>940000</v>
      </c>
      <c r="U77" s="434" t="s">
        <v>183</v>
      </c>
      <c r="V77" s="437">
        <f>T82+T80-0.001</f>
        <v>43270.999000000003</v>
      </c>
      <c r="W77" s="434" t="s">
        <v>182</v>
      </c>
      <c r="X77" s="436">
        <f>T77</f>
        <v>940000</v>
      </c>
      <c r="Y77" s="434" t="s">
        <v>181</v>
      </c>
      <c r="Z77" s="435">
        <v>0.68</v>
      </c>
      <c r="AA77" s="480" t="s">
        <v>181</v>
      </c>
      <c r="AB77" s="479">
        <v>0.68</v>
      </c>
      <c r="AC77" s="480" t="s">
        <v>181</v>
      </c>
      <c r="AD77" s="479">
        <v>0.68</v>
      </c>
      <c r="AE77" s="480" t="s">
        <v>181</v>
      </c>
      <c r="AF77" s="479">
        <v>0.68</v>
      </c>
      <c r="AG77" s="434" t="s">
        <v>181</v>
      </c>
      <c r="AH77" s="435">
        <v>0.68</v>
      </c>
      <c r="AI77" s="434" t="s">
        <v>180</v>
      </c>
      <c r="AJ77" s="433"/>
      <c r="AK77" s="791" t="s">
        <v>683</v>
      </c>
      <c r="AL77" s="791" t="s">
        <v>683</v>
      </c>
      <c r="AM77" s="791" t="s">
        <v>682</v>
      </c>
      <c r="AN77" s="791" t="s">
        <v>682</v>
      </c>
      <c r="AO77" s="791" t="s">
        <v>682</v>
      </c>
      <c r="AP77" s="791" t="s">
        <v>682</v>
      </c>
    </row>
    <row r="78" spans="2:42" s="404" customFormat="1" ht="15" hidden="1" customHeight="1" x14ac:dyDescent="0.25">
      <c r="B78" s="425" t="s">
        <v>680</v>
      </c>
      <c r="C78" s="424" t="s">
        <v>654</v>
      </c>
      <c r="D78" s="423" t="s">
        <v>161</v>
      </c>
      <c r="E78" s="422" t="s">
        <v>10</v>
      </c>
      <c r="F78" s="420">
        <v>43171</v>
      </c>
      <c r="G78" s="420"/>
      <c r="H78" s="419">
        <v>2016</v>
      </c>
      <c r="I78" s="418"/>
      <c r="J78" s="418" t="s">
        <v>160</v>
      </c>
      <c r="K78" s="417" t="s">
        <v>666</v>
      </c>
      <c r="L78" s="875"/>
      <c r="M78" s="876"/>
      <c r="N78" s="792"/>
      <c r="O78" s="829"/>
      <c r="P78" s="832"/>
      <c r="Q78" s="835"/>
      <c r="R78" s="829"/>
      <c r="S78" s="416" t="s">
        <v>179</v>
      </c>
      <c r="T78" s="432" t="s">
        <v>681</v>
      </c>
      <c r="U78" s="416" t="s">
        <v>177</v>
      </c>
      <c r="V78" s="415"/>
      <c r="W78" s="416" t="s">
        <v>176</v>
      </c>
      <c r="X78" s="428">
        <f>X77</f>
        <v>940000</v>
      </c>
      <c r="Y78" s="416" t="s">
        <v>175</v>
      </c>
      <c r="Z78" s="426"/>
      <c r="AA78" s="478" t="s">
        <v>175</v>
      </c>
      <c r="AB78" s="477"/>
      <c r="AC78" s="478" t="s">
        <v>175</v>
      </c>
      <c r="AD78" s="477"/>
      <c r="AE78" s="478" t="s">
        <v>175</v>
      </c>
      <c r="AF78" s="477"/>
      <c r="AG78" s="416" t="s">
        <v>175</v>
      </c>
      <c r="AH78" s="426"/>
      <c r="AI78" s="416" t="s">
        <v>174</v>
      </c>
      <c r="AJ78" s="430"/>
      <c r="AK78" s="792"/>
      <c r="AL78" s="792"/>
      <c r="AM78" s="792"/>
      <c r="AN78" s="792"/>
      <c r="AO78" s="792"/>
      <c r="AP78" s="792"/>
    </row>
    <row r="79" spans="2:42" s="404" customFormat="1" ht="13.5" hidden="1" customHeight="1" x14ac:dyDescent="0.25">
      <c r="B79" s="425" t="s">
        <v>680</v>
      </c>
      <c r="C79" s="424" t="s">
        <v>654</v>
      </c>
      <c r="D79" s="423" t="s">
        <v>161</v>
      </c>
      <c r="E79" s="422" t="s">
        <v>10</v>
      </c>
      <c r="F79" s="420">
        <v>43171</v>
      </c>
      <c r="G79" s="420"/>
      <c r="H79" s="419">
        <v>2016</v>
      </c>
      <c r="I79" s="418"/>
      <c r="J79" s="418" t="s">
        <v>160</v>
      </c>
      <c r="K79" s="417" t="s">
        <v>666</v>
      </c>
      <c r="L79" s="875"/>
      <c r="M79" s="876"/>
      <c r="N79" s="792"/>
      <c r="O79" s="829"/>
      <c r="P79" s="832"/>
      <c r="Q79" s="835"/>
      <c r="R79" s="829"/>
      <c r="S79" s="416" t="s">
        <v>173</v>
      </c>
      <c r="T79" s="429" t="s">
        <v>192</v>
      </c>
      <c r="U79" s="416" t="s">
        <v>171</v>
      </c>
      <c r="V79" s="427"/>
      <c r="W79" s="416" t="s">
        <v>170</v>
      </c>
      <c r="X79" s="494">
        <v>933418.8</v>
      </c>
      <c r="Y79" s="416" t="s">
        <v>169</v>
      </c>
      <c r="Z79" s="426">
        <v>0.75</v>
      </c>
      <c r="AA79" s="478" t="s">
        <v>169</v>
      </c>
      <c r="AB79" s="477">
        <v>0.75</v>
      </c>
      <c r="AC79" s="478" t="s">
        <v>169</v>
      </c>
      <c r="AD79" s="477">
        <v>0.75</v>
      </c>
      <c r="AE79" s="478" t="s">
        <v>169</v>
      </c>
      <c r="AF79" s="477">
        <v>0.75</v>
      </c>
      <c r="AG79" s="416" t="s">
        <v>169</v>
      </c>
      <c r="AH79" s="426">
        <v>0.75</v>
      </c>
      <c r="AI79" s="816"/>
      <c r="AJ79" s="817"/>
      <c r="AK79" s="792"/>
      <c r="AL79" s="792"/>
      <c r="AM79" s="792"/>
      <c r="AN79" s="792"/>
      <c r="AO79" s="792"/>
      <c r="AP79" s="792"/>
    </row>
    <row r="80" spans="2:42" s="404" customFormat="1" ht="15" hidden="1" customHeight="1" x14ac:dyDescent="0.25">
      <c r="B80" s="425" t="s">
        <v>680</v>
      </c>
      <c r="C80" s="424" t="s">
        <v>654</v>
      </c>
      <c r="D80" s="423" t="s">
        <v>161</v>
      </c>
      <c r="E80" s="422" t="s">
        <v>10</v>
      </c>
      <c r="F80" s="420">
        <v>43171</v>
      </c>
      <c r="G80" s="420"/>
      <c r="H80" s="419">
        <v>2016</v>
      </c>
      <c r="I80" s="418"/>
      <c r="J80" s="418" t="s">
        <v>160</v>
      </c>
      <c r="K80" s="417" t="s">
        <v>666</v>
      </c>
      <c r="L80" s="875"/>
      <c r="M80" s="876"/>
      <c r="N80" s="792"/>
      <c r="O80" s="829"/>
      <c r="P80" s="832"/>
      <c r="Q80" s="835"/>
      <c r="R80" s="829"/>
      <c r="S80" s="416" t="s">
        <v>168</v>
      </c>
      <c r="T80" s="427">
        <v>100</v>
      </c>
      <c r="U80" s="416" t="s">
        <v>167</v>
      </c>
      <c r="V80" s="427"/>
      <c r="W80" s="816"/>
      <c r="X80" s="817"/>
      <c r="Y80" s="416" t="s">
        <v>166</v>
      </c>
      <c r="Z80" s="426">
        <f>IF(Z78="",Z79-Z77,Z79-Z78)</f>
        <v>6.9999999999999951E-2</v>
      </c>
      <c r="AA80" s="478" t="s">
        <v>166</v>
      </c>
      <c r="AB80" s="477">
        <f>IF(AB78="",AB79-AB77,AB79-AB78)</f>
        <v>6.9999999999999951E-2</v>
      </c>
      <c r="AC80" s="478" t="s">
        <v>166</v>
      </c>
      <c r="AD80" s="477">
        <f>IF(AD78="",AD79-AD77,AD79-AD78)</f>
        <v>6.9999999999999951E-2</v>
      </c>
      <c r="AE80" s="478" t="s">
        <v>166</v>
      </c>
      <c r="AF80" s="477">
        <f>IF(AF78="",AF79-AF77,AF79-AF78)</f>
        <v>6.9999999999999951E-2</v>
      </c>
      <c r="AG80" s="416" t="s">
        <v>166</v>
      </c>
      <c r="AH80" s="426">
        <f>IF(AH78="",AH79-AH77,AH79-AH78)</f>
        <v>6.9999999999999951E-2</v>
      </c>
      <c r="AI80" s="816"/>
      <c r="AJ80" s="817"/>
      <c r="AK80" s="792"/>
      <c r="AL80" s="792"/>
      <c r="AM80" s="792"/>
      <c r="AN80" s="792"/>
      <c r="AO80" s="792"/>
      <c r="AP80" s="792"/>
    </row>
    <row r="81" spans="1:42" s="404" customFormat="1" ht="15" hidden="1" customHeight="1" x14ac:dyDescent="0.25">
      <c r="B81" s="425" t="s">
        <v>680</v>
      </c>
      <c r="C81" s="424" t="s">
        <v>654</v>
      </c>
      <c r="D81" s="423" t="s">
        <v>161</v>
      </c>
      <c r="E81" s="422" t="s">
        <v>10</v>
      </c>
      <c r="F81" s="420">
        <v>43171</v>
      </c>
      <c r="G81" s="420"/>
      <c r="H81" s="419">
        <v>2016</v>
      </c>
      <c r="I81" s="418"/>
      <c r="J81" s="418" t="s">
        <v>160</v>
      </c>
      <c r="K81" s="417" t="s">
        <v>666</v>
      </c>
      <c r="L81" s="875"/>
      <c r="M81" s="876"/>
      <c r="N81" s="792"/>
      <c r="O81" s="829"/>
      <c r="P81" s="832"/>
      <c r="Q81" s="835"/>
      <c r="R81" s="829"/>
      <c r="S81" s="416" t="s">
        <v>165</v>
      </c>
      <c r="T81" s="415">
        <v>42997</v>
      </c>
      <c r="U81" s="416" t="s">
        <v>164</v>
      </c>
      <c r="V81" s="415"/>
      <c r="W81" s="816"/>
      <c r="X81" s="817"/>
      <c r="Y81" s="816"/>
      <c r="Z81" s="817"/>
      <c r="AA81" s="857"/>
      <c r="AB81" s="858"/>
      <c r="AC81" s="857"/>
      <c r="AD81" s="858"/>
      <c r="AE81" s="857"/>
      <c r="AF81" s="858"/>
      <c r="AG81" s="816"/>
      <c r="AH81" s="817"/>
      <c r="AI81" s="816"/>
      <c r="AJ81" s="817"/>
      <c r="AK81" s="792"/>
      <c r="AL81" s="792"/>
      <c r="AM81" s="792"/>
      <c r="AN81" s="792"/>
      <c r="AO81" s="792"/>
      <c r="AP81" s="792"/>
    </row>
    <row r="82" spans="1:42" s="404" customFormat="1" ht="15" hidden="1" customHeight="1" thickBot="1" x14ac:dyDescent="0.25">
      <c r="B82" s="414" t="s">
        <v>680</v>
      </c>
      <c r="C82" s="413" t="s">
        <v>654</v>
      </c>
      <c r="D82" s="412" t="s">
        <v>161</v>
      </c>
      <c r="E82" s="411" t="s">
        <v>10</v>
      </c>
      <c r="F82" s="409">
        <v>43171</v>
      </c>
      <c r="G82" s="409"/>
      <c r="H82" s="408">
        <v>2016</v>
      </c>
      <c r="I82" s="407"/>
      <c r="J82" s="407" t="s">
        <v>160</v>
      </c>
      <c r="K82" s="407" t="s">
        <v>666</v>
      </c>
      <c r="L82" s="877"/>
      <c r="M82" s="878"/>
      <c r="N82" s="793"/>
      <c r="O82" s="830"/>
      <c r="P82" s="833"/>
      <c r="Q82" s="836"/>
      <c r="R82" s="830"/>
      <c r="S82" s="406" t="s">
        <v>158</v>
      </c>
      <c r="T82" s="451">
        <v>43171</v>
      </c>
      <c r="U82" s="820"/>
      <c r="V82" s="821"/>
      <c r="W82" s="818"/>
      <c r="X82" s="819"/>
      <c r="Y82" s="818"/>
      <c r="Z82" s="819"/>
      <c r="AA82" s="859"/>
      <c r="AB82" s="860"/>
      <c r="AC82" s="859"/>
      <c r="AD82" s="860"/>
      <c r="AE82" s="859"/>
      <c r="AF82" s="860"/>
      <c r="AG82" s="818"/>
      <c r="AH82" s="819"/>
      <c r="AI82" s="818"/>
      <c r="AJ82" s="819"/>
      <c r="AK82" s="793"/>
      <c r="AL82" s="793"/>
      <c r="AM82" s="793"/>
      <c r="AN82" s="793"/>
      <c r="AO82" s="793"/>
      <c r="AP82" s="793"/>
    </row>
    <row r="83" spans="1:42" s="404" customFormat="1" ht="12.75" customHeight="1" thickTop="1" x14ac:dyDescent="0.2">
      <c r="A83" s="402"/>
      <c r="B83" s="445" t="s">
        <v>709</v>
      </c>
      <c r="C83" s="444" t="s">
        <v>937</v>
      </c>
      <c r="D83" s="443" t="s">
        <v>705</v>
      </c>
      <c r="E83" s="442" t="s">
        <v>1050</v>
      </c>
      <c r="F83" s="440">
        <v>43780</v>
      </c>
      <c r="G83" s="440">
        <v>44104</v>
      </c>
      <c r="H83" s="507">
        <v>2016</v>
      </c>
      <c r="I83" s="439" t="s">
        <v>1934</v>
      </c>
      <c r="J83" s="439" t="s">
        <v>160</v>
      </c>
      <c r="K83" s="508" t="s">
        <v>1052</v>
      </c>
      <c r="L83" s="822" t="s">
        <v>1055</v>
      </c>
      <c r="M83" s="823"/>
      <c r="N83" s="791" t="s">
        <v>187</v>
      </c>
      <c r="O83" s="828" t="s">
        <v>1054</v>
      </c>
      <c r="P83" s="831"/>
      <c r="Q83" s="834"/>
      <c r="R83" s="828"/>
      <c r="S83" s="434" t="s">
        <v>184</v>
      </c>
      <c r="T83" s="438">
        <v>900000</v>
      </c>
      <c r="U83" s="434" t="s">
        <v>183</v>
      </c>
      <c r="V83" s="437">
        <f>T88+T86-0.001</f>
        <v>44104.999000000003</v>
      </c>
      <c r="W83" s="434" t="s">
        <v>182</v>
      </c>
      <c r="X83" s="436">
        <f>T83</f>
        <v>900000</v>
      </c>
      <c r="Y83" s="434" t="s">
        <v>181</v>
      </c>
      <c r="Z83" s="435"/>
      <c r="AA83" s="434" t="s">
        <v>181</v>
      </c>
      <c r="AB83" s="435"/>
      <c r="AC83" s="499" t="s">
        <v>181</v>
      </c>
      <c r="AD83" s="498">
        <v>1</v>
      </c>
      <c r="AE83" s="434" t="s">
        <v>181</v>
      </c>
      <c r="AF83" s="435">
        <v>1</v>
      </c>
      <c r="AG83" s="434" t="s">
        <v>181</v>
      </c>
      <c r="AH83" s="435">
        <v>1</v>
      </c>
      <c r="AI83" s="434" t="s">
        <v>180</v>
      </c>
      <c r="AJ83" s="433">
        <v>13</v>
      </c>
      <c r="AK83" s="922" t="s">
        <v>1053</v>
      </c>
      <c r="AL83" s="922" t="s">
        <v>1053</v>
      </c>
      <c r="AM83" s="791" t="s">
        <v>227</v>
      </c>
      <c r="AN83" s="791" t="s">
        <v>227</v>
      </c>
      <c r="AO83" s="791" t="s">
        <v>227</v>
      </c>
      <c r="AP83" s="791" t="s">
        <v>2143</v>
      </c>
    </row>
    <row r="84" spans="1:42" s="404" customFormat="1" ht="15" customHeight="1" x14ac:dyDescent="0.2">
      <c r="A84" s="402"/>
      <c r="B84" s="425" t="s">
        <v>709</v>
      </c>
      <c r="C84" s="424" t="s">
        <v>937</v>
      </c>
      <c r="D84" s="423" t="s">
        <v>705</v>
      </c>
      <c r="E84" s="422" t="s">
        <v>1050</v>
      </c>
      <c r="F84" s="420">
        <v>43780</v>
      </c>
      <c r="G84" s="420">
        <v>44104</v>
      </c>
      <c r="H84" s="507">
        <v>2016</v>
      </c>
      <c r="I84" s="439" t="s">
        <v>1934</v>
      </c>
      <c r="J84" s="439" t="s">
        <v>160</v>
      </c>
      <c r="K84" s="418" t="s">
        <v>1052</v>
      </c>
      <c r="L84" s="824"/>
      <c r="M84" s="825"/>
      <c r="N84" s="792"/>
      <c r="O84" s="829"/>
      <c r="P84" s="832"/>
      <c r="Q84" s="835"/>
      <c r="R84" s="829"/>
      <c r="S84" s="416" t="s">
        <v>179</v>
      </c>
      <c r="T84" s="432" t="s">
        <v>1039</v>
      </c>
      <c r="U84" s="416" t="s">
        <v>177</v>
      </c>
      <c r="V84" s="415"/>
      <c r="W84" s="416" t="s">
        <v>176</v>
      </c>
      <c r="X84" s="428">
        <f>X83</f>
        <v>900000</v>
      </c>
      <c r="Y84" s="416" t="s">
        <v>175</v>
      </c>
      <c r="Z84" s="426"/>
      <c r="AA84" s="416" t="s">
        <v>175</v>
      </c>
      <c r="AB84" s="426"/>
      <c r="AC84" s="497" t="s">
        <v>175</v>
      </c>
      <c r="AD84" s="496"/>
      <c r="AE84" s="416" t="s">
        <v>175</v>
      </c>
      <c r="AF84" s="426"/>
      <c r="AG84" s="416" t="s">
        <v>175</v>
      </c>
      <c r="AH84" s="426"/>
      <c r="AI84" s="416" t="s">
        <v>174</v>
      </c>
      <c r="AJ84" s="430">
        <v>169</v>
      </c>
      <c r="AK84" s="792"/>
      <c r="AL84" s="792"/>
      <c r="AM84" s="792"/>
      <c r="AN84" s="792"/>
      <c r="AO84" s="792"/>
      <c r="AP84" s="792"/>
    </row>
    <row r="85" spans="1:42" s="404" customFormat="1" x14ac:dyDescent="0.2">
      <c r="A85" s="402"/>
      <c r="B85" s="425" t="s">
        <v>709</v>
      </c>
      <c r="C85" s="424" t="s">
        <v>937</v>
      </c>
      <c r="D85" s="423" t="s">
        <v>705</v>
      </c>
      <c r="E85" s="422" t="s">
        <v>1050</v>
      </c>
      <c r="F85" s="420">
        <v>43780</v>
      </c>
      <c r="G85" s="420">
        <v>44104</v>
      </c>
      <c r="H85" s="507">
        <v>2016</v>
      </c>
      <c r="I85" s="439" t="s">
        <v>1934</v>
      </c>
      <c r="J85" s="439" t="s">
        <v>160</v>
      </c>
      <c r="K85" s="418" t="s">
        <v>1052</v>
      </c>
      <c r="L85" s="824"/>
      <c r="M85" s="825"/>
      <c r="N85" s="792"/>
      <c r="O85" s="829"/>
      <c r="P85" s="832"/>
      <c r="Q85" s="835"/>
      <c r="R85" s="829"/>
      <c r="S85" s="416" t="s">
        <v>173</v>
      </c>
      <c r="T85" s="429" t="s">
        <v>192</v>
      </c>
      <c r="U85" s="416" t="s">
        <v>171</v>
      </c>
      <c r="V85" s="427"/>
      <c r="W85" s="416" t="s">
        <v>170</v>
      </c>
      <c r="X85" s="428"/>
      <c r="Y85" s="416" t="s">
        <v>169</v>
      </c>
      <c r="Z85" s="426"/>
      <c r="AA85" s="416" t="s">
        <v>169</v>
      </c>
      <c r="AB85" s="426"/>
      <c r="AC85" s="497" t="s">
        <v>169</v>
      </c>
      <c r="AD85" s="496">
        <v>1</v>
      </c>
      <c r="AE85" s="416" t="s">
        <v>169</v>
      </c>
      <c r="AF85" s="426">
        <v>1</v>
      </c>
      <c r="AG85" s="416" t="s">
        <v>169</v>
      </c>
      <c r="AH85" s="426">
        <v>1</v>
      </c>
      <c r="AI85" s="816"/>
      <c r="AJ85" s="817"/>
      <c r="AK85" s="792"/>
      <c r="AL85" s="792"/>
      <c r="AM85" s="792"/>
      <c r="AN85" s="792"/>
      <c r="AO85" s="792"/>
      <c r="AP85" s="792"/>
    </row>
    <row r="86" spans="1:42" s="404" customFormat="1" ht="15" customHeight="1" x14ac:dyDescent="0.2">
      <c r="A86" s="402"/>
      <c r="B86" s="425" t="s">
        <v>709</v>
      </c>
      <c r="C86" s="424" t="s">
        <v>937</v>
      </c>
      <c r="D86" s="423" t="s">
        <v>705</v>
      </c>
      <c r="E86" s="422" t="s">
        <v>1050</v>
      </c>
      <c r="F86" s="420">
        <v>43780</v>
      </c>
      <c r="G86" s="420">
        <v>44104</v>
      </c>
      <c r="H86" s="507">
        <v>2016</v>
      </c>
      <c r="I86" s="439" t="s">
        <v>1934</v>
      </c>
      <c r="J86" s="439" t="s">
        <v>160</v>
      </c>
      <c r="K86" s="418" t="s">
        <v>1052</v>
      </c>
      <c r="L86" s="824"/>
      <c r="M86" s="825"/>
      <c r="N86" s="792"/>
      <c r="O86" s="829"/>
      <c r="P86" s="832"/>
      <c r="Q86" s="835"/>
      <c r="R86" s="829"/>
      <c r="S86" s="416" t="s">
        <v>168</v>
      </c>
      <c r="T86" s="427">
        <v>325</v>
      </c>
      <c r="U86" s="416" t="s">
        <v>167</v>
      </c>
      <c r="V86" s="427"/>
      <c r="W86" s="816"/>
      <c r="X86" s="817"/>
      <c r="Y86" s="416" t="s">
        <v>166</v>
      </c>
      <c r="Z86" s="426">
        <f>IF(Z84="",Z85-Z83,Z85-Z84)</f>
        <v>0</v>
      </c>
      <c r="AA86" s="416" t="s">
        <v>166</v>
      </c>
      <c r="AB86" s="426">
        <f>IF(AB84="",AB85-AB83,AB85-AB84)</f>
        <v>0</v>
      </c>
      <c r="AC86" s="497" t="s">
        <v>166</v>
      </c>
      <c r="AD86" s="496">
        <f>IF(AD84="",AD85-AD83,AD85-AD84)</f>
        <v>0</v>
      </c>
      <c r="AE86" s="416" t="s">
        <v>166</v>
      </c>
      <c r="AF86" s="426">
        <f>IF(AF84="",AF85-AF83,AF85-AF84)</f>
        <v>0</v>
      </c>
      <c r="AG86" s="416" t="s">
        <v>166</v>
      </c>
      <c r="AH86" s="426">
        <f>IF(AH84="",AH85-AH83,AH85-AH84)</f>
        <v>0</v>
      </c>
      <c r="AI86" s="816"/>
      <c r="AJ86" s="817"/>
      <c r="AK86" s="792"/>
      <c r="AL86" s="792"/>
      <c r="AM86" s="792"/>
      <c r="AN86" s="792"/>
      <c r="AO86" s="792"/>
      <c r="AP86" s="792"/>
    </row>
    <row r="87" spans="1:42" s="404" customFormat="1" ht="15" customHeight="1" x14ac:dyDescent="0.2">
      <c r="A87" s="402"/>
      <c r="B87" s="425" t="s">
        <v>709</v>
      </c>
      <c r="C87" s="424" t="s">
        <v>937</v>
      </c>
      <c r="D87" s="423" t="s">
        <v>705</v>
      </c>
      <c r="E87" s="422" t="s">
        <v>1050</v>
      </c>
      <c r="F87" s="420">
        <v>43780</v>
      </c>
      <c r="G87" s="420">
        <v>44104</v>
      </c>
      <c r="H87" s="507">
        <v>2016</v>
      </c>
      <c r="I87" s="439" t="s">
        <v>1934</v>
      </c>
      <c r="J87" s="439" t="s">
        <v>160</v>
      </c>
      <c r="K87" s="418" t="s">
        <v>1052</v>
      </c>
      <c r="L87" s="824"/>
      <c r="M87" s="825"/>
      <c r="N87" s="792"/>
      <c r="O87" s="829"/>
      <c r="P87" s="832"/>
      <c r="Q87" s="835"/>
      <c r="R87" s="829"/>
      <c r="S87" s="416" t="s">
        <v>165</v>
      </c>
      <c r="T87" s="415"/>
      <c r="U87" s="416" t="s">
        <v>164</v>
      </c>
      <c r="V87" s="415">
        <v>44104</v>
      </c>
      <c r="W87" s="816"/>
      <c r="X87" s="817"/>
      <c r="Y87" s="816"/>
      <c r="Z87" s="817"/>
      <c r="AA87" s="816"/>
      <c r="AB87" s="817"/>
      <c r="AC87" s="869"/>
      <c r="AD87" s="870"/>
      <c r="AE87" s="816"/>
      <c r="AF87" s="817"/>
      <c r="AG87" s="816"/>
      <c r="AH87" s="817"/>
      <c r="AI87" s="816"/>
      <c r="AJ87" s="817"/>
      <c r="AK87" s="792"/>
      <c r="AL87" s="792"/>
      <c r="AM87" s="792"/>
      <c r="AN87" s="792"/>
      <c r="AO87" s="792"/>
      <c r="AP87" s="792"/>
    </row>
    <row r="88" spans="1:42" s="404" customFormat="1" ht="15" customHeight="1" thickBot="1" x14ac:dyDescent="0.25">
      <c r="A88" s="402"/>
      <c r="B88" s="414" t="s">
        <v>709</v>
      </c>
      <c r="C88" s="413" t="s">
        <v>937</v>
      </c>
      <c r="D88" s="412" t="s">
        <v>705</v>
      </c>
      <c r="E88" s="411" t="s">
        <v>1050</v>
      </c>
      <c r="F88" s="409">
        <v>43780</v>
      </c>
      <c r="G88" s="409">
        <v>44104</v>
      </c>
      <c r="H88" s="408">
        <v>2016</v>
      </c>
      <c r="I88" s="407" t="s">
        <v>1934</v>
      </c>
      <c r="J88" s="407" t="s">
        <v>160</v>
      </c>
      <c r="K88" s="407" t="s">
        <v>1052</v>
      </c>
      <c r="L88" s="826"/>
      <c r="M88" s="827"/>
      <c r="N88" s="793"/>
      <c r="O88" s="830"/>
      <c r="P88" s="833"/>
      <c r="Q88" s="836"/>
      <c r="R88" s="830"/>
      <c r="S88" s="406" t="s">
        <v>158</v>
      </c>
      <c r="T88" s="451">
        <v>43780</v>
      </c>
      <c r="U88" s="820"/>
      <c r="V88" s="821"/>
      <c r="W88" s="818"/>
      <c r="X88" s="819"/>
      <c r="Y88" s="818"/>
      <c r="Z88" s="819"/>
      <c r="AA88" s="818"/>
      <c r="AB88" s="819"/>
      <c r="AC88" s="871"/>
      <c r="AD88" s="872"/>
      <c r="AE88" s="818"/>
      <c r="AF88" s="819"/>
      <c r="AG88" s="818"/>
      <c r="AH88" s="819"/>
      <c r="AI88" s="818"/>
      <c r="AJ88" s="819"/>
      <c r="AK88" s="793"/>
      <c r="AL88" s="793"/>
      <c r="AM88" s="793"/>
      <c r="AN88" s="793"/>
      <c r="AO88" s="793"/>
      <c r="AP88" s="793"/>
    </row>
    <row r="89" spans="1:42" s="404" customFormat="1" ht="12.75" customHeight="1" thickTop="1" x14ac:dyDescent="0.2">
      <c r="A89" s="402"/>
      <c r="B89" s="445" t="s">
        <v>723</v>
      </c>
      <c r="C89" s="444" t="s">
        <v>2065</v>
      </c>
      <c r="D89" s="443" t="s">
        <v>705</v>
      </c>
      <c r="E89" s="442" t="s">
        <v>1050</v>
      </c>
      <c r="F89" s="440">
        <v>43780</v>
      </c>
      <c r="G89" s="440">
        <v>44104</v>
      </c>
      <c r="H89" s="507" t="s">
        <v>1134</v>
      </c>
      <c r="I89" s="439" t="s">
        <v>1934</v>
      </c>
      <c r="J89" s="439" t="s">
        <v>160</v>
      </c>
      <c r="K89" s="508" t="s">
        <v>1052</v>
      </c>
      <c r="L89" s="822" t="s">
        <v>2010</v>
      </c>
      <c r="M89" s="823"/>
      <c r="N89" s="791" t="s">
        <v>1136</v>
      </c>
      <c r="O89" s="828" t="s">
        <v>1054</v>
      </c>
      <c r="P89" s="831"/>
      <c r="Q89" s="834"/>
      <c r="R89" s="828"/>
      <c r="S89" s="434" t="s">
        <v>184</v>
      </c>
      <c r="T89" s="438">
        <v>810000</v>
      </c>
      <c r="U89" s="434" t="s">
        <v>183</v>
      </c>
      <c r="V89" s="485">
        <f>T94+T92-0.01</f>
        <v>43911.99</v>
      </c>
      <c r="W89" s="434" t="s">
        <v>182</v>
      </c>
      <c r="X89" s="436">
        <f>T89</f>
        <v>810000</v>
      </c>
      <c r="Y89" s="434" t="s">
        <v>181</v>
      </c>
      <c r="Z89" s="435"/>
      <c r="AA89" s="434" t="s">
        <v>181</v>
      </c>
      <c r="AB89" s="435"/>
      <c r="AC89" s="499" t="s">
        <v>181</v>
      </c>
      <c r="AD89" s="498">
        <v>1</v>
      </c>
      <c r="AE89" s="434" t="s">
        <v>181</v>
      </c>
      <c r="AF89" s="435">
        <v>1</v>
      </c>
      <c r="AG89" s="434" t="s">
        <v>181</v>
      </c>
      <c r="AH89" s="435">
        <v>1</v>
      </c>
      <c r="AI89" s="434" t="s">
        <v>180</v>
      </c>
      <c r="AJ89" s="433">
        <v>13</v>
      </c>
      <c r="AK89" s="922" t="s">
        <v>1053</v>
      </c>
      <c r="AL89" s="922" t="s">
        <v>1053</v>
      </c>
      <c r="AM89" s="791" t="s">
        <v>227</v>
      </c>
      <c r="AN89" s="791" t="s">
        <v>227</v>
      </c>
      <c r="AO89" s="791" t="s">
        <v>227</v>
      </c>
      <c r="AP89" s="791" t="s">
        <v>2143</v>
      </c>
    </row>
    <row r="90" spans="1:42" s="404" customFormat="1" ht="15" customHeight="1" x14ac:dyDescent="0.2">
      <c r="A90" s="402"/>
      <c r="B90" s="425" t="s">
        <v>723</v>
      </c>
      <c r="C90" s="424" t="s">
        <v>2065</v>
      </c>
      <c r="D90" s="423" t="s">
        <v>705</v>
      </c>
      <c r="E90" s="422" t="s">
        <v>1050</v>
      </c>
      <c r="F90" s="420">
        <v>43780</v>
      </c>
      <c r="G90" s="420">
        <v>44104</v>
      </c>
      <c r="H90" s="507" t="s">
        <v>1134</v>
      </c>
      <c r="I90" s="439" t="s">
        <v>1934</v>
      </c>
      <c r="J90" s="439" t="s">
        <v>160</v>
      </c>
      <c r="K90" s="418" t="s">
        <v>1052</v>
      </c>
      <c r="L90" s="824"/>
      <c r="M90" s="825"/>
      <c r="N90" s="792"/>
      <c r="O90" s="829"/>
      <c r="P90" s="832"/>
      <c r="Q90" s="835"/>
      <c r="R90" s="829"/>
      <c r="S90" s="416" t="s">
        <v>179</v>
      </c>
      <c r="T90" s="432"/>
      <c r="U90" s="416" t="s">
        <v>177</v>
      </c>
      <c r="V90" s="415"/>
      <c r="W90" s="416" t="s">
        <v>176</v>
      </c>
      <c r="X90" s="428">
        <f>X89</f>
        <v>810000</v>
      </c>
      <c r="Y90" s="416" t="s">
        <v>175</v>
      </c>
      <c r="Z90" s="426"/>
      <c r="AA90" s="416" t="s">
        <v>175</v>
      </c>
      <c r="AB90" s="426"/>
      <c r="AC90" s="497" t="s">
        <v>175</v>
      </c>
      <c r="AD90" s="496"/>
      <c r="AE90" s="416" t="s">
        <v>175</v>
      </c>
      <c r="AF90" s="426"/>
      <c r="AG90" s="416" t="s">
        <v>175</v>
      </c>
      <c r="AH90" s="426"/>
      <c r="AI90" s="416" t="s">
        <v>174</v>
      </c>
      <c r="AJ90" s="430">
        <v>169</v>
      </c>
      <c r="AK90" s="792"/>
      <c r="AL90" s="792"/>
      <c r="AM90" s="792"/>
      <c r="AN90" s="792"/>
      <c r="AO90" s="792"/>
      <c r="AP90" s="792"/>
    </row>
    <row r="91" spans="1:42" s="404" customFormat="1" x14ac:dyDescent="0.2">
      <c r="A91" s="402"/>
      <c r="B91" s="425" t="s">
        <v>723</v>
      </c>
      <c r="C91" s="424" t="s">
        <v>2065</v>
      </c>
      <c r="D91" s="423" t="s">
        <v>705</v>
      </c>
      <c r="E91" s="422" t="s">
        <v>1050</v>
      </c>
      <c r="F91" s="420">
        <v>43780</v>
      </c>
      <c r="G91" s="420">
        <v>44104</v>
      </c>
      <c r="H91" s="507" t="s">
        <v>1134</v>
      </c>
      <c r="I91" s="439" t="s">
        <v>1934</v>
      </c>
      <c r="J91" s="439" t="s">
        <v>160</v>
      </c>
      <c r="K91" s="418" t="s">
        <v>1052</v>
      </c>
      <c r="L91" s="824"/>
      <c r="M91" s="825"/>
      <c r="N91" s="792"/>
      <c r="O91" s="829"/>
      <c r="P91" s="832"/>
      <c r="Q91" s="835"/>
      <c r="R91" s="829"/>
      <c r="S91" s="416" t="s">
        <v>173</v>
      </c>
      <c r="T91" s="429" t="s">
        <v>192</v>
      </c>
      <c r="U91" s="416" t="s">
        <v>171</v>
      </c>
      <c r="V91" s="427"/>
      <c r="W91" s="416" t="s">
        <v>170</v>
      </c>
      <c r="X91" s="428"/>
      <c r="Y91" s="416" t="s">
        <v>169</v>
      </c>
      <c r="Z91" s="426"/>
      <c r="AA91" s="416" t="s">
        <v>169</v>
      </c>
      <c r="AB91" s="426"/>
      <c r="AC91" s="497" t="s">
        <v>169</v>
      </c>
      <c r="AD91" s="496">
        <v>1</v>
      </c>
      <c r="AE91" s="416" t="s">
        <v>169</v>
      </c>
      <c r="AF91" s="426">
        <v>1</v>
      </c>
      <c r="AG91" s="416" t="s">
        <v>169</v>
      </c>
      <c r="AH91" s="426">
        <v>1</v>
      </c>
      <c r="AI91" s="816"/>
      <c r="AJ91" s="817"/>
      <c r="AK91" s="792"/>
      <c r="AL91" s="792"/>
      <c r="AM91" s="792"/>
      <c r="AN91" s="792"/>
      <c r="AO91" s="792"/>
      <c r="AP91" s="792"/>
    </row>
    <row r="92" spans="1:42" s="404" customFormat="1" ht="15" customHeight="1" x14ac:dyDescent="0.2">
      <c r="A92" s="402"/>
      <c r="B92" s="425" t="s">
        <v>723</v>
      </c>
      <c r="C92" s="424" t="s">
        <v>2065</v>
      </c>
      <c r="D92" s="423" t="s">
        <v>705</v>
      </c>
      <c r="E92" s="422" t="s">
        <v>1050</v>
      </c>
      <c r="F92" s="420">
        <v>43780</v>
      </c>
      <c r="G92" s="420">
        <v>44104</v>
      </c>
      <c r="H92" s="507" t="s">
        <v>1134</v>
      </c>
      <c r="I92" s="439" t="s">
        <v>1934</v>
      </c>
      <c r="J92" s="439" t="s">
        <v>160</v>
      </c>
      <c r="K92" s="418" t="s">
        <v>1052</v>
      </c>
      <c r="L92" s="824"/>
      <c r="M92" s="825"/>
      <c r="N92" s="792"/>
      <c r="O92" s="829"/>
      <c r="P92" s="832"/>
      <c r="Q92" s="835"/>
      <c r="R92" s="829"/>
      <c r="S92" s="416" t="s">
        <v>168</v>
      </c>
      <c r="T92" s="427">
        <v>80</v>
      </c>
      <c r="U92" s="416" t="s">
        <v>167</v>
      </c>
      <c r="V92" s="427"/>
      <c r="W92" s="816"/>
      <c r="X92" s="817"/>
      <c r="Y92" s="416" t="s">
        <v>166</v>
      </c>
      <c r="Z92" s="426">
        <f>IF(Z90="",Z91-Z89,Z91-Z90)</f>
        <v>0</v>
      </c>
      <c r="AA92" s="416" t="s">
        <v>166</v>
      </c>
      <c r="AB92" s="426">
        <f>IF(AB90="",AB91-AB89,AB91-AB90)</f>
        <v>0</v>
      </c>
      <c r="AC92" s="497" t="s">
        <v>166</v>
      </c>
      <c r="AD92" s="496">
        <f>IF(AD90="",AD91-AD89,AD91-AD90)</f>
        <v>0</v>
      </c>
      <c r="AE92" s="416" t="s">
        <v>166</v>
      </c>
      <c r="AF92" s="426">
        <f>IF(AF90="",AF91-AF89,AF91-AF90)</f>
        <v>0</v>
      </c>
      <c r="AG92" s="416" t="s">
        <v>166</v>
      </c>
      <c r="AH92" s="426">
        <f>IF(AH90="",AH91-AH89,AH91-AH90)</f>
        <v>0</v>
      </c>
      <c r="AI92" s="816"/>
      <c r="AJ92" s="817"/>
      <c r="AK92" s="792"/>
      <c r="AL92" s="792"/>
      <c r="AM92" s="792"/>
      <c r="AN92" s="792"/>
      <c r="AO92" s="792"/>
      <c r="AP92" s="792"/>
    </row>
    <row r="93" spans="1:42" s="404" customFormat="1" ht="15" customHeight="1" x14ac:dyDescent="0.2">
      <c r="A93" s="402"/>
      <c r="B93" s="425" t="s">
        <v>723</v>
      </c>
      <c r="C93" s="424" t="s">
        <v>2065</v>
      </c>
      <c r="D93" s="423" t="s">
        <v>705</v>
      </c>
      <c r="E93" s="422" t="s">
        <v>1050</v>
      </c>
      <c r="F93" s="420">
        <v>43780</v>
      </c>
      <c r="G93" s="420">
        <v>44104</v>
      </c>
      <c r="H93" s="507" t="s">
        <v>1134</v>
      </c>
      <c r="I93" s="439" t="s">
        <v>1934</v>
      </c>
      <c r="J93" s="439" t="s">
        <v>160</v>
      </c>
      <c r="K93" s="418" t="s">
        <v>1052</v>
      </c>
      <c r="L93" s="824"/>
      <c r="M93" s="825"/>
      <c r="N93" s="792"/>
      <c r="O93" s="829"/>
      <c r="P93" s="832"/>
      <c r="Q93" s="835"/>
      <c r="R93" s="829"/>
      <c r="S93" s="416" t="s">
        <v>165</v>
      </c>
      <c r="T93" s="415"/>
      <c r="U93" s="416" t="s">
        <v>164</v>
      </c>
      <c r="V93" s="415">
        <v>43876</v>
      </c>
      <c r="W93" s="816"/>
      <c r="X93" s="817"/>
      <c r="Y93" s="816"/>
      <c r="Z93" s="817"/>
      <c r="AA93" s="816"/>
      <c r="AB93" s="817"/>
      <c r="AC93" s="869"/>
      <c r="AD93" s="870"/>
      <c r="AE93" s="816"/>
      <c r="AF93" s="817"/>
      <c r="AG93" s="816"/>
      <c r="AH93" s="817"/>
      <c r="AI93" s="816"/>
      <c r="AJ93" s="817"/>
      <c r="AK93" s="792"/>
      <c r="AL93" s="792"/>
      <c r="AM93" s="792"/>
      <c r="AN93" s="792"/>
      <c r="AO93" s="792"/>
      <c r="AP93" s="792"/>
    </row>
    <row r="94" spans="1:42" s="404" customFormat="1" ht="15" customHeight="1" thickBot="1" x14ac:dyDescent="0.25">
      <c r="A94" s="402"/>
      <c r="B94" s="414" t="s">
        <v>723</v>
      </c>
      <c r="C94" s="413" t="s">
        <v>2065</v>
      </c>
      <c r="D94" s="412" t="s">
        <v>705</v>
      </c>
      <c r="E94" s="411" t="s">
        <v>1050</v>
      </c>
      <c r="F94" s="409">
        <v>43780</v>
      </c>
      <c r="G94" s="409">
        <v>44104</v>
      </c>
      <c r="H94" s="408" t="s">
        <v>1134</v>
      </c>
      <c r="I94" s="407" t="s">
        <v>1934</v>
      </c>
      <c r="J94" s="407" t="s">
        <v>160</v>
      </c>
      <c r="K94" s="407" t="s">
        <v>1052</v>
      </c>
      <c r="L94" s="826"/>
      <c r="M94" s="827"/>
      <c r="N94" s="793"/>
      <c r="O94" s="830"/>
      <c r="P94" s="833"/>
      <c r="Q94" s="836"/>
      <c r="R94" s="830"/>
      <c r="S94" s="406" t="s">
        <v>158</v>
      </c>
      <c r="T94" s="451">
        <v>43832</v>
      </c>
      <c r="U94" s="820"/>
      <c r="V94" s="821"/>
      <c r="W94" s="818"/>
      <c r="X94" s="819"/>
      <c r="Y94" s="818"/>
      <c r="Z94" s="819"/>
      <c r="AA94" s="818"/>
      <c r="AB94" s="819"/>
      <c r="AC94" s="871"/>
      <c r="AD94" s="872"/>
      <c r="AE94" s="818"/>
      <c r="AF94" s="819"/>
      <c r="AG94" s="818"/>
      <c r="AH94" s="819"/>
      <c r="AI94" s="818"/>
      <c r="AJ94" s="819"/>
      <c r="AK94" s="793"/>
      <c r="AL94" s="793"/>
      <c r="AM94" s="793"/>
      <c r="AN94" s="793"/>
      <c r="AO94" s="793"/>
      <c r="AP94" s="793"/>
    </row>
    <row r="95" spans="1:42" s="404" customFormat="1" ht="12.75" hidden="1" customHeight="1" thickTop="1" x14ac:dyDescent="0.25">
      <c r="A95" s="402"/>
      <c r="B95" s="445" t="s">
        <v>723</v>
      </c>
      <c r="C95" s="444" t="s">
        <v>2065</v>
      </c>
      <c r="D95" s="443" t="s">
        <v>705</v>
      </c>
      <c r="E95" s="442" t="s">
        <v>10</v>
      </c>
      <c r="F95" s="440">
        <v>43836</v>
      </c>
      <c r="G95" s="440"/>
      <c r="H95" s="507" t="s">
        <v>1134</v>
      </c>
      <c r="I95" s="439" t="s">
        <v>1934</v>
      </c>
      <c r="J95" s="439" t="s">
        <v>160</v>
      </c>
      <c r="K95" s="508" t="s">
        <v>1052</v>
      </c>
      <c r="L95" s="822" t="s">
        <v>2066</v>
      </c>
      <c r="M95" s="823"/>
      <c r="N95" s="791" t="s">
        <v>1136</v>
      </c>
      <c r="O95" s="828" t="s">
        <v>1054</v>
      </c>
      <c r="P95" s="831"/>
      <c r="Q95" s="834"/>
      <c r="R95" s="828"/>
      <c r="S95" s="434" t="s">
        <v>184</v>
      </c>
      <c r="T95" s="438">
        <v>1050000</v>
      </c>
      <c r="U95" s="434" t="s">
        <v>183</v>
      </c>
      <c r="V95" s="485">
        <f>T100+T98-0.01</f>
        <v>43925.99</v>
      </c>
      <c r="W95" s="434" t="s">
        <v>182</v>
      </c>
      <c r="X95" s="436">
        <f>T95</f>
        <v>1050000</v>
      </c>
      <c r="Y95" s="434" t="s">
        <v>181</v>
      </c>
      <c r="Z95" s="435"/>
      <c r="AA95" s="434" t="s">
        <v>181</v>
      </c>
      <c r="AB95" s="435"/>
      <c r="AC95" s="499" t="s">
        <v>181</v>
      </c>
      <c r="AD95" s="498">
        <v>1</v>
      </c>
      <c r="AE95" s="434" t="s">
        <v>181</v>
      </c>
      <c r="AF95" s="435">
        <v>1</v>
      </c>
      <c r="AG95" s="434" t="s">
        <v>181</v>
      </c>
      <c r="AH95" s="435">
        <v>0.63849999999999996</v>
      </c>
      <c r="AI95" s="434" t="s">
        <v>180</v>
      </c>
      <c r="AJ95" s="433">
        <v>10</v>
      </c>
      <c r="AK95" s="922" t="s">
        <v>1053</v>
      </c>
      <c r="AL95" s="922" t="s">
        <v>1053</v>
      </c>
      <c r="AM95" s="791" t="s">
        <v>227</v>
      </c>
      <c r="AN95" s="791" t="s">
        <v>227</v>
      </c>
      <c r="AO95" s="791" t="s">
        <v>227</v>
      </c>
      <c r="AP95" s="791" t="s">
        <v>10</v>
      </c>
    </row>
    <row r="96" spans="1:42" s="404" customFormat="1" ht="15" hidden="1" customHeight="1" x14ac:dyDescent="0.25">
      <c r="A96" s="402"/>
      <c r="B96" s="425" t="s">
        <v>723</v>
      </c>
      <c r="C96" s="424" t="s">
        <v>2065</v>
      </c>
      <c r="D96" s="423" t="s">
        <v>705</v>
      </c>
      <c r="E96" s="422" t="s">
        <v>10</v>
      </c>
      <c r="F96" s="420">
        <v>43836</v>
      </c>
      <c r="G96" s="420"/>
      <c r="H96" s="507" t="s">
        <v>1134</v>
      </c>
      <c r="I96" s="439" t="s">
        <v>1934</v>
      </c>
      <c r="J96" s="439" t="s">
        <v>160</v>
      </c>
      <c r="K96" s="418" t="s">
        <v>1052</v>
      </c>
      <c r="L96" s="824"/>
      <c r="M96" s="825"/>
      <c r="N96" s="792"/>
      <c r="O96" s="829"/>
      <c r="P96" s="832"/>
      <c r="Q96" s="835"/>
      <c r="R96" s="829"/>
      <c r="S96" s="416" t="s">
        <v>179</v>
      </c>
      <c r="T96" s="432" t="s">
        <v>812</v>
      </c>
      <c r="U96" s="416" t="s">
        <v>177</v>
      </c>
      <c r="V96" s="415">
        <f>V95+V97+V98</f>
        <v>44226.99</v>
      </c>
      <c r="W96" s="416" t="s">
        <v>176</v>
      </c>
      <c r="X96" s="428">
        <f>X95</f>
        <v>1050000</v>
      </c>
      <c r="Y96" s="416" t="s">
        <v>175</v>
      </c>
      <c r="Z96" s="426"/>
      <c r="AA96" s="416" t="s">
        <v>175</v>
      </c>
      <c r="AB96" s="426"/>
      <c r="AC96" s="497" t="s">
        <v>175</v>
      </c>
      <c r="AD96" s="496"/>
      <c r="AE96" s="416" t="s">
        <v>175</v>
      </c>
      <c r="AF96" s="426"/>
      <c r="AG96" s="416" t="s">
        <v>175</v>
      </c>
      <c r="AH96" s="426"/>
      <c r="AI96" s="416" t="s">
        <v>174</v>
      </c>
      <c r="AJ96" s="430">
        <v>169</v>
      </c>
      <c r="AK96" s="792"/>
      <c r="AL96" s="792"/>
      <c r="AM96" s="792"/>
      <c r="AN96" s="792"/>
      <c r="AO96" s="792"/>
      <c r="AP96" s="792"/>
    </row>
    <row r="97" spans="2:42" s="404" customFormat="1" ht="14.25" hidden="1" thickTop="1" thickBot="1" x14ac:dyDescent="0.25">
      <c r="B97" s="425" t="s">
        <v>723</v>
      </c>
      <c r="C97" s="424" t="s">
        <v>2065</v>
      </c>
      <c r="D97" s="423" t="s">
        <v>705</v>
      </c>
      <c r="E97" s="422" t="s">
        <v>10</v>
      </c>
      <c r="F97" s="420">
        <v>43836</v>
      </c>
      <c r="G97" s="420"/>
      <c r="H97" s="507" t="s">
        <v>1134</v>
      </c>
      <c r="I97" s="439" t="s">
        <v>1934</v>
      </c>
      <c r="J97" s="439" t="s">
        <v>160</v>
      </c>
      <c r="K97" s="418" t="s">
        <v>1052</v>
      </c>
      <c r="L97" s="824"/>
      <c r="M97" s="825"/>
      <c r="N97" s="792"/>
      <c r="O97" s="829"/>
      <c r="P97" s="832"/>
      <c r="Q97" s="835"/>
      <c r="R97" s="829"/>
      <c r="S97" s="416" t="s">
        <v>173</v>
      </c>
      <c r="T97" s="429" t="s">
        <v>192</v>
      </c>
      <c r="U97" s="416" t="s">
        <v>171</v>
      </c>
      <c r="V97" s="427"/>
      <c r="W97" s="416" t="s">
        <v>170</v>
      </c>
      <c r="X97" s="428"/>
      <c r="Y97" s="416" t="s">
        <v>169</v>
      </c>
      <c r="Z97" s="426"/>
      <c r="AA97" s="416" t="s">
        <v>169</v>
      </c>
      <c r="AB97" s="426"/>
      <c r="AC97" s="497" t="s">
        <v>169</v>
      </c>
      <c r="AD97" s="496">
        <v>1</v>
      </c>
      <c r="AE97" s="416" t="s">
        <v>169</v>
      </c>
      <c r="AF97" s="426">
        <v>1</v>
      </c>
      <c r="AG97" s="416" t="s">
        <v>169</v>
      </c>
      <c r="AH97" s="435">
        <v>0.63849999999999996</v>
      </c>
      <c r="AI97" s="816"/>
      <c r="AJ97" s="817"/>
      <c r="AK97" s="792"/>
      <c r="AL97" s="792"/>
      <c r="AM97" s="792"/>
      <c r="AN97" s="792"/>
      <c r="AO97" s="792"/>
      <c r="AP97" s="792"/>
    </row>
    <row r="98" spans="2:42" s="404" customFormat="1" ht="15" hidden="1" customHeight="1" x14ac:dyDescent="0.25">
      <c r="B98" s="425" t="s">
        <v>723</v>
      </c>
      <c r="C98" s="424" t="s">
        <v>2065</v>
      </c>
      <c r="D98" s="423" t="s">
        <v>705</v>
      </c>
      <c r="E98" s="422" t="s">
        <v>10</v>
      </c>
      <c r="F98" s="420">
        <v>43836</v>
      </c>
      <c r="G98" s="420"/>
      <c r="H98" s="507" t="s">
        <v>1134</v>
      </c>
      <c r="I98" s="439" t="s">
        <v>1934</v>
      </c>
      <c r="J98" s="439" t="s">
        <v>160</v>
      </c>
      <c r="K98" s="418" t="s">
        <v>1052</v>
      </c>
      <c r="L98" s="824"/>
      <c r="M98" s="825"/>
      <c r="N98" s="792"/>
      <c r="O98" s="829"/>
      <c r="P98" s="832"/>
      <c r="Q98" s="835"/>
      <c r="R98" s="829"/>
      <c r="S98" s="416" t="s">
        <v>168</v>
      </c>
      <c r="T98" s="427">
        <v>90</v>
      </c>
      <c r="U98" s="416" t="s">
        <v>167</v>
      </c>
      <c r="V98" s="427">
        <v>301</v>
      </c>
      <c r="W98" s="816"/>
      <c r="X98" s="817"/>
      <c r="Y98" s="416" t="s">
        <v>166</v>
      </c>
      <c r="Z98" s="426">
        <f>IF(Z96="",Z97-Z95,Z97-Z96)</f>
        <v>0</v>
      </c>
      <c r="AA98" s="416" t="s">
        <v>166</v>
      </c>
      <c r="AB98" s="426">
        <f>IF(AB96="",AB97-AB95,AB97-AB96)</f>
        <v>0</v>
      </c>
      <c r="AC98" s="497" t="s">
        <v>166</v>
      </c>
      <c r="AD98" s="496">
        <f>IF(AD96="",AD97-AD95,AD97-AD96)</f>
        <v>0</v>
      </c>
      <c r="AE98" s="416" t="s">
        <v>166</v>
      </c>
      <c r="AF98" s="426">
        <f>IF(AF96="",AF97-AF95,AF97-AF96)</f>
        <v>0</v>
      </c>
      <c r="AG98" s="416" t="s">
        <v>166</v>
      </c>
      <c r="AH98" s="426">
        <f>IF(AH96="",AH97-AH95,AH97-AH96)</f>
        <v>0</v>
      </c>
      <c r="AI98" s="816"/>
      <c r="AJ98" s="817"/>
      <c r="AK98" s="792"/>
      <c r="AL98" s="792"/>
      <c r="AM98" s="792"/>
      <c r="AN98" s="792"/>
      <c r="AO98" s="792"/>
      <c r="AP98" s="792"/>
    </row>
    <row r="99" spans="2:42" s="404" customFormat="1" ht="15" hidden="1" customHeight="1" x14ac:dyDescent="0.25">
      <c r="B99" s="425" t="s">
        <v>723</v>
      </c>
      <c r="C99" s="424" t="s">
        <v>2065</v>
      </c>
      <c r="D99" s="423" t="s">
        <v>705</v>
      </c>
      <c r="E99" s="422" t="s">
        <v>10</v>
      </c>
      <c r="F99" s="420">
        <v>43836</v>
      </c>
      <c r="G99" s="420"/>
      <c r="H99" s="507" t="s">
        <v>1134</v>
      </c>
      <c r="I99" s="439" t="s">
        <v>1934</v>
      </c>
      <c r="J99" s="439" t="s">
        <v>160</v>
      </c>
      <c r="K99" s="418" t="s">
        <v>1052</v>
      </c>
      <c r="L99" s="824"/>
      <c r="M99" s="825"/>
      <c r="N99" s="792"/>
      <c r="O99" s="829"/>
      <c r="P99" s="832"/>
      <c r="Q99" s="835"/>
      <c r="R99" s="829"/>
      <c r="S99" s="416" t="s">
        <v>165</v>
      </c>
      <c r="T99" s="415"/>
      <c r="U99" s="416" t="s">
        <v>164</v>
      </c>
      <c r="V99" s="415"/>
      <c r="W99" s="816"/>
      <c r="X99" s="817"/>
      <c r="Y99" s="816"/>
      <c r="Z99" s="817"/>
      <c r="AA99" s="816"/>
      <c r="AB99" s="817"/>
      <c r="AC99" s="869"/>
      <c r="AD99" s="870"/>
      <c r="AE99" s="816"/>
      <c r="AF99" s="817"/>
      <c r="AG99" s="816"/>
      <c r="AH99" s="817"/>
      <c r="AI99" s="816"/>
      <c r="AJ99" s="817"/>
      <c r="AK99" s="792"/>
      <c r="AL99" s="792"/>
      <c r="AM99" s="792"/>
      <c r="AN99" s="792"/>
      <c r="AO99" s="792"/>
      <c r="AP99" s="792"/>
    </row>
    <row r="100" spans="2:42" s="404" customFormat="1" ht="15" hidden="1" customHeight="1" thickBot="1" x14ac:dyDescent="0.25">
      <c r="B100" s="414" t="s">
        <v>723</v>
      </c>
      <c r="C100" s="413" t="s">
        <v>2065</v>
      </c>
      <c r="D100" s="412" t="s">
        <v>705</v>
      </c>
      <c r="E100" s="411" t="s">
        <v>10</v>
      </c>
      <c r="F100" s="409">
        <v>43836</v>
      </c>
      <c r="G100" s="409"/>
      <c r="H100" s="408" t="s">
        <v>1134</v>
      </c>
      <c r="I100" s="407" t="s">
        <v>1934</v>
      </c>
      <c r="J100" s="407" t="s">
        <v>160</v>
      </c>
      <c r="K100" s="407" t="s">
        <v>1052</v>
      </c>
      <c r="L100" s="826"/>
      <c r="M100" s="827"/>
      <c r="N100" s="793"/>
      <c r="O100" s="830"/>
      <c r="P100" s="833"/>
      <c r="Q100" s="836"/>
      <c r="R100" s="830"/>
      <c r="S100" s="406" t="s">
        <v>158</v>
      </c>
      <c r="T100" s="451">
        <v>43836</v>
      </c>
      <c r="U100" s="820"/>
      <c r="V100" s="821"/>
      <c r="W100" s="818"/>
      <c r="X100" s="819"/>
      <c r="Y100" s="818"/>
      <c r="Z100" s="819"/>
      <c r="AA100" s="818"/>
      <c r="AB100" s="819"/>
      <c r="AC100" s="871"/>
      <c r="AD100" s="872"/>
      <c r="AE100" s="818"/>
      <c r="AF100" s="819"/>
      <c r="AG100" s="818"/>
      <c r="AH100" s="819"/>
      <c r="AI100" s="818"/>
      <c r="AJ100" s="819"/>
      <c r="AK100" s="793"/>
      <c r="AL100" s="793"/>
      <c r="AM100" s="793"/>
      <c r="AN100" s="793"/>
      <c r="AO100" s="793"/>
      <c r="AP100" s="793"/>
    </row>
    <row r="101" spans="2:42" s="404" customFormat="1" ht="12.75" customHeight="1" thickTop="1" x14ac:dyDescent="0.2">
      <c r="B101" s="445" t="s">
        <v>723</v>
      </c>
      <c r="C101" s="444" t="s">
        <v>722</v>
      </c>
      <c r="D101" s="443" t="s">
        <v>705</v>
      </c>
      <c r="E101" s="442" t="s">
        <v>50</v>
      </c>
      <c r="F101" s="440">
        <v>43773</v>
      </c>
      <c r="G101" s="440">
        <v>44069</v>
      </c>
      <c r="H101" s="507" t="s">
        <v>1134</v>
      </c>
      <c r="I101" s="418" t="s">
        <v>1934</v>
      </c>
      <c r="J101" s="418" t="s">
        <v>225</v>
      </c>
      <c r="K101" s="508" t="s">
        <v>1052</v>
      </c>
      <c r="L101" s="822" t="s">
        <v>1051</v>
      </c>
      <c r="M101" s="823"/>
      <c r="N101" s="791" t="s">
        <v>1136</v>
      </c>
      <c r="O101" s="828" t="s">
        <v>2023</v>
      </c>
      <c r="P101" s="831"/>
      <c r="Q101" s="834" t="s">
        <v>218</v>
      </c>
      <c r="R101" s="828" t="s">
        <v>193</v>
      </c>
      <c r="S101" s="434" t="s">
        <v>184</v>
      </c>
      <c r="T101" s="438">
        <v>1000000</v>
      </c>
      <c r="U101" s="434" t="s">
        <v>183</v>
      </c>
      <c r="V101" s="437">
        <f>T106+T104-0.001</f>
        <v>44069.999000000003</v>
      </c>
      <c r="W101" s="434" t="s">
        <v>182</v>
      </c>
      <c r="X101" s="436">
        <f>T101</f>
        <v>1000000</v>
      </c>
      <c r="Y101" s="434" t="s">
        <v>181</v>
      </c>
      <c r="Z101" s="435"/>
      <c r="AA101" s="434" t="s">
        <v>181</v>
      </c>
      <c r="AB101" s="435"/>
      <c r="AC101" s="434" t="s">
        <v>181</v>
      </c>
      <c r="AD101" s="435"/>
      <c r="AE101" s="434" t="s">
        <v>181</v>
      </c>
      <c r="AF101" s="435">
        <v>1</v>
      </c>
      <c r="AG101" s="434" t="s">
        <v>181</v>
      </c>
      <c r="AH101" s="435">
        <v>1</v>
      </c>
      <c r="AI101" s="434" t="s">
        <v>180</v>
      </c>
      <c r="AJ101" s="433"/>
      <c r="AK101" s="791" t="s">
        <v>984</v>
      </c>
      <c r="AL101" s="791" t="s">
        <v>984</v>
      </c>
      <c r="AM101" s="791" t="s">
        <v>984</v>
      </c>
      <c r="AN101" s="791" t="s">
        <v>1954</v>
      </c>
      <c r="AO101" s="791" t="s">
        <v>1954</v>
      </c>
      <c r="AP101" s="791" t="s">
        <v>2143</v>
      </c>
    </row>
    <row r="102" spans="2:42" s="404" customFormat="1" ht="15" customHeight="1" x14ac:dyDescent="0.2">
      <c r="B102" s="425" t="s">
        <v>723</v>
      </c>
      <c r="C102" s="424" t="s">
        <v>722</v>
      </c>
      <c r="D102" s="423" t="s">
        <v>705</v>
      </c>
      <c r="E102" s="422" t="s">
        <v>50</v>
      </c>
      <c r="F102" s="420">
        <v>43773</v>
      </c>
      <c r="G102" s="420">
        <v>44069</v>
      </c>
      <c r="H102" s="507" t="s">
        <v>1134</v>
      </c>
      <c r="I102" s="418" t="s">
        <v>1934</v>
      </c>
      <c r="J102" s="418" t="s">
        <v>225</v>
      </c>
      <c r="K102" s="418" t="s">
        <v>1052</v>
      </c>
      <c r="L102" s="824"/>
      <c r="M102" s="825"/>
      <c r="N102" s="792"/>
      <c r="O102" s="829"/>
      <c r="P102" s="832"/>
      <c r="Q102" s="835"/>
      <c r="R102" s="829"/>
      <c r="S102" s="416" t="s">
        <v>179</v>
      </c>
      <c r="T102" s="432"/>
      <c r="U102" s="416" t="s">
        <v>177</v>
      </c>
      <c r="V102" s="415"/>
      <c r="W102" s="416" t="s">
        <v>176</v>
      </c>
      <c r="X102" s="428">
        <f>X101</f>
        <v>1000000</v>
      </c>
      <c r="Y102" s="416" t="s">
        <v>175</v>
      </c>
      <c r="Z102" s="426"/>
      <c r="AA102" s="416" t="s">
        <v>175</v>
      </c>
      <c r="AB102" s="426"/>
      <c r="AC102" s="416" t="s">
        <v>175</v>
      </c>
      <c r="AD102" s="426"/>
      <c r="AE102" s="416" t="s">
        <v>175</v>
      </c>
      <c r="AF102" s="426"/>
      <c r="AG102" s="416" t="s">
        <v>175</v>
      </c>
      <c r="AH102" s="426"/>
      <c r="AI102" s="416" t="s">
        <v>174</v>
      </c>
      <c r="AJ102" s="430"/>
      <c r="AK102" s="792"/>
      <c r="AL102" s="792"/>
      <c r="AM102" s="792"/>
      <c r="AN102" s="792"/>
      <c r="AO102" s="792"/>
      <c r="AP102" s="792"/>
    </row>
    <row r="103" spans="2:42" s="404" customFormat="1" x14ac:dyDescent="0.2">
      <c r="B103" s="425" t="s">
        <v>723</v>
      </c>
      <c r="C103" s="424" t="s">
        <v>722</v>
      </c>
      <c r="D103" s="423" t="s">
        <v>705</v>
      </c>
      <c r="E103" s="422" t="s">
        <v>50</v>
      </c>
      <c r="F103" s="420">
        <v>43773</v>
      </c>
      <c r="G103" s="420">
        <v>44069</v>
      </c>
      <c r="H103" s="507" t="s">
        <v>1134</v>
      </c>
      <c r="I103" s="418" t="s">
        <v>1934</v>
      </c>
      <c r="J103" s="418" t="s">
        <v>225</v>
      </c>
      <c r="K103" s="418" t="s">
        <v>1052</v>
      </c>
      <c r="L103" s="824"/>
      <c r="M103" s="825"/>
      <c r="N103" s="792"/>
      <c r="O103" s="829"/>
      <c r="P103" s="832"/>
      <c r="Q103" s="835"/>
      <c r="R103" s="829"/>
      <c r="S103" s="416" t="s">
        <v>173</v>
      </c>
      <c r="T103" s="429" t="s">
        <v>192</v>
      </c>
      <c r="U103" s="416" t="s">
        <v>171</v>
      </c>
      <c r="V103" s="427"/>
      <c r="W103" s="416" t="s">
        <v>170</v>
      </c>
      <c r="X103" s="428"/>
      <c r="Y103" s="416" t="s">
        <v>169</v>
      </c>
      <c r="Z103" s="426"/>
      <c r="AA103" s="416" t="s">
        <v>169</v>
      </c>
      <c r="AB103" s="426"/>
      <c r="AC103" s="416" t="s">
        <v>169</v>
      </c>
      <c r="AD103" s="426"/>
      <c r="AE103" s="416" t="s">
        <v>169</v>
      </c>
      <c r="AF103" s="426">
        <v>1</v>
      </c>
      <c r="AG103" s="416" t="s">
        <v>169</v>
      </c>
      <c r="AH103" s="426">
        <v>1</v>
      </c>
      <c r="AI103" s="816"/>
      <c r="AJ103" s="817"/>
      <c r="AK103" s="792"/>
      <c r="AL103" s="792"/>
      <c r="AM103" s="792"/>
      <c r="AN103" s="792"/>
      <c r="AO103" s="792"/>
      <c r="AP103" s="792"/>
    </row>
    <row r="104" spans="2:42" s="404" customFormat="1" ht="15" customHeight="1" x14ac:dyDescent="0.2">
      <c r="B104" s="425" t="s">
        <v>723</v>
      </c>
      <c r="C104" s="424" t="s">
        <v>722</v>
      </c>
      <c r="D104" s="423" t="s">
        <v>705</v>
      </c>
      <c r="E104" s="422" t="s">
        <v>50</v>
      </c>
      <c r="F104" s="420">
        <v>43773</v>
      </c>
      <c r="G104" s="420">
        <v>44069</v>
      </c>
      <c r="H104" s="507" t="s">
        <v>1134</v>
      </c>
      <c r="I104" s="418" t="s">
        <v>1934</v>
      </c>
      <c r="J104" s="418" t="s">
        <v>225</v>
      </c>
      <c r="K104" s="418" t="s">
        <v>1052</v>
      </c>
      <c r="L104" s="824"/>
      <c r="M104" s="825"/>
      <c r="N104" s="792"/>
      <c r="O104" s="829"/>
      <c r="P104" s="832"/>
      <c r="Q104" s="835"/>
      <c r="R104" s="829"/>
      <c r="S104" s="416" t="s">
        <v>168</v>
      </c>
      <c r="T104" s="427">
        <v>297</v>
      </c>
      <c r="U104" s="416" t="s">
        <v>167</v>
      </c>
      <c r="V104" s="427"/>
      <c r="W104" s="816"/>
      <c r="X104" s="817"/>
      <c r="Y104" s="416" t="s">
        <v>166</v>
      </c>
      <c r="Z104" s="426">
        <f>IF(Z102="",Z103-Z101,Z103-Z102)</f>
        <v>0</v>
      </c>
      <c r="AA104" s="416" t="s">
        <v>166</v>
      </c>
      <c r="AB104" s="426">
        <f>IF(AB102="",AB103-AB101,AB103-AB102)</f>
        <v>0</v>
      </c>
      <c r="AC104" s="416" t="s">
        <v>166</v>
      </c>
      <c r="AD104" s="426">
        <f>IF(AD102="",AD103-AD101,AD103-AD102)</f>
        <v>0</v>
      </c>
      <c r="AE104" s="416" t="s">
        <v>166</v>
      </c>
      <c r="AF104" s="426">
        <f>IF(AF102="",AF103-AF101,AF103-AF102)</f>
        <v>0</v>
      </c>
      <c r="AG104" s="416" t="s">
        <v>166</v>
      </c>
      <c r="AH104" s="426">
        <f>IF(AH102="",AH103-AH101,AH103-AH102)</f>
        <v>0</v>
      </c>
      <c r="AI104" s="816"/>
      <c r="AJ104" s="817"/>
      <c r="AK104" s="792"/>
      <c r="AL104" s="792"/>
      <c r="AM104" s="792"/>
      <c r="AN104" s="792"/>
      <c r="AO104" s="792"/>
      <c r="AP104" s="792"/>
    </row>
    <row r="105" spans="2:42" s="404" customFormat="1" ht="15" customHeight="1" x14ac:dyDescent="0.2">
      <c r="B105" s="425" t="s">
        <v>723</v>
      </c>
      <c r="C105" s="424" t="s">
        <v>722</v>
      </c>
      <c r="D105" s="423" t="s">
        <v>705</v>
      </c>
      <c r="E105" s="422" t="s">
        <v>50</v>
      </c>
      <c r="F105" s="420">
        <v>43773</v>
      </c>
      <c r="G105" s="420">
        <v>44069</v>
      </c>
      <c r="H105" s="507" t="s">
        <v>1134</v>
      </c>
      <c r="I105" s="418" t="s">
        <v>1934</v>
      </c>
      <c r="J105" s="418" t="s">
        <v>225</v>
      </c>
      <c r="K105" s="418" t="s">
        <v>1052</v>
      </c>
      <c r="L105" s="824"/>
      <c r="M105" s="825"/>
      <c r="N105" s="792"/>
      <c r="O105" s="829"/>
      <c r="P105" s="832"/>
      <c r="Q105" s="835"/>
      <c r="R105" s="829"/>
      <c r="S105" s="416" t="s">
        <v>165</v>
      </c>
      <c r="T105" s="415"/>
      <c r="U105" s="416" t="s">
        <v>164</v>
      </c>
      <c r="V105" s="415">
        <v>44069</v>
      </c>
      <c r="W105" s="816"/>
      <c r="X105" s="817"/>
      <c r="Y105" s="816"/>
      <c r="Z105" s="817"/>
      <c r="AA105" s="816"/>
      <c r="AB105" s="817"/>
      <c r="AC105" s="816"/>
      <c r="AD105" s="817"/>
      <c r="AE105" s="816"/>
      <c r="AF105" s="817"/>
      <c r="AG105" s="816"/>
      <c r="AH105" s="817"/>
      <c r="AI105" s="816"/>
      <c r="AJ105" s="817"/>
      <c r="AK105" s="792"/>
      <c r="AL105" s="792"/>
      <c r="AM105" s="792"/>
      <c r="AN105" s="792"/>
      <c r="AO105" s="792"/>
      <c r="AP105" s="792"/>
    </row>
    <row r="106" spans="2:42" s="404" customFormat="1" ht="15" customHeight="1" thickBot="1" x14ac:dyDescent="0.25">
      <c r="B106" s="414" t="s">
        <v>723</v>
      </c>
      <c r="C106" s="413" t="s">
        <v>722</v>
      </c>
      <c r="D106" s="412" t="s">
        <v>705</v>
      </c>
      <c r="E106" s="411" t="s">
        <v>50</v>
      </c>
      <c r="F106" s="409">
        <v>43773</v>
      </c>
      <c r="G106" s="409">
        <v>44069</v>
      </c>
      <c r="H106" s="408" t="s">
        <v>1134</v>
      </c>
      <c r="I106" s="407" t="s">
        <v>1934</v>
      </c>
      <c r="J106" s="407" t="s">
        <v>225</v>
      </c>
      <c r="K106" s="407" t="s">
        <v>1052</v>
      </c>
      <c r="L106" s="826"/>
      <c r="M106" s="827"/>
      <c r="N106" s="793"/>
      <c r="O106" s="830"/>
      <c r="P106" s="833"/>
      <c r="Q106" s="836"/>
      <c r="R106" s="830"/>
      <c r="S106" s="406" t="s">
        <v>158</v>
      </c>
      <c r="T106" s="451">
        <v>43773</v>
      </c>
      <c r="U106" s="820"/>
      <c r="V106" s="821"/>
      <c r="W106" s="818"/>
      <c r="X106" s="819"/>
      <c r="Y106" s="818"/>
      <c r="Z106" s="819"/>
      <c r="AA106" s="818"/>
      <c r="AB106" s="819"/>
      <c r="AC106" s="818"/>
      <c r="AD106" s="819"/>
      <c r="AE106" s="818"/>
      <c r="AF106" s="819"/>
      <c r="AG106" s="818"/>
      <c r="AH106" s="819"/>
      <c r="AI106" s="818"/>
      <c r="AJ106" s="819"/>
      <c r="AK106" s="793"/>
      <c r="AL106" s="793"/>
      <c r="AM106" s="793"/>
      <c r="AN106" s="793"/>
      <c r="AO106" s="793"/>
      <c r="AP106" s="793"/>
    </row>
    <row r="107" spans="2:42" s="404" customFormat="1" ht="12.75" hidden="1" customHeight="1" thickTop="1" x14ac:dyDescent="0.2">
      <c r="B107" s="528" t="s">
        <v>310</v>
      </c>
      <c r="C107" s="527" t="s">
        <v>1116</v>
      </c>
      <c r="D107" s="567" t="s">
        <v>705</v>
      </c>
      <c r="E107" s="522" t="s">
        <v>10</v>
      </c>
      <c r="F107" s="521">
        <v>43468</v>
      </c>
      <c r="G107" s="521"/>
      <c r="H107" s="507" t="s">
        <v>1134</v>
      </c>
      <c r="I107" s="418" t="s">
        <v>1934</v>
      </c>
      <c r="J107" s="439" t="s">
        <v>160</v>
      </c>
      <c r="K107" s="508" t="s">
        <v>1052</v>
      </c>
      <c r="L107" s="822" t="s">
        <v>2067</v>
      </c>
      <c r="M107" s="823"/>
      <c r="N107" s="791" t="s">
        <v>1136</v>
      </c>
      <c r="O107" s="828" t="s">
        <v>1054</v>
      </c>
      <c r="P107" s="831">
        <v>356.4</v>
      </c>
      <c r="Q107" s="834" t="s">
        <v>259</v>
      </c>
      <c r="R107" s="828" t="s">
        <v>193</v>
      </c>
      <c r="S107" s="434" t="s">
        <v>184</v>
      </c>
      <c r="T107" s="438">
        <v>4850000</v>
      </c>
      <c r="U107" s="434" t="s">
        <v>183</v>
      </c>
      <c r="V107" s="485">
        <f>T112+T110-0.01</f>
        <v>43587.99</v>
      </c>
      <c r="W107" s="434" t="s">
        <v>182</v>
      </c>
      <c r="X107" s="436">
        <f>T107</f>
        <v>4850000</v>
      </c>
      <c r="Y107" s="434" t="s">
        <v>181</v>
      </c>
      <c r="Z107" s="435">
        <v>0.84060000000000001</v>
      </c>
      <c r="AA107" s="434" t="s">
        <v>181</v>
      </c>
      <c r="AB107" s="435">
        <v>1</v>
      </c>
      <c r="AC107" s="499" t="s">
        <v>181</v>
      </c>
      <c r="AD107" s="498">
        <v>1</v>
      </c>
      <c r="AE107" s="480" t="s">
        <v>181</v>
      </c>
      <c r="AF107" s="479">
        <v>1</v>
      </c>
      <c r="AG107" s="434" t="s">
        <v>181</v>
      </c>
      <c r="AH107" s="435">
        <v>1</v>
      </c>
      <c r="AI107" s="434" t="s">
        <v>180</v>
      </c>
      <c r="AJ107" s="433">
        <v>7</v>
      </c>
      <c r="AK107" s="791" t="s">
        <v>984</v>
      </c>
      <c r="AL107" s="791" t="s">
        <v>984</v>
      </c>
      <c r="AM107" s="791" t="s">
        <v>984</v>
      </c>
      <c r="AN107" s="791" t="s">
        <v>1954</v>
      </c>
      <c r="AO107" s="791" t="s">
        <v>1954</v>
      </c>
      <c r="AP107" s="791" t="s">
        <v>2143</v>
      </c>
    </row>
    <row r="108" spans="2:42" s="404" customFormat="1" ht="15" hidden="1" customHeight="1" x14ac:dyDescent="0.2">
      <c r="B108" s="425" t="s">
        <v>310</v>
      </c>
      <c r="C108" s="424" t="s">
        <v>1116</v>
      </c>
      <c r="D108" s="423" t="s">
        <v>705</v>
      </c>
      <c r="E108" s="422" t="s">
        <v>10</v>
      </c>
      <c r="F108" s="440">
        <v>43468</v>
      </c>
      <c r="G108" s="420"/>
      <c r="H108" s="507" t="s">
        <v>1134</v>
      </c>
      <c r="I108" s="418" t="s">
        <v>1934</v>
      </c>
      <c r="J108" s="439" t="s">
        <v>160</v>
      </c>
      <c r="K108" s="418" t="s">
        <v>1052</v>
      </c>
      <c r="L108" s="824"/>
      <c r="M108" s="825"/>
      <c r="N108" s="792"/>
      <c r="O108" s="829"/>
      <c r="P108" s="832"/>
      <c r="Q108" s="835"/>
      <c r="R108" s="829"/>
      <c r="S108" s="416" t="s">
        <v>179</v>
      </c>
      <c r="T108" s="491" t="s">
        <v>990</v>
      </c>
      <c r="U108" s="416" t="s">
        <v>177</v>
      </c>
      <c r="V108" s="415">
        <f>V107+V109+V110</f>
        <v>44195.99</v>
      </c>
      <c r="W108" s="416" t="s">
        <v>176</v>
      </c>
      <c r="X108" s="428">
        <f t="shared" ref="X108" si="3">X107</f>
        <v>4850000</v>
      </c>
      <c r="Y108" s="416" t="s">
        <v>175</v>
      </c>
      <c r="Z108" s="426"/>
      <c r="AA108" s="416" t="s">
        <v>175</v>
      </c>
      <c r="AB108" s="426">
        <v>0.77890000000000004</v>
      </c>
      <c r="AC108" s="497" t="s">
        <v>175</v>
      </c>
      <c r="AD108" s="496">
        <v>0.77890000000000004</v>
      </c>
      <c r="AE108" s="478" t="s">
        <v>175</v>
      </c>
      <c r="AF108" s="477">
        <v>0.77890000000000004</v>
      </c>
      <c r="AG108" s="416" t="s">
        <v>175</v>
      </c>
      <c r="AH108" s="426"/>
      <c r="AI108" s="416" t="s">
        <v>174</v>
      </c>
      <c r="AJ108" s="430">
        <f>+AJ107*26</f>
        <v>182</v>
      </c>
      <c r="AK108" s="792"/>
      <c r="AL108" s="792"/>
      <c r="AM108" s="792"/>
      <c r="AN108" s="792"/>
      <c r="AO108" s="792"/>
      <c r="AP108" s="792"/>
    </row>
    <row r="109" spans="2:42" s="404" customFormat="1" ht="13.5" hidden="1" thickTop="1" x14ac:dyDescent="0.2">
      <c r="B109" s="425" t="s">
        <v>310</v>
      </c>
      <c r="C109" s="424" t="s">
        <v>1116</v>
      </c>
      <c r="D109" s="423" t="s">
        <v>705</v>
      </c>
      <c r="E109" s="422" t="s">
        <v>10</v>
      </c>
      <c r="F109" s="440">
        <v>43468</v>
      </c>
      <c r="G109" s="420"/>
      <c r="H109" s="507" t="s">
        <v>1134</v>
      </c>
      <c r="I109" s="418" t="s">
        <v>1934</v>
      </c>
      <c r="J109" s="439" t="s">
        <v>160</v>
      </c>
      <c r="K109" s="418" t="s">
        <v>1052</v>
      </c>
      <c r="L109" s="824"/>
      <c r="M109" s="825"/>
      <c r="N109" s="792"/>
      <c r="O109" s="829"/>
      <c r="P109" s="832"/>
      <c r="Q109" s="835"/>
      <c r="R109" s="829"/>
      <c r="S109" s="416" t="s">
        <v>173</v>
      </c>
      <c r="T109" s="429" t="s">
        <v>192</v>
      </c>
      <c r="U109" s="416" t="s">
        <v>171</v>
      </c>
      <c r="V109" s="427">
        <v>533</v>
      </c>
      <c r="W109" s="416" t="s">
        <v>170</v>
      </c>
      <c r="X109" s="428">
        <v>1628912.92</v>
      </c>
      <c r="Y109" s="416" t="s">
        <v>169</v>
      </c>
      <c r="Z109" s="481">
        <v>0.77629999999999999</v>
      </c>
      <c r="AA109" s="416" t="s">
        <v>169</v>
      </c>
      <c r="AB109" s="481">
        <v>0.86909999999999998</v>
      </c>
      <c r="AC109" s="497" t="s">
        <v>169</v>
      </c>
      <c r="AD109" s="514">
        <v>0.86909999999999998</v>
      </c>
      <c r="AE109" s="478" t="s">
        <v>169</v>
      </c>
      <c r="AF109" s="513">
        <v>0.86909999999999998</v>
      </c>
      <c r="AG109" s="416" t="s">
        <v>169</v>
      </c>
      <c r="AH109" s="426">
        <v>1</v>
      </c>
      <c r="AI109" s="816"/>
      <c r="AJ109" s="817"/>
      <c r="AK109" s="792"/>
      <c r="AL109" s="792"/>
      <c r="AM109" s="792"/>
      <c r="AN109" s="792"/>
      <c r="AO109" s="792"/>
      <c r="AP109" s="792"/>
    </row>
    <row r="110" spans="2:42" s="404" customFormat="1" ht="15" hidden="1" customHeight="1" x14ac:dyDescent="0.2">
      <c r="B110" s="425" t="s">
        <v>310</v>
      </c>
      <c r="C110" s="424" t="s">
        <v>1116</v>
      </c>
      <c r="D110" s="423" t="s">
        <v>705</v>
      </c>
      <c r="E110" s="422" t="s">
        <v>10</v>
      </c>
      <c r="F110" s="440">
        <v>43468</v>
      </c>
      <c r="G110" s="420"/>
      <c r="H110" s="507" t="s">
        <v>1134</v>
      </c>
      <c r="I110" s="418" t="s">
        <v>1934</v>
      </c>
      <c r="J110" s="439" t="s">
        <v>160</v>
      </c>
      <c r="K110" s="418" t="s">
        <v>1052</v>
      </c>
      <c r="L110" s="824"/>
      <c r="M110" s="825"/>
      <c r="N110" s="792"/>
      <c r="O110" s="829"/>
      <c r="P110" s="832"/>
      <c r="Q110" s="835"/>
      <c r="R110" s="829"/>
      <c r="S110" s="416" t="s">
        <v>168</v>
      </c>
      <c r="T110" s="427">
        <v>120</v>
      </c>
      <c r="U110" s="416" t="s">
        <v>167</v>
      </c>
      <c r="V110" s="427">
        <v>75</v>
      </c>
      <c r="W110" s="816"/>
      <c r="X110" s="817"/>
      <c r="Y110" s="416" t="s">
        <v>166</v>
      </c>
      <c r="Z110" s="426">
        <f>IF(Z108="",Z109-Z107,Z109-Z108)</f>
        <v>-6.4300000000000024E-2</v>
      </c>
      <c r="AA110" s="416" t="s">
        <v>166</v>
      </c>
      <c r="AB110" s="426">
        <f>IF(AB108="",AB109-AB107,AB109-AB108)</f>
        <v>9.0199999999999947E-2</v>
      </c>
      <c r="AC110" s="497" t="s">
        <v>166</v>
      </c>
      <c r="AD110" s="496">
        <f>IF(AD108="",AD109-AD107,AD109-AD108)</f>
        <v>9.0199999999999947E-2</v>
      </c>
      <c r="AE110" s="478" t="s">
        <v>166</v>
      </c>
      <c r="AF110" s="477">
        <f>IF(AF108="",AF109-AF107,AF109-AF108)</f>
        <v>9.0199999999999947E-2</v>
      </c>
      <c r="AG110" s="416" t="s">
        <v>166</v>
      </c>
      <c r="AH110" s="426">
        <f>IF(AH108="",AH109-AH107,AH109-AH108)</f>
        <v>0</v>
      </c>
      <c r="AI110" s="816"/>
      <c r="AJ110" s="817"/>
      <c r="AK110" s="792"/>
      <c r="AL110" s="792"/>
      <c r="AM110" s="792"/>
      <c r="AN110" s="792"/>
      <c r="AO110" s="792"/>
      <c r="AP110" s="792"/>
    </row>
    <row r="111" spans="2:42" s="404" customFormat="1" ht="15" hidden="1" customHeight="1" x14ac:dyDescent="0.2">
      <c r="B111" s="425" t="s">
        <v>310</v>
      </c>
      <c r="C111" s="424" t="s">
        <v>1116</v>
      </c>
      <c r="D111" s="423" t="s">
        <v>705</v>
      </c>
      <c r="E111" s="422" t="s">
        <v>10</v>
      </c>
      <c r="F111" s="440">
        <v>43468</v>
      </c>
      <c r="G111" s="420"/>
      <c r="H111" s="507" t="s">
        <v>1134</v>
      </c>
      <c r="I111" s="418" t="s">
        <v>1934</v>
      </c>
      <c r="J111" s="439" t="s">
        <v>160</v>
      </c>
      <c r="K111" s="418" t="s">
        <v>1052</v>
      </c>
      <c r="L111" s="824"/>
      <c r="M111" s="825"/>
      <c r="N111" s="792"/>
      <c r="O111" s="829"/>
      <c r="P111" s="832"/>
      <c r="Q111" s="835"/>
      <c r="R111" s="829"/>
      <c r="S111" s="416" t="s">
        <v>165</v>
      </c>
      <c r="T111" s="415">
        <v>43245</v>
      </c>
      <c r="U111" s="416" t="s">
        <v>164</v>
      </c>
      <c r="V111" s="415"/>
      <c r="W111" s="816"/>
      <c r="X111" s="817"/>
      <c r="Y111" s="816"/>
      <c r="Z111" s="817"/>
      <c r="AA111" s="816"/>
      <c r="AB111" s="817"/>
      <c r="AC111" s="869"/>
      <c r="AD111" s="870"/>
      <c r="AE111" s="857"/>
      <c r="AF111" s="858"/>
      <c r="AG111" s="816"/>
      <c r="AH111" s="817"/>
      <c r="AI111" s="816"/>
      <c r="AJ111" s="817"/>
      <c r="AK111" s="792"/>
      <c r="AL111" s="792"/>
      <c r="AM111" s="792"/>
      <c r="AN111" s="792"/>
      <c r="AO111" s="792"/>
      <c r="AP111" s="792"/>
    </row>
    <row r="112" spans="2:42" s="404" customFormat="1" ht="24" hidden="1" customHeight="1" thickBot="1" x14ac:dyDescent="0.25">
      <c r="B112" s="414" t="s">
        <v>310</v>
      </c>
      <c r="C112" s="413" t="s">
        <v>1116</v>
      </c>
      <c r="D112" s="412" t="s">
        <v>705</v>
      </c>
      <c r="E112" s="411" t="s">
        <v>10</v>
      </c>
      <c r="F112" s="525">
        <v>43468</v>
      </c>
      <c r="G112" s="409"/>
      <c r="H112" s="408" t="s">
        <v>1134</v>
      </c>
      <c r="I112" s="407" t="s">
        <v>1934</v>
      </c>
      <c r="J112" s="407" t="s">
        <v>160</v>
      </c>
      <c r="K112" s="407" t="s">
        <v>1052</v>
      </c>
      <c r="L112" s="826"/>
      <c r="M112" s="827"/>
      <c r="N112" s="793"/>
      <c r="O112" s="830"/>
      <c r="P112" s="833"/>
      <c r="Q112" s="836"/>
      <c r="R112" s="830"/>
      <c r="S112" s="406" t="s">
        <v>158</v>
      </c>
      <c r="T112" s="451">
        <v>43468</v>
      </c>
      <c r="U112" s="820"/>
      <c r="V112" s="821"/>
      <c r="W112" s="818"/>
      <c r="X112" s="819"/>
      <c r="Y112" s="818"/>
      <c r="Z112" s="819"/>
      <c r="AA112" s="818"/>
      <c r="AB112" s="819"/>
      <c r="AC112" s="871"/>
      <c r="AD112" s="872"/>
      <c r="AE112" s="859"/>
      <c r="AF112" s="860"/>
      <c r="AG112" s="818"/>
      <c r="AH112" s="819"/>
      <c r="AI112" s="818"/>
      <c r="AJ112" s="819"/>
      <c r="AK112" s="793"/>
      <c r="AL112" s="793"/>
      <c r="AM112" s="793"/>
      <c r="AN112" s="793"/>
      <c r="AO112" s="793"/>
      <c r="AP112" s="793"/>
    </row>
    <row r="113" spans="2:42" s="404" customFormat="1" ht="12.75" hidden="1" customHeight="1" thickTop="1" x14ac:dyDescent="0.2">
      <c r="B113" s="528" t="s">
        <v>709</v>
      </c>
      <c r="C113" s="527" t="s">
        <v>1147</v>
      </c>
      <c r="D113" s="567" t="s">
        <v>705</v>
      </c>
      <c r="E113" s="522" t="s">
        <v>10</v>
      </c>
      <c r="F113" s="521">
        <v>44166</v>
      </c>
      <c r="G113" s="521"/>
      <c r="H113" s="507" t="s">
        <v>1134</v>
      </c>
      <c r="I113" s="418" t="s">
        <v>1934</v>
      </c>
      <c r="J113" s="439" t="s">
        <v>160</v>
      </c>
      <c r="K113" s="508" t="s">
        <v>1052</v>
      </c>
      <c r="L113" s="822" t="s">
        <v>2068</v>
      </c>
      <c r="M113" s="823"/>
      <c r="N113" s="791" t="s">
        <v>1136</v>
      </c>
      <c r="O113" s="828" t="s">
        <v>1054</v>
      </c>
      <c r="P113" s="831">
        <v>356.4</v>
      </c>
      <c r="Q113" s="834" t="s">
        <v>259</v>
      </c>
      <c r="R113" s="828" t="s">
        <v>193</v>
      </c>
      <c r="S113" s="434" t="s">
        <v>184</v>
      </c>
      <c r="T113" s="438">
        <v>2000000</v>
      </c>
      <c r="U113" s="434" t="s">
        <v>183</v>
      </c>
      <c r="V113" s="485">
        <f>T118+T116-0.01</f>
        <v>44285.99</v>
      </c>
      <c r="W113" s="434" t="s">
        <v>182</v>
      </c>
      <c r="X113" s="436">
        <f>T113</f>
        <v>2000000</v>
      </c>
      <c r="Y113" s="434" t="s">
        <v>181</v>
      </c>
      <c r="Z113" s="435">
        <v>0.84060000000000001</v>
      </c>
      <c r="AA113" s="434" t="s">
        <v>181</v>
      </c>
      <c r="AB113" s="435">
        <v>1</v>
      </c>
      <c r="AC113" s="499" t="s">
        <v>181</v>
      </c>
      <c r="AD113" s="498">
        <v>1</v>
      </c>
      <c r="AE113" s="480" t="s">
        <v>181</v>
      </c>
      <c r="AF113" s="479">
        <v>1</v>
      </c>
      <c r="AG113" s="434" t="s">
        <v>181</v>
      </c>
      <c r="AH113" s="435">
        <v>3.8600000000000002E-2</v>
      </c>
      <c r="AI113" s="434" t="s">
        <v>180</v>
      </c>
      <c r="AJ113" s="433">
        <v>13</v>
      </c>
      <c r="AK113" s="791" t="s">
        <v>984</v>
      </c>
      <c r="AL113" s="791" t="s">
        <v>984</v>
      </c>
      <c r="AM113" s="791" t="s">
        <v>984</v>
      </c>
      <c r="AN113" s="791" t="s">
        <v>1954</v>
      </c>
      <c r="AO113" s="791" t="s">
        <v>1954</v>
      </c>
      <c r="AP113" s="791" t="s">
        <v>10</v>
      </c>
    </row>
    <row r="114" spans="2:42" s="404" customFormat="1" ht="15" hidden="1" customHeight="1" x14ac:dyDescent="0.2">
      <c r="B114" s="425" t="s">
        <v>709</v>
      </c>
      <c r="C114" s="424" t="s">
        <v>1147</v>
      </c>
      <c r="D114" s="423" t="s">
        <v>705</v>
      </c>
      <c r="E114" s="422" t="s">
        <v>10</v>
      </c>
      <c r="F114" s="440">
        <v>44166</v>
      </c>
      <c r="G114" s="420"/>
      <c r="H114" s="507" t="s">
        <v>1134</v>
      </c>
      <c r="I114" s="418" t="s">
        <v>1934</v>
      </c>
      <c r="J114" s="439" t="s">
        <v>160</v>
      </c>
      <c r="K114" s="418" t="s">
        <v>1052</v>
      </c>
      <c r="L114" s="824"/>
      <c r="M114" s="825"/>
      <c r="N114" s="792"/>
      <c r="O114" s="829"/>
      <c r="P114" s="832"/>
      <c r="Q114" s="835"/>
      <c r="R114" s="829"/>
      <c r="S114" s="416" t="s">
        <v>179</v>
      </c>
      <c r="T114" s="491" t="s">
        <v>1038</v>
      </c>
      <c r="U114" s="416" t="s">
        <v>177</v>
      </c>
      <c r="V114" s="415"/>
      <c r="W114" s="416" t="s">
        <v>176</v>
      </c>
      <c r="X114" s="428">
        <f t="shared" ref="X114" si="4">X113</f>
        <v>2000000</v>
      </c>
      <c r="Y114" s="416" t="s">
        <v>175</v>
      </c>
      <c r="Z114" s="426"/>
      <c r="AA114" s="416" t="s">
        <v>175</v>
      </c>
      <c r="AB114" s="426">
        <v>0.77890000000000004</v>
      </c>
      <c r="AC114" s="497" t="s">
        <v>175</v>
      </c>
      <c r="AD114" s="496">
        <v>0.77890000000000004</v>
      </c>
      <c r="AE114" s="478" t="s">
        <v>175</v>
      </c>
      <c r="AF114" s="477">
        <v>0.77890000000000004</v>
      </c>
      <c r="AG114" s="416" t="s">
        <v>175</v>
      </c>
      <c r="AH114" s="426"/>
      <c r="AI114" s="416" t="s">
        <v>174</v>
      </c>
      <c r="AJ114" s="430">
        <f>+AJ113*26</f>
        <v>338</v>
      </c>
      <c r="AK114" s="792"/>
      <c r="AL114" s="792"/>
      <c r="AM114" s="792"/>
      <c r="AN114" s="792"/>
      <c r="AO114" s="792"/>
      <c r="AP114" s="792"/>
    </row>
    <row r="115" spans="2:42" s="404" customFormat="1" ht="13.5" hidden="1" thickTop="1" x14ac:dyDescent="0.2">
      <c r="B115" s="425" t="s">
        <v>709</v>
      </c>
      <c r="C115" s="424" t="s">
        <v>1147</v>
      </c>
      <c r="D115" s="423" t="s">
        <v>705</v>
      </c>
      <c r="E115" s="422" t="s">
        <v>10</v>
      </c>
      <c r="F115" s="440">
        <v>44166</v>
      </c>
      <c r="G115" s="420"/>
      <c r="H115" s="507" t="s">
        <v>1134</v>
      </c>
      <c r="I115" s="418" t="s">
        <v>1934</v>
      </c>
      <c r="J115" s="439" t="s">
        <v>160</v>
      </c>
      <c r="K115" s="418" t="s">
        <v>1052</v>
      </c>
      <c r="L115" s="824"/>
      <c r="M115" s="825"/>
      <c r="N115" s="792"/>
      <c r="O115" s="829"/>
      <c r="P115" s="832"/>
      <c r="Q115" s="835"/>
      <c r="R115" s="829"/>
      <c r="S115" s="416" t="s">
        <v>173</v>
      </c>
      <c r="T115" s="429" t="s">
        <v>192</v>
      </c>
      <c r="U115" s="416" t="s">
        <v>171</v>
      </c>
      <c r="V115" s="427"/>
      <c r="W115" s="416" t="s">
        <v>170</v>
      </c>
      <c r="X115" s="428"/>
      <c r="Y115" s="416" t="s">
        <v>169</v>
      </c>
      <c r="Z115" s="481">
        <v>0.77629999999999999</v>
      </c>
      <c r="AA115" s="416" t="s">
        <v>169</v>
      </c>
      <c r="AB115" s="481">
        <v>0.86909999999999998</v>
      </c>
      <c r="AC115" s="497" t="s">
        <v>169</v>
      </c>
      <c r="AD115" s="514">
        <v>0.86909999999999998</v>
      </c>
      <c r="AE115" s="478" t="s">
        <v>169</v>
      </c>
      <c r="AF115" s="513">
        <v>0.86909999999999998</v>
      </c>
      <c r="AG115" s="416" t="s">
        <v>169</v>
      </c>
      <c r="AH115" s="481">
        <v>1.5599999999999999E-2</v>
      </c>
      <c r="AI115" s="816"/>
      <c r="AJ115" s="817"/>
      <c r="AK115" s="792"/>
      <c r="AL115" s="792"/>
      <c r="AM115" s="792"/>
      <c r="AN115" s="792"/>
      <c r="AO115" s="792"/>
      <c r="AP115" s="792"/>
    </row>
    <row r="116" spans="2:42" s="404" customFormat="1" ht="15" hidden="1" customHeight="1" x14ac:dyDescent="0.2">
      <c r="B116" s="425" t="s">
        <v>709</v>
      </c>
      <c r="C116" s="424" t="s">
        <v>1147</v>
      </c>
      <c r="D116" s="423" t="s">
        <v>705</v>
      </c>
      <c r="E116" s="422" t="s">
        <v>10</v>
      </c>
      <c r="F116" s="440">
        <v>44166</v>
      </c>
      <c r="G116" s="420"/>
      <c r="H116" s="507" t="s">
        <v>1134</v>
      </c>
      <c r="I116" s="418" t="s">
        <v>1934</v>
      </c>
      <c r="J116" s="439" t="s">
        <v>160</v>
      </c>
      <c r="K116" s="418" t="s">
        <v>1052</v>
      </c>
      <c r="L116" s="824"/>
      <c r="M116" s="825"/>
      <c r="N116" s="792"/>
      <c r="O116" s="829"/>
      <c r="P116" s="832"/>
      <c r="Q116" s="835"/>
      <c r="R116" s="829"/>
      <c r="S116" s="416" t="s">
        <v>168</v>
      </c>
      <c r="T116" s="427">
        <v>120</v>
      </c>
      <c r="U116" s="416" t="s">
        <v>167</v>
      </c>
      <c r="V116" s="427"/>
      <c r="W116" s="816"/>
      <c r="X116" s="817"/>
      <c r="Y116" s="416" t="s">
        <v>166</v>
      </c>
      <c r="Z116" s="426">
        <f>IF(Z114="",Z115-Z113,Z115-Z114)</f>
        <v>-6.4300000000000024E-2</v>
      </c>
      <c r="AA116" s="416" t="s">
        <v>166</v>
      </c>
      <c r="AB116" s="426">
        <f>IF(AB114="",AB115-AB113,AB115-AB114)</f>
        <v>9.0199999999999947E-2</v>
      </c>
      <c r="AC116" s="497" t="s">
        <v>166</v>
      </c>
      <c r="AD116" s="496">
        <f>IF(AD114="",AD115-AD113,AD115-AD114)</f>
        <v>9.0199999999999947E-2</v>
      </c>
      <c r="AE116" s="478" t="s">
        <v>166</v>
      </c>
      <c r="AF116" s="477">
        <f>IF(AF114="",AF115-AF113,AF115-AF114)</f>
        <v>9.0199999999999947E-2</v>
      </c>
      <c r="AG116" s="416" t="s">
        <v>166</v>
      </c>
      <c r="AH116" s="426">
        <f>IF(AH114="",AH115-AH113,AH115-AH114)</f>
        <v>-2.3000000000000003E-2</v>
      </c>
      <c r="AI116" s="816"/>
      <c r="AJ116" s="817"/>
      <c r="AK116" s="792"/>
      <c r="AL116" s="792"/>
      <c r="AM116" s="792"/>
      <c r="AN116" s="792"/>
      <c r="AO116" s="792"/>
      <c r="AP116" s="792"/>
    </row>
    <row r="117" spans="2:42" s="404" customFormat="1" ht="15" hidden="1" customHeight="1" x14ac:dyDescent="0.2">
      <c r="B117" s="425" t="s">
        <v>709</v>
      </c>
      <c r="C117" s="424" t="s">
        <v>1147</v>
      </c>
      <c r="D117" s="423" t="s">
        <v>705</v>
      </c>
      <c r="E117" s="422" t="s">
        <v>10</v>
      </c>
      <c r="F117" s="440">
        <v>44166</v>
      </c>
      <c r="G117" s="420"/>
      <c r="H117" s="507" t="s">
        <v>1134</v>
      </c>
      <c r="I117" s="418" t="s">
        <v>1934</v>
      </c>
      <c r="J117" s="439" t="s">
        <v>160</v>
      </c>
      <c r="K117" s="418" t="s">
        <v>1052</v>
      </c>
      <c r="L117" s="824"/>
      <c r="M117" s="825"/>
      <c r="N117" s="792"/>
      <c r="O117" s="829"/>
      <c r="P117" s="832"/>
      <c r="Q117" s="835"/>
      <c r="R117" s="829"/>
      <c r="S117" s="416" t="s">
        <v>165</v>
      </c>
      <c r="T117" s="415"/>
      <c r="U117" s="416" t="s">
        <v>164</v>
      </c>
      <c r="V117" s="415"/>
      <c r="W117" s="816"/>
      <c r="X117" s="817"/>
      <c r="Y117" s="816"/>
      <c r="Z117" s="817"/>
      <c r="AA117" s="816"/>
      <c r="AB117" s="817"/>
      <c r="AC117" s="869"/>
      <c r="AD117" s="870"/>
      <c r="AE117" s="857"/>
      <c r="AF117" s="858"/>
      <c r="AG117" s="816"/>
      <c r="AH117" s="817"/>
      <c r="AI117" s="816"/>
      <c r="AJ117" s="817"/>
      <c r="AK117" s="792"/>
      <c r="AL117" s="792"/>
      <c r="AM117" s="792"/>
      <c r="AN117" s="792"/>
      <c r="AO117" s="792"/>
      <c r="AP117" s="792"/>
    </row>
    <row r="118" spans="2:42" s="404" customFormat="1" ht="24" hidden="1" customHeight="1" thickBot="1" x14ac:dyDescent="0.25">
      <c r="B118" s="414" t="s">
        <v>709</v>
      </c>
      <c r="C118" s="413" t="s">
        <v>1147</v>
      </c>
      <c r="D118" s="412" t="s">
        <v>705</v>
      </c>
      <c r="E118" s="411" t="s">
        <v>10</v>
      </c>
      <c r="F118" s="525">
        <v>44166</v>
      </c>
      <c r="G118" s="409"/>
      <c r="H118" s="408" t="s">
        <v>1134</v>
      </c>
      <c r="I118" s="407" t="s">
        <v>1934</v>
      </c>
      <c r="J118" s="407" t="s">
        <v>160</v>
      </c>
      <c r="K118" s="407" t="s">
        <v>1052</v>
      </c>
      <c r="L118" s="826"/>
      <c r="M118" s="827"/>
      <c r="N118" s="793"/>
      <c r="O118" s="830"/>
      <c r="P118" s="833"/>
      <c r="Q118" s="836"/>
      <c r="R118" s="830"/>
      <c r="S118" s="406" t="s">
        <v>158</v>
      </c>
      <c r="T118" s="451">
        <v>44166</v>
      </c>
      <c r="U118" s="820"/>
      <c r="V118" s="821"/>
      <c r="W118" s="818"/>
      <c r="X118" s="819"/>
      <c r="Y118" s="818"/>
      <c r="Z118" s="819"/>
      <c r="AA118" s="818"/>
      <c r="AB118" s="819"/>
      <c r="AC118" s="871"/>
      <c r="AD118" s="872"/>
      <c r="AE118" s="859"/>
      <c r="AF118" s="860"/>
      <c r="AG118" s="818"/>
      <c r="AH118" s="819"/>
      <c r="AI118" s="818"/>
      <c r="AJ118" s="819"/>
      <c r="AK118" s="793"/>
      <c r="AL118" s="793"/>
      <c r="AM118" s="793"/>
      <c r="AN118" s="793"/>
      <c r="AO118" s="793"/>
      <c r="AP118" s="793"/>
    </row>
    <row r="119" spans="2:42" s="404" customFormat="1" ht="12.75" customHeight="1" thickTop="1" x14ac:dyDescent="0.2">
      <c r="B119" s="445" t="s">
        <v>709</v>
      </c>
      <c r="C119" s="444" t="s">
        <v>1062</v>
      </c>
      <c r="D119" s="422" t="s">
        <v>705</v>
      </c>
      <c r="E119" s="442" t="s">
        <v>50</v>
      </c>
      <c r="F119" s="440">
        <v>43543</v>
      </c>
      <c r="G119" s="440">
        <v>44032</v>
      </c>
      <c r="H119" s="507">
        <v>2016</v>
      </c>
      <c r="I119" s="439" t="s">
        <v>185</v>
      </c>
      <c r="J119" s="439" t="s">
        <v>160</v>
      </c>
      <c r="K119" s="439" t="s">
        <v>689</v>
      </c>
      <c r="L119" s="822" t="s">
        <v>2117</v>
      </c>
      <c r="M119" s="823"/>
      <c r="N119" s="791" t="s">
        <v>2118</v>
      </c>
      <c r="O119" s="828" t="s">
        <v>228</v>
      </c>
      <c r="P119" s="831">
        <v>3610</v>
      </c>
      <c r="Q119" s="834" t="s">
        <v>231</v>
      </c>
      <c r="R119" s="828" t="s">
        <v>185</v>
      </c>
      <c r="S119" s="434" t="s">
        <v>184</v>
      </c>
      <c r="T119" s="438">
        <v>5873626.7999999998</v>
      </c>
      <c r="U119" s="434" t="s">
        <v>183</v>
      </c>
      <c r="V119" s="415">
        <f>T124+T122</f>
        <v>43793</v>
      </c>
      <c r="W119" s="434" t="s">
        <v>182</v>
      </c>
      <c r="X119" s="436">
        <f>T119</f>
        <v>5873626.7999999998</v>
      </c>
      <c r="Y119" s="434" t="s">
        <v>181</v>
      </c>
      <c r="Z119" s="435">
        <v>1</v>
      </c>
      <c r="AA119" s="434" t="s">
        <v>181</v>
      </c>
      <c r="AB119" s="435">
        <v>1</v>
      </c>
      <c r="AC119" s="434" t="s">
        <v>181</v>
      </c>
      <c r="AD119" s="435">
        <v>1</v>
      </c>
      <c r="AE119" s="434" t="s">
        <v>181</v>
      </c>
      <c r="AF119" s="435">
        <v>1</v>
      </c>
      <c r="AG119" s="434" t="s">
        <v>181</v>
      </c>
      <c r="AH119" s="435">
        <v>1</v>
      </c>
      <c r="AI119" s="434" t="s">
        <v>180</v>
      </c>
      <c r="AJ119" s="433"/>
      <c r="AK119" s="923" t="s">
        <v>1127</v>
      </c>
      <c r="AL119" s="923" t="s">
        <v>157</v>
      </c>
      <c r="AM119" s="923" t="s">
        <v>157</v>
      </c>
      <c r="AN119" s="791" t="s">
        <v>1954</v>
      </c>
      <c r="AO119" s="791" t="s">
        <v>1954</v>
      </c>
      <c r="AP119" s="791" t="s">
        <v>2143</v>
      </c>
    </row>
    <row r="120" spans="2:42" s="404" customFormat="1" ht="15" customHeight="1" x14ac:dyDescent="0.2">
      <c r="B120" s="445" t="s">
        <v>709</v>
      </c>
      <c r="C120" s="444" t="s">
        <v>1062</v>
      </c>
      <c r="D120" s="422" t="s">
        <v>705</v>
      </c>
      <c r="E120" s="422" t="s">
        <v>50</v>
      </c>
      <c r="F120" s="440">
        <v>43543</v>
      </c>
      <c r="G120" s="420">
        <v>44032</v>
      </c>
      <c r="H120" s="507">
        <v>2016</v>
      </c>
      <c r="I120" s="439" t="s">
        <v>185</v>
      </c>
      <c r="J120" s="439" t="s">
        <v>160</v>
      </c>
      <c r="K120" s="439" t="s">
        <v>689</v>
      </c>
      <c r="L120" s="824"/>
      <c r="M120" s="825"/>
      <c r="N120" s="792"/>
      <c r="O120" s="829"/>
      <c r="P120" s="832"/>
      <c r="Q120" s="835"/>
      <c r="R120" s="829"/>
      <c r="S120" s="416" t="s">
        <v>179</v>
      </c>
      <c r="T120" s="432" t="s">
        <v>2119</v>
      </c>
      <c r="U120" s="416" t="s">
        <v>177</v>
      </c>
      <c r="V120" s="415">
        <f>V119+V122+V121</f>
        <v>44032</v>
      </c>
      <c r="W120" s="416" t="s">
        <v>176</v>
      </c>
      <c r="X120" s="428">
        <f t="shared" ref="X120" si="5">X119</f>
        <v>5873626.7999999998</v>
      </c>
      <c r="Y120" s="416" t="s">
        <v>175</v>
      </c>
      <c r="Z120" s="426"/>
      <c r="AA120" s="416" t="s">
        <v>175</v>
      </c>
      <c r="AB120" s="426"/>
      <c r="AC120" s="416" t="s">
        <v>175</v>
      </c>
      <c r="AD120" s="426"/>
      <c r="AE120" s="416" t="s">
        <v>175</v>
      </c>
      <c r="AF120" s="426"/>
      <c r="AG120" s="416" t="s">
        <v>175</v>
      </c>
      <c r="AH120" s="426"/>
      <c r="AI120" s="416" t="s">
        <v>174</v>
      </c>
      <c r="AJ120" s="430"/>
      <c r="AK120" s="924"/>
      <c r="AL120" s="924"/>
      <c r="AM120" s="924"/>
      <c r="AN120" s="792"/>
      <c r="AO120" s="792"/>
      <c r="AP120" s="792"/>
    </row>
    <row r="121" spans="2:42" s="404" customFormat="1" ht="25.5" x14ac:dyDescent="0.2">
      <c r="B121" s="445" t="s">
        <v>709</v>
      </c>
      <c r="C121" s="444" t="s">
        <v>1062</v>
      </c>
      <c r="D121" s="422" t="s">
        <v>705</v>
      </c>
      <c r="E121" s="422" t="s">
        <v>50</v>
      </c>
      <c r="F121" s="440">
        <v>43543</v>
      </c>
      <c r="G121" s="420">
        <v>44032</v>
      </c>
      <c r="H121" s="507">
        <v>2016</v>
      </c>
      <c r="I121" s="439" t="s">
        <v>185</v>
      </c>
      <c r="J121" s="439" t="s">
        <v>160</v>
      </c>
      <c r="K121" s="439" t="s">
        <v>689</v>
      </c>
      <c r="L121" s="824"/>
      <c r="M121" s="825"/>
      <c r="N121" s="792"/>
      <c r="O121" s="829"/>
      <c r="P121" s="832"/>
      <c r="Q121" s="835"/>
      <c r="R121" s="829"/>
      <c r="S121" s="416" t="s">
        <v>173</v>
      </c>
      <c r="T121" s="429" t="s">
        <v>2120</v>
      </c>
      <c r="U121" s="416" t="s">
        <v>171</v>
      </c>
      <c r="V121" s="427">
        <v>239</v>
      </c>
      <c r="W121" s="416" t="s">
        <v>170</v>
      </c>
      <c r="X121" s="428">
        <f>X120*80%</f>
        <v>4698901.4400000004</v>
      </c>
      <c r="Y121" s="416" t="s">
        <v>169</v>
      </c>
      <c r="Z121" s="426">
        <v>1</v>
      </c>
      <c r="AA121" s="416" t="s">
        <v>169</v>
      </c>
      <c r="AB121" s="426">
        <v>1</v>
      </c>
      <c r="AC121" s="416" t="s">
        <v>169</v>
      </c>
      <c r="AD121" s="426">
        <v>1</v>
      </c>
      <c r="AE121" s="416" t="s">
        <v>169</v>
      </c>
      <c r="AF121" s="426">
        <v>1</v>
      </c>
      <c r="AG121" s="416" t="s">
        <v>169</v>
      </c>
      <c r="AH121" s="426">
        <v>1</v>
      </c>
      <c r="AI121" s="816"/>
      <c r="AJ121" s="817"/>
      <c r="AK121" s="924"/>
      <c r="AL121" s="924"/>
      <c r="AM121" s="924"/>
      <c r="AN121" s="792"/>
      <c r="AO121" s="792"/>
      <c r="AP121" s="792"/>
    </row>
    <row r="122" spans="2:42" s="404" customFormat="1" ht="15" customHeight="1" x14ac:dyDescent="0.2">
      <c r="B122" s="445" t="s">
        <v>709</v>
      </c>
      <c r="C122" s="444" t="s">
        <v>1062</v>
      </c>
      <c r="D122" s="422" t="s">
        <v>705</v>
      </c>
      <c r="E122" s="422" t="s">
        <v>50</v>
      </c>
      <c r="F122" s="440">
        <v>43543</v>
      </c>
      <c r="G122" s="420">
        <v>44032</v>
      </c>
      <c r="H122" s="507">
        <v>2016</v>
      </c>
      <c r="I122" s="439" t="s">
        <v>185</v>
      </c>
      <c r="J122" s="439" t="s">
        <v>160</v>
      </c>
      <c r="K122" s="439" t="s">
        <v>689</v>
      </c>
      <c r="L122" s="824"/>
      <c r="M122" s="825"/>
      <c r="N122" s="792"/>
      <c r="O122" s="829"/>
      <c r="P122" s="832"/>
      <c r="Q122" s="835"/>
      <c r="R122" s="829"/>
      <c r="S122" s="416" t="s">
        <v>168</v>
      </c>
      <c r="T122" s="427">
        <v>250</v>
      </c>
      <c r="U122" s="416" t="s">
        <v>167</v>
      </c>
      <c r="V122" s="427"/>
      <c r="W122" s="816"/>
      <c r="X122" s="817"/>
      <c r="Y122" s="416" t="s">
        <v>166</v>
      </c>
      <c r="Z122" s="426">
        <f>IF(Z120="",Z121-Z119,Z121-Z120)</f>
        <v>0</v>
      </c>
      <c r="AA122" s="416" t="s">
        <v>166</v>
      </c>
      <c r="AB122" s="426">
        <f>IF(AB120="",AB121-AB119,AB121-AB120)</f>
        <v>0</v>
      </c>
      <c r="AC122" s="416" t="s">
        <v>166</v>
      </c>
      <c r="AD122" s="426">
        <f>IF(AD120="",AD121-AD119,AD121-AD120)</f>
        <v>0</v>
      </c>
      <c r="AE122" s="416" t="s">
        <v>166</v>
      </c>
      <c r="AF122" s="426">
        <f>IF(AF120="",AF121-AF119,AF121-AF120)</f>
        <v>0</v>
      </c>
      <c r="AG122" s="416" t="s">
        <v>166</v>
      </c>
      <c r="AH122" s="426">
        <f>IF(AH120="",AH121-AH119,AH121-AH120)</f>
        <v>0</v>
      </c>
      <c r="AI122" s="816"/>
      <c r="AJ122" s="817"/>
      <c r="AK122" s="924"/>
      <c r="AL122" s="924"/>
      <c r="AM122" s="924"/>
      <c r="AN122" s="792"/>
      <c r="AO122" s="792"/>
      <c r="AP122" s="792"/>
    </row>
    <row r="123" spans="2:42" s="404" customFormat="1" ht="15" customHeight="1" x14ac:dyDescent="0.2">
      <c r="B123" s="445" t="s">
        <v>709</v>
      </c>
      <c r="C123" s="444" t="s">
        <v>1062</v>
      </c>
      <c r="D123" s="422" t="s">
        <v>705</v>
      </c>
      <c r="E123" s="422" t="s">
        <v>50</v>
      </c>
      <c r="F123" s="440">
        <v>43543</v>
      </c>
      <c r="G123" s="420">
        <v>44032</v>
      </c>
      <c r="H123" s="507">
        <v>2016</v>
      </c>
      <c r="I123" s="439" t="s">
        <v>185</v>
      </c>
      <c r="J123" s="439" t="s">
        <v>160</v>
      </c>
      <c r="K123" s="439" t="s">
        <v>689</v>
      </c>
      <c r="L123" s="824"/>
      <c r="M123" s="825"/>
      <c r="N123" s="792"/>
      <c r="O123" s="829"/>
      <c r="P123" s="832"/>
      <c r="Q123" s="835"/>
      <c r="R123" s="829"/>
      <c r="S123" s="416" t="s">
        <v>165</v>
      </c>
      <c r="T123" s="415" t="s">
        <v>2121</v>
      </c>
      <c r="U123" s="416" t="s">
        <v>164</v>
      </c>
      <c r="V123" s="415">
        <v>44032</v>
      </c>
      <c r="W123" s="816"/>
      <c r="X123" s="817"/>
      <c r="Y123" s="816"/>
      <c r="Z123" s="817"/>
      <c r="AA123" s="816"/>
      <c r="AB123" s="817"/>
      <c r="AC123" s="816"/>
      <c r="AD123" s="817"/>
      <c r="AE123" s="816"/>
      <c r="AF123" s="817"/>
      <c r="AG123" s="816"/>
      <c r="AH123" s="817"/>
      <c r="AI123" s="816"/>
      <c r="AJ123" s="817"/>
      <c r="AK123" s="924"/>
      <c r="AL123" s="924"/>
      <c r="AM123" s="924"/>
      <c r="AN123" s="792"/>
      <c r="AO123" s="792"/>
      <c r="AP123" s="792"/>
    </row>
    <row r="124" spans="2:42" s="404" customFormat="1" ht="15" customHeight="1" thickBot="1" x14ac:dyDescent="0.25">
      <c r="B124" s="414" t="s">
        <v>709</v>
      </c>
      <c r="C124" s="413" t="s">
        <v>1062</v>
      </c>
      <c r="D124" s="411" t="s">
        <v>705</v>
      </c>
      <c r="E124" s="411" t="s">
        <v>50</v>
      </c>
      <c r="F124" s="409">
        <v>43543</v>
      </c>
      <c r="G124" s="409">
        <v>44032</v>
      </c>
      <c r="H124" s="408">
        <v>2016</v>
      </c>
      <c r="I124" s="407" t="s">
        <v>185</v>
      </c>
      <c r="J124" s="407" t="s">
        <v>160</v>
      </c>
      <c r="K124" s="495" t="s">
        <v>689</v>
      </c>
      <c r="L124" s="826"/>
      <c r="M124" s="827"/>
      <c r="N124" s="793"/>
      <c r="O124" s="830"/>
      <c r="P124" s="833"/>
      <c r="Q124" s="836"/>
      <c r="R124" s="830"/>
      <c r="S124" s="406" t="s">
        <v>158</v>
      </c>
      <c r="T124" s="451">
        <v>43543</v>
      </c>
      <c r="U124" s="820"/>
      <c r="V124" s="821"/>
      <c r="W124" s="818"/>
      <c r="X124" s="819"/>
      <c r="Y124" s="818"/>
      <c r="Z124" s="819"/>
      <c r="AA124" s="818"/>
      <c r="AB124" s="819"/>
      <c r="AC124" s="818"/>
      <c r="AD124" s="819"/>
      <c r="AE124" s="818"/>
      <c r="AF124" s="819"/>
      <c r="AG124" s="818"/>
      <c r="AH124" s="819"/>
      <c r="AI124" s="818"/>
      <c r="AJ124" s="819"/>
      <c r="AK124" s="925"/>
      <c r="AL124" s="925"/>
      <c r="AM124" s="925"/>
      <c r="AN124" s="793"/>
      <c r="AO124" s="793"/>
      <c r="AP124" s="793"/>
    </row>
    <row r="125" spans="2:42" s="404" customFormat="1" ht="12.75" customHeight="1" thickTop="1" x14ac:dyDescent="0.2">
      <c r="B125" s="445" t="s">
        <v>733</v>
      </c>
      <c r="C125" s="444" t="s">
        <v>447</v>
      </c>
      <c r="D125" s="422" t="s">
        <v>705</v>
      </c>
      <c r="E125" s="442" t="s">
        <v>50</v>
      </c>
      <c r="F125" s="440">
        <v>43482</v>
      </c>
      <c r="G125" s="440">
        <v>44135</v>
      </c>
      <c r="H125" s="507">
        <v>2016</v>
      </c>
      <c r="I125" s="439" t="s">
        <v>185</v>
      </c>
      <c r="J125" s="439" t="s">
        <v>160</v>
      </c>
      <c r="K125" s="439" t="s">
        <v>689</v>
      </c>
      <c r="L125" s="822" t="s">
        <v>2122</v>
      </c>
      <c r="M125" s="823"/>
      <c r="N125" s="791" t="s">
        <v>2118</v>
      </c>
      <c r="O125" s="828" t="s">
        <v>228</v>
      </c>
      <c r="P125" s="831">
        <v>1901</v>
      </c>
      <c r="Q125" s="834" t="s">
        <v>231</v>
      </c>
      <c r="R125" s="828" t="s">
        <v>185</v>
      </c>
      <c r="S125" s="434" t="s">
        <v>184</v>
      </c>
      <c r="T125" s="438">
        <v>9889628.4499999993</v>
      </c>
      <c r="U125" s="434" t="s">
        <v>183</v>
      </c>
      <c r="V125" s="485">
        <f>T130+T128</f>
        <v>43792</v>
      </c>
      <c r="W125" s="434" t="s">
        <v>182</v>
      </c>
      <c r="X125" s="436">
        <f>T125</f>
        <v>9889628.4499999993</v>
      </c>
      <c r="Y125" s="434" t="s">
        <v>181</v>
      </c>
      <c r="Z125" s="435">
        <v>0.94552999999999998</v>
      </c>
      <c r="AA125" s="475" t="s">
        <v>181</v>
      </c>
      <c r="AB125" s="474">
        <v>1</v>
      </c>
      <c r="AC125" s="489" t="s">
        <v>181</v>
      </c>
      <c r="AD125" s="488">
        <v>1</v>
      </c>
      <c r="AE125" s="489" t="s">
        <v>181</v>
      </c>
      <c r="AF125" s="488">
        <v>1</v>
      </c>
      <c r="AG125" s="434" t="s">
        <v>181</v>
      </c>
      <c r="AH125" s="435">
        <v>1</v>
      </c>
      <c r="AI125" s="434" t="s">
        <v>180</v>
      </c>
      <c r="AJ125" s="433"/>
      <c r="AK125" s="923" t="s">
        <v>1127</v>
      </c>
      <c r="AL125" s="923" t="s">
        <v>157</v>
      </c>
      <c r="AM125" s="923" t="s">
        <v>157</v>
      </c>
      <c r="AN125" s="791" t="s">
        <v>1954</v>
      </c>
      <c r="AO125" s="791" t="s">
        <v>1954</v>
      </c>
      <c r="AP125" s="791" t="s">
        <v>2143</v>
      </c>
    </row>
    <row r="126" spans="2:42" s="404" customFormat="1" ht="15" customHeight="1" x14ac:dyDescent="0.2">
      <c r="B126" s="445" t="s">
        <v>733</v>
      </c>
      <c r="C126" s="444" t="s">
        <v>447</v>
      </c>
      <c r="D126" s="422" t="s">
        <v>705</v>
      </c>
      <c r="E126" s="422" t="s">
        <v>50</v>
      </c>
      <c r="F126" s="440">
        <v>43482</v>
      </c>
      <c r="G126" s="420">
        <v>44135</v>
      </c>
      <c r="H126" s="507">
        <v>2016</v>
      </c>
      <c r="I126" s="439" t="s">
        <v>185</v>
      </c>
      <c r="J126" s="439" t="s">
        <v>160</v>
      </c>
      <c r="K126" s="417" t="s">
        <v>689</v>
      </c>
      <c r="L126" s="824"/>
      <c r="M126" s="825"/>
      <c r="N126" s="792"/>
      <c r="O126" s="829"/>
      <c r="P126" s="832"/>
      <c r="Q126" s="835"/>
      <c r="R126" s="829"/>
      <c r="S126" s="416" t="s">
        <v>179</v>
      </c>
      <c r="T126" s="432" t="s">
        <v>2123</v>
      </c>
      <c r="U126" s="416" t="s">
        <v>177</v>
      </c>
      <c r="V126" s="415">
        <f>V125+V127</f>
        <v>44052</v>
      </c>
      <c r="W126" s="416" t="s">
        <v>176</v>
      </c>
      <c r="X126" s="428">
        <f t="shared" ref="X126" si="6">X125</f>
        <v>9889628.4499999993</v>
      </c>
      <c r="Y126" s="416" t="s">
        <v>175</v>
      </c>
      <c r="Z126" s="426">
        <v>0.78317999999999999</v>
      </c>
      <c r="AA126" s="471" t="s">
        <v>175</v>
      </c>
      <c r="AB126" s="470">
        <v>0.83428999999999998</v>
      </c>
      <c r="AC126" s="487" t="s">
        <v>175</v>
      </c>
      <c r="AD126" s="486">
        <v>0.83428999999999998</v>
      </c>
      <c r="AE126" s="487" t="s">
        <v>175</v>
      </c>
      <c r="AF126" s="486">
        <v>0.83428999999999998</v>
      </c>
      <c r="AG126" s="416" t="s">
        <v>175</v>
      </c>
      <c r="AH126" s="426"/>
      <c r="AI126" s="416" t="s">
        <v>174</v>
      </c>
      <c r="AJ126" s="430"/>
      <c r="AK126" s="924"/>
      <c r="AL126" s="924"/>
      <c r="AM126" s="924"/>
      <c r="AN126" s="792"/>
      <c r="AO126" s="792"/>
      <c r="AP126" s="792"/>
    </row>
    <row r="127" spans="2:42" s="404" customFormat="1" ht="25.5" x14ac:dyDescent="0.2">
      <c r="B127" s="445" t="s">
        <v>733</v>
      </c>
      <c r="C127" s="444" t="s">
        <v>447</v>
      </c>
      <c r="D127" s="422" t="s">
        <v>705</v>
      </c>
      <c r="E127" s="422" t="s">
        <v>50</v>
      </c>
      <c r="F127" s="440">
        <v>43482</v>
      </c>
      <c r="G127" s="420">
        <v>44135</v>
      </c>
      <c r="H127" s="507">
        <v>2016</v>
      </c>
      <c r="I127" s="439" t="s">
        <v>185</v>
      </c>
      <c r="J127" s="439" t="s">
        <v>160</v>
      </c>
      <c r="K127" s="417" t="s">
        <v>689</v>
      </c>
      <c r="L127" s="824"/>
      <c r="M127" s="825"/>
      <c r="N127" s="792"/>
      <c r="O127" s="829"/>
      <c r="P127" s="832"/>
      <c r="Q127" s="835"/>
      <c r="R127" s="829"/>
      <c r="S127" s="416" t="s">
        <v>173</v>
      </c>
      <c r="T127" s="429" t="s">
        <v>2124</v>
      </c>
      <c r="U127" s="416" t="s">
        <v>171</v>
      </c>
      <c r="V127" s="427">
        <v>260</v>
      </c>
      <c r="W127" s="416" t="s">
        <v>170</v>
      </c>
      <c r="X127" s="428">
        <f>X125*60%</f>
        <v>5933777.0699999994</v>
      </c>
      <c r="Y127" s="416" t="s">
        <v>169</v>
      </c>
      <c r="Z127" s="426">
        <v>0.71894000000000002</v>
      </c>
      <c r="AA127" s="471" t="s">
        <v>169</v>
      </c>
      <c r="AB127" s="470">
        <v>0.75190999999999997</v>
      </c>
      <c r="AC127" s="487" t="s">
        <v>169</v>
      </c>
      <c r="AD127" s="486">
        <v>0.75190999999999997</v>
      </c>
      <c r="AE127" s="487" t="s">
        <v>169</v>
      </c>
      <c r="AF127" s="486">
        <v>0.75190999999999997</v>
      </c>
      <c r="AG127" s="416" t="s">
        <v>169</v>
      </c>
      <c r="AH127" s="426">
        <v>1</v>
      </c>
      <c r="AI127" s="816"/>
      <c r="AJ127" s="817"/>
      <c r="AK127" s="924"/>
      <c r="AL127" s="924"/>
      <c r="AM127" s="924"/>
      <c r="AN127" s="792"/>
      <c r="AO127" s="792"/>
      <c r="AP127" s="792"/>
    </row>
    <row r="128" spans="2:42" s="404" customFormat="1" ht="15" customHeight="1" x14ac:dyDescent="0.2">
      <c r="B128" s="445" t="s">
        <v>733</v>
      </c>
      <c r="C128" s="444" t="s">
        <v>447</v>
      </c>
      <c r="D128" s="422" t="s">
        <v>705</v>
      </c>
      <c r="E128" s="422" t="s">
        <v>50</v>
      </c>
      <c r="F128" s="440">
        <v>43482</v>
      </c>
      <c r="G128" s="420">
        <v>44135</v>
      </c>
      <c r="H128" s="507">
        <v>2016</v>
      </c>
      <c r="I128" s="439" t="s">
        <v>185</v>
      </c>
      <c r="J128" s="439" t="s">
        <v>160</v>
      </c>
      <c r="K128" s="417" t="s">
        <v>689</v>
      </c>
      <c r="L128" s="824"/>
      <c r="M128" s="825"/>
      <c r="N128" s="792"/>
      <c r="O128" s="829"/>
      <c r="P128" s="832"/>
      <c r="Q128" s="835"/>
      <c r="R128" s="829"/>
      <c r="S128" s="416" t="s">
        <v>168</v>
      </c>
      <c r="T128" s="427">
        <v>310</v>
      </c>
      <c r="U128" s="416" t="s">
        <v>167</v>
      </c>
      <c r="V128" s="427"/>
      <c r="W128" s="816"/>
      <c r="X128" s="817"/>
      <c r="Y128" s="416" t="s">
        <v>166</v>
      </c>
      <c r="Z128" s="426">
        <f>IF(Z126="",Z127-Z125,Z127-Z126)</f>
        <v>-6.4239999999999964E-2</v>
      </c>
      <c r="AA128" s="471" t="s">
        <v>166</v>
      </c>
      <c r="AB128" s="470">
        <f>IF(AB126="",AB127-AB125,AB127-AB126)</f>
        <v>-8.2380000000000009E-2</v>
      </c>
      <c r="AC128" s="487" t="s">
        <v>166</v>
      </c>
      <c r="AD128" s="486">
        <f>IF(AD126="",AD127-AD125,AD127-AD126)</f>
        <v>-8.2380000000000009E-2</v>
      </c>
      <c r="AE128" s="487" t="s">
        <v>166</v>
      </c>
      <c r="AF128" s="486">
        <f>IF(AF126="",AF127-AF125,AF127-AF126)</f>
        <v>-8.2380000000000009E-2</v>
      </c>
      <c r="AG128" s="416" t="s">
        <v>166</v>
      </c>
      <c r="AH128" s="426">
        <f>IF(AH126="",AH127-AH125,AH127-AH126)</f>
        <v>0</v>
      </c>
      <c r="AI128" s="816"/>
      <c r="AJ128" s="817"/>
      <c r="AK128" s="924"/>
      <c r="AL128" s="924"/>
      <c r="AM128" s="924"/>
      <c r="AN128" s="792"/>
      <c r="AO128" s="792"/>
      <c r="AP128" s="792"/>
    </row>
    <row r="129" spans="2:43" ht="15" customHeight="1" x14ac:dyDescent="0.2">
      <c r="B129" s="445" t="s">
        <v>733</v>
      </c>
      <c r="C129" s="444" t="s">
        <v>447</v>
      </c>
      <c r="D129" s="422" t="s">
        <v>705</v>
      </c>
      <c r="E129" s="422" t="s">
        <v>50</v>
      </c>
      <c r="F129" s="440">
        <v>43482</v>
      </c>
      <c r="G129" s="420">
        <v>44135</v>
      </c>
      <c r="H129" s="507">
        <v>2016</v>
      </c>
      <c r="I129" s="439" t="s">
        <v>185</v>
      </c>
      <c r="J129" s="439" t="s">
        <v>160</v>
      </c>
      <c r="K129" s="417" t="s">
        <v>689</v>
      </c>
      <c r="L129" s="824"/>
      <c r="M129" s="825"/>
      <c r="N129" s="792"/>
      <c r="O129" s="829"/>
      <c r="P129" s="832"/>
      <c r="Q129" s="835"/>
      <c r="R129" s="829"/>
      <c r="S129" s="416" t="s">
        <v>165</v>
      </c>
      <c r="T129" s="415" t="s">
        <v>2121</v>
      </c>
      <c r="U129" s="416" t="s">
        <v>164</v>
      </c>
      <c r="V129" s="415">
        <v>44135</v>
      </c>
      <c r="W129" s="816"/>
      <c r="X129" s="817"/>
      <c r="Y129" s="816"/>
      <c r="Z129" s="817"/>
      <c r="AA129" s="945"/>
      <c r="AB129" s="946"/>
      <c r="AC129" s="983"/>
      <c r="AD129" s="984"/>
      <c r="AE129" s="983"/>
      <c r="AF129" s="984"/>
      <c r="AG129" s="816"/>
      <c r="AH129" s="817"/>
      <c r="AI129" s="816"/>
      <c r="AJ129" s="817"/>
      <c r="AK129" s="924"/>
      <c r="AL129" s="924"/>
      <c r="AM129" s="924"/>
      <c r="AN129" s="792"/>
      <c r="AO129" s="792"/>
      <c r="AP129" s="792"/>
    </row>
    <row r="130" spans="2:43" ht="15" customHeight="1" thickBot="1" x14ac:dyDescent="0.25">
      <c r="B130" s="414" t="s">
        <v>733</v>
      </c>
      <c r="C130" s="413" t="s">
        <v>447</v>
      </c>
      <c r="D130" s="411" t="s">
        <v>705</v>
      </c>
      <c r="E130" s="411" t="s">
        <v>50</v>
      </c>
      <c r="F130" s="409">
        <v>43482</v>
      </c>
      <c r="G130" s="409">
        <v>44135</v>
      </c>
      <c r="H130" s="408">
        <v>2016</v>
      </c>
      <c r="I130" s="407" t="s">
        <v>185</v>
      </c>
      <c r="J130" s="407" t="s">
        <v>160</v>
      </c>
      <c r="K130" s="495" t="s">
        <v>689</v>
      </c>
      <c r="L130" s="826"/>
      <c r="M130" s="827"/>
      <c r="N130" s="793"/>
      <c r="O130" s="830"/>
      <c r="P130" s="833"/>
      <c r="Q130" s="836"/>
      <c r="R130" s="830"/>
      <c r="S130" s="406" t="s">
        <v>158</v>
      </c>
      <c r="T130" s="451">
        <v>43482</v>
      </c>
      <c r="U130" s="820"/>
      <c r="V130" s="821"/>
      <c r="W130" s="818"/>
      <c r="X130" s="819"/>
      <c r="Y130" s="818"/>
      <c r="Z130" s="819"/>
      <c r="AA130" s="947"/>
      <c r="AB130" s="948"/>
      <c r="AC130" s="985"/>
      <c r="AD130" s="986"/>
      <c r="AE130" s="985"/>
      <c r="AF130" s="986"/>
      <c r="AG130" s="818"/>
      <c r="AH130" s="819"/>
      <c r="AI130" s="818"/>
      <c r="AJ130" s="819"/>
      <c r="AK130" s="925"/>
      <c r="AL130" s="925"/>
      <c r="AM130" s="925"/>
      <c r="AN130" s="793"/>
      <c r="AO130" s="793"/>
      <c r="AP130" s="793"/>
    </row>
    <row r="131" spans="2:43" s="597" customFormat="1" ht="12.75" hidden="1" customHeight="1" thickTop="1" x14ac:dyDescent="0.2">
      <c r="B131" s="598" t="s">
        <v>196</v>
      </c>
      <c r="C131" s="599"/>
      <c r="D131" s="600" t="s">
        <v>161</v>
      </c>
      <c r="E131" s="601" t="s">
        <v>10</v>
      </c>
      <c r="F131" s="602">
        <v>43129</v>
      </c>
      <c r="G131" s="602"/>
      <c r="H131" s="603">
        <v>2016</v>
      </c>
      <c r="I131" s="604" t="s">
        <v>185</v>
      </c>
      <c r="J131" s="604" t="s">
        <v>160</v>
      </c>
      <c r="K131" s="604" t="s">
        <v>689</v>
      </c>
      <c r="L131" s="794" t="s">
        <v>2174</v>
      </c>
      <c r="M131" s="795"/>
      <c r="N131" s="800" t="s">
        <v>2118</v>
      </c>
      <c r="O131" s="803" t="s">
        <v>228</v>
      </c>
      <c r="P131" s="806">
        <v>1901</v>
      </c>
      <c r="Q131" s="809" t="s">
        <v>231</v>
      </c>
      <c r="R131" s="803" t="s">
        <v>185</v>
      </c>
      <c r="S131" s="605" t="s">
        <v>184</v>
      </c>
      <c r="T131" s="606">
        <v>9825000</v>
      </c>
      <c r="U131" s="605" t="s">
        <v>183</v>
      </c>
      <c r="V131" s="631">
        <f>T136+T134-0.001</f>
        <v>43458.999000000003</v>
      </c>
      <c r="W131" s="605" t="s">
        <v>182</v>
      </c>
      <c r="X131" s="608">
        <f>T131</f>
        <v>9825000</v>
      </c>
      <c r="Y131" s="605" t="s">
        <v>181</v>
      </c>
      <c r="Z131" s="609">
        <v>0.94552999999999998</v>
      </c>
      <c r="AA131" s="662" t="s">
        <v>181</v>
      </c>
      <c r="AB131" s="663">
        <v>1</v>
      </c>
      <c r="AC131" s="677" t="s">
        <v>181</v>
      </c>
      <c r="AD131" s="678">
        <v>1</v>
      </c>
      <c r="AE131" s="677" t="s">
        <v>181</v>
      </c>
      <c r="AF131" s="678">
        <v>1</v>
      </c>
      <c r="AG131" s="605" t="s">
        <v>181</v>
      </c>
      <c r="AH131" s="609">
        <v>1</v>
      </c>
      <c r="AI131" s="605" t="s">
        <v>180</v>
      </c>
      <c r="AJ131" s="610">
        <v>20</v>
      </c>
      <c r="AK131" s="800" t="s">
        <v>10</v>
      </c>
      <c r="AL131" s="791" t="s">
        <v>984</v>
      </c>
      <c r="AM131" s="791" t="s">
        <v>984</v>
      </c>
      <c r="AN131" s="791" t="s">
        <v>1954</v>
      </c>
      <c r="AO131" s="791" t="s">
        <v>1954</v>
      </c>
      <c r="AP131" s="800" t="s">
        <v>10</v>
      </c>
      <c r="AQ131" s="724"/>
    </row>
    <row r="132" spans="2:43" s="597" customFormat="1" ht="15" hidden="1" customHeight="1" x14ac:dyDescent="0.2">
      <c r="B132" s="598" t="s">
        <v>196</v>
      </c>
      <c r="C132" s="599"/>
      <c r="D132" s="600" t="s">
        <v>161</v>
      </c>
      <c r="E132" s="600" t="s">
        <v>10</v>
      </c>
      <c r="F132" s="602">
        <v>43129</v>
      </c>
      <c r="G132" s="613"/>
      <c r="H132" s="603">
        <v>2016</v>
      </c>
      <c r="I132" s="604" t="s">
        <v>185</v>
      </c>
      <c r="J132" s="604" t="s">
        <v>160</v>
      </c>
      <c r="K132" s="614" t="s">
        <v>689</v>
      </c>
      <c r="L132" s="796"/>
      <c r="M132" s="797"/>
      <c r="N132" s="801"/>
      <c r="O132" s="804"/>
      <c r="P132" s="807"/>
      <c r="Q132" s="810"/>
      <c r="R132" s="804"/>
      <c r="S132" s="615" t="s">
        <v>179</v>
      </c>
      <c r="T132" s="616" t="s">
        <v>198</v>
      </c>
      <c r="U132" s="615" t="s">
        <v>177</v>
      </c>
      <c r="V132" s="683" t="s">
        <v>2173</v>
      </c>
      <c r="W132" s="615" t="s">
        <v>176</v>
      </c>
      <c r="X132" s="618">
        <f t="shared" ref="X132" si="7">X131</f>
        <v>9825000</v>
      </c>
      <c r="Y132" s="615" t="s">
        <v>175</v>
      </c>
      <c r="Z132" s="619">
        <v>0.78317999999999999</v>
      </c>
      <c r="AA132" s="664" t="s">
        <v>175</v>
      </c>
      <c r="AB132" s="665">
        <v>0.83428999999999998</v>
      </c>
      <c r="AC132" s="679" t="s">
        <v>175</v>
      </c>
      <c r="AD132" s="680">
        <v>0.83428999999999998</v>
      </c>
      <c r="AE132" s="679" t="s">
        <v>175</v>
      </c>
      <c r="AF132" s="680">
        <v>0.83428999999999998</v>
      </c>
      <c r="AG132" s="615" t="s">
        <v>175</v>
      </c>
      <c r="AH132" s="619">
        <v>0.2253</v>
      </c>
      <c r="AI132" s="615" t="s">
        <v>174</v>
      </c>
      <c r="AJ132" s="620">
        <f>20*25</f>
        <v>500</v>
      </c>
      <c r="AK132" s="801"/>
      <c r="AL132" s="792"/>
      <c r="AM132" s="792"/>
      <c r="AN132" s="792"/>
      <c r="AO132" s="792"/>
      <c r="AP132" s="801"/>
      <c r="AQ132" s="724"/>
    </row>
    <row r="133" spans="2:43" s="597" customFormat="1" ht="13.5" hidden="1" thickTop="1" x14ac:dyDescent="0.2">
      <c r="B133" s="598" t="s">
        <v>196</v>
      </c>
      <c r="C133" s="599"/>
      <c r="D133" s="600" t="s">
        <v>161</v>
      </c>
      <c r="E133" s="600" t="s">
        <v>10</v>
      </c>
      <c r="F133" s="602">
        <v>43129</v>
      </c>
      <c r="G133" s="613"/>
      <c r="H133" s="603">
        <v>2016</v>
      </c>
      <c r="I133" s="604" t="s">
        <v>185</v>
      </c>
      <c r="J133" s="604" t="s">
        <v>160</v>
      </c>
      <c r="K133" s="614" t="s">
        <v>689</v>
      </c>
      <c r="L133" s="796"/>
      <c r="M133" s="797"/>
      <c r="N133" s="801"/>
      <c r="O133" s="804"/>
      <c r="P133" s="807"/>
      <c r="Q133" s="810"/>
      <c r="R133" s="804"/>
      <c r="S133" s="615" t="s">
        <v>173</v>
      </c>
      <c r="T133" s="621" t="s">
        <v>2172</v>
      </c>
      <c r="U133" s="615" t="s">
        <v>171</v>
      </c>
      <c r="V133" s="684">
        <v>501</v>
      </c>
      <c r="W133" s="615" t="s">
        <v>170</v>
      </c>
      <c r="X133" s="618"/>
      <c r="Y133" s="615" t="s">
        <v>169</v>
      </c>
      <c r="Z133" s="619">
        <v>0.71894000000000002</v>
      </c>
      <c r="AA133" s="664" t="s">
        <v>169</v>
      </c>
      <c r="AB133" s="665">
        <v>0.75190999999999997</v>
      </c>
      <c r="AC133" s="679" t="s">
        <v>169</v>
      </c>
      <c r="AD133" s="680">
        <v>0.75190999999999997</v>
      </c>
      <c r="AE133" s="679" t="s">
        <v>169</v>
      </c>
      <c r="AF133" s="680">
        <v>0.75190999999999997</v>
      </c>
      <c r="AG133" s="615" t="s">
        <v>169</v>
      </c>
      <c r="AH133" s="619">
        <v>0.30330000000000001</v>
      </c>
      <c r="AI133" s="785"/>
      <c r="AJ133" s="786"/>
      <c r="AK133" s="801"/>
      <c r="AL133" s="792"/>
      <c r="AM133" s="792"/>
      <c r="AN133" s="792"/>
      <c r="AO133" s="792"/>
      <c r="AP133" s="801"/>
      <c r="AQ133" s="724"/>
    </row>
    <row r="134" spans="2:43" s="597" customFormat="1" ht="15" hidden="1" customHeight="1" x14ac:dyDescent="0.2">
      <c r="B134" s="598" t="s">
        <v>196</v>
      </c>
      <c r="C134" s="599"/>
      <c r="D134" s="600" t="s">
        <v>161</v>
      </c>
      <c r="E134" s="600" t="s">
        <v>10</v>
      </c>
      <c r="F134" s="602">
        <v>43129</v>
      </c>
      <c r="G134" s="613"/>
      <c r="H134" s="603">
        <v>2016</v>
      </c>
      <c r="I134" s="604" t="s">
        <v>185</v>
      </c>
      <c r="J134" s="604" t="s">
        <v>160</v>
      </c>
      <c r="K134" s="614" t="s">
        <v>689</v>
      </c>
      <c r="L134" s="796"/>
      <c r="M134" s="797"/>
      <c r="N134" s="801"/>
      <c r="O134" s="804"/>
      <c r="P134" s="807"/>
      <c r="Q134" s="810"/>
      <c r="R134" s="804"/>
      <c r="S134" s="615" t="s">
        <v>168</v>
      </c>
      <c r="T134" s="622">
        <v>330</v>
      </c>
      <c r="U134" s="615" t="s">
        <v>167</v>
      </c>
      <c r="V134" s="684"/>
      <c r="W134" s="785"/>
      <c r="X134" s="786"/>
      <c r="Y134" s="615" t="s">
        <v>166</v>
      </c>
      <c r="Z134" s="619">
        <f>IF(Z132="",Z133-Z131,Z133-Z132)</f>
        <v>-6.4239999999999964E-2</v>
      </c>
      <c r="AA134" s="664" t="s">
        <v>166</v>
      </c>
      <c r="AB134" s="665">
        <f>IF(AB132="",AB133-AB131,AB133-AB132)</f>
        <v>-8.2380000000000009E-2</v>
      </c>
      <c r="AC134" s="679" t="s">
        <v>166</v>
      </c>
      <c r="AD134" s="680">
        <f>IF(AD132="",AD133-AD131,AD133-AD132)</f>
        <v>-8.2380000000000009E-2</v>
      </c>
      <c r="AE134" s="679" t="s">
        <v>166</v>
      </c>
      <c r="AF134" s="680">
        <f>IF(AF132="",AF133-AF131,AF133-AF132)</f>
        <v>-8.2380000000000009E-2</v>
      </c>
      <c r="AG134" s="615" t="s">
        <v>166</v>
      </c>
      <c r="AH134" s="619">
        <f>IF(AH132="",AH133-AH131,AH133-AH132)</f>
        <v>7.8000000000000014E-2</v>
      </c>
      <c r="AI134" s="785"/>
      <c r="AJ134" s="786"/>
      <c r="AK134" s="801"/>
      <c r="AL134" s="792"/>
      <c r="AM134" s="792"/>
      <c r="AN134" s="792"/>
      <c r="AO134" s="792"/>
      <c r="AP134" s="801"/>
      <c r="AQ134" s="724"/>
    </row>
    <row r="135" spans="2:43" s="597" customFormat="1" ht="15" hidden="1" customHeight="1" x14ac:dyDescent="0.2">
      <c r="B135" s="598" t="s">
        <v>196</v>
      </c>
      <c r="C135" s="599"/>
      <c r="D135" s="600" t="s">
        <v>161</v>
      </c>
      <c r="E135" s="600" t="s">
        <v>10</v>
      </c>
      <c r="F135" s="602">
        <v>43129</v>
      </c>
      <c r="G135" s="613"/>
      <c r="H135" s="603">
        <v>2016</v>
      </c>
      <c r="I135" s="604" t="s">
        <v>185</v>
      </c>
      <c r="J135" s="604" t="s">
        <v>160</v>
      </c>
      <c r="K135" s="614" t="s">
        <v>689</v>
      </c>
      <c r="L135" s="796"/>
      <c r="M135" s="797"/>
      <c r="N135" s="801"/>
      <c r="O135" s="804"/>
      <c r="P135" s="807"/>
      <c r="Q135" s="810"/>
      <c r="R135" s="804"/>
      <c r="S135" s="615" t="s">
        <v>165</v>
      </c>
      <c r="T135" s="617" t="s">
        <v>690</v>
      </c>
      <c r="U135" s="615" t="s">
        <v>164</v>
      </c>
      <c r="V135" s="685"/>
      <c r="W135" s="785"/>
      <c r="X135" s="786"/>
      <c r="Y135" s="785"/>
      <c r="Z135" s="786"/>
      <c r="AA135" s="845"/>
      <c r="AB135" s="846"/>
      <c r="AC135" s="849"/>
      <c r="AD135" s="850"/>
      <c r="AE135" s="849"/>
      <c r="AF135" s="850"/>
      <c r="AG135" s="785"/>
      <c r="AH135" s="786"/>
      <c r="AI135" s="785"/>
      <c r="AJ135" s="786"/>
      <c r="AK135" s="801"/>
      <c r="AL135" s="792"/>
      <c r="AM135" s="792"/>
      <c r="AN135" s="792"/>
      <c r="AO135" s="792"/>
      <c r="AP135" s="801"/>
      <c r="AQ135" s="724"/>
    </row>
    <row r="136" spans="2:43" s="597" customFormat="1" ht="15" hidden="1" customHeight="1" thickBot="1" x14ac:dyDescent="0.25">
      <c r="B136" s="623" t="s">
        <v>196</v>
      </c>
      <c r="C136" s="624"/>
      <c r="D136" s="625" t="s">
        <v>161</v>
      </c>
      <c r="E136" s="625" t="s">
        <v>10</v>
      </c>
      <c r="F136" s="626">
        <v>43129</v>
      </c>
      <c r="G136" s="626"/>
      <c r="H136" s="624">
        <v>2016</v>
      </c>
      <c r="I136" s="627" t="s">
        <v>185</v>
      </c>
      <c r="J136" s="627" t="s">
        <v>160</v>
      </c>
      <c r="K136" s="628" t="s">
        <v>689</v>
      </c>
      <c r="L136" s="798"/>
      <c r="M136" s="799"/>
      <c r="N136" s="802"/>
      <c r="O136" s="805"/>
      <c r="P136" s="808"/>
      <c r="Q136" s="811"/>
      <c r="R136" s="805"/>
      <c r="S136" s="629" t="s">
        <v>158</v>
      </c>
      <c r="T136" s="630">
        <v>43129</v>
      </c>
      <c r="U136" s="789"/>
      <c r="V136" s="790"/>
      <c r="W136" s="787"/>
      <c r="X136" s="788"/>
      <c r="Y136" s="787"/>
      <c r="Z136" s="788"/>
      <c r="AA136" s="847"/>
      <c r="AB136" s="848"/>
      <c r="AC136" s="851"/>
      <c r="AD136" s="852"/>
      <c r="AE136" s="851"/>
      <c r="AF136" s="852"/>
      <c r="AG136" s="787"/>
      <c r="AH136" s="788"/>
      <c r="AI136" s="787"/>
      <c r="AJ136" s="788"/>
      <c r="AK136" s="802"/>
      <c r="AL136" s="793"/>
      <c r="AM136" s="793"/>
      <c r="AN136" s="793"/>
      <c r="AO136" s="793"/>
      <c r="AP136" s="802"/>
      <c r="AQ136" s="724"/>
    </row>
    <row r="137" spans="2:43" ht="12.75" customHeight="1" thickTop="1" x14ac:dyDescent="0.2">
      <c r="B137" s="445" t="s">
        <v>733</v>
      </c>
      <c r="C137" s="444" t="s">
        <v>1126</v>
      </c>
      <c r="D137" s="443" t="s">
        <v>705</v>
      </c>
      <c r="E137" s="442" t="s">
        <v>50</v>
      </c>
      <c r="F137" s="440">
        <v>43773</v>
      </c>
      <c r="G137" s="440">
        <v>43854</v>
      </c>
      <c r="H137" s="507">
        <v>2017</v>
      </c>
      <c r="I137" s="439" t="s">
        <v>185</v>
      </c>
      <c r="J137" s="439" t="s">
        <v>160</v>
      </c>
      <c r="K137" s="439" t="s">
        <v>2017</v>
      </c>
      <c r="L137" s="822" t="s">
        <v>1697</v>
      </c>
      <c r="M137" s="823"/>
      <c r="N137" s="791" t="s">
        <v>2015</v>
      </c>
      <c r="O137" s="828" t="s">
        <v>475</v>
      </c>
      <c r="P137" s="831"/>
      <c r="Q137" s="834"/>
      <c r="R137" s="828" t="s">
        <v>185</v>
      </c>
      <c r="S137" s="434" t="s">
        <v>184</v>
      </c>
      <c r="T137" s="438">
        <v>2500000</v>
      </c>
      <c r="U137" s="434" t="s">
        <v>183</v>
      </c>
      <c r="V137" s="437">
        <f>T142+T140-0.001</f>
        <v>43854.999000000003</v>
      </c>
      <c r="W137" s="434" t="s">
        <v>182</v>
      </c>
      <c r="X137" s="436">
        <f>T137</f>
        <v>2500000</v>
      </c>
      <c r="Y137" s="434" t="s">
        <v>181</v>
      </c>
      <c r="Z137" s="435"/>
      <c r="AA137" s="434" t="s">
        <v>181</v>
      </c>
      <c r="AB137" s="435"/>
      <c r="AC137" s="434" t="s">
        <v>181</v>
      </c>
      <c r="AD137" s="435"/>
      <c r="AE137" s="434" t="s">
        <v>181</v>
      </c>
      <c r="AF137" s="435">
        <v>1</v>
      </c>
      <c r="AG137" s="434" t="s">
        <v>181</v>
      </c>
      <c r="AH137" s="435">
        <v>1</v>
      </c>
      <c r="AI137" s="434" t="s">
        <v>180</v>
      </c>
      <c r="AJ137" s="433"/>
      <c r="AK137" s="923" t="s">
        <v>1127</v>
      </c>
      <c r="AL137" s="923" t="s">
        <v>157</v>
      </c>
      <c r="AM137" s="923" t="s">
        <v>157</v>
      </c>
      <c r="AN137" s="791" t="s">
        <v>1954</v>
      </c>
      <c r="AO137" s="791" t="s">
        <v>1954</v>
      </c>
      <c r="AP137" s="791" t="s">
        <v>2143</v>
      </c>
    </row>
    <row r="138" spans="2:43" ht="15" customHeight="1" x14ac:dyDescent="0.2">
      <c r="B138" s="425" t="s">
        <v>733</v>
      </c>
      <c r="C138" s="424" t="s">
        <v>1126</v>
      </c>
      <c r="D138" s="423" t="s">
        <v>705</v>
      </c>
      <c r="E138" s="422" t="s">
        <v>50</v>
      </c>
      <c r="F138" s="420">
        <v>43773</v>
      </c>
      <c r="G138" s="420">
        <v>43854</v>
      </c>
      <c r="H138" s="507">
        <v>2017</v>
      </c>
      <c r="I138" s="439" t="s">
        <v>185</v>
      </c>
      <c r="J138" s="439" t="s">
        <v>160</v>
      </c>
      <c r="K138" s="417" t="s">
        <v>2017</v>
      </c>
      <c r="L138" s="824"/>
      <c r="M138" s="825"/>
      <c r="N138" s="792"/>
      <c r="O138" s="829"/>
      <c r="P138" s="832"/>
      <c r="Q138" s="835"/>
      <c r="R138" s="829"/>
      <c r="S138" s="416" t="s">
        <v>179</v>
      </c>
      <c r="T138" s="432" t="s">
        <v>606</v>
      </c>
      <c r="U138" s="416" t="s">
        <v>177</v>
      </c>
      <c r="V138" s="415">
        <f t="shared" ref="V138" si="8">V137+V140</f>
        <v>43854.999000000003</v>
      </c>
      <c r="W138" s="416" t="s">
        <v>176</v>
      </c>
      <c r="X138" s="428">
        <f t="shared" ref="X138" si="9">X137</f>
        <v>2500000</v>
      </c>
      <c r="Y138" s="416" t="s">
        <v>175</v>
      </c>
      <c r="Z138" s="426"/>
      <c r="AA138" s="416" t="s">
        <v>175</v>
      </c>
      <c r="AB138" s="426"/>
      <c r="AC138" s="416" t="s">
        <v>175</v>
      </c>
      <c r="AD138" s="426"/>
      <c r="AE138" s="416" t="s">
        <v>175</v>
      </c>
      <c r="AF138" s="426"/>
      <c r="AG138" s="416" t="s">
        <v>175</v>
      </c>
      <c r="AH138" s="426"/>
      <c r="AI138" s="416" t="s">
        <v>174</v>
      </c>
      <c r="AJ138" s="430"/>
      <c r="AK138" s="924"/>
      <c r="AL138" s="924"/>
      <c r="AM138" s="924"/>
      <c r="AN138" s="792"/>
      <c r="AO138" s="792"/>
      <c r="AP138" s="792"/>
    </row>
    <row r="139" spans="2:43" x14ac:dyDescent="0.2">
      <c r="B139" s="425" t="s">
        <v>733</v>
      </c>
      <c r="C139" s="424" t="s">
        <v>1126</v>
      </c>
      <c r="D139" s="423" t="s">
        <v>705</v>
      </c>
      <c r="E139" s="422" t="s">
        <v>50</v>
      </c>
      <c r="F139" s="420">
        <v>43773</v>
      </c>
      <c r="G139" s="420">
        <v>43854</v>
      </c>
      <c r="H139" s="507">
        <v>2017</v>
      </c>
      <c r="I139" s="439" t="s">
        <v>185</v>
      </c>
      <c r="J139" s="439" t="s">
        <v>160</v>
      </c>
      <c r="K139" s="417" t="s">
        <v>2017</v>
      </c>
      <c r="L139" s="824"/>
      <c r="M139" s="825"/>
      <c r="N139" s="792"/>
      <c r="O139" s="829"/>
      <c r="P139" s="832"/>
      <c r="Q139" s="835"/>
      <c r="R139" s="829"/>
      <c r="S139" s="416" t="s">
        <v>173</v>
      </c>
      <c r="T139" s="578" t="s">
        <v>2016</v>
      </c>
      <c r="U139" s="416" t="s">
        <v>171</v>
      </c>
      <c r="V139" s="427"/>
      <c r="W139" s="416" t="s">
        <v>170</v>
      </c>
      <c r="X139" s="428"/>
      <c r="Y139" s="416" t="s">
        <v>169</v>
      </c>
      <c r="Z139" s="426"/>
      <c r="AA139" s="416" t="s">
        <v>169</v>
      </c>
      <c r="AB139" s="426"/>
      <c r="AC139" s="416" t="s">
        <v>169</v>
      </c>
      <c r="AD139" s="426"/>
      <c r="AE139" s="416" t="s">
        <v>169</v>
      </c>
      <c r="AF139" s="426">
        <v>1</v>
      </c>
      <c r="AG139" s="416" t="s">
        <v>169</v>
      </c>
      <c r="AH139" s="426">
        <v>1</v>
      </c>
      <c r="AI139" s="816"/>
      <c r="AJ139" s="817"/>
      <c r="AK139" s="924"/>
      <c r="AL139" s="924"/>
      <c r="AM139" s="924"/>
      <c r="AN139" s="792"/>
      <c r="AO139" s="792"/>
      <c r="AP139" s="792"/>
    </row>
    <row r="140" spans="2:43" ht="15" customHeight="1" x14ac:dyDescent="0.2">
      <c r="B140" s="425" t="s">
        <v>733</v>
      </c>
      <c r="C140" s="424" t="s">
        <v>1126</v>
      </c>
      <c r="D140" s="423" t="s">
        <v>705</v>
      </c>
      <c r="E140" s="422" t="s">
        <v>50</v>
      </c>
      <c r="F140" s="420">
        <v>43773</v>
      </c>
      <c r="G140" s="420">
        <v>43854</v>
      </c>
      <c r="H140" s="507">
        <v>2017</v>
      </c>
      <c r="I140" s="439" t="s">
        <v>185</v>
      </c>
      <c r="J140" s="439" t="s">
        <v>160</v>
      </c>
      <c r="K140" s="417" t="s">
        <v>2017</v>
      </c>
      <c r="L140" s="824"/>
      <c r="M140" s="825"/>
      <c r="N140" s="792"/>
      <c r="O140" s="829"/>
      <c r="P140" s="832"/>
      <c r="Q140" s="835"/>
      <c r="R140" s="829"/>
      <c r="S140" s="416" t="s">
        <v>168</v>
      </c>
      <c r="T140" s="427">
        <v>82</v>
      </c>
      <c r="U140" s="416" t="s">
        <v>167</v>
      </c>
      <c r="V140" s="427"/>
      <c r="W140" s="816"/>
      <c r="X140" s="817"/>
      <c r="Y140" s="416" t="s">
        <v>166</v>
      </c>
      <c r="Z140" s="426">
        <f>IF(Z138="",Z139-Z137,Z139-Z138)</f>
        <v>0</v>
      </c>
      <c r="AA140" s="416" t="s">
        <v>166</v>
      </c>
      <c r="AB140" s="426">
        <f>IF(AB138="",AB139-AB137,AB139-AB138)</f>
        <v>0</v>
      </c>
      <c r="AC140" s="416" t="s">
        <v>166</v>
      </c>
      <c r="AD140" s="426">
        <f>IF(AD138="",AD139-AD137,AD139-AD138)</f>
        <v>0</v>
      </c>
      <c r="AE140" s="416" t="s">
        <v>166</v>
      </c>
      <c r="AF140" s="426">
        <f>IF(AF138="",AF139-AF137,AF139-AF138)</f>
        <v>0</v>
      </c>
      <c r="AG140" s="416" t="s">
        <v>166</v>
      </c>
      <c r="AH140" s="426">
        <f>IF(AH138="",AH139-AH137,AH139-AH138)</f>
        <v>0</v>
      </c>
      <c r="AI140" s="816"/>
      <c r="AJ140" s="817"/>
      <c r="AK140" s="924"/>
      <c r="AL140" s="924"/>
      <c r="AM140" s="924"/>
      <c r="AN140" s="792"/>
      <c r="AO140" s="792"/>
      <c r="AP140" s="792"/>
    </row>
    <row r="141" spans="2:43" ht="15" customHeight="1" x14ac:dyDescent="0.2">
      <c r="B141" s="425" t="s">
        <v>733</v>
      </c>
      <c r="C141" s="424" t="s">
        <v>1126</v>
      </c>
      <c r="D141" s="423" t="s">
        <v>705</v>
      </c>
      <c r="E141" s="422" t="s">
        <v>50</v>
      </c>
      <c r="F141" s="420">
        <v>43773</v>
      </c>
      <c r="G141" s="420">
        <v>43854</v>
      </c>
      <c r="H141" s="507">
        <v>2017</v>
      </c>
      <c r="I141" s="439" t="s">
        <v>185</v>
      </c>
      <c r="J141" s="439" t="s">
        <v>160</v>
      </c>
      <c r="K141" s="417" t="s">
        <v>2017</v>
      </c>
      <c r="L141" s="824"/>
      <c r="M141" s="825"/>
      <c r="N141" s="792"/>
      <c r="O141" s="829"/>
      <c r="P141" s="832"/>
      <c r="Q141" s="835"/>
      <c r="R141" s="829"/>
      <c r="S141" s="416" t="s">
        <v>165</v>
      </c>
      <c r="T141" s="415"/>
      <c r="U141" s="416" t="s">
        <v>164</v>
      </c>
      <c r="V141" s="415">
        <v>43854</v>
      </c>
      <c r="W141" s="816"/>
      <c r="X141" s="817"/>
      <c r="Y141" s="816"/>
      <c r="Z141" s="817"/>
      <c r="AA141" s="816"/>
      <c r="AB141" s="817"/>
      <c r="AC141" s="816"/>
      <c r="AD141" s="817"/>
      <c r="AE141" s="816"/>
      <c r="AF141" s="817"/>
      <c r="AG141" s="816"/>
      <c r="AH141" s="817"/>
      <c r="AI141" s="816"/>
      <c r="AJ141" s="817"/>
      <c r="AK141" s="924"/>
      <c r="AL141" s="924"/>
      <c r="AM141" s="924"/>
      <c r="AN141" s="792"/>
      <c r="AO141" s="792"/>
      <c r="AP141" s="792"/>
    </row>
    <row r="142" spans="2:43" ht="15" customHeight="1" thickBot="1" x14ac:dyDescent="0.25">
      <c r="B142" s="414" t="s">
        <v>733</v>
      </c>
      <c r="C142" s="413" t="s">
        <v>1126</v>
      </c>
      <c r="D142" s="412" t="s">
        <v>705</v>
      </c>
      <c r="E142" s="411" t="s">
        <v>50</v>
      </c>
      <c r="F142" s="409">
        <v>43773</v>
      </c>
      <c r="G142" s="409">
        <v>43854</v>
      </c>
      <c r="H142" s="408">
        <v>2017</v>
      </c>
      <c r="I142" s="407" t="s">
        <v>185</v>
      </c>
      <c r="J142" s="407" t="s">
        <v>160</v>
      </c>
      <c r="K142" s="495" t="s">
        <v>2017</v>
      </c>
      <c r="L142" s="826"/>
      <c r="M142" s="827"/>
      <c r="N142" s="793"/>
      <c r="O142" s="830"/>
      <c r="P142" s="833"/>
      <c r="Q142" s="836"/>
      <c r="R142" s="830"/>
      <c r="S142" s="406" t="s">
        <v>158</v>
      </c>
      <c r="T142" s="451">
        <v>43773</v>
      </c>
      <c r="U142" s="820"/>
      <c r="V142" s="821"/>
      <c r="W142" s="818"/>
      <c r="X142" s="819"/>
      <c r="Y142" s="818"/>
      <c r="Z142" s="819"/>
      <c r="AA142" s="818"/>
      <c r="AB142" s="819"/>
      <c r="AC142" s="818"/>
      <c r="AD142" s="819"/>
      <c r="AE142" s="818"/>
      <c r="AF142" s="819"/>
      <c r="AG142" s="818"/>
      <c r="AH142" s="819"/>
      <c r="AI142" s="818"/>
      <c r="AJ142" s="819"/>
      <c r="AK142" s="925"/>
      <c r="AL142" s="925"/>
      <c r="AM142" s="925"/>
      <c r="AN142" s="793"/>
      <c r="AO142" s="793"/>
      <c r="AP142" s="793"/>
    </row>
    <row r="143" spans="2:43" ht="12.75" hidden="1" customHeight="1" thickTop="1" x14ac:dyDescent="0.2">
      <c r="B143" s="445" t="s">
        <v>310</v>
      </c>
      <c r="C143" s="444" t="s">
        <v>980</v>
      </c>
      <c r="D143" s="523" t="s">
        <v>705</v>
      </c>
      <c r="E143" s="442" t="s">
        <v>134</v>
      </c>
      <c r="F143" s="440">
        <v>43419</v>
      </c>
      <c r="G143" s="440"/>
      <c r="H143" s="507">
        <v>2017</v>
      </c>
      <c r="I143" s="439"/>
      <c r="J143" s="439" t="s">
        <v>160</v>
      </c>
      <c r="K143" s="439" t="s">
        <v>1129</v>
      </c>
      <c r="L143" s="822" t="s">
        <v>1133</v>
      </c>
      <c r="M143" s="823"/>
      <c r="N143" s="791" t="s">
        <v>661</v>
      </c>
      <c r="O143" s="828" t="s">
        <v>186</v>
      </c>
      <c r="P143" s="831"/>
      <c r="Q143" s="834"/>
      <c r="R143" s="828" t="s">
        <v>559</v>
      </c>
      <c r="S143" s="434" t="s">
        <v>184</v>
      </c>
      <c r="T143" s="438">
        <v>500000</v>
      </c>
      <c r="U143" s="434" t="s">
        <v>183</v>
      </c>
      <c r="V143" s="415">
        <f>T148+T146</f>
        <v>43419</v>
      </c>
      <c r="W143" s="434" t="s">
        <v>182</v>
      </c>
      <c r="X143" s="436">
        <f>T143</f>
        <v>500000</v>
      </c>
      <c r="Y143" s="434" t="s">
        <v>181</v>
      </c>
      <c r="Z143" s="506">
        <v>0.9</v>
      </c>
      <c r="AA143" s="434" t="s">
        <v>181</v>
      </c>
      <c r="AB143" s="506">
        <v>0.9</v>
      </c>
      <c r="AC143" s="434" t="s">
        <v>181</v>
      </c>
      <c r="AD143" s="506">
        <v>0.9</v>
      </c>
      <c r="AE143" s="434" t="s">
        <v>181</v>
      </c>
      <c r="AF143" s="506">
        <v>0.9</v>
      </c>
      <c r="AG143" s="434" t="s">
        <v>181</v>
      </c>
      <c r="AH143" s="506">
        <v>0.9</v>
      </c>
      <c r="AI143" s="434" t="s">
        <v>180</v>
      </c>
      <c r="AJ143" s="433"/>
      <c r="AK143" s="923" t="s">
        <v>1132</v>
      </c>
      <c r="AL143" s="923" t="s">
        <v>1132</v>
      </c>
      <c r="AM143" s="923" t="s">
        <v>1131</v>
      </c>
      <c r="AN143" s="791" t="s">
        <v>1131</v>
      </c>
      <c r="AO143" s="791" t="s">
        <v>1131</v>
      </c>
      <c r="AP143" s="791" t="s">
        <v>1131</v>
      </c>
    </row>
    <row r="144" spans="2:43" ht="15" hidden="1" customHeight="1" x14ac:dyDescent="0.2">
      <c r="B144" s="425" t="s">
        <v>310</v>
      </c>
      <c r="C144" s="424" t="s">
        <v>980</v>
      </c>
      <c r="D144" s="422" t="s">
        <v>705</v>
      </c>
      <c r="E144" s="422" t="s">
        <v>134</v>
      </c>
      <c r="F144" s="420">
        <v>43419</v>
      </c>
      <c r="G144" s="420"/>
      <c r="H144" s="507">
        <v>2017</v>
      </c>
      <c r="I144" s="439"/>
      <c r="J144" s="439" t="s">
        <v>160</v>
      </c>
      <c r="K144" s="417" t="s">
        <v>1129</v>
      </c>
      <c r="L144" s="824"/>
      <c r="M144" s="825"/>
      <c r="N144" s="792"/>
      <c r="O144" s="829"/>
      <c r="P144" s="832"/>
      <c r="Q144" s="835"/>
      <c r="R144" s="829"/>
      <c r="S144" s="416" t="s">
        <v>179</v>
      </c>
      <c r="T144" s="432"/>
      <c r="U144" s="416" t="s">
        <v>177</v>
      </c>
      <c r="V144" s="415"/>
      <c r="W144" s="416" t="s">
        <v>176</v>
      </c>
      <c r="X144" s="428">
        <f t="shared" ref="X144" si="10">X143</f>
        <v>500000</v>
      </c>
      <c r="Y144" s="416" t="s">
        <v>175</v>
      </c>
      <c r="Z144" s="426"/>
      <c r="AA144" s="416" t="s">
        <v>175</v>
      </c>
      <c r="AB144" s="426"/>
      <c r="AC144" s="416" t="s">
        <v>175</v>
      </c>
      <c r="AD144" s="426"/>
      <c r="AE144" s="416" t="s">
        <v>175</v>
      </c>
      <c r="AF144" s="426"/>
      <c r="AG144" s="416" t="s">
        <v>175</v>
      </c>
      <c r="AH144" s="426"/>
      <c r="AI144" s="416" t="s">
        <v>174</v>
      </c>
      <c r="AJ144" s="430"/>
      <c r="AK144" s="924"/>
      <c r="AL144" s="924"/>
      <c r="AM144" s="924"/>
      <c r="AN144" s="792"/>
      <c r="AO144" s="792"/>
      <c r="AP144" s="792"/>
    </row>
    <row r="145" spans="2:42" s="404" customFormat="1" ht="13.5" hidden="1" thickTop="1" x14ac:dyDescent="0.2">
      <c r="B145" s="425" t="s">
        <v>310</v>
      </c>
      <c r="C145" s="424" t="s">
        <v>980</v>
      </c>
      <c r="D145" s="422" t="s">
        <v>705</v>
      </c>
      <c r="E145" s="422" t="s">
        <v>134</v>
      </c>
      <c r="F145" s="420">
        <v>43419</v>
      </c>
      <c r="G145" s="420"/>
      <c r="H145" s="507">
        <v>2017</v>
      </c>
      <c r="I145" s="439"/>
      <c r="J145" s="439" t="s">
        <v>160</v>
      </c>
      <c r="K145" s="417" t="s">
        <v>1129</v>
      </c>
      <c r="L145" s="824"/>
      <c r="M145" s="825"/>
      <c r="N145" s="792"/>
      <c r="O145" s="829"/>
      <c r="P145" s="832"/>
      <c r="Q145" s="835"/>
      <c r="R145" s="829"/>
      <c r="S145" s="416" t="s">
        <v>173</v>
      </c>
      <c r="T145" s="490" t="s">
        <v>1130</v>
      </c>
      <c r="U145" s="416" t="s">
        <v>171</v>
      </c>
      <c r="V145" s="427"/>
      <c r="W145" s="416" t="s">
        <v>170</v>
      </c>
      <c r="X145" s="428"/>
      <c r="Y145" s="416" t="s">
        <v>169</v>
      </c>
      <c r="Z145" s="481">
        <v>0.9</v>
      </c>
      <c r="AA145" s="416" t="s">
        <v>169</v>
      </c>
      <c r="AB145" s="481">
        <v>0.9</v>
      </c>
      <c r="AC145" s="416" t="s">
        <v>169</v>
      </c>
      <c r="AD145" s="481">
        <v>0.9</v>
      </c>
      <c r="AE145" s="416" t="s">
        <v>169</v>
      </c>
      <c r="AF145" s="481">
        <v>0.9</v>
      </c>
      <c r="AG145" s="416" t="s">
        <v>169</v>
      </c>
      <c r="AH145" s="481">
        <v>0.9</v>
      </c>
      <c r="AI145" s="816"/>
      <c r="AJ145" s="817"/>
      <c r="AK145" s="924"/>
      <c r="AL145" s="924"/>
      <c r="AM145" s="924"/>
      <c r="AN145" s="792"/>
      <c r="AO145" s="792"/>
      <c r="AP145" s="792"/>
    </row>
    <row r="146" spans="2:42" s="404" customFormat="1" ht="15" hidden="1" customHeight="1" x14ac:dyDescent="0.2">
      <c r="B146" s="425" t="s">
        <v>310</v>
      </c>
      <c r="C146" s="424" t="s">
        <v>980</v>
      </c>
      <c r="D146" s="422" t="s">
        <v>705</v>
      </c>
      <c r="E146" s="422" t="s">
        <v>134</v>
      </c>
      <c r="F146" s="420">
        <v>43419</v>
      </c>
      <c r="G146" s="420"/>
      <c r="H146" s="507">
        <v>2017</v>
      </c>
      <c r="I146" s="439"/>
      <c r="J146" s="439" t="s">
        <v>160</v>
      </c>
      <c r="K146" s="417" t="s">
        <v>1129</v>
      </c>
      <c r="L146" s="824"/>
      <c r="M146" s="825"/>
      <c r="N146" s="792"/>
      <c r="O146" s="829"/>
      <c r="P146" s="832"/>
      <c r="Q146" s="835"/>
      <c r="R146" s="829"/>
      <c r="S146" s="416" t="s">
        <v>168</v>
      </c>
      <c r="T146" s="427"/>
      <c r="U146" s="416" t="s">
        <v>167</v>
      </c>
      <c r="V146" s="427"/>
      <c r="W146" s="816"/>
      <c r="X146" s="817"/>
      <c r="Y146" s="416" t="s">
        <v>166</v>
      </c>
      <c r="Z146" s="426">
        <f>IF(Z144="",Z145-Z143,Z145-Z144)</f>
        <v>0</v>
      </c>
      <c r="AA146" s="416" t="s">
        <v>166</v>
      </c>
      <c r="AB146" s="426">
        <f>IF(AB144="",AB145-AB143,AB145-AB144)</f>
        <v>0</v>
      </c>
      <c r="AC146" s="416" t="s">
        <v>166</v>
      </c>
      <c r="AD146" s="426">
        <f>IF(AD144="",AD145-AD143,AD145-AD144)</f>
        <v>0</v>
      </c>
      <c r="AE146" s="416" t="s">
        <v>166</v>
      </c>
      <c r="AF146" s="426">
        <f>IF(AF144="",AF145-AF143,AF145-AF144)</f>
        <v>0</v>
      </c>
      <c r="AG146" s="416" t="s">
        <v>166</v>
      </c>
      <c r="AH146" s="426">
        <f>IF(AH144="",AH145-AH143,AH145-AH144)</f>
        <v>0</v>
      </c>
      <c r="AI146" s="816"/>
      <c r="AJ146" s="817"/>
      <c r="AK146" s="924"/>
      <c r="AL146" s="924"/>
      <c r="AM146" s="924"/>
      <c r="AN146" s="792"/>
      <c r="AO146" s="792"/>
      <c r="AP146" s="792"/>
    </row>
    <row r="147" spans="2:42" s="404" customFormat="1" ht="15" hidden="1" customHeight="1" x14ac:dyDescent="0.2">
      <c r="B147" s="425" t="s">
        <v>310</v>
      </c>
      <c r="C147" s="424" t="s">
        <v>980</v>
      </c>
      <c r="D147" s="422" t="s">
        <v>705</v>
      </c>
      <c r="E147" s="422" t="s">
        <v>134</v>
      </c>
      <c r="F147" s="420">
        <v>43419</v>
      </c>
      <c r="G147" s="420"/>
      <c r="H147" s="507">
        <v>2017</v>
      </c>
      <c r="I147" s="439"/>
      <c r="J147" s="439" t="s">
        <v>160</v>
      </c>
      <c r="K147" s="417" t="s">
        <v>1129</v>
      </c>
      <c r="L147" s="824"/>
      <c r="M147" s="825"/>
      <c r="N147" s="792"/>
      <c r="O147" s="829"/>
      <c r="P147" s="832"/>
      <c r="Q147" s="835"/>
      <c r="R147" s="829"/>
      <c r="S147" s="416" t="s">
        <v>165</v>
      </c>
      <c r="T147" s="415">
        <v>43097</v>
      </c>
      <c r="U147" s="416" t="s">
        <v>164</v>
      </c>
      <c r="V147" s="415"/>
      <c r="W147" s="816"/>
      <c r="X147" s="817"/>
      <c r="Y147" s="816"/>
      <c r="Z147" s="817"/>
      <c r="AA147" s="816"/>
      <c r="AB147" s="817"/>
      <c r="AC147" s="816"/>
      <c r="AD147" s="817"/>
      <c r="AE147" s="816"/>
      <c r="AF147" s="817"/>
      <c r="AG147" s="816"/>
      <c r="AH147" s="817"/>
      <c r="AI147" s="816"/>
      <c r="AJ147" s="817"/>
      <c r="AK147" s="924"/>
      <c r="AL147" s="924"/>
      <c r="AM147" s="924"/>
      <c r="AN147" s="792"/>
      <c r="AO147" s="792"/>
      <c r="AP147" s="792"/>
    </row>
    <row r="148" spans="2:42" s="404" customFormat="1" ht="15" hidden="1" customHeight="1" thickBot="1" x14ac:dyDescent="0.25">
      <c r="B148" s="414" t="s">
        <v>310</v>
      </c>
      <c r="C148" s="413" t="s">
        <v>980</v>
      </c>
      <c r="D148" s="411" t="s">
        <v>705</v>
      </c>
      <c r="E148" s="411" t="s">
        <v>134</v>
      </c>
      <c r="F148" s="409">
        <v>43419</v>
      </c>
      <c r="G148" s="409"/>
      <c r="H148" s="408">
        <v>2017</v>
      </c>
      <c r="I148" s="407"/>
      <c r="J148" s="407" t="s">
        <v>160</v>
      </c>
      <c r="K148" s="495" t="s">
        <v>1129</v>
      </c>
      <c r="L148" s="826"/>
      <c r="M148" s="827"/>
      <c r="N148" s="793"/>
      <c r="O148" s="830"/>
      <c r="P148" s="833"/>
      <c r="Q148" s="836"/>
      <c r="R148" s="830"/>
      <c r="S148" s="406" t="s">
        <v>158</v>
      </c>
      <c r="T148" s="451">
        <v>43419</v>
      </c>
      <c r="U148" s="820"/>
      <c r="V148" s="821"/>
      <c r="W148" s="818"/>
      <c r="X148" s="819"/>
      <c r="Y148" s="818"/>
      <c r="Z148" s="819"/>
      <c r="AA148" s="818"/>
      <c r="AB148" s="819"/>
      <c r="AC148" s="818"/>
      <c r="AD148" s="819"/>
      <c r="AE148" s="818"/>
      <c r="AF148" s="819"/>
      <c r="AG148" s="818"/>
      <c r="AH148" s="819"/>
      <c r="AI148" s="818"/>
      <c r="AJ148" s="819"/>
      <c r="AK148" s="925"/>
      <c r="AL148" s="925"/>
      <c r="AM148" s="925"/>
      <c r="AN148" s="793"/>
      <c r="AO148" s="793"/>
      <c r="AP148" s="793"/>
    </row>
    <row r="149" spans="2:42" s="404" customFormat="1" ht="12.75" hidden="1" customHeight="1" thickTop="1" x14ac:dyDescent="0.2">
      <c r="B149" s="445" t="s">
        <v>733</v>
      </c>
      <c r="C149" s="444" t="s">
        <v>1126</v>
      </c>
      <c r="D149" s="443" t="s">
        <v>705</v>
      </c>
      <c r="E149" s="442" t="s">
        <v>10</v>
      </c>
      <c r="F149" s="440">
        <v>44068</v>
      </c>
      <c r="G149" s="440"/>
      <c r="H149" s="507">
        <v>2017</v>
      </c>
      <c r="I149" s="439"/>
      <c r="J149" s="439" t="s">
        <v>160</v>
      </c>
      <c r="K149" s="439" t="s">
        <v>1125</v>
      </c>
      <c r="L149" s="822" t="s">
        <v>1128</v>
      </c>
      <c r="M149" s="823"/>
      <c r="N149" s="791" t="s">
        <v>661</v>
      </c>
      <c r="O149" s="828" t="s">
        <v>620</v>
      </c>
      <c r="P149" s="831"/>
      <c r="Q149" s="834"/>
      <c r="R149" s="970" t="s">
        <v>559</v>
      </c>
      <c r="S149" s="434" t="s">
        <v>184</v>
      </c>
      <c r="T149" s="438">
        <v>500000</v>
      </c>
      <c r="U149" s="434" t="s">
        <v>183</v>
      </c>
      <c r="V149" s="485"/>
      <c r="W149" s="434" t="s">
        <v>182</v>
      </c>
      <c r="X149" s="436">
        <f>T149</f>
        <v>500000</v>
      </c>
      <c r="Y149" s="434" t="s">
        <v>181</v>
      </c>
      <c r="Z149" s="435"/>
      <c r="AA149" s="434" t="s">
        <v>181</v>
      </c>
      <c r="AB149" s="435"/>
      <c r="AC149" s="434" t="s">
        <v>181</v>
      </c>
      <c r="AD149" s="435"/>
      <c r="AE149" s="434" t="s">
        <v>181</v>
      </c>
      <c r="AF149" s="435"/>
      <c r="AG149" s="434" t="s">
        <v>181</v>
      </c>
      <c r="AH149" s="435"/>
      <c r="AI149" s="434" t="s">
        <v>180</v>
      </c>
      <c r="AJ149" s="433"/>
      <c r="AK149" s="923" t="s">
        <v>1127</v>
      </c>
      <c r="AL149" s="923" t="s">
        <v>157</v>
      </c>
      <c r="AM149" s="923" t="s">
        <v>157</v>
      </c>
      <c r="AN149" s="791" t="s">
        <v>157</v>
      </c>
      <c r="AO149" s="791" t="s">
        <v>157</v>
      </c>
      <c r="AP149" s="791" t="s">
        <v>157</v>
      </c>
    </row>
    <row r="150" spans="2:42" s="404" customFormat="1" ht="15" hidden="1" customHeight="1" x14ac:dyDescent="0.2">
      <c r="B150" s="425" t="s">
        <v>733</v>
      </c>
      <c r="C150" s="424" t="s">
        <v>1126</v>
      </c>
      <c r="D150" s="423" t="s">
        <v>705</v>
      </c>
      <c r="E150" s="422" t="s">
        <v>10</v>
      </c>
      <c r="F150" s="420">
        <v>44068</v>
      </c>
      <c r="G150" s="420"/>
      <c r="H150" s="507">
        <v>2017</v>
      </c>
      <c r="I150" s="439"/>
      <c r="J150" s="439" t="s">
        <v>160</v>
      </c>
      <c r="K150" s="417" t="s">
        <v>1125</v>
      </c>
      <c r="L150" s="824"/>
      <c r="M150" s="825"/>
      <c r="N150" s="792"/>
      <c r="O150" s="829"/>
      <c r="P150" s="832"/>
      <c r="Q150" s="835"/>
      <c r="R150" s="829"/>
      <c r="S150" s="416" t="s">
        <v>179</v>
      </c>
      <c r="T150" s="432"/>
      <c r="U150" s="416" t="s">
        <v>177</v>
      </c>
      <c r="V150" s="415">
        <f t="shared" ref="V150" si="11">V149+V152</f>
        <v>0</v>
      </c>
      <c r="W150" s="416" t="s">
        <v>176</v>
      </c>
      <c r="X150" s="428">
        <f t="shared" ref="X150" si="12">X149</f>
        <v>500000</v>
      </c>
      <c r="Y150" s="416" t="s">
        <v>175</v>
      </c>
      <c r="Z150" s="426"/>
      <c r="AA150" s="416" t="s">
        <v>175</v>
      </c>
      <c r="AB150" s="426"/>
      <c r="AC150" s="416" t="s">
        <v>175</v>
      </c>
      <c r="AD150" s="426"/>
      <c r="AE150" s="416" t="s">
        <v>175</v>
      </c>
      <c r="AF150" s="426"/>
      <c r="AG150" s="416" t="s">
        <v>175</v>
      </c>
      <c r="AH150" s="426"/>
      <c r="AI150" s="416" t="s">
        <v>174</v>
      </c>
      <c r="AJ150" s="430"/>
      <c r="AK150" s="924"/>
      <c r="AL150" s="924"/>
      <c r="AM150" s="924"/>
      <c r="AN150" s="792"/>
      <c r="AO150" s="792"/>
      <c r="AP150" s="792"/>
    </row>
    <row r="151" spans="2:42" s="404" customFormat="1" ht="13.5" hidden="1" thickTop="1" x14ac:dyDescent="0.2">
      <c r="B151" s="425" t="s">
        <v>733</v>
      </c>
      <c r="C151" s="424" t="s">
        <v>1126</v>
      </c>
      <c r="D151" s="423" t="s">
        <v>705</v>
      </c>
      <c r="E151" s="422" t="s">
        <v>10</v>
      </c>
      <c r="F151" s="420">
        <v>44068</v>
      </c>
      <c r="G151" s="420"/>
      <c r="H151" s="507">
        <v>2017</v>
      </c>
      <c r="I151" s="439"/>
      <c r="J151" s="439" t="s">
        <v>160</v>
      </c>
      <c r="K151" s="417" t="s">
        <v>1125</v>
      </c>
      <c r="L151" s="824"/>
      <c r="M151" s="825"/>
      <c r="N151" s="792"/>
      <c r="O151" s="829"/>
      <c r="P151" s="832"/>
      <c r="Q151" s="835"/>
      <c r="R151" s="829"/>
      <c r="S151" s="416" t="s">
        <v>173</v>
      </c>
      <c r="T151" s="427"/>
      <c r="U151" s="416" t="s">
        <v>171</v>
      </c>
      <c r="V151" s="427"/>
      <c r="W151" s="416" t="s">
        <v>170</v>
      </c>
      <c r="X151" s="428"/>
      <c r="Y151" s="416" t="s">
        <v>169</v>
      </c>
      <c r="Z151" s="426"/>
      <c r="AA151" s="416" t="s">
        <v>169</v>
      </c>
      <c r="AB151" s="426"/>
      <c r="AC151" s="416" t="s">
        <v>169</v>
      </c>
      <c r="AD151" s="426"/>
      <c r="AE151" s="416" t="s">
        <v>169</v>
      </c>
      <c r="AF151" s="426"/>
      <c r="AG151" s="416" t="s">
        <v>169</v>
      </c>
      <c r="AH151" s="426"/>
      <c r="AI151" s="816"/>
      <c r="AJ151" s="817"/>
      <c r="AK151" s="924"/>
      <c r="AL151" s="924"/>
      <c r="AM151" s="924"/>
      <c r="AN151" s="792"/>
      <c r="AO151" s="792"/>
      <c r="AP151" s="792"/>
    </row>
    <row r="152" spans="2:42" s="404" customFormat="1" ht="15" hidden="1" customHeight="1" x14ac:dyDescent="0.2">
      <c r="B152" s="425" t="s">
        <v>733</v>
      </c>
      <c r="C152" s="424" t="s">
        <v>1126</v>
      </c>
      <c r="D152" s="423" t="s">
        <v>705</v>
      </c>
      <c r="E152" s="422" t="s">
        <v>10</v>
      </c>
      <c r="F152" s="420">
        <v>44068</v>
      </c>
      <c r="G152" s="420"/>
      <c r="H152" s="507">
        <v>2017</v>
      </c>
      <c r="I152" s="439"/>
      <c r="J152" s="439" t="s">
        <v>160</v>
      </c>
      <c r="K152" s="417" t="s">
        <v>1125</v>
      </c>
      <c r="L152" s="824"/>
      <c r="M152" s="825"/>
      <c r="N152" s="792"/>
      <c r="O152" s="829"/>
      <c r="P152" s="832"/>
      <c r="Q152" s="835"/>
      <c r="R152" s="829"/>
      <c r="S152" s="416" t="s">
        <v>168</v>
      </c>
      <c r="T152" s="427"/>
      <c r="U152" s="416" t="s">
        <v>167</v>
      </c>
      <c r="V152" s="427"/>
      <c r="W152" s="816"/>
      <c r="X152" s="817"/>
      <c r="Y152" s="416" t="s">
        <v>166</v>
      </c>
      <c r="Z152" s="426">
        <f>IF(Z150="",Z151-Z149,Z151-Z150)</f>
        <v>0</v>
      </c>
      <c r="AA152" s="416" t="s">
        <v>166</v>
      </c>
      <c r="AB152" s="426">
        <f>IF(AB150="",AB151-AB149,AB151-AB150)</f>
        <v>0</v>
      </c>
      <c r="AC152" s="416" t="s">
        <v>166</v>
      </c>
      <c r="AD152" s="426">
        <f>IF(AD150="",AD151-AD149,AD151-AD150)</f>
        <v>0</v>
      </c>
      <c r="AE152" s="416" t="s">
        <v>166</v>
      </c>
      <c r="AF152" s="426">
        <f>IF(AF150="",AF151-AF149,AF151-AF150)</f>
        <v>0</v>
      </c>
      <c r="AG152" s="416" t="s">
        <v>166</v>
      </c>
      <c r="AH152" s="426">
        <f>IF(AH150="",AH151-AH149,AH151-AH150)</f>
        <v>0</v>
      </c>
      <c r="AI152" s="816"/>
      <c r="AJ152" s="817"/>
      <c r="AK152" s="924"/>
      <c r="AL152" s="924"/>
      <c r="AM152" s="924"/>
      <c r="AN152" s="792"/>
      <c r="AO152" s="792"/>
      <c r="AP152" s="792"/>
    </row>
    <row r="153" spans="2:42" s="404" customFormat="1" ht="15" hidden="1" customHeight="1" x14ac:dyDescent="0.2">
      <c r="B153" s="425" t="s">
        <v>733</v>
      </c>
      <c r="C153" s="424" t="s">
        <v>1126</v>
      </c>
      <c r="D153" s="423" t="s">
        <v>705</v>
      </c>
      <c r="E153" s="422" t="s">
        <v>10</v>
      </c>
      <c r="F153" s="420">
        <v>44068</v>
      </c>
      <c r="G153" s="420"/>
      <c r="H153" s="507">
        <v>2017</v>
      </c>
      <c r="I153" s="439"/>
      <c r="J153" s="439" t="s">
        <v>160</v>
      </c>
      <c r="K153" s="417" t="s">
        <v>1125</v>
      </c>
      <c r="L153" s="824"/>
      <c r="M153" s="825"/>
      <c r="N153" s="792"/>
      <c r="O153" s="829"/>
      <c r="P153" s="832"/>
      <c r="Q153" s="835"/>
      <c r="R153" s="829"/>
      <c r="S153" s="416" t="s">
        <v>165</v>
      </c>
      <c r="T153" s="415">
        <v>43097</v>
      </c>
      <c r="U153" s="416" t="s">
        <v>164</v>
      </c>
      <c r="V153" s="415"/>
      <c r="W153" s="816"/>
      <c r="X153" s="817"/>
      <c r="Y153" s="816"/>
      <c r="Z153" s="817"/>
      <c r="AA153" s="816"/>
      <c r="AB153" s="817"/>
      <c r="AC153" s="816"/>
      <c r="AD153" s="817"/>
      <c r="AE153" s="816"/>
      <c r="AF153" s="817"/>
      <c r="AG153" s="816"/>
      <c r="AH153" s="817"/>
      <c r="AI153" s="816"/>
      <c r="AJ153" s="817"/>
      <c r="AK153" s="924"/>
      <c r="AL153" s="924"/>
      <c r="AM153" s="924"/>
      <c r="AN153" s="792"/>
      <c r="AO153" s="792"/>
      <c r="AP153" s="792"/>
    </row>
    <row r="154" spans="2:42" s="404" customFormat="1" ht="15" hidden="1" customHeight="1" thickBot="1" x14ac:dyDescent="0.25">
      <c r="B154" s="414" t="s">
        <v>733</v>
      </c>
      <c r="C154" s="413" t="s">
        <v>1126</v>
      </c>
      <c r="D154" s="412" t="s">
        <v>705</v>
      </c>
      <c r="E154" s="411" t="s">
        <v>10</v>
      </c>
      <c r="F154" s="409">
        <v>44068</v>
      </c>
      <c r="G154" s="409"/>
      <c r="H154" s="408">
        <v>2017</v>
      </c>
      <c r="I154" s="407"/>
      <c r="J154" s="407" t="s">
        <v>160</v>
      </c>
      <c r="K154" s="495" t="s">
        <v>1125</v>
      </c>
      <c r="L154" s="826"/>
      <c r="M154" s="827"/>
      <c r="N154" s="793"/>
      <c r="O154" s="830"/>
      <c r="P154" s="833"/>
      <c r="Q154" s="836"/>
      <c r="R154" s="830"/>
      <c r="S154" s="406" t="s">
        <v>158</v>
      </c>
      <c r="T154" s="451">
        <v>44068</v>
      </c>
      <c r="U154" s="820"/>
      <c r="V154" s="821"/>
      <c r="W154" s="818"/>
      <c r="X154" s="819"/>
      <c r="Y154" s="818"/>
      <c r="Z154" s="819"/>
      <c r="AA154" s="818"/>
      <c r="AB154" s="819"/>
      <c r="AC154" s="818"/>
      <c r="AD154" s="819"/>
      <c r="AE154" s="818"/>
      <c r="AF154" s="819"/>
      <c r="AG154" s="818"/>
      <c r="AH154" s="819"/>
      <c r="AI154" s="818"/>
      <c r="AJ154" s="819"/>
      <c r="AK154" s="925"/>
      <c r="AL154" s="925"/>
      <c r="AM154" s="925"/>
      <c r="AN154" s="793"/>
      <c r="AO154" s="793"/>
      <c r="AP154" s="793"/>
    </row>
    <row r="155" spans="2:42" s="404" customFormat="1" ht="12.75" hidden="1" customHeight="1" thickTop="1" x14ac:dyDescent="0.2">
      <c r="B155" s="445" t="s">
        <v>163</v>
      </c>
      <c r="C155" s="444" t="s">
        <v>279</v>
      </c>
      <c r="D155" s="443" t="s">
        <v>161</v>
      </c>
      <c r="E155" s="442" t="s">
        <v>2028</v>
      </c>
      <c r="F155" s="440"/>
      <c r="G155" s="440"/>
      <c r="H155" s="507">
        <v>2017</v>
      </c>
      <c r="I155" s="439"/>
      <c r="J155" s="439" t="s">
        <v>160</v>
      </c>
      <c r="K155" s="439" t="s">
        <v>1125</v>
      </c>
      <c r="L155" s="822" t="s">
        <v>1911</v>
      </c>
      <c r="M155" s="823"/>
      <c r="N155" s="791" t="s">
        <v>661</v>
      </c>
      <c r="O155" s="828" t="s">
        <v>2027</v>
      </c>
      <c r="P155" s="831"/>
      <c r="Q155" s="834"/>
      <c r="R155" s="970"/>
      <c r="S155" s="434" t="s">
        <v>184</v>
      </c>
      <c r="T155" s="438">
        <v>500000</v>
      </c>
      <c r="U155" s="434" t="s">
        <v>183</v>
      </c>
      <c r="V155" s="485"/>
      <c r="W155" s="434" t="s">
        <v>182</v>
      </c>
      <c r="X155" s="436">
        <f>T155</f>
        <v>500000</v>
      </c>
      <c r="Y155" s="434" t="s">
        <v>181</v>
      </c>
      <c r="Z155" s="435"/>
      <c r="AA155" s="434" t="s">
        <v>181</v>
      </c>
      <c r="AB155" s="435"/>
      <c r="AC155" s="434" t="s">
        <v>181</v>
      </c>
      <c r="AD155" s="435"/>
      <c r="AE155" s="434" t="s">
        <v>181</v>
      </c>
      <c r="AF155" s="435"/>
      <c r="AG155" s="434" t="s">
        <v>181</v>
      </c>
      <c r="AH155" s="435"/>
      <c r="AI155" s="434" t="s">
        <v>180</v>
      </c>
      <c r="AJ155" s="433"/>
      <c r="AK155" s="923" t="s">
        <v>1127</v>
      </c>
      <c r="AL155" s="923" t="s">
        <v>157</v>
      </c>
      <c r="AM155" s="923" t="s">
        <v>157</v>
      </c>
      <c r="AN155" s="791" t="s">
        <v>1891</v>
      </c>
      <c r="AO155" s="791" t="s">
        <v>1891</v>
      </c>
      <c r="AP155" s="791" t="s">
        <v>1891</v>
      </c>
    </row>
    <row r="156" spans="2:42" s="404" customFormat="1" ht="15" hidden="1" customHeight="1" x14ac:dyDescent="0.2">
      <c r="B156" s="425" t="s">
        <v>163</v>
      </c>
      <c r="C156" s="424" t="s">
        <v>279</v>
      </c>
      <c r="D156" s="423" t="s">
        <v>161</v>
      </c>
      <c r="E156" s="422" t="s">
        <v>2028</v>
      </c>
      <c r="F156" s="420"/>
      <c r="G156" s="420"/>
      <c r="H156" s="507">
        <v>2017</v>
      </c>
      <c r="I156" s="439"/>
      <c r="J156" s="439" t="s">
        <v>160</v>
      </c>
      <c r="K156" s="417" t="s">
        <v>1125</v>
      </c>
      <c r="L156" s="824"/>
      <c r="M156" s="825"/>
      <c r="N156" s="792"/>
      <c r="O156" s="829"/>
      <c r="P156" s="832"/>
      <c r="Q156" s="835"/>
      <c r="R156" s="829"/>
      <c r="S156" s="416" t="s">
        <v>179</v>
      </c>
      <c r="T156" s="432"/>
      <c r="U156" s="416" t="s">
        <v>177</v>
      </c>
      <c r="V156" s="415">
        <f t="shared" ref="V156" si="13">V155+V158</f>
        <v>0</v>
      </c>
      <c r="W156" s="416" t="s">
        <v>176</v>
      </c>
      <c r="X156" s="428">
        <f t="shared" ref="X156" si="14">X155</f>
        <v>500000</v>
      </c>
      <c r="Y156" s="416" t="s">
        <v>175</v>
      </c>
      <c r="Z156" s="426"/>
      <c r="AA156" s="416" t="s">
        <v>175</v>
      </c>
      <c r="AB156" s="426"/>
      <c r="AC156" s="416" t="s">
        <v>175</v>
      </c>
      <c r="AD156" s="426"/>
      <c r="AE156" s="416" t="s">
        <v>175</v>
      </c>
      <c r="AF156" s="426"/>
      <c r="AG156" s="416" t="s">
        <v>175</v>
      </c>
      <c r="AH156" s="426"/>
      <c r="AI156" s="416" t="s">
        <v>174</v>
      </c>
      <c r="AJ156" s="430"/>
      <c r="AK156" s="924"/>
      <c r="AL156" s="924"/>
      <c r="AM156" s="924"/>
      <c r="AN156" s="792"/>
      <c r="AO156" s="792"/>
      <c r="AP156" s="792"/>
    </row>
    <row r="157" spans="2:42" s="404" customFormat="1" ht="13.5" hidden="1" thickTop="1" x14ac:dyDescent="0.2">
      <c r="B157" s="425" t="s">
        <v>163</v>
      </c>
      <c r="C157" s="424" t="s">
        <v>279</v>
      </c>
      <c r="D157" s="423" t="s">
        <v>161</v>
      </c>
      <c r="E157" s="422" t="s">
        <v>2028</v>
      </c>
      <c r="F157" s="420"/>
      <c r="G157" s="420"/>
      <c r="H157" s="507">
        <v>2017</v>
      </c>
      <c r="I157" s="439"/>
      <c r="J157" s="439" t="s">
        <v>160</v>
      </c>
      <c r="K157" s="417" t="s">
        <v>1125</v>
      </c>
      <c r="L157" s="824"/>
      <c r="M157" s="825"/>
      <c r="N157" s="792"/>
      <c r="O157" s="829"/>
      <c r="P157" s="832"/>
      <c r="Q157" s="835"/>
      <c r="R157" s="829"/>
      <c r="S157" s="416" t="s">
        <v>173</v>
      </c>
      <c r="T157" s="427"/>
      <c r="U157" s="416" t="s">
        <v>171</v>
      </c>
      <c r="V157" s="427"/>
      <c r="W157" s="416" t="s">
        <v>170</v>
      </c>
      <c r="X157" s="428"/>
      <c r="Y157" s="416" t="s">
        <v>169</v>
      </c>
      <c r="Z157" s="426"/>
      <c r="AA157" s="416" t="s">
        <v>169</v>
      </c>
      <c r="AB157" s="426"/>
      <c r="AC157" s="416" t="s">
        <v>169</v>
      </c>
      <c r="AD157" s="426"/>
      <c r="AE157" s="416" t="s">
        <v>169</v>
      </c>
      <c r="AF157" s="426"/>
      <c r="AG157" s="416" t="s">
        <v>169</v>
      </c>
      <c r="AH157" s="426"/>
      <c r="AI157" s="816"/>
      <c r="AJ157" s="817"/>
      <c r="AK157" s="924"/>
      <c r="AL157" s="924"/>
      <c r="AM157" s="924"/>
      <c r="AN157" s="792"/>
      <c r="AO157" s="792"/>
      <c r="AP157" s="792"/>
    </row>
    <row r="158" spans="2:42" s="404" customFormat="1" ht="15" hidden="1" customHeight="1" x14ac:dyDescent="0.2">
      <c r="B158" s="425" t="s">
        <v>163</v>
      </c>
      <c r="C158" s="424" t="s">
        <v>279</v>
      </c>
      <c r="D158" s="423" t="s">
        <v>161</v>
      </c>
      <c r="E158" s="422" t="s">
        <v>2028</v>
      </c>
      <c r="F158" s="420"/>
      <c r="G158" s="420"/>
      <c r="H158" s="507">
        <v>2017</v>
      </c>
      <c r="I158" s="439"/>
      <c r="J158" s="439" t="s">
        <v>160</v>
      </c>
      <c r="K158" s="417" t="s">
        <v>1125</v>
      </c>
      <c r="L158" s="824"/>
      <c r="M158" s="825"/>
      <c r="N158" s="792"/>
      <c r="O158" s="829"/>
      <c r="P158" s="832"/>
      <c r="Q158" s="835"/>
      <c r="R158" s="829"/>
      <c r="S158" s="416" t="s">
        <v>168</v>
      </c>
      <c r="T158" s="427"/>
      <c r="U158" s="416" t="s">
        <v>167</v>
      </c>
      <c r="V158" s="427"/>
      <c r="W158" s="816"/>
      <c r="X158" s="817"/>
      <c r="Y158" s="416" t="s">
        <v>166</v>
      </c>
      <c r="Z158" s="426">
        <f>IF(Z156="",Z157-Z155,Z157-Z156)</f>
        <v>0</v>
      </c>
      <c r="AA158" s="416" t="s">
        <v>166</v>
      </c>
      <c r="AB158" s="426">
        <f>IF(AB156="",AB157-AB155,AB157-AB156)</f>
        <v>0</v>
      </c>
      <c r="AC158" s="416" t="s">
        <v>166</v>
      </c>
      <c r="AD158" s="426">
        <f>IF(AD156="",AD157-AD155,AD157-AD156)</f>
        <v>0</v>
      </c>
      <c r="AE158" s="416" t="s">
        <v>166</v>
      </c>
      <c r="AF158" s="426">
        <f>IF(AF156="",AF157-AF155,AF157-AF156)</f>
        <v>0</v>
      </c>
      <c r="AG158" s="416" t="s">
        <v>166</v>
      </c>
      <c r="AH158" s="426">
        <f>IF(AH156="",AH157-AH155,AH157-AH156)</f>
        <v>0</v>
      </c>
      <c r="AI158" s="816"/>
      <c r="AJ158" s="817"/>
      <c r="AK158" s="924"/>
      <c r="AL158" s="924"/>
      <c r="AM158" s="924"/>
      <c r="AN158" s="792"/>
      <c r="AO158" s="792"/>
      <c r="AP158" s="792"/>
    </row>
    <row r="159" spans="2:42" s="404" customFormat="1" ht="15" hidden="1" customHeight="1" x14ac:dyDescent="0.2">
      <c r="B159" s="425" t="s">
        <v>163</v>
      </c>
      <c r="C159" s="424" t="s">
        <v>279</v>
      </c>
      <c r="D159" s="423" t="s">
        <v>161</v>
      </c>
      <c r="E159" s="422" t="s">
        <v>2028</v>
      </c>
      <c r="F159" s="420"/>
      <c r="G159" s="420"/>
      <c r="H159" s="507">
        <v>2017</v>
      </c>
      <c r="I159" s="439"/>
      <c r="J159" s="439" t="s">
        <v>160</v>
      </c>
      <c r="K159" s="417" t="s">
        <v>1125</v>
      </c>
      <c r="L159" s="824"/>
      <c r="M159" s="825"/>
      <c r="N159" s="792"/>
      <c r="O159" s="829"/>
      <c r="P159" s="832"/>
      <c r="Q159" s="835"/>
      <c r="R159" s="829"/>
      <c r="S159" s="416" t="s">
        <v>165</v>
      </c>
      <c r="T159" s="415"/>
      <c r="U159" s="416" t="s">
        <v>164</v>
      </c>
      <c r="V159" s="415"/>
      <c r="W159" s="816"/>
      <c r="X159" s="817"/>
      <c r="Y159" s="816"/>
      <c r="Z159" s="817"/>
      <c r="AA159" s="816"/>
      <c r="AB159" s="817"/>
      <c r="AC159" s="816"/>
      <c r="AD159" s="817"/>
      <c r="AE159" s="816"/>
      <c r="AF159" s="817"/>
      <c r="AG159" s="816"/>
      <c r="AH159" s="817"/>
      <c r="AI159" s="816"/>
      <c r="AJ159" s="817"/>
      <c r="AK159" s="924"/>
      <c r="AL159" s="924"/>
      <c r="AM159" s="924"/>
      <c r="AN159" s="792"/>
      <c r="AO159" s="792"/>
      <c r="AP159" s="792"/>
    </row>
    <row r="160" spans="2:42" s="404" customFormat="1" ht="15" hidden="1" customHeight="1" thickBot="1" x14ac:dyDescent="0.25">
      <c r="B160" s="414" t="s">
        <v>163</v>
      </c>
      <c r="C160" s="413" t="s">
        <v>279</v>
      </c>
      <c r="D160" s="412" t="s">
        <v>161</v>
      </c>
      <c r="E160" s="411" t="s">
        <v>2028</v>
      </c>
      <c r="F160" s="409"/>
      <c r="G160" s="409"/>
      <c r="H160" s="408">
        <v>2017</v>
      </c>
      <c r="I160" s="407"/>
      <c r="J160" s="407" t="s">
        <v>160</v>
      </c>
      <c r="K160" s="495" t="s">
        <v>1125</v>
      </c>
      <c r="L160" s="826"/>
      <c r="M160" s="827"/>
      <c r="N160" s="793"/>
      <c r="O160" s="830"/>
      <c r="P160" s="833"/>
      <c r="Q160" s="836"/>
      <c r="R160" s="830"/>
      <c r="S160" s="406" t="s">
        <v>158</v>
      </c>
      <c r="T160" s="451"/>
      <c r="U160" s="820"/>
      <c r="V160" s="821"/>
      <c r="W160" s="818"/>
      <c r="X160" s="819"/>
      <c r="Y160" s="818"/>
      <c r="Z160" s="819"/>
      <c r="AA160" s="818"/>
      <c r="AB160" s="819"/>
      <c r="AC160" s="818"/>
      <c r="AD160" s="819"/>
      <c r="AE160" s="818"/>
      <c r="AF160" s="819"/>
      <c r="AG160" s="818"/>
      <c r="AH160" s="819"/>
      <c r="AI160" s="818"/>
      <c r="AJ160" s="819"/>
      <c r="AK160" s="925"/>
      <c r="AL160" s="925"/>
      <c r="AM160" s="925"/>
      <c r="AN160" s="793"/>
      <c r="AO160" s="793"/>
      <c r="AP160" s="793"/>
    </row>
    <row r="161" spans="1:42" s="404" customFormat="1" ht="12.75" customHeight="1" thickTop="1" x14ac:dyDescent="0.2">
      <c r="A161" s="402"/>
      <c r="B161" s="445" t="s">
        <v>191</v>
      </c>
      <c r="C161" s="444" t="s">
        <v>1383</v>
      </c>
      <c r="D161" s="443" t="s">
        <v>161</v>
      </c>
      <c r="E161" s="442" t="s">
        <v>50</v>
      </c>
      <c r="F161" s="440"/>
      <c r="G161" s="440"/>
      <c r="H161" s="507">
        <v>2017</v>
      </c>
      <c r="I161" s="418" t="s">
        <v>559</v>
      </c>
      <c r="J161" s="439" t="s">
        <v>160</v>
      </c>
      <c r="K161" s="439" t="s">
        <v>1125</v>
      </c>
      <c r="L161" s="822" t="s">
        <v>1912</v>
      </c>
      <c r="M161" s="823"/>
      <c r="N161" s="791" t="s">
        <v>661</v>
      </c>
      <c r="O161" s="828" t="s">
        <v>2027</v>
      </c>
      <c r="P161" s="831"/>
      <c r="Q161" s="834"/>
      <c r="R161" s="970"/>
      <c r="S161" s="434" t="s">
        <v>184</v>
      </c>
      <c r="T161" s="438">
        <v>500000</v>
      </c>
      <c r="U161" s="434" t="s">
        <v>183</v>
      </c>
      <c r="V161" s="485"/>
      <c r="W161" s="434" t="s">
        <v>182</v>
      </c>
      <c r="X161" s="436">
        <f>T161</f>
        <v>500000</v>
      </c>
      <c r="Y161" s="434" t="s">
        <v>181</v>
      </c>
      <c r="Z161" s="435"/>
      <c r="AA161" s="434" t="s">
        <v>181</v>
      </c>
      <c r="AB161" s="435"/>
      <c r="AC161" s="434" t="s">
        <v>181</v>
      </c>
      <c r="AD161" s="435"/>
      <c r="AE161" s="434" t="s">
        <v>181</v>
      </c>
      <c r="AF161" s="435"/>
      <c r="AG161" s="434" t="s">
        <v>181</v>
      </c>
      <c r="AH161" s="435">
        <v>1</v>
      </c>
      <c r="AI161" s="434" t="s">
        <v>180</v>
      </c>
      <c r="AJ161" s="433"/>
      <c r="AK161" s="923" t="s">
        <v>1127</v>
      </c>
      <c r="AL161" s="923" t="s">
        <v>157</v>
      </c>
      <c r="AM161" s="923" t="s">
        <v>157</v>
      </c>
      <c r="AN161" s="791"/>
      <c r="AO161" s="791"/>
      <c r="AP161" s="791" t="s">
        <v>676</v>
      </c>
    </row>
    <row r="162" spans="1:42" s="404" customFormat="1" ht="15" customHeight="1" x14ac:dyDescent="0.2">
      <c r="A162" s="402"/>
      <c r="B162" s="425" t="s">
        <v>191</v>
      </c>
      <c r="C162" s="424" t="s">
        <v>1383</v>
      </c>
      <c r="D162" s="423" t="s">
        <v>161</v>
      </c>
      <c r="E162" s="422" t="s">
        <v>50</v>
      </c>
      <c r="F162" s="420"/>
      <c r="G162" s="420"/>
      <c r="H162" s="507">
        <v>2017</v>
      </c>
      <c r="I162" s="418" t="s">
        <v>559</v>
      </c>
      <c r="J162" s="439" t="s">
        <v>160</v>
      </c>
      <c r="K162" s="417" t="s">
        <v>1125</v>
      </c>
      <c r="L162" s="824"/>
      <c r="M162" s="825"/>
      <c r="N162" s="792"/>
      <c r="O162" s="829"/>
      <c r="P162" s="832"/>
      <c r="Q162" s="835"/>
      <c r="R162" s="829"/>
      <c r="S162" s="416" t="s">
        <v>179</v>
      </c>
      <c r="T162" s="432"/>
      <c r="U162" s="416" t="s">
        <v>177</v>
      </c>
      <c r="V162" s="415">
        <f t="shared" ref="V162" si="15">V161+V164</f>
        <v>0</v>
      </c>
      <c r="W162" s="416" t="s">
        <v>176</v>
      </c>
      <c r="X162" s="428">
        <f t="shared" ref="X162" si="16">X161</f>
        <v>500000</v>
      </c>
      <c r="Y162" s="416" t="s">
        <v>175</v>
      </c>
      <c r="Z162" s="426"/>
      <c r="AA162" s="416" t="s">
        <v>175</v>
      </c>
      <c r="AB162" s="426"/>
      <c r="AC162" s="416" t="s">
        <v>175</v>
      </c>
      <c r="AD162" s="426"/>
      <c r="AE162" s="416" t="s">
        <v>175</v>
      </c>
      <c r="AF162" s="426"/>
      <c r="AG162" s="416" t="s">
        <v>175</v>
      </c>
      <c r="AH162" s="426"/>
      <c r="AI162" s="416" t="s">
        <v>174</v>
      </c>
      <c r="AJ162" s="430"/>
      <c r="AK162" s="924"/>
      <c r="AL162" s="924"/>
      <c r="AM162" s="924"/>
      <c r="AN162" s="792"/>
      <c r="AO162" s="792"/>
      <c r="AP162" s="792"/>
    </row>
    <row r="163" spans="1:42" s="404" customFormat="1" x14ac:dyDescent="0.2">
      <c r="A163" s="402"/>
      <c r="B163" s="425" t="s">
        <v>191</v>
      </c>
      <c r="C163" s="424" t="s">
        <v>1383</v>
      </c>
      <c r="D163" s="423" t="s">
        <v>161</v>
      </c>
      <c r="E163" s="422" t="s">
        <v>50</v>
      </c>
      <c r="F163" s="420"/>
      <c r="G163" s="420"/>
      <c r="H163" s="507">
        <v>2017</v>
      </c>
      <c r="I163" s="418" t="s">
        <v>559</v>
      </c>
      <c r="J163" s="439" t="s">
        <v>160</v>
      </c>
      <c r="K163" s="417" t="s">
        <v>1125</v>
      </c>
      <c r="L163" s="824"/>
      <c r="M163" s="825"/>
      <c r="N163" s="792"/>
      <c r="O163" s="829"/>
      <c r="P163" s="832"/>
      <c r="Q163" s="835"/>
      <c r="R163" s="829"/>
      <c r="S163" s="416" t="s">
        <v>173</v>
      </c>
      <c r="T163" s="427"/>
      <c r="U163" s="416" t="s">
        <v>171</v>
      </c>
      <c r="V163" s="427"/>
      <c r="W163" s="416" t="s">
        <v>170</v>
      </c>
      <c r="X163" s="428"/>
      <c r="Y163" s="416" t="s">
        <v>169</v>
      </c>
      <c r="Z163" s="426"/>
      <c r="AA163" s="416" t="s">
        <v>169</v>
      </c>
      <c r="AB163" s="426"/>
      <c r="AC163" s="416" t="s">
        <v>169</v>
      </c>
      <c r="AD163" s="426"/>
      <c r="AE163" s="416" t="s">
        <v>169</v>
      </c>
      <c r="AF163" s="426"/>
      <c r="AG163" s="416" t="s">
        <v>169</v>
      </c>
      <c r="AH163" s="426">
        <v>1</v>
      </c>
      <c r="AI163" s="816"/>
      <c r="AJ163" s="817"/>
      <c r="AK163" s="924"/>
      <c r="AL163" s="924"/>
      <c r="AM163" s="924"/>
      <c r="AN163" s="792"/>
      <c r="AO163" s="792"/>
      <c r="AP163" s="792"/>
    </row>
    <row r="164" spans="1:42" s="404" customFormat="1" ht="15" customHeight="1" x14ac:dyDescent="0.2">
      <c r="A164" s="402"/>
      <c r="B164" s="425" t="s">
        <v>191</v>
      </c>
      <c r="C164" s="424" t="s">
        <v>1383</v>
      </c>
      <c r="D164" s="423" t="s">
        <v>161</v>
      </c>
      <c r="E164" s="422" t="s">
        <v>50</v>
      </c>
      <c r="F164" s="420"/>
      <c r="G164" s="420"/>
      <c r="H164" s="507">
        <v>2017</v>
      </c>
      <c r="I164" s="418" t="s">
        <v>559</v>
      </c>
      <c r="J164" s="439" t="s">
        <v>160</v>
      </c>
      <c r="K164" s="417" t="s">
        <v>1125</v>
      </c>
      <c r="L164" s="824"/>
      <c r="M164" s="825"/>
      <c r="N164" s="792"/>
      <c r="O164" s="829"/>
      <c r="P164" s="832"/>
      <c r="Q164" s="835"/>
      <c r="R164" s="829"/>
      <c r="S164" s="416" t="s">
        <v>168</v>
      </c>
      <c r="T164" s="427"/>
      <c r="U164" s="416" t="s">
        <v>167</v>
      </c>
      <c r="V164" s="427"/>
      <c r="W164" s="816"/>
      <c r="X164" s="817"/>
      <c r="Y164" s="416" t="s">
        <v>166</v>
      </c>
      <c r="Z164" s="426">
        <f>IF(Z162="",Z163-Z161,Z163-Z162)</f>
        <v>0</v>
      </c>
      <c r="AA164" s="416" t="s">
        <v>166</v>
      </c>
      <c r="AB164" s="426">
        <f>IF(AB162="",AB163-AB161,AB163-AB162)</f>
        <v>0</v>
      </c>
      <c r="AC164" s="416" t="s">
        <v>166</v>
      </c>
      <c r="AD164" s="426">
        <f>IF(AD162="",AD163-AD161,AD163-AD162)</f>
        <v>0</v>
      </c>
      <c r="AE164" s="416" t="s">
        <v>166</v>
      </c>
      <c r="AF164" s="426">
        <f>IF(AF162="",AF163-AF161,AF163-AF162)</f>
        <v>0</v>
      </c>
      <c r="AG164" s="416" t="s">
        <v>166</v>
      </c>
      <c r="AH164" s="426">
        <f>IF(AH162="",AH163-AH161,AH163-AH162)</f>
        <v>0</v>
      </c>
      <c r="AI164" s="816"/>
      <c r="AJ164" s="817"/>
      <c r="AK164" s="924"/>
      <c r="AL164" s="924"/>
      <c r="AM164" s="924"/>
      <c r="AN164" s="792"/>
      <c r="AO164" s="792"/>
      <c r="AP164" s="792"/>
    </row>
    <row r="165" spans="1:42" s="404" customFormat="1" ht="15" customHeight="1" x14ac:dyDescent="0.2">
      <c r="A165" s="402"/>
      <c r="B165" s="425" t="s">
        <v>191</v>
      </c>
      <c r="C165" s="424" t="s">
        <v>1383</v>
      </c>
      <c r="D165" s="423" t="s">
        <v>161</v>
      </c>
      <c r="E165" s="422" t="s">
        <v>50</v>
      </c>
      <c r="F165" s="420"/>
      <c r="G165" s="420"/>
      <c r="H165" s="507">
        <v>2017</v>
      </c>
      <c r="I165" s="418" t="s">
        <v>559</v>
      </c>
      <c r="J165" s="439" t="s">
        <v>160</v>
      </c>
      <c r="K165" s="417" t="s">
        <v>1125</v>
      </c>
      <c r="L165" s="824"/>
      <c r="M165" s="825"/>
      <c r="N165" s="792"/>
      <c r="O165" s="829"/>
      <c r="P165" s="832"/>
      <c r="Q165" s="835"/>
      <c r="R165" s="829"/>
      <c r="S165" s="416" t="s">
        <v>165</v>
      </c>
      <c r="T165" s="415"/>
      <c r="U165" s="416" t="s">
        <v>164</v>
      </c>
      <c r="V165" s="415"/>
      <c r="W165" s="816"/>
      <c r="X165" s="817"/>
      <c r="Y165" s="816"/>
      <c r="Z165" s="817"/>
      <c r="AA165" s="816"/>
      <c r="AB165" s="817"/>
      <c r="AC165" s="816"/>
      <c r="AD165" s="817"/>
      <c r="AE165" s="816"/>
      <c r="AF165" s="817"/>
      <c r="AG165" s="816"/>
      <c r="AH165" s="817"/>
      <c r="AI165" s="816"/>
      <c r="AJ165" s="817"/>
      <c r="AK165" s="924"/>
      <c r="AL165" s="924"/>
      <c r="AM165" s="924"/>
      <c r="AN165" s="792"/>
      <c r="AO165" s="792"/>
      <c r="AP165" s="792"/>
    </row>
    <row r="166" spans="1:42" s="404" customFormat="1" ht="15" customHeight="1" thickBot="1" x14ac:dyDescent="0.25">
      <c r="A166" s="402"/>
      <c r="B166" s="414" t="s">
        <v>191</v>
      </c>
      <c r="C166" s="413" t="s">
        <v>1383</v>
      </c>
      <c r="D166" s="412" t="s">
        <v>161</v>
      </c>
      <c r="E166" s="411" t="s">
        <v>50</v>
      </c>
      <c r="F166" s="409"/>
      <c r="G166" s="409"/>
      <c r="H166" s="408">
        <v>2017</v>
      </c>
      <c r="I166" s="407" t="s">
        <v>559</v>
      </c>
      <c r="J166" s="407" t="s">
        <v>160</v>
      </c>
      <c r="K166" s="495" t="s">
        <v>1125</v>
      </c>
      <c r="L166" s="826"/>
      <c r="M166" s="827"/>
      <c r="N166" s="793"/>
      <c r="O166" s="830"/>
      <c r="P166" s="833"/>
      <c r="Q166" s="836"/>
      <c r="R166" s="830"/>
      <c r="S166" s="406" t="s">
        <v>158</v>
      </c>
      <c r="T166" s="451"/>
      <c r="U166" s="820"/>
      <c r="V166" s="821"/>
      <c r="W166" s="818"/>
      <c r="X166" s="819"/>
      <c r="Y166" s="818"/>
      <c r="Z166" s="819"/>
      <c r="AA166" s="818"/>
      <c r="AB166" s="819"/>
      <c r="AC166" s="818"/>
      <c r="AD166" s="819"/>
      <c r="AE166" s="818"/>
      <c r="AF166" s="819"/>
      <c r="AG166" s="818"/>
      <c r="AH166" s="819"/>
      <c r="AI166" s="818"/>
      <c r="AJ166" s="819"/>
      <c r="AK166" s="925"/>
      <c r="AL166" s="925"/>
      <c r="AM166" s="925"/>
      <c r="AN166" s="793"/>
      <c r="AO166" s="793"/>
      <c r="AP166" s="793"/>
    </row>
    <row r="167" spans="1:42" s="404" customFormat="1" ht="12.75" customHeight="1" thickTop="1" x14ac:dyDescent="0.2">
      <c r="B167" s="445" t="s">
        <v>191</v>
      </c>
      <c r="C167" s="444" t="s">
        <v>675</v>
      </c>
      <c r="D167" s="443" t="s">
        <v>161</v>
      </c>
      <c r="E167" s="442" t="s">
        <v>50</v>
      </c>
      <c r="F167" s="440">
        <v>43500</v>
      </c>
      <c r="G167" s="440">
        <v>43864</v>
      </c>
      <c r="H167" s="419">
        <v>2017</v>
      </c>
      <c r="I167" s="418" t="s">
        <v>559</v>
      </c>
      <c r="J167" s="418" t="s">
        <v>160</v>
      </c>
      <c r="K167" s="439" t="s">
        <v>1125</v>
      </c>
      <c r="L167" s="873" t="s">
        <v>678</v>
      </c>
      <c r="M167" s="874"/>
      <c r="N167" s="791" t="s">
        <v>661</v>
      </c>
      <c r="O167" s="828" t="s">
        <v>677</v>
      </c>
      <c r="P167" s="831"/>
      <c r="Q167" s="834"/>
      <c r="R167" s="828" t="s">
        <v>559</v>
      </c>
      <c r="S167" s="434" t="s">
        <v>184</v>
      </c>
      <c r="T167" s="438">
        <v>500000</v>
      </c>
      <c r="U167" s="434" t="s">
        <v>183</v>
      </c>
      <c r="V167" s="437"/>
      <c r="W167" s="434" t="s">
        <v>182</v>
      </c>
      <c r="X167" s="436">
        <f>T167</f>
        <v>500000</v>
      </c>
      <c r="Y167" s="434" t="s">
        <v>181</v>
      </c>
      <c r="Z167" s="435">
        <v>1</v>
      </c>
      <c r="AA167" s="434" t="s">
        <v>181</v>
      </c>
      <c r="AB167" s="435">
        <v>1</v>
      </c>
      <c r="AC167" s="434" t="s">
        <v>181</v>
      </c>
      <c r="AD167" s="435">
        <v>1</v>
      </c>
      <c r="AE167" s="434" t="s">
        <v>181</v>
      </c>
      <c r="AF167" s="435">
        <v>1</v>
      </c>
      <c r="AG167" s="434" t="s">
        <v>181</v>
      </c>
      <c r="AH167" s="435">
        <v>1</v>
      </c>
      <c r="AI167" s="434" t="s">
        <v>180</v>
      </c>
      <c r="AJ167" s="433"/>
      <c r="AK167" s="791" t="s">
        <v>676</v>
      </c>
      <c r="AL167" s="791" t="s">
        <v>676</v>
      </c>
      <c r="AM167" s="791" t="s">
        <v>676</v>
      </c>
      <c r="AN167" s="791" t="s">
        <v>676</v>
      </c>
      <c r="AO167" s="791" t="s">
        <v>676</v>
      </c>
      <c r="AP167" s="791" t="s">
        <v>676</v>
      </c>
    </row>
    <row r="168" spans="1:42" s="404" customFormat="1" ht="15" customHeight="1" x14ac:dyDescent="0.2">
      <c r="B168" s="425" t="s">
        <v>191</v>
      </c>
      <c r="C168" s="424" t="s">
        <v>675</v>
      </c>
      <c r="D168" s="423" t="s">
        <v>161</v>
      </c>
      <c r="E168" s="422" t="s">
        <v>50</v>
      </c>
      <c r="F168" s="420">
        <v>43500</v>
      </c>
      <c r="G168" s="420">
        <v>43864</v>
      </c>
      <c r="H168" s="419">
        <v>2017</v>
      </c>
      <c r="I168" s="418" t="s">
        <v>559</v>
      </c>
      <c r="J168" s="418" t="s">
        <v>160</v>
      </c>
      <c r="K168" s="417" t="s">
        <v>1125</v>
      </c>
      <c r="L168" s="875"/>
      <c r="M168" s="876"/>
      <c r="N168" s="792"/>
      <c r="O168" s="829"/>
      <c r="P168" s="832"/>
      <c r="Q168" s="835"/>
      <c r="R168" s="829"/>
      <c r="S168" s="416" t="s">
        <v>179</v>
      </c>
      <c r="T168" s="432"/>
      <c r="U168" s="416" t="s">
        <v>177</v>
      </c>
      <c r="V168" s="415"/>
      <c r="W168" s="416" t="s">
        <v>176</v>
      </c>
      <c r="X168" s="428">
        <f>X167</f>
        <v>500000</v>
      </c>
      <c r="Y168" s="416" t="s">
        <v>175</v>
      </c>
      <c r="Z168" s="426"/>
      <c r="AA168" s="416" t="s">
        <v>175</v>
      </c>
      <c r="AB168" s="426"/>
      <c r="AC168" s="416" t="s">
        <v>175</v>
      </c>
      <c r="AD168" s="426"/>
      <c r="AE168" s="416" t="s">
        <v>175</v>
      </c>
      <c r="AF168" s="426"/>
      <c r="AG168" s="416" t="s">
        <v>175</v>
      </c>
      <c r="AH168" s="426"/>
      <c r="AI168" s="416" t="s">
        <v>174</v>
      </c>
      <c r="AJ168" s="430"/>
      <c r="AK168" s="792"/>
      <c r="AL168" s="792"/>
      <c r="AM168" s="792"/>
      <c r="AN168" s="792"/>
      <c r="AO168" s="792"/>
      <c r="AP168" s="792"/>
    </row>
    <row r="169" spans="1:42" s="404" customFormat="1" ht="39" customHeight="1" x14ac:dyDescent="0.2">
      <c r="B169" s="425" t="s">
        <v>191</v>
      </c>
      <c r="C169" s="424" t="s">
        <v>675</v>
      </c>
      <c r="D169" s="423" t="s">
        <v>161</v>
      </c>
      <c r="E169" s="422" t="s">
        <v>50</v>
      </c>
      <c r="F169" s="420">
        <v>43500</v>
      </c>
      <c r="G169" s="420">
        <v>43864</v>
      </c>
      <c r="H169" s="419">
        <v>2017</v>
      </c>
      <c r="I169" s="418" t="s">
        <v>559</v>
      </c>
      <c r="J169" s="418" t="s">
        <v>160</v>
      </c>
      <c r="K169" s="417" t="s">
        <v>1125</v>
      </c>
      <c r="L169" s="875"/>
      <c r="M169" s="876"/>
      <c r="N169" s="792"/>
      <c r="O169" s="829"/>
      <c r="P169" s="832"/>
      <c r="Q169" s="835"/>
      <c r="R169" s="829"/>
      <c r="S169" s="416" t="s">
        <v>173</v>
      </c>
      <c r="T169" s="429"/>
      <c r="U169" s="416" t="s">
        <v>171</v>
      </c>
      <c r="V169" s="427"/>
      <c r="W169" s="416" t="s">
        <v>170</v>
      </c>
      <c r="X169" s="428"/>
      <c r="Y169" s="416" t="s">
        <v>169</v>
      </c>
      <c r="Z169" s="426">
        <v>1</v>
      </c>
      <c r="AA169" s="416" t="s">
        <v>169</v>
      </c>
      <c r="AB169" s="426">
        <v>1</v>
      </c>
      <c r="AC169" s="416" t="s">
        <v>169</v>
      </c>
      <c r="AD169" s="426">
        <v>1</v>
      </c>
      <c r="AE169" s="416" t="s">
        <v>169</v>
      </c>
      <c r="AF169" s="426">
        <v>1</v>
      </c>
      <c r="AG169" s="416" t="s">
        <v>169</v>
      </c>
      <c r="AH169" s="426">
        <v>1</v>
      </c>
      <c r="AI169" s="816"/>
      <c r="AJ169" s="817"/>
      <c r="AK169" s="792"/>
      <c r="AL169" s="792"/>
      <c r="AM169" s="792"/>
      <c r="AN169" s="792"/>
      <c r="AO169" s="792"/>
      <c r="AP169" s="792"/>
    </row>
    <row r="170" spans="1:42" s="404" customFormat="1" ht="15" customHeight="1" x14ac:dyDescent="0.2">
      <c r="B170" s="425" t="s">
        <v>191</v>
      </c>
      <c r="C170" s="424" t="s">
        <v>675</v>
      </c>
      <c r="D170" s="423" t="s">
        <v>161</v>
      </c>
      <c r="E170" s="422" t="s">
        <v>50</v>
      </c>
      <c r="F170" s="420">
        <v>43500</v>
      </c>
      <c r="G170" s="420">
        <v>43864</v>
      </c>
      <c r="H170" s="419">
        <v>2017</v>
      </c>
      <c r="I170" s="418" t="s">
        <v>559</v>
      </c>
      <c r="J170" s="418" t="s">
        <v>160</v>
      </c>
      <c r="K170" s="417" t="s">
        <v>1125</v>
      </c>
      <c r="L170" s="875"/>
      <c r="M170" s="876"/>
      <c r="N170" s="792"/>
      <c r="O170" s="829"/>
      <c r="P170" s="832"/>
      <c r="Q170" s="835"/>
      <c r="R170" s="829"/>
      <c r="S170" s="416" t="s">
        <v>168</v>
      </c>
      <c r="T170" s="427"/>
      <c r="U170" s="416" t="s">
        <v>167</v>
      </c>
      <c r="V170" s="427"/>
      <c r="W170" s="816"/>
      <c r="X170" s="817"/>
      <c r="Y170" s="416" t="s">
        <v>166</v>
      </c>
      <c r="Z170" s="426">
        <f>IF(Z168="",Z169-Z167,Z169-Z168)</f>
        <v>0</v>
      </c>
      <c r="AA170" s="416" t="s">
        <v>166</v>
      </c>
      <c r="AB170" s="426">
        <f>IF(AB168="",AB169-AB167,AB169-AB168)</f>
        <v>0</v>
      </c>
      <c r="AC170" s="416" t="s">
        <v>166</v>
      </c>
      <c r="AD170" s="426">
        <f>IF(AD168="",AD169-AD167,AD169-AD168)</f>
        <v>0</v>
      </c>
      <c r="AE170" s="416" t="s">
        <v>166</v>
      </c>
      <c r="AF170" s="426">
        <f>IF(AF168="",AF169-AF167,AF169-AF168)</f>
        <v>0</v>
      </c>
      <c r="AG170" s="416" t="s">
        <v>166</v>
      </c>
      <c r="AH170" s="426">
        <f>IF(AH168="",AH169-AH167,AH169-AH168)</f>
        <v>0</v>
      </c>
      <c r="AI170" s="816"/>
      <c r="AJ170" s="817"/>
      <c r="AK170" s="792"/>
      <c r="AL170" s="792"/>
      <c r="AM170" s="792"/>
      <c r="AN170" s="792"/>
      <c r="AO170" s="792"/>
      <c r="AP170" s="792"/>
    </row>
    <row r="171" spans="1:42" s="404" customFormat="1" ht="15" customHeight="1" x14ac:dyDescent="0.2">
      <c r="B171" s="425" t="s">
        <v>191</v>
      </c>
      <c r="C171" s="424" t="s">
        <v>675</v>
      </c>
      <c r="D171" s="423" t="s">
        <v>161</v>
      </c>
      <c r="E171" s="422" t="s">
        <v>50</v>
      </c>
      <c r="F171" s="420">
        <v>43500</v>
      </c>
      <c r="G171" s="420">
        <v>43864</v>
      </c>
      <c r="H171" s="419">
        <v>2017</v>
      </c>
      <c r="I171" s="418" t="s">
        <v>559</v>
      </c>
      <c r="J171" s="418" t="s">
        <v>160</v>
      </c>
      <c r="K171" s="417" t="s">
        <v>1125</v>
      </c>
      <c r="L171" s="875"/>
      <c r="M171" s="876"/>
      <c r="N171" s="792"/>
      <c r="O171" s="829"/>
      <c r="P171" s="832"/>
      <c r="Q171" s="835"/>
      <c r="R171" s="829"/>
      <c r="S171" s="416" t="s">
        <v>165</v>
      </c>
      <c r="T171" s="415">
        <v>43500</v>
      </c>
      <c r="U171" s="416" t="s">
        <v>164</v>
      </c>
      <c r="V171" s="415">
        <v>43864</v>
      </c>
      <c r="W171" s="816"/>
      <c r="X171" s="817"/>
      <c r="Y171" s="816"/>
      <c r="Z171" s="817"/>
      <c r="AA171" s="816"/>
      <c r="AB171" s="817"/>
      <c r="AC171" s="816"/>
      <c r="AD171" s="817"/>
      <c r="AE171" s="816"/>
      <c r="AF171" s="817"/>
      <c r="AG171" s="816"/>
      <c r="AH171" s="817"/>
      <c r="AI171" s="816"/>
      <c r="AJ171" s="817"/>
      <c r="AK171" s="792"/>
      <c r="AL171" s="792"/>
      <c r="AM171" s="792"/>
      <c r="AN171" s="792"/>
      <c r="AO171" s="792"/>
      <c r="AP171" s="792"/>
    </row>
    <row r="172" spans="1:42" s="404" customFormat="1" ht="15" customHeight="1" thickBot="1" x14ac:dyDescent="0.25">
      <c r="B172" s="414" t="s">
        <v>191</v>
      </c>
      <c r="C172" s="413" t="s">
        <v>675</v>
      </c>
      <c r="D172" s="412" t="s">
        <v>161</v>
      </c>
      <c r="E172" s="411" t="s">
        <v>50</v>
      </c>
      <c r="F172" s="409">
        <v>43500</v>
      </c>
      <c r="G172" s="409">
        <v>43864</v>
      </c>
      <c r="H172" s="408">
        <v>2017</v>
      </c>
      <c r="I172" s="407" t="s">
        <v>559</v>
      </c>
      <c r="J172" s="407" t="s">
        <v>160</v>
      </c>
      <c r="K172" s="495" t="s">
        <v>1125</v>
      </c>
      <c r="L172" s="877"/>
      <c r="M172" s="878"/>
      <c r="N172" s="793"/>
      <c r="O172" s="830"/>
      <c r="P172" s="833"/>
      <c r="Q172" s="836"/>
      <c r="R172" s="830"/>
      <c r="S172" s="406" t="s">
        <v>158</v>
      </c>
      <c r="T172" s="451"/>
      <c r="U172" s="820"/>
      <c r="V172" s="821"/>
      <c r="W172" s="818"/>
      <c r="X172" s="819"/>
      <c r="Y172" s="818"/>
      <c r="Z172" s="819"/>
      <c r="AA172" s="818"/>
      <c r="AB172" s="819"/>
      <c r="AC172" s="818"/>
      <c r="AD172" s="819"/>
      <c r="AE172" s="818"/>
      <c r="AF172" s="819"/>
      <c r="AG172" s="818"/>
      <c r="AH172" s="819"/>
      <c r="AI172" s="818"/>
      <c r="AJ172" s="819"/>
      <c r="AK172" s="793"/>
      <c r="AL172" s="793"/>
      <c r="AM172" s="793"/>
      <c r="AN172" s="793"/>
      <c r="AO172" s="793"/>
      <c r="AP172" s="793"/>
    </row>
    <row r="173" spans="1:42" s="404" customFormat="1" ht="12.75" hidden="1" customHeight="1" thickTop="1" x14ac:dyDescent="0.2">
      <c r="B173" s="445" t="s">
        <v>191</v>
      </c>
      <c r="C173" s="444" t="s">
        <v>580</v>
      </c>
      <c r="D173" s="443" t="s">
        <v>161</v>
      </c>
      <c r="E173" s="442" t="s">
        <v>10</v>
      </c>
      <c r="F173" s="440"/>
      <c r="G173" s="440"/>
      <c r="H173" s="419">
        <v>2017</v>
      </c>
      <c r="I173" s="418" t="s">
        <v>559</v>
      </c>
      <c r="J173" s="418" t="s">
        <v>160</v>
      </c>
      <c r="K173" s="439" t="s">
        <v>1125</v>
      </c>
      <c r="L173" s="822" t="s">
        <v>1913</v>
      </c>
      <c r="M173" s="823"/>
      <c r="N173" s="791" t="s">
        <v>661</v>
      </c>
      <c r="O173" s="828" t="s">
        <v>228</v>
      </c>
      <c r="P173" s="831"/>
      <c r="Q173" s="834" t="s">
        <v>231</v>
      </c>
      <c r="R173" s="970" t="s">
        <v>559</v>
      </c>
      <c r="S173" s="434" t="s">
        <v>184</v>
      </c>
      <c r="T173" s="438">
        <v>500000</v>
      </c>
      <c r="U173" s="434" t="s">
        <v>183</v>
      </c>
      <c r="V173" s="437"/>
      <c r="W173" s="434" t="s">
        <v>182</v>
      </c>
      <c r="X173" s="436">
        <f>T173</f>
        <v>500000</v>
      </c>
      <c r="Y173" s="434" t="s">
        <v>181</v>
      </c>
      <c r="Z173" s="435"/>
      <c r="AA173" s="434" t="s">
        <v>181</v>
      </c>
      <c r="AB173" s="435">
        <v>1</v>
      </c>
      <c r="AC173" s="434" t="s">
        <v>181</v>
      </c>
      <c r="AD173" s="435">
        <v>1</v>
      </c>
      <c r="AE173" s="434" t="s">
        <v>181</v>
      </c>
      <c r="AF173" s="435"/>
      <c r="AG173" s="434" t="s">
        <v>181</v>
      </c>
      <c r="AH173" s="435"/>
      <c r="AI173" s="434" t="s">
        <v>180</v>
      </c>
      <c r="AJ173" s="433"/>
      <c r="AK173" s="791" t="s">
        <v>674</v>
      </c>
      <c r="AL173" s="791" t="s">
        <v>673</v>
      </c>
      <c r="AM173" s="791" t="s">
        <v>673</v>
      </c>
      <c r="AN173" s="791"/>
      <c r="AO173" s="791"/>
      <c r="AP173" s="791" t="s">
        <v>157</v>
      </c>
    </row>
    <row r="174" spans="1:42" s="404" customFormat="1" ht="15" hidden="1" customHeight="1" x14ac:dyDescent="0.2">
      <c r="B174" s="425" t="s">
        <v>191</v>
      </c>
      <c r="C174" s="424" t="s">
        <v>580</v>
      </c>
      <c r="D174" s="423" t="s">
        <v>161</v>
      </c>
      <c r="E174" s="422" t="s">
        <v>10</v>
      </c>
      <c r="F174" s="420"/>
      <c r="G174" s="420"/>
      <c r="H174" s="419">
        <v>2017</v>
      </c>
      <c r="I174" s="418" t="s">
        <v>559</v>
      </c>
      <c r="J174" s="418" t="s">
        <v>160</v>
      </c>
      <c r="K174" s="417" t="s">
        <v>1125</v>
      </c>
      <c r="L174" s="824"/>
      <c r="M174" s="825"/>
      <c r="N174" s="792"/>
      <c r="O174" s="829"/>
      <c r="P174" s="832"/>
      <c r="Q174" s="835"/>
      <c r="R174" s="829"/>
      <c r="S174" s="416" t="s">
        <v>179</v>
      </c>
      <c r="T174" s="432"/>
      <c r="U174" s="416" t="s">
        <v>177</v>
      </c>
      <c r="V174" s="415"/>
      <c r="W174" s="416" t="s">
        <v>176</v>
      </c>
      <c r="X174" s="428">
        <f>X173</f>
        <v>500000</v>
      </c>
      <c r="Y174" s="416" t="s">
        <v>175</v>
      </c>
      <c r="Z174" s="426"/>
      <c r="AA174" s="416" t="s">
        <v>175</v>
      </c>
      <c r="AB174" s="426"/>
      <c r="AC174" s="416" t="s">
        <v>175</v>
      </c>
      <c r="AD174" s="426"/>
      <c r="AE174" s="416" t="s">
        <v>175</v>
      </c>
      <c r="AF174" s="426"/>
      <c r="AG174" s="416" t="s">
        <v>175</v>
      </c>
      <c r="AH174" s="426"/>
      <c r="AI174" s="416" t="s">
        <v>174</v>
      </c>
      <c r="AJ174" s="430"/>
      <c r="AK174" s="792"/>
      <c r="AL174" s="792"/>
      <c r="AM174" s="792"/>
      <c r="AN174" s="792"/>
      <c r="AO174" s="792"/>
      <c r="AP174" s="792"/>
    </row>
    <row r="175" spans="1:42" s="404" customFormat="1" ht="13.5" hidden="1" customHeight="1" x14ac:dyDescent="0.2">
      <c r="B175" s="425" t="s">
        <v>191</v>
      </c>
      <c r="C175" s="424" t="s">
        <v>580</v>
      </c>
      <c r="D175" s="423" t="s">
        <v>161</v>
      </c>
      <c r="E175" s="422" t="s">
        <v>10</v>
      </c>
      <c r="F175" s="420"/>
      <c r="G175" s="420"/>
      <c r="H175" s="419">
        <v>2017</v>
      </c>
      <c r="I175" s="418" t="s">
        <v>559</v>
      </c>
      <c r="J175" s="418" t="s">
        <v>160</v>
      </c>
      <c r="K175" s="417" t="s">
        <v>1125</v>
      </c>
      <c r="L175" s="824"/>
      <c r="M175" s="825"/>
      <c r="N175" s="792"/>
      <c r="O175" s="829"/>
      <c r="P175" s="832"/>
      <c r="Q175" s="835"/>
      <c r="R175" s="829"/>
      <c r="S175" s="416" t="s">
        <v>173</v>
      </c>
      <c r="T175" s="429"/>
      <c r="U175" s="416" t="s">
        <v>171</v>
      </c>
      <c r="V175" s="427"/>
      <c r="W175" s="416" t="s">
        <v>170</v>
      </c>
      <c r="X175" s="428"/>
      <c r="Y175" s="416" t="s">
        <v>169</v>
      </c>
      <c r="Z175" s="426"/>
      <c r="AA175" s="416" t="s">
        <v>169</v>
      </c>
      <c r="AB175" s="426">
        <v>1</v>
      </c>
      <c r="AC175" s="416" t="s">
        <v>594</v>
      </c>
      <c r="AD175" s="426">
        <v>1</v>
      </c>
      <c r="AE175" s="416" t="s">
        <v>594</v>
      </c>
      <c r="AF175" s="426"/>
      <c r="AG175" s="416" t="s">
        <v>594</v>
      </c>
      <c r="AH175" s="426"/>
      <c r="AI175" s="816"/>
      <c r="AJ175" s="817"/>
      <c r="AK175" s="792"/>
      <c r="AL175" s="792"/>
      <c r="AM175" s="792"/>
      <c r="AN175" s="792"/>
      <c r="AO175" s="792"/>
      <c r="AP175" s="792"/>
    </row>
    <row r="176" spans="1:42" s="404" customFormat="1" ht="15" hidden="1" customHeight="1" x14ac:dyDescent="0.2">
      <c r="B176" s="425" t="s">
        <v>191</v>
      </c>
      <c r="C176" s="424" t="s">
        <v>580</v>
      </c>
      <c r="D176" s="423" t="s">
        <v>161</v>
      </c>
      <c r="E176" s="422" t="s">
        <v>10</v>
      </c>
      <c r="F176" s="420"/>
      <c r="G176" s="420"/>
      <c r="H176" s="419">
        <v>2017</v>
      </c>
      <c r="I176" s="418" t="s">
        <v>559</v>
      </c>
      <c r="J176" s="418" t="s">
        <v>160</v>
      </c>
      <c r="K176" s="417" t="s">
        <v>1125</v>
      </c>
      <c r="L176" s="824"/>
      <c r="M176" s="825"/>
      <c r="N176" s="792"/>
      <c r="O176" s="829"/>
      <c r="P176" s="832"/>
      <c r="Q176" s="835"/>
      <c r="R176" s="829"/>
      <c r="S176" s="416" t="s">
        <v>168</v>
      </c>
      <c r="T176" s="427"/>
      <c r="U176" s="416" t="s">
        <v>167</v>
      </c>
      <c r="V176" s="427"/>
      <c r="W176" s="816"/>
      <c r="X176" s="817"/>
      <c r="Y176" s="416" t="s">
        <v>166</v>
      </c>
      <c r="Z176" s="426">
        <f>IF(Z174="",Z175-Z173,Z175-Z174)</f>
        <v>0</v>
      </c>
      <c r="AA176" s="416" t="s">
        <v>166</v>
      </c>
      <c r="AB176" s="426">
        <f>IF(AB174="",AB175-AB173,AB175-AB174)</f>
        <v>0</v>
      </c>
      <c r="AC176" s="416" t="s">
        <v>166</v>
      </c>
      <c r="AD176" s="426" t="s">
        <v>672</v>
      </c>
      <c r="AE176" s="416" t="s">
        <v>166</v>
      </c>
      <c r="AF176" s="426" t="s">
        <v>672</v>
      </c>
      <c r="AG176" s="416" t="s">
        <v>166</v>
      </c>
      <c r="AH176" s="426" t="s">
        <v>672</v>
      </c>
      <c r="AI176" s="816"/>
      <c r="AJ176" s="817"/>
      <c r="AK176" s="792"/>
      <c r="AL176" s="792"/>
      <c r="AM176" s="792"/>
      <c r="AN176" s="792"/>
      <c r="AO176" s="792"/>
      <c r="AP176" s="792"/>
    </row>
    <row r="177" spans="2:42" s="404" customFormat="1" ht="15" hidden="1" customHeight="1" x14ac:dyDescent="0.2">
      <c r="B177" s="425" t="s">
        <v>191</v>
      </c>
      <c r="C177" s="424" t="s">
        <v>580</v>
      </c>
      <c r="D177" s="423" t="s">
        <v>161</v>
      </c>
      <c r="E177" s="422" t="s">
        <v>10</v>
      </c>
      <c r="F177" s="420"/>
      <c r="G177" s="420"/>
      <c r="H177" s="419">
        <v>2017</v>
      </c>
      <c r="I177" s="418" t="s">
        <v>559</v>
      </c>
      <c r="J177" s="418" t="s">
        <v>160</v>
      </c>
      <c r="K177" s="417" t="s">
        <v>1125</v>
      </c>
      <c r="L177" s="824"/>
      <c r="M177" s="825"/>
      <c r="N177" s="792"/>
      <c r="O177" s="829"/>
      <c r="P177" s="832"/>
      <c r="Q177" s="835"/>
      <c r="R177" s="829"/>
      <c r="S177" s="416" t="s">
        <v>165</v>
      </c>
      <c r="T177" s="415"/>
      <c r="U177" s="416" t="s">
        <v>164</v>
      </c>
      <c r="V177" s="415"/>
      <c r="W177" s="816"/>
      <c r="X177" s="817"/>
      <c r="Y177" s="816"/>
      <c r="Z177" s="817"/>
      <c r="AA177" s="816"/>
      <c r="AB177" s="817"/>
      <c r="AC177" s="816"/>
      <c r="AD177" s="817"/>
      <c r="AE177" s="816"/>
      <c r="AF177" s="817"/>
      <c r="AG177" s="816"/>
      <c r="AH177" s="817"/>
      <c r="AI177" s="816"/>
      <c r="AJ177" s="817"/>
      <c r="AK177" s="792"/>
      <c r="AL177" s="792"/>
      <c r="AM177" s="792"/>
      <c r="AN177" s="792"/>
      <c r="AO177" s="792"/>
      <c r="AP177" s="792"/>
    </row>
    <row r="178" spans="2:42" s="404" customFormat="1" ht="15" hidden="1" customHeight="1" thickBot="1" x14ac:dyDescent="0.25">
      <c r="B178" s="414" t="s">
        <v>191</v>
      </c>
      <c r="C178" s="413" t="s">
        <v>580</v>
      </c>
      <c r="D178" s="412" t="s">
        <v>161</v>
      </c>
      <c r="E178" s="411" t="s">
        <v>10</v>
      </c>
      <c r="F178" s="409"/>
      <c r="G178" s="409"/>
      <c r="H178" s="408">
        <v>2017</v>
      </c>
      <c r="I178" s="407" t="s">
        <v>559</v>
      </c>
      <c r="J178" s="407" t="s">
        <v>160</v>
      </c>
      <c r="K178" s="495" t="s">
        <v>1125</v>
      </c>
      <c r="L178" s="826"/>
      <c r="M178" s="827"/>
      <c r="N178" s="793"/>
      <c r="O178" s="830"/>
      <c r="P178" s="833"/>
      <c r="Q178" s="836"/>
      <c r="R178" s="830"/>
      <c r="S178" s="406" t="s">
        <v>158</v>
      </c>
      <c r="T178" s="451"/>
      <c r="U178" s="820"/>
      <c r="V178" s="821"/>
      <c r="W178" s="818"/>
      <c r="X178" s="819"/>
      <c r="Y178" s="818"/>
      <c r="Z178" s="819"/>
      <c r="AA178" s="818"/>
      <c r="AB178" s="819"/>
      <c r="AC178" s="818"/>
      <c r="AD178" s="819"/>
      <c r="AE178" s="818"/>
      <c r="AF178" s="819"/>
      <c r="AG178" s="818"/>
      <c r="AH178" s="819"/>
      <c r="AI178" s="818"/>
      <c r="AJ178" s="819"/>
      <c r="AK178" s="793"/>
      <c r="AL178" s="793"/>
      <c r="AM178" s="793"/>
      <c r="AN178" s="793"/>
      <c r="AO178" s="793"/>
      <c r="AP178" s="793"/>
    </row>
    <row r="179" spans="2:42" s="404" customFormat="1" ht="12.75" hidden="1" customHeight="1" thickTop="1" x14ac:dyDescent="0.2">
      <c r="B179" s="445" t="s">
        <v>191</v>
      </c>
      <c r="C179" s="444" t="s">
        <v>667</v>
      </c>
      <c r="D179" s="443" t="s">
        <v>161</v>
      </c>
      <c r="E179" s="442" t="s">
        <v>10</v>
      </c>
      <c r="F179" s="440"/>
      <c r="G179" s="440"/>
      <c r="H179" s="419">
        <v>2017</v>
      </c>
      <c r="I179" s="418" t="s">
        <v>559</v>
      </c>
      <c r="J179" s="418" t="s">
        <v>160</v>
      </c>
      <c r="K179" s="439" t="s">
        <v>1125</v>
      </c>
      <c r="L179" s="873" t="s">
        <v>671</v>
      </c>
      <c r="M179" s="874"/>
      <c r="N179" s="791" t="s">
        <v>661</v>
      </c>
      <c r="O179" s="828" t="s">
        <v>228</v>
      </c>
      <c r="P179" s="831"/>
      <c r="Q179" s="834"/>
      <c r="R179" s="828" t="s">
        <v>559</v>
      </c>
      <c r="S179" s="434" t="s">
        <v>184</v>
      </c>
      <c r="T179" s="438">
        <v>500000</v>
      </c>
      <c r="U179" s="434" t="s">
        <v>183</v>
      </c>
      <c r="V179" s="437"/>
      <c r="W179" s="434" t="s">
        <v>182</v>
      </c>
      <c r="X179" s="436">
        <f>T179</f>
        <v>500000</v>
      </c>
      <c r="Y179" s="434" t="s">
        <v>181</v>
      </c>
      <c r="Z179" s="435"/>
      <c r="AA179" s="434" t="s">
        <v>181</v>
      </c>
      <c r="AB179" s="435"/>
      <c r="AC179" s="434" t="s">
        <v>181</v>
      </c>
      <c r="AD179" s="435"/>
      <c r="AE179" s="480" t="s">
        <v>181</v>
      </c>
      <c r="AF179" s="479"/>
      <c r="AG179" s="480" t="s">
        <v>181</v>
      </c>
      <c r="AH179" s="479"/>
      <c r="AI179" s="480" t="s">
        <v>180</v>
      </c>
      <c r="AJ179" s="483"/>
      <c r="AK179" s="791" t="s">
        <v>670</v>
      </c>
      <c r="AL179" s="791" t="s">
        <v>669</v>
      </c>
      <c r="AM179" s="791" t="s">
        <v>668</v>
      </c>
      <c r="AN179" s="791" t="s">
        <v>668</v>
      </c>
      <c r="AO179" s="791" t="s">
        <v>668</v>
      </c>
      <c r="AP179" s="791" t="s">
        <v>668</v>
      </c>
    </row>
    <row r="180" spans="2:42" s="404" customFormat="1" ht="15" hidden="1" customHeight="1" x14ac:dyDescent="0.2">
      <c r="B180" s="425" t="s">
        <v>191</v>
      </c>
      <c r="C180" s="424" t="s">
        <v>667</v>
      </c>
      <c r="D180" s="423" t="s">
        <v>161</v>
      </c>
      <c r="E180" s="422" t="s">
        <v>10</v>
      </c>
      <c r="F180" s="420"/>
      <c r="G180" s="420"/>
      <c r="H180" s="419">
        <v>2017</v>
      </c>
      <c r="I180" s="418" t="s">
        <v>559</v>
      </c>
      <c r="J180" s="418" t="s">
        <v>160</v>
      </c>
      <c r="K180" s="417" t="s">
        <v>1125</v>
      </c>
      <c r="L180" s="875"/>
      <c r="M180" s="876"/>
      <c r="N180" s="792"/>
      <c r="O180" s="829"/>
      <c r="P180" s="832"/>
      <c r="Q180" s="835"/>
      <c r="R180" s="829"/>
      <c r="S180" s="416" t="s">
        <v>179</v>
      </c>
      <c r="T180" s="432"/>
      <c r="U180" s="416" t="s">
        <v>177</v>
      </c>
      <c r="V180" s="415"/>
      <c r="W180" s="416" t="s">
        <v>176</v>
      </c>
      <c r="X180" s="428">
        <f>X179</f>
        <v>500000</v>
      </c>
      <c r="Y180" s="416" t="s">
        <v>175</v>
      </c>
      <c r="Z180" s="426"/>
      <c r="AA180" s="416" t="s">
        <v>175</v>
      </c>
      <c r="AB180" s="426"/>
      <c r="AC180" s="416" t="s">
        <v>175</v>
      </c>
      <c r="AD180" s="426"/>
      <c r="AE180" s="478" t="s">
        <v>175</v>
      </c>
      <c r="AF180" s="477"/>
      <c r="AG180" s="478" t="s">
        <v>175</v>
      </c>
      <c r="AH180" s="477"/>
      <c r="AI180" s="478" t="s">
        <v>174</v>
      </c>
      <c r="AJ180" s="482"/>
      <c r="AK180" s="792"/>
      <c r="AL180" s="792"/>
      <c r="AM180" s="792"/>
      <c r="AN180" s="792"/>
      <c r="AO180" s="792"/>
      <c r="AP180" s="792"/>
    </row>
    <row r="181" spans="2:42" s="404" customFormat="1" ht="39" hidden="1" customHeight="1" x14ac:dyDescent="0.2">
      <c r="B181" s="425" t="s">
        <v>191</v>
      </c>
      <c r="C181" s="424" t="s">
        <v>667</v>
      </c>
      <c r="D181" s="423" t="s">
        <v>161</v>
      </c>
      <c r="E181" s="422" t="s">
        <v>10</v>
      </c>
      <c r="F181" s="420"/>
      <c r="G181" s="420"/>
      <c r="H181" s="419">
        <v>2017</v>
      </c>
      <c r="I181" s="418" t="s">
        <v>559</v>
      </c>
      <c r="J181" s="418" t="s">
        <v>160</v>
      </c>
      <c r="K181" s="417" t="s">
        <v>1125</v>
      </c>
      <c r="L181" s="875"/>
      <c r="M181" s="876"/>
      <c r="N181" s="792"/>
      <c r="O181" s="829"/>
      <c r="P181" s="832"/>
      <c r="Q181" s="835"/>
      <c r="R181" s="829"/>
      <c r="S181" s="416" t="s">
        <v>173</v>
      </c>
      <c r="T181" s="429" t="s">
        <v>559</v>
      </c>
      <c r="U181" s="416" t="s">
        <v>171</v>
      </c>
      <c r="V181" s="427"/>
      <c r="W181" s="416" t="s">
        <v>170</v>
      </c>
      <c r="X181" s="428"/>
      <c r="Y181" s="416" t="s">
        <v>169</v>
      </c>
      <c r="Z181" s="426"/>
      <c r="AA181" s="416" t="s">
        <v>169</v>
      </c>
      <c r="AB181" s="426"/>
      <c r="AC181" s="416" t="s">
        <v>169</v>
      </c>
      <c r="AD181" s="426"/>
      <c r="AE181" s="478" t="s">
        <v>169</v>
      </c>
      <c r="AF181" s="477"/>
      <c r="AG181" s="478" t="s">
        <v>169</v>
      </c>
      <c r="AH181" s="477"/>
      <c r="AI181" s="857"/>
      <c r="AJ181" s="858"/>
      <c r="AK181" s="792"/>
      <c r="AL181" s="792"/>
      <c r="AM181" s="792"/>
      <c r="AN181" s="792"/>
      <c r="AO181" s="792"/>
      <c r="AP181" s="792"/>
    </row>
    <row r="182" spans="2:42" s="404" customFormat="1" ht="15" hidden="1" customHeight="1" x14ac:dyDescent="0.2">
      <c r="B182" s="425" t="s">
        <v>191</v>
      </c>
      <c r="C182" s="424" t="s">
        <v>667</v>
      </c>
      <c r="D182" s="423" t="s">
        <v>161</v>
      </c>
      <c r="E182" s="422" t="s">
        <v>10</v>
      </c>
      <c r="F182" s="420"/>
      <c r="G182" s="420"/>
      <c r="H182" s="419">
        <v>2017</v>
      </c>
      <c r="I182" s="418" t="s">
        <v>559</v>
      </c>
      <c r="J182" s="418" t="s">
        <v>160</v>
      </c>
      <c r="K182" s="417" t="s">
        <v>1125</v>
      </c>
      <c r="L182" s="875"/>
      <c r="M182" s="876"/>
      <c r="N182" s="792"/>
      <c r="O182" s="829"/>
      <c r="P182" s="832"/>
      <c r="Q182" s="835"/>
      <c r="R182" s="829"/>
      <c r="S182" s="416" t="s">
        <v>168</v>
      </c>
      <c r="T182" s="427"/>
      <c r="U182" s="416" t="s">
        <v>167</v>
      </c>
      <c r="V182" s="427"/>
      <c r="W182" s="816"/>
      <c r="X182" s="817"/>
      <c r="Y182" s="416" t="s">
        <v>166</v>
      </c>
      <c r="Z182" s="426">
        <f>IF(Z180="",Z181-Z179,Z181-Z180)</f>
        <v>0</v>
      </c>
      <c r="AA182" s="416" t="s">
        <v>166</v>
      </c>
      <c r="AB182" s="426">
        <f>IF(AB180="",AB181-AB179,AB181-AB180)</f>
        <v>0</v>
      </c>
      <c r="AC182" s="416" t="s">
        <v>166</v>
      </c>
      <c r="AD182" s="426">
        <f>IF(AD180="",AD181-AD179,AD181-AD180)</f>
        <v>0</v>
      </c>
      <c r="AE182" s="478" t="s">
        <v>166</v>
      </c>
      <c r="AF182" s="477">
        <f>IF(AF180="",AF181-AF179,AF181-AF180)</f>
        <v>0</v>
      </c>
      <c r="AG182" s="478" t="s">
        <v>166</v>
      </c>
      <c r="AH182" s="477">
        <f>IF(AH180="",AH181-AH179,AH181-AH180)</f>
        <v>0</v>
      </c>
      <c r="AI182" s="857"/>
      <c r="AJ182" s="858"/>
      <c r="AK182" s="792"/>
      <c r="AL182" s="792"/>
      <c r="AM182" s="792"/>
      <c r="AN182" s="792"/>
      <c r="AO182" s="792"/>
      <c r="AP182" s="792"/>
    </row>
    <row r="183" spans="2:42" s="404" customFormat="1" ht="15" hidden="1" customHeight="1" x14ac:dyDescent="0.2">
      <c r="B183" s="425" t="s">
        <v>191</v>
      </c>
      <c r="C183" s="424" t="s">
        <v>667</v>
      </c>
      <c r="D183" s="423" t="s">
        <v>161</v>
      </c>
      <c r="E183" s="422" t="s">
        <v>10</v>
      </c>
      <c r="F183" s="420"/>
      <c r="G183" s="420"/>
      <c r="H183" s="419">
        <v>2017</v>
      </c>
      <c r="I183" s="418" t="s">
        <v>559</v>
      </c>
      <c r="J183" s="418" t="s">
        <v>160</v>
      </c>
      <c r="K183" s="417" t="s">
        <v>1125</v>
      </c>
      <c r="L183" s="875"/>
      <c r="M183" s="876"/>
      <c r="N183" s="792"/>
      <c r="O183" s="829"/>
      <c r="P183" s="832"/>
      <c r="Q183" s="835"/>
      <c r="R183" s="829"/>
      <c r="S183" s="416" t="s">
        <v>165</v>
      </c>
      <c r="T183" s="415">
        <v>43088</v>
      </c>
      <c r="U183" s="416" t="s">
        <v>164</v>
      </c>
      <c r="V183" s="415"/>
      <c r="W183" s="816"/>
      <c r="X183" s="817"/>
      <c r="Y183" s="816"/>
      <c r="Z183" s="817"/>
      <c r="AA183" s="816"/>
      <c r="AB183" s="817"/>
      <c r="AC183" s="816"/>
      <c r="AD183" s="817"/>
      <c r="AE183" s="857"/>
      <c r="AF183" s="858"/>
      <c r="AG183" s="857"/>
      <c r="AH183" s="858"/>
      <c r="AI183" s="857"/>
      <c r="AJ183" s="858"/>
      <c r="AK183" s="792"/>
      <c r="AL183" s="792"/>
      <c r="AM183" s="792"/>
      <c r="AN183" s="792"/>
      <c r="AO183" s="792"/>
      <c r="AP183" s="792"/>
    </row>
    <row r="184" spans="2:42" s="404" customFormat="1" ht="15" hidden="1" customHeight="1" thickBot="1" x14ac:dyDescent="0.25">
      <c r="B184" s="414" t="s">
        <v>191</v>
      </c>
      <c r="C184" s="413" t="s">
        <v>667</v>
      </c>
      <c r="D184" s="412" t="s">
        <v>161</v>
      </c>
      <c r="E184" s="411" t="s">
        <v>10</v>
      </c>
      <c r="F184" s="409"/>
      <c r="G184" s="409"/>
      <c r="H184" s="408">
        <v>2017</v>
      </c>
      <c r="I184" s="407" t="s">
        <v>559</v>
      </c>
      <c r="J184" s="407" t="s">
        <v>160</v>
      </c>
      <c r="K184" s="495" t="s">
        <v>1125</v>
      </c>
      <c r="L184" s="877"/>
      <c r="M184" s="878"/>
      <c r="N184" s="793"/>
      <c r="O184" s="830"/>
      <c r="P184" s="833"/>
      <c r="Q184" s="836"/>
      <c r="R184" s="830"/>
      <c r="S184" s="406" t="s">
        <v>158</v>
      </c>
      <c r="T184" s="451"/>
      <c r="U184" s="820"/>
      <c r="V184" s="821"/>
      <c r="W184" s="818"/>
      <c r="X184" s="819"/>
      <c r="Y184" s="818"/>
      <c r="Z184" s="819"/>
      <c r="AA184" s="818"/>
      <c r="AB184" s="819"/>
      <c r="AC184" s="818"/>
      <c r="AD184" s="819"/>
      <c r="AE184" s="859"/>
      <c r="AF184" s="860"/>
      <c r="AG184" s="859"/>
      <c r="AH184" s="860"/>
      <c r="AI184" s="859"/>
      <c r="AJ184" s="860"/>
      <c r="AK184" s="793"/>
      <c r="AL184" s="793"/>
      <c r="AM184" s="793"/>
      <c r="AN184" s="793"/>
      <c r="AO184" s="793"/>
      <c r="AP184" s="793"/>
    </row>
    <row r="185" spans="2:42" s="404" customFormat="1" ht="12.75" hidden="1" customHeight="1" thickTop="1" x14ac:dyDescent="0.2">
      <c r="B185" s="445" t="s">
        <v>191</v>
      </c>
      <c r="C185" s="444" t="s">
        <v>664</v>
      </c>
      <c r="D185" s="443" t="s">
        <v>161</v>
      </c>
      <c r="E185" s="442" t="s">
        <v>10</v>
      </c>
      <c r="F185" s="440"/>
      <c r="G185" s="440"/>
      <c r="H185" s="419">
        <v>2017</v>
      </c>
      <c r="I185" s="418" t="s">
        <v>559</v>
      </c>
      <c r="J185" s="418" t="s">
        <v>160</v>
      </c>
      <c r="K185" s="439" t="s">
        <v>663</v>
      </c>
      <c r="L185" s="873" t="s">
        <v>665</v>
      </c>
      <c r="M185" s="874"/>
      <c r="N185" s="894" t="s">
        <v>661</v>
      </c>
      <c r="O185" s="930" t="s">
        <v>663</v>
      </c>
      <c r="P185" s="933"/>
      <c r="Q185" s="936"/>
      <c r="R185" s="930" t="s">
        <v>559</v>
      </c>
      <c r="S185" s="466" t="s">
        <v>184</v>
      </c>
      <c r="T185" s="580">
        <v>500000</v>
      </c>
      <c r="U185" s="466" t="s">
        <v>183</v>
      </c>
      <c r="V185" s="581"/>
      <c r="W185" s="466" t="s">
        <v>182</v>
      </c>
      <c r="X185" s="582">
        <f>T185</f>
        <v>500000</v>
      </c>
      <c r="Y185" s="466" t="s">
        <v>181</v>
      </c>
      <c r="Z185" s="467"/>
      <c r="AA185" s="466" t="s">
        <v>181</v>
      </c>
      <c r="AB185" s="467"/>
      <c r="AC185" s="466" t="s">
        <v>181</v>
      </c>
      <c r="AD185" s="467"/>
      <c r="AE185" s="466" t="s">
        <v>181</v>
      </c>
      <c r="AF185" s="467"/>
      <c r="AG185" s="466" t="s">
        <v>181</v>
      </c>
      <c r="AH185" s="467"/>
      <c r="AI185" s="466" t="s">
        <v>180</v>
      </c>
      <c r="AJ185" s="465"/>
      <c r="AK185" s="894" t="s">
        <v>238</v>
      </c>
      <c r="AL185" s="894" t="s">
        <v>238</v>
      </c>
      <c r="AM185" s="894" t="s">
        <v>238</v>
      </c>
      <c r="AN185" s="894" t="s">
        <v>238</v>
      </c>
      <c r="AO185" s="894" t="s">
        <v>238</v>
      </c>
      <c r="AP185" s="894" t="s">
        <v>238</v>
      </c>
    </row>
    <row r="186" spans="2:42" s="404" customFormat="1" ht="15" hidden="1" customHeight="1" x14ac:dyDescent="0.2">
      <c r="B186" s="425" t="s">
        <v>191</v>
      </c>
      <c r="C186" s="424" t="s">
        <v>664</v>
      </c>
      <c r="D186" s="423" t="s">
        <v>161</v>
      </c>
      <c r="E186" s="422" t="s">
        <v>10</v>
      </c>
      <c r="F186" s="420"/>
      <c r="G186" s="420"/>
      <c r="H186" s="419">
        <v>2017</v>
      </c>
      <c r="I186" s="418" t="s">
        <v>559</v>
      </c>
      <c r="J186" s="418" t="s">
        <v>160</v>
      </c>
      <c r="K186" s="417" t="s">
        <v>663</v>
      </c>
      <c r="L186" s="875"/>
      <c r="M186" s="876"/>
      <c r="N186" s="895"/>
      <c r="O186" s="931"/>
      <c r="P186" s="934"/>
      <c r="Q186" s="937"/>
      <c r="R186" s="931"/>
      <c r="S186" s="463" t="s">
        <v>179</v>
      </c>
      <c r="T186" s="583"/>
      <c r="U186" s="463" t="s">
        <v>177</v>
      </c>
      <c r="V186" s="584"/>
      <c r="W186" s="463" t="s">
        <v>176</v>
      </c>
      <c r="X186" s="585">
        <f>X185</f>
        <v>500000</v>
      </c>
      <c r="Y186" s="463" t="s">
        <v>175</v>
      </c>
      <c r="Z186" s="462"/>
      <c r="AA186" s="463" t="s">
        <v>175</v>
      </c>
      <c r="AB186" s="462"/>
      <c r="AC186" s="463" t="s">
        <v>175</v>
      </c>
      <c r="AD186" s="462"/>
      <c r="AE186" s="463" t="s">
        <v>175</v>
      </c>
      <c r="AF186" s="462"/>
      <c r="AG186" s="463" t="s">
        <v>175</v>
      </c>
      <c r="AH186" s="462"/>
      <c r="AI186" s="463" t="s">
        <v>174</v>
      </c>
      <c r="AJ186" s="464"/>
      <c r="AK186" s="895"/>
      <c r="AL186" s="895"/>
      <c r="AM186" s="895"/>
      <c r="AN186" s="895"/>
      <c r="AO186" s="895"/>
      <c r="AP186" s="895"/>
    </row>
    <row r="187" spans="2:42" s="404" customFormat="1" ht="39" hidden="1" customHeight="1" x14ac:dyDescent="0.2">
      <c r="B187" s="425" t="s">
        <v>191</v>
      </c>
      <c r="C187" s="424" t="s">
        <v>664</v>
      </c>
      <c r="D187" s="423" t="s">
        <v>161</v>
      </c>
      <c r="E187" s="422" t="s">
        <v>10</v>
      </c>
      <c r="F187" s="420"/>
      <c r="G187" s="420"/>
      <c r="H187" s="419">
        <v>2017</v>
      </c>
      <c r="I187" s="418" t="s">
        <v>559</v>
      </c>
      <c r="J187" s="418" t="s">
        <v>160</v>
      </c>
      <c r="K187" s="417" t="s">
        <v>663</v>
      </c>
      <c r="L187" s="875"/>
      <c r="M187" s="876"/>
      <c r="N187" s="895"/>
      <c r="O187" s="931"/>
      <c r="P187" s="934"/>
      <c r="Q187" s="937"/>
      <c r="R187" s="931"/>
      <c r="S187" s="463" t="s">
        <v>173</v>
      </c>
      <c r="T187" s="450"/>
      <c r="U187" s="463" t="s">
        <v>171</v>
      </c>
      <c r="V187" s="586"/>
      <c r="W187" s="463" t="s">
        <v>170</v>
      </c>
      <c r="X187" s="585"/>
      <c r="Y187" s="463" t="s">
        <v>169</v>
      </c>
      <c r="Z187" s="462"/>
      <c r="AA187" s="463" t="s">
        <v>169</v>
      </c>
      <c r="AB187" s="462"/>
      <c r="AC187" s="463" t="s">
        <v>169</v>
      </c>
      <c r="AD187" s="462"/>
      <c r="AE187" s="463" t="s">
        <v>169</v>
      </c>
      <c r="AF187" s="462"/>
      <c r="AG187" s="463" t="s">
        <v>169</v>
      </c>
      <c r="AH187" s="462"/>
      <c r="AI187" s="781"/>
      <c r="AJ187" s="782"/>
      <c r="AK187" s="895"/>
      <c r="AL187" s="895"/>
      <c r="AM187" s="895"/>
      <c r="AN187" s="895"/>
      <c r="AO187" s="895"/>
      <c r="AP187" s="895"/>
    </row>
    <row r="188" spans="2:42" s="404" customFormat="1" ht="15" hidden="1" customHeight="1" x14ac:dyDescent="0.2">
      <c r="B188" s="425" t="s">
        <v>191</v>
      </c>
      <c r="C188" s="424" t="s">
        <v>664</v>
      </c>
      <c r="D188" s="423" t="s">
        <v>161</v>
      </c>
      <c r="E188" s="422" t="s">
        <v>10</v>
      </c>
      <c r="F188" s="420"/>
      <c r="G188" s="420"/>
      <c r="H188" s="419">
        <v>2017</v>
      </c>
      <c r="I188" s="418" t="s">
        <v>559</v>
      </c>
      <c r="J188" s="418" t="s">
        <v>160</v>
      </c>
      <c r="K188" s="417" t="s">
        <v>663</v>
      </c>
      <c r="L188" s="875"/>
      <c r="M188" s="876"/>
      <c r="N188" s="895"/>
      <c r="O188" s="931"/>
      <c r="P188" s="934"/>
      <c r="Q188" s="937"/>
      <c r="R188" s="931"/>
      <c r="S188" s="463" t="s">
        <v>168</v>
      </c>
      <c r="T188" s="586"/>
      <c r="U188" s="463" t="s">
        <v>167</v>
      </c>
      <c r="V188" s="586"/>
      <c r="W188" s="781"/>
      <c r="X188" s="782"/>
      <c r="Y188" s="463" t="s">
        <v>166</v>
      </c>
      <c r="Z188" s="462">
        <f>IF(Z186="",Z187-Z185,Z187-Z186)</f>
        <v>0</v>
      </c>
      <c r="AA188" s="463" t="s">
        <v>166</v>
      </c>
      <c r="AB188" s="462">
        <f>IF(AB186="",AB187-AB185,AB187-AB186)</f>
        <v>0</v>
      </c>
      <c r="AC188" s="463" t="s">
        <v>166</v>
      </c>
      <c r="AD188" s="462">
        <f>IF(AD186="",AD187-AD185,AD187-AD186)</f>
        <v>0</v>
      </c>
      <c r="AE188" s="463" t="s">
        <v>166</v>
      </c>
      <c r="AF188" s="462">
        <f>IF(AF186="",AF187-AF185,AF187-AF186)</f>
        <v>0</v>
      </c>
      <c r="AG188" s="463" t="s">
        <v>166</v>
      </c>
      <c r="AH188" s="462">
        <f>IF(AH186="",AH187-AH185,AH187-AH186)</f>
        <v>0</v>
      </c>
      <c r="AI188" s="781"/>
      <c r="AJ188" s="782"/>
      <c r="AK188" s="895"/>
      <c r="AL188" s="895"/>
      <c r="AM188" s="895"/>
      <c r="AN188" s="895"/>
      <c r="AO188" s="895"/>
      <c r="AP188" s="895"/>
    </row>
    <row r="189" spans="2:42" s="404" customFormat="1" ht="15" hidden="1" customHeight="1" x14ac:dyDescent="0.2">
      <c r="B189" s="425" t="s">
        <v>191</v>
      </c>
      <c r="C189" s="424" t="s">
        <v>664</v>
      </c>
      <c r="D189" s="423" t="s">
        <v>161</v>
      </c>
      <c r="E189" s="422" t="s">
        <v>10</v>
      </c>
      <c r="F189" s="420"/>
      <c r="G189" s="420"/>
      <c r="H189" s="419">
        <v>2017</v>
      </c>
      <c r="I189" s="418" t="s">
        <v>559</v>
      </c>
      <c r="J189" s="418" t="s">
        <v>160</v>
      </c>
      <c r="K189" s="417" t="s">
        <v>663</v>
      </c>
      <c r="L189" s="875"/>
      <c r="M189" s="876"/>
      <c r="N189" s="895"/>
      <c r="O189" s="931"/>
      <c r="P189" s="934"/>
      <c r="Q189" s="937"/>
      <c r="R189" s="931"/>
      <c r="S189" s="463" t="s">
        <v>165</v>
      </c>
      <c r="T189" s="584">
        <v>43088</v>
      </c>
      <c r="U189" s="463" t="s">
        <v>164</v>
      </c>
      <c r="V189" s="584"/>
      <c r="W189" s="781"/>
      <c r="X189" s="782"/>
      <c r="Y189" s="781"/>
      <c r="Z189" s="782"/>
      <c r="AA189" s="781"/>
      <c r="AB189" s="782"/>
      <c r="AC189" s="781"/>
      <c r="AD189" s="782"/>
      <c r="AE189" s="781"/>
      <c r="AF189" s="782"/>
      <c r="AG189" s="781"/>
      <c r="AH189" s="782"/>
      <c r="AI189" s="781"/>
      <c r="AJ189" s="782"/>
      <c r="AK189" s="895"/>
      <c r="AL189" s="895"/>
      <c r="AM189" s="895"/>
      <c r="AN189" s="895"/>
      <c r="AO189" s="895"/>
      <c r="AP189" s="895"/>
    </row>
    <row r="190" spans="2:42" s="404" customFormat="1" ht="15" hidden="1" customHeight="1" thickBot="1" x14ac:dyDescent="0.25">
      <c r="B190" s="414" t="s">
        <v>191</v>
      </c>
      <c r="C190" s="413" t="s">
        <v>664</v>
      </c>
      <c r="D190" s="412" t="s">
        <v>161</v>
      </c>
      <c r="E190" s="411" t="s">
        <v>10</v>
      </c>
      <c r="F190" s="409"/>
      <c r="G190" s="409"/>
      <c r="H190" s="408">
        <v>2017</v>
      </c>
      <c r="I190" s="407" t="s">
        <v>559</v>
      </c>
      <c r="J190" s="407" t="s">
        <v>160</v>
      </c>
      <c r="K190" s="407" t="s">
        <v>663</v>
      </c>
      <c r="L190" s="877"/>
      <c r="M190" s="878"/>
      <c r="N190" s="896"/>
      <c r="O190" s="932"/>
      <c r="P190" s="935"/>
      <c r="Q190" s="938"/>
      <c r="R190" s="932"/>
      <c r="S190" s="587" t="s">
        <v>158</v>
      </c>
      <c r="T190" s="588"/>
      <c r="U190" s="939"/>
      <c r="V190" s="940"/>
      <c r="W190" s="783"/>
      <c r="X190" s="784"/>
      <c r="Y190" s="783"/>
      <c r="Z190" s="784"/>
      <c r="AA190" s="783"/>
      <c r="AB190" s="784"/>
      <c r="AC190" s="783"/>
      <c r="AD190" s="784"/>
      <c r="AE190" s="783"/>
      <c r="AF190" s="784"/>
      <c r="AG190" s="783"/>
      <c r="AH190" s="784"/>
      <c r="AI190" s="783"/>
      <c r="AJ190" s="784"/>
      <c r="AK190" s="896"/>
      <c r="AL190" s="896"/>
      <c r="AM190" s="896"/>
      <c r="AN190" s="896"/>
      <c r="AO190" s="896"/>
      <c r="AP190" s="896"/>
    </row>
    <row r="191" spans="2:42" s="404" customFormat="1" ht="12.75" customHeight="1" thickTop="1" x14ac:dyDescent="0.2">
      <c r="B191" s="445" t="s">
        <v>196</v>
      </c>
      <c r="C191" s="444" t="s">
        <v>281</v>
      </c>
      <c r="D191" s="443" t="s">
        <v>161</v>
      </c>
      <c r="E191" s="442" t="s">
        <v>50</v>
      </c>
      <c r="F191" s="440">
        <v>43452</v>
      </c>
      <c r="G191" s="440">
        <v>43543</v>
      </c>
      <c r="H191" s="419">
        <v>2017</v>
      </c>
      <c r="I191" s="418" t="s">
        <v>559</v>
      </c>
      <c r="J191" s="418" t="s">
        <v>160</v>
      </c>
      <c r="K191" s="439" t="s">
        <v>663</v>
      </c>
      <c r="L191" s="873" t="s">
        <v>1914</v>
      </c>
      <c r="M191" s="874"/>
      <c r="N191" s="894" t="s">
        <v>661</v>
      </c>
      <c r="O191" s="930" t="s">
        <v>663</v>
      </c>
      <c r="P191" s="933"/>
      <c r="Q191" s="936"/>
      <c r="R191" s="930" t="s">
        <v>559</v>
      </c>
      <c r="S191" s="466" t="s">
        <v>184</v>
      </c>
      <c r="T191" s="580">
        <v>500000</v>
      </c>
      <c r="U191" s="466" t="s">
        <v>183</v>
      </c>
      <c r="V191" s="581"/>
      <c r="W191" s="466" t="s">
        <v>182</v>
      </c>
      <c r="X191" s="582">
        <f>T191</f>
        <v>500000</v>
      </c>
      <c r="Y191" s="466" t="s">
        <v>181</v>
      </c>
      <c r="Z191" s="467"/>
      <c r="AA191" s="466" t="s">
        <v>181</v>
      </c>
      <c r="AB191" s="467"/>
      <c r="AC191" s="466" t="s">
        <v>181</v>
      </c>
      <c r="AD191" s="467"/>
      <c r="AE191" s="466" t="s">
        <v>181</v>
      </c>
      <c r="AF191" s="467">
        <v>1</v>
      </c>
      <c r="AG191" s="466" t="s">
        <v>181</v>
      </c>
      <c r="AH191" s="467">
        <v>1</v>
      </c>
      <c r="AI191" s="466" t="s">
        <v>180</v>
      </c>
      <c r="AJ191" s="465"/>
      <c r="AK191" s="894" t="s">
        <v>238</v>
      </c>
      <c r="AL191" s="894" t="s">
        <v>238</v>
      </c>
      <c r="AM191" s="894" t="s">
        <v>238</v>
      </c>
      <c r="AN191" s="894" t="s">
        <v>50</v>
      </c>
      <c r="AO191" s="894" t="s">
        <v>50</v>
      </c>
      <c r="AP191" s="791" t="s">
        <v>2143</v>
      </c>
    </row>
    <row r="192" spans="2:42" s="404" customFormat="1" ht="15" customHeight="1" x14ac:dyDescent="0.2">
      <c r="B192" s="425" t="s">
        <v>196</v>
      </c>
      <c r="C192" s="424" t="s">
        <v>281</v>
      </c>
      <c r="D192" s="423" t="s">
        <v>161</v>
      </c>
      <c r="E192" s="422" t="s">
        <v>50</v>
      </c>
      <c r="F192" s="420">
        <v>43452</v>
      </c>
      <c r="G192" s="420">
        <v>43543</v>
      </c>
      <c r="H192" s="419">
        <v>2017</v>
      </c>
      <c r="I192" s="418" t="s">
        <v>559</v>
      </c>
      <c r="J192" s="418" t="s">
        <v>160</v>
      </c>
      <c r="K192" s="417" t="s">
        <v>663</v>
      </c>
      <c r="L192" s="875"/>
      <c r="M192" s="876"/>
      <c r="N192" s="895"/>
      <c r="O192" s="931"/>
      <c r="P192" s="934"/>
      <c r="Q192" s="937"/>
      <c r="R192" s="931"/>
      <c r="S192" s="463" t="s">
        <v>179</v>
      </c>
      <c r="T192" s="583"/>
      <c r="U192" s="463" t="s">
        <v>177</v>
      </c>
      <c r="V192" s="584"/>
      <c r="W192" s="463" t="s">
        <v>176</v>
      </c>
      <c r="X192" s="585">
        <f>X191</f>
        <v>500000</v>
      </c>
      <c r="Y192" s="463" t="s">
        <v>175</v>
      </c>
      <c r="Z192" s="462"/>
      <c r="AA192" s="463" t="s">
        <v>175</v>
      </c>
      <c r="AB192" s="462"/>
      <c r="AC192" s="463" t="s">
        <v>175</v>
      </c>
      <c r="AD192" s="462"/>
      <c r="AE192" s="463" t="s">
        <v>175</v>
      </c>
      <c r="AF192" s="462"/>
      <c r="AG192" s="463" t="s">
        <v>175</v>
      </c>
      <c r="AH192" s="462"/>
      <c r="AI192" s="463" t="s">
        <v>174</v>
      </c>
      <c r="AJ192" s="464"/>
      <c r="AK192" s="895"/>
      <c r="AL192" s="895"/>
      <c r="AM192" s="895"/>
      <c r="AN192" s="895"/>
      <c r="AO192" s="895"/>
      <c r="AP192" s="792"/>
    </row>
    <row r="193" spans="1:42" s="404" customFormat="1" ht="39" customHeight="1" x14ac:dyDescent="0.2">
      <c r="B193" s="425" t="s">
        <v>196</v>
      </c>
      <c r="C193" s="424" t="s">
        <v>281</v>
      </c>
      <c r="D193" s="423" t="s">
        <v>161</v>
      </c>
      <c r="E193" s="422" t="s">
        <v>50</v>
      </c>
      <c r="F193" s="420">
        <v>43452</v>
      </c>
      <c r="G193" s="420">
        <v>43543</v>
      </c>
      <c r="H193" s="419">
        <v>2017</v>
      </c>
      <c r="I193" s="418" t="s">
        <v>559</v>
      </c>
      <c r="J193" s="418" t="s">
        <v>160</v>
      </c>
      <c r="K193" s="417" t="s">
        <v>663</v>
      </c>
      <c r="L193" s="875"/>
      <c r="M193" s="876"/>
      <c r="N193" s="895"/>
      <c r="O193" s="931"/>
      <c r="P193" s="934"/>
      <c r="Q193" s="937"/>
      <c r="R193" s="931"/>
      <c r="S193" s="463" t="s">
        <v>173</v>
      </c>
      <c r="T193" s="450" t="s">
        <v>559</v>
      </c>
      <c r="U193" s="463" t="s">
        <v>171</v>
      </c>
      <c r="V193" s="586"/>
      <c r="W193" s="463" t="s">
        <v>170</v>
      </c>
      <c r="X193" s="585"/>
      <c r="Y193" s="463" t="s">
        <v>169</v>
      </c>
      <c r="Z193" s="462"/>
      <c r="AA193" s="463" t="s">
        <v>169</v>
      </c>
      <c r="AB193" s="462"/>
      <c r="AC193" s="463" t="s">
        <v>169</v>
      </c>
      <c r="AD193" s="462"/>
      <c r="AE193" s="463" t="s">
        <v>169</v>
      </c>
      <c r="AF193" s="462">
        <v>1</v>
      </c>
      <c r="AG193" s="463" t="s">
        <v>169</v>
      </c>
      <c r="AH193" s="462">
        <v>1</v>
      </c>
      <c r="AI193" s="781"/>
      <c r="AJ193" s="782"/>
      <c r="AK193" s="895"/>
      <c r="AL193" s="895"/>
      <c r="AM193" s="895"/>
      <c r="AN193" s="895"/>
      <c r="AO193" s="895"/>
      <c r="AP193" s="792"/>
    </row>
    <row r="194" spans="1:42" s="404" customFormat="1" ht="15" customHeight="1" x14ac:dyDescent="0.2">
      <c r="B194" s="425" t="s">
        <v>196</v>
      </c>
      <c r="C194" s="424" t="s">
        <v>281</v>
      </c>
      <c r="D194" s="423" t="s">
        <v>161</v>
      </c>
      <c r="E194" s="422" t="s">
        <v>50</v>
      </c>
      <c r="F194" s="420">
        <v>43452</v>
      </c>
      <c r="G194" s="420">
        <v>43543</v>
      </c>
      <c r="H194" s="419">
        <v>2017</v>
      </c>
      <c r="I194" s="418" t="s">
        <v>559</v>
      </c>
      <c r="J194" s="418" t="s">
        <v>160</v>
      </c>
      <c r="K194" s="417" t="s">
        <v>663</v>
      </c>
      <c r="L194" s="875"/>
      <c r="M194" s="876"/>
      <c r="N194" s="895"/>
      <c r="O194" s="931"/>
      <c r="P194" s="934"/>
      <c r="Q194" s="937"/>
      <c r="R194" s="931"/>
      <c r="S194" s="463" t="s">
        <v>168</v>
      </c>
      <c r="T194" s="586"/>
      <c r="U194" s="463" t="s">
        <v>167</v>
      </c>
      <c r="V194" s="586"/>
      <c r="W194" s="781"/>
      <c r="X194" s="782"/>
      <c r="Y194" s="463" t="s">
        <v>166</v>
      </c>
      <c r="Z194" s="462">
        <f>IF(Z192="",Z193-Z191,Z193-Z192)</f>
        <v>0</v>
      </c>
      <c r="AA194" s="463" t="s">
        <v>166</v>
      </c>
      <c r="AB194" s="462">
        <f>IF(AB192="",AB193-AB191,AB193-AB192)</f>
        <v>0</v>
      </c>
      <c r="AC194" s="463" t="s">
        <v>166</v>
      </c>
      <c r="AD194" s="462">
        <f>IF(AD192="",AD193-AD191,AD193-AD192)</f>
        <v>0</v>
      </c>
      <c r="AE194" s="463" t="s">
        <v>166</v>
      </c>
      <c r="AF194" s="462">
        <f>IF(AF192="",AF193-AF191,AF193-AF192)</f>
        <v>0</v>
      </c>
      <c r="AG194" s="463" t="s">
        <v>166</v>
      </c>
      <c r="AH194" s="462">
        <f>IF(AH192="",AH193-AH191,AH193-AH192)</f>
        <v>0</v>
      </c>
      <c r="AI194" s="781"/>
      <c r="AJ194" s="782"/>
      <c r="AK194" s="895"/>
      <c r="AL194" s="895"/>
      <c r="AM194" s="895"/>
      <c r="AN194" s="895"/>
      <c r="AO194" s="895"/>
      <c r="AP194" s="792"/>
    </row>
    <row r="195" spans="1:42" s="404" customFormat="1" ht="15" customHeight="1" x14ac:dyDescent="0.2">
      <c r="B195" s="425" t="s">
        <v>196</v>
      </c>
      <c r="C195" s="424" t="s">
        <v>281</v>
      </c>
      <c r="D195" s="423" t="s">
        <v>161</v>
      </c>
      <c r="E195" s="422" t="s">
        <v>50</v>
      </c>
      <c r="F195" s="420">
        <v>43452</v>
      </c>
      <c r="G195" s="420">
        <v>43543</v>
      </c>
      <c r="H195" s="419">
        <v>2017</v>
      </c>
      <c r="I195" s="418" t="s">
        <v>559</v>
      </c>
      <c r="J195" s="418" t="s">
        <v>160</v>
      </c>
      <c r="K195" s="417" t="s">
        <v>663</v>
      </c>
      <c r="L195" s="875"/>
      <c r="M195" s="876"/>
      <c r="N195" s="895"/>
      <c r="O195" s="931"/>
      <c r="P195" s="934"/>
      <c r="Q195" s="937"/>
      <c r="R195" s="931"/>
      <c r="S195" s="463" t="s">
        <v>165</v>
      </c>
      <c r="T195" s="584">
        <v>43088</v>
      </c>
      <c r="U195" s="463" t="s">
        <v>164</v>
      </c>
      <c r="V195" s="584">
        <v>43543</v>
      </c>
      <c r="W195" s="781"/>
      <c r="X195" s="782"/>
      <c r="Y195" s="781"/>
      <c r="Z195" s="782"/>
      <c r="AA195" s="781"/>
      <c r="AB195" s="782"/>
      <c r="AC195" s="781"/>
      <c r="AD195" s="782"/>
      <c r="AE195" s="781"/>
      <c r="AF195" s="782"/>
      <c r="AG195" s="781"/>
      <c r="AH195" s="782"/>
      <c r="AI195" s="781"/>
      <c r="AJ195" s="782"/>
      <c r="AK195" s="895"/>
      <c r="AL195" s="895"/>
      <c r="AM195" s="895"/>
      <c r="AN195" s="895"/>
      <c r="AO195" s="895"/>
      <c r="AP195" s="792"/>
    </row>
    <row r="196" spans="1:42" s="404" customFormat="1" ht="15" customHeight="1" thickBot="1" x14ac:dyDescent="0.25">
      <c r="B196" s="414" t="s">
        <v>196</v>
      </c>
      <c r="C196" s="413" t="s">
        <v>281</v>
      </c>
      <c r="D196" s="412" t="s">
        <v>161</v>
      </c>
      <c r="E196" s="411" t="s">
        <v>50</v>
      </c>
      <c r="F196" s="409">
        <v>43452</v>
      </c>
      <c r="G196" s="409">
        <v>43543</v>
      </c>
      <c r="H196" s="408">
        <v>2017</v>
      </c>
      <c r="I196" s="407" t="s">
        <v>559</v>
      </c>
      <c r="J196" s="407" t="s">
        <v>160</v>
      </c>
      <c r="K196" s="407" t="s">
        <v>663</v>
      </c>
      <c r="L196" s="877"/>
      <c r="M196" s="878"/>
      <c r="N196" s="896"/>
      <c r="O196" s="932"/>
      <c r="P196" s="935"/>
      <c r="Q196" s="938"/>
      <c r="R196" s="932"/>
      <c r="S196" s="587" t="s">
        <v>158</v>
      </c>
      <c r="T196" s="588" t="s">
        <v>1339</v>
      </c>
      <c r="U196" s="939"/>
      <c r="V196" s="940"/>
      <c r="W196" s="783"/>
      <c r="X196" s="784"/>
      <c r="Y196" s="783"/>
      <c r="Z196" s="784"/>
      <c r="AA196" s="783"/>
      <c r="AB196" s="784"/>
      <c r="AC196" s="783"/>
      <c r="AD196" s="784"/>
      <c r="AE196" s="783"/>
      <c r="AF196" s="784"/>
      <c r="AG196" s="783"/>
      <c r="AH196" s="784"/>
      <c r="AI196" s="783"/>
      <c r="AJ196" s="784"/>
      <c r="AK196" s="896"/>
      <c r="AL196" s="896"/>
      <c r="AM196" s="896"/>
      <c r="AN196" s="896"/>
      <c r="AO196" s="896"/>
      <c r="AP196" s="793"/>
    </row>
    <row r="197" spans="1:42" s="404" customFormat="1" ht="12.75" customHeight="1" thickTop="1" x14ac:dyDescent="0.2">
      <c r="A197" s="402"/>
      <c r="B197" s="445" t="s">
        <v>246</v>
      </c>
      <c r="C197" s="444" t="s">
        <v>245</v>
      </c>
      <c r="D197" s="443" t="s">
        <v>161</v>
      </c>
      <c r="E197" s="442" t="s">
        <v>50</v>
      </c>
      <c r="F197" s="440">
        <v>44048</v>
      </c>
      <c r="G197" s="440">
        <v>44064</v>
      </c>
      <c r="H197" s="507">
        <v>2017</v>
      </c>
      <c r="I197" s="439" t="s">
        <v>185</v>
      </c>
      <c r="J197" s="439" t="s">
        <v>160</v>
      </c>
      <c r="K197" s="439" t="s">
        <v>2017</v>
      </c>
      <c r="L197" s="822" t="s">
        <v>1907</v>
      </c>
      <c r="M197" s="823"/>
      <c r="N197" s="894" t="s">
        <v>661</v>
      </c>
      <c r="O197" s="828" t="s">
        <v>475</v>
      </c>
      <c r="P197" s="831"/>
      <c r="Q197" s="834"/>
      <c r="R197" s="828" t="s">
        <v>185</v>
      </c>
      <c r="S197" s="434" t="s">
        <v>184</v>
      </c>
      <c r="T197" s="438">
        <v>500000</v>
      </c>
      <c r="U197" s="434" t="s">
        <v>183</v>
      </c>
      <c r="V197" s="437">
        <f>T202+T200-0.001</f>
        <v>44077.999000000003</v>
      </c>
      <c r="W197" s="434" t="s">
        <v>182</v>
      </c>
      <c r="X197" s="436">
        <f>T197</f>
        <v>500000</v>
      </c>
      <c r="Y197" s="434" t="s">
        <v>181</v>
      </c>
      <c r="Z197" s="435"/>
      <c r="AA197" s="434" t="s">
        <v>181</v>
      </c>
      <c r="AB197" s="435"/>
      <c r="AC197" s="434" t="s">
        <v>181</v>
      </c>
      <c r="AD197" s="435"/>
      <c r="AE197" s="434" t="s">
        <v>181</v>
      </c>
      <c r="AF197" s="435">
        <v>1</v>
      </c>
      <c r="AG197" s="434" t="s">
        <v>181</v>
      </c>
      <c r="AH197" s="435">
        <v>1</v>
      </c>
      <c r="AI197" s="434" t="s">
        <v>180</v>
      </c>
      <c r="AJ197" s="433"/>
      <c r="AK197" s="923" t="s">
        <v>1127</v>
      </c>
      <c r="AL197" s="923" t="s">
        <v>157</v>
      </c>
      <c r="AM197" s="923" t="s">
        <v>157</v>
      </c>
      <c r="AN197" s="894" t="s">
        <v>50</v>
      </c>
      <c r="AO197" s="894" t="s">
        <v>50</v>
      </c>
      <c r="AP197" s="791" t="s">
        <v>2143</v>
      </c>
    </row>
    <row r="198" spans="1:42" s="404" customFormat="1" ht="15" customHeight="1" x14ac:dyDescent="0.2">
      <c r="A198" s="402"/>
      <c r="B198" s="425" t="s">
        <v>246</v>
      </c>
      <c r="C198" s="424" t="s">
        <v>245</v>
      </c>
      <c r="D198" s="423" t="s">
        <v>161</v>
      </c>
      <c r="E198" s="422" t="s">
        <v>50</v>
      </c>
      <c r="F198" s="420">
        <v>44048</v>
      </c>
      <c r="G198" s="420">
        <v>44064</v>
      </c>
      <c r="H198" s="507">
        <v>2017</v>
      </c>
      <c r="I198" s="439" t="s">
        <v>185</v>
      </c>
      <c r="J198" s="439" t="s">
        <v>160</v>
      </c>
      <c r="K198" s="417" t="s">
        <v>2017</v>
      </c>
      <c r="L198" s="824"/>
      <c r="M198" s="825"/>
      <c r="N198" s="895"/>
      <c r="O198" s="829"/>
      <c r="P198" s="832"/>
      <c r="Q198" s="835"/>
      <c r="R198" s="829"/>
      <c r="S198" s="416" t="s">
        <v>179</v>
      </c>
      <c r="T198" s="432" t="s">
        <v>606</v>
      </c>
      <c r="U198" s="416" t="s">
        <v>177</v>
      </c>
      <c r="V198" s="415"/>
      <c r="W198" s="416" t="s">
        <v>176</v>
      </c>
      <c r="X198" s="428">
        <f t="shared" ref="X198" si="17">X197</f>
        <v>500000</v>
      </c>
      <c r="Y198" s="416" t="s">
        <v>175</v>
      </c>
      <c r="Z198" s="426"/>
      <c r="AA198" s="416" t="s">
        <v>175</v>
      </c>
      <c r="AB198" s="426"/>
      <c r="AC198" s="416" t="s">
        <v>175</v>
      </c>
      <c r="AD198" s="426"/>
      <c r="AE198" s="416" t="s">
        <v>175</v>
      </c>
      <c r="AF198" s="426"/>
      <c r="AG198" s="416" t="s">
        <v>175</v>
      </c>
      <c r="AH198" s="426"/>
      <c r="AI198" s="416" t="s">
        <v>174</v>
      </c>
      <c r="AJ198" s="430"/>
      <c r="AK198" s="924"/>
      <c r="AL198" s="924"/>
      <c r="AM198" s="924"/>
      <c r="AN198" s="895"/>
      <c r="AO198" s="895"/>
      <c r="AP198" s="792"/>
    </row>
    <row r="199" spans="1:42" s="404" customFormat="1" ht="12.75" customHeight="1" x14ac:dyDescent="0.2">
      <c r="A199" s="402"/>
      <c r="B199" s="425" t="s">
        <v>246</v>
      </c>
      <c r="C199" s="424" t="s">
        <v>245</v>
      </c>
      <c r="D199" s="423" t="s">
        <v>161</v>
      </c>
      <c r="E199" s="422" t="s">
        <v>50</v>
      </c>
      <c r="F199" s="420">
        <v>44048</v>
      </c>
      <c r="G199" s="420">
        <v>44064</v>
      </c>
      <c r="H199" s="507">
        <v>2017</v>
      </c>
      <c r="I199" s="439" t="s">
        <v>185</v>
      </c>
      <c r="J199" s="439" t="s">
        <v>160</v>
      </c>
      <c r="K199" s="417" t="s">
        <v>2017</v>
      </c>
      <c r="L199" s="824"/>
      <c r="M199" s="825"/>
      <c r="N199" s="895"/>
      <c r="O199" s="829"/>
      <c r="P199" s="832"/>
      <c r="Q199" s="835"/>
      <c r="R199" s="829"/>
      <c r="S199" s="416" t="s">
        <v>173</v>
      </c>
      <c r="T199" s="578" t="s">
        <v>2004</v>
      </c>
      <c r="U199" s="416" t="s">
        <v>171</v>
      </c>
      <c r="V199" s="427"/>
      <c r="W199" s="416" t="s">
        <v>170</v>
      </c>
      <c r="X199" s="428"/>
      <c r="Y199" s="416" t="s">
        <v>169</v>
      </c>
      <c r="Z199" s="426"/>
      <c r="AA199" s="416" t="s">
        <v>169</v>
      </c>
      <c r="AB199" s="426"/>
      <c r="AC199" s="416" t="s">
        <v>169</v>
      </c>
      <c r="AD199" s="426"/>
      <c r="AE199" s="416" t="s">
        <v>169</v>
      </c>
      <c r="AF199" s="426">
        <v>1</v>
      </c>
      <c r="AG199" s="416" t="s">
        <v>169</v>
      </c>
      <c r="AH199" s="426">
        <v>1</v>
      </c>
      <c r="AI199" s="816"/>
      <c r="AJ199" s="817"/>
      <c r="AK199" s="924"/>
      <c r="AL199" s="924"/>
      <c r="AM199" s="924"/>
      <c r="AN199" s="895"/>
      <c r="AO199" s="895"/>
      <c r="AP199" s="792"/>
    </row>
    <row r="200" spans="1:42" s="404" customFormat="1" ht="15" customHeight="1" x14ac:dyDescent="0.2">
      <c r="A200" s="402"/>
      <c r="B200" s="425" t="s">
        <v>246</v>
      </c>
      <c r="C200" s="424" t="s">
        <v>245</v>
      </c>
      <c r="D200" s="423" t="s">
        <v>161</v>
      </c>
      <c r="E200" s="422" t="s">
        <v>50</v>
      </c>
      <c r="F200" s="420">
        <v>44048</v>
      </c>
      <c r="G200" s="420">
        <v>44064</v>
      </c>
      <c r="H200" s="507">
        <v>2017</v>
      </c>
      <c r="I200" s="439" t="s">
        <v>185</v>
      </c>
      <c r="J200" s="439" t="s">
        <v>160</v>
      </c>
      <c r="K200" s="417" t="s">
        <v>2017</v>
      </c>
      <c r="L200" s="824"/>
      <c r="M200" s="825"/>
      <c r="N200" s="895"/>
      <c r="O200" s="829"/>
      <c r="P200" s="832"/>
      <c r="Q200" s="835"/>
      <c r="R200" s="829"/>
      <c r="S200" s="416" t="s">
        <v>168</v>
      </c>
      <c r="T200" s="427">
        <v>30</v>
      </c>
      <c r="U200" s="416" t="s">
        <v>167</v>
      </c>
      <c r="V200" s="427"/>
      <c r="W200" s="816"/>
      <c r="X200" s="817"/>
      <c r="Y200" s="416" t="s">
        <v>166</v>
      </c>
      <c r="Z200" s="426">
        <f>IF(Z198="",Z199-Z197,Z199-Z198)</f>
        <v>0</v>
      </c>
      <c r="AA200" s="416" t="s">
        <v>166</v>
      </c>
      <c r="AB200" s="426">
        <f>IF(AB198="",AB199-AB197,AB199-AB198)</f>
        <v>0</v>
      </c>
      <c r="AC200" s="416" t="s">
        <v>166</v>
      </c>
      <c r="AD200" s="426">
        <f>IF(AD198="",AD199-AD197,AD199-AD198)</f>
        <v>0</v>
      </c>
      <c r="AE200" s="416" t="s">
        <v>166</v>
      </c>
      <c r="AF200" s="426">
        <f>IF(AF198="",AF199-AF197,AF199-AF198)</f>
        <v>0</v>
      </c>
      <c r="AG200" s="416" t="s">
        <v>166</v>
      </c>
      <c r="AH200" s="426">
        <f>IF(AH198="",AH199-AH197,AH199-AH198)</f>
        <v>0</v>
      </c>
      <c r="AI200" s="816"/>
      <c r="AJ200" s="817"/>
      <c r="AK200" s="924"/>
      <c r="AL200" s="924"/>
      <c r="AM200" s="924"/>
      <c r="AN200" s="895"/>
      <c r="AO200" s="895"/>
      <c r="AP200" s="792"/>
    </row>
    <row r="201" spans="1:42" s="404" customFormat="1" ht="15" customHeight="1" x14ac:dyDescent="0.2">
      <c r="A201" s="402"/>
      <c r="B201" s="425" t="s">
        <v>246</v>
      </c>
      <c r="C201" s="424" t="s">
        <v>245</v>
      </c>
      <c r="D201" s="423" t="s">
        <v>161</v>
      </c>
      <c r="E201" s="422" t="s">
        <v>50</v>
      </c>
      <c r="F201" s="420">
        <v>44048</v>
      </c>
      <c r="G201" s="420">
        <v>44064</v>
      </c>
      <c r="H201" s="507">
        <v>2017</v>
      </c>
      <c r="I201" s="439" t="s">
        <v>185</v>
      </c>
      <c r="J201" s="439" t="s">
        <v>160</v>
      </c>
      <c r="K201" s="417" t="s">
        <v>2017</v>
      </c>
      <c r="L201" s="824"/>
      <c r="M201" s="825"/>
      <c r="N201" s="895"/>
      <c r="O201" s="829"/>
      <c r="P201" s="832"/>
      <c r="Q201" s="835"/>
      <c r="R201" s="829"/>
      <c r="S201" s="416" t="s">
        <v>165</v>
      </c>
      <c r="T201" s="415"/>
      <c r="U201" s="416" t="s">
        <v>164</v>
      </c>
      <c r="V201" s="415">
        <v>44064</v>
      </c>
      <c r="W201" s="816"/>
      <c r="X201" s="817"/>
      <c r="Y201" s="816"/>
      <c r="Z201" s="817"/>
      <c r="AA201" s="816"/>
      <c r="AB201" s="817"/>
      <c r="AC201" s="816"/>
      <c r="AD201" s="817"/>
      <c r="AE201" s="816"/>
      <c r="AF201" s="817"/>
      <c r="AG201" s="816"/>
      <c r="AH201" s="817"/>
      <c r="AI201" s="816"/>
      <c r="AJ201" s="817"/>
      <c r="AK201" s="924"/>
      <c r="AL201" s="924"/>
      <c r="AM201" s="924"/>
      <c r="AN201" s="895"/>
      <c r="AO201" s="895"/>
      <c r="AP201" s="792"/>
    </row>
    <row r="202" spans="1:42" s="404" customFormat="1" ht="15" customHeight="1" thickBot="1" x14ac:dyDescent="0.25">
      <c r="A202" s="402"/>
      <c r="B202" s="414" t="s">
        <v>246</v>
      </c>
      <c r="C202" s="413" t="s">
        <v>245</v>
      </c>
      <c r="D202" s="412" t="s">
        <v>161</v>
      </c>
      <c r="E202" s="411" t="s">
        <v>50</v>
      </c>
      <c r="F202" s="409">
        <v>44048</v>
      </c>
      <c r="G202" s="409">
        <v>44064</v>
      </c>
      <c r="H202" s="408">
        <v>2017</v>
      </c>
      <c r="I202" s="407" t="s">
        <v>185</v>
      </c>
      <c r="J202" s="407" t="s">
        <v>160</v>
      </c>
      <c r="K202" s="495" t="s">
        <v>2017</v>
      </c>
      <c r="L202" s="826"/>
      <c r="M202" s="827"/>
      <c r="N202" s="896"/>
      <c r="O202" s="830"/>
      <c r="P202" s="833"/>
      <c r="Q202" s="836"/>
      <c r="R202" s="830"/>
      <c r="S202" s="406" t="s">
        <v>158</v>
      </c>
      <c r="T202" s="451">
        <v>44048</v>
      </c>
      <c r="U202" s="820"/>
      <c r="V202" s="821"/>
      <c r="W202" s="818"/>
      <c r="X202" s="819"/>
      <c r="Y202" s="818"/>
      <c r="Z202" s="819"/>
      <c r="AA202" s="818"/>
      <c r="AB202" s="819"/>
      <c r="AC202" s="818"/>
      <c r="AD202" s="819"/>
      <c r="AE202" s="818"/>
      <c r="AF202" s="819"/>
      <c r="AG202" s="818"/>
      <c r="AH202" s="819"/>
      <c r="AI202" s="818"/>
      <c r="AJ202" s="819"/>
      <c r="AK202" s="925"/>
      <c r="AL202" s="925"/>
      <c r="AM202" s="925"/>
      <c r="AN202" s="896"/>
      <c r="AO202" s="896"/>
      <c r="AP202" s="793"/>
    </row>
    <row r="203" spans="1:42" s="404" customFormat="1" ht="12.75" customHeight="1" thickTop="1" x14ac:dyDescent="0.2">
      <c r="A203" s="402"/>
      <c r="B203" s="445" t="s">
        <v>246</v>
      </c>
      <c r="C203" s="444" t="s">
        <v>660</v>
      </c>
      <c r="D203" s="443" t="s">
        <v>161</v>
      </c>
      <c r="E203" s="442" t="s">
        <v>50</v>
      </c>
      <c r="F203" s="440"/>
      <c r="G203" s="440"/>
      <c r="H203" s="507"/>
      <c r="I203" s="439" t="s">
        <v>185</v>
      </c>
      <c r="J203" s="439" t="s">
        <v>160</v>
      </c>
      <c r="K203" s="439" t="s">
        <v>2017</v>
      </c>
      <c r="L203" s="822" t="s">
        <v>662</v>
      </c>
      <c r="M203" s="823"/>
      <c r="N203" s="894" t="s">
        <v>661</v>
      </c>
      <c r="O203" s="828" t="s">
        <v>475</v>
      </c>
      <c r="P203" s="831"/>
      <c r="Q203" s="834"/>
      <c r="R203" s="828" t="s">
        <v>185</v>
      </c>
      <c r="S203" s="434" t="s">
        <v>184</v>
      </c>
      <c r="T203" s="438">
        <v>500000</v>
      </c>
      <c r="U203" s="434" t="s">
        <v>183</v>
      </c>
      <c r="V203" s="437"/>
      <c r="W203" s="434" t="s">
        <v>182</v>
      </c>
      <c r="X203" s="436">
        <f>T203</f>
        <v>500000</v>
      </c>
      <c r="Y203" s="434" t="s">
        <v>181</v>
      </c>
      <c r="Z203" s="435"/>
      <c r="AA203" s="434" t="s">
        <v>181</v>
      </c>
      <c r="AB203" s="435"/>
      <c r="AC203" s="434" t="s">
        <v>181</v>
      </c>
      <c r="AD203" s="435"/>
      <c r="AE203" s="434" t="s">
        <v>181</v>
      </c>
      <c r="AF203" s="435">
        <v>1</v>
      </c>
      <c r="AG203" s="434" t="s">
        <v>181</v>
      </c>
      <c r="AH203" s="435">
        <v>1</v>
      </c>
      <c r="AI203" s="434" t="s">
        <v>180</v>
      </c>
      <c r="AJ203" s="433"/>
      <c r="AK203" s="923" t="s">
        <v>1127</v>
      </c>
      <c r="AL203" s="923" t="s">
        <v>157</v>
      </c>
      <c r="AM203" s="923" t="s">
        <v>157</v>
      </c>
      <c r="AN203" s="894" t="s">
        <v>50</v>
      </c>
      <c r="AO203" s="894" t="s">
        <v>50</v>
      </c>
      <c r="AP203" s="791" t="s">
        <v>2143</v>
      </c>
    </row>
    <row r="204" spans="1:42" s="404" customFormat="1" ht="15" customHeight="1" x14ac:dyDescent="0.2">
      <c r="A204" s="402"/>
      <c r="B204" s="425" t="s">
        <v>246</v>
      </c>
      <c r="C204" s="424" t="s">
        <v>660</v>
      </c>
      <c r="D204" s="423" t="s">
        <v>161</v>
      </c>
      <c r="E204" s="422" t="s">
        <v>50</v>
      </c>
      <c r="F204" s="420"/>
      <c r="G204" s="420"/>
      <c r="H204" s="507"/>
      <c r="I204" s="439" t="s">
        <v>185</v>
      </c>
      <c r="J204" s="439" t="s">
        <v>160</v>
      </c>
      <c r="K204" s="417" t="s">
        <v>2017</v>
      </c>
      <c r="L204" s="824"/>
      <c r="M204" s="825"/>
      <c r="N204" s="895"/>
      <c r="O204" s="829"/>
      <c r="P204" s="832"/>
      <c r="Q204" s="835"/>
      <c r="R204" s="829"/>
      <c r="S204" s="416" t="s">
        <v>179</v>
      </c>
      <c r="T204" s="432" t="s">
        <v>606</v>
      </c>
      <c r="U204" s="416" t="s">
        <v>177</v>
      </c>
      <c r="V204" s="415"/>
      <c r="W204" s="416" t="s">
        <v>176</v>
      </c>
      <c r="X204" s="428">
        <f t="shared" ref="X204" si="18">X203</f>
        <v>500000</v>
      </c>
      <c r="Y204" s="416" t="s">
        <v>175</v>
      </c>
      <c r="Z204" s="426"/>
      <c r="AA204" s="416" t="s">
        <v>175</v>
      </c>
      <c r="AB204" s="426"/>
      <c r="AC204" s="416" t="s">
        <v>175</v>
      </c>
      <c r="AD204" s="426"/>
      <c r="AE204" s="416" t="s">
        <v>175</v>
      </c>
      <c r="AF204" s="426"/>
      <c r="AG204" s="416" t="s">
        <v>175</v>
      </c>
      <c r="AH204" s="426"/>
      <c r="AI204" s="416" t="s">
        <v>174</v>
      </c>
      <c r="AJ204" s="430"/>
      <c r="AK204" s="924"/>
      <c r="AL204" s="924"/>
      <c r="AM204" s="924"/>
      <c r="AN204" s="895"/>
      <c r="AO204" s="895"/>
      <c r="AP204" s="792"/>
    </row>
    <row r="205" spans="1:42" s="404" customFormat="1" ht="12.75" customHeight="1" x14ac:dyDescent="0.2">
      <c r="A205" s="402"/>
      <c r="B205" s="425" t="s">
        <v>246</v>
      </c>
      <c r="C205" s="424" t="s">
        <v>660</v>
      </c>
      <c r="D205" s="423" t="s">
        <v>161</v>
      </c>
      <c r="E205" s="422" t="s">
        <v>50</v>
      </c>
      <c r="F205" s="420"/>
      <c r="G205" s="420"/>
      <c r="H205" s="507"/>
      <c r="I205" s="439" t="s">
        <v>185</v>
      </c>
      <c r="J205" s="439" t="s">
        <v>160</v>
      </c>
      <c r="K205" s="417" t="s">
        <v>2017</v>
      </c>
      <c r="L205" s="824"/>
      <c r="M205" s="825"/>
      <c r="N205" s="895"/>
      <c r="O205" s="829"/>
      <c r="P205" s="832"/>
      <c r="Q205" s="835"/>
      <c r="R205" s="829"/>
      <c r="S205" s="416" t="s">
        <v>173</v>
      </c>
      <c r="T205" s="578" t="s">
        <v>2004</v>
      </c>
      <c r="U205" s="416" t="s">
        <v>171</v>
      </c>
      <c r="V205" s="427"/>
      <c r="W205" s="416" t="s">
        <v>170</v>
      </c>
      <c r="X205" s="428"/>
      <c r="Y205" s="416" t="s">
        <v>169</v>
      </c>
      <c r="Z205" s="426"/>
      <c r="AA205" s="416" t="s">
        <v>169</v>
      </c>
      <c r="AB205" s="426"/>
      <c r="AC205" s="416" t="s">
        <v>169</v>
      </c>
      <c r="AD205" s="426"/>
      <c r="AE205" s="416" t="s">
        <v>169</v>
      </c>
      <c r="AF205" s="426">
        <v>1</v>
      </c>
      <c r="AG205" s="416" t="s">
        <v>169</v>
      </c>
      <c r="AH205" s="426">
        <v>1</v>
      </c>
      <c r="AI205" s="816"/>
      <c r="AJ205" s="817"/>
      <c r="AK205" s="924"/>
      <c r="AL205" s="924"/>
      <c r="AM205" s="924"/>
      <c r="AN205" s="895"/>
      <c r="AO205" s="895"/>
      <c r="AP205" s="792"/>
    </row>
    <row r="206" spans="1:42" s="404" customFormat="1" ht="15" customHeight="1" x14ac:dyDescent="0.2">
      <c r="A206" s="402"/>
      <c r="B206" s="425" t="s">
        <v>246</v>
      </c>
      <c r="C206" s="424" t="s">
        <v>660</v>
      </c>
      <c r="D206" s="423" t="s">
        <v>161</v>
      </c>
      <c r="E206" s="422" t="s">
        <v>50</v>
      </c>
      <c r="F206" s="420"/>
      <c r="G206" s="420"/>
      <c r="H206" s="507"/>
      <c r="I206" s="439" t="s">
        <v>185</v>
      </c>
      <c r="J206" s="439" t="s">
        <v>160</v>
      </c>
      <c r="K206" s="417" t="s">
        <v>2017</v>
      </c>
      <c r="L206" s="824"/>
      <c r="M206" s="825"/>
      <c r="N206" s="895"/>
      <c r="O206" s="829"/>
      <c r="P206" s="832"/>
      <c r="Q206" s="835"/>
      <c r="R206" s="829"/>
      <c r="S206" s="416" t="s">
        <v>168</v>
      </c>
      <c r="T206" s="427"/>
      <c r="U206" s="416" t="s">
        <v>167</v>
      </c>
      <c r="V206" s="427"/>
      <c r="W206" s="816"/>
      <c r="X206" s="817"/>
      <c r="Y206" s="416" t="s">
        <v>166</v>
      </c>
      <c r="Z206" s="426">
        <f>IF(Z204="",Z205-Z203,Z205-Z204)</f>
        <v>0</v>
      </c>
      <c r="AA206" s="416" t="s">
        <v>166</v>
      </c>
      <c r="AB206" s="426">
        <f>IF(AB204="",AB205-AB203,AB205-AB204)</f>
        <v>0</v>
      </c>
      <c r="AC206" s="416" t="s">
        <v>166</v>
      </c>
      <c r="AD206" s="426">
        <f>IF(AD204="",AD205-AD203,AD205-AD204)</f>
        <v>0</v>
      </c>
      <c r="AE206" s="416" t="s">
        <v>166</v>
      </c>
      <c r="AF206" s="426">
        <f>IF(AF204="",AF205-AF203,AF205-AF204)</f>
        <v>0</v>
      </c>
      <c r="AG206" s="416" t="s">
        <v>166</v>
      </c>
      <c r="AH206" s="426">
        <f>IF(AH204="",AH205-AH203,AH205-AH204)</f>
        <v>0</v>
      </c>
      <c r="AI206" s="816"/>
      <c r="AJ206" s="817"/>
      <c r="AK206" s="924"/>
      <c r="AL206" s="924"/>
      <c r="AM206" s="924"/>
      <c r="AN206" s="895"/>
      <c r="AO206" s="895"/>
      <c r="AP206" s="792"/>
    </row>
    <row r="207" spans="1:42" s="404" customFormat="1" ht="15" customHeight="1" x14ac:dyDescent="0.2">
      <c r="A207" s="402"/>
      <c r="B207" s="425" t="s">
        <v>246</v>
      </c>
      <c r="C207" s="424" t="s">
        <v>660</v>
      </c>
      <c r="D207" s="423" t="s">
        <v>161</v>
      </c>
      <c r="E207" s="422" t="s">
        <v>50</v>
      </c>
      <c r="F207" s="420"/>
      <c r="G207" s="420"/>
      <c r="H207" s="507"/>
      <c r="I207" s="439" t="s">
        <v>185</v>
      </c>
      <c r="J207" s="439" t="s">
        <v>160</v>
      </c>
      <c r="K207" s="417" t="s">
        <v>2017</v>
      </c>
      <c r="L207" s="824"/>
      <c r="M207" s="825"/>
      <c r="N207" s="895"/>
      <c r="O207" s="829"/>
      <c r="P207" s="832"/>
      <c r="Q207" s="835"/>
      <c r="R207" s="829"/>
      <c r="S207" s="416" t="s">
        <v>165</v>
      </c>
      <c r="T207" s="415"/>
      <c r="U207" s="416" t="s">
        <v>164</v>
      </c>
      <c r="V207" s="415"/>
      <c r="W207" s="816"/>
      <c r="X207" s="817"/>
      <c r="Y207" s="816"/>
      <c r="Z207" s="817"/>
      <c r="AA207" s="816"/>
      <c r="AB207" s="817"/>
      <c r="AC207" s="816"/>
      <c r="AD207" s="817"/>
      <c r="AE207" s="816"/>
      <c r="AF207" s="817"/>
      <c r="AG207" s="816"/>
      <c r="AH207" s="817"/>
      <c r="AI207" s="816"/>
      <c r="AJ207" s="817"/>
      <c r="AK207" s="924"/>
      <c r="AL207" s="924"/>
      <c r="AM207" s="924"/>
      <c r="AN207" s="895"/>
      <c r="AO207" s="895"/>
      <c r="AP207" s="792"/>
    </row>
    <row r="208" spans="1:42" s="404" customFormat="1" ht="15" customHeight="1" thickBot="1" x14ac:dyDescent="0.25">
      <c r="A208" s="402"/>
      <c r="B208" s="414" t="s">
        <v>246</v>
      </c>
      <c r="C208" s="413" t="s">
        <v>660</v>
      </c>
      <c r="D208" s="412" t="s">
        <v>161</v>
      </c>
      <c r="E208" s="411" t="s">
        <v>50</v>
      </c>
      <c r="F208" s="409"/>
      <c r="G208" s="409"/>
      <c r="H208" s="408"/>
      <c r="I208" s="407" t="s">
        <v>185</v>
      </c>
      <c r="J208" s="407" t="s">
        <v>160</v>
      </c>
      <c r="K208" s="495" t="s">
        <v>2017</v>
      </c>
      <c r="L208" s="826"/>
      <c r="M208" s="827"/>
      <c r="N208" s="896"/>
      <c r="O208" s="830"/>
      <c r="P208" s="833"/>
      <c r="Q208" s="836"/>
      <c r="R208" s="830"/>
      <c r="S208" s="406" t="s">
        <v>158</v>
      </c>
      <c r="T208" s="451"/>
      <c r="U208" s="820"/>
      <c r="V208" s="821"/>
      <c r="W208" s="818"/>
      <c r="X208" s="819"/>
      <c r="Y208" s="818"/>
      <c r="Z208" s="819"/>
      <c r="AA208" s="818"/>
      <c r="AB208" s="819"/>
      <c r="AC208" s="818"/>
      <c r="AD208" s="819"/>
      <c r="AE208" s="818"/>
      <c r="AF208" s="819"/>
      <c r="AG208" s="818"/>
      <c r="AH208" s="819"/>
      <c r="AI208" s="818"/>
      <c r="AJ208" s="819"/>
      <c r="AK208" s="925"/>
      <c r="AL208" s="925"/>
      <c r="AM208" s="925"/>
      <c r="AN208" s="896"/>
      <c r="AO208" s="896"/>
      <c r="AP208" s="793"/>
    </row>
    <row r="209" spans="2:42" s="404" customFormat="1" ht="12.75" hidden="1" customHeight="1" thickTop="1" x14ac:dyDescent="0.2">
      <c r="B209" s="445" t="s">
        <v>723</v>
      </c>
      <c r="C209" s="444" t="s">
        <v>722</v>
      </c>
      <c r="D209" s="423" t="s">
        <v>705</v>
      </c>
      <c r="E209" s="442" t="s">
        <v>10</v>
      </c>
      <c r="F209" s="440">
        <v>43298</v>
      </c>
      <c r="G209" s="440"/>
      <c r="H209" s="507">
        <v>2017</v>
      </c>
      <c r="I209" s="439" t="s">
        <v>185</v>
      </c>
      <c r="J209" s="439" t="s">
        <v>160</v>
      </c>
      <c r="K209" s="439" t="s">
        <v>1117</v>
      </c>
      <c r="L209" s="822" t="s">
        <v>1122</v>
      </c>
      <c r="M209" s="823"/>
      <c r="N209" s="791" t="s">
        <v>1121</v>
      </c>
      <c r="O209" s="828" t="s">
        <v>973</v>
      </c>
      <c r="P209" s="831">
        <v>2252.69</v>
      </c>
      <c r="Q209" s="834" t="s">
        <v>231</v>
      </c>
      <c r="R209" s="828" t="s">
        <v>185</v>
      </c>
      <c r="S209" s="434" t="s">
        <v>184</v>
      </c>
      <c r="T209" s="438">
        <v>99992356.640000001</v>
      </c>
      <c r="U209" s="434" t="s">
        <v>183</v>
      </c>
      <c r="V209" s="485">
        <v>43657</v>
      </c>
      <c r="W209" s="434" t="s">
        <v>182</v>
      </c>
      <c r="X209" s="436">
        <f>T209</f>
        <v>99992356.640000001</v>
      </c>
      <c r="Y209" s="434" t="s">
        <v>181</v>
      </c>
      <c r="Z209" s="435">
        <v>1</v>
      </c>
      <c r="AA209" s="475" t="s">
        <v>181</v>
      </c>
      <c r="AB209" s="474">
        <v>1</v>
      </c>
      <c r="AC209" s="489" t="s">
        <v>181</v>
      </c>
      <c r="AD209" s="488">
        <v>1</v>
      </c>
      <c r="AE209" s="489" t="s">
        <v>181</v>
      </c>
      <c r="AF209" s="488">
        <v>1</v>
      </c>
      <c r="AG209" s="466" t="s">
        <v>181</v>
      </c>
      <c r="AH209" s="467">
        <v>1</v>
      </c>
      <c r="AI209" s="434" t="s">
        <v>180</v>
      </c>
      <c r="AJ209" s="433">
        <v>10</v>
      </c>
      <c r="AK209" s="791" t="s">
        <v>1120</v>
      </c>
      <c r="AL209" s="791" t="s">
        <v>10</v>
      </c>
      <c r="AM209" s="791" t="s">
        <v>10</v>
      </c>
      <c r="AN209" s="791" t="s">
        <v>10</v>
      </c>
      <c r="AO209" s="791" t="s">
        <v>10</v>
      </c>
      <c r="AP209" s="791" t="s">
        <v>2125</v>
      </c>
    </row>
    <row r="210" spans="2:42" s="404" customFormat="1" ht="15" hidden="1" customHeight="1" x14ac:dyDescent="0.2">
      <c r="B210" s="425" t="s">
        <v>723</v>
      </c>
      <c r="C210" s="424" t="s">
        <v>722</v>
      </c>
      <c r="D210" s="423" t="s">
        <v>705</v>
      </c>
      <c r="E210" s="422" t="s">
        <v>10</v>
      </c>
      <c r="F210" s="440">
        <v>43298</v>
      </c>
      <c r="G210" s="420"/>
      <c r="H210" s="507">
        <v>2017</v>
      </c>
      <c r="I210" s="439" t="s">
        <v>185</v>
      </c>
      <c r="J210" s="439" t="s">
        <v>160</v>
      </c>
      <c r="K210" s="439" t="s">
        <v>1117</v>
      </c>
      <c r="L210" s="824"/>
      <c r="M210" s="825"/>
      <c r="N210" s="792"/>
      <c r="O210" s="829"/>
      <c r="P210" s="832"/>
      <c r="Q210" s="835"/>
      <c r="R210" s="829"/>
      <c r="S210" s="416" t="s">
        <v>179</v>
      </c>
      <c r="T210" s="491" t="s">
        <v>1119</v>
      </c>
      <c r="U210" s="416" t="s">
        <v>177</v>
      </c>
      <c r="V210" s="415"/>
      <c r="W210" s="416" t="s">
        <v>176</v>
      </c>
      <c r="X210" s="428">
        <f t="shared" ref="X210" si="19">X209</f>
        <v>99992356.640000001</v>
      </c>
      <c r="Y210" s="416" t="s">
        <v>175</v>
      </c>
      <c r="Z210" s="426"/>
      <c r="AA210" s="471" t="s">
        <v>175</v>
      </c>
      <c r="AB210" s="470"/>
      <c r="AC210" s="487" t="s">
        <v>175</v>
      </c>
      <c r="AD210" s="486"/>
      <c r="AE210" s="487" t="s">
        <v>175</v>
      </c>
      <c r="AF210" s="486"/>
      <c r="AG210" s="463" t="s">
        <v>175</v>
      </c>
      <c r="AH210" s="462"/>
      <c r="AI210" s="416" t="s">
        <v>174</v>
      </c>
      <c r="AJ210" s="430">
        <v>310</v>
      </c>
      <c r="AK210" s="792"/>
      <c r="AL210" s="792"/>
      <c r="AM210" s="792"/>
      <c r="AN210" s="792"/>
      <c r="AO210" s="792"/>
      <c r="AP210" s="792"/>
    </row>
    <row r="211" spans="2:42" s="404" customFormat="1" ht="13.5" hidden="1" thickTop="1" x14ac:dyDescent="0.2">
      <c r="B211" s="425" t="s">
        <v>723</v>
      </c>
      <c r="C211" s="424" t="s">
        <v>722</v>
      </c>
      <c r="D211" s="423" t="s">
        <v>705</v>
      </c>
      <c r="E211" s="422" t="s">
        <v>10</v>
      </c>
      <c r="F211" s="440">
        <v>43298</v>
      </c>
      <c r="G211" s="420"/>
      <c r="H211" s="507">
        <v>2017</v>
      </c>
      <c r="I211" s="439" t="s">
        <v>185</v>
      </c>
      <c r="J211" s="439" t="s">
        <v>160</v>
      </c>
      <c r="K211" s="439" t="s">
        <v>1117</v>
      </c>
      <c r="L211" s="824"/>
      <c r="M211" s="825"/>
      <c r="N211" s="792"/>
      <c r="O211" s="829"/>
      <c r="P211" s="832"/>
      <c r="Q211" s="835"/>
      <c r="R211" s="829"/>
      <c r="S211" s="416" t="s">
        <v>173</v>
      </c>
      <c r="T211" s="429" t="s">
        <v>1118</v>
      </c>
      <c r="U211" s="416" t="s">
        <v>171</v>
      </c>
      <c r="V211" s="427"/>
      <c r="W211" s="416" t="s">
        <v>170</v>
      </c>
      <c r="X211" s="494">
        <v>18280402.329999998</v>
      </c>
      <c r="Y211" s="416" t="s">
        <v>169</v>
      </c>
      <c r="Z211" s="426">
        <v>0.73040000000000005</v>
      </c>
      <c r="AA211" s="471" t="s">
        <v>169</v>
      </c>
      <c r="AB211" s="470">
        <v>0.80537702199000005</v>
      </c>
      <c r="AC211" s="487" t="s">
        <v>169</v>
      </c>
      <c r="AD211" s="486">
        <v>0.80537702199000005</v>
      </c>
      <c r="AE211" s="487" t="s">
        <v>169</v>
      </c>
      <c r="AF211" s="486">
        <v>0.80537702199000005</v>
      </c>
      <c r="AG211" s="463" t="s">
        <v>169</v>
      </c>
      <c r="AH211" s="462">
        <v>0.9</v>
      </c>
      <c r="AI211" s="816"/>
      <c r="AJ211" s="817"/>
      <c r="AK211" s="792"/>
      <c r="AL211" s="792"/>
      <c r="AM211" s="792"/>
      <c r="AN211" s="792"/>
      <c r="AO211" s="792"/>
      <c r="AP211" s="792"/>
    </row>
    <row r="212" spans="2:42" s="404" customFormat="1" ht="15" hidden="1" customHeight="1" x14ac:dyDescent="0.2">
      <c r="B212" s="425" t="s">
        <v>723</v>
      </c>
      <c r="C212" s="424" t="s">
        <v>722</v>
      </c>
      <c r="D212" s="423" t="s">
        <v>705</v>
      </c>
      <c r="E212" s="422" t="s">
        <v>10</v>
      </c>
      <c r="F212" s="440">
        <v>43298</v>
      </c>
      <c r="G212" s="420"/>
      <c r="H212" s="507">
        <v>2017</v>
      </c>
      <c r="I212" s="439" t="s">
        <v>185</v>
      </c>
      <c r="J212" s="439" t="s">
        <v>160</v>
      </c>
      <c r="K212" s="439" t="s">
        <v>1117</v>
      </c>
      <c r="L212" s="824"/>
      <c r="M212" s="825"/>
      <c r="N212" s="792"/>
      <c r="O212" s="829"/>
      <c r="P212" s="832"/>
      <c r="Q212" s="835"/>
      <c r="R212" s="829"/>
      <c r="S212" s="416" t="s">
        <v>168</v>
      </c>
      <c r="T212" s="427">
        <v>360</v>
      </c>
      <c r="U212" s="416" t="s">
        <v>167</v>
      </c>
      <c r="V212" s="427">
        <v>20</v>
      </c>
      <c r="W212" s="816"/>
      <c r="X212" s="817"/>
      <c r="Y212" s="416" t="s">
        <v>166</v>
      </c>
      <c r="Z212" s="426">
        <f>IF(Z210="",Z211-Z209,Z211-Z210)</f>
        <v>-0.26959999999999995</v>
      </c>
      <c r="AA212" s="471" t="s">
        <v>166</v>
      </c>
      <c r="AB212" s="470">
        <f>IF(AB210="",AB211-AB209,AB211-AB210)</f>
        <v>-0.19462297800999995</v>
      </c>
      <c r="AC212" s="487" t="s">
        <v>166</v>
      </c>
      <c r="AD212" s="486">
        <f>IF(AD210="",AD211-AD209,AD211-AD210)</f>
        <v>-0.19462297800999995</v>
      </c>
      <c r="AE212" s="487" t="s">
        <v>166</v>
      </c>
      <c r="AF212" s="486">
        <f>IF(AF210="",AF211-AF209,AF211-AF210)</f>
        <v>-0.19462297800999995</v>
      </c>
      <c r="AG212" s="463" t="s">
        <v>166</v>
      </c>
      <c r="AH212" s="462">
        <f>IF(AH210="",AH211-AH209,AH211-AH210)</f>
        <v>-9.9999999999999978E-2</v>
      </c>
      <c r="AI212" s="816"/>
      <c r="AJ212" s="817"/>
      <c r="AK212" s="792"/>
      <c r="AL212" s="792"/>
      <c r="AM212" s="792"/>
      <c r="AN212" s="792"/>
      <c r="AO212" s="792"/>
      <c r="AP212" s="792"/>
    </row>
    <row r="213" spans="2:42" s="404" customFormat="1" ht="15" hidden="1" customHeight="1" x14ac:dyDescent="0.2">
      <c r="B213" s="425" t="s">
        <v>723</v>
      </c>
      <c r="C213" s="424" t="s">
        <v>722</v>
      </c>
      <c r="D213" s="423" t="s">
        <v>705</v>
      </c>
      <c r="E213" s="422" t="s">
        <v>10</v>
      </c>
      <c r="F213" s="420">
        <v>43298</v>
      </c>
      <c r="G213" s="420"/>
      <c r="H213" s="507">
        <v>2017</v>
      </c>
      <c r="I213" s="439" t="s">
        <v>185</v>
      </c>
      <c r="J213" s="439" t="s">
        <v>160</v>
      </c>
      <c r="K213" s="439" t="s">
        <v>1117</v>
      </c>
      <c r="L213" s="824"/>
      <c r="M213" s="825"/>
      <c r="N213" s="792"/>
      <c r="O213" s="829"/>
      <c r="P213" s="832"/>
      <c r="Q213" s="835"/>
      <c r="R213" s="829"/>
      <c r="S213" s="416" t="s">
        <v>165</v>
      </c>
      <c r="T213" s="415">
        <v>43389</v>
      </c>
      <c r="U213" s="416" t="s">
        <v>164</v>
      </c>
      <c r="V213" s="415"/>
      <c r="W213" s="816"/>
      <c r="X213" s="817"/>
      <c r="Y213" s="816"/>
      <c r="Z213" s="817"/>
      <c r="AA213" s="945"/>
      <c r="AB213" s="946"/>
      <c r="AC213" s="983"/>
      <c r="AD213" s="984"/>
      <c r="AE213" s="983"/>
      <c r="AF213" s="984"/>
      <c r="AG213" s="781"/>
      <c r="AH213" s="782"/>
      <c r="AI213" s="816"/>
      <c r="AJ213" s="817"/>
      <c r="AK213" s="792"/>
      <c r="AL213" s="792"/>
      <c r="AM213" s="792"/>
      <c r="AN213" s="792"/>
      <c r="AO213" s="792"/>
      <c r="AP213" s="792"/>
    </row>
    <row r="214" spans="2:42" s="404" customFormat="1" ht="15" hidden="1" customHeight="1" thickBot="1" x14ac:dyDescent="0.25">
      <c r="B214" s="414" t="s">
        <v>723</v>
      </c>
      <c r="C214" s="413" t="s">
        <v>722</v>
      </c>
      <c r="D214" s="412" t="s">
        <v>705</v>
      </c>
      <c r="E214" s="411" t="s">
        <v>10</v>
      </c>
      <c r="F214" s="525">
        <v>43298</v>
      </c>
      <c r="G214" s="409"/>
      <c r="H214" s="408">
        <v>2017</v>
      </c>
      <c r="I214" s="407" t="s">
        <v>185</v>
      </c>
      <c r="J214" s="407" t="s">
        <v>160</v>
      </c>
      <c r="K214" s="407" t="s">
        <v>1117</v>
      </c>
      <c r="L214" s="826"/>
      <c r="M214" s="827"/>
      <c r="N214" s="793"/>
      <c r="O214" s="830"/>
      <c r="P214" s="833"/>
      <c r="Q214" s="836"/>
      <c r="R214" s="830"/>
      <c r="S214" s="406" t="s">
        <v>158</v>
      </c>
      <c r="T214" s="451">
        <v>43298</v>
      </c>
      <c r="U214" s="820"/>
      <c r="V214" s="821"/>
      <c r="W214" s="818"/>
      <c r="X214" s="819"/>
      <c r="Y214" s="818"/>
      <c r="Z214" s="819"/>
      <c r="AA214" s="947"/>
      <c r="AB214" s="948"/>
      <c r="AC214" s="985"/>
      <c r="AD214" s="986"/>
      <c r="AE214" s="985"/>
      <c r="AF214" s="986"/>
      <c r="AG214" s="783"/>
      <c r="AH214" s="784"/>
      <c r="AI214" s="818"/>
      <c r="AJ214" s="819"/>
      <c r="AK214" s="793"/>
      <c r="AL214" s="793"/>
      <c r="AM214" s="793"/>
      <c r="AN214" s="793"/>
      <c r="AO214" s="793"/>
      <c r="AP214" s="793"/>
    </row>
    <row r="215" spans="2:42" s="404" customFormat="1" ht="13.5" customHeight="1" thickTop="1" x14ac:dyDescent="0.2">
      <c r="B215" s="445" t="s">
        <v>482</v>
      </c>
      <c r="C215" s="444" t="s">
        <v>980</v>
      </c>
      <c r="D215" s="442" t="s">
        <v>705</v>
      </c>
      <c r="E215" s="442" t="s">
        <v>50</v>
      </c>
      <c r="F215" s="440">
        <v>43374</v>
      </c>
      <c r="G215" s="440">
        <v>43923</v>
      </c>
      <c r="H215" s="507">
        <v>2017</v>
      </c>
      <c r="I215" s="439" t="s">
        <v>185</v>
      </c>
      <c r="J215" s="439" t="s">
        <v>160</v>
      </c>
      <c r="K215" s="439" t="s">
        <v>411</v>
      </c>
      <c r="L215" s="822" t="s">
        <v>1153</v>
      </c>
      <c r="M215" s="823"/>
      <c r="N215" s="791" t="s">
        <v>1152</v>
      </c>
      <c r="O215" s="828" t="s">
        <v>694</v>
      </c>
      <c r="P215" s="831">
        <v>10.199999999999999</v>
      </c>
      <c r="Q215" s="834" t="s">
        <v>218</v>
      </c>
      <c r="R215" s="828" t="s">
        <v>185</v>
      </c>
      <c r="S215" s="434" t="s">
        <v>184</v>
      </c>
      <c r="T215" s="438">
        <v>139761975.13999999</v>
      </c>
      <c r="U215" s="434" t="s">
        <v>183</v>
      </c>
      <c r="V215" s="485">
        <f>T220+T218-0.01</f>
        <v>43699.99</v>
      </c>
      <c r="W215" s="434" t="s">
        <v>182</v>
      </c>
      <c r="X215" s="436">
        <f>T215</f>
        <v>139761975.13999999</v>
      </c>
      <c r="Y215" s="434" t="s">
        <v>181</v>
      </c>
      <c r="Z215" s="435">
        <v>1</v>
      </c>
      <c r="AA215" s="434" t="s">
        <v>181</v>
      </c>
      <c r="AB215" s="435">
        <v>1</v>
      </c>
      <c r="AC215" s="434" t="s">
        <v>181</v>
      </c>
      <c r="AD215" s="435">
        <v>1</v>
      </c>
      <c r="AE215" s="434" t="s">
        <v>181</v>
      </c>
      <c r="AF215" s="435">
        <v>1</v>
      </c>
      <c r="AG215" s="434" t="s">
        <v>181</v>
      </c>
      <c r="AH215" s="435">
        <v>1</v>
      </c>
      <c r="AI215" s="434" t="s">
        <v>180</v>
      </c>
      <c r="AJ215" s="433">
        <v>28</v>
      </c>
      <c r="AK215" s="791" t="s">
        <v>227</v>
      </c>
      <c r="AL215" s="791" t="s">
        <v>227</v>
      </c>
      <c r="AM215" s="791" t="s">
        <v>227</v>
      </c>
      <c r="AN215" s="791" t="s">
        <v>227</v>
      </c>
      <c r="AO215" s="791" t="s">
        <v>227</v>
      </c>
      <c r="AP215" s="791" t="s">
        <v>2143</v>
      </c>
    </row>
    <row r="216" spans="2:42" s="404" customFormat="1" ht="15" customHeight="1" x14ac:dyDescent="0.2">
      <c r="B216" s="445" t="s">
        <v>482</v>
      </c>
      <c r="C216" s="444" t="s">
        <v>980</v>
      </c>
      <c r="D216" s="442" t="s">
        <v>705</v>
      </c>
      <c r="E216" s="422" t="s">
        <v>50</v>
      </c>
      <c r="F216" s="420">
        <v>43374</v>
      </c>
      <c r="G216" s="440">
        <v>43923</v>
      </c>
      <c r="H216" s="507">
        <v>2017</v>
      </c>
      <c r="I216" s="439" t="s">
        <v>185</v>
      </c>
      <c r="J216" s="439" t="s">
        <v>160</v>
      </c>
      <c r="K216" s="439" t="s">
        <v>411</v>
      </c>
      <c r="L216" s="824"/>
      <c r="M216" s="825"/>
      <c r="N216" s="792"/>
      <c r="O216" s="829"/>
      <c r="P216" s="832"/>
      <c r="Q216" s="835"/>
      <c r="R216" s="829"/>
      <c r="S216" s="416" t="s">
        <v>179</v>
      </c>
      <c r="T216" s="432" t="s">
        <v>932</v>
      </c>
      <c r="U216" s="416" t="s">
        <v>177</v>
      </c>
      <c r="V216" s="415">
        <f>V215+V218</f>
        <v>43699.99</v>
      </c>
      <c r="W216" s="416" t="s">
        <v>176</v>
      </c>
      <c r="X216" s="428">
        <f>X215</f>
        <v>139761975.13999999</v>
      </c>
      <c r="Y216" s="416" t="s">
        <v>175</v>
      </c>
      <c r="Z216" s="426"/>
      <c r="AA216" s="416" t="s">
        <v>175</v>
      </c>
      <c r="AB216" s="426"/>
      <c r="AC216" s="416" t="s">
        <v>175</v>
      </c>
      <c r="AD216" s="426"/>
      <c r="AE216" s="416" t="s">
        <v>175</v>
      </c>
      <c r="AF216" s="426"/>
      <c r="AG216" s="416" t="s">
        <v>175</v>
      </c>
      <c r="AH216" s="426"/>
      <c r="AI216" s="416" t="s">
        <v>174</v>
      </c>
      <c r="AJ216" s="430">
        <v>11170</v>
      </c>
      <c r="AK216" s="792"/>
      <c r="AL216" s="792"/>
      <c r="AM216" s="792"/>
      <c r="AN216" s="792"/>
      <c r="AO216" s="792"/>
      <c r="AP216" s="792"/>
    </row>
    <row r="217" spans="2:42" s="404" customFormat="1" ht="15" customHeight="1" x14ac:dyDescent="0.2">
      <c r="B217" s="445" t="s">
        <v>482</v>
      </c>
      <c r="C217" s="444" t="s">
        <v>980</v>
      </c>
      <c r="D217" s="442" t="s">
        <v>705</v>
      </c>
      <c r="E217" s="422" t="s">
        <v>50</v>
      </c>
      <c r="F217" s="420">
        <v>43374</v>
      </c>
      <c r="G217" s="440">
        <v>43923</v>
      </c>
      <c r="H217" s="507">
        <v>2017</v>
      </c>
      <c r="I217" s="439" t="s">
        <v>185</v>
      </c>
      <c r="J217" s="439" t="s">
        <v>160</v>
      </c>
      <c r="K217" s="439" t="s">
        <v>411</v>
      </c>
      <c r="L217" s="824"/>
      <c r="M217" s="825"/>
      <c r="N217" s="792"/>
      <c r="O217" s="829"/>
      <c r="P217" s="832"/>
      <c r="Q217" s="835"/>
      <c r="R217" s="829"/>
      <c r="S217" s="416" t="s">
        <v>173</v>
      </c>
      <c r="T217" s="432" t="s">
        <v>931</v>
      </c>
      <c r="U217" s="416" t="s">
        <v>171</v>
      </c>
      <c r="V217" s="427">
        <v>209</v>
      </c>
      <c r="W217" s="416" t="s">
        <v>170</v>
      </c>
      <c r="X217" s="428">
        <v>63100753.700000003</v>
      </c>
      <c r="Y217" s="416" t="s">
        <v>169</v>
      </c>
      <c r="Z217" s="426">
        <v>1</v>
      </c>
      <c r="AA217" s="416" t="s">
        <v>169</v>
      </c>
      <c r="AB217" s="426">
        <v>1</v>
      </c>
      <c r="AC217" s="416" t="s">
        <v>169</v>
      </c>
      <c r="AD217" s="426">
        <v>1</v>
      </c>
      <c r="AE217" s="416" t="s">
        <v>169</v>
      </c>
      <c r="AF217" s="426">
        <v>1</v>
      </c>
      <c r="AG217" s="416" t="s">
        <v>169</v>
      </c>
      <c r="AH217" s="426">
        <v>1</v>
      </c>
      <c r="AI217" s="816"/>
      <c r="AJ217" s="817"/>
      <c r="AK217" s="792"/>
      <c r="AL217" s="792"/>
      <c r="AM217" s="792"/>
      <c r="AN217" s="792"/>
      <c r="AO217" s="792"/>
      <c r="AP217" s="792"/>
    </row>
    <row r="218" spans="2:42" s="404" customFormat="1" ht="15" customHeight="1" x14ac:dyDescent="0.2">
      <c r="B218" s="445" t="s">
        <v>482</v>
      </c>
      <c r="C218" s="444" t="s">
        <v>980</v>
      </c>
      <c r="D218" s="442" t="s">
        <v>705</v>
      </c>
      <c r="E218" s="422" t="s">
        <v>50</v>
      </c>
      <c r="F218" s="420">
        <v>43374</v>
      </c>
      <c r="G218" s="440">
        <v>43923</v>
      </c>
      <c r="H218" s="507">
        <v>2017</v>
      </c>
      <c r="I218" s="439" t="s">
        <v>185</v>
      </c>
      <c r="J218" s="439" t="s">
        <v>160</v>
      </c>
      <c r="K218" s="439" t="s">
        <v>411</v>
      </c>
      <c r="L218" s="824"/>
      <c r="M218" s="825"/>
      <c r="N218" s="792"/>
      <c r="O218" s="829"/>
      <c r="P218" s="832"/>
      <c r="Q218" s="835"/>
      <c r="R218" s="829"/>
      <c r="S218" s="416" t="s">
        <v>168</v>
      </c>
      <c r="T218" s="427">
        <v>326</v>
      </c>
      <c r="U218" s="416" t="s">
        <v>167</v>
      </c>
      <c r="V218" s="427"/>
      <c r="W218" s="816"/>
      <c r="X218" s="817"/>
      <c r="Y218" s="416" t="s">
        <v>166</v>
      </c>
      <c r="Z218" s="426">
        <f>Z217-Z215</f>
        <v>0</v>
      </c>
      <c r="AA218" s="416" t="s">
        <v>166</v>
      </c>
      <c r="AB218" s="426">
        <f>AB217-AB215</f>
        <v>0</v>
      </c>
      <c r="AC218" s="416" t="s">
        <v>166</v>
      </c>
      <c r="AD218" s="426">
        <f>AD217-AD215</f>
        <v>0</v>
      </c>
      <c r="AE218" s="416" t="s">
        <v>166</v>
      </c>
      <c r="AF218" s="426">
        <f>AF217-AF215</f>
        <v>0</v>
      </c>
      <c r="AG218" s="416" t="s">
        <v>166</v>
      </c>
      <c r="AH218" s="426">
        <f>AH217-AH215</f>
        <v>0</v>
      </c>
      <c r="AI218" s="816"/>
      <c r="AJ218" s="817"/>
      <c r="AK218" s="792"/>
      <c r="AL218" s="792"/>
      <c r="AM218" s="792"/>
      <c r="AN218" s="792"/>
      <c r="AO218" s="792"/>
      <c r="AP218" s="792"/>
    </row>
    <row r="219" spans="2:42" s="404" customFormat="1" ht="15" customHeight="1" x14ac:dyDescent="0.2">
      <c r="B219" s="445" t="s">
        <v>482</v>
      </c>
      <c r="C219" s="444" t="s">
        <v>980</v>
      </c>
      <c r="D219" s="442" t="s">
        <v>705</v>
      </c>
      <c r="E219" s="422" t="s">
        <v>50</v>
      </c>
      <c r="F219" s="420">
        <v>43374</v>
      </c>
      <c r="G219" s="440">
        <v>43923</v>
      </c>
      <c r="H219" s="507">
        <v>2017</v>
      </c>
      <c r="I219" s="439" t="s">
        <v>185</v>
      </c>
      <c r="J219" s="439" t="s">
        <v>160</v>
      </c>
      <c r="K219" s="439" t="s">
        <v>411</v>
      </c>
      <c r="L219" s="824"/>
      <c r="M219" s="825"/>
      <c r="N219" s="792"/>
      <c r="O219" s="829"/>
      <c r="P219" s="832"/>
      <c r="Q219" s="835"/>
      <c r="R219" s="829"/>
      <c r="S219" s="416" t="s">
        <v>165</v>
      </c>
      <c r="T219" s="415" t="s">
        <v>657</v>
      </c>
      <c r="U219" s="416" t="s">
        <v>164</v>
      </c>
      <c r="V219" s="415">
        <v>43924</v>
      </c>
      <c r="W219" s="816"/>
      <c r="X219" s="817"/>
      <c r="Y219" s="816"/>
      <c r="Z219" s="817"/>
      <c r="AA219" s="816"/>
      <c r="AB219" s="817"/>
      <c r="AC219" s="816"/>
      <c r="AD219" s="817"/>
      <c r="AE219" s="816"/>
      <c r="AF219" s="817"/>
      <c r="AG219" s="816"/>
      <c r="AH219" s="817"/>
      <c r="AI219" s="816"/>
      <c r="AJ219" s="817"/>
      <c r="AK219" s="792"/>
      <c r="AL219" s="792"/>
      <c r="AM219" s="792"/>
      <c r="AN219" s="792"/>
      <c r="AO219" s="792"/>
      <c r="AP219" s="792"/>
    </row>
    <row r="220" spans="2:42" s="404" customFormat="1" ht="15" customHeight="1" thickBot="1" x14ac:dyDescent="0.25">
      <c r="B220" s="414" t="s">
        <v>482</v>
      </c>
      <c r="C220" s="413" t="s">
        <v>980</v>
      </c>
      <c r="D220" s="411" t="s">
        <v>705</v>
      </c>
      <c r="E220" s="411" t="s">
        <v>50</v>
      </c>
      <c r="F220" s="409">
        <v>43374</v>
      </c>
      <c r="G220" s="518">
        <v>43923</v>
      </c>
      <c r="H220" s="408">
        <v>2017</v>
      </c>
      <c r="I220" s="407" t="s">
        <v>185</v>
      </c>
      <c r="J220" s="407" t="s">
        <v>160</v>
      </c>
      <c r="K220" s="407" t="s">
        <v>411</v>
      </c>
      <c r="L220" s="824"/>
      <c r="M220" s="825"/>
      <c r="N220" s="792"/>
      <c r="O220" s="830"/>
      <c r="P220" s="832"/>
      <c r="Q220" s="835"/>
      <c r="R220" s="829"/>
      <c r="S220" s="416" t="s">
        <v>158</v>
      </c>
      <c r="T220" s="532">
        <v>43374</v>
      </c>
      <c r="U220" s="1000"/>
      <c r="V220" s="1001"/>
      <c r="W220" s="816"/>
      <c r="X220" s="817"/>
      <c r="Y220" s="816"/>
      <c r="Z220" s="817"/>
      <c r="AA220" s="816"/>
      <c r="AB220" s="817"/>
      <c r="AC220" s="816"/>
      <c r="AD220" s="817"/>
      <c r="AE220" s="816"/>
      <c r="AF220" s="817"/>
      <c r="AG220" s="816"/>
      <c r="AH220" s="817"/>
      <c r="AI220" s="816"/>
      <c r="AJ220" s="817"/>
      <c r="AK220" s="792"/>
      <c r="AL220" s="792"/>
      <c r="AM220" s="792"/>
      <c r="AN220" s="792"/>
      <c r="AO220" s="792"/>
      <c r="AP220" s="793"/>
    </row>
    <row r="221" spans="2:42" s="404" customFormat="1" ht="12.75" customHeight="1" thickTop="1" x14ac:dyDescent="0.2">
      <c r="B221" s="445" t="s">
        <v>196</v>
      </c>
      <c r="C221" s="444"/>
      <c r="D221" s="443" t="s">
        <v>161</v>
      </c>
      <c r="E221" s="442" t="s">
        <v>50</v>
      </c>
      <c r="F221" s="440">
        <v>43973</v>
      </c>
      <c r="G221" s="440">
        <v>44012</v>
      </c>
      <c r="H221" s="507">
        <v>2017</v>
      </c>
      <c r="I221" s="439" t="s">
        <v>1934</v>
      </c>
      <c r="J221" s="439" t="s">
        <v>160</v>
      </c>
      <c r="K221" s="439" t="s">
        <v>651</v>
      </c>
      <c r="L221" s="822" t="s">
        <v>702</v>
      </c>
      <c r="M221" s="823"/>
      <c r="N221" s="791" t="s">
        <v>653</v>
      </c>
      <c r="O221" s="828" t="s">
        <v>228</v>
      </c>
      <c r="P221" s="831"/>
      <c r="Q221" s="834" t="s">
        <v>231</v>
      </c>
      <c r="R221" s="828" t="s">
        <v>193</v>
      </c>
      <c r="S221" s="434" t="s">
        <v>184</v>
      </c>
      <c r="T221" s="438">
        <v>500000</v>
      </c>
      <c r="U221" s="434" t="s">
        <v>183</v>
      </c>
      <c r="V221" s="437">
        <f>T226+T224-0.001</f>
        <v>44012.999000000003</v>
      </c>
      <c r="W221" s="434" t="s">
        <v>182</v>
      </c>
      <c r="X221" s="436">
        <f>T221</f>
        <v>500000</v>
      </c>
      <c r="Y221" s="434" t="s">
        <v>181</v>
      </c>
      <c r="Z221" s="435">
        <v>0.82550000000000001</v>
      </c>
      <c r="AA221" s="434" t="s">
        <v>181</v>
      </c>
      <c r="AB221" s="435">
        <v>1</v>
      </c>
      <c r="AC221" s="480" t="s">
        <v>181</v>
      </c>
      <c r="AD221" s="479">
        <v>0.82550000000000001</v>
      </c>
      <c r="AE221" s="434" t="s">
        <v>181</v>
      </c>
      <c r="AF221" s="435"/>
      <c r="AG221" s="434" t="s">
        <v>181</v>
      </c>
      <c r="AH221" s="435">
        <v>1</v>
      </c>
      <c r="AI221" s="434" t="s">
        <v>180</v>
      </c>
      <c r="AJ221" s="433"/>
      <c r="AK221" s="791" t="s">
        <v>1022</v>
      </c>
      <c r="AL221" s="791" t="s">
        <v>1022</v>
      </c>
      <c r="AM221" s="791" t="s">
        <v>1022</v>
      </c>
      <c r="AN221" s="791"/>
      <c r="AO221" s="791"/>
      <c r="AP221" s="791" t="s">
        <v>2143</v>
      </c>
    </row>
    <row r="222" spans="2:42" s="404" customFormat="1" ht="15" customHeight="1" x14ac:dyDescent="0.2">
      <c r="B222" s="425" t="s">
        <v>196</v>
      </c>
      <c r="C222" s="424"/>
      <c r="D222" s="423" t="s">
        <v>161</v>
      </c>
      <c r="E222" s="422" t="s">
        <v>50</v>
      </c>
      <c r="F222" s="420">
        <v>43973</v>
      </c>
      <c r="G222" s="420">
        <v>44012</v>
      </c>
      <c r="H222" s="507">
        <v>2017</v>
      </c>
      <c r="I222" s="439" t="s">
        <v>1934</v>
      </c>
      <c r="J222" s="439" t="s">
        <v>160</v>
      </c>
      <c r="K222" s="417" t="s">
        <v>651</v>
      </c>
      <c r="L222" s="824"/>
      <c r="M222" s="825"/>
      <c r="N222" s="792"/>
      <c r="O222" s="829"/>
      <c r="P222" s="832"/>
      <c r="Q222" s="835"/>
      <c r="R222" s="829"/>
      <c r="S222" s="416" t="s">
        <v>179</v>
      </c>
      <c r="T222" s="432"/>
      <c r="U222" s="416" t="s">
        <v>177</v>
      </c>
      <c r="V222" s="415"/>
      <c r="W222" s="416" t="s">
        <v>176</v>
      </c>
      <c r="X222" s="428">
        <f>X221</f>
        <v>500000</v>
      </c>
      <c r="Y222" s="416" t="s">
        <v>175</v>
      </c>
      <c r="Z222" s="426"/>
      <c r="AA222" s="416" t="s">
        <v>175</v>
      </c>
      <c r="AB222" s="426"/>
      <c r="AC222" s="478" t="s">
        <v>175</v>
      </c>
      <c r="AD222" s="477"/>
      <c r="AE222" s="416" t="s">
        <v>175</v>
      </c>
      <c r="AF222" s="426"/>
      <c r="AG222" s="416" t="s">
        <v>175</v>
      </c>
      <c r="AH222" s="426"/>
      <c r="AI222" s="416" t="s">
        <v>174</v>
      </c>
      <c r="AJ222" s="430"/>
      <c r="AK222" s="792"/>
      <c r="AL222" s="792"/>
      <c r="AM222" s="792"/>
      <c r="AN222" s="792"/>
      <c r="AO222" s="792"/>
      <c r="AP222" s="792"/>
    </row>
    <row r="223" spans="2:42" s="404" customFormat="1" x14ac:dyDescent="0.2">
      <c r="B223" s="425" t="s">
        <v>196</v>
      </c>
      <c r="C223" s="424"/>
      <c r="D223" s="423" t="s">
        <v>161</v>
      </c>
      <c r="E223" s="422" t="s">
        <v>50</v>
      </c>
      <c r="F223" s="420">
        <v>43973</v>
      </c>
      <c r="G223" s="420">
        <v>44012</v>
      </c>
      <c r="H223" s="507">
        <v>2017</v>
      </c>
      <c r="I223" s="439" t="s">
        <v>1934</v>
      </c>
      <c r="J223" s="439" t="s">
        <v>160</v>
      </c>
      <c r="K223" s="417" t="s">
        <v>651</v>
      </c>
      <c r="L223" s="824"/>
      <c r="M223" s="825"/>
      <c r="N223" s="792"/>
      <c r="O223" s="829"/>
      <c r="P223" s="832"/>
      <c r="Q223" s="835"/>
      <c r="R223" s="829"/>
      <c r="S223" s="416" t="s">
        <v>173</v>
      </c>
      <c r="T223" s="429" t="s">
        <v>192</v>
      </c>
      <c r="U223" s="416" t="s">
        <v>171</v>
      </c>
      <c r="V223" s="427"/>
      <c r="W223" s="416" t="s">
        <v>170</v>
      </c>
      <c r="X223" s="428"/>
      <c r="Y223" s="416" t="s">
        <v>169</v>
      </c>
      <c r="Z223" s="426">
        <v>0.7772</v>
      </c>
      <c r="AA223" s="416" t="s">
        <v>169</v>
      </c>
      <c r="AB223" s="426">
        <v>0.93610000000000004</v>
      </c>
      <c r="AC223" s="478" t="s">
        <v>169</v>
      </c>
      <c r="AD223" s="477">
        <v>0.7772</v>
      </c>
      <c r="AE223" s="416" t="s">
        <v>169</v>
      </c>
      <c r="AF223" s="426"/>
      <c r="AG223" s="416" t="s">
        <v>169</v>
      </c>
      <c r="AH223" s="426"/>
      <c r="AI223" s="816"/>
      <c r="AJ223" s="817"/>
      <c r="AK223" s="792"/>
      <c r="AL223" s="792"/>
      <c r="AM223" s="792"/>
      <c r="AN223" s="792"/>
      <c r="AO223" s="792"/>
      <c r="AP223" s="792"/>
    </row>
    <row r="224" spans="2:42" s="404" customFormat="1" ht="15" customHeight="1" x14ac:dyDescent="0.2">
      <c r="B224" s="425" t="s">
        <v>196</v>
      </c>
      <c r="C224" s="424"/>
      <c r="D224" s="423" t="s">
        <v>161</v>
      </c>
      <c r="E224" s="422" t="s">
        <v>50</v>
      </c>
      <c r="F224" s="420">
        <v>43973</v>
      </c>
      <c r="G224" s="420">
        <v>44012</v>
      </c>
      <c r="H224" s="507">
        <v>2017</v>
      </c>
      <c r="I224" s="439" t="s">
        <v>1934</v>
      </c>
      <c r="J224" s="439" t="s">
        <v>160</v>
      </c>
      <c r="K224" s="417" t="s">
        <v>651</v>
      </c>
      <c r="L224" s="824"/>
      <c r="M224" s="825"/>
      <c r="N224" s="792"/>
      <c r="O224" s="829"/>
      <c r="P224" s="832"/>
      <c r="Q224" s="835"/>
      <c r="R224" s="829"/>
      <c r="S224" s="416" t="s">
        <v>168</v>
      </c>
      <c r="T224" s="427">
        <v>40</v>
      </c>
      <c r="U224" s="416" t="s">
        <v>167</v>
      </c>
      <c r="V224" s="427"/>
      <c r="W224" s="816"/>
      <c r="X224" s="817"/>
      <c r="Y224" s="416" t="s">
        <v>166</v>
      </c>
      <c r="Z224" s="426">
        <f>IF(Z222="",Z223-Z221,Z223-Z222)</f>
        <v>-4.830000000000001E-2</v>
      </c>
      <c r="AA224" s="416" t="s">
        <v>166</v>
      </c>
      <c r="AB224" s="426">
        <f>IF(AB222="",AB223-AB221,AB223-AB222)</f>
        <v>-6.3899999999999957E-2</v>
      </c>
      <c r="AC224" s="478" t="s">
        <v>166</v>
      </c>
      <c r="AD224" s="477">
        <f>IF(AD222="",AD223-AD221,AD223-AD222)</f>
        <v>-4.830000000000001E-2</v>
      </c>
      <c r="AE224" s="416" t="s">
        <v>166</v>
      </c>
      <c r="AF224" s="426">
        <f>IF(AF222="",AF223-AF221,AF223-AF222)</f>
        <v>0</v>
      </c>
      <c r="AG224" s="416" t="s">
        <v>166</v>
      </c>
      <c r="AH224" s="426">
        <f>IF(AH222="",AH223-AH221,AH223-AH222)</f>
        <v>-1</v>
      </c>
      <c r="AI224" s="816"/>
      <c r="AJ224" s="817"/>
      <c r="AK224" s="792"/>
      <c r="AL224" s="792"/>
      <c r="AM224" s="792"/>
      <c r="AN224" s="792"/>
      <c r="AO224" s="792"/>
      <c r="AP224" s="792"/>
    </row>
    <row r="225" spans="1:42" s="404" customFormat="1" ht="15" customHeight="1" x14ac:dyDescent="0.2">
      <c r="A225" s="402"/>
      <c r="B225" s="425" t="s">
        <v>196</v>
      </c>
      <c r="C225" s="424"/>
      <c r="D225" s="423" t="s">
        <v>161</v>
      </c>
      <c r="E225" s="422" t="s">
        <v>50</v>
      </c>
      <c r="F225" s="420">
        <v>43973</v>
      </c>
      <c r="G225" s="420">
        <v>44012</v>
      </c>
      <c r="H225" s="507">
        <v>2017</v>
      </c>
      <c r="I225" s="439" t="s">
        <v>1934</v>
      </c>
      <c r="J225" s="439" t="s">
        <v>160</v>
      </c>
      <c r="K225" s="417" t="s">
        <v>651</v>
      </c>
      <c r="L225" s="824"/>
      <c r="M225" s="825"/>
      <c r="N225" s="792"/>
      <c r="O225" s="829"/>
      <c r="P225" s="832"/>
      <c r="Q225" s="835"/>
      <c r="R225" s="829"/>
      <c r="S225" s="416" t="s">
        <v>165</v>
      </c>
      <c r="T225" s="415"/>
      <c r="U225" s="416" t="s">
        <v>164</v>
      </c>
      <c r="V225" s="415">
        <v>44012</v>
      </c>
      <c r="W225" s="816"/>
      <c r="X225" s="817"/>
      <c r="Y225" s="816"/>
      <c r="Z225" s="817"/>
      <c r="AA225" s="816"/>
      <c r="AB225" s="817"/>
      <c r="AC225" s="857"/>
      <c r="AD225" s="858"/>
      <c r="AE225" s="816"/>
      <c r="AF225" s="817"/>
      <c r="AG225" s="816"/>
      <c r="AH225" s="817"/>
      <c r="AI225" s="816"/>
      <c r="AJ225" s="817"/>
      <c r="AK225" s="792"/>
      <c r="AL225" s="792"/>
      <c r="AM225" s="792"/>
      <c r="AN225" s="792"/>
      <c r="AO225" s="792"/>
      <c r="AP225" s="792"/>
    </row>
    <row r="226" spans="1:42" s="404" customFormat="1" ht="15" customHeight="1" thickBot="1" x14ac:dyDescent="0.25">
      <c r="A226" s="402"/>
      <c r="B226" s="414" t="s">
        <v>196</v>
      </c>
      <c r="C226" s="413"/>
      <c r="D226" s="412" t="s">
        <v>161</v>
      </c>
      <c r="E226" s="411" t="s">
        <v>50</v>
      </c>
      <c r="F226" s="409">
        <v>43973</v>
      </c>
      <c r="G226" s="409">
        <v>44012</v>
      </c>
      <c r="H226" s="408">
        <v>2017</v>
      </c>
      <c r="I226" s="407" t="s">
        <v>1934</v>
      </c>
      <c r="J226" s="407" t="s">
        <v>160</v>
      </c>
      <c r="K226" s="495" t="s">
        <v>651</v>
      </c>
      <c r="L226" s="826"/>
      <c r="M226" s="827"/>
      <c r="N226" s="793"/>
      <c r="O226" s="830"/>
      <c r="P226" s="833"/>
      <c r="Q226" s="836"/>
      <c r="R226" s="830"/>
      <c r="S226" s="406" t="s">
        <v>158</v>
      </c>
      <c r="T226" s="451">
        <v>43973</v>
      </c>
      <c r="U226" s="820"/>
      <c r="V226" s="821"/>
      <c r="W226" s="818"/>
      <c r="X226" s="819"/>
      <c r="Y226" s="818"/>
      <c r="Z226" s="819"/>
      <c r="AA226" s="818"/>
      <c r="AB226" s="819"/>
      <c r="AC226" s="859"/>
      <c r="AD226" s="860"/>
      <c r="AE226" s="818"/>
      <c r="AF226" s="819"/>
      <c r="AG226" s="818"/>
      <c r="AH226" s="819"/>
      <c r="AI226" s="818"/>
      <c r="AJ226" s="819"/>
      <c r="AK226" s="793"/>
      <c r="AL226" s="793"/>
      <c r="AM226" s="793"/>
      <c r="AN226" s="793"/>
      <c r="AO226" s="793"/>
      <c r="AP226" s="793"/>
    </row>
    <row r="227" spans="1:42" s="404" customFormat="1" ht="12.75" hidden="1" customHeight="1" thickTop="1" x14ac:dyDescent="0.2">
      <c r="B227" s="445" t="s">
        <v>191</v>
      </c>
      <c r="C227" s="444" t="s">
        <v>441</v>
      </c>
      <c r="D227" s="443" t="s">
        <v>161</v>
      </c>
      <c r="E227" s="442" t="s">
        <v>10</v>
      </c>
      <c r="F227" s="440">
        <v>43790</v>
      </c>
      <c r="G227" s="440"/>
      <c r="H227" s="419">
        <v>2017</v>
      </c>
      <c r="I227" s="418" t="s">
        <v>185</v>
      </c>
      <c r="J227" s="418" t="s">
        <v>160</v>
      </c>
      <c r="K227" s="439" t="s">
        <v>651</v>
      </c>
      <c r="L227" s="822" t="s">
        <v>659</v>
      </c>
      <c r="M227" s="823"/>
      <c r="N227" s="791" t="s">
        <v>653</v>
      </c>
      <c r="O227" s="828" t="s">
        <v>228</v>
      </c>
      <c r="P227" s="831"/>
      <c r="Q227" s="834" t="s">
        <v>231</v>
      </c>
      <c r="R227" s="828" t="s">
        <v>185</v>
      </c>
      <c r="S227" s="434" t="s">
        <v>184</v>
      </c>
      <c r="T227" s="438">
        <v>3975000</v>
      </c>
      <c r="U227" s="434" t="s">
        <v>183</v>
      </c>
      <c r="V227" s="437">
        <f>T232+T230-0.001</f>
        <v>43926.999000000003</v>
      </c>
      <c r="W227" s="434" t="s">
        <v>182</v>
      </c>
      <c r="X227" s="436">
        <f>T227</f>
        <v>3975000</v>
      </c>
      <c r="Y227" s="434" t="s">
        <v>181</v>
      </c>
      <c r="Z227" s="435">
        <v>1</v>
      </c>
      <c r="AA227" s="460" t="s">
        <v>181</v>
      </c>
      <c r="AB227" s="459">
        <v>1</v>
      </c>
      <c r="AC227" s="460" t="s">
        <v>181</v>
      </c>
      <c r="AD227" s="459">
        <v>1</v>
      </c>
      <c r="AE227" s="480" t="s">
        <v>181</v>
      </c>
      <c r="AF227" s="479">
        <v>1</v>
      </c>
      <c r="AG227" s="434" t="s">
        <v>181</v>
      </c>
      <c r="AH227" s="435">
        <v>1</v>
      </c>
      <c r="AI227" s="466" t="s">
        <v>180</v>
      </c>
      <c r="AJ227" s="493">
        <v>10</v>
      </c>
      <c r="AK227" s="791" t="s">
        <v>10</v>
      </c>
      <c r="AL227" s="791" t="s">
        <v>10</v>
      </c>
      <c r="AM227" s="791" t="s">
        <v>10</v>
      </c>
      <c r="AN227" s="791" t="s">
        <v>10</v>
      </c>
      <c r="AO227" s="791" t="s">
        <v>1953</v>
      </c>
      <c r="AP227" s="791" t="s">
        <v>134</v>
      </c>
    </row>
    <row r="228" spans="1:42" s="404" customFormat="1" ht="15" hidden="1" customHeight="1" x14ac:dyDescent="0.2">
      <c r="B228" s="425" t="s">
        <v>191</v>
      </c>
      <c r="C228" s="424" t="s">
        <v>441</v>
      </c>
      <c r="D228" s="423" t="s">
        <v>161</v>
      </c>
      <c r="E228" s="422" t="s">
        <v>10</v>
      </c>
      <c r="F228" s="420">
        <v>43790</v>
      </c>
      <c r="G228" s="420"/>
      <c r="H228" s="419">
        <v>2017</v>
      </c>
      <c r="I228" s="418" t="s">
        <v>185</v>
      </c>
      <c r="J228" s="418" t="s">
        <v>160</v>
      </c>
      <c r="K228" s="417" t="s">
        <v>651</v>
      </c>
      <c r="L228" s="824"/>
      <c r="M228" s="825"/>
      <c r="N228" s="792"/>
      <c r="O228" s="829"/>
      <c r="P228" s="832"/>
      <c r="Q228" s="835"/>
      <c r="R228" s="829"/>
      <c r="S228" s="416" t="s">
        <v>179</v>
      </c>
      <c r="T228" s="432" t="s">
        <v>198</v>
      </c>
      <c r="U228" s="416" t="s">
        <v>177</v>
      </c>
      <c r="V228" s="431" t="s">
        <v>1952</v>
      </c>
      <c r="W228" s="416" t="s">
        <v>176</v>
      </c>
      <c r="X228" s="428">
        <f>X227</f>
        <v>3975000</v>
      </c>
      <c r="Y228" s="416" t="s">
        <v>175</v>
      </c>
      <c r="Z228" s="426">
        <v>0.41599999999999998</v>
      </c>
      <c r="AA228" s="458" t="s">
        <v>175</v>
      </c>
      <c r="AB228" s="457">
        <v>1</v>
      </c>
      <c r="AC228" s="458" t="s">
        <v>175</v>
      </c>
      <c r="AD228" s="457">
        <v>1</v>
      </c>
      <c r="AE228" s="478" t="s">
        <v>175</v>
      </c>
      <c r="AF228" s="477">
        <v>1</v>
      </c>
      <c r="AG228" s="416" t="s">
        <v>175</v>
      </c>
      <c r="AH228" s="426">
        <v>1</v>
      </c>
      <c r="AI228" s="463" t="s">
        <v>174</v>
      </c>
      <c r="AJ228" s="492">
        <v>260</v>
      </c>
      <c r="AK228" s="792"/>
      <c r="AL228" s="792"/>
      <c r="AM228" s="792"/>
      <c r="AN228" s="792"/>
      <c r="AO228" s="792"/>
      <c r="AP228" s="792"/>
    </row>
    <row r="229" spans="1:42" s="404" customFormat="1" ht="13.5" hidden="1" customHeight="1" x14ac:dyDescent="0.2">
      <c r="B229" s="425" t="s">
        <v>191</v>
      </c>
      <c r="C229" s="424" t="s">
        <v>441</v>
      </c>
      <c r="D229" s="423" t="s">
        <v>161</v>
      </c>
      <c r="E229" s="422" t="s">
        <v>10</v>
      </c>
      <c r="F229" s="420">
        <v>43790</v>
      </c>
      <c r="G229" s="420"/>
      <c r="H229" s="419">
        <v>2017</v>
      </c>
      <c r="I229" s="418" t="s">
        <v>185</v>
      </c>
      <c r="J229" s="418" t="s">
        <v>160</v>
      </c>
      <c r="K229" s="417" t="s">
        <v>651</v>
      </c>
      <c r="L229" s="824"/>
      <c r="M229" s="825"/>
      <c r="N229" s="792"/>
      <c r="O229" s="829"/>
      <c r="P229" s="832"/>
      <c r="Q229" s="835"/>
      <c r="R229" s="829"/>
      <c r="S229" s="416" t="s">
        <v>173</v>
      </c>
      <c r="T229" s="429" t="s">
        <v>658</v>
      </c>
      <c r="U229" s="416" t="s">
        <v>171</v>
      </c>
      <c r="V229" s="427">
        <v>71</v>
      </c>
      <c r="W229" s="416" t="s">
        <v>170</v>
      </c>
      <c r="X229" s="428"/>
      <c r="Y229" s="416" t="s">
        <v>169</v>
      </c>
      <c r="Z229" s="426">
        <v>0.41599999999999998</v>
      </c>
      <c r="AA229" s="458" t="s">
        <v>169</v>
      </c>
      <c r="AB229" s="457">
        <v>0.56879999999999997</v>
      </c>
      <c r="AC229" s="458" t="s">
        <v>169</v>
      </c>
      <c r="AD229" s="457">
        <v>0.56879999999999997</v>
      </c>
      <c r="AE229" s="478" t="s">
        <v>169</v>
      </c>
      <c r="AF229" s="477">
        <v>0.56879999999999997</v>
      </c>
      <c r="AG229" s="416" t="s">
        <v>169</v>
      </c>
      <c r="AH229" s="426">
        <v>0.43120000000000003</v>
      </c>
      <c r="AI229" s="781"/>
      <c r="AJ229" s="782"/>
      <c r="AK229" s="792"/>
      <c r="AL229" s="792"/>
      <c r="AM229" s="792"/>
      <c r="AN229" s="792"/>
      <c r="AO229" s="792"/>
      <c r="AP229" s="792"/>
    </row>
    <row r="230" spans="1:42" s="404" customFormat="1" ht="15" hidden="1" customHeight="1" x14ac:dyDescent="0.2">
      <c r="B230" s="425" t="s">
        <v>191</v>
      </c>
      <c r="C230" s="424" t="s">
        <v>441</v>
      </c>
      <c r="D230" s="423" t="s">
        <v>161</v>
      </c>
      <c r="E230" s="422" t="s">
        <v>10</v>
      </c>
      <c r="F230" s="420">
        <v>43790</v>
      </c>
      <c r="G230" s="420"/>
      <c r="H230" s="419">
        <v>2017</v>
      </c>
      <c r="I230" s="418" t="s">
        <v>185</v>
      </c>
      <c r="J230" s="418" t="s">
        <v>160</v>
      </c>
      <c r="K230" s="417" t="s">
        <v>651</v>
      </c>
      <c r="L230" s="824"/>
      <c r="M230" s="825"/>
      <c r="N230" s="792"/>
      <c r="O230" s="829"/>
      <c r="P230" s="832"/>
      <c r="Q230" s="835"/>
      <c r="R230" s="829"/>
      <c r="S230" s="416" t="s">
        <v>168</v>
      </c>
      <c r="T230" s="427">
        <v>137</v>
      </c>
      <c r="U230" s="416" t="s">
        <v>167</v>
      </c>
      <c r="V230" s="427">
        <v>100</v>
      </c>
      <c r="W230" s="816"/>
      <c r="X230" s="817"/>
      <c r="Y230" s="416" t="s">
        <v>166</v>
      </c>
      <c r="Z230" s="426">
        <f>IF(Z228="",Z229-Z227,Z229-Z228)</f>
        <v>0</v>
      </c>
      <c r="AA230" s="458" t="s">
        <v>166</v>
      </c>
      <c r="AB230" s="457">
        <f>IF(AB228="",AB229-AB227,AB229-AB228)</f>
        <v>-0.43120000000000003</v>
      </c>
      <c r="AC230" s="458" t="s">
        <v>166</v>
      </c>
      <c r="AD230" s="457">
        <f>IF(AD228="",AD229-AD227,AD229-AD228)</f>
        <v>-0.43120000000000003</v>
      </c>
      <c r="AE230" s="478" t="s">
        <v>166</v>
      </c>
      <c r="AF230" s="477">
        <f>IF(AF228="",AF229-AF227,AF229-AF228)</f>
        <v>-0.43120000000000003</v>
      </c>
      <c r="AG230" s="416" t="s">
        <v>166</v>
      </c>
      <c r="AH230" s="426">
        <f>IF(AH228="",AH229-AH227,AH229-AH228)</f>
        <v>-0.56879999999999997</v>
      </c>
      <c r="AI230" s="781"/>
      <c r="AJ230" s="782"/>
      <c r="AK230" s="792"/>
      <c r="AL230" s="792"/>
      <c r="AM230" s="792"/>
      <c r="AN230" s="792"/>
      <c r="AO230" s="792"/>
      <c r="AP230" s="792"/>
    </row>
    <row r="231" spans="1:42" s="404" customFormat="1" ht="15" hidden="1" customHeight="1" x14ac:dyDescent="0.2">
      <c r="B231" s="425" t="s">
        <v>191</v>
      </c>
      <c r="C231" s="424" t="s">
        <v>441</v>
      </c>
      <c r="D231" s="423" t="s">
        <v>161</v>
      </c>
      <c r="E231" s="422" t="s">
        <v>10</v>
      </c>
      <c r="F231" s="420">
        <v>43790</v>
      </c>
      <c r="G231" s="420"/>
      <c r="H231" s="419">
        <v>2017</v>
      </c>
      <c r="I231" s="418" t="s">
        <v>185</v>
      </c>
      <c r="J231" s="418" t="s">
        <v>160</v>
      </c>
      <c r="K231" s="417" t="s">
        <v>651</v>
      </c>
      <c r="L231" s="824"/>
      <c r="M231" s="825"/>
      <c r="N231" s="792"/>
      <c r="O231" s="829"/>
      <c r="P231" s="832"/>
      <c r="Q231" s="835"/>
      <c r="R231" s="829"/>
      <c r="S231" s="416" t="s">
        <v>165</v>
      </c>
      <c r="T231" s="415" t="s">
        <v>657</v>
      </c>
      <c r="U231" s="416" t="s">
        <v>164</v>
      </c>
      <c r="V231" s="415"/>
      <c r="W231" s="816"/>
      <c r="X231" s="817"/>
      <c r="Y231" s="816"/>
      <c r="Z231" s="817"/>
      <c r="AA231" s="853"/>
      <c r="AB231" s="854"/>
      <c r="AC231" s="853"/>
      <c r="AD231" s="854"/>
      <c r="AE231" s="857"/>
      <c r="AF231" s="858"/>
      <c r="AG231" s="816"/>
      <c r="AH231" s="817"/>
      <c r="AI231" s="781"/>
      <c r="AJ231" s="782"/>
      <c r="AK231" s="792"/>
      <c r="AL231" s="792"/>
      <c r="AM231" s="792"/>
      <c r="AN231" s="792"/>
      <c r="AO231" s="792"/>
      <c r="AP231" s="792"/>
    </row>
    <row r="232" spans="1:42" s="404" customFormat="1" ht="15" hidden="1" customHeight="1" thickBot="1" x14ac:dyDescent="0.25">
      <c r="B232" s="414" t="s">
        <v>191</v>
      </c>
      <c r="C232" s="413" t="s">
        <v>441</v>
      </c>
      <c r="D232" s="412" t="s">
        <v>161</v>
      </c>
      <c r="E232" s="411" t="s">
        <v>10</v>
      </c>
      <c r="F232" s="409">
        <v>43790</v>
      </c>
      <c r="G232" s="409"/>
      <c r="H232" s="408">
        <v>2017</v>
      </c>
      <c r="I232" s="407" t="s">
        <v>185</v>
      </c>
      <c r="J232" s="407" t="s">
        <v>160</v>
      </c>
      <c r="K232" s="407" t="s">
        <v>651</v>
      </c>
      <c r="L232" s="826"/>
      <c r="M232" s="827"/>
      <c r="N232" s="793"/>
      <c r="O232" s="830"/>
      <c r="P232" s="833"/>
      <c r="Q232" s="836"/>
      <c r="R232" s="830"/>
      <c r="S232" s="406" t="s">
        <v>158</v>
      </c>
      <c r="T232" s="451">
        <v>43790</v>
      </c>
      <c r="U232" s="820"/>
      <c r="V232" s="821"/>
      <c r="W232" s="818"/>
      <c r="X232" s="819"/>
      <c r="Y232" s="818"/>
      <c r="Z232" s="819"/>
      <c r="AA232" s="855"/>
      <c r="AB232" s="856"/>
      <c r="AC232" s="855"/>
      <c r="AD232" s="856"/>
      <c r="AE232" s="859"/>
      <c r="AF232" s="860"/>
      <c r="AG232" s="818"/>
      <c r="AH232" s="819"/>
      <c r="AI232" s="783"/>
      <c r="AJ232" s="784"/>
      <c r="AK232" s="793"/>
      <c r="AL232" s="793"/>
      <c r="AM232" s="793"/>
      <c r="AN232" s="793"/>
      <c r="AO232" s="793"/>
      <c r="AP232" s="793"/>
    </row>
    <row r="233" spans="1:42" s="404" customFormat="1" ht="12.75" hidden="1" customHeight="1" thickTop="1" x14ac:dyDescent="0.2">
      <c r="B233" s="445" t="s">
        <v>235</v>
      </c>
      <c r="C233" s="444" t="s">
        <v>654</v>
      </c>
      <c r="D233" s="443" t="s">
        <v>161</v>
      </c>
      <c r="E233" s="442" t="s">
        <v>10</v>
      </c>
      <c r="F233" s="440">
        <v>44077</v>
      </c>
      <c r="G233" s="440"/>
      <c r="H233" s="419">
        <v>2017</v>
      </c>
      <c r="I233" s="418" t="s">
        <v>185</v>
      </c>
      <c r="J233" s="418" t="s">
        <v>160</v>
      </c>
      <c r="K233" s="439" t="s">
        <v>651</v>
      </c>
      <c r="L233" s="822" t="s">
        <v>656</v>
      </c>
      <c r="M233" s="823"/>
      <c r="N233" s="791" t="s">
        <v>653</v>
      </c>
      <c r="O233" s="828" t="s">
        <v>228</v>
      </c>
      <c r="P233" s="831"/>
      <c r="Q233" s="834"/>
      <c r="R233" s="828"/>
      <c r="S233" s="434" t="s">
        <v>184</v>
      </c>
      <c r="T233" s="438">
        <v>4000000</v>
      </c>
      <c r="U233" s="434" t="s">
        <v>183</v>
      </c>
      <c r="V233" s="437">
        <f>+T238+T236</f>
        <v>44227</v>
      </c>
      <c r="W233" s="434" t="s">
        <v>182</v>
      </c>
      <c r="X233" s="436">
        <f>T233</f>
        <v>4000000</v>
      </c>
      <c r="Y233" s="434" t="s">
        <v>181</v>
      </c>
      <c r="Z233" s="435"/>
      <c r="AA233" s="434" t="s">
        <v>181</v>
      </c>
      <c r="AB233" s="435"/>
      <c r="AC233" s="434" t="s">
        <v>181</v>
      </c>
      <c r="AD233" s="435"/>
      <c r="AE233" s="480" t="s">
        <v>181</v>
      </c>
      <c r="AF233" s="479"/>
      <c r="AG233" s="434" t="s">
        <v>181</v>
      </c>
      <c r="AH233" s="435">
        <v>0.2742</v>
      </c>
      <c r="AI233" s="466" t="s">
        <v>180</v>
      </c>
      <c r="AJ233" s="433">
        <v>8</v>
      </c>
      <c r="AK233" s="922" t="s">
        <v>655</v>
      </c>
      <c r="AL233" s="922" t="s">
        <v>655</v>
      </c>
      <c r="AM233" s="922" t="s">
        <v>655</v>
      </c>
      <c r="AN233" s="922" t="s">
        <v>655</v>
      </c>
      <c r="AO233" s="922" t="s">
        <v>1951</v>
      </c>
      <c r="AP233" s="922" t="s">
        <v>10</v>
      </c>
    </row>
    <row r="234" spans="1:42" s="404" customFormat="1" ht="15" hidden="1" customHeight="1" x14ac:dyDescent="0.2">
      <c r="B234" s="425" t="s">
        <v>235</v>
      </c>
      <c r="C234" s="424" t="s">
        <v>654</v>
      </c>
      <c r="D234" s="423" t="s">
        <v>161</v>
      </c>
      <c r="E234" s="422" t="s">
        <v>10</v>
      </c>
      <c r="F234" s="420">
        <v>44077</v>
      </c>
      <c r="G234" s="420"/>
      <c r="H234" s="419">
        <v>2017</v>
      </c>
      <c r="I234" s="418" t="s">
        <v>185</v>
      </c>
      <c r="J234" s="418" t="s">
        <v>160</v>
      </c>
      <c r="K234" s="417" t="s">
        <v>651</v>
      </c>
      <c r="L234" s="824"/>
      <c r="M234" s="825"/>
      <c r="N234" s="792"/>
      <c r="O234" s="829"/>
      <c r="P234" s="832"/>
      <c r="Q234" s="835"/>
      <c r="R234" s="829"/>
      <c r="S234" s="416" t="s">
        <v>179</v>
      </c>
      <c r="T234" s="432" t="s">
        <v>1950</v>
      </c>
      <c r="U234" s="416" t="s">
        <v>177</v>
      </c>
      <c r="V234" s="415"/>
      <c r="W234" s="416" t="s">
        <v>176</v>
      </c>
      <c r="X234" s="428">
        <f>X233</f>
        <v>4000000</v>
      </c>
      <c r="Y234" s="416" t="s">
        <v>175</v>
      </c>
      <c r="Z234" s="426"/>
      <c r="AA234" s="416" t="s">
        <v>175</v>
      </c>
      <c r="AB234" s="426"/>
      <c r="AC234" s="416" t="s">
        <v>175</v>
      </c>
      <c r="AD234" s="426"/>
      <c r="AE234" s="478" t="s">
        <v>175</v>
      </c>
      <c r="AF234" s="477"/>
      <c r="AG234" s="416" t="s">
        <v>175</v>
      </c>
      <c r="AH234" s="426"/>
      <c r="AI234" s="463" t="s">
        <v>174</v>
      </c>
      <c r="AJ234" s="430">
        <f>+AJ233*22</f>
        <v>176</v>
      </c>
      <c r="AK234" s="792"/>
      <c r="AL234" s="792"/>
      <c r="AM234" s="792"/>
      <c r="AN234" s="792"/>
      <c r="AO234" s="792"/>
      <c r="AP234" s="792"/>
    </row>
    <row r="235" spans="1:42" s="404" customFormat="1" ht="39" hidden="1" customHeight="1" x14ac:dyDescent="0.2">
      <c r="B235" s="425" t="s">
        <v>235</v>
      </c>
      <c r="C235" s="424" t="s">
        <v>654</v>
      </c>
      <c r="D235" s="423" t="s">
        <v>161</v>
      </c>
      <c r="E235" s="422" t="s">
        <v>10</v>
      </c>
      <c r="F235" s="420">
        <v>44077</v>
      </c>
      <c r="G235" s="420"/>
      <c r="H235" s="419">
        <v>2017</v>
      </c>
      <c r="I235" s="418" t="s">
        <v>185</v>
      </c>
      <c r="J235" s="418" t="s">
        <v>160</v>
      </c>
      <c r="K235" s="417" t="s">
        <v>651</v>
      </c>
      <c r="L235" s="824"/>
      <c r="M235" s="825"/>
      <c r="N235" s="792"/>
      <c r="O235" s="829"/>
      <c r="P235" s="832"/>
      <c r="Q235" s="835"/>
      <c r="R235" s="829"/>
      <c r="S235" s="416" t="s">
        <v>173</v>
      </c>
      <c r="T235" s="429" t="s">
        <v>1949</v>
      </c>
      <c r="U235" s="416" t="s">
        <v>171</v>
      </c>
      <c r="V235" s="427"/>
      <c r="W235" s="416" t="s">
        <v>170</v>
      </c>
      <c r="X235" s="428"/>
      <c r="Y235" s="416" t="s">
        <v>169</v>
      </c>
      <c r="Z235" s="426"/>
      <c r="AA235" s="416" t="s">
        <v>169</v>
      </c>
      <c r="AB235" s="426"/>
      <c r="AC235" s="416" t="s">
        <v>169</v>
      </c>
      <c r="AD235" s="426"/>
      <c r="AE235" s="478" t="s">
        <v>169</v>
      </c>
      <c r="AF235" s="477"/>
      <c r="AG235" s="416" t="s">
        <v>169</v>
      </c>
      <c r="AH235" s="426">
        <v>0.2742</v>
      </c>
      <c r="AI235" s="857"/>
      <c r="AJ235" s="858"/>
      <c r="AK235" s="792"/>
      <c r="AL235" s="792"/>
      <c r="AM235" s="792"/>
      <c r="AN235" s="792"/>
      <c r="AO235" s="792"/>
      <c r="AP235" s="792"/>
    </row>
    <row r="236" spans="1:42" s="404" customFormat="1" ht="15" hidden="1" customHeight="1" x14ac:dyDescent="0.2">
      <c r="B236" s="425" t="s">
        <v>235</v>
      </c>
      <c r="C236" s="424" t="s">
        <v>654</v>
      </c>
      <c r="D236" s="423" t="s">
        <v>161</v>
      </c>
      <c r="E236" s="422" t="s">
        <v>10</v>
      </c>
      <c r="F236" s="420">
        <v>44077</v>
      </c>
      <c r="G236" s="420"/>
      <c r="H236" s="419">
        <v>2017</v>
      </c>
      <c r="I236" s="418" t="s">
        <v>185</v>
      </c>
      <c r="J236" s="418" t="s">
        <v>160</v>
      </c>
      <c r="K236" s="417" t="s">
        <v>651</v>
      </c>
      <c r="L236" s="824"/>
      <c r="M236" s="825"/>
      <c r="N236" s="792"/>
      <c r="O236" s="829"/>
      <c r="P236" s="832"/>
      <c r="Q236" s="835"/>
      <c r="R236" s="829"/>
      <c r="S236" s="416" t="s">
        <v>168</v>
      </c>
      <c r="T236" s="427">
        <v>150</v>
      </c>
      <c r="U236" s="416" t="s">
        <v>167</v>
      </c>
      <c r="V236" s="427"/>
      <c r="W236" s="816"/>
      <c r="X236" s="817"/>
      <c r="Y236" s="416" t="s">
        <v>166</v>
      </c>
      <c r="Z236" s="426">
        <f>IF(Z234="",Z235-Z233,Z235-Z234)</f>
        <v>0</v>
      </c>
      <c r="AA236" s="416" t="s">
        <v>166</v>
      </c>
      <c r="AB236" s="426">
        <f>IF(AB234="",AB235-AB233,AB235-AB234)</f>
        <v>0</v>
      </c>
      <c r="AC236" s="416" t="s">
        <v>166</v>
      </c>
      <c r="AD236" s="426">
        <f>IF(AD234="",AD235-AD233,AD235-AD234)</f>
        <v>0</v>
      </c>
      <c r="AE236" s="478" t="s">
        <v>166</v>
      </c>
      <c r="AF236" s="477">
        <f>IF(AF234="",AF235-AF233,AF235-AF234)</f>
        <v>0</v>
      </c>
      <c r="AG236" s="416" t="s">
        <v>166</v>
      </c>
      <c r="AH236" s="426">
        <f>IF(AH234="",AH235-AH233,AH235-AH234)</f>
        <v>0</v>
      </c>
      <c r="AI236" s="857"/>
      <c r="AJ236" s="858"/>
      <c r="AK236" s="792"/>
      <c r="AL236" s="792"/>
      <c r="AM236" s="792"/>
      <c r="AN236" s="792"/>
      <c r="AO236" s="792"/>
      <c r="AP236" s="792"/>
    </row>
    <row r="237" spans="1:42" s="404" customFormat="1" ht="15" hidden="1" customHeight="1" x14ac:dyDescent="0.2">
      <c r="B237" s="425" t="s">
        <v>235</v>
      </c>
      <c r="C237" s="424" t="s">
        <v>654</v>
      </c>
      <c r="D237" s="423" t="s">
        <v>161</v>
      </c>
      <c r="E237" s="422" t="s">
        <v>10</v>
      </c>
      <c r="F237" s="420">
        <v>44077</v>
      </c>
      <c r="G237" s="420"/>
      <c r="H237" s="419">
        <v>2017</v>
      </c>
      <c r="I237" s="418" t="s">
        <v>185</v>
      </c>
      <c r="J237" s="418" t="s">
        <v>160</v>
      </c>
      <c r="K237" s="417" t="s">
        <v>651</v>
      </c>
      <c r="L237" s="824"/>
      <c r="M237" s="825"/>
      <c r="N237" s="792"/>
      <c r="O237" s="829"/>
      <c r="P237" s="832"/>
      <c r="Q237" s="835"/>
      <c r="R237" s="829"/>
      <c r="S237" s="416" t="s">
        <v>165</v>
      </c>
      <c r="T237" s="415" t="s">
        <v>284</v>
      </c>
      <c r="U237" s="416" t="s">
        <v>164</v>
      </c>
      <c r="V237" s="415"/>
      <c r="W237" s="816"/>
      <c r="X237" s="817"/>
      <c r="Y237" s="816"/>
      <c r="Z237" s="817"/>
      <c r="AA237" s="816"/>
      <c r="AB237" s="817"/>
      <c r="AC237" s="816"/>
      <c r="AD237" s="817"/>
      <c r="AE237" s="857"/>
      <c r="AF237" s="858"/>
      <c r="AG237" s="816"/>
      <c r="AH237" s="817"/>
      <c r="AI237" s="857"/>
      <c r="AJ237" s="858"/>
      <c r="AK237" s="792"/>
      <c r="AL237" s="792"/>
      <c r="AM237" s="792"/>
      <c r="AN237" s="792"/>
      <c r="AO237" s="792"/>
      <c r="AP237" s="792"/>
    </row>
    <row r="238" spans="1:42" s="404" customFormat="1" ht="15" hidden="1" customHeight="1" thickBot="1" x14ac:dyDescent="0.25">
      <c r="B238" s="414" t="s">
        <v>235</v>
      </c>
      <c r="C238" s="413" t="s">
        <v>654</v>
      </c>
      <c r="D238" s="412" t="s">
        <v>161</v>
      </c>
      <c r="E238" s="411" t="s">
        <v>10</v>
      </c>
      <c r="F238" s="409">
        <v>44077</v>
      </c>
      <c r="G238" s="409"/>
      <c r="H238" s="408">
        <v>2017</v>
      </c>
      <c r="I238" s="407" t="s">
        <v>185</v>
      </c>
      <c r="J238" s="407" t="s">
        <v>160</v>
      </c>
      <c r="K238" s="407" t="s">
        <v>651</v>
      </c>
      <c r="L238" s="826"/>
      <c r="M238" s="827"/>
      <c r="N238" s="793"/>
      <c r="O238" s="830"/>
      <c r="P238" s="833"/>
      <c r="Q238" s="836"/>
      <c r="R238" s="830"/>
      <c r="S238" s="406" t="s">
        <v>158</v>
      </c>
      <c r="T238" s="405">
        <v>44077</v>
      </c>
      <c r="U238" s="820"/>
      <c r="V238" s="821"/>
      <c r="W238" s="818"/>
      <c r="X238" s="819"/>
      <c r="Y238" s="818"/>
      <c r="Z238" s="819"/>
      <c r="AA238" s="818"/>
      <c r="AB238" s="819"/>
      <c r="AC238" s="818"/>
      <c r="AD238" s="819"/>
      <c r="AE238" s="859"/>
      <c r="AF238" s="860"/>
      <c r="AG238" s="818"/>
      <c r="AH238" s="819"/>
      <c r="AI238" s="859"/>
      <c r="AJ238" s="860"/>
      <c r="AK238" s="793"/>
      <c r="AL238" s="793"/>
      <c r="AM238" s="793"/>
      <c r="AN238" s="793"/>
      <c r="AO238" s="793"/>
      <c r="AP238" s="793"/>
    </row>
    <row r="239" spans="1:42" s="404" customFormat="1" ht="12.75" hidden="1" customHeight="1" thickTop="1" x14ac:dyDescent="0.2">
      <c r="B239" s="445" t="s">
        <v>246</v>
      </c>
      <c r="C239" s="444" t="s">
        <v>609</v>
      </c>
      <c r="D239" s="443" t="s">
        <v>161</v>
      </c>
      <c r="E239" s="442" t="s">
        <v>2131</v>
      </c>
      <c r="F239" s="440"/>
      <c r="G239" s="440"/>
      <c r="H239" s="419">
        <v>2017</v>
      </c>
      <c r="I239" s="418"/>
      <c r="J239" s="418" t="s">
        <v>160</v>
      </c>
      <c r="K239" s="439" t="s">
        <v>651</v>
      </c>
      <c r="L239" s="822" t="s">
        <v>2132</v>
      </c>
      <c r="M239" s="823"/>
      <c r="N239" s="791" t="s">
        <v>653</v>
      </c>
      <c r="O239" s="828"/>
      <c r="P239" s="831"/>
      <c r="Q239" s="834"/>
      <c r="R239" s="828"/>
      <c r="S239" s="434" t="s">
        <v>184</v>
      </c>
      <c r="T239" s="438">
        <v>1500000</v>
      </c>
      <c r="U239" s="434" t="s">
        <v>183</v>
      </c>
      <c r="V239" s="437"/>
      <c r="W239" s="434" t="s">
        <v>182</v>
      </c>
      <c r="X239" s="436">
        <f>T239</f>
        <v>1500000</v>
      </c>
      <c r="Y239" s="434" t="s">
        <v>181</v>
      </c>
      <c r="Z239" s="435"/>
      <c r="AA239" s="434" t="s">
        <v>181</v>
      </c>
      <c r="AB239" s="435"/>
      <c r="AC239" s="434" t="s">
        <v>181</v>
      </c>
      <c r="AD239" s="435"/>
      <c r="AE239" s="480" t="s">
        <v>181</v>
      </c>
      <c r="AF239" s="479"/>
      <c r="AG239" s="466" t="s">
        <v>181</v>
      </c>
      <c r="AH239" s="467"/>
      <c r="AI239" s="466" t="s">
        <v>180</v>
      </c>
      <c r="AJ239" s="465"/>
      <c r="AK239" s="922" t="s">
        <v>652</v>
      </c>
      <c r="AL239" s="922" t="s">
        <v>652</v>
      </c>
      <c r="AM239" s="922" t="s">
        <v>652</v>
      </c>
      <c r="AN239" s="922" t="s">
        <v>652</v>
      </c>
      <c r="AO239" s="922" t="s">
        <v>652</v>
      </c>
      <c r="AP239" s="922" t="s">
        <v>2131</v>
      </c>
    </row>
    <row r="240" spans="1:42" s="404" customFormat="1" ht="15" hidden="1" customHeight="1" x14ac:dyDescent="0.2">
      <c r="B240" s="425" t="s">
        <v>246</v>
      </c>
      <c r="C240" s="424" t="s">
        <v>609</v>
      </c>
      <c r="D240" s="423" t="s">
        <v>161</v>
      </c>
      <c r="E240" s="442" t="s">
        <v>2131</v>
      </c>
      <c r="F240" s="420"/>
      <c r="G240" s="420"/>
      <c r="H240" s="419">
        <v>2017</v>
      </c>
      <c r="I240" s="418"/>
      <c r="J240" s="418" t="s">
        <v>160</v>
      </c>
      <c r="K240" s="417" t="s">
        <v>651</v>
      </c>
      <c r="L240" s="824"/>
      <c r="M240" s="825"/>
      <c r="N240" s="792"/>
      <c r="O240" s="829"/>
      <c r="P240" s="832"/>
      <c r="Q240" s="835"/>
      <c r="R240" s="829"/>
      <c r="S240" s="416" t="s">
        <v>179</v>
      </c>
      <c r="T240" s="432"/>
      <c r="U240" s="416" t="s">
        <v>177</v>
      </c>
      <c r="V240" s="415"/>
      <c r="W240" s="416" t="s">
        <v>176</v>
      </c>
      <c r="X240" s="428">
        <f>X239</f>
        <v>1500000</v>
      </c>
      <c r="Y240" s="416" t="s">
        <v>175</v>
      </c>
      <c r="Z240" s="426"/>
      <c r="AA240" s="416" t="s">
        <v>175</v>
      </c>
      <c r="AB240" s="426"/>
      <c r="AC240" s="416" t="s">
        <v>175</v>
      </c>
      <c r="AD240" s="426"/>
      <c r="AE240" s="478" t="s">
        <v>175</v>
      </c>
      <c r="AF240" s="477"/>
      <c r="AG240" s="463" t="s">
        <v>175</v>
      </c>
      <c r="AH240" s="462"/>
      <c r="AI240" s="463" t="s">
        <v>174</v>
      </c>
      <c r="AJ240" s="464"/>
      <c r="AK240" s="792"/>
      <c r="AL240" s="792"/>
      <c r="AM240" s="792"/>
      <c r="AN240" s="792"/>
      <c r="AO240" s="792"/>
      <c r="AP240" s="792"/>
    </row>
    <row r="241" spans="2:42" s="404" customFormat="1" ht="39" hidden="1" customHeight="1" x14ac:dyDescent="0.2">
      <c r="B241" s="425" t="s">
        <v>246</v>
      </c>
      <c r="C241" s="424" t="s">
        <v>609</v>
      </c>
      <c r="D241" s="423" t="s">
        <v>161</v>
      </c>
      <c r="E241" s="442" t="s">
        <v>2131</v>
      </c>
      <c r="F241" s="420"/>
      <c r="G241" s="420"/>
      <c r="H241" s="419">
        <v>2017</v>
      </c>
      <c r="I241" s="418"/>
      <c r="J241" s="418" t="s">
        <v>160</v>
      </c>
      <c r="K241" s="417" t="s">
        <v>651</v>
      </c>
      <c r="L241" s="824"/>
      <c r="M241" s="825"/>
      <c r="N241" s="792"/>
      <c r="O241" s="829"/>
      <c r="P241" s="832"/>
      <c r="Q241" s="835"/>
      <c r="R241" s="829"/>
      <c r="S241" s="416" t="s">
        <v>173</v>
      </c>
      <c r="T241" s="429"/>
      <c r="U241" s="416" t="s">
        <v>171</v>
      </c>
      <c r="V241" s="427"/>
      <c r="W241" s="416" t="s">
        <v>170</v>
      </c>
      <c r="X241" s="428"/>
      <c r="Y241" s="416" t="s">
        <v>169</v>
      </c>
      <c r="Z241" s="426"/>
      <c r="AA241" s="416" t="s">
        <v>169</v>
      </c>
      <c r="AB241" s="426"/>
      <c r="AC241" s="416" t="s">
        <v>169</v>
      </c>
      <c r="AD241" s="426"/>
      <c r="AE241" s="478" t="s">
        <v>169</v>
      </c>
      <c r="AF241" s="477"/>
      <c r="AG241" s="463" t="s">
        <v>169</v>
      </c>
      <c r="AH241" s="462"/>
      <c r="AI241" s="781"/>
      <c r="AJ241" s="782"/>
      <c r="AK241" s="792"/>
      <c r="AL241" s="792"/>
      <c r="AM241" s="792"/>
      <c r="AN241" s="792"/>
      <c r="AO241" s="792"/>
      <c r="AP241" s="792"/>
    </row>
    <row r="242" spans="2:42" s="404" customFormat="1" ht="15" hidden="1" customHeight="1" x14ac:dyDescent="0.2">
      <c r="B242" s="425" t="s">
        <v>246</v>
      </c>
      <c r="C242" s="424" t="s">
        <v>609</v>
      </c>
      <c r="D242" s="423" t="s">
        <v>161</v>
      </c>
      <c r="E242" s="442" t="s">
        <v>2131</v>
      </c>
      <c r="F242" s="420"/>
      <c r="G242" s="420"/>
      <c r="H242" s="419">
        <v>2017</v>
      </c>
      <c r="I242" s="418"/>
      <c r="J242" s="418" t="s">
        <v>160</v>
      </c>
      <c r="K242" s="417" t="s">
        <v>651</v>
      </c>
      <c r="L242" s="824"/>
      <c r="M242" s="825"/>
      <c r="N242" s="792"/>
      <c r="O242" s="829"/>
      <c r="P242" s="832"/>
      <c r="Q242" s="835"/>
      <c r="R242" s="829"/>
      <c r="S242" s="416" t="s">
        <v>168</v>
      </c>
      <c r="T242" s="427"/>
      <c r="U242" s="416" t="s">
        <v>167</v>
      </c>
      <c r="V242" s="427"/>
      <c r="W242" s="816"/>
      <c r="X242" s="817"/>
      <c r="Y242" s="416" t="s">
        <v>166</v>
      </c>
      <c r="Z242" s="426">
        <f>IF(Z240="",Z241-Z239,Z241-Z240)</f>
        <v>0</v>
      </c>
      <c r="AA242" s="416" t="s">
        <v>166</v>
      </c>
      <c r="AB242" s="426">
        <f>IF(AB240="",AB241-AB239,AB241-AB240)</f>
        <v>0</v>
      </c>
      <c r="AC242" s="416" t="s">
        <v>166</v>
      </c>
      <c r="AD242" s="426">
        <f>IF(AD240="",AD241-AD239,AD241-AD240)</f>
        <v>0</v>
      </c>
      <c r="AE242" s="478" t="s">
        <v>166</v>
      </c>
      <c r="AF242" s="477">
        <f>IF(AF240="",AF241-AF239,AF241-AF240)</f>
        <v>0</v>
      </c>
      <c r="AG242" s="463" t="s">
        <v>166</v>
      </c>
      <c r="AH242" s="462">
        <f>IF(AH240="",AH241-AH239,AH241-AH240)</f>
        <v>0</v>
      </c>
      <c r="AI242" s="781"/>
      <c r="AJ242" s="782"/>
      <c r="AK242" s="792"/>
      <c r="AL242" s="792"/>
      <c r="AM242" s="792"/>
      <c r="AN242" s="792"/>
      <c r="AO242" s="792"/>
      <c r="AP242" s="792"/>
    </row>
    <row r="243" spans="2:42" s="404" customFormat="1" ht="15" hidden="1" customHeight="1" x14ac:dyDescent="0.2">
      <c r="B243" s="425" t="s">
        <v>246</v>
      </c>
      <c r="C243" s="424" t="s">
        <v>609</v>
      </c>
      <c r="D243" s="423" t="s">
        <v>161</v>
      </c>
      <c r="E243" s="442" t="s">
        <v>2131</v>
      </c>
      <c r="F243" s="420"/>
      <c r="G243" s="420"/>
      <c r="H243" s="419">
        <v>2017</v>
      </c>
      <c r="I243" s="418"/>
      <c r="J243" s="418" t="s">
        <v>160</v>
      </c>
      <c r="K243" s="417" t="s">
        <v>651</v>
      </c>
      <c r="L243" s="824"/>
      <c r="M243" s="825"/>
      <c r="N243" s="792"/>
      <c r="O243" s="829"/>
      <c r="P243" s="832"/>
      <c r="Q243" s="835"/>
      <c r="R243" s="829"/>
      <c r="S243" s="416" t="s">
        <v>165</v>
      </c>
      <c r="T243" s="415"/>
      <c r="U243" s="416" t="s">
        <v>164</v>
      </c>
      <c r="V243" s="415"/>
      <c r="W243" s="816"/>
      <c r="X243" s="817"/>
      <c r="Y243" s="816"/>
      <c r="Z243" s="817"/>
      <c r="AA243" s="816"/>
      <c r="AB243" s="817"/>
      <c r="AC243" s="816"/>
      <c r="AD243" s="817"/>
      <c r="AE243" s="857"/>
      <c r="AF243" s="858"/>
      <c r="AG243" s="781"/>
      <c r="AH243" s="782"/>
      <c r="AI243" s="781"/>
      <c r="AJ243" s="782"/>
      <c r="AK243" s="792"/>
      <c r="AL243" s="792"/>
      <c r="AM243" s="792"/>
      <c r="AN243" s="792"/>
      <c r="AO243" s="792"/>
      <c r="AP243" s="792"/>
    </row>
    <row r="244" spans="2:42" s="404" customFormat="1" ht="15" hidden="1" customHeight="1" thickBot="1" x14ac:dyDescent="0.25">
      <c r="B244" s="414" t="s">
        <v>246</v>
      </c>
      <c r="C244" s="413" t="s">
        <v>609</v>
      </c>
      <c r="D244" s="412" t="s">
        <v>161</v>
      </c>
      <c r="E244" s="442" t="s">
        <v>2131</v>
      </c>
      <c r="F244" s="409"/>
      <c r="G244" s="409"/>
      <c r="H244" s="408">
        <v>2017</v>
      </c>
      <c r="I244" s="407"/>
      <c r="J244" s="407" t="s">
        <v>160</v>
      </c>
      <c r="K244" s="407" t="s">
        <v>651</v>
      </c>
      <c r="L244" s="826"/>
      <c r="M244" s="827"/>
      <c r="N244" s="793"/>
      <c r="O244" s="830"/>
      <c r="P244" s="833"/>
      <c r="Q244" s="836"/>
      <c r="R244" s="830"/>
      <c r="S244" s="406" t="s">
        <v>158</v>
      </c>
      <c r="T244" s="451"/>
      <c r="U244" s="820"/>
      <c r="V244" s="821"/>
      <c r="W244" s="818"/>
      <c r="X244" s="819"/>
      <c r="Y244" s="818"/>
      <c r="Z244" s="819"/>
      <c r="AA244" s="818"/>
      <c r="AB244" s="819"/>
      <c r="AC244" s="818"/>
      <c r="AD244" s="819"/>
      <c r="AE244" s="859"/>
      <c r="AF244" s="860"/>
      <c r="AG244" s="783"/>
      <c r="AH244" s="784"/>
      <c r="AI244" s="783"/>
      <c r="AJ244" s="784"/>
      <c r="AK244" s="793"/>
      <c r="AL244" s="793"/>
      <c r="AM244" s="793"/>
      <c r="AN244" s="793"/>
      <c r="AO244" s="793"/>
      <c r="AP244" s="793"/>
    </row>
    <row r="245" spans="2:42" s="404" customFormat="1" ht="12.75" hidden="1" customHeight="1" thickTop="1" x14ac:dyDescent="0.2">
      <c r="B245" s="445" t="s">
        <v>246</v>
      </c>
      <c r="C245" s="444" t="s">
        <v>609</v>
      </c>
      <c r="D245" s="443" t="s">
        <v>161</v>
      </c>
      <c r="E245" s="442" t="s">
        <v>2131</v>
      </c>
      <c r="F245" s="440"/>
      <c r="G245" s="440"/>
      <c r="H245" s="419">
        <v>2017</v>
      </c>
      <c r="I245" s="418"/>
      <c r="J245" s="418" t="s">
        <v>160</v>
      </c>
      <c r="K245" s="439" t="s">
        <v>651</v>
      </c>
      <c r="L245" s="822" t="s">
        <v>2133</v>
      </c>
      <c r="M245" s="823"/>
      <c r="N245" s="791" t="s">
        <v>653</v>
      </c>
      <c r="O245" s="828"/>
      <c r="P245" s="831"/>
      <c r="Q245" s="834"/>
      <c r="R245" s="828"/>
      <c r="S245" s="434" t="s">
        <v>184</v>
      </c>
      <c r="T245" s="438">
        <v>1500000</v>
      </c>
      <c r="U245" s="434" t="s">
        <v>183</v>
      </c>
      <c r="V245" s="437"/>
      <c r="W245" s="434" t="s">
        <v>182</v>
      </c>
      <c r="X245" s="436">
        <f>T245</f>
        <v>1500000</v>
      </c>
      <c r="Y245" s="434" t="s">
        <v>181</v>
      </c>
      <c r="Z245" s="435"/>
      <c r="AA245" s="434" t="s">
        <v>181</v>
      </c>
      <c r="AB245" s="435"/>
      <c r="AC245" s="434" t="s">
        <v>181</v>
      </c>
      <c r="AD245" s="435"/>
      <c r="AE245" s="480" t="s">
        <v>181</v>
      </c>
      <c r="AF245" s="479"/>
      <c r="AG245" s="466" t="s">
        <v>181</v>
      </c>
      <c r="AH245" s="467"/>
      <c r="AI245" s="466" t="s">
        <v>180</v>
      </c>
      <c r="AJ245" s="465"/>
      <c r="AK245" s="922" t="s">
        <v>652</v>
      </c>
      <c r="AL245" s="922" t="s">
        <v>652</v>
      </c>
      <c r="AM245" s="922" t="s">
        <v>652</v>
      </c>
      <c r="AN245" s="922" t="s">
        <v>652</v>
      </c>
      <c r="AO245" s="922" t="s">
        <v>652</v>
      </c>
      <c r="AP245" s="922" t="s">
        <v>2131</v>
      </c>
    </row>
    <row r="246" spans="2:42" s="404" customFormat="1" ht="15" hidden="1" customHeight="1" x14ac:dyDescent="0.2">
      <c r="B246" s="425" t="s">
        <v>246</v>
      </c>
      <c r="C246" s="424" t="s">
        <v>609</v>
      </c>
      <c r="D246" s="423" t="s">
        <v>161</v>
      </c>
      <c r="E246" s="442" t="s">
        <v>2131</v>
      </c>
      <c r="F246" s="420"/>
      <c r="G246" s="420"/>
      <c r="H246" s="419">
        <v>2017</v>
      </c>
      <c r="I246" s="418"/>
      <c r="J246" s="418" t="s">
        <v>160</v>
      </c>
      <c r="K246" s="417" t="s">
        <v>651</v>
      </c>
      <c r="L246" s="824"/>
      <c r="M246" s="825"/>
      <c r="N246" s="792"/>
      <c r="O246" s="829"/>
      <c r="P246" s="832"/>
      <c r="Q246" s="835"/>
      <c r="R246" s="829"/>
      <c r="S246" s="416" t="s">
        <v>179</v>
      </c>
      <c r="T246" s="432"/>
      <c r="U246" s="416" t="s">
        <v>177</v>
      </c>
      <c r="V246" s="415"/>
      <c r="W246" s="416" t="s">
        <v>176</v>
      </c>
      <c r="X246" s="428">
        <f>X245</f>
        <v>1500000</v>
      </c>
      <c r="Y246" s="416" t="s">
        <v>175</v>
      </c>
      <c r="Z246" s="426"/>
      <c r="AA246" s="416" t="s">
        <v>175</v>
      </c>
      <c r="AB246" s="426"/>
      <c r="AC246" s="416" t="s">
        <v>175</v>
      </c>
      <c r="AD246" s="426"/>
      <c r="AE246" s="478" t="s">
        <v>175</v>
      </c>
      <c r="AF246" s="477"/>
      <c r="AG246" s="463" t="s">
        <v>175</v>
      </c>
      <c r="AH246" s="462"/>
      <c r="AI246" s="463" t="s">
        <v>174</v>
      </c>
      <c r="AJ246" s="464"/>
      <c r="AK246" s="792"/>
      <c r="AL246" s="792"/>
      <c r="AM246" s="792"/>
      <c r="AN246" s="792"/>
      <c r="AO246" s="792"/>
      <c r="AP246" s="792"/>
    </row>
    <row r="247" spans="2:42" s="404" customFormat="1" ht="39" hidden="1" customHeight="1" x14ac:dyDescent="0.2">
      <c r="B247" s="425" t="s">
        <v>246</v>
      </c>
      <c r="C247" s="424" t="s">
        <v>609</v>
      </c>
      <c r="D247" s="423" t="s">
        <v>161</v>
      </c>
      <c r="E247" s="442" t="s">
        <v>2131</v>
      </c>
      <c r="F247" s="420"/>
      <c r="G247" s="420"/>
      <c r="H247" s="419">
        <v>2017</v>
      </c>
      <c r="I247" s="418"/>
      <c r="J247" s="418" t="s">
        <v>160</v>
      </c>
      <c r="K247" s="417" t="s">
        <v>651</v>
      </c>
      <c r="L247" s="824"/>
      <c r="M247" s="825"/>
      <c r="N247" s="792"/>
      <c r="O247" s="829"/>
      <c r="P247" s="832"/>
      <c r="Q247" s="835"/>
      <c r="R247" s="829"/>
      <c r="S247" s="416" t="s">
        <v>173</v>
      </c>
      <c r="T247" s="429"/>
      <c r="U247" s="416" t="s">
        <v>171</v>
      </c>
      <c r="V247" s="427"/>
      <c r="W247" s="416" t="s">
        <v>170</v>
      </c>
      <c r="X247" s="428"/>
      <c r="Y247" s="416" t="s">
        <v>169</v>
      </c>
      <c r="Z247" s="426"/>
      <c r="AA247" s="416" t="s">
        <v>169</v>
      </c>
      <c r="AB247" s="426"/>
      <c r="AC247" s="416" t="s">
        <v>169</v>
      </c>
      <c r="AD247" s="426"/>
      <c r="AE247" s="478" t="s">
        <v>169</v>
      </c>
      <c r="AF247" s="477"/>
      <c r="AG247" s="463" t="s">
        <v>169</v>
      </c>
      <c r="AH247" s="462"/>
      <c r="AI247" s="781"/>
      <c r="AJ247" s="782"/>
      <c r="AK247" s="792"/>
      <c r="AL247" s="792"/>
      <c r="AM247" s="792"/>
      <c r="AN247" s="792"/>
      <c r="AO247" s="792"/>
      <c r="AP247" s="792"/>
    </row>
    <row r="248" spans="2:42" s="404" customFormat="1" ht="15" hidden="1" customHeight="1" x14ac:dyDescent="0.2">
      <c r="B248" s="425" t="s">
        <v>246</v>
      </c>
      <c r="C248" s="424" t="s">
        <v>609</v>
      </c>
      <c r="D248" s="423" t="s">
        <v>161</v>
      </c>
      <c r="E248" s="442" t="s">
        <v>2131</v>
      </c>
      <c r="F248" s="420"/>
      <c r="G248" s="420"/>
      <c r="H248" s="419">
        <v>2017</v>
      </c>
      <c r="I248" s="418"/>
      <c r="J248" s="418" t="s">
        <v>160</v>
      </c>
      <c r="K248" s="417" t="s">
        <v>651</v>
      </c>
      <c r="L248" s="824"/>
      <c r="M248" s="825"/>
      <c r="N248" s="792"/>
      <c r="O248" s="829"/>
      <c r="P248" s="832"/>
      <c r="Q248" s="835"/>
      <c r="R248" s="829"/>
      <c r="S248" s="416" t="s">
        <v>168</v>
      </c>
      <c r="T248" s="427"/>
      <c r="U248" s="416" t="s">
        <v>167</v>
      </c>
      <c r="V248" s="427"/>
      <c r="W248" s="816"/>
      <c r="X248" s="817"/>
      <c r="Y248" s="416" t="s">
        <v>166</v>
      </c>
      <c r="Z248" s="426">
        <f>IF(Z246="",Z247-Z245,Z247-Z246)</f>
        <v>0</v>
      </c>
      <c r="AA248" s="416" t="s">
        <v>166</v>
      </c>
      <c r="AB248" s="426">
        <f>IF(AB246="",AB247-AB245,AB247-AB246)</f>
        <v>0</v>
      </c>
      <c r="AC248" s="416" t="s">
        <v>166</v>
      </c>
      <c r="AD248" s="426">
        <f>IF(AD246="",AD247-AD245,AD247-AD246)</f>
        <v>0</v>
      </c>
      <c r="AE248" s="478" t="s">
        <v>166</v>
      </c>
      <c r="AF248" s="477">
        <f>IF(AF246="",AF247-AF245,AF247-AF246)</f>
        <v>0</v>
      </c>
      <c r="AG248" s="463" t="s">
        <v>166</v>
      </c>
      <c r="AH248" s="462">
        <f>IF(AH246="",AH247-AH245,AH247-AH246)</f>
        <v>0</v>
      </c>
      <c r="AI248" s="781"/>
      <c r="AJ248" s="782"/>
      <c r="AK248" s="792"/>
      <c r="AL248" s="792"/>
      <c r="AM248" s="792"/>
      <c r="AN248" s="792"/>
      <c r="AO248" s="792"/>
      <c r="AP248" s="792"/>
    </row>
    <row r="249" spans="2:42" s="404" customFormat="1" ht="15" hidden="1" customHeight="1" x14ac:dyDescent="0.2">
      <c r="B249" s="425" t="s">
        <v>246</v>
      </c>
      <c r="C249" s="424" t="s">
        <v>609</v>
      </c>
      <c r="D249" s="423" t="s">
        <v>161</v>
      </c>
      <c r="E249" s="442" t="s">
        <v>2131</v>
      </c>
      <c r="F249" s="420"/>
      <c r="G249" s="420"/>
      <c r="H249" s="419">
        <v>2017</v>
      </c>
      <c r="I249" s="418"/>
      <c r="J249" s="418" t="s">
        <v>160</v>
      </c>
      <c r="K249" s="417" t="s">
        <v>651</v>
      </c>
      <c r="L249" s="824"/>
      <c r="M249" s="825"/>
      <c r="N249" s="792"/>
      <c r="O249" s="829"/>
      <c r="P249" s="832"/>
      <c r="Q249" s="835"/>
      <c r="R249" s="829"/>
      <c r="S249" s="416" t="s">
        <v>165</v>
      </c>
      <c r="T249" s="415"/>
      <c r="U249" s="416" t="s">
        <v>164</v>
      </c>
      <c r="V249" s="415"/>
      <c r="W249" s="816"/>
      <c r="X249" s="817"/>
      <c r="Y249" s="816"/>
      <c r="Z249" s="817"/>
      <c r="AA249" s="816"/>
      <c r="AB249" s="817"/>
      <c r="AC249" s="816"/>
      <c r="AD249" s="817"/>
      <c r="AE249" s="857"/>
      <c r="AF249" s="858"/>
      <c r="AG249" s="781"/>
      <c r="AH249" s="782"/>
      <c r="AI249" s="781"/>
      <c r="AJ249" s="782"/>
      <c r="AK249" s="792"/>
      <c r="AL249" s="792"/>
      <c r="AM249" s="792"/>
      <c r="AN249" s="792"/>
      <c r="AO249" s="792"/>
      <c r="AP249" s="792"/>
    </row>
    <row r="250" spans="2:42" s="404" customFormat="1" ht="15" hidden="1" customHeight="1" thickBot="1" x14ac:dyDescent="0.25">
      <c r="B250" s="414" t="s">
        <v>246</v>
      </c>
      <c r="C250" s="413" t="s">
        <v>609</v>
      </c>
      <c r="D250" s="412" t="s">
        <v>161</v>
      </c>
      <c r="E250" s="442" t="s">
        <v>2131</v>
      </c>
      <c r="F250" s="409"/>
      <c r="G250" s="409"/>
      <c r="H250" s="408">
        <v>2017</v>
      </c>
      <c r="I250" s="407"/>
      <c r="J250" s="407" t="s">
        <v>160</v>
      </c>
      <c r="K250" s="407" t="s">
        <v>651</v>
      </c>
      <c r="L250" s="826"/>
      <c r="M250" s="827"/>
      <c r="N250" s="793"/>
      <c r="O250" s="830"/>
      <c r="P250" s="833"/>
      <c r="Q250" s="836"/>
      <c r="R250" s="830"/>
      <c r="S250" s="406" t="s">
        <v>158</v>
      </c>
      <c r="T250" s="451"/>
      <c r="U250" s="820"/>
      <c r="V250" s="821"/>
      <c r="W250" s="818"/>
      <c r="X250" s="819"/>
      <c r="Y250" s="818"/>
      <c r="Z250" s="819"/>
      <c r="AA250" s="818"/>
      <c r="AB250" s="819"/>
      <c r="AC250" s="818"/>
      <c r="AD250" s="819"/>
      <c r="AE250" s="859"/>
      <c r="AF250" s="860"/>
      <c r="AG250" s="783"/>
      <c r="AH250" s="784"/>
      <c r="AI250" s="783"/>
      <c r="AJ250" s="784"/>
      <c r="AK250" s="793"/>
      <c r="AL250" s="793"/>
      <c r="AM250" s="793"/>
      <c r="AN250" s="793"/>
      <c r="AO250" s="793"/>
      <c r="AP250" s="793"/>
    </row>
    <row r="251" spans="2:42" s="404" customFormat="1" ht="12.75" hidden="1" customHeight="1" thickTop="1" x14ac:dyDescent="0.2">
      <c r="B251" s="445" t="s">
        <v>246</v>
      </c>
      <c r="C251" s="444" t="s">
        <v>609</v>
      </c>
      <c r="D251" s="443" t="s">
        <v>161</v>
      </c>
      <c r="E251" s="442" t="s">
        <v>2131</v>
      </c>
      <c r="F251" s="440"/>
      <c r="G251" s="440"/>
      <c r="H251" s="419">
        <v>2017</v>
      </c>
      <c r="I251" s="418"/>
      <c r="J251" s="418" t="s">
        <v>160</v>
      </c>
      <c r="K251" s="439" t="s">
        <v>651</v>
      </c>
      <c r="L251" s="822" t="s">
        <v>2134</v>
      </c>
      <c r="M251" s="823"/>
      <c r="N251" s="791" t="s">
        <v>653</v>
      </c>
      <c r="O251" s="828"/>
      <c r="P251" s="831"/>
      <c r="Q251" s="834"/>
      <c r="R251" s="828"/>
      <c r="S251" s="434" t="s">
        <v>184</v>
      </c>
      <c r="T251" s="438">
        <v>1500000</v>
      </c>
      <c r="U251" s="434" t="s">
        <v>183</v>
      </c>
      <c r="V251" s="437"/>
      <c r="W251" s="434" t="s">
        <v>182</v>
      </c>
      <c r="X251" s="436">
        <f>T251</f>
        <v>1500000</v>
      </c>
      <c r="Y251" s="434" t="s">
        <v>181</v>
      </c>
      <c r="Z251" s="435"/>
      <c r="AA251" s="434" t="s">
        <v>181</v>
      </c>
      <c r="AB251" s="435"/>
      <c r="AC251" s="434" t="s">
        <v>181</v>
      </c>
      <c r="AD251" s="435"/>
      <c r="AE251" s="480" t="s">
        <v>181</v>
      </c>
      <c r="AF251" s="479"/>
      <c r="AG251" s="466" t="s">
        <v>181</v>
      </c>
      <c r="AH251" s="467"/>
      <c r="AI251" s="466" t="s">
        <v>180</v>
      </c>
      <c r="AJ251" s="465"/>
      <c r="AK251" s="922" t="s">
        <v>652</v>
      </c>
      <c r="AL251" s="922" t="s">
        <v>652</v>
      </c>
      <c r="AM251" s="922" t="s">
        <v>652</v>
      </c>
      <c r="AN251" s="922" t="s">
        <v>652</v>
      </c>
      <c r="AO251" s="922" t="s">
        <v>652</v>
      </c>
      <c r="AP251" s="922" t="s">
        <v>2131</v>
      </c>
    </row>
    <row r="252" spans="2:42" s="404" customFormat="1" ht="15" hidden="1" customHeight="1" x14ac:dyDescent="0.2">
      <c r="B252" s="425" t="s">
        <v>246</v>
      </c>
      <c r="C252" s="424" t="s">
        <v>609</v>
      </c>
      <c r="D252" s="423" t="s">
        <v>161</v>
      </c>
      <c r="E252" s="442" t="s">
        <v>2131</v>
      </c>
      <c r="F252" s="420"/>
      <c r="G252" s="420"/>
      <c r="H252" s="419">
        <v>2017</v>
      </c>
      <c r="I252" s="418"/>
      <c r="J252" s="418" t="s">
        <v>160</v>
      </c>
      <c r="K252" s="417" t="s">
        <v>651</v>
      </c>
      <c r="L252" s="824"/>
      <c r="M252" s="825"/>
      <c r="N252" s="792"/>
      <c r="O252" s="829"/>
      <c r="P252" s="832"/>
      <c r="Q252" s="835"/>
      <c r="R252" s="829"/>
      <c r="S252" s="416" t="s">
        <v>179</v>
      </c>
      <c r="T252" s="432"/>
      <c r="U252" s="416" t="s">
        <v>177</v>
      </c>
      <c r="V252" s="415"/>
      <c r="W252" s="416" t="s">
        <v>176</v>
      </c>
      <c r="X252" s="428">
        <f>X251</f>
        <v>1500000</v>
      </c>
      <c r="Y252" s="416" t="s">
        <v>175</v>
      </c>
      <c r="Z252" s="426"/>
      <c r="AA252" s="416" t="s">
        <v>175</v>
      </c>
      <c r="AB252" s="426"/>
      <c r="AC252" s="416" t="s">
        <v>175</v>
      </c>
      <c r="AD252" s="426"/>
      <c r="AE252" s="478" t="s">
        <v>175</v>
      </c>
      <c r="AF252" s="477"/>
      <c r="AG252" s="463" t="s">
        <v>175</v>
      </c>
      <c r="AH252" s="462"/>
      <c r="AI252" s="463" t="s">
        <v>174</v>
      </c>
      <c r="AJ252" s="464"/>
      <c r="AK252" s="792"/>
      <c r="AL252" s="792"/>
      <c r="AM252" s="792"/>
      <c r="AN252" s="792"/>
      <c r="AO252" s="792"/>
      <c r="AP252" s="792"/>
    </row>
    <row r="253" spans="2:42" s="404" customFormat="1" ht="39" hidden="1" customHeight="1" x14ac:dyDescent="0.2">
      <c r="B253" s="425" t="s">
        <v>246</v>
      </c>
      <c r="C253" s="424" t="s">
        <v>609</v>
      </c>
      <c r="D253" s="423" t="s">
        <v>161</v>
      </c>
      <c r="E253" s="442" t="s">
        <v>2131</v>
      </c>
      <c r="F253" s="420"/>
      <c r="G253" s="420"/>
      <c r="H253" s="419">
        <v>2017</v>
      </c>
      <c r="I253" s="418"/>
      <c r="J253" s="418" t="s">
        <v>160</v>
      </c>
      <c r="K253" s="417" t="s">
        <v>651</v>
      </c>
      <c r="L253" s="824"/>
      <c r="M253" s="825"/>
      <c r="N253" s="792"/>
      <c r="O253" s="829"/>
      <c r="P253" s="832"/>
      <c r="Q253" s="835"/>
      <c r="R253" s="829"/>
      <c r="S253" s="416" t="s">
        <v>173</v>
      </c>
      <c r="T253" s="429"/>
      <c r="U253" s="416" t="s">
        <v>171</v>
      </c>
      <c r="V253" s="427"/>
      <c r="W253" s="416" t="s">
        <v>170</v>
      </c>
      <c r="X253" s="428"/>
      <c r="Y253" s="416" t="s">
        <v>169</v>
      </c>
      <c r="Z253" s="426"/>
      <c r="AA253" s="416" t="s">
        <v>169</v>
      </c>
      <c r="AB253" s="426"/>
      <c r="AC253" s="416" t="s">
        <v>169</v>
      </c>
      <c r="AD253" s="426"/>
      <c r="AE253" s="478" t="s">
        <v>169</v>
      </c>
      <c r="AF253" s="477"/>
      <c r="AG253" s="463" t="s">
        <v>169</v>
      </c>
      <c r="AH253" s="462"/>
      <c r="AI253" s="781"/>
      <c r="AJ253" s="782"/>
      <c r="AK253" s="792"/>
      <c r="AL253" s="792"/>
      <c r="AM253" s="792"/>
      <c r="AN253" s="792"/>
      <c r="AO253" s="792"/>
      <c r="AP253" s="792"/>
    </row>
    <row r="254" spans="2:42" s="404" customFormat="1" ht="15" hidden="1" customHeight="1" x14ac:dyDescent="0.2">
      <c r="B254" s="425" t="s">
        <v>246</v>
      </c>
      <c r="C254" s="424" t="s">
        <v>609</v>
      </c>
      <c r="D254" s="423" t="s">
        <v>161</v>
      </c>
      <c r="E254" s="442" t="s">
        <v>2131</v>
      </c>
      <c r="F254" s="420"/>
      <c r="G254" s="420"/>
      <c r="H254" s="419">
        <v>2017</v>
      </c>
      <c r="I254" s="418"/>
      <c r="J254" s="418" t="s">
        <v>160</v>
      </c>
      <c r="K254" s="417" t="s">
        <v>651</v>
      </c>
      <c r="L254" s="824"/>
      <c r="M254" s="825"/>
      <c r="N254" s="792"/>
      <c r="O254" s="829"/>
      <c r="P254" s="832"/>
      <c r="Q254" s="835"/>
      <c r="R254" s="829"/>
      <c r="S254" s="416" t="s">
        <v>168</v>
      </c>
      <c r="T254" s="427"/>
      <c r="U254" s="416" t="s">
        <v>167</v>
      </c>
      <c r="V254" s="427"/>
      <c r="W254" s="816"/>
      <c r="X254" s="817"/>
      <c r="Y254" s="416" t="s">
        <v>166</v>
      </c>
      <c r="Z254" s="426">
        <f>IF(Z252="",Z253-Z251,Z253-Z252)</f>
        <v>0</v>
      </c>
      <c r="AA254" s="416" t="s">
        <v>166</v>
      </c>
      <c r="AB254" s="426">
        <f>IF(AB252="",AB253-AB251,AB253-AB252)</f>
        <v>0</v>
      </c>
      <c r="AC254" s="416" t="s">
        <v>166</v>
      </c>
      <c r="AD254" s="426">
        <f>IF(AD252="",AD253-AD251,AD253-AD252)</f>
        <v>0</v>
      </c>
      <c r="AE254" s="478" t="s">
        <v>166</v>
      </c>
      <c r="AF254" s="477">
        <f>IF(AF252="",AF253-AF251,AF253-AF252)</f>
        <v>0</v>
      </c>
      <c r="AG254" s="463" t="s">
        <v>166</v>
      </c>
      <c r="AH254" s="462">
        <f>IF(AH252="",AH253-AH251,AH253-AH252)</f>
        <v>0</v>
      </c>
      <c r="AI254" s="781"/>
      <c r="AJ254" s="782"/>
      <c r="AK254" s="792"/>
      <c r="AL254" s="792"/>
      <c r="AM254" s="792"/>
      <c r="AN254" s="792"/>
      <c r="AO254" s="792"/>
      <c r="AP254" s="792"/>
    </row>
    <row r="255" spans="2:42" s="404" customFormat="1" ht="15" hidden="1" customHeight="1" x14ac:dyDescent="0.2">
      <c r="B255" s="425" t="s">
        <v>246</v>
      </c>
      <c r="C255" s="424" t="s">
        <v>609</v>
      </c>
      <c r="D255" s="423" t="s">
        <v>161</v>
      </c>
      <c r="E255" s="442" t="s">
        <v>2131</v>
      </c>
      <c r="F255" s="420"/>
      <c r="G255" s="420"/>
      <c r="H255" s="419">
        <v>2017</v>
      </c>
      <c r="I255" s="418"/>
      <c r="J255" s="418" t="s">
        <v>160</v>
      </c>
      <c r="K255" s="417" t="s">
        <v>651</v>
      </c>
      <c r="L255" s="824"/>
      <c r="M255" s="825"/>
      <c r="N255" s="792"/>
      <c r="O255" s="829"/>
      <c r="P255" s="832"/>
      <c r="Q255" s="835"/>
      <c r="R255" s="829"/>
      <c r="S255" s="416" t="s">
        <v>165</v>
      </c>
      <c r="T255" s="415"/>
      <c r="U255" s="416" t="s">
        <v>164</v>
      </c>
      <c r="V255" s="415"/>
      <c r="W255" s="816"/>
      <c r="X255" s="817"/>
      <c r="Y255" s="816"/>
      <c r="Z255" s="817"/>
      <c r="AA255" s="816"/>
      <c r="AB255" s="817"/>
      <c r="AC255" s="816"/>
      <c r="AD255" s="817"/>
      <c r="AE255" s="857"/>
      <c r="AF255" s="858"/>
      <c r="AG255" s="781"/>
      <c r="AH255" s="782"/>
      <c r="AI255" s="781"/>
      <c r="AJ255" s="782"/>
      <c r="AK255" s="792"/>
      <c r="AL255" s="792"/>
      <c r="AM255" s="792"/>
      <c r="AN255" s="792"/>
      <c r="AO255" s="792"/>
      <c r="AP255" s="792"/>
    </row>
    <row r="256" spans="2:42" s="404" customFormat="1" ht="23.25" hidden="1" customHeight="1" thickBot="1" x14ac:dyDescent="0.25">
      <c r="B256" s="414" t="s">
        <v>246</v>
      </c>
      <c r="C256" s="413" t="s">
        <v>609</v>
      </c>
      <c r="D256" s="412" t="s">
        <v>161</v>
      </c>
      <c r="E256" s="442" t="s">
        <v>2131</v>
      </c>
      <c r="F256" s="409"/>
      <c r="G256" s="409"/>
      <c r="H256" s="408">
        <v>2017</v>
      </c>
      <c r="I256" s="407"/>
      <c r="J256" s="407" t="s">
        <v>160</v>
      </c>
      <c r="K256" s="407" t="s">
        <v>651</v>
      </c>
      <c r="L256" s="826"/>
      <c r="M256" s="827"/>
      <c r="N256" s="793"/>
      <c r="O256" s="830"/>
      <c r="P256" s="833"/>
      <c r="Q256" s="836"/>
      <c r="R256" s="830"/>
      <c r="S256" s="406" t="s">
        <v>158</v>
      </c>
      <c r="T256" s="451"/>
      <c r="U256" s="820"/>
      <c r="V256" s="821"/>
      <c r="W256" s="818"/>
      <c r="X256" s="819"/>
      <c r="Y256" s="818"/>
      <c r="Z256" s="819"/>
      <c r="AA256" s="818"/>
      <c r="AB256" s="819"/>
      <c r="AC256" s="818"/>
      <c r="AD256" s="819"/>
      <c r="AE256" s="859"/>
      <c r="AF256" s="860"/>
      <c r="AG256" s="783"/>
      <c r="AH256" s="784"/>
      <c r="AI256" s="783"/>
      <c r="AJ256" s="784"/>
      <c r="AK256" s="793"/>
      <c r="AL256" s="793"/>
      <c r="AM256" s="793"/>
      <c r="AN256" s="793"/>
      <c r="AO256" s="793"/>
      <c r="AP256" s="793"/>
    </row>
    <row r="257" spans="2:42" s="404" customFormat="1" ht="12.75" hidden="1" customHeight="1" thickTop="1" x14ac:dyDescent="0.2">
      <c r="B257" s="445" t="s">
        <v>723</v>
      </c>
      <c r="C257" s="444" t="s">
        <v>1107</v>
      </c>
      <c r="D257" s="422" t="s">
        <v>705</v>
      </c>
      <c r="E257" s="442" t="s">
        <v>1996</v>
      </c>
      <c r="F257" s="440"/>
      <c r="G257" s="440"/>
      <c r="H257" s="507">
        <v>2017</v>
      </c>
      <c r="I257" s="439"/>
      <c r="J257" s="439" t="s">
        <v>160</v>
      </c>
      <c r="K257" s="439" t="s">
        <v>651</v>
      </c>
      <c r="L257" s="822" t="s">
        <v>1139</v>
      </c>
      <c r="M257" s="823"/>
      <c r="N257" s="791" t="s">
        <v>653</v>
      </c>
      <c r="O257" s="828" t="s">
        <v>228</v>
      </c>
      <c r="P257" s="831"/>
      <c r="Q257" s="834" t="s">
        <v>231</v>
      </c>
      <c r="R257" s="828"/>
      <c r="S257" s="434" t="s">
        <v>184</v>
      </c>
      <c r="T257" s="438">
        <v>3975000</v>
      </c>
      <c r="U257" s="434" t="s">
        <v>183</v>
      </c>
      <c r="V257" s="485">
        <f>T262+T260</f>
        <v>0</v>
      </c>
      <c r="W257" s="434" t="s">
        <v>182</v>
      </c>
      <c r="X257" s="436">
        <f>T257</f>
        <v>3975000</v>
      </c>
      <c r="Y257" s="434" t="s">
        <v>181</v>
      </c>
      <c r="Z257" s="435"/>
      <c r="AA257" s="434" t="s">
        <v>181</v>
      </c>
      <c r="AB257" s="435"/>
      <c r="AC257" s="434" t="s">
        <v>181</v>
      </c>
      <c r="AD257" s="435"/>
      <c r="AE257" s="480" t="s">
        <v>181</v>
      </c>
      <c r="AF257" s="479"/>
      <c r="AG257" s="466" t="s">
        <v>181</v>
      </c>
      <c r="AH257" s="467"/>
      <c r="AI257" s="466" t="s">
        <v>180</v>
      </c>
      <c r="AJ257" s="465"/>
      <c r="AK257" s="791" t="s">
        <v>1138</v>
      </c>
      <c r="AL257" s="791" t="s">
        <v>1138</v>
      </c>
      <c r="AM257" s="791" t="s">
        <v>1138</v>
      </c>
      <c r="AN257" s="791" t="s">
        <v>1996</v>
      </c>
      <c r="AO257" s="791" t="s">
        <v>1996</v>
      </c>
      <c r="AP257" s="922" t="s">
        <v>2131</v>
      </c>
    </row>
    <row r="258" spans="2:42" s="404" customFormat="1" ht="15" hidden="1" customHeight="1" x14ac:dyDescent="0.2">
      <c r="B258" s="425" t="s">
        <v>723</v>
      </c>
      <c r="C258" s="424" t="s">
        <v>1107</v>
      </c>
      <c r="D258" s="422" t="s">
        <v>705</v>
      </c>
      <c r="E258" s="573" t="s">
        <v>1996</v>
      </c>
      <c r="F258" s="420"/>
      <c r="G258" s="420"/>
      <c r="H258" s="507">
        <v>2017</v>
      </c>
      <c r="I258" s="439"/>
      <c r="J258" s="439" t="s">
        <v>160</v>
      </c>
      <c r="K258" s="417" t="s">
        <v>651</v>
      </c>
      <c r="L258" s="824"/>
      <c r="M258" s="825"/>
      <c r="N258" s="792"/>
      <c r="O258" s="829"/>
      <c r="P258" s="832"/>
      <c r="Q258" s="835"/>
      <c r="R258" s="829"/>
      <c r="S258" s="416" t="s">
        <v>179</v>
      </c>
      <c r="T258" s="432"/>
      <c r="U258" s="416" t="s">
        <v>177</v>
      </c>
      <c r="V258" s="415">
        <f t="shared" ref="V258" si="20">V257+V260</f>
        <v>0</v>
      </c>
      <c r="W258" s="416" t="s">
        <v>176</v>
      </c>
      <c r="X258" s="428">
        <f t="shared" ref="X258" si="21">X257</f>
        <v>3975000</v>
      </c>
      <c r="Y258" s="416" t="s">
        <v>175</v>
      </c>
      <c r="Z258" s="426"/>
      <c r="AA258" s="416" t="s">
        <v>175</v>
      </c>
      <c r="AB258" s="426"/>
      <c r="AC258" s="416" t="s">
        <v>175</v>
      </c>
      <c r="AD258" s="426"/>
      <c r="AE258" s="478" t="s">
        <v>175</v>
      </c>
      <c r="AF258" s="477"/>
      <c r="AG258" s="463" t="s">
        <v>175</v>
      </c>
      <c r="AH258" s="462"/>
      <c r="AI258" s="463" t="s">
        <v>174</v>
      </c>
      <c r="AJ258" s="464"/>
      <c r="AK258" s="792"/>
      <c r="AL258" s="792"/>
      <c r="AM258" s="792"/>
      <c r="AN258" s="792"/>
      <c r="AO258" s="792"/>
      <c r="AP258" s="792"/>
    </row>
    <row r="259" spans="2:42" s="404" customFormat="1" ht="39" hidden="1" thickTop="1" x14ac:dyDescent="0.2">
      <c r="B259" s="425" t="s">
        <v>723</v>
      </c>
      <c r="C259" s="424" t="s">
        <v>1107</v>
      </c>
      <c r="D259" s="422" t="s">
        <v>705</v>
      </c>
      <c r="E259" s="422" t="s">
        <v>1996</v>
      </c>
      <c r="F259" s="420"/>
      <c r="G259" s="420"/>
      <c r="H259" s="507">
        <v>2017</v>
      </c>
      <c r="I259" s="439"/>
      <c r="J259" s="439" t="s">
        <v>160</v>
      </c>
      <c r="K259" s="417" t="s">
        <v>651</v>
      </c>
      <c r="L259" s="824"/>
      <c r="M259" s="825"/>
      <c r="N259" s="792"/>
      <c r="O259" s="829"/>
      <c r="P259" s="832"/>
      <c r="Q259" s="835"/>
      <c r="R259" s="829"/>
      <c r="S259" s="416" t="s">
        <v>173</v>
      </c>
      <c r="T259" s="429"/>
      <c r="U259" s="416" t="s">
        <v>171</v>
      </c>
      <c r="V259" s="427"/>
      <c r="W259" s="416" t="s">
        <v>170</v>
      </c>
      <c r="X259" s="428"/>
      <c r="Y259" s="416" t="s">
        <v>169</v>
      </c>
      <c r="Z259" s="426"/>
      <c r="AA259" s="416" t="s">
        <v>169</v>
      </c>
      <c r="AB259" s="426"/>
      <c r="AC259" s="416" t="s">
        <v>169</v>
      </c>
      <c r="AD259" s="426"/>
      <c r="AE259" s="478" t="s">
        <v>169</v>
      </c>
      <c r="AF259" s="477"/>
      <c r="AG259" s="463" t="s">
        <v>169</v>
      </c>
      <c r="AH259" s="462"/>
      <c r="AI259" s="781"/>
      <c r="AJ259" s="782"/>
      <c r="AK259" s="792"/>
      <c r="AL259" s="792"/>
      <c r="AM259" s="792"/>
      <c r="AN259" s="792"/>
      <c r="AO259" s="792"/>
      <c r="AP259" s="792"/>
    </row>
    <row r="260" spans="2:42" s="404" customFormat="1" ht="15" hidden="1" customHeight="1" x14ac:dyDescent="0.2">
      <c r="B260" s="425" t="s">
        <v>723</v>
      </c>
      <c r="C260" s="424" t="s">
        <v>1107</v>
      </c>
      <c r="D260" s="422" t="s">
        <v>705</v>
      </c>
      <c r="E260" s="422" t="s">
        <v>1996</v>
      </c>
      <c r="F260" s="420"/>
      <c r="G260" s="420"/>
      <c r="H260" s="507">
        <v>2017</v>
      </c>
      <c r="I260" s="439"/>
      <c r="J260" s="439" t="s">
        <v>160</v>
      </c>
      <c r="K260" s="417" t="s">
        <v>651</v>
      </c>
      <c r="L260" s="824"/>
      <c r="M260" s="825"/>
      <c r="N260" s="792"/>
      <c r="O260" s="829"/>
      <c r="P260" s="832"/>
      <c r="Q260" s="835"/>
      <c r="R260" s="829"/>
      <c r="S260" s="416" t="s">
        <v>168</v>
      </c>
      <c r="T260" s="427"/>
      <c r="U260" s="416" t="s">
        <v>167</v>
      </c>
      <c r="V260" s="427"/>
      <c r="W260" s="816"/>
      <c r="X260" s="817"/>
      <c r="Y260" s="416" t="s">
        <v>166</v>
      </c>
      <c r="Z260" s="426">
        <f>IF(Z258="",Z259-Z257,Z259-Z258)</f>
        <v>0</v>
      </c>
      <c r="AA260" s="416" t="s">
        <v>166</v>
      </c>
      <c r="AB260" s="426">
        <f>IF(AB258="",AB259-AB257,AB259-AB258)</f>
        <v>0</v>
      </c>
      <c r="AC260" s="416" t="s">
        <v>166</v>
      </c>
      <c r="AD260" s="426">
        <f>IF(AD258="",AD259-AD257,AD259-AD258)</f>
        <v>0</v>
      </c>
      <c r="AE260" s="478" t="s">
        <v>166</v>
      </c>
      <c r="AF260" s="477">
        <f>IF(AF258="",AF259-AF257,AF259-AF258)</f>
        <v>0</v>
      </c>
      <c r="AG260" s="463" t="s">
        <v>166</v>
      </c>
      <c r="AH260" s="462">
        <f>IF(AH258="",AH259-AH257,AH259-AH258)</f>
        <v>0</v>
      </c>
      <c r="AI260" s="781"/>
      <c r="AJ260" s="782"/>
      <c r="AK260" s="792"/>
      <c r="AL260" s="792"/>
      <c r="AM260" s="792"/>
      <c r="AN260" s="792"/>
      <c r="AO260" s="792"/>
      <c r="AP260" s="792"/>
    </row>
    <row r="261" spans="2:42" s="404" customFormat="1" ht="15" hidden="1" customHeight="1" x14ac:dyDescent="0.2">
      <c r="B261" s="425" t="s">
        <v>723</v>
      </c>
      <c r="C261" s="424" t="s">
        <v>1107</v>
      </c>
      <c r="D261" s="422" t="s">
        <v>705</v>
      </c>
      <c r="E261" s="422" t="s">
        <v>1996</v>
      </c>
      <c r="F261" s="420"/>
      <c r="G261" s="420"/>
      <c r="H261" s="507">
        <v>2017</v>
      </c>
      <c r="I261" s="439"/>
      <c r="J261" s="439" t="s">
        <v>160</v>
      </c>
      <c r="K261" s="417" t="s">
        <v>651</v>
      </c>
      <c r="L261" s="824"/>
      <c r="M261" s="825"/>
      <c r="N261" s="792"/>
      <c r="O261" s="829"/>
      <c r="P261" s="832"/>
      <c r="Q261" s="835"/>
      <c r="R261" s="829"/>
      <c r="S261" s="416" t="s">
        <v>165</v>
      </c>
      <c r="T261" s="415" t="s">
        <v>657</v>
      </c>
      <c r="U261" s="416" t="s">
        <v>164</v>
      </c>
      <c r="V261" s="415"/>
      <c r="W261" s="816"/>
      <c r="X261" s="817"/>
      <c r="Y261" s="816"/>
      <c r="Z261" s="817"/>
      <c r="AA261" s="816"/>
      <c r="AB261" s="817"/>
      <c r="AC261" s="816"/>
      <c r="AD261" s="817"/>
      <c r="AE261" s="857"/>
      <c r="AF261" s="858"/>
      <c r="AG261" s="781"/>
      <c r="AH261" s="782"/>
      <c r="AI261" s="781"/>
      <c r="AJ261" s="782"/>
      <c r="AK261" s="792"/>
      <c r="AL261" s="792"/>
      <c r="AM261" s="792"/>
      <c r="AN261" s="792"/>
      <c r="AO261" s="792"/>
      <c r="AP261" s="792"/>
    </row>
    <row r="262" spans="2:42" s="404" customFormat="1" ht="15" hidden="1" customHeight="1" thickBot="1" x14ac:dyDescent="0.25">
      <c r="B262" s="414" t="s">
        <v>723</v>
      </c>
      <c r="C262" s="413" t="s">
        <v>1107</v>
      </c>
      <c r="D262" s="411" t="s">
        <v>705</v>
      </c>
      <c r="E262" s="411" t="s">
        <v>1996</v>
      </c>
      <c r="F262" s="409"/>
      <c r="G262" s="409"/>
      <c r="H262" s="408">
        <v>2017</v>
      </c>
      <c r="I262" s="407"/>
      <c r="J262" s="407" t="s">
        <v>160</v>
      </c>
      <c r="K262" s="495" t="s">
        <v>651</v>
      </c>
      <c r="L262" s="826"/>
      <c r="M262" s="827"/>
      <c r="N262" s="793"/>
      <c r="O262" s="830"/>
      <c r="P262" s="833"/>
      <c r="Q262" s="836"/>
      <c r="R262" s="830"/>
      <c r="S262" s="406" t="s">
        <v>158</v>
      </c>
      <c r="T262" s="451"/>
      <c r="U262" s="820"/>
      <c r="V262" s="821"/>
      <c r="W262" s="818"/>
      <c r="X262" s="819"/>
      <c r="Y262" s="818"/>
      <c r="Z262" s="819"/>
      <c r="AA262" s="818"/>
      <c r="AB262" s="819"/>
      <c r="AC262" s="818"/>
      <c r="AD262" s="819"/>
      <c r="AE262" s="859"/>
      <c r="AF262" s="860"/>
      <c r="AG262" s="783"/>
      <c r="AH262" s="784"/>
      <c r="AI262" s="783"/>
      <c r="AJ262" s="784"/>
      <c r="AK262" s="793"/>
      <c r="AL262" s="793"/>
      <c r="AM262" s="793"/>
      <c r="AN262" s="793"/>
      <c r="AO262" s="793"/>
      <c r="AP262" s="793"/>
    </row>
    <row r="263" spans="2:42" s="404" customFormat="1" ht="12.75" customHeight="1" thickTop="1" x14ac:dyDescent="0.2">
      <c r="B263" s="445" t="s">
        <v>706</v>
      </c>
      <c r="C263" s="444" t="s">
        <v>707</v>
      </c>
      <c r="D263" s="422" t="s">
        <v>705</v>
      </c>
      <c r="E263" s="442" t="s">
        <v>50</v>
      </c>
      <c r="F263" s="440">
        <v>43781</v>
      </c>
      <c r="G263" s="440">
        <v>43920</v>
      </c>
      <c r="H263" s="507">
        <v>2017</v>
      </c>
      <c r="I263" s="439" t="s">
        <v>1934</v>
      </c>
      <c r="J263" s="439" t="s">
        <v>160</v>
      </c>
      <c r="K263" s="439" t="s">
        <v>651</v>
      </c>
      <c r="L263" s="822" t="s">
        <v>1895</v>
      </c>
      <c r="M263" s="823"/>
      <c r="N263" s="791" t="s">
        <v>653</v>
      </c>
      <c r="O263" s="828" t="s">
        <v>228</v>
      </c>
      <c r="P263" s="831"/>
      <c r="Q263" s="834" t="s">
        <v>231</v>
      </c>
      <c r="R263" s="828" t="s">
        <v>193</v>
      </c>
      <c r="S263" s="434" t="s">
        <v>184</v>
      </c>
      <c r="T263" s="438">
        <v>1000000</v>
      </c>
      <c r="U263" s="434" t="s">
        <v>183</v>
      </c>
      <c r="V263" s="485">
        <f>T268+T266-0.001</f>
        <v>43920.999000000003</v>
      </c>
      <c r="W263" s="434" t="s">
        <v>182</v>
      </c>
      <c r="X263" s="436">
        <f>T263</f>
        <v>1000000</v>
      </c>
      <c r="Y263" s="434" t="s">
        <v>181</v>
      </c>
      <c r="Z263" s="435"/>
      <c r="AA263" s="434" t="s">
        <v>181</v>
      </c>
      <c r="AB263" s="435"/>
      <c r="AC263" s="434" t="s">
        <v>181</v>
      </c>
      <c r="AD263" s="435"/>
      <c r="AE263" s="480" t="s">
        <v>181</v>
      </c>
      <c r="AF263" s="479"/>
      <c r="AG263" s="466" t="s">
        <v>181</v>
      </c>
      <c r="AH263" s="467"/>
      <c r="AI263" s="466" t="s">
        <v>180</v>
      </c>
      <c r="AJ263" s="465"/>
      <c r="AK263" s="791" t="s">
        <v>1138</v>
      </c>
      <c r="AL263" s="791" t="s">
        <v>1138</v>
      </c>
      <c r="AM263" s="791" t="s">
        <v>1138</v>
      </c>
      <c r="AN263" s="791" t="s">
        <v>1996</v>
      </c>
      <c r="AO263" s="791" t="s">
        <v>1996</v>
      </c>
      <c r="AP263" s="791" t="s">
        <v>2143</v>
      </c>
    </row>
    <row r="264" spans="2:42" s="404" customFormat="1" ht="15" customHeight="1" x14ac:dyDescent="0.2">
      <c r="B264" s="425" t="s">
        <v>706</v>
      </c>
      <c r="C264" s="424" t="s">
        <v>707</v>
      </c>
      <c r="D264" s="422" t="s">
        <v>705</v>
      </c>
      <c r="E264" s="573" t="s">
        <v>50</v>
      </c>
      <c r="F264" s="420">
        <v>43781</v>
      </c>
      <c r="G264" s="420">
        <v>43920</v>
      </c>
      <c r="H264" s="507">
        <v>2017</v>
      </c>
      <c r="I264" s="439" t="s">
        <v>1934</v>
      </c>
      <c r="J264" s="439" t="s">
        <v>160</v>
      </c>
      <c r="K264" s="417" t="s">
        <v>651</v>
      </c>
      <c r="L264" s="824"/>
      <c r="M264" s="825"/>
      <c r="N264" s="792"/>
      <c r="O264" s="829"/>
      <c r="P264" s="832"/>
      <c r="Q264" s="835"/>
      <c r="R264" s="829"/>
      <c r="S264" s="416" t="s">
        <v>179</v>
      </c>
      <c r="T264" s="432" t="s">
        <v>2018</v>
      </c>
      <c r="U264" s="416" t="s">
        <v>177</v>
      </c>
      <c r="V264" s="415">
        <f t="shared" ref="V264" si="22">V263+V266</f>
        <v>43920.999000000003</v>
      </c>
      <c r="W264" s="416" t="s">
        <v>176</v>
      </c>
      <c r="X264" s="428">
        <f t="shared" ref="X264" si="23">X263</f>
        <v>1000000</v>
      </c>
      <c r="Y264" s="416" t="s">
        <v>175</v>
      </c>
      <c r="Z264" s="426"/>
      <c r="AA264" s="416" t="s">
        <v>175</v>
      </c>
      <c r="AB264" s="426"/>
      <c r="AC264" s="416" t="s">
        <v>175</v>
      </c>
      <c r="AD264" s="426"/>
      <c r="AE264" s="478" t="s">
        <v>175</v>
      </c>
      <c r="AF264" s="477"/>
      <c r="AG264" s="463" t="s">
        <v>175</v>
      </c>
      <c r="AH264" s="462"/>
      <c r="AI264" s="463" t="s">
        <v>174</v>
      </c>
      <c r="AJ264" s="464"/>
      <c r="AK264" s="792"/>
      <c r="AL264" s="792"/>
      <c r="AM264" s="792"/>
      <c r="AN264" s="792"/>
      <c r="AO264" s="792"/>
      <c r="AP264" s="792"/>
    </row>
    <row r="265" spans="2:42" s="404" customFormat="1" x14ac:dyDescent="0.2">
      <c r="B265" s="425" t="s">
        <v>706</v>
      </c>
      <c r="C265" s="424" t="s">
        <v>707</v>
      </c>
      <c r="D265" s="422" t="s">
        <v>705</v>
      </c>
      <c r="E265" s="422" t="s">
        <v>50</v>
      </c>
      <c r="F265" s="420">
        <v>43781</v>
      </c>
      <c r="G265" s="420">
        <v>43920</v>
      </c>
      <c r="H265" s="507">
        <v>2017</v>
      </c>
      <c r="I265" s="439" t="s">
        <v>1934</v>
      </c>
      <c r="J265" s="439" t="s">
        <v>160</v>
      </c>
      <c r="K265" s="417" t="s">
        <v>651</v>
      </c>
      <c r="L265" s="824"/>
      <c r="M265" s="825"/>
      <c r="N265" s="792"/>
      <c r="O265" s="829"/>
      <c r="P265" s="832"/>
      <c r="Q265" s="835"/>
      <c r="R265" s="829"/>
      <c r="S265" s="416" t="s">
        <v>173</v>
      </c>
      <c r="T265" s="429" t="s">
        <v>192</v>
      </c>
      <c r="U265" s="416" t="s">
        <v>171</v>
      </c>
      <c r="V265" s="427"/>
      <c r="W265" s="416" t="s">
        <v>170</v>
      </c>
      <c r="X265" s="428"/>
      <c r="Y265" s="416" t="s">
        <v>169</v>
      </c>
      <c r="Z265" s="426"/>
      <c r="AA265" s="416" t="s">
        <v>169</v>
      </c>
      <c r="AB265" s="426"/>
      <c r="AC265" s="416" t="s">
        <v>169</v>
      </c>
      <c r="AD265" s="426"/>
      <c r="AE265" s="478" t="s">
        <v>169</v>
      </c>
      <c r="AF265" s="477"/>
      <c r="AG265" s="463" t="s">
        <v>169</v>
      </c>
      <c r="AH265" s="462"/>
      <c r="AI265" s="781"/>
      <c r="AJ265" s="782"/>
      <c r="AK265" s="792"/>
      <c r="AL265" s="792"/>
      <c r="AM265" s="792"/>
      <c r="AN265" s="792"/>
      <c r="AO265" s="792"/>
      <c r="AP265" s="792"/>
    </row>
    <row r="266" spans="2:42" s="404" customFormat="1" ht="15" customHeight="1" x14ac:dyDescent="0.2">
      <c r="B266" s="425" t="s">
        <v>706</v>
      </c>
      <c r="C266" s="424" t="s">
        <v>707</v>
      </c>
      <c r="D266" s="422" t="s">
        <v>705</v>
      </c>
      <c r="E266" s="422" t="s">
        <v>50</v>
      </c>
      <c r="F266" s="420">
        <v>43781</v>
      </c>
      <c r="G266" s="420">
        <v>43920</v>
      </c>
      <c r="H266" s="507">
        <v>2017</v>
      </c>
      <c r="I266" s="439" t="s">
        <v>1934</v>
      </c>
      <c r="J266" s="439" t="s">
        <v>160</v>
      </c>
      <c r="K266" s="417" t="s">
        <v>651</v>
      </c>
      <c r="L266" s="824"/>
      <c r="M266" s="825"/>
      <c r="N266" s="792"/>
      <c r="O266" s="829"/>
      <c r="P266" s="832"/>
      <c r="Q266" s="835"/>
      <c r="R266" s="829"/>
      <c r="S266" s="416" t="s">
        <v>168</v>
      </c>
      <c r="T266" s="427">
        <v>140</v>
      </c>
      <c r="U266" s="416" t="s">
        <v>167</v>
      </c>
      <c r="V266" s="427"/>
      <c r="W266" s="816"/>
      <c r="X266" s="817"/>
      <c r="Y266" s="416" t="s">
        <v>166</v>
      </c>
      <c r="Z266" s="426">
        <f>IF(Z264="",Z265-Z263,Z265-Z264)</f>
        <v>0</v>
      </c>
      <c r="AA266" s="416" t="s">
        <v>166</v>
      </c>
      <c r="AB266" s="426">
        <f>IF(AB264="",AB265-AB263,AB265-AB264)</f>
        <v>0</v>
      </c>
      <c r="AC266" s="416" t="s">
        <v>166</v>
      </c>
      <c r="AD266" s="426">
        <f>IF(AD264="",AD265-AD263,AD265-AD264)</f>
        <v>0</v>
      </c>
      <c r="AE266" s="478" t="s">
        <v>166</v>
      </c>
      <c r="AF266" s="477">
        <f>IF(AF264="",AF265-AF263,AF265-AF264)</f>
        <v>0</v>
      </c>
      <c r="AG266" s="463" t="s">
        <v>166</v>
      </c>
      <c r="AH266" s="462">
        <f>IF(AH264="",AH265-AH263,AH265-AH264)</f>
        <v>0</v>
      </c>
      <c r="AI266" s="781"/>
      <c r="AJ266" s="782"/>
      <c r="AK266" s="792"/>
      <c r="AL266" s="792"/>
      <c r="AM266" s="792"/>
      <c r="AN266" s="792"/>
      <c r="AO266" s="792"/>
      <c r="AP266" s="792"/>
    </row>
    <row r="267" spans="2:42" s="404" customFormat="1" ht="15" customHeight="1" x14ac:dyDescent="0.2">
      <c r="B267" s="425" t="s">
        <v>706</v>
      </c>
      <c r="C267" s="424" t="s">
        <v>707</v>
      </c>
      <c r="D267" s="422" t="s">
        <v>705</v>
      </c>
      <c r="E267" s="422" t="s">
        <v>50</v>
      </c>
      <c r="F267" s="420">
        <v>43781</v>
      </c>
      <c r="G267" s="420">
        <v>43920</v>
      </c>
      <c r="H267" s="507">
        <v>2017</v>
      </c>
      <c r="I267" s="439" t="s">
        <v>1934</v>
      </c>
      <c r="J267" s="439" t="s">
        <v>160</v>
      </c>
      <c r="K267" s="417" t="s">
        <v>651</v>
      </c>
      <c r="L267" s="824"/>
      <c r="M267" s="825"/>
      <c r="N267" s="792"/>
      <c r="O267" s="829"/>
      <c r="P267" s="832"/>
      <c r="Q267" s="835"/>
      <c r="R267" s="829"/>
      <c r="S267" s="416" t="s">
        <v>165</v>
      </c>
      <c r="T267" s="415" t="s">
        <v>657</v>
      </c>
      <c r="U267" s="416" t="s">
        <v>164</v>
      </c>
      <c r="V267" s="415">
        <v>43920</v>
      </c>
      <c r="W267" s="816"/>
      <c r="X267" s="817"/>
      <c r="Y267" s="816"/>
      <c r="Z267" s="817"/>
      <c r="AA267" s="816"/>
      <c r="AB267" s="817"/>
      <c r="AC267" s="816"/>
      <c r="AD267" s="817"/>
      <c r="AE267" s="857"/>
      <c r="AF267" s="858"/>
      <c r="AG267" s="781"/>
      <c r="AH267" s="782"/>
      <c r="AI267" s="781"/>
      <c r="AJ267" s="782"/>
      <c r="AK267" s="792"/>
      <c r="AL267" s="792"/>
      <c r="AM267" s="792"/>
      <c r="AN267" s="792"/>
      <c r="AO267" s="792"/>
      <c r="AP267" s="792"/>
    </row>
    <row r="268" spans="2:42" s="404" customFormat="1" ht="15" customHeight="1" thickBot="1" x14ac:dyDescent="0.25">
      <c r="B268" s="414" t="s">
        <v>706</v>
      </c>
      <c r="C268" s="413" t="s">
        <v>707</v>
      </c>
      <c r="D268" s="411" t="s">
        <v>705</v>
      </c>
      <c r="E268" s="411" t="s">
        <v>50</v>
      </c>
      <c r="F268" s="409">
        <v>43781</v>
      </c>
      <c r="G268" s="409">
        <v>43920</v>
      </c>
      <c r="H268" s="408">
        <v>2017</v>
      </c>
      <c r="I268" s="407" t="s">
        <v>1934</v>
      </c>
      <c r="J268" s="407" t="s">
        <v>160</v>
      </c>
      <c r="K268" s="495" t="s">
        <v>651</v>
      </c>
      <c r="L268" s="826"/>
      <c r="M268" s="827"/>
      <c r="N268" s="793"/>
      <c r="O268" s="830"/>
      <c r="P268" s="833"/>
      <c r="Q268" s="836"/>
      <c r="R268" s="830"/>
      <c r="S268" s="406" t="s">
        <v>158</v>
      </c>
      <c r="T268" s="451">
        <v>43781</v>
      </c>
      <c r="U268" s="820"/>
      <c r="V268" s="821"/>
      <c r="W268" s="818"/>
      <c r="X268" s="819"/>
      <c r="Y268" s="818"/>
      <c r="Z268" s="819"/>
      <c r="AA268" s="818"/>
      <c r="AB268" s="819"/>
      <c r="AC268" s="818"/>
      <c r="AD268" s="819"/>
      <c r="AE268" s="859"/>
      <c r="AF268" s="860"/>
      <c r="AG268" s="783"/>
      <c r="AH268" s="784"/>
      <c r="AI268" s="783"/>
      <c r="AJ268" s="784"/>
      <c r="AK268" s="793"/>
      <c r="AL268" s="793"/>
      <c r="AM268" s="793"/>
      <c r="AN268" s="793"/>
      <c r="AO268" s="793"/>
      <c r="AP268" s="793"/>
    </row>
    <row r="269" spans="2:42" s="404" customFormat="1" ht="12.75" customHeight="1" thickTop="1" x14ac:dyDescent="0.2">
      <c r="B269" s="445" t="s">
        <v>709</v>
      </c>
      <c r="C269" s="444" t="s">
        <v>750</v>
      </c>
      <c r="D269" s="422" t="s">
        <v>705</v>
      </c>
      <c r="E269" s="575" t="s">
        <v>1050</v>
      </c>
      <c r="F269" s="440">
        <v>43693</v>
      </c>
      <c r="G269" s="440">
        <v>43918</v>
      </c>
      <c r="H269" s="507">
        <v>2017</v>
      </c>
      <c r="I269" s="439" t="s">
        <v>1934</v>
      </c>
      <c r="J269" s="439" t="s">
        <v>160</v>
      </c>
      <c r="K269" s="439" t="s">
        <v>651</v>
      </c>
      <c r="L269" s="822" t="s">
        <v>1896</v>
      </c>
      <c r="M269" s="823"/>
      <c r="N269" s="791" t="s">
        <v>653</v>
      </c>
      <c r="O269" s="828" t="s">
        <v>228</v>
      </c>
      <c r="P269" s="831"/>
      <c r="Q269" s="834" t="s">
        <v>231</v>
      </c>
      <c r="R269" s="828" t="s">
        <v>193</v>
      </c>
      <c r="S269" s="434" t="s">
        <v>184</v>
      </c>
      <c r="T269" s="438">
        <v>2500000</v>
      </c>
      <c r="U269" s="434" t="s">
        <v>183</v>
      </c>
      <c r="V269" s="485">
        <f>T274+T272-0.001</f>
        <v>43918.999000000003</v>
      </c>
      <c r="W269" s="434" t="s">
        <v>182</v>
      </c>
      <c r="X269" s="436">
        <f>T269</f>
        <v>2500000</v>
      </c>
      <c r="Y269" s="434" t="s">
        <v>181</v>
      </c>
      <c r="Z269" s="435"/>
      <c r="AA269" s="434" t="s">
        <v>181</v>
      </c>
      <c r="AB269" s="435"/>
      <c r="AC269" s="434" t="s">
        <v>181</v>
      </c>
      <c r="AD269" s="435"/>
      <c r="AE269" s="480" t="s">
        <v>181</v>
      </c>
      <c r="AF269" s="479">
        <v>1</v>
      </c>
      <c r="AG269" s="466" t="s">
        <v>181</v>
      </c>
      <c r="AH269" s="467">
        <v>1</v>
      </c>
      <c r="AI269" s="466" t="s">
        <v>180</v>
      </c>
      <c r="AJ269" s="465"/>
      <c r="AK269" s="791" t="s">
        <v>1138</v>
      </c>
      <c r="AL269" s="791" t="s">
        <v>1138</v>
      </c>
      <c r="AM269" s="791" t="s">
        <v>1138</v>
      </c>
      <c r="AN269" s="791" t="s">
        <v>1955</v>
      </c>
      <c r="AO269" s="791" t="s">
        <v>1955</v>
      </c>
      <c r="AP269" s="791" t="s">
        <v>2143</v>
      </c>
    </row>
    <row r="270" spans="2:42" s="404" customFormat="1" ht="15" customHeight="1" x14ac:dyDescent="0.2">
      <c r="B270" s="425" t="s">
        <v>709</v>
      </c>
      <c r="C270" s="424" t="s">
        <v>750</v>
      </c>
      <c r="D270" s="422" t="s">
        <v>705</v>
      </c>
      <c r="E270" s="579" t="s">
        <v>1050</v>
      </c>
      <c r="F270" s="420">
        <v>43693</v>
      </c>
      <c r="G270" s="420">
        <v>43918</v>
      </c>
      <c r="H270" s="507">
        <v>2017</v>
      </c>
      <c r="I270" s="439" t="s">
        <v>1934</v>
      </c>
      <c r="J270" s="439" t="s">
        <v>160</v>
      </c>
      <c r="K270" s="417" t="s">
        <v>651</v>
      </c>
      <c r="L270" s="824"/>
      <c r="M270" s="825"/>
      <c r="N270" s="792"/>
      <c r="O270" s="829"/>
      <c r="P270" s="832"/>
      <c r="Q270" s="835"/>
      <c r="R270" s="829"/>
      <c r="S270" s="416" t="s">
        <v>179</v>
      </c>
      <c r="T270" s="432" t="s">
        <v>2018</v>
      </c>
      <c r="U270" s="416" t="s">
        <v>177</v>
      </c>
      <c r="V270" s="415"/>
      <c r="W270" s="416" t="s">
        <v>176</v>
      </c>
      <c r="X270" s="428">
        <f t="shared" ref="X270" si="24">X269</f>
        <v>2500000</v>
      </c>
      <c r="Y270" s="416" t="s">
        <v>175</v>
      </c>
      <c r="Z270" s="426"/>
      <c r="AA270" s="416" t="s">
        <v>175</v>
      </c>
      <c r="AB270" s="426"/>
      <c r="AC270" s="416" t="s">
        <v>175</v>
      </c>
      <c r="AD270" s="426"/>
      <c r="AE270" s="478" t="s">
        <v>175</v>
      </c>
      <c r="AF270" s="477"/>
      <c r="AG270" s="463" t="s">
        <v>175</v>
      </c>
      <c r="AH270" s="462"/>
      <c r="AI270" s="463" t="s">
        <v>174</v>
      </c>
      <c r="AJ270" s="464"/>
      <c r="AK270" s="792"/>
      <c r="AL270" s="792"/>
      <c r="AM270" s="792"/>
      <c r="AN270" s="792"/>
      <c r="AO270" s="792"/>
      <c r="AP270" s="792"/>
    </row>
    <row r="271" spans="2:42" s="404" customFormat="1" x14ac:dyDescent="0.2">
      <c r="B271" s="425" t="s">
        <v>709</v>
      </c>
      <c r="C271" s="424" t="s">
        <v>750</v>
      </c>
      <c r="D271" s="422" t="s">
        <v>705</v>
      </c>
      <c r="E271" s="576" t="s">
        <v>1050</v>
      </c>
      <c r="F271" s="420">
        <v>43693</v>
      </c>
      <c r="G271" s="420">
        <v>43918</v>
      </c>
      <c r="H271" s="507">
        <v>2017</v>
      </c>
      <c r="I271" s="439" t="s">
        <v>1934</v>
      </c>
      <c r="J271" s="439" t="s">
        <v>160</v>
      </c>
      <c r="K271" s="417" t="s">
        <v>651</v>
      </c>
      <c r="L271" s="824"/>
      <c r="M271" s="825"/>
      <c r="N271" s="792"/>
      <c r="O271" s="829"/>
      <c r="P271" s="832"/>
      <c r="Q271" s="835"/>
      <c r="R271" s="829"/>
      <c r="S271" s="416" t="s">
        <v>173</v>
      </c>
      <c r="T271" s="429" t="s">
        <v>192</v>
      </c>
      <c r="U271" s="416" t="s">
        <v>171</v>
      </c>
      <c r="V271" s="427"/>
      <c r="W271" s="416" t="s">
        <v>170</v>
      </c>
      <c r="X271" s="428">
        <f>X270</f>
        <v>2500000</v>
      </c>
      <c r="Y271" s="416" t="s">
        <v>169</v>
      </c>
      <c r="Z271" s="426"/>
      <c r="AA271" s="416" t="s">
        <v>169</v>
      </c>
      <c r="AB271" s="426"/>
      <c r="AC271" s="416" t="s">
        <v>169</v>
      </c>
      <c r="AD271" s="426"/>
      <c r="AE271" s="478" t="s">
        <v>169</v>
      </c>
      <c r="AF271" s="477">
        <v>1</v>
      </c>
      <c r="AG271" s="463" t="s">
        <v>169</v>
      </c>
      <c r="AH271" s="462">
        <v>1</v>
      </c>
      <c r="AI271" s="781"/>
      <c r="AJ271" s="782"/>
      <c r="AK271" s="792"/>
      <c r="AL271" s="792"/>
      <c r="AM271" s="792"/>
      <c r="AN271" s="792"/>
      <c r="AO271" s="792"/>
      <c r="AP271" s="792"/>
    </row>
    <row r="272" spans="2:42" s="404" customFormat="1" ht="15" customHeight="1" x14ac:dyDescent="0.2">
      <c r="B272" s="425" t="s">
        <v>709</v>
      </c>
      <c r="C272" s="424" t="s">
        <v>750</v>
      </c>
      <c r="D272" s="422" t="s">
        <v>705</v>
      </c>
      <c r="E272" s="576" t="s">
        <v>1050</v>
      </c>
      <c r="F272" s="420">
        <v>43693</v>
      </c>
      <c r="G272" s="420">
        <v>43918</v>
      </c>
      <c r="H272" s="507">
        <v>2017</v>
      </c>
      <c r="I272" s="439" t="s">
        <v>1934</v>
      </c>
      <c r="J272" s="439" t="s">
        <v>160</v>
      </c>
      <c r="K272" s="417" t="s">
        <v>651</v>
      </c>
      <c r="L272" s="824"/>
      <c r="M272" s="825"/>
      <c r="N272" s="792"/>
      <c r="O272" s="829"/>
      <c r="P272" s="832"/>
      <c r="Q272" s="835"/>
      <c r="R272" s="829"/>
      <c r="S272" s="416" t="s">
        <v>168</v>
      </c>
      <c r="T272" s="427">
        <v>226</v>
      </c>
      <c r="U272" s="416" t="s">
        <v>167</v>
      </c>
      <c r="V272" s="427"/>
      <c r="W272" s="816"/>
      <c r="X272" s="817"/>
      <c r="Y272" s="416" t="s">
        <v>166</v>
      </c>
      <c r="Z272" s="426">
        <f>IF(Z270="",Z271-Z269,Z271-Z270)</f>
        <v>0</v>
      </c>
      <c r="AA272" s="416" t="s">
        <v>166</v>
      </c>
      <c r="AB272" s="426">
        <f>IF(AB270="",AB271-AB269,AB271-AB270)</f>
        <v>0</v>
      </c>
      <c r="AC272" s="416" t="s">
        <v>166</v>
      </c>
      <c r="AD272" s="426">
        <f>IF(AD270="",AD271-AD269,AD271-AD270)</f>
        <v>0</v>
      </c>
      <c r="AE272" s="478" t="s">
        <v>166</v>
      </c>
      <c r="AF272" s="477">
        <f>IF(AF270="",AF271-AF269,AF271-AF270)</f>
        <v>0</v>
      </c>
      <c r="AG272" s="463" t="s">
        <v>166</v>
      </c>
      <c r="AH272" s="462">
        <f>IF(AH270="",AH271-AH269,AH271-AH270)</f>
        <v>0</v>
      </c>
      <c r="AI272" s="781"/>
      <c r="AJ272" s="782"/>
      <c r="AK272" s="792"/>
      <c r="AL272" s="792"/>
      <c r="AM272" s="792"/>
      <c r="AN272" s="792"/>
      <c r="AO272" s="792"/>
      <c r="AP272" s="792"/>
    </row>
    <row r="273" spans="2:42" s="404" customFormat="1" ht="15" customHeight="1" x14ac:dyDescent="0.2">
      <c r="B273" s="425" t="s">
        <v>709</v>
      </c>
      <c r="C273" s="424" t="s">
        <v>750</v>
      </c>
      <c r="D273" s="422" t="s">
        <v>705</v>
      </c>
      <c r="E273" s="576" t="s">
        <v>1050</v>
      </c>
      <c r="F273" s="420">
        <v>43693</v>
      </c>
      <c r="G273" s="420">
        <v>43918</v>
      </c>
      <c r="H273" s="507">
        <v>2017</v>
      </c>
      <c r="I273" s="439" t="s">
        <v>1934</v>
      </c>
      <c r="J273" s="439" t="s">
        <v>160</v>
      </c>
      <c r="K273" s="417" t="s">
        <v>651</v>
      </c>
      <c r="L273" s="824"/>
      <c r="M273" s="825"/>
      <c r="N273" s="792"/>
      <c r="O273" s="829"/>
      <c r="P273" s="832"/>
      <c r="Q273" s="835"/>
      <c r="R273" s="829"/>
      <c r="S273" s="416" t="s">
        <v>165</v>
      </c>
      <c r="T273" s="415"/>
      <c r="U273" s="416" t="s">
        <v>164</v>
      </c>
      <c r="V273" s="415">
        <v>43918</v>
      </c>
      <c r="W273" s="816"/>
      <c r="X273" s="817"/>
      <c r="Y273" s="816"/>
      <c r="Z273" s="817"/>
      <c r="AA273" s="816"/>
      <c r="AB273" s="817"/>
      <c r="AC273" s="816"/>
      <c r="AD273" s="817"/>
      <c r="AE273" s="857"/>
      <c r="AF273" s="858"/>
      <c r="AG273" s="781"/>
      <c r="AH273" s="782"/>
      <c r="AI273" s="781"/>
      <c r="AJ273" s="782"/>
      <c r="AK273" s="792"/>
      <c r="AL273" s="792"/>
      <c r="AM273" s="792"/>
      <c r="AN273" s="792"/>
      <c r="AO273" s="792"/>
      <c r="AP273" s="792"/>
    </row>
    <row r="274" spans="2:42" s="404" customFormat="1" ht="15" customHeight="1" thickBot="1" x14ac:dyDescent="0.25">
      <c r="B274" s="414" t="s">
        <v>709</v>
      </c>
      <c r="C274" s="413" t="s">
        <v>750</v>
      </c>
      <c r="D274" s="411" t="s">
        <v>705</v>
      </c>
      <c r="E274" s="577" t="s">
        <v>1050</v>
      </c>
      <c r="F274" s="409">
        <v>43693</v>
      </c>
      <c r="G274" s="409">
        <v>43918</v>
      </c>
      <c r="H274" s="408">
        <v>2017</v>
      </c>
      <c r="I274" s="407" t="s">
        <v>1934</v>
      </c>
      <c r="J274" s="407" t="s">
        <v>160</v>
      </c>
      <c r="K274" s="495" t="s">
        <v>651</v>
      </c>
      <c r="L274" s="826"/>
      <c r="M274" s="827"/>
      <c r="N274" s="793"/>
      <c r="O274" s="830"/>
      <c r="P274" s="833"/>
      <c r="Q274" s="836"/>
      <c r="R274" s="830"/>
      <c r="S274" s="406" t="s">
        <v>158</v>
      </c>
      <c r="T274" s="451">
        <v>43693</v>
      </c>
      <c r="U274" s="820"/>
      <c r="V274" s="821"/>
      <c r="W274" s="818"/>
      <c r="X274" s="819"/>
      <c r="Y274" s="818"/>
      <c r="Z274" s="819"/>
      <c r="AA274" s="818"/>
      <c r="AB274" s="819"/>
      <c r="AC274" s="818"/>
      <c r="AD274" s="819"/>
      <c r="AE274" s="859"/>
      <c r="AF274" s="860"/>
      <c r="AG274" s="783"/>
      <c r="AH274" s="784"/>
      <c r="AI274" s="783"/>
      <c r="AJ274" s="784"/>
      <c r="AK274" s="793"/>
      <c r="AL274" s="793"/>
      <c r="AM274" s="793"/>
      <c r="AN274" s="793"/>
      <c r="AO274" s="793"/>
      <c r="AP274" s="793"/>
    </row>
    <row r="275" spans="2:42" s="404" customFormat="1" ht="12.75" customHeight="1" thickTop="1" x14ac:dyDescent="0.2">
      <c r="B275" s="445" t="s">
        <v>706</v>
      </c>
      <c r="C275" s="444" t="s">
        <v>749</v>
      </c>
      <c r="D275" s="443" t="s">
        <v>705</v>
      </c>
      <c r="E275" s="442" t="s">
        <v>1050</v>
      </c>
      <c r="F275" s="440">
        <v>43786</v>
      </c>
      <c r="G275" s="440">
        <v>44042</v>
      </c>
      <c r="H275" s="507">
        <v>2018</v>
      </c>
      <c r="I275" s="439" t="s">
        <v>185</v>
      </c>
      <c r="J275" s="439" t="s">
        <v>160</v>
      </c>
      <c r="K275" s="439" t="s">
        <v>651</v>
      </c>
      <c r="L275" s="822" t="s">
        <v>1066</v>
      </c>
      <c r="M275" s="823"/>
      <c r="N275" s="791" t="s">
        <v>653</v>
      </c>
      <c r="O275" s="828" t="s">
        <v>228</v>
      </c>
      <c r="P275" s="831"/>
      <c r="Q275" s="834" t="s">
        <v>231</v>
      </c>
      <c r="R275" s="828" t="s">
        <v>185</v>
      </c>
      <c r="S275" s="434" t="s">
        <v>184</v>
      </c>
      <c r="T275" s="438">
        <v>2500000</v>
      </c>
      <c r="U275" s="434" t="s">
        <v>183</v>
      </c>
      <c r="V275" s="437">
        <f>T280+T278-0.001</f>
        <v>43930.999000000003</v>
      </c>
      <c r="W275" s="434" t="s">
        <v>182</v>
      </c>
      <c r="X275" s="436">
        <f>T275</f>
        <v>2500000</v>
      </c>
      <c r="Y275" s="434" t="s">
        <v>181</v>
      </c>
      <c r="Z275" s="435">
        <v>1</v>
      </c>
      <c r="AA275" s="434" t="s">
        <v>181</v>
      </c>
      <c r="AB275" s="435">
        <v>1</v>
      </c>
      <c r="AC275" s="434" t="s">
        <v>181</v>
      </c>
      <c r="AD275" s="435">
        <v>1</v>
      </c>
      <c r="AE275" s="434" t="s">
        <v>181</v>
      </c>
      <c r="AF275" s="435">
        <v>1</v>
      </c>
      <c r="AG275" s="434" t="s">
        <v>181</v>
      </c>
      <c r="AH275" s="435">
        <v>1</v>
      </c>
      <c r="AI275" s="434" t="s">
        <v>180</v>
      </c>
      <c r="AJ275" s="433">
        <v>8</v>
      </c>
      <c r="AK275" s="791" t="s">
        <v>227</v>
      </c>
      <c r="AL275" s="791" t="s">
        <v>227</v>
      </c>
      <c r="AM275" s="791" t="s">
        <v>227</v>
      </c>
      <c r="AN275" s="791" t="s">
        <v>227</v>
      </c>
      <c r="AO275" s="791" t="s">
        <v>227</v>
      </c>
      <c r="AP275" s="791" t="s">
        <v>2143</v>
      </c>
    </row>
    <row r="276" spans="2:42" s="404" customFormat="1" ht="15" customHeight="1" x14ac:dyDescent="0.2">
      <c r="B276" s="425" t="s">
        <v>706</v>
      </c>
      <c r="C276" s="424" t="s">
        <v>749</v>
      </c>
      <c r="D276" s="423" t="s">
        <v>705</v>
      </c>
      <c r="E276" s="422" t="s">
        <v>1050</v>
      </c>
      <c r="F276" s="420">
        <v>43786</v>
      </c>
      <c r="G276" s="420">
        <v>44042</v>
      </c>
      <c r="H276" s="507">
        <v>2018</v>
      </c>
      <c r="I276" s="439" t="s">
        <v>185</v>
      </c>
      <c r="J276" s="439" t="s">
        <v>160</v>
      </c>
      <c r="K276" s="417" t="s">
        <v>651</v>
      </c>
      <c r="L276" s="824"/>
      <c r="M276" s="825"/>
      <c r="N276" s="792"/>
      <c r="O276" s="829"/>
      <c r="P276" s="832"/>
      <c r="Q276" s="835"/>
      <c r="R276" s="829"/>
      <c r="S276" s="416" t="s">
        <v>179</v>
      </c>
      <c r="T276" s="432" t="s">
        <v>986</v>
      </c>
      <c r="U276" s="416" t="s">
        <v>177</v>
      </c>
      <c r="V276" s="415">
        <f>V275+V278+V277</f>
        <v>44042.999000000003</v>
      </c>
      <c r="W276" s="416" t="s">
        <v>176</v>
      </c>
      <c r="X276" s="428">
        <f>X275</f>
        <v>2500000</v>
      </c>
      <c r="Y276" s="416" t="s">
        <v>175</v>
      </c>
      <c r="Z276" s="426"/>
      <c r="AA276" s="416" t="s">
        <v>175</v>
      </c>
      <c r="AB276" s="426"/>
      <c r="AC276" s="416" t="s">
        <v>175</v>
      </c>
      <c r="AD276" s="426"/>
      <c r="AE276" s="416" t="s">
        <v>175</v>
      </c>
      <c r="AF276" s="426"/>
      <c r="AG276" s="416" t="s">
        <v>175</v>
      </c>
      <c r="AH276" s="426"/>
      <c r="AI276" s="416" t="s">
        <v>174</v>
      </c>
      <c r="AJ276" s="430">
        <v>200</v>
      </c>
      <c r="AK276" s="792"/>
      <c r="AL276" s="792"/>
      <c r="AM276" s="792"/>
      <c r="AN276" s="792"/>
      <c r="AO276" s="792"/>
      <c r="AP276" s="792"/>
    </row>
    <row r="277" spans="2:42" s="404" customFormat="1" x14ac:dyDescent="0.2">
      <c r="B277" s="425" t="s">
        <v>706</v>
      </c>
      <c r="C277" s="424" t="s">
        <v>749</v>
      </c>
      <c r="D277" s="423" t="s">
        <v>705</v>
      </c>
      <c r="E277" s="422" t="s">
        <v>1050</v>
      </c>
      <c r="F277" s="420">
        <v>43786</v>
      </c>
      <c r="G277" s="420">
        <v>44042</v>
      </c>
      <c r="H277" s="507">
        <v>2018</v>
      </c>
      <c r="I277" s="439" t="s">
        <v>185</v>
      </c>
      <c r="J277" s="439" t="s">
        <v>160</v>
      </c>
      <c r="K277" s="417" t="s">
        <v>651</v>
      </c>
      <c r="L277" s="824"/>
      <c r="M277" s="825"/>
      <c r="N277" s="792"/>
      <c r="O277" s="829"/>
      <c r="P277" s="832"/>
      <c r="Q277" s="835"/>
      <c r="R277" s="829"/>
      <c r="S277" s="416" t="s">
        <v>173</v>
      </c>
      <c r="T277" s="429" t="s">
        <v>209</v>
      </c>
      <c r="U277" s="416" t="s">
        <v>171</v>
      </c>
      <c r="V277" s="427"/>
      <c r="W277" s="416" t="s">
        <v>170</v>
      </c>
      <c r="X277" s="428">
        <f>X276</f>
        <v>2500000</v>
      </c>
      <c r="Y277" s="416" t="s">
        <v>169</v>
      </c>
      <c r="Z277" s="426">
        <v>1</v>
      </c>
      <c r="AA277" s="416" t="s">
        <v>169</v>
      </c>
      <c r="AB277" s="426">
        <v>1</v>
      </c>
      <c r="AC277" s="416" t="s">
        <v>169</v>
      </c>
      <c r="AD277" s="426">
        <v>1</v>
      </c>
      <c r="AE277" s="416" t="s">
        <v>169</v>
      </c>
      <c r="AF277" s="426">
        <v>1</v>
      </c>
      <c r="AG277" s="416" t="s">
        <v>169</v>
      </c>
      <c r="AH277" s="426">
        <v>1</v>
      </c>
      <c r="AI277" s="816"/>
      <c r="AJ277" s="817"/>
      <c r="AK277" s="792"/>
      <c r="AL277" s="792"/>
      <c r="AM277" s="792"/>
      <c r="AN277" s="792"/>
      <c r="AO277" s="792"/>
      <c r="AP277" s="792"/>
    </row>
    <row r="278" spans="2:42" s="404" customFormat="1" ht="15" customHeight="1" x14ac:dyDescent="0.2">
      <c r="B278" s="425" t="s">
        <v>706</v>
      </c>
      <c r="C278" s="424" t="s">
        <v>749</v>
      </c>
      <c r="D278" s="423" t="s">
        <v>705</v>
      </c>
      <c r="E278" s="422" t="s">
        <v>1050</v>
      </c>
      <c r="F278" s="420">
        <v>43786</v>
      </c>
      <c r="G278" s="420">
        <v>44042</v>
      </c>
      <c r="H278" s="507">
        <v>2018</v>
      </c>
      <c r="I278" s="439" t="s">
        <v>185</v>
      </c>
      <c r="J278" s="439" t="s">
        <v>160</v>
      </c>
      <c r="K278" s="417" t="s">
        <v>651</v>
      </c>
      <c r="L278" s="824"/>
      <c r="M278" s="825"/>
      <c r="N278" s="792"/>
      <c r="O278" s="829"/>
      <c r="P278" s="832"/>
      <c r="Q278" s="835"/>
      <c r="R278" s="829"/>
      <c r="S278" s="416" t="s">
        <v>168</v>
      </c>
      <c r="T278" s="427">
        <v>145</v>
      </c>
      <c r="U278" s="416" t="s">
        <v>167</v>
      </c>
      <c r="V278" s="427">
        <v>112</v>
      </c>
      <c r="W278" s="816"/>
      <c r="X278" s="817"/>
      <c r="Y278" s="416" t="s">
        <v>166</v>
      </c>
      <c r="Z278" s="426">
        <f>IF(Z276="",Z277-Z275,Z277-Z276)</f>
        <v>0</v>
      </c>
      <c r="AA278" s="416" t="s">
        <v>166</v>
      </c>
      <c r="AB278" s="426">
        <f>IF(AB276="",AB277-AB275,AB277-AB276)</f>
        <v>0</v>
      </c>
      <c r="AC278" s="416" t="s">
        <v>166</v>
      </c>
      <c r="AD278" s="426">
        <f>IF(AD276="",AD277-AD275,AD277-AD276)</f>
        <v>0</v>
      </c>
      <c r="AE278" s="416" t="s">
        <v>166</v>
      </c>
      <c r="AF278" s="426">
        <f>IF(AF276="",AF277-AF275,AF277-AF276)</f>
        <v>0</v>
      </c>
      <c r="AG278" s="416" t="s">
        <v>166</v>
      </c>
      <c r="AH278" s="426">
        <f>IF(AH276="",AH277-AH275,AH277-AH276)</f>
        <v>0</v>
      </c>
      <c r="AI278" s="816"/>
      <c r="AJ278" s="817"/>
      <c r="AK278" s="792"/>
      <c r="AL278" s="792"/>
      <c r="AM278" s="792"/>
      <c r="AN278" s="792"/>
      <c r="AO278" s="792"/>
      <c r="AP278" s="792"/>
    </row>
    <row r="279" spans="2:42" s="404" customFormat="1" ht="15" customHeight="1" x14ac:dyDescent="0.2">
      <c r="B279" s="425" t="s">
        <v>706</v>
      </c>
      <c r="C279" s="424" t="s">
        <v>749</v>
      </c>
      <c r="D279" s="423" t="s">
        <v>705</v>
      </c>
      <c r="E279" s="422" t="s">
        <v>1050</v>
      </c>
      <c r="F279" s="420">
        <v>43786</v>
      </c>
      <c r="G279" s="420">
        <v>44042</v>
      </c>
      <c r="H279" s="507">
        <v>2018</v>
      </c>
      <c r="I279" s="439" t="s">
        <v>185</v>
      </c>
      <c r="J279" s="439" t="s">
        <v>160</v>
      </c>
      <c r="K279" s="417" t="s">
        <v>651</v>
      </c>
      <c r="L279" s="824"/>
      <c r="M279" s="825"/>
      <c r="N279" s="792"/>
      <c r="O279" s="829"/>
      <c r="P279" s="832"/>
      <c r="Q279" s="835"/>
      <c r="R279" s="829"/>
      <c r="S279" s="416" t="s">
        <v>165</v>
      </c>
      <c r="T279" s="415">
        <v>43794</v>
      </c>
      <c r="U279" s="416" t="s">
        <v>164</v>
      </c>
      <c r="V279" s="415">
        <v>44042</v>
      </c>
      <c r="W279" s="816"/>
      <c r="X279" s="817"/>
      <c r="Y279" s="816"/>
      <c r="Z279" s="817"/>
      <c r="AA279" s="816"/>
      <c r="AB279" s="817"/>
      <c r="AC279" s="816"/>
      <c r="AD279" s="817"/>
      <c r="AE279" s="816"/>
      <c r="AF279" s="817"/>
      <c r="AG279" s="816"/>
      <c r="AH279" s="817"/>
      <c r="AI279" s="816"/>
      <c r="AJ279" s="817"/>
      <c r="AK279" s="792"/>
      <c r="AL279" s="792"/>
      <c r="AM279" s="792"/>
      <c r="AN279" s="792"/>
      <c r="AO279" s="792"/>
      <c r="AP279" s="792"/>
    </row>
    <row r="280" spans="2:42" s="404" customFormat="1" ht="15" customHeight="1" thickBot="1" x14ac:dyDescent="0.25">
      <c r="B280" s="414" t="s">
        <v>706</v>
      </c>
      <c r="C280" s="413" t="s">
        <v>749</v>
      </c>
      <c r="D280" s="412" t="s">
        <v>705</v>
      </c>
      <c r="E280" s="411" t="s">
        <v>1050</v>
      </c>
      <c r="F280" s="409">
        <v>43786</v>
      </c>
      <c r="G280" s="409">
        <v>44042</v>
      </c>
      <c r="H280" s="408">
        <v>2018</v>
      </c>
      <c r="I280" s="407" t="s">
        <v>185</v>
      </c>
      <c r="J280" s="407" t="s">
        <v>160</v>
      </c>
      <c r="K280" s="495" t="s">
        <v>651</v>
      </c>
      <c r="L280" s="826"/>
      <c r="M280" s="827"/>
      <c r="N280" s="793"/>
      <c r="O280" s="830"/>
      <c r="P280" s="833"/>
      <c r="Q280" s="836"/>
      <c r="R280" s="830"/>
      <c r="S280" s="406" t="s">
        <v>158</v>
      </c>
      <c r="T280" s="451">
        <v>43786</v>
      </c>
      <c r="U280" s="820"/>
      <c r="V280" s="821"/>
      <c r="W280" s="818"/>
      <c r="X280" s="819"/>
      <c r="Y280" s="818"/>
      <c r="Z280" s="819"/>
      <c r="AA280" s="818"/>
      <c r="AB280" s="819"/>
      <c r="AC280" s="818"/>
      <c r="AD280" s="819"/>
      <c r="AE280" s="818"/>
      <c r="AF280" s="819"/>
      <c r="AG280" s="818"/>
      <c r="AH280" s="819"/>
      <c r="AI280" s="818"/>
      <c r="AJ280" s="819"/>
      <c r="AK280" s="793"/>
      <c r="AL280" s="793"/>
      <c r="AM280" s="793"/>
      <c r="AN280" s="793"/>
      <c r="AO280" s="793"/>
      <c r="AP280" s="793"/>
    </row>
    <row r="281" spans="2:42" s="404" customFormat="1" ht="12.75" customHeight="1" thickTop="1" x14ac:dyDescent="0.2">
      <c r="B281" s="445" t="s">
        <v>709</v>
      </c>
      <c r="C281" s="444" t="s">
        <v>750</v>
      </c>
      <c r="D281" s="443" t="s">
        <v>705</v>
      </c>
      <c r="E281" s="442" t="s">
        <v>50</v>
      </c>
      <c r="F281" s="440">
        <v>43787</v>
      </c>
      <c r="G281" s="440">
        <v>43997</v>
      </c>
      <c r="H281" s="507">
        <v>2018</v>
      </c>
      <c r="I281" s="439" t="s">
        <v>1934</v>
      </c>
      <c r="J281" s="439" t="s">
        <v>160</v>
      </c>
      <c r="K281" s="439" t="s">
        <v>651</v>
      </c>
      <c r="L281" s="822" t="s">
        <v>2024</v>
      </c>
      <c r="M281" s="823"/>
      <c r="N281" s="791" t="s">
        <v>653</v>
      </c>
      <c r="O281" s="828" t="s">
        <v>228</v>
      </c>
      <c r="P281" s="831"/>
      <c r="Q281" s="834" t="s">
        <v>231</v>
      </c>
      <c r="R281" s="828" t="s">
        <v>193</v>
      </c>
      <c r="S281" s="434" t="s">
        <v>184</v>
      </c>
      <c r="T281" s="438">
        <v>1850000</v>
      </c>
      <c r="U281" s="434" t="s">
        <v>183</v>
      </c>
      <c r="V281" s="437">
        <f>T286+T284</f>
        <v>43888</v>
      </c>
      <c r="W281" s="434" t="s">
        <v>182</v>
      </c>
      <c r="X281" s="436">
        <f>T281</f>
        <v>1850000</v>
      </c>
      <c r="Y281" s="434" t="s">
        <v>181</v>
      </c>
      <c r="Z281" s="435">
        <v>1</v>
      </c>
      <c r="AA281" s="434" t="s">
        <v>181</v>
      </c>
      <c r="AB281" s="435">
        <v>1</v>
      </c>
      <c r="AC281" s="434" t="s">
        <v>181</v>
      </c>
      <c r="AD281" s="435">
        <v>1</v>
      </c>
      <c r="AE281" s="434" t="s">
        <v>181</v>
      </c>
      <c r="AF281" s="435">
        <v>1</v>
      </c>
      <c r="AG281" s="434" t="s">
        <v>181</v>
      </c>
      <c r="AH281" s="435">
        <v>1</v>
      </c>
      <c r="AI281" s="434" t="s">
        <v>180</v>
      </c>
      <c r="AJ281" s="433">
        <v>7</v>
      </c>
      <c r="AK281" s="791" t="s">
        <v>227</v>
      </c>
      <c r="AL281" s="791" t="s">
        <v>227</v>
      </c>
      <c r="AM281" s="791" t="s">
        <v>227</v>
      </c>
      <c r="AN281" s="791" t="s">
        <v>227</v>
      </c>
      <c r="AO281" s="791" t="s">
        <v>227</v>
      </c>
      <c r="AP281" s="791" t="s">
        <v>2143</v>
      </c>
    </row>
    <row r="282" spans="2:42" s="404" customFormat="1" ht="15" customHeight="1" x14ac:dyDescent="0.2">
      <c r="B282" s="425" t="s">
        <v>709</v>
      </c>
      <c r="C282" s="424" t="s">
        <v>750</v>
      </c>
      <c r="D282" s="423" t="s">
        <v>705</v>
      </c>
      <c r="E282" s="422" t="s">
        <v>50</v>
      </c>
      <c r="F282" s="420">
        <v>43787</v>
      </c>
      <c r="G282" s="420">
        <v>43997</v>
      </c>
      <c r="H282" s="507">
        <v>2018</v>
      </c>
      <c r="I282" s="439" t="s">
        <v>1934</v>
      </c>
      <c r="J282" s="439" t="s">
        <v>160</v>
      </c>
      <c r="K282" s="417" t="s">
        <v>651</v>
      </c>
      <c r="L282" s="824"/>
      <c r="M282" s="825"/>
      <c r="N282" s="792"/>
      <c r="O282" s="829"/>
      <c r="P282" s="832"/>
      <c r="Q282" s="835"/>
      <c r="R282" s="829"/>
      <c r="S282" s="416" t="s">
        <v>179</v>
      </c>
      <c r="T282" s="432" t="s">
        <v>1065</v>
      </c>
      <c r="U282" s="416" t="s">
        <v>177</v>
      </c>
      <c r="V282" s="415">
        <f>V281+V283+V284</f>
        <v>43997</v>
      </c>
      <c r="W282" s="416" t="s">
        <v>176</v>
      </c>
      <c r="X282" s="428">
        <f>X281</f>
        <v>1850000</v>
      </c>
      <c r="Y282" s="416" t="s">
        <v>175</v>
      </c>
      <c r="Z282" s="426"/>
      <c r="AA282" s="416" t="s">
        <v>175</v>
      </c>
      <c r="AB282" s="426"/>
      <c r="AC282" s="416" t="s">
        <v>175</v>
      </c>
      <c r="AD282" s="426"/>
      <c r="AE282" s="416" t="s">
        <v>175</v>
      </c>
      <c r="AF282" s="426"/>
      <c r="AG282" s="416" t="s">
        <v>175</v>
      </c>
      <c r="AH282" s="426"/>
      <c r="AI282" s="416" t="s">
        <v>174</v>
      </c>
      <c r="AJ282" s="430">
        <v>175</v>
      </c>
      <c r="AK282" s="792"/>
      <c r="AL282" s="792"/>
      <c r="AM282" s="792"/>
      <c r="AN282" s="792"/>
      <c r="AO282" s="792"/>
      <c r="AP282" s="792"/>
    </row>
    <row r="283" spans="2:42" s="404" customFormat="1" x14ac:dyDescent="0.2">
      <c r="B283" s="425" t="s">
        <v>709</v>
      </c>
      <c r="C283" s="424" t="s">
        <v>750</v>
      </c>
      <c r="D283" s="423" t="s">
        <v>705</v>
      </c>
      <c r="E283" s="422" t="s">
        <v>50</v>
      </c>
      <c r="F283" s="420">
        <v>43787</v>
      </c>
      <c r="G283" s="420">
        <v>43997</v>
      </c>
      <c r="H283" s="507">
        <v>2018</v>
      </c>
      <c r="I283" s="439" t="s">
        <v>1934</v>
      </c>
      <c r="J283" s="439" t="s">
        <v>160</v>
      </c>
      <c r="K283" s="417" t="s">
        <v>651</v>
      </c>
      <c r="L283" s="824"/>
      <c r="M283" s="825"/>
      <c r="N283" s="792"/>
      <c r="O283" s="829"/>
      <c r="P283" s="832"/>
      <c r="Q283" s="835"/>
      <c r="R283" s="829"/>
      <c r="S283" s="416" t="s">
        <v>173</v>
      </c>
      <c r="T283" s="429" t="s">
        <v>192</v>
      </c>
      <c r="U283" s="416" t="s">
        <v>171</v>
      </c>
      <c r="V283" s="427">
        <v>27</v>
      </c>
      <c r="W283" s="416" t="s">
        <v>170</v>
      </c>
      <c r="X283" s="428">
        <v>1114654.45</v>
      </c>
      <c r="Y283" s="416" t="s">
        <v>169</v>
      </c>
      <c r="Z283" s="426">
        <v>1</v>
      </c>
      <c r="AA283" s="416" t="s">
        <v>169</v>
      </c>
      <c r="AB283" s="426">
        <v>1</v>
      </c>
      <c r="AC283" s="416" t="s">
        <v>169</v>
      </c>
      <c r="AD283" s="426">
        <v>1</v>
      </c>
      <c r="AE283" s="416" t="s">
        <v>169</v>
      </c>
      <c r="AF283" s="426">
        <v>1</v>
      </c>
      <c r="AG283" s="416" t="s">
        <v>169</v>
      </c>
      <c r="AH283" s="426">
        <v>1</v>
      </c>
      <c r="AI283" s="816"/>
      <c r="AJ283" s="817"/>
      <c r="AK283" s="792"/>
      <c r="AL283" s="792"/>
      <c r="AM283" s="792"/>
      <c r="AN283" s="792"/>
      <c r="AO283" s="792"/>
      <c r="AP283" s="792"/>
    </row>
    <row r="284" spans="2:42" s="404" customFormat="1" ht="15" customHeight="1" x14ac:dyDescent="0.2">
      <c r="B284" s="425" t="s">
        <v>709</v>
      </c>
      <c r="C284" s="424" t="s">
        <v>750</v>
      </c>
      <c r="D284" s="423" t="s">
        <v>705</v>
      </c>
      <c r="E284" s="422" t="s">
        <v>50</v>
      </c>
      <c r="F284" s="420">
        <v>43787</v>
      </c>
      <c r="G284" s="420">
        <v>43997</v>
      </c>
      <c r="H284" s="507">
        <v>2018</v>
      </c>
      <c r="I284" s="439" t="s">
        <v>1934</v>
      </c>
      <c r="J284" s="439" t="s">
        <v>160</v>
      </c>
      <c r="K284" s="417" t="s">
        <v>651</v>
      </c>
      <c r="L284" s="824"/>
      <c r="M284" s="825"/>
      <c r="N284" s="792"/>
      <c r="O284" s="829"/>
      <c r="P284" s="832"/>
      <c r="Q284" s="835"/>
      <c r="R284" s="829"/>
      <c r="S284" s="416" t="s">
        <v>168</v>
      </c>
      <c r="T284" s="427">
        <v>101</v>
      </c>
      <c r="U284" s="416" t="s">
        <v>167</v>
      </c>
      <c r="V284" s="427">
        <v>82</v>
      </c>
      <c r="W284" s="816"/>
      <c r="X284" s="817"/>
      <c r="Y284" s="416" t="s">
        <v>166</v>
      </c>
      <c r="Z284" s="426">
        <f>IF(Z282="",Z283-Z281,Z283-Z282)</f>
        <v>0</v>
      </c>
      <c r="AA284" s="416" t="s">
        <v>166</v>
      </c>
      <c r="AB284" s="426">
        <f>IF(AB282="",AB283-AB281,AB283-AB282)</f>
        <v>0</v>
      </c>
      <c r="AC284" s="416" t="s">
        <v>166</v>
      </c>
      <c r="AD284" s="426">
        <f>IF(AD282="",AD283-AD281,AD283-AD282)</f>
        <v>0</v>
      </c>
      <c r="AE284" s="416" t="s">
        <v>166</v>
      </c>
      <c r="AF284" s="426">
        <f>IF(AF282="",AF283-AF281,AF283-AF282)</f>
        <v>0</v>
      </c>
      <c r="AG284" s="416" t="s">
        <v>166</v>
      </c>
      <c r="AH284" s="426">
        <f>IF(AH282="",AH283-AH281,AH283-AH282)</f>
        <v>0</v>
      </c>
      <c r="AI284" s="816"/>
      <c r="AJ284" s="817"/>
      <c r="AK284" s="792"/>
      <c r="AL284" s="792"/>
      <c r="AM284" s="792"/>
      <c r="AN284" s="792"/>
      <c r="AO284" s="792"/>
      <c r="AP284" s="792"/>
    </row>
    <row r="285" spans="2:42" s="404" customFormat="1" ht="15" customHeight="1" x14ac:dyDescent="0.2">
      <c r="B285" s="425" t="s">
        <v>709</v>
      </c>
      <c r="C285" s="424" t="s">
        <v>750</v>
      </c>
      <c r="D285" s="423" t="s">
        <v>705</v>
      </c>
      <c r="E285" s="422" t="s">
        <v>50</v>
      </c>
      <c r="F285" s="420">
        <v>43787</v>
      </c>
      <c r="G285" s="420">
        <v>43997</v>
      </c>
      <c r="H285" s="507">
        <v>2018</v>
      </c>
      <c r="I285" s="439" t="s">
        <v>1934</v>
      </c>
      <c r="J285" s="439" t="s">
        <v>160</v>
      </c>
      <c r="K285" s="417" t="s">
        <v>651</v>
      </c>
      <c r="L285" s="824"/>
      <c r="M285" s="825"/>
      <c r="N285" s="792"/>
      <c r="O285" s="829"/>
      <c r="P285" s="832"/>
      <c r="Q285" s="835"/>
      <c r="R285" s="829"/>
      <c r="S285" s="416" t="s">
        <v>165</v>
      </c>
      <c r="T285" s="415">
        <v>43787</v>
      </c>
      <c r="U285" s="416" t="s">
        <v>164</v>
      </c>
      <c r="V285" s="415">
        <v>43997</v>
      </c>
      <c r="W285" s="816"/>
      <c r="X285" s="817"/>
      <c r="Y285" s="816"/>
      <c r="Z285" s="817"/>
      <c r="AA285" s="816"/>
      <c r="AB285" s="817"/>
      <c r="AC285" s="816"/>
      <c r="AD285" s="817"/>
      <c r="AE285" s="816"/>
      <c r="AF285" s="817"/>
      <c r="AG285" s="816"/>
      <c r="AH285" s="817"/>
      <c r="AI285" s="816"/>
      <c r="AJ285" s="817"/>
      <c r="AK285" s="792"/>
      <c r="AL285" s="792"/>
      <c r="AM285" s="792"/>
      <c r="AN285" s="792"/>
      <c r="AO285" s="792"/>
      <c r="AP285" s="792"/>
    </row>
    <row r="286" spans="2:42" s="404" customFormat="1" ht="15" customHeight="1" thickBot="1" x14ac:dyDescent="0.25">
      <c r="B286" s="414" t="s">
        <v>709</v>
      </c>
      <c r="C286" s="413" t="s">
        <v>750</v>
      </c>
      <c r="D286" s="412" t="s">
        <v>705</v>
      </c>
      <c r="E286" s="411" t="s">
        <v>50</v>
      </c>
      <c r="F286" s="409">
        <v>43787</v>
      </c>
      <c r="G286" s="409">
        <v>43997</v>
      </c>
      <c r="H286" s="408">
        <v>2018</v>
      </c>
      <c r="I286" s="407" t="s">
        <v>1934</v>
      </c>
      <c r="J286" s="407" t="s">
        <v>160</v>
      </c>
      <c r="K286" s="495" t="s">
        <v>651</v>
      </c>
      <c r="L286" s="826"/>
      <c r="M286" s="827"/>
      <c r="N286" s="793"/>
      <c r="O286" s="830"/>
      <c r="P286" s="833"/>
      <c r="Q286" s="836"/>
      <c r="R286" s="830"/>
      <c r="S286" s="406" t="s">
        <v>158</v>
      </c>
      <c r="T286" s="451">
        <v>43787</v>
      </c>
      <c r="U286" s="820"/>
      <c r="V286" s="821"/>
      <c r="W286" s="818"/>
      <c r="X286" s="819"/>
      <c r="Y286" s="818"/>
      <c r="Z286" s="819"/>
      <c r="AA286" s="818"/>
      <c r="AB286" s="819"/>
      <c r="AC286" s="818"/>
      <c r="AD286" s="819"/>
      <c r="AE286" s="818"/>
      <c r="AF286" s="819"/>
      <c r="AG286" s="818"/>
      <c r="AH286" s="819"/>
      <c r="AI286" s="818"/>
      <c r="AJ286" s="819"/>
      <c r="AK286" s="793"/>
      <c r="AL286" s="793"/>
      <c r="AM286" s="793"/>
      <c r="AN286" s="793"/>
      <c r="AO286" s="793"/>
      <c r="AP286" s="793"/>
    </row>
    <row r="287" spans="2:42" s="404" customFormat="1" ht="12.75" customHeight="1" thickTop="1" x14ac:dyDescent="0.2">
      <c r="B287" s="445" t="s">
        <v>709</v>
      </c>
      <c r="C287" s="444" t="s">
        <v>750</v>
      </c>
      <c r="D287" s="443" t="s">
        <v>705</v>
      </c>
      <c r="E287" s="442" t="s">
        <v>50</v>
      </c>
      <c r="F287" s="440">
        <v>43662</v>
      </c>
      <c r="G287" s="440">
        <v>43921</v>
      </c>
      <c r="H287" s="507">
        <v>2018</v>
      </c>
      <c r="I287" s="439" t="s">
        <v>1934</v>
      </c>
      <c r="J287" s="439" t="s">
        <v>160</v>
      </c>
      <c r="K287" s="439" t="s">
        <v>651</v>
      </c>
      <c r="L287" s="822" t="s">
        <v>1999</v>
      </c>
      <c r="M287" s="823"/>
      <c r="N287" s="791" t="s">
        <v>653</v>
      </c>
      <c r="O287" s="828" t="s">
        <v>228</v>
      </c>
      <c r="P287" s="831"/>
      <c r="Q287" s="834" t="s">
        <v>231</v>
      </c>
      <c r="R287" s="828" t="s">
        <v>193</v>
      </c>
      <c r="S287" s="434" t="s">
        <v>184</v>
      </c>
      <c r="T287" s="438">
        <v>1850000</v>
      </c>
      <c r="U287" s="434" t="s">
        <v>183</v>
      </c>
      <c r="V287" s="437">
        <f>T292+T290-0.001</f>
        <v>43921.999000000003</v>
      </c>
      <c r="W287" s="434" t="s">
        <v>182</v>
      </c>
      <c r="X287" s="436">
        <f>T287</f>
        <v>1850000</v>
      </c>
      <c r="Y287" s="434" t="s">
        <v>181</v>
      </c>
      <c r="Z287" s="435">
        <v>1</v>
      </c>
      <c r="AA287" s="434" t="s">
        <v>181</v>
      </c>
      <c r="AB287" s="435">
        <v>1</v>
      </c>
      <c r="AC287" s="434" t="s">
        <v>181</v>
      </c>
      <c r="AD287" s="435">
        <v>1</v>
      </c>
      <c r="AE287" s="434" t="s">
        <v>181</v>
      </c>
      <c r="AF287" s="435">
        <v>1</v>
      </c>
      <c r="AG287" s="434" t="s">
        <v>181</v>
      </c>
      <c r="AH287" s="435">
        <v>1</v>
      </c>
      <c r="AI287" s="434" t="s">
        <v>180</v>
      </c>
      <c r="AJ287" s="433">
        <v>7</v>
      </c>
      <c r="AK287" s="791" t="s">
        <v>227</v>
      </c>
      <c r="AL287" s="791" t="s">
        <v>227</v>
      </c>
      <c r="AM287" s="791" t="s">
        <v>227</v>
      </c>
      <c r="AN287" s="791" t="s">
        <v>227</v>
      </c>
      <c r="AO287" s="791" t="s">
        <v>227</v>
      </c>
      <c r="AP287" s="791" t="s">
        <v>2143</v>
      </c>
    </row>
    <row r="288" spans="2:42" s="404" customFormat="1" ht="15" customHeight="1" x14ac:dyDescent="0.2">
      <c r="B288" s="425" t="s">
        <v>709</v>
      </c>
      <c r="C288" s="424" t="s">
        <v>750</v>
      </c>
      <c r="D288" s="423" t="s">
        <v>705</v>
      </c>
      <c r="E288" s="422" t="s">
        <v>50</v>
      </c>
      <c r="F288" s="420">
        <v>43662</v>
      </c>
      <c r="G288" s="420">
        <v>43921</v>
      </c>
      <c r="H288" s="507">
        <v>2018</v>
      </c>
      <c r="I288" s="439" t="s">
        <v>1934</v>
      </c>
      <c r="J288" s="439" t="s">
        <v>160</v>
      </c>
      <c r="K288" s="417" t="s">
        <v>651</v>
      </c>
      <c r="L288" s="824"/>
      <c r="M288" s="825"/>
      <c r="N288" s="792"/>
      <c r="O288" s="829"/>
      <c r="P288" s="832"/>
      <c r="Q288" s="835"/>
      <c r="R288" s="829"/>
      <c r="S288" s="416" t="s">
        <v>179</v>
      </c>
      <c r="T288" s="432" t="s">
        <v>1065</v>
      </c>
      <c r="U288" s="416" t="s">
        <v>177</v>
      </c>
      <c r="V288" s="415"/>
      <c r="W288" s="416" t="s">
        <v>176</v>
      </c>
      <c r="X288" s="428">
        <f>X287</f>
        <v>1850000</v>
      </c>
      <c r="Y288" s="416" t="s">
        <v>175</v>
      </c>
      <c r="Z288" s="426"/>
      <c r="AA288" s="416" t="s">
        <v>175</v>
      </c>
      <c r="AB288" s="426"/>
      <c r="AC288" s="416" t="s">
        <v>175</v>
      </c>
      <c r="AD288" s="426"/>
      <c r="AE288" s="416" t="s">
        <v>175</v>
      </c>
      <c r="AF288" s="426"/>
      <c r="AG288" s="416" t="s">
        <v>175</v>
      </c>
      <c r="AH288" s="426"/>
      <c r="AI288" s="416" t="s">
        <v>174</v>
      </c>
      <c r="AJ288" s="430">
        <v>175</v>
      </c>
      <c r="AK288" s="792"/>
      <c r="AL288" s="792"/>
      <c r="AM288" s="792"/>
      <c r="AN288" s="792"/>
      <c r="AO288" s="792"/>
      <c r="AP288" s="792"/>
    </row>
    <row r="289" spans="2:42" s="404" customFormat="1" x14ac:dyDescent="0.2">
      <c r="B289" s="425" t="s">
        <v>709</v>
      </c>
      <c r="C289" s="424" t="s">
        <v>750</v>
      </c>
      <c r="D289" s="423" t="s">
        <v>705</v>
      </c>
      <c r="E289" s="422" t="s">
        <v>50</v>
      </c>
      <c r="F289" s="420">
        <v>43662</v>
      </c>
      <c r="G289" s="420">
        <v>43921</v>
      </c>
      <c r="H289" s="507">
        <v>2018</v>
      </c>
      <c r="I289" s="439" t="s">
        <v>1934</v>
      </c>
      <c r="J289" s="439" t="s">
        <v>160</v>
      </c>
      <c r="K289" s="417" t="s">
        <v>651</v>
      </c>
      <c r="L289" s="824"/>
      <c r="M289" s="825"/>
      <c r="N289" s="792"/>
      <c r="O289" s="829"/>
      <c r="P289" s="832"/>
      <c r="Q289" s="835"/>
      <c r="R289" s="829"/>
      <c r="S289" s="416" t="s">
        <v>173</v>
      </c>
      <c r="T289" s="429" t="s">
        <v>192</v>
      </c>
      <c r="U289" s="416" t="s">
        <v>171</v>
      </c>
      <c r="V289" s="427"/>
      <c r="W289" s="416" t="s">
        <v>170</v>
      </c>
      <c r="X289" s="428">
        <v>1114654.45</v>
      </c>
      <c r="Y289" s="416" t="s">
        <v>169</v>
      </c>
      <c r="Z289" s="426">
        <v>1</v>
      </c>
      <c r="AA289" s="416" t="s">
        <v>169</v>
      </c>
      <c r="AB289" s="426">
        <v>1</v>
      </c>
      <c r="AC289" s="416" t="s">
        <v>169</v>
      </c>
      <c r="AD289" s="426">
        <v>1</v>
      </c>
      <c r="AE289" s="416" t="s">
        <v>169</v>
      </c>
      <c r="AF289" s="426">
        <v>1</v>
      </c>
      <c r="AG289" s="416" t="s">
        <v>169</v>
      </c>
      <c r="AH289" s="426">
        <v>1</v>
      </c>
      <c r="AI289" s="816"/>
      <c r="AJ289" s="817"/>
      <c r="AK289" s="792"/>
      <c r="AL289" s="792"/>
      <c r="AM289" s="792"/>
      <c r="AN289" s="792"/>
      <c r="AO289" s="792"/>
      <c r="AP289" s="792"/>
    </row>
    <row r="290" spans="2:42" s="404" customFormat="1" ht="15" customHeight="1" x14ac:dyDescent="0.2">
      <c r="B290" s="425" t="s">
        <v>709</v>
      </c>
      <c r="C290" s="424" t="s">
        <v>750</v>
      </c>
      <c r="D290" s="423" t="s">
        <v>705</v>
      </c>
      <c r="E290" s="422" t="s">
        <v>50</v>
      </c>
      <c r="F290" s="420">
        <v>43662</v>
      </c>
      <c r="G290" s="420">
        <v>43921</v>
      </c>
      <c r="H290" s="507">
        <v>2018</v>
      </c>
      <c r="I290" s="439" t="s">
        <v>1934</v>
      </c>
      <c r="J290" s="439" t="s">
        <v>160</v>
      </c>
      <c r="K290" s="417" t="s">
        <v>651</v>
      </c>
      <c r="L290" s="824"/>
      <c r="M290" s="825"/>
      <c r="N290" s="792"/>
      <c r="O290" s="829"/>
      <c r="P290" s="832"/>
      <c r="Q290" s="835"/>
      <c r="R290" s="829"/>
      <c r="S290" s="416" t="s">
        <v>168</v>
      </c>
      <c r="T290" s="427">
        <v>260</v>
      </c>
      <c r="U290" s="416" t="s">
        <v>167</v>
      </c>
      <c r="V290" s="427"/>
      <c r="W290" s="816"/>
      <c r="X290" s="817"/>
      <c r="Y290" s="416" t="s">
        <v>166</v>
      </c>
      <c r="Z290" s="426">
        <f>IF(Z288="",Z289-Z287,Z289-Z288)</f>
        <v>0</v>
      </c>
      <c r="AA290" s="416" t="s">
        <v>166</v>
      </c>
      <c r="AB290" s="426">
        <f>IF(AB288="",AB289-AB287,AB289-AB288)</f>
        <v>0</v>
      </c>
      <c r="AC290" s="416" t="s">
        <v>166</v>
      </c>
      <c r="AD290" s="426">
        <f>IF(AD288="",AD289-AD287,AD289-AD288)</f>
        <v>0</v>
      </c>
      <c r="AE290" s="416" t="s">
        <v>166</v>
      </c>
      <c r="AF290" s="426">
        <f>IF(AF288="",AF289-AF287,AF289-AF288)</f>
        <v>0</v>
      </c>
      <c r="AG290" s="416" t="s">
        <v>166</v>
      </c>
      <c r="AH290" s="426">
        <f>IF(AH288="",AH289-AH287,AH289-AH288)</f>
        <v>0</v>
      </c>
      <c r="AI290" s="816"/>
      <c r="AJ290" s="817"/>
      <c r="AK290" s="792"/>
      <c r="AL290" s="792"/>
      <c r="AM290" s="792"/>
      <c r="AN290" s="792"/>
      <c r="AO290" s="792"/>
      <c r="AP290" s="792"/>
    </row>
    <row r="291" spans="2:42" s="404" customFormat="1" ht="15" customHeight="1" x14ac:dyDescent="0.2">
      <c r="B291" s="425" t="s">
        <v>709</v>
      </c>
      <c r="C291" s="424" t="s">
        <v>750</v>
      </c>
      <c r="D291" s="423" t="s">
        <v>705</v>
      </c>
      <c r="E291" s="422" t="s">
        <v>50</v>
      </c>
      <c r="F291" s="420">
        <v>43662</v>
      </c>
      <c r="G291" s="420">
        <v>43921</v>
      </c>
      <c r="H291" s="507">
        <v>2018</v>
      </c>
      <c r="I291" s="439" t="s">
        <v>1934</v>
      </c>
      <c r="J291" s="439" t="s">
        <v>160</v>
      </c>
      <c r="K291" s="417" t="s">
        <v>651</v>
      </c>
      <c r="L291" s="824"/>
      <c r="M291" s="825"/>
      <c r="N291" s="792"/>
      <c r="O291" s="829"/>
      <c r="P291" s="832"/>
      <c r="Q291" s="835"/>
      <c r="R291" s="829"/>
      <c r="S291" s="416" t="s">
        <v>165</v>
      </c>
      <c r="T291" s="415">
        <v>43787</v>
      </c>
      <c r="U291" s="416" t="s">
        <v>164</v>
      </c>
      <c r="V291" s="415">
        <v>43921</v>
      </c>
      <c r="W291" s="816"/>
      <c r="X291" s="817"/>
      <c r="Y291" s="816"/>
      <c r="Z291" s="817"/>
      <c r="AA291" s="816"/>
      <c r="AB291" s="817"/>
      <c r="AC291" s="816"/>
      <c r="AD291" s="817"/>
      <c r="AE291" s="816"/>
      <c r="AF291" s="817"/>
      <c r="AG291" s="816"/>
      <c r="AH291" s="817"/>
      <c r="AI291" s="816"/>
      <c r="AJ291" s="817"/>
      <c r="AK291" s="792"/>
      <c r="AL291" s="792"/>
      <c r="AM291" s="792"/>
      <c r="AN291" s="792"/>
      <c r="AO291" s="792"/>
      <c r="AP291" s="792"/>
    </row>
    <row r="292" spans="2:42" s="404" customFormat="1" ht="15" customHeight="1" thickBot="1" x14ac:dyDescent="0.25">
      <c r="B292" s="414" t="s">
        <v>709</v>
      </c>
      <c r="C292" s="413" t="s">
        <v>750</v>
      </c>
      <c r="D292" s="412" t="s">
        <v>705</v>
      </c>
      <c r="E292" s="411" t="s">
        <v>50</v>
      </c>
      <c r="F292" s="409">
        <v>43662</v>
      </c>
      <c r="G292" s="409">
        <v>43921</v>
      </c>
      <c r="H292" s="408">
        <v>2018</v>
      </c>
      <c r="I292" s="407" t="s">
        <v>1934</v>
      </c>
      <c r="J292" s="407" t="s">
        <v>160</v>
      </c>
      <c r="K292" s="495" t="s">
        <v>651</v>
      </c>
      <c r="L292" s="826"/>
      <c r="M292" s="827"/>
      <c r="N292" s="793"/>
      <c r="O292" s="830"/>
      <c r="P292" s="833"/>
      <c r="Q292" s="836"/>
      <c r="R292" s="830"/>
      <c r="S292" s="406" t="s">
        <v>158</v>
      </c>
      <c r="T292" s="451">
        <v>43662</v>
      </c>
      <c r="U292" s="820"/>
      <c r="V292" s="821"/>
      <c r="W292" s="818"/>
      <c r="X292" s="819"/>
      <c r="Y292" s="818"/>
      <c r="Z292" s="819"/>
      <c r="AA292" s="818"/>
      <c r="AB292" s="819"/>
      <c r="AC292" s="818"/>
      <c r="AD292" s="819"/>
      <c r="AE292" s="818"/>
      <c r="AF292" s="819"/>
      <c r="AG292" s="818"/>
      <c r="AH292" s="819"/>
      <c r="AI292" s="818"/>
      <c r="AJ292" s="819"/>
      <c r="AK292" s="793"/>
      <c r="AL292" s="793"/>
      <c r="AM292" s="793"/>
      <c r="AN292" s="793"/>
      <c r="AO292" s="793"/>
      <c r="AP292" s="793"/>
    </row>
    <row r="293" spans="2:42" s="404" customFormat="1" ht="12.75" hidden="1" customHeight="1" thickTop="1" x14ac:dyDescent="0.2">
      <c r="B293" s="445" t="s">
        <v>709</v>
      </c>
      <c r="C293" s="444" t="s">
        <v>1062</v>
      </c>
      <c r="D293" s="443" t="s">
        <v>705</v>
      </c>
      <c r="E293" s="442" t="s">
        <v>134</v>
      </c>
      <c r="F293" s="440">
        <v>43794</v>
      </c>
      <c r="G293" s="440"/>
      <c r="H293" s="507">
        <v>2018</v>
      </c>
      <c r="I293" s="439"/>
      <c r="J293" s="439" t="s">
        <v>160</v>
      </c>
      <c r="K293" s="439" t="s">
        <v>651</v>
      </c>
      <c r="L293" s="999" t="s">
        <v>1064</v>
      </c>
      <c r="M293" s="823"/>
      <c r="N293" s="791" t="s">
        <v>653</v>
      </c>
      <c r="O293" s="828" t="s">
        <v>1061</v>
      </c>
      <c r="P293" s="831"/>
      <c r="Q293" s="834"/>
      <c r="R293" s="828" t="s">
        <v>193</v>
      </c>
      <c r="S293" s="434" t="s">
        <v>184</v>
      </c>
      <c r="T293" s="438">
        <v>1760000</v>
      </c>
      <c r="U293" s="434" t="s">
        <v>183</v>
      </c>
      <c r="V293" s="437">
        <f>T298+T296</f>
        <v>43864</v>
      </c>
      <c r="W293" s="434" t="s">
        <v>182</v>
      </c>
      <c r="X293" s="436">
        <f>T293</f>
        <v>1760000</v>
      </c>
      <c r="Y293" s="434" t="s">
        <v>181</v>
      </c>
      <c r="Z293" s="435">
        <v>1</v>
      </c>
      <c r="AA293" s="434" t="s">
        <v>181</v>
      </c>
      <c r="AB293" s="435">
        <v>1</v>
      </c>
      <c r="AC293" s="434" t="s">
        <v>181</v>
      </c>
      <c r="AD293" s="435">
        <v>1</v>
      </c>
      <c r="AE293" s="480" t="s">
        <v>181</v>
      </c>
      <c r="AF293" s="479">
        <v>1</v>
      </c>
      <c r="AG293" s="480" t="s">
        <v>181</v>
      </c>
      <c r="AH293" s="479">
        <v>1</v>
      </c>
      <c r="AI293" s="434" t="s">
        <v>180</v>
      </c>
      <c r="AJ293" s="433">
        <v>25</v>
      </c>
      <c r="AK293" s="791" t="s">
        <v>1063</v>
      </c>
      <c r="AL293" s="791" t="s">
        <v>114</v>
      </c>
      <c r="AM293" s="791" t="s">
        <v>114</v>
      </c>
      <c r="AN293" s="791" t="s">
        <v>114</v>
      </c>
      <c r="AO293" s="791" t="s">
        <v>114</v>
      </c>
      <c r="AP293" s="791" t="s">
        <v>114</v>
      </c>
    </row>
    <row r="294" spans="2:42" s="404" customFormat="1" ht="15" hidden="1" customHeight="1" x14ac:dyDescent="0.2">
      <c r="B294" s="425" t="s">
        <v>709</v>
      </c>
      <c r="C294" s="424" t="s">
        <v>1062</v>
      </c>
      <c r="D294" s="423" t="s">
        <v>705</v>
      </c>
      <c r="E294" s="422" t="s">
        <v>134</v>
      </c>
      <c r="F294" s="420">
        <v>43794</v>
      </c>
      <c r="G294" s="420"/>
      <c r="H294" s="507">
        <v>2018</v>
      </c>
      <c r="I294" s="439"/>
      <c r="J294" s="439" t="s">
        <v>160</v>
      </c>
      <c r="K294" s="417" t="s">
        <v>651</v>
      </c>
      <c r="L294" s="824"/>
      <c r="M294" s="825"/>
      <c r="N294" s="792"/>
      <c r="O294" s="829"/>
      <c r="P294" s="832"/>
      <c r="Q294" s="835"/>
      <c r="R294" s="829"/>
      <c r="S294" s="416" t="s">
        <v>179</v>
      </c>
      <c r="T294" s="432" t="s">
        <v>1006</v>
      </c>
      <c r="U294" s="416" t="s">
        <v>177</v>
      </c>
      <c r="V294" s="415">
        <f>V293+V295+V296</f>
        <v>43936</v>
      </c>
      <c r="W294" s="416" t="s">
        <v>176</v>
      </c>
      <c r="X294" s="428">
        <f>X293</f>
        <v>1760000</v>
      </c>
      <c r="Y294" s="416" t="s">
        <v>175</v>
      </c>
      <c r="Z294" s="426">
        <v>1</v>
      </c>
      <c r="AA294" s="416" t="s">
        <v>175</v>
      </c>
      <c r="AB294" s="426">
        <v>0.95079999999999998</v>
      </c>
      <c r="AC294" s="416" t="s">
        <v>175</v>
      </c>
      <c r="AD294" s="426">
        <v>0.95079999999999998</v>
      </c>
      <c r="AE294" s="478" t="s">
        <v>175</v>
      </c>
      <c r="AF294" s="477">
        <v>0.95079999999999998</v>
      </c>
      <c r="AG294" s="478" t="s">
        <v>175</v>
      </c>
      <c r="AH294" s="477">
        <v>0.95079999999999998</v>
      </c>
      <c r="AI294" s="416" t="s">
        <v>174</v>
      </c>
      <c r="AJ294" s="430">
        <f>AJ293*15</f>
        <v>375</v>
      </c>
      <c r="AK294" s="792"/>
      <c r="AL294" s="792"/>
      <c r="AM294" s="792"/>
      <c r="AN294" s="792"/>
      <c r="AO294" s="792"/>
      <c r="AP294" s="792"/>
    </row>
    <row r="295" spans="2:42" s="404" customFormat="1" ht="13.5" hidden="1" thickTop="1" x14ac:dyDescent="0.2">
      <c r="B295" s="425" t="s">
        <v>709</v>
      </c>
      <c r="C295" s="424" t="s">
        <v>1062</v>
      </c>
      <c r="D295" s="423" t="s">
        <v>705</v>
      </c>
      <c r="E295" s="422" t="s">
        <v>134</v>
      </c>
      <c r="F295" s="420">
        <v>43794</v>
      </c>
      <c r="G295" s="420"/>
      <c r="H295" s="507">
        <v>2018</v>
      </c>
      <c r="I295" s="439"/>
      <c r="J295" s="439" t="s">
        <v>160</v>
      </c>
      <c r="K295" s="417" t="s">
        <v>651</v>
      </c>
      <c r="L295" s="824"/>
      <c r="M295" s="825"/>
      <c r="N295" s="792"/>
      <c r="O295" s="829"/>
      <c r="P295" s="832"/>
      <c r="Q295" s="835"/>
      <c r="R295" s="829"/>
      <c r="S295" s="416" t="s">
        <v>173</v>
      </c>
      <c r="T295" s="490" t="s">
        <v>192</v>
      </c>
      <c r="U295" s="416" t="s">
        <v>171</v>
      </c>
      <c r="V295" s="427">
        <v>28</v>
      </c>
      <c r="W295" s="416" t="s">
        <v>170</v>
      </c>
      <c r="X295" s="428">
        <v>1235344</v>
      </c>
      <c r="Y295" s="416" t="s">
        <v>169</v>
      </c>
      <c r="Z295" s="481">
        <v>0.95569999999999999</v>
      </c>
      <c r="AA295" s="416" t="s">
        <v>169</v>
      </c>
      <c r="AB295" s="481">
        <v>0.98</v>
      </c>
      <c r="AC295" s="416" t="s">
        <v>169</v>
      </c>
      <c r="AD295" s="481">
        <v>0.98</v>
      </c>
      <c r="AE295" s="478" t="s">
        <v>169</v>
      </c>
      <c r="AF295" s="513">
        <v>0.98</v>
      </c>
      <c r="AG295" s="478" t="s">
        <v>169</v>
      </c>
      <c r="AH295" s="513">
        <v>0.98</v>
      </c>
      <c r="AI295" s="816"/>
      <c r="AJ295" s="817"/>
      <c r="AK295" s="792"/>
      <c r="AL295" s="792"/>
      <c r="AM295" s="792"/>
      <c r="AN295" s="792"/>
      <c r="AO295" s="792"/>
      <c r="AP295" s="792"/>
    </row>
    <row r="296" spans="2:42" s="404" customFormat="1" ht="15" hidden="1" customHeight="1" x14ac:dyDescent="0.2">
      <c r="B296" s="425" t="s">
        <v>709</v>
      </c>
      <c r="C296" s="424" t="s">
        <v>1062</v>
      </c>
      <c r="D296" s="423" t="s">
        <v>705</v>
      </c>
      <c r="E296" s="422" t="s">
        <v>134</v>
      </c>
      <c r="F296" s="420">
        <v>43794</v>
      </c>
      <c r="G296" s="420"/>
      <c r="H296" s="507">
        <v>2018</v>
      </c>
      <c r="I296" s="439"/>
      <c r="J296" s="439" t="s">
        <v>160</v>
      </c>
      <c r="K296" s="417" t="s">
        <v>651</v>
      </c>
      <c r="L296" s="824"/>
      <c r="M296" s="825"/>
      <c r="N296" s="792"/>
      <c r="O296" s="829"/>
      <c r="P296" s="832"/>
      <c r="Q296" s="835"/>
      <c r="R296" s="829"/>
      <c r="S296" s="416" t="s">
        <v>168</v>
      </c>
      <c r="T296" s="427">
        <v>70</v>
      </c>
      <c r="U296" s="416" t="s">
        <v>167</v>
      </c>
      <c r="V296" s="427">
        <v>44</v>
      </c>
      <c r="W296" s="816"/>
      <c r="X296" s="817"/>
      <c r="Y296" s="416" t="s">
        <v>166</v>
      </c>
      <c r="Z296" s="426">
        <f>IF(Z294="",Z295-Z293,Z295-Z294)</f>
        <v>-4.4300000000000006E-2</v>
      </c>
      <c r="AA296" s="416" t="s">
        <v>166</v>
      </c>
      <c r="AB296" s="426">
        <f>IF(AB294="",AB295-AB293,AB295-AB294)</f>
        <v>2.9200000000000004E-2</v>
      </c>
      <c r="AC296" s="416" t="s">
        <v>166</v>
      </c>
      <c r="AD296" s="426">
        <f>IF(AD294="",AD295-AD293,AD295-AD294)</f>
        <v>2.9200000000000004E-2</v>
      </c>
      <c r="AE296" s="478" t="s">
        <v>166</v>
      </c>
      <c r="AF296" s="477">
        <f>IF(AF294="",AF295-AF293,AF295-AF294)</f>
        <v>2.9200000000000004E-2</v>
      </c>
      <c r="AG296" s="478" t="s">
        <v>166</v>
      </c>
      <c r="AH296" s="477">
        <f>IF(AH294="",AH295-AH293,AH295-AH294)</f>
        <v>2.9200000000000004E-2</v>
      </c>
      <c r="AI296" s="816"/>
      <c r="AJ296" s="817"/>
      <c r="AK296" s="792"/>
      <c r="AL296" s="792"/>
      <c r="AM296" s="792"/>
      <c r="AN296" s="792"/>
      <c r="AO296" s="792"/>
      <c r="AP296" s="792"/>
    </row>
    <row r="297" spans="2:42" s="404" customFormat="1" ht="15" hidden="1" customHeight="1" x14ac:dyDescent="0.2">
      <c r="B297" s="425" t="s">
        <v>709</v>
      </c>
      <c r="C297" s="424" t="s">
        <v>1062</v>
      </c>
      <c r="D297" s="423" t="s">
        <v>705</v>
      </c>
      <c r="E297" s="422" t="s">
        <v>134</v>
      </c>
      <c r="F297" s="420">
        <v>43794</v>
      </c>
      <c r="G297" s="420"/>
      <c r="H297" s="507">
        <v>2018</v>
      </c>
      <c r="I297" s="439"/>
      <c r="J297" s="439" t="s">
        <v>160</v>
      </c>
      <c r="K297" s="417" t="s">
        <v>651</v>
      </c>
      <c r="L297" s="824"/>
      <c r="M297" s="825"/>
      <c r="N297" s="792"/>
      <c r="O297" s="829"/>
      <c r="P297" s="832"/>
      <c r="Q297" s="835"/>
      <c r="R297" s="829"/>
      <c r="S297" s="416" t="s">
        <v>165</v>
      </c>
      <c r="T297" s="415">
        <v>43794</v>
      </c>
      <c r="U297" s="416" t="s">
        <v>164</v>
      </c>
      <c r="V297" s="415"/>
      <c r="W297" s="816"/>
      <c r="X297" s="817"/>
      <c r="Y297" s="816"/>
      <c r="Z297" s="817"/>
      <c r="AA297" s="816"/>
      <c r="AB297" s="817"/>
      <c r="AC297" s="816"/>
      <c r="AD297" s="817"/>
      <c r="AE297" s="857"/>
      <c r="AF297" s="858"/>
      <c r="AG297" s="857"/>
      <c r="AH297" s="858"/>
      <c r="AI297" s="816"/>
      <c r="AJ297" s="817"/>
      <c r="AK297" s="792"/>
      <c r="AL297" s="792"/>
      <c r="AM297" s="792"/>
      <c r="AN297" s="792"/>
      <c r="AO297" s="792"/>
      <c r="AP297" s="792"/>
    </row>
    <row r="298" spans="2:42" s="404" customFormat="1" ht="15" hidden="1" customHeight="1" thickBot="1" x14ac:dyDescent="0.25">
      <c r="B298" s="414" t="s">
        <v>709</v>
      </c>
      <c r="C298" s="413" t="s">
        <v>1062</v>
      </c>
      <c r="D298" s="412" t="s">
        <v>705</v>
      </c>
      <c r="E298" s="411" t="s">
        <v>134</v>
      </c>
      <c r="F298" s="409">
        <v>43794</v>
      </c>
      <c r="G298" s="409"/>
      <c r="H298" s="408">
        <v>2018</v>
      </c>
      <c r="I298" s="407"/>
      <c r="J298" s="407" t="s">
        <v>160</v>
      </c>
      <c r="K298" s="495" t="s">
        <v>651</v>
      </c>
      <c r="L298" s="826"/>
      <c r="M298" s="827"/>
      <c r="N298" s="793"/>
      <c r="O298" s="830"/>
      <c r="P298" s="833"/>
      <c r="Q298" s="836"/>
      <c r="R298" s="830"/>
      <c r="S298" s="406" t="s">
        <v>158</v>
      </c>
      <c r="T298" s="451">
        <v>43794</v>
      </c>
      <c r="U298" s="820"/>
      <c r="V298" s="821"/>
      <c r="W298" s="818"/>
      <c r="X298" s="819"/>
      <c r="Y298" s="818"/>
      <c r="Z298" s="819"/>
      <c r="AA298" s="818"/>
      <c r="AB298" s="819"/>
      <c r="AC298" s="818"/>
      <c r="AD298" s="819"/>
      <c r="AE298" s="859"/>
      <c r="AF298" s="860"/>
      <c r="AG298" s="859"/>
      <c r="AH298" s="860"/>
      <c r="AI298" s="818"/>
      <c r="AJ298" s="819"/>
      <c r="AK298" s="793"/>
      <c r="AL298" s="793"/>
      <c r="AM298" s="793"/>
      <c r="AN298" s="793"/>
      <c r="AO298" s="793"/>
      <c r="AP298" s="793"/>
    </row>
    <row r="299" spans="2:42" s="404" customFormat="1" ht="12.75" hidden="1" customHeight="1" thickTop="1" x14ac:dyDescent="0.2">
      <c r="B299" s="445" t="s">
        <v>709</v>
      </c>
      <c r="C299" s="444" t="s">
        <v>1060</v>
      </c>
      <c r="D299" s="443" t="s">
        <v>705</v>
      </c>
      <c r="E299" s="442" t="s">
        <v>134</v>
      </c>
      <c r="F299" s="440">
        <v>43815</v>
      </c>
      <c r="G299" s="440"/>
      <c r="H299" s="507">
        <v>2018</v>
      </c>
      <c r="I299" s="439"/>
      <c r="J299" s="439" t="s">
        <v>160</v>
      </c>
      <c r="K299" s="439" t="s">
        <v>651</v>
      </c>
      <c r="L299" s="822" t="s">
        <v>115</v>
      </c>
      <c r="M299" s="823"/>
      <c r="N299" s="791" t="s">
        <v>653</v>
      </c>
      <c r="O299" s="828" t="s">
        <v>1061</v>
      </c>
      <c r="P299" s="831"/>
      <c r="Q299" s="834"/>
      <c r="R299" s="970" t="s">
        <v>193</v>
      </c>
      <c r="S299" s="434" t="s">
        <v>184</v>
      </c>
      <c r="T299" s="438">
        <v>2310000</v>
      </c>
      <c r="U299" s="434" t="s">
        <v>183</v>
      </c>
      <c r="V299" s="437">
        <f>T304+T302</f>
        <v>43930</v>
      </c>
      <c r="W299" s="434" t="s">
        <v>182</v>
      </c>
      <c r="X299" s="436">
        <f>T299</f>
        <v>2310000</v>
      </c>
      <c r="Y299" s="434" t="s">
        <v>181</v>
      </c>
      <c r="Z299" s="435">
        <v>1</v>
      </c>
      <c r="AA299" s="434" t="s">
        <v>181</v>
      </c>
      <c r="AB299" s="435">
        <v>1</v>
      </c>
      <c r="AC299" s="434" t="s">
        <v>181</v>
      </c>
      <c r="AD299" s="435">
        <v>1</v>
      </c>
      <c r="AE299" s="480" t="s">
        <v>181</v>
      </c>
      <c r="AF299" s="479">
        <v>1</v>
      </c>
      <c r="AG299" s="466" t="s">
        <v>181</v>
      </c>
      <c r="AH299" s="467">
        <v>1</v>
      </c>
      <c r="AI299" s="434" t="s">
        <v>180</v>
      </c>
      <c r="AJ299" s="433">
        <v>23</v>
      </c>
      <c r="AK299" s="791" t="s">
        <v>1022</v>
      </c>
      <c r="AL299" s="791" t="s">
        <v>116</v>
      </c>
      <c r="AM299" s="791" t="s">
        <v>116</v>
      </c>
      <c r="AN299" s="791" t="s">
        <v>116</v>
      </c>
      <c r="AO299" s="791" t="s">
        <v>116</v>
      </c>
      <c r="AP299" s="791" t="s">
        <v>116</v>
      </c>
    </row>
    <row r="300" spans="2:42" s="404" customFormat="1" ht="15" hidden="1" customHeight="1" x14ac:dyDescent="0.2">
      <c r="B300" s="425" t="s">
        <v>709</v>
      </c>
      <c r="C300" s="424" t="s">
        <v>1060</v>
      </c>
      <c r="D300" s="423" t="s">
        <v>705</v>
      </c>
      <c r="E300" s="422" t="s">
        <v>134</v>
      </c>
      <c r="F300" s="420">
        <v>43815</v>
      </c>
      <c r="G300" s="420"/>
      <c r="H300" s="507">
        <v>2018</v>
      </c>
      <c r="I300" s="439"/>
      <c r="J300" s="439" t="s">
        <v>160</v>
      </c>
      <c r="K300" s="417" t="s">
        <v>651</v>
      </c>
      <c r="L300" s="824"/>
      <c r="M300" s="825"/>
      <c r="N300" s="792"/>
      <c r="O300" s="829"/>
      <c r="P300" s="832"/>
      <c r="Q300" s="835"/>
      <c r="R300" s="829"/>
      <c r="S300" s="416" t="s">
        <v>179</v>
      </c>
      <c r="T300" s="432" t="s">
        <v>986</v>
      </c>
      <c r="U300" s="416" t="s">
        <v>177</v>
      </c>
      <c r="V300" s="415">
        <f>V299+V302+V301</f>
        <v>44063</v>
      </c>
      <c r="W300" s="416" t="s">
        <v>176</v>
      </c>
      <c r="X300" s="428">
        <f>X299</f>
        <v>2310000</v>
      </c>
      <c r="Y300" s="416" t="s">
        <v>175</v>
      </c>
      <c r="Z300" s="426">
        <v>1</v>
      </c>
      <c r="AA300" s="416" t="s">
        <v>175</v>
      </c>
      <c r="AB300" s="426">
        <v>0.81569000000000003</v>
      </c>
      <c r="AC300" s="416" t="s">
        <v>175</v>
      </c>
      <c r="AD300" s="426">
        <v>0.81569000000000003</v>
      </c>
      <c r="AE300" s="478" t="s">
        <v>175</v>
      </c>
      <c r="AF300" s="477">
        <v>0.81569000000000003</v>
      </c>
      <c r="AG300" s="463" t="s">
        <v>175</v>
      </c>
      <c r="AH300" s="462">
        <v>1</v>
      </c>
      <c r="AI300" s="416" t="s">
        <v>174</v>
      </c>
      <c r="AJ300" s="430">
        <f>AJ299*31</f>
        <v>713</v>
      </c>
      <c r="AK300" s="792"/>
      <c r="AL300" s="792"/>
      <c r="AM300" s="792"/>
      <c r="AN300" s="792"/>
      <c r="AO300" s="792"/>
      <c r="AP300" s="792"/>
    </row>
    <row r="301" spans="2:42" s="404" customFormat="1" ht="13.5" hidden="1" thickTop="1" x14ac:dyDescent="0.2">
      <c r="B301" s="425" t="s">
        <v>709</v>
      </c>
      <c r="C301" s="424" t="s">
        <v>1060</v>
      </c>
      <c r="D301" s="423" t="s">
        <v>705</v>
      </c>
      <c r="E301" s="422" t="s">
        <v>134</v>
      </c>
      <c r="F301" s="420">
        <v>43815</v>
      </c>
      <c r="G301" s="420"/>
      <c r="H301" s="507">
        <v>2018</v>
      </c>
      <c r="I301" s="439"/>
      <c r="J301" s="439" t="s">
        <v>160</v>
      </c>
      <c r="K301" s="417" t="s">
        <v>651</v>
      </c>
      <c r="L301" s="824"/>
      <c r="M301" s="825"/>
      <c r="N301" s="792"/>
      <c r="O301" s="829"/>
      <c r="P301" s="832"/>
      <c r="Q301" s="835"/>
      <c r="R301" s="829"/>
      <c r="S301" s="416" t="s">
        <v>173</v>
      </c>
      <c r="T301" s="429" t="s">
        <v>192</v>
      </c>
      <c r="U301" s="416" t="s">
        <v>171</v>
      </c>
      <c r="V301" s="427">
        <v>28</v>
      </c>
      <c r="W301" s="416" t="s">
        <v>170</v>
      </c>
      <c r="X301" s="428">
        <f>X300*Z301</f>
        <v>1678908</v>
      </c>
      <c r="Y301" s="416" t="s">
        <v>169</v>
      </c>
      <c r="Z301" s="426">
        <v>0.7268</v>
      </c>
      <c r="AA301" s="416" t="s">
        <v>169</v>
      </c>
      <c r="AB301" s="426">
        <v>0.76390000000000002</v>
      </c>
      <c r="AC301" s="416" t="s">
        <v>169</v>
      </c>
      <c r="AD301" s="426">
        <v>0.76390000000000002</v>
      </c>
      <c r="AE301" s="478" t="s">
        <v>169</v>
      </c>
      <c r="AF301" s="477">
        <v>0.76390000000000002</v>
      </c>
      <c r="AG301" s="463" t="s">
        <v>169</v>
      </c>
      <c r="AH301" s="462">
        <v>1</v>
      </c>
      <c r="AI301" s="816"/>
      <c r="AJ301" s="817"/>
      <c r="AK301" s="792"/>
      <c r="AL301" s="792"/>
      <c r="AM301" s="792"/>
      <c r="AN301" s="792"/>
      <c r="AO301" s="792"/>
      <c r="AP301" s="792"/>
    </row>
    <row r="302" spans="2:42" s="404" customFormat="1" ht="15" hidden="1" customHeight="1" x14ac:dyDescent="0.2">
      <c r="B302" s="425" t="s">
        <v>709</v>
      </c>
      <c r="C302" s="424" t="s">
        <v>1060</v>
      </c>
      <c r="D302" s="423" t="s">
        <v>705</v>
      </c>
      <c r="E302" s="422" t="s">
        <v>134</v>
      </c>
      <c r="F302" s="420">
        <v>43815</v>
      </c>
      <c r="G302" s="420"/>
      <c r="H302" s="507">
        <v>2018</v>
      </c>
      <c r="I302" s="439"/>
      <c r="J302" s="439" t="s">
        <v>160</v>
      </c>
      <c r="K302" s="417" t="s">
        <v>651</v>
      </c>
      <c r="L302" s="824"/>
      <c r="M302" s="825"/>
      <c r="N302" s="792"/>
      <c r="O302" s="829"/>
      <c r="P302" s="832"/>
      <c r="Q302" s="835"/>
      <c r="R302" s="829"/>
      <c r="S302" s="416" t="s">
        <v>168</v>
      </c>
      <c r="T302" s="427">
        <v>115</v>
      </c>
      <c r="U302" s="416" t="s">
        <v>167</v>
      </c>
      <c r="V302" s="427">
        <v>105</v>
      </c>
      <c r="W302" s="816"/>
      <c r="X302" s="817"/>
      <c r="Y302" s="416" t="s">
        <v>166</v>
      </c>
      <c r="Z302" s="426">
        <f>IF(Z300="",Z301-Z299,Z301-Z300)</f>
        <v>-0.2732</v>
      </c>
      <c r="AA302" s="416" t="s">
        <v>166</v>
      </c>
      <c r="AB302" s="426">
        <f>IF(AB300="",AB301-AB299,AB301-AB300)</f>
        <v>-5.1790000000000003E-2</v>
      </c>
      <c r="AC302" s="416" t="s">
        <v>166</v>
      </c>
      <c r="AD302" s="426">
        <f>IF(AD300="",AD301-AD299,AD301-AD300)</f>
        <v>-5.1790000000000003E-2</v>
      </c>
      <c r="AE302" s="478" t="s">
        <v>166</v>
      </c>
      <c r="AF302" s="477">
        <f>IF(AF300="",AF301-AF299,AF301-AF300)</f>
        <v>-5.1790000000000003E-2</v>
      </c>
      <c r="AG302" s="463" t="s">
        <v>166</v>
      </c>
      <c r="AH302" s="462">
        <f>IF(AH300="",AH301-AH299,AH301-AH300)</f>
        <v>0</v>
      </c>
      <c r="AI302" s="816"/>
      <c r="AJ302" s="817"/>
      <c r="AK302" s="792"/>
      <c r="AL302" s="792"/>
      <c r="AM302" s="792"/>
      <c r="AN302" s="792"/>
      <c r="AO302" s="792"/>
      <c r="AP302" s="792"/>
    </row>
    <row r="303" spans="2:42" s="404" customFormat="1" ht="15" hidden="1" customHeight="1" x14ac:dyDescent="0.2">
      <c r="B303" s="425" t="s">
        <v>709</v>
      </c>
      <c r="C303" s="424" t="s">
        <v>1060</v>
      </c>
      <c r="D303" s="423" t="s">
        <v>705</v>
      </c>
      <c r="E303" s="422" t="s">
        <v>134</v>
      </c>
      <c r="F303" s="420">
        <v>43815</v>
      </c>
      <c r="G303" s="420"/>
      <c r="H303" s="507">
        <v>2018</v>
      </c>
      <c r="I303" s="439"/>
      <c r="J303" s="439" t="s">
        <v>160</v>
      </c>
      <c r="K303" s="417" t="s">
        <v>651</v>
      </c>
      <c r="L303" s="824"/>
      <c r="M303" s="825"/>
      <c r="N303" s="792"/>
      <c r="O303" s="829"/>
      <c r="P303" s="832"/>
      <c r="Q303" s="835"/>
      <c r="R303" s="829"/>
      <c r="S303" s="416" t="s">
        <v>165</v>
      </c>
      <c r="T303" s="415">
        <v>43794</v>
      </c>
      <c r="U303" s="416" t="s">
        <v>164</v>
      </c>
      <c r="V303" s="415">
        <v>44063</v>
      </c>
      <c r="W303" s="816"/>
      <c r="X303" s="817"/>
      <c r="Y303" s="816"/>
      <c r="Z303" s="817"/>
      <c r="AA303" s="816"/>
      <c r="AB303" s="817"/>
      <c r="AC303" s="816"/>
      <c r="AD303" s="817"/>
      <c r="AE303" s="816"/>
      <c r="AF303" s="817"/>
      <c r="AG303" s="781"/>
      <c r="AH303" s="782"/>
      <c r="AI303" s="816"/>
      <c r="AJ303" s="817"/>
      <c r="AK303" s="792"/>
      <c r="AL303" s="792"/>
      <c r="AM303" s="792"/>
      <c r="AN303" s="792"/>
      <c r="AO303" s="792"/>
      <c r="AP303" s="792"/>
    </row>
    <row r="304" spans="2:42" s="404" customFormat="1" ht="15" hidden="1" customHeight="1" thickBot="1" x14ac:dyDescent="0.25">
      <c r="B304" s="414" t="s">
        <v>709</v>
      </c>
      <c r="C304" s="413" t="s">
        <v>1060</v>
      </c>
      <c r="D304" s="412" t="s">
        <v>705</v>
      </c>
      <c r="E304" s="411" t="s">
        <v>134</v>
      </c>
      <c r="F304" s="409">
        <v>43815</v>
      </c>
      <c r="G304" s="409"/>
      <c r="H304" s="408">
        <v>2018</v>
      </c>
      <c r="I304" s="407"/>
      <c r="J304" s="407" t="s">
        <v>160</v>
      </c>
      <c r="K304" s="495" t="s">
        <v>651</v>
      </c>
      <c r="L304" s="826"/>
      <c r="M304" s="827"/>
      <c r="N304" s="793"/>
      <c r="O304" s="830"/>
      <c r="P304" s="833"/>
      <c r="Q304" s="836"/>
      <c r="R304" s="830"/>
      <c r="S304" s="406" t="s">
        <v>158</v>
      </c>
      <c r="T304" s="451">
        <v>43815</v>
      </c>
      <c r="U304" s="820"/>
      <c r="V304" s="821"/>
      <c r="W304" s="818"/>
      <c r="X304" s="819"/>
      <c r="Y304" s="818"/>
      <c r="Z304" s="819"/>
      <c r="AA304" s="818"/>
      <c r="AB304" s="819"/>
      <c r="AC304" s="818"/>
      <c r="AD304" s="819"/>
      <c r="AE304" s="818"/>
      <c r="AF304" s="819"/>
      <c r="AG304" s="783"/>
      <c r="AH304" s="784"/>
      <c r="AI304" s="818"/>
      <c r="AJ304" s="819"/>
      <c r="AK304" s="793"/>
      <c r="AL304" s="793"/>
      <c r="AM304" s="793"/>
      <c r="AN304" s="793"/>
      <c r="AO304" s="793"/>
      <c r="AP304" s="793"/>
    </row>
    <row r="305" spans="2:42" s="404" customFormat="1" ht="12.75" customHeight="1" thickTop="1" x14ac:dyDescent="0.2">
      <c r="B305" s="445" t="s">
        <v>709</v>
      </c>
      <c r="C305" s="444" t="s">
        <v>750</v>
      </c>
      <c r="D305" s="443" t="s">
        <v>705</v>
      </c>
      <c r="E305" s="442" t="s">
        <v>1050</v>
      </c>
      <c r="F305" s="440">
        <v>43663</v>
      </c>
      <c r="G305" s="440">
        <v>44058</v>
      </c>
      <c r="H305" s="507">
        <v>2018</v>
      </c>
      <c r="I305" s="439" t="s">
        <v>1934</v>
      </c>
      <c r="J305" s="439" t="s">
        <v>160</v>
      </c>
      <c r="K305" s="439" t="s">
        <v>651</v>
      </c>
      <c r="L305" s="999" t="s">
        <v>2127</v>
      </c>
      <c r="M305" s="823"/>
      <c r="N305" s="791" t="s">
        <v>653</v>
      </c>
      <c r="O305" s="828" t="s">
        <v>1056</v>
      </c>
      <c r="P305" s="831"/>
      <c r="Q305" s="834"/>
      <c r="R305" s="828" t="s">
        <v>193</v>
      </c>
      <c r="S305" s="434" t="s">
        <v>184</v>
      </c>
      <c r="T305" s="438">
        <v>1000000</v>
      </c>
      <c r="U305" s="434" t="s">
        <v>183</v>
      </c>
      <c r="V305" s="437"/>
      <c r="W305" s="434" t="s">
        <v>182</v>
      </c>
      <c r="X305" s="436">
        <f>T305</f>
        <v>1000000</v>
      </c>
      <c r="Y305" s="434" t="s">
        <v>181</v>
      </c>
      <c r="Z305" s="435">
        <v>0.42649999999999999</v>
      </c>
      <c r="AA305" s="480" t="s">
        <v>181</v>
      </c>
      <c r="AB305" s="479">
        <v>0.42649999999999999</v>
      </c>
      <c r="AC305" s="480" t="s">
        <v>181</v>
      </c>
      <c r="AD305" s="479">
        <v>0.42649999999999999</v>
      </c>
      <c r="AE305" s="480" t="s">
        <v>181</v>
      </c>
      <c r="AF305" s="479"/>
      <c r="AG305" s="466" t="s">
        <v>181</v>
      </c>
      <c r="AH305" s="467">
        <v>1</v>
      </c>
      <c r="AI305" s="466" t="s">
        <v>180</v>
      </c>
      <c r="AJ305" s="465"/>
      <c r="AK305" s="791" t="s">
        <v>10</v>
      </c>
      <c r="AL305" s="791" t="s">
        <v>10</v>
      </c>
      <c r="AM305" s="791" t="s">
        <v>10</v>
      </c>
      <c r="AN305" s="791"/>
      <c r="AO305" s="791"/>
      <c r="AP305" s="791" t="s">
        <v>2143</v>
      </c>
    </row>
    <row r="306" spans="2:42" s="404" customFormat="1" ht="15" customHeight="1" x14ac:dyDescent="0.2">
      <c r="B306" s="425" t="s">
        <v>709</v>
      </c>
      <c r="C306" s="424" t="s">
        <v>750</v>
      </c>
      <c r="D306" s="423" t="s">
        <v>705</v>
      </c>
      <c r="E306" s="422" t="s">
        <v>1050</v>
      </c>
      <c r="F306" s="420">
        <v>43663</v>
      </c>
      <c r="G306" s="420">
        <v>44058</v>
      </c>
      <c r="H306" s="507">
        <v>2018</v>
      </c>
      <c r="I306" s="439" t="s">
        <v>1934</v>
      </c>
      <c r="J306" s="439" t="s">
        <v>160</v>
      </c>
      <c r="K306" s="417" t="s">
        <v>651</v>
      </c>
      <c r="L306" s="824"/>
      <c r="M306" s="825"/>
      <c r="N306" s="792"/>
      <c r="O306" s="829"/>
      <c r="P306" s="832"/>
      <c r="Q306" s="835"/>
      <c r="R306" s="829"/>
      <c r="S306" s="416" t="s">
        <v>179</v>
      </c>
      <c r="T306" s="432" t="s">
        <v>1065</v>
      </c>
      <c r="U306" s="416" t="s">
        <v>177</v>
      </c>
      <c r="V306" s="415">
        <f>V305+V308</f>
        <v>0</v>
      </c>
      <c r="W306" s="416" t="s">
        <v>176</v>
      </c>
      <c r="X306" s="428">
        <f>X305</f>
        <v>1000000</v>
      </c>
      <c r="Y306" s="416" t="s">
        <v>175</v>
      </c>
      <c r="Z306" s="426"/>
      <c r="AA306" s="478" t="s">
        <v>175</v>
      </c>
      <c r="AB306" s="477"/>
      <c r="AC306" s="478" t="s">
        <v>175</v>
      </c>
      <c r="AD306" s="477"/>
      <c r="AE306" s="478" t="s">
        <v>175</v>
      </c>
      <c r="AF306" s="477"/>
      <c r="AG306" s="463" t="s">
        <v>175</v>
      </c>
      <c r="AH306" s="462"/>
      <c r="AI306" s="463" t="s">
        <v>174</v>
      </c>
      <c r="AJ306" s="464"/>
      <c r="AK306" s="792"/>
      <c r="AL306" s="792"/>
      <c r="AM306" s="792"/>
      <c r="AN306" s="792"/>
      <c r="AO306" s="792"/>
      <c r="AP306" s="792"/>
    </row>
    <row r="307" spans="2:42" s="404" customFormat="1" x14ac:dyDescent="0.2">
      <c r="B307" s="425" t="s">
        <v>709</v>
      </c>
      <c r="C307" s="424" t="s">
        <v>750</v>
      </c>
      <c r="D307" s="423" t="s">
        <v>705</v>
      </c>
      <c r="E307" s="422" t="s">
        <v>1050</v>
      </c>
      <c r="F307" s="420">
        <v>43663</v>
      </c>
      <c r="G307" s="420">
        <v>44058</v>
      </c>
      <c r="H307" s="507">
        <v>2018</v>
      </c>
      <c r="I307" s="439" t="s">
        <v>1934</v>
      </c>
      <c r="J307" s="439" t="s">
        <v>160</v>
      </c>
      <c r="K307" s="417" t="s">
        <v>651</v>
      </c>
      <c r="L307" s="824"/>
      <c r="M307" s="825"/>
      <c r="N307" s="792"/>
      <c r="O307" s="829"/>
      <c r="P307" s="832"/>
      <c r="Q307" s="835"/>
      <c r="R307" s="829"/>
      <c r="S307" s="416" t="s">
        <v>173</v>
      </c>
      <c r="T307" s="429" t="s">
        <v>192</v>
      </c>
      <c r="U307" s="416" t="s">
        <v>171</v>
      </c>
      <c r="V307" s="427"/>
      <c r="W307" s="416" t="s">
        <v>170</v>
      </c>
      <c r="X307" s="428"/>
      <c r="Y307" s="416" t="s">
        <v>169</v>
      </c>
      <c r="Z307" s="426">
        <v>0.42649999999999999</v>
      </c>
      <c r="AA307" s="478" t="s">
        <v>169</v>
      </c>
      <c r="AB307" s="477">
        <v>0.42649999999999999</v>
      </c>
      <c r="AC307" s="478" t="s">
        <v>169</v>
      </c>
      <c r="AD307" s="477">
        <v>0.42649999999999999</v>
      </c>
      <c r="AE307" s="478" t="s">
        <v>169</v>
      </c>
      <c r="AF307" s="477"/>
      <c r="AG307" s="463" t="s">
        <v>169</v>
      </c>
      <c r="AH307" s="462">
        <v>1</v>
      </c>
      <c r="AI307" s="781"/>
      <c r="AJ307" s="782"/>
      <c r="AK307" s="792"/>
      <c r="AL307" s="792"/>
      <c r="AM307" s="792"/>
      <c r="AN307" s="792"/>
      <c r="AO307" s="792"/>
      <c r="AP307" s="792"/>
    </row>
    <row r="308" spans="2:42" s="404" customFormat="1" ht="15" customHeight="1" x14ac:dyDescent="0.2">
      <c r="B308" s="425" t="s">
        <v>709</v>
      </c>
      <c r="C308" s="424" t="s">
        <v>750</v>
      </c>
      <c r="D308" s="423" t="s">
        <v>705</v>
      </c>
      <c r="E308" s="422" t="s">
        <v>1050</v>
      </c>
      <c r="F308" s="420">
        <v>43663</v>
      </c>
      <c r="G308" s="420">
        <v>44058</v>
      </c>
      <c r="H308" s="507">
        <v>2018</v>
      </c>
      <c r="I308" s="439" t="s">
        <v>1934</v>
      </c>
      <c r="J308" s="439" t="s">
        <v>160</v>
      </c>
      <c r="K308" s="417" t="s">
        <v>651</v>
      </c>
      <c r="L308" s="824"/>
      <c r="M308" s="825"/>
      <c r="N308" s="792"/>
      <c r="O308" s="829"/>
      <c r="P308" s="832"/>
      <c r="Q308" s="835"/>
      <c r="R308" s="829"/>
      <c r="S308" s="416" t="s">
        <v>168</v>
      </c>
      <c r="T308" s="427"/>
      <c r="U308" s="416" t="s">
        <v>167</v>
      </c>
      <c r="V308" s="427"/>
      <c r="W308" s="816"/>
      <c r="X308" s="817"/>
      <c r="Y308" s="416" t="s">
        <v>166</v>
      </c>
      <c r="Z308" s="426">
        <f>IF(Z306="",Z307-Z305,Z307-Z306)</f>
        <v>0</v>
      </c>
      <c r="AA308" s="478" t="s">
        <v>166</v>
      </c>
      <c r="AB308" s="477">
        <f>IF(AB306="",AB307-AB305,AB307-AB306)</f>
        <v>0</v>
      </c>
      <c r="AC308" s="478" t="s">
        <v>166</v>
      </c>
      <c r="AD308" s="477">
        <f>IF(AD306="",AD307-AD305,AD307-AD306)</f>
        <v>0</v>
      </c>
      <c r="AE308" s="478" t="s">
        <v>166</v>
      </c>
      <c r="AF308" s="477">
        <f>IF(AF306="",AF307-AF305,AF307-AF306)</f>
        <v>0</v>
      </c>
      <c r="AG308" s="463" t="s">
        <v>166</v>
      </c>
      <c r="AH308" s="462">
        <f>IF(AH306="",AH307-AH305,AH307-AH306)</f>
        <v>0</v>
      </c>
      <c r="AI308" s="781"/>
      <c r="AJ308" s="782"/>
      <c r="AK308" s="792"/>
      <c r="AL308" s="792"/>
      <c r="AM308" s="792"/>
      <c r="AN308" s="792"/>
      <c r="AO308" s="792"/>
      <c r="AP308" s="792"/>
    </row>
    <row r="309" spans="2:42" s="404" customFormat="1" ht="15" customHeight="1" x14ac:dyDescent="0.2">
      <c r="B309" s="425" t="s">
        <v>709</v>
      </c>
      <c r="C309" s="424" t="s">
        <v>750</v>
      </c>
      <c r="D309" s="423" t="s">
        <v>705</v>
      </c>
      <c r="E309" s="422" t="s">
        <v>1050</v>
      </c>
      <c r="F309" s="420">
        <v>43663</v>
      </c>
      <c r="G309" s="420">
        <v>44058</v>
      </c>
      <c r="H309" s="507">
        <v>2018</v>
      </c>
      <c r="I309" s="439" t="s">
        <v>1934</v>
      </c>
      <c r="J309" s="439" t="s">
        <v>160</v>
      </c>
      <c r="K309" s="417" t="s">
        <v>651</v>
      </c>
      <c r="L309" s="824"/>
      <c r="M309" s="825"/>
      <c r="N309" s="792"/>
      <c r="O309" s="829"/>
      <c r="P309" s="832"/>
      <c r="Q309" s="835"/>
      <c r="R309" s="829"/>
      <c r="S309" s="416" t="s">
        <v>165</v>
      </c>
      <c r="T309" s="415"/>
      <c r="U309" s="416" t="s">
        <v>164</v>
      </c>
      <c r="V309" s="415">
        <v>43692</v>
      </c>
      <c r="W309" s="816"/>
      <c r="X309" s="817"/>
      <c r="Y309" s="816"/>
      <c r="Z309" s="817"/>
      <c r="AA309" s="857"/>
      <c r="AB309" s="858"/>
      <c r="AC309" s="857"/>
      <c r="AD309" s="858"/>
      <c r="AE309" s="857"/>
      <c r="AF309" s="858"/>
      <c r="AG309" s="781"/>
      <c r="AH309" s="782"/>
      <c r="AI309" s="781"/>
      <c r="AJ309" s="782"/>
      <c r="AK309" s="792"/>
      <c r="AL309" s="792"/>
      <c r="AM309" s="792"/>
      <c r="AN309" s="792"/>
      <c r="AO309" s="792"/>
      <c r="AP309" s="792"/>
    </row>
    <row r="310" spans="2:42" s="404" customFormat="1" ht="15" customHeight="1" thickBot="1" x14ac:dyDescent="0.25">
      <c r="B310" s="414" t="s">
        <v>709</v>
      </c>
      <c r="C310" s="413" t="s">
        <v>750</v>
      </c>
      <c r="D310" s="412" t="s">
        <v>705</v>
      </c>
      <c r="E310" s="411" t="s">
        <v>1050</v>
      </c>
      <c r="F310" s="409">
        <v>43663</v>
      </c>
      <c r="G310" s="409">
        <v>44058</v>
      </c>
      <c r="H310" s="408">
        <v>2018</v>
      </c>
      <c r="I310" s="407" t="s">
        <v>1934</v>
      </c>
      <c r="J310" s="407" t="s">
        <v>160</v>
      </c>
      <c r="K310" s="495" t="s">
        <v>651</v>
      </c>
      <c r="L310" s="826"/>
      <c r="M310" s="827"/>
      <c r="N310" s="793"/>
      <c r="O310" s="830"/>
      <c r="P310" s="833"/>
      <c r="Q310" s="836"/>
      <c r="R310" s="830"/>
      <c r="S310" s="406" t="s">
        <v>158</v>
      </c>
      <c r="T310" s="451">
        <v>43663</v>
      </c>
      <c r="U310" s="820"/>
      <c r="V310" s="821"/>
      <c r="W310" s="818"/>
      <c r="X310" s="819"/>
      <c r="Y310" s="818"/>
      <c r="Z310" s="819"/>
      <c r="AA310" s="859"/>
      <c r="AB310" s="860"/>
      <c r="AC310" s="859"/>
      <c r="AD310" s="860"/>
      <c r="AE310" s="859"/>
      <c r="AF310" s="860"/>
      <c r="AG310" s="783"/>
      <c r="AH310" s="784"/>
      <c r="AI310" s="783"/>
      <c r="AJ310" s="784"/>
      <c r="AK310" s="793"/>
      <c r="AL310" s="793"/>
      <c r="AM310" s="793"/>
      <c r="AN310" s="793"/>
      <c r="AO310" s="793"/>
      <c r="AP310" s="793"/>
    </row>
    <row r="311" spans="2:42" s="404" customFormat="1" ht="12.75" hidden="1" customHeight="1" thickTop="1" x14ac:dyDescent="0.2">
      <c r="B311" s="445" t="s">
        <v>706</v>
      </c>
      <c r="C311" s="444" t="s">
        <v>707</v>
      </c>
      <c r="D311" s="443" t="s">
        <v>705</v>
      </c>
      <c r="E311" s="442" t="s">
        <v>10</v>
      </c>
      <c r="F311" s="440">
        <v>43983</v>
      </c>
      <c r="G311" s="440"/>
      <c r="H311" s="507">
        <v>2018</v>
      </c>
      <c r="I311" s="439"/>
      <c r="J311" s="439" t="s">
        <v>160</v>
      </c>
      <c r="K311" s="439" t="s">
        <v>651</v>
      </c>
      <c r="L311" s="999" t="s">
        <v>1057</v>
      </c>
      <c r="M311" s="823"/>
      <c r="N311" s="791" t="s">
        <v>653</v>
      </c>
      <c r="O311" s="828" t="s">
        <v>1056</v>
      </c>
      <c r="P311" s="831"/>
      <c r="Q311" s="834"/>
      <c r="R311" s="828" t="s">
        <v>193</v>
      </c>
      <c r="S311" s="434" t="s">
        <v>184</v>
      </c>
      <c r="T311" s="438">
        <v>1000000</v>
      </c>
      <c r="U311" s="434" t="s">
        <v>183</v>
      </c>
      <c r="V311" s="437">
        <f>T316+T314-0.01</f>
        <v>44042.99</v>
      </c>
      <c r="W311" s="434" t="s">
        <v>182</v>
      </c>
      <c r="X311" s="436">
        <f>T311</f>
        <v>1000000</v>
      </c>
      <c r="Y311" s="434" t="s">
        <v>181</v>
      </c>
      <c r="Z311" s="435">
        <v>0.42649999999999999</v>
      </c>
      <c r="AA311" s="480" t="s">
        <v>181</v>
      </c>
      <c r="AB311" s="479">
        <v>0.42649999999999999</v>
      </c>
      <c r="AC311" s="480" t="s">
        <v>181</v>
      </c>
      <c r="AD311" s="479">
        <v>0.42649999999999999</v>
      </c>
      <c r="AE311" s="480" t="s">
        <v>181</v>
      </c>
      <c r="AF311" s="479">
        <v>0.42649999999999999</v>
      </c>
      <c r="AG311" s="466" t="s">
        <v>181</v>
      </c>
      <c r="AH311" s="467">
        <v>0.42649999999999999</v>
      </c>
      <c r="AI311" s="434" t="s">
        <v>180</v>
      </c>
      <c r="AJ311" s="433">
        <v>6</v>
      </c>
      <c r="AK311" s="791" t="s">
        <v>10</v>
      </c>
      <c r="AL311" s="791" t="s">
        <v>10</v>
      </c>
      <c r="AM311" s="791" t="s">
        <v>10</v>
      </c>
      <c r="AN311" s="791" t="s">
        <v>10</v>
      </c>
      <c r="AO311" s="791" t="s">
        <v>10</v>
      </c>
      <c r="AP311" s="791" t="s">
        <v>2126</v>
      </c>
    </row>
    <row r="312" spans="2:42" s="404" customFormat="1" ht="15" hidden="1" customHeight="1" x14ac:dyDescent="0.2">
      <c r="B312" s="425" t="s">
        <v>706</v>
      </c>
      <c r="C312" s="424" t="s">
        <v>707</v>
      </c>
      <c r="D312" s="423" t="s">
        <v>705</v>
      </c>
      <c r="E312" s="422" t="s">
        <v>10</v>
      </c>
      <c r="F312" s="420">
        <v>43983</v>
      </c>
      <c r="G312" s="420"/>
      <c r="H312" s="507">
        <v>2018</v>
      </c>
      <c r="I312" s="439"/>
      <c r="J312" s="439" t="s">
        <v>160</v>
      </c>
      <c r="K312" s="417" t="s">
        <v>651</v>
      </c>
      <c r="L312" s="824"/>
      <c r="M312" s="825"/>
      <c r="N312" s="792"/>
      <c r="O312" s="829"/>
      <c r="P312" s="832"/>
      <c r="Q312" s="835"/>
      <c r="R312" s="829"/>
      <c r="S312" s="416" t="s">
        <v>179</v>
      </c>
      <c r="T312" s="432" t="s">
        <v>1021</v>
      </c>
      <c r="U312" s="416" t="s">
        <v>177</v>
      </c>
      <c r="V312" s="415">
        <f>V311+V314</f>
        <v>44042.99</v>
      </c>
      <c r="W312" s="416" t="s">
        <v>176</v>
      </c>
      <c r="X312" s="428">
        <f>X311</f>
        <v>1000000</v>
      </c>
      <c r="Y312" s="416" t="s">
        <v>175</v>
      </c>
      <c r="Z312" s="426"/>
      <c r="AA312" s="478" t="s">
        <v>175</v>
      </c>
      <c r="AB312" s="477"/>
      <c r="AC312" s="478" t="s">
        <v>175</v>
      </c>
      <c r="AD312" s="477"/>
      <c r="AE312" s="478" t="s">
        <v>175</v>
      </c>
      <c r="AF312" s="477"/>
      <c r="AG312" s="463" t="s">
        <v>175</v>
      </c>
      <c r="AH312" s="462"/>
      <c r="AI312" s="416" t="s">
        <v>174</v>
      </c>
      <c r="AJ312" s="430">
        <f>AJ311*15</f>
        <v>90</v>
      </c>
      <c r="AK312" s="792"/>
      <c r="AL312" s="792"/>
      <c r="AM312" s="792"/>
      <c r="AN312" s="792"/>
      <c r="AO312" s="792"/>
      <c r="AP312" s="792"/>
    </row>
    <row r="313" spans="2:42" s="404" customFormat="1" ht="13.5" hidden="1" thickTop="1" x14ac:dyDescent="0.2">
      <c r="B313" s="425" t="s">
        <v>706</v>
      </c>
      <c r="C313" s="424" t="s">
        <v>707</v>
      </c>
      <c r="D313" s="423" t="s">
        <v>705</v>
      </c>
      <c r="E313" s="422" t="s">
        <v>10</v>
      </c>
      <c r="F313" s="420">
        <v>43983</v>
      </c>
      <c r="G313" s="420"/>
      <c r="H313" s="507">
        <v>2018</v>
      </c>
      <c r="I313" s="439"/>
      <c r="J313" s="439" t="s">
        <v>160</v>
      </c>
      <c r="K313" s="417" t="s">
        <v>651</v>
      </c>
      <c r="L313" s="824"/>
      <c r="M313" s="825"/>
      <c r="N313" s="792"/>
      <c r="O313" s="829"/>
      <c r="P313" s="832"/>
      <c r="Q313" s="835"/>
      <c r="R313" s="829"/>
      <c r="S313" s="416" t="s">
        <v>173</v>
      </c>
      <c r="T313" s="429" t="s">
        <v>192</v>
      </c>
      <c r="U313" s="416" t="s">
        <v>171</v>
      </c>
      <c r="V313" s="427"/>
      <c r="W313" s="416" t="s">
        <v>170</v>
      </c>
      <c r="X313" s="428">
        <f>X312*Z313</f>
        <v>426500</v>
      </c>
      <c r="Y313" s="416" t="s">
        <v>169</v>
      </c>
      <c r="Z313" s="426">
        <v>0.42649999999999999</v>
      </c>
      <c r="AA313" s="478" t="s">
        <v>169</v>
      </c>
      <c r="AB313" s="477">
        <v>0.42649999999999999</v>
      </c>
      <c r="AC313" s="478" t="s">
        <v>169</v>
      </c>
      <c r="AD313" s="477">
        <v>0.42649999999999999</v>
      </c>
      <c r="AE313" s="478" t="s">
        <v>169</v>
      </c>
      <c r="AF313" s="477">
        <v>0.42649999999999999</v>
      </c>
      <c r="AG313" s="463" t="s">
        <v>169</v>
      </c>
      <c r="AH313" s="462">
        <v>0.42649999999999999</v>
      </c>
      <c r="AI313" s="816"/>
      <c r="AJ313" s="817"/>
      <c r="AK313" s="792"/>
      <c r="AL313" s="792"/>
      <c r="AM313" s="792"/>
      <c r="AN313" s="792"/>
      <c r="AO313" s="792"/>
      <c r="AP313" s="792"/>
    </row>
    <row r="314" spans="2:42" s="404" customFormat="1" ht="15" hidden="1" customHeight="1" x14ac:dyDescent="0.2">
      <c r="B314" s="425" t="s">
        <v>706</v>
      </c>
      <c r="C314" s="424" t="s">
        <v>707</v>
      </c>
      <c r="D314" s="423" t="s">
        <v>705</v>
      </c>
      <c r="E314" s="422" t="s">
        <v>10</v>
      </c>
      <c r="F314" s="420">
        <v>43983</v>
      </c>
      <c r="G314" s="420"/>
      <c r="H314" s="507">
        <v>2018</v>
      </c>
      <c r="I314" s="439"/>
      <c r="J314" s="439" t="s">
        <v>160</v>
      </c>
      <c r="K314" s="417" t="s">
        <v>651</v>
      </c>
      <c r="L314" s="824"/>
      <c r="M314" s="825"/>
      <c r="N314" s="792"/>
      <c r="O314" s="829"/>
      <c r="P314" s="832"/>
      <c r="Q314" s="835"/>
      <c r="R314" s="829"/>
      <c r="S314" s="416" t="s">
        <v>168</v>
      </c>
      <c r="T314" s="427">
        <v>60</v>
      </c>
      <c r="U314" s="416" t="s">
        <v>167</v>
      </c>
      <c r="V314" s="427"/>
      <c r="W314" s="816"/>
      <c r="X314" s="817"/>
      <c r="Y314" s="416" t="s">
        <v>166</v>
      </c>
      <c r="Z314" s="426">
        <f>IF(Z312="",Z313-Z311,Z313-Z312)</f>
        <v>0</v>
      </c>
      <c r="AA314" s="478" t="s">
        <v>166</v>
      </c>
      <c r="AB314" s="477">
        <f>IF(AB312="",AB313-AB311,AB313-AB312)</f>
        <v>0</v>
      </c>
      <c r="AC314" s="478" t="s">
        <v>166</v>
      </c>
      <c r="AD314" s="477">
        <f>IF(AD312="",AD313-AD311,AD313-AD312)</f>
        <v>0</v>
      </c>
      <c r="AE314" s="478" t="s">
        <v>166</v>
      </c>
      <c r="AF314" s="477">
        <f>IF(AF312="",AF313-AF311,AF313-AF312)</f>
        <v>0</v>
      </c>
      <c r="AG314" s="463" t="s">
        <v>166</v>
      </c>
      <c r="AH314" s="462">
        <f>IF(AH312="",AH313-AH311,AH313-AH312)</f>
        <v>0</v>
      </c>
      <c r="AI314" s="816"/>
      <c r="AJ314" s="817"/>
      <c r="AK314" s="792"/>
      <c r="AL314" s="792"/>
      <c r="AM314" s="792"/>
      <c r="AN314" s="792"/>
      <c r="AO314" s="792"/>
      <c r="AP314" s="792"/>
    </row>
    <row r="315" spans="2:42" s="404" customFormat="1" ht="15" hidden="1" customHeight="1" x14ac:dyDescent="0.2">
      <c r="B315" s="425" t="s">
        <v>706</v>
      </c>
      <c r="C315" s="424" t="s">
        <v>707</v>
      </c>
      <c r="D315" s="423" t="s">
        <v>705</v>
      </c>
      <c r="E315" s="422" t="s">
        <v>10</v>
      </c>
      <c r="F315" s="420">
        <v>43983</v>
      </c>
      <c r="G315" s="420"/>
      <c r="H315" s="507">
        <v>2018</v>
      </c>
      <c r="I315" s="439"/>
      <c r="J315" s="439" t="s">
        <v>160</v>
      </c>
      <c r="K315" s="417" t="s">
        <v>651</v>
      </c>
      <c r="L315" s="824"/>
      <c r="M315" s="825"/>
      <c r="N315" s="792"/>
      <c r="O315" s="829"/>
      <c r="P315" s="832"/>
      <c r="Q315" s="835"/>
      <c r="R315" s="829"/>
      <c r="S315" s="416" t="s">
        <v>165</v>
      </c>
      <c r="T315" s="517"/>
      <c r="U315" s="416" t="s">
        <v>164</v>
      </c>
      <c r="V315" s="415"/>
      <c r="W315" s="816"/>
      <c r="X315" s="817"/>
      <c r="Y315" s="816"/>
      <c r="Z315" s="817"/>
      <c r="AA315" s="857"/>
      <c r="AB315" s="858"/>
      <c r="AC315" s="857"/>
      <c r="AD315" s="858"/>
      <c r="AE315" s="857"/>
      <c r="AF315" s="858"/>
      <c r="AG315" s="781"/>
      <c r="AH315" s="782"/>
      <c r="AI315" s="816"/>
      <c r="AJ315" s="817"/>
      <c r="AK315" s="792"/>
      <c r="AL315" s="792"/>
      <c r="AM315" s="792"/>
      <c r="AN315" s="792"/>
      <c r="AO315" s="792"/>
      <c r="AP315" s="792"/>
    </row>
    <row r="316" spans="2:42" s="404" customFormat="1" ht="15" hidden="1" customHeight="1" thickBot="1" x14ac:dyDescent="0.25">
      <c r="B316" s="414" t="s">
        <v>706</v>
      </c>
      <c r="C316" s="413" t="s">
        <v>707</v>
      </c>
      <c r="D316" s="412" t="s">
        <v>705</v>
      </c>
      <c r="E316" s="411" t="s">
        <v>10</v>
      </c>
      <c r="F316" s="409">
        <v>43983</v>
      </c>
      <c r="G316" s="409"/>
      <c r="H316" s="408">
        <v>2018</v>
      </c>
      <c r="I316" s="407"/>
      <c r="J316" s="407" t="s">
        <v>160</v>
      </c>
      <c r="K316" s="495" t="s">
        <v>651</v>
      </c>
      <c r="L316" s="826"/>
      <c r="M316" s="827"/>
      <c r="N316" s="793"/>
      <c r="O316" s="830"/>
      <c r="P316" s="833"/>
      <c r="Q316" s="836"/>
      <c r="R316" s="830"/>
      <c r="S316" s="406" t="s">
        <v>158</v>
      </c>
      <c r="T316" s="451">
        <v>43983</v>
      </c>
      <c r="U316" s="820"/>
      <c r="V316" s="821"/>
      <c r="W316" s="818"/>
      <c r="X316" s="819"/>
      <c r="Y316" s="818"/>
      <c r="Z316" s="819"/>
      <c r="AA316" s="859"/>
      <c r="AB316" s="860"/>
      <c r="AC316" s="859"/>
      <c r="AD316" s="860"/>
      <c r="AE316" s="859"/>
      <c r="AF316" s="860"/>
      <c r="AG316" s="783"/>
      <c r="AH316" s="784"/>
      <c r="AI316" s="818"/>
      <c r="AJ316" s="819"/>
      <c r="AK316" s="793"/>
      <c r="AL316" s="793"/>
      <c r="AM316" s="793"/>
      <c r="AN316" s="793"/>
      <c r="AO316" s="793"/>
      <c r="AP316" s="793"/>
    </row>
    <row r="317" spans="2:42" s="404" customFormat="1" ht="12.75" hidden="1" customHeight="1" thickTop="1" x14ac:dyDescent="0.2">
      <c r="B317" s="445" t="s">
        <v>709</v>
      </c>
      <c r="C317" s="444" t="s">
        <v>1058</v>
      </c>
      <c r="D317" s="443" t="s">
        <v>705</v>
      </c>
      <c r="E317" s="442" t="s">
        <v>2128</v>
      </c>
      <c r="F317" s="440"/>
      <c r="G317" s="440"/>
      <c r="H317" s="507">
        <v>2018</v>
      </c>
      <c r="I317" s="439"/>
      <c r="J317" s="439" t="s">
        <v>160</v>
      </c>
      <c r="K317" s="439" t="s">
        <v>651</v>
      </c>
      <c r="L317" s="822" t="s">
        <v>1059</v>
      </c>
      <c r="M317" s="823"/>
      <c r="N317" s="791" t="s">
        <v>653</v>
      </c>
      <c r="O317" s="828" t="s">
        <v>228</v>
      </c>
      <c r="P317" s="831"/>
      <c r="Q317" s="834" t="s">
        <v>231</v>
      </c>
      <c r="R317" s="828"/>
      <c r="S317" s="434" t="s">
        <v>184</v>
      </c>
      <c r="T317" s="438">
        <v>1500000</v>
      </c>
      <c r="U317" s="434" t="s">
        <v>183</v>
      </c>
      <c r="V317" s="437"/>
      <c r="W317" s="434" t="s">
        <v>182</v>
      </c>
      <c r="X317" s="436">
        <f>T317</f>
        <v>1500000</v>
      </c>
      <c r="Y317" s="434" t="s">
        <v>181</v>
      </c>
      <c r="Z317" s="435"/>
      <c r="AA317" s="434" t="s">
        <v>181</v>
      </c>
      <c r="AB317" s="435"/>
      <c r="AC317" s="434" t="s">
        <v>181</v>
      </c>
      <c r="AD317" s="435"/>
      <c r="AE317" s="434" t="s">
        <v>181</v>
      </c>
      <c r="AF317" s="435"/>
      <c r="AG317" s="434" t="s">
        <v>181</v>
      </c>
      <c r="AH317" s="435"/>
      <c r="AI317" s="466" t="s">
        <v>180</v>
      </c>
      <c r="AJ317" s="465"/>
      <c r="AK317" s="791" t="s">
        <v>2129</v>
      </c>
      <c r="AL317" s="791" t="s">
        <v>2129</v>
      </c>
      <c r="AM317" s="791" t="s">
        <v>2129</v>
      </c>
      <c r="AN317" s="402"/>
      <c r="AO317" s="402"/>
      <c r="AP317" s="996" t="s">
        <v>2179</v>
      </c>
    </row>
    <row r="318" spans="2:42" s="404" customFormat="1" ht="15" hidden="1" customHeight="1" x14ac:dyDescent="0.2">
      <c r="B318" s="425" t="s">
        <v>709</v>
      </c>
      <c r="C318" s="424" t="s">
        <v>1058</v>
      </c>
      <c r="D318" s="423" t="s">
        <v>705</v>
      </c>
      <c r="E318" s="422" t="s">
        <v>2128</v>
      </c>
      <c r="F318" s="420"/>
      <c r="G318" s="420"/>
      <c r="H318" s="507">
        <v>2018</v>
      </c>
      <c r="I318" s="439"/>
      <c r="J318" s="439" t="s">
        <v>160</v>
      </c>
      <c r="K318" s="417" t="s">
        <v>651</v>
      </c>
      <c r="L318" s="824"/>
      <c r="M318" s="825"/>
      <c r="N318" s="792"/>
      <c r="O318" s="829"/>
      <c r="P318" s="832"/>
      <c r="Q318" s="835"/>
      <c r="R318" s="829"/>
      <c r="S318" s="416" t="s">
        <v>179</v>
      </c>
      <c r="T318" s="432"/>
      <c r="U318" s="416" t="s">
        <v>177</v>
      </c>
      <c r="V318" s="415">
        <f>V317+V320</f>
        <v>0</v>
      </c>
      <c r="W318" s="416" t="s">
        <v>176</v>
      </c>
      <c r="X318" s="428">
        <f>X317</f>
        <v>1500000</v>
      </c>
      <c r="Y318" s="416" t="s">
        <v>175</v>
      </c>
      <c r="Z318" s="426"/>
      <c r="AA318" s="416" t="s">
        <v>175</v>
      </c>
      <c r="AB318" s="426"/>
      <c r="AC318" s="416" t="s">
        <v>175</v>
      </c>
      <c r="AD318" s="426"/>
      <c r="AE318" s="416" t="s">
        <v>175</v>
      </c>
      <c r="AF318" s="426"/>
      <c r="AG318" s="416" t="s">
        <v>175</v>
      </c>
      <c r="AH318" s="426"/>
      <c r="AI318" s="463" t="s">
        <v>174</v>
      </c>
      <c r="AJ318" s="464"/>
      <c r="AK318" s="792"/>
      <c r="AL318" s="792"/>
      <c r="AM318" s="792"/>
      <c r="AN318" s="402"/>
      <c r="AO318" s="402"/>
      <c r="AP318" s="997"/>
    </row>
    <row r="319" spans="2:42" s="404" customFormat="1" ht="13.5" hidden="1" thickTop="1" x14ac:dyDescent="0.2">
      <c r="B319" s="425" t="s">
        <v>709</v>
      </c>
      <c r="C319" s="424" t="s">
        <v>1058</v>
      </c>
      <c r="D319" s="423" t="s">
        <v>705</v>
      </c>
      <c r="E319" s="422" t="s">
        <v>2128</v>
      </c>
      <c r="F319" s="420"/>
      <c r="G319" s="420"/>
      <c r="H319" s="507">
        <v>2018</v>
      </c>
      <c r="I319" s="439"/>
      <c r="J319" s="439" t="s">
        <v>160</v>
      </c>
      <c r="K319" s="417" t="s">
        <v>651</v>
      </c>
      <c r="L319" s="824"/>
      <c r="M319" s="825"/>
      <c r="N319" s="792"/>
      <c r="O319" s="829"/>
      <c r="P319" s="832"/>
      <c r="Q319" s="835"/>
      <c r="R319" s="829"/>
      <c r="S319" s="416" t="s">
        <v>173</v>
      </c>
      <c r="T319" s="429"/>
      <c r="U319" s="416" t="s">
        <v>171</v>
      </c>
      <c r="V319" s="427"/>
      <c r="W319" s="416" t="s">
        <v>170</v>
      </c>
      <c r="X319" s="428"/>
      <c r="Y319" s="416" t="s">
        <v>169</v>
      </c>
      <c r="Z319" s="426"/>
      <c r="AA319" s="416" t="s">
        <v>169</v>
      </c>
      <c r="AB319" s="426"/>
      <c r="AC319" s="416" t="s">
        <v>169</v>
      </c>
      <c r="AD319" s="426"/>
      <c r="AE319" s="416" t="s">
        <v>169</v>
      </c>
      <c r="AF319" s="426"/>
      <c r="AG319" s="416" t="s">
        <v>169</v>
      </c>
      <c r="AH319" s="426"/>
      <c r="AI319" s="781"/>
      <c r="AJ319" s="782"/>
      <c r="AK319" s="792"/>
      <c r="AL319" s="792"/>
      <c r="AM319" s="792"/>
      <c r="AN319" s="402"/>
      <c r="AO319" s="402"/>
      <c r="AP319" s="997"/>
    </row>
    <row r="320" spans="2:42" s="404" customFormat="1" ht="15" hidden="1" customHeight="1" x14ac:dyDescent="0.2">
      <c r="B320" s="425" t="s">
        <v>709</v>
      </c>
      <c r="C320" s="424" t="s">
        <v>1058</v>
      </c>
      <c r="D320" s="423" t="s">
        <v>705</v>
      </c>
      <c r="E320" s="422" t="s">
        <v>2128</v>
      </c>
      <c r="F320" s="420"/>
      <c r="G320" s="420"/>
      <c r="H320" s="507">
        <v>2018</v>
      </c>
      <c r="I320" s="439"/>
      <c r="J320" s="439" t="s">
        <v>160</v>
      </c>
      <c r="K320" s="417" t="s">
        <v>651</v>
      </c>
      <c r="L320" s="824"/>
      <c r="M320" s="825"/>
      <c r="N320" s="792"/>
      <c r="O320" s="829"/>
      <c r="P320" s="832"/>
      <c r="Q320" s="835"/>
      <c r="R320" s="829"/>
      <c r="S320" s="416" t="s">
        <v>168</v>
      </c>
      <c r="T320" s="432"/>
      <c r="U320" s="416" t="s">
        <v>167</v>
      </c>
      <c r="V320" s="427"/>
      <c r="W320" s="816"/>
      <c r="X320" s="817"/>
      <c r="Y320" s="416" t="s">
        <v>166</v>
      </c>
      <c r="Z320" s="426">
        <f>IF(Z318="",Z319-Z317,Z319-Z318)</f>
        <v>0</v>
      </c>
      <c r="AA320" s="416" t="s">
        <v>166</v>
      </c>
      <c r="AB320" s="426">
        <f>IF(AB318="",AB319-AB317,AB319-AB318)</f>
        <v>0</v>
      </c>
      <c r="AC320" s="416" t="s">
        <v>166</v>
      </c>
      <c r="AD320" s="426">
        <f>IF(AD318="",AD319-AD317,AD319-AD318)</f>
        <v>0</v>
      </c>
      <c r="AE320" s="416" t="s">
        <v>166</v>
      </c>
      <c r="AF320" s="426">
        <f>IF(AF318="",AF319-AF317,AF319-AF318)</f>
        <v>0</v>
      </c>
      <c r="AG320" s="416" t="s">
        <v>166</v>
      </c>
      <c r="AH320" s="426">
        <f>IF(AH318="",AH319-AH317,AH319-AH318)</f>
        <v>0</v>
      </c>
      <c r="AI320" s="781"/>
      <c r="AJ320" s="782"/>
      <c r="AK320" s="792"/>
      <c r="AL320" s="792"/>
      <c r="AM320" s="792"/>
      <c r="AN320" s="402"/>
      <c r="AO320" s="402"/>
      <c r="AP320" s="997"/>
    </row>
    <row r="321" spans="1:42" s="404" customFormat="1" ht="15" hidden="1" customHeight="1" x14ac:dyDescent="0.2">
      <c r="A321" s="402"/>
      <c r="B321" s="425" t="s">
        <v>709</v>
      </c>
      <c r="C321" s="424" t="s">
        <v>1058</v>
      </c>
      <c r="D321" s="423" t="s">
        <v>705</v>
      </c>
      <c r="E321" s="422" t="s">
        <v>2128</v>
      </c>
      <c r="F321" s="420"/>
      <c r="G321" s="420"/>
      <c r="H321" s="507">
        <v>2018</v>
      </c>
      <c r="I321" s="439"/>
      <c r="J321" s="439" t="s">
        <v>160</v>
      </c>
      <c r="K321" s="417" t="s">
        <v>651</v>
      </c>
      <c r="L321" s="824"/>
      <c r="M321" s="825"/>
      <c r="N321" s="792"/>
      <c r="O321" s="829"/>
      <c r="P321" s="832"/>
      <c r="Q321" s="835"/>
      <c r="R321" s="829"/>
      <c r="S321" s="416" t="s">
        <v>165</v>
      </c>
      <c r="T321" s="415"/>
      <c r="U321" s="416" t="s">
        <v>164</v>
      </c>
      <c r="V321" s="415"/>
      <c r="W321" s="816"/>
      <c r="X321" s="817"/>
      <c r="Y321" s="816"/>
      <c r="Z321" s="817"/>
      <c r="AA321" s="816"/>
      <c r="AB321" s="817"/>
      <c r="AC321" s="816"/>
      <c r="AD321" s="817"/>
      <c r="AE321" s="816"/>
      <c r="AF321" s="817"/>
      <c r="AG321" s="816"/>
      <c r="AH321" s="817"/>
      <c r="AI321" s="781"/>
      <c r="AJ321" s="782"/>
      <c r="AK321" s="792"/>
      <c r="AL321" s="792"/>
      <c r="AM321" s="792"/>
      <c r="AN321" s="402"/>
      <c r="AO321" s="402"/>
      <c r="AP321" s="997"/>
    </row>
    <row r="322" spans="1:42" s="404" customFormat="1" ht="15" hidden="1" customHeight="1" thickBot="1" x14ac:dyDescent="0.25">
      <c r="A322" s="402"/>
      <c r="B322" s="414" t="s">
        <v>709</v>
      </c>
      <c r="C322" s="413" t="s">
        <v>1058</v>
      </c>
      <c r="D322" s="412" t="s">
        <v>705</v>
      </c>
      <c r="E322" s="411" t="s">
        <v>2128</v>
      </c>
      <c r="F322" s="409"/>
      <c r="G322" s="409"/>
      <c r="H322" s="408">
        <v>2018</v>
      </c>
      <c r="I322" s="407"/>
      <c r="J322" s="407" t="s">
        <v>160</v>
      </c>
      <c r="K322" s="495" t="s">
        <v>651</v>
      </c>
      <c r="L322" s="826"/>
      <c r="M322" s="827"/>
      <c r="N322" s="793"/>
      <c r="O322" s="830"/>
      <c r="P322" s="833"/>
      <c r="Q322" s="836"/>
      <c r="R322" s="830"/>
      <c r="S322" s="406" t="s">
        <v>158</v>
      </c>
      <c r="T322" s="451"/>
      <c r="U322" s="820"/>
      <c r="V322" s="821"/>
      <c r="W322" s="818"/>
      <c r="X322" s="819"/>
      <c r="Y322" s="818"/>
      <c r="Z322" s="819"/>
      <c r="AA322" s="818"/>
      <c r="AB322" s="819"/>
      <c r="AC322" s="818"/>
      <c r="AD322" s="819"/>
      <c r="AE322" s="818"/>
      <c r="AF322" s="819"/>
      <c r="AG322" s="818"/>
      <c r="AH322" s="819"/>
      <c r="AI322" s="783"/>
      <c r="AJ322" s="784"/>
      <c r="AK322" s="793"/>
      <c r="AL322" s="793"/>
      <c r="AM322" s="793"/>
      <c r="AN322" s="402"/>
      <c r="AO322" s="402"/>
      <c r="AP322" s="998"/>
    </row>
    <row r="323" spans="1:42" s="404" customFormat="1" ht="12.75" hidden="1" customHeight="1" thickTop="1" x14ac:dyDescent="0.2">
      <c r="A323" s="402"/>
      <c r="B323" s="445" t="s">
        <v>706</v>
      </c>
      <c r="C323" s="444" t="s">
        <v>749</v>
      </c>
      <c r="D323" s="443" t="s">
        <v>705</v>
      </c>
      <c r="E323" s="442" t="s">
        <v>2128</v>
      </c>
      <c r="F323" s="440"/>
      <c r="G323" s="440"/>
      <c r="H323" s="507">
        <v>2018</v>
      </c>
      <c r="I323" s="439"/>
      <c r="J323" s="439" t="s">
        <v>160</v>
      </c>
      <c r="K323" s="439" t="s">
        <v>651</v>
      </c>
      <c r="L323" s="822" t="s">
        <v>2130</v>
      </c>
      <c r="M323" s="823"/>
      <c r="N323" s="791" t="s">
        <v>653</v>
      </c>
      <c r="O323" s="828" t="s">
        <v>228</v>
      </c>
      <c r="P323" s="831"/>
      <c r="Q323" s="834" t="s">
        <v>231</v>
      </c>
      <c r="R323" s="828"/>
      <c r="S323" s="434" t="s">
        <v>184</v>
      </c>
      <c r="T323" s="438">
        <v>1500000</v>
      </c>
      <c r="U323" s="434" t="s">
        <v>183</v>
      </c>
      <c r="V323" s="437"/>
      <c r="W323" s="434" t="s">
        <v>182</v>
      </c>
      <c r="X323" s="436">
        <f>T323</f>
        <v>1500000</v>
      </c>
      <c r="Y323" s="434" t="s">
        <v>181</v>
      </c>
      <c r="Z323" s="435"/>
      <c r="AA323" s="434" t="s">
        <v>181</v>
      </c>
      <c r="AB323" s="435"/>
      <c r="AC323" s="434" t="s">
        <v>181</v>
      </c>
      <c r="AD323" s="435"/>
      <c r="AE323" s="434" t="s">
        <v>181</v>
      </c>
      <c r="AF323" s="435"/>
      <c r="AG323" s="434" t="s">
        <v>181</v>
      </c>
      <c r="AH323" s="435"/>
      <c r="AI323" s="466" t="s">
        <v>180</v>
      </c>
      <c r="AJ323" s="465"/>
      <c r="AK323" s="791" t="s">
        <v>2129</v>
      </c>
      <c r="AL323" s="791" t="s">
        <v>2129</v>
      </c>
      <c r="AM323" s="791" t="s">
        <v>2129</v>
      </c>
      <c r="AN323" s="402"/>
      <c r="AO323" s="402"/>
      <c r="AP323" s="996" t="s">
        <v>2179</v>
      </c>
    </row>
    <row r="324" spans="1:42" s="404" customFormat="1" ht="15" hidden="1" customHeight="1" x14ac:dyDescent="0.2">
      <c r="A324" s="402"/>
      <c r="B324" s="425" t="s">
        <v>706</v>
      </c>
      <c r="C324" s="424" t="s">
        <v>749</v>
      </c>
      <c r="D324" s="423" t="s">
        <v>705</v>
      </c>
      <c r="E324" s="422" t="s">
        <v>2128</v>
      </c>
      <c r="F324" s="420"/>
      <c r="G324" s="420"/>
      <c r="H324" s="507">
        <v>2018</v>
      </c>
      <c r="I324" s="439"/>
      <c r="J324" s="439" t="s">
        <v>160</v>
      </c>
      <c r="K324" s="417" t="s">
        <v>651</v>
      </c>
      <c r="L324" s="824"/>
      <c r="M324" s="825"/>
      <c r="N324" s="792"/>
      <c r="O324" s="829"/>
      <c r="P324" s="832"/>
      <c r="Q324" s="835"/>
      <c r="R324" s="829"/>
      <c r="S324" s="416" t="s">
        <v>179</v>
      </c>
      <c r="T324" s="432"/>
      <c r="U324" s="416" t="s">
        <v>177</v>
      </c>
      <c r="V324" s="415">
        <f>V323+V326</f>
        <v>0</v>
      </c>
      <c r="W324" s="416" t="s">
        <v>176</v>
      </c>
      <c r="X324" s="428">
        <f>X323</f>
        <v>1500000</v>
      </c>
      <c r="Y324" s="416" t="s">
        <v>175</v>
      </c>
      <c r="Z324" s="426"/>
      <c r="AA324" s="416" t="s">
        <v>175</v>
      </c>
      <c r="AB324" s="426"/>
      <c r="AC324" s="416" t="s">
        <v>175</v>
      </c>
      <c r="AD324" s="426"/>
      <c r="AE324" s="416" t="s">
        <v>175</v>
      </c>
      <c r="AF324" s="426"/>
      <c r="AG324" s="416" t="s">
        <v>175</v>
      </c>
      <c r="AH324" s="426"/>
      <c r="AI324" s="463" t="s">
        <v>174</v>
      </c>
      <c r="AJ324" s="464"/>
      <c r="AK324" s="792"/>
      <c r="AL324" s="792"/>
      <c r="AM324" s="792"/>
      <c r="AN324" s="402"/>
      <c r="AO324" s="402"/>
      <c r="AP324" s="997"/>
    </row>
    <row r="325" spans="1:42" s="404" customFormat="1" ht="13.5" hidden="1" thickTop="1" x14ac:dyDescent="0.2">
      <c r="A325" s="402"/>
      <c r="B325" s="425" t="s">
        <v>706</v>
      </c>
      <c r="C325" s="424" t="s">
        <v>749</v>
      </c>
      <c r="D325" s="423" t="s">
        <v>705</v>
      </c>
      <c r="E325" s="422" t="s">
        <v>2128</v>
      </c>
      <c r="F325" s="420"/>
      <c r="G325" s="420"/>
      <c r="H325" s="507">
        <v>2018</v>
      </c>
      <c r="I325" s="439"/>
      <c r="J325" s="439" t="s">
        <v>160</v>
      </c>
      <c r="K325" s="417" t="s">
        <v>651</v>
      </c>
      <c r="L325" s="824"/>
      <c r="M325" s="825"/>
      <c r="N325" s="792"/>
      <c r="O325" s="829"/>
      <c r="P325" s="832"/>
      <c r="Q325" s="835"/>
      <c r="R325" s="829"/>
      <c r="S325" s="416" t="s">
        <v>173</v>
      </c>
      <c r="T325" s="429"/>
      <c r="U325" s="416" t="s">
        <v>171</v>
      </c>
      <c r="V325" s="427"/>
      <c r="W325" s="416" t="s">
        <v>170</v>
      </c>
      <c r="X325" s="428"/>
      <c r="Y325" s="416" t="s">
        <v>169</v>
      </c>
      <c r="Z325" s="426"/>
      <c r="AA325" s="416" t="s">
        <v>169</v>
      </c>
      <c r="AB325" s="426"/>
      <c r="AC325" s="416" t="s">
        <v>169</v>
      </c>
      <c r="AD325" s="426"/>
      <c r="AE325" s="416" t="s">
        <v>169</v>
      </c>
      <c r="AF325" s="426"/>
      <c r="AG325" s="416" t="s">
        <v>169</v>
      </c>
      <c r="AH325" s="426"/>
      <c r="AI325" s="781"/>
      <c r="AJ325" s="782"/>
      <c r="AK325" s="792"/>
      <c r="AL325" s="792"/>
      <c r="AM325" s="792"/>
      <c r="AN325" s="402"/>
      <c r="AO325" s="402"/>
      <c r="AP325" s="997"/>
    </row>
    <row r="326" spans="1:42" s="404" customFormat="1" ht="15" hidden="1" customHeight="1" x14ac:dyDescent="0.2">
      <c r="A326" s="402"/>
      <c r="B326" s="425" t="s">
        <v>706</v>
      </c>
      <c r="C326" s="424" t="s">
        <v>749</v>
      </c>
      <c r="D326" s="423" t="s">
        <v>705</v>
      </c>
      <c r="E326" s="422" t="s">
        <v>2128</v>
      </c>
      <c r="F326" s="420"/>
      <c r="G326" s="420"/>
      <c r="H326" s="507">
        <v>2018</v>
      </c>
      <c r="I326" s="439"/>
      <c r="J326" s="439" t="s">
        <v>160</v>
      </c>
      <c r="K326" s="417" t="s">
        <v>651</v>
      </c>
      <c r="L326" s="824"/>
      <c r="M326" s="825"/>
      <c r="N326" s="792"/>
      <c r="O326" s="829"/>
      <c r="P326" s="832"/>
      <c r="Q326" s="835"/>
      <c r="R326" s="829"/>
      <c r="S326" s="416" t="s">
        <v>168</v>
      </c>
      <c r="T326" s="432"/>
      <c r="U326" s="416" t="s">
        <v>167</v>
      </c>
      <c r="V326" s="427"/>
      <c r="W326" s="816"/>
      <c r="X326" s="817"/>
      <c r="Y326" s="416" t="s">
        <v>166</v>
      </c>
      <c r="Z326" s="426">
        <f>IF(Z324="",Z325-Z323,Z325-Z324)</f>
        <v>0</v>
      </c>
      <c r="AA326" s="416" t="s">
        <v>166</v>
      </c>
      <c r="AB326" s="426">
        <f>IF(AB324="",AB325-AB323,AB325-AB324)</f>
        <v>0</v>
      </c>
      <c r="AC326" s="416" t="s">
        <v>166</v>
      </c>
      <c r="AD326" s="426">
        <f>IF(AD324="",AD325-AD323,AD325-AD324)</f>
        <v>0</v>
      </c>
      <c r="AE326" s="416" t="s">
        <v>166</v>
      </c>
      <c r="AF326" s="426">
        <f>IF(AF324="",AF325-AF323,AF325-AF324)</f>
        <v>0</v>
      </c>
      <c r="AG326" s="416" t="s">
        <v>166</v>
      </c>
      <c r="AH326" s="426">
        <f>IF(AH324="",AH325-AH323,AH325-AH324)</f>
        <v>0</v>
      </c>
      <c r="AI326" s="781"/>
      <c r="AJ326" s="782"/>
      <c r="AK326" s="792"/>
      <c r="AL326" s="792"/>
      <c r="AM326" s="792"/>
      <c r="AN326" s="402"/>
      <c r="AO326" s="402"/>
      <c r="AP326" s="997"/>
    </row>
    <row r="327" spans="1:42" s="404" customFormat="1" ht="15" hidden="1" customHeight="1" x14ac:dyDescent="0.2">
      <c r="A327" s="402"/>
      <c r="B327" s="425" t="s">
        <v>706</v>
      </c>
      <c r="C327" s="424" t="s">
        <v>749</v>
      </c>
      <c r="D327" s="423" t="s">
        <v>705</v>
      </c>
      <c r="E327" s="422" t="s">
        <v>2128</v>
      </c>
      <c r="F327" s="420"/>
      <c r="G327" s="420"/>
      <c r="H327" s="507">
        <v>2018</v>
      </c>
      <c r="I327" s="439"/>
      <c r="J327" s="439" t="s">
        <v>160</v>
      </c>
      <c r="K327" s="417" t="s">
        <v>651</v>
      </c>
      <c r="L327" s="824"/>
      <c r="M327" s="825"/>
      <c r="N327" s="792"/>
      <c r="O327" s="829"/>
      <c r="P327" s="832"/>
      <c r="Q327" s="835"/>
      <c r="R327" s="829"/>
      <c r="S327" s="416" t="s">
        <v>165</v>
      </c>
      <c r="T327" s="415"/>
      <c r="U327" s="416" t="s">
        <v>164</v>
      </c>
      <c r="V327" s="415"/>
      <c r="W327" s="816"/>
      <c r="X327" s="817"/>
      <c r="Y327" s="816"/>
      <c r="Z327" s="817"/>
      <c r="AA327" s="816"/>
      <c r="AB327" s="817"/>
      <c r="AC327" s="816"/>
      <c r="AD327" s="817"/>
      <c r="AE327" s="816"/>
      <c r="AF327" s="817"/>
      <c r="AG327" s="816"/>
      <c r="AH327" s="817"/>
      <c r="AI327" s="781"/>
      <c r="AJ327" s="782"/>
      <c r="AK327" s="792"/>
      <c r="AL327" s="792"/>
      <c r="AM327" s="792"/>
      <c r="AN327" s="402"/>
      <c r="AO327" s="402"/>
      <c r="AP327" s="997"/>
    </row>
    <row r="328" spans="1:42" s="404" customFormat="1" ht="15" hidden="1" customHeight="1" thickBot="1" x14ac:dyDescent="0.25">
      <c r="A328" s="402"/>
      <c r="B328" s="414" t="s">
        <v>706</v>
      </c>
      <c r="C328" s="413" t="s">
        <v>749</v>
      </c>
      <c r="D328" s="412" t="s">
        <v>705</v>
      </c>
      <c r="E328" s="411" t="s">
        <v>2128</v>
      </c>
      <c r="F328" s="409"/>
      <c r="G328" s="409"/>
      <c r="H328" s="408">
        <v>2018</v>
      </c>
      <c r="I328" s="407"/>
      <c r="J328" s="407" t="s">
        <v>160</v>
      </c>
      <c r="K328" s="495" t="s">
        <v>651</v>
      </c>
      <c r="L328" s="826"/>
      <c r="M328" s="827"/>
      <c r="N328" s="793"/>
      <c r="O328" s="830"/>
      <c r="P328" s="833"/>
      <c r="Q328" s="836"/>
      <c r="R328" s="830"/>
      <c r="S328" s="406" t="s">
        <v>158</v>
      </c>
      <c r="T328" s="451"/>
      <c r="U328" s="820"/>
      <c r="V328" s="821"/>
      <c r="W328" s="818"/>
      <c r="X328" s="819"/>
      <c r="Y328" s="818"/>
      <c r="Z328" s="819"/>
      <c r="AA328" s="818"/>
      <c r="AB328" s="819"/>
      <c r="AC328" s="818"/>
      <c r="AD328" s="819"/>
      <c r="AE328" s="818"/>
      <c r="AF328" s="819"/>
      <c r="AG328" s="818"/>
      <c r="AH328" s="819"/>
      <c r="AI328" s="783"/>
      <c r="AJ328" s="784"/>
      <c r="AK328" s="793"/>
      <c r="AL328" s="793"/>
      <c r="AM328" s="793"/>
      <c r="AN328" s="402"/>
      <c r="AO328" s="402"/>
      <c r="AP328" s="998"/>
    </row>
    <row r="329" spans="1:42" s="404" customFormat="1" ht="12.75" hidden="1" customHeight="1" thickTop="1" x14ac:dyDescent="0.2">
      <c r="B329" s="445" t="s">
        <v>196</v>
      </c>
      <c r="C329" s="444" t="s">
        <v>243</v>
      </c>
      <c r="D329" s="443" t="s">
        <v>161</v>
      </c>
      <c r="E329" s="442" t="s">
        <v>450</v>
      </c>
      <c r="F329" s="440"/>
      <c r="G329" s="440"/>
      <c r="H329" s="419">
        <v>2020</v>
      </c>
      <c r="I329" s="418"/>
      <c r="J329" s="418" t="s">
        <v>987</v>
      </c>
      <c r="K329" s="508" t="s">
        <v>756</v>
      </c>
      <c r="L329" s="822" t="s">
        <v>33</v>
      </c>
      <c r="M329" s="823"/>
      <c r="N329" s="791" t="s">
        <v>280</v>
      </c>
      <c r="O329" s="828" t="s">
        <v>228</v>
      </c>
      <c r="P329" s="831"/>
      <c r="Q329" s="834" t="s">
        <v>231</v>
      </c>
      <c r="R329" s="828" t="s">
        <v>193</v>
      </c>
      <c r="S329" s="434" t="s">
        <v>184</v>
      </c>
      <c r="T329" s="438">
        <v>500000</v>
      </c>
      <c r="U329" s="434" t="s">
        <v>183</v>
      </c>
      <c r="V329" s="437">
        <f>T334+T332</f>
        <v>43677</v>
      </c>
      <c r="W329" s="434" t="s">
        <v>182</v>
      </c>
      <c r="X329" s="436">
        <f>T329</f>
        <v>500000</v>
      </c>
      <c r="Y329" s="434" t="s">
        <v>181</v>
      </c>
      <c r="Z329" s="435">
        <v>1</v>
      </c>
      <c r="AA329" s="434" t="s">
        <v>181</v>
      </c>
      <c r="AB329" s="435">
        <v>1</v>
      </c>
      <c r="AC329" s="434" t="s">
        <v>181</v>
      </c>
      <c r="AD329" s="435">
        <v>1</v>
      </c>
      <c r="AE329" s="434" t="s">
        <v>181</v>
      </c>
      <c r="AF329" s="435">
        <v>1</v>
      </c>
      <c r="AG329" s="466" t="s">
        <v>181</v>
      </c>
      <c r="AH329" s="467">
        <v>1</v>
      </c>
      <c r="AI329" s="466" t="s">
        <v>180</v>
      </c>
      <c r="AJ329" s="465">
        <v>7</v>
      </c>
      <c r="AK329" s="791" t="s">
        <v>286</v>
      </c>
      <c r="AL329" s="791" t="s">
        <v>286</v>
      </c>
      <c r="AM329" s="791" t="s">
        <v>286</v>
      </c>
      <c r="AN329" s="791" t="s">
        <v>286</v>
      </c>
      <c r="AO329" s="791" t="s">
        <v>286</v>
      </c>
      <c r="AP329" s="791" t="s">
        <v>286</v>
      </c>
    </row>
    <row r="330" spans="1:42" s="404" customFormat="1" ht="15" hidden="1" customHeight="1" x14ac:dyDescent="0.2">
      <c r="B330" s="425" t="s">
        <v>196</v>
      </c>
      <c r="C330" s="424" t="s">
        <v>243</v>
      </c>
      <c r="D330" s="423" t="s">
        <v>161</v>
      </c>
      <c r="E330" s="422" t="s">
        <v>450</v>
      </c>
      <c r="F330" s="420"/>
      <c r="G330" s="420"/>
      <c r="H330" s="419">
        <v>2020</v>
      </c>
      <c r="I330" s="418"/>
      <c r="J330" s="418" t="s">
        <v>987</v>
      </c>
      <c r="K330" s="418" t="s">
        <v>756</v>
      </c>
      <c r="L330" s="824"/>
      <c r="M330" s="825"/>
      <c r="N330" s="792"/>
      <c r="O330" s="829"/>
      <c r="P330" s="832"/>
      <c r="Q330" s="835"/>
      <c r="R330" s="829"/>
      <c r="S330" s="416" t="s">
        <v>179</v>
      </c>
      <c r="T330" s="432" t="s">
        <v>285</v>
      </c>
      <c r="U330" s="416" t="s">
        <v>177</v>
      </c>
      <c r="V330" s="415"/>
      <c r="W330" s="416" t="s">
        <v>176</v>
      </c>
      <c r="X330" s="428">
        <f>X329</f>
        <v>500000</v>
      </c>
      <c r="Y330" s="416" t="s">
        <v>175</v>
      </c>
      <c r="Z330" s="426"/>
      <c r="AA330" s="416" t="s">
        <v>175</v>
      </c>
      <c r="AB330" s="426"/>
      <c r="AC330" s="416" t="s">
        <v>175</v>
      </c>
      <c r="AD330" s="426"/>
      <c r="AE330" s="416" t="s">
        <v>175</v>
      </c>
      <c r="AF330" s="426"/>
      <c r="AG330" s="463" t="s">
        <v>175</v>
      </c>
      <c r="AH330" s="462"/>
      <c r="AI330" s="463" t="s">
        <v>174</v>
      </c>
      <c r="AJ330" s="464">
        <v>110</v>
      </c>
      <c r="AK330" s="792"/>
      <c r="AL330" s="792"/>
      <c r="AM330" s="792"/>
      <c r="AN330" s="792"/>
      <c r="AO330" s="792"/>
      <c r="AP330" s="792"/>
    </row>
    <row r="331" spans="1:42" s="404" customFormat="1" ht="39" hidden="1" customHeight="1" x14ac:dyDescent="0.2">
      <c r="B331" s="425" t="s">
        <v>196</v>
      </c>
      <c r="C331" s="424" t="s">
        <v>243</v>
      </c>
      <c r="D331" s="423" t="s">
        <v>161</v>
      </c>
      <c r="E331" s="422" t="s">
        <v>450</v>
      </c>
      <c r="F331" s="420"/>
      <c r="G331" s="420"/>
      <c r="H331" s="419">
        <v>2020</v>
      </c>
      <c r="I331" s="418"/>
      <c r="J331" s="418" t="s">
        <v>987</v>
      </c>
      <c r="K331" s="418" t="s">
        <v>756</v>
      </c>
      <c r="L331" s="824"/>
      <c r="M331" s="825"/>
      <c r="N331" s="792"/>
      <c r="O331" s="829"/>
      <c r="P331" s="832"/>
      <c r="Q331" s="835"/>
      <c r="R331" s="829"/>
      <c r="S331" s="416" t="s">
        <v>173</v>
      </c>
      <c r="T331" s="429" t="s">
        <v>192</v>
      </c>
      <c r="U331" s="416" t="s">
        <v>171</v>
      </c>
      <c r="V331" s="427"/>
      <c r="W331" s="416" t="s">
        <v>170</v>
      </c>
      <c r="X331" s="428"/>
      <c r="Y331" s="416" t="s">
        <v>169</v>
      </c>
      <c r="Z331" s="426">
        <v>0.85</v>
      </c>
      <c r="AA331" s="416" t="s">
        <v>169</v>
      </c>
      <c r="AB331" s="426">
        <v>0.85</v>
      </c>
      <c r="AC331" s="416" t="s">
        <v>169</v>
      </c>
      <c r="AD331" s="426">
        <v>0.85</v>
      </c>
      <c r="AE331" s="416" t="s">
        <v>169</v>
      </c>
      <c r="AF331" s="426">
        <v>0.85</v>
      </c>
      <c r="AG331" s="463" t="s">
        <v>169</v>
      </c>
      <c r="AH331" s="462">
        <v>0.85</v>
      </c>
      <c r="AI331" s="781"/>
      <c r="AJ331" s="782"/>
      <c r="AK331" s="792"/>
      <c r="AL331" s="792"/>
      <c r="AM331" s="792"/>
      <c r="AN331" s="792"/>
      <c r="AO331" s="792"/>
      <c r="AP331" s="792"/>
    </row>
    <row r="332" spans="1:42" s="404" customFormat="1" ht="15" hidden="1" customHeight="1" x14ac:dyDescent="0.2">
      <c r="B332" s="425" t="s">
        <v>196</v>
      </c>
      <c r="C332" s="424" t="s">
        <v>243</v>
      </c>
      <c r="D332" s="423" t="s">
        <v>161</v>
      </c>
      <c r="E332" s="422" t="s">
        <v>450</v>
      </c>
      <c r="F332" s="420"/>
      <c r="G332" s="420"/>
      <c r="H332" s="419">
        <v>2020</v>
      </c>
      <c r="I332" s="418"/>
      <c r="J332" s="418" t="s">
        <v>987</v>
      </c>
      <c r="K332" s="418" t="s">
        <v>756</v>
      </c>
      <c r="L332" s="824"/>
      <c r="M332" s="825"/>
      <c r="N332" s="792"/>
      <c r="O332" s="829"/>
      <c r="P332" s="832"/>
      <c r="Q332" s="835"/>
      <c r="R332" s="829"/>
      <c r="S332" s="416" t="s">
        <v>168</v>
      </c>
      <c r="T332" s="427">
        <v>70</v>
      </c>
      <c r="U332" s="416" t="s">
        <v>167</v>
      </c>
      <c r="V332" s="427"/>
      <c r="W332" s="816"/>
      <c r="X332" s="817"/>
      <c r="Y332" s="416" t="s">
        <v>166</v>
      </c>
      <c r="Z332" s="426">
        <f>IF(Z330="",Z331-Z329,Z331-Z330)</f>
        <v>-0.15000000000000002</v>
      </c>
      <c r="AA332" s="416" t="s">
        <v>166</v>
      </c>
      <c r="AB332" s="426">
        <f>IF(AB330="",AB331-AB329,AB331-AB330)</f>
        <v>-0.15000000000000002</v>
      </c>
      <c r="AC332" s="416" t="s">
        <v>166</v>
      </c>
      <c r="AD332" s="426">
        <f>IF(AD330="",AD331-AD329,AD331-AD330)</f>
        <v>-0.15000000000000002</v>
      </c>
      <c r="AE332" s="416" t="s">
        <v>166</v>
      </c>
      <c r="AF332" s="426">
        <f>IF(AF330="",AF331-AF329,AF331-AF330)</f>
        <v>-0.15000000000000002</v>
      </c>
      <c r="AG332" s="463" t="s">
        <v>166</v>
      </c>
      <c r="AH332" s="462">
        <f>IF(AH330="",AH331-AH329,AH331-AH330)</f>
        <v>-0.15000000000000002</v>
      </c>
      <c r="AI332" s="781"/>
      <c r="AJ332" s="782"/>
      <c r="AK332" s="792"/>
      <c r="AL332" s="792"/>
      <c r="AM332" s="792"/>
      <c r="AN332" s="792"/>
      <c r="AO332" s="792"/>
      <c r="AP332" s="792"/>
    </row>
    <row r="333" spans="1:42" s="404" customFormat="1" ht="15" hidden="1" customHeight="1" x14ac:dyDescent="0.2">
      <c r="B333" s="425" t="s">
        <v>196</v>
      </c>
      <c r="C333" s="424" t="s">
        <v>243</v>
      </c>
      <c r="D333" s="423" t="s">
        <v>161</v>
      </c>
      <c r="E333" s="422" t="s">
        <v>450</v>
      </c>
      <c r="F333" s="420"/>
      <c r="G333" s="420"/>
      <c r="H333" s="419">
        <v>2020</v>
      </c>
      <c r="I333" s="418"/>
      <c r="J333" s="418" t="s">
        <v>987</v>
      </c>
      <c r="K333" s="418" t="s">
        <v>756</v>
      </c>
      <c r="L333" s="824"/>
      <c r="M333" s="825"/>
      <c r="N333" s="792"/>
      <c r="O333" s="829"/>
      <c r="P333" s="832"/>
      <c r="Q333" s="835"/>
      <c r="R333" s="829"/>
      <c r="S333" s="416" t="s">
        <v>165</v>
      </c>
      <c r="T333" s="415" t="s">
        <v>284</v>
      </c>
      <c r="U333" s="416" t="s">
        <v>164</v>
      </c>
      <c r="V333" s="415"/>
      <c r="W333" s="816"/>
      <c r="X333" s="817"/>
      <c r="Y333" s="816"/>
      <c r="Z333" s="817"/>
      <c r="AA333" s="816"/>
      <c r="AB333" s="817"/>
      <c r="AC333" s="816"/>
      <c r="AD333" s="817"/>
      <c r="AE333" s="816"/>
      <c r="AF333" s="817"/>
      <c r="AG333" s="781"/>
      <c r="AH333" s="782"/>
      <c r="AI333" s="781"/>
      <c r="AJ333" s="782"/>
      <c r="AK333" s="792"/>
      <c r="AL333" s="792"/>
      <c r="AM333" s="792"/>
      <c r="AN333" s="792"/>
      <c r="AO333" s="792"/>
      <c r="AP333" s="792"/>
    </row>
    <row r="334" spans="1:42" s="404" customFormat="1" ht="15" hidden="1" customHeight="1" thickBot="1" x14ac:dyDescent="0.25">
      <c r="B334" s="414" t="s">
        <v>196</v>
      </c>
      <c r="C334" s="413" t="s">
        <v>243</v>
      </c>
      <c r="D334" s="412" t="s">
        <v>161</v>
      </c>
      <c r="E334" s="411" t="s">
        <v>450</v>
      </c>
      <c r="F334" s="409"/>
      <c r="G334" s="409"/>
      <c r="H334" s="408">
        <v>2020</v>
      </c>
      <c r="I334" s="407"/>
      <c r="J334" s="407" t="s">
        <v>987</v>
      </c>
      <c r="K334" s="407" t="s">
        <v>756</v>
      </c>
      <c r="L334" s="826"/>
      <c r="M334" s="827"/>
      <c r="N334" s="793"/>
      <c r="O334" s="830"/>
      <c r="P334" s="833"/>
      <c r="Q334" s="836"/>
      <c r="R334" s="830"/>
      <c r="S334" s="406" t="s">
        <v>158</v>
      </c>
      <c r="T334" s="451">
        <v>43607</v>
      </c>
      <c r="U334" s="820"/>
      <c r="V334" s="821"/>
      <c r="W334" s="818"/>
      <c r="X334" s="819"/>
      <c r="Y334" s="818"/>
      <c r="Z334" s="819"/>
      <c r="AA334" s="818"/>
      <c r="AB334" s="819"/>
      <c r="AC334" s="818"/>
      <c r="AD334" s="819"/>
      <c r="AE334" s="818"/>
      <c r="AF334" s="819"/>
      <c r="AG334" s="783"/>
      <c r="AH334" s="784"/>
      <c r="AI334" s="783"/>
      <c r="AJ334" s="784"/>
      <c r="AK334" s="793"/>
      <c r="AL334" s="793"/>
      <c r="AM334" s="793"/>
      <c r="AN334" s="793"/>
      <c r="AO334" s="793"/>
      <c r="AP334" s="793"/>
    </row>
    <row r="335" spans="1:42" s="404" customFormat="1" ht="12.75" hidden="1" customHeight="1" thickTop="1" x14ac:dyDescent="0.2">
      <c r="A335" s="402"/>
      <c r="B335" s="445" t="s">
        <v>482</v>
      </c>
      <c r="C335" s="444" t="s">
        <v>1113</v>
      </c>
      <c r="D335" s="422" t="s">
        <v>705</v>
      </c>
      <c r="E335" s="442" t="s">
        <v>450</v>
      </c>
      <c r="F335" s="440"/>
      <c r="G335" s="440"/>
      <c r="H335" s="507">
        <v>2018</v>
      </c>
      <c r="I335" s="439"/>
      <c r="J335" s="439" t="s">
        <v>160</v>
      </c>
      <c r="K335" s="439" t="s">
        <v>1106</v>
      </c>
      <c r="L335" s="822" t="s">
        <v>1115</v>
      </c>
      <c r="M335" s="823"/>
      <c r="N335" s="791" t="s">
        <v>642</v>
      </c>
      <c r="O335" s="828" t="s">
        <v>1111</v>
      </c>
      <c r="P335" s="831"/>
      <c r="Q335" s="834"/>
      <c r="R335" s="828" t="s">
        <v>193</v>
      </c>
      <c r="S335" s="434" t="s">
        <v>184</v>
      </c>
      <c r="T335" s="438">
        <v>62000</v>
      </c>
      <c r="U335" s="434" t="s">
        <v>183</v>
      </c>
      <c r="V335" s="437"/>
      <c r="W335" s="434" t="s">
        <v>182</v>
      </c>
      <c r="X335" s="436">
        <f>T335</f>
        <v>62000</v>
      </c>
      <c r="Y335" s="434" t="s">
        <v>181</v>
      </c>
      <c r="Z335" s="435"/>
      <c r="AA335" s="434" t="s">
        <v>181</v>
      </c>
      <c r="AB335" s="435"/>
      <c r="AC335" s="434" t="s">
        <v>181</v>
      </c>
      <c r="AD335" s="435"/>
      <c r="AE335" s="434" t="s">
        <v>181</v>
      </c>
      <c r="AF335" s="435"/>
      <c r="AG335" s="434" t="s">
        <v>181</v>
      </c>
      <c r="AH335" s="435"/>
      <c r="AI335" s="434" t="s">
        <v>180</v>
      </c>
      <c r="AJ335" s="433"/>
      <c r="AK335" s="923" t="s">
        <v>1114</v>
      </c>
      <c r="AL335" s="923" t="s">
        <v>240</v>
      </c>
      <c r="AM335" s="923" t="s">
        <v>240</v>
      </c>
      <c r="AN335" s="923" t="s">
        <v>240</v>
      </c>
      <c r="AO335" s="923" t="s">
        <v>240</v>
      </c>
      <c r="AP335" s="791" t="s">
        <v>240</v>
      </c>
    </row>
    <row r="336" spans="1:42" s="404" customFormat="1" ht="15" hidden="1" customHeight="1" x14ac:dyDescent="0.2">
      <c r="A336" s="402"/>
      <c r="B336" s="425" t="s">
        <v>482</v>
      </c>
      <c r="C336" s="424" t="s">
        <v>1113</v>
      </c>
      <c r="D336" s="422" t="s">
        <v>705</v>
      </c>
      <c r="E336" s="422" t="s">
        <v>450</v>
      </c>
      <c r="F336" s="420"/>
      <c r="G336" s="420"/>
      <c r="H336" s="507">
        <v>2018</v>
      </c>
      <c r="I336" s="439"/>
      <c r="J336" s="439" t="s">
        <v>160</v>
      </c>
      <c r="K336" s="439" t="s">
        <v>1106</v>
      </c>
      <c r="L336" s="824"/>
      <c r="M336" s="825"/>
      <c r="N336" s="792"/>
      <c r="O336" s="829"/>
      <c r="P336" s="832"/>
      <c r="Q336" s="835"/>
      <c r="R336" s="829"/>
      <c r="S336" s="416" t="s">
        <v>179</v>
      </c>
      <c r="T336" s="432"/>
      <c r="U336" s="416" t="s">
        <v>177</v>
      </c>
      <c r="V336" s="415">
        <f>V335+V338</f>
        <v>0</v>
      </c>
      <c r="W336" s="416" t="s">
        <v>176</v>
      </c>
      <c r="X336" s="428">
        <f>X335</f>
        <v>62000</v>
      </c>
      <c r="Y336" s="416" t="s">
        <v>175</v>
      </c>
      <c r="Z336" s="426"/>
      <c r="AA336" s="416" t="s">
        <v>175</v>
      </c>
      <c r="AB336" s="426"/>
      <c r="AC336" s="416" t="s">
        <v>175</v>
      </c>
      <c r="AD336" s="426"/>
      <c r="AE336" s="416" t="s">
        <v>175</v>
      </c>
      <c r="AF336" s="426"/>
      <c r="AG336" s="416" t="s">
        <v>175</v>
      </c>
      <c r="AH336" s="426"/>
      <c r="AI336" s="416" t="s">
        <v>174</v>
      </c>
      <c r="AJ336" s="430"/>
      <c r="AK336" s="924"/>
      <c r="AL336" s="924"/>
      <c r="AM336" s="924"/>
      <c r="AN336" s="924"/>
      <c r="AO336" s="924"/>
      <c r="AP336" s="792"/>
    </row>
    <row r="337" spans="2:42" s="404" customFormat="1" ht="13.5" hidden="1" thickTop="1" x14ac:dyDescent="0.2">
      <c r="B337" s="425" t="s">
        <v>482</v>
      </c>
      <c r="C337" s="424" t="s">
        <v>1113</v>
      </c>
      <c r="D337" s="422" t="s">
        <v>705</v>
      </c>
      <c r="E337" s="422" t="s">
        <v>450</v>
      </c>
      <c r="F337" s="420"/>
      <c r="G337" s="420"/>
      <c r="H337" s="507">
        <v>2018</v>
      </c>
      <c r="I337" s="439"/>
      <c r="J337" s="439" t="s">
        <v>160</v>
      </c>
      <c r="K337" s="439" t="s">
        <v>1106</v>
      </c>
      <c r="L337" s="824"/>
      <c r="M337" s="825"/>
      <c r="N337" s="792"/>
      <c r="O337" s="829"/>
      <c r="P337" s="832"/>
      <c r="Q337" s="835"/>
      <c r="R337" s="829"/>
      <c r="S337" s="416" t="s">
        <v>173</v>
      </c>
      <c r="T337" s="429"/>
      <c r="U337" s="416" t="s">
        <v>171</v>
      </c>
      <c r="V337" s="427"/>
      <c r="W337" s="416" t="s">
        <v>170</v>
      </c>
      <c r="X337" s="428"/>
      <c r="Y337" s="416" t="s">
        <v>169</v>
      </c>
      <c r="Z337" s="426"/>
      <c r="AA337" s="416" t="s">
        <v>169</v>
      </c>
      <c r="AB337" s="426"/>
      <c r="AC337" s="416" t="s">
        <v>169</v>
      </c>
      <c r="AD337" s="426"/>
      <c r="AE337" s="416" t="s">
        <v>169</v>
      </c>
      <c r="AF337" s="426"/>
      <c r="AG337" s="416" t="s">
        <v>169</v>
      </c>
      <c r="AH337" s="426"/>
      <c r="AI337" s="816"/>
      <c r="AJ337" s="817"/>
      <c r="AK337" s="924"/>
      <c r="AL337" s="924"/>
      <c r="AM337" s="924"/>
      <c r="AN337" s="924"/>
      <c r="AO337" s="924"/>
      <c r="AP337" s="792"/>
    </row>
    <row r="338" spans="2:42" s="404" customFormat="1" ht="15" hidden="1" customHeight="1" x14ac:dyDescent="0.2">
      <c r="B338" s="425" t="s">
        <v>482</v>
      </c>
      <c r="C338" s="424" t="s">
        <v>1113</v>
      </c>
      <c r="D338" s="422" t="s">
        <v>705</v>
      </c>
      <c r="E338" s="422" t="s">
        <v>450</v>
      </c>
      <c r="F338" s="420"/>
      <c r="G338" s="420"/>
      <c r="H338" s="507">
        <v>2018</v>
      </c>
      <c r="I338" s="439"/>
      <c r="J338" s="439" t="s">
        <v>160</v>
      </c>
      <c r="K338" s="439" t="s">
        <v>1106</v>
      </c>
      <c r="L338" s="824"/>
      <c r="M338" s="825"/>
      <c r="N338" s="792"/>
      <c r="O338" s="829"/>
      <c r="P338" s="832"/>
      <c r="Q338" s="835"/>
      <c r="R338" s="829"/>
      <c r="S338" s="416" t="s">
        <v>168</v>
      </c>
      <c r="T338" s="432"/>
      <c r="U338" s="416" t="s">
        <v>167</v>
      </c>
      <c r="V338" s="427"/>
      <c r="W338" s="816"/>
      <c r="X338" s="817"/>
      <c r="Y338" s="416" t="s">
        <v>166</v>
      </c>
      <c r="Z338" s="426">
        <f>IF(Z336="",Z337-Z335,Z337-Z336)</f>
        <v>0</v>
      </c>
      <c r="AA338" s="416" t="s">
        <v>166</v>
      </c>
      <c r="AB338" s="426">
        <f>IF(AB336="",AB337-AB335,AB337-AB336)</f>
        <v>0</v>
      </c>
      <c r="AC338" s="416" t="s">
        <v>166</v>
      </c>
      <c r="AD338" s="426">
        <f>IF(AD336="",AD337-AD335,AD337-AD336)</f>
        <v>0</v>
      </c>
      <c r="AE338" s="416" t="s">
        <v>166</v>
      </c>
      <c r="AF338" s="426">
        <f>IF(AF336="",AF337-AF335,AF337-AF336)</f>
        <v>0</v>
      </c>
      <c r="AG338" s="416" t="s">
        <v>166</v>
      </c>
      <c r="AH338" s="426">
        <f>IF(AH336="",AH337-AH335,AH337-AH336)</f>
        <v>0</v>
      </c>
      <c r="AI338" s="816"/>
      <c r="AJ338" s="817"/>
      <c r="AK338" s="924"/>
      <c r="AL338" s="924"/>
      <c r="AM338" s="924"/>
      <c r="AN338" s="924"/>
      <c r="AO338" s="924"/>
      <c r="AP338" s="792"/>
    </row>
    <row r="339" spans="2:42" s="404" customFormat="1" ht="15" hidden="1" customHeight="1" x14ac:dyDescent="0.2">
      <c r="B339" s="425" t="s">
        <v>482</v>
      </c>
      <c r="C339" s="424" t="s">
        <v>1113</v>
      </c>
      <c r="D339" s="422" t="s">
        <v>705</v>
      </c>
      <c r="E339" s="422" t="s">
        <v>450</v>
      </c>
      <c r="F339" s="420"/>
      <c r="G339" s="420"/>
      <c r="H339" s="507">
        <v>2018</v>
      </c>
      <c r="I339" s="439"/>
      <c r="J339" s="439" t="s">
        <v>160</v>
      </c>
      <c r="K339" s="417" t="s">
        <v>1106</v>
      </c>
      <c r="L339" s="824"/>
      <c r="M339" s="825"/>
      <c r="N339" s="792"/>
      <c r="O339" s="829"/>
      <c r="P339" s="832"/>
      <c r="Q339" s="835"/>
      <c r="R339" s="829"/>
      <c r="S339" s="416" t="s">
        <v>165</v>
      </c>
      <c r="T339" s="415"/>
      <c r="U339" s="416" t="s">
        <v>164</v>
      </c>
      <c r="V339" s="415"/>
      <c r="W339" s="816"/>
      <c r="X339" s="817"/>
      <c r="Y339" s="816"/>
      <c r="Z339" s="817"/>
      <c r="AA339" s="816"/>
      <c r="AB339" s="817"/>
      <c r="AC339" s="816"/>
      <c r="AD339" s="817"/>
      <c r="AE339" s="816"/>
      <c r="AF339" s="817"/>
      <c r="AG339" s="816"/>
      <c r="AH339" s="817"/>
      <c r="AI339" s="816"/>
      <c r="AJ339" s="817"/>
      <c r="AK339" s="924"/>
      <c r="AL339" s="924"/>
      <c r="AM339" s="924"/>
      <c r="AN339" s="924"/>
      <c r="AO339" s="924"/>
      <c r="AP339" s="792"/>
    </row>
    <row r="340" spans="2:42" s="404" customFormat="1" ht="15" hidden="1" customHeight="1" thickBot="1" x14ac:dyDescent="0.25">
      <c r="B340" s="414" t="s">
        <v>482</v>
      </c>
      <c r="C340" s="413" t="s">
        <v>1113</v>
      </c>
      <c r="D340" s="411" t="s">
        <v>705</v>
      </c>
      <c r="E340" s="411" t="s">
        <v>450</v>
      </c>
      <c r="F340" s="409"/>
      <c r="G340" s="409"/>
      <c r="H340" s="408">
        <v>2018</v>
      </c>
      <c r="I340" s="407"/>
      <c r="J340" s="407" t="s">
        <v>160</v>
      </c>
      <c r="K340" s="524" t="s">
        <v>1106</v>
      </c>
      <c r="L340" s="826"/>
      <c r="M340" s="827"/>
      <c r="N340" s="793"/>
      <c r="O340" s="830"/>
      <c r="P340" s="833"/>
      <c r="Q340" s="836"/>
      <c r="R340" s="830"/>
      <c r="S340" s="406" t="s">
        <v>158</v>
      </c>
      <c r="T340" s="451"/>
      <c r="U340" s="820"/>
      <c r="V340" s="821"/>
      <c r="W340" s="818"/>
      <c r="X340" s="819"/>
      <c r="Y340" s="818"/>
      <c r="Z340" s="819"/>
      <c r="AA340" s="818"/>
      <c r="AB340" s="819"/>
      <c r="AC340" s="818"/>
      <c r="AD340" s="819"/>
      <c r="AE340" s="818"/>
      <c r="AF340" s="819"/>
      <c r="AG340" s="818"/>
      <c r="AH340" s="819"/>
      <c r="AI340" s="818"/>
      <c r="AJ340" s="819"/>
      <c r="AK340" s="925"/>
      <c r="AL340" s="925"/>
      <c r="AM340" s="925"/>
      <c r="AN340" s="925"/>
      <c r="AO340" s="925"/>
      <c r="AP340" s="793"/>
    </row>
    <row r="341" spans="2:42" s="404" customFormat="1" ht="12.75" hidden="1" customHeight="1" thickTop="1" x14ac:dyDescent="0.2">
      <c r="B341" s="445" t="s">
        <v>482</v>
      </c>
      <c r="C341" s="444" t="s">
        <v>980</v>
      </c>
      <c r="D341" s="422" t="s">
        <v>705</v>
      </c>
      <c r="E341" s="442" t="s">
        <v>450</v>
      </c>
      <c r="F341" s="440"/>
      <c r="G341" s="440"/>
      <c r="H341" s="507">
        <v>2018</v>
      </c>
      <c r="I341" s="439"/>
      <c r="J341" s="439" t="s">
        <v>160</v>
      </c>
      <c r="K341" s="439" t="s">
        <v>1106</v>
      </c>
      <c r="L341" s="822" t="s">
        <v>1112</v>
      </c>
      <c r="M341" s="823"/>
      <c r="N341" s="791" t="s">
        <v>642</v>
      </c>
      <c r="O341" s="828" t="s">
        <v>1111</v>
      </c>
      <c r="P341" s="831"/>
      <c r="Q341" s="834"/>
      <c r="R341" s="828" t="s">
        <v>193</v>
      </c>
      <c r="S341" s="434" t="s">
        <v>184</v>
      </c>
      <c r="T341" s="438">
        <v>62000</v>
      </c>
      <c r="U341" s="434" t="s">
        <v>183</v>
      </c>
      <c r="V341" s="437"/>
      <c r="W341" s="434" t="s">
        <v>182</v>
      </c>
      <c r="X341" s="436">
        <f>T341</f>
        <v>62000</v>
      </c>
      <c r="Y341" s="434" t="s">
        <v>181</v>
      </c>
      <c r="Z341" s="435"/>
      <c r="AA341" s="434" t="s">
        <v>181</v>
      </c>
      <c r="AB341" s="435"/>
      <c r="AC341" s="434" t="s">
        <v>181</v>
      </c>
      <c r="AD341" s="435"/>
      <c r="AE341" s="434" t="s">
        <v>181</v>
      </c>
      <c r="AF341" s="435"/>
      <c r="AG341" s="434" t="s">
        <v>181</v>
      </c>
      <c r="AH341" s="435"/>
      <c r="AI341" s="434" t="s">
        <v>180</v>
      </c>
      <c r="AJ341" s="433"/>
      <c r="AK341" s="923" t="s">
        <v>240</v>
      </c>
      <c r="AL341" s="923" t="s">
        <v>240</v>
      </c>
      <c r="AM341" s="923" t="s">
        <v>240</v>
      </c>
      <c r="AN341" s="923" t="s">
        <v>240</v>
      </c>
      <c r="AO341" s="923" t="s">
        <v>240</v>
      </c>
      <c r="AP341" s="791" t="s">
        <v>240</v>
      </c>
    </row>
    <row r="342" spans="2:42" s="404" customFormat="1" ht="15" hidden="1" customHeight="1" x14ac:dyDescent="0.2">
      <c r="B342" s="425" t="s">
        <v>482</v>
      </c>
      <c r="C342" s="424" t="s">
        <v>980</v>
      </c>
      <c r="D342" s="422" t="s">
        <v>705</v>
      </c>
      <c r="E342" s="422" t="s">
        <v>450</v>
      </c>
      <c r="F342" s="420"/>
      <c r="G342" s="420"/>
      <c r="H342" s="507">
        <v>2018</v>
      </c>
      <c r="I342" s="439"/>
      <c r="J342" s="439" t="s">
        <v>160</v>
      </c>
      <c r="K342" s="439" t="s">
        <v>1106</v>
      </c>
      <c r="L342" s="824"/>
      <c r="M342" s="825"/>
      <c r="N342" s="792"/>
      <c r="O342" s="829"/>
      <c r="P342" s="832"/>
      <c r="Q342" s="835"/>
      <c r="R342" s="829"/>
      <c r="S342" s="416" t="s">
        <v>179</v>
      </c>
      <c r="T342" s="432"/>
      <c r="U342" s="416" t="s">
        <v>177</v>
      </c>
      <c r="V342" s="415">
        <f>V341+V344</f>
        <v>0</v>
      </c>
      <c r="W342" s="416" t="s">
        <v>176</v>
      </c>
      <c r="X342" s="428">
        <f>X341</f>
        <v>62000</v>
      </c>
      <c r="Y342" s="416" t="s">
        <v>175</v>
      </c>
      <c r="Z342" s="426"/>
      <c r="AA342" s="416" t="s">
        <v>175</v>
      </c>
      <c r="AB342" s="426"/>
      <c r="AC342" s="416" t="s">
        <v>175</v>
      </c>
      <c r="AD342" s="426"/>
      <c r="AE342" s="416" t="s">
        <v>175</v>
      </c>
      <c r="AF342" s="426"/>
      <c r="AG342" s="416" t="s">
        <v>175</v>
      </c>
      <c r="AH342" s="426"/>
      <c r="AI342" s="416" t="s">
        <v>174</v>
      </c>
      <c r="AJ342" s="430"/>
      <c r="AK342" s="924"/>
      <c r="AL342" s="924"/>
      <c r="AM342" s="924"/>
      <c r="AN342" s="924"/>
      <c r="AO342" s="924"/>
      <c r="AP342" s="792"/>
    </row>
    <row r="343" spans="2:42" s="404" customFormat="1" ht="13.5" hidden="1" thickTop="1" x14ac:dyDescent="0.2">
      <c r="B343" s="425" t="s">
        <v>482</v>
      </c>
      <c r="C343" s="424" t="s">
        <v>980</v>
      </c>
      <c r="D343" s="422" t="s">
        <v>705</v>
      </c>
      <c r="E343" s="422" t="s">
        <v>450</v>
      </c>
      <c r="F343" s="420"/>
      <c r="G343" s="420">
        <v>0</v>
      </c>
      <c r="H343" s="507">
        <v>2018</v>
      </c>
      <c r="I343" s="439"/>
      <c r="J343" s="439" t="s">
        <v>160</v>
      </c>
      <c r="K343" s="439" t="s">
        <v>1106</v>
      </c>
      <c r="L343" s="824"/>
      <c r="M343" s="825"/>
      <c r="N343" s="792"/>
      <c r="O343" s="829"/>
      <c r="P343" s="832"/>
      <c r="Q343" s="835"/>
      <c r="R343" s="829"/>
      <c r="S343" s="416" t="s">
        <v>173</v>
      </c>
      <c r="T343" s="429"/>
      <c r="U343" s="416" t="s">
        <v>171</v>
      </c>
      <c r="V343" s="427"/>
      <c r="W343" s="416" t="s">
        <v>170</v>
      </c>
      <c r="X343" s="428"/>
      <c r="Y343" s="416" t="s">
        <v>169</v>
      </c>
      <c r="Z343" s="426"/>
      <c r="AA343" s="416" t="s">
        <v>169</v>
      </c>
      <c r="AB343" s="426"/>
      <c r="AC343" s="416" t="s">
        <v>169</v>
      </c>
      <c r="AD343" s="426"/>
      <c r="AE343" s="416" t="s">
        <v>169</v>
      </c>
      <c r="AF343" s="426"/>
      <c r="AG343" s="416" t="s">
        <v>169</v>
      </c>
      <c r="AH343" s="426"/>
      <c r="AI343" s="816"/>
      <c r="AJ343" s="817"/>
      <c r="AK343" s="924"/>
      <c r="AL343" s="924"/>
      <c r="AM343" s="924"/>
      <c r="AN343" s="924"/>
      <c r="AO343" s="924"/>
      <c r="AP343" s="792"/>
    </row>
    <row r="344" spans="2:42" s="404" customFormat="1" ht="15" hidden="1" customHeight="1" x14ac:dyDescent="0.2">
      <c r="B344" s="425" t="s">
        <v>482</v>
      </c>
      <c r="C344" s="424" t="s">
        <v>980</v>
      </c>
      <c r="D344" s="422" t="s">
        <v>705</v>
      </c>
      <c r="E344" s="422" t="s">
        <v>450</v>
      </c>
      <c r="F344" s="420"/>
      <c r="G344" s="420"/>
      <c r="H344" s="507">
        <v>2018</v>
      </c>
      <c r="I344" s="439"/>
      <c r="J344" s="439" t="s">
        <v>160</v>
      </c>
      <c r="K344" s="439" t="s">
        <v>1106</v>
      </c>
      <c r="L344" s="824"/>
      <c r="M344" s="825"/>
      <c r="N344" s="792"/>
      <c r="O344" s="829"/>
      <c r="P344" s="832"/>
      <c r="Q344" s="835"/>
      <c r="R344" s="829"/>
      <c r="S344" s="416" t="s">
        <v>168</v>
      </c>
      <c r="T344" s="432"/>
      <c r="U344" s="416" t="s">
        <v>167</v>
      </c>
      <c r="V344" s="427"/>
      <c r="W344" s="816"/>
      <c r="X344" s="817"/>
      <c r="Y344" s="416" t="s">
        <v>166</v>
      </c>
      <c r="Z344" s="426">
        <f>IF(Z342="",Z343-Z341,Z343-Z342)</f>
        <v>0</v>
      </c>
      <c r="AA344" s="416" t="s">
        <v>166</v>
      </c>
      <c r="AB344" s="426">
        <f>IF(AB342="",AB343-AB341,AB343-AB342)</f>
        <v>0</v>
      </c>
      <c r="AC344" s="416" t="s">
        <v>166</v>
      </c>
      <c r="AD344" s="426">
        <f>IF(AD342="",AD343-AD341,AD343-AD342)</f>
        <v>0</v>
      </c>
      <c r="AE344" s="416" t="s">
        <v>166</v>
      </c>
      <c r="AF344" s="426">
        <f>IF(AF342="",AF343-AF341,AF343-AF342)</f>
        <v>0</v>
      </c>
      <c r="AG344" s="416" t="s">
        <v>166</v>
      </c>
      <c r="AH344" s="426">
        <f>IF(AH342="",AH343-AH341,AH343-AH342)</f>
        <v>0</v>
      </c>
      <c r="AI344" s="816"/>
      <c r="AJ344" s="817"/>
      <c r="AK344" s="924"/>
      <c r="AL344" s="924"/>
      <c r="AM344" s="924"/>
      <c r="AN344" s="924"/>
      <c r="AO344" s="924"/>
      <c r="AP344" s="792"/>
    </row>
    <row r="345" spans="2:42" s="404" customFormat="1" ht="15" hidden="1" customHeight="1" x14ac:dyDescent="0.2">
      <c r="B345" s="425" t="s">
        <v>482</v>
      </c>
      <c r="C345" s="424" t="s">
        <v>980</v>
      </c>
      <c r="D345" s="422" t="s">
        <v>705</v>
      </c>
      <c r="E345" s="422" t="s">
        <v>450</v>
      </c>
      <c r="F345" s="420"/>
      <c r="G345" s="420"/>
      <c r="H345" s="507">
        <v>2018</v>
      </c>
      <c r="I345" s="439"/>
      <c r="J345" s="439" t="s">
        <v>160</v>
      </c>
      <c r="K345" s="417" t="s">
        <v>1106</v>
      </c>
      <c r="L345" s="824"/>
      <c r="M345" s="825"/>
      <c r="N345" s="792"/>
      <c r="O345" s="829"/>
      <c r="P345" s="832"/>
      <c r="Q345" s="835"/>
      <c r="R345" s="829"/>
      <c r="S345" s="416" t="s">
        <v>165</v>
      </c>
      <c r="T345" s="415"/>
      <c r="U345" s="416" t="s">
        <v>164</v>
      </c>
      <c r="V345" s="415"/>
      <c r="W345" s="816"/>
      <c r="X345" s="817"/>
      <c r="Y345" s="816"/>
      <c r="Z345" s="817"/>
      <c r="AA345" s="816"/>
      <c r="AB345" s="817"/>
      <c r="AC345" s="816"/>
      <c r="AD345" s="817"/>
      <c r="AE345" s="816"/>
      <c r="AF345" s="817"/>
      <c r="AG345" s="816"/>
      <c r="AH345" s="817"/>
      <c r="AI345" s="816"/>
      <c r="AJ345" s="817"/>
      <c r="AK345" s="924"/>
      <c r="AL345" s="924"/>
      <c r="AM345" s="924"/>
      <c r="AN345" s="924"/>
      <c r="AO345" s="924"/>
      <c r="AP345" s="792"/>
    </row>
    <row r="346" spans="2:42" s="404" customFormat="1" ht="15" hidden="1" customHeight="1" thickBot="1" x14ac:dyDescent="0.25">
      <c r="B346" s="414" t="s">
        <v>482</v>
      </c>
      <c r="C346" s="413" t="s">
        <v>980</v>
      </c>
      <c r="D346" s="411" t="s">
        <v>705</v>
      </c>
      <c r="E346" s="411" t="s">
        <v>450</v>
      </c>
      <c r="F346" s="409"/>
      <c r="G346" s="409"/>
      <c r="H346" s="408">
        <v>2018</v>
      </c>
      <c r="I346" s="407"/>
      <c r="J346" s="407" t="s">
        <v>160</v>
      </c>
      <c r="K346" s="524" t="s">
        <v>1106</v>
      </c>
      <c r="L346" s="826"/>
      <c r="M346" s="827"/>
      <c r="N346" s="793"/>
      <c r="O346" s="830"/>
      <c r="P346" s="833"/>
      <c r="Q346" s="836"/>
      <c r="R346" s="830"/>
      <c r="S346" s="406" t="s">
        <v>158</v>
      </c>
      <c r="T346" s="451"/>
      <c r="U346" s="820"/>
      <c r="V346" s="821"/>
      <c r="W346" s="818"/>
      <c r="X346" s="819"/>
      <c r="Y346" s="818"/>
      <c r="Z346" s="819"/>
      <c r="AA346" s="818"/>
      <c r="AB346" s="819"/>
      <c r="AC346" s="818"/>
      <c r="AD346" s="819"/>
      <c r="AE346" s="818"/>
      <c r="AF346" s="819"/>
      <c r="AG346" s="818"/>
      <c r="AH346" s="819"/>
      <c r="AI346" s="818"/>
      <c r="AJ346" s="819"/>
      <c r="AK346" s="925"/>
      <c r="AL346" s="925"/>
      <c r="AM346" s="925"/>
      <c r="AN346" s="925"/>
      <c r="AO346" s="925"/>
      <c r="AP346" s="793"/>
    </row>
    <row r="347" spans="2:42" s="404" customFormat="1" ht="12.75" hidden="1" customHeight="1" thickTop="1" x14ac:dyDescent="0.2">
      <c r="B347" s="445" t="s">
        <v>723</v>
      </c>
      <c r="C347" s="444" t="s">
        <v>1107</v>
      </c>
      <c r="D347" s="422" t="s">
        <v>705</v>
      </c>
      <c r="E347" s="442" t="s">
        <v>1956</v>
      </c>
      <c r="F347" s="440"/>
      <c r="G347" s="440"/>
      <c r="H347" s="507">
        <v>2018</v>
      </c>
      <c r="I347" s="439"/>
      <c r="J347" s="439" t="s">
        <v>160</v>
      </c>
      <c r="K347" s="439" t="s">
        <v>1106</v>
      </c>
      <c r="L347" s="822" t="s">
        <v>1110</v>
      </c>
      <c r="M347" s="823"/>
      <c r="N347" s="791" t="s">
        <v>642</v>
      </c>
      <c r="O347" s="828" t="s">
        <v>186</v>
      </c>
      <c r="P347" s="831"/>
      <c r="Q347" s="834"/>
      <c r="R347" s="828" t="s">
        <v>193</v>
      </c>
      <c r="S347" s="434" t="s">
        <v>184</v>
      </c>
      <c r="T347" s="438">
        <v>1125000</v>
      </c>
      <c r="U347" s="434" t="s">
        <v>183</v>
      </c>
      <c r="V347" s="437"/>
      <c r="W347" s="434" t="s">
        <v>182</v>
      </c>
      <c r="X347" s="436">
        <f>T347</f>
        <v>1125000</v>
      </c>
      <c r="Y347" s="434" t="s">
        <v>181</v>
      </c>
      <c r="Z347" s="435"/>
      <c r="AA347" s="434" t="s">
        <v>181</v>
      </c>
      <c r="AB347" s="435"/>
      <c r="AC347" s="434" t="s">
        <v>181</v>
      </c>
      <c r="AD347" s="435"/>
      <c r="AE347" s="434" t="s">
        <v>181</v>
      </c>
      <c r="AF347" s="435"/>
      <c r="AG347" s="434" t="s">
        <v>181</v>
      </c>
      <c r="AH347" s="435"/>
      <c r="AI347" s="434" t="s">
        <v>180</v>
      </c>
      <c r="AJ347" s="433"/>
      <c r="AK347" s="923" t="s">
        <v>1109</v>
      </c>
      <c r="AL347" s="923" t="s">
        <v>1109</v>
      </c>
      <c r="AM347" s="923" t="s">
        <v>1108</v>
      </c>
      <c r="AN347" s="923" t="s">
        <v>1108</v>
      </c>
      <c r="AO347" s="923" t="s">
        <v>1108</v>
      </c>
      <c r="AP347" s="791" t="s">
        <v>1108</v>
      </c>
    </row>
    <row r="348" spans="2:42" s="404" customFormat="1" ht="15" hidden="1" customHeight="1" x14ac:dyDescent="0.2">
      <c r="B348" s="425" t="s">
        <v>723</v>
      </c>
      <c r="C348" s="424" t="s">
        <v>1107</v>
      </c>
      <c r="D348" s="422" t="s">
        <v>705</v>
      </c>
      <c r="E348" s="422" t="s">
        <v>1956</v>
      </c>
      <c r="F348" s="420"/>
      <c r="G348" s="420"/>
      <c r="H348" s="507">
        <v>2018</v>
      </c>
      <c r="I348" s="439"/>
      <c r="J348" s="439" t="s">
        <v>160</v>
      </c>
      <c r="K348" s="439" t="s">
        <v>1106</v>
      </c>
      <c r="L348" s="824"/>
      <c r="M348" s="825"/>
      <c r="N348" s="792"/>
      <c r="O348" s="829"/>
      <c r="P348" s="832"/>
      <c r="Q348" s="835"/>
      <c r="R348" s="829"/>
      <c r="S348" s="416" t="s">
        <v>179</v>
      </c>
      <c r="T348" s="432"/>
      <c r="U348" s="416" t="s">
        <v>177</v>
      </c>
      <c r="V348" s="415">
        <f>V347+V350</f>
        <v>0</v>
      </c>
      <c r="W348" s="416" t="s">
        <v>176</v>
      </c>
      <c r="X348" s="428">
        <f>X347</f>
        <v>1125000</v>
      </c>
      <c r="Y348" s="416" t="s">
        <v>175</v>
      </c>
      <c r="Z348" s="426"/>
      <c r="AA348" s="416" t="s">
        <v>175</v>
      </c>
      <c r="AB348" s="426"/>
      <c r="AC348" s="416" t="s">
        <v>175</v>
      </c>
      <c r="AD348" s="426"/>
      <c r="AE348" s="416" t="s">
        <v>175</v>
      </c>
      <c r="AF348" s="426"/>
      <c r="AG348" s="416" t="s">
        <v>175</v>
      </c>
      <c r="AH348" s="426"/>
      <c r="AI348" s="416" t="s">
        <v>174</v>
      </c>
      <c r="AJ348" s="430"/>
      <c r="AK348" s="924"/>
      <c r="AL348" s="924"/>
      <c r="AM348" s="924"/>
      <c r="AN348" s="924"/>
      <c r="AO348" s="924"/>
      <c r="AP348" s="792"/>
    </row>
    <row r="349" spans="2:42" s="404" customFormat="1" ht="13.5" hidden="1" thickTop="1" x14ac:dyDescent="0.2">
      <c r="B349" s="425" t="s">
        <v>723</v>
      </c>
      <c r="C349" s="424" t="s">
        <v>1107</v>
      </c>
      <c r="D349" s="422" t="s">
        <v>705</v>
      </c>
      <c r="E349" s="422" t="s">
        <v>1956</v>
      </c>
      <c r="F349" s="420"/>
      <c r="G349" s="420"/>
      <c r="H349" s="507">
        <v>2018</v>
      </c>
      <c r="I349" s="439"/>
      <c r="J349" s="439" t="s">
        <v>160</v>
      </c>
      <c r="K349" s="439" t="s">
        <v>1106</v>
      </c>
      <c r="L349" s="824"/>
      <c r="M349" s="825"/>
      <c r="N349" s="792"/>
      <c r="O349" s="829"/>
      <c r="P349" s="832"/>
      <c r="Q349" s="835"/>
      <c r="R349" s="829"/>
      <c r="S349" s="416" t="s">
        <v>173</v>
      </c>
      <c r="T349" s="429" t="s">
        <v>192</v>
      </c>
      <c r="U349" s="416" t="s">
        <v>171</v>
      </c>
      <c r="V349" s="427"/>
      <c r="W349" s="416" t="s">
        <v>170</v>
      </c>
      <c r="X349" s="428"/>
      <c r="Y349" s="416" t="s">
        <v>169</v>
      </c>
      <c r="Z349" s="426"/>
      <c r="AA349" s="416" t="s">
        <v>169</v>
      </c>
      <c r="AB349" s="426"/>
      <c r="AC349" s="416" t="s">
        <v>169</v>
      </c>
      <c r="AD349" s="426"/>
      <c r="AE349" s="416" t="s">
        <v>169</v>
      </c>
      <c r="AF349" s="426"/>
      <c r="AG349" s="416" t="s">
        <v>169</v>
      </c>
      <c r="AH349" s="426"/>
      <c r="AI349" s="816"/>
      <c r="AJ349" s="817"/>
      <c r="AK349" s="924"/>
      <c r="AL349" s="924"/>
      <c r="AM349" s="924"/>
      <c r="AN349" s="924"/>
      <c r="AO349" s="924"/>
      <c r="AP349" s="792"/>
    </row>
    <row r="350" spans="2:42" s="404" customFormat="1" ht="15" hidden="1" customHeight="1" x14ac:dyDescent="0.2">
      <c r="B350" s="425" t="s">
        <v>723</v>
      </c>
      <c r="C350" s="424" t="s">
        <v>1107</v>
      </c>
      <c r="D350" s="422" t="s">
        <v>705</v>
      </c>
      <c r="E350" s="422" t="s">
        <v>1956</v>
      </c>
      <c r="F350" s="420"/>
      <c r="G350" s="420"/>
      <c r="H350" s="507">
        <v>2018</v>
      </c>
      <c r="I350" s="439"/>
      <c r="J350" s="439" t="s">
        <v>160</v>
      </c>
      <c r="K350" s="439" t="s">
        <v>1106</v>
      </c>
      <c r="L350" s="824"/>
      <c r="M350" s="825"/>
      <c r="N350" s="792"/>
      <c r="O350" s="829"/>
      <c r="P350" s="832"/>
      <c r="Q350" s="835"/>
      <c r="R350" s="829"/>
      <c r="S350" s="416" t="s">
        <v>168</v>
      </c>
      <c r="T350" s="432"/>
      <c r="U350" s="416" t="s">
        <v>167</v>
      </c>
      <c r="V350" s="427"/>
      <c r="W350" s="816"/>
      <c r="X350" s="817"/>
      <c r="Y350" s="416" t="s">
        <v>166</v>
      </c>
      <c r="Z350" s="426">
        <f>IF(Z348="",Z349-Z347,Z349-Z348)</f>
        <v>0</v>
      </c>
      <c r="AA350" s="416" t="s">
        <v>166</v>
      </c>
      <c r="AB350" s="426">
        <f>IF(AB348="",AB349-AB347,AB349-AB348)</f>
        <v>0</v>
      </c>
      <c r="AC350" s="416" t="s">
        <v>166</v>
      </c>
      <c r="AD350" s="426">
        <f>IF(AD348="",AD349-AD347,AD349-AD348)</f>
        <v>0</v>
      </c>
      <c r="AE350" s="416" t="s">
        <v>166</v>
      </c>
      <c r="AF350" s="426">
        <f>IF(AF348="",AF349-AF347,AF349-AF348)</f>
        <v>0</v>
      </c>
      <c r="AG350" s="416" t="s">
        <v>166</v>
      </c>
      <c r="AH350" s="426">
        <f>IF(AH348="",AH349-AH347,AH349-AH348)</f>
        <v>0</v>
      </c>
      <c r="AI350" s="816"/>
      <c r="AJ350" s="817"/>
      <c r="AK350" s="924"/>
      <c r="AL350" s="924"/>
      <c r="AM350" s="924"/>
      <c r="AN350" s="924"/>
      <c r="AO350" s="924"/>
      <c r="AP350" s="792"/>
    </row>
    <row r="351" spans="2:42" s="404" customFormat="1" ht="15" hidden="1" customHeight="1" x14ac:dyDescent="0.2">
      <c r="B351" s="425" t="s">
        <v>723</v>
      </c>
      <c r="C351" s="424" t="s">
        <v>1107</v>
      </c>
      <c r="D351" s="520" t="s">
        <v>705</v>
      </c>
      <c r="E351" s="422" t="s">
        <v>1956</v>
      </c>
      <c r="F351" s="420"/>
      <c r="G351" s="420"/>
      <c r="H351" s="507">
        <v>2018</v>
      </c>
      <c r="I351" s="439"/>
      <c r="J351" s="439" t="s">
        <v>160</v>
      </c>
      <c r="K351" s="417" t="s">
        <v>1106</v>
      </c>
      <c r="L351" s="824"/>
      <c r="M351" s="825"/>
      <c r="N351" s="792"/>
      <c r="O351" s="829"/>
      <c r="P351" s="832"/>
      <c r="Q351" s="835"/>
      <c r="R351" s="829"/>
      <c r="S351" s="416" t="s">
        <v>165</v>
      </c>
      <c r="T351" s="415"/>
      <c r="U351" s="416" t="s">
        <v>164</v>
      </c>
      <c r="V351" s="415"/>
      <c r="W351" s="816"/>
      <c r="X351" s="817"/>
      <c r="Y351" s="816"/>
      <c r="Z351" s="817"/>
      <c r="AA351" s="816"/>
      <c r="AB351" s="817"/>
      <c r="AC351" s="816"/>
      <c r="AD351" s="817"/>
      <c r="AE351" s="816"/>
      <c r="AF351" s="817"/>
      <c r="AG351" s="816"/>
      <c r="AH351" s="817"/>
      <c r="AI351" s="816"/>
      <c r="AJ351" s="817"/>
      <c r="AK351" s="924"/>
      <c r="AL351" s="924"/>
      <c r="AM351" s="924"/>
      <c r="AN351" s="924"/>
      <c r="AO351" s="924"/>
      <c r="AP351" s="792"/>
    </row>
    <row r="352" spans="2:42" s="404" customFormat="1" ht="15" hidden="1" customHeight="1" thickBot="1" x14ac:dyDescent="0.25">
      <c r="B352" s="414" t="s">
        <v>723</v>
      </c>
      <c r="C352" s="413" t="s">
        <v>1107</v>
      </c>
      <c r="D352" s="519" t="s">
        <v>705</v>
      </c>
      <c r="E352" s="411" t="s">
        <v>1956</v>
      </c>
      <c r="F352" s="409"/>
      <c r="G352" s="409"/>
      <c r="H352" s="408">
        <v>2018</v>
      </c>
      <c r="I352" s="407"/>
      <c r="J352" s="407" t="s">
        <v>160</v>
      </c>
      <c r="K352" s="524" t="s">
        <v>1106</v>
      </c>
      <c r="L352" s="826"/>
      <c r="M352" s="827"/>
      <c r="N352" s="793"/>
      <c r="O352" s="830"/>
      <c r="P352" s="833"/>
      <c r="Q352" s="836"/>
      <c r="R352" s="830"/>
      <c r="S352" s="406" t="s">
        <v>158</v>
      </c>
      <c r="T352" s="451"/>
      <c r="U352" s="820"/>
      <c r="V352" s="821"/>
      <c r="W352" s="818"/>
      <c r="X352" s="819"/>
      <c r="Y352" s="818"/>
      <c r="Z352" s="819"/>
      <c r="AA352" s="818"/>
      <c r="AB352" s="819"/>
      <c r="AC352" s="818"/>
      <c r="AD352" s="819"/>
      <c r="AE352" s="818"/>
      <c r="AF352" s="819"/>
      <c r="AG352" s="818"/>
      <c r="AH352" s="819"/>
      <c r="AI352" s="818"/>
      <c r="AJ352" s="819"/>
      <c r="AK352" s="925"/>
      <c r="AL352" s="925"/>
      <c r="AM352" s="925"/>
      <c r="AN352" s="925"/>
      <c r="AO352" s="925"/>
      <c r="AP352" s="793"/>
    </row>
    <row r="353" spans="1:43" s="597" customFormat="1" ht="12.75" hidden="1" customHeight="1" thickTop="1" x14ac:dyDescent="0.2">
      <c r="B353" s="598" t="s">
        <v>310</v>
      </c>
      <c r="C353" s="599" t="s">
        <v>525</v>
      </c>
      <c r="D353" s="636" t="s">
        <v>705</v>
      </c>
      <c r="E353" s="601" t="s">
        <v>110</v>
      </c>
      <c r="F353" s="602"/>
      <c r="G353" s="602"/>
      <c r="H353" s="603">
        <v>2018</v>
      </c>
      <c r="I353" s="604"/>
      <c r="J353" s="604" t="s">
        <v>160</v>
      </c>
      <c r="K353" s="604" t="s">
        <v>1106</v>
      </c>
      <c r="L353" s="794" t="s">
        <v>650</v>
      </c>
      <c r="M353" s="795"/>
      <c r="N353" s="800" t="s">
        <v>642</v>
      </c>
      <c r="O353" s="803" t="s">
        <v>186</v>
      </c>
      <c r="P353" s="806"/>
      <c r="Q353" s="809"/>
      <c r="R353" s="803" t="s">
        <v>193</v>
      </c>
      <c r="S353" s="605" t="s">
        <v>184</v>
      </c>
      <c r="T353" s="606">
        <v>1125000</v>
      </c>
      <c r="U353" s="605" t="s">
        <v>183</v>
      </c>
      <c r="V353" s="631"/>
      <c r="W353" s="605" t="s">
        <v>182</v>
      </c>
      <c r="X353" s="608">
        <f>T353</f>
        <v>1125000</v>
      </c>
      <c r="Y353" s="605" t="s">
        <v>181</v>
      </c>
      <c r="Z353" s="609"/>
      <c r="AA353" s="605" t="s">
        <v>181</v>
      </c>
      <c r="AB353" s="609"/>
      <c r="AC353" s="605" t="s">
        <v>181</v>
      </c>
      <c r="AD353" s="609"/>
      <c r="AE353" s="632" t="s">
        <v>181</v>
      </c>
      <c r="AF353" s="633"/>
      <c r="AG353" s="434" t="s">
        <v>181</v>
      </c>
      <c r="AH353" s="435"/>
      <c r="AI353" s="434" t="s">
        <v>180</v>
      </c>
      <c r="AJ353" s="433"/>
      <c r="AK353" s="923" t="s">
        <v>1109</v>
      </c>
      <c r="AL353" s="923" t="s">
        <v>1109</v>
      </c>
      <c r="AM353" s="923" t="s">
        <v>1108</v>
      </c>
      <c r="AN353" s="923" t="s">
        <v>1108</v>
      </c>
      <c r="AO353" s="923" t="s">
        <v>1108</v>
      </c>
      <c r="AP353" s="791" t="s">
        <v>2180</v>
      </c>
      <c r="AQ353" s="724"/>
    </row>
    <row r="354" spans="1:43" s="597" customFormat="1" ht="15" hidden="1" customHeight="1" x14ac:dyDescent="0.2">
      <c r="B354" s="611" t="s">
        <v>310</v>
      </c>
      <c r="C354" s="612" t="s">
        <v>525</v>
      </c>
      <c r="D354" s="636" t="s">
        <v>705</v>
      </c>
      <c r="E354" s="600" t="s">
        <v>110</v>
      </c>
      <c r="F354" s="613"/>
      <c r="G354" s="613"/>
      <c r="H354" s="603">
        <v>2018</v>
      </c>
      <c r="I354" s="604"/>
      <c r="J354" s="604" t="s">
        <v>160</v>
      </c>
      <c r="K354" s="604" t="s">
        <v>1106</v>
      </c>
      <c r="L354" s="796"/>
      <c r="M354" s="797"/>
      <c r="N354" s="801"/>
      <c r="O354" s="804"/>
      <c r="P354" s="807"/>
      <c r="Q354" s="810"/>
      <c r="R354" s="804"/>
      <c r="S354" s="615" t="s">
        <v>179</v>
      </c>
      <c r="T354" s="616"/>
      <c r="U354" s="615" t="s">
        <v>177</v>
      </c>
      <c r="V354" s="617">
        <f>V353+V356</f>
        <v>0</v>
      </c>
      <c r="W354" s="615" t="s">
        <v>176</v>
      </c>
      <c r="X354" s="618">
        <f>X353</f>
        <v>1125000</v>
      </c>
      <c r="Y354" s="615" t="s">
        <v>175</v>
      </c>
      <c r="Z354" s="619"/>
      <c r="AA354" s="615" t="s">
        <v>175</v>
      </c>
      <c r="AB354" s="619"/>
      <c r="AC354" s="615" t="s">
        <v>175</v>
      </c>
      <c r="AD354" s="619"/>
      <c r="AE354" s="634" t="s">
        <v>175</v>
      </c>
      <c r="AF354" s="635"/>
      <c r="AG354" s="416" t="s">
        <v>175</v>
      </c>
      <c r="AH354" s="426"/>
      <c r="AI354" s="416" t="s">
        <v>174</v>
      </c>
      <c r="AJ354" s="430"/>
      <c r="AK354" s="924"/>
      <c r="AL354" s="924"/>
      <c r="AM354" s="924"/>
      <c r="AN354" s="924"/>
      <c r="AO354" s="924"/>
      <c r="AP354" s="792"/>
      <c r="AQ354" s="724"/>
    </row>
    <row r="355" spans="1:43" s="597" customFormat="1" ht="26.25" hidden="1" thickTop="1" x14ac:dyDescent="0.2">
      <c r="B355" s="611" t="s">
        <v>310</v>
      </c>
      <c r="C355" s="612" t="s">
        <v>525</v>
      </c>
      <c r="D355" s="636" t="s">
        <v>705</v>
      </c>
      <c r="E355" s="600" t="s">
        <v>110</v>
      </c>
      <c r="F355" s="613"/>
      <c r="G355" s="613"/>
      <c r="H355" s="603">
        <v>2018</v>
      </c>
      <c r="I355" s="604"/>
      <c r="J355" s="604" t="s">
        <v>160</v>
      </c>
      <c r="K355" s="604" t="s">
        <v>1106</v>
      </c>
      <c r="L355" s="796"/>
      <c r="M355" s="797"/>
      <c r="N355" s="801"/>
      <c r="O355" s="804"/>
      <c r="P355" s="807"/>
      <c r="Q355" s="810"/>
      <c r="R355" s="804"/>
      <c r="S355" s="615" t="s">
        <v>173</v>
      </c>
      <c r="T355" s="621"/>
      <c r="U355" s="615" t="s">
        <v>171</v>
      </c>
      <c r="V355" s="622"/>
      <c r="W355" s="615" t="s">
        <v>170</v>
      </c>
      <c r="X355" s="618"/>
      <c r="Y355" s="615" t="s">
        <v>169</v>
      </c>
      <c r="Z355" s="619"/>
      <c r="AA355" s="615" t="s">
        <v>169</v>
      </c>
      <c r="AB355" s="619"/>
      <c r="AC355" s="615" t="s">
        <v>169</v>
      </c>
      <c r="AD355" s="619"/>
      <c r="AE355" s="634" t="s">
        <v>169</v>
      </c>
      <c r="AF355" s="635"/>
      <c r="AG355" s="416" t="s">
        <v>169</v>
      </c>
      <c r="AH355" s="426"/>
      <c r="AI355" s="816"/>
      <c r="AJ355" s="817"/>
      <c r="AK355" s="924"/>
      <c r="AL355" s="924"/>
      <c r="AM355" s="924"/>
      <c r="AN355" s="924"/>
      <c r="AO355" s="924"/>
      <c r="AP355" s="792"/>
      <c r="AQ355" s="724"/>
    </row>
    <row r="356" spans="1:43" s="597" customFormat="1" ht="15" hidden="1" customHeight="1" x14ac:dyDescent="0.2">
      <c r="B356" s="611" t="s">
        <v>310</v>
      </c>
      <c r="C356" s="612" t="s">
        <v>525</v>
      </c>
      <c r="D356" s="636" t="s">
        <v>705</v>
      </c>
      <c r="E356" s="600" t="s">
        <v>110</v>
      </c>
      <c r="F356" s="613"/>
      <c r="G356" s="613"/>
      <c r="H356" s="603">
        <v>2018</v>
      </c>
      <c r="I356" s="604"/>
      <c r="J356" s="604" t="s">
        <v>160</v>
      </c>
      <c r="K356" s="604" t="s">
        <v>1106</v>
      </c>
      <c r="L356" s="796"/>
      <c r="M356" s="797"/>
      <c r="N356" s="801"/>
      <c r="O356" s="804"/>
      <c r="P356" s="807"/>
      <c r="Q356" s="810"/>
      <c r="R356" s="804"/>
      <c r="S356" s="615" t="s">
        <v>168</v>
      </c>
      <c r="T356" s="616"/>
      <c r="U356" s="615" t="s">
        <v>167</v>
      </c>
      <c r="V356" s="622"/>
      <c r="W356" s="785"/>
      <c r="X356" s="786"/>
      <c r="Y356" s="615" t="s">
        <v>166</v>
      </c>
      <c r="Z356" s="619">
        <f>IF(Z354="",Z355-Z353,Z355-Z354)</f>
        <v>0</v>
      </c>
      <c r="AA356" s="615" t="s">
        <v>166</v>
      </c>
      <c r="AB356" s="619">
        <f>IF(AB354="",AB355-AB353,AB355-AB354)</f>
        <v>0</v>
      </c>
      <c r="AC356" s="615" t="s">
        <v>166</v>
      </c>
      <c r="AD356" s="619">
        <f>IF(AD354="",AD355-AD353,AD355-AD354)</f>
        <v>0</v>
      </c>
      <c r="AE356" s="634" t="s">
        <v>166</v>
      </c>
      <c r="AF356" s="635">
        <f>IF(AF354="",AF355-AF353,AF355-AF354)</f>
        <v>0</v>
      </c>
      <c r="AG356" s="416" t="s">
        <v>166</v>
      </c>
      <c r="AH356" s="426">
        <f>IF(AH354="",AH355-AH353,AH355-AH354)</f>
        <v>0</v>
      </c>
      <c r="AI356" s="816"/>
      <c r="AJ356" s="817"/>
      <c r="AK356" s="924"/>
      <c r="AL356" s="924"/>
      <c r="AM356" s="924"/>
      <c r="AN356" s="924"/>
      <c r="AO356" s="924"/>
      <c r="AP356" s="792"/>
      <c r="AQ356" s="724"/>
    </row>
    <row r="357" spans="1:43" s="597" customFormat="1" ht="15" hidden="1" customHeight="1" x14ac:dyDescent="0.2">
      <c r="B357" s="611" t="s">
        <v>310</v>
      </c>
      <c r="C357" s="612" t="s">
        <v>525</v>
      </c>
      <c r="D357" s="636" t="s">
        <v>705</v>
      </c>
      <c r="E357" s="600" t="s">
        <v>110</v>
      </c>
      <c r="F357" s="613"/>
      <c r="G357" s="613"/>
      <c r="H357" s="603">
        <v>2018</v>
      </c>
      <c r="I357" s="604"/>
      <c r="J357" s="604" t="s">
        <v>160</v>
      </c>
      <c r="K357" s="614" t="s">
        <v>1106</v>
      </c>
      <c r="L357" s="796"/>
      <c r="M357" s="797"/>
      <c r="N357" s="801"/>
      <c r="O357" s="804"/>
      <c r="P357" s="807"/>
      <c r="Q357" s="810"/>
      <c r="R357" s="804"/>
      <c r="S357" s="615" t="s">
        <v>165</v>
      </c>
      <c r="T357" s="617">
        <v>43399</v>
      </c>
      <c r="U357" s="615" t="s">
        <v>164</v>
      </c>
      <c r="V357" s="617"/>
      <c r="W357" s="785"/>
      <c r="X357" s="786"/>
      <c r="Y357" s="785"/>
      <c r="Z357" s="786"/>
      <c r="AA357" s="785"/>
      <c r="AB357" s="786"/>
      <c r="AC357" s="785"/>
      <c r="AD357" s="786"/>
      <c r="AE357" s="812"/>
      <c r="AF357" s="813"/>
      <c r="AG357" s="816"/>
      <c r="AH357" s="817"/>
      <c r="AI357" s="816"/>
      <c r="AJ357" s="817"/>
      <c r="AK357" s="924"/>
      <c r="AL357" s="924"/>
      <c r="AM357" s="924"/>
      <c r="AN357" s="924"/>
      <c r="AO357" s="924"/>
      <c r="AP357" s="792"/>
      <c r="AQ357" s="724"/>
    </row>
    <row r="358" spans="1:43" s="597" customFormat="1" ht="15" hidden="1" customHeight="1" thickBot="1" x14ac:dyDescent="0.25">
      <c r="B358" s="623" t="s">
        <v>310</v>
      </c>
      <c r="C358" s="624" t="s">
        <v>525</v>
      </c>
      <c r="D358" s="637" t="s">
        <v>705</v>
      </c>
      <c r="E358" s="625" t="s">
        <v>110</v>
      </c>
      <c r="F358" s="626"/>
      <c r="G358" s="626"/>
      <c r="H358" s="624">
        <v>2018</v>
      </c>
      <c r="I358" s="627"/>
      <c r="J358" s="627" t="s">
        <v>160</v>
      </c>
      <c r="K358" s="638" t="s">
        <v>1106</v>
      </c>
      <c r="L358" s="798"/>
      <c r="M358" s="799"/>
      <c r="N358" s="802"/>
      <c r="O358" s="805"/>
      <c r="P358" s="808"/>
      <c r="Q358" s="811"/>
      <c r="R358" s="805"/>
      <c r="S358" s="629" t="s">
        <v>158</v>
      </c>
      <c r="T358" s="630"/>
      <c r="U358" s="789"/>
      <c r="V358" s="790"/>
      <c r="W358" s="787"/>
      <c r="X358" s="788"/>
      <c r="Y358" s="787"/>
      <c r="Z358" s="788"/>
      <c r="AA358" s="787"/>
      <c r="AB358" s="788"/>
      <c r="AC358" s="787"/>
      <c r="AD358" s="788"/>
      <c r="AE358" s="814"/>
      <c r="AF358" s="815"/>
      <c r="AG358" s="818"/>
      <c r="AH358" s="819"/>
      <c r="AI358" s="818"/>
      <c r="AJ358" s="819"/>
      <c r="AK358" s="925"/>
      <c r="AL358" s="925"/>
      <c r="AM358" s="925"/>
      <c r="AN358" s="925"/>
      <c r="AO358" s="925"/>
      <c r="AP358" s="793"/>
      <c r="AQ358" s="724"/>
    </row>
    <row r="359" spans="1:43" ht="12.75" hidden="1" customHeight="1" thickTop="1" x14ac:dyDescent="0.2">
      <c r="B359" s="445" t="s">
        <v>246</v>
      </c>
      <c r="C359" s="444" t="s">
        <v>472</v>
      </c>
      <c r="D359" s="422" t="s">
        <v>161</v>
      </c>
      <c r="E359" s="601" t="s">
        <v>110</v>
      </c>
      <c r="F359" s="440"/>
      <c r="G359" s="440"/>
      <c r="H359" s="507">
        <v>2018</v>
      </c>
      <c r="I359" s="439"/>
      <c r="J359" s="439" t="s">
        <v>160</v>
      </c>
      <c r="K359" s="439" t="s">
        <v>1106</v>
      </c>
      <c r="L359" s="822" t="s">
        <v>1915</v>
      </c>
      <c r="M359" s="823"/>
      <c r="N359" s="791" t="s">
        <v>642</v>
      </c>
      <c r="O359" s="828" t="s">
        <v>186</v>
      </c>
      <c r="P359" s="831"/>
      <c r="Q359" s="834"/>
      <c r="R359" s="828" t="s">
        <v>193</v>
      </c>
      <c r="S359" s="434" t="s">
        <v>184</v>
      </c>
      <c r="T359" s="438">
        <v>1250000</v>
      </c>
      <c r="U359" s="434" t="s">
        <v>183</v>
      </c>
      <c r="V359" s="437"/>
      <c r="W359" s="434" t="s">
        <v>182</v>
      </c>
      <c r="X359" s="436">
        <f>T359</f>
        <v>1250000</v>
      </c>
      <c r="Y359" s="434" t="s">
        <v>181</v>
      </c>
      <c r="Z359" s="435"/>
      <c r="AA359" s="434" t="s">
        <v>181</v>
      </c>
      <c r="AB359" s="435"/>
      <c r="AC359" s="434" t="s">
        <v>181</v>
      </c>
      <c r="AD359" s="435"/>
      <c r="AE359" s="434" t="s">
        <v>181</v>
      </c>
      <c r="AF359" s="435"/>
      <c r="AG359" s="434" t="s">
        <v>181</v>
      </c>
      <c r="AH359" s="435"/>
      <c r="AI359" s="434" t="s">
        <v>180</v>
      </c>
      <c r="AJ359" s="433"/>
      <c r="AK359" s="923" t="s">
        <v>1109</v>
      </c>
      <c r="AL359" s="923" t="s">
        <v>1109</v>
      </c>
      <c r="AM359" s="923" t="s">
        <v>1108</v>
      </c>
      <c r="AN359" s="923"/>
      <c r="AO359" s="923"/>
      <c r="AP359" s="791" t="s">
        <v>2180</v>
      </c>
    </row>
    <row r="360" spans="1:43" ht="15" hidden="1" customHeight="1" x14ac:dyDescent="0.2">
      <c r="B360" s="425" t="s">
        <v>246</v>
      </c>
      <c r="C360" s="424" t="s">
        <v>472</v>
      </c>
      <c r="D360" s="422" t="s">
        <v>161</v>
      </c>
      <c r="E360" s="600" t="s">
        <v>110</v>
      </c>
      <c r="F360" s="420"/>
      <c r="G360" s="420"/>
      <c r="H360" s="507">
        <v>2018</v>
      </c>
      <c r="I360" s="439"/>
      <c r="J360" s="439" t="s">
        <v>160</v>
      </c>
      <c r="K360" s="439" t="s">
        <v>1106</v>
      </c>
      <c r="L360" s="824"/>
      <c r="M360" s="825"/>
      <c r="N360" s="792"/>
      <c r="O360" s="829"/>
      <c r="P360" s="832"/>
      <c r="Q360" s="835"/>
      <c r="R360" s="829"/>
      <c r="S360" s="416" t="s">
        <v>179</v>
      </c>
      <c r="T360" s="432"/>
      <c r="U360" s="416" t="s">
        <v>177</v>
      </c>
      <c r="V360" s="415">
        <f>V359+V362</f>
        <v>0</v>
      </c>
      <c r="W360" s="416" t="s">
        <v>176</v>
      </c>
      <c r="X360" s="428">
        <f>X359</f>
        <v>1250000</v>
      </c>
      <c r="Y360" s="416" t="s">
        <v>175</v>
      </c>
      <c r="Z360" s="426"/>
      <c r="AA360" s="416" t="s">
        <v>175</v>
      </c>
      <c r="AB360" s="426"/>
      <c r="AC360" s="416" t="s">
        <v>175</v>
      </c>
      <c r="AD360" s="426"/>
      <c r="AE360" s="416" t="s">
        <v>175</v>
      </c>
      <c r="AF360" s="426"/>
      <c r="AG360" s="416" t="s">
        <v>175</v>
      </c>
      <c r="AH360" s="426"/>
      <c r="AI360" s="416" t="s">
        <v>174</v>
      </c>
      <c r="AJ360" s="430"/>
      <c r="AK360" s="924"/>
      <c r="AL360" s="924"/>
      <c r="AM360" s="924"/>
      <c r="AN360" s="924"/>
      <c r="AO360" s="924"/>
      <c r="AP360" s="792"/>
    </row>
    <row r="361" spans="1:43" ht="26.25" hidden="1" thickTop="1" x14ac:dyDescent="0.2">
      <c r="B361" s="425" t="s">
        <v>246</v>
      </c>
      <c r="C361" s="424" t="s">
        <v>472</v>
      </c>
      <c r="D361" s="422" t="s">
        <v>161</v>
      </c>
      <c r="E361" s="600" t="s">
        <v>110</v>
      </c>
      <c r="F361" s="420"/>
      <c r="G361" s="420"/>
      <c r="H361" s="507">
        <v>2018</v>
      </c>
      <c r="I361" s="439"/>
      <c r="J361" s="439" t="s">
        <v>160</v>
      </c>
      <c r="K361" s="439" t="s">
        <v>1106</v>
      </c>
      <c r="L361" s="824"/>
      <c r="M361" s="825"/>
      <c r="N361" s="792"/>
      <c r="O361" s="829"/>
      <c r="P361" s="832"/>
      <c r="Q361" s="835"/>
      <c r="R361" s="829"/>
      <c r="S361" s="416" t="s">
        <v>173</v>
      </c>
      <c r="T361" s="429" t="s">
        <v>192</v>
      </c>
      <c r="U361" s="416" t="s">
        <v>171</v>
      </c>
      <c r="V361" s="427"/>
      <c r="W361" s="416" t="s">
        <v>170</v>
      </c>
      <c r="X361" s="428"/>
      <c r="Y361" s="416" t="s">
        <v>169</v>
      </c>
      <c r="Z361" s="426"/>
      <c r="AA361" s="416" t="s">
        <v>169</v>
      </c>
      <c r="AB361" s="426"/>
      <c r="AC361" s="416" t="s">
        <v>169</v>
      </c>
      <c r="AD361" s="426"/>
      <c r="AE361" s="416" t="s">
        <v>169</v>
      </c>
      <c r="AF361" s="426"/>
      <c r="AG361" s="416" t="s">
        <v>169</v>
      </c>
      <c r="AH361" s="426"/>
      <c r="AI361" s="816"/>
      <c r="AJ361" s="817"/>
      <c r="AK361" s="924"/>
      <c r="AL361" s="924"/>
      <c r="AM361" s="924"/>
      <c r="AN361" s="924"/>
      <c r="AO361" s="924"/>
      <c r="AP361" s="792"/>
    </row>
    <row r="362" spans="1:43" ht="15" hidden="1" customHeight="1" x14ac:dyDescent="0.2">
      <c r="B362" s="425" t="s">
        <v>246</v>
      </c>
      <c r="C362" s="424" t="s">
        <v>472</v>
      </c>
      <c r="D362" s="422" t="s">
        <v>161</v>
      </c>
      <c r="E362" s="600" t="s">
        <v>110</v>
      </c>
      <c r="F362" s="420"/>
      <c r="G362" s="420"/>
      <c r="H362" s="507">
        <v>2018</v>
      </c>
      <c r="I362" s="439"/>
      <c r="J362" s="439" t="s">
        <v>160</v>
      </c>
      <c r="K362" s="439" t="s">
        <v>1106</v>
      </c>
      <c r="L362" s="824"/>
      <c r="M362" s="825"/>
      <c r="N362" s="792"/>
      <c r="O362" s="829"/>
      <c r="P362" s="832"/>
      <c r="Q362" s="835"/>
      <c r="R362" s="829"/>
      <c r="S362" s="416" t="s">
        <v>168</v>
      </c>
      <c r="T362" s="432"/>
      <c r="U362" s="416" t="s">
        <v>167</v>
      </c>
      <c r="V362" s="427"/>
      <c r="W362" s="816"/>
      <c r="X362" s="817"/>
      <c r="Y362" s="416" t="s">
        <v>166</v>
      </c>
      <c r="Z362" s="426">
        <f>IF(Z360="",Z361-Z359,Z361-Z360)</f>
        <v>0</v>
      </c>
      <c r="AA362" s="416" t="s">
        <v>166</v>
      </c>
      <c r="AB362" s="426">
        <f>IF(AB360="",AB361-AB359,AB361-AB360)</f>
        <v>0</v>
      </c>
      <c r="AC362" s="416" t="s">
        <v>166</v>
      </c>
      <c r="AD362" s="426">
        <f>IF(AD360="",AD361-AD359,AD361-AD360)</f>
        <v>0</v>
      </c>
      <c r="AE362" s="416" t="s">
        <v>166</v>
      </c>
      <c r="AF362" s="426">
        <f>IF(AF360="",AF361-AF359,AF361-AF360)</f>
        <v>0</v>
      </c>
      <c r="AG362" s="416" t="s">
        <v>166</v>
      </c>
      <c r="AH362" s="426">
        <f>IF(AH360="",AH361-AH359,AH361-AH360)</f>
        <v>0</v>
      </c>
      <c r="AI362" s="816"/>
      <c r="AJ362" s="817"/>
      <c r="AK362" s="924"/>
      <c r="AL362" s="924"/>
      <c r="AM362" s="924"/>
      <c r="AN362" s="924"/>
      <c r="AO362" s="924"/>
      <c r="AP362" s="792"/>
    </row>
    <row r="363" spans="1:43" ht="15" hidden="1" customHeight="1" x14ac:dyDescent="0.2">
      <c r="B363" s="425" t="s">
        <v>246</v>
      </c>
      <c r="C363" s="424" t="s">
        <v>472</v>
      </c>
      <c r="D363" s="520" t="s">
        <v>161</v>
      </c>
      <c r="E363" s="600" t="s">
        <v>110</v>
      </c>
      <c r="F363" s="420"/>
      <c r="G363" s="420"/>
      <c r="H363" s="507">
        <v>2018</v>
      </c>
      <c r="I363" s="439"/>
      <c r="J363" s="439" t="s">
        <v>160</v>
      </c>
      <c r="K363" s="417" t="s">
        <v>1106</v>
      </c>
      <c r="L363" s="824"/>
      <c r="M363" s="825"/>
      <c r="N363" s="792"/>
      <c r="O363" s="829"/>
      <c r="P363" s="832"/>
      <c r="Q363" s="835"/>
      <c r="R363" s="829"/>
      <c r="S363" s="416" t="s">
        <v>165</v>
      </c>
      <c r="T363" s="415"/>
      <c r="U363" s="416" t="s">
        <v>164</v>
      </c>
      <c r="V363" s="415"/>
      <c r="W363" s="816"/>
      <c r="X363" s="817"/>
      <c r="Y363" s="816"/>
      <c r="Z363" s="817"/>
      <c r="AA363" s="816"/>
      <c r="AB363" s="817"/>
      <c r="AC363" s="816"/>
      <c r="AD363" s="817"/>
      <c r="AE363" s="816"/>
      <c r="AF363" s="817"/>
      <c r="AG363" s="816"/>
      <c r="AH363" s="817"/>
      <c r="AI363" s="816"/>
      <c r="AJ363" s="817"/>
      <c r="AK363" s="924"/>
      <c r="AL363" s="924"/>
      <c r="AM363" s="924"/>
      <c r="AN363" s="924"/>
      <c r="AO363" s="924"/>
      <c r="AP363" s="792"/>
    </row>
    <row r="364" spans="1:43" ht="15" hidden="1" customHeight="1" thickBot="1" x14ac:dyDescent="0.25">
      <c r="B364" s="414" t="s">
        <v>246</v>
      </c>
      <c r="C364" s="413" t="s">
        <v>472</v>
      </c>
      <c r="D364" s="519" t="s">
        <v>161</v>
      </c>
      <c r="E364" s="625" t="s">
        <v>110</v>
      </c>
      <c r="F364" s="409"/>
      <c r="G364" s="409"/>
      <c r="H364" s="408">
        <v>2018</v>
      </c>
      <c r="I364" s="407"/>
      <c r="J364" s="407" t="s">
        <v>160</v>
      </c>
      <c r="K364" s="524" t="s">
        <v>1106</v>
      </c>
      <c r="L364" s="826"/>
      <c r="M364" s="827"/>
      <c r="N364" s="793"/>
      <c r="O364" s="830"/>
      <c r="P364" s="833"/>
      <c r="Q364" s="836"/>
      <c r="R364" s="830"/>
      <c r="S364" s="406" t="s">
        <v>158</v>
      </c>
      <c r="T364" s="451"/>
      <c r="U364" s="820"/>
      <c r="V364" s="821"/>
      <c r="W364" s="818"/>
      <c r="X364" s="819"/>
      <c r="Y364" s="818"/>
      <c r="Z364" s="819"/>
      <c r="AA364" s="818"/>
      <c r="AB364" s="819"/>
      <c r="AC364" s="818"/>
      <c r="AD364" s="819"/>
      <c r="AE364" s="818"/>
      <c r="AF364" s="819"/>
      <c r="AG364" s="818"/>
      <c r="AH364" s="819"/>
      <c r="AI364" s="818"/>
      <c r="AJ364" s="819"/>
      <c r="AK364" s="925"/>
      <c r="AL364" s="925"/>
      <c r="AM364" s="925"/>
      <c r="AN364" s="925"/>
      <c r="AO364" s="925"/>
      <c r="AP364" s="793"/>
    </row>
    <row r="365" spans="1:43" ht="12.75" hidden="1" customHeight="1" thickTop="1" x14ac:dyDescent="0.2">
      <c r="A365" s="404"/>
      <c r="B365" s="445" t="s">
        <v>191</v>
      </c>
      <c r="C365" s="444" t="s">
        <v>629</v>
      </c>
      <c r="D365" s="443" t="s">
        <v>161</v>
      </c>
      <c r="E365" s="442" t="s">
        <v>238</v>
      </c>
      <c r="F365" s="440"/>
      <c r="G365" s="440"/>
      <c r="H365" s="419">
        <v>2018</v>
      </c>
      <c r="I365" s="418"/>
      <c r="J365" s="418" t="s">
        <v>160</v>
      </c>
      <c r="K365" s="439" t="s">
        <v>639</v>
      </c>
      <c r="L365" s="873" t="s">
        <v>649</v>
      </c>
      <c r="M365" s="874"/>
      <c r="N365" s="791" t="s">
        <v>642</v>
      </c>
      <c r="O365" s="828" t="s">
        <v>186</v>
      </c>
      <c r="P365" s="831"/>
      <c r="Q365" s="834"/>
      <c r="R365" s="970" t="s">
        <v>193</v>
      </c>
      <c r="S365" s="434" t="s">
        <v>184</v>
      </c>
      <c r="T365" s="438">
        <v>1250000</v>
      </c>
      <c r="U365" s="434" t="s">
        <v>183</v>
      </c>
      <c r="V365" s="437"/>
      <c r="W365" s="434" t="s">
        <v>182</v>
      </c>
      <c r="X365" s="436">
        <f>T365</f>
        <v>1250000</v>
      </c>
      <c r="Y365" s="434" t="s">
        <v>181</v>
      </c>
      <c r="Z365" s="435"/>
      <c r="AA365" s="434" t="s">
        <v>181</v>
      </c>
      <c r="AB365" s="435"/>
      <c r="AC365" s="434" t="s">
        <v>181</v>
      </c>
      <c r="AD365" s="435"/>
      <c r="AE365" s="434" t="s">
        <v>181</v>
      </c>
      <c r="AF365" s="435"/>
      <c r="AG365" s="434" t="s">
        <v>181</v>
      </c>
      <c r="AH365" s="435"/>
      <c r="AI365" s="434" t="s">
        <v>180</v>
      </c>
      <c r="AJ365" s="433"/>
      <c r="AK365" s="791" t="s">
        <v>648</v>
      </c>
      <c r="AL365" s="791" t="s">
        <v>648</v>
      </c>
      <c r="AM365" s="791" t="s">
        <v>648</v>
      </c>
      <c r="AN365" s="791" t="s">
        <v>648</v>
      </c>
      <c r="AO365" s="791" t="s">
        <v>648</v>
      </c>
      <c r="AP365" s="791" t="s">
        <v>648</v>
      </c>
    </row>
    <row r="366" spans="1:43" ht="15" hidden="1" customHeight="1" x14ac:dyDescent="0.2">
      <c r="A366" s="404"/>
      <c r="B366" s="425" t="s">
        <v>191</v>
      </c>
      <c r="C366" s="424" t="s">
        <v>629</v>
      </c>
      <c r="D366" s="423" t="s">
        <v>161</v>
      </c>
      <c r="E366" s="422" t="s">
        <v>238</v>
      </c>
      <c r="F366" s="420"/>
      <c r="G366" s="420"/>
      <c r="H366" s="419">
        <v>2018</v>
      </c>
      <c r="I366" s="418"/>
      <c r="J366" s="418" t="s">
        <v>160</v>
      </c>
      <c r="K366" s="417" t="s">
        <v>639</v>
      </c>
      <c r="L366" s="875"/>
      <c r="M366" s="876"/>
      <c r="N366" s="792"/>
      <c r="O366" s="829"/>
      <c r="P366" s="832"/>
      <c r="Q366" s="835"/>
      <c r="R366" s="829"/>
      <c r="S366" s="416" t="s">
        <v>179</v>
      </c>
      <c r="T366" s="432"/>
      <c r="U366" s="416" t="s">
        <v>177</v>
      </c>
      <c r="V366" s="415"/>
      <c r="W366" s="416" t="s">
        <v>176</v>
      </c>
      <c r="X366" s="428">
        <f>X365</f>
        <v>1250000</v>
      </c>
      <c r="Y366" s="416" t="s">
        <v>175</v>
      </c>
      <c r="Z366" s="426"/>
      <c r="AA366" s="416" t="s">
        <v>175</v>
      </c>
      <c r="AB366" s="426"/>
      <c r="AC366" s="416" t="s">
        <v>175</v>
      </c>
      <c r="AD366" s="426"/>
      <c r="AE366" s="416" t="s">
        <v>175</v>
      </c>
      <c r="AF366" s="426"/>
      <c r="AG366" s="416" t="s">
        <v>175</v>
      </c>
      <c r="AH366" s="426"/>
      <c r="AI366" s="416" t="s">
        <v>174</v>
      </c>
      <c r="AJ366" s="430"/>
      <c r="AK366" s="792"/>
      <c r="AL366" s="792"/>
      <c r="AM366" s="792"/>
      <c r="AN366" s="792"/>
      <c r="AO366" s="792"/>
      <c r="AP366" s="792"/>
    </row>
    <row r="367" spans="1:43" ht="39" hidden="1" customHeight="1" x14ac:dyDescent="0.2">
      <c r="A367" s="404"/>
      <c r="B367" s="425" t="s">
        <v>191</v>
      </c>
      <c r="C367" s="424" t="s">
        <v>629</v>
      </c>
      <c r="D367" s="423" t="s">
        <v>161</v>
      </c>
      <c r="E367" s="422" t="s">
        <v>238</v>
      </c>
      <c r="F367" s="420"/>
      <c r="G367" s="420"/>
      <c r="H367" s="419">
        <v>2018</v>
      </c>
      <c r="I367" s="418"/>
      <c r="J367" s="418" t="s">
        <v>160</v>
      </c>
      <c r="K367" s="417" t="s">
        <v>639</v>
      </c>
      <c r="L367" s="875"/>
      <c r="M367" s="876"/>
      <c r="N367" s="792"/>
      <c r="O367" s="829"/>
      <c r="P367" s="832"/>
      <c r="Q367" s="835"/>
      <c r="R367" s="829"/>
      <c r="S367" s="416" t="s">
        <v>173</v>
      </c>
      <c r="T367" s="429" t="s">
        <v>192</v>
      </c>
      <c r="U367" s="416" t="s">
        <v>171</v>
      </c>
      <c r="V367" s="427"/>
      <c r="W367" s="416" t="s">
        <v>170</v>
      </c>
      <c r="X367" s="428"/>
      <c r="Y367" s="416" t="s">
        <v>169</v>
      </c>
      <c r="Z367" s="426"/>
      <c r="AA367" s="416" t="s">
        <v>169</v>
      </c>
      <c r="AB367" s="426"/>
      <c r="AC367" s="416" t="s">
        <v>169</v>
      </c>
      <c r="AD367" s="426"/>
      <c r="AE367" s="416" t="s">
        <v>169</v>
      </c>
      <c r="AF367" s="426"/>
      <c r="AG367" s="416" t="s">
        <v>169</v>
      </c>
      <c r="AH367" s="426"/>
      <c r="AI367" s="816"/>
      <c r="AJ367" s="817"/>
      <c r="AK367" s="792"/>
      <c r="AL367" s="792"/>
      <c r="AM367" s="792"/>
      <c r="AN367" s="792"/>
      <c r="AO367" s="792"/>
      <c r="AP367" s="792"/>
    </row>
    <row r="368" spans="1:43" ht="15" hidden="1" customHeight="1" x14ac:dyDescent="0.2">
      <c r="A368" s="404"/>
      <c r="B368" s="425" t="s">
        <v>191</v>
      </c>
      <c r="C368" s="424" t="s">
        <v>629</v>
      </c>
      <c r="D368" s="423" t="s">
        <v>161</v>
      </c>
      <c r="E368" s="422" t="s">
        <v>238</v>
      </c>
      <c r="F368" s="420"/>
      <c r="G368" s="420"/>
      <c r="H368" s="419">
        <v>2018</v>
      </c>
      <c r="I368" s="418"/>
      <c r="J368" s="418" t="s">
        <v>160</v>
      </c>
      <c r="K368" s="417" t="s">
        <v>639</v>
      </c>
      <c r="L368" s="875"/>
      <c r="M368" s="876"/>
      <c r="N368" s="792"/>
      <c r="O368" s="829"/>
      <c r="P368" s="832"/>
      <c r="Q368" s="835"/>
      <c r="R368" s="829"/>
      <c r="S368" s="416" t="s">
        <v>168</v>
      </c>
      <c r="T368" s="427"/>
      <c r="U368" s="416" t="s">
        <v>167</v>
      </c>
      <c r="V368" s="427"/>
      <c r="W368" s="816"/>
      <c r="X368" s="817"/>
      <c r="Y368" s="416" t="s">
        <v>166</v>
      </c>
      <c r="Z368" s="426">
        <f>IF(Z366="",Z367-Z365,Z367-Z366)</f>
        <v>0</v>
      </c>
      <c r="AA368" s="416" t="s">
        <v>166</v>
      </c>
      <c r="AB368" s="426">
        <f>IF(AB366="",AB367-AB365,AB367-AB366)</f>
        <v>0</v>
      </c>
      <c r="AC368" s="416" t="s">
        <v>166</v>
      </c>
      <c r="AD368" s="426">
        <f>IF(AD366="",AD367-AD365,AD367-AD366)</f>
        <v>0</v>
      </c>
      <c r="AE368" s="416" t="s">
        <v>166</v>
      </c>
      <c r="AF368" s="426">
        <f>IF(AF366="",AF367-AF365,AF367-AF366)</f>
        <v>0</v>
      </c>
      <c r="AG368" s="416" t="s">
        <v>166</v>
      </c>
      <c r="AH368" s="426">
        <f>IF(AH366="",AH367-AH365,AH367-AH366)</f>
        <v>0</v>
      </c>
      <c r="AI368" s="816"/>
      <c r="AJ368" s="817"/>
      <c r="AK368" s="792"/>
      <c r="AL368" s="792"/>
      <c r="AM368" s="792"/>
      <c r="AN368" s="792"/>
      <c r="AO368" s="792"/>
      <c r="AP368" s="792"/>
    </row>
    <row r="369" spans="1:42" s="404" customFormat="1" ht="15" hidden="1" customHeight="1" x14ac:dyDescent="0.2">
      <c r="B369" s="425" t="s">
        <v>191</v>
      </c>
      <c r="C369" s="424" t="s">
        <v>629</v>
      </c>
      <c r="D369" s="423" t="s">
        <v>161</v>
      </c>
      <c r="E369" s="422" t="s">
        <v>238</v>
      </c>
      <c r="F369" s="420"/>
      <c r="G369" s="420"/>
      <c r="H369" s="419">
        <v>2018</v>
      </c>
      <c r="I369" s="418"/>
      <c r="J369" s="418" t="s">
        <v>160</v>
      </c>
      <c r="K369" s="417" t="s">
        <v>639</v>
      </c>
      <c r="L369" s="875"/>
      <c r="M369" s="876"/>
      <c r="N369" s="792"/>
      <c r="O369" s="829"/>
      <c r="P369" s="832"/>
      <c r="Q369" s="835"/>
      <c r="R369" s="829"/>
      <c r="S369" s="416" t="s">
        <v>165</v>
      </c>
      <c r="T369" s="415"/>
      <c r="U369" s="416" t="s">
        <v>164</v>
      </c>
      <c r="V369" s="415"/>
      <c r="W369" s="816"/>
      <c r="X369" s="817"/>
      <c r="Y369" s="816"/>
      <c r="Z369" s="817"/>
      <c r="AA369" s="816"/>
      <c r="AB369" s="817"/>
      <c r="AC369" s="816"/>
      <c r="AD369" s="817"/>
      <c r="AE369" s="816"/>
      <c r="AF369" s="817"/>
      <c r="AG369" s="816"/>
      <c r="AH369" s="817"/>
      <c r="AI369" s="816"/>
      <c r="AJ369" s="817"/>
      <c r="AK369" s="792"/>
      <c r="AL369" s="792"/>
      <c r="AM369" s="792"/>
      <c r="AN369" s="792"/>
      <c r="AO369" s="792"/>
      <c r="AP369" s="792"/>
    </row>
    <row r="370" spans="1:42" s="404" customFormat="1" ht="15" hidden="1" customHeight="1" thickBot="1" x14ac:dyDescent="0.25">
      <c r="B370" s="414" t="s">
        <v>191</v>
      </c>
      <c r="C370" s="413" t="s">
        <v>629</v>
      </c>
      <c r="D370" s="412" t="s">
        <v>161</v>
      </c>
      <c r="E370" s="411" t="s">
        <v>238</v>
      </c>
      <c r="F370" s="409"/>
      <c r="G370" s="409"/>
      <c r="H370" s="408">
        <v>2018</v>
      </c>
      <c r="I370" s="407"/>
      <c r="J370" s="407" t="s">
        <v>160</v>
      </c>
      <c r="K370" s="407" t="s">
        <v>639</v>
      </c>
      <c r="L370" s="877"/>
      <c r="M370" s="878"/>
      <c r="N370" s="793"/>
      <c r="O370" s="830"/>
      <c r="P370" s="833"/>
      <c r="Q370" s="836"/>
      <c r="R370" s="830"/>
      <c r="S370" s="406" t="s">
        <v>158</v>
      </c>
      <c r="T370" s="451"/>
      <c r="U370" s="820"/>
      <c r="V370" s="821"/>
      <c r="W370" s="818"/>
      <c r="X370" s="819"/>
      <c r="Y370" s="818"/>
      <c r="Z370" s="819"/>
      <c r="AA370" s="818"/>
      <c r="AB370" s="819"/>
      <c r="AC370" s="818"/>
      <c r="AD370" s="819"/>
      <c r="AE370" s="818"/>
      <c r="AF370" s="819"/>
      <c r="AG370" s="818"/>
      <c r="AH370" s="819"/>
      <c r="AI370" s="818"/>
      <c r="AJ370" s="819"/>
      <c r="AK370" s="793"/>
      <c r="AL370" s="793"/>
      <c r="AM370" s="793"/>
      <c r="AN370" s="793"/>
      <c r="AO370" s="793"/>
      <c r="AP370" s="793"/>
    </row>
    <row r="371" spans="1:42" s="404" customFormat="1" ht="12.75" hidden="1" customHeight="1" thickTop="1" x14ac:dyDescent="0.2">
      <c r="B371" s="445" t="s">
        <v>191</v>
      </c>
      <c r="C371" s="444" t="s">
        <v>644</v>
      </c>
      <c r="D371" s="443" t="s">
        <v>161</v>
      </c>
      <c r="E371" s="442" t="s">
        <v>10</v>
      </c>
      <c r="F371" s="440">
        <v>43850</v>
      </c>
      <c r="G371" s="440"/>
      <c r="H371" s="419">
        <v>2018</v>
      </c>
      <c r="I371" s="418"/>
      <c r="J371" s="418" t="s">
        <v>160</v>
      </c>
      <c r="K371" s="439" t="s">
        <v>639</v>
      </c>
      <c r="L371" s="822" t="s">
        <v>647</v>
      </c>
      <c r="M371" s="823"/>
      <c r="N371" s="791" t="s">
        <v>642</v>
      </c>
      <c r="O371" s="828" t="s">
        <v>186</v>
      </c>
      <c r="P371" s="831"/>
      <c r="Q371" s="834" t="s">
        <v>259</v>
      </c>
      <c r="R371" s="828" t="s">
        <v>193</v>
      </c>
      <c r="S371" s="434" t="s">
        <v>184</v>
      </c>
      <c r="T371" s="438">
        <v>1250000</v>
      </c>
      <c r="U371" s="434" t="s">
        <v>183</v>
      </c>
      <c r="V371" s="437">
        <f>T376+T374-0.001</f>
        <v>43936.999000000003</v>
      </c>
      <c r="W371" s="434" t="s">
        <v>182</v>
      </c>
      <c r="X371" s="436">
        <f>T371</f>
        <v>1250000</v>
      </c>
      <c r="Y371" s="434" t="s">
        <v>181</v>
      </c>
      <c r="Z371" s="435">
        <v>2.1299999999999999E-2</v>
      </c>
      <c r="AA371" s="489" t="s">
        <v>181</v>
      </c>
      <c r="AB371" s="488">
        <v>2.1299999999999999E-2</v>
      </c>
      <c r="AC371" s="489" t="s">
        <v>181</v>
      </c>
      <c r="AD371" s="488">
        <v>2.1299999999999999E-2</v>
      </c>
      <c r="AE371" s="480" t="s">
        <v>181</v>
      </c>
      <c r="AF371" s="479">
        <v>2.1299999999999999E-2</v>
      </c>
      <c r="AG371" s="434" t="s">
        <v>181</v>
      </c>
      <c r="AH371" s="435">
        <v>2.1299999999999999E-2</v>
      </c>
      <c r="AI371" s="434" t="s">
        <v>180</v>
      </c>
      <c r="AJ371" s="433">
        <v>3</v>
      </c>
      <c r="AK371" s="791" t="s">
        <v>646</v>
      </c>
      <c r="AL371" s="791" t="s">
        <v>645</v>
      </c>
      <c r="AM371" s="791" t="s">
        <v>645</v>
      </c>
      <c r="AN371" s="791" t="s">
        <v>645</v>
      </c>
      <c r="AO371" s="791" t="s">
        <v>645</v>
      </c>
      <c r="AP371" s="791" t="s">
        <v>646</v>
      </c>
    </row>
    <row r="372" spans="1:42" s="404" customFormat="1" ht="15" hidden="1" customHeight="1" x14ac:dyDescent="0.2">
      <c r="B372" s="425" t="s">
        <v>191</v>
      </c>
      <c r="C372" s="424" t="s">
        <v>644</v>
      </c>
      <c r="D372" s="423" t="s">
        <v>161</v>
      </c>
      <c r="E372" s="422" t="s">
        <v>10</v>
      </c>
      <c r="F372" s="420">
        <v>43850</v>
      </c>
      <c r="G372" s="420"/>
      <c r="H372" s="419">
        <v>2018</v>
      </c>
      <c r="I372" s="418"/>
      <c r="J372" s="418" t="s">
        <v>160</v>
      </c>
      <c r="K372" s="417" t="s">
        <v>639</v>
      </c>
      <c r="L372" s="824"/>
      <c r="M372" s="825"/>
      <c r="N372" s="792"/>
      <c r="O372" s="829"/>
      <c r="P372" s="832"/>
      <c r="Q372" s="835"/>
      <c r="R372" s="829"/>
      <c r="S372" s="416" t="s">
        <v>179</v>
      </c>
      <c r="T372" s="432" t="s">
        <v>230</v>
      </c>
      <c r="U372" s="416" t="s">
        <v>177</v>
      </c>
      <c r="V372" s="415"/>
      <c r="W372" s="416" t="s">
        <v>176</v>
      </c>
      <c r="X372" s="428">
        <f>X371</f>
        <v>1250000</v>
      </c>
      <c r="Y372" s="416" t="s">
        <v>175</v>
      </c>
      <c r="Z372" s="426"/>
      <c r="AA372" s="487" t="s">
        <v>175</v>
      </c>
      <c r="AB372" s="486"/>
      <c r="AC372" s="487" t="s">
        <v>175</v>
      </c>
      <c r="AD372" s="486"/>
      <c r="AE372" s="478" t="s">
        <v>175</v>
      </c>
      <c r="AF372" s="477"/>
      <c r="AG372" s="416" t="s">
        <v>175</v>
      </c>
      <c r="AH372" s="426"/>
      <c r="AI372" s="416" t="s">
        <v>174</v>
      </c>
      <c r="AJ372" s="430">
        <v>15</v>
      </c>
      <c r="AK372" s="792"/>
      <c r="AL372" s="792"/>
      <c r="AM372" s="792"/>
      <c r="AN372" s="792"/>
      <c r="AO372" s="792"/>
      <c r="AP372" s="792"/>
    </row>
    <row r="373" spans="1:42" s="404" customFormat="1" ht="13.5" hidden="1" customHeight="1" x14ac:dyDescent="0.2">
      <c r="B373" s="425" t="s">
        <v>191</v>
      </c>
      <c r="C373" s="424" t="s">
        <v>644</v>
      </c>
      <c r="D373" s="423" t="s">
        <v>161</v>
      </c>
      <c r="E373" s="422" t="s">
        <v>10</v>
      </c>
      <c r="F373" s="420">
        <v>43850</v>
      </c>
      <c r="G373" s="420"/>
      <c r="H373" s="419">
        <v>2018</v>
      </c>
      <c r="I373" s="418"/>
      <c r="J373" s="418" t="s">
        <v>160</v>
      </c>
      <c r="K373" s="417" t="s">
        <v>639</v>
      </c>
      <c r="L373" s="824"/>
      <c r="M373" s="825"/>
      <c r="N373" s="792"/>
      <c r="O373" s="829"/>
      <c r="P373" s="832"/>
      <c r="Q373" s="835"/>
      <c r="R373" s="829"/>
      <c r="S373" s="416" t="s">
        <v>173</v>
      </c>
      <c r="T373" s="429" t="s">
        <v>192</v>
      </c>
      <c r="U373" s="416" t="s">
        <v>171</v>
      </c>
      <c r="V373" s="427"/>
      <c r="W373" s="416" t="s">
        <v>170</v>
      </c>
      <c r="X373" s="428"/>
      <c r="Y373" s="416" t="s">
        <v>169</v>
      </c>
      <c r="Z373" s="426">
        <v>7.6E-3</v>
      </c>
      <c r="AA373" s="487" t="s">
        <v>169</v>
      </c>
      <c r="AB373" s="486">
        <v>7.6E-3</v>
      </c>
      <c r="AC373" s="487" t="s">
        <v>169</v>
      </c>
      <c r="AD373" s="486">
        <v>7.6E-3</v>
      </c>
      <c r="AE373" s="478" t="s">
        <v>169</v>
      </c>
      <c r="AF373" s="477">
        <v>7.6E-3</v>
      </c>
      <c r="AG373" s="416" t="s">
        <v>169</v>
      </c>
      <c r="AH373" s="426">
        <v>7.6E-3</v>
      </c>
      <c r="AI373" s="816"/>
      <c r="AJ373" s="817"/>
      <c r="AK373" s="792"/>
      <c r="AL373" s="792"/>
      <c r="AM373" s="792"/>
      <c r="AN373" s="792"/>
      <c r="AO373" s="792"/>
      <c r="AP373" s="792"/>
    </row>
    <row r="374" spans="1:42" s="404" customFormat="1" ht="15" hidden="1" customHeight="1" x14ac:dyDescent="0.2">
      <c r="B374" s="425" t="s">
        <v>191</v>
      </c>
      <c r="C374" s="424" t="s">
        <v>644</v>
      </c>
      <c r="D374" s="423" t="s">
        <v>161</v>
      </c>
      <c r="E374" s="422" t="s">
        <v>10</v>
      </c>
      <c r="F374" s="420">
        <v>43850</v>
      </c>
      <c r="G374" s="420"/>
      <c r="H374" s="419">
        <v>2018</v>
      </c>
      <c r="I374" s="418"/>
      <c r="J374" s="418" t="s">
        <v>160</v>
      </c>
      <c r="K374" s="417" t="s">
        <v>639</v>
      </c>
      <c r="L374" s="824"/>
      <c r="M374" s="825"/>
      <c r="N374" s="792"/>
      <c r="O374" s="829"/>
      <c r="P374" s="832"/>
      <c r="Q374" s="835"/>
      <c r="R374" s="829"/>
      <c r="S374" s="416" t="s">
        <v>168</v>
      </c>
      <c r="T374" s="427">
        <v>87</v>
      </c>
      <c r="U374" s="416" t="s">
        <v>167</v>
      </c>
      <c r="V374" s="427"/>
      <c r="W374" s="816"/>
      <c r="X374" s="817"/>
      <c r="Y374" s="416" t="s">
        <v>166</v>
      </c>
      <c r="Z374" s="426">
        <f>IF(Z372="",Z373-Z371,Z373-Z372)</f>
        <v>-1.37E-2</v>
      </c>
      <c r="AA374" s="487" t="s">
        <v>166</v>
      </c>
      <c r="AB374" s="486">
        <f>IF(AB372="",AB373-AB371,AB373-AB372)</f>
        <v>-1.37E-2</v>
      </c>
      <c r="AC374" s="487" t="s">
        <v>166</v>
      </c>
      <c r="AD374" s="486">
        <f>IF(AD372="",AD373-AD371,AD373-AD372)</f>
        <v>-1.37E-2</v>
      </c>
      <c r="AE374" s="478" t="s">
        <v>166</v>
      </c>
      <c r="AF374" s="477">
        <f>IF(AF372="",AF373-AF371,AF373-AF372)</f>
        <v>-1.37E-2</v>
      </c>
      <c r="AG374" s="416" t="s">
        <v>166</v>
      </c>
      <c r="AH374" s="426">
        <f>IF(AH372="",AH373-AH371,AH373-AH372)</f>
        <v>-1.37E-2</v>
      </c>
      <c r="AI374" s="816"/>
      <c r="AJ374" s="817"/>
      <c r="AK374" s="792"/>
      <c r="AL374" s="792"/>
      <c r="AM374" s="792"/>
      <c r="AN374" s="792"/>
      <c r="AO374" s="792"/>
      <c r="AP374" s="792"/>
    </row>
    <row r="375" spans="1:42" s="404" customFormat="1" ht="15" hidden="1" customHeight="1" x14ac:dyDescent="0.2">
      <c r="B375" s="425" t="s">
        <v>191</v>
      </c>
      <c r="C375" s="424" t="s">
        <v>644</v>
      </c>
      <c r="D375" s="423" t="s">
        <v>161</v>
      </c>
      <c r="E375" s="422" t="s">
        <v>10</v>
      </c>
      <c r="F375" s="420">
        <v>43850</v>
      </c>
      <c r="G375" s="420"/>
      <c r="H375" s="419">
        <v>2018</v>
      </c>
      <c r="I375" s="418"/>
      <c r="J375" s="418" t="s">
        <v>160</v>
      </c>
      <c r="K375" s="417" t="s">
        <v>639</v>
      </c>
      <c r="L375" s="824"/>
      <c r="M375" s="825"/>
      <c r="N375" s="792"/>
      <c r="O375" s="829"/>
      <c r="P375" s="832"/>
      <c r="Q375" s="835"/>
      <c r="R375" s="829"/>
      <c r="S375" s="416" t="s">
        <v>165</v>
      </c>
      <c r="T375" s="415">
        <v>43425</v>
      </c>
      <c r="U375" s="416" t="s">
        <v>164</v>
      </c>
      <c r="V375" s="415"/>
      <c r="W375" s="816"/>
      <c r="X375" s="817"/>
      <c r="Y375" s="816"/>
      <c r="Z375" s="817"/>
      <c r="AA375" s="983"/>
      <c r="AB375" s="984"/>
      <c r="AC375" s="983"/>
      <c r="AD375" s="984"/>
      <c r="AE375" s="857"/>
      <c r="AF375" s="858"/>
      <c r="AG375" s="816"/>
      <c r="AH375" s="817"/>
      <c r="AI375" s="816"/>
      <c r="AJ375" s="817"/>
      <c r="AK375" s="792"/>
      <c r="AL375" s="792"/>
      <c r="AM375" s="792"/>
      <c r="AN375" s="792"/>
      <c r="AO375" s="792"/>
      <c r="AP375" s="792"/>
    </row>
    <row r="376" spans="1:42" s="404" customFormat="1" ht="15" hidden="1" customHeight="1" thickBot="1" x14ac:dyDescent="0.25">
      <c r="B376" s="414" t="s">
        <v>191</v>
      </c>
      <c r="C376" s="413" t="s">
        <v>644</v>
      </c>
      <c r="D376" s="412" t="s">
        <v>161</v>
      </c>
      <c r="E376" s="411" t="s">
        <v>10</v>
      </c>
      <c r="F376" s="409">
        <v>43850</v>
      </c>
      <c r="G376" s="409"/>
      <c r="H376" s="408">
        <v>2018</v>
      </c>
      <c r="I376" s="407"/>
      <c r="J376" s="407" t="s">
        <v>160</v>
      </c>
      <c r="K376" s="407" t="s">
        <v>639</v>
      </c>
      <c r="L376" s="826"/>
      <c r="M376" s="827"/>
      <c r="N376" s="793"/>
      <c r="O376" s="830"/>
      <c r="P376" s="833"/>
      <c r="Q376" s="836"/>
      <c r="R376" s="830"/>
      <c r="S376" s="406" t="s">
        <v>158</v>
      </c>
      <c r="T376" s="451">
        <v>43850</v>
      </c>
      <c r="U376" s="820"/>
      <c r="V376" s="821"/>
      <c r="W376" s="818"/>
      <c r="X376" s="819"/>
      <c r="Y376" s="818"/>
      <c r="Z376" s="819"/>
      <c r="AA376" s="985"/>
      <c r="AB376" s="986"/>
      <c r="AC376" s="985"/>
      <c r="AD376" s="986"/>
      <c r="AE376" s="859"/>
      <c r="AF376" s="860"/>
      <c r="AG376" s="818"/>
      <c r="AH376" s="819"/>
      <c r="AI376" s="818"/>
      <c r="AJ376" s="819"/>
      <c r="AK376" s="793"/>
      <c r="AL376" s="793"/>
      <c r="AM376" s="793"/>
      <c r="AN376" s="793"/>
      <c r="AO376" s="793"/>
      <c r="AP376" s="793"/>
    </row>
    <row r="377" spans="1:42" s="404" customFormat="1" ht="12.75" customHeight="1" thickTop="1" x14ac:dyDescent="0.2">
      <c r="B377" s="445" t="s">
        <v>640</v>
      </c>
      <c r="C377" s="444" t="s">
        <v>479</v>
      </c>
      <c r="D377" s="443" t="s">
        <v>161</v>
      </c>
      <c r="E377" s="442" t="s">
        <v>50</v>
      </c>
      <c r="F377" s="440">
        <v>43662</v>
      </c>
      <c r="G377" s="440">
        <v>44012</v>
      </c>
      <c r="H377" s="419">
        <v>2018</v>
      </c>
      <c r="I377" s="418" t="s">
        <v>1934</v>
      </c>
      <c r="J377" s="418" t="s">
        <v>160</v>
      </c>
      <c r="K377" s="439" t="s">
        <v>639</v>
      </c>
      <c r="L377" s="822" t="s">
        <v>643</v>
      </c>
      <c r="M377" s="823"/>
      <c r="N377" s="791" t="s">
        <v>642</v>
      </c>
      <c r="O377" s="828" t="s">
        <v>186</v>
      </c>
      <c r="P377" s="831"/>
      <c r="Q377" s="834"/>
      <c r="R377" s="828" t="s">
        <v>193</v>
      </c>
      <c r="S377" s="434" t="s">
        <v>184</v>
      </c>
      <c r="T377" s="438">
        <v>3625000</v>
      </c>
      <c r="U377" s="434" t="s">
        <v>183</v>
      </c>
      <c r="V377" s="437">
        <f>T382+T380</f>
        <v>43862</v>
      </c>
      <c r="W377" s="434" t="s">
        <v>182</v>
      </c>
      <c r="X377" s="436">
        <f>T377</f>
        <v>3625000</v>
      </c>
      <c r="Y377" s="434" t="s">
        <v>181</v>
      </c>
      <c r="Z377" s="435">
        <v>1</v>
      </c>
      <c r="AA377" s="480" t="s">
        <v>181</v>
      </c>
      <c r="AB377" s="479">
        <v>1</v>
      </c>
      <c r="AC377" s="475" t="s">
        <v>181</v>
      </c>
      <c r="AD377" s="474">
        <v>1</v>
      </c>
      <c r="AE377" s="480" t="s">
        <v>181</v>
      </c>
      <c r="AF377" s="479">
        <v>1</v>
      </c>
      <c r="AG377" s="434" t="s">
        <v>181</v>
      </c>
      <c r="AH377" s="435">
        <v>1</v>
      </c>
      <c r="AI377" s="434" t="s">
        <v>180</v>
      </c>
      <c r="AJ377" s="433">
        <v>4</v>
      </c>
      <c r="AK377" s="791" t="s">
        <v>641</v>
      </c>
      <c r="AL377" s="791" t="s">
        <v>641</v>
      </c>
      <c r="AM377" s="791" t="s">
        <v>641</v>
      </c>
      <c r="AN377" s="791" t="s">
        <v>641</v>
      </c>
      <c r="AO377" s="791" t="s">
        <v>641</v>
      </c>
      <c r="AP377" s="791" t="s">
        <v>2143</v>
      </c>
    </row>
    <row r="378" spans="1:42" s="404" customFormat="1" ht="15" customHeight="1" x14ac:dyDescent="0.2">
      <c r="B378" s="425" t="s">
        <v>640</v>
      </c>
      <c r="C378" s="424" t="s">
        <v>479</v>
      </c>
      <c r="D378" s="423" t="s">
        <v>161</v>
      </c>
      <c r="E378" s="422" t="s">
        <v>50</v>
      </c>
      <c r="F378" s="420">
        <v>43662</v>
      </c>
      <c r="G378" s="420">
        <v>44012</v>
      </c>
      <c r="H378" s="419">
        <v>2018</v>
      </c>
      <c r="I378" s="418" t="s">
        <v>1934</v>
      </c>
      <c r="J378" s="418" t="s">
        <v>160</v>
      </c>
      <c r="K378" s="417" t="s">
        <v>639</v>
      </c>
      <c r="L378" s="824"/>
      <c r="M378" s="825"/>
      <c r="N378" s="792"/>
      <c r="O378" s="829"/>
      <c r="P378" s="832"/>
      <c r="Q378" s="835"/>
      <c r="R378" s="829"/>
      <c r="S378" s="416" t="s">
        <v>179</v>
      </c>
      <c r="T378" s="432" t="s">
        <v>230</v>
      </c>
      <c r="U378" s="416" t="s">
        <v>177</v>
      </c>
      <c r="V378" s="415">
        <f>V377+V379+V380</f>
        <v>44043</v>
      </c>
      <c r="W378" s="416" t="s">
        <v>176</v>
      </c>
      <c r="X378" s="428">
        <f>X377</f>
        <v>3625000</v>
      </c>
      <c r="Y378" s="416" t="s">
        <v>175</v>
      </c>
      <c r="Z378" s="426">
        <v>0.72040000000000004</v>
      </c>
      <c r="AA378" s="478" t="s">
        <v>175</v>
      </c>
      <c r="AB378" s="477">
        <v>0.72040000000000004</v>
      </c>
      <c r="AC378" s="471" t="s">
        <v>175</v>
      </c>
      <c r="AD378" s="470">
        <v>0.98860000000000003</v>
      </c>
      <c r="AE378" s="478" t="s">
        <v>175</v>
      </c>
      <c r="AF378" s="477">
        <v>0.98860000000000003</v>
      </c>
      <c r="AG378" s="416" t="s">
        <v>175</v>
      </c>
      <c r="AH378" s="426">
        <v>1</v>
      </c>
      <c r="AI378" s="416" t="s">
        <v>174</v>
      </c>
      <c r="AJ378" s="430">
        <v>88</v>
      </c>
      <c r="AK378" s="792"/>
      <c r="AL378" s="792"/>
      <c r="AM378" s="792"/>
      <c r="AN378" s="792"/>
      <c r="AO378" s="792"/>
      <c r="AP378" s="792"/>
    </row>
    <row r="379" spans="1:42" s="404" customFormat="1" ht="13.5" customHeight="1" x14ac:dyDescent="0.2">
      <c r="B379" s="425" t="s">
        <v>640</v>
      </c>
      <c r="C379" s="424" t="s">
        <v>479</v>
      </c>
      <c r="D379" s="423" t="s">
        <v>161</v>
      </c>
      <c r="E379" s="422" t="s">
        <v>50</v>
      </c>
      <c r="F379" s="420">
        <v>43662</v>
      </c>
      <c r="G379" s="420">
        <v>44012</v>
      </c>
      <c r="H379" s="419">
        <v>2018</v>
      </c>
      <c r="I379" s="418" t="s">
        <v>1934</v>
      </c>
      <c r="J379" s="418" t="s">
        <v>160</v>
      </c>
      <c r="K379" s="417" t="s">
        <v>639</v>
      </c>
      <c r="L379" s="824"/>
      <c r="M379" s="825"/>
      <c r="N379" s="792"/>
      <c r="O379" s="829"/>
      <c r="P379" s="832"/>
      <c r="Q379" s="835"/>
      <c r="R379" s="829"/>
      <c r="S379" s="416" t="s">
        <v>173</v>
      </c>
      <c r="T379" s="429" t="s">
        <v>192</v>
      </c>
      <c r="U379" s="416" t="s">
        <v>171</v>
      </c>
      <c r="V379" s="427"/>
      <c r="W379" s="416" t="s">
        <v>170</v>
      </c>
      <c r="X379" s="428">
        <v>2702800</v>
      </c>
      <c r="Y379" s="416" t="s">
        <v>169</v>
      </c>
      <c r="Z379" s="426">
        <v>0.74560000000000004</v>
      </c>
      <c r="AA379" s="478" t="s">
        <v>169</v>
      </c>
      <c r="AB379" s="477">
        <v>0.74560000000000004</v>
      </c>
      <c r="AC379" s="471" t="s">
        <v>169</v>
      </c>
      <c r="AD379" s="470">
        <v>0.98860000000000003</v>
      </c>
      <c r="AE379" s="478" t="s">
        <v>169</v>
      </c>
      <c r="AF379" s="477">
        <v>0.98860000000000003</v>
      </c>
      <c r="AG379" s="416" t="s">
        <v>169</v>
      </c>
      <c r="AH379" s="426">
        <v>1</v>
      </c>
      <c r="AI379" s="816"/>
      <c r="AJ379" s="817"/>
      <c r="AK379" s="792"/>
      <c r="AL379" s="792"/>
      <c r="AM379" s="792"/>
      <c r="AN379" s="792"/>
      <c r="AO379" s="792"/>
      <c r="AP379" s="792"/>
    </row>
    <row r="380" spans="1:42" s="404" customFormat="1" ht="15" customHeight="1" x14ac:dyDescent="0.2">
      <c r="B380" s="425" t="s">
        <v>640</v>
      </c>
      <c r="C380" s="424" t="s">
        <v>479</v>
      </c>
      <c r="D380" s="423" t="s">
        <v>161</v>
      </c>
      <c r="E380" s="422" t="s">
        <v>50</v>
      </c>
      <c r="F380" s="420">
        <v>43662</v>
      </c>
      <c r="G380" s="420">
        <v>44012</v>
      </c>
      <c r="H380" s="419">
        <v>2018</v>
      </c>
      <c r="I380" s="418" t="s">
        <v>1934</v>
      </c>
      <c r="J380" s="418" t="s">
        <v>160</v>
      </c>
      <c r="K380" s="417" t="s">
        <v>639</v>
      </c>
      <c r="L380" s="824"/>
      <c r="M380" s="825"/>
      <c r="N380" s="792"/>
      <c r="O380" s="829"/>
      <c r="P380" s="832"/>
      <c r="Q380" s="835"/>
      <c r="R380" s="829"/>
      <c r="S380" s="416" t="s">
        <v>168</v>
      </c>
      <c r="T380" s="427">
        <v>200</v>
      </c>
      <c r="U380" s="416" t="s">
        <v>167</v>
      </c>
      <c r="V380" s="427">
        <v>181</v>
      </c>
      <c r="W380" s="816"/>
      <c r="X380" s="817"/>
      <c r="Y380" s="416" t="s">
        <v>166</v>
      </c>
      <c r="Z380" s="426">
        <f>IF(Z378="",Z379-Z377,Z379-Z378)</f>
        <v>2.52E-2</v>
      </c>
      <c r="AA380" s="478" t="s">
        <v>166</v>
      </c>
      <c r="AB380" s="477">
        <f>IF(AB378="",AB379-AB377,AB379-AB378)</f>
        <v>2.52E-2</v>
      </c>
      <c r="AC380" s="471" t="s">
        <v>166</v>
      </c>
      <c r="AD380" s="470">
        <f>IF(AD378="",AD379-AD377,AD379-AD378)</f>
        <v>0</v>
      </c>
      <c r="AE380" s="478" t="s">
        <v>166</v>
      </c>
      <c r="AF380" s="477">
        <f>IF(AF378="",AF379-AF377,AF379-AF378)</f>
        <v>0</v>
      </c>
      <c r="AG380" s="416" t="s">
        <v>166</v>
      </c>
      <c r="AH380" s="426">
        <f>IF(AH378="",AH379-AH377,AH379-AH378)</f>
        <v>0</v>
      </c>
      <c r="AI380" s="816"/>
      <c r="AJ380" s="817"/>
      <c r="AK380" s="792"/>
      <c r="AL380" s="792"/>
      <c r="AM380" s="792"/>
      <c r="AN380" s="792"/>
      <c r="AO380" s="792"/>
      <c r="AP380" s="792"/>
    </row>
    <row r="381" spans="1:42" s="404" customFormat="1" ht="15" customHeight="1" x14ac:dyDescent="0.2">
      <c r="B381" s="425" t="s">
        <v>640</v>
      </c>
      <c r="C381" s="424" t="s">
        <v>479</v>
      </c>
      <c r="D381" s="423" t="s">
        <v>161</v>
      </c>
      <c r="E381" s="422" t="s">
        <v>50</v>
      </c>
      <c r="F381" s="420">
        <v>43662</v>
      </c>
      <c r="G381" s="420">
        <v>44012</v>
      </c>
      <c r="H381" s="419">
        <v>2018</v>
      </c>
      <c r="I381" s="418" t="s">
        <v>1934</v>
      </c>
      <c r="J381" s="418" t="s">
        <v>160</v>
      </c>
      <c r="K381" s="417" t="s">
        <v>639</v>
      </c>
      <c r="L381" s="824"/>
      <c r="M381" s="825"/>
      <c r="N381" s="792"/>
      <c r="O381" s="829"/>
      <c r="P381" s="832"/>
      <c r="Q381" s="835"/>
      <c r="R381" s="829"/>
      <c r="S381" s="416" t="s">
        <v>165</v>
      </c>
      <c r="T381" s="415">
        <v>43398</v>
      </c>
      <c r="U381" s="416" t="s">
        <v>164</v>
      </c>
      <c r="V381" s="415">
        <v>44012</v>
      </c>
      <c r="W381" s="816"/>
      <c r="X381" s="817"/>
      <c r="Y381" s="816"/>
      <c r="Z381" s="817"/>
      <c r="AA381" s="857"/>
      <c r="AB381" s="858"/>
      <c r="AC381" s="945"/>
      <c r="AD381" s="946"/>
      <c r="AE381" s="857"/>
      <c r="AF381" s="858"/>
      <c r="AG381" s="816"/>
      <c r="AH381" s="817"/>
      <c r="AI381" s="816"/>
      <c r="AJ381" s="817"/>
      <c r="AK381" s="792"/>
      <c r="AL381" s="792"/>
      <c r="AM381" s="792"/>
      <c r="AN381" s="792"/>
      <c r="AO381" s="792"/>
      <c r="AP381" s="792"/>
    </row>
    <row r="382" spans="1:42" s="404" customFormat="1" ht="15" customHeight="1" thickBot="1" x14ac:dyDescent="0.25">
      <c r="B382" s="414" t="s">
        <v>640</v>
      </c>
      <c r="C382" s="413" t="s">
        <v>479</v>
      </c>
      <c r="D382" s="412" t="s">
        <v>161</v>
      </c>
      <c r="E382" s="411" t="s">
        <v>50</v>
      </c>
      <c r="F382" s="409">
        <v>43662</v>
      </c>
      <c r="G382" s="409">
        <v>44012</v>
      </c>
      <c r="H382" s="408">
        <v>2018</v>
      </c>
      <c r="I382" s="407" t="s">
        <v>1934</v>
      </c>
      <c r="J382" s="407" t="s">
        <v>160</v>
      </c>
      <c r="K382" s="407" t="s">
        <v>639</v>
      </c>
      <c r="L382" s="826"/>
      <c r="M382" s="827"/>
      <c r="N382" s="793"/>
      <c r="O382" s="830"/>
      <c r="P382" s="833"/>
      <c r="Q382" s="836"/>
      <c r="R382" s="830"/>
      <c r="S382" s="406" t="s">
        <v>158</v>
      </c>
      <c r="T382" s="451">
        <v>43662</v>
      </c>
      <c r="U382" s="820"/>
      <c r="V382" s="821"/>
      <c r="W382" s="818"/>
      <c r="X382" s="819"/>
      <c r="Y382" s="818"/>
      <c r="Z382" s="819"/>
      <c r="AA382" s="859"/>
      <c r="AB382" s="860"/>
      <c r="AC382" s="947"/>
      <c r="AD382" s="948"/>
      <c r="AE382" s="859"/>
      <c r="AF382" s="860"/>
      <c r="AG382" s="818"/>
      <c r="AH382" s="819"/>
      <c r="AI382" s="818"/>
      <c r="AJ382" s="819"/>
      <c r="AK382" s="793"/>
      <c r="AL382" s="793"/>
      <c r="AM382" s="793"/>
      <c r="AN382" s="793"/>
      <c r="AO382" s="793"/>
      <c r="AP382" s="793"/>
    </row>
    <row r="383" spans="1:42" s="404" customFormat="1" ht="12.75" hidden="1" customHeight="1" thickTop="1" x14ac:dyDescent="0.25">
      <c r="A383" s="402"/>
      <c r="B383" s="445" t="s">
        <v>310</v>
      </c>
      <c r="C383" s="444" t="s">
        <v>764</v>
      </c>
      <c r="D383" s="520" t="s">
        <v>705</v>
      </c>
      <c r="E383" s="442" t="s">
        <v>450</v>
      </c>
      <c r="F383" s="440"/>
      <c r="G383" s="440"/>
      <c r="H383" s="507">
        <v>2018</v>
      </c>
      <c r="I383" s="439"/>
      <c r="J383" s="439" t="s">
        <v>160</v>
      </c>
      <c r="K383" s="526" t="s">
        <v>1102</v>
      </c>
      <c r="L383" s="822" t="s">
        <v>1101</v>
      </c>
      <c r="M383" s="823"/>
      <c r="N383" s="791" t="s">
        <v>642</v>
      </c>
      <c r="O383" s="828" t="s">
        <v>228</v>
      </c>
      <c r="P383" s="831"/>
      <c r="Q383" s="834" t="s">
        <v>231</v>
      </c>
      <c r="R383" s="828" t="s">
        <v>193</v>
      </c>
      <c r="S383" s="434" t="s">
        <v>184</v>
      </c>
      <c r="T383" s="438">
        <v>560000</v>
      </c>
      <c r="U383" s="434" t="s">
        <v>183</v>
      </c>
      <c r="V383" s="437"/>
      <c r="W383" s="434" t="s">
        <v>182</v>
      </c>
      <c r="X383" s="436">
        <f>T383</f>
        <v>560000</v>
      </c>
      <c r="Y383" s="434" t="s">
        <v>181</v>
      </c>
      <c r="Z383" s="435"/>
      <c r="AA383" s="434" t="s">
        <v>181</v>
      </c>
      <c r="AB383" s="435"/>
      <c r="AC383" s="434" t="s">
        <v>181</v>
      </c>
      <c r="AD383" s="435"/>
      <c r="AE383" s="434" t="s">
        <v>181</v>
      </c>
      <c r="AF383" s="435"/>
      <c r="AG383" s="434" t="s">
        <v>181</v>
      </c>
      <c r="AH383" s="435"/>
      <c r="AI383" s="434" t="s">
        <v>180</v>
      </c>
      <c r="AJ383" s="433"/>
      <c r="AK383" s="923" t="s">
        <v>1100</v>
      </c>
      <c r="AL383" s="923" t="s">
        <v>1099</v>
      </c>
      <c r="AM383" s="923" t="s">
        <v>1099</v>
      </c>
      <c r="AN383" s="923" t="s">
        <v>1099</v>
      </c>
      <c r="AO383" s="923" t="s">
        <v>1099</v>
      </c>
      <c r="AP383" s="791" t="s">
        <v>1099</v>
      </c>
    </row>
    <row r="384" spans="1:42" s="404" customFormat="1" ht="15" hidden="1" customHeight="1" x14ac:dyDescent="0.25">
      <c r="A384" s="402"/>
      <c r="B384" s="425" t="s">
        <v>310</v>
      </c>
      <c r="C384" s="424" t="s">
        <v>764</v>
      </c>
      <c r="D384" s="520" t="s">
        <v>705</v>
      </c>
      <c r="E384" s="422" t="s">
        <v>450</v>
      </c>
      <c r="F384" s="420"/>
      <c r="G384" s="420"/>
      <c r="H384" s="507">
        <v>2018</v>
      </c>
      <c r="I384" s="439"/>
      <c r="J384" s="439" t="s">
        <v>160</v>
      </c>
      <c r="K384" s="439" t="s">
        <v>1098</v>
      </c>
      <c r="L384" s="824"/>
      <c r="M384" s="825"/>
      <c r="N384" s="792"/>
      <c r="O384" s="829"/>
      <c r="P384" s="832"/>
      <c r="Q384" s="835"/>
      <c r="R384" s="829"/>
      <c r="S384" s="416" t="s">
        <v>179</v>
      </c>
      <c r="T384" s="432"/>
      <c r="U384" s="416" t="s">
        <v>177</v>
      </c>
      <c r="V384" s="415">
        <f>V383+V386</f>
        <v>0</v>
      </c>
      <c r="W384" s="416" t="s">
        <v>176</v>
      </c>
      <c r="X384" s="428">
        <f>X383</f>
        <v>560000</v>
      </c>
      <c r="Y384" s="416" t="s">
        <v>175</v>
      </c>
      <c r="Z384" s="426"/>
      <c r="AA384" s="416" t="s">
        <v>175</v>
      </c>
      <c r="AB384" s="426"/>
      <c r="AC384" s="416" t="s">
        <v>175</v>
      </c>
      <c r="AD384" s="426"/>
      <c r="AE384" s="416" t="s">
        <v>175</v>
      </c>
      <c r="AF384" s="426"/>
      <c r="AG384" s="416" t="s">
        <v>175</v>
      </c>
      <c r="AH384" s="426"/>
      <c r="AI384" s="416" t="s">
        <v>174</v>
      </c>
      <c r="AJ384" s="430"/>
      <c r="AK384" s="924"/>
      <c r="AL384" s="924"/>
      <c r="AM384" s="924"/>
      <c r="AN384" s="924"/>
      <c r="AO384" s="924"/>
      <c r="AP384" s="792"/>
    </row>
    <row r="385" spans="2:42" s="404" customFormat="1" ht="14.25" hidden="1" thickTop="1" thickBot="1" x14ac:dyDescent="0.25">
      <c r="B385" s="425" t="s">
        <v>310</v>
      </c>
      <c r="C385" s="424" t="s">
        <v>764</v>
      </c>
      <c r="D385" s="520" t="s">
        <v>705</v>
      </c>
      <c r="E385" s="422" t="s">
        <v>450</v>
      </c>
      <c r="F385" s="420"/>
      <c r="G385" s="420"/>
      <c r="H385" s="507">
        <v>2018</v>
      </c>
      <c r="I385" s="439"/>
      <c r="J385" s="439" t="s">
        <v>160</v>
      </c>
      <c r="K385" s="439" t="s">
        <v>1098</v>
      </c>
      <c r="L385" s="824"/>
      <c r="M385" s="825"/>
      <c r="N385" s="792"/>
      <c r="O385" s="829"/>
      <c r="P385" s="832"/>
      <c r="Q385" s="835"/>
      <c r="R385" s="829"/>
      <c r="S385" s="416" t="s">
        <v>173</v>
      </c>
      <c r="T385" s="429" t="s">
        <v>192</v>
      </c>
      <c r="U385" s="416" t="s">
        <v>171</v>
      </c>
      <c r="V385" s="427"/>
      <c r="W385" s="416" t="s">
        <v>170</v>
      </c>
      <c r="X385" s="428"/>
      <c r="Y385" s="416" t="s">
        <v>169</v>
      </c>
      <c r="Z385" s="426"/>
      <c r="AA385" s="416" t="s">
        <v>169</v>
      </c>
      <c r="AB385" s="426"/>
      <c r="AC385" s="416" t="s">
        <v>169</v>
      </c>
      <c r="AD385" s="426"/>
      <c r="AE385" s="416" t="s">
        <v>169</v>
      </c>
      <c r="AF385" s="426"/>
      <c r="AG385" s="416" t="s">
        <v>169</v>
      </c>
      <c r="AH385" s="426"/>
      <c r="AI385" s="816"/>
      <c r="AJ385" s="817"/>
      <c r="AK385" s="924"/>
      <c r="AL385" s="924"/>
      <c r="AM385" s="924"/>
      <c r="AN385" s="924"/>
      <c r="AO385" s="924"/>
      <c r="AP385" s="792"/>
    </row>
    <row r="386" spans="2:42" s="404" customFormat="1" ht="15" hidden="1" customHeight="1" x14ac:dyDescent="0.25">
      <c r="B386" s="425" t="s">
        <v>310</v>
      </c>
      <c r="C386" s="424" t="s">
        <v>764</v>
      </c>
      <c r="D386" s="520" t="s">
        <v>705</v>
      </c>
      <c r="E386" s="422" t="s">
        <v>450</v>
      </c>
      <c r="F386" s="420"/>
      <c r="G386" s="420"/>
      <c r="H386" s="507">
        <v>2018</v>
      </c>
      <c r="I386" s="439"/>
      <c r="J386" s="439" t="s">
        <v>160</v>
      </c>
      <c r="K386" s="439" t="s">
        <v>1098</v>
      </c>
      <c r="L386" s="824"/>
      <c r="M386" s="825"/>
      <c r="N386" s="792"/>
      <c r="O386" s="829"/>
      <c r="P386" s="832"/>
      <c r="Q386" s="835"/>
      <c r="R386" s="829"/>
      <c r="S386" s="416" t="s">
        <v>168</v>
      </c>
      <c r="T386" s="432"/>
      <c r="U386" s="416" t="s">
        <v>167</v>
      </c>
      <c r="V386" s="427"/>
      <c r="W386" s="816"/>
      <c r="X386" s="817"/>
      <c r="Y386" s="416" t="s">
        <v>166</v>
      </c>
      <c r="Z386" s="426">
        <f>IF(Z384="",Z385-Z383,Z385-Z384)</f>
        <v>0</v>
      </c>
      <c r="AA386" s="416" t="s">
        <v>166</v>
      </c>
      <c r="AB386" s="426">
        <f>IF(AB384="",AB385-AB383,AB385-AB384)</f>
        <v>0</v>
      </c>
      <c r="AC386" s="416" t="s">
        <v>166</v>
      </c>
      <c r="AD386" s="426">
        <f>IF(AD384="",AD385-AD383,AD385-AD384)</f>
        <v>0</v>
      </c>
      <c r="AE386" s="416" t="s">
        <v>166</v>
      </c>
      <c r="AF386" s="426">
        <f>IF(AF384="",AF385-AF383,AF385-AF384)</f>
        <v>0</v>
      </c>
      <c r="AG386" s="416" t="s">
        <v>166</v>
      </c>
      <c r="AH386" s="426">
        <f>IF(AH384="",AH385-AH383,AH385-AH384)</f>
        <v>0</v>
      </c>
      <c r="AI386" s="816"/>
      <c r="AJ386" s="817"/>
      <c r="AK386" s="924"/>
      <c r="AL386" s="924"/>
      <c r="AM386" s="924"/>
      <c r="AN386" s="924"/>
      <c r="AO386" s="924"/>
      <c r="AP386" s="792"/>
    </row>
    <row r="387" spans="2:42" s="404" customFormat="1" ht="15" hidden="1" customHeight="1" x14ac:dyDescent="0.25">
      <c r="B387" s="425" t="s">
        <v>310</v>
      </c>
      <c r="C387" s="424" t="s">
        <v>764</v>
      </c>
      <c r="D387" s="520" t="s">
        <v>705</v>
      </c>
      <c r="E387" s="422" t="s">
        <v>450</v>
      </c>
      <c r="F387" s="420"/>
      <c r="G387" s="420"/>
      <c r="H387" s="507">
        <v>2018</v>
      </c>
      <c r="I387" s="439"/>
      <c r="J387" s="439" t="s">
        <v>160</v>
      </c>
      <c r="K387" s="439" t="s">
        <v>1098</v>
      </c>
      <c r="L387" s="824"/>
      <c r="M387" s="825"/>
      <c r="N387" s="792"/>
      <c r="O387" s="829"/>
      <c r="P387" s="832"/>
      <c r="Q387" s="835"/>
      <c r="R387" s="829"/>
      <c r="S387" s="416" t="s">
        <v>165</v>
      </c>
      <c r="T387" s="415"/>
      <c r="U387" s="416" t="s">
        <v>164</v>
      </c>
      <c r="V387" s="415"/>
      <c r="W387" s="816"/>
      <c r="X387" s="817"/>
      <c r="Y387" s="816"/>
      <c r="Z387" s="817"/>
      <c r="AA387" s="816"/>
      <c r="AB387" s="817"/>
      <c r="AC387" s="816"/>
      <c r="AD387" s="817"/>
      <c r="AE387" s="816"/>
      <c r="AF387" s="817"/>
      <c r="AG387" s="816"/>
      <c r="AH387" s="817"/>
      <c r="AI387" s="816"/>
      <c r="AJ387" s="817"/>
      <c r="AK387" s="924"/>
      <c r="AL387" s="924"/>
      <c r="AM387" s="924"/>
      <c r="AN387" s="924"/>
      <c r="AO387" s="924"/>
      <c r="AP387" s="792"/>
    </row>
    <row r="388" spans="2:42" s="404" customFormat="1" ht="15" hidden="1" customHeight="1" thickBot="1" x14ac:dyDescent="0.25">
      <c r="B388" s="414" t="s">
        <v>310</v>
      </c>
      <c r="C388" s="413" t="s">
        <v>764</v>
      </c>
      <c r="D388" s="519" t="s">
        <v>705</v>
      </c>
      <c r="E388" s="411" t="s">
        <v>450</v>
      </c>
      <c r="F388" s="409"/>
      <c r="G388" s="409"/>
      <c r="H388" s="408">
        <v>2018</v>
      </c>
      <c r="I388" s="407"/>
      <c r="J388" s="407" t="s">
        <v>160</v>
      </c>
      <c r="K388" s="524" t="s">
        <v>1098</v>
      </c>
      <c r="L388" s="826"/>
      <c r="M388" s="827"/>
      <c r="N388" s="793"/>
      <c r="O388" s="830"/>
      <c r="P388" s="833"/>
      <c r="Q388" s="836"/>
      <c r="R388" s="830"/>
      <c r="S388" s="406" t="s">
        <v>158</v>
      </c>
      <c r="T388" s="451"/>
      <c r="U388" s="820"/>
      <c r="V388" s="821"/>
      <c r="W388" s="818"/>
      <c r="X388" s="819"/>
      <c r="Y388" s="818"/>
      <c r="Z388" s="819"/>
      <c r="AA388" s="818"/>
      <c r="AB388" s="819"/>
      <c r="AC388" s="818"/>
      <c r="AD388" s="819"/>
      <c r="AE388" s="818"/>
      <c r="AF388" s="819"/>
      <c r="AG388" s="818"/>
      <c r="AH388" s="819"/>
      <c r="AI388" s="818"/>
      <c r="AJ388" s="819"/>
      <c r="AK388" s="925"/>
      <c r="AL388" s="925"/>
      <c r="AM388" s="925"/>
      <c r="AN388" s="925"/>
      <c r="AO388" s="925"/>
      <c r="AP388" s="793"/>
    </row>
    <row r="389" spans="2:42" s="404" customFormat="1" ht="12.75" customHeight="1" thickTop="1" x14ac:dyDescent="0.2">
      <c r="B389" s="445" t="s">
        <v>733</v>
      </c>
      <c r="C389" s="444" t="s">
        <v>502</v>
      </c>
      <c r="D389" s="520" t="s">
        <v>705</v>
      </c>
      <c r="E389" s="442" t="s">
        <v>50</v>
      </c>
      <c r="F389" s="440">
        <v>44155</v>
      </c>
      <c r="G389" s="440">
        <v>44168</v>
      </c>
      <c r="H389" s="507">
        <v>2018</v>
      </c>
      <c r="I389" s="439" t="s">
        <v>185</v>
      </c>
      <c r="J389" s="439" t="s">
        <v>160</v>
      </c>
      <c r="K389" s="508" t="s">
        <v>1092</v>
      </c>
      <c r="L389" s="822" t="s">
        <v>131</v>
      </c>
      <c r="M389" s="823"/>
      <c r="N389" s="791" t="s">
        <v>642</v>
      </c>
      <c r="O389" s="828" t="s">
        <v>475</v>
      </c>
      <c r="P389" s="831"/>
      <c r="Q389" s="834"/>
      <c r="R389" s="828" t="s">
        <v>185</v>
      </c>
      <c r="S389" s="434" t="s">
        <v>184</v>
      </c>
      <c r="T389" s="438">
        <v>1000000</v>
      </c>
      <c r="U389" s="434" t="s">
        <v>183</v>
      </c>
      <c r="V389" s="437"/>
      <c r="W389" s="434" t="s">
        <v>182</v>
      </c>
      <c r="X389" s="436">
        <f>T389</f>
        <v>1000000</v>
      </c>
      <c r="Y389" s="434" t="s">
        <v>181</v>
      </c>
      <c r="Z389" s="435"/>
      <c r="AA389" s="434" t="s">
        <v>181</v>
      </c>
      <c r="AB389" s="435"/>
      <c r="AC389" s="434" t="s">
        <v>181</v>
      </c>
      <c r="AD389" s="435"/>
      <c r="AE389" s="434" t="s">
        <v>181</v>
      </c>
      <c r="AF389" s="435"/>
      <c r="AG389" s="434" t="s">
        <v>181</v>
      </c>
      <c r="AH389" s="435">
        <v>1</v>
      </c>
      <c r="AI389" s="434" t="s">
        <v>180</v>
      </c>
      <c r="AJ389" s="433"/>
      <c r="AK389" s="923" t="s">
        <v>1097</v>
      </c>
      <c r="AL389" s="923" t="s">
        <v>1097</v>
      </c>
      <c r="AM389" s="923" t="s">
        <v>1096</v>
      </c>
      <c r="AN389" s="923" t="s">
        <v>1096</v>
      </c>
      <c r="AO389" s="923" t="s">
        <v>1096</v>
      </c>
      <c r="AP389" s="791" t="s">
        <v>2143</v>
      </c>
    </row>
    <row r="390" spans="2:42" s="404" customFormat="1" ht="15" customHeight="1" x14ac:dyDescent="0.2">
      <c r="B390" s="425" t="s">
        <v>733</v>
      </c>
      <c r="C390" s="424" t="s">
        <v>502</v>
      </c>
      <c r="D390" s="520" t="s">
        <v>705</v>
      </c>
      <c r="E390" s="422" t="s">
        <v>50</v>
      </c>
      <c r="F390" s="420">
        <v>44155</v>
      </c>
      <c r="G390" s="420">
        <v>44168</v>
      </c>
      <c r="H390" s="507">
        <v>2018</v>
      </c>
      <c r="I390" s="439" t="s">
        <v>185</v>
      </c>
      <c r="J390" s="439" t="s">
        <v>160</v>
      </c>
      <c r="K390" s="570" t="s">
        <v>1092</v>
      </c>
      <c r="L390" s="824"/>
      <c r="M390" s="825"/>
      <c r="N390" s="792"/>
      <c r="O390" s="829"/>
      <c r="P390" s="832"/>
      <c r="Q390" s="835"/>
      <c r="R390" s="829"/>
      <c r="S390" s="416" t="s">
        <v>179</v>
      </c>
      <c r="T390" s="432" t="s">
        <v>969</v>
      </c>
      <c r="U390" s="416" t="s">
        <v>177</v>
      </c>
      <c r="V390" s="415">
        <f>V389+V392</f>
        <v>0</v>
      </c>
      <c r="W390" s="416" t="s">
        <v>176</v>
      </c>
      <c r="X390" s="428">
        <f>X389</f>
        <v>1000000</v>
      </c>
      <c r="Y390" s="416" t="s">
        <v>175</v>
      </c>
      <c r="Z390" s="426"/>
      <c r="AA390" s="416" t="s">
        <v>175</v>
      </c>
      <c r="AB390" s="426"/>
      <c r="AC390" s="416" t="s">
        <v>175</v>
      </c>
      <c r="AD390" s="426"/>
      <c r="AE390" s="416" t="s">
        <v>175</v>
      </c>
      <c r="AF390" s="426"/>
      <c r="AG390" s="416" t="s">
        <v>175</v>
      </c>
      <c r="AH390" s="426"/>
      <c r="AI390" s="416" t="s">
        <v>174</v>
      </c>
      <c r="AJ390" s="430"/>
      <c r="AK390" s="924"/>
      <c r="AL390" s="924"/>
      <c r="AM390" s="924"/>
      <c r="AN390" s="924"/>
      <c r="AO390" s="924"/>
      <c r="AP390" s="792"/>
    </row>
    <row r="391" spans="2:42" s="404" customFormat="1" ht="28.5" customHeight="1" x14ac:dyDescent="0.2">
      <c r="B391" s="425" t="s">
        <v>733</v>
      </c>
      <c r="C391" s="424" t="s">
        <v>502</v>
      </c>
      <c r="D391" s="520" t="s">
        <v>705</v>
      </c>
      <c r="E391" s="422" t="s">
        <v>50</v>
      </c>
      <c r="F391" s="420">
        <v>44155</v>
      </c>
      <c r="G391" s="420">
        <v>44168</v>
      </c>
      <c r="H391" s="507">
        <v>2018</v>
      </c>
      <c r="I391" s="439" t="s">
        <v>185</v>
      </c>
      <c r="J391" s="439" t="s">
        <v>160</v>
      </c>
      <c r="K391" s="570" t="s">
        <v>1092</v>
      </c>
      <c r="L391" s="824"/>
      <c r="M391" s="825"/>
      <c r="N391" s="792"/>
      <c r="O391" s="829"/>
      <c r="P391" s="832"/>
      <c r="Q391" s="835"/>
      <c r="R391" s="829"/>
      <c r="S391" s="416" t="s">
        <v>173</v>
      </c>
      <c r="T391" s="429" t="s">
        <v>2135</v>
      </c>
      <c r="U391" s="416" t="s">
        <v>171</v>
      </c>
      <c r="V391" s="427"/>
      <c r="W391" s="416" t="s">
        <v>170</v>
      </c>
      <c r="X391" s="428"/>
      <c r="Y391" s="416" t="s">
        <v>169</v>
      </c>
      <c r="Z391" s="426"/>
      <c r="AA391" s="416" t="s">
        <v>169</v>
      </c>
      <c r="AB391" s="426"/>
      <c r="AC391" s="416" t="s">
        <v>169</v>
      </c>
      <c r="AD391" s="426"/>
      <c r="AE391" s="416" t="s">
        <v>169</v>
      </c>
      <c r="AF391" s="426"/>
      <c r="AG391" s="416" t="s">
        <v>169</v>
      </c>
      <c r="AH391" s="426">
        <v>1</v>
      </c>
      <c r="AI391" s="816"/>
      <c r="AJ391" s="817"/>
      <c r="AK391" s="924"/>
      <c r="AL391" s="924"/>
      <c r="AM391" s="924"/>
      <c r="AN391" s="924"/>
      <c r="AO391" s="924"/>
      <c r="AP391" s="792"/>
    </row>
    <row r="392" spans="2:42" s="404" customFormat="1" ht="15" customHeight="1" x14ac:dyDescent="0.2">
      <c r="B392" s="425" t="s">
        <v>733</v>
      </c>
      <c r="C392" s="424" t="s">
        <v>502</v>
      </c>
      <c r="D392" s="520" t="s">
        <v>705</v>
      </c>
      <c r="E392" s="422" t="s">
        <v>50</v>
      </c>
      <c r="F392" s="420">
        <v>44155</v>
      </c>
      <c r="G392" s="420">
        <v>44168</v>
      </c>
      <c r="H392" s="507">
        <v>2018</v>
      </c>
      <c r="I392" s="439" t="s">
        <v>185</v>
      </c>
      <c r="J392" s="439" t="s">
        <v>160</v>
      </c>
      <c r="K392" s="570" t="s">
        <v>1092</v>
      </c>
      <c r="L392" s="824"/>
      <c r="M392" s="825"/>
      <c r="N392" s="792"/>
      <c r="O392" s="829"/>
      <c r="P392" s="832"/>
      <c r="Q392" s="835"/>
      <c r="R392" s="829"/>
      <c r="S392" s="416" t="s">
        <v>168</v>
      </c>
      <c r="T392" s="432"/>
      <c r="U392" s="416" t="s">
        <v>167</v>
      </c>
      <c r="V392" s="427"/>
      <c r="W392" s="816"/>
      <c r="X392" s="817"/>
      <c r="Y392" s="416" t="s">
        <v>166</v>
      </c>
      <c r="Z392" s="426">
        <f>IF(Z390="",Z391-Z389,Z391-Z390)</f>
        <v>0</v>
      </c>
      <c r="AA392" s="416" t="s">
        <v>166</v>
      </c>
      <c r="AB392" s="426">
        <f>IF(AB390="",AB391-AB389,AB391-AB390)</f>
        <v>0</v>
      </c>
      <c r="AC392" s="416" t="s">
        <v>166</v>
      </c>
      <c r="AD392" s="426">
        <f>IF(AD390="",AD391-AD389,AD391-AD390)</f>
        <v>0</v>
      </c>
      <c r="AE392" s="416" t="s">
        <v>166</v>
      </c>
      <c r="AF392" s="426">
        <f>IF(AF390="",AF391-AF389,AF391-AF390)</f>
        <v>0</v>
      </c>
      <c r="AG392" s="416" t="s">
        <v>166</v>
      </c>
      <c r="AH392" s="426">
        <f>IF(AH390="",AH391-AH389,AH391-AH390)</f>
        <v>0</v>
      </c>
      <c r="AI392" s="816"/>
      <c r="AJ392" s="817"/>
      <c r="AK392" s="924"/>
      <c r="AL392" s="924"/>
      <c r="AM392" s="924"/>
      <c r="AN392" s="924"/>
      <c r="AO392" s="924"/>
      <c r="AP392" s="792"/>
    </row>
    <row r="393" spans="2:42" s="404" customFormat="1" ht="15" customHeight="1" x14ac:dyDescent="0.2">
      <c r="B393" s="425" t="s">
        <v>733</v>
      </c>
      <c r="C393" s="424" t="s">
        <v>502</v>
      </c>
      <c r="D393" s="520" t="s">
        <v>705</v>
      </c>
      <c r="E393" s="422" t="s">
        <v>50</v>
      </c>
      <c r="F393" s="420">
        <v>44155</v>
      </c>
      <c r="G393" s="420">
        <v>44168</v>
      </c>
      <c r="H393" s="507">
        <v>2018</v>
      </c>
      <c r="I393" s="439" t="s">
        <v>185</v>
      </c>
      <c r="J393" s="439" t="s">
        <v>160</v>
      </c>
      <c r="K393" s="570" t="s">
        <v>1092</v>
      </c>
      <c r="L393" s="824"/>
      <c r="M393" s="825"/>
      <c r="N393" s="792"/>
      <c r="O393" s="829"/>
      <c r="P393" s="832"/>
      <c r="Q393" s="835"/>
      <c r="R393" s="829"/>
      <c r="S393" s="416" t="s">
        <v>165</v>
      </c>
      <c r="T393" s="415"/>
      <c r="U393" s="416" t="s">
        <v>164</v>
      </c>
      <c r="V393" s="415">
        <v>44168</v>
      </c>
      <c r="W393" s="816"/>
      <c r="X393" s="817"/>
      <c r="Y393" s="816"/>
      <c r="Z393" s="817"/>
      <c r="AA393" s="816"/>
      <c r="AB393" s="817"/>
      <c r="AC393" s="816"/>
      <c r="AD393" s="817"/>
      <c r="AE393" s="816"/>
      <c r="AF393" s="817"/>
      <c r="AG393" s="816"/>
      <c r="AH393" s="817"/>
      <c r="AI393" s="816"/>
      <c r="AJ393" s="817"/>
      <c r="AK393" s="924"/>
      <c r="AL393" s="924"/>
      <c r="AM393" s="924"/>
      <c r="AN393" s="924"/>
      <c r="AO393" s="924"/>
      <c r="AP393" s="792"/>
    </row>
    <row r="394" spans="2:42" s="404" customFormat="1" ht="15" customHeight="1" thickBot="1" x14ac:dyDescent="0.25">
      <c r="B394" s="414" t="s">
        <v>733</v>
      </c>
      <c r="C394" s="413" t="s">
        <v>502</v>
      </c>
      <c r="D394" s="519" t="s">
        <v>705</v>
      </c>
      <c r="E394" s="411" t="s">
        <v>50</v>
      </c>
      <c r="F394" s="409">
        <v>44155</v>
      </c>
      <c r="G394" s="409">
        <v>44168</v>
      </c>
      <c r="H394" s="408">
        <v>2018</v>
      </c>
      <c r="I394" s="407" t="s">
        <v>185</v>
      </c>
      <c r="J394" s="407" t="s">
        <v>160</v>
      </c>
      <c r="K394" s="407" t="s">
        <v>1092</v>
      </c>
      <c r="L394" s="826"/>
      <c r="M394" s="827"/>
      <c r="N394" s="793"/>
      <c r="O394" s="830"/>
      <c r="P394" s="833"/>
      <c r="Q394" s="836"/>
      <c r="R394" s="830"/>
      <c r="S394" s="406" t="s">
        <v>158</v>
      </c>
      <c r="T394" s="451">
        <v>44155</v>
      </c>
      <c r="U394" s="820"/>
      <c r="V394" s="821"/>
      <c r="W394" s="818"/>
      <c r="X394" s="819"/>
      <c r="Y394" s="818"/>
      <c r="Z394" s="819"/>
      <c r="AA394" s="818"/>
      <c r="AB394" s="819"/>
      <c r="AC394" s="818"/>
      <c r="AD394" s="819"/>
      <c r="AE394" s="818"/>
      <c r="AF394" s="819"/>
      <c r="AG394" s="818"/>
      <c r="AH394" s="819"/>
      <c r="AI394" s="818"/>
      <c r="AJ394" s="819"/>
      <c r="AK394" s="925"/>
      <c r="AL394" s="925"/>
      <c r="AM394" s="925"/>
      <c r="AN394" s="925"/>
      <c r="AO394" s="925"/>
      <c r="AP394" s="793"/>
    </row>
    <row r="395" spans="2:42" s="404" customFormat="1" ht="12.75" hidden="1" customHeight="1" thickTop="1" x14ac:dyDescent="0.2">
      <c r="B395" s="445" t="s">
        <v>310</v>
      </c>
      <c r="C395" s="444" t="s">
        <v>764</v>
      </c>
      <c r="D395" s="523" t="s">
        <v>705</v>
      </c>
      <c r="E395" s="442" t="s">
        <v>10</v>
      </c>
      <c r="F395" s="440">
        <v>44049</v>
      </c>
      <c r="G395" s="440"/>
      <c r="H395" s="507">
        <v>2018</v>
      </c>
      <c r="I395" s="439" t="s">
        <v>185</v>
      </c>
      <c r="J395" s="439" t="s">
        <v>160</v>
      </c>
      <c r="K395" s="570" t="s">
        <v>1092</v>
      </c>
      <c r="L395" s="822" t="s">
        <v>1095</v>
      </c>
      <c r="M395" s="823"/>
      <c r="N395" s="791" t="s">
        <v>642</v>
      </c>
      <c r="O395" s="828" t="s">
        <v>475</v>
      </c>
      <c r="P395" s="831"/>
      <c r="Q395" s="834"/>
      <c r="R395" s="828" t="s">
        <v>185</v>
      </c>
      <c r="S395" s="434" t="s">
        <v>184</v>
      </c>
      <c r="T395" s="438">
        <v>4000000</v>
      </c>
      <c r="U395" s="434" t="s">
        <v>183</v>
      </c>
      <c r="V395" s="437"/>
      <c r="W395" s="434" t="s">
        <v>182</v>
      </c>
      <c r="X395" s="436">
        <f>T395</f>
        <v>4000000</v>
      </c>
      <c r="Y395" s="434" t="s">
        <v>181</v>
      </c>
      <c r="Z395" s="435"/>
      <c r="AA395" s="434" t="s">
        <v>181</v>
      </c>
      <c r="AB395" s="435"/>
      <c r="AC395" s="434" t="s">
        <v>181</v>
      </c>
      <c r="AD395" s="435"/>
      <c r="AE395" s="434" t="s">
        <v>181</v>
      </c>
      <c r="AF395" s="435"/>
      <c r="AG395" s="434" t="s">
        <v>181</v>
      </c>
      <c r="AH395" s="435">
        <v>0.78</v>
      </c>
      <c r="AI395" s="434" t="s">
        <v>180</v>
      </c>
      <c r="AJ395" s="433"/>
      <c r="AK395" s="791" t="s">
        <v>1094</v>
      </c>
      <c r="AL395" s="791" t="s">
        <v>1094</v>
      </c>
      <c r="AM395" s="791" t="s">
        <v>1093</v>
      </c>
      <c r="AN395" s="791" t="s">
        <v>1093</v>
      </c>
      <c r="AO395" s="791" t="s">
        <v>1093</v>
      </c>
      <c r="AP395" s="791" t="s">
        <v>10</v>
      </c>
    </row>
    <row r="396" spans="2:42" s="404" customFormat="1" ht="15" hidden="1" customHeight="1" x14ac:dyDescent="0.2">
      <c r="B396" s="425" t="s">
        <v>310</v>
      </c>
      <c r="C396" s="424" t="s">
        <v>764</v>
      </c>
      <c r="D396" s="520" t="s">
        <v>705</v>
      </c>
      <c r="E396" s="422" t="s">
        <v>10</v>
      </c>
      <c r="F396" s="420">
        <v>44049</v>
      </c>
      <c r="G396" s="420"/>
      <c r="H396" s="507">
        <v>2018</v>
      </c>
      <c r="I396" s="439" t="s">
        <v>185</v>
      </c>
      <c r="J396" s="439" t="s">
        <v>160</v>
      </c>
      <c r="K396" s="570" t="s">
        <v>1092</v>
      </c>
      <c r="L396" s="824"/>
      <c r="M396" s="825"/>
      <c r="N396" s="792"/>
      <c r="O396" s="829"/>
      <c r="P396" s="832"/>
      <c r="Q396" s="835"/>
      <c r="R396" s="829"/>
      <c r="S396" s="416" t="s">
        <v>179</v>
      </c>
      <c r="T396" s="432" t="s">
        <v>969</v>
      </c>
      <c r="U396" s="416" t="s">
        <v>177</v>
      </c>
      <c r="V396" s="415">
        <f>V395+V398</f>
        <v>0</v>
      </c>
      <c r="W396" s="416" t="s">
        <v>176</v>
      </c>
      <c r="X396" s="428">
        <f>X395</f>
        <v>4000000</v>
      </c>
      <c r="Y396" s="416" t="s">
        <v>175</v>
      </c>
      <c r="Z396" s="426"/>
      <c r="AA396" s="416" t="s">
        <v>175</v>
      </c>
      <c r="AB396" s="426"/>
      <c r="AC396" s="416" t="s">
        <v>175</v>
      </c>
      <c r="AD396" s="426"/>
      <c r="AE396" s="416" t="s">
        <v>175</v>
      </c>
      <c r="AF396" s="426"/>
      <c r="AG396" s="416" t="s">
        <v>175</v>
      </c>
      <c r="AH396" s="426"/>
      <c r="AI396" s="416" t="s">
        <v>174</v>
      </c>
      <c r="AJ396" s="430"/>
      <c r="AK396" s="792"/>
      <c r="AL396" s="792"/>
      <c r="AM396" s="792"/>
      <c r="AN396" s="792"/>
      <c r="AO396" s="792"/>
      <c r="AP396" s="792"/>
    </row>
    <row r="397" spans="2:42" s="404" customFormat="1" ht="26.25" hidden="1" thickTop="1" x14ac:dyDescent="0.2">
      <c r="B397" s="425" t="s">
        <v>310</v>
      </c>
      <c r="C397" s="424" t="s">
        <v>764</v>
      </c>
      <c r="D397" s="520" t="s">
        <v>705</v>
      </c>
      <c r="E397" s="422" t="s">
        <v>10</v>
      </c>
      <c r="F397" s="420">
        <v>44049</v>
      </c>
      <c r="G397" s="420"/>
      <c r="H397" s="507">
        <v>2018</v>
      </c>
      <c r="I397" s="439" t="s">
        <v>185</v>
      </c>
      <c r="J397" s="439" t="s">
        <v>160</v>
      </c>
      <c r="K397" s="570" t="s">
        <v>1092</v>
      </c>
      <c r="L397" s="824"/>
      <c r="M397" s="825"/>
      <c r="N397" s="792"/>
      <c r="O397" s="829"/>
      <c r="P397" s="832"/>
      <c r="Q397" s="835"/>
      <c r="R397" s="829"/>
      <c r="S397" s="416" t="s">
        <v>173</v>
      </c>
      <c r="T397" s="429" t="s">
        <v>2135</v>
      </c>
      <c r="U397" s="416" t="s">
        <v>171</v>
      </c>
      <c r="V397" s="427"/>
      <c r="W397" s="416" t="s">
        <v>170</v>
      </c>
      <c r="X397" s="428"/>
      <c r="Y397" s="416" t="s">
        <v>169</v>
      </c>
      <c r="Z397" s="426"/>
      <c r="AA397" s="416" t="s">
        <v>169</v>
      </c>
      <c r="AB397" s="426"/>
      <c r="AC397" s="416" t="s">
        <v>169</v>
      </c>
      <c r="AD397" s="426"/>
      <c r="AE397" s="416" t="s">
        <v>169</v>
      </c>
      <c r="AF397" s="426"/>
      <c r="AG397" s="416" t="s">
        <v>169</v>
      </c>
      <c r="AH397" s="426">
        <v>0.78</v>
      </c>
      <c r="AI397" s="816"/>
      <c r="AJ397" s="817"/>
      <c r="AK397" s="792"/>
      <c r="AL397" s="792"/>
      <c r="AM397" s="792"/>
      <c r="AN397" s="792"/>
      <c r="AO397" s="792"/>
      <c r="AP397" s="792"/>
    </row>
    <row r="398" spans="2:42" s="404" customFormat="1" ht="15" hidden="1" customHeight="1" x14ac:dyDescent="0.2">
      <c r="B398" s="425" t="s">
        <v>310</v>
      </c>
      <c r="C398" s="424" t="s">
        <v>764</v>
      </c>
      <c r="D398" s="520" t="s">
        <v>705</v>
      </c>
      <c r="E398" s="422" t="s">
        <v>10</v>
      </c>
      <c r="F398" s="420">
        <v>44049</v>
      </c>
      <c r="G398" s="420"/>
      <c r="H398" s="507">
        <v>2018</v>
      </c>
      <c r="I398" s="439" t="s">
        <v>185</v>
      </c>
      <c r="J398" s="439" t="s">
        <v>160</v>
      </c>
      <c r="K398" s="570" t="s">
        <v>1092</v>
      </c>
      <c r="L398" s="824"/>
      <c r="M398" s="825"/>
      <c r="N398" s="792"/>
      <c r="O398" s="829"/>
      <c r="P398" s="832"/>
      <c r="Q398" s="835"/>
      <c r="R398" s="829"/>
      <c r="S398" s="416" t="s">
        <v>168</v>
      </c>
      <c r="T398" s="432"/>
      <c r="U398" s="416" t="s">
        <v>167</v>
      </c>
      <c r="V398" s="427"/>
      <c r="W398" s="816"/>
      <c r="X398" s="817"/>
      <c r="Y398" s="416" t="s">
        <v>166</v>
      </c>
      <c r="Z398" s="426">
        <f>IF(Z396="",Z397-Z395,Z397-Z396)</f>
        <v>0</v>
      </c>
      <c r="AA398" s="416" t="s">
        <v>166</v>
      </c>
      <c r="AB398" s="426">
        <f>IF(AB396="",AB397-AB395,AB397-AB396)</f>
        <v>0</v>
      </c>
      <c r="AC398" s="416" t="s">
        <v>166</v>
      </c>
      <c r="AD398" s="426">
        <f>IF(AD396="",AD397-AD395,AD397-AD396)</f>
        <v>0</v>
      </c>
      <c r="AE398" s="416" t="s">
        <v>166</v>
      </c>
      <c r="AF398" s="426">
        <f>IF(AF396="",AF397-AF395,AF397-AF396)</f>
        <v>0</v>
      </c>
      <c r="AG398" s="416" t="s">
        <v>166</v>
      </c>
      <c r="AH398" s="426">
        <f>IF(AH396="",AH397-AH395,AH397-AH396)</f>
        <v>0</v>
      </c>
      <c r="AI398" s="816"/>
      <c r="AJ398" s="817"/>
      <c r="AK398" s="792"/>
      <c r="AL398" s="792"/>
      <c r="AM398" s="792"/>
      <c r="AN398" s="792"/>
      <c r="AO398" s="792"/>
      <c r="AP398" s="792"/>
    </row>
    <row r="399" spans="2:42" s="404" customFormat="1" ht="15" hidden="1" customHeight="1" x14ac:dyDescent="0.2">
      <c r="B399" s="425" t="s">
        <v>310</v>
      </c>
      <c r="C399" s="424" t="s">
        <v>764</v>
      </c>
      <c r="D399" s="520" t="s">
        <v>705</v>
      </c>
      <c r="E399" s="422" t="s">
        <v>10</v>
      </c>
      <c r="F399" s="420">
        <v>44049</v>
      </c>
      <c r="G399" s="420"/>
      <c r="H399" s="507">
        <v>2018</v>
      </c>
      <c r="I399" s="439" t="s">
        <v>185</v>
      </c>
      <c r="J399" s="439" t="s">
        <v>160</v>
      </c>
      <c r="K399" s="570" t="s">
        <v>1092</v>
      </c>
      <c r="L399" s="824"/>
      <c r="M399" s="825"/>
      <c r="N399" s="792"/>
      <c r="O399" s="829"/>
      <c r="P399" s="832"/>
      <c r="Q399" s="835"/>
      <c r="R399" s="829"/>
      <c r="S399" s="416" t="s">
        <v>165</v>
      </c>
      <c r="T399" s="415"/>
      <c r="U399" s="416" t="s">
        <v>164</v>
      </c>
      <c r="V399" s="415"/>
      <c r="W399" s="816"/>
      <c r="X399" s="817"/>
      <c r="Y399" s="816"/>
      <c r="Z399" s="817"/>
      <c r="AA399" s="816"/>
      <c r="AB399" s="817"/>
      <c r="AC399" s="816"/>
      <c r="AD399" s="817"/>
      <c r="AE399" s="816"/>
      <c r="AF399" s="817"/>
      <c r="AG399" s="816"/>
      <c r="AH399" s="817"/>
      <c r="AI399" s="816"/>
      <c r="AJ399" s="817"/>
      <c r="AK399" s="792"/>
      <c r="AL399" s="792"/>
      <c r="AM399" s="792"/>
      <c r="AN399" s="792"/>
      <c r="AO399" s="792"/>
      <c r="AP399" s="792"/>
    </row>
    <row r="400" spans="2:42" s="404" customFormat="1" ht="15" hidden="1" customHeight="1" thickBot="1" x14ac:dyDescent="0.25">
      <c r="B400" s="414" t="s">
        <v>310</v>
      </c>
      <c r="C400" s="413" t="s">
        <v>764</v>
      </c>
      <c r="D400" s="519" t="s">
        <v>705</v>
      </c>
      <c r="E400" s="411" t="s">
        <v>10</v>
      </c>
      <c r="F400" s="409">
        <v>44049</v>
      </c>
      <c r="G400" s="409"/>
      <c r="H400" s="408">
        <v>2018</v>
      </c>
      <c r="I400" s="407" t="s">
        <v>185</v>
      </c>
      <c r="J400" s="407" t="s">
        <v>160</v>
      </c>
      <c r="K400" s="572" t="s">
        <v>1092</v>
      </c>
      <c r="L400" s="826"/>
      <c r="M400" s="827"/>
      <c r="N400" s="793"/>
      <c r="O400" s="830"/>
      <c r="P400" s="833"/>
      <c r="Q400" s="836"/>
      <c r="R400" s="830"/>
      <c r="S400" s="406" t="s">
        <v>158</v>
      </c>
      <c r="T400" s="451">
        <v>44049</v>
      </c>
      <c r="U400" s="820"/>
      <c r="V400" s="821"/>
      <c r="W400" s="818"/>
      <c r="X400" s="819"/>
      <c r="Y400" s="818"/>
      <c r="Z400" s="819"/>
      <c r="AA400" s="818"/>
      <c r="AB400" s="819"/>
      <c r="AC400" s="818"/>
      <c r="AD400" s="819"/>
      <c r="AE400" s="818"/>
      <c r="AF400" s="819"/>
      <c r="AG400" s="818"/>
      <c r="AH400" s="819"/>
      <c r="AI400" s="818"/>
      <c r="AJ400" s="819"/>
      <c r="AK400" s="793"/>
      <c r="AL400" s="793"/>
      <c r="AM400" s="793"/>
      <c r="AN400" s="793"/>
      <c r="AO400" s="793"/>
      <c r="AP400" s="793"/>
    </row>
    <row r="401" spans="2:42" s="404" customFormat="1" ht="12.75" customHeight="1" thickTop="1" x14ac:dyDescent="0.2">
      <c r="B401" s="445" t="s">
        <v>163</v>
      </c>
      <c r="C401" s="444" t="s">
        <v>482</v>
      </c>
      <c r="D401" s="443" t="s">
        <v>161</v>
      </c>
      <c r="E401" s="442" t="s">
        <v>50</v>
      </c>
      <c r="F401" s="440">
        <v>43562</v>
      </c>
      <c r="G401" s="440">
        <v>44075</v>
      </c>
      <c r="H401" s="419">
        <v>2018</v>
      </c>
      <c r="I401" s="418" t="s">
        <v>185</v>
      </c>
      <c r="J401" s="418" t="s">
        <v>160</v>
      </c>
      <c r="K401" s="439" t="s">
        <v>1068</v>
      </c>
      <c r="L401" s="822" t="s">
        <v>637</v>
      </c>
      <c r="M401" s="823"/>
      <c r="N401" s="791" t="s">
        <v>2030</v>
      </c>
      <c r="O401" s="828" t="s">
        <v>228</v>
      </c>
      <c r="P401" s="831"/>
      <c r="Q401" s="834" t="s">
        <v>231</v>
      </c>
      <c r="R401" s="828" t="s">
        <v>185</v>
      </c>
      <c r="S401" s="434" t="s">
        <v>184</v>
      </c>
      <c r="T401" s="438">
        <v>500000</v>
      </c>
      <c r="U401" s="434" t="s">
        <v>183</v>
      </c>
      <c r="V401" s="437">
        <f>T406+T404</f>
        <v>43622</v>
      </c>
      <c r="W401" s="434" t="s">
        <v>182</v>
      </c>
      <c r="X401" s="436">
        <f>T401</f>
        <v>500000</v>
      </c>
      <c r="Y401" s="434" t="s">
        <v>181</v>
      </c>
      <c r="Z401" s="435"/>
      <c r="AA401" s="434" t="s">
        <v>181</v>
      </c>
      <c r="AB401" s="435">
        <v>1</v>
      </c>
      <c r="AC401" s="434" t="s">
        <v>181</v>
      </c>
      <c r="AD401" s="435">
        <v>1</v>
      </c>
      <c r="AE401" s="466" t="s">
        <v>181</v>
      </c>
      <c r="AF401" s="467">
        <v>1</v>
      </c>
      <c r="AG401" s="466" t="s">
        <v>181</v>
      </c>
      <c r="AH401" s="467">
        <v>1</v>
      </c>
      <c r="AI401" s="466" t="s">
        <v>180</v>
      </c>
      <c r="AJ401" s="465">
        <v>6</v>
      </c>
      <c r="AK401" s="791" t="s">
        <v>10</v>
      </c>
      <c r="AL401" s="791" t="s">
        <v>638</v>
      </c>
      <c r="AM401" s="791" t="s">
        <v>638</v>
      </c>
      <c r="AN401" s="791" t="s">
        <v>638</v>
      </c>
      <c r="AO401" s="791" t="s">
        <v>638</v>
      </c>
      <c r="AP401" s="791" t="s">
        <v>2143</v>
      </c>
    </row>
    <row r="402" spans="2:42" s="404" customFormat="1" ht="15" customHeight="1" x14ac:dyDescent="0.2">
      <c r="B402" s="425" t="s">
        <v>163</v>
      </c>
      <c r="C402" s="424" t="s">
        <v>482</v>
      </c>
      <c r="D402" s="423" t="s">
        <v>161</v>
      </c>
      <c r="E402" s="422" t="s">
        <v>50</v>
      </c>
      <c r="F402" s="420">
        <v>43562</v>
      </c>
      <c r="G402" s="420">
        <v>44075</v>
      </c>
      <c r="H402" s="419">
        <v>2018</v>
      </c>
      <c r="I402" s="418" t="s">
        <v>185</v>
      </c>
      <c r="J402" s="418" t="s">
        <v>160</v>
      </c>
      <c r="K402" s="417" t="s">
        <v>1068</v>
      </c>
      <c r="L402" s="824"/>
      <c r="M402" s="825"/>
      <c r="N402" s="792"/>
      <c r="O402" s="829"/>
      <c r="P402" s="832"/>
      <c r="Q402" s="835"/>
      <c r="R402" s="829"/>
      <c r="S402" s="416" t="s">
        <v>179</v>
      </c>
      <c r="T402" s="432" t="s">
        <v>211</v>
      </c>
      <c r="U402" s="416" t="s">
        <v>177</v>
      </c>
      <c r="V402" s="415">
        <f>V401+V403+V404</f>
        <v>43709</v>
      </c>
      <c r="W402" s="416" t="s">
        <v>176</v>
      </c>
      <c r="X402" s="428">
        <f>X401</f>
        <v>500000</v>
      </c>
      <c r="Y402" s="416" t="s">
        <v>175</v>
      </c>
      <c r="Z402" s="426"/>
      <c r="AA402" s="416" t="s">
        <v>175</v>
      </c>
      <c r="AB402" s="426"/>
      <c r="AC402" s="416" t="s">
        <v>175</v>
      </c>
      <c r="AD402" s="426"/>
      <c r="AE402" s="463" t="s">
        <v>175</v>
      </c>
      <c r="AF402" s="462"/>
      <c r="AG402" s="463" t="s">
        <v>175</v>
      </c>
      <c r="AH402" s="462"/>
      <c r="AI402" s="463" t="s">
        <v>174</v>
      </c>
      <c r="AJ402" s="464">
        <v>36</v>
      </c>
      <c r="AK402" s="792"/>
      <c r="AL402" s="792"/>
      <c r="AM402" s="792"/>
      <c r="AN402" s="792"/>
      <c r="AO402" s="792"/>
      <c r="AP402" s="792"/>
    </row>
    <row r="403" spans="2:42" s="404" customFormat="1" ht="39" customHeight="1" x14ac:dyDescent="0.2">
      <c r="B403" s="425" t="s">
        <v>163</v>
      </c>
      <c r="C403" s="424" t="s">
        <v>482</v>
      </c>
      <c r="D403" s="423" t="s">
        <v>161</v>
      </c>
      <c r="E403" s="422" t="s">
        <v>50</v>
      </c>
      <c r="F403" s="420">
        <v>43562</v>
      </c>
      <c r="G403" s="420">
        <v>44075</v>
      </c>
      <c r="H403" s="419">
        <v>2018</v>
      </c>
      <c r="I403" s="418" t="s">
        <v>185</v>
      </c>
      <c r="J403" s="418" t="s">
        <v>160</v>
      </c>
      <c r="K403" s="417" t="s">
        <v>1068</v>
      </c>
      <c r="L403" s="824"/>
      <c r="M403" s="825"/>
      <c r="N403" s="792"/>
      <c r="O403" s="829"/>
      <c r="P403" s="832"/>
      <c r="Q403" s="835"/>
      <c r="R403" s="829"/>
      <c r="S403" s="416" t="s">
        <v>173</v>
      </c>
      <c r="T403" s="429" t="s">
        <v>209</v>
      </c>
      <c r="U403" s="416" t="s">
        <v>171</v>
      </c>
      <c r="V403" s="427"/>
      <c r="W403" s="416" t="s">
        <v>170</v>
      </c>
      <c r="X403" s="428"/>
      <c r="Y403" s="416" t="s">
        <v>169</v>
      </c>
      <c r="Z403" s="426"/>
      <c r="AA403" s="416" t="s">
        <v>169</v>
      </c>
      <c r="AB403" s="426">
        <v>0.10199999999999999</v>
      </c>
      <c r="AC403" s="416" t="s">
        <v>169</v>
      </c>
      <c r="AD403" s="426">
        <v>0.10199999999999999</v>
      </c>
      <c r="AE403" s="463" t="s">
        <v>169</v>
      </c>
      <c r="AF403" s="462">
        <v>0.10199999999999999</v>
      </c>
      <c r="AG403" s="463" t="s">
        <v>169</v>
      </c>
      <c r="AH403" s="467">
        <v>1</v>
      </c>
      <c r="AI403" s="781"/>
      <c r="AJ403" s="782"/>
      <c r="AK403" s="792"/>
      <c r="AL403" s="792"/>
      <c r="AM403" s="792"/>
      <c r="AN403" s="792"/>
      <c r="AO403" s="792"/>
      <c r="AP403" s="792"/>
    </row>
    <row r="404" spans="2:42" s="404" customFormat="1" ht="15" customHeight="1" x14ac:dyDescent="0.2">
      <c r="B404" s="425" t="s">
        <v>163</v>
      </c>
      <c r="C404" s="424" t="s">
        <v>482</v>
      </c>
      <c r="D404" s="423" t="s">
        <v>161</v>
      </c>
      <c r="E404" s="422" t="s">
        <v>50</v>
      </c>
      <c r="F404" s="420">
        <v>43562</v>
      </c>
      <c r="G404" s="420">
        <v>44075</v>
      </c>
      <c r="H404" s="419">
        <v>2018</v>
      </c>
      <c r="I404" s="418" t="s">
        <v>185</v>
      </c>
      <c r="J404" s="418" t="s">
        <v>160</v>
      </c>
      <c r="K404" s="417" t="s">
        <v>1068</v>
      </c>
      <c r="L404" s="824"/>
      <c r="M404" s="825"/>
      <c r="N404" s="792"/>
      <c r="O404" s="829"/>
      <c r="P404" s="832"/>
      <c r="Q404" s="835"/>
      <c r="R404" s="829"/>
      <c r="S404" s="416" t="s">
        <v>168</v>
      </c>
      <c r="T404" s="427">
        <v>60</v>
      </c>
      <c r="U404" s="416" t="s">
        <v>167</v>
      </c>
      <c r="V404" s="427">
        <v>87</v>
      </c>
      <c r="W404" s="816"/>
      <c r="X404" s="817"/>
      <c r="Y404" s="416" t="s">
        <v>166</v>
      </c>
      <c r="Z404" s="426">
        <f>IF(Z402="",Z403-Z401,Z403-Z402)</f>
        <v>0</v>
      </c>
      <c r="AA404" s="416" t="s">
        <v>166</v>
      </c>
      <c r="AB404" s="426">
        <f>IF(AB402="",AB403-AB401,AB403-AB402)</f>
        <v>-0.89800000000000002</v>
      </c>
      <c r="AC404" s="416" t="s">
        <v>166</v>
      </c>
      <c r="AD404" s="426">
        <f>IF(AD402="",AD403-AD401,AD403-AD402)</f>
        <v>-0.89800000000000002</v>
      </c>
      <c r="AE404" s="463" t="s">
        <v>166</v>
      </c>
      <c r="AF404" s="462">
        <f>IF(AF402="",AF403-AF401,AF403-AF402)</f>
        <v>-0.89800000000000002</v>
      </c>
      <c r="AG404" s="463" t="s">
        <v>166</v>
      </c>
      <c r="AH404" s="462">
        <f>IF(AH402="",AH403-AH401,AH403-AH402)</f>
        <v>0</v>
      </c>
      <c r="AI404" s="781"/>
      <c r="AJ404" s="782"/>
      <c r="AK404" s="792"/>
      <c r="AL404" s="792"/>
      <c r="AM404" s="792"/>
      <c r="AN404" s="792"/>
      <c r="AO404" s="792"/>
      <c r="AP404" s="792"/>
    </row>
    <row r="405" spans="2:42" s="404" customFormat="1" ht="15" customHeight="1" x14ac:dyDescent="0.2">
      <c r="B405" s="425" t="s">
        <v>163</v>
      </c>
      <c r="C405" s="424" t="s">
        <v>482</v>
      </c>
      <c r="D405" s="423" t="s">
        <v>161</v>
      </c>
      <c r="E405" s="422" t="s">
        <v>50</v>
      </c>
      <c r="F405" s="420">
        <v>43562</v>
      </c>
      <c r="G405" s="420">
        <v>44075</v>
      </c>
      <c r="H405" s="419">
        <v>2018</v>
      </c>
      <c r="I405" s="418" t="s">
        <v>185</v>
      </c>
      <c r="J405" s="418" t="s">
        <v>160</v>
      </c>
      <c r="K405" s="417" t="s">
        <v>1068</v>
      </c>
      <c r="L405" s="824"/>
      <c r="M405" s="825"/>
      <c r="N405" s="792"/>
      <c r="O405" s="829"/>
      <c r="P405" s="832"/>
      <c r="Q405" s="835"/>
      <c r="R405" s="829"/>
      <c r="S405" s="416" t="s">
        <v>165</v>
      </c>
      <c r="T405" s="415"/>
      <c r="U405" s="416" t="s">
        <v>164</v>
      </c>
      <c r="V405" s="415">
        <v>44075</v>
      </c>
      <c r="W405" s="816"/>
      <c r="X405" s="817"/>
      <c r="Y405" s="816"/>
      <c r="Z405" s="817"/>
      <c r="AA405" s="816"/>
      <c r="AB405" s="817"/>
      <c r="AC405" s="816"/>
      <c r="AD405" s="817"/>
      <c r="AE405" s="781"/>
      <c r="AF405" s="782"/>
      <c r="AG405" s="781"/>
      <c r="AH405" s="782"/>
      <c r="AI405" s="781"/>
      <c r="AJ405" s="782"/>
      <c r="AK405" s="792"/>
      <c r="AL405" s="792"/>
      <c r="AM405" s="792"/>
      <c r="AN405" s="792"/>
      <c r="AO405" s="792"/>
      <c r="AP405" s="792"/>
    </row>
    <row r="406" spans="2:42" s="404" customFormat="1" ht="15" customHeight="1" thickBot="1" x14ac:dyDescent="0.25">
      <c r="B406" s="414" t="s">
        <v>163</v>
      </c>
      <c r="C406" s="413" t="s">
        <v>482</v>
      </c>
      <c r="D406" s="412" t="s">
        <v>161</v>
      </c>
      <c r="E406" s="411" t="s">
        <v>50</v>
      </c>
      <c r="F406" s="409">
        <v>43562</v>
      </c>
      <c r="G406" s="409">
        <v>44075</v>
      </c>
      <c r="H406" s="408">
        <v>2018</v>
      </c>
      <c r="I406" s="407" t="s">
        <v>185</v>
      </c>
      <c r="J406" s="407" t="s">
        <v>160</v>
      </c>
      <c r="K406" s="407" t="s">
        <v>1068</v>
      </c>
      <c r="L406" s="826"/>
      <c r="M406" s="827"/>
      <c r="N406" s="793"/>
      <c r="O406" s="830"/>
      <c r="P406" s="833"/>
      <c r="Q406" s="836"/>
      <c r="R406" s="830"/>
      <c r="S406" s="406" t="s">
        <v>158</v>
      </c>
      <c r="T406" s="451">
        <v>43562</v>
      </c>
      <c r="U406" s="820"/>
      <c r="V406" s="821"/>
      <c r="W406" s="818"/>
      <c r="X406" s="819"/>
      <c r="Y406" s="818"/>
      <c r="Z406" s="819"/>
      <c r="AA406" s="818"/>
      <c r="AB406" s="819"/>
      <c r="AC406" s="818"/>
      <c r="AD406" s="819"/>
      <c r="AE406" s="783"/>
      <c r="AF406" s="784"/>
      <c r="AG406" s="783"/>
      <c r="AH406" s="784"/>
      <c r="AI406" s="783"/>
      <c r="AJ406" s="784"/>
      <c r="AK406" s="793"/>
      <c r="AL406" s="793"/>
      <c r="AM406" s="793"/>
      <c r="AN406" s="793"/>
      <c r="AO406" s="793"/>
      <c r="AP406" s="793"/>
    </row>
    <row r="407" spans="2:42" s="404" customFormat="1" ht="12.75" hidden="1" customHeight="1" thickTop="1" x14ac:dyDescent="0.2">
      <c r="B407" s="445" t="s">
        <v>191</v>
      </c>
      <c r="C407" s="444" t="s">
        <v>634</v>
      </c>
      <c r="D407" s="443" t="s">
        <v>161</v>
      </c>
      <c r="E407" s="442" t="s">
        <v>635</v>
      </c>
      <c r="F407" s="440"/>
      <c r="G407" s="440"/>
      <c r="H407" s="419">
        <v>2018</v>
      </c>
      <c r="I407" s="418"/>
      <c r="J407" s="418" t="s">
        <v>160</v>
      </c>
      <c r="K407" s="439" t="s">
        <v>1068</v>
      </c>
      <c r="L407" s="822" t="s">
        <v>1916</v>
      </c>
      <c r="M407" s="823"/>
      <c r="N407" s="791" t="s">
        <v>2031</v>
      </c>
      <c r="O407" s="828" t="s">
        <v>228</v>
      </c>
      <c r="P407" s="831"/>
      <c r="Q407" s="834" t="s">
        <v>231</v>
      </c>
      <c r="R407" s="828" t="s">
        <v>185</v>
      </c>
      <c r="S407" s="434" t="s">
        <v>184</v>
      </c>
      <c r="T407" s="438">
        <v>500000</v>
      </c>
      <c r="U407" s="434" t="s">
        <v>183</v>
      </c>
      <c r="V407" s="437">
        <f>T412+T410</f>
        <v>0</v>
      </c>
      <c r="W407" s="434" t="s">
        <v>182</v>
      </c>
      <c r="X407" s="436">
        <f>T407</f>
        <v>500000</v>
      </c>
      <c r="Y407" s="434" t="s">
        <v>181</v>
      </c>
      <c r="Z407" s="435"/>
      <c r="AA407" s="434" t="s">
        <v>181</v>
      </c>
      <c r="AB407" s="435"/>
      <c r="AC407" s="434" t="s">
        <v>181</v>
      </c>
      <c r="AD407" s="435"/>
      <c r="AE407" s="434" t="s">
        <v>181</v>
      </c>
      <c r="AF407" s="435"/>
      <c r="AG407" s="434" t="s">
        <v>181</v>
      </c>
      <c r="AH407" s="435"/>
      <c r="AI407" s="434" t="s">
        <v>180</v>
      </c>
      <c r="AJ407" s="433"/>
      <c r="AK407" s="791" t="s">
        <v>636</v>
      </c>
      <c r="AL407" s="791" t="s">
        <v>636</v>
      </c>
      <c r="AM407" s="791" t="s">
        <v>635</v>
      </c>
      <c r="AN407" s="791" t="s">
        <v>635</v>
      </c>
      <c r="AO407" s="791" t="s">
        <v>635</v>
      </c>
      <c r="AP407" s="791" t="s">
        <v>635</v>
      </c>
    </row>
    <row r="408" spans="2:42" s="404" customFormat="1" ht="15" hidden="1" customHeight="1" x14ac:dyDescent="0.2">
      <c r="B408" s="425" t="s">
        <v>191</v>
      </c>
      <c r="C408" s="424" t="s">
        <v>634</v>
      </c>
      <c r="D408" s="423" t="s">
        <v>161</v>
      </c>
      <c r="E408" s="422" t="s">
        <v>635</v>
      </c>
      <c r="F408" s="420"/>
      <c r="G408" s="420"/>
      <c r="H408" s="419">
        <v>2018</v>
      </c>
      <c r="I408" s="418"/>
      <c r="J408" s="418" t="s">
        <v>160</v>
      </c>
      <c r="K408" s="417" t="s">
        <v>1068</v>
      </c>
      <c r="L408" s="824"/>
      <c r="M408" s="825"/>
      <c r="N408" s="792"/>
      <c r="O408" s="829"/>
      <c r="P408" s="832"/>
      <c r="Q408" s="835"/>
      <c r="R408" s="829"/>
      <c r="S408" s="416" t="s">
        <v>179</v>
      </c>
      <c r="T408" s="432"/>
      <c r="U408" s="416" t="s">
        <v>177</v>
      </c>
      <c r="V408" s="415"/>
      <c r="W408" s="416" t="s">
        <v>176</v>
      </c>
      <c r="X408" s="428">
        <f>X407</f>
        <v>500000</v>
      </c>
      <c r="Y408" s="416" t="s">
        <v>175</v>
      </c>
      <c r="Z408" s="426"/>
      <c r="AA408" s="416" t="s">
        <v>175</v>
      </c>
      <c r="AB408" s="426"/>
      <c r="AC408" s="416" t="s">
        <v>175</v>
      </c>
      <c r="AD408" s="426"/>
      <c r="AE408" s="416" t="s">
        <v>175</v>
      </c>
      <c r="AF408" s="426"/>
      <c r="AG408" s="416" t="s">
        <v>175</v>
      </c>
      <c r="AH408" s="426"/>
      <c r="AI408" s="416" t="s">
        <v>174</v>
      </c>
      <c r="AJ408" s="430"/>
      <c r="AK408" s="792"/>
      <c r="AL408" s="792"/>
      <c r="AM408" s="792"/>
      <c r="AN408" s="792"/>
      <c r="AO408" s="792"/>
      <c r="AP408" s="792"/>
    </row>
    <row r="409" spans="2:42" s="404" customFormat="1" ht="39" hidden="1" customHeight="1" x14ac:dyDescent="0.2">
      <c r="B409" s="425" t="s">
        <v>191</v>
      </c>
      <c r="C409" s="424" t="s">
        <v>634</v>
      </c>
      <c r="D409" s="423" t="s">
        <v>161</v>
      </c>
      <c r="E409" s="422" t="s">
        <v>635</v>
      </c>
      <c r="F409" s="420"/>
      <c r="G409" s="420"/>
      <c r="H409" s="419">
        <v>2018</v>
      </c>
      <c r="I409" s="418"/>
      <c r="J409" s="418" t="s">
        <v>160</v>
      </c>
      <c r="K409" s="417" t="s">
        <v>1068</v>
      </c>
      <c r="L409" s="824"/>
      <c r="M409" s="825"/>
      <c r="N409" s="792"/>
      <c r="O409" s="829"/>
      <c r="P409" s="832"/>
      <c r="Q409" s="835"/>
      <c r="R409" s="829"/>
      <c r="S409" s="416" t="s">
        <v>173</v>
      </c>
      <c r="T409" s="429"/>
      <c r="U409" s="416" t="s">
        <v>171</v>
      </c>
      <c r="V409" s="427"/>
      <c r="W409" s="416" t="s">
        <v>170</v>
      </c>
      <c r="X409" s="428"/>
      <c r="Y409" s="416" t="s">
        <v>169</v>
      </c>
      <c r="Z409" s="426"/>
      <c r="AA409" s="416" t="s">
        <v>169</v>
      </c>
      <c r="AB409" s="426"/>
      <c r="AC409" s="416" t="s">
        <v>169</v>
      </c>
      <c r="AD409" s="426"/>
      <c r="AE409" s="416" t="s">
        <v>169</v>
      </c>
      <c r="AF409" s="426"/>
      <c r="AG409" s="416" t="s">
        <v>169</v>
      </c>
      <c r="AH409" s="426"/>
      <c r="AI409" s="816"/>
      <c r="AJ409" s="817"/>
      <c r="AK409" s="792"/>
      <c r="AL409" s="792"/>
      <c r="AM409" s="792"/>
      <c r="AN409" s="792"/>
      <c r="AO409" s="792"/>
      <c r="AP409" s="792"/>
    </row>
    <row r="410" spans="2:42" s="404" customFormat="1" ht="15" hidden="1" customHeight="1" x14ac:dyDescent="0.2">
      <c r="B410" s="425" t="s">
        <v>191</v>
      </c>
      <c r="C410" s="424" t="s">
        <v>634</v>
      </c>
      <c r="D410" s="423" t="s">
        <v>161</v>
      </c>
      <c r="E410" s="422" t="s">
        <v>635</v>
      </c>
      <c r="F410" s="420"/>
      <c r="G410" s="420"/>
      <c r="H410" s="419">
        <v>2018</v>
      </c>
      <c r="I410" s="418"/>
      <c r="J410" s="418" t="s">
        <v>160</v>
      </c>
      <c r="K410" s="417" t="s">
        <v>1068</v>
      </c>
      <c r="L410" s="824"/>
      <c r="M410" s="825"/>
      <c r="N410" s="792"/>
      <c r="O410" s="829"/>
      <c r="P410" s="832"/>
      <c r="Q410" s="835"/>
      <c r="R410" s="829"/>
      <c r="S410" s="416" t="s">
        <v>168</v>
      </c>
      <c r="T410" s="427"/>
      <c r="U410" s="416" t="s">
        <v>167</v>
      </c>
      <c r="V410" s="427"/>
      <c r="W410" s="816"/>
      <c r="X410" s="817"/>
      <c r="Y410" s="416" t="s">
        <v>166</v>
      </c>
      <c r="Z410" s="426">
        <f>IF(Z408="",Z409-Z407,Z409-Z408)</f>
        <v>0</v>
      </c>
      <c r="AA410" s="416" t="s">
        <v>166</v>
      </c>
      <c r="AB410" s="426">
        <f>IF(AB408="",AB409-AB407,AB409-AB408)</f>
        <v>0</v>
      </c>
      <c r="AC410" s="416" t="s">
        <v>166</v>
      </c>
      <c r="AD410" s="426">
        <f>IF(AD408="",AD409-AD407,AD409-AD408)</f>
        <v>0</v>
      </c>
      <c r="AE410" s="416" t="s">
        <v>166</v>
      </c>
      <c r="AF410" s="426">
        <f>IF(AF408="",AF409-AF407,AF409-AF408)</f>
        <v>0</v>
      </c>
      <c r="AG410" s="416" t="s">
        <v>166</v>
      </c>
      <c r="AH410" s="426">
        <f>IF(AH408="",AH409-AH407,AH409-AH408)</f>
        <v>0</v>
      </c>
      <c r="AI410" s="816"/>
      <c r="AJ410" s="817"/>
      <c r="AK410" s="792"/>
      <c r="AL410" s="792"/>
      <c r="AM410" s="792"/>
      <c r="AN410" s="792"/>
      <c r="AO410" s="792"/>
      <c r="AP410" s="792"/>
    </row>
    <row r="411" spans="2:42" s="404" customFormat="1" ht="15" hidden="1" customHeight="1" x14ac:dyDescent="0.2">
      <c r="B411" s="425" t="s">
        <v>191</v>
      </c>
      <c r="C411" s="424" t="s">
        <v>634</v>
      </c>
      <c r="D411" s="423" t="s">
        <v>161</v>
      </c>
      <c r="E411" s="422" t="s">
        <v>635</v>
      </c>
      <c r="F411" s="420"/>
      <c r="G411" s="420"/>
      <c r="H411" s="419">
        <v>2018</v>
      </c>
      <c r="I411" s="418"/>
      <c r="J411" s="418" t="s">
        <v>160</v>
      </c>
      <c r="K411" s="417" t="s">
        <v>1068</v>
      </c>
      <c r="L411" s="824"/>
      <c r="M411" s="825"/>
      <c r="N411" s="792"/>
      <c r="O411" s="829"/>
      <c r="P411" s="832"/>
      <c r="Q411" s="835"/>
      <c r="R411" s="829"/>
      <c r="S411" s="416" t="s">
        <v>165</v>
      </c>
      <c r="T411" s="415"/>
      <c r="U411" s="416" t="s">
        <v>164</v>
      </c>
      <c r="V411" s="415"/>
      <c r="W411" s="816"/>
      <c r="X411" s="817"/>
      <c r="Y411" s="816"/>
      <c r="Z411" s="817"/>
      <c r="AA411" s="816"/>
      <c r="AB411" s="817"/>
      <c r="AC411" s="816"/>
      <c r="AD411" s="817"/>
      <c r="AE411" s="816"/>
      <c r="AF411" s="817"/>
      <c r="AG411" s="816"/>
      <c r="AH411" s="817"/>
      <c r="AI411" s="816"/>
      <c r="AJ411" s="817"/>
      <c r="AK411" s="792"/>
      <c r="AL411" s="792"/>
      <c r="AM411" s="792"/>
      <c r="AN411" s="792"/>
      <c r="AO411" s="792"/>
      <c r="AP411" s="792"/>
    </row>
    <row r="412" spans="2:42" s="404" customFormat="1" ht="15" hidden="1" customHeight="1" thickBot="1" x14ac:dyDescent="0.25">
      <c r="B412" s="414" t="s">
        <v>191</v>
      </c>
      <c r="C412" s="413" t="s">
        <v>634</v>
      </c>
      <c r="D412" s="412" t="s">
        <v>161</v>
      </c>
      <c r="E412" s="411" t="s">
        <v>635</v>
      </c>
      <c r="F412" s="409"/>
      <c r="G412" s="409"/>
      <c r="H412" s="408">
        <v>2018</v>
      </c>
      <c r="I412" s="407"/>
      <c r="J412" s="407" t="s">
        <v>160</v>
      </c>
      <c r="K412" s="407" t="s">
        <v>1068</v>
      </c>
      <c r="L412" s="826"/>
      <c r="M412" s="827"/>
      <c r="N412" s="793"/>
      <c r="O412" s="830"/>
      <c r="P412" s="833"/>
      <c r="Q412" s="836"/>
      <c r="R412" s="830"/>
      <c r="S412" s="406" t="s">
        <v>158</v>
      </c>
      <c r="T412" s="451"/>
      <c r="U412" s="820"/>
      <c r="V412" s="821"/>
      <c r="W412" s="818"/>
      <c r="X412" s="819"/>
      <c r="Y412" s="818"/>
      <c r="Z412" s="819"/>
      <c r="AA412" s="818"/>
      <c r="AB412" s="819"/>
      <c r="AC412" s="818"/>
      <c r="AD412" s="819"/>
      <c r="AE412" s="818"/>
      <c r="AF412" s="819"/>
      <c r="AG412" s="818"/>
      <c r="AH412" s="819"/>
      <c r="AI412" s="818"/>
      <c r="AJ412" s="819"/>
      <c r="AK412" s="793"/>
      <c r="AL412" s="793"/>
      <c r="AM412" s="793"/>
      <c r="AN412" s="793"/>
      <c r="AO412" s="793"/>
      <c r="AP412" s="793"/>
    </row>
    <row r="413" spans="2:42" s="404" customFormat="1" ht="12.75" hidden="1" customHeight="1" thickTop="1" x14ac:dyDescent="0.2">
      <c r="B413" s="445" t="s">
        <v>191</v>
      </c>
      <c r="C413" s="444" t="s">
        <v>624</v>
      </c>
      <c r="D413" s="443" t="s">
        <v>161</v>
      </c>
      <c r="E413" s="442" t="s">
        <v>134</v>
      </c>
      <c r="F413" s="440">
        <v>44077</v>
      </c>
      <c r="G413" s="440"/>
      <c r="H413" s="419">
        <v>2018</v>
      </c>
      <c r="I413" s="418"/>
      <c r="J413" s="418" t="s">
        <v>160</v>
      </c>
      <c r="K413" s="439" t="s">
        <v>1068</v>
      </c>
      <c r="L413" s="822" t="s">
        <v>628</v>
      </c>
      <c r="M413" s="823"/>
      <c r="N413" s="791" t="s">
        <v>2031</v>
      </c>
      <c r="O413" s="828" t="s">
        <v>627</v>
      </c>
      <c r="P413" s="831"/>
      <c r="Q413" s="834"/>
      <c r="R413" s="828"/>
      <c r="S413" s="434" t="s">
        <v>184</v>
      </c>
      <c r="T413" s="438">
        <v>500000</v>
      </c>
      <c r="U413" s="434" t="s">
        <v>183</v>
      </c>
      <c r="V413" s="437">
        <f>T418+T416</f>
        <v>44111</v>
      </c>
      <c r="W413" s="434" t="s">
        <v>182</v>
      </c>
      <c r="X413" s="436">
        <f>T413</f>
        <v>500000</v>
      </c>
      <c r="Y413" s="434" t="s">
        <v>181</v>
      </c>
      <c r="Z413" s="435"/>
      <c r="AA413" s="434" t="s">
        <v>181</v>
      </c>
      <c r="AB413" s="435"/>
      <c r="AC413" s="434" t="s">
        <v>181</v>
      </c>
      <c r="AD413" s="435"/>
      <c r="AE413" s="480" t="s">
        <v>181</v>
      </c>
      <c r="AF413" s="479"/>
      <c r="AG413" s="434" t="s">
        <v>181</v>
      </c>
      <c r="AH413" s="435"/>
      <c r="AI413" s="434" t="s">
        <v>180</v>
      </c>
      <c r="AJ413" s="433"/>
      <c r="AK413" s="791" t="s">
        <v>626</v>
      </c>
      <c r="AL413" s="791" t="s">
        <v>626</v>
      </c>
      <c r="AM413" s="791" t="s">
        <v>625</v>
      </c>
      <c r="AN413" s="791" t="s">
        <v>625</v>
      </c>
      <c r="AO413" s="791" t="s">
        <v>625</v>
      </c>
      <c r="AP413" s="791" t="s">
        <v>625</v>
      </c>
    </row>
    <row r="414" spans="2:42" s="404" customFormat="1" ht="15" hidden="1" customHeight="1" x14ac:dyDescent="0.2">
      <c r="B414" s="425" t="s">
        <v>191</v>
      </c>
      <c r="C414" s="424" t="s">
        <v>624</v>
      </c>
      <c r="D414" s="423" t="s">
        <v>161</v>
      </c>
      <c r="E414" s="422" t="s">
        <v>134</v>
      </c>
      <c r="F414" s="420">
        <v>44077</v>
      </c>
      <c r="G414" s="420"/>
      <c r="H414" s="419">
        <v>2018</v>
      </c>
      <c r="I414" s="418"/>
      <c r="J414" s="418" t="s">
        <v>160</v>
      </c>
      <c r="K414" s="417" t="s">
        <v>1068</v>
      </c>
      <c r="L414" s="824"/>
      <c r="M414" s="825"/>
      <c r="N414" s="792"/>
      <c r="O414" s="829"/>
      <c r="P414" s="832"/>
      <c r="Q414" s="835"/>
      <c r="R414" s="829"/>
      <c r="S414" s="416" t="s">
        <v>179</v>
      </c>
      <c r="T414" s="432"/>
      <c r="U414" s="416" t="s">
        <v>177</v>
      </c>
      <c r="V414" s="415"/>
      <c r="W414" s="416" t="s">
        <v>176</v>
      </c>
      <c r="X414" s="428">
        <f>X413</f>
        <v>500000</v>
      </c>
      <c r="Y414" s="416" t="s">
        <v>175</v>
      </c>
      <c r="Z414" s="426"/>
      <c r="AA414" s="416" t="s">
        <v>175</v>
      </c>
      <c r="AB414" s="426"/>
      <c r="AC414" s="416" t="s">
        <v>175</v>
      </c>
      <c r="AD414" s="426"/>
      <c r="AE414" s="478" t="s">
        <v>175</v>
      </c>
      <c r="AF414" s="477"/>
      <c r="AG414" s="416" t="s">
        <v>175</v>
      </c>
      <c r="AH414" s="426"/>
      <c r="AI414" s="416" t="s">
        <v>174</v>
      </c>
      <c r="AJ414" s="430"/>
      <c r="AK414" s="792"/>
      <c r="AL414" s="792"/>
      <c r="AM414" s="792"/>
      <c r="AN414" s="792"/>
      <c r="AO414" s="792"/>
      <c r="AP414" s="792"/>
    </row>
    <row r="415" spans="2:42" s="404" customFormat="1" ht="39" hidden="1" customHeight="1" x14ac:dyDescent="0.2">
      <c r="B415" s="425" t="s">
        <v>191</v>
      </c>
      <c r="C415" s="424" t="s">
        <v>624</v>
      </c>
      <c r="D415" s="423" t="s">
        <v>161</v>
      </c>
      <c r="E415" s="422" t="s">
        <v>134</v>
      </c>
      <c r="F415" s="420">
        <v>44077</v>
      </c>
      <c r="G415" s="420"/>
      <c r="H415" s="419">
        <v>2018</v>
      </c>
      <c r="I415" s="418"/>
      <c r="J415" s="418" t="s">
        <v>160</v>
      </c>
      <c r="K415" s="417" t="s">
        <v>1068</v>
      </c>
      <c r="L415" s="824"/>
      <c r="M415" s="825"/>
      <c r="N415" s="792"/>
      <c r="O415" s="829"/>
      <c r="P415" s="832"/>
      <c r="Q415" s="835"/>
      <c r="R415" s="829"/>
      <c r="S415" s="416" t="s">
        <v>173</v>
      </c>
      <c r="T415" s="429" t="s">
        <v>534</v>
      </c>
      <c r="U415" s="416" t="s">
        <v>171</v>
      </c>
      <c r="V415" s="427"/>
      <c r="W415" s="416" t="s">
        <v>170</v>
      </c>
      <c r="X415" s="428"/>
      <c r="Y415" s="416" t="s">
        <v>169</v>
      </c>
      <c r="Z415" s="426"/>
      <c r="AA415" s="416" t="s">
        <v>169</v>
      </c>
      <c r="AB415" s="426"/>
      <c r="AC415" s="416" t="s">
        <v>169</v>
      </c>
      <c r="AD415" s="426"/>
      <c r="AE415" s="478" t="s">
        <v>169</v>
      </c>
      <c r="AF415" s="477"/>
      <c r="AG415" s="416" t="s">
        <v>169</v>
      </c>
      <c r="AH415" s="426"/>
      <c r="AI415" s="816"/>
      <c r="AJ415" s="817"/>
      <c r="AK415" s="792"/>
      <c r="AL415" s="792"/>
      <c r="AM415" s="792"/>
      <c r="AN415" s="792"/>
      <c r="AO415" s="792"/>
      <c r="AP415" s="792"/>
    </row>
    <row r="416" spans="2:42" s="404" customFormat="1" ht="15" hidden="1" customHeight="1" x14ac:dyDescent="0.2">
      <c r="B416" s="425" t="s">
        <v>191</v>
      </c>
      <c r="C416" s="424" t="s">
        <v>624</v>
      </c>
      <c r="D416" s="423" t="s">
        <v>161</v>
      </c>
      <c r="E416" s="422" t="s">
        <v>134</v>
      </c>
      <c r="F416" s="420">
        <v>44077</v>
      </c>
      <c r="G416" s="420"/>
      <c r="H416" s="419">
        <v>2018</v>
      </c>
      <c r="I416" s="418"/>
      <c r="J416" s="418" t="s">
        <v>160</v>
      </c>
      <c r="K416" s="417" t="s">
        <v>1068</v>
      </c>
      <c r="L416" s="824"/>
      <c r="M416" s="825"/>
      <c r="N416" s="792"/>
      <c r="O416" s="829"/>
      <c r="P416" s="832"/>
      <c r="Q416" s="835"/>
      <c r="R416" s="829"/>
      <c r="S416" s="416" t="s">
        <v>168</v>
      </c>
      <c r="T416" s="427">
        <v>34</v>
      </c>
      <c r="U416" s="416" t="s">
        <v>167</v>
      </c>
      <c r="V416" s="427"/>
      <c r="W416" s="816"/>
      <c r="X416" s="817"/>
      <c r="Y416" s="416" t="s">
        <v>166</v>
      </c>
      <c r="Z416" s="426">
        <f>IF(Z414="",Z415-Z413,Z415-Z414)</f>
        <v>0</v>
      </c>
      <c r="AA416" s="416" t="s">
        <v>166</v>
      </c>
      <c r="AB416" s="426">
        <f>IF(AB414="",AB415-AB413,AB415-AB414)</f>
        <v>0</v>
      </c>
      <c r="AC416" s="416" t="s">
        <v>166</v>
      </c>
      <c r="AD416" s="426">
        <f>IF(AD414="",AD415-AD413,AD415-AD414)</f>
        <v>0</v>
      </c>
      <c r="AE416" s="478" t="s">
        <v>166</v>
      </c>
      <c r="AF416" s="477">
        <f>IF(AF414="",AF415-AF413,AF415-AF414)</f>
        <v>0</v>
      </c>
      <c r="AG416" s="416" t="s">
        <v>166</v>
      </c>
      <c r="AH416" s="426">
        <f>IF(AH414="",AH415-AH413,AH415-AH414)</f>
        <v>0</v>
      </c>
      <c r="AI416" s="816"/>
      <c r="AJ416" s="817"/>
      <c r="AK416" s="792"/>
      <c r="AL416" s="792"/>
      <c r="AM416" s="792"/>
      <c r="AN416" s="792"/>
      <c r="AO416" s="792"/>
      <c r="AP416" s="792"/>
    </row>
    <row r="417" spans="1:42" s="404" customFormat="1" ht="15" hidden="1" customHeight="1" x14ac:dyDescent="0.2">
      <c r="B417" s="425" t="s">
        <v>191</v>
      </c>
      <c r="C417" s="424" t="s">
        <v>624</v>
      </c>
      <c r="D417" s="423" t="s">
        <v>161</v>
      </c>
      <c r="E417" s="422" t="s">
        <v>134</v>
      </c>
      <c r="F417" s="420">
        <v>44077</v>
      </c>
      <c r="G417" s="420"/>
      <c r="H417" s="419">
        <v>2018</v>
      </c>
      <c r="I417" s="418"/>
      <c r="J417" s="418" t="s">
        <v>160</v>
      </c>
      <c r="K417" s="417" t="s">
        <v>1068</v>
      </c>
      <c r="L417" s="824"/>
      <c r="M417" s="825"/>
      <c r="N417" s="792"/>
      <c r="O417" s="829"/>
      <c r="P417" s="832"/>
      <c r="Q417" s="835"/>
      <c r="R417" s="829"/>
      <c r="S417" s="416" t="s">
        <v>165</v>
      </c>
      <c r="T417" s="415"/>
      <c r="U417" s="416" t="s">
        <v>164</v>
      </c>
      <c r="V417" s="415"/>
      <c r="W417" s="816"/>
      <c r="X417" s="817"/>
      <c r="Y417" s="816"/>
      <c r="Z417" s="817"/>
      <c r="AA417" s="816"/>
      <c r="AB417" s="817"/>
      <c r="AC417" s="816"/>
      <c r="AD417" s="817"/>
      <c r="AE417" s="857"/>
      <c r="AF417" s="858"/>
      <c r="AG417" s="816"/>
      <c r="AH417" s="817"/>
      <c r="AI417" s="816"/>
      <c r="AJ417" s="817"/>
      <c r="AK417" s="792"/>
      <c r="AL417" s="792"/>
      <c r="AM417" s="792"/>
      <c r="AN417" s="792"/>
      <c r="AO417" s="792"/>
      <c r="AP417" s="792"/>
    </row>
    <row r="418" spans="1:42" s="404" customFormat="1" ht="15" hidden="1" customHeight="1" thickBot="1" x14ac:dyDescent="0.25">
      <c r="B418" s="414" t="s">
        <v>191</v>
      </c>
      <c r="C418" s="413" t="s">
        <v>624</v>
      </c>
      <c r="D418" s="412" t="s">
        <v>161</v>
      </c>
      <c r="E418" s="411" t="s">
        <v>134</v>
      </c>
      <c r="F418" s="409">
        <v>44077</v>
      </c>
      <c r="G418" s="409"/>
      <c r="H418" s="408">
        <v>2018</v>
      </c>
      <c r="I418" s="407"/>
      <c r="J418" s="407" t="s">
        <v>160</v>
      </c>
      <c r="K418" s="407" t="s">
        <v>1068</v>
      </c>
      <c r="L418" s="826"/>
      <c r="M418" s="827"/>
      <c r="N418" s="793"/>
      <c r="O418" s="830"/>
      <c r="P418" s="833"/>
      <c r="Q418" s="836"/>
      <c r="R418" s="830"/>
      <c r="S418" s="406" t="s">
        <v>158</v>
      </c>
      <c r="T418" s="451">
        <v>44077</v>
      </c>
      <c r="U418" s="820"/>
      <c r="V418" s="821"/>
      <c r="W418" s="818"/>
      <c r="X418" s="819"/>
      <c r="Y418" s="818"/>
      <c r="Z418" s="819"/>
      <c r="AA418" s="818"/>
      <c r="AB418" s="819"/>
      <c r="AC418" s="818"/>
      <c r="AD418" s="819"/>
      <c r="AE418" s="859"/>
      <c r="AF418" s="860"/>
      <c r="AG418" s="818"/>
      <c r="AH418" s="819"/>
      <c r="AI418" s="818"/>
      <c r="AJ418" s="819"/>
      <c r="AK418" s="793"/>
      <c r="AL418" s="793"/>
      <c r="AM418" s="793"/>
      <c r="AN418" s="793"/>
      <c r="AO418" s="793"/>
      <c r="AP418" s="793"/>
    </row>
    <row r="419" spans="1:42" s="404" customFormat="1" ht="12.75" hidden="1" customHeight="1" thickTop="1" x14ac:dyDescent="0.2">
      <c r="B419" s="445" t="s">
        <v>191</v>
      </c>
      <c r="C419" s="444" t="s">
        <v>444</v>
      </c>
      <c r="D419" s="443" t="s">
        <v>161</v>
      </c>
      <c r="E419" s="442" t="s">
        <v>2028</v>
      </c>
      <c r="F419" s="440"/>
      <c r="G419" s="440"/>
      <c r="H419" s="419">
        <v>2018</v>
      </c>
      <c r="I419" s="418"/>
      <c r="J419" s="418" t="s">
        <v>160</v>
      </c>
      <c r="K419" s="439" t="s">
        <v>1068</v>
      </c>
      <c r="L419" s="822" t="s">
        <v>623</v>
      </c>
      <c r="M419" s="823"/>
      <c r="N419" s="791" t="s">
        <v>2031</v>
      </c>
      <c r="O419" s="828" t="s">
        <v>620</v>
      </c>
      <c r="P419" s="831"/>
      <c r="Q419" s="834"/>
      <c r="R419" s="828"/>
      <c r="S419" s="434" t="s">
        <v>184</v>
      </c>
      <c r="T419" s="438">
        <v>500000</v>
      </c>
      <c r="U419" s="434" t="s">
        <v>183</v>
      </c>
      <c r="V419" s="437"/>
      <c r="W419" s="434" t="s">
        <v>182</v>
      </c>
      <c r="X419" s="436">
        <f>T419</f>
        <v>500000</v>
      </c>
      <c r="Y419" s="434" t="s">
        <v>181</v>
      </c>
      <c r="Z419" s="435"/>
      <c r="AA419" s="434" t="s">
        <v>181</v>
      </c>
      <c r="AB419" s="435"/>
      <c r="AC419" s="434" t="s">
        <v>181</v>
      </c>
      <c r="AD419" s="435"/>
      <c r="AE419" s="466" t="s">
        <v>181</v>
      </c>
      <c r="AF419" s="467"/>
      <c r="AG419" s="466" t="s">
        <v>181</v>
      </c>
      <c r="AH419" s="467"/>
      <c r="AI419" s="466" t="s">
        <v>180</v>
      </c>
      <c r="AJ419" s="465"/>
      <c r="AK419" s="791" t="s">
        <v>622</v>
      </c>
      <c r="AL419" s="791" t="s">
        <v>622</v>
      </c>
      <c r="AM419" s="791" t="s">
        <v>110</v>
      </c>
      <c r="AN419" s="791" t="s">
        <v>1891</v>
      </c>
      <c r="AO419" s="791" t="s">
        <v>1891</v>
      </c>
      <c r="AP419" s="791" t="s">
        <v>1891</v>
      </c>
    </row>
    <row r="420" spans="1:42" s="404" customFormat="1" ht="15" hidden="1" customHeight="1" x14ac:dyDescent="0.2">
      <c r="B420" s="425" t="s">
        <v>191</v>
      </c>
      <c r="C420" s="424" t="s">
        <v>444</v>
      </c>
      <c r="D420" s="423" t="s">
        <v>161</v>
      </c>
      <c r="E420" s="422" t="s">
        <v>2028</v>
      </c>
      <c r="F420" s="420"/>
      <c r="G420" s="420"/>
      <c r="H420" s="419">
        <v>2018</v>
      </c>
      <c r="I420" s="418"/>
      <c r="J420" s="418" t="s">
        <v>160</v>
      </c>
      <c r="K420" s="417" t="s">
        <v>1068</v>
      </c>
      <c r="L420" s="824"/>
      <c r="M420" s="825"/>
      <c r="N420" s="792"/>
      <c r="O420" s="829"/>
      <c r="P420" s="832"/>
      <c r="Q420" s="835"/>
      <c r="R420" s="829"/>
      <c r="S420" s="416" t="s">
        <v>179</v>
      </c>
      <c r="T420" s="491"/>
      <c r="U420" s="416" t="s">
        <v>177</v>
      </c>
      <c r="V420" s="415"/>
      <c r="W420" s="416" t="s">
        <v>176</v>
      </c>
      <c r="X420" s="428">
        <f>X419</f>
        <v>500000</v>
      </c>
      <c r="Y420" s="416" t="s">
        <v>175</v>
      </c>
      <c r="Z420" s="426"/>
      <c r="AA420" s="416" t="s">
        <v>175</v>
      </c>
      <c r="AB420" s="426"/>
      <c r="AC420" s="416" t="s">
        <v>175</v>
      </c>
      <c r="AD420" s="426"/>
      <c r="AE420" s="463" t="s">
        <v>175</v>
      </c>
      <c r="AF420" s="462"/>
      <c r="AG420" s="463" t="s">
        <v>175</v>
      </c>
      <c r="AH420" s="462"/>
      <c r="AI420" s="463" t="s">
        <v>174</v>
      </c>
      <c r="AJ420" s="464"/>
      <c r="AK420" s="792"/>
      <c r="AL420" s="792"/>
      <c r="AM420" s="792"/>
      <c r="AN420" s="792"/>
      <c r="AO420" s="792"/>
      <c r="AP420" s="792"/>
    </row>
    <row r="421" spans="1:42" s="404" customFormat="1" ht="39" hidden="1" customHeight="1" x14ac:dyDescent="0.2">
      <c r="B421" s="425" t="s">
        <v>191</v>
      </c>
      <c r="C421" s="424" t="s">
        <v>444</v>
      </c>
      <c r="D421" s="423" t="s">
        <v>161</v>
      </c>
      <c r="E421" s="422" t="s">
        <v>2028</v>
      </c>
      <c r="F421" s="420"/>
      <c r="G421" s="420"/>
      <c r="H421" s="419">
        <v>2018</v>
      </c>
      <c r="I421" s="418"/>
      <c r="J421" s="418" t="s">
        <v>160</v>
      </c>
      <c r="K421" s="417" t="s">
        <v>1068</v>
      </c>
      <c r="L421" s="824"/>
      <c r="M421" s="825"/>
      <c r="N421" s="792"/>
      <c r="O421" s="829"/>
      <c r="P421" s="832"/>
      <c r="Q421" s="835"/>
      <c r="R421" s="829"/>
      <c r="S421" s="416" t="s">
        <v>173</v>
      </c>
      <c r="T421" s="429"/>
      <c r="U421" s="416" t="s">
        <v>171</v>
      </c>
      <c r="V421" s="427"/>
      <c r="W421" s="416" t="s">
        <v>170</v>
      </c>
      <c r="X421" s="428"/>
      <c r="Y421" s="416" t="s">
        <v>169</v>
      </c>
      <c r="Z421" s="426"/>
      <c r="AA421" s="416" t="s">
        <v>169</v>
      </c>
      <c r="AB421" s="426"/>
      <c r="AC421" s="416" t="s">
        <v>169</v>
      </c>
      <c r="AD421" s="426"/>
      <c r="AE421" s="463" t="s">
        <v>169</v>
      </c>
      <c r="AF421" s="462"/>
      <c r="AG421" s="463" t="s">
        <v>169</v>
      </c>
      <c r="AH421" s="462"/>
      <c r="AI421" s="781"/>
      <c r="AJ421" s="782"/>
      <c r="AK421" s="792"/>
      <c r="AL421" s="792"/>
      <c r="AM421" s="792"/>
      <c r="AN421" s="792"/>
      <c r="AO421" s="792"/>
      <c r="AP421" s="792"/>
    </row>
    <row r="422" spans="1:42" s="404" customFormat="1" ht="15" hidden="1" customHeight="1" x14ac:dyDescent="0.2">
      <c r="B422" s="425" t="s">
        <v>191</v>
      </c>
      <c r="C422" s="424" t="s">
        <v>444</v>
      </c>
      <c r="D422" s="423" t="s">
        <v>161</v>
      </c>
      <c r="E422" s="422" t="s">
        <v>2028</v>
      </c>
      <c r="F422" s="420"/>
      <c r="G422" s="420"/>
      <c r="H422" s="419">
        <v>2018</v>
      </c>
      <c r="I422" s="418"/>
      <c r="J422" s="418" t="s">
        <v>160</v>
      </c>
      <c r="K422" s="417" t="s">
        <v>1068</v>
      </c>
      <c r="L422" s="824"/>
      <c r="M422" s="825"/>
      <c r="N422" s="792"/>
      <c r="O422" s="829"/>
      <c r="P422" s="832"/>
      <c r="Q422" s="835"/>
      <c r="R422" s="829"/>
      <c r="S422" s="416" t="s">
        <v>168</v>
      </c>
      <c r="T422" s="427"/>
      <c r="U422" s="416" t="s">
        <v>167</v>
      </c>
      <c r="V422" s="427"/>
      <c r="W422" s="816"/>
      <c r="X422" s="817"/>
      <c r="Y422" s="416" t="s">
        <v>166</v>
      </c>
      <c r="Z422" s="426">
        <f>IF(Z420="",Z421-Z419,Z421-Z420)</f>
        <v>0</v>
      </c>
      <c r="AA422" s="416" t="s">
        <v>166</v>
      </c>
      <c r="AB422" s="426">
        <f>IF(AB420="",AB421-AB419,AB421-AB420)</f>
        <v>0</v>
      </c>
      <c r="AC422" s="416" t="s">
        <v>166</v>
      </c>
      <c r="AD422" s="426">
        <f>IF(AD420="",AD421-AD419,AD421-AD420)</f>
        <v>0</v>
      </c>
      <c r="AE422" s="463" t="s">
        <v>166</v>
      </c>
      <c r="AF422" s="462">
        <f>IF(AF420="",AF421-AF419,AF421-AF420)</f>
        <v>0</v>
      </c>
      <c r="AG422" s="463" t="s">
        <v>166</v>
      </c>
      <c r="AH422" s="462">
        <f>IF(AH420="",AH421-AH419,AH421-AH420)</f>
        <v>0</v>
      </c>
      <c r="AI422" s="781"/>
      <c r="AJ422" s="782"/>
      <c r="AK422" s="792"/>
      <c r="AL422" s="792"/>
      <c r="AM422" s="792"/>
      <c r="AN422" s="792"/>
      <c r="AO422" s="792"/>
      <c r="AP422" s="792"/>
    </row>
    <row r="423" spans="1:42" s="404" customFormat="1" ht="15" hidden="1" customHeight="1" x14ac:dyDescent="0.2">
      <c r="B423" s="425" t="s">
        <v>191</v>
      </c>
      <c r="C423" s="424" t="s">
        <v>444</v>
      </c>
      <c r="D423" s="423" t="s">
        <v>161</v>
      </c>
      <c r="E423" s="422" t="s">
        <v>2028</v>
      </c>
      <c r="F423" s="420"/>
      <c r="G423" s="420"/>
      <c r="H423" s="419">
        <v>2018</v>
      </c>
      <c r="I423" s="418"/>
      <c r="J423" s="418" t="s">
        <v>160</v>
      </c>
      <c r="K423" s="417" t="s">
        <v>1068</v>
      </c>
      <c r="L423" s="824"/>
      <c r="M423" s="825"/>
      <c r="N423" s="792"/>
      <c r="O423" s="829"/>
      <c r="P423" s="832"/>
      <c r="Q423" s="835"/>
      <c r="R423" s="829"/>
      <c r="S423" s="416" t="s">
        <v>165</v>
      </c>
      <c r="T423" s="415"/>
      <c r="U423" s="416" t="s">
        <v>164</v>
      </c>
      <c r="V423" s="415"/>
      <c r="W423" s="816"/>
      <c r="X423" s="817"/>
      <c r="Y423" s="816"/>
      <c r="Z423" s="817"/>
      <c r="AA423" s="816"/>
      <c r="AB423" s="817"/>
      <c r="AC423" s="816"/>
      <c r="AD423" s="817"/>
      <c r="AE423" s="781"/>
      <c r="AF423" s="782"/>
      <c r="AG423" s="781"/>
      <c r="AH423" s="782"/>
      <c r="AI423" s="781"/>
      <c r="AJ423" s="782"/>
      <c r="AK423" s="792"/>
      <c r="AL423" s="792"/>
      <c r="AM423" s="792"/>
      <c r="AN423" s="792"/>
      <c r="AO423" s="792"/>
      <c r="AP423" s="792"/>
    </row>
    <row r="424" spans="1:42" s="404" customFormat="1" ht="15" hidden="1" customHeight="1" thickBot="1" x14ac:dyDescent="0.25">
      <c r="B424" s="414" t="s">
        <v>191</v>
      </c>
      <c r="C424" s="413" t="s">
        <v>444</v>
      </c>
      <c r="D424" s="412" t="s">
        <v>161</v>
      </c>
      <c r="E424" s="411" t="s">
        <v>2028</v>
      </c>
      <c r="F424" s="409"/>
      <c r="G424" s="409"/>
      <c r="H424" s="408">
        <v>2018</v>
      </c>
      <c r="I424" s="407"/>
      <c r="J424" s="407" t="s">
        <v>160</v>
      </c>
      <c r="K424" s="407" t="s">
        <v>1068</v>
      </c>
      <c r="L424" s="826"/>
      <c r="M424" s="827"/>
      <c r="N424" s="793"/>
      <c r="O424" s="830"/>
      <c r="P424" s="833"/>
      <c r="Q424" s="836"/>
      <c r="R424" s="830"/>
      <c r="S424" s="406" t="s">
        <v>158</v>
      </c>
      <c r="T424" s="451"/>
      <c r="U424" s="820"/>
      <c r="V424" s="821"/>
      <c r="W424" s="818"/>
      <c r="X424" s="819"/>
      <c r="Y424" s="818"/>
      <c r="Z424" s="819"/>
      <c r="AA424" s="818"/>
      <c r="AB424" s="819"/>
      <c r="AC424" s="818"/>
      <c r="AD424" s="819"/>
      <c r="AE424" s="783"/>
      <c r="AF424" s="784"/>
      <c r="AG424" s="783"/>
      <c r="AH424" s="784"/>
      <c r="AI424" s="783"/>
      <c r="AJ424" s="784"/>
      <c r="AK424" s="793"/>
      <c r="AL424" s="793"/>
      <c r="AM424" s="793"/>
      <c r="AN424" s="793"/>
      <c r="AO424" s="793"/>
      <c r="AP424" s="793"/>
    </row>
    <row r="425" spans="1:42" s="404" customFormat="1" ht="12.75" customHeight="1" thickTop="1" x14ac:dyDescent="0.2">
      <c r="B425" s="445" t="s">
        <v>191</v>
      </c>
      <c r="C425" s="444" t="s">
        <v>215</v>
      </c>
      <c r="D425" s="443" t="s">
        <v>161</v>
      </c>
      <c r="E425" s="442" t="s">
        <v>50</v>
      </c>
      <c r="F425" s="440">
        <v>43928</v>
      </c>
      <c r="G425" s="440">
        <v>44112</v>
      </c>
      <c r="H425" s="419">
        <v>2018</v>
      </c>
      <c r="I425" s="418" t="s">
        <v>185</v>
      </c>
      <c r="J425" s="418" t="s">
        <v>160</v>
      </c>
      <c r="K425" s="439" t="s">
        <v>1068</v>
      </c>
      <c r="L425" s="822" t="s">
        <v>621</v>
      </c>
      <c r="M425" s="823"/>
      <c r="N425" s="791" t="s">
        <v>2031</v>
      </c>
      <c r="O425" s="828" t="s">
        <v>620</v>
      </c>
      <c r="P425" s="831"/>
      <c r="Q425" s="834"/>
      <c r="R425" s="828" t="s">
        <v>185</v>
      </c>
      <c r="S425" s="434" t="s">
        <v>184</v>
      </c>
      <c r="T425" s="438">
        <v>500000</v>
      </c>
      <c r="U425" s="434" t="s">
        <v>183</v>
      </c>
      <c r="V425" s="437">
        <f>T430+T428</f>
        <v>44112</v>
      </c>
      <c r="W425" s="434" t="s">
        <v>182</v>
      </c>
      <c r="X425" s="436">
        <f>T425</f>
        <v>500000</v>
      </c>
      <c r="Y425" s="434" t="s">
        <v>181</v>
      </c>
      <c r="Z425" s="435"/>
      <c r="AA425" s="434" t="s">
        <v>181</v>
      </c>
      <c r="AB425" s="435"/>
      <c r="AC425" s="434" t="s">
        <v>181</v>
      </c>
      <c r="AD425" s="435"/>
      <c r="AE425" s="466" t="s">
        <v>181</v>
      </c>
      <c r="AF425" s="467">
        <v>1</v>
      </c>
      <c r="AG425" s="466" t="s">
        <v>181</v>
      </c>
      <c r="AH425" s="467">
        <v>1</v>
      </c>
      <c r="AI425" s="466" t="s">
        <v>180</v>
      </c>
      <c r="AJ425" s="465"/>
      <c r="AK425" s="791" t="s">
        <v>619</v>
      </c>
      <c r="AL425" s="791" t="s">
        <v>619</v>
      </c>
      <c r="AM425" s="791" t="s">
        <v>618</v>
      </c>
      <c r="AN425" s="791" t="s">
        <v>1954</v>
      </c>
      <c r="AO425" s="791" t="s">
        <v>1954</v>
      </c>
      <c r="AP425" s="791" t="s">
        <v>2143</v>
      </c>
    </row>
    <row r="426" spans="1:42" s="404" customFormat="1" ht="15" customHeight="1" x14ac:dyDescent="0.2">
      <c r="B426" s="425" t="s">
        <v>191</v>
      </c>
      <c r="C426" s="424" t="s">
        <v>215</v>
      </c>
      <c r="D426" s="423" t="s">
        <v>161</v>
      </c>
      <c r="E426" s="422" t="s">
        <v>50</v>
      </c>
      <c r="F426" s="420">
        <v>43928</v>
      </c>
      <c r="G426" s="420">
        <v>44112</v>
      </c>
      <c r="H426" s="419">
        <v>2018</v>
      </c>
      <c r="I426" s="418" t="s">
        <v>185</v>
      </c>
      <c r="J426" s="418" t="s">
        <v>160</v>
      </c>
      <c r="K426" s="417" t="s">
        <v>1068</v>
      </c>
      <c r="L426" s="824"/>
      <c r="M426" s="825"/>
      <c r="N426" s="792"/>
      <c r="O426" s="829"/>
      <c r="P426" s="832"/>
      <c r="Q426" s="835"/>
      <c r="R426" s="829"/>
      <c r="S426" s="416" t="s">
        <v>179</v>
      </c>
      <c r="T426" s="491" t="s">
        <v>178</v>
      </c>
      <c r="U426" s="416" t="s">
        <v>177</v>
      </c>
      <c r="V426" s="415"/>
      <c r="W426" s="416" t="s">
        <v>176</v>
      </c>
      <c r="X426" s="428">
        <f>X425</f>
        <v>500000</v>
      </c>
      <c r="Y426" s="416" t="s">
        <v>175</v>
      </c>
      <c r="Z426" s="426"/>
      <c r="AA426" s="416" t="s">
        <v>175</v>
      </c>
      <c r="AB426" s="426"/>
      <c r="AC426" s="416" t="s">
        <v>175</v>
      </c>
      <c r="AD426" s="426"/>
      <c r="AE426" s="463" t="s">
        <v>175</v>
      </c>
      <c r="AF426" s="462"/>
      <c r="AG426" s="463" t="s">
        <v>175</v>
      </c>
      <c r="AH426" s="462"/>
      <c r="AI426" s="463" t="s">
        <v>174</v>
      </c>
      <c r="AJ426" s="464"/>
      <c r="AK426" s="792"/>
      <c r="AL426" s="792"/>
      <c r="AM426" s="792"/>
      <c r="AN426" s="792"/>
      <c r="AO426" s="792"/>
      <c r="AP426" s="792"/>
    </row>
    <row r="427" spans="1:42" s="404" customFormat="1" ht="39" customHeight="1" x14ac:dyDescent="0.2">
      <c r="B427" s="425" t="s">
        <v>191</v>
      </c>
      <c r="C427" s="424" t="s">
        <v>215</v>
      </c>
      <c r="D427" s="423" t="s">
        <v>161</v>
      </c>
      <c r="E427" s="422" t="s">
        <v>50</v>
      </c>
      <c r="F427" s="420">
        <v>43928</v>
      </c>
      <c r="G427" s="420">
        <v>44112</v>
      </c>
      <c r="H427" s="419">
        <v>2018</v>
      </c>
      <c r="I427" s="418" t="s">
        <v>185</v>
      </c>
      <c r="J427" s="418" t="s">
        <v>160</v>
      </c>
      <c r="K427" s="417" t="s">
        <v>1068</v>
      </c>
      <c r="L427" s="824"/>
      <c r="M427" s="825"/>
      <c r="N427" s="792"/>
      <c r="O427" s="829"/>
      <c r="P427" s="832"/>
      <c r="Q427" s="835"/>
      <c r="R427" s="829"/>
      <c r="S427" s="416" t="s">
        <v>173</v>
      </c>
      <c r="T427" s="491" t="s">
        <v>209</v>
      </c>
      <c r="U427" s="416" t="s">
        <v>171</v>
      </c>
      <c r="V427" s="427"/>
      <c r="W427" s="416" t="s">
        <v>170</v>
      </c>
      <c r="X427" s="428"/>
      <c r="Y427" s="416" t="s">
        <v>169</v>
      </c>
      <c r="Z427" s="426"/>
      <c r="AA427" s="416" t="s">
        <v>169</v>
      </c>
      <c r="AB427" s="426"/>
      <c r="AC427" s="416" t="s">
        <v>169</v>
      </c>
      <c r="AD427" s="426"/>
      <c r="AE427" s="463" t="s">
        <v>169</v>
      </c>
      <c r="AF427" s="462">
        <v>1</v>
      </c>
      <c r="AG427" s="463" t="s">
        <v>169</v>
      </c>
      <c r="AH427" s="462">
        <v>1</v>
      </c>
      <c r="AI427" s="781"/>
      <c r="AJ427" s="782"/>
      <c r="AK427" s="792"/>
      <c r="AL427" s="792"/>
      <c r="AM427" s="792"/>
      <c r="AN427" s="792"/>
      <c r="AO427" s="792"/>
      <c r="AP427" s="792"/>
    </row>
    <row r="428" spans="1:42" s="404" customFormat="1" ht="15" customHeight="1" x14ac:dyDescent="0.2">
      <c r="B428" s="425" t="s">
        <v>191</v>
      </c>
      <c r="C428" s="424" t="s">
        <v>215</v>
      </c>
      <c r="D428" s="423" t="s">
        <v>161</v>
      </c>
      <c r="E428" s="422" t="s">
        <v>50</v>
      </c>
      <c r="F428" s="420">
        <v>43928</v>
      </c>
      <c r="G428" s="420">
        <v>44112</v>
      </c>
      <c r="H428" s="419">
        <v>2018</v>
      </c>
      <c r="I428" s="418" t="s">
        <v>185</v>
      </c>
      <c r="J428" s="418" t="s">
        <v>160</v>
      </c>
      <c r="K428" s="417" t="s">
        <v>1068</v>
      </c>
      <c r="L428" s="824"/>
      <c r="M428" s="825"/>
      <c r="N428" s="792"/>
      <c r="O428" s="829"/>
      <c r="P428" s="832"/>
      <c r="Q428" s="835"/>
      <c r="R428" s="829"/>
      <c r="S428" s="416" t="s">
        <v>168</v>
      </c>
      <c r="T428" s="427">
        <v>184</v>
      </c>
      <c r="U428" s="416" t="s">
        <v>167</v>
      </c>
      <c r="V428" s="427"/>
      <c r="W428" s="816"/>
      <c r="X428" s="817"/>
      <c r="Y428" s="416" t="s">
        <v>166</v>
      </c>
      <c r="Z428" s="426">
        <f>IF(Z426="",Z427-Z425,Z427-Z426)</f>
        <v>0</v>
      </c>
      <c r="AA428" s="416" t="s">
        <v>166</v>
      </c>
      <c r="AB428" s="426">
        <f>IF(AB426="",AB427-AB425,AB427-AB426)</f>
        <v>0</v>
      </c>
      <c r="AC428" s="416" t="s">
        <v>166</v>
      </c>
      <c r="AD428" s="426">
        <f>IF(AD426="",AD427-AD425,AD427-AD426)</f>
        <v>0</v>
      </c>
      <c r="AE428" s="463" t="s">
        <v>166</v>
      </c>
      <c r="AF428" s="462">
        <f>IF(AF426="",AF427-AF425,AF427-AF426)</f>
        <v>0</v>
      </c>
      <c r="AG428" s="463" t="s">
        <v>166</v>
      </c>
      <c r="AH428" s="462">
        <f>IF(AH426="",AH427-AH425,AH427-AH426)</f>
        <v>0</v>
      </c>
      <c r="AI428" s="781"/>
      <c r="AJ428" s="782"/>
      <c r="AK428" s="792"/>
      <c r="AL428" s="792"/>
      <c r="AM428" s="792"/>
      <c r="AN428" s="792"/>
      <c r="AO428" s="792"/>
      <c r="AP428" s="792"/>
    </row>
    <row r="429" spans="1:42" s="404" customFormat="1" ht="15" customHeight="1" x14ac:dyDescent="0.2">
      <c r="B429" s="425" t="s">
        <v>191</v>
      </c>
      <c r="C429" s="424" t="s">
        <v>215</v>
      </c>
      <c r="D429" s="423" t="s">
        <v>161</v>
      </c>
      <c r="E429" s="422" t="s">
        <v>50</v>
      </c>
      <c r="F429" s="420">
        <v>43928</v>
      </c>
      <c r="G429" s="420">
        <v>44112</v>
      </c>
      <c r="H429" s="419">
        <v>2018</v>
      </c>
      <c r="I429" s="418" t="s">
        <v>185</v>
      </c>
      <c r="J429" s="418" t="s">
        <v>160</v>
      </c>
      <c r="K429" s="417" t="s">
        <v>1068</v>
      </c>
      <c r="L429" s="824"/>
      <c r="M429" s="825"/>
      <c r="N429" s="792"/>
      <c r="O429" s="829"/>
      <c r="P429" s="832"/>
      <c r="Q429" s="835"/>
      <c r="R429" s="829"/>
      <c r="S429" s="416" t="s">
        <v>165</v>
      </c>
      <c r="T429" s="415"/>
      <c r="U429" s="416" t="s">
        <v>164</v>
      </c>
      <c r="V429" s="415">
        <v>44112</v>
      </c>
      <c r="W429" s="816"/>
      <c r="X429" s="817"/>
      <c r="Y429" s="816"/>
      <c r="Z429" s="817"/>
      <c r="AA429" s="816"/>
      <c r="AB429" s="817"/>
      <c r="AC429" s="816"/>
      <c r="AD429" s="817"/>
      <c r="AE429" s="781"/>
      <c r="AF429" s="782"/>
      <c r="AG429" s="781"/>
      <c r="AH429" s="782"/>
      <c r="AI429" s="781"/>
      <c r="AJ429" s="782"/>
      <c r="AK429" s="792"/>
      <c r="AL429" s="792"/>
      <c r="AM429" s="792"/>
      <c r="AN429" s="792"/>
      <c r="AO429" s="792"/>
      <c r="AP429" s="792"/>
    </row>
    <row r="430" spans="1:42" s="404" customFormat="1" ht="15" customHeight="1" thickBot="1" x14ac:dyDescent="0.25">
      <c r="B430" s="414" t="s">
        <v>191</v>
      </c>
      <c r="C430" s="413" t="s">
        <v>215</v>
      </c>
      <c r="D430" s="412" t="s">
        <v>161</v>
      </c>
      <c r="E430" s="411" t="s">
        <v>50</v>
      </c>
      <c r="F430" s="409">
        <v>43928</v>
      </c>
      <c r="G430" s="409">
        <v>44112</v>
      </c>
      <c r="H430" s="408">
        <v>2018</v>
      </c>
      <c r="I430" s="407" t="s">
        <v>185</v>
      </c>
      <c r="J430" s="407" t="s">
        <v>160</v>
      </c>
      <c r="K430" s="407" t="s">
        <v>1068</v>
      </c>
      <c r="L430" s="826"/>
      <c r="M430" s="827"/>
      <c r="N430" s="793"/>
      <c r="O430" s="830"/>
      <c r="P430" s="833"/>
      <c r="Q430" s="836"/>
      <c r="R430" s="830"/>
      <c r="S430" s="406" t="s">
        <v>158</v>
      </c>
      <c r="T430" s="451">
        <v>43928</v>
      </c>
      <c r="U430" s="820"/>
      <c r="V430" s="821"/>
      <c r="W430" s="818"/>
      <c r="X430" s="819"/>
      <c r="Y430" s="818"/>
      <c r="Z430" s="819"/>
      <c r="AA430" s="818"/>
      <c r="AB430" s="819"/>
      <c r="AC430" s="818"/>
      <c r="AD430" s="819"/>
      <c r="AE430" s="783"/>
      <c r="AF430" s="784"/>
      <c r="AG430" s="783"/>
      <c r="AH430" s="784"/>
      <c r="AI430" s="783"/>
      <c r="AJ430" s="784"/>
      <c r="AK430" s="793"/>
      <c r="AL430" s="793"/>
      <c r="AM430" s="793"/>
      <c r="AN430" s="793"/>
      <c r="AO430" s="793"/>
      <c r="AP430" s="793"/>
    </row>
    <row r="431" spans="1:42" s="404" customFormat="1" ht="13.5" customHeight="1" thickTop="1" x14ac:dyDescent="0.2">
      <c r="A431" s="402"/>
      <c r="B431" s="445" t="s">
        <v>196</v>
      </c>
      <c r="C431" s="444" t="s">
        <v>195</v>
      </c>
      <c r="D431" s="443" t="s">
        <v>161</v>
      </c>
      <c r="E431" s="442" t="s">
        <v>50</v>
      </c>
      <c r="F431" s="440">
        <v>43928</v>
      </c>
      <c r="G431" s="440">
        <v>44090</v>
      </c>
      <c r="H431" s="419">
        <v>2019</v>
      </c>
      <c r="I431" s="418" t="s">
        <v>185</v>
      </c>
      <c r="J431" s="418" t="s">
        <v>160</v>
      </c>
      <c r="K431" s="439" t="s">
        <v>1068</v>
      </c>
      <c r="L431" s="822" t="s">
        <v>214</v>
      </c>
      <c r="M431" s="823"/>
      <c r="N431" s="791" t="s">
        <v>2031</v>
      </c>
      <c r="O431" s="879" t="s">
        <v>201</v>
      </c>
      <c r="P431" s="831"/>
      <c r="Q431" s="882"/>
      <c r="R431" s="828" t="s">
        <v>185</v>
      </c>
      <c r="S431" s="434" t="s">
        <v>184</v>
      </c>
      <c r="T431" s="438">
        <v>431751.89</v>
      </c>
      <c r="U431" s="434" t="s">
        <v>183</v>
      </c>
      <c r="V431" s="437">
        <v>43988</v>
      </c>
      <c r="W431" s="434" t="s">
        <v>182</v>
      </c>
      <c r="X431" s="436">
        <v>431751.89</v>
      </c>
      <c r="Y431" s="434" t="s">
        <v>181</v>
      </c>
      <c r="Z431" s="435">
        <v>1</v>
      </c>
      <c r="AA431" s="434" t="s">
        <v>180</v>
      </c>
      <c r="AB431" s="433">
        <v>0</v>
      </c>
      <c r="AC431" s="791" t="s">
        <v>212</v>
      </c>
      <c r="AE431" s="434" t="s">
        <v>181</v>
      </c>
      <c r="AF431" s="435">
        <v>1</v>
      </c>
      <c r="AG431" s="434" t="s">
        <v>181</v>
      </c>
      <c r="AH431" s="435">
        <v>1</v>
      </c>
      <c r="AI431" s="434" t="s">
        <v>180</v>
      </c>
      <c r="AJ431" s="433">
        <v>0</v>
      </c>
      <c r="AN431" s="791" t="s">
        <v>1954</v>
      </c>
      <c r="AO431" s="791" t="s">
        <v>1954</v>
      </c>
      <c r="AP431" s="791" t="s">
        <v>2143</v>
      </c>
    </row>
    <row r="432" spans="1:42" s="404" customFormat="1" x14ac:dyDescent="0.2">
      <c r="A432" s="402"/>
      <c r="B432" s="425" t="s">
        <v>196</v>
      </c>
      <c r="C432" s="424" t="s">
        <v>195</v>
      </c>
      <c r="D432" s="423" t="s">
        <v>161</v>
      </c>
      <c r="E432" s="422" t="s">
        <v>50</v>
      </c>
      <c r="F432" s="420">
        <v>43928</v>
      </c>
      <c r="G432" s="420">
        <v>44090</v>
      </c>
      <c r="H432" s="419">
        <v>2019</v>
      </c>
      <c r="I432" s="418" t="s">
        <v>185</v>
      </c>
      <c r="J432" s="418" t="s">
        <v>160</v>
      </c>
      <c r="K432" s="417" t="s">
        <v>1068</v>
      </c>
      <c r="L432" s="824"/>
      <c r="M432" s="825"/>
      <c r="N432" s="792"/>
      <c r="O432" s="880"/>
      <c r="P432" s="832"/>
      <c r="Q432" s="883"/>
      <c r="R432" s="829"/>
      <c r="S432" s="416" t="s">
        <v>179</v>
      </c>
      <c r="T432" s="432" t="s">
        <v>211</v>
      </c>
      <c r="U432" s="416" t="s">
        <v>177</v>
      </c>
      <c r="V432" s="431" t="s">
        <v>210</v>
      </c>
      <c r="W432" s="416" t="s">
        <v>176</v>
      </c>
      <c r="X432" s="428">
        <v>431751.89</v>
      </c>
      <c r="Y432" s="416" t="s">
        <v>175</v>
      </c>
      <c r="Z432" s="426">
        <v>1</v>
      </c>
      <c r="AA432" s="416" t="s">
        <v>174</v>
      </c>
      <c r="AB432" s="430">
        <v>0</v>
      </c>
      <c r="AC432" s="792"/>
      <c r="AE432" s="416" t="s">
        <v>175</v>
      </c>
      <c r="AF432" s="426">
        <v>1</v>
      </c>
      <c r="AG432" s="416" t="s">
        <v>175</v>
      </c>
      <c r="AH432" s="426">
        <v>1</v>
      </c>
      <c r="AI432" s="416" t="s">
        <v>174</v>
      </c>
      <c r="AJ432" s="430">
        <v>0</v>
      </c>
      <c r="AN432" s="792"/>
      <c r="AO432" s="792"/>
      <c r="AP432" s="792"/>
    </row>
    <row r="433" spans="1:42" s="404" customFormat="1" x14ac:dyDescent="0.2">
      <c r="A433" s="402"/>
      <c r="B433" s="425" t="s">
        <v>196</v>
      </c>
      <c r="C433" s="424" t="s">
        <v>195</v>
      </c>
      <c r="D433" s="423" t="s">
        <v>161</v>
      </c>
      <c r="E433" s="422" t="s">
        <v>50</v>
      </c>
      <c r="F433" s="420">
        <v>43928</v>
      </c>
      <c r="G433" s="420">
        <v>44090</v>
      </c>
      <c r="H433" s="419">
        <v>2019</v>
      </c>
      <c r="I433" s="418" t="s">
        <v>185</v>
      </c>
      <c r="J433" s="418" t="s">
        <v>160</v>
      </c>
      <c r="K433" s="417" t="s">
        <v>1068</v>
      </c>
      <c r="L433" s="824"/>
      <c r="M433" s="825"/>
      <c r="N433" s="792"/>
      <c r="O433" s="880"/>
      <c r="P433" s="832"/>
      <c r="Q433" s="883"/>
      <c r="R433" s="829"/>
      <c r="S433" s="416" t="s">
        <v>173</v>
      </c>
      <c r="T433" s="450" t="s">
        <v>209</v>
      </c>
      <c r="U433" s="416" t="s">
        <v>171</v>
      </c>
      <c r="V433" s="427">
        <v>86</v>
      </c>
      <c r="W433" s="416" t="s">
        <v>170</v>
      </c>
      <c r="X433" s="428"/>
      <c r="Y433" s="416" t="s">
        <v>169</v>
      </c>
      <c r="Z433" s="426">
        <v>0.91300000000000003</v>
      </c>
      <c r="AA433" s="816"/>
      <c r="AB433" s="817"/>
      <c r="AC433" s="792"/>
      <c r="AE433" s="416" t="s">
        <v>169</v>
      </c>
      <c r="AF433" s="426">
        <v>1</v>
      </c>
      <c r="AG433" s="416" t="s">
        <v>169</v>
      </c>
      <c r="AH433" s="426">
        <v>1</v>
      </c>
      <c r="AI433" s="816"/>
      <c r="AJ433" s="817"/>
      <c r="AN433" s="792"/>
      <c r="AO433" s="792"/>
      <c r="AP433" s="792"/>
    </row>
    <row r="434" spans="1:42" s="404" customFormat="1" x14ac:dyDescent="0.2">
      <c r="A434" s="402"/>
      <c r="B434" s="425" t="s">
        <v>196</v>
      </c>
      <c r="C434" s="424" t="s">
        <v>195</v>
      </c>
      <c r="D434" s="423" t="s">
        <v>161</v>
      </c>
      <c r="E434" s="422" t="s">
        <v>50</v>
      </c>
      <c r="F434" s="420">
        <v>43928</v>
      </c>
      <c r="G434" s="420">
        <v>44090</v>
      </c>
      <c r="H434" s="419">
        <v>2019</v>
      </c>
      <c r="I434" s="418" t="s">
        <v>185</v>
      </c>
      <c r="J434" s="418" t="s">
        <v>160</v>
      </c>
      <c r="K434" s="417" t="s">
        <v>1068</v>
      </c>
      <c r="L434" s="824"/>
      <c r="M434" s="825"/>
      <c r="N434" s="792"/>
      <c r="O434" s="880"/>
      <c r="P434" s="832"/>
      <c r="Q434" s="883"/>
      <c r="R434" s="829"/>
      <c r="S434" s="416" t="s">
        <v>168</v>
      </c>
      <c r="T434" s="427">
        <v>60</v>
      </c>
      <c r="U434" s="416" t="s">
        <v>167</v>
      </c>
      <c r="V434" s="427"/>
      <c r="W434" s="816"/>
      <c r="X434" s="817"/>
      <c r="Y434" s="416" t="s">
        <v>166</v>
      </c>
      <c r="Z434" s="426">
        <v>-8.6999999999999966E-2</v>
      </c>
      <c r="AA434" s="816"/>
      <c r="AB434" s="817"/>
      <c r="AC434" s="792"/>
      <c r="AE434" s="416" t="s">
        <v>166</v>
      </c>
      <c r="AF434" s="426">
        <f>IF(AF432="",AF433-AF431,AF433-AF432)</f>
        <v>0</v>
      </c>
      <c r="AG434" s="416" t="s">
        <v>166</v>
      </c>
      <c r="AH434" s="426">
        <f>IF(AH432="",AH433-AH431,AH433-AH432)</f>
        <v>0</v>
      </c>
      <c r="AI434" s="816"/>
      <c r="AJ434" s="817"/>
      <c r="AN434" s="792"/>
      <c r="AO434" s="792"/>
      <c r="AP434" s="792"/>
    </row>
    <row r="435" spans="1:42" s="404" customFormat="1" x14ac:dyDescent="0.2">
      <c r="A435" s="402"/>
      <c r="B435" s="425" t="s">
        <v>196</v>
      </c>
      <c r="C435" s="424" t="s">
        <v>195</v>
      </c>
      <c r="D435" s="423" t="s">
        <v>161</v>
      </c>
      <c r="E435" s="422" t="s">
        <v>50</v>
      </c>
      <c r="F435" s="420">
        <v>43928</v>
      </c>
      <c r="G435" s="420">
        <v>44090</v>
      </c>
      <c r="H435" s="419">
        <v>2019</v>
      </c>
      <c r="I435" s="418" t="s">
        <v>185</v>
      </c>
      <c r="J435" s="418" t="s">
        <v>160</v>
      </c>
      <c r="K435" s="417" t="s">
        <v>1068</v>
      </c>
      <c r="L435" s="824"/>
      <c r="M435" s="825"/>
      <c r="N435" s="792"/>
      <c r="O435" s="880"/>
      <c r="P435" s="832"/>
      <c r="Q435" s="883"/>
      <c r="R435" s="829"/>
      <c r="S435" s="416" t="s">
        <v>165</v>
      </c>
      <c r="T435" s="415"/>
      <c r="U435" s="416" t="s">
        <v>164</v>
      </c>
      <c r="V435" s="431">
        <v>44090</v>
      </c>
      <c r="W435" s="816"/>
      <c r="X435" s="817"/>
      <c r="Y435" s="816"/>
      <c r="Z435" s="817"/>
      <c r="AA435" s="816"/>
      <c r="AB435" s="817"/>
      <c r="AC435" s="792"/>
      <c r="AE435" s="816"/>
      <c r="AF435" s="817"/>
      <c r="AG435" s="816"/>
      <c r="AH435" s="817"/>
      <c r="AI435" s="816"/>
      <c r="AJ435" s="817"/>
      <c r="AN435" s="792"/>
      <c r="AO435" s="792"/>
      <c r="AP435" s="792"/>
    </row>
    <row r="436" spans="1:42" s="404" customFormat="1" ht="13.5" thickBot="1" x14ac:dyDescent="0.25">
      <c r="A436" s="402"/>
      <c r="B436" s="414" t="s">
        <v>196</v>
      </c>
      <c r="C436" s="413" t="s">
        <v>195</v>
      </c>
      <c r="D436" s="412" t="s">
        <v>161</v>
      </c>
      <c r="E436" s="411" t="s">
        <v>50</v>
      </c>
      <c r="F436" s="409">
        <v>43928</v>
      </c>
      <c r="G436" s="409">
        <v>44090</v>
      </c>
      <c r="H436" s="408">
        <v>2019</v>
      </c>
      <c r="I436" s="407" t="s">
        <v>185</v>
      </c>
      <c r="J436" s="407" t="s">
        <v>160</v>
      </c>
      <c r="K436" s="407" t="s">
        <v>1068</v>
      </c>
      <c r="L436" s="826"/>
      <c r="M436" s="827"/>
      <c r="N436" s="793"/>
      <c r="O436" s="881"/>
      <c r="P436" s="833"/>
      <c r="Q436" s="884"/>
      <c r="R436" s="830"/>
      <c r="S436" s="406" t="s">
        <v>158</v>
      </c>
      <c r="T436" s="405">
        <v>43928</v>
      </c>
      <c r="U436" s="820"/>
      <c r="V436" s="821"/>
      <c r="W436" s="818"/>
      <c r="X436" s="819"/>
      <c r="Y436" s="818"/>
      <c r="Z436" s="819"/>
      <c r="AA436" s="818"/>
      <c r="AB436" s="819"/>
      <c r="AC436" s="793"/>
      <c r="AE436" s="818"/>
      <c r="AF436" s="819"/>
      <c r="AG436" s="818"/>
      <c r="AH436" s="819"/>
      <c r="AI436" s="818"/>
      <c r="AJ436" s="819"/>
      <c r="AN436" s="793"/>
      <c r="AO436" s="793"/>
      <c r="AP436" s="793"/>
    </row>
    <row r="437" spans="1:42" s="404" customFormat="1" ht="12.75" customHeight="1" thickTop="1" x14ac:dyDescent="0.2">
      <c r="B437" s="445" t="s">
        <v>246</v>
      </c>
      <c r="C437" s="444" t="s">
        <v>615</v>
      </c>
      <c r="D437" s="443" t="s">
        <v>161</v>
      </c>
      <c r="E437" s="442" t="s">
        <v>50</v>
      </c>
      <c r="F437" s="440">
        <v>43843</v>
      </c>
      <c r="G437" s="440">
        <v>44082</v>
      </c>
      <c r="H437" s="419">
        <v>2018</v>
      </c>
      <c r="I437" s="418" t="s">
        <v>1934</v>
      </c>
      <c r="J437" s="418" t="s">
        <v>160</v>
      </c>
      <c r="K437" s="439" t="s">
        <v>1068</v>
      </c>
      <c r="L437" s="822" t="s">
        <v>616</v>
      </c>
      <c r="M437" s="823"/>
      <c r="N437" s="791" t="s">
        <v>2031</v>
      </c>
      <c r="O437" s="828" t="s">
        <v>186</v>
      </c>
      <c r="P437" s="831"/>
      <c r="Q437" s="834"/>
      <c r="R437" s="970" t="s">
        <v>193</v>
      </c>
      <c r="S437" s="434" t="s">
        <v>184</v>
      </c>
      <c r="T437" s="438">
        <v>500000</v>
      </c>
      <c r="U437" s="434" t="s">
        <v>183</v>
      </c>
      <c r="V437" s="437">
        <f>T442+T440</f>
        <v>43903</v>
      </c>
      <c r="W437" s="434" t="s">
        <v>182</v>
      </c>
      <c r="X437" s="436">
        <f>T437</f>
        <v>500000</v>
      </c>
      <c r="Y437" s="434" t="s">
        <v>181</v>
      </c>
      <c r="Z437" s="435">
        <v>1</v>
      </c>
      <c r="AA437" s="480" t="s">
        <v>181</v>
      </c>
      <c r="AB437" s="479">
        <v>1</v>
      </c>
      <c r="AC437" s="460" t="s">
        <v>181</v>
      </c>
      <c r="AD437" s="459">
        <v>1</v>
      </c>
      <c r="AE437" s="460" t="s">
        <v>181</v>
      </c>
      <c r="AF437" s="459">
        <v>1</v>
      </c>
      <c r="AG437" s="434" t="s">
        <v>181</v>
      </c>
      <c r="AH437" s="435">
        <v>1</v>
      </c>
      <c r="AI437" s="434" t="s">
        <v>180</v>
      </c>
      <c r="AJ437" s="433">
        <v>5</v>
      </c>
      <c r="AK437" s="791" t="s">
        <v>10</v>
      </c>
      <c r="AL437" s="791" t="s">
        <v>10</v>
      </c>
      <c r="AM437" s="791" t="s">
        <v>227</v>
      </c>
      <c r="AN437" s="791" t="s">
        <v>227</v>
      </c>
      <c r="AO437" s="791" t="s">
        <v>227</v>
      </c>
      <c r="AP437" s="791" t="s">
        <v>2143</v>
      </c>
    </row>
    <row r="438" spans="1:42" s="404" customFormat="1" ht="15" customHeight="1" x14ac:dyDescent="0.2">
      <c r="B438" s="425" t="s">
        <v>246</v>
      </c>
      <c r="C438" s="424" t="s">
        <v>615</v>
      </c>
      <c r="D438" s="423" t="s">
        <v>161</v>
      </c>
      <c r="E438" s="422" t="s">
        <v>50</v>
      </c>
      <c r="F438" s="420">
        <v>43843</v>
      </c>
      <c r="G438" s="420">
        <v>44082</v>
      </c>
      <c r="H438" s="419">
        <v>2018</v>
      </c>
      <c r="I438" s="418" t="s">
        <v>1934</v>
      </c>
      <c r="J438" s="418" t="s">
        <v>160</v>
      </c>
      <c r="K438" s="417" t="s">
        <v>1068</v>
      </c>
      <c r="L438" s="824"/>
      <c r="M438" s="825"/>
      <c r="N438" s="792"/>
      <c r="O438" s="829"/>
      <c r="P438" s="832"/>
      <c r="Q438" s="835"/>
      <c r="R438" s="829"/>
      <c r="S438" s="416" t="s">
        <v>179</v>
      </c>
      <c r="T438" s="432" t="s">
        <v>230</v>
      </c>
      <c r="U438" s="416" t="s">
        <v>177</v>
      </c>
      <c r="V438" s="415">
        <f>V437+V439+V440</f>
        <v>44082</v>
      </c>
      <c r="W438" s="416" t="s">
        <v>176</v>
      </c>
      <c r="X438" s="428">
        <f>X437</f>
        <v>500000</v>
      </c>
      <c r="Y438" s="416" t="s">
        <v>175</v>
      </c>
      <c r="Z438" s="426">
        <v>0.86</v>
      </c>
      <c r="AA438" s="478" t="s">
        <v>175</v>
      </c>
      <c r="AB438" s="477">
        <v>0.86</v>
      </c>
      <c r="AC438" s="458" t="s">
        <v>175</v>
      </c>
      <c r="AD438" s="457">
        <v>1</v>
      </c>
      <c r="AE438" s="458" t="s">
        <v>175</v>
      </c>
      <c r="AF438" s="457">
        <v>1</v>
      </c>
      <c r="AG438" s="416" t="s">
        <v>175</v>
      </c>
      <c r="AH438" s="426">
        <v>1</v>
      </c>
      <c r="AI438" s="416" t="s">
        <v>174</v>
      </c>
      <c r="AJ438" s="430">
        <v>110</v>
      </c>
      <c r="AK438" s="792"/>
      <c r="AL438" s="792"/>
      <c r="AM438" s="792"/>
      <c r="AN438" s="792"/>
      <c r="AO438" s="792"/>
      <c r="AP438" s="792"/>
    </row>
    <row r="439" spans="1:42" s="404" customFormat="1" ht="13.5" customHeight="1" x14ac:dyDescent="0.2">
      <c r="B439" s="425" t="s">
        <v>246</v>
      </c>
      <c r="C439" s="424" t="s">
        <v>615</v>
      </c>
      <c r="D439" s="423" t="s">
        <v>161</v>
      </c>
      <c r="E439" s="422" t="s">
        <v>50</v>
      </c>
      <c r="F439" s="420">
        <v>43843</v>
      </c>
      <c r="G439" s="420">
        <v>44082</v>
      </c>
      <c r="H439" s="419">
        <v>2018</v>
      </c>
      <c r="I439" s="418" t="s">
        <v>1934</v>
      </c>
      <c r="J439" s="418" t="s">
        <v>160</v>
      </c>
      <c r="K439" s="417" t="s">
        <v>1068</v>
      </c>
      <c r="L439" s="824"/>
      <c r="M439" s="825"/>
      <c r="N439" s="792"/>
      <c r="O439" s="829"/>
      <c r="P439" s="832"/>
      <c r="Q439" s="835"/>
      <c r="R439" s="829"/>
      <c r="S439" s="416" t="s">
        <v>173</v>
      </c>
      <c r="T439" s="429" t="s">
        <v>192</v>
      </c>
      <c r="U439" s="416" t="s">
        <v>171</v>
      </c>
      <c r="V439" s="427"/>
      <c r="W439" s="416" t="s">
        <v>170</v>
      </c>
      <c r="X439" s="428">
        <v>423575.63</v>
      </c>
      <c r="Y439" s="416" t="s">
        <v>169</v>
      </c>
      <c r="Z439" s="426">
        <v>0.83499999999999996</v>
      </c>
      <c r="AA439" s="478" t="s">
        <v>169</v>
      </c>
      <c r="AB439" s="477">
        <v>0.83499999999999996</v>
      </c>
      <c r="AC439" s="458" t="s">
        <v>169</v>
      </c>
      <c r="AD439" s="457">
        <v>1</v>
      </c>
      <c r="AE439" s="458" t="s">
        <v>169</v>
      </c>
      <c r="AF439" s="457">
        <v>1</v>
      </c>
      <c r="AG439" s="416" t="s">
        <v>169</v>
      </c>
      <c r="AH439" s="426">
        <v>1</v>
      </c>
      <c r="AI439" s="816"/>
      <c r="AJ439" s="817"/>
      <c r="AK439" s="792"/>
      <c r="AL439" s="792"/>
      <c r="AM439" s="792"/>
      <c r="AN439" s="792"/>
      <c r="AO439" s="792"/>
      <c r="AP439" s="792"/>
    </row>
    <row r="440" spans="1:42" s="404" customFormat="1" ht="15" customHeight="1" x14ac:dyDescent="0.2">
      <c r="B440" s="425" t="s">
        <v>246</v>
      </c>
      <c r="C440" s="424" t="s">
        <v>615</v>
      </c>
      <c r="D440" s="423" t="s">
        <v>161</v>
      </c>
      <c r="E440" s="422" t="s">
        <v>50</v>
      </c>
      <c r="F440" s="420">
        <v>43843</v>
      </c>
      <c r="G440" s="420">
        <v>44082</v>
      </c>
      <c r="H440" s="419">
        <v>2018</v>
      </c>
      <c r="I440" s="418" t="s">
        <v>1934</v>
      </c>
      <c r="J440" s="418" t="s">
        <v>160</v>
      </c>
      <c r="K440" s="417" t="s">
        <v>1068</v>
      </c>
      <c r="L440" s="824"/>
      <c r="M440" s="825"/>
      <c r="N440" s="792"/>
      <c r="O440" s="829"/>
      <c r="P440" s="832"/>
      <c r="Q440" s="835"/>
      <c r="R440" s="829"/>
      <c r="S440" s="416" t="s">
        <v>168</v>
      </c>
      <c r="T440" s="427">
        <v>60</v>
      </c>
      <c r="U440" s="416" t="s">
        <v>167</v>
      </c>
      <c r="V440" s="427">
        <v>179</v>
      </c>
      <c r="W440" s="816"/>
      <c r="X440" s="817"/>
      <c r="Y440" s="416" t="s">
        <v>166</v>
      </c>
      <c r="Z440" s="426">
        <f>IF(Z438="",Z439-Z437,Z439-Z438)</f>
        <v>-2.5000000000000022E-2</v>
      </c>
      <c r="AA440" s="478" t="s">
        <v>166</v>
      </c>
      <c r="AB440" s="477">
        <f>IF(AB438="",AB439-AB437,AB439-AB438)</f>
        <v>-2.5000000000000022E-2</v>
      </c>
      <c r="AC440" s="458" t="s">
        <v>166</v>
      </c>
      <c r="AD440" s="457">
        <f>IF(AD438="",AD439-AD437,AD439-AD438)</f>
        <v>0</v>
      </c>
      <c r="AE440" s="458" t="s">
        <v>166</v>
      </c>
      <c r="AF440" s="457">
        <f>IF(AF438="",AF439-AF437,AF439-AF438)</f>
        <v>0</v>
      </c>
      <c r="AG440" s="416" t="s">
        <v>166</v>
      </c>
      <c r="AH440" s="426">
        <f>IF(AH438="",AH439-AH437,AH439-AH438)</f>
        <v>0</v>
      </c>
      <c r="AI440" s="816"/>
      <c r="AJ440" s="817"/>
      <c r="AK440" s="792"/>
      <c r="AL440" s="792"/>
      <c r="AM440" s="792"/>
      <c r="AN440" s="792"/>
      <c r="AO440" s="792"/>
      <c r="AP440" s="792"/>
    </row>
    <row r="441" spans="1:42" s="404" customFormat="1" ht="15" customHeight="1" x14ac:dyDescent="0.2">
      <c r="B441" s="425" t="s">
        <v>246</v>
      </c>
      <c r="C441" s="424" t="s">
        <v>615</v>
      </c>
      <c r="D441" s="423" t="s">
        <v>161</v>
      </c>
      <c r="E441" s="422" t="s">
        <v>50</v>
      </c>
      <c r="F441" s="420">
        <v>43843</v>
      </c>
      <c r="G441" s="420">
        <v>44082</v>
      </c>
      <c r="H441" s="419">
        <v>2018</v>
      </c>
      <c r="I441" s="418" t="s">
        <v>1934</v>
      </c>
      <c r="J441" s="418" t="s">
        <v>160</v>
      </c>
      <c r="K441" s="417" t="s">
        <v>1068</v>
      </c>
      <c r="L441" s="824"/>
      <c r="M441" s="825"/>
      <c r="N441" s="792"/>
      <c r="O441" s="829"/>
      <c r="P441" s="832"/>
      <c r="Q441" s="835"/>
      <c r="R441" s="829"/>
      <c r="S441" s="416" t="s">
        <v>165</v>
      </c>
      <c r="T441" s="415">
        <v>43251</v>
      </c>
      <c r="U441" s="416" t="s">
        <v>164</v>
      </c>
      <c r="V441" s="415">
        <v>44082</v>
      </c>
      <c r="W441" s="816"/>
      <c r="X441" s="817"/>
      <c r="Y441" s="816"/>
      <c r="Z441" s="817"/>
      <c r="AA441" s="857"/>
      <c r="AB441" s="858"/>
      <c r="AC441" s="853"/>
      <c r="AD441" s="854"/>
      <c r="AE441" s="853"/>
      <c r="AF441" s="854"/>
      <c r="AG441" s="816"/>
      <c r="AH441" s="817"/>
      <c r="AI441" s="816"/>
      <c r="AJ441" s="817"/>
      <c r="AK441" s="792"/>
      <c r="AL441" s="792"/>
      <c r="AM441" s="792"/>
      <c r="AN441" s="792"/>
      <c r="AO441" s="792"/>
      <c r="AP441" s="792"/>
    </row>
    <row r="442" spans="1:42" s="404" customFormat="1" ht="15" customHeight="1" thickBot="1" x14ac:dyDescent="0.25">
      <c r="B442" s="414" t="s">
        <v>246</v>
      </c>
      <c r="C442" s="413" t="s">
        <v>615</v>
      </c>
      <c r="D442" s="412" t="s">
        <v>161</v>
      </c>
      <c r="E442" s="411" t="s">
        <v>50</v>
      </c>
      <c r="F442" s="409">
        <v>43843</v>
      </c>
      <c r="G442" s="409">
        <v>44082</v>
      </c>
      <c r="H442" s="408">
        <v>2018</v>
      </c>
      <c r="I442" s="407" t="s">
        <v>1934</v>
      </c>
      <c r="J442" s="407" t="s">
        <v>160</v>
      </c>
      <c r="K442" s="407" t="s">
        <v>1068</v>
      </c>
      <c r="L442" s="826"/>
      <c r="M442" s="827"/>
      <c r="N442" s="793"/>
      <c r="O442" s="830"/>
      <c r="P442" s="833"/>
      <c r="Q442" s="836"/>
      <c r="R442" s="830"/>
      <c r="S442" s="406" t="s">
        <v>158</v>
      </c>
      <c r="T442" s="451">
        <v>43843</v>
      </c>
      <c r="U442" s="820"/>
      <c r="V442" s="821"/>
      <c r="W442" s="818"/>
      <c r="X442" s="819"/>
      <c r="Y442" s="818"/>
      <c r="Z442" s="819"/>
      <c r="AA442" s="859"/>
      <c r="AB442" s="860"/>
      <c r="AC442" s="855"/>
      <c r="AD442" s="856"/>
      <c r="AE442" s="855"/>
      <c r="AF442" s="856"/>
      <c r="AG442" s="818"/>
      <c r="AH442" s="819"/>
      <c r="AI442" s="818"/>
      <c r="AJ442" s="819"/>
      <c r="AK442" s="793"/>
      <c r="AL442" s="793"/>
      <c r="AM442" s="793"/>
      <c r="AN442" s="793"/>
      <c r="AO442" s="793"/>
      <c r="AP442" s="793"/>
    </row>
    <row r="443" spans="1:42" s="404" customFormat="1" ht="12.75" hidden="1" customHeight="1" thickTop="1" x14ac:dyDescent="0.2">
      <c r="B443" s="445" t="s">
        <v>246</v>
      </c>
      <c r="C443" s="444" t="s">
        <v>611</v>
      </c>
      <c r="D443" s="443" t="s">
        <v>161</v>
      </c>
      <c r="E443" s="442" t="s">
        <v>238</v>
      </c>
      <c r="F443" s="440"/>
      <c r="G443" s="440"/>
      <c r="H443" s="419">
        <v>2018</v>
      </c>
      <c r="I443" s="418"/>
      <c r="J443" s="418" t="s">
        <v>160</v>
      </c>
      <c r="K443" s="439" t="s">
        <v>1068</v>
      </c>
      <c r="L443" s="822" t="s">
        <v>612</v>
      </c>
      <c r="M443" s="823"/>
      <c r="N443" s="791" t="s">
        <v>2031</v>
      </c>
      <c r="O443" s="828" t="s">
        <v>186</v>
      </c>
      <c r="P443" s="831"/>
      <c r="Q443" s="834"/>
      <c r="R443" s="828" t="s">
        <v>193</v>
      </c>
      <c r="S443" s="434" t="s">
        <v>184</v>
      </c>
      <c r="T443" s="438">
        <v>500000</v>
      </c>
      <c r="U443" s="434" t="s">
        <v>183</v>
      </c>
      <c r="V443" s="437"/>
      <c r="W443" s="434" t="s">
        <v>182</v>
      </c>
      <c r="X443" s="436">
        <f>T443</f>
        <v>500000</v>
      </c>
      <c r="Y443" s="434" t="s">
        <v>181</v>
      </c>
      <c r="Z443" s="435"/>
      <c r="AA443" s="434" t="s">
        <v>181</v>
      </c>
      <c r="AB443" s="435"/>
      <c r="AC443" s="434" t="s">
        <v>181</v>
      </c>
      <c r="AD443" s="435"/>
      <c r="AE443" s="480" t="s">
        <v>181</v>
      </c>
      <c r="AF443" s="479"/>
      <c r="AG443" s="434" t="s">
        <v>181</v>
      </c>
      <c r="AH443" s="435"/>
      <c r="AI443" s="434" t="s">
        <v>180</v>
      </c>
      <c r="AJ443" s="433"/>
      <c r="AK443" s="791" t="s">
        <v>238</v>
      </c>
      <c r="AL443" s="791" t="s">
        <v>238</v>
      </c>
      <c r="AM443" s="791" t="s">
        <v>238</v>
      </c>
      <c r="AN443" s="791" t="s">
        <v>238</v>
      </c>
      <c r="AO443" s="791" t="s">
        <v>238</v>
      </c>
      <c r="AP443" s="791" t="s">
        <v>238</v>
      </c>
    </row>
    <row r="444" spans="1:42" s="404" customFormat="1" ht="15" hidden="1" customHeight="1" x14ac:dyDescent="0.2">
      <c r="B444" s="425" t="s">
        <v>246</v>
      </c>
      <c r="C444" s="424" t="s">
        <v>611</v>
      </c>
      <c r="D444" s="423" t="s">
        <v>161</v>
      </c>
      <c r="E444" s="422" t="s">
        <v>238</v>
      </c>
      <c r="F444" s="420"/>
      <c r="G444" s="420"/>
      <c r="H444" s="419">
        <v>2018</v>
      </c>
      <c r="I444" s="418"/>
      <c r="J444" s="418" t="s">
        <v>160</v>
      </c>
      <c r="K444" s="417" t="s">
        <v>1068</v>
      </c>
      <c r="L444" s="824"/>
      <c r="M444" s="825"/>
      <c r="N444" s="792"/>
      <c r="O444" s="829"/>
      <c r="P444" s="832"/>
      <c r="Q444" s="835"/>
      <c r="R444" s="829"/>
      <c r="S444" s="416" t="s">
        <v>179</v>
      </c>
      <c r="T444" s="432"/>
      <c r="U444" s="416" t="s">
        <v>177</v>
      </c>
      <c r="V444" s="415"/>
      <c r="W444" s="416" t="s">
        <v>176</v>
      </c>
      <c r="X444" s="428">
        <f>X443</f>
        <v>500000</v>
      </c>
      <c r="Y444" s="416" t="s">
        <v>175</v>
      </c>
      <c r="Z444" s="426"/>
      <c r="AA444" s="416" t="s">
        <v>175</v>
      </c>
      <c r="AB444" s="426"/>
      <c r="AC444" s="416" t="s">
        <v>175</v>
      </c>
      <c r="AD444" s="426"/>
      <c r="AE444" s="478" t="s">
        <v>175</v>
      </c>
      <c r="AF444" s="477"/>
      <c r="AG444" s="416" t="s">
        <v>175</v>
      </c>
      <c r="AH444" s="426"/>
      <c r="AI444" s="416" t="s">
        <v>174</v>
      </c>
      <c r="AJ444" s="430"/>
      <c r="AK444" s="792"/>
      <c r="AL444" s="792"/>
      <c r="AM444" s="792"/>
      <c r="AN444" s="792"/>
      <c r="AO444" s="792"/>
      <c r="AP444" s="792"/>
    </row>
    <row r="445" spans="1:42" s="404" customFormat="1" ht="39" hidden="1" customHeight="1" x14ac:dyDescent="0.2">
      <c r="B445" s="425" t="s">
        <v>246</v>
      </c>
      <c r="C445" s="424" t="s">
        <v>611</v>
      </c>
      <c r="D445" s="423" t="s">
        <v>161</v>
      </c>
      <c r="E445" s="422" t="s">
        <v>238</v>
      </c>
      <c r="F445" s="420"/>
      <c r="G445" s="420"/>
      <c r="H445" s="419">
        <v>2018</v>
      </c>
      <c r="I445" s="418"/>
      <c r="J445" s="418" t="s">
        <v>160</v>
      </c>
      <c r="K445" s="417" t="s">
        <v>1068</v>
      </c>
      <c r="L445" s="824"/>
      <c r="M445" s="825"/>
      <c r="N445" s="792"/>
      <c r="O445" s="829"/>
      <c r="P445" s="832"/>
      <c r="Q445" s="835"/>
      <c r="R445" s="829"/>
      <c r="S445" s="416" t="s">
        <v>173</v>
      </c>
      <c r="T445" s="429"/>
      <c r="U445" s="416" t="s">
        <v>171</v>
      </c>
      <c r="V445" s="427"/>
      <c r="W445" s="416" t="s">
        <v>170</v>
      </c>
      <c r="X445" s="428"/>
      <c r="Y445" s="416" t="s">
        <v>169</v>
      </c>
      <c r="Z445" s="426"/>
      <c r="AA445" s="416" t="s">
        <v>169</v>
      </c>
      <c r="AB445" s="426"/>
      <c r="AC445" s="416" t="s">
        <v>169</v>
      </c>
      <c r="AD445" s="426"/>
      <c r="AE445" s="478" t="s">
        <v>169</v>
      </c>
      <c r="AF445" s="477"/>
      <c r="AG445" s="416" t="s">
        <v>169</v>
      </c>
      <c r="AH445" s="426"/>
      <c r="AI445" s="816"/>
      <c r="AJ445" s="817"/>
      <c r="AK445" s="792"/>
      <c r="AL445" s="792"/>
      <c r="AM445" s="792"/>
      <c r="AN445" s="792"/>
      <c r="AO445" s="792"/>
      <c r="AP445" s="792"/>
    </row>
    <row r="446" spans="1:42" s="404" customFormat="1" ht="15" hidden="1" customHeight="1" x14ac:dyDescent="0.2">
      <c r="B446" s="425" t="s">
        <v>246</v>
      </c>
      <c r="C446" s="424" t="s">
        <v>611</v>
      </c>
      <c r="D446" s="423" t="s">
        <v>161</v>
      </c>
      <c r="E446" s="422" t="s">
        <v>238</v>
      </c>
      <c r="F446" s="420"/>
      <c r="G446" s="420"/>
      <c r="H446" s="419">
        <v>2018</v>
      </c>
      <c r="I446" s="418"/>
      <c r="J446" s="418" t="s">
        <v>160</v>
      </c>
      <c r="K446" s="417" t="s">
        <v>1068</v>
      </c>
      <c r="L446" s="824"/>
      <c r="M446" s="825"/>
      <c r="N446" s="792"/>
      <c r="O446" s="829"/>
      <c r="P446" s="832"/>
      <c r="Q446" s="835"/>
      <c r="R446" s="829"/>
      <c r="S446" s="416" t="s">
        <v>168</v>
      </c>
      <c r="T446" s="427"/>
      <c r="U446" s="416" t="s">
        <v>167</v>
      </c>
      <c r="V446" s="427"/>
      <c r="W446" s="816"/>
      <c r="X446" s="817"/>
      <c r="Y446" s="416" t="s">
        <v>166</v>
      </c>
      <c r="Z446" s="426">
        <f>IF(Z444="",Z445-Z443,Z445-Z444)</f>
        <v>0</v>
      </c>
      <c r="AA446" s="416" t="s">
        <v>166</v>
      </c>
      <c r="AB446" s="426">
        <f>IF(AB444="",AB445-AB443,AB445-AB444)</f>
        <v>0</v>
      </c>
      <c r="AC446" s="416" t="s">
        <v>166</v>
      </c>
      <c r="AD446" s="426">
        <f>IF(AD444="",AD445-AD443,AD445-AD444)</f>
        <v>0</v>
      </c>
      <c r="AE446" s="478" t="s">
        <v>166</v>
      </c>
      <c r="AF446" s="477">
        <f>IF(AF444="",AF445-AF443,AF445-AF444)</f>
        <v>0</v>
      </c>
      <c r="AG446" s="416" t="s">
        <v>166</v>
      </c>
      <c r="AH446" s="426">
        <f>IF(AH444="",AH445-AH443,AH445-AH444)</f>
        <v>0</v>
      </c>
      <c r="AI446" s="816"/>
      <c r="AJ446" s="817"/>
      <c r="AK446" s="792"/>
      <c r="AL446" s="792"/>
      <c r="AM446" s="792"/>
      <c r="AN446" s="792"/>
      <c r="AO446" s="792"/>
      <c r="AP446" s="792"/>
    </row>
    <row r="447" spans="1:42" s="404" customFormat="1" ht="15" hidden="1" customHeight="1" x14ac:dyDescent="0.2">
      <c r="B447" s="425" t="s">
        <v>246</v>
      </c>
      <c r="C447" s="424" t="s">
        <v>611</v>
      </c>
      <c r="D447" s="423" t="s">
        <v>161</v>
      </c>
      <c r="E447" s="422" t="s">
        <v>238</v>
      </c>
      <c r="F447" s="420"/>
      <c r="G447" s="420"/>
      <c r="H447" s="419">
        <v>2018</v>
      </c>
      <c r="I447" s="418"/>
      <c r="J447" s="418" t="s">
        <v>160</v>
      </c>
      <c r="K447" s="417" t="s">
        <v>1068</v>
      </c>
      <c r="L447" s="824"/>
      <c r="M447" s="825"/>
      <c r="N447" s="792"/>
      <c r="O447" s="829"/>
      <c r="P447" s="832"/>
      <c r="Q447" s="835"/>
      <c r="R447" s="829"/>
      <c r="S447" s="416" t="s">
        <v>165</v>
      </c>
      <c r="T447" s="415"/>
      <c r="U447" s="416" t="s">
        <v>164</v>
      </c>
      <c r="V447" s="415"/>
      <c r="W447" s="816"/>
      <c r="X447" s="817"/>
      <c r="Y447" s="816"/>
      <c r="Z447" s="817"/>
      <c r="AA447" s="816"/>
      <c r="AB447" s="817"/>
      <c r="AC447" s="816"/>
      <c r="AD447" s="817"/>
      <c r="AE447" s="857"/>
      <c r="AF447" s="858"/>
      <c r="AG447" s="816"/>
      <c r="AH447" s="817"/>
      <c r="AI447" s="816"/>
      <c r="AJ447" s="817"/>
      <c r="AK447" s="792"/>
      <c r="AL447" s="792"/>
      <c r="AM447" s="792"/>
      <c r="AN447" s="792"/>
      <c r="AO447" s="792"/>
      <c r="AP447" s="792"/>
    </row>
    <row r="448" spans="1:42" s="404" customFormat="1" ht="15" hidden="1" customHeight="1" thickBot="1" x14ac:dyDescent="0.25">
      <c r="B448" s="414" t="s">
        <v>246</v>
      </c>
      <c r="C448" s="413" t="s">
        <v>611</v>
      </c>
      <c r="D448" s="412" t="s">
        <v>161</v>
      </c>
      <c r="E448" s="411" t="s">
        <v>238</v>
      </c>
      <c r="F448" s="409"/>
      <c r="G448" s="409"/>
      <c r="H448" s="408">
        <v>2018</v>
      </c>
      <c r="I448" s="407"/>
      <c r="J448" s="407" t="s">
        <v>160</v>
      </c>
      <c r="K448" s="407" t="s">
        <v>1068</v>
      </c>
      <c r="L448" s="826"/>
      <c r="M448" s="827"/>
      <c r="N448" s="793"/>
      <c r="O448" s="830"/>
      <c r="P448" s="833"/>
      <c r="Q448" s="836"/>
      <c r="R448" s="830"/>
      <c r="S448" s="406" t="s">
        <v>158</v>
      </c>
      <c r="T448" s="451"/>
      <c r="U448" s="820"/>
      <c r="V448" s="821"/>
      <c r="W448" s="818"/>
      <c r="X448" s="819"/>
      <c r="Y448" s="818"/>
      <c r="Z448" s="819"/>
      <c r="AA448" s="818"/>
      <c r="AB448" s="819"/>
      <c r="AC448" s="818"/>
      <c r="AD448" s="819"/>
      <c r="AE448" s="859"/>
      <c r="AF448" s="860"/>
      <c r="AG448" s="818"/>
      <c r="AH448" s="819"/>
      <c r="AI448" s="818"/>
      <c r="AJ448" s="819"/>
      <c r="AK448" s="793"/>
      <c r="AL448" s="793"/>
      <c r="AM448" s="793"/>
      <c r="AN448" s="793"/>
      <c r="AO448" s="793"/>
      <c r="AP448" s="793"/>
    </row>
    <row r="449" spans="1:43" ht="12.75" hidden="1" customHeight="1" thickTop="1" x14ac:dyDescent="0.2">
      <c r="A449" s="404"/>
      <c r="B449" s="445" t="s">
        <v>246</v>
      </c>
      <c r="C449" s="444" t="s">
        <v>462</v>
      </c>
      <c r="D449" s="443" t="s">
        <v>161</v>
      </c>
      <c r="E449" s="442" t="s">
        <v>450</v>
      </c>
      <c r="F449" s="440"/>
      <c r="G449" s="440"/>
      <c r="H449" s="419">
        <v>2018</v>
      </c>
      <c r="I449" s="418"/>
      <c r="J449" s="418" t="s">
        <v>160</v>
      </c>
      <c r="K449" s="439" t="s">
        <v>1068</v>
      </c>
      <c r="L449" s="822" t="s">
        <v>603</v>
      </c>
      <c r="M449" s="823"/>
      <c r="N449" s="791" t="s">
        <v>2030</v>
      </c>
      <c r="O449" s="828" t="s">
        <v>186</v>
      </c>
      <c r="P449" s="831"/>
      <c r="Q449" s="834"/>
      <c r="R449" s="828"/>
      <c r="S449" s="434" t="s">
        <v>184</v>
      </c>
      <c r="T449" s="438">
        <v>500000</v>
      </c>
      <c r="U449" s="434" t="s">
        <v>183</v>
      </c>
      <c r="V449" s="437"/>
      <c r="W449" s="434" t="s">
        <v>182</v>
      </c>
      <c r="X449" s="436">
        <f>T449</f>
        <v>500000</v>
      </c>
      <c r="Y449" s="434" t="s">
        <v>181</v>
      </c>
      <c r="Z449" s="435"/>
      <c r="AA449" s="434" t="s">
        <v>181</v>
      </c>
      <c r="AB449" s="435"/>
      <c r="AC449" s="434" t="s">
        <v>181</v>
      </c>
      <c r="AD449" s="435"/>
      <c r="AE449" s="434" t="s">
        <v>181</v>
      </c>
      <c r="AF449" s="435"/>
      <c r="AG449" s="434" t="s">
        <v>181</v>
      </c>
      <c r="AH449" s="435"/>
      <c r="AI449" s="434" t="s">
        <v>180</v>
      </c>
      <c r="AJ449" s="433"/>
      <c r="AK449" s="791" t="s">
        <v>240</v>
      </c>
      <c r="AL449" s="791" t="s">
        <v>240</v>
      </c>
      <c r="AM449" s="791" t="s">
        <v>240</v>
      </c>
      <c r="AN449" s="791" t="s">
        <v>240</v>
      </c>
      <c r="AO449" s="791" t="s">
        <v>240</v>
      </c>
      <c r="AP449" s="791" t="s">
        <v>240</v>
      </c>
    </row>
    <row r="450" spans="1:43" ht="15" hidden="1" customHeight="1" x14ac:dyDescent="0.2">
      <c r="A450" s="404"/>
      <c r="B450" s="425" t="s">
        <v>246</v>
      </c>
      <c r="C450" s="424" t="s">
        <v>462</v>
      </c>
      <c r="D450" s="423" t="s">
        <v>161</v>
      </c>
      <c r="E450" s="422" t="s">
        <v>450</v>
      </c>
      <c r="F450" s="420"/>
      <c r="G450" s="420"/>
      <c r="H450" s="419">
        <v>2018</v>
      </c>
      <c r="I450" s="418"/>
      <c r="J450" s="418" t="s">
        <v>160</v>
      </c>
      <c r="K450" s="417" t="s">
        <v>1068</v>
      </c>
      <c r="L450" s="824"/>
      <c r="M450" s="825"/>
      <c r="N450" s="792"/>
      <c r="O450" s="829"/>
      <c r="P450" s="832"/>
      <c r="Q450" s="835"/>
      <c r="R450" s="829"/>
      <c r="S450" s="416" t="s">
        <v>179</v>
      </c>
      <c r="T450" s="432"/>
      <c r="U450" s="416" t="s">
        <v>177</v>
      </c>
      <c r="V450" s="415"/>
      <c r="W450" s="416" t="s">
        <v>176</v>
      </c>
      <c r="X450" s="428">
        <f>X449</f>
        <v>500000</v>
      </c>
      <c r="Y450" s="416" t="s">
        <v>175</v>
      </c>
      <c r="Z450" s="426"/>
      <c r="AA450" s="416" t="s">
        <v>175</v>
      </c>
      <c r="AB450" s="426"/>
      <c r="AC450" s="416" t="s">
        <v>175</v>
      </c>
      <c r="AD450" s="426"/>
      <c r="AE450" s="416" t="s">
        <v>175</v>
      </c>
      <c r="AF450" s="426"/>
      <c r="AG450" s="416" t="s">
        <v>175</v>
      </c>
      <c r="AH450" s="426"/>
      <c r="AI450" s="416" t="s">
        <v>174</v>
      </c>
      <c r="AJ450" s="430"/>
      <c r="AK450" s="792"/>
      <c r="AL450" s="792"/>
      <c r="AM450" s="792"/>
      <c r="AN450" s="792"/>
      <c r="AO450" s="792"/>
      <c r="AP450" s="792"/>
    </row>
    <row r="451" spans="1:43" ht="39" hidden="1" customHeight="1" x14ac:dyDescent="0.2">
      <c r="A451" s="404"/>
      <c r="B451" s="425" t="s">
        <v>246</v>
      </c>
      <c r="C451" s="424" t="s">
        <v>462</v>
      </c>
      <c r="D451" s="423" t="s">
        <v>161</v>
      </c>
      <c r="E451" s="422" t="s">
        <v>450</v>
      </c>
      <c r="F451" s="420"/>
      <c r="G451" s="420"/>
      <c r="H451" s="419">
        <v>2018</v>
      </c>
      <c r="I451" s="418"/>
      <c r="J451" s="418" t="s">
        <v>160</v>
      </c>
      <c r="K451" s="417" t="s">
        <v>1068</v>
      </c>
      <c r="L451" s="824"/>
      <c r="M451" s="825"/>
      <c r="N451" s="792"/>
      <c r="O451" s="829"/>
      <c r="P451" s="832"/>
      <c r="Q451" s="835"/>
      <c r="R451" s="829"/>
      <c r="S451" s="416" t="s">
        <v>173</v>
      </c>
      <c r="T451" s="429"/>
      <c r="U451" s="416" t="s">
        <v>171</v>
      </c>
      <c r="V451" s="427"/>
      <c r="W451" s="416" t="s">
        <v>170</v>
      </c>
      <c r="X451" s="428"/>
      <c r="Y451" s="416" t="s">
        <v>169</v>
      </c>
      <c r="Z451" s="426"/>
      <c r="AA451" s="416" t="s">
        <v>169</v>
      </c>
      <c r="AB451" s="426"/>
      <c r="AC451" s="416" t="s">
        <v>169</v>
      </c>
      <c r="AD451" s="426"/>
      <c r="AE451" s="416" t="s">
        <v>169</v>
      </c>
      <c r="AF451" s="426"/>
      <c r="AG451" s="416" t="s">
        <v>169</v>
      </c>
      <c r="AH451" s="426"/>
      <c r="AI451" s="816"/>
      <c r="AJ451" s="817"/>
      <c r="AK451" s="792"/>
      <c r="AL451" s="792"/>
      <c r="AM451" s="792"/>
      <c r="AN451" s="792"/>
      <c r="AO451" s="792"/>
      <c r="AP451" s="792"/>
    </row>
    <row r="452" spans="1:43" ht="15" hidden="1" customHeight="1" x14ac:dyDescent="0.2">
      <c r="A452" s="404"/>
      <c r="B452" s="425" t="s">
        <v>246</v>
      </c>
      <c r="C452" s="424" t="s">
        <v>462</v>
      </c>
      <c r="D452" s="423" t="s">
        <v>161</v>
      </c>
      <c r="E452" s="422" t="s">
        <v>450</v>
      </c>
      <c r="F452" s="420"/>
      <c r="G452" s="420"/>
      <c r="H452" s="419">
        <v>2018</v>
      </c>
      <c r="I452" s="418"/>
      <c r="J452" s="418" t="s">
        <v>160</v>
      </c>
      <c r="K452" s="417" t="s">
        <v>1068</v>
      </c>
      <c r="L452" s="824"/>
      <c r="M452" s="825"/>
      <c r="N452" s="792"/>
      <c r="O452" s="829"/>
      <c r="P452" s="832"/>
      <c r="Q452" s="835"/>
      <c r="R452" s="829"/>
      <c r="S452" s="416" t="s">
        <v>168</v>
      </c>
      <c r="T452" s="427"/>
      <c r="U452" s="416" t="s">
        <v>167</v>
      </c>
      <c r="V452" s="427"/>
      <c r="W452" s="816"/>
      <c r="X452" s="817"/>
      <c r="Y452" s="416" t="s">
        <v>166</v>
      </c>
      <c r="Z452" s="426">
        <f>IF(Z450="",Z451-Z449,Z451-Z450)</f>
        <v>0</v>
      </c>
      <c r="AA452" s="416" t="s">
        <v>166</v>
      </c>
      <c r="AB452" s="426">
        <f>IF(AB450="",AB451-AB449,AB451-AB450)</f>
        <v>0</v>
      </c>
      <c r="AC452" s="416" t="s">
        <v>166</v>
      </c>
      <c r="AD452" s="426">
        <f>IF(AD450="",AD451-AD449,AD451-AD450)</f>
        <v>0</v>
      </c>
      <c r="AE452" s="416" t="s">
        <v>166</v>
      </c>
      <c r="AF452" s="426">
        <f>IF(AF450="",AF451-AF449,AF451-AF450)</f>
        <v>0</v>
      </c>
      <c r="AG452" s="416" t="s">
        <v>166</v>
      </c>
      <c r="AH452" s="426">
        <f>IF(AH450="",AH451-AH449,AH451-AH450)</f>
        <v>0</v>
      </c>
      <c r="AI452" s="816"/>
      <c r="AJ452" s="817"/>
      <c r="AK452" s="792"/>
      <c r="AL452" s="792"/>
      <c r="AM452" s="792"/>
      <c r="AN452" s="792"/>
      <c r="AO452" s="792"/>
      <c r="AP452" s="792"/>
    </row>
    <row r="453" spans="1:43" ht="15" hidden="1" customHeight="1" x14ac:dyDescent="0.2">
      <c r="A453" s="404"/>
      <c r="B453" s="425" t="s">
        <v>246</v>
      </c>
      <c r="C453" s="424" t="s">
        <v>462</v>
      </c>
      <c r="D453" s="423" t="s">
        <v>161</v>
      </c>
      <c r="E453" s="422" t="s">
        <v>450</v>
      </c>
      <c r="F453" s="420"/>
      <c r="G453" s="420"/>
      <c r="H453" s="419">
        <v>2018</v>
      </c>
      <c r="I453" s="418"/>
      <c r="J453" s="418" t="s">
        <v>160</v>
      </c>
      <c r="K453" s="417" t="s">
        <v>1068</v>
      </c>
      <c r="L453" s="824"/>
      <c r="M453" s="825"/>
      <c r="N453" s="792"/>
      <c r="O453" s="829"/>
      <c r="P453" s="832"/>
      <c r="Q453" s="835"/>
      <c r="R453" s="829"/>
      <c r="S453" s="416" t="s">
        <v>165</v>
      </c>
      <c r="T453" s="415"/>
      <c r="U453" s="416" t="s">
        <v>164</v>
      </c>
      <c r="V453" s="415"/>
      <c r="W453" s="816"/>
      <c r="X453" s="817"/>
      <c r="Y453" s="816"/>
      <c r="Z453" s="817"/>
      <c r="AA453" s="816"/>
      <c r="AB453" s="817"/>
      <c r="AC453" s="816"/>
      <c r="AD453" s="817"/>
      <c r="AE453" s="816"/>
      <c r="AF453" s="817"/>
      <c r="AG453" s="816"/>
      <c r="AH453" s="817"/>
      <c r="AI453" s="816"/>
      <c r="AJ453" s="817"/>
      <c r="AK453" s="792"/>
      <c r="AL453" s="792"/>
      <c r="AM453" s="792"/>
      <c r="AN453" s="792"/>
      <c r="AO453" s="792"/>
      <c r="AP453" s="792"/>
    </row>
    <row r="454" spans="1:43" ht="15" hidden="1" customHeight="1" thickBot="1" x14ac:dyDescent="0.25">
      <c r="A454" s="404"/>
      <c r="B454" s="414" t="s">
        <v>246</v>
      </c>
      <c r="C454" s="413" t="s">
        <v>462</v>
      </c>
      <c r="D454" s="412" t="s">
        <v>161</v>
      </c>
      <c r="E454" s="411" t="s">
        <v>450</v>
      </c>
      <c r="F454" s="409"/>
      <c r="G454" s="409"/>
      <c r="H454" s="408">
        <v>2018</v>
      </c>
      <c r="I454" s="407"/>
      <c r="J454" s="407" t="s">
        <v>160</v>
      </c>
      <c r="K454" s="407" t="s">
        <v>1068</v>
      </c>
      <c r="L454" s="826"/>
      <c r="M454" s="827"/>
      <c r="N454" s="793"/>
      <c r="O454" s="830"/>
      <c r="P454" s="833"/>
      <c r="Q454" s="836"/>
      <c r="R454" s="830"/>
      <c r="S454" s="406" t="s">
        <v>158</v>
      </c>
      <c r="T454" s="451"/>
      <c r="U454" s="820"/>
      <c r="V454" s="821"/>
      <c r="W454" s="818"/>
      <c r="X454" s="819"/>
      <c r="Y454" s="818"/>
      <c r="Z454" s="819"/>
      <c r="AA454" s="818"/>
      <c r="AB454" s="819"/>
      <c r="AC454" s="818"/>
      <c r="AD454" s="819"/>
      <c r="AE454" s="818"/>
      <c r="AF454" s="819"/>
      <c r="AG454" s="818"/>
      <c r="AH454" s="819"/>
      <c r="AI454" s="818"/>
      <c r="AJ454" s="819"/>
      <c r="AK454" s="793"/>
      <c r="AL454" s="793"/>
      <c r="AM454" s="793"/>
      <c r="AN454" s="793"/>
      <c r="AO454" s="793"/>
      <c r="AP454" s="793"/>
    </row>
    <row r="455" spans="1:43" ht="12.75" customHeight="1" thickTop="1" x14ac:dyDescent="0.2">
      <c r="A455" s="404"/>
      <c r="B455" s="445" t="s">
        <v>246</v>
      </c>
      <c r="C455" s="444" t="s">
        <v>316</v>
      </c>
      <c r="D455" s="443" t="s">
        <v>161</v>
      </c>
      <c r="E455" s="442" t="s">
        <v>50</v>
      </c>
      <c r="F455" s="440">
        <v>44048</v>
      </c>
      <c r="G455" s="440">
        <v>44177</v>
      </c>
      <c r="H455" s="419">
        <v>2018</v>
      </c>
      <c r="I455" s="418" t="s">
        <v>185</v>
      </c>
      <c r="J455" s="418" t="s">
        <v>160</v>
      </c>
      <c r="K455" s="439" t="s">
        <v>1068</v>
      </c>
      <c r="L455" s="822" t="s">
        <v>614</v>
      </c>
      <c r="M455" s="823"/>
      <c r="N455" s="791" t="s">
        <v>2031</v>
      </c>
      <c r="O455" s="828" t="s">
        <v>186</v>
      </c>
      <c r="P455" s="831"/>
      <c r="Q455" s="834"/>
      <c r="R455" s="828" t="s">
        <v>185</v>
      </c>
      <c r="S455" s="434" t="s">
        <v>184</v>
      </c>
      <c r="T455" s="438">
        <v>500000</v>
      </c>
      <c r="U455" s="434" t="s">
        <v>183</v>
      </c>
      <c r="V455" s="437">
        <v>44064</v>
      </c>
      <c r="W455" s="434" t="s">
        <v>182</v>
      </c>
      <c r="X455" s="436">
        <f>T455</f>
        <v>500000</v>
      </c>
      <c r="Y455" s="434" t="s">
        <v>181</v>
      </c>
      <c r="Z455" s="435"/>
      <c r="AA455" s="434" t="s">
        <v>181</v>
      </c>
      <c r="AB455" s="435"/>
      <c r="AC455" s="434" t="s">
        <v>181</v>
      </c>
      <c r="AD455" s="435"/>
      <c r="AE455" s="466" t="s">
        <v>181</v>
      </c>
      <c r="AF455" s="467">
        <v>1</v>
      </c>
      <c r="AG455" s="466" t="s">
        <v>181</v>
      </c>
      <c r="AH455" s="467">
        <v>1</v>
      </c>
      <c r="AI455" s="466" t="s">
        <v>180</v>
      </c>
      <c r="AJ455" s="465"/>
      <c r="AK455" s="791" t="s">
        <v>613</v>
      </c>
      <c r="AL455" s="791" t="s">
        <v>613</v>
      </c>
      <c r="AM455" s="791" t="s">
        <v>613</v>
      </c>
      <c r="AN455" s="791" t="s">
        <v>227</v>
      </c>
      <c r="AO455" s="791" t="s">
        <v>227</v>
      </c>
      <c r="AP455" s="791" t="s">
        <v>2143</v>
      </c>
    </row>
    <row r="456" spans="1:43" ht="15" customHeight="1" x14ac:dyDescent="0.2">
      <c r="A456" s="404"/>
      <c r="B456" s="425" t="s">
        <v>246</v>
      </c>
      <c r="C456" s="424" t="s">
        <v>316</v>
      </c>
      <c r="D456" s="423" t="s">
        <v>161</v>
      </c>
      <c r="E456" s="422" t="s">
        <v>50</v>
      </c>
      <c r="F456" s="420">
        <v>44048</v>
      </c>
      <c r="G456" s="420">
        <v>44177</v>
      </c>
      <c r="H456" s="419">
        <v>2018</v>
      </c>
      <c r="I456" s="418" t="s">
        <v>185</v>
      </c>
      <c r="J456" s="418" t="s">
        <v>160</v>
      </c>
      <c r="K456" s="417" t="s">
        <v>1068</v>
      </c>
      <c r="L456" s="824"/>
      <c r="M456" s="825"/>
      <c r="N456" s="792"/>
      <c r="O456" s="829"/>
      <c r="P456" s="832"/>
      <c r="Q456" s="835"/>
      <c r="R456" s="829"/>
      <c r="S456" s="416" t="s">
        <v>179</v>
      </c>
      <c r="T456" s="432" t="s">
        <v>484</v>
      </c>
      <c r="U456" s="416" t="s">
        <v>177</v>
      </c>
      <c r="V456" s="415"/>
      <c r="W456" s="416" t="s">
        <v>176</v>
      </c>
      <c r="X456" s="428">
        <f>X455</f>
        <v>500000</v>
      </c>
      <c r="Y456" s="416" t="s">
        <v>175</v>
      </c>
      <c r="Z456" s="426"/>
      <c r="AA456" s="416" t="s">
        <v>175</v>
      </c>
      <c r="AB456" s="426"/>
      <c r="AC456" s="416" t="s">
        <v>175</v>
      </c>
      <c r="AD456" s="426"/>
      <c r="AE456" s="463" t="s">
        <v>175</v>
      </c>
      <c r="AF456" s="462"/>
      <c r="AG456" s="463" t="s">
        <v>175</v>
      </c>
      <c r="AH456" s="462"/>
      <c r="AI456" s="463" t="s">
        <v>174</v>
      </c>
      <c r="AJ456" s="464"/>
      <c r="AK456" s="792"/>
      <c r="AL456" s="792"/>
      <c r="AM456" s="792"/>
      <c r="AN456" s="792"/>
      <c r="AO456" s="792"/>
      <c r="AP456" s="792"/>
    </row>
    <row r="457" spans="1:43" ht="39" customHeight="1" x14ac:dyDescent="0.2">
      <c r="A457" s="404"/>
      <c r="B457" s="425" t="s">
        <v>246</v>
      </c>
      <c r="C457" s="424" t="s">
        <v>316</v>
      </c>
      <c r="D457" s="423" t="s">
        <v>161</v>
      </c>
      <c r="E457" s="422" t="s">
        <v>50</v>
      </c>
      <c r="F457" s="420">
        <v>44048</v>
      </c>
      <c r="G457" s="420">
        <v>44177</v>
      </c>
      <c r="H457" s="419">
        <v>2018</v>
      </c>
      <c r="I457" s="418" t="s">
        <v>185</v>
      </c>
      <c r="J457" s="418" t="s">
        <v>160</v>
      </c>
      <c r="K457" s="417" t="s">
        <v>1068</v>
      </c>
      <c r="L457" s="824"/>
      <c r="M457" s="825"/>
      <c r="N457" s="792"/>
      <c r="O457" s="829"/>
      <c r="P457" s="832"/>
      <c r="Q457" s="835"/>
      <c r="R457" s="829"/>
      <c r="S457" s="416" t="s">
        <v>173</v>
      </c>
      <c r="T457" s="429" t="s">
        <v>498</v>
      </c>
      <c r="U457" s="416" t="s">
        <v>171</v>
      </c>
      <c r="V457" s="427"/>
      <c r="W457" s="416" t="s">
        <v>170</v>
      </c>
      <c r="X457" s="428"/>
      <c r="Y457" s="416" t="s">
        <v>169</v>
      </c>
      <c r="Z457" s="426"/>
      <c r="AA457" s="416" t="s">
        <v>169</v>
      </c>
      <c r="AB457" s="426"/>
      <c r="AC457" s="416" t="s">
        <v>169</v>
      </c>
      <c r="AD457" s="426"/>
      <c r="AE457" s="463" t="s">
        <v>169</v>
      </c>
      <c r="AF457" s="462">
        <v>1</v>
      </c>
      <c r="AG457" s="463" t="s">
        <v>169</v>
      </c>
      <c r="AH457" s="462">
        <v>1</v>
      </c>
      <c r="AI457" s="781"/>
      <c r="AJ457" s="782"/>
      <c r="AK457" s="792"/>
      <c r="AL457" s="792"/>
      <c r="AM457" s="792"/>
      <c r="AN457" s="792"/>
      <c r="AO457" s="792"/>
      <c r="AP457" s="792"/>
    </row>
    <row r="458" spans="1:43" ht="15" customHeight="1" x14ac:dyDescent="0.2">
      <c r="A458" s="404"/>
      <c r="B458" s="425" t="s">
        <v>246</v>
      </c>
      <c r="C458" s="424" t="s">
        <v>316</v>
      </c>
      <c r="D458" s="423" t="s">
        <v>161</v>
      </c>
      <c r="E458" s="422" t="s">
        <v>50</v>
      </c>
      <c r="F458" s="420">
        <v>44048</v>
      </c>
      <c r="G458" s="420">
        <v>44177</v>
      </c>
      <c r="H458" s="419">
        <v>2018</v>
      </c>
      <c r="I458" s="418" t="s">
        <v>185</v>
      </c>
      <c r="J458" s="418" t="s">
        <v>160</v>
      </c>
      <c r="K458" s="417" t="s">
        <v>1068</v>
      </c>
      <c r="L458" s="824"/>
      <c r="M458" s="825"/>
      <c r="N458" s="792"/>
      <c r="O458" s="829"/>
      <c r="P458" s="832"/>
      <c r="Q458" s="835"/>
      <c r="R458" s="829"/>
      <c r="S458" s="416" t="s">
        <v>168</v>
      </c>
      <c r="T458" s="427"/>
      <c r="U458" s="416" t="s">
        <v>167</v>
      </c>
      <c r="V458" s="427"/>
      <c r="W458" s="816"/>
      <c r="X458" s="817"/>
      <c r="Y458" s="416" t="s">
        <v>166</v>
      </c>
      <c r="Z458" s="426">
        <f>IF(Z456="",Z457-Z455,Z457-Z456)</f>
        <v>0</v>
      </c>
      <c r="AA458" s="416" t="s">
        <v>166</v>
      </c>
      <c r="AB458" s="426">
        <f>IF(AB456="",AB457-AB455,AB457-AB456)</f>
        <v>0</v>
      </c>
      <c r="AC458" s="416" t="s">
        <v>166</v>
      </c>
      <c r="AD458" s="426">
        <f>IF(AD456="",AD457-AD455,AD457-AD456)</f>
        <v>0</v>
      </c>
      <c r="AE458" s="463" t="s">
        <v>166</v>
      </c>
      <c r="AF458" s="462">
        <f>IF(AF456="",AF457-AF455,AF457-AF456)</f>
        <v>0</v>
      </c>
      <c r="AG458" s="463" t="s">
        <v>166</v>
      </c>
      <c r="AH458" s="462">
        <f>IF(AH456="",AH457-AH455,AH457-AH456)</f>
        <v>0</v>
      </c>
      <c r="AI458" s="781"/>
      <c r="AJ458" s="782"/>
      <c r="AK458" s="792"/>
      <c r="AL458" s="792"/>
      <c r="AM458" s="792"/>
      <c r="AN458" s="792"/>
      <c r="AO458" s="792"/>
      <c r="AP458" s="792"/>
    </row>
    <row r="459" spans="1:43" ht="15" customHeight="1" x14ac:dyDescent="0.2">
      <c r="A459" s="404"/>
      <c r="B459" s="425" t="s">
        <v>246</v>
      </c>
      <c r="C459" s="424" t="s">
        <v>316</v>
      </c>
      <c r="D459" s="423" t="s">
        <v>161</v>
      </c>
      <c r="E459" s="422" t="s">
        <v>50</v>
      </c>
      <c r="F459" s="420">
        <v>44048</v>
      </c>
      <c r="G459" s="420">
        <v>44177</v>
      </c>
      <c r="H459" s="419">
        <v>2018</v>
      </c>
      <c r="I459" s="418" t="s">
        <v>185</v>
      </c>
      <c r="J459" s="418" t="s">
        <v>160</v>
      </c>
      <c r="K459" s="417" t="s">
        <v>1068</v>
      </c>
      <c r="L459" s="824"/>
      <c r="M459" s="825"/>
      <c r="N459" s="792"/>
      <c r="O459" s="829"/>
      <c r="P459" s="832"/>
      <c r="Q459" s="835"/>
      <c r="R459" s="829"/>
      <c r="S459" s="416" t="s">
        <v>165</v>
      </c>
      <c r="T459" s="415"/>
      <c r="U459" s="416" t="s">
        <v>164</v>
      </c>
      <c r="V459" s="415">
        <v>44177</v>
      </c>
      <c r="W459" s="816"/>
      <c r="X459" s="817"/>
      <c r="Y459" s="816"/>
      <c r="Z459" s="817"/>
      <c r="AA459" s="816"/>
      <c r="AB459" s="817"/>
      <c r="AC459" s="816"/>
      <c r="AD459" s="817"/>
      <c r="AE459" s="781"/>
      <c r="AF459" s="782"/>
      <c r="AG459" s="781"/>
      <c r="AH459" s="782"/>
      <c r="AI459" s="781"/>
      <c r="AJ459" s="782"/>
      <c r="AK459" s="792"/>
      <c r="AL459" s="792"/>
      <c r="AM459" s="792"/>
      <c r="AN459" s="792"/>
      <c r="AO459" s="792"/>
      <c r="AP459" s="792"/>
    </row>
    <row r="460" spans="1:43" ht="15" customHeight="1" thickBot="1" x14ac:dyDescent="0.25">
      <c r="A460" s="404"/>
      <c r="B460" s="414" t="s">
        <v>246</v>
      </c>
      <c r="C460" s="413" t="s">
        <v>316</v>
      </c>
      <c r="D460" s="412" t="s">
        <v>161</v>
      </c>
      <c r="E460" s="411" t="s">
        <v>50</v>
      </c>
      <c r="F460" s="409">
        <v>44048</v>
      </c>
      <c r="G460" s="409">
        <v>44177</v>
      </c>
      <c r="H460" s="408">
        <v>2018</v>
      </c>
      <c r="I460" s="407" t="s">
        <v>185</v>
      </c>
      <c r="J460" s="407" t="s">
        <v>160</v>
      </c>
      <c r="K460" s="407" t="s">
        <v>1068</v>
      </c>
      <c r="L460" s="826"/>
      <c r="M460" s="827"/>
      <c r="N460" s="793"/>
      <c r="O460" s="830"/>
      <c r="P460" s="833"/>
      <c r="Q460" s="836"/>
      <c r="R460" s="830"/>
      <c r="S460" s="406" t="s">
        <v>158</v>
      </c>
      <c r="T460" s="451">
        <v>44048</v>
      </c>
      <c r="U460" s="820"/>
      <c r="V460" s="821"/>
      <c r="W460" s="818"/>
      <c r="X460" s="819"/>
      <c r="Y460" s="818"/>
      <c r="Z460" s="819"/>
      <c r="AA460" s="818"/>
      <c r="AB460" s="819"/>
      <c r="AC460" s="818"/>
      <c r="AD460" s="819"/>
      <c r="AE460" s="783"/>
      <c r="AF460" s="784"/>
      <c r="AG460" s="783"/>
      <c r="AH460" s="784"/>
      <c r="AI460" s="783"/>
      <c r="AJ460" s="784"/>
      <c r="AK460" s="793"/>
      <c r="AL460" s="793"/>
      <c r="AM460" s="793"/>
      <c r="AN460" s="793"/>
      <c r="AO460" s="793"/>
      <c r="AP460" s="793"/>
    </row>
    <row r="461" spans="1:43" s="597" customFormat="1" ht="12.75" customHeight="1" thickTop="1" x14ac:dyDescent="0.2">
      <c r="B461" s="598" t="s">
        <v>246</v>
      </c>
      <c r="C461" s="599" t="s">
        <v>609</v>
      </c>
      <c r="D461" s="603" t="s">
        <v>161</v>
      </c>
      <c r="E461" s="601" t="s">
        <v>50</v>
      </c>
      <c r="F461" s="602">
        <v>43925</v>
      </c>
      <c r="G461" s="602">
        <v>44055</v>
      </c>
      <c r="H461" s="612">
        <v>2018</v>
      </c>
      <c r="I461" s="647" t="s">
        <v>185</v>
      </c>
      <c r="J461" s="647" t="s">
        <v>160</v>
      </c>
      <c r="K461" s="604" t="s">
        <v>604</v>
      </c>
      <c r="L461" s="794" t="s">
        <v>610</v>
      </c>
      <c r="M461" s="795"/>
      <c r="N461" s="800" t="s">
        <v>2170</v>
      </c>
      <c r="O461" s="803" t="s">
        <v>475</v>
      </c>
      <c r="P461" s="806"/>
      <c r="Q461" s="809"/>
      <c r="R461" s="803" t="s">
        <v>185</v>
      </c>
      <c r="S461" s="605" t="s">
        <v>184</v>
      </c>
      <c r="T461" s="712">
        <v>500000</v>
      </c>
      <c r="U461" s="657" t="s">
        <v>183</v>
      </c>
      <c r="V461" s="713">
        <f>T466+T464-0.01</f>
        <v>44014.99</v>
      </c>
      <c r="W461" s="605" t="s">
        <v>182</v>
      </c>
      <c r="X461" s="608">
        <f>T461</f>
        <v>500000</v>
      </c>
      <c r="Y461" s="632" t="s">
        <v>181</v>
      </c>
      <c r="Z461" s="633"/>
      <c r="AA461" s="653" t="s">
        <v>181</v>
      </c>
      <c r="AB461" s="654">
        <v>1</v>
      </c>
      <c r="AC461" s="653" t="s">
        <v>181</v>
      </c>
      <c r="AD461" s="654">
        <v>1</v>
      </c>
      <c r="AE461" s="653" t="s">
        <v>181</v>
      </c>
      <c r="AF461" s="654">
        <v>1</v>
      </c>
      <c r="AG461" s="466" t="s">
        <v>181</v>
      </c>
      <c r="AH461" s="467">
        <v>1</v>
      </c>
      <c r="AI461" s="466" t="s">
        <v>180</v>
      </c>
      <c r="AJ461" s="465"/>
      <c r="AK461" s="791" t="s">
        <v>613</v>
      </c>
      <c r="AL461" s="791" t="s">
        <v>613</v>
      </c>
      <c r="AM461" s="791" t="s">
        <v>613</v>
      </c>
      <c r="AN461" s="791" t="s">
        <v>227</v>
      </c>
      <c r="AO461" s="791" t="s">
        <v>227</v>
      </c>
      <c r="AP461" s="791" t="s">
        <v>2143</v>
      </c>
      <c r="AQ461" s="724"/>
    </row>
    <row r="462" spans="1:43" s="597" customFormat="1" ht="15" customHeight="1" x14ac:dyDescent="0.2">
      <c r="B462" s="611" t="s">
        <v>246</v>
      </c>
      <c r="C462" s="612" t="s">
        <v>609</v>
      </c>
      <c r="D462" s="646" t="s">
        <v>161</v>
      </c>
      <c r="E462" s="600" t="s">
        <v>50</v>
      </c>
      <c r="F462" s="613">
        <v>43925</v>
      </c>
      <c r="G462" s="613">
        <v>44055</v>
      </c>
      <c r="H462" s="612">
        <v>2018</v>
      </c>
      <c r="I462" s="647" t="s">
        <v>185</v>
      </c>
      <c r="J462" s="647" t="s">
        <v>160</v>
      </c>
      <c r="K462" s="614" t="s">
        <v>604</v>
      </c>
      <c r="L462" s="796"/>
      <c r="M462" s="797"/>
      <c r="N462" s="801"/>
      <c r="O462" s="804"/>
      <c r="P462" s="807"/>
      <c r="Q462" s="810"/>
      <c r="R462" s="804"/>
      <c r="S462" s="615" t="s">
        <v>179</v>
      </c>
      <c r="T462" s="730" t="s">
        <v>606</v>
      </c>
      <c r="U462" s="659" t="s">
        <v>177</v>
      </c>
      <c r="V462" s="415">
        <f>V461+V463+V464</f>
        <v>44073.99</v>
      </c>
      <c r="W462" s="615" t="s">
        <v>176</v>
      </c>
      <c r="X462" s="618">
        <f>X461</f>
        <v>500000</v>
      </c>
      <c r="Y462" s="634" t="s">
        <v>175</v>
      </c>
      <c r="Z462" s="635"/>
      <c r="AA462" s="655" t="s">
        <v>175</v>
      </c>
      <c r="AB462" s="656"/>
      <c r="AC462" s="655" t="s">
        <v>175</v>
      </c>
      <c r="AD462" s="656"/>
      <c r="AE462" s="655" t="s">
        <v>175</v>
      </c>
      <c r="AF462" s="656"/>
      <c r="AG462" s="463" t="s">
        <v>175</v>
      </c>
      <c r="AH462" s="462"/>
      <c r="AI462" s="463" t="s">
        <v>174</v>
      </c>
      <c r="AJ462" s="464"/>
      <c r="AK462" s="792"/>
      <c r="AL462" s="792"/>
      <c r="AM462" s="792"/>
      <c r="AN462" s="792"/>
      <c r="AO462" s="792"/>
      <c r="AP462" s="792"/>
      <c r="AQ462" s="724"/>
    </row>
    <row r="463" spans="1:43" s="597" customFormat="1" ht="39" customHeight="1" x14ac:dyDescent="0.2">
      <c r="B463" s="611" t="s">
        <v>246</v>
      </c>
      <c r="C463" s="612" t="s">
        <v>609</v>
      </c>
      <c r="D463" s="646" t="s">
        <v>161</v>
      </c>
      <c r="E463" s="600" t="s">
        <v>50</v>
      </c>
      <c r="F463" s="613">
        <v>43925</v>
      </c>
      <c r="G463" s="613">
        <v>44055</v>
      </c>
      <c r="H463" s="612">
        <v>2018</v>
      </c>
      <c r="I463" s="647" t="s">
        <v>185</v>
      </c>
      <c r="J463" s="647" t="s">
        <v>160</v>
      </c>
      <c r="K463" s="614" t="s">
        <v>604</v>
      </c>
      <c r="L463" s="796"/>
      <c r="M463" s="797"/>
      <c r="N463" s="801"/>
      <c r="O463" s="804"/>
      <c r="P463" s="807"/>
      <c r="Q463" s="810"/>
      <c r="R463" s="804"/>
      <c r="S463" s="615" t="s">
        <v>173</v>
      </c>
      <c r="T463" s="717" t="s">
        <v>498</v>
      </c>
      <c r="U463" s="659" t="s">
        <v>171</v>
      </c>
      <c r="V463" s="684">
        <v>59</v>
      </c>
      <c r="W463" s="615" t="s">
        <v>170</v>
      </c>
      <c r="X463" s="618"/>
      <c r="Y463" s="634" t="s">
        <v>169</v>
      </c>
      <c r="Z463" s="635"/>
      <c r="AA463" s="655" t="s">
        <v>169</v>
      </c>
      <c r="AB463" s="656">
        <v>1</v>
      </c>
      <c r="AC463" s="655" t="s">
        <v>169</v>
      </c>
      <c r="AD463" s="656">
        <v>1</v>
      </c>
      <c r="AE463" s="655" t="s">
        <v>169</v>
      </c>
      <c r="AF463" s="656">
        <v>1</v>
      </c>
      <c r="AG463" s="463" t="s">
        <v>169</v>
      </c>
      <c r="AH463" s="462">
        <v>1</v>
      </c>
      <c r="AI463" s="781"/>
      <c r="AJ463" s="782"/>
      <c r="AK463" s="792"/>
      <c r="AL463" s="792"/>
      <c r="AM463" s="792"/>
      <c r="AN463" s="792"/>
      <c r="AO463" s="792"/>
      <c r="AP463" s="792"/>
      <c r="AQ463" s="724"/>
    </row>
    <row r="464" spans="1:43" s="597" customFormat="1" ht="15" customHeight="1" x14ac:dyDescent="0.2">
      <c r="B464" s="611" t="s">
        <v>246</v>
      </c>
      <c r="C464" s="612" t="s">
        <v>609</v>
      </c>
      <c r="D464" s="646" t="s">
        <v>161</v>
      </c>
      <c r="E464" s="600" t="s">
        <v>50</v>
      </c>
      <c r="F464" s="613">
        <v>43925</v>
      </c>
      <c r="G464" s="613">
        <v>44055</v>
      </c>
      <c r="H464" s="612">
        <v>2018</v>
      </c>
      <c r="I464" s="647" t="s">
        <v>185</v>
      </c>
      <c r="J464" s="647" t="s">
        <v>160</v>
      </c>
      <c r="K464" s="614" t="s">
        <v>604</v>
      </c>
      <c r="L464" s="796"/>
      <c r="M464" s="797"/>
      <c r="N464" s="801"/>
      <c r="O464" s="804"/>
      <c r="P464" s="807"/>
      <c r="Q464" s="810"/>
      <c r="R464" s="804"/>
      <c r="S464" s="615" t="s">
        <v>168</v>
      </c>
      <c r="T464" s="684">
        <v>90</v>
      </c>
      <c r="U464" s="659" t="s">
        <v>167</v>
      </c>
      <c r="V464" s="684"/>
      <c r="W464" s="785"/>
      <c r="X464" s="786"/>
      <c r="Y464" s="634" t="s">
        <v>166</v>
      </c>
      <c r="Z464" s="635">
        <f>IF(Z462="",Z463-Z461,Z463-Z462)</f>
        <v>0</v>
      </c>
      <c r="AA464" s="655" t="s">
        <v>166</v>
      </c>
      <c r="AB464" s="656">
        <f>IF(AB462="",AB463-AB461,AB463-AB462)</f>
        <v>0</v>
      </c>
      <c r="AC464" s="655" t="s">
        <v>166</v>
      </c>
      <c r="AD464" s="656">
        <f>IF(AD462="",AD463-AD461,AD463-AD462)</f>
        <v>0</v>
      </c>
      <c r="AE464" s="655" t="s">
        <v>166</v>
      </c>
      <c r="AF464" s="656">
        <f>IF(AF462="",AF463-AF461,AF463-AF462)</f>
        <v>0</v>
      </c>
      <c r="AG464" s="463" t="s">
        <v>166</v>
      </c>
      <c r="AH464" s="462">
        <f>IF(AH462="",AH463-AH461,AH463-AH462)</f>
        <v>0</v>
      </c>
      <c r="AI464" s="781"/>
      <c r="AJ464" s="782"/>
      <c r="AK464" s="792"/>
      <c r="AL464" s="792"/>
      <c r="AM464" s="792"/>
      <c r="AN464" s="792"/>
      <c r="AO464" s="792"/>
      <c r="AP464" s="792"/>
      <c r="AQ464" s="724"/>
    </row>
    <row r="465" spans="1:43" s="597" customFormat="1" ht="15" customHeight="1" x14ac:dyDescent="0.2">
      <c r="B465" s="611" t="s">
        <v>246</v>
      </c>
      <c r="C465" s="612" t="s">
        <v>609</v>
      </c>
      <c r="D465" s="646" t="s">
        <v>161</v>
      </c>
      <c r="E465" s="600" t="s">
        <v>50</v>
      </c>
      <c r="F465" s="613">
        <v>43925</v>
      </c>
      <c r="G465" s="613">
        <v>44055</v>
      </c>
      <c r="H465" s="612">
        <v>2018</v>
      </c>
      <c r="I465" s="647" t="s">
        <v>185</v>
      </c>
      <c r="J465" s="647" t="s">
        <v>160</v>
      </c>
      <c r="K465" s="614" t="s">
        <v>604</v>
      </c>
      <c r="L465" s="796"/>
      <c r="M465" s="797"/>
      <c r="N465" s="801"/>
      <c r="O465" s="804"/>
      <c r="P465" s="807"/>
      <c r="Q465" s="810"/>
      <c r="R465" s="804"/>
      <c r="S465" s="615" t="s">
        <v>165</v>
      </c>
      <c r="T465" s="685"/>
      <c r="U465" s="659" t="s">
        <v>164</v>
      </c>
      <c r="V465" s="685">
        <v>44055</v>
      </c>
      <c r="W465" s="785"/>
      <c r="X465" s="786"/>
      <c r="Y465" s="812"/>
      <c r="Z465" s="813"/>
      <c r="AA465" s="777"/>
      <c r="AB465" s="778"/>
      <c r="AC465" s="777"/>
      <c r="AD465" s="778"/>
      <c r="AE465" s="777"/>
      <c r="AF465" s="778"/>
      <c r="AG465" s="781"/>
      <c r="AH465" s="782"/>
      <c r="AI465" s="781"/>
      <c r="AJ465" s="782"/>
      <c r="AK465" s="792"/>
      <c r="AL465" s="792"/>
      <c r="AM465" s="792"/>
      <c r="AN465" s="792"/>
      <c r="AO465" s="792"/>
      <c r="AP465" s="792"/>
      <c r="AQ465" s="724"/>
    </row>
    <row r="466" spans="1:43" s="597" customFormat="1" ht="15" customHeight="1" thickBot="1" x14ac:dyDescent="0.25">
      <c r="B466" s="623" t="s">
        <v>246</v>
      </c>
      <c r="C466" s="624" t="s">
        <v>609</v>
      </c>
      <c r="D466" s="648" t="s">
        <v>161</v>
      </c>
      <c r="E466" s="625" t="s">
        <v>50</v>
      </c>
      <c r="F466" s="626">
        <v>43925</v>
      </c>
      <c r="G466" s="626">
        <v>44055</v>
      </c>
      <c r="H466" s="624">
        <v>2018</v>
      </c>
      <c r="I466" s="627" t="s">
        <v>185</v>
      </c>
      <c r="J466" s="627" t="s">
        <v>160</v>
      </c>
      <c r="K466" s="627" t="s">
        <v>604</v>
      </c>
      <c r="L466" s="798"/>
      <c r="M466" s="799"/>
      <c r="N466" s="802"/>
      <c r="O466" s="805"/>
      <c r="P466" s="808"/>
      <c r="Q466" s="811"/>
      <c r="R466" s="805"/>
      <c r="S466" s="629" t="s">
        <v>158</v>
      </c>
      <c r="T466" s="722">
        <v>43925</v>
      </c>
      <c r="U466" s="889"/>
      <c r="V466" s="890"/>
      <c r="W466" s="787"/>
      <c r="X466" s="788"/>
      <c r="Y466" s="814"/>
      <c r="Z466" s="815"/>
      <c r="AA466" s="779"/>
      <c r="AB466" s="780"/>
      <c r="AC466" s="779"/>
      <c r="AD466" s="780"/>
      <c r="AE466" s="779"/>
      <c r="AF466" s="780"/>
      <c r="AG466" s="783"/>
      <c r="AH466" s="784"/>
      <c r="AI466" s="783"/>
      <c r="AJ466" s="784"/>
      <c r="AK466" s="793"/>
      <c r="AL466" s="793"/>
      <c r="AM466" s="793"/>
      <c r="AN466" s="793"/>
      <c r="AO466" s="793"/>
      <c r="AP466" s="793"/>
      <c r="AQ466" s="724"/>
    </row>
    <row r="467" spans="1:43" ht="12.75" hidden="1" customHeight="1" thickTop="1" x14ac:dyDescent="0.2">
      <c r="A467" s="404"/>
      <c r="B467" s="445" t="s">
        <v>246</v>
      </c>
      <c r="C467" s="444" t="s">
        <v>605</v>
      </c>
      <c r="D467" s="443" t="s">
        <v>161</v>
      </c>
      <c r="E467" s="442" t="s">
        <v>10</v>
      </c>
      <c r="F467" s="440">
        <v>43900</v>
      </c>
      <c r="G467" s="440"/>
      <c r="H467" s="419">
        <v>2018</v>
      </c>
      <c r="I467" s="418" t="s">
        <v>185</v>
      </c>
      <c r="J467" s="418" t="s">
        <v>160</v>
      </c>
      <c r="K467" s="439" t="s">
        <v>1068</v>
      </c>
      <c r="L467" s="822" t="s">
        <v>608</v>
      </c>
      <c r="M467" s="823"/>
      <c r="N467" s="791" t="s">
        <v>2031</v>
      </c>
      <c r="O467" s="828" t="s">
        <v>475</v>
      </c>
      <c r="P467" s="831"/>
      <c r="Q467" s="834"/>
      <c r="R467" s="828"/>
      <c r="S467" s="434" t="s">
        <v>184</v>
      </c>
      <c r="T467" s="438">
        <v>500000</v>
      </c>
      <c r="U467" s="434" t="s">
        <v>183</v>
      </c>
      <c r="V467" s="437">
        <f>T472+T470</f>
        <v>43960</v>
      </c>
      <c r="W467" s="434" t="s">
        <v>182</v>
      </c>
      <c r="X467" s="436">
        <f>T467</f>
        <v>500000</v>
      </c>
      <c r="Y467" s="434" t="s">
        <v>181</v>
      </c>
      <c r="Z467" s="435"/>
      <c r="AA467" s="434" t="s">
        <v>181</v>
      </c>
      <c r="AB467" s="435"/>
      <c r="AC467" s="434" t="s">
        <v>181</v>
      </c>
      <c r="AD467" s="435">
        <v>1</v>
      </c>
      <c r="AE467" s="480" t="s">
        <v>181</v>
      </c>
      <c r="AF467" s="479">
        <v>1</v>
      </c>
      <c r="AG467" s="434" t="s">
        <v>181</v>
      </c>
      <c r="AH467" s="435">
        <v>1</v>
      </c>
      <c r="AI467" s="434" t="s">
        <v>180</v>
      </c>
      <c r="AJ467" s="433"/>
      <c r="AK467" s="791" t="s">
        <v>607</v>
      </c>
      <c r="AL467" s="791" t="s">
        <v>607</v>
      </c>
      <c r="AM467" s="791" t="s">
        <v>607</v>
      </c>
      <c r="AN467" s="791" t="s">
        <v>607</v>
      </c>
      <c r="AO467" s="791" t="s">
        <v>607</v>
      </c>
      <c r="AP467" s="791" t="s">
        <v>607</v>
      </c>
    </row>
    <row r="468" spans="1:43" ht="15" hidden="1" customHeight="1" x14ac:dyDescent="0.2">
      <c r="A468" s="404"/>
      <c r="B468" s="425" t="s">
        <v>246</v>
      </c>
      <c r="C468" s="424" t="s">
        <v>605</v>
      </c>
      <c r="D468" s="423" t="s">
        <v>161</v>
      </c>
      <c r="E468" s="422" t="s">
        <v>10</v>
      </c>
      <c r="F468" s="420">
        <v>43900</v>
      </c>
      <c r="G468" s="420"/>
      <c r="H468" s="419">
        <v>2018</v>
      </c>
      <c r="I468" s="418" t="s">
        <v>185</v>
      </c>
      <c r="J468" s="418" t="s">
        <v>160</v>
      </c>
      <c r="K468" s="417" t="s">
        <v>1068</v>
      </c>
      <c r="L468" s="824"/>
      <c r="M468" s="825"/>
      <c r="N468" s="792"/>
      <c r="O468" s="829"/>
      <c r="P468" s="832"/>
      <c r="Q468" s="835"/>
      <c r="R468" s="829"/>
      <c r="S468" s="416" t="s">
        <v>179</v>
      </c>
      <c r="T468" s="432" t="s">
        <v>606</v>
      </c>
      <c r="U468" s="416" t="s">
        <v>177</v>
      </c>
      <c r="V468" s="415"/>
      <c r="W468" s="416" t="s">
        <v>176</v>
      </c>
      <c r="X468" s="428">
        <f>X467</f>
        <v>500000</v>
      </c>
      <c r="Y468" s="416" t="s">
        <v>175</v>
      </c>
      <c r="Z468" s="426"/>
      <c r="AA468" s="416" t="s">
        <v>175</v>
      </c>
      <c r="AB468" s="426"/>
      <c r="AC468" s="416" t="s">
        <v>175</v>
      </c>
      <c r="AD468" s="426">
        <v>1</v>
      </c>
      <c r="AE468" s="478" t="s">
        <v>175</v>
      </c>
      <c r="AF468" s="477">
        <v>1</v>
      </c>
      <c r="AG468" s="416" t="s">
        <v>175</v>
      </c>
      <c r="AH468" s="426">
        <v>1</v>
      </c>
      <c r="AI468" s="416" t="s">
        <v>174</v>
      </c>
      <c r="AJ468" s="430"/>
      <c r="AK468" s="792"/>
      <c r="AL468" s="792"/>
      <c r="AM468" s="792"/>
      <c r="AN468" s="792"/>
      <c r="AO468" s="792"/>
      <c r="AP468" s="792"/>
    </row>
    <row r="469" spans="1:43" ht="39" hidden="1" customHeight="1" x14ac:dyDescent="0.2">
      <c r="A469" s="404"/>
      <c r="B469" s="425" t="s">
        <v>246</v>
      </c>
      <c r="C469" s="424" t="s">
        <v>605</v>
      </c>
      <c r="D469" s="423" t="s">
        <v>161</v>
      </c>
      <c r="E469" s="422" t="s">
        <v>10</v>
      </c>
      <c r="F469" s="420">
        <v>43900</v>
      </c>
      <c r="G469" s="420"/>
      <c r="H469" s="419">
        <v>2018</v>
      </c>
      <c r="I469" s="418" t="s">
        <v>185</v>
      </c>
      <c r="J469" s="418" t="s">
        <v>160</v>
      </c>
      <c r="K469" s="417" t="s">
        <v>1068</v>
      </c>
      <c r="L469" s="824"/>
      <c r="M469" s="825"/>
      <c r="N469" s="792"/>
      <c r="O469" s="829"/>
      <c r="P469" s="832"/>
      <c r="Q469" s="835"/>
      <c r="R469" s="829"/>
      <c r="S469" s="416" t="s">
        <v>173</v>
      </c>
      <c r="T469" s="429" t="s">
        <v>498</v>
      </c>
      <c r="U469" s="416" t="s">
        <v>171</v>
      </c>
      <c r="V469" s="427"/>
      <c r="W469" s="416" t="s">
        <v>170</v>
      </c>
      <c r="X469" s="428"/>
      <c r="Y469" s="416" t="s">
        <v>169</v>
      </c>
      <c r="Z469" s="426"/>
      <c r="AA469" s="416" t="s">
        <v>169</v>
      </c>
      <c r="AB469" s="426"/>
      <c r="AC469" s="416" t="s">
        <v>169</v>
      </c>
      <c r="AD469" s="426">
        <v>0.65100000000000002</v>
      </c>
      <c r="AE469" s="478" t="s">
        <v>169</v>
      </c>
      <c r="AF469" s="477">
        <v>0.65100000000000002</v>
      </c>
      <c r="AG469" s="416" t="s">
        <v>169</v>
      </c>
      <c r="AH469" s="426">
        <v>0.65100000000000002</v>
      </c>
      <c r="AI469" s="816"/>
      <c r="AJ469" s="817"/>
      <c r="AK469" s="792"/>
      <c r="AL469" s="792"/>
      <c r="AM469" s="792"/>
      <c r="AN469" s="792"/>
      <c r="AO469" s="792"/>
      <c r="AP469" s="792"/>
    </row>
    <row r="470" spans="1:43" ht="15" hidden="1" customHeight="1" x14ac:dyDescent="0.2">
      <c r="A470" s="404"/>
      <c r="B470" s="425" t="s">
        <v>246</v>
      </c>
      <c r="C470" s="424" t="s">
        <v>605</v>
      </c>
      <c r="D470" s="423" t="s">
        <v>161</v>
      </c>
      <c r="E470" s="422" t="s">
        <v>10</v>
      </c>
      <c r="F470" s="420">
        <v>43900</v>
      </c>
      <c r="G470" s="420"/>
      <c r="H470" s="419">
        <v>2018</v>
      </c>
      <c r="I470" s="418" t="s">
        <v>185</v>
      </c>
      <c r="J470" s="418" t="s">
        <v>160</v>
      </c>
      <c r="K470" s="417" t="s">
        <v>1068</v>
      </c>
      <c r="L470" s="824"/>
      <c r="M470" s="825"/>
      <c r="N470" s="792"/>
      <c r="O470" s="829"/>
      <c r="P470" s="832"/>
      <c r="Q470" s="835"/>
      <c r="R470" s="829"/>
      <c r="S470" s="416" t="s">
        <v>168</v>
      </c>
      <c r="T470" s="427">
        <v>60</v>
      </c>
      <c r="U470" s="416" t="s">
        <v>167</v>
      </c>
      <c r="V470" s="427"/>
      <c r="W470" s="816"/>
      <c r="X470" s="817"/>
      <c r="Y470" s="416" t="s">
        <v>166</v>
      </c>
      <c r="Z470" s="426">
        <f>IF(Z468="",Z469-Z467,Z469-Z468)</f>
        <v>0</v>
      </c>
      <c r="AA470" s="416" t="s">
        <v>166</v>
      </c>
      <c r="AB470" s="426">
        <f>IF(AB468="",AB469-AB467,AB469-AB468)</f>
        <v>0</v>
      </c>
      <c r="AC470" s="416" t="s">
        <v>166</v>
      </c>
      <c r="AD470" s="426">
        <f>IF(AD468="",AD469-AD467,AD469-AD468)</f>
        <v>-0.34899999999999998</v>
      </c>
      <c r="AE470" s="478" t="s">
        <v>166</v>
      </c>
      <c r="AF470" s="477">
        <f>IF(AF468="",AF469-AF467,AF469-AF468)</f>
        <v>-0.34899999999999998</v>
      </c>
      <c r="AG470" s="416" t="s">
        <v>166</v>
      </c>
      <c r="AH470" s="426">
        <f>IF(AH468="",AH469-AH467,AH469-AH468)</f>
        <v>-0.34899999999999998</v>
      </c>
      <c r="AI470" s="816"/>
      <c r="AJ470" s="817"/>
      <c r="AK470" s="792"/>
      <c r="AL470" s="792"/>
      <c r="AM470" s="792"/>
      <c r="AN470" s="792"/>
      <c r="AO470" s="792"/>
      <c r="AP470" s="792"/>
    </row>
    <row r="471" spans="1:43" ht="15" hidden="1" customHeight="1" x14ac:dyDescent="0.2">
      <c r="A471" s="404"/>
      <c r="B471" s="425" t="s">
        <v>246</v>
      </c>
      <c r="C471" s="424" t="s">
        <v>605</v>
      </c>
      <c r="D471" s="423" t="s">
        <v>161</v>
      </c>
      <c r="E471" s="422" t="s">
        <v>10</v>
      </c>
      <c r="F471" s="420">
        <v>43900</v>
      </c>
      <c r="G471" s="420"/>
      <c r="H471" s="419">
        <v>2018</v>
      </c>
      <c r="I471" s="418" t="s">
        <v>185</v>
      </c>
      <c r="J471" s="418" t="s">
        <v>160</v>
      </c>
      <c r="K471" s="417" t="s">
        <v>1068</v>
      </c>
      <c r="L471" s="824"/>
      <c r="M471" s="825"/>
      <c r="N471" s="792"/>
      <c r="O471" s="829"/>
      <c r="P471" s="832"/>
      <c r="Q471" s="835"/>
      <c r="R471" s="829"/>
      <c r="S471" s="416" t="s">
        <v>165</v>
      </c>
      <c r="T471" s="415"/>
      <c r="U471" s="416" t="s">
        <v>164</v>
      </c>
      <c r="V471" s="415"/>
      <c r="W471" s="816"/>
      <c r="X471" s="817"/>
      <c r="Y471" s="816"/>
      <c r="Z471" s="817"/>
      <c r="AA471" s="816"/>
      <c r="AB471" s="817"/>
      <c r="AC471" s="816"/>
      <c r="AD471" s="817"/>
      <c r="AE471" s="857"/>
      <c r="AF471" s="858"/>
      <c r="AG471" s="816"/>
      <c r="AH471" s="817"/>
      <c r="AI471" s="816"/>
      <c r="AJ471" s="817"/>
      <c r="AK471" s="792"/>
      <c r="AL471" s="792"/>
      <c r="AM471" s="792"/>
      <c r="AN471" s="792"/>
      <c r="AO471" s="792"/>
      <c r="AP471" s="792"/>
    </row>
    <row r="472" spans="1:43" ht="15" hidden="1" customHeight="1" thickBot="1" x14ac:dyDescent="0.25">
      <c r="A472" s="404"/>
      <c r="B472" s="414" t="s">
        <v>246</v>
      </c>
      <c r="C472" s="413" t="s">
        <v>605</v>
      </c>
      <c r="D472" s="412" t="s">
        <v>161</v>
      </c>
      <c r="E472" s="411" t="s">
        <v>10</v>
      </c>
      <c r="F472" s="409">
        <v>43900</v>
      </c>
      <c r="G472" s="409"/>
      <c r="H472" s="408">
        <v>2018</v>
      </c>
      <c r="I472" s="407" t="s">
        <v>185</v>
      </c>
      <c r="J472" s="407" t="s">
        <v>160</v>
      </c>
      <c r="K472" s="407" t="s">
        <v>1068</v>
      </c>
      <c r="L472" s="826"/>
      <c r="M472" s="827"/>
      <c r="N472" s="793"/>
      <c r="O472" s="830"/>
      <c r="P472" s="833"/>
      <c r="Q472" s="836"/>
      <c r="R472" s="830"/>
      <c r="S472" s="406" t="s">
        <v>158</v>
      </c>
      <c r="T472" s="451">
        <v>43900</v>
      </c>
      <c r="U472" s="820"/>
      <c r="V472" s="821"/>
      <c r="W472" s="818"/>
      <c r="X472" s="819"/>
      <c r="Y472" s="818"/>
      <c r="Z472" s="819"/>
      <c r="AA472" s="818"/>
      <c r="AB472" s="819"/>
      <c r="AC472" s="818"/>
      <c r="AD472" s="819"/>
      <c r="AE472" s="859"/>
      <c r="AF472" s="860"/>
      <c r="AG472" s="818"/>
      <c r="AH472" s="819"/>
      <c r="AI472" s="818"/>
      <c r="AJ472" s="819"/>
      <c r="AK472" s="793"/>
      <c r="AL472" s="793"/>
      <c r="AM472" s="793"/>
      <c r="AN472" s="793"/>
      <c r="AO472" s="793"/>
      <c r="AP472" s="793"/>
    </row>
    <row r="473" spans="1:43" ht="12.75" customHeight="1" thickTop="1" x14ac:dyDescent="0.2">
      <c r="A473" s="404"/>
      <c r="B473" s="445" t="s">
        <v>246</v>
      </c>
      <c r="C473" s="444" t="s">
        <v>1275</v>
      </c>
      <c r="D473" s="443" t="s">
        <v>161</v>
      </c>
      <c r="E473" s="442" t="s">
        <v>50</v>
      </c>
      <c r="F473" s="440">
        <v>44048</v>
      </c>
      <c r="G473" s="440">
        <v>44064</v>
      </c>
      <c r="H473" s="419">
        <v>2018</v>
      </c>
      <c r="I473" s="418" t="s">
        <v>185</v>
      </c>
      <c r="J473" s="418" t="s">
        <v>160</v>
      </c>
      <c r="K473" s="439" t="s">
        <v>1068</v>
      </c>
      <c r="L473" s="822" t="s">
        <v>1917</v>
      </c>
      <c r="M473" s="823"/>
      <c r="N473" s="791" t="s">
        <v>2031</v>
      </c>
      <c r="O473" s="828" t="s">
        <v>186</v>
      </c>
      <c r="P473" s="831"/>
      <c r="Q473" s="834"/>
      <c r="R473" s="828" t="s">
        <v>185</v>
      </c>
      <c r="S473" s="434" t="s">
        <v>184</v>
      </c>
      <c r="T473" s="438">
        <v>500000</v>
      </c>
      <c r="U473" s="434" t="s">
        <v>183</v>
      </c>
      <c r="V473" s="437">
        <v>44064</v>
      </c>
      <c r="W473" s="434" t="s">
        <v>182</v>
      </c>
      <c r="X473" s="436">
        <f>T473</f>
        <v>500000</v>
      </c>
      <c r="Y473" s="434" t="s">
        <v>181</v>
      </c>
      <c r="Z473" s="435"/>
      <c r="AA473" s="434" t="s">
        <v>181</v>
      </c>
      <c r="AB473" s="435"/>
      <c r="AC473" s="434" t="s">
        <v>181</v>
      </c>
      <c r="AD473" s="435"/>
      <c r="AE473" s="466" t="s">
        <v>181</v>
      </c>
      <c r="AF473" s="467">
        <v>1</v>
      </c>
      <c r="AG473" s="466" t="s">
        <v>181</v>
      </c>
      <c r="AH473" s="467">
        <v>1</v>
      </c>
      <c r="AI473" s="466" t="s">
        <v>180</v>
      </c>
      <c r="AJ473" s="465"/>
      <c r="AK473" s="791" t="s">
        <v>613</v>
      </c>
      <c r="AL473" s="791" t="s">
        <v>613</v>
      </c>
      <c r="AM473" s="791" t="s">
        <v>613</v>
      </c>
      <c r="AN473" s="791" t="s">
        <v>227</v>
      </c>
      <c r="AO473" s="791" t="s">
        <v>227</v>
      </c>
      <c r="AP473" s="791" t="s">
        <v>2143</v>
      </c>
    </row>
    <row r="474" spans="1:43" ht="15" customHeight="1" x14ac:dyDescent="0.2">
      <c r="A474" s="404"/>
      <c r="B474" s="425" t="s">
        <v>246</v>
      </c>
      <c r="C474" s="424" t="s">
        <v>1275</v>
      </c>
      <c r="D474" s="423" t="s">
        <v>161</v>
      </c>
      <c r="E474" s="422" t="s">
        <v>50</v>
      </c>
      <c r="F474" s="420">
        <v>44048</v>
      </c>
      <c r="G474" s="420">
        <v>44064</v>
      </c>
      <c r="H474" s="419">
        <v>2018</v>
      </c>
      <c r="I474" s="418" t="s">
        <v>185</v>
      </c>
      <c r="J474" s="418" t="s">
        <v>160</v>
      </c>
      <c r="K474" s="417" t="s">
        <v>1068</v>
      </c>
      <c r="L474" s="824"/>
      <c r="M474" s="825"/>
      <c r="N474" s="792"/>
      <c r="O474" s="829"/>
      <c r="P474" s="832"/>
      <c r="Q474" s="835"/>
      <c r="R474" s="829"/>
      <c r="S474" s="416" t="s">
        <v>179</v>
      </c>
      <c r="T474" s="432" t="s">
        <v>484</v>
      </c>
      <c r="U474" s="416" t="s">
        <v>177</v>
      </c>
      <c r="V474" s="415"/>
      <c r="W474" s="416" t="s">
        <v>176</v>
      </c>
      <c r="X474" s="428">
        <f>X473</f>
        <v>500000</v>
      </c>
      <c r="Y474" s="416" t="s">
        <v>175</v>
      </c>
      <c r="Z474" s="426"/>
      <c r="AA474" s="416" t="s">
        <v>175</v>
      </c>
      <c r="AB474" s="426"/>
      <c r="AC474" s="416" t="s">
        <v>175</v>
      </c>
      <c r="AD474" s="426"/>
      <c r="AE474" s="463" t="s">
        <v>175</v>
      </c>
      <c r="AF474" s="462"/>
      <c r="AG474" s="463" t="s">
        <v>175</v>
      </c>
      <c r="AH474" s="462"/>
      <c r="AI474" s="463" t="s">
        <v>174</v>
      </c>
      <c r="AJ474" s="464"/>
      <c r="AK474" s="792"/>
      <c r="AL474" s="792"/>
      <c r="AM474" s="792"/>
      <c r="AN474" s="792"/>
      <c r="AO474" s="792"/>
      <c r="AP474" s="792"/>
    </row>
    <row r="475" spans="1:43" ht="39" customHeight="1" x14ac:dyDescent="0.2">
      <c r="A475" s="404"/>
      <c r="B475" s="425" t="s">
        <v>246</v>
      </c>
      <c r="C475" s="424" t="s">
        <v>1275</v>
      </c>
      <c r="D475" s="423" t="s">
        <v>161</v>
      </c>
      <c r="E475" s="422" t="s">
        <v>50</v>
      </c>
      <c r="F475" s="420">
        <v>44048</v>
      </c>
      <c r="G475" s="420">
        <v>44064</v>
      </c>
      <c r="H475" s="419">
        <v>2018</v>
      </c>
      <c r="I475" s="418" t="s">
        <v>185</v>
      </c>
      <c r="J475" s="418" t="s">
        <v>160</v>
      </c>
      <c r="K475" s="417" t="s">
        <v>1068</v>
      </c>
      <c r="L475" s="824"/>
      <c r="M475" s="825"/>
      <c r="N475" s="792"/>
      <c r="O475" s="829"/>
      <c r="P475" s="832"/>
      <c r="Q475" s="835"/>
      <c r="R475" s="829"/>
      <c r="S475" s="416" t="s">
        <v>173</v>
      </c>
      <c r="T475" s="429" t="s">
        <v>498</v>
      </c>
      <c r="U475" s="416" t="s">
        <v>171</v>
      </c>
      <c r="V475" s="427"/>
      <c r="W475" s="416" t="s">
        <v>170</v>
      </c>
      <c r="X475" s="428"/>
      <c r="Y475" s="416" t="s">
        <v>169</v>
      </c>
      <c r="Z475" s="426"/>
      <c r="AA475" s="416" t="s">
        <v>169</v>
      </c>
      <c r="AB475" s="426"/>
      <c r="AC475" s="416" t="s">
        <v>169</v>
      </c>
      <c r="AD475" s="426"/>
      <c r="AE475" s="463" t="s">
        <v>169</v>
      </c>
      <c r="AF475" s="462">
        <v>1</v>
      </c>
      <c r="AG475" s="463" t="s">
        <v>169</v>
      </c>
      <c r="AH475" s="462">
        <v>1</v>
      </c>
      <c r="AI475" s="781"/>
      <c r="AJ475" s="782"/>
      <c r="AK475" s="792"/>
      <c r="AL475" s="792"/>
      <c r="AM475" s="792"/>
      <c r="AN475" s="792"/>
      <c r="AO475" s="792"/>
      <c r="AP475" s="792"/>
    </row>
    <row r="476" spans="1:43" ht="15" customHeight="1" x14ac:dyDescent="0.2">
      <c r="A476" s="404"/>
      <c r="B476" s="425" t="s">
        <v>246</v>
      </c>
      <c r="C476" s="424" t="s">
        <v>1275</v>
      </c>
      <c r="D476" s="423" t="s">
        <v>161</v>
      </c>
      <c r="E476" s="422" t="s">
        <v>50</v>
      </c>
      <c r="F476" s="420">
        <v>44048</v>
      </c>
      <c r="G476" s="420">
        <v>44064</v>
      </c>
      <c r="H476" s="419">
        <v>2018</v>
      </c>
      <c r="I476" s="418" t="s">
        <v>185</v>
      </c>
      <c r="J476" s="418" t="s">
        <v>160</v>
      </c>
      <c r="K476" s="417" t="s">
        <v>1068</v>
      </c>
      <c r="L476" s="824"/>
      <c r="M476" s="825"/>
      <c r="N476" s="792"/>
      <c r="O476" s="829"/>
      <c r="P476" s="832"/>
      <c r="Q476" s="835"/>
      <c r="R476" s="829"/>
      <c r="S476" s="416" t="s">
        <v>168</v>
      </c>
      <c r="T476" s="427"/>
      <c r="U476" s="416" t="s">
        <v>167</v>
      </c>
      <c r="V476" s="427"/>
      <c r="W476" s="816"/>
      <c r="X476" s="817"/>
      <c r="Y476" s="416" t="s">
        <v>166</v>
      </c>
      <c r="Z476" s="426">
        <f>IF(Z474="",Z475-Z473,Z475-Z474)</f>
        <v>0</v>
      </c>
      <c r="AA476" s="416" t="s">
        <v>166</v>
      </c>
      <c r="AB476" s="426">
        <f>IF(AB474="",AB475-AB473,AB475-AB474)</f>
        <v>0</v>
      </c>
      <c r="AC476" s="416" t="s">
        <v>166</v>
      </c>
      <c r="AD476" s="426">
        <f>IF(AD474="",AD475-AD473,AD475-AD474)</f>
        <v>0</v>
      </c>
      <c r="AE476" s="463" t="s">
        <v>166</v>
      </c>
      <c r="AF476" s="462">
        <f>IF(AF474="",AF475-AF473,AF475-AF474)</f>
        <v>0</v>
      </c>
      <c r="AG476" s="463" t="s">
        <v>166</v>
      </c>
      <c r="AH476" s="462">
        <f>IF(AH474="",AH475-AH473,AH475-AH474)</f>
        <v>0</v>
      </c>
      <c r="AI476" s="781"/>
      <c r="AJ476" s="782"/>
      <c r="AK476" s="792"/>
      <c r="AL476" s="792"/>
      <c r="AM476" s="792"/>
      <c r="AN476" s="792"/>
      <c r="AO476" s="792"/>
      <c r="AP476" s="792"/>
    </row>
    <row r="477" spans="1:43" ht="15" customHeight="1" x14ac:dyDescent="0.2">
      <c r="A477" s="404"/>
      <c r="B477" s="425" t="s">
        <v>246</v>
      </c>
      <c r="C477" s="424" t="s">
        <v>1275</v>
      </c>
      <c r="D477" s="423" t="s">
        <v>161</v>
      </c>
      <c r="E477" s="422" t="s">
        <v>50</v>
      </c>
      <c r="F477" s="420">
        <v>44048</v>
      </c>
      <c r="G477" s="420">
        <v>44064</v>
      </c>
      <c r="H477" s="419">
        <v>2018</v>
      </c>
      <c r="I477" s="418" t="s">
        <v>185</v>
      </c>
      <c r="J477" s="418" t="s">
        <v>160</v>
      </c>
      <c r="K477" s="417" t="s">
        <v>1068</v>
      </c>
      <c r="L477" s="824"/>
      <c r="M477" s="825"/>
      <c r="N477" s="792"/>
      <c r="O477" s="829"/>
      <c r="P477" s="832"/>
      <c r="Q477" s="835"/>
      <c r="R477" s="829"/>
      <c r="S477" s="416" t="s">
        <v>165</v>
      </c>
      <c r="T477" s="415"/>
      <c r="U477" s="416" t="s">
        <v>164</v>
      </c>
      <c r="V477" s="415">
        <f>V473</f>
        <v>44064</v>
      </c>
      <c r="W477" s="816"/>
      <c r="X477" s="817"/>
      <c r="Y477" s="816"/>
      <c r="Z477" s="817"/>
      <c r="AA477" s="816"/>
      <c r="AB477" s="817"/>
      <c r="AC477" s="816"/>
      <c r="AD477" s="817"/>
      <c r="AE477" s="781"/>
      <c r="AF477" s="782"/>
      <c r="AG477" s="781"/>
      <c r="AH477" s="782"/>
      <c r="AI477" s="781"/>
      <c r="AJ477" s="782"/>
      <c r="AK477" s="792"/>
      <c r="AL477" s="792"/>
      <c r="AM477" s="792"/>
      <c r="AN477" s="792"/>
      <c r="AO477" s="792"/>
      <c r="AP477" s="792"/>
    </row>
    <row r="478" spans="1:43" ht="15" customHeight="1" thickBot="1" x14ac:dyDescent="0.25">
      <c r="A478" s="404"/>
      <c r="B478" s="414" t="s">
        <v>246</v>
      </c>
      <c r="C478" s="413" t="s">
        <v>1275</v>
      </c>
      <c r="D478" s="412" t="s">
        <v>161</v>
      </c>
      <c r="E478" s="411" t="s">
        <v>50</v>
      </c>
      <c r="F478" s="409">
        <v>44048</v>
      </c>
      <c r="G478" s="409">
        <v>44064</v>
      </c>
      <c r="H478" s="408">
        <v>2018</v>
      </c>
      <c r="I478" s="407" t="s">
        <v>185</v>
      </c>
      <c r="J478" s="407" t="s">
        <v>160</v>
      </c>
      <c r="K478" s="407" t="s">
        <v>1068</v>
      </c>
      <c r="L478" s="826"/>
      <c r="M478" s="827"/>
      <c r="N478" s="793"/>
      <c r="O478" s="830"/>
      <c r="P478" s="833"/>
      <c r="Q478" s="836"/>
      <c r="R478" s="830"/>
      <c r="S478" s="406" t="s">
        <v>158</v>
      </c>
      <c r="T478" s="451">
        <v>44048</v>
      </c>
      <c r="U478" s="820"/>
      <c r="V478" s="821"/>
      <c r="W478" s="818"/>
      <c r="X478" s="819"/>
      <c r="Y478" s="818"/>
      <c r="Z478" s="819"/>
      <c r="AA478" s="818"/>
      <c r="AB478" s="819"/>
      <c r="AC478" s="818"/>
      <c r="AD478" s="819"/>
      <c r="AE478" s="783"/>
      <c r="AF478" s="784"/>
      <c r="AG478" s="783"/>
      <c r="AH478" s="784"/>
      <c r="AI478" s="783"/>
      <c r="AJ478" s="784"/>
      <c r="AK478" s="793"/>
      <c r="AL478" s="793"/>
      <c r="AM478" s="793"/>
      <c r="AN478" s="793"/>
      <c r="AO478" s="793"/>
      <c r="AP478" s="793"/>
    </row>
    <row r="479" spans="1:43" ht="12.75" customHeight="1" thickTop="1" x14ac:dyDescent="0.2">
      <c r="B479" s="445" t="s">
        <v>482</v>
      </c>
      <c r="C479" s="444" t="s">
        <v>765</v>
      </c>
      <c r="D479" s="443" t="s">
        <v>705</v>
      </c>
      <c r="E479" s="442" t="s">
        <v>50</v>
      </c>
      <c r="F479" s="440">
        <v>43787</v>
      </c>
      <c r="G479" s="440">
        <v>43861</v>
      </c>
      <c r="H479" s="507">
        <v>2019</v>
      </c>
      <c r="I479" s="439" t="s">
        <v>1934</v>
      </c>
      <c r="J479" s="439" t="s">
        <v>160</v>
      </c>
      <c r="K479" s="439" t="s">
        <v>942</v>
      </c>
      <c r="L479" s="822" t="s">
        <v>1893</v>
      </c>
      <c r="M479" s="823"/>
      <c r="N479" s="791" t="s">
        <v>2031</v>
      </c>
      <c r="O479" s="828" t="s">
        <v>228</v>
      </c>
      <c r="P479" s="831"/>
      <c r="Q479" s="834"/>
      <c r="R479" s="828"/>
      <c r="S479" s="434" t="s">
        <v>184</v>
      </c>
      <c r="T479" s="438">
        <v>500000</v>
      </c>
      <c r="U479" s="434" t="s">
        <v>183</v>
      </c>
      <c r="V479" s="437">
        <f>T484+T482-0.001</f>
        <v>43861.999000000003</v>
      </c>
      <c r="W479" s="434" t="s">
        <v>182</v>
      </c>
      <c r="X479" s="436">
        <f>T479</f>
        <v>500000</v>
      </c>
      <c r="Y479" s="434" t="s">
        <v>181</v>
      </c>
      <c r="Z479" s="435"/>
      <c r="AA479" s="434" t="s">
        <v>181</v>
      </c>
      <c r="AB479" s="435"/>
      <c r="AC479" s="434" t="s">
        <v>181</v>
      </c>
      <c r="AD479" s="435"/>
      <c r="AE479" s="434" t="s">
        <v>181</v>
      </c>
      <c r="AF479" s="435">
        <v>1</v>
      </c>
      <c r="AG479" s="434" t="s">
        <v>181</v>
      </c>
      <c r="AH479" s="435">
        <v>1</v>
      </c>
      <c r="AI479" s="434" t="s">
        <v>180</v>
      </c>
      <c r="AJ479" s="433"/>
      <c r="AK479" s="791" t="s">
        <v>959</v>
      </c>
      <c r="AL479" s="791" t="s">
        <v>959</v>
      </c>
      <c r="AM479" s="791" t="s">
        <v>959</v>
      </c>
      <c r="AN479" s="791" t="s">
        <v>1954</v>
      </c>
      <c r="AO479" s="791" t="s">
        <v>1954</v>
      </c>
      <c r="AP479" s="791" t="s">
        <v>2143</v>
      </c>
    </row>
    <row r="480" spans="1:43" ht="15" customHeight="1" x14ac:dyDescent="0.2">
      <c r="B480" s="425" t="s">
        <v>482</v>
      </c>
      <c r="C480" s="424" t="s">
        <v>765</v>
      </c>
      <c r="D480" s="423" t="s">
        <v>705</v>
      </c>
      <c r="E480" s="422" t="s">
        <v>50</v>
      </c>
      <c r="F480" s="420">
        <v>43787</v>
      </c>
      <c r="G480" s="420">
        <v>43861</v>
      </c>
      <c r="H480" s="507">
        <v>2019</v>
      </c>
      <c r="I480" s="439" t="s">
        <v>1934</v>
      </c>
      <c r="J480" s="439" t="s">
        <v>160</v>
      </c>
      <c r="K480" s="417" t="s">
        <v>942</v>
      </c>
      <c r="L480" s="824"/>
      <c r="M480" s="825"/>
      <c r="N480" s="792"/>
      <c r="O480" s="829"/>
      <c r="P480" s="832"/>
      <c r="Q480" s="835"/>
      <c r="R480" s="829"/>
      <c r="S480" s="416" t="s">
        <v>179</v>
      </c>
      <c r="T480" s="432" t="s">
        <v>2018</v>
      </c>
      <c r="U480" s="416" t="s">
        <v>177</v>
      </c>
      <c r="V480" s="415">
        <f>V479+V482</f>
        <v>43861.999000000003</v>
      </c>
      <c r="W480" s="416" t="s">
        <v>176</v>
      </c>
      <c r="X480" s="428">
        <f>X479</f>
        <v>500000</v>
      </c>
      <c r="Y480" s="416" t="s">
        <v>175</v>
      </c>
      <c r="Z480" s="426"/>
      <c r="AA480" s="416" t="s">
        <v>175</v>
      </c>
      <c r="AB480" s="426"/>
      <c r="AC480" s="416" t="s">
        <v>175</v>
      </c>
      <c r="AD480" s="426"/>
      <c r="AE480" s="416" t="s">
        <v>175</v>
      </c>
      <c r="AF480" s="426"/>
      <c r="AG480" s="416" t="s">
        <v>175</v>
      </c>
      <c r="AH480" s="426"/>
      <c r="AI480" s="416" t="s">
        <v>174</v>
      </c>
      <c r="AJ480" s="430"/>
      <c r="AK480" s="792"/>
      <c r="AL480" s="792"/>
      <c r="AM480" s="792"/>
      <c r="AN480" s="792"/>
      <c r="AO480" s="792"/>
      <c r="AP480" s="792"/>
    </row>
    <row r="481" spans="2:42" s="404" customFormat="1" x14ac:dyDescent="0.2">
      <c r="B481" s="425" t="s">
        <v>482</v>
      </c>
      <c r="C481" s="424" t="s">
        <v>765</v>
      </c>
      <c r="D481" s="423" t="s">
        <v>705</v>
      </c>
      <c r="E481" s="422" t="s">
        <v>50</v>
      </c>
      <c r="F481" s="420">
        <v>43787</v>
      </c>
      <c r="G481" s="420">
        <v>43861</v>
      </c>
      <c r="H481" s="507">
        <v>2019</v>
      </c>
      <c r="I481" s="439" t="s">
        <v>1934</v>
      </c>
      <c r="J481" s="439" t="s">
        <v>160</v>
      </c>
      <c r="K481" s="417" t="s">
        <v>942</v>
      </c>
      <c r="L481" s="824"/>
      <c r="M481" s="825"/>
      <c r="N481" s="792"/>
      <c r="O481" s="829"/>
      <c r="P481" s="832"/>
      <c r="Q481" s="835"/>
      <c r="R481" s="829"/>
      <c r="S481" s="416" t="s">
        <v>173</v>
      </c>
      <c r="T481" s="429" t="s">
        <v>192</v>
      </c>
      <c r="U481" s="416" t="s">
        <v>171</v>
      </c>
      <c r="V481" s="427"/>
      <c r="W481" s="416" t="s">
        <v>170</v>
      </c>
      <c r="X481" s="428"/>
      <c r="Y481" s="416" t="s">
        <v>169</v>
      </c>
      <c r="Z481" s="426"/>
      <c r="AA481" s="416" t="s">
        <v>169</v>
      </c>
      <c r="AB481" s="426"/>
      <c r="AC481" s="416" t="s">
        <v>169</v>
      </c>
      <c r="AD481" s="426"/>
      <c r="AE481" s="416" t="s">
        <v>169</v>
      </c>
      <c r="AF481" s="426">
        <v>1</v>
      </c>
      <c r="AG481" s="416" t="s">
        <v>169</v>
      </c>
      <c r="AH481" s="426">
        <v>1</v>
      </c>
      <c r="AI481" s="816"/>
      <c r="AJ481" s="817"/>
      <c r="AK481" s="792"/>
      <c r="AL481" s="792"/>
      <c r="AM481" s="792"/>
      <c r="AN481" s="792"/>
      <c r="AO481" s="792"/>
      <c r="AP481" s="792"/>
    </row>
    <row r="482" spans="2:42" s="404" customFormat="1" ht="15" customHeight="1" x14ac:dyDescent="0.2">
      <c r="B482" s="425" t="s">
        <v>482</v>
      </c>
      <c r="C482" s="424" t="s">
        <v>765</v>
      </c>
      <c r="D482" s="423" t="s">
        <v>705</v>
      </c>
      <c r="E482" s="422" t="s">
        <v>50</v>
      </c>
      <c r="F482" s="420">
        <v>43787</v>
      </c>
      <c r="G482" s="420">
        <v>43861</v>
      </c>
      <c r="H482" s="507">
        <v>2019</v>
      </c>
      <c r="I482" s="439" t="s">
        <v>1934</v>
      </c>
      <c r="J482" s="439" t="s">
        <v>160</v>
      </c>
      <c r="K482" s="417" t="s">
        <v>942</v>
      </c>
      <c r="L482" s="824"/>
      <c r="M482" s="825"/>
      <c r="N482" s="792"/>
      <c r="O482" s="829"/>
      <c r="P482" s="832"/>
      <c r="Q482" s="835"/>
      <c r="R482" s="829"/>
      <c r="S482" s="416" t="s">
        <v>168</v>
      </c>
      <c r="T482" s="427">
        <v>75</v>
      </c>
      <c r="U482" s="416" t="s">
        <v>167</v>
      </c>
      <c r="V482" s="427"/>
      <c r="W482" s="816"/>
      <c r="X482" s="817"/>
      <c r="Y482" s="416" t="s">
        <v>166</v>
      </c>
      <c r="Z482" s="426">
        <f>IF(Z480="",Z481-Z479,Z481-Z480)</f>
        <v>0</v>
      </c>
      <c r="AA482" s="416" t="s">
        <v>166</v>
      </c>
      <c r="AB482" s="426">
        <f>IF(AB480="",AB481-AB479,AB481-AB480)</f>
        <v>0</v>
      </c>
      <c r="AC482" s="416" t="s">
        <v>166</v>
      </c>
      <c r="AD482" s="426">
        <f>IF(AD480="",AD481-AD479,AD481-AD480)</f>
        <v>0</v>
      </c>
      <c r="AE482" s="416" t="s">
        <v>166</v>
      </c>
      <c r="AF482" s="426">
        <f>IF(AF480="",AF481-AF479,AF481-AF480)</f>
        <v>0</v>
      </c>
      <c r="AG482" s="416" t="s">
        <v>166</v>
      </c>
      <c r="AH482" s="426">
        <f>IF(AH480="",AH481-AH479,AH481-AH480)</f>
        <v>0</v>
      </c>
      <c r="AI482" s="816"/>
      <c r="AJ482" s="817"/>
      <c r="AK482" s="792"/>
      <c r="AL482" s="792"/>
      <c r="AM482" s="792"/>
      <c r="AN482" s="792"/>
      <c r="AO482" s="792"/>
      <c r="AP482" s="792"/>
    </row>
    <row r="483" spans="2:42" s="404" customFormat="1" ht="15" customHeight="1" x14ac:dyDescent="0.2">
      <c r="B483" s="425" t="s">
        <v>482</v>
      </c>
      <c r="C483" s="424" t="s">
        <v>765</v>
      </c>
      <c r="D483" s="423" t="s">
        <v>705</v>
      </c>
      <c r="E483" s="422" t="s">
        <v>50</v>
      </c>
      <c r="F483" s="420">
        <v>43787</v>
      </c>
      <c r="G483" s="420">
        <v>43861</v>
      </c>
      <c r="H483" s="507">
        <v>2019</v>
      </c>
      <c r="I483" s="439" t="s">
        <v>1934</v>
      </c>
      <c r="J483" s="439" t="s">
        <v>160</v>
      </c>
      <c r="K483" s="417" t="s">
        <v>942</v>
      </c>
      <c r="L483" s="824"/>
      <c r="M483" s="825"/>
      <c r="N483" s="792"/>
      <c r="O483" s="829"/>
      <c r="P483" s="832"/>
      <c r="Q483" s="835"/>
      <c r="R483" s="829"/>
      <c r="S483" s="416" t="s">
        <v>165</v>
      </c>
      <c r="T483" s="415"/>
      <c r="U483" s="416" t="s">
        <v>164</v>
      </c>
      <c r="V483" s="415">
        <v>43861</v>
      </c>
      <c r="W483" s="816"/>
      <c r="X483" s="817"/>
      <c r="Y483" s="816"/>
      <c r="Z483" s="817"/>
      <c r="AA483" s="816"/>
      <c r="AB483" s="817"/>
      <c r="AC483" s="816"/>
      <c r="AD483" s="817"/>
      <c r="AE483" s="816"/>
      <c r="AF483" s="817"/>
      <c r="AG483" s="816"/>
      <c r="AH483" s="817"/>
      <c r="AI483" s="816"/>
      <c r="AJ483" s="817"/>
      <c r="AK483" s="792"/>
      <c r="AL483" s="792"/>
      <c r="AM483" s="792"/>
      <c r="AN483" s="792"/>
      <c r="AO483" s="792"/>
      <c r="AP483" s="792"/>
    </row>
    <row r="484" spans="2:42" s="404" customFormat="1" ht="29.25" customHeight="1" thickBot="1" x14ac:dyDescent="0.25">
      <c r="B484" s="414" t="s">
        <v>482</v>
      </c>
      <c r="C484" s="413" t="s">
        <v>765</v>
      </c>
      <c r="D484" s="412" t="s">
        <v>705</v>
      </c>
      <c r="E484" s="411" t="s">
        <v>50</v>
      </c>
      <c r="F484" s="409">
        <v>43787</v>
      </c>
      <c r="G484" s="409">
        <v>43861</v>
      </c>
      <c r="H484" s="408">
        <v>2019</v>
      </c>
      <c r="I484" s="407" t="s">
        <v>1934</v>
      </c>
      <c r="J484" s="407" t="s">
        <v>160</v>
      </c>
      <c r="K484" s="495" t="s">
        <v>942</v>
      </c>
      <c r="L484" s="826"/>
      <c r="M484" s="827"/>
      <c r="N484" s="793"/>
      <c r="O484" s="830"/>
      <c r="P484" s="833"/>
      <c r="Q484" s="836"/>
      <c r="R484" s="830"/>
      <c r="S484" s="406" t="s">
        <v>158</v>
      </c>
      <c r="T484" s="451">
        <v>43787</v>
      </c>
      <c r="U484" s="820"/>
      <c r="V484" s="821"/>
      <c r="W484" s="818"/>
      <c r="X484" s="819"/>
      <c r="Y484" s="818"/>
      <c r="Z484" s="819"/>
      <c r="AA484" s="818"/>
      <c r="AB484" s="819"/>
      <c r="AC484" s="818"/>
      <c r="AD484" s="819"/>
      <c r="AE484" s="818"/>
      <c r="AF484" s="819"/>
      <c r="AG484" s="818"/>
      <c r="AH484" s="819"/>
      <c r="AI484" s="818"/>
      <c r="AJ484" s="819"/>
      <c r="AK484" s="793"/>
      <c r="AL484" s="793"/>
      <c r="AM484" s="793"/>
      <c r="AN484" s="793"/>
      <c r="AO484" s="793"/>
      <c r="AP484" s="793"/>
    </row>
    <row r="485" spans="2:42" s="404" customFormat="1" ht="12.75" hidden="1" customHeight="1" thickTop="1" x14ac:dyDescent="0.25">
      <c r="B485" s="445" t="s">
        <v>482</v>
      </c>
      <c r="C485" s="444" t="s">
        <v>765</v>
      </c>
      <c r="D485" s="443" t="s">
        <v>705</v>
      </c>
      <c r="E485" s="442" t="s">
        <v>110</v>
      </c>
      <c r="F485" s="440"/>
      <c r="G485" s="440"/>
      <c r="H485" s="507"/>
      <c r="I485" s="439"/>
      <c r="J485" s="439" t="s">
        <v>160</v>
      </c>
      <c r="K485" s="439" t="s">
        <v>942</v>
      </c>
      <c r="L485" s="822" t="s">
        <v>1894</v>
      </c>
      <c r="M485" s="823"/>
      <c r="N485" s="791" t="s">
        <v>2031</v>
      </c>
      <c r="O485" s="828" t="s">
        <v>2020</v>
      </c>
      <c r="P485" s="831"/>
      <c r="Q485" s="834"/>
      <c r="R485" s="828"/>
      <c r="S485" s="434" t="s">
        <v>184</v>
      </c>
      <c r="T485" s="438"/>
      <c r="U485" s="434" t="s">
        <v>183</v>
      </c>
      <c r="V485" s="437"/>
      <c r="W485" s="434" t="s">
        <v>182</v>
      </c>
      <c r="X485" s="436">
        <f>T485</f>
        <v>0</v>
      </c>
      <c r="Y485" s="434" t="s">
        <v>181</v>
      </c>
      <c r="Z485" s="435"/>
      <c r="AA485" s="434" t="s">
        <v>181</v>
      </c>
      <c r="AB485" s="435"/>
      <c r="AC485" s="434" t="s">
        <v>181</v>
      </c>
      <c r="AD485" s="435"/>
      <c r="AE485" s="434" t="s">
        <v>181</v>
      </c>
      <c r="AF485" s="435"/>
      <c r="AG485" s="434" t="s">
        <v>181</v>
      </c>
      <c r="AH485" s="435"/>
      <c r="AI485" s="434" t="s">
        <v>180</v>
      </c>
      <c r="AJ485" s="433"/>
      <c r="AK485" s="791" t="s">
        <v>959</v>
      </c>
      <c r="AL485" s="791" t="s">
        <v>959</v>
      </c>
      <c r="AM485" s="791" t="s">
        <v>959</v>
      </c>
      <c r="AN485" s="791" t="s">
        <v>1995</v>
      </c>
      <c r="AO485" s="791" t="s">
        <v>1995</v>
      </c>
      <c r="AP485" s="791" t="s">
        <v>1995</v>
      </c>
    </row>
    <row r="486" spans="2:42" s="404" customFormat="1" ht="15" hidden="1" customHeight="1" x14ac:dyDescent="0.25">
      <c r="B486" s="425" t="s">
        <v>482</v>
      </c>
      <c r="C486" s="424" t="s">
        <v>765</v>
      </c>
      <c r="D486" s="423" t="s">
        <v>705</v>
      </c>
      <c r="E486" s="422" t="s">
        <v>110</v>
      </c>
      <c r="F486" s="420"/>
      <c r="G486" s="420"/>
      <c r="H486" s="507"/>
      <c r="I486" s="439"/>
      <c r="J486" s="439" t="s">
        <v>160</v>
      </c>
      <c r="K486" s="417" t="s">
        <v>942</v>
      </c>
      <c r="L486" s="824"/>
      <c r="M486" s="825"/>
      <c r="N486" s="792"/>
      <c r="O486" s="829"/>
      <c r="P486" s="832"/>
      <c r="Q486" s="835"/>
      <c r="R486" s="829"/>
      <c r="S486" s="416" t="s">
        <v>179</v>
      </c>
      <c r="T486" s="432"/>
      <c r="U486" s="416" t="s">
        <v>177</v>
      </c>
      <c r="V486" s="415"/>
      <c r="W486" s="416" t="s">
        <v>176</v>
      </c>
      <c r="X486" s="428">
        <f>X485</f>
        <v>0</v>
      </c>
      <c r="Y486" s="416" t="s">
        <v>175</v>
      </c>
      <c r="Z486" s="426"/>
      <c r="AA486" s="416" t="s">
        <v>175</v>
      </c>
      <c r="AB486" s="426"/>
      <c r="AC486" s="416" t="s">
        <v>175</v>
      </c>
      <c r="AD486" s="426"/>
      <c r="AE486" s="416" t="s">
        <v>175</v>
      </c>
      <c r="AF486" s="426"/>
      <c r="AG486" s="416" t="s">
        <v>175</v>
      </c>
      <c r="AH486" s="426"/>
      <c r="AI486" s="416" t="s">
        <v>174</v>
      </c>
      <c r="AJ486" s="430"/>
      <c r="AK486" s="792"/>
      <c r="AL486" s="792"/>
      <c r="AM486" s="792"/>
      <c r="AN486" s="792"/>
      <c r="AO486" s="792"/>
      <c r="AP486" s="792"/>
    </row>
    <row r="487" spans="2:42" s="404" customFormat="1" ht="27" hidden="1" thickTop="1" thickBot="1" x14ac:dyDescent="0.25">
      <c r="B487" s="425" t="s">
        <v>482</v>
      </c>
      <c r="C487" s="424" t="s">
        <v>765</v>
      </c>
      <c r="D487" s="423" t="s">
        <v>705</v>
      </c>
      <c r="E487" s="422" t="s">
        <v>110</v>
      </c>
      <c r="F487" s="420"/>
      <c r="G487" s="420"/>
      <c r="H487" s="507"/>
      <c r="I487" s="439"/>
      <c r="J487" s="439" t="s">
        <v>160</v>
      </c>
      <c r="K487" s="417" t="s">
        <v>942</v>
      </c>
      <c r="L487" s="824"/>
      <c r="M487" s="825"/>
      <c r="N487" s="792"/>
      <c r="O487" s="829"/>
      <c r="P487" s="832"/>
      <c r="Q487" s="835"/>
      <c r="R487" s="829"/>
      <c r="S487" s="416" t="s">
        <v>173</v>
      </c>
      <c r="T487" s="429"/>
      <c r="U487" s="416" t="s">
        <v>171</v>
      </c>
      <c r="V487" s="427"/>
      <c r="W487" s="416" t="s">
        <v>170</v>
      </c>
      <c r="X487" s="428"/>
      <c r="Y487" s="416" t="s">
        <v>169</v>
      </c>
      <c r="Z487" s="426"/>
      <c r="AA487" s="416" t="s">
        <v>169</v>
      </c>
      <c r="AB487" s="426"/>
      <c r="AC487" s="416" t="s">
        <v>169</v>
      </c>
      <c r="AD487" s="426"/>
      <c r="AE487" s="416" t="s">
        <v>169</v>
      </c>
      <c r="AF487" s="426"/>
      <c r="AG487" s="416" t="s">
        <v>169</v>
      </c>
      <c r="AH487" s="426"/>
      <c r="AI487" s="816"/>
      <c r="AJ487" s="817"/>
      <c r="AK487" s="792"/>
      <c r="AL487" s="792"/>
      <c r="AM487" s="792"/>
      <c r="AN487" s="792"/>
      <c r="AO487" s="792"/>
      <c r="AP487" s="792"/>
    </row>
    <row r="488" spans="2:42" s="404" customFormat="1" ht="15" hidden="1" customHeight="1" x14ac:dyDescent="0.25">
      <c r="B488" s="425" t="s">
        <v>482</v>
      </c>
      <c r="C488" s="424" t="s">
        <v>765</v>
      </c>
      <c r="D488" s="423" t="s">
        <v>705</v>
      </c>
      <c r="E488" s="422" t="s">
        <v>110</v>
      </c>
      <c r="F488" s="420"/>
      <c r="G488" s="420"/>
      <c r="H488" s="507"/>
      <c r="I488" s="439"/>
      <c r="J488" s="439" t="s">
        <v>160</v>
      </c>
      <c r="K488" s="417" t="s">
        <v>942</v>
      </c>
      <c r="L488" s="824"/>
      <c r="M488" s="825"/>
      <c r="N488" s="792"/>
      <c r="O488" s="829"/>
      <c r="P488" s="832"/>
      <c r="Q488" s="835"/>
      <c r="R488" s="829"/>
      <c r="S488" s="416" t="s">
        <v>168</v>
      </c>
      <c r="T488" s="427"/>
      <c r="U488" s="416" t="s">
        <v>167</v>
      </c>
      <c r="V488" s="427"/>
      <c r="W488" s="816"/>
      <c r="X488" s="817"/>
      <c r="Y488" s="416" t="s">
        <v>166</v>
      </c>
      <c r="Z488" s="426">
        <f>IF(Z486="",Z487-Z485,Z487-Z486)</f>
        <v>0</v>
      </c>
      <c r="AA488" s="416" t="s">
        <v>166</v>
      </c>
      <c r="AB488" s="426">
        <f>IF(AB486="",AB487-AB485,AB487-AB486)</f>
        <v>0</v>
      </c>
      <c r="AC488" s="416" t="s">
        <v>166</v>
      </c>
      <c r="AD488" s="426">
        <f>IF(AD486="",AD487-AD485,AD487-AD486)</f>
        <v>0</v>
      </c>
      <c r="AE488" s="416" t="s">
        <v>166</v>
      </c>
      <c r="AF488" s="426">
        <f>IF(AF486="",AF487-AF485,AF487-AF486)</f>
        <v>0</v>
      </c>
      <c r="AG488" s="416" t="s">
        <v>166</v>
      </c>
      <c r="AH488" s="426">
        <f>IF(AH486="",AH487-AH485,AH487-AH486)</f>
        <v>0</v>
      </c>
      <c r="AI488" s="816"/>
      <c r="AJ488" s="817"/>
      <c r="AK488" s="792"/>
      <c r="AL488" s="792"/>
      <c r="AM488" s="792"/>
      <c r="AN488" s="792"/>
      <c r="AO488" s="792"/>
      <c r="AP488" s="792"/>
    </row>
    <row r="489" spans="2:42" s="404" customFormat="1" ht="15" hidden="1" customHeight="1" x14ac:dyDescent="0.25">
      <c r="B489" s="425" t="s">
        <v>482</v>
      </c>
      <c r="C489" s="424" t="s">
        <v>765</v>
      </c>
      <c r="D489" s="423" t="s">
        <v>705</v>
      </c>
      <c r="E489" s="422" t="s">
        <v>110</v>
      </c>
      <c r="F489" s="420"/>
      <c r="G489" s="420"/>
      <c r="H489" s="507"/>
      <c r="I489" s="439"/>
      <c r="J489" s="439" t="s">
        <v>160</v>
      </c>
      <c r="K489" s="417" t="s">
        <v>942</v>
      </c>
      <c r="L489" s="824"/>
      <c r="M489" s="825"/>
      <c r="N489" s="792"/>
      <c r="O489" s="829"/>
      <c r="P489" s="832"/>
      <c r="Q489" s="835"/>
      <c r="R489" s="829"/>
      <c r="S489" s="416" t="s">
        <v>165</v>
      </c>
      <c r="T489" s="415"/>
      <c r="U489" s="416" t="s">
        <v>164</v>
      </c>
      <c r="V489" s="415"/>
      <c r="W489" s="816"/>
      <c r="X489" s="817"/>
      <c r="Y489" s="816"/>
      <c r="Z489" s="817"/>
      <c r="AA489" s="816"/>
      <c r="AB489" s="817"/>
      <c r="AC489" s="816"/>
      <c r="AD489" s="817"/>
      <c r="AE489" s="816"/>
      <c r="AF489" s="817"/>
      <c r="AG489" s="816"/>
      <c r="AH489" s="817"/>
      <c r="AI489" s="816"/>
      <c r="AJ489" s="817"/>
      <c r="AK489" s="792"/>
      <c r="AL489" s="792"/>
      <c r="AM489" s="792"/>
      <c r="AN489" s="792"/>
      <c r="AO489" s="792"/>
      <c r="AP489" s="792"/>
    </row>
    <row r="490" spans="2:42" s="404" customFormat="1" ht="29.25" hidden="1" customHeight="1" thickBot="1" x14ac:dyDescent="0.25">
      <c r="B490" s="414" t="s">
        <v>482</v>
      </c>
      <c r="C490" s="413" t="s">
        <v>765</v>
      </c>
      <c r="D490" s="412" t="s">
        <v>705</v>
      </c>
      <c r="E490" s="411" t="s">
        <v>110</v>
      </c>
      <c r="F490" s="409"/>
      <c r="G490" s="409"/>
      <c r="H490" s="408"/>
      <c r="I490" s="407"/>
      <c r="J490" s="407" t="s">
        <v>160</v>
      </c>
      <c r="K490" s="495" t="s">
        <v>942</v>
      </c>
      <c r="L490" s="826"/>
      <c r="M490" s="827"/>
      <c r="N490" s="793"/>
      <c r="O490" s="830"/>
      <c r="P490" s="833"/>
      <c r="Q490" s="836"/>
      <c r="R490" s="830"/>
      <c r="S490" s="406" t="s">
        <v>158</v>
      </c>
      <c r="T490" s="451"/>
      <c r="U490" s="820"/>
      <c r="V490" s="821"/>
      <c r="W490" s="818"/>
      <c r="X490" s="819"/>
      <c r="Y490" s="818"/>
      <c r="Z490" s="819"/>
      <c r="AA490" s="818"/>
      <c r="AB490" s="819"/>
      <c r="AC490" s="818"/>
      <c r="AD490" s="819"/>
      <c r="AE490" s="818"/>
      <c r="AF490" s="819"/>
      <c r="AG490" s="818"/>
      <c r="AH490" s="819"/>
      <c r="AI490" s="818"/>
      <c r="AJ490" s="819"/>
      <c r="AK490" s="793"/>
      <c r="AL490" s="793"/>
      <c r="AM490" s="793"/>
      <c r="AN490" s="793"/>
      <c r="AO490" s="793"/>
      <c r="AP490" s="793"/>
    </row>
    <row r="491" spans="2:42" s="404" customFormat="1" ht="12.75" hidden="1" customHeight="1" thickTop="1" x14ac:dyDescent="0.25">
      <c r="B491" s="445" t="s">
        <v>706</v>
      </c>
      <c r="C491" s="444" t="s">
        <v>749</v>
      </c>
      <c r="D491" s="523" t="s">
        <v>705</v>
      </c>
      <c r="E491" s="522" t="s">
        <v>10</v>
      </c>
      <c r="F491" s="521">
        <v>44172</v>
      </c>
      <c r="G491" s="521"/>
      <c r="H491" s="507">
        <v>2018</v>
      </c>
      <c r="I491" s="439" t="s">
        <v>185</v>
      </c>
      <c r="J491" s="439" t="s">
        <v>160</v>
      </c>
      <c r="K491" s="439" t="s">
        <v>1068</v>
      </c>
      <c r="L491" s="822" t="s">
        <v>1084</v>
      </c>
      <c r="M491" s="823"/>
      <c r="N491" s="791" t="s">
        <v>2031</v>
      </c>
      <c r="O491" s="828" t="s">
        <v>228</v>
      </c>
      <c r="P491" s="831"/>
      <c r="Q491" s="834"/>
      <c r="R491" s="828" t="s">
        <v>185</v>
      </c>
      <c r="S491" s="434" t="s">
        <v>184</v>
      </c>
      <c r="T491" s="438">
        <v>500000</v>
      </c>
      <c r="U491" s="434" t="s">
        <v>183</v>
      </c>
      <c r="V491" s="607">
        <f>T496+T494-0.001</f>
        <v>44216.999000000003</v>
      </c>
      <c r="W491" s="434" t="s">
        <v>182</v>
      </c>
      <c r="X491" s="436">
        <f>T491</f>
        <v>500000</v>
      </c>
      <c r="Y491" s="434" t="s">
        <v>181</v>
      </c>
      <c r="Z491" s="435"/>
      <c r="AA491" s="434" t="s">
        <v>181</v>
      </c>
      <c r="AB491" s="435"/>
      <c r="AC491" s="434" t="s">
        <v>181</v>
      </c>
      <c r="AD491" s="435"/>
      <c r="AE491" s="434" t="s">
        <v>181</v>
      </c>
      <c r="AF491" s="435"/>
      <c r="AG491" s="434" t="s">
        <v>181</v>
      </c>
      <c r="AH491" s="435"/>
      <c r="AI491" s="434" t="s">
        <v>180</v>
      </c>
      <c r="AJ491" s="433"/>
      <c r="AK491" s="923" t="s">
        <v>1083</v>
      </c>
      <c r="AL491" s="923" t="s">
        <v>1083</v>
      </c>
      <c r="AM491" s="923" t="s">
        <v>1082</v>
      </c>
      <c r="AN491" s="923" t="s">
        <v>4</v>
      </c>
      <c r="AO491" s="923" t="s">
        <v>4</v>
      </c>
      <c r="AP491" s="791" t="s">
        <v>10</v>
      </c>
    </row>
    <row r="492" spans="2:42" s="404" customFormat="1" ht="15" hidden="1" customHeight="1" x14ac:dyDescent="0.25">
      <c r="B492" s="425" t="s">
        <v>706</v>
      </c>
      <c r="C492" s="424" t="s">
        <v>749</v>
      </c>
      <c r="D492" s="520" t="s">
        <v>705</v>
      </c>
      <c r="E492" s="422" t="s">
        <v>10</v>
      </c>
      <c r="F492" s="420">
        <v>44172</v>
      </c>
      <c r="G492" s="420"/>
      <c r="H492" s="507">
        <v>2018</v>
      </c>
      <c r="I492" s="439" t="s">
        <v>185</v>
      </c>
      <c r="J492" s="439" t="s">
        <v>160</v>
      </c>
      <c r="K492" s="417" t="s">
        <v>1068</v>
      </c>
      <c r="L492" s="824"/>
      <c r="M492" s="825"/>
      <c r="N492" s="792"/>
      <c r="O492" s="829"/>
      <c r="P492" s="832"/>
      <c r="Q492" s="835"/>
      <c r="R492" s="829"/>
      <c r="S492" s="416" t="s">
        <v>179</v>
      </c>
      <c r="T492" s="432" t="s">
        <v>2018</v>
      </c>
      <c r="U492" s="416" t="s">
        <v>177</v>
      </c>
      <c r="V492" s="415"/>
      <c r="W492" s="416" t="s">
        <v>176</v>
      </c>
      <c r="X492" s="428">
        <f>X491</f>
        <v>500000</v>
      </c>
      <c r="Y492" s="416" t="s">
        <v>175</v>
      </c>
      <c r="Z492" s="426"/>
      <c r="AA492" s="416" t="s">
        <v>175</v>
      </c>
      <c r="AB492" s="426"/>
      <c r="AC492" s="416" t="s">
        <v>175</v>
      </c>
      <c r="AD492" s="426"/>
      <c r="AE492" s="416" t="s">
        <v>175</v>
      </c>
      <c r="AF492" s="426"/>
      <c r="AG492" s="416" t="s">
        <v>175</v>
      </c>
      <c r="AH492" s="426"/>
      <c r="AI492" s="416" t="s">
        <v>174</v>
      </c>
      <c r="AJ492" s="430"/>
      <c r="AK492" s="924"/>
      <c r="AL492" s="924"/>
      <c r="AM492" s="924"/>
      <c r="AN492" s="924"/>
      <c r="AO492" s="924"/>
      <c r="AP492" s="792"/>
    </row>
    <row r="493" spans="2:42" s="404" customFormat="1" ht="27" hidden="1" thickTop="1" thickBot="1" x14ac:dyDescent="0.25">
      <c r="B493" s="425" t="s">
        <v>706</v>
      </c>
      <c r="C493" s="424" t="s">
        <v>749</v>
      </c>
      <c r="D493" s="520" t="s">
        <v>705</v>
      </c>
      <c r="E493" s="422" t="s">
        <v>10</v>
      </c>
      <c r="F493" s="420">
        <v>44172</v>
      </c>
      <c r="G493" s="420"/>
      <c r="H493" s="507">
        <v>2018</v>
      </c>
      <c r="I493" s="439" t="s">
        <v>185</v>
      </c>
      <c r="J493" s="439" t="s">
        <v>160</v>
      </c>
      <c r="K493" s="417" t="s">
        <v>1068</v>
      </c>
      <c r="L493" s="824"/>
      <c r="M493" s="825"/>
      <c r="N493" s="792"/>
      <c r="O493" s="829"/>
      <c r="P493" s="832"/>
      <c r="Q493" s="835"/>
      <c r="R493" s="829"/>
      <c r="S493" s="416" t="s">
        <v>173</v>
      </c>
      <c r="T493" s="429" t="s">
        <v>2021</v>
      </c>
      <c r="U493" s="416" t="s">
        <v>171</v>
      </c>
      <c r="V493" s="427"/>
      <c r="W493" s="416" t="s">
        <v>170</v>
      </c>
      <c r="X493" s="428"/>
      <c r="Y493" s="416" t="s">
        <v>169</v>
      </c>
      <c r="Z493" s="426"/>
      <c r="AA493" s="416" t="s">
        <v>169</v>
      </c>
      <c r="AB493" s="426"/>
      <c r="AC493" s="416" t="s">
        <v>169</v>
      </c>
      <c r="AD493" s="426"/>
      <c r="AE493" s="416" t="s">
        <v>169</v>
      </c>
      <c r="AF493" s="426"/>
      <c r="AG493" s="416" t="s">
        <v>169</v>
      </c>
      <c r="AH493" s="426"/>
      <c r="AI493" s="816"/>
      <c r="AJ493" s="817"/>
      <c r="AK493" s="924"/>
      <c r="AL493" s="924"/>
      <c r="AM493" s="924"/>
      <c r="AN493" s="924"/>
      <c r="AO493" s="924"/>
      <c r="AP493" s="792"/>
    </row>
    <row r="494" spans="2:42" s="404" customFormat="1" ht="15" hidden="1" customHeight="1" x14ac:dyDescent="0.25">
      <c r="B494" s="425" t="s">
        <v>706</v>
      </c>
      <c r="C494" s="424" t="s">
        <v>749</v>
      </c>
      <c r="D494" s="520" t="s">
        <v>705</v>
      </c>
      <c r="E494" s="422" t="s">
        <v>10</v>
      </c>
      <c r="F494" s="420">
        <v>44172</v>
      </c>
      <c r="G494" s="420"/>
      <c r="H494" s="507">
        <v>2018</v>
      </c>
      <c r="I494" s="439" t="s">
        <v>185</v>
      </c>
      <c r="J494" s="439" t="s">
        <v>160</v>
      </c>
      <c r="K494" s="417" t="s">
        <v>1068</v>
      </c>
      <c r="L494" s="824"/>
      <c r="M494" s="825"/>
      <c r="N494" s="792"/>
      <c r="O494" s="829"/>
      <c r="P494" s="832"/>
      <c r="Q494" s="835"/>
      <c r="R494" s="829"/>
      <c r="S494" s="416" t="s">
        <v>168</v>
      </c>
      <c r="T494" s="427">
        <v>45</v>
      </c>
      <c r="U494" s="416" t="s">
        <v>167</v>
      </c>
      <c r="V494" s="427"/>
      <c r="W494" s="816"/>
      <c r="X494" s="817"/>
      <c r="Y494" s="416" t="s">
        <v>166</v>
      </c>
      <c r="Z494" s="426">
        <f>IF(Z492="",Z493-Z491,Z493-Z492)</f>
        <v>0</v>
      </c>
      <c r="AA494" s="416" t="s">
        <v>166</v>
      </c>
      <c r="AB494" s="426">
        <f>IF(AB492="",AB493-AB491,AB493-AB492)</f>
        <v>0</v>
      </c>
      <c r="AC494" s="416" t="s">
        <v>166</v>
      </c>
      <c r="AD494" s="426">
        <f>IF(AD492="",AD493-AD491,AD493-AD492)</f>
        <v>0</v>
      </c>
      <c r="AE494" s="416" t="s">
        <v>166</v>
      </c>
      <c r="AF494" s="426">
        <f>IF(AF492="",AF493-AF491,AF493-AF492)</f>
        <v>0</v>
      </c>
      <c r="AG494" s="416" t="s">
        <v>166</v>
      </c>
      <c r="AH494" s="426">
        <f>IF(AH492="",AH493-AH491,AH493-AH492)</f>
        <v>0</v>
      </c>
      <c r="AI494" s="816"/>
      <c r="AJ494" s="817"/>
      <c r="AK494" s="924"/>
      <c r="AL494" s="924"/>
      <c r="AM494" s="924"/>
      <c r="AN494" s="924"/>
      <c r="AO494" s="924"/>
      <c r="AP494" s="792"/>
    </row>
    <row r="495" spans="2:42" s="404" customFormat="1" ht="15" hidden="1" customHeight="1" x14ac:dyDescent="0.25">
      <c r="B495" s="425" t="s">
        <v>706</v>
      </c>
      <c r="C495" s="424" t="s">
        <v>749</v>
      </c>
      <c r="D495" s="520" t="s">
        <v>705</v>
      </c>
      <c r="E495" s="422" t="s">
        <v>10</v>
      </c>
      <c r="F495" s="420">
        <v>44172</v>
      </c>
      <c r="G495" s="420"/>
      <c r="H495" s="507">
        <v>2018</v>
      </c>
      <c r="I495" s="439" t="s">
        <v>185</v>
      </c>
      <c r="J495" s="439" t="s">
        <v>160</v>
      </c>
      <c r="K495" s="417" t="s">
        <v>1068</v>
      </c>
      <c r="L495" s="824"/>
      <c r="M495" s="825"/>
      <c r="N495" s="792"/>
      <c r="O495" s="829"/>
      <c r="P495" s="832"/>
      <c r="Q495" s="835"/>
      <c r="R495" s="829"/>
      <c r="S495" s="416" t="s">
        <v>165</v>
      </c>
      <c r="T495" s="415"/>
      <c r="U495" s="416" t="s">
        <v>164</v>
      </c>
      <c r="V495" s="415"/>
      <c r="W495" s="816"/>
      <c r="X495" s="817"/>
      <c r="Y495" s="816"/>
      <c r="Z495" s="817"/>
      <c r="AA495" s="816"/>
      <c r="AB495" s="817"/>
      <c r="AC495" s="816"/>
      <c r="AD495" s="817"/>
      <c r="AE495" s="816"/>
      <c r="AF495" s="817"/>
      <c r="AG495" s="816"/>
      <c r="AH495" s="817"/>
      <c r="AI495" s="816"/>
      <c r="AJ495" s="817"/>
      <c r="AK495" s="924"/>
      <c r="AL495" s="924"/>
      <c r="AM495" s="924"/>
      <c r="AN495" s="924"/>
      <c r="AO495" s="924"/>
      <c r="AP495" s="792"/>
    </row>
    <row r="496" spans="2:42" s="404" customFormat="1" ht="15" hidden="1" customHeight="1" thickBot="1" x14ac:dyDescent="0.25">
      <c r="B496" s="414" t="s">
        <v>706</v>
      </c>
      <c r="C496" s="413" t="s">
        <v>749</v>
      </c>
      <c r="D496" s="519" t="s">
        <v>705</v>
      </c>
      <c r="E496" s="411" t="s">
        <v>10</v>
      </c>
      <c r="F496" s="518">
        <v>44172</v>
      </c>
      <c r="G496" s="409"/>
      <c r="H496" s="408">
        <v>2018</v>
      </c>
      <c r="I496" s="407" t="s">
        <v>185</v>
      </c>
      <c r="J496" s="407" t="s">
        <v>160</v>
      </c>
      <c r="K496" s="495" t="s">
        <v>1068</v>
      </c>
      <c r="L496" s="826"/>
      <c r="M496" s="827"/>
      <c r="N496" s="793"/>
      <c r="O496" s="830"/>
      <c r="P496" s="833"/>
      <c r="Q496" s="836"/>
      <c r="R496" s="830"/>
      <c r="S496" s="406" t="s">
        <v>158</v>
      </c>
      <c r="T496" s="451">
        <v>44172</v>
      </c>
      <c r="U496" s="820"/>
      <c r="V496" s="821"/>
      <c r="W496" s="818"/>
      <c r="X496" s="819"/>
      <c r="Y496" s="818"/>
      <c r="Z496" s="819"/>
      <c r="AA496" s="818"/>
      <c r="AB496" s="819"/>
      <c r="AC496" s="818"/>
      <c r="AD496" s="819"/>
      <c r="AE496" s="818"/>
      <c r="AF496" s="819"/>
      <c r="AG496" s="818"/>
      <c r="AH496" s="819"/>
      <c r="AI496" s="818"/>
      <c r="AJ496" s="819"/>
      <c r="AK496" s="925"/>
      <c r="AL496" s="925"/>
      <c r="AM496" s="925"/>
      <c r="AN496" s="925"/>
      <c r="AO496" s="925"/>
      <c r="AP496" s="793"/>
    </row>
    <row r="497" spans="2:43" s="597" customFormat="1" ht="12.75" customHeight="1" thickTop="1" x14ac:dyDescent="0.2">
      <c r="B497" s="598" t="s">
        <v>723</v>
      </c>
      <c r="C497" s="599" t="s">
        <v>1088</v>
      </c>
      <c r="D497" s="639" t="s">
        <v>705</v>
      </c>
      <c r="E497" s="640" t="s">
        <v>50</v>
      </c>
      <c r="F497" s="641">
        <v>43998</v>
      </c>
      <c r="G497" s="641">
        <v>44061</v>
      </c>
      <c r="H497" s="603">
        <v>2018</v>
      </c>
      <c r="I497" s="604" t="s">
        <v>1123</v>
      </c>
      <c r="J497" s="604" t="s">
        <v>160</v>
      </c>
      <c r="K497" s="604" t="s">
        <v>1068</v>
      </c>
      <c r="L497" s="794" t="s">
        <v>1089</v>
      </c>
      <c r="M497" s="795"/>
      <c r="N497" s="800" t="s">
        <v>1080</v>
      </c>
      <c r="O497" s="803" t="s">
        <v>663</v>
      </c>
      <c r="P497" s="806"/>
      <c r="Q497" s="809"/>
      <c r="R497" s="803" t="s">
        <v>193</v>
      </c>
      <c r="S497" s="605" t="s">
        <v>184</v>
      </c>
      <c r="T497" s="712">
        <v>500000</v>
      </c>
      <c r="U497" s="657" t="s">
        <v>183</v>
      </c>
      <c r="V497" s="729">
        <f>T502+T500-0.001</f>
        <v>44061.999000000003</v>
      </c>
      <c r="W497" s="605" t="s">
        <v>182</v>
      </c>
      <c r="X497" s="608">
        <f>T497</f>
        <v>500000</v>
      </c>
      <c r="Y497" s="605" t="s">
        <v>181</v>
      </c>
      <c r="Z497" s="609">
        <v>0.53039999999999998</v>
      </c>
      <c r="AA497" s="605" t="s">
        <v>181</v>
      </c>
      <c r="AB497" s="609">
        <v>1</v>
      </c>
      <c r="AC497" s="605" t="s">
        <v>181</v>
      </c>
      <c r="AD497" s="609">
        <v>1</v>
      </c>
      <c r="AE497" s="605" t="s">
        <v>181</v>
      </c>
      <c r="AF497" s="609">
        <v>1</v>
      </c>
      <c r="AG497" s="605" t="s">
        <v>180</v>
      </c>
      <c r="AH497" s="610">
        <v>14</v>
      </c>
      <c r="AI497" s="434" t="s">
        <v>180</v>
      </c>
      <c r="AJ497" s="433"/>
      <c r="AK497" s="923" t="s">
        <v>1083</v>
      </c>
      <c r="AL497" s="923" t="s">
        <v>1083</v>
      </c>
      <c r="AM497" s="923" t="s">
        <v>1082</v>
      </c>
      <c r="AN497" s="923" t="s">
        <v>4</v>
      </c>
      <c r="AO497" s="923" t="s">
        <v>4</v>
      </c>
      <c r="AP497" s="791" t="s">
        <v>2143</v>
      </c>
      <c r="AQ497" s="724"/>
    </row>
    <row r="498" spans="2:43" s="597" customFormat="1" ht="15" customHeight="1" x14ac:dyDescent="0.2">
      <c r="B498" s="611" t="s">
        <v>723</v>
      </c>
      <c r="C498" s="612" t="s">
        <v>1088</v>
      </c>
      <c r="D498" s="636" t="s">
        <v>705</v>
      </c>
      <c r="E498" s="600" t="s">
        <v>50</v>
      </c>
      <c r="F498" s="613">
        <v>43998</v>
      </c>
      <c r="G498" s="613">
        <v>44061</v>
      </c>
      <c r="H498" s="603">
        <v>2018</v>
      </c>
      <c r="I498" s="604" t="s">
        <v>1123</v>
      </c>
      <c r="J498" s="604" t="s">
        <v>160</v>
      </c>
      <c r="K498" s="614" t="s">
        <v>1068</v>
      </c>
      <c r="L498" s="796"/>
      <c r="M498" s="797"/>
      <c r="N498" s="801"/>
      <c r="O498" s="804"/>
      <c r="P498" s="807"/>
      <c r="Q498" s="810"/>
      <c r="R498" s="804"/>
      <c r="S498" s="615" t="s">
        <v>179</v>
      </c>
      <c r="T498" s="715" t="s">
        <v>1011</v>
      </c>
      <c r="U498" s="659" t="s">
        <v>177</v>
      </c>
      <c r="V498" s="685">
        <f>V497+V500</f>
        <v>44061.999000000003</v>
      </c>
      <c r="W498" s="615" t="s">
        <v>176</v>
      </c>
      <c r="X498" s="618">
        <f>X497</f>
        <v>500000</v>
      </c>
      <c r="Y498" s="615" t="s">
        <v>175</v>
      </c>
      <c r="Z498" s="619"/>
      <c r="AA498" s="615" t="s">
        <v>175</v>
      </c>
      <c r="AB498" s="619"/>
      <c r="AC498" s="615" t="s">
        <v>175</v>
      </c>
      <c r="AD498" s="619"/>
      <c r="AE498" s="615" t="s">
        <v>175</v>
      </c>
      <c r="AF498" s="619"/>
      <c r="AG498" s="615" t="s">
        <v>174</v>
      </c>
      <c r="AH498" s="620">
        <f>AH497*31</f>
        <v>434</v>
      </c>
      <c r="AI498" s="416" t="s">
        <v>174</v>
      </c>
      <c r="AJ498" s="430"/>
      <c r="AK498" s="924"/>
      <c r="AL498" s="924"/>
      <c r="AM498" s="924"/>
      <c r="AN498" s="924"/>
      <c r="AO498" s="924"/>
      <c r="AP498" s="792"/>
      <c r="AQ498" s="724"/>
    </row>
    <row r="499" spans="2:43" s="597" customFormat="1" x14ac:dyDescent="0.2">
      <c r="B499" s="611" t="s">
        <v>723</v>
      </c>
      <c r="C499" s="612" t="s">
        <v>1088</v>
      </c>
      <c r="D499" s="636" t="s">
        <v>705</v>
      </c>
      <c r="E499" s="600" t="s">
        <v>50</v>
      </c>
      <c r="F499" s="613">
        <v>43998</v>
      </c>
      <c r="G499" s="613">
        <v>44061</v>
      </c>
      <c r="H499" s="603">
        <v>2018</v>
      </c>
      <c r="I499" s="604" t="s">
        <v>1123</v>
      </c>
      <c r="J499" s="604" t="s">
        <v>160</v>
      </c>
      <c r="K499" s="614" t="s">
        <v>1068</v>
      </c>
      <c r="L499" s="796"/>
      <c r="M499" s="797"/>
      <c r="N499" s="801"/>
      <c r="O499" s="804"/>
      <c r="P499" s="807"/>
      <c r="Q499" s="810"/>
      <c r="R499" s="804"/>
      <c r="S499" s="615" t="s">
        <v>173</v>
      </c>
      <c r="T499" s="717" t="s">
        <v>192</v>
      </c>
      <c r="U499" s="659" t="s">
        <v>171</v>
      </c>
      <c r="V499" s="684"/>
      <c r="W499" s="615" t="s">
        <v>170</v>
      </c>
      <c r="X499" s="618"/>
      <c r="Y499" s="615" t="s">
        <v>169</v>
      </c>
      <c r="Z499" s="619">
        <v>0.53039999999999998</v>
      </c>
      <c r="AA499" s="615" t="s">
        <v>169</v>
      </c>
      <c r="AB499" s="619">
        <v>1</v>
      </c>
      <c r="AC499" s="615" t="s">
        <v>169</v>
      </c>
      <c r="AD499" s="619">
        <v>1</v>
      </c>
      <c r="AE499" s="615" t="s">
        <v>169</v>
      </c>
      <c r="AF499" s="619">
        <v>1</v>
      </c>
      <c r="AG499" s="785"/>
      <c r="AH499" s="786"/>
      <c r="AI499" s="816"/>
      <c r="AJ499" s="817"/>
      <c r="AK499" s="924"/>
      <c r="AL499" s="924"/>
      <c r="AM499" s="924"/>
      <c r="AN499" s="924"/>
      <c r="AO499" s="924"/>
      <c r="AP499" s="792"/>
      <c r="AQ499" s="724"/>
    </row>
    <row r="500" spans="2:43" s="597" customFormat="1" ht="15" customHeight="1" x14ac:dyDescent="0.2">
      <c r="B500" s="611" t="s">
        <v>723</v>
      </c>
      <c r="C500" s="612" t="s">
        <v>1088</v>
      </c>
      <c r="D500" s="636" t="s">
        <v>705</v>
      </c>
      <c r="E500" s="600" t="s">
        <v>50</v>
      </c>
      <c r="F500" s="613">
        <v>43998</v>
      </c>
      <c r="G500" s="613">
        <v>44061</v>
      </c>
      <c r="H500" s="603">
        <v>2018</v>
      </c>
      <c r="I500" s="604" t="s">
        <v>1123</v>
      </c>
      <c r="J500" s="604" t="s">
        <v>160</v>
      </c>
      <c r="K500" s="614" t="s">
        <v>1068</v>
      </c>
      <c r="L500" s="796"/>
      <c r="M500" s="797"/>
      <c r="N500" s="801"/>
      <c r="O500" s="804"/>
      <c r="P500" s="807"/>
      <c r="Q500" s="810"/>
      <c r="R500" s="804"/>
      <c r="S500" s="615" t="s">
        <v>168</v>
      </c>
      <c r="T500" s="684">
        <v>64</v>
      </c>
      <c r="U500" s="659" t="s">
        <v>167</v>
      </c>
      <c r="V500" s="684"/>
      <c r="W500" s="785"/>
      <c r="X500" s="786"/>
      <c r="Y500" s="615" t="s">
        <v>166</v>
      </c>
      <c r="Z500" s="619">
        <f>IF(Z498="",Z499-Z497,Z499-Z498)</f>
        <v>0</v>
      </c>
      <c r="AA500" s="615" t="s">
        <v>166</v>
      </c>
      <c r="AB500" s="619">
        <f>IF(AB498="",AB499-AB497,AB499-AB498)</f>
        <v>0</v>
      </c>
      <c r="AC500" s="615" t="s">
        <v>166</v>
      </c>
      <c r="AD500" s="619">
        <f>IF(AD498="",AD499-AD497,AD499-AD498)</f>
        <v>0</v>
      </c>
      <c r="AE500" s="615" t="s">
        <v>166</v>
      </c>
      <c r="AF500" s="619">
        <f>IF(AF498="",AF499-AF497,AF499-AF498)</f>
        <v>0</v>
      </c>
      <c r="AG500" s="785"/>
      <c r="AH500" s="786"/>
      <c r="AI500" s="816"/>
      <c r="AJ500" s="817"/>
      <c r="AK500" s="924"/>
      <c r="AL500" s="924"/>
      <c r="AM500" s="924"/>
      <c r="AN500" s="924"/>
      <c r="AO500" s="924"/>
      <c r="AP500" s="792"/>
      <c r="AQ500" s="724"/>
    </row>
    <row r="501" spans="2:43" s="597" customFormat="1" ht="15" customHeight="1" x14ac:dyDescent="0.2">
      <c r="B501" s="611" t="s">
        <v>723</v>
      </c>
      <c r="C501" s="612" t="s">
        <v>1088</v>
      </c>
      <c r="D501" s="636" t="s">
        <v>705</v>
      </c>
      <c r="E501" s="600" t="s">
        <v>50</v>
      </c>
      <c r="F501" s="613">
        <v>43998</v>
      </c>
      <c r="G501" s="613">
        <v>44061</v>
      </c>
      <c r="H501" s="603">
        <v>2018</v>
      </c>
      <c r="I501" s="604" t="s">
        <v>1123</v>
      </c>
      <c r="J501" s="604" t="s">
        <v>160</v>
      </c>
      <c r="K501" s="614" t="s">
        <v>1068</v>
      </c>
      <c r="L501" s="796"/>
      <c r="M501" s="797"/>
      <c r="N501" s="801"/>
      <c r="O501" s="804"/>
      <c r="P501" s="807"/>
      <c r="Q501" s="810"/>
      <c r="R501" s="804"/>
      <c r="S501" s="615" t="s">
        <v>165</v>
      </c>
      <c r="T501" s="685"/>
      <c r="U501" s="659" t="s">
        <v>164</v>
      </c>
      <c r="V501" s="685">
        <v>44061</v>
      </c>
      <c r="W501" s="785"/>
      <c r="X501" s="786"/>
      <c r="Y501" s="785"/>
      <c r="Z501" s="786"/>
      <c r="AA501" s="785"/>
      <c r="AB501" s="786"/>
      <c r="AC501" s="785"/>
      <c r="AD501" s="786"/>
      <c r="AE501" s="785"/>
      <c r="AF501" s="786"/>
      <c r="AG501" s="785"/>
      <c r="AH501" s="786"/>
      <c r="AI501" s="816"/>
      <c r="AJ501" s="817"/>
      <c r="AK501" s="924"/>
      <c r="AL501" s="924"/>
      <c r="AM501" s="924"/>
      <c r="AN501" s="924"/>
      <c r="AO501" s="924"/>
      <c r="AP501" s="792"/>
      <c r="AQ501" s="724"/>
    </row>
    <row r="502" spans="2:43" s="597" customFormat="1" ht="15" customHeight="1" thickBot="1" x14ac:dyDescent="0.25">
      <c r="B502" s="623" t="s">
        <v>723</v>
      </c>
      <c r="C502" s="624" t="s">
        <v>1088</v>
      </c>
      <c r="D502" s="637" t="s">
        <v>705</v>
      </c>
      <c r="E502" s="625" t="s">
        <v>50</v>
      </c>
      <c r="F502" s="626">
        <v>43998</v>
      </c>
      <c r="G502" s="626">
        <v>44061</v>
      </c>
      <c r="H502" s="624">
        <v>2018</v>
      </c>
      <c r="I502" s="627" t="s">
        <v>1123</v>
      </c>
      <c r="J502" s="627" t="s">
        <v>160</v>
      </c>
      <c r="K502" s="628" t="s">
        <v>1068</v>
      </c>
      <c r="L502" s="798"/>
      <c r="M502" s="799"/>
      <c r="N502" s="802"/>
      <c r="O502" s="805"/>
      <c r="P502" s="808"/>
      <c r="Q502" s="811"/>
      <c r="R502" s="805"/>
      <c r="S502" s="629" t="s">
        <v>158</v>
      </c>
      <c r="T502" s="722">
        <v>43998</v>
      </c>
      <c r="U502" s="889"/>
      <c r="V502" s="890"/>
      <c r="W502" s="787"/>
      <c r="X502" s="788"/>
      <c r="Y502" s="787"/>
      <c r="Z502" s="788"/>
      <c r="AA502" s="787"/>
      <c r="AB502" s="788"/>
      <c r="AC502" s="787"/>
      <c r="AD502" s="788"/>
      <c r="AE502" s="787"/>
      <c r="AF502" s="788"/>
      <c r="AG502" s="787"/>
      <c r="AH502" s="788"/>
      <c r="AI502" s="818"/>
      <c r="AJ502" s="819"/>
      <c r="AK502" s="925"/>
      <c r="AL502" s="925"/>
      <c r="AM502" s="925"/>
      <c r="AN502" s="925"/>
      <c r="AO502" s="925"/>
      <c r="AP502" s="793"/>
      <c r="AQ502" s="724"/>
    </row>
    <row r="503" spans="2:43" s="597" customFormat="1" ht="12.75" customHeight="1" thickTop="1" x14ac:dyDescent="0.2">
      <c r="B503" s="598" t="s">
        <v>709</v>
      </c>
      <c r="C503" s="599" t="s">
        <v>1147</v>
      </c>
      <c r="D503" s="639" t="s">
        <v>705</v>
      </c>
      <c r="E503" s="640" t="s">
        <v>50</v>
      </c>
      <c r="F503" s="641">
        <v>43866</v>
      </c>
      <c r="G503" s="641">
        <v>43997</v>
      </c>
      <c r="H503" s="603">
        <v>2018</v>
      </c>
      <c r="I503" s="604" t="s">
        <v>1123</v>
      </c>
      <c r="J503" s="604" t="s">
        <v>160</v>
      </c>
      <c r="K503" s="604" t="s">
        <v>1068</v>
      </c>
      <c r="L503" s="794" t="s">
        <v>1148</v>
      </c>
      <c r="M503" s="795"/>
      <c r="N503" s="800" t="s">
        <v>1080</v>
      </c>
      <c r="O503" s="803" t="s">
        <v>1091</v>
      </c>
      <c r="P503" s="806"/>
      <c r="Q503" s="809" t="s">
        <v>231</v>
      </c>
      <c r="R503" s="803" t="s">
        <v>193</v>
      </c>
      <c r="S503" s="605" t="s">
        <v>184</v>
      </c>
      <c r="T503" s="712">
        <v>500000</v>
      </c>
      <c r="U503" s="657" t="s">
        <v>183</v>
      </c>
      <c r="V503" s="729">
        <f>T508+T506-0.01</f>
        <v>43940.99</v>
      </c>
      <c r="W503" s="605" t="s">
        <v>182</v>
      </c>
      <c r="X503" s="608">
        <f>T503</f>
        <v>500000</v>
      </c>
      <c r="Y503" s="605" t="s">
        <v>181</v>
      </c>
      <c r="Z503" s="642">
        <v>1</v>
      </c>
      <c r="AA503" s="605" t="s">
        <v>181</v>
      </c>
      <c r="AB503" s="642">
        <v>1</v>
      </c>
      <c r="AC503" s="605" t="s">
        <v>181</v>
      </c>
      <c r="AD503" s="642">
        <v>1</v>
      </c>
      <c r="AE503" s="605" t="s">
        <v>181</v>
      </c>
      <c r="AF503" s="642">
        <v>1</v>
      </c>
      <c r="AG503" s="605" t="s">
        <v>181</v>
      </c>
      <c r="AH503" s="642">
        <v>1</v>
      </c>
      <c r="AI503" s="434" t="s">
        <v>180</v>
      </c>
      <c r="AJ503" s="433"/>
      <c r="AK503" s="923" t="s">
        <v>1083</v>
      </c>
      <c r="AL503" s="923" t="s">
        <v>1083</v>
      </c>
      <c r="AM503" s="923" t="s">
        <v>1082</v>
      </c>
      <c r="AN503" s="923" t="s">
        <v>4</v>
      </c>
      <c r="AO503" s="923" t="s">
        <v>4</v>
      </c>
      <c r="AP503" s="791" t="s">
        <v>2143</v>
      </c>
      <c r="AQ503" s="724"/>
    </row>
    <row r="504" spans="2:43" s="597" customFormat="1" ht="15" customHeight="1" x14ac:dyDescent="0.2">
      <c r="B504" s="611" t="s">
        <v>709</v>
      </c>
      <c r="C504" s="612" t="s">
        <v>1147</v>
      </c>
      <c r="D504" s="636" t="s">
        <v>705</v>
      </c>
      <c r="E504" s="600" t="s">
        <v>50</v>
      </c>
      <c r="F504" s="613">
        <v>43866</v>
      </c>
      <c r="G504" s="613">
        <v>43997</v>
      </c>
      <c r="H504" s="603">
        <v>2018</v>
      </c>
      <c r="I504" s="604" t="s">
        <v>1123</v>
      </c>
      <c r="J504" s="604" t="s">
        <v>160</v>
      </c>
      <c r="K504" s="614" t="s">
        <v>1068</v>
      </c>
      <c r="L504" s="796"/>
      <c r="M504" s="797"/>
      <c r="N504" s="801"/>
      <c r="O504" s="804"/>
      <c r="P504" s="807"/>
      <c r="Q504" s="810"/>
      <c r="R504" s="804"/>
      <c r="S504" s="615" t="s">
        <v>179</v>
      </c>
      <c r="T504" s="715" t="s">
        <v>1065</v>
      </c>
      <c r="U504" s="659" t="s">
        <v>177</v>
      </c>
      <c r="V504" s="685">
        <f>V503+V506+V505</f>
        <v>43997.99</v>
      </c>
      <c r="W504" s="615" t="s">
        <v>176</v>
      </c>
      <c r="X504" s="618">
        <f>X503</f>
        <v>500000</v>
      </c>
      <c r="Y504" s="615" t="s">
        <v>175</v>
      </c>
      <c r="Z504" s="619"/>
      <c r="AA504" s="615" t="s">
        <v>175</v>
      </c>
      <c r="AB504" s="619"/>
      <c r="AC504" s="615" t="s">
        <v>175</v>
      </c>
      <c r="AD504" s="619"/>
      <c r="AE504" s="615" t="s">
        <v>175</v>
      </c>
      <c r="AF504" s="619"/>
      <c r="AG504" s="615" t="s">
        <v>175</v>
      </c>
      <c r="AH504" s="619"/>
      <c r="AI504" s="416" t="s">
        <v>174</v>
      </c>
      <c r="AJ504" s="430"/>
      <c r="AK504" s="924"/>
      <c r="AL504" s="924"/>
      <c r="AM504" s="924"/>
      <c r="AN504" s="924"/>
      <c r="AO504" s="924"/>
      <c r="AP504" s="792"/>
      <c r="AQ504" s="724"/>
    </row>
    <row r="505" spans="2:43" s="597" customFormat="1" x14ac:dyDescent="0.2">
      <c r="B505" s="611" t="s">
        <v>709</v>
      </c>
      <c r="C505" s="612" t="s">
        <v>1147</v>
      </c>
      <c r="D505" s="636" t="s">
        <v>705</v>
      </c>
      <c r="E505" s="600" t="s">
        <v>50</v>
      </c>
      <c r="F505" s="613">
        <v>43866</v>
      </c>
      <c r="G505" s="613">
        <v>43997</v>
      </c>
      <c r="H505" s="603">
        <v>2018</v>
      </c>
      <c r="I505" s="604" t="s">
        <v>1123</v>
      </c>
      <c r="J505" s="604" t="s">
        <v>160</v>
      </c>
      <c r="K505" s="614" t="s">
        <v>1068</v>
      </c>
      <c r="L505" s="796"/>
      <c r="M505" s="797"/>
      <c r="N505" s="801"/>
      <c r="O505" s="804"/>
      <c r="P505" s="807"/>
      <c r="Q505" s="810"/>
      <c r="R505" s="804"/>
      <c r="S505" s="615" t="s">
        <v>173</v>
      </c>
      <c r="T505" s="717" t="s">
        <v>192</v>
      </c>
      <c r="U505" s="659" t="s">
        <v>171</v>
      </c>
      <c r="V505" s="684">
        <v>27</v>
      </c>
      <c r="W505" s="615" t="s">
        <v>170</v>
      </c>
      <c r="X505" s="618"/>
      <c r="Y505" s="615" t="s">
        <v>169</v>
      </c>
      <c r="Z505" s="619">
        <v>1</v>
      </c>
      <c r="AA505" s="615" t="s">
        <v>169</v>
      </c>
      <c r="AB505" s="619">
        <v>1</v>
      </c>
      <c r="AC505" s="615" t="s">
        <v>169</v>
      </c>
      <c r="AD505" s="619">
        <v>1</v>
      </c>
      <c r="AE505" s="615" t="s">
        <v>169</v>
      </c>
      <c r="AF505" s="619">
        <v>1</v>
      </c>
      <c r="AG505" s="615" t="s">
        <v>169</v>
      </c>
      <c r="AH505" s="619">
        <v>1</v>
      </c>
      <c r="AI505" s="816"/>
      <c r="AJ505" s="817"/>
      <c r="AK505" s="924"/>
      <c r="AL505" s="924"/>
      <c r="AM505" s="924"/>
      <c r="AN505" s="924"/>
      <c r="AO505" s="924"/>
      <c r="AP505" s="792"/>
      <c r="AQ505" s="724"/>
    </row>
    <row r="506" spans="2:43" s="597" customFormat="1" ht="15" customHeight="1" x14ac:dyDescent="0.2">
      <c r="B506" s="611" t="s">
        <v>709</v>
      </c>
      <c r="C506" s="612" t="s">
        <v>1147</v>
      </c>
      <c r="D506" s="636" t="s">
        <v>705</v>
      </c>
      <c r="E506" s="600" t="s">
        <v>50</v>
      </c>
      <c r="F506" s="613">
        <v>43866</v>
      </c>
      <c r="G506" s="613">
        <v>43997</v>
      </c>
      <c r="H506" s="603">
        <v>2018</v>
      </c>
      <c r="I506" s="604" t="s">
        <v>1123</v>
      </c>
      <c r="J506" s="604" t="s">
        <v>160</v>
      </c>
      <c r="K506" s="614" t="s">
        <v>1068</v>
      </c>
      <c r="L506" s="796"/>
      <c r="M506" s="797"/>
      <c r="N506" s="801"/>
      <c r="O506" s="804"/>
      <c r="P506" s="807"/>
      <c r="Q506" s="810"/>
      <c r="R506" s="804"/>
      <c r="S506" s="615" t="s">
        <v>168</v>
      </c>
      <c r="T506" s="684">
        <v>75</v>
      </c>
      <c r="U506" s="659" t="s">
        <v>167</v>
      </c>
      <c r="V506" s="684">
        <v>30</v>
      </c>
      <c r="W506" s="785"/>
      <c r="X506" s="786"/>
      <c r="Y506" s="615" t="s">
        <v>166</v>
      </c>
      <c r="Z506" s="619"/>
      <c r="AA506" s="615" t="s">
        <v>166</v>
      </c>
      <c r="AB506" s="619"/>
      <c r="AC506" s="615" t="s">
        <v>166</v>
      </c>
      <c r="AD506" s="619"/>
      <c r="AE506" s="615" t="s">
        <v>166</v>
      </c>
      <c r="AF506" s="619"/>
      <c r="AG506" s="615" t="s">
        <v>166</v>
      </c>
      <c r="AH506" s="619"/>
      <c r="AI506" s="816"/>
      <c r="AJ506" s="817"/>
      <c r="AK506" s="924"/>
      <c r="AL506" s="924"/>
      <c r="AM506" s="924"/>
      <c r="AN506" s="924"/>
      <c r="AO506" s="924"/>
      <c r="AP506" s="792"/>
      <c r="AQ506" s="724"/>
    </row>
    <row r="507" spans="2:43" s="597" customFormat="1" ht="15" customHeight="1" x14ac:dyDescent="0.2">
      <c r="B507" s="611" t="s">
        <v>709</v>
      </c>
      <c r="C507" s="612" t="s">
        <v>1147</v>
      </c>
      <c r="D507" s="636" t="s">
        <v>705</v>
      </c>
      <c r="E507" s="600" t="s">
        <v>50</v>
      </c>
      <c r="F507" s="613">
        <v>43866</v>
      </c>
      <c r="G507" s="613">
        <v>43997</v>
      </c>
      <c r="H507" s="603">
        <v>2018</v>
      </c>
      <c r="I507" s="604" t="s">
        <v>1123</v>
      </c>
      <c r="J507" s="604" t="s">
        <v>160</v>
      </c>
      <c r="K507" s="614" t="s">
        <v>1068</v>
      </c>
      <c r="L507" s="796"/>
      <c r="M507" s="797"/>
      <c r="N507" s="801"/>
      <c r="O507" s="804"/>
      <c r="P507" s="807"/>
      <c r="Q507" s="810"/>
      <c r="R507" s="804"/>
      <c r="S507" s="615" t="s">
        <v>165</v>
      </c>
      <c r="T507" s="685"/>
      <c r="U507" s="659" t="s">
        <v>164</v>
      </c>
      <c r="V507" s="685">
        <v>43997</v>
      </c>
      <c r="W507" s="785"/>
      <c r="X507" s="786"/>
      <c r="Y507" s="785"/>
      <c r="Z507" s="786"/>
      <c r="AA507" s="785"/>
      <c r="AB507" s="786"/>
      <c r="AC507" s="785"/>
      <c r="AD507" s="786"/>
      <c r="AE507" s="785"/>
      <c r="AF507" s="786"/>
      <c r="AG507" s="785"/>
      <c r="AH507" s="786"/>
      <c r="AI507" s="816"/>
      <c r="AJ507" s="817"/>
      <c r="AK507" s="924"/>
      <c r="AL507" s="924"/>
      <c r="AM507" s="924"/>
      <c r="AN507" s="924"/>
      <c r="AO507" s="924"/>
      <c r="AP507" s="792"/>
      <c r="AQ507" s="724"/>
    </row>
    <row r="508" spans="2:43" s="597" customFormat="1" ht="15" customHeight="1" thickBot="1" x14ac:dyDescent="0.25">
      <c r="B508" s="623" t="s">
        <v>709</v>
      </c>
      <c r="C508" s="624" t="s">
        <v>1147</v>
      </c>
      <c r="D508" s="637" t="s">
        <v>705</v>
      </c>
      <c r="E508" s="625" t="s">
        <v>50</v>
      </c>
      <c r="F508" s="643">
        <v>43866</v>
      </c>
      <c r="G508" s="626">
        <v>43997</v>
      </c>
      <c r="H508" s="624">
        <v>2018</v>
      </c>
      <c r="I508" s="627" t="s">
        <v>1123</v>
      </c>
      <c r="J508" s="627" t="s">
        <v>160</v>
      </c>
      <c r="K508" s="628" t="s">
        <v>1068</v>
      </c>
      <c r="L508" s="798"/>
      <c r="M508" s="799"/>
      <c r="N508" s="802"/>
      <c r="O508" s="805"/>
      <c r="P508" s="808"/>
      <c r="Q508" s="811"/>
      <c r="R508" s="805"/>
      <c r="S508" s="629" t="s">
        <v>158</v>
      </c>
      <c r="T508" s="722">
        <v>43866</v>
      </c>
      <c r="U508" s="889"/>
      <c r="V508" s="890"/>
      <c r="W508" s="787"/>
      <c r="X508" s="788"/>
      <c r="Y508" s="787"/>
      <c r="Z508" s="788"/>
      <c r="AA508" s="787"/>
      <c r="AB508" s="788"/>
      <c r="AC508" s="787"/>
      <c r="AD508" s="788"/>
      <c r="AE508" s="787"/>
      <c r="AF508" s="788"/>
      <c r="AG508" s="787"/>
      <c r="AH508" s="788"/>
      <c r="AI508" s="818"/>
      <c r="AJ508" s="819"/>
      <c r="AK508" s="925"/>
      <c r="AL508" s="925"/>
      <c r="AM508" s="925"/>
      <c r="AN508" s="925"/>
      <c r="AO508" s="925"/>
      <c r="AP508" s="793"/>
      <c r="AQ508" s="724"/>
    </row>
    <row r="509" spans="2:43" s="597" customFormat="1" ht="12.75" customHeight="1" thickTop="1" x14ac:dyDescent="0.2">
      <c r="B509" s="598" t="s">
        <v>709</v>
      </c>
      <c r="C509" s="599" t="s">
        <v>1086</v>
      </c>
      <c r="D509" s="639" t="s">
        <v>705</v>
      </c>
      <c r="E509" s="640" t="s">
        <v>1050</v>
      </c>
      <c r="F509" s="641">
        <v>43983</v>
      </c>
      <c r="G509" s="641">
        <v>44037</v>
      </c>
      <c r="H509" s="603">
        <v>2018</v>
      </c>
      <c r="I509" s="604" t="s">
        <v>1123</v>
      </c>
      <c r="J509" s="604" t="s">
        <v>160</v>
      </c>
      <c r="K509" s="604" t="s">
        <v>1068</v>
      </c>
      <c r="L509" s="794" t="s">
        <v>1087</v>
      </c>
      <c r="M509" s="795"/>
      <c r="N509" s="800" t="s">
        <v>1080</v>
      </c>
      <c r="O509" s="803" t="s">
        <v>282</v>
      </c>
      <c r="P509" s="806"/>
      <c r="Q509" s="809" t="s">
        <v>231</v>
      </c>
      <c r="R509" s="803" t="s">
        <v>193</v>
      </c>
      <c r="S509" s="605" t="s">
        <v>184</v>
      </c>
      <c r="T509" s="712">
        <v>500000</v>
      </c>
      <c r="U509" s="657" t="s">
        <v>183</v>
      </c>
      <c r="V509" s="729">
        <f>T514+T512</f>
        <v>44033</v>
      </c>
      <c r="W509" s="605" t="s">
        <v>182</v>
      </c>
      <c r="X509" s="608">
        <f>T509</f>
        <v>500000</v>
      </c>
      <c r="Y509" s="605" t="s">
        <v>181</v>
      </c>
      <c r="Z509" s="609">
        <v>1</v>
      </c>
      <c r="AA509" s="605" t="s">
        <v>181</v>
      </c>
      <c r="AB509" s="609">
        <v>1</v>
      </c>
      <c r="AC509" s="605" t="s">
        <v>181</v>
      </c>
      <c r="AD509" s="609">
        <v>1</v>
      </c>
      <c r="AE509" s="605" t="s">
        <v>181</v>
      </c>
      <c r="AF509" s="609">
        <v>1</v>
      </c>
      <c r="AG509" s="605" t="s">
        <v>181</v>
      </c>
      <c r="AH509" s="609">
        <v>1</v>
      </c>
      <c r="AI509" s="605" t="s">
        <v>180</v>
      </c>
      <c r="AJ509" s="610">
        <v>8</v>
      </c>
      <c r="AK509" s="923" t="s">
        <v>1083</v>
      </c>
      <c r="AL509" s="923" t="s">
        <v>1083</v>
      </c>
      <c r="AM509" s="923" t="s">
        <v>1082</v>
      </c>
      <c r="AN509" s="923" t="s">
        <v>4</v>
      </c>
      <c r="AO509" s="923" t="s">
        <v>4</v>
      </c>
      <c r="AP509" s="791" t="s">
        <v>2143</v>
      </c>
      <c r="AQ509" s="724"/>
    </row>
    <row r="510" spans="2:43" s="597" customFormat="1" ht="15" customHeight="1" x14ac:dyDescent="0.2">
      <c r="B510" s="611" t="s">
        <v>709</v>
      </c>
      <c r="C510" s="612" t="s">
        <v>1086</v>
      </c>
      <c r="D510" s="636" t="s">
        <v>705</v>
      </c>
      <c r="E510" s="600" t="s">
        <v>1050</v>
      </c>
      <c r="F510" s="613">
        <v>43983</v>
      </c>
      <c r="G510" s="613">
        <v>44037</v>
      </c>
      <c r="H510" s="603">
        <v>2018</v>
      </c>
      <c r="I510" s="604" t="s">
        <v>1123</v>
      </c>
      <c r="J510" s="604" t="s">
        <v>160</v>
      </c>
      <c r="K510" s="614" t="s">
        <v>1068</v>
      </c>
      <c r="L510" s="796"/>
      <c r="M510" s="797"/>
      <c r="N510" s="801"/>
      <c r="O510" s="804"/>
      <c r="P510" s="807"/>
      <c r="Q510" s="810"/>
      <c r="R510" s="804"/>
      <c r="S510" s="615" t="s">
        <v>179</v>
      </c>
      <c r="T510" s="715" t="s">
        <v>1065</v>
      </c>
      <c r="U510" s="659" t="s">
        <v>177</v>
      </c>
      <c r="V510" s="685">
        <f>V509+V512</f>
        <v>44033</v>
      </c>
      <c r="W510" s="615" t="s">
        <v>176</v>
      </c>
      <c r="X510" s="618">
        <f>X509</f>
        <v>500000</v>
      </c>
      <c r="Y510" s="615" t="s">
        <v>175</v>
      </c>
      <c r="Z510" s="619"/>
      <c r="AA510" s="615" t="s">
        <v>175</v>
      </c>
      <c r="AB510" s="619"/>
      <c r="AC510" s="615" t="s">
        <v>175</v>
      </c>
      <c r="AD510" s="619"/>
      <c r="AE510" s="615" t="s">
        <v>175</v>
      </c>
      <c r="AF510" s="619"/>
      <c r="AG510" s="615" t="s">
        <v>175</v>
      </c>
      <c r="AH510" s="619"/>
      <c r="AI510" s="615" t="s">
        <v>174</v>
      </c>
      <c r="AJ510" s="620">
        <f>AJ509*15</f>
        <v>120</v>
      </c>
      <c r="AK510" s="924"/>
      <c r="AL510" s="924"/>
      <c r="AM510" s="924"/>
      <c r="AN510" s="924"/>
      <c r="AO510" s="924"/>
      <c r="AP510" s="792"/>
      <c r="AQ510" s="724"/>
    </row>
    <row r="511" spans="2:43" s="597" customFormat="1" x14ac:dyDescent="0.2">
      <c r="B511" s="611" t="s">
        <v>709</v>
      </c>
      <c r="C511" s="612" t="s">
        <v>1086</v>
      </c>
      <c r="D511" s="636" t="s">
        <v>705</v>
      </c>
      <c r="E511" s="600" t="s">
        <v>1050</v>
      </c>
      <c r="F511" s="613">
        <v>43983</v>
      </c>
      <c r="G511" s="613">
        <v>44037</v>
      </c>
      <c r="H511" s="603">
        <v>2018</v>
      </c>
      <c r="I511" s="604" t="s">
        <v>1123</v>
      </c>
      <c r="J511" s="604" t="s">
        <v>160</v>
      </c>
      <c r="K511" s="614" t="s">
        <v>1068</v>
      </c>
      <c r="L511" s="796"/>
      <c r="M511" s="797"/>
      <c r="N511" s="801"/>
      <c r="O511" s="804"/>
      <c r="P511" s="807"/>
      <c r="Q511" s="810"/>
      <c r="R511" s="804"/>
      <c r="S511" s="615" t="s">
        <v>173</v>
      </c>
      <c r="T511" s="717" t="s">
        <v>192</v>
      </c>
      <c r="U511" s="659" t="s">
        <v>171</v>
      </c>
      <c r="V511" s="684"/>
      <c r="W511" s="615" t="s">
        <v>170</v>
      </c>
      <c r="X511" s="618"/>
      <c r="Y511" s="615" t="s">
        <v>169</v>
      </c>
      <c r="Z511" s="619">
        <v>1</v>
      </c>
      <c r="AA511" s="615" t="s">
        <v>169</v>
      </c>
      <c r="AB511" s="619">
        <v>1</v>
      </c>
      <c r="AC511" s="615" t="s">
        <v>169</v>
      </c>
      <c r="AD511" s="619">
        <v>1</v>
      </c>
      <c r="AE511" s="615" t="s">
        <v>169</v>
      </c>
      <c r="AF511" s="619">
        <v>1</v>
      </c>
      <c r="AG511" s="615" t="s">
        <v>169</v>
      </c>
      <c r="AH511" s="619">
        <v>1</v>
      </c>
      <c r="AI511" s="816"/>
      <c r="AJ511" s="817"/>
      <c r="AK511" s="924"/>
      <c r="AL511" s="924"/>
      <c r="AM511" s="924"/>
      <c r="AN511" s="924"/>
      <c r="AO511" s="924"/>
      <c r="AP511" s="792"/>
      <c r="AQ511" s="724"/>
    </row>
    <row r="512" spans="2:43" s="597" customFormat="1" ht="15" customHeight="1" x14ac:dyDescent="0.2">
      <c r="B512" s="611" t="s">
        <v>709</v>
      </c>
      <c r="C512" s="612" t="s">
        <v>1086</v>
      </c>
      <c r="D512" s="636" t="s">
        <v>705</v>
      </c>
      <c r="E512" s="600" t="s">
        <v>1050</v>
      </c>
      <c r="F512" s="613">
        <v>43983</v>
      </c>
      <c r="G512" s="613">
        <v>44037</v>
      </c>
      <c r="H512" s="603">
        <v>2018</v>
      </c>
      <c r="I512" s="604" t="s">
        <v>1123</v>
      </c>
      <c r="J512" s="604" t="s">
        <v>160</v>
      </c>
      <c r="K512" s="614" t="s">
        <v>1068</v>
      </c>
      <c r="L512" s="796"/>
      <c r="M512" s="797"/>
      <c r="N512" s="801"/>
      <c r="O512" s="804"/>
      <c r="P512" s="807"/>
      <c r="Q512" s="810"/>
      <c r="R512" s="804"/>
      <c r="S512" s="615" t="s">
        <v>168</v>
      </c>
      <c r="T512" s="684">
        <v>50</v>
      </c>
      <c r="U512" s="659" t="s">
        <v>167</v>
      </c>
      <c r="V512" s="684"/>
      <c r="W512" s="785"/>
      <c r="X512" s="786"/>
      <c r="Y512" s="615" t="s">
        <v>166</v>
      </c>
      <c r="Z512" s="619">
        <f>IF(Z510="",Z511-Z509,Z511-Z510)</f>
        <v>0</v>
      </c>
      <c r="AA512" s="615" t="s">
        <v>166</v>
      </c>
      <c r="AB512" s="619">
        <f>IF(AB510="",AB511-AB509,AB511-AB510)</f>
        <v>0</v>
      </c>
      <c r="AC512" s="615" t="s">
        <v>166</v>
      </c>
      <c r="AD512" s="619">
        <f>IF(AD510="",AD511-AD509,AD511-AD510)</f>
        <v>0</v>
      </c>
      <c r="AE512" s="615" t="s">
        <v>166</v>
      </c>
      <c r="AF512" s="619">
        <f>IF(AF510="",AF511-AF509,AF511-AF510)</f>
        <v>0</v>
      </c>
      <c r="AG512" s="615" t="s">
        <v>166</v>
      </c>
      <c r="AH512" s="619">
        <f>IF(AH510="",AH511-AH509,AH511-AH510)</f>
        <v>0</v>
      </c>
      <c r="AI512" s="816"/>
      <c r="AJ512" s="817"/>
      <c r="AK512" s="924"/>
      <c r="AL512" s="924"/>
      <c r="AM512" s="924"/>
      <c r="AN512" s="924"/>
      <c r="AO512" s="924"/>
      <c r="AP512" s="792"/>
      <c r="AQ512" s="724"/>
    </row>
    <row r="513" spans="1:43" s="597" customFormat="1" ht="15" customHeight="1" x14ac:dyDescent="0.2">
      <c r="B513" s="611" t="s">
        <v>709</v>
      </c>
      <c r="C513" s="612" t="s">
        <v>1086</v>
      </c>
      <c r="D513" s="636" t="s">
        <v>705</v>
      </c>
      <c r="E513" s="600" t="s">
        <v>1050</v>
      </c>
      <c r="F513" s="613">
        <v>43983</v>
      </c>
      <c r="G513" s="613">
        <v>44037</v>
      </c>
      <c r="H513" s="603">
        <v>2018</v>
      </c>
      <c r="I513" s="604" t="s">
        <v>1123</v>
      </c>
      <c r="J513" s="604" t="s">
        <v>160</v>
      </c>
      <c r="K513" s="614" t="s">
        <v>1068</v>
      </c>
      <c r="L513" s="796"/>
      <c r="M513" s="797"/>
      <c r="N513" s="801"/>
      <c r="O513" s="804"/>
      <c r="P513" s="807"/>
      <c r="Q513" s="810"/>
      <c r="R513" s="804"/>
      <c r="S513" s="615" t="s">
        <v>165</v>
      </c>
      <c r="T513" s="685"/>
      <c r="U513" s="659" t="s">
        <v>164</v>
      </c>
      <c r="V513" s="685">
        <v>44037</v>
      </c>
      <c r="W513" s="785"/>
      <c r="X513" s="786"/>
      <c r="Y513" s="785"/>
      <c r="Z513" s="786"/>
      <c r="AA513" s="785"/>
      <c r="AB513" s="786"/>
      <c r="AC513" s="785"/>
      <c r="AD513" s="786"/>
      <c r="AE513" s="785"/>
      <c r="AF513" s="786"/>
      <c r="AG513" s="785"/>
      <c r="AH513" s="786"/>
      <c r="AI513" s="816"/>
      <c r="AJ513" s="817"/>
      <c r="AK513" s="924"/>
      <c r="AL513" s="924"/>
      <c r="AM513" s="924"/>
      <c r="AN513" s="924"/>
      <c r="AO513" s="924"/>
      <c r="AP513" s="792"/>
      <c r="AQ513" s="724"/>
    </row>
    <row r="514" spans="1:43" s="597" customFormat="1" ht="15" customHeight="1" thickBot="1" x14ac:dyDescent="0.25">
      <c r="B514" s="623" t="s">
        <v>709</v>
      </c>
      <c r="C514" s="624" t="s">
        <v>1086</v>
      </c>
      <c r="D514" s="637" t="s">
        <v>705</v>
      </c>
      <c r="E514" s="625" t="s">
        <v>1050</v>
      </c>
      <c r="F514" s="643">
        <v>43983</v>
      </c>
      <c r="G514" s="626">
        <v>44037</v>
      </c>
      <c r="H514" s="624">
        <v>2018</v>
      </c>
      <c r="I514" s="627" t="s">
        <v>1123</v>
      </c>
      <c r="J514" s="627" t="s">
        <v>160</v>
      </c>
      <c r="K514" s="628" t="s">
        <v>1068</v>
      </c>
      <c r="L514" s="798"/>
      <c r="M514" s="799"/>
      <c r="N514" s="802"/>
      <c r="O514" s="805"/>
      <c r="P514" s="808"/>
      <c r="Q514" s="811"/>
      <c r="R514" s="805"/>
      <c r="S514" s="629" t="s">
        <v>158</v>
      </c>
      <c r="T514" s="722">
        <v>43983</v>
      </c>
      <c r="U514" s="889"/>
      <c r="V514" s="890"/>
      <c r="W514" s="787"/>
      <c r="X514" s="788"/>
      <c r="Y514" s="787"/>
      <c r="Z514" s="788"/>
      <c r="AA514" s="787"/>
      <c r="AB514" s="788"/>
      <c r="AC514" s="787"/>
      <c r="AD514" s="788"/>
      <c r="AE514" s="787"/>
      <c r="AF514" s="788"/>
      <c r="AG514" s="787"/>
      <c r="AH514" s="788"/>
      <c r="AI514" s="818"/>
      <c r="AJ514" s="819"/>
      <c r="AK514" s="925"/>
      <c r="AL514" s="925"/>
      <c r="AM514" s="925"/>
      <c r="AN514" s="925"/>
      <c r="AO514" s="925"/>
      <c r="AP514" s="793"/>
      <c r="AQ514" s="724"/>
    </row>
    <row r="515" spans="1:43" ht="12.75" hidden="1" customHeight="1" thickTop="1" x14ac:dyDescent="0.25">
      <c r="B515" s="445" t="s">
        <v>723</v>
      </c>
      <c r="C515" s="444" t="s">
        <v>722</v>
      </c>
      <c r="D515" s="443" t="s">
        <v>705</v>
      </c>
      <c r="E515" s="442" t="s">
        <v>10</v>
      </c>
      <c r="F515" s="440">
        <v>43920</v>
      </c>
      <c r="G515" s="440"/>
      <c r="H515" s="507">
        <v>2018</v>
      </c>
      <c r="I515" s="439"/>
      <c r="J515" s="439" t="s">
        <v>160</v>
      </c>
      <c r="K515" s="439" t="s">
        <v>1067</v>
      </c>
      <c r="L515" s="822" t="s">
        <v>1071</v>
      </c>
      <c r="M515" s="823"/>
      <c r="N515" s="791" t="s">
        <v>1070</v>
      </c>
      <c r="O515" s="828" t="s">
        <v>228</v>
      </c>
      <c r="P515" s="831"/>
      <c r="Q515" s="834"/>
      <c r="R515" s="828" t="s">
        <v>185</v>
      </c>
      <c r="S515" s="434" t="s">
        <v>184</v>
      </c>
      <c r="T515" s="438">
        <v>147262698.81</v>
      </c>
      <c r="U515" s="434" t="s">
        <v>183</v>
      </c>
      <c r="V515" s="485">
        <f>T520+T518</f>
        <v>44290</v>
      </c>
      <c r="W515" s="434" t="s">
        <v>182</v>
      </c>
      <c r="X515" s="436">
        <f>T515</f>
        <v>147262698.81</v>
      </c>
      <c r="Y515" s="434" t="s">
        <v>181</v>
      </c>
      <c r="Z515" s="435">
        <v>5.7799999999999997E-2</v>
      </c>
      <c r="AA515" s="434" t="s">
        <v>181</v>
      </c>
      <c r="AB515" s="435">
        <v>5.7799999999999997E-2</v>
      </c>
      <c r="AC515" s="499" t="s">
        <v>181</v>
      </c>
      <c r="AD515" s="498">
        <v>0.14979000000000001</v>
      </c>
      <c r="AE515" s="480" t="s">
        <v>181</v>
      </c>
      <c r="AF515" s="479">
        <v>0.14979000000000001</v>
      </c>
      <c r="AG515" s="434" t="s">
        <v>181</v>
      </c>
      <c r="AH515" s="435">
        <v>0.58299999999999996</v>
      </c>
      <c r="AI515" s="434" t="s">
        <v>180</v>
      </c>
      <c r="AJ515" s="433">
        <v>34</v>
      </c>
      <c r="AK515" s="923" t="s">
        <v>1083</v>
      </c>
      <c r="AL515" s="923" t="s">
        <v>1083</v>
      </c>
      <c r="AM515" s="923" t="s">
        <v>1082</v>
      </c>
      <c r="AN515" s="923" t="s">
        <v>4</v>
      </c>
      <c r="AO515" s="923" t="s">
        <v>4</v>
      </c>
      <c r="AP515" s="791" t="s">
        <v>322</v>
      </c>
    </row>
    <row r="516" spans="1:43" ht="15" hidden="1" customHeight="1" x14ac:dyDescent="0.25">
      <c r="B516" s="425" t="s">
        <v>723</v>
      </c>
      <c r="C516" s="424" t="s">
        <v>722</v>
      </c>
      <c r="D516" s="423" t="s">
        <v>705</v>
      </c>
      <c r="E516" s="422" t="s">
        <v>10</v>
      </c>
      <c r="F516" s="420">
        <v>43920</v>
      </c>
      <c r="G516" s="420"/>
      <c r="H516" s="507">
        <v>2018</v>
      </c>
      <c r="I516" s="439"/>
      <c r="J516" s="439" t="s">
        <v>160</v>
      </c>
      <c r="K516" s="439" t="s">
        <v>1067</v>
      </c>
      <c r="L516" s="824"/>
      <c r="M516" s="825"/>
      <c r="N516" s="792"/>
      <c r="O516" s="829"/>
      <c r="P516" s="832"/>
      <c r="Q516" s="835"/>
      <c r="R516" s="829"/>
      <c r="S516" s="416" t="s">
        <v>179</v>
      </c>
      <c r="T516" s="432" t="s">
        <v>1069</v>
      </c>
      <c r="U516" s="416" t="s">
        <v>177</v>
      </c>
      <c r="V516" s="415">
        <f>V515+V517</f>
        <v>44317</v>
      </c>
      <c r="W516" s="416" t="s">
        <v>176</v>
      </c>
      <c r="X516" s="428">
        <f>X515</f>
        <v>147262698.81</v>
      </c>
      <c r="Y516" s="416" t="s">
        <v>175</v>
      </c>
      <c r="Z516" s="426">
        <v>3.15E-2</v>
      </c>
      <c r="AA516" s="416" t="s">
        <v>175</v>
      </c>
      <c r="AB516" s="426">
        <v>4.7765000000000002E-2</v>
      </c>
      <c r="AC516" s="497" t="s">
        <v>175</v>
      </c>
      <c r="AD516" s="496">
        <v>7.3870000000000005E-2</v>
      </c>
      <c r="AE516" s="478" t="s">
        <v>175</v>
      </c>
      <c r="AF516" s="477">
        <v>7.3870000000000005E-2</v>
      </c>
      <c r="AG516" s="416" t="s">
        <v>175</v>
      </c>
      <c r="AH516" s="426">
        <v>0.38890000000000002</v>
      </c>
      <c r="AI516" s="416" t="s">
        <v>174</v>
      </c>
      <c r="AJ516" s="430">
        <f>+AJ515*26</f>
        <v>884</v>
      </c>
      <c r="AK516" s="924"/>
      <c r="AL516" s="924"/>
      <c r="AM516" s="924"/>
      <c r="AN516" s="924"/>
      <c r="AO516" s="924"/>
      <c r="AP516" s="792"/>
    </row>
    <row r="517" spans="1:43" ht="14.25" hidden="1" thickTop="1" thickBot="1" x14ac:dyDescent="0.25">
      <c r="B517" s="425" t="s">
        <v>723</v>
      </c>
      <c r="C517" s="424" t="s">
        <v>722</v>
      </c>
      <c r="D517" s="423" t="s">
        <v>705</v>
      </c>
      <c r="E517" s="422" t="s">
        <v>10</v>
      </c>
      <c r="F517" s="420">
        <v>43920</v>
      </c>
      <c r="G517" s="420"/>
      <c r="H517" s="507">
        <v>2018</v>
      </c>
      <c r="I517" s="439"/>
      <c r="J517" s="439" t="s">
        <v>160</v>
      </c>
      <c r="K517" s="439" t="s">
        <v>1067</v>
      </c>
      <c r="L517" s="824"/>
      <c r="M517" s="825"/>
      <c r="N517" s="792"/>
      <c r="O517" s="829"/>
      <c r="P517" s="832"/>
      <c r="Q517" s="835"/>
      <c r="R517" s="829"/>
      <c r="S517" s="416" t="s">
        <v>173</v>
      </c>
      <c r="T517" s="429" t="s">
        <v>413</v>
      </c>
      <c r="U517" s="416" t="s">
        <v>171</v>
      </c>
      <c r="V517" s="427">
        <v>27</v>
      </c>
      <c r="W517" s="416" t="s">
        <v>170</v>
      </c>
      <c r="X517" s="428"/>
      <c r="Y517" s="416" t="s">
        <v>169</v>
      </c>
      <c r="Z517" s="426">
        <v>5.28E-2</v>
      </c>
      <c r="AA517" s="416" t="s">
        <v>169</v>
      </c>
      <c r="AB517" s="426">
        <v>7.3702000000000004E-2</v>
      </c>
      <c r="AC517" s="497" t="s">
        <v>169</v>
      </c>
      <c r="AD517" s="496">
        <v>8.9709999999999998E-2</v>
      </c>
      <c r="AE517" s="478" t="s">
        <v>169</v>
      </c>
      <c r="AF517" s="477">
        <v>8.9709999999999998E-2</v>
      </c>
      <c r="AG517" s="416" t="s">
        <v>169</v>
      </c>
      <c r="AH517" s="426">
        <v>0.2656</v>
      </c>
      <c r="AI517" s="816"/>
      <c r="AJ517" s="817"/>
      <c r="AK517" s="924"/>
      <c r="AL517" s="924"/>
      <c r="AM517" s="924"/>
      <c r="AN517" s="924"/>
      <c r="AO517" s="924"/>
      <c r="AP517" s="792"/>
    </row>
    <row r="518" spans="1:43" ht="15" hidden="1" customHeight="1" x14ac:dyDescent="0.25">
      <c r="B518" s="425" t="s">
        <v>723</v>
      </c>
      <c r="C518" s="424" t="s">
        <v>722</v>
      </c>
      <c r="D518" s="423" t="s">
        <v>705</v>
      </c>
      <c r="E518" s="422" t="s">
        <v>10</v>
      </c>
      <c r="F518" s="420">
        <v>43920</v>
      </c>
      <c r="G518" s="420"/>
      <c r="H518" s="507">
        <v>2018</v>
      </c>
      <c r="I518" s="439"/>
      <c r="J518" s="439" t="s">
        <v>160</v>
      </c>
      <c r="K518" s="439" t="s">
        <v>1067</v>
      </c>
      <c r="L518" s="824"/>
      <c r="M518" s="825"/>
      <c r="N518" s="792"/>
      <c r="O518" s="829"/>
      <c r="P518" s="832"/>
      <c r="Q518" s="835"/>
      <c r="R518" s="829"/>
      <c r="S518" s="416" t="s">
        <v>168</v>
      </c>
      <c r="T518" s="427">
        <v>370</v>
      </c>
      <c r="U518" s="416" t="s">
        <v>167</v>
      </c>
      <c r="V518" s="427"/>
      <c r="W518" s="816"/>
      <c r="X518" s="817"/>
      <c r="Y518" s="416" t="s">
        <v>166</v>
      </c>
      <c r="Z518" s="426">
        <f>IF(Z516="",Z517-Z515,Z517-Z516)</f>
        <v>2.1299999999999999E-2</v>
      </c>
      <c r="AA518" s="416" t="s">
        <v>594</v>
      </c>
      <c r="AB518" s="426">
        <f>IF(AB516="",AB517-AB515,AB517-AB516)</f>
        <v>2.5937000000000002E-2</v>
      </c>
      <c r="AC518" s="497" t="s">
        <v>594</v>
      </c>
      <c r="AD518" s="496">
        <f>IF(AD516="",AD517-AD515,AD517-AD516)</f>
        <v>1.5839999999999993E-2</v>
      </c>
      <c r="AE518" s="478" t="s">
        <v>594</v>
      </c>
      <c r="AF518" s="477">
        <f>IF(AF516="",AF517-AF515,AF517-AF516)</f>
        <v>1.5839999999999993E-2</v>
      </c>
      <c r="AG518" s="416" t="s">
        <v>166</v>
      </c>
      <c r="AH518" s="426">
        <f>IF(AH516="",AH517-AH515,AH517-AH516)</f>
        <v>-0.12330000000000002</v>
      </c>
      <c r="AI518" s="816"/>
      <c r="AJ518" s="817"/>
      <c r="AK518" s="924"/>
      <c r="AL518" s="924"/>
      <c r="AM518" s="924"/>
      <c r="AN518" s="924"/>
      <c r="AO518" s="924"/>
      <c r="AP518" s="792"/>
    </row>
    <row r="519" spans="1:43" ht="15" hidden="1" customHeight="1" x14ac:dyDescent="0.25">
      <c r="B519" s="425" t="s">
        <v>723</v>
      </c>
      <c r="C519" s="424" t="s">
        <v>722</v>
      </c>
      <c r="D519" s="423" t="s">
        <v>705</v>
      </c>
      <c r="E519" s="422" t="s">
        <v>10</v>
      </c>
      <c r="F519" s="420">
        <v>43920</v>
      </c>
      <c r="G519" s="420"/>
      <c r="H519" s="507">
        <v>2018</v>
      </c>
      <c r="I519" s="439"/>
      <c r="J519" s="439" t="s">
        <v>160</v>
      </c>
      <c r="K519" s="439" t="s">
        <v>1067</v>
      </c>
      <c r="L519" s="824"/>
      <c r="M519" s="825"/>
      <c r="N519" s="792"/>
      <c r="O519" s="829"/>
      <c r="P519" s="832"/>
      <c r="Q519" s="835"/>
      <c r="R519" s="829"/>
      <c r="S519" s="416" t="s">
        <v>165</v>
      </c>
      <c r="T519" s="415"/>
      <c r="U519" s="416" t="s">
        <v>164</v>
      </c>
      <c r="V519" s="415"/>
      <c r="W519" s="816"/>
      <c r="X519" s="817"/>
      <c r="Y519" s="816"/>
      <c r="Z519" s="817"/>
      <c r="AA519" s="816"/>
      <c r="AB519" s="817"/>
      <c r="AC519" s="869"/>
      <c r="AD519" s="870"/>
      <c r="AE519" s="857"/>
      <c r="AF519" s="858"/>
      <c r="AG519" s="816"/>
      <c r="AH519" s="817"/>
      <c r="AI519" s="816"/>
      <c r="AJ519" s="817"/>
      <c r="AK519" s="924"/>
      <c r="AL519" s="924"/>
      <c r="AM519" s="924"/>
      <c r="AN519" s="924"/>
      <c r="AO519" s="924"/>
      <c r="AP519" s="792"/>
    </row>
    <row r="520" spans="1:43" ht="15" hidden="1" customHeight="1" thickBot="1" x14ac:dyDescent="0.25">
      <c r="B520" s="414" t="s">
        <v>723</v>
      </c>
      <c r="C520" s="413" t="s">
        <v>722</v>
      </c>
      <c r="D520" s="412" t="s">
        <v>705</v>
      </c>
      <c r="E520" s="519" t="s">
        <v>10</v>
      </c>
      <c r="F520" s="409">
        <v>43920</v>
      </c>
      <c r="G520" s="409"/>
      <c r="H520" s="408">
        <v>2018</v>
      </c>
      <c r="I520" s="407"/>
      <c r="J520" s="407" t="s">
        <v>160</v>
      </c>
      <c r="K520" s="495" t="s">
        <v>1067</v>
      </c>
      <c r="L520" s="826"/>
      <c r="M520" s="827"/>
      <c r="N520" s="793"/>
      <c r="O520" s="830"/>
      <c r="P520" s="833"/>
      <c r="Q520" s="836"/>
      <c r="R520" s="830"/>
      <c r="S520" s="406" t="s">
        <v>158</v>
      </c>
      <c r="T520" s="451">
        <v>43920</v>
      </c>
      <c r="U520" s="820"/>
      <c r="V520" s="821"/>
      <c r="W520" s="818"/>
      <c r="X520" s="819"/>
      <c r="Y520" s="818"/>
      <c r="Z520" s="819"/>
      <c r="AA520" s="818"/>
      <c r="AB520" s="819"/>
      <c r="AC520" s="871"/>
      <c r="AD520" s="872"/>
      <c r="AE520" s="859"/>
      <c r="AF520" s="860"/>
      <c r="AG520" s="818"/>
      <c r="AH520" s="819"/>
      <c r="AI520" s="818"/>
      <c r="AJ520" s="819"/>
      <c r="AK520" s="925"/>
      <c r="AL520" s="925"/>
      <c r="AM520" s="925"/>
      <c r="AN520" s="925"/>
      <c r="AO520" s="925"/>
      <c r="AP520" s="793"/>
    </row>
    <row r="521" spans="1:43" ht="12.75" customHeight="1" thickTop="1" x14ac:dyDescent="0.2">
      <c r="B521" s="445" t="s">
        <v>310</v>
      </c>
      <c r="C521" s="444" t="s">
        <v>752</v>
      </c>
      <c r="D521" s="443" t="s">
        <v>705</v>
      </c>
      <c r="E521" s="442" t="s">
        <v>50</v>
      </c>
      <c r="F521" s="440">
        <v>43724</v>
      </c>
      <c r="G521" s="440">
        <v>43890</v>
      </c>
      <c r="H521" s="419">
        <v>2018</v>
      </c>
      <c r="I521" s="418" t="s">
        <v>1934</v>
      </c>
      <c r="J521" s="418" t="s">
        <v>225</v>
      </c>
      <c r="K521" s="508" t="s">
        <v>751</v>
      </c>
      <c r="L521" s="822" t="s">
        <v>1890</v>
      </c>
      <c r="M521" s="823"/>
      <c r="N521" s="791" t="s">
        <v>2022</v>
      </c>
      <c r="O521" s="828" t="s">
        <v>219</v>
      </c>
      <c r="P521" s="831"/>
      <c r="Q521" s="834" t="s">
        <v>218</v>
      </c>
      <c r="R521" s="828" t="s">
        <v>193</v>
      </c>
      <c r="S521" s="434" t="s">
        <v>184</v>
      </c>
      <c r="T521" s="438">
        <v>1500000</v>
      </c>
      <c r="U521" s="434" t="s">
        <v>183</v>
      </c>
      <c r="V521" s="437">
        <f>T526+T524-0.001</f>
        <v>43890.999000000003</v>
      </c>
      <c r="W521" s="434" t="s">
        <v>182</v>
      </c>
      <c r="X521" s="436">
        <f>T521</f>
        <v>1500000</v>
      </c>
      <c r="Y521" s="434" t="s">
        <v>181</v>
      </c>
      <c r="Z521" s="435"/>
      <c r="AA521" s="434" t="s">
        <v>181</v>
      </c>
      <c r="AB521" s="435"/>
      <c r="AC521" s="434" t="s">
        <v>181</v>
      </c>
      <c r="AD521" s="435"/>
      <c r="AE521" s="434" t="s">
        <v>181</v>
      </c>
      <c r="AF521" s="435">
        <v>1</v>
      </c>
      <c r="AG521" s="434" t="s">
        <v>181</v>
      </c>
      <c r="AH521" s="435">
        <v>1</v>
      </c>
      <c r="AI521" s="434" t="s">
        <v>180</v>
      </c>
      <c r="AJ521" s="433"/>
      <c r="AK521" s="791" t="s">
        <v>984</v>
      </c>
      <c r="AL521" s="791" t="s">
        <v>984</v>
      </c>
      <c r="AM521" s="791" t="s">
        <v>984</v>
      </c>
      <c r="AN521" s="791" t="s">
        <v>1954</v>
      </c>
      <c r="AO521" s="791" t="s">
        <v>1954</v>
      </c>
      <c r="AP521" s="791" t="s">
        <v>2143</v>
      </c>
    </row>
    <row r="522" spans="1:43" ht="15" customHeight="1" x14ac:dyDescent="0.2">
      <c r="B522" s="425" t="s">
        <v>310</v>
      </c>
      <c r="C522" s="424" t="s">
        <v>752</v>
      </c>
      <c r="D522" s="423" t="s">
        <v>705</v>
      </c>
      <c r="E522" s="422" t="s">
        <v>50</v>
      </c>
      <c r="F522" s="420">
        <v>43724</v>
      </c>
      <c r="G522" s="420">
        <v>43890</v>
      </c>
      <c r="H522" s="419">
        <v>2018</v>
      </c>
      <c r="I522" s="418" t="s">
        <v>1934</v>
      </c>
      <c r="J522" s="418" t="s">
        <v>225</v>
      </c>
      <c r="K522" s="570" t="s">
        <v>751</v>
      </c>
      <c r="L522" s="824"/>
      <c r="M522" s="825"/>
      <c r="N522" s="792"/>
      <c r="O522" s="829"/>
      <c r="P522" s="832"/>
      <c r="Q522" s="835"/>
      <c r="R522" s="829"/>
      <c r="S522" s="416" t="s">
        <v>179</v>
      </c>
      <c r="T522" s="432"/>
      <c r="U522" s="416" t="s">
        <v>177</v>
      </c>
      <c r="V522" s="415"/>
      <c r="W522" s="416" t="s">
        <v>176</v>
      </c>
      <c r="X522" s="428">
        <f>X521</f>
        <v>1500000</v>
      </c>
      <c r="Y522" s="416" t="s">
        <v>175</v>
      </c>
      <c r="Z522" s="426"/>
      <c r="AA522" s="416" t="s">
        <v>175</v>
      </c>
      <c r="AB522" s="426"/>
      <c r="AC522" s="416" t="s">
        <v>175</v>
      </c>
      <c r="AD522" s="426"/>
      <c r="AE522" s="416" t="s">
        <v>175</v>
      </c>
      <c r="AF522" s="426"/>
      <c r="AG522" s="416" t="s">
        <v>175</v>
      </c>
      <c r="AH522" s="426"/>
      <c r="AI522" s="416" t="s">
        <v>174</v>
      </c>
      <c r="AJ522" s="430"/>
      <c r="AK522" s="792"/>
      <c r="AL522" s="792"/>
      <c r="AM522" s="792"/>
      <c r="AN522" s="792"/>
      <c r="AO522" s="792"/>
      <c r="AP522" s="792"/>
    </row>
    <row r="523" spans="1:43" x14ac:dyDescent="0.2">
      <c r="B523" s="425" t="s">
        <v>310</v>
      </c>
      <c r="C523" s="424" t="s">
        <v>752</v>
      </c>
      <c r="D523" s="423" t="s">
        <v>705</v>
      </c>
      <c r="E523" s="422" t="s">
        <v>50</v>
      </c>
      <c r="F523" s="420">
        <v>43724</v>
      </c>
      <c r="G523" s="420">
        <v>43890</v>
      </c>
      <c r="H523" s="419">
        <v>2018</v>
      </c>
      <c r="I523" s="418" t="s">
        <v>1934</v>
      </c>
      <c r="J523" s="418" t="s">
        <v>225</v>
      </c>
      <c r="K523" s="570" t="s">
        <v>751</v>
      </c>
      <c r="L523" s="824"/>
      <c r="M523" s="825"/>
      <c r="N523" s="792"/>
      <c r="O523" s="829"/>
      <c r="P523" s="832"/>
      <c r="Q523" s="835"/>
      <c r="R523" s="829"/>
      <c r="S523" s="416" t="s">
        <v>173</v>
      </c>
      <c r="T523" s="429" t="s">
        <v>192</v>
      </c>
      <c r="U523" s="416" t="s">
        <v>171</v>
      </c>
      <c r="V523" s="427"/>
      <c r="W523" s="416" t="s">
        <v>170</v>
      </c>
      <c r="X523" s="428"/>
      <c r="Y523" s="416" t="s">
        <v>169</v>
      </c>
      <c r="Z523" s="426"/>
      <c r="AA523" s="416" t="s">
        <v>169</v>
      </c>
      <c r="AB523" s="426"/>
      <c r="AC523" s="416" t="s">
        <v>169</v>
      </c>
      <c r="AD523" s="426"/>
      <c r="AE523" s="416" t="s">
        <v>169</v>
      </c>
      <c r="AF523" s="426">
        <v>1</v>
      </c>
      <c r="AG523" s="416" t="s">
        <v>169</v>
      </c>
      <c r="AH523" s="426">
        <v>1</v>
      </c>
      <c r="AI523" s="816"/>
      <c r="AJ523" s="817"/>
      <c r="AK523" s="792"/>
      <c r="AL523" s="792"/>
      <c r="AM523" s="792"/>
      <c r="AN523" s="792"/>
      <c r="AO523" s="792"/>
      <c r="AP523" s="792"/>
    </row>
    <row r="524" spans="1:43" ht="15" customHeight="1" x14ac:dyDescent="0.2">
      <c r="B524" s="425" t="s">
        <v>310</v>
      </c>
      <c r="C524" s="424" t="s">
        <v>752</v>
      </c>
      <c r="D524" s="423" t="s">
        <v>705</v>
      </c>
      <c r="E524" s="422" t="s">
        <v>50</v>
      </c>
      <c r="F524" s="420">
        <v>43724</v>
      </c>
      <c r="G524" s="420">
        <v>43890</v>
      </c>
      <c r="H524" s="419">
        <v>2018</v>
      </c>
      <c r="I524" s="418" t="s">
        <v>1934</v>
      </c>
      <c r="J524" s="418" t="s">
        <v>225</v>
      </c>
      <c r="K524" s="570" t="s">
        <v>751</v>
      </c>
      <c r="L524" s="824"/>
      <c r="M524" s="825"/>
      <c r="N524" s="792"/>
      <c r="O524" s="829"/>
      <c r="P524" s="832"/>
      <c r="Q524" s="835"/>
      <c r="R524" s="829"/>
      <c r="S524" s="416" t="s">
        <v>168</v>
      </c>
      <c r="T524" s="427">
        <v>167</v>
      </c>
      <c r="U524" s="416" t="s">
        <v>167</v>
      </c>
      <c r="V524" s="427"/>
      <c r="W524" s="816"/>
      <c r="X524" s="817"/>
      <c r="Y524" s="416" t="s">
        <v>166</v>
      </c>
      <c r="Z524" s="426">
        <f>IF(Z522="",Z523-Z521,Z523-Z522)</f>
        <v>0</v>
      </c>
      <c r="AA524" s="416" t="s">
        <v>166</v>
      </c>
      <c r="AB524" s="426">
        <f>IF(AB522="",AB523-AB521,AB523-AB522)</f>
        <v>0</v>
      </c>
      <c r="AC524" s="416" t="s">
        <v>166</v>
      </c>
      <c r="AD524" s="426">
        <f>IF(AD522="",AD523-AD521,AD523-AD522)</f>
        <v>0</v>
      </c>
      <c r="AE524" s="416" t="s">
        <v>166</v>
      </c>
      <c r="AF524" s="426">
        <f>IF(AF522="",AF523-AF521,AF523-AF522)</f>
        <v>0</v>
      </c>
      <c r="AG524" s="416" t="s">
        <v>166</v>
      </c>
      <c r="AH524" s="426">
        <f>IF(AH522="",AH523-AH521,AH523-AH522)</f>
        <v>0</v>
      </c>
      <c r="AI524" s="816"/>
      <c r="AJ524" s="817"/>
      <c r="AK524" s="792"/>
      <c r="AL524" s="792"/>
      <c r="AM524" s="792"/>
      <c r="AN524" s="792"/>
      <c r="AO524" s="792"/>
      <c r="AP524" s="792"/>
    </row>
    <row r="525" spans="1:43" ht="15" customHeight="1" x14ac:dyDescent="0.2">
      <c r="B525" s="425" t="s">
        <v>310</v>
      </c>
      <c r="C525" s="424" t="s">
        <v>752</v>
      </c>
      <c r="D525" s="423" t="s">
        <v>705</v>
      </c>
      <c r="E525" s="422" t="s">
        <v>50</v>
      </c>
      <c r="F525" s="420">
        <v>43724</v>
      </c>
      <c r="G525" s="420">
        <v>43890</v>
      </c>
      <c r="H525" s="419">
        <v>2018</v>
      </c>
      <c r="I525" s="418" t="s">
        <v>1934</v>
      </c>
      <c r="J525" s="418" t="s">
        <v>225</v>
      </c>
      <c r="K525" s="570" t="s">
        <v>751</v>
      </c>
      <c r="L525" s="824"/>
      <c r="M525" s="825"/>
      <c r="N525" s="792"/>
      <c r="O525" s="829"/>
      <c r="P525" s="832"/>
      <c r="Q525" s="835"/>
      <c r="R525" s="829"/>
      <c r="S525" s="416" t="s">
        <v>165</v>
      </c>
      <c r="T525" s="415"/>
      <c r="U525" s="416" t="s">
        <v>164</v>
      </c>
      <c r="V525" s="415">
        <v>43890</v>
      </c>
      <c r="W525" s="816"/>
      <c r="X525" s="817"/>
      <c r="Y525" s="816"/>
      <c r="Z525" s="817"/>
      <c r="AA525" s="816"/>
      <c r="AB525" s="817"/>
      <c r="AC525" s="816"/>
      <c r="AD525" s="817"/>
      <c r="AE525" s="816"/>
      <c r="AF525" s="817"/>
      <c r="AG525" s="816"/>
      <c r="AH525" s="817"/>
      <c r="AI525" s="816"/>
      <c r="AJ525" s="817"/>
      <c r="AK525" s="792"/>
      <c r="AL525" s="792"/>
      <c r="AM525" s="792"/>
      <c r="AN525" s="792"/>
      <c r="AO525" s="792"/>
      <c r="AP525" s="792"/>
    </row>
    <row r="526" spans="1:43" ht="15" customHeight="1" thickBot="1" x14ac:dyDescent="0.25">
      <c r="B526" s="414" t="s">
        <v>310</v>
      </c>
      <c r="C526" s="413" t="s">
        <v>752</v>
      </c>
      <c r="D526" s="412" t="s">
        <v>705</v>
      </c>
      <c r="E526" s="411" t="s">
        <v>50</v>
      </c>
      <c r="F526" s="409">
        <v>43724</v>
      </c>
      <c r="G526" s="409">
        <v>43890</v>
      </c>
      <c r="H526" s="408">
        <v>2018</v>
      </c>
      <c r="I526" s="407" t="s">
        <v>1934</v>
      </c>
      <c r="J526" s="407" t="s">
        <v>225</v>
      </c>
      <c r="K526" s="407" t="s">
        <v>751</v>
      </c>
      <c r="L526" s="826"/>
      <c r="M526" s="827"/>
      <c r="N526" s="793"/>
      <c r="O526" s="830"/>
      <c r="P526" s="833"/>
      <c r="Q526" s="836"/>
      <c r="R526" s="830"/>
      <c r="S526" s="406" t="s">
        <v>158</v>
      </c>
      <c r="T526" s="451">
        <v>43724</v>
      </c>
      <c r="U526" s="820"/>
      <c r="V526" s="821"/>
      <c r="W526" s="818"/>
      <c r="X526" s="819"/>
      <c r="Y526" s="818"/>
      <c r="Z526" s="819"/>
      <c r="AA526" s="818"/>
      <c r="AB526" s="819"/>
      <c r="AC526" s="818"/>
      <c r="AD526" s="819"/>
      <c r="AE526" s="818"/>
      <c r="AF526" s="819"/>
      <c r="AG526" s="818"/>
      <c r="AH526" s="819"/>
      <c r="AI526" s="818"/>
      <c r="AJ526" s="819"/>
      <c r="AK526" s="793"/>
      <c r="AL526" s="793"/>
      <c r="AM526" s="793"/>
      <c r="AN526" s="793"/>
      <c r="AO526" s="793"/>
      <c r="AP526" s="793"/>
    </row>
    <row r="527" spans="1:43" ht="12.75" hidden="1" customHeight="1" thickTop="1" x14ac:dyDescent="0.2">
      <c r="A527" s="404"/>
      <c r="B527" s="445" t="s">
        <v>163</v>
      </c>
      <c r="C527" s="444" t="s">
        <v>263</v>
      </c>
      <c r="D527" s="443" t="s">
        <v>161</v>
      </c>
      <c r="E527" s="442"/>
      <c r="F527" s="440"/>
      <c r="G527" s="440"/>
      <c r="H527" s="419">
        <v>2018</v>
      </c>
      <c r="I527" s="418"/>
      <c r="J527" s="418" t="s">
        <v>225</v>
      </c>
      <c r="K527" s="439" t="s">
        <v>2033</v>
      </c>
      <c r="L527" s="822" t="s">
        <v>1906</v>
      </c>
      <c r="M527" s="823"/>
      <c r="N527" s="791" t="s">
        <v>2022</v>
      </c>
      <c r="O527" s="828" t="s">
        <v>267</v>
      </c>
      <c r="P527" s="831"/>
      <c r="Q527" s="834" t="s">
        <v>259</v>
      </c>
      <c r="R527" s="828"/>
      <c r="S527" s="434" t="s">
        <v>184</v>
      </c>
      <c r="T527" s="438">
        <v>3000000</v>
      </c>
      <c r="U527" s="434" t="s">
        <v>183</v>
      </c>
      <c r="V527" s="437">
        <f>+T532+T530</f>
        <v>0</v>
      </c>
      <c r="W527" s="434" t="s">
        <v>182</v>
      </c>
      <c r="X527" s="436">
        <f>T527</f>
        <v>3000000</v>
      </c>
      <c r="Y527" s="434" t="s">
        <v>181</v>
      </c>
      <c r="Z527" s="435"/>
      <c r="AA527" s="434" t="s">
        <v>181</v>
      </c>
      <c r="AB527" s="435"/>
      <c r="AC527" s="434" t="s">
        <v>181</v>
      </c>
      <c r="AD527" s="435"/>
      <c r="AE527" s="434" t="s">
        <v>181</v>
      </c>
      <c r="AF527" s="435"/>
      <c r="AG527" s="434" t="s">
        <v>181</v>
      </c>
      <c r="AH527" s="435"/>
      <c r="AI527" s="434" t="s">
        <v>180</v>
      </c>
      <c r="AJ527" s="433"/>
      <c r="AK527" s="791" t="s">
        <v>266</v>
      </c>
      <c r="AL527" s="791" t="s">
        <v>266</v>
      </c>
      <c r="AM527" s="791" t="s">
        <v>266</v>
      </c>
      <c r="AN527" s="791"/>
      <c r="AO527" s="791"/>
      <c r="AP527" s="791" t="s">
        <v>2175</v>
      </c>
    </row>
    <row r="528" spans="1:43" ht="15" hidden="1" customHeight="1" x14ac:dyDescent="0.2">
      <c r="A528" s="404"/>
      <c r="B528" s="425" t="s">
        <v>163</v>
      </c>
      <c r="C528" s="424" t="s">
        <v>263</v>
      </c>
      <c r="D528" s="423" t="s">
        <v>161</v>
      </c>
      <c r="E528" s="422"/>
      <c r="F528" s="420"/>
      <c r="G528" s="420"/>
      <c r="H528" s="419">
        <v>2018</v>
      </c>
      <c r="I528" s="418"/>
      <c r="J528" s="418" t="s">
        <v>225</v>
      </c>
      <c r="K528" s="417" t="s">
        <v>2033</v>
      </c>
      <c r="L528" s="824"/>
      <c r="M528" s="825"/>
      <c r="N528" s="792"/>
      <c r="O528" s="829"/>
      <c r="P528" s="832"/>
      <c r="Q528" s="835"/>
      <c r="R528" s="829"/>
      <c r="S528" s="416" t="s">
        <v>179</v>
      </c>
      <c r="T528" s="432"/>
      <c r="U528" s="416" t="s">
        <v>177</v>
      </c>
      <c r="V528" s="415"/>
      <c r="W528" s="416" t="s">
        <v>176</v>
      </c>
      <c r="X528" s="428">
        <f>X527</f>
        <v>3000000</v>
      </c>
      <c r="Y528" s="416" t="s">
        <v>175</v>
      </c>
      <c r="Z528" s="426"/>
      <c r="AA528" s="416" t="s">
        <v>175</v>
      </c>
      <c r="AB528" s="426"/>
      <c r="AC528" s="416" t="s">
        <v>175</v>
      </c>
      <c r="AD528" s="426"/>
      <c r="AE528" s="416" t="s">
        <v>175</v>
      </c>
      <c r="AF528" s="426"/>
      <c r="AG528" s="416" t="s">
        <v>175</v>
      </c>
      <c r="AH528" s="426"/>
      <c r="AI528" s="416" t="s">
        <v>174</v>
      </c>
      <c r="AJ528" s="430"/>
      <c r="AK528" s="792"/>
      <c r="AL528" s="792"/>
      <c r="AM528" s="792"/>
      <c r="AN528" s="792"/>
      <c r="AO528" s="792"/>
      <c r="AP528" s="792"/>
    </row>
    <row r="529" spans="1:43" ht="39" hidden="1" customHeight="1" x14ac:dyDescent="0.2">
      <c r="A529" s="404"/>
      <c r="B529" s="425" t="s">
        <v>163</v>
      </c>
      <c r="C529" s="424" t="s">
        <v>263</v>
      </c>
      <c r="D529" s="423" t="s">
        <v>161</v>
      </c>
      <c r="E529" s="422"/>
      <c r="F529" s="420"/>
      <c r="G529" s="420"/>
      <c r="H529" s="419">
        <v>2018</v>
      </c>
      <c r="I529" s="418"/>
      <c r="J529" s="418" t="s">
        <v>225</v>
      </c>
      <c r="K529" s="417" t="s">
        <v>2033</v>
      </c>
      <c r="L529" s="824"/>
      <c r="M529" s="825"/>
      <c r="N529" s="792"/>
      <c r="O529" s="829"/>
      <c r="P529" s="832"/>
      <c r="Q529" s="835"/>
      <c r="R529" s="829"/>
      <c r="S529" s="416" t="s">
        <v>173</v>
      </c>
      <c r="T529" s="429"/>
      <c r="U529" s="416" t="s">
        <v>171</v>
      </c>
      <c r="V529" s="427"/>
      <c r="W529" s="416" t="s">
        <v>170</v>
      </c>
      <c r="X529" s="428"/>
      <c r="Y529" s="416" t="s">
        <v>169</v>
      </c>
      <c r="Z529" s="426"/>
      <c r="AA529" s="416" t="s">
        <v>169</v>
      </c>
      <c r="AB529" s="426"/>
      <c r="AC529" s="416" t="s">
        <v>169</v>
      </c>
      <c r="AD529" s="426"/>
      <c r="AE529" s="416" t="s">
        <v>169</v>
      </c>
      <c r="AF529" s="426"/>
      <c r="AG529" s="416" t="s">
        <v>169</v>
      </c>
      <c r="AH529" s="426"/>
      <c r="AI529" s="816"/>
      <c r="AJ529" s="817"/>
      <c r="AK529" s="792"/>
      <c r="AL529" s="792"/>
      <c r="AM529" s="792"/>
      <c r="AN529" s="792"/>
      <c r="AO529" s="792"/>
      <c r="AP529" s="792"/>
    </row>
    <row r="530" spans="1:43" ht="15" hidden="1" customHeight="1" x14ac:dyDescent="0.2">
      <c r="A530" s="404"/>
      <c r="B530" s="425" t="s">
        <v>163</v>
      </c>
      <c r="C530" s="424" t="s">
        <v>263</v>
      </c>
      <c r="D530" s="423" t="s">
        <v>161</v>
      </c>
      <c r="E530" s="422"/>
      <c r="F530" s="420"/>
      <c r="G530" s="420"/>
      <c r="H530" s="419">
        <v>2018</v>
      </c>
      <c r="I530" s="418"/>
      <c r="J530" s="418" t="s">
        <v>225</v>
      </c>
      <c r="K530" s="417" t="s">
        <v>2033</v>
      </c>
      <c r="L530" s="824"/>
      <c r="M530" s="825"/>
      <c r="N530" s="792"/>
      <c r="O530" s="829"/>
      <c r="P530" s="832"/>
      <c r="Q530" s="835"/>
      <c r="R530" s="829"/>
      <c r="S530" s="416" t="s">
        <v>168</v>
      </c>
      <c r="T530" s="427"/>
      <c r="U530" s="416" t="s">
        <v>167</v>
      </c>
      <c r="V530" s="427"/>
      <c r="W530" s="816"/>
      <c r="X530" s="817"/>
      <c r="Y530" s="416" t="s">
        <v>166</v>
      </c>
      <c r="Z530" s="426">
        <f>IF(Z528="",Z529-Z527,Z529-Z528)</f>
        <v>0</v>
      </c>
      <c r="AA530" s="416" t="s">
        <v>166</v>
      </c>
      <c r="AB530" s="426">
        <f>IF(AB528="",AB529-AB527,AB529-AB528)</f>
        <v>0</v>
      </c>
      <c r="AC530" s="416" t="s">
        <v>166</v>
      </c>
      <c r="AD530" s="426">
        <f>IF(AD528="",AD529-AD527,AD529-AD528)</f>
        <v>0</v>
      </c>
      <c r="AE530" s="416" t="s">
        <v>166</v>
      </c>
      <c r="AF530" s="426"/>
      <c r="AG530" s="416" t="s">
        <v>166</v>
      </c>
      <c r="AH530" s="426"/>
      <c r="AI530" s="816"/>
      <c r="AJ530" s="817"/>
      <c r="AK530" s="792"/>
      <c r="AL530" s="792"/>
      <c r="AM530" s="792"/>
      <c r="AN530" s="792"/>
      <c r="AO530" s="792"/>
      <c r="AP530" s="792"/>
    </row>
    <row r="531" spans="1:43" ht="15" hidden="1" customHeight="1" x14ac:dyDescent="0.2">
      <c r="A531" s="404"/>
      <c r="B531" s="425" t="s">
        <v>163</v>
      </c>
      <c r="C531" s="424" t="s">
        <v>263</v>
      </c>
      <c r="D531" s="423" t="s">
        <v>161</v>
      </c>
      <c r="E531" s="422"/>
      <c r="F531" s="420"/>
      <c r="G531" s="420"/>
      <c r="H531" s="419">
        <v>2018</v>
      </c>
      <c r="I531" s="418"/>
      <c r="J531" s="418" t="s">
        <v>225</v>
      </c>
      <c r="K531" s="417" t="s">
        <v>2033</v>
      </c>
      <c r="L531" s="824"/>
      <c r="M531" s="825"/>
      <c r="N531" s="792"/>
      <c r="O531" s="829"/>
      <c r="P531" s="832"/>
      <c r="Q531" s="835"/>
      <c r="R531" s="829"/>
      <c r="S531" s="416" t="s">
        <v>165</v>
      </c>
      <c r="T531" s="415"/>
      <c r="U531" s="416" t="s">
        <v>164</v>
      </c>
      <c r="V531" s="415"/>
      <c r="W531" s="816"/>
      <c r="X531" s="817"/>
      <c r="Y531" s="816"/>
      <c r="Z531" s="817"/>
      <c r="AA531" s="816"/>
      <c r="AB531" s="817"/>
      <c r="AC531" s="816"/>
      <c r="AD531" s="817"/>
      <c r="AE531" s="816"/>
      <c r="AF531" s="817"/>
      <c r="AG531" s="816"/>
      <c r="AH531" s="817"/>
      <c r="AI531" s="816"/>
      <c r="AJ531" s="817"/>
      <c r="AK531" s="792"/>
      <c r="AL531" s="792"/>
      <c r="AM531" s="792"/>
      <c r="AN531" s="792"/>
      <c r="AO531" s="792"/>
      <c r="AP531" s="792"/>
    </row>
    <row r="532" spans="1:43" ht="15" hidden="1" customHeight="1" thickBot="1" x14ac:dyDescent="0.25">
      <c r="A532" s="404"/>
      <c r="B532" s="414" t="s">
        <v>163</v>
      </c>
      <c r="C532" s="413" t="s">
        <v>263</v>
      </c>
      <c r="D532" s="412" t="s">
        <v>161</v>
      </c>
      <c r="E532" s="411"/>
      <c r="F532" s="409"/>
      <c r="G532" s="409"/>
      <c r="H532" s="408">
        <v>2018</v>
      </c>
      <c r="I532" s="407"/>
      <c r="J532" s="407" t="s">
        <v>225</v>
      </c>
      <c r="K532" s="407" t="s">
        <v>2033</v>
      </c>
      <c r="L532" s="826"/>
      <c r="M532" s="827"/>
      <c r="N532" s="793"/>
      <c r="O532" s="830"/>
      <c r="P532" s="833"/>
      <c r="Q532" s="836"/>
      <c r="R532" s="830"/>
      <c r="S532" s="406" t="s">
        <v>158</v>
      </c>
      <c r="T532" s="405"/>
      <c r="U532" s="820"/>
      <c r="V532" s="821"/>
      <c r="W532" s="818"/>
      <c r="X532" s="819"/>
      <c r="Y532" s="818"/>
      <c r="Z532" s="819"/>
      <c r="AA532" s="818"/>
      <c r="AB532" s="819"/>
      <c r="AC532" s="818"/>
      <c r="AD532" s="819"/>
      <c r="AE532" s="818"/>
      <c r="AF532" s="819"/>
      <c r="AG532" s="818"/>
      <c r="AH532" s="819"/>
      <c r="AI532" s="818"/>
      <c r="AJ532" s="819"/>
      <c r="AK532" s="793"/>
      <c r="AL532" s="793"/>
      <c r="AM532" s="793"/>
      <c r="AN532" s="793"/>
      <c r="AO532" s="793"/>
      <c r="AP532" s="793"/>
    </row>
    <row r="533" spans="1:43" ht="12.75" customHeight="1" thickTop="1" x14ac:dyDescent="0.2">
      <c r="A533" s="404"/>
      <c r="B533" s="445" t="s">
        <v>163</v>
      </c>
      <c r="C533" s="444" t="s">
        <v>190</v>
      </c>
      <c r="D533" s="443" t="s">
        <v>161</v>
      </c>
      <c r="E533" s="442" t="s">
        <v>50</v>
      </c>
      <c r="F533" s="440">
        <v>43909</v>
      </c>
      <c r="G533" s="440">
        <v>44116</v>
      </c>
      <c r="H533" s="419">
        <v>2018</v>
      </c>
      <c r="I533" s="418" t="s">
        <v>185</v>
      </c>
      <c r="J533" s="418" t="s">
        <v>160</v>
      </c>
      <c r="K533" s="439" t="s">
        <v>600</v>
      </c>
      <c r="L533" s="822" t="s">
        <v>602</v>
      </c>
      <c r="M533" s="823"/>
      <c r="N533" s="791" t="s">
        <v>601</v>
      </c>
      <c r="O533" s="828" t="s">
        <v>228</v>
      </c>
      <c r="P533" s="831"/>
      <c r="Q533" s="834" t="s">
        <v>231</v>
      </c>
      <c r="R533" s="828" t="s">
        <v>185</v>
      </c>
      <c r="S533" s="434" t="s">
        <v>184</v>
      </c>
      <c r="T533" s="438">
        <v>5500000</v>
      </c>
      <c r="U533" s="434" t="s">
        <v>183</v>
      </c>
      <c r="V533" s="437">
        <f>T538+T536</f>
        <v>44027</v>
      </c>
      <c r="W533" s="434" t="s">
        <v>182</v>
      </c>
      <c r="X533" s="436">
        <f>T533</f>
        <v>5500000</v>
      </c>
      <c r="Y533" s="434" t="s">
        <v>181</v>
      </c>
      <c r="Z533" s="435">
        <v>0.95199999999999996</v>
      </c>
      <c r="AA533" s="460" t="s">
        <v>181</v>
      </c>
      <c r="AB533" s="459">
        <v>1</v>
      </c>
      <c r="AC533" s="460" t="s">
        <v>181</v>
      </c>
      <c r="AD533" s="459">
        <v>1</v>
      </c>
      <c r="AE533" s="434" t="s">
        <v>181</v>
      </c>
      <c r="AF533" s="435">
        <v>1</v>
      </c>
      <c r="AG533" s="434" t="s">
        <v>181</v>
      </c>
      <c r="AH533" s="435">
        <v>1</v>
      </c>
      <c r="AI533" s="434" t="s">
        <v>180</v>
      </c>
      <c r="AJ533" s="433">
        <v>10</v>
      </c>
      <c r="AK533" s="791" t="s">
        <v>10</v>
      </c>
      <c r="AL533" s="791" t="s">
        <v>10</v>
      </c>
      <c r="AM533" s="791" t="s">
        <v>10</v>
      </c>
      <c r="AN533" s="791" t="s">
        <v>1954</v>
      </c>
      <c r="AO533" s="791" t="s">
        <v>1954</v>
      </c>
      <c r="AP533" s="791" t="s">
        <v>2143</v>
      </c>
    </row>
    <row r="534" spans="1:43" ht="15" customHeight="1" x14ac:dyDescent="0.2">
      <c r="A534" s="404"/>
      <c r="B534" s="425" t="s">
        <v>163</v>
      </c>
      <c r="C534" s="424" t="s">
        <v>190</v>
      </c>
      <c r="D534" s="423" t="s">
        <v>161</v>
      </c>
      <c r="E534" s="422" t="s">
        <v>50</v>
      </c>
      <c r="F534" s="420">
        <v>43909</v>
      </c>
      <c r="G534" s="420">
        <v>44116</v>
      </c>
      <c r="H534" s="419">
        <v>2018</v>
      </c>
      <c r="I534" s="418" t="s">
        <v>185</v>
      </c>
      <c r="J534" s="418" t="s">
        <v>160</v>
      </c>
      <c r="K534" s="439" t="s">
        <v>600</v>
      </c>
      <c r="L534" s="824"/>
      <c r="M534" s="825"/>
      <c r="N534" s="792"/>
      <c r="O534" s="829"/>
      <c r="P534" s="832"/>
      <c r="Q534" s="835"/>
      <c r="R534" s="829"/>
      <c r="S534" s="416" t="s">
        <v>179</v>
      </c>
      <c r="T534" s="432" t="s">
        <v>198</v>
      </c>
      <c r="U534" s="416" t="s">
        <v>177</v>
      </c>
      <c r="V534" s="415">
        <f>V533+V535+V536</f>
        <v>44084</v>
      </c>
      <c r="W534" s="416" t="s">
        <v>176</v>
      </c>
      <c r="X534" s="428">
        <f>X533</f>
        <v>5500000</v>
      </c>
      <c r="Y534" s="416" t="s">
        <v>175</v>
      </c>
      <c r="Z534" s="426">
        <v>0.40500000000000003</v>
      </c>
      <c r="AA534" s="458" t="s">
        <v>175</v>
      </c>
      <c r="AB534" s="457">
        <v>0.9909</v>
      </c>
      <c r="AC534" s="458" t="s">
        <v>175</v>
      </c>
      <c r="AD534" s="457">
        <v>1</v>
      </c>
      <c r="AE534" s="416" t="s">
        <v>175</v>
      </c>
      <c r="AF534" s="426">
        <v>1</v>
      </c>
      <c r="AG534" s="416" t="s">
        <v>175</v>
      </c>
      <c r="AH534" s="426">
        <v>1</v>
      </c>
      <c r="AI534" s="416" t="s">
        <v>174</v>
      </c>
      <c r="AJ534" s="430">
        <f>+AJ533*26</f>
        <v>260</v>
      </c>
      <c r="AK534" s="792"/>
      <c r="AL534" s="792"/>
      <c r="AM534" s="792"/>
      <c r="AN534" s="792"/>
      <c r="AO534" s="792"/>
      <c r="AP534" s="792"/>
    </row>
    <row r="535" spans="1:43" ht="25.5" customHeight="1" x14ac:dyDescent="0.2">
      <c r="A535" s="404"/>
      <c r="B535" s="425" t="s">
        <v>163</v>
      </c>
      <c r="C535" s="424" t="s">
        <v>190</v>
      </c>
      <c r="D535" s="423" t="s">
        <v>161</v>
      </c>
      <c r="E535" s="422" t="s">
        <v>50</v>
      </c>
      <c r="F535" s="420">
        <v>43909</v>
      </c>
      <c r="G535" s="420">
        <v>44116</v>
      </c>
      <c r="H535" s="419">
        <v>2018</v>
      </c>
      <c r="I535" s="418" t="s">
        <v>185</v>
      </c>
      <c r="J535" s="418" t="s">
        <v>160</v>
      </c>
      <c r="K535" s="439" t="s">
        <v>600</v>
      </c>
      <c r="L535" s="824"/>
      <c r="M535" s="825"/>
      <c r="N535" s="792"/>
      <c r="O535" s="829"/>
      <c r="P535" s="832"/>
      <c r="Q535" s="835"/>
      <c r="R535" s="829"/>
      <c r="S535" s="416" t="s">
        <v>173</v>
      </c>
      <c r="T535" s="429" t="s">
        <v>534</v>
      </c>
      <c r="U535" s="416" t="s">
        <v>171</v>
      </c>
      <c r="V535" s="427">
        <v>57</v>
      </c>
      <c r="W535" s="416" t="s">
        <v>170</v>
      </c>
      <c r="X535" s="428">
        <f>X534*0.3</f>
        <v>1650000</v>
      </c>
      <c r="Y535" s="416" t="s">
        <v>169</v>
      </c>
      <c r="Z535" s="426">
        <v>0.6825</v>
      </c>
      <c r="AA535" s="458" t="s">
        <v>169</v>
      </c>
      <c r="AB535" s="457">
        <v>0.90620000000000001</v>
      </c>
      <c r="AC535" s="458" t="s">
        <v>169</v>
      </c>
      <c r="AD535" s="457">
        <v>0.94989999999999997</v>
      </c>
      <c r="AE535" s="416" t="s">
        <v>169</v>
      </c>
      <c r="AF535" s="426">
        <v>1</v>
      </c>
      <c r="AG535" s="416" t="s">
        <v>169</v>
      </c>
      <c r="AH535" s="426">
        <v>1</v>
      </c>
      <c r="AI535" s="816"/>
      <c r="AJ535" s="817"/>
      <c r="AK535" s="792"/>
      <c r="AL535" s="792"/>
      <c r="AM535" s="792"/>
      <c r="AN535" s="792"/>
      <c r="AO535" s="792"/>
      <c r="AP535" s="792"/>
    </row>
    <row r="536" spans="1:43" ht="15" customHeight="1" x14ac:dyDescent="0.2">
      <c r="A536" s="404"/>
      <c r="B536" s="425" t="s">
        <v>163</v>
      </c>
      <c r="C536" s="424" t="s">
        <v>190</v>
      </c>
      <c r="D536" s="423" t="s">
        <v>161</v>
      </c>
      <c r="E536" s="422" t="s">
        <v>50</v>
      </c>
      <c r="F536" s="420">
        <v>43909</v>
      </c>
      <c r="G536" s="420">
        <v>44116</v>
      </c>
      <c r="H536" s="419">
        <v>2018</v>
      </c>
      <c r="I536" s="418" t="s">
        <v>185</v>
      </c>
      <c r="J536" s="418" t="s">
        <v>160</v>
      </c>
      <c r="K536" s="439" t="s">
        <v>600</v>
      </c>
      <c r="L536" s="824"/>
      <c r="M536" s="825"/>
      <c r="N536" s="792"/>
      <c r="O536" s="829"/>
      <c r="P536" s="832"/>
      <c r="Q536" s="835"/>
      <c r="R536" s="829"/>
      <c r="S536" s="416" t="s">
        <v>168</v>
      </c>
      <c r="T536" s="427">
        <v>120</v>
      </c>
      <c r="U536" s="416" t="s">
        <v>167</v>
      </c>
      <c r="V536" s="427"/>
      <c r="W536" s="816"/>
      <c r="X536" s="817"/>
      <c r="Y536" s="416" t="s">
        <v>166</v>
      </c>
      <c r="Z536" s="426">
        <f>IF(Z534="",Z535-Z533,Z535-Z534)</f>
        <v>0.27749999999999997</v>
      </c>
      <c r="AA536" s="458" t="s">
        <v>166</v>
      </c>
      <c r="AB536" s="457">
        <f>IF(AB534="",AB535-AB533,AB535-AB534)</f>
        <v>-8.4699999999999998E-2</v>
      </c>
      <c r="AC536" s="458" t="s">
        <v>166</v>
      </c>
      <c r="AD536" s="457">
        <f>IF(AD534="",AD535-AD533,AD535-AD534)</f>
        <v>-5.0100000000000033E-2</v>
      </c>
      <c r="AE536" s="416" t="s">
        <v>166</v>
      </c>
      <c r="AF536" s="426">
        <f>IF(AF534="",AF535-AF533,AF535-AF534)</f>
        <v>0</v>
      </c>
      <c r="AG536" s="416" t="s">
        <v>166</v>
      </c>
      <c r="AH536" s="426">
        <f>IF(AH534="",AH535-AH533,AH535-AH534)</f>
        <v>0</v>
      </c>
      <c r="AI536" s="816"/>
      <c r="AJ536" s="817"/>
      <c r="AK536" s="792"/>
      <c r="AL536" s="792"/>
      <c r="AM536" s="792"/>
      <c r="AN536" s="792"/>
      <c r="AO536" s="792"/>
      <c r="AP536" s="792"/>
    </row>
    <row r="537" spans="1:43" ht="15" customHeight="1" x14ac:dyDescent="0.2">
      <c r="A537" s="404"/>
      <c r="B537" s="425" t="s">
        <v>163</v>
      </c>
      <c r="C537" s="424" t="s">
        <v>190</v>
      </c>
      <c r="D537" s="423" t="s">
        <v>161</v>
      </c>
      <c r="E537" s="422" t="s">
        <v>50</v>
      </c>
      <c r="F537" s="420">
        <v>43909</v>
      </c>
      <c r="G537" s="420">
        <v>44116</v>
      </c>
      <c r="H537" s="419">
        <v>2018</v>
      </c>
      <c r="I537" s="418" t="s">
        <v>185</v>
      </c>
      <c r="J537" s="418" t="s">
        <v>160</v>
      </c>
      <c r="K537" s="439" t="s">
        <v>600</v>
      </c>
      <c r="L537" s="824"/>
      <c r="M537" s="825"/>
      <c r="N537" s="792"/>
      <c r="O537" s="829"/>
      <c r="P537" s="832"/>
      <c r="Q537" s="835"/>
      <c r="R537" s="829"/>
      <c r="S537" s="416" t="s">
        <v>165</v>
      </c>
      <c r="T537" s="415"/>
      <c r="U537" s="416" t="s">
        <v>164</v>
      </c>
      <c r="V537" s="415">
        <v>44116</v>
      </c>
      <c r="W537" s="816"/>
      <c r="X537" s="817"/>
      <c r="Y537" s="816"/>
      <c r="Z537" s="817"/>
      <c r="AA537" s="853"/>
      <c r="AB537" s="854"/>
      <c r="AC537" s="853"/>
      <c r="AD537" s="854"/>
      <c r="AE537" s="816"/>
      <c r="AF537" s="817"/>
      <c r="AG537" s="816"/>
      <c r="AH537" s="817"/>
      <c r="AI537" s="816"/>
      <c r="AJ537" s="817"/>
      <c r="AK537" s="792"/>
      <c r="AL537" s="792"/>
      <c r="AM537" s="792"/>
      <c r="AN537" s="792"/>
      <c r="AO537" s="792"/>
      <c r="AP537" s="792"/>
    </row>
    <row r="538" spans="1:43" ht="15" customHeight="1" thickBot="1" x14ac:dyDescent="0.25">
      <c r="A538" s="404"/>
      <c r="B538" s="414" t="s">
        <v>163</v>
      </c>
      <c r="C538" s="413" t="s">
        <v>190</v>
      </c>
      <c r="D538" s="412" t="s">
        <v>161</v>
      </c>
      <c r="E538" s="411" t="s">
        <v>50</v>
      </c>
      <c r="F538" s="409">
        <v>43909</v>
      </c>
      <c r="G538" s="409">
        <v>44116</v>
      </c>
      <c r="H538" s="408">
        <v>2018</v>
      </c>
      <c r="I538" s="407" t="s">
        <v>185</v>
      </c>
      <c r="J538" s="407" t="s">
        <v>160</v>
      </c>
      <c r="K538" s="407" t="s">
        <v>600</v>
      </c>
      <c r="L538" s="826"/>
      <c r="M538" s="827"/>
      <c r="N538" s="793"/>
      <c r="O538" s="830"/>
      <c r="P538" s="833"/>
      <c r="Q538" s="836"/>
      <c r="R538" s="830"/>
      <c r="S538" s="406" t="s">
        <v>158</v>
      </c>
      <c r="T538" s="451">
        <v>43907</v>
      </c>
      <c r="U538" s="820"/>
      <c r="V538" s="821"/>
      <c r="W538" s="818"/>
      <c r="X538" s="819"/>
      <c r="Y538" s="818"/>
      <c r="Z538" s="819"/>
      <c r="AA538" s="855"/>
      <c r="AB538" s="856"/>
      <c r="AC538" s="855"/>
      <c r="AD538" s="856"/>
      <c r="AE538" s="818"/>
      <c r="AF538" s="819"/>
      <c r="AG538" s="818"/>
      <c r="AH538" s="819"/>
      <c r="AI538" s="818"/>
      <c r="AJ538" s="819"/>
      <c r="AK538" s="793"/>
      <c r="AL538" s="793"/>
      <c r="AM538" s="793"/>
      <c r="AN538" s="793"/>
      <c r="AO538" s="793"/>
      <c r="AP538" s="793"/>
    </row>
    <row r="539" spans="1:43" s="597" customFormat="1" ht="12.75" customHeight="1" thickTop="1" x14ac:dyDescent="0.2">
      <c r="B539" s="598" t="s">
        <v>733</v>
      </c>
      <c r="C539" s="599" t="s">
        <v>783</v>
      </c>
      <c r="D539" s="639" t="s">
        <v>705</v>
      </c>
      <c r="E539" s="640" t="s">
        <v>50</v>
      </c>
      <c r="F539" s="641">
        <v>43420</v>
      </c>
      <c r="G539" s="641">
        <v>43890</v>
      </c>
      <c r="H539" s="603">
        <v>2018</v>
      </c>
      <c r="I539" s="418" t="s">
        <v>1934</v>
      </c>
      <c r="J539" s="604" t="s">
        <v>160</v>
      </c>
      <c r="K539" s="604" t="s">
        <v>2072</v>
      </c>
      <c r="L539" s="794" t="s">
        <v>1079</v>
      </c>
      <c r="M539" s="795"/>
      <c r="N539" s="800" t="s">
        <v>601</v>
      </c>
      <c r="O539" s="803" t="s">
        <v>206</v>
      </c>
      <c r="P539" s="806"/>
      <c r="Q539" s="809" t="s">
        <v>218</v>
      </c>
      <c r="R539" s="995" t="s">
        <v>193</v>
      </c>
      <c r="S539" s="605" t="s">
        <v>184</v>
      </c>
      <c r="T539" s="712">
        <v>1534000</v>
      </c>
      <c r="U539" s="657" t="s">
        <v>183</v>
      </c>
      <c r="V539" s="729">
        <f>T544+T542-0.01</f>
        <v>43449.99</v>
      </c>
      <c r="W539" s="605" t="s">
        <v>182</v>
      </c>
      <c r="X539" s="608">
        <f>T539</f>
        <v>1534000</v>
      </c>
      <c r="Y539" s="605" t="s">
        <v>181</v>
      </c>
      <c r="Z539" s="609">
        <v>1</v>
      </c>
      <c r="AA539" s="605" t="s">
        <v>181</v>
      </c>
      <c r="AB539" s="609">
        <v>1</v>
      </c>
      <c r="AC539" s="605" t="s">
        <v>181</v>
      </c>
      <c r="AD539" s="609">
        <v>1</v>
      </c>
      <c r="AE539" s="605" t="s">
        <v>181</v>
      </c>
      <c r="AF539" s="609">
        <v>1</v>
      </c>
      <c r="AG539" s="434" t="s">
        <v>181</v>
      </c>
      <c r="AH539" s="435">
        <v>1</v>
      </c>
      <c r="AI539" s="605" t="s">
        <v>180</v>
      </c>
      <c r="AJ539" s="610">
        <v>6</v>
      </c>
      <c r="AK539" s="800" t="s">
        <v>227</v>
      </c>
      <c r="AL539" s="800" t="s">
        <v>227</v>
      </c>
      <c r="AM539" s="800" t="s">
        <v>227</v>
      </c>
      <c r="AP539" s="791" t="s">
        <v>2143</v>
      </c>
      <c r="AQ539" s="724"/>
    </row>
    <row r="540" spans="1:43" s="597" customFormat="1" ht="15" customHeight="1" x14ac:dyDescent="0.2">
      <c r="B540" s="611" t="s">
        <v>733</v>
      </c>
      <c r="C540" s="612" t="s">
        <v>783</v>
      </c>
      <c r="D540" s="636" t="s">
        <v>705</v>
      </c>
      <c r="E540" s="600" t="s">
        <v>50</v>
      </c>
      <c r="F540" s="613">
        <v>43420</v>
      </c>
      <c r="G540" s="613">
        <v>43890</v>
      </c>
      <c r="H540" s="603">
        <v>2018</v>
      </c>
      <c r="I540" s="418" t="s">
        <v>1934</v>
      </c>
      <c r="J540" s="604" t="s">
        <v>160</v>
      </c>
      <c r="K540" s="604" t="s">
        <v>2072</v>
      </c>
      <c r="L540" s="796"/>
      <c r="M540" s="797"/>
      <c r="N540" s="801"/>
      <c r="O540" s="804"/>
      <c r="P540" s="807"/>
      <c r="Q540" s="810"/>
      <c r="R540" s="804"/>
      <c r="S540" s="615" t="s">
        <v>179</v>
      </c>
      <c r="T540" s="715" t="s">
        <v>988</v>
      </c>
      <c r="U540" s="659" t="s">
        <v>177</v>
      </c>
      <c r="V540" s="685"/>
      <c r="W540" s="615" t="s">
        <v>176</v>
      </c>
      <c r="X540" s="618">
        <f>X539</f>
        <v>1534000</v>
      </c>
      <c r="Y540" s="615" t="s">
        <v>175</v>
      </c>
      <c r="Z540" s="619"/>
      <c r="AA540" s="615" t="s">
        <v>175</v>
      </c>
      <c r="AB540" s="619"/>
      <c r="AC540" s="615" t="s">
        <v>175</v>
      </c>
      <c r="AD540" s="619"/>
      <c r="AE540" s="615" t="s">
        <v>175</v>
      </c>
      <c r="AF540" s="619"/>
      <c r="AG540" s="416" t="s">
        <v>175</v>
      </c>
      <c r="AH540" s="426">
        <v>1</v>
      </c>
      <c r="AI540" s="615" t="s">
        <v>174</v>
      </c>
      <c r="AJ540" s="620">
        <v>150</v>
      </c>
      <c r="AK540" s="801"/>
      <c r="AL540" s="801"/>
      <c r="AM540" s="801"/>
      <c r="AP540" s="792"/>
      <c r="AQ540" s="724"/>
    </row>
    <row r="541" spans="1:43" s="597" customFormat="1" x14ac:dyDescent="0.2">
      <c r="B541" s="611" t="s">
        <v>733</v>
      </c>
      <c r="C541" s="612" t="s">
        <v>783</v>
      </c>
      <c r="D541" s="636" t="s">
        <v>705</v>
      </c>
      <c r="E541" s="600" t="s">
        <v>50</v>
      </c>
      <c r="F541" s="613">
        <v>43420</v>
      </c>
      <c r="G541" s="613">
        <v>43890</v>
      </c>
      <c r="H541" s="603">
        <v>2018</v>
      </c>
      <c r="I541" s="418" t="s">
        <v>1934</v>
      </c>
      <c r="J541" s="604" t="s">
        <v>160</v>
      </c>
      <c r="K541" s="604" t="s">
        <v>2072</v>
      </c>
      <c r="L541" s="796"/>
      <c r="M541" s="797"/>
      <c r="N541" s="801"/>
      <c r="O541" s="804"/>
      <c r="P541" s="807"/>
      <c r="Q541" s="810"/>
      <c r="R541" s="804"/>
      <c r="S541" s="615" t="s">
        <v>173</v>
      </c>
      <c r="T541" s="717" t="s">
        <v>192</v>
      </c>
      <c r="U541" s="659" t="s">
        <v>171</v>
      </c>
      <c r="V541" s="684"/>
      <c r="W541" s="615" t="s">
        <v>170</v>
      </c>
      <c r="X541" s="618"/>
      <c r="Y541" s="615" t="s">
        <v>169</v>
      </c>
      <c r="Z541" s="619">
        <v>1</v>
      </c>
      <c r="AA541" s="615" t="s">
        <v>169</v>
      </c>
      <c r="AB541" s="619">
        <v>1</v>
      </c>
      <c r="AC541" s="615" t="s">
        <v>169</v>
      </c>
      <c r="AD541" s="619">
        <v>1</v>
      </c>
      <c r="AE541" s="615" t="s">
        <v>169</v>
      </c>
      <c r="AF541" s="619">
        <v>1</v>
      </c>
      <c r="AG541" s="416" t="s">
        <v>169</v>
      </c>
      <c r="AH541" s="426">
        <v>1</v>
      </c>
      <c r="AI541" s="785"/>
      <c r="AJ541" s="786"/>
      <c r="AK541" s="801"/>
      <c r="AL541" s="801"/>
      <c r="AM541" s="801"/>
      <c r="AP541" s="792"/>
      <c r="AQ541" s="724"/>
    </row>
    <row r="542" spans="1:43" s="597" customFormat="1" ht="15" customHeight="1" x14ac:dyDescent="0.2">
      <c r="B542" s="611" t="s">
        <v>733</v>
      </c>
      <c r="C542" s="612" t="s">
        <v>783</v>
      </c>
      <c r="D542" s="636" t="s">
        <v>705</v>
      </c>
      <c r="E542" s="600" t="s">
        <v>50</v>
      </c>
      <c r="F542" s="613">
        <v>43420</v>
      </c>
      <c r="G542" s="613">
        <v>43890</v>
      </c>
      <c r="H542" s="603">
        <v>2018</v>
      </c>
      <c r="I542" s="418" t="s">
        <v>1934</v>
      </c>
      <c r="J542" s="604" t="s">
        <v>160</v>
      </c>
      <c r="K542" s="604" t="s">
        <v>2073</v>
      </c>
      <c r="L542" s="796"/>
      <c r="M542" s="797"/>
      <c r="N542" s="801"/>
      <c r="O542" s="804"/>
      <c r="P542" s="807"/>
      <c r="Q542" s="810"/>
      <c r="R542" s="804"/>
      <c r="S542" s="615" t="s">
        <v>168</v>
      </c>
      <c r="T542" s="684">
        <v>30</v>
      </c>
      <c r="U542" s="659" t="s">
        <v>167</v>
      </c>
      <c r="V542" s="684"/>
      <c r="W542" s="785"/>
      <c r="X542" s="786"/>
      <c r="Y542" s="615" t="s">
        <v>166</v>
      </c>
      <c r="Z542" s="619">
        <f>IF(Z540="",Z541-Z539,Z541-Z540)</f>
        <v>0</v>
      </c>
      <c r="AA542" s="615" t="s">
        <v>166</v>
      </c>
      <c r="AB542" s="619">
        <f>IF(AB540="",AB541-AB539,AB541-AB540)</f>
        <v>0</v>
      </c>
      <c r="AC542" s="615" t="s">
        <v>166</v>
      </c>
      <c r="AD542" s="619">
        <f>IF(AD540="",AD541-AD539,AD541-AD540)</f>
        <v>0</v>
      </c>
      <c r="AE542" s="615" t="s">
        <v>166</v>
      </c>
      <c r="AF542" s="619">
        <f>IF(AF540="",AF541-AF539,AF541-AF540)</f>
        <v>0</v>
      </c>
      <c r="AG542" s="416" t="s">
        <v>166</v>
      </c>
      <c r="AH542" s="426">
        <f>IF(AH540="",AH541-AH539,AH541-AH540)</f>
        <v>0</v>
      </c>
      <c r="AI542" s="785"/>
      <c r="AJ542" s="786"/>
      <c r="AK542" s="801"/>
      <c r="AL542" s="801"/>
      <c r="AM542" s="801"/>
      <c r="AP542" s="792"/>
      <c r="AQ542" s="724"/>
    </row>
    <row r="543" spans="1:43" s="597" customFormat="1" ht="15" customHeight="1" x14ac:dyDescent="0.2">
      <c r="B543" s="611" t="s">
        <v>733</v>
      </c>
      <c r="C543" s="612" t="s">
        <v>783</v>
      </c>
      <c r="D543" s="636" t="s">
        <v>705</v>
      </c>
      <c r="E543" s="600" t="s">
        <v>50</v>
      </c>
      <c r="F543" s="613">
        <v>43420</v>
      </c>
      <c r="G543" s="613">
        <v>43890</v>
      </c>
      <c r="H543" s="603">
        <v>2018</v>
      </c>
      <c r="I543" s="418" t="s">
        <v>1934</v>
      </c>
      <c r="J543" s="604" t="s">
        <v>160</v>
      </c>
      <c r="K543" s="604" t="s">
        <v>2072</v>
      </c>
      <c r="L543" s="796"/>
      <c r="M543" s="797"/>
      <c r="N543" s="801"/>
      <c r="O543" s="804"/>
      <c r="P543" s="807"/>
      <c r="Q543" s="810"/>
      <c r="R543" s="804"/>
      <c r="S543" s="615" t="s">
        <v>165</v>
      </c>
      <c r="T543" s="685">
        <v>43300</v>
      </c>
      <c r="U543" s="659" t="s">
        <v>164</v>
      </c>
      <c r="V543" s="685">
        <v>43890</v>
      </c>
      <c r="W543" s="785"/>
      <c r="X543" s="786"/>
      <c r="Y543" s="785"/>
      <c r="Z543" s="786"/>
      <c r="AA543" s="785"/>
      <c r="AB543" s="786"/>
      <c r="AC543" s="785"/>
      <c r="AD543" s="786"/>
      <c r="AE543" s="785"/>
      <c r="AF543" s="786"/>
      <c r="AG543" s="816"/>
      <c r="AH543" s="817"/>
      <c r="AI543" s="785"/>
      <c r="AJ543" s="786"/>
      <c r="AK543" s="801"/>
      <c r="AL543" s="801"/>
      <c r="AM543" s="801"/>
      <c r="AP543" s="792"/>
      <c r="AQ543" s="724"/>
    </row>
    <row r="544" spans="1:43" s="597" customFormat="1" ht="15" customHeight="1" thickBot="1" x14ac:dyDescent="0.25">
      <c r="B544" s="623" t="s">
        <v>733</v>
      </c>
      <c r="C544" s="624" t="s">
        <v>783</v>
      </c>
      <c r="D544" s="637" t="s">
        <v>705</v>
      </c>
      <c r="E544" s="625" t="s">
        <v>50</v>
      </c>
      <c r="F544" s="643">
        <v>43420</v>
      </c>
      <c r="G544" s="626">
        <v>43890</v>
      </c>
      <c r="H544" s="624">
        <v>2018</v>
      </c>
      <c r="I544" s="407" t="s">
        <v>1934</v>
      </c>
      <c r="J544" s="627" t="s">
        <v>160</v>
      </c>
      <c r="K544" s="627" t="s">
        <v>2072</v>
      </c>
      <c r="L544" s="798"/>
      <c r="M544" s="799"/>
      <c r="N544" s="802"/>
      <c r="O544" s="805"/>
      <c r="P544" s="808"/>
      <c r="Q544" s="811"/>
      <c r="R544" s="805"/>
      <c r="S544" s="629" t="s">
        <v>158</v>
      </c>
      <c r="T544" s="722">
        <v>43420</v>
      </c>
      <c r="U544" s="889"/>
      <c r="V544" s="890"/>
      <c r="W544" s="787"/>
      <c r="X544" s="788"/>
      <c r="Y544" s="787"/>
      <c r="Z544" s="788"/>
      <c r="AA544" s="787"/>
      <c r="AB544" s="788"/>
      <c r="AC544" s="787"/>
      <c r="AD544" s="788"/>
      <c r="AE544" s="787"/>
      <c r="AF544" s="788"/>
      <c r="AG544" s="818"/>
      <c r="AH544" s="819"/>
      <c r="AI544" s="787"/>
      <c r="AJ544" s="788"/>
      <c r="AK544" s="802"/>
      <c r="AL544" s="802"/>
      <c r="AM544" s="802"/>
      <c r="AP544" s="793"/>
      <c r="AQ544" s="724"/>
    </row>
    <row r="545" spans="2:42" s="404" customFormat="1" ht="12.75" customHeight="1" thickTop="1" x14ac:dyDescent="0.2">
      <c r="B545" s="445" t="s">
        <v>733</v>
      </c>
      <c r="C545" s="444" t="s">
        <v>447</v>
      </c>
      <c r="D545" s="443" t="s">
        <v>705</v>
      </c>
      <c r="E545" s="442" t="s">
        <v>50</v>
      </c>
      <c r="F545" s="440">
        <v>43747</v>
      </c>
      <c r="G545" s="440">
        <v>44008</v>
      </c>
      <c r="H545" s="419">
        <v>2018</v>
      </c>
      <c r="I545" s="418" t="s">
        <v>1934</v>
      </c>
      <c r="J545" s="418" t="s">
        <v>225</v>
      </c>
      <c r="K545" s="508" t="s">
        <v>751</v>
      </c>
      <c r="L545" s="822" t="s">
        <v>2002</v>
      </c>
      <c r="M545" s="823"/>
      <c r="N545" s="791" t="s">
        <v>2003</v>
      </c>
      <c r="O545" s="828" t="s">
        <v>228</v>
      </c>
      <c r="P545" s="831"/>
      <c r="Q545" s="834"/>
      <c r="R545" s="828" t="s">
        <v>193</v>
      </c>
      <c r="S545" s="434" t="s">
        <v>184</v>
      </c>
      <c r="T545" s="438">
        <v>750000</v>
      </c>
      <c r="U545" s="434" t="s">
        <v>183</v>
      </c>
      <c r="V545" s="437">
        <f>T550+T548-0.001</f>
        <v>44008.999000000003</v>
      </c>
      <c r="W545" s="434" t="s">
        <v>182</v>
      </c>
      <c r="X545" s="436">
        <f>T545</f>
        <v>750000</v>
      </c>
      <c r="Y545" s="434" t="s">
        <v>181</v>
      </c>
      <c r="Z545" s="435"/>
      <c r="AA545" s="434" t="s">
        <v>181</v>
      </c>
      <c r="AB545" s="435"/>
      <c r="AC545" s="434" t="s">
        <v>181</v>
      </c>
      <c r="AD545" s="435"/>
      <c r="AE545" s="434" t="s">
        <v>181</v>
      </c>
      <c r="AF545" s="435">
        <v>1</v>
      </c>
      <c r="AG545" s="434" t="s">
        <v>181</v>
      </c>
      <c r="AH545" s="435">
        <v>1</v>
      </c>
      <c r="AI545" s="434" t="s">
        <v>180</v>
      </c>
      <c r="AJ545" s="433"/>
      <c r="AK545" s="791" t="s">
        <v>984</v>
      </c>
      <c r="AL545" s="791" t="s">
        <v>984</v>
      </c>
      <c r="AM545" s="791" t="s">
        <v>984</v>
      </c>
      <c r="AN545" s="791" t="s">
        <v>1954</v>
      </c>
      <c r="AO545" s="791" t="s">
        <v>1954</v>
      </c>
      <c r="AP545" s="791" t="s">
        <v>2143</v>
      </c>
    </row>
    <row r="546" spans="2:42" s="404" customFormat="1" ht="15" customHeight="1" x14ac:dyDescent="0.2">
      <c r="B546" s="425" t="s">
        <v>733</v>
      </c>
      <c r="C546" s="424" t="s">
        <v>447</v>
      </c>
      <c r="D546" s="423" t="s">
        <v>705</v>
      </c>
      <c r="E546" s="422" t="s">
        <v>50</v>
      </c>
      <c r="F546" s="420">
        <v>43747</v>
      </c>
      <c r="G546" s="440">
        <v>44008</v>
      </c>
      <c r="H546" s="419">
        <v>2018</v>
      </c>
      <c r="I546" s="418" t="s">
        <v>1934</v>
      </c>
      <c r="J546" s="418" t="s">
        <v>225</v>
      </c>
      <c r="K546" s="570" t="s">
        <v>751</v>
      </c>
      <c r="L546" s="824"/>
      <c r="M546" s="825"/>
      <c r="N546" s="792"/>
      <c r="O546" s="829"/>
      <c r="P546" s="832"/>
      <c r="Q546" s="835"/>
      <c r="R546" s="829"/>
      <c r="S546" s="416" t="s">
        <v>179</v>
      </c>
      <c r="T546" s="432"/>
      <c r="U546" s="416" t="s">
        <v>177</v>
      </c>
      <c r="V546" s="415"/>
      <c r="W546" s="416" t="s">
        <v>176</v>
      </c>
      <c r="X546" s="428">
        <f>X545</f>
        <v>750000</v>
      </c>
      <c r="Y546" s="416" t="s">
        <v>175</v>
      </c>
      <c r="Z546" s="426"/>
      <c r="AA546" s="416" t="s">
        <v>175</v>
      </c>
      <c r="AB546" s="426"/>
      <c r="AC546" s="416" t="s">
        <v>175</v>
      </c>
      <c r="AD546" s="426"/>
      <c r="AE546" s="416" t="s">
        <v>175</v>
      </c>
      <c r="AF546" s="426"/>
      <c r="AG546" s="416" t="s">
        <v>175</v>
      </c>
      <c r="AH546" s="426"/>
      <c r="AI546" s="416" t="s">
        <v>174</v>
      </c>
      <c r="AJ546" s="430"/>
      <c r="AK546" s="792"/>
      <c r="AL546" s="792"/>
      <c r="AM546" s="792"/>
      <c r="AN546" s="792"/>
      <c r="AO546" s="792"/>
      <c r="AP546" s="792"/>
    </row>
    <row r="547" spans="2:42" s="404" customFormat="1" x14ac:dyDescent="0.2">
      <c r="B547" s="425" t="s">
        <v>733</v>
      </c>
      <c r="C547" s="424" t="s">
        <v>447</v>
      </c>
      <c r="D547" s="423" t="s">
        <v>705</v>
      </c>
      <c r="E547" s="422" t="s">
        <v>50</v>
      </c>
      <c r="F547" s="420">
        <v>43747</v>
      </c>
      <c r="G547" s="440">
        <v>44008</v>
      </c>
      <c r="H547" s="419">
        <v>2018</v>
      </c>
      <c r="I547" s="418" t="s">
        <v>1934</v>
      </c>
      <c r="J547" s="418" t="s">
        <v>225</v>
      </c>
      <c r="K547" s="570" t="s">
        <v>751</v>
      </c>
      <c r="L547" s="824"/>
      <c r="M547" s="825"/>
      <c r="N547" s="792"/>
      <c r="O547" s="829"/>
      <c r="P547" s="832"/>
      <c r="Q547" s="835"/>
      <c r="R547" s="829"/>
      <c r="S547" s="416" t="s">
        <v>173</v>
      </c>
      <c r="T547" s="429" t="s">
        <v>192</v>
      </c>
      <c r="U547" s="416" t="s">
        <v>171</v>
      </c>
      <c r="V547" s="427"/>
      <c r="W547" s="416" t="s">
        <v>170</v>
      </c>
      <c r="X547" s="428"/>
      <c r="Y547" s="416" t="s">
        <v>169</v>
      </c>
      <c r="Z547" s="426"/>
      <c r="AA547" s="416" t="s">
        <v>169</v>
      </c>
      <c r="AB547" s="426"/>
      <c r="AC547" s="416" t="s">
        <v>169</v>
      </c>
      <c r="AD547" s="426"/>
      <c r="AE547" s="416" t="s">
        <v>169</v>
      </c>
      <c r="AF547" s="426">
        <v>1</v>
      </c>
      <c r="AG547" s="416" t="s">
        <v>169</v>
      </c>
      <c r="AH547" s="426">
        <v>1</v>
      </c>
      <c r="AI547" s="816"/>
      <c r="AJ547" s="817"/>
      <c r="AK547" s="792"/>
      <c r="AL547" s="792"/>
      <c r="AM547" s="792"/>
      <c r="AN547" s="792"/>
      <c r="AO547" s="792"/>
      <c r="AP547" s="792"/>
    </row>
    <row r="548" spans="2:42" s="404" customFormat="1" ht="15" customHeight="1" x14ac:dyDescent="0.2">
      <c r="B548" s="425" t="s">
        <v>733</v>
      </c>
      <c r="C548" s="424" t="s">
        <v>447</v>
      </c>
      <c r="D548" s="423" t="s">
        <v>705</v>
      </c>
      <c r="E548" s="422" t="s">
        <v>50</v>
      </c>
      <c r="F548" s="420">
        <v>43747</v>
      </c>
      <c r="G548" s="440">
        <v>44008</v>
      </c>
      <c r="H548" s="419">
        <v>2018</v>
      </c>
      <c r="I548" s="418" t="s">
        <v>1934</v>
      </c>
      <c r="J548" s="418" t="s">
        <v>225</v>
      </c>
      <c r="K548" s="570" t="s">
        <v>751</v>
      </c>
      <c r="L548" s="824"/>
      <c r="M548" s="825"/>
      <c r="N548" s="792"/>
      <c r="O548" s="829"/>
      <c r="P548" s="832"/>
      <c r="Q548" s="835"/>
      <c r="R548" s="829"/>
      <c r="S548" s="416" t="s">
        <v>168</v>
      </c>
      <c r="T548" s="427">
        <v>262</v>
      </c>
      <c r="U548" s="416" t="s">
        <v>167</v>
      </c>
      <c r="V548" s="427"/>
      <c r="W548" s="816"/>
      <c r="X548" s="817"/>
      <c r="Y548" s="416" t="s">
        <v>166</v>
      </c>
      <c r="Z548" s="426">
        <f>IF(Z546="",Z547-Z545,Z547-Z546)</f>
        <v>0</v>
      </c>
      <c r="AA548" s="416" t="s">
        <v>166</v>
      </c>
      <c r="AB548" s="426">
        <f>IF(AB546="",AB547-AB545,AB547-AB546)</f>
        <v>0</v>
      </c>
      <c r="AC548" s="416" t="s">
        <v>166</v>
      </c>
      <c r="AD548" s="426">
        <f>IF(AD546="",AD547-AD545,AD547-AD546)</f>
        <v>0</v>
      </c>
      <c r="AE548" s="416" t="s">
        <v>166</v>
      </c>
      <c r="AF548" s="426">
        <f>IF(AF546="",AF547-AF545,AF547-AF546)</f>
        <v>0</v>
      </c>
      <c r="AG548" s="416" t="s">
        <v>166</v>
      </c>
      <c r="AH548" s="426">
        <f>IF(AH546="",AH547-AH545,AH547-AH546)</f>
        <v>0</v>
      </c>
      <c r="AI548" s="816"/>
      <c r="AJ548" s="817"/>
      <c r="AK548" s="792"/>
      <c r="AL548" s="792"/>
      <c r="AM548" s="792"/>
      <c r="AN548" s="792"/>
      <c r="AO548" s="792"/>
      <c r="AP548" s="792"/>
    </row>
    <row r="549" spans="2:42" s="404" customFormat="1" ht="15" customHeight="1" x14ac:dyDescent="0.2">
      <c r="B549" s="425" t="s">
        <v>733</v>
      </c>
      <c r="C549" s="424" t="s">
        <v>447</v>
      </c>
      <c r="D549" s="423" t="s">
        <v>705</v>
      </c>
      <c r="E549" s="422" t="s">
        <v>50</v>
      </c>
      <c r="F549" s="420">
        <v>43747</v>
      </c>
      <c r="G549" s="440">
        <v>44008</v>
      </c>
      <c r="H549" s="419">
        <v>2018</v>
      </c>
      <c r="I549" s="418" t="s">
        <v>1934</v>
      </c>
      <c r="J549" s="418" t="s">
        <v>225</v>
      </c>
      <c r="K549" s="570" t="s">
        <v>751</v>
      </c>
      <c r="L549" s="824"/>
      <c r="M549" s="825"/>
      <c r="N549" s="792"/>
      <c r="O549" s="829"/>
      <c r="P549" s="832"/>
      <c r="Q549" s="835"/>
      <c r="R549" s="829"/>
      <c r="S549" s="416" t="s">
        <v>165</v>
      </c>
      <c r="T549" s="415"/>
      <c r="U549" s="416" t="s">
        <v>164</v>
      </c>
      <c r="V549" s="415">
        <v>44008</v>
      </c>
      <c r="W549" s="816"/>
      <c r="X549" s="817"/>
      <c r="Y549" s="816"/>
      <c r="Z549" s="817"/>
      <c r="AA549" s="816"/>
      <c r="AB549" s="817"/>
      <c r="AC549" s="816"/>
      <c r="AD549" s="817"/>
      <c r="AE549" s="816"/>
      <c r="AF549" s="817"/>
      <c r="AG549" s="816"/>
      <c r="AH549" s="817"/>
      <c r="AI549" s="816"/>
      <c r="AJ549" s="817"/>
      <c r="AK549" s="792"/>
      <c r="AL549" s="792"/>
      <c r="AM549" s="792"/>
      <c r="AN549" s="792"/>
      <c r="AO549" s="792"/>
      <c r="AP549" s="792"/>
    </row>
    <row r="550" spans="2:42" s="404" customFormat="1" ht="15" customHeight="1" thickBot="1" x14ac:dyDescent="0.25">
      <c r="B550" s="414" t="s">
        <v>733</v>
      </c>
      <c r="C550" s="413" t="s">
        <v>447</v>
      </c>
      <c r="D550" s="412" t="s">
        <v>705</v>
      </c>
      <c r="E550" s="411" t="s">
        <v>50</v>
      </c>
      <c r="F550" s="409">
        <v>43747</v>
      </c>
      <c r="G550" s="409">
        <v>44008</v>
      </c>
      <c r="H550" s="408">
        <v>2018</v>
      </c>
      <c r="I550" s="407" t="s">
        <v>1934</v>
      </c>
      <c r="J550" s="407" t="s">
        <v>225</v>
      </c>
      <c r="K550" s="407" t="s">
        <v>751</v>
      </c>
      <c r="L550" s="826"/>
      <c r="M550" s="827"/>
      <c r="N550" s="793"/>
      <c r="O550" s="830"/>
      <c r="P550" s="833"/>
      <c r="Q550" s="836"/>
      <c r="R550" s="830"/>
      <c r="S550" s="406" t="s">
        <v>158</v>
      </c>
      <c r="T550" s="451">
        <v>43747</v>
      </c>
      <c r="U550" s="820"/>
      <c r="V550" s="821"/>
      <c r="W550" s="818"/>
      <c r="X550" s="819"/>
      <c r="Y550" s="818"/>
      <c r="Z550" s="819"/>
      <c r="AA550" s="818"/>
      <c r="AB550" s="819"/>
      <c r="AC550" s="818"/>
      <c r="AD550" s="819"/>
      <c r="AE550" s="818"/>
      <c r="AF550" s="819"/>
      <c r="AG550" s="818"/>
      <c r="AH550" s="819"/>
      <c r="AI550" s="818"/>
      <c r="AJ550" s="819"/>
      <c r="AK550" s="793"/>
      <c r="AL550" s="793"/>
      <c r="AM550" s="793"/>
      <c r="AN550" s="793"/>
      <c r="AO550" s="793"/>
      <c r="AP550" s="793"/>
    </row>
    <row r="551" spans="2:42" s="404" customFormat="1" ht="12.75" customHeight="1" thickTop="1" x14ac:dyDescent="0.2">
      <c r="B551" s="445" t="s">
        <v>709</v>
      </c>
      <c r="C551" s="444" t="s">
        <v>711</v>
      </c>
      <c r="D551" s="523" t="s">
        <v>705</v>
      </c>
      <c r="E551" s="522" t="s">
        <v>50</v>
      </c>
      <c r="F551" s="521">
        <v>43771</v>
      </c>
      <c r="G551" s="521">
        <v>44019</v>
      </c>
      <c r="H551" s="507">
        <v>2018</v>
      </c>
      <c r="I551" s="439" t="s">
        <v>185</v>
      </c>
      <c r="J551" s="439" t="s">
        <v>160</v>
      </c>
      <c r="K551" s="439" t="s">
        <v>1067</v>
      </c>
      <c r="L551" s="822" t="s">
        <v>1078</v>
      </c>
      <c r="M551" s="823"/>
      <c r="N551" s="791" t="s">
        <v>1074</v>
      </c>
      <c r="O551" s="828" t="s">
        <v>228</v>
      </c>
      <c r="P551" s="831"/>
      <c r="Q551" s="834" t="s">
        <v>231</v>
      </c>
      <c r="R551" s="828" t="s">
        <v>185</v>
      </c>
      <c r="S551" s="434" t="s">
        <v>184</v>
      </c>
      <c r="T551" s="438">
        <v>5000000</v>
      </c>
      <c r="U551" s="434" t="s">
        <v>183</v>
      </c>
      <c r="V551" s="485">
        <f>T556+T554</f>
        <v>43991</v>
      </c>
      <c r="W551" s="434" t="s">
        <v>182</v>
      </c>
      <c r="X551" s="436">
        <f>T551</f>
        <v>5000000</v>
      </c>
      <c r="Y551" s="434" t="s">
        <v>181</v>
      </c>
      <c r="Z551" s="435">
        <v>1</v>
      </c>
      <c r="AA551" s="434" t="s">
        <v>181</v>
      </c>
      <c r="AB551" s="435">
        <v>1</v>
      </c>
      <c r="AC551" s="434" t="s">
        <v>181</v>
      </c>
      <c r="AD551" s="435">
        <v>1</v>
      </c>
      <c r="AE551" s="434" t="s">
        <v>181</v>
      </c>
      <c r="AF551" s="435">
        <v>1</v>
      </c>
      <c r="AG551" s="434" t="s">
        <v>181</v>
      </c>
      <c r="AH551" s="435">
        <v>1</v>
      </c>
      <c r="AI551" s="434" t="s">
        <v>180</v>
      </c>
      <c r="AJ551" s="433">
        <v>7</v>
      </c>
      <c r="AK551" s="791" t="s">
        <v>227</v>
      </c>
      <c r="AL551" s="791" t="s">
        <v>227</v>
      </c>
      <c r="AM551" s="791" t="s">
        <v>227</v>
      </c>
      <c r="AN551" s="791" t="s">
        <v>227</v>
      </c>
      <c r="AO551" s="791" t="s">
        <v>227</v>
      </c>
      <c r="AP551" s="791" t="s">
        <v>2143</v>
      </c>
    </row>
    <row r="552" spans="2:42" s="404" customFormat="1" ht="15" customHeight="1" x14ac:dyDescent="0.2">
      <c r="B552" s="425" t="s">
        <v>709</v>
      </c>
      <c r="C552" s="424" t="s">
        <v>711</v>
      </c>
      <c r="D552" s="520" t="s">
        <v>705</v>
      </c>
      <c r="E552" s="422" t="s">
        <v>50</v>
      </c>
      <c r="F552" s="420">
        <v>43771</v>
      </c>
      <c r="G552" s="420">
        <v>44019</v>
      </c>
      <c r="H552" s="507">
        <v>2018</v>
      </c>
      <c r="I552" s="439" t="s">
        <v>185</v>
      </c>
      <c r="J552" s="439" t="s">
        <v>160</v>
      </c>
      <c r="K552" s="439" t="s">
        <v>1067</v>
      </c>
      <c r="L552" s="824"/>
      <c r="M552" s="825"/>
      <c r="N552" s="792"/>
      <c r="O552" s="829"/>
      <c r="P552" s="832"/>
      <c r="Q552" s="835"/>
      <c r="R552" s="829"/>
      <c r="S552" s="416" t="s">
        <v>179</v>
      </c>
      <c r="T552" s="432" t="s">
        <v>1065</v>
      </c>
      <c r="U552" s="416" t="s">
        <v>177</v>
      </c>
      <c r="V552" s="415">
        <f>V551+V553</f>
        <v>44019</v>
      </c>
      <c r="W552" s="416" t="s">
        <v>176</v>
      </c>
      <c r="X552" s="428">
        <f>X551</f>
        <v>5000000</v>
      </c>
      <c r="Y552" s="416" t="s">
        <v>175</v>
      </c>
      <c r="Z552" s="426"/>
      <c r="AA552" s="416" t="s">
        <v>175</v>
      </c>
      <c r="AB552" s="426"/>
      <c r="AC552" s="416" t="s">
        <v>175</v>
      </c>
      <c r="AD552" s="426"/>
      <c r="AE552" s="416" t="s">
        <v>175</v>
      </c>
      <c r="AF552" s="426"/>
      <c r="AG552" s="416" t="s">
        <v>175</v>
      </c>
      <c r="AH552" s="426"/>
      <c r="AI552" s="416" t="s">
        <v>174</v>
      </c>
      <c r="AJ552" s="430">
        <f>AJ551*31</f>
        <v>217</v>
      </c>
      <c r="AK552" s="792"/>
      <c r="AL552" s="792"/>
      <c r="AM552" s="792"/>
      <c r="AN552" s="792"/>
      <c r="AO552" s="792"/>
      <c r="AP552" s="792"/>
    </row>
    <row r="553" spans="2:42" s="404" customFormat="1" x14ac:dyDescent="0.2">
      <c r="B553" s="425" t="s">
        <v>709</v>
      </c>
      <c r="C553" s="424" t="s">
        <v>711</v>
      </c>
      <c r="D553" s="520" t="s">
        <v>705</v>
      </c>
      <c r="E553" s="422" t="s">
        <v>50</v>
      </c>
      <c r="F553" s="420">
        <v>43771</v>
      </c>
      <c r="G553" s="420">
        <v>44019</v>
      </c>
      <c r="H553" s="507">
        <v>2018</v>
      </c>
      <c r="I553" s="439" t="s">
        <v>185</v>
      </c>
      <c r="J553" s="439" t="s">
        <v>160</v>
      </c>
      <c r="K553" s="439" t="s">
        <v>1067</v>
      </c>
      <c r="L553" s="824"/>
      <c r="M553" s="825"/>
      <c r="N553" s="792"/>
      <c r="O553" s="829"/>
      <c r="P553" s="832"/>
      <c r="Q553" s="835"/>
      <c r="R553" s="829"/>
      <c r="S553" s="416" t="s">
        <v>173</v>
      </c>
      <c r="T553" s="429" t="s">
        <v>1077</v>
      </c>
      <c r="U553" s="416" t="s">
        <v>171</v>
      </c>
      <c r="V553" s="427">
        <v>28</v>
      </c>
      <c r="W553" s="416" t="s">
        <v>170</v>
      </c>
      <c r="X553" s="428">
        <v>4781000</v>
      </c>
      <c r="Y553" s="416" t="s">
        <v>169</v>
      </c>
      <c r="Z553" s="426">
        <v>1</v>
      </c>
      <c r="AA553" s="416" t="s">
        <v>169</v>
      </c>
      <c r="AB553" s="426">
        <v>1</v>
      </c>
      <c r="AC553" s="416" t="s">
        <v>169</v>
      </c>
      <c r="AD553" s="426">
        <v>1</v>
      </c>
      <c r="AE553" s="416" t="s">
        <v>169</v>
      </c>
      <c r="AF553" s="426">
        <v>1</v>
      </c>
      <c r="AG553" s="416" t="s">
        <v>169</v>
      </c>
      <c r="AH553" s="426">
        <v>1</v>
      </c>
      <c r="AI553" s="816"/>
      <c r="AJ553" s="817"/>
      <c r="AK553" s="792"/>
      <c r="AL553" s="792"/>
      <c r="AM553" s="792"/>
      <c r="AN553" s="792"/>
      <c r="AO553" s="792"/>
      <c r="AP553" s="792"/>
    </row>
    <row r="554" spans="2:42" s="404" customFormat="1" ht="15" customHeight="1" x14ac:dyDescent="0.2">
      <c r="B554" s="425" t="s">
        <v>709</v>
      </c>
      <c r="C554" s="424" t="s">
        <v>711</v>
      </c>
      <c r="D554" s="520" t="s">
        <v>705</v>
      </c>
      <c r="E554" s="422" t="s">
        <v>50</v>
      </c>
      <c r="F554" s="420">
        <v>43771</v>
      </c>
      <c r="G554" s="420">
        <v>44019</v>
      </c>
      <c r="H554" s="507">
        <v>2018</v>
      </c>
      <c r="I554" s="439" t="s">
        <v>185</v>
      </c>
      <c r="J554" s="439" t="s">
        <v>160</v>
      </c>
      <c r="K554" s="439" t="s">
        <v>1067</v>
      </c>
      <c r="L554" s="824"/>
      <c r="M554" s="825"/>
      <c r="N554" s="792"/>
      <c r="O554" s="829"/>
      <c r="P554" s="832"/>
      <c r="Q554" s="835"/>
      <c r="R554" s="829"/>
      <c r="S554" s="416" t="s">
        <v>168</v>
      </c>
      <c r="T554" s="427">
        <v>220</v>
      </c>
      <c r="U554" s="416" t="s">
        <v>167</v>
      </c>
      <c r="V554" s="427"/>
      <c r="W554" s="816"/>
      <c r="X554" s="817"/>
      <c r="Y554" s="416" t="s">
        <v>166</v>
      </c>
      <c r="Z554" s="426">
        <f>IF(Z552="",Z553-Z551,Z553-Z552)</f>
        <v>0</v>
      </c>
      <c r="AA554" s="416" t="s">
        <v>166</v>
      </c>
      <c r="AB554" s="426">
        <f>IF(AB552="",AB553-AB551,AB553-AB552)</f>
        <v>0</v>
      </c>
      <c r="AC554" s="416" t="s">
        <v>166</v>
      </c>
      <c r="AD554" s="426">
        <f>IF(AD552="",AD553-AD551,AD553-AD552)</f>
        <v>0</v>
      </c>
      <c r="AE554" s="416" t="s">
        <v>166</v>
      </c>
      <c r="AF554" s="426">
        <f>IF(AF552="",AF553-AF551,AF553-AF552)</f>
        <v>0</v>
      </c>
      <c r="AG554" s="416" t="s">
        <v>166</v>
      </c>
      <c r="AH554" s="426">
        <f>IF(AH552="",AH553-AH551,AH553-AH552)</f>
        <v>0</v>
      </c>
      <c r="AI554" s="816"/>
      <c r="AJ554" s="817"/>
      <c r="AK554" s="792"/>
      <c r="AL554" s="792"/>
      <c r="AM554" s="792"/>
      <c r="AN554" s="792"/>
      <c r="AO554" s="792"/>
      <c r="AP554" s="792"/>
    </row>
    <row r="555" spans="2:42" s="404" customFormat="1" ht="15" customHeight="1" x14ac:dyDescent="0.2">
      <c r="B555" s="425" t="s">
        <v>709</v>
      </c>
      <c r="C555" s="424" t="s">
        <v>711</v>
      </c>
      <c r="D555" s="520" t="s">
        <v>705</v>
      </c>
      <c r="E555" s="422" t="s">
        <v>50</v>
      </c>
      <c r="F555" s="420">
        <v>43771</v>
      </c>
      <c r="G555" s="420">
        <v>44019</v>
      </c>
      <c r="H555" s="507">
        <v>2018</v>
      </c>
      <c r="I555" s="439" t="s">
        <v>185</v>
      </c>
      <c r="J555" s="439" t="s">
        <v>160</v>
      </c>
      <c r="K555" s="439" t="s">
        <v>1067</v>
      </c>
      <c r="L555" s="824"/>
      <c r="M555" s="825"/>
      <c r="N555" s="792"/>
      <c r="O555" s="829"/>
      <c r="P555" s="832"/>
      <c r="Q555" s="835"/>
      <c r="R555" s="829"/>
      <c r="S555" s="416" t="s">
        <v>165</v>
      </c>
      <c r="T555" s="415">
        <v>43347</v>
      </c>
      <c r="U555" s="416" t="s">
        <v>164</v>
      </c>
      <c r="V555" s="415">
        <f>V552</f>
        <v>44019</v>
      </c>
      <c r="W555" s="816"/>
      <c r="X555" s="817"/>
      <c r="Y555" s="816"/>
      <c r="Z555" s="817"/>
      <c r="AA555" s="816"/>
      <c r="AB555" s="817"/>
      <c r="AC555" s="816"/>
      <c r="AD555" s="817"/>
      <c r="AE555" s="816"/>
      <c r="AF555" s="817"/>
      <c r="AG555" s="816"/>
      <c r="AH555" s="817"/>
      <c r="AI555" s="816"/>
      <c r="AJ555" s="817"/>
      <c r="AK555" s="792"/>
      <c r="AL555" s="792"/>
      <c r="AM555" s="792"/>
      <c r="AN555" s="792"/>
      <c r="AO555" s="792"/>
      <c r="AP555" s="792"/>
    </row>
    <row r="556" spans="2:42" s="404" customFormat="1" ht="15" customHeight="1" thickBot="1" x14ac:dyDescent="0.25">
      <c r="B556" s="414" t="s">
        <v>709</v>
      </c>
      <c r="C556" s="413" t="s">
        <v>711</v>
      </c>
      <c r="D556" s="519" t="s">
        <v>705</v>
      </c>
      <c r="E556" s="411" t="s">
        <v>50</v>
      </c>
      <c r="F556" s="518">
        <v>43771</v>
      </c>
      <c r="G556" s="409">
        <v>44019</v>
      </c>
      <c r="H556" s="408">
        <v>2018</v>
      </c>
      <c r="I556" s="407" t="s">
        <v>185</v>
      </c>
      <c r="J556" s="407" t="s">
        <v>160</v>
      </c>
      <c r="K556" s="407" t="s">
        <v>1067</v>
      </c>
      <c r="L556" s="826"/>
      <c r="M556" s="827"/>
      <c r="N556" s="793"/>
      <c r="O556" s="830"/>
      <c r="P556" s="833"/>
      <c r="Q556" s="836"/>
      <c r="R556" s="830"/>
      <c r="S556" s="406" t="s">
        <v>158</v>
      </c>
      <c r="T556" s="451">
        <v>43771</v>
      </c>
      <c r="U556" s="820"/>
      <c r="V556" s="821"/>
      <c r="W556" s="818"/>
      <c r="X556" s="819"/>
      <c r="Y556" s="818"/>
      <c r="Z556" s="819"/>
      <c r="AA556" s="818"/>
      <c r="AB556" s="819"/>
      <c r="AC556" s="818"/>
      <c r="AD556" s="819"/>
      <c r="AE556" s="818"/>
      <c r="AF556" s="819"/>
      <c r="AG556" s="818"/>
      <c r="AH556" s="819"/>
      <c r="AI556" s="818"/>
      <c r="AJ556" s="819"/>
      <c r="AK556" s="793"/>
      <c r="AL556" s="793"/>
      <c r="AM556" s="793"/>
      <c r="AN556" s="793"/>
      <c r="AO556" s="793"/>
      <c r="AP556" s="793"/>
    </row>
    <row r="557" spans="2:42" s="404" customFormat="1" ht="12.75" hidden="1" customHeight="1" thickTop="1" x14ac:dyDescent="0.25">
      <c r="B557" s="445" t="s">
        <v>733</v>
      </c>
      <c r="C557" s="444" t="s">
        <v>447</v>
      </c>
      <c r="D557" s="523" t="s">
        <v>705</v>
      </c>
      <c r="E557" s="522" t="s">
        <v>10</v>
      </c>
      <c r="F557" s="521">
        <v>43999</v>
      </c>
      <c r="G557" s="521"/>
      <c r="H557" s="507">
        <v>2018</v>
      </c>
      <c r="I557" s="439" t="s">
        <v>1934</v>
      </c>
      <c r="J557" s="439" t="s">
        <v>160</v>
      </c>
      <c r="K557" s="439" t="s">
        <v>1067</v>
      </c>
      <c r="L557" s="822" t="s">
        <v>1076</v>
      </c>
      <c r="M557" s="823"/>
      <c r="N557" s="791" t="s">
        <v>1074</v>
      </c>
      <c r="O557" s="828" t="s">
        <v>228</v>
      </c>
      <c r="P557" s="831"/>
      <c r="Q557" s="834"/>
      <c r="R557" s="828" t="s">
        <v>193</v>
      </c>
      <c r="S557" s="434" t="s">
        <v>184</v>
      </c>
      <c r="T557" s="438">
        <v>3450000</v>
      </c>
      <c r="U557" s="434" t="s">
        <v>183</v>
      </c>
      <c r="V557" s="485">
        <f>T562+T560-0.01</f>
        <v>44142.99</v>
      </c>
      <c r="W557" s="434" t="s">
        <v>182</v>
      </c>
      <c r="X557" s="436">
        <f>T557</f>
        <v>3450000</v>
      </c>
      <c r="Y557" s="434" t="s">
        <v>181</v>
      </c>
      <c r="Z557" s="435">
        <v>0.1575</v>
      </c>
      <c r="AA557" s="434" t="s">
        <v>181</v>
      </c>
      <c r="AB557" s="435">
        <v>0.55459999999999998</v>
      </c>
      <c r="AC557" s="499" t="s">
        <v>181</v>
      </c>
      <c r="AD557" s="498">
        <v>0.71450000000000002</v>
      </c>
      <c r="AE557" s="434" t="s">
        <v>181</v>
      </c>
      <c r="AF557" s="435">
        <v>1</v>
      </c>
      <c r="AG557" s="434" t="s">
        <v>181</v>
      </c>
      <c r="AH557" s="435">
        <v>0.98480000000000001</v>
      </c>
      <c r="AI557" s="434" t="s">
        <v>180</v>
      </c>
      <c r="AJ557" s="433">
        <v>20</v>
      </c>
      <c r="AK557" s="791" t="s">
        <v>10</v>
      </c>
      <c r="AL557" s="791" t="s">
        <v>10</v>
      </c>
      <c r="AM557" s="791" t="s">
        <v>10</v>
      </c>
      <c r="AN557" s="791" t="s">
        <v>227</v>
      </c>
      <c r="AO557" s="791" t="s">
        <v>227</v>
      </c>
      <c r="AP557" s="971" t="s">
        <v>10</v>
      </c>
    </row>
    <row r="558" spans="2:42" s="404" customFormat="1" ht="15" hidden="1" customHeight="1" x14ac:dyDescent="0.25">
      <c r="B558" s="425" t="s">
        <v>733</v>
      </c>
      <c r="C558" s="424" t="s">
        <v>447</v>
      </c>
      <c r="D558" s="520" t="s">
        <v>705</v>
      </c>
      <c r="E558" s="422" t="s">
        <v>10</v>
      </c>
      <c r="F558" s="420">
        <v>43999</v>
      </c>
      <c r="G558" s="420"/>
      <c r="H558" s="507">
        <v>2018</v>
      </c>
      <c r="I558" s="439" t="s">
        <v>1934</v>
      </c>
      <c r="J558" s="439" t="s">
        <v>160</v>
      </c>
      <c r="K558" s="439" t="s">
        <v>1067</v>
      </c>
      <c r="L558" s="824"/>
      <c r="M558" s="825"/>
      <c r="N558" s="792"/>
      <c r="O558" s="829"/>
      <c r="P558" s="832"/>
      <c r="Q558" s="835"/>
      <c r="R558" s="829"/>
      <c r="S558" s="416" t="s">
        <v>179</v>
      </c>
      <c r="T558" s="432" t="s">
        <v>1032</v>
      </c>
      <c r="U558" s="416" t="s">
        <v>177</v>
      </c>
      <c r="V558" s="415">
        <f>V557+V559+V560</f>
        <v>44211.99</v>
      </c>
      <c r="W558" s="416" t="s">
        <v>176</v>
      </c>
      <c r="X558" s="428">
        <f>X557</f>
        <v>3450000</v>
      </c>
      <c r="Y558" s="416" t="s">
        <v>175</v>
      </c>
      <c r="Z558" s="426"/>
      <c r="AA558" s="416" t="s">
        <v>175</v>
      </c>
      <c r="AB558" s="426"/>
      <c r="AC558" s="497" t="s">
        <v>175</v>
      </c>
      <c r="AD558" s="496"/>
      <c r="AE558" s="416" t="s">
        <v>175</v>
      </c>
      <c r="AF558" s="426"/>
      <c r="AG558" s="416" t="s">
        <v>175</v>
      </c>
      <c r="AH558" s="426"/>
      <c r="AI558" s="416" t="s">
        <v>174</v>
      </c>
      <c r="AJ558" s="430">
        <f>AJ557*31</f>
        <v>620</v>
      </c>
      <c r="AK558" s="792"/>
      <c r="AL558" s="792"/>
      <c r="AM558" s="792"/>
      <c r="AN558" s="792"/>
      <c r="AO558" s="792"/>
      <c r="AP558" s="972"/>
    </row>
    <row r="559" spans="2:42" s="404" customFormat="1" ht="14.25" hidden="1" thickTop="1" thickBot="1" x14ac:dyDescent="0.25">
      <c r="B559" s="425" t="s">
        <v>733</v>
      </c>
      <c r="C559" s="424" t="s">
        <v>447</v>
      </c>
      <c r="D559" s="520" t="s">
        <v>705</v>
      </c>
      <c r="E559" s="422" t="s">
        <v>10</v>
      </c>
      <c r="F559" s="420">
        <v>43999</v>
      </c>
      <c r="G559" s="420"/>
      <c r="H559" s="507">
        <v>2018</v>
      </c>
      <c r="I559" s="439" t="s">
        <v>1934</v>
      </c>
      <c r="J559" s="439" t="s">
        <v>160</v>
      </c>
      <c r="K559" s="439" t="s">
        <v>1067</v>
      </c>
      <c r="L559" s="824"/>
      <c r="M559" s="825"/>
      <c r="N559" s="792"/>
      <c r="O559" s="829"/>
      <c r="P559" s="832"/>
      <c r="Q559" s="835"/>
      <c r="R559" s="829"/>
      <c r="S559" s="416" t="s">
        <v>173</v>
      </c>
      <c r="T559" s="429" t="s">
        <v>192</v>
      </c>
      <c r="U559" s="416" t="s">
        <v>171</v>
      </c>
      <c r="V559" s="427"/>
      <c r="W559" s="416" t="s">
        <v>170</v>
      </c>
      <c r="X559" s="428"/>
      <c r="Y559" s="416" t="s">
        <v>169</v>
      </c>
      <c r="Z559" s="426">
        <v>5.04E-2</v>
      </c>
      <c r="AA559" s="416" t="s">
        <v>169</v>
      </c>
      <c r="AB559" s="426">
        <v>0.42409999999999998</v>
      </c>
      <c r="AC559" s="497" t="s">
        <v>169</v>
      </c>
      <c r="AD559" s="496">
        <v>0.64159999999999995</v>
      </c>
      <c r="AE559" s="416" t="s">
        <v>169</v>
      </c>
      <c r="AF559" s="426">
        <v>1</v>
      </c>
      <c r="AG559" s="416" t="s">
        <v>169</v>
      </c>
      <c r="AH559" s="426">
        <v>0.97199999999999998</v>
      </c>
      <c r="AI559" s="816"/>
      <c r="AJ559" s="817"/>
      <c r="AK559" s="792"/>
      <c r="AL559" s="792"/>
      <c r="AM559" s="792"/>
      <c r="AN559" s="792"/>
      <c r="AO559" s="792"/>
      <c r="AP559" s="972"/>
    </row>
    <row r="560" spans="2:42" s="404" customFormat="1" ht="15" hidden="1" customHeight="1" x14ac:dyDescent="0.25">
      <c r="B560" s="425" t="s">
        <v>733</v>
      </c>
      <c r="C560" s="424" t="s">
        <v>447</v>
      </c>
      <c r="D560" s="520" t="s">
        <v>705</v>
      </c>
      <c r="E560" s="422" t="s">
        <v>10</v>
      </c>
      <c r="F560" s="420">
        <v>43999</v>
      </c>
      <c r="G560" s="420"/>
      <c r="H560" s="507">
        <v>2018</v>
      </c>
      <c r="I560" s="439" t="s">
        <v>1934</v>
      </c>
      <c r="J560" s="439" t="s">
        <v>160</v>
      </c>
      <c r="K560" s="439" t="s">
        <v>1067</v>
      </c>
      <c r="L560" s="824"/>
      <c r="M560" s="825"/>
      <c r="N560" s="792"/>
      <c r="O560" s="829"/>
      <c r="P560" s="832"/>
      <c r="Q560" s="835"/>
      <c r="R560" s="829"/>
      <c r="S560" s="416" t="s">
        <v>168</v>
      </c>
      <c r="T560" s="427">
        <v>144</v>
      </c>
      <c r="U560" s="416" t="s">
        <v>167</v>
      </c>
      <c r="V560" s="427">
        <v>69</v>
      </c>
      <c r="W560" s="816"/>
      <c r="X560" s="817"/>
      <c r="Y560" s="416" t="s">
        <v>166</v>
      </c>
      <c r="Z560" s="426">
        <f>IF(Z558="",Z559-Z557,Z559-Z558)</f>
        <v>-0.1071</v>
      </c>
      <c r="AA560" s="416" t="s">
        <v>166</v>
      </c>
      <c r="AB560" s="426">
        <f>IF(AB558="",AB559-AB557,AB559-AB558)</f>
        <v>-0.1305</v>
      </c>
      <c r="AC560" s="497" t="s">
        <v>166</v>
      </c>
      <c r="AD560" s="496">
        <f>IF(AD558="",AD559-AD557,AD559-AD558)</f>
        <v>-7.2900000000000076E-2</v>
      </c>
      <c r="AE560" s="416" t="s">
        <v>166</v>
      </c>
      <c r="AF560" s="426">
        <f>IF(AF558="",AF559-AF557,AF559-AF558)</f>
        <v>0</v>
      </c>
      <c r="AG560" s="416" t="s">
        <v>166</v>
      </c>
      <c r="AH560" s="426">
        <f>IF(AH558="",AH559-AH557,AH559-AH558)</f>
        <v>-1.2800000000000034E-2</v>
      </c>
      <c r="AI560" s="816"/>
      <c r="AJ560" s="817"/>
      <c r="AK560" s="792"/>
      <c r="AL560" s="792"/>
      <c r="AM560" s="792"/>
      <c r="AN560" s="792"/>
      <c r="AO560" s="792"/>
      <c r="AP560" s="972"/>
    </row>
    <row r="561" spans="1:42" s="404" customFormat="1" ht="15" hidden="1" customHeight="1" x14ac:dyDescent="0.25">
      <c r="A561" s="402"/>
      <c r="B561" s="425" t="s">
        <v>733</v>
      </c>
      <c r="C561" s="424" t="s">
        <v>447</v>
      </c>
      <c r="D561" s="520" t="s">
        <v>705</v>
      </c>
      <c r="E561" s="422" t="s">
        <v>10</v>
      </c>
      <c r="F561" s="420">
        <v>43999</v>
      </c>
      <c r="G561" s="420"/>
      <c r="H561" s="507">
        <v>2018</v>
      </c>
      <c r="I561" s="439" t="s">
        <v>1934</v>
      </c>
      <c r="J561" s="439" t="s">
        <v>160</v>
      </c>
      <c r="K561" s="439" t="s">
        <v>1067</v>
      </c>
      <c r="L561" s="824"/>
      <c r="M561" s="825"/>
      <c r="N561" s="792"/>
      <c r="O561" s="829"/>
      <c r="P561" s="832"/>
      <c r="Q561" s="835"/>
      <c r="R561" s="829"/>
      <c r="S561" s="416" t="s">
        <v>165</v>
      </c>
      <c r="T561" s="415"/>
      <c r="U561" s="416" t="s">
        <v>164</v>
      </c>
      <c r="V561" s="415"/>
      <c r="W561" s="816"/>
      <c r="X561" s="817"/>
      <c r="Y561" s="816"/>
      <c r="Z561" s="817"/>
      <c r="AA561" s="816"/>
      <c r="AB561" s="817"/>
      <c r="AC561" s="869"/>
      <c r="AD561" s="870"/>
      <c r="AE561" s="816"/>
      <c r="AF561" s="817"/>
      <c r="AG561" s="816"/>
      <c r="AH561" s="817"/>
      <c r="AI561" s="816"/>
      <c r="AJ561" s="817"/>
      <c r="AK561" s="792"/>
      <c r="AL561" s="792"/>
      <c r="AM561" s="792"/>
      <c r="AN561" s="792"/>
      <c r="AO561" s="792"/>
      <c r="AP561" s="972"/>
    </row>
    <row r="562" spans="1:42" s="404" customFormat="1" ht="15" hidden="1" customHeight="1" thickBot="1" x14ac:dyDescent="0.25">
      <c r="A562" s="402"/>
      <c r="B562" s="414" t="s">
        <v>733</v>
      </c>
      <c r="C562" s="413" t="s">
        <v>447</v>
      </c>
      <c r="D562" s="519" t="s">
        <v>705</v>
      </c>
      <c r="E562" s="411" t="s">
        <v>10</v>
      </c>
      <c r="F562" s="518">
        <v>43999</v>
      </c>
      <c r="G562" s="409"/>
      <c r="H562" s="408">
        <v>2018</v>
      </c>
      <c r="I562" s="407" t="s">
        <v>1934</v>
      </c>
      <c r="J562" s="407" t="s">
        <v>160</v>
      </c>
      <c r="K562" s="407" t="s">
        <v>1067</v>
      </c>
      <c r="L562" s="826"/>
      <c r="M562" s="827"/>
      <c r="N562" s="793"/>
      <c r="O562" s="830"/>
      <c r="P562" s="833"/>
      <c r="Q562" s="836"/>
      <c r="R562" s="830"/>
      <c r="S562" s="406" t="s">
        <v>158</v>
      </c>
      <c r="T562" s="451">
        <v>43999</v>
      </c>
      <c r="U562" s="820"/>
      <c r="V562" s="821"/>
      <c r="W562" s="818"/>
      <c r="X562" s="819"/>
      <c r="Y562" s="818"/>
      <c r="Z562" s="819"/>
      <c r="AA562" s="818"/>
      <c r="AB562" s="819"/>
      <c r="AC562" s="871"/>
      <c r="AD562" s="872"/>
      <c r="AE562" s="818"/>
      <c r="AF562" s="819"/>
      <c r="AG562" s="818"/>
      <c r="AH562" s="819"/>
      <c r="AI562" s="818"/>
      <c r="AJ562" s="819"/>
      <c r="AK562" s="793"/>
      <c r="AL562" s="793"/>
      <c r="AM562" s="793"/>
      <c r="AN562" s="793"/>
      <c r="AO562" s="793"/>
      <c r="AP562" s="973"/>
    </row>
    <row r="563" spans="1:42" s="404" customFormat="1" ht="12.75" hidden="1" customHeight="1" thickTop="1" x14ac:dyDescent="0.25">
      <c r="A563" s="402"/>
      <c r="B563" s="445" t="s">
        <v>723</v>
      </c>
      <c r="C563" s="444" t="s">
        <v>722</v>
      </c>
      <c r="D563" s="523" t="s">
        <v>705</v>
      </c>
      <c r="E563" s="522" t="s">
        <v>10</v>
      </c>
      <c r="F563" s="521">
        <v>43839</v>
      </c>
      <c r="G563" s="521"/>
      <c r="H563" s="507">
        <v>2018</v>
      </c>
      <c r="I563" s="439" t="s">
        <v>185</v>
      </c>
      <c r="J563" s="439" t="s">
        <v>160</v>
      </c>
      <c r="K563" s="439" t="s">
        <v>1067</v>
      </c>
      <c r="L563" s="822" t="s">
        <v>1075</v>
      </c>
      <c r="M563" s="823"/>
      <c r="N563" s="791" t="s">
        <v>1074</v>
      </c>
      <c r="O563" s="828" t="s">
        <v>228</v>
      </c>
      <c r="P563" s="831"/>
      <c r="Q563" s="834"/>
      <c r="R563" s="828" t="s">
        <v>185</v>
      </c>
      <c r="S563" s="434" t="s">
        <v>184</v>
      </c>
      <c r="T563" s="438">
        <v>7483756.2199999997</v>
      </c>
      <c r="U563" s="434" t="s">
        <v>183</v>
      </c>
      <c r="V563" s="485">
        <f>T568+T566-0.01</f>
        <v>44018.99</v>
      </c>
      <c r="W563" s="434" t="s">
        <v>182</v>
      </c>
      <c r="X563" s="436">
        <f>T563</f>
        <v>7483756.2199999997</v>
      </c>
      <c r="Y563" s="434" t="s">
        <v>181</v>
      </c>
      <c r="Z563" s="435"/>
      <c r="AA563" s="434" t="s">
        <v>181</v>
      </c>
      <c r="AB563" s="435"/>
      <c r="AC563" s="480" t="s">
        <v>181</v>
      </c>
      <c r="AD563" s="479"/>
      <c r="AE563" s="480" t="s">
        <v>181</v>
      </c>
      <c r="AF563" s="479"/>
      <c r="AG563" s="466" t="s">
        <v>181</v>
      </c>
      <c r="AH563" s="467">
        <v>0.99070000000000003</v>
      </c>
      <c r="AI563" s="434" t="s">
        <v>180</v>
      </c>
      <c r="AJ563" s="433">
        <v>19</v>
      </c>
      <c r="AK563" s="971" t="s">
        <v>10</v>
      </c>
      <c r="AL563" s="971" t="s">
        <v>10</v>
      </c>
      <c r="AM563" s="971" t="s">
        <v>10</v>
      </c>
      <c r="AN563" s="971" t="s">
        <v>10</v>
      </c>
      <c r="AO563" s="971" t="s">
        <v>10</v>
      </c>
      <c r="AP563" s="971" t="s">
        <v>10</v>
      </c>
    </row>
    <row r="564" spans="1:42" s="404" customFormat="1" ht="15" hidden="1" customHeight="1" x14ac:dyDescent="0.25">
      <c r="A564" s="402"/>
      <c r="B564" s="425" t="s">
        <v>723</v>
      </c>
      <c r="C564" s="424" t="s">
        <v>722</v>
      </c>
      <c r="D564" s="520" t="s">
        <v>705</v>
      </c>
      <c r="E564" s="422" t="s">
        <v>10</v>
      </c>
      <c r="F564" s="420">
        <v>43839</v>
      </c>
      <c r="G564" s="420"/>
      <c r="H564" s="507">
        <v>2018</v>
      </c>
      <c r="I564" s="439" t="s">
        <v>185</v>
      </c>
      <c r="J564" s="439" t="s">
        <v>160</v>
      </c>
      <c r="K564" s="439" t="s">
        <v>1067</v>
      </c>
      <c r="L564" s="824"/>
      <c r="M564" s="825"/>
      <c r="N564" s="792"/>
      <c r="O564" s="829"/>
      <c r="P564" s="832"/>
      <c r="Q564" s="835"/>
      <c r="R564" s="829"/>
      <c r="S564" s="416" t="s">
        <v>179</v>
      </c>
      <c r="T564" s="432" t="s">
        <v>1073</v>
      </c>
      <c r="U564" s="416" t="s">
        <v>177</v>
      </c>
      <c r="V564" s="415">
        <f>V563+V566</f>
        <v>44087.99</v>
      </c>
      <c r="W564" s="416" t="s">
        <v>176</v>
      </c>
      <c r="X564" s="428">
        <f>X563</f>
        <v>7483756.2199999997</v>
      </c>
      <c r="Y564" s="416" t="s">
        <v>175</v>
      </c>
      <c r="Z564" s="426"/>
      <c r="AA564" s="416" t="s">
        <v>175</v>
      </c>
      <c r="AB564" s="426"/>
      <c r="AC564" s="478" t="s">
        <v>175</v>
      </c>
      <c r="AD564" s="477"/>
      <c r="AE564" s="478" t="s">
        <v>175</v>
      </c>
      <c r="AF564" s="477"/>
      <c r="AG564" s="463" t="s">
        <v>175</v>
      </c>
      <c r="AH564" s="462">
        <v>0.40050000000000002</v>
      </c>
      <c r="AI564" s="416" t="s">
        <v>174</v>
      </c>
      <c r="AJ564" s="430">
        <f>AJ563*31</f>
        <v>589</v>
      </c>
      <c r="AK564" s="972"/>
      <c r="AL564" s="972"/>
      <c r="AM564" s="972"/>
      <c r="AN564" s="972"/>
      <c r="AO564" s="972"/>
      <c r="AP564" s="972"/>
    </row>
    <row r="565" spans="1:42" s="404" customFormat="1" ht="27" hidden="1" thickTop="1" thickBot="1" x14ac:dyDescent="0.25">
      <c r="A565" s="402"/>
      <c r="B565" s="425" t="s">
        <v>723</v>
      </c>
      <c r="C565" s="424" t="s">
        <v>722</v>
      </c>
      <c r="D565" s="520" t="s">
        <v>705</v>
      </c>
      <c r="E565" s="422" t="s">
        <v>10</v>
      </c>
      <c r="F565" s="420">
        <v>43839</v>
      </c>
      <c r="G565" s="420"/>
      <c r="H565" s="507">
        <v>2018</v>
      </c>
      <c r="I565" s="439" t="s">
        <v>185</v>
      </c>
      <c r="J565" s="439" t="s">
        <v>160</v>
      </c>
      <c r="K565" s="439" t="s">
        <v>1067</v>
      </c>
      <c r="L565" s="824"/>
      <c r="M565" s="825"/>
      <c r="N565" s="792"/>
      <c r="O565" s="829"/>
      <c r="P565" s="832"/>
      <c r="Q565" s="835"/>
      <c r="R565" s="829"/>
      <c r="S565" s="416" t="s">
        <v>173</v>
      </c>
      <c r="T565" s="429" t="s">
        <v>1072</v>
      </c>
      <c r="U565" s="416" t="s">
        <v>171</v>
      </c>
      <c r="V565" s="427"/>
      <c r="W565" s="416" t="s">
        <v>170</v>
      </c>
      <c r="X565" s="428"/>
      <c r="Y565" s="416" t="s">
        <v>169</v>
      </c>
      <c r="Z565" s="426"/>
      <c r="AA565" s="416" t="s">
        <v>169</v>
      </c>
      <c r="AB565" s="426"/>
      <c r="AC565" s="497" t="s">
        <v>169</v>
      </c>
      <c r="AD565" s="496">
        <v>9.6799999999999997E-2</v>
      </c>
      <c r="AE565" s="478" t="s">
        <v>169</v>
      </c>
      <c r="AF565" s="477">
        <v>9.6799999999999997E-2</v>
      </c>
      <c r="AG565" s="463" t="s">
        <v>169</v>
      </c>
      <c r="AH565" s="462">
        <v>0.30170000000000002</v>
      </c>
      <c r="AI565" s="816"/>
      <c r="AJ565" s="817"/>
      <c r="AK565" s="972"/>
      <c r="AL565" s="972"/>
      <c r="AM565" s="972"/>
      <c r="AN565" s="972"/>
      <c r="AO565" s="972"/>
      <c r="AP565" s="972"/>
    </row>
    <row r="566" spans="1:42" s="404" customFormat="1" ht="15" hidden="1" customHeight="1" x14ac:dyDescent="0.25">
      <c r="A566" s="402"/>
      <c r="B566" s="425" t="s">
        <v>723</v>
      </c>
      <c r="C566" s="424" t="s">
        <v>722</v>
      </c>
      <c r="D566" s="520" t="s">
        <v>705</v>
      </c>
      <c r="E566" s="422" t="s">
        <v>10</v>
      </c>
      <c r="F566" s="420">
        <v>43839</v>
      </c>
      <c r="G566" s="420"/>
      <c r="H566" s="507">
        <v>2018</v>
      </c>
      <c r="I566" s="439" t="s">
        <v>185</v>
      </c>
      <c r="J566" s="439" t="s">
        <v>160</v>
      </c>
      <c r="K566" s="439" t="s">
        <v>1067</v>
      </c>
      <c r="L566" s="824"/>
      <c r="M566" s="825"/>
      <c r="N566" s="792"/>
      <c r="O566" s="829"/>
      <c r="P566" s="832"/>
      <c r="Q566" s="835"/>
      <c r="R566" s="829"/>
      <c r="S566" s="416" t="s">
        <v>168</v>
      </c>
      <c r="T566" s="427">
        <v>180</v>
      </c>
      <c r="U566" s="416" t="s">
        <v>167</v>
      </c>
      <c r="V566" s="427">
        <v>69</v>
      </c>
      <c r="W566" s="816"/>
      <c r="X566" s="817"/>
      <c r="Y566" s="416" t="s">
        <v>166</v>
      </c>
      <c r="Z566" s="426">
        <f>IF(Z564="",Z565-Z563,Z565-Z564)</f>
        <v>0</v>
      </c>
      <c r="AA566" s="416" t="s">
        <v>166</v>
      </c>
      <c r="AB566" s="426">
        <f>IF(AB564="",AB565-AB563,AB565-AB564)</f>
        <v>0</v>
      </c>
      <c r="AC566" s="497" t="s">
        <v>166</v>
      </c>
      <c r="AD566" s="496">
        <f>IF(AD564="",AD565-AD563,AD565-AD564)</f>
        <v>9.6799999999999997E-2</v>
      </c>
      <c r="AE566" s="478" t="s">
        <v>166</v>
      </c>
      <c r="AF566" s="477">
        <f>IF(AF564="",AF565-AF563,AF565-AF564)</f>
        <v>9.6799999999999997E-2</v>
      </c>
      <c r="AG566" s="463" t="s">
        <v>166</v>
      </c>
      <c r="AH566" s="462">
        <f>IF(AH564="",AH565-AH563,AH565-AH564)</f>
        <v>-9.8799999999999999E-2</v>
      </c>
      <c r="AI566" s="816"/>
      <c r="AJ566" s="817"/>
      <c r="AK566" s="972"/>
      <c r="AL566" s="972"/>
      <c r="AM566" s="972"/>
      <c r="AN566" s="972"/>
      <c r="AO566" s="972"/>
      <c r="AP566" s="972"/>
    </row>
    <row r="567" spans="1:42" s="404" customFormat="1" ht="15" hidden="1" customHeight="1" x14ac:dyDescent="0.25">
      <c r="A567" s="402"/>
      <c r="B567" s="425" t="s">
        <v>723</v>
      </c>
      <c r="C567" s="424" t="s">
        <v>722</v>
      </c>
      <c r="D567" s="520" t="s">
        <v>705</v>
      </c>
      <c r="E567" s="422" t="s">
        <v>10</v>
      </c>
      <c r="F567" s="420">
        <v>43839</v>
      </c>
      <c r="G567" s="420"/>
      <c r="H567" s="507">
        <v>2018</v>
      </c>
      <c r="I567" s="439" t="s">
        <v>185</v>
      </c>
      <c r="J567" s="439" t="s">
        <v>160</v>
      </c>
      <c r="K567" s="439" t="s">
        <v>1067</v>
      </c>
      <c r="L567" s="824"/>
      <c r="M567" s="825"/>
      <c r="N567" s="792"/>
      <c r="O567" s="829"/>
      <c r="P567" s="832"/>
      <c r="Q567" s="835"/>
      <c r="R567" s="829"/>
      <c r="S567" s="416" t="s">
        <v>165</v>
      </c>
      <c r="T567" s="415"/>
      <c r="U567" s="416" t="s">
        <v>164</v>
      </c>
      <c r="V567" s="415"/>
      <c r="W567" s="816"/>
      <c r="X567" s="817"/>
      <c r="Y567" s="816"/>
      <c r="Z567" s="817"/>
      <c r="AA567" s="816"/>
      <c r="AB567" s="817"/>
      <c r="AC567" s="816"/>
      <c r="AD567" s="817"/>
      <c r="AE567" s="816"/>
      <c r="AF567" s="817"/>
      <c r="AG567" s="781"/>
      <c r="AH567" s="782"/>
      <c r="AI567" s="816"/>
      <c r="AJ567" s="817"/>
      <c r="AK567" s="972"/>
      <c r="AL567" s="972"/>
      <c r="AM567" s="972"/>
      <c r="AN567" s="972"/>
      <c r="AO567" s="972"/>
      <c r="AP567" s="972"/>
    </row>
    <row r="568" spans="1:42" s="404" customFormat="1" ht="15" hidden="1" customHeight="1" thickBot="1" x14ac:dyDescent="0.25">
      <c r="A568" s="402"/>
      <c r="B568" s="414" t="s">
        <v>723</v>
      </c>
      <c r="C568" s="413" t="s">
        <v>722</v>
      </c>
      <c r="D568" s="519" t="s">
        <v>705</v>
      </c>
      <c r="E568" s="411" t="s">
        <v>10</v>
      </c>
      <c r="F568" s="518">
        <v>43839</v>
      </c>
      <c r="G568" s="409"/>
      <c r="H568" s="408">
        <v>2018</v>
      </c>
      <c r="I568" s="407" t="s">
        <v>185</v>
      </c>
      <c r="J568" s="407" t="s">
        <v>160</v>
      </c>
      <c r="K568" s="407" t="s">
        <v>1067</v>
      </c>
      <c r="L568" s="826"/>
      <c r="M568" s="827"/>
      <c r="N568" s="793"/>
      <c r="O568" s="830"/>
      <c r="P568" s="833"/>
      <c r="Q568" s="836"/>
      <c r="R568" s="830"/>
      <c r="S568" s="406" t="s">
        <v>158</v>
      </c>
      <c r="T568" s="451">
        <v>43839</v>
      </c>
      <c r="U568" s="820"/>
      <c r="V568" s="821"/>
      <c r="W568" s="818"/>
      <c r="X568" s="819"/>
      <c r="Y568" s="818"/>
      <c r="Z568" s="819"/>
      <c r="AA568" s="818"/>
      <c r="AB568" s="819"/>
      <c r="AC568" s="818"/>
      <c r="AD568" s="819"/>
      <c r="AE568" s="818"/>
      <c r="AF568" s="819"/>
      <c r="AG568" s="783"/>
      <c r="AH568" s="784"/>
      <c r="AI568" s="818"/>
      <c r="AJ568" s="819"/>
      <c r="AK568" s="973"/>
      <c r="AL568" s="973"/>
      <c r="AM568" s="973"/>
      <c r="AN568" s="973"/>
      <c r="AO568" s="973"/>
      <c r="AP568" s="973"/>
    </row>
    <row r="569" spans="1:42" s="404" customFormat="1" ht="12.75" hidden="1" customHeight="1" thickTop="1" x14ac:dyDescent="0.25">
      <c r="B569" s="445" t="s">
        <v>191</v>
      </c>
      <c r="C569" s="444" t="s">
        <v>433</v>
      </c>
      <c r="D569" s="443" t="s">
        <v>161</v>
      </c>
      <c r="E569" s="442" t="s">
        <v>238</v>
      </c>
      <c r="F569" s="440"/>
      <c r="G569" s="440"/>
      <c r="H569" s="419">
        <v>2019</v>
      </c>
      <c r="I569" s="418"/>
      <c r="J569" s="418" t="s">
        <v>160</v>
      </c>
      <c r="K569" s="439" t="s">
        <v>457</v>
      </c>
      <c r="L569" s="822" t="s">
        <v>461</v>
      </c>
      <c r="M569" s="823"/>
      <c r="N569" s="791" t="s">
        <v>458</v>
      </c>
      <c r="O569" s="828" t="s">
        <v>219</v>
      </c>
      <c r="P569" s="831"/>
      <c r="Q569" s="834"/>
      <c r="R569" s="828" t="s">
        <v>193</v>
      </c>
      <c r="S569" s="434" t="s">
        <v>184</v>
      </c>
      <c r="T569" s="438">
        <v>246100</v>
      </c>
      <c r="U569" s="434" t="s">
        <v>183</v>
      </c>
      <c r="V569" s="437"/>
      <c r="W569" s="434" t="s">
        <v>182</v>
      </c>
      <c r="X569" s="436">
        <f>T569</f>
        <v>246100</v>
      </c>
      <c r="Y569" s="434" t="s">
        <v>181</v>
      </c>
      <c r="Z569" s="435"/>
      <c r="AA569" s="434" t="s">
        <v>181</v>
      </c>
      <c r="AB569" s="435"/>
      <c r="AC569" s="434" t="s">
        <v>181</v>
      </c>
      <c r="AD569" s="435"/>
      <c r="AE569" s="434" t="s">
        <v>181</v>
      </c>
      <c r="AF569" s="435"/>
      <c r="AG569" s="434" t="s">
        <v>181</v>
      </c>
      <c r="AH569" s="435"/>
      <c r="AI569" s="434" t="s">
        <v>180</v>
      </c>
      <c r="AJ569" s="433"/>
      <c r="AK569" s="791" t="s">
        <v>4</v>
      </c>
      <c r="AL569" s="791" t="s">
        <v>4</v>
      </c>
      <c r="AM569" s="791" t="s">
        <v>4</v>
      </c>
      <c r="AN569" s="791" t="s">
        <v>4</v>
      </c>
      <c r="AO569" s="791" t="s">
        <v>4</v>
      </c>
      <c r="AP569" s="791" t="s">
        <v>4</v>
      </c>
    </row>
    <row r="570" spans="1:42" s="404" customFormat="1" ht="15" hidden="1" customHeight="1" x14ac:dyDescent="0.25">
      <c r="B570" s="425" t="s">
        <v>191</v>
      </c>
      <c r="C570" s="424" t="s">
        <v>433</v>
      </c>
      <c r="D570" s="423" t="s">
        <v>161</v>
      </c>
      <c r="E570" s="422" t="s">
        <v>238</v>
      </c>
      <c r="F570" s="420"/>
      <c r="G570" s="420"/>
      <c r="H570" s="419">
        <v>2019</v>
      </c>
      <c r="I570" s="418"/>
      <c r="J570" s="418" t="s">
        <v>160</v>
      </c>
      <c r="K570" s="417" t="s">
        <v>457</v>
      </c>
      <c r="L570" s="824"/>
      <c r="M570" s="825"/>
      <c r="N570" s="792"/>
      <c r="O570" s="829"/>
      <c r="P570" s="832"/>
      <c r="Q570" s="835"/>
      <c r="R570" s="829"/>
      <c r="S570" s="416" t="s">
        <v>179</v>
      </c>
      <c r="T570" s="432"/>
      <c r="U570" s="416" t="s">
        <v>177</v>
      </c>
      <c r="V570" s="415"/>
      <c r="W570" s="416" t="s">
        <v>176</v>
      </c>
      <c r="X570" s="428">
        <f>X569</f>
        <v>246100</v>
      </c>
      <c r="Y570" s="416" t="s">
        <v>175</v>
      </c>
      <c r="Z570" s="426"/>
      <c r="AA570" s="416" t="s">
        <v>175</v>
      </c>
      <c r="AB570" s="426"/>
      <c r="AC570" s="416" t="s">
        <v>175</v>
      </c>
      <c r="AD570" s="426"/>
      <c r="AE570" s="416" t="s">
        <v>175</v>
      </c>
      <c r="AF570" s="426"/>
      <c r="AG570" s="416" t="s">
        <v>175</v>
      </c>
      <c r="AH570" s="426"/>
      <c r="AI570" s="416" t="s">
        <v>174</v>
      </c>
      <c r="AJ570" s="430"/>
      <c r="AK570" s="792"/>
      <c r="AL570" s="792"/>
      <c r="AM570" s="792"/>
      <c r="AN570" s="792"/>
      <c r="AO570" s="792"/>
      <c r="AP570" s="792"/>
    </row>
    <row r="571" spans="1:42" s="404" customFormat="1" ht="39" hidden="1" customHeight="1" x14ac:dyDescent="0.25">
      <c r="B571" s="425" t="s">
        <v>191</v>
      </c>
      <c r="C571" s="424" t="s">
        <v>433</v>
      </c>
      <c r="D571" s="423" t="s">
        <v>161</v>
      </c>
      <c r="E571" s="422" t="s">
        <v>238</v>
      </c>
      <c r="F571" s="420"/>
      <c r="G571" s="420"/>
      <c r="H571" s="419">
        <v>2019</v>
      </c>
      <c r="I571" s="418"/>
      <c r="J571" s="418" t="s">
        <v>160</v>
      </c>
      <c r="K571" s="417" t="s">
        <v>457</v>
      </c>
      <c r="L571" s="824"/>
      <c r="M571" s="825"/>
      <c r="N571" s="792"/>
      <c r="O571" s="829"/>
      <c r="P571" s="832"/>
      <c r="Q571" s="835"/>
      <c r="R571" s="829"/>
      <c r="S571" s="416" t="s">
        <v>173</v>
      </c>
      <c r="T571" s="429"/>
      <c r="U571" s="416" t="s">
        <v>171</v>
      </c>
      <c r="V571" s="427"/>
      <c r="W571" s="416" t="s">
        <v>170</v>
      </c>
      <c r="X571" s="428"/>
      <c r="Y571" s="416" t="s">
        <v>169</v>
      </c>
      <c r="Z571" s="426"/>
      <c r="AA571" s="416" t="s">
        <v>169</v>
      </c>
      <c r="AB571" s="426"/>
      <c r="AC571" s="416" t="s">
        <v>169</v>
      </c>
      <c r="AD571" s="426"/>
      <c r="AE571" s="416" t="s">
        <v>169</v>
      </c>
      <c r="AF571" s="426"/>
      <c r="AG571" s="416" t="s">
        <v>169</v>
      </c>
      <c r="AH571" s="426"/>
      <c r="AI571" s="816"/>
      <c r="AJ571" s="817"/>
      <c r="AK571" s="792"/>
      <c r="AL571" s="792"/>
      <c r="AM571" s="792"/>
      <c r="AN571" s="792"/>
      <c r="AO571" s="792"/>
      <c r="AP571" s="792"/>
    </row>
    <row r="572" spans="1:42" s="404" customFormat="1" ht="15" hidden="1" customHeight="1" x14ac:dyDescent="0.25">
      <c r="B572" s="425" t="s">
        <v>191</v>
      </c>
      <c r="C572" s="424" t="s">
        <v>433</v>
      </c>
      <c r="D572" s="423" t="s">
        <v>161</v>
      </c>
      <c r="E572" s="422" t="s">
        <v>238</v>
      </c>
      <c r="F572" s="420"/>
      <c r="G572" s="420"/>
      <c r="H572" s="419">
        <v>2019</v>
      </c>
      <c r="I572" s="418"/>
      <c r="J572" s="418" t="s">
        <v>160</v>
      </c>
      <c r="K572" s="417" t="s">
        <v>457</v>
      </c>
      <c r="L572" s="824"/>
      <c r="M572" s="825"/>
      <c r="N572" s="792"/>
      <c r="O572" s="829"/>
      <c r="P572" s="832"/>
      <c r="Q572" s="835"/>
      <c r="R572" s="829"/>
      <c r="S572" s="416" t="s">
        <v>168</v>
      </c>
      <c r="T572" s="427"/>
      <c r="U572" s="416" t="s">
        <v>167</v>
      </c>
      <c r="V572" s="427"/>
      <c r="W572" s="816"/>
      <c r="X572" s="817"/>
      <c r="Y572" s="416" t="s">
        <v>166</v>
      </c>
      <c r="Z572" s="426">
        <f>IF(Z570="",Z571-Z569,Z571-Z570)</f>
        <v>0</v>
      </c>
      <c r="AA572" s="416" t="s">
        <v>166</v>
      </c>
      <c r="AB572" s="426">
        <f>IF(AB570="",AB571-AB569,AB571-AB570)</f>
        <v>0</v>
      </c>
      <c r="AC572" s="416" t="s">
        <v>166</v>
      </c>
      <c r="AD572" s="426">
        <f>IF(AD570="",AD571-AD569,AD571-AD570)</f>
        <v>0</v>
      </c>
      <c r="AE572" s="416" t="s">
        <v>166</v>
      </c>
      <c r="AF572" s="426">
        <f>IF(AF570="",AF571-AF569,AF571-AF570)</f>
        <v>0</v>
      </c>
      <c r="AG572" s="416" t="s">
        <v>166</v>
      </c>
      <c r="AH572" s="426">
        <f>IF(AH570="",AH571-AH569,AH571-AH570)</f>
        <v>0</v>
      </c>
      <c r="AI572" s="816"/>
      <c r="AJ572" s="817"/>
      <c r="AK572" s="792"/>
      <c r="AL572" s="792"/>
      <c r="AM572" s="792"/>
      <c r="AN572" s="792"/>
      <c r="AO572" s="792"/>
      <c r="AP572" s="792"/>
    </row>
    <row r="573" spans="1:42" s="404" customFormat="1" ht="15" hidden="1" customHeight="1" x14ac:dyDescent="0.25">
      <c r="B573" s="425" t="s">
        <v>191</v>
      </c>
      <c r="C573" s="424" t="s">
        <v>433</v>
      </c>
      <c r="D573" s="423" t="s">
        <v>161</v>
      </c>
      <c r="E573" s="422" t="s">
        <v>238</v>
      </c>
      <c r="F573" s="420"/>
      <c r="G573" s="420"/>
      <c r="H573" s="419">
        <v>2019</v>
      </c>
      <c r="I573" s="418"/>
      <c r="J573" s="418" t="s">
        <v>160</v>
      </c>
      <c r="K573" s="417" t="s">
        <v>457</v>
      </c>
      <c r="L573" s="824"/>
      <c r="M573" s="825"/>
      <c r="N573" s="792"/>
      <c r="O573" s="829"/>
      <c r="P573" s="832"/>
      <c r="Q573" s="835"/>
      <c r="R573" s="829"/>
      <c r="S573" s="416" t="s">
        <v>165</v>
      </c>
      <c r="T573" s="415"/>
      <c r="U573" s="416" t="s">
        <v>164</v>
      </c>
      <c r="V573" s="415"/>
      <c r="W573" s="816"/>
      <c r="X573" s="817"/>
      <c r="Y573" s="816"/>
      <c r="Z573" s="817"/>
      <c r="AA573" s="816"/>
      <c r="AB573" s="817"/>
      <c r="AC573" s="816"/>
      <c r="AD573" s="817"/>
      <c r="AE573" s="816"/>
      <c r="AF573" s="817"/>
      <c r="AG573" s="816"/>
      <c r="AH573" s="817"/>
      <c r="AI573" s="816"/>
      <c r="AJ573" s="817"/>
      <c r="AK573" s="792"/>
      <c r="AL573" s="792"/>
      <c r="AM573" s="792"/>
      <c r="AN573" s="792"/>
      <c r="AO573" s="792"/>
      <c r="AP573" s="792"/>
    </row>
    <row r="574" spans="1:42" s="404" customFormat="1" ht="15" hidden="1" customHeight="1" thickBot="1" x14ac:dyDescent="0.25">
      <c r="B574" s="414" t="s">
        <v>191</v>
      </c>
      <c r="C574" s="413" t="s">
        <v>433</v>
      </c>
      <c r="D574" s="412" t="s">
        <v>161</v>
      </c>
      <c r="E574" s="411" t="s">
        <v>238</v>
      </c>
      <c r="F574" s="409"/>
      <c r="G574" s="409"/>
      <c r="H574" s="408">
        <v>2019</v>
      </c>
      <c r="I574" s="407"/>
      <c r="J574" s="407" t="s">
        <v>160</v>
      </c>
      <c r="K574" s="407" t="s">
        <v>457</v>
      </c>
      <c r="L574" s="826"/>
      <c r="M574" s="827"/>
      <c r="N574" s="793"/>
      <c r="O574" s="830"/>
      <c r="P574" s="833"/>
      <c r="Q574" s="836"/>
      <c r="R574" s="830"/>
      <c r="S574" s="406" t="s">
        <v>158</v>
      </c>
      <c r="T574" s="451"/>
      <c r="U574" s="820"/>
      <c r="V574" s="821"/>
      <c r="W574" s="818"/>
      <c r="X574" s="819"/>
      <c r="Y574" s="818"/>
      <c r="Z574" s="819"/>
      <c r="AA574" s="818"/>
      <c r="AB574" s="819"/>
      <c r="AC574" s="818"/>
      <c r="AD574" s="819"/>
      <c r="AE574" s="818"/>
      <c r="AF574" s="819"/>
      <c r="AG574" s="818"/>
      <c r="AH574" s="819"/>
      <c r="AI574" s="818"/>
      <c r="AJ574" s="819"/>
      <c r="AK574" s="793"/>
      <c r="AL574" s="793"/>
      <c r="AM574" s="793"/>
      <c r="AN574" s="793"/>
      <c r="AO574" s="793"/>
      <c r="AP574" s="793"/>
    </row>
    <row r="575" spans="1:42" s="404" customFormat="1" ht="12.75" hidden="1" customHeight="1" thickTop="1" x14ac:dyDescent="0.25">
      <c r="A575" s="402"/>
      <c r="B575" s="445" t="s">
        <v>310</v>
      </c>
      <c r="C575" s="444" t="s">
        <v>1049</v>
      </c>
      <c r="D575" s="443" t="s">
        <v>705</v>
      </c>
      <c r="E575" s="442" t="s">
        <v>10</v>
      </c>
      <c r="F575" s="440">
        <v>43998</v>
      </c>
      <c r="G575" s="440"/>
      <c r="H575" s="507">
        <v>2019</v>
      </c>
      <c r="I575" s="439"/>
      <c r="J575" s="439" t="s">
        <v>160</v>
      </c>
      <c r="K575" s="574" t="s">
        <v>1897</v>
      </c>
      <c r="L575" s="822" t="s">
        <v>1695</v>
      </c>
      <c r="M575" s="823"/>
      <c r="N575" s="791" t="s">
        <v>577</v>
      </c>
      <c r="O575" s="828" t="s">
        <v>206</v>
      </c>
      <c r="P575" s="831">
        <v>4.34</v>
      </c>
      <c r="Q575" s="834" t="s">
        <v>218</v>
      </c>
      <c r="R575" s="828" t="s">
        <v>193</v>
      </c>
      <c r="S575" s="434" t="s">
        <v>184</v>
      </c>
      <c r="T575" s="438">
        <v>2000000</v>
      </c>
      <c r="U575" s="434" t="s">
        <v>183</v>
      </c>
      <c r="V575" s="437">
        <f>T580+T578-0.01</f>
        <v>44054.99</v>
      </c>
      <c r="W575" s="434" t="s">
        <v>182</v>
      </c>
      <c r="X575" s="436">
        <f>T575</f>
        <v>2000000</v>
      </c>
      <c r="Y575" s="434" t="s">
        <v>181</v>
      </c>
      <c r="Z575" s="435">
        <v>0.6</v>
      </c>
      <c r="AA575" s="434" t="s">
        <v>181</v>
      </c>
      <c r="AB575" s="435">
        <v>0.75</v>
      </c>
      <c r="AC575" s="480" t="s">
        <v>181</v>
      </c>
      <c r="AD575" s="479">
        <v>0.75</v>
      </c>
      <c r="AE575" s="480" t="s">
        <v>181</v>
      </c>
      <c r="AF575" s="479">
        <v>0.75</v>
      </c>
      <c r="AG575" s="466" t="s">
        <v>181</v>
      </c>
      <c r="AH575" s="467">
        <v>0.75</v>
      </c>
      <c r="AI575" s="434" t="s">
        <v>180</v>
      </c>
      <c r="AJ575" s="433"/>
      <c r="AK575" s="791" t="s">
        <v>10</v>
      </c>
      <c r="AL575" s="791" t="s">
        <v>10</v>
      </c>
      <c r="AM575" s="791" t="s">
        <v>10</v>
      </c>
      <c r="AN575" s="791" t="s">
        <v>10</v>
      </c>
      <c r="AO575" s="791" t="s">
        <v>10</v>
      </c>
      <c r="AP575" s="791" t="s">
        <v>10</v>
      </c>
    </row>
    <row r="576" spans="1:42" s="404" customFormat="1" ht="15" hidden="1" customHeight="1" x14ac:dyDescent="0.25">
      <c r="A576" s="402"/>
      <c r="B576" s="425" t="s">
        <v>310</v>
      </c>
      <c r="C576" s="424" t="s">
        <v>1049</v>
      </c>
      <c r="D576" s="423" t="s">
        <v>705</v>
      </c>
      <c r="E576" s="422" t="s">
        <v>10</v>
      </c>
      <c r="F576" s="420">
        <v>43998</v>
      </c>
      <c r="G576" s="420"/>
      <c r="H576" s="507">
        <v>2019</v>
      </c>
      <c r="I576" s="439"/>
      <c r="J576" s="439" t="s">
        <v>160</v>
      </c>
      <c r="K576" s="553" t="s">
        <v>1897</v>
      </c>
      <c r="L576" s="824"/>
      <c r="M576" s="825"/>
      <c r="N576" s="792"/>
      <c r="O576" s="829"/>
      <c r="P576" s="832"/>
      <c r="Q576" s="835"/>
      <c r="R576" s="829"/>
      <c r="S576" s="416" t="s">
        <v>179</v>
      </c>
      <c r="T576" s="432" t="s">
        <v>988</v>
      </c>
      <c r="U576" s="416" t="s">
        <v>177</v>
      </c>
      <c r="V576" s="415">
        <f>V575+V578</f>
        <v>44054.99</v>
      </c>
      <c r="W576" s="416" t="s">
        <v>176</v>
      </c>
      <c r="X576" s="428">
        <f>X575</f>
        <v>2000000</v>
      </c>
      <c r="Y576" s="416" t="s">
        <v>175</v>
      </c>
      <c r="Z576" s="426"/>
      <c r="AA576" s="416" t="s">
        <v>175</v>
      </c>
      <c r="AB576" s="426"/>
      <c r="AC576" s="478" t="s">
        <v>175</v>
      </c>
      <c r="AD576" s="477"/>
      <c r="AE576" s="478" t="s">
        <v>175</v>
      </c>
      <c r="AF576" s="477"/>
      <c r="AG576" s="463" t="s">
        <v>175</v>
      </c>
      <c r="AH576" s="462"/>
      <c r="AI576" s="416" t="s">
        <v>174</v>
      </c>
      <c r="AJ576" s="430"/>
      <c r="AK576" s="792"/>
      <c r="AL576" s="792"/>
      <c r="AM576" s="792"/>
      <c r="AN576" s="792"/>
      <c r="AO576" s="792"/>
      <c r="AP576" s="792"/>
    </row>
    <row r="577" spans="2:42" s="404" customFormat="1" ht="14.25" hidden="1" thickTop="1" thickBot="1" x14ac:dyDescent="0.25">
      <c r="B577" s="425" t="s">
        <v>310</v>
      </c>
      <c r="C577" s="424" t="s">
        <v>1049</v>
      </c>
      <c r="D577" s="423" t="s">
        <v>705</v>
      </c>
      <c r="E577" s="422" t="s">
        <v>10</v>
      </c>
      <c r="F577" s="420">
        <v>43998</v>
      </c>
      <c r="G577" s="420"/>
      <c r="H577" s="507">
        <v>2019</v>
      </c>
      <c r="I577" s="439"/>
      <c r="J577" s="439" t="s">
        <v>160</v>
      </c>
      <c r="K577" s="418" t="s">
        <v>1897</v>
      </c>
      <c r="L577" s="824"/>
      <c r="M577" s="825"/>
      <c r="N577" s="792"/>
      <c r="O577" s="829"/>
      <c r="P577" s="832"/>
      <c r="Q577" s="835"/>
      <c r="R577" s="829"/>
      <c r="S577" s="416" t="s">
        <v>173</v>
      </c>
      <c r="T577" s="429" t="s">
        <v>192</v>
      </c>
      <c r="U577" s="416" t="s">
        <v>171</v>
      </c>
      <c r="V577" s="427"/>
      <c r="W577" s="416" t="s">
        <v>170</v>
      </c>
      <c r="X577" s="428">
        <f>X576*Z577</f>
        <v>1200000</v>
      </c>
      <c r="Y577" s="416" t="s">
        <v>169</v>
      </c>
      <c r="Z577" s="426">
        <v>0.6</v>
      </c>
      <c r="AA577" s="416" t="s">
        <v>169</v>
      </c>
      <c r="AB577" s="426">
        <v>0.75</v>
      </c>
      <c r="AC577" s="478" t="s">
        <v>169</v>
      </c>
      <c r="AD577" s="477">
        <v>0.75</v>
      </c>
      <c r="AE577" s="478" t="s">
        <v>169</v>
      </c>
      <c r="AF577" s="477">
        <v>0.75</v>
      </c>
      <c r="AG577" s="463" t="s">
        <v>169</v>
      </c>
      <c r="AH577" s="462">
        <v>0.75</v>
      </c>
      <c r="AI577" s="816"/>
      <c r="AJ577" s="817"/>
      <c r="AK577" s="792"/>
      <c r="AL577" s="792"/>
      <c r="AM577" s="792"/>
      <c r="AN577" s="792"/>
      <c r="AO577" s="792"/>
      <c r="AP577" s="792"/>
    </row>
    <row r="578" spans="2:42" s="404" customFormat="1" ht="15" hidden="1" customHeight="1" x14ac:dyDescent="0.25">
      <c r="B578" s="425" t="s">
        <v>310</v>
      </c>
      <c r="C578" s="424" t="s">
        <v>1049</v>
      </c>
      <c r="D578" s="423" t="s">
        <v>705</v>
      </c>
      <c r="E578" s="422" t="s">
        <v>10</v>
      </c>
      <c r="F578" s="420">
        <v>43998</v>
      </c>
      <c r="G578" s="420"/>
      <c r="H578" s="507">
        <v>2019</v>
      </c>
      <c r="I578" s="439"/>
      <c r="J578" s="439" t="s">
        <v>160</v>
      </c>
      <c r="K578" s="418" t="s">
        <v>1897</v>
      </c>
      <c r="L578" s="824"/>
      <c r="M578" s="825"/>
      <c r="N578" s="792"/>
      <c r="O578" s="829"/>
      <c r="P578" s="832"/>
      <c r="Q578" s="835"/>
      <c r="R578" s="829"/>
      <c r="S578" s="416" t="s">
        <v>168</v>
      </c>
      <c r="T578" s="427">
        <v>57</v>
      </c>
      <c r="U578" s="416" t="s">
        <v>167</v>
      </c>
      <c r="V578" s="427"/>
      <c r="W578" s="816"/>
      <c r="X578" s="817"/>
      <c r="Y578" s="416" t="s">
        <v>166</v>
      </c>
      <c r="Z578" s="426">
        <f>IF(Z576="",Z577-Z575,Z577-Z576)</f>
        <v>0</v>
      </c>
      <c r="AA578" s="416" t="s">
        <v>166</v>
      </c>
      <c r="AB578" s="426">
        <f>IF(AB576="",AB577-AB575,AB577-AB576)</f>
        <v>0</v>
      </c>
      <c r="AC578" s="478" t="s">
        <v>166</v>
      </c>
      <c r="AD578" s="477">
        <f>IF(AD576="",AD577-AD575,AD577-AD576)</f>
        <v>0</v>
      </c>
      <c r="AE578" s="478" t="s">
        <v>166</v>
      </c>
      <c r="AF578" s="477">
        <f>IF(AF576="",AF577-AF575,AF577-AF576)</f>
        <v>0</v>
      </c>
      <c r="AG578" s="463" t="s">
        <v>166</v>
      </c>
      <c r="AH578" s="462">
        <f>IF(AH576="",AH577-AH575,AH577-AH576)</f>
        <v>0</v>
      </c>
      <c r="AI578" s="816"/>
      <c r="AJ578" s="817"/>
      <c r="AK578" s="792"/>
      <c r="AL578" s="792"/>
      <c r="AM578" s="792"/>
      <c r="AN578" s="792"/>
      <c r="AO578" s="792"/>
      <c r="AP578" s="792"/>
    </row>
    <row r="579" spans="2:42" s="404" customFormat="1" ht="15" hidden="1" customHeight="1" x14ac:dyDescent="0.25">
      <c r="B579" s="425" t="s">
        <v>310</v>
      </c>
      <c r="C579" s="424" t="s">
        <v>1049</v>
      </c>
      <c r="D579" s="423" t="s">
        <v>705</v>
      </c>
      <c r="E579" s="422" t="s">
        <v>10</v>
      </c>
      <c r="F579" s="420">
        <v>43998</v>
      </c>
      <c r="G579" s="420"/>
      <c r="H579" s="507">
        <v>2019</v>
      </c>
      <c r="I579" s="439"/>
      <c r="J579" s="439" t="s">
        <v>160</v>
      </c>
      <c r="K579" s="418" t="s">
        <v>1897</v>
      </c>
      <c r="L579" s="824"/>
      <c r="M579" s="825"/>
      <c r="N579" s="792"/>
      <c r="O579" s="829"/>
      <c r="P579" s="832"/>
      <c r="Q579" s="835"/>
      <c r="R579" s="829"/>
      <c r="S579" s="416" t="s">
        <v>165</v>
      </c>
      <c r="T579" s="415">
        <v>43628</v>
      </c>
      <c r="U579" s="416" t="s">
        <v>164</v>
      </c>
      <c r="V579" s="415"/>
      <c r="W579" s="816"/>
      <c r="X579" s="817"/>
      <c r="Y579" s="816"/>
      <c r="Z579" s="817"/>
      <c r="AA579" s="816"/>
      <c r="AB579" s="817"/>
      <c r="AC579" s="857"/>
      <c r="AD579" s="858"/>
      <c r="AE579" s="857"/>
      <c r="AF579" s="858"/>
      <c r="AG579" s="781"/>
      <c r="AH579" s="782"/>
      <c r="AI579" s="816"/>
      <c r="AJ579" s="817"/>
      <c r="AK579" s="792"/>
      <c r="AL579" s="792"/>
      <c r="AM579" s="792"/>
      <c r="AN579" s="792"/>
      <c r="AO579" s="792"/>
      <c r="AP579" s="792"/>
    </row>
    <row r="580" spans="2:42" s="404" customFormat="1" ht="15" hidden="1" customHeight="1" thickBot="1" x14ac:dyDescent="0.25">
      <c r="B580" s="414" t="s">
        <v>310</v>
      </c>
      <c r="C580" s="413" t="s">
        <v>1049</v>
      </c>
      <c r="D580" s="412" t="s">
        <v>705</v>
      </c>
      <c r="E580" s="411" t="s">
        <v>10</v>
      </c>
      <c r="F580" s="409">
        <v>43998</v>
      </c>
      <c r="G580" s="409"/>
      <c r="H580" s="408">
        <v>2019</v>
      </c>
      <c r="I580" s="407"/>
      <c r="J580" s="407" t="s">
        <v>160</v>
      </c>
      <c r="K580" s="407" t="s">
        <v>1897</v>
      </c>
      <c r="L580" s="826"/>
      <c r="M580" s="827"/>
      <c r="N580" s="793"/>
      <c r="O580" s="830"/>
      <c r="P580" s="833"/>
      <c r="Q580" s="836"/>
      <c r="R580" s="830"/>
      <c r="S580" s="406" t="s">
        <v>158</v>
      </c>
      <c r="T580" s="451">
        <v>43998</v>
      </c>
      <c r="U580" s="820"/>
      <c r="V580" s="821"/>
      <c r="W580" s="818"/>
      <c r="X580" s="819"/>
      <c r="Y580" s="818"/>
      <c r="Z580" s="819"/>
      <c r="AA580" s="818"/>
      <c r="AB580" s="819"/>
      <c r="AC580" s="859"/>
      <c r="AD580" s="860"/>
      <c r="AE580" s="859"/>
      <c r="AF580" s="860"/>
      <c r="AG580" s="783"/>
      <c r="AH580" s="784"/>
      <c r="AI580" s="818"/>
      <c r="AJ580" s="819"/>
      <c r="AK580" s="793"/>
      <c r="AL580" s="793"/>
      <c r="AM580" s="793"/>
      <c r="AN580" s="793"/>
      <c r="AO580" s="793"/>
      <c r="AP580" s="793"/>
    </row>
    <row r="581" spans="2:42" s="404" customFormat="1" ht="12.75" hidden="1" customHeight="1" thickTop="1" x14ac:dyDescent="0.25">
      <c r="B581" s="445" t="s">
        <v>310</v>
      </c>
      <c r="C581" s="444" t="s">
        <v>972</v>
      </c>
      <c r="D581" s="443" t="s">
        <v>705</v>
      </c>
      <c r="E581" s="442" t="s">
        <v>134</v>
      </c>
      <c r="F581" s="440">
        <v>44062</v>
      </c>
      <c r="G581" s="440"/>
      <c r="H581" s="507">
        <v>2019</v>
      </c>
      <c r="I581" s="439"/>
      <c r="J581" s="439" t="s">
        <v>160</v>
      </c>
      <c r="K581" s="574" t="s">
        <v>1897</v>
      </c>
      <c r="L581" s="822" t="s">
        <v>1694</v>
      </c>
      <c r="M581" s="823"/>
      <c r="N581" s="791" t="s">
        <v>577</v>
      </c>
      <c r="O581" s="828" t="s">
        <v>206</v>
      </c>
      <c r="P581" s="831">
        <v>4.34</v>
      </c>
      <c r="Q581" s="834"/>
      <c r="R581" s="828" t="s">
        <v>193</v>
      </c>
      <c r="S581" s="434" t="s">
        <v>184</v>
      </c>
      <c r="T581" s="438">
        <v>2000000</v>
      </c>
      <c r="U581" s="434" t="s">
        <v>183</v>
      </c>
      <c r="V581" s="437">
        <f>T586+T584-0.01</f>
        <v>44145.99</v>
      </c>
      <c r="W581" s="434" t="s">
        <v>182</v>
      </c>
      <c r="X581" s="436">
        <f>T581</f>
        <v>2000000</v>
      </c>
      <c r="Y581" s="434" t="s">
        <v>181</v>
      </c>
      <c r="Z581" s="435"/>
      <c r="AA581" s="434" t="s">
        <v>181</v>
      </c>
      <c r="AB581" s="435">
        <v>0.5232</v>
      </c>
      <c r="AC581" s="434" t="s">
        <v>181</v>
      </c>
      <c r="AD581" s="435"/>
      <c r="AE581" s="434" t="s">
        <v>181</v>
      </c>
      <c r="AF581" s="435"/>
      <c r="AG581" s="434" t="s">
        <v>181</v>
      </c>
      <c r="AH581" s="435">
        <v>0.5232</v>
      </c>
      <c r="AI581" s="434" t="s">
        <v>180</v>
      </c>
      <c r="AJ581" s="433"/>
      <c r="AK581" s="791" t="s">
        <v>1048</v>
      </c>
      <c r="AL581" s="791" t="s">
        <v>1047</v>
      </c>
      <c r="AM581" s="791" t="s">
        <v>1047</v>
      </c>
      <c r="AN581" s="791" t="s">
        <v>1047</v>
      </c>
      <c r="AO581" s="791" t="s">
        <v>1047</v>
      </c>
      <c r="AP581" s="791" t="s">
        <v>2137</v>
      </c>
    </row>
    <row r="582" spans="2:42" s="404" customFormat="1" ht="15" hidden="1" customHeight="1" x14ac:dyDescent="0.25">
      <c r="B582" s="425" t="s">
        <v>310</v>
      </c>
      <c r="C582" s="424" t="s">
        <v>972</v>
      </c>
      <c r="D582" s="423" t="s">
        <v>705</v>
      </c>
      <c r="E582" s="422" t="s">
        <v>134</v>
      </c>
      <c r="F582" s="420">
        <v>44062</v>
      </c>
      <c r="G582" s="420"/>
      <c r="H582" s="507">
        <v>2019</v>
      </c>
      <c r="I582" s="439"/>
      <c r="J582" s="439" t="s">
        <v>160</v>
      </c>
      <c r="K582" s="553" t="s">
        <v>1897</v>
      </c>
      <c r="L582" s="824"/>
      <c r="M582" s="825"/>
      <c r="N582" s="792"/>
      <c r="O582" s="829"/>
      <c r="P582" s="832"/>
      <c r="Q582" s="835"/>
      <c r="R582" s="829"/>
      <c r="S582" s="416" t="s">
        <v>179</v>
      </c>
      <c r="T582" s="432" t="s">
        <v>990</v>
      </c>
      <c r="U582" s="416" t="s">
        <v>177</v>
      </c>
      <c r="V582" s="415">
        <f>V581+V584</f>
        <v>44145.99</v>
      </c>
      <c r="W582" s="416" t="s">
        <v>176</v>
      </c>
      <c r="X582" s="428">
        <f>X581</f>
        <v>2000000</v>
      </c>
      <c r="Y582" s="416" t="s">
        <v>175</v>
      </c>
      <c r="Z582" s="426"/>
      <c r="AA582" s="416" t="s">
        <v>175</v>
      </c>
      <c r="AB582" s="426"/>
      <c r="AC582" s="416" t="s">
        <v>175</v>
      </c>
      <c r="AD582" s="426"/>
      <c r="AE582" s="416" t="s">
        <v>175</v>
      </c>
      <c r="AF582" s="426"/>
      <c r="AG582" s="416" t="s">
        <v>175</v>
      </c>
      <c r="AH582" s="426"/>
      <c r="AI582" s="416" t="s">
        <v>174</v>
      </c>
      <c r="AJ582" s="430"/>
      <c r="AK582" s="792"/>
      <c r="AL582" s="792"/>
      <c r="AM582" s="792"/>
      <c r="AN582" s="792"/>
      <c r="AO582" s="792"/>
      <c r="AP582" s="792"/>
    </row>
    <row r="583" spans="2:42" s="404" customFormat="1" ht="14.25" hidden="1" thickTop="1" thickBot="1" x14ac:dyDescent="0.25">
      <c r="B583" s="425" t="s">
        <v>310</v>
      </c>
      <c r="C583" s="424" t="s">
        <v>972</v>
      </c>
      <c r="D583" s="423" t="s">
        <v>705</v>
      </c>
      <c r="E583" s="422" t="s">
        <v>134</v>
      </c>
      <c r="F583" s="420">
        <v>44062</v>
      </c>
      <c r="G583" s="420"/>
      <c r="H583" s="507">
        <v>2019</v>
      </c>
      <c r="I583" s="439"/>
      <c r="J583" s="439" t="s">
        <v>160</v>
      </c>
      <c r="K583" s="418" t="s">
        <v>1897</v>
      </c>
      <c r="L583" s="824"/>
      <c r="M583" s="825"/>
      <c r="N583" s="792"/>
      <c r="O583" s="829"/>
      <c r="P583" s="832"/>
      <c r="Q583" s="835"/>
      <c r="R583" s="829"/>
      <c r="S583" s="416" t="s">
        <v>173</v>
      </c>
      <c r="T583" s="429" t="s">
        <v>193</v>
      </c>
      <c r="U583" s="416" t="s">
        <v>171</v>
      </c>
      <c r="V583" s="427"/>
      <c r="W583" s="416" t="s">
        <v>170</v>
      </c>
      <c r="X583" s="428"/>
      <c r="Y583" s="416" t="s">
        <v>169</v>
      </c>
      <c r="Z583" s="426"/>
      <c r="AA583" s="416" t="s">
        <v>169</v>
      </c>
      <c r="AB583" s="426">
        <v>0.5232</v>
      </c>
      <c r="AC583" s="416" t="s">
        <v>169</v>
      </c>
      <c r="AD583" s="426"/>
      <c r="AE583" s="416" t="s">
        <v>169</v>
      </c>
      <c r="AF583" s="426"/>
      <c r="AG583" s="416" t="s">
        <v>169</v>
      </c>
      <c r="AH583" s="426">
        <v>0.5232</v>
      </c>
      <c r="AI583" s="816"/>
      <c r="AJ583" s="817"/>
      <c r="AK583" s="792"/>
      <c r="AL583" s="792"/>
      <c r="AM583" s="792"/>
      <c r="AN583" s="792"/>
      <c r="AO583" s="792"/>
      <c r="AP583" s="792"/>
    </row>
    <row r="584" spans="2:42" s="404" customFormat="1" ht="15" hidden="1" customHeight="1" x14ac:dyDescent="0.25">
      <c r="B584" s="425" t="s">
        <v>310</v>
      </c>
      <c r="C584" s="424" t="s">
        <v>972</v>
      </c>
      <c r="D584" s="423" t="s">
        <v>705</v>
      </c>
      <c r="E584" s="422" t="s">
        <v>134</v>
      </c>
      <c r="F584" s="420">
        <v>44062</v>
      </c>
      <c r="G584" s="420"/>
      <c r="H584" s="507">
        <v>2019</v>
      </c>
      <c r="I584" s="439"/>
      <c r="J584" s="439" t="s">
        <v>160</v>
      </c>
      <c r="K584" s="418" t="s">
        <v>1897</v>
      </c>
      <c r="L584" s="824"/>
      <c r="M584" s="825"/>
      <c r="N584" s="792"/>
      <c r="O584" s="829"/>
      <c r="P584" s="832"/>
      <c r="Q584" s="835"/>
      <c r="R584" s="829"/>
      <c r="S584" s="416" t="s">
        <v>168</v>
      </c>
      <c r="T584" s="432">
        <v>84</v>
      </c>
      <c r="U584" s="416" t="s">
        <v>167</v>
      </c>
      <c r="V584" s="427"/>
      <c r="W584" s="816"/>
      <c r="X584" s="817"/>
      <c r="Y584" s="416" t="s">
        <v>166</v>
      </c>
      <c r="Z584" s="426">
        <f>IF(Z582="",Z583-Z581,Z583-Z582)</f>
        <v>0</v>
      </c>
      <c r="AA584" s="416" t="s">
        <v>166</v>
      </c>
      <c r="AB584" s="426">
        <f>IF(AB582="",AB583-AB581,AB583-AB582)</f>
        <v>0</v>
      </c>
      <c r="AC584" s="416" t="s">
        <v>166</v>
      </c>
      <c r="AD584" s="426">
        <f>IF(AD582="",AD583-AD581,AD583-AD582)</f>
        <v>0</v>
      </c>
      <c r="AE584" s="416" t="s">
        <v>166</v>
      </c>
      <c r="AF584" s="426">
        <f>IF(AF582="",AF583-AF581,AF583-AF582)</f>
        <v>0</v>
      </c>
      <c r="AG584" s="416" t="s">
        <v>166</v>
      </c>
      <c r="AH584" s="426">
        <f>IF(AH582="",AH583-AH581,AH583-AH582)</f>
        <v>0</v>
      </c>
      <c r="AI584" s="816"/>
      <c r="AJ584" s="817"/>
      <c r="AK584" s="792"/>
      <c r="AL584" s="792"/>
      <c r="AM584" s="792"/>
      <c r="AN584" s="792"/>
      <c r="AO584" s="792"/>
      <c r="AP584" s="792"/>
    </row>
    <row r="585" spans="2:42" s="404" customFormat="1" ht="15" hidden="1" customHeight="1" x14ac:dyDescent="0.25">
      <c r="B585" s="425" t="s">
        <v>310</v>
      </c>
      <c r="C585" s="424" t="s">
        <v>972</v>
      </c>
      <c r="D585" s="423" t="s">
        <v>705</v>
      </c>
      <c r="E585" s="422" t="s">
        <v>134</v>
      </c>
      <c r="F585" s="420">
        <v>44062</v>
      </c>
      <c r="G585" s="420"/>
      <c r="H585" s="507">
        <v>2019</v>
      </c>
      <c r="I585" s="439"/>
      <c r="J585" s="439" t="s">
        <v>160</v>
      </c>
      <c r="K585" s="418" t="s">
        <v>1897</v>
      </c>
      <c r="L585" s="824"/>
      <c r="M585" s="825"/>
      <c r="N585" s="792"/>
      <c r="O585" s="829"/>
      <c r="P585" s="832"/>
      <c r="Q585" s="835"/>
      <c r="R585" s="829"/>
      <c r="S585" s="416" t="s">
        <v>165</v>
      </c>
      <c r="T585" s="415">
        <v>43643</v>
      </c>
      <c r="U585" s="416" t="s">
        <v>164</v>
      </c>
      <c r="V585" s="415"/>
      <c r="W585" s="816"/>
      <c r="X585" s="817"/>
      <c r="Y585" s="816"/>
      <c r="Z585" s="817"/>
      <c r="AA585" s="816"/>
      <c r="AB585" s="817"/>
      <c r="AC585" s="816"/>
      <c r="AD585" s="817"/>
      <c r="AE585" s="816"/>
      <c r="AF585" s="817"/>
      <c r="AG585" s="816"/>
      <c r="AH585" s="817"/>
      <c r="AI585" s="816"/>
      <c r="AJ585" s="817"/>
      <c r="AK585" s="792"/>
      <c r="AL585" s="792"/>
      <c r="AM585" s="792"/>
      <c r="AN585" s="792"/>
      <c r="AO585" s="792"/>
      <c r="AP585" s="792"/>
    </row>
    <row r="586" spans="2:42" s="404" customFormat="1" ht="15" hidden="1" customHeight="1" thickBot="1" x14ac:dyDescent="0.25">
      <c r="B586" s="414" t="s">
        <v>310</v>
      </c>
      <c r="C586" s="413" t="s">
        <v>972</v>
      </c>
      <c r="D586" s="412" t="s">
        <v>705</v>
      </c>
      <c r="E586" s="411" t="s">
        <v>134</v>
      </c>
      <c r="F586" s="409">
        <v>44062</v>
      </c>
      <c r="G586" s="409"/>
      <c r="H586" s="408">
        <v>2019</v>
      </c>
      <c r="I586" s="407"/>
      <c r="J586" s="407" t="s">
        <v>160</v>
      </c>
      <c r="K586" s="407" t="s">
        <v>1897</v>
      </c>
      <c r="L586" s="826"/>
      <c r="M586" s="827"/>
      <c r="N586" s="793"/>
      <c r="O586" s="830"/>
      <c r="P586" s="833"/>
      <c r="Q586" s="836"/>
      <c r="R586" s="830"/>
      <c r="S586" s="406" t="s">
        <v>158</v>
      </c>
      <c r="T586" s="451">
        <v>44062</v>
      </c>
      <c r="U586" s="820"/>
      <c r="V586" s="821"/>
      <c r="W586" s="818"/>
      <c r="X586" s="819"/>
      <c r="Y586" s="818"/>
      <c r="Z586" s="819"/>
      <c r="AA586" s="818"/>
      <c r="AB586" s="819"/>
      <c r="AC586" s="818"/>
      <c r="AD586" s="819"/>
      <c r="AE586" s="818"/>
      <c r="AF586" s="819"/>
      <c r="AG586" s="818"/>
      <c r="AH586" s="819"/>
      <c r="AI586" s="818"/>
      <c r="AJ586" s="819"/>
      <c r="AK586" s="793"/>
      <c r="AL586" s="793"/>
      <c r="AM586" s="793"/>
      <c r="AN586" s="793"/>
      <c r="AO586" s="793"/>
      <c r="AP586" s="793"/>
    </row>
    <row r="587" spans="2:42" s="404" customFormat="1" ht="12.75" customHeight="1" thickTop="1" x14ac:dyDescent="0.2">
      <c r="B587" s="445" t="s">
        <v>709</v>
      </c>
      <c r="C587" s="444" t="s">
        <v>937</v>
      </c>
      <c r="D587" s="443" t="s">
        <v>705</v>
      </c>
      <c r="E587" s="442" t="s">
        <v>50</v>
      </c>
      <c r="F587" s="440">
        <v>43739</v>
      </c>
      <c r="G587" s="440">
        <v>43845</v>
      </c>
      <c r="H587" s="507">
        <v>2019</v>
      </c>
      <c r="I587" s="439" t="s">
        <v>1934</v>
      </c>
      <c r="J587" s="439" t="s">
        <v>160</v>
      </c>
      <c r="K587" s="574" t="s">
        <v>1897</v>
      </c>
      <c r="L587" s="822" t="s">
        <v>1696</v>
      </c>
      <c r="M587" s="823"/>
      <c r="N587" s="791" t="s">
        <v>577</v>
      </c>
      <c r="O587" s="828" t="s">
        <v>206</v>
      </c>
      <c r="P587" s="831">
        <v>4.34</v>
      </c>
      <c r="Q587" s="834"/>
      <c r="R587" s="828" t="s">
        <v>193</v>
      </c>
      <c r="S587" s="434" t="s">
        <v>184</v>
      </c>
      <c r="T587" s="438">
        <v>1231000</v>
      </c>
      <c r="U587" s="434" t="s">
        <v>183</v>
      </c>
      <c r="V587" s="437">
        <f>T592+T590-0.01</f>
        <v>43845.99</v>
      </c>
      <c r="W587" s="434" t="s">
        <v>182</v>
      </c>
      <c r="X587" s="436">
        <f>T587</f>
        <v>1231000</v>
      </c>
      <c r="Y587" s="434" t="s">
        <v>181</v>
      </c>
      <c r="Z587" s="435"/>
      <c r="AA587" s="434" t="s">
        <v>181</v>
      </c>
      <c r="AB587" s="435">
        <v>0.5232</v>
      </c>
      <c r="AC587" s="434" t="s">
        <v>181</v>
      </c>
      <c r="AD587" s="435"/>
      <c r="AE587" s="434" t="s">
        <v>181</v>
      </c>
      <c r="AF587" s="435"/>
      <c r="AG587" s="434" t="s">
        <v>181</v>
      </c>
      <c r="AH587" s="435">
        <v>1</v>
      </c>
      <c r="AI587" s="434" t="s">
        <v>180</v>
      </c>
      <c r="AJ587" s="433"/>
      <c r="AK587" s="791" t="s">
        <v>1048</v>
      </c>
      <c r="AL587" s="791" t="s">
        <v>1047</v>
      </c>
      <c r="AM587" s="791" t="s">
        <v>1047</v>
      </c>
      <c r="AN587" s="791" t="s">
        <v>1954</v>
      </c>
      <c r="AO587" s="791" t="s">
        <v>1954</v>
      </c>
      <c r="AP587" s="791" t="s">
        <v>2143</v>
      </c>
    </row>
    <row r="588" spans="2:42" s="404" customFormat="1" ht="15" customHeight="1" x14ac:dyDescent="0.2">
      <c r="B588" s="425" t="s">
        <v>709</v>
      </c>
      <c r="C588" s="424" t="s">
        <v>937</v>
      </c>
      <c r="D588" s="423" t="s">
        <v>705</v>
      </c>
      <c r="E588" s="422" t="s">
        <v>50</v>
      </c>
      <c r="F588" s="420">
        <v>43739</v>
      </c>
      <c r="G588" s="420">
        <v>43845</v>
      </c>
      <c r="H588" s="507">
        <v>2019</v>
      </c>
      <c r="I588" s="439" t="s">
        <v>1934</v>
      </c>
      <c r="J588" s="439" t="s">
        <v>160</v>
      </c>
      <c r="K588" s="553" t="s">
        <v>1897</v>
      </c>
      <c r="L588" s="824"/>
      <c r="M588" s="825"/>
      <c r="N588" s="792"/>
      <c r="O588" s="829"/>
      <c r="P588" s="832"/>
      <c r="Q588" s="835"/>
      <c r="R588" s="829"/>
      <c r="S588" s="416" t="s">
        <v>179</v>
      </c>
      <c r="T588" s="432" t="s">
        <v>990</v>
      </c>
      <c r="U588" s="416" t="s">
        <v>177</v>
      </c>
      <c r="V588" s="415"/>
      <c r="W588" s="416" t="s">
        <v>176</v>
      </c>
      <c r="X588" s="428">
        <f>X587</f>
        <v>1231000</v>
      </c>
      <c r="Y588" s="416" t="s">
        <v>175</v>
      </c>
      <c r="Z588" s="426"/>
      <c r="AA588" s="416" t="s">
        <v>175</v>
      </c>
      <c r="AB588" s="426"/>
      <c r="AC588" s="416" t="s">
        <v>175</v>
      </c>
      <c r="AD588" s="426"/>
      <c r="AE588" s="416" t="s">
        <v>175</v>
      </c>
      <c r="AF588" s="426"/>
      <c r="AG588" s="416" t="s">
        <v>175</v>
      </c>
      <c r="AH588" s="426"/>
      <c r="AI588" s="416" t="s">
        <v>174</v>
      </c>
      <c r="AJ588" s="430"/>
      <c r="AK588" s="792"/>
      <c r="AL588" s="792"/>
      <c r="AM588" s="792"/>
      <c r="AN588" s="792"/>
      <c r="AO588" s="792"/>
      <c r="AP588" s="792"/>
    </row>
    <row r="589" spans="2:42" s="404" customFormat="1" x14ac:dyDescent="0.2">
      <c r="B589" s="425" t="s">
        <v>709</v>
      </c>
      <c r="C589" s="424" t="s">
        <v>937</v>
      </c>
      <c r="D589" s="423" t="s">
        <v>705</v>
      </c>
      <c r="E589" s="422" t="s">
        <v>50</v>
      </c>
      <c r="F589" s="420">
        <v>43739</v>
      </c>
      <c r="G589" s="420">
        <v>43845</v>
      </c>
      <c r="H589" s="507">
        <v>2019</v>
      </c>
      <c r="I589" s="439" t="s">
        <v>1934</v>
      </c>
      <c r="J589" s="439" t="s">
        <v>160</v>
      </c>
      <c r="K589" s="418" t="s">
        <v>1897</v>
      </c>
      <c r="L589" s="824"/>
      <c r="M589" s="825"/>
      <c r="N589" s="792"/>
      <c r="O589" s="829"/>
      <c r="P589" s="832"/>
      <c r="Q589" s="835"/>
      <c r="R589" s="829"/>
      <c r="S589" s="416" t="s">
        <v>173</v>
      </c>
      <c r="T589" s="429" t="s">
        <v>193</v>
      </c>
      <c r="U589" s="416" t="s">
        <v>171</v>
      </c>
      <c r="V589" s="427"/>
      <c r="W589" s="416" t="s">
        <v>170</v>
      </c>
      <c r="X589" s="428"/>
      <c r="Y589" s="416" t="s">
        <v>169</v>
      </c>
      <c r="Z589" s="426"/>
      <c r="AA589" s="416" t="s">
        <v>169</v>
      </c>
      <c r="AB589" s="426">
        <v>0.5232</v>
      </c>
      <c r="AC589" s="416" t="s">
        <v>169</v>
      </c>
      <c r="AD589" s="426"/>
      <c r="AE589" s="416" t="s">
        <v>169</v>
      </c>
      <c r="AF589" s="426"/>
      <c r="AG589" s="416" t="s">
        <v>169</v>
      </c>
      <c r="AH589" s="426">
        <v>1</v>
      </c>
      <c r="AI589" s="816"/>
      <c r="AJ589" s="817"/>
      <c r="AK589" s="792"/>
      <c r="AL589" s="792"/>
      <c r="AM589" s="792"/>
      <c r="AN589" s="792"/>
      <c r="AO589" s="792"/>
      <c r="AP589" s="792"/>
    </row>
    <row r="590" spans="2:42" s="404" customFormat="1" ht="15" customHeight="1" x14ac:dyDescent="0.2">
      <c r="B590" s="425" t="s">
        <v>709</v>
      </c>
      <c r="C590" s="424" t="s">
        <v>937</v>
      </c>
      <c r="D590" s="423" t="s">
        <v>705</v>
      </c>
      <c r="E590" s="422" t="s">
        <v>50</v>
      </c>
      <c r="F590" s="420">
        <v>43739</v>
      </c>
      <c r="G590" s="420">
        <v>43845</v>
      </c>
      <c r="H590" s="507">
        <v>2019</v>
      </c>
      <c r="I590" s="439" t="s">
        <v>1934</v>
      </c>
      <c r="J590" s="439" t="s">
        <v>160</v>
      </c>
      <c r="K590" s="418" t="s">
        <v>1897</v>
      </c>
      <c r="L590" s="824"/>
      <c r="M590" s="825"/>
      <c r="N590" s="792"/>
      <c r="O590" s="829"/>
      <c r="P590" s="832"/>
      <c r="Q590" s="835"/>
      <c r="R590" s="829"/>
      <c r="S590" s="416" t="s">
        <v>168</v>
      </c>
      <c r="T590" s="427">
        <v>107</v>
      </c>
      <c r="U590" s="416" t="s">
        <v>167</v>
      </c>
      <c r="V590" s="427"/>
      <c r="W590" s="816"/>
      <c r="X590" s="817"/>
      <c r="Y590" s="416" t="s">
        <v>166</v>
      </c>
      <c r="Z590" s="426">
        <f>IF(Z588="",Z589-Z587,Z589-Z588)</f>
        <v>0</v>
      </c>
      <c r="AA590" s="416" t="s">
        <v>166</v>
      </c>
      <c r="AB590" s="426">
        <f>IF(AB588="",AB589-AB587,AB589-AB588)</f>
        <v>0</v>
      </c>
      <c r="AC590" s="416" t="s">
        <v>166</v>
      </c>
      <c r="AD590" s="426">
        <f>IF(AD588="",AD589-AD587,AD589-AD588)</f>
        <v>0</v>
      </c>
      <c r="AE590" s="416" t="s">
        <v>166</v>
      </c>
      <c r="AF590" s="426">
        <f>IF(AF588="",AF589-AF587,AF589-AF588)</f>
        <v>0</v>
      </c>
      <c r="AG590" s="416" t="s">
        <v>166</v>
      </c>
      <c r="AH590" s="426"/>
      <c r="AI590" s="816"/>
      <c r="AJ590" s="817"/>
      <c r="AK590" s="792"/>
      <c r="AL590" s="792"/>
      <c r="AM590" s="792"/>
      <c r="AN590" s="792"/>
      <c r="AO590" s="792"/>
      <c r="AP590" s="792"/>
    </row>
    <row r="591" spans="2:42" s="404" customFormat="1" ht="15" customHeight="1" x14ac:dyDescent="0.2">
      <c r="B591" s="425" t="s">
        <v>709</v>
      </c>
      <c r="C591" s="424" t="s">
        <v>937</v>
      </c>
      <c r="D591" s="423" t="s">
        <v>705</v>
      </c>
      <c r="E591" s="422" t="s">
        <v>50</v>
      </c>
      <c r="F591" s="420">
        <v>43739</v>
      </c>
      <c r="G591" s="420">
        <v>43845</v>
      </c>
      <c r="H591" s="507">
        <v>2019</v>
      </c>
      <c r="I591" s="439" t="s">
        <v>1934</v>
      </c>
      <c r="J591" s="439" t="s">
        <v>160</v>
      </c>
      <c r="K591" s="418" t="s">
        <v>1897</v>
      </c>
      <c r="L591" s="824"/>
      <c r="M591" s="825"/>
      <c r="N591" s="792"/>
      <c r="O591" s="829"/>
      <c r="P591" s="832"/>
      <c r="Q591" s="835"/>
      <c r="R591" s="829"/>
      <c r="S591" s="416" t="s">
        <v>165</v>
      </c>
      <c r="T591" s="415">
        <v>43643</v>
      </c>
      <c r="U591" s="416" t="s">
        <v>164</v>
      </c>
      <c r="V591" s="415">
        <v>43845</v>
      </c>
      <c r="W591" s="816"/>
      <c r="X591" s="817"/>
      <c r="Y591" s="816"/>
      <c r="Z591" s="817"/>
      <c r="AA591" s="816"/>
      <c r="AB591" s="817"/>
      <c r="AC591" s="816"/>
      <c r="AD591" s="817"/>
      <c r="AE591" s="816"/>
      <c r="AF591" s="817"/>
      <c r="AG591" s="816"/>
      <c r="AH591" s="817"/>
      <c r="AI591" s="816"/>
      <c r="AJ591" s="817"/>
      <c r="AK591" s="792"/>
      <c r="AL591" s="792"/>
      <c r="AM591" s="792"/>
      <c r="AN591" s="792"/>
      <c r="AO591" s="792"/>
      <c r="AP591" s="792"/>
    </row>
    <row r="592" spans="2:42" s="404" customFormat="1" ht="15" customHeight="1" thickBot="1" x14ac:dyDescent="0.25">
      <c r="B592" s="414" t="s">
        <v>709</v>
      </c>
      <c r="C592" s="413" t="s">
        <v>937</v>
      </c>
      <c r="D592" s="412" t="s">
        <v>705</v>
      </c>
      <c r="E592" s="411" t="s">
        <v>50</v>
      </c>
      <c r="F592" s="409">
        <v>43739</v>
      </c>
      <c r="G592" s="409">
        <v>43845</v>
      </c>
      <c r="H592" s="408">
        <v>2019</v>
      </c>
      <c r="I592" s="407" t="s">
        <v>1934</v>
      </c>
      <c r="J592" s="407" t="s">
        <v>160</v>
      </c>
      <c r="K592" s="407" t="s">
        <v>1897</v>
      </c>
      <c r="L592" s="826"/>
      <c r="M592" s="827"/>
      <c r="N592" s="793"/>
      <c r="O592" s="830"/>
      <c r="P592" s="833"/>
      <c r="Q592" s="836"/>
      <c r="R592" s="830"/>
      <c r="S592" s="406" t="s">
        <v>158</v>
      </c>
      <c r="T592" s="451">
        <v>43739</v>
      </c>
      <c r="U592" s="820"/>
      <c r="V592" s="821"/>
      <c r="W592" s="818"/>
      <c r="X592" s="819"/>
      <c r="Y592" s="818"/>
      <c r="Z592" s="819"/>
      <c r="AA592" s="818"/>
      <c r="AB592" s="819"/>
      <c r="AC592" s="818"/>
      <c r="AD592" s="819"/>
      <c r="AE592" s="818"/>
      <c r="AF592" s="819"/>
      <c r="AG592" s="818"/>
      <c r="AH592" s="819"/>
      <c r="AI592" s="818"/>
      <c r="AJ592" s="819"/>
      <c r="AK592" s="793"/>
      <c r="AL592" s="793"/>
      <c r="AM592" s="793"/>
      <c r="AN592" s="793"/>
      <c r="AO592" s="793"/>
      <c r="AP592" s="793"/>
    </row>
    <row r="593" spans="2:42" s="404" customFormat="1" ht="12.75" hidden="1" customHeight="1" thickTop="1" x14ac:dyDescent="0.25">
      <c r="B593" s="445" t="s">
        <v>709</v>
      </c>
      <c r="C593" s="444" t="s">
        <v>1058</v>
      </c>
      <c r="D593" s="443" t="s">
        <v>705</v>
      </c>
      <c r="E593" s="442"/>
      <c r="F593" s="440"/>
      <c r="G593" s="440"/>
      <c r="H593" s="507">
        <v>2019</v>
      </c>
      <c r="I593" s="439"/>
      <c r="J593" s="439" t="s">
        <v>160</v>
      </c>
      <c r="K593" s="574" t="s">
        <v>1897</v>
      </c>
      <c r="L593" s="822" t="s">
        <v>1693</v>
      </c>
      <c r="M593" s="823"/>
      <c r="N593" s="791" t="s">
        <v>577</v>
      </c>
      <c r="O593" s="828" t="s">
        <v>206</v>
      </c>
      <c r="P593" s="831">
        <v>4.34</v>
      </c>
      <c r="Q593" s="834"/>
      <c r="R593" s="828" t="s">
        <v>193</v>
      </c>
      <c r="S593" s="434" t="s">
        <v>184</v>
      </c>
      <c r="T593" s="438">
        <v>2492000</v>
      </c>
      <c r="U593" s="434" t="s">
        <v>183</v>
      </c>
      <c r="V593" s="437"/>
      <c r="W593" s="434" t="s">
        <v>182</v>
      </c>
      <c r="X593" s="436">
        <f>T593</f>
        <v>2492000</v>
      </c>
      <c r="Y593" s="434" t="s">
        <v>181</v>
      </c>
      <c r="Z593" s="435"/>
      <c r="AA593" s="434" t="s">
        <v>181</v>
      </c>
      <c r="AB593" s="435">
        <v>0.5232</v>
      </c>
      <c r="AC593" s="434" t="s">
        <v>181</v>
      </c>
      <c r="AD593" s="435"/>
      <c r="AE593" s="434" t="s">
        <v>181</v>
      </c>
      <c r="AF593" s="435"/>
      <c r="AG593" s="434" t="s">
        <v>181</v>
      </c>
      <c r="AH593" s="435"/>
      <c r="AI593" s="434" t="s">
        <v>180</v>
      </c>
      <c r="AJ593" s="433"/>
      <c r="AK593" s="791" t="s">
        <v>1048</v>
      </c>
      <c r="AL593" s="791" t="s">
        <v>1047</v>
      </c>
      <c r="AM593" s="791" t="s">
        <v>1047</v>
      </c>
      <c r="AN593" s="791"/>
      <c r="AO593" s="791"/>
      <c r="AP593" s="791" t="s">
        <v>4</v>
      </c>
    </row>
    <row r="594" spans="2:42" s="404" customFormat="1" ht="15" hidden="1" customHeight="1" x14ac:dyDescent="0.25">
      <c r="B594" s="425" t="s">
        <v>709</v>
      </c>
      <c r="C594" s="424" t="s">
        <v>1058</v>
      </c>
      <c r="D594" s="423" t="s">
        <v>705</v>
      </c>
      <c r="E594" s="422"/>
      <c r="F594" s="420"/>
      <c r="G594" s="420"/>
      <c r="H594" s="507">
        <v>2019</v>
      </c>
      <c r="I594" s="439"/>
      <c r="J594" s="439" t="s">
        <v>160</v>
      </c>
      <c r="K594" s="553" t="s">
        <v>1897</v>
      </c>
      <c r="L594" s="824"/>
      <c r="M594" s="825"/>
      <c r="N594" s="792"/>
      <c r="O594" s="829"/>
      <c r="P594" s="832"/>
      <c r="Q594" s="835"/>
      <c r="R594" s="829"/>
      <c r="S594" s="416" t="s">
        <v>179</v>
      </c>
      <c r="T594" s="432"/>
      <c r="U594" s="416" t="s">
        <v>177</v>
      </c>
      <c r="V594" s="415">
        <f>V593+V596</f>
        <v>0</v>
      </c>
      <c r="W594" s="416" t="s">
        <v>176</v>
      </c>
      <c r="X594" s="428">
        <f>X593</f>
        <v>2492000</v>
      </c>
      <c r="Y594" s="416" t="s">
        <v>175</v>
      </c>
      <c r="Z594" s="426"/>
      <c r="AA594" s="416" t="s">
        <v>175</v>
      </c>
      <c r="AB594" s="426"/>
      <c r="AC594" s="416" t="s">
        <v>175</v>
      </c>
      <c r="AD594" s="426"/>
      <c r="AE594" s="416" t="s">
        <v>175</v>
      </c>
      <c r="AF594" s="426"/>
      <c r="AG594" s="416" t="s">
        <v>175</v>
      </c>
      <c r="AH594" s="426"/>
      <c r="AI594" s="416" t="s">
        <v>174</v>
      </c>
      <c r="AJ594" s="430"/>
      <c r="AK594" s="792"/>
      <c r="AL594" s="792"/>
      <c r="AM594" s="792"/>
      <c r="AN594" s="792"/>
      <c r="AO594" s="792"/>
      <c r="AP594" s="792"/>
    </row>
    <row r="595" spans="2:42" s="404" customFormat="1" ht="14.25" hidden="1" thickTop="1" thickBot="1" x14ac:dyDescent="0.25">
      <c r="B595" s="425" t="s">
        <v>709</v>
      </c>
      <c r="C595" s="424" t="s">
        <v>1058</v>
      </c>
      <c r="D595" s="423" t="s">
        <v>705</v>
      </c>
      <c r="E595" s="422"/>
      <c r="F595" s="420"/>
      <c r="G595" s="420"/>
      <c r="H595" s="507">
        <v>2019</v>
      </c>
      <c r="I595" s="439"/>
      <c r="J595" s="439" t="s">
        <v>160</v>
      </c>
      <c r="K595" s="418" t="s">
        <v>1897</v>
      </c>
      <c r="L595" s="824"/>
      <c r="M595" s="825"/>
      <c r="N595" s="792"/>
      <c r="O595" s="829"/>
      <c r="P595" s="832"/>
      <c r="Q595" s="835"/>
      <c r="R595" s="829"/>
      <c r="S595" s="416" t="s">
        <v>173</v>
      </c>
      <c r="T595" s="429" t="s">
        <v>193</v>
      </c>
      <c r="U595" s="416" t="s">
        <v>171</v>
      </c>
      <c r="V595" s="427"/>
      <c r="W595" s="416" t="s">
        <v>170</v>
      </c>
      <c r="X595" s="428"/>
      <c r="Y595" s="416" t="s">
        <v>169</v>
      </c>
      <c r="Z595" s="426"/>
      <c r="AA595" s="416" t="s">
        <v>169</v>
      </c>
      <c r="AB595" s="426">
        <v>0.5232</v>
      </c>
      <c r="AC595" s="416" t="s">
        <v>169</v>
      </c>
      <c r="AD595" s="426"/>
      <c r="AE595" s="416" t="s">
        <v>169</v>
      </c>
      <c r="AF595" s="426"/>
      <c r="AG595" s="416" t="s">
        <v>169</v>
      </c>
      <c r="AH595" s="426"/>
      <c r="AI595" s="816"/>
      <c r="AJ595" s="817"/>
      <c r="AK595" s="792"/>
      <c r="AL595" s="792"/>
      <c r="AM595" s="792"/>
      <c r="AN595" s="792"/>
      <c r="AO595" s="792"/>
      <c r="AP595" s="792"/>
    </row>
    <row r="596" spans="2:42" s="404" customFormat="1" ht="15" hidden="1" customHeight="1" x14ac:dyDescent="0.25">
      <c r="B596" s="425" t="s">
        <v>709</v>
      </c>
      <c r="C596" s="424" t="s">
        <v>1058</v>
      </c>
      <c r="D596" s="423" t="s">
        <v>705</v>
      </c>
      <c r="E596" s="422"/>
      <c r="F596" s="420"/>
      <c r="G596" s="420"/>
      <c r="H596" s="507">
        <v>2019</v>
      </c>
      <c r="I596" s="439"/>
      <c r="J596" s="439" t="s">
        <v>160</v>
      </c>
      <c r="K596" s="418" t="s">
        <v>1897</v>
      </c>
      <c r="L596" s="824"/>
      <c r="M596" s="825"/>
      <c r="N596" s="792"/>
      <c r="O596" s="829"/>
      <c r="P596" s="832"/>
      <c r="Q596" s="835"/>
      <c r="R596" s="829"/>
      <c r="S596" s="416" t="s">
        <v>168</v>
      </c>
      <c r="T596" s="427"/>
      <c r="U596" s="416" t="s">
        <v>167</v>
      </c>
      <c r="V596" s="427"/>
      <c r="W596" s="816"/>
      <c r="X596" s="817"/>
      <c r="Y596" s="416" t="s">
        <v>166</v>
      </c>
      <c r="Z596" s="426">
        <f>IF(Z594="",Z595-Z593,Z595-Z594)</f>
        <v>0</v>
      </c>
      <c r="AA596" s="416" t="s">
        <v>166</v>
      </c>
      <c r="AB596" s="426">
        <f>IF(AB594="",AB595-AB593,AB595-AB594)</f>
        <v>0</v>
      </c>
      <c r="AC596" s="416" t="s">
        <v>166</v>
      </c>
      <c r="AD596" s="426">
        <f>IF(AD594="",AD595-AD593,AD595-AD594)</f>
        <v>0</v>
      </c>
      <c r="AE596" s="416" t="s">
        <v>166</v>
      </c>
      <c r="AF596" s="426">
        <f>IF(AF594="",AF595-AF593,AF595-AF594)</f>
        <v>0</v>
      </c>
      <c r="AG596" s="416" t="s">
        <v>166</v>
      </c>
      <c r="AH596" s="426">
        <f>IF(AH594="",AH595-AH593,AH595-AH594)</f>
        <v>0</v>
      </c>
      <c r="AI596" s="816"/>
      <c r="AJ596" s="817"/>
      <c r="AK596" s="792"/>
      <c r="AL596" s="792"/>
      <c r="AM596" s="792"/>
      <c r="AN596" s="792"/>
      <c r="AO596" s="792"/>
      <c r="AP596" s="792"/>
    </row>
    <row r="597" spans="2:42" s="404" customFormat="1" ht="15" hidden="1" customHeight="1" x14ac:dyDescent="0.25">
      <c r="B597" s="425" t="s">
        <v>709</v>
      </c>
      <c r="C597" s="424" t="s">
        <v>1058</v>
      </c>
      <c r="D597" s="423" t="s">
        <v>705</v>
      </c>
      <c r="E597" s="422"/>
      <c r="F597" s="420"/>
      <c r="G597" s="420"/>
      <c r="H597" s="507">
        <v>2019</v>
      </c>
      <c r="I597" s="439"/>
      <c r="J597" s="439" t="s">
        <v>160</v>
      </c>
      <c r="K597" s="418" t="s">
        <v>1897</v>
      </c>
      <c r="L597" s="824"/>
      <c r="M597" s="825"/>
      <c r="N597" s="792"/>
      <c r="O597" s="829"/>
      <c r="P597" s="832"/>
      <c r="Q597" s="835"/>
      <c r="R597" s="829"/>
      <c r="S597" s="416" t="s">
        <v>165</v>
      </c>
      <c r="T597" s="415"/>
      <c r="U597" s="416" t="s">
        <v>164</v>
      </c>
      <c r="V597" s="415"/>
      <c r="W597" s="816"/>
      <c r="X597" s="817"/>
      <c r="Y597" s="816"/>
      <c r="Z597" s="817"/>
      <c r="AA597" s="816"/>
      <c r="AB597" s="817"/>
      <c r="AC597" s="816"/>
      <c r="AD597" s="817"/>
      <c r="AE597" s="816"/>
      <c r="AF597" s="817"/>
      <c r="AG597" s="816"/>
      <c r="AH597" s="817"/>
      <c r="AI597" s="816"/>
      <c r="AJ597" s="817"/>
      <c r="AK597" s="792"/>
      <c r="AL597" s="792"/>
      <c r="AM597" s="792"/>
      <c r="AN597" s="792"/>
      <c r="AO597" s="792"/>
      <c r="AP597" s="792"/>
    </row>
    <row r="598" spans="2:42" s="404" customFormat="1" ht="15" hidden="1" customHeight="1" thickBot="1" x14ac:dyDescent="0.25">
      <c r="B598" s="414" t="s">
        <v>709</v>
      </c>
      <c r="C598" s="413" t="s">
        <v>1058</v>
      </c>
      <c r="D598" s="412" t="s">
        <v>705</v>
      </c>
      <c r="E598" s="411"/>
      <c r="F598" s="409"/>
      <c r="G598" s="409"/>
      <c r="H598" s="408">
        <v>2019</v>
      </c>
      <c r="I598" s="407"/>
      <c r="J598" s="407" t="s">
        <v>160</v>
      </c>
      <c r="K598" s="407" t="s">
        <v>1897</v>
      </c>
      <c r="L598" s="826"/>
      <c r="M598" s="827"/>
      <c r="N598" s="793"/>
      <c r="O598" s="830"/>
      <c r="P598" s="833"/>
      <c r="Q598" s="836"/>
      <c r="R598" s="830"/>
      <c r="S598" s="406" t="s">
        <v>158</v>
      </c>
      <c r="T598" s="451"/>
      <c r="U598" s="820"/>
      <c r="V598" s="821"/>
      <c r="W598" s="818"/>
      <c r="X598" s="819"/>
      <c r="Y598" s="818"/>
      <c r="Z598" s="819"/>
      <c r="AA598" s="818"/>
      <c r="AB598" s="819"/>
      <c r="AC598" s="818"/>
      <c r="AD598" s="819"/>
      <c r="AE598" s="818"/>
      <c r="AF598" s="819"/>
      <c r="AG598" s="818"/>
      <c r="AH598" s="819"/>
      <c r="AI598" s="818"/>
      <c r="AJ598" s="819"/>
      <c r="AK598" s="793"/>
      <c r="AL598" s="793"/>
      <c r="AM598" s="793"/>
      <c r="AN598" s="793"/>
      <c r="AO598" s="793"/>
      <c r="AP598" s="793"/>
    </row>
    <row r="599" spans="2:42" s="404" customFormat="1" ht="12.75" customHeight="1" thickTop="1" x14ac:dyDescent="0.2">
      <c r="B599" s="445" t="s">
        <v>706</v>
      </c>
      <c r="C599" s="444" t="s">
        <v>1046</v>
      </c>
      <c r="D599" s="443" t="s">
        <v>705</v>
      </c>
      <c r="E599" s="442" t="s">
        <v>50</v>
      </c>
      <c r="F599" s="440">
        <v>43896</v>
      </c>
      <c r="G599" s="440">
        <v>44018</v>
      </c>
      <c r="H599" s="507">
        <v>2019</v>
      </c>
      <c r="I599" s="439" t="s">
        <v>185</v>
      </c>
      <c r="J599" s="439" t="s">
        <v>160</v>
      </c>
      <c r="K599" s="574" t="s">
        <v>1897</v>
      </c>
      <c r="L599" s="822" t="s">
        <v>2034</v>
      </c>
      <c r="M599" s="823"/>
      <c r="N599" s="791" t="s">
        <v>577</v>
      </c>
      <c r="O599" s="828" t="s">
        <v>206</v>
      </c>
      <c r="P599" s="831">
        <v>11.6</v>
      </c>
      <c r="Q599" s="834" t="s">
        <v>218</v>
      </c>
      <c r="R599" s="828" t="s">
        <v>185</v>
      </c>
      <c r="S599" s="434" t="s">
        <v>184</v>
      </c>
      <c r="T599" s="438">
        <v>1901000</v>
      </c>
      <c r="U599" s="434" t="s">
        <v>183</v>
      </c>
      <c r="V599" s="437">
        <f>T604+T602-0.01</f>
        <v>43939.99</v>
      </c>
      <c r="W599" s="434" t="s">
        <v>182</v>
      </c>
      <c r="X599" s="436">
        <f>T599</f>
        <v>1901000</v>
      </c>
      <c r="Y599" s="434" t="s">
        <v>181</v>
      </c>
      <c r="Z599" s="435">
        <v>1</v>
      </c>
      <c r="AA599" s="434" t="s">
        <v>181</v>
      </c>
      <c r="AB599" s="435">
        <v>1</v>
      </c>
      <c r="AC599" s="434" t="s">
        <v>181</v>
      </c>
      <c r="AD599" s="435">
        <v>1</v>
      </c>
      <c r="AE599" s="434" t="s">
        <v>181</v>
      </c>
      <c r="AF599" s="435">
        <v>1</v>
      </c>
      <c r="AG599" s="434" t="s">
        <v>181</v>
      </c>
      <c r="AH599" s="435">
        <v>1</v>
      </c>
      <c r="AI599" s="434" t="s">
        <v>180</v>
      </c>
      <c r="AJ599" s="433"/>
      <c r="AK599" s="791" t="s">
        <v>227</v>
      </c>
      <c r="AL599" s="791" t="s">
        <v>227</v>
      </c>
      <c r="AM599" s="791" t="s">
        <v>227</v>
      </c>
      <c r="AN599" s="791" t="s">
        <v>227</v>
      </c>
      <c r="AO599" s="791" t="s">
        <v>227</v>
      </c>
      <c r="AP599" s="791" t="s">
        <v>2143</v>
      </c>
    </row>
    <row r="600" spans="2:42" s="404" customFormat="1" ht="15" customHeight="1" x14ac:dyDescent="0.2">
      <c r="B600" s="425" t="s">
        <v>706</v>
      </c>
      <c r="C600" s="424" t="s">
        <v>1046</v>
      </c>
      <c r="D600" s="423" t="s">
        <v>705</v>
      </c>
      <c r="E600" s="422" t="s">
        <v>50</v>
      </c>
      <c r="F600" s="420">
        <v>43896</v>
      </c>
      <c r="G600" s="420">
        <v>44018</v>
      </c>
      <c r="H600" s="507">
        <v>2019</v>
      </c>
      <c r="I600" s="439" t="s">
        <v>185</v>
      </c>
      <c r="J600" s="439" t="s">
        <v>160</v>
      </c>
      <c r="K600" s="553" t="s">
        <v>1897</v>
      </c>
      <c r="L600" s="824"/>
      <c r="M600" s="825"/>
      <c r="N600" s="792"/>
      <c r="O600" s="829"/>
      <c r="P600" s="832"/>
      <c r="Q600" s="835"/>
      <c r="R600" s="829"/>
      <c r="S600" s="416" t="s">
        <v>179</v>
      </c>
      <c r="T600" s="432" t="s">
        <v>1038</v>
      </c>
      <c r="U600" s="416" t="s">
        <v>177</v>
      </c>
      <c r="V600" s="415">
        <f>V599+V601</f>
        <v>44011.99</v>
      </c>
      <c r="W600" s="416" t="s">
        <v>176</v>
      </c>
      <c r="X600" s="428">
        <f>X599</f>
        <v>1901000</v>
      </c>
      <c r="Y600" s="416" t="s">
        <v>175</v>
      </c>
      <c r="Z600" s="426"/>
      <c r="AA600" s="416" t="s">
        <v>175</v>
      </c>
      <c r="AB600" s="426"/>
      <c r="AC600" s="416" t="s">
        <v>175</v>
      </c>
      <c r="AD600" s="426"/>
      <c r="AE600" s="416" t="s">
        <v>175</v>
      </c>
      <c r="AF600" s="426"/>
      <c r="AG600" s="416" t="s">
        <v>175</v>
      </c>
      <c r="AH600" s="426"/>
      <c r="AI600" s="416" t="s">
        <v>174</v>
      </c>
      <c r="AJ600" s="430"/>
      <c r="AK600" s="792"/>
      <c r="AL600" s="792"/>
      <c r="AM600" s="792"/>
      <c r="AN600" s="792"/>
      <c r="AO600" s="792"/>
      <c r="AP600" s="792"/>
    </row>
    <row r="601" spans="2:42" s="404" customFormat="1" x14ac:dyDescent="0.2">
      <c r="B601" s="425" t="s">
        <v>706</v>
      </c>
      <c r="C601" s="424" t="s">
        <v>1046</v>
      </c>
      <c r="D601" s="423" t="s">
        <v>705</v>
      </c>
      <c r="E601" s="422" t="s">
        <v>50</v>
      </c>
      <c r="F601" s="420">
        <v>43896</v>
      </c>
      <c r="G601" s="420">
        <v>44018</v>
      </c>
      <c r="H601" s="507">
        <v>2019</v>
      </c>
      <c r="I601" s="439" t="s">
        <v>185</v>
      </c>
      <c r="J601" s="439" t="s">
        <v>160</v>
      </c>
      <c r="K601" s="418" t="s">
        <v>1897</v>
      </c>
      <c r="L601" s="824"/>
      <c r="M601" s="825"/>
      <c r="N601" s="792"/>
      <c r="O601" s="829"/>
      <c r="P601" s="832"/>
      <c r="Q601" s="835"/>
      <c r="R601" s="829"/>
      <c r="S601" s="416" t="s">
        <v>173</v>
      </c>
      <c r="T601" s="490" t="s">
        <v>1037</v>
      </c>
      <c r="U601" s="416" t="s">
        <v>171</v>
      </c>
      <c r="V601" s="427">
        <v>72</v>
      </c>
      <c r="W601" s="416" t="s">
        <v>170</v>
      </c>
      <c r="X601" s="428">
        <f>X600*Z601</f>
        <v>1901000</v>
      </c>
      <c r="Y601" s="416" t="s">
        <v>169</v>
      </c>
      <c r="Z601" s="426">
        <v>1</v>
      </c>
      <c r="AA601" s="416" t="s">
        <v>169</v>
      </c>
      <c r="AB601" s="426">
        <v>1</v>
      </c>
      <c r="AC601" s="416" t="s">
        <v>169</v>
      </c>
      <c r="AD601" s="426">
        <v>1</v>
      </c>
      <c r="AE601" s="416" t="s">
        <v>169</v>
      </c>
      <c r="AF601" s="426">
        <v>1</v>
      </c>
      <c r="AG601" s="416" t="s">
        <v>169</v>
      </c>
      <c r="AH601" s="426">
        <v>1</v>
      </c>
      <c r="AI601" s="816"/>
      <c r="AJ601" s="817"/>
      <c r="AK601" s="792"/>
      <c r="AL601" s="792"/>
      <c r="AM601" s="792"/>
      <c r="AN601" s="792"/>
      <c r="AO601" s="792"/>
      <c r="AP601" s="792"/>
    </row>
    <row r="602" spans="2:42" s="404" customFormat="1" ht="15" customHeight="1" x14ac:dyDescent="0.2">
      <c r="B602" s="425" t="s">
        <v>706</v>
      </c>
      <c r="C602" s="424" t="s">
        <v>1046</v>
      </c>
      <c r="D602" s="423" t="s">
        <v>705</v>
      </c>
      <c r="E602" s="422" t="s">
        <v>50</v>
      </c>
      <c r="F602" s="420">
        <v>43896</v>
      </c>
      <c r="G602" s="420">
        <v>44018</v>
      </c>
      <c r="H602" s="507">
        <v>2019</v>
      </c>
      <c r="I602" s="439" t="s">
        <v>185</v>
      </c>
      <c r="J602" s="439" t="s">
        <v>160</v>
      </c>
      <c r="K602" s="418" t="s">
        <v>1897</v>
      </c>
      <c r="L602" s="824"/>
      <c r="M602" s="825"/>
      <c r="N602" s="792"/>
      <c r="O602" s="829"/>
      <c r="P602" s="832"/>
      <c r="Q602" s="835"/>
      <c r="R602" s="829"/>
      <c r="S602" s="416" t="s">
        <v>168</v>
      </c>
      <c r="T602" s="427">
        <v>44</v>
      </c>
      <c r="U602" s="416" t="s">
        <v>167</v>
      </c>
      <c r="V602" s="427"/>
      <c r="W602" s="816"/>
      <c r="X602" s="817"/>
      <c r="Y602" s="416" t="s">
        <v>166</v>
      </c>
      <c r="Z602" s="426">
        <f>IF(Z600="",Z601-Z599,Z601-Z600)</f>
        <v>0</v>
      </c>
      <c r="AA602" s="416" t="s">
        <v>166</v>
      </c>
      <c r="AB602" s="426">
        <f>IF(AB600="",AB601-AB599,AB601-AB600)</f>
        <v>0</v>
      </c>
      <c r="AC602" s="416" t="s">
        <v>166</v>
      </c>
      <c r="AD602" s="426">
        <f>IF(AD600="",AD601-AD599,AD601-AD600)</f>
        <v>0</v>
      </c>
      <c r="AE602" s="416" t="s">
        <v>166</v>
      </c>
      <c r="AF602" s="426">
        <f>IF(AF600="",AF601-AF599,AF601-AF600)</f>
        <v>0</v>
      </c>
      <c r="AG602" s="416" t="s">
        <v>166</v>
      </c>
      <c r="AH602" s="426">
        <f>IF(AH600="",AH601-AH599,AH601-AH600)</f>
        <v>0</v>
      </c>
      <c r="AI602" s="816"/>
      <c r="AJ602" s="817"/>
      <c r="AK602" s="792"/>
      <c r="AL602" s="792"/>
      <c r="AM602" s="792"/>
      <c r="AN602" s="792"/>
      <c r="AO602" s="792"/>
      <c r="AP602" s="792"/>
    </row>
    <row r="603" spans="2:42" s="404" customFormat="1" ht="15" customHeight="1" x14ac:dyDescent="0.2">
      <c r="B603" s="425" t="s">
        <v>706</v>
      </c>
      <c r="C603" s="424" t="s">
        <v>1046</v>
      </c>
      <c r="D603" s="423" t="s">
        <v>705</v>
      </c>
      <c r="E603" s="422" t="s">
        <v>50</v>
      </c>
      <c r="F603" s="420">
        <v>43896</v>
      </c>
      <c r="G603" s="420">
        <v>44018</v>
      </c>
      <c r="H603" s="507">
        <v>2019</v>
      </c>
      <c r="I603" s="439" t="s">
        <v>185</v>
      </c>
      <c r="J603" s="439" t="s">
        <v>160</v>
      </c>
      <c r="K603" s="418" t="s">
        <v>1897</v>
      </c>
      <c r="L603" s="824"/>
      <c r="M603" s="825"/>
      <c r="N603" s="792"/>
      <c r="O603" s="829"/>
      <c r="P603" s="832"/>
      <c r="Q603" s="835"/>
      <c r="R603" s="829"/>
      <c r="S603" s="416" t="s">
        <v>165</v>
      </c>
      <c r="T603" s="415">
        <v>43635</v>
      </c>
      <c r="U603" s="416" t="s">
        <v>164</v>
      </c>
      <c r="V603" s="415">
        <v>44025</v>
      </c>
      <c r="W603" s="816"/>
      <c r="X603" s="817"/>
      <c r="Y603" s="816"/>
      <c r="Z603" s="817"/>
      <c r="AA603" s="816"/>
      <c r="AB603" s="817"/>
      <c r="AC603" s="816"/>
      <c r="AD603" s="817"/>
      <c r="AE603" s="816"/>
      <c r="AF603" s="817"/>
      <c r="AG603" s="816"/>
      <c r="AH603" s="817"/>
      <c r="AI603" s="816"/>
      <c r="AJ603" s="817"/>
      <c r="AK603" s="792"/>
      <c r="AL603" s="792"/>
      <c r="AM603" s="792"/>
      <c r="AN603" s="792"/>
      <c r="AO603" s="792"/>
      <c r="AP603" s="792"/>
    </row>
    <row r="604" spans="2:42" s="404" customFormat="1" ht="15" customHeight="1" thickBot="1" x14ac:dyDescent="0.25">
      <c r="B604" s="414" t="s">
        <v>706</v>
      </c>
      <c r="C604" s="413" t="s">
        <v>1046</v>
      </c>
      <c r="D604" s="412" t="s">
        <v>705</v>
      </c>
      <c r="E604" s="411" t="s">
        <v>50</v>
      </c>
      <c r="F604" s="409">
        <v>43896</v>
      </c>
      <c r="G604" s="409">
        <v>44018</v>
      </c>
      <c r="H604" s="408">
        <v>2019</v>
      </c>
      <c r="I604" s="407" t="s">
        <v>185</v>
      </c>
      <c r="J604" s="407" t="s">
        <v>160</v>
      </c>
      <c r="K604" s="407" t="s">
        <v>1897</v>
      </c>
      <c r="L604" s="826"/>
      <c r="M604" s="827"/>
      <c r="N604" s="793"/>
      <c r="O604" s="830"/>
      <c r="P604" s="833"/>
      <c r="Q604" s="836"/>
      <c r="R604" s="830"/>
      <c r="S604" s="406" t="s">
        <v>158</v>
      </c>
      <c r="T604" s="451">
        <v>43896</v>
      </c>
      <c r="U604" s="820"/>
      <c r="V604" s="821"/>
      <c r="W604" s="818"/>
      <c r="X604" s="819"/>
      <c r="Y604" s="818"/>
      <c r="Z604" s="819"/>
      <c r="AA604" s="818"/>
      <c r="AB604" s="819"/>
      <c r="AC604" s="818"/>
      <c r="AD604" s="819"/>
      <c r="AE604" s="818"/>
      <c r="AF604" s="819"/>
      <c r="AG604" s="818"/>
      <c r="AH604" s="819"/>
      <c r="AI604" s="818"/>
      <c r="AJ604" s="819"/>
      <c r="AK604" s="793"/>
      <c r="AL604" s="793"/>
      <c r="AM604" s="793"/>
      <c r="AN604" s="793"/>
      <c r="AO604" s="793"/>
      <c r="AP604" s="793"/>
    </row>
    <row r="605" spans="2:42" s="404" customFormat="1" ht="12.75" hidden="1" customHeight="1" thickTop="1" x14ac:dyDescent="0.25">
      <c r="B605" s="445" t="s">
        <v>706</v>
      </c>
      <c r="C605" s="444" t="s">
        <v>1044</v>
      </c>
      <c r="D605" s="443" t="s">
        <v>705</v>
      </c>
      <c r="E605" s="442" t="s">
        <v>10</v>
      </c>
      <c r="F605" s="440">
        <v>43846</v>
      </c>
      <c r="G605" s="440">
        <v>44012</v>
      </c>
      <c r="H605" s="507">
        <v>2019</v>
      </c>
      <c r="I605" s="439" t="s">
        <v>1934</v>
      </c>
      <c r="J605" s="439" t="s">
        <v>160</v>
      </c>
      <c r="K605" s="574" t="s">
        <v>1897</v>
      </c>
      <c r="L605" s="822" t="s">
        <v>1692</v>
      </c>
      <c r="M605" s="823"/>
      <c r="N605" s="791" t="s">
        <v>577</v>
      </c>
      <c r="O605" s="828" t="s">
        <v>206</v>
      </c>
      <c r="P605" s="831">
        <v>11.6</v>
      </c>
      <c r="Q605" s="834" t="s">
        <v>218</v>
      </c>
      <c r="R605" s="828" t="s">
        <v>185</v>
      </c>
      <c r="S605" s="434" t="s">
        <v>184</v>
      </c>
      <c r="T605" s="438">
        <v>3000000</v>
      </c>
      <c r="U605" s="434" t="s">
        <v>183</v>
      </c>
      <c r="V605" s="437">
        <f>T610+T608-0.01</f>
        <v>43965.99</v>
      </c>
      <c r="W605" s="434" t="s">
        <v>182</v>
      </c>
      <c r="X605" s="436">
        <f>T605</f>
        <v>3000000</v>
      </c>
      <c r="Y605" s="434" t="s">
        <v>181</v>
      </c>
      <c r="Z605" s="435">
        <v>0.66</v>
      </c>
      <c r="AA605" s="434" t="s">
        <v>181</v>
      </c>
      <c r="AB605" s="435">
        <v>0.71</v>
      </c>
      <c r="AC605" s="480" t="s">
        <v>181</v>
      </c>
      <c r="AD605" s="479">
        <v>0.75290000000000001</v>
      </c>
      <c r="AE605" s="480" t="s">
        <v>181</v>
      </c>
      <c r="AF605" s="479">
        <v>0.75290000000000001</v>
      </c>
      <c r="AG605" s="466" t="s">
        <v>181</v>
      </c>
      <c r="AH605" s="467">
        <v>1</v>
      </c>
      <c r="AI605" s="434" t="s">
        <v>180</v>
      </c>
      <c r="AJ605" s="433">
        <v>7</v>
      </c>
      <c r="AK605" s="791" t="s">
        <v>1045</v>
      </c>
      <c r="AL605" s="791" t="s">
        <v>1045</v>
      </c>
      <c r="AM605" s="791" t="s">
        <v>1045</v>
      </c>
      <c r="AN605" s="791" t="s">
        <v>1045</v>
      </c>
      <c r="AO605" s="791" t="s">
        <v>1045</v>
      </c>
      <c r="AP605" s="791" t="s">
        <v>2143</v>
      </c>
    </row>
    <row r="606" spans="2:42" s="404" customFormat="1" ht="15" hidden="1" customHeight="1" x14ac:dyDescent="0.25">
      <c r="B606" s="425" t="s">
        <v>706</v>
      </c>
      <c r="C606" s="424" t="s">
        <v>1044</v>
      </c>
      <c r="D606" s="423" t="s">
        <v>705</v>
      </c>
      <c r="E606" s="422" t="s">
        <v>10</v>
      </c>
      <c r="F606" s="420">
        <v>43846</v>
      </c>
      <c r="G606" s="420">
        <v>44012</v>
      </c>
      <c r="H606" s="507">
        <v>2019</v>
      </c>
      <c r="I606" s="439" t="s">
        <v>1934</v>
      </c>
      <c r="J606" s="439" t="s">
        <v>160</v>
      </c>
      <c r="K606" s="553" t="s">
        <v>1897</v>
      </c>
      <c r="L606" s="824"/>
      <c r="M606" s="825"/>
      <c r="N606" s="792"/>
      <c r="O606" s="829"/>
      <c r="P606" s="832"/>
      <c r="Q606" s="835"/>
      <c r="R606" s="829"/>
      <c r="S606" s="416" t="s">
        <v>179</v>
      </c>
      <c r="T606" s="432" t="s">
        <v>1038</v>
      </c>
      <c r="U606" s="416" t="s">
        <v>177</v>
      </c>
      <c r="V606" s="415">
        <f>V605+V607+V608</f>
        <v>43993.99</v>
      </c>
      <c r="W606" s="416" t="s">
        <v>176</v>
      </c>
      <c r="X606" s="428">
        <f>X605</f>
        <v>3000000</v>
      </c>
      <c r="Y606" s="416" t="s">
        <v>175</v>
      </c>
      <c r="Z606" s="426"/>
      <c r="AA606" s="416" t="s">
        <v>175</v>
      </c>
      <c r="AB606" s="426"/>
      <c r="AC606" s="478" t="s">
        <v>175</v>
      </c>
      <c r="AD606" s="477"/>
      <c r="AE606" s="478" t="s">
        <v>175</v>
      </c>
      <c r="AF606" s="477"/>
      <c r="AG606" s="463" t="s">
        <v>175</v>
      </c>
      <c r="AH606" s="462"/>
      <c r="AI606" s="416" t="s">
        <v>174</v>
      </c>
      <c r="AJ606" s="430">
        <f>AJ605*31</f>
        <v>217</v>
      </c>
      <c r="AK606" s="792"/>
      <c r="AL606" s="792"/>
      <c r="AM606" s="792"/>
      <c r="AN606" s="792"/>
      <c r="AO606" s="792"/>
      <c r="AP606" s="792"/>
    </row>
    <row r="607" spans="2:42" s="404" customFormat="1" ht="14.25" hidden="1" thickTop="1" thickBot="1" x14ac:dyDescent="0.25">
      <c r="B607" s="425" t="s">
        <v>706</v>
      </c>
      <c r="C607" s="424" t="s">
        <v>1044</v>
      </c>
      <c r="D607" s="423" t="s">
        <v>705</v>
      </c>
      <c r="E607" s="422" t="s">
        <v>10</v>
      </c>
      <c r="F607" s="420">
        <v>43846</v>
      </c>
      <c r="G607" s="420">
        <v>44012</v>
      </c>
      <c r="H607" s="507">
        <v>2019</v>
      </c>
      <c r="I607" s="439" t="s">
        <v>1934</v>
      </c>
      <c r="J607" s="439" t="s">
        <v>160</v>
      </c>
      <c r="K607" s="418" t="s">
        <v>1897</v>
      </c>
      <c r="L607" s="824"/>
      <c r="M607" s="825"/>
      <c r="N607" s="792"/>
      <c r="O607" s="829"/>
      <c r="P607" s="832"/>
      <c r="Q607" s="835"/>
      <c r="R607" s="829"/>
      <c r="S607" s="416" t="s">
        <v>173</v>
      </c>
      <c r="T607" s="429" t="s">
        <v>192</v>
      </c>
      <c r="U607" s="416" t="s">
        <v>171</v>
      </c>
      <c r="V607" s="427">
        <v>28</v>
      </c>
      <c r="W607" s="416" t="s">
        <v>170</v>
      </c>
      <c r="X607" s="428">
        <f>X606*Z607</f>
        <v>1980000</v>
      </c>
      <c r="Y607" s="416" t="s">
        <v>169</v>
      </c>
      <c r="Z607" s="426">
        <v>0.66</v>
      </c>
      <c r="AA607" s="416" t="s">
        <v>169</v>
      </c>
      <c r="AB607" s="426">
        <v>0.71</v>
      </c>
      <c r="AC607" s="478" t="s">
        <v>169</v>
      </c>
      <c r="AD607" s="477">
        <v>0.75290000000000001</v>
      </c>
      <c r="AE607" s="478" t="s">
        <v>169</v>
      </c>
      <c r="AF607" s="477">
        <v>0.75290000000000001</v>
      </c>
      <c r="AG607" s="463" t="s">
        <v>169</v>
      </c>
      <c r="AH607" s="462">
        <v>1</v>
      </c>
      <c r="AI607" s="816"/>
      <c r="AJ607" s="817"/>
      <c r="AK607" s="792"/>
      <c r="AL607" s="792"/>
      <c r="AM607" s="792"/>
      <c r="AN607" s="792"/>
      <c r="AO607" s="792"/>
      <c r="AP607" s="792"/>
    </row>
    <row r="608" spans="2:42" s="404" customFormat="1" ht="15" hidden="1" customHeight="1" x14ac:dyDescent="0.25">
      <c r="B608" s="425" t="s">
        <v>706</v>
      </c>
      <c r="C608" s="424" t="s">
        <v>1044</v>
      </c>
      <c r="D608" s="423" t="s">
        <v>705</v>
      </c>
      <c r="E608" s="422" t="s">
        <v>10</v>
      </c>
      <c r="F608" s="420">
        <v>43846</v>
      </c>
      <c r="G608" s="420">
        <v>44012</v>
      </c>
      <c r="H608" s="507">
        <v>2019</v>
      </c>
      <c r="I608" s="439" t="s">
        <v>1934</v>
      </c>
      <c r="J608" s="439" t="s">
        <v>160</v>
      </c>
      <c r="K608" s="418" t="s">
        <v>1897</v>
      </c>
      <c r="L608" s="824"/>
      <c r="M608" s="825"/>
      <c r="N608" s="792"/>
      <c r="O608" s="829"/>
      <c r="P608" s="832"/>
      <c r="Q608" s="835"/>
      <c r="R608" s="829"/>
      <c r="S608" s="416" t="s">
        <v>168</v>
      </c>
      <c r="T608" s="427">
        <v>120</v>
      </c>
      <c r="U608" s="463" t="s">
        <v>167</v>
      </c>
      <c r="V608" s="516"/>
      <c r="W608" s="816"/>
      <c r="X608" s="817"/>
      <c r="Y608" s="416" t="s">
        <v>166</v>
      </c>
      <c r="Z608" s="426">
        <f>IF(Z606="",Z607-Z605,Z607-Z606)</f>
        <v>0</v>
      </c>
      <c r="AA608" s="416" t="s">
        <v>166</v>
      </c>
      <c r="AB608" s="426">
        <f>IF(AB606="",AB607-AB605,AB607-AB606)</f>
        <v>0</v>
      </c>
      <c r="AC608" s="478" t="s">
        <v>166</v>
      </c>
      <c r="AD608" s="477">
        <f>IF(AD606="",AD607-AD605,AD607-AD606)</f>
        <v>0</v>
      </c>
      <c r="AE608" s="478" t="s">
        <v>166</v>
      </c>
      <c r="AF608" s="477">
        <f>IF(AF606="",AF607-AF605,AF607-AF606)</f>
        <v>0</v>
      </c>
      <c r="AG608" s="463" t="s">
        <v>166</v>
      </c>
      <c r="AH608" s="462">
        <f>IF(AH606="",AH607-AH605,AH607-AH606)</f>
        <v>0</v>
      </c>
      <c r="AI608" s="816"/>
      <c r="AJ608" s="817"/>
      <c r="AK608" s="792"/>
      <c r="AL608" s="792"/>
      <c r="AM608" s="792"/>
      <c r="AN608" s="792"/>
      <c r="AO608" s="792"/>
      <c r="AP608" s="792"/>
    </row>
    <row r="609" spans="2:42" s="404" customFormat="1" ht="15" hidden="1" customHeight="1" x14ac:dyDescent="0.25">
      <c r="B609" s="425" t="s">
        <v>706</v>
      </c>
      <c r="C609" s="424" t="s">
        <v>1044</v>
      </c>
      <c r="D609" s="423" t="s">
        <v>705</v>
      </c>
      <c r="E609" s="422" t="s">
        <v>10</v>
      </c>
      <c r="F609" s="420">
        <v>43846</v>
      </c>
      <c r="G609" s="420">
        <v>44012</v>
      </c>
      <c r="H609" s="507">
        <v>2019</v>
      </c>
      <c r="I609" s="439" t="s">
        <v>1934</v>
      </c>
      <c r="J609" s="439" t="s">
        <v>160</v>
      </c>
      <c r="K609" s="418" t="s">
        <v>1897</v>
      </c>
      <c r="L609" s="824"/>
      <c r="M609" s="825"/>
      <c r="N609" s="792"/>
      <c r="O609" s="829"/>
      <c r="P609" s="832"/>
      <c r="Q609" s="835"/>
      <c r="R609" s="829"/>
      <c r="S609" s="416" t="s">
        <v>165</v>
      </c>
      <c r="T609" s="415">
        <v>43741</v>
      </c>
      <c r="U609" s="416" t="s">
        <v>164</v>
      </c>
      <c r="V609" s="415">
        <v>44012</v>
      </c>
      <c r="W609" s="816"/>
      <c r="X609" s="817"/>
      <c r="Y609" s="816"/>
      <c r="Z609" s="817"/>
      <c r="AA609" s="816"/>
      <c r="AB609" s="817"/>
      <c r="AC609" s="857"/>
      <c r="AD609" s="858"/>
      <c r="AE609" s="857"/>
      <c r="AF609" s="858"/>
      <c r="AG609" s="781"/>
      <c r="AH609" s="782"/>
      <c r="AI609" s="816"/>
      <c r="AJ609" s="817"/>
      <c r="AK609" s="792"/>
      <c r="AL609" s="792"/>
      <c r="AM609" s="792"/>
      <c r="AN609" s="792"/>
      <c r="AO609" s="792"/>
      <c r="AP609" s="792"/>
    </row>
    <row r="610" spans="2:42" s="404" customFormat="1" ht="15" hidden="1" customHeight="1" thickBot="1" x14ac:dyDescent="0.25">
      <c r="B610" s="414" t="s">
        <v>706</v>
      </c>
      <c r="C610" s="413" t="s">
        <v>1044</v>
      </c>
      <c r="D610" s="412" t="s">
        <v>705</v>
      </c>
      <c r="E610" s="411" t="s">
        <v>10</v>
      </c>
      <c r="F610" s="409">
        <v>43846</v>
      </c>
      <c r="G610" s="409">
        <v>44012</v>
      </c>
      <c r="H610" s="408">
        <v>2019</v>
      </c>
      <c r="I610" s="407" t="s">
        <v>1934</v>
      </c>
      <c r="J610" s="407" t="s">
        <v>160</v>
      </c>
      <c r="K610" s="407" t="s">
        <v>1897</v>
      </c>
      <c r="L610" s="826"/>
      <c r="M610" s="827"/>
      <c r="N610" s="793"/>
      <c r="O610" s="830"/>
      <c r="P610" s="833"/>
      <c r="Q610" s="836"/>
      <c r="R610" s="830"/>
      <c r="S610" s="406" t="s">
        <v>158</v>
      </c>
      <c r="T610" s="451">
        <v>43846</v>
      </c>
      <c r="U610" s="820"/>
      <c r="V610" s="821"/>
      <c r="W610" s="818"/>
      <c r="X610" s="819"/>
      <c r="Y610" s="818"/>
      <c r="Z610" s="819"/>
      <c r="AA610" s="818"/>
      <c r="AB610" s="819"/>
      <c r="AC610" s="859"/>
      <c r="AD610" s="860"/>
      <c r="AE610" s="859"/>
      <c r="AF610" s="860"/>
      <c r="AG610" s="783"/>
      <c r="AH610" s="784"/>
      <c r="AI610" s="818"/>
      <c r="AJ610" s="819"/>
      <c r="AK610" s="793"/>
      <c r="AL610" s="793"/>
      <c r="AM610" s="793"/>
      <c r="AN610" s="793"/>
      <c r="AO610" s="793"/>
      <c r="AP610" s="793"/>
    </row>
    <row r="611" spans="2:42" s="404" customFormat="1" ht="12.75" hidden="1" customHeight="1" thickTop="1" x14ac:dyDescent="0.25">
      <c r="B611" s="445" t="s">
        <v>706</v>
      </c>
      <c r="C611" s="444" t="s">
        <v>1042</v>
      </c>
      <c r="D611" s="443" t="s">
        <v>705</v>
      </c>
      <c r="E611" s="442" t="s">
        <v>10</v>
      </c>
      <c r="F611" s="440">
        <v>43678</v>
      </c>
      <c r="G611" s="440"/>
      <c r="H611" s="507">
        <v>2019</v>
      </c>
      <c r="I611" s="439" t="s">
        <v>1934</v>
      </c>
      <c r="J611" s="439" t="s">
        <v>160</v>
      </c>
      <c r="K611" s="574" t="s">
        <v>1897</v>
      </c>
      <c r="L611" s="822" t="s">
        <v>1691</v>
      </c>
      <c r="M611" s="823"/>
      <c r="N611" s="791" t="s">
        <v>577</v>
      </c>
      <c r="O611" s="828" t="s">
        <v>206</v>
      </c>
      <c r="P611" s="831">
        <v>23.9</v>
      </c>
      <c r="Q611" s="834" t="s">
        <v>218</v>
      </c>
      <c r="R611" s="828" t="s">
        <v>185</v>
      </c>
      <c r="S611" s="434" t="s">
        <v>184</v>
      </c>
      <c r="T611" s="438">
        <v>6000000</v>
      </c>
      <c r="U611" s="434" t="s">
        <v>183</v>
      </c>
      <c r="V611" s="437">
        <f>T616+T614-0.01</f>
        <v>44109.99</v>
      </c>
      <c r="W611" s="434" t="s">
        <v>182</v>
      </c>
      <c r="X611" s="436">
        <f>T611</f>
        <v>6000000</v>
      </c>
      <c r="Y611" s="434" t="s">
        <v>181</v>
      </c>
      <c r="Z611" s="435">
        <v>0.21049999999999999</v>
      </c>
      <c r="AA611" s="480" t="s">
        <v>181</v>
      </c>
      <c r="AB611" s="479">
        <v>0.21049999999999999</v>
      </c>
      <c r="AC611" s="499" t="s">
        <v>181</v>
      </c>
      <c r="AD611" s="498">
        <v>0.34100000000000003</v>
      </c>
      <c r="AE611" s="480" t="s">
        <v>181</v>
      </c>
      <c r="AF611" s="479">
        <v>0.34100000000000003</v>
      </c>
      <c r="AG611" s="466" t="s">
        <v>181</v>
      </c>
      <c r="AH611" s="467">
        <v>1</v>
      </c>
      <c r="AI611" s="434" t="s">
        <v>180</v>
      </c>
      <c r="AJ611" s="433">
        <v>14</v>
      </c>
      <c r="AK611" s="791" t="s">
        <v>1043</v>
      </c>
      <c r="AL611" s="791" t="s">
        <v>1043</v>
      </c>
      <c r="AM611" s="791" t="s">
        <v>10</v>
      </c>
      <c r="AN611" s="791" t="s">
        <v>10</v>
      </c>
      <c r="AO611" s="791" t="s">
        <v>10</v>
      </c>
      <c r="AP611" s="791" t="s">
        <v>10</v>
      </c>
    </row>
    <row r="612" spans="2:42" s="404" customFormat="1" ht="15" hidden="1" customHeight="1" x14ac:dyDescent="0.25">
      <c r="B612" s="425" t="s">
        <v>706</v>
      </c>
      <c r="C612" s="424" t="s">
        <v>1042</v>
      </c>
      <c r="D612" s="423" t="s">
        <v>705</v>
      </c>
      <c r="E612" s="422" t="s">
        <v>10</v>
      </c>
      <c r="F612" s="420">
        <v>43678</v>
      </c>
      <c r="G612" s="420"/>
      <c r="H612" s="507">
        <v>2019</v>
      </c>
      <c r="I612" s="439" t="s">
        <v>1934</v>
      </c>
      <c r="J612" s="439" t="s">
        <v>160</v>
      </c>
      <c r="K612" s="553" t="s">
        <v>1897</v>
      </c>
      <c r="L612" s="824"/>
      <c r="M612" s="825"/>
      <c r="N612" s="792"/>
      <c r="O612" s="829"/>
      <c r="P612" s="832"/>
      <c r="Q612" s="835"/>
      <c r="R612" s="829"/>
      <c r="S612" s="416" t="s">
        <v>179</v>
      </c>
      <c r="T612" s="432" t="s">
        <v>1038</v>
      </c>
      <c r="U612" s="416" t="s">
        <v>177</v>
      </c>
      <c r="V612" s="415">
        <f>V611+V613+V614</f>
        <v>44192.99</v>
      </c>
      <c r="W612" s="416" t="s">
        <v>176</v>
      </c>
      <c r="X612" s="428">
        <f>X611</f>
        <v>6000000</v>
      </c>
      <c r="Y612" s="416" t="s">
        <v>175</v>
      </c>
      <c r="Z612" s="426"/>
      <c r="AA612" s="478" t="s">
        <v>175</v>
      </c>
      <c r="AB612" s="477"/>
      <c r="AC612" s="497" t="s">
        <v>175</v>
      </c>
      <c r="AD612" s="496"/>
      <c r="AE612" s="478" t="s">
        <v>175</v>
      </c>
      <c r="AF612" s="477"/>
      <c r="AG612" s="463" t="s">
        <v>175</v>
      </c>
      <c r="AH612" s="462">
        <v>0.56279999999999997</v>
      </c>
      <c r="AI612" s="416" t="s">
        <v>174</v>
      </c>
      <c r="AJ612" s="430">
        <f>AJ611*31</f>
        <v>434</v>
      </c>
      <c r="AK612" s="792"/>
      <c r="AL612" s="792"/>
      <c r="AM612" s="792"/>
      <c r="AN612" s="792"/>
      <c r="AO612" s="792"/>
      <c r="AP612" s="792"/>
    </row>
    <row r="613" spans="2:42" s="404" customFormat="1" ht="14.25" hidden="1" thickTop="1" thickBot="1" x14ac:dyDescent="0.25">
      <c r="B613" s="425" t="s">
        <v>706</v>
      </c>
      <c r="C613" s="424" t="s">
        <v>1042</v>
      </c>
      <c r="D613" s="423" t="s">
        <v>705</v>
      </c>
      <c r="E613" s="422" t="s">
        <v>10</v>
      </c>
      <c r="F613" s="420">
        <v>43678</v>
      </c>
      <c r="G613" s="420"/>
      <c r="H613" s="507">
        <v>2019</v>
      </c>
      <c r="I613" s="439" t="s">
        <v>1934</v>
      </c>
      <c r="J613" s="439" t="s">
        <v>160</v>
      </c>
      <c r="K613" s="418" t="s">
        <v>1897</v>
      </c>
      <c r="L613" s="824"/>
      <c r="M613" s="825"/>
      <c r="N613" s="792"/>
      <c r="O613" s="829"/>
      <c r="P613" s="832"/>
      <c r="Q613" s="835"/>
      <c r="R613" s="829"/>
      <c r="S613" s="416" t="s">
        <v>173</v>
      </c>
      <c r="T613" s="429" t="s">
        <v>192</v>
      </c>
      <c r="U613" s="416" t="s">
        <v>171</v>
      </c>
      <c r="V613" s="427">
        <v>83</v>
      </c>
      <c r="W613" s="416" t="s">
        <v>170</v>
      </c>
      <c r="X613" s="428">
        <f>X612*Z613</f>
        <v>1263000</v>
      </c>
      <c r="Y613" s="416" t="s">
        <v>169</v>
      </c>
      <c r="Z613" s="426">
        <v>0.21049999999999999</v>
      </c>
      <c r="AA613" s="478" t="s">
        <v>169</v>
      </c>
      <c r="AB613" s="477">
        <v>0.21049999999999999</v>
      </c>
      <c r="AC613" s="497" t="s">
        <v>169</v>
      </c>
      <c r="AD613" s="496">
        <v>0.3125</v>
      </c>
      <c r="AE613" s="478" t="s">
        <v>169</v>
      </c>
      <c r="AF613" s="477">
        <v>0.3125</v>
      </c>
      <c r="AG613" s="463" t="s">
        <v>169</v>
      </c>
      <c r="AH613" s="462">
        <v>0.56279999999999997</v>
      </c>
      <c r="AI613" s="816"/>
      <c r="AJ613" s="817"/>
      <c r="AK613" s="792"/>
      <c r="AL613" s="792"/>
      <c r="AM613" s="792"/>
      <c r="AN613" s="792"/>
      <c r="AO613" s="792"/>
      <c r="AP613" s="792"/>
    </row>
    <row r="614" spans="2:42" s="404" customFormat="1" ht="15" hidden="1" customHeight="1" x14ac:dyDescent="0.25">
      <c r="B614" s="425" t="s">
        <v>706</v>
      </c>
      <c r="C614" s="424" t="s">
        <v>1042</v>
      </c>
      <c r="D614" s="423" t="s">
        <v>705</v>
      </c>
      <c r="E614" s="422" t="s">
        <v>10</v>
      </c>
      <c r="F614" s="420">
        <v>43678</v>
      </c>
      <c r="G614" s="420"/>
      <c r="H614" s="507">
        <v>2019</v>
      </c>
      <c r="I614" s="439" t="s">
        <v>1934</v>
      </c>
      <c r="J614" s="439" t="s">
        <v>160</v>
      </c>
      <c r="K614" s="418" t="s">
        <v>1897</v>
      </c>
      <c r="L614" s="824"/>
      <c r="M614" s="825"/>
      <c r="N614" s="792"/>
      <c r="O614" s="829"/>
      <c r="P614" s="832"/>
      <c r="Q614" s="835"/>
      <c r="R614" s="829"/>
      <c r="S614" s="416" t="s">
        <v>168</v>
      </c>
      <c r="T614" s="427">
        <v>218</v>
      </c>
      <c r="U614" s="416" t="s">
        <v>167</v>
      </c>
      <c r="V614" s="427"/>
      <c r="W614" s="816"/>
      <c r="X614" s="817"/>
      <c r="Y614" s="416" t="s">
        <v>166</v>
      </c>
      <c r="Z614" s="426">
        <f>IF(Z612="",Z613-Z611,Z613-Z612)</f>
        <v>0</v>
      </c>
      <c r="AA614" s="478" t="s">
        <v>166</v>
      </c>
      <c r="AB614" s="477">
        <f>IF(AB612="",AB613-AB611,AB613-AB612)</f>
        <v>0</v>
      </c>
      <c r="AC614" s="497" t="s">
        <v>166</v>
      </c>
      <c r="AD614" s="496">
        <f>IF(AD612="",AD613-AD611,AD613-AD612)</f>
        <v>-2.8500000000000025E-2</v>
      </c>
      <c r="AE614" s="478" t="s">
        <v>166</v>
      </c>
      <c r="AF614" s="477">
        <f>IF(AF612="",AF613-AF611,AF613-AF612)</f>
        <v>-2.8500000000000025E-2</v>
      </c>
      <c r="AG614" s="463" t="s">
        <v>166</v>
      </c>
      <c r="AH614" s="462">
        <f>IF(AH612="",AH613-AH611,AH613-AH612)</f>
        <v>0</v>
      </c>
      <c r="AI614" s="816"/>
      <c r="AJ614" s="817"/>
      <c r="AK614" s="792"/>
      <c r="AL614" s="792"/>
      <c r="AM614" s="792"/>
      <c r="AN614" s="792"/>
      <c r="AO614" s="792"/>
      <c r="AP614" s="792"/>
    </row>
    <row r="615" spans="2:42" s="404" customFormat="1" ht="15" hidden="1" customHeight="1" x14ac:dyDescent="0.25">
      <c r="B615" s="425" t="s">
        <v>706</v>
      </c>
      <c r="C615" s="424" t="s">
        <v>1042</v>
      </c>
      <c r="D615" s="423" t="s">
        <v>705</v>
      </c>
      <c r="E615" s="422" t="s">
        <v>10</v>
      </c>
      <c r="F615" s="420">
        <v>43678</v>
      </c>
      <c r="G615" s="420"/>
      <c r="H615" s="507">
        <v>2019</v>
      </c>
      <c r="I615" s="439" t="s">
        <v>1934</v>
      </c>
      <c r="J615" s="439" t="s">
        <v>160</v>
      </c>
      <c r="K615" s="418" t="s">
        <v>1897</v>
      </c>
      <c r="L615" s="824"/>
      <c r="M615" s="825"/>
      <c r="N615" s="792"/>
      <c r="O615" s="829"/>
      <c r="P615" s="832"/>
      <c r="Q615" s="835"/>
      <c r="R615" s="829"/>
      <c r="S615" s="416" t="s">
        <v>165</v>
      </c>
      <c r="T615" s="415">
        <v>43549</v>
      </c>
      <c r="U615" s="416" t="s">
        <v>164</v>
      </c>
      <c r="V615" s="415"/>
      <c r="W615" s="816"/>
      <c r="X615" s="817"/>
      <c r="Y615" s="816"/>
      <c r="Z615" s="817"/>
      <c r="AA615" s="857"/>
      <c r="AB615" s="858"/>
      <c r="AC615" s="869"/>
      <c r="AD615" s="870"/>
      <c r="AE615" s="857"/>
      <c r="AF615" s="858"/>
      <c r="AG615" s="781"/>
      <c r="AH615" s="782"/>
      <c r="AI615" s="816"/>
      <c r="AJ615" s="817"/>
      <c r="AK615" s="792"/>
      <c r="AL615" s="792"/>
      <c r="AM615" s="792"/>
      <c r="AN615" s="792"/>
      <c r="AO615" s="792"/>
      <c r="AP615" s="792"/>
    </row>
    <row r="616" spans="2:42" s="404" customFormat="1" ht="15" hidden="1" customHeight="1" thickBot="1" x14ac:dyDescent="0.25">
      <c r="B616" s="414" t="s">
        <v>706</v>
      </c>
      <c r="C616" s="413" t="s">
        <v>1042</v>
      </c>
      <c r="D616" s="412" t="s">
        <v>705</v>
      </c>
      <c r="E616" s="411" t="s">
        <v>10</v>
      </c>
      <c r="F616" s="409">
        <v>43678</v>
      </c>
      <c r="G616" s="409"/>
      <c r="H616" s="408">
        <v>2019</v>
      </c>
      <c r="I616" s="407" t="s">
        <v>1934</v>
      </c>
      <c r="J616" s="407" t="s">
        <v>160</v>
      </c>
      <c r="K616" s="407" t="s">
        <v>1897</v>
      </c>
      <c r="L616" s="826"/>
      <c r="M616" s="827"/>
      <c r="N616" s="793"/>
      <c r="O616" s="830"/>
      <c r="P616" s="833"/>
      <c r="Q616" s="836"/>
      <c r="R616" s="830"/>
      <c r="S616" s="406" t="s">
        <v>158</v>
      </c>
      <c r="T616" s="451">
        <v>43892</v>
      </c>
      <c r="U616" s="820"/>
      <c r="V616" s="821"/>
      <c r="W616" s="818"/>
      <c r="X616" s="819"/>
      <c r="Y616" s="818"/>
      <c r="Z616" s="819"/>
      <c r="AA616" s="859"/>
      <c r="AB616" s="860"/>
      <c r="AC616" s="871"/>
      <c r="AD616" s="872"/>
      <c r="AE616" s="859"/>
      <c r="AF616" s="860"/>
      <c r="AG616" s="783"/>
      <c r="AH616" s="784"/>
      <c r="AI616" s="818"/>
      <c r="AJ616" s="819"/>
      <c r="AK616" s="793"/>
      <c r="AL616" s="793"/>
      <c r="AM616" s="793"/>
      <c r="AN616" s="793"/>
      <c r="AO616" s="793"/>
      <c r="AP616" s="793"/>
    </row>
    <row r="617" spans="2:42" s="404" customFormat="1" ht="12.75" customHeight="1" thickTop="1" x14ac:dyDescent="0.2">
      <c r="B617" s="445" t="s">
        <v>706</v>
      </c>
      <c r="C617" s="444" t="s">
        <v>873</v>
      </c>
      <c r="D617" s="443" t="s">
        <v>705</v>
      </c>
      <c r="E617" s="442" t="s">
        <v>50</v>
      </c>
      <c r="F617" s="440">
        <v>43861</v>
      </c>
      <c r="G617" s="440">
        <v>44012</v>
      </c>
      <c r="H617" s="507">
        <v>2019</v>
      </c>
      <c r="I617" s="439" t="s">
        <v>1934</v>
      </c>
      <c r="J617" s="439" t="s">
        <v>160</v>
      </c>
      <c r="K617" s="574" t="s">
        <v>1897</v>
      </c>
      <c r="L617" s="822" t="s">
        <v>1780</v>
      </c>
      <c r="M617" s="823"/>
      <c r="N617" s="791" t="s">
        <v>577</v>
      </c>
      <c r="O617" s="828" t="s">
        <v>206</v>
      </c>
      <c r="P617" s="831">
        <v>4.58</v>
      </c>
      <c r="Q617" s="834" t="s">
        <v>218</v>
      </c>
      <c r="R617" s="828" t="s">
        <v>193</v>
      </c>
      <c r="S617" s="434" t="s">
        <v>184</v>
      </c>
      <c r="T617" s="438">
        <v>1200000</v>
      </c>
      <c r="U617" s="434" t="s">
        <v>183</v>
      </c>
      <c r="V617" s="437">
        <f>T622+T620-0.01</f>
        <v>43921.99</v>
      </c>
      <c r="W617" s="434" t="s">
        <v>182</v>
      </c>
      <c r="X617" s="436">
        <f>T617</f>
        <v>1200000</v>
      </c>
      <c r="Y617" s="434" t="s">
        <v>181</v>
      </c>
      <c r="Z617" s="506">
        <v>1</v>
      </c>
      <c r="AA617" s="434" t="s">
        <v>181</v>
      </c>
      <c r="AB617" s="506">
        <v>1</v>
      </c>
      <c r="AC617" s="434" t="s">
        <v>181</v>
      </c>
      <c r="AD617" s="506">
        <v>1</v>
      </c>
      <c r="AE617" s="434" t="s">
        <v>181</v>
      </c>
      <c r="AF617" s="506">
        <v>1</v>
      </c>
      <c r="AG617" s="434" t="s">
        <v>181</v>
      </c>
      <c r="AH617" s="506">
        <v>1</v>
      </c>
      <c r="AI617" s="434" t="s">
        <v>180</v>
      </c>
      <c r="AJ617" s="433">
        <v>10</v>
      </c>
      <c r="AK617" s="791" t="s">
        <v>227</v>
      </c>
      <c r="AL617" s="791" t="s">
        <v>227</v>
      </c>
      <c r="AM617" s="791" t="s">
        <v>227</v>
      </c>
      <c r="AN617" s="791" t="s">
        <v>227</v>
      </c>
      <c r="AO617" s="791" t="s">
        <v>227</v>
      </c>
      <c r="AP617" s="791" t="s">
        <v>2143</v>
      </c>
    </row>
    <row r="618" spans="2:42" s="404" customFormat="1" ht="15" customHeight="1" x14ac:dyDescent="0.2">
      <c r="B618" s="425" t="s">
        <v>706</v>
      </c>
      <c r="C618" s="424" t="s">
        <v>873</v>
      </c>
      <c r="D618" s="423" t="s">
        <v>705</v>
      </c>
      <c r="E618" s="422" t="s">
        <v>50</v>
      </c>
      <c r="F618" s="420">
        <v>43861</v>
      </c>
      <c r="G618" s="420">
        <v>44012</v>
      </c>
      <c r="H618" s="507">
        <v>2019</v>
      </c>
      <c r="I618" s="439" t="s">
        <v>1934</v>
      </c>
      <c r="J618" s="439" t="s">
        <v>160</v>
      </c>
      <c r="K618" s="553" t="s">
        <v>1897</v>
      </c>
      <c r="L618" s="824"/>
      <c r="M618" s="825"/>
      <c r="N618" s="792"/>
      <c r="O618" s="829"/>
      <c r="P618" s="832"/>
      <c r="Q618" s="835"/>
      <c r="R618" s="829"/>
      <c r="S618" s="416" t="s">
        <v>179</v>
      </c>
      <c r="T618" s="432" t="s">
        <v>1039</v>
      </c>
      <c r="U618" s="416" t="s">
        <v>177</v>
      </c>
      <c r="V618" s="415">
        <f>V617+V619+V620</f>
        <v>44012.99</v>
      </c>
      <c r="W618" s="416" t="s">
        <v>176</v>
      </c>
      <c r="X618" s="428">
        <f>X617</f>
        <v>1200000</v>
      </c>
      <c r="Y618" s="416" t="s">
        <v>175</v>
      </c>
      <c r="Z618" s="426"/>
      <c r="AA618" s="416" t="s">
        <v>175</v>
      </c>
      <c r="AB618" s="426"/>
      <c r="AC618" s="416" t="s">
        <v>175</v>
      </c>
      <c r="AD618" s="426"/>
      <c r="AE618" s="416" t="s">
        <v>175</v>
      </c>
      <c r="AF618" s="426"/>
      <c r="AG618" s="416" t="s">
        <v>175</v>
      </c>
      <c r="AH618" s="426"/>
      <c r="AI618" s="416" t="s">
        <v>174</v>
      </c>
      <c r="AJ618" s="430">
        <v>240</v>
      </c>
      <c r="AK618" s="792"/>
      <c r="AL618" s="792"/>
      <c r="AM618" s="792"/>
      <c r="AN618" s="792"/>
      <c r="AO618" s="792"/>
      <c r="AP618" s="792"/>
    </row>
    <row r="619" spans="2:42" s="404" customFormat="1" x14ac:dyDescent="0.2">
      <c r="B619" s="425" t="s">
        <v>706</v>
      </c>
      <c r="C619" s="424" t="s">
        <v>873</v>
      </c>
      <c r="D619" s="423" t="s">
        <v>705</v>
      </c>
      <c r="E619" s="422" t="s">
        <v>50</v>
      </c>
      <c r="F619" s="420">
        <v>43861</v>
      </c>
      <c r="G619" s="420">
        <v>44012</v>
      </c>
      <c r="H619" s="507">
        <v>2019</v>
      </c>
      <c r="I619" s="439" t="s">
        <v>1934</v>
      </c>
      <c r="J619" s="439" t="s">
        <v>160</v>
      </c>
      <c r="K619" s="418" t="s">
        <v>1897</v>
      </c>
      <c r="L619" s="824"/>
      <c r="M619" s="825"/>
      <c r="N619" s="792"/>
      <c r="O619" s="829"/>
      <c r="P619" s="832"/>
      <c r="Q619" s="835"/>
      <c r="R619" s="829"/>
      <c r="S619" s="416" t="s">
        <v>173</v>
      </c>
      <c r="T619" s="490" t="s">
        <v>192</v>
      </c>
      <c r="U619" s="416" t="s">
        <v>171</v>
      </c>
      <c r="V619" s="427">
        <v>30</v>
      </c>
      <c r="W619" s="416" t="s">
        <v>170</v>
      </c>
      <c r="X619" s="428">
        <f>X618*Z619</f>
        <v>1200000</v>
      </c>
      <c r="Y619" s="416" t="s">
        <v>169</v>
      </c>
      <c r="Z619" s="426">
        <v>1</v>
      </c>
      <c r="AA619" s="416" t="s">
        <v>169</v>
      </c>
      <c r="AB619" s="426">
        <v>1</v>
      </c>
      <c r="AC619" s="416" t="s">
        <v>169</v>
      </c>
      <c r="AD619" s="426">
        <v>1</v>
      </c>
      <c r="AE619" s="416" t="s">
        <v>169</v>
      </c>
      <c r="AF619" s="426">
        <v>1</v>
      </c>
      <c r="AG619" s="416" t="s">
        <v>169</v>
      </c>
      <c r="AH619" s="426">
        <v>1</v>
      </c>
      <c r="AI619" s="816"/>
      <c r="AJ619" s="817"/>
      <c r="AK619" s="792"/>
      <c r="AL619" s="792"/>
      <c r="AM619" s="792"/>
      <c r="AN619" s="792"/>
      <c r="AO619" s="792"/>
      <c r="AP619" s="792"/>
    </row>
    <row r="620" spans="2:42" s="404" customFormat="1" ht="15" customHeight="1" x14ac:dyDescent="0.2">
      <c r="B620" s="425" t="s">
        <v>706</v>
      </c>
      <c r="C620" s="424" t="s">
        <v>873</v>
      </c>
      <c r="D620" s="423" t="s">
        <v>705</v>
      </c>
      <c r="E620" s="422" t="s">
        <v>50</v>
      </c>
      <c r="F620" s="420">
        <v>43861</v>
      </c>
      <c r="G620" s="420">
        <v>44012</v>
      </c>
      <c r="H620" s="507">
        <v>2019</v>
      </c>
      <c r="I620" s="439" t="s">
        <v>1934</v>
      </c>
      <c r="J620" s="439" t="s">
        <v>160</v>
      </c>
      <c r="K620" s="418" t="s">
        <v>1897</v>
      </c>
      <c r="L620" s="824"/>
      <c r="M620" s="825"/>
      <c r="N620" s="792"/>
      <c r="O620" s="829"/>
      <c r="P620" s="832"/>
      <c r="Q620" s="835"/>
      <c r="R620" s="829"/>
      <c r="S620" s="416" t="s">
        <v>168</v>
      </c>
      <c r="T620" s="427">
        <v>61</v>
      </c>
      <c r="U620" s="416" t="s">
        <v>167</v>
      </c>
      <c r="V620" s="427">
        <v>61</v>
      </c>
      <c r="W620" s="816"/>
      <c r="X620" s="817"/>
      <c r="Y620" s="416" t="s">
        <v>166</v>
      </c>
      <c r="Z620" s="426">
        <f>IF(Z618="",Z619-Z617,Z619-Z618)</f>
        <v>0</v>
      </c>
      <c r="AA620" s="416" t="s">
        <v>166</v>
      </c>
      <c r="AB620" s="426">
        <f>IF(AB618="",AB619-AB617,AB619-AB618)</f>
        <v>0</v>
      </c>
      <c r="AC620" s="416" t="s">
        <v>166</v>
      </c>
      <c r="AD620" s="426">
        <f>IF(AD618="",AD619-AD617,AD619-AD618)</f>
        <v>0</v>
      </c>
      <c r="AE620" s="416" t="s">
        <v>166</v>
      </c>
      <c r="AF620" s="426">
        <f>IF(AF618="",AF619-AF617,AF619-AF618)</f>
        <v>0</v>
      </c>
      <c r="AG620" s="416" t="s">
        <v>166</v>
      </c>
      <c r="AH620" s="426">
        <f>IF(AH618="",AH619-AH617,AH619-AH618)</f>
        <v>0</v>
      </c>
      <c r="AI620" s="816"/>
      <c r="AJ620" s="817"/>
      <c r="AK620" s="792"/>
      <c r="AL620" s="792"/>
      <c r="AM620" s="792"/>
      <c r="AN620" s="792"/>
      <c r="AO620" s="792"/>
      <c r="AP620" s="792"/>
    </row>
    <row r="621" spans="2:42" s="404" customFormat="1" ht="15" customHeight="1" x14ac:dyDescent="0.2">
      <c r="B621" s="425" t="s">
        <v>706</v>
      </c>
      <c r="C621" s="424" t="s">
        <v>873</v>
      </c>
      <c r="D621" s="423" t="s">
        <v>705</v>
      </c>
      <c r="E621" s="422" t="s">
        <v>50</v>
      </c>
      <c r="F621" s="420">
        <v>43861</v>
      </c>
      <c r="G621" s="420">
        <v>44012</v>
      </c>
      <c r="H621" s="507">
        <v>2019</v>
      </c>
      <c r="I621" s="439" t="s">
        <v>1934</v>
      </c>
      <c r="J621" s="439" t="s">
        <v>160</v>
      </c>
      <c r="K621" s="418" t="s">
        <v>1897</v>
      </c>
      <c r="L621" s="824"/>
      <c r="M621" s="825"/>
      <c r="N621" s="792"/>
      <c r="O621" s="829"/>
      <c r="P621" s="832"/>
      <c r="Q621" s="835"/>
      <c r="R621" s="829"/>
      <c r="S621" s="416" t="s">
        <v>165</v>
      </c>
      <c r="T621" s="415">
        <v>43805</v>
      </c>
      <c r="U621" s="416" t="s">
        <v>164</v>
      </c>
      <c r="V621" s="415">
        <v>44012</v>
      </c>
      <c r="W621" s="816"/>
      <c r="X621" s="817"/>
      <c r="Y621" s="816"/>
      <c r="Z621" s="817"/>
      <c r="AA621" s="816"/>
      <c r="AB621" s="817"/>
      <c r="AC621" s="816"/>
      <c r="AD621" s="817"/>
      <c r="AE621" s="816"/>
      <c r="AF621" s="817"/>
      <c r="AG621" s="816"/>
      <c r="AH621" s="817"/>
      <c r="AI621" s="816"/>
      <c r="AJ621" s="817"/>
      <c r="AK621" s="792"/>
      <c r="AL621" s="792"/>
      <c r="AM621" s="792"/>
      <c r="AN621" s="792"/>
      <c r="AO621" s="792"/>
      <c r="AP621" s="792"/>
    </row>
    <row r="622" spans="2:42" s="404" customFormat="1" ht="15" customHeight="1" thickBot="1" x14ac:dyDescent="0.25">
      <c r="B622" s="414" t="s">
        <v>706</v>
      </c>
      <c r="C622" s="413" t="s">
        <v>873</v>
      </c>
      <c r="D622" s="412" t="s">
        <v>705</v>
      </c>
      <c r="E622" s="411" t="s">
        <v>50</v>
      </c>
      <c r="F622" s="409">
        <v>43861</v>
      </c>
      <c r="G622" s="409">
        <v>44012</v>
      </c>
      <c r="H622" s="408">
        <v>2019</v>
      </c>
      <c r="I622" s="407" t="s">
        <v>1934</v>
      </c>
      <c r="J622" s="407" t="s">
        <v>160</v>
      </c>
      <c r="K622" s="407" t="s">
        <v>1897</v>
      </c>
      <c r="L622" s="826"/>
      <c r="M622" s="827"/>
      <c r="N622" s="793"/>
      <c r="O622" s="830"/>
      <c r="P622" s="833"/>
      <c r="Q622" s="836"/>
      <c r="R622" s="830"/>
      <c r="S622" s="406" t="s">
        <v>158</v>
      </c>
      <c r="T622" s="451">
        <v>43861</v>
      </c>
      <c r="U622" s="820"/>
      <c r="V622" s="821"/>
      <c r="W622" s="818"/>
      <c r="X622" s="819"/>
      <c r="Y622" s="818"/>
      <c r="Z622" s="819"/>
      <c r="AA622" s="818"/>
      <c r="AB622" s="819"/>
      <c r="AC622" s="818"/>
      <c r="AD622" s="819"/>
      <c r="AE622" s="818"/>
      <c r="AF622" s="819"/>
      <c r="AG622" s="818"/>
      <c r="AH622" s="819"/>
      <c r="AI622" s="818"/>
      <c r="AJ622" s="819"/>
      <c r="AK622" s="793"/>
      <c r="AL622" s="793"/>
      <c r="AM622" s="793"/>
      <c r="AN622" s="793"/>
      <c r="AO622" s="793"/>
      <c r="AP622" s="793"/>
    </row>
    <row r="623" spans="2:42" s="404" customFormat="1" ht="12.75" customHeight="1" thickTop="1" x14ac:dyDescent="0.2">
      <c r="B623" s="445" t="s">
        <v>482</v>
      </c>
      <c r="C623" s="444" t="s">
        <v>864</v>
      </c>
      <c r="D623" s="443" t="s">
        <v>705</v>
      </c>
      <c r="E623" s="442" t="s">
        <v>50</v>
      </c>
      <c r="F623" s="440">
        <v>43864</v>
      </c>
      <c r="G623" s="440">
        <v>43921</v>
      </c>
      <c r="H623" s="419">
        <v>2019</v>
      </c>
      <c r="I623" s="439" t="s">
        <v>1934</v>
      </c>
      <c r="J623" s="418" t="s">
        <v>225</v>
      </c>
      <c r="K623" s="574" t="s">
        <v>1897</v>
      </c>
      <c r="L623" s="822" t="s">
        <v>2035</v>
      </c>
      <c r="M623" s="823"/>
      <c r="N623" s="791" t="s">
        <v>577</v>
      </c>
      <c r="O623" s="828" t="s">
        <v>325</v>
      </c>
      <c r="P623" s="831">
        <v>0.46</v>
      </c>
      <c r="Q623" s="834" t="s">
        <v>218</v>
      </c>
      <c r="R623" s="828" t="s">
        <v>193</v>
      </c>
      <c r="S623" s="434" t="s">
        <v>184</v>
      </c>
      <c r="T623" s="438">
        <v>500000</v>
      </c>
      <c r="U623" s="434" t="s">
        <v>183</v>
      </c>
      <c r="V623" s="415">
        <v>43921</v>
      </c>
      <c r="W623" s="434" t="s">
        <v>182</v>
      </c>
      <c r="X623" s="436">
        <f>T623</f>
        <v>500000</v>
      </c>
      <c r="Y623" s="434" t="s">
        <v>181</v>
      </c>
      <c r="Z623" s="435">
        <v>0.1623</v>
      </c>
      <c r="AA623" s="434" t="s">
        <v>181</v>
      </c>
      <c r="AB623" s="435">
        <v>0.3075</v>
      </c>
      <c r="AC623" s="499" t="s">
        <v>181</v>
      </c>
      <c r="AD623" s="498">
        <v>0.63480000000000003</v>
      </c>
      <c r="AE623" s="434" t="s">
        <v>181</v>
      </c>
      <c r="AF623" s="506">
        <v>1</v>
      </c>
      <c r="AG623" s="434" t="s">
        <v>181</v>
      </c>
      <c r="AH623" s="506">
        <v>1</v>
      </c>
      <c r="AI623" s="434" t="s">
        <v>180</v>
      </c>
      <c r="AJ623" s="433">
        <v>10</v>
      </c>
      <c r="AK623" s="791" t="s">
        <v>813</v>
      </c>
      <c r="AL623" s="791" t="s">
        <v>813</v>
      </c>
      <c r="AM623" s="791" t="s">
        <v>813</v>
      </c>
      <c r="AN623" s="791" t="s">
        <v>227</v>
      </c>
      <c r="AO623" s="791" t="s">
        <v>227</v>
      </c>
      <c r="AP623" s="791" t="s">
        <v>2143</v>
      </c>
    </row>
    <row r="624" spans="2:42" s="404" customFormat="1" ht="15" customHeight="1" x14ac:dyDescent="0.2">
      <c r="B624" s="425" t="s">
        <v>482</v>
      </c>
      <c r="C624" s="424" t="s">
        <v>864</v>
      </c>
      <c r="D624" s="423" t="s">
        <v>705</v>
      </c>
      <c r="E624" s="422" t="s">
        <v>50</v>
      </c>
      <c r="F624" s="420">
        <v>43864</v>
      </c>
      <c r="G624" s="420">
        <v>43921</v>
      </c>
      <c r="H624" s="419">
        <v>2019</v>
      </c>
      <c r="I624" s="439" t="s">
        <v>1934</v>
      </c>
      <c r="J624" s="418" t="s">
        <v>225</v>
      </c>
      <c r="K624" s="553" t="s">
        <v>1897</v>
      </c>
      <c r="L624" s="824"/>
      <c r="M624" s="825"/>
      <c r="N624" s="792"/>
      <c r="O624" s="829"/>
      <c r="P624" s="832"/>
      <c r="Q624" s="835"/>
      <c r="R624" s="829"/>
      <c r="S624" s="416" t="s">
        <v>179</v>
      </c>
      <c r="T624" s="432" t="s">
        <v>812</v>
      </c>
      <c r="U624" s="416" t="s">
        <v>177</v>
      </c>
      <c r="V624" s="415"/>
      <c r="W624" s="416" t="s">
        <v>176</v>
      </c>
      <c r="X624" s="428">
        <f>X623</f>
        <v>500000</v>
      </c>
      <c r="Y624" s="416" t="s">
        <v>175</v>
      </c>
      <c r="Z624" s="426"/>
      <c r="AA624" s="416" t="s">
        <v>175</v>
      </c>
      <c r="AB624" s="426"/>
      <c r="AC624" s="497" t="s">
        <v>175</v>
      </c>
      <c r="AD624" s="496"/>
      <c r="AE624" s="416" t="s">
        <v>175</v>
      </c>
      <c r="AF624" s="426"/>
      <c r="AG624" s="416" t="s">
        <v>175</v>
      </c>
      <c r="AH624" s="426"/>
      <c r="AI624" s="416" t="s">
        <v>174</v>
      </c>
      <c r="AJ624" s="430">
        <v>240</v>
      </c>
      <c r="AK624" s="792"/>
      <c r="AL624" s="792"/>
      <c r="AM624" s="792"/>
      <c r="AN624" s="792"/>
      <c r="AO624" s="792"/>
      <c r="AP624" s="792"/>
    </row>
    <row r="625" spans="2:42" s="404" customFormat="1" x14ac:dyDescent="0.2">
      <c r="B625" s="425" t="s">
        <v>482</v>
      </c>
      <c r="C625" s="424" t="s">
        <v>864</v>
      </c>
      <c r="D625" s="423" t="s">
        <v>705</v>
      </c>
      <c r="E625" s="422" t="s">
        <v>50</v>
      </c>
      <c r="F625" s="420">
        <v>43864</v>
      </c>
      <c r="G625" s="420">
        <v>43921</v>
      </c>
      <c r="H625" s="419">
        <v>2019</v>
      </c>
      <c r="I625" s="439" t="s">
        <v>1934</v>
      </c>
      <c r="J625" s="418" t="s">
        <v>225</v>
      </c>
      <c r="K625" s="418" t="s">
        <v>1897</v>
      </c>
      <c r="L625" s="824"/>
      <c r="M625" s="825"/>
      <c r="N625" s="792"/>
      <c r="O625" s="829"/>
      <c r="P625" s="832"/>
      <c r="Q625" s="835"/>
      <c r="R625" s="829"/>
      <c r="S625" s="416" t="s">
        <v>173</v>
      </c>
      <c r="T625" s="429" t="s">
        <v>192</v>
      </c>
      <c r="U625" s="416" t="s">
        <v>171</v>
      </c>
      <c r="V625" s="427"/>
      <c r="W625" s="416" t="s">
        <v>170</v>
      </c>
      <c r="X625" s="428"/>
      <c r="Y625" s="416" t="s">
        <v>169</v>
      </c>
      <c r="Z625" s="426">
        <v>0.1623</v>
      </c>
      <c r="AA625" s="416" t="s">
        <v>169</v>
      </c>
      <c r="AB625" s="426">
        <v>0.3075</v>
      </c>
      <c r="AC625" s="497" t="s">
        <v>169</v>
      </c>
      <c r="AD625" s="496">
        <v>0.63480000000000003</v>
      </c>
      <c r="AE625" s="416" t="s">
        <v>169</v>
      </c>
      <c r="AF625" s="426">
        <v>1</v>
      </c>
      <c r="AG625" s="416" t="s">
        <v>169</v>
      </c>
      <c r="AH625" s="426">
        <v>1</v>
      </c>
      <c r="AI625" s="816"/>
      <c r="AJ625" s="817"/>
      <c r="AK625" s="792"/>
      <c r="AL625" s="792"/>
      <c r="AM625" s="792"/>
      <c r="AN625" s="792"/>
      <c r="AO625" s="792"/>
      <c r="AP625" s="792"/>
    </row>
    <row r="626" spans="2:42" s="404" customFormat="1" ht="15" customHeight="1" x14ac:dyDescent="0.2">
      <c r="B626" s="425" t="s">
        <v>482</v>
      </c>
      <c r="C626" s="424" t="s">
        <v>864</v>
      </c>
      <c r="D626" s="423" t="s">
        <v>705</v>
      </c>
      <c r="E626" s="422" t="s">
        <v>50</v>
      </c>
      <c r="F626" s="420">
        <v>43864</v>
      </c>
      <c r="G626" s="420">
        <v>43921</v>
      </c>
      <c r="H626" s="419">
        <v>2019</v>
      </c>
      <c r="I626" s="439" t="s">
        <v>1934</v>
      </c>
      <c r="J626" s="418" t="s">
        <v>225</v>
      </c>
      <c r="K626" s="418" t="s">
        <v>1897</v>
      </c>
      <c r="L626" s="824"/>
      <c r="M626" s="825"/>
      <c r="N626" s="792"/>
      <c r="O626" s="829"/>
      <c r="P626" s="832"/>
      <c r="Q626" s="835"/>
      <c r="R626" s="829"/>
      <c r="S626" s="416" t="s">
        <v>168</v>
      </c>
      <c r="T626" s="427"/>
      <c r="U626" s="416" t="s">
        <v>167</v>
      </c>
      <c r="V626" s="427"/>
      <c r="W626" s="816"/>
      <c r="X626" s="817"/>
      <c r="Y626" s="416" t="s">
        <v>166</v>
      </c>
      <c r="Z626" s="426">
        <f>IF(Z624="",Z625-Z623,Z625-Z624)</f>
        <v>0</v>
      </c>
      <c r="AA626" s="416" t="s">
        <v>166</v>
      </c>
      <c r="AB626" s="426">
        <f>IF(AB624="",AB625-AB623,AB625-AB624)</f>
        <v>0</v>
      </c>
      <c r="AC626" s="497" t="s">
        <v>166</v>
      </c>
      <c r="AD626" s="496">
        <f>IF(AD624="",AD625-AD623,AD625-AD624)</f>
        <v>0</v>
      </c>
      <c r="AE626" s="416" t="s">
        <v>166</v>
      </c>
      <c r="AF626" s="426">
        <f>IF(AF624="",AF625-AF623,AF625-AF624)</f>
        <v>0</v>
      </c>
      <c r="AG626" s="416" t="s">
        <v>166</v>
      </c>
      <c r="AH626" s="426">
        <f>IF(AH624="",AH625-AH623,AH625-AH624)</f>
        <v>0</v>
      </c>
      <c r="AI626" s="816"/>
      <c r="AJ626" s="817"/>
      <c r="AK626" s="792"/>
      <c r="AL626" s="792"/>
      <c r="AM626" s="792"/>
      <c r="AN626" s="792"/>
      <c r="AO626" s="792"/>
      <c r="AP626" s="792"/>
    </row>
    <row r="627" spans="2:42" s="404" customFormat="1" ht="15" customHeight="1" x14ac:dyDescent="0.2">
      <c r="B627" s="425" t="s">
        <v>482</v>
      </c>
      <c r="C627" s="424" t="s">
        <v>864</v>
      </c>
      <c r="D627" s="423" t="s">
        <v>705</v>
      </c>
      <c r="E627" s="422" t="s">
        <v>50</v>
      </c>
      <c r="F627" s="420">
        <v>43864</v>
      </c>
      <c r="G627" s="420">
        <v>43921</v>
      </c>
      <c r="H627" s="419">
        <v>2019</v>
      </c>
      <c r="I627" s="439" t="s">
        <v>1934</v>
      </c>
      <c r="J627" s="418" t="s">
        <v>225</v>
      </c>
      <c r="K627" s="418" t="s">
        <v>1897</v>
      </c>
      <c r="L627" s="824"/>
      <c r="M627" s="825"/>
      <c r="N627" s="792"/>
      <c r="O627" s="829"/>
      <c r="P627" s="832"/>
      <c r="Q627" s="835"/>
      <c r="R627" s="829"/>
      <c r="S627" s="416" t="s">
        <v>165</v>
      </c>
      <c r="T627" s="415">
        <v>43832</v>
      </c>
      <c r="U627" s="416" t="s">
        <v>164</v>
      </c>
      <c r="V627" s="415">
        <v>43921</v>
      </c>
      <c r="W627" s="816"/>
      <c r="X627" s="817"/>
      <c r="Y627" s="816"/>
      <c r="Z627" s="817"/>
      <c r="AA627" s="816"/>
      <c r="AB627" s="817"/>
      <c r="AC627" s="869"/>
      <c r="AD627" s="870"/>
      <c r="AE627" s="816"/>
      <c r="AF627" s="817"/>
      <c r="AG627" s="816"/>
      <c r="AH627" s="817"/>
      <c r="AI627" s="816"/>
      <c r="AJ627" s="817"/>
      <c r="AK627" s="792"/>
      <c r="AL627" s="792"/>
      <c r="AM627" s="792"/>
      <c r="AN627" s="792"/>
      <c r="AO627" s="792"/>
      <c r="AP627" s="792"/>
    </row>
    <row r="628" spans="2:42" s="404" customFormat="1" ht="15" customHeight="1" thickBot="1" x14ac:dyDescent="0.25">
      <c r="B628" s="414" t="s">
        <v>482</v>
      </c>
      <c r="C628" s="413" t="s">
        <v>864</v>
      </c>
      <c r="D628" s="412" t="s">
        <v>705</v>
      </c>
      <c r="E628" s="411" t="s">
        <v>50</v>
      </c>
      <c r="F628" s="409">
        <v>43864</v>
      </c>
      <c r="G628" s="409">
        <v>43921</v>
      </c>
      <c r="H628" s="408">
        <v>2019</v>
      </c>
      <c r="I628" s="407" t="s">
        <v>1934</v>
      </c>
      <c r="J628" s="407" t="s">
        <v>225</v>
      </c>
      <c r="K628" s="407" t="s">
        <v>1897</v>
      </c>
      <c r="L628" s="826"/>
      <c r="M628" s="827"/>
      <c r="N628" s="793"/>
      <c r="O628" s="830"/>
      <c r="P628" s="833"/>
      <c r="Q628" s="836"/>
      <c r="R628" s="830"/>
      <c r="S628" s="406" t="s">
        <v>158</v>
      </c>
      <c r="T628" s="451">
        <v>43864</v>
      </c>
      <c r="U628" s="820"/>
      <c r="V628" s="821"/>
      <c r="W628" s="818"/>
      <c r="X628" s="819"/>
      <c r="Y628" s="818"/>
      <c r="Z628" s="819"/>
      <c r="AA628" s="818"/>
      <c r="AB628" s="819"/>
      <c r="AC628" s="871"/>
      <c r="AD628" s="872"/>
      <c r="AE628" s="818"/>
      <c r="AF628" s="819"/>
      <c r="AG628" s="818"/>
      <c r="AH628" s="819"/>
      <c r="AI628" s="818"/>
      <c r="AJ628" s="819"/>
      <c r="AK628" s="793"/>
      <c r="AL628" s="793"/>
      <c r="AM628" s="793"/>
      <c r="AN628" s="793"/>
      <c r="AO628" s="793"/>
      <c r="AP628" s="793"/>
    </row>
    <row r="629" spans="2:42" s="404" customFormat="1" ht="12.75" customHeight="1" thickTop="1" x14ac:dyDescent="0.2">
      <c r="B629" s="445" t="s">
        <v>733</v>
      </c>
      <c r="C629" s="444" t="s">
        <v>1116</v>
      </c>
      <c r="D629" s="442" t="s">
        <v>705</v>
      </c>
      <c r="E629" s="442" t="s">
        <v>50</v>
      </c>
      <c r="F629" s="440">
        <v>43550</v>
      </c>
      <c r="G629" s="440">
        <v>44012</v>
      </c>
      <c r="H629" s="507">
        <v>2019</v>
      </c>
      <c r="I629" s="439" t="s">
        <v>1123</v>
      </c>
      <c r="J629" s="439" t="s">
        <v>160</v>
      </c>
      <c r="K629" s="508" t="s">
        <v>1149</v>
      </c>
      <c r="L629" s="822" t="s">
        <v>1151</v>
      </c>
      <c r="M629" s="823"/>
      <c r="N629" s="791" t="s">
        <v>577</v>
      </c>
      <c r="O629" s="828" t="s">
        <v>206</v>
      </c>
      <c r="P629" s="831">
        <v>12.52</v>
      </c>
      <c r="Q629" s="834" t="s">
        <v>218</v>
      </c>
      <c r="R629" s="828" t="s">
        <v>185</v>
      </c>
      <c r="S629" s="434" t="s">
        <v>184</v>
      </c>
      <c r="T629" s="438">
        <v>6500000</v>
      </c>
      <c r="U629" s="434" t="s">
        <v>183</v>
      </c>
      <c r="V629" s="437">
        <f>T634+T632</f>
        <v>43550</v>
      </c>
      <c r="W629" s="434" t="s">
        <v>182</v>
      </c>
      <c r="X629" s="436">
        <v>6500000</v>
      </c>
      <c r="Y629" s="434" t="s">
        <v>181</v>
      </c>
      <c r="Z629" s="506">
        <v>1</v>
      </c>
      <c r="AA629" s="434" t="s">
        <v>181</v>
      </c>
      <c r="AB629" s="506">
        <v>1</v>
      </c>
      <c r="AC629" s="434" t="s">
        <v>181</v>
      </c>
      <c r="AD629" s="506">
        <v>1</v>
      </c>
      <c r="AE629" s="434" t="s">
        <v>181</v>
      </c>
      <c r="AF629" s="506">
        <v>1</v>
      </c>
      <c r="AG629" s="434" t="s">
        <v>181</v>
      </c>
      <c r="AH629" s="506">
        <v>1</v>
      </c>
      <c r="AI629" s="434" t="s">
        <v>180</v>
      </c>
      <c r="AJ629" s="433">
        <v>19</v>
      </c>
      <c r="AK629" s="791" t="s">
        <v>535</v>
      </c>
      <c r="AL629" s="791" t="s">
        <v>535</v>
      </c>
      <c r="AM629" s="791" t="s">
        <v>535</v>
      </c>
      <c r="AN629" s="791" t="s">
        <v>535</v>
      </c>
      <c r="AO629" s="791" t="s">
        <v>535</v>
      </c>
      <c r="AP629" s="791" t="s">
        <v>2143</v>
      </c>
    </row>
    <row r="630" spans="2:42" s="404" customFormat="1" ht="15" customHeight="1" x14ac:dyDescent="0.2">
      <c r="B630" s="445" t="s">
        <v>733</v>
      </c>
      <c r="C630" s="444" t="s">
        <v>1116</v>
      </c>
      <c r="D630" s="442" t="s">
        <v>705</v>
      </c>
      <c r="E630" s="422" t="s">
        <v>50</v>
      </c>
      <c r="F630" s="440">
        <v>43550</v>
      </c>
      <c r="G630" s="531">
        <v>44012</v>
      </c>
      <c r="H630" s="507">
        <v>2019</v>
      </c>
      <c r="I630" s="439" t="s">
        <v>1123</v>
      </c>
      <c r="J630" s="439" t="s">
        <v>160</v>
      </c>
      <c r="K630" s="439" t="s">
        <v>1149</v>
      </c>
      <c r="L630" s="824"/>
      <c r="M630" s="825"/>
      <c r="N630" s="792"/>
      <c r="O630" s="829"/>
      <c r="P630" s="832"/>
      <c r="Q630" s="835"/>
      <c r="R630" s="829"/>
      <c r="S630" s="416" t="s">
        <v>179</v>
      </c>
      <c r="T630" s="432" t="s">
        <v>988</v>
      </c>
      <c r="U630" s="416" t="s">
        <v>177</v>
      </c>
      <c r="V630" s="415">
        <f>V629+V632+V631</f>
        <v>43626</v>
      </c>
      <c r="W630" s="416" t="s">
        <v>176</v>
      </c>
      <c r="X630" s="428">
        <f t="shared" ref="X630" si="25">X629</f>
        <v>6500000</v>
      </c>
      <c r="Y630" s="416" t="s">
        <v>175</v>
      </c>
      <c r="Z630" s="426"/>
      <c r="AA630" s="416" t="s">
        <v>175</v>
      </c>
      <c r="AB630" s="426"/>
      <c r="AC630" s="416" t="s">
        <v>175</v>
      </c>
      <c r="AD630" s="426"/>
      <c r="AE630" s="416" t="s">
        <v>175</v>
      </c>
      <c r="AF630" s="426"/>
      <c r="AG630" s="416" t="s">
        <v>175</v>
      </c>
      <c r="AH630" s="426"/>
      <c r="AI630" s="416" t="s">
        <v>174</v>
      </c>
      <c r="AJ630" s="430">
        <f>AJ629*30</f>
        <v>570</v>
      </c>
      <c r="AK630" s="792"/>
      <c r="AL630" s="792"/>
      <c r="AM630" s="792"/>
      <c r="AN630" s="792"/>
      <c r="AO630" s="792"/>
      <c r="AP630" s="792"/>
    </row>
    <row r="631" spans="2:42" s="404" customFormat="1" x14ac:dyDescent="0.2">
      <c r="B631" s="445" t="s">
        <v>733</v>
      </c>
      <c r="C631" s="444" t="s">
        <v>1116</v>
      </c>
      <c r="D631" s="442" t="s">
        <v>705</v>
      </c>
      <c r="E631" s="422" t="s">
        <v>50</v>
      </c>
      <c r="F631" s="440">
        <v>43550</v>
      </c>
      <c r="G631" s="421">
        <v>44012</v>
      </c>
      <c r="H631" s="507">
        <v>2019</v>
      </c>
      <c r="I631" s="439" t="s">
        <v>1123</v>
      </c>
      <c r="J631" s="439" t="s">
        <v>160</v>
      </c>
      <c r="K631" s="439" t="s">
        <v>1149</v>
      </c>
      <c r="L631" s="824"/>
      <c r="M631" s="825"/>
      <c r="N631" s="792"/>
      <c r="O631" s="829"/>
      <c r="P631" s="832"/>
      <c r="Q631" s="835"/>
      <c r="R631" s="829"/>
      <c r="S631" s="416" t="s">
        <v>173</v>
      </c>
      <c r="T631" s="490" t="s">
        <v>192</v>
      </c>
      <c r="U631" s="416" t="s">
        <v>171</v>
      </c>
      <c r="V631" s="427">
        <v>28</v>
      </c>
      <c r="W631" s="416" t="s">
        <v>170</v>
      </c>
      <c r="X631" s="428">
        <v>6500000</v>
      </c>
      <c r="Y631" s="416" t="s">
        <v>169</v>
      </c>
      <c r="Z631" s="481">
        <v>1</v>
      </c>
      <c r="AA631" s="416" t="s">
        <v>169</v>
      </c>
      <c r="AB631" s="481">
        <v>1</v>
      </c>
      <c r="AC631" s="416" t="s">
        <v>169</v>
      </c>
      <c r="AD631" s="481">
        <v>1</v>
      </c>
      <c r="AE631" s="416" t="s">
        <v>169</v>
      </c>
      <c r="AF631" s="481">
        <v>1</v>
      </c>
      <c r="AG631" s="416" t="s">
        <v>169</v>
      </c>
      <c r="AH631" s="481">
        <v>1</v>
      </c>
      <c r="AI631" s="816"/>
      <c r="AJ631" s="817"/>
      <c r="AK631" s="792"/>
      <c r="AL631" s="792"/>
      <c r="AM631" s="792"/>
      <c r="AN631" s="792"/>
      <c r="AO631" s="792"/>
      <c r="AP631" s="792"/>
    </row>
    <row r="632" spans="2:42" s="404" customFormat="1" ht="15" customHeight="1" x14ac:dyDescent="0.2">
      <c r="B632" s="445" t="s">
        <v>733</v>
      </c>
      <c r="C632" s="444" t="s">
        <v>1116</v>
      </c>
      <c r="D632" s="442" t="s">
        <v>705</v>
      </c>
      <c r="E632" s="422" t="s">
        <v>50</v>
      </c>
      <c r="F632" s="440">
        <v>43550</v>
      </c>
      <c r="G632" s="421">
        <v>44012</v>
      </c>
      <c r="H632" s="507">
        <v>2019</v>
      </c>
      <c r="I632" s="439" t="s">
        <v>1123</v>
      </c>
      <c r="J632" s="439" t="s">
        <v>160</v>
      </c>
      <c r="K632" s="439" t="s">
        <v>1149</v>
      </c>
      <c r="L632" s="824"/>
      <c r="M632" s="825"/>
      <c r="N632" s="792"/>
      <c r="O632" s="829"/>
      <c r="P632" s="832"/>
      <c r="Q632" s="835"/>
      <c r="R632" s="829"/>
      <c r="S632" s="416" t="s">
        <v>168</v>
      </c>
      <c r="T632" s="427"/>
      <c r="U632" s="416" t="s">
        <v>167</v>
      </c>
      <c r="V632" s="427">
        <v>48</v>
      </c>
      <c r="W632" s="816"/>
      <c r="X632" s="817"/>
      <c r="Y632" s="416" t="s">
        <v>166</v>
      </c>
      <c r="Z632" s="426">
        <f>Z631-Z629</f>
        <v>0</v>
      </c>
      <c r="AA632" s="416" t="s">
        <v>166</v>
      </c>
      <c r="AB632" s="426">
        <f>AB631-AB629</f>
        <v>0</v>
      </c>
      <c r="AC632" s="416" t="s">
        <v>166</v>
      </c>
      <c r="AD632" s="426">
        <f>AD631-AD629</f>
        <v>0</v>
      </c>
      <c r="AE632" s="416" t="s">
        <v>166</v>
      </c>
      <c r="AF632" s="426">
        <f>AF631-AF629</f>
        <v>0</v>
      </c>
      <c r="AG632" s="416" t="s">
        <v>166</v>
      </c>
      <c r="AH632" s="426">
        <f>AH631-AH629</f>
        <v>0</v>
      </c>
      <c r="AI632" s="816"/>
      <c r="AJ632" s="817"/>
      <c r="AK632" s="792"/>
      <c r="AL632" s="792"/>
      <c r="AM632" s="792"/>
      <c r="AN632" s="792"/>
      <c r="AO632" s="792"/>
      <c r="AP632" s="792"/>
    </row>
    <row r="633" spans="2:42" s="404" customFormat="1" ht="15" customHeight="1" x14ac:dyDescent="0.2">
      <c r="B633" s="445" t="s">
        <v>733</v>
      </c>
      <c r="C633" s="444" t="s">
        <v>1116</v>
      </c>
      <c r="D633" s="442" t="s">
        <v>705</v>
      </c>
      <c r="E633" s="422" t="s">
        <v>50</v>
      </c>
      <c r="F633" s="440">
        <v>43550</v>
      </c>
      <c r="G633" s="421">
        <v>44012</v>
      </c>
      <c r="H633" s="507">
        <v>2019</v>
      </c>
      <c r="I633" s="439" t="s">
        <v>1123</v>
      </c>
      <c r="J633" s="439" t="s">
        <v>160</v>
      </c>
      <c r="K633" s="439" t="s">
        <v>1149</v>
      </c>
      <c r="L633" s="824"/>
      <c r="M633" s="825"/>
      <c r="N633" s="792"/>
      <c r="O633" s="829"/>
      <c r="P633" s="832"/>
      <c r="Q633" s="835"/>
      <c r="R633" s="829"/>
      <c r="S633" s="416" t="s">
        <v>165</v>
      </c>
      <c r="T633" s="415"/>
      <c r="U633" s="416" t="s">
        <v>164</v>
      </c>
      <c r="V633" s="415">
        <v>44012</v>
      </c>
      <c r="W633" s="816"/>
      <c r="X633" s="817"/>
      <c r="Y633" s="816"/>
      <c r="Z633" s="817"/>
      <c r="AA633" s="816"/>
      <c r="AB633" s="817"/>
      <c r="AC633" s="816"/>
      <c r="AD633" s="817"/>
      <c r="AE633" s="816"/>
      <c r="AF633" s="817"/>
      <c r="AG633" s="816"/>
      <c r="AH633" s="817"/>
      <c r="AI633" s="816"/>
      <c r="AJ633" s="817"/>
      <c r="AK633" s="792"/>
      <c r="AL633" s="792"/>
      <c r="AM633" s="792"/>
      <c r="AN633" s="792"/>
      <c r="AO633" s="792"/>
      <c r="AP633" s="792"/>
    </row>
    <row r="634" spans="2:42" s="404" customFormat="1" ht="15" customHeight="1" thickBot="1" x14ac:dyDescent="0.25">
      <c r="B634" s="413" t="s">
        <v>733</v>
      </c>
      <c r="C634" s="413" t="s">
        <v>1116</v>
      </c>
      <c r="D634" s="411" t="s">
        <v>705</v>
      </c>
      <c r="E634" s="411" t="s">
        <v>50</v>
      </c>
      <c r="F634" s="518">
        <v>43550</v>
      </c>
      <c r="G634" s="410">
        <v>44012</v>
      </c>
      <c r="H634" s="408">
        <v>2019</v>
      </c>
      <c r="I634" s="407" t="s">
        <v>1123</v>
      </c>
      <c r="J634" s="407" t="s">
        <v>160</v>
      </c>
      <c r="K634" s="407" t="s">
        <v>1149</v>
      </c>
      <c r="L634" s="826"/>
      <c r="M634" s="827"/>
      <c r="N634" s="793"/>
      <c r="O634" s="830"/>
      <c r="P634" s="833"/>
      <c r="Q634" s="835"/>
      <c r="R634" s="830"/>
      <c r="S634" s="406" t="s">
        <v>158</v>
      </c>
      <c r="T634" s="451">
        <v>43550</v>
      </c>
      <c r="U634" s="820"/>
      <c r="V634" s="821"/>
      <c r="W634" s="818"/>
      <c r="X634" s="819"/>
      <c r="Y634" s="818"/>
      <c r="Z634" s="819"/>
      <c r="AA634" s="818"/>
      <c r="AB634" s="819"/>
      <c r="AC634" s="818"/>
      <c r="AD634" s="819"/>
      <c r="AE634" s="818"/>
      <c r="AF634" s="819"/>
      <c r="AG634" s="818"/>
      <c r="AH634" s="819"/>
      <c r="AI634" s="818"/>
      <c r="AJ634" s="819"/>
      <c r="AK634" s="793"/>
      <c r="AL634" s="793"/>
      <c r="AM634" s="793"/>
      <c r="AN634" s="793"/>
      <c r="AO634" s="793"/>
      <c r="AP634" s="793"/>
    </row>
    <row r="635" spans="2:42" s="404" customFormat="1" ht="12.75" customHeight="1" thickTop="1" x14ac:dyDescent="0.2">
      <c r="B635" s="425" t="s">
        <v>310</v>
      </c>
      <c r="C635" s="444" t="s">
        <v>780</v>
      </c>
      <c r="D635" s="442" t="s">
        <v>705</v>
      </c>
      <c r="E635" s="422" t="s">
        <v>50</v>
      </c>
      <c r="F635" s="440">
        <v>43550</v>
      </c>
      <c r="G635" s="440">
        <v>44012</v>
      </c>
      <c r="H635" s="507">
        <v>2019</v>
      </c>
      <c r="I635" s="439" t="s">
        <v>1123</v>
      </c>
      <c r="J635" s="439" t="s">
        <v>160</v>
      </c>
      <c r="K635" s="439" t="s">
        <v>1149</v>
      </c>
      <c r="L635" s="822" t="s">
        <v>1150</v>
      </c>
      <c r="M635" s="823"/>
      <c r="N635" s="791" t="s">
        <v>577</v>
      </c>
      <c r="O635" s="828" t="s">
        <v>206</v>
      </c>
      <c r="P635" s="831">
        <v>4.6100000000000003</v>
      </c>
      <c r="Q635" s="834" t="s">
        <v>218</v>
      </c>
      <c r="R635" s="828" t="s">
        <v>185</v>
      </c>
      <c r="S635" s="434" t="s">
        <v>184</v>
      </c>
      <c r="T635" s="438">
        <v>8838000</v>
      </c>
      <c r="U635" s="434" t="s">
        <v>183</v>
      </c>
      <c r="V635" s="437">
        <f>T640+T638</f>
        <v>43550</v>
      </c>
      <c r="W635" s="434" t="s">
        <v>182</v>
      </c>
      <c r="X635" s="436">
        <v>8838000</v>
      </c>
      <c r="Y635" s="434" t="s">
        <v>181</v>
      </c>
      <c r="Z635" s="506">
        <v>1</v>
      </c>
      <c r="AA635" s="434" t="s">
        <v>181</v>
      </c>
      <c r="AB635" s="506">
        <v>1</v>
      </c>
      <c r="AC635" s="434" t="s">
        <v>181</v>
      </c>
      <c r="AD635" s="506">
        <v>1</v>
      </c>
      <c r="AE635" s="434" t="s">
        <v>181</v>
      </c>
      <c r="AF635" s="506">
        <v>1</v>
      </c>
      <c r="AG635" s="434" t="s">
        <v>181</v>
      </c>
      <c r="AH635" s="506">
        <v>1</v>
      </c>
      <c r="AI635" s="434" t="s">
        <v>180</v>
      </c>
      <c r="AJ635" s="433">
        <v>19</v>
      </c>
      <c r="AK635" s="791" t="s">
        <v>535</v>
      </c>
      <c r="AL635" s="791" t="s">
        <v>535</v>
      </c>
      <c r="AM635" s="791" t="s">
        <v>535</v>
      </c>
      <c r="AN635" s="791" t="s">
        <v>535</v>
      </c>
      <c r="AO635" s="791" t="s">
        <v>535</v>
      </c>
      <c r="AP635" s="791" t="s">
        <v>2143</v>
      </c>
    </row>
    <row r="636" spans="2:42" s="404" customFormat="1" ht="15" customHeight="1" x14ac:dyDescent="0.2">
      <c r="B636" s="425" t="s">
        <v>310</v>
      </c>
      <c r="C636" s="444" t="s">
        <v>780</v>
      </c>
      <c r="D636" s="442" t="s">
        <v>705</v>
      </c>
      <c r="E636" s="422" t="s">
        <v>50</v>
      </c>
      <c r="F636" s="440">
        <v>43550</v>
      </c>
      <c r="G636" s="440">
        <v>44012</v>
      </c>
      <c r="H636" s="507">
        <v>2019</v>
      </c>
      <c r="I636" s="439" t="s">
        <v>1123</v>
      </c>
      <c r="J636" s="439" t="s">
        <v>160</v>
      </c>
      <c r="K636" s="439" t="s">
        <v>1149</v>
      </c>
      <c r="L636" s="824"/>
      <c r="M636" s="825"/>
      <c r="N636" s="792"/>
      <c r="O636" s="829"/>
      <c r="P636" s="832"/>
      <c r="Q636" s="835"/>
      <c r="R636" s="829"/>
      <c r="S636" s="416" t="s">
        <v>179</v>
      </c>
      <c r="T636" s="432" t="s">
        <v>962</v>
      </c>
      <c r="U636" s="416" t="s">
        <v>177</v>
      </c>
      <c r="V636" s="415">
        <f>V635+V638</f>
        <v>43550</v>
      </c>
      <c r="W636" s="416" t="s">
        <v>176</v>
      </c>
      <c r="X636" s="428">
        <f t="shared" ref="X636" si="26">X635</f>
        <v>8838000</v>
      </c>
      <c r="Y636" s="416" t="s">
        <v>175</v>
      </c>
      <c r="Z636" s="426"/>
      <c r="AA636" s="416" t="s">
        <v>175</v>
      </c>
      <c r="AB636" s="426"/>
      <c r="AC636" s="416" t="s">
        <v>175</v>
      </c>
      <c r="AD636" s="426"/>
      <c r="AE636" s="416" t="s">
        <v>175</v>
      </c>
      <c r="AF636" s="426"/>
      <c r="AG636" s="416" t="s">
        <v>175</v>
      </c>
      <c r="AH636" s="426"/>
      <c r="AI636" s="416" t="s">
        <v>174</v>
      </c>
      <c r="AJ636" s="430">
        <v>570</v>
      </c>
      <c r="AK636" s="792"/>
      <c r="AL636" s="792"/>
      <c r="AM636" s="792"/>
      <c r="AN636" s="792"/>
      <c r="AO636" s="792"/>
      <c r="AP636" s="792"/>
    </row>
    <row r="637" spans="2:42" s="404" customFormat="1" x14ac:dyDescent="0.2">
      <c r="B637" s="425" t="s">
        <v>310</v>
      </c>
      <c r="C637" s="444" t="s">
        <v>780</v>
      </c>
      <c r="D637" s="442" t="s">
        <v>705</v>
      </c>
      <c r="E637" s="422" t="s">
        <v>50</v>
      </c>
      <c r="F637" s="440">
        <v>43550</v>
      </c>
      <c r="G637" s="440">
        <v>44012</v>
      </c>
      <c r="H637" s="507">
        <v>2019</v>
      </c>
      <c r="I637" s="439" t="s">
        <v>1123</v>
      </c>
      <c r="J637" s="439" t="s">
        <v>160</v>
      </c>
      <c r="K637" s="439" t="s">
        <v>1149</v>
      </c>
      <c r="L637" s="824"/>
      <c r="M637" s="825"/>
      <c r="N637" s="792"/>
      <c r="O637" s="829"/>
      <c r="P637" s="832"/>
      <c r="Q637" s="835"/>
      <c r="R637" s="829"/>
      <c r="S637" s="416" t="s">
        <v>173</v>
      </c>
      <c r="T637" s="490" t="s">
        <v>192</v>
      </c>
      <c r="U637" s="416" t="s">
        <v>171</v>
      </c>
      <c r="V637" s="484">
        <v>28</v>
      </c>
      <c r="W637" s="416" t="s">
        <v>170</v>
      </c>
      <c r="X637" s="428">
        <v>8838000</v>
      </c>
      <c r="Y637" s="416" t="s">
        <v>169</v>
      </c>
      <c r="Z637" s="426">
        <v>1</v>
      </c>
      <c r="AA637" s="416" t="s">
        <v>169</v>
      </c>
      <c r="AB637" s="426">
        <v>1</v>
      </c>
      <c r="AC637" s="416" t="s">
        <v>169</v>
      </c>
      <c r="AD637" s="426">
        <v>1</v>
      </c>
      <c r="AE637" s="416" t="s">
        <v>169</v>
      </c>
      <c r="AF637" s="426">
        <v>1</v>
      </c>
      <c r="AG637" s="416" t="s">
        <v>169</v>
      </c>
      <c r="AH637" s="426">
        <v>1</v>
      </c>
      <c r="AI637" s="816"/>
      <c r="AJ637" s="817"/>
      <c r="AK637" s="792"/>
      <c r="AL637" s="792"/>
      <c r="AM637" s="792"/>
      <c r="AN637" s="792"/>
      <c r="AO637" s="792"/>
      <c r="AP637" s="792"/>
    </row>
    <row r="638" spans="2:42" s="404" customFormat="1" ht="15" customHeight="1" x14ac:dyDescent="0.2">
      <c r="B638" s="425" t="s">
        <v>310</v>
      </c>
      <c r="C638" s="444" t="s">
        <v>780</v>
      </c>
      <c r="D638" s="442" t="s">
        <v>705</v>
      </c>
      <c r="E638" s="422" t="s">
        <v>50</v>
      </c>
      <c r="F638" s="440">
        <v>43550</v>
      </c>
      <c r="G638" s="440">
        <v>44012</v>
      </c>
      <c r="H638" s="507">
        <v>2019</v>
      </c>
      <c r="I638" s="439" t="s">
        <v>1123</v>
      </c>
      <c r="J638" s="439" t="s">
        <v>160</v>
      </c>
      <c r="K638" s="439" t="s">
        <v>1149</v>
      </c>
      <c r="L638" s="824"/>
      <c r="M638" s="825"/>
      <c r="N638" s="792"/>
      <c r="O638" s="829"/>
      <c r="P638" s="832"/>
      <c r="Q638" s="835"/>
      <c r="R638" s="829"/>
      <c r="S638" s="416" t="s">
        <v>168</v>
      </c>
      <c r="T638" s="427"/>
      <c r="U638" s="416" t="s">
        <v>167</v>
      </c>
      <c r="V638" s="484"/>
      <c r="W638" s="816"/>
      <c r="X638" s="817"/>
      <c r="Y638" s="416" t="s">
        <v>166</v>
      </c>
      <c r="Z638" s="426">
        <f>Z637-Z635</f>
        <v>0</v>
      </c>
      <c r="AA638" s="416" t="s">
        <v>166</v>
      </c>
      <c r="AB638" s="426">
        <f>AB637-AB635</f>
        <v>0</v>
      </c>
      <c r="AC638" s="416" t="s">
        <v>166</v>
      </c>
      <c r="AD638" s="426">
        <f>AD637-AD635</f>
        <v>0</v>
      </c>
      <c r="AE638" s="416" t="s">
        <v>166</v>
      </c>
      <c r="AF638" s="426">
        <f>AF637-AF635</f>
        <v>0</v>
      </c>
      <c r="AG638" s="416" t="s">
        <v>166</v>
      </c>
      <c r="AH638" s="426">
        <f>AH637-AH635</f>
        <v>0</v>
      </c>
      <c r="AI638" s="816"/>
      <c r="AJ638" s="817"/>
      <c r="AK638" s="792"/>
      <c r="AL638" s="792"/>
      <c r="AM638" s="792"/>
      <c r="AN638" s="792"/>
      <c r="AO638" s="792"/>
      <c r="AP638" s="792"/>
    </row>
    <row r="639" spans="2:42" s="404" customFormat="1" ht="15" customHeight="1" x14ac:dyDescent="0.2">
      <c r="B639" s="425" t="s">
        <v>310</v>
      </c>
      <c r="C639" s="424" t="s">
        <v>780</v>
      </c>
      <c r="D639" s="422" t="s">
        <v>705</v>
      </c>
      <c r="E639" s="422" t="s">
        <v>50</v>
      </c>
      <c r="F639" s="420">
        <v>43550</v>
      </c>
      <c r="G639" s="420">
        <v>44012</v>
      </c>
      <c r="H639" s="507">
        <v>2019</v>
      </c>
      <c r="I639" s="439" t="s">
        <v>1123</v>
      </c>
      <c r="J639" s="439" t="s">
        <v>160</v>
      </c>
      <c r="K639" s="417" t="s">
        <v>1149</v>
      </c>
      <c r="L639" s="824"/>
      <c r="M639" s="825"/>
      <c r="N639" s="792"/>
      <c r="O639" s="829"/>
      <c r="P639" s="832"/>
      <c r="Q639" s="835"/>
      <c r="R639" s="829"/>
      <c r="S639" s="416" t="s">
        <v>165</v>
      </c>
      <c r="T639" s="415">
        <v>43496</v>
      </c>
      <c r="U639" s="416" t="s">
        <v>164</v>
      </c>
      <c r="V639" s="415">
        <v>44012</v>
      </c>
      <c r="W639" s="816"/>
      <c r="X639" s="817"/>
      <c r="Y639" s="816"/>
      <c r="Z639" s="817"/>
      <c r="AA639" s="816"/>
      <c r="AB639" s="817"/>
      <c r="AC639" s="816"/>
      <c r="AD639" s="817"/>
      <c r="AE639" s="816"/>
      <c r="AF639" s="817"/>
      <c r="AG639" s="816"/>
      <c r="AH639" s="817"/>
      <c r="AI639" s="816"/>
      <c r="AJ639" s="817"/>
      <c r="AK639" s="792"/>
      <c r="AL639" s="792"/>
      <c r="AM639" s="792"/>
      <c r="AN639" s="792"/>
      <c r="AO639" s="792"/>
      <c r="AP639" s="792"/>
    </row>
    <row r="640" spans="2:42" s="404" customFormat="1" ht="15" customHeight="1" thickBot="1" x14ac:dyDescent="0.25">
      <c r="B640" s="414" t="s">
        <v>310</v>
      </c>
      <c r="C640" s="413" t="s">
        <v>780</v>
      </c>
      <c r="D640" s="411" t="s">
        <v>705</v>
      </c>
      <c r="E640" s="411" t="s">
        <v>50</v>
      </c>
      <c r="F640" s="409">
        <v>43550</v>
      </c>
      <c r="G640" s="409">
        <v>44012</v>
      </c>
      <c r="H640" s="408">
        <v>2019</v>
      </c>
      <c r="I640" s="407" t="s">
        <v>1123</v>
      </c>
      <c r="J640" s="407" t="s">
        <v>160</v>
      </c>
      <c r="K640" s="495" t="s">
        <v>1149</v>
      </c>
      <c r="L640" s="826"/>
      <c r="M640" s="827"/>
      <c r="N640" s="793"/>
      <c r="O640" s="830"/>
      <c r="P640" s="833"/>
      <c r="Q640" s="836"/>
      <c r="R640" s="830"/>
      <c r="S640" s="406" t="s">
        <v>158</v>
      </c>
      <c r="T640" s="451">
        <v>43550</v>
      </c>
      <c r="U640" s="820"/>
      <c r="V640" s="821"/>
      <c r="W640" s="818"/>
      <c r="X640" s="819"/>
      <c r="Y640" s="818"/>
      <c r="Z640" s="819"/>
      <c r="AA640" s="818"/>
      <c r="AB640" s="819"/>
      <c r="AC640" s="818"/>
      <c r="AD640" s="819"/>
      <c r="AE640" s="818"/>
      <c r="AF640" s="819"/>
      <c r="AG640" s="818"/>
      <c r="AH640" s="819"/>
      <c r="AI640" s="818"/>
      <c r="AJ640" s="819"/>
      <c r="AK640" s="793"/>
      <c r="AL640" s="793"/>
      <c r="AM640" s="793"/>
      <c r="AN640" s="793"/>
      <c r="AO640" s="793"/>
      <c r="AP640" s="793"/>
    </row>
    <row r="641" spans="1:43" ht="12.75" customHeight="1" thickTop="1" x14ac:dyDescent="0.2">
      <c r="A641" s="404"/>
      <c r="B641" s="445" t="s">
        <v>163</v>
      </c>
      <c r="C641" s="444" t="s">
        <v>403</v>
      </c>
      <c r="D641" s="443" t="s">
        <v>161</v>
      </c>
      <c r="E641" s="442" t="s">
        <v>50</v>
      </c>
      <c r="F641" s="440">
        <v>43606</v>
      </c>
      <c r="G641" s="440">
        <v>43982</v>
      </c>
      <c r="H641" s="419">
        <v>2019</v>
      </c>
      <c r="I641" s="439" t="s">
        <v>1123</v>
      </c>
      <c r="J641" s="418" t="s">
        <v>160</v>
      </c>
      <c r="K641" s="439" t="s">
        <v>1897</v>
      </c>
      <c r="L641" s="822" t="s">
        <v>1781</v>
      </c>
      <c r="M641" s="823"/>
      <c r="N641" s="791" t="s">
        <v>577</v>
      </c>
      <c r="O641" s="828" t="s">
        <v>206</v>
      </c>
      <c r="P641" s="831">
        <v>2.09</v>
      </c>
      <c r="Q641" s="834" t="s">
        <v>218</v>
      </c>
      <c r="R641" s="828" t="s">
        <v>193</v>
      </c>
      <c r="S641" s="434" t="s">
        <v>184</v>
      </c>
      <c r="T641" s="438">
        <v>1045000</v>
      </c>
      <c r="U641" s="434" t="s">
        <v>183</v>
      </c>
      <c r="V641" s="437">
        <f>T646+T644</f>
        <v>43742</v>
      </c>
      <c r="W641" s="434" t="s">
        <v>182</v>
      </c>
      <c r="X641" s="436">
        <f>T641</f>
        <v>1045000</v>
      </c>
      <c r="Y641" s="434" t="s">
        <v>181</v>
      </c>
      <c r="Z641" s="435">
        <v>1</v>
      </c>
      <c r="AA641" s="434" t="s">
        <v>181</v>
      </c>
      <c r="AB641" s="435">
        <v>1</v>
      </c>
      <c r="AC641" s="434" t="s">
        <v>181</v>
      </c>
      <c r="AD641" s="435">
        <v>1</v>
      </c>
      <c r="AE641" s="434" t="s">
        <v>181</v>
      </c>
      <c r="AF641" s="435">
        <v>1</v>
      </c>
      <c r="AG641" s="434" t="s">
        <v>181</v>
      </c>
      <c r="AH641" s="435">
        <v>1</v>
      </c>
      <c r="AI641" s="434" t="s">
        <v>180</v>
      </c>
      <c r="AJ641" s="433">
        <v>6</v>
      </c>
      <c r="AK641" s="791" t="s">
        <v>227</v>
      </c>
      <c r="AL641" s="791" t="s">
        <v>599</v>
      </c>
      <c r="AM641" s="791" t="s">
        <v>599</v>
      </c>
      <c r="AN641" s="791" t="s">
        <v>227</v>
      </c>
      <c r="AO641" s="791" t="s">
        <v>227</v>
      </c>
      <c r="AP641" s="791" t="s">
        <v>2143</v>
      </c>
    </row>
    <row r="642" spans="1:43" ht="15" customHeight="1" x14ac:dyDescent="0.2">
      <c r="A642" s="404"/>
      <c r="B642" s="425" t="s">
        <v>163</v>
      </c>
      <c r="C642" s="424" t="s">
        <v>403</v>
      </c>
      <c r="D642" s="423" t="s">
        <v>161</v>
      </c>
      <c r="E642" s="422" t="s">
        <v>50</v>
      </c>
      <c r="F642" s="420">
        <v>43606</v>
      </c>
      <c r="G642" s="420">
        <v>43982</v>
      </c>
      <c r="H642" s="419">
        <v>2019</v>
      </c>
      <c r="I642" s="439" t="s">
        <v>1123</v>
      </c>
      <c r="J642" s="418" t="s">
        <v>160</v>
      </c>
      <c r="K642" s="417" t="s">
        <v>1897</v>
      </c>
      <c r="L642" s="824"/>
      <c r="M642" s="825"/>
      <c r="N642" s="792"/>
      <c r="O642" s="829"/>
      <c r="P642" s="832"/>
      <c r="Q642" s="835"/>
      <c r="R642" s="829"/>
      <c r="S642" s="416" t="s">
        <v>179</v>
      </c>
      <c r="T642" s="432" t="s">
        <v>598</v>
      </c>
      <c r="U642" s="416" t="s">
        <v>177</v>
      </c>
      <c r="V642" s="415">
        <f>V641+V643+V644</f>
        <v>43997</v>
      </c>
      <c r="W642" s="416" t="s">
        <v>176</v>
      </c>
      <c r="X642" s="428">
        <f>X641</f>
        <v>1045000</v>
      </c>
      <c r="Y642" s="416" t="s">
        <v>175</v>
      </c>
      <c r="Z642" s="426"/>
      <c r="AA642" s="416" t="s">
        <v>175</v>
      </c>
      <c r="AB642" s="426"/>
      <c r="AC642" s="416" t="s">
        <v>175</v>
      </c>
      <c r="AD642" s="426"/>
      <c r="AE642" s="416" t="s">
        <v>175</v>
      </c>
      <c r="AF642" s="426"/>
      <c r="AG642" s="416" t="s">
        <v>175</v>
      </c>
      <c r="AH642" s="426"/>
      <c r="AI642" s="416" t="s">
        <v>174</v>
      </c>
      <c r="AJ642" s="430">
        <v>132</v>
      </c>
      <c r="AK642" s="792"/>
      <c r="AL642" s="792"/>
      <c r="AM642" s="792"/>
      <c r="AN642" s="792"/>
      <c r="AO642" s="792"/>
      <c r="AP642" s="792"/>
    </row>
    <row r="643" spans="1:43" ht="13.5" customHeight="1" x14ac:dyDescent="0.2">
      <c r="A643" s="404"/>
      <c r="B643" s="425" t="s">
        <v>163</v>
      </c>
      <c r="C643" s="424" t="s">
        <v>403</v>
      </c>
      <c r="D643" s="423" t="s">
        <v>161</v>
      </c>
      <c r="E643" s="422" t="s">
        <v>50</v>
      </c>
      <c r="F643" s="420">
        <v>43606</v>
      </c>
      <c r="G643" s="420">
        <v>43982</v>
      </c>
      <c r="H643" s="419">
        <v>2019</v>
      </c>
      <c r="I643" s="439" t="s">
        <v>1123</v>
      </c>
      <c r="J643" s="418" t="s">
        <v>160</v>
      </c>
      <c r="K643" s="417" t="s">
        <v>1897</v>
      </c>
      <c r="L643" s="824"/>
      <c r="M643" s="825"/>
      <c r="N643" s="792"/>
      <c r="O643" s="829"/>
      <c r="P643" s="832"/>
      <c r="Q643" s="835"/>
      <c r="R643" s="829"/>
      <c r="S643" s="416" t="s">
        <v>173</v>
      </c>
      <c r="T643" s="490" t="s">
        <v>192</v>
      </c>
      <c r="U643" s="416" t="s">
        <v>171</v>
      </c>
      <c r="V643" s="427">
        <v>194</v>
      </c>
      <c r="W643" s="416" t="s">
        <v>170</v>
      </c>
      <c r="X643" s="428">
        <f>X642</f>
        <v>1045000</v>
      </c>
      <c r="Y643" s="416" t="s">
        <v>169</v>
      </c>
      <c r="Z643" s="426">
        <v>1</v>
      </c>
      <c r="AA643" s="416" t="s">
        <v>169</v>
      </c>
      <c r="AB643" s="426">
        <v>1</v>
      </c>
      <c r="AC643" s="416" t="s">
        <v>169</v>
      </c>
      <c r="AD643" s="426">
        <v>1</v>
      </c>
      <c r="AE643" s="416" t="s">
        <v>169</v>
      </c>
      <c r="AF643" s="426">
        <v>1</v>
      </c>
      <c r="AG643" s="416" t="s">
        <v>169</v>
      </c>
      <c r="AH643" s="426">
        <v>1</v>
      </c>
      <c r="AI643" s="816"/>
      <c r="AJ643" s="817"/>
      <c r="AK643" s="792"/>
      <c r="AL643" s="792"/>
      <c r="AM643" s="792"/>
      <c r="AN643" s="792"/>
      <c r="AO643" s="792"/>
      <c r="AP643" s="792"/>
    </row>
    <row r="644" spans="1:43" ht="15" customHeight="1" x14ac:dyDescent="0.2">
      <c r="A644" s="404"/>
      <c r="B644" s="425" t="s">
        <v>163</v>
      </c>
      <c r="C644" s="424" t="s">
        <v>403</v>
      </c>
      <c r="D644" s="423" t="s">
        <v>161</v>
      </c>
      <c r="E644" s="422" t="s">
        <v>50</v>
      </c>
      <c r="F644" s="420">
        <v>43606</v>
      </c>
      <c r="G644" s="420">
        <v>43982</v>
      </c>
      <c r="H644" s="419">
        <v>2019</v>
      </c>
      <c r="I644" s="439" t="s">
        <v>1123</v>
      </c>
      <c r="J644" s="418" t="s">
        <v>160</v>
      </c>
      <c r="K644" s="417" t="s">
        <v>1897</v>
      </c>
      <c r="L644" s="824"/>
      <c r="M644" s="825"/>
      <c r="N644" s="792"/>
      <c r="O644" s="829"/>
      <c r="P644" s="832"/>
      <c r="Q644" s="835"/>
      <c r="R644" s="829"/>
      <c r="S644" s="416" t="s">
        <v>168</v>
      </c>
      <c r="T644" s="427">
        <v>136</v>
      </c>
      <c r="U644" s="416" t="s">
        <v>167</v>
      </c>
      <c r="V644" s="427">
        <v>61</v>
      </c>
      <c r="W644" s="816"/>
      <c r="X644" s="817"/>
      <c r="Y644" s="416" t="s">
        <v>166</v>
      </c>
      <c r="Z644" s="426">
        <f>IF(Z642="",Z643-Z641,Z643-Z642)</f>
        <v>0</v>
      </c>
      <c r="AA644" s="416" t="s">
        <v>166</v>
      </c>
      <c r="AB644" s="426">
        <f>IF(AB642="",AB643-AB641,AB643-AB642)</f>
        <v>0</v>
      </c>
      <c r="AC644" s="416" t="s">
        <v>166</v>
      </c>
      <c r="AD644" s="426">
        <f>IF(AD642="",AD643-AD641,AD643-AD642)</f>
        <v>0</v>
      </c>
      <c r="AE644" s="416" t="s">
        <v>166</v>
      </c>
      <c r="AF644" s="426">
        <f>IF(AF642="",AF643-AF641,AF643-AF642)</f>
        <v>0</v>
      </c>
      <c r="AG644" s="416" t="s">
        <v>166</v>
      </c>
      <c r="AH644" s="426">
        <f>IF(AH642="",AH643-AH641,AH643-AH642)</f>
        <v>0</v>
      </c>
      <c r="AI644" s="816"/>
      <c r="AJ644" s="817"/>
      <c r="AK644" s="792"/>
      <c r="AL644" s="792"/>
      <c r="AM644" s="792"/>
      <c r="AN644" s="792"/>
      <c r="AO644" s="792"/>
      <c r="AP644" s="792"/>
    </row>
    <row r="645" spans="1:43" ht="15" customHeight="1" x14ac:dyDescent="0.2">
      <c r="A645" s="404"/>
      <c r="B645" s="425" t="s">
        <v>163</v>
      </c>
      <c r="C645" s="424" t="s">
        <v>403</v>
      </c>
      <c r="D645" s="423" t="s">
        <v>161</v>
      </c>
      <c r="E645" s="422" t="s">
        <v>50</v>
      </c>
      <c r="F645" s="420">
        <v>43606</v>
      </c>
      <c r="G645" s="420">
        <v>43982</v>
      </c>
      <c r="H645" s="419">
        <v>2019</v>
      </c>
      <c r="I645" s="439" t="s">
        <v>1123</v>
      </c>
      <c r="J645" s="418" t="s">
        <v>160</v>
      </c>
      <c r="K645" s="417" t="s">
        <v>1897</v>
      </c>
      <c r="L645" s="824"/>
      <c r="M645" s="825"/>
      <c r="N645" s="792"/>
      <c r="O645" s="829"/>
      <c r="P645" s="832"/>
      <c r="Q645" s="835"/>
      <c r="R645" s="829"/>
      <c r="S645" s="416" t="s">
        <v>165</v>
      </c>
      <c r="T645" s="415">
        <v>43468</v>
      </c>
      <c r="U645" s="416" t="s">
        <v>164</v>
      </c>
      <c r="V645" s="415">
        <v>43982</v>
      </c>
      <c r="W645" s="816"/>
      <c r="X645" s="817"/>
      <c r="Y645" s="816"/>
      <c r="Z645" s="817"/>
      <c r="AA645" s="816"/>
      <c r="AB645" s="817"/>
      <c r="AC645" s="816"/>
      <c r="AD645" s="817"/>
      <c r="AE645" s="816"/>
      <c r="AF645" s="817"/>
      <c r="AG645" s="816"/>
      <c r="AH645" s="817"/>
      <c r="AI645" s="816"/>
      <c r="AJ645" s="817"/>
      <c r="AK645" s="792"/>
      <c r="AL645" s="792"/>
      <c r="AM645" s="792"/>
      <c r="AN645" s="792"/>
      <c r="AO645" s="792"/>
      <c r="AP645" s="792"/>
    </row>
    <row r="646" spans="1:43" ht="15" customHeight="1" thickBot="1" x14ac:dyDescent="0.25">
      <c r="A646" s="404"/>
      <c r="B646" s="414" t="s">
        <v>163</v>
      </c>
      <c r="C646" s="413" t="s">
        <v>403</v>
      </c>
      <c r="D646" s="412" t="s">
        <v>161</v>
      </c>
      <c r="E646" s="411" t="s">
        <v>50</v>
      </c>
      <c r="F646" s="409">
        <v>43606</v>
      </c>
      <c r="G646" s="409">
        <v>43982</v>
      </c>
      <c r="H646" s="408">
        <v>2019</v>
      </c>
      <c r="I646" s="407" t="s">
        <v>1123</v>
      </c>
      <c r="J646" s="407" t="s">
        <v>160</v>
      </c>
      <c r="K646" s="407" t="s">
        <v>1897</v>
      </c>
      <c r="L646" s="826"/>
      <c r="M646" s="827"/>
      <c r="N646" s="793"/>
      <c r="O646" s="830"/>
      <c r="P646" s="833"/>
      <c r="Q646" s="836"/>
      <c r="R646" s="830"/>
      <c r="S646" s="406" t="s">
        <v>158</v>
      </c>
      <c r="T646" s="451">
        <v>43606</v>
      </c>
      <c r="U646" s="820"/>
      <c r="V646" s="821"/>
      <c r="W646" s="818"/>
      <c r="X646" s="819"/>
      <c r="Y646" s="818"/>
      <c r="Z646" s="819"/>
      <c r="AA646" s="818"/>
      <c r="AB646" s="819"/>
      <c r="AC646" s="818"/>
      <c r="AD646" s="819"/>
      <c r="AE646" s="818"/>
      <c r="AF646" s="819"/>
      <c r="AG646" s="818"/>
      <c r="AH646" s="819"/>
      <c r="AI646" s="818"/>
      <c r="AJ646" s="819"/>
      <c r="AK646" s="793"/>
      <c r="AL646" s="793"/>
      <c r="AM646" s="793"/>
      <c r="AN646" s="793"/>
      <c r="AO646" s="793"/>
      <c r="AP646" s="793"/>
    </row>
    <row r="647" spans="1:43" s="597" customFormat="1" ht="12.75" customHeight="1" thickTop="1" x14ac:dyDescent="0.2">
      <c r="B647" s="598" t="s">
        <v>163</v>
      </c>
      <c r="C647" s="599" t="s">
        <v>398</v>
      </c>
      <c r="D647" s="603" t="s">
        <v>161</v>
      </c>
      <c r="E647" s="601" t="s">
        <v>50</v>
      </c>
      <c r="F647" s="602">
        <v>43780</v>
      </c>
      <c r="G647" s="602">
        <v>44012</v>
      </c>
      <c r="H647" s="612">
        <v>2019</v>
      </c>
      <c r="I647" s="439" t="s">
        <v>1123</v>
      </c>
      <c r="J647" s="647" t="s">
        <v>160</v>
      </c>
      <c r="K647" s="604" t="s">
        <v>2167</v>
      </c>
      <c r="L647" s="794" t="s">
        <v>2169</v>
      </c>
      <c r="M647" s="795"/>
      <c r="N647" s="800" t="s">
        <v>577</v>
      </c>
      <c r="O647" s="803" t="s">
        <v>206</v>
      </c>
      <c r="P647" s="806">
        <v>1.56</v>
      </c>
      <c r="Q647" s="809" t="s">
        <v>218</v>
      </c>
      <c r="R647" s="803" t="s">
        <v>193</v>
      </c>
      <c r="S647" s="605" t="s">
        <v>184</v>
      </c>
      <c r="T647" s="712">
        <v>1000000</v>
      </c>
      <c r="U647" s="657" t="s">
        <v>183</v>
      </c>
      <c r="V647" s="713">
        <f>T652+T650-0.001</f>
        <v>43909.999000000003</v>
      </c>
      <c r="W647" s="605" t="s">
        <v>182</v>
      </c>
      <c r="X647" s="608">
        <f>T647</f>
        <v>1000000</v>
      </c>
      <c r="Y647" s="605" t="s">
        <v>181</v>
      </c>
      <c r="Z647" s="609">
        <v>1</v>
      </c>
      <c r="AA647" s="605" t="s">
        <v>181</v>
      </c>
      <c r="AB647" s="609">
        <v>1</v>
      </c>
      <c r="AC647" s="605" t="s">
        <v>181</v>
      </c>
      <c r="AD647" s="609">
        <v>1</v>
      </c>
      <c r="AE647" s="605" t="s">
        <v>181</v>
      </c>
      <c r="AF647" s="609">
        <v>1</v>
      </c>
      <c r="AG647" s="434" t="s">
        <v>181</v>
      </c>
      <c r="AH647" s="435">
        <v>1</v>
      </c>
      <c r="AI647" s="605" t="s">
        <v>180</v>
      </c>
      <c r="AJ647" s="610">
        <v>3</v>
      </c>
      <c r="AK647" s="800" t="s">
        <v>227</v>
      </c>
      <c r="AL647" s="800" t="s">
        <v>227</v>
      </c>
      <c r="AM647" s="800" t="s">
        <v>227</v>
      </c>
      <c r="AP647" s="791" t="s">
        <v>2143</v>
      </c>
      <c r="AQ647" s="724"/>
    </row>
    <row r="648" spans="1:43" s="597" customFormat="1" ht="15" customHeight="1" x14ac:dyDescent="0.2">
      <c r="B648" s="611" t="s">
        <v>163</v>
      </c>
      <c r="C648" s="612" t="s">
        <v>398</v>
      </c>
      <c r="D648" s="646" t="s">
        <v>161</v>
      </c>
      <c r="E648" s="600" t="s">
        <v>50</v>
      </c>
      <c r="F648" s="613">
        <v>43780</v>
      </c>
      <c r="G648" s="613">
        <v>44012</v>
      </c>
      <c r="H648" s="612">
        <v>2019</v>
      </c>
      <c r="I648" s="439" t="s">
        <v>1123</v>
      </c>
      <c r="J648" s="647" t="s">
        <v>160</v>
      </c>
      <c r="K648" s="614" t="s">
        <v>2167</v>
      </c>
      <c r="L648" s="796"/>
      <c r="M648" s="797"/>
      <c r="N648" s="801"/>
      <c r="O648" s="804"/>
      <c r="P648" s="807"/>
      <c r="Q648" s="810"/>
      <c r="R648" s="804"/>
      <c r="S648" s="615" t="s">
        <v>179</v>
      </c>
      <c r="T648" s="715" t="s">
        <v>2159</v>
      </c>
      <c r="U648" s="659" t="s">
        <v>177</v>
      </c>
      <c r="V648" s="685">
        <f>V647+V649+V650</f>
        <v>44012.999000000003</v>
      </c>
      <c r="W648" s="615" t="s">
        <v>176</v>
      </c>
      <c r="X648" s="618">
        <f>X647</f>
        <v>1000000</v>
      </c>
      <c r="Y648" s="615" t="s">
        <v>175</v>
      </c>
      <c r="Z648" s="619">
        <v>1</v>
      </c>
      <c r="AA648" s="615" t="s">
        <v>175</v>
      </c>
      <c r="AB648" s="619">
        <v>1</v>
      </c>
      <c r="AC648" s="615" t="s">
        <v>175</v>
      </c>
      <c r="AD648" s="619">
        <v>1</v>
      </c>
      <c r="AE648" s="615" t="s">
        <v>175</v>
      </c>
      <c r="AF648" s="619">
        <v>1</v>
      </c>
      <c r="AG648" s="416" t="s">
        <v>175</v>
      </c>
      <c r="AH648" s="426"/>
      <c r="AI648" s="615" t="s">
        <v>174</v>
      </c>
      <c r="AJ648" s="620">
        <v>30</v>
      </c>
      <c r="AK648" s="801"/>
      <c r="AL648" s="801"/>
      <c r="AM648" s="801"/>
      <c r="AP648" s="792"/>
      <c r="AQ648" s="724"/>
    </row>
    <row r="649" spans="1:43" s="597" customFormat="1" ht="13.5" customHeight="1" x14ac:dyDescent="0.2">
      <c r="B649" s="611" t="s">
        <v>163</v>
      </c>
      <c r="C649" s="612" t="s">
        <v>398</v>
      </c>
      <c r="D649" s="646" t="s">
        <v>161</v>
      </c>
      <c r="E649" s="600" t="s">
        <v>50</v>
      </c>
      <c r="F649" s="613">
        <v>43780</v>
      </c>
      <c r="G649" s="613">
        <v>44012</v>
      </c>
      <c r="H649" s="612">
        <v>2019</v>
      </c>
      <c r="I649" s="439" t="s">
        <v>1123</v>
      </c>
      <c r="J649" s="647" t="s">
        <v>160</v>
      </c>
      <c r="K649" s="614" t="s">
        <v>2167</v>
      </c>
      <c r="L649" s="796"/>
      <c r="M649" s="797"/>
      <c r="N649" s="801"/>
      <c r="O649" s="804"/>
      <c r="P649" s="807"/>
      <c r="Q649" s="810"/>
      <c r="R649" s="804"/>
      <c r="S649" s="615" t="s">
        <v>173</v>
      </c>
      <c r="T649" s="717" t="s">
        <v>192</v>
      </c>
      <c r="U649" s="659" t="s">
        <v>171</v>
      </c>
      <c r="V649" s="684">
        <v>103</v>
      </c>
      <c r="W649" s="615" t="s">
        <v>170</v>
      </c>
      <c r="X649" s="618"/>
      <c r="Y649" s="615" t="s">
        <v>169</v>
      </c>
      <c r="Z649" s="619">
        <v>1</v>
      </c>
      <c r="AA649" s="615" t="s">
        <v>169</v>
      </c>
      <c r="AB649" s="619">
        <v>1</v>
      </c>
      <c r="AC649" s="615" t="s">
        <v>169</v>
      </c>
      <c r="AD649" s="619">
        <v>1</v>
      </c>
      <c r="AE649" s="615" t="s">
        <v>169</v>
      </c>
      <c r="AF649" s="619">
        <v>1</v>
      </c>
      <c r="AG649" s="416" t="s">
        <v>169</v>
      </c>
      <c r="AH649" s="426">
        <v>1</v>
      </c>
      <c r="AI649" s="785"/>
      <c r="AJ649" s="786"/>
      <c r="AK649" s="801"/>
      <c r="AL649" s="801"/>
      <c r="AM649" s="801"/>
      <c r="AP649" s="792"/>
      <c r="AQ649" s="724"/>
    </row>
    <row r="650" spans="1:43" s="597" customFormat="1" ht="15" customHeight="1" x14ac:dyDescent="0.2">
      <c r="B650" s="611" t="s">
        <v>163</v>
      </c>
      <c r="C650" s="612" t="s">
        <v>398</v>
      </c>
      <c r="D650" s="646" t="s">
        <v>161</v>
      </c>
      <c r="E650" s="600" t="s">
        <v>50</v>
      </c>
      <c r="F650" s="613">
        <v>43780</v>
      </c>
      <c r="G650" s="613">
        <v>44012</v>
      </c>
      <c r="H650" s="612">
        <v>2019</v>
      </c>
      <c r="I650" s="439" t="s">
        <v>1123</v>
      </c>
      <c r="J650" s="647" t="s">
        <v>160</v>
      </c>
      <c r="K650" s="614" t="s">
        <v>2167</v>
      </c>
      <c r="L650" s="796"/>
      <c r="M650" s="797"/>
      <c r="N650" s="801"/>
      <c r="O650" s="804"/>
      <c r="P650" s="807"/>
      <c r="Q650" s="810"/>
      <c r="R650" s="804"/>
      <c r="S650" s="615" t="s">
        <v>168</v>
      </c>
      <c r="T650" s="684">
        <v>130</v>
      </c>
      <c r="U650" s="659" t="s">
        <v>167</v>
      </c>
      <c r="V650" s="684"/>
      <c r="W650" s="785"/>
      <c r="X650" s="786"/>
      <c r="Y650" s="615" t="s">
        <v>166</v>
      </c>
      <c r="Z650" s="619">
        <f>IF(Z648="",Z649-Z647,Z649-Z648)</f>
        <v>0</v>
      </c>
      <c r="AA650" s="615" t="s">
        <v>166</v>
      </c>
      <c r="AB650" s="619">
        <f>IF(AB648="",AB649-AB647,AB649-AB648)</f>
        <v>0</v>
      </c>
      <c r="AC650" s="615" t="s">
        <v>166</v>
      </c>
      <c r="AD650" s="619">
        <f>IF(AD648="",AD649-AD647,AD649-AD648)</f>
        <v>0</v>
      </c>
      <c r="AE650" s="615" t="s">
        <v>166</v>
      </c>
      <c r="AF650" s="619">
        <f>IF(AF648="",AF649-AF647,AF649-AF648)</f>
        <v>0</v>
      </c>
      <c r="AG650" s="416" t="s">
        <v>166</v>
      </c>
      <c r="AH650" s="426">
        <f>IF(AH648="",AH649-AH647,AH649-AH648)</f>
        <v>0</v>
      </c>
      <c r="AI650" s="785"/>
      <c r="AJ650" s="786"/>
      <c r="AK650" s="801"/>
      <c r="AL650" s="801"/>
      <c r="AM650" s="801"/>
      <c r="AP650" s="792"/>
      <c r="AQ650" s="724"/>
    </row>
    <row r="651" spans="1:43" s="597" customFormat="1" ht="15" customHeight="1" x14ac:dyDescent="0.2">
      <c r="B651" s="611" t="s">
        <v>163</v>
      </c>
      <c r="C651" s="612" t="s">
        <v>398</v>
      </c>
      <c r="D651" s="646" t="s">
        <v>161</v>
      </c>
      <c r="E651" s="600" t="s">
        <v>50</v>
      </c>
      <c r="F651" s="613">
        <v>43780</v>
      </c>
      <c r="G651" s="613">
        <v>44012</v>
      </c>
      <c r="H651" s="612">
        <v>2019</v>
      </c>
      <c r="I651" s="439" t="s">
        <v>1123</v>
      </c>
      <c r="J651" s="647" t="s">
        <v>160</v>
      </c>
      <c r="K651" s="614" t="s">
        <v>2167</v>
      </c>
      <c r="L651" s="796"/>
      <c r="M651" s="797"/>
      <c r="N651" s="801"/>
      <c r="O651" s="804"/>
      <c r="P651" s="807"/>
      <c r="Q651" s="810"/>
      <c r="R651" s="804"/>
      <c r="S651" s="615" t="s">
        <v>165</v>
      </c>
      <c r="T651" s="685">
        <v>43468</v>
      </c>
      <c r="U651" s="659" t="s">
        <v>164</v>
      </c>
      <c r="V651" s="685">
        <f>V648</f>
        <v>44012.999000000003</v>
      </c>
      <c r="W651" s="785"/>
      <c r="X651" s="786"/>
      <c r="Y651" s="785"/>
      <c r="Z651" s="786"/>
      <c r="AA651" s="785"/>
      <c r="AB651" s="786"/>
      <c r="AC651" s="785"/>
      <c r="AD651" s="786"/>
      <c r="AE651" s="785"/>
      <c r="AF651" s="786"/>
      <c r="AG651" s="816"/>
      <c r="AH651" s="817"/>
      <c r="AI651" s="785"/>
      <c r="AJ651" s="786"/>
      <c r="AK651" s="801"/>
      <c r="AL651" s="801"/>
      <c r="AM651" s="801"/>
      <c r="AP651" s="792"/>
      <c r="AQ651" s="724"/>
    </row>
    <row r="652" spans="1:43" s="597" customFormat="1" ht="15" customHeight="1" thickBot="1" x14ac:dyDescent="0.25">
      <c r="B652" s="623" t="s">
        <v>163</v>
      </c>
      <c r="C652" s="624" t="s">
        <v>398</v>
      </c>
      <c r="D652" s="648" t="s">
        <v>161</v>
      </c>
      <c r="E652" s="625" t="s">
        <v>50</v>
      </c>
      <c r="F652" s="626">
        <v>43780</v>
      </c>
      <c r="G652" s="626">
        <v>44012</v>
      </c>
      <c r="H652" s="624">
        <v>2019</v>
      </c>
      <c r="I652" s="407" t="s">
        <v>1123</v>
      </c>
      <c r="J652" s="627" t="s">
        <v>160</v>
      </c>
      <c r="K652" s="627" t="s">
        <v>2167</v>
      </c>
      <c r="L652" s="798"/>
      <c r="M652" s="799"/>
      <c r="N652" s="802"/>
      <c r="O652" s="805"/>
      <c r="P652" s="808"/>
      <c r="Q652" s="811"/>
      <c r="R652" s="805"/>
      <c r="S652" s="629" t="s">
        <v>158</v>
      </c>
      <c r="T652" s="722">
        <v>43780</v>
      </c>
      <c r="U652" s="889"/>
      <c r="V652" s="890"/>
      <c r="W652" s="787"/>
      <c r="X652" s="788"/>
      <c r="Y652" s="787"/>
      <c r="Z652" s="788"/>
      <c r="AA652" s="787"/>
      <c r="AB652" s="788"/>
      <c r="AC652" s="787"/>
      <c r="AD652" s="788"/>
      <c r="AE652" s="787"/>
      <c r="AF652" s="788"/>
      <c r="AG652" s="818"/>
      <c r="AH652" s="819"/>
      <c r="AI652" s="787"/>
      <c r="AJ652" s="788"/>
      <c r="AK652" s="802"/>
      <c r="AL652" s="802"/>
      <c r="AM652" s="802"/>
      <c r="AP652" s="793"/>
      <c r="AQ652" s="724"/>
    </row>
    <row r="653" spans="1:43" s="597" customFormat="1" ht="12.75" hidden="1" customHeight="1" thickTop="1" x14ac:dyDescent="0.2">
      <c r="B653" s="598" t="s">
        <v>163</v>
      </c>
      <c r="C653" s="599" t="s">
        <v>398</v>
      </c>
      <c r="D653" s="603" t="s">
        <v>161</v>
      </c>
      <c r="E653" s="601" t="s">
        <v>10</v>
      </c>
      <c r="F653" s="602">
        <v>43817</v>
      </c>
      <c r="G653" s="602"/>
      <c r="H653" s="612">
        <v>2019</v>
      </c>
      <c r="I653" s="647"/>
      <c r="J653" s="647" t="s">
        <v>160</v>
      </c>
      <c r="K653" s="604" t="s">
        <v>2167</v>
      </c>
      <c r="L653" s="794" t="s">
        <v>2168</v>
      </c>
      <c r="M653" s="795"/>
      <c r="N653" s="800" t="s">
        <v>577</v>
      </c>
      <c r="O653" s="803" t="s">
        <v>206</v>
      </c>
      <c r="P653" s="806">
        <v>1.55</v>
      </c>
      <c r="Q653" s="809" t="s">
        <v>218</v>
      </c>
      <c r="R653" s="803" t="s">
        <v>193</v>
      </c>
      <c r="S653" s="605" t="s">
        <v>184</v>
      </c>
      <c r="T653" s="606">
        <v>16000000</v>
      </c>
      <c r="U653" s="605" t="s">
        <v>183</v>
      </c>
      <c r="V653" s="631">
        <f>T658+T656</f>
        <v>44140</v>
      </c>
      <c r="W653" s="605" t="s">
        <v>182</v>
      </c>
      <c r="X653" s="608">
        <f>T653</f>
        <v>16000000</v>
      </c>
      <c r="Y653" s="605" t="s">
        <v>181</v>
      </c>
      <c r="Z653" s="609">
        <v>0.625</v>
      </c>
      <c r="AA653" s="702" t="s">
        <v>181</v>
      </c>
      <c r="AB653" s="703">
        <v>0.69850000000000001</v>
      </c>
      <c r="AC653" s="702" t="s">
        <v>181</v>
      </c>
      <c r="AD653" s="703">
        <v>0.69850000000000001</v>
      </c>
      <c r="AE653" s="704" t="s">
        <v>181</v>
      </c>
      <c r="AF653" s="705">
        <v>0.69850000000000001</v>
      </c>
      <c r="AG653" s="605" t="s">
        <v>181</v>
      </c>
      <c r="AH653" s="609">
        <v>1</v>
      </c>
      <c r="AI653" s="605" t="s">
        <v>180</v>
      </c>
      <c r="AJ653" s="610">
        <v>18</v>
      </c>
      <c r="AK653" s="800" t="s">
        <v>10</v>
      </c>
      <c r="AL653" s="800" t="s">
        <v>10</v>
      </c>
      <c r="AM653" s="800" t="s">
        <v>10</v>
      </c>
      <c r="AP653" s="791" t="s">
        <v>10</v>
      </c>
      <c r="AQ653" s="724"/>
    </row>
    <row r="654" spans="1:43" s="597" customFormat="1" ht="15" hidden="1" customHeight="1" x14ac:dyDescent="0.2">
      <c r="B654" s="611" t="s">
        <v>163</v>
      </c>
      <c r="C654" s="612" t="s">
        <v>398</v>
      </c>
      <c r="D654" s="646" t="s">
        <v>161</v>
      </c>
      <c r="E654" s="600" t="s">
        <v>10</v>
      </c>
      <c r="F654" s="613">
        <v>43817</v>
      </c>
      <c r="G654" s="613"/>
      <c r="H654" s="612">
        <v>2019</v>
      </c>
      <c r="I654" s="647"/>
      <c r="J654" s="647" t="s">
        <v>160</v>
      </c>
      <c r="K654" s="614" t="s">
        <v>2167</v>
      </c>
      <c r="L654" s="796"/>
      <c r="M654" s="797"/>
      <c r="N654" s="801"/>
      <c r="O654" s="804"/>
      <c r="P654" s="807"/>
      <c r="Q654" s="810"/>
      <c r="R654" s="804"/>
      <c r="S654" s="615" t="s">
        <v>179</v>
      </c>
      <c r="T654" s="616" t="s">
        <v>2176</v>
      </c>
      <c r="U654" s="615" t="s">
        <v>177</v>
      </c>
      <c r="V654" s="617"/>
      <c r="W654" s="615" t="s">
        <v>176</v>
      </c>
      <c r="X654" s="618">
        <f>X653</f>
        <v>16000000</v>
      </c>
      <c r="Y654" s="615" t="s">
        <v>175</v>
      </c>
      <c r="Z654" s="619"/>
      <c r="AA654" s="706" t="s">
        <v>175</v>
      </c>
      <c r="AB654" s="707"/>
      <c r="AC654" s="706" t="s">
        <v>175</v>
      </c>
      <c r="AD654" s="707"/>
      <c r="AE654" s="708" t="s">
        <v>175</v>
      </c>
      <c r="AF654" s="709"/>
      <c r="AG654" s="615" t="s">
        <v>175</v>
      </c>
      <c r="AH654" s="619"/>
      <c r="AI654" s="615" t="s">
        <v>174</v>
      </c>
      <c r="AJ654" s="620">
        <f>18*22</f>
        <v>396</v>
      </c>
      <c r="AK654" s="801"/>
      <c r="AL654" s="801"/>
      <c r="AM654" s="801"/>
      <c r="AP654" s="792"/>
      <c r="AQ654" s="724"/>
    </row>
    <row r="655" spans="1:43" s="597" customFormat="1" ht="13.5" hidden="1" customHeight="1" x14ac:dyDescent="0.2">
      <c r="B655" s="611" t="s">
        <v>163</v>
      </c>
      <c r="C655" s="612" t="s">
        <v>398</v>
      </c>
      <c r="D655" s="646" t="s">
        <v>161</v>
      </c>
      <c r="E655" s="600" t="s">
        <v>10</v>
      </c>
      <c r="F655" s="613">
        <v>43817</v>
      </c>
      <c r="G655" s="613"/>
      <c r="H655" s="612">
        <v>2019</v>
      </c>
      <c r="I655" s="647"/>
      <c r="J655" s="647" t="s">
        <v>160</v>
      </c>
      <c r="K655" s="614" t="s">
        <v>2167</v>
      </c>
      <c r="L655" s="796"/>
      <c r="M655" s="797"/>
      <c r="N655" s="801"/>
      <c r="O655" s="804"/>
      <c r="P655" s="807"/>
      <c r="Q655" s="810"/>
      <c r="R655" s="804"/>
      <c r="S655" s="615" t="s">
        <v>173</v>
      </c>
      <c r="T655" s="621" t="s">
        <v>192</v>
      </c>
      <c r="U655" s="615" t="s">
        <v>171</v>
      </c>
      <c r="V655" s="622"/>
      <c r="W655" s="615" t="s">
        <v>170</v>
      </c>
      <c r="X655" s="618">
        <v>4046971.2</v>
      </c>
      <c r="Y655" s="615" t="s">
        <v>169</v>
      </c>
      <c r="Z655" s="619">
        <v>0.58230000000000004</v>
      </c>
      <c r="AA655" s="706" t="s">
        <v>169</v>
      </c>
      <c r="AB655" s="707">
        <v>0.7198</v>
      </c>
      <c r="AC655" s="706" t="s">
        <v>169</v>
      </c>
      <c r="AD655" s="707">
        <v>0.7198</v>
      </c>
      <c r="AE655" s="708" t="s">
        <v>169</v>
      </c>
      <c r="AF655" s="709">
        <v>0.7198</v>
      </c>
      <c r="AG655" s="615" t="s">
        <v>169</v>
      </c>
      <c r="AH655" s="619">
        <v>0.78080000000000005</v>
      </c>
      <c r="AI655" s="785"/>
      <c r="AJ655" s="786"/>
      <c r="AK655" s="801"/>
      <c r="AL655" s="801"/>
      <c r="AM655" s="801"/>
      <c r="AP655" s="792"/>
      <c r="AQ655" s="724"/>
    </row>
    <row r="656" spans="1:43" s="597" customFormat="1" ht="15" hidden="1" customHeight="1" x14ac:dyDescent="0.2">
      <c r="B656" s="611" t="s">
        <v>163</v>
      </c>
      <c r="C656" s="612" t="s">
        <v>398</v>
      </c>
      <c r="D656" s="646" t="s">
        <v>161</v>
      </c>
      <c r="E656" s="600" t="s">
        <v>10</v>
      </c>
      <c r="F656" s="613">
        <v>43817</v>
      </c>
      <c r="G656" s="613"/>
      <c r="H656" s="612">
        <v>2019</v>
      </c>
      <c r="I656" s="647"/>
      <c r="J656" s="647" t="s">
        <v>160</v>
      </c>
      <c r="K656" s="614" t="s">
        <v>2167</v>
      </c>
      <c r="L656" s="796"/>
      <c r="M656" s="797"/>
      <c r="N656" s="801"/>
      <c r="O656" s="804"/>
      <c r="P656" s="807"/>
      <c r="Q656" s="810"/>
      <c r="R656" s="804"/>
      <c r="S656" s="615" t="s">
        <v>168</v>
      </c>
      <c r="T656" s="622">
        <v>323</v>
      </c>
      <c r="U656" s="615" t="s">
        <v>167</v>
      </c>
      <c r="V656" s="622"/>
      <c r="W656" s="785"/>
      <c r="X656" s="786"/>
      <c r="Y656" s="615" t="s">
        <v>166</v>
      </c>
      <c r="Z656" s="619">
        <f>IF(Z654="",Z655-Z653,Z655-Z654)</f>
        <v>-4.269999999999996E-2</v>
      </c>
      <c r="AA656" s="706" t="s">
        <v>166</v>
      </c>
      <c r="AB656" s="707">
        <f>IF(AB654="",AB655-AB653,AB655-AB654)</f>
        <v>2.1299999999999986E-2</v>
      </c>
      <c r="AC656" s="706" t="s">
        <v>166</v>
      </c>
      <c r="AD656" s="707">
        <f>IF(AD654="",AD655-AD653,AD655-AD654)</f>
        <v>2.1299999999999986E-2</v>
      </c>
      <c r="AE656" s="708" t="s">
        <v>166</v>
      </c>
      <c r="AF656" s="709">
        <f>IF(AF654="",AF655-AF653,AF655-AF654)</f>
        <v>2.1299999999999986E-2</v>
      </c>
      <c r="AG656" s="615" t="s">
        <v>166</v>
      </c>
      <c r="AH656" s="619">
        <f>IF(AH654="",AH655-AH653,AH655-AH654)</f>
        <v>-0.21919999999999995</v>
      </c>
      <c r="AI656" s="785"/>
      <c r="AJ656" s="786"/>
      <c r="AK656" s="801"/>
      <c r="AL656" s="801"/>
      <c r="AM656" s="801"/>
      <c r="AP656" s="792"/>
      <c r="AQ656" s="724"/>
    </row>
    <row r="657" spans="1:43" s="597" customFormat="1" ht="15" hidden="1" customHeight="1" x14ac:dyDescent="0.2">
      <c r="B657" s="611" t="s">
        <v>163</v>
      </c>
      <c r="C657" s="612" t="s">
        <v>398</v>
      </c>
      <c r="D657" s="646" t="s">
        <v>161</v>
      </c>
      <c r="E657" s="600" t="s">
        <v>10</v>
      </c>
      <c r="F657" s="613">
        <v>43817</v>
      </c>
      <c r="G657" s="613"/>
      <c r="H657" s="612">
        <v>2019</v>
      </c>
      <c r="I657" s="647"/>
      <c r="J657" s="647" t="s">
        <v>160</v>
      </c>
      <c r="K657" s="614" t="s">
        <v>2167</v>
      </c>
      <c r="L657" s="796"/>
      <c r="M657" s="797"/>
      <c r="N657" s="801"/>
      <c r="O657" s="804"/>
      <c r="P657" s="807"/>
      <c r="Q657" s="810"/>
      <c r="R657" s="804"/>
      <c r="S657" s="615" t="s">
        <v>165</v>
      </c>
      <c r="T657" s="617">
        <v>43795</v>
      </c>
      <c r="U657" s="615" t="s">
        <v>164</v>
      </c>
      <c r="V657" s="617"/>
      <c r="W657" s="785"/>
      <c r="X657" s="786"/>
      <c r="Y657" s="785"/>
      <c r="Z657" s="786"/>
      <c r="AA657" s="987" t="s">
        <v>594</v>
      </c>
      <c r="AB657" s="988"/>
      <c r="AC657" s="987" t="s">
        <v>594</v>
      </c>
      <c r="AD657" s="988"/>
      <c r="AE657" s="991" t="s">
        <v>594</v>
      </c>
      <c r="AF657" s="992"/>
      <c r="AG657" s="785"/>
      <c r="AH657" s="786"/>
      <c r="AI657" s="785"/>
      <c r="AJ657" s="786"/>
      <c r="AK657" s="801"/>
      <c r="AL657" s="801"/>
      <c r="AM657" s="801"/>
      <c r="AP657" s="792"/>
      <c r="AQ657" s="724"/>
    </row>
    <row r="658" spans="1:43" s="597" customFormat="1" ht="15" hidden="1" customHeight="1" thickBot="1" x14ac:dyDescent="0.25">
      <c r="B658" s="623" t="s">
        <v>163</v>
      </c>
      <c r="C658" s="624" t="s">
        <v>398</v>
      </c>
      <c r="D658" s="648" t="s">
        <v>161</v>
      </c>
      <c r="E658" s="625" t="s">
        <v>10</v>
      </c>
      <c r="F658" s="626">
        <v>43817</v>
      </c>
      <c r="G658" s="626"/>
      <c r="H658" s="624">
        <v>2019</v>
      </c>
      <c r="I658" s="627"/>
      <c r="J658" s="627" t="s">
        <v>160</v>
      </c>
      <c r="K658" s="627" t="s">
        <v>2167</v>
      </c>
      <c r="L658" s="798"/>
      <c r="M658" s="799"/>
      <c r="N658" s="802"/>
      <c r="O658" s="805"/>
      <c r="P658" s="808"/>
      <c r="Q658" s="811"/>
      <c r="R658" s="805"/>
      <c r="S658" s="629" t="s">
        <v>158</v>
      </c>
      <c r="T658" s="630">
        <v>43817</v>
      </c>
      <c r="U658" s="789"/>
      <c r="V658" s="790"/>
      <c r="W658" s="787"/>
      <c r="X658" s="788"/>
      <c r="Y658" s="787"/>
      <c r="Z658" s="788"/>
      <c r="AA658" s="989"/>
      <c r="AB658" s="990"/>
      <c r="AC658" s="989"/>
      <c r="AD658" s="990"/>
      <c r="AE658" s="993"/>
      <c r="AF658" s="994"/>
      <c r="AG658" s="787"/>
      <c r="AH658" s="788"/>
      <c r="AI658" s="787"/>
      <c r="AJ658" s="788"/>
      <c r="AK658" s="802"/>
      <c r="AL658" s="802"/>
      <c r="AM658" s="802"/>
      <c r="AP658" s="793"/>
      <c r="AQ658" s="724"/>
    </row>
    <row r="659" spans="1:43" ht="12.75" customHeight="1" thickTop="1" x14ac:dyDescent="0.2">
      <c r="A659" s="404"/>
      <c r="B659" s="445" t="s">
        <v>163</v>
      </c>
      <c r="C659" s="444" t="s">
        <v>569</v>
      </c>
      <c r="D659" s="443" t="s">
        <v>161</v>
      </c>
      <c r="E659" s="442" t="s">
        <v>50</v>
      </c>
      <c r="F659" s="440">
        <v>43633</v>
      </c>
      <c r="G659" s="440">
        <v>43890</v>
      </c>
      <c r="H659" s="419">
        <v>2019</v>
      </c>
      <c r="I659" s="439" t="s">
        <v>1123</v>
      </c>
      <c r="J659" s="418" t="s">
        <v>160</v>
      </c>
      <c r="K659" s="439" t="s">
        <v>1897</v>
      </c>
      <c r="L659" s="822" t="s">
        <v>1905</v>
      </c>
      <c r="M659" s="823"/>
      <c r="N659" s="791" t="s">
        <v>577</v>
      </c>
      <c r="O659" s="828" t="s">
        <v>206</v>
      </c>
      <c r="P659" s="831">
        <v>2.09</v>
      </c>
      <c r="Q659" s="834" t="s">
        <v>218</v>
      </c>
      <c r="R659" s="828" t="s">
        <v>193</v>
      </c>
      <c r="S659" s="434" t="s">
        <v>184</v>
      </c>
      <c r="T659" s="438">
        <v>1000000</v>
      </c>
      <c r="U659" s="434" t="s">
        <v>183</v>
      </c>
      <c r="V659" s="437">
        <f>T664+T662</f>
        <v>43890</v>
      </c>
      <c r="W659" s="434" t="s">
        <v>182</v>
      </c>
      <c r="X659" s="436">
        <f>T659</f>
        <v>1000000</v>
      </c>
      <c r="Y659" s="434" t="s">
        <v>181</v>
      </c>
      <c r="Z659" s="435">
        <v>1</v>
      </c>
      <c r="AA659" s="434" t="s">
        <v>181</v>
      </c>
      <c r="AB659" s="435">
        <v>1</v>
      </c>
      <c r="AC659" s="434" t="s">
        <v>181</v>
      </c>
      <c r="AD659" s="435">
        <v>1</v>
      </c>
      <c r="AE659" s="434" t="s">
        <v>181</v>
      </c>
      <c r="AF659" s="435">
        <v>1</v>
      </c>
      <c r="AG659" s="434" t="s">
        <v>181</v>
      </c>
      <c r="AH659" s="435">
        <v>1</v>
      </c>
      <c r="AI659" s="434" t="s">
        <v>180</v>
      </c>
      <c r="AJ659" s="433">
        <v>6</v>
      </c>
      <c r="AK659" s="791" t="s">
        <v>227</v>
      </c>
      <c r="AL659" s="791" t="s">
        <v>599</v>
      </c>
      <c r="AM659" s="791" t="s">
        <v>599</v>
      </c>
      <c r="AN659" s="791" t="s">
        <v>227</v>
      </c>
      <c r="AO659" s="791" t="s">
        <v>227</v>
      </c>
      <c r="AP659" s="791" t="s">
        <v>2143</v>
      </c>
    </row>
    <row r="660" spans="1:43" ht="15" customHeight="1" x14ac:dyDescent="0.2">
      <c r="A660" s="404"/>
      <c r="B660" s="425" t="s">
        <v>163</v>
      </c>
      <c r="C660" s="424" t="s">
        <v>569</v>
      </c>
      <c r="D660" s="423" t="s">
        <v>161</v>
      </c>
      <c r="E660" s="422" t="s">
        <v>50</v>
      </c>
      <c r="F660" s="420">
        <v>43633</v>
      </c>
      <c r="G660" s="420">
        <v>43890</v>
      </c>
      <c r="H660" s="419">
        <v>2019</v>
      </c>
      <c r="I660" s="439" t="s">
        <v>1123</v>
      </c>
      <c r="J660" s="418" t="s">
        <v>160</v>
      </c>
      <c r="K660" s="417" t="s">
        <v>1897</v>
      </c>
      <c r="L660" s="824"/>
      <c r="M660" s="825"/>
      <c r="N660" s="792"/>
      <c r="O660" s="829"/>
      <c r="P660" s="832"/>
      <c r="Q660" s="835"/>
      <c r="R660" s="829"/>
      <c r="S660" s="416" t="s">
        <v>179</v>
      </c>
      <c r="T660" s="432" t="s">
        <v>598</v>
      </c>
      <c r="U660" s="416" t="s">
        <v>177</v>
      </c>
      <c r="V660" s="415"/>
      <c r="W660" s="416" t="s">
        <v>176</v>
      </c>
      <c r="X660" s="428">
        <f>X659</f>
        <v>1000000</v>
      </c>
      <c r="Y660" s="416" t="s">
        <v>175</v>
      </c>
      <c r="Z660" s="426"/>
      <c r="AA660" s="416" t="s">
        <v>175</v>
      </c>
      <c r="AB660" s="426"/>
      <c r="AC660" s="416" t="s">
        <v>175</v>
      </c>
      <c r="AD660" s="426"/>
      <c r="AE660" s="416" t="s">
        <v>175</v>
      </c>
      <c r="AF660" s="426"/>
      <c r="AG660" s="416" t="s">
        <v>175</v>
      </c>
      <c r="AH660" s="426"/>
      <c r="AI660" s="416" t="s">
        <v>174</v>
      </c>
      <c r="AJ660" s="430">
        <v>132</v>
      </c>
      <c r="AK660" s="792"/>
      <c r="AL660" s="792"/>
      <c r="AM660" s="792"/>
      <c r="AN660" s="792"/>
      <c r="AO660" s="792"/>
      <c r="AP660" s="792"/>
    </row>
    <row r="661" spans="1:43" ht="13.5" customHeight="1" x14ac:dyDescent="0.2">
      <c r="A661" s="404"/>
      <c r="B661" s="425" t="s">
        <v>163</v>
      </c>
      <c r="C661" s="424" t="s">
        <v>569</v>
      </c>
      <c r="D661" s="423" t="s">
        <v>161</v>
      </c>
      <c r="E661" s="422" t="s">
        <v>50</v>
      </c>
      <c r="F661" s="420">
        <v>43633</v>
      </c>
      <c r="G661" s="420">
        <v>43890</v>
      </c>
      <c r="H661" s="419">
        <v>2019</v>
      </c>
      <c r="I661" s="439" t="s">
        <v>1123</v>
      </c>
      <c r="J661" s="418" t="s">
        <v>160</v>
      </c>
      <c r="K661" s="417" t="s">
        <v>1897</v>
      </c>
      <c r="L661" s="824"/>
      <c r="M661" s="825"/>
      <c r="N661" s="792"/>
      <c r="O661" s="829"/>
      <c r="P661" s="832"/>
      <c r="Q661" s="835"/>
      <c r="R661" s="829"/>
      <c r="S661" s="416" t="s">
        <v>173</v>
      </c>
      <c r="T661" s="490" t="s">
        <v>192</v>
      </c>
      <c r="U661" s="416" t="s">
        <v>171</v>
      </c>
      <c r="V661" s="427"/>
      <c r="W661" s="416" t="s">
        <v>170</v>
      </c>
      <c r="X661" s="428">
        <f>X660</f>
        <v>1000000</v>
      </c>
      <c r="Y661" s="416" t="s">
        <v>169</v>
      </c>
      <c r="Z661" s="426">
        <v>1</v>
      </c>
      <c r="AA661" s="416" t="s">
        <v>169</v>
      </c>
      <c r="AB661" s="426">
        <v>1</v>
      </c>
      <c r="AC661" s="416" t="s">
        <v>169</v>
      </c>
      <c r="AD661" s="426">
        <v>1</v>
      </c>
      <c r="AE661" s="416" t="s">
        <v>169</v>
      </c>
      <c r="AF661" s="426">
        <v>1</v>
      </c>
      <c r="AG661" s="416" t="s">
        <v>169</v>
      </c>
      <c r="AH661" s="426">
        <v>1</v>
      </c>
      <c r="AI661" s="816"/>
      <c r="AJ661" s="817"/>
      <c r="AK661" s="792"/>
      <c r="AL661" s="792"/>
      <c r="AM661" s="792"/>
      <c r="AN661" s="792"/>
      <c r="AO661" s="792"/>
      <c r="AP661" s="792"/>
    </row>
    <row r="662" spans="1:43" ht="15" customHeight="1" x14ac:dyDescent="0.2">
      <c r="A662" s="404"/>
      <c r="B662" s="425" t="s">
        <v>163</v>
      </c>
      <c r="C662" s="424" t="s">
        <v>569</v>
      </c>
      <c r="D662" s="423" t="s">
        <v>161</v>
      </c>
      <c r="E662" s="422" t="s">
        <v>50</v>
      </c>
      <c r="F662" s="420">
        <v>43633</v>
      </c>
      <c r="G662" s="420">
        <v>43890</v>
      </c>
      <c r="H662" s="419">
        <v>2019</v>
      </c>
      <c r="I662" s="439" t="s">
        <v>1123</v>
      </c>
      <c r="J662" s="418" t="s">
        <v>160</v>
      </c>
      <c r="K662" s="417" t="s">
        <v>1897</v>
      </c>
      <c r="L662" s="824"/>
      <c r="M662" s="825"/>
      <c r="N662" s="792"/>
      <c r="O662" s="829"/>
      <c r="P662" s="832"/>
      <c r="Q662" s="835"/>
      <c r="R662" s="829"/>
      <c r="S662" s="416" t="s">
        <v>168</v>
      </c>
      <c r="T662" s="427">
        <v>257</v>
      </c>
      <c r="U662" s="416" t="s">
        <v>167</v>
      </c>
      <c r="V662" s="427"/>
      <c r="W662" s="816"/>
      <c r="X662" s="817"/>
      <c r="Y662" s="416" t="s">
        <v>166</v>
      </c>
      <c r="Z662" s="426">
        <f>IF(Z660="",Z661-Z659,Z661-Z660)</f>
        <v>0</v>
      </c>
      <c r="AA662" s="416" t="s">
        <v>166</v>
      </c>
      <c r="AB662" s="426">
        <f>IF(AB660="",AB661-AB659,AB661-AB660)</f>
        <v>0</v>
      </c>
      <c r="AC662" s="416" t="s">
        <v>166</v>
      </c>
      <c r="AD662" s="426">
        <f>IF(AD660="",AD661-AD659,AD661-AD660)</f>
        <v>0</v>
      </c>
      <c r="AE662" s="416" t="s">
        <v>166</v>
      </c>
      <c r="AF662" s="426">
        <f>IF(AF660="",AF661-AF659,AF661-AF660)</f>
        <v>0</v>
      </c>
      <c r="AG662" s="416" t="s">
        <v>166</v>
      </c>
      <c r="AH662" s="426">
        <f>IF(AH660="",AH661-AH659,AH661-AH660)</f>
        <v>0</v>
      </c>
      <c r="AI662" s="816"/>
      <c r="AJ662" s="817"/>
      <c r="AK662" s="792"/>
      <c r="AL662" s="792"/>
      <c r="AM662" s="792"/>
      <c r="AN662" s="792"/>
      <c r="AO662" s="792"/>
      <c r="AP662" s="792"/>
    </row>
    <row r="663" spans="1:43" ht="15" customHeight="1" x14ac:dyDescent="0.2">
      <c r="A663" s="404"/>
      <c r="B663" s="425" t="s">
        <v>163</v>
      </c>
      <c r="C663" s="424" t="s">
        <v>569</v>
      </c>
      <c r="D663" s="423" t="s">
        <v>161</v>
      </c>
      <c r="E663" s="422" t="s">
        <v>50</v>
      </c>
      <c r="F663" s="420">
        <v>43633</v>
      </c>
      <c r="G663" s="420">
        <v>43890</v>
      </c>
      <c r="H663" s="419">
        <v>2019</v>
      </c>
      <c r="I663" s="439" t="s">
        <v>1123</v>
      </c>
      <c r="J663" s="418" t="s">
        <v>160</v>
      </c>
      <c r="K663" s="417" t="s">
        <v>1897</v>
      </c>
      <c r="L663" s="824"/>
      <c r="M663" s="825"/>
      <c r="N663" s="792"/>
      <c r="O663" s="829"/>
      <c r="P663" s="832"/>
      <c r="Q663" s="835"/>
      <c r="R663" s="829"/>
      <c r="S663" s="416" t="s">
        <v>165</v>
      </c>
      <c r="T663" s="415">
        <v>43468</v>
      </c>
      <c r="U663" s="416" t="s">
        <v>164</v>
      </c>
      <c r="V663" s="415">
        <v>43890</v>
      </c>
      <c r="W663" s="816"/>
      <c r="X663" s="817"/>
      <c r="Y663" s="816"/>
      <c r="Z663" s="817"/>
      <c r="AA663" s="816"/>
      <c r="AB663" s="817"/>
      <c r="AC663" s="816"/>
      <c r="AD663" s="817"/>
      <c r="AE663" s="816"/>
      <c r="AF663" s="817"/>
      <c r="AG663" s="816"/>
      <c r="AH663" s="817"/>
      <c r="AI663" s="816"/>
      <c r="AJ663" s="817"/>
      <c r="AK663" s="792"/>
      <c r="AL663" s="792"/>
      <c r="AM663" s="792"/>
      <c r="AN663" s="792"/>
      <c r="AO663" s="792"/>
      <c r="AP663" s="792"/>
    </row>
    <row r="664" spans="1:43" ht="15" customHeight="1" thickBot="1" x14ac:dyDescent="0.25">
      <c r="A664" s="404"/>
      <c r="B664" s="414" t="s">
        <v>163</v>
      </c>
      <c r="C664" s="413" t="s">
        <v>569</v>
      </c>
      <c r="D664" s="412" t="s">
        <v>161</v>
      </c>
      <c r="E664" s="411" t="s">
        <v>50</v>
      </c>
      <c r="F664" s="409">
        <v>43633</v>
      </c>
      <c r="G664" s="409">
        <v>43890</v>
      </c>
      <c r="H664" s="408">
        <v>2019</v>
      </c>
      <c r="I664" s="407" t="s">
        <v>1123</v>
      </c>
      <c r="J664" s="407" t="s">
        <v>160</v>
      </c>
      <c r="K664" s="407" t="s">
        <v>1897</v>
      </c>
      <c r="L664" s="826"/>
      <c r="M664" s="827"/>
      <c r="N664" s="793"/>
      <c r="O664" s="830"/>
      <c r="P664" s="833"/>
      <c r="Q664" s="836"/>
      <c r="R664" s="830"/>
      <c r="S664" s="406" t="s">
        <v>158</v>
      </c>
      <c r="T664" s="451">
        <v>43633</v>
      </c>
      <c r="U664" s="820"/>
      <c r="V664" s="821"/>
      <c r="W664" s="818"/>
      <c r="X664" s="819"/>
      <c r="Y664" s="818"/>
      <c r="Z664" s="819"/>
      <c r="AA664" s="818"/>
      <c r="AB664" s="819"/>
      <c r="AC664" s="818"/>
      <c r="AD664" s="819"/>
      <c r="AE664" s="818"/>
      <c r="AF664" s="819"/>
      <c r="AG664" s="818"/>
      <c r="AH664" s="819"/>
      <c r="AI664" s="818"/>
      <c r="AJ664" s="819"/>
      <c r="AK664" s="793"/>
      <c r="AL664" s="793"/>
      <c r="AM664" s="793"/>
      <c r="AN664" s="793"/>
      <c r="AO664" s="793"/>
      <c r="AP664" s="793"/>
    </row>
    <row r="665" spans="1:43" ht="15" customHeight="1" thickTop="1" x14ac:dyDescent="0.2">
      <c r="A665" s="404"/>
      <c r="B665" s="445" t="s">
        <v>163</v>
      </c>
      <c r="C665" s="444" t="s">
        <v>279</v>
      </c>
      <c r="D665" s="443" t="s">
        <v>161</v>
      </c>
      <c r="E665" s="442" t="s">
        <v>50</v>
      </c>
      <c r="F665" s="440">
        <v>43600</v>
      </c>
      <c r="G665" s="440">
        <v>44043</v>
      </c>
      <c r="H665" s="419">
        <v>2019</v>
      </c>
      <c r="I665" s="439" t="s">
        <v>1123</v>
      </c>
      <c r="J665" s="418" t="s">
        <v>160</v>
      </c>
      <c r="K665" s="439" t="s">
        <v>1897</v>
      </c>
      <c r="L665" s="822" t="s">
        <v>307</v>
      </c>
      <c r="M665" s="823"/>
      <c r="N665" s="791" t="s">
        <v>577</v>
      </c>
      <c r="O665" s="828" t="s">
        <v>206</v>
      </c>
      <c r="P665" s="831">
        <v>3.22</v>
      </c>
      <c r="Q665" s="834" t="s">
        <v>218</v>
      </c>
      <c r="R665" s="828" t="s">
        <v>193</v>
      </c>
      <c r="S665" s="434" t="s">
        <v>184</v>
      </c>
      <c r="T665" s="438">
        <v>1000000</v>
      </c>
      <c r="U665" s="434" t="s">
        <v>183</v>
      </c>
      <c r="V665" s="437">
        <f>T670+T668-0.01</f>
        <v>43735.99</v>
      </c>
      <c r="W665" s="434" t="s">
        <v>182</v>
      </c>
      <c r="X665" s="436">
        <f>T665</f>
        <v>1000000</v>
      </c>
      <c r="Y665" s="434" t="s">
        <v>181</v>
      </c>
      <c r="Z665" s="435">
        <v>0.78500000000000003</v>
      </c>
      <c r="AA665" s="434" t="s">
        <v>181</v>
      </c>
      <c r="AB665" s="435">
        <v>0.78500000000000003</v>
      </c>
      <c r="AC665" s="434" t="s">
        <v>181</v>
      </c>
      <c r="AD665" s="435">
        <v>0.78500000000000003</v>
      </c>
      <c r="AE665" s="480" t="s">
        <v>181</v>
      </c>
      <c r="AF665" s="479">
        <v>0.78500000000000003</v>
      </c>
      <c r="AG665" s="434" t="s">
        <v>181</v>
      </c>
      <c r="AH665" s="435">
        <v>1</v>
      </c>
      <c r="AI665" s="466" t="s">
        <v>180</v>
      </c>
      <c r="AJ665" s="465">
        <v>5</v>
      </c>
      <c r="AK665" s="791" t="s">
        <v>10</v>
      </c>
      <c r="AL665" s="791" t="s">
        <v>10</v>
      </c>
      <c r="AM665" s="791" t="s">
        <v>10</v>
      </c>
      <c r="AN665" s="791" t="s">
        <v>10</v>
      </c>
      <c r="AO665" s="791" t="s">
        <v>10</v>
      </c>
      <c r="AP665" s="791" t="s">
        <v>2143</v>
      </c>
    </row>
    <row r="666" spans="1:43" ht="15" customHeight="1" x14ac:dyDescent="0.2">
      <c r="A666" s="404"/>
      <c r="B666" s="425" t="s">
        <v>163</v>
      </c>
      <c r="C666" s="424" t="s">
        <v>279</v>
      </c>
      <c r="D666" s="423" t="s">
        <v>161</v>
      </c>
      <c r="E666" s="422" t="s">
        <v>50</v>
      </c>
      <c r="F666" s="420">
        <v>43600</v>
      </c>
      <c r="G666" s="420">
        <v>44043</v>
      </c>
      <c r="H666" s="419">
        <v>2019</v>
      </c>
      <c r="I666" s="439" t="s">
        <v>1123</v>
      </c>
      <c r="J666" s="418" t="s">
        <v>160</v>
      </c>
      <c r="K666" s="417" t="s">
        <v>1897</v>
      </c>
      <c r="L666" s="824"/>
      <c r="M666" s="825"/>
      <c r="N666" s="792"/>
      <c r="O666" s="829"/>
      <c r="P666" s="832"/>
      <c r="Q666" s="835"/>
      <c r="R666" s="829"/>
      <c r="S666" s="416" t="s">
        <v>179</v>
      </c>
      <c r="T666" s="432" t="s">
        <v>204</v>
      </c>
      <c r="U666" s="416" t="s">
        <v>177</v>
      </c>
      <c r="V666" s="415"/>
      <c r="W666" s="416" t="s">
        <v>176</v>
      </c>
      <c r="X666" s="428">
        <f>X665</f>
        <v>1000000</v>
      </c>
      <c r="Y666" s="416" t="s">
        <v>175</v>
      </c>
      <c r="Z666" s="426"/>
      <c r="AA666" s="416" t="s">
        <v>175</v>
      </c>
      <c r="AB666" s="426"/>
      <c r="AC666" s="416" t="s">
        <v>175</v>
      </c>
      <c r="AD666" s="426"/>
      <c r="AE666" s="478" t="s">
        <v>175</v>
      </c>
      <c r="AF666" s="477"/>
      <c r="AG666" s="416" t="s">
        <v>175</v>
      </c>
      <c r="AH666" s="426"/>
      <c r="AI666" s="463" t="s">
        <v>174</v>
      </c>
      <c r="AJ666" s="464">
        <v>110</v>
      </c>
      <c r="AK666" s="792"/>
      <c r="AL666" s="792"/>
      <c r="AM666" s="792"/>
      <c r="AN666" s="792"/>
      <c r="AO666" s="792"/>
      <c r="AP666" s="792"/>
    </row>
    <row r="667" spans="1:43" ht="15" customHeight="1" x14ac:dyDescent="0.2">
      <c r="A667" s="404"/>
      <c r="B667" s="425" t="s">
        <v>163</v>
      </c>
      <c r="C667" s="424" t="s">
        <v>279</v>
      </c>
      <c r="D667" s="423" t="s">
        <v>161</v>
      </c>
      <c r="E667" s="422" t="s">
        <v>50</v>
      </c>
      <c r="F667" s="420">
        <v>43600</v>
      </c>
      <c r="G667" s="420">
        <v>44043</v>
      </c>
      <c r="H667" s="419">
        <v>2019</v>
      </c>
      <c r="I667" s="439" t="s">
        <v>1123</v>
      </c>
      <c r="J667" s="418" t="s">
        <v>160</v>
      </c>
      <c r="K667" s="417" t="s">
        <v>1897</v>
      </c>
      <c r="L667" s="824"/>
      <c r="M667" s="825"/>
      <c r="N667" s="792"/>
      <c r="O667" s="829"/>
      <c r="P667" s="832"/>
      <c r="Q667" s="835"/>
      <c r="R667" s="829"/>
      <c r="S667" s="416" t="s">
        <v>173</v>
      </c>
      <c r="T667" s="429" t="s">
        <v>192</v>
      </c>
      <c r="U667" s="416" t="s">
        <v>171</v>
      </c>
      <c r="V667" s="427"/>
      <c r="W667" s="416" t="s">
        <v>170</v>
      </c>
      <c r="X667" s="428"/>
      <c r="Y667" s="416" t="s">
        <v>169</v>
      </c>
      <c r="Z667" s="426">
        <v>0.54800000000000004</v>
      </c>
      <c r="AA667" s="416" t="s">
        <v>169</v>
      </c>
      <c r="AB667" s="426">
        <v>0.54800000000000004</v>
      </c>
      <c r="AC667" s="416" t="s">
        <v>169</v>
      </c>
      <c r="AD667" s="426">
        <v>0.54800000000000004</v>
      </c>
      <c r="AE667" s="478" t="s">
        <v>169</v>
      </c>
      <c r="AF667" s="477">
        <v>0.54800000000000004</v>
      </c>
      <c r="AG667" s="416" t="s">
        <v>169</v>
      </c>
      <c r="AH667" s="426">
        <v>1</v>
      </c>
      <c r="AI667" s="781"/>
      <c r="AJ667" s="782"/>
      <c r="AK667" s="792"/>
      <c r="AL667" s="792"/>
      <c r="AM667" s="792"/>
      <c r="AN667" s="792"/>
      <c r="AO667" s="792"/>
      <c r="AP667" s="792"/>
    </row>
    <row r="668" spans="1:43" ht="15" customHeight="1" x14ac:dyDescent="0.2">
      <c r="A668" s="404"/>
      <c r="B668" s="425" t="s">
        <v>163</v>
      </c>
      <c r="C668" s="424" t="s">
        <v>279</v>
      </c>
      <c r="D668" s="423" t="s">
        <v>161</v>
      </c>
      <c r="E668" s="422" t="s">
        <v>50</v>
      </c>
      <c r="F668" s="420">
        <v>43600</v>
      </c>
      <c r="G668" s="420">
        <v>44043</v>
      </c>
      <c r="H668" s="419">
        <v>2019</v>
      </c>
      <c r="I668" s="439" t="s">
        <v>1123</v>
      </c>
      <c r="J668" s="418" t="s">
        <v>160</v>
      </c>
      <c r="K668" s="417" t="s">
        <v>1897</v>
      </c>
      <c r="L668" s="824"/>
      <c r="M668" s="825"/>
      <c r="N668" s="792"/>
      <c r="O668" s="829"/>
      <c r="P668" s="832"/>
      <c r="Q668" s="835"/>
      <c r="R668" s="829"/>
      <c r="S668" s="416" t="s">
        <v>168</v>
      </c>
      <c r="T668" s="427">
        <v>136</v>
      </c>
      <c r="U668" s="416" t="s">
        <v>167</v>
      </c>
      <c r="V668" s="427"/>
      <c r="W668" s="816"/>
      <c r="X668" s="817"/>
      <c r="Y668" s="416" t="s">
        <v>166</v>
      </c>
      <c r="Z668" s="426">
        <f>IF(Z666="",Z667-Z665,Z667-Z666)</f>
        <v>-0.23699999999999999</v>
      </c>
      <c r="AA668" s="416" t="s">
        <v>166</v>
      </c>
      <c r="AB668" s="426">
        <f>IF(AB666="",AB667-AB665,AB667-AB666)</f>
        <v>-0.23699999999999999</v>
      </c>
      <c r="AC668" s="416" t="s">
        <v>166</v>
      </c>
      <c r="AD668" s="426">
        <f>IF(AD666="",AD667-AD665,AD667-AD666)</f>
        <v>-0.23699999999999999</v>
      </c>
      <c r="AE668" s="478" t="s">
        <v>166</v>
      </c>
      <c r="AF668" s="477">
        <f>IF(AF666="",AF667-AF665,AF667-AF666)</f>
        <v>-0.23699999999999999</v>
      </c>
      <c r="AG668" s="416" t="s">
        <v>166</v>
      </c>
      <c r="AH668" s="426">
        <f>IF(AH666="",AH667-AH665,AH667-AH666)</f>
        <v>0</v>
      </c>
      <c r="AI668" s="781"/>
      <c r="AJ668" s="782"/>
      <c r="AK668" s="792"/>
      <c r="AL668" s="792"/>
      <c r="AM668" s="792"/>
      <c r="AN668" s="792"/>
      <c r="AO668" s="792"/>
      <c r="AP668" s="792"/>
    </row>
    <row r="669" spans="1:43" ht="15" customHeight="1" x14ac:dyDescent="0.2">
      <c r="A669" s="404"/>
      <c r="B669" s="425" t="s">
        <v>163</v>
      </c>
      <c r="C669" s="424" t="s">
        <v>279</v>
      </c>
      <c r="D669" s="423" t="s">
        <v>161</v>
      </c>
      <c r="E669" s="422" t="s">
        <v>50</v>
      </c>
      <c r="F669" s="420">
        <v>43600</v>
      </c>
      <c r="G669" s="420">
        <v>44043</v>
      </c>
      <c r="H669" s="419">
        <v>2019</v>
      </c>
      <c r="I669" s="439" t="s">
        <v>1123</v>
      </c>
      <c r="J669" s="418" t="s">
        <v>160</v>
      </c>
      <c r="K669" s="417" t="s">
        <v>1897</v>
      </c>
      <c r="L669" s="824"/>
      <c r="M669" s="825"/>
      <c r="N669" s="792"/>
      <c r="O669" s="829"/>
      <c r="P669" s="832"/>
      <c r="Q669" s="835"/>
      <c r="R669" s="829"/>
      <c r="S669" s="416" t="s">
        <v>165</v>
      </c>
      <c r="T669" s="415">
        <v>43468</v>
      </c>
      <c r="U669" s="416" t="s">
        <v>164</v>
      </c>
      <c r="V669" s="415">
        <v>44043</v>
      </c>
      <c r="W669" s="816"/>
      <c r="X669" s="817"/>
      <c r="Y669" s="816"/>
      <c r="Z669" s="817"/>
      <c r="AA669" s="816"/>
      <c r="AB669" s="817"/>
      <c r="AC669" s="816"/>
      <c r="AD669" s="817"/>
      <c r="AE669" s="857"/>
      <c r="AF669" s="858"/>
      <c r="AG669" s="816"/>
      <c r="AH669" s="817"/>
      <c r="AI669" s="781"/>
      <c r="AJ669" s="782"/>
      <c r="AK669" s="792"/>
      <c r="AL669" s="792"/>
      <c r="AM669" s="792"/>
      <c r="AN669" s="792"/>
      <c r="AO669" s="792"/>
      <c r="AP669" s="792"/>
    </row>
    <row r="670" spans="1:43" ht="15" customHeight="1" thickBot="1" x14ac:dyDescent="0.25">
      <c r="A670" s="404"/>
      <c r="B670" s="414" t="s">
        <v>163</v>
      </c>
      <c r="C670" s="413" t="s">
        <v>279</v>
      </c>
      <c r="D670" s="412" t="s">
        <v>161</v>
      </c>
      <c r="E670" s="411" t="s">
        <v>50</v>
      </c>
      <c r="F670" s="409">
        <v>43600</v>
      </c>
      <c r="G670" s="409">
        <v>44043</v>
      </c>
      <c r="H670" s="408">
        <v>2019</v>
      </c>
      <c r="I670" s="407" t="s">
        <v>1123</v>
      </c>
      <c r="J670" s="407" t="s">
        <v>160</v>
      </c>
      <c r="K670" s="407" t="s">
        <v>1897</v>
      </c>
      <c r="L670" s="826"/>
      <c r="M670" s="827"/>
      <c r="N670" s="793"/>
      <c r="O670" s="830"/>
      <c r="P670" s="833"/>
      <c r="Q670" s="836"/>
      <c r="R670" s="830"/>
      <c r="S670" s="406" t="s">
        <v>158</v>
      </c>
      <c r="T670" s="451">
        <v>43600</v>
      </c>
      <c r="U670" s="820"/>
      <c r="V670" s="821"/>
      <c r="W670" s="818"/>
      <c r="X670" s="819"/>
      <c r="Y670" s="818"/>
      <c r="Z670" s="819"/>
      <c r="AA670" s="818"/>
      <c r="AB670" s="819"/>
      <c r="AC670" s="818"/>
      <c r="AD670" s="819"/>
      <c r="AE670" s="859"/>
      <c r="AF670" s="860"/>
      <c r="AG670" s="818"/>
      <c r="AH670" s="819"/>
      <c r="AI670" s="783"/>
      <c r="AJ670" s="784"/>
      <c r="AK670" s="793"/>
      <c r="AL670" s="793"/>
      <c r="AM670" s="793"/>
      <c r="AN670" s="793"/>
      <c r="AO670" s="793"/>
      <c r="AP670" s="793"/>
    </row>
    <row r="671" spans="1:43" ht="12.75" customHeight="1" thickTop="1" x14ac:dyDescent="0.2">
      <c r="A671" s="404"/>
      <c r="B671" s="445" t="s">
        <v>250</v>
      </c>
      <c r="C671" s="444" t="s">
        <v>249</v>
      </c>
      <c r="D671" s="443" t="s">
        <v>161</v>
      </c>
      <c r="E671" s="442" t="s">
        <v>50</v>
      </c>
      <c r="F671" s="440">
        <v>43827</v>
      </c>
      <c r="G671" s="440">
        <v>44043</v>
      </c>
      <c r="H671" s="419">
        <v>2019</v>
      </c>
      <c r="I671" s="439" t="s">
        <v>1123</v>
      </c>
      <c r="J671" s="418" t="s">
        <v>160</v>
      </c>
      <c r="K671" s="439" t="s">
        <v>1897</v>
      </c>
      <c r="L671" s="822" t="s">
        <v>94</v>
      </c>
      <c r="M671" s="823"/>
      <c r="N671" s="791" t="s">
        <v>577</v>
      </c>
      <c r="O671" s="828" t="s">
        <v>206</v>
      </c>
      <c r="P671" s="831">
        <v>3.6</v>
      </c>
      <c r="Q671" s="834" t="s">
        <v>218</v>
      </c>
      <c r="R671" s="828" t="s">
        <v>193</v>
      </c>
      <c r="S671" s="434" t="s">
        <v>184</v>
      </c>
      <c r="T671" s="438">
        <v>2075000</v>
      </c>
      <c r="U671" s="434" t="s">
        <v>183</v>
      </c>
      <c r="V671" s="437">
        <f>T676+T674</f>
        <v>43937</v>
      </c>
      <c r="W671" s="434" t="s">
        <v>182</v>
      </c>
      <c r="X671" s="436">
        <f>T671</f>
        <v>2075000</v>
      </c>
      <c r="Y671" s="434" t="s">
        <v>181</v>
      </c>
      <c r="Z671" s="435">
        <v>0.6</v>
      </c>
      <c r="AA671" s="434" t="s">
        <v>181</v>
      </c>
      <c r="AB671" s="435">
        <v>0.6</v>
      </c>
      <c r="AC671" s="434" t="s">
        <v>181</v>
      </c>
      <c r="AD671" s="435">
        <v>0.6</v>
      </c>
      <c r="AE671" s="480" t="s">
        <v>181</v>
      </c>
      <c r="AF671" s="479">
        <v>0.6</v>
      </c>
      <c r="AG671" s="434" t="s">
        <v>181</v>
      </c>
      <c r="AH671" s="435">
        <v>1</v>
      </c>
      <c r="AI671" s="434" t="s">
        <v>180</v>
      </c>
      <c r="AJ671" s="433">
        <v>6</v>
      </c>
      <c r="AK671" s="791" t="s">
        <v>227</v>
      </c>
      <c r="AL671" s="791" t="s">
        <v>599</v>
      </c>
      <c r="AM671" s="791" t="s">
        <v>599</v>
      </c>
      <c r="AN671" s="791" t="s">
        <v>227</v>
      </c>
      <c r="AO671" s="791" t="s">
        <v>227</v>
      </c>
      <c r="AP671" s="791" t="s">
        <v>2143</v>
      </c>
    </row>
    <row r="672" spans="1:43" ht="15" customHeight="1" x14ac:dyDescent="0.2">
      <c r="A672" s="404"/>
      <c r="B672" s="425" t="s">
        <v>250</v>
      </c>
      <c r="C672" s="424" t="s">
        <v>249</v>
      </c>
      <c r="D672" s="423" t="s">
        <v>161</v>
      </c>
      <c r="E672" s="422" t="s">
        <v>50</v>
      </c>
      <c r="F672" s="420">
        <v>43827</v>
      </c>
      <c r="G672" s="420">
        <v>44043</v>
      </c>
      <c r="H672" s="419">
        <v>2019</v>
      </c>
      <c r="I672" s="439" t="s">
        <v>1123</v>
      </c>
      <c r="J672" s="418" t="s">
        <v>160</v>
      </c>
      <c r="K672" s="417" t="s">
        <v>1897</v>
      </c>
      <c r="L672" s="824"/>
      <c r="M672" s="825"/>
      <c r="N672" s="792"/>
      <c r="O672" s="829"/>
      <c r="P672" s="832"/>
      <c r="Q672" s="835"/>
      <c r="R672" s="829"/>
      <c r="S672" s="416" t="s">
        <v>179</v>
      </c>
      <c r="T672" s="432" t="s">
        <v>597</v>
      </c>
      <c r="U672" s="416" t="s">
        <v>177</v>
      </c>
      <c r="V672" s="415">
        <f>V671+V673+V674</f>
        <v>44073</v>
      </c>
      <c r="W672" s="416" t="s">
        <v>176</v>
      </c>
      <c r="X672" s="428">
        <f>X671</f>
        <v>2075000</v>
      </c>
      <c r="Y672" s="416" t="s">
        <v>175</v>
      </c>
      <c r="Z672" s="426"/>
      <c r="AA672" s="416" t="s">
        <v>175</v>
      </c>
      <c r="AB672" s="426"/>
      <c r="AC672" s="416" t="s">
        <v>175</v>
      </c>
      <c r="AD672" s="426"/>
      <c r="AE672" s="478" t="s">
        <v>175</v>
      </c>
      <c r="AF672" s="477"/>
      <c r="AG672" s="416" t="s">
        <v>175</v>
      </c>
      <c r="AH672" s="426"/>
      <c r="AI672" s="416" t="s">
        <v>174</v>
      </c>
      <c r="AJ672" s="430">
        <v>132</v>
      </c>
      <c r="AK672" s="792"/>
      <c r="AL672" s="792"/>
      <c r="AM672" s="792"/>
      <c r="AN672" s="792"/>
      <c r="AO672" s="792"/>
      <c r="AP672" s="792"/>
    </row>
    <row r="673" spans="1:42" s="404" customFormat="1" ht="13.5" customHeight="1" x14ac:dyDescent="0.2">
      <c r="B673" s="425" t="s">
        <v>250</v>
      </c>
      <c r="C673" s="424" t="s">
        <v>249</v>
      </c>
      <c r="D673" s="423" t="s">
        <v>161</v>
      </c>
      <c r="E673" s="422" t="s">
        <v>50</v>
      </c>
      <c r="F673" s="420">
        <v>43827</v>
      </c>
      <c r="G673" s="420">
        <v>44043</v>
      </c>
      <c r="H673" s="419">
        <v>2019</v>
      </c>
      <c r="I673" s="439" t="s">
        <v>1123</v>
      </c>
      <c r="J673" s="418" t="s">
        <v>160</v>
      </c>
      <c r="K673" s="417" t="s">
        <v>1897</v>
      </c>
      <c r="L673" s="824"/>
      <c r="M673" s="825"/>
      <c r="N673" s="792"/>
      <c r="O673" s="829"/>
      <c r="P673" s="832"/>
      <c r="Q673" s="835"/>
      <c r="R673" s="829"/>
      <c r="S673" s="416" t="s">
        <v>173</v>
      </c>
      <c r="T673" s="429" t="s">
        <v>192</v>
      </c>
      <c r="U673" s="416" t="s">
        <v>171</v>
      </c>
      <c r="V673" s="427">
        <v>28</v>
      </c>
      <c r="W673" s="416" t="s">
        <v>170</v>
      </c>
      <c r="X673" s="428"/>
      <c r="Y673" s="416" t="s">
        <v>169</v>
      </c>
      <c r="Z673" s="426">
        <v>0.65</v>
      </c>
      <c r="AA673" s="416" t="s">
        <v>169</v>
      </c>
      <c r="AB673" s="426">
        <v>0.65</v>
      </c>
      <c r="AC673" s="416" t="s">
        <v>169</v>
      </c>
      <c r="AD673" s="426">
        <v>0.65</v>
      </c>
      <c r="AE673" s="478" t="s">
        <v>169</v>
      </c>
      <c r="AF673" s="477">
        <v>0.65</v>
      </c>
      <c r="AG673" s="416" t="s">
        <v>169</v>
      </c>
      <c r="AH673" s="426">
        <v>1</v>
      </c>
      <c r="AI673" s="816"/>
      <c r="AJ673" s="817"/>
      <c r="AK673" s="792"/>
      <c r="AL673" s="792"/>
      <c r="AM673" s="792"/>
      <c r="AN673" s="792"/>
      <c r="AO673" s="792"/>
      <c r="AP673" s="792"/>
    </row>
    <row r="674" spans="1:42" s="404" customFormat="1" ht="15" customHeight="1" x14ac:dyDescent="0.2">
      <c r="B674" s="425" t="s">
        <v>250</v>
      </c>
      <c r="C674" s="424" t="s">
        <v>249</v>
      </c>
      <c r="D674" s="423" t="s">
        <v>161</v>
      </c>
      <c r="E674" s="422" t="s">
        <v>50</v>
      </c>
      <c r="F674" s="420">
        <v>43827</v>
      </c>
      <c r="G674" s="420">
        <v>44043</v>
      </c>
      <c r="H674" s="419">
        <v>2019</v>
      </c>
      <c r="I674" s="439" t="s">
        <v>1123</v>
      </c>
      <c r="J674" s="418" t="s">
        <v>160</v>
      </c>
      <c r="K674" s="417" t="s">
        <v>1897</v>
      </c>
      <c r="L674" s="824"/>
      <c r="M674" s="825"/>
      <c r="N674" s="792"/>
      <c r="O674" s="829"/>
      <c r="P674" s="832"/>
      <c r="Q674" s="835"/>
      <c r="R674" s="829"/>
      <c r="S674" s="416" t="s">
        <v>168</v>
      </c>
      <c r="T674" s="427">
        <v>110</v>
      </c>
      <c r="U674" s="416" t="s">
        <v>167</v>
      </c>
      <c r="V674" s="427">
        <v>108</v>
      </c>
      <c r="W674" s="816"/>
      <c r="X674" s="817"/>
      <c r="Y674" s="416" t="s">
        <v>166</v>
      </c>
      <c r="Z674" s="426">
        <f>IF(Z672="",Z673-Z671,Z673-Z672)</f>
        <v>5.0000000000000044E-2</v>
      </c>
      <c r="AA674" s="416" t="s">
        <v>166</v>
      </c>
      <c r="AB674" s="426">
        <f>IF(AB672="",AB673-AB671,AB673-AB672)</f>
        <v>5.0000000000000044E-2</v>
      </c>
      <c r="AC674" s="416" t="s">
        <v>166</v>
      </c>
      <c r="AD674" s="426">
        <f>IF(AD672="",AD673-AD671,AD673-AD672)</f>
        <v>5.0000000000000044E-2</v>
      </c>
      <c r="AE674" s="478" t="s">
        <v>166</v>
      </c>
      <c r="AF674" s="477">
        <f>IF(AF672="",AF673-AF671,AF673-AF672)</f>
        <v>5.0000000000000044E-2</v>
      </c>
      <c r="AG674" s="416" t="s">
        <v>166</v>
      </c>
      <c r="AH674" s="426">
        <f>IF(AH672="",AH673-AH671,AH673-AH672)</f>
        <v>0</v>
      </c>
      <c r="AI674" s="816"/>
      <c r="AJ674" s="817"/>
      <c r="AK674" s="792"/>
      <c r="AL674" s="792"/>
      <c r="AM674" s="792"/>
      <c r="AN674" s="792"/>
      <c r="AO674" s="792"/>
      <c r="AP674" s="792"/>
    </row>
    <row r="675" spans="1:42" s="404" customFormat="1" ht="15" customHeight="1" x14ac:dyDescent="0.2">
      <c r="B675" s="425" t="s">
        <v>250</v>
      </c>
      <c r="C675" s="424" t="s">
        <v>249</v>
      </c>
      <c r="D675" s="423" t="s">
        <v>161</v>
      </c>
      <c r="E675" s="422" t="s">
        <v>50</v>
      </c>
      <c r="F675" s="420">
        <v>43827</v>
      </c>
      <c r="G675" s="420">
        <v>44043</v>
      </c>
      <c r="H675" s="419">
        <v>2019</v>
      </c>
      <c r="I675" s="439" t="s">
        <v>1123</v>
      </c>
      <c r="J675" s="418" t="s">
        <v>160</v>
      </c>
      <c r="K675" s="417" t="s">
        <v>1897</v>
      </c>
      <c r="L675" s="824"/>
      <c r="M675" s="825"/>
      <c r="N675" s="792"/>
      <c r="O675" s="829"/>
      <c r="P675" s="832"/>
      <c r="Q675" s="835"/>
      <c r="R675" s="829"/>
      <c r="S675" s="416" t="s">
        <v>165</v>
      </c>
      <c r="T675" s="415">
        <v>43468</v>
      </c>
      <c r="U675" s="416" t="s">
        <v>164</v>
      </c>
      <c r="V675" s="415">
        <v>44043</v>
      </c>
      <c r="W675" s="816"/>
      <c r="X675" s="817"/>
      <c r="Y675" s="816"/>
      <c r="Z675" s="817"/>
      <c r="AA675" s="816"/>
      <c r="AB675" s="817"/>
      <c r="AC675" s="816"/>
      <c r="AD675" s="817"/>
      <c r="AE675" s="857"/>
      <c r="AF675" s="858"/>
      <c r="AG675" s="816"/>
      <c r="AH675" s="817"/>
      <c r="AI675" s="816"/>
      <c r="AJ675" s="817"/>
      <c r="AK675" s="792"/>
      <c r="AL675" s="792"/>
      <c r="AM675" s="792"/>
      <c r="AN675" s="792"/>
      <c r="AO675" s="792"/>
      <c r="AP675" s="792"/>
    </row>
    <row r="676" spans="1:42" s="404" customFormat="1" ht="15" customHeight="1" thickBot="1" x14ac:dyDescent="0.25">
      <c r="B676" s="414" t="s">
        <v>250</v>
      </c>
      <c r="C676" s="413" t="s">
        <v>249</v>
      </c>
      <c r="D676" s="412" t="s">
        <v>161</v>
      </c>
      <c r="E676" s="411" t="s">
        <v>50</v>
      </c>
      <c r="F676" s="409">
        <v>43827</v>
      </c>
      <c r="G676" s="409">
        <v>44043</v>
      </c>
      <c r="H676" s="408">
        <v>2019</v>
      </c>
      <c r="I676" s="407" t="s">
        <v>1123</v>
      </c>
      <c r="J676" s="407" t="s">
        <v>160</v>
      </c>
      <c r="K676" s="407" t="s">
        <v>1897</v>
      </c>
      <c r="L676" s="826"/>
      <c r="M676" s="827"/>
      <c r="N676" s="793"/>
      <c r="O676" s="830"/>
      <c r="P676" s="833"/>
      <c r="Q676" s="836"/>
      <c r="R676" s="830"/>
      <c r="S676" s="406" t="s">
        <v>158</v>
      </c>
      <c r="T676" s="451">
        <v>43827</v>
      </c>
      <c r="U676" s="820"/>
      <c r="V676" s="821"/>
      <c r="W676" s="818"/>
      <c r="X676" s="819"/>
      <c r="Y676" s="818"/>
      <c r="Z676" s="819"/>
      <c r="AA676" s="818"/>
      <c r="AB676" s="819"/>
      <c r="AC676" s="818"/>
      <c r="AD676" s="819"/>
      <c r="AE676" s="859"/>
      <c r="AF676" s="860"/>
      <c r="AG676" s="818"/>
      <c r="AH676" s="819"/>
      <c r="AI676" s="818"/>
      <c r="AJ676" s="819"/>
      <c r="AK676" s="793"/>
      <c r="AL676" s="793"/>
      <c r="AM676" s="793"/>
      <c r="AN676" s="793"/>
      <c r="AO676" s="793"/>
      <c r="AP676" s="793"/>
    </row>
    <row r="677" spans="1:42" s="404" customFormat="1" ht="13.5" customHeight="1" thickTop="1" x14ac:dyDescent="0.2">
      <c r="A677" s="402"/>
      <c r="B677" s="445" t="s">
        <v>196</v>
      </c>
      <c r="C677" s="444" t="s">
        <v>304</v>
      </c>
      <c r="D677" s="443" t="s">
        <v>161</v>
      </c>
      <c r="E677" s="442" t="s">
        <v>50</v>
      </c>
      <c r="F677" s="440">
        <v>43663</v>
      </c>
      <c r="G677" s="440">
        <v>43876</v>
      </c>
      <c r="H677" s="419">
        <v>2019</v>
      </c>
      <c r="I677" s="439" t="s">
        <v>1123</v>
      </c>
      <c r="J677" s="418" t="s">
        <v>160</v>
      </c>
      <c r="K677" s="439" t="s">
        <v>1897</v>
      </c>
      <c r="L677" s="822" t="s">
        <v>208</v>
      </c>
      <c r="M677" s="823"/>
      <c r="N677" s="791" t="s">
        <v>207</v>
      </c>
      <c r="O677" s="879" t="s">
        <v>206</v>
      </c>
      <c r="P677" s="831"/>
      <c r="Q677" s="882"/>
      <c r="R677" s="828" t="s">
        <v>200</v>
      </c>
      <c r="S677" s="434" t="s">
        <v>184</v>
      </c>
      <c r="T677" s="438">
        <v>1300000</v>
      </c>
      <c r="U677" s="434" t="s">
        <v>183</v>
      </c>
      <c r="V677" s="437">
        <f>T682+T680</f>
        <v>43738</v>
      </c>
      <c r="W677" s="434" t="s">
        <v>182</v>
      </c>
      <c r="X677" s="436">
        <f>T677</f>
        <v>1300000</v>
      </c>
      <c r="Y677" s="434" t="s">
        <v>181</v>
      </c>
      <c r="Z677" s="435">
        <v>2.1000000000000001E-2</v>
      </c>
      <c r="AA677" s="434" t="s">
        <v>180</v>
      </c>
      <c r="AB677" s="433">
        <v>0</v>
      </c>
      <c r="AC677" s="791" t="s">
        <v>205</v>
      </c>
      <c r="AD677" s="402"/>
      <c r="AE677" s="434" t="s">
        <v>181</v>
      </c>
      <c r="AF677" s="435">
        <v>1</v>
      </c>
      <c r="AG677" s="434" t="s">
        <v>181</v>
      </c>
      <c r="AH677" s="435">
        <v>1</v>
      </c>
      <c r="AI677" s="434" t="s">
        <v>180</v>
      </c>
      <c r="AJ677" s="433">
        <v>6</v>
      </c>
      <c r="AK677" s="791" t="s">
        <v>227</v>
      </c>
      <c r="AL677" s="791" t="s">
        <v>599</v>
      </c>
      <c r="AM677" s="791" t="s">
        <v>599</v>
      </c>
      <c r="AN677" s="791" t="s">
        <v>227</v>
      </c>
      <c r="AO677" s="791" t="s">
        <v>227</v>
      </c>
      <c r="AP677" s="791" t="s">
        <v>2143</v>
      </c>
    </row>
    <row r="678" spans="1:42" s="404" customFormat="1" x14ac:dyDescent="0.2">
      <c r="A678" s="402"/>
      <c r="B678" s="425" t="s">
        <v>196</v>
      </c>
      <c r="C678" s="424" t="s">
        <v>304</v>
      </c>
      <c r="D678" s="423" t="s">
        <v>161</v>
      </c>
      <c r="E678" s="422" t="s">
        <v>50</v>
      </c>
      <c r="F678" s="420">
        <v>43663</v>
      </c>
      <c r="G678" s="420">
        <v>43876</v>
      </c>
      <c r="H678" s="419">
        <v>2019</v>
      </c>
      <c r="I678" s="439" t="s">
        <v>1123</v>
      </c>
      <c r="J678" s="418" t="s">
        <v>160</v>
      </c>
      <c r="K678" s="417" t="s">
        <v>1897</v>
      </c>
      <c r="L678" s="824"/>
      <c r="M678" s="825"/>
      <c r="N678" s="792"/>
      <c r="O678" s="880"/>
      <c r="P678" s="832"/>
      <c r="Q678" s="883"/>
      <c r="R678" s="829"/>
      <c r="S678" s="416" t="s">
        <v>179</v>
      </c>
      <c r="T678" s="432" t="s">
        <v>204</v>
      </c>
      <c r="U678" s="416" t="s">
        <v>177</v>
      </c>
      <c r="V678" s="415">
        <f>V677+V679+V680</f>
        <v>43876</v>
      </c>
      <c r="W678" s="416" t="s">
        <v>176</v>
      </c>
      <c r="X678" s="428">
        <f>X677</f>
        <v>1300000</v>
      </c>
      <c r="Y678" s="416" t="s">
        <v>175</v>
      </c>
      <c r="Z678" s="426"/>
      <c r="AA678" s="416" t="s">
        <v>174</v>
      </c>
      <c r="AB678" s="430">
        <v>0</v>
      </c>
      <c r="AC678" s="792"/>
      <c r="AD678" s="402"/>
      <c r="AE678" s="416" t="s">
        <v>175</v>
      </c>
      <c r="AF678" s="426"/>
      <c r="AG678" s="416" t="s">
        <v>175</v>
      </c>
      <c r="AH678" s="426"/>
      <c r="AI678" s="416" t="s">
        <v>174</v>
      </c>
      <c r="AJ678" s="430">
        <v>132</v>
      </c>
      <c r="AK678" s="792"/>
      <c r="AL678" s="792"/>
      <c r="AM678" s="792"/>
      <c r="AN678" s="792"/>
      <c r="AO678" s="792"/>
      <c r="AP678" s="792"/>
    </row>
    <row r="679" spans="1:42" s="404" customFormat="1" x14ac:dyDescent="0.2">
      <c r="A679" s="402"/>
      <c r="B679" s="425" t="s">
        <v>196</v>
      </c>
      <c r="C679" s="424" t="s">
        <v>304</v>
      </c>
      <c r="D679" s="423" t="s">
        <v>161</v>
      </c>
      <c r="E679" s="422" t="s">
        <v>50</v>
      </c>
      <c r="F679" s="420">
        <v>43663</v>
      </c>
      <c r="G679" s="420">
        <v>43876</v>
      </c>
      <c r="H679" s="419">
        <v>2019</v>
      </c>
      <c r="I679" s="439" t="s">
        <v>1123</v>
      </c>
      <c r="J679" s="418" t="s">
        <v>160</v>
      </c>
      <c r="K679" s="417" t="s">
        <v>1897</v>
      </c>
      <c r="L679" s="824"/>
      <c r="M679" s="825"/>
      <c r="N679" s="792"/>
      <c r="O679" s="880"/>
      <c r="P679" s="832"/>
      <c r="Q679" s="883"/>
      <c r="R679" s="829"/>
      <c r="S679" s="416" t="s">
        <v>173</v>
      </c>
      <c r="T679" s="450" t="s">
        <v>197</v>
      </c>
      <c r="U679" s="416" t="s">
        <v>171</v>
      </c>
      <c r="V679" s="427">
        <v>28</v>
      </c>
      <c r="W679" s="416" t="s">
        <v>170</v>
      </c>
      <c r="X679" s="428"/>
      <c r="Y679" s="416" t="s">
        <v>169</v>
      </c>
      <c r="Z679" s="426">
        <v>1.2999999999999999E-2</v>
      </c>
      <c r="AA679" s="816"/>
      <c r="AB679" s="817"/>
      <c r="AC679" s="792"/>
      <c r="AD679" s="402"/>
      <c r="AE679" s="416" t="s">
        <v>169</v>
      </c>
      <c r="AF679" s="426">
        <v>1</v>
      </c>
      <c r="AG679" s="416" t="s">
        <v>169</v>
      </c>
      <c r="AH679" s="426">
        <v>1</v>
      </c>
      <c r="AI679" s="816"/>
      <c r="AJ679" s="817"/>
      <c r="AK679" s="792"/>
      <c r="AL679" s="792"/>
      <c r="AM679" s="792"/>
      <c r="AN679" s="792"/>
      <c r="AO679" s="792"/>
      <c r="AP679" s="792"/>
    </row>
    <row r="680" spans="1:42" s="404" customFormat="1" x14ac:dyDescent="0.2">
      <c r="A680" s="402"/>
      <c r="B680" s="425" t="s">
        <v>196</v>
      </c>
      <c r="C680" s="424" t="s">
        <v>304</v>
      </c>
      <c r="D680" s="423" t="s">
        <v>161</v>
      </c>
      <c r="E680" s="422" t="s">
        <v>50</v>
      </c>
      <c r="F680" s="420">
        <v>43663</v>
      </c>
      <c r="G680" s="420">
        <v>43876</v>
      </c>
      <c r="H680" s="419">
        <v>2019</v>
      </c>
      <c r="I680" s="439" t="s">
        <v>1123</v>
      </c>
      <c r="J680" s="418" t="s">
        <v>160</v>
      </c>
      <c r="K680" s="417" t="s">
        <v>1897</v>
      </c>
      <c r="L680" s="824"/>
      <c r="M680" s="825"/>
      <c r="N680" s="792"/>
      <c r="O680" s="880"/>
      <c r="P680" s="832"/>
      <c r="Q680" s="883"/>
      <c r="R680" s="829"/>
      <c r="S680" s="416" t="s">
        <v>168</v>
      </c>
      <c r="T680" s="427">
        <v>105</v>
      </c>
      <c r="U680" s="416" t="s">
        <v>167</v>
      </c>
      <c r="V680" s="427">
        <v>110</v>
      </c>
      <c r="W680" s="816"/>
      <c r="X680" s="817"/>
      <c r="Y680" s="416" t="s">
        <v>166</v>
      </c>
      <c r="Z680" s="426">
        <v>-8.0000000000000019E-3</v>
      </c>
      <c r="AA680" s="816"/>
      <c r="AB680" s="817"/>
      <c r="AC680" s="792"/>
      <c r="AD680" s="402"/>
      <c r="AE680" s="416" t="s">
        <v>166</v>
      </c>
      <c r="AF680" s="426">
        <f>IF(AF678="",AF679-AF677,AF679-AF678)</f>
        <v>0</v>
      </c>
      <c r="AG680" s="416" t="s">
        <v>166</v>
      </c>
      <c r="AH680" s="426">
        <f>IF(AH678="",AH679-AH677,AH679-AH678)</f>
        <v>0</v>
      </c>
      <c r="AI680" s="816"/>
      <c r="AJ680" s="817"/>
      <c r="AK680" s="792"/>
      <c r="AL680" s="792"/>
      <c r="AM680" s="792"/>
      <c r="AN680" s="792"/>
      <c r="AO680" s="792"/>
      <c r="AP680" s="792"/>
    </row>
    <row r="681" spans="1:42" s="404" customFormat="1" x14ac:dyDescent="0.2">
      <c r="A681" s="402"/>
      <c r="B681" s="425" t="s">
        <v>196</v>
      </c>
      <c r="C681" s="424" t="s">
        <v>304</v>
      </c>
      <c r="D681" s="423" t="s">
        <v>161</v>
      </c>
      <c r="E681" s="422" t="s">
        <v>50</v>
      </c>
      <c r="F681" s="420">
        <v>43663</v>
      </c>
      <c r="G681" s="420">
        <v>43876</v>
      </c>
      <c r="H681" s="419">
        <v>2019</v>
      </c>
      <c r="I681" s="439" t="s">
        <v>1123</v>
      </c>
      <c r="J681" s="418" t="s">
        <v>160</v>
      </c>
      <c r="K681" s="417" t="s">
        <v>1897</v>
      </c>
      <c r="L681" s="824"/>
      <c r="M681" s="825"/>
      <c r="N681" s="792"/>
      <c r="O681" s="880"/>
      <c r="P681" s="832"/>
      <c r="Q681" s="883"/>
      <c r="R681" s="829"/>
      <c r="S681" s="416" t="s">
        <v>165</v>
      </c>
      <c r="T681" s="415">
        <v>43468</v>
      </c>
      <c r="U681" s="416" t="s">
        <v>164</v>
      </c>
      <c r="V681" s="415">
        <v>43876</v>
      </c>
      <c r="W681" s="816"/>
      <c r="X681" s="817"/>
      <c r="Y681" s="816"/>
      <c r="Z681" s="817"/>
      <c r="AA681" s="816"/>
      <c r="AB681" s="817"/>
      <c r="AC681" s="792"/>
      <c r="AD681" s="402"/>
      <c r="AE681" s="816"/>
      <c r="AF681" s="817"/>
      <c r="AG681" s="816"/>
      <c r="AH681" s="817"/>
      <c r="AI681" s="816"/>
      <c r="AJ681" s="817"/>
      <c r="AK681" s="792"/>
      <c r="AL681" s="792"/>
      <c r="AM681" s="792"/>
      <c r="AN681" s="792"/>
      <c r="AO681" s="792"/>
      <c r="AP681" s="792"/>
    </row>
    <row r="682" spans="1:42" s="404" customFormat="1" ht="13.5" thickBot="1" x14ac:dyDescent="0.25">
      <c r="A682" s="402"/>
      <c r="B682" s="414" t="s">
        <v>196</v>
      </c>
      <c r="C682" s="413" t="s">
        <v>304</v>
      </c>
      <c r="D682" s="412" t="s">
        <v>161</v>
      </c>
      <c r="E682" s="411" t="s">
        <v>50</v>
      </c>
      <c r="F682" s="409">
        <v>43663</v>
      </c>
      <c r="G682" s="409">
        <v>43876</v>
      </c>
      <c r="H682" s="408">
        <v>2019</v>
      </c>
      <c r="I682" s="407" t="s">
        <v>1123</v>
      </c>
      <c r="J682" s="407" t="s">
        <v>160</v>
      </c>
      <c r="K682" s="407" t="s">
        <v>1897</v>
      </c>
      <c r="L682" s="826"/>
      <c r="M682" s="827"/>
      <c r="N682" s="793"/>
      <c r="O682" s="881"/>
      <c r="P682" s="833"/>
      <c r="Q682" s="884"/>
      <c r="R682" s="830"/>
      <c r="S682" s="406" t="s">
        <v>158</v>
      </c>
      <c r="T682" s="405">
        <v>43633</v>
      </c>
      <c r="U682" s="820"/>
      <c r="V682" s="821"/>
      <c r="W682" s="818"/>
      <c r="X682" s="819"/>
      <c r="Y682" s="818"/>
      <c r="Z682" s="819"/>
      <c r="AA682" s="818"/>
      <c r="AB682" s="819"/>
      <c r="AC682" s="793"/>
      <c r="AD682" s="402"/>
      <c r="AE682" s="818"/>
      <c r="AF682" s="819"/>
      <c r="AG682" s="818"/>
      <c r="AH682" s="819"/>
      <c r="AI682" s="818"/>
      <c r="AJ682" s="819"/>
      <c r="AK682" s="793"/>
      <c r="AL682" s="793"/>
      <c r="AM682" s="793"/>
      <c r="AN682" s="793"/>
      <c r="AO682" s="793"/>
      <c r="AP682" s="793"/>
    </row>
    <row r="683" spans="1:42" s="404" customFormat="1" ht="12.75" customHeight="1" thickTop="1" x14ac:dyDescent="0.2">
      <c r="B683" s="445" t="s">
        <v>196</v>
      </c>
      <c r="C683" s="444" t="s">
        <v>487</v>
      </c>
      <c r="D683" s="443" t="s">
        <v>161</v>
      </c>
      <c r="E683" s="442" t="s">
        <v>50</v>
      </c>
      <c r="F683" s="440">
        <v>43633</v>
      </c>
      <c r="G683" s="440">
        <v>43890</v>
      </c>
      <c r="H683" s="419">
        <v>2019</v>
      </c>
      <c r="I683" s="439" t="s">
        <v>1123</v>
      </c>
      <c r="J683" s="418" t="s">
        <v>160</v>
      </c>
      <c r="K683" s="439" t="s">
        <v>1897</v>
      </c>
      <c r="L683" s="822" t="s">
        <v>1782</v>
      </c>
      <c r="M683" s="823"/>
      <c r="N683" s="791" t="s">
        <v>577</v>
      </c>
      <c r="O683" s="828" t="s">
        <v>206</v>
      </c>
      <c r="P683" s="831">
        <v>6.2</v>
      </c>
      <c r="Q683" s="834" t="s">
        <v>218</v>
      </c>
      <c r="R683" s="828" t="s">
        <v>193</v>
      </c>
      <c r="S683" s="434" t="s">
        <v>184</v>
      </c>
      <c r="T683" s="438">
        <v>1240000</v>
      </c>
      <c r="U683" s="434" t="s">
        <v>183</v>
      </c>
      <c r="V683" s="437">
        <f>T688+T686</f>
        <v>43769</v>
      </c>
      <c r="W683" s="434" t="s">
        <v>182</v>
      </c>
      <c r="X683" s="436">
        <f>T683</f>
        <v>1240000</v>
      </c>
      <c r="Y683" s="434" t="s">
        <v>181</v>
      </c>
      <c r="Z683" s="435">
        <v>0.59409999999999996</v>
      </c>
      <c r="AA683" s="434" t="s">
        <v>181</v>
      </c>
      <c r="AB683" s="435">
        <v>0.59409999999999996</v>
      </c>
      <c r="AC683" s="434" t="s">
        <v>181</v>
      </c>
      <c r="AD683" s="435">
        <v>0.59409999999999996</v>
      </c>
      <c r="AE683" s="480" t="s">
        <v>181</v>
      </c>
      <c r="AF683" s="479">
        <v>0.59409999999999996</v>
      </c>
      <c r="AG683" s="434" t="s">
        <v>181</v>
      </c>
      <c r="AH683" s="435">
        <v>1</v>
      </c>
      <c r="AI683" s="466" t="s">
        <v>180</v>
      </c>
      <c r="AJ683" s="465">
        <v>9</v>
      </c>
      <c r="AK683" s="791" t="s">
        <v>10</v>
      </c>
      <c r="AL683" s="791" t="s">
        <v>10</v>
      </c>
      <c r="AM683" s="791" t="s">
        <v>10</v>
      </c>
      <c r="AN683" s="791" t="s">
        <v>10</v>
      </c>
      <c r="AO683" s="791" t="s">
        <v>10</v>
      </c>
      <c r="AP683" s="791" t="s">
        <v>2143</v>
      </c>
    </row>
    <row r="684" spans="1:42" s="404" customFormat="1" ht="15" customHeight="1" x14ac:dyDescent="0.2">
      <c r="B684" s="425" t="s">
        <v>196</v>
      </c>
      <c r="C684" s="424" t="s">
        <v>487</v>
      </c>
      <c r="D684" s="423" t="s">
        <v>161</v>
      </c>
      <c r="E684" s="422" t="s">
        <v>50</v>
      </c>
      <c r="F684" s="420">
        <v>43633</v>
      </c>
      <c r="G684" s="420">
        <v>43890</v>
      </c>
      <c r="H684" s="419">
        <v>2019</v>
      </c>
      <c r="I684" s="439" t="s">
        <v>1123</v>
      </c>
      <c r="J684" s="418" t="s">
        <v>160</v>
      </c>
      <c r="K684" s="417" t="s">
        <v>1897</v>
      </c>
      <c r="L684" s="824"/>
      <c r="M684" s="825"/>
      <c r="N684" s="792"/>
      <c r="O684" s="829"/>
      <c r="P684" s="832"/>
      <c r="Q684" s="835"/>
      <c r="R684" s="829"/>
      <c r="S684" s="416" t="s">
        <v>179</v>
      </c>
      <c r="T684" s="432" t="s">
        <v>596</v>
      </c>
      <c r="U684" s="416" t="s">
        <v>177</v>
      </c>
      <c r="V684" s="415">
        <f>V683+V685+V686</f>
        <v>43890</v>
      </c>
      <c r="W684" s="416" t="s">
        <v>176</v>
      </c>
      <c r="X684" s="428">
        <f>X683</f>
        <v>1240000</v>
      </c>
      <c r="Y684" s="416" t="s">
        <v>175</v>
      </c>
      <c r="Z684" s="426"/>
      <c r="AA684" s="416" t="s">
        <v>175</v>
      </c>
      <c r="AB684" s="426"/>
      <c r="AC684" s="416" t="s">
        <v>175</v>
      </c>
      <c r="AD684" s="426"/>
      <c r="AE684" s="478" t="s">
        <v>175</v>
      </c>
      <c r="AF684" s="477"/>
      <c r="AG684" s="416" t="s">
        <v>175</v>
      </c>
      <c r="AH684" s="426"/>
      <c r="AI684" s="463" t="s">
        <v>174</v>
      </c>
      <c r="AJ684" s="464">
        <v>36</v>
      </c>
      <c r="AK684" s="792"/>
      <c r="AL684" s="792"/>
      <c r="AM684" s="792"/>
      <c r="AN684" s="792"/>
      <c r="AO684" s="792"/>
      <c r="AP684" s="792"/>
    </row>
    <row r="685" spans="1:42" s="404" customFormat="1" ht="13.5" customHeight="1" x14ac:dyDescent="0.2">
      <c r="B685" s="425" t="s">
        <v>196</v>
      </c>
      <c r="C685" s="424" t="s">
        <v>487</v>
      </c>
      <c r="D685" s="423" t="s">
        <v>161</v>
      </c>
      <c r="E685" s="422" t="s">
        <v>50</v>
      </c>
      <c r="F685" s="420">
        <v>43633</v>
      </c>
      <c r="G685" s="420">
        <v>43890</v>
      </c>
      <c r="H685" s="419">
        <v>2019</v>
      </c>
      <c r="I685" s="439" t="s">
        <v>1123</v>
      </c>
      <c r="J685" s="418" t="s">
        <v>160</v>
      </c>
      <c r="K685" s="417" t="s">
        <v>1897</v>
      </c>
      <c r="L685" s="824"/>
      <c r="M685" s="825"/>
      <c r="N685" s="792"/>
      <c r="O685" s="829"/>
      <c r="P685" s="832"/>
      <c r="Q685" s="835"/>
      <c r="R685" s="829"/>
      <c r="S685" s="416" t="s">
        <v>173</v>
      </c>
      <c r="T685" s="429" t="s">
        <v>192</v>
      </c>
      <c r="U685" s="416" t="s">
        <v>171</v>
      </c>
      <c r="V685" s="427">
        <v>86</v>
      </c>
      <c r="W685" s="416" t="s">
        <v>170</v>
      </c>
      <c r="X685" s="428"/>
      <c r="Y685" s="416" t="s">
        <v>169</v>
      </c>
      <c r="Z685" s="426">
        <v>0.59409999999999996</v>
      </c>
      <c r="AA685" s="416" t="s">
        <v>169</v>
      </c>
      <c r="AB685" s="426">
        <v>0.59409999999999996</v>
      </c>
      <c r="AC685" s="416" t="s">
        <v>169</v>
      </c>
      <c r="AD685" s="426">
        <v>0.59409999999999996</v>
      </c>
      <c r="AE685" s="478" t="s">
        <v>169</v>
      </c>
      <c r="AF685" s="477">
        <v>0.59409999999999996</v>
      </c>
      <c r="AG685" s="416" t="s">
        <v>169</v>
      </c>
      <c r="AH685" s="426">
        <v>1</v>
      </c>
      <c r="AI685" s="781"/>
      <c r="AJ685" s="782"/>
      <c r="AK685" s="792"/>
      <c r="AL685" s="792"/>
      <c r="AM685" s="792"/>
      <c r="AN685" s="792"/>
      <c r="AO685" s="792"/>
      <c r="AP685" s="792"/>
    </row>
    <row r="686" spans="1:42" s="404" customFormat="1" ht="15" customHeight="1" x14ac:dyDescent="0.2">
      <c r="B686" s="425" t="s">
        <v>196</v>
      </c>
      <c r="C686" s="424" t="s">
        <v>487</v>
      </c>
      <c r="D686" s="423" t="s">
        <v>161</v>
      </c>
      <c r="E686" s="422" t="s">
        <v>50</v>
      </c>
      <c r="F686" s="420">
        <v>43633</v>
      </c>
      <c r="G686" s="420">
        <v>43890</v>
      </c>
      <c r="H686" s="419">
        <v>2019</v>
      </c>
      <c r="I686" s="439" t="s">
        <v>1123</v>
      </c>
      <c r="J686" s="418" t="s">
        <v>160</v>
      </c>
      <c r="K686" s="417" t="s">
        <v>1897</v>
      </c>
      <c r="L686" s="824"/>
      <c r="M686" s="825"/>
      <c r="N686" s="792"/>
      <c r="O686" s="829"/>
      <c r="P686" s="832"/>
      <c r="Q686" s="835"/>
      <c r="R686" s="829"/>
      <c r="S686" s="416" t="s">
        <v>168</v>
      </c>
      <c r="T686" s="427">
        <v>136</v>
      </c>
      <c r="U686" s="416" t="s">
        <v>167</v>
      </c>
      <c r="V686" s="427">
        <v>35</v>
      </c>
      <c r="W686" s="816"/>
      <c r="X686" s="817"/>
      <c r="Y686" s="416" t="s">
        <v>166</v>
      </c>
      <c r="Z686" s="426">
        <f>IF(Z684="",Z685-Z683,Z685-Z684)</f>
        <v>0</v>
      </c>
      <c r="AA686" s="416" t="s">
        <v>166</v>
      </c>
      <c r="AB686" s="426">
        <f>IF(AB684="",AB685-AB683,AB685-AB684)</f>
        <v>0</v>
      </c>
      <c r="AC686" s="416" t="s">
        <v>166</v>
      </c>
      <c r="AD686" s="426">
        <f>IF(AD684="",AD685-AD683,AD685-AD684)</f>
        <v>0</v>
      </c>
      <c r="AE686" s="478" t="s">
        <v>166</v>
      </c>
      <c r="AF686" s="477">
        <f>IF(AF684="",AF685-AF683,AF685-AF684)</f>
        <v>0</v>
      </c>
      <c r="AG686" s="416" t="s">
        <v>166</v>
      </c>
      <c r="AH686" s="426">
        <f>IF(AH684="",AH685-AH683,AH685-AH684)</f>
        <v>0</v>
      </c>
      <c r="AI686" s="781"/>
      <c r="AJ686" s="782"/>
      <c r="AK686" s="792"/>
      <c r="AL686" s="792"/>
      <c r="AM686" s="792"/>
      <c r="AN686" s="792"/>
      <c r="AO686" s="792"/>
      <c r="AP686" s="792"/>
    </row>
    <row r="687" spans="1:42" s="404" customFormat="1" ht="15" customHeight="1" x14ac:dyDescent="0.2">
      <c r="B687" s="425" t="s">
        <v>196</v>
      </c>
      <c r="C687" s="424" t="s">
        <v>487</v>
      </c>
      <c r="D687" s="423" t="s">
        <v>161</v>
      </c>
      <c r="E687" s="422" t="s">
        <v>50</v>
      </c>
      <c r="F687" s="420">
        <v>43633</v>
      </c>
      <c r="G687" s="420">
        <v>43890</v>
      </c>
      <c r="H687" s="419">
        <v>2019</v>
      </c>
      <c r="I687" s="439" t="s">
        <v>1123</v>
      </c>
      <c r="J687" s="418" t="s">
        <v>160</v>
      </c>
      <c r="K687" s="417" t="s">
        <v>1897</v>
      </c>
      <c r="L687" s="824"/>
      <c r="M687" s="825"/>
      <c r="N687" s="792"/>
      <c r="O687" s="829"/>
      <c r="P687" s="832"/>
      <c r="Q687" s="835"/>
      <c r="R687" s="829"/>
      <c r="S687" s="416" t="s">
        <v>165</v>
      </c>
      <c r="T687" s="415">
        <v>43468</v>
      </c>
      <c r="U687" s="416" t="s">
        <v>164</v>
      </c>
      <c r="V687" s="415">
        <v>43890</v>
      </c>
      <c r="W687" s="816"/>
      <c r="X687" s="817"/>
      <c r="Y687" s="816"/>
      <c r="Z687" s="817"/>
      <c r="AA687" s="816"/>
      <c r="AB687" s="817"/>
      <c r="AC687" s="816"/>
      <c r="AD687" s="817"/>
      <c r="AE687" s="857"/>
      <c r="AF687" s="858"/>
      <c r="AG687" s="816"/>
      <c r="AH687" s="817"/>
      <c r="AI687" s="781"/>
      <c r="AJ687" s="782"/>
      <c r="AK687" s="792"/>
      <c r="AL687" s="792"/>
      <c r="AM687" s="792"/>
      <c r="AN687" s="792"/>
      <c r="AO687" s="792"/>
      <c r="AP687" s="792"/>
    </row>
    <row r="688" spans="1:42" s="404" customFormat="1" ht="15" customHeight="1" thickBot="1" x14ac:dyDescent="0.25">
      <c r="B688" s="414" t="s">
        <v>196</v>
      </c>
      <c r="C688" s="413" t="s">
        <v>487</v>
      </c>
      <c r="D688" s="412" t="s">
        <v>161</v>
      </c>
      <c r="E688" s="411" t="s">
        <v>50</v>
      </c>
      <c r="F688" s="409">
        <v>43633</v>
      </c>
      <c r="G688" s="409">
        <v>43890</v>
      </c>
      <c r="H688" s="408">
        <v>2019</v>
      </c>
      <c r="I688" s="407" t="s">
        <v>1123</v>
      </c>
      <c r="J688" s="407" t="s">
        <v>160</v>
      </c>
      <c r="K688" s="407" t="s">
        <v>1897</v>
      </c>
      <c r="L688" s="826"/>
      <c r="M688" s="827"/>
      <c r="N688" s="793"/>
      <c r="O688" s="830"/>
      <c r="P688" s="833"/>
      <c r="Q688" s="836"/>
      <c r="R688" s="830"/>
      <c r="S688" s="406" t="s">
        <v>158</v>
      </c>
      <c r="T688" s="451">
        <v>43633</v>
      </c>
      <c r="U688" s="820"/>
      <c r="V688" s="821"/>
      <c r="W688" s="818"/>
      <c r="X688" s="819"/>
      <c r="Y688" s="818"/>
      <c r="Z688" s="819"/>
      <c r="AA688" s="818"/>
      <c r="AB688" s="819"/>
      <c r="AC688" s="818"/>
      <c r="AD688" s="819"/>
      <c r="AE688" s="859"/>
      <c r="AF688" s="860"/>
      <c r="AG688" s="818"/>
      <c r="AH688" s="819"/>
      <c r="AI688" s="783"/>
      <c r="AJ688" s="784"/>
      <c r="AK688" s="793"/>
      <c r="AL688" s="793"/>
      <c r="AM688" s="793"/>
      <c r="AN688" s="793"/>
      <c r="AO688" s="793"/>
      <c r="AP688" s="793"/>
    </row>
    <row r="689" spans="2:42" s="404" customFormat="1" ht="12.75" customHeight="1" thickTop="1" x14ac:dyDescent="0.2">
      <c r="B689" s="445" t="s">
        <v>196</v>
      </c>
      <c r="C689" s="444" t="s">
        <v>352</v>
      </c>
      <c r="D689" s="443" t="s">
        <v>161</v>
      </c>
      <c r="E689" s="442" t="s">
        <v>50</v>
      </c>
      <c r="F689" s="440">
        <v>43643</v>
      </c>
      <c r="G689" s="440">
        <v>43890</v>
      </c>
      <c r="H689" s="419">
        <v>2019</v>
      </c>
      <c r="I689" s="439" t="s">
        <v>1123</v>
      </c>
      <c r="J689" s="418" t="s">
        <v>160</v>
      </c>
      <c r="K689" s="439" t="s">
        <v>1897</v>
      </c>
      <c r="L689" s="822" t="s">
        <v>2049</v>
      </c>
      <c r="M689" s="823"/>
      <c r="N689" s="791" t="s">
        <v>577</v>
      </c>
      <c r="O689" s="828" t="s">
        <v>206</v>
      </c>
      <c r="P689" s="831">
        <v>4.7</v>
      </c>
      <c r="Q689" s="834" t="s">
        <v>218</v>
      </c>
      <c r="R689" s="828" t="s">
        <v>193</v>
      </c>
      <c r="S689" s="434" t="s">
        <v>184</v>
      </c>
      <c r="T689" s="438">
        <v>940000</v>
      </c>
      <c r="U689" s="434" t="s">
        <v>183</v>
      </c>
      <c r="V689" s="437">
        <f>T694+T692</f>
        <v>43723</v>
      </c>
      <c r="W689" s="434" t="s">
        <v>182</v>
      </c>
      <c r="X689" s="436">
        <f>T689</f>
        <v>940000</v>
      </c>
      <c r="Y689" s="434" t="s">
        <v>181</v>
      </c>
      <c r="Z689" s="435">
        <v>0.621</v>
      </c>
      <c r="AA689" s="434" t="s">
        <v>181</v>
      </c>
      <c r="AB689" s="435">
        <v>0.621</v>
      </c>
      <c r="AC689" s="434" t="s">
        <v>181</v>
      </c>
      <c r="AD689" s="435">
        <v>0.621</v>
      </c>
      <c r="AE689" s="434" t="s">
        <v>181</v>
      </c>
      <c r="AF689" s="435">
        <v>1</v>
      </c>
      <c r="AG689" s="434" t="s">
        <v>181</v>
      </c>
      <c r="AH689" s="435">
        <v>1</v>
      </c>
      <c r="AI689" s="434" t="s">
        <v>180</v>
      </c>
      <c r="AJ689" s="433">
        <v>6</v>
      </c>
      <c r="AK689" s="791" t="s">
        <v>227</v>
      </c>
      <c r="AL689" s="791" t="s">
        <v>599</v>
      </c>
      <c r="AM689" s="791" t="s">
        <v>599</v>
      </c>
      <c r="AN689" s="791" t="s">
        <v>227</v>
      </c>
      <c r="AO689" s="791" t="s">
        <v>227</v>
      </c>
      <c r="AP689" s="791" t="s">
        <v>2143</v>
      </c>
    </row>
    <row r="690" spans="2:42" s="404" customFormat="1" ht="15" customHeight="1" x14ac:dyDescent="0.2">
      <c r="B690" s="425" t="s">
        <v>196</v>
      </c>
      <c r="C690" s="424" t="s">
        <v>352</v>
      </c>
      <c r="D690" s="423" t="s">
        <v>161</v>
      </c>
      <c r="E690" s="422" t="s">
        <v>50</v>
      </c>
      <c r="F690" s="420">
        <v>43643</v>
      </c>
      <c r="G690" s="420">
        <v>43890</v>
      </c>
      <c r="H690" s="419">
        <v>2019</v>
      </c>
      <c r="I690" s="439" t="s">
        <v>1123</v>
      </c>
      <c r="J690" s="418" t="s">
        <v>160</v>
      </c>
      <c r="K690" s="417" t="s">
        <v>1897</v>
      </c>
      <c r="L690" s="824"/>
      <c r="M690" s="825"/>
      <c r="N690" s="792"/>
      <c r="O690" s="829"/>
      <c r="P690" s="832"/>
      <c r="Q690" s="835"/>
      <c r="R690" s="829"/>
      <c r="S690" s="416" t="s">
        <v>179</v>
      </c>
      <c r="T690" s="432" t="s">
        <v>596</v>
      </c>
      <c r="U690" s="416" t="s">
        <v>177</v>
      </c>
      <c r="V690" s="415">
        <f>V689+V691+V692</f>
        <v>43890</v>
      </c>
      <c r="W690" s="416" t="s">
        <v>176</v>
      </c>
      <c r="X690" s="428">
        <f>X689</f>
        <v>940000</v>
      </c>
      <c r="Y690" s="416" t="s">
        <v>175</v>
      </c>
      <c r="Z690" s="426"/>
      <c r="AA690" s="416" t="s">
        <v>175</v>
      </c>
      <c r="AB690" s="426"/>
      <c r="AC690" s="416" t="s">
        <v>175</v>
      </c>
      <c r="AD690" s="426"/>
      <c r="AE690" s="416" t="s">
        <v>175</v>
      </c>
      <c r="AF690" s="426"/>
      <c r="AG690" s="416" t="s">
        <v>175</v>
      </c>
      <c r="AH690" s="426"/>
      <c r="AI690" s="416" t="s">
        <v>174</v>
      </c>
      <c r="AJ690" s="430">
        <v>132</v>
      </c>
      <c r="AK690" s="792"/>
      <c r="AL690" s="792"/>
      <c r="AM690" s="792"/>
      <c r="AN690" s="792"/>
      <c r="AO690" s="792"/>
      <c r="AP690" s="792"/>
    </row>
    <row r="691" spans="2:42" s="404" customFormat="1" ht="13.5" customHeight="1" x14ac:dyDescent="0.2">
      <c r="B691" s="425" t="s">
        <v>196</v>
      </c>
      <c r="C691" s="424" t="s">
        <v>352</v>
      </c>
      <c r="D691" s="423" t="s">
        <v>161</v>
      </c>
      <c r="E691" s="422" t="s">
        <v>50</v>
      </c>
      <c r="F691" s="420">
        <v>43643</v>
      </c>
      <c r="G691" s="420">
        <v>43890</v>
      </c>
      <c r="H691" s="419">
        <v>2019</v>
      </c>
      <c r="I691" s="439" t="s">
        <v>1123</v>
      </c>
      <c r="J691" s="418" t="s">
        <v>160</v>
      </c>
      <c r="K691" s="417" t="s">
        <v>1897</v>
      </c>
      <c r="L691" s="824"/>
      <c r="M691" s="825"/>
      <c r="N691" s="792"/>
      <c r="O691" s="829"/>
      <c r="P691" s="832"/>
      <c r="Q691" s="835"/>
      <c r="R691" s="829"/>
      <c r="S691" s="416" t="s">
        <v>173</v>
      </c>
      <c r="T691" s="429" t="s">
        <v>192</v>
      </c>
      <c r="U691" s="416" t="s">
        <v>171</v>
      </c>
      <c r="V691" s="427">
        <v>132</v>
      </c>
      <c r="W691" s="416" t="s">
        <v>170</v>
      </c>
      <c r="X691" s="428"/>
      <c r="Y691" s="416" t="s">
        <v>169</v>
      </c>
      <c r="Z691" s="426">
        <v>0.62</v>
      </c>
      <c r="AA691" s="416" t="s">
        <v>169</v>
      </c>
      <c r="AB691" s="426">
        <v>0.62</v>
      </c>
      <c r="AC691" s="416" t="s">
        <v>169</v>
      </c>
      <c r="AD691" s="426">
        <v>0.62</v>
      </c>
      <c r="AE691" s="416" t="s">
        <v>169</v>
      </c>
      <c r="AF691" s="426">
        <v>1</v>
      </c>
      <c r="AG691" s="416" t="s">
        <v>169</v>
      </c>
      <c r="AH691" s="426">
        <v>1</v>
      </c>
      <c r="AI691" s="816"/>
      <c r="AJ691" s="817"/>
      <c r="AK691" s="792"/>
      <c r="AL691" s="792"/>
      <c r="AM691" s="792"/>
      <c r="AN691" s="792"/>
      <c r="AO691" s="792"/>
      <c r="AP691" s="792"/>
    </row>
    <row r="692" spans="2:42" s="404" customFormat="1" ht="15" customHeight="1" x14ac:dyDescent="0.2">
      <c r="B692" s="425" t="s">
        <v>196</v>
      </c>
      <c r="C692" s="424" t="s">
        <v>352</v>
      </c>
      <c r="D692" s="423" t="s">
        <v>161</v>
      </c>
      <c r="E692" s="422" t="s">
        <v>50</v>
      </c>
      <c r="F692" s="420">
        <v>43643</v>
      </c>
      <c r="G692" s="420">
        <v>43890</v>
      </c>
      <c r="H692" s="419">
        <v>2019</v>
      </c>
      <c r="I692" s="439" t="s">
        <v>1123</v>
      </c>
      <c r="J692" s="418" t="s">
        <v>160</v>
      </c>
      <c r="K692" s="417" t="s">
        <v>1897</v>
      </c>
      <c r="L692" s="824"/>
      <c r="M692" s="825"/>
      <c r="N692" s="792"/>
      <c r="O692" s="829"/>
      <c r="P692" s="832"/>
      <c r="Q692" s="835"/>
      <c r="R692" s="829"/>
      <c r="S692" s="416" t="s">
        <v>168</v>
      </c>
      <c r="T692" s="427">
        <v>80</v>
      </c>
      <c r="U692" s="416" t="s">
        <v>167</v>
      </c>
      <c r="V692" s="427">
        <v>35</v>
      </c>
      <c r="W692" s="816"/>
      <c r="X692" s="817"/>
      <c r="Y692" s="416" t="s">
        <v>166</v>
      </c>
      <c r="Z692" s="426">
        <f>IF(Z690="",Z691-Z689,Z691-Z690)</f>
        <v>-1.0000000000000009E-3</v>
      </c>
      <c r="AA692" s="416" t="s">
        <v>166</v>
      </c>
      <c r="AB692" s="426">
        <f>IF(AB690="",AB691-AB689,AB691-AB690)</f>
        <v>-1.0000000000000009E-3</v>
      </c>
      <c r="AC692" s="416" t="s">
        <v>166</v>
      </c>
      <c r="AD692" s="426">
        <f>IF(AD690="",AD691-AD689,AD691-AD690)</f>
        <v>-1.0000000000000009E-3</v>
      </c>
      <c r="AE692" s="416" t="s">
        <v>166</v>
      </c>
      <c r="AF692" s="426">
        <f>IF(AF690="",AF691-AF689,AF691-AF690)</f>
        <v>0</v>
      </c>
      <c r="AG692" s="416" t="s">
        <v>166</v>
      </c>
      <c r="AH692" s="426">
        <f>IF(AH690="",AH691-AH689,AH691-AH690)</f>
        <v>0</v>
      </c>
      <c r="AI692" s="816"/>
      <c r="AJ692" s="817"/>
      <c r="AK692" s="792"/>
      <c r="AL692" s="792"/>
      <c r="AM692" s="792"/>
      <c r="AN692" s="792"/>
      <c r="AO692" s="792"/>
      <c r="AP692" s="792"/>
    </row>
    <row r="693" spans="2:42" s="404" customFormat="1" ht="15" customHeight="1" x14ac:dyDescent="0.2">
      <c r="B693" s="425" t="s">
        <v>196</v>
      </c>
      <c r="C693" s="424" t="s">
        <v>352</v>
      </c>
      <c r="D693" s="423" t="s">
        <v>161</v>
      </c>
      <c r="E693" s="422" t="s">
        <v>50</v>
      </c>
      <c r="F693" s="420">
        <v>43643</v>
      </c>
      <c r="G693" s="420">
        <v>43890</v>
      </c>
      <c r="H693" s="419">
        <v>2019</v>
      </c>
      <c r="I693" s="439" t="s">
        <v>1123</v>
      </c>
      <c r="J693" s="418" t="s">
        <v>160</v>
      </c>
      <c r="K693" s="417" t="s">
        <v>1897</v>
      </c>
      <c r="L693" s="824"/>
      <c r="M693" s="825"/>
      <c r="N693" s="792"/>
      <c r="O693" s="829"/>
      <c r="P693" s="832"/>
      <c r="Q693" s="835"/>
      <c r="R693" s="829"/>
      <c r="S693" s="416" t="s">
        <v>165</v>
      </c>
      <c r="T693" s="415">
        <v>43623</v>
      </c>
      <c r="U693" s="416" t="s">
        <v>164</v>
      </c>
      <c r="V693" s="415">
        <v>43890</v>
      </c>
      <c r="W693" s="816"/>
      <c r="X693" s="817"/>
      <c r="Y693" s="816"/>
      <c r="Z693" s="817"/>
      <c r="AA693" s="816"/>
      <c r="AB693" s="817"/>
      <c r="AC693" s="816"/>
      <c r="AD693" s="817"/>
      <c r="AE693" s="816"/>
      <c r="AF693" s="817"/>
      <c r="AG693" s="816"/>
      <c r="AH693" s="817"/>
      <c r="AI693" s="816"/>
      <c r="AJ693" s="817"/>
      <c r="AK693" s="792"/>
      <c r="AL693" s="792"/>
      <c r="AM693" s="792"/>
      <c r="AN693" s="792"/>
      <c r="AO693" s="792"/>
      <c r="AP693" s="792"/>
    </row>
    <row r="694" spans="2:42" s="404" customFormat="1" ht="15" customHeight="1" thickBot="1" x14ac:dyDescent="0.25">
      <c r="B694" s="414" t="s">
        <v>196</v>
      </c>
      <c r="C694" s="413" t="s">
        <v>352</v>
      </c>
      <c r="D694" s="412" t="s">
        <v>161</v>
      </c>
      <c r="E694" s="411" t="s">
        <v>50</v>
      </c>
      <c r="F694" s="409">
        <v>43643</v>
      </c>
      <c r="G694" s="409">
        <v>43890</v>
      </c>
      <c r="H694" s="408">
        <v>2019</v>
      </c>
      <c r="I694" s="407" t="s">
        <v>1123</v>
      </c>
      <c r="J694" s="407" t="s">
        <v>160</v>
      </c>
      <c r="K694" s="407" t="s">
        <v>1897</v>
      </c>
      <c r="L694" s="826"/>
      <c r="M694" s="827"/>
      <c r="N694" s="793"/>
      <c r="O694" s="830"/>
      <c r="P694" s="833"/>
      <c r="Q694" s="836"/>
      <c r="R694" s="830"/>
      <c r="S694" s="406" t="s">
        <v>158</v>
      </c>
      <c r="T694" s="451">
        <v>43643</v>
      </c>
      <c r="U694" s="820"/>
      <c r="V694" s="821"/>
      <c r="W694" s="818"/>
      <c r="X694" s="819"/>
      <c r="Y694" s="818"/>
      <c r="Z694" s="819"/>
      <c r="AA694" s="818"/>
      <c r="AB694" s="819"/>
      <c r="AC694" s="818"/>
      <c r="AD694" s="819"/>
      <c r="AE694" s="818"/>
      <c r="AF694" s="819"/>
      <c r="AG694" s="818"/>
      <c r="AH694" s="819"/>
      <c r="AI694" s="818"/>
      <c r="AJ694" s="819"/>
      <c r="AK694" s="793"/>
      <c r="AL694" s="793"/>
      <c r="AM694" s="793"/>
      <c r="AN694" s="793"/>
      <c r="AO694" s="793"/>
      <c r="AP694" s="793"/>
    </row>
    <row r="695" spans="2:42" s="404" customFormat="1" ht="12.75" customHeight="1" thickTop="1" x14ac:dyDescent="0.2">
      <c r="B695" s="445" t="s">
        <v>196</v>
      </c>
      <c r="C695" s="444" t="s">
        <v>195</v>
      </c>
      <c r="D695" s="443" t="s">
        <v>161</v>
      </c>
      <c r="E695" s="442" t="s">
        <v>50</v>
      </c>
      <c r="F695" s="440">
        <v>43633</v>
      </c>
      <c r="G695" s="440">
        <v>43890</v>
      </c>
      <c r="H695" s="419">
        <v>2019</v>
      </c>
      <c r="I695" s="439" t="s">
        <v>1123</v>
      </c>
      <c r="J695" s="418" t="s">
        <v>160</v>
      </c>
      <c r="K695" s="439" t="s">
        <v>1897</v>
      </c>
      <c r="L695" s="822" t="s">
        <v>1898</v>
      </c>
      <c r="M695" s="823"/>
      <c r="N695" s="791" t="s">
        <v>577</v>
      </c>
      <c r="O695" s="828" t="s">
        <v>206</v>
      </c>
      <c r="P695" s="831">
        <v>2.9</v>
      </c>
      <c r="Q695" s="834" t="s">
        <v>218</v>
      </c>
      <c r="R695" s="828" t="s">
        <v>193</v>
      </c>
      <c r="S695" s="434" t="s">
        <v>184</v>
      </c>
      <c r="T695" s="438">
        <v>1000000</v>
      </c>
      <c r="U695" s="434" t="s">
        <v>183</v>
      </c>
      <c r="V695" s="437">
        <f>T700+T698</f>
        <v>43724</v>
      </c>
      <c r="W695" s="434" t="s">
        <v>182</v>
      </c>
      <c r="X695" s="436">
        <f>T695</f>
        <v>1000000</v>
      </c>
      <c r="Y695" s="434" t="s">
        <v>181</v>
      </c>
      <c r="Z695" s="435">
        <v>1</v>
      </c>
      <c r="AA695" s="434" t="s">
        <v>181</v>
      </c>
      <c r="AB695" s="435">
        <v>1</v>
      </c>
      <c r="AC695" s="434" t="s">
        <v>181</v>
      </c>
      <c r="AD695" s="435">
        <v>1</v>
      </c>
      <c r="AE695" s="434" t="s">
        <v>181</v>
      </c>
      <c r="AF695" s="435">
        <v>1</v>
      </c>
      <c r="AG695" s="434" t="s">
        <v>181</v>
      </c>
      <c r="AH695" s="435">
        <v>1</v>
      </c>
      <c r="AI695" s="466" t="s">
        <v>180</v>
      </c>
      <c r="AJ695" s="465">
        <v>6</v>
      </c>
      <c r="AK695" s="791" t="s">
        <v>10</v>
      </c>
      <c r="AL695" s="791" t="s">
        <v>10</v>
      </c>
      <c r="AM695" s="791" t="s">
        <v>10</v>
      </c>
      <c r="AN695" s="791" t="s">
        <v>227</v>
      </c>
      <c r="AO695" s="791" t="s">
        <v>227</v>
      </c>
      <c r="AP695" s="791" t="s">
        <v>2143</v>
      </c>
    </row>
    <row r="696" spans="2:42" s="404" customFormat="1" ht="15" customHeight="1" x14ac:dyDescent="0.2">
      <c r="B696" s="425" t="s">
        <v>196</v>
      </c>
      <c r="C696" s="424" t="s">
        <v>195</v>
      </c>
      <c r="D696" s="423" t="s">
        <v>161</v>
      </c>
      <c r="E696" s="422" t="s">
        <v>50</v>
      </c>
      <c r="F696" s="420">
        <v>43633</v>
      </c>
      <c r="G696" s="420">
        <v>43890</v>
      </c>
      <c r="H696" s="419">
        <v>2019</v>
      </c>
      <c r="I696" s="439" t="s">
        <v>1123</v>
      </c>
      <c r="J696" s="418" t="s">
        <v>160</v>
      </c>
      <c r="K696" s="417" t="s">
        <v>1897</v>
      </c>
      <c r="L696" s="824"/>
      <c r="M696" s="825"/>
      <c r="N696" s="792"/>
      <c r="O696" s="829"/>
      <c r="P696" s="832"/>
      <c r="Q696" s="835"/>
      <c r="R696" s="829"/>
      <c r="S696" s="416" t="s">
        <v>179</v>
      </c>
      <c r="T696" s="432" t="s">
        <v>596</v>
      </c>
      <c r="U696" s="416" t="s">
        <v>177</v>
      </c>
      <c r="V696" s="415">
        <f>V695+V697+V698</f>
        <v>43890</v>
      </c>
      <c r="W696" s="416" t="s">
        <v>176</v>
      </c>
      <c r="X696" s="428">
        <f>X695</f>
        <v>1000000</v>
      </c>
      <c r="Y696" s="416" t="s">
        <v>175</v>
      </c>
      <c r="Z696" s="426">
        <v>0.7359</v>
      </c>
      <c r="AA696" s="416" t="s">
        <v>175</v>
      </c>
      <c r="AB696" s="426">
        <v>0.7359</v>
      </c>
      <c r="AC696" s="416" t="s">
        <v>175</v>
      </c>
      <c r="AD696" s="426">
        <v>0.7359</v>
      </c>
      <c r="AE696" s="416" t="s">
        <v>175</v>
      </c>
      <c r="AF696" s="426"/>
      <c r="AG696" s="416" t="s">
        <v>175</v>
      </c>
      <c r="AH696" s="426"/>
      <c r="AI696" s="463" t="s">
        <v>174</v>
      </c>
      <c r="AJ696" s="464">
        <v>30</v>
      </c>
      <c r="AK696" s="792"/>
      <c r="AL696" s="792"/>
      <c r="AM696" s="792"/>
      <c r="AN696" s="792"/>
      <c r="AO696" s="792"/>
      <c r="AP696" s="792"/>
    </row>
    <row r="697" spans="2:42" s="404" customFormat="1" ht="13.5" customHeight="1" x14ac:dyDescent="0.2">
      <c r="B697" s="425" t="s">
        <v>196</v>
      </c>
      <c r="C697" s="424" t="s">
        <v>195</v>
      </c>
      <c r="D697" s="423" t="s">
        <v>161</v>
      </c>
      <c r="E697" s="422" t="s">
        <v>50</v>
      </c>
      <c r="F697" s="420">
        <v>43633</v>
      </c>
      <c r="G697" s="420">
        <v>43890</v>
      </c>
      <c r="H697" s="419">
        <v>2019</v>
      </c>
      <c r="I697" s="439" t="s">
        <v>1123</v>
      </c>
      <c r="J697" s="418" t="s">
        <v>160</v>
      </c>
      <c r="K697" s="417" t="s">
        <v>1897</v>
      </c>
      <c r="L697" s="824"/>
      <c r="M697" s="825"/>
      <c r="N697" s="792"/>
      <c r="O697" s="829"/>
      <c r="P697" s="832"/>
      <c r="Q697" s="835"/>
      <c r="R697" s="829"/>
      <c r="S697" s="416" t="s">
        <v>173</v>
      </c>
      <c r="T697" s="429" t="s">
        <v>192</v>
      </c>
      <c r="U697" s="416" t="s">
        <v>171</v>
      </c>
      <c r="V697" s="427">
        <v>137</v>
      </c>
      <c r="W697" s="416" t="s">
        <v>170</v>
      </c>
      <c r="X697" s="428"/>
      <c r="Y697" s="416" t="s">
        <v>169</v>
      </c>
      <c r="Z697" s="426">
        <v>0.8</v>
      </c>
      <c r="AA697" s="416" t="s">
        <v>169</v>
      </c>
      <c r="AB697" s="426">
        <v>0.8</v>
      </c>
      <c r="AC697" s="416" t="s">
        <v>169</v>
      </c>
      <c r="AD697" s="426">
        <v>0.8</v>
      </c>
      <c r="AE697" s="416" t="s">
        <v>169</v>
      </c>
      <c r="AF697" s="426">
        <v>1</v>
      </c>
      <c r="AG697" s="416" t="s">
        <v>169</v>
      </c>
      <c r="AH697" s="426">
        <v>1</v>
      </c>
      <c r="AI697" s="781"/>
      <c r="AJ697" s="782"/>
      <c r="AK697" s="792"/>
      <c r="AL697" s="792"/>
      <c r="AM697" s="792"/>
      <c r="AN697" s="792"/>
      <c r="AO697" s="792"/>
      <c r="AP697" s="792"/>
    </row>
    <row r="698" spans="2:42" s="404" customFormat="1" ht="15" customHeight="1" x14ac:dyDescent="0.2">
      <c r="B698" s="425" t="s">
        <v>196</v>
      </c>
      <c r="C698" s="424" t="s">
        <v>195</v>
      </c>
      <c r="D698" s="423" t="s">
        <v>161</v>
      </c>
      <c r="E698" s="422" t="s">
        <v>50</v>
      </c>
      <c r="F698" s="420">
        <v>43633</v>
      </c>
      <c r="G698" s="420">
        <v>43890</v>
      </c>
      <c r="H698" s="419">
        <v>2019</v>
      </c>
      <c r="I698" s="439" t="s">
        <v>1123</v>
      </c>
      <c r="J698" s="418" t="s">
        <v>160</v>
      </c>
      <c r="K698" s="417" t="s">
        <v>1897</v>
      </c>
      <c r="L698" s="824"/>
      <c r="M698" s="825"/>
      <c r="N698" s="792"/>
      <c r="O698" s="829"/>
      <c r="P698" s="832"/>
      <c r="Q698" s="835"/>
      <c r="R698" s="829"/>
      <c r="S698" s="416" t="s">
        <v>168</v>
      </c>
      <c r="T698" s="427">
        <v>91</v>
      </c>
      <c r="U698" s="416" t="s">
        <v>167</v>
      </c>
      <c r="V698" s="427">
        <v>29</v>
      </c>
      <c r="W698" s="816"/>
      <c r="X698" s="817"/>
      <c r="Y698" s="416" t="s">
        <v>166</v>
      </c>
      <c r="Z698" s="426">
        <f>IF(Z696="",Z697-Z695,Z697-Z696)</f>
        <v>6.4100000000000046E-2</v>
      </c>
      <c r="AA698" s="416" t="s">
        <v>166</v>
      </c>
      <c r="AB698" s="426">
        <f>IF(AB696="",AB697-AB695,AB697-AB696)</f>
        <v>6.4100000000000046E-2</v>
      </c>
      <c r="AC698" s="416" t="s">
        <v>166</v>
      </c>
      <c r="AD698" s="426">
        <f>IF(AD696="",AD697-AD695,AD697-AD696)</f>
        <v>6.4100000000000046E-2</v>
      </c>
      <c r="AE698" s="416" t="s">
        <v>166</v>
      </c>
      <c r="AF698" s="426">
        <f>IF(AF696="",AF697-AF695,AF697-AF696)</f>
        <v>0</v>
      </c>
      <c r="AG698" s="416" t="s">
        <v>166</v>
      </c>
      <c r="AH698" s="426">
        <f>IF(AH696="",AH697-AH695,AH697-AH696)</f>
        <v>0</v>
      </c>
      <c r="AI698" s="781"/>
      <c r="AJ698" s="782"/>
      <c r="AK698" s="792"/>
      <c r="AL698" s="792"/>
      <c r="AM698" s="792"/>
      <c r="AN698" s="792"/>
      <c r="AO698" s="792"/>
      <c r="AP698" s="792"/>
    </row>
    <row r="699" spans="2:42" s="404" customFormat="1" ht="15" customHeight="1" x14ac:dyDescent="0.2">
      <c r="B699" s="425" t="s">
        <v>196</v>
      </c>
      <c r="C699" s="424" t="s">
        <v>195</v>
      </c>
      <c r="D699" s="423" t="s">
        <v>161</v>
      </c>
      <c r="E699" s="422" t="s">
        <v>50</v>
      </c>
      <c r="F699" s="420">
        <v>43633</v>
      </c>
      <c r="G699" s="420">
        <v>43890</v>
      </c>
      <c r="H699" s="419">
        <v>2019</v>
      </c>
      <c r="I699" s="439" t="s">
        <v>1123</v>
      </c>
      <c r="J699" s="418" t="s">
        <v>160</v>
      </c>
      <c r="K699" s="417" t="s">
        <v>1897</v>
      </c>
      <c r="L699" s="824"/>
      <c r="M699" s="825"/>
      <c r="N699" s="792"/>
      <c r="O699" s="829"/>
      <c r="P699" s="832"/>
      <c r="Q699" s="835"/>
      <c r="R699" s="829"/>
      <c r="S699" s="416" t="s">
        <v>165</v>
      </c>
      <c r="T699" s="415">
        <v>43605</v>
      </c>
      <c r="U699" s="416" t="s">
        <v>164</v>
      </c>
      <c r="V699" s="415">
        <v>43890</v>
      </c>
      <c r="W699" s="816"/>
      <c r="X699" s="817"/>
      <c r="Y699" s="816"/>
      <c r="Z699" s="817"/>
      <c r="AA699" s="816"/>
      <c r="AB699" s="817"/>
      <c r="AC699" s="816"/>
      <c r="AD699" s="817"/>
      <c r="AE699" s="816"/>
      <c r="AF699" s="817"/>
      <c r="AG699" s="816"/>
      <c r="AH699" s="817"/>
      <c r="AI699" s="781"/>
      <c r="AJ699" s="782"/>
      <c r="AK699" s="792"/>
      <c r="AL699" s="792"/>
      <c r="AM699" s="792"/>
      <c r="AN699" s="792"/>
      <c r="AO699" s="792"/>
      <c r="AP699" s="792"/>
    </row>
    <row r="700" spans="2:42" s="404" customFormat="1" ht="15" customHeight="1" thickBot="1" x14ac:dyDescent="0.25">
      <c r="B700" s="414" t="s">
        <v>196</v>
      </c>
      <c r="C700" s="413" t="s">
        <v>195</v>
      </c>
      <c r="D700" s="412" t="s">
        <v>161</v>
      </c>
      <c r="E700" s="411" t="s">
        <v>50</v>
      </c>
      <c r="F700" s="409">
        <v>43633</v>
      </c>
      <c r="G700" s="409">
        <v>43890</v>
      </c>
      <c r="H700" s="408">
        <v>2019</v>
      </c>
      <c r="I700" s="407" t="s">
        <v>1123</v>
      </c>
      <c r="J700" s="407" t="s">
        <v>160</v>
      </c>
      <c r="K700" s="407" t="s">
        <v>1897</v>
      </c>
      <c r="L700" s="826"/>
      <c r="M700" s="827"/>
      <c r="N700" s="793"/>
      <c r="O700" s="830"/>
      <c r="P700" s="833"/>
      <c r="Q700" s="836"/>
      <c r="R700" s="830"/>
      <c r="S700" s="406" t="s">
        <v>158</v>
      </c>
      <c r="T700" s="451">
        <v>43633</v>
      </c>
      <c r="U700" s="820"/>
      <c r="V700" s="821"/>
      <c r="W700" s="818"/>
      <c r="X700" s="819"/>
      <c r="Y700" s="818"/>
      <c r="Z700" s="819"/>
      <c r="AA700" s="818"/>
      <c r="AB700" s="819"/>
      <c r="AC700" s="818"/>
      <c r="AD700" s="819"/>
      <c r="AE700" s="818"/>
      <c r="AF700" s="819"/>
      <c r="AG700" s="818"/>
      <c r="AH700" s="819"/>
      <c r="AI700" s="783"/>
      <c r="AJ700" s="784"/>
      <c r="AK700" s="793"/>
      <c r="AL700" s="793"/>
      <c r="AM700" s="793"/>
      <c r="AN700" s="793"/>
      <c r="AO700" s="793"/>
      <c r="AP700" s="793"/>
    </row>
    <row r="701" spans="2:42" s="404" customFormat="1" ht="12.75" hidden="1" customHeight="1" thickTop="1" x14ac:dyDescent="0.25">
      <c r="B701" s="445" t="s">
        <v>196</v>
      </c>
      <c r="C701" s="444" t="s">
        <v>2050</v>
      </c>
      <c r="D701" s="443" t="s">
        <v>161</v>
      </c>
      <c r="E701" s="442" t="s">
        <v>10</v>
      </c>
      <c r="F701" s="440">
        <v>43826</v>
      </c>
      <c r="G701" s="440"/>
      <c r="H701" s="419">
        <v>2019</v>
      </c>
      <c r="I701" s="418" t="s">
        <v>2051</v>
      </c>
      <c r="J701" s="418" t="s">
        <v>160</v>
      </c>
      <c r="K701" s="439" t="s">
        <v>1897</v>
      </c>
      <c r="L701" s="822" t="s">
        <v>93</v>
      </c>
      <c r="M701" s="823"/>
      <c r="N701" s="791" t="s">
        <v>577</v>
      </c>
      <c r="O701" s="828" t="s">
        <v>206</v>
      </c>
      <c r="P701" s="831">
        <v>1.96</v>
      </c>
      <c r="Q701" s="834" t="s">
        <v>218</v>
      </c>
      <c r="R701" s="828" t="s">
        <v>193</v>
      </c>
      <c r="S701" s="434" t="s">
        <v>184</v>
      </c>
      <c r="T701" s="438">
        <v>395000</v>
      </c>
      <c r="U701" s="434" t="s">
        <v>183</v>
      </c>
      <c r="V701" s="437">
        <f>T706+T704</f>
        <v>43886</v>
      </c>
      <c r="W701" s="434" t="s">
        <v>182</v>
      </c>
      <c r="X701" s="436">
        <f>T701</f>
        <v>395000</v>
      </c>
      <c r="Y701" s="434" t="s">
        <v>181</v>
      </c>
      <c r="Z701" s="435">
        <v>0.6</v>
      </c>
      <c r="AA701" s="434" t="s">
        <v>181</v>
      </c>
      <c r="AB701" s="435">
        <v>0.6</v>
      </c>
      <c r="AC701" s="434" t="s">
        <v>181</v>
      </c>
      <c r="AD701" s="435">
        <v>0.6</v>
      </c>
      <c r="AE701" s="480" t="s">
        <v>181</v>
      </c>
      <c r="AF701" s="479">
        <v>0.6</v>
      </c>
      <c r="AG701" s="466" t="s">
        <v>181</v>
      </c>
      <c r="AH701" s="467">
        <v>0.6</v>
      </c>
      <c r="AI701" s="466" t="s">
        <v>180</v>
      </c>
      <c r="AJ701" s="465">
        <v>4</v>
      </c>
      <c r="AK701" s="791" t="s">
        <v>10</v>
      </c>
      <c r="AL701" s="791" t="s">
        <v>10</v>
      </c>
      <c r="AM701" s="791" t="s">
        <v>10</v>
      </c>
      <c r="AN701" s="791" t="s">
        <v>10</v>
      </c>
      <c r="AO701" s="791" t="s">
        <v>10</v>
      </c>
      <c r="AP701" s="791" t="s">
        <v>10</v>
      </c>
    </row>
    <row r="702" spans="2:42" s="404" customFormat="1" ht="15" hidden="1" customHeight="1" x14ac:dyDescent="0.25">
      <c r="B702" s="425" t="s">
        <v>196</v>
      </c>
      <c r="C702" s="424" t="s">
        <v>2050</v>
      </c>
      <c r="D702" s="423" t="s">
        <v>161</v>
      </c>
      <c r="E702" s="422" t="s">
        <v>10</v>
      </c>
      <c r="F702" s="420">
        <v>43826</v>
      </c>
      <c r="G702" s="420"/>
      <c r="H702" s="419">
        <v>2019</v>
      </c>
      <c r="I702" s="418" t="s">
        <v>2051</v>
      </c>
      <c r="J702" s="418" t="s">
        <v>160</v>
      </c>
      <c r="K702" s="417" t="s">
        <v>1897</v>
      </c>
      <c r="L702" s="824"/>
      <c r="M702" s="825"/>
      <c r="N702" s="792"/>
      <c r="O702" s="829"/>
      <c r="P702" s="832"/>
      <c r="Q702" s="835"/>
      <c r="R702" s="829"/>
      <c r="S702" s="416" t="s">
        <v>179</v>
      </c>
      <c r="T702" s="432" t="s">
        <v>292</v>
      </c>
      <c r="U702" s="416" t="s">
        <v>177</v>
      </c>
      <c r="V702" s="415"/>
      <c r="W702" s="416" t="s">
        <v>176</v>
      </c>
      <c r="X702" s="428">
        <f>X701</f>
        <v>395000</v>
      </c>
      <c r="Y702" s="416" t="s">
        <v>175</v>
      </c>
      <c r="Z702" s="426"/>
      <c r="AA702" s="416" t="s">
        <v>175</v>
      </c>
      <c r="AB702" s="426"/>
      <c r="AC702" s="416" t="s">
        <v>175</v>
      </c>
      <c r="AD702" s="426"/>
      <c r="AE702" s="478" t="s">
        <v>175</v>
      </c>
      <c r="AF702" s="477"/>
      <c r="AG702" s="463" t="s">
        <v>175</v>
      </c>
      <c r="AH702" s="462"/>
      <c r="AI702" s="463" t="s">
        <v>174</v>
      </c>
      <c r="AJ702" s="464">
        <v>24</v>
      </c>
      <c r="AK702" s="792"/>
      <c r="AL702" s="792"/>
      <c r="AM702" s="792"/>
      <c r="AN702" s="792"/>
      <c r="AO702" s="792"/>
      <c r="AP702" s="792"/>
    </row>
    <row r="703" spans="2:42" s="404" customFormat="1" ht="13.5" hidden="1" customHeight="1" x14ac:dyDescent="0.25">
      <c r="B703" s="425" t="s">
        <v>196</v>
      </c>
      <c r="C703" s="424" t="s">
        <v>2050</v>
      </c>
      <c r="D703" s="423" t="s">
        <v>161</v>
      </c>
      <c r="E703" s="422" t="s">
        <v>10</v>
      </c>
      <c r="F703" s="420">
        <v>43826</v>
      </c>
      <c r="G703" s="420"/>
      <c r="H703" s="419">
        <v>2019</v>
      </c>
      <c r="I703" s="418" t="s">
        <v>2051</v>
      </c>
      <c r="J703" s="418" t="s">
        <v>160</v>
      </c>
      <c r="K703" s="417" t="s">
        <v>1897</v>
      </c>
      <c r="L703" s="824"/>
      <c r="M703" s="825"/>
      <c r="N703" s="792"/>
      <c r="O703" s="829"/>
      <c r="P703" s="832"/>
      <c r="Q703" s="835"/>
      <c r="R703" s="829"/>
      <c r="S703" s="416" t="s">
        <v>173</v>
      </c>
      <c r="T703" s="429" t="s">
        <v>192</v>
      </c>
      <c r="U703" s="416" t="s">
        <v>171</v>
      </c>
      <c r="V703" s="427"/>
      <c r="W703" s="416" t="s">
        <v>170</v>
      </c>
      <c r="X703" s="428"/>
      <c r="Y703" s="416" t="s">
        <v>169</v>
      </c>
      <c r="Z703" s="426">
        <v>0.6</v>
      </c>
      <c r="AA703" s="416" t="s">
        <v>169</v>
      </c>
      <c r="AB703" s="426">
        <v>0.6</v>
      </c>
      <c r="AC703" s="416" t="s">
        <v>169</v>
      </c>
      <c r="AD703" s="426">
        <v>0.6</v>
      </c>
      <c r="AE703" s="478" t="s">
        <v>169</v>
      </c>
      <c r="AF703" s="477">
        <v>0.6</v>
      </c>
      <c r="AG703" s="463" t="s">
        <v>169</v>
      </c>
      <c r="AH703" s="462">
        <v>0.6</v>
      </c>
      <c r="AI703" s="781"/>
      <c r="AJ703" s="782"/>
      <c r="AK703" s="792"/>
      <c r="AL703" s="792"/>
      <c r="AM703" s="792"/>
      <c r="AN703" s="792"/>
      <c r="AO703" s="792"/>
      <c r="AP703" s="792"/>
    </row>
    <row r="704" spans="2:42" s="404" customFormat="1" ht="15" hidden="1" customHeight="1" x14ac:dyDescent="0.25">
      <c r="B704" s="425" t="s">
        <v>196</v>
      </c>
      <c r="C704" s="424" t="s">
        <v>2050</v>
      </c>
      <c r="D704" s="423" t="s">
        <v>161</v>
      </c>
      <c r="E704" s="422" t="s">
        <v>10</v>
      </c>
      <c r="F704" s="420">
        <v>43826</v>
      </c>
      <c r="G704" s="420"/>
      <c r="H704" s="419">
        <v>2019</v>
      </c>
      <c r="I704" s="418" t="s">
        <v>2051</v>
      </c>
      <c r="J704" s="418" t="s">
        <v>160</v>
      </c>
      <c r="K704" s="417" t="s">
        <v>1897</v>
      </c>
      <c r="L704" s="824"/>
      <c r="M704" s="825"/>
      <c r="N704" s="792"/>
      <c r="O704" s="829"/>
      <c r="P704" s="832"/>
      <c r="Q704" s="835"/>
      <c r="R704" s="829"/>
      <c r="S704" s="416" t="s">
        <v>168</v>
      </c>
      <c r="T704" s="427">
        <v>60</v>
      </c>
      <c r="U704" s="416" t="s">
        <v>167</v>
      </c>
      <c r="V704" s="427"/>
      <c r="W704" s="816"/>
      <c r="X704" s="817"/>
      <c r="Y704" s="416" t="s">
        <v>166</v>
      </c>
      <c r="Z704" s="426">
        <f>IF(Z702="",Z703-Z701,Z703-Z702)</f>
        <v>0</v>
      </c>
      <c r="AA704" s="416" t="s">
        <v>166</v>
      </c>
      <c r="AB704" s="426">
        <f>IF(AB702="",AB703-AB701,AB703-AB702)</f>
        <v>0</v>
      </c>
      <c r="AC704" s="416" t="s">
        <v>166</v>
      </c>
      <c r="AD704" s="426">
        <f>IF(AD702="",AD703-AD701,AD703-AD702)</f>
        <v>0</v>
      </c>
      <c r="AE704" s="478" t="s">
        <v>166</v>
      </c>
      <c r="AF704" s="477">
        <f>IF(AF702="",AF703-AF701,AF703-AF702)</f>
        <v>0</v>
      </c>
      <c r="AG704" s="463" t="s">
        <v>166</v>
      </c>
      <c r="AH704" s="462">
        <f>IF(AH702="",AH703-AH701,AH703-AH702)</f>
        <v>0</v>
      </c>
      <c r="AI704" s="781"/>
      <c r="AJ704" s="782"/>
      <c r="AK704" s="792"/>
      <c r="AL704" s="792"/>
      <c r="AM704" s="792"/>
      <c r="AN704" s="792"/>
      <c r="AO704" s="792"/>
      <c r="AP704" s="792"/>
    </row>
    <row r="705" spans="1:43" ht="15" hidden="1" customHeight="1" x14ac:dyDescent="0.25">
      <c r="A705" s="404"/>
      <c r="B705" s="425" t="s">
        <v>196</v>
      </c>
      <c r="C705" s="424" t="s">
        <v>2050</v>
      </c>
      <c r="D705" s="423" t="s">
        <v>161</v>
      </c>
      <c r="E705" s="422" t="s">
        <v>10</v>
      </c>
      <c r="F705" s="420">
        <v>43826</v>
      </c>
      <c r="G705" s="420"/>
      <c r="H705" s="419">
        <v>2019</v>
      </c>
      <c r="I705" s="418" t="s">
        <v>2051</v>
      </c>
      <c r="J705" s="418" t="s">
        <v>160</v>
      </c>
      <c r="K705" s="417" t="s">
        <v>1897</v>
      </c>
      <c r="L705" s="824"/>
      <c r="M705" s="825"/>
      <c r="N705" s="792"/>
      <c r="O705" s="829"/>
      <c r="P705" s="832"/>
      <c r="Q705" s="835"/>
      <c r="R705" s="829"/>
      <c r="S705" s="416" t="s">
        <v>165</v>
      </c>
      <c r="T705" s="415">
        <v>43468</v>
      </c>
      <c r="U705" s="416" t="s">
        <v>164</v>
      </c>
      <c r="V705" s="415"/>
      <c r="W705" s="816"/>
      <c r="X705" s="817"/>
      <c r="Y705" s="816"/>
      <c r="Z705" s="817"/>
      <c r="AA705" s="816"/>
      <c r="AB705" s="817"/>
      <c r="AC705" s="816"/>
      <c r="AD705" s="817"/>
      <c r="AE705" s="857"/>
      <c r="AF705" s="858"/>
      <c r="AG705" s="781"/>
      <c r="AH705" s="782"/>
      <c r="AI705" s="781"/>
      <c r="AJ705" s="782"/>
      <c r="AK705" s="792"/>
      <c r="AL705" s="792"/>
      <c r="AM705" s="792"/>
      <c r="AN705" s="792"/>
      <c r="AO705" s="792"/>
      <c r="AP705" s="792"/>
    </row>
    <row r="706" spans="1:43" ht="15" hidden="1" customHeight="1" thickBot="1" x14ac:dyDescent="0.25">
      <c r="A706" s="404"/>
      <c r="B706" s="414" t="s">
        <v>196</v>
      </c>
      <c r="C706" s="413" t="s">
        <v>2050</v>
      </c>
      <c r="D706" s="412" t="s">
        <v>161</v>
      </c>
      <c r="E706" s="411" t="s">
        <v>10</v>
      </c>
      <c r="F706" s="409">
        <v>43826</v>
      </c>
      <c r="G706" s="409"/>
      <c r="H706" s="408">
        <v>2019</v>
      </c>
      <c r="I706" s="407" t="s">
        <v>2051</v>
      </c>
      <c r="J706" s="407" t="s">
        <v>160</v>
      </c>
      <c r="K706" s="407" t="s">
        <v>1897</v>
      </c>
      <c r="L706" s="826"/>
      <c r="M706" s="827"/>
      <c r="N706" s="793"/>
      <c r="O706" s="830"/>
      <c r="P706" s="833"/>
      <c r="Q706" s="836"/>
      <c r="R706" s="830"/>
      <c r="S706" s="406" t="s">
        <v>158</v>
      </c>
      <c r="T706" s="451">
        <v>43826</v>
      </c>
      <c r="U706" s="820"/>
      <c r="V706" s="821"/>
      <c r="W706" s="818"/>
      <c r="X706" s="819"/>
      <c r="Y706" s="818"/>
      <c r="Z706" s="819"/>
      <c r="AA706" s="818"/>
      <c r="AB706" s="819"/>
      <c r="AC706" s="818"/>
      <c r="AD706" s="819"/>
      <c r="AE706" s="859"/>
      <c r="AF706" s="860"/>
      <c r="AG706" s="783"/>
      <c r="AH706" s="784"/>
      <c r="AI706" s="783"/>
      <c r="AJ706" s="784"/>
      <c r="AK706" s="793"/>
      <c r="AL706" s="793"/>
      <c r="AM706" s="793"/>
      <c r="AN706" s="793"/>
      <c r="AO706" s="793"/>
      <c r="AP706" s="793"/>
    </row>
    <row r="707" spans="1:43" ht="12.75" customHeight="1" thickTop="1" x14ac:dyDescent="0.2">
      <c r="A707" s="404"/>
      <c r="B707" s="445" t="s">
        <v>196</v>
      </c>
      <c r="C707" s="444" t="s">
        <v>255</v>
      </c>
      <c r="D707" s="443" t="s">
        <v>161</v>
      </c>
      <c r="E707" s="442" t="s">
        <v>50</v>
      </c>
      <c r="F707" s="440">
        <v>43704</v>
      </c>
      <c r="G707" s="440">
        <v>43921</v>
      </c>
      <c r="H707" s="419">
        <v>2019</v>
      </c>
      <c r="I707" s="418" t="s">
        <v>2051</v>
      </c>
      <c r="J707" s="418" t="s">
        <v>160</v>
      </c>
      <c r="K707" s="508" t="s">
        <v>591</v>
      </c>
      <c r="L707" s="822" t="s">
        <v>593</v>
      </c>
      <c r="M707" s="823"/>
      <c r="N707" s="791" t="s">
        <v>577</v>
      </c>
      <c r="O707" s="828" t="s">
        <v>206</v>
      </c>
      <c r="P707" s="831">
        <v>10.210000000000001</v>
      </c>
      <c r="Q707" s="834" t="s">
        <v>218</v>
      </c>
      <c r="R707" s="828" t="s">
        <v>193</v>
      </c>
      <c r="S707" s="434" t="s">
        <v>184</v>
      </c>
      <c r="T707" s="438">
        <v>3575000</v>
      </c>
      <c r="U707" s="434" t="s">
        <v>183</v>
      </c>
      <c r="V707" s="437">
        <f>T712+T710</f>
        <v>43764</v>
      </c>
      <c r="W707" s="434" t="s">
        <v>182</v>
      </c>
      <c r="X707" s="436">
        <f>T707</f>
        <v>3575000</v>
      </c>
      <c r="Y707" s="434" t="s">
        <v>181</v>
      </c>
      <c r="Z707" s="435"/>
      <c r="AA707" s="434" t="s">
        <v>181</v>
      </c>
      <c r="AB707" s="435"/>
      <c r="AC707" s="434" t="s">
        <v>181</v>
      </c>
      <c r="AD707" s="435"/>
      <c r="AE707" s="434" t="s">
        <v>181</v>
      </c>
      <c r="AF707" s="435"/>
      <c r="AG707" s="434" t="s">
        <v>181</v>
      </c>
      <c r="AH707" s="435">
        <v>1</v>
      </c>
      <c r="AI707" s="434" t="s">
        <v>180</v>
      </c>
      <c r="AJ707" s="433"/>
      <c r="AK707" s="791" t="s">
        <v>592</v>
      </c>
      <c r="AL707" s="791" t="s">
        <v>592</v>
      </c>
      <c r="AM707" s="791" t="s">
        <v>592</v>
      </c>
      <c r="AN707" s="791" t="s">
        <v>592</v>
      </c>
      <c r="AO707" s="791" t="s">
        <v>592</v>
      </c>
      <c r="AP707" s="791" t="s">
        <v>2143</v>
      </c>
    </row>
    <row r="708" spans="1:43" ht="15" customHeight="1" x14ac:dyDescent="0.2">
      <c r="A708" s="404"/>
      <c r="B708" s="425" t="s">
        <v>196</v>
      </c>
      <c r="C708" s="424" t="s">
        <v>255</v>
      </c>
      <c r="D708" s="423" t="s">
        <v>161</v>
      </c>
      <c r="E708" s="422" t="s">
        <v>50</v>
      </c>
      <c r="F708" s="420">
        <v>43704</v>
      </c>
      <c r="G708" s="420">
        <v>43921</v>
      </c>
      <c r="H708" s="419">
        <v>2019</v>
      </c>
      <c r="I708" s="418" t="s">
        <v>2051</v>
      </c>
      <c r="J708" s="418" t="s">
        <v>160</v>
      </c>
      <c r="K708" s="418" t="s">
        <v>591</v>
      </c>
      <c r="L708" s="824"/>
      <c r="M708" s="825"/>
      <c r="N708" s="792"/>
      <c r="O708" s="829"/>
      <c r="P708" s="832"/>
      <c r="Q708" s="835"/>
      <c r="R708" s="829"/>
      <c r="S708" s="416" t="s">
        <v>179</v>
      </c>
      <c r="T708" s="432" t="s">
        <v>292</v>
      </c>
      <c r="U708" s="416" t="s">
        <v>177</v>
      </c>
      <c r="V708" s="415"/>
      <c r="W708" s="416" t="s">
        <v>176</v>
      </c>
      <c r="X708" s="428">
        <f>X707</f>
        <v>3575000</v>
      </c>
      <c r="Y708" s="416" t="s">
        <v>175</v>
      </c>
      <c r="Z708" s="426"/>
      <c r="AA708" s="416" t="s">
        <v>175</v>
      </c>
      <c r="AB708" s="426"/>
      <c r="AC708" s="416" t="s">
        <v>175</v>
      </c>
      <c r="AD708" s="426"/>
      <c r="AE708" s="416" t="s">
        <v>175</v>
      </c>
      <c r="AF708" s="426"/>
      <c r="AG708" s="416" t="s">
        <v>175</v>
      </c>
      <c r="AH708" s="426"/>
      <c r="AI708" s="416" t="s">
        <v>174</v>
      </c>
      <c r="AJ708" s="430"/>
      <c r="AK708" s="792"/>
      <c r="AL708" s="792"/>
      <c r="AM708" s="792"/>
      <c r="AN708" s="792"/>
      <c r="AO708" s="792"/>
      <c r="AP708" s="792"/>
    </row>
    <row r="709" spans="1:43" ht="39" customHeight="1" x14ac:dyDescent="0.2">
      <c r="A709" s="404"/>
      <c r="B709" s="425" t="s">
        <v>196</v>
      </c>
      <c r="C709" s="424" t="s">
        <v>255</v>
      </c>
      <c r="D709" s="423" t="s">
        <v>161</v>
      </c>
      <c r="E709" s="422" t="s">
        <v>50</v>
      </c>
      <c r="F709" s="420">
        <v>43704</v>
      </c>
      <c r="G709" s="420">
        <v>43921</v>
      </c>
      <c r="H709" s="419">
        <v>2019</v>
      </c>
      <c r="I709" s="418" t="s">
        <v>2051</v>
      </c>
      <c r="J709" s="418" t="s">
        <v>160</v>
      </c>
      <c r="K709" s="418" t="s">
        <v>591</v>
      </c>
      <c r="L709" s="824"/>
      <c r="M709" s="825"/>
      <c r="N709" s="792"/>
      <c r="O709" s="829"/>
      <c r="P709" s="832"/>
      <c r="Q709" s="835"/>
      <c r="R709" s="829"/>
      <c r="S709" s="416" t="s">
        <v>173</v>
      </c>
      <c r="T709" s="429" t="s">
        <v>192</v>
      </c>
      <c r="U709" s="416" t="s">
        <v>171</v>
      </c>
      <c r="V709" s="427"/>
      <c r="W709" s="416" t="s">
        <v>170</v>
      </c>
      <c r="X709" s="428"/>
      <c r="Y709" s="416" t="s">
        <v>169</v>
      </c>
      <c r="Z709" s="426"/>
      <c r="AA709" s="416" t="s">
        <v>169</v>
      </c>
      <c r="AB709" s="426"/>
      <c r="AC709" s="416" t="s">
        <v>169</v>
      </c>
      <c r="AD709" s="426"/>
      <c r="AE709" s="416" t="s">
        <v>169</v>
      </c>
      <c r="AF709" s="426"/>
      <c r="AG709" s="416" t="s">
        <v>169</v>
      </c>
      <c r="AH709" s="426">
        <v>1</v>
      </c>
      <c r="AI709" s="816"/>
      <c r="AJ709" s="817"/>
      <c r="AK709" s="792"/>
      <c r="AL709" s="792"/>
      <c r="AM709" s="792"/>
      <c r="AN709" s="792"/>
      <c r="AO709" s="792"/>
      <c r="AP709" s="792"/>
    </row>
    <row r="710" spans="1:43" ht="15" customHeight="1" x14ac:dyDescent="0.2">
      <c r="A710" s="404"/>
      <c r="B710" s="425" t="s">
        <v>196</v>
      </c>
      <c r="C710" s="424" t="s">
        <v>255</v>
      </c>
      <c r="D710" s="423" t="s">
        <v>161</v>
      </c>
      <c r="E710" s="422" t="s">
        <v>50</v>
      </c>
      <c r="F710" s="420">
        <v>43704</v>
      </c>
      <c r="G710" s="420">
        <v>43921</v>
      </c>
      <c r="H710" s="419">
        <v>2019</v>
      </c>
      <c r="I710" s="418" t="s">
        <v>2051</v>
      </c>
      <c r="J710" s="418" t="s">
        <v>160</v>
      </c>
      <c r="K710" s="418" t="s">
        <v>591</v>
      </c>
      <c r="L710" s="824"/>
      <c r="M710" s="825"/>
      <c r="N710" s="792"/>
      <c r="O710" s="829"/>
      <c r="P710" s="832"/>
      <c r="Q710" s="835"/>
      <c r="R710" s="829"/>
      <c r="S710" s="416" t="s">
        <v>168</v>
      </c>
      <c r="T710" s="427">
        <v>60</v>
      </c>
      <c r="U710" s="416" t="s">
        <v>167</v>
      </c>
      <c r="V710" s="427"/>
      <c r="W710" s="816"/>
      <c r="X710" s="817"/>
      <c r="Y710" s="416" t="s">
        <v>166</v>
      </c>
      <c r="Z710" s="426">
        <f>IF(Z708="",Z709-Z707,Z709-Z708)</f>
        <v>0</v>
      </c>
      <c r="AA710" s="416" t="s">
        <v>166</v>
      </c>
      <c r="AB710" s="426">
        <f>IF(AB708="",AB709-AB707,AB709-AB708)</f>
        <v>0</v>
      </c>
      <c r="AC710" s="416" t="s">
        <v>166</v>
      </c>
      <c r="AD710" s="426">
        <f>IF(AD708="",AD709-AD707,AD709-AD708)</f>
        <v>0</v>
      </c>
      <c r="AE710" s="416" t="s">
        <v>166</v>
      </c>
      <c r="AF710" s="426">
        <f>IF(AF708="",AF709-AF707,AF709-AF708)</f>
        <v>0</v>
      </c>
      <c r="AG710" s="416" t="s">
        <v>166</v>
      </c>
      <c r="AH710" s="426">
        <f>IF(AH708="",AH709-AH707,AH709-AH708)</f>
        <v>0</v>
      </c>
      <c r="AI710" s="816"/>
      <c r="AJ710" s="817"/>
      <c r="AK710" s="792"/>
      <c r="AL710" s="792"/>
      <c r="AM710" s="792"/>
      <c r="AN710" s="792"/>
      <c r="AO710" s="792"/>
      <c r="AP710" s="792"/>
    </row>
    <row r="711" spans="1:43" ht="15" customHeight="1" x14ac:dyDescent="0.2">
      <c r="A711" s="404"/>
      <c r="B711" s="425" t="s">
        <v>196</v>
      </c>
      <c r="C711" s="424" t="s">
        <v>255</v>
      </c>
      <c r="D711" s="423" t="s">
        <v>161</v>
      </c>
      <c r="E711" s="422" t="s">
        <v>50</v>
      </c>
      <c r="F711" s="420">
        <v>43704</v>
      </c>
      <c r="G711" s="420">
        <v>43921</v>
      </c>
      <c r="H711" s="419">
        <v>2019</v>
      </c>
      <c r="I711" s="418" t="s">
        <v>2051</v>
      </c>
      <c r="J711" s="418" t="s">
        <v>160</v>
      </c>
      <c r="K711" s="418" t="s">
        <v>591</v>
      </c>
      <c r="L711" s="824"/>
      <c r="M711" s="825"/>
      <c r="N711" s="792"/>
      <c r="O711" s="829"/>
      <c r="P711" s="832"/>
      <c r="Q711" s="835"/>
      <c r="R711" s="829"/>
      <c r="S711" s="416" t="s">
        <v>165</v>
      </c>
      <c r="T711" s="415">
        <v>43468</v>
      </c>
      <c r="U711" s="416" t="s">
        <v>164</v>
      </c>
      <c r="V711" s="415">
        <v>43921</v>
      </c>
      <c r="W711" s="816"/>
      <c r="X711" s="817"/>
      <c r="Y711" s="816"/>
      <c r="Z711" s="817"/>
      <c r="AA711" s="816"/>
      <c r="AB711" s="817"/>
      <c r="AC711" s="816"/>
      <c r="AD711" s="817"/>
      <c r="AE711" s="816"/>
      <c r="AF711" s="817"/>
      <c r="AG711" s="816"/>
      <c r="AH711" s="817"/>
      <c r="AI711" s="816"/>
      <c r="AJ711" s="817"/>
      <c r="AK711" s="792"/>
      <c r="AL711" s="792"/>
      <c r="AM711" s="792"/>
      <c r="AN711" s="792"/>
      <c r="AO711" s="792"/>
      <c r="AP711" s="792"/>
    </row>
    <row r="712" spans="1:43" ht="15" customHeight="1" thickBot="1" x14ac:dyDescent="0.25">
      <c r="A712" s="404"/>
      <c r="B712" s="414" t="s">
        <v>196</v>
      </c>
      <c r="C712" s="413" t="s">
        <v>255</v>
      </c>
      <c r="D712" s="412" t="s">
        <v>161</v>
      </c>
      <c r="E712" s="411" t="s">
        <v>50</v>
      </c>
      <c r="F712" s="409">
        <v>43704</v>
      </c>
      <c r="G712" s="409">
        <v>43921</v>
      </c>
      <c r="H712" s="408">
        <v>2019</v>
      </c>
      <c r="I712" s="407" t="s">
        <v>2051</v>
      </c>
      <c r="J712" s="407" t="s">
        <v>160</v>
      </c>
      <c r="K712" s="407" t="s">
        <v>591</v>
      </c>
      <c r="L712" s="826"/>
      <c r="M712" s="827"/>
      <c r="N712" s="793"/>
      <c r="O712" s="830"/>
      <c r="P712" s="833"/>
      <c r="Q712" s="836"/>
      <c r="R712" s="830"/>
      <c r="S712" s="406" t="s">
        <v>158</v>
      </c>
      <c r="T712" s="451">
        <v>43704</v>
      </c>
      <c r="U712" s="820"/>
      <c r="V712" s="821"/>
      <c r="W712" s="818"/>
      <c r="X712" s="819"/>
      <c r="Y712" s="818"/>
      <c r="Z712" s="819"/>
      <c r="AA712" s="818"/>
      <c r="AB712" s="819"/>
      <c r="AC712" s="818"/>
      <c r="AD712" s="819"/>
      <c r="AE712" s="818"/>
      <c r="AF712" s="819"/>
      <c r="AG712" s="818"/>
      <c r="AH712" s="819"/>
      <c r="AI712" s="818"/>
      <c r="AJ712" s="819"/>
      <c r="AK712" s="793"/>
      <c r="AL712" s="793"/>
      <c r="AM712" s="793"/>
      <c r="AN712" s="793"/>
      <c r="AO712" s="793"/>
      <c r="AP712" s="793"/>
    </row>
    <row r="713" spans="1:43" ht="12.75" customHeight="1" thickTop="1" x14ac:dyDescent="0.2">
      <c r="A713" s="404"/>
      <c r="B713" s="445" t="s">
        <v>250</v>
      </c>
      <c r="C713" s="444" t="s">
        <v>249</v>
      </c>
      <c r="D713" s="443" t="s">
        <v>161</v>
      </c>
      <c r="E713" s="442" t="s">
        <v>50</v>
      </c>
      <c r="F713" s="440">
        <v>43633</v>
      </c>
      <c r="G713" s="440">
        <v>43876</v>
      </c>
      <c r="H713" s="419">
        <v>2019</v>
      </c>
      <c r="I713" s="418" t="s">
        <v>2051</v>
      </c>
      <c r="J713" s="418" t="s">
        <v>160</v>
      </c>
      <c r="K713" s="508" t="s">
        <v>591</v>
      </c>
      <c r="L713" s="822" t="s">
        <v>1904</v>
      </c>
      <c r="M713" s="823"/>
      <c r="N713" s="791" t="s">
        <v>577</v>
      </c>
      <c r="O713" s="828" t="s">
        <v>206</v>
      </c>
      <c r="P713" s="831">
        <v>3.98</v>
      </c>
      <c r="Q713" s="834" t="s">
        <v>218</v>
      </c>
      <c r="R713" s="828" t="s">
        <v>193</v>
      </c>
      <c r="S713" s="434" t="s">
        <v>184</v>
      </c>
      <c r="T713" s="438">
        <v>1100000</v>
      </c>
      <c r="U713" s="434" t="s">
        <v>183</v>
      </c>
      <c r="V713" s="437">
        <f>T718+T716</f>
        <v>43724</v>
      </c>
      <c r="W713" s="434" t="s">
        <v>182</v>
      </c>
      <c r="X713" s="436">
        <f>T713</f>
        <v>1100000</v>
      </c>
      <c r="Y713" s="434" t="s">
        <v>181</v>
      </c>
      <c r="Z713" s="435">
        <v>1</v>
      </c>
      <c r="AA713" s="434" t="s">
        <v>181</v>
      </c>
      <c r="AB713" s="435">
        <v>1</v>
      </c>
      <c r="AC713" s="434" t="s">
        <v>181</v>
      </c>
      <c r="AD713" s="435">
        <v>1</v>
      </c>
      <c r="AE713" s="480" t="s">
        <v>181</v>
      </c>
      <c r="AF713" s="479">
        <v>1</v>
      </c>
      <c r="AG713" s="466" t="s">
        <v>181</v>
      </c>
      <c r="AH713" s="435">
        <v>1</v>
      </c>
      <c r="AI713" s="466" t="s">
        <v>180</v>
      </c>
      <c r="AJ713" s="465">
        <v>10</v>
      </c>
      <c r="AK713" s="791" t="s">
        <v>10</v>
      </c>
      <c r="AL713" s="791" t="s">
        <v>10</v>
      </c>
      <c r="AM713" s="791" t="s">
        <v>10</v>
      </c>
      <c r="AN713" s="791" t="s">
        <v>10</v>
      </c>
      <c r="AO713" s="791" t="s">
        <v>10</v>
      </c>
      <c r="AP713" s="791" t="s">
        <v>2143</v>
      </c>
    </row>
    <row r="714" spans="1:43" ht="15" customHeight="1" x14ac:dyDescent="0.2">
      <c r="A714" s="404"/>
      <c r="B714" s="425" t="s">
        <v>250</v>
      </c>
      <c r="C714" s="424" t="s">
        <v>249</v>
      </c>
      <c r="D714" s="423" t="s">
        <v>161</v>
      </c>
      <c r="E714" s="422" t="s">
        <v>50</v>
      </c>
      <c r="F714" s="420">
        <v>43633</v>
      </c>
      <c r="G714" s="420">
        <v>43876</v>
      </c>
      <c r="H714" s="419">
        <v>2019</v>
      </c>
      <c r="I714" s="418" t="s">
        <v>2051</v>
      </c>
      <c r="J714" s="418" t="s">
        <v>160</v>
      </c>
      <c r="K714" s="418" t="s">
        <v>591</v>
      </c>
      <c r="L714" s="824"/>
      <c r="M714" s="825"/>
      <c r="N714" s="792"/>
      <c r="O714" s="829"/>
      <c r="P714" s="832"/>
      <c r="Q714" s="835"/>
      <c r="R714" s="829"/>
      <c r="S714" s="416" t="s">
        <v>179</v>
      </c>
      <c r="T714" s="432" t="s">
        <v>292</v>
      </c>
      <c r="U714" s="416" t="s">
        <v>177</v>
      </c>
      <c r="V714" s="415">
        <f>V713+V715+V716</f>
        <v>43890</v>
      </c>
      <c r="W714" s="416" t="s">
        <v>176</v>
      </c>
      <c r="X714" s="428">
        <f>X713</f>
        <v>1100000</v>
      </c>
      <c r="Y714" s="416" t="s">
        <v>175</v>
      </c>
      <c r="Z714" s="426">
        <v>0.7359</v>
      </c>
      <c r="AA714" s="416" t="s">
        <v>175</v>
      </c>
      <c r="AB714" s="426">
        <v>0.7359</v>
      </c>
      <c r="AC714" s="416" t="s">
        <v>175</v>
      </c>
      <c r="AD714" s="426">
        <v>0.7359</v>
      </c>
      <c r="AE714" s="478" t="s">
        <v>175</v>
      </c>
      <c r="AF714" s="477">
        <v>0.7359</v>
      </c>
      <c r="AG714" s="463" t="s">
        <v>175</v>
      </c>
      <c r="AH714" s="426"/>
      <c r="AI714" s="463" t="s">
        <v>174</v>
      </c>
      <c r="AJ714" s="464">
        <v>50</v>
      </c>
      <c r="AK714" s="792"/>
      <c r="AL714" s="792"/>
      <c r="AM714" s="792"/>
      <c r="AN714" s="792"/>
      <c r="AO714" s="792"/>
      <c r="AP714" s="792"/>
    </row>
    <row r="715" spans="1:43" ht="13.5" customHeight="1" x14ac:dyDescent="0.2">
      <c r="A715" s="404"/>
      <c r="B715" s="425" t="s">
        <v>250</v>
      </c>
      <c r="C715" s="424" t="s">
        <v>249</v>
      </c>
      <c r="D715" s="423" t="s">
        <v>161</v>
      </c>
      <c r="E715" s="422" t="s">
        <v>50</v>
      </c>
      <c r="F715" s="420">
        <v>43633</v>
      </c>
      <c r="G715" s="420">
        <v>43876</v>
      </c>
      <c r="H715" s="419">
        <v>2019</v>
      </c>
      <c r="I715" s="418" t="s">
        <v>2051</v>
      </c>
      <c r="J715" s="418" t="s">
        <v>160</v>
      </c>
      <c r="K715" s="418" t="s">
        <v>591</v>
      </c>
      <c r="L715" s="824"/>
      <c r="M715" s="825"/>
      <c r="N715" s="792"/>
      <c r="O715" s="829"/>
      <c r="P715" s="832"/>
      <c r="Q715" s="835"/>
      <c r="R715" s="829"/>
      <c r="S715" s="416" t="s">
        <v>173</v>
      </c>
      <c r="T715" s="429" t="s">
        <v>192</v>
      </c>
      <c r="U715" s="416" t="s">
        <v>171</v>
      </c>
      <c r="V715" s="427">
        <v>137</v>
      </c>
      <c r="W715" s="416" t="s">
        <v>170</v>
      </c>
      <c r="X715" s="428"/>
      <c r="Y715" s="416" t="s">
        <v>169</v>
      </c>
      <c r="Z715" s="426">
        <v>0.85</v>
      </c>
      <c r="AA715" s="416" t="s">
        <v>169</v>
      </c>
      <c r="AB715" s="426">
        <v>0.85</v>
      </c>
      <c r="AC715" s="416" t="s">
        <v>169</v>
      </c>
      <c r="AD715" s="426">
        <v>0.85</v>
      </c>
      <c r="AE715" s="478" t="s">
        <v>169</v>
      </c>
      <c r="AF715" s="477">
        <v>0.85</v>
      </c>
      <c r="AG715" s="463" t="s">
        <v>169</v>
      </c>
      <c r="AH715" s="426">
        <v>1</v>
      </c>
      <c r="AI715" s="781"/>
      <c r="AJ715" s="782"/>
      <c r="AK715" s="792"/>
      <c r="AL715" s="792"/>
      <c r="AM715" s="792"/>
      <c r="AN715" s="792"/>
      <c r="AO715" s="792"/>
      <c r="AP715" s="792"/>
    </row>
    <row r="716" spans="1:43" ht="15" customHeight="1" x14ac:dyDescent="0.2">
      <c r="A716" s="404"/>
      <c r="B716" s="425" t="s">
        <v>250</v>
      </c>
      <c r="C716" s="424" t="s">
        <v>249</v>
      </c>
      <c r="D716" s="423" t="s">
        <v>161</v>
      </c>
      <c r="E716" s="422" t="s">
        <v>50</v>
      </c>
      <c r="F716" s="420">
        <v>43633</v>
      </c>
      <c r="G716" s="420">
        <v>43876</v>
      </c>
      <c r="H716" s="419">
        <v>2019</v>
      </c>
      <c r="I716" s="418" t="s">
        <v>2051</v>
      </c>
      <c r="J716" s="418" t="s">
        <v>160</v>
      </c>
      <c r="K716" s="418" t="s">
        <v>591</v>
      </c>
      <c r="L716" s="824"/>
      <c r="M716" s="825"/>
      <c r="N716" s="792"/>
      <c r="O716" s="829"/>
      <c r="P716" s="832"/>
      <c r="Q716" s="835"/>
      <c r="R716" s="829"/>
      <c r="S716" s="416" t="s">
        <v>168</v>
      </c>
      <c r="T716" s="427">
        <v>91</v>
      </c>
      <c r="U716" s="416" t="s">
        <v>167</v>
      </c>
      <c r="V716" s="427">
        <v>29</v>
      </c>
      <c r="W716" s="816"/>
      <c r="X716" s="817"/>
      <c r="Y716" s="416" t="s">
        <v>166</v>
      </c>
      <c r="Z716" s="426">
        <f>IF(Z714="",Z715-Z713,Z715-Z714)</f>
        <v>0.11409999999999998</v>
      </c>
      <c r="AA716" s="416" t="s">
        <v>166</v>
      </c>
      <c r="AB716" s="426">
        <f>IF(AB714="",AB715-AB713,AB715-AB714)</f>
        <v>0.11409999999999998</v>
      </c>
      <c r="AC716" s="416" t="s">
        <v>166</v>
      </c>
      <c r="AD716" s="426">
        <f>IF(AD714="",AD715-AD713,AD715-AD714)</f>
        <v>0.11409999999999998</v>
      </c>
      <c r="AE716" s="478" t="s">
        <v>166</v>
      </c>
      <c r="AF716" s="477">
        <f>IF(AF714="",AF715-AF713,AF715-AF714)</f>
        <v>0.11409999999999998</v>
      </c>
      <c r="AG716" s="463" t="s">
        <v>166</v>
      </c>
      <c r="AH716" s="462">
        <f>IF(AH714="",AH715-AH713,AH715-AH714)</f>
        <v>0</v>
      </c>
      <c r="AI716" s="781"/>
      <c r="AJ716" s="782"/>
      <c r="AK716" s="792"/>
      <c r="AL716" s="792"/>
      <c r="AM716" s="792"/>
      <c r="AN716" s="792"/>
      <c r="AO716" s="792"/>
      <c r="AP716" s="792"/>
    </row>
    <row r="717" spans="1:43" ht="15" customHeight="1" x14ac:dyDescent="0.2">
      <c r="A717" s="404"/>
      <c r="B717" s="425" t="s">
        <v>250</v>
      </c>
      <c r="C717" s="424" t="s">
        <v>249</v>
      </c>
      <c r="D717" s="423" t="s">
        <v>161</v>
      </c>
      <c r="E717" s="422" t="s">
        <v>50</v>
      </c>
      <c r="F717" s="420">
        <v>43633</v>
      </c>
      <c r="G717" s="420">
        <v>43876</v>
      </c>
      <c r="H717" s="419">
        <v>2019</v>
      </c>
      <c r="I717" s="418" t="s">
        <v>2051</v>
      </c>
      <c r="J717" s="418" t="s">
        <v>160</v>
      </c>
      <c r="K717" s="418" t="s">
        <v>591</v>
      </c>
      <c r="L717" s="824"/>
      <c r="M717" s="825"/>
      <c r="N717" s="792"/>
      <c r="O717" s="829"/>
      <c r="P717" s="832"/>
      <c r="Q717" s="835"/>
      <c r="R717" s="829"/>
      <c r="S717" s="416" t="s">
        <v>165</v>
      </c>
      <c r="T717" s="415">
        <v>43601</v>
      </c>
      <c r="U717" s="416" t="s">
        <v>164</v>
      </c>
      <c r="V717" s="415">
        <v>43876</v>
      </c>
      <c r="W717" s="816"/>
      <c r="X717" s="817"/>
      <c r="Y717" s="816"/>
      <c r="Z717" s="817"/>
      <c r="AA717" s="816"/>
      <c r="AB717" s="817"/>
      <c r="AC717" s="816"/>
      <c r="AD717" s="817"/>
      <c r="AE717" s="857"/>
      <c r="AF717" s="858"/>
      <c r="AG717" s="781"/>
      <c r="AH717" s="782"/>
      <c r="AI717" s="781"/>
      <c r="AJ717" s="782"/>
      <c r="AK717" s="792"/>
      <c r="AL717" s="792"/>
      <c r="AM717" s="792"/>
      <c r="AN717" s="792"/>
      <c r="AO717" s="792"/>
      <c r="AP717" s="792"/>
    </row>
    <row r="718" spans="1:43" ht="15" customHeight="1" thickBot="1" x14ac:dyDescent="0.25">
      <c r="A718" s="404"/>
      <c r="B718" s="414" t="s">
        <v>250</v>
      </c>
      <c r="C718" s="413" t="s">
        <v>249</v>
      </c>
      <c r="D718" s="412" t="s">
        <v>161</v>
      </c>
      <c r="E718" s="411" t="s">
        <v>50</v>
      </c>
      <c r="F718" s="409">
        <v>43633</v>
      </c>
      <c r="G718" s="409">
        <v>43876</v>
      </c>
      <c r="H718" s="408">
        <v>2019</v>
      </c>
      <c r="I718" s="407" t="s">
        <v>2051</v>
      </c>
      <c r="J718" s="407" t="s">
        <v>160</v>
      </c>
      <c r="K718" s="407" t="s">
        <v>591</v>
      </c>
      <c r="L718" s="826"/>
      <c r="M718" s="827"/>
      <c r="N718" s="793"/>
      <c r="O718" s="830"/>
      <c r="P718" s="833"/>
      <c r="Q718" s="836"/>
      <c r="R718" s="830"/>
      <c r="S718" s="406" t="s">
        <v>158</v>
      </c>
      <c r="T718" s="451">
        <v>43633</v>
      </c>
      <c r="U718" s="820"/>
      <c r="V718" s="821"/>
      <c r="W718" s="818"/>
      <c r="X718" s="819"/>
      <c r="Y718" s="818"/>
      <c r="Z718" s="819"/>
      <c r="AA718" s="818"/>
      <c r="AB718" s="819"/>
      <c r="AC718" s="818"/>
      <c r="AD718" s="819"/>
      <c r="AE718" s="859"/>
      <c r="AF718" s="860"/>
      <c r="AG718" s="783"/>
      <c r="AH718" s="784"/>
      <c r="AI718" s="783"/>
      <c r="AJ718" s="784"/>
      <c r="AK718" s="793"/>
      <c r="AL718" s="793"/>
      <c r="AM718" s="793"/>
      <c r="AN718" s="793"/>
      <c r="AO718" s="793"/>
      <c r="AP718" s="793"/>
    </row>
    <row r="719" spans="1:43" s="597" customFormat="1" ht="12.75" hidden="1" customHeight="1" thickTop="1" x14ac:dyDescent="0.2">
      <c r="B719" s="598" t="s">
        <v>163</v>
      </c>
      <c r="C719" s="599" t="s">
        <v>310</v>
      </c>
      <c r="D719" s="603" t="s">
        <v>161</v>
      </c>
      <c r="E719" s="601" t="s">
        <v>450</v>
      </c>
      <c r="F719" s="602"/>
      <c r="G719" s="602"/>
      <c r="H719" s="612">
        <v>2019</v>
      </c>
      <c r="I719" s="647"/>
      <c r="J719" s="647" t="s">
        <v>160</v>
      </c>
      <c r="K719" s="645" t="s">
        <v>591</v>
      </c>
      <c r="L719" s="794" t="s">
        <v>595</v>
      </c>
      <c r="M719" s="795"/>
      <c r="N719" s="800" t="s">
        <v>577</v>
      </c>
      <c r="O719" s="803" t="s">
        <v>206</v>
      </c>
      <c r="P719" s="806">
        <v>1.02</v>
      </c>
      <c r="Q719" s="809" t="s">
        <v>218</v>
      </c>
      <c r="R719" s="803" t="s">
        <v>193</v>
      </c>
      <c r="S719" s="605" t="s">
        <v>184</v>
      </c>
      <c r="T719" s="606"/>
      <c r="U719" s="605" t="s">
        <v>183</v>
      </c>
      <c r="V719" s="631"/>
      <c r="W719" s="605" t="s">
        <v>182</v>
      </c>
      <c r="X719" s="608">
        <f>T719</f>
        <v>0</v>
      </c>
      <c r="Y719" s="605" t="s">
        <v>181</v>
      </c>
      <c r="Z719" s="609"/>
      <c r="AA719" s="605" t="s">
        <v>181</v>
      </c>
      <c r="AB719" s="609"/>
      <c r="AC719" s="605" t="s">
        <v>181</v>
      </c>
      <c r="AD719" s="609"/>
      <c r="AE719" s="605" t="s">
        <v>181</v>
      </c>
      <c r="AF719" s="609"/>
      <c r="AG719" s="466" t="s">
        <v>181</v>
      </c>
      <c r="AH719" s="467"/>
      <c r="AI719" s="466" t="s">
        <v>180</v>
      </c>
      <c r="AJ719" s="465"/>
      <c r="AK719" s="800" t="s">
        <v>240</v>
      </c>
      <c r="AL719" s="800" t="s">
        <v>240</v>
      </c>
      <c r="AM719" s="800" t="s">
        <v>240</v>
      </c>
      <c r="AP719" s="800" t="s">
        <v>240</v>
      </c>
      <c r="AQ719" s="903"/>
    </row>
    <row r="720" spans="1:43" s="597" customFormat="1" ht="15" hidden="1" customHeight="1" x14ac:dyDescent="0.2">
      <c r="B720" s="611" t="s">
        <v>163</v>
      </c>
      <c r="C720" s="612" t="s">
        <v>310</v>
      </c>
      <c r="D720" s="646" t="s">
        <v>161</v>
      </c>
      <c r="E720" s="600" t="s">
        <v>450</v>
      </c>
      <c r="F720" s="613"/>
      <c r="G720" s="613"/>
      <c r="H720" s="612">
        <v>2019</v>
      </c>
      <c r="I720" s="647"/>
      <c r="J720" s="647" t="s">
        <v>160</v>
      </c>
      <c r="K720" s="614" t="s">
        <v>591</v>
      </c>
      <c r="L720" s="796"/>
      <c r="M720" s="797"/>
      <c r="N720" s="801"/>
      <c r="O720" s="804"/>
      <c r="P720" s="807"/>
      <c r="Q720" s="810"/>
      <c r="R720" s="804"/>
      <c r="S720" s="615" t="s">
        <v>179</v>
      </c>
      <c r="T720" s="616"/>
      <c r="U720" s="615" t="s">
        <v>177</v>
      </c>
      <c r="V720" s="617"/>
      <c r="W720" s="615" t="s">
        <v>176</v>
      </c>
      <c r="X720" s="618">
        <f>X719</f>
        <v>0</v>
      </c>
      <c r="Y720" s="615" t="s">
        <v>175</v>
      </c>
      <c r="Z720" s="619"/>
      <c r="AA720" s="615" t="s">
        <v>175</v>
      </c>
      <c r="AB720" s="619"/>
      <c r="AC720" s="615" t="s">
        <v>175</v>
      </c>
      <c r="AD720" s="619"/>
      <c r="AE720" s="615" t="s">
        <v>175</v>
      </c>
      <c r="AF720" s="619"/>
      <c r="AG720" s="463" t="s">
        <v>175</v>
      </c>
      <c r="AH720" s="462"/>
      <c r="AI720" s="463" t="s">
        <v>174</v>
      </c>
      <c r="AJ720" s="464"/>
      <c r="AK720" s="801"/>
      <c r="AL720" s="801"/>
      <c r="AM720" s="801"/>
      <c r="AP720" s="801"/>
      <c r="AQ720" s="903"/>
    </row>
    <row r="721" spans="1:43" s="597" customFormat="1" ht="39" hidden="1" customHeight="1" x14ac:dyDescent="0.2">
      <c r="B721" s="611" t="s">
        <v>163</v>
      </c>
      <c r="C721" s="612" t="s">
        <v>310</v>
      </c>
      <c r="D721" s="646" t="s">
        <v>161</v>
      </c>
      <c r="E721" s="600" t="s">
        <v>450</v>
      </c>
      <c r="F721" s="613"/>
      <c r="G721" s="613"/>
      <c r="H721" s="612">
        <v>2019</v>
      </c>
      <c r="I721" s="647"/>
      <c r="J721" s="647" t="s">
        <v>160</v>
      </c>
      <c r="K721" s="614" t="s">
        <v>591</v>
      </c>
      <c r="L721" s="796"/>
      <c r="M721" s="797"/>
      <c r="N721" s="801"/>
      <c r="O721" s="804"/>
      <c r="P721" s="807"/>
      <c r="Q721" s="810"/>
      <c r="R721" s="804"/>
      <c r="S721" s="615" t="s">
        <v>173</v>
      </c>
      <c r="T721" s="621"/>
      <c r="U721" s="615" t="s">
        <v>171</v>
      </c>
      <c r="V721" s="622"/>
      <c r="W721" s="615" t="s">
        <v>170</v>
      </c>
      <c r="X721" s="618"/>
      <c r="Y721" s="615" t="s">
        <v>169</v>
      </c>
      <c r="Z721" s="619"/>
      <c r="AA721" s="615" t="s">
        <v>169</v>
      </c>
      <c r="AB721" s="619"/>
      <c r="AC721" s="615" t="s">
        <v>169</v>
      </c>
      <c r="AD721" s="619"/>
      <c r="AE721" s="615" t="s">
        <v>169</v>
      </c>
      <c r="AF721" s="619"/>
      <c r="AG721" s="463" t="s">
        <v>169</v>
      </c>
      <c r="AH721" s="462"/>
      <c r="AI721" s="781"/>
      <c r="AJ721" s="782"/>
      <c r="AK721" s="801"/>
      <c r="AL721" s="801"/>
      <c r="AM721" s="801"/>
      <c r="AP721" s="801"/>
      <c r="AQ721" s="903"/>
    </row>
    <row r="722" spans="1:43" s="597" customFormat="1" ht="15" hidden="1" customHeight="1" x14ac:dyDescent="0.2">
      <c r="B722" s="611" t="s">
        <v>163</v>
      </c>
      <c r="C722" s="612" t="s">
        <v>310</v>
      </c>
      <c r="D722" s="646" t="s">
        <v>161</v>
      </c>
      <c r="E722" s="600" t="s">
        <v>450</v>
      </c>
      <c r="F722" s="613"/>
      <c r="G722" s="613"/>
      <c r="H722" s="612">
        <v>2019</v>
      </c>
      <c r="I722" s="647"/>
      <c r="J722" s="647" t="s">
        <v>160</v>
      </c>
      <c r="K722" s="614" t="s">
        <v>591</v>
      </c>
      <c r="L722" s="796"/>
      <c r="M722" s="797"/>
      <c r="N722" s="801"/>
      <c r="O722" s="804"/>
      <c r="P722" s="807"/>
      <c r="Q722" s="810"/>
      <c r="R722" s="804"/>
      <c r="S722" s="615" t="s">
        <v>168</v>
      </c>
      <c r="T722" s="622"/>
      <c r="U722" s="615" t="s">
        <v>167</v>
      </c>
      <c r="V722" s="622"/>
      <c r="W722" s="785"/>
      <c r="X722" s="786"/>
      <c r="Y722" s="615" t="s">
        <v>166</v>
      </c>
      <c r="Z722" s="619">
        <f>IF(Z720="",Z721-Z719,Z721-Z720)</f>
        <v>0</v>
      </c>
      <c r="AA722" s="615" t="s">
        <v>166</v>
      </c>
      <c r="AB722" s="619">
        <f>IF(AB720="",AB721-AB719,AB721-AB720)</f>
        <v>0</v>
      </c>
      <c r="AC722" s="615" t="s">
        <v>166</v>
      </c>
      <c r="AD722" s="619">
        <f>IF(AD720="",AD721-AD719,AD721-AD720)</f>
        <v>0</v>
      </c>
      <c r="AE722" s="615" t="s">
        <v>166</v>
      </c>
      <c r="AF722" s="619">
        <f>IF(AF720="",AF721-AF719,AF721-AF720)</f>
        <v>0</v>
      </c>
      <c r="AG722" s="463" t="s">
        <v>166</v>
      </c>
      <c r="AH722" s="462">
        <f>IF(AH720="",AH721-AH719,AH721-AH720)</f>
        <v>0</v>
      </c>
      <c r="AI722" s="781"/>
      <c r="AJ722" s="782"/>
      <c r="AK722" s="801"/>
      <c r="AL722" s="801"/>
      <c r="AM722" s="801"/>
      <c r="AP722" s="801"/>
      <c r="AQ722" s="903"/>
    </row>
    <row r="723" spans="1:43" s="597" customFormat="1" ht="15" hidden="1" customHeight="1" x14ac:dyDescent="0.2">
      <c r="B723" s="611" t="s">
        <v>163</v>
      </c>
      <c r="C723" s="612" t="s">
        <v>310</v>
      </c>
      <c r="D723" s="646" t="s">
        <v>161</v>
      </c>
      <c r="E723" s="600" t="s">
        <v>450</v>
      </c>
      <c r="F723" s="613"/>
      <c r="G723" s="613"/>
      <c r="H723" s="612">
        <v>2019</v>
      </c>
      <c r="I723" s="647"/>
      <c r="J723" s="647" t="s">
        <v>160</v>
      </c>
      <c r="K723" s="614" t="s">
        <v>591</v>
      </c>
      <c r="L723" s="796"/>
      <c r="M723" s="797"/>
      <c r="N723" s="801"/>
      <c r="O723" s="804"/>
      <c r="P723" s="807"/>
      <c r="Q723" s="810"/>
      <c r="R723" s="804"/>
      <c r="S723" s="615" t="s">
        <v>165</v>
      </c>
      <c r="T723" s="617"/>
      <c r="U723" s="615" t="s">
        <v>164</v>
      </c>
      <c r="V723" s="617"/>
      <c r="W723" s="785"/>
      <c r="X723" s="786"/>
      <c r="Y723" s="785"/>
      <c r="Z723" s="786"/>
      <c r="AA723" s="785"/>
      <c r="AB723" s="786"/>
      <c r="AC723" s="785"/>
      <c r="AD723" s="786"/>
      <c r="AE723" s="785"/>
      <c r="AF723" s="786"/>
      <c r="AG723" s="781"/>
      <c r="AH723" s="782"/>
      <c r="AI723" s="781"/>
      <c r="AJ723" s="782"/>
      <c r="AK723" s="801"/>
      <c r="AL723" s="801"/>
      <c r="AM723" s="801"/>
      <c r="AP723" s="801"/>
      <c r="AQ723" s="903"/>
    </row>
    <row r="724" spans="1:43" s="597" customFormat="1" ht="15" hidden="1" customHeight="1" thickBot="1" x14ac:dyDescent="0.25">
      <c r="B724" s="623" t="s">
        <v>163</v>
      </c>
      <c r="C724" s="624" t="s">
        <v>310</v>
      </c>
      <c r="D724" s="648" t="s">
        <v>161</v>
      </c>
      <c r="E724" s="625" t="s">
        <v>450</v>
      </c>
      <c r="F724" s="626"/>
      <c r="G724" s="626"/>
      <c r="H724" s="624">
        <v>2019</v>
      </c>
      <c r="I724" s="627"/>
      <c r="J724" s="627" t="s">
        <v>160</v>
      </c>
      <c r="K724" s="710" t="s">
        <v>591</v>
      </c>
      <c r="L724" s="798"/>
      <c r="M724" s="799"/>
      <c r="N724" s="802"/>
      <c r="O724" s="805"/>
      <c r="P724" s="808"/>
      <c r="Q724" s="811"/>
      <c r="R724" s="805"/>
      <c r="S724" s="629" t="s">
        <v>158</v>
      </c>
      <c r="T724" s="630"/>
      <c r="U724" s="789"/>
      <c r="V724" s="790"/>
      <c r="W724" s="787"/>
      <c r="X724" s="788"/>
      <c r="Y724" s="787"/>
      <c r="Z724" s="788"/>
      <c r="AA724" s="787"/>
      <c r="AB724" s="788"/>
      <c r="AC724" s="787"/>
      <c r="AD724" s="788"/>
      <c r="AE724" s="787"/>
      <c r="AF724" s="788"/>
      <c r="AG724" s="783"/>
      <c r="AH724" s="784"/>
      <c r="AI724" s="783"/>
      <c r="AJ724" s="784"/>
      <c r="AK724" s="802"/>
      <c r="AL724" s="802"/>
      <c r="AM724" s="802"/>
      <c r="AP724" s="802"/>
      <c r="AQ724" s="903"/>
    </row>
    <row r="725" spans="1:43" ht="12.75" hidden="1" customHeight="1" thickTop="1" x14ac:dyDescent="0.2">
      <c r="A725" s="404"/>
      <c r="B725" s="445" t="s">
        <v>196</v>
      </c>
      <c r="C725" s="444" t="s">
        <v>195</v>
      </c>
      <c r="D725" s="443" t="s">
        <v>161</v>
      </c>
      <c r="E725" s="442" t="s">
        <v>10</v>
      </c>
      <c r="F725" s="440">
        <v>43826</v>
      </c>
      <c r="G725" s="440"/>
      <c r="H725" s="419">
        <v>2019</v>
      </c>
      <c r="I725" s="418" t="s">
        <v>2051</v>
      </c>
      <c r="J725" s="418" t="s">
        <v>160</v>
      </c>
      <c r="K725" s="508" t="s">
        <v>591</v>
      </c>
      <c r="L725" s="822" t="s">
        <v>95</v>
      </c>
      <c r="M725" s="823"/>
      <c r="N725" s="791" t="s">
        <v>577</v>
      </c>
      <c r="O725" s="828" t="s">
        <v>206</v>
      </c>
      <c r="P725" s="831">
        <v>0.75</v>
      </c>
      <c r="Q725" s="834" t="s">
        <v>218</v>
      </c>
      <c r="R725" s="828" t="s">
        <v>193</v>
      </c>
      <c r="S725" s="434" t="s">
        <v>184</v>
      </c>
      <c r="T725" s="438">
        <v>3700000</v>
      </c>
      <c r="U725" s="434" t="s">
        <v>183</v>
      </c>
      <c r="V725" s="437">
        <f>T730+T728</f>
        <v>43946</v>
      </c>
      <c r="W725" s="434" t="s">
        <v>182</v>
      </c>
      <c r="X725" s="436">
        <f>T725</f>
        <v>3700000</v>
      </c>
      <c r="Y725" s="434" t="s">
        <v>181</v>
      </c>
      <c r="Z725" s="435">
        <v>1</v>
      </c>
      <c r="AA725" s="434" t="s">
        <v>181</v>
      </c>
      <c r="AB725" s="435">
        <v>1</v>
      </c>
      <c r="AC725" s="434" t="s">
        <v>181</v>
      </c>
      <c r="AD725" s="435">
        <v>1</v>
      </c>
      <c r="AE725" s="480" t="s">
        <v>181</v>
      </c>
      <c r="AF725" s="479">
        <v>1</v>
      </c>
      <c r="AG725" s="466" t="s">
        <v>181</v>
      </c>
      <c r="AH725" s="467">
        <v>1</v>
      </c>
      <c r="AI725" s="466" t="s">
        <v>180</v>
      </c>
      <c r="AJ725" s="465">
        <v>15</v>
      </c>
      <c r="AK725" s="791" t="s">
        <v>10</v>
      </c>
      <c r="AL725" s="791" t="s">
        <v>10</v>
      </c>
      <c r="AM725" s="791" t="s">
        <v>10</v>
      </c>
      <c r="AN725" s="791" t="s">
        <v>10</v>
      </c>
      <c r="AO725" s="791" t="s">
        <v>10</v>
      </c>
      <c r="AP725" s="791" t="s">
        <v>10</v>
      </c>
    </row>
    <row r="726" spans="1:43" ht="15" hidden="1" customHeight="1" x14ac:dyDescent="0.2">
      <c r="A726" s="404"/>
      <c r="B726" s="425" t="s">
        <v>196</v>
      </c>
      <c r="C726" s="424" t="s">
        <v>195</v>
      </c>
      <c r="D726" s="423" t="s">
        <v>161</v>
      </c>
      <c r="E726" s="422" t="s">
        <v>10</v>
      </c>
      <c r="F726" s="420">
        <v>43826</v>
      </c>
      <c r="G726" s="420"/>
      <c r="H726" s="419">
        <v>2019</v>
      </c>
      <c r="I726" s="418" t="s">
        <v>2051</v>
      </c>
      <c r="J726" s="418" t="s">
        <v>160</v>
      </c>
      <c r="K726" s="418" t="s">
        <v>591</v>
      </c>
      <c r="L726" s="824"/>
      <c r="M726" s="825"/>
      <c r="N726" s="792"/>
      <c r="O726" s="829"/>
      <c r="P726" s="832"/>
      <c r="Q726" s="835"/>
      <c r="R726" s="829"/>
      <c r="S726" s="416" t="s">
        <v>179</v>
      </c>
      <c r="T726" s="432" t="s">
        <v>292</v>
      </c>
      <c r="U726" s="416" t="s">
        <v>177</v>
      </c>
      <c r="V726" s="415">
        <f>V725+V727+V728</f>
        <v>44066</v>
      </c>
      <c r="W726" s="416" t="s">
        <v>176</v>
      </c>
      <c r="X726" s="428">
        <f>X725</f>
        <v>3700000</v>
      </c>
      <c r="Y726" s="416" t="s">
        <v>175</v>
      </c>
      <c r="Z726" s="426">
        <v>0.15429999999999999</v>
      </c>
      <c r="AA726" s="416" t="s">
        <v>175</v>
      </c>
      <c r="AB726" s="426">
        <v>0.15429999999999999</v>
      </c>
      <c r="AC726" s="416" t="s">
        <v>175</v>
      </c>
      <c r="AD726" s="426">
        <v>0.15429999999999999</v>
      </c>
      <c r="AE726" s="478" t="s">
        <v>175</v>
      </c>
      <c r="AF726" s="477">
        <v>0.15429999999999999</v>
      </c>
      <c r="AG726" s="463" t="s">
        <v>175</v>
      </c>
      <c r="AH726" s="462">
        <v>0.15429999999999999</v>
      </c>
      <c r="AI726" s="463" t="s">
        <v>174</v>
      </c>
      <c r="AJ726" s="464">
        <v>225</v>
      </c>
      <c r="AK726" s="792"/>
      <c r="AL726" s="792"/>
      <c r="AM726" s="792"/>
      <c r="AN726" s="792"/>
      <c r="AO726" s="792"/>
      <c r="AP726" s="792"/>
    </row>
    <row r="727" spans="1:43" ht="13.5" hidden="1" customHeight="1" x14ac:dyDescent="0.2">
      <c r="A727" s="404"/>
      <c r="B727" s="425" t="s">
        <v>196</v>
      </c>
      <c r="C727" s="424" t="s">
        <v>195</v>
      </c>
      <c r="D727" s="423" t="s">
        <v>161</v>
      </c>
      <c r="E727" s="422" t="s">
        <v>10</v>
      </c>
      <c r="F727" s="420">
        <v>43826</v>
      </c>
      <c r="G727" s="420"/>
      <c r="H727" s="419">
        <v>2019</v>
      </c>
      <c r="I727" s="418" t="s">
        <v>2051</v>
      </c>
      <c r="J727" s="418" t="s">
        <v>160</v>
      </c>
      <c r="K727" s="418" t="s">
        <v>591</v>
      </c>
      <c r="L727" s="824"/>
      <c r="M727" s="825"/>
      <c r="N727" s="792"/>
      <c r="O727" s="829"/>
      <c r="P727" s="832"/>
      <c r="Q727" s="835"/>
      <c r="R727" s="829"/>
      <c r="S727" s="416" t="s">
        <v>173</v>
      </c>
      <c r="T727" s="429"/>
      <c r="U727" s="416" t="s">
        <v>171</v>
      </c>
      <c r="V727" s="427">
        <v>20</v>
      </c>
      <c r="W727" s="416" t="s">
        <v>170</v>
      </c>
      <c r="X727" s="428"/>
      <c r="Y727" s="416" t="s">
        <v>169</v>
      </c>
      <c r="Z727" s="426">
        <v>0.16370000000000001</v>
      </c>
      <c r="AA727" s="416" t="s">
        <v>169</v>
      </c>
      <c r="AB727" s="426">
        <v>0.16370000000000001</v>
      </c>
      <c r="AC727" s="416" t="s">
        <v>169</v>
      </c>
      <c r="AD727" s="426">
        <v>0.16370000000000001</v>
      </c>
      <c r="AE727" s="478" t="s">
        <v>169</v>
      </c>
      <c r="AF727" s="477">
        <v>0.16370000000000001</v>
      </c>
      <c r="AG727" s="463" t="s">
        <v>169</v>
      </c>
      <c r="AH727" s="462">
        <v>0.16370000000000001</v>
      </c>
      <c r="AI727" s="781"/>
      <c r="AJ727" s="782"/>
      <c r="AK727" s="792"/>
      <c r="AL727" s="792"/>
      <c r="AM727" s="792"/>
      <c r="AN727" s="792"/>
      <c r="AO727" s="792"/>
      <c r="AP727" s="792"/>
    </row>
    <row r="728" spans="1:43" ht="15" hidden="1" customHeight="1" x14ac:dyDescent="0.2">
      <c r="A728" s="404"/>
      <c r="B728" s="425" t="s">
        <v>196</v>
      </c>
      <c r="C728" s="424" t="s">
        <v>195</v>
      </c>
      <c r="D728" s="423" t="s">
        <v>161</v>
      </c>
      <c r="E728" s="422" t="s">
        <v>10</v>
      </c>
      <c r="F728" s="420">
        <v>43826</v>
      </c>
      <c r="G728" s="420"/>
      <c r="H728" s="419">
        <v>2019</v>
      </c>
      <c r="I728" s="418" t="s">
        <v>2051</v>
      </c>
      <c r="J728" s="418" t="s">
        <v>160</v>
      </c>
      <c r="K728" s="418" t="s">
        <v>591</v>
      </c>
      <c r="L728" s="824"/>
      <c r="M728" s="825"/>
      <c r="N728" s="792"/>
      <c r="O728" s="829"/>
      <c r="P728" s="832"/>
      <c r="Q728" s="835"/>
      <c r="R728" s="829"/>
      <c r="S728" s="416" t="s">
        <v>168</v>
      </c>
      <c r="T728" s="427">
        <v>120</v>
      </c>
      <c r="U728" s="416" t="s">
        <v>167</v>
      </c>
      <c r="V728" s="427">
        <v>100</v>
      </c>
      <c r="W728" s="816"/>
      <c r="X728" s="817"/>
      <c r="Y728" s="416" t="s">
        <v>166</v>
      </c>
      <c r="Z728" s="426">
        <f>IF(Z726="",Z727-Z725,Z727-Z726)</f>
        <v>9.4000000000000195E-3</v>
      </c>
      <c r="AA728" s="416" t="s">
        <v>166</v>
      </c>
      <c r="AB728" s="426">
        <f>IF(AB726="",AB727-AB725,AB727-AB726)</f>
        <v>9.4000000000000195E-3</v>
      </c>
      <c r="AC728" s="416" t="s">
        <v>166</v>
      </c>
      <c r="AD728" s="426">
        <f>IF(AD726="",AD727-AD725,AD727-AD726)</f>
        <v>9.4000000000000195E-3</v>
      </c>
      <c r="AE728" s="478" t="s">
        <v>166</v>
      </c>
      <c r="AF728" s="477">
        <f>IF(AF726="",AF727-AF725,AF727-AF726)</f>
        <v>9.4000000000000195E-3</v>
      </c>
      <c r="AG728" s="463" t="s">
        <v>166</v>
      </c>
      <c r="AH728" s="462">
        <f>IF(AH726="",AH727-AH725,AH727-AH726)</f>
        <v>9.4000000000000195E-3</v>
      </c>
      <c r="AI728" s="781"/>
      <c r="AJ728" s="782"/>
      <c r="AK728" s="792"/>
      <c r="AL728" s="792"/>
      <c r="AM728" s="792"/>
      <c r="AN728" s="792"/>
      <c r="AO728" s="792"/>
      <c r="AP728" s="792"/>
    </row>
    <row r="729" spans="1:43" ht="15" hidden="1" customHeight="1" x14ac:dyDescent="0.2">
      <c r="A729" s="404"/>
      <c r="B729" s="425" t="s">
        <v>196</v>
      </c>
      <c r="C729" s="424" t="s">
        <v>195</v>
      </c>
      <c r="D729" s="423" t="s">
        <v>161</v>
      </c>
      <c r="E729" s="422" t="s">
        <v>10</v>
      </c>
      <c r="F729" s="420">
        <v>43826</v>
      </c>
      <c r="G729" s="420"/>
      <c r="H729" s="419">
        <v>2019</v>
      </c>
      <c r="I729" s="418" t="s">
        <v>2051</v>
      </c>
      <c r="J729" s="418" t="s">
        <v>160</v>
      </c>
      <c r="K729" s="418" t="s">
        <v>591</v>
      </c>
      <c r="L729" s="824"/>
      <c r="M729" s="825"/>
      <c r="N729" s="792"/>
      <c r="O729" s="829"/>
      <c r="P729" s="832"/>
      <c r="Q729" s="835"/>
      <c r="R729" s="829"/>
      <c r="S729" s="416" t="s">
        <v>165</v>
      </c>
      <c r="T729" s="415">
        <v>43468</v>
      </c>
      <c r="U729" s="416" t="s">
        <v>164</v>
      </c>
      <c r="V729" s="415"/>
      <c r="W729" s="816"/>
      <c r="X729" s="817"/>
      <c r="Y729" s="816"/>
      <c r="Z729" s="817"/>
      <c r="AA729" s="816"/>
      <c r="AB729" s="817"/>
      <c r="AC729" s="816"/>
      <c r="AD729" s="817"/>
      <c r="AE729" s="857"/>
      <c r="AF729" s="858"/>
      <c r="AG729" s="781"/>
      <c r="AH729" s="782"/>
      <c r="AI729" s="781"/>
      <c r="AJ729" s="782"/>
      <c r="AK729" s="792"/>
      <c r="AL729" s="792"/>
      <c r="AM729" s="792"/>
      <c r="AN729" s="792"/>
      <c r="AO729" s="792"/>
      <c r="AP729" s="792"/>
    </row>
    <row r="730" spans="1:43" ht="15" hidden="1" customHeight="1" thickBot="1" x14ac:dyDescent="0.25">
      <c r="A730" s="404"/>
      <c r="B730" s="414" t="s">
        <v>196</v>
      </c>
      <c r="C730" s="413" t="s">
        <v>195</v>
      </c>
      <c r="D730" s="412" t="s">
        <v>161</v>
      </c>
      <c r="E730" s="411" t="s">
        <v>10</v>
      </c>
      <c r="F730" s="409">
        <v>43826</v>
      </c>
      <c r="G730" s="409"/>
      <c r="H730" s="408">
        <v>2019</v>
      </c>
      <c r="I730" s="407" t="s">
        <v>2051</v>
      </c>
      <c r="J730" s="407" t="s">
        <v>160</v>
      </c>
      <c r="K730" s="407" t="s">
        <v>591</v>
      </c>
      <c r="L730" s="826"/>
      <c r="M730" s="827"/>
      <c r="N730" s="793"/>
      <c r="O730" s="830"/>
      <c r="P730" s="833"/>
      <c r="Q730" s="836"/>
      <c r="R730" s="830"/>
      <c r="S730" s="406" t="s">
        <v>158</v>
      </c>
      <c r="T730" s="451">
        <v>43826</v>
      </c>
      <c r="U730" s="820"/>
      <c r="V730" s="821"/>
      <c r="W730" s="818"/>
      <c r="X730" s="819"/>
      <c r="Y730" s="818"/>
      <c r="Z730" s="819"/>
      <c r="AA730" s="818"/>
      <c r="AB730" s="819"/>
      <c r="AC730" s="818"/>
      <c r="AD730" s="819"/>
      <c r="AE730" s="859"/>
      <c r="AF730" s="860"/>
      <c r="AG730" s="783"/>
      <c r="AH730" s="784"/>
      <c r="AI730" s="783"/>
      <c r="AJ730" s="784"/>
      <c r="AK730" s="793"/>
      <c r="AL730" s="793"/>
      <c r="AM730" s="793"/>
      <c r="AN730" s="793"/>
      <c r="AO730" s="793"/>
      <c r="AP730" s="793"/>
    </row>
    <row r="731" spans="1:43" ht="12.75" customHeight="1" thickTop="1" x14ac:dyDescent="0.2">
      <c r="A731" s="404"/>
      <c r="B731" s="445" t="s">
        <v>163</v>
      </c>
      <c r="C731" s="444" t="s">
        <v>272</v>
      </c>
      <c r="D731" s="443" t="s">
        <v>161</v>
      </c>
      <c r="E731" s="442" t="s">
        <v>50</v>
      </c>
      <c r="F731" s="440">
        <v>43607</v>
      </c>
      <c r="G731" s="440">
        <v>43861</v>
      </c>
      <c r="H731" s="419">
        <v>2019</v>
      </c>
      <c r="I731" s="418" t="s">
        <v>2051</v>
      </c>
      <c r="J731" s="418" t="s">
        <v>160</v>
      </c>
      <c r="K731" s="439" t="s">
        <v>591</v>
      </c>
      <c r="L731" s="822" t="s">
        <v>98</v>
      </c>
      <c r="M731" s="823"/>
      <c r="N731" s="791" t="s">
        <v>577</v>
      </c>
      <c r="O731" s="879" t="s">
        <v>589</v>
      </c>
      <c r="P731" s="831"/>
      <c r="Q731" s="834" t="s">
        <v>218</v>
      </c>
      <c r="R731" s="828" t="s">
        <v>193</v>
      </c>
      <c r="S731" s="434" t="s">
        <v>184</v>
      </c>
      <c r="T731" s="438">
        <v>2000000</v>
      </c>
      <c r="U731" s="434" t="s">
        <v>183</v>
      </c>
      <c r="V731" s="437">
        <f>T736+T734-0.001</f>
        <v>43681.999000000003</v>
      </c>
      <c r="W731" s="434" t="s">
        <v>182</v>
      </c>
      <c r="X731" s="436">
        <f>T731</f>
        <v>2000000</v>
      </c>
      <c r="Y731" s="434" t="s">
        <v>181</v>
      </c>
      <c r="Z731" s="435">
        <v>1</v>
      </c>
      <c r="AA731" s="434" t="s">
        <v>181</v>
      </c>
      <c r="AB731" s="435">
        <v>1</v>
      </c>
      <c r="AC731" s="434" t="s">
        <v>181</v>
      </c>
      <c r="AD731" s="435">
        <v>1</v>
      </c>
      <c r="AE731" s="434" t="s">
        <v>181</v>
      </c>
      <c r="AF731" s="435">
        <v>1</v>
      </c>
      <c r="AG731" s="434" t="s">
        <v>181</v>
      </c>
      <c r="AH731" s="435">
        <v>1</v>
      </c>
      <c r="AI731" s="434" t="s">
        <v>180</v>
      </c>
      <c r="AJ731" s="433">
        <v>1</v>
      </c>
      <c r="AK731" s="791" t="s">
        <v>227</v>
      </c>
      <c r="AL731" s="791" t="s">
        <v>227</v>
      </c>
      <c r="AM731" s="791" t="s">
        <v>227</v>
      </c>
      <c r="AN731" s="791" t="s">
        <v>227</v>
      </c>
      <c r="AO731" s="791" t="s">
        <v>227</v>
      </c>
      <c r="AP731" s="791" t="s">
        <v>2143</v>
      </c>
    </row>
    <row r="732" spans="1:43" ht="15" customHeight="1" x14ac:dyDescent="0.2">
      <c r="A732" s="404"/>
      <c r="B732" s="425" t="s">
        <v>163</v>
      </c>
      <c r="C732" s="424" t="s">
        <v>272</v>
      </c>
      <c r="D732" s="423" t="s">
        <v>161</v>
      </c>
      <c r="E732" s="422" t="s">
        <v>50</v>
      </c>
      <c r="F732" s="420">
        <v>43607</v>
      </c>
      <c r="G732" s="420">
        <v>43861</v>
      </c>
      <c r="H732" s="419">
        <v>2019</v>
      </c>
      <c r="I732" s="418" t="s">
        <v>2051</v>
      </c>
      <c r="J732" s="418" t="s">
        <v>160</v>
      </c>
      <c r="K732" s="417" t="s">
        <v>591</v>
      </c>
      <c r="L732" s="824"/>
      <c r="M732" s="825"/>
      <c r="N732" s="792"/>
      <c r="O732" s="880"/>
      <c r="P732" s="832"/>
      <c r="Q732" s="835"/>
      <c r="R732" s="829"/>
      <c r="S732" s="416" t="s">
        <v>179</v>
      </c>
      <c r="T732" s="432" t="s">
        <v>264</v>
      </c>
      <c r="U732" s="416" t="s">
        <v>177</v>
      </c>
      <c r="V732" s="415">
        <f>V731+V733+V734</f>
        <v>43830.999000000003</v>
      </c>
      <c r="W732" s="416" t="s">
        <v>176</v>
      </c>
      <c r="X732" s="428">
        <f>X731</f>
        <v>2000000</v>
      </c>
      <c r="Y732" s="416" t="s">
        <v>175</v>
      </c>
      <c r="Z732" s="426"/>
      <c r="AA732" s="416" t="s">
        <v>175</v>
      </c>
      <c r="AB732" s="426"/>
      <c r="AC732" s="416" t="s">
        <v>175</v>
      </c>
      <c r="AD732" s="426"/>
      <c r="AE732" s="416" t="s">
        <v>175</v>
      </c>
      <c r="AF732" s="426"/>
      <c r="AG732" s="416" t="s">
        <v>175</v>
      </c>
      <c r="AH732" s="426"/>
      <c r="AI732" s="416" t="s">
        <v>174</v>
      </c>
      <c r="AJ732" s="430">
        <v>4</v>
      </c>
      <c r="AK732" s="792"/>
      <c r="AL732" s="792"/>
      <c r="AM732" s="792"/>
      <c r="AN732" s="792"/>
      <c r="AO732" s="792"/>
      <c r="AP732" s="792"/>
    </row>
    <row r="733" spans="1:43" ht="13.5" customHeight="1" x14ac:dyDescent="0.2">
      <c r="A733" s="404"/>
      <c r="B733" s="425" t="s">
        <v>163</v>
      </c>
      <c r="C733" s="424" t="s">
        <v>272</v>
      </c>
      <c r="D733" s="423" t="s">
        <v>161</v>
      </c>
      <c r="E733" s="422" t="s">
        <v>50</v>
      </c>
      <c r="F733" s="420">
        <v>43607</v>
      </c>
      <c r="G733" s="420">
        <v>43861</v>
      </c>
      <c r="H733" s="419">
        <v>2019</v>
      </c>
      <c r="I733" s="418" t="s">
        <v>2051</v>
      </c>
      <c r="J733" s="418" t="s">
        <v>160</v>
      </c>
      <c r="K733" s="417" t="s">
        <v>591</v>
      </c>
      <c r="L733" s="824"/>
      <c r="M733" s="825"/>
      <c r="N733" s="792"/>
      <c r="O733" s="880"/>
      <c r="P733" s="832"/>
      <c r="Q733" s="835"/>
      <c r="R733" s="829"/>
      <c r="S733" s="416" t="s">
        <v>173</v>
      </c>
      <c r="T733" s="429" t="s">
        <v>192</v>
      </c>
      <c r="U733" s="416" t="s">
        <v>171</v>
      </c>
      <c r="V733" s="427"/>
      <c r="W733" s="416" t="s">
        <v>170</v>
      </c>
      <c r="X733" s="428"/>
      <c r="Y733" s="416" t="s">
        <v>169</v>
      </c>
      <c r="Z733" s="426">
        <v>1</v>
      </c>
      <c r="AA733" s="416" t="s">
        <v>169</v>
      </c>
      <c r="AB733" s="426">
        <v>1</v>
      </c>
      <c r="AC733" s="416" t="s">
        <v>169</v>
      </c>
      <c r="AD733" s="426">
        <v>1</v>
      </c>
      <c r="AE733" s="416" t="s">
        <v>169</v>
      </c>
      <c r="AF733" s="426">
        <v>1</v>
      </c>
      <c r="AG733" s="416" t="s">
        <v>169</v>
      </c>
      <c r="AH733" s="426">
        <v>1</v>
      </c>
      <c r="AI733" s="816"/>
      <c r="AJ733" s="817"/>
      <c r="AK733" s="792"/>
      <c r="AL733" s="792"/>
      <c r="AM733" s="792"/>
      <c r="AN733" s="792"/>
      <c r="AO733" s="792"/>
      <c r="AP733" s="792"/>
    </row>
    <row r="734" spans="1:43" ht="15" customHeight="1" x14ac:dyDescent="0.2">
      <c r="A734" s="404"/>
      <c r="B734" s="425" t="s">
        <v>163</v>
      </c>
      <c r="C734" s="424" t="s">
        <v>272</v>
      </c>
      <c r="D734" s="423" t="s">
        <v>161</v>
      </c>
      <c r="E734" s="422" t="s">
        <v>50</v>
      </c>
      <c r="F734" s="420">
        <v>43607</v>
      </c>
      <c r="G734" s="420">
        <v>43861</v>
      </c>
      <c r="H734" s="419">
        <v>2019</v>
      </c>
      <c r="I734" s="418" t="s">
        <v>2051</v>
      </c>
      <c r="J734" s="418" t="s">
        <v>160</v>
      </c>
      <c r="K734" s="417" t="s">
        <v>591</v>
      </c>
      <c r="L734" s="824"/>
      <c r="M734" s="825"/>
      <c r="N734" s="792"/>
      <c r="O734" s="880"/>
      <c r="P734" s="832"/>
      <c r="Q734" s="835"/>
      <c r="R734" s="829"/>
      <c r="S734" s="416" t="s">
        <v>168</v>
      </c>
      <c r="T734" s="427">
        <v>75</v>
      </c>
      <c r="U734" s="416" t="s">
        <v>167</v>
      </c>
      <c r="V734" s="427">
        <v>149</v>
      </c>
      <c r="W734" s="816"/>
      <c r="X734" s="817"/>
      <c r="Y734" s="416" t="s">
        <v>166</v>
      </c>
      <c r="Z734" s="426">
        <f>IF(Z732="",Z733-Z731,Z733-Z732)</f>
        <v>0</v>
      </c>
      <c r="AA734" s="416" t="s">
        <v>166</v>
      </c>
      <c r="AB734" s="426">
        <f>IF(AB732="",AB733-AB731,AB733-AB732)</f>
        <v>0</v>
      </c>
      <c r="AC734" s="416" t="s">
        <v>166</v>
      </c>
      <c r="AD734" s="426">
        <f>IF(AD732="",AD733-AD731,AD733-AD732)</f>
        <v>0</v>
      </c>
      <c r="AE734" s="416" t="s">
        <v>166</v>
      </c>
      <c r="AF734" s="426">
        <f>IF(AF732="",AF733-AF731,AF733-AF732)</f>
        <v>0</v>
      </c>
      <c r="AG734" s="416" t="s">
        <v>166</v>
      </c>
      <c r="AH734" s="426">
        <f>IF(AH732="",AH733-AH731,AH733-AH732)</f>
        <v>0</v>
      </c>
      <c r="AI734" s="816"/>
      <c r="AJ734" s="817"/>
      <c r="AK734" s="792"/>
      <c r="AL734" s="792"/>
      <c r="AM734" s="792"/>
      <c r="AN734" s="792"/>
      <c r="AO734" s="792"/>
      <c r="AP734" s="792"/>
    </row>
    <row r="735" spans="1:43" ht="15" customHeight="1" x14ac:dyDescent="0.2">
      <c r="A735" s="404"/>
      <c r="B735" s="425" t="s">
        <v>163</v>
      </c>
      <c r="C735" s="424" t="s">
        <v>272</v>
      </c>
      <c r="D735" s="423" t="s">
        <v>161</v>
      </c>
      <c r="E735" s="422" t="s">
        <v>50</v>
      </c>
      <c r="F735" s="420">
        <v>43607</v>
      </c>
      <c r="G735" s="420">
        <v>43861</v>
      </c>
      <c r="H735" s="419">
        <v>2019</v>
      </c>
      <c r="I735" s="418" t="s">
        <v>2051</v>
      </c>
      <c r="J735" s="418" t="s">
        <v>160</v>
      </c>
      <c r="K735" s="417" t="s">
        <v>591</v>
      </c>
      <c r="L735" s="824"/>
      <c r="M735" s="825"/>
      <c r="N735" s="792"/>
      <c r="O735" s="880"/>
      <c r="P735" s="832"/>
      <c r="Q735" s="835"/>
      <c r="R735" s="829"/>
      <c r="S735" s="416" t="s">
        <v>165</v>
      </c>
      <c r="T735" s="415">
        <v>43479</v>
      </c>
      <c r="U735" s="416" t="s">
        <v>164</v>
      </c>
      <c r="V735" s="415">
        <v>43861</v>
      </c>
      <c r="W735" s="816"/>
      <c r="X735" s="817"/>
      <c r="Y735" s="816"/>
      <c r="Z735" s="817"/>
      <c r="AA735" s="816"/>
      <c r="AB735" s="817"/>
      <c r="AC735" s="816"/>
      <c r="AD735" s="817"/>
      <c r="AE735" s="816"/>
      <c r="AF735" s="817"/>
      <c r="AG735" s="816"/>
      <c r="AH735" s="817"/>
      <c r="AI735" s="816"/>
      <c r="AJ735" s="817"/>
      <c r="AK735" s="792"/>
      <c r="AL735" s="792"/>
      <c r="AM735" s="792"/>
      <c r="AN735" s="792"/>
      <c r="AO735" s="792"/>
      <c r="AP735" s="792"/>
    </row>
    <row r="736" spans="1:43" ht="15" customHeight="1" thickBot="1" x14ac:dyDescent="0.25">
      <c r="A736" s="404"/>
      <c r="B736" s="414" t="s">
        <v>163</v>
      </c>
      <c r="C736" s="413" t="s">
        <v>272</v>
      </c>
      <c r="D736" s="412" t="s">
        <v>161</v>
      </c>
      <c r="E736" s="411" t="s">
        <v>50</v>
      </c>
      <c r="F736" s="409">
        <v>43607</v>
      </c>
      <c r="G736" s="409">
        <v>43861</v>
      </c>
      <c r="H736" s="408">
        <v>2019</v>
      </c>
      <c r="I736" s="407" t="s">
        <v>2051</v>
      </c>
      <c r="J736" s="407" t="s">
        <v>160</v>
      </c>
      <c r="K736" s="407" t="s">
        <v>591</v>
      </c>
      <c r="L736" s="826"/>
      <c r="M736" s="827"/>
      <c r="N736" s="793"/>
      <c r="O736" s="881"/>
      <c r="P736" s="833"/>
      <c r="Q736" s="836"/>
      <c r="R736" s="830"/>
      <c r="S736" s="406" t="s">
        <v>158</v>
      </c>
      <c r="T736" s="451">
        <v>43607</v>
      </c>
      <c r="U736" s="820"/>
      <c r="V736" s="821"/>
      <c r="W736" s="818"/>
      <c r="X736" s="819"/>
      <c r="Y736" s="818"/>
      <c r="Z736" s="819"/>
      <c r="AA736" s="818"/>
      <c r="AB736" s="819"/>
      <c r="AC736" s="818"/>
      <c r="AD736" s="819"/>
      <c r="AE736" s="818"/>
      <c r="AF736" s="819"/>
      <c r="AG736" s="818"/>
      <c r="AH736" s="819"/>
      <c r="AI736" s="818"/>
      <c r="AJ736" s="819"/>
      <c r="AK736" s="793"/>
      <c r="AL736" s="793"/>
      <c r="AM736" s="793"/>
      <c r="AN736" s="793"/>
      <c r="AO736" s="793"/>
      <c r="AP736" s="793"/>
    </row>
    <row r="737" spans="1:43" ht="12.75" customHeight="1" thickTop="1" x14ac:dyDescent="0.2">
      <c r="A737" s="404"/>
      <c r="B737" s="445" t="s">
        <v>250</v>
      </c>
      <c r="C737" s="444" t="s">
        <v>252</v>
      </c>
      <c r="D737" s="443" t="s">
        <v>161</v>
      </c>
      <c r="E737" s="442" t="s">
        <v>50</v>
      </c>
      <c r="F737" s="440">
        <v>43773</v>
      </c>
      <c r="G737" s="440">
        <v>44089</v>
      </c>
      <c r="H737" s="419">
        <v>2019</v>
      </c>
      <c r="I737" s="418" t="s">
        <v>2051</v>
      </c>
      <c r="J737" s="418" t="s">
        <v>160</v>
      </c>
      <c r="K737" s="439" t="s">
        <v>588</v>
      </c>
      <c r="L737" s="822" t="s">
        <v>99</v>
      </c>
      <c r="M737" s="823"/>
      <c r="N737" s="791" t="s">
        <v>590</v>
      </c>
      <c r="O737" s="879" t="s">
        <v>589</v>
      </c>
      <c r="P737" s="831"/>
      <c r="Q737" s="834" t="s">
        <v>218</v>
      </c>
      <c r="R737" s="828" t="s">
        <v>193</v>
      </c>
      <c r="S737" s="434" t="s">
        <v>184</v>
      </c>
      <c r="T737" s="438">
        <v>1102900</v>
      </c>
      <c r="U737" s="434" t="s">
        <v>183</v>
      </c>
      <c r="V737" s="437"/>
      <c r="W737" s="434" t="s">
        <v>182</v>
      </c>
      <c r="X737" s="436">
        <f>T737</f>
        <v>1102900</v>
      </c>
      <c r="Y737" s="434" t="s">
        <v>181</v>
      </c>
      <c r="Z737" s="435">
        <v>0.8</v>
      </c>
      <c r="AA737" s="475" t="s">
        <v>181</v>
      </c>
      <c r="AB737" s="474">
        <v>1</v>
      </c>
      <c r="AC737" s="489" t="s">
        <v>181</v>
      </c>
      <c r="AD737" s="488">
        <v>1</v>
      </c>
      <c r="AE737" s="434" t="s">
        <v>181</v>
      </c>
      <c r="AF737" s="435">
        <v>1</v>
      </c>
      <c r="AG737" s="434" t="s">
        <v>181</v>
      </c>
      <c r="AH737" s="435">
        <v>1</v>
      </c>
      <c r="AI737" s="434" t="s">
        <v>180</v>
      </c>
      <c r="AJ737" s="433">
        <v>1</v>
      </c>
      <c r="AK737" s="791" t="s">
        <v>227</v>
      </c>
      <c r="AL737" s="791" t="s">
        <v>227</v>
      </c>
      <c r="AM737" s="791" t="s">
        <v>227</v>
      </c>
      <c r="AN737" s="791" t="s">
        <v>227</v>
      </c>
      <c r="AO737" s="791" t="s">
        <v>227</v>
      </c>
      <c r="AP737" s="791" t="s">
        <v>2143</v>
      </c>
    </row>
    <row r="738" spans="1:43" ht="15" customHeight="1" x14ac:dyDescent="0.2">
      <c r="A738" s="404"/>
      <c r="B738" s="425" t="s">
        <v>250</v>
      </c>
      <c r="C738" s="424" t="s">
        <v>252</v>
      </c>
      <c r="D738" s="423" t="s">
        <v>161</v>
      </c>
      <c r="E738" s="422" t="s">
        <v>50</v>
      </c>
      <c r="F738" s="420">
        <v>43773</v>
      </c>
      <c r="G738" s="420">
        <v>44089</v>
      </c>
      <c r="H738" s="419">
        <v>2019</v>
      </c>
      <c r="I738" s="418" t="s">
        <v>2051</v>
      </c>
      <c r="J738" s="418" t="s">
        <v>160</v>
      </c>
      <c r="K738" s="417" t="s">
        <v>588</v>
      </c>
      <c r="L738" s="824"/>
      <c r="M738" s="825"/>
      <c r="N738" s="792"/>
      <c r="O738" s="880"/>
      <c r="P738" s="832"/>
      <c r="Q738" s="835"/>
      <c r="R738" s="829"/>
      <c r="S738" s="416" t="s">
        <v>179</v>
      </c>
      <c r="T738" s="432" t="s">
        <v>264</v>
      </c>
      <c r="U738" s="416" t="s">
        <v>177</v>
      </c>
      <c r="V738" s="415"/>
      <c r="W738" s="416" t="s">
        <v>176</v>
      </c>
      <c r="X738" s="428">
        <f>X737</f>
        <v>1102900</v>
      </c>
      <c r="Y738" s="416" t="s">
        <v>175</v>
      </c>
      <c r="Z738" s="426"/>
      <c r="AA738" s="471" t="s">
        <v>175</v>
      </c>
      <c r="AB738" s="470"/>
      <c r="AC738" s="487" t="s">
        <v>175</v>
      </c>
      <c r="AD738" s="486"/>
      <c r="AE738" s="416" t="s">
        <v>175</v>
      </c>
      <c r="AF738" s="426"/>
      <c r="AG738" s="416" t="s">
        <v>175</v>
      </c>
      <c r="AH738" s="426"/>
      <c r="AI738" s="416" t="s">
        <v>174</v>
      </c>
      <c r="AJ738" s="430">
        <v>4</v>
      </c>
      <c r="AK738" s="792"/>
      <c r="AL738" s="792"/>
      <c r="AM738" s="792"/>
      <c r="AN738" s="792"/>
      <c r="AO738" s="792"/>
      <c r="AP738" s="792"/>
    </row>
    <row r="739" spans="1:43" ht="13.5" customHeight="1" x14ac:dyDescent="0.2">
      <c r="A739" s="404"/>
      <c r="B739" s="425" t="s">
        <v>250</v>
      </c>
      <c r="C739" s="424" t="s">
        <v>252</v>
      </c>
      <c r="D739" s="423" t="s">
        <v>161</v>
      </c>
      <c r="E739" s="422" t="s">
        <v>50</v>
      </c>
      <c r="F739" s="420">
        <v>43773</v>
      </c>
      <c r="G739" s="420">
        <v>44089</v>
      </c>
      <c r="H739" s="419">
        <v>2019</v>
      </c>
      <c r="I739" s="418" t="s">
        <v>2051</v>
      </c>
      <c r="J739" s="418" t="s">
        <v>160</v>
      </c>
      <c r="K739" s="417" t="s">
        <v>588</v>
      </c>
      <c r="L739" s="824"/>
      <c r="M739" s="825"/>
      <c r="N739" s="792"/>
      <c r="O739" s="880"/>
      <c r="P739" s="832"/>
      <c r="Q739" s="835"/>
      <c r="R739" s="829"/>
      <c r="S739" s="416" t="s">
        <v>173</v>
      </c>
      <c r="T739" s="429" t="s">
        <v>192</v>
      </c>
      <c r="U739" s="416" t="s">
        <v>171</v>
      </c>
      <c r="V739" s="427"/>
      <c r="W739" s="416" t="s">
        <v>170</v>
      </c>
      <c r="X739" s="428"/>
      <c r="Y739" s="416" t="s">
        <v>169</v>
      </c>
      <c r="Z739" s="426">
        <v>0.8</v>
      </c>
      <c r="AA739" s="471" t="s">
        <v>169</v>
      </c>
      <c r="AB739" s="470">
        <v>0.91400000000000003</v>
      </c>
      <c r="AC739" s="487" t="s">
        <v>169</v>
      </c>
      <c r="AD739" s="486">
        <v>0.99960000000000004</v>
      </c>
      <c r="AE739" s="416" t="s">
        <v>169</v>
      </c>
      <c r="AF739" s="426">
        <v>1</v>
      </c>
      <c r="AG739" s="416" t="s">
        <v>169</v>
      </c>
      <c r="AH739" s="426">
        <v>1</v>
      </c>
      <c r="AI739" s="816"/>
      <c r="AJ739" s="817"/>
      <c r="AK739" s="792"/>
      <c r="AL739" s="792"/>
      <c r="AM739" s="792"/>
      <c r="AN739" s="792"/>
      <c r="AO739" s="792"/>
      <c r="AP739" s="792"/>
    </row>
    <row r="740" spans="1:43" ht="15" customHeight="1" x14ac:dyDescent="0.2">
      <c r="A740" s="404"/>
      <c r="B740" s="425" t="s">
        <v>250</v>
      </c>
      <c r="C740" s="424" t="s">
        <v>252</v>
      </c>
      <c r="D740" s="423" t="s">
        <v>161</v>
      </c>
      <c r="E740" s="422" t="s">
        <v>50</v>
      </c>
      <c r="F740" s="420">
        <v>43773</v>
      </c>
      <c r="G740" s="420">
        <v>44089</v>
      </c>
      <c r="H740" s="419">
        <v>2019</v>
      </c>
      <c r="I740" s="418" t="s">
        <v>2051</v>
      </c>
      <c r="J740" s="418" t="s">
        <v>160</v>
      </c>
      <c r="K740" s="417" t="s">
        <v>588</v>
      </c>
      <c r="L740" s="824"/>
      <c r="M740" s="825"/>
      <c r="N740" s="792"/>
      <c r="O740" s="880"/>
      <c r="P740" s="832"/>
      <c r="Q740" s="835"/>
      <c r="R740" s="829"/>
      <c r="S740" s="416" t="s">
        <v>168</v>
      </c>
      <c r="T740" s="427"/>
      <c r="U740" s="416" t="s">
        <v>167</v>
      </c>
      <c r="V740" s="427"/>
      <c r="W740" s="816"/>
      <c r="X740" s="817"/>
      <c r="Y740" s="416" t="s">
        <v>166</v>
      </c>
      <c r="Z740" s="426">
        <f>IF(Z738="",Z739-Z737,Z739-Z738)</f>
        <v>0</v>
      </c>
      <c r="AA740" s="471" t="s">
        <v>166</v>
      </c>
      <c r="AB740" s="470">
        <f>IF(AB738="",AB739-AB737,AB739-AB738)</f>
        <v>-8.5999999999999965E-2</v>
      </c>
      <c r="AC740" s="487" t="s">
        <v>166</v>
      </c>
      <c r="AD740" s="486">
        <f>IF(AD738="",AD739-AD737,AD739-AD738)</f>
        <v>-3.9999999999995595E-4</v>
      </c>
      <c r="AE740" s="416" t="s">
        <v>166</v>
      </c>
      <c r="AF740" s="426">
        <f>IF(AF738="",AF739-AF737,AF739-AF738)</f>
        <v>0</v>
      </c>
      <c r="AG740" s="416" t="s">
        <v>166</v>
      </c>
      <c r="AH740" s="426">
        <f>IF(AH738="",AH739-AH737,AH739-AH738)</f>
        <v>0</v>
      </c>
      <c r="AI740" s="816"/>
      <c r="AJ740" s="817"/>
      <c r="AK740" s="792"/>
      <c r="AL740" s="792"/>
      <c r="AM740" s="792"/>
      <c r="AN740" s="792"/>
      <c r="AO740" s="792"/>
      <c r="AP740" s="792"/>
    </row>
    <row r="741" spans="1:43" ht="15" customHeight="1" x14ac:dyDescent="0.2">
      <c r="A741" s="404"/>
      <c r="B741" s="425" t="s">
        <v>250</v>
      </c>
      <c r="C741" s="424" t="s">
        <v>252</v>
      </c>
      <c r="D741" s="423" t="s">
        <v>161</v>
      </c>
      <c r="E741" s="422" t="s">
        <v>50</v>
      </c>
      <c r="F741" s="420">
        <v>43773</v>
      </c>
      <c r="G741" s="420">
        <v>44089</v>
      </c>
      <c r="H741" s="419">
        <v>2019</v>
      </c>
      <c r="I741" s="418" t="s">
        <v>2051</v>
      </c>
      <c r="J741" s="418" t="s">
        <v>160</v>
      </c>
      <c r="K741" s="417" t="s">
        <v>588</v>
      </c>
      <c r="L741" s="824"/>
      <c r="M741" s="825"/>
      <c r="N741" s="792"/>
      <c r="O741" s="880"/>
      <c r="P741" s="832"/>
      <c r="Q741" s="835"/>
      <c r="R741" s="829"/>
      <c r="S741" s="416" t="s">
        <v>165</v>
      </c>
      <c r="T741" s="415"/>
      <c r="U741" s="416" t="s">
        <v>164</v>
      </c>
      <c r="V741" s="415">
        <v>44089</v>
      </c>
      <c r="W741" s="816"/>
      <c r="X741" s="817"/>
      <c r="Y741" s="816"/>
      <c r="Z741" s="817"/>
      <c r="AA741" s="945"/>
      <c r="AB741" s="946"/>
      <c r="AC741" s="983"/>
      <c r="AD741" s="984"/>
      <c r="AE741" s="816"/>
      <c r="AF741" s="817"/>
      <c r="AG741" s="816"/>
      <c r="AH741" s="817"/>
      <c r="AI741" s="816"/>
      <c r="AJ741" s="817"/>
      <c r="AK741" s="792"/>
      <c r="AL741" s="792"/>
      <c r="AM741" s="792"/>
      <c r="AN741" s="792"/>
      <c r="AO741" s="792"/>
      <c r="AP741" s="792"/>
    </row>
    <row r="742" spans="1:43" ht="15" customHeight="1" thickBot="1" x14ac:dyDescent="0.25">
      <c r="A742" s="404"/>
      <c r="B742" s="414" t="s">
        <v>250</v>
      </c>
      <c r="C742" s="413" t="s">
        <v>252</v>
      </c>
      <c r="D742" s="412" t="s">
        <v>161</v>
      </c>
      <c r="E742" s="411" t="s">
        <v>50</v>
      </c>
      <c r="F742" s="409">
        <v>43773</v>
      </c>
      <c r="G742" s="409">
        <v>44089</v>
      </c>
      <c r="H742" s="408">
        <v>2019</v>
      </c>
      <c r="I742" s="407" t="s">
        <v>2051</v>
      </c>
      <c r="J742" s="407" t="s">
        <v>160</v>
      </c>
      <c r="K742" s="407" t="s">
        <v>588</v>
      </c>
      <c r="L742" s="826"/>
      <c r="M742" s="827"/>
      <c r="N742" s="793"/>
      <c r="O742" s="881"/>
      <c r="P742" s="833"/>
      <c r="Q742" s="836"/>
      <c r="R742" s="830"/>
      <c r="S742" s="406" t="s">
        <v>158</v>
      </c>
      <c r="T742" s="451">
        <v>43773</v>
      </c>
      <c r="U742" s="820"/>
      <c r="V742" s="821"/>
      <c r="W742" s="818"/>
      <c r="X742" s="819"/>
      <c r="Y742" s="818"/>
      <c r="Z742" s="819"/>
      <c r="AA742" s="947"/>
      <c r="AB742" s="948"/>
      <c r="AC742" s="985"/>
      <c r="AD742" s="986"/>
      <c r="AE742" s="818"/>
      <c r="AF742" s="819"/>
      <c r="AG742" s="818"/>
      <c r="AH742" s="819"/>
      <c r="AI742" s="818"/>
      <c r="AJ742" s="819"/>
      <c r="AK742" s="793"/>
      <c r="AL742" s="793"/>
      <c r="AM742" s="793"/>
      <c r="AN742" s="793"/>
      <c r="AO742" s="793"/>
      <c r="AP742" s="793"/>
    </row>
    <row r="743" spans="1:43" ht="12.75" customHeight="1" thickTop="1" x14ac:dyDescent="0.2">
      <c r="A743" s="404"/>
      <c r="B743" s="445" t="s">
        <v>250</v>
      </c>
      <c r="C743" s="444" t="s">
        <v>190</v>
      </c>
      <c r="D743" s="443" t="s">
        <v>161</v>
      </c>
      <c r="E743" s="442" t="s">
        <v>50</v>
      </c>
      <c r="F743" s="440">
        <v>44013</v>
      </c>
      <c r="G743" s="440">
        <v>44196</v>
      </c>
      <c r="H743" s="419">
        <v>2019</v>
      </c>
      <c r="I743" s="418" t="s">
        <v>2051</v>
      </c>
      <c r="J743" s="418" t="s">
        <v>160</v>
      </c>
      <c r="K743" s="439" t="s">
        <v>588</v>
      </c>
      <c r="L743" s="822" t="s">
        <v>100</v>
      </c>
      <c r="M743" s="823"/>
      <c r="N743" s="791" t="s">
        <v>577</v>
      </c>
      <c r="O743" s="879" t="s">
        <v>589</v>
      </c>
      <c r="P743" s="831"/>
      <c r="Q743" s="834" t="s">
        <v>218</v>
      </c>
      <c r="R743" s="828" t="s">
        <v>193</v>
      </c>
      <c r="S743" s="434" t="s">
        <v>184</v>
      </c>
      <c r="T743" s="438">
        <v>1500000</v>
      </c>
      <c r="U743" s="434" t="s">
        <v>183</v>
      </c>
      <c r="V743" s="437">
        <f>T748+T746</f>
        <v>44074</v>
      </c>
      <c r="W743" s="434" t="s">
        <v>182</v>
      </c>
      <c r="X743" s="436">
        <f>T743</f>
        <v>1500000</v>
      </c>
      <c r="Y743" s="466" t="s">
        <v>181</v>
      </c>
      <c r="Z743" s="467"/>
      <c r="AA743" s="466" t="s">
        <v>181</v>
      </c>
      <c r="AB743" s="467"/>
      <c r="AC743" s="475" t="s">
        <v>181</v>
      </c>
      <c r="AD743" s="474">
        <v>1</v>
      </c>
      <c r="AE743" s="434" t="s">
        <v>181</v>
      </c>
      <c r="AF743" s="435">
        <v>1</v>
      </c>
      <c r="AG743" s="434" t="s">
        <v>181</v>
      </c>
      <c r="AH743" s="435">
        <v>1</v>
      </c>
      <c r="AI743" s="434" t="s">
        <v>180</v>
      </c>
      <c r="AJ743" s="433">
        <v>1</v>
      </c>
      <c r="AK743" s="791" t="s">
        <v>227</v>
      </c>
      <c r="AL743" s="791" t="s">
        <v>227</v>
      </c>
      <c r="AM743" s="791" t="s">
        <v>227</v>
      </c>
      <c r="AN743" s="791" t="s">
        <v>227</v>
      </c>
      <c r="AO743" s="791" t="s">
        <v>227</v>
      </c>
      <c r="AP743" s="791" t="s">
        <v>2143</v>
      </c>
    </row>
    <row r="744" spans="1:43" ht="15" customHeight="1" x14ac:dyDescent="0.2">
      <c r="A744" s="404"/>
      <c r="B744" s="425" t="s">
        <v>250</v>
      </c>
      <c r="C744" s="424" t="s">
        <v>190</v>
      </c>
      <c r="D744" s="423" t="s">
        <v>161</v>
      </c>
      <c r="E744" s="422" t="s">
        <v>50</v>
      </c>
      <c r="F744" s="420">
        <v>44013</v>
      </c>
      <c r="G744" s="420">
        <v>44196</v>
      </c>
      <c r="H744" s="419">
        <v>2019</v>
      </c>
      <c r="I744" s="418" t="s">
        <v>2051</v>
      </c>
      <c r="J744" s="418" t="s">
        <v>160</v>
      </c>
      <c r="K744" s="417" t="s">
        <v>588</v>
      </c>
      <c r="L744" s="824"/>
      <c r="M744" s="825"/>
      <c r="N744" s="792"/>
      <c r="O744" s="880"/>
      <c r="P744" s="832"/>
      <c r="Q744" s="835"/>
      <c r="R744" s="829"/>
      <c r="S744" s="416" t="s">
        <v>179</v>
      </c>
      <c r="T744" s="432" t="s">
        <v>264</v>
      </c>
      <c r="U744" s="416" t="s">
        <v>177</v>
      </c>
      <c r="V744" s="415">
        <f>V743+V745+V746</f>
        <v>44196</v>
      </c>
      <c r="W744" s="416" t="s">
        <v>176</v>
      </c>
      <c r="X744" s="428">
        <f>X743</f>
        <v>1500000</v>
      </c>
      <c r="Y744" s="463" t="s">
        <v>175</v>
      </c>
      <c r="Z744" s="462"/>
      <c r="AA744" s="463" t="s">
        <v>175</v>
      </c>
      <c r="AB744" s="462"/>
      <c r="AC744" s="471" t="s">
        <v>175</v>
      </c>
      <c r="AD744" s="470">
        <v>0.32319999999999999</v>
      </c>
      <c r="AE744" s="416" t="s">
        <v>175</v>
      </c>
      <c r="AF744" s="426"/>
      <c r="AG744" s="416" t="s">
        <v>175</v>
      </c>
      <c r="AH744" s="426"/>
      <c r="AI744" s="416" t="s">
        <v>174</v>
      </c>
      <c r="AJ744" s="430">
        <v>4</v>
      </c>
      <c r="AK744" s="792"/>
      <c r="AL744" s="792"/>
      <c r="AM744" s="792"/>
      <c r="AN744" s="792"/>
      <c r="AO744" s="792"/>
      <c r="AP744" s="792"/>
    </row>
    <row r="745" spans="1:43" ht="39" customHeight="1" x14ac:dyDescent="0.2">
      <c r="A745" s="404"/>
      <c r="B745" s="425" t="s">
        <v>250</v>
      </c>
      <c r="C745" s="424" t="s">
        <v>190</v>
      </c>
      <c r="D745" s="423" t="s">
        <v>161</v>
      </c>
      <c r="E745" s="422" t="s">
        <v>50</v>
      </c>
      <c r="F745" s="420">
        <v>44013</v>
      </c>
      <c r="G745" s="420">
        <v>44196</v>
      </c>
      <c r="H745" s="419">
        <v>2019</v>
      </c>
      <c r="I745" s="418" t="s">
        <v>2051</v>
      </c>
      <c r="J745" s="418" t="s">
        <v>160</v>
      </c>
      <c r="K745" s="417" t="s">
        <v>588</v>
      </c>
      <c r="L745" s="824"/>
      <c r="M745" s="825"/>
      <c r="N745" s="792"/>
      <c r="O745" s="880"/>
      <c r="P745" s="832"/>
      <c r="Q745" s="835"/>
      <c r="R745" s="829"/>
      <c r="S745" s="416" t="s">
        <v>173</v>
      </c>
      <c r="T745" s="429" t="s">
        <v>192</v>
      </c>
      <c r="U745" s="416" t="s">
        <v>171</v>
      </c>
      <c r="V745" s="427"/>
      <c r="W745" s="416" t="s">
        <v>170</v>
      </c>
      <c r="X745" s="428"/>
      <c r="Y745" s="463" t="s">
        <v>169</v>
      </c>
      <c r="Z745" s="462"/>
      <c r="AA745" s="463" t="s">
        <v>169</v>
      </c>
      <c r="AB745" s="462"/>
      <c r="AC745" s="471" t="s">
        <v>169</v>
      </c>
      <c r="AD745" s="470">
        <v>0.35599999999999998</v>
      </c>
      <c r="AE745" s="416" t="s">
        <v>169</v>
      </c>
      <c r="AF745" s="426">
        <v>1</v>
      </c>
      <c r="AG745" s="416" t="s">
        <v>169</v>
      </c>
      <c r="AH745" s="426">
        <v>1</v>
      </c>
      <c r="AI745" s="816"/>
      <c r="AJ745" s="817"/>
      <c r="AK745" s="792"/>
      <c r="AL745" s="792"/>
      <c r="AM745" s="792"/>
      <c r="AN745" s="792"/>
      <c r="AO745" s="792"/>
      <c r="AP745" s="792"/>
    </row>
    <row r="746" spans="1:43" ht="15" customHeight="1" x14ac:dyDescent="0.2">
      <c r="A746" s="404"/>
      <c r="B746" s="425" t="s">
        <v>250</v>
      </c>
      <c r="C746" s="424" t="s">
        <v>190</v>
      </c>
      <c r="D746" s="423" t="s">
        <v>161</v>
      </c>
      <c r="E746" s="422" t="s">
        <v>50</v>
      </c>
      <c r="F746" s="420">
        <v>44013</v>
      </c>
      <c r="G746" s="420">
        <v>44196</v>
      </c>
      <c r="H746" s="419">
        <v>2019</v>
      </c>
      <c r="I746" s="418" t="s">
        <v>2051</v>
      </c>
      <c r="J746" s="418" t="s">
        <v>160</v>
      </c>
      <c r="K746" s="417" t="s">
        <v>588</v>
      </c>
      <c r="L746" s="824"/>
      <c r="M746" s="825"/>
      <c r="N746" s="792"/>
      <c r="O746" s="880"/>
      <c r="P746" s="832"/>
      <c r="Q746" s="835"/>
      <c r="R746" s="829"/>
      <c r="S746" s="416" t="s">
        <v>168</v>
      </c>
      <c r="T746" s="427">
        <v>61</v>
      </c>
      <c r="U746" s="416" t="s">
        <v>167</v>
      </c>
      <c r="V746" s="427">
        <v>122</v>
      </c>
      <c r="W746" s="816"/>
      <c r="X746" s="817"/>
      <c r="Y746" s="463" t="s">
        <v>166</v>
      </c>
      <c r="Z746" s="462">
        <f>IF(Z744="",Z745-Z743,Z745-Z744)</f>
        <v>0</v>
      </c>
      <c r="AA746" s="463" t="s">
        <v>166</v>
      </c>
      <c r="AB746" s="462">
        <f>IF(AB744="",AB745-AB743,AB745-AB744)</f>
        <v>0</v>
      </c>
      <c r="AC746" s="471" t="s">
        <v>166</v>
      </c>
      <c r="AD746" s="470">
        <f>IF(AD744="",AD745-AD743,AD745-AD744)</f>
        <v>3.2799999999999996E-2</v>
      </c>
      <c r="AE746" s="416" t="s">
        <v>166</v>
      </c>
      <c r="AF746" s="426">
        <f>IF(AF744="",AF745-AF743,AF745-AF744)</f>
        <v>0</v>
      </c>
      <c r="AG746" s="416" t="s">
        <v>166</v>
      </c>
      <c r="AH746" s="426">
        <f>IF(AH744="",AH745-AH743,AH745-AH744)</f>
        <v>0</v>
      </c>
      <c r="AI746" s="816"/>
      <c r="AJ746" s="817"/>
      <c r="AK746" s="792"/>
      <c r="AL746" s="792"/>
      <c r="AM746" s="792"/>
      <c r="AN746" s="792"/>
      <c r="AO746" s="792"/>
      <c r="AP746" s="792"/>
    </row>
    <row r="747" spans="1:43" ht="15" customHeight="1" x14ac:dyDescent="0.2">
      <c r="A747" s="404"/>
      <c r="B747" s="425" t="s">
        <v>250</v>
      </c>
      <c r="C747" s="424" t="s">
        <v>190</v>
      </c>
      <c r="D747" s="423" t="s">
        <v>161</v>
      </c>
      <c r="E747" s="422" t="s">
        <v>50</v>
      </c>
      <c r="F747" s="420">
        <v>44013</v>
      </c>
      <c r="G747" s="420">
        <v>44196</v>
      </c>
      <c r="H747" s="419">
        <v>2019</v>
      </c>
      <c r="I747" s="418" t="s">
        <v>2051</v>
      </c>
      <c r="J747" s="418" t="s">
        <v>160</v>
      </c>
      <c r="K747" s="417" t="s">
        <v>588</v>
      </c>
      <c r="L747" s="824"/>
      <c r="M747" s="825"/>
      <c r="N747" s="792"/>
      <c r="O747" s="880"/>
      <c r="P747" s="832"/>
      <c r="Q747" s="835"/>
      <c r="R747" s="829"/>
      <c r="S747" s="416" t="s">
        <v>165</v>
      </c>
      <c r="T747" s="415">
        <v>43481</v>
      </c>
      <c r="U747" s="416" t="s">
        <v>164</v>
      </c>
      <c r="V747" s="415">
        <f>V744</f>
        <v>44196</v>
      </c>
      <c r="W747" s="816"/>
      <c r="X747" s="817"/>
      <c r="Y747" s="781"/>
      <c r="Z747" s="782"/>
      <c r="AA747" s="781"/>
      <c r="AB747" s="782"/>
      <c r="AC747" s="945"/>
      <c r="AD747" s="946"/>
      <c r="AE747" s="816"/>
      <c r="AF747" s="817"/>
      <c r="AG747" s="816"/>
      <c r="AH747" s="817"/>
      <c r="AI747" s="816"/>
      <c r="AJ747" s="817"/>
      <c r="AK747" s="792"/>
      <c r="AL747" s="792"/>
      <c r="AM747" s="792"/>
      <c r="AN747" s="792"/>
      <c r="AO747" s="792"/>
      <c r="AP747" s="792"/>
    </row>
    <row r="748" spans="1:43" ht="15" customHeight="1" thickBot="1" x14ac:dyDescent="0.25">
      <c r="A748" s="404"/>
      <c r="B748" s="414" t="s">
        <v>250</v>
      </c>
      <c r="C748" s="413" t="s">
        <v>190</v>
      </c>
      <c r="D748" s="412" t="s">
        <v>161</v>
      </c>
      <c r="E748" s="411" t="s">
        <v>50</v>
      </c>
      <c r="F748" s="409">
        <v>44013</v>
      </c>
      <c r="G748" s="409">
        <v>44196</v>
      </c>
      <c r="H748" s="408">
        <v>2019</v>
      </c>
      <c r="I748" s="407" t="s">
        <v>2051</v>
      </c>
      <c r="J748" s="407" t="s">
        <v>160</v>
      </c>
      <c r="K748" s="407" t="s">
        <v>588</v>
      </c>
      <c r="L748" s="826"/>
      <c r="M748" s="827"/>
      <c r="N748" s="793"/>
      <c r="O748" s="881"/>
      <c r="P748" s="833"/>
      <c r="Q748" s="836"/>
      <c r="R748" s="830"/>
      <c r="S748" s="406" t="s">
        <v>158</v>
      </c>
      <c r="T748" s="451">
        <v>44013</v>
      </c>
      <c r="U748" s="820"/>
      <c r="V748" s="821"/>
      <c r="W748" s="818"/>
      <c r="X748" s="819"/>
      <c r="Y748" s="783"/>
      <c r="Z748" s="784"/>
      <c r="AA748" s="783"/>
      <c r="AB748" s="784"/>
      <c r="AC748" s="947"/>
      <c r="AD748" s="948"/>
      <c r="AE748" s="818"/>
      <c r="AF748" s="819"/>
      <c r="AG748" s="818"/>
      <c r="AH748" s="819"/>
      <c r="AI748" s="818"/>
      <c r="AJ748" s="819"/>
      <c r="AK748" s="793"/>
      <c r="AL748" s="793"/>
      <c r="AM748" s="793"/>
      <c r="AN748" s="793"/>
      <c r="AO748" s="793"/>
      <c r="AP748" s="793"/>
    </row>
    <row r="749" spans="1:43" s="597" customFormat="1" ht="12.75" customHeight="1" thickTop="1" x14ac:dyDescent="0.2">
      <c r="B749" s="598" t="s">
        <v>733</v>
      </c>
      <c r="C749" s="599" t="s">
        <v>1041</v>
      </c>
      <c r="D749" s="603" t="s">
        <v>705</v>
      </c>
      <c r="E749" s="601" t="s">
        <v>50</v>
      </c>
      <c r="F749" s="602">
        <v>43773</v>
      </c>
      <c r="G749" s="602">
        <v>44089</v>
      </c>
      <c r="H749" s="603">
        <v>2019</v>
      </c>
      <c r="I749" s="418" t="s">
        <v>2051</v>
      </c>
      <c r="J749" s="604" t="s">
        <v>160</v>
      </c>
      <c r="K749" s="645" t="s">
        <v>2074</v>
      </c>
      <c r="L749" s="794" t="s">
        <v>96</v>
      </c>
      <c r="M749" s="795"/>
      <c r="N749" s="800" t="s">
        <v>577</v>
      </c>
      <c r="O749" s="961" t="s">
        <v>589</v>
      </c>
      <c r="P749" s="806"/>
      <c r="Q749" s="809" t="s">
        <v>218</v>
      </c>
      <c r="R749" s="803" t="s">
        <v>193</v>
      </c>
      <c r="S749" s="605" t="s">
        <v>184</v>
      </c>
      <c r="T749" s="712">
        <v>1000000</v>
      </c>
      <c r="U749" s="657" t="s">
        <v>183</v>
      </c>
      <c r="V749" s="713">
        <f>T754+T752</f>
        <v>43817</v>
      </c>
      <c r="W749" s="605" t="s">
        <v>182</v>
      </c>
      <c r="X749" s="608">
        <f>T749</f>
        <v>1000000</v>
      </c>
      <c r="Y749" s="605" t="s">
        <v>181</v>
      </c>
      <c r="Z749" s="609">
        <v>0.57410000000000005</v>
      </c>
      <c r="AA749" s="605" t="s">
        <v>181</v>
      </c>
      <c r="AB749" s="609">
        <v>0.76060000000000005</v>
      </c>
      <c r="AC749" s="632" t="s">
        <v>181</v>
      </c>
      <c r="AD749" s="633">
        <v>0.76060000000000005</v>
      </c>
      <c r="AE749" s="632" t="s">
        <v>181</v>
      </c>
      <c r="AF749" s="633">
        <v>0.76060000000000005</v>
      </c>
      <c r="AG749" s="653" t="s">
        <v>181</v>
      </c>
      <c r="AH749" s="654">
        <v>1</v>
      </c>
      <c r="AI749" s="434" t="s">
        <v>180</v>
      </c>
      <c r="AJ749" s="433">
        <v>1</v>
      </c>
      <c r="AK749" s="800" t="s">
        <v>2075</v>
      </c>
      <c r="AL749" s="800" t="s">
        <v>2075</v>
      </c>
      <c r="AM749" s="800" t="s">
        <v>2075</v>
      </c>
      <c r="AP749" s="791" t="s">
        <v>2143</v>
      </c>
      <c r="AQ749" s="724"/>
    </row>
    <row r="750" spans="1:43" s="597" customFormat="1" ht="15" customHeight="1" x14ac:dyDescent="0.2">
      <c r="B750" s="611" t="s">
        <v>733</v>
      </c>
      <c r="C750" s="612" t="s">
        <v>1041</v>
      </c>
      <c r="D750" s="646" t="s">
        <v>705</v>
      </c>
      <c r="E750" s="600" t="s">
        <v>50</v>
      </c>
      <c r="F750" s="613">
        <v>43773</v>
      </c>
      <c r="G750" s="613">
        <v>44089</v>
      </c>
      <c r="H750" s="603">
        <v>2019</v>
      </c>
      <c r="I750" s="418" t="s">
        <v>2051</v>
      </c>
      <c r="J750" s="604" t="s">
        <v>160</v>
      </c>
      <c r="K750" s="647" t="s">
        <v>2074</v>
      </c>
      <c r="L750" s="796"/>
      <c r="M750" s="797"/>
      <c r="N750" s="801"/>
      <c r="O750" s="962"/>
      <c r="P750" s="807"/>
      <c r="Q750" s="810"/>
      <c r="R750" s="804"/>
      <c r="S750" s="615" t="s">
        <v>179</v>
      </c>
      <c r="T750" s="730" t="s">
        <v>988</v>
      </c>
      <c r="U750" s="659" t="s">
        <v>177</v>
      </c>
      <c r="V750" s="685">
        <f>V749+V752</f>
        <v>43817</v>
      </c>
      <c r="W750" s="615" t="s">
        <v>176</v>
      </c>
      <c r="X750" s="618">
        <f>X749</f>
        <v>1000000</v>
      </c>
      <c r="Y750" s="615" t="s">
        <v>175</v>
      </c>
      <c r="Z750" s="619"/>
      <c r="AA750" s="615" t="s">
        <v>175</v>
      </c>
      <c r="AB750" s="619"/>
      <c r="AC750" s="634" t="s">
        <v>175</v>
      </c>
      <c r="AD750" s="635"/>
      <c r="AE750" s="634" t="s">
        <v>175</v>
      </c>
      <c r="AF750" s="635"/>
      <c r="AG750" s="655" t="s">
        <v>175</v>
      </c>
      <c r="AH750" s="656"/>
      <c r="AI750" s="416" t="s">
        <v>174</v>
      </c>
      <c r="AJ750" s="430">
        <v>4</v>
      </c>
      <c r="AK750" s="801"/>
      <c r="AL750" s="801"/>
      <c r="AM750" s="801"/>
      <c r="AP750" s="792"/>
      <c r="AQ750" s="724"/>
    </row>
    <row r="751" spans="1:43" s="597" customFormat="1" x14ac:dyDescent="0.2">
      <c r="B751" s="611" t="s">
        <v>733</v>
      </c>
      <c r="C751" s="612" t="s">
        <v>1041</v>
      </c>
      <c r="D751" s="646" t="s">
        <v>705</v>
      </c>
      <c r="E751" s="600" t="s">
        <v>50</v>
      </c>
      <c r="F751" s="613">
        <v>43773</v>
      </c>
      <c r="G751" s="613">
        <v>44089</v>
      </c>
      <c r="H751" s="603">
        <v>2019</v>
      </c>
      <c r="I751" s="418" t="s">
        <v>2051</v>
      </c>
      <c r="J751" s="604" t="s">
        <v>160</v>
      </c>
      <c r="K751" s="647" t="s">
        <v>2074</v>
      </c>
      <c r="L751" s="796"/>
      <c r="M751" s="797"/>
      <c r="N751" s="801"/>
      <c r="O751" s="962"/>
      <c r="P751" s="807"/>
      <c r="Q751" s="810"/>
      <c r="R751" s="804"/>
      <c r="S751" s="615" t="s">
        <v>173</v>
      </c>
      <c r="T751" s="717" t="s">
        <v>192</v>
      </c>
      <c r="U751" s="659" t="s">
        <v>171</v>
      </c>
      <c r="V751" s="684"/>
      <c r="W751" s="615" t="s">
        <v>170</v>
      </c>
      <c r="X751" s="618">
        <f>X750*Z751</f>
        <v>741100</v>
      </c>
      <c r="Y751" s="615" t="s">
        <v>169</v>
      </c>
      <c r="Z751" s="619">
        <v>0.74109999999999998</v>
      </c>
      <c r="AA751" s="615" t="s">
        <v>169</v>
      </c>
      <c r="AB751" s="619">
        <v>0.76060000000000005</v>
      </c>
      <c r="AC751" s="634" t="s">
        <v>169</v>
      </c>
      <c r="AD751" s="635">
        <v>0.76060000000000005</v>
      </c>
      <c r="AE751" s="634" t="s">
        <v>169</v>
      </c>
      <c r="AF751" s="635">
        <v>0.76060000000000005</v>
      </c>
      <c r="AG751" s="655" t="s">
        <v>169</v>
      </c>
      <c r="AH751" s="656">
        <v>1</v>
      </c>
      <c r="AI751" s="816"/>
      <c r="AJ751" s="817"/>
      <c r="AK751" s="801"/>
      <c r="AL751" s="801"/>
      <c r="AM751" s="801"/>
      <c r="AP751" s="792"/>
      <c r="AQ751" s="724"/>
    </row>
    <row r="752" spans="1:43" s="597" customFormat="1" ht="15" customHeight="1" x14ac:dyDescent="0.2">
      <c r="B752" s="611" t="s">
        <v>733</v>
      </c>
      <c r="C752" s="612" t="s">
        <v>1041</v>
      </c>
      <c r="D752" s="646" t="s">
        <v>705</v>
      </c>
      <c r="E752" s="600" t="s">
        <v>50</v>
      </c>
      <c r="F752" s="613">
        <v>43773</v>
      </c>
      <c r="G752" s="613">
        <v>44089</v>
      </c>
      <c r="H752" s="603">
        <v>2019</v>
      </c>
      <c r="I752" s="418" t="s">
        <v>2051</v>
      </c>
      <c r="J752" s="604" t="s">
        <v>160</v>
      </c>
      <c r="K752" s="647" t="s">
        <v>2074</v>
      </c>
      <c r="L752" s="796"/>
      <c r="M752" s="797"/>
      <c r="N752" s="801"/>
      <c r="O752" s="962"/>
      <c r="P752" s="807"/>
      <c r="Q752" s="810"/>
      <c r="R752" s="804"/>
      <c r="S752" s="615" t="s">
        <v>168</v>
      </c>
      <c r="T752" s="684">
        <v>44</v>
      </c>
      <c r="U752" s="659" t="s">
        <v>167</v>
      </c>
      <c r="V752" s="684"/>
      <c r="W752" s="785"/>
      <c r="X752" s="786"/>
      <c r="Y752" s="615" t="s">
        <v>166</v>
      </c>
      <c r="Z752" s="619">
        <f>IF(Z750="",Z751-Z749,Z751-Z750)</f>
        <v>0.16699999999999993</v>
      </c>
      <c r="AA752" s="615" t="s">
        <v>166</v>
      </c>
      <c r="AB752" s="619">
        <f>IF(AB750="",AB751-AB749,AB751-AB750)</f>
        <v>0</v>
      </c>
      <c r="AC752" s="634" t="s">
        <v>166</v>
      </c>
      <c r="AD752" s="635">
        <f>IF(AD750="",AD751-AD749,AD751-AD750)</f>
        <v>0</v>
      </c>
      <c r="AE752" s="634" t="s">
        <v>166</v>
      </c>
      <c r="AF752" s="635">
        <f>IF(AF750="",AF751-AF749,AF751-AF750)</f>
        <v>0</v>
      </c>
      <c r="AG752" s="655" t="s">
        <v>166</v>
      </c>
      <c r="AH752" s="656">
        <f>IF(AH750="",AH751-AH749,AH751-AH750)</f>
        <v>0</v>
      </c>
      <c r="AI752" s="816"/>
      <c r="AJ752" s="817"/>
      <c r="AK752" s="801"/>
      <c r="AL752" s="801"/>
      <c r="AM752" s="801"/>
      <c r="AP752" s="792"/>
      <c r="AQ752" s="724"/>
    </row>
    <row r="753" spans="1:43" s="597" customFormat="1" ht="15" customHeight="1" x14ac:dyDescent="0.2">
      <c r="B753" s="611" t="s">
        <v>733</v>
      </c>
      <c r="C753" s="612" t="s">
        <v>1041</v>
      </c>
      <c r="D753" s="646" t="s">
        <v>705</v>
      </c>
      <c r="E753" s="600" t="s">
        <v>50</v>
      </c>
      <c r="F753" s="613">
        <v>43773</v>
      </c>
      <c r="G753" s="613">
        <v>44089</v>
      </c>
      <c r="H753" s="603">
        <v>2019</v>
      </c>
      <c r="I753" s="418" t="s">
        <v>2051</v>
      </c>
      <c r="J753" s="604" t="s">
        <v>160</v>
      </c>
      <c r="K753" s="647" t="s">
        <v>2074</v>
      </c>
      <c r="L753" s="796"/>
      <c r="M753" s="797"/>
      <c r="N753" s="801"/>
      <c r="O753" s="962"/>
      <c r="P753" s="807"/>
      <c r="Q753" s="810"/>
      <c r="R753" s="804"/>
      <c r="S753" s="615" t="s">
        <v>165</v>
      </c>
      <c r="T753" s="685">
        <v>43496</v>
      </c>
      <c r="U753" s="659" t="s">
        <v>164</v>
      </c>
      <c r="V753" s="685">
        <v>44089</v>
      </c>
      <c r="W753" s="785"/>
      <c r="X753" s="786"/>
      <c r="Y753" s="785"/>
      <c r="Z753" s="786"/>
      <c r="AA753" s="785"/>
      <c r="AB753" s="786"/>
      <c r="AC753" s="812"/>
      <c r="AD753" s="813"/>
      <c r="AE753" s="812"/>
      <c r="AF753" s="813"/>
      <c r="AG753" s="777"/>
      <c r="AH753" s="778"/>
      <c r="AI753" s="816"/>
      <c r="AJ753" s="817"/>
      <c r="AK753" s="801"/>
      <c r="AL753" s="801"/>
      <c r="AM753" s="801"/>
      <c r="AP753" s="792"/>
      <c r="AQ753" s="724"/>
    </row>
    <row r="754" spans="1:43" s="597" customFormat="1" ht="15" customHeight="1" thickBot="1" x14ac:dyDescent="0.25">
      <c r="B754" s="623" t="s">
        <v>733</v>
      </c>
      <c r="C754" s="624" t="s">
        <v>1041</v>
      </c>
      <c r="D754" s="648" t="s">
        <v>705</v>
      </c>
      <c r="E754" s="625" t="s">
        <v>50</v>
      </c>
      <c r="F754" s="626">
        <v>43773</v>
      </c>
      <c r="G754" s="626">
        <v>44089</v>
      </c>
      <c r="H754" s="624">
        <v>2019</v>
      </c>
      <c r="I754" s="407" t="s">
        <v>2051</v>
      </c>
      <c r="J754" s="627" t="s">
        <v>160</v>
      </c>
      <c r="K754" s="627" t="s">
        <v>2074</v>
      </c>
      <c r="L754" s="798"/>
      <c r="M754" s="799"/>
      <c r="N754" s="802"/>
      <c r="O754" s="963"/>
      <c r="P754" s="808"/>
      <c r="Q754" s="811"/>
      <c r="R754" s="805"/>
      <c r="S754" s="629" t="s">
        <v>158</v>
      </c>
      <c r="T754" s="722">
        <v>43773</v>
      </c>
      <c r="U754" s="889"/>
      <c r="V754" s="890"/>
      <c r="W754" s="787"/>
      <c r="X754" s="788"/>
      <c r="Y754" s="787"/>
      <c r="Z754" s="788"/>
      <c r="AA754" s="787"/>
      <c r="AB754" s="788"/>
      <c r="AC754" s="814"/>
      <c r="AD754" s="815"/>
      <c r="AE754" s="814"/>
      <c r="AF754" s="815"/>
      <c r="AG754" s="779"/>
      <c r="AH754" s="780"/>
      <c r="AI754" s="818"/>
      <c r="AJ754" s="819"/>
      <c r="AK754" s="802"/>
      <c r="AL754" s="802"/>
      <c r="AM754" s="802"/>
      <c r="AP754" s="793"/>
      <c r="AQ754" s="724"/>
    </row>
    <row r="755" spans="1:43" s="597" customFormat="1" ht="12.75" customHeight="1" thickTop="1" x14ac:dyDescent="0.2">
      <c r="B755" s="598" t="s">
        <v>310</v>
      </c>
      <c r="C755" s="599" t="s">
        <v>2076</v>
      </c>
      <c r="D755" s="603" t="s">
        <v>705</v>
      </c>
      <c r="E755" s="601" t="s">
        <v>1050</v>
      </c>
      <c r="F755" s="602">
        <v>43683</v>
      </c>
      <c r="G755" s="602">
        <v>43847</v>
      </c>
      <c r="H755" s="603">
        <v>2019</v>
      </c>
      <c r="I755" s="604" t="s">
        <v>1934</v>
      </c>
      <c r="J755" s="604" t="s">
        <v>160</v>
      </c>
      <c r="K755" s="645" t="s">
        <v>2074</v>
      </c>
      <c r="L755" s="794" t="s">
        <v>97</v>
      </c>
      <c r="M755" s="795"/>
      <c r="N755" s="800" t="s">
        <v>577</v>
      </c>
      <c r="O755" s="961" t="s">
        <v>589</v>
      </c>
      <c r="P755" s="806"/>
      <c r="Q755" s="809" t="s">
        <v>259</v>
      </c>
      <c r="R755" s="803" t="s">
        <v>193</v>
      </c>
      <c r="S755" s="605" t="s">
        <v>184</v>
      </c>
      <c r="T755" s="712">
        <v>3000000</v>
      </c>
      <c r="U755" s="657" t="s">
        <v>183</v>
      </c>
      <c r="V755" s="713">
        <f>T760+T758-0.01</f>
        <v>43847.99</v>
      </c>
      <c r="W755" s="605" t="s">
        <v>182</v>
      </c>
      <c r="X755" s="608">
        <f>T755</f>
        <v>3000000</v>
      </c>
      <c r="Y755" s="605" t="s">
        <v>181</v>
      </c>
      <c r="Z755" s="609"/>
      <c r="AA755" s="605" t="s">
        <v>181</v>
      </c>
      <c r="AB755" s="609"/>
      <c r="AC755" s="632" t="s">
        <v>181</v>
      </c>
      <c r="AD755" s="633"/>
      <c r="AE755" s="653" t="s">
        <v>181</v>
      </c>
      <c r="AF755" s="654">
        <v>1</v>
      </c>
      <c r="AG755" s="434" t="s">
        <v>181</v>
      </c>
      <c r="AH755" s="435">
        <v>1</v>
      </c>
      <c r="AI755" s="434" t="s">
        <v>180</v>
      </c>
      <c r="AJ755" s="433">
        <v>1</v>
      </c>
      <c r="AK755" s="791" t="s">
        <v>227</v>
      </c>
      <c r="AL755" s="791" t="s">
        <v>227</v>
      </c>
      <c r="AM755" s="791" t="s">
        <v>227</v>
      </c>
      <c r="AN755" s="791" t="s">
        <v>227</v>
      </c>
      <c r="AO755" s="791" t="s">
        <v>227</v>
      </c>
      <c r="AP755" s="791" t="s">
        <v>2143</v>
      </c>
      <c r="AQ755" s="724"/>
    </row>
    <row r="756" spans="1:43" s="597" customFormat="1" ht="15" customHeight="1" x14ac:dyDescent="0.2">
      <c r="B756" s="611" t="s">
        <v>310</v>
      </c>
      <c r="C756" s="612" t="s">
        <v>2076</v>
      </c>
      <c r="D756" s="646" t="s">
        <v>705</v>
      </c>
      <c r="E756" s="600" t="s">
        <v>1050</v>
      </c>
      <c r="F756" s="613">
        <v>43683</v>
      </c>
      <c r="G756" s="613">
        <v>43847</v>
      </c>
      <c r="H756" s="603">
        <v>2019</v>
      </c>
      <c r="I756" s="604" t="s">
        <v>1934</v>
      </c>
      <c r="J756" s="604" t="s">
        <v>160</v>
      </c>
      <c r="K756" s="647" t="s">
        <v>2074</v>
      </c>
      <c r="L756" s="796"/>
      <c r="M756" s="797"/>
      <c r="N756" s="801"/>
      <c r="O756" s="962"/>
      <c r="P756" s="807"/>
      <c r="Q756" s="810"/>
      <c r="R756" s="804"/>
      <c r="S756" s="615" t="s">
        <v>179</v>
      </c>
      <c r="T756" s="730" t="s">
        <v>988</v>
      </c>
      <c r="U756" s="659" t="s">
        <v>177</v>
      </c>
      <c r="V756" s="685"/>
      <c r="W756" s="615" t="s">
        <v>176</v>
      </c>
      <c r="X756" s="618">
        <f>X755</f>
        <v>3000000</v>
      </c>
      <c r="Y756" s="615" t="s">
        <v>175</v>
      </c>
      <c r="Z756" s="619"/>
      <c r="AA756" s="615" t="s">
        <v>175</v>
      </c>
      <c r="AB756" s="619"/>
      <c r="AC756" s="634" t="s">
        <v>175</v>
      </c>
      <c r="AD756" s="635"/>
      <c r="AE756" s="655" t="s">
        <v>175</v>
      </c>
      <c r="AF756" s="656"/>
      <c r="AG756" s="416" t="s">
        <v>175</v>
      </c>
      <c r="AH756" s="426"/>
      <c r="AI756" s="416" t="s">
        <v>174</v>
      </c>
      <c r="AJ756" s="430">
        <v>4</v>
      </c>
      <c r="AK756" s="792"/>
      <c r="AL756" s="792"/>
      <c r="AM756" s="792"/>
      <c r="AN756" s="792"/>
      <c r="AO756" s="792"/>
      <c r="AP756" s="792"/>
      <c r="AQ756" s="724"/>
    </row>
    <row r="757" spans="1:43" s="597" customFormat="1" x14ac:dyDescent="0.2">
      <c r="B757" s="611" t="s">
        <v>310</v>
      </c>
      <c r="C757" s="612" t="s">
        <v>2076</v>
      </c>
      <c r="D757" s="646" t="s">
        <v>705</v>
      </c>
      <c r="E757" s="600" t="s">
        <v>1050</v>
      </c>
      <c r="F757" s="613">
        <v>43683</v>
      </c>
      <c r="G757" s="613">
        <v>43847</v>
      </c>
      <c r="H757" s="603">
        <v>2019</v>
      </c>
      <c r="I757" s="604" t="s">
        <v>1934</v>
      </c>
      <c r="J757" s="604" t="s">
        <v>160</v>
      </c>
      <c r="K757" s="647" t="s">
        <v>2074</v>
      </c>
      <c r="L757" s="796"/>
      <c r="M757" s="797"/>
      <c r="N757" s="801"/>
      <c r="O757" s="962"/>
      <c r="P757" s="807"/>
      <c r="Q757" s="810"/>
      <c r="R757" s="804"/>
      <c r="S757" s="615" t="s">
        <v>173</v>
      </c>
      <c r="T757" s="717" t="s">
        <v>192</v>
      </c>
      <c r="U757" s="659" t="s">
        <v>171</v>
      </c>
      <c r="V757" s="684"/>
      <c r="W757" s="615" t="s">
        <v>170</v>
      </c>
      <c r="X757" s="618"/>
      <c r="Y757" s="615" t="s">
        <v>169</v>
      </c>
      <c r="Z757" s="619"/>
      <c r="AA757" s="615" t="s">
        <v>169</v>
      </c>
      <c r="AB757" s="619"/>
      <c r="AC757" s="634" t="s">
        <v>169</v>
      </c>
      <c r="AD757" s="635"/>
      <c r="AE757" s="655" t="s">
        <v>169</v>
      </c>
      <c r="AF757" s="656">
        <v>1</v>
      </c>
      <c r="AG757" s="416" t="s">
        <v>169</v>
      </c>
      <c r="AH757" s="426">
        <v>1</v>
      </c>
      <c r="AI757" s="816"/>
      <c r="AJ757" s="817"/>
      <c r="AK757" s="792"/>
      <c r="AL757" s="792"/>
      <c r="AM757" s="792"/>
      <c r="AN757" s="792"/>
      <c r="AO757" s="792"/>
      <c r="AP757" s="792"/>
      <c r="AQ757" s="724"/>
    </row>
    <row r="758" spans="1:43" s="597" customFormat="1" ht="15" customHeight="1" x14ac:dyDescent="0.2">
      <c r="B758" s="611" t="s">
        <v>310</v>
      </c>
      <c r="C758" s="612" t="s">
        <v>2076</v>
      </c>
      <c r="D758" s="646" t="s">
        <v>705</v>
      </c>
      <c r="E758" s="600" t="s">
        <v>1050</v>
      </c>
      <c r="F758" s="613">
        <v>43683</v>
      </c>
      <c r="G758" s="613">
        <v>43847</v>
      </c>
      <c r="H758" s="603">
        <v>2019</v>
      </c>
      <c r="I758" s="604" t="s">
        <v>1934</v>
      </c>
      <c r="J758" s="604" t="s">
        <v>160</v>
      </c>
      <c r="K758" s="647" t="s">
        <v>2074</v>
      </c>
      <c r="L758" s="796"/>
      <c r="M758" s="797"/>
      <c r="N758" s="801"/>
      <c r="O758" s="962"/>
      <c r="P758" s="807"/>
      <c r="Q758" s="810"/>
      <c r="R758" s="804"/>
      <c r="S758" s="615" t="s">
        <v>168</v>
      </c>
      <c r="T758" s="684">
        <v>165</v>
      </c>
      <c r="U758" s="659" t="s">
        <v>167</v>
      </c>
      <c r="V758" s="684"/>
      <c r="W758" s="785"/>
      <c r="X758" s="786"/>
      <c r="Y758" s="615" t="s">
        <v>166</v>
      </c>
      <c r="Z758" s="619">
        <f>IF(Z756="",Z757-Z755,Z757-Z756)</f>
        <v>0</v>
      </c>
      <c r="AA758" s="615" t="s">
        <v>166</v>
      </c>
      <c r="AB758" s="619">
        <f>IF(AB756="",AB757-AB755,AB757-AB756)</f>
        <v>0</v>
      </c>
      <c r="AC758" s="634" t="s">
        <v>166</v>
      </c>
      <c r="AD758" s="635">
        <f>IF(AD756="",AD757-AD755,AD757-AD756)</f>
        <v>0</v>
      </c>
      <c r="AE758" s="655" t="s">
        <v>166</v>
      </c>
      <c r="AF758" s="656">
        <f>IF(AF756="",AF757-AF755,AF757-AF756)</f>
        <v>0</v>
      </c>
      <c r="AG758" s="416" t="s">
        <v>166</v>
      </c>
      <c r="AH758" s="426">
        <f>IF(AH756="",AH757-AH755,AH757-AH756)</f>
        <v>0</v>
      </c>
      <c r="AI758" s="816"/>
      <c r="AJ758" s="817"/>
      <c r="AK758" s="792"/>
      <c r="AL758" s="792"/>
      <c r="AM758" s="792"/>
      <c r="AN758" s="792"/>
      <c r="AO758" s="792"/>
      <c r="AP758" s="792"/>
      <c r="AQ758" s="724"/>
    </row>
    <row r="759" spans="1:43" s="597" customFormat="1" ht="15" customHeight="1" x14ac:dyDescent="0.2">
      <c r="B759" s="611" t="s">
        <v>310</v>
      </c>
      <c r="C759" s="612" t="s">
        <v>2076</v>
      </c>
      <c r="D759" s="646" t="s">
        <v>705</v>
      </c>
      <c r="E759" s="600" t="s">
        <v>1050</v>
      </c>
      <c r="F759" s="613">
        <v>43683</v>
      </c>
      <c r="G759" s="613">
        <v>43847</v>
      </c>
      <c r="H759" s="603">
        <v>2019</v>
      </c>
      <c r="I759" s="604" t="s">
        <v>1934</v>
      </c>
      <c r="J759" s="604" t="s">
        <v>160</v>
      </c>
      <c r="K759" s="647" t="s">
        <v>2074</v>
      </c>
      <c r="L759" s="796"/>
      <c r="M759" s="797"/>
      <c r="N759" s="801"/>
      <c r="O759" s="962"/>
      <c r="P759" s="807"/>
      <c r="Q759" s="810"/>
      <c r="R759" s="804"/>
      <c r="S759" s="615" t="s">
        <v>165</v>
      </c>
      <c r="T759" s="685"/>
      <c r="U759" s="659" t="s">
        <v>164</v>
      </c>
      <c r="V759" s="685">
        <f>V755</f>
        <v>43847.99</v>
      </c>
      <c r="W759" s="785"/>
      <c r="X759" s="786"/>
      <c r="Y759" s="785"/>
      <c r="Z759" s="786"/>
      <c r="AA759" s="785"/>
      <c r="AB759" s="786"/>
      <c r="AC759" s="812"/>
      <c r="AD759" s="813"/>
      <c r="AE759" s="777"/>
      <c r="AF759" s="778"/>
      <c r="AG759" s="816"/>
      <c r="AH759" s="817"/>
      <c r="AI759" s="816"/>
      <c r="AJ759" s="817"/>
      <c r="AK759" s="792"/>
      <c r="AL759" s="792"/>
      <c r="AM759" s="792"/>
      <c r="AN759" s="792"/>
      <c r="AO759" s="792"/>
      <c r="AP759" s="792"/>
      <c r="AQ759" s="724"/>
    </row>
    <row r="760" spans="1:43" s="597" customFormat="1" ht="15" customHeight="1" thickBot="1" x14ac:dyDescent="0.25">
      <c r="B760" s="623" t="s">
        <v>310</v>
      </c>
      <c r="C760" s="624" t="s">
        <v>2076</v>
      </c>
      <c r="D760" s="648" t="s">
        <v>705</v>
      </c>
      <c r="E760" s="625" t="s">
        <v>1050</v>
      </c>
      <c r="F760" s="626">
        <v>43683</v>
      </c>
      <c r="G760" s="626">
        <v>43847</v>
      </c>
      <c r="H760" s="624">
        <v>2019</v>
      </c>
      <c r="I760" s="627" t="s">
        <v>1934</v>
      </c>
      <c r="J760" s="627" t="s">
        <v>160</v>
      </c>
      <c r="K760" s="627" t="s">
        <v>2074</v>
      </c>
      <c r="L760" s="798"/>
      <c r="M760" s="799"/>
      <c r="N760" s="802"/>
      <c r="O760" s="963"/>
      <c r="P760" s="808"/>
      <c r="Q760" s="811"/>
      <c r="R760" s="805"/>
      <c r="S760" s="629" t="s">
        <v>158</v>
      </c>
      <c r="T760" s="722">
        <v>43683</v>
      </c>
      <c r="U760" s="889"/>
      <c r="V760" s="890"/>
      <c r="W760" s="787"/>
      <c r="X760" s="788"/>
      <c r="Y760" s="787"/>
      <c r="Z760" s="788"/>
      <c r="AA760" s="787"/>
      <c r="AB760" s="788"/>
      <c r="AC760" s="814"/>
      <c r="AD760" s="815"/>
      <c r="AE760" s="779"/>
      <c r="AF760" s="780"/>
      <c r="AG760" s="818"/>
      <c r="AH760" s="819"/>
      <c r="AI760" s="818"/>
      <c r="AJ760" s="819"/>
      <c r="AK760" s="793"/>
      <c r="AL760" s="793"/>
      <c r="AM760" s="793"/>
      <c r="AN760" s="793"/>
      <c r="AO760" s="793"/>
      <c r="AP760" s="793"/>
      <c r="AQ760" s="724"/>
    </row>
    <row r="761" spans="1:43" s="661" customFormat="1" ht="12.75" customHeight="1" thickTop="1" x14ac:dyDescent="0.2">
      <c r="A761" s="597"/>
      <c r="B761" s="598" t="s">
        <v>250</v>
      </c>
      <c r="C761" s="599" t="s">
        <v>300</v>
      </c>
      <c r="D761" s="603" t="s">
        <v>161</v>
      </c>
      <c r="E761" s="601" t="s">
        <v>50</v>
      </c>
      <c r="F761" s="602">
        <v>43801</v>
      </c>
      <c r="G761" s="602">
        <v>43980</v>
      </c>
      <c r="H761" s="612">
        <v>2019</v>
      </c>
      <c r="I761" s="604" t="s">
        <v>1934</v>
      </c>
      <c r="J761" s="647" t="s">
        <v>160</v>
      </c>
      <c r="K761" s="604" t="s">
        <v>591</v>
      </c>
      <c r="L761" s="794" t="s">
        <v>703</v>
      </c>
      <c r="M761" s="795"/>
      <c r="N761" s="800" t="s">
        <v>577</v>
      </c>
      <c r="O761" s="803" t="s">
        <v>206</v>
      </c>
      <c r="P761" s="806">
        <v>19.16</v>
      </c>
      <c r="Q761" s="809" t="s">
        <v>218</v>
      </c>
      <c r="R761" s="803" t="s">
        <v>200</v>
      </c>
      <c r="S761" s="605" t="s">
        <v>184</v>
      </c>
      <c r="T761" s="712">
        <v>1280000</v>
      </c>
      <c r="U761" s="657" t="s">
        <v>183</v>
      </c>
      <c r="V761" s="713">
        <f>T766+T764-0.001</f>
        <v>43845.999000000003</v>
      </c>
      <c r="W761" s="605" t="s">
        <v>182</v>
      </c>
      <c r="X761" s="608">
        <f>T761</f>
        <v>1280000</v>
      </c>
      <c r="Y761" s="605" t="s">
        <v>181</v>
      </c>
      <c r="Z761" s="609">
        <v>1</v>
      </c>
      <c r="AA761" s="605" t="s">
        <v>181</v>
      </c>
      <c r="AB761" s="609">
        <v>1</v>
      </c>
      <c r="AC761" s="605" t="s">
        <v>181</v>
      </c>
      <c r="AD761" s="609">
        <v>1</v>
      </c>
      <c r="AE761" s="605" t="s">
        <v>181</v>
      </c>
      <c r="AF761" s="609">
        <v>1</v>
      </c>
      <c r="AG761" s="434" t="s">
        <v>181</v>
      </c>
      <c r="AH761" s="435">
        <v>1</v>
      </c>
      <c r="AI761" s="434" t="s">
        <v>180</v>
      </c>
      <c r="AJ761" s="433">
        <v>1</v>
      </c>
      <c r="AK761" s="791" t="s">
        <v>227</v>
      </c>
      <c r="AL761" s="791" t="s">
        <v>227</v>
      </c>
      <c r="AM761" s="791" t="s">
        <v>227</v>
      </c>
      <c r="AN761" s="791" t="s">
        <v>227</v>
      </c>
      <c r="AO761" s="791" t="s">
        <v>227</v>
      </c>
      <c r="AP761" s="791" t="s">
        <v>2143</v>
      </c>
      <c r="AQ761" s="724"/>
    </row>
    <row r="762" spans="1:43" s="661" customFormat="1" ht="15" customHeight="1" x14ac:dyDescent="0.2">
      <c r="A762" s="597"/>
      <c r="B762" s="611" t="s">
        <v>250</v>
      </c>
      <c r="C762" s="612" t="s">
        <v>300</v>
      </c>
      <c r="D762" s="646" t="s">
        <v>161</v>
      </c>
      <c r="E762" s="600" t="s">
        <v>50</v>
      </c>
      <c r="F762" s="613">
        <v>43801</v>
      </c>
      <c r="G762" s="613">
        <v>43980</v>
      </c>
      <c r="H762" s="612">
        <v>2019</v>
      </c>
      <c r="I762" s="604" t="s">
        <v>1934</v>
      </c>
      <c r="J762" s="647" t="s">
        <v>160</v>
      </c>
      <c r="K762" s="614" t="s">
        <v>591</v>
      </c>
      <c r="L762" s="796"/>
      <c r="M762" s="797"/>
      <c r="N762" s="801"/>
      <c r="O762" s="804"/>
      <c r="P762" s="807"/>
      <c r="Q762" s="810"/>
      <c r="R762" s="804"/>
      <c r="S762" s="615" t="s">
        <v>179</v>
      </c>
      <c r="T762" s="715" t="s">
        <v>2086</v>
      </c>
      <c r="U762" s="659" t="s">
        <v>177</v>
      </c>
      <c r="V762" s="685">
        <f>V761+V763+V764</f>
        <v>43982.999000000003</v>
      </c>
      <c r="W762" s="615" t="s">
        <v>176</v>
      </c>
      <c r="X762" s="618">
        <f>X761</f>
        <v>1280000</v>
      </c>
      <c r="Y762" s="615" t="s">
        <v>175</v>
      </c>
      <c r="Z762" s="619"/>
      <c r="AA762" s="615" t="s">
        <v>175</v>
      </c>
      <c r="AB762" s="619"/>
      <c r="AC762" s="615" t="s">
        <v>175</v>
      </c>
      <c r="AD762" s="619"/>
      <c r="AE762" s="615" t="s">
        <v>175</v>
      </c>
      <c r="AF762" s="619"/>
      <c r="AG762" s="416" t="s">
        <v>175</v>
      </c>
      <c r="AH762" s="426"/>
      <c r="AI762" s="416" t="s">
        <v>174</v>
      </c>
      <c r="AJ762" s="430">
        <v>4</v>
      </c>
      <c r="AK762" s="792"/>
      <c r="AL762" s="792"/>
      <c r="AM762" s="792"/>
      <c r="AN762" s="792"/>
      <c r="AO762" s="792"/>
      <c r="AP762" s="792"/>
      <c r="AQ762" s="724"/>
    </row>
    <row r="763" spans="1:43" s="661" customFormat="1" ht="13.5" customHeight="1" x14ac:dyDescent="0.2">
      <c r="A763" s="597"/>
      <c r="B763" s="611" t="s">
        <v>250</v>
      </c>
      <c r="C763" s="612" t="s">
        <v>300</v>
      </c>
      <c r="D763" s="646" t="s">
        <v>161</v>
      </c>
      <c r="E763" s="600" t="s">
        <v>50</v>
      </c>
      <c r="F763" s="613">
        <v>43801</v>
      </c>
      <c r="G763" s="613">
        <v>43980</v>
      </c>
      <c r="H763" s="612">
        <v>2019</v>
      </c>
      <c r="I763" s="604" t="s">
        <v>1934</v>
      </c>
      <c r="J763" s="647" t="s">
        <v>160</v>
      </c>
      <c r="K763" s="614" t="s">
        <v>591</v>
      </c>
      <c r="L763" s="796"/>
      <c r="M763" s="797"/>
      <c r="N763" s="801"/>
      <c r="O763" s="804"/>
      <c r="P763" s="807"/>
      <c r="Q763" s="810"/>
      <c r="R763" s="804"/>
      <c r="S763" s="615" t="s">
        <v>173</v>
      </c>
      <c r="T763" s="717" t="s">
        <v>192</v>
      </c>
      <c r="U763" s="659" t="s">
        <v>171</v>
      </c>
      <c r="V763" s="684">
        <v>137</v>
      </c>
      <c r="W763" s="615" t="s">
        <v>170</v>
      </c>
      <c r="X763" s="618">
        <v>14331.6</v>
      </c>
      <c r="Y763" s="615" t="s">
        <v>169</v>
      </c>
      <c r="Z763" s="619">
        <v>1</v>
      </c>
      <c r="AA763" s="615" t="s">
        <v>169</v>
      </c>
      <c r="AB763" s="619">
        <v>1</v>
      </c>
      <c r="AC763" s="615" t="s">
        <v>169</v>
      </c>
      <c r="AD763" s="619">
        <v>1</v>
      </c>
      <c r="AE763" s="615" t="s">
        <v>169</v>
      </c>
      <c r="AF763" s="619">
        <v>1</v>
      </c>
      <c r="AG763" s="416" t="s">
        <v>169</v>
      </c>
      <c r="AH763" s="426">
        <v>1</v>
      </c>
      <c r="AI763" s="816"/>
      <c r="AJ763" s="817"/>
      <c r="AK763" s="792"/>
      <c r="AL763" s="792"/>
      <c r="AM763" s="792"/>
      <c r="AN763" s="792"/>
      <c r="AO763" s="792"/>
      <c r="AP763" s="792"/>
      <c r="AQ763" s="724"/>
    </row>
    <row r="764" spans="1:43" s="661" customFormat="1" ht="15" customHeight="1" x14ac:dyDescent="0.2">
      <c r="A764" s="597"/>
      <c r="B764" s="611" t="s">
        <v>250</v>
      </c>
      <c r="C764" s="612" t="s">
        <v>300</v>
      </c>
      <c r="D764" s="646" t="s">
        <v>161</v>
      </c>
      <c r="E764" s="600" t="s">
        <v>50</v>
      </c>
      <c r="F764" s="613">
        <v>43801</v>
      </c>
      <c r="G764" s="613">
        <v>43980</v>
      </c>
      <c r="H764" s="612">
        <v>2019</v>
      </c>
      <c r="I764" s="604" t="s">
        <v>1934</v>
      </c>
      <c r="J764" s="647" t="s">
        <v>160</v>
      </c>
      <c r="K764" s="614" t="s">
        <v>591</v>
      </c>
      <c r="L764" s="796"/>
      <c r="M764" s="797"/>
      <c r="N764" s="801"/>
      <c r="O764" s="804"/>
      <c r="P764" s="807"/>
      <c r="Q764" s="810"/>
      <c r="R764" s="804"/>
      <c r="S764" s="615" t="s">
        <v>168</v>
      </c>
      <c r="T764" s="684">
        <v>45</v>
      </c>
      <c r="U764" s="659" t="s">
        <v>167</v>
      </c>
      <c r="V764" s="684"/>
      <c r="W764" s="785"/>
      <c r="X764" s="786"/>
      <c r="Y764" s="615" t="s">
        <v>166</v>
      </c>
      <c r="Z764" s="619">
        <f>IF(Z762="",Z763-Z761,Z763-Z762)</f>
        <v>0</v>
      </c>
      <c r="AA764" s="615" t="s">
        <v>166</v>
      </c>
      <c r="AB764" s="619">
        <f>IF(AB762="",AB763-AB761,AB763-AB762)</f>
        <v>0</v>
      </c>
      <c r="AC764" s="615" t="s">
        <v>166</v>
      </c>
      <c r="AD764" s="619">
        <f>IF(AD762="",AD763-AD761,AD763-AD762)</f>
        <v>0</v>
      </c>
      <c r="AE764" s="615" t="s">
        <v>166</v>
      </c>
      <c r="AF764" s="619">
        <f>IF(AF762="",AF763-AF761,AF763-AF762)</f>
        <v>0</v>
      </c>
      <c r="AG764" s="416" t="s">
        <v>166</v>
      </c>
      <c r="AH764" s="426">
        <f>IF(AH762="",AH763-AH761,AH763-AH762)</f>
        <v>0</v>
      </c>
      <c r="AI764" s="816"/>
      <c r="AJ764" s="817"/>
      <c r="AK764" s="792"/>
      <c r="AL764" s="792"/>
      <c r="AM764" s="792"/>
      <c r="AN764" s="792"/>
      <c r="AO764" s="792"/>
      <c r="AP764" s="792"/>
      <c r="AQ764" s="724"/>
    </row>
    <row r="765" spans="1:43" s="661" customFormat="1" ht="15" customHeight="1" x14ac:dyDescent="0.2">
      <c r="A765" s="597"/>
      <c r="B765" s="611" t="s">
        <v>250</v>
      </c>
      <c r="C765" s="612" t="s">
        <v>300</v>
      </c>
      <c r="D765" s="646" t="s">
        <v>161</v>
      </c>
      <c r="E765" s="600" t="s">
        <v>50</v>
      </c>
      <c r="F765" s="613">
        <v>43801</v>
      </c>
      <c r="G765" s="613">
        <v>43980</v>
      </c>
      <c r="H765" s="612">
        <v>2019</v>
      </c>
      <c r="I765" s="604" t="s">
        <v>1934</v>
      </c>
      <c r="J765" s="647" t="s">
        <v>160</v>
      </c>
      <c r="K765" s="614" t="s">
        <v>591</v>
      </c>
      <c r="L765" s="796"/>
      <c r="M765" s="797"/>
      <c r="N765" s="801"/>
      <c r="O765" s="804"/>
      <c r="P765" s="807"/>
      <c r="Q765" s="810"/>
      <c r="R765" s="804"/>
      <c r="S765" s="615" t="s">
        <v>165</v>
      </c>
      <c r="T765" s="685"/>
      <c r="U765" s="659" t="s">
        <v>164</v>
      </c>
      <c r="V765" s="685">
        <v>43980</v>
      </c>
      <c r="W765" s="785"/>
      <c r="X765" s="786"/>
      <c r="Y765" s="785"/>
      <c r="Z765" s="786"/>
      <c r="AA765" s="785"/>
      <c r="AB765" s="786"/>
      <c r="AC765" s="785"/>
      <c r="AD765" s="786"/>
      <c r="AE765" s="785"/>
      <c r="AF765" s="786"/>
      <c r="AG765" s="816"/>
      <c r="AH765" s="817"/>
      <c r="AI765" s="816"/>
      <c r="AJ765" s="817"/>
      <c r="AK765" s="792"/>
      <c r="AL765" s="792"/>
      <c r="AM765" s="792"/>
      <c r="AN765" s="792"/>
      <c r="AO765" s="792"/>
      <c r="AP765" s="792"/>
      <c r="AQ765" s="724"/>
    </row>
    <row r="766" spans="1:43" s="661" customFormat="1" ht="15" customHeight="1" thickBot="1" x14ac:dyDescent="0.25">
      <c r="A766" s="597"/>
      <c r="B766" s="623" t="s">
        <v>250</v>
      </c>
      <c r="C766" s="624" t="s">
        <v>300</v>
      </c>
      <c r="D766" s="648" t="s">
        <v>161</v>
      </c>
      <c r="E766" s="625" t="s">
        <v>50</v>
      </c>
      <c r="F766" s="626">
        <v>43801</v>
      </c>
      <c r="G766" s="626">
        <v>43980</v>
      </c>
      <c r="H766" s="624">
        <v>2019</v>
      </c>
      <c r="I766" s="627" t="s">
        <v>1934</v>
      </c>
      <c r="J766" s="627" t="s">
        <v>160</v>
      </c>
      <c r="K766" s="627" t="s">
        <v>591</v>
      </c>
      <c r="L766" s="798"/>
      <c r="M766" s="799"/>
      <c r="N766" s="802"/>
      <c r="O766" s="805"/>
      <c r="P766" s="808"/>
      <c r="Q766" s="811"/>
      <c r="R766" s="805"/>
      <c r="S766" s="629" t="s">
        <v>158</v>
      </c>
      <c r="T766" s="722">
        <v>43801</v>
      </c>
      <c r="U766" s="889"/>
      <c r="V766" s="890"/>
      <c r="W766" s="787"/>
      <c r="X766" s="788"/>
      <c r="Y766" s="787"/>
      <c r="Z766" s="788"/>
      <c r="AA766" s="787"/>
      <c r="AB766" s="788"/>
      <c r="AC766" s="787"/>
      <c r="AD766" s="788"/>
      <c r="AE766" s="787"/>
      <c r="AF766" s="788"/>
      <c r="AG766" s="818"/>
      <c r="AH766" s="819"/>
      <c r="AI766" s="818"/>
      <c r="AJ766" s="819"/>
      <c r="AK766" s="793"/>
      <c r="AL766" s="793"/>
      <c r="AM766" s="793"/>
      <c r="AN766" s="793"/>
      <c r="AO766" s="793"/>
      <c r="AP766" s="793"/>
      <c r="AQ766" s="724"/>
    </row>
    <row r="767" spans="1:43" ht="12.75" hidden="1" customHeight="1" thickTop="1" x14ac:dyDescent="0.25">
      <c r="A767" s="404"/>
      <c r="B767" s="445" t="s">
        <v>191</v>
      </c>
      <c r="C767" s="444" t="s">
        <v>432</v>
      </c>
      <c r="D767" s="443" t="s">
        <v>161</v>
      </c>
      <c r="E767" s="442" t="s">
        <v>450</v>
      </c>
      <c r="F767" s="440"/>
      <c r="G767" s="440"/>
      <c r="H767" s="419">
        <v>2019</v>
      </c>
      <c r="I767" s="418"/>
      <c r="J767" s="418" t="s">
        <v>160</v>
      </c>
      <c r="K767" s="439" t="s">
        <v>2053</v>
      </c>
      <c r="L767" s="822" t="s">
        <v>101</v>
      </c>
      <c r="M767" s="823"/>
      <c r="N767" s="791" t="s">
        <v>577</v>
      </c>
      <c r="O767" s="828" t="s">
        <v>2052</v>
      </c>
      <c r="P767" s="831"/>
      <c r="Q767" s="834"/>
      <c r="R767" s="828"/>
      <c r="S767" s="434" t="s">
        <v>184</v>
      </c>
      <c r="T767" s="438">
        <v>62500</v>
      </c>
      <c r="U767" s="434" t="s">
        <v>183</v>
      </c>
      <c r="V767" s="437"/>
      <c r="W767" s="434" t="s">
        <v>182</v>
      </c>
      <c r="X767" s="436">
        <f>T767</f>
        <v>62500</v>
      </c>
      <c r="Y767" s="434" t="s">
        <v>181</v>
      </c>
      <c r="Z767" s="435"/>
      <c r="AA767" s="434" t="s">
        <v>181</v>
      </c>
      <c r="AB767" s="435"/>
      <c r="AC767" s="434" t="s">
        <v>181</v>
      </c>
      <c r="AD767" s="435"/>
      <c r="AE767" s="434" t="s">
        <v>181</v>
      </c>
      <c r="AF767" s="435"/>
      <c r="AG767" s="434" t="s">
        <v>181</v>
      </c>
      <c r="AH767" s="435"/>
      <c r="AI767" s="434" t="s">
        <v>180</v>
      </c>
      <c r="AJ767" s="433"/>
      <c r="AK767" s="791" t="s">
        <v>240</v>
      </c>
      <c r="AL767" s="791" t="s">
        <v>240</v>
      </c>
      <c r="AM767" s="791" t="s">
        <v>240</v>
      </c>
      <c r="AN767" s="791" t="s">
        <v>240</v>
      </c>
      <c r="AO767" s="791" t="s">
        <v>240</v>
      </c>
      <c r="AP767" s="791" t="s">
        <v>240</v>
      </c>
    </row>
    <row r="768" spans="1:43" ht="15" hidden="1" customHeight="1" x14ac:dyDescent="0.25">
      <c r="A768" s="404"/>
      <c r="B768" s="425" t="s">
        <v>191</v>
      </c>
      <c r="C768" s="424" t="s">
        <v>432</v>
      </c>
      <c r="D768" s="423" t="s">
        <v>161</v>
      </c>
      <c r="E768" s="422" t="s">
        <v>450</v>
      </c>
      <c r="F768" s="420"/>
      <c r="G768" s="420"/>
      <c r="H768" s="419">
        <v>2019</v>
      </c>
      <c r="I768" s="418"/>
      <c r="J768" s="418" t="s">
        <v>160</v>
      </c>
      <c r="K768" s="439" t="s">
        <v>2053</v>
      </c>
      <c r="L768" s="824"/>
      <c r="M768" s="825"/>
      <c r="N768" s="792"/>
      <c r="O768" s="829"/>
      <c r="P768" s="832"/>
      <c r="Q768" s="835"/>
      <c r="R768" s="829"/>
      <c r="S768" s="416" t="s">
        <v>179</v>
      </c>
      <c r="T768" s="432"/>
      <c r="U768" s="416" t="s">
        <v>177</v>
      </c>
      <c r="V768" s="415"/>
      <c r="W768" s="416" t="s">
        <v>176</v>
      </c>
      <c r="X768" s="428">
        <f>X767</f>
        <v>62500</v>
      </c>
      <c r="Y768" s="416" t="s">
        <v>175</v>
      </c>
      <c r="Z768" s="426"/>
      <c r="AA768" s="416" t="s">
        <v>175</v>
      </c>
      <c r="AB768" s="426"/>
      <c r="AC768" s="416" t="s">
        <v>175</v>
      </c>
      <c r="AD768" s="426"/>
      <c r="AE768" s="416" t="s">
        <v>175</v>
      </c>
      <c r="AF768" s="426"/>
      <c r="AG768" s="416" t="s">
        <v>175</v>
      </c>
      <c r="AH768" s="426"/>
      <c r="AI768" s="416" t="s">
        <v>174</v>
      </c>
      <c r="AJ768" s="430"/>
      <c r="AK768" s="792"/>
      <c r="AL768" s="792"/>
      <c r="AM768" s="792"/>
      <c r="AN768" s="792"/>
      <c r="AO768" s="792"/>
      <c r="AP768" s="792"/>
    </row>
    <row r="769" spans="2:42" s="404" customFormat="1" ht="39" hidden="1" customHeight="1" x14ac:dyDescent="0.25">
      <c r="B769" s="425" t="s">
        <v>191</v>
      </c>
      <c r="C769" s="424" t="s">
        <v>432</v>
      </c>
      <c r="D769" s="423" t="s">
        <v>161</v>
      </c>
      <c r="E769" s="422" t="s">
        <v>450</v>
      </c>
      <c r="F769" s="420"/>
      <c r="G769" s="420"/>
      <c r="H769" s="419">
        <v>2019</v>
      </c>
      <c r="I769" s="418"/>
      <c r="J769" s="418" t="s">
        <v>160</v>
      </c>
      <c r="K769" s="439" t="s">
        <v>2053</v>
      </c>
      <c r="L769" s="824"/>
      <c r="M769" s="825"/>
      <c r="N769" s="792"/>
      <c r="O769" s="829"/>
      <c r="P769" s="832"/>
      <c r="Q769" s="835"/>
      <c r="R769" s="829"/>
      <c r="S769" s="416" t="s">
        <v>173</v>
      </c>
      <c r="T769" s="429"/>
      <c r="U769" s="416" t="s">
        <v>171</v>
      </c>
      <c r="V769" s="427"/>
      <c r="W769" s="416" t="s">
        <v>170</v>
      </c>
      <c r="X769" s="428"/>
      <c r="Y769" s="416" t="s">
        <v>169</v>
      </c>
      <c r="Z769" s="426"/>
      <c r="AA769" s="416" t="s">
        <v>169</v>
      </c>
      <c r="AB769" s="426"/>
      <c r="AC769" s="416" t="s">
        <v>169</v>
      </c>
      <c r="AD769" s="426"/>
      <c r="AE769" s="416" t="s">
        <v>169</v>
      </c>
      <c r="AF769" s="426"/>
      <c r="AG769" s="416" t="s">
        <v>169</v>
      </c>
      <c r="AH769" s="426"/>
      <c r="AI769" s="816"/>
      <c r="AJ769" s="817"/>
      <c r="AK769" s="792"/>
      <c r="AL769" s="792"/>
      <c r="AM769" s="792"/>
      <c r="AN769" s="792"/>
      <c r="AO769" s="792"/>
      <c r="AP769" s="792"/>
    </row>
    <row r="770" spans="2:42" s="404" customFormat="1" ht="15" hidden="1" customHeight="1" x14ac:dyDescent="0.25">
      <c r="B770" s="425" t="s">
        <v>191</v>
      </c>
      <c r="C770" s="424" t="s">
        <v>432</v>
      </c>
      <c r="D770" s="423" t="s">
        <v>161</v>
      </c>
      <c r="E770" s="422" t="s">
        <v>450</v>
      </c>
      <c r="F770" s="420"/>
      <c r="G770" s="420"/>
      <c r="H770" s="419">
        <v>2019</v>
      </c>
      <c r="I770" s="418"/>
      <c r="J770" s="418" t="s">
        <v>160</v>
      </c>
      <c r="K770" s="439" t="s">
        <v>2053</v>
      </c>
      <c r="L770" s="824"/>
      <c r="M770" s="825"/>
      <c r="N770" s="792"/>
      <c r="O770" s="829"/>
      <c r="P770" s="832"/>
      <c r="Q770" s="835"/>
      <c r="R770" s="829"/>
      <c r="S770" s="416" t="s">
        <v>168</v>
      </c>
      <c r="T770" s="427"/>
      <c r="U770" s="416" t="s">
        <v>167</v>
      </c>
      <c r="V770" s="427"/>
      <c r="W770" s="816"/>
      <c r="X770" s="817"/>
      <c r="Y770" s="416" t="s">
        <v>166</v>
      </c>
      <c r="Z770" s="426">
        <f>IF(Z768="",Z769-Z767,Z769-Z768)</f>
        <v>0</v>
      </c>
      <c r="AA770" s="416" t="s">
        <v>166</v>
      </c>
      <c r="AB770" s="426">
        <f>IF(AB768="",AB769-AB767,AB769-AB768)</f>
        <v>0</v>
      </c>
      <c r="AC770" s="416" t="s">
        <v>166</v>
      </c>
      <c r="AD770" s="426">
        <f>IF(AD768="",AD769-AD767,AD769-AD768)</f>
        <v>0</v>
      </c>
      <c r="AE770" s="416" t="s">
        <v>166</v>
      </c>
      <c r="AF770" s="426">
        <f>IF(AF768="",AF769-AF767,AF769-AF768)</f>
        <v>0</v>
      </c>
      <c r="AG770" s="416" t="s">
        <v>166</v>
      </c>
      <c r="AH770" s="426">
        <f>IF(AH768="",AH769-AH767,AH769-AH768)</f>
        <v>0</v>
      </c>
      <c r="AI770" s="816"/>
      <c r="AJ770" s="817"/>
      <c r="AK770" s="792"/>
      <c r="AL770" s="792"/>
      <c r="AM770" s="792"/>
      <c r="AN770" s="792"/>
      <c r="AO770" s="792"/>
      <c r="AP770" s="792"/>
    </row>
    <row r="771" spans="2:42" s="404" customFormat="1" ht="15" hidden="1" customHeight="1" x14ac:dyDescent="0.25">
      <c r="B771" s="425" t="s">
        <v>191</v>
      </c>
      <c r="C771" s="424" t="s">
        <v>432</v>
      </c>
      <c r="D771" s="423" t="s">
        <v>161</v>
      </c>
      <c r="E771" s="422" t="s">
        <v>450</v>
      </c>
      <c r="F771" s="420"/>
      <c r="G771" s="420"/>
      <c r="H771" s="419">
        <v>2019</v>
      </c>
      <c r="I771" s="418"/>
      <c r="J771" s="418" t="s">
        <v>160</v>
      </c>
      <c r="K771" s="439" t="s">
        <v>2053</v>
      </c>
      <c r="L771" s="824"/>
      <c r="M771" s="825"/>
      <c r="N771" s="792"/>
      <c r="O771" s="829"/>
      <c r="P771" s="832"/>
      <c r="Q771" s="835"/>
      <c r="R771" s="829"/>
      <c r="S771" s="416" t="s">
        <v>165</v>
      </c>
      <c r="T771" s="415"/>
      <c r="U771" s="416" t="s">
        <v>164</v>
      </c>
      <c r="V771" s="415"/>
      <c r="W771" s="816"/>
      <c r="X771" s="817"/>
      <c r="Y771" s="816"/>
      <c r="Z771" s="817"/>
      <c r="AA771" s="816"/>
      <c r="AB771" s="817"/>
      <c r="AC771" s="816"/>
      <c r="AD771" s="817"/>
      <c r="AE771" s="816"/>
      <c r="AF771" s="817"/>
      <c r="AG771" s="816"/>
      <c r="AH771" s="817"/>
      <c r="AI771" s="816"/>
      <c r="AJ771" s="817"/>
      <c r="AK771" s="792"/>
      <c r="AL771" s="792"/>
      <c r="AM771" s="792"/>
      <c r="AN771" s="792"/>
      <c r="AO771" s="792"/>
      <c r="AP771" s="792"/>
    </row>
    <row r="772" spans="2:42" s="404" customFormat="1" ht="15" hidden="1" customHeight="1" thickBot="1" x14ac:dyDescent="0.25">
      <c r="B772" s="414" t="s">
        <v>191</v>
      </c>
      <c r="C772" s="413" t="s">
        <v>432</v>
      </c>
      <c r="D772" s="412" t="s">
        <v>161</v>
      </c>
      <c r="E772" s="411" t="s">
        <v>450</v>
      </c>
      <c r="F772" s="409"/>
      <c r="G772" s="409"/>
      <c r="H772" s="408">
        <v>2019</v>
      </c>
      <c r="I772" s="407"/>
      <c r="J772" s="407" t="s">
        <v>160</v>
      </c>
      <c r="K772" s="439" t="s">
        <v>2053</v>
      </c>
      <c r="L772" s="826"/>
      <c r="M772" s="827"/>
      <c r="N772" s="793"/>
      <c r="O772" s="830"/>
      <c r="P772" s="833"/>
      <c r="Q772" s="836"/>
      <c r="R772" s="830"/>
      <c r="S772" s="406" t="s">
        <v>158</v>
      </c>
      <c r="T772" s="451"/>
      <c r="U772" s="820"/>
      <c r="V772" s="821"/>
      <c r="W772" s="818"/>
      <c r="X772" s="819"/>
      <c r="Y772" s="818"/>
      <c r="Z772" s="819"/>
      <c r="AA772" s="818"/>
      <c r="AB772" s="819"/>
      <c r="AC772" s="818"/>
      <c r="AD772" s="819"/>
      <c r="AE772" s="818"/>
      <c r="AF772" s="819"/>
      <c r="AG772" s="818"/>
      <c r="AH772" s="819"/>
      <c r="AI772" s="818"/>
      <c r="AJ772" s="819"/>
      <c r="AK772" s="793"/>
      <c r="AL772" s="793"/>
      <c r="AM772" s="793"/>
      <c r="AN772" s="793"/>
      <c r="AO772" s="793"/>
      <c r="AP772" s="793"/>
    </row>
    <row r="773" spans="2:42" s="404" customFormat="1" ht="12.75" hidden="1" customHeight="1" thickTop="1" x14ac:dyDescent="0.25">
      <c r="B773" s="445" t="s">
        <v>246</v>
      </c>
      <c r="C773" s="444" t="s">
        <v>462</v>
      </c>
      <c r="D773" s="443" t="s">
        <v>161</v>
      </c>
      <c r="E773" s="442" t="s">
        <v>450</v>
      </c>
      <c r="F773" s="440"/>
      <c r="G773" s="440"/>
      <c r="H773" s="419">
        <v>2019</v>
      </c>
      <c r="I773" s="418"/>
      <c r="J773" s="418" t="s">
        <v>160</v>
      </c>
      <c r="K773" s="439" t="s">
        <v>576</v>
      </c>
      <c r="L773" s="822" t="s">
        <v>1903</v>
      </c>
      <c r="M773" s="823"/>
      <c r="N773" s="791" t="s">
        <v>577</v>
      </c>
      <c r="O773" s="828" t="s">
        <v>579</v>
      </c>
      <c r="P773" s="831"/>
      <c r="Q773" s="834"/>
      <c r="R773" s="828"/>
      <c r="S773" s="434" t="s">
        <v>184</v>
      </c>
      <c r="T773" s="438">
        <v>62500</v>
      </c>
      <c r="U773" s="434" t="s">
        <v>183</v>
      </c>
      <c r="V773" s="437"/>
      <c r="W773" s="434" t="s">
        <v>182</v>
      </c>
      <c r="X773" s="436">
        <f>T773</f>
        <v>62500</v>
      </c>
      <c r="Y773" s="434" t="s">
        <v>181</v>
      </c>
      <c r="Z773" s="435"/>
      <c r="AA773" s="434" t="s">
        <v>181</v>
      </c>
      <c r="AB773" s="435"/>
      <c r="AC773" s="434" t="s">
        <v>181</v>
      </c>
      <c r="AD773" s="435"/>
      <c r="AE773" s="434" t="s">
        <v>181</v>
      </c>
      <c r="AF773" s="435"/>
      <c r="AG773" s="434" t="s">
        <v>181</v>
      </c>
      <c r="AH773" s="435"/>
      <c r="AI773" s="434" t="s">
        <v>180</v>
      </c>
      <c r="AJ773" s="433"/>
      <c r="AK773" s="791" t="s">
        <v>110</v>
      </c>
      <c r="AL773" s="791" t="s">
        <v>110</v>
      </c>
      <c r="AM773" s="791" t="s">
        <v>110</v>
      </c>
      <c r="AN773" s="791" t="s">
        <v>2012</v>
      </c>
      <c r="AO773" s="791" t="s">
        <v>2012</v>
      </c>
      <c r="AP773" s="791" t="s">
        <v>2012</v>
      </c>
    </row>
    <row r="774" spans="2:42" s="404" customFormat="1" ht="15" hidden="1" customHeight="1" x14ac:dyDescent="0.25">
      <c r="B774" s="425" t="s">
        <v>246</v>
      </c>
      <c r="C774" s="424" t="s">
        <v>462</v>
      </c>
      <c r="D774" s="423" t="s">
        <v>161</v>
      </c>
      <c r="E774" s="422" t="s">
        <v>450</v>
      </c>
      <c r="F774" s="420"/>
      <c r="G774" s="420"/>
      <c r="H774" s="419">
        <v>2019</v>
      </c>
      <c r="I774" s="418"/>
      <c r="J774" s="418" t="s">
        <v>160</v>
      </c>
      <c r="K774" s="417" t="s">
        <v>576</v>
      </c>
      <c r="L774" s="824"/>
      <c r="M774" s="825"/>
      <c r="N774" s="792"/>
      <c r="O774" s="829"/>
      <c r="P774" s="832"/>
      <c r="Q774" s="835"/>
      <c r="R774" s="829"/>
      <c r="S774" s="416" t="s">
        <v>179</v>
      </c>
      <c r="T774" s="432"/>
      <c r="U774" s="416" t="s">
        <v>177</v>
      </c>
      <c r="V774" s="415"/>
      <c r="W774" s="416" t="s">
        <v>176</v>
      </c>
      <c r="X774" s="428">
        <f>X773</f>
        <v>62500</v>
      </c>
      <c r="Y774" s="416" t="s">
        <v>175</v>
      </c>
      <c r="Z774" s="426"/>
      <c r="AA774" s="416" t="s">
        <v>175</v>
      </c>
      <c r="AB774" s="426"/>
      <c r="AC774" s="416" t="s">
        <v>175</v>
      </c>
      <c r="AD774" s="426"/>
      <c r="AE774" s="416" t="s">
        <v>175</v>
      </c>
      <c r="AF774" s="426"/>
      <c r="AG774" s="416" t="s">
        <v>175</v>
      </c>
      <c r="AH774" s="426"/>
      <c r="AI774" s="416" t="s">
        <v>174</v>
      </c>
      <c r="AJ774" s="430"/>
      <c r="AK774" s="792"/>
      <c r="AL774" s="792"/>
      <c r="AM774" s="792"/>
      <c r="AN774" s="792"/>
      <c r="AO774" s="792"/>
      <c r="AP774" s="792"/>
    </row>
    <row r="775" spans="2:42" s="404" customFormat="1" ht="39" hidden="1" customHeight="1" x14ac:dyDescent="0.25">
      <c r="B775" s="425" t="s">
        <v>246</v>
      </c>
      <c r="C775" s="424" t="s">
        <v>462</v>
      </c>
      <c r="D775" s="423" t="s">
        <v>161</v>
      </c>
      <c r="E775" s="422" t="s">
        <v>450</v>
      </c>
      <c r="F775" s="420"/>
      <c r="G775" s="420"/>
      <c r="H775" s="419">
        <v>2019</v>
      </c>
      <c r="I775" s="418"/>
      <c r="J775" s="418" t="s">
        <v>160</v>
      </c>
      <c r="K775" s="417" t="s">
        <v>576</v>
      </c>
      <c r="L775" s="824"/>
      <c r="M775" s="825"/>
      <c r="N775" s="792"/>
      <c r="O775" s="829"/>
      <c r="P775" s="832"/>
      <c r="Q775" s="835"/>
      <c r="R775" s="829"/>
      <c r="S775" s="416" t="s">
        <v>173</v>
      </c>
      <c r="T775" s="429"/>
      <c r="U775" s="416" t="s">
        <v>171</v>
      </c>
      <c r="V775" s="427"/>
      <c r="W775" s="416" t="s">
        <v>170</v>
      </c>
      <c r="X775" s="428"/>
      <c r="Y775" s="416" t="s">
        <v>169</v>
      </c>
      <c r="Z775" s="426"/>
      <c r="AA775" s="416" t="s">
        <v>169</v>
      </c>
      <c r="AB775" s="426"/>
      <c r="AC775" s="416" t="s">
        <v>169</v>
      </c>
      <c r="AD775" s="426"/>
      <c r="AE775" s="416" t="s">
        <v>169</v>
      </c>
      <c r="AF775" s="426"/>
      <c r="AG775" s="416" t="s">
        <v>169</v>
      </c>
      <c r="AH775" s="426"/>
      <c r="AI775" s="816"/>
      <c r="AJ775" s="817"/>
      <c r="AK775" s="792"/>
      <c r="AL775" s="792"/>
      <c r="AM775" s="792"/>
      <c r="AN775" s="792"/>
      <c r="AO775" s="792"/>
      <c r="AP775" s="792"/>
    </row>
    <row r="776" spans="2:42" s="404" customFormat="1" ht="15" hidden="1" customHeight="1" x14ac:dyDescent="0.25">
      <c r="B776" s="425" t="s">
        <v>246</v>
      </c>
      <c r="C776" s="424" t="s">
        <v>462</v>
      </c>
      <c r="D776" s="423" t="s">
        <v>161</v>
      </c>
      <c r="E776" s="422" t="s">
        <v>450</v>
      </c>
      <c r="F776" s="420"/>
      <c r="G776" s="420"/>
      <c r="H776" s="419">
        <v>2019</v>
      </c>
      <c r="I776" s="418"/>
      <c r="J776" s="418" t="s">
        <v>160</v>
      </c>
      <c r="K776" s="417" t="s">
        <v>576</v>
      </c>
      <c r="L776" s="824"/>
      <c r="M776" s="825"/>
      <c r="N776" s="792"/>
      <c r="O776" s="829"/>
      <c r="P776" s="832"/>
      <c r="Q776" s="835"/>
      <c r="R776" s="829"/>
      <c r="S776" s="416" t="s">
        <v>168</v>
      </c>
      <c r="T776" s="427"/>
      <c r="U776" s="416" t="s">
        <v>167</v>
      </c>
      <c r="V776" s="427"/>
      <c r="W776" s="816"/>
      <c r="X776" s="817"/>
      <c r="Y776" s="416" t="s">
        <v>166</v>
      </c>
      <c r="Z776" s="426">
        <f>IF(Z774="",Z775-Z773,Z775-Z774)</f>
        <v>0</v>
      </c>
      <c r="AA776" s="416" t="s">
        <v>166</v>
      </c>
      <c r="AB776" s="426">
        <f>IF(AB774="",AB775-AB773,AB775-AB774)</f>
        <v>0</v>
      </c>
      <c r="AC776" s="416" t="s">
        <v>166</v>
      </c>
      <c r="AD776" s="426">
        <f>IF(AD774="",AD775-AD773,AD775-AD774)</f>
        <v>0</v>
      </c>
      <c r="AE776" s="416" t="s">
        <v>166</v>
      </c>
      <c r="AF776" s="426">
        <f>IF(AF774="",AF775-AF773,AF775-AF774)</f>
        <v>0</v>
      </c>
      <c r="AG776" s="416" t="s">
        <v>166</v>
      </c>
      <c r="AH776" s="426">
        <f>IF(AH774="",AH775-AH773,AH775-AH774)</f>
        <v>0</v>
      </c>
      <c r="AI776" s="816"/>
      <c r="AJ776" s="817"/>
      <c r="AK776" s="792"/>
      <c r="AL776" s="792"/>
      <c r="AM776" s="792"/>
      <c r="AN776" s="792"/>
      <c r="AO776" s="792"/>
      <c r="AP776" s="792"/>
    </row>
    <row r="777" spans="2:42" s="404" customFormat="1" ht="15" hidden="1" customHeight="1" x14ac:dyDescent="0.25">
      <c r="B777" s="425" t="s">
        <v>246</v>
      </c>
      <c r="C777" s="424" t="s">
        <v>462</v>
      </c>
      <c r="D777" s="423" t="s">
        <v>161</v>
      </c>
      <c r="E777" s="422" t="s">
        <v>450</v>
      </c>
      <c r="F777" s="420"/>
      <c r="G777" s="420"/>
      <c r="H777" s="419">
        <v>2019</v>
      </c>
      <c r="I777" s="418"/>
      <c r="J777" s="418" t="s">
        <v>160</v>
      </c>
      <c r="K777" s="417" t="s">
        <v>576</v>
      </c>
      <c r="L777" s="824"/>
      <c r="M777" s="825"/>
      <c r="N777" s="792"/>
      <c r="O777" s="829"/>
      <c r="P777" s="832"/>
      <c r="Q777" s="835"/>
      <c r="R777" s="829"/>
      <c r="S777" s="416" t="s">
        <v>165</v>
      </c>
      <c r="T777" s="415"/>
      <c r="U777" s="416" t="s">
        <v>164</v>
      </c>
      <c r="V777" s="415"/>
      <c r="W777" s="816"/>
      <c r="X777" s="817"/>
      <c r="Y777" s="816"/>
      <c r="Z777" s="817"/>
      <c r="AA777" s="816"/>
      <c r="AB777" s="817"/>
      <c r="AC777" s="816"/>
      <c r="AD777" s="817"/>
      <c r="AE777" s="816"/>
      <c r="AF777" s="817"/>
      <c r="AG777" s="816"/>
      <c r="AH777" s="817"/>
      <c r="AI777" s="816"/>
      <c r="AJ777" s="817"/>
      <c r="AK777" s="792"/>
      <c r="AL777" s="792"/>
      <c r="AM777" s="792"/>
      <c r="AN777" s="792"/>
      <c r="AO777" s="792"/>
      <c r="AP777" s="792"/>
    </row>
    <row r="778" spans="2:42" s="404" customFormat="1" ht="15" hidden="1" customHeight="1" thickBot="1" x14ac:dyDescent="0.25">
      <c r="B778" s="414" t="s">
        <v>246</v>
      </c>
      <c r="C778" s="413" t="s">
        <v>462</v>
      </c>
      <c r="D778" s="412" t="s">
        <v>161</v>
      </c>
      <c r="E778" s="411" t="s">
        <v>450</v>
      </c>
      <c r="F778" s="409"/>
      <c r="G778" s="409"/>
      <c r="H778" s="408">
        <v>2019</v>
      </c>
      <c r="I778" s="407"/>
      <c r="J778" s="407" t="s">
        <v>160</v>
      </c>
      <c r="K778" s="407" t="s">
        <v>576</v>
      </c>
      <c r="L778" s="826"/>
      <c r="M778" s="827"/>
      <c r="N778" s="793"/>
      <c r="O778" s="830"/>
      <c r="P778" s="833"/>
      <c r="Q778" s="836"/>
      <c r="R778" s="830"/>
      <c r="S778" s="406" t="s">
        <v>158</v>
      </c>
      <c r="T778" s="451"/>
      <c r="U778" s="820"/>
      <c r="V778" s="821"/>
      <c r="W778" s="818"/>
      <c r="X778" s="819"/>
      <c r="Y778" s="818"/>
      <c r="Z778" s="819"/>
      <c r="AA778" s="818"/>
      <c r="AB778" s="819"/>
      <c r="AC778" s="818"/>
      <c r="AD778" s="819"/>
      <c r="AE778" s="818"/>
      <c r="AF778" s="819"/>
      <c r="AG778" s="818"/>
      <c r="AH778" s="819"/>
      <c r="AI778" s="818"/>
      <c r="AJ778" s="819"/>
      <c r="AK778" s="793"/>
      <c r="AL778" s="793"/>
      <c r="AM778" s="793"/>
      <c r="AN778" s="793"/>
      <c r="AO778" s="793"/>
      <c r="AP778" s="793"/>
    </row>
    <row r="779" spans="2:42" s="404" customFormat="1" ht="12.75" hidden="1" customHeight="1" thickTop="1" x14ac:dyDescent="0.25">
      <c r="B779" s="445" t="s">
        <v>290</v>
      </c>
      <c r="C779" s="444" t="s">
        <v>463</v>
      </c>
      <c r="D779" s="443" t="s">
        <v>161</v>
      </c>
      <c r="E779" s="442" t="s">
        <v>450</v>
      </c>
      <c r="F779" s="440"/>
      <c r="G779" s="440"/>
      <c r="H779" s="419">
        <v>2019</v>
      </c>
      <c r="I779" s="418"/>
      <c r="J779" s="418" t="s">
        <v>160</v>
      </c>
      <c r="K779" s="439" t="s">
        <v>576</v>
      </c>
      <c r="L779" s="822" t="s">
        <v>1902</v>
      </c>
      <c r="M779" s="823"/>
      <c r="N779" s="791" t="s">
        <v>577</v>
      </c>
      <c r="O779" s="828" t="s">
        <v>579</v>
      </c>
      <c r="P779" s="831"/>
      <c r="Q779" s="834"/>
      <c r="R779" s="828"/>
      <c r="S779" s="434" t="s">
        <v>184</v>
      </c>
      <c r="T779" s="438">
        <v>62500</v>
      </c>
      <c r="U779" s="434" t="s">
        <v>183</v>
      </c>
      <c r="V779" s="437"/>
      <c r="W779" s="434" t="s">
        <v>182</v>
      </c>
      <c r="X779" s="436">
        <f>T779</f>
        <v>62500</v>
      </c>
      <c r="Y779" s="434" t="s">
        <v>181</v>
      </c>
      <c r="Z779" s="435"/>
      <c r="AA779" s="434" t="s">
        <v>181</v>
      </c>
      <c r="AB779" s="435"/>
      <c r="AC779" s="434" t="s">
        <v>181</v>
      </c>
      <c r="AD779" s="435"/>
      <c r="AE779" s="434" t="s">
        <v>181</v>
      </c>
      <c r="AF779" s="435"/>
      <c r="AG779" s="434" t="s">
        <v>181</v>
      </c>
      <c r="AH779" s="435"/>
      <c r="AI779" s="434" t="s">
        <v>180</v>
      </c>
      <c r="AJ779" s="433"/>
      <c r="AK779" s="791" t="s">
        <v>240</v>
      </c>
      <c r="AL779" s="791" t="s">
        <v>240</v>
      </c>
      <c r="AM779" s="791" t="s">
        <v>240</v>
      </c>
      <c r="AN779" s="791" t="s">
        <v>240</v>
      </c>
      <c r="AO779" s="791" t="s">
        <v>240</v>
      </c>
      <c r="AP779" s="791" t="s">
        <v>240</v>
      </c>
    </row>
    <row r="780" spans="2:42" s="404" customFormat="1" ht="15" hidden="1" customHeight="1" x14ac:dyDescent="0.25">
      <c r="B780" s="425" t="s">
        <v>290</v>
      </c>
      <c r="C780" s="424" t="s">
        <v>463</v>
      </c>
      <c r="D780" s="423" t="s">
        <v>161</v>
      </c>
      <c r="E780" s="422" t="s">
        <v>450</v>
      </c>
      <c r="F780" s="420"/>
      <c r="G780" s="420"/>
      <c r="H780" s="419">
        <v>2019</v>
      </c>
      <c r="I780" s="418"/>
      <c r="J780" s="418" t="s">
        <v>160</v>
      </c>
      <c r="K780" s="417" t="s">
        <v>576</v>
      </c>
      <c r="L780" s="824"/>
      <c r="M780" s="825"/>
      <c r="N780" s="792"/>
      <c r="O780" s="829"/>
      <c r="P780" s="832"/>
      <c r="Q780" s="835"/>
      <c r="R780" s="829"/>
      <c r="S780" s="416" t="s">
        <v>179</v>
      </c>
      <c r="T780" s="432"/>
      <c r="U780" s="416" t="s">
        <v>177</v>
      </c>
      <c r="V780" s="415"/>
      <c r="W780" s="416" t="s">
        <v>176</v>
      </c>
      <c r="X780" s="428">
        <f>X779</f>
        <v>62500</v>
      </c>
      <c r="Y780" s="416" t="s">
        <v>175</v>
      </c>
      <c r="Z780" s="426"/>
      <c r="AA780" s="416" t="s">
        <v>175</v>
      </c>
      <c r="AB780" s="426"/>
      <c r="AC780" s="416" t="s">
        <v>175</v>
      </c>
      <c r="AD780" s="426"/>
      <c r="AE780" s="416" t="s">
        <v>175</v>
      </c>
      <c r="AF780" s="426"/>
      <c r="AG780" s="416" t="s">
        <v>175</v>
      </c>
      <c r="AH780" s="426"/>
      <c r="AI780" s="416" t="s">
        <v>174</v>
      </c>
      <c r="AJ780" s="430"/>
      <c r="AK780" s="792"/>
      <c r="AL780" s="792"/>
      <c r="AM780" s="792"/>
      <c r="AN780" s="792"/>
      <c r="AO780" s="792"/>
      <c r="AP780" s="792"/>
    </row>
    <row r="781" spans="2:42" s="404" customFormat="1" ht="39" hidden="1" customHeight="1" x14ac:dyDescent="0.25">
      <c r="B781" s="425" t="s">
        <v>290</v>
      </c>
      <c r="C781" s="424" t="s">
        <v>463</v>
      </c>
      <c r="D781" s="423" t="s">
        <v>161</v>
      </c>
      <c r="E781" s="422" t="s">
        <v>450</v>
      </c>
      <c r="F781" s="420"/>
      <c r="G781" s="420"/>
      <c r="H781" s="419">
        <v>2019</v>
      </c>
      <c r="I781" s="418"/>
      <c r="J781" s="418" t="s">
        <v>160</v>
      </c>
      <c r="K781" s="417" t="s">
        <v>576</v>
      </c>
      <c r="L781" s="824"/>
      <c r="M781" s="825"/>
      <c r="N781" s="792"/>
      <c r="O781" s="829"/>
      <c r="P781" s="832"/>
      <c r="Q781" s="835"/>
      <c r="R781" s="829"/>
      <c r="S781" s="416" t="s">
        <v>173</v>
      </c>
      <c r="T781" s="429"/>
      <c r="U781" s="416" t="s">
        <v>171</v>
      </c>
      <c r="V781" s="427"/>
      <c r="W781" s="416" t="s">
        <v>170</v>
      </c>
      <c r="X781" s="428"/>
      <c r="Y781" s="416" t="s">
        <v>169</v>
      </c>
      <c r="Z781" s="426"/>
      <c r="AA781" s="416" t="s">
        <v>169</v>
      </c>
      <c r="AB781" s="426"/>
      <c r="AC781" s="416" t="s">
        <v>169</v>
      </c>
      <c r="AD781" s="426"/>
      <c r="AE781" s="416" t="s">
        <v>169</v>
      </c>
      <c r="AF781" s="426"/>
      <c r="AG781" s="416" t="s">
        <v>169</v>
      </c>
      <c r="AH781" s="426"/>
      <c r="AI781" s="816"/>
      <c r="AJ781" s="817"/>
      <c r="AK781" s="792"/>
      <c r="AL781" s="792"/>
      <c r="AM781" s="792"/>
      <c r="AN781" s="792"/>
      <c r="AO781" s="792"/>
      <c r="AP781" s="792"/>
    </row>
    <row r="782" spans="2:42" s="404" customFormat="1" ht="15" hidden="1" customHeight="1" x14ac:dyDescent="0.25">
      <c r="B782" s="425" t="s">
        <v>290</v>
      </c>
      <c r="C782" s="424" t="s">
        <v>463</v>
      </c>
      <c r="D782" s="423" t="s">
        <v>161</v>
      </c>
      <c r="E782" s="422" t="s">
        <v>450</v>
      </c>
      <c r="F782" s="420"/>
      <c r="G782" s="420"/>
      <c r="H782" s="419">
        <v>2019</v>
      </c>
      <c r="I782" s="418"/>
      <c r="J782" s="418" t="s">
        <v>160</v>
      </c>
      <c r="K782" s="417" t="s">
        <v>576</v>
      </c>
      <c r="L782" s="824"/>
      <c r="M782" s="825"/>
      <c r="N782" s="792"/>
      <c r="O782" s="829"/>
      <c r="P782" s="832"/>
      <c r="Q782" s="835"/>
      <c r="R782" s="829"/>
      <c r="S782" s="416" t="s">
        <v>168</v>
      </c>
      <c r="T782" s="427"/>
      <c r="U782" s="416" t="s">
        <v>167</v>
      </c>
      <c r="V782" s="427"/>
      <c r="W782" s="816"/>
      <c r="X782" s="817"/>
      <c r="Y782" s="416" t="s">
        <v>166</v>
      </c>
      <c r="Z782" s="426">
        <f>IF(Z780="",Z781-Z779,Z781-Z780)</f>
        <v>0</v>
      </c>
      <c r="AA782" s="416" t="s">
        <v>166</v>
      </c>
      <c r="AB782" s="426">
        <f>IF(AB780="",AB781-AB779,AB781-AB780)</f>
        <v>0</v>
      </c>
      <c r="AC782" s="416" t="s">
        <v>166</v>
      </c>
      <c r="AD782" s="426">
        <f>IF(AD780="",AD781-AD779,AD781-AD780)</f>
        <v>0</v>
      </c>
      <c r="AE782" s="416" t="s">
        <v>166</v>
      </c>
      <c r="AF782" s="426">
        <f>IF(AF780="",AF781-AF779,AF781-AF780)</f>
        <v>0</v>
      </c>
      <c r="AG782" s="416" t="s">
        <v>166</v>
      </c>
      <c r="AH782" s="426">
        <f>IF(AH780="",AH781-AH779,AH781-AH780)</f>
        <v>0</v>
      </c>
      <c r="AI782" s="816"/>
      <c r="AJ782" s="817"/>
      <c r="AK782" s="792"/>
      <c r="AL782" s="792"/>
      <c r="AM782" s="792"/>
      <c r="AN782" s="792"/>
      <c r="AO782" s="792"/>
      <c r="AP782" s="792"/>
    </row>
    <row r="783" spans="2:42" s="404" customFormat="1" ht="15" hidden="1" customHeight="1" x14ac:dyDescent="0.25">
      <c r="B783" s="425" t="s">
        <v>290</v>
      </c>
      <c r="C783" s="424" t="s">
        <v>463</v>
      </c>
      <c r="D783" s="423" t="s">
        <v>161</v>
      </c>
      <c r="E783" s="422" t="s">
        <v>450</v>
      </c>
      <c r="F783" s="420"/>
      <c r="G783" s="420"/>
      <c r="H783" s="419">
        <v>2019</v>
      </c>
      <c r="I783" s="418"/>
      <c r="J783" s="418" t="s">
        <v>160</v>
      </c>
      <c r="K783" s="417" t="s">
        <v>576</v>
      </c>
      <c r="L783" s="824"/>
      <c r="M783" s="825"/>
      <c r="N783" s="792"/>
      <c r="O783" s="829"/>
      <c r="P783" s="832"/>
      <c r="Q783" s="835"/>
      <c r="R783" s="829"/>
      <c r="S783" s="416" t="s">
        <v>165</v>
      </c>
      <c r="T783" s="415"/>
      <c r="U783" s="416" t="s">
        <v>164</v>
      </c>
      <c r="V783" s="415"/>
      <c r="W783" s="816"/>
      <c r="X783" s="817"/>
      <c r="Y783" s="816"/>
      <c r="Z783" s="817"/>
      <c r="AA783" s="816"/>
      <c r="AB783" s="817"/>
      <c r="AC783" s="816"/>
      <c r="AD783" s="817"/>
      <c r="AE783" s="816"/>
      <c r="AF783" s="817"/>
      <c r="AG783" s="816"/>
      <c r="AH783" s="817"/>
      <c r="AI783" s="816"/>
      <c r="AJ783" s="817"/>
      <c r="AK783" s="792"/>
      <c r="AL783" s="792"/>
      <c r="AM783" s="792"/>
      <c r="AN783" s="792"/>
      <c r="AO783" s="792"/>
      <c r="AP783" s="792"/>
    </row>
    <row r="784" spans="2:42" s="404" customFormat="1" ht="15" hidden="1" customHeight="1" thickBot="1" x14ac:dyDescent="0.25">
      <c r="B784" s="414" t="s">
        <v>290</v>
      </c>
      <c r="C784" s="413" t="s">
        <v>463</v>
      </c>
      <c r="D784" s="412" t="s">
        <v>161</v>
      </c>
      <c r="E784" s="411" t="s">
        <v>450</v>
      </c>
      <c r="F784" s="409"/>
      <c r="G784" s="409"/>
      <c r="H784" s="408">
        <v>2019</v>
      </c>
      <c r="I784" s="407"/>
      <c r="J784" s="407" t="s">
        <v>160</v>
      </c>
      <c r="K784" s="407" t="s">
        <v>576</v>
      </c>
      <c r="L784" s="826"/>
      <c r="M784" s="827"/>
      <c r="N784" s="793"/>
      <c r="O784" s="830"/>
      <c r="P784" s="833"/>
      <c r="Q784" s="836"/>
      <c r="R784" s="830"/>
      <c r="S784" s="406" t="s">
        <v>158</v>
      </c>
      <c r="T784" s="451"/>
      <c r="U784" s="820"/>
      <c r="V784" s="821"/>
      <c r="W784" s="818"/>
      <c r="X784" s="819"/>
      <c r="Y784" s="818"/>
      <c r="Z784" s="819"/>
      <c r="AA784" s="818"/>
      <c r="AB784" s="819"/>
      <c r="AC784" s="818"/>
      <c r="AD784" s="819"/>
      <c r="AE784" s="818"/>
      <c r="AF784" s="819"/>
      <c r="AG784" s="818"/>
      <c r="AH784" s="819"/>
      <c r="AI784" s="818"/>
      <c r="AJ784" s="819"/>
      <c r="AK784" s="793"/>
      <c r="AL784" s="793"/>
      <c r="AM784" s="793"/>
      <c r="AN784" s="793"/>
      <c r="AO784" s="793"/>
      <c r="AP784" s="793"/>
    </row>
    <row r="785" spans="1:42" s="404" customFormat="1" ht="12.75" hidden="1" customHeight="1" thickTop="1" x14ac:dyDescent="0.25">
      <c r="B785" s="445" t="s">
        <v>191</v>
      </c>
      <c r="C785" s="444" t="s">
        <v>580</v>
      </c>
      <c r="D785" s="443" t="s">
        <v>161</v>
      </c>
      <c r="E785" s="442" t="s">
        <v>450</v>
      </c>
      <c r="F785" s="440"/>
      <c r="G785" s="440"/>
      <c r="H785" s="419">
        <v>2019</v>
      </c>
      <c r="I785" s="418"/>
      <c r="J785" s="418" t="s">
        <v>160</v>
      </c>
      <c r="K785" s="439" t="s">
        <v>576</v>
      </c>
      <c r="L785" s="822" t="s">
        <v>1901</v>
      </c>
      <c r="M785" s="823"/>
      <c r="N785" s="791" t="s">
        <v>577</v>
      </c>
      <c r="O785" s="828" t="s">
        <v>579</v>
      </c>
      <c r="P785" s="831"/>
      <c r="Q785" s="834"/>
      <c r="R785" s="828"/>
      <c r="S785" s="434" t="s">
        <v>184</v>
      </c>
      <c r="T785" s="438">
        <v>62500</v>
      </c>
      <c r="U785" s="434" t="s">
        <v>183</v>
      </c>
      <c r="V785" s="437"/>
      <c r="W785" s="434" t="s">
        <v>182</v>
      </c>
      <c r="X785" s="436">
        <f>T785</f>
        <v>62500</v>
      </c>
      <c r="Y785" s="434" t="s">
        <v>181</v>
      </c>
      <c r="Z785" s="435"/>
      <c r="AA785" s="434" t="s">
        <v>181</v>
      </c>
      <c r="AB785" s="435"/>
      <c r="AC785" s="434" t="s">
        <v>181</v>
      </c>
      <c r="AD785" s="435"/>
      <c r="AE785" s="434" t="s">
        <v>181</v>
      </c>
      <c r="AF785" s="435"/>
      <c r="AG785" s="434" t="s">
        <v>181</v>
      </c>
      <c r="AH785" s="435"/>
      <c r="AI785" s="434" t="s">
        <v>180</v>
      </c>
      <c r="AJ785" s="433"/>
      <c r="AK785" s="791" t="s">
        <v>581</v>
      </c>
      <c r="AL785" s="791" t="s">
        <v>581</v>
      </c>
      <c r="AM785" s="791" t="s">
        <v>113</v>
      </c>
      <c r="AN785" s="791" t="s">
        <v>240</v>
      </c>
      <c r="AO785" s="791" t="s">
        <v>240</v>
      </c>
      <c r="AP785" s="791" t="s">
        <v>240</v>
      </c>
    </row>
    <row r="786" spans="1:42" s="404" customFormat="1" ht="15" hidden="1" customHeight="1" x14ac:dyDescent="0.25">
      <c r="B786" s="425" t="s">
        <v>191</v>
      </c>
      <c r="C786" s="424" t="s">
        <v>580</v>
      </c>
      <c r="D786" s="423" t="s">
        <v>161</v>
      </c>
      <c r="E786" s="422" t="s">
        <v>450</v>
      </c>
      <c r="F786" s="420"/>
      <c r="G786" s="420"/>
      <c r="H786" s="419">
        <v>2019</v>
      </c>
      <c r="I786" s="418"/>
      <c r="J786" s="418" t="s">
        <v>160</v>
      </c>
      <c r="K786" s="417" t="s">
        <v>576</v>
      </c>
      <c r="L786" s="824"/>
      <c r="M786" s="825"/>
      <c r="N786" s="792"/>
      <c r="O786" s="829"/>
      <c r="P786" s="832"/>
      <c r="Q786" s="835"/>
      <c r="R786" s="829"/>
      <c r="S786" s="416" t="s">
        <v>179</v>
      </c>
      <c r="T786" s="432"/>
      <c r="U786" s="416" t="s">
        <v>177</v>
      </c>
      <c r="V786" s="415"/>
      <c r="W786" s="416" t="s">
        <v>176</v>
      </c>
      <c r="X786" s="428">
        <f>X785</f>
        <v>62500</v>
      </c>
      <c r="Y786" s="416" t="s">
        <v>175</v>
      </c>
      <c r="Z786" s="426"/>
      <c r="AA786" s="416" t="s">
        <v>175</v>
      </c>
      <c r="AB786" s="426"/>
      <c r="AC786" s="416" t="s">
        <v>175</v>
      </c>
      <c r="AD786" s="426"/>
      <c r="AE786" s="416" t="s">
        <v>175</v>
      </c>
      <c r="AF786" s="426"/>
      <c r="AG786" s="416" t="s">
        <v>175</v>
      </c>
      <c r="AH786" s="426"/>
      <c r="AI786" s="416" t="s">
        <v>174</v>
      </c>
      <c r="AJ786" s="430"/>
      <c r="AK786" s="792"/>
      <c r="AL786" s="792"/>
      <c r="AM786" s="792"/>
      <c r="AN786" s="792"/>
      <c r="AO786" s="792"/>
      <c r="AP786" s="792"/>
    </row>
    <row r="787" spans="1:42" s="404" customFormat="1" ht="39" hidden="1" customHeight="1" x14ac:dyDescent="0.25">
      <c r="B787" s="425" t="s">
        <v>191</v>
      </c>
      <c r="C787" s="424" t="s">
        <v>580</v>
      </c>
      <c r="D787" s="423" t="s">
        <v>161</v>
      </c>
      <c r="E787" s="422" t="s">
        <v>450</v>
      </c>
      <c r="F787" s="420"/>
      <c r="G787" s="420"/>
      <c r="H787" s="419">
        <v>2019</v>
      </c>
      <c r="I787" s="418"/>
      <c r="J787" s="418" t="s">
        <v>160</v>
      </c>
      <c r="K787" s="417" t="s">
        <v>576</v>
      </c>
      <c r="L787" s="824"/>
      <c r="M787" s="825"/>
      <c r="N787" s="792"/>
      <c r="O787" s="829"/>
      <c r="P787" s="832"/>
      <c r="Q787" s="835"/>
      <c r="R787" s="829"/>
      <c r="S787" s="416" t="s">
        <v>173</v>
      </c>
      <c r="T787" s="429"/>
      <c r="U787" s="416" t="s">
        <v>171</v>
      </c>
      <c r="V787" s="427"/>
      <c r="W787" s="416" t="s">
        <v>170</v>
      </c>
      <c r="X787" s="428"/>
      <c r="Y787" s="416" t="s">
        <v>169</v>
      </c>
      <c r="Z787" s="426"/>
      <c r="AA787" s="416" t="s">
        <v>169</v>
      </c>
      <c r="AB787" s="426"/>
      <c r="AC787" s="416" t="s">
        <v>169</v>
      </c>
      <c r="AD787" s="426"/>
      <c r="AE787" s="416" t="s">
        <v>169</v>
      </c>
      <c r="AF787" s="426"/>
      <c r="AG787" s="416" t="s">
        <v>169</v>
      </c>
      <c r="AH787" s="426"/>
      <c r="AI787" s="816"/>
      <c r="AJ787" s="817"/>
      <c r="AK787" s="792"/>
      <c r="AL787" s="792"/>
      <c r="AM787" s="792"/>
      <c r="AN787" s="792"/>
      <c r="AO787" s="792"/>
      <c r="AP787" s="792"/>
    </row>
    <row r="788" spans="1:42" s="404" customFormat="1" ht="15" hidden="1" customHeight="1" x14ac:dyDescent="0.25">
      <c r="B788" s="425" t="s">
        <v>191</v>
      </c>
      <c r="C788" s="424" t="s">
        <v>580</v>
      </c>
      <c r="D788" s="423" t="s">
        <v>161</v>
      </c>
      <c r="E788" s="422" t="s">
        <v>450</v>
      </c>
      <c r="F788" s="420"/>
      <c r="G788" s="420"/>
      <c r="H788" s="419">
        <v>2019</v>
      </c>
      <c r="I788" s="418"/>
      <c r="J788" s="418" t="s">
        <v>160</v>
      </c>
      <c r="K788" s="417" t="s">
        <v>576</v>
      </c>
      <c r="L788" s="824"/>
      <c r="M788" s="825"/>
      <c r="N788" s="792"/>
      <c r="O788" s="829"/>
      <c r="P788" s="832"/>
      <c r="Q788" s="835"/>
      <c r="R788" s="829"/>
      <c r="S788" s="416" t="s">
        <v>168</v>
      </c>
      <c r="T788" s="427"/>
      <c r="U788" s="416" t="s">
        <v>167</v>
      </c>
      <c r="V788" s="427"/>
      <c r="W788" s="816"/>
      <c r="X788" s="817"/>
      <c r="Y788" s="416" t="s">
        <v>166</v>
      </c>
      <c r="Z788" s="426">
        <f>IF(Z786="",Z787-Z785,Z787-Z786)</f>
        <v>0</v>
      </c>
      <c r="AA788" s="416" t="s">
        <v>166</v>
      </c>
      <c r="AB788" s="426">
        <f>IF(AB786="",AB787-AB785,AB787-AB786)</f>
        <v>0</v>
      </c>
      <c r="AC788" s="416" t="s">
        <v>166</v>
      </c>
      <c r="AD788" s="426">
        <f>IF(AD786="",AD787-AD785,AD787-AD786)</f>
        <v>0</v>
      </c>
      <c r="AE788" s="416" t="s">
        <v>166</v>
      </c>
      <c r="AF788" s="426">
        <f>IF(AF786="",AF787-AF785,AF787-AF786)</f>
        <v>0</v>
      </c>
      <c r="AG788" s="416" t="s">
        <v>166</v>
      </c>
      <c r="AH788" s="426">
        <f>IF(AH786="",AH787-AH785,AH787-AH786)</f>
        <v>0</v>
      </c>
      <c r="AI788" s="816"/>
      <c r="AJ788" s="817"/>
      <c r="AK788" s="792"/>
      <c r="AL788" s="792"/>
      <c r="AM788" s="792"/>
      <c r="AN788" s="792"/>
      <c r="AO788" s="792"/>
      <c r="AP788" s="792"/>
    </row>
    <row r="789" spans="1:42" s="404" customFormat="1" ht="15" hidden="1" customHeight="1" x14ac:dyDescent="0.25">
      <c r="B789" s="425" t="s">
        <v>191</v>
      </c>
      <c r="C789" s="424" t="s">
        <v>580</v>
      </c>
      <c r="D789" s="423" t="s">
        <v>161</v>
      </c>
      <c r="E789" s="422" t="s">
        <v>450</v>
      </c>
      <c r="F789" s="420"/>
      <c r="G789" s="420"/>
      <c r="H789" s="419">
        <v>2019</v>
      </c>
      <c r="I789" s="418"/>
      <c r="J789" s="418" t="s">
        <v>160</v>
      </c>
      <c r="K789" s="417" t="s">
        <v>576</v>
      </c>
      <c r="L789" s="824"/>
      <c r="M789" s="825"/>
      <c r="N789" s="792"/>
      <c r="O789" s="829"/>
      <c r="P789" s="832"/>
      <c r="Q789" s="835"/>
      <c r="R789" s="829"/>
      <c r="S789" s="416" t="s">
        <v>165</v>
      </c>
      <c r="T789" s="415"/>
      <c r="U789" s="416" t="s">
        <v>164</v>
      </c>
      <c r="V789" s="415"/>
      <c r="W789" s="816"/>
      <c r="X789" s="817"/>
      <c r="Y789" s="816"/>
      <c r="Z789" s="817"/>
      <c r="AA789" s="816"/>
      <c r="AB789" s="817"/>
      <c r="AC789" s="816"/>
      <c r="AD789" s="817"/>
      <c r="AE789" s="816"/>
      <c r="AF789" s="817"/>
      <c r="AG789" s="816"/>
      <c r="AH789" s="817"/>
      <c r="AI789" s="816"/>
      <c r="AJ789" s="817"/>
      <c r="AK789" s="792"/>
      <c r="AL789" s="792"/>
      <c r="AM789" s="792"/>
      <c r="AN789" s="792"/>
      <c r="AO789" s="792"/>
      <c r="AP789" s="792"/>
    </row>
    <row r="790" spans="1:42" s="404" customFormat="1" ht="15" hidden="1" customHeight="1" thickBot="1" x14ac:dyDescent="0.25">
      <c r="B790" s="414" t="s">
        <v>191</v>
      </c>
      <c r="C790" s="413" t="s">
        <v>580</v>
      </c>
      <c r="D790" s="412" t="s">
        <v>161</v>
      </c>
      <c r="E790" s="411" t="s">
        <v>450</v>
      </c>
      <c r="F790" s="409"/>
      <c r="G790" s="409"/>
      <c r="H790" s="408">
        <v>2019</v>
      </c>
      <c r="I790" s="407"/>
      <c r="J790" s="407" t="s">
        <v>160</v>
      </c>
      <c r="K790" s="407" t="s">
        <v>576</v>
      </c>
      <c r="L790" s="826"/>
      <c r="M790" s="827"/>
      <c r="N790" s="793"/>
      <c r="O790" s="830"/>
      <c r="P790" s="833"/>
      <c r="Q790" s="836"/>
      <c r="R790" s="830"/>
      <c r="S790" s="406" t="s">
        <v>158</v>
      </c>
      <c r="T790" s="451"/>
      <c r="U790" s="820"/>
      <c r="V790" s="821"/>
      <c r="W790" s="818"/>
      <c r="X790" s="819"/>
      <c r="Y790" s="818"/>
      <c r="Z790" s="819"/>
      <c r="AA790" s="818"/>
      <c r="AB790" s="819"/>
      <c r="AC790" s="818"/>
      <c r="AD790" s="819"/>
      <c r="AE790" s="818"/>
      <c r="AF790" s="819"/>
      <c r="AG790" s="818"/>
      <c r="AH790" s="819"/>
      <c r="AI790" s="818"/>
      <c r="AJ790" s="819"/>
      <c r="AK790" s="793"/>
      <c r="AL790" s="793"/>
      <c r="AM790" s="793"/>
      <c r="AN790" s="793"/>
      <c r="AO790" s="793"/>
      <c r="AP790" s="793"/>
    </row>
    <row r="791" spans="1:42" s="404" customFormat="1" ht="12.75" customHeight="1" thickTop="1" x14ac:dyDescent="0.2">
      <c r="A791" s="402"/>
      <c r="B791" s="445" t="s">
        <v>482</v>
      </c>
      <c r="C791" s="444" t="s">
        <v>1036</v>
      </c>
      <c r="D791" s="443" t="s">
        <v>705</v>
      </c>
      <c r="E791" s="442" t="s">
        <v>50</v>
      </c>
      <c r="F791" s="440">
        <v>43885</v>
      </c>
      <c r="G791" s="440">
        <v>44043</v>
      </c>
      <c r="H791" s="507">
        <v>2019</v>
      </c>
      <c r="I791" s="418" t="s">
        <v>2051</v>
      </c>
      <c r="J791" s="439" t="s">
        <v>160</v>
      </c>
      <c r="K791" s="508" t="s">
        <v>2054</v>
      </c>
      <c r="L791" s="822" t="s">
        <v>106</v>
      </c>
      <c r="M791" s="823"/>
      <c r="N791" s="791" t="s">
        <v>577</v>
      </c>
      <c r="O791" s="828" t="s">
        <v>579</v>
      </c>
      <c r="P791" s="831"/>
      <c r="Q791" s="834" t="s">
        <v>259</v>
      </c>
      <c r="R791" s="828" t="s">
        <v>193</v>
      </c>
      <c r="S791" s="434" t="s">
        <v>184</v>
      </c>
      <c r="T791" s="438">
        <v>500000</v>
      </c>
      <c r="U791" s="434" t="s">
        <v>183</v>
      </c>
      <c r="V791" s="437">
        <f>T796+T794-0.01</f>
        <v>43944.99</v>
      </c>
      <c r="W791" s="434" t="s">
        <v>182</v>
      </c>
      <c r="X791" s="436">
        <f>T791</f>
        <v>500000</v>
      </c>
      <c r="Y791" s="434" t="s">
        <v>181</v>
      </c>
      <c r="Z791" s="435">
        <v>1</v>
      </c>
      <c r="AA791" s="434" t="s">
        <v>181</v>
      </c>
      <c r="AB791" s="435">
        <v>1</v>
      </c>
      <c r="AC791" s="434" t="s">
        <v>181</v>
      </c>
      <c r="AD791" s="435">
        <v>1</v>
      </c>
      <c r="AE791" s="434" t="s">
        <v>181</v>
      </c>
      <c r="AF791" s="435">
        <v>1</v>
      </c>
      <c r="AG791" s="434" t="s">
        <v>181</v>
      </c>
      <c r="AH791" s="435">
        <v>1</v>
      </c>
      <c r="AI791" s="434" t="s">
        <v>180</v>
      </c>
      <c r="AJ791" s="433">
        <v>8</v>
      </c>
      <c r="AK791" s="791" t="s">
        <v>227</v>
      </c>
      <c r="AL791" s="791" t="s">
        <v>227</v>
      </c>
      <c r="AM791" s="791" t="s">
        <v>227</v>
      </c>
      <c r="AN791" s="791" t="s">
        <v>227</v>
      </c>
      <c r="AO791" s="791" t="s">
        <v>227</v>
      </c>
      <c r="AP791" s="791" t="s">
        <v>2143</v>
      </c>
    </row>
    <row r="792" spans="1:42" s="404" customFormat="1" ht="15" customHeight="1" x14ac:dyDescent="0.2">
      <c r="A792" s="402"/>
      <c r="B792" s="425" t="s">
        <v>482</v>
      </c>
      <c r="C792" s="424" t="s">
        <v>1036</v>
      </c>
      <c r="D792" s="423" t="s">
        <v>705</v>
      </c>
      <c r="E792" s="422" t="s">
        <v>50</v>
      </c>
      <c r="F792" s="420">
        <v>43885</v>
      </c>
      <c r="G792" s="420">
        <v>44043</v>
      </c>
      <c r="H792" s="507">
        <v>2019</v>
      </c>
      <c r="I792" s="418" t="s">
        <v>2051</v>
      </c>
      <c r="J792" s="439" t="s">
        <v>160</v>
      </c>
      <c r="K792" s="418" t="s">
        <v>2054</v>
      </c>
      <c r="L792" s="824"/>
      <c r="M792" s="825"/>
      <c r="N792" s="792"/>
      <c r="O792" s="829"/>
      <c r="P792" s="832"/>
      <c r="Q792" s="835"/>
      <c r="R792" s="829"/>
      <c r="S792" s="416" t="s">
        <v>179</v>
      </c>
      <c r="T792" s="415" t="s">
        <v>1031</v>
      </c>
      <c r="U792" s="416" t="s">
        <v>177</v>
      </c>
      <c r="V792" s="415">
        <f>V791+V793</f>
        <v>44017.99</v>
      </c>
      <c r="W792" s="416" t="s">
        <v>176</v>
      </c>
      <c r="X792" s="428">
        <f>X791</f>
        <v>500000</v>
      </c>
      <c r="Y792" s="416" t="s">
        <v>175</v>
      </c>
      <c r="Z792" s="426"/>
      <c r="AA792" s="416" t="s">
        <v>175</v>
      </c>
      <c r="AB792" s="426"/>
      <c r="AC792" s="416" t="s">
        <v>175</v>
      </c>
      <c r="AD792" s="426"/>
      <c r="AE792" s="416" t="s">
        <v>175</v>
      </c>
      <c r="AF792" s="426"/>
      <c r="AG792" s="416" t="s">
        <v>175</v>
      </c>
      <c r="AH792" s="426"/>
      <c r="AI792" s="416" t="s">
        <v>174</v>
      </c>
      <c r="AJ792" s="430">
        <f>AJ791*15</f>
        <v>120</v>
      </c>
      <c r="AK792" s="792"/>
      <c r="AL792" s="792"/>
      <c r="AM792" s="792"/>
      <c r="AN792" s="792"/>
      <c r="AO792" s="792"/>
      <c r="AP792" s="792"/>
    </row>
    <row r="793" spans="1:42" s="404" customFormat="1" x14ac:dyDescent="0.2">
      <c r="A793" s="402"/>
      <c r="B793" s="425" t="s">
        <v>482</v>
      </c>
      <c r="C793" s="424" t="s">
        <v>1036</v>
      </c>
      <c r="D793" s="423" t="s">
        <v>705</v>
      </c>
      <c r="E793" s="422" t="s">
        <v>50</v>
      </c>
      <c r="F793" s="420">
        <v>43885</v>
      </c>
      <c r="G793" s="420">
        <v>44043</v>
      </c>
      <c r="H793" s="507">
        <v>2019</v>
      </c>
      <c r="I793" s="418" t="s">
        <v>2051</v>
      </c>
      <c r="J793" s="439" t="s">
        <v>160</v>
      </c>
      <c r="K793" s="418" t="s">
        <v>2054</v>
      </c>
      <c r="L793" s="824"/>
      <c r="M793" s="825"/>
      <c r="N793" s="792"/>
      <c r="O793" s="829"/>
      <c r="P793" s="832"/>
      <c r="Q793" s="835"/>
      <c r="R793" s="829"/>
      <c r="S793" s="416" t="s">
        <v>173</v>
      </c>
      <c r="T793" s="427" t="s">
        <v>192</v>
      </c>
      <c r="U793" s="416" t="s">
        <v>171</v>
      </c>
      <c r="V793" s="427">
        <v>73</v>
      </c>
      <c r="W793" s="416" t="s">
        <v>170</v>
      </c>
      <c r="X793" s="428">
        <v>216100</v>
      </c>
      <c r="Y793" s="416" t="s">
        <v>169</v>
      </c>
      <c r="Z793" s="426">
        <v>1</v>
      </c>
      <c r="AA793" s="416" t="s">
        <v>169</v>
      </c>
      <c r="AB793" s="426">
        <v>1</v>
      </c>
      <c r="AC793" s="416" t="s">
        <v>169</v>
      </c>
      <c r="AD793" s="426">
        <v>1</v>
      </c>
      <c r="AE793" s="416" t="s">
        <v>169</v>
      </c>
      <c r="AF793" s="426">
        <v>1</v>
      </c>
      <c r="AG793" s="416" t="s">
        <v>169</v>
      </c>
      <c r="AH793" s="426">
        <v>1</v>
      </c>
      <c r="AI793" s="816"/>
      <c r="AJ793" s="817"/>
      <c r="AK793" s="792"/>
      <c r="AL793" s="792"/>
      <c r="AM793" s="792"/>
      <c r="AN793" s="792"/>
      <c r="AO793" s="792"/>
      <c r="AP793" s="792"/>
    </row>
    <row r="794" spans="1:42" s="404" customFormat="1" ht="15" customHeight="1" x14ac:dyDescent="0.2">
      <c r="A794" s="402"/>
      <c r="B794" s="425" t="s">
        <v>482</v>
      </c>
      <c r="C794" s="424" t="s">
        <v>1036</v>
      </c>
      <c r="D794" s="423" t="s">
        <v>705</v>
      </c>
      <c r="E794" s="422" t="s">
        <v>50</v>
      </c>
      <c r="F794" s="420">
        <v>43885</v>
      </c>
      <c r="G794" s="420">
        <v>44043</v>
      </c>
      <c r="H794" s="507">
        <v>2019</v>
      </c>
      <c r="I794" s="418" t="s">
        <v>2051</v>
      </c>
      <c r="J794" s="439" t="s">
        <v>160</v>
      </c>
      <c r="K794" s="418" t="s">
        <v>2054</v>
      </c>
      <c r="L794" s="824"/>
      <c r="M794" s="825"/>
      <c r="N794" s="792"/>
      <c r="O794" s="829"/>
      <c r="P794" s="832"/>
      <c r="Q794" s="835"/>
      <c r="R794" s="829"/>
      <c r="S794" s="416" t="s">
        <v>168</v>
      </c>
      <c r="T794" s="427">
        <v>60</v>
      </c>
      <c r="U794" s="416" t="s">
        <v>167</v>
      </c>
      <c r="V794" s="427"/>
      <c r="W794" s="816"/>
      <c r="X794" s="817"/>
      <c r="Y794" s="416" t="s">
        <v>166</v>
      </c>
      <c r="Z794" s="426">
        <f>IF(Z792="",Z793-Z791,Z793-Z792)</f>
        <v>0</v>
      </c>
      <c r="AA794" s="416" t="s">
        <v>166</v>
      </c>
      <c r="AB794" s="426">
        <f>IF(AB792="",AB793-AB791,AB793-AB792)</f>
        <v>0</v>
      </c>
      <c r="AC794" s="416" t="s">
        <v>166</v>
      </c>
      <c r="AD794" s="426">
        <f>IF(AD792="",AD793-AD791,AD793-AD792)</f>
        <v>0</v>
      </c>
      <c r="AE794" s="416" t="s">
        <v>166</v>
      </c>
      <c r="AF794" s="426">
        <f>IF(AF792="",AF793-AF791,AF793-AF792)</f>
        <v>0</v>
      </c>
      <c r="AG794" s="416" t="s">
        <v>166</v>
      </c>
      <c r="AH794" s="426">
        <f>IF(AH792="",AH793-AH791,AH793-AH792)</f>
        <v>0</v>
      </c>
      <c r="AI794" s="816"/>
      <c r="AJ794" s="817"/>
      <c r="AK794" s="792"/>
      <c r="AL794" s="792"/>
      <c r="AM794" s="792"/>
      <c r="AN794" s="792"/>
      <c r="AO794" s="792"/>
      <c r="AP794" s="792"/>
    </row>
    <row r="795" spans="1:42" s="404" customFormat="1" ht="15" customHeight="1" x14ac:dyDescent="0.2">
      <c r="A795" s="402"/>
      <c r="B795" s="425" t="s">
        <v>482</v>
      </c>
      <c r="C795" s="424" t="s">
        <v>1036</v>
      </c>
      <c r="D795" s="423" t="s">
        <v>705</v>
      </c>
      <c r="E795" s="422" t="s">
        <v>50</v>
      </c>
      <c r="F795" s="420">
        <v>43885</v>
      </c>
      <c r="G795" s="420">
        <v>44043</v>
      </c>
      <c r="H795" s="507">
        <v>2019</v>
      </c>
      <c r="I795" s="418" t="s">
        <v>2051</v>
      </c>
      <c r="J795" s="439" t="s">
        <v>160</v>
      </c>
      <c r="K795" s="418" t="s">
        <v>2054</v>
      </c>
      <c r="L795" s="824"/>
      <c r="M795" s="825"/>
      <c r="N795" s="792"/>
      <c r="O795" s="829"/>
      <c r="P795" s="832"/>
      <c r="Q795" s="835"/>
      <c r="R795" s="829"/>
      <c r="S795" s="416" t="s">
        <v>165</v>
      </c>
      <c r="T795" s="415">
        <v>43635</v>
      </c>
      <c r="U795" s="416" t="s">
        <v>164</v>
      </c>
      <c r="V795" s="415">
        <v>44043</v>
      </c>
      <c r="W795" s="816"/>
      <c r="X795" s="817"/>
      <c r="Y795" s="816"/>
      <c r="Z795" s="817"/>
      <c r="AA795" s="816"/>
      <c r="AB795" s="817"/>
      <c r="AC795" s="816"/>
      <c r="AD795" s="817"/>
      <c r="AE795" s="816"/>
      <c r="AF795" s="817"/>
      <c r="AG795" s="816"/>
      <c r="AH795" s="817"/>
      <c r="AI795" s="816"/>
      <c r="AJ795" s="817"/>
      <c r="AK795" s="792"/>
      <c r="AL795" s="792"/>
      <c r="AM795" s="792"/>
      <c r="AN795" s="792"/>
      <c r="AO795" s="792"/>
      <c r="AP795" s="792"/>
    </row>
    <row r="796" spans="1:42" s="404" customFormat="1" ht="15" customHeight="1" thickBot="1" x14ac:dyDescent="0.25">
      <c r="A796" s="402"/>
      <c r="B796" s="414" t="s">
        <v>482</v>
      </c>
      <c r="C796" s="413" t="s">
        <v>1036</v>
      </c>
      <c r="D796" s="412" t="s">
        <v>705</v>
      </c>
      <c r="E796" s="411" t="s">
        <v>50</v>
      </c>
      <c r="F796" s="409">
        <v>43885</v>
      </c>
      <c r="G796" s="409">
        <v>44043</v>
      </c>
      <c r="H796" s="408">
        <v>2019</v>
      </c>
      <c r="I796" s="407" t="s">
        <v>2051</v>
      </c>
      <c r="J796" s="407" t="s">
        <v>160</v>
      </c>
      <c r="K796" s="407" t="s">
        <v>2054</v>
      </c>
      <c r="L796" s="826"/>
      <c r="M796" s="827"/>
      <c r="N796" s="793"/>
      <c r="O796" s="830"/>
      <c r="P796" s="833"/>
      <c r="Q796" s="836"/>
      <c r="R796" s="830"/>
      <c r="S796" s="406" t="s">
        <v>158</v>
      </c>
      <c r="T796" s="451">
        <v>43885</v>
      </c>
      <c r="U796" s="820"/>
      <c r="V796" s="821"/>
      <c r="W796" s="818"/>
      <c r="X796" s="819"/>
      <c r="Y796" s="818"/>
      <c r="Z796" s="819"/>
      <c r="AA796" s="818"/>
      <c r="AB796" s="819"/>
      <c r="AC796" s="818"/>
      <c r="AD796" s="819"/>
      <c r="AE796" s="818"/>
      <c r="AF796" s="819"/>
      <c r="AG796" s="818"/>
      <c r="AH796" s="819"/>
      <c r="AI796" s="818"/>
      <c r="AJ796" s="819"/>
      <c r="AK796" s="793"/>
      <c r="AL796" s="793"/>
      <c r="AM796" s="793"/>
      <c r="AN796" s="793"/>
      <c r="AO796" s="793"/>
      <c r="AP796" s="793"/>
    </row>
    <row r="797" spans="1:42" s="404" customFormat="1" ht="15" hidden="1" customHeight="1" thickTop="1" x14ac:dyDescent="0.2">
      <c r="A797" s="402"/>
      <c r="B797" s="445" t="s">
        <v>482</v>
      </c>
      <c r="C797" s="444" t="s">
        <v>1113</v>
      </c>
      <c r="D797" s="422" t="s">
        <v>705</v>
      </c>
      <c r="E797" s="442" t="s">
        <v>450</v>
      </c>
      <c r="F797" s="440"/>
      <c r="G797" s="440"/>
      <c r="H797" s="507">
        <v>2019</v>
      </c>
      <c r="I797" s="439"/>
      <c r="J797" s="439" t="s">
        <v>160</v>
      </c>
      <c r="K797" s="439" t="s">
        <v>2054</v>
      </c>
      <c r="L797" s="822" t="s">
        <v>1115</v>
      </c>
      <c r="M797" s="823"/>
      <c r="N797" s="791" t="s">
        <v>577</v>
      </c>
      <c r="O797" s="828" t="s">
        <v>579</v>
      </c>
      <c r="P797" s="842"/>
      <c r="Q797" s="834"/>
      <c r="R797" s="828" t="s">
        <v>193</v>
      </c>
      <c r="S797" s="434" t="s">
        <v>184</v>
      </c>
      <c r="T797" s="438">
        <v>500000</v>
      </c>
      <c r="U797" s="434" t="s">
        <v>183</v>
      </c>
      <c r="V797" s="437"/>
      <c r="W797" s="434" t="s">
        <v>182</v>
      </c>
      <c r="X797" s="436">
        <f>T797</f>
        <v>500000</v>
      </c>
      <c r="Y797" s="434" t="s">
        <v>181</v>
      </c>
      <c r="Z797" s="435"/>
      <c r="AA797" s="434" t="s">
        <v>181</v>
      </c>
      <c r="AB797" s="435"/>
      <c r="AC797" s="434" t="s">
        <v>181</v>
      </c>
      <c r="AD797" s="435"/>
      <c r="AE797" s="434" t="s">
        <v>181</v>
      </c>
      <c r="AF797" s="435"/>
      <c r="AG797" s="434" t="s">
        <v>181</v>
      </c>
      <c r="AH797" s="435"/>
      <c r="AI797" s="434" t="s">
        <v>180</v>
      </c>
      <c r="AJ797" s="433"/>
      <c r="AK797" s="923" t="s">
        <v>1114</v>
      </c>
      <c r="AL797" s="923" t="s">
        <v>240</v>
      </c>
      <c r="AM797" s="923" t="s">
        <v>240</v>
      </c>
      <c r="AN797" s="791" t="s">
        <v>240</v>
      </c>
      <c r="AO797" s="791" t="s">
        <v>240</v>
      </c>
      <c r="AP797" s="791" t="s">
        <v>240</v>
      </c>
    </row>
    <row r="798" spans="1:42" s="404" customFormat="1" ht="15" hidden="1" customHeight="1" x14ac:dyDescent="0.2">
      <c r="A798" s="402"/>
      <c r="B798" s="425" t="s">
        <v>482</v>
      </c>
      <c r="C798" s="424" t="s">
        <v>1113</v>
      </c>
      <c r="D798" s="422" t="s">
        <v>705</v>
      </c>
      <c r="E798" s="422" t="s">
        <v>450</v>
      </c>
      <c r="F798" s="420"/>
      <c r="G798" s="420"/>
      <c r="H798" s="507">
        <v>2019</v>
      </c>
      <c r="I798" s="439"/>
      <c r="J798" s="439" t="s">
        <v>160</v>
      </c>
      <c r="K798" s="439" t="s">
        <v>2054</v>
      </c>
      <c r="L798" s="824"/>
      <c r="M798" s="825"/>
      <c r="N798" s="792"/>
      <c r="O798" s="829"/>
      <c r="P798" s="843"/>
      <c r="Q798" s="835"/>
      <c r="R798" s="829"/>
      <c r="S798" s="416" t="s">
        <v>179</v>
      </c>
      <c r="T798" s="432"/>
      <c r="U798" s="416" t="s">
        <v>177</v>
      </c>
      <c r="V798" s="415">
        <f>V797+V800</f>
        <v>0</v>
      </c>
      <c r="W798" s="416" t="s">
        <v>176</v>
      </c>
      <c r="X798" s="428">
        <f>X797</f>
        <v>500000</v>
      </c>
      <c r="Y798" s="416" t="s">
        <v>175</v>
      </c>
      <c r="Z798" s="426"/>
      <c r="AA798" s="416" t="s">
        <v>175</v>
      </c>
      <c r="AB798" s="426"/>
      <c r="AC798" s="416" t="s">
        <v>175</v>
      </c>
      <c r="AD798" s="426"/>
      <c r="AE798" s="416" t="s">
        <v>175</v>
      </c>
      <c r="AF798" s="426"/>
      <c r="AG798" s="416" t="s">
        <v>175</v>
      </c>
      <c r="AH798" s="426"/>
      <c r="AI798" s="416" t="s">
        <v>174</v>
      </c>
      <c r="AJ798" s="430"/>
      <c r="AK798" s="924"/>
      <c r="AL798" s="924"/>
      <c r="AM798" s="924"/>
      <c r="AN798" s="792"/>
      <c r="AO798" s="792"/>
      <c r="AP798" s="792"/>
    </row>
    <row r="799" spans="1:42" s="404" customFormat="1" ht="15" hidden="1" customHeight="1" x14ac:dyDescent="0.2">
      <c r="A799" s="402"/>
      <c r="B799" s="425" t="s">
        <v>482</v>
      </c>
      <c r="C799" s="424" t="s">
        <v>1113</v>
      </c>
      <c r="D799" s="422" t="s">
        <v>705</v>
      </c>
      <c r="E799" s="422" t="s">
        <v>450</v>
      </c>
      <c r="F799" s="420"/>
      <c r="G799" s="420"/>
      <c r="H799" s="507">
        <v>2019</v>
      </c>
      <c r="I799" s="439"/>
      <c r="J799" s="439" t="s">
        <v>160</v>
      </c>
      <c r="K799" s="439" t="s">
        <v>2054</v>
      </c>
      <c r="L799" s="824"/>
      <c r="M799" s="825"/>
      <c r="N799" s="792"/>
      <c r="O799" s="829"/>
      <c r="P799" s="843"/>
      <c r="Q799" s="835"/>
      <c r="R799" s="829"/>
      <c r="S799" s="416" t="s">
        <v>173</v>
      </c>
      <c r="T799" s="429"/>
      <c r="U799" s="416" t="s">
        <v>171</v>
      </c>
      <c r="V799" s="427"/>
      <c r="W799" s="416" t="s">
        <v>170</v>
      </c>
      <c r="X799" s="428"/>
      <c r="Y799" s="416" t="s">
        <v>169</v>
      </c>
      <c r="Z799" s="426"/>
      <c r="AA799" s="416" t="s">
        <v>169</v>
      </c>
      <c r="AB799" s="426"/>
      <c r="AC799" s="416" t="s">
        <v>169</v>
      </c>
      <c r="AD799" s="426"/>
      <c r="AE799" s="416" t="s">
        <v>169</v>
      </c>
      <c r="AF799" s="426"/>
      <c r="AG799" s="416" t="s">
        <v>169</v>
      </c>
      <c r="AH799" s="426"/>
      <c r="AI799" s="816"/>
      <c r="AJ799" s="817"/>
      <c r="AK799" s="924"/>
      <c r="AL799" s="924"/>
      <c r="AM799" s="924"/>
      <c r="AN799" s="792"/>
      <c r="AO799" s="792"/>
      <c r="AP799" s="792"/>
    </row>
    <row r="800" spans="1:42" s="404" customFormat="1" ht="15" hidden="1" customHeight="1" x14ac:dyDescent="0.2">
      <c r="A800" s="402"/>
      <c r="B800" s="425" t="s">
        <v>482</v>
      </c>
      <c r="C800" s="424" t="s">
        <v>1113</v>
      </c>
      <c r="D800" s="422" t="s">
        <v>705</v>
      </c>
      <c r="E800" s="422" t="s">
        <v>450</v>
      </c>
      <c r="F800" s="420"/>
      <c r="G800" s="420"/>
      <c r="H800" s="507">
        <v>2019</v>
      </c>
      <c r="I800" s="439"/>
      <c r="J800" s="439" t="s">
        <v>160</v>
      </c>
      <c r="K800" s="439" t="s">
        <v>2054</v>
      </c>
      <c r="L800" s="824"/>
      <c r="M800" s="825"/>
      <c r="N800" s="792"/>
      <c r="O800" s="829"/>
      <c r="P800" s="843"/>
      <c r="Q800" s="835"/>
      <c r="R800" s="829"/>
      <c r="S800" s="416" t="s">
        <v>168</v>
      </c>
      <c r="T800" s="432"/>
      <c r="U800" s="416" t="s">
        <v>167</v>
      </c>
      <c r="V800" s="427"/>
      <c r="W800" s="816"/>
      <c r="X800" s="817"/>
      <c r="Y800" s="416" t="s">
        <v>166</v>
      </c>
      <c r="Z800" s="426">
        <f>IF(Z798="",Z799-Z797,Z799-Z798)</f>
        <v>0</v>
      </c>
      <c r="AA800" s="416" t="s">
        <v>166</v>
      </c>
      <c r="AB800" s="426">
        <f>IF(AB798="",AB799-AB797,AB799-AB798)</f>
        <v>0</v>
      </c>
      <c r="AC800" s="416" t="s">
        <v>166</v>
      </c>
      <c r="AD800" s="426">
        <f>IF(AD798="",AD799-AD797,AD799-AD798)</f>
        <v>0</v>
      </c>
      <c r="AE800" s="416" t="s">
        <v>166</v>
      </c>
      <c r="AF800" s="426">
        <f>IF(AF798="",AF799-AF797,AF799-AF798)</f>
        <v>0</v>
      </c>
      <c r="AG800" s="416" t="s">
        <v>166</v>
      </c>
      <c r="AH800" s="426">
        <f>IF(AH798="",AH799-AH797,AH799-AH798)</f>
        <v>0</v>
      </c>
      <c r="AI800" s="816"/>
      <c r="AJ800" s="817"/>
      <c r="AK800" s="924"/>
      <c r="AL800" s="924"/>
      <c r="AM800" s="924"/>
      <c r="AN800" s="792"/>
      <c r="AO800" s="792"/>
      <c r="AP800" s="792"/>
    </row>
    <row r="801" spans="2:42" s="404" customFormat="1" ht="15" hidden="1" customHeight="1" x14ac:dyDescent="0.2">
      <c r="B801" s="425" t="s">
        <v>482</v>
      </c>
      <c r="C801" s="424" t="s">
        <v>1113</v>
      </c>
      <c r="D801" s="422" t="s">
        <v>705</v>
      </c>
      <c r="E801" s="422" t="s">
        <v>450</v>
      </c>
      <c r="F801" s="420"/>
      <c r="G801" s="420"/>
      <c r="H801" s="507">
        <v>2019</v>
      </c>
      <c r="I801" s="439"/>
      <c r="J801" s="439" t="s">
        <v>160</v>
      </c>
      <c r="K801" s="417" t="s">
        <v>2054</v>
      </c>
      <c r="L801" s="824"/>
      <c r="M801" s="825"/>
      <c r="N801" s="792"/>
      <c r="O801" s="829"/>
      <c r="P801" s="843"/>
      <c r="Q801" s="835"/>
      <c r="R801" s="829"/>
      <c r="S801" s="416" t="s">
        <v>165</v>
      </c>
      <c r="T801" s="415"/>
      <c r="U801" s="416" t="s">
        <v>164</v>
      </c>
      <c r="V801" s="415"/>
      <c r="W801" s="816"/>
      <c r="X801" s="817"/>
      <c r="Y801" s="816"/>
      <c r="Z801" s="817"/>
      <c r="AA801" s="816"/>
      <c r="AB801" s="817"/>
      <c r="AC801" s="816"/>
      <c r="AD801" s="817"/>
      <c r="AE801" s="816"/>
      <c r="AF801" s="817"/>
      <c r="AG801" s="816"/>
      <c r="AH801" s="817"/>
      <c r="AI801" s="816"/>
      <c r="AJ801" s="817"/>
      <c r="AK801" s="924"/>
      <c r="AL801" s="924"/>
      <c r="AM801" s="924"/>
      <c r="AN801" s="792"/>
      <c r="AO801" s="792"/>
      <c r="AP801" s="792"/>
    </row>
    <row r="802" spans="2:42" s="404" customFormat="1" ht="15" hidden="1" customHeight="1" thickBot="1" x14ac:dyDescent="0.25">
      <c r="B802" s="414" t="s">
        <v>482</v>
      </c>
      <c r="C802" s="413" t="s">
        <v>1113</v>
      </c>
      <c r="D802" s="411" t="s">
        <v>705</v>
      </c>
      <c r="E802" s="411" t="s">
        <v>450</v>
      </c>
      <c r="F802" s="409"/>
      <c r="G802" s="409"/>
      <c r="H802" s="408">
        <v>2019</v>
      </c>
      <c r="I802" s="407"/>
      <c r="J802" s="407" t="s">
        <v>160</v>
      </c>
      <c r="K802" s="524" t="s">
        <v>2054</v>
      </c>
      <c r="L802" s="826"/>
      <c r="M802" s="827"/>
      <c r="N802" s="793"/>
      <c r="O802" s="830"/>
      <c r="P802" s="844"/>
      <c r="Q802" s="836"/>
      <c r="R802" s="830"/>
      <c r="S802" s="406" t="s">
        <v>158</v>
      </c>
      <c r="T802" s="451"/>
      <c r="U802" s="820"/>
      <c r="V802" s="821"/>
      <c r="W802" s="818"/>
      <c r="X802" s="819"/>
      <c r="Y802" s="818"/>
      <c r="Z802" s="819"/>
      <c r="AA802" s="818"/>
      <c r="AB802" s="819"/>
      <c r="AC802" s="818"/>
      <c r="AD802" s="819"/>
      <c r="AE802" s="818"/>
      <c r="AF802" s="819"/>
      <c r="AG802" s="818"/>
      <c r="AH802" s="819"/>
      <c r="AI802" s="818"/>
      <c r="AJ802" s="819"/>
      <c r="AK802" s="925"/>
      <c r="AL802" s="925"/>
      <c r="AM802" s="925"/>
      <c r="AN802" s="793"/>
      <c r="AO802" s="793"/>
      <c r="AP802" s="793"/>
    </row>
    <row r="803" spans="2:42" s="404" customFormat="1" ht="15" hidden="1" customHeight="1" thickTop="1" x14ac:dyDescent="0.2">
      <c r="B803" s="445" t="s">
        <v>482</v>
      </c>
      <c r="C803" s="444" t="s">
        <v>980</v>
      </c>
      <c r="D803" s="422" t="s">
        <v>705</v>
      </c>
      <c r="E803" s="442"/>
      <c r="F803" s="440"/>
      <c r="G803" s="440"/>
      <c r="H803" s="507">
        <v>2019</v>
      </c>
      <c r="I803" s="439"/>
      <c r="J803" s="439" t="s">
        <v>160</v>
      </c>
      <c r="K803" s="439" t="s">
        <v>2054</v>
      </c>
      <c r="L803" s="822" t="s">
        <v>1112</v>
      </c>
      <c r="M803" s="823"/>
      <c r="N803" s="791" t="s">
        <v>577</v>
      </c>
      <c r="O803" s="828" t="s">
        <v>579</v>
      </c>
      <c r="P803" s="842"/>
      <c r="Q803" s="834"/>
      <c r="R803" s="828" t="s">
        <v>193</v>
      </c>
      <c r="S803" s="434" t="s">
        <v>184</v>
      </c>
      <c r="T803" s="438">
        <v>500000</v>
      </c>
      <c r="U803" s="434" t="s">
        <v>183</v>
      </c>
      <c r="V803" s="437"/>
      <c r="W803" s="434" t="s">
        <v>182</v>
      </c>
      <c r="X803" s="436">
        <f>T803</f>
        <v>500000</v>
      </c>
      <c r="Y803" s="434" t="s">
        <v>181</v>
      </c>
      <c r="Z803" s="435"/>
      <c r="AA803" s="434" t="s">
        <v>181</v>
      </c>
      <c r="AB803" s="435"/>
      <c r="AC803" s="434" t="s">
        <v>181</v>
      </c>
      <c r="AD803" s="435"/>
      <c r="AE803" s="434" t="s">
        <v>181</v>
      </c>
      <c r="AF803" s="435"/>
      <c r="AG803" s="434" t="s">
        <v>181</v>
      </c>
      <c r="AH803" s="435"/>
      <c r="AI803" s="434" t="s">
        <v>180</v>
      </c>
      <c r="AJ803" s="433"/>
      <c r="AK803" s="923" t="s">
        <v>240</v>
      </c>
      <c r="AL803" s="923" t="s">
        <v>240</v>
      </c>
      <c r="AM803" s="923" t="s">
        <v>240</v>
      </c>
      <c r="AN803" s="791"/>
      <c r="AO803" s="791"/>
      <c r="AP803" s="791" t="s">
        <v>4</v>
      </c>
    </row>
    <row r="804" spans="2:42" s="404" customFormat="1" ht="15" hidden="1" customHeight="1" x14ac:dyDescent="0.2">
      <c r="B804" s="425" t="s">
        <v>482</v>
      </c>
      <c r="C804" s="424" t="s">
        <v>980</v>
      </c>
      <c r="D804" s="422" t="s">
        <v>705</v>
      </c>
      <c r="E804" s="422"/>
      <c r="F804" s="420"/>
      <c r="G804" s="420"/>
      <c r="H804" s="507">
        <v>2019</v>
      </c>
      <c r="I804" s="439"/>
      <c r="J804" s="439" t="s">
        <v>160</v>
      </c>
      <c r="K804" s="439" t="s">
        <v>2054</v>
      </c>
      <c r="L804" s="824"/>
      <c r="M804" s="825"/>
      <c r="N804" s="792"/>
      <c r="O804" s="829"/>
      <c r="P804" s="843"/>
      <c r="Q804" s="835"/>
      <c r="R804" s="829"/>
      <c r="S804" s="416" t="s">
        <v>179</v>
      </c>
      <c r="T804" s="432"/>
      <c r="U804" s="416" t="s">
        <v>177</v>
      </c>
      <c r="V804" s="415">
        <f>V803+V806</f>
        <v>0</v>
      </c>
      <c r="W804" s="416" t="s">
        <v>176</v>
      </c>
      <c r="X804" s="428">
        <f>X803</f>
        <v>500000</v>
      </c>
      <c r="Y804" s="416" t="s">
        <v>175</v>
      </c>
      <c r="Z804" s="426"/>
      <c r="AA804" s="416" t="s">
        <v>175</v>
      </c>
      <c r="AB804" s="426"/>
      <c r="AC804" s="416" t="s">
        <v>175</v>
      </c>
      <c r="AD804" s="426"/>
      <c r="AE804" s="416" t="s">
        <v>175</v>
      </c>
      <c r="AF804" s="426"/>
      <c r="AG804" s="416" t="s">
        <v>175</v>
      </c>
      <c r="AH804" s="426"/>
      <c r="AI804" s="416" t="s">
        <v>174</v>
      </c>
      <c r="AJ804" s="430"/>
      <c r="AK804" s="924"/>
      <c r="AL804" s="924"/>
      <c r="AM804" s="924"/>
      <c r="AN804" s="792"/>
      <c r="AO804" s="792"/>
      <c r="AP804" s="792"/>
    </row>
    <row r="805" spans="2:42" s="404" customFormat="1" ht="15" hidden="1" customHeight="1" x14ac:dyDescent="0.2">
      <c r="B805" s="425" t="s">
        <v>482</v>
      </c>
      <c r="C805" s="424" t="s">
        <v>980</v>
      </c>
      <c r="D805" s="422" t="s">
        <v>705</v>
      </c>
      <c r="E805" s="422"/>
      <c r="F805" s="420"/>
      <c r="G805" s="420">
        <v>0</v>
      </c>
      <c r="H805" s="507">
        <v>2019</v>
      </c>
      <c r="I805" s="439"/>
      <c r="J805" s="439" t="s">
        <v>160</v>
      </c>
      <c r="K805" s="439" t="s">
        <v>2054</v>
      </c>
      <c r="L805" s="824"/>
      <c r="M805" s="825"/>
      <c r="N805" s="792"/>
      <c r="O805" s="829"/>
      <c r="P805" s="843"/>
      <c r="Q805" s="835"/>
      <c r="R805" s="829"/>
      <c r="S805" s="416" t="s">
        <v>173</v>
      </c>
      <c r="T805" s="429"/>
      <c r="U805" s="416" t="s">
        <v>171</v>
      </c>
      <c r="V805" s="427"/>
      <c r="W805" s="416" t="s">
        <v>170</v>
      </c>
      <c r="X805" s="428"/>
      <c r="Y805" s="416" t="s">
        <v>169</v>
      </c>
      <c r="Z805" s="426"/>
      <c r="AA805" s="416" t="s">
        <v>169</v>
      </c>
      <c r="AB805" s="426"/>
      <c r="AC805" s="416" t="s">
        <v>169</v>
      </c>
      <c r="AD805" s="426"/>
      <c r="AE805" s="416" t="s">
        <v>169</v>
      </c>
      <c r="AF805" s="426"/>
      <c r="AG805" s="416" t="s">
        <v>169</v>
      </c>
      <c r="AH805" s="426"/>
      <c r="AI805" s="816"/>
      <c r="AJ805" s="817"/>
      <c r="AK805" s="924"/>
      <c r="AL805" s="924"/>
      <c r="AM805" s="924"/>
      <c r="AN805" s="792"/>
      <c r="AO805" s="792"/>
      <c r="AP805" s="792"/>
    </row>
    <row r="806" spans="2:42" s="404" customFormat="1" ht="15" hidden="1" customHeight="1" x14ac:dyDescent="0.2">
      <c r="B806" s="425" t="s">
        <v>482</v>
      </c>
      <c r="C806" s="424" t="s">
        <v>980</v>
      </c>
      <c r="D806" s="422" t="s">
        <v>705</v>
      </c>
      <c r="E806" s="422"/>
      <c r="F806" s="420"/>
      <c r="G806" s="420"/>
      <c r="H806" s="507">
        <v>2019</v>
      </c>
      <c r="I806" s="439"/>
      <c r="J806" s="439" t="s">
        <v>160</v>
      </c>
      <c r="K806" s="439" t="s">
        <v>2054</v>
      </c>
      <c r="L806" s="824"/>
      <c r="M806" s="825"/>
      <c r="N806" s="792"/>
      <c r="O806" s="829"/>
      <c r="P806" s="843"/>
      <c r="Q806" s="835"/>
      <c r="R806" s="829"/>
      <c r="S806" s="416" t="s">
        <v>168</v>
      </c>
      <c r="T806" s="432"/>
      <c r="U806" s="416" t="s">
        <v>167</v>
      </c>
      <c r="V806" s="427"/>
      <c r="W806" s="816"/>
      <c r="X806" s="817"/>
      <c r="Y806" s="416" t="s">
        <v>166</v>
      </c>
      <c r="Z806" s="426">
        <f>IF(Z804="",Z805-Z803,Z805-Z804)</f>
        <v>0</v>
      </c>
      <c r="AA806" s="416" t="s">
        <v>166</v>
      </c>
      <c r="AB806" s="426">
        <f>IF(AB804="",AB805-AB803,AB805-AB804)</f>
        <v>0</v>
      </c>
      <c r="AC806" s="416" t="s">
        <v>166</v>
      </c>
      <c r="AD806" s="426">
        <f>IF(AD804="",AD805-AD803,AD805-AD804)</f>
        <v>0</v>
      </c>
      <c r="AE806" s="416" t="s">
        <v>166</v>
      </c>
      <c r="AF806" s="426">
        <f>IF(AF804="",AF805-AF803,AF805-AF804)</f>
        <v>0</v>
      </c>
      <c r="AG806" s="416" t="s">
        <v>166</v>
      </c>
      <c r="AH806" s="426">
        <f>IF(AH804="",AH805-AH803,AH805-AH804)</f>
        <v>0</v>
      </c>
      <c r="AI806" s="816"/>
      <c r="AJ806" s="817"/>
      <c r="AK806" s="924"/>
      <c r="AL806" s="924"/>
      <c r="AM806" s="924"/>
      <c r="AN806" s="792"/>
      <c r="AO806" s="792"/>
      <c r="AP806" s="792"/>
    </row>
    <row r="807" spans="2:42" s="404" customFormat="1" ht="15" hidden="1" customHeight="1" x14ac:dyDescent="0.2">
      <c r="B807" s="425" t="s">
        <v>482</v>
      </c>
      <c r="C807" s="424" t="s">
        <v>980</v>
      </c>
      <c r="D807" s="422" t="s">
        <v>705</v>
      </c>
      <c r="E807" s="422"/>
      <c r="F807" s="420"/>
      <c r="G807" s="420"/>
      <c r="H807" s="507">
        <v>2019</v>
      </c>
      <c r="I807" s="439"/>
      <c r="J807" s="439" t="s">
        <v>160</v>
      </c>
      <c r="K807" s="417" t="s">
        <v>2054</v>
      </c>
      <c r="L807" s="824"/>
      <c r="M807" s="825"/>
      <c r="N807" s="792"/>
      <c r="O807" s="829"/>
      <c r="P807" s="843"/>
      <c r="Q807" s="835"/>
      <c r="R807" s="829"/>
      <c r="S807" s="416" t="s">
        <v>165</v>
      </c>
      <c r="T807" s="415"/>
      <c r="U807" s="416" t="s">
        <v>164</v>
      </c>
      <c r="V807" s="415"/>
      <c r="W807" s="816"/>
      <c r="X807" s="817"/>
      <c r="Y807" s="816"/>
      <c r="Z807" s="817"/>
      <c r="AA807" s="816"/>
      <c r="AB807" s="817"/>
      <c r="AC807" s="816"/>
      <c r="AD807" s="817"/>
      <c r="AE807" s="816"/>
      <c r="AF807" s="817"/>
      <c r="AG807" s="816"/>
      <c r="AH807" s="817"/>
      <c r="AI807" s="816"/>
      <c r="AJ807" s="817"/>
      <c r="AK807" s="924"/>
      <c r="AL807" s="924"/>
      <c r="AM807" s="924"/>
      <c r="AN807" s="792"/>
      <c r="AO807" s="792"/>
      <c r="AP807" s="792"/>
    </row>
    <row r="808" spans="2:42" s="404" customFormat="1" ht="15" hidden="1" customHeight="1" thickBot="1" x14ac:dyDescent="0.25">
      <c r="B808" s="414" t="s">
        <v>482</v>
      </c>
      <c r="C808" s="413" t="s">
        <v>980</v>
      </c>
      <c r="D808" s="411" t="s">
        <v>705</v>
      </c>
      <c r="E808" s="411"/>
      <c r="F808" s="409"/>
      <c r="G808" s="409"/>
      <c r="H808" s="408">
        <v>2019</v>
      </c>
      <c r="I808" s="407"/>
      <c r="J808" s="407" t="s">
        <v>160</v>
      </c>
      <c r="K808" s="524" t="s">
        <v>2054</v>
      </c>
      <c r="L808" s="826"/>
      <c r="M808" s="827"/>
      <c r="N808" s="793"/>
      <c r="O808" s="830"/>
      <c r="P808" s="844"/>
      <c r="Q808" s="836"/>
      <c r="R808" s="830"/>
      <c r="S808" s="406" t="s">
        <v>158</v>
      </c>
      <c r="T808" s="451"/>
      <c r="U808" s="820"/>
      <c r="V808" s="821"/>
      <c r="W808" s="818"/>
      <c r="X808" s="819"/>
      <c r="Y808" s="818"/>
      <c r="Z808" s="819"/>
      <c r="AA808" s="818"/>
      <c r="AB808" s="819"/>
      <c r="AC808" s="818"/>
      <c r="AD808" s="819"/>
      <c r="AE808" s="818"/>
      <c r="AF808" s="819"/>
      <c r="AG808" s="818"/>
      <c r="AH808" s="819"/>
      <c r="AI808" s="818"/>
      <c r="AJ808" s="819"/>
      <c r="AK808" s="925"/>
      <c r="AL808" s="925"/>
      <c r="AM808" s="925"/>
      <c r="AN808" s="793"/>
      <c r="AO808" s="793"/>
      <c r="AP808" s="793"/>
    </row>
    <row r="809" spans="2:42" s="404" customFormat="1" ht="15" hidden="1" customHeight="1" thickTop="1" x14ac:dyDescent="0.2">
      <c r="B809" s="445" t="s">
        <v>882</v>
      </c>
      <c r="C809" s="444" t="s">
        <v>1062</v>
      </c>
      <c r="D809" s="422" t="s">
        <v>705</v>
      </c>
      <c r="E809" s="442"/>
      <c r="F809" s="440"/>
      <c r="G809" s="440"/>
      <c r="H809" s="507">
        <v>2019</v>
      </c>
      <c r="I809" s="439"/>
      <c r="J809" s="439" t="s">
        <v>160</v>
      </c>
      <c r="K809" s="439" t="s">
        <v>2054</v>
      </c>
      <c r="L809" s="822" t="s">
        <v>1889</v>
      </c>
      <c r="M809" s="823"/>
      <c r="N809" s="791" t="s">
        <v>577</v>
      </c>
      <c r="O809" s="828" t="s">
        <v>579</v>
      </c>
      <c r="P809" s="842"/>
      <c r="Q809" s="834"/>
      <c r="R809" s="828" t="s">
        <v>193</v>
      </c>
      <c r="S809" s="434" t="s">
        <v>184</v>
      </c>
      <c r="T809" s="438">
        <v>500000</v>
      </c>
      <c r="U809" s="434" t="s">
        <v>183</v>
      </c>
      <c r="V809" s="437"/>
      <c r="W809" s="434" t="s">
        <v>182</v>
      </c>
      <c r="X809" s="436">
        <f>T809</f>
        <v>500000</v>
      </c>
      <c r="Y809" s="434" t="s">
        <v>181</v>
      </c>
      <c r="Z809" s="435"/>
      <c r="AA809" s="434" t="s">
        <v>181</v>
      </c>
      <c r="AB809" s="435"/>
      <c r="AC809" s="434" t="s">
        <v>181</v>
      </c>
      <c r="AD809" s="435"/>
      <c r="AE809" s="434" t="s">
        <v>181</v>
      </c>
      <c r="AF809" s="435"/>
      <c r="AG809" s="434" t="s">
        <v>181</v>
      </c>
      <c r="AH809" s="435"/>
      <c r="AI809" s="434" t="s">
        <v>180</v>
      </c>
      <c r="AJ809" s="433"/>
      <c r="AK809" s="923" t="s">
        <v>240</v>
      </c>
      <c r="AL809" s="923" t="s">
        <v>240</v>
      </c>
      <c r="AM809" s="923" t="s">
        <v>240</v>
      </c>
      <c r="AN809" s="791"/>
      <c r="AO809" s="791"/>
      <c r="AP809" s="791" t="s">
        <v>4</v>
      </c>
    </row>
    <row r="810" spans="2:42" s="404" customFormat="1" ht="15" hidden="1" customHeight="1" x14ac:dyDescent="0.2">
      <c r="B810" s="425" t="s">
        <v>882</v>
      </c>
      <c r="C810" s="424" t="s">
        <v>1062</v>
      </c>
      <c r="D810" s="422" t="s">
        <v>705</v>
      </c>
      <c r="E810" s="422"/>
      <c r="F810" s="420"/>
      <c r="G810" s="420"/>
      <c r="H810" s="507">
        <v>2019</v>
      </c>
      <c r="I810" s="439"/>
      <c r="J810" s="439" t="s">
        <v>160</v>
      </c>
      <c r="K810" s="439" t="s">
        <v>2054</v>
      </c>
      <c r="L810" s="824"/>
      <c r="M810" s="825"/>
      <c r="N810" s="792"/>
      <c r="O810" s="829"/>
      <c r="P810" s="843"/>
      <c r="Q810" s="835"/>
      <c r="R810" s="829"/>
      <c r="S810" s="416" t="s">
        <v>179</v>
      </c>
      <c r="T810" s="432"/>
      <c r="U810" s="416" t="s">
        <v>177</v>
      </c>
      <c r="V810" s="415">
        <f>V809+V812</f>
        <v>0</v>
      </c>
      <c r="W810" s="416" t="s">
        <v>176</v>
      </c>
      <c r="X810" s="428">
        <f>X809</f>
        <v>500000</v>
      </c>
      <c r="Y810" s="416" t="s">
        <v>175</v>
      </c>
      <c r="Z810" s="426"/>
      <c r="AA810" s="416" t="s">
        <v>175</v>
      </c>
      <c r="AB810" s="426"/>
      <c r="AC810" s="416" t="s">
        <v>175</v>
      </c>
      <c r="AD810" s="426"/>
      <c r="AE810" s="416" t="s">
        <v>175</v>
      </c>
      <c r="AF810" s="426"/>
      <c r="AG810" s="416" t="s">
        <v>175</v>
      </c>
      <c r="AH810" s="426"/>
      <c r="AI810" s="416" t="s">
        <v>174</v>
      </c>
      <c r="AJ810" s="430"/>
      <c r="AK810" s="924"/>
      <c r="AL810" s="924"/>
      <c r="AM810" s="924"/>
      <c r="AN810" s="792"/>
      <c r="AO810" s="792"/>
      <c r="AP810" s="792"/>
    </row>
    <row r="811" spans="2:42" s="404" customFormat="1" ht="15" hidden="1" customHeight="1" x14ac:dyDescent="0.2">
      <c r="B811" s="425" t="s">
        <v>882</v>
      </c>
      <c r="C811" s="424" t="s">
        <v>1062</v>
      </c>
      <c r="D811" s="422" t="s">
        <v>705</v>
      </c>
      <c r="E811" s="422"/>
      <c r="F811" s="420"/>
      <c r="G811" s="420">
        <v>0</v>
      </c>
      <c r="H811" s="507">
        <v>2019</v>
      </c>
      <c r="I811" s="439"/>
      <c r="J811" s="439" t="s">
        <v>160</v>
      </c>
      <c r="K811" s="439" t="s">
        <v>2054</v>
      </c>
      <c r="L811" s="824"/>
      <c r="M811" s="825"/>
      <c r="N811" s="792"/>
      <c r="O811" s="829"/>
      <c r="P811" s="843"/>
      <c r="Q811" s="835"/>
      <c r="R811" s="829"/>
      <c r="S811" s="416" t="s">
        <v>173</v>
      </c>
      <c r="T811" s="429"/>
      <c r="U811" s="416" t="s">
        <v>171</v>
      </c>
      <c r="V811" s="427"/>
      <c r="W811" s="416" t="s">
        <v>170</v>
      </c>
      <c r="X811" s="428"/>
      <c r="Y811" s="416" t="s">
        <v>169</v>
      </c>
      <c r="Z811" s="426"/>
      <c r="AA811" s="416" t="s">
        <v>169</v>
      </c>
      <c r="AB811" s="426"/>
      <c r="AC811" s="416" t="s">
        <v>169</v>
      </c>
      <c r="AD811" s="426"/>
      <c r="AE811" s="416" t="s">
        <v>169</v>
      </c>
      <c r="AF811" s="426"/>
      <c r="AG811" s="416" t="s">
        <v>169</v>
      </c>
      <c r="AH811" s="426"/>
      <c r="AI811" s="816"/>
      <c r="AJ811" s="817"/>
      <c r="AK811" s="924"/>
      <c r="AL811" s="924"/>
      <c r="AM811" s="924"/>
      <c r="AN811" s="792"/>
      <c r="AO811" s="792"/>
      <c r="AP811" s="792"/>
    </row>
    <row r="812" spans="2:42" s="404" customFormat="1" ht="15" hidden="1" customHeight="1" x14ac:dyDescent="0.2">
      <c r="B812" s="425" t="s">
        <v>882</v>
      </c>
      <c r="C812" s="424" t="s">
        <v>1062</v>
      </c>
      <c r="D812" s="422" t="s">
        <v>705</v>
      </c>
      <c r="E812" s="422"/>
      <c r="F812" s="420"/>
      <c r="G812" s="420"/>
      <c r="H812" s="507">
        <v>2019</v>
      </c>
      <c r="I812" s="439"/>
      <c r="J812" s="439" t="s">
        <v>160</v>
      </c>
      <c r="K812" s="439" t="s">
        <v>2054</v>
      </c>
      <c r="L812" s="824"/>
      <c r="M812" s="825"/>
      <c r="N812" s="792"/>
      <c r="O812" s="829"/>
      <c r="P812" s="843"/>
      <c r="Q812" s="835"/>
      <c r="R812" s="829"/>
      <c r="S812" s="416" t="s">
        <v>168</v>
      </c>
      <c r="T812" s="432"/>
      <c r="U812" s="416" t="s">
        <v>167</v>
      </c>
      <c r="V812" s="427"/>
      <c r="W812" s="816"/>
      <c r="X812" s="817"/>
      <c r="Y812" s="416" t="s">
        <v>166</v>
      </c>
      <c r="Z812" s="426">
        <f>IF(Z810="",Z811-Z809,Z811-Z810)</f>
        <v>0</v>
      </c>
      <c r="AA812" s="416" t="s">
        <v>166</v>
      </c>
      <c r="AB812" s="426">
        <f>IF(AB810="",AB811-AB809,AB811-AB810)</f>
        <v>0</v>
      </c>
      <c r="AC812" s="416" t="s">
        <v>166</v>
      </c>
      <c r="AD812" s="426">
        <f>IF(AD810="",AD811-AD809,AD811-AD810)</f>
        <v>0</v>
      </c>
      <c r="AE812" s="416" t="s">
        <v>166</v>
      </c>
      <c r="AF812" s="426">
        <f>IF(AF810="",AF811-AF809,AF811-AF810)</f>
        <v>0</v>
      </c>
      <c r="AG812" s="416" t="s">
        <v>166</v>
      </c>
      <c r="AH812" s="426">
        <f>IF(AH810="",AH811-AH809,AH811-AH810)</f>
        <v>0</v>
      </c>
      <c r="AI812" s="816"/>
      <c r="AJ812" s="817"/>
      <c r="AK812" s="924"/>
      <c r="AL812" s="924"/>
      <c r="AM812" s="924"/>
      <c r="AN812" s="792"/>
      <c r="AO812" s="792"/>
      <c r="AP812" s="792"/>
    </row>
    <row r="813" spans="2:42" s="404" customFormat="1" ht="15" hidden="1" customHeight="1" x14ac:dyDescent="0.2">
      <c r="B813" s="425" t="s">
        <v>882</v>
      </c>
      <c r="C813" s="424" t="s">
        <v>1062</v>
      </c>
      <c r="D813" s="422" t="s">
        <v>705</v>
      </c>
      <c r="E813" s="422"/>
      <c r="F813" s="420"/>
      <c r="G813" s="420"/>
      <c r="H813" s="507">
        <v>2019</v>
      </c>
      <c r="I813" s="439"/>
      <c r="J813" s="439" t="s">
        <v>160</v>
      </c>
      <c r="K813" s="417" t="s">
        <v>2054</v>
      </c>
      <c r="L813" s="824"/>
      <c r="M813" s="825"/>
      <c r="N813" s="792"/>
      <c r="O813" s="829"/>
      <c r="P813" s="843"/>
      <c r="Q813" s="835"/>
      <c r="R813" s="829"/>
      <c r="S813" s="416" t="s">
        <v>165</v>
      </c>
      <c r="T813" s="415"/>
      <c r="U813" s="416" t="s">
        <v>164</v>
      </c>
      <c r="V813" s="415"/>
      <c r="W813" s="816"/>
      <c r="X813" s="817"/>
      <c r="Y813" s="816"/>
      <c r="Z813" s="817"/>
      <c r="AA813" s="816"/>
      <c r="AB813" s="817"/>
      <c r="AC813" s="816"/>
      <c r="AD813" s="817"/>
      <c r="AE813" s="816"/>
      <c r="AF813" s="817"/>
      <c r="AG813" s="816"/>
      <c r="AH813" s="817"/>
      <c r="AI813" s="816"/>
      <c r="AJ813" s="817"/>
      <c r="AK813" s="924"/>
      <c r="AL813" s="924"/>
      <c r="AM813" s="924"/>
      <c r="AN813" s="792"/>
      <c r="AO813" s="792"/>
      <c r="AP813" s="792"/>
    </row>
    <row r="814" spans="2:42" s="404" customFormat="1" ht="15" hidden="1" customHeight="1" thickBot="1" x14ac:dyDescent="0.25">
      <c r="B814" s="414" t="s">
        <v>882</v>
      </c>
      <c r="C814" s="413" t="s">
        <v>1062</v>
      </c>
      <c r="D814" s="411" t="s">
        <v>705</v>
      </c>
      <c r="E814" s="411"/>
      <c r="F814" s="409"/>
      <c r="G814" s="409"/>
      <c r="H814" s="408">
        <v>2019</v>
      </c>
      <c r="I814" s="407"/>
      <c r="J814" s="407" t="s">
        <v>160</v>
      </c>
      <c r="K814" s="524" t="s">
        <v>2054</v>
      </c>
      <c r="L814" s="826"/>
      <c r="M814" s="827"/>
      <c r="N814" s="793"/>
      <c r="O814" s="830"/>
      <c r="P814" s="844"/>
      <c r="Q814" s="836"/>
      <c r="R814" s="830"/>
      <c r="S814" s="406" t="s">
        <v>158</v>
      </c>
      <c r="T814" s="451"/>
      <c r="U814" s="820"/>
      <c r="V814" s="821"/>
      <c r="W814" s="818"/>
      <c r="X814" s="819"/>
      <c r="Y814" s="818"/>
      <c r="Z814" s="819"/>
      <c r="AA814" s="818"/>
      <c r="AB814" s="819"/>
      <c r="AC814" s="818"/>
      <c r="AD814" s="819"/>
      <c r="AE814" s="818"/>
      <c r="AF814" s="819"/>
      <c r="AG814" s="818"/>
      <c r="AH814" s="819"/>
      <c r="AI814" s="818"/>
      <c r="AJ814" s="819"/>
      <c r="AK814" s="925"/>
      <c r="AL814" s="925"/>
      <c r="AM814" s="925"/>
      <c r="AN814" s="793"/>
      <c r="AO814" s="793"/>
      <c r="AP814" s="793"/>
    </row>
    <row r="815" spans="2:42" s="404" customFormat="1" ht="12.75" hidden="1" customHeight="1" thickTop="1" x14ac:dyDescent="0.2">
      <c r="B815" s="445" t="s">
        <v>709</v>
      </c>
      <c r="C815" s="444" t="s">
        <v>1060</v>
      </c>
      <c r="D815" s="443" t="s">
        <v>705</v>
      </c>
      <c r="E815" s="442"/>
      <c r="F815" s="440"/>
      <c r="G815" s="440"/>
      <c r="H815" s="507">
        <v>2019</v>
      </c>
      <c r="I815" s="439"/>
      <c r="J815" s="439" t="s">
        <v>160</v>
      </c>
      <c r="K815" s="439" t="s">
        <v>2054</v>
      </c>
      <c r="L815" s="822" t="s">
        <v>115</v>
      </c>
      <c r="M815" s="823"/>
      <c r="N815" s="791" t="s">
        <v>577</v>
      </c>
      <c r="O815" s="828" t="s">
        <v>1061</v>
      </c>
      <c r="P815" s="831"/>
      <c r="Q815" s="834"/>
      <c r="R815" s="970" t="s">
        <v>193</v>
      </c>
      <c r="S815" s="434" t="s">
        <v>184</v>
      </c>
      <c r="T815" s="438">
        <v>500000</v>
      </c>
      <c r="U815" s="434" t="s">
        <v>183</v>
      </c>
      <c r="V815" s="437">
        <f>T820+T818</f>
        <v>0</v>
      </c>
      <c r="W815" s="434" t="s">
        <v>182</v>
      </c>
      <c r="X815" s="436">
        <f>T815</f>
        <v>500000</v>
      </c>
      <c r="Y815" s="434" t="s">
        <v>181</v>
      </c>
      <c r="Z815" s="435">
        <v>1</v>
      </c>
      <c r="AA815" s="434" t="s">
        <v>181</v>
      </c>
      <c r="AB815" s="435">
        <v>1</v>
      </c>
      <c r="AC815" s="434" t="s">
        <v>181</v>
      </c>
      <c r="AD815" s="435">
        <v>1</v>
      </c>
      <c r="AE815" s="434" t="s">
        <v>181</v>
      </c>
      <c r="AF815" s="435"/>
      <c r="AG815" s="434" t="s">
        <v>181</v>
      </c>
      <c r="AH815" s="435"/>
      <c r="AI815" s="434" t="s">
        <v>180</v>
      </c>
      <c r="AJ815" s="433"/>
      <c r="AK815" s="923" t="s">
        <v>240</v>
      </c>
      <c r="AL815" s="923" t="s">
        <v>240</v>
      </c>
      <c r="AM815" s="923" t="s">
        <v>240</v>
      </c>
      <c r="AN815" s="791"/>
      <c r="AO815" s="791"/>
      <c r="AP815" s="791" t="s">
        <v>4</v>
      </c>
    </row>
    <row r="816" spans="2:42" s="404" customFormat="1" ht="15" hidden="1" customHeight="1" x14ac:dyDescent="0.2">
      <c r="B816" s="425" t="s">
        <v>709</v>
      </c>
      <c r="C816" s="424" t="s">
        <v>1060</v>
      </c>
      <c r="D816" s="423" t="s">
        <v>705</v>
      </c>
      <c r="E816" s="422"/>
      <c r="F816" s="420"/>
      <c r="G816" s="420"/>
      <c r="H816" s="507">
        <v>2019</v>
      </c>
      <c r="I816" s="439"/>
      <c r="J816" s="439" t="s">
        <v>160</v>
      </c>
      <c r="K816" s="439" t="s">
        <v>2054</v>
      </c>
      <c r="L816" s="824"/>
      <c r="M816" s="825"/>
      <c r="N816" s="792"/>
      <c r="O816" s="829"/>
      <c r="P816" s="832"/>
      <c r="Q816" s="835"/>
      <c r="R816" s="829"/>
      <c r="S816" s="416" t="s">
        <v>179</v>
      </c>
      <c r="T816" s="432"/>
      <c r="U816" s="416" t="s">
        <v>177</v>
      </c>
      <c r="V816" s="415"/>
      <c r="W816" s="416" t="s">
        <v>176</v>
      </c>
      <c r="X816" s="428">
        <f>X815</f>
        <v>500000</v>
      </c>
      <c r="Y816" s="416" t="s">
        <v>175</v>
      </c>
      <c r="Z816" s="426">
        <v>1</v>
      </c>
      <c r="AA816" s="416" t="s">
        <v>175</v>
      </c>
      <c r="AB816" s="426">
        <v>0.81569000000000003</v>
      </c>
      <c r="AC816" s="416" t="s">
        <v>175</v>
      </c>
      <c r="AD816" s="426">
        <v>0.81569000000000003</v>
      </c>
      <c r="AE816" s="416" t="s">
        <v>175</v>
      </c>
      <c r="AF816" s="426"/>
      <c r="AG816" s="416" t="s">
        <v>175</v>
      </c>
      <c r="AH816" s="426"/>
      <c r="AI816" s="416" t="s">
        <v>174</v>
      </c>
      <c r="AJ816" s="430"/>
      <c r="AK816" s="924"/>
      <c r="AL816" s="924"/>
      <c r="AM816" s="924"/>
      <c r="AN816" s="792"/>
      <c r="AO816" s="792"/>
      <c r="AP816" s="792"/>
    </row>
    <row r="817" spans="1:42" s="404" customFormat="1" ht="13.5" hidden="1" thickTop="1" x14ac:dyDescent="0.2">
      <c r="A817" s="402"/>
      <c r="B817" s="425" t="s">
        <v>709</v>
      </c>
      <c r="C817" s="424" t="s">
        <v>1060</v>
      </c>
      <c r="D817" s="423" t="s">
        <v>705</v>
      </c>
      <c r="E817" s="422"/>
      <c r="F817" s="420"/>
      <c r="G817" s="420"/>
      <c r="H817" s="507">
        <v>2019</v>
      </c>
      <c r="I817" s="439"/>
      <c r="J817" s="439" t="s">
        <v>160</v>
      </c>
      <c r="K817" s="439" t="s">
        <v>2054</v>
      </c>
      <c r="L817" s="824"/>
      <c r="M817" s="825"/>
      <c r="N817" s="792"/>
      <c r="O817" s="829"/>
      <c r="P817" s="832"/>
      <c r="Q817" s="835"/>
      <c r="R817" s="829"/>
      <c r="S817" s="416" t="s">
        <v>173</v>
      </c>
      <c r="T817" s="429"/>
      <c r="U817" s="416" t="s">
        <v>171</v>
      </c>
      <c r="V817" s="427"/>
      <c r="W817" s="416" t="s">
        <v>170</v>
      </c>
      <c r="X817" s="428"/>
      <c r="Y817" s="416" t="s">
        <v>169</v>
      </c>
      <c r="Z817" s="426">
        <v>0.7268</v>
      </c>
      <c r="AA817" s="416" t="s">
        <v>169</v>
      </c>
      <c r="AB817" s="426">
        <v>0.76390000000000002</v>
      </c>
      <c r="AC817" s="416" t="s">
        <v>169</v>
      </c>
      <c r="AD817" s="426">
        <v>0.76390000000000002</v>
      </c>
      <c r="AE817" s="416" t="s">
        <v>169</v>
      </c>
      <c r="AF817" s="426"/>
      <c r="AG817" s="416" t="s">
        <v>169</v>
      </c>
      <c r="AH817" s="426"/>
      <c r="AI817" s="816"/>
      <c r="AJ817" s="817"/>
      <c r="AK817" s="924"/>
      <c r="AL817" s="924"/>
      <c r="AM817" s="924"/>
      <c r="AN817" s="792"/>
      <c r="AO817" s="792"/>
      <c r="AP817" s="792"/>
    </row>
    <row r="818" spans="1:42" s="404" customFormat="1" ht="15" hidden="1" customHeight="1" x14ac:dyDescent="0.2">
      <c r="A818" s="402"/>
      <c r="B818" s="425" t="s">
        <v>709</v>
      </c>
      <c r="C818" s="424" t="s">
        <v>1060</v>
      </c>
      <c r="D818" s="423" t="s">
        <v>705</v>
      </c>
      <c r="E818" s="422"/>
      <c r="F818" s="420"/>
      <c r="G818" s="420"/>
      <c r="H818" s="507">
        <v>2019</v>
      </c>
      <c r="I818" s="439"/>
      <c r="J818" s="439" t="s">
        <v>160</v>
      </c>
      <c r="K818" s="439" t="s">
        <v>2054</v>
      </c>
      <c r="L818" s="824"/>
      <c r="M818" s="825"/>
      <c r="N818" s="792"/>
      <c r="O818" s="829"/>
      <c r="P818" s="832"/>
      <c r="Q818" s="835"/>
      <c r="R818" s="829"/>
      <c r="S818" s="416" t="s">
        <v>168</v>
      </c>
      <c r="T818" s="427"/>
      <c r="U818" s="416" t="s">
        <v>167</v>
      </c>
      <c r="V818" s="427"/>
      <c r="W818" s="816"/>
      <c r="X818" s="817"/>
      <c r="Y818" s="416" t="s">
        <v>166</v>
      </c>
      <c r="Z818" s="426">
        <f>IF(Z816="",Z817-Z815,Z817-Z816)</f>
        <v>-0.2732</v>
      </c>
      <c r="AA818" s="416" t="s">
        <v>166</v>
      </c>
      <c r="AB818" s="426">
        <f>IF(AB816="",AB817-AB815,AB817-AB816)</f>
        <v>-5.1790000000000003E-2</v>
      </c>
      <c r="AC818" s="416" t="s">
        <v>166</v>
      </c>
      <c r="AD818" s="426">
        <f>IF(AD816="",AD817-AD815,AD817-AD816)</f>
        <v>-5.1790000000000003E-2</v>
      </c>
      <c r="AE818" s="416" t="s">
        <v>166</v>
      </c>
      <c r="AF818" s="426">
        <f>IF(AF816="",AF817-AF815,AF817-AF816)</f>
        <v>0</v>
      </c>
      <c r="AG818" s="416" t="s">
        <v>166</v>
      </c>
      <c r="AH818" s="426">
        <f>IF(AH816="",AH817-AH815,AH817-AH816)</f>
        <v>0</v>
      </c>
      <c r="AI818" s="816"/>
      <c r="AJ818" s="817"/>
      <c r="AK818" s="924"/>
      <c r="AL818" s="924"/>
      <c r="AM818" s="924"/>
      <c r="AN818" s="792"/>
      <c r="AO818" s="792"/>
      <c r="AP818" s="792"/>
    </row>
    <row r="819" spans="1:42" s="404" customFormat="1" ht="15" hidden="1" customHeight="1" x14ac:dyDescent="0.2">
      <c r="A819" s="402"/>
      <c r="B819" s="425" t="s">
        <v>709</v>
      </c>
      <c r="C819" s="424" t="s">
        <v>1060</v>
      </c>
      <c r="D819" s="423" t="s">
        <v>705</v>
      </c>
      <c r="E819" s="422"/>
      <c r="F819" s="420"/>
      <c r="G819" s="420"/>
      <c r="H819" s="507">
        <v>2019</v>
      </c>
      <c r="I819" s="439"/>
      <c r="J819" s="439" t="s">
        <v>160</v>
      </c>
      <c r="K819" s="417" t="s">
        <v>2054</v>
      </c>
      <c r="L819" s="824"/>
      <c r="M819" s="825"/>
      <c r="N819" s="792"/>
      <c r="O819" s="829"/>
      <c r="P819" s="832"/>
      <c r="Q819" s="835"/>
      <c r="R819" s="829"/>
      <c r="S819" s="416" t="s">
        <v>165</v>
      </c>
      <c r="T819" s="415"/>
      <c r="U819" s="416" t="s">
        <v>164</v>
      </c>
      <c r="V819" s="415"/>
      <c r="W819" s="816"/>
      <c r="X819" s="817"/>
      <c r="Y819" s="816"/>
      <c r="Z819" s="817"/>
      <c r="AA819" s="816"/>
      <c r="AB819" s="817"/>
      <c r="AC819" s="816"/>
      <c r="AD819" s="817"/>
      <c r="AE819" s="816"/>
      <c r="AF819" s="817"/>
      <c r="AG819" s="816"/>
      <c r="AH819" s="817"/>
      <c r="AI819" s="816"/>
      <c r="AJ819" s="817"/>
      <c r="AK819" s="924"/>
      <c r="AL819" s="924"/>
      <c r="AM819" s="924"/>
      <c r="AN819" s="792"/>
      <c r="AO819" s="792"/>
      <c r="AP819" s="792"/>
    </row>
    <row r="820" spans="1:42" s="404" customFormat="1" ht="15" hidden="1" customHeight="1" thickBot="1" x14ac:dyDescent="0.25">
      <c r="A820" s="402"/>
      <c r="B820" s="414" t="s">
        <v>709</v>
      </c>
      <c r="C820" s="413" t="s">
        <v>1060</v>
      </c>
      <c r="D820" s="412" t="s">
        <v>705</v>
      </c>
      <c r="E820" s="411"/>
      <c r="F820" s="409"/>
      <c r="G820" s="409"/>
      <c r="H820" s="408">
        <v>2019</v>
      </c>
      <c r="I820" s="407"/>
      <c r="J820" s="407" t="s">
        <v>160</v>
      </c>
      <c r="K820" s="524" t="s">
        <v>2054</v>
      </c>
      <c r="L820" s="826"/>
      <c r="M820" s="827"/>
      <c r="N820" s="793"/>
      <c r="O820" s="830"/>
      <c r="P820" s="833"/>
      <c r="Q820" s="836"/>
      <c r="R820" s="830"/>
      <c r="S820" s="406" t="s">
        <v>158</v>
      </c>
      <c r="T820" s="451"/>
      <c r="U820" s="820"/>
      <c r="V820" s="821"/>
      <c r="W820" s="818"/>
      <c r="X820" s="819"/>
      <c r="Y820" s="818"/>
      <c r="Z820" s="819"/>
      <c r="AA820" s="818"/>
      <c r="AB820" s="819"/>
      <c r="AC820" s="818"/>
      <c r="AD820" s="819"/>
      <c r="AE820" s="818"/>
      <c r="AF820" s="819"/>
      <c r="AG820" s="818"/>
      <c r="AH820" s="819"/>
      <c r="AI820" s="818"/>
      <c r="AJ820" s="819"/>
      <c r="AK820" s="925"/>
      <c r="AL820" s="925"/>
      <c r="AM820" s="925"/>
      <c r="AN820" s="793"/>
      <c r="AO820" s="793"/>
      <c r="AP820" s="793"/>
    </row>
    <row r="821" spans="1:42" s="404" customFormat="1" ht="12.75" hidden="1" customHeight="1" thickTop="1" x14ac:dyDescent="0.2">
      <c r="B821" s="445" t="s">
        <v>191</v>
      </c>
      <c r="C821" s="444" t="s">
        <v>586</v>
      </c>
      <c r="D821" s="443" t="s">
        <v>161</v>
      </c>
      <c r="E821" s="575" t="s">
        <v>10</v>
      </c>
      <c r="F821" s="440">
        <v>43928</v>
      </c>
      <c r="G821" s="440"/>
      <c r="H821" s="419">
        <v>2019</v>
      </c>
      <c r="I821" s="418" t="s">
        <v>185</v>
      </c>
      <c r="J821" s="418" t="s">
        <v>160</v>
      </c>
      <c r="K821" s="439" t="s">
        <v>2054</v>
      </c>
      <c r="L821" s="822" t="s">
        <v>102</v>
      </c>
      <c r="M821" s="823"/>
      <c r="N821" s="791" t="s">
        <v>577</v>
      </c>
      <c r="O821" s="828" t="s">
        <v>579</v>
      </c>
      <c r="P821" s="831"/>
      <c r="Q821" s="834"/>
      <c r="R821" s="828"/>
      <c r="S821" s="434" t="s">
        <v>184</v>
      </c>
      <c r="T821" s="606">
        <v>500000</v>
      </c>
      <c r="U821" s="434" t="s">
        <v>183</v>
      </c>
      <c r="V821" s="631">
        <f>+T826+T824</f>
        <v>43988</v>
      </c>
      <c r="W821" s="434" t="s">
        <v>182</v>
      </c>
      <c r="X821" s="436">
        <f>T821</f>
        <v>500000</v>
      </c>
      <c r="Y821" s="434" t="s">
        <v>181</v>
      </c>
      <c r="Z821" s="435"/>
      <c r="AA821" s="434" t="s">
        <v>181</v>
      </c>
      <c r="AB821" s="435"/>
      <c r="AC821" s="434" t="s">
        <v>181</v>
      </c>
      <c r="AD821" s="435"/>
      <c r="AE821" s="434" t="s">
        <v>181</v>
      </c>
      <c r="AF821" s="435"/>
      <c r="AG821" s="605" t="s">
        <v>181</v>
      </c>
      <c r="AH821" s="609">
        <v>1</v>
      </c>
      <c r="AI821" s="434" t="s">
        <v>180</v>
      </c>
      <c r="AJ821" s="433"/>
      <c r="AK821" s="791" t="s">
        <v>240</v>
      </c>
      <c r="AL821" s="791" t="s">
        <v>240</v>
      </c>
      <c r="AM821" s="791" t="s">
        <v>587</v>
      </c>
      <c r="AN821" s="791"/>
      <c r="AO821" s="791"/>
      <c r="AP821" s="791" t="s">
        <v>2160</v>
      </c>
    </row>
    <row r="822" spans="1:42" s="404" customFormat="1" ht="15" hidden="1" customHeight="1" x14ac:dyDescent="0.2">
      <c r="B822" s="425" t="s">
        <v>191</v>
      </c>
      <c r="C822" s="424" t="s">
        <v>586</v>
      </c>
      <c r="D822" s="423" t="s">
        <v>161</v>
      </c>
      <c r="E822" s="576" t="s">
        <v>10</v>
      </c>
      <c r="F822" s="420">
        <v>43928</v>
      </c>
      <c r="G822" s="420"/>
      <c r="H822" s="419">
        <v>2019</v>
      </c>
      <c r="I822" s="418" t="s">
        <v>185</v>
      </c>
      <c r="J822" s="418" t="s">
        <v>160</v>
      </c>
      <c r="K822" s="439" t="s">
        <v>2054</v>
      </c>
      <c r="L822" s="824"/>
      <c r="M822" s="825"/>
      <c r="N822" s="792"/>
      <c r="O822" s="829"/>
      <c r="P822" s="832"/>
      <c r="Q822" s="835"/>
      <c r="R822" s="829"/>
      <c r="S822" s="416" t="s">
        <v>179</v>
      </c>
      <c r="T822" s="616" t="s">
        <v>211</v>
      </c>
      <c r="U822" s="416" t="s">
        <v>177</v>
      </c>
      <c r="V822" s="682" t="s">
        <v>216</v>
      </c>
      <c r="W822" s="416" t="s">
        <v>176</v>
      </c>
      <c r="X822" s="428">
        <f>X821</f>
        <v>500000</v>
      </c>
      <c r="Y822" s="416" t="s">
        <v>175</v>
      </c>
      <c r="Z822" s="426"/>
      <c r="AA822" s="416" t="s">
        <v>175</v>
      </c>
      <c r="AB822" s="426"/>
      <c r="AC822" s="416" t="s">
        <v>175</v>
      </c>
      <c r="AD822" s="426"/>
      <c r="AE822" s="416" t="s">
        <v>175</v>
      </c>
      <c r="AF822" s="426"/>
      <c r="AG822" s="615" t="s">
        <v>175</v>
      </c>
      <c r="AH822" s="619">
        <v>0.56499999999999995</v>
      </c>
      <c r="AI822" s="416" t="s">
        <v>174</v>
      </c>
      <c r="AJ822" s="430"/>
      <c r="AK822" s="792"/>
      <c r="AL822" s="792"/>
      <c r="AM822" s="792"/>
      <c r="AN822" s="792"/>
      <c r="AO822" s="792"/>
      <c r="AP822" s="792"/>
    </row>
    <row r="823" spans="1:42" s="404" customFormat="1" ht="39" hidden="1" customHeight="1" x14ac:dyDescent="0.2">
      <c r="B823" s="425" t="s">
        <v>191</v>
      </c>
      <c r="C823" s="424" t="s">
        <v>586</v>
      </c>
      <c r="D823" s="423" t="s">
        <v>161</v>
      </c>
      <c r="E823" s="576" t="s">
        <v>10</v>
      </c>
      <c r="F823" s="420">
        <v>43928</v>
      </c>
      <c r="G823" s="420"/>
      <c r="H823" s="419">
        <v>2019</v>
      </c>
      <c r="I823" s="418" t="s">
        <v>185</v>
      </c>
      <c r="J823" s="418" t="s">
        <v>160</v>
      </c>
      <c r="K823" s="439" t="s">
        <v>2054</v>
      </c>
      <c r="L823" s="824"/>
      <c r="M823" s="825"/>
      <c r="N823" s="792"/>
      <c r="O823" s="829"/>
      <c r="P823" s="832"/>
      <c r="Q823" s="835"/>
      <c r="R823" s="829"/>
      <c r="S823" s="416" t="s">
        <v>173</v>
      </c>
      <c r="T823" s="621" t="s">
        <v>209</v>
      </c>
      <c r="U823" s="416" t="s">
        <v>171</v>
      </c>
      <c r="V823" s="622">
        <v>86</v>
      </c>
      <c r="W823" s="416" t="s">
        <v>170</v>
      </c>
      <c r="X823" s="428"/>
      <c r="Y823" s="416" t="s">
        <v>169</v>
      </c>
      <c r="Z823" s="426"/>
      <c r="AA823" s="416" t="s">
        <v>169</v>
      </c>
      <c r="AB823" s="426"/>
      <c r="AC823" s="416" t="s">
        <v>169</v>
      </c>
      <c r="AD823" s="426"/>
      <c r="AE823" s="416" t="s">
        <v>169</v>
      </c>
      <c r="AF823" s="426"/>
      <c r="AG823" s="615" t="s">
        <v>169</v>
      </c>
      <c r="AH823" s="619">
        <v>1.2E-2</v>
      </c>
      <c r="AI823" s="816"/>
      <c r="AJ823" s="817"/>
      <c r="AK823" s="792"/>
      <c r="AL823" s="792"/>
      <c r="AM823" s="792"/>
      <c r="AN823" s="792"/>
      <c r="AO823" s="792"/>
      <c r="AP823" s="792"/>
    </row>
    <row r="824" spans="1:42" s="404" customFormat="1" ht="15" hidden="1" customHeight="1" x14ac:dyDescent="0.2">
      <c r="B824" s="425" t="s">
        <v>191</v>
      </c>
      <c r="C824" s="424" t="s">
        <v>586</v>
      </c>
      <c r="D824" s="423" t="s">
        <v>161</v>
      </c>
      <c r="E824" s="576" t="s">
        <v>10</v>
      </c>
      <c r="F824" s="420">
        <v>43928</v>
      </c>
      <c r="G824" s="420"/>
      <c r="H824" s="419">
        <v>2019</v>
      </c>
      <c r="I824" s="418" t="s">
        <v>185</v>
      </c>
      <c r="J824" s="418" t="s">
        <v>160</v>
      </c>
      <c r="K824" s="439" t="s">
        <v>2054</v>
      </c>
      <c r="L824" s="824"/>
      <c r="M824" s="825"/>
      <c r="N824" s="792"/>
      <c r="O824" s="829"/>
      <c r="P824" s="832"/>
      <c r="Q824" s="835"/>
      <c r="R824" s="829"/>
      <c r="S824" s="416" t="s">
        <v>168</v>
      </c>
      <c r="T824" s="622">
        <v>60</v>
      </c>
      <c r="U824" s="416" t="s">
        <v>167</v>
      </c>
      <c r="V824" s="622"/>
      <c r="W824" s="816"/>
      <c r="X824" s="817"/>
      <c r="Y824" s="416" t="s">
        <v>166</v>
      </c>
      <c r="Z824" s="426">
        <f>IF(Z822="",Z823-Z821,Z823-Z822)</f>
        <v>0</v>
      </c>
      <c r="AA824" s="416" t="s">
        <v>166</v>
      </c>
      <c r="AB824" s="426">
        <f>IF(AB822="",AB823-AB821,AB823-AB822)</f>
        <v>0</v>
      </c>
      <c r="AC824" s="416" t="s">
        <v>166</v>
      </c>
      <c r="AD824" s="426">
        <f>IF(AD822="",AD823-AD821,AD823-AD822)</f>
        <v>0</v>
      </c>
      <c r="AE824" s="416" t="s">
        <v>166</v>
      </c>
      <c r="AF824" s="426">
        <f>IF(AF822="",AF823-AF821,AF823-AF822)</f>
        <v>0</v>
      </c>
      <c r="AG824" s="615" t="s">
        <v>166</v>
      </c>
      <c r="AH824" s="619">
        <f>IF(AH822="",AH823-AH821,AH823-AH822)</f>
        <v>-0.55299999999999994</v>
      </c>
      <c r="AI824" s="816"/>
      <c r="AJ824" s="817"/>
      <c r="AK824" s="792"/>
      <c r="AL824" s="792"/>
      <c r="AM824" s="792"/>
      <c r="AN824" s="792"/>
      <c r="AO824" s="792"/>
      <c r="AP824" s="792"/>
    </row>
    <row r="825" spans="1:42" s="404" customFormat="1" ht="15" hidden="1" customHeight="1" x14ac:dyDescent="0.2">
      <c r="B825" s="425" t="s">
        <v>191</v>
      </c>
      <c r="C825" s="424" t="s">
        <v>586</v>
      </c>
      <c r="D825" s="423" t="s">
        <v>161</v>
      </c>
      <c r="E825" s="576" t="s">
        <v>10</v>
      </c>
      <c r="F825" s="420">
        <v>43928</v>
      </c>
      <c r="G825" s="420"/>
      <c r="H825" s="419">
        <v>2019</v>
      </c>
      <c r="I825" s="418" t="s">
        <v>185</v>
      </c>
      <c r="J825" s="418" t="s">
        <v>160</v>
      </c>
      <c r="K825" s="417" t="s">
        <v>2054</v>
      </c>
      <c r="L825" s="824"/>
      <c r="M825" s="825"/>
      <c r="N825" s="792"/>
      <c r="O825" s="829"/>
      <c r="P825" s="832"/>
      <c r="Q825" s="835"/>
      <c r="R825" s="829"/>
      <c r="S825" s="416" t="s">
        <v>165</v>
      </c>
      <c r="T825" s="682"/>
      <c r="U825" s="416" t="s">
        <v>164</v>
      </c>
      <c r="V825" s="617"/>
      <c r="W825" s="816"/>
      <c r="X825" s="817"/>
      <c r="Y825" s="816"/>
      <c r="Z825" s="817"/>
      <c r="AA825" s="816"/>
      <c r="AB825" s="817"/>
      <c r="AC825" s="816"/>
      <c r="AD825" s="817"/>
      <c r="AE825" s="816"/>
      <c r="AF825" s="817"/>
      <c r="AG825" s="785"/>
      <c r="AH825" s="786"/>
      <c r="AI825" s="816"/>
      <c r="AJ825" s="817"/>
      <c r="AK825" s="792"/>
      <c r="AL825" s="792"/>
      <c r="AM825" s="792"/>
      <c r="AN825" s="792"/>
      <c r="AO825" s="792"/>
      <c r="AP825" s="792"/>
    </row>
    <row r="826" spans="1:42" s="404" customFormat="1" ht="15" hidden="1" customHeight="1" thickBot="1" x14ac:dyDescent="0.25">
      <c r="B826" s="414" t="s">
        <v>191</v>
      </c>
      <c r="C826" s="413" t="s">
        <v>586</v>
      </c>
      <c r="D826" s="412" t="s">
        <v>161</v>
      </c>
      <c r="E826" s="577" t="s">
        <v>10</v>
      </c>
      <c r="F826" s="409">
        <v>43928</v>
      </c>
      <c r="G826" s="409"/>
      <c r="H826" s="408">
        <v>2019</v>
      </c>
      <c r="I826" s="407" t="s">
        <v>185</v>
      </c>
      <c r="J826" s="407" t="s">
        <v>160</v>
      </c>
      <c r="K826" s="524" t="s">
        <v>2054</v>
      </c>
      <c r="L826" s="826"/>
      <c r="M826" s="827"/>
      <c r="N826" s="793"/>
      <c r="O826" s="830"/>
      <c r="P826" s="833"/>
      <c r="Q826" s="836"/>
      <c r="R826" s="830"/>
      <c r="S826" s="406" t="s">
        <v>158</v>
      </c>
      <c r="T826" s="681">
        <v>43928</v>
      </c>
      <c r="U826" s="820"/>
      <c r="V826" s="821"/>
      <c r="W826" s="818"/>
      <c r="X826" s="819"/>
      <c r="Y826" s="818"/>
      <c r="Z826" s="819"/>
      <c r="AA826" s="818"/>
      <c r="AB826" s="819"/>
      <c r="AC826" s="818"/>
      <c r="AD826" s="819"/>
      <c r="AE826" s="818"/>
      <c r="AF826" s="819"/>
      <c r="AG826" s="787"/>
      <c r="AH826" s="788"/>
      <c r="AI826" s="818"/>
      <c r="AJ826" s="819"/>
      <c r="AK826" s="793"/>
      <c r="AL826" s="793"/>
      <c r="AM826" s="793"/>
      <c r="AN826" s="793"/>
      <c r="AO826" s="793"/>
      <c r="AP826" s="793"/>
    </row>
    <row r="827" spans="1:42" s="404" customFormat="1" ht="12.75" hidden="1" customHeight="1" thickTop="1" x14ac:dyDescent="0.2">
      <c r="B827" s="445" t="s">
        <v>235</v>
      </c>
      <c r="C827" s="444" t="s">
        <v>585</v>
      </c>
      <c r="D827" s="443" t="s">
        <v>161</v>
      </c>
      <c r="E827" s="442" t="s">
        <v>238</v>
      </c>
      <c r="F827" s="440"/>
      <c r="G827" s="440"/>
      <c r="H827" s="419">
        <v>2019</v>
      </c>
      <c r="I827" s="418"/>
      <c r="J827" s="418" t="s">
        <v>160</v>
      </c>
      <c r="K827" s="439" t="s">
        <v>2054</v>
      </c>
      <c r="L827" s="822" t="s">
        <v>103</v>
      </c>
      <c r="M827" s="823"/>
      <c r="N827" s="791" t="s">
        <v>577</v>
      </c>
      <c r="O827" s="828" t="s">
        <v>579</v>
      </c>
      <c r="P827" s="831"/>
      <c r="Q827" s="834"/>
      <c r="R827" s="828"/>
      <c r="S827" s="434" t="s">
        <v>184</v>
      </c>
      <c r="T827" s="438">
        <v>500000</v>
      </c>
      <c r="U827" s="434" t="s">
        <v>183</v>
      </c>
      <c r="V827" s="437"/>
      <c r="W827" s="434" t="s">
        <v>182</v>
      </c>
      <c r="X827" s="436">
        <f>T827</f>
        <v>500000</v>
      </c>
      <c r="Y827" s="434" t="s">
        <v>181</v>
      </c>
      <c r="Z827" s="435"/>
      <c r="AA827" s="434" t="s">
        <v>181</v>
      </c>
      <c r="AB827" s="435"/>
      <c r="AC827" s="434" t="s">
        <v>181</v>
      </c>
      <c r="AD827" s="435"/>
      <c r="AE827" s="434" t="s">
        <v>181</v>
      </c>
      <c r="AF827" s="435"/>
      <c r="AG827" s="434" t="s">
        <v>181</v>
      </c>
      <c r="AH827" s="435"/>
      <c r="AI827" s="434" t="s">
        <v>180</v>
      </c>
      <c r="AJ827" s="433"/>
      <c r="AK827" s="791" t="s">
        <v>4</v>
      </c>
      <c r="AL827" s="791" t="s">
        <v>4</v>
      </c>
      <c r="AM827" s="791" t="s">
        <v>4</v>
      </c>
      <c r="AN827" s="791" t="s">
        <v>4</v>
      </c>
      <c r="AO827" s="791" t="s">
        <v>4</v>
      </c>
      <c r="AP827" s="791" t="s">
        <v>4</v>
      </c>
    </row>
    <row r="828" spans="1:42" s="404" customFormat="1" ht="15" hidden="1" customHeight="1" x14ac:dyDescent="0.2">
      <c r="B828" s="425" t="s">
        <v>235</v>
      </c>
      <c r="C828" s="424" t="s">
        <v>585</v>
      </c>
      <c r="D828" s="423" t="s">
        <v>161</v>
      </c>
      <c r="E828" s="422" t="s">
        <v>238</v>
      </c>
      <c r="F828" s="420"/>
      <c r="G828" s="420"/>
      <c r="H828" s="419">
        <v>2019</v>
      </c>
      <c r="I828" s="418"/>
      <c r="J828" s="418" t="s">
        <v>160</v>
      </c>
      <c r="K828" s="439" t="s">
        <v>2054</v>
      </c>
      <c r="L828" s="824"/>
      <c r="M828" s="825"/>
      <c r="N828" s="792"/>
      <c r="O828" s="829"/>
      <c r="P828" s="832"/>
      <c r="Q828" s="835"/>
      <c r="R828" s="829"/>
      <c r="S828" s="416" t="s">
        <v>179</v>
      </c>
      <c r="T828" s="432"/>
      <c r="U828" s="416" t="s">
        <v>177</v>
      </c>
      <c r="V828" s="415"/>
      <c r="W828" s="416" t="s">
        <v>176</v>
      </c>
      <c r="X828" s="428">
        <f>X827</f>
        <v>500000</v>
      </c>
      <c r="Y828" s="416" t="s">
        <v>175</v>
      </c>
      <c r="Z828" s="426"/>
      <c r="AA828" s="416" t="s">
        <v>175</v>
      </c>
      <c r="AB828" s="426"/>
      <c r="AC828" s="416" t="s">
        <v>175</v>
      </c>
      <c r="AD828" s="426"/>
      <c r="AE828" s="416" t="s">
        <v>175</v>
      </c>
      <c r="AF828" s="426"/>
      <c r="AG828" s="416" t="s">
        <v>175</v>
      </c>
      <c r="AH828" s="426"/>
      <c r="AI828" s="416" t="s">
        <v>174</v>
      </c>
      <c r="AJ828" s="430"/>
      <c r="AK828" s="792"/>
      <c r="AL828" s="792"/>
      <c r="AM828" s="792"/>
      <c r="AN828" s="792"/>
      <c r="AO828" s="792"/>
      <c r="AP828" s="792"/>
    </row>
    <row r="829" spans="1:42" s="404" customFormat="1" ht="39" hidden="1" customHeight="1" x14ac:dyDescent="0.2">
      <c r="B829" s="425" t="s">
        <v>235</v>
      </c>
      <c r="C829" s="424" t="s">
        <v>585</v>
      </c>
      <c r="D829" s="423" t="s">
        <v>161</v>
      </c>
      <c r="E829" s="422" t="s">
        <v>238</v>
      </c>
      <c r="F829" s="420"/>
      <c r="G829" s="420"/>
      <c r="H829" s="419">
        <v>2019</v>
      </c>
      <c r="I829" s="418"/>
      <c r="J829" s="418" t="s">
        <v>160</v>
      </c>
      <c r="K829" s="439" t="s">
        <v>2054</v>
      </c>
      <c r="L829" s="824"/>
      <c r="M829" s="825"/>
      <c r="N829" s="792"/>
      <c r="O829" s="829"/>
      <c r="P829" s="832"/>
      <c r="Q829" s="835"/>
      <c r="R829" s="829"/>
      <c r="S829" s="416" t="s">
        <v>173</v>
      </c>
      <c r="T829" s="429"/>
      <c r="U829" s="416" t="s">
        <v>171</v>
      </c>
      <c r="V829" s="427"/>
      <c r="W829" s="416" t="s">
        <v>170</v>
      </c>
      <c r="X829" s="428"/>
      <c r="Y829" s="416" t="s">
        <v>169</v>
      </c>
      <c r="Z829" s="426"/>
      <c r="AA829" s="416" t="s">
        <v>169</v>
      </c>
      <c r="AB829" s="426"/>
      <c r="AC829" s="416" t="s">
        <v>169</v>
      </c>
      <c r="AD829" s="426"/>
      <c r="AE829" s="416" t="s">
        <v>169</v>
      </c>
      <c r="AF829" s="426"/>
      <c r="AG829" s="416" t="s">
        <v>169</v>
      </c>
      <c r="AH829" s="426"/>
      <c r="AI829" s="816"/>
      <c r="AJ829" s="817"/>
      <c r="AK829" s="792"/>
      <c r="AL829" s="792"/>
      <c r="AM829" s="792"/>
      <c r="AN829" s="792"/>
      <c r="AO829" s="792"/>
      <c r="AP829" s="792"/>
    </row>
    <row r="830" spans="1:42" s="404" customFormat="1" ht="15" hidden="1" customHeight="1" x14ac:dyDescent="0.2">
      <c r="B830" s="425" t="s">
        <v>235</v>
      </c>
      <c r="C830" s="424" t="s">
        <v>585</v>
      </c>
      <c r="D830" s="423" t="s">
        <v>161</v>
      </c>
      <c r="E830" s="422" t="s">
        <v>238</v>
      </c>
      <c r="F830" s="420"/>
      <c r="G830" s="420"/>
      <c r="H830" s="419">
        <v>2019</v>
      </c>
      <c r="I830" s="418"/>
      <c r="J830" s="418" t="s">
        <v>160</v>
      </c>
      <c r="K830" s="439" t="s">
        <v>2054</v>
      </c>
      <c r="L830" s="824"/>
      <c r="M830" s="825"/>
      <c r="N830" s="792"/>
      <c r="O830" s="829"/>
      <c r="P830" s="832"/>
      <c r="Q830" s="835"/>
      <c r="R830" s="829"/>
      <c r="S830" s="416" t="s">
        <v>168</v>
      </c>
      <c r="T830" s="427"/>
      <c r="U830" s="416" t="s">
        <v>167</v>
      </c>
      <c r="V830" s="427"/>
      <c r="W830" s="816"/>
      <c r="X830" s="817"/>
      <c r="Y830" s="416" t="s">
        <v>166</v>
      </c>
      <c r="Z830" s="426">
        <f>IF(Z828="",Z829-Z827,Z829-Z828)</f>
        <v>0</v>
      </c>
      <c r="AA830" s="416" t="s">
        <v>166</v>
      </c>
      <c r="AB830" s="426">
        <f>IF(AB828="",AB829-AB827,AB829-AB828)</f>
        <v>0</v>
      </c>
      <c r="AC830" s="416" t="s">
        <v>166</v>
      </c>
      <c r="AD830" s="426">
        <f>IF(AD828="",AD829-AD827,AD829-AD828)</f>
        <v>0</v>
      </c>
      <c r="AE830" s="416" t="s">
        <v>166</v>
      </c>
      <c r="AF830" s="426">
        <f>IF(AF828="",AF829-AF827,AF829-AF828)</f>
        <v>0</v>
      </c>
      <c r="AG830" s="416" t="s">
        <v>166</v>
      </c>
      <c r="AH830" s="426">
        <f>IF(AH828="",AH829-AH827,AH829-AH828)</f>
        <v>0</v>
      </c>
      <c r="AI830" s="816"/>
      <c r="AJ830" s="817"/>
      <c r="AK830" s="792"/>
      <c r="AL830" s="792"/>
      <c r="AM830" s="792"/>
      <c r="AN830" s="792"/>
      <c r="AO830" s="792"/>
      <c r="AP830" s="792"/>
    </row>
    <row r="831" spans="1:42" s="404" customFormat="1" ht="15" hidden="1" customHeight="1" x14ac:dyDescent="0.2">
      <c r="B831" s="425" t="s">
        <v>235</v>
      </c>
      <c r="C831" s="424" t="s">
        <v>585</v>
      </c>
      <c r="D831" s="423" t="s">
        <v>161</v>
      </c>
      <c r="E831" s="422" t="s">
        <v>238</v>
      </c>
      <c r="F831" s="420"/>
      <c r="G831" s="420"/>
      <c r="H831" s="419">
        <v>2019</v>
      </c>
      <c r="I831" s="418"/>
      <c r="J831" s="418" t="s">
        <v>160</v>
      </c>
      <c r="K831" s="417" t="s">
        <v>2054</v>
      </c>
      <c r="L831" s="824"/>
      <c r="M831" s="825"/>
      <c r="N831" s="792"/>
      <c r="O831" s="829"/>
      <c r="P831" s="832"/>
      <c r="Q831" s="835"/>
      <c r="R831" s="829"/>
      <c r="S831" s="416" t="s">
        <v>165</v>
      </c>
      <c r="T831" s="415">
        <v>43635</v>
      </c>
      <c r="U831" s="416" t="s">
        <v>164</v>
      </c>
      <c r="V831" s="415"/>
      <c r="W831" s="816"/>
      <c r="X831" s="817"/>
      <c r="Y831" s="816"/>
      <c r="Z831" s="817"/>
      <c r="AA831" s="816"/>
      <c r="AB831" s="817"/>
      <c r="AC831" s="816"/>
      <c r="AD831" s="817"/>
      <c r="AE831" s="816"/>
      <c r="AF831" s="817"/>
      <c r="AG831" s="816"/>
      <c r="AH831" s="817"/>
      <c r="AI831" s="816"/>
      <c r="AJ831" s="817"/>
      <c r="AK831" s="792"/>
      <c r="AL831" s="792"/>
      <c r="AM831" s="792"/>
      <c r="AN831" s="792"/>
      <c r="AO831" s="792"/>
      <c r="AP831" s="792"/>
    </row>
    <row r="832" spans="1:42" s="404" customFormat="1" ht="15" hidden="1" customHeight="1" thickBot="1" x14ac:dyDescent="0.25">
      <c r="B832" s="414" t="s">
        <v>235</v>
      </c>
      <c r="C832" s="413" t="s">
        <v>585</v>
      </c>
      <c r="D832" s="412" t="s">
        <v>161</v>
      </c>
      <c r="E832" s="411" t="s">
        <v>238</v>
      </c>
      <c r="F832" s="409"/>
      <c r="G832" s="409"/>
      <c r="H832" s="408">
        <v>2019</v>
      </c>
      <c r="I832" s="407"/>
      <c r="J832" s="407" t="s">
        <v>160</v>
      </c>
      <c r="K832" s="524" t="s">
        <v>2054</v>
      </c>
      <c r="L832" s="826"/>
      <c r="M832" s="827"/>
      <c r="N832" s="793"/>
      <c r="O832" s="830"/>
      <c r="P832" s="833"/>
      <c r="Q832" s="836"/>
      <c r="R832" s="830"/>
      <c r="S832" s="406" t="s">
        <v>158</v>
      </c>
      <c r="T832" s="451"/>
      <c r="U832" s="820"/>
      <c r="V832" s="821"/>
      <c r="W832" s="818"/>
      <c r="X832" s="819"/>
      <c r="Y832" s="818"/>
      <c r="Z832" s="819"/>
      <c r="AA832" s="818"/>
      <c r="AB832" s="819"/>
      <c r="AC832" s="818"/>
      <c r="AD832" s="819"/>
      <c r="AE832" s="818"/>
      <c r="AF832" s="819"/>
      <c r="AG832" s="818"/>
      <c r="AH832" s="819"/>
      <c r="AI832" s="818"/>
      <c r="AJ832" s="819"/>
      <c r="AK832" s="793"/>
      <c r="AL832" s="793"/>
      <c r="AM832" s="793"/>
      <c r="AN832" s="793"/>
      <c r="AO832" s="793"/>
      <c r="AP832" s="793"/>
    </row>
    <row r="833" spans="2:42" s="404" customFormat="1" ht="12.75" hidden="1" customHeight="1" thickTop="1" x14ac:dyDescent="0.2">
      <c r="B833" s="445" t="s">
        <v>584</v>
      </c>
      <c r="C833" s="444" t="s">
        <v>492</v>
      </c>
      <c r="D833" s="443" t="s">
        <v>161</v>
      </c>
      <c r="E833" s="442" t="s">
        <v>450</v>
      </c>
      <c r="F833" s="440"/>
      <c r="G833" s="440"/>
      <c r="H833" s="419">
        <v>2019</v>
      </c>
      <c r="I833" s="418"/>
      <c r="J833" s="418" t="s">
        <v>160</v>
      </c>
      <c r="K833" s="439" t="s">
        <v>2054</v>
      </c>
      <c r="L833" s="822" t="s">
        <v>104</v>
      </c>
      <c r="M833" s="823"/>
      <c r="N833" s="791" t="s">
        <v>577</v>
      </c>
      <c r="O833" s="828" t="s">
        <v>579</v>
      </c>
      <c r="P833" s="831"/>
      <c r="Q833" s="834"/>
      <c r="R833" s="828"/>
      <c r="S833" s="434" t="s">
        <v>184</v>
      </c>
      <c r="T833" s="438">
        <v>500000</v>
      </c>
      <c r="U833" s="434" t="s">
        <v>183</v>
      </c>
      <c r="V833" s="437"/>
      <c r="W833" s="434" t="s">
        <v>182</v>
      </c>
      <c r="X833" s="436">
        <f>T833</f>
        <v>500000</v>
      </c>
      <c r="Y833" s="434" t="s">
        <v>181</v>
      </c>
      <c r="Z833" s="435"/>
      <c r="AA833" s="434" t="s">
        <v>181</v>
      </c>
      <c r="AB833" s="435"/>
      <c r="AC833" s="434" t="s">
        <v>181</v>
      </c>
      <c r="AD833" s="435"/>
      <c r="AE833" s="434" t="s">
        <v>181</v>
      </c>
      <c r="AF833" s="435"/>
      <c r="AG833" s="434" t="s">
        <v>181</v>
      </c>
      <c r="AH833" s="435"/>
      <c r="AI833" s="434" t="s">
        <v>180</v>
      </c>
      <c r="AJ833" s="433"/>
      <c r="AK833" s="791" t="s">
        <v>240</v>
      </c>
      <c r="AL833" s="791" t="s">
        <v>240</v>
      </c>
      <c r="AM833" s="791" t="s">
        <v>240</v>
      </c>
      <c r="AN833" s="791" t="s">
        <v>240</v>
      </c>
      <c r="AO833" s="791" t="s">
        <v>240</v>
      </c>
      <c r="AP833" s="791" t="s">
        <v>240</v>
      </c>
    </row>
    <row r="834" spans="2:42" s="404" customFormat="1" ht="15" hidden="1" customHeight="1" x14ac:dyDescent="0.2">
      <c r="B834" s="425" t="s">
        <v>584</v>
      </c>
      <c r="C834" s="424" t="s">
        <v>492</v>
      </c>
      <c r="D834" s="423" t="s">
        <v>161</v>
      </c>
      <c r="E834" s="422" t="s">
        <v>450</v>
      </c>
      <c r="F834" s="420"/>
      <c r="G834" s="420"/>
      <c r="H834" s="419">
        <v>2019</v>
      </c>
      <c r="I834" s="418"/>
      <c r="J834" s="418" t="s">
        <v>160</v>
      </c>
      <c r="K834" s="439" t="s">
        <v>2054</v>
      </c>
      <c r="L834" s="824"/>
      <c r="M834" s="825"/>
      <c r="N834" s="792"/>
      <c r="O834" s="829"/>
      <c r="P834" s="832"/>
      <c r="Q834" s="835"/>
      <c r="R834" s="829"/>
      <c r="S834" s="416" t="s">
        <v>179</v>
      </c>
      <c r="T834" s="432"/>
      <c r="U834" s="416" t="s">
        <v>177</v>
      </c>
      <c r="V834" s="415"/>
      <c r="W834" s="416" t="s">
        <v>176</v>
      </c>
      <c r="X834" s="428">
        <f>X833</f>
        <v>500000</v>
      </c>
      <c r="Y834" s="416" t="s">
        <v>175</v>
      </c>
      <c r="Z834" s="426"/>
      <c r="AA834" s="416" t="s">
        <v>175</v>
      </c>
      <c r="AB834" s="426"/>
      <c r="AC834" s="416" t="s">
        <v>175</v>
      </c>
      <c r="AD834" s="426"/>
      <c r="AE834" s="416" t="s">
        <v>175</v>
      </c>
      <c r="AF834" s="426"/>
      <c r="AG834" s="416" t="s">
        <v>175</v>
      </c>
      <c r="AH834" s="426"/>
      <c r="AI834" s="416" t="s">
        <v>174</v>
      </c>
      <c r="AJ834" s="430"/>
      <c r="AK834" s="792"/>
      <c r="AL834" s="792"/>
      <c r="AM834" s="792"/>
      <c r="AN834" s="792"/>
      <c r="AO834" s="792"/>
      <c r="AP834" s="792"/>
    </row>
    <row r="835" spans="2:42" s="404" customFormat="1" ht="39" hidden="1" customHeight="1" x14ac:dyDescent="0.2">
      <c r="B835" s="425" t="s">
        <v>584</v>
      </c>
      <c r="C835" s="424" t="s">
        <v>492</v>
      </c>
      <c r="D835" s="423" t="s">
        <v>161</v>
      </c>
      <c r="E835" s="422" t="s">
        <v>450</v>
      </c>
      <c r="F835" s="420"/>
      <c r="G835" s="420"/>
      <c r="H835" s="419">
        <v>2019</v>
      </c>
      <c r="I835" s="418"/>
      <c r="J835" s="418" t="s">
        <v>160</v>
      </c>
      <c r="K835" s="439" t="s">
        <v>2054</v>
      </c>
      <c r="L835" s="824"/>
      <c r="M835" s="825"/>
      <c r="N835" s="792"/>
      <c r="O835" s="829"/>
      <c r="P835" s="832"/>
      <c r="Q835" s="835"/>
      <c r="R835" s="829"/>
      <c r="S835" s="416" t="s">
        <v>173</v>
      </c>
      <c r="T835" s="429"/>
      <c r="U835" s="416" t="s">
        <v>171</v>
      </c>
      <c r="V835" s="427"/>
      <c r="W835" s="416" t="s">
        <v>170</v>
      </c>
      <c r="X835" s="428"/>
      <c r="Y835" s="416" t="s">
        <v>169</v>
      </c>
      <c r="Z835" s="426"/>
      <c r="AA835" s="416" t="s">
        <v>169</v>
      </c>
      <c r="AB835" s="426"/>
      <c r="AC835" s="416" t="s">
        <v>169</v>
      </c>
      <c r="AD835" s="426"/>
      <c r="AE835" s="416" t="s">
        <v>169</v>
      </c>
      <c r="AF835" s="426"/>
      <c r="AG835" s="416" t="s">
        <v>169</v>
      </c>
      <c r="AH835" s="426"/>
      <c r="AI835" s="816"/>
      <c r="AJ835" s="817"/>
      <c r="AK835" s="792"/>
      <c r="AL835" s="792"/>
      <c r="AM835" s="792"/>
      <c r="AN835" s="792"/>
      <c r="AO835" s="792"/>
      <c r="AP835" s="792"/>
    </row>
    <row r="836" spans="2:42" s="404" customFormat="1" ht="15" hidden="1" customHeight="1" x14ac:dyDescent="0.2">
      <c r="B836" s="425" t="s">
        <v>584</v>
      </c>
      <c r="C836" s="424" t="s">
        <v>492</v>
      </c>
      <c r="D836" s="423" t="s">
        <v>161</v>
      </c>
      <c r="E836" s="422" t="s">
        <v>450</v>
      </c>
      <c r="F836" s="420"/>
      <c r="G836" s="420"/>
      <c r="H836" s="419">
        <v>2019</v>
      </c>
      <c r="I836" s="418"/>
      <c r="J836" s="418" t="s">
        <v>160</v>
      </c>
      <c r="K836" s="439" t="s">
        <v>2054</v>
      </c>
      <c r="L836" s="824"/>
      <c r="M836" s="825"/>
      <c r="N836" s="792"/>
      <c r="O836" s="829"/>
      <c r="P836" s="832"/>
      <c r="Q836" s="835"/>
      <c r="R836" s="829"/>
      <c r="S836" s="416" t="s">
        <v>168</v>
      </c>
      <c r="T836" s="427"/>
      <c r="U836" s="416" t="s">
        <v>167</v>
      </c>
      <c r="V836" s="427"/>
      <c r="W836" s="816"/>
      <c r="X836" s="817"/>
      <c r="Y836" s="416" t="s">
        <v>166</v>
      </c>
      <c r="Z836" s="426">
        <f>IF(Z834="",Z835-Z833,Z835-Z834)</f>
        <v>0</v>
      </c>
      <c r="AA836" s="416" t="s">
        <v>166</v>
      </c>
      <c r="AB836" s="426">
        <f>IF(AB834="",AB835-AB833,AB835-AB834)</f>
        <v>0</v>
      </c>
      <c r="AC836" s="416" t="s">
        <v>166</v>
      </c>
      <c r="AD836" s="426">
        <f>IF(AD834="",AD835-AD833,AD835-AD834)</f>
        <v>0</v>
      </c>
      <c r="AE836" s="416" t="s">
        <v>166</v>
      </c>
      <c r="AF836" s="426">
        <f>IF(AF834="",AF835-AF833,AF835-AF834)</f>
        <v>0</v>
      </c>
      <c r="AG836" s="416" t="s">
        <v>166</v>
      </c>
      <c r="AH836" s="426">
        <f>IF(AH834="",AH835-AH833,AH835-AH834)</f>
        <v>0</v>
      </c>
      <c r="AI836" s="816"/>
      <c r="AJ836" s="817"/>
      <c r="AK836" s="792"/>
      <c r="AL836" s="792"/>
      <c r="AM836" s="792"/>
      <c r="AN836" s="792"/>
      <c r="AO836" s="792"/>
      <c r="AP836" s="792"/>
    </row>
    <row r="837" spans="2:42" s="404" customFormat="1" ht="15" hidden="1" customHeight="1" x14ac:dyDescent="0.2">
      <c r="B837" s="425" t="s">
        <v>584</v>
      </c>
      <c r="C837" s="424" t="s">
        <v>492</v>
      </c>
      <c r="D837" s="423" t="s">
        <v>161</v>
      </c>
      <c r="E837" s="422" t="s">
        <v>450</v>
      </c>
      <c r="F837" s="420"/>
      <c r="G837" s="420"/>
      <c r="H837" s="419">
        <v>2019</v>
      </c>
      <c r="I837" s="418"/>
      <c r="J837" s="418" t="s">
        <v>160</v>
      </c>
      <c r="K837" s="417" t="s">
        <v>2054</v>
      </c>
      <c r="L837" s="824"/>
      <c r="M837" s="825"/>
      <c r="N837" s="792"/>
      <c r="O837" s="829"/>
      <c r="P837" s="832"/>
      <c r="Q837" s="835"/>
      <c r="R837" s="829"/>
      <c r="S837" s="416" t="s">
        <v>165</v>
      </c>
      <c r="T837" s="415">
        <v>43641</v>
      </c>
      <c r="U837" s="416" t="s">
        <v>164</v>
      </c>
      <c r="V837" s="415"/>
      <c r="W837" s="816"/>
      <c r="X837" s="817"/>
      <c r="Y837" s="816"/>
      <c r="Z837" s="817"/>
      <c r="AA837" s="816"/>
      <c r="AB837" s="817"/>
      <c r="AC837" s="816"/>
      <c r="AD837" s="817"/>
      <c r="AE837" s="816"/>
      <c r="AF837" s="817"/>
      <c r="AG837" s="816"/>
      <c r="AH837" s="817"/>
      <c r="AI837" s="816"/>
      <c r="AJ837" s="817"/>
      <c r="AK837" s="792"/>
      <c r="AL837" s="792"/>
      <c r="AM837" s="792"/>
      <c r="AN837" s="792"/>
      <c r="AO837" s="792"/>
      <c r="AP837" s="792"/>
    </row>
    <row r="838" spans="2:42" s="404" customFormat="1" ht="15" hidden="1" customHeight="1" thickBot="1" x14ac:dyDescent="0.25">
      <c r="B838" s="414" t="s">
        <v>584</v>
      </c>
      <c r="C838" s="413" t="s">
        <v>492</v>
      </c>
      <c r="D838" s="412" t="s">
        <v>161</v>
      </c>
      <c r="E838" s="411" t="s">
        <v>450</v>
      </c>
      <c r="F838" s="409"/>
      <c r="G838" s="409"/>
      <c r="H838" s="408">
        <v>2019</v>
      </c>
      <c r="I838" s="407"/>
      <c r="J838" s="407" t="s">
        <v>160</v>
      </c>
      <c r="K838" s="524" t="s">
        <v>2054</v>
      </c>
      <c r="L838" s="826"/>
      <c r="M838" s="827"/>
      <c r="N838" s="793"/>
      <c r="O838" s="830"/>
      <c r="P838" s="833"/>
      <c r="Q838" s="836"/>
      <c r="R838" s="830"/>
      <c r="S838" s="406" t="s">
        <v>158</v>
      </c>
      <c r="T838" s="451"/>
      <c r="U838" s="820"/>
      <c r="V838" s="821"/>
      <c r="W838" s="818"/>
      <c r="X838" s="819"/>
      <c r="Y838" s="818"/>
      <c r="Z838" s="819"/>
      <c r="AA838" s="818"/>
      <c r="AB838" s="819"/>
      <c r="AC838" s="818"/>
      <c r="AD838" s="819"/>
      <c r="AE838" s="818"/>
      <c r="AF838" s="819"/>
      <c r="AG838" s="818"/>
      <c r="AH838" s="819"/>
      <c r="AI838" s="818"/>
      <c r="AJ838" s="819"/>
      <c r="AK838" s="793"/>
      <c r="AL838" s="793"/>
      <c r="AM838" s="793"/>
      <c r="AN838" s="793"/>
      <c r="AO838" s="793"/>
      <c r="AP838" s="793"/>
    </row>
    <row r="839" spans="2:42" s="404" customFormat="1" ht="12.75" hidden="1" customHeight="1" thickTop="1" x14ac:dyDescent="0.2">
      <c r="B839" s="445" t="s">
        <v>191</v>
      </c>
      <c r="C839" s="444" t="s">
        <v>221</v>
      </c>
      <c r="D839" s="443" t="s">
        <v>161</v>
      </c>
      <c r="E839" s="442" t="s">
        <v>238</v>
      </c>
      <c r="F839" s="440"/>
      <c r="G839" s="440"/>
      <c r="H839" s="419">
        <v>2019</v>
      </c>
      <c r="I839" s="418"/>
      <c r="J839" s="418" t="s">
        <v>160</v>
      </c>
      <c r="K839" s="439" t="s">
        <v>2054</v>
      </c>
      <c r="L839" s="822" t="s">
        <v>108</v>
      </c>
      <c r="M839" s="823"/>
      <c r="N839" s="791" t="s">
        <v>577</v>
      </c>
      <c r="O839" s="828" t="s">
        <v>579</v>
      </c>
      <c r="P839" s="831"/>
      <c r="Q839" s="834"/>
      <c r="R839" s="828"/>
      <c r="S839" s="434" t="s">
        <v>184</v>
      </c>
      <c r="T839" s="438">
        <v>500000</v>
      </c>
      <c r="U839" s="434" t="s">
        <v>183</v>
      </c>
      <c r="V839" s="437"/>
      <c r="W839" s="434" t="s">
        <v>182</v>
      </c>
      <c r="X839" s="436">
        <f>T839</f>
        <v>500000</v>
      </c>
      <c r="Y839" s="434" t="s">
        <v>181</v>
      </c>
      <c r="Z839" s="435"/>
      <c r="AA839" s="434" t="s">
        <v>181</v>
      </c>
      <c r="AB839" s="435"/>
      <c r="AC839" s="434" t="s">
        <v>181</v>
      </c>
      <c r="AD839" s="435"/>
      <c r="AE839" s="434" t="s">
        <v>181</v>
      </c>
      <c r="AF839" s="435"/>
      <c r="AG839" s="434" t="s">
        <v>181</v>
      </c>
      <c r="AH839" s="435"/>
      <c r="AI839" s="434" t="s">
        <v>180</v>
      </c>
      <c r="AJ839" s="433"/>
      <c r="AK839" s="791" t="s">
        <v>4</v>
      </c>
      <c r="AL839" s="791" t="s">
        <v>4</v>
      </c>
      <c r="AM839" s="791" t="s">
        <v>4</v>
      </c>
      <c r="AN839" s="791" t="s">
        <v>4</v>
      </c>
      <c r="AO839" s="791" t="s">
        <v>4</v>
      </c>
      <c r="AP839" s="791" t="s">
        <v>4</v>
      </c>
    </row>
    <row r="840" spans="2:42" s="404" customFormat="1" ht="15" hidden="1" customHeight="1" x14ac:dyDescent="0.2">
      <c r="B840" s="425" t="s">
        <v>191</v>
      </c>
      <c r="C840" s="424" t="s">
        <v>221</v>
      </c>
      <c r="D840" s="423" t="s">
        <v>161</v>
      </c>
      <c r="E840" s="422" t="s">
        <v>238</v>
      </c>
      <c r="F840" s="420"/>
      <c r="G840" s="420"/>
      <c r="H840" s="419">
        <v>2019</v>
      </c>
      <c r="I840" s="418"/>
      <c r="J840" s="418" t="s">
        <v>160</v>
      </c>
      <c r="K840" s="439" t="s">
        <v>2054</v>
      </c>
      <c r="L840" s="824"/>
      <c r="M840" s="825"/>
      <c r="N840" s="792"/>
      <c r="O840" s="829"/>
      <c r="P840" s="832"/>
      <c r="Q840" s="835"/>
      <c r="R840" s="829"/>
      <c r="S840" s="416" t="s">
        <v>179</v>
      </c>
      <c r="T840" s="432"/>
      <c r="U840" s="416" t="s">
        <v>177</v>
      </c>
      <c r="V840" s="415"/>
      <c r="W840" s="416" t="s">
        <v>176</v>
      </c>
      <c r="X840" s="428">
        <f>X839</f>
        <v>500000</v>
      </c>
      <c r="Y840" s="416" t="s">
        <v>175</v>
      </c>
      <c r="Z840" s="426"/>
      <c r="AA840" s="416" t="s">
        <v>175</v>
      </c>
      <c r="AB840" s="426"/>
      <c r="AC840" s="416" t="s">
        <v>175</v>
      </c>
      <c r="AD840" s="426"/>
      <c r="AE840" s="416" t="s">
        <v>175</v>
      </c>
      <c r="AF840" s="426"/>
      <c r="AG840" s="416" t="s">
        <v>175</v>
      </c>
      <c r="AH840" s="426"/>
      <c r="AI840" s="416" t="s">
        <v>174</v>
      </c>
      <c r="AJ840" s="430"/>
      <c r="AK840" s="792"/>
      <c r="AL840" s="792"/>
      <c r="AM840" s="792"/>
      <c r="AN840" s="792"/>
      <c r="AO840" s="792"/>
      <c r="AP840" s="792"/>
    </row>
    <row r="841" spans="2:42" s="404" customFormat="1" ht="39" hidden="1" customHeight="1" x14ac:dyDescent="0.2">
      <c r="B841" s="425" t="s">
        <v>191</v>
      </c>
      <c r="C841" s="424" t="s">
        <v>221</v>
      </c>
      <c r="D841" s="423" t="s">
        <v>161</v>
      </c>
      <c r="E841" s="422" t="s">
        <v>238</v>
      </c>
      <c r="F841" s="420"/>
      <c r="G841" s="420"/>
      <c r="H841" s="419">
        <v>2019</v>
      </c>
      <c r="I841" s="418"/>
      <c r="J841" s="418" t="s">
        <v>160</v>
      </c>
      <c r="K841" s="439" t="s">
        <v>2054</v>
      </c>
      <c r="L841" s="824"/>
      <c r="M841" s="825"/>
      <c r="N841" s="792"/>
      <c r="O841" s="829"/>
      <c r="P841" s="832"/>
      <c r="Q841" s="835"/>
      <c r="R841" s="829"/>
      <c r="S841" s="416" t="s">
        <v>173</v>
      </c>
      <c r="T841" s="429"/>
      <c r="U841" s="416" t="s">
        <v>171</v>
      </c>
      <c r="V841" s="427"/>
      <c r="W841" s="416" t="s">
        <v>170</v>
      </c>
      <c r="X841" s="428"/>
      <c r="Y841" s="416" t="s">
        <v>169</v>
      </c>
      <c r="Z841" s="426"/>
      <c r="AA841" s="416" t="s">
        <v>169</v>
      </c>
      <c r="AB841" s="426"/>
      <c r="AC841" s="416" t="s">
        <v>169</v>
      </c>
      <c r="AD841" s="426"/>
      <c r="AE841" s="416" t="s">
        <v>169</v>
      </c>
      <c r="AF841" s="426"/>
      <c r="AG841" s="416" t="s">
        <v>169</v>
      </c>
      <c r="AH841" s="426"/>
      <c r="AI841" s="816"/>
      <c r="AJ841" s="817"/>
      <c r="AK841" s="792"/>
      <c r="AL841" s="792"/>
      <c r="AM841" s="792"/>
      <c r="AN841" s="792"/>
      <c r="AO841" s="792"/>
      <c r="AP841" s="792"/>
    </row>
    <row r="842" spans="2:42" s="404" customFormat="1" ht="15" hidden="1" customHeight="1" x14ac:dyDescent="0.2">
      <c r="B842" s="425" t="s">
        <v>191</v>
      </c>
      <c r="C842" s="424" t="s">
        <v>221</v>
      </c>
      <c r="D842" s="423" t="s">
        <v>161</v>
      </c>
      <c r="E842" s="422" t="s">
        <v>238</v>
      </c>
      <c r="F842" s="420"/>
      <c r="G842" s="420"/>
      <c r="H842" s="419">
        <v>2019</v>
      </c>
      <c r="I842" s="418"/>
      <c r="J842" s="418" t="s">
        <v>160</v>
      </c>
      <c r="K842" s="439" t="s">
        <v>2054</v>
      </c>
      <c r="L842" s="824"/>
      <c r="M842" s="825"/>
      <c r="N842" s="792"/>
      <c r="O842" s="829"/>
      <c r="P842" s="832"/>
      <c r="Q842" s="835"/>
      <c r="R842" s="829"/>
      <c r="S842" s="416" t="s">
        <v>168</v>
      </c>
      <c r="T842" s="427"/>
      <c r="U842" s="416" t="s">
        <v>167</v>
      </c>
      <c r="V842" s="427"/>
      <c r="W842" s="816"/>
      <c r="X842" s="817"/>
      <c r="Y842" s="416" t="s">
        <v>166</v>
      </c>
      <c r="Z842" s="426">
        <f>IF(Z840="",Z841-Z839,Z841-Z840)</f>
        <v>0</v>
      </c>
      <c r="AA842" s="416" t="s">
        <v>166</v>
      </c>
      <c r="AB842" s="426">
        <f>IF(AB840="",AB841-AB839,AB841-AB840)</f>
        <v>0</v>
      </c>
      <c r="AC842" s="416" t="s">
        <v>166</v>
      </c>
      <c r="AD842" s="426">
        <f>IF(AD840="",AD841-AD839,AD841-AD840)</f>
        <v>0</v>
      </c>
      <c r="AE842" s="416" t="s">
        <v>166</v>
      </c>
      <c r="AF842" s="426">
        <f>IF(AF840="",AF841-AF839,AF841-AF840)</f>
        <v>0</v>
      </c>
      <c r="AG842" s="416" t="s">
        <v>166</v>
      </c>
      <c r="AH842" s="426">
        <f>IF(AH840="",AH841-AH839,AH841-AH840)</f>
        <v>0</v>
      </c>
      <c r="AI842" s="816"/>
      <c r="AJ842" s="817"/>
      <c r="AK842" s="792"/>
      <c r="AL842" s="792"/>
      <c r="AM842" s="792"/>
      <c r="AN842" s="792"/>
      <c r="AO842" s="792"/>
      <c r="AP842" s="792"/>
    </row>
    <row r="843" spans="2:42" s="404" customFormat="1" ht="15" hidden="1" customHeight="1" x14ac:dyDescent="0.2">
      <c r="B843" s="425" t="s">
        <v>191</v>
      </c>
      <c r="C843" s="424" t="s">
        <v>221</v>
      </c>
      <c r="D843" s="423" t="s">
        <v>161</v>
      </c>
      <c r="E843" s="422" t="s">
        <v>238</v>
      </c>
      <c r="F843" s="420"/>
      <c r="G843" s="420"/>
      <c r="H843" s="419">
        <v>2019</v>
      </c>
      <c r="I843" s="418"/>
      <c r="J843" s="418" t="s">
        <v>160</v>
      </c>
      <c r="K843" s="417" t="s">
        <v>2054</v>
      </c>
      <c r="L843" s="824"/>
      <c r="M843" s="825"/>
      <c r="N843" s="792"/>
      <c r="O843" s="829"/>
      <c r="P843" s="832"/>
      <c r="Q843" s="835"/>
      <c r="R843" s="829"/>
      <c r="S843" s="416" t="s">
        <v>165</v>
      </c>
      <c r="T843" s="415" t="s">
        <v>582</v>
      </c>
      <c r="U843" s="416" t="s">
        <v>164</v>
      </c>
      <c r="V843" s="415"/>
      <c r="W843" s="816"/>
      <c r="X843" s="817"/>
      <c r="Y843" s="816"/>
      <c r="Z843" s="817"/>
      <c r="AA843" s="816"/>
      <c r="AB843" s="817"/>
      <c r="AC843" s="816"/>
      <c r="AD843" s="817"/>
      <c r="AE843" s="816"/>
      <c r="AF843" s="817"/>
      <c r="AG843" s="816"/>
      <c r="AH843" s="817"/>
      <c r="AI843" s="816"/>
      <c r="AJ843" s="817"/>
      <c r="AK843" s="792"/>
      <c r="AL843" s="792"/>
      <c r="AM843" s="792"/>
      <c r="AN843" s="792"/>
      <c r="AO843" s="792"/>
      <c r="AP843" s="792"/>
    </row>
    <row r="844" spans="2:42" s="404" customFormat="1" ht="15" hidden="1" customHeight="1" thickBot="1" x14ac:dyDescent="0.25">
      <c r="B844" s="414" t="s">
        <v>191</v>
      </c>
      <c r="C844" s="413" t="s">
        <v>221</v>
      </c>
      <c r="D844" s="412" t="s">
        <v>161</v>
      </c>
      <c r="E844" s="411" t="s">
        <v>238</v>
      </c>
      <c r="F844" s="409"/>
      <c r="G844" s="409"/>
      <c r="H844" s="408">
        <v>2019</v>
      </c>
      <c r="I844" s="407"/>
      <c r="J844" s="407" t="s">
        <v>160</v>
      </c>
      <c r="K844" s="524" t="s">
        <v>2054</v>
      </c>
      <c r="L844" s="826"/>
      <c r="M844" s="827"/>
      <c r="N844" s="793"/>
      <c r="O844" s="830"/>
      <c r="P844" s="833"/>
      <c r="Q844" s="836"/>
      <c r="R844" s="830"/>
      <c r="S844" s="406" t="s">
        <v>158</v>
      </c>
      <c r="T844" s="451"/>
      <c r="U844" s="820"/>
      <c r="V844" s="821"/>
      <c r="W844" s="818"/>
      <c r="X844" s="819"/>
      <c r="Y844" s="818"/>
      <c r="Z844" s="819"/>
      <c r="AA844" s="818"/>
      <c r="AB844" s="819"/>
      <c r="AC844" s="818"/>
      <c r="AD844" s="819"/>
      <c r="AE844" s="818"/>
      <c r="AF844" s="819"/>
      <c r="AG844" s="818"/>
      <c r="AH844" s="819"/>
      <c r="AI844" s="818"/>
      <c r="AJ844" s="819"/>
      <c r="AK844" s="793"/>
      <c r="AL844" s="793"/>
      <c r="AM844" s="793"/>
      <c r="AN844" s="793"/>
      <c r="AO844" s="793"/>
      <c r="AP844" s="793"/>
    </row>
    <row r="845" spans="2:42" s="404" customFormat="1" ht="12.75" hidden="1" customHeight="1" thickTop="1" x14ac:dyDescent="0.2">
      <c r="B845" s="445" t="s">
        <v>191</v>
      </c>
      <c r="C845" s="444" t="s">
        <v>432</v>
      </c>
      <c r="D845" s="443" t="s">
        <v>161</v>
      </c>
      <c r="E845" s="442" t="s">
        <v>450</v>
      </c>
      <c r="F845" s="440"/>
      <c r="G845" s="440"/>
      <c r="H845" s="419">
        <v>2019</v>
      </c>
      <c r="I845" s="418"/>
      <c r="J845" s="418" t="s">
        <v>160</v>
      </c>
      <c r="K845" s="439" t="s">
        <v>2054</v>
      </c>
      <c r="L845" s="822" t="s">
        <v>101</v>
      </c>
      <c r="M845" s="823"/>
      <c r="N845" s="791" t="s">
        <v>577</v>
      </c>
      <c r="O845" s="828" t="s">
        <v>579</v>
      </c>
      <c r="P845" s="831"/>
      <c r="Q845" s="834"/>
      <c r="R845" s="828"/>
      <c r="S845" s="434" t="s">
        <v>184</v>
      </c>
      <c r="T845" s="438">
        <v>500000</v>
      </c>
      <c r="U845" s="434" t="s">
        <v>183</v>
      </c>
      <c r="V845" s="437"/>
      <c r="W845" s="434" t="s">
        <v>182</v>
      </c>
      <c r="X845" s="436">
        <f>T845</f>
        <v>500000</v>
      </c>
      <c r="Y845" s="434" t="s">
        <v>181</v>
      </c>
      <c r="Z845" s="435"/>
      <c r="AA845" s="434" t="s">
        <v>181</v>
      </c>
      <c r="AB845" s="435"/>
      <c r="AC845" s="434" t="s">
        <v>181</v>
      </c>
      <c r="AD845" s="435"/>
      <c r="AE845" s="434" t="s">
        <v>181</v>
      </c>
      <c r="AF845" s="435"/>
      <c r="AG845" s="434" t="s">
        <v>181</v>
      </c>
      <c r="AH845" s="435"/>
      <c r="AI845" s="434" t="s">
        <v>180</v>
      </c>
      <c r="AJ845" s="433"/>
      <c r="AK845" s="791" t="s">
        <v>240</v>
      </c>
      <c r="AL845" s="791" t="s">
        <v>240</v>
      </c>
      <c r="AM845" s="791" t="s">
        <v>240</v>
      </c>
      <c r="AN845" s="791" t="s">
        <v>240</v>
      </c>
      <c r="AO845" s="791" t="s">
        <v>240</v>
      </c>
      <c r="AP845" s="791" t="s">
        <v>240</v>
      </c>
    </row>
    <row r="846" spans="2:42" s="404" customFormat="1" ht="15" hidden="1" customHeight="1" x14ac:dyDescent="0.2">
      <c r="B846" s="425" t="s">
        <v>191</v>
      </c>
      <c r="C846" s="424" t="s">
        <v>432</v>
      </c>
      <c r="D846" s="423" t="s">
        <v>161</v>
      </c>
      <c r="E846" s="422" t="s">
        <v>450</v>
      </c>
      <c r="F846" s="420"/>
      <c r="G846" s="420"/>
      <c r="H846" s="419">
        <v>2019</v>
      </c>
      <c r="I846" s="418"/>
      <c r="J846" s="418" t="s">
        <v>160</v>
      </c>
      <c r="K846" s="439" t="s">
        <v>2054</v>
      </c>
      <c r="L846" s="824"/>
      <c r="M846" s="825"/>
      <c r="N846" s="792"/>
      <c r="O846" s="829"/>
      <c r="P846" s="832"/>
      <c r="Q846" s="835"/>
      <c r="R846" s="829"/>
      <c r="S846" s="416" t="s">
        <v>179</v>
      </c>
      <c r="T846" s="432"/>
      <c r="U846" s="416" t="s">
        <v>177</v>
      </c>
      <c r="V846" s="415"/>
      <c r="W846" s="416" t="s">
        <v>176</v>
      </c>
      <c r="X846" s="428">
        <f>X845</f>
        <v>500000</v>
      </c>
      <c r="Y846" s="416" t="s">
        <v>175</v>
      </c>
      <c r="Z846" s="426"/>
      <c r="AA846" s="416" t="s">
        <v>175</v>
      </c>
      <c r="AB846" s="426"/>
      <c r="AC846" s="416" t="s">
        <v>175</v>
      </c>
      <c r="AD846" s="426"/>
      <c r="AE846" s="416" t="s">
        <v>175</v>
      </c>
      <c r="AF846" s="426"/>
      <c r="AG846" s="416" t="s">
        <v>175</v>
      </c>
      <c r="AH846" s="426"/>
      <c r="AI846" s="416" t="s">
        <v>174</v>
      </c>
      <c r="AJ846" s="430"/>
      <c r="AK846" s="792"/>
      <c r="AL846" s="792"/>
      <c r="AM846" s="792"/>
      <c r="AN846" s="792"/>
      <c r="AO846" s="792"/>
      <c r="AP846" s="792"/>
    </row>
    <row r="847" spans="2:42" s="404" customFormat="1" ht="39" hidden="1" customHeight="1" x14ac:dyDescent="0.2">
      <c r="B847" s="425" t="s">
        <v>191</v>
      </c>
      <c r="C847" s="424" t="s">
        <v>432</v>
      </c>
      <c r="D847" s="423" t="s">
        <v>161</v>
      </c>
      <c r="E847" s="422" t="s">
        <v>450</v>
      </c>
      <c r="F847" s="420"/>
      <c r="G847" s="420"/>
      <c r="H847" s="419">
        <v>2019</v>
      </c>
      <c r="I847" s="418"/>
      <c r="J847" s="418" t="s">
        <v>160</v>
      </c>
      <c r="K847" s="439" t="s">
        <v>2054</v>
      </c>
      <c r="L847" s="824"/>
      <c r="M847" s="825"/>
      <c r="N847" s="792"/>
      <c r="O847" s="829"/>
      <c r="P847" s="832"/>
      <c r="Q847" s="835"/>
      <c r="R847" s="829"/>
      <c r="S847" s="416" t="s">
        <v>173</v>
      </c>
      <c r="T847" s="429"/>
      <c r="U847" s="416" t="s">
        <v>171</v>
      </c>
      <c r="V847" s="427"/>
      <c r="W847" s="416" t="s">
        <v>170</v>
      </c>
      <c r="X847" s="428"/>
      <c r="Y847" s="416" t="s">
        <v>169</v>
      </c>
      <c r="Z847" s="426"/>
      <c r="AA847" s="416" t="s">
        <v>169</v>
      </c>
      <c r="AB847" s="426"/>
      <c r="AC847" s="416" t="s">
        <v>169</v>
      </c>
      <c r="AD847" s="426"/>
      <c r="AE847" s="416" t="s">
        <v>169</v>
      </c>
      <c r="AF847" s="426"/>
      <c r="AG847" s="416" t="s">
        <v>169</v>
      </c>
      <c r="AH847" s="426"/>
      <c r="AI847" s="816"/>
      <c r="AJ847" s="817"/>
      <c r="AK847" s="792"/>
      <c r="AL847" s="792"/>
      <c r="AM847" s="792"/>
      <c r="AN847" s="792"/>
      <c r="AO847" s="792"/>
      <c r="AP847" s="792"/>
    </row>
    <row r="848" spans="2:42" s="404" customFormat="1" ht="15" hidden="1" customHeight="1" x14ac:dyDescent="0.2">
      <c r="B848" s="425" t="s">
        <v>191</v>
      </c>
      <c r="C848" s="424" t="s">
        <v>432</v>
      </c>
      <c r="D848" s="423" t="s">
        <v>161</v>
      </c>
      <c r="E848" s="422" t="s">
        <v>450</v>
      </c>
      <c r="F848" s="420"/>
      <c r="G848" s="420"/>
      <c r="H848" s="419">
        <v>2019</v>
      </c>
      <c r="I848" s="418"/>
      <c r="J848" s="418" t="s">
        <v>160</v>
      </c>
      <c r="K848" s="439" t="s">
        <v>2054</v>
      </c>
      <c r="L848" s="824"/>
      <c r="M848" s="825"/>
      <c r="N848" s="792"/>
      <c r="O848" s="829"/>
      <c r="P848" s="832"/>
      <c r="Q848" s="835"/>
      <c r="R848" s="829"/>
      <c r="S848" s="416" t="s">
        <v>168</v>
      </c>
      <c r="T848" s="427"/>
      <c r="U848" s="416" t="s">
        <v>167</v>
      </c>
      <c r="V848" s="427"/>
      <c r="W848" s="816"/>
      <c r="X848" s="817"/>
      <c r="Y848" s="416" t="s">
        <v>166</v>
      </c>
      <c r="Z848" s="426">
        <f>IF(Z846="",Z847-Z845,Z847-Z846)</f>
        <v>0</v>
      </c>
      <c r="AA848" s="416" t="s">
        <v>166</v>
      </c>
      <c r="AB848" s="426">
        <f>IF(AB846="",AB847-AB845,AB847-AB846)</f>
        <v>0</v>
      </c>
      <c r="AC848" s="416" t="s">
        <v>166</v>
      </c>
      <c r="AD848" s="426">
        <f>IF(AD846="",AD847-AD845,AD847-AD846)</f>
        <v>0</v>
      </c>
      <c r="AE848" s="416" t="s">
        <v>166</v>
      </c>
      <c r="AF848" s="426">
        <f>IF(AF846="",AF847-AF845,AF847-AF846)</f>
        <v>0</v>
      </c>
      <c r="AG848" s="416" t="s">
        <v>166</v>
      </c>
      <c r="AH848" s="426">
        <f>IF(AH846="",AH847-AH845,AH847-AH846)</f>
        <v>0</v>
      </c>
      <c r="AI848" s="816"/>
      <c r="AJ848" s="817"/>
      <c r="AK848" s="792"/>
      <c r="AL848" s="792"/>
      <c r="AM848" s="792"/>
      <c r="AN848" s="792"/>
      <c r="AO848" s="792"/>
      <c r="AP848" s="792"/>
    </row>
    <row r="849" spans="2:42" s="404" customFormat="1" ht="15" hidden="1" customHeight="1" x14ac:dyDescent="0.2">
      <c r="B849" s="425" t="s">
        <v>191</v>
      </c>
      <c r="C849" s="424" t="s">
        <v>432</v>
      </c>
      <c r="D849" s="423" t="s">
        <v>161</v>
      </c>
      <c r="E849" s="422" t="s">
        <v>450</v>
      </c>
      <c r="F849" s="420"/>
      <c r="G849" s="420"/>
      <c r="H849" s="419">
        <v>2019</v>
      </c>
      <c r="I849" s="418"/>
      <c r="J849" s="418" t="s">
        <v>160</v>
      </c>
      <c r="K849" s="417" t="s">
        <v>2054</v>
      </c>
      <c r="L849" s="824"/>
      <c r="M849" s="825"/>
      <c r="N849" s="792"/>
      <c r="O849" s="829"/>
      <c r="P849" s="832"/>
      <c r="Q849" s="835"/>
      <c r="R849" s="829"/>
      <c r="S849" s="416" t="s">
        <v>165</v>
      </c>
      <c r="T849" s="415"/>
      <c r="U849" s="416" t="s">
        <v>164</v>
      </c>
      <c r="V849" s="415"/>
      <c r="W849" s="816"/>
      <c r="X849" s="817"/>
      <c r="Y849" s="816"/>
      <c r="Z849" s="817"/>
      <c r="AA849" s="816"/>
      <c r="AB849" s="817"/>
      <c r="AC849" s="816"/>
      <c r="AD849" s="817"/>
      <c r="AE849" s="816"/>
      <c r="AF849" s="817"/>
      <c r="AG849" s="816"/>
      <c r="AH849" s="817"/>
      <c r="AI849" s="816"/>
      <c r="AJ849" s="817"/>
      <c r="AK849" s="792"/>
      <c r="AL849" s="792"/>
      <c r="AM849" s="792"/>
      <c r="AN849" s="792"/>
      <c r="AO849" s="792"/>
      <c r="AP849" s="792"/>
    </row>
    <row r="850" spans="2:42" s="404" customFormat="1" ht="15" hidden="1" customHeight="1" thickBot="1" x14ac:dyDescent="0.25">
      <c r="B850" s="414" t="s">
        <v>191</v>
      </c>
      <c r="C850" s="413" t="s">
        <v>432</v>
      </c>
      <c r="D850" s="412" t="s">
        <v>161</v>
      </c>
      <c r="E850" s="411" t="s">
        <v>450</v>
      </c>
      <c r="F850" s="409"/>
      <c r="G850" s="409"/>
      <c r="H850" s="408">
        <v>2019</v>
      </c>
      <c r="I850" s="407"/>
      <c r="J850" s="407" t="s">
        <v>160</v>
      </c>
      <c r="K850" s="524" t="s">
        <v>2054</v>
      </c>
      <c r="L850" s="826"/>
      <c r="M850" s="827"/>
      <c r="N850" s="793"/>
      <c r="O850" s="830"/>
      <c r="P850" s="833"/>
      <c r="Q850" s="836"/>
      <c r="R850" s="830"/>
      <c r="S850" s="406" t="s">
        <v>158</v>
      </c>
      <c r="T850" s="451"/>
      <c r="U850" s="820"/>
      <c r="V850" s="821"/>
      <c r="W850" s="818"/>
      <c r="X850" s="819"/>
      <c r="Y850" s="818"/>
      <c r="Z850" s="819"/>
      <c r="AA850" s="818"/>
      <c r="AB850" s="819"/>
      <c r="AC850" s="818"/>
      <c r="AD850" s="819"/>
      <c r="AE850" s="818"/>
      <c r="AF850" s="819"/>
      <c r="AG850" s="818"/>
      <c r="AH850" s="819"/>
      <c r="AI850" s="818"/>
      <c r="AJ850" s="819"/>
      <c r="AK850" s="793"/>
      <c r="AL850" s="793"/>
      <c r="AM850" s="793"/>
      <c r="AN850" s="793"/>
      <c r="AO850" s="793"/>
      <c r="AP850" s="793"/>
    </row>
    <row r="851" spans="2:42" s="404" customFormat="1" ht="12.75" hidden="1" customHeight="1" thickTop="1" x14ac:dyDescent="0.2">
      <c r="B851" s="445" t="s">
        <v>290</v>
      </c>
      <c r="C851" s="444" t="s">
        <v>463</v>
      </c>
      <c r="D851" s="443" t="s">
        <v>161</v>
      </c>
      <c r="E851" s="442" t="s">
        <v>450</v>
      </c>
      <c r="F851" s="440"/>
      <c r="G851" s="440"/>
      <c r="H851" s="419">
        <v>2019</v>
      </c>
      <c r="I851" s="418"/>
      <c r="J851" s="418" t="s">
        <v>160</v>
      </c>
      <c r="K851" s="439" t="s">
        <v>2054</v>
      </c>
      <c r="L851" s="822" t="s">
        <v>111</v>
      </c>
      <c r="M851" s="823"/>
      <c r="N851" s="791" t="s">
        <v>577</v>
      </c>
      <c r="O851" s="828" t="s">
        <v>579</v>
      </c>
      <c r="P851" s="831"/>
      <c r="Q851" s="834"/>
      <c r="R851" s="828"/>
      <c r="S851" s="434" t="s">
        <v>184</v>
      </c>
      <c r="T851" s="438">
        <v>500000</v>
      </c>
      <c r="U851" s="434" t="s">
        <v>183</v>
      </c>
      <c r="V851" s="437"/>
      <c r="W851" s="434" t="s">
        <v>182</v>
      </c>
      <c r="X851" s="436">
        <f>T851</f>
        <v>500000</v>
      </c>
      <c r="Y851" s="434" t="s">
        <v>181</v>
      </c>
      <c r="Z851" s="435"/>
      <c r="AA851" s="434" t="s">
        <v>181</v>
      </c>
      <c r="AB851" s="435"/>
      <c r="AC851" s="434" t="s">
        <v>181</v>
      </c>
      <c r="AD851" s="435"/>
      <c r="AE851" s="434" t="s">
        <v>181</v>
      </c>
      <c r="AF851" s="435"/>
      <c r="AG851" s="434" t="s">
        <v>181</v>
      </c>
      <c r="AH851" s="435"/>
      <c r="AI851" s="434" t="s">
        <v>180</v>
      </c>
      <c r="AJ851" s="433"/>
      <c r="AK851" s="791" t="s">
        <v>240</v>
      </c>
      <c r="AL851" s="791" t="s">
        <v>240</v>
      </c>
      <c r="AM851" s="791" t="s">
        <v>240</v>
      </c>
      <c r="AN851" s="791" t="s">
        <v>240</v>
      </c>
      <c r="AO851" s="791" t="s">
        <v>240</v>
      </c>
      <c r="AP851" s="791" t="s">
        <v>240</v>
      </c>
    </row>
    <row r="852" spans="2:42" s="404" customFormat="1" ht="15" hidden="1" customHeight="1" x14ac:dyDescent="0.2">
      <c r="B852" s="425" t="s">
        <v>290</v>
      </c>
      <c r="C852" s="424" t="s">
        <v>463</v>
      </c>
      <c r="D852" s="423" t="s">
        <v>161</v>
      </c>
      <c r="E852" s="422" t="s">
        <v>450</v>
      </c>
      <c r="F852" s="420"/>
      <c r="G852" s="420"/>
      <c r="H852" s="419">
        <v>2019</v>
      </c>
      <c r="I852" s="418"/>
      <c r="J852" s="418" t="s">
        <v>160</v>
      </c>
      <c r="K852" s="439" t="s">
        <v>2054</v>
      </c>
      <c r="L852" s="824"/>
      <c r="M852" s="825"/>
      <c r="N852" s="792"/>
      <c r="O852" s="829"/>
      <c r="P852" s="832"/>
      <c r="Q852" s="835"/>
      <c r="R852" s="829"/>
      <c r="S852" s="416" t="s">
        <v>179</v>
      </c>
      <c r="T852" s="432"/>
      <c r="U852" s="416" t="s">
        <v>177</v>
      </c>
      <c r="V852" s="415"/>
      <c r="W852" s="416" t="s">
        <v>176</v>
      </c>
      <c r="X852" s="428">
        <f>X851</f>
        <v>500000</v>
      </c>
      <c r="Y852" s="416" t="s">
        <v>175</v>
      </c>
      <c r="Z852" s="426"/>
      <c r="AA852" s="416" t="s">
        <v>175</v>
      </c>
      <c r="AB852" s="426"/>
      <c r="AC852" s="416" t="s">
        <v>175</v>
      </c>
      <c r="AD852" s="426"/>
      <c r="AE852" s="416" t="s">
        <v>175</v>
      </c>
      <c r="AF852" s="426"/>
      <c r="AG852" s="416" t="s">
        <v>175</v>
      </c>
      <c r="AH852" s="426"/>
      <c r="AI852" s="416" t="s">
        <v>174</v>
      </c>
      <c r="AJ852" s="430"/>
      <c r="AK852" s="792"/>
      <c r="AL852" s="792"/>
      <c r="AM852" s="792"/>
      <c r="AN852" s="792"/>
      <c r="AO852" s="792"/>
      <c r="AP852" s="792"/>
    </row>
    <row r="853" spans="2:42" s="404" customFormat="1" ht="39" hidden="1" customHeight="1" x14ac:dyDescent="0.2">
      <c r="B853" s="425" t="s">
        <v>290</v>
      </c>
      <c r="C853" s="424" t="s">
        <v>463</v>
      </c>
      <c r="D853" s="423" t="s">
        <v>161</v>
      </c>
      <c r="E853" s="422" t="s">
        <v>450</v>
      </c>
      <c r="F853" s="420"/>
      <c r="G853" s="420"/>
      <c r="H853" s="419">
        <v>2019</v>
      </c>
      <c r="I853" s="418"/>
      <c r="J853" s="418" t="s">
        <v>160</v>
      </c>
      <c r="K853" s="439" t="s">
        <v>2054</v>
      </c>
      <c r="L853" s="824"/>
      <c r="M853" s="825"/>
      <c r="N853" s="792"/>
      <c r="O853" s="829"/>
      <c r="P853" s="832"/>
      <c r="Q853" s="835"/>
      <c r="R853" s="829"/>
      <c r="S853" s="416" t="s">
        <v>173</v>
      </c>
      <c r="T853" s="429"/>
      <c r="U853" s="416" t="s">
        <v>171</v>
      </c>
      <c r="V853" s="427"/>
      <c r="W853" s="416" t="s">
        <v>170</v>
      </c>
      <c r="X853" s="428"/>
      <c r="Y853" s="416" t="s">
        <v>169</v>
      </c>
      <c r="Z853" s="426"/>
      <c r="AA853" s="416" t="s">
        <v>169</v>
      </c>
      <c r="AB853" s="426"/>
      <c r="AC853" s="416" t="s">
        <v>169</v>
      </c>
      <c r="AD853" s="426"/>
      <c r="AE853" s="416" t="s">
        <v>169</v>
      </c>
      <c r="AF853" s="426"/>
      <c r="AG853" s="416" t="s">
        <v>169</v>
      </c>
      <c r="AH853" s="426"/>
      <c r="AI853" s="816"/>
      <c r="AJ853" s="817"/>
      <c r="AK853" s="792"/>
      <c r="AL853" s="792"/>
      <c r="AM853" s="792"/>
      <c r="AN853" s="792"/>
      <c r="AO853" s="792"/>
      <c r="AP853" s="792"/>
    </row>
    <row r="854" spans="2:42" s="404" customFormat="1" ht="15" hidden="1" customHeight="1" x14ac:dyDescent="0.2">
      <c r="B854" s="425" t="s">
        <v>290</v>
      </c>
      <c r="C854" s="424" t="s">
        <v>463</v>
      </c>
      <c r="D854" s="423" t="s">
        <v>161</v>
      </c>
      <c r="E854" s="422" t="s">
        <v>450</v>
      </c>
      <c r="F854" s="420"/>
      <c r="G854" s="420"/>
      <c r="H854" s="419">
        <v>2019</v>
      </c>
      <c r="I854" s="418"/>
      <c r="J854" s="418" t="s">
        <v>160</v>
      </c>
      <c r="K854" s="439" t="s">
        <v>2054</v>
      </c>
      <c r="L854" s="824"/>
      <c r="M854" s="825"/>
      <c r="N854" s="792"/>
      <c r="O854" s="829"/>
      <c r="P854" s="832"/>
      <c r="Q854" s="835"/>
      <c r="R854" s="829"/>
      <c r="S854" s="416" t="s">
        <v>168</v>
      </c>
      <c r="T854" s="427"/>
      <c r="U854" s="416" t="s">
        <v>167</v>
      </c>
      <c r="V854" s="427"/>
      <c r="W854" s="816"/>
      <c r="X854" s="817"/>
      <c r="Y854" s="416" t="s">
        <v>166</v>
      </c>
      <c r="Z854" s="426">
        <f>IF(Z852="",Z853-Z851,Z853-Z852)</f>
        <v>0</v>
      </c>
      <c r="AA854" s="416" t="s">
        <v>166</v>
      </c>
      <c r="AB854" s="426">
        <f>IF(AB852="",AB853-AB851,AB853-AB852)</f>
        <v>0</v>
      </c>
      <c r="AC854" s="416" t="s">
        <v>166</v>
      </c>
      <c r="AD854" s="426">
        <f>IF(AD852="",AD853-AD851,AD853-AD852)</f>
        <v>0</v>
      </c>
      <c r="AE854" s="416" t="s">
        <v>166</v>
      </c>
      <c r="AF854" s="426">
        <f>IF(AF852="",AF853-AF851,AF853-AF852)</f>
        <v>0</v>
      </c>
      <c r="AG854" s="416" t="s">
        <v>166</v>
      </c>
      <c r="AH854" s="426">
        <f>IF(AH852="",AH853-AH851,AH853-AH852)</f>
        <v>0</v>
      </c>
      <c r="AI854" s="816"/>
      <c r="AJ854" s="817"/>
      <c r="AK854" s="792"/>
      <c r="AL854" s="792"/>
      <c r="AM854" s="792"/>
      <c r="AN854" s="792"/>
      <c r="AO854" s="792"/>
      <c r="AP854" s="792"/>
    </row>
    <row r="855" spans="2:42" s="404" customFormat="1" ht="15" hidden="1" customHeight="1" x14ac:dyDescent="0.2">
      <c r="B855" s="425" t="s">
        <v>290</v>
      </c>
      <c r="C855" s="424" t="s">
        <v>463</v>
      </c>
      <c r="D855" s="423" t="s">
        <v>161</v>
      </c>
      <c r="E855" s="422" t="s">
        <v>450</v>
      </c>
      <c r="F855" s="420"/>
      <c r="G855" s="420"/>
      <c r="H855" s="419">
        <v>2019</v>
      </c>
      <c r="I855" s="418"/>
      <c r="J855" s="418" t="s">
        <v>160</v>
      </c>
      <c r="K855" s="417" t="s">
        <v>2054</v>
      </c>
      <c r="L855" s="824"/>
      <c r="M855" s="825"/>
      <c r="N855" s="792"/>
      <c r="O855" s="829"/>
      <c r="P855" s="832"/>
      <c r="Q855" s="835"/>
      <c r="R855" s="829"/>
      <c r="S855" s="416" t="s">
        <v>165</v>
      </c>
      <c r="T855" s="415"/>
      <c r="U855" s="416" t="s">
        <v>164</v>
      </c>
      <c r="V855" s="415"/>
      <c r="W855" s="816"/>
      <c r="X855" s="817"/>
      <c r="Y855" s="816"/>
      <c r="Z855" s="817"/>
      <c r="AA855" s="816"/>
      <c r="AB855" s="817"/>
      <c r="AC855" s="816"/>
      <c r="AD855" s="817"/>
      <c r="AE855" s="816"/>
      <c r="AF855" s="817"/>
      <c r="AG855" s="816"/>
      <c r="AH855" s="817"/>
      <c r="AI855" s="816"/>
      <c r="AJ855" s="817"/>
      <c r="AK855" s="792"/>
      <c r="AL855" s="792"/>
      <c r="AM855" s="792"/>
      <c r="AN855" s="792"/>
      <c r="AO855" s="792"/>
      <c r="AP855" s="792"/>
    </row>
    <row r="856" spans="2:42" s="404" customFormat="1" ht="15" hidden="1" customHeight="1" thickBot="1" x14ac:dyDescent="0.25">
      <c r="B856" s="414" t="s">
        <v>290</v>
      </c>
      <c r="C856" s="413" t="s">
        <v>463</v>
      </c>
      <c r="D856" s="412" t="s">
        <v>161</v>
      </c>
      <c r="E856" s="411" t="s">
        <v>450</v>
      </c>
      <c r="F856" s="409"/>
      <c r="G856" s="409"/>
      <c r="H856" s="408">
        <v>2019</v>
      </c>
      <c r="I856" s="407"/>
      <c r="J856" s="407" t="s">
        <v>160</v>
      </c>
      <c r="K856" s="524" t="s">
        <v>2054</v>
      </c>
      <c r="L856" s="826"/>
      <c r="M856" s="827"/>
      <c r="N856" s="793"/>
      <c r="O856" s="830"/>
      <c r="P856" s="833"/>
      <c r="Q856" s="836"/>
      <c r="R856" s="830"/>
      <c r="S856" s="406" t="s">
        <v>158</v>
      </c>
      <c r="T856" s="451"/>
      <c r="U856" s="820"/>
      <c r="V856" s="821"/>
      <c r="W856" s="818"/>
      <c r="X856" s="819"/>
      <c r="Y856" s="818"/>
      <c r="Z856" s="819"/>
      <c r="AA856" s="818"/>
      <c r="AB856" s="819"/>
      <c r="AC856" s="818"/>
      <c r="AD856" s="819"/>
      <c r="AE856" s="818"/>
      <c r="AF856" s="819"/>
      <c r="AG856" s="818"/>
      <c r="AH856" s="819"/>
      <c r="AI856" s="818"/>
      <c r="AJ856" s="819"/>
      <c r="AK856" s="793"/>
      <c r="AL856" s="793"/>
      <c r="AM856" s="793"/>
      <c r="AN856" s="793"/>
      <c r="AO856" s="793"/>
      <c r="AP856" s="793"/>
    </row>
    <row r="857" spans="2:42" s="404" customFormat="1" ht="12.75" hidden="1" customHeight="1" thickTop="1" x14ac:dyDescent="0.2">
      <c r="B857" s="445" t="s">
        <v>191</v>
      </c>
      <c r="C857" s="444" t="s">
        <v>580</v>
      </c>
      <c r="D857" s="443" t="s">
        <v>161</v>
      </c>
      <c r="E857" s="442" t="s">
        <v>501</v>
      </c>
      <c r="F857" s="440"/>
      <c r="G857" s="440"/>
      <c r="H857" s="419">
        <v>2019</v>
      </c>
      <c r="I857" s="418"/>
      <c r="J857" s="418" t="s">
        <v>160</v>
      </c>
      <c r="K857" s="439" t="s">
        <v>2054</v>
      </c>
      <c r="L857" s="822" t="s">
        <v>112</v>
      </c>
      <c r="M857" s="823"/>
      <c r="N857" s="791" t="s">
        <v>577</v>
      </c>
      <c r="O857" s="828" t="s">
        <v>579</v>
      </c>
      <c r="P857" s="831"/>
      <c r="Q857" s="834"/>
      <c r="R857" s="828"/>
      <c r="S857" s="434" t="s">
        <v>184</v>
      </c>
      <c r="T857" s="438">
        <v>500000</v>
      </c>
      <c r="U857" s="434" t="s">
        <v>183</v>
      </c>
      <c r="V857" s="437"/>
      <c r="W857" s="434" t="s">
        <v>182</v>
      </c>
      <c r="X857" s="436">
        <f>T857</f>
        <v>500000</v>
      </c>
      <c r="Y857" s="434" t="s">
        <v>181</v>
      </c>
      <c r="Z857" s="435"/>
      <c r="AA857" s="434" t="s">
        <v>181</v>
      </c>
      <c r="AB857" s="435"/>
      <c r="AC857" s="434" t="s">
        <v>181</v>
      </c>
      <c r="AD857" s="435"/>
      <c r="AE857" s="434" t="s">
        <v>181</v>
      </c>
      <c r="AF857" s="435"/>
      <c r="AG857" s="434" t="s">
        <v>181</v>
      </c>
      <c r="AH857" s="435"/>
      <c r="AI857" s="434" t="s">
        <v>180</v>
      </c>
      <c r="AJ857" s="433"/>
      <c r="AK857" s="791" t="s">
        <v>581</v>
      </c>
      <c r="AL857" s="791" t="s">
        <v>581</v>
      </c>
      <c r="AM857" s="791" t="s">
        <v>113</v>
      </c>
      <c r="AN857" s="791" t="s">
        <v>113</v>
      </c>
      <c r="AO857" s="791" t="s">
        <v>113</v>
      </c>
      <c r="AP857" s="791" t="s">
        <v>113</v>
      </c>
    </row>
    <row r="858" spans="2:42" s="404" customFormat="1" ht="15" hidden="1" customHeight="1" x14ac:dyDescent="0.2">
      <c r="B858" s="425" t="s">
        <v>191</v>
      </c>
      <c r="C858" s="424" t="s">
        <v>580</v>
      </c>
      <c r="D858" s="423" t="s">
        <v>161</v>
      </c>
      <c r="E858" s="422" t="s">
        <v>501</v>
      </c>
      <c r="F858" s="420"/>
      <c r="G858" s="420"/>
      <c r="H858" s="419">
        <v>2019</v>
      </c>
      <c r="I858" s="418"/>
      <c r="J858" s="418" t="s">
        <v>160</v>
      </c>
      <c r="K858" s="439" t="s">
        <v>2054</v>
      </c>
      <c r="L858" s="824"/>
      <c r="M858" s="825"/>
      <c r="N858" s="792"/>
      <c r="O858" s="829"/>
      <c r="P858" s="832"/>
      <c r="Q858" s="835"/>
      <c r="R858" s="829"/>
      <c r="S858" s="416" t="s">
        <v>179</v>
      </c>
      <c r="T858" s="432"/>
      <c r="U858" s="416" t="s">
        <v>177</v>
      </c>
      <c r="V858" s="415"/>
      <c r="W858" s="416" t="s">
        <v>176</v>
      </c>
      <c r="X858" s="428">
        <f>X857</f>
        <v>500000</v>
      </c>
      <c r="Y858" s="416" t="s">
        <v>175</v>
      </c>
      <c r="Z858" s="426"/>
      <c r="AA858" s="416" t="s">
        <v>175</v>
      </c>
      <c r="AB858" s="426"/>
      <c r="AC858" s="416" t="s">
        <v>175</v>
      </c>
      <c r="AD858" s="426"/>
      <c r="AE858" s="416" t="s">
        <v>175</v>
      </c>
      <c r="AF858" s="426"/>
      <c r="AG858" s="416" t="s">
        <v>175</v>
      </c>
      <c r="AH858" s="426"/>
      <c r="AI858" s="416" t="s">
        <v>174</v>
      </c>
      <c r="AJ858" s="430"/>
      <c r="AK858" s="792"/>
      <c r="AL858" s="792"/>
      <c r="AM858" s="792"/>
      <c r="AN858" s="792"/>
      <c r="AO858" s="792"/>
      <c r="AP858" s="792"/>
    </row>
    <row r="859" spans="2:42" s="404" customFormat="1" ht="39" hidden="1" customHeight="1" x14ac:dyDescent="0.2">
      <c r="B859" s="425" t="s">
        <v>191</v>
      </c>
      <c r="C859" s="424" t="s">
        <v>580</v>
      </c>
      <c r="D859" s="423" t="s">
        <v>161</v>
      </c>
      <c r="E859" s="422" t="s">
        <v>501</v>
      </c>
      <c r="F859" s="420"/>
      <c r="G859" s="420"/>
      <c r="H859" s="419">
        <v>2019</v>
      </c>
      <c r="I859" s="418"/>
      <c r="J859" s="418" t="s">
        <v>160</v>
      </c>
      <c r="K859" s="439" t="s">
        <v>2054</v>
      </c>
      <c r="L859" s="824"/>
      <c r="M859" s="825"/>
      <c r="N859" s="792"/>
      <c r="O859" s="829"/>
      <c r="P859" s="832"/>
      <c r="Q859" s="835"/>
      <c r="R859" s="829"/>
      <c r="S859" s="416" t="s">
        <v>173</v>
      </c>
      <c r="T859" s="429"/>
      <c r="U859" s="416" t="s">
        <v>171</v>
      </c>
      <c r="V859" s="427"/>
      <c r="W859" s="416" t="s">
        <v>170</v>
      </c>
      <c r="X859" s="428"/>
      <c r="Y859" s="416" t="s">
        <v>169</v>
      </c>
      <c r="Z859" s="426"/>
      <c r="AA859" s="416" t="s">
        <v>169</v>
      </c>
      <c r="AB859" s="426"/>
      <c r="AC859" s="416" t="s">
        <v>169</v>
      </c>
      <c r="AD859" s="426"/>
      <c r="AE859" s="416" t="s">
        <v>169</v>
      </c>
      <c r="AF859" s="426"/>
      <c r="AG859" s="416" t="s">
        <v>169</v>
      </c>
      <c r="AH859" s="426"/>
      <c r="AI859" s="816"/>
      <c r="AJ859" s="817"/>
      <c r="AK859" s="792"/>
      <c r="AL859" s="792"/>
      <c r="AM859" s="792"/>
      <c r="AN859" s="792"/>
      <c r="AO859" s="792"/>
      <c r="AP859" s="792"/>
    </row>
    <row r="860" spans="2:42" s="404" customFormat="1" ht="15" hidden="1" customHeight="1" x14ac:dyDescent="0.2">
      <c r="B860" s="425" t="s">
        <v>191</v>
      </c>
      <c r="C860" s="424" t="s">
        <v>580</v>
      </c>
      <c r="D860" s="423" t="s">
        <v>161</v>
      </c>
      <c r="E860" s="422" t="s">
        <v>501</v>
      </c>
      <c r="F860" s="420"/>
      <c r="G860" s="420"/>
      <c r="H860" s="419">
        <v>2019</v>
      </c>
      <c r="I860" s="418"/>
      <c r="J860" s="418" t="s">
        <v>160</v>
      </c>
      <c r="K860" s="439" t="s">
        <v>2054</v>
      </c>
      <c r="L860" s="824"/>
      <c r="M860" s="825"/>
      <c r="N860" s="792"/>
      <c r="O860" s="829"/>
      <c r="P860" s="832"/>
      <c r="Q860" s="835"/>
      <c r="R860" s="829"/>
      <c r="S860" s="416" t="s">
        <v>168</v>
      </c>
      <c r="T860" s="427"/>
      <c r="U860" s="416" t="s">
        <v>167</v>
      </c>
      <c r="V860" s="427"/>
      <c r="W860" s="816"/>
      <c r="X860" s="817"/>
      <c r="Y860" s="416" t="s">
        <v>166</v>
      </c>
      <c r="Z860" s="426">
        <f>IF(Z858="",Z859-Z857,Z859-Z858)</f>
        <v>0</v>
      </c>
      <c r="AA860" s="416" t="s">
        <v>166</v>
      </c>
      <c r="AB860" s="426">
        <f>IF(AB858="",AB859-AB857,AB859-AB858)</f>
        <v>0</v>
      </c>
      <c r="AC860" s="416" t="s">
        <v>166</v>
      </c>
      <c r="AD860" s="426">
        <f>IF(AD858="",AD859-AD857,AD859-AD858)</f>
        <v>0</v>
      </c>
      <c r="AE860" s="416" t="s">
        <v>166</v>
      </c>
      <c r="AF860" s="426">
        <f>IF(AF858="",AF859-AF857,AF859-AF858)</f>
        <v>0</v>
      </c>
      <c r="AG860" s="416" t="s">
        <v>166</v>
      </c>
      <c r="AH860" s="426">
        <f>IF(AH858="",AH859-AH857,AH859-AH858)</f>
        <v>0</v>
      </c>
      <c r="AI860" s="816"/>
      <c r="AJ860" s="817"/>
      <c r="AK860" s="792"/>
      <c r="AL860" s="792"/>
      <c r="AM860" s="792"/>
      <c r="AN860" s="792"/>
      <c r="AO860" s="792"/>
      <c r="AP860" s="792"/>
    </row>
    <row r="861" spans="2:42" s="404" customFormat="1" ht="15" hidden="1" customHeight="1" x14ac:dyDescent="0.2">
      <c r="B861" s="425" t="s">
        <v>191</v>
      </c>
      <c r="C861" s="424" t="s">
        <v>580</v>
      </c>
      <c r="D861" s="423" t="s">
        <v>161</v>
      </c>
      <c r="E861" s="422" t="s">
        <v>501</v>
      </c>
      <c r="F861" s="420"/>
      <c r="G861" s="420"/>
      <c r="H861" s="419">
        <v>2019</v>
      </c>
      <c r="I861" s="418"/>
      <c r="J861" s="418" t="s">
        <v>160</v>
      </c>
      <c r="K861" s="417" t="s">
        <v>2054</v>
      </c>
      <c r="L861" s="824"/>
      <c r="M861" s="825"/>
      <c r="N861" s="792"/>
      <c r="O861" s="829"/>
      <c r="P861" s="832"/>
      <c r="Q861" s="835"/>
      <c r="R861" s="829"/>
      <c r="S861" s="416" t="s">
        <v>165</v>
      </c>
      <c r="T861" s="415"/>
      <c r="U861" s="416" t="s">
        <v>164</v>
      </c>
      <c r="V861" s="415"/>
      <c r="W861" s="816"/>
      <c r="X861" s="817"/>
      <c r="Y861" s="816"/>
      <c r="Z861" s="817"/>
      <c r="AA861" s="816"/>
      <c r="AB861" s="817"/>
      <c r="AC861" s="816"/>
      <c r="AD861" s="817"/>
      <c r="AE861" s="816"/>
      <c r="AF861" s="817"/>
      <c r="AG861" s="816"/>
      <c r="AH861" s="817"/>
      <c r="AI861" s="816"/>
      <c r="AJ861" s="817"/>
      <c r="AK861" s="792"/>
      <c r="AL861" s="792"/>
      <c r="AM861" s="792"/>
      <c r="AN861" s="792"/>
      <c r="AO861" s="792"/>
      <c r="AP861" s="792"/>
    </row>
    <row r="862" spans="2:42" s="404" customFormat="1" ht="15" hidden="1" customHeight="1" thickBot="1" x14ac:dyDescent="0.25">
      <c r="B862" s="414" t="s">
        <v>191</v>
      </c>
      <c r="C862" s="413" t="s">
        <v>580</v>
      </c>
      <c r="D862" s="412" t="s">
        <v>161</v>
      </c>
      <c r="E862" s="411" t="s">
        <v>501</v>
      </c>
      <c r="F862" s="409"/>
      <c r="G862" s="409"/>
      <c r="H862" s="408">
        <v>2019</v>
      </c>
      <c r="I862" s="407"/>
      <c r="J862" s="407" t="s">
        <v>160</v>
      </c>
      <c r="K862" s="524" t="s">
        <v>2054</v>
      </c>
      <c r="L862" s="826"/>
      <c r="M862" s="827"/>
      <c r="N862" s="793"/>
      <c r="O862" s="830"/>
      <c r="P862" s="833"/>
      <c r="Q862" s="836"/>
      <c r="R862" s="830"/>
      <c r="S862" s="406" t="s">
        <v>158</v>
      </c>
      <c r="T862" s="451"/>
      <c r="U862" s="820"/>
      <c r="V862" s="821"/>
      <c r="W862" s="818"/>
      <c r="X862" s="819"/>
      <c r="Y862" s="818"/>
      <c r="Z862" s="819"/>
      <c r="AA862" s="818"/>
      <c r="AB862" s="819"/>
      <c r="AC862" s="818"/>
      <c r="AD862" s="819"/>
      <c r="AE862" s="818"/>
      <c r="AF862" s="819"/>
      <c r="AG862" s="818"/>
      <c r="AH862" s="819"/>
      <c r="AI862" s="818"/>
      <c r="AJ862" s="819"/>
      <c r="AK862" s="793"/>
      <c r="AL862" s="793"/>
      <c r="AM862" s="793"/>
      <c r="AN862" s="793"/>
      <c r="AO862" s="793"/>
      <c r="AP862" s="793"/>
    </row>
    <row r="863" spans="2:42" s="404" customFormat="1" ht="12.75" hidden="1" customHeight="1" thickTop="1" x14ac:dyDescent="0.2">
      <c r="B863" s="445" t="s">
        <v>448</v>
      </c>
      <c r="C863" s="444" t="s">
        <v>491</v>
      </c>
      <c r="D863" s="443" t="s">
        <v>161</v>
      </c>
      <c r="E863" s="442" t="s">
        <v>578</v>
      </c>
      <c r="F863" s="440"/>
      <c r="G863" s="440"/>
      <c r="H863" s="419">
        <v>2019</v>
      </c>
      <c r="I863" s="418"/>
      <c r="J863" s="418" t="s">
        <v>160</v>
      </c>
      <c r="K863" s="439" t="s">
        <v>2054</v>
      </c>
      <c r="L863" s="822" t="s">
        <v>117</v>
      </c>
      <c r="M863" s="823"/>
      <c r="N863" s="791" t="s">
        <v>577</v>
      </c>
      <c r="O863" s="828" t="s">
        <v>579</v>
      </c>
      <c r="P863" s="831"/>
      <c r="Q863" s="834"/>
      <c r="R863" s="828"/>
      <c r="S863" s="434" t="s">
        <v>184</v>
      </c>
      <c r="T863" s="438">
        <v>500000</v>
      </c>
      <c r="U863" s="434" t="s">
        <v>183</v>
      </c>
      <c r="V863" s="437"/>
      <c r="W863" s="434" t="s">
        <v>182</v>
      </c>
      <c r="X863" s="436">
        <f>T863</f>
        <v>500000</v>
      </c>
      <c r="Y863" s="434" t="s">
        <v>181</v>
      </c>
      <c r="Z863" s="435"/>
      <c r="AA863" s="434" t="s">
        <v>181</v>
      </c>
      <c r="AB863" s="435"/>
      <c r="AC863" s="434" t="s">
        <v>181</v>
      </c>
      <c r="AD863" s="435"/>
      <c r="AE863" s="434" t="s">
        <v>181</v>
      </c>
      <c r="AF863" s="435"/>
      <c r="AG863" s="434" t="s">
        <v>181</v>
      </c>
      <c r="AH863" s="435"/>
      <c r="AI863" s="434" t="s">
        <v>180</v>
      </c>
      <c r="AJ863" s="433"/>
      <c r="AK863" s="791" t="s">
        <v>4</v>
      </c>
      <c r="AL863" s="791" t="s">
        <v>118</v>
      </c>
      <c r="AM863" s="791" t="s">
        <v>118</v>
      </c>
      <c r="AN863" s="791" t="s">
        <v>118</v>
      </c>
      <c r="AO863" s="791" t="s">
        <v>118</v>
      </c>
      <c r="AP863" s="791" t="s">
        <v>118</v>
      </c>
    </row>
    <row r="864" spans="2:42" s="404" customFormat="1" ht="15" hidden="1" customHeight="1" x14ac:dyDescent="0.2">
      <c r="B864" s="425" t="s">
        <v>448</v>
      </c>
      <c r="C864" s="424" t="s">
        <v>491</v>
      </c>
      <c r="D864" s="423" t="s">
        <v>161</v>
      </c>
      <c r="E864" s="422" t="s">
        <v>578</v>
      </c>
      <c r="F864" s="420"/>
      <c r="G864" s="420"/>
      <c r="H864" s="419">
        <v>2019</v>
      </c>
      <c r="I864" s="418"/>
      <c r="J864" s="418" t="s">
        <v>160</v>
      </c>
      <c r="K864" s="439" t="s">
        <v>2054</v>
      </c>
      <c r="L864" s="824"/>
      <c r="M864" s="825"/>
      <c r="N864" s="792"/>
      <c r="O864" s="829"/>
      <c r="P864" s="832"/>
      <c r="Q864" s="835"/>
      <c r="R864" s="829"/>
      <c r="S864" s="416" t="s">
        <v>179</v>
      </c>
      <c r="T864" s="432"/>
      <c r="U864" s="416" t="s">
        <v>177</v>
      </c>
      <c r="V864" s="415"/>
      <c r="W864" s="416" t="s">
        <v>176</v>
      </c>
      <c r="X864" s="428">
        <f>X863</f>
        <v>500000</v>
      </c>
      <c r="Y864" s="416" t="s">
        <v>175</v>
      </c>
      <c r="Z864" s="426"/>
      <c r="AA864" s="416" t="s">
        <v>175</v>
      </c>
      <c r="AB864" s="426"/>
      <c r="AC864" s="416" t="s">
        <v>175</v>
      </c>
      <c r="AD864" s="426"/>
      <c r="AE864" s="416" t="s">
        <v>175</v>
      </c>
      <c r="AF864" s="426"/>
      <c r="AG864" s="416" t="s">
        <v>175</v>
      </c>
      <c r="AH864" s="426"/>
      <c r="AI864" s="416" t="s">
        <v>174</v>
      </c>
      <c r="AJ864" s="430"/>
      <c r="AK864" s="792"/>
      <c r="AL864" s="792"/>
      <c r="AM864" s="792"/>
      <c r="AN864" s="792"/>
      <c r="AO864" s="792"/>
      <c r="AP864" s="792"/>
    </row>
    <row r="865" spans="1:42" s="404" customFormat="1" ht="39" hidden="1" customHeight="1" x14ac:dyDescent="0.2">
      <c r="B865" s="425" t="s">
        <v>448</v>
      </c>
      <c r="C865" s="424" t="s">
        <v>491</v>
      </c>
      <c r="D865" s="423" t="s">
        <v>161</v>
      </c>
      <c r="E865" s="422" t="s">
        <v>578</v>
      </c>
      <c r="F865" s="420"/>
      <c r="G865" s="420"/>
      <c r="H865" s="419">
        <v>2019</v>
      </c>
      <c r="I865" s="418"/>
      <c r="J865" s="418" t="s">
        <v>160</v>
      </c>
      <c r="K865" s="439" t="s">
        <v>2054</v>
      </c>
      <c r="L865" s="824"/>
      <c r="M865" s="825"/>
      <c r="N865" s="792"/>
      <c r="O865" s="829"/>
      <c r="P865" s="832"/>
      <c r="Q865" s="835"/>
      <c r="R865" s="829"/>
      <c r="S865" s="416" t="s">
        <v>173</v>
      </c>
      <c r="T865" s="429"/>
      <c r="U865" s="416" t="s">
        <v>171</v>
      </c>
      <c r="V865" s="427"/>
      <c r="W865" s="416" t="s">
        <v>170</v>
      </c>
      <c r="X865" s="428"/>
      <c r="Y865" s="416" t="s">
        <v>169</v>
      </c>
      <c r="Z865" s="426"/>
      <c r="AA865" s="416" t="s">
        <v>169</v>
      </c>
      <c r="AB865" s="426"/>
      <c r="AC865" s="416" t="s">
        <v>169</v>
      </c>
      <c r="AD865" s="426"/>
      <c r="AE865" s="416" t="s">
        <v>169</v>
      </c>
      <c r="AF865" s="426"/>
      <c r="AG865" s="416" t="s">
        <v>169</v>
      </c>
      <c r="AH865" s="426"/>
      <c r="AI865" s="816"/>
      <c r="AJ865" s="817"/>
      <c r="AK865" s="792"/>
      <c r="AL865" s="792"/>
      <c r="AM865" s="792"/>
      <c r="AN865" s="792"/>
      <c r="AO865" s="792"/>
      <c r="AP865" s="792"/>
    </row>
    <row r="866" spans="1:42" s="404" customFormat="1" ht="15" hidden="1" customHeight="1" x14ac:dyDescent="0.2">
      <c r="B866" s="425" t="s">
        <v>448</v>
      </c>
      <c r="C866" s="424" t="s">
        <v>491</v>
      </c>
      <c r="D866" s="423" t="s">
        <v>161</v>
      </c>
      <c r="E866" s="422" t="s">
        <v>578</v>
      </c>
      <c r="F866" s="420"/>
      <c r="G866" s="420"/>
      <c r="H866" s="419">
        <v>2019</v>
      </c>
      <c r="I866" s="418"/>
      <c r="J866" s="418" t="s">
        <v>160</v>
      </c>
      <c r="K866" s="439" t="s">
        <v>2054</v>
      </c>
      <c r="L866" s="824"/>
      <c r="M866" s="825"/>
      <c r="N866" s="792"/>
      <c r="O866" s="829"/>
      <c r="P866" s="832"/>
      <c r="Q866" s="835"/>
      <c r="R866" s="829"/>
      <c r="S866" s="416" t="s">
        <v>168</v>
      </c>
      <c r="T866" s="427"/>
      <c r="U866" s="416" t="s">
        <v>167</v>
      </c>
      <c r="V866" s="427"/>
      <c r="W866" s="816"/>
      <c r="X866" s="817"/>
      <c r="Y866" s="416" t="s">
        <v>166</v>
      </c>
      <c r="Z866" s="426">
        <f>IF(Z864="",Z865-Z863,Z865-Z864)</f>
        <v>0</v>
      </c>
      <c r="AA866" s="416" t="s">
        <v>166</v>
      </c>
      <c r="AB866" s="426">
        <f>IF(AB864="",AB865-AB863,AB865-AB864)</f>
        <v>0</v>
      </c>
      <c r="AC866" s="416" t="s">
        <v>166</v>
      </c>
      <c r="AD866" s="426">
        <f>IF(AD864="",AD865-AD863,AD865-AD864)</f>
        <v>0</v>
      </c>
      <c r="AE866" s="416" t="s">
        <v>166</v>
      </c>
      <c r="AF866" s="426">
        <f>IF(AF864="",AF865-AF863,AF865-AF864)</f>
        <v>0</v>
      </c>
      <c r="AG866" s="416" t="s">
        <v>166</v>
      </c>
      <c r="AH866" s="426">
        <f>IF(AH864="",AH865-AH863,AH865-AH864)</f>
        <v>0</v>
      </c>
      <c r="AI866" s="816"/>
      <c r="AJ866" s="817"/>
      <c r="AK866" s="792"/>
      <c r="AL866" s="792"/>
      <c r="AM866" s="792"/>
      <c r="AN866" s="792"/>
      <c r="AO866" s="792"/>
      <c r="AP866" s="792"/>
    </row>
    <row r="867" spans="1:42" s="404" customFormat="1" ht="15" hidden="1" customHeight="1" x14ac:dyDescent="0.2">
      <c r="B867" s="425" t="s">
        <v>448</v>
      </c>
      <c r="C867" s="424" t="s">
        <v>491</v>
      </c>
      <c r="D867" s="423" t="s">
        <v>161</v>
      </c>
      <c r="E867" s="422" t="s">
        <v>578</v>
      </c>
      <c r="F867" s="420"/>
      <c r="G867" s="420"/>
      <c r="H867" s="419">
        <v>2019</v>
      </c>
      <c r="I867" s="418"/>
      <c r="J867" s="418" t="s">
        <v>160</v>
      </c>
      <c r="K867" s="417" t="s">
        <v>2054</v>
      </c>
      <c r="L867" s="824"/>
      <c r="M867" s="825"/>
      <c r="N867" s="792"/>
      <c r="O867" s="829"/>
      <c r="P867" s="832"/>
      <c r="Q867" s="835"/>
      <c r="R867" s="829"/>
      <c r="S867" s="416" t="s">
        <v>165</v>
      </c>
      <c r="T867" s="415"/>
      <c r="U867" s="416" t="s">
        <v>164</v>
      </c>
      <c r="V867" s="415"/>
      <c r="W867" s="816"/>
      <c r="X867" s="817"/>
      <c r="Y867" s="816"/>
      <c r="Z867" s="817"/>
      <c r="AA867" s="816"/>
      <c r="AB867" s="817"/>
      <c r="AC867" s="816"/>
      <c r="AD867" s="817"/>
      <c r="AE867" s="816"/>
      <c r="AF867" s="817"/>
      <c r="AG867" s="816"/>
      <c r="AH867" s="817"/>
      <c r="AI867" s="816"/>
      <c r="AJ867" s="817"/>
      <c r="AK867" s="792"/>
      <c r="AL867" s="792"/>
      <c r="AM867" s="792"/>
      <c r="AN867" s="792"/>
      <c r="AO867" s="792"/>
      <c r="AP867" s="792"/>
    </row>
    <row r="868" spans="1:42" s="404" customFormat="1" ht="15" hidden="1" customHeight="1" thickBot="1" x14ac:dyDescent="0.25">
      <c r="B868" s="414" t="s">
        <v>448</v>
      </c>
      <c r="C868" s="413" t="s">
        <v>491</v>
      </c>
      <c r="D868" s="412" t="s">
        <v>161</v>
      </c>
      <c r="E868" s="411" t="s">
        <v>578</v>
      </c>
      <c r="F868" s="409"/>
      <c r="G868" s="409"/>
      <c r="H868" s="408">
        <v>2019</v>
      </c>
      <c r="I868" s="407"/>
      <c r="J868" s="407" t="s">
        <v>160</v>
      </c>
      <c r="K868" s="524" t="s">
        <v>2054</v>
      </c>
      <c r="L868" s="826"/>
      <c r="M868" s="827"/>
      <c r="N868" s="793"/>
      <c r="O868" s="830"/>
      <c r="P868" s="833"/>
      <c r="Q868" s="836"/>
      <c r="R868" s="830"/>
      <c r="S868" s="406" t="s">
        <v>158</v>
      </c>
      <c r="T868" s="451"/>
      <c r="U868" s="820"/>
      <c r="V868" s="821"/>
      <c r="W868" s="818"/>
      <c r="X868" s="819"/>
      <c r="Y868" s="818"/>
      <c r="Z868" s="819"/>
      <c r="AA868" s="818"/>
      <c r="AB868" s="819"/>
      <c r="AC868" s="818"/>
      <c r="AD868" s="819"/>
      <c r="AE868" s="818"/>
      <c r="AF868" s="819"/>
      <c r="AG868" s="818"/>
      <c r="AH868" s="819"/>
      <c r="AI868" s="818"/>
      <c r="AJ868" s="819"/>
      <c r="AK868" s="793"/>
      <c r="AL868" s="793"/>
      <c r="AM868" s="793"/>
      <c r="AN868" s="793"/>
      <c r="AO868" s="793"/>
      <c r="AP868" s="793"/>
    </row>
    <row r="869" spans="1:42" s="404" customFormat="1" ht="12.75" customHeight="1" thickTop="1" x14ac:dyDescent="0.2">
      <c r="A869" s="402"/>
      <c r="B869" s="445" t="s">
        <v>723</v>
      </c>
      <c r="C869" s="444" t="s">
        <v>722</v>
      </c>
      <c r="D869" s="443" t="s">
        <v>705</v>
      </c>
      <c r="E869" s="442" t="s">
        <v>50</v>
      </c>
      <c r="F869" s="440">
        <v>44046</v>
      </c>
      <c r="G869" s="440">
        <v>44180</v>
      </c>
      <c r="H869" s="507">
        <v>2019</v>
      </c>
      <c r="I869" s="439" t="s">
        <v>2036</v>
      </c>
      <c r="J869" s="439" t="s">
        <v>160</v>
      </c>
      <c r="K869" s="439" t="s">
        <v>1035</v>
      </c>
      <c r="L869" s="822" t="s">
        <v>119</v>
      </c>
      <c r="M869" s="823"/>
      <c r="N869" s="791" t="s">
        <v>577</v>
      </c>
      <c r="O869" s="828" t="s">
        <v>579</v>
      </c>
      <c r="P869" s="831"/>
      <c r="Q869" s="834"/>
      <c r="R869" s="828" t="s">
        <v>193</v>
      </c>
      <c r="S869" s="434" t="s">
        <v>184</v>
      </c>
      <c r="T869" s="438">
        <v>1600000</v>
      </c>
      <c r="U869" s="434" t="s">
        <v>183</v>
      </c>
      <c r="V869" s="437">
        <f>T874+T872-0.001</f>
        <v>44165.999000000003</v>
      </c>
      <c r="W869" s="434" t="s">
        <v>182</v>
      </c>
      <c r="X869" s="436">
        <f>T869</f>
        <v>1600000</v>
      </c>
      <c r="Y869" s="434" t="s">
        <v>181</v>
      </c>
      <c r="Z869" s="435"/>
      <c r="AA869" s="434" t="s">
        <v>181</v>
      </c>
      <c r="AB869" s="435">
        <v>0.10589999999999999</v>
      </c>
      <c r="AC869" s="480" t="s">
        <v>181</v>
      </c>
      <c r="AD869" s="479"/>
      <c r="AE869" s="434" t="s">
        <v>181</v>
      </c>
      <c r="AF869" s="435">
        <v>1</v>
      </c>
      <c r="AG869" s="434" t="s">
        <v>181</v>
      </c>
      <c r="AH869" s="435">
        <v>1</v>
      </c>
      <c r="AI869" s="434" t="s">
        <v>180</v>
      </c>
      <c r="AJ869" s="433">
        <v>7</v>
      </c>
      <c r="AK869" s="791" t="s">
        <v>1034</v>
      </c>
      <c r="AL869" s="791" t="s">
        <v>10</v>
      </c>
      <c r="AM869" s="791" t="s">
        <v>10</v>
      </c>
      <c r="AN869" s="791" t="s">
        <v>1954</v>
      </c>
      <c r="AO869" s="791" t="s">
        <v>1954</v>
      </c>
      <c r="AP869" s="791" t="s">
        <v>2143</v>
      </c>
    </row>
    <row r="870" spans="1:42" s="404" customFormat="1" ht="15" customHeight="1" x14ac:dyDescent="0.2">
      <c r="A870" s="402"/>
      <c r="B870" s="425" t="s">
        <v>723</v>
      </c>
      <c r="C870" s="424" t="s">
        <v>722</v>
      </c>
      <c r="D870" s="423" t="s">
        <v>705</v>
      </c>
      <c r="E870" s="422" t="s">
        <v>50</v>
      </c>
      <c r="F870" s="420">
        <v>44046</v>
      </c>
      <c r="G870" s="420">
        <v>44180</v>
      </c>
      <c r="H870" s="507">
        <v>2019</v>
      </c>
      <c r="I870" s="439" t="s">
        <v>2036</v>
      </c>
      <c r="J870" s="439" t="s">
        <v>160</v>
      </c>
      <c r="K870" s="417" t="s">
        <v>1033</v>
      </c>
      <c r="L870" s="824"/>
      <c r="M870" s="825"/>
      <c r="N870" s="792"/>
      <c r="O870" s="829"/>
      <c r="P870" s="832"/>
      <c r="Q870" s="835"/>
      <c r="R870" s="829"/>
      <c r="S870" s="416" t="s">
        <v>179</v>
      </c>
      <c r="T870" s="432" t="s">
        <v>1031</v>
      </c>
      <c r="U870" s="416" t="s">
        <v>177</v>
      </c>
      <c r="V870" s="415"/>
      <c r="W870" s="416" t="s">
        <v>176</v>
      </c>
      <c r="X870" s="428">
        <f>X869</f>
        <v>1600000</v>
      </c>
      <c r="Y870" s="416" t="s">
        <v>175</v>
      </c>
      <c r="Z870" s="426"/>
      <c r="AA870" s="416" t="s">
        <v>175</v>
      </c>
      <c r="AB870" s="426"/>
      <c r="AC870" s="478" t="s">
        <v>175</v>
      </c>
      <c r="AD870" s="477"/>
      <c r="AE870" s="416" t="s">
        <v>175</v>
      </c>
      <c r="AF870" s="426"/>
      <c r="AG870" s="416" t="s">
        <v>175</v>
      </c>
      <c r="AH870" s="426"/>
      <c r="AI870" s="416" t="s">
        <v>174</v>
      </c>
      <c r="AJ870" s="430">
        <v>95</v>
      </c>
      <c r="AK870" s="792"/>
      <c r="AL870" s="792"/>
      <c r="AM870" s="792"/>
      <c r="AN870" s="792"/>
      <c r="AO870" s="792"/>
      <c r="AP870" s="792"/>
    </row>
    <row r="871" spans="1:42" s="404" customFormat="1" x14ac:dyDescent="0.2">
      <c r="A871" s="402"/>
      <c r="B871" s="425" t="s">
        <v>723</v>
      </c>
      <c r="C871" s="424" t="s">
        <v>722</v>
      </c>
      <c r="D871" s="423" t="s">
        <v>705</v>
      </c>
      <c r="E871" s="422" t="s">
        <v>50</v>
      </c>
      <c r="F871" s="420">
        <v>44046</v>
      </c>
      <c r="G871" s="420">
        <v>44180</v>
      </c>
      <c r="H871" s="507">
        <v>2019</v>
      </c>
      <c r="I871" s="439" t="s">
        <v>2036</v>
      </c>
      <c r="J871" s="439" t="s">
        <v>160</v>
      </c>
      <c r="K871" s="417" t="s">
        <v>1033</v>
      </c>
      <c r="L871" s="824"/>
      <c r="M871" s="825"/>
      <c r="N871" s="792"/>
      <c r="O871" s="829"/>
      <c r="P871" s="832"/>
      <c r="Q871" s="835"/>
      <c r="R871" s="829"/>
      <c r="S871" s="416" t="s">
        <v>173</v>
      </c>
      <c r="T871" s="429" t="s">
        <v>192</v>
      </c>
      <c r="U871" s="416" t="s">
        <v>171</v>
      </c>
      <c r="V871" s="427"/>
      <c r="W871" s="416" t="s">
        <v>170</v>
      </c>
      <c r="X871" s="428"/>
      <c r="Y871" s="416" t="s">
        <v>169</v>
      </c>
      <c r="Z871" s="426"/>
      <c r="AA871" s="416" t="s">
        <v>169</v>
      </c>
      <c r="AB871" s="426">
        <v>9.7299999999999998E-2</v>
      </c>
      <c r="AC871" s="478" t="s">
        <v>169</v>
      </c>
      <c r="AD871" s="477"/>
      <c r="AE871" s="416" t="s">
        <v>169</v>
      </c>
      <c r="AF871" s="426">
        <v>1</v>
      </c>
      <c r="AG871" s="416" t="s">
        <v>169</v>
      </c>
      <c r="AH871" s="426">
        <v>1</v>
      </c>
      <c r="AI871" s="816"/>
      <c r="AJ871" s="817"/>
      <c r="AK871" s="792"/>
      <c r="AL871" s="792"/>
      <c r="AM871" s="792"/>
      <c r="AN871" s="792"/>
      <c r="AO871" s="792"/>
      <c r="AP871" s="792"/>
    </row>
    <row r="872" spans="1:42" s="404" customFormat="1" ht="15" customHeight="1" x14ac:dyDescent="0.2">
      <c r="A872" s="402"/>
      <c r="B872" s="425" t="s">
        <v>723</v>
      </c>
      <c r="C872" s="424" t="s">
        <v>722</v>
      </c>
      <c r="D872" s="423" t="s">
        <v>705</v>
      </c>
      <c r="E872" s="422" t="s">
        <v>50</v>
      </c>
      <c r="F872" s="420">
        <v>44046</v>
      </c>
      <c r="G872" s="420">
        <v>44180</v>
      </c>
      <c r="H872" s="507">
        <v>2019</v>
      </c>
      <c r="I872" s="439" t="s">
        <v>2036</v>
      </c>
      <c r="J872" s="439" t="s">
        <v>160</v>
      </c>
      <c r="K872" s="417" t="s">
        <v>1033</v>
      </c>
      <c r="L872" s="824"/>
      <c r="M872" s="825"/>
      <c r="N872" s="792"/>
      <c r="O872" s="829"/>
      <c r="P872" s="832"/>
      <c r="Q872" s="835"/>
      <c r="R872" s="829"/>
      <c r="S872" s="416" t="s">
        <v>168</v>
      </c>
      <c r="T872" s="427">
        <v>120</v>
      </c>
      <c r="U872" s="416" t="s">
        <v>167</v>
      </c>
      <c r="V872" s="427"/>
      <c r="W872" s="816"/>
      <c r="X872" s="817"/>
      <c r="Y872" s="416" t="s">
        <v>166</v>
      </c>
      <c r="Z872" s="426">
        <f>IF(Z870="",Z871-Z869,Z871-Z870)</f>
        <v>0</v>
      </c>
      <c r="AA872" s="416" t="s">
        <v>166</v>
      </c>
      <c r="AB872" s="426">
        <f>IF(AB870="",AB871-AB869,AB871-AB870)</f>
        <v>-8.5999999999999965E-3</v>
      </c>
      <c r="AC872" s="478" t="s">
        <v>166</v>
      </c>
      <c r="AD872" s="477">
        <f>IF(AD870="",AD871-AD869,AD871-AD870)</f>
        <v>0</v>
      </c>
      <c r="AE872" s="416" t="s">
        <v>166</v>
      </c>
      <c r="AF872" s="426">
        <f>IF(AF870="",AF871-AF869,AF871-AF870)</f>
        <v>0</v>
      </c>
      <c r="AG872" s="416" t="s">
        <v>166</v>
      </c>
      <c r="AH872" s="426">
        <f>IF(AH870="",AH871-AH869,AH871-AH870)</f>
        <v>0</v>
      </c>
      <c r="AI872" s="816"/>
      <c r="AJ872" s="817"/>
      <c r="AK872" s="792"/>
      <c r="AL872" s="792"/>
      <c r="AM872" s="792"/>
      <c r="AN872" s="792"/>
      <c r="AO872" s="792"/>
      <c r="AP872" s="792"/>
    </row>
    <row r="873" spans="1:42" s="404" customFormat="1" ht="15" customHeight="1" x14ac:dyDescent="0.2">
      <c r="A873" s="402"/>
      <c r="B873" s="425" t="s">
        <v>723</v>
      </c>
      <c r="C873" s="424" t="s">
        <v>722</v>
      </c>
      <c r="D873" s="423" t="s">
        <v>705</v>
      </c>
      <c r="E873" s="422" t="s">
        <v>50</v>
      </c>
      <c r="F873" s="420">
        <v>44046</v>
      </c>
      <c r="G873" s="420">
        <v>44180</v>
      </c>
      <c r="H873" s="507">
        <v>2019</v>
      </c>
      <c r="I873" s="439" t="s">
        <v>2036</v>
      </c>
      <c r="J873" s="439" t="s">
        <v>160</v>
      </c>
      <c r="K873" s="417" t="s">
        <v>1033</v>
      </c>
      <c r="L873" s="824"/>
      <c r="M873" s="825"/>
      <c r="N873" s="792"/>
      <c r="O873" s="829"/>
      <c r="P873" s="832"/>
      <c r="Q873" s="835"/>
      <c r="R873" s="829"/>
      <c r="S873" s="416" t="s">
        <v>165</v>
      </c>
      <c r="T873" s="415"/>
      <c r="U873" s="416" t="s">
        <v>164</v>
      </c>
      <c r="V873" s="415">
        <v>44180</v>
      </c>
      <c r="W873" s="816"/>
      <c r="X873" s="817"/>
      <c r="Y873" s="816"/>
      <c r="Z873" s="817"/>
      <c r="AA873" s="816"/>
      <c r="AB873" s="817"/>
      <c r="AC873" s="816"/>
      <c r="AD873" s="817"/>
      <c r="AE873" s="816"/>
      <c r="AF873" s="817"/>
      <c r="AG873" s="816"/>
      <c r="AH873" s="817"/>
      <c r="AI873" s="816"/>
      <c r="AJ873" s="817"/>
      <c r="AK873" s="792"/>
      <c r="AL873" s="792"/>
      <c r="AM873" s="792"/>
      <c r="AN873" s="792"/>
      <c r="AO873" s="792"/>
      <c r="AP873" s="792"/>
    </row>
    <row r="874" spans="1:42" s="404" customFormat="1" ht="12.75" customHeight="1" thickBot="1" x14ac:dyDescent="0.25">
      <c r="A874" s="402"/>
      <c r="B874" s="414" t="s">
        <v>723</v>
      </c>
      <c r="C874" s="413" t="s">
        <v>722</v>
      </c>
      <c r="D874" s="412" t="s">
        <v>705</v>
      </c>
      <c r="E874" s="411" t="s">
        <v>50</v>
      </c>
      <c r="F874" s="409">
        <v>44046</v>
      </c>
      <c r="G874" s="409">
        <v>44180</v>
      </c>
      <c r="H874" s="408">
        <v>2019</v>
      </c>
      <c r="I874" s="407" t="s">
        <v>2036</v>
      </c>
      <c r="J874" s="407" t="s">
        <v>160</v>
      </c>
      <c r="K874" s="495" t="s">
        <v>1033</v>
      </c>
      <c r="L874" s="826"/>
      <c r="M874" s="827"/>
      <c r="N874" s="793"/>
      <c r="O874" s="830"/>
      <c r="P874" s="833"/>
      <c r="Q874" s="836"/>
      <c r="R874" s="830"/>
      <c r="S874" s="406" t="s">
        <v>158</v>
      </c>
      <c r="T874" s="415">
        <v>44046</v>
      </c>
      <c r="U874" s="820"/>
      <c r="V874" s="821"/>
      <c r="W874" s="818"/>
      <c r="X874" s="819"/>
      <c r="Y874" s="818"/>
      <c r="Z874" s="819"/>
      <c r="AA874" s="818"/>
      <c r="AB874" s="819"/>
      <c r="AC874" s="818"/>
      <c r="AD874" s="819"/>
      <c r="AE874" s="818"/>
      <c r="AF874" s="819"/>
      <c r="AG874" s="818"/>
      <c r="AH874" s="819"/>
      <c r="AI874" s="818"/>
      <c r="AJ874" s="819"/>
      <c r="AK874" s="793"/>
      <c r="AL874" s="793"/>
      <c r="AM874" s="793"/>
      <c r="AN874" s="793"/>
      <c r="AO874" s="793"/>
      <c r="AP874" s="793"/>
    </row>
    <row r="875" spans="1:42" s="404" customFormat="1" ht="12.75" hidden="1" customHeight="1" thickTop="1" x14ac:dyDescent="0.2">
      <c r="B875" s="445" t="s">
        <v>246</v>
      </c>
      <c r="C875" s="444" t="s">
        <v>472</v>
      </c>
      <c r="D875" s="443" t="s">
        <v>161</v>
      </c>
      <c r="E875" s="442" t="s">
        <v>238</v>
      </c>
      <c r="F875" s="440"/>
      <c r="G875" s="440"/>
      <c r="H875" s="419">
        <v>2019</v>
      </c>
      <c r="I875" s="418"/>
      <c r="J875" s="418" t="s">
        <v>160</v>
      </c>
      <c r="K875" s="439" t="s">
        <v>471</v>
      </c>
      <c r="L875" s="822" t="s">
        <v>132</v>
      </c>
      <c r="M875" s="823"/>
      <c r="N875" s="791" t="s">
        <v>476</v>
      </c>
      <c r="O875" s="828" t="s">
        <v>475</v>
      </c>
      <c r="P875" s="831"/>
      <c r="Q875" s="834"/>
      <c r="R875" s="828"/>
      <c r="S875" s="434" t="s">
        <v>184</v>
      </c>
      <c r="T875" s="438">
        <v>1000000</v>
      </c>
      <c r="U875" s="434" t="s">
        <v>183</v>
      </c>
      <c r="V875" s="437"/>
      <c r="W875" s="434" t="s">
        <v>182</v>
      </c>
      <c r="X875" s="436">
        <f>T875</f>
        <v>1000000</v>
      </c>
      <c r="Y875" s="434" t="s">
        <v>181</v>
      </c>
      <c r="Z875" s="435"/>
      <c r="AA875" s="434" t="s">
        <v>181</v>
      </c>
      <c r="AB875" s="435"/>
      <c r="AC875" s="434" t="s">
        <v>181</v>
      </c>
      <c r="AD875" s="435"/>
      <c r="AE875" s="434" t="s">
        <v>181</v>
      </c>
      <c r="AF875" s="435"/>
      <c r="AG875" s="434" t="s">
        <v>181</v>
      </c>
      <c r="AH875" s="435"/>
      <c r="AI875" s="434" t="s">
        <v>180</v>
      </c>
      <c r="AJ875" s="433"/>
      <c r="AK875" s="791" t="s">
        <v>474</v>
      </c>
      <c r="AL875" s="791" t="s">
        <v>474</v>
      </c>
      <c r="AM875" s="791" t="s">
        <v>4</v>
      </c>
      <c r="AN875" s="791" t="s">
        <v>4</v>
      </c>
      <c r="AO875" s="791" t="s">
        <v>4</v>
      </c>
      <c r="AP875" s="791" t="s">
        <v>4</v>
      </c>
    </row>
    <row r="876" spans="1:42" s="404" customFormat="1" ht="15" hidden="1" customHeight="1" x14ac:dyDescent="0.2">
      <c r="B876" s="425" t="s">
        <v>246</v>
      </c>
      <c r="C876" s="424" t="s">
        <v>472</v>
      </c>
      <c r="D876" s="423" t="s">
        <v>161</v>
      </c>
      <c r="E876" s="422" t="s">
        <v>238</v>
      </c>
      <c r="F876" s="420"/>
      <c r="G876" s="420"/>
      <c r="H876" s="419">
        <v>2019</v>
      </c>
      <c r="I876" s="418"/>
      <c r="J876" s="418" t="s">
        <v>160</v>
      </c>
      <c r="K876" s="417" t="s">
        <v>471</v>
      </c>
      <c r="L876" s="824"/>
      <c r="M876" s="825"/>
      <c r="N876" s="792"/>
      <c r="O876" s="829"/>
      <c r="P876" s="832"/>
      <c r="Q876" s="835"/>
      <c r="R876" s="829"/>
      <c r="S876" s="416" t="s">
        <v>179</v>
      </c>
      <c r="T876" s="432" t="s">
        <v>473</v>
      </c>
      <c r="U876" s="416" t="s">
        <v>177</v>
      </c>
      <c r="V876" s="415"/>
      <c r="W876" s="416" t="s">
        <v>176</v>
      </c>
      <c r="X876" s="428">
        <f>X875</f>
        <v>1000000</v>
      </c>
      <c r="Y876" s="416" t="s">
        <v>175</v>
      </c>
      <c r="Z876" s="426"/>
      <c r="AA876" s="416" t="s">
        <v>175</v>
      </c>
      <c r="AB876" s="426"/>
      <c r="AC876" s="416" t="s">
        <v>175</v>
      </c>
      <c r="AD876" s="426"/>
      <c r="AE876" s="416" t="s">
        <v>175</v>
      </c>
      <c r="AF876" s="426"/>
      <c r="AG876" s="416" t="s">
        <v>175</v>
      </c>
      <c r="AH876" s="426"/>
      <c r="AI876" s="416" t="s">
        <v>174</v>
      </c>
      <c r="AJ876" s="430"/>
      <c r="AK876" s="792"/>
      <c r="AL876" s="792"/>
      <c r="AM876" s="792"/>
      <c r="AN876" s="792"/>
      <c r="AO876" s="792"/>
      <c r="AP876" s="792"/>
    </row>
    <row r="877" spans="1:42" s="404" customFormat="1" ht="39" hidden="1" customHeight="1" x14ac:dyDescent="0.2">
      <c r="B877" s="425" t="s">
        <v>246</v>
      </c>
      <c r="C877" s="424" t="s">
        <v>472</v>
      </c>
      <c r="D877" s="423" t="s">
        <v>161</v>
      </c>
      <c r="E877" s="422" t="s">
        <v>238</v>
      </c>
      <c r="F877" s="420"/>
      <c r="G877" s="420"/>
      <c r="H877" s="419">
        <v>2019</v>
      </c>
      <c r="I877" s="418"/>
      <c r="J877" s="418" t="s">
        <v>160</v>
      </c>
      <c r="K877" s="417" t="s">
        <v>471</v>
      </c>
      <c r="L877" s="824"/>
      <c r="M877" s="825"/>
      <c r="N877" s="792"/>
      <c r="O877" s="829"/>
      <c r="P877" s="832"/>
      <c r="Q877" s="835"/>
      <c r="R877" s="829"/>
      <c r="S877" s="416" t="s">
        <v>173</v>
      </c>
      <c r="T877" s="429"/>
      <c r="U877" s="416" t="s">
        <v>171</v>
      </c>
      <c r="V877" s="427"/>
      <c r="W877" s="416" t="s">
        <v>170</v>
      </c>
      <c r="X877" s="428"/>
      <c r="Y877" s="416" t="s">
        <v>169</v>
      </c>
      <c r="Z877" s="426"/>
      <c r="AA877" s="416" t="s">
        <v>169</v>
      </c>
      <c r="AB877" s="426"/>
      <c r="AC877" s="416" t="s">
        <v>169</v>
      </c>
      <c r="AD877" s="426"/>
      <c r="AE877" s="416" t="s">
        <v>169</v>
      </c>
      <c r="AF877" s="426"/>
      <c r="AG877" s="416" t="s">
        <v>169</v>
      </c>
      <c r="AH877" s="426"/>
      <c r="AI877" s="816"/>
      <c r="AJ877" s="817"/>
      <c r="AK877" s="792"/>
      <c r="AL877" s="792"/>
      <c r="AM877" s="792"/>
      <c r="AN877" s="792"/>
      <c r="AO877" s="792"/>
      <c r="AP877" s="792"/>
    </row>
    <row r="878" spans="1:42" s="404" customFormat="1" ht="15" hidden="1" customHeight="1" x14ac:dyDescent="0.2">
      <c r="B878" s="425" t="s">
        <v>246</v>
      </c>
      <c r="C878" s="424" t="s">
        <v>472</v>
      </c>
      <c r="D878" s="423" t="s">
        <v>161</v>
      </c>
      <c r="E878" s="422" t="s">
        <v>238</v>
      </c>
      <c r="F878" s="420"/>
      <c r="G878" s="420"/>
      <c r="H878" s="419">
        <v>2019</v>
      </c>
      <c r="I878" s="418"/>
      <c r="J878" s="418" t="s">
        <v>160</v>
      </c>
      <c r="K878" s="417" t="s">
        <v>471</v>
      </c>
      <c r="L878" s="824"/>
      <c r="M878" s="825"/>
      <c r="N878" s="792"/>
      <c r="O878" s="829"/>
      <c r="P878" s="832"/>
      <c r="Q878" s="835"/>
      <c r="R878" s="829"/>
      <c r="S878" s="416" t="s">
        <v>168</v>
      </c>
      <c r="T878" s="427"/>
      <c r="U878" s="416" t="s">
        <v>167</v>
      </c>
      <c r="V878" s="427"/>
      <c r="W878" s="816"/>
      <c r="X878" s="817"/>
      <c r="Y878" s="416" t="s">
        <v>166</v>
      </c>
      <c r="Z878" s="426">
        <f>IF(Z876="",Z877-Z875,Z877-Z876)</f>
        <v>0</v>
      </c>
      <c r="AA878" s="416" t="s">
        <v>166</v>
      </c>
      <c r="AB878" s="426">
        <f>IF(AB876="",AB877-AB875,AB877-AB876)</f>
        <v>0</v>
      </c>
      <c r="AC878" s="416" t="s">
        <v>166</v>
      </c>
      <c r="AD878" s="426">
        <f>IF(AD876="",AD877-AD875,AD877-AD876)</f>
        <v>0</v>
      </c>
      <c r="AE878" s="416" t="s">
        <v>166</v>
      </c>
      <c r="AF878" s="426">
        <f>IF(AF876="",AF877-AF875,AF877-AF876)</f>
        <v>0</v>
      </c>
      <c r="AG878" s="416" t="s">
        <v>166</v>
      </c>
      <c r="AH878" s="426">
        <f>IF(AH876="",AH877-AH875,AH877-AH876)</f>
        <v>0</v>
      </c>
      <c r="AI878" s="816"/>
      <c r="AJ878" s="817"/>
      <c r="AK878" s="792"/>
      <c r="AL878" s="792"/>
      <c r="AM878" s="792"/>
      <c r="AN878" s="792"/>
      <c r="AO878" s="792"/>
      <c r="AP878" s="792"/>
    </row>
    <row r="879" spans="1:42" s="404" customFormat="1" ht="15" hidden="1" customHeight="1" x14ac:dyDescent="0.2">
      <c r="B879" s="425" t="s">
        <v>246</v>
      </c>
      <c r="C879" s="424" t="s">
        <v>472</v>
      </c>
      <c r="D879" s="423" t="s">
        <v>161</v>
      </c>
      <c r="E879" s="422" t="s">
        <v>238</v>
      </c>
      <c r="F879" s="420"/>
      <c r="G879" s="420"/>
      <c r="H879" s="419">
        <v>2019</v>
      </c>
      <c r="I879" s="418"/>
      <c r="J879" s="418" t="s">
        <v>160</v>
      </c>
      <c r="K879" s="417" t="s">
        <v>471</v>
      </c>
      <c r="L879" s="824"/>
      <c r="M879" s="825"/>
      <c r="N879" s="792"/>
      <c r="O879" s="829"/>
      <c r="P879" s="832"/>
      <c r="Q879" s="835"/>
      <c r="R879" s="829"/>
      <c r="S879" s="416" t="s">
        <v>165</v>
      </c>
      <c r="T879" s="415"/>
      <c r="U879" s="416" t="s">
        <v>164</v>
      </c>
      <c r="V879" s="415"/>
      <c r="W879" s="816"/>
      <c r="X879" s="817"/>
      <c r="Y879" s="816"/>
      <c r="Z879" s="817"/>
      <c r="AA879" s="816"/>
      <c r="AB879" s="817"/>
      <c r="AC879" s="816"/>
      <c r="AD879" s="817"/>
      <c r="AE879" s="816"/>
      <c r="AF879" s="817"/>
      <c r="AG879" s="816"/>
      <c r="AH879" s="817"/>
      <c r="AI879" s="816"/>
      <c r="AJ879" s="817"/>
      <c r="AK879" s="792"/>
      <c r="AL879" s="792"/>
      <c r="AM879" s="792"/>
      <c r="AN879" s="792"/>
      <c r="AO879" s="792"/>
      <c r="AP879" s="792"/>
    </row>
    <row r="880" spans="1:42" s="404" customFormat="1" ht="15" hidden="1" customHeight="1" thickBot="1" x14ac:dyDescent="0.25">
      <c r="B880" s="414" t="s">
        <v>246</v>
      </c>
      <c r="C880" s="413" t="s">
        <v>472</v>
      </c>
      <c r="D880" s="412" t="s">
        <v>161</v>
      </c>
      <c r="E880" s="411" t="s">
        <v>238</v>
      </c>
      <c r="F880" s="409"/>
      <c r="G880" s="409"/>
      <c r="H880" s="408">
        <v>2019</v>
      </c>
      <c r="I880" s="407"/>
      <c r="J880" s="407" t="s">
        <v>160</v>
      </c>
      <c r="K880" s="407" t="s">
        <v>471</v>
      </c>
      <c r="L880" s="826"/>
      <c r="M880" s="827"/>
      <c r="N880" s="793"/>
      <c r="O880" s="830"/>
      <c r="P880" s="833"/>
      <c r="Q880" s="836"/>
      <c r="R880" s="830"/>
      <c r="S880" s="406" t="s">
        <v>158</v>
      </c>
      <c r="T880" s="451"/>
      <c r="U880" s="820"/>
      <c r="V880" s="821"/>
      <c r="W880" s="818"/>
      <c r="X880" s="819"/>
      <c r="Y880" s="818"/>
      <c r="Z880" s="819"/>
      <c r="AA880" s="818"/>
      <c r="AB880" s="819"/>
      <c r="AC880" s="818"/>
      <c r="AD880" s="819"/>
      <c r="AE880" s="818"/>
      <c r="AF880" s="819"/>
      <c r="AG880" s="818"/>
      <c r="AH880" s="819"/>
      <c r="AI880" s="818"/>
      <c r="AJ880" s="819"/>
      <c r="AK880" s="793"/>
      <c r="AL880" s="793"/>
      <c r="AM880" s="793"/>
      <c r="AN880" s="793"/>
      <c r="AO880" s="793"/>
      <c r="AP880" s="793"/>
    </row>
    <row r="881" spans="2:42" s="404" customFormat="1" ht="12.75" customHeight="1" thickTop="1" x14ac:dyDescent="0.2">
      <c r="B881" s="445" t="s">
        <v>723</v>
      </c>
      <c r="C881" s="444" t="s">
        <v>722</v>
      </c>
      <c r="D881" s="443" t="s">
        <v>705</v>
      </c>
      <c r="E881" s="442" t="s">
        <v>50</v>
      </c>
      <c r="F881" s="440">
        <v>43801</v>
      </c>
      <c r="G881" s="440">
        <v>44043</v>
      </c>
      <c r="H881" s="507">
        <v>2019</v>
      </c>
      <c r="I881" s="439" t="s">
        <v>2036</v>
      </c>
      <c r="J881" s="439" t="s">
        <v>160</v>
      </c>
      <c r="K881" s="439" t="s">
        <v>1019</v>
      </c>
      <c r="L881" s="822" t="s">
        <v>120</v>
      </c>
      <c r="M881" s="823"/>
      <c r="N881" s="791" t="s">
        <v>577</v>
      </c>
      <c r="O881" s="828" t="s">
        <v>228</v>
      </c>
      <c r="P881" s="831">
        <v>66</v>
      </c>
      <c r="Q881" s="834" t="s">
        <v>231</v>
      </c>
      <c r="R881" s="828" t="s">
        <v>193</v>
      </c>
      <c r="S881" s="434" t="s">
        <v>184</v>
      </c>
      <c r="T881" s="438">
        <v>1000000</v>
      </c>
      <c r="U881" s="434" t="s">
        <v>183</v>
      </c>
      <c r="V881" s="437">
        <f>T886+T884-0.01</f>
        <v>43940.99</v>
      </c>
      <c r="W881" s="434" t="s">
        <v>182</v>
      </c>
      <c r="X881" s="436">
        <f>T881</f>
        <v>1000000</v>
      </c>
      <c r="Y881" s="434" t="s">
        <v>181</v>
      </c>
      <c r="Z881" s="435">
        <v>1</v>
      </c>
      <c r="AA881" s="434" t="s">
        <v>181</v>
      </c>
      <c r="AB881" s="435">
        <v>1</v>
      </c>
      <c r="AC881" s="434" t="s">
        <v>181</v>
      </c>
      <c r="AD881" s="435">
        <v>1</v>
      </c>
      <c r="AE881" s="434" t="s">
        <v>181</v>
      </c>
      <c r="AF881" s="435">
        <v>1</v>
      </c>
      <c r="AG881" s="434" t="s">
        <v>181</v>
      </c>
      <c r="AH881" s="435">
        <v>1</v>
      </c>
      <c r="AI881" s="434" t="s">
        <v>180</v>
      </c>
      <c r="AJ881" s="433">
        <v>5</v>
      </c>
      <c r="AK881" s="791" t="s">
        <v>227</v>
      </c>
      <c r="AL881" s="791" t="s">
        <v>227</v>
      </c>
      <c r="AM881" s="791" t="s">
        <v>227</v>
      </c>
      <c r="AN881" s="791" t="s">
        <v>227</v>
      </c>
      <c r="AO881" s="791" t="s">
        <v>227</v>
      </c>
      <c r="AP881" s="791" t="s">
        <v>2143</v>
      </c>
    </row>
    <row r="882" spans="2:42" s="404" customFormat="1" ht="15" customHeight="1" x14ac:dyDescent="0.2">
      <c r="B882" s="425" t="s">
        <v>723</v>
      </c>
      <c r="C882" s="424" t="s">
        <v>722</v>
      </c>
      <c r="D882" s="423" t="s">
        <v>705</v>
      </c>
      <c r="E882" s="422" t="s">
        <v>50</v>
      </c>
      <c r="F882" s="420">
        <v>43801</v>
      </c>
      <c r="G882" s="420">
        <v>44043</v>
      </c>
      <c r="H882" s="507">
        <v>2019</v>
      </c>
      <c r="I882" s="439" t="s">
        <v>2036</v>
      </c>
      <c r="J882" s="439" t="s">
        <v>160</v>
      </c>
      <c r="K882" s="417" t="s">
        <v>1019</v>
      </c>
      <c r="L882" s="824"/>
      <c r="M882" s="825"/>
      <c r="N882" s="792"/>
      <c r="O882" s="829"/>
      <c r="P882" s="832"/>
      <c r="Q882" s="835"/>
      <c r="R882" s="829"/>
      <c r="S882" s="416" t="s">
        <v>179</v>
      </c>
      <c r="T882" s="491" t="s">
        <v>1029</v>
      </c>
      <c r="U882" s="416" t="s">
        <v>177</v>
      </c>
      <c r="V882" s="415">
        <f>V881+V883</f>
        <v>43968.99</v>
      </c>
      <c r="W882" s="416" t="s">
        <v>176</v>
      </c>
      <c r="X882" s="428">
        <f>X881</f>
        <v>1000000</v>
      </c>
      <c r="Y882" s="416" t="s">
        <v>175</v>
      </c>
      <c r="Z882" s="426"/>
      <c r="AA882" s="416" t="s">
        <v>175</v>
      </c>
      <c r="AB882" s="426"/>
      <c r="AC882" s="416" t="s">
        <v>175</v>
      </c>
      <c r="AD882" s="426"/>
      <c r="AE882" s="416" t="s">
        <v>175</v>
      </c>
      <c r="AF882" s="426"/>
      <c r="AG882" s="416" t="s">
        <v>175</v>
      </c>
      <c r="AH882" s="426"/>
      <c r="AI882" s="416" t="s">
        <v>174</v>
      </c>
      <c r="AJ882" s="430">
        <v>95</v>
      </c>
      <c r="AK882" s="792"/>
      <c r="AL882" s="792"/>
      <c r="AM882" s="792"/>
      <c r="AN882" s="792"/>
      <c r="AO882" s="792"/>
      <c r="AP882" s="792"/>
    </row>
    <row r="883" spans="2:42" s="404" customFormat="1" x14ac:dyDescent="0.2">
      <c r="B883" s="425" t="s">
        <v>723</v>
      </c>
      <c r="C883" s="424" t="s">
        <v>722</v>
      </c>
      <c r="D883" s="423" t="s">
        <v>705</v>
      </c>
      <c r="E883" s="422" t="s">
        <v>50</v>
      </c>
      <c r="F883" s="420">
        <v>43801</v>
      </c>
      <c r="G883" s="420">
        <v>44043</v>
      </c>
      <c r="H883" s="507">
        <v>2019</v>
      </c>
      <c r="I883" s="439" t="s">
        <v>2036</v>
      </c>
      <c r="J883" s="439" t="s">
        <v>160</v>
      </c>
      <c r="K883" s="417" t="s">
        <v>1019</v>
      </c>
      <c r="L883" s="824"/>
      <c r="M883" s="825"/>
      <c r="N883" s="792"/>
      <c r="O883" s="829"/>
      <c r="P883" s="832"/>
      <c r="Q883" s="835"/>
      <c r="R883" s="829"/>
      <c r="S883" s="416" t="s">
        <v>173</v>
      </c>
      <c r="T883" s="429" t="s">
        <v>192</v>
      </c>
      <c r="U883" s="416" t="s">
        <v>171</v>
      </c>
      <c r="V883" s="427">
        <v>28</v>
      </c>
      <c r="W883" s="416" t="s">
        <v>170</v>
      </c>
      <c r="X883" s="428"/>
      <c r="Y883" s="416" t="s">
        <v>169</v>
      </c>
      <c r="Z883" s="481">
        <v>1</v>
      </c>
      <c r="AA883" s="416" t="s">
        <v>169</v>
      </c>
      <c r="AB883" s="481">
        <v>1</v>
      </c>
      <c r="AC883" s="416" t="s">
        <v>169</v>
      </c>
      <c r="AD883" s="481">
        <v>1</v>
      </c>
      <c r="AE883" s="416" t="s">
        <v>169</v>
      </c>
      <c r="AF883" s="481">
        <v>1</v>
      </c>
      <c r="AG883" s="416" t="s">
        <v>169</v>
      </c>
      <c r="AH883" s="481">
        <v>1</v>
      </c>
      <c r="AI883" s="816"/>
      <c r="AJ883" s="817"/>
      <c r="AK883" s="792"/>
      <c r="AL883" s="792"/>
      <c r="AM883" s="792"/>
      <c r="AN883" s="792"/>
      <c r="AO883" s="792"/>
      <c r="AP883" s="792"/>
    </row>
    <row r="884" spans="2:42" s="404" customFormat="1" ht="15" customHeight="1" x14ac:dyDescent="0.2">
      <c r="B884" s="425" t="s">
        <v>723</v>
      </c>
      <c r="C884" s="424" t="s">
        <v>722</v>
      </c>
      <c r="D884" s="423" t="s">
        <v>705</v>
      </c>
      <c r="E884" s="422" t="s">
        <v>50</v>
      </c>
      <c r="F884" s="420">
        <v>43801</v>
      </c>
      <c r="G884" s="420">
        <v>44043</v>
      </c>
      <c r="H884" s="507">
        <v>2019</v>
      </c>
      <c r="I884" s="439" t="s">
        <v>2036</v>
      </c>
      <c r="J884" s="439" t="s">
        <v>160</v>
      </c>
      <c r="K884" s="417" t="s">
        <v>1019</v>
      </c>
      <c r="L884" s="824"/>
      <c r="M884" s="825"/>
      <c r="N884" s="792"/>
      <c r="O884" s="829"/>
      <c r="P884" s="832"/>
      <c r="Q884" s="835"/>
      <c r="R884" s="829"/>
      <c r="S884" s="416" t="s">
        <v>168</v>
      </c>
      <c r="T884" s="427">
        <v>140</v>
      </c>
      <c r="U884" s="416" t="s">
        <v>167</v>
      </c>
      <c r="V884" s="427"/>
      <c r="W884" s="816"/>
      <c r="X884" s="817"/>
      <c r="Y884" s="416" t="s">
        <v>166</v>
      </c>
      <c r="Z884" s="426">
        <f>IF(Z882="",Z883-Z881,Z883-Z882)</f>
        <v>0</v>
      </c>
      <c r="AA884" s="416" t="s">
        <v>166</v>
      </c>
      <c r="AB884" s="426">
        <f>IF(AB882="",AB883-AB881,AB883-AB882)</f>
        <v>0</v>
      </c>
      <c r="AC884" s="416" t="s">
        <v>166</v>
      </c>
      <c r="AD884" s="426">
        <f>IF(AD882="",AD883-AD881,AD883-AD882)</f>
        <v>0</v>
      </c>
      <c r="AE884" s="416" t="s">
        <v>166</v>
      </c>
      <c r="AF884" s="426">
        <f>IF(AF882="",AF883-AF881,AF883-AF882)</f>
        <v>0</v>
      </c>
      <c r="AG884" s="416" t="s">
        <v>166</v>
      </c>
      <c r="AH884" s="426">
        <f>IF(AH882="",AH883-AH881,AH883-AH882)</f>
        <v>0</v>
      </c>
      <c r="AI884" s="816"/>
      <c r="AJ884" s="817"/>
      <c r="AK884" s="792"/>
      <c r="AL884" s="792"/>
      <c r="AM884" s="792"/>
      <c r="AN884" s="792"/>
      <c r="AO884" s="792"/>
      <c r="AP884" s="792"/>
    </row>
    <row r="885" spans="2:42" s="404" customFormat="1" ht="15" customHeight="1" x14ac:dyDescent="0.2">
      <c r="B885" s="425" t="s">
        <v>723</v>
      </c>
      <c r="C885" s="424" t="s">
        <v>722</v>
      </c>
      <c r="D885" s="423" t="s">
        <v>705</v>
      </c>
      <c r="E885" s="422" t="s">
        <v>50</v>
      </c>
      <c r="F885" s="420">
        <v>43801</v>
      </c>
      <c r="G885" s="420">
        <v>44043</v>
      </c>
      <c r="H885" s="507">
        <v>2019</v>
      </c>
      <c r="I885" s="439" t="s">
        <v>2036</v>
      </c>
      <c r="J885" s="439" t="s">
        <v>160</v>
      </c>
      <c r="K885" s="417" t="s">
        <v>1019</v>
      </c>
      <c r="L885" s="824"/>
      <c r="M885" s="825"/>
      <c r="N885" s="792"/>
      <c r="O885" s="829"/>
      <c r="P885" s="832"/>
      <c r="Q885" s="835"/>
      <c r="R885" s="829"/>
      <c r="S885" s="416" t="s">
        <v>165</v>
      </c>
      <c r="T885" s="415">
        <v>43496</v>
      </c>
      <c r="U885" s="416" t="s">
        <v>164</v>
      </c>
      <c r="V885" s="415">
        <v>43983</v>
      </c>
      <c r="W885" s="816"/>
      <c r="X885" s="817"/>
      <c r="Y885" s="816"/>
      <c r="Z885" s="817"/>
      <c r="AA885" s="816"/>
      <c r="AB885" s="817"/>
      <c r="AC885" s="816"/>
      <c r="AD885" s="817"/>
      <c r="AE885" s="816"/>
      <c r="AF885" s="817"/>
      <c r="AG885" s="816"/>
      <c r="AH885" s="817"/>
      <c r="AI885" s="816"/>
      <c r="AJ885" s="817"/>
      <c r="AK885" s="792"/>
      <c r="AL885" s="792"/>
      <c r="AM885" s="792"/>
      <c r="AN885" s="792"/>
      <c r="AO885" s="792"/>
      <c r="AP885" s="792"/>
    </row>
    <row r="886" spans="2:42" s="404" customFormat="1" ht="15" customHeight="1" thickBot="1" x14ac:dyDescent="0.25">
      <c r="B886" s="414" t="s">
        <v>723</v>
      </c>
      <c r="C886" s="413" t="s">
        <v>722</v>
      </c>
      <c r="D886" s="412" t="s">
        <v>705</v>
      </c>
      <c r="E886" s="411" t="s">
        <v>50</v>
      </c>
      <c r="F886" s="409">
        <v>43801</v>
      </c>
      <c r="G886" s="409">
        <v>44043</v>
      </c>
      <c r="H886" s="408">
        <v>2019</v>
      </c>
      <c r="I886" s="407" t="s">
        <v>2036</v>
      </c>
      <c r="J886" s="407" t="s">
        <v>160</v>
      </c>
      <c r="K886" s="495" t="s">
        <v>1019</v>
      </c>
      <c r="L886" s="826"/>
      <c r="M886" s="827"/>
      <c r="N886" s="793"/>
      <c r="O886" s="830"/>
      <c r="P886" s="833"/>
      <c r="Q886" s="836"/>
      <c r="R886" s="830"/>
      <c r="S886" s="406" t="s">
        <v>158</v>
      </c>
      <c r="T886" s="451">
        <v>43801</v>
      </c>
      <c r="U886" s="820"/>
      <c r="V886" s="821"/>
      <c r="W886" s="818"/>
      <c r="X886" s="819"/>
      <c r="Y886" s="818"/>
      <c r="Z886" s="819"/>
      <c r="AA886" s="818"/>
      <c r="AB886" s="819"/>
      <c r="AC886" s="818"/>
      <c r="AD886" s="819"/>
      <c r="AE886" s="818"/>
      <c r="AF886" s="819"/>
      <c r="AG886" s="818"/>
      <c r="AH886" s="819"/>
      <c r="AI886" s="818"/>
      <c r="AJ886" s="819"/>
      <c r="AK886" s="793"/>
      <c r="AL886" s="793"/>
      <c r="AM886" s="793"/>
      <c r="AN886" s="793"/>
      <c r="AO886" s="793"/>
      <c r="AP886" s="793"/>
    </row>
    <row r="887" spans="2:42" s="404" customFormat="1" ht="12.75" customHeight="1" thickTop="1" x14ac:dyDescent="0.2">
      <c r="B887" s="445" t="s">
        <v>733</v>
      </c>
      <c r="C887" s="444" t="s">
        <v>447</v>
      </c>
      <c r="D887" s="443" t="s">
        <v>705</v>
      </c>
      <c r="E887" s="442" t="s">
        <v>50</v>
      </c>
      <c r="F887" s="440">
        <v>43892</v>
      </c>
      <c r="G887" s="440">
        <v>44084</v>
      </c>
      <c r="H887" s="419">
        <v>2019</v>
      </c>
      <c r="I887" s="439" t="s">
        <v>2036</v>
      </c>
      <c r="J887" s="439" t="s">
        <v>160</v>
      </c>
      <c r="K887" s="508" t="s">
        <v>756</v>
      </c>
      <c r="L887" s="822" t="s">
        <v>121</v>
      </c>
      <c r="M887" s="823"/>
      <c r="N887" s="791" t="s">
        <v>577</v>
      </c>
      <c r="O887" s="879" t="s">
        <v>228</v>
      </c>
      <c r="P887" s="831"/>
      <c r="Q887" s="834" t="s">
        <v>231</v>
      </c>
      <c r="R887" s="828" t="s">
        <v>185</v>
      </c>
      <c r="S887" s="434" t="s">
        <v>184</v>
      </c>
      <c r="T887" s="438">
        <v>500000</v>
      </c>
      <c r="U887" s="434" t="s">
        <v>183</v>
      </c>
      <c r="V887" s="437">
        <f>T892+T890</f>
        <v>44084</v>
      </c>
      <c r="W887" s="434" t="s">
        <v>182</v>
      </c>
      <c r="X887" s="436">
        <f>T887</f>
        <v>500000</v>
      </c>
      <c r="Y887" s="434" t="s">
        <v>181</v>
      </c>
      <c r="Z887" s="435"/>
      <c r="AA887" s="434" t="s">
        <v>181</v>
      </c>
      <c r="AB887" s="435"/>
      <c r="AC887" s="434" t="s">
        <v>181</v>
      </c>
      <c r="AD887" s="435"/>
      <c r="AE887" s="434" t="s">
        <v>181</v>
      </c>
      <c r="AF887" s="435"/>
      <c r="AG887" s="434" t="s">
        <v>181</v>
      </c>
      <c r="AH887" s="435">
        <v>1</v>
      </c>
      <c r="AI887" s="434" t="s">
        <v>180</v>
      </c>
      <c r="AJ887" s="433"/>
      <c r="AK887" s="791" t="s">
        <v>240</v>
      </c>
      <c r="AL887" s="791" t="s">
        <v>240</v>
      </c>
      <c r="AM887" s="791" t="s">
        <v>240</v>
      </c>
      <c r="AN887" s="791" t="s">
        <v>240</v>
      </c>
      <c r="AO887" s="791" t="s">
        <v>240</v>
      </c>
      <c r="AP887" s="791" t="s">
        <v>2143</v>
      </c>
    </row>
    <row r="888" spans="2:42" s="404" customFormat="1" ht="15" customHeight="1" x14ac:dyDescent="0.2">
      <c r="B888" s="425" t="s">
        <v>733</v>
      </c>
      <c r="C888" s="424" t="s">
        <v>447</v>
      </c>
      <c r="D888" s="423" t="s">
        <v>705</v>
      </c>
      <c r="E888" s="422" t="s">
        <v>50</v>
      </c>
      <c r="F888" s="420">
        <v>43892</v>
      </c>
      <c r="G888" s="420">
        <v>44084</v>
      </c>
      <c r="H888" s="419">
        <v>2019</v>
      </c>
      <c r="I888" s="439" t="s">
        <v>2036</v>
      </c>
      <c r="J888" s="439" t="s">
        <v>160</v>
      </c>
      <c r="K888" s="418" t="s">
        <v>756</v>
      </c>
      <c r="L888" s="824"/>
      <c r="M888" s="825"/>
      <c r="N888" s="792"/>
      <c r="O888" s="880"/>
      <c r="P888" s="832"/>
      <c r="Q888" s="835"/>
      <c r="R888" s="829"/>
      <c r="S888" s="416" t="s">
        <v>179</v>
      </c>
      <c r="T888" s="432"/>
      <c r="U888" s="416" t="s">
        <v>177</v>
      </c>
      <c r="V888" s="415"/>
      <c r="W888" s="416" t="s">
        <v>176</v>
      </c>
      <c r="X888" s="428">
        <f>X887</f>
        <v>500000</v>
      </c>
      <c r="Y888" s="416" t="s">
        <v>175</v>
      </c>
      <c r="Z888" s="426"/>
      <c r="AA888" s="416" t="s">
        <v>175</v>
      </c>
      <c r="AB888" s="426"/>
      <c r="AC888" s="416" t="s">
        <v>175</v>
      </c>
      <c r="AD888" s="426"/>
      <c r="AE888" s="416" t="s">
        <v>175</v>
      </c>
      <c r="AF888" s="426"/>
      <c r="AG888" s="416" t="s">
        <v>175</v>
      </c>
      <c r="AH888" s="426"/>
      <c r="AI888" s="416" t="s">
        <v>174</v>
      </c>
      <c r="AJ888" s="430"/>
      <c r="AK888" s="792"/>
      <c r="AL888" s="792"/>
      <c r="AM888" s="792"/>
      <c r="AN888" s="792"/>
      <c r="AO888" s="792"/>
      <c r="AP888" s="792"/>
    </row>
    <row r="889" spans="2:42" s="404" customFormat="1" x14ac:dyDescent="0.2">
      <c r="B889" s="425" t="s">
        <v>733</v>
      </c>
      <c r="C889" s="424" t="s">
        <v>447</v>
      </c>
      <c r="D889" s="423" t="s">
        <v>705</v>
      </c>
      <c r="E889" s="422" t="s">
        <v>50</v>
      </c>
      <c r="F889" s="420">
        <v>43892</v>
      </c>
      <c r="G889" s="420">
        <v>44084</v>
      </c>
      <c r="H889" s="419">
        <v>2019</v>
      </c>
      <c r="I889" s="439" t="s">
        <v>2036</v>
      </c>
      <c r="J889" s="439" t="s">
        <v>160</v>
      </c>
      <c r="K889" s="418" t="s">
        <v>756</v>
      </c>
      <c r="L889" s="824"/>
      <c r="M889" s="825"/>
      <c r="N889" s="792"/>
      <c r="O889" s="880"/>
      <c r="P889" s="832"/>
      <c r="Q889" s="835"/>
      <c r="R889" s="829"/>
      <c r="S889" s="416" t="s">
        <v>173</v>
      </c>
      <c r="T889" s="429" t="s">
        <v>192</v>
      </c>
      <c r="U889" s="416" t="s">
        <v>171</v>
      </c>
      <c r="V889" s="427"/>
      <c r="W889" s="416" t="s">
        <v>170</v>
      </c>
      <c r="X889" s="428"/>
      <c r="Y889" s="416" t="s">
        <v>169</v>
      </c>
      <c r="Z889" s="426"/>
      <c r="AA889" s="416" t="s">
        <v>169</v>
      </c>
      <c r="AB889" s="426"/>
      <c r="AC889" s="416" t="s">
        <v>169</v>
      </c>
      <c r="AD889" s="426"/>
      <c r="AE889" s="416" t="s">
        <v>169</v>
      </c>
      <c r="AF889" s="426"/>
      <c r="AG889" s="416" t="s">
        <v>169</v>
      </c>
      <c r="AH889" s="426">
        <v>1</v>
      </c>
      <c r="AI889" s="816"/>
      <c r="AJ889" s="817"/>
      <c r="AK889" s="792"/>
      <c r="AL889" s="792"/>
      <c r="AM889" s="792"/>
      <c r="AN889" s="792"/>
      <c r="AO889" s="792"/>
      <c r="AP889" s="792"/>
    </row>
    <row r="890" spans="2:42" s="404" customFormat="1" ht="15" customHeight="1" x14ac:dyDescent="0.2">
      <c r="B890" s="425" t="s">
        <v>733</v>
      </c>
      <c r="C890" s="424" t="s">
        <v>447</v>
      </c>
      <c r="D890" s="423" t="s">
        <v>705</v>
      </c>
      <c r="E890" s="422" t="s">
        <v>50</v>
      </c>
      <c r="F890" s="420">
        <v>43892</v>
      </c>
      <c r="G890" s="420">
        <v>44084</v>
      </c>
      <c r="H890" s="419">
        <v>2019</v>
      </c>
      <c r="I890" s="439" t="s">
        <v>2036</v>
      </c>
      <c r="J890" s="439" t="s">
        <v>160</v>
      </c>
      <c r="K890" s="418" t="s">
        <v>756</v>
      </c>
      <c r="L890" s="824"/>
      <c r="M890" s="825"/>
      <c r="N890" s="792"/>
      <c r="O890" s="880"/>
      <c r="P890" s="832"/>
      <c r="Q890" s="835"/>
      <c r="R890" s="829"/>
      <c r="S890" s="416" t="s">
        <v>168</v>
      </c>
      <c r="T890" s="427">
        <v>192</v>
      </c>
      <c r="U890" s="416" t="s">
        <v>167</v>
      </c>
      <c r="V890" s="427"/>
      <c r="W890" s="816"/>
      <c r="X890" s="817"/>
      <c r="Y890" s="416" t="s">
        <v>166</v>
      </c>
      <c r="Z890" s="426">
        <f>IF(Z888="",Z889-Z887,Z889-Z888)</f>
        <v>0</v>
      </c>
      <c r="AA890" s="416" t="s">
        <v>166</v>
      </c>
      <c r="AB890" s="426">
        <f>IF(AB888="",AB889-AB887,AB889-AB888)</f>
        <v>0</v>
      </c>
      <c r="AC890" s="416" t="s">
        <v>166</v>
      </c>
      <c r="AD890" s="426">
        <f>IF(AD888="",AD889-AD887,AD889-AD888)</f>
        <v>0</v>
      </c>
      <c r="AE890" s="416" t="s">
        <v>166</v>
      </c>
      <c r="AF890" s="426">
        <f>IF(AF888="",AF889-AF887,AF889-AF888)</f>
        <v>0</v>
      </c>
      <c r="AG890" s="416" t="s">
        <v>166</v>
      </c>
      <c r="AH890" s="426">
        <f>IF(AH888="",AH889-AH887,AH889-AH888)</f>
        <v>0</v>
      </c>
      <c r="AI890" s="816"/>
      <c r="AJ890" s="817"/>
      <c r="AK890" s="792"/>
      <c r="AL890" s="792"/>
      <c r="AM890" s="792"/>
      <c r="AN890" s="792"/>
      <c r="AO890" s="792"/>
      <c r="AP890" s="792"/>
    </row>
    <row r="891" spans="2:42" s="404" customFormat="1" ht="15" customHeight="1" x14ac:dyDescent="0.2">
      <c r="B891" s="425" t="s">
        <v>733</v>
      </c>
      <c r="C891" s="424" t="s">
        <v>447</v>
      </c>
      <c r="D891" s="423" t="s">
        <v>705</v>
      </c>
      <c r="E891" s="422" t="s">
        <v>50</v>
      </c>
      <c r="F891" s="420">
        <v>43892</v>
      </c>
      <c r="G891" s="420">
        <v>44084</v>
      </c>
      <c r="H891" s="419">
        <v>2019</v>
      </c>
      <c r="I891" s="439" t="s">
        <v>2036</v>
      </c>
      <c r="J891" s="439" t="s">
        <v>160</v>
      </c>
      <c r="K891" s="418" t="s">
        <v>756</v>
      </c>
      <c r="L891" s="824"/>
      <c r="M891" s="825"/>
      <c r="N891" s="792"/>
      <c r="O891" s="880"/>
      <c r="P891" s="832"/>
      <c r="Q891" s="835"/>
      <c r="R891" s="829"/>
      <c r="S891" s="416" t="s">
        <v>165</v>
      </c>
      <c r="T891" s="415"/>
      <c r="U891" s="416" t="s">
        <v>164</v>
      </c>
      <c r="V891" s="415">
        <v>44084</v>
      </c>
      <c r="W891" s="816"/>
      <c r="X891" s="817"/>
      <c r="Y891" s="816"/>
      <c r="Z891" s="817"/>
      <c r="AA891" s="816"/>
      <c r="AB891" s="817"/>
      <c r="AC891" s="816"/>
      <c r="AD891" s="817"/>
      <c r="AE891" s="816"/>
      <c r="AF891" s="817"/>
      <c r="AG891" s="816"/>
      <c r="AH891" s="817"/>
      <c r="AI891" s="816"/>
      <c r="AJ891" s="817"/>
      <c r="AK891" s="792"/>
      <c r="AL891" s="792"/>
      <c r="AM891" s="792"/>
      <c r="AN891" s="792"/>
      <c r="AO891" s="792"/>
      <c r="AP891" s="792"/>
    </row>
    <row r="892" spans="2:42" s="404" customFormat="1" ht="15" customHeight="1" thickBot="1" x14ac:dyDescent="0.25">
      <c r="B892" s="414" t="s">
        <v>733</v>
      </c>
      <c r="C892" s="413" t="s">
        <v>447</v>
      </c>
      <c r="D892" s="412" t="s">
        <v>705</v>
      </c>
      <c r="E892" s="411" t="s">
        <v>50</v>
      </c>
      <c r="F892" s="409">
        <v>43892</v>
      </c>
      <c r="G892" s="409">
        <v>44084</v>
      </c>
      <c r="H892" s="408">
        <v>2019</v>
      </c>
      <c r="I892" s="407" t="s">
        <v>2036</v>
      </c>
      <c r="J892" s="407" t="s">
        <v>160</v>
      </c>
      <c r="K892" s="407" t="s">
        <v>756</v>
      </c>
      <c r="L892" s="826"/>
      <c r="M892" s="827"/>
      <c r="N892" s="793"/>
      <c r="O892" s="881"/>
      <c r="P892" s="833"/>
      <c r="Q892" s="836"/>
      <c r="R892" s="830"/>
      <c r="S892" s="406" t="s">
        <v>158</v>
      </c>
      <c r="T892" s="451">
        <v>43892</v>
      </c>
      <c r="U892" s="820"/>
      <c r="V892" s="821"/>
      <c r="W892" s="818"/>
      <c r="X892" s="819"/>
      <c r="Y892" s="818"/>
      <c r="Z892" s="819"/>
      <c r="AA892" s="818"/>
      <c r="AB892" s="819"/>
      <c r="AC892" s="818"/>
      <c r="AD892" s="819"/>
      <c r="AE892" s="818"/>
      <c r="AF892" s="819"/>
      <c r="AG892" s="818"/>
      <c r="AH892" s="819"/>
      <c r="AI892" s="818"/>
      <c r="AJ892" s="819"/>
      <c r="AK892" s="793"/>
      <c r="AL892" s="793"/>
      <c r="AM892" s="793"/>
      <c r="AN892" s="793"/>
      <c r="AO892" s="793"/>
      <c r="AP892" s="793"/>
    </row>
    <row r="893" spans="2:42" s="404" customFormat="1" ht="12.75" customHeight="1" thickTop="1" x14ac:dyDescent="0.2">
      <c r="B893" s="445" t="s">
        <v>706</v>
      </c>
      <c r="C893" s="444" t="s">
        <v>1020</v>
      </c>
      <c r="D893" s="443" t="s">
        <v>705</v>
      </c>
      <c r="E893" s="442" t="s">
        <v>50</v>
      </c>
      <c r="F893" s="440">
        <v>43892</v>
      </c>
      <c r="G893" s="440">
        <v>44119</v>
      </c>
      <c r="H893" s="507">
        <v>2019</v>
      </c>
      <c r="I893" s="439" t="s">
        <v>2036</v>
      </c>
      <c r="J893" s="439" t="s">
        <v>160</v>
      </c>
      <c r="K893" s="439" t="s">
        <v>1019</v>
      </c>
      <c r="L893" s="822" t="s">
        <v>122</v>
      </c>
      <c r="M893" s="823"/>
      <c r="N893" s="791" t="s">
        <v>577</v>
      </c>
      <c r="O893" s="828" t="s">
        <v>228</v>
      </c>
      <c r="P893" s="831"/>
      <c r="Q893" s="834" t="s">
        <v>231</v>
      </c>
      <c r="R893" s="828" t="s">
        <v>193</v>
      </c>
      <c r="S893" s="434" t="s">
        <v>184</v>
      </c>
      <c r="T893" s="438">
        <v>2000000</v>
      </c>
      <c r="U893" s="434" t="s">
        <v>183</v>
      </c>
      <c r="V893" s="437">
        <f>T898+T896-0.01</f>
        <v>43991.99</v>
      </c>
      <c r="W893" s="434" t="s">
        <v>182</v>
      </c>
      <c r="X893" s="436">
        <f>T893</f>
        <v>2000000</v>
      </c>
      <c r="Y893" s="434" t="s">
        <v>181</v>
      </c>
      <c r="Z893" s="435">
        <v>1</v>
      </c>
      <c r="AA893" s="434" t="s">
        <v>181</v>
      </c>
      <c r="AB893" s="435">
        <v>1</v>
      </c>
      <c r="AC893" s="499" t="s">
        <v>181</v>
      </c>
      <c r="AD893" s="498">
        <v>1</v>
      </c>
      <c r="AE893" s="434" t="s">
        <v>181</v>
      </c>
      <c r="AF893" s="435">
        <v>1</v>
      </c>
      <c r="AG893" s="434" t="s">
        <v>181</v>
      </c>
      <c r="AH893" s="435">
        <v>1</v>
      </c>
      <c r="AI893" s="434" t="s">
        <v>180</v>
      </c>
      <c r="AJ893" s="433">
        <v>12</v>
      </c>
      <c r="AK893" s="791" t="s">
        <v>1022</v>
      </c>
      <c r="AL893" s="791" t="s">
        <v>1022</v>
      </c>
      <c r="AM893" s="791" t="s">
        <v>1022</v>
      </c>
      <c r="AN893" s="791" t="s">
        <v>227</v>
      </c>
      <c r="AO893" s="791" t="s">
        <v>227</v>
      </c>
      <c r="AP893" s="791" t="s">
        <v>2143</v>
      </c>
    </row>
    <row r="894" spans="2:42" s="404" customFormat="1" ht="15" customHeight="1" x14ac:dyDescent="0.2">
      <c r="B894" s="425" t="s">
        <v>706</v>
      </c>
      <c r="C894" s="424" t="s">
        <v>1020</v>
      </c>
      <c r="D894" s="423" t="s">
        <v>705</v>
      </c>
      <c r="E894" s="422" t="s">
        <v>50</v>
      </c>
      <c r="F894" s="420">
        <v>43892</v>
      </c>
      <c r="G894" s="420">
        <v>44119</v>
      </c>
      <c r="H894" s="507">
        <v>2019</v>
      </c>
      <c r="I894" s="439" t="s">
        <v>2036</v>
      </c>
      <c r="J894" s="439" t="s">
        <v>160</v>
      </c>
      <c r="K894" s="417" t="s">
        <v>1019</v>
      </c>
      <c r="L894" s="824"/>
      <c r="M894" s="825"/>
      <c r="N894" s="792"/>
      <c r="O894" s="829"/>
      <c r="P894" s="832"/>
      <c r="Q894" s="835"/>
      <c r="R894" s="829"/>
      <c r="S894" s="416" t="s">
        <v>179</v>
      </c>
      <c r="T894" s="432" t="s">
        <v>1021</v>
      </c>
      <c r="U894" s="416" t="s">
        <v>177</v>
      </c>
      <c r="V894" s="415">
        <f>V893+V896+V895</f>
        <v>44119.99</v>
      </c>
      <c r="W894" s="416" t="s">
        <v>176</v>
      </c>
      <c r="X894" s="428">
        <f>X893</f>
        <v>2000000</v>
      </c>
      <c r="Y894" s="416" t="s">
        <v>175</v>
      </c>
      <c r="Z894" s="426">
        <v>0.55859999999999999</v>
      </c>
      <c r="AA894" s="416" t="s">
        <v>175</v>
      </c>
      <c r="AB894" s="426">
        <v>0.78129999999999999</v>
      </c>
      <c r="AC894" s="497" t="s">
        <v>175</v>
      </c>
      <c r="AD894" s="496">
        <v>0.92</v>
      </c>
      <c r="AE894" s="416" t="s">
        <v>175</v>
      </c>
      <c r="AF894" s="426"/>
      <c r="AG894" s="416" t="s">
        <v>175</v>
      </c>
      <c r="AH894" s="426"/>
      <c r="AI894" s="416" t="s">
        <v>174</v>
      </c>
      <c r="AJ894" s="430">
        <f>AJ893*15</f>
        <v>180</v>
      </c>
      <c r="AK894" s="792"/>
      <c r="AL894" s="792"/>
      <c r="AM894" s="792"/>
      <c r="AN894" s="792"/>
      <c r="AO894" s="792"/>
      <c r="AP894" s="792"/>
    </row>
    <row r="895" spans="2:42" s="404" customFormat="1" x14ac:dyDescent="0.2">
      <c r="B895" s="425" t="s">
        <v>706</v>
      </c>
      <c r="C895" s="424" t="s">
        <v>1020</v>
      </c>
      <c r="D895" s="423" t="s">
        <v>705</v>
      </c>
      <c r="E895" s="422" t="s">
        <v>50</v>
      </c>
      <c r="F895" s="420">
        <v>43892</v>
      </c>
      <c r="G895" s="420">
        <v>44119</v>
      </c>
      <c r="H895" s="507">
        <v>2019</v>
      </c>
      <c r="I895" s="439" t="s">
        <v>2036</v>
      </c>
      <c r="J895" s="439" t="s">
        <v>160</v>
      </c>
      <c r="K895" s="417" t="s">
        <v>1019</v>
      </c>
      <c r="L895" s="824"/>
      <c r="M895" s="825"/>
      <c r="N895" s="792"/>
      <c r="O895" s="829"/>
      <c r="P895" s="832"/>
      <c r="Q895" s="835"/>
      <c r="R895" s="829"/>
      <c r="S895" s="416" t="s">
        <v>173</v>
      </c>
      <c r="T895" s="429" t="s">
        <v>192</v>
      </c>
      <c r="U895" s="416" t="s">
        <v>171</v>
      </c>
      <c r="V895" s="427">
        <v>28</v>
      </c>
      <c r="W895" s="416" t="s">
        <v>170</v>
      </c>
      <c r="X895" s="428">
        <f>X894*Z895</f>
        <v>1117200</v>
      </c>
      <c r="Y895" s="416" t="s">
        <v>169</v>
      </c>
      <c r="Z895" s="481">
        <v>0.55859999999999999</v>
      </c>
      <c r="AA895" s="416" t="s">
        <v>169</v>
      </c>
      <c r="AB895" s="481">
        <v>0.78129999999999999</v>
      </c>
      <c r="AC895" s="497" t="s">
        <v>169</v>
      </c>
      <c r="AD895" s="514">
        <v>0.98960000000000004</v>
      </c>
      <c r="AE895" s="416" t="s">
        <v>169</v>
      </c>
      <c r="AF895" s="481">
        <v>1</v>
      </c>
      <c r="AG895" s="416" t="s">
        <v>169</v>
      </c>
      <c r="AH895" s="481">
        <v>1</v>
      </c>
      <c r="AI895" s="816"/>
      <c r="AJ895" s="817"/>
      <c r="AK895" s="792"/>
      <c r="AL895" s="792"/>
      <c r="AM895" s="792"/>
      <c r="AN895" s="792"/>
      <c r="AO895" s="792"/>
      <c r="AP895" s="792"/>
    </row>
    <row r="896" spans="2:42" s="404" customFormat="1" ht="15" customHeight="1" x14ac:dyDescent="0.2">
      <c r="B896" s="425" t="s">
        <v>706</v>
      </c>
      <c r="C896" s="424" t="s">
        <v>1020</v>
      </c>
      <c r="D896" s="423" t="s">
        <v>705</v>
      </c>
      <c r="E896" s="422" t="s">
        <v>50</v>
      </c>
      <c r="F896" s="420">
        <v>43892</v>
      </c>
      <c r="G896" s="420">
        <v>44119</v>
      </c>
      <c r="H896" s="507">
        <v>2019</v>
      </c>
      <c r="I896" s="439" t="s">
        <v>2036</v>
      </c>
      <c r="J896" s="439" t="s">
        <v>160</v>
      </c>
      <c r="K896" s="417" t="s">
        <v>1019</v>
      </c>
      <c r="L896" s="824"/>
      <c r="M896" s="825"/>
      <c r="N896" s="792"/>
      <c r="O896" s="829"/>
      <c r="P896" s="832"/>
      <c r="Q896" s="835"/>
      <c r="R896" s="829"/>
      <c r="S896" s="416" t="s">
        <v>168</v>
      </c>
      <c r="T896" s="427">
        <v>100</v>
      </c>
      <c r="U896" s="416" t="s">
        <v>167</v>
      </c>
      <c r="V896" s="427">
        <v>100</v>
      </c>
      <c r="W896" s="816"/>
      <c r="X896" s="817"/>
      <c r="Y896" s="416" t="s">
        <v>166</v>
      </c>
      <c r="Z896" s="426">
        <f>IF(Z894="",Z895-Z893,Z895-Z894)</f>
        <v>0</v>
      </c>
      <c r="AA896" s="416" t="s">
        <v>166</v>
      </c>
      <c r="AB896" s="426">
        <f>IF(AB894="",AB895-AB893,AB895-AB894)</f>
        <v>0</v>
      </c>
      <c r="AC896" s="497" t="s">
        <v>166</v>
      </c>
      <c r="AD896" s="496">
        <f>IF(AD894="",AD895-AD893,AD895-AD894)</f>
        <v>6.9599999999999995E-2</v>
      </c>
      <c r="AE896" s="416" t="s">
        <v>166</v>
      </c>
      <c r="AF896" s="426">
        <f>IF(AF894="",AF895-AF893,AF895-AF894)</f>
        <v>0</v>
      </c>
      <c r="AG896" s="416" t="s">
        <v>166</v>
      </c>
      <c r="AH896" s="426">
        <f>IF(AH894="",AH895-AH893,AH895-AH894)</f>
        <v>0</v>
      </c>
      <c r="AI896" s="816"/>
      <c r="AJ896" s="817"/>
      <c r="AK896" s="792"/>
      <c r="AL896" s="792"/>
      <c r="AM896" s="792"/>
      <c r="AN896" s="792"/>
      <c r="AO896" s="792"/>
      <c r="AP896" s="792"/>
    </row>
    <row r="897" spans="2:43" ht="15" customHeight="1" x14ac:dyDescent="0.2">
      <c r="B897" s="425" t="s">
        <v>706</v>
      </c>
      <c r="C897" s="424" t="s">
        <v>1020</v>
      </c>
      <c r="D897" s="423" t="s">
        <v>705</v>
      </c>
      <c r="E897" s="422" t="s">
        <v>50</v>
      </c>
      <c r="F897" s="420">
        <v>43892</v>
      </c>
      <c r="G897" s="420">
        <v>44119</v>
      </c>
      <c r="H897" s="507">
        <v>2019</v>
      </c>
      <c r="I897" s="439" t="s">
        <v>2036</v>
      </c>
      <c r="J897" s="439" t="s">
        <v>160</v>
      </c>
      <c r="K897" s="417" t="s">
        <v>1019</v>
      </c>
      <c r="L897" s="824"/>
      <c r="M897" s="825"/>
      <c r="N897" s="792"/>
      <c r="O897" s="829"/>
      <c r="P897" s="832"/>
      <c r="Q897" s="835"/>
      <c r="R897" s="829"/>
      <c r="S897" s="416" t="s">
        <v>165</v>
      </c>
      <c r="T897" s="415">
        <v>43635</v>
      </c>
      <c r="U897" s="416" t="s">
        <v>164</v>
      </c>
      <c r="V897" s="415">
        <v>44119</v>
      </c>
      <c r="W897" s="816"/>
      <c r="X897" s="817"/>
      <c r="Y897" s="816"/>
      <c r="Z897" s="817"/>
      <c r="AA897" s="816"/>
      <c r="AB897" s="817"/>
      <c r="AC897" s="869"/>
      <c r="AD897" s="870"/>
      <c r="AE897" s="816"/>
      <c r="AF897" s="817"/>
      <c r="AG897" s="816"/>
      <c r="AH897" s="817"/>
      <c r="AI897" s="816"/>
      <c r="AJ897" s="817"/>
      <c r="AK897" s="792"/>
      <c r="AL897" s="792"/>
      <c r="AM897" s="792"/>
      <c r="AN897" s="792"/>
      <c r="AO897" s="792"/>
      <c r="AP897" s="792"/>
    </row>
    <row r="898" spans="2:43" ht="15" customHeight="1" thickBot="1" x14ac:dyDescent="0.25">
      <c r="B898" s="414" t="s">
        <v>706</v>
      </c>
      <c r="C898" s="413" t="s">
        <v>1020</v>
      </c>
      <c r="D898" s="412" t="s">
        <v>705</v>
      </c>
      <c r="E898" s="411" t="s">
        <v>50</v>
      </c>
      <c r="F898" s="409">
        <v>43892</v>
      </c>
      <c r="G898" s="409">
        <v>44119</v>
      </c>
      <c r="H898" s="408">
        <v>2019</v>
      </c>
      <c r="I898" s="407" t="s">
        <v>2036</v>
      </c>
      <c r="J898" s="407" t="s">
        <v>160</v>
      </c>
      <c r="K898" s="495" t="s">
        <v>1019</v>
      </c>
      <c r="L898" s="826"/>
      <c r="M898" s="827"/>
      <c r="N898" s="793"/>
      <c r="O898" s="830"/>
      <c r="P898" s="833"/>
      <c r="Q898" s="836"/>
      <c r="R898" s="830"/>
      <c r="S898" s="406" t="s">
        <v>158</v>
      </c>
      <c r="T898" s="451">
        <v>43892</v>
      </c>
      <c r="U898" s="820"/>
      <c r="V898" s="821"/>
      <c r="W898" s="818"/>
      <c r="X898" s="819"/>
      <c r="Y898" s="818"/>
      <c r="Z898" s="819"/>
      <c r="AA898" s="818"/>
      <c r="AB898" s="819"/>
      <c r="AC898" s="871"/>
      <c r="AD898" s="872"/>
      <c r="AE898" s="818"/>
      <c r="AF898" s="819"/>
      <c r="AG898" s="818"/>
      <c r="AH898" s="819"/>
      <c r="AI898" s="818"/>
      <c r="AJ898" s="819"/>
      <c r="AK898" s="793"/>
      <c r="AL898" s="793"/>
      <c r="AM898" s="793"/>
      <c r="AN898" s="793"/>
      <c r="AO898" s="793"/>
      <c r="AP898" s="793"/>
    </row>
    <row r="899" spans="2:43" ht="12.75" hidden="1" customHeight="1" thickTop="1" x14ac:dyDescent="0.2">
      <c r="B899" s="445" t="s">
        <v>706</v>
      </c>
      <c r="C899" s="444" t="s">
        <v>444</v>
      </c>
      <c r="D899" s="443" t="s">
        <v>705</v>
      </c>
      <c r="E899" s="442" t="s">
        <v>10</v>
      </c>
      <c r="F899" s="440">
        <v>44067</v>
      </c>
      <c r="G899" s="440"/>
      <c r="H899" s="507">
        <v>2019</v>
      </c>
      <c r="I899" s="439" t="s">
        <v>2036</v>
      </c>
      <c r="J899" s="439" t="s">
        <v>160</v>
      </c>
      <c r="K899" s="439" t="s">
        <v>1019</v>
      </c>
      <c r="L899" s="822" t="s">
        <v>125</v>
      </c>
      <c r="M899" s="823"/>
      <c r="N899" s="791" t="s">
        <v>577</v>
      </c>
      <c r="O899" s="828" t="s">
        <v>228</v>
      </c>
      <c r="P899" s="831"/>
      <c r="Q899" s="834"/>
      <c r="R899" s="828" t="s">
        <v>193</v>
      </c>
      <c r="S899" s="434" t="s">
        <v>184</v>
      </c>
      <c r="T899" s="438">
        <v>2000000</v>
      </c>
      <c r="U899" s="434" t="s">
        <v>183</v>
      </c>
      <c r="V899" s="437">
        <f>T904+T902</f>
        <v>44172</v>
      </c>
      <c r="W899" s="434" t="s">
        <v>182</v>
      </c>
      <c r="X899" s="436">
        <f>T899</f>
        <v>2000000</v>
      </c>
      <c r="Y899" s="434" t="s">
        <v>181</v>
      </c>
      <c r="Z899" s="435"/>
      <c r="AA899" s="480" t="s">
        <v>181</v>
      </c>
      <c r="AB899" s="479"/>
      <c r="AC899" s="499" t="s">
        <v>181</v>
      </c>
      <c r="AD899" s="498">
        <v>0.14649999999999999</v>
      </c>
      <c r="AE899" s="480" t="s">
        <v>181</v>
      </c>
      <c r="AF899" s="479">
        <v>0.14649999999999999</v>
      </c>
      <c r="AG899" s="466" t="s">
        <v>181</v>
      </c>
      <c r="AH899" s="467">
        <v>1</v>
      </c>
      <c r="AI899" s="434" t="s">
        <v>180</v>
      </c>
      <c r="AJ899" s="433">
        <v>10</v>
      </c>
      <c r="AK899" s="791" t="s">
        <v>1028</v>
      </c>
      <c r="AL899" s="791" t="s">
        <v>10</v>
      </c>
      <c r="AM899" s="791" t="s">
        <v>10</v>
      </c>
      <c r="AN899" s="791" t="s">
        <v>10</v>
      </c>
      <c r="AO899" s="791" t="s">
        <v>10</v>
      </c>
      <c r="AP899" s="791" t="s">
        <v>2138</v>
      </c>
    </row>
    <row r="900" spans="2:43" ht="15" hidden="1" customHeight="1" x14ac:dyDescent="0.2">
      <c r="B900" s="425" t="s">
        <v>706</v>
      </c>
      <c r="C900" s="424" t="s">
        <v>444</v>
      </c>
      <c r="D900" s="423" t="s">
        <v>705</v>
      </c>
      <c r="E900" s="422" t="s">
        <v>10</v>
      </c>
      <c r="F900" s="420">
        <v>44067</v>
      </c>
      <c r="G900" s="420"/>
      <c r="H900" s="507">
        <v>2019</v>
      </c>
      <c r="I900" s="439" t="s">
        <v>2036</v>
      </c>
      <c r="J900" s="439" t="s">
        <v>160</v>
      </c>
      <c r="K900" s="417" t="s">
        <v>1019</v>
      </c>
      <c r="L900" s="824"/>
      <c r="M900" s="825"/>
      <c r="N900" s="792"/>
      <c r="O900" s="829"/>
      <c r="P900" s="832"/>
      <c r="Q900" s="835"/>
      <c r="R900" s="829"/>
      <c r="S900" s="416" t="s">
        <v>179</v>
      </c>
      <c r="T900" s="432" t="s">
        <v>1021</v>
      </c>
      <c r="U900" s="416" t="s">
        <v>177</v>
      </c>
      <c r="V900" s="415">
        <f>V899+V902+V901</f>
        <v>44207</v>
      </c>
      <c r="W900" s="416" t="s">
        <v>176</v>
      </c>
      <c r="X900" s="428">
        <f>X899</f>
        <v>2000000</v>
      </c>
      <c r="Y900" s="416" t="s">
        <v>175</v>
      </c>
      <c r="Z900" s="426"/>
      <c r="AA900" s="478" t="s">
        <v>175</v>
      </c>
      <c r="AB900" s="477"/>
      <c r="AC900" s="497" t="s">
        <v>175</v>
      </c>
      <c r="AD900" s="496"/>
      <c r="AE900" s="478" t="s">
        <v>175</v>
      </c>
      <c r="AF900" s="477"/>
      <c r="AG900" s="463" t="s">
        <v>175</v>
      </c>
      <c r="AH900" s="462">
        <v>0.89759999999999995</v>
      </c>
      <c r="AI900" s="416" t="s">
        <v>174</v>
      </c>
      <c r="AJ900" s="430">
        <v>300</v>
      </c>
      <c r="AK900" s="792"/>
      <c r="AL900" s="792"/>
      <c r="AM900" s="792"/>
      <c r="AN900" s="792"/>
      <c r="AO900" s="792"/>
      <c r="AP900" s="792"/>
    </row>
    <row r="901" spans="2:43" ht="26.25" hidden="1" thickTop="1" x14ac:dyDescent="0.2">
      <c r="B901" s="425" t="s">
        <v>706</v>
      </c>
      <c r="C901" s="424" t="s">
        <v>444</v>
      </c>
      <c r="D901" s="423" t="s">
        <v>705</v>
      </c>
      <c r="E901" s="422" t="s">
        <v>10</v>
      </c>
      <c r="F901" s="420">
        <v>44067</v>
      </c>
      <c r="G901" s="420"/>
      <c r="H901" s="507">
        <v>2019</v>
      </c>
      <c r="I901" s="439" t="s">
        <v>2036</v>
      </c>
      <c r="J901" s="439" t="s">
        <v>160</v>
      </c>
      <c r="K901" s="417" t="s">
        <v>1019</v>
      </c>
      <c r="L901" s="824"/>
      <c r="M901" s="825"/>
      <c r="N901" s="792"/>
      <c r="O901" s="829"/>
      <c r="P901" s="832"/>
      <c r="Q901" s="835"/>
      <c r="R901" s="829"/>
      <c r="S901" s="416" t="s">
        <v>173</v>
      </c>
      <c r="T901" s="490" t="s">
        <v>1027</v>
      </c>
      <c r="U901" s="416" t="s">
        <v>171</v>
      </c>
      <c r="V901" s="427"/>
      <c r="W901" s="416" t="s">
        <v>170</v>
      </c>
      <c r="X901" s="428"/>
      <c r="Y901" s="416" t="s">
        <v>169</v>
      </c>
      <c r="Z901" s="426"/>
      <c r="AA901" s="478" t="s">
        <v>169</v>
      </c>
      <c r="AB901" s="477"/>
      <c r="AC901" s="497" t="s">
        <v>169</v>
      </c>
      <c r="AD901" s="496">
        <v>0.14649999999999999</v>
      </c>
      <c r="AE901" s="478" t="s">
        <v>169</v>
      </c>
      <c r="AF901" s="477">
        <v>0.14649999999999999</v>
      </c>
      <c r="AG901" s="463" t="s">
        <v>169</v>
      </c>
      <c r="AH901" s="462">
        <v>0.47739999999999999</v>
      </c>
      <c r="AI901" s="816"/>
      <c r="AJ901" s="817"/>
      <c r="AK901" s="792"/>
      <c r="AL901" s="792"/>
      <c r="AM901" s="792"/>
      <c r="AN901" s="792"/>
      <c r="AO901" s="792"/>
      <c r="AP901" s="792"/>
    </row>
    <row r="902" spans="2:43" ht="15" hidden="1" customHeight="1" x14ac:dyDescent="0.2">
      <c r="B902" s="425" t="s">
        <v>706</v>
      </c>
      <c r="C902" s="424" t="s">
        <v>444</v>
      </c>
      <c r="D902" s="423" t="s">
        <v>705</v>
      </c>
      <c r="E902" s="422" t="s">
        <v>10</v>
      </c>
      <c r="F902" s="420">
        <v>44067</v>
      </c>
      <c r="G902" s="420"/>
      <c r="H902" s="507">
        <v>2019</v>
      </c>
      <c r="I902" s="439" t="s">
        <v>2036</v>
      </c>
      <c r="J902" s="439" t="s">
        <v>160</v>
      </c>
      <c r="K902" s="417" t="s">
        <v>1019</v>
      </c>
      <c r="L902" s="824"/>
      <c r="M902" s="825"/>
      <c r="N902" s="792"/>
      <c r="O902" s="829"/>
      <c r="P902" s="832"/>
      <c r="Q902" s="835"/>
      <c r="R902" s="829"/>
      <c r="S902" s="416" t="s">
        <v>168</v>
      </c>
      <c r="T902" s="427">
        <v>105</v>
      </c>
      <c r="U902" s="416" t="s">
        <v>167</v>
      </c>
      <c r="V902" s="427">
        <v>35</v>
      </c>
      <c r="W902" s="816"/>
      <c r="X902" s="817"/>
      <c r="Y902" s="416" t="s">
        <v>166</v>
      </c>
      <c r="Z902" s="426">
        <f>IF(Z900="",Z901-Z899,Z901-Z900)</f>
        <v>0</v>
      </c>
      <c r="AA902" s="478" t="s">
        <v>166</v>
      </c>
      <c r="AB902" s="477">
        <f>IF(AB900="",AB901-AB899,AB901-AB900)</f>
        <v>0</v>
      </c>
      <c r="AC902" s="497" t="s">
        <v>166</v>
      </c>
      <c r="AD902" s="496">
        <f>IF(AD900="",AD901-AD899,AD901-AD900)</f>
        <v>0</v>
      </c>
      <c r="AE902" s="478" t="s">
        <v>166</v>
      </c>
      <c r="AF902" s="477">
        <f>IF(AF900="",AF901-AF899,AF901-AF900)</f>
        <v>0</v>
      </c>
      <c r="AG902" s="463" t="s">
        <v>166</v>
      </c>
      <c r="AH902" s="462">
        <f>IF(AH900="",AH901-AH899,AH901-AH900)</f>
        <v>-0.42019999999999996</v>
      </c>
      <c r="AI902" s="816"/>
      <c r="AJ902" s="817"/>
      <c r="AK902" s="792"/>
      <c r="AL902" s="792"/>
      <c r="AM902" s="792"/>
      <c r="AN902" s="792"/>
      <c r="AO902" s="792"/>
      <c r="AP902" s="792"/>
    </row>
    <row r="903" spans="2:43" ht="15" hidden="1" customHeight="1" x14ac:dyDescent="0.2">
      <c r="B903" s="425" t="s">
        <v>706</v>
      </c>
      <c r="C903" s="424" t="s">
        <v>444</v>
      </c>
      <c r="D903" s="423" t="s">
        <v>705</v>
      </c>
      <c r="E903" s="422" t="s">
        <v>10</v>
      </c>
      <c r="F903" s="420">
        <v>44067</v>
      </c>
      <c r="G903" s="420"/>
      <c r="H903" s="507">
        <v>2019</v>
      </c>
      <c r="I903" s="439" t="s">
        <v>2036</v>
      </c>
      <c r="J903" s="439" t="s">
        <v>160</v>
      </c>
      <c r="K903" s="417" t="s">
        <v>1019</v>
      </c>
      <c r="L903" s="824"/>
      <c r="M903" s="825"/>
      <c r="N903" s="792"/>
      <c r="O903" s="829"/>
      <c r="P903" s="832"/>
      <c r="Q903" s="835"/>
      <c r="R903" s="829"/>
      <c r="S903" s="416" t="s">
        <v>165</v>
      </c>
      <c r="T903" s="415">
        <v>43600</v>
      </c>
      <c r="U903" s="416" t="s">
        <v>164</v>
      </c>
      <c r="V903" s="415"/>
      <c r="W903" s="816"/>
      <c r="X903" s="817"/>
      <c r="Y903" s="816"/>
      <c r="Z903" s="817"/>
      <c r="AA903" s="857"/>
      <c r="AB903" s="858"/>
      <c r="AC903" s="869"/>
      <c r="AD903" s="870"/>
      <c r="AE903" s="857"/>
      <c r="AF903" s="858"/>
      <c r="AG903" s="781"/>
      <c r="AH903" s="782"/>
      <c r="AI903" s="816"/>
      <c r="AJ903" s="817"/>
      <c r="AK903" s="792"/>
      <c r="AL903" s="792"/>
      <c r="AM903" s="792"/>
      <c r="AN903" s="792"/>
      <c r="AO903" s="792"/>
      <c r="AP903" s="792"/>
    </row>
    <row r="904" spans="2:43" ht="15" hidden="1" customHeight="1" thickBot="1" x14ac:dyDescent="0.25">
      <c r="B904" s="414" t="s">
        <v>706</v>
      </c>
      <c r="C904" s="413" t="s">
        <v>444</v>
      </c>
      <c r="D904" s="412" t="s">
        <v>705</v>
      </c>
      <c r="E904" s="411" t="s">
        <v>10</v>
      </c>
      <c r="F904" s="409">
        <v>44067</v>
      </c>
      <c r="G904" s="409"/>
      <c r="H904" s="408">
        <v>2019</v>
      </c>
      <c r="I904" s="407" t="s">
        <v>2036</v>
      </c>
      <c r="J904" s="407" t="s">
        <v>160</v>
      </c>
      <c r="K904" s="495" t="s">
        <v>1019</v>
      </c>
      <c r="L904" s="826"/>
      <c r="M904" s="827"/>
      <c r="N904" s="793"/>
      <c r="O904" s="830"/>
      <c r="P904" s="833"/>
      <c r="Q904" s="836"/>
      <c r="R904" s="830"/>
      <c r="S904" s="406" t="s">
        <v>158</v>
      </c>
      <c r="T904" s="451">
        <v>44067</v>
      </c>
      <c r="U904" s="820"/>
      <c r="V904" s="821"/>
      <c r="W904" s="818"/>
      <c r="X904" s="819"/>
      <c r="Y904" s="818"/>
      <c r="Z904" s="819"/>
      <c r="AA904" s="859"/>
      <c r="AB904" s="860"/>
      <c r="AC904" s="871"/>
      <c r="AD904" s="872"/>
      <c r="AE904" s="859"/>
      <c r="AF904" s="860"/>
      <c r="AG904" s="783"/>
      <c r="AH904" s="784"/>
      <c r="AI904" s="818"/>
      <c r="AJ904" s="819"/>
      <c r="AK904" s="793"/>
      <c r="AL904" s="793"/>
      <c r="AM904" s="793"/>
      <c r="AN904" s="793"/>
      <c r="AO904" s="793"/>
      <c r="AP904" s="793"/>
    </row>
    <row r="905" spans="2:43" s="597" customFormat="1" ht="12.75" hidden="1" customHeight="1" thickTop="1" x14ac:dyDescent="0.2">
      <c r="B905" s="598" t="s">
        <v>706</v>
      </c>
      <c r="C905" s="599" t="s">
        <v>750</v>
      </c>
      <c r="D905" s="603" t="s">
        <v>705</v>
      </c>
      <c r="E905" s="601" t="s">
        <v>124</v>
      </c>
      <c r="F905" s="602"/>
      <c r="G905" s="602"/>
      <c r="H905" s="603">
        <v>2019</v>
      </c>
      <c r="I905" s="604"/>
      <c r="J905" s="604" t="s">
        <v>160</v>
      </c>
      <c r="K905" s="604" t="s">
        <v>1019</v>
      </c>
      <c r="L905" s="794" t="s">
        <v>123</v>
      </c>
      <c r="M905" s="795"/>
      <c r="N905" s="800" t="s">
        <v>577</v>
      </c>
      <c r="O905" s="803" t="s">
        <v>228</v>
      </c>
      <c r="P905" s="806"/>
      <c r="Q905" s="809"/>
      <c r="R905" s="803" t="s">
        <v>193</v>
      </c>
      <c r="S905" s="605" t="s">
        <v>184</v>
      </c>
      <c r="T905" s="606">
        <v>3000000</v>
      </c>
      <c r="U905" s="605" t="s">
        <v>183</v>
      </c>
      <c r="V905" s="631"/>
      <c r="W905" s="605" t="s">
        <v>182</v>
      </c>
      <c r="X905" s="608">
        <f>T905</f>
        <v>3000000</v>
      </c>
      <c r="Y905" s="605" t="s">
        <v>181</v>
      </c>
      <c r="Z905" s="609"/>
      <c r="AA905" s="605" t="s">
        <v>181</v>
      </c>
      <c r="AB905" s="609"/>
      <c r="AC905" s="605" t="s">
        <v>181</v>
      </c>
      <c r="AD905" s="609"/>
      <c r="AE905" s="605" t="s">
        <v>181</v>
      </c>
      <c r="AF905" s="609"/>
      <c r="AG905" s="434" t="s">
        <v>181</v>
      </c>
      <c r="AH905" s="435"/>
      <c r="AI905" s="434" t="s">
        <v>180</v>
      </c>
      <c r="AJ905" s="433"/>
      <c r="AK905" s="977" t="s">
        <v>1025</v>
      </c>
      <c r="AL905" s="977" t="s">
        <v>1025</v>
      </c>
      <c r="AM905" s="977" t="s">
        <v>1025</v>
      </c>
      <c r="AP905" s="980" t="s">
        <v>1025</v>
      </c>
      <c r="AQ905" s="724"/>
    </row>
    <row r="906" spans="2:43" s="597" customFormat="1" ht="15" hidden="1" customHeight="1" x14ac:dyDescent="0.2">
      <c r="B906" s="611" t="s">
        <v>706</v>
      </c>
      <c r="C906" s="612" t="s">
        <v>750</v>
      </c>
      <c r="D906" s="646" t="s">
        <v>705</v>
      </c>
      <c r="E906" s="600" t="s">
        <v>124</v>
      </c>
      <c r="F906" s="613"/>
      <c r="G906" s="613"/>
      <c r="H906" s="603">
        <v>2019</v>
      </c>
      <c r="I906" s="604"/>
      <c r="J906" s="604" t="s">
        <v>160</v>
      </c>
      <c r="K906" s="614" t="s">
        <v>1019</v>
      </c>
      <c r="L906" s="796"/>
      <c r="M906" s="797"/>
      <c r="N906" s="801"/>
      <c r="O906" s="804"/>
      <c r="P906" s="807"/>
      <c r="Q906" s="810"/>
      <c r="R906" s="804"/>
      <c r="S906" s="615" t="s">
        <v>179</v>
      </c>
      <c r="T906" s="616"/>
      <c r="U906" s="615" t="s">
        <v>177</v>
      </c>
      <c r="V906" s="631"/>
      <c r="W906" s="615" t="s">
        <v>176</v>
      </c>
      <c r="X906" s="618">
        <f>X905</f>
        <v>3000000</v>
      </c>
      <c r="Y906" s="615" t="s">
        <v>175</v>
      </c>
      <c r="Z906" s="619"/>
      <c r="AA906" s="615" t="s">
        <v>175</v>
      </c>
      <c r="AB906" s="619"/>
      <c r="AC906" s="615" t="s">
        <v>175</v>
      </c>
      <c r="AD906" s="619"/>
      <c r="AE906" s="615" t="s">
        <v>175</v>
      </c>
      <c r="AF906" s="619"/>
      <c r="AG906" s="416" t="s">
        <v>175</v>
      </c>
      <c r="AH906" s="426"/>
      <c r="AI906" s="416" t="s">
        <v>174</v>
      </c>
      <c r="AJ906" s="430"/>
      <c r="AK906" s="978"/>
      <c r="AL906" s="978"/>
      <c r="AM906" s="978"/>
      <c r="AP906" s="981"/>
      <c r="AQ906" s="724"/>
    </row>
    <row r="907" spans="2:43" s="597" customFormat="1" ht="13.5" hidden="1" thickTop="1" x14ac:dyDescent="0.2">
      <c r="B907" s="611" t="s">
        <v>706</v>
      </c>
      <c r="C907" s="612" t="s">
        <v>750</v>
      </c>
      <c r="D907" s="646" t="s">
        <v>705</v>
      </c>
      <c r="E907" s="600" t="s">
        <v>124</v>
      </c>
      <c r="F907" s="613"/>
      <c r="G907" s="613"/>
      <c r="H907" s="603">
        <v>2019</v>
      </c>
      <c r="I907" s="604"/>
      <c r="J907" s="604" t="s">
        <v>160</v>
      </c>
      <c r="K907" s="614" t="s">
        <v>1019</v>
      </c>
      <c r="L907" s="796"/>
      <c r="M907" s="797"/>
      <c r="N907" s="801"/>
      <c r="O907" s="804"/>
      <c r="P907" s="807"/>
      <c r="Q907" s="810"/>
      <c r="R907" s="804"/>
      <c r="S907" s="615" t="s">
        <v>173</v>
      </c>
      <c r="T907" s="621"/>
      <c r="U907" s="615" t="s">
        <v>171</v>
      </c>
      <c r="V907" s="622"/>
      <c r="W907" s="615" t="s">
        <v>170</v>
      </c>
      <c r="X907" s="618"/>
      <c r="Y907" s="615" t="s">
        <v>169</v>
      </c>
      <c r="Z907" s="619"/>
      <c r="AA907" s="615" t="s">
        <v>169</v>
      </c>
      <c r="AB907" s="619"/>
      <c r="AC907" s="615" t="s">
        <v>169</v>
      </c>
      <c r="AD907" s="619"/>
      <c r="AE907" s="615" t="s">
        <v>169</v>
      </c>
      <c r="AF907" s="619"/>
      <c r="AG907" s="416" t="s">
        <v>169</v>
      </c>
      <c r="AH907" s="426"/>
      <c r="AI907" s="816"/>
      <c r="AJ907" s="817"/>
      <c r="AK907" s="978"/>
      <c r="AL907" s="978"/>
      <c r="AM907" s="978"/>
      <c r="AP907" s="981"/>
      <c r="AQ907" s="724"/>
    </row>
    <row r="908" spans="2:43" s="597" customFormat="1" ht="15" hidden="1" customHeight="1" x14ac:dyDescent="0.2">
      <c r="B908" s="611" t="s">
        <v>706</v>
      </c>
      <c r="C908" s="612" t="s">
        <v>750</v>
      </c>
      <c r="D908" s="646" t="s">
        <v>705</v>
      </c>
      <c r="E908" s="600" t="s">
        <v>124</v>
      </c>
      <c r="F908" s="613"/>
      <c r="G908" s="613"/>
      <c r="H908" s="603">
        <v>2019</v>
      </c>
      <c r="I908" s="604"/>
      <c r="J908" s="604" t="s">
        <v>160</v>
      </c>
      <c r="K908" s="614" t="s">
        <v>1019</v>
      </c>
      <c r="L908" s="796"/>
      <c r="M908" s="797"/>
      <c r="N908" s="801"/>
      <c r="O908" s="804"/>
      <c r="P908" s="807"/>
      <c r="Q908" s="810"/>
      <c r="R908" s="804"/>
      <c r="S908" s="615" t="s">
        <v>168</v>
      </c>
      <c r="T908" s="622"/>
      <c r="U908" s="615" t="s">
        <v>167</v>
      </c>
      <c r="V908" s="622"/>
      <c r="W908" s="785"/>
      <c r="X908" s="786"/>
      <c r="Y908" s="615" t="s">
        <v>166</v>
      </c>
      <c r="Z908" s="619">
        <f>IF(Z906="",Z907-Z905,Z907-Z906)</f>
        <v>0</v>
      </c>
      <c r="AA908" s="615" t="s">
        <v>166</v>
      </c>
      <c r="AB908" s="619">
        <f>IF(AB906="",AB907-AB905,AB907-AB906)</f>
        <v>0</v>
      </c>
      <c r="AC908" s="615" t="s">
        <v>166</v>
      </c>
      <c r="AD908" s="619">
        <f>IF(AD906="",AD907-AD905,AD907-AD906)</f>
        <v>0</v>
      </c>
      <c r="AE908" s="615" t="s">
        <v>166</v>
      </c>
      <c r="AF908" s="619">
        <f>IF(AF906="",AF907-AF905,AF907-AF906)</f>
        <v>0</v>
      </c>
      <c r="AG908" s="416" t="s">
        <v>166</v>
      </c>
      <c r="AH908" s="426">
        <f>IF(AH906="",AH907-AH905,AH907-AH906)</f>
        <v>0</v>
      </c>
      <c r="AI908" s="816"/>
      <c r="AJ908" s="817"/>
      <c r="AK908" s="978"/>
      <c r="AL908" s="978"/>
      <c r="AM908" s="978"/>
      <c r="AP908" s="981"/>
      <c r="AQ908" s="724"/>
    </row>
    <row r="909" spans="2:43" s="597" customFormat="1" ht="15" hidden="1" customHeight="1" x14ac:dyDescent="0.2">
      <c r="B909" s="611" t="s">
        <v>706</v>
      </c>
      <c r="C909" s="612" t="s">
        <v>750</v>
      </c>
      <c r="D909" s="646" t="s">
        <v>705</v>
      </c>
      <c r="E909" s="600" t="s">
        <v>124</v>
      </c>
      <c r="F909" s="613"/>
      <c r="G909" s="613"/>
      <c r="H909" s="603">
        <v>2019</v>
      </c>
      <c r="I909" s="604"/>
      <c r="J909" s="604" t="s">
        <v>160</v>
      </c>
      <c r="K909" s="614" t="s">
        <v>1019</v>
      </c>
      <c r="L909" s="796"/>
      <c r="M909" s="797"/>
      <c r="N909" s="801"/>
      <c r="O909" s="804"/>
      <c r="P909" s="807"/>
      <c r="Q909" s="810"/>
      <c r="R909" s="804"/>
      <c r="S909" s="615" t="s">
        <v>165</v>
      </c>
      <c r="T909" s="617"/>
      <c r="U909" s="615" t="s">
        <v>164</v>
      </c>
      <c r="V909" s="617"/>
      <c r="W909" s="785"/>
      <c r="X909" s="786"/>
      <c r="Y909" s="785"/>
      <c r="Z909" s="786"/>
      <c r="AA909" s="785"/>
      <c r="AB909" s="786"/>
      <c r="AC909" s="785"/>
      <c r="AD909" s="786"/>
      <c r="AE909" s="785"/>
      <c r="AF909" s="786"/>
      <c r="AG909" s="816"/>
      <c r="AH909" s="817"/>
      <c r="AI909" s="816"/>
      <c r="AJ909" s="817"/>
      <c r="AK909" s="978"/>
      <c r="AL909" s="978"/>
      <c r="AM909" s="978"/>
      <c r="AP909" s="981"/>
      <c r="AQ909" s="724"/>
    </row>
    <row r="910" spans="2:43" s="597" customFormat="1" ht="15" hidden="1" customHeight="1" thickBot="1" x14ac:dyDescent="0.25">
      <c r="B910" s="623" t="s">
        <v>706</v>
      </c>
      <c r="C910" s="624" t="s">
        <v>750</v>
      </c>
      <c r="D910" s="648" t="s">
        <v>705</v>
      </c>
      <c r="E910" s="625" t="s">
        <v>124</v>
      </c>
      <c r="F910" s="626"/>
      <c r="G910" s="626"/>
      <c r="H910" s="624">
        <v>2019</v>
      </c>
      <c r="I910" s="627"/>
      <c r="J910" s="627" t="s">
        <v>160</v>
      </c>
      <c r="K910" s="628" t="s">
        <v>1019</v>
      </c>
      <c r="L910" s="798"/>
      <c r="M910" s="799"/>
      <c r="N910" s="802"/>
      <c r="O910" s="805"/>
      <c r="P910" s="808"/>
      <c r="Q910" s="811"/>
      <c r="R910" s="805"/>
      <c r="S910" s="629" t="s">
        <v>158</v>
      </c>
      <c r="T910" s="630"/>
      <c r="U910" s="789"/>
      <c r="V910" s="790"/>
      <c r="W910" s="787"/>
      <c r="X910" s="788"/>
      <c r="Y910" s="787"/>
      <c r="Z910" s="788"/>
      <c r="AA910" s="787"/>
      <c r="AB910" s="788"/>
      <c r="AC910" s="787"/>
      <c r="AD910" s="788"/>
      <c r="AE910" s="787"/>
      <c r="AF910" s="788"/>
      <c r="AG910" s="818"/>
      <c r="AH910" s="819"/>
      <c r="AI910" s="818"/>
      <c r="AJ910" s="819"/>
      <c r="AK910" s="979"/>
      <c r="AL910" s="979"/>
      <c r="AM910" s="979"/>
      <c r="AP910" s="982"/>
      <c r="AQ910" s="724"/>
    </row>
    <row r="911" spans="2:43" ht="12.75" customHeight="1" thickTop="1" x14ac:dyDescent="0.2">
      <c r="B911" s="445" t="s">
        <v>723</v>
      </c>
      <c r="C911" s="444" t="s">
        <v>722</v>
      </c>
      <c r="D911" s="443" t="s">
        <v>705</v>
      </c>
      <c r="E911" s="442" t="s">
        <v>50</v>
      </c>
      <c r="F911" s="440">
        <v>43864</v>
      </c>
      <c r="G911" s="440">
        <v>44057</v>
      </c>
      <c r="H911" s="507">
        <v>2019</v>
      </c>
      <c r="I911" s="439" t="s">
        <v>1934</v>
      </c>
      <c r="J911" s="439" t="s">
        <v>160</v>
      </c>
      <c r="K911" s="439" t="s">
        <v>1019</v>
      </c>
      <c r="L911" s="822" t="s">
        <v>126</v>
      </c>
      <c r="M911" s="823"/>
      <c r="N911" s="791" t="s">
        <v>577</v>
      </c>
      <c r="O911" s="828" t="s">
        <v>228</v>
      </c>
      <c r="P911" s="831"/>
      <c r="Q911" s="834" t="s">
        <v>231</v>
      </c>
      <c r="R911" s="828" t="s">
        <v>193</v>
      </c>
      <c r="S911" s="434" t="s">
        <v>184</v>
      </c>
      <c r="T911" s="438">
        <v>1000000</v>
      </c>
      <c r="U911" s="434" t="s">
        <v>183</v>
      </c>
      <c r="V911" s="437">
        <f>T916+T914</f>
        <v>43944</v>
      </c>
      <c r="W911" s="434" t="s">
        <v>182</v>
      </c>
      <c r="X911" s="436">
        <f>T911</f>
        <v>1000000</v>
      </c>
      <c r="Y911" s="434" t="s">
        <v>181</v>
      </c>
      <c r="Z911" s="435">
        <v>1</v>
      </c>
      <c r="AA911" s="434" t="s">
        <v>181</v>
      </c>
      <c r="AB911" s="435">
        <v>1</v>
      </c>
      <c r="AC911" s="434" t="s">
        <v>181</v>
      </c>
      <c r="AD911" s="435">
        <v>1</v>
      </c>
      <c r="AE911" s="434" t="s">
        <v>181</v>
      </c>
      <c r="AF911" s="435">
        <v>1</v>
      </c>
      <c r="AG911" s="434" t="s">
        <v>181</v>
      </c>
      <c r="AH911" s="435">
        <v>1</v>
      </c>
      <c r="AI911" s="434" t="s">
        <v>180</v>
      </c>
      <c r="AJ911" s="433">
        <v>5</v>
      </c>
      <c r="AK911" s="791" t="s">
        <v>227</v>
      </c>
      <c r="AL911" s="791" t="s">
        <v>227</v>
      </c>
      <c r="AM911" s="791" t="s">
        <v>227</v>
      </c>
      <c r="AN911" s="791" t="s">
        <v>227</v>
      </c>
      <c r="AO911" s="791" t="s">
        <v>227</v>
      </c>
      <c r="AP911" s="791" t="s">
        <v>2143</v>
      </c>
    </row>
    <row r="912" spans="2:43" ht="15" customHeight="1" x14ac:dyDescent="0.2">
      <c r="B912" s="425" t="s">
        <v>723</v>
      </c>
      <c r="C912" s="424" t="s">
        <v>722</v>
      </c>
      <c r="D912" s="423" t="s">
        <v>705</v>
      </c>
      <c r="E912" s="422" t="s">
        <v>50</v>
      </c>
      <c r="F912" s="420">
        <v>43864</v>
      </c>
      <c r="G912" s="420">
        <v>44057</v>
      </c>
      <c r="H912" s="507">
        <v>2019</v>
      </c>
      <c r="I912" s="439" t="s">
        <v>1934</v>
      </c>
      <c r="J912" s="439" t="s">
        <v>160</v>
      </c>
      <c r="K912" s="417" t="s">
        <v>1019</v>
      </c>
      <c r="L912" s="824"/>
      <c r="M912" s="825"/>
      <c r="N912" s="792"/>
      <c r="O912" s="829"/>
      <c r="P912" s="832"/>
      <c r="Q912" s="835"/>
      <c r="R912" s="829"/>
      <c r="S912" s="416" t="s">
        <v>179</v>
      </c>
      <c r="T912" s="432" t="s">
        <v>1026</v>
      </c>
      <c r="U912" s="416" t="s">
        <v>177</v>
      </c>
      <c r="V912" s="415">
        <f>V911+V913</f>
        <v>43972</v>
      </c>
      <c r="W912" s="416" t="s">
        <v>176</v>
      </c>
      <c r="X912" s="428">
        <f>X911</f>
        <v>1000000</v>
      </c>
      <c r="Y912" s="416" t="s">
        <v>175</v>
      </c>
      <c r="Z912" s="426"/>
      <c r="AA912" s="416" t="s">
        <v>175</v>
      </c>
      <c r="AB912" s="426"/>
      <c r="AC912" s="416" t="s">
        <v>175</v>
      </c>
      <c r="AD912" s="426"/>
      <c r="AE912" s="416" t="s">
        <v>175</v>
      </c>
      <c r="AF912" s="426"/>
      <c r="AG912" s="416" t="s">
        <v>175</v>
      </c>
      <c r="AH912" s="426"/>
      <c r="AI912" s="416" t="s">
        <v>174</v>
      </c>
      <c r="AJ912" s="430">
        <v>57</v>
      </c>
      <c r="AK912" s="792"/>
      <c r="AL912" s="792"/>
      <c r="AM912" s="792"/>
      <c r="AN912" s="792"/>
      <c r="AO912" s="792"/>
      <c r="AP912" s="792"/>
    </row>
    <row r="913" spans="2:42" s="404" customFormat="1" x14ac:dyDescent="0.2">
      <c r="B913" s="425" t="s">
        <v>723</v>
      </c>
      <c r="C913" s="424" t="s">
        <v>722</v>
      </c>
      <c r="D913" s="423" t="s">
        <v>705</v>
      </c>
      <c r="E913" s="422" t="s">
        <v>50</v>
      </c>
      <c r="F913" s="420">
        <v>43864</v>
      </c>
      <c r="G913" s="420">
        <v>44057</v>
      </c>
      <c r="H913" s="507">
        <v>2019</v>
      </c>
      <c r="I913" s="439" t="s">
        <v>1934</v>
      </c>
      <c r="J913" s="439" t="s">
        <v>160</v>
      </c>
      <c r="K913" s="417" t="s">
        <v>1019</v>
      </c>
      <c r="L913" s="824"/>
      <c r="M913" s="825"/>
      <c r="N913" s="792"/>
      <c r="O913" s="829"/>
      <c r="P913" s="832"/>
      <c r="Q913" s="835"/>
      <c r="R913" s="829"/>
      <c r="S913" s="416" t="s">
        <v>173</v>
      </c>
      <c r="T913" s="429" t="s">
        <v>192</v>
      </c>
      <c r="U913" s="416" t="s">
        <v>171</v>
      </c>
      <c r="V913" s="427">
        <v>28</v>
      </c>
      <c r="W913" s="416" t="s">
        <v>170</v>
      </c>
      <c r="X913" s="428"/>
      <c r="Y913" s="416" t="s">
        <v>169</v>
      </c>
      <c r="Z913" s="426">
        <v>1</v>
      </c>
      <c r="AA913" s="416" t="s">
        <v>169</v>
      </c>
      <c r="AB913" s="426">
        <v>1</v>
      </c>
      <c r="AC913" s="416" t="s">
        <v>169</v>
      </c>
      <c r="AD913" s="426">
        <v>1</v>
      </c>
      <c r="AE913" s="416" t="s">
        <v>169</v>
      </c>
      <c r="AF913" s="426">
        <v>1</v>
      </c>
      <c r="AG913" s="416" t="s">
        <v>169</v>
      </c>
      <c r="AH913" s="426">
        <v>1</v>
      </c>
      <c r="AI913" s="816"/>
      <c r="AJ913" s="817"/>
      <c r="AK913" s="792"/>
      <c r="AL913" s="792"/>
      <c r="AM913" s="792"/>
      <c r="AN913" s="792"/>
      <c r="AO913" s="792"/>
      <c r="AP913" s="792"/>
    </row>
    <row r="914" spans="2:42" s="404" customFormat="1" ht="15" customHeight="1" x14ac:dyDescent="0.2">
      <c r="B914" s="425" t="s">
        <v>723</v>
      </c>
      <c r="C914" s="424" t="s">
        <v>722</v>
      </c>
      <c r="D914" s="423" t="s">
        <v>705</v>
      </c>
      <c r="E914" s="422" t="s">
        <v>50</v>
      </c>
      <c r="F914" s="420">
        <v>43864</v>
      </c>
      <c r="G914" s="420">
        <v>44057</v>
      </c>
      <c r="H914" s="507">
        <v>2019</v>
      </c>
      <c r="I914" s="439" t="s">
        <v>1934</v>
      </c>
      <c r="J914" s="439" t="s">
        <v>160</v>
      </c>
      <c r="K914" s="417" t="s">
        <v>1019</v>
      </c>
      <c r="L914" s="824"/>
      <c r="M914" s="825"/>
      <c r="N914" s="792"/>
      <c r="O914" s="829"/>
      <c r="P914" s="832"/>
      <c r="Q914" s="835"/>
      <c r="R914" s="829"/>
      <c r="S914" s="416" t="s">
        <v>168</v>
      </c>
      <c r="T914" s="427">
        <v>80</v>
      </c>
      <c r="U914" s="416" t="s">
        <v>167</v>
      </c>
      <c r="V914" s="427"/>
      <c r="W914" s="816"/>
      <c r="X914" s="817"/>
      <c r="Y914" s="416" t="s">
        <v>166</v>
      </c>
      <c r="Z914" s="426">
        <f>IF(Z912="",Z913-Z911,Z913-Z912)</f>
        <v>0</v>
      </c>
      <c r="AA914" s="416" t="s">
        <v>166</v>
      </c>
      <c r="AB914" s="426">
        <f>IF(AB912="",AB913-AB911,AB913-AB912)</f>
        <v>0</v>
      </c>
      <c r="AC914" s="416" t="s">
        <v>166</v>
      </c>
      <c r="AD914" s="426">
        <f>IF(AD912="",AD913-AD911,AD913-AD912)</f>
        <v>0</v>
      </c>
      <c r="AE914" s="416" t="s">
        <v>166</v>
      </c>
      <c r="AF914" s="426">
        <f>IF(AF912="",AF913-AF911,AF913-AF912)</f>
        <v>0</v>
      </c>
      <c r="AG914" s="416" t="s">
        <v>166</v>
      </c>
      <c r="AH914" s="426">
        <f>IF(AH912="",AH913-AH911,AH913-AH912)</f>
        <v>0</v>
      </c>
      <c r="AI914" s="816"/>
      <c r="AJ914" s="817"/>
      <c r="AK914" s="792"/>
      <c r="AL914" s="792"/>
      <c r="AM914" s="792"/>
      <c r="AN914" s="792"/>
      <c r="AO914" s="792"/>
      <c r="AP914" s="792"/>
    </row>
    <row r="915" spans="2:42" s="404" customFormat="1" ht="15" customHeight="1" x14ac:dyDescent="0.2">
      <c r="B915" s="425" t="s">
        <v>723</v>
      </c>
      <c r="C915" s="424" t="s">
        <v>722</v>
      </c>
      <c r="D915" s="423" t="s">
        <v>705</v>
      </c>
      <c r="E915" s="422" t="s">
        <v>50</v>
      </c>
      <c r="F915" s="420">
        <v>43864</v>
      </c>
      <c r="G915" s="420">
        <v>44057</v>
      </c>
      <c r="H915" s="507">
        <v>2019</v>
      </c>
      <c r="I915" s="439" t="s">
        <v>1934</v>
      </c>
      <c r="J915" s="439" t="s">
        <v>160</v>
      </c>
      <c r="K915" s="417" t="s">
        <v>1019</v>
      </c>
      <c r="L915" s="824"/>
      <c r="M915" s="825"/>
      <c r="N915" s="792"/>
      <c r="O915" s="829"/>
      <c r="P915" s="832"/>
      <c r="Q915" s="835"/>
      <c r="R915" s="829"/>
      <c r="S915" s="416" t="s">
        <v>165</v>
      </c>
      <c r="T915" s="415">
        <v>43672</v>
      </c>
      <c r="U915" s="416" t="s">
        <v>164</v>
      </c>
      <c r="V915" s="415">
        <v>44057</v>
      </c>
      <c r="W915" s="816"/>
      <c r="X915" s="817"/>
      <c r="Y915" s="816"/>
      <c r="Z915" s="817"/>
      <c r="AA915" s="816"/>
      <c r="AB915" s="817"/>
      <c r="AC915" s="816"/>
      <c r="AD915" s="817"/>
      <c r="AE915" s="816"/>
      <c r="AF915" s="817"/>
      <c r="AG915" s="816"/>
      <c r="AH915" s="817"/>
      <c r="AI915" s="816"/>
      <c r="AJ915" s="817"/>
      <c r="AK915" s="792"/>
      <c r="AL915" s="792"/>
      <c r="AM915" s="792"/>
      <c r="AN915" s="792"/>
      <c r="AO915" s="792"/>
      <c r="AP915" s="792"/>
    </row>
    <row r="916" spans="2:42" s="404" customFormat="1" ht="15" customHeight="1" thickBot="1" x14ac:dyDescent="0.25">
      <c r="B916" s="414" t="s">
        <v>723</v>
      </c>
      <c r="C916" s="413" t="s">
        <v>722</v>
      </c>
      <c r="D916" s="412" t="s">
        <v>705</v>
      </c>
      <c r="E916" s="411" t="s">
        <v>50</v>
      </c>
      <c r="F916" s="409">
        <v>43864</v>
      </c>
      <c r="G916" s="409">
        <v>44057</v>
      </c>
      <c r="H916" s="408">
        <v>2019</v>
      </c>
      <c r="I916" s="407" t="s">
        <v>1934</v>
      </c>
      <c r="J916" s="407" t="s">
        <v>160</v>
      </c>
      <c r="K916" s="495" t="s">
        <v>1019</v>
      </c>
      <c r="L916" s="826"/>
      <c r="M916" s="827"/>
      <c r="N916" s="793"/>
      <c r="O916" s="830"/>
      <c r="P916" s="833"/>
      <c r="Q916" s="836"/>
      <c r="R916" s="830"/>
      <c r="S916" s="406" t="s">
        <v>158</v>
      </c>
      <c r="T916" s="451">
        <v>43864</v>
      </c>
      <c r="U916" s="820"/>
      <c r="V916" s="821"/>
      <c r="W916" s="818"/>
      <c r="X916" s="819"/>
      <c r="Y916" s="818"/>
      <c r="Z916" s="819"/>
      <c r="AA916" s="818"/>
      <c r="AB916" s="819"/>
      <c r="AC916" s="818"/>
      <c r="AD916" s="819"/>
      <c r="AE916" s="818"/>
      <c r="AF916" s="819"/>
      <c r="AG916" s="818"/>
      <c r="AH916" s="819"/>
      <c r="AI916" s="818"/>
      <c r="AJ916" s="819"/>
      <c r="AK916" s="793"/>
      <c r="AL916" s="793"/>
      <c r="AM916" s="793"/>
      <c r="AN916" s="793"/>
      <c r="AO916" s="793"/>
      <c r="AP916" s="793"/>
    </row>
    <row r="917" spans="2:42" s="404" customFormat="1" ht="12.75" hidden="1" customHeight="1" thickTop="1" x14ac:dyDescent="0.2">
      <c r="B917" s="445" t="s">
        <v>723</v>
      </c>
      <c r="C917" s="444" t="s">
        <v>722</v>
      </c>
      <c r="D917" s="443" t="s">
        <v>705</v>
      </c>
      <c r="E917" s="442" t="s">
        <v>124</v>
      </c>
      <c r="F917" s="440"/>
      <c r="G917" s="440"/>
      <c r="H917" s="507">
        <v>2019</v>
      </c>
      <c r="I917" s="439"/>
      <c r="J917" s="439" t="s">
        <v>160</v>
      </c>
      <c r="K917" s="439" t="s">
        <v>1019</v>
      </c>
      <c r="L917" s="822" t="s">
        <v>127</v>
      </c>
      <c r="M917" s="823"/>
      <c r="N917" s="791" t="s">
        <v>577</v>
      </c>
      <c r="O917" s="828" t="s">
        <v>228</v>
      </c>
      <c r="P917" s="831"/>
      <c r="Q917" s="834"/>
      <c r="R917" s="828"/>
      <c r="S917" s="434" t="s">
        <v>184</v>
      </c>
      <c r="T917" s="438">
        <v>7000000</v>
      </c>
      <c r="U917" s="434" t="s">
        <v>183</v>
      </c>
      <c r="V917" s="437"/>
      <c r="W917" s="434" t="s">
        <v>182</v>
      </c>
      <c r="X917" s="436">
        <f>T917</f>
        <v>7000000</v>
      </c>
      <c r="Y917" s="434" t="s">
        <v>181</v>
      </c>
      <c r="Z917" s="435"/>
      <c r="AA917" s="434" t="s">
        <v>181</v>
      </c>
      <c r="AB917" s="435"/>
      <c r="AC917" s="434" t="s">
        <v>181</v>
      </c>
      <c r="AD917" s="435"/>
      <c r="AE917" s="434" t="s">
        <v>181</v>
      </c>
      <c r="AF917" s="435"/>
      <c r="AG917" s="434" t="s">
        <v>181</v>
      </c>
      <c r="AH917" s="435"/>
      <c r="AI917" s="434" t="s">
        <v>180</v>
      </c>
      <c r="AJ917" s="433"/>
      <c r="AK917" s="791" t="s">
        <v>1025</v>
      </c>
      <c r="AL917" s="791" t="s">
        <v>1025</v>
      </c>
      <c r="AM917" s="791" t="s">
        <v>1025</v>
      </c>
      <c r="AN917" s="791" t="s">
        <v>1025</v>
      </c>
      <c r="AO917" s="791" t="s">
        <v>1025</v>
      </c>
      <c r="AP917" s="791" t="s">
        <v>1025</v>
      </c>
    </row>
    <row r="918" spans="2:42" s="404" customFormat="1" ht="15" hidden="1" customHeight="1" x14ac:dyDescent="0.2">
      <c r="B918" s="425" t="s">
        <v>723</v>
      </c>
      <c r="C918" s="424" t="s">
        <v>722</v>
      </c>
      <c r="D918" s="423" t="s">
        <v>705</v>
      </c>
      <c r="E918" s="422" t="s">
        <v>124</v>
      </c>
      <c r="F918" s="420"/>
      <c r="G918" s="420"/>
      <c r="H918" s="507">
        <v>2019</v>
      </c>
      <c r="I918" s="439"/>
      <c r="J918" s="439" t="s">
        <v>160</v>
      </c>
      <c r="K918" s="417" t="s">
        <v>1019</v>
      </c>
      <c r="L918" s="824"/>
      <c r="M918" s="825"/>
      <c r="N918" s="792"/>
      <c r="O918" s="829"/>
      <c r="P918" s="832"/>
      <c r="Q918" s="835"/>
      <c r="R918" s="829"/>
      <c r="S918" s="416" t="s">
        <v>179</v>
      </c>
      <c r="T918" s="432"/>
      <c r="U918" s="416" t="s">
        <v>177</v>
      </c>
      <c r="V918" s="415">
        <f>V917+V920</f>
        <v>0</v>
      </c>
      <c r="W918" s="416" t="s">
        <v>176</v>
      </c>
      <c r="X918" s="428">
        <f>X917</f>
        <v>7000000</v>
      </c>
      <c r="Y918" s="416" t="s">
        <v>175</v>
      </c>
      <c r="Z918" s="426"/>
      <c r="AA918" s="416" t="s">
        <v>175</v>
      </c>
      <c r="AB918" s="426"/>
      <c r="AC918" s="416" t="s">
        <v>175</v>
      </c>
      <c r="AD918" s="426"/>
      <c r="AE918" s="416" t="s">
        <v>175</v>
      </c>
      <c r="AF918" s="426"/>
      <c r="AG918" s="416" t="s">
        <v>175</v>
      </c>
      <c r="AH918" s="426"/>
      <c r="AI918" s="416" t="s">
        <v>174</v>
      </c>
      <c r="AJ918" s="430"/>
      <c r="AK918" s="792"/>
      <c r="AL918" s="792"/>
      <c r="AM918" s="792"/>
      <c r="AN918" s="792"/>
      <c r="AO918" s="792"/>
      <c r="AP918" s="792"/>
    </row>
    <row r="919" spans="2:42" s="404" customFormat="1" ht="13.5" hidden="1" thickTop="1" x14ac:dyDescent="0.2">
      <c r="B919" s="425" t="s">
        <v>723</v>
      </c>
      <c r="C919" s="424" t="s">
        <v>722</v>
      </c>
      <c r="D919" s="423" t="s">
        <v>705</v>
      </c>
      <c r="E919" s="422" t="s">
        <v>124</v>
      </c>
      <c r="F919" s="420"/>
      <c r="G919" s="420"/>
      <c r="H919" s="507">
        <v>2019</v>
      </c>
      <c r="I919" s="439"/>
      <c r="J919" s="439" t="s">
        <v>160</v>
      </c>
      <c r="K919" s="417" t="s">
        <v>1019</v>
      </c>
      <c r="L919" s="824"/>
      <c r="M919" s="825"/>
      <c r="N919" s="792"/>
      <c r="O919" s="829"/>
      <c r="P919" s="832"/>
      <c r="Q919" s="835"/>
      <c r="R919" s="829"/>
      <c r="S919" s="416" t="s">
        <v>173</v>
      </c>
      <c r="T919" s="429" t="s">
        <v>192</v>
      </c>
      <c r="U919" s="416" t="s">
        <v>171</v>
      </c>
      <c r="V919" s="427"/>
      <c r="W919" s="416" t="s">
        <v>170</v>
      </c>
      <c r="X919" s="428"/>
      <c r="Y919" s="416" t="s">
        <v>169</v>
      </c>
      <c r="Z919" s="426"/>
      <c r="AA919" s="416" t="s">
        <v>169</v>
      </c>
      <c r="AB919" s="426"/>
      <c r="AC919" s="416" t="s">
        <v>169</v>
      </c>
      <c r="AD919" s="426"/>
      <c r="AE919" s="416" t="s">
        <v>169</v>
      </c>
      <c r="AF919" s="426"/>
      <c r="AG919" s="416" t="s">
        <v>169</v>
      </c>
      <c r="AH919" s="426"/>
      <c r="AI919" s="816"/>
      <c r="AJ919" s="817"/>
      <c r="AK919" s="792"/>
      <c r="AL919" s="792"/>
      <c r="AM919" s="792"/>
      <c r="AN919" s="792"/>
      <c r="AO919" s="792"/>
      <c r="AP919" s="792"/>
    </row>
    <row r="920" spans="2:42" s="404" customFormat="1" ht="15" hidden="1" customHeight="1" x14ac:dyDescent="0.2">
      <c r="B920" s="425" t="s">
        <v>723</v>
      </c>
      <c r="C920" s="424" t="s">
        <v>722</v>
      </c>
      <c r="D920" s="423" t="s">
        <v>705</v>
      </c>
      <c r="E920" s="422" t="s">
        <v>124</v>
      </c>
      <c r="F920" s="420"/>
      <c r="G920" s="420"/>
      <c r="H920" s="507">
        <v>2019</v>
      </c>
      <c r="I920" s="439"/>
      <c r="J920" s="439" t="s">
        <v>160</v>
      </c>
      <c r="K920" s="417" t="s">
        <v>1019</v>
      </c>
      <c r="L920" s="824"/>
      <c r="M920" s="825"/>
      <c r="N920" s="792"/>
      <c r="O920" s="829"/>
      <c r="P920" s="832"/>
      <c r="Q920" s="835"/>
      <c r="R920" s="829"/>
      <c r="S920" s="416" t="s">
        <v>168</v>
      </c>
      <c r="T920" s="427"/>
      <c r="U920" s="416" t="s">
        <v>167</v>
      </c>
      <c r="V920" s="427"/>
      <c r="W920" s="816"/>
      <c r="X920" s="817"/>
      <c r="Y920" s="416" t="s">
        <v>166</v>
      </c>
      <c r="Z920" s="426">
        <f>IF(Z918="",Z919-Z917,Z919-Z918)</f>
        <v>0</v>
      </c>
      <c r="AA920" s="416" t="s">
        <v>166</v>
      </c>
      <c r="AB920" s="426">
        <f>IF(AB918="",AB919-AB917,AB919-AB918)</f>
        <v>0</v>
      </c>
      <c r="AC920" s="416" t="s">
        <v>166</v>
      </c>
      <c r="AD920" s="426">
        <f>IF(AD918="",AD919-AD917,AD919-AD918)</f>
        <v>0</v>
      </c>
      <c r="AE920" s="416" t="s">
        <v>166</v>
      </c>
      <c r="AF920" s="426">
        <f>IF(AF918="",AF919-AF917,AF919-AF918)</f>
        <v>0</v>
      </c>
      <c r="AG920" s="416" t="s">
        <v>166</v>
      </c>
      <c r="AH920" s="426">
        <f>IF(AH918="",AH919-AH917,AH919-AH918)</f>
        <v>0</v>
      </c>
      <c r="AI920" s="816"/>
      <c r="AJ920" s="817"/>
      <c r="AK920" s="792"/>
      <c r="AL920" s="792"/>
      <c r="AM920" s="792"/>
      <c r="AN920" s="792"/>
      <c r="AO920" s="792"/>
      <c r="AP920" s="792"/>
    </row>
    <row r="921" spans="2:42" s="404" customFormat="1" ht="15" hidden="1" customHeight="1" x14ac:dyDescent="0.2">
      <c r="B921" s="425" t="s">
        <v>723</v>
      </c>
      <c r="C921" s="424" t="s">
        <v>722</v>
      </c>
      <c r="D921" s="423" t="s">
        <v>705</v>
      </c>
      <c r="E921" s="422" t="s">
        <v>124</v>
      </c>
      <c r="F921" s="420"/>
      <c r="G921" s="420"/>
      <c r="H921" s="507">
        <v>2019</v>
      </c>
      <c r="I921" s="439"/>
      <c r="J921" s="439" t="s">
        <v>160</v>
      </c>
      <c r="K921" s="417" t="s">
        <v>1019</v>
      </c>
      <c r="L921" s="824"/>
      <c r="M921" s="825"/>
      <c r="N921" s="792"/>
      <c r="O921" s="829"/>
      <c r="P921" s="832"/>
      <c r="Q921" s="835"/>
      <c r="R921" s="829"/>
      <c r="S921" s="416" t="s">
        <v>165</v>
      </c>
      <c r="T921" s="415"/>
      <c r="U921" s="416" t="s">
        <v>164</v>
      </c>
      <c r="V921" s="415"/>
      <c r="W921" s="816"/>
      <c r="X921" s="817"/>
      <c r="Y921" s="816"/>
      <c r="Z921" s="817"/>
      <c r="AA921" s="816"/>
      <c r="AB921" s="817"/>
      <c r="AC921" s="816"/>
      <c r="AD921" s="817"/>
      <c r="AE921" s="816"/>
      <c r="AF921" s="817"/>
      <c r="AG921" s="816"/>
      <c r="AH921" s="817"/>
      <c r="AI921" s="816"/>
      <c r="AJ921" s="817"/>
      <c r="AK921" s="792"/>
      <c r="AL921" s="792"/>
      <c r="AM921" s="792"/>
      <c r="AN921" s="792"/>
      <c r="AO921" s="792"/>
      <c r="AP921" s="792"/>
    </row>
    <row r="922" spans="2:42" s="404" customFormat="1" ht="15" hidden="1" customHeight="1" thickBot="1" x14ac:dyDescent="0.25">
      <c r="B922" s="414" t="s">
        <v>723</v>
      </c>
      <c r="C922" s="413" t="s">
        <v>722</v>
      </c>
      <c r="D922" s="412" t="s">
        <v>705</v>
      </c>
      <c r="E922" s="411" t="s">
        <v>124</v>
      </c>
      <c r="F922" s="409"/>
      <c r="G922" s="409"/>
      <c r="H922" s="408">
        <v>2019</v>
      </c>
      <c r="I922" s="407"/>
      <c r="J922" s="407" t="s">
        <v>160</v>
      </c>
      <c r="K922" s="495" t="s">
        <v>1019</v>
      </c>
      <c r="L922" s="826"/>
      <c r="M922" s="827"/>
      <c r="N922" s="793"/>
      <c r="O922" s="830"/>
      <c r="P922" s="833"/>
      <c r="Q922" s="836"/>
      <c r="R922" s="830"/>
      <c r="S922" s="406" t="s">
        <v>158</v>
      </c>
      <c r="T922" s="451"/>
      <c r="U922" s="820"/>
      <c r="V922" s="821"/>
      <c r="W922" s="818"/>
      <c r="X922" s="819"/>
      <c r="Y922" s="818"/>
      <c r="Z922" s="819"/>
      <c r="AA922" s="818"/>
      <c r="AB922" s="819"/>
      <c r="AC922" s="818"/>
      <c r="AD922" s="819"/>
      <c r="AE922" s="818"/>
      <c r="AF922" s="819"/>
      <c r="AG922" s="818"/>
      <c r="AH922" s="819"/>
      <c r="AI922" s="818"/>
      <c r="AJ922" s="819"/>
      <c r="AK922" s="793"/>
      <c r="AL922" s="793"/>
      <c r="AM922" s="793"/>
      <c r="AN922" s="793"/>
      <c r="AO922" s="793"/>
      <c r="AP922" s="793"/>
    </row>
    <row r="923" spans="2:42" s="404" customFormat="1" ht="12.75" customHeight="1" thickTop="1" x14ac:dyDescent="0.2">
      <c r="B923" s="445" t="s">
        <v>733</v>
      </c>
      <c r="C923" s="444" t="s">
        <v>1023</v>
      </c>
      <c r="D923" s="443" t="s">
        <v>705</v>
      </c>
      <c r="E923" s="442" t="s">
        <v>50</v>
      </c>
      <c r="F923" s="440">
        <v>43808</v>
      </c>
      <c r="G923" s="440">
        <v>44043</v>
      </c>
      <c r="H923" s="507">
        <v>2019</v>
      </c>
      <c r="I923" s="439" t="s">
        <v>1934</v>
      </c>
      <c r="J923" s="439" t="s">
        <v>160</v>
      </c>
      <c r="K923" s="439" t="s">
        <v>1019</v>
      </c>
      <c r="L923" s="822" t="s">
        <v>129</v>
      </c>
      <c r="M923" s="823"/>
      <c r="N923" s="791" t="s">
        <v>577</v>
      </c>
      <c r="O923" s="828" t="s">
        <v>228</v>
      </c>
      <c r="P923" s="831">
        <v>82.65</v>
      </c>
      <c r="Q923" s="834" t="s">
        <v>231</v>
      </c>
      <c r="R923" s="828" t="s">
        <v>193</v>
      </c>
      <c r="S923" s="434" t="s">
        <v>184</v>
      </c>
      <c r="T923" s="438">
        <v>1000000</v>
      </c>
      <c r="U923" s="434" t="s">
        <v>183</v>
      </c>
      <c r="V923" s="437">
        <f>T928+T926-0.01</f>
        <v>43942.99</v>
      </c>
      <c r="W923" s="434" t="s">
        <v>182</v>
      </c>
      <c r="X923" s="436">
        <f>T923</f>
        <v>1000000</v>
      </c>
      <c r="Y923" s="434" t="s">
        <v>181</v>
      </c>
      <c r="Z923" s="506">
        <v>0.60440000000000005</v>
      </c>
      <c r="AA923" s="480" t="s">
        <v>181</v>
      </c>
      <c r="AB923" s="504">
        <v>0.60440000000000005</v>
      </c>
      <c r="AC923" s="480" t="s">
        <v>181</v>
      </c>
      <c r="AD923" s="504">
        <v>0.60440000000000005</v>
      </c>
      <c r="AE923" s="466" t="s">
        <v>181</v>
      </c>
      <c r="AF923" s="515">
        <v>1</v>
      </c>
      <c r="AG923" s="466" t="s">
        <v>181</v>
      </c>
      <c r="AH923" s="515">
        <v>1</v>
      </c>
      <c r="AI923" s="434" t="s">
        <v>180</v>
      </c>
      <c r="AJ923" s="433">
        <v>7</v>
      </c>
      <c r="AK923" s="791" t="s">
        <v>1022</v>
      </c>
      <c r="AL923" s="791" t="s">
        <v>1022</v>
      </c>
      <c r="AM923" s="791" t="s">
        <v>1022</v>
      </c>
      <c r="AN923" s="791" t="s">
        <v>227</v>
      </c>
      <c r="AO923" s="791" t="s">
        <v>227</v>
      </c>
      <c r="AP923" s="791" t="s">
        <v>2143</v>
      </c>
    </row>
    <row r="924" spans="2:42" s="404" customFormat="1" ht="15" customHeight="1" x14ac:dyDescent="0.2">
      <c r="B924" s="425" t="s">
        <v>733</v>
      </c>
      <c r="C924" s="424" t="s">
        <v>1023</v>
      </c>
      <c r="D924" s="423" t="s">
        <v>705</v>
      </c>
      <c r="E924" s="422" t="s">
        <v>50</v>
      </c>
      <c r="F924" s="420">
        <v>43808</v>
      </c>
      <c r="G924" s="420">
        <v>44043</v>
      </c>
      <c r="H924" s="507">
        <v>2019</v>
      </c>
      <c r="I924" s="439" t="s">
        <v>1934</v>
      </c>
      <c r="J924" s="439" t="s">
        <v>160</v>
      </c>
      <c r="K924" s="417" t="s">
        <v>1019</v>
      </c>
      <c r="L924" s="824"/>
      <c r="M924" s="825"/>
      <c r="N924" s="792"/>
      <c r="O924" s="829"/>
      <c r="P924" s="832"/>
      <c r="Q924" s="835"/>
      <c r="R924" s="829"/>
      <c r="S924" s="416" t="s">
        <v>179</v>
      </c>
      <c r="T924" s="432" t="s">
        <v>1024</v>
      </c>
      <c r="U924" s="416" t="s">
        <v>177</v>
      </c>
      <c r="V924" s="415">
        <f>V923+V925</f>
        <v>43970.99</v>
      </c>
      <c r="W924" s="416" t="s">
        <v>176</v>
      </c>
      <c r="X924" s="428">
        <f>X923</f>
        <v>1000000</v>
      </c>
      <c r="Y924" s="416" t="s">
        <v>175</v>
      </c>
      <c r="Z924" s="426"/>
      <c r="AA924" s="478" t="s">
        <v>175</v>
      </c>
      <c r="AB924" s="477"/>
      <c r="AC924" s="478" t="s">
        <v>175</v>
      </c>
      <c r="AD924" s="477"/>
      <c r="AE924" s="463" t="s">
        <v>175</v>
      </c>
      <c r="AF924" s="462"/>
      <c r="AG924" s="463" t="s">
        <v>175</v>
      </c>
      <c r="AH924" s="462"/>
      <c r="AI924" s="416" t="s">
        <v>174</v>
      </c>
      <c r="AJ924" s="430">
        <v>147</v>
      </c>
      <c r="AK924" s="792"/>
      <c r="AL924" s="792"/>
      <c r="AM924" s="792"/>
      <c r="AN924" s="792"/>
      <c r="AO924" s="792"/>
      <c r="AP924" s="792"/>
    </row>
    <row r="925" spans="2:42" s="404" customFormat="1" x14ac:dyDescent="0.2">
      <c r="B925" s="425" t="s">
        <v>733</v>
      </c>
      <c r="C925" s="424" t="s">
        <v>1023</v>
      </c>
      <c r="D925" s="423" t="s">
        <v>705</v>
      </c>
      <c r="E925" s="422" t="s">
        <v>50</v>
      </c>
      <c r="F925" s="420">
        <v>43808</v>
      </c>
      <c r="G925" s="420">
        <v>44043</v>
      </c>
      <c r="H925" s="507">
        <v>2019</v>
      </c>
      <c r="I925" s="439" t="s">
        <v>1934</v>
      </c>
      <c r="J925" s="439" t="s">
        <v>160</v>
      </c>
      <c r="K925" s="417" t="s">
        <v>1019</v>
      </c>
      <c r="L925" s="824"/>
      <c r="M925" s="825"/>
      <c r="N925" s="792"/>
      <c r="O925" s="829"/>
      <c r="P925" s="832"/>
      <c r="Q925" s="835"/>
      <c r="R925" s="829"/>
      <c r="S925" s="416" t="s">
        <v>173</v>
      </c>
      <c r="T925" s="429" t="s">
        <v>192</v>
      </c>
      <c r="U925" s="416" t="s">
        <v>171</v>
      </c>
      <c r="V925" s="427">
        <v>28</v>
      </c>
      <c r="W925" s="416" t="s">
        <v>170</v>
      </c>
      <c r="X925" s="428"/>
      <c r="Y925" s="416" t="s">
        <v>169</v>
      </c>
      <c r="Z925" s="426">
        <v>0.60440000000000005</v>
      </c>
      <c r="AA925" s="478" t="s">
        <v>169</v>
      </c>
      <c r="AB925" s="477">
        <v>0.60440000000000005</v>
      </c>
      <c r="AC925" s="478" t="s">
        <v>169</v>
      </c>
      <c r="AD925" s="477">
        <v>0.60440000000000005</v>
      </c>
      <c r="AE925" s="463" t="s">
        <v>169</v>
      </c>
      <c r="AF925" s="462">
        <v>1</v>
      </c>
      <c r="AG925" s="463" t="s">
        <v>169</v>
      </c>
      <c r="AH925" s="462">
        <v>1</v>
      </c>
      <c r="AI925" s="816"/>
      <c r="AJ925" s="817"/>
      <c r="AK925" s="792"/>
      <c r="AL925" s="792"/>
      <c r="AM925" s="792"/>
      <c r="AN925" s="792"/>
      <c r="AO925" s="792"/>
      <c r="AP925" s="792"/>
    </row>
    <row r="926" spans="2:42" s="404" customFormat="1" ht="15" customHeight="1" x14ac:dyDescent="0.2">
      <c r="B926" s="425" t="s">
        <v>733</v>
      </c>
      <c r="C926" s="424" t="s">
        <v>1023</v>
      </c>
      <c r="D926" s="423" t="s">
        <v>705</v>
      </c>
      <c r="E926" s="422" t="s">
        <v>50</v>
      </c>
      <c r="F926" s="420">
        <v>43808</v>
      </c>
      <c r="G926" s="420">
        <v>44043</v>
      </c>
      <c r="H926" s="507">
        <v>2019</v>
      </c>
      <c r="I926" s="439" t="s">
        <v>1934</v>
      </c>
      <c r="J926" s="439" t="s">
        <v>160</v>
      </c>
      <c r="K926" s="417" t="s">
        <v>1019</v>
      </c>
      <c r="L926" s="824"/>
      <c r="M926" s="825"/>
      <c r="N926" s="792"/>
      <c r="O926" s="829"/>
      <c r="P926" s="832"/>
      <c r="Q926" s="835"/>
      <c r="R926" s="829"/>
      <c r="S926" s="416" t="s">
        <v>168</v>
      </c>
      <c r="T926" s="427">
        <v>135</v>
      </c>
      <c r="U926" s="416" t="s">
        <v>167</v>
      </c>
      <c r="V926" s="427"/>
      <c r="W926" s="816"/>
      <c r="X926" s="817"/>
      <c r="Y926" s="416" t="s">
        <v>166</v>
      </c>
      <c r="Z926" s="426">
        <f>IF(Z924="",Z925-Z923,Z925-Z924)</f>
        <v>0</v>
      </c>
      <c r="AA926" s="478" t="s">
        <v>166</v>
      </c>
      <c r="AB926" s="477">
        <f>IF(AB924="",AB925-AB923,AB925-AB924)</f>
        <v>0</v>
      </c>
      <c r="AC926" s="478" t="s">
        <v>166</v>
      </c>
      <c r="AD926" s="477">
        <f>IF(AD924="",AD925-AD923,AD925-AD924)</f>
        <v>0</v>
      </c>
      <c r="AE926" s="463" t="s">
        <v>166</v>
      </c>
      <c r="AF926" s="462">
        <f>IF(AF924="",AF925-AF923,AF925-AF924)</f>
        <v>0</v>
      </c>
      <c r="AG926" s="463" t="s">
        <v>166</v>
      </c>
      <c r="AH926" s="462">
        <f>IF(AH924="",AH925-AH923,AH925-AH924)</f>
        <v>0</v>
      </c>
      <c r="AI926" s="816"/>
      <c r="AJ926" s="817"/>
      <c r="AK926" s="792"/>
      <c r="AL926" s="792"/>
      <c r="AM926" s="792"/>
      <c r="AN926" s="792"/>
      <c r="AO926" s="792"/>
      <c r="AP926" s="792"/>
    </row>
    <row r="927" spans="2:42" s="404" customFormat="1" ht="15" customHeight="1" x14ac:dyDescent="0.2">
      <c r="B927" s="425" t="s">
        <v>733</v>
      </c>
      <c r="C927" s="424" t="s">
        <v>1023</v>
      </c>
      <c r="D927" s="423" t="s">
        <v>705</v>
      </c>
      <c r="E927" s="422" t="s">
        <v>50</v>
      </c>
      <c r="F927" s="420">
        <v>43808</v>
      </c>
      <c r="G927" s="420">
        <v>44043</v>
      </c>
      <c r="H927" s="507">
        <v>2019</v>
      </c>
      <c r="I927" s="439" t="s">
        <v>1934</v>
      </c>
      <c r="J927" s="439" t="s">
        <v>160</v>
      </c>
      <c r="K927" s="417" t="s">
        <v>1019</v>
      </c>
      <c r="L927" s="824"/>
      <c r="M927" s="825"/>
      <c r="N927" s="792"/>
      <c r="O927" s="829"/>
      <c r="P927" s="832"/>
      <c r="Q927" s="835"/>
      <c r="R927" s="829"/>
      <c r="S927" s="416" t="s">
        <v>165</v>
      </c>
      <c r="T927" s="415">
        <v>43989</v>
      </c>
      <c r="U927" s="416" t="s">
        <v>164</v>
      </c>
      <c r="V927" s="415">
        <v>44043</v>
      </c>
      <c r="W927" s="816"/>
      <c r="X927" s="817"/>
      <c r="Y927" s="816"/>
      <c r="Z927" s="817"/>
      <c r="AA927" s="857"/>
      <c r="AB927" s="858"/>
      <c r="AC927" s="857"/>
      <c r="AD927" s="858"/>
      <c r="AE927" s="781"/>
      <c r="AF927" s="782"/>
      <c r="AG927" s="781"/>
      <c r="AH927" s="782"/>
      <c r="AI927" s="816"/>
      <c r="AJ927" s="817"/>
      <c r="AK927" s="792"/>
      <c r="AL927" s="792"/>
      <c r="AM927" s="792"/>
      <c r="AN927" s="792"/>
      <c r="AO927" s="792"/>
      <c r="AP927" s="792"/>
    </row>
    <row r="928" spans="2:42" s="404" customFormat="1" ht="15" customHeight="1" thickBot="1" x14ac:dyDescent="0.25">
      <c r="B928" s="414" t="s">
        <v>733</v>
      </c>
      <c r="C928" s="413" t="s">
        <v>1023</v>
      </c>
      <c r="D928" s="412" t="s">
        <v>705</v>
      </c>
      <c r="E928" s="411" t="s">
        <v>50</v>
      </c>
      <c r="F928" s="409">
        <v>43808</v>
      </c>
      <c r="G928" s="409">
        <v>44043</v>
      </c>
      <c r="H928" s="408">
        <v>2019</v>
      </c>
      <c r="I928" s="407" t="s">
        <v>1934</v>
      </c>
      <c r="J928" s="407" t="s">
        <v>160</v>
      </c>
      <c r="K928" s="495" t="s">
        <v>1019</v>
      </c>
      <c r="L928" s="826"/>
      <c r="M928" s="827"/>
      <c r="N928" s="793"/>
      <c r="O928" s="830"/>
      <c r="P928" s="833"/>
      <c r="Q928" s="836"/>
      <c r="R928" s="830"/>
      <c r="S928" s="406" t="s">
        <v>158</v>
      </c>
      <c r="T928" s="451">
        <v>43808</v>
      </c>
      <c r="U928" s="820"/>
      <c r="V928" s="821"/>
      <c r="W928" s="818"/>
      <c r="X928" s="819"/>
      <c r="Y928" s="818"/>
      <c r="Z928" s="819"/>
      <c r="AA928" s="859"/>
      <c r="AB928" s="860"/>
      <c r="AC928" s="859"/>
      <c r="AD928" s="860"/>
      <c r="AE928" s="783"/>
      <c r="AF928" s="784"/>
      <c r="AG928" s="783"/>
      <c r="AH928" s="784"/>
      <c r="AI928" s="818"/>
      <c r="AJ928" s="819"/>
      <c r="AK928" s="793"/>
      <c r="AL928" s="793"/>
      <c r="AM928" s="793"/>
      <c r="AN928" s="793"/>
      <c r="AO928" s="793"/>
      <c r="AP928" s="793"/>
    </row>
    <row r="929" spans="1:42" s="404" customFormat="1" ht="12.75" customHeight="1" thickTop="1" x14ac:dyDescent="0.2">
      <c r="A929" s="402"/>
      <c r="B929" s="445" t="s">
        <v>482</v>
      </c>
      <c r="C929" s="444" t="s">
        <v>1030</v>
      </c>
      <c r="D929" s="443" t="s">
        <v>705</v>
      </c>
      <c r="E929" s="442" t="s">
        <v>50</v>
      </c>
      <c r="F929" s="440">
        <v>43801</v>
      </c>
      <c r="G929" s="440">
        <v>43997</v>
      </c>
      <c r="H929" s="507">
        <v>2019</v>
      </c>
      <c r="I929" s="439" t="s">
        <v>1934</v>
      </c>
      <c r="J929" s="439" t="s">
        <v>160</v>
      </c>
      <c r="K929" s="439" t="s">
        <v>1019</v>
      </c>
      <c r="L929" s="822" t="s">
        <v>130</v>
      </c>
      <c r="M929" s="823"/>
      <c r="N929" s="791" t="s">
        <v>577</v>
      </c>
      <c r="O929" s="828" t="s">
        <v>228</v>
      </c>
      <c r="P929" s="831">
        <v>42</v>
      </c>
      <c r="Q929" s="834" t="s">
        <v>231</v>
      </c>
      <c r="R929" s="828" t="s">
        <v>193</v>
      </c>
      <c r="S929" s="434" t="s">
        <v>184</v>
      </c>
      <c r="T929" s="438">
        <v>500000</v>
      </c>
      <c r="U929" s="434" t="s">
        <v>183</v>
      </c>
      <c r="V929" s="437">
        <f>T934+T932-0.01</f>
        <v>43880.99</v>
      </c>
      <c r="W929" s="434" t="s">
        <v>182</v>
      </c>
      <c r="X929" s="436">
        <f>T929</f>
        <v>500000</v>
      </c>
      <c r="Y929" s="434" t="s">
        <v>181</v>
      </c>
      <c r="Z929" s="435">
        <v>1</v>
      </c>
      <c r="AA929" s="434" t="s">
        <v>181</v>
      </c>
      <c r="AB929" s="435">
        <v>1</v>
      </c>
      <c r="AC929" s="434" t="s">
        <v>181</v>
      </c>
      <c r="AD929" s="435">
        <v>1</v>
      </c>
      <c r="AE929" s="434" t="s">
        <v>181</v>
      </c>
      <c r="AF929" s="435">
        <v>1</v>
      </c>
      <c r="AG929" s="434" t="s">
        <v>181</v>
      </c>
      <c r="AH929" s="435">
        <v>1</v>
      </c>
      <c r="AI929" s="434" t="s">
        <v>180</v>
      </c>
      <c r="AJ929" s="433">
        <v>8</v>
      </c>
      <c r="AK929" s="791" t="s">
        <v>227</v>
      </c>
      <c r="AL929" s="791" t="s">
        <v>227</v>
      </c>
      <c r="AM929" s="791" t="s">
        <v>227</v>
      </c>
      <c r="AN929" s="791" t="s">
        <v>227</v>
      </c>
      <c r="AO929" s="791" t="s">
        <v>227</v>
      </c>
      <c r="AP929" s="791" t="s">
        <v>2143</v>
      </c>
    </row>
    <row r="930" spans="1:42" s="404" customFormat="1" ht="15" customHeight="1" x14ac:dyDescent="0.2">
      <c r="A930" s="402"/>
      <c r="B930" s="425" t="s">
        <v>482</v>
      </c>
      <c r="C930" s="424" t="s">
        <v>1030</v>
      </c>
      <c r="D930" s="423" t="s">
        <v>705</v>
      </c>
      <c r="E930" s="422" t="s">
        <v>50</v>
      </c>
      <c r="F930" s="420">
        <v>43801</v>
      </c>
      <c r="G930" s="420">
        <v>43997</v>
      </c>
      <c r="H930" s="507">
        <v>2019</v>
      </c>
      <c r="I930" s="439" t="s">
        <v>1934</v>
      </c>
      <c r="J930" s="439" t="s">
        <v>160</v>
      </c>
      <c r="K930" s="417" t="s">
        <v>1019</v>
      </c>
      <c r="L930" s="824"/>
      <c r="M930" s="825"/>
      <c r="N930" s="792"/>
      <c r="O930" s="829"/>
      <c r="P930" s="832"/>
      <c r="Q930" s="835"/>
      <c r="R930" s="829"/>
      <c r="S930" s="416" t="s">
        <v>179</v>
      </c>
      <c r="T930" s="491" t="s">
        <v>1031</v>
      </c>
      <c r="U930" s="416" t="s">
        <v>177</v>
      </c>
      <c r="V930" s="415"/>
      <c r="W930" s="416" t="s">
        <v>176</v>
      </c>
      <c r="X930" s="428">
        <f>X929</f>
        <v>500000</v>
      </c>
      <c r="Y930" s="416" t="s">
        <v>175</v>
      </c>
      <c r="Z930" s="426"/>
      <c r="AA930" s="416" t="s">
        <v>175</v>
      </c>
      <c r="AB930" s="426"/>
      <c r="AC930" s="416" t="s">
        <v>175</v>
      </c>
      <c r="AD930" s="426"/>
      <c r="AE930" s="416" t="s">
        <v>175</v>
      </c>
      <c r="AF930" s="426"/>
      <c r="AG930" s="416" t="s">
        <v>175</v>
      </c>
      <c r="AH930" s="426"/>
      <c r="AI930" s="416" t="s">
        <v>174</v>
      </c>
      <c r="AJ930" s="430">
        <v>176</v>
      </c>
      <c r="AK930" s="792"/>
      <c r="AL930" s="792"/>
      <c r="AM930" s="792"/>
      <c r="AN930" s="792"/>
      <c r="AO930" s="792"/>
      <c r="AP930" s="792"/>
    </row>
    <row r="931" spans="1:42" s="404" customFormat="1" x14ac:dyDescent="0.2">
      <c r="A931" s="402"/>
      <c r="B931" s="425" t="s">
        <v>482</v>
      </c>
      <c r="C931" s="424" t="s">
        <v>1030</v>
      </c>
      <c r="D931" s="423" t="s">
        <v>705</v>
      </c>
      <c r="E931" s="422" t="s">
        <v>50</v>
      </c>
      <c r="F931" s="420">
        <v>43801</v>
      </c>
      <c r="G931" s="420">
        <v>43997</v>
      </c>
      <c r="H931" s="507">
        <v>2019</v>
      </c>
      <c r="I931" s="439" t="s">
        <v>1934</v>
      </c>
      <c r="J931" s="439" t="s">
        <v>160</v>
      </c>
      <c r="K931" s="417" t="s">
        <v>1019</v>
      </c>
      <c r="L931" s="824"/>
      <c r="M931" s="825"/>
      <c r="N931" s="792"/>
      <c r="O931" s="829"/>
      <c r="P931" s="832"/>
      <c r="Q931" s="835"/>
      <c r="R931" s="829"/>
      <c r="S931" s="416" t="s">
        <v>173</v>
      </c>
      <c r="T931" s="429" t="s">
        <v>192</v>
      </c>
      <c r="U931" s="416" t="s">
        <v>171</v>
      </c>
      <c r="V931" s="427">
        <v>28</v>
      </c>
      <c r="W931" s="416" t="s">
        <v>170</v>
      </c>
      <c r="X931" s="428"/>
      <c r="Y931" s="416" t="s">
        <v>169</v>
      </c>
      <c r="Z931" s="426">
        <v>1</v>
      </c>
      <c r="AA931" s="416" t="s">
        <v>169</v>
      </c>
      <c r="AB931" s="426">
        <v>1</v>
      </c>
      <c r="AC931" s="416" t="s">
        <v>169</v>
      </c>
      <c r="AD931" s="426">
        <v>1</v>
      </c>
      <c r="AE931" s="416" t="s">
        <v>169</v>
      </c>
      <c r="AF931" s="426">
        <v>1</v>
      </c>
      <c r="AG931" s="416" t="s">
        <v>169</v>
      </c>
      <c r="AH931" s="426">
        <v>1</v>
      </c>
      <c r="AI931" s="816"/>
      <c r="AJ931" s="817"/>
      <c r="AK931" s="792"/>
      <c r="AL931" s="792"/>
      <c r="AM931" s="792"/>
      <c r="AN931" s="792"/>
      <c r="AO931" s="792"/>
      <c r="AP931" s="792"/>
    </row>
    <row r="932" spans="1:42" s="404" customFormat="1" ht="15" customHeight="1" x14ac:dyDescent="0.2">
      <c r="A932" s="402"/>
      <c r="B932" s="425" t="s">
        <v>482</v>
      </c>
      <c r="C932" s="424" t="s">
        <v>1030</v>
      </c>
      <c r="D932" s="423" t="s">
        <v>705</v>
      </c>
      <c r="E932" s="422" t="s">
        <v>50</v>
      </c>
      <c r="F932" s="420">
        <v>43801</v>
      </c>
      <c r="G932" s="420">
        <v>43997</v>
      </c>
      <c r="H932" s="507">
        <v>2019</v>
      </c>
      <c r="I932" s="439" t="s">
        <v>1934</v>
      </c>
      <c r="J932" s="439" t="s">
        <v>160</v>
      </c>
      <c r="K932" s="417" t="s">
        <v>1019</v>
      </c>
      <c r="L932" s="824"/>
      <c r="M932" s="825"/>
      <c r="N932" s="792"/>
      <c r="O932" s="829"/>
      <c r="P932" s="832"/>
      <c r="Q932" s="835"/>
      <c r="R932" s="829"/>
      <c r="S932" s="416" t="s">
        <v>168</v>
      </c>
      <c r="T932" s="427">
        <v>80</v>
      </c>
      <c r="U932" s="416" t="s">
        <v>167</v>
      </c>
      <c r="V932" s="427"/>
      <c r="W932" s="816"/>
      <c r="X932" s="817"/>
      <c r="Y932" s="416" t="s">
        <v>166</v>
      </c>
      <c r="Z932" s="426">
        <f>IF(Z930="",Z931-Z929,Z931-Z930)</f>
        <v>0</v>
      </c>
      <c r="AA932" s="416" t="s">
        <v>166</v>
      </c>
      <c r="AB932" s="426">
        <f>IF(AB930="",AB931-AB929,AB931-AB930)</f>
        <v>0</v>
      </c>
      <c r="AC932" s="416" t="s">
        <v>166</v>
      </c>
      <c r="AD932" s="426">
        <f>IF(AD930="",AD931-AD929,AD931-AD930)</f>
        <v>0</v>
      </c>
      <c r="AE932" s="416" t="s">
        <v>166</v>
      </c>
      <c r="AF932" s="426">
        <f>IF(AF930="",AF931-AF929,AF931-AF930)</f>
        <v>0</v>
      </c>
      <c r="AG932" s="416" t="s">
        <v>166</v>
      </c>
      <c r="AH932" s="426">
        <f>IF(AH930="",AH931-AH929,AH931-AH930)</f>
        <v>0</v>
      </c>
      <c r="AI932" s="816"/>
      <c r="AJ932" s="817"/>
      <c r="AK932" s="792"/>
      <c r="AL932" s="792"/>
      <c r="AM932" s="792"/>
      <c r="AN932" s="792"/>
      <c r="AO932" s="792"/>
      <c r="AP932" s="792"/>
    </row>
    <row r="933" spans="1:42" s="404" customFormat="1" ht="15" customHeight="1" x14ac:dyDescent="0.2">
      <c r="A933" s="402"/>
      <c r="B933" s="425" t="s">
        <v>482</v>
      </c>
      <c r="C933" s="424" t="s">
        <v>1030</v>
      </c>
      <c r="D933" s="423" t="s">
        <v>705</v>
      </c>
      <c r="E933" s="422" t="s">
        <v>50</v>
      </c>
      <c r="F933" s="420">
        <v>43801</v>
      </c>
      <c r="G933" s="420">
        <v>43997</v>
      </c>
      <c r="H933" s="507">
        <v>2019</v>
      </c>
      <c r="I933" s="439" t="s">
        <v>1934</v>
      </c>
      <c r="J933" s="439" t="s">
        <v>160</v>
      </c>
      <c r="K933" s="417" t="s">
        <v>1019</v>
      </c>
      <c r="L933" s="824"/>
      <c r="M933" s="825"/>
      <c r="N933" s="792"/>
      <c r="O933" s="829"/>
      <c r="P933" s="832"/>
      <c r="Q933" s="835"/>
      <c r="R933" s="829"/>
      <c r="S933" s="416" t="s">
        <v>165</v>
      </c>
      <c r="T933" s="415">
        <v>43480</v>
      </c>
      <c r="U933" s="416" t="s">
        <v>164</v>
      </c>
      <c r="V933" s="415">
        <v>43997</v>
      </c>
      <c r="W933" s="816"/>
      <c r="X933" s="817"/>
      <c r="Y933" s="816"/>
      <c r="Z933" s="817"/>
      <c r="AA933" s="816"/>
      <c r="AB933" s="817"/>
      <c r="AC933" s="816"/>
      <c r="AD933" s="817"/>
      <c r="AE933" s="816"/>
      <c r="AF933" s="817"/>
      <c r="AG933" s="816"/>
      <c r="AH933" s="817"/>
      <c r="AI933" s="816"/>
      <c r="AJ933" s="817"/>
      <c r="AK933" s="792"/>
      <c r="AL933" s="792"/>
      <c r="AM933" s="792"/>
      <c r="AN933" s="792"/>
      <c r="AO933" s="792"/>
      <c r="AP933" s="792"/>
    </row>
    <row r="934" spans="1:42" s="404" customFormat="1" ht="15" customHeight="1" thickBot="1" x14ac:dyDescent="0.25">
      <c r="A934" s="402"/>
      <c r="B934" s="414" t="s">
        <v>482</v>
      </c>
      <c r="C934" s="413" t="s">
        <v>1030</v>
      </c>
      <c r="D934" s="412" t="s">
        <v>705</v>
      </c>
      <c r="E934" s="411" t="s">
        <v>50</v>
      </c>
      <c r="F934" s="409">
        <v>43801</v>
      </c>
      <c r="G934" s="409">
        <v>43997</v>
      </c>
      <c r="H934" s="408">
        <v>2019</v>
      </c>
      <c r="I934" s="407" t="s">
        <v>1934</v>
      </c>
      <c r="J934" s="407" t="s">
        <v>160</v>
      </c>
      <c r="K934" s="495" t="s">
        <v>1019</v>
      </c>
      <c r="L934" s="826"/>
      <c r="M934" s="827"/>
      <c r="N934" s="793"/>
      <c r="O934" s="830"/>
      <c r="P934" s="833"/>
      <c r="Q934" s="836"/>
      <c r="R934" s="830"/>
      <c r="S934" s="406" t="s">
        <v>158</v>
      </c>
      <c r="T934" s="451">
        <v>43801</v>
      </c>
      <c r="U934" s="820"/>
      <c r="V934" s="821"/>
      <c r="W934" s="818"/>
      <c r="X934" s="819"/>
      <c r="Y934" s="818"/>
      <c r="Z934" s="819"/>
      <c r="AA934" s="818"/>
      <c r="AB934" s="819"/>
      <c r="AC934" s="818"/>
      <c r="AD934" s="819"/>
      <c r="AE934" s="818"/>
      <c r="AF934" s="819"/>
      <c r="AG934" s="818"/>
      <c r="AH934" s="819"/>
      <c r="AI934" s="818"/>
      <c r="AJ934" s="819"/>
      <c r="AK934" s="793"/>
      <c r="AL934" s="793"/>
      <c r="AM934" s="793"/>
      <c r="AN934" s="793"/>
      <c r="AO934" s="793"/>
      <c r="AP934" s="793"/>
    </row>
    <row r="935" spans="1:42" s="404" customFormat="1" ht="12.75" customHeight="1" thickTop="1" x14ac:dyDescent="0.2">
      <c r="A935" s="402"/>
      <c r="B935" s="445" t="s">
        <v>482</v>
      </c>
      <c r="C935" s="444" t="s">
        <v>1030</v>
      </c>
      <c r="D935" s="443" t="s">
        <v>705</v>
      </c>
      <c r="E935" s="442" t="s">
        <v>50</v>
      </c>
      <c r="F935" s="440">
        <v>43801</v>
      </c>
      <c r="G935" s="440">
        <v>43921</v>
      </c>
      <c r="H935" s="507">
        <v>2019</v>
      </c>
      <c r="I935" s="439" t="s">
        <v>1934</v>
      </c>
      <c r="J935" s="439" t="s">
        <v>160</v>
      </c>
      <c r="K935" s="439" t="s">
        <v>1019</v>
      </c>
      <c r="L935" s="822" t="s">
        <v>1690</v>
      </c>
      <c r="M935" s="823"/>
      <c r="N935" s="791" t="s">
        <v>577</v>
      </c>
      <c r="O935" s="828" t="s">
        <v>228</v>
      </c>
      <c r="P935" s="831">
        <v>42</v>
      </c>
      <c r="Q935" s="834" t="s">
        <v>231</v>
      </c>
      <c r="R935" s="828" t="s">
        <v>193</v>
      </c>
      <c r="S935" s="434" t="s">
        <v>184</v>
      </c>
      <c r="T935" s="438">
        <v>750000</v>
      </c>
      <c r="U935" s="434" t="s">
        <v>183</v>
      </c>
      <c r="V935" s="437">
        <f>T940+T938-0.01</f>
        <v>43880.99</v>
      </c>
      <c r="W935" s="434" t="s">
        <v>182</v>
      </c>
      <c r="X935" s="436">
        <f>T935</f>
        <v>750000</v>
      </c>
      <c r="Y935" s="434" t="s">
        <v>181</v>
      </c>
      <c r="Z935" s="435">
        <v>1</v>
      </c>
      <c r="AA935" s="434" t="s">
        <v>181</v>
      </c>
      <c r="AB935" s="435">
        <v>1</v>
      </c>
      <c r="AC935" s="434" t="s">
        <v>181</v>
      </c>
      <c r="AD935" s="435">
        <v>1</v>
      </c>
      <c r="AE935" s="434" t="s">
        <v>181</v>
      </c>
      <c r="AF935" s="435">
        <v>1</v>
      </c>
      <c r="AG935" s="434" t="s">
        <v>181</v>
      </c>
      <c r="AH935" s="435">
        <v>1</v>
      </c>
      <c r="AI935" s="434" t="s">
        <v>180</v>
      </c>
      <c r="AJ935" s="433">
        <v>8</v>
      </c>
      <c r="AK935" s="791" t="s">
        <v>227</v>
      </c>
      <c r="AL935" s="791" t="s">
        <v>227</v>
      </c>
      <c r="AM935" s="791" t="s">
        <v>227</v>
      </c>
      <c r="AN935" s="791" t="s">
        <v>227</v>
      </c>
      <c r="AO935" s="791" t="s">
        <v>227</v>
      </c>
      <c r="AP935" s="791" t="s">
        <v>2143</v>
      </c>
    </row>
    <row r="936" spans="1:42" s="404" customFormat="1" ht="15" customHeight="1" x14ac:dyDescent="0.2">
      <c r="A936" s="402"/>
      <c r="B936" s="425" t="s">
        <v>482</v>
      </c>
      <c r="C936" s="424" t="s">
        <v>1030</v>
      </c>
      <c r="D936" s="423" t="s">
        <v>705</v>
      </c>
      <c r="E936" s="422" t="s">
        <v>50</v>
      </c>
      <c r="F936" s="420">
        <v>43801</v>
      </c>
      <c r="G936" s="420">
        <v>43921</v>
      </c>
      <c r="H936" s="507">
        <v>2019</v>
      </c>
      <c r="I936" s="439" t="s">
        <v>1934</v>
      </c>
      <c r="J936" s="439" t="s">
        <v>160</v>
      </c>
      <c r="K936" s="417" t="s">
        <v>1019</v>
      </c>
      <c r="L936" s="824"/>
      <c r="M936" s="825"/>
      <c r="N936" s="792"/>
      <c r="O936" s="829"/>
      <c r="P936" s="832"/>
      <c r="Q936" s="835"/>
      <c r="R936" s="829"/>
      <c r="S936" s="416" t="s">
        <v>179</v>
      </c>
      <c r="T936" s="491" t="s">
        <v>1031</v>
      </c>
      <c r="U936" s="416" t="s">
        <v>177</v>
      </c>
      <c r="V936" s="415"/>
      <c r="W936" s="416" t="s">
        <v>176</v>
      </c>
      <c r="X936" s="428">
        <f>X935</f>
        <v>750000</v>
      </c>
      <c r="Y936" s="416" t="s">
        <v>175</v>
      </c>
      <c r="Z936" s="426"/>
      <c r="AA936" s="416" t="s">
        <v>175</v>
      </c>
      <c r="AB936" s="426"/>
      <c r="AC936" s="416" t="s">
        <v>175</v>
      </c>
      <c r="AD936" s="426"/>
      <c r="AE936" s="416" t="s">
        <v>175</v>
      </c>
      <c r="AF936" s="426"/>
      <c r="AG936" s="416" t="s">
        <v>175</v>
      </c>
      <c r="AH936" s="426"/>
      <c r="AI936" s="416" t="s">
        <v>174</v>
      </c>
      <c r="AJ936" s="430">
        <v>176</v>
      </c>
      <c r="AK936" s="792"/>
      <c r="AL936" s="792"/>
      <c r="AM936" s="792"/>
      <c r="AN936" s="792"/>
      <c r="AO936" s="792"/>
      <c r="AP936" s="792"/>
    </row>
    <row r="937" spans="1:42" s="404" customFormat="1" x14ac:dyDescent="0.2">
      <c r="A937" s="402"/>
      <c r="B937" s="425" t="s">
        <v>482</v>
      </c>
      <c r="C937" s="424" t="s">
        <v>1030</v>
      </c>
      <c r="D937" s="423" t="s">
        <v>705</v>
      </c>
      <c r="E937" s="422" t="s">
        <v>50</v>
      </c>
      <c r="F937" s="420">
        <v>43801</v>
      </c>
      <c r="G937" s="420">
        <v>43921</v>
      </c>
      <c r="H937" s="507">
        <v>2019</v>
      </c>
      <c r="I937" s="439" t="s">
        <v>1934</v>
      </c>
      <c r="J937" s="439" t="s">
        <v>160</v>
      </c>
      <c r="K937" s="417" t="s">
        <v>1019</v>
      </c>
      <c r="L937" s="824"/>
      <c r="M937" s="825"/>
      <c r="N937" s="792"/>
      <c r="O937" s="829"/>
      <c r="P937" s="832"/>
      <c r="Q937" s="835"/>
      <c r="R937" s="829"/>
      <c r="S937" s="416" t="s">
        <v>173</v>
      </c>
      <c r="T937" s="429" t="s">
        <v>192</v>
      </c>
      <c r="U937" s="416" t="s">
        <v>171</v>
      </c>
      <c r="V937" s="427"/>
      <c r="W937" s="416" t="s">
        <v>170</v>
      </c>
      <c r="X937" s="428"/>
      <c r="Y937" s="416" t="s">
        <v>169</v>
      </c>
      <c r="Z937" s="426">
        <v>1</v>
      </c>
      <c r="AA937" s="416" t="s">
        <v>169</v>
      </c>
      <c r="AB937" s="426">
        <v>1</v>
      </c>
      <c r="AC937" s="416" t="s">
        <v>169</v>
      </c>
      <c r="AD937" s="426">
        <v>1</v>
      </c>
      <c r="AE937" s="416" t="s">
        <v>169</v>
      </c>
      <c r="AF937" s="426">
        <v>1</v>
      </c>
      <c r="AG937" s="416" t="s">
        <v>169</v>
      </c>
      <c r="AH937" s="426">
        <v>1</v>
      </c>
      <c r="AI937" s="816"/>
      <c r="AJ937" s="817"/>
      <c r="AK937" s="792"/>
      <c r="AL937" s="792"/>
      <c r="AM937" s="792"/>
      <c r="AN937" s="792"/>
      <c r="AO937" s="792"/>
      <c r="AP937" s="792"/>
    </row>
    <row r="938" spans="1:42" s="404" customFormat="1" ht="15" customHeight="1" x14ac:dyDescent="0.2">
      <c r="A938" s="402"/>
      <c r="B938" s="425" t="s">
        <v>482</v>
      </c>
      <c r="C938" s="424" t="s">
        <v>1030</v>
      </c>
      <c r="D938" s="423" t="s">
        <v>705</v>
      </c>
      <c r="E938" s="422" t="s">
        <v>50</v>
      </c>
      <c r="F938" s="420">
        <v>43801</v>
      </c>
      <c r="G938" s="420">
        <v>43921</v>
      </c>
      <c r="H938" s="507">
        <v>2019</v>
      </c>
      <c r="I938" s="439" t="s">
        <v>1934</v>
      </c>
      <c r="J938" s="439" t="s">
        <v>160</v>
      </c>
      <c r="K938" s="417" t="s">
        <v>1019</v>
      </c>
      <c r="L938" s="824"/>
      <c r="M938" s="825"/>
      <c r="N938" s="792"/>
      <c r="O938" s="829"/>
      <c r="P938" s="832"/>
      <c r="Q938" s="835"/>
      <c r="R938" s="829"/>
      <c r="S938" s="416" t="s">
        <v>168</v>
      </c>
      <c r="T938" s="427">
        <v>80</v>
      </c>
      <c r="U938" s="416" t="s">
        <v>167</v>
      </c>
      <c r="V938" s="427"/>
      <c r="W938" s="816"/>
      <c r="X938" s="817"/>
      <c r="Y938" s="416" t="s">
        <v>166</v>
      </c>
      <c r="Z938" s="426">
        <f>IF(Z936="",Z937-Z935,Z937-Z936)</f>
        <v>0</v>
      </c>
      <c r="AA938" s="416" t="s">
        <v>166</v>
      </c>
      <c r="AB938" s="426">
        <f>IF(AB936="",AB937-AB935,AB937-AB936)</f>
        <v>0</v>
      </c>
      <c r="AC938" s="416" t="s">
        <v>166</v>
      </c>
      <c r="AD938" s="426">
        <f>IF(AD936="",AD937-AD935,AD937-AD936)</f>
        <v>0</v>
      </c>
      <c r="AE938" s="416" t="s">
        <v>166</v>
      </c>
      <c r="AF938" s="426">
        <f>IF(AF936="",AF937-AF935,AF937-AF936)</f>
        <v>0</v>
      </c>
      <c r="AG938" s="416" t="s">
        <v>166</v>
      </c>
      <c r="AH938" s="426">
        <f>IF(AH936="",AH937-AH935,AH937-AH936)</f>
        <v>0</v>
      </c>
      <c r="AI938" s="816"/>
      <c r="AJ938" s="817"/>
      <c r="AK938" s="792"/>
      <c r="AL938" s="792"/>
      <c r="AM938" s="792"/>
      <c r="AN938" s="792"/>
      <c r="AO938" s="792"/>
      <c r="AP938" s="792"/>
    </row>
    <row r="939" spans="1:42" s="404" customFormat="1" ht="15" customHeight="1" x14ac:dyDescent="0.2">
      <c r="A939" s="402"/>
      <c r="B939" s="425" t="s">
        <v>482</v>
      </c>
      <c r="C939" s="424" t="s">
        <v>1030</v>
      </c>
      <c r="D939" s="423" t="s">
        <v>705</v>
      </c>
      <c r="E939" s="422" t="s">
        <v>50</v>
      </c>
      <c r="F939" s="420">
        <v>43801</v>
      </c>
      <c r="G939" s="420">
        <v>43921</v>
      </c>
      <c r="H939" s="507">
        <v>2019</v>
      </c>
      <c r="I939" s="439" t="s">
        <v>1934</v>
      </c>
      <c r="J939" s="439" t="s">
        <v>160</v>
      </c>
      <c r="K939" s="417" t="s">
        <v>1019</v>
      </c>
      <c r="L939" s="824"/>
      <c r="M939" s="825"/>
      <c r="N939" s="792"/>
      <c r="O939" s="829"/>
      <c r="P939" s="832"/>
      <c r="Q939" s="835"/>
      <c r="R939" s="829"/>
      <c r="S939" s="416" t="s">
        <v>165</v>
      </c>
      <c r="T939" s="415">
        <v>43480</v>
      </c>
      <c r="U939" s="416" t="s">
        <v>164</v>
      </c>
      <c r="V939" s="415">
        <v>43921</v>
      </c>
      <c r="W939" s="816"/>
      <c r="X939" s="817"/>
      <c r="Y939" s="816"/>
      <c r="Z939" s="817"/>
      <c r="AA939" s="816"/>
      <c r="AB939" s="817"/>
      <c r="AC939" s="816"/>
      <c r="AD939" s="817"/>
      <c r="AE939" s="816"/>
      <c r="AF939" s="817"/>
      <c r="AG939" s="816"/>
      <c r="AH939" s="817"/>
      <c r="AI939" s="816"/>
      <c r="AJ939" s="817"/>
      <c r="AK939" s="792"/>
      <c r="AL939" s="792"/>
      <c r="AM939" s="792"/>
      <c r="AN939" s="792"/>
      <c r="AO939" s="792"/>
      <c r="AP939" s="792"/>
    </row>
    <row r="940" spans="1:42" s="404" customFormat="1" ht="15" customHeight="1" thickBot="1" x14ac:dyDescent="0.25">
      <c r="A940" s="402"/>
      <c r="B940" s="414" t="s">
        <v>482</v>
      </c>
      <c r="C940" s="413" t="s">
        <v>1030</v>
      </c>
      <c r="D940" s="412" t="s">
        <v>705</v>
      </c>
      <c r="E940" s="411" t="s">
        <v>50</v>
      </c>
      <c r="F940" s="409">
        <v>43801</v>
      </c>
      <c r="G940" s="409">
        <v>43921</v>
      </c>
      <c r="H940" s="408">
        <v>2019</v>
      </c>
      <c r="I940" s="407" t="s">
        <v>1934</v>
      </c>
      <c r="J940" s="407" t="s">
        <v>160</v>
      </c>
      <c r="K940" s="495" t="s">
        <v>1019</v>
      </c>
      <c r="L940" s="826"/>
      <c r="M940" s="827"/>
      <c r="N940" s="793"/>
      <c r="O940" s="830"/>
      <c r="P940" s="833"/>
      <c r="Q940" s="836"/>
      <c r="R940" s="830"/>
      <c r="S940" s="406" t="s">
        <v>158</v>
      </c>
      <c r="T940" s="451">
        <v>43801</v>
      </c>
      <c r="U940" s="820"/>
      <c r="V940" s="821"/>
      <c r="W940" s="818"/>
      <c r="X940" s="819"/>
      <c r="Y940" s="818"/>
      <c r="Z940" s="819"/>
      <c r="AA940" s="818"/>
      <c r="AB940" s="819"/>
      <c r="AC940" s="818"/>
      <c r="AD940" s="819"/>
      <c r="AE940" s="818"/>
      <c r="AF940" s="819"/>
      <c r="AG940" s="818"/>
      <c r="AH940" s="819"/>
      <c r="AI940" s="818"/>
      <c r="AJ940" s="819"/>
      <c r="AK940" s="793"/>
      <c r="AL940" s="793"/>
      <c r="AM940" s="793"/>
      <c r="AN940" s="793"/>
      <c r="AO940" s="793"/>
      <c r="AP940" s="793"/>
    </row>
    <row r="941" spans="1:42" s="404" customFormat="1" ht="12.75" customHeight="1" thickTop="1" x14ac:dyDescent="0.2">
      <c r="B941" s="445" t="s">
        <v>196</v>
      </c>
      <c r="C941" s="444" t="s">
        <v>341</v>
      </c>
      <c r="D941" s="443" t="s">
        <v>161</v>
      </c>
      <c r="E941" s="442" t="s">
        <v>50</v>
      </c>
      <c r="F941" s="440">
        <v>43754</v>
      </c>
      <c r="G941" s="440">
        <v>43890</v>
      </c>
      <c r="H941" s="419">
        <v>2019</v>
      </c>
      <c r="I941" s="418" t="s">
        <v>1934</v>
      </c>
      <c r="J941" s="418" t="s">
        <v>160</v>
      </c>
      <c r="K941" s="439" t="s">
        <v>1019</v>
      </c>
      <c r="L941" s="822" t="s">
        <v>1947</v>
      </c>
      <c r="M941" s="823"/>
      <c r="N941" s="791" t="s">
        <v>577</v>
      </c>
      <c r="O941" s="879" t="s">
        <v>282</v>
      </c>
      <c r="P941" s="831"/>
      <c r="Q941" s="834" t="s">
        <v>218</v>
      </c>
      <c r="R941" s="828" t="s">
        <v>193</v>
      </c>
      <c r="S941" s="434" t="s">
        <v>184</v>
      </c>
      <c r="T941" s="438">
        <v>1630000</v>
      </c>
      <c r="U941" s="434" t="s">
        <v>183</v>
      </c>
      <c r="V941" s="437">
        <v>43890</v>
      </c>
      <c r="W941" s="434" t="s">
        <v>182</v>
      </c>
      <c r="X941" s="436">
        <f>T941</f>
        <v>1630000</v>
      </c>
      <c r="Y941" s="434" t="s">
        <v>181</v>
      </c>
      <c r="Z941" s="435">
        <v>1</v>
      </c>
      <c r="AA941" s="434" t="s">
        <v>181</v>
      </c>
      <c r="AB941" s="435">
        <v>1</v>
      </c>
      <c r="AC941" s="434" t="s">
        <v>181</v>
      </c>
      <c r="AD941" s="435">
        <v>1</v>
      </c>
      <c r="AE941" s="434" t="s">
        <v>181</v>
      </c>
      <c r="AF941" s="435">
        <v>1</v>
      </c>
      <c r="AG941" s="434" t="s">
        <v>181</v>
      </c>
      <c r="AH941" s="435">
        <v>1</v>
      </c>
      <c r="AI941" s="434" t="s">
        <v>180</v>
      </c>
      <c r="AJ941" s="433">
        <v>1</v>
      </c>
      <c r="AK941" s="791" t="s">
        <v>227</v>
      </c>
      <c r="AL941" s="791" t="s">
        <v>227</v>
      </c>
      <c r="AM941" s="791" t="s">
        <v>227</v>
      </c>
      <c r="AN941" s="791" t="s">
        <v>227</v>
      </c>
      <c r="AO941" s="791" t="s">
        <v>227</v>
      </c>
      <c r="AP941" s="791" t="s">
        <v>2143</v>
      </c>
    </row>
    <row r="942" spans="1:42" s="404" customFormat="1" ht="15" customHeight="1" x14ac:dyDescent="0.2">
      <c r="B942" s="425" t="s">
        <v>196</v>
      </c>
      <c r="C942" s="424" t="s">
        <v>341</v>
      </c>
      <c r="D942" s="423" t="s">
        <v>161</v>
      </c>
      <c r="E942" s="422" t="s">
        <v>50</v>
      </c>
      <c r="F942" s="420">
        <v>43754</v>
      </c>
      <c r="G942" s="420">
        <v>43890</v>
      </c>
      <c r="H942" s="419">
        <v>2019</v>
      </c>
      <c r="I942" s="418" t="s">
        <v>1934</v>
      </c>
      <c r="J942" s="418" t="s">
        <v>160</v>
      </c>
      <c r="K942" s="417" t="s">
        <v>1019</v>
      </c>
      <c r="L942" s="824"/>
      <c r="M942" s="825"/>
      <c r="N942" s="792"/>
      <c r="O942" s="880"/>
      <c r="P942" s="832"/>
      <c r="Q942" s="835"/>
      <c r="R942" s="829"/>
      <c r="S942" s="416" t="s">
        <v>179</v>
      </c>
      <c r="T942" s="432" t="s">
        <v>198</v>
      </c>
      <c r="U942" s="416" t="s">
        <v>177</v>
      </c>
      <c r="V942" s="415"/>
      <c r="W942" s="416" t="s">
        <v>176</v>
      </c>
      <c r="X942" s="428">
        <f>X941</f>
        <v>1630000</v>
      </c>
      <c r="Y942" s="416" t="s">
        <v>175</v>
      </c>
      <c r="Z942" s="426"/>
      <c r="AA942" s="416" t="s">
        <v>175</v>
      </c>
      <c r="AB942" s="426"/>
      <c r="AC942" s="416" t="s">
        <v>175</v>
      </c>
      <c r="AD942" s="426"/>
      <c r="AE942" s="416" t="s">
        <v>175</v>
      </c>
      <c r="AF942" s="426"/>
      <c r="AG942" s="416" t="s">
        <v>175</v>
      </c>
      <c r="AH942" s="426"/>
      <c r="AI942" s="416" t="s">
        <v>174</v>
      </c>
      <c r="AJ942" s="430">
        <v>4</v>
      </c>
      <c r="AK942" s="792"/>
      <c r="AL942" s="792"/>
      <c r="AM942" s="792"/>
      <c r="AN942" s="792"/>
      <c r="AO942" s="792"/>
      <c r="AP942" s="792"/>
    </row>
    <row r="943" spans="1:42" s="404" customFormat="1" ht="13.5" customHeight="1" x14ac:dyDescent="0.2">
      <c r="B943" s="425" t="s">
        <v>196</v>
      </c>
      <c r="C943" s="424" t="s">
        <v>341</v>
      </c>
      <c r="D943" s="423" t="s">
        <v>161</v>
      </c>
      <c r="E943" s="422" t="s">
        <v>50</v>
      </c>
      <c r="F943" s="420">
        <v>43754</v>
      </c>
      <c r="G943" s="420">
        <v>43890</v>
      </c>
      <c r="H943" s="419">
        <v>2019</v>
      </c>
      <c r="I943" s="418" t="s">
        <v>1934</v>
      </c>
      <c r="J943" s="418" t="s">
        <v>160</v>
      </c>
      <c r="K943" s="417" t="s">
        <v>1019</v>
      </c>
      <c r="L943" s="824"/>
      <c r="M943" s="825"/>
      <c r="N943" s="792"/>
      <c r="O943" s="880"/>
      <c r="P943" s="832"/>
      <c r="Q943" s="835"/>
      <c r="R943" s="829"/>
      <c r="S943" s="416" t="s">
        <v>173</v>
      </c>
      <c r="T943" s="429" t="s">
        <v>192</v>
      </c>
      <c r="U943" s="416" t="s">
        <v>171</v>
      </c>
      <c r="V943" s="427"/>
      <c r="W943" s="416" t="s">
        <v>170</v>
      </c>
      <c r="X943" s="428"/>
      <c r="Y943" s="416" t="s">
        <v>169</v>
      </c>
      <c r="Z943" s="426">
        <v>1</v>
      </c>
      <c r="AA943" s="416" t="s">
        <v>169</v>
      </c>
      <c r="AB943" s="426">
        <v>1</v>
      </c>
      <c r="AC943" s="416" t="s">
        <v>169</v>
      </c>
      <c r="AD943" s="426">
        <v>1</v>
      </c>
      <c r="AE943" s="416" t="s">
        <v>169</v>
      </c>
      <c r="AF943" s="426">
        <v>1</v>
      </c>
      <c r="AG943" s="416" t="s">
        <v>169</v>
      </c>
      <c r="AH943" s="426">
        <v>1</v>
      </c>
      <c r="AI943" s="816"/>
      <c r="AJ943" s="817"/>
      <c r="AK943" s="792"/>
      <c r="AL943" s="792"/>
      <c r="AM943" s="792"/>
      <c r="AN943" s="792"/>
      <c r="AO943" s="792"/>
      <c r="AP943" s="792"/>
    </row>
    <row r="944" spans="1:42" s="404" customFormat="1" ht="15" customHeight="1" x14ac:dyDescent="0.2">
      <c r="B944" s="425" t="s">
        <v>196</v>
      </c>
      <c r="C944" s="424" t="s">
        <v>341</v>
      </c>
      <c r="D944" s="423" t="s">
        <v>161</v>
      </c>
      <c r="E944" s="422" t="s">
        <v>50</v>
      </c>
      <c r="F944" s="420">
        <v>43754</v>
      </c>
      <c r="G944" s="420">
        <v>43890</v>
      </c>
      <c r="H944" s="419">
        <v>2019</v>
      </c>
      <c r="I944" s="418" t="s">
        <v>1934</v>
      </c>
      <c r="J944" s="418" t="s">
        <v>160</v>
      </c>
      <c r="K944" s="417" t="s">
        <v>1019</v>
      </c>
      <c r="L944" s="824"/>
      <c r="M944" s="825"/>
      <c r="N944" s="792"/>
      <c r="O944" s="880"/>
      <c r="P944" s="832"/>
      <c r="Q944" s="835"/>
      <c r="R944" s="829"/>
      <c r="S944" s="416" t="s">
        <v>168</v>
      </c>
      <c r="T944" s="427"/>
      <c r="U944" s="416" t="s">
        <v>167</v>
      </c>
      <c r="V944" s="427"/>
      <c r="W944" s="816"/>
      <c r="X944" s="817"/>
      <c r="Y944" s="416" t="s">
        <v>166</v>
      </c>
      <c r="Z944" s="426">
        <f>IF(Z942="",Z943-Z941,Z943-Z942)</f>
        <v>0</v>
      </c>
      <c r="AA944" s="416" t="s">
        <v>166</v>
      </c>
      <c r="AB944" s="426">
        <f>IF(AB942="",AB943-AB941,AB943-AB942)</f>
        <v>0</v>
      </c>
      <c r="AC944" s="416" t="s">
        <v>166</v>
      </c>
      <c r="AD944" s="426">
        <f>IF(AD942="",AD943-AD941,AD943-AD942)</f>
        <v>0</v>
      </c>
      <c r="AE944" s="416" t="s">
        <v>166</v>
      </c>
      <c r="AF944" s="426">
        <f>IF(AF942="",AF943-AF941,AF943-AF942)</f>
        <v>0</v>
      </c>
      <c r="AG944" s="416" t="s">
        <v>166</v>
      </c>
      <c r="AH944" s="426">
        <f>IF(AH942="",AH943-AH941,AH943-AH942)</f>
        <v>0</v>
      </c>
      <c r="AI944" s="816"/>
      <c r="AJ944" s="817"/>
      <c r="AK944" s="792"/>
      <c r="AL944" s="792"/>
      <c r="AM944" s="792"/>
      <c r="AN944" s="792"/>
      <c r="AO944" s="792"/>
      <c r="AP944" s="792"/>
    </row>
    <row r="945" spans="1:42" s="404" customFormat="1" ht="15" customHeight="1" x14ac:dyDescent="0.2">
      <c r="B945" s="425" t="s">
        <v>196</v>
      </c>
      <c r="C945" s="424" t="s">
        <v>341</v>
      </c>
      <c r="D945" s="423" t="s">
        <v>161</v>
      </c>
      <c r="E945" s="422" t="s">
        <v>50</v>
      </c>
      <c r="F945" s="420">
        <v>43754</v>
      </c>
      <c r="G945" s="420">
        <v>43890</v>
      </c>
      <c r="H945" s="419">
        <v>2019</v>
      </c>
      <c r="I945" s="418" t="s">
        <v>1934</v>
      </c>
      <c r="J945" s="418" t="s">
        <v>160</v>
      </c>
      <c r="K945" s="417" t="s">
        <v>1019</v>
      </c>
      <c r="L945" s="824"/>
      <c r="M945" s="825"/>
      <c r="N945" s="792"/>
      <c r="O945" s="880"/>
      <c r="P945" s="832"/>
      <c r="Q945" s="835"/>
      <c r="R945" s="829"/>
      <c r="S945" s="416" t="s">
        <v>165</v>
      </c>
      <c r="T945" s="415"/>
      <c r="U945" s="416" t="s">
        <v>164</v>
      </c>
      <c r="V945" s="415">
        <f>V941</f>
        <v>43890</v>
      </c>
      <c r="W945" s="816"/>
      <c r="X945" s="817"/>
      <c r="Y945" s="816"/>
      <c r="Z945" s="817"/>
      <c r="AA945" s="816"/>
      <c r="AB945" s="817"/>
      <c r="AC945" s="816"/>
      <c r="AD945" s="817"/>
      <c r="AE945" s="816"/>
      <c r="AF945" s="817"/>
      <c r="AG945" s="816"/>
      <c r="AH945" s="817"/>
      <c r="AI945" s="816"/>
      <c r="AJ945" s="817"/>
      <c r="AK945" s="792"/>
      <c r="AL945" s="792"/>
      <c r="AM945" s="792"/>
      <c r="AN945" s="792"/>
      <c r="AO945" s="792"/>
      <c r="AP945" s="792"/>
    </row>
    <row r="946" spans="1:42" s="404" customFormat="1" ht="15" customHeight="1" thickBot="1" x14ac:dyDescent="0.25">
      <c r="B946" s="414" t="s">
        <v>196</v>
      </c>
      <c r="C946" s="413" t="s">
        <v>341</v>
      </c>
      <c r="D946" s="412" t="s">
        <v>161</v>
      </c>
      <c r="E946" s="411" t="s">
        <v>50</v>
      </c>
      <c r="F946" s="409">
        <v>43754</v>
      </c>
      <c r="G946" s="409">
        <v>43890</v>
      </c>
      <c r="H946" s="408">
        <v>2019</v>
      </c>
      <c r="I946" s="407" t="s">
        <v>1934</v>
      </c>
      <c r="J946" s="407" t="s">
        <v>160</v>
      </c>
      <c r="K946" s="495" t="s">
        <v>1019</v>
      </c>
      <c r="L946" s="826"/>
      <c r="M946" s="827"/>
      <c r="N946" s="793"/>
      <c r="O946" s="881"/>
      <c r="P946" s="833"/>
      <c r="Q946" s="836"/>
      <c r="R946" s="830"/>
      <c r="S946" s="406" t="s">
        <v>158</v>
      </c>
      <c r="T946" s="451">
        <v>43754</v>
      </c>
      <c r="U946" s="820"/>
      <c r="V946" s="821"/>
      <c r="W946" s="818"/>
      <c r="X946" s="819"/>
      <c r="Y946" s="818"/>
      <c r="Z946" s="819"/>
      <c r="AA946" s="818"/>
      <c r="AB946" s="819"/>
      <c r="AC946" s="818"/>
      <c r="AD946" s="819"/>
      <c r="AE946" s="818"/>
      <c r="AF946" s="819"/>
      <c r="AG946" s="818"/>
      <c r="AH946" s="819"/>
      <c r="AI946" s="818"/>
      <c r="AJ946" s="819"/>
      <c r="AK946" s="793"/>
      <c r="AL946" s="793"/>
      <c r="AM946" s="793"/>
      <c r="AN946" s="793"/>
      <c r="AO946" s="793"/>
      <c r="AP946" s="793"/>
    </row>
    <row r="947" spans="1:42" s="404" customFormat="1" ht="15" hidden="1" customHeight="1" thickTop="1" x14ac:dyDescent="0.2">
      <c r="B947" s="445" t="s">
        <v>163</v>
      </c>
      <c r="C947" s="444" t="s">
        <v>190</v>
      </c>
      <c r="D947" s="443" t="s">
        <v>161</v>
      </c>
      <c r="E947" s="442" t="s">
        <v>10</v>
      </c>
      <c r="F947" s="440">
        <v>44036</v>
      </c>
      <c r="G947" s="440"/>
      <c r="H947" s="419">
        <v>2019</v>
      </c>
      <c r="I947" s="418"/>
      <c r="J947" s="418" t="s">
        <v>160</v>
      </c>
      <c r="K947" s="439" t="s">
        <v>1019</v>
      </c>
      <c r="L947" s="822" t="s">
        <v>128</v>
      </c>
      <c r="M947" s="823"/>
      <c r="N947" s="791" t="s">
        <v>577</v>
      </c>
      <c r="O947" s="828" t="s">
        <v>228</v>
      </c>
      <c r="P947" s="831"/>
      <c r="Q947" s="834" t="s">
        <v>231</v>
      </c>
      <c r="R947" s="828" t="s">
        <v>185</v>
      </c>
      <c r="S947" s="434" t="s">
        <v>184</v>
      </c>
      <c r="T947" s="438">
        <v>3620000</v>
      </c>
      <c r="U947" s="434" t="s">
        <v>183</v>
      </c>
      <c r="V947" s="437">
        <f>T952+T950</f>
        <v>44128</v>
      </c>
      <c r="W947" s="434" t="s">
        <v>182</v>
      </c>
      <c r="X947" s="436">
        <f>T947</f>
        <v>3620000</v>
      </c>
      <c r="Y947" s="434" t="s">
        <v>181</v>
      </c>
      <c r="Z947" s="435"/>
      <c r="AA947" s="434" t="s">
        <v>181</v>
      </c>
      <c r="AB947" s="435"/>
      <c r="AC947" s="434" t="s">
        <v>181</v>
      </c>
      <c r="AD947" s="435">
        <v>0.1051</v>
      </c>
      <c r="AE947" s="434" t="s">
        <v>181</v>
      </c>
      <c r="AF947" s="435">
        <v>0.10150000000000001</v>
      </c>
      <c r="AG947" s="434" t="s">
        <v>181</v>
      </c>
      <c r="AH947" s="435">
        <v>0.10150000000000001</v>
      </c>
      <c r="AI947" s="434" t="s">
        <v>180</v>
      </c>
      <c r="AJ947" s="433">
        <v>15</v>
      </c>
      <c r="AK947" s="791" t="s">
        <v>10</v>
      </c>
      <c r="AL947" s="791" t="s">
        <v>10</v>
      </c>
      <c r="AM947" s="791" t="s">
        <v>10</v>
      </c>
      <c r="AN947" s="791" t="s">
        <v>10</v>
      </c>
      <c r="AO947" s="791" t="s">
        <v>10</v>
      </c>
      <c r="AP947" s="791" t="s">
        <v>10</v>
      </c>
    </row>
    <row r="948" spans="1:42" s="404" customFormat="1" ht="15" hidden="1" customHeight="1" x14ac:dyDescent="0.2">
      <c r="B948" s="425" t="s">
        <v>163</v>
      </c>
      <c r="C948" s="424" t="s">
        <v>190</v>
      </c>
      <c r="D948" s="423" t="s">
        <v>161</v>
      </c>
      <c r="E948" s="422" t="s">
        <v>10</v>
      </c>
      <c r="F948" s="420">
        <v>44036</v>
      </c>
      <c r="G948" s="420"/>
      <c r="H948" s="419">
        <v>2019</v>
      </c>
      <c r="I948" s="418"/>
      <c r="J948" s="418" t="s">
        <v>160</v>
      </c>
      <c r="K948" s="417" t="s">
        <v>1019</v>
      </c>
      <c r="L948" s="824"/>
      <c r="M948" s="825"/>
      <c r="N948" s="792"/>
      <c r="O948" s="829"/>
      <c r="P948" s="832"/>
      <c r="Q948" s="835"/>
      <c r="R948" s="829"/>
      <c r="S948" s="416" t="s">
        <v>179</v>
      </c>
      <c r="T948" s="432" t="s">
        <v>198</v>
      </c>
      <c r="U948" s="416" t="s">
        <v>177</v>
      </c>
      <c r="V948" s="415"/>
      <c r="W948" s="416" t="s">
        <v>176</v>
      </c>
      <c r="X948" s="428">
        <f>X947</f>
        <v>3620000</v>
      </c>
      <c r="Y948" s="416" t="s">
        <v>175</v>
      </c>
      <c r="Z948" s="426"/>
      <c r="AA948" s="416" t="s">
        <v>175</v>
      </c>
      <c r="AB948" s="426"/>
      <c r="AC948" s="416" t="s">
        <v>175</v>
      </c>
      <c r="AD948" s="426"/>
      <c r="AE948" s="416" t="s">
        <v>175</v>
      </c>
      <c r="AF948" s="426"/>
      <c r="AG948" s="416" t="s">
        <v>175</v>
      </c>
      <c r="AH948" s="426"/>
      <c r="AI948" s="416" t="s">
        <v>174</v>
      </c>
      <c r="AJ948" s="430">
        <v>330</v>
      </c>
      <c r="AK948" s="792"/>
      <c r="AL948" s="792"/>
      <c r="AM948" s="792"/>
      <c r="AN948" s="792"/>
      <c r="AO948" s="792"/>
      <c r="AP948" s="792"/>
    </row>
    <row r="949" spans="1:42" s="404" customFormat="1" ht="15" hidden="1" customHeight="1" x14ac:dyDescent="0.2">
      <c r="B949" s="425" t="s">
        <v>163</v>
      </c>
      <c r="C949" s="424" t="s">
        <v>190</v>
      </c>
      <c r="D949" s="423" t="s">
        <v>161</v>
      </c>
      <c r="E949" s="422" t="s">
        <v>10</v>
      </c>
      <c r="F949" s="420">
        <v>44036</v>
      </c>
      <c r="G949" s="420"/>
      <c r="H949" s="419">
        <v>2019</v>
      </c>
      <c r="I949" s="418"/>
      <c r="J949" s="418" t="s">
        <v>160</v>
      </c>
      <c r="K949" s="417" t="s">
        <v>1019</v>
      </c>
      <c r="L949" s="824"/>
      <c r="M949" s="825"/>
      <c r="N949" s="792"/>
      <c r="O949" s="829"/>
      <c r="P949" s="832"/>
      <c r="Q949" s="835"/>
      <c r="R949" s="829"/>
      <c r="S949" s="416" t="s">
        <v>173</v>
      </c>
      <c r="T949" s="429" t="s">
        <v>534</v>
      </c>
      <c r="U949" s="416" t="s">
        <v>171</v>
      </c>
      <c r="V949" s="427"/>
      <c r="W949" s="416" t="s">
        <v>170</v>
      </c>
      <c r="X949" s="428"/>
      <c r="Y949" s="416" t="s">
        <v>169</v>
      </c>
      <c r="Z949" s="426"/>
      <c r="AA949" s="416" t="s">
        <v>169</v>
      </c>
      <c r="AB949" s="426"/>
      <c r="AC949" s="416" t="s">
        <v>169</v>
      </c>
      <c r="AD949" s="426">
        <v>8.1199999999999994E-2</v>
      </c>
      <c r="AE949" s="416" t="s">
        <v>169</v>
      </c>
      <c r="AF949" s="426">
        <v>8.1199999999999994E-2</v>
      </c>
      <c r="AG949" s="416" t="s">
        <v>169</v>
      </c>
      <c r="AH949" s="426">
        <v>8.1199999999999994E-2</v>
      </c>
      <c r="AI949" s="816"/>
      <c r="AJ949" s="817"/>
      <c r="AK949" s="792"/>
      <c r="AL949" s="792"/>
      <c r="AM949" s="792"/>
      <c r="AN949" s="792"/>
      <c r="AO949" s="792"/>
      <c r="AP949" s="792"/>
    </row>
    <row r="950" spans="1:42" s="404" customFormat="1" ht="15" hidden="1" customHeight="1" x14ac:dyDescent="0.2">
      <c r="B950" s="425" t="s">
        <v>163</v>
      </c>
      <c r="C950" s="424" t="s">
        <v>190</v>
      </c>
      <c r="D950" s="423" t="s">
        <v>161</v>
      </c>
      <c r="E950" s="422" t="s">
        <v>10</v>
      </c>
      <c r="F950" s="420">
        <v>44036</v>
      </c>
      <c r="G950" s="420"/>
      <c r="H950" s="419">
        <v>2019</v>
      </c>
      <c r="I950" s="418"/>
      <c r="J950" s="418" t="s">
        <v>160</v>
      </c>
      <c r="K950" s="417" t="s">
        <v>1019</v>
      </c>
      <c r="L950" s="824"/>
      <c r="M950" s="825"/>
      <c r="N950" s="792"/>
      <c r="O950" s="829"/>
      <c r="P950" s="832"/>
      <c r="Q950" s="835"/>
      <c r="R950" s="829"/>
      <c r="S950" s="416" t="s">
        <v>168</v>
      </c>
      <c r="T950" s="427">
        <v>92</v>
      </c>
      <c r="U950" s="416" t="s">
        <v>167</v>
      </c>
      <c r="V950" s="427"/>
      <c r="W950" s="816"/>
      <c r="X950" s="817"/>
      <c r="Y950" s="416" t="s">
        <v>166</v>
      </c>
      <c r="Z950" s="426">
        <f>IF(Z948="",Z949-Z947,Z949-Z948)</f>
        <v>0</v>
      </c>
      <c r="AA950" s="416" t="s">
        <v>166</v>
      </c>
      <c r="AB950" s="426">
        <f>IF(AB948="",AB949-AB947,AB949-AB948)</f>
        <v>0</v>
      </c>
      <c r="AC950" s="416" t="s">
        <v>166</v>
      </c>
      <c r="AD950" s="426">
        <f>IF(AD948="",AD949-AD947,AD949-AD948)</f>
        <v>-2.3900000000000005E-2</v>
      </c>
      <c r="AE950" s="416" t="s">
        <v>166</v>
      </c>
      <c r="AF950" s="426">
        <f>IF(AF948="",AF949-AF947,AF949-AF948)</f>
        <v>-2.0300000000000012E-2</v>
      </c>
      <c r="AG950" s="416" t="s">
        <v>166</v>
      </c>
      <c r="AH950" s="426">
        <f>IF(AH948="",AH949-AH947,AH949-AH948)</f>
        <v>-2.0300000000000012E-2</v>
      </c>
      <c r="AI950" s="816"/>
      <c r="AJ950" s="817"/>
      <c r="AK950" s="792"/>
      <c r="AL950" s="792"/>
      <c r="AM950" s="792"/>
      <c r="AN950" s="792"/>
      <c r="AO950" s="792"/>
      <c r="AP950" s="792"/>
    </row>
    <row r="951" spans="1:42" s="404" customFormat="1" ht="15" hidden="1" customHeight="1" x14ac:dyDescent="0.2">
      <c r="B951" s="425" t="s">
        <v>163</v>
      </c>
      <c r="C951" s="424" t="s">
        <v>190</v>
      </c>
      <c r="D951" s="423" t="s">
        <v>161</v>
      </c>
      <c r="E951" s="422" t="s">
        <v>10</v>
      </c>
      <c r="F951" s="420">
        <v>44036</v>
      </c>
      <c r="G951" s="420"/>
      <c r="H951" s="419">
        <v>2019</v>
      </c>
      <c r="I951" s="418"/>
      <c r="J951" s="418" t="s">
        <v>160</v>
      </c>
      <c r="K951" s="417" t="s">
        <v>1019</v>
      </c>
      <c r="L951" s="824"/>
      <c r="M951" s="825"/>
      <c r="N951" s="792"/>
      <c r="O951" s="829"/>
      <c r="P951" s="832"/>
      <c r="Q951" s="835"/>
      <c r="R951" s="829"/>
      <c r="S951" s="416" t="s">
        <v>165</v>
      </c>
      <c r="T951" s="415">
        <v>43644</v>
      </c>
      <c r="U951" s="416" t="s">
        <v>164</v>
      </c>
      <c r="V951" s="415"/>
      <c r="W951" s="816"/>
      <c r="X951" s="817"/>
      <c r="Y951" s="816"/>
      <c r="Z951" s="817"/>
      <c r="AA951" s="816"/>
      <c r="AB951" s="817"/>
      <c r="AC951" s="816"/>
      <c r="AD951" s="817"/>
      <c r="AE951" s="816"/>
      <c r="AF951" s="817"/>
      <c r="AG951" s="816"/>
      <c r="AH951" s="817"/>
      <c r="AI951" s="816"/>
      <c r="AJ951" s="817"/>
      <c r="AK951" s="792"/>
      <c r="AL951" s="792"/>
      <c r="AM951" s="792"/>
      <c r="AN951" s="792"/>
      <c r="AO951" s="792"/>
      <c r="AP951" s="792"/>
    </row>
    <row r="952" spans="1:42" s="404" customFormat="1" ht="15" hidden="1" customHeight="1" thickBot="1" x14ac:dyDescent="0.25">
      <c r="B952" s="414" t="s">
        <v>163</v>
      </c>
      <c r="C952" s="413" t="s">
        <v>190</v>
      </c>
      <c r="D952" s="412" t="s">
        <v>161</v>
      </c>
      <c r="E952" s="411" t="s">
        <v>10</v>
      </c>
      <c r="F952" s="409">
        <v>44036</v>
      </c>
      <c r="G952" s="409"/>
      <c r="H952" s="408">
        <v>2019</v>
      </c>
      <c r="I952" s="407"/>
      <c r="J952" s="407" t="s">
        <v>160</v>
      </c>
      <c r="K952" s="495" t="s">
        <v>1019</v>
      </c>
      <c r="L952" s="826"/>
      <c r="M952" s="827"/>
      <c r="N952" s="793"/>
      <c r="O952" s="830"/>
      <c r="P952" s="833"/>
      <c r="Q952" s="836"/>
      <c r="R952" s="830"/>
      <c r="S952" s="406" t="s">
        <v>158</v>
      </c>
      <c r="T952" s="451">
        <v>44036</v>
      </c>
      <c r="U952" s="820"/>
      <c r="V952" s="821"/>
      <c r="W952" s="818"/>
      <c r="X952" s="819"/>
      <c r="Y952" s="818"/>
      <c r="Z952" s="819"/>
      <c r="AA952" s="818"/>
      <c r="AB952" s="819"/>
      <c r="AC952" s="818"/>
      <c r="AD952" s="819"/>
      <c r="AE952" s="818"/>
      <c r="AF952" s="819"/>
      <c r="AG952" s="818"/>
      <c r="AH952" s="819"/>
      <c r="AI952" s="818"/>
      <c r="AJ952" s="819"/>
      <c r="AK952" s="793"/>
      <c r="AL952" s="793"/>
      <c r="AM952" s="793"/>
      <c r="AN952" s="793"/>
      <c r="AO952" s="793"/>
      <c r="AP952" s="793"/>
    </row>
    <row r="953" spans="1:42" s="404" customFormat="1" ht="12.75" hidden="1" customHeight="1" thickTop="1" x14ac:dyDescent="0.2">
      <c r="A953" s="402"/>
      <c r="B953" s="445" t="s">
        <v>733</v>
      </c>
      <c r="C953" s="444" t="s">
        <v>447</v>
      </c>
      <c r="D953" s="443" t="s">
        <v>705</v>
      </c>
      <c r="E953" s="442" t="s">
        <v>110</v>
      </c>
      <c r="F953" s="440"/>
      <c r="G953" s="440"/>
      <c r="H953" s="507">
        <v>2019</v>
      </c>
      <c r="I953" s="439" t="s">
        <v>185</v>
      </c>
      <c r="J953" s="418" t="s">
        <v>160</v>
      </c>
      <c r="K953" s="439" t="s">
        <v>997</v>
      </c>
      <c r="L953" s="822" t="s">
        <v>2078</v>
      </c>
      <c r="M953" s="823"/>
      <c r="N953" s="791" t="s">
        <v>577</v>
      </c>
      <c r="O953" s="828" t="s">
        <v>228</v>
      </c>
      <c r="P953" s="831"/>
      <c r="Q953" s="834" t="s">
        <v>231</v>
      </c>
      <c r="R953" s="828" t="s">
        <v>193</v>
      </c>
      <c r="S953" s="434" t="s">
        <v>184</v>
      </c>
      <c r="T953" s="438">
        <v>2000000</v>
      </c>
      <c r="U953" s="434" t="s">
        <v>183</v>
      </c>
      <c r="V953" s="437">
        <f>T958+T956</f>
        <v>0</v>
      </c>
      <c r="W953" s="434" t="s">
        <v>182</v>
      </c>
      <c r="X953" s="436">
        <f>T953</f>
        <v>2000000</v>
      </c>
      <c r="Y953" s="434" t="s">
        <v>181</v>
      </c>
      <c r="Z953" s="435">
        <v>0.84399999999999997</v>
      </c>
      <c r="AA953" s="434" t="s">
        <v>181</v>
      </c>
      <c r="AB953" s="435">
        <v>1</v>
      </c>
      <c r="AC953" s="434" t="s">
        <v>181</v>
      </c>
      <c r="AD953" s="435">
        <v>1</v>
      </c>
      <c r="AE953" s="434" t="s">
        <v>181</v>
      </c>
      <c r="AF953" s="435"/>
      <c r="AG953" s="434" t="s">
        <v>181</v>
      </c>
      <c r="AH953" s="435"/>
      <c r="AI953" s="434" t="s">
        <v>180</v>
      </c>
      <c r="AJ953" s="433"/>
      <c r="AK953" s="791" t="s">
        <v>10</v>
      </c>
      <c r="AL953" s="791" t="s">
        <v>227</v>
      </c>
      <c r="AM953" s="791" t="s">
        <v>227</v>
      </c>
      <c r="AN953" s="791"/>
      <c r="AO953" s="791"/>
      <c r="AP953" s="791" t="s">
        <v>110</v>
      </c>
    </row>
    <row r="954" spans="1:42" s="404" customFormat="1" ht="15" hidden="1" customHeight="1" x14ac:dyDescent="0.2">
      <c r="A954" s="402"/>
      <c r="B954" s="425" t="s">
        <v>733</v>
      </c>
      <c r="C954" s="424" t="s">
        <v>447</v>
      </c>
      <c r="D954" s="423" t="s">
        <v>705</v>
      </c>
      <c r="E954" s="422" t="s">
        <v>110</v>
      </c>
      <c r="F954" s="420"/>
      <c r="G954" s="420"/>
      <c r="H954" s="507">
        <v>2019</v>
      </c>
      <c r="I954" s="439" t="s">
        <v>185</v>
      </c>
      <c r="J954" s="418" t="s">
        <v>160</v>
      </c>
      <c r="K954" s="417" t="s">
        <v>997</v>
      </c>
      <c r="L954" s="824"/>
      <c r="M954" s="825"/>
      <c r="N954" s="792"/>
      <c r="O954" s="829"/>
      <c r="P954" s="832"/>
      <c r="Q954" s="835"/>
      <c r="R954" s="829"/>
      <c r="S954" s="416" t="s">
        <v>179</v>
      </c>
      <c r="T954" s="432"/>
      <c r="U954" s="416" t="s">
        <v>177</v>
      </c>
      <c r="V954" s="415"/>
      <c r="W954" s="416" t="s">
        <v>176</v>
      </c>
      <c r="X954" s="428">
        <f>X953</f>
        <v>2000000</v>
      </c>
      <c r="Y954" s="416" t="s">
        <v>175</v>
      </c>
      <c r="Z954" s="426"/>
      <c r="AA954" s="416" t="s">
        <v>175</v>
      </c>
      <c r="AB954" s="426"/>
      <c r="AC954" s="416" t="s">
        <v>175</v>
      </c>
      <c r="AD954" s="426"/>
      <c r="AE954" s="416" t="s">
        <v>175</v>
      </c>
      <c r="AF954" s="426"/>
      <c r="AG954" s="416" t="s">
        <v>175</v>
      </c>
      <c r="AH954" s="426"/>
      <c r="AI954" s="416" t="s">
        <v>174</v>
      </c>
      <c r="AJ954" s="430"/>
      <c r="AK954" s="792"/>
      <c r="AL954" s="792"/>
      <c r="AM954" s="792"/>
      <c r="AN954" s="792"/>
      <c r="AO954" s="792"/>
      <c r="AP954" s="792"/>
    </row>
    <row r="955" spans="1:42" s="404" customFormat="1" ht="26.25" hidden="1" thickTop="1" x14ac:dyDescent="0.2">
      <c r="A955" s="402"/>
      <c r="B955" s="425" t="s">
        <v>733</v>
      </c>
      <c r="C955" s="424" t="s">
        <v>447</v>
      </c>
      <c r="D955" s="423" t="s">
        <v>705</v>
      </c>
      <c r="E955" s="422" t="s">
        <v>110</v>
      </c>
      <c r="F955" s="420"/>
      <c r="G955" s="420"/>
      <c r="H955" s="507">
        <v>2019</v>
      </c>
      <c r="I955" s="439" t="s">
        <v>185</v>
      </c>
      <c r="J955" s="418" t="s">
        <v>160</v>
      </c>
      <c r="K955" s="417" t="s">
        <v>997</v>
      </c>
      <c r="L955" s="824"/>
      <c r="M955" s="825"/>
      <c r="N955" s="792"/>
      <c r="O955" s="829"/>
      <c r="P955" s="832"/>
      <c r="Q955" s="835"/>
      <c r="R955" s="829"/>
      <c r="S955" s="416" t="s">
        <v>173</v>
      </c>
      <c r="T955" s="429"/>
      <c r="U955" s="416" t="s">
        <v>171</v>
      </c>
      <c r="V955" s="427"/>
      <c r="W955" s="416" t="s">
        <v>170</v>
      </c>
      <c r="X955" s="428"/>
      <c r="Y955" s="416" t="s">
        <v>169</v>
      </c>
      <c r="Z955" s="426">
        <v>0.84399999999999997</v>
      </c>
      <c r="AA955" s="416" t="s">
        <v>169</v>
      </c>
      <c r="AB955" s="426">
        <v>1</v>
      </c>
      <c r="AC955" s="416" t="s">
        <v>169</v>
      </c>
      <c r="AD955" s="426">
        <v>1</v>
      </c>
      <c r="AE955" s="416" t="s">
        <v>169</v>
      </c>
      <c r="AF955" s="426"/>
      <c r="AG955" s="416" t="s">
        <v>169</v>
      </c>
      <c r="AH955" s="426"/>
      <c r="AI955" s="816"/>
      <c r="AJ955" s="817"/>
      <c r="AK955" s="792"/>
      <c r="AL955" s="792"/>
      <c r="AM955" s="792"/>
      <c r="AN955" s="792"/>
      <c r="AO955" s="792"/>
      <c r="AP955" s="792"/>
    </row>
    <row r="956" spans="1:42" s="404" customFormat="1" ht="15" hidden="1" customHeight="1" x14ac:dyDescent="0.2">
      <c r="A956" s="402"/>
      <c r="B956" s="425" t="s">
        <v>733</v>
      </c>
      <c r="C956" s="424" t="s">
        <v>447</v>
      </c>
      <c r="D956" s="423" t="s">
        <v>705</v>
      </c>
      <c r="E956" s="422" t="s">
        <v>110</v>
      </c>
      <c r="F956" s="420"/>
      <c r="G956" s="420"/>
      <c r="H956" s="507">
        <v>2019</v>
      </c>
      <c r="I956" s="439" t="s">
        <v>185</v>
      </c>
      <c r="J956" s="418" t="s">
        <v>160</v>
      </c>
      <c r="K956" s="417" t="s">
        <v>997</v>
      </c>
      <c r="L956" s="824"/>
      <c r="M956" s="825"/>
      <c r="N956" s="792"/>
      <c r="O956" s="829"/>
      <c r="P956" s="832"/>
      <c r="Q956" s="835"/>
      <c r="R956" s="829"/>
      <c r="S956" s="416" t="s">
        <v>168</v>
      </c>
      <c r="T956" s="427"/>
      <c r="U956" s="416" t="s">
        <v>167</v>
      </c>
      <c r="V956" s="427"/>
      <c r="W956" s="816"/>
      <c r="X956" s="817"/>
      <c r="Y956" s="416" t="s">
        <v>166</v>
      </c>
      <c r="Z956" s="426">
        <f>IF(Z954="",Z955-Z953,Z955-Z954)</f>
        <v>0</v>
      </c>
      <c r="AA956" s="416" t="s">
        <v>166</v>
      </c>
      <c r="AB956" s="426">
        <f>IF(AB954="",AB955-AB953,AB955-AB954)</f>
        <v>0</v>
      </c>
      <c r="AC956" s="416" t="s">
        <v>166</v>
      </c>
      <c r="AD956" s="426">
        <f>IF(AD954="",AD955-AD953,AD955-AD954)</f>
        <v>0</v>
      </c>
      <c r="AE956" s="416" t="s">
        <v>166</v>
      </c>
      <c r="AF956" s="426">
        <f>IF(AF954="",AF955-AF953,AF955-AF954)</f>
        <v>0</v>
      </c>
      <c r="AG956" s="416" t="s">
        <v>166</v>
      </c>
      <c r="AH956" s="426">
        <f>IF(AH954="",AH955-AH953,AH955-AH954)</f>
        <v>0</v>
      </c>
      <c r="AI956" s="816"/>
      <c r="AJ956" s="817"/>
      <c r="AK956" s="792"/>
      <c r="AL956" s="792"/>
      <c r="AM956" s="792"/>
      <c r="AN956" s="792"/>
      <c r="AO956" s="792"/>
      <c r="AP956" s="792"/>
    </row>
    <row r="957" spans="1:42" s="404" customFormat="1" ht="15" hidden="1" customHeight="1" x14ac:dyDescent="0.2">
      <c r="A957" s="402"/>
      <c r="B957" s="425" t="s">
        <v>733</v>
      </c>
      <c r="C957" s="424" t="s">
        <v>447</v>
      </c>
      <c r="D957" s="423" t="s">
        <v>705</v>
      </c>
      <c r="E957" s="422" t="s">
        <v>110</v>
      </c>
      <c r="F957" s="420"/>
      <c r="G957" s="420"/>
      <c r="H957" s="507">
        <v>2019</v>
      </c>
      <c r="I957" s="439" t="s">
        <v>185</v>
      </c>
      <c r="J957" s="418" t="s">
        <v>160</v>
      </c>
      <c r="K957" s="417" t="s">
        <v>997</v>
      </c>
      <c r="L957" s="824"/>
      <c r="M957" s="825"/>
      <c r="N957" s="792"/>
      <c r="O957" s="829"/>
      <c r="P957" s="832"/>
      <c r="Q957" s="835"/>
      <c r="R957" s="829"/>
      <c r="S957" s="416" t="s">
        <v>165</v>
      </c>
      <c r="T957" s="415"/>
      <c r="U957" s="416" t="s">
        <v>164</v>
      </c>
      <c r="V957" s="415"/>
      <c r="W957" s="816"/>
      <c r="X957" s="817"/>
      <c r="Y957" s="816"/>
      <c r="Z957" s="817"/>
      <c r="AA957" s="816"/>
      <c r="AB957" s="817"/>
      <c r="AC957" s="816"/>
      <c r="AD957" s="817"/>
      <c r="AE957" s="816"/>
      <c r="AF957" s="817"/>
      <c r="AG957" s="816"/>
      <c r="AH957" s="817"/>
      <c r="AI957" s="816"/>
      <c r="AJ957" s="817"/>
      <c r="AK957" s="792"/>
      <c r="AL957" s="792"/>
      <c r="AM957" s="792"/>
      <c r="AN957" s="792"/>
      <c r="AO957" s="792"/>
      <c r="AP957" s="792"/>
    </row>
    <row r="958" spans="1:42" s="404" customFormat="1" ht="15" hidden="1" customHeight="1" thickBot="1" x14ac:dyDescent="0.25">
      <c r="A958" s="402"/>
      <c r="B958" s="414" t="s">
        <v>733</v>
      </c>
      <c r="C958" s="413" t="s">
        <v>447</v>
      </c>
      <c r="D958" s="412" t="s">
        <v>705</v>
      </c>
      <c r="E958" s="411" t="s">
        <v>110</v>
      </c>
      <c r="F958" s="409"/>
      <c r="G958" s="409"/>
      <c r="H958" s="408">
        <v>2019</v>
      </c>
      <c r="I958" s="407" t="s">
        <v>185</v>
      </c>
      <c r="J958" s="407" t="s">
        <v>160</v>
      </c>
      <c r="K958" s="495" t="s">
        <v>997</v>
      </c>
      <c r="L958" s="826"/>
      <c r="M958" s="827"/>
      <c r="N958" s="793"/>
      <c r="O958" s="830"/>
      <c r="P958" s="833"/>
      <c r="Q958" s="836"/>
      <c r="R958" s="830"/>
      <c r="S958" s="406" t="s">
        <v>158</v>
      </c>
      <c r="T958" s="451"/>
      <c r="U958" s="820"/>
      <c r="V958" s="821"/>
      <c r="W958" s="818"/>
      <c r="X958" s="819"/>
      <c r="Y958" s="818"/>
      <c r="Z958" s="819"/>
      <c r="AA958" s="818"/>
      <c r="AB958" s="819"/>
      <c r="AC958" s="818"/>
      <c r="AD958" s="819"/>
      <c r="AE958" s="818"/>
      <c r="AF958" s="819"/>
      <c r="AG958" s="818"/>
      <c r="AH958" s="819"/>
      <c r="AI958" s="818"/>
      <c r="AJ958" s="819"/>
      <c r="AK958" s="793"/>
      <c r="AL958" s="793"/>
      <c r="AM958" s="793"/>
      <c r="AN958" s="793"/>
      <c r="AO958" s="793"/>
      <c r="AP958" s="793"/>
    </row>
    <row r="959" spans="1:42" s="404" customFormat="1" ht="12.75" hidden="1" customHeight="1" thickTop="1" x14ac:dyDescent="0.2">
      <c r="A959" s="402"/>
      <c r="B959" s="445" t="s">
        <v>723</v>
      </c>
      <c r="C959" s="444" t="s">
        <v>722</v>
      </c>
      <c r="D959" s="443" t="s">
        <v>705</v>
      </c>
      <c r="E959" s="442" t="s">
        <v>10</v>
      </c>
      <c r="F959" s="440">
        <v>44109</v>
      </c>
      <c r="G959" s="440"/>
      <c r="H959" s="507">
        <v>2019</v>
      </c>
      <c r="I959" s="439" t="s">
        <v>185</v>
      </c>
      <c r="J959" s="439" t="s">
        <v>987</v>
      </c>
      <c r="K959" s="439" t="s">
        <v>1002</v>
      </c>
      <c r="L959" s="822" t="s">
        <v>1001</v>
      </c>
      <c r="M959" s="823"/>
      <c r="N959" s="791" t="s">
        <v>577</v>
      </c>
      <c r="O959" s="828" t="s">
        <v>228</v>
      </c>
      <c r="P959" s="831">
        <v>126</v>
      </c>
      <c r="Q959" s="834" t="s">
        <v>231</v>
      </c>
      <c r="R959" s="828" t="s">
        <v>185</v>
      </c>
      <c r="S959" s="434" t="s">
        <v>184</v>
      </c>
      <c r="T959" s="438">
        <v>5000000</v>
      </c>
      <c r="U959" s="434" t="s">
        <v>183</v>
      </c>
      <c r="V959" s="437">
        <f>T964+T962</f>
        <v>44299</v>
      </c>
      <c r="W959" s="434" t="s">
        <v>182</v>
      </c>
      <c r="X959" s="436">
        <f>T959</f>
        <v>5000000</v>
      </c>
      <c r="Y959" s="434" t="s">
        <v>181</v>
      </c>
      <c r="Z959" s="435"/>
      <c r="AA959" s="434" t="s">
        <v>181</v>
      </c>
      <c r="AB959" s="435"/>
      <c r="AC959" s="434" t="s">
        <v>181</v>
      </c>
      <c r="AD959" s="435"/>
      <c r="AE959" s="480" t="s">
        <v>181</v>
      </c>
      <c r="AF959" s="479"/>
      <c r="AG959" s="466" t="s">
        <v>181</v>
      </c>
      <c r="AH959" s="467">
        <v>0.34660000000000002</v>
      </c>
      <c r="AI959" s="466" t="s">
        <v>180</v>
      </c>
      <c r="AJ959" s="465">
        <v>16</v>
      </c>
      <c r="AK959" s="791" t="s">
        <v>1000</v>
      </c>
      <c r="AL959" s="974" t="s">
        <v>1000</v>
      </c>
      <c r="AM959" s="974" t="s">
        <v>1000</v>
      </c>
      <c r="AN959" s="974" t="s">
        <v>1000</v>
      </c>
      <c r="AO959" s="974" t="s">
        <v>1000</v>
      </c>
      <c r="AP959" s="791" t="s">
        <v>10</v>
      </c>
    </row>
    <row r="960" spans="1:42" s="404" customFormat="1" ht="15" hidden="1" customHeight="1" x14ac:dyDescent="0.2">
      <c r="A960" s="402"/>
      <c r="B960" s="425" t="s">
        <v>723</v>
      </c>
      <c r="C960" s="424" t="s">
        <v>722</v>
      </c>
      <c r="D960" s="423" t="s">
        <v>705</v>
      </c>
      <c r="E960" s="422" t="s">
        <v>10</v>
      </c>
      <c r="F960" s="420">
        <v>44109</v>
      </c>
      <c r="G960" s="420"/>
      <c r="H960" s="507">
        <v>2019</v>
      </c>
      <c r="I960" s="439" t="s">
        <v>185</v>
      </c>
      <c r="J960" s="439" t="s">
        <v>987</v>
      </c>
      <c r="K960" s="417" t="s">
        <v>999</v>
      </c>
      <c r="L960" s="824"/>
      <c r="M960" s="825"/>
      <c r="N960" s="792"/>
      <c r="O960" s="829"/>
      <c r="P960" s="832"/>
      <c r="Q960" s="835"/>
      <c r="R960" s="829"/>
      <c r="S960" s="416" t="s">
        <v>179</v>
      </c>
      <c r="T960" s="432" t="s">
        <v>1021</v>
      </c>
      <c r="U960" s="416" t="s">
        <v>177</v>
      </c>
      <c r="V960" s="415"/>
      <c r="W960" s="416" t="s">
        <v>176</v>
      </c>
      <c r="X960" s="428">
        <f>X959</f>
        <v>5000000</v>
      </c>
      <c r="Y960" s="416" t="s">
        <v>175</v>
      </c>
      <c r="Z960" s="426"/>
      <c r="AA960" s="416" t="s">
        <v>175</v>
      </c>
      <c r="AB960" s="426"/>
      <c r="AC960" s="416" t="s">
        <v>175</v>
      </c>
      <c r="AD960" s="426"/>
      <c r="AE960" s="478" t="s">
        <v>175</v>
      </c>
      <c r="AF960" s="477"/>
      <c r="AG960" s="463" t="s">
        <v>175</v>
      </c>
      <c r="AH960" s="462"/>
      <c r="AI960" s="463" t="s">
        <v>174</v>
      </c>
      <c r="AJ960" s="464">
        <v>330</v>
      </c>
      <c r="AK960" s="792"/>
      <c r="AL960" s="975"/>
      <c r="AM960" s="975"/>
      <c r="AN960" s="975"/>
      <c r="AO960" s="975"/>
      <c r="AP960" s="792"/>
    </row>
    <row r="961" spans="1:42" s="404" customFormat="1" ht="26.25" hidden="1" thickTop="1" x14ac:dyDescent="0.2">
      <c r="A961" s="402"/>
      <c r="B961" s="425" t="s">
        <v>723</v>
      </c>
      <c r="C961" s="424" t="s">
        <v>722</v>
      </c>
      <c r="D961" s="423" t="s">
        <v>705</v>
      </c>
      <c r="E961" s="422" t="s">
        <v>10</v>
      </c>
      <c r="F961" s="420">
        <v>44109</v>
      </c>
      <c r="G961" s="420"/>
      <c r="H961" s="507">
        <v>2019</v>
      </c>
      <c r="I961" s="439" t="s">
        <v>185</v>
      </c>
      <c r="J961" s="439" t="s">
        <v>987</v>
      </c>
      <c r="K961" s="417" t="s">
        <v>999</v>
      </c>
      <c r="L961" s="824"/>
      <c r="M961" s="825"/>
      <c r="N961" s="792"/>
      <c r="O961" s="829"/>
      <c r="P961" s="832"/>
      <c r="Q961" s="835"/>
      <c r="R961" s="829"/>
      <c r="S961" s="416" t="s">
        <v>173</v>
      </c>
      <c r="T961" s="429" t="s">
        <v>2063</v>
      </c>
      <c r="U961" s="416" t="s">
        <v>171</v>
      </c>
      <c r="V961" s="427"/>
      <c r="W961" s="416" t="s">
        <v>170</v>
      </c>
      <c r="X961" s="428"/>
      <c r="Y961" s="416" t="s">
        <v>169</v>
      </c>
      <c r="Z961" s="426"/>
      <c r="AA961" s="416" t="s">
        <v>169</v>
      </c>
      <c r="AB961" s="426"/>
      <c r="AC961" s="416" t="s">
        <v>169</v>
      </c>
      <c r="AD961" s="426"/>
      <c r="AE961" s="478" t="s">
        <v>169</v>
      </c>
      <c r="AF961" s="477"/>
      <c r="AG961" s="463" t="s">
        <v>169</v>
      </c>
      <c r="AH961" s="462">
        <v>0.53710000000000002</v>
      </c>
      <c r="AI961" s="781"/>
      <c r="AJ961" s="782"/>
      <c r="AK961" s="792"/>
      <c r="AL961" s="975"/>
      <c r="AM961" s="975"/>
      <c r="AN961" s="975"/>
      <c r="AO961" s="975"/>
      <c r="AP961" s="792"/>
    </row>
    <row r="962" spans="1:42" s="404" customFormat="1" ht="15" hidden="1" customHeight="1" x14ac:dyDescent="0.2">
      <c r="A962" s="402"/>
      <c r="B962" s="425" t="s">
        <v>723</v>
      </c>
      <c r="C962" s="424" t="s">
        <v>722</v>
      </c>
      <c r="D962" s="423" t="s">
        <v>705</v>
      </c>
      <c r="E962" s="422" t="s">
        <v>10</v>
      </c>
      <c r="F962" s="420">
        <v>44109</v>
      </c>
      <c r="G962" s="420"/>
      <c r="H962" s="507">
        <v>2019</v>
      </c>
      <c r="I962" s="439" t="s">
        <v>185</v>
      </c>
      <c r="J962" s="439" t="s">
        <v>987</v>
      </c>
      <c r="K962" s="417" t="s">
        <v>999</v>
      </c>
      <c r="L962" s="824"/>
      <c r="M962" s="825"/>
      <c r="N962" s="792"/>
      <c r="O962" s="829"/>
      <c r="P962" s="832"/>
      <c r="Q962" s="835"/>
      <c r="R962" s="829"/>
      <c r="S962" s="416" t="s">
        <v>168</v>
      </c>
      <c r="T962" s="427">
        <v>190</v>
      </c>
      <c r="U962" s="416" t="s">
        <v>167</v>
      </c>
      <c r="V962" s="427"/>
      <c r="W962" s="816"/>
      <c r="X962" s="817"/>
      <c r="Y962" s="416" t="s">
        <v>166</v>
      </c>
      <c r="Z962" s="426">
        <f>IF(Z960="",Z961-Z959,Z961-Z960)</f>
        <v>0</v>
      </c>
      <c r="AA962" s="416" t="s">
        <v>166</v>
      </c>
      <c r="AB962" s="426">
        <f>IF(AB960="",AB961-AB959,AB961-AB960)</f>
        <v>0</v>
      </c>
      <c r="AC962" s="416" t="s">
        <v>166</v>
      </c>
      <c r="AD962" s="426">
        <f>IF(AD960="",AD961-AD959,AD961-AD960)</f>
        <v>0</v>
      </c>
      <c r="AE962" s="478" t="s">
        <v>166</v>
      </c>
      <c r="AF962" s="477">
        <f>IF(AF960="",AF961-AF959,AF961-AF960)</f>
        <v>0</v>
      </c>
      <c r="AG962" s="463" t="s">
        <v>166</v>
      </c>
      <c r="AH962" s="426">
        <f>IF(AH960="",AH961-AH959,AH961-AH960)</f>
        <v>0.1905</v>
      </c>
      <c r="AI962" s="781"/>
      <c r="AJ962" s="782"/>
      <c r="AK962" s="792"/>
      <c r="AL962" s="975"/>
      <c r="AM962" s="975"/>
      <c r="AN962" s="975"/>
      <c r="AO962" s="975"/>
      <c r="AP962" s="792"/>
    </row>
    <row r="963" spans="1:42" s="404" customFormat="1" ht="15" hidden="1" customHeight="1" x14ac:dyDescent="0.2">
      <c r="A963" s="402"/>
      <c r="B963" s="425" t="s">
        <v>723</v>
      </c>
      <c r="C963" s="424" t="s">
        <v>722</v>
      </c>
      <c r="D963" s="423" t="s">
        <v>705</v>
      </c>
      <c r="E963" s="422" t="s">
        <v>10</v>
      </c>
      <c r="F963" s="420">
        <v>44109</v>
      </c>
      <c r="G963" s="420"/>
      <c r="H963" s="507">
        <v>2019</v>
      </c>
      <c r="I963" s="439" t="s">
        <v>185</v>
      </c>
      <c r="J963" s="439" t="s">
        <v>987</v>
      </c>
      <c r="K963" s="417" t="s">
        <v>999</v>
      </c>
      <c r="L963" s="824"/>
      <c r="M963" s="825"/>
      <c r="N963" s="792"/>
      <c r="O963" s="829"/>
      <c r="P963" s="832"/>
      <c r="Q963" s="835"/>
      <c r="R963" s="829"/>
      <c r="S963" s="416" t="s">
        <v>165</v>
      </c>
      <c r="T963" s="415"/>
      <c r="U963" s="416" t="s">
        <v>164</v>
      </c>
      <c r="V963" s="415"/>
      <c r="W963" s="816"/>
      <c r="X963" s="817"/>
      <c r="Y963" s="816"/>
      <c r="Z963" s="817"/>
      <c r="AA963" s="816"/>
      <c r="AB963" s="817"/>
      <c r="AC963" s="816"/>
      <c r="AD963" s="817"/>
      <c r="AE963" s="857"/>
      <c r="AF963" s="858"/>
      <c r="AG963" s="781"/>
      <c r="AH963" s="782"/>
      <c r="AI963" s="781"/>
      <c r="AJ963" s="782"/>
      <c r="AK963" s="792"/>
      <c r="AL963" s="975"/>
      <c r="AM963" s="975"/>
      <c r="AN963" s="975"/>
      <c r="AO963" s="975"/>
      <c r="AP963" s="792"/>
    </row>
    <row r="964" spans="1:42" s="404" customFormat="1" ht="15" hidden="1" customHeight="1" thickBot="1" x14ac:dyDescent="0.25">
      <c r="A964" s="402"/>
      <c r="B964" s="414" t="s">
        <v>723</v>
      </c>
      <c r="C964" s="413" t="s">
        <v>722</v>
      </c>
      <c r="D964" s="412" t="s">
        <v>705</v>
      </c>
      <c r="E964" s="411" t="s">
        <v>10</v>
      </c>
      <c r="F964" s="409">
        <v>44109</v>
      </c>
      <c r="G964" s="409"/>
      <c r="H964" s="408">
        <v>2019</v>
      </c>
      <c r="I964" s="407" t="s">
        <v>185</v>
      </c>
      <c r="J964" s="407" t="s">
        <v>987</v>
      </c>
      <c r="K964" s="495" t="s">
        <v>999</v>
      </c>
      <c r="L964" s="826"/>
      <c r="M964" s="827"/>
      <c r="N964" s="793"/>
      <c r="O964" s="830"/>
      <c r="P964" s="833"/>
      <c r="Q964" s="836"/>
      <c r="R964" s="830"/>
      <c r="S964" s="406" t="s">
        <v>158</v>
      </c>
      <c r="T964" s="451">
        <v>44109</v>
      </c>
      <c r="U964" s="820"/>
      <c r="V964" s="821"/>
      <c r="W964" s="818"/>
      <c r="X964" s="819"/>
      <c r="Y964" s="818"/>
      <c r="Z964" s="819"/>
      <c r="AA964" s="818"/>
      <c r="AB964" s="819"/>
      <c r="AC964" s="818"/>
      <c r="AD964" s="819"/>
      <c r="AE964" s="859"/>
      <c r="AF964" s="860"/>
      <c r="AG964" s="783"/>
      <c r="AH964" s="784"/>
      <c r="AI964" s="783"/>
      <c r="AJ964" s="784"/>
      <c r="AK964" s="793"/>
      <c r="AL964" s="976"/>
      <c r="AM964" s="976"/>
      <c r="AN964" s="976"/>
      <c r="AO964" s="976"/>
      <c r="AP964" s="793"/>
    </row>
    <row r="965" spans="1:42" s="404" customFormat="1" ht="12.75" hidden="1" customHeight="1" thickTop="1" x14ac:dyDescent="0.2">
      <c r="B965" s="445" t="s">
        <v>191</v>
      </c>
      <c r="C965" s="444" t="s">
        <v>545</v>
      </c>
      <c r="D965" s="443" t="s">
        <v>161</v>
      </c>
      <c r="E965" s="442" t="s">
        <v>520</v>
      </c>
      <c r="F965" s="440"/>
      <c r="G965" s="440"/>
      <c r="H965" s="419">
        <v>2019</v>
      </c>
      <c r="I965" s="418"/>
      <c r="J965" s="418" t="s">
        <v>160</v>
      </c>
      <c r="K965" s="439" t="s">
        <v>189</v>
      </c>
      <c r="L965" s="822" t="s">
        <v>547</v>
      </c>
      <c r="M965" s="823"/>
      <c r="N965" s="791" t="s">
        <v>213</v>
      </c>
      <c r="O965" s="828" t="s">
        <v>546</v>
      </c>
      <c r="P965" s="831"/>
      <c r="Q965" s="834"/>
      <c r="R965" s="828"/>
      <c r="S965" s="434" t="s">
        <v>184</v>
      </c>
      <c r="T965" s="438">
        <v>500000</v>
      </c>
      <c r="U965" s="434" t="s">
        <v>183</v>
      </c>
      <c r="V965" s="437"/>
      <c r="W965" s="434" t="s">
        <v>182</v>
      </c>
      <c r="X965" s="436">
        <f>T965</f>
        <v>500000</v>
      </c>
      <c r="Y965" s="434" t="s">
        <v>181</v>
      </c>
      <c r="Z965" s="435"/>
      <c r="AA965" s="434" t="s">
        <v>181</v>
      </c>
      <c r="AB965" s="435"/>
      <c r="AC965" s="434" t="s">
        <v>181</v>
      </c>
      <c r="AD965" s="435"/>
      <c r="AE965" s="434" t="s">
        <v>181</v>
      </c>
      <c r="AF965" s="435"/>
      <c r="AG965" s="434" t="s">
        <v>181</v>
      </c>
      <c r="AH965" s="435"/>
      <c r="AI965" s="434" t="s">
        <v>180</v>
      </c>
      <c r="AJ965" s="433"/>
      <c r="AK965" s="791" t="s">
        <v>521</v>
      </c>
      <c r="AL965" s="791" t="s">
        <v>521</v>
      </c>
      <c r="AM965" s="791" t="s">
        <v>521</v>
      </c>
      <c r="AN965" s="791" t="s">
        <v>521</v>
      </c>
      <c r="AO965" s="791" t="s">
        <v>521</v>
      </c>
      <c r="AP965" s="791" t="s">
        <v>521</v>
      </c>
    </row>
    <row r="966" spans="1:42" s="404" customFormat="1" ht="15" hidden="1" customHeight="1" x14ac:dyDescent="0.2">
      <c r="B966" s="425" t="s">
        <v>191</v>
      </c>
      <c r="C966" s="424" t="s">
        <v>545</v>
      </c>
      <c r="D966" s="423" t="s">
        <v>161</v>
      </c>
      <c r="E966" s="422" t="s">
        <v>520</v>
      </c>
      <c r="F966" s="420"/>
      <c r="G966" s="420"/>
      <c r="H966" s="419">
        <v>2019</v>
      </c>
      <c r="I966" s="418"/>
      <c r="J966" s="418" t="s">
        <v>160</v>
      </c>
      <c r="K966" s="417" t="s">
        <v>159</v>
      </c>
      <c r="L966" s="824"/>
      <c r="M966" s="825"/>
      <c r="N966" s="792"/>
      <c r="O966" s="829"/>
      <c r="P966" s="832"/>
      <c r="Q966" s="835"/>
      <c r="R966" s="829"/>
      <c r="S966" s="416" t="s">
        <v>179</v>
      </c>
      <c r="T966" s="432"/>
      <c r="U966" s="416" t="s">
        <v>177</v>
      </c>
      <c r="V966" s="415"/>
      <c r="W966" s="416" t="s">
        <v>176</v>
      </c>
      <c r="X966" s="428">
        <f>X965</f>
        <v>500000</v>
      </c>
      <c r="Y966" s="416" t="s">
        <v>175</v>
      </c>
      <c r="Z966" s="426"/>
      <c r="AA966" s="416" t="s">
        <v>175</v>
      </c>
      <c r="AB966" s="426"/>
      <c r="AC966" s="416" t="s">
        <v>175</v>
      </c>
      <c r="AD966" s="426"/>
      <c r="AE966" s="416" t="s">
        <v>175</v>
      </c>
      <c r="AF966" s="426"/>
      <c r="AG966" s="416" t="s">
        <v>175</v>
      </c>
      <c r="AH966" s="426"/>
      <c r="AI966" s="416" t="s">
        <v>174</v>
      </c>
      <c r="AJ966" s="430"/>
      <c r="AK966" s="792"/>
      <c r="AL966" s="792"/>
      <c r="AM966" s="792"/>
      <c r="AN966" s="792"/>
      <c r="AO966" s="792"/>
      <c r="AP966" s="792"/>
    </row>
    <row r="967" spans="1:42" s="404" customFormat="1" ht="39" hidden="1" customHeight="1" x14ac:dyDescent="0.2">
      <c r="B967" s="425" t="s">
        <v>191</v>
      </c>
      <c r="C967" s="424" t="s">
        <v>545</v>
      </c>
      <c r="D967" s="423" t="s">
        <v>161</v>
      </c>
      <c r="E967" s="422" t="s">
        <v>520</v>
      </c>
      <c r="F967" s="420"/>
      <c r="G967" s="420"/>
      <c r="H967" s="419">
        <v>2019</v>
      </c>
      <c r="I967" s="418"/>
      <c r="J967" s="418" t="s">
        <v>160</v>
      </c>
      <c r="K967" s="417" t="s">
        <v>159</v>
      </c>
      <c r="L967" s="824"/>
      <c r="M967" s="825"/>
      <c r="N967" s="792"/>
      <c r="O967" s="829"/>
      <c r="P967" s="832"/>
      <c r="Q967" s="835"/>
      <c r="R967" s="829"/>
      <c r="S967" s="416" t="s">
        <v>173</v>
      </c>
      <c r="T967" s="429"/>
      <c r="U967" s="416" t="s">
        <v>171</v>
      </c>
      <c r="V967" s="427"/>
      <c r="W967" s="416" t="s">
        <v>170</v>
      </c>
      <c r="X967" s="428"/>
      <c r="Y967" s="416" t="s">
        <v>169</v>
      </c>
      <c r="Z967" s="426"/>
      <c r="AA967" s="416" t="s">
        <v>169</v>
      </c>
      <c r="AB967" s="426"/>
      <c r="AC967" s="416" t="s">
        <v>169</v>
      </c>
      <c r="AD967" s="426"/>
      <c r="AE967" s="416" t="s">
        <v>169</v>
      </c>
      <c r="AF967" s="426"/>
      <c r="AG967" s="416" t="s">
        <v>169</v>
      </c>
      <c r="AH967" s="426"/>
      <c r="AI967" s="816"/>
      <c r="AJ967" s="817"/>
      <c r="AK967" s="792"/>
      <c r="AL967" s="792"/>
      <c r="AM967" s="792"/>
      <c r="AN967" s="792"/>
      <c r="AO967" s="792"/>
      <c r="AP967" s="792"/>
    </row>
    <row r="968" spans="1:42" s="404" customFormat="1" ht="15" hidden="1" customHeight="1" x14ac:dyDescent="0.2">
      <c r="B968" s="425" t="s">
        <v>191</v>
      </c>
      <c r="C968" s="424" t="s">
        <v>545</v>
      </c>
      <c r="D968" s="423" t="s">
        <v>161</v>
      </c>
      <c r="E968" s="422" t="s">
        <v>520</v>
      </c>
      <c r="F968" s="420"/>
      <c r="G968" s="420"/>
      <c r="H968" s="419">
        <v>2019</v>
      </c>
      <c r="I968" s="418"/>
      <c r="J968" s="418" t="s">
        <v>160</v>
      </c>
      <c r="K968" s="417" t="s">
        <v>159</v>
      </c>
      <c r="L968" s="824"/>
      <c r="M968" s="825"/>
      <c r="N968" s="792"/>
      <c r="O968" s="829"/>
      <c r="P968" s="832"/>
      <c r="Q968" s="835"/>
      <c r="R968" s="829"/>
      <c r="S968" s="416" t="s">
        <v>168</v>
      </c>
      <c r="T968" s="427"/>
      <c r="U968" s="416" t="s">
        <v>167</v>
      </c>
      <c r="V968" s="427"/>
      <c r="W968" s="816"/>
      <c r="X968" s="817"/>
      <c r="Y968" s="416" t="s">
        <v>166</v>
      </c>
      <c r="Z968" s="426">
        <f>IF(Z966="",Z967-Z965,Z967-Z966)</f>
        <v>0</v>
      </c>
      <c r="AA968" s="416" t="s">
        <v>166</v>
      </c>
      <c r="AB968" s="426">
        <f>IF(AB966="",AB967-AB965,AB967-AB966)</f>
        <v>0</v>
      </c>
      <c r="AC968" s="416" t="s">
        <v>166</v>
      </c>
      <c r="AD968" s="426">
        <f>IF(AD966="",AD967-AD965,AD967-AD966)</f>
        <v>0</v>
      </c>
      <c r="AE968" s="416" t="s">
        <v>166</v>
      </c>
      <c r="AF968" s="426">
        <f>IF(AF966="",AF967-AF965,AF967-AF966)</f>
        <v>0</v>
      </c>
      <c r="AG968" s="416" t="s">
        <v>166</v>
      </c>
      <c r="AH968" s="426">
        <f>IF(AH966="",AH967-AH965,AH967-AH966)</f>
        <v>0</v>
      </c>
      <c r="AI968" s="816"/>
      <c r="AJ968" s="817"/>
      <c r="AK968" s="792"/>
      <c r="AL968" s="792"/>
      <c r="AM968" s="792"/>
      <c r="AN968" s="792"/>
      <c r="AO968" s="792"/>
      <c r="AP968" s="792"/>
    </row>
    <row r="969" spans="1:42" s="404" customFormat="1" ht="15" hidden="1" customHeight="1" x14ac:dyDescent="0.2">
      <c r="B969" s="425" t="s">
        <v>191</v>
      </c>
      <c r="C969" s="424" t="s">
        <v>545</v>
      </c>
      <c r="D969" s="423" t="s">
        <v>161</v>
      </c>
      <c r="E969" s="422" t="s">
        <v>520</v>
      </c>
      <c r="F969" s="420"/>
      <c r="G969" s="420"/>
      <c r="H969" s="419">
        <v>2019</v>
      </c>
      <c r="I969" s="418"/>
      <c r="J969" s="418" t="s">
        <v>160</v>
      </c>
      <c r="K969" s="417" t="s">
        <v>159</v>
      </c>
      <c r="L969" s="824"/>
      <c r="M969" s="825"/>
      <c r="N969" s="792"/>
      <c r="O969" s="829"/>
      <c r="P969" s="832"/>
      <c r="Q969" s="835"/>
      <c r="R969" s="829"/>
      <c r="S969" s="416" t="s">
        <v>165</v>
      </c>
      <c r="T969" s="415"/>
      <c r="U969" s="416" t="s">
        <v>164</v>
      </c>
      <c r="V969" s="415"/>
      <c r="W969" s="816"/>
      <c r="X969" s="817"/>
      <c r="Y969" s="816"/>
      <c r="Z969" s="817"/>
      <c r="AA969" s="816"/>
      <c r="AB969" s="817"/>
      <c r="AC969" s="816"/>
      <c r="AD969" s="817"/>
      <c r="AE969" s="816"/>
      <c r="AF969" s="817"/>
      <c r="AG969" s="816"/>
      <c r="AH969" s="817"/>
      <c r="AI969" s="816"/>
      <c r="AJ969" s="817"/>
      <c r="AK969" s="792"/>
      <c r="AL969" s="792"/>
      <c r="AM969" s="792"/>
      <c r="AN969" s="792"/>
      <c r="AO969" s="792"/>
      <c r="AP969" s="792"/>
    </row>
    <row r="970" spans="1:42" s="404" customFormat="1" ht="15" hidden="1" customHeight="1" thickBot="1" x14ac:dyDescent="0.25">
      <c r="B970" s="414" t="s">
        <v>191</v>
      </c>
      <c r="C970" s="413" t="s">
        <v>545</v>
      </c>
      <c r="D970" s="412" t="s">
        <v>161</v>
      </c>
      <c r="E970" s="411" t="s">
        <v>520</v>
      </c>
      <c r="F970" s="409"/>
      <c r="G970" s="409"/>
      <c r="H970" s="408">
        <v>2019</v>
      </c>
      <c r="I970" s="407"/>
      <c r="J970" s="407" t="s">
        <v>160</v>
      </c>
      <c r="K970" s="407" t="s">
        <v>159</v>
      </c>
      <c r="L970" s="826"/>
      <c r="M970" s="827"/>
      <c r="N970" s="793"/>
      <c r="O970" s="830"/>
      <c r="P970" s="833"/>
      <c r="Q970" s="836"/>
      <c r="R970" s="830"/>
      <c r="S970" s="406" t="s">
        <v>158</v>
      </c>
      <c r="T970" s="451"/>
      <c r="U970" s="820"/>
      <c r="V970" s="821"/>
      <c r="W970" s="818"/>
      <c r="X970" s="819"/>
      <c r="Y970" s="818"/>
      <c r="Z970" s="819"/>
      <c r="AA970" s="818"/>
      <c r="AB970" s="819"/>
      <c r="AC970" s="818"/>
      <c r="AD970" s="819"/>
      <c r="AE970" s="818"/>
      <c r="AF970" s="819"/>
      <c r="AG970" s="818"/>
      <c r="AH970" s="819"/>
      <c r="AI970" s="818"/>
      <c r="AJ970" s="819"/>
      <c r="AK970" s="793"/>
      <c r="AL970" s="793"/>
      <c r="AM970" s="793"/>
      <c r="AN970" s="793"/>
      <c r="AO970" s="793"/>
      <c r="AP970" s="793"/>
    </row>
    <row r="971" spans="1:42" s="404" customFormat="1" ht="12.75" hidden="1" customHeight="1" thickTop="1" x14ac:dyDescent="0.2">
      <c r="B971" s="445" t="s">
        <v>191</v>
      </c>
      <c r="C971" s="444" t="s">
        <v>551</v>
      </c>
      <c r="D971" s="443" t="s">
        <v>161</v>
      </c>
      <c r="E971" s="442" t="s">
        <v>450</v>
      </c>
      <c r="F971" s="440"/>
      <c r="G971" s="440"/>
      <c r="H971" s="419">
        <v>2019</v>
      </c>
      <c r="I971" s="418"/>
      <c r="J971" s="418" t="s">
        <v>160</v>
      </c>
      <c r="K971" s="439" t="s">
        <v>189</v>
      </c>
      <c r="L971" s="822" t="s">
        <v>552</v>
      </c>
      <c r="M971" s="823"/>
      <c r="N971" s="791" t="s">
        <v>213</v>
      </c>
      <c r="O971" s="828" t="s">
        <v>274</v>
      </c>
      <c r="P971" s="831"/>
      <c r="Q971" s="834"/>
      <c r="R971" s="828"/>
      <c r="S971" s="434" t="s">
        <v>184</v>
      </c>
      <c r="T971" s="438">
        <v>500000</v>
      </c>
      <c r="U971" s="434" t="s">
        <v>183</v>
      </c>
      <c r="V971" s="452"/>
      <c r="W971" s="434" t="s">
        <v>182</v>
      </c>
      <c r="X971" s="436">
        <f>T971</f>
        <v>500000</v>
      </c>
      <c r="Y971" s="434" t="s">
        <v>181</v>
      </c>
      <c r="Z971" s="435"/>
      <c r="AA971" s="434" t="s">
        <v>181</v>
      </c>
      <c r="AB971" s="435"/>
      <c r="AC971" s="434" t="s">
        <v>181</v>
      </c>
      <c r="AD971" s="435"/>
      <c r="AE971" s="434" t="s">
        <v>181</v>
      </c>
      <c r="AF971" s="435"/>
      <c r="AG971" s="434" t="s">
        <v>181</v>
      </c>
      <c r="AH971" s="435"/>
      <c r="AI971" s="434" t="s">
        <v>180</v>
      </c>
      <c r="AJ971" s="433"/>
      <c r="AK971" s="791" t="s">
        <v>240</v>
      </c>
      <c r="AL971" s="791" t="s">
        <v>240</v>
      </c>
      <c r="AM971" s="791" t="s">
        <v>240</v>
      </c>
      <c r="AN971" s="791" t="s">
        <v>240</v>
      </c>
      <c r="AO971" s="791" t="s">
        <v>240</v>
      </c>
      <c r="AP971" s="791" t="s">
        <v>240</v>
      </c>
    </row>
    <row r="972" spans="1:42" s="404" customFormat="1" ht="15" hidden="1" customHeight="1" x14ac:dyDescent="0.2">
      <c r="B972" s="425" t="s">
        <v>191</v>
      </c>
      <c r="C972" s="424" t="s">
        <v>551</v>
      </c>
      <c r="D972" s="423" t="s">
        <v>161</v>
      </c>
      <c r="E972" s="422" t="s">
        <v>450</v>
      </c>
      <c r="F972" s="420"/>
      <c r="G972" s="420"/>
      <c r="H972" s="419">
        <v>2019</v>
      </c>
      <c r="I972" s="418"/>
      <c r="J972" s="418" t="s">
        <v>160</v>
      </c>
      <c r="K972" s="417" t="s">
        <v>159</v>
      </c>
      <c r="L972" s="824"/>
      <c r="M972" s="825"/>
      <c r="N972" s="792"/>
      <c r="O972" s="829"/>
      <c r="P972" s="832"/>
      <c r="Q972" s="835"/>
      <c r="R972" s="829"/>
      <c r="S972" s="416" t="s">
        <v>179</v>
      </c>
      <c r="T972" s="432"/>
      <c r="U972" s="416" t="s">
        <v>177</v>
      </c>
      <c r="V972" s="485">
        <f>T976+T974</f>
        <v>0</v>
      </c>
      <c r="W972" s="416" t="s">
        <v>176</v>
      </c>
      <c r="X972" s="428">
        <f>X971</f>
        <v>500000</v>
      </c>
      <c r="Y972" s="416" t="s">
        <v>175</v>
      </c>
      <c r="Z972" s="426"/>
      <c r="AA972" s="416" t="s">
        <v>175</v>
      </c>
      <c r="AB972" s="426"/>
      <c r="AC972" s="416" t="s">
        <v>175</v>
      </c>
      <c r="AD972" s="426"/>
      <c r="AE972" s="416" t="s">
        <v>175</v>
      </c>
      <c r="AF972" s="426"/>
      <c r="AG972" s="416" t="s">
        <v>175</v>
      </c>
      <c r="AH972" s="426"/>
      <c r="AI972" s="416" t="s">
        <v>174</v>
      </c>
      <c r="AJ972" s="430"/>
      <c r="AK972" s="792"/>
      <c r="AL972" s="792"/>
      <c r="AM972" s="792"/>
      <c r="AN972" s="792"/>
      <c r="AO972" s="792"/>
      <c r="AP972" s="792"/>
    </row>
    <row r="973" spans="1:42" s="404" customFormat="1" ht="39" hidden="1" customHeight="1" x14ac:dyDescent="0.2">
      <c r="B973" s="425" t="s">
        <v>191</v>
      </c>
      <c r="C973" s="424" t="s">
        <v>551</v>
      </c>
      <c r="D973" s="423" t="s">
        <v>161</v>
      </c>
      <c r="E973" s="422" t="s">
        <v>450</v>
      </c>
      <c r="F973" s="420"/>
      <c r="G973" s="420"/>
      <c r="H973" s="419">
        <v>2019</v>
      </c>
      <c r="I973" s="418"/>
      <c r="J973" s="418" t="s">
        <v>160</v>
      </c>
      <c r="K973" s="417" t="s">
        <v>159</v>
      </c>
      <c r="L973" s="824"/>
      <c r="M973" s="825"/>
      <c r="N973" s="792"/>
      <c r="O973" s="829"/>
      <c r="P973" s="832"/>
      <c r="Q973" s="835"/>
      <c r="R973" s="829"/>
      <c r="S973" s="416" t="s">
        <v>173</v>
      </c>
      <c r="T973" s="429"/>
      <c r="U973" s="416" t="s">
        <v>171</v>
      </c>
      <c r="V973" s="427"/>
      <c r="W973" s="416" t="s">
        <v>170</v>
      </c>
      <c r="X973" s="428"/>
      <c r="Y973" s="416" t="s">
        <v>169</v>
      </c>
      <c r="Z973" s="426"/>
      <c r="AA973" s="416" t="s">
        <v>169</v>
      </c>
      <c r="AB973" s="426"/>
      <c r="AC973" s="416" t="s">
        <v>169</v>
      </c>
      <c r="AD973" s="426"/>
      <c r="AE973" s="416" t="s">
        <v>169</v>
      </c>
      <c r="AF973" s="426"/>
      <c r="AG973" s="416" t="s">
        <v>169</v>
      </c>
      <c r="AH973" s="426"/>
      <c r="AI973" s="816"/>
      <c r="AJ973" s="817"/>
      <c r="AK973" s="792"/>
      <c r="AL973" s="792"/>
      <c r="AM973" s="792"/>
      <c r="AN973" s="792"/>
      <c r="AO973" s="792"/>
      <c r="AP973" s="792"/>
    </row>
    <row r="974" spans="1:42" s="404" customFormat="1" ht="15" hidden="1" customHeight="1" x14ac:dyDescent="0.2">
      <c r="B974" s="425" t="s">
        <v>191</v>
      </c>
      <c r="C974" s="424" t="s">
        <v>551</v>
      </c>
      <c r="D974" s="423" t="s">
        <v>161</v>
      </c>
      <c r="E974" s="422" t="s">
        <v>450</v>
      </c>
      <c r="F974" s="420"/>
      <c r="G974" s="420"/>
      <c r="H974" s="419">
        <v>2019</v>
      </c>
      <c r="I974" s="418"/>
      <c r="J974" s="418" t="s">
        <v>160</v>
      </c>
      <c r="K974" s="417" t="s">
        <v>159</v>
      </c>
      <c r="L974" s="824"/>
      <c r="M974" s="825"/>
      <c r="N974" s="792"/>
      <c r="O974" s="829"/>
      <c r="P974" s="832"/>
      <c r="Q974" s="835"/>
      <c r="R974" s="829"/>
      <c r="S974" s="416" t="s">
        <v>168</v>
      </c>
      <c r="T974" s="427"/>
      <c r="U974" s="416" t="s">
        <v>167</v>
      </c>
      <c r="V974" s="427"/>
      <c r="W974" s="816"/>
      <c r="X974" s="817"/>
      <c r="Y974" s="416" t="s">
        <v>166</v>
      </c>
      <c r="Z974" s="426">
        <f>IF(Z972="",Z973-Z971,Z973-Z972)</f>
        <v>0</v>
      </c>
      <c r="AA974" s="416" t="s">
        <v>166</v>
      </c>
      <c r="AB974" s="426">
        <f>IF(AB972="",AB973-AB971,AB973-AB972)</f>
        <v>0</v>
      </c>
      <c r="AC974" s="416" t="s">
        <v>166</v>
      </c>
      <c r="AD974" s="426"/>
      <c r="AE974" s="416" t="s">
        <v>166</v>
      </c>
      <c r="AF974" s="426"/>
      <c r="AG974" s="416" t="s">
        <v>166</v>
      </c>
      <c r="AH974" s="426"/>
      <c r="AI974" s="816"/>
      <c r="AJ974" s="817"/>
      <c r="AK974" s="792"/>
      <c r="AL974" s="792"/>
      <c r="AM974" s="792"/>
      <c r="AN974" s="792"/>
      <c r="AO974" s="792"/>
      <c r="AP974" s="792"/>
    </row>
    <row r="975" spans="1:42" s="404" customFormat="1" ht="15" hidden="1" customHeight="1" x14ac:dyDescent="0.2">
      <c r="B975" s="425" t="s">
        <v>191</v>
      </c>
      <c r="C975" s="424" t="s">
        <v>551</v>
      </c>
      <c r="D975" s="423" t="s">
        <v>161</v>
      </c>
      <c r="E975" s="422" t="s">
        <v>450</v>
      </c>
      <c r="F975" s="420"/>
      <c r="G975" s="420"/>
      <c r="H975" s="419">
        <v>2019</v>
      </c>
      <c r="I975" s="418"/>
      <c r="J975" s="418" t="s">
        <v>160</v>
      </c>
      <c r="K975" s="417" t="s">
        <v>159</v>
      </c>
      <c r="L975" s="824"/>
      <c r="M975" s="825"/>
      <c r="N975" s="792"/>
      <c r="O975" s="829"/>
      <c r="P975" s="832"/>
      <c r="Q975" s="835"/>
      <c r="R975" s="829"/>
      <c r="S975" s="416" t="s">
        <v>165</v>
      </c>
      <c r="T975" s="415"/>
      <c r="U975" s="416" t="s">
        <v>164</v>
      </c>
      <c r="V975" s="415"/>
      <c r="W975" s="816"/>
      <c r="X975" s="817"/>
      <c r="Y975" s="816"/>
      <c r="Z975" s="817"/>
      <c r="AA975" s="816"/>
      <c r="AB975" s="817"/>
      <c r="AC975" s="816"/>
      <c r="AD975" s="817"/>
      <c r="AE975" s="816"/>
      <c r="AF975" s="817"/>
      <c r="AG975" s="816"/>
      <c r="AH975" s="817"/>
      <c r="AI975" s="816"/>
      <c r="AJ975" s="817"/>
      <c r="AK975" s="792"/>
      <c r="AL975" s="792"/>
      <c r="AM975" s="792"/>
      <c r="AN975" s="792"/>
      <c r="AO975" s="792"/>
      <c r="AP975" s="792"/>
    </row>
    <row r="976" spans="1:42" s="404" customFormat="1" ht="15" hidden="1" customHeight="1" thickBot="1" x14ac:dyDescent="0.25">
      <c r="B976" s="414" t="s">
        <v>191</v>
      </c>
      <c r="C976" s="413" t="s">
        <v>551</v>
      </c>
      <c r="D976" s="412" t="s">
        <v>161</v>
      </c>
      <c r="E976" s="411" t="s">
        <v>450</v>
      </c>
      <c r="F976" s="409"/>
      <c r="G976" s="409"/>
      <c r="H976" s="408">
        <v>2019</v>
      </c>
      <c r="I976" s="407"/>
      <c r="J976" s="407" t="s">
        <v>160</v>
      </c>
      <c r="K976" s="407" t="s">
        <v>159</v>
      </c>
      <c r="L976" s="826"/>
      <c r="M976" s="827"/>
      <c r="N976" s="793"/>
      <c r="O976" s="830"/>
      <c r="P976" s="833"/>
      <c r="Q976" s="836"/>
      <c r="R976" s="830"/>
      <c r="S976" s="406" t="s">
        <v>158</v>
      </c>
      <c r="T976" s="451"/>
      <c r="U976" s="820"/>
      <c r="V976" s="821"/>
      <c r="W976" s="818"/>
      <c r="X976" s="819"/>
      <c r="Y976" s="818"/>
      <c r="Z976" s="819"/>
      <c r="AA976" s="818"/>
      <c r="AB976" s="819"/>
      <c r="AC976" s="818"/>
      <c r="AD976" s="819"/>
      <c r="AE976" s="818"/>
      <c r="AF976" s="819"/>
      <c r="AG976" s="818"/>
      <c r="AH976" s="819"/>
      <c r="AI976" s="818"/>
      <c r="AJ976" s="819"/>
      <c r="AK976" s="793"/>
      <c r="AL976" s="793"/>
      <c r="AM976" s="793"/>
      <c r="AN976" s="793"/>
      <c r="AO976" s="793"/>
      <c r="AP976" s="793"/>
    </row>
    <row r="977" spans="1:42" s="404" customFormat="1" ht="12.75" hidden="1" customHeight="1" thickTop="1" x14ac:dyDescent="0.2">
      <c r="A977" s="402"/>
      <c r="B977" s="445" t="s">
        <v>482</v>
      </c>
      <c r="C977" s="444" t="s">
        <v>1030</v>
      </c>
      <c r="D977" s="443" t="s">
        <v>705</v>
      </c>
      <c r="E977" s="442" t="s">
        <v>450</v>
      </c>
      <c r="F977" s="440"/>
      <c r="G977" s="440"/>
      <c r="H977" s="507">
        <v>2019</v>
      </c>
      <c r="I977" s="439"/>
      <c r="J977" s="439" t="s">
        <v>160</v>
      </c>
      <c r="K977" s="439" t="s">
        <v>1019</v>
      </c>
      <c r="L977" s="822" t="s">
        <v>1931</v>
      </c>
      <c r="M977" s="823"/>
      <c r="N977" s="791" t="s">
        <v>2077</v>
      </c>
      <c r="O977" s="828" t="s">
        <v>228</v>
      </c>
      <c r="P977" s="831">
        <v>42</v>
      </c>
      <c r="Q977" s="834" t="s">
        <v>231</v>
      </c>
      <c r="R977" s="828" t="s">
        <v>193</v>
      </c>
      <c r="S977" s="434" t="s">
        <v>184</v>
      </c>
      <c r="T977" s="438">
        <v>500000</v>
      </c>
      <c r="U977" s="434" t="s">
        <v>183</v>
      </c>
      <c r="V977" s="437"/>
      <c r="W977" s="434" t="s">
        <v>182</v>
      </c>
      <c r="X977" s="436">
        <f>T977</f>
        <v>500000</v>
      </c>
      <c r="Y977" s="434" t="s">
        <v>181</v>
      </c>
      <c r="Z977" s="435">
        <v>1</v>
      </c>
      <c r="AA977" s="434" t="s">
        <v>181</v>
      </c>
      <c r="AB977" s="435">
        <v>1</v>
      </c>
      <c r="AC977" s="434" t="s">
        <v>181</v>
      </c>
      <c r="AD977" s="435">
        <v>1</v>
      </c>
      <c r="AE977" s="434" t="s">
        <v>181</v>
      </c>
      <c r="AF977" s="435">
        <v>1</v>
      </c>
      <c r="AG977" s="434" t="s">
        <v>181</v>
      </c>
      <c r="AH977" s="435"/>
      <c r="AI977" s="434" t="s">
        <v>180</v>
      </c>
      <c r="AJ977" s="433"/>
      <c r="AK977" s="791" t="s">
        <v>227</v>
      </c>
      <c r="AL977" s="791" t="s">
        <v>227</v>
      </c>
      <c r="AM977" s="791" t="s">
        <v>227</v>
      </c>
      <c r="AN977" s="791" t="s">
        <v>227</v>
      </c>
      <c r="AO977" s="791" t="s">
        <v>227</v>
      </c>
      <c r="AP977" s="791" t="s">
        <v>240</v>
      </c>
    </row>
    <row r="978" spans="1:42" s="404" customFormat="1" ht="15" hidden="1" customHeight="1" x14ac:dyDescent="0.2">
      <c r="A978" s="402"/>
      <c r="B978" s="425" t="s">
        <v>482</v>
      </c>
      <c r="C978" s="424" t="s">
        <v>1030</v>
      </c>
      <c r="D978" s="423" t="s">
        <v>705</v>
      </c>
      <c r="E978" s="422" t="s">
        <v>450</v>
      </c>
      <c r="F978" s="420"/>
      <c r="G978" s="420"/>
      <c r="H978" s="507">
        <v>2019</v>
      </c>
      <c r="I978" s="439"/>
      <c r="J978" s="439" t="s">
        <v>160</v>
      </c>
      <c r="K978" s="417" t="s">
        <v>1019</v>
      </c>
      <c r="L978" s="824"/>
      <c r="M978" s="825"/>
      <c r="N978" s="792"/>
      <c r="O978" s="829"/>
      <c r="P978" s="832"/>
      <c r="Q978" s="835"/>
      <c r="R978" s="829"/>
      <c r="S978" s="416" t="s">
        <v>179</v>
      </c>
      <c r="T978" s="491"/>
      <c r="U978" s="416" t="s">
        <v>177</v>
      </c>
      <c r="V978" s="415"/>
      <c r="W978" s="416" t="s">
        <v>176</v>
      </c>
      <c r="X978" s="428">
        <f>X977</f>
        <v>500000</v>
      </c>
      <c r="Y978" s="416" t="s">
        <v>175</v>
      </c>
      <c r="Z978" s="426"/>
      <c r="AA978" s="416" t="s">
        <v>175</v>
      </c>
      <c r="AB978" s="426"/>
      <c r="AC978" s="416" t="s">
        <v>175</v>
      </c>
      <c r="AD978" s="426"/>
      <c r="AE978" s="416" t="s">
        <v>175</v>
      </c>
      <c r="AF978" s="426"/>
      <c r="AG978" s="416" t="s">
        <v>175</v>
      </c>
      <c r="AH978" s="426"/>
      <c r="AI978" s="416" t="s">
        <v>174</v>
      </c>
      <c r="AJ978" s="430"/>
      <c r="AK978" s="792"/>
      <c r="AL978" s="792"/>
      <c r="AM978" s="792"/>
      <c r="AN978" s="792"/>
      <c r="AO978" s="792"/>
      <c r="AP978" s="792"/>
    </row>
    <row r="979" spans="1:42" s="404" customFormat="1" ht="13.5" hidden="1" thickTop="1" x14ac:dyDescent="0.2">
      <c r="A979" s="402"/>
      <c r="B979" s="425" t="s">
        <v>482</v>
      </c>
      <c r="C979" s="424" t="s">
        <v>1030</v>
      </c>
      <c r="D979" s="423" t="s">
        <v>705</v>
      </c>
      <c r="E979" s="422" t="s">
        <v>450</v>
      </c>
      <c r="F979" s="420"/>
      <c r="G979" s="420"/>
      <c r="H979" s="507">
        <v>2019</v>
      </c>
      <c r="I979" s="439"/>
      <c r="J979" s="439" t="s">
        <v>160</v>
      </c>
      <c r="K979" s="417" t="s">
        <v>1019</v>
      </c>
      <c r="L979" s="824"/>
      <c r="M979" s="825"/>
      <c r="N979" s="792"/>
      <c r="O979" s="829"/>
      <c r="P979" s="832"/>
      <c r="Q979" s="835"/>
      <c r="R979" s="829"/>
      <c r="S979" s="416" t="s">
        <v>173</v>
      </c>
      <c r="T979" s="429"/>
      <c r="U979" s="416" t="s">
        <v>171</v>
      </c>
      <c r="V979" s="427"/>
      <c r="W979" s="416" t="s">
        <v>170</v>
      </c>
      <c r="X979" s="428"/>
      <c r="Y979" s="416" t="s">
        <v>169</v>
      </c>
      <c r="Z979" s="426">
        <v>1</v>
      </c>
      <c r="AA979" s="416" t="s">
        <v>169</v>
      </c>
      <c r="AB979" s="426">
        <v>1</v>
      </c>
      <c r="AC979" s="416" t="s">
        <v>169</v>
      </c>
      <c r="AD979" s="426">
        <v>1</v>
      </c>
      <c r="AE979" s="416" t="s">
        <v>169</v>
      </c>
      <c r="AF979" s="426">
        <v>1</v>
      </c>
      <c r="AG979" s="416" t="s">
        <v>169</v>
      </c>
      <c r="AH979" s="426"/>
      <c r="AI979" s="816"/>
      <c r="AJ979" s="817"/>
      <c r="AK979" s="792"/>
      <c r="AL979" s="792"/>
      <c r="AM979" s="792"/>
      <c r="AN979" s="792"/>
      <c r="AO979" s="792"/>
      <c r="AP979" s="792"/>
    </row>
    <row r="980" spans="1:42" s="404" customFormat="1" ht="15" hidden="1" customHeight="1" x14ac:dyDescent="0.2">
      <c r="A980" s="402"/>
      <c r="B980" s="425" t="s">
        <v>482</v>
      </c>
      <c r="C980" s="424" t="s">
        <v>1030</v>
      </c>
      <c r="D980" s="423" t="s">
        <v>705</v>
      </c>
      <c r="E980" s="422" t="s">
        <v>450</v>
      </c>
      <c r="F980" s="420"/>
      <c r="G980" s="420"/>
      <c r="H980" s="507">
        <v>2019</v>
      </c>
      <c r="I980" s="439"/>
      <c r="J980" s="439" t="s">
        <v>160</v>
      </c>
      <c r="K980" s="417" t="s">
        <v>1019</v>
      </c>
      <c r="L980" s="824"/>
      <c r="M980" s="825"/>
      <c r="N980" s="792"/>
      <c r="O980" s="829"/>
      <c r="P980" s="832"/>
      <c r="Q980" s="835"/>
      <c r="R980" s="829"/>
      <c r="S980" s="416" t="s">
        <v>168</v>
      </c>
      <c r="T980" s="427"/>
      <c r="U980" s="416" t="s">
        <v>167</v>
      </c>
      <c r="V980" s="427"/>
      <c r="W980" s="816"/>
      <c r="X980" s="817"/>
      <c r="Y980" s="416" t="s">
        <v>166</v>
      </c>
      <c r="Z980" s="426">
        <f>IF(Z978="",Z979-Z977,Z979-Z978)</f>
        <v>0</v>
      </c>
      <c r="AA980" s="416" t="s">
        <v>166</v>
      </c>
      <c r="AB980" s="426">
        <f>IF(AB978="",AB979-AB977,AB979-AB978)</f>
        <v>0</v>
      </c>
      <c r="AC980" s="416" t="s">
        <v>166</v>
      </c>
      <c r="AD980" s="426">
        <f>IF(AD978="",AD979-AD977,AD979-AD978)</f>
        <v>0</v>
      </c>
      <c r="AE980" s="416" t="s">
        <v>166</v>
      </c>
      <c r="AF980" s="426">
        <f>IF(AF978="",AF979-AF977,AF979-AF978)</f>
        <v>0</v>
      </c>
      <c r="AG980" s="416" t="s">
        <v>166</v>
      </c>
      <c r="AH980" s="426">
        <f>IF(AH978="",AH979-AH977,AH979-AH978)</f>
        <v>0</v>
      </c>
      <c r="AI980" s="816"/>
      <c r="AJ980" s="817"/>
      <c r="AK980" s="792"/>
      <c r="AL980" s="792"/>
      <c r="AM980" s="792"/>
      <c r="AN980" s="792"/>
      <c r="AO980" s="792"/>
      <c r="AP980" s="792"/>
    </row>
    <row r="981" spans="1:42" s="404" customFormat="1" ht="15" hidden="1" customHeight="1" x14ac:dyDescent="0.2">
      <c r="A981" s="402"/>
      <c r="B981" s="425" t="s">
        <v>482</v>
      </c>
      <c r="C981" s="424" t="s">
        <v>1030</v>
      </c>
      <c r="D981" s="423" t="s">
        <v>705</v>
      </c>
      <c r="E981" s="422" t="s">
        <v>450</v>
      </c>
      <c r="F981" s="420"/>
      <c r="G981" s="420"/>
      <c r="H981" s="507">
        <v>2019</v>
      </c>
      <c r="I981" s="439"/>
      <c r="J981" s="439" t="s">
        <v>160</v>
      </c>
      <c r="K981" s="417" t="s">
        <v>1019</v>
      </c>
      <c r="L981" s="824"/>
      <c r="M981" s="825"/>
      <c r="N981" s="792"/>
      <c r="O981" s="829"/>
      <c r="P981" s="832"/>
      <c r="Q981" s="835"/>
      <c r="R981" s="829"/>
      <c r="S981" s="416" t="s">
        <v>165</v>
      </c>
      <c r="T981" s="415"/>
      <c r="U981" s="416" t="s">
        <v>164</v>
      </c>
      <c r="V981" s="415"/>
      <c r="W981" s="816"/>
      <c r="X981" s="817"/>
      <c r="Y981" s="816"/>
      <c r="Z981" s="817"/>
      <c r="AA981" s="816"/>
      <c r="AB981" s="817"/>
      <c r="AC981" s="816"/>
      <c r="AD981" s="817"/>
      <c r="AE981" s="816"/>
      <c r="AF981" s="817"/>
      <c r="AG981" s="816"/>
      <c r="AH981" s="817"/>
      <c r="AI981" s="816"/>
      <c r="AJ981" s="817"/>
      <c r="AK981" s="792"/>
      <c r="AL981" s="792"/>
      <c r="AM981" s="792"/>
      <c r="AN981" s="792"/>
      <c r="AO981" s="792"/>
      <c r="AP981" s="792"/>
    </row>
    <row r="982" spans="1:42" s="404" customFormat="1" ht="15" hidden="1" customHeight="1" thickBot="1" x14ac:dyDescent="0.25">
      <c r="A982" s="402"/>
      <c r="B982" s="414" t="s">
        <v>482</v>
      </c>
      <c r="C982" s="413" t="s">
        <v>1030</v>
      </c>
      <c r="D982" s="412" t="s">
        <v>705</v>
      </c>
      <c r="E982" s="411" t="s">
        <v>450</v>
      </c>
      <c r="F982" s="409"/>
      <c r="G982" s="409"/>
      <c r="H982" s="408">
        <v>2019</v>
      </c>
      <c r="I982" s="407"/>
      <c r="J982" s="407" t="s">
        <v>160</v>
      </c>
      <c r="K982" s="495" t="s">
        <v>1019</v>
      </c>
      <c r="L982" s="826"/>
      <c r="M982" s="827"/>
      <c r="N982" s="793"/>
      <c r="O982" s="830"/>
      <c r="P982" s="833"/>
      <c r="Q982" s="836"/>
      <c r="R982" s="830"/>
      <c r="S982" s="406" t="s">
        <v>158</v>
      </c>
      <c r="T982" s="451"/>
      <c r="U982" s="820"/>
      <c r="V982" s="821"/>
      <c r="W982" s="818"/>
      <c r="X982" s="819"/>
      <c r="Y982" s="818"/>
      <c r="Z982" s="819"/>
      <c r="AA982" s="818"/>
      <c r="AB982" s="819"/>
      <c r="AC982" s="818"/>
      <c r="AD982" s="819"/>
      <c r="AE982" s="818"/>
      <c r="AF982" s="819"/>
      <c r="AG982" s="818"/>
      <c r="AH982" s="819"/>
      <c r="AI982" s="818"/>
      <c r="AJ982" s="819"/>
      <c r="AK982" s="793"/>
      <c r="AL982" s="793"/>
      <c r="AM982" s="793"/>
      <c r="AN982" s="793"/>
      <c r="AO982" s="793"/>
      <c r="AP982" s="793"/>
    </row>
    <row r="983" spans="1:42" s="404" customFormat="1" ht="12.75" customHeight="1" thickTop="1" x14ac:dyDescent="0.2">
      <c r="B983" s="445" t="s">
        <v>163</v>
      </c>
      <c r="C983" s="444" t="s">
        <v>263</v>
      </c>
      <c r="D983" s="443" t="s">
        <v>161</v>
      </c>
      <c r="E983" s="442" t="s">
        <v>50</v>
      </c>
      <c r="F983" s="440">
        <v>43516</v>
      </c>
      <c r="G983" s="440"/>
      <c r="H983" s="419">
        <v>2019</v>
      </c>
      <c r="I983" s="418" t="s">
        <v>559</v>
      </c>
      <c r="J983" s="418" t="s">
        <v>160</v>
      </c>
      <c r="K983" s="439" t="s">
        <v>189</v>
      </c>
      <c r="L983" s="822" t="s">
        <v>568</v>
      </c>
      <c r="M983" s="823"/>
      <c r="N983" s="791" t="s">
        <v>1004</v>
      </c>
      <c r="O983" s="828" t="s">
        <v>446</v>
      </c>
      <c r="P983" s="831"/>
      <c r="Q983" s="834"/>
      <c r="R983" s="828" t="s">
        <v>559</v>
      </c>
      <c r="S983" s="434" t="s">
        <v>184</v>
      </c>
      <c r="T983" s="438">
        <v>500000</v>
      </c>
      <c r="U983" s="434" t="s">
        <v>183</v>
      </c>
      <c r="V983" s="437"/>
      <c r="W983" s="434" t="s">
        <v>182</v>
      </c>
      <c r="X983" s="436">
        <f>T983</f>
        <v>500000</v>
      </c>
      <c r="Y983" s="434" t="s">
        <v>181</v>
      </c>
      <c r="Z983" s="435"/>
      <c r="AA983" s="434" t="s">
        <v>181</v>
      </c>
      <c r="AB983" s="435"/>
      <c r="AC983" s="434" t="s">
        <v>181</v>
      </c>
      <c r="AD983" s="435"/>
      <c r="AE983" s="434" t="s">
        <v>181</v>
      </c>
      <c r="AF983" s="435"/>
      <c r="AG983" s="434" t="s">
        <v>181</v>
      </c>
      <c r="AH983" s="435"/>
      <c r="AI983" s="434" t="s">
        <v>180</v>
      </c>
      <c r="AJ983" s="433"/>
      <c r="AK983" s="791" t="s">
        <v>558</v>
      </c>
      <c r="AL983" s="791" t="s">
        <v>558</v>
      </c>
      <c r="AM983" s="791" t="s">
        <v>567</v>
      </c>
      <c r="AN983" s="791" t="s">
        <v>567</v>
      </c>
      <c r="AO983" s="791" t="s">
        <v>567</v>
      </c>
      <c r="AP983" s="791" t="s">
        <v>567</v>
      </c>
    </row>
    <row r="984" spans="1:42" s="404" customFormat="1" ht="15" customHeight="1" x14ac:dyDescent="0.2">
      <c r="B984" s="425" t="s">
        <v>163</v>
      </c>
      <c r="C984" s="424" t="s">
        <v>263</v>
      </c>
      <c r="D984" s="423" t="s">
        <v>161</v>
      </c>
      <c r="E984" s="422" t="s">
        <v>50</v>
      </c>
      <c r="F984" s="420">
        <v>43516</v>
      </c>
      <c r="G984" s="420"/>
      <c r="H984" s="419">
        <v>2019</v>
      </c>
      <c r="I984" s="418" t="s">
        <v>559</v>
      </c>
      <c r="J984" s="418" t="s">
        <v>160</v>
      </c>
      <c r="K984" s="417" t="s">
        <v>159</v>
      </c>
      <c r="L984" s="824"/>
      <c r="M984" s="825"/>
      <c r="N984" s="792"/>
      <c r="O984" s="829"/>
      <c r="P984" s="832"/>
      <c r="Q984" s="835"/>
      <c r="R984" s="829"/>
      <c r="S984" s="416" t="s">
        <v>179</v>
      </c>
      <c r="T984" s="432"/>
      <c r="U984" s="416" t="s">
        <v>177</v>
      </c>
      <c r="V984" s="415"/>
      <c r="W984" s="416" t="s">
        <v>176</v>
      </c>
      <c r="X984" s="428">
        <f>X983</f>
        <v>500000</v>
      </c>
      <c r="Y984" s="416" t="s">
        <v>175</v>
      </c>
      <c r="Z984" s="426"/>
      <c r="AA984" s="416" t="s">
        <v>175</v>
      </c>
      <c r="AB984" s="426"/>
      <c r="AC984" s="416" t="s">
        <v>175</v>
      </c>
      <c r="AD984" s="426"/>
      <c r="AE984" s="416" t="s">
        <v>175</v>
      </c>
      <c r="AF984" s="426"/>
      <c r="AG984" s="416" t="s">
        <v>175</v>
      </c>
      <c r="AH984" s="426"/>
      <c r="AI984" s="416" t="s">
        <v>174</v>
      </c>
      <c r="AJ984" s="430"/>
      <c r="AK984" s="792"/>
      <c r="AL984" s="792"/>
      <c r="AM984" s="792"/>
      <c r="AN984" s="792"/>
      <c r="AO984" s="792"/>
      <c r="AP984" s="792"/>
    </row>
    <row r="985" spans="1:42" s="404" customFormat="1" ht="39" customHeight="1" x14ac:dyDescent="0.2">
      <c r="B985" s="425" t="s">
        <v>163</v>
      </c>
      <c r="C985" s="424" t="s">
        <v>263</v>
      </c>
      <c r="D985" s="423" t="s">
        <v>161</v>
      </c>
      <c r="E985" s="422" t="s">
        <v>50</v>
      </c>
      <c r="F985" s="420">
        <v>43516</v>
      </c>
      <c r="G985" s="420"/>
      <c r="H985" s="419">
        <v>2019</v>
      </c>
      <c r="I985" s="418" t="s">
        <v>559</v>
      </c>
      <c r="J985" s="418" t="s">
        <v>160</v>
      </c>
      <c r="K985" s="417" t="s">
        <v>159</v>
      </c>
      <c r="L985" s="824"/>
      <c r="M985" s="825"/>
      <c r="N985" s="792"/>
      <c r="O985" s="829"/>
      <c r="P985" s="832"/>
      <c r="Q985" s="835"/>
      <c r="R985" s="829"/>
      <c r="S985" s="416" t="s">
        <v>173</v>
      </c>
      <c r="T985" s="429"/>
      <c r="U985" s="416" t="s">
        <v>171</v>
      </c>
      <c r="V985" s="427"/>
      <c r="W985" s="416" t="s">
        <v>170</v>
      </c>
      <c r="X985" s="428"/>
      <c r="Y985" s="416" t="s">
        <v>169</v>
      </c>
      <c r="Z985" s="426"/>
      <c r="AA985" s="416" t="s">
        <v>169</v>
      </c>
      <c r="AB985" s="426"/>
      <c r="AC985" s="416" t="s">
        <v>169</v>
      </c>
      <c r="AD985" s="426"/>
      <c r="AE985" s="416" t="s">
        <v>169</v>
      </c>
      <c r="AF985" s="426"/>
      <c r="AG985" s="416" t="s">
        <v>169</v>
      </c>
      <c r="AH985" s="426"/>
      <c r="AI985" s="816"/>
      <c r="AJ985" s="817"/>
      <c r="AK985" s="792"/>
      <c r="AL985" s="792"/>
      <c r="AM985" s="792"/>
      <c r="AN985" s="792"/>
      <c r="AO985" s="792"/>
      <c r="AP985" s="792"/>
    </row>
    <row r="986" spans="1:42" s="404" customFormat="1" ht="15" customHeight="1" x14ac:dyDescent="0.2">
      <c r="B986" s="425" t="s">
        <v>163</v>
      </c>
      <c r="C986" s="424" t="s">
        <v>263</v>
      </c>
      <c r="D986" s="423" t="s">
        <v>161</v>
      </c>
      <c r="E986" s="422" t="s">
        <v>50</v>
      </c>
      <c r="F986" s="420">
        <v>43516</v>
      </c>
      <c r="G986" s="420"/>
      <c r="H986" s="419">
        <v>2019</v>
      </c>
      <c r="I986" s="418" t="s">
        <v>559</v>
      </c>
      <c r="J986" s="418" t="s">
        <v>160</v>
      </c>
      <c r="K986" s="417" t="s">
        <v>159</v>
      </c>
      <c r="L986" s="824"/>
      <c r="M986" s="825"/>
      <c r="N986" s="792"/>
      <c r="O986" s="829"/>
      <c r="P986" s="832"/>
      <c r="Q986" s="835"/>
      <c r="R986" s="829"/>
      <c r="S986" s="416" t="s">
        <v>168</v>
      </c>
      <c r="T986" s="427"/>
      <c r="U986" s="416" t="s">
        <v>167</v>
      </c>
      <c r="V986" s="427"/>
      <c r="W986" s="816"/>
      <c r="X986" s="817"/>
      <c r="Y986" s="416" t="s">
        <v>166</v>
      </c>
      <c r="Z986" s="426">
        <f>IF(Z984="",Z985-Z983,Z985-Z984)</f>
        <v>0</v>
      </c>
      <c r="AA986" s="416" t="s">
        <v>166</v>
      </c>
      <c r="AB986" s="426">
        <f>IF(AB984="",AB985-AB983,AB985-AB984)</f>
        <v>0</v>
      </c>
      <c r="AC986" s="416" t="s">
        <v>166</v>
      </c>
      <c r="AD986" s="426">
        <f>IF(AD984="",AD985-AD983,AD985-AD984)</f>
        <v>0</v>
      </c>
      <c r="AE986" s="416" t="s">
        <v>166</v>
      </c>
      <c r="AF986" s="426">
        <f>IF(AF984="",AF985-AF983,AF985-AF984)</f>
        <v>0</v>
      </c>
      <c r="AG986" s="416" t="s">
        <v>166</v>
      </c>
      <c r="AH986" s="426">
        <f>IF(AH984="",AH985-AH983,AH985-AH984)</f>
        <v>0</v>
      </c>
      <c r="AI986" s="816"/>
      <c r="AJ986" s="817"/>
      <c r="AK986" s="792"/>
      <c r="AL986" s="792"/>
      <c r="AM986" s="792"/>
      <c r="AN986" s="792"/>
      <c r="AO986" s="792"/>
      <c r="AP986" s="792"/>
    </row>
    <row r="987" spans="1:42" s="404" customFormat="1" ht="15" customHeight="1" x14ac:dyDescent="0.2">
      <c r="B987" s="425" t="s">
        <v>163</v>
      </c>
      <c r="C987" s="424" t="s">
        <v>263</v>
      </c>
      <c r="D987" s="423" t="s">
        <v>161</v>
      </c>
      <c r="E987" s="422" t="s">
        <v>50</v>
      </c>
      <c r="F987" s="420">
        <v>43516</v>
      </c>
      <c r="G987" s="420"/>
      <c r="H987" s="419">
        <v>2019</v>
      </c>
      <c r="I987" s="418" t="s">
        <v>559</v>
      </c>
      <c r="J987" s="418" t="s">
        <v>160</v>
      </c>
      <c r="K987" s="417" t="s">
        <v>159</v>
      </c>
      <c r="L987" s="824"/>
      <c r="M987" s="825"/>
      <c r="N987" s="792"/>
      <c r="O987" s="829"/>
      <c r="P987" s="832"/>
      <c r="Q987" s="835"/>
      <c r="R987" s="829"/>
      <c r="S987" s="416" t="s">
        <v>165</v>
      </c>
      <c r="T987" s="415">
        <v>43516</v>
      </c>
      <c r="U987" s="416" t="s">
        <v>164</v>
      </c>
      <c r="V987" s="415"/>
      <c r="W987" s="816"/>
      <c r="X987" s="817"/>
      <c r="Y987" s="816"/>
      <c r="Z987" s="817"/>
      <c r="AA987" s="816"/>
      <c r="AB987" s="817"/>
      <c r="AC987" s="816"/>
      <c r="AD987" s="817"/>
      <c r="AE987" s="816"/>
      <c r="AF987" s="817"/>
      <c r="AG987" s="816"/>
      <c r="AH987" s="817"/>
      <c r="AI987" s="816"/>
      <c r="AJ987" s="817"/>
      <c r="AK987" s="792"/>
      <c r="AL987" s="792"/>
      <c r="AM987" s="792"/>
      <c r="AN987" s="792"/>
      <c r="AO987" s="792"/>
      <c r="AP987" s="792"/>
    </row>
    <row r="988" spans="1:42" s="404" customFormat="1" ht="15" customHeight="1" thickBot="1" x14ac:dyDescent="0.25">
      <c r="B988" s="414" t="s">
        <v>163</v>
      </c>
      <c r="C988" s="413" t="s">
        <v>263</v>
      </c>
      <c r="D988" s="412" t="s">
        <v>161</v>
      </c>
      <c r="E988" s="411" t="s">
        <v>50</v>
      </c>
      <c r="F988" s="409">
        <v>43516</v>
      </c>
      <c r="G988" s="409"/>
      <c r="H988" s="408">
        <v>2019</v>
      </c>
      <c r="I988" s="407" t="s">
        <v>559</v>
      </c>
      <c r="J988" s="407" t="s">
        <v>160</v>
      </c>
      <c r="K988" s="407" t="s">
        <v>159</v>
      </c>
      <c r="L988" s="826"/>
      <c r="M988" s="827"/>
      <c r="N988" s="793"/>
      <c r="O988" s="830"/>
      <c r="P988" s="833"/>
      <c r="Q988" s="836"/>
      <c r="R988" s="830"/>
      <c r="S988" s="406" t="s">
        <v>158</v>
      </c>
      <c r="T988" s="451"/>
      <c r="U988" s="820"/>
      <c r="V988" s="821"/>
      <c r="W988" s="818"/>
      <c r="X988" s="819"/>
      <c r="Y988" s="818"/>
      <c r="Z988" s="819"/>
      <c r="AA988" s="818"/>
      <c r="AB988" s="819"/>
      <c r="AC988" s="818"/>
      <c r="AD988" s="819"/>
      <c r="AE988" s="818"/>
      <c r="AF988" s="819"/>
      <c r="AG988" s="818"/>
      <c r="AH988" s="819"/>
      <c r="AI988" s="818"/>
      <c r="AJ988" s="819"/>
      <c r="AK988" s="793"/>
      <c r="AL988" s="793"/>
      <c r="AM988" s="793"/>
      <c r="AN988" s="793"/>
      <c r="AO988" s="793"/>
      <c r="AP988" s="793"/>
    </row>
    <row r="989" spans="1:42" s="404" customFormat="1" ht="12.75" customHeight="1" thickTop="1" x14ac:dyDescent="0.2">
      <c r="A989" s="402"/>
      <c r="B989" s="445" t="s">
        <v>723</v>
      </c>
      <c r="C989" s="444" t="s">
        <v>807</v>
      </c>
      <c r="D989" s="443" t="s">
        <v>705</v>
      </c>
      <c r="E989" s="442" t="s">
        <v>50</v>
      </c>
      <c r="F989" s="440">
        <v>44027</v>
      </c>
      <c r="G989" s="440">
        <v>44050</v>
      </c>
      <c r="H989" s="507">
        <v>2019</v>
      </c>
      <c r="I989" s="439" t="s">
        <v>185</v>
      </c>
      <c r="J989" s="439" t="s">
        <v>160</v>
      </c>
      <c r="K989" s="508" t="s">
        <v>942</v>
      </c>
      <c r="L989" s="822" t="s">
        <v>140</v>
      </c>
      <c r="M989" s="823"/>
      <c r="N989" s="791" t="s">
        <v>1004</v>
      </c>
      <c r="O989" s="828" t="s">
        <v>228</v>
      </c>
      <c r="P989" s="831"/>
      <c r="Q989" s="834"/>
      <c r="R989" s="828" t="s">
        <v>185</v>
      </c>
      <c r="S989" s="434" t="s">
        <v>184</v>
      </c>
      <c r="T989" s="438">
        <v>500000</v>
      </c>
      <c r="U989" s="434" t="s">
        <v>183</v>
      </c>
      <c r="V989" s="437">
        <f>T994+T992</f>
        <v>44177</v>
      </c>
      <c r="W989" s="434" t="s">
        <v>182</v>
      </c>
      <c r="X989" s="436">
        <f>T989</f>
        <v>500000</v>
      </c>
      <c r="Y989" s="434" t="s">
        <v>181</v>
      </c>
      <c r="Z989" s="435"/>
      <c r="AA989" s="434" t="s">
        <v>181</v>
      </c>
      <c r="AB989" s="435">
        <v>1</v>
      </c>
      <c r="AC989" s="434" t="s">
        <v>181</v>
      </c>
      <c r="AD989" s="435">
        <v>1</v>
      </c>
      <c r="AE989" s="434" t="s">
        <v>181</v>
      </c>
      <c r="AF989" s="435">
        <v>1</v>
      </c>
      <c r="AG989" s="434" t="s">
        <v>181</v>
      </c>
      <c r="AH989" s="435">
        <v>1</v>
      </c>
      <c r="AI989" s="434" t="s">
        <v>180</v>
      </c>
      <c r="AJ989" s="433"/>
      <c r="AK989" s="967" t="s">
        <v>10</v>
      </c>
      <c r="AL989" s="971" t="s">
        <v>227</v>
      </c>
      <c r="AM989" s="971" t="s">
        <v>227</v>
      </c>
      <c r="AN989" s="971" t="s">
        <v>227</v>
      </c>
      <c r="AO989" s="971" t="s">
        <v>227</v>
      </c>
      <c r="AP989" s="791" t="s">
        <v>2143</v>
      </c>
    </row>
    <row r="990" spans="1:42" s="404" customFormat="1" ht="15" customHeight="1" x14ac:dyDescent="0.2">
      <c r="A990" s="402"/>
      <c r="B990" s="425" t="s">
        <v>723</v>
      </c>
      <c r="C990" s="424" t="s">
        <v>807</v>
      </c>
      <c r="D990" s="423" t="s">
        <v>705</v>
      </c>
      <c r="E990" s="422" t="s">
        <v>50</v>
      </c>
      <c r="F990" s="420">
        <v>44027</v>
      </c>
      <c r="G990" s="420">
        <v>44050</v>
      </c>
      <c r="H990" s="507">
        <v>2019</v>
      </c>
      <c r="I990" s="439" t="s">
        <v>185</v>
      </c>
      <c r="J990" s="439" t="s">
        <v>160</v>
      </c>
      <c r="K990" s="418" t="s">
        <v>942</v>
      </c>
      <c r="L990" s="824"/>
      <c r="M990" s="825"/>
      <c r="N990" s="792"/>
      <c r="O990" s="829"/>
      <c r="P990" s="832"/>
      <c r="Q990" s="835"/>
      <c r="R990" s="829"/>
      <c r="S990" s="416" t="s">
        <v>179</v>
      </c>
      <c r="T990" s="432" t="s">
        <v>949</v>
      </c>
      <c r="U990" s="416" t="s">
        <v>177</v>
      </c>
      <c r="V990" s="415">
        <f>V989+V992</f>
        <v>44177</v>
      </c>
      <c r="W990" s="416" t="s">
        <v>176</v>
      </c>
      <c r="X990" s="428">
        <f>X989</f>
        <v>500000</v>
      </c>
      <c r="Y990" s="416" t="s">
        <v>175</v>
      </c>
      <c r="Z990" s="426"/>
      <c r="AA990" s="416" t="s">
        <v>175</v>
      </c>
      <c r="AB990" s="426"/>
      <c r="AC990" s="416" t="s">
        <v>175</v>
      </c>
      <c r="AD990" s="426"/>
      <c r="AE990" s="416" t="s">
        <v>175</v>
      </c>
      <c r="AF990" s="426"/>
      <c r="AG990" s="416" t="s">
        <v>175</v>
      </c>
      <c r="AH990" s="426"/>
      <c r="AI990" s="416" t="s">
        <v>174</v>
      </c>
      <c r="AJ990" s="430"/>
      <c r="AK990" s="968"/>
      <c r="AL990" s="972"/>
      <c r="AM990" s="972"/>
      <c r="AN990" s="972"/>
      <c r="AO990" s="972"/>
      <c r="AP990" s="792"/>
    </row>
    <row r="991" spans="1:42" s="404" customFormat="1" x14ac:dyDescent="0.2">
      <c r="A991" s="402"/>
      <c r="B991" s="425" t="s">
        <v>723</v>
      </c>
      <c r="C991" s="424" t="s">
        <v>807</v>
      </c>
      <c r="D991" s="423" t="s">
        <v>705</v>
      </c>
      <c r="E991" s="422" t="s">
        <v>50</v>
      </c>
      <c r="F991" s="420">
        <v>44027</v>
      </c>
      <c r="G991" s="420">
        <v>44050</v>
      </c>
      <c r="H991" s="507">
        <v>2019</v>
      </c>
      <c r="I991" s="439" t="s">
        <v>185</v>
      </c>
      <c r="J991" s="439" t="s">
        <v>160</v>
      </c>
      <c r="K991" s="418" t="s">
        <v>942</v>
      </c>
      <c r="L991" s="824"/>
      <c r="M991" s="825"/>
      <c r="N991" s="792"/>
      <c r="O991" s="829"/>
      <c r="P991" s="832"/>
      <c r="Q991" s="835"/>
      <c r="R991" s="829"/>
      <c r="S991" s="416" t="s">
        <v>173</v>
      </c>
      <c r="T991" s="429" t="s">
        <v>948</v>
      </c>
      <c r="U991" s="416" t="s">
        <v>171</v>
      </c>
      <c r="V991" s="427"/>
      <c r="W991" s="416" t="s">
        <v>170</v>
      </c>
      <c r="X991" s="428"/>
      <c r="Y991" s="416" t="s">
        <v>169</v>
      </c>
      <c r="Z991" s="426"/>
      <c r="AA991" s="416" t="s">
        <v>169</v>
      </c>
      <c r="AB991" s="426">
        <v>1</v>
      </c>
      <c r="AC991" s="416" t="s">
        <v>169</v>
      </c>
      <c r="AD991" s="426">
        <v>1</v>
      </c>
      <c r="AE991" s="416" t="s">
        <v>169</v>
      </c>
      <c r="AF991" s="426">
        <v>1</v>
      </c>
      <c r="AG991" s="416" t="s">
        <v>169</v>
      </c>
      <c r="AH991" s="426">
        <v>1</v>
      </c>
      <c r="AI991" s="816"/>
      <c r="AJ991" s="817"/>
      <c r="AK991" s="968"/>
      <c r="AL991" s="972"/>
      <c r="AM991" s="972"/>
      <c r="AN991" s="972"/>
      <c r="AO991" s="972"/>
      <c r="AP991" s="792"/>
    </row>
    <row r="992" spans="1:42" s="404" customFormat="1" ht="15" customHeight="1" x14ac:dyDescent="0.2">
      <c r="A992" s="402"/>
      <c r="B992" s="425" t="s">
        <v>723</v>
      </c>
      <c r="C992" s="424" t="s">
        <v>807</v>
      </c>
      <c r="D992" s="423" t="s">
        <v>705</v>
      </c>
      <c r="E992" s="422" t="s">
        <v>50</v>
      </c>
      <c r="F992" s="420">
        <v>44027</v>
      </c>
      <c r="G992" s="420">
        <v>44050</v>
      </c>
      <c r="H992" s="507">
        <v>2019</v>
      </c>
      <c r="I992" s="439" t="s">
        <v>185</v>
      </c>
      <c r="J992" s="439" t="s">
        <v>160</v>
      </c>
      <c r="K992" s="418" t="s">
        <v>942</v>
      </c>
      <c r="L992" s="824"/>
      <c r="M992" s="825"/>
      <c r="N992" s="792"/>
      <c r="O992" s="829"/>
      <c r="P992" s="832"/>
      <c r="Q992" s="835"/>
      <c r="R992" s="829"/>
      <c r="S992" s="416" t="s">
        <v>168</v>
      </c>
      <c r="T992" s="427">
        <v>150</v>
      </c>
      <c r="U992" s="416" t="s">
        <v>167</v>
      </c>
      <c r="V992" s="427"/>
      <c r="W992" s="816"/>
      <c r="X992" s="817"/>
      <c r="Y992" s="416" t="s">
        <v>166</v>
      </c>
      <c r="Z992" s="426">
        <f>IF(Z990="",Z991-Z989,Z991-Z990)</f>
        <v>0</v>
      </c>
      <c r="AA992" s="416" t="s">
        <v>166</v>
      </c>
      <c r="AB992" s="426">
        <f>IF(AB990="",AB991-AB989,AB991-AB990)</f>
        <v>0</v>
      </c>
      <c r="AC992" s="416" t="s">
        <v>166</v>
      </c>
      <c r="AD992" s="426">
        <f>IF(AD990="",AD991-AD989,AD991-AD990)</f>
        <v>0</v>
      </c>
      <c r="AE992" s="416" t="s">
        <v>166</v>
      </c>
      <c r="AF992" s="426">
        <f>IF(AF990="",AF991-AF989,AF991-AF990)</f>
        <v>0</v>
      </c>
      <c r="AG992" s="416" t="s">
        <v>166</v>
      </c>
      <c r="AH992" s="426">
        <f>IF(AH990="",AH991-AH989,AH991-AH990)</f>
        <v>0</v>
      </c>
      <c r="AI992" s="816"/>
      <c r="AJ992" s="817"/>
      <c r="AK992" s="968"/>
      <c r="AL992" s="972"/>
      <c r="AM992" s="972"/>
      <c r="AN992" s="972"/>
      <c r="AO992" s="972"/>
      <c r="AP992" s="792"/>
    </row>
    <row r="993" spans="2:42" s="404" customFormat="1" ht="15" customHeight="1" x14ac:dyDescent="0.2">
      <c r="B993" s="425" t="s">
        <v>723</v>
      </c>
      <c r="C993" s="424" t="s">
        <v>807</v>
      </c>
      <c r="D993" s="423" t="s">
        <v>705</v>
      </c>
      <c r="E993" s="422" t="s">
        <v>50</v>
      </c>
      <c r="F993" s="420">
        <v>44027</v>
      </c>
      <c r="G993" s="420">
        <v>44050</v>
      </c>
      <c r="H993" s="507">
        <v>2019</v>
      </c>
      <c r="I993" s="439" t="s">
        <v>185</v>
      </c>
      <c r="J993" s="439" t="s">
        <v>160</v>
      </c>
      <c r="K993" s="418" t="s">
        <v>942</v>
      </c>
      <c r="L993" s="824"/>
      <c r="M993" s="825"/>
      <c r="N993" s="792"/>
      <c r="O993" s="829"/>
      <c r="P993" s="832"/>
      <c r="Q993" s="835"/>
      <c r="R993" s="829"/>
      <c r="S993" s="416" t="s">
        <v>165</v>
      </c>
      <c r="T993" s="415">
        <v>43718</v>
      </c>
      <c r="U993" s="416" t="s">
        <v>164</v>
      </c>
      <c r="V993" s="415">
        <v>44050</v>
      </c>
      <c r="W993" s="816"/>
      <c r="X993" s="817"/>
      <c r="Y993" s="816"/>
      <c r="Z993" s="817"/>
      <c r="AA993" s="816"/>
      <c r="AB993" s="817"/>
      <c r="AC993" s="816"/>
      <c r="AD993" s="817"/>
      <c r="AE993" s="816"/>
      <c r="AF993" s="817"/>
      <c r="AG993" s="816"/>
      <c r="AH993" s="817"/>
      <c r="AI993" s="816"/>
      <c r="AJ993" s="817"/>
      <c r="AK993" s="968"/>
      <c r="AL993" s="972"/>
      <c r="AM993" s="972"/>
      <c r="AN993" s="972"/>
      <c r="AO993" s="972"/>
      <c r="AP993" s="792"/>
    </row>
    <row r="994" spans="2:42" s="404" customFormat="1" ht="15" customHeight="1" thickBot="1" x14ac:dyDescent="0.25">
      <c r="B994" s="414" t="s">
        <v>723</v>
      </c>
      <c r="C994" s="413" t="s">
        <v>807</v>
      </c>
      <c r="D994" s="412" t="s">
        <v>705</v>
      </c>
      <c r="E994" s="411" t="s">
        <v>50</v>
      </c>
      <c r="F994" s="409">
        <v>44027</v>
      </c>
      <c r="G994" s="409">
        <v>44050</v>
      </c>
      <c r="H994" s="408">
        <v>2019</v>
      </c>
      <c r="I994" s="407" t="s">
        <v>185</v>
      </c>
      <c r="J994" s="407" t="s">
        <v>160</v>
      </c>
      <c r="K994" s="407" t="s">
        <v>942</v>
      </c>
      <c r="L994" s="826"/>
      <c r="M994" s="827"/>
      <c r="N994" s="793"/>
      <c r="O994" s="830"/>
      <c r="P994" s="833"/>
      <c r="Q994" s="836"/>
      <c r="R994" s="830"/>
      <c r="S994" s="406" t="s">
        <v>158</v>
      </c>
      <c r="T994" s="451">
        <v>44027</v>
      </c>
      <c r="U994" s="820"/>
      <c r="V994" s="821"/>
      <c r="W994" s="818"/>
      <c r="X994" s="819"/>
      <c r="Y994" s="818"/>
      <c r="Z994" s="819"/>
      <c r="AA994" s="818"/>
      <c r="AB994" s="819"/>
      <c r="AC994" s="818"/>
      <c r="AD994" s="819"/>
      <c r="AE994" s="818"/>
      <c r="AF994" s="819"/>
      <c r="AG994" s="818"/>
      <c r="AH994" s="819"/>
      <c r="AI994" s="818"/>
      <c r="AJ994" s="819"/>
      <c r="AK994" s="969"/>
      <c r="AL994" s="973"/>
      <c r="AM994" s="973"/>
      <c r="AN994" s="973"/>
      <c r="AO994" s="973"/>
      <c r="AP994" s="793"/>
    </row>
    <row r="995" spans="2:42" s="404" customFormat="1" ht="12.75" customHeight="1" thickTop="1" x14ac:dyDescent="0.2">
      <c r="B995" s="445" t="s">
        <v>482</v>
      </c>
      <c r="C995" s="444" t="s">
        <v>444</v>
      </c>
      <c r="D995" s="443" t="s">
        <v>705</v>
      </c>
      <c r="E995" s="442" t="s">
        <v>50</v>
      </c>
      <c r="F995" s="440">
        <v>43836</v>
      </c>
      <c r="G995" s="440">
        <v>43978</v>
      </c>
      <c r="H995" s="507">
        <v>2019</v>
      </c>
      <c r="I995" s="439" t="s">
        <v>559</v>
      </c>
      <c r="J995" s="439" t="s">
        <v>160</v>
      </c>
      <c r="K995" s="508" t="s">
        <v>942</v>
      </c>
      <c r="L995" s="822" t="s">
        <v>141</v>
      </c>
      <c r="M995" s="823"/>
      <c r="N995" s="791" t="s">
        <v>1004</v>
      </c>
      <c r="O995" s="828" t="s">
        <v>228</v>
      </c>
      <c r="P995" s="831"/>
      <c r="Q995" s="834"/>
      <c r="R995" s="828" t="s">
        <v>185</v>
      </c>
      <c r="S995" s="434" t="s">
        <v>184</v>
      </c>
      <c r="T995" s="438">
        <v>500000</v>
      </c>
      <c r="U995" s="434" t="s">
        <v>183</v>
      </c>
      <c r="V995" s="437"/>
      <c r="W995" s="434" t="s">
        <v>182</v>
      </c>
      <c r="X995" s="436">
        <f>T995</f>
        <v>500000</v>
      </c>
      <c r="Y995" s="434" t="s">
        <v>181</v>
      </c>
      <c r="Z995" s="435"/>
      <c r="AA995" s="434" t="s">
        <v>181</v>
      </c>
      <c r="AB995" s="435">
        <v>1</v>
      </c>
      <c r="AC995" s="434" t="s">
        <v>181</v>
      </c>
      <c r="AD995" s="435">
        <v>1</v>
      </c>
      <c r="AE995" s="434" t="s">
        <v>181</v>
      </c>
      <c r="AF995" s="435">
        <v>1</v>
      </c>
      <c r="AG995" s="434" t="s">
        <v>181</v>
      </c>
      <c r="AH995" s="435">
        <v>1</v>
      </c>
      <c r="AI995" s="434" t="s">
        <v>180</v>
      </c>
      <c r="AJ995" s="433"/>
      <c r="AK995" s="967" t="s">
        <v>10</v>
      </c>
      <c r="AL995" s="971" t="s">
        <v>227</v>
      </c>
      <c r="AM995" s="971" t="s">
        <v>227</v>
      </c>
      <c r="AN995" s="971" t="s">
        <v>676</v>
      </c>
      <c r="AO995" s="971" t="s">
        <v>676</v>
      </c>
      <c r="AP995" s="971" t="s">
        <v>676</v>
      </c>
    </row>
    <row r="996" spans="2:42" s="404" customFormat="1" ht="15" customHeight="1" x14ac:dyDescent="0.2">
      <c r="B996" s="425" t="s">
        <v>482</v>
      </c>
      <c r="C996" s="424" t="s">
        <v>444</v>
      </c>
      <c r="D996" s="423" t="s">
        <v>705</v>
      </c>
      <c r="E996" s="422" t="s">
        <v>50</v>
      </c>
      <c r="F996" s="420">
        <v>43836</v>
      </c>
      <c r="G996" s="420">
        <v>43978</v>
      </c>
      <c r="H996" s="507">
        <v>2019</v>
      </c>
      <c r="I996" s="439" t="s">
        <v>559</v>
      </c>
      <c r="J996" s="439" t="s">
        <v>160</v>
      </c>
      <c r="K996" s="418" t="s">
        <v>942</v>
      </c>
      <c r="L996" s="824"/>
      <c r="M996" s="825"/>
      <c r="N996" s="792"/>
      <c r="O996" s="829"/>
      <c r="P996" s="832"/>
      <c r="Q996" s="835"/>
      <c r="R996" s="829"/>
      <c r="S996" s="416" t="s">
        <v>179</v>
      </c>
      <c r="T996" s="432"/>
      <c r="U996" s="416" t="s">
        <v>177</v>
      </c>
      <c r="V996" s="415"/>
      <c r="W996" s="416" t="s">
        <v>176</v>
      </c>
      <c r="X996" s="428">
        <f>X995</f>
        <v>500000</v>
      </c>
      <c r="Y996" s="416" t="s">
        <v>175</v>
      </c>
      <c r="Z996" s="426"/>
      <c r="AA996" s="416" t="s">
        <v>175</v>
      </c>
      <c r="AB996" s="426"/>
      <c r="AC996" s="416" t="s">
        <v>175</v>
      </c>
      <c r="AD996" s="426"/>
      <c r="AE996" s="416" t="s">
        <v>175</v>
      </c>
      <c r="AF996" s="426"/>
      <c r="AG996" s="416" t="s">
        <v>175</v>
      </c>
      <c r="AH996" s="426"/>
      <c r="AI996" s="416" t="s">
        <v>174</v>
      </c>
      <c r="AJ996" s="430"/>
      <c r="AK996" s="968"/>
      <c r="AL996" s="972"/>
      <c r="AM996" s="972"/>
      <c r="AN996" s="972"/>
      <c r="AO996" s="972"/>
      <c r="AP996" s="972"/>
    </row>
    <row r="997" spans="2:42" s="404" customFormat="1" x14ac:dyDescent="0.2">
      <c r="B997" s="425" t="s">
        <v>482</v>
      </c>
      <c r="C997" s="424" t="s">
        <v>444</v>
      </c>
      <c r="D997" s="423" t="s">
        <v>705</v>
      </c>
      <c r="E997" s="422" t="s">
        <v>50</v>
      </c>
      <c r="F997" s="420">
        <v>43836</v>
      </c>
      <c r="G997" s="420">
        <v>43978</v>
      </c>
      <c r="H997" s="507">
        <v>2019</v>
      </c>
      <c r="I997" s="439" t="s">
        <v>559</v>
      </c>
      <c r="J997" s="439" t="s">
        <v>160</v>
      </c>
      <c r="K997" s="418" t="s">
        <v>942</v>
      </c>
      <c r="L997" s="824"/>
      <c r="M997" s="825"/>
      <c r="N997" s="792"/>
      <c r="O997" s="829"/>
      <c r="P997" s="832"/>
      <c r="Q997" s="835"/>
      <c r="R997" s="829"/>
      <c r="S997" s="416" t="s">
        <v>173</v>
      </c>
      <c r="T997" s="429"/>
      <c r="U997" s="416" t="s">
        <v>171</v>
      </c>
      <c r="V997" s="427"/>
      <c r="W997" s="416" t="s">
        <v>170</v>
      </c>
      <c r="X997" s="428"/>
      <c r="Y997" s="416" t="s">
        <v>169</v>
      </c>
      <c r="Z997" s="426"/>
      <c r="AA997" s="416" t="s">
        <v>169</v>
      </c>
      <c r="AB997" s="426">
        <v>1</v>
      </c>
      <c r="AC997" s="416" t="s">
        <v>169</v>
      </c>
      <c r="AD997" s="426">
        <v>1</v>
      </c>
      <c r="AE997" s="416" t="s">
        <v>169</v>
      </c>
      <c r="AF997" s="426">
        <v>1</v>
      </c>
      <c r="AG997" s="416" t="s">
        <v>169</v>
      </c>
      <c r="AH997" s="426">
        <v>1</v>
      </c>
      <c r="AI997" s="816"/>
      <c r="AJ997" s="817"/>
      <c r="AK997" s="968"/>
      <c r="AL997" s="972"/>
      <c r="AM997" s="972"/>
      <c r="AN997" s="972"/>
      <c r="AO997" s="972"/>
      <c r="AP997" s="972"/>
    </row>
    <row r="998" spans="2:42" s="404" customFormat="1" ht="15" customHeight="1" x14ac:dyDescent="0.2">
      <c r="B998" s="425" t="s">
        <v>482</v>
      </c>
      <c r="C998" s="424" t="s">
        <v>444</v>
      </c>
      <c r="D998" s="423" t="s">
        <v>705</v>
      </c>
      <c r="E998" s="422" t="s">
        <v>50</v>
      </c>
      <c r="F998" s="420">
        <v>43836</v>
      </c>
      <c r="G998" s="420">
        <v>43978</v>
      </c>
      <c r="H998" s="507">
        <v>2019</v>
      </c>
      <c r="I998" s="439" t="s">
        <v>559</v>
      </c>
      <c r="J998" s="439" t="s">
        <v>160</v>
      </c>
      <c r="K998" s="418" t="s">
        <v>942</v>
      </c>
      <c r="L998" s="824"/>
      <c r="M998" s="825"/>
      <c r="N998" s="792"/>
      <c r="O998" s="829"/>
      <c r="P998" s="832"/>
      <c r="Q998" s="835"/>
      <c r="R998" s="829"/>
      <c r="S998" s="416" t="s">
        <v>168</v>
      </c>
      <c r="T998" s="427"/>
      <c r="U998" s="416" t="s">
        <v>167</v>
      </c>
      <c r="V998" s="427"/>
      <c r="W998" s="816"/>
      <c r="X998" s="817"/>
      <c r="Y998" s="416" t="s">
        <v>166</v>
      </c>
      <c r="Z998" s="426">
        <f>IF(Z996="",Z997-Z995,Z997-Z996)</f>
        <v>0</v>
      </c>
      <c r="AA998" s="416" t="s">
        <v>166</v>
      </c>
      <c r="AB998" s="426">
        <f>IF(AB996="",AB997-AB995,AB997-AB996)</f>
        <v>0</v>
      </c>
      <c r="AC998" s="416" t="s">
        <v>166</v>
      </c>
      <c r="AD998" s="426">
        <f>IF(AD996="",AD997-AD995,AD997-AD996)</f>
        <v>0</v>
      </c>
      <c r="AE998" s="416" t="s">
        <v>166</v>
      </c>
      <c r="AF998" s="426">
        <f>IF(AF996="",AF997-AF995,AF997-AF996)</f>
        <v>0</v>
      </c>
      <c r="AG998" s="416" t="s">
        <v>166</v>
      </c>
      <c r="AH998" s="426">
        <f>IF(AH996="",AH997-AH995,AH997-AH996)</f>
        <v>0</v>
      </c>
      <c r="AI998" s="816"/>
      <c r="AJ998" s="817"/>
      <c r="AK998" s="968"/>
      <c r="AL998" s="972"/>
      <c r="AM998" s="972"/>
      <c r="AN998" s="972"/>
      <c r="AO998" s="972"/>
      <c r="AP998" s="972"/>
    </row>
    <row r="999" spans="2:42" s="404" customFormat="1" ht="15" customHeight="1" x14ac:dyDescent="0.2">
      <c r="B999" s="425" t="s">
        <v>482</v>
      </c>
      <c r="C999" s="424" t="s">
        <v>444</v>
      </c>
      <c r="D999" s="423" t="s">
        <v>705</v>
      </c>
      <c r="E999" s="422" t="s">
        <v>50</v>
      </c>
      <c r="F999" s="420">
        <v>43836</v>
      </c>
      <c r="G999" s="420">
        <v>43978</v>
      </c>
      <c r="H999" s="507">
        <v>2019</v>
      </c>
      <c r="I999" s="439" t="s">
        <v>559</v>
      </c>
      <c r="J999" s="439" t="s">
        <v>160</v>
      </c>
      <c r="K999" s="418" t="s">
        <v>942</v>
      </c>
      <c r="L999" s="824"/>
      <c r="M999" s="825"/>
      <c r="N999" s="792"/>
      <c r="O999" s="829"/>
      <c r="P999" s="832"/>
      <c r="Q999" s="835"/>
      <c r="R999" s="829"/>
      <c r="S999" s="416" t="s">
        <v>165</v>
      </c>
      <c r="T999" s="415"/>
      <c r="U999" s="416" t="s">
        <v>164</v>
      </c>
      <c r="V999" s="415">
        <v>43978</v>
      </c>
      <c r="W999" s="816"/>
      <c r="X999" s="817"/>
      <c r="Y999" s="816"/>
      <c r="Z999" s="817"/>
      <c r="AA999" s="816"/>
      <c r="AB999" s="817"/>
      <c r="AC999" s="816"/>
      <c r="AD999" s="817"/>
      <c r="AE999" s="816"/>
      <c r="AF999" s="817"/>
      <c r="AG999" s="816"/>
      <c r="AH999" s="817"/>
      <c r="AI999" s="816"/>
      <c r="AJ999" s="817"/>
      <c r="AK999" s="968"/>
      <c r="AL999" s="972"/>
      <c r="AM999" s="972"/>
      <c r="AN999" s="972"/>
      <c r="AO999" s="972"/>
      <c r="AP999" s="972"/>
    </row>
    <row r="1000" spans="2:42" s="404" customFormat="1" ht="15" customHeight="1" thickBot="1" x14ac:dyDescent="0.25">
      <c r="B1000" s="414" t="s">
        <v>482</v>
      </c>
      <c r="C1000" s="413" t="s">
        <v>444</v>
      </c>
      <c r="D1000" s="412" t="s">
        <v>705</v>
      </c>
      <c r="E1000" s="411" t="s">
        <v>50</v>
      </c>
      <c r="F1000" s="409">
        <v>43836</v>
      </c>
      <c r="G1000" s="409">
        <v>43978</v>
      </c>
      <c r="H1000" s="408">
        <v>2019</v>
      </c>
      <c r="I1000" s="407" t="s">
        <v>559</v>
      </c>
      <c r="J1000" s="407" t="s">
        <v>160</v>
      </c>
      <c r="K1000" s="407" t="s">
        <v>942</v>
      </c>
      <c r="L1000" s="826"/>
      <c r="M1000" s="827"/>
      <c r="N1000" s="793"/>
      <c r="O1000" s="830"/>
      <c r="P1000" s="833"/>
      <c r="Q1000" s="836"/>
      <c r="R1000" s="830"/>
      <c r="S1000" s="406" t="s">
        <v>158</v>
      </c>
      <c r="T1000" s="451">
        <v>43836</v>
      </c>
      <c r="U1000" s="820"/>
      <c r="V1000" s="821"/>
      <c r="W1000" s="818"/>
      <c r="X1000" s="819"/>
      <c r="Y1000" s="818"/>
      <c r="Z1000" s="819"/>
      <c r="AA1000" s="818"/>
      <c r="AB1000" s="819"/>
      <c r="AC1000" s="818"/>
      <c r="AD1000" s="819"/>
      <c r="AE1000" s="818"/>
      <c r="AF1000" s="819"/>
      <c r="AG1000" s="818"/>
      <c r="AH1000" s="819"/>
      <c r="AI1000" s="818"/>
      <c r="AJ1000" s="819"/>
      <c r="AK1000" s="969"/>
      <c r="AL1000" s="973"/>
      <c r="AM1000" s="973"/>
      <c r="AN1000" s="973"/>
      <c r="AO1000" s="973"/>
      <c r="AP1000" s="973"/>
    </row>
    <row r="1001" spans="2:42" s="404" customFormat="1" ht="12.75" customHeight="1" thickTop="1" x14ac:dyDescent="0.2">
      <c r="B1001" s="445" t="s">
        <v>723</v>
      </c>
      <c r="C1001" s="444" t="s">
        <v>482</v>
      </c>
      <c r="D1001" s="443" t="s">
        <v>705</v>
      </c>
      <c r="E1001" s="442" t="s">
        <v>50</v>
      </c>
      <c r="F1001" s="440">
        <v>43832</v>
      </c>
      <c r="G1001" s="440">
        <v>43987</v>
      </c>
      <c r="H1001" s="507">
        <v>2019</v>
      </c>
      <c r="I1001" s="439" t="s">
        <v>1123</v>
      </c>
      <c r="J1001" s="439" t="s">
        <v>160</v>
      </c>
      <c r="K1001" s="508" t="s">
        <v>942</v>
      </c>
      <c r="L1001" s="822" t="s">
        <v>143</v>
      </c>
      <c r="M1001" s="823"/>
      <c r="N1001" s="791" t="s">
        <v>1004</v>
      </c>
      <c r="O1001" s="828" t="s">
        <v>228</v>
      </c>
      <c r="P1001" s="831">
        <v>36.5</v>
      </c>
      <c r="Q1001" s="834" t="s">
        <v>231</v>
      </c>
      <c r="R1001" s="828" t="s">
        <v>193</v>
      </c>
      <c r="S1001" s="434" t="s">
        <v>184</v>
      </c>
      <c r="T1001" s="438">
        <v>500000</v>
      </c>
      <c r="U1001" s="434" t="s">
        <v>183</v>
      </c>
      <c r="V1001" s="437">
        <f>T1006+T1004-0.01</f>
        <v>43911.99</v>
      </c>
      <c r="W1001" s="434" t="s">
        <v>182</v>
      </c>
      <c r="X1001" s="436">
        <f>T1001</f>
        <v>500000</v>
      </c>
      <c r="Y1001" s="434" t="s">
        <v>181</v>
      </c>
      <c r="Z1001" s="435">
        <v>1</v>
      </c>
      <c r="AA1001" s="434" t="s">
        <v>181</v>
      </c>
      <c r="AB1001" s="435">
        <v>1</v>
      </c>
      <c r="AC1001" s="434" t="s">
        <v>181</v>
      </c>
      <c r="AD1001" s="435">
        <v>1</v>
      </c>
      <c r="AE1001" s="434" t="s">
        <v>181</v>
      </c>
      <c r="AF1001" s="435">
        <v>1</v>
      </c>
      <c r="AG1001" s="434" t="s">
        <v>181</v>
      </c>
      <c r="AH1001" s="435">
        <v>1</v>
      </c>
      <c r="AI1001" s="434" t="s">
        <v>180</v>
      </c>
      <c r="AJ1001" s="433">
        <v>10</v>
      </c>
      <c r="AK1001" s="791" t="s">
        <v>535</v>
      </c>
      <c r="AL1001" s="791" t="s">
        <v>535</v>
      </c>
      <c r="AM1001" s="791" t="s">
        <v>535</v>
      </c>
      <c r="AN1001" s="791" t="s">
        <v>535</v>
      </c>
      <c r="AO1001" s="791" t="s">
        <v>535</v>
      </c>
      <c r="AP1001" s="791" t="s">
        <v>2143</v>
      </c>
    </row>
    <row r="1002" spans="2:42" s="404" customFormat="1" ht="15" customHeight="1" x14ac:dyDescent="0.2">
      <c r="B1002" s="425" t="s">
        <v>723</v>
      </c>
      <c r="C1002" s="424" t="s">
        <v>482</v>
      </c>
      <c r="D1002" s="423" t="s">
        <v>705</v>
      </c>
      <c r="E1002" s="422" t="s">
        <v>50</v>
      </c>
      <c r="F1002" s="420">
        <v>43832</v>
      </c>
      <c r="G1002" s="420">
        <v>43987</v>
      </c>
      <c r="H1002" s="507">
        <v>2019</v>
      </c>
      <c r="I1002" s="439" t="s">
        <v>1123</v>
      </c>
      <c r="J1002" s="439" t="s">
        <v>160</v>
      </c>
      <c r="K1002" s="418" t="s">
        <v>942</v>
      </c>
      <c r="L1002" s="824"/>
      <c r="M1002" s="825"/>
      <c r="N1002" s="792"/>
      <c r="O1002" s="829"/>
      <c r="P1002" s="832"/>
      <c r="Q1002" s="835"/>
      <c r="R1002" s="829"/>
      <c r="S1002" s="416" t="s">
        <v>179</v>
      </c>
      <c r="T1002" s="491" t="s">
        <v>949</v>
      </c>
      <c r="U1002" s="416" t="s">
        <v>177</v>
      </c>
      <c r="V1002" s="415">
        <f>V1001+V1004+V1003</f>
        <v>43987.99</v>
      </c>
      <c r="W1002" s="416" t="s">
        <v>176</v>
      </c>
      <c r="X1002" s="428">
        <f>X1001</f>
        <v>500000</v>
      </c>
      <c r="Y1002" s="416" t="s">
        <v>175</v>
      </c>
      <c r="Z1002" s="426">
        <v>1</v>
      </c>
      <c r="AA1002" s="416" t="s">
        <v>175</v>
      </c>
      <c r="AB1002" s="426">
        <v>1</v>
      </c>
      <c r="AC1002" s="416" t="s">
        <v>175</v>
      </c>
      <c r="AD1002" s="426">
        <v>1</v>
      </c>
      <c r="AE1002" s="416" t="s">
        <v>175</v>
      </c>
      <c r="AF1002" s="426">
        <v>1</v>
      </c>
      <c r="AG1002" s="416" t="s">
        <v>175</v>
      </c>
      <c r="AH1002" s="426">
        <v>1</v>
      </c>
      <c r="AI1002" s="416" t="s">
        <v>174</v>
      </c>
      <c r="AJ1002" s="430">
        <f>AJ1001*15</f>
        <v>150</v>
      </c>
      <c r="AK1002" s="792"/>
      <c r="AL1002" s="792"/>
      <c r="AM1002" s="792"/>
      <c r="AN1002" s="792"/>
      <c r="AO1002" s="792"/>
      <c r="AP1002" s="792"/>
    </row>
    <row r="1003" spans="2:42" s="404" customFormat="1" x14ac:dyDescent="0.2">
      <c r="B1003" s="425" t="s">
        <v>723</v>
      </c>
      <c r="C1003" s="424" t="s">
        <v>482</v>
      </c>
      <c r="D1003" s="423" t="s">
        <v>705</v>
      </c>
      <c r="E1003" s="422" t="s">
        <v>50</v>
      </c>
      <c r="F1003" s="420">
        <v>43832</v>
      </c>
      <c r="G1003" s="420">
        <v>43987</v>
      </c>
      <c r="H1003" s="507">
        <v>2019</v>
      </c>
      <c r="I1003" s="439" t="s">
        <v>1123</v>
      </c>
      <c r="J1003" s="439" t="s">
        <v>160</v>
      </c>
      <c r="K1003" s="418" t="s">
        <v>942</v>
      </c>
      <c r="L1003" s="824"/>
      <c r="M1003" s="825"/>
      <c r="N1003" s="792"/>
      <c r="O1003" s="829"/>
      <c r="P1003" s="832"/>
      <c r="Q1003" s="835"/>
      <c r="R1003" s="829"/>
      <c r="S1003" s="416" t="s">
        <v>173</v>
      </c>
      <c r="T1003" s="490" t="s">
        <v>192</v>
      </c>
      <c r="U1003" s="416" t="s">
        <v>171</v>
      </c>
      <c r="V1003" s="427">
        <v>28</v>
      </c>
      <c r="W1003" s="416" t="s">
        <v>170</v>
      </c>
      <c r="X1003" s="428"/>
      <c r="Y1003" s="416" t="s">
        <v>169</v>
      </c>
      <c r="Z1003" s="426">
        <v>1</v>
      </c>
      <c r="AA1003" s="416" t="s">
        <v>169</v>
      </c>
      <c r="AB1003" s="426">
        <v>1</v>
      </c>
      <c r="AC1003" s="416" t="s">
        <v>169</v>
      </c>
      <c r="AD1003" s="426">
        <v>1</v>
      </c>
      <c r="AE1003" s="416" t="s">
        <v>169</v>
      </c>
      <c r="AF1003" s="426">
        <v>1</v>
      </c>
      <c r="AG1003" s="416" t="s">
        <v>169</v>
      </c>
      <c r="AH1003" s="426">
        <v>1</v>
      </c>
      <c r="AI1003" s="816"/>
      <c r="AJ1003" s="817"/>
      <c r="AK1003" s="792"/>
      <c r="AL1003" s="792"/>
      <c r="AM1003" s="792"/>
      <c r="AN1003" s="792"/>
      <c r="AO1003" s="792"/>
      <c r="AP1003" s="792"/>
    </row>
    <row r="1004" spans="2:42" s="404" customFormat="1" ht="15" customHeight="1" x14ac:dyDescent="0.2">
      <c r="B1004" s="425" t="s">
        <v>723</v>
      </c>
      <c r="C1004" s="424" t="s">
        <v>482</v>
      </c>
      <c r="D1004" s="423" t="s">
        <v>705</v>
      </c>
      <c r="E1004" s="422" t="s">
        <v>50</v>
      </c>
      <c r="F1004" s="420">
        <v>43832</v>
      </c>
      <c r="G1004" s="420">
        <v>43987</v>
      </c>
      <c r="H1004" s="507">
        <v>2019</v>
      </c>
      <c r="I1004" s="439" t="s">
        <v>1123</v>
      </c>
      <c r="J1004" s="439" t="s">
        <v>160</v>
      </c>
      <c r="K1004" s="418" t="s">
        <v>942</v>
      </c>
      <c r="L1004" s="824"/>
      <c r="M1004" s="825"/>
      <c r="N1004" s="792"/>
      <c r="O1004" s="829"/>
      <c r="P1004" s="832"/>
      <c r="Q1004" s="835"/>
      <c r="R1004" s="829"/>
      <c r="S1004" s="416" t="s">
        <v>168</v>
      </c>
      <c r="T1004" s="427">
        <v>80</v>
      </c>
      <c r="U1004" s="416" t="s">
        <v>167</v>
      </c>
      <c r="V1004" s="427">
        <v>48</v>
      </c>
      <c r="W1004" s="816"/>
      <c r="X1004" s="817"/>
      <c r="Y1004" s="416" t="s">
        <v>166</v>
      </c>
      <c r="Z1004" s="426">
        <f>IF(Z1002="",Z1003-Z1001,Z1003-Z1002)</f>
        <v>0</v>
      </c>
      <c r="AA1004" s="416" t="s">
        <v>166</v>
      </c>
      <c r="AB1004" s="426">
        <f>IF(AB1002="",AB1003-AB1001,AB1003-AB1002)</f>
        <v>0</v>
      </c>
      <c r="AC1004" s="416" t="s">
        <v>166</v>
      </c>
      <c r="AD1004" s="426">
        <f>IF(AD1002="",AD1003-AD1001,AD1003-AD1002)</f>
        <v>0</v>
      </c>
      <c r="AE1004" s="416" t="s">
        <v>166</v>
      </c>
      <c r="AF1004" s="426">
        <f>IF(AF1002="",AF1003-AF1001,AF1003-AF1002)</f>
        <v>0</v>
      </c>
      <c r="AG1004" s="416" t="s">
        <v>166</v>
      </c>
      <c r="AH1004" s="426">
        <f>IF(AH1002="",AH1003-AH1001,AH1003-AH1002)</f>
        <v>0</v>
      </c>
      <c r="AI1004" s="816"/>
      <c r="AJ1004" s="817"/>
      <c r="AK1004" s="792"/>
      <c r="AL1004" s="792"/>
      <c r="AM1004" s="792"/>
      <c r="AN1004" s="792"/>
      <c r="AO1004" s="792"/>
      <c r="AP1004" s="792"/>
    </row>
    <row r="1005" spans="2:42" s="404" customFormat="1" ht="15" customHeight="1" x14ac:dyDescent="0.2">
      <c r="B1005" s="425" t="s">
        <v>723</v>
      </c>
      <c r="C1005" s="424" t="s">
        <v>482</v>
      </c>
      <c r="D1005" s="423" t="s">
        <v>705</v>
      </c>
      <c r="E1005" s="422" t="s">
        <v>50</v>
      </c>
      <c r="F1005" s="420">
        <v>43832</v>
      </c>
      <c r="G1005" s="420">
        <v>43987</v>
      </c>
      <c r="H1005" s="507">
        <v>2019</v>
      </c>
      <c r="I1005" s="439" t="s">
        <v>1123</v>
      </c>
      <c r="J1005" s="439" t="s">
        <v>160</v>
      </c>
      <c r="K1005" s="418" t="s">
        <v>942</v>
      </c>
      <c r="L1005" s="824"/>
      <c r="M1005" s="825"/>
      <c r="N1005" s="792"/>
      <c r="O1005" s="829"/>
      <c r="P1005" s="832"/>
      <c r="Q1005" s="835"/>
      <c r="R1005" s="829"/>
      <c r="S1005" s="416" t="s">
        <v>165</v>
      </c>
      <c r="T1005" s="415">
        <v>43614</v>
      </c>
      <c r="U1005" s="416" t="s">
        <v>164</v>
      </c>
      <c r="V1005" s="415">
        <v>43987</v>
      </c>
      <c r="W1005" s="816"/>
      <c r="X1005" s="817"/>
      <c r="Y1005" s="816"/>
      <c r="Z1005" s="817"/>
      <c r="AA1005" s="816"/>
      <c r="AB1005" s="817"/>
      <c r="AC1005" s="816"/>
      <c r="AD1005" s="817"/>
      <c r="AE1005" s="816"/>
      <c r="AF1005" s="817"/>
      <c r="AG1005" s="816"/>
      <c r="AH1005" s="817"/>
      <c r="AI1005" s="816"/>
      <c r="AJ1005" s="817"/>
      <c r="AK1005" s="792"/>
      <c r="AL1005" s="792"/>
      <c r="AM1005" s="792"/>
      <c r="AN1005" s="792"/>
      <c r="AO1005" s="792"/>
      <c r="AP1005" s="792"/>
    </row>
    <row r="1006" spans="2:42" s="404" customFormat="1" ht="15" customHeight="1" thickBot="1" x14ac:dyDescent="0.25">
      <c r="B1006" s="414" t="s">
        <v>723</v>
      </c>
      <c r="C1006" s="413" t="s">
        <v>482</v>
      </c>
      <c r="D1006" s="412" t="s">
        <v>705</v>
      </c>
      <c r="E1006" s="411" t="s">
        <v>50</v>
      </c>
      <c r="F1006" s="409">
        <v>43832</v>
      </c>
      <c r="G1006" s="409">
        <v>43987</v>
      </c>
      <c r="H1006" s="408">
        <v>2019</v>
      </c>
      <c r="I1006" s="407" t="s">
        <v>1123</v>
      </c>
      <c r="J1006" s="407" t="s">
        <v>160</v>
      </c>
      <c r="K1006" s="407" t="s">
        <v>942</v>
      </c>
      <c r="L1006" s="826"/>
      <c r="M1006" s="827"/>
      <c r="N1006" s="793"/>
      <c r="O1006" s="830"/>
      <c r="P1006" s="833"/>
      <c r="Q1006" s="836"/>
      <c r="R1006" s="830"/>
      <c r="S1006" s="406" t="s">
        <v>158</v>
      </c>
      <c r="T1006" s="451">
        <v>43832</v>
      </c>
      <c r="U1006" s="820"/>
      <c r="V1006" s="821"/>
      <c r="W1006" s="818"/>
      <c r="X1006" s="819"/>
      <c r="Y1006" s="818"/>
      <c r="Z1006" s="819"/>
      <c r="AA1006" s="818"/>
      <c r="AB1006" s="819"/>
      <c r="AC1006" s="818"/>
      <c r="AD1006" s="819"/>
      <c r="AE1006" s="818"/>
      <c r="AF1006" s="819"/>
      <c r="AG1006" s="818"/>
      <c r="AH1006" s="819"/>
      <c r="AI1006" s="818"/>
      <c r="AJ1006" s="819"/>
      <c r="AK1006" s="793"/>
      <c r="AL1006" s="793"/>
      <c r="AM1006" s="793"/>
      <c r="AN1006" s="793"/>
      <c r="AO1006" s="793"/>
      <c r="AP1006" s="793"/>
    </row>
    <row r="1007" spans="2:42" s="404" customFormat="1" ht="12.75" hidden="1" customHeight="1" thickTop="1" x14ac:dyDescent="0.25">
      <c r="B1007" s="445" t="s">
        <v>723</v>
      </c>
      <c r="C1007" s="444" t="s">
        <v>737</v>
      </c>
      <c r="D1007" s="443" t="s">
        <v>705</v>
      </c>
      <c r="E1007" s="442" t="s">
        <v>10</v>
      </c>
      <c r="F1007" s="440">
        <v>44123</v>
      </c>
      <c r="G1007" s="440"/>
      <c r="H1007" s="507">
        <v>2019</v>
      </c>
      <c r="I1007" s="439" t="s">
        <v>1123</v>
      </c>
      <c r="J1007" s="439" t="s">
        <v>160</v>
      </c>
      <c r="K1007" s="508" t="s">
        <v>942</v>
      </c>
      <c r="L1007" s="822" t="s">
        <v>144</v>
      </c>
      <c r="M1007" s="823"/>
      <c r="N1007" s="791" t="s">
        <v>1004</v>
      </c>
      <c r="O1007" s="828" t="s">
        <v>228</v>
      </c>
      <c r="P1007" s="831"/>
      <c r="Q1007" s="834"/>
      <c r="R1007" s="828"/>
      <c r="S1007" s="434" t="s">
        <v>184</v>
      </c>
      <c r="T1007" s="438">
        <v>500000</v>
      </c>
      <c r="U1007" s="434" t="s">
        <v>183</v>
      </c>
      <c r="V1007" s="437">
        <f>T1012+T1010-0.01</f>
        <v>44172.99</v>
      </c>
      <c r="W1007" s="434" t="s">
        <v>182</v>
      </c>
      <c r="X1007" s="436">
        <f>T1007</f>
        <v>500000</v>
      </c>
      <c r="Y1007" s="434" t="s">
        <v>181</v>
      </c>
      <c r="Z1007" s="435"/>
      <c r="AA1007" s="434" t="s">
        <v>181</v>
      </c>
      <c r="AB1007" s="435"/>
      <c r="AC1007" s="434" t="s">
        <v>181</v>
      </c>
      <c r="AD1007" s="435"/>
      <c r="AE1007" s="434" t="s">
        <v>181</v>
      </c>
      <c r="AF1007" s="435"/>
      <c r="AG1007" s="434" t="s">
        <v>181</v>
      </c>
      <c r="AH1007" s="435">
        <v>1</v>
      </c>
      <c r="AI1007" s="434" t="s">
        <v>180</v>
      </c>
      <c r="AJ1007" s="433">
        <v>8</v>
      </c>
      <c r="AK1007" s="791" t="s">
        <v>145</v>
      </c>
      <c r="AL1007" s="791" t="s">
        <v>145</v>
      </c>
      <c r="AM1007" s="791" t="s">
        <v>145</v>
      </c>
      <c r="AN1007" s="791" t="s">
        <v>145</v>
      </c>
      <c r="AO1007" s="791" t="s">
        <v>145</v>
      </c>
      <c r="AP1007" s="791" t="s">
        <v>2139</v>
      </c>
    </row>
    <row r="1008" spans="2:42" s="404" customFormat="1" ht="15" hidden="1" customHeight="1" x14ac:dyDescent="0.25">
      <c r="B1008" s="425" t="s">
        <v>723</v>
      </c>
      <c r="C1008" s="424" t="s">
        <v>737</v>
      </c>
      <c r="D1008" s="423" t="s">
        <v>705</v>
      </c>
      <c r="E1008" s="422" t="s">
        <v>10</v>
      </c>
      <c r="F1008" s="420">
        <v>44123</v>
      </c>
      <c r="G1008" s="420"/>
      <c r="H1008" s="507">
        <v>2019</v>
      </c>
      <c r="I1008" s="439" t="s">
        <v>1123</v>
      </c>
      <c r="J1008" s="439" t="s">
        <v>160</v>
      </c>
      <c r="K1008" s="418" t="s">
        <v>942</v>
      </c>
      <c r="L1008" s="824"/>
      <c r="M1008" s="825"/>
      <c r="N1008" s="792"/>
      <c r="O1008" s="829"/>
      <c r="P1008" s="832"/>
      <c r="Q1008" s="835"/>
      <c r="R1008" s="829"/>
      <c r="S1008" s="416" t="s">
        <v>179</v>
      </c>
      <c r="T1008" s="432" t="s">
        <v>1021</v>
      </c>
      <c r="U1008" s="416" t="s">
        <v>177</v>
      </c>
      <c r="V1008" s="415">
        <f>V1007+V1010+V1009</f>
        <v>44212.99</v>
      </c>
      <c r="W1008" s="416" t="s">
        <v>176</v>
      </c>
      <c r="X1008" s="428">
        <f>X1007</f>
        <v>500000</v>
      </c>
      <c r="Y1008" s="416" t="s">
        <v>175</v>
      </c>
      <c r="Z1008" s="426"/>
      <c r="AA1008" s="416" t="s">
        <v>175</v>
      </c>
      <c r="AB1008" s="426"/>
      <c r="AC1008" s="416" t="s">
        <v>175</v>
      </c>
      <c r="AD1008" s="426"/>
      <c r="AE1008" s="416" t="s">
        <v>175</v>
      </c>
      <c r="AF1008" s="426"/>
      <c r="AG1008" s="416" t="s">
        <v>175</v>
      </c>
      <c r="AH1008" s="426">
        <v>0.76129999999999998</v>
      </c>
      <c r="AI1008" s="416" t="s">
        <v>174</v>
      </c>
      <c r="AJ1008" s="430">
        <f>AJ1007*15</f>
        <v>120</v>
      </c>
      <c r="AK1008" s="792"/>
      <c r="AL1008" s="792"/>
      <c r="AM1008" s="792"/>
      <c r="AN1008" s="792"/>
      <c r="AO1008" s="792"/>
      <c r="AP1008" s="792"/>
    </row>
    <row r="1009" spans="1:42" s="404" customFormat="1" ht="14.25" hidden="1" thickTop="1" thickBot="1" x14ac:dyDescent="0.25">
      <c r="A1009" s="402"/>
      <c r="B1009" s="425" t="s">
        <v>723</v>
      </c>
      <c r="C1009" s="424" t="s">
        <v>737</v>
      </c>
      <c r="D1009" s="423" t="s">
        <v>705</v>
      </c>
      <c r="E1009" s="422" t="s">
        <v>10</v>
      </c>
      <c r="F1009" s="420">
        <v>44123</v>
      </c>
      <c r="G1009" s="420"/>
      <c r="H1009" s="507">
        <v>2019</v>
      </c>
      <c r="I1009" s="439" t="s">
        <v>1123</v>
      </c>
      <c r="J1009" s="439" t="s">
        <v>160</v>
      </c>
      <c r="K1009" s="418" t="s">
        <v>942</v>
      </c>
      <c r="L1009" s="824"/>
      <c r="M1009" s="825"/>
      <c r="N1009" s="792"/>
      <c r="O1009" s="829"/>
      <c r="P1009" s="832"/>
      <c r="Q1009" s="835"/>
      <c r="R1009" s="829"/>
      <c r="S1009" s="416" t="s">
        <v>173</v>
      </c>
      <c r="T1009" s="429" t="s">
        <v>192</v>
      </c>
      <c r="U1009" s="416" t="s">
        <v>171</v>
      </c>
      <c r="V1009" s="427"/>
      <c r="W1009" s="416" t="s">
        <v>170</v>
      </c>
      <c r="X1009" s="428"/>
      <c r="Y1009" s="416" t="s">
        <v>169</v>
      </c>
      <c r="Z1009" s="426"/>
      <c r="AA1009" s="416" t="s">
        <v>169</v>
      </c>
      <c r="AB1009" s="426"/>
      <c r="AC1009" s="416" t="s">
        <v>169</v>
      </c>
      <c r="AD1009" s="426"/>
      <c r="AE1009" s="416" t="s">
        <v>169</v>
      </c>
      <c r="AF1009" s="426"/>
      <c r="AG1009" s="416" t="s">
        <v>169</v>
      </c>
      <c r="AH1009" s="426">
        <v>0.75109999999999999</v>
      </c>
      <c r="AI1009" s="816"/>
      <c r="AJ1009" s="817"/>
      <c r="AK1009" s="792"/>
      <c r="AL1009" s="792"/>
      <c r="AM1009" s="792"/>
      <c r="AN1009" s="792"/>
      <c r="AO1009" s="792"/>
      <c r="AP1009" s="792"/>
    </row>
    <row r="1010" spans="1:42" s="404" customFormat="1" ht="15" hidden="1" customHeight="1" x14ac:dyDescent="0.25">
      <c r="A1010" s="402"/>
      <c r="B1010" s="425" t="s">
        <v>723</v>
      </c>
      <c r="C1010" s="424" t="s">
        <v>737</v>
      </c>
      <c r="D1010" s="423" t="s">
        <v>705</v>
      </c>
      <c r="E1010" s="422" t="s">
        <v>10</v>
      </c>
      <c r="F1010" s="420">
        <v>44123</v>
      </c>
      <c r="G1010" s="420"/>
      <c r="H1010" s="507">
        <v>2019</v>
      </c>
      <c r="I1010" s="439" t="s">
        <v>1123</v>
      </c>
      <c r="J1010" s="439" t="s">
        <v>160</v>
      </c>
      <c r="K1010" s="418" t="s">
        <v>942</v>
      </c>
      <c r="L1010" s="824"/>
      <c r="M1010" s="825"/>
      <c r="N1010" s="792"/>
      <c r="O1010" s="829"/>
      <c r="P1010" s="832"/>
      <c r="Q1010" s="835"/>
      <c r="R1010" s="829"/>
      <c r="S1010" s="416" t="s">
        <v>168</v>
      </c>
      <c r="T1010" s="427">
        <v>50</v>
      </c>
      <c r="U1010" s="416" t="s">
        <v>167</v>
      </c>
      <c r="V1010" s="427">
        <v>40</v>
      </c>
      <c r="W1010" s="816"/>
      <c r="X1010" s="817"/>
      <c r="Y1010" s="416" t="s">
        <v>166</v>
      </c>
      <c r="Z1010" s="426">
        <f>IF(Z1008="",Z1009-Z1007,Z1009-Z1008)</f>
        <v>0</v>
      </c>
      <c r="AA1010" s="416" t="s">
        <v>166</v>
      </c>
      <c r="AB1010" s="426">
        <f>IF(AB1008="",AB1009-AB1007,AB1009-AB1008)</f>
        <v>0</v>
      </c>
      <c r="AC1010" s="416" t="s">
        <v>166</v>
      </c>
      <c r="AD1010" s="426">
        <f>IF(AD1008="",AD1009-AD1007,AD1009-AD1008)</f>
        <v>0</v>
      </c>
      <c r="AE1010" s="416" t="s">
        <v>166</v>
      </c>
      <c r="AF1010" s="426">
        <f>IF(AF1008="",AF1009-AF1007,AF1009-AF1008)</f>
        <v>0</v>
      </c>
      <c r="AG1010" s="416" t="s">
        <v>166</v>
      </c>
      <c r="AH1010" s="426">
        <f>IF(AH1008="",AH1009-AH1007,AH1009-AH1008)</f>
        <v>-1.0199999999999987E-2</v>
      </c>
      <c r="AI1010" s="816"/>
      <c r="AJ1010" s="817"/>
      <c r="AK1010" s="792"/>
      <c r="AL1010" s="792"/>
      <c r="AM1010" s="792"/>
      <c r="AN1010" s="792"/>
      <c r="AO1010" s="792"/>
      <c r="AP1010" s="792"/>
    </row>
    <row r="1011" spans="1:42" s="404" customFormat="1" ht="15" hidden="1" customHeight="1" x14ac:dyDescent="0.25">
      <c r="A1011" s="402"/>
      <c r="B1011" s="425" t="s">
        <v>723</v>
      </c>
      <c r="C1011" s="424" t="s">
        <v>737</v>
      </c>
      <c r="D1011" s="423" t="s">
        <v>705</v>
      </c>
      <c r="E1011" s="422" t="s">
        <v>10</v>
      </c>
      <c r="F1011" s="420">
        <v>44123</v>
      </c>
      <c r="G1011" s="420"/>
      <c r="H1011" s="507">
        <v>2019</v>
      </c>
      <c r="I1011" s="439" t="s">
        <v>1123</v>
      </c>
      <c r="J1011" s="439" t="s">
        <v>160</v>
      </c>
      <c r="K1011" s="418" t="s">
        <v>942</v>
      </c>
      <c r="L1011" s="824"/>
      <c r="M1011" s="825"/>
      <c r="N1011" s="792"/>
      <c r="O1011" s="829"/>
      <c r="P1011" s="832"/>
      <c r="Q1011" s="835"/>
      <c r="R1011" s="829"/>
      <c r="S1011" s="416" t="s">
        <v>165</v>
      </c>
      <c r="T1011" s="415">
        <v>43549</v>
      </c>
      <c r="U1011" s="416" t="s">
        <v>164</v>
      </c>
      <c r="V1011" s="415"/>
      <c r="W1011" s="816"/>
      <c r="X1011" s="817"/>
      <c r="Y1011" s="816"/>
      <c r="Z1011" s="817"/>
      <c r="AA1011" s="816"/>
      <c r="AB1011" s="817"/>
      <c r="AC1011" s="816"/>
      <c r="AD1011" s="817"/>
      <c r="AE1011" s="816"/>
      <c r="AF1011" s="817"/>
      <c r="AG1011" s="816"/>
      <c r="AH1011" s="817"/>
      <c r="AI1011" s="816"/>
      <c r="AJ1011" s="817"/>
      <c r="AK1011" s="792"/>
      <c r="AL1011" s="792"/>
      <c r="AM1011" s="792"/>
      <c r="AN1011" s="792"/>
      <c r="AO1011" s="792"/>
      <c r="AP1011" s="792"/>
    </row>
    <row r="1012" spans="1:42" s="404" customFormat="1" ht="15" hidden="1" customHeight="1" thickBot="1" x14ac:dyDescent="0.25">
      <c r="A1012" s="402"/>
      <c r="B1012" s="414" t="s">
        <v>723</v>
      </c>
      <c r="C1012" s="413" t="s">
        <v>737</v>
      </c>
      <c r="D1012" s="412" t="s">
        <v>705</v>
      </c>
      <c r="E1012" s="411" t="s">
        <v>10</v>
      </c>
      <c r="F1012" s="409">
        <v>44123</v>
      </c>
      <c r="G1012" s="409"/>
      <c r="H1012" s="408">
        <v>2019</v>
      </c>
      <c r="I1012" s="407" t="s">
        <v>1123</v>
      </c>
      <c r="J1012" s="407" t="s">
        <v>160</v>
      </c>
      <c r="K1012" s="407" t="s">
        <v>942</v>
      </c>
      <c r="L1012" s="826"/>
      <c r="M1012" s="827"/>
      <c r="N1012" s="793"/>
      <c r="O1012" s="830"/>
      <c r="P1012" s="833"/>
      <c r="Q1012" s="836"/>
      <c r="R1012" s="830"/>
      <c r="S1012" s="406" t="s">
        <v>158</v>
      </c>
      <c r="T1012" s="451">
        <v>44123</v>
      </c>
      <c r="U1012" s="820"/>
      <c r="V1012" s="821"/>
      <c r="W1012" s="818"/>
      <c r="X1012" s="819"/>
      <c r="Y1012" s="818"/>
      <c r="Z1012" s="819"/>
      <c r="AA1012" s="818"/>
      <c r="AB1012" s="819"/>
      <c r="AC1012" s="818"/>
      <c r="AD1012" s="819"/>
      <c r="AE1012" s="818"/>
      <c r="AF1012" s="819"/>
      <c r="AG1012" s="818"/>
      <c r="AH1012" s="819"/>
      <c r="AI1012" s="818"/>
      <c r="AJ1012" s="819"/>
      <c r="AK1012" s="793"/>
      <c r="AL1012" s="793"/>
      <c r="AM1012" s="793"/>
      <c r="AN1012" s="793"/>
      <c r="AO1012" s="793"/>
      <c r="AP1012" s="793"/>
    </row>
    <row r="1013" spans="1:42" s="404" customFormat="1" ht="12.75" hidden="1" customHeight="1" thickTop="1" x14ac:dyDescent="0.25">
      <c r="B1013" s="445" t="s">
        <v>196</v>
      </c>
      <c r="C1013" s="444" t="s">
        <v>329</v>
      </c>
      <c r="D1013" s="443" t="s">
        <v>161</v>
      </c>
      <c r="E1013" s="442" t="s">
        <v>520</v>
      </c>
      <c r="F1013" s="440"/>
      <c r="G1013" s="440"/>
      <c r="H1013" s="419">
        <v>2019</v>
      </c>
      <c r="I1013" s="418"/>
      <c r="J1013" s="418" t="s">
        <v>160</v>
      </c>
      <c r="K1013" s="439" t="s">
        <v>189</v>
      </c>
      <c r="L1013" s="822" t="s">
        <v>155</v>
      </c>
      <c r="M1013" s="823"/>
      <c r="N1013" s="791" t="s">
        <v>213</v>
      </c>
      <c r="O1013" s="828" t="s">
        <v>228</v>
      </c>
      <c r="P1013" s="831"/>
      <c r="Q1013" s="834"/>
      <c r="R1013" s="828"/>
      <c r="S1013" s="434" t="s">
        <v>184</v>
      </c>
      <c r="T1013" s="438">
        <v>500000</v>
      </c>
      <c r="U1013" s="434" t="s">
        <v>183</v>
      </c>
      <c r="V1013" s="437"/>
      <c r="W1013" s="434" t="s">
        <v>182</v>
      </c>
      <c r="X1013" s="436">
        <f>T1013</f>
        <v>500000</v>
      </c>
      <c r="Y1013" s="434" t="s">
        <v>181</v>
      </c>
      <c r="Z1013" s="435">
        <v>1</v>
      </c>
      <c r="AA1013" s="434" t="s">
        <v>181</v>
      </c>
      <c r="AB1013" s="435"/>
      <c r="AC1013" s="434" t="s">
        <v>181</v>
      </c>
      <c r="AD1013" s="435"/>
      <c r="AE1013" s="434" t="s">
        <v>181</v>
      </c>
      <c r="AF1013" s="435"/>
      <c r="AG1013" s="434" t="s">
        <v>181</v>
      </c>
      <c r="AH1013" s="435"/>
      <c r="AI1013" s="434" t="s">
        <v>180</v>
      </c>
      <c r="AJ1013" s="433"/>
      <c r="AK1013" s="791" t="s">
        <v>521</v>
      </c>
      <c r="AL1013" s="791" t="s">
        <v>521</v>
      </c>
      <c r="AM1013" s="791" t="s">
        <v>521</v>
      </c>
      <c r="AN1013" s="791" t="s">
        <v>521</v>
      </c>
      <c r="AO1013" s="791" t="s">
        <v>521</v>
      </c>
      <c r="AP1013" s="791" t="s">
        <v>521</v>
      </c>
    </row>
    <row r="1014" spans="1:42" s="404" customFormat="1" ht="15" hidden="1" customHeight="1" x14ac:dyDescent="0.25">
      <c r="B1014" s="425" t="s">
        <v>196</v>
      </c>
      <c r="C1014" s="424" t="s">
        <v>329</v>
      </c>
      <c r="D1014" s="423" t="s">
        <v>161</v>
      </c>
      <c r="E1014" s="422" t="s">
        <v>520</v>
      </c>
      <c r="F1014" s="420"/>
      <c r="G1014" s="420"/>
      <c r="H1014" s="419">
        <v>2019</v>
      </c>
      <c r="I1014" s="418"/>
      <c r="J1014" s="418" t="s">
        <v>160</v>
      </c>
      <c r="K1014" s="417" t="s">
        <v>159</v>
      </c>
      <c r="L1014" s="824"/>
      <c r="M1014" s="825"/>
      <c r="N1014" s="792"/>
      <c r="O1014" s="829"/>
      <c r="P1014" s="832"/>
      <c r="Q1014" s="835"/>
      <c r="R1014" s="829"/>
      <c r="S1014" s="416" t="s">
        <v>179</v>
      </c>
      <c r="T1014" s="432"/>
      <c r="U1014" s="416" t="s">
        <v>177</v>
      </c>
      <c r="V1014" s="415"/>
      <c r="W1014" s="416" t="s">
        <v>176</v>
      </c>
      <c r="X1014" s="428">
        <f>X1013</f>
        <v>500000</v>
      </c>
      <c r="Y1014" s="416" t="s">
        <v>175</v>
      </c>
      <c r="Z1014" s="426"/>
      <c r="AA1014" s="416" t="s">
        <v>175</v>
      </c>
      <c r="AB1014" s="426"/>
      <c r="AC1014" s="416" t="s">
        <v>175</v>
      </c>
      <c r="AD1014" s="426"/>
      <c r="AE1014" s="416" t="s">
        <v>175</v>
      </c>
      <c r="AF1014" s="426"/>
      <c r="AG1014" s="416" t="s">
        <v>175</v>
      </c>
      <c r="AH1014" s="426"/>
      <c r="AI1014" s="416" t="s">
        <v>174</v>
      </c>
      <c r="AJ1014" s="430"/>
      <c r="AK1014" s="792"/>
      <c r="AL1014" s="792"/>
      <c r="AM1014" s="792"/>
      <c r="AN1014" s="792"/>
      <c r="AO1014" s="792"/>
      <c r="AP1014" s="792"/>
    </row>
    <row r="1015" spans="1:42" s="404" customFormat="1" ht="39" hidden="1" customHeight="1" x14ac:dyDescent="0.25">
      <c r="B1015" s="425" t="s">
        <v>196</v>
      </c>
      <c r="C1015" s="424" t="s">
        <v>329</v>
      </c>
      <c r="D1015" s="423" t="s">
        <v>161</v>
      </c>
      <c r="E1015" s="422" t="s">
        <v>520</v>
      </c>
      <c r="F1015" s="420"/>
      <c r="G1015" s="420"/>
      <c r="H1015" s="419">
        <v>2019</v>
      </c>
      <c r="I1015" s="418"/>
      <c r="J1015" s="418" t="s">
        <v>160</v>
      </c>
      <c r="K1015" s="417" t="s">
        <v>159</v>
      </c>
      <c r="L1015" s="824"/>
      <c r="M1015" s="825"/>
      <c r="N1015" s="792"/>
      <c r="O1015" s="829"/>
      <c r="P1015" s="832"/>
      <c r="Q1015" s="835"/>
      <c r="R1015" s="829"/>
      <c r="S1015" s="416" t="s">
        <v>173</v>
      </c>
      <c r="T1015" s="429"/>
      <c r="U1015" s="416" t="s">
        <v>171</v>
      </c>
      <c r="V1015" s="427"/>
      <c r="W1015" s="416" t="s">
        <v>170</v>
      </c>
      <c r="X1015" s="428"/>
      <c r="Y1015" s="416" t="s">
        <v>169</v>
      </c>
      <c r="Z1015" s="426">
        <v>1</v>
      </c>
      <c r="AA1015" s="416" t="s">
        <v>169</v>
      </c>
      <c r="AB1015" s="426"/>
      <c r="AC1015" s="416" t="s">
        <v>169</v>
      </c>
      <c r="AD1015" s="426"/>
      <c r="AE1015" s="416" t="s">
        <v>169</v>
      </c>
      <c r="AF1015" s="426"/>
      <c r="AG1015" s="416" t="s">
        <v>169</v>
      </c>
      <c r="AH1015" s="426"/>
      <c r="AI1015" s="816"/>
      <c r="AJ1015" s="817"/>
      <c r="AK1015" s="792"/>
      <c r="AL1015" s="792"/>
      <c r="AM1015" s="792"/>
      <c r="AN1015" s="792"/>
      <c r="AO1015" s="792"/>
      <c r="AP1015" s="792"/>
    </row>
    <row r="1016" spans="1:42" s="404" customFormat="1" ht="15" hidden="1" customHeight="1" x14ac:dyDescent="0.25">
      <c r="B1016" s="425" t="s">
        <v>196</v>
      </c>
      <c r="C1016" s="424" t="s">
        <v>329</v>
      </c>
      <c r="D1016" s="423" t="s">
        <v>161</v>
      </c>
      <c r="E1016" s="422" t="s">
        <v>520</v>
      </c>
      <c r="F1016" s="420"/>
      <c r="G1016" s="420"/>
      <c r="H1016" s="419">
        <v>2019</v>
      </c>
      <c r="I1016" s="418"/>
      <c r="J1016" s="418" t="s">
        <v>160</v>
      </c>
      <c r="K1016" s="417" t="s">
        <v>159</v>
      </c>
      <c r="L1016" s="824"/>
      <c r="M1016" s="825"/>
      <c r="N1016" s="792"/>
      <c r="O1016" s="829"/>
      <c r="P1016" s="832"/>
      <c r="Q1016" s="835"/>
      <c r="R1016" s="829"/>
      <c r="S1016" s="416" t="s">
        <v>168</v>
      </c>
      <c r="T1016" s="427"/>
      <c r="U1016" s="416" t="s">
        <v>167</v>
      </c>
      <c r="V1016" s="427"/>
      <c r="W1016" s="816"/>
      <c r="X1016" s="817"/>
      <c r="Y1016" s="416" t="s">
        <v>166</v>
      </c>
      <c r="Z1016" s="426">
        <f>IF(Z1014="",Z1015-Z1013,Z1015-Z1014)</f>
        <v>0</v>
      </c>
      <c r="AA1016" s="416" t="s">
        <v>166</v>
      </c>
      <c r="AB1016" s="426">
        <f>IF(AB1014="",AB1015-AB1013,AB1015-AB1014)</f>
        <v>0</v>
      </c>
      <c r="AC1016" s="416" t="s">
        <v>166</v>
      </c>
      <c r="AD1016" s="426">
        <f>IF(AD1014="",AD1015-AD1013,AD1015-AD1014)</f>
        <v>0</v>
      </c>
      <c r="AE1016" s="416" t="s">
        <v>166</v>
      </c>
      <c r="AF1016" s="426">
        <f>IF(AF1014="",AF1015-AF1013,AF1015-AF1014)</f>
        <v>0</v>
      </c>
      <c r="AG1016" s="416" t="s">
        <v>166</v>
      </c>
      <c r="AH1016" s="426">
        <f>IF(AH1014="",AH1015-AH1013,AH1015-AH1014)</f>
        <v>0</v>
      </c>
      <c r="AI1016" s="816"/>
      <c r="AJ1016" s="817"/>
      <c r="AK1016" s="792"/>
      <c r="AL1016" s="792"/>
      <c r="AM1016" s="792"/>
      <c r="AN1016" s="792"/>
      <c r="AO1016" s="792"/>
      <c r="AP1016" s="792"/>
    </row>
    <row r="1017" spans="1:42" s="404" customFormat="1" ht="15" hidden="1" customHeight="1" x14ac:dyDescent="0.25">
      <c r="B1017" s="425" t="s">
        <v>196</v>
      </c>
      <c r="C1017" s="424" t="s">
        <v>329</v>
      </c>
      <c r="D1017" s="423" t="s">
        <v>161</v>
      </c>
      <c r="E1017" s="422" t="s">
        <v>520</v>
      </c>
      <c r="F1017" s="420"/>
      <c r="G1017" s="420"/>
      <c r="H1017" s="419">
        <v>2019</v>
      </c>
      <c r="I1017" s="418"/>
      <c r="J1017" s="418" t="s">
        <v>160</v>
      </c>
      <c r="K1017" s="417" t="s">
        <v>159</v>
      </c>
      <c r="L1017" s="824"/>
      <c r="M1017" s="825"/>
      <c r="N1017" s="792"/>
      <c r="O1017" s="829"/>
      <c r="P1017" s="832"/>
      <c r="Q1017" s="835"/>
      <c r="R1017" s="829"/>
      <c r="S1017" s="416" t="s">
        <v>165</v>
      </c>
      <c r="T1017" s="415"/>
      <c r="U1017" s="416" t="s">
        <v>164</v>
      </c>
      <c r="V1017" s="415"/>
      <c r="W1017" s="816"/>
      <c r="X1017" s="817"/>
      <c r="Y1017" s="816"/>
      <c r="Z1017" s="817"/>
      <c r="AA1017" s="816"/>
      <c r="AB1017" s="817"/>
      <c r="AC1017" s="816"/>
      <c r="AD1017" s="817"/>
      <c r="AE1017" s="816"/>
      <c r="AF1017" s="817"/>
      <c r="AG1017" s="816"/>
      <c r="AH1017" s="817"/>
      <c r="AI1017" s="816"/>
      <c r="AJ1017" s="817"/>
      <c r="AK1017" s="792"/>
      <c r="AL1017" s="792"/>
      <c r="AM1017" s="792"/>
      <c r="AN1017" s="792"/>
      <c r="AO1017" s="792"/>
      <c r="AP1017" s="792"/>
    </row>
    <row r="1018" spans="1:42" s="404" customFormat="1" ht="15" hidden="1" customHeight="1" thickBot="1" x14ac:dyDescent="0.25">
      <c r="B1018" s="414" t="s">
        <v>196</v>
      </c>
      <c r="C1018" s="413" t="s">
        <v>329</v>
      </c>
      <c r="D1018" s="412" t="s">
        <v>161</v>
      </c>
      <c r="E1018" s="411" t="s">
        <v>520</v>
      </c>
      <c r="F1018" s="409"/>
      <c r="G1018" s="409"/>
      <c r="H1018" s="408">
        <v>2019</v>
      </c>
      <c r="I1018" s="407"/>
      <c r="J1018" s="407" t="s">
        <v>160</v>
      </c>
      <c r="K1018" s="407" t="s">
        <v>159</v>
      </c>
      <c r="L1018" s="826"/>
      <c r="M1018" s="827"/>
      <c r="N1018" s="793"/>
      <c r="O1018" s="830"/>
      <c r="P1018" s="833"/>
      <c r="Q1018" s="836"/>
      <c r="R1018" s="830"/>
      <c r="S1018" s="406" t="s">
        <v>158</v>
      </c>
      <c r="T1018" s="451"/>
      <c r="U1018" s="820"/>
      <c r="V1018" s="821"/>
      <c r="W1018" s="818"/>
      <c r="X1018" s="819"/>
      <c r="Y1018" s="818"/>
      <c r="Z1018" s="819"/>
      <c r="AA1018" s="818"/>
      <c r="AB1018" s="819"/>
      <c r="AC1018" s="818"/>
      <c r="AD1018" s="819"/>
      <c r="AE1018" s="818"/>
      <c r="AF1018" s="819"/>
      <c r="AG1018" s="818"/>
      <c r="AH1018" s="819"/>
      <c r="AI1018" s="818"/>
      <c r="AJ1018" s="819"/>
      <c r="AK1018" s="793"/>
      <c r="AL1018" s="793"/>
      <c r="AM1018" s="793"/>
      <c r="AN1018" s="793"/>
      <c r="AO1018" s="793"/>
      <c r="AP1018" s="793"/>
    </row>
    <row r="1019" spans="1:42" s="404" customFormat="1" ht="12.75" hidden="1" customHeight="1" thickTop="1" x14ac:dyDescent="0.25">
      <c r="A1019" s="402"/>
      <c r="B1019" s="445" t="s">
        <v>482</v>
      </c>
      <c r="C1019" s="444" t="s">
        <v>1007</v>
      </c>
      <c r="D1019" s="443" t="s">
        <v>705</v>
      </c>
      <c r="E1019" s="442" t="s">
        <v>110</v>
      </c>
      <c r="F1019" s="440"/>
      <c r="G1019" s="440"/>
      <c r="H1019" s="507">
        <v>2019</v>
      </c>
      <c r="I1019" s="439"/>
      <c r="J1019" s="439" t="s">
        <v>160</v>
      </c>
      <c r="K1019" s="508" t="s">
        <v>942</v>
      </c>
      <c r="L1019" s="822" t="s">
        <v>149</v>
      </c>
      <c r="M1019" s="823"/>
      <c r="N1019" s="791" t="s">
        <v>1004</v>
      </c>
      <c r="O1019" s="828" t="s">
        <v>186</v>
      </c>
      <c r="P1019" s="831"/>
      <c r="Q1019" s="834"/>
      <c r="R1019" s="828" t="s">
        <v>185</v>
      </c>
      <c r="S1019" s="434" t="s">
        <v>184</v>
      </c>
      <c r="T1019" s="438">
        <v>500000</v>
      </c>
      <c r="U1019" s="434" t="s">
        <v>183</v>
      </c>
      <c r="V1019" s="437"/>
      <c r="W1019" s="434" t="s">
        <v>182</v>
      </c>
      <c r="X1019" s="436">
        <f>T1019</f>
        <v>500000</v>
      </c>
      <c r="Y1019" s="434" t="s">
        <v>181</v>
      </c>
      <c r="Z1019" s="435"/>
      <c r="AA1019" s="434" t="s">
        <v>181</v>
      </c>
      <c r="AB1019" s="435"/>
      <c r="AC1019" s="434" t="s">
        <v>181</v>
      </c>
      <c r="AD1019" s="435"/>
      <c r="AE1019" s="434" t="s">
        <v>181</v>
      </c>
      <c r="AF1019" s="435"/>
      <c r="AG1019" s="434" t="s">
        <v>181</v>
      </c>
      <c r="AH1019" s="435"/>
      <c r="AI1019" s="434" t="s">
        <v>180</v>
      </c>
      <c r="AJ1019" s="433"/>
      <c r="AK1019" s="791" t="s">
        <v>1008</v>
      </c>
      <c r="AL1019" s="791" t="s">
        <v>1008</v>
      </c>
      <c r="AM1019" s="791" t="s">
        <v>1008</v>
      </c>
      <c r="AN1019" s="791" t="s">
        <v>1008</v>
      </c>
      <c r="AO1019" s="791" t="s">
        <v>1008</v>
      </c>
      <c r="AP1019" s="791" t="s">
        <v>1008</v>
      </c>
    </row>
    <row r="1020" spans="1:42" s="404" customFormat="1" ht="15" hidden="1" customHeight="1" x14ac:dyDescent="0.25">
      <c r="A1020" s="402"/>
      <c r="B1020" s="425" t="s">
        <v>482</v>
      </c>
      <c r="C1020" s="424" t="s">
        <v>1007</v>
      </c>
      <c r="D1020" s="423" t="s">
        <v>705</v>
      </c>
      <c r="E1020" s="422" t="s">
        <v>110</v>
      </c>
      <c r="F1020" s="420"/>
      <c r="G1020" s="420"/>
      <c r="H1020" s="507">
        <v>2019</v>
      </c>
      <c r="I1020" s="439"/>
      <c r="J1020" s="439" t="s">
        <v>160</v>
      </c>
      <c r="K1020" s="418" t="s">
        <v>942</v>
      </c>
      <c r="L1020" s="824"/>
      <c r="M1020" s="825"/>
      <c r="N1020" s="792"/>
      <c r="O1020" s="829"/>
      <c r="P1020" s="832"/>
      <c r="Q1020" s="835"/>
      <c r="R1020" s="829"/>
      <c r="S1020" s="416" t="s">
        <v>179</v>
      </c>
      <c r="T1020" s="432"/>
      <c r="U1020" s="416" t="s">
        <v>177</v>
      </c>
      <c r="V1020" s="415">
        <f>V1019+V1022</f>
        <v>0</v>
      </c>
      <c r="W1020" s="416" t="s">
        <v>176</v>
      </c>
      <c r="X1020" s="428">
        <f>X1019</f>
        <v>500000</v>
      </c>
      <c r="Y1020" s="416" t="s">
        <v>175</v>
      </c>
      <c r="Z1020" s="426"/>
      <c r="AA1020" s="416" t="s">
        <v>175</v>
      </c>
      <c r="AB1020" s="426"/>
      <c r="AC1020" s="416" t="s">
        <v>175</v>
      </c>
      <c r="AD1020" s="426"/>
      <c r="AE1020" s="416" t="s">
        <v>175</v>
      </c>
      <c r="AF1020" s="426"/>
      <c r="AG1020" s="416" t="s">
        <v>175</v>
      </c>
      <c r="AH1020" s="426"/>
      <c r="AI1020" s="416" t="s">
        <v>174</v>
      </c>
      <c r="AJ1020" s="430"/>
      <c r="AK1020" s="792"/>
      <c r="AL1020" s="792"/>
      <c r="AM1020" s="792"/>
      <c r="AN1020" s="792"/>
      <c r="AO1020" s="792"/>
      <c r="AP1020" s="792"/>
    </row>
    <row r="1021" spans="1:42" s="404" customFormat="1" ht="27" hidden="1" thickTop="1" thickBot="1" x14ac:dyDescent="0.25">
      <c r="A1021" s="402"/>
      <c r="B1021" s="425" t="s">
        <v>482</v>
      </c>
      <c r="C1021" s="424" t="s">
        <v>1007</v>
      </c>
      <c r="D1021" s="423" t="s">
        <v>705</v>
      </c>
      <c r="E1021" s="422" t="s">
        <v>110</v>
      </c>
      <c r="F1021" s="420"/>
      <c r="G1021" s="420"/>
      <c r="H1021" s="507">
        <v>2019</v>
      </c>
      <c r="I1021" s="439"/>
      <c r="J1021" s="439" t="s">
        <v>160</v>
      </c>
      <c r="K1021" s="418" t="s">
        <v>942</v>
      </c>
      <c r="L1021" s="824"/>
      <c r="M1021" s="825"/>
      <c r="N1021" s="792"/>
      <c r="O1021" s="829"/>
      <c r="P1021" s="832"/>
      <c r="Q1021" s="835"/>
      <c r="R1021" s="829"/>
      <c r="S1021" s="416" t="s">
        <v>173</v>
      </c>
      <c r="T1021" s="429"/>
      <c r="U1021" s="416" t="s">
        <v>171</v>
      </c>
      <c r="V1021" s="427"/>
      <c r="W1021" s="416" t="s">
        <v>170</v>
      </c>
      <c r="X1021" s="428"/>
      <c r="Y1021" s="416" t="s">
        <v>169</v>
      </c>
      <c r="Z1021" s="426"/>
      <c r="AA1021" s="416" t="s">
        <v>169</v>
      </c>
      <c r="AB1021" s="426"/>
      <c r="AC1021" s="416" t="s">
        <v>169</v>
      </c>
      <c r="AD1021" s="426"/>
      <c r="AE1021" s="416" t="s">
        <v>169</v>
      </c>
      <c r="AF1021" s="426"/>
      <c r="AG1021" s="416" t="s">
        <v>169</v>
      </c>
      <c r="AH1021" s="426"/>
      <c r="AI1021" s="816"/>
      <c r="AJ1021" s="817"/>
      <c r="AK1021" s="792"/>
      <c r="AL1021" s="792"/>
      <c r="AM1021" s="792"/>
      <c r="AN1021" s="792"/>
      <c r="AO1021" s="792"/>
      <c r="AP1021" s="792"/>
    </row>
    <row r="1022" spans="1:42" s="404" customFormat="1" ht="15" hidden="1" customHeight="1" x14ac:dyDescent="0.25">
      <c r="A1022" s="402"/>
      <c r="B1022" s="425" t="s">
        <v>482</v>
      </c>
      <c r="C1022" s="424" t="s">
        <v>1007</v>
      </c>
      <c r="D1022" s="423" t="s">
        <v>705</v>
      </c>
      <c r="E1022" s="422" t="s">
        <v>110</v>
      </c>
      <c r="F1022" s="420"/>
      <c r="G1022" s="420"/>
      <c r="H1022" s="507">
        <v>2019</v>
      </c>
      <c r="I1022" s="439"/>
      <c r="J1022" s="439" t="s">
        <v>160</v>
      </c>
      <c r="K1022" s="418" t="s">
        <v>942</v>
      </c>
      <c r="L1022" s="824"/>
      <c r="M1022" s="825"/>
      <c r="N1022" s="792"/>
      <c r="O1022" s="829"/>
      <c r="P1022" s="832"/>
      <c r="Q1022" s="835"/>
      <c r="R1022" s="829"/>
      <c r="S1022" s="416" t="s">
        <v>168</v>
      </c>
      <c r="T1022" s="427"/>
      <c r="U1022" s="416" t="s">
        <v>167</v>
      </c>
      <c r="V1022" s="427"/>
      <c r="W1022" s="816"/>
      <c r="X1022" s="817"/>
      <c r="Y1022" s="416" t="s">
        <v>166</v>
      </c>
      <c r="Z1022" s="426">
        <f>IF(Z1020="",Z1021-Z1019,Z1021-Z1020)</f>
        <v>0</v>
      </c>
      <c r="AA1022" s="416" t="s">
        <v>166</v>
      </c>
      <c r="AB1022" s="426">
        <f>IF(AB1020="",AB1021-AB1019,AB1021-AB1020)</f>
        <v>0</v>
      </c>
      <c r="AC1022" s="416" t="s">
        <v>166</v>
      </c>
      <c r="AD1022" s="426">
        <f>IF(AD1020="",AD1021-AD1019,AD1021-AD1020)</f>
        <v>0</v>
      </c>
      <c r="AE1022" s="416" t="s">
        <v>166</v>
      </c>
      <c r="AF1022" s="426">
        <f>IF(AF1020="",AF1021-AF1019,AF1021-AF1020)</f>
        <v>0</v>
      </c>
      <c r="AG1022" s="416" t="s">
        <v>166</v>
      </c>
      <c r="AH1022" s="426">
        <f>IF(AH1020="",AH1021-AH1019,AH1021-AH1020)</f>
        <v>0</v>
      </c>
      <c r="AI1022" s="816"/>
      <c r="AJ1022" s="817"/>
      <c r="AK1022" s="792"/>
      <c r="AL1022" s="792"/>
      <c r="AM1022" s="792"/>
      <c r="AN1022" s="792"/>
      <c r="AO1022" s="792"/>
      <c r="AP1022" s="792"/>
    </row>
    <row r="1023" spans="1:42" s="404" customFormat="1" ht="15" hidden="1" customHeight="1" x14ac:dyDescent="0.25">
      <c r="A1023" s="402"/>
      <c r="B1023" s="425" t="s">
        <v>482</v>
      </c>
      <c r="C1023" s="424" t="s">
        <v>1007</v>
      </c>
      <c r="D1023" s="423" t="s">
        <v>705</v>
      </c>
      <c r="E1023" s="422" t="s">
        <v>110</v>
      </c>
      <c r="F1023" s="420"/>
      <c r="G1023" s="420"/>
      <c r="H1023" s="507">
        <v>2019</v>
      </c>
      <c r="I1023" s="439"/>
      <c r="J1023" s="439" t="s">
        <v>160</v>
      </c>
      <c r="K1023" s="418" t="s">
        <v>942</v>
      </c>
      <c r="L1023" s="824"/>
      <c r="M1023" s="825"/>
      <c r="N1023" s="792"/>
      <c r="O1023" s="829"/>
      <c r="P1023" s="832"/>
      <c r="Q1023" s="835"/>
      <c r="R1023" s="829"/>
      <c r="S1023" s="416" t="s">
        <v>165</v>
      </c>
      <c r="T1023" s="415">
        <v>43805</v>
      </c>
      <c r="U1023" s="416" t="s">
        <v>164</v>
      </c>
      <c r="V1023" s="415"/>
      <c r="W1023" s="816"/>
      <c r="X1023" s="817"/>
      <c r="Y1023" s="816"/>
      <c r="Z1023" s="817"/>
      <c r="AA1023" s="816"/>
      <c r="AB1023" s="817"/>
      <c r="AC1023" s="816"/>
      <c r="AD1023" s="817"/>
      <c r="AE1023" s="816"/>
      <c r="AF1023" s="817"/>
      <c r="AG1023" s="816"/>
      <c r="AH1023" s="817"/>
      <c r="AI1023" s="816"/>
      <c r="AJ1023" s="817"/>
      <c r="AK1023" s="792"/>
      <c r="AL1023" s="792"/>
      <c r="AM1023" s="792"/>
      <c r="AN1023" s="792"/>
      <c r="AO1023" s="792"/>
      <c r="AP1023" s="792"/>
    </row>
    <row r="1024" spans="1:42" s="404" customFormat="1" ht="15" hidden="1" customHeight="1" thickBot="1" x14ac:dyDescent="0.25">
      <c r="A1024" s="402"/>
      <c r="B1024" s="414" t="s">
        <v>482</v>
      </c>
      <c r="C1024" s="413" t="s">
        <v>1007</v>
      </c>
      <c r="D1024" s="412" t="s">
        <v>705</v>
      </c>
      <c r="E1024" s="411" t="s">
        <v>110</v>
      </c>
      <c r="F1024" s="409"/>
      <c r="G1024" s="409"/>
      <c r="H1024" s="408">
        <v>2019</v>
      </c>
      <c r="I1024" s="407"/>
      <c r="J1024" s="407" t="s">
        <v>160</v>
      </c>
      <c r="K1024" s="407" t="s">
        <v>942</v>
      </c>
      <c r="L1024" s="826"/>
      <c r="M1024" s="827"/>
      <c r="N1024" s="793"/>
      <c r="O1024" s="830"/>
      <c r="P1024" s="833"/>
      <c r="Q1024" s="836"/>
      <c r="R1024" s="830"/>
      <c r="S1024" s="406" t="s">
        <v>158</v>
      </c>
      <c r="T1024" s="451"/>
      <c r="U1024" s="820"/>
      <c r="V1024" s="821"/>
      <c r="W1024" s="818"/>
      <c r="X1024" s="819"/>
      <c r="Y1024" s="818"/>
      <c r="Z1024" s="819"/>
      <c r="AA1024" s="818"/>
      <c r="AB1024" s="819"/>
      <c r="AC1024" s="818"/>
      <c r="AD1024" s="819"/>
      <c r="AE1024" s="818"/>
      <c r="AF1024" s="819"/>
      <c r="AG1024" s="818"/>
      <c r="AH1024" s="819"/>
      <c r="AI1024" s="818"/>
      <c r="AJ1024" s="819"/>
      <c r="AK1024" s="793"/>
      <c r="AL1024" s="793"/>
      <c r="AM1024" s="793"/>
      <c r="AN1024" s="793"/>
      <c r="AO1024" s="793"/>
      <c r="AP1024" s="793"/>
    </row>
    <row r="1025" spans="2:42" s="404" customFormat="1" ht="12.75" customHeight="1" thickTop="1" x14ac:dyDescent="0.2">
      <c r="B1025" s="445" t="s">
        <v>723</v>
      </c>
      <c r="C1025" s="444" t="s">
        <v>1010</v>
      </c>
      <c r="D1025" s="443" t="s">
        <v>705</v>
      </c>
      <c r="E1025" s="442" t="s">
        <v>50</v>
      </c>
      <c r="F1025" s="440">
        <v>44090</v>
      </c>
      <c r="G1025" s="440">
        <v>44112</v>
      </c>
      <c r="H1025" s="507">
        <v>2019</v>
      </c>
      <c r="I1025" s="439" t="s">
        <v>185</v>
      </c>
      <c r="J1025" s="439" t="s">
        <v>160</v>
      </c>
      <c r="K1025" s="508" t="s">
        <v>942</v>
      </c>
      <c r="L1025" s="822" t="s">
        <v>142</v>
      </c>
      <c r="M1025" s="823"/>
      <c r="N1025" s="791" t="s">
        <v>1004</v>
      </c>
      <c r="O1025" s="828" t="s">
        <v>663</v>
      </c>
      <c r="P1025" s="831"/>
      <c r="Q1025" s="834"/>
      <c r="R1025" s="828" t="s">
        <v>185</v>
      </c>
      <c r="S1025" s="434" t="s">
        <v>184</v>
      </c>
      <c r="T1025" s="438">
        <v>500000</v>
      </c>
      <c r="U1025" s="434" t="s">
        <v>183</v>
      </c>
      <c r="V1025" s="437">
        <f>T1030+T1028</f>
        <v>44240</v>
      </c>
      <c r="W1025" s="434" t="s">
        <v>182</v>
      </c>
      <c r="X1025" s="436">
        <f>T1025</f>
        <v>500000</v>
      </c>
      <c r="Y1025" s="434" t="s">
        <v>181</v>
      </c>
      <c r="Z1025" s="435"/>
      <c r="AA1025" s="434" t="s">
        <v>181</v>
      </c>
      <c r="AB1025" s="435"/>
      <c r="AC1025" s="434" t="s">
        <v>181</v>
      </c>
      <c r="AD1025" s="435"/>
      <c r="AE1025" s="480" t="s">
        <v>181</v>
      </c>
      <c r="AF1025" s="479"/>
      <c r="AG1025" s="466" t="s">
        <v>181</v>
      </c>
      <c r="AH1025" s="467">
        <v>1</v>
      </c>
      <c r="AI1025" s="466" t="s">
        <v>180</v>
      </c>
      <c r="AJ1025" s="465"/>
      <c r="AK1025" s="791" t="s">
        <v>4</v>
      </c>
      <c r="AL1025" s="791" t="s">
        <v>4</v>
      </c>
      <c r="AM1025" s="791" t="s">
        <v>4</v>
      </c>
      <c r="AN1025" s="791" t="s">
        <v>4</v>
      </c>
      <c r="AO1025" s="791" t="s">
        <v>4</v>
      </c>
      <c r="AP1025" s="791" t="s">
        <v>2143</v>
      </c>
    </row>
    <row r="1026" spans="2:42" s="404" customFormat="1" ht="15" customHeight="1" x14ac:dyDescent="0.2">
      <c r="B1026" s="425" t="s">
        <v>723</v>
      </c>
      <c r="C1026" s="424" t="s">
        <v>1010</v>
      </c>
      <c r="D1026" s="423" t="s">
        <v>705</v>
      </c>
      <c r="E1026" s="422" t="s">
        <v>50</v>
      </c>
      <c r="F1026" s="420">
        <v>44090</v>
      </c>
      <c r="G1026" s="420">
        <v>44112</v>
      </c>
      <c r="H1026" s="507">
        <v>2019</v>
      </c>
      <c r="I1026" s="439" t="s">
        <v>185</v>
      </c>
      <c r="J1026" s="439" t="s">
        <v>160</v>
      </c>
      <c r="K1026" s="418" t="s">
        <v>942</v>
      </c>
      <c r="L1026" s="824"/>
      <c r="M1026" s="825"/>
      <c r="N1026" s="792"/>
      <c r="O1026" s="829"/>
      <c r="P1026" s="832"/>
      <c r="Q1026" s="835"/>
      <c r="R1026" s="829"/>
      <c r="S1026" s="416" t="s">
        <v>179</v>
      </c>
      <c r="T1026" s="432" t="s">
        <v>1011</v>
      </c>
      <c r="U1026" s="416" t="s">
        <v>177</v>
      </c>
      <c r="V1026" s="415"/>
      <c r="W1026" s="416" t="s">
        <v>176</v>
      </c>
      <c r="X1026" s="428">
        <f>X1025</f>
        <v>500000</v>
      </c>
      <c r="Y1026" s="416" t="s">
        <v>175</v>
      </c>
      <c r="Z1026" s="426"/>
      <c r="AA1026" s="416" t="s">
        <v>175</v>
      </c>
      <c r="AB1026" s="426"/>
      <c r="AC1026" s="416" t="s">
        <v>175</v>
      </c>
      <c r="AD1026" s="426"/>
      <c r="AE1026" s="478" t="s">
        <v>175</v>
      </c>
      <c r="AF1026" s="477"/>
      <c r="AG1026" s="463" t="s">
        <v>175</v>
      </c>
      <c r="AH1026" s="462"/>
      <c r="AI1026" s="463" t="s">
        <v>174</v>
      </c>
      <c r="AJ1026" s="464"/>
      <c r="AK1026" s="792"/>
      <c r="AL1026" s="792"/>
      <c r="AM1026" s="792"/>
      <c r="AN1026" s="792"/>
      <c r="AO1026" s="792"/>
      <c r="AP1026" s="792"/>
    </row>
    <row r="1027" spans="2:42" s="404" customFormat="1" x14ac:dyDescent="0.2">
      <c r="B1027" s="425" t="s">
        <v>723</v>
      </c>
      <c r="C1027" s="424" t="s">
        <v>1010</v>
      </c>
      <c r="D1027" s="423" t="s">
        <v>705</v>
      </c>
      <c r="E1027" s="422" t="s">
        <v>50</v>
      </c>
      <c r="F1027" s="420">
        <v>44090</v>
      </c>
      <c r="G1027" s="420">
        <v>44112</v>
      </c>
      <c r="H1027" s="507">
        <v>2019</v>
      </c>
      <c r="I1027" s="439" t="s">
        <v>185</v>
      </c>
      <c r="J1027" s="439" t="s">
        <v>160</v>
      </c>
      <c r="K1027" s="418" t="s">
        <v>942</v>
      </c>
      <c r="L1027" s="824"/>
      <c r="M1027" s="825"/>
      <c r="N1027" s="792"/>
      <c r="O1027" s="829"/>
      <c r="P1027" s="832"/>
      <c r="Q1027" s="835"/>
      <c r="R1027" s="829"/>
      <c r="S1027" s="416" t="s">
        <v>173</v>
      </c>
      <c r="T1027" s="429" t="s">
        <v>948</v>
      </c>
      <c r="U1027" s="416" t="s">
        <v>171</v>
      </c>
      <c r="V1027" s="427"/>
      <c r="W1027" s="416" t="s">
        <v>170</v>
      </c>
      <c r="X1027" s="428"/>
      <c r="Y1027" s="416" t="s">
        <v>169</v>
      </c>
      <c r="Z1027" s="426"/>
      <c r="AA1027" s="416" t="s">
        <v>169</v>
      </c>
      <c r="AB1027" s="426"/>
      <c r="AC1027" s="416" t="s">
        <v>169</v>
      </c>
      <c r="AD1027" s="426"/>
      <c r="AE1027" s="478" t="s">
        <v>169</v>
      </c>
      <c r="AF1027" s="477"/>
      <c r="AG1027" s="463" t="s">
        <v>169</v>
      </c>
      <c r="AH1027" s="462">
        <v>1</v>
      </c>
      <c r="AI1027" s="781"/>
      <c r="AJ1027" s="782"/>
      <c r="AK1027" s="792"/>
      <c r="AL1027" s="792"/>
      <c r="AM1027" s="792"/>
      <c r="AN1027" s="792"/>
      <c r="AO1027" s="792"/>
      <c r="AP1027" s="792"/>
    </row>
    <row r="1028" spans="2:42" s="404" customFormat="1" ht="15" customHeight="1" x14ac:dyDescent="0.2">
      <c r="B1028" s="425" t="s">
        <v>723</v>
      </c>
      <c r="C1028" s="424" t="s">
        <v>1010</v>
      </c>
      <c r="D1028" s="423" t="s">
        <v>705</v>
      </c>
      <c r="E1028" s="422" t="s">
        <v>50</v>
      </c>
      <c r="F1028" s="420">
        <v>44090</v>
      </c>
      <c r="G1028" s="420">
        <v>44112</v>
      </c>
      <c r="H1028" s="507">
        <v>2019</v>
      </c>
      <c r="I1028" s="439" t="s">
        <v>185</v>
      </c>
      <c r="J1028" s="439" t="s">
        <v>160</v>
      </c>
      <c r="K1028" s="418" t="s">
        <v>942</v>
      </c>
      <c r="L1028" s="824"/>
      <c r="M1028" s="825"/>
      <c r="N1028" s="792"/>
      <c r="O1028" s="829"/>
      <c r="P1028" s="832"/>
      <c r="Q1028" s="835"/>
      <c r="R1028" s="829"/>
      <c r="S1028" s="416" t="s">
        <v>168</v>
      </c>
      <c r="T1028" s="586">
        <v>150</v>
      </c>
      <c r="U1028" s="416" t="s">
        <v>167</v>
      </c>
      <c r="V1028" s="427"/>
      <c r="W1028" s="816"/>
      <c r="X1028" s="817"/>
      <c r="Y1028" s="416" t="s">
        <v>166</v>
      </c>
      <c r="Z1028" s="426">
        <f>IF(Z1026="",Z1027-Z1025,Z1027-Z1026)</f>
        <v>0</v>
      </c>
      <c r="AA1028" s="416" t="s">
        <v>166</v>
      </c>
      <c r="AB1028" s="426">
        <f>IF(AB1026="",AB1027-AB1025,AB1027-AB1026)</f>
        <v>0</v>
      </c>
      <c r="AC1028" s="416" t="s">
        <v>166</v>
      </c>
      <c r="AD1028" s="426">
        <f>IF(AD1026="",AD1027-AD1025,AD1027-AD1026)</f>
        <v>0</v>
      </c>
      <c r="AE1028" s="478" t="s">
        <v>166</v>
      </c>
      <c r="AF1028" s="477">
        <f>IF(AF1026="",AF1027-AF1025,AF1027-AF1026)</f>
        <v>0</v>
      </c>
      <c r="AG1028" s="463" t="s">
        <v>166</v>
      </c>
      <c r="AH1028" s="462">
        <f>IF(AH1026="",AH1027-AH1025,AH1027-AH1026)</f>
        <v>0</v>
      </c>
      <c r="AI1028" s="781"/>
      <c r="AJ1028" s="782"/>
      <c r="AK1028" s="792"/>
      <c r="AL1028" s="792"/>
      <c r="AM1028" s="792"/>
      <c r="AN1028" s="792"/>
      <c r="AO1028" s="792"/>
      <c r="AP1028" s="792"/>
    </row>
    <row r="1029" spans="2:42" s="404" customFormat="1" ht="15" customHeight="1" x14ac:dyDescent="0.2">
      <c r="B1029" s="425" t="s">
        <v>723</v>
      </c>
      <c r="C1029" s="424" t="s">
        <v>1010</v>
      </c>
      <c r="D1029" s="423" t="s">
        <v>705</v>
      </c>
      <c r="E1029" s="422" t="s">
        <v>50</v>
      </c>
      <c r="F1029" s="420">
        <v>44090</v>
      </c>
      <c r="G1029" s="420">
        <v>44112</v>
      </c>
      <c r="H1029" s="507">
        <v>2019</v>
      </c>
      <c r="I1029" s="439" t="s">
        <v>185</v>
      </c>
      <c r="J1029" s="439" t="s">
        <v>160</v>
      </c>
      <c r="K1029" s="418" t="s">
        <v>942</v>
      </c>
      <c r="L1029" s="824"/>
      <c r="M1029" s="825"/>
      <c r="N1029" s="792"/>
      <c r="O1029" s="829"/>
      <c r="P1029" s="832"/>
      <c r="Q1029" s="835"/>
      <c r="R1029" s="829"/>
      <c r="S1029" s="416" t="s">
        <v>165</v>
      </c>
      <c r="T1029" s="584">
        <v>43718</v>
      </c>
      <c r="U1029" s="416" t="s">
        <v>164</v>
      </c>
      <c r="V1029" s="415">
        <v>44112</v>
      </c>
      <c r="W1029" s="816"/>
      <c r="X1029" s="817"/>
      <c r="Y1029" s="816"/>
      <c r="Z1029" s="817"/>
      <c r="AA1029" s="816"/>
      <c r="AB1029" s="817"/>
      <c r="AC1029" s="816"/>
      <c r="AD1029" s="817"/>
      <c r="AE1029" s="857"/>
      <c r="AF1029" s="858"/>
      <c r="AG1029" s="781"/>
      <c r="AH1029" s="782"/>
      <c r="AI1029" s="781"/>
      <c r="AJ1029" s="782"/>
      <c r="AK1029" s="792"/>
      <c r="AL1029" s="792"/>
      <c r="AM1029" s="792"/>
      <c r="AN1029" s="792"/>
      <c r="AO1029" s="792"/>
      <c r="AP1029" s="792"/>
    </row>
    <row r="1030" spans="2:42" s="404" customFormat="1" ht="15" customHeight="1" thickBot="1" x14ac:dyDescent="0.25">
      <c r="B1030" s="414" t="s">
        <v>723</v>
      </c>
      <c r="C1030" s="413" t="s">
        <v>1010</v>
      </c>
      <c r="D1030" s="412" t="s">
        <v>705</v>
      </c>
      <c r="E1030" s="411" t="s">
        <v>50</v>
      </c>
      <c r="F1030" s="409">
        <v>44090</v>
      </c>
      <c r="G1030" s="409">
        <v>44112</v>
      </c>
      <c r="H1030" s="408">
        <v>2019</v>
      </c>
      <c r="I1030" s="407" t="s">
        <v>185</v>
      </c>
      <c r="J1030" s="407" t="s">
        <v>160</v>
      </c>
      <c r="K1030" s="407" t="s">
        <v>942</v>
      </c>
      <c r="L1030" s="826"/>
      <c r="M1030" s="827"/>
      <c r="N1030" s="793"/>
      <c r="O1030" s="830"/>
      <c r="P1030" s="833"/>
      <c r="Q1030" s="836"/>
      <c r="R1030" s="830"/>
      <c r="S1030" s="406" t="s">
        <v>158</v>
      </c>
      <c r="T1030" s="588">
        <v>44090</v>
      </c>
      <c r="U1030" s="820"/>
      <c r="V1030" s="821"/>
      <c r="W1030" s="818"/>
      <c r="X1030" s="819"/>
      <c r="Y1030" s="818"/>
      <c r="Z1030" s="819"/>
      <c r="AA1030" s="818"/>
      <c r="AB1030" s="819"/>
      <c r="AC1030" s="818"/>
      <c r="AD1030" s="819"/>
      <c r="AE1030" s="859"/>
      <c r="AF1030" s="860"/>
      <c r="AG1030" s="783"/>
      <c r="AH1030" s="784"/>
      <c r="AI1030" s="783"/>
      <c r="AJ1030" s="784"/>
      <c r="AK1030" s="793"/>
      <c r="AL1030" s="793"/>
      <c r="AM1030" s="793"/>
      <c r="AN1030" s="793"/>
      <c r="AO1030" s="793"/>
      <c r="AP1030" s="793"/>
    </row>
    <row r="1031" spans="2:42" s="404" customFormat="1" ht="12.75" customHeight="1" thickTop="1" x14ac:dyDescent="0.2">
      <c r="B1031" s="445" t="s">
        <v>723</v>
      </c>
      <c r="C1031" s="444" t="s">
        <v>1012</v>
      </c>
      <c r="D1031" s="443" t="s">
        <v>705</v>
      </c>
      <c r="E1031" s="442" t="s">
        <v>50</v>
      </c>
      <c r="F1031" s="440">
        <v>44027</v>
      </c>
      <c r="G1031" s="440">
        <v>44139</v>
      </c>
      <c r="H1031" s="507">
        <v>2019</v>
      </c>
      <c r="I1031" s="439" t="s">
        <v>185</v>
      </c>
      <c r="J1031" s="439" t="s">
        <v>160</v>
      </c>
      <c r="K1031" s="508" t="s">
        <v>942</v>
      </c>
      <c r="L1031" s="822" t="s">
        <v>147</v>
      </c>
      <c r="M1031" s="823"/>
      <c r="N1031" s="791" t="s">
        <v>1004</v>
      </c>
      <c r="O1031" s="828" t="s">
        <v>186</v>
      </c>
      <c r="P1031" s="831"/>
      <c r="Q1031" s="834"/>
      <c r="R1031" s="970" t="s">
        <v>185</v>
      </c>
      <c r="S1031" s="434" t="s">
        <v>184</v>
      </c>
      <c r="T1031" s="580">
        <v>500000</v>
      </c>
      <c r="U1031" s="434" t="s">
        <v>183</v>
      </c>
      <c r="V1031" s="437">
        <f>T1036+T1034</f>
        <v>44177</v>
      </c>
      <c r="W1031" s="434" t="s">
        <v>182</v>
      </c>
      <c r="X1031" s="436">
        <f>T1031</f>
        <v>500000</v>
      </c>
      <c r="Y1031" s="434" t="s">
        <v>181</v>
      </c>
      <c r="Z1031" s="512"/>
      <c r="AA1031" s="434" t="s">
        <v>181</v>
      </c>
      <c r="AB1031" s="512"/>
      <c r="AC1031" s="434" t="s">
        <v>181</v>
      </c>
      <c r="AD1031" s="512"/>
      <c r="AE1031" s="480" t="s">
        <v>181</v>
      </c>
      <c r="AF1031" s="511"/>
      <c r="AG1031" s="466" t="s">
        <v>181</v>
      </c>
      <c r="AH1031" s="467">
        <v>1</v>
      </c>
      <c r="AI1031" s="466" t="s">
        <v>180</v>
      </c>
      <c r="AJ1031" s="465"/>
      <c r="AK1031" s="791" t="s">
        <v>4</v>
      </c>
      <c r="AL1031" s="791" t="s">
        <v>4</v>
      </c>
      <c r="AM1031" s="791" t="s">
        <v>4</v>
      </c>
      <c r="AN1031" s="791" t="s">
        <v>4</v>
      </c>
      <c r="AO1031" s="791" t="s">
        <v>4</v>
      </c>
      <c r="AP1031" s="791" t="s">
        <v>2143</v>
      </c>
    </row>
    <row r="1032" spans="2:42" s="404" customFormat="1" ht="15" customHeight="1" x14ac:dyDescent="0.2">
      <c r="B1032" s="425" t="s">
        <v>723</v>
      </c>
      <c r="C1032" s="424" t="s">
        <v>1012</v>
      </c>
      <c r="D1032" s="423" t="s">
        <v>705</v>
      </c>
      <c r="E1032" s="422" t="s">
        <v>50</v>
      </c>
      <c r="F1032" s="420">
        <v>44027</v>
      </c>
      <c r="G1032" s="420">
        <v>44139</v>
      </c>
      <c r="H1032" s="507">
        <v>2019</v>
      </c>
      <c r="I1032" s="439" t="s">
        <v>185</v>
      </c>
      <c r="J1032" s="439" t="s">
        <v>160</v>
      </c>
      <c r="K1032" s="418" t="s">
        <v>942</v>
      </c>
      <c r="L1032" s="824"/>
      <c r="M1032" s="825"/>
      <c r="N1032" s="792"/>
      <c r="O1032" s="829"/>
      <c r="P1032" s="832"/>
      <c r="Q1032" s="835"/>
      <c r="R1032" s="829"/>
      <c r="S1032" s="416" t="s">
        <v>179</v>
      </c>
      <c r="T1032" s="583" t="s">
        <v>1011</v>
      </c>
      <c r="U1032" s="416" t="s">
        <v>177</v>
      </c>
      <c r="V1032" s="415"/>
      <c r="W1032" s="416" t="s">
        <v>176</v>
      </c>
      <c r="X1032" s="428">
        <f>X1031</f>
        <v>500000</v>
      </c>
      <c r="Y1032" s="416" t="s">
        <v>175</v>
      </c>
      <c r="Z1032" s="510"/>
      <c r="AA1032" s="416" t="s">
        <v>175</v>
      </c>
      <c r="AB1032" s="510"/>
      <c r="AC1032" s="416" t="s">
        <v>175</v>
      </c>
      <c r="AD1032" s="510"/>
      <c r="AE1032" s="478" t="s">
        <v>175</v>
      </c>
      <c r="AF1032" s="509"/>
      <c r="AG1032" s="463" t="s">
        <v>175</v>
      </c>
      <c r="AH1032" s="462"/>
      <c r="AI1032" s="463" t="s">
        <v>174</v>
      </c>
      <c r="AJ1032" s="464"/>
      <c r="AK1032" s="792"/>
      <c r="AL1032" s="792"/>
      <c r="AM1032" s="792"/>
      <c r="AN1032" s="792"/>
      <c r="AO1032" s="792"/>
      <c r="AP1032" s="792"/>
    </row>
    <row r="1033" spans="2:42" s="404" customFormat="1" x14ac:dyDescent="0.2">
      <c r="B1033" s="425" t="s">
        <v>723</v>
      </c>
      <c r="C1033" s="424" t="s">
        <v>1012</v>
      </c>
      <c r="D1033" s="423" t="s">
        <v>705</v>
      </c>
      <c r="E1033" s="422" t="s">
        <v>50</v>
      </c>
      <c r="F1033" s="420">
        <v>44027</v>
      </c>
      <c r="G1033" s="420">
        <v>44139</v>
      </c>
      <c r="H1033" s="507">
        <v>2019</v>
      </c>
      <c r="I1033" s="439" t="s">
        <v>185</v>
      </c>
      <c r="J1033" s="439" t="s">
        <v>160</v>
      </c>
      <c r="K1033" s="418" t="s">
        <v>942</v>
      </c>
      <c r="L1033" s="824"/>
      <c r="M1033" s="825"/>
      <c r="N1033" s="792"/>
      <c r="O1033" s="829"/>
      <c r="P1033" s="832"/>
      <c r="Q1033" s="835"/>
      <c r="R1033" s="829"/>
      <c r="S1033" s="416" t="s">
        <v>173</v>
      </c>
      <c r="T1033" s="450" t="s">
        <v>948</v>
      </c>
      <c r="U1033" s="416" t="s">
        <v>171</v>
      </c>
      <c r="V1033" s="427"/>
      <c r="W1033" s="416" t="s">
        <v>170</v>
      </c>
      <c r="X1033" s="428"/>
      <c r="Y1033" s="416" t="s">
        <v>169</v>
      </c>
      <c r="Z1033" s="510"/>
      <c r="AA1033" s="416" t="s">
        <v>169</v>
      </c>
      <c r="AB1033" s="510"/>
      <c r="AC1033" s="416" t="s">
        <v>169</v>
      </c>
      <c r="AD1033" s="510"/>
      <c r="AE1033" s="478" t="s">
        <v>169</v>
      </c>
      <c r="AF1033" s="509"/>
      <c r="AG1033" s="463" t="s">
        <v>169</v>
      </c>
      <c r="AH1033" s="462">
        <v>1</v>
      </c>
      <c r="AI1033" s="781"/>
      <c r="AJ1033" s="782"/>
      <c r="AK1033" s="792"/>
      <c r="AL1033" s="792"/>
      <c r="AM1033" s="792"/>
      <c r="AN1033" s="792"/>
      <c r="AO1033" s="792"/>
      <c r="AP1033" s="792"/>
    </row>
    <row r="1034" spans="2:42" s="404" customFormat="1" ht="15" customHeight="1" x14ac:dyDescent="0.2">
      <c r="B1034" s="425" t="s">
        <v>723</v>
      </c>
      <c r="C1034" s="424" t="s">
        <v>1012</v>
      </c>
      <c r="D1034" s="423" t="s">
        <v>705</v>
      </c>
      <c r="E1034" s="422" t="s">
        <v>50</v>
      </c>
      <c r="F1034" s="420">
        <v>44027</v>
      </c>
      <c r="G1034" s="420">
        <v>44139</v>
      </c>
      <c r="H1034" s="507">
        <v>2019</v>
      </c>
      <c r="I1034" s="439" t="s">
        <v>185</v>
      </c>
      <c r="J1034" s="439" t="s">
        <v>160</v>
      </c>
      <c r="K1034" s="418" t="s">
        <v>942</v>
      </c>
      <c r="L1034" s="824"/>
      <c r="M1034" s="825"/>
      <c r="N1034" s="792"/>
      <c r="O1034" s="829"/>
      <c r="P1034" s="832"/>
      <c r="Q1034" s="835"/>
      <c r="R1034" s="829"/>
      <c r="S1034" s="416" t="s">
        <v>168</v>
      </c>
      <c r="T1034" s="586">
        <v>150</v>
      </c>
      <c r="U1034" s="416" t="s">
        <v>167</v>
      </c>
      <c r="V1034" s="427"/>
      <c r="W1034" s="816"/>
      <c r="X1034" s="817"/>
      <c r="Y1034" s="416" t="s">
        <v>166</v>
      </c>
      <c r="Z1034" s="510">
        <f>IF(Z1032="",Z1033-Z1031,Z1033-Z1032)</f>
        <v>0</v>
      </c>
      <c r="AA1034" s="416" t="s">
        <v>166</v>
      </c>
      <c r="AB1034" s="510">
        <f>IF(AB1032="",AB1033-AB1031,AB1033-AB1032)</f>
        <v>0</v>
      </c>
      <c r="AC1034" s="416" t="s">
        <v>166</v>
      </c>
      <c r="AD1034" s="510">
        <f>IF(AD1032="",AD1033-AD1031,AD1033-AD1032)</f>
        <v>0</v>
      </c>
      <c r="AE1034" s="478" t="s">
        <v>166</v>
      </c>
      <c r="AF1034" s="509">
        <f>IF(AF1032="",AF1033-AF1031,AF1033-AF1032)</f>
        <v>0</v>
      </c>
      <c r="AG1034" s="463" t="s">
        <v>166</v>
      </c>
      <c r="AH1034" s="462">
        <f>IF(AH1032="",AH1033-AH1031,AH1033-AH1032)</f>
        <v>0</v>
      </c>
      <c r="AI1034" s="781"/>
      <c r="AJ1034" s="782"/>
      <c r="AK1034" s="792"/>
      <c r="AL1034" s="792"/>
      <c r="AM1034" s="792"/>
      <c r="AN1034" s="792"/>
      <c r="AO1034" s="792"/>
      <c r="AP1034" s="792"/>
    </row>
    <row r="1035" spans="2:42" s="404" customFormat="1" ht="15" customHeight="1" x14ac:dyDescent="0.2">
      <c r="B1035" s="425" t="s">
        <v>723</v>
      </c>
      <c r="C1035" s="424" t="s">
        <v>1012</v>
      </c>
      <c r="D1035" s="423" t="s">
        <v>705</v>
      </c>
      <c r="E1035" s="422" t="s">
        <v>50</v>
      </c>
      <c r="F1035" s="420">
        <v>44027</v>
      </c>
      <c r="G1035" s="420">
        <v>44139</v>
      </c>
      <c r="H1035" s="507">
        <v>2019</v>
      </c>
      <c r="I1035" s="439" t="s">
        <v>185</v>
      </c>
      <c r="J1035" s="439" t="s">
        <v>160</v>
      </c>
      <c r="K1035" s="418" t="s">
        <v>942</v>
      </c>
      <c r="L1035" s="824"/>
      <c r="M1035" s="825"/>
      <c r="N1035" s="792"/>
      <c r="O1035" s="829"/>
      <c r="P1035" s="832"/>
      <c r="Q1035" s="835"/>
      <c r="R1035" s="829"/>
      <c r="S1035" s="416" t="s">
        <v>165</v>
      </c>
      <c r="T1035" s="584">
        <v>43718</v>
      </c>
      <c r="U1035" s="416" t="s">
        <v>164</v>
      </c>
      <c r="V1035" s="415">
        <v>44139</v>
      </c>
      <c r="W1035" s="816"/>
      <c r="X1035" s="817"/>
      <c r="Y1035" s="816"/>
      <c r="Z1035" s="817"/>
      <c r="AA1035" s="816"/>
      <c r="AB1035" s="817"/>
      <c r="AC1035" s="816"/>
      <c r="AD1035" s="817"/>
      <c r="AE1035" s="857"/>
      <c r="AF1035" s="858"/>
      <c r="AG1035" s="781"/>
      <c r="AH1035" s="782"/>
      <c r="AI1035" s="781"/>
      <c r="AJ1035" s="782"/>
      <c r="AK1035" s="792"/>
      <c r="AL1035" s="792"/>
      <c r="AM1035" s="792"/>
      <c r="AN1035" s="792"/>
      <c r="AO1035" s="792"/>
      <c r="AP1035" s="792"/>
    </row>
    <row r="1036" spans="2:42" s="404" customFormat="1" ht="15" customHeight="1" thickBot="1" x14ac:dyDescent="0.25">
      <c r="B1036" s="414" t="s">
        <v>723</v>
      </c>
      <c r="C1036" s="413" t="s">
        <v>1012</v>
      </c>
      <c r="D1036" s="412" t="s">
        <v>705</v>
      </c>
      <c r="E1036" s="411" t="s">
        <v>50</v>
      </c>
      <c r="F1036" s="409">
        <v>44027</v>
      </c>
      <c r="G1036" s="409">
        <v>44139</v>
      </c>
      <c r="H1036" s="408">
        <v>2019</v>
      </c>
      <c r="I1036" s="407" t="s">
        <v>185</v>
      </c>
      <c r="J1036" s="407" t="s">
        <v>160</v>
      </c>
      <c r="K1036" s="407" t="s">
        <v>942</v>
      </c>
      <c r="L1036" s="826"/>
      <c r="M1036" s="827"/>
      <c r="N1036" s="793"/>
      <c r="O1036" s="830"/>
      <c r="P1036" s="833"/>
      <c r="Q1036" s="836"/>
      <c r="R1036" s="830"/>
      <c r="S1036" s="406" t="s">
        <v>158</v>
      </c>
      <c r="T1036" s="588">
        <v>44027</v>
      </c>
      <c r="U1036" s="820"/>
      <c r="V1036" s="821"/>
      <c r="W1036" s="818"/>
      <c r="X1036" s="819"/>
      <c r="Y1036" s="818"/>
      <c r="Z1036" s="819"/>
      <c r="AA1036" s="818"/>
      <c r="AB1036" s="819"/>
      <c r="AC1036" s="818"/>
      <c r="AD1036" s="819"/>
      <c r="AE1036" s="859"/>
      <c r="AF1036" s="860"/>
      <c r="AG1036" s="783"/>
      <c r="AH1036" s="784"/>
      <c r="AI1036" s="783"/>
      <c r="AJ1036" s="784"/>
      <c r="AK1036" s="793"/>
      <c r="AL1036" s="793"/>
      <c r="AM1036" s="793"/>
      <c r="AN1036" s="793"/>
      <c r="AO1036" s="793"/>
      <c r="AP1036" s="793"/>
    </row>
    <row r="1037" spans="2:42" s="404" customFormat="1" ht="12.75" customHeight="1" thickTop="1" x14ac:dyDescent="0.2">
      <c r="B1037" s="445" t="s">
        <v>723</v>
      </c>
      <c r="C1037" s="444" t="s">
        <v>1009</v>
      </c>
      <c r="D1037" s="443" t="s">
        <v>705</v>
      </c>
      <c r="E1037" s="442" t="s">
        <v>50</v>
      </c>
      <c r="F1037" s="440">
        <v>44027</v>
      </c>
      <c r="G1037" s="440">
        <v>44042</v>
      </c>
      <c r="H1037" s="507">
        <v>2019</v>
      </c>
      <c r="I1037" s="439" t="s">
        <v>185</v>
      </c>
      <c r="J1037" s="439" t="s">
        <v>160</v>
      </c>
      <c r="K1037" s="508" t="s">
        <v>942</v>
      </c>
      <c r="L1037" s="822" t="s">
        <v>150</v>
      </c>
      <c r="M1037" s="823"/>
      <c r="N1037" s="791" t="s">
        <v>1004</v>
      </c>
      <c r="O1037" s="828" t="s">
        <v>228</v>
      </c>
      <c r="P1037" s="831"/>
      <c r="Q1037" s="834"/>
      <c r="R1037" s="970" t="s">
        <v>185</v>
      </c>
      <c r="S1037" s="434" t="s">
        <v>184</v>
      </c>
      <c r="T1037" s="438">
        <v>500000</v>
      </c>
      <c r="U1037" s="434" t="s">
        <v>183</v>
      </c>
      <c r="V1037" s="437">
        <f>T1042+T1040</f>
        <v>44177</v>
      </c>
      <c r="W1037" s="434" t="s">
        <v>182</v>
      </c>
      <c r="X1037" s="436">
        <f>T1037</f>
        <v>500000</v>
      </c>
      <c r="Y1037" s="434" t="s">
        <v>181</v>
      </c>
      <c r="Z1037" s="435">
        <v>1</v>
      </c>
      <c r="AA1037" s="434" t="s">
        <v>181</v>
      </c>
      <c r="AB1037" s="435">
        <v>1</v>
      </c>
      <c r="AC1037" s="434" t="s">
        <v>181</v>
      </c>
      <c r="AD1037" s="435">
        <v>1</v>
      </c>
      <c r="AE1037" s="434" t="s">
        <v>181</v>
      </c>
      <c r="AF1037" s="435">
        <v>1</v>
      </c>
      <c r="AG1037" s="434" t="s">
        <v>181</v>
      </c>
      <c r="AH1037" s="435">
        <v>1</v>
      </c>
      <c r="AI1037" s="434" t="s">
        <v>180</v>
      </c>
      <c r="AJ1037" s="433"/>
      <c r="AK1037" s="971" t="s">
        <v>227</v>
      </c>
      <c r="AL1037" s="971" t="s">
        <v>227</v>
      </c>
      <c r="AM1037" s="971" t="s">
        <v>227</v>
      </c>
      <c r="AN1037" s="971" t="s">
        <v>227</v>
      </c>
      <c r="AO1037" s="971" t="s">
        <v>227</v>
      </c>
      <c r="AP1037" s="791" t="s">
        <v>2143</v>
      </c>
    </row>
    <row r="1038" spans="2:42" s="404" customFormat="1" ht="15" customHeight="1" x14ac:dyDescent="0.2">
      <c r="B1038" s="425" t="s">
        <v>723</v>
      </c>
      <c r="C1038" s="424" t="s">
        <v>1009</v>
      </c>
      <c r="D1038" s="423" t="s">
        <v>705</v>
      </c>
      <c r="E1038" s="422" t="s">
        <v>50</v>
      </c>
      <c r="F1038" s="420">
        <v>44027</v>
      </c>
      <c r="G1038" s="420">
        <v>44042</v>
      </c>
      <c r="H1038" s="507">
        <v>2019</v>
      </c>
      <c r="I1038" s="439" t="s">
        <v>185</v>
      </c>
      <c r="J1038" s="439" t="s">
        <v>160</v>
      </c>
      <c r="K1038" s="418" t="s">
        <v>942</v>
      </c>
      <c r="L1038" s="824"/>
      <c r="M1038" s="825"/>
      <c r="N1038" s="792"/>
      <c r="O1038" s="829"/>
      <c r="P1038" s="832"/>
      <c r="Q1038" s="835"/>
      <c r="R1038" s="829"/>
      <c r="S1038" s="416" t="s">
        <v>179</v>
      </c>
      <c r="T1038" s="432" t="s">
        <v>949</v>
      </c>
      <c r="U1038" s="416" t="s">
        <v>177</v>
      </c>
      <c r="V1038" s="415"/>
      <c r="W1038" s="416" t="s">
        <v>176</v>
      </c>
      <c r="X1038" s="428">
        <f>X1037</f>
        <v>500000</v>
      </c>
      <c r="Y1038" s="416" t="s">
        <v>175</v>
      </c>
      <c r="Z1038" s="426"/>
      <c r="AA1038" s="416" t="s">
        <v>175</v>
      </c>
      <c r="AB1038" s="426"/>
      <c r="AC1038" s="416" t="s">
        <v>175</v>
      </c>
      <c r="AD1038" s="426"/>
      <c r="AE1038" s="416" t="s">
        <v>175</v>
      </c>
      <c r="AF1038" s="426"/>
      <c r="AG1038" s="416" t="s">
        <v>175</v>
      </c>
      <c r="AH1038" s="426"/>
      <c r="AI1038" s="416" t="s">
        <v>174</v>
      </c>
      <c r="AJ1038" s="430"/>
      <c r="AK1038" s="972"/>
      <c r="AL1038" s="972"/>
      <c r="AM1038" s="972"/>
      <c r="AN1038" s="972"/>
      <c r="AO1038" s="972"/>
      <c r="AP1038" s="792"/>
    </row>
    <row r="1039" spans="2:42" s="404" customFormat="1" x14ac:dyDescent="0.2">
      <c r="B1039" s="425" t="s">
        <v>723</v>
      </c>
      <c r="C1039" s="424" t="s">
        <v>1009</v>
      </c>
      <c r="D1039" s="423" t="s">
        <v>705</v>
      </c>
      <c r="E1039" s="422" t="s">
        <v>50</v>
      </c>
      <c r="F1039" s="420">
        <v>44027</v>
      </c>
      <c r="G1039" s="420">
        <v>44042</v>
      </c>
      <c r="H1039" s="507">
        <v>2019</v>
      </c>
      <c r="I1039" s="439" t="s">
        <v>185</v>
      </c>
      <c r="J1039" s="439" t="s">
        <v>160</v>
      </c>
      <c r="K1039" s="418" t="s">
        <v>942</v>
      </c>
      <c r="L1039" s="824"/>
      <c r="M1039" s="825"/>
      <c r="N1039" s="792"/>
      <c r="O1039" s="829"/>
      <c r="P1039" s="832"/>
      <c r="Q1039" s="835"/>
      <c r="R1039" s="829"/>
      <c r="S1039" s="416" t="s">
        <v>173</v>
      </c>
      <c r="T1039" s="429" t="s">
        <v>948</v>
      </c>
      <c r="U1039" s="416" t="s">
        <v>171</v>
      </c>
      <c r="V1039" s="427"/>
      <c r="W1039" s="416" t="s">
        <v>170</v>
      </c>
      <c r="X1039" s="428"/>
      <c r="Y1039" s="416" t="s">
        <v>169</v>
      </c>
      <c r="Z1039" s="426">
        <v>1</v>
      </c>
      <c r="AA1039" s="416" t="s">
        <v>169</v>
      </c>
      <c r="AB1039" s="426">
        <v>1</v>
      </c>
      <c r="AC1039" s="416" t="s">
        <v>169</v>
      </c>
      <c r="AD1039" s="426">
        <v>1</v>
      </c>
      <c r="AE1039" s="416" t="s">
        <v>169</v>
      </c>
      <c r="AF1039" s="426">
        <v>1</v>
      </c>
      <c r="AG1039" s="416" t="s">
        <v>169</v>
      </c>
      <c r="AH1039" s="426">
        <v>1</v>
      </c>
      <c r="AI1039" s="816"/>
      <c r="AJ1039" s="817"/>
      <c r="AK1039" s="972"/>
      <c r="AL1039" s="972"/>
      <c r="AM1039" s="972"/>
      <c r="AN1039" s="972"/>
      <c r="AO1039" s="972"/>
      <c r="AP1039" s="792"/>
    </row>
    <row r="1040" spans="2:42" s="404" customFormat="1" ht="15" customHeight="1" x14ac:dyDescent="0.2">
      <c r="B1040" s="425" t="s">
        <v>723</v>
      </c>
      <c r="C1040" s="424" t="s">
        <v>1009</v>
      </c>
      <c r="D1040" s="423" t="s">
        <v>705</v>
      </c>
      <c r="E1040" s="422" t="s">
        <v>50</v>
      </c>
      <c r="F1040" s="420">
        <v>44027</v>
      </c>
      <c r="G1040" s="420">
        <v>44042</v>
      </c>
      <c r="H1040" s="507">
        <v>2019</v>
      </c>
      <c r="I1040" s="439" t="s">
        <v>185</v>
      </c>
      <c r="J1040" s="439" t="s">
        <v>160</v>
      </c>
      <c r="K1040" s="418" t="s">
        <v>942</v>
      </c>
      <c r="L1040" s="824"/>
      <c r="M1040" s="825"/>
      <c r="N1040" s="792"/>
      <c r="O1040" s="829"/>
      <c r="P1040" s="832"/>
      <c r="Q1040" s="835"/>
      <c r="R1040" s="829"/>
      <c r="S1040" s="416" t="s">
        <v>168</v>
      </c>
      <c r="T1040" s="427">
        <v>150</v>
      </c>
      <c r="U1040" s="416" t="s">
        <v>167</v>
      </c>
      <c r="V1040" s="427"/>
      <c r="W1040" s="816"/>
      <c r="X1040" s="817"/>
      <c r="Y1040" s="416" t="s">
        <v>166</v>
      </c>
      <c r="Z1040" s="426">
        <f>IF(Z1038="",Z1039-Z1037,Z1039-Z1038)</f>
        <v>0</v>
      </c>
      <c r="AA1040" s="416" t="s">
        <v>166</v>
      </c>
      <c r="AB1040" s="426">
        <f>IF(AB1038="",AB1039-AB1037,AB1039-AB1038)</f>
        <v>0</v>
      </c>
      <c r="AC1040" s="416" t="s">
        <v>166</v>
      </c>
      <c r="AD1040" s="426">
        <f>IF(AD1038="",AD1039-AD1037,AD1039-AD1038)</f>
        <v>0</v>
      </c>
      <c r="AE1040" s="416" t="s">
        <v>166</v>
      </c>
      <c r="AF1040" s="426">
        <f>IF(AF1038="",AF1039-AF1037,AF1039-AF1038)</f>
        <v>0</v>
      </c>
      <c r="AG1040" s="416" t="s">
        <v>166</v>
      </c>
      <c r="AH1040" s="426">
        <f>IF(AH1038="",AH1039-AH1037,AH1039-AH1038)</f>
        <v>0</v>
      </c>
      <c r="AI1040" s="816"/>
      <c r="AJ1040" s="817"/>
      <c r="AK1040" s="972"/>
      <c r="AL1040" s="972"/>
      <c r="AM1040" s="972"/>
      <c r="AN1040" s="972"/>
      <c r="AO1040" s="972"/>
      <c r="AP1040" s="792"/>
    </row>
    <row r="1041" spans="2:42" s="404" customFormat="1" ht="15" customHeight="1" x14ac:dyDescent="0.2">
      <c r="B1041" s="425" t="s">
        <v>723</v>
      </c>
      <c r="C1041" s="424" t="s">
        <v>1009</v>
      </c>
      <c r="D1041" s="423" t="s">
        <v>705</v>
      </c>
      <c r="E1041" s="422" t="s">
        <v>50</v>
      </c>
      <c r="F1041" s="420">
        <v>44027</v>
      </c>
      <c r="G1041" s="420">
        <v>44042</v>
      </c>
      <c r="H1041" s="507">
        <v>2019</v>
      </c>
      <c r="I1041" s="439" t="s">
        <v>185</v>
      </c>
      <c r="J1041" s="439" t="s">
        <v>160</v>
      </c>
      <c r="K1041" s="418" t="s">
        <v>942</v>
      </c>
      <c r="L1041" s="824"/>
      <c r="M1041" s="825"/>
      <c r="N1041" s="792"/>
      <c r="O1041" s="829"/>
      <c r="P1041" s="832"/>
      <c r="Q1041" s="835"/>
      <c r="R1041" s="829"/>
      <c r="S1041" s="416" t="s">
        <v>165</v>
      </c>
      <c r="T1041" s="415">
        <v>43718</v>
      </c>
      <c r="U1041" s="416" t="s">
        <v>164</v>
      </c>
      <c r="V1041" s="415">
        <v>44042</v>
      </c>
      <c r="W1041" s="816"/>
      <c r="X1041" s="817"/>
      <c r="Y1041" s="816"/>
      <c r="Z1041" s="817"/>
      <c r="AA1041" s="816"/>
      <c r="AB1041" s="817"/>
      <c r="AC1041" s="816"/>
      <c r="AD1041" s="817"/>
      <c r="AE1041" s="816"/>
      <c r="AF1041" s="817"/>
      <c r="AG1041" s="816"/>
      <c r="AH1041" s="817"/>
      <c r="AI1041" s="816"/>
      <c r="AJ1041" s="817"/>
      <c r="AK1041" s="972"/>
      <c r="AL1041" s="972"/>
      <c r="AM1041" s="972"/>
      <c r="AN1041" s="972"/>
      <c r="AO1041" s="972"/>
      <c r="AP1041" s="792"/>
    </row>
    <row r="1042" spans="2:42" s="404" customFormat="1" ht="15" customHeight="1" thickBot="1" x14ac:dyDescent="0.25">
      <c r="B1042" s="414" t="s">
        <v>723</v>
      </c>
      <c r="C1042" s="413" t="s">
        <v>1009</v>
      </c>
      <c r="D1042" s="412" t="s">
        <v>705</v>
      </c>
      <c r="E1042" s="411" t="s">
        <v>50</v>
      </c>
      <c r="F1042" s="409">
        <v>44027</v>
      </c>
      <c r="G1042" s="409">
        <v>44042</v>
      </c>
      <c r="H1042" s="408">
        <v>2019</v>
      </c>
      <c r="I1042" s="407" t="s">
        <v>185</v>
      </c>
      <c r="J1042" s="407" t="s">
        <v>160</v>
      </c>
      <c r="K1042" s="407" t="s">
        <v>942</v>
      </c>
      <c r="L1042" s="826"/>
      <c r="M1042" s="827"/>
      <c r="N1042" s="793"/>
      <c r="O1042" s="830"/>
      <c r="P1042" s="833"/>
      <c r="Q1042" s="836"/>
      <c r="R1042" s="830"/>
      <c r="S1042" s="406" t="s">
        <v>158</v>
      </c>
      <c r="T1042" s="451">
        <v>44027</v>
      </c>
      <c r="U1042" s="820"/>
      <c r="V1042" s="821"/>
      <c r="W1042" s="818"/>
      <c r="X1042" s="819"/>
      <c r="Y1042" s="818"/>
      <c r="Z1042" s="819"/>
      <c r="AA1042" s="818"/>
      <c r="AB1042" s="819"/>
      <c r="AC1042" s="818"/>
      <c r="AD1042" s="819"/>
      <c r="AE1042" s="818"/>
      <c r="AF1042" s="819"/>
      <c r="AG1042" s="818"/>
      <c r="AH1042" s="819"/>
      <c r="AI1042" s="818"/>
      <c r="AJ1042" s="819"/>
      <c r="AK1042" s="973"/>
      <c r="AL1042" s="973"/>
      <c r="AM1042" s="973"/>
      <c r="AN1042" s="973"/>
      <c r="AO1042" s="973"/>
      <c r="AP1042" s="793"/>
    </row>
    <row r="1043" spans="2:42" s="404" customFormat="1" ht="12.75" customHeight="1" thickTop="1" x14ac:dyDescent="0.2">
      <c r="B1043" s="445" t="s">
        <v>723</v>
      </c>
      <c r="C1043" s="444" t="s">
        <v>1009</v>
      </c>
      <c r="D1043" s="443" t="s">
        <v>705</v>
      </c>
      <c r="E1043" s="442" t="s">
        <v>50</v>
      </c>
      <c r="F1043" s="440">
        <v>44028</v>
      </c>
      <c r="G1043" s="440">
        <v>44134</v>
      </c>
      <c r="H1043" s="507">
        <v>2019</v>
      </c>
      <c r="I1043" s="439" t="s">
        <v>185</v>
      </c>
      <c r="J1043" s="439" t="s">
        <v>160</v>
      </c>
      <c r="K1043" s="508" t="s">
        <v>942</v>
      </c>
      <c r="L1043" s="822" t="s">
        <v>152</v>
      </c>
      <c r="M1043" s="823"/>
      <c r="N1043" s="791" t="s">
        <v>1004</v>
      </c>
      <c r="O1043" s="828" t="s">
        <v>228</v>
      </c>
      <c r="P1043" s="831"/>
      <c r="Q1043" s="834"/>
      <c r="R1043" s="970" t="s">
        <v>185</v>
      </c>
      <c r="S1043" s="434" t="s">
        <v>184</v>
      </c>
      <c r="T1043" s="438">
        <v>500000</v>
      </c>
      <c r="U1043" s="434" t="s">
        <v>183</v>
      </c>
      <c r="V1043" s="437">
        <f>T1048+T1046</f>
        <v>44134</v>
      </c>
      <c r="W1043" s="434" t="s">
        <v>182</v>
      </c>
      <c r="X1043" s="436">
        <f>T1043</f>
        <v>500000</v>
      </c>
      <c r="Y1043" s="434" t="s">
        <v>181</v>
      </c>
      <c r="Z1043" s="435">
        <v>1</v>
      </c>
      <c r="AA1043" s="434" t="s">
        <v>181</v>
      </c>
      <c r="AB1043" s="435">
        <v>1</v>
      </c>
      <c r="AC1043" s="434" t="s">
        <v>181</v>
      </c>
      <c r="AD1043" s="435">
        <v>1</v>
      </c>
      <c r="AE1043" s="434" t="s">
        <v>181</v>
      </c>
      <c r="AF1043" s="435">
        <v>1</v>
      </c>
      <c r="AG1043" s="434" t="s">
        <v>181</v>
      </c>
      <c r="AH1043" s="435">
        <v>1</v>
      </c>
      <c r="AI1043" s="434" t="s">
        <v>180</v>
      </c>
      <c r="AJ1043" s="433"/>
      <c r="AK1043" s="971" t="s">
        <v>227</v>
      </c>
      <c r="AL1043" s="971" t="s">
        <v>227</v>
      </c>
      <c r="AM1043" s="971" t="s">
        <v>227</v>
      </c>
      <c r="AN1043" s="971" t="s">
        <v>227</v>
      </c>
      <c r="AO1043" s="971" t="s">
        <v>227</v>
      </c>
      <c r="AP1043" s="791" t="s">
        <v>2143</v>
      </c>
    </row>
    <row r="1044" spans="2:42" s="404" customFormat="1" ht="15" customHeight="1" x14ac:dyDescent="0.2">
      <c r="B1044" s="425" t="s">
        <v>723</v>
      </c>
      <c r="C1044" s="424" t="s">
        <v>1009</v>
      </c>
      <c r="D1044" s="423" t="s">
        <v>705</v>
      </c>
      <c r="E1044" s="422" t="s">
        <v>50</v>
      </c>
      <c r="F1044" s="420">
        <v>44028</v>
      </c>
      <c r="G1044" s="420">
        <v>44134</v>
      </c>
      <c r="H1044" s="507">
        <v>2019</v>
      </c>
      <c r="I1044" s="439" t="s">
        <v>185</v>
      </c>
      <c r="J1044" s="439" t="s">
        <v>160</v>
      </c>
      <c r="K1044" s="418" t="s">
        <v>942</v>
      </c>
      <c r="L1044" s="824"/>
      <c r="M1044" s="825"/>
      <c r="N1044" s="792"/>
      <c r="O1044" s="829"/>
      <c r="P1044" s="832"/>
      <c r="Q1044" s="835"/>
      <c r="R1044" s="829"/>
      <c r="S1044" s="416" t="s">
        <v>179</v>
      </c>
      <c r="T1044" s="432" t="s">
        <v>949</v>
      </c>
      <c r="U1044" s="416" t="s">
        <v>177</v>
      </c>
      <c r="V1044" s="415"/>
      <c r="W1044" s="416" t="s">
        <v>176</v>
      </c>
      <c r="X1044" s="428">
        <f>X1043</f>
        <v>500000</v>
      </c>
      <c r="Y1044" s="416" t="s">
        <v>175</v>
      </c>
      <c r="Z1044" s="426"/>
      <c r="AA1044" s="416" t="s">
        <v>175</v>
      </c>
      <c r="AB1044" s="426"/>
      <c r="AC1044" s="416" t="s">
        <v>175</v>
      </c>
      <c r="AD1044" s="426"/>
      <c r="AE1044" s="416" t="s">
        <v>175</v>
      </c>
      <c r="AF1044" s="426"/>
      <c r="AG1044" s="416" t="s">
        <v>175</v>
      </c>
      <c r="AH1044" s="426"/>
      <c r="AI1044" s="416" t="s">
        <v>174</v>
      </c>
      <c r="AJ1044" s="430"/>
      <c r="AK1044" s="972"/>
      <c r="AL1044" s="972"/>
      <c r="AM1044" s="972"/>
      <c r="AN1044" s="972"/>
      <c r="AO1044" s="972"/>
      <c r="AP1044" s="792"/>
    </row>
    <row r="1045" spans="2:42" s="404" customFormat="1" x14ac:dyDescent="0.2">
      <c r="B1045" s="425" t="s">
        <v>723</v>
      </c>
      <c r="C1045" s="424" t="s">
        <v>1009</v>
      </c>
      <c r="D1045" s="423" t="s">
        <v>705</v>
      </c>
      <c r="E1045" s="422" t="s">
        <v>50</v>
      </c>
      <c r="F1045" s="420">
        <v>44028</v>
      </c>
      <c r="G1045" s="420">
        <v>44134</v>
      </c>
      <c r="H1045" s="507">
        <v>2019</v>
      </c>
      <c r="I1045" s="439" t="s">
        <v>185</v>
      </c>
      <c r="J1045" s="439" t="s">
        <v>160</v>
      </c>
      <c r="K1045" s="418" t="s">
        <v>942</v>
      </c>
      <c r="L1045" s="824"/>
      <c r="M1045" s="825"/>
      <c r="N1045" s="792"/>
      <c r="O1045" s="829"/>
      <c r="P1045" s="832"/>
      <c r="Q1045" s="835"/>
      <c r="R1045" s="829"/>
      <c r="S1045" s="416" t="s">
        <v>173</v>
      </c>
      <c r="T1045" s="429" t="s">
        <v>948</v>
      </c>
      <c r="U1045" s="416" t="s">
        <v>171</v>
      </c>
      <c r="V1045" s="427"/>
      <c r="W1045" s="416" t="s">
        <v>170</v>
      </c>
      <c r="X1045" s="428"/>
      <c r="Y1045" s="416" t="s">
        <v>169</v>
      </c>
      <c r="Z1045" s="426">
        <v>1</v>
      </c>
      <c r="AA1045" s="416" t="s">
        <v>169</v>
      </c>
      <c r="AB1045" s="426">
        <v>1</v>
      </c>
      <c r="AC1045" s="416" t="s">
        <v>169</v>
      </c>
      <c r="AD1045" s="426">
        <v>1</v>
      </c>
      <c r="AE1045" s="416" t="s">
        <v>169</v>
      </c>
      <c r="AF1045" s="426">
        <v>1</v>
      </c>
      <c r="AG1045" s="416" t="s">
        <v>169</v>
      </c>
      <c r="AH1045" s="426">
        <v>1</v>
      </c>
      <c r="AI1045" s="816"/>
      <c r="AJ1045" s="817"/>
      <c r="AK1045" s="972"/>
      <c r="AL1045" s="972"/>
      <c r="AM1045" s="972"/>
      <c r="AN1045" s="972"/>
      <c r="AO1045" s="972"/>
      <c r="AP1045" s="792"/>
    </row>
    <row r="1046" spans="2:42" s="404" customFormat="1" ht="15" customHeight="1" x14ac:dyDescent="0.2">
      <c r="B1046" s="425" t="s">
        <v>723</v>
      </c>
      <c r="C1046" s="424" t="s">
        <v>1009</v>
      </c>
      <c r="D1046" s="423" t="s">
        <v>705</v>
      </c>
      <c r="E1046" s="422" t="s">
        <v>50</v>
      </c>
      <c r="F1046" s="420">
        <v>44028</v>
      </c>
      <c r="G1046" s="420">
        <v>44134</v>
      </c>
      <c r="H1046" s="507">
        <v>2019</v>
      </c>
      <c r="I1046" s="439" t="s">
        <v>185</v>
      </c>
      <c r="J1046" s="439" t="s">
        <v>160</v>
      </c>
      <c r="K1046" s="418" t="s">
        <v>942</v>
      </c>
      <c r="L1046" s="824"/>
      <c r="M1046" s="825"/>
      <c r="N1046" s="792"/>
      <c r="O1046" s="829"/>
      <c r="P1046" s="832"/>
      <c r="Q1046" s="835"/>
      <c r="R1046" s="829"/>
      <c r="S1046" s="416" t="s">
        <v>168</v>
      </c>
      <c r="T1046" s="427">
        <v>106</v>
      </c>
      <c r="U1046" s="416" t="s">
        <v>167</v>
      </c>
      <c r="V1046" s="427"/>
      <c r="W1046" s="816"/>
      <c r="X1046" s="817"/>
      <c r="Y1046" s="416" t="s">
        <v>166</v>
      </c>
      <c r="Z1046" s="426">
        <f>IF(Z1044="",Z1045-Z1043,Z1045-Z1044)</f>
        <v>0</v>
      </c>
      <c r="AA1046" s="416" t="s">
        <v>166</v>
      </c>
      <c r="AB1046" s="426">
        <f>IF(AB1044="",AB1045-AB1043,AB1045-AB1044)</f>
        <v>0</v>
      </c>
      <c r="AC1046" s="416" t="s">
        <v>166</v>
      </c>
      <c r="AD1046" s="426">
        <f>IF(AD1044="",AD1045-AD1043,AD1045-AD1044)</f>
        <v>0</v>
      </c>
      <c r="AE1046" s="416" t="s">
        <v>166</v>
      </c>
      <c r="AF1046" s="426">
        <f>IF(AF1044="",AF1045-AF1043,AF1045-AF1044)</f>
        <v>0</v>
      </c>
      <c r="AG1046" s="416" t="s">
        <v>166</v>
      </c>
      <c r="AH1046" s="426">
        <f>IF(AH1044="",AH1045-AH1043,AH1045-AH1044)</f>
        <v>0</v>
      </c>
      <c r="AI1046" s="816"/>
      <c r="AJ1046" s="817"/>
      <c r="AK1046" s="972"/>
      <c r="AL1046" s="972"/>
      <c r="AM1046" s="972"/>
      <c r="AN1046" s="972"/>
      <c r="AO1046" s="972"/>
      <c r="AP1046" s="792"/>
    </row>
    <row r="1047" spans="2:42" s="404" customFormat="1" ht="15" customHeight="1" x14ac:dyDescent="0.2">
      <c r="B1047" s="425" t="s">
        <v>723</v>
      </c>
      <c r="C1047" s="424" t="s">
        <v>1009</v>
      </c>
      <c r="D1047" s="423" t="s">
        <v>705</v>
      </c>
      <c r="E1047" s="422" t="s">
        <v>50</v>
      </c>
      <c r="F1047" s="420">
        <v>44028</v>
      </c>
      <c r="G1047" s="420">
        <v>44134</v>
      </c>
      <c r="H1047" s="507">
        <v>2019</v>
      </c>
      <c r="I1047" s="439" t="s">
        <v>185</v>
      </c>
      <c r="J1047" s="439" t="s">
        <v>160</v>
      </c>
      <c r="K1047" s="418" t="s">
        <v>942</v>
      </c>
      <c r="L1047" s="824"/>
      <c r="M1047" s="825"/>
      <c r="N1047" s="792"/>
      <c r="O1047" s="829"/>
      <c r="P1047" s="832"/>
      <c r="Q1047" s="835"/>
      <c r="R1047" s="829"/>
      <c r="S1047" s="416" t="s">
        <v>165</v>
      </c>
      <c r="T1047" s="415"/>
      <c r="U1047" s="416" t="s">
        <v>164</v>
      </c>
      <c r="V1047" s="415">
        <v>44134</v>
      </c>
      <c r="W1047" s="816"/>
      <c r="X1047" s="817"/>
      <c r="Y1047" s="816"/>
      <c r="Z1047" s="817"/>
      <c r="AA1047" s="816"/>
      <c r="AB1047" s="817"/>
      <c r="AC1047" s="816"/>
      <c r="AD1047" s="817"/>
      <c r="AE1047" s="816"/>
      <c r="AF1047" s="817"/>
      <c r="AG1047" s="816"/>
      <c r="AH1047" s="817"/>
      <c r="AI1047" s="816"/>
      <c r="AJ1047" s="817"/>
      <c r="AK1047" s="972"/>
      <c r="AL1047" s="972"/>
      <c r="AM1047" s="972"/>
      <c r="AN1047" s="972"/>
      <c r="AO1047" s="972"/>
      <c r="AP1047" s="792"/>
    </row>
    <row r="1048" spans="2:42" s="404" customFormat="1" ht="15" customHeight="1" thickBot="1" x14ac:dyDescent="0.25">
      <c r="B1048" s="414" t="s">
        <v>723</v>
      </c>
      <c r="C1048" s="413" t="s">
        <v>1009</v>
      </c>
      <c r="D1048" s="412" t="s">
        <v>705</v>
      </c>
      <c r="E1048" s="411" t="s">
        <v>50</v>
      </c>
      <c r="F1048" s="409">
        <v>44028</v>
      </c>
      <c r="G1048" s="409">
        <v>44134</v>
      </c>
      <c r="H1048" s="408">
        <v>2019</v>
      </c>
      <c r="I1048" s="407" t="s">
        <v>185</v>
      </c>
      <c r="J1048" s="407" t="s">
        <v>160</v>
      </c>
      <c r="K1048" s="407" t="s">
        <v>942</v>
      </c>
      <c r="L1048" s="826"/>
      <c r="M1048" s="827"/>
      <c r="N1048" s="793"/>
      <c r="O1048" s="830"/>
      <c r="P1048" s="833"/>
      <c r="Q1048" s="836"/>
      <c r="R1048" s="830"/>
      <c r="S1048" s="406" t="s">
        <v>158</v>
      </c>
      <c r="T1048" s="451">
        <v>44028</v>
      </c>
      <c r="U1048" s="820"/>
      <c r="V1048" s="821"/>
      <c r="W1048" s="818"/>
      <c r="X1048" s="819"/>
      <c r="Y1048" s="818"/>
      <c r="Z1048" s="819"/>
      <c r="AA1048" s="818"/>
      <c r="AB1048" s="819"/>
      <c r="AC1048" s="818"/>
      <c r="AD1048" s="819"/>
      <c r="AE1048" s="818"/>
      <c r="AF1048" s="819"/>
      <c r="AG1048" s="818"/>
      <c r="AH1048" s="819"/>
      <c r="AI1048" s="818"/>
      <c r="AJ1048" s="819"/>
      <c r="AK1048" s="973"/>
      <c r="AL1048" s="973"/>
      <c r="AM1048" s="973"/>
      <c r="AN1048" s="973"/>
      <c r="AO1048" s="973"/>
      <c r="AP1048" s="793"/>
    </row>
    <row r="1049" spans="2:42" s="404" customFormat="1" ht="12.75" customHeight="1" thickTop="1" x14ac:dyDescent="0.2">
      <c r="B1049" s="445" t="s">
        <v>2037</v>
      </c>
      <c r="C1049" s="444" t="s">
        <v>2038</v>
      </c>
      <c r="D1049" s="443" t="s">
        <v>705</v>
      </c>
      <c r="E1049" s="575" t="s">
        <v>50</v>
      </c>
      <c r="F1049" s="440">
        <v>43787</v>
      </c>
      <c r="G1049" s="440">
        <v>43854</v>
      </c>
      <c r="H1049" s="507">
        <v>2019</v>
      </c>
      <c r="I1049" s="439" t="s">
        <v>1934</v>
      </c>
      <c r="J1049" s="439" t="s">
        <v>160</v>
      </c>
      <c r="K1049" s="439" t="s">
        <v>1019</v>
      </c>
      <c r="L1049" s="822" t="s">
        <v>1689</v>
      </c>
      <c r="M1049" s="823"/>
      <c r="N1049" s="791" t="s">
        <v>1004</v>
      </c>
      <c r="O1049" s="828" t="s">
        <v>228</v>
      </c>
      <c r="P1049" s="831"/>
      <c r="Q1049" s="834" t="s">
        <v>231</v>
      </c>
      <c r="R1049" s="828" t="s">
        <v>193</v>
      </c>
      <c r="S1049" s="434" t="s">
        <v>184</v>
      </c>
      <c r="T1049" s="438">
        <v>500000</v>
      </c>
      <c r="U1049" s="434" t="s">
        <v>183</v>
      </c>
      <c r="V1049" s="485">
        <f>T1054+T1052</f>
        <v>43854</v>
      </c>
      <c r="W1049" s="434" t="s">
        <v>182</v>
      </c>
      <c r="X1049" s="436">
        <f>T1049</f>
        <v>500000</v>
      </c>
      <c r="Y1049" s="434" t="s">
        <v>181</v>
      </c>
      <c r="Z1049" s="435">
        <v>1</v>
      </c>
      <c r="AA1049" s="434" t="s">
        <v>181</v>
      </c>
      <c r="AB1049" s="435">
        <v>1</v>
      </c>
      <c r="AC1049" s="434" t="s">
        <v>181</v>
      </c>
      <c r="AD1049" s="435">
        <v>1</v>
      </c>
      <c r="AE1049" s="434" t="s">
        <v>181</v>
      </c>
      <c r="AF1049" s="435">
        <v>1</v>
      </c>
      <c r="AG1049" s="434" t="s">
        <v>181</v>
      </c>
      <c r="AH1049" s="435">
        <v>1</v>
      </c>
      <c r="AI1049" s="434" t="s">
        <v>180</v>
      </c>
      <c r="AJ1049" s="433">
        <v>4</v>
      </c>
      <c r="AK1049" s="791" t="s">
        <v>4</v>
      </c>
      <c r="AL1049" s="791" t="s">
        <v>10</v>
      </c>
      <c r="AM1049" s="791" t="s">
        <v>10</v>
      </c>
      <c r="AN1049" s="791" t="s">
        <v>227</v>
      </c>
      <c r="AO1049" s="791" t="s">
        <v>227</v>
      </c>
      <c r="AP1049" s="791" t="s">
        <v>2143</v>
      </c>
    </row>
    <row r="1050" spans="2:42" s="404" customFormat="1" ht="15" customHeight="1" x14ac:dyDescent="0.2">
      <c r="B1050" s="425" t="s">
        <v>2037</v>
      </c>
      <c r="C1050" s="424" t="s">
        <v>2038</v>
      </c>
      <c r="D1050" s="423" t="s">
        <v>705</v>
      </c>
      <c r="E1050" s="576" t="s">
        <v>50</v>
      </c>
      <c r="F1050" s="420">
        <v>43787</v>
      </c>
      <c r="G1050" s="420">
        <v>43854</v>
      </c>
      <c r="H1050" s="507">
        <v>2019</v>
      </c>
      <c r="I1050" s="439" t="s">
        <v>1934</v>
      </c>
      <c r="J1050" s="439" t="s">
        <v>160</v>
      </c>
      <c r="K1050" s="417" t="s">
        <v>1019</v>
      </c>
      <c r="L1050" s="824"/>
      <c r="M1050" s="825"/>
      <c r="N1050" s="792"/>
      <c r="O1050" s="829"/>
      <c r="P1050" s="832"/>
      <c r="Q1050" s="835"/>
      <c r="R1050" s="829"/>
      <c r="S1050" s="416" t="s">
        <v>179</v>
      </c>
      <c r="T1050" s="491"/>
      <c r="U1050" s="416" t="s">
        <v>177</v>
      </c>
      <c r="V1050" s="415"/>
      <c r="W1050" s="416" t="s">
        <v>176</v>
      </c>
      <c r="X1050" s="428">
        <f>X1049</f>
        <v>500000</v>
      </c>
      <c r="Y1050" s="416" t="s">
        <v>175</v>
      </c>
      <c r="Z1050" s="426"/>
      <c r="AA1050" s="416" t="s">
        <v>175</v>
      </c>
      <c r="AB1050" s="426"/>
      <c r="AC1050" s="416" t="s">
        <v>175</v>
      </c>
      <c r="AD1050" s="426"/>
      <c r="AE1050" s="416" t="s">
        <v>175</v>
      </c>
      <c r="AF1050" s="426"/>
      <c r="AG1050" s="416" t="s">
        <v>175</v>
      </c>
      <c r="AH1050" s="426"/>
      <c r="AI1050" s="416" t="s">
        <v>174</v>
      </c>
      <c r="AJ1050" s="430">
        <f>22*4</f>
        <v>88</v>
      </c>
      <c r="AK1050" s="792"/>
      <c r="AL1050" s="792"/>
      <c r="AM1050" s="792"/>
      <c r="AN1050" s="792"/>
      <c r="AO1050" s="792"/>
      <c r="AP1050" s="792"/>
    </row>
    <row r="1051" spans="2:42" s="404" customFormat="1" x14ac:dyDescent="0.2">
      <c r="B1051" s="425" t="s">
        <v>2037</v>
      </c>
      <c r="C1051" s="424" t="s">
        <v>2038</v>
      </c>
      <c r="D1051" s="423" t="s">
        <v>705</v>
      </c>
      <c r="E1051" s="576" t="s">
        <v>50</v>
      </c>
      <c r="F1051" s="420">
        <v>43787</v>
      </c>
      <c r="G1051" s="420">
        <v>43854</v>
      </c>
      <c r="H1051" s="507">
        <v>2019</v>
      </c>
      <c r="I1051" s="439" t="s">
        <v>1934</v>
      </c>
      <c r="J1051" s="439" t="s">
        <v>160</v>
      </c>
      <c r="K1051" s="417" t="s">
        <v>1019</v>
      </c>
      <c r="L1051" s="824"/>
      <c r="M1051" s="825"/>
      <c r="N1051" s="792"/>
      <c r="O1051" s="829"/>
      <c r="P1051" s="832"/>
      <c r="Q1051" s="835"/>
      <c r="R1051" s="829"/>
      <c r="S1051" s="416" t="s">
        <v>173</v>
      </c>
      <c r="T1051" s="429" t="s">
        <v>192</v>
      </c>
      <c r="U1051" s="416" t="s">
        <v>171</v>
      </c>
      <c r="V1051" s="427"/>
      <c r="W1051" s="416" t="s">
        <v>170</v>
      </c>
      <c r="X1051" s="428"/>
      <c r="Y1051" s="416" t="s">
        <v>169</v>
      </c>
      <c r="Z1051" s="426">
        <v>1</v>
      </c>
      <c r="AA1051" s="416" t="s">
        <v>169</v>
      </c>
      <c r="AB1051" s="426">
        <v>1</v>
      </c>
      <c r="AC1051" s="416" t="s">
        <v>169</v>
      </c>
      <c r="AD1051" s="426">
        <v>1</v>
      </c>
      <c r="AE1051" s="416" t="s">
        <v>169</v>
      </c>
      <c r="AF1051" s="426">
        <v>1</v>
      </c>
      <c r="AG1051" s="416" t="s">
        <v>169</v>
      </c>
      <c r="AH1051" s="426">
        <v>1</v>
      </c>
      <c r="AI1051" s="816"/>
      <c r="AJ1051" s="817"/>
      <c r="AK1051" s="792"/>
      <c r="AL1051" s="792"/>
      <c r="AM1051" s="792"/>
      <c r="AN1051" s="792"/>
      <c r="AO1051" s="792"/>
      <c r="AP1051" s="792"/>
    </row>
    <row r="1052" spans="2:42" s="404" customFormat="1" ht="15" customHeight="1" x14ac:dyDescent="0.2">
      <c r="B1052" s="425" t="s">
        <v>2037</v>
      </c>
      <c r="C1052" s="424" t="s">
        <v>2038</v>
      </c>
      <c r="D1052" s="423" t="s">
        <v>705</v>
      </c>
      <c r="E1052" s="576" t="s">
        <v>50</v>
      </c>
      <c r="F1052" s="420">
        <v>43787</v>
      </c>
      <c r="G1052" s="420">
        <v>43854</v>
      </c>
      <c r="H1052" s="507">
        <v>2019</v>
      </c>
      <c r="I1052" s="439" t="s">
        <v>1934</v>
      </c>
      <c r="J1052" s="439" t="s">
        <v>160</v>
      </c>
      <c r="K1052" s="417" t="s">
        <v>1019</v>
      </c>
      <c r="L1052" s="824"/>
      <c r="M1052" s="825"/>
      <c r="N1052" s="792"/>
      <c r="O1052" s="829"/>
      <c r="P1052" s="832"/>
      <c r="Q1052" s="835"/>
      <c r="R1052" s="829"/>
      <c r="S1052" s="416" t="s">
        <v>168</v>
      </c>
      <c r="T1052" s="427">
        <v>67</v>
      </c>
      <c r="U1052" s="416" t="s">
        <v>167</v>
      </c>
      <c r="V1052" s="427"/>
      <c r="W1052" s="816"/>
      <c r="X1052" s="817"/>
      <c r="Y1052" s="416" t="s">
        <v>166</v>
      </c>
      <c r="Z1052" s="426">
        <f>IF(Z1050="",Z1051-Z1049,Z1051-Z1050)</f>
        <v>0</v>
      </c>
      <c r="AA1052" s="416" t="s">
        <v>166</v>
      </c>
      <c r="AB1052" s="426">
        <f>IF(AB1050="",AB1051-AB1049,AB1051-AB1050)</f>
        <v>0</v>
      </c>
      <c r="AC1052" s="416" t="s">
        <v>166</v>
      </c>
      <c r="AD1052" s="426">
        <f>IF(AD1050="",AD1051-AD1049,AD1051-AD1050)</f>
        <v>0</v>
      </c>
      <c r="AE1052" s="416" t="s">
        <v>166</v>
      </c>
      <c r="AF1052" s="426">
        <f>IF(AF1050="",AF1051-AF1049,AF1051-AF1050)</f>
        <v>0</v>
      </c>
      <c r="AG1052" s="416" t="s">
        <v>166</v>
      </c>
      <c r="AH1052" s="426">
        <f>IF(AH1050="",AH1051-AH1049,AH1051-AH1050)</f>
        <v>0</v>
      </c>
      <c r="AI1052" s="816"/>
      <c r="AJ1052" s="817"/>
      <c r="AK1052" s="792"/>
      <c r="AL1052" s="792"/>
      <c r="AM1052" s="792"/>
      <c r="AN1052" s="792"/>
      <c r="AO1052" s="792"/>
      <c r="AP1052" s="792"/>
    </row>
    <row r="1053" spans="2:42" s="404" customFormat="1" ht="15" customHeight="1" x14ac:dyDescent="0.2">
      <c r="B1053" s="425" t="s">
        <v>2037</v>
      </c>
      <c r="C1053" s="424" t="s">
        <v>2038</v>
      </c>
      <c r="D1053" s="423" t="s">
        <v>705</v>
      </c>
      <c r="E1053" s="576" t="s">
        <v>50</v>
      </c>
      <c r="F1053" s="420">
        <v>43787</v>
      </c>
      <c r="G1053" s="420">
        <v>43854</v>
      </c>
      <c r="H1053" s="507">
        <v>2019</v>
      </c>
      <c r="I1053" s="439" t="s">
        <v>1934</v>
      </c>
      <c r="J1053" s="439" t="s">
        <v>160</v>
      </c>
      <c r="K1053" s="417" t="s">
        <v>1019</v>
      </c>
      <c r="L1053" s="824"/>
      <c r="M1053" s="825"/>
      <c r="N1053" s="792"/>
      <c r="O1053" s="829"/>
      <c r="P1053" s="832"/>
      <c r="Q1053" s="835"/>
      <c r="R1053" s="829"/>
      <c r="S1053" s="416" t="s">
        <v>165</v>
      </c>
      <c r="T1053" s="415"/>
      <c r="U1053" s="416" t="s">
        <v>164</v>
      </c>
      <c r="V1053" s="415">
        <v>43854</v>
      </c>
      <c r="W1053" s="816"/>
      <c r="X1053" s="817"/>
      <c r="Y1053" s="816"/>
      <c r="Z1053" s="817"/>
      <c r="AA1053" s="816"/>
      <c r="AB1053" s="817"/>
      <c r="AC1053" s="816"/>
      <c r="AD1053" s="817"/>
      <c r="AE1053" s="816"/>
      <c r="AF1053" s="817"/>
      <c r="AG1053" s="816"/>
      <c r="AH1053" s="817"/>
      <c r="AI1053" s="816"/>
      <c r="AJ1053" s="817"/>
      <c r="AK1053" s="792"/>
      <c r="AL1053" s="792"/>
      <c r="AM1053" s="792"/>
      <c r="AN1053" s="792"/>
      <c r="AO1053" s="792"/>
      <c r="AP1053" s="792"/>
    </row>
    <row r="1054" spans="2:42" s="404" customFormat="1" ht="15" customHeight="1" thickBot="1" x14ac:dyDescent="0.25">
      <c r="B1054" s="414" t="s">
        <v>2037</v>
      </c>
      <c r="C1054" s="413" t="s">
        <v>2038</v>
      </c>
      <c r="D1054" s="412" t="s">
        <v>705</v>
      </c>
      <c r="E1054" s="577" t="s">
        <v>50</v>
      </c>
      <c r="F1054" s="409">
        <v>43787</v>
      </c>
      <c r="G1054" s="409">
        <v>43854</v>
      </c>
      <c r="H1054" s="408">
        <v>2019</v>
      </c>
      <c r="I1054" s="407" t="s">
        <v>1934</v>
      </c>
      <c r="J1054" s="407" t="s">
        <v>160</v>
      </c>
      <c r="K1054" s="495" t="s">
        <v>1019</v>
      </c>
      <c r="L1054" s="826"/>
      <c r="M1054" s="827"/>
      <c r="N1054" s="793"/>
      <c r="O1054" s="830"/>
      <c r="P1054" s="833"/>
      <c r="Q1054" s="836"/>
      <c r="R1054" s="830"/>
      <c r="S1054" s="406" t="s">
        <v>158</v>
      </c>
      <c r="T1054" s="451">
        <v>43787</v>
      </c>
      <c r="U1054" s="820"/>
      <c r="V1054" s="821"/>
      <c r="W1054" s="818"/>
      <c r="X1054" s="819"/>
      <c r="Y1054" s="818"/>
      <c r="Z1054" s="819"/>
      <c r="AA1054" s="818"/>
      <c r="AB1054" s="819"/>
      <c r="AC1054" s="818"/>
      <c r="AD1054" s="819"/>
      <c r="AE1054" s="818"/>
      <c r="AF1054" s="819"/>
      <c r="AG1054" s="818"/>
      <c r="AH1054" s="819"/>
      <c r="AI1054" s="818"/>
      <c r="AJ1054" s="819"/>
      <c r="AK1054" s="793"/>
      <c r="AL1054" s="793"/>
      <c r="AM1054" s="793"/>
      <c r="AN1054" s="793"/>
      <c r="AO1054" s="793"/>
      <c r="AP1054" s="793"/>
    </row>
    <row r="1055" spans="2:42" s="404" customFormat="1" ht="12.75" customHeight="1" thickTop="1" x14ac:dyDescent="0.2">
      <c r="B1055" s="445" t="s">
        <v>723</v>
      </c>
      <c r="C1055" s="444" t="s">
        <v>1014</v>
      </c>
      <c r="D1055" s="443" t="s">
        <v>705</v>
      </c>
      <c r="E1055" s="442" t="s">
        <v>50</v>
      </c>
      <c r="F1055" s="440">
        <v>44075</v>
      </c>
      <c r="G1055" s="440">
        <v>44106</v>
      </c>
      <c r="H1055" s="507">
        <v>2019</v>
      </c>
      <c r="I1055" s="439" t="s">
        <v>185</v>
      </c>
      <c r="J1055" s="439" t="s">
        <v>160</v>
      </c>
      <c r="K1055" s="508" t="s">
        <v>942</v>
      </c>
      <c r="L1055" s="822" t="s">
        <v>153</v>
      </c>
      <c r="M1055" s="823"/>
      <c r="N1055" s="791" t="s">
        <v>1004</v>
      </c>
      <c r="O1055" s="828" t="s">
        <v>228</v>
      </c>
      <c r="P1055" s="831"/>
      <c r="Q1055" s="834"/>
      <c r="R1055" s="970" t="s">
        <v>185</v>
      </c>
      <c r="S1055" s="434" t="s">
        <v>184</v>
      </c>
      <c r="T1055" s="438">
        <v>500000</v>
      </c>
      <c r="U1055" s="434" t="s">
        <v>183</v>
      </c>
      <c r="V1055" s="485">
        <f>T1060+T1058</f>
        <v>44225</v>
      </c>
      <c r="W1055" s="434" t="s">
        <v>182</v>
      </c>
      <c r="X1055" s="436">
        <f>T1055</f>
        <v>500000</v>
      </c>
      <c r="Y1055" s="434" t="s">
        <v>181</v>
      </c>
      <c r="Z1055" s="435"/>
      <c r="AA1055" s="434" t="s">
        <v>181</v>
      </c>
      <c r="AB1055" s="435"/>
      <c r="AC1055" s="434" t="s">
        <v>181</v>
      </c>
      <c r="AD1055" s="435"/>
      <c r="AE1055" s="480" t="s">
        <v>181</v>
      </c>
      <c r="AF1055" s="479"/>
      <c r="AG1055" s="466" t="s">
        <v>181</v>
      </c>
      <c r="AH1055" s="467">
        <v>1</v>
      </c>
      <c r="AI1055" s="466" t="s">
        <v>180</v>
      </c>
      <c r="AJ1055" s="465"/>
      <c r="AK1055" s="791" t="s">
        <v>4</v>
      </c>
      <c r="AL1055" s="791" t="s">
        <v>4</v>
      </c>
      <c r="AM1055" s="791" t="s">
        <v>4</v>
      </c>
      <c r="AN1055" s="791" t="s">
        <v>4</v>
      </c>
      <c r="AO1055" s="791" t="s">
        <v>4</v>
      </c>
      <c r="AP1055" s="791" t="s">
        <v>2143</v>
      </c>
    </row>
    <row r="1056" spans="2:42" s="404" customFormat="1" ht="15" customHeight="1" x14ac:dyDescent="0.2">
      <c r="B1056" s="425" t="s">
        <v>723</v>
      </c>
      <c r="C1056" s="424" t="s">
        <v>1014</v>
      </c>
      <c r="D1056" s="423" t="s">
        <v>705</v>
      </c>
      <c r="E1056" s="422" t="s">
        <v>50</v>
      </c>
      <c r="F1056" s="420">
        <v>44075</v>
      </c>
      <c r="G1056" s="420">
        <v>44106</v>
      </c>
      <c r="H1056" s="507">
        <v>2019</v>
      </c>
      <c r="I1056" s="439" t="s">
        <v>185</v>
      </c>
      <c r="J1056" s="439" t="s">
        <v>160</v>
      </c>
      <c r="K1056" s="418" t="s">
        <v>942</v>
      </c>
      <c r="L1056" s="824"/>
      <c r="M1056" s="825"/>
      <c r="N1056" s="792"/>
      <c r="O1056" s="829"/>
      <c r="P1056" s="832"/>
      <c r="Q1056" s="835"/>
      <c r="R1056" s="829"/>
      <c r="S1056" s="416" t="s">
        <v>179</v>
      </c>
      <c r="T1056" s="673" t="s">
        <v>949</v>
      </c>
      <c r="U1056" s="416" t="s">
        <v>177</v>
      </c>
      <c r="V1056" s="415"/>
      <c r="W1056" s="416" t="s">
        <v>176</v>
      </c>
      <c r="X1056" s="428">
        <f>X1055</f>
        <v>500000</v>
      </c>
      <c r="Y1056" s="416" t="s">
        <v>175</v>
      </c>
      <c r="Z1056" s="426"/>
      <c r="AA1056" s="416" t="s">
        <v>175</v>
      </c>
      <c r="AB1056" s="426"/>
      <c r="AC1056" s="416" t="s">
        <v>175</v>
      </c>
      <c r="AD1056" s="426"/>
      <c r="AE1056" s="478" t="s">
        <v>175</v>
      </c>
      <c r="AF1056" s="477"/>
      <c r="AG1056" s="463" t="s">
        <v>175</v>
      </c>
      <c r="AH1056" s="462"/>
      <c r="AI1056" s="463" t="s">
        <v>174</v>
      </c>
      <c r="AJ1056" s="464"/>
      <c r="AK1056" s="792"/>
      <c r="AL1056" s="792"/>
      <c r="AM1056" s="792"/>
      <c r="AN1056" s="792"/>
      <c r="AO1056" s="792"/>
      <c r="AP1056" s="792"/>
    </row>
    <row r="1057" spans="1:42" s="404" customFormat="1" x14ac:dyDescent="0.2">
      <c r="A1057" s="402"/>
      <c r="B1057" s="425" t="s">
        <v>723</v>
      </c>
      <c r="C1057" s="424" t="s">
        <v>1014</v>
      </c>
      <c r="D1057" s="423" t="s">
        <v>705</v>
      </c>
      <c r="E1057" s="422" t="s">
        <v>50</v>
      </c>
      <c r="F1057" s="420">
        <v>44075</v>
      </c>
      <c r="G1057" s="420">
        <v>44106</v>
      </c>
      <c r="H1057" s="507">
        <v>2019</v>
      </c>
      <c r="I1057" s="439" t="s">
        <v>185</v>
      </c>
      <c r="J1057" s="439" t="s">
        <v>160</v>
      </c>
      <c r="K1057" s="418" t="s">
        <v>942</v>
      </c>
      <c r="L1057" s="824"/>
      <c r="M1057" s="825"/>
      <c r="N1057" s="792"/>
      <c r="O1057" s="829"/>
      <c r="P1057" s="832"/>
      <c r="Q1057" s="835"/>
      <c r="R1057" s="829"/>
      <c r="S1057" s="416" t="s">
        <v>173</v>
      </c>
      <c r="T1057" s="429" t="s">
        <v>948</v>
      </c>
      <c r="U1057" s="416" t="s">
        <v>171</v>
      </c>
      <c r="V1057" s="427"/>
      <c r="W1057" s="416" t="s">
        <v>170</v>
      </c>
      <c r="X1057" s="428"/>
      <c r="Y1057" s="416" t="s">
        <v>169</v>
      </c>
      <c r="Z1057" s="426"/>
      <c r="AA1057" s="416" t="s">
        <v>169</v>
      </c>
      <c r="AB1057" s="426"/>
      <c r="AC1057" s="416" t="s">
        <v>169</v>
      </c>
      <c r="AD1057" s="426"/>
      <c r="AE1057" s="478" t="s">
        <v>169</v>
      </c>
      <c r="AF1057" s="477"/>
      <c r="AG1057" s="463" t="s">
        <v>169</v>
      </c>
      <c r="AH1057" s="462">
        <v>1</v>
      </c>
      <c r="AI1057" s="781"/>
      <c r="AJ1057" s="782"/>
      <c r="AK1057" s="792"/>
      <c r="AL1057" s="792"/>
      <c r="AM1057" s="792"/>
      <c r="AN1057" s="792"/>
      <c r="AO1057" s="792"/>
      <c r="AP1057" s="792"/>
    </row>
    <row r="1058" spans="1:42" s="404" customFormat="1" ht="15" customHeight="1" x14ac:dyDescent="0.2">
      <c r="A1058" s="402"/>
      <c r="B1058" s="425" t="s">
        <v>723</v>
      </c>
      <c r="C1058" s="424" t="s">
        <v>1014</v>
      </c>
      <c r="D1058" s="423" t="s">
        <v>705</v>
      </c>
      <c r="E1058" s="422" t="s">
        <v>50</v>
      </c>
      <c r="F1058" s="420">
        <v>44075</v>
      </c>
      <c r="G1058" s="420">
        <v>44106</v>
      </c>
      <c r="H1058" s="507">
        <v>2019</v>
      </c>
      <c r="I1058" s="439" t="s">
        <v>185</v>
      </c>
      <c r="J1058" s="439" t="s">
        <v>160</v>
      </c>
      <c r="K1058" s="418" t="s">
        <v>942</v>
      </c>
      <c r="L1058" s="824"/>
      <c r="M1058" s="825"/>
      <c r="N1058" s="792"/>
      <c r="O1058" s="829"/>
      <c r="P1058" s="832"/>
      <c r="Q1058" s="835"/>
      <c r="R1058" s="829"/>
      <c r="S1058" s="416" t="s">
        <v>168</v>
      </c>
      <c r="T1058" s="427">
        <v>150</v>
      </c>
      <c r="U1058" s="416" t="s">
        <v>167</v>
      </c>
      <c r="V1058" s="427"/>
      <c r="W1058" s="816"/>
      <c r="X1058" s="817"/>
      <c r="Y1058" s="416" t="s">
        <v>166</v>
      </c>
      <c r="Z1058" s="426">
        <f>IF(Z1056="",Z1057-Z1055,Z1057-Z1056)</f>
        <v>0</v>
      </c>
      <c r="AA1058" s="416" t="s">
        <v>166</v>
      </c>
      <c r="AB1058" s="426">
        <f>IF(AB1056="",AB1057-AB1055,AB1057-AB1056)</f>
        <v>0</v>
      </c>
      <c r="AC1058" s="416" t="s">
        <v>166</v>
      </c>
      <c r="AD1058" s="426">
        <f>IF(AD1056="",AD1057-AD1055,AD1057-AD1056)</f>
        <v>0</v>
      </c>
      <c r="AE1058" s="478" t="s">
        <v>166</v>
      </c>
      <c r="AF1058" s="477">
        <f>IF(AF1056="",AF1057-AF1055,AF1057-AF1056)</f>
        <v>0</v>
      </c>
      <c r="AG1058" s="463" t="s">
        <v>166</v>
      </c>
      <c r="AH1058" s="462">
        <f>IF(AH1056="",AH1057-AH1055,AH1057-AH1056)</f>
        <v>0</v>
      </c>
      <c r="AI1058" s="781"/>
      <c r="AJ1058" s="782"/>
      <c r="AK1058" s="792"/>
      <c r="AL1058" s="792"/>
      <c r="AM1058" s="792"/>
      <c r="AN1058" s="792"/>
      <c r="AO1058" s="792"/>
      <c r="AP1058" s="792"/>
    </row>
    <row r="1059" spans="1:42" s="404" customFormat="1" ht="15" customHeight="1" x14ac:dyDescent="0.2">
      <c r="A1059" s="402"/>
      <c r="B1059" s="425" t="s">
        <v>723</v>
      </c>
      <c r="C1059" s="424" t="s">
        <v>1014</v>
      </c>
      <c r="D1059" s="423" t="s">
        <v>705</v>
      </c>
      <c r="E1059" s="422" t="s">
        <v>50</v>
      </c>
      <c r="F1059" s="420">
        <v>44075</v>
      </c>
      <c r="G1059" s="420">
        <v>44106</v>
      </c>
      <c r="H1059" s="507">
        <v>2019</v>
      </c>
      <c r="I1059" s="439" t="s">
        <v>185</v>
      </c>
      <c r="J1059" s="439" t="s">
        <v>160</v>
      </c>
      <c r="K1059" s="418" t="s">
        <v>942</v>
      </c>
      <c r="L1059" s="824"/>
      <c r="M1059" s="825"/>
      <c r="N1059" s="792"/>
      <c r="O1059" s="829"/>
      <c r="P1059" s="832"/>
      <c r="Q1059" s="835"/>
      <c r="R1059" s="829"/>
      <c r="S1059" s="416" t="s">
        <v>165</v>
      </c>
      <c r="T1059" s="415">
        <v>43718</v>
      </c>
      <c r="U1059" s="416" t="s">
        <v>164</v>
      </c>
      <c r="V1059" s="415">
        <v>44106</v>
      </c>
      <c r="W1059" s="816"/>
      <c r="X1059" s="817"/>
      <c r="Y1059" s="816"/>
      <c r="Z1059" s="817"/>
      <c r="AA1059" s="816"/>
      <c r="AB1059" s="817"/>
      <c r="AC1059" s="816"/>
      <c r="AD1059" s="817"/>
      <c r="AE1059" s="857"/>
      <c r="AF1059" s="858"/>
      <c r="AG1059" s="781"/>
      <c r="AH1059" s="782"/>
      <c r="AI1059" s="781"/>
      <c r="AJ1059" s="782"/>
      <c r="AK1059" s="792"/>
      <c r="AL1059" s="792"/>
      <c r="AM1059" s="792"/>
      <c r="AN1059" s="792"/>
      <c r="AO1059" s="792"/>
      <c r="AP1059" s="792"/>
    </row>
    <row r="1060" spans="1:42" s="404" customFormat="1" ht="15" customHeight="1" thickBot="1" x14ac:dyDescent="0.25">
      <c r="A1060" s="402"/>
      <c r="B1060" s="414" t="s">
        <v>723</v>
      </c>
      <c r="C1060" s="413" t="s">
        <v>1014</v>
      </c>
      <c r="D1060" s="412" t="s">
        <v>705</v>
      </c>
      <c r="E1060" s="411" t="s">
        <v>50</v>
      </c>
      <c r="F1060" s="409">
        <v>44075</v>
      </c>
      <c r="G1060" s="409">
        <v>44106</v>
      </c>
      <c r="H1060" s="408">
        <v>2019</v>
      </c>
      <c r="I1060" s="407" t="s">
        <v>185</v>
      </c>
      <c r="J1060" s="407" t="s">
        <v>160</v>
      </c>
      <c r="K1060" s="407" t="s">
        <v>942</v>
      </c>
      <c r="L1060" s="826"/>
      <c r="M1060" s="827"/>
      <c r="N1060" s="793"/>
      <c r="O1060" s="830"/>
      <c r="P1060" s="833"/>
      <c r="Q1060" s="836"/>
      <c r="R1060" s="830"/>
      <c r="S1060" s="406" t="s">
        <v>158</v>
      </c>
      <c r="T1060" s="451">
        <v>44075</v>
      </c>
      <c r="U1060" s="820"/>
      <c r="V1060" s="821"/>
      <c r="W1060" s="818"/>
      <c r="X1060" s="819"/>
      <c r="Y1060" s="818"/>
      <c r="Z1060" s="819"/>
      <c r="AA1060" s="818"/>
      <c r="AB1060" s="819"/>
      <c r="AC1060" s="818"/>
      <c r="AD1060" s="819"/>
      <c r="AE1060" s="859"/>
      <c r="AF1060" s="860"/>
      <c r="AG1060" s="783"/>
      <c r="AH1060" s="784"/>
      <c r="AI1060" s="783"/>
      <c r="AJ1060" s="784"/>
      <c r="AK1060" s="793"/>
      <c r="AL1060" s="793"/>
      <c r="AM1060" s="793"/>
      <c r="AN1060" s="793"/>
      <c r="AO1060" s="793"/>
      <c r="AP1060" s="793"/>
    </row>
    <row r="1061" spans="1:42" s="404" customFormat="1" ht="12.75" customHeight="1" thickTop="1" x14ac:dyDescent="0.2">
      <c r="A1061" s="402"/>
      <c r="B1061" s="445" t="s">
        <v>723</v>
      </c>
      <c r="C1061" s="444" t="s">
        <v>1013</v>
      </c>
      <c r="D1061" s="443" t="s">
        <v>705</v>
      </c>
      <c r="E1061" s="442" t="s">
        <v>50</v>
      </c>
      <c r="F1061" s="440">
        <v>44047</v>
      </c>
      <c r="G1061" s="440">
        <v>44089</v>
      </c>
      <c r="H1061" s="507">
        <v>2019</v>
      </c>
      <c r="I1061" s="439" t="s">
        <v>185</v>
      </c>
      <c r="J1061" s="439" t="s">
        <v>160</v>
      </c>
      <c r="K1061" s="508" t="s">
        <v>942</v>
      </c>
      <c r="L1061" s="822" t="s">
        <v>154</v>
      </c>
      <c r="M1061" s="823"/>
      <c r="N1061" s="791" t="s">
        <v>1004</v>
      </c>
      <c r="O1061" s="828" t="s">
        <v>228</v>
      </c>
      <c r="P1061" s="831"/>
      <c r="Q1061" s="834"/>
      <c r="R1061" s="828" t="s">
        <v>185</v>
      </c>
      <c r="S1061" s="434" t="s">
        <v>184</v>
      </c>
      <c r="T1061" s="438">
        <v>500000</v>
      </c>
      <c r="U1061" s="434" t="s">
        <v>183</v>
      </c>
      <c r="V1061" s="485">
        <f>T1066+T1064</f>
        <v>44197</v>
      </c>
      <c r="W1061" s="434" t="s">
        <v>182</v>
      </c>
      <c r="X1061" s="436">
        <f>T1061</f>
        <v>500000</v>
      </c>
      <c r="Y1061" s="434" t="s">
        <v>181</v>
      </c>
      <c r="Z1061" s="435"/>
      <c r="AA1061" s="434" t="s">
        <v>181</v>
      </c>
      <c r="AB1061" s="435"/>
      <c r="AC1061" s="434" t="s">
        <v>181</v>
      </c>
      <c r="AD1061" s="435"/>
      <c r="AE1061" s="480" t="s">
        <v>181</v>
      </c>
      <c r="AF1061" s="479"/>
      <c r="AG1061" s="466" t="s">
        <v>181</v>
      </c>
      <c r="AH1061" s="467">
        <v>1</v>
      </c>
      <c r="AI1061" s="466" t="s">
        <v>180</v>
      </c>
      <c r="AJ1061" s="465"/>
      <c r="AK1061" s="967" t="s">
        <v>4</v>
      </c>
      <c r="AL1061" s="967" t="s">
        <v>4</v>
      </c>
      <c r="AM1061" s="967" t="s">
        <v>4</v>
      </c>
      <c r="AN1061" s="967" t="s">
        <v>4</v>
      </c>
      <c r="AO1061" s="967" t="s">
        <v>4</v>
      </c>
      <c r="AP1061" s="791" t="s">
        <v>2143</v>
      </c>
    </row>
    <row r="1062" spans="1:42" s="404" customFormat="1" ht="15" customHeight="1" x14ac:dyDescent="0.2">
      <c r="A1062" s="402"/>
      <c r="B1062" s="425" t="s">
        <v>723</v>
      </c>
      <c r="C1062" s="424" t="s">
        <v>1013</v>
      </c>
      <c r="D1062" s="423" t="s">
        <v>705</v>
      </c>
      <c r="E1062" s="422" t="s">
        <v>50</v>
      </c>
      <c r="F1062" s="420">
        <v>44047</v>
      </c>
      <c r="G1062" s="420">
        <v>44089</v>
      </c>
      <c r="H1062" s="507">
        <v>2019</v>
      </c>
      <c r="I1062" s="439" t="s">
        <v>185</v>
      </c>
      <c r="J1062" s="439" t="s">
        <v>160</v>
      </c>
      <c r="K1062" s="418" t="s">
        <v>942</v>
      </c>
      <c r="L1062" s="824"/>
      <c r="M1062" s="825"/>
      <c r="N1062" s="792"/>
      <c r="O1062" s="829"/>
      <c r="P1062" s="832"/>
      <c r="Q1062" s="835"/>
      <c r="R1062" s="829"/>
      <c r="S1062" s="416" t="s">
        <v>179</v>
      </c>
      <c r="T1062" s="432" t="s">
        <v>2140</v>
      </c>
      <c r="U1062" s="416" t="s">
        <v>177</v>
      </c>
      <c r="V1062" s="415"/>
      <c r="W1062" s="416" t="s">
        <v>176</v>
      </c>
      <c r="X1062" s="428">
        <f>X1061</f>
        <v>500000</v>
      </c>
      <c r="Y1062" s="416" t="s">
        <v>175</v>
      </c>
      <c r="Z1062" s="426"/>
      <c r="AA1062" s="416" t="s">
        <v>175</v>
      </c>
      <c r="AB1062" s="426"/>
      <c r="AC1062" s="416" t="s">
        <v>175</v>
      </c>
      <c r="AD1062" s="426"/>
      <c r="AE1062" s="478" t="s">
        <v>175</v>
      </c>
      <c r="AF1062" s="477"/>
      <c r="AG1062" s="463" t="s">
        <v>175</v>
      </c>
      <c r="AH1062" s="462"/>
      <c r="AI1062" s="463" t="s">
        <v>174</v>
      </c>
      <c r="AJ1062" s="464"/>
      <c r="AK1062" s="968"/>
      <c r="AL1062" s="968"/>
      <c r="AM1062" s="968"/>
      <c r="AN1062" s="968"/>
      <c r="AO1062" s="968"/>
      <c r="AP1062" s="792"/>
    </row>
    <row r="1063" spans="1:42" s="404" customFormat="1" x14ac:dyDescent="0.2">
      <c r="A1063" s="402"/>
      <c r="B1063" s="425" t="s">
        <v>723</v>
      </c>
      <c r="C1063" s="424" t="s">
        <v>1013</v>
      </c>
      <c r="D1063" s="423" t="s">
        <v>705</v>
      </c>
      <c r="E1063" s="422" t="s">
        <v>50</v>
      </c>
      <c r="F1063" s="420">
        <v>44047</v>
      </c>
      <c r="G1063" s="420">
        <v>44089</v>
      </c>
      <c r="H1063" s="507">
        <v>2019</v>
      </c>
      <c r="I1063" s="439" t="s">
        <v>185</v>
      </c>
      <c r="J1063" s="439" t="s">
        <v>160</v>
      </c>
      <c r="K1063" s="418" t="s">
        <v>942</v>
      </c>
      <c r="L1063" s="824"/>
      <c r="M1063" s="825"/>
      <c r="N1063" s="792"/>
      <c r="O1063" s="829"/>
      <c r="P1063" s="832"/>
      <c r="Q1063" s="835"/>
      <c r="R1063" s="829"/>
      <c r="S1063" s="416" t="s">
        <v>173</v>
      </c>
      <c r="T1063" s="429" t="s">
        <v>948</v>
      </c>
      <c r="U1063" s="416" t="s">
        <v>171</v>
      </c>
      <c r="V1063" s="427"/>
      <c r="W1063" s="416" t="s">
        <v>170</v>
      </c>
      <c r="X1063" s="428"/>
      <c r="Y1063" s="416" t="s">
        <v>169</v>
      </c>
      <c r="Z1063" s="426"/>
      <c r="AA1063" s="416" t="s">
        <v>169</v>
      </c>
      <c r="AB1063" s="426"/>
      <c r="AC1063" s="416" t="s">
        <v>169</v>
      </c>
      <c r="AD1063" s="426"/>
      <c r="AE1063" s="478" t="s">
        <v>169</v>
      </c>
      <c r="AF1063" s="477"/>
      <c r="AG1063" s="463" t="s">
        <v>169</v>
      </c>
      <c r="AH1063" s="462">
        <v>1</v>
      </c>
      <c r="AI1063" s="781"/>
      <c r="AJ1063" s="782"/>
      <c r="AK1063" s="968"/>
      <c r="AL1063" s="968"/>
      <c r="AM1063" s="968"/>
      <c r="AN1063" s="968"/>
      <c r="AO1063" s="968"/>
      <c r="AP1063" s="792"/>
    </row>
    <row r="1064" spans="1:42" s="404" customFormat="1" ht="15" customHeight="1" x14ac:dyDescent="0.2">
      <c r="A1064" s="402"/>
      <c r="B1064" s="425" t="s">
        <v>723</v>
      </c>
      <c r="C1064" s="424" t="s">
        <v>1013</v>
      </c>
      <c r="D1064" s="423" t="s">
        <v>705</v>
      </c>
      <c r="E1064" s="422" t="s">
        <v>50</v>
      </c>
      <c r="F1064" s="420">
        <v>44047</v>
      </c>
      <c r="G1064" s="420">
        <v>44089</v>
      </c>
      <c r="H1064" s="507">
        <v>2019</v>
      </c>
      <c r="I1064" s="439" t="s">
        <v>185</v>
      </c>
      <c r="J1064" s="439" t="s">
        <v>160</v>
      </c>
      <c r="K1064" s="418" t="s">
        <v>942</v>
      </c>
      <c r="L1064" s="824"/>
      <c r="M1064" s="825"/>
      <c r="N1064" s="792"/>
      <c r="O1064" s="829"/>
      <c r="P1064" s="832"/>
      <c r="Q1064" s="835"/>
      <c r="R1064" s="829"/>
      <c r="S1064" s="416" t="s">
        <v>168</v>
      </c>
      <c r="T1064" s="427">
        <v>150</v>
      </c>
      <c r="U1064" s="416" t="s">
        <v>167</v>
      </c>
      <c r="V1064" s="427"/>
      <c r="W1064" s="816"/>
      <c r="X1064" s="817"/>
      <c r="Y1064" s="416" t="s">
        <v>166</v>
      </c>
      <c r="Z1064" s="426">
        <f>IF(Z1062="",Z1063-Z1061,Z1063-Z1062)</f>
        <v>0</v>
      </c>
      <c r="AA1064" s="416" t="s">
        <v>166</v>
      </c>
      <c r="AB1064" s="426">
        <f>IF(AB1062="",AB1063-AB1061,AB1063-AB1062)</f>
        <v>0</v>
      </c>
      <c r="AC1064" s="416" t="s">
        <v>166</v>
      </c>
      <c r="AD1064" s="426">
        <f>IF(AD1062="",AD1063-AD1061,AD1063-AD1062)</f>
        <v>0</v>
      </c>
      <c r="AE1064" s="478" t="s">
        <v>166</v>
      </c>
      <c r="AF1064" s="477">
        <f>IF(AF1062="",AF1063-AF1061,AF1063-AF1062)</f>
        <v>0</v>
      </c>
      <c r="AG1064" s="463" t="s">
        <v>166</v>
      </c>
      <c r="AH1064" s="462">
        <f>IF(AH1062="",AH1063-AH1061,AH1063-AH1062)</f>
        <v>0</v>
      </c>
      <c r="AI1064" s="781"/>
      <c r="AJ1064" s="782"/>
      <c r="AK1064" s="968"/>
      <c r="AL1064" s="968"/>
      <c r="AM1064" s="968"/>
      <c r="AN1064" s="968"/>
      <c r="AO1064" s="968"/>
      <c r="AP1064" s="792"/>
    </row>
    <row r="1065" spans="1:42" s="404" customFormat="1" ht="15" customHeight="1" x14ac:dyDescent="0.2">
      <c r="A1065" s="402"/>
      <c r="B1065" s="425" t="s">
        <v>723</v>
      </c>
      <c r="C1065" s="424" t="s">
        <v>1013</v>
      </c>
      <c r="D1065" s="423" t="s">
        <v>705</v>
      </c>
      <c r="E1065" s="422" t="s">
        <v>50</v>
      </c>
      <c r="F1065" s="420">
        <v>44047</v>
      </c>
      <c r="G1065" s="420">
        <v>44089</v>
      </c>
      <c r="H1065" s="507">
        <v>2019</v>
      </c>
      <c r="I1065" s="439" t="s">
        <v>185</v>
      </c>
      <c r="J1065" s="439" t="s">
        <v>160</v>
      </c>
      <c r="K1065" s="418" t="s">
        <v>942</v>
      </c>
      <c r="L1065" s="824"/>
      <c r="M1065" s="825"/>
      <c r="N1065" s="792"/>
      <c r="O1065" s="829"/>
      <c r="P1065" s="832"/>
      <c r="Q1065" s="835"/>
      <c r="R1065" s="829"/>
      <c r="S1065" s="416" t="s">
        <v>165</v>
      </c>
      <c r="T1065" s="415">
        <v>43718</v>
      </c>
      <c r="U1065" s="416" t="s">
        <v>164</v>
      </c>
      <c r="V1065" s="415">
        <v>44089</v>
      </c>
      <c r="W1065" s="816"/>
      <c r="X1065" s="817"/>
      <c r="Y1065" s="816"/>
      <c r="Z1065" s="817"/>
      <c r="AA1065" s="816"/>
      <c r="AB1065" s="817"/>
      <c r="AC1065" s="816"/>
      <c r="AD1065" s="817"/>
      <c r="AE1065" s="857"/>
      <c r="AF1065" s="858"/>
      <c r="AG1065" s="781"/>
      <c r="AH1065" s="782"/>
      <c r="AI1065" s="781"/>
      <c r="AJ1065" s="782"/>
      <c r="AK1065" s="968"/>
      <c r="AL1065" s="968"/>
      <c r="AM1065" s="968"/>
      <c r="AN1065" s="968"/>
      <c r="AO1065" s="968"/>
      <c r="AP1065" s="792"/>
    </row>
    <row r="1066" spans="1:42" s="404" customFormat="1" ht="15" customHeight="1" thickBot="1" x14ac:dyDescent="0.25">
      <c r="A1066" s="402"/>
      <c r="B1066" s="414" t="s">
        <v>723</v>
      </c>
      <c r="C1066" s="413" t="s">
        <v>1013</v>
      </c>
      <c r="D1066" s="412" t="s">
        <v>705</v>
      </c>
      <c r="E1066" s="411" t="s">
        <v>50</v>
      </c>
      <c r="F1066" s="409">
        <v>44047</v>
      </c>
      <c r="G1066" s="409">
        <v>44089</v>
      </c>
      <c r="H1066" s="408">
        <v>2019</v>
      </c>
      <c r="I1066" s="407" t="s">
        <v>185</v>
      </c>
      <c r="J1066" s="407" t="s">
        <v>160</v>
      </c>
      <c r="K1066" s="407" t="s">
        <v>942</v>
      </c>
      <c r="L1066" s="826"/>
      <c r="M1066" s="827"/>
      <c r="N1066" s="793"/>
      <c r="O1066" s="830"/>
      <c r="P1066" s="833"/>
      <c r="Q1066" s="836"/>
      <c r="R1066" s="830"/>
      <c r="S1066" s="406" t="s">
        <v>158</v>
      </c>
      <c r="T1066" s="451">
        <v>44047</v>
      </c>
      <c r="U1066" s="820"/>
      <c r="V1066" s="821"/>
      <c r="W1066" s="818"/>
      <c r="X1066" s="819"/>
      <c r="Y1066" s="818"/>
      <c r="Z1066" s="819"/>
      <c r="AA1066" s="818"/>
      <c r="AB1066" s="819"/>
      <c r="AC1066" s="818"/>
      <c r="AD1066" s="819"/>
      <c r="AE1066" s="859"/>
      <c r="AF1066" s="860"/>
      <c r="AG1066" s="783"/>
      <c r="AH1066" s="784"/>
      <c r="AI1066" s="783"/>
      <c r="AJ1066" s="784"/>
      <c r="AK1066" s="969"/>
      <c r="AL1066" s="969"/>
      <c r="AM1066" s="969"/>
      <c r="AN1066" s="969"/>
      <c r="AO1066" s="969"/>
      <c r="AP1066" s="793"/>
    </row>
    <row r="1067" spans="1:42" s="404" customFormat="1" ht="12.75" customHeight="1" thickTop="1" x14ac:dyDescent="0.2">
      <c r="B1067" s="445" t="s">
        <v>163</v>
      </c>
      <c r="C1067" s="444" t="s">
        <v>564</v>
      </c>
      <c r="D1067" s="443" t="s">
        <v>161</v>
      </c>
      <c r="E1067" s="442" t="s">
        <v>50</v>
      </c>
      <c r="F1067" s="440">
        <v>43693</v>
      </c>
      <c r="G1067" s="440"/>
      <c r="H1067" s="419">
        <v>2019</v>
      </c>
      <c r="I1067" s="418" t="s">
        <v>559</v>
      </c>
      <c r="J1067" s="418" t="s">
        <v>160</v>
      </c>
      <c r="K1067" s="439" t="s">
        <v>189</v>
      </c>
      <c r="L1067" s="822" t="s">
        <v>566</v>
      </c>
      <c r="M1067" s="823"/>
      <c r="N1067" s="791" t="s">
        <v>213</v>
      </c>
      <c r="O1067" s="828" t="s">
        <v>228</v>
      </c>
      <c r="P1067" s="831"/>
      <c r="Q1067" s="834" t="s">
        <v>231</v>
      </c>
      <c r="R1067" s="828" t="s">
        <v>559</v>
      </c>
      <c r="S1067" s="434" t="s">
        <v>184</v>
      </c>
      <c r="T1067" s="438">
        <v>500000</v>
      </c>
      <c r="U1067" s="434" t="s">
        <v>183</v>
      </c>
      <c r="V1067" s="437"/>
      <c r="W1067" s="434" t="s">
        <v>182</v>
      </c>
      <c r="X1067" s="436">
        <f>T1067</f>
        <v>500000</v>
      </c>
      <c r="Y1067" s="434" t="s">
        <v>181</v>
      </c>
      <c r="Z1067" s="435"/>
      <c r="AA1067" s="434" t="s">
        <v>181</v>
      </c>
      <c r="AB1067" s="435"/>
      <c r="AC1067" s="434" t="s">
        <v>181</v>
      </c>
      <c r="AD1067" s="435"/>
      <c r="AE1067" s="434" t="s">
        <v>181</v>
      </c>
      <c r="AF1067" s="435"/>
      <c r="AG1067" s="434" t="s">
        <v>181</v>
      </c>
      <c r="AH1067" s="435"/>
      <c r="AI1067" s="434" t="s">
        <v>180</v>
      </c>
      <c r="AJ1067" s="433"/>
      <c r="AK1067" s="791" t="s">
        <v>565</v>
      </c>
      <c r="AL1067" s="791" t="s">
        <v>565</v>
      </c>
      <c r="AM1067" s="791" t="s">
        <v>557</v>
      </c>
      <c r="AN1067" s="791" t="s">
        <v>557</v>
      </c>
      <c r="AO1067" s="791" t="s">
        <v>557</v>
      </c>
      <c r="AP1067" s="791" t="s">
        <v>557</v>
      </c>
    </row>
    <row r="1068" spans="1:42" s="404" customFormat="1" ht="15" customHeight="1" x14ac:dyDescent="0.2">
      <c r="B1068" s="425" t="s">
        <v>163</v>
      </c>
      <c r="C1068" s="424" t="s">
        <v>564</v>
      </c>
      <c r="D1068" s="423" t="s">
        <v>161</v>
      </c>
      <c r="E1068" s="422" t="s">
        <v>50</v>
      </c>
      <c r="F1068" s="420">
        <v>43693</v>
      </c>
      <c r="G1068" s="420"/>
      <c r="H1068" s="419">
        <v>2019</v>
      </c>
      <c r="I1068" s="418" t="s">
        <v>559</v>
      </c>
      <c r="J1068" s="418" t="s">
        <v>160</v>
      </c>
      <c r="K1068" s="417" t="s">
        <v>159</v>
      </c>
      <c r="L1068" s="824"/>
      <c r="M1068" s="825"/>
      <c r="N1068" s="792"/>
      <c r="O1068" s="829"/>
      <c r="P1068" s="832"/>
      <c r="Q1068" s="835"/>
      <c r="R1068" s="829"/>
      <c r="S1068" s="416" t="s">
        <v>179</v>
      </c>
      <c r="T1068" s="432"/>
      <c r="U1068" s="416" t="s">
        <v>177</v>
      </c>
      <c r="V1068" s="415"/>
      <c r="W1068" s="416" t="s">
        <v>176</v>
      </c>
      <c r="X1068" s="428">
        <f>X1067</f>
        <v>500000</v>
      </c>
      <c r="Y1068" s="416" t="s">
        <v>175</v>
      </c>
      <c r="Z1068" s="426"/>
      <c r="AA1068" s="416" t="s">
        <v>175</v>
      </c>
      <c r="AB1068" s="426"/>
      <c r="AC1068" s="416" t="s">
        <v>175</v>
      </c>
      <c r="AD1068" s="426"/>
      <c r="AE1068" s="416" t="s">
        <v>175</v>
      </c>
      <c r="AF1068" s="426"/>
      <c r="AG1068" s="416" t="s">
        <v>175</v>
      </c>
      <c r="AH1068" s="426"/>
      <c r="AI1068" s="416" t="s">
        <v>174</v>
      </c>
      <c r="AJ1068" s="430"/>
      <c r="AK1068" s="792"/>
      <c r="AL1068" s="792"/>
      <c r="AM1068" s="792"/>
      <c r="AN1068" s="792"/>
      <c r="AO1068" s="792"/>
      <c r="AP1068" s="792"/>
    </row>
    <row r="1069" spans="1:42" s="404" customFormat="1" ht="13.5" customHeight="1" x14ac:dyDescent="0.2">
      <c r="B1069" s="425" t="s">
        <v>163</v>
      </c>
      <c r="C1069" s="424" t="s">
        <v>564</v>
      </c>
      <c r="D1069" s="423" t="s">
        <v>161</v>
      </c>
      <c r="E1069" s="422" t="s">
        <v>50</v>
      </c>
      <c r="F1069" s="420">
        <v>43693</v>
      </c>
      <c r="G1069" s="420"/>
      <c r="H1069" s="419">
        <v>2019</v>
      </c>
      <c r="I1069" s="418" t="s">
        <v>559</v>
      </c>
      <c r="J1069" s="418" t="s">
        <v>160</v>
      </c>
      <c r="K1069" s="417" t="s">
        <v>159</v>
      </c>
      <c r="L1069" s="824"/>
      <c r="M1069" s="825"/>
      <c r="N1069" s="792"/>
      <c r="O1069" s="829"/>
      <c r="P1069" s="832"/>
      <c r="Q1069" s="835"/>
      <c r="R1069" s="829"/>
      <c r="S1069" s="416" t="s">
        <v>173</v>
      </c>
      <c r="T1069" s="429"/>
      <c r="U1069" s="416" t="s">
        <v>171</v>
      </c>
      <c r="V1069" s="427"/>
      <c r="W1069" s="416" t="s">
        <v>170</v>
      </c>
      <c r="X1069" s="428"/>
      <c r="Y1069" s="416" t="s">
        <v>169</v>
      </c>
      <c r="Z1069" s="426"/>
      <c r="AA1069" s="416" t="s">
        <v>169</v>
      </c>
      <c r="AB1069" s="426"/>
      <c r="AC1069" s="416" t="s">
        <v>169</v>
      </c>
      <c r="AD1069" s="426"/>
      <c r="AE1069" s="416" t="s">
        <v>169</v>
      </c>
      <c r="AF1069" s="426"/>
      <c r="AG1069" s="416" t="s">
        <v>169</v>
      </c>
      <c r="AH1069" s="426"/>
      <c r="AI1069" s="816"/>
      <c r="AJ1069" s="817"/>
      <c r="AK1069" s="792"/>
      <c r="AL1069" s="792"/>
      <c r="AM1069" s="792"/>
      <c r="AN1069" s="792"/>
      <c r="AO1069" s="792"/>
      <c r="AP1069" s="792"/>
    </row>
    <row r="1070" spans="1:42" s="404" customFormat="1" ht="15" customHeight="1" x14ac:dyDescent="0.2">
      <c r="B1070" s="425" t="s">
        <v>163</v>
      </c>
      <c r="C1070" s="424" t="s">
        <v>564</v>
      </c>
      <c r="D1070" s="423" t="s">
        <v>161</v>
      </c>
      <c r="E1070" s="422" t="s">
        <v>50</v>
      </c>
      <c r="F1070" s="420">
        <v>43693</v>
      </c>
      <c r="G1070" s="420"/>
      <c r="H1070" s="419">
        <v>2019</v>
      </c>
      <c r="I1070" s="418" t="s">
        <v>559</v>
      </c>
      <c r="J1070" s="418" t="s">
        <v>160</v>
      </c>
      <c r="K1070" s="417" t="s">
        <v>159</v>
      </c>
      <c r="L1070" s="824"/>
      <c r="M1070" s="825"/>
      <c r="N1070" s="792"/>
      <c r="O1070" s="829"/>
      <c r="P1070" s="832"/>
      <c r="Q1070" s="835"/>
      <c r="R1070" s="829"/>
      <c r="S1070" s="416" t="s">
        <v>168</v>
      </c>
      <c r="T1070" s="427"/>
      <c r="U1070" s="416" t="s">
        <v>167</v>
      </c>
      <c r="V1070" s="427"/>
      <c r="W1070" s="816"/>
      <c r="X1070" s="817"/>
      <c r="Y1070" s="416" t="s">
        <v>166</v>
      </c>
      <c r="Z1070" s="426">
        <f>IF(Z1068="",Z1069-Z1067,Z1069-Z1068)</f>
        <v>0</v>
      </c>
      <c r="AA1070" s="416" t="s">
        <v>166</v>
      </c>
      <c r="AB1070" s="426">
        <f>IF(AB1068="",AB1069-AB1067,AB1069-AB1068)</f>
        <v>0</v>
      </c>
      <c r="AC1070" s="416" t="s">
        <v>166</v>
      </c>
      <c r="AD1070" s="426">
        <f>IF(AD1068="",AD1069-AD1067,AD1069-AD1068)</f>
        <v>0</v>
      </c>
      <c r="AE1070" s="416" t="s">
        <v>166</v>
      </c>
      <c r="AF1070" s="426">
        <f>IF(AF1068="",AF1069-AF1067,AF1069-AF1068)</f>
        <v>0</v>
      </c>
      <c r="AG1070" s="416" t="s">
        <v>166</v>
      </c>
      <c r="AH1070" s="426">
        <f>IF(AH1068="",AH1069-AH1067,AH1069-AH1068)</f>
        <v>0</v>
      </c>
      <c r="AI1070" s="816"/>
      <c r="AJ1070" s="817"/>
      <c r="AK1070" s="792"/>
      <c r="AL1070" s="792"/>
      <c r="AM1070" s="792"/>
      <c r="AN1070" s="792"/>
      <c r="AO1070" s="792"/>
      <c r="AP1070" s="792"/>
    </row>
    <row r="1071" spans="1:42" s="404" customFormat="1" ht="15" customHeight="1" x14ac:dyDescent="0.2">
      <c r="B1071" s="425" t="s">
        <v>163</v>
      </c>
      <c r="C1071" s="424" t="s">
        <v>564</v>
      </c>
      <c r="D1071" s="423" t="s">
        <v>161</v>
      </c>
      <c r="E1071" s="422" t="s">
        <v>50</v>
      </c>
      <c r="F1071" s="420">
        <v>43693</v>
      </c>
      <c r="G1071" s="420"/>
      <c r="H1071" s="419">
        <v>2019</v>
      </c>
      <c r="I1071" s="418" t="s">
        <v>559</v>
      </c>
      <c r="J1071" s="418" t="s">
        <v>160</v>
      </c>
      <c r="K1071" s="417" t="s">
        <v>159</v>
      </c>
      <c r="L1071" s="824"/>
      <c r="M1071" s="825"/>
      <c r="N1071" s="792"/>
      <c r="O1071" s="829"/>
      <c r="P1071" s="832"/>
      <c r="Q1071" s="835"/>
      <c r="R1071" s="829"/>
      <c r="S1071" s="416" t="s">
        <v>165</v>
      </c>
      <c r="T1071" s="415">
        <v>43516</v>
      </c>
      <c r="U1071" s="416" t="s">
        <v>164</v>
      </c>
      <c r="V1071" s="415"/>
      <c r="W1071" s="816"/>
      <c r="X1071" s="817"/>
      <c r="Y1071" s="816"/>
      <c r="Z1071" s="817"/>
      <c r="AA1071" s="816"/>
      <c r="AB1071" s="817"/>
      <c r="AC1071" s="816"/>
      <c r="AD1071" s="817"/>
      <c r="AE1071" s="816"/>
      <c r="AF1071" s="817"/>
      <c r="AG1071" s="816"/>
      <c r="AH1071" s="817"/>
      <c r="AI1071" s="816"/>
      <c r="AJ1071" s="817"/>
      <c r="AK1071" s="792"/>
      <c r="AL1071" s="792"/>
      <c r="AM1071" s="792"/>
      <c r="AN1071" s="792"/>
      <c r="AO1071" s="792"/>
      <c r="AP1071" s="792"/>
    </row>
    <row r="1072" spans="1:42" s="404" customFormat="1" ht="15" customHeight="1" thickBot="1" x14ac:dyDescent="0.25">
      <c r="B1072" s="414" t="s">
        <v>163</v>
      </c>
      <c r="C1072" s="413" t="s">
        <v>564</v>
      </c>
      <c r="D1072" s="412" t="s">
        <v>161</v>
      </c>
      <c r="E1072" s="411" t="s">
        <v>50</v>
      </c>
      <c r="F1072" s="409">
        <v>43693</v>
      </c>
      <c r="G1072" s="409"/>
      <c r="H1072" s="408">
        <v>2019</v>
      </c>
      <c r="I1072" s="407" t="s">
        <v>559</v>
      </c>
      <c r="J1072" s="407" t="s">
        <v>160</v>
      </c>
      <c r="K1072" s="407" t="s">
        <v>159</v>
      </c>
      <c r="L1072" s="826"/>
      <c r="M1072" s="827"/>
      <c r="N1072" s="793"/>
      <c r="O1072" s="830"/>
      <c r="P1072" s="833"/>
      <c r="Q1072" s="836"/>
      <c r="R1072" s="830"/>
      <c r="S1072" s="406" t="s">
        <v>158</v>
      </c>
      <c r="T1072" s="451">
        <v>43693</v>
      </c>
      <c r="U1072" s="820"/>
      <c r="V1072" s="821"/>
      <c r="W1072" s="818"/>
      <c r="X1072" s="819"/>
      <c r="Y1072" s="818"/>
      <c r="Z1072" s="819"/>
      <c r="AA1072" s="818"/>
      <c r="AB1072" s="819"/>
      <c r="AC1072" s="818"/>
      <c r="AD1072" s="819"/>
      <c r="AE1072" s="818"/>
      <c r="AF1072" s="819"/>
      <c r="AG1072" s="818"/>
      <c r="AH1072" s="819"/>
      <c r="AI1072" s="818"/>
      <c r="AJ1072" s="819"/>
      <c r="AK1072" s="793"/>
      <c r="AL1072" s="793"/>
      <c r="AM1072" s="793"/>
      <c r="AN1072" s="793"/>
      <c r="AO1072" s="793"/>
      <c r="AP1072" s="793"/>
    </row>
    <row r="1073" spans="2:42" s="404" customFormat="1" ht="12.75" customHeight="1" thickTop="1" x14ac:dyDescent="0.2">
      <c r="B1073" s="445" t="s">
        <v>163</v>
      </c>
      <c r="C1073" s="444" t="s">
        <v>309</v>
      </c>
      <c r="D1073" s="443" t="s">
        <v>161</v>
      </c>
      <c r="E1073" s="442" t="s">
        <v>50</v>
      </c>
      <c r="F1073" s="440">
        <v>43693</v>
      </c>
      <c r="G1073" s="440"/>
      <c r="H1073" s="419">
        <v>2019</v>
      </c>
      <c r="I1073" s="418" t="s">
        <v>559</v>
      </c>
      <c r="J1073" s="418" t="s">
        <v>160</v>
      </c>
      <c r="K1073" s="439" t="s">
        <v>189</v>
      </c>
      <c r="L1073" s="822" t="s">
        <v>563</v>
      </c>
      <c r="M1073" s="823"/>
      <c r="N1073" s="791" t="s">
        <v>213</v>
      </c>
      <c r="O1073" s="828" t="s">
        <v>228</v>
      </c>
      <c r="P1073" s="831"/>
      <c r="Q1073" s="834" t="s">
        <v>231</v>
      </c>
      <c r="R1073" s="828" t="s">
        <v>559</v>
      </c>
      <c r="S1073" s="434" t="s">
        <v>184</v>
      </c>
      <c r="T1073" s="438">
        <v>500000</v>
      </c>
      <c r="U1073" s="434" t="s">
        <v>183</v>
      </c>
      <c r="V1073" s="437"/>
      <c r="W1073" s="434" t="s">
        <v>182</v>
      </c>
      <c r="X1073" s="436">
        <f>T1073</f>
        <v>500000</v>
      </c>
      <c r="Y1073" s="434" t="s">
        <v>181</v>
      </c>
      <c r="Z1073" s="435"/>
      <c r="AA1073" s="434" t="s">
        <v>181</v>
      </c>
      <c r="AB1073" s="435"/>
      <c r="AC1073" s="434" t="s">
        <v>181</v>
      </c>
      <c r="AD1073" s="435"/>
      <c r="AE1073" s="434" t="s">
        <v>181</v>
      </c>
      <c r="AF1073" s="435"/>
      <c r="AG1073" s="434" t="s">
        <v>181</v>
      </c>
      <c r="AH1073" s="435"/>
      <c r="AI1073" s="434" t="s">
        <v>180</v>
      </c>
      <c r="AJ1073" s="433"/>
      <c r="AK1073" s="791" t="s">
        <v>562</v>
      </c>
      <c r="AL1073" s="791" t="s">
        <v>562</v>
      </c>
      <c r="AM1073" s="791" t="s">
        <v>557</v>
      </c>
      <c r="AN1073" s="791" t="s">
        <v>557</v>
      </c>
      <c r="AO1073" s="791" t="s">
        <v>557</v>
      </c>
      <c r="AP1073" s="791" t="s">
        <v>557</v>
      </c>
    </row>
    <row r="1074" spans="2:42" s="404" customFormat="1" ht="15" customHeight="1" x14ac:dyDescent="0.2">
      <c r="B1074" s="425" t="s">
        <v>163</v>
      </c>
      <c r="C1074" s="424" t="s">
        <v>309</v>
      </c>
      <c r="D1074" s="423" t="s">
        <v>161</v>
      </c>
      <c r="E1074" s="422" t="s">
        <v>50</v>
      </c>
      <c r="F1074" s="420">
        <v>43693</v>
      </c>
      <c r="G1074" s="420"/>
      <c r="H1074" s="419">
        <v>2019</v>
      </c>
      <c r="I1074" s="418" t="s">
        <v>559</v>
      </c>
      <c r="J1074" s="418" t="s">
        <v>160</v>
      </c>
      <c r="K1074" s="417" t="s">
        <v>159</v>
      </c>
      <c r="L1074" s="824"/>
      <c r="M1074" s="825"/>
      <c r="N1074" s="792"/>
      <c r="O1074" s="829"/>
      <c r="P1074" s="832"/>
      <c r="Q1074" s="835"/>
      <c r="R1074" s="829"/>
      <c r="S1074" s="416" t="s">
        <v>179</v>
      </c>
      <c r="T1074" s="432"/>
      <c r="U1074" s="416" t="s">
        <v>177</v>
      </c>
      <c r="V1074" s="415"/>
      <c r="W1074" s="416" t="s">
        <v>176</v>
      </c>
      <c r="X1074" s="428">
        <f>X1073</f>
        <v>500000</v>
      </c>
      <c r="Y1074" s="416" t="s">
        <v>175</v>
      </c>
      <c r="Z1074" s="426"/>
      <c r="AA1074" s="416" t="s">
        <v>175</v>
      </c>
      <c r="AB1074" s="426"/>
      <c r="AC1074" s="416" t="s">
        <v>175</v>
      </c>
      <c r="AD1074" s="426"/>
      <c r="AE1074" s="416" t="s">
        <v>175</v>
      </c>
      <c r="AF1074" s="426"/>
      <c r="AG1074" s="416" t="s">
        <v>175</v>
      </c>
      <c r="AH1074" s="426"/>
      <c r="AI1074" s="416" t="s">
        <v>174</v>
      </c>
      <c r="AJ1074" s="430"/>
      <c r="AK1074" s="792"/>
      <c r="AL1074" s="792"/>
      <c r="AM1074" s="792"/>
      <c r="AN1074" s="792"/>
      <c r="AO1074" s="792"/>
      <c r="AP1074" s="792"/>
    </row>
    <row r="1075" spans="2:42" s="404" customFormat="1" ht="13.5" customHeight="1" x14ac:dyDescent="0.2">
      <c r="B1075" s="425" t="s">
        <v>163</v>
      </c>
      <c r="C1075" s="424" t="s">
        <v>309</v>
      </c>
      <c r="D1075" s="423" t="s">
        <v>161</v>
      </c>
      <c r="E1075" s="422" t="s">
        <v>50</v>
      </c>
      <c r="F1075" s="420">
        <v>43693</v>
      </c>
      <c r="G1075" s="420"/>
      <c r="H1075" s="419">
        <v>2019</v>
      </c>
      <c r="I1075" s="418" t="s">
        <v>559</v>
      </c>
      <c r="J1075" s="418" t="s">
        <v>160</v>
      </c>
      <c r="K1075" s="417" t="s">
        <v>159</v>
      </c>
      <c r="L1075" s="824"/>
      <c r="M1075" s="825"/>
      <c r="N1075" s="792"/>
      <c r="O1075" s="829"/>
      <c r="P1075" s="832"/>
      <c r="Q1075" s="835"/>
      <c r="R1075" s="829"/>
      <c r="S1075" s="416" t="s">
        <v>173</v>
      </c>
      <c r="T1075" s="429"/>
      <c r="U1075" s="416" t="s">
        <v>171</v>
      </c>
      <c r="V1075" s="427"/>
      <c r="W1075" s="416" t="s">
        <v>170</v>
      </c>
      <c r="X1075" s="428"/>
      <c r="Y1075" s="416" t="s">
        <v>169</v>
      </c>
      <c r="Z1075" s="426"/>
      <c r="AA1075" s="416" t="s">
        <v>169</v>
      </c>
      <c r="AB1075" s="426"/>
      <c r="AC1075" s="416" t="s">
        <v>169</v>
      </c>
      <c r="AD1075" s="426"/>
      <c r="AE1075" s="416" t="s">
        <v>169</v>
      </c>
      <c r="AF1075" s="426"/>
      <c r="AG1075" s="416" t="s">
        <v>169</v>
      </c>
      <c r="AH1075" s="426"/>
      <c r="AI1075" s="816"/>
      <c r="AJ1075" s="817"/>
      <c r="AK1075" s="792"/>
      <c r="AL1075" s="792"/>
      <c r="AM1075" s="792"/>
      <c r="AN1075" s="792"/>
      <c r="AO1075" s="792"/>
      <c r="AP1075" s="792"/>
    </row>
    <row r="1076" spans="2:42" s="404" customFormat="1" ht="15" customHeight="1" x14ac:dyDescent="0.2">
      <c r="B1076" s="425" t="s">
        <v>163</v>
      </c>
      <c r="C1076" s="424" t="s">
        <v>309</v>
      </c>
      <c r="D1076" s="423" t="s">
        <v>161</v>
      </c>
      <c r="E1076" s="422" t="s">
        <v>50</v>
      </c>
      <c r="F1076" s="420">
        <v>43693</v>
      </c>
      <c r="G1076" s="420"/>
      <c r="H1076" s="419">
        <v>2019</v>
      </c>
      <c r="I1076" s="418" t="s">
        <v>559</v>
      </c>
      <c r="J1076" s="418" t="s">
        <v>160</v>
      </c>
      <c r="K1076" s="417" t="s">
        <v>159</v>
      </c>
      <c r="L1076" s="824"/>
      <c r="M1076" s="825"/>
      <c r="N1076" s="792"/>
      <c r="O1076" s="829"/>
      <c r="P1076" s="832"/>
      <c r="Q1076" s="835"/>
      <c r="R1076" s="829"/>
      <c r="S1076" s="416" t="s">
        <v>168</v>
      </c>
      <c r="T1076" s="427"/>
      <c r="U1076" s="416" t="s">
        <v>167</v>
      </c>
      <c r="V1076" s="427"/>
      <c r="W1076" s="816"/>
      <c r="X1076" s="817"/>
      <c r="Y1076" s="416" t="s">
        <v>166</v>
      </c>
      <c r="Z1076" s="426">
        <f>IF(Z1074="",Z1075-Z1073,Z1075-Z1074)</f>
        <v>0</v>
      </c>
      <c r="AA1076" s="416" t="s">
        <v>166</v>
      </c>
      <c r="AB1076" s="426">
        <f>IF(AB1074="",AB1075-AB1073,AB1075-AB1074)</f>
        <v>0</v>
      </c>
      <c r="AC1076" s="416" t="s">
        <v>166</v>
      </c>
      <c r="AD1076" s="426">
        <f>IF(AD1074="",AD1075-AD1073,AD1075-AD1074)</f>
        <v>0</v>
      </c>
      <c r="AE1076" s="416" t="s">
        <v>166</v>
      </c>
      <c r="AF1076" s="426">
        <f>IF(AF1074="",AF1075-AF1073,AF1075-AF1074)</f>
        <v>0</v>
      </c>
      <c r="AG1076" s="416" t="s">
        <v>166</v>
      </c>
      <c r="AH1076" s="426">
        <f>IF(AH1074="",AH1075-AH1073,AH1075-AH1074)</f>
        <v>0</v>
      </c>
      <c r="AI1076" s="816"/>
      <c r="AJ1076" s="817"/>
      <c r="AK1076" s="792"/>
      <c r="AL1076" s="792"/>
      <c r="AM1076" s="792"/>
      <c r="AN1076" s="792"/>
      <c r="AO1076" s="792"/>
      <c r="AP1076" s="792"/>
    </row>
    <row r="1077" spans="2:42" s="404" customFormat="1" ht="15" customHeight="1" x14ac:dyDescent="0.2">
      <c r="B1077" s="425" t="s">
        <v>163</v>
      </c>
      <c r="C1077" s="424" t="s">
        <v>309</v>
      </c>
      <c r="D1077" s="423" t="s">
        <v>161</v>
      </c>
      <c r="E1077" s="422" t="s">
        <v>50</v>
      </c>
      <c r="F1077" s="420">
        <v>43693</v>
      </c>
      <c r="G1077" s="420"/>
      <c r="H1077" s="419">
        <v>2019</v>
      </c>
      <c r="I1077" s="418" t="s">
        <v>559</v>
      </c>
      <c r="J1077" s="418" t="s">
        <v>160</v>
      </c>
      <c r="K1077" s="417" t="s">
        <v>159</v>
      </c>
      <c r="L1077" s="824"/>
      <c r="M1077" s="825"/>
      <c r="N1077" s="792"/>
      <c r="O1077" s="829"/>
      <c r="P1077" s="832"/>
      <c r="Q1077" s="835"/>
      <c r="R1077" s="829"/>
      <c r="S1077" s="416" t="s">
        <v>165</v>
      </c>
      <c r="T1077" s="415">
        <v>43516</v>
      </c>
      <c r="U1077" s="416" t="s">
        <v>164</v>
      </c>
      <c r="V1077" s="415"/>
      <c r="W1077" s="816"/>
      <c r="X1077" s="817"/>
      <c r="Y1077" s="816"/>
      <c r="Z1077" s="817"/>
      <c r="AA1077" s="816"/>
      <c r="AB1077" s="817"/>
      <c r="AC1077" s="816"/>
      <c r="AD1077" s="817"/>
      <c r="AE1077" s="816"/>
      <c r="AF1077" s="817"/>
      <c r="AG1077" s="816"/>
      <c r="AH1077" s="817"/>
      <c r="AI1077" s="816"/>
      <c r="AJ1077" s="817"/>
      <c r="AK1077" s="792"/>
      <c r="AL1077" s="792"/>
      <c r="AM1077" s="792"/>
      <c r="AN1077" s="792"/>
      <c r="AO1077" s="792"/>
      <c r="AP1077" s="792"/>
    </row>
    <row r="1078" spans="2:42" s="404" customFormat="1" ht="15" customHeight="1" thickBot="1" x14ac:dyDescent="0.25">
      <c r="B1078" s="414" t="s">
        <v>163</v>
      </c>
      <c r="C1078" s="413" t="s">
        <v>309</v>
      </c>
      <c r="D1078" s="412" t="s">
        <v>161</v>
      </c>
      <c r="E1078" s="411" t="s">
        <v>50</v>
      </c>
      <c r="F1078" s="409">
        <v>43693</v>
      </c>
      <c r="G1078" s="409"/>
      <c r="H1078" s="408">
        <v>2019</v>
      </c>
      <c r="I1078" s="407" t="s">
        <v>559</v>
      </c>
      <c r="J1078" s="407" t="s">
        <v>160</v>
      </c>
      <c r="K1078" s="407" t="s">
        <v>159</v>
      </c>
      <c r="L1078" s="826"/>
      <c r="M1078" s="827"/>
      <c r="N1078" s="793"/>
      <c r="O1078" s="830"/>
      <c r="P1078" s="833"/>
      <c r="Q1078" s="836"/>
      <c r="R1078" s="830"/>
      <c r="S1078" s="406" t="s">
        <v>158</v>
      </c>
      <c r="T1078" s="451">
        <v>43693</v>
      </c>
      <c r="U1078" s="820"/>
      <c r="V1078" s="821"/>
      <c r="W1078" s="818"/>
      <c r="X1078" s="819"/>
      <c r="Y1078" s="818"/>
      <c r="Z1078" s="819"/>
      <c r="AA1078" s="818"/>
      <c r="AB1078" s="819"/>
      <c r="AC1078" s="818"/>
      <c r="AD1078" s="819"/>
      <c r="AE1078" s="818"/>
      <c r="AF1078" s="819"/>
      <c r="AG1078" s="818"/>
      <c r="AH1078" s="819"/>
      <c r="AI1078" s="818"/>
      <c r="AJ1078" s="819"/>
      <c r="AK1078" s="793"/>
      <c r="AL1078" s="793"/>
      <c r="AM1078" s="793"/>
      <c r="AN1078" s="793"/>
      <c r="AO1078" s="793"/>
      <c r="AP1078" s="793"/>
    </row>
    <row r="1079" spans="2:42" s="404" customFormat="1" ht="12.75" customHeight="1" thickTop="1" x14ac:dyDescent="0.2">
      <c r="B1079" s="445" t="s">
        <v>196</v>
      </c>
      <c r="C1079" s="444" t="s">
        <v>352</v>
      </c>
      <c r="D1079" s="443" t="s">
        <v>161</v>
      </c>
      <c r="E1079" s="442" t="s">
        <v>50</v>
      </c>
      <c r="F1079" s="440">
        <v>44112</v>
      </c>
      <c r="G1079" s="440">
        <v>44148</v>
      </c>
      <c r="H1079" s="419">
        <v>2019</v>
      </c>
      <c r="I1079" s="418" t="s">
        <v>185</v>
      </c>
      <c r="J1079" s="418" t="s">
        <v>160</v>
      </c>
      <c r="K1079" s="439" t="s">
        <v>189</v>
      </c>
      <c r="L1079" s="822" t="s">
        <v>156</v>
      </c>
      <c r="M1079" s="823"/>
      <c r="N1079" s="791" t="s">
        <v>213</v>
      </c>
      <c r="O1079" s="828" t="s">
        <v>228</v>
      </c>
      <c r="P1079" s="831"/>
      <c r="Q1079" s="834"/>
      <c r="R1079" s="828" t="s">
        <v>185</v>
      </c>
      <c r="S1079" s="434" t="s">
        <v>184</v>
      </c>
      <c r="T1079" s="438">
        <v>500000</v>
      </c>
      <c r="U1079" s="434" t="s">
        <v>183</v>
      </c>
      <c r="V1079" s="437">
        <f>+T1084+T1082</f>
        <v>44212</v>
      </c>
      <c r="W1079" s="434" t="s">
        <v>182</v>
      </c>
      <c r="X1079" s="436">
        <f>T1079</f>
        <v>500000</v>
      </c>
      <c r="Y1079" s="434" t="s">
        <v>181</v>
      </c>
      <c r="Z1079" s="435"/>
      <c r="AA1079" s="434" t="s">
        <v>181</v>
      </c>
      <c r="AB1079" s="435"/>
      <c r="AC1079" s="434" t="s">
        <v>181</v>
      </c>
      <c r="AD1079" s="435"/>
      <c r="AE1079" s="434" t="s">
        <v>181</v>
      </c>
      <c r="AF1079" s="435">
        <v>0.123</v>
      </c>
      <c r="AG1079" s="434" t="s">
        <v>181</v>
      </c>
      <c r="AH1079" s="435">
        <v>1</v>
      </c>
      <c r="AI1079" s="434" t="s">
        <v>180</v>
      </c>
      <c r="AJ1079" s="433">
        <v>5</v>
      </c>
      <c r="AK1079" s="891" t="s">
        <v>10</v>
      </c>
      <c r="AL1079" s="791" t="s">
        <v>532</v>
      </c>
      <c r="AM1079" s="791" t="s">
        <v>531</v>
      </c>
      <c r="AN1079" s="791" t="s">
        <v>10</v>
      </c>
      <c r="AO1079" s="791" t="s">
        <v>10</v>
      </c>
      <c r="AP1079" s="791" t="s">
        <v>2143</v>
      </c>
    </row>
    <row r="1080" spans="2:42" s="404" customFormat="1" ht="15" customHeight="1" x14ac:dyDescent="0.2">
      <c r="B1080" s="425" t="s">
        <v>196</v>
      </c>
      <c r="C1080" s="424" t="s">
        <v>352</v>
      </c>
      <c r="D1080" s="423" t="s">
        <v>161</v>
      </c>
      <c r="E1080" s="422" t="s">
        <v>50</v>
      </c>
      <c r="F1080" s="420">
        <v>44112</v>
      </c>
      <c r="G1080" s="420">
        <v>44148</v>
      </c>
      <c r="H1080" s="419">
        <v>2019</v>
      </c>
      <c r="I1080" s="418" t="s">
        <v>185</v>
      </c>
      <c r="J1080" s="418" t="s">
        <v>160</v>
      </c>
      <c r="K1080" s="417" t="s">
        <v>159</v>
      </c>
      <c r="L1080" s="824"/>
      <c r="M1080" s="825"/>
      <c r="N1080" s="792"/>
      <c r="O1080" s="829"/>
      <c r="P1080" s="832"/>
      <c r="Q1080" s="835"/>
      <c r="R1080" s="829"/>
      <c r="S1080" s="416" t="s">
        <v>179</v>
      </c>
      <c r="T1080" s="432" t="s">
        <v>178</v>
      </c>
      <c r="U1080" s="416" t="s">
        <v>177</v>
      </c>
      <c r="V1080" s="415"/>
      <c r="W1080" s="416" t="s">
        <v>176</v>
      </c>
      <c r="X1080" s="428">
        <f>X1079</f>
        <v>500000</v>
      </c>
      <c r="Y1080" s="416" t="s">
        <v>175</v>
      </c>
      <c r="Z1080" s="426"/>
      <c r="AA1080" s="416" t="s">
        <v>175</v>
      </c>
      <c r="AB1080" s="426"/>
      <c r="AC1080" s="416" t="s">
        <v>175</v>
      </c>
      <c r="AD1080" s="426"/>
      <c r="AE1080" s="416" t="s">
        <v>175</v>
      </c>
      <c r="AF1080" s="426"/>
      <c r="AG1080" s="416" t="s">
        <v>175</v>
      </c>
      <c r="AH1080" s="426"/>
      <c r="AI1080" s="416" t="s">
        <v>174</v>
      </c>
      <c r="AJ1080" s="430">
        <f>5*22</f>
        <v>110</v>
      </c>
      <c r="AK1080" s="892"/>
      <c r="AL1080" s="792"/>
      <c r="AM1080" s="792"/>
      <c r="AN1080" s="792"/>
      <c r="AO1080" s="792"/>
      <c r="AP1080" s="792"/>
    </row>
    <row r="1081" spans="2:42" s="404" customFormat="1" ht="39" customHeight="1" x14ac:dyDescent="0.2">
      <c r="B1081" s="425" t="s">
        <v>196</v>
      </c>
      <c r="C1081" s="424" t="s">
        <v>352</v>
      </c>
      <c r="D1081" s="423" t="s">
        <v>161</v>
      </c>
      <c r="E1081" s="422" t="s">
        <v>50</v>
      </c>
      <c r="F1081" s="420">
        <v>44112</v>
      </c>
      <c r="G1081" s="420">
        <v>44148</v>
      </c>
      <c r="H1081" s="419">
        <v>2019</v>
      </c>
      <c r="I1081" s="418" t="s">
        <v>185</v>
      </c>
      <c r="J1081" s="418" t="s">
        <v>160</v>
      </c>
      <c r="K1081" s="417" t="s">
        <v>159</v>
      </c>
      <c r="L1081" s="824"/>
      <c r="M1081" s="825"/>
      <c r="N1081" s="792"/>
      <c r="O1081" s="829"/>
      <c r="P1081" s="832"/>
      <c r="Q1081" s="835"/>
      <c r="R1081" s="829"/>
      <c r="S1081" s="416" t="s">
        <v>173</v>
      </c>
      <c r="T1081" s="429" t="s">
        <v>172</v>
      </c>
      <c r="U1081" s="416" t="s">
        <v>171</v>
      </c>
      <c r="V1081" s="427"/>
      <c r="W1081" s="416" t="s">
        <v>170</v>
      </c>
      <c r="X1081" s="428"/>
      <c r="Y1081" s="416" t="s">
        <v>169</v>
      </c>
      <c r="Z1081" s="426"/>
      <c r="AA1081" s="416" t="s">
        <v>169</v>
      </c>
      <c r="AB1081" s="426"/>
      <c r="AC1081" s="416" t="s">
        <v>169</v>
      </c>
      <c r="AD1081" s="426"/>
      <c r="AE1081" s="416" t="s">
        <v>169</v>
      </c>
      <c r="AF1081" s="426">
        <v>0.13600000000000001</v>
      </c>
      <c r="AG1081" s="416" t="s">
        <v>169</v>
      </c>
      <c r="AH1081" s="426">
        <v>1</v>
      </c>
      <c r="AI1081" s="816"/>
      <c r="AJ1081" s="817"/>
      <c r="AK1081" s="892"/>
      <c r="AL1081" s="792"/>
      <c r="AM1081" s="792"/>
      <c r="AN1081" s="792"/>
      <c r="AO1081" s="792"/>
      <c r="AP1081" s="792"/>
    </row>
    <row r="1082" spans="2:42" s="404" customFormat="1" ht="15" customHeight="1" x14ac:dyDescent="0.2">
      <c r="B1082" s="425" t="s">
        <v>196</v>
      </c>
      <c r="C1082" s="424" t="s">
        <v>352</v>
      </c>
      <c r="D1082" s="423" t="s">
        <v>161</v>
      </c>
      <c r="E1082" s="422" t="s">
        <v>50</v>
      </c>
      <c r="F1082" s="420">
        <v>44112</v>
      </c>
      <c r="G1082" s="420">
        <v>44148</v>
      </c>
      <c r="H1082" s="419">
        <v>2019</v>
      </c>
      <c r="I1082" s="418" t="s">
        <v>185</v>
      </c>
      <c r="J1082" s="418" t="s">
        <v>160</v>
      </c>
      <c r="K1082" s="417" t="s">
        <v>159</v>
      </c>
      <c r="L1082" s="824"/>
      <c r="M1082" s="825"/>
      <c r="N1082" s="792"/>
      <c r="O1082" s="829"/>
      <c r="P1082" s="832"/>
      <c r="Q1082" s="835"/>
      <c r="R1082" s="829"/>
      <c r="S1082" s="416" t="s">
        <v>168</v>
      </c>
      <c r="T1082" s="484">
        <v>100</v>
      </c>
      <c r="U1082" s="416" t="s">
        <v>167</v>
      </c>
      <c r="V1082" s="427"/>
      <c r="W1082" s="816"/>
      <c r="X1082" s="817"/>
      <c r="Y1082" s="416" t="s">
        <v>166</v>
      </c>
      <c r="Z1082" s="426">
        <f>IF(Z1080="",Z1081-Z1079,Z1081-Z1080)</f>
        <v>0</v>
      </c>
      <c r="AA1082" s="416" t="s">
        <v>166</v>
      </c>
      <c r="AB1082" s="426">
        <f>IF(AB1080="",AB1081-AB1079,AB1081-AB1080)</f>
        <v>0</v>
      </c>
      <c r="AC1082" s="416" t="s">
        <v>166</v>
      </c>
      <c r="AD1082" s="426">
        <f>IF(AD1080="",AD1081-AD1079,AD1081-AD1080)</f>
        <v>0</v>
      </c>
      <c r="AE1082" s="416" t="s">
        <v>166</v>
      </c>
      <c r="AF1082" s="426">
        <f>IF(AF1080="",AF1081-AF1079,AF1081-AF1080)</f>
        <v>1.3000000000000012E-2</v>
      </c>
      <c r="AG1082" s="416" t="s">
        <v>166</v>
      </c>
      <c r="AH1082" s="426">
        <f>IF(AH1080="",AH1081-AH1079,AH1081-AH1080)</f>
        <v>0</v>
      </c>
      <c r="AI1082" s="816"/>
      <c r="AJ1082" s="817"/>
      <c r="AK1082" s="892"/>
      <c r="AL1082" s="792"/>
      <c r="AM1082" s="792"/>
      <c r="AN1082" s="792"/>
      <c r="AO1082" s="792"/>
      <c r="AP1082" s="792"/>
    </row>
    <row r="1083" spans="2:42" s="404" customFormat="1" ht="15" customHeight="1" x14ac:dyDescent="0.2">
      <c r="B1083" s="425" t="s">
        <v>196</v>
      </c>
      <c r="C1083" s="424" t="s">
        <v>352</v>
      </c>
      <c r="D1083" s="423" t="s">
        <v>161</v>
      </c>
      <c r="E1083" s="422" t="s">
        <v>50</v>
      </c>
      <c r="F1083" s="420">
        <v>44112</v>
      </c>
      <c r="G1083" s="420">
        <v>44148</v>
      </c>
      <c r="H1083" s="419">
        <v>2019</v>
      </c>
      <c r="I1083" s="418" t="s">
        <v>185</v>
      </c>
      <c r="J1083" s="418" t="s">
        <v>160</v>
      </c>
      <c r="K1083" s="417" t="s">
        <v>159</v>
      </c>
      <c r="L1083" s="824"/>
      <c r="M1083" s="825"/>
      <c r="N1083" s="792"/>
      <c r="O1083" s="829"/>
      <c r="P1083" s="832"/>
      <c r="Q1083" s="835"/>
      <c r="R1083" s="829"/>
      <c r="S1083" s="416" t="s">
        <v>165</v>
      </c>
      <c r="T1083" s="415"/>
      <c r="U1083" s="416" t="s">
        <v>164</v>
      </c>
      <c r="V1083" s="415">
        <v>44148</v>
      </c>
      <c r="W1083" s="816"/>
      <c r="X1083" s="817"/>
      <c r="Y1083" s="816"/>
      <c r="Z1083" s="817"/>
      <c r="AA1083" s="816"/>
      <c r="AB1083" s="817"/>
      <c r="AC1083" s="816"/>
      <c r="AD1083" s="817"/>
      <c r="AE1083" s="816"/>
      <c r="AF1083" s="817"/>
      <c r="AG1083" s="816"/>
      <c r="AH1083" s="817"/>
      <c r="AI1083" s="816"/>
      <c r="AJ1083" s="817"/>
      <c r="AK1083" s="892"/>
      <c r="AL1083" s="792"/>
      <c r="AM1083" s="792"/>
      <c r="AN1083" s="792"/>
      <c r="AO1083" s="792"/>
      <c r="AP1083" s="792"/>
    </row>
    <row r="1084" spans="2:42" s="404" customFormat="1" ht="15" customHeight="1" thickBot="1" x14ac:dyDescent="0.25">
      <c r="B1084" s="414" t="s">
        <v>196</v>
      </c>
      <c r="C1084" s="413" t="s">
        <v>352</v>
      </c>
      <c r="D1084" s="412" t="s">
        <v>161</v>
      </c>
      <c r="E1084" s="411" t="s">
        <v>50</v>
      </c>
      <c r="F1084" s="409">
        <v>44112</v>
      </c>
      <c r="G1084" s="409">
        <v>44148</v>
      </c>
      <c r="H1084" s="408">
        <v>2019</v>
      </c>
      <c r="I1084" s="407" t="s">
        <v>185</v>
      </c>
      <c r="J1084" s="407" t="s">
        <v>160</v>
      </c>
      <c r="K1084" s="407" t="s">
        <v>159</v>
      </c>
      <c r="L1084" s="826"/>
      <c r="M1084" s="827"/>
      <c r="N1084" s="793"/>
      <c r="O1084" s="830"/>
      <c r="P1084" s="833"/>
      <c r="Q1084" s="836"/>
      <c r="R1084" s="830"/>
      <c r="S1084" s="406" t="s">
        <v>158</v>
      </c>
      <c r="T1084" s="405">
        <v>44112</v>
      </c>
      <c r="U1084" s="820"/>
      <c r="V1084" s="821"/>
      <c r="W1084" s="818"/>
      <c r="X1084" s="819"/>
      <c r="Y1084" s="818"/>
      <c r="Z1084" s="819"/>
      <c r="AA1084" s="818"/>
      <c r="AB1084" s="819"/>
      <c r="AC1084" s="818"/>
      <c r="AD1084" s="819"/>
      <c r="AE1084" s="818"/>
      <c r="AF1084" s="819"/>
      <c r="AG1084" s="818"/>
      <c r="AH1084" s="819"/>
      <c r="AI1084" s="818"/>
      <c r="AJ1084" s="819"/>
      <c r="AK1084" s="893"/>
      <c r="AL1084" s="793"/>
      <c r="AM1084" s="793"/>
      <c r="AN1084" s="793"/>
      <c r="AO1084" s="793"/>
      <c r="AP1084" s="793"/>
    </row>
    <row r="1085" spans="2:42" s="404" customFormat="1" ht="12.75" hidden="1" customHeight="1" thickTop="1" x14ac:dyDescent="0.2">
      <c r="B1085" s="445" t="s">
        <v>196</v>
      </c>
      <c r="C1085" s="444" t="s">
        <v>352</v>
      </c>
      <c r="D1085" s="443" t="s">
        <v>161</v>
      </c>
      <c r="E1085" s="442" t="s">
        <v>10</v>
      </c>
      <c r="F1085" s="440">
        <v>44112</v>
      </c>
      <c r="G1085" s="440"/>
      <c r="H1085" s="419">
        <v>2019</v>
      </c>
      <c r="I1085" s="418" t="s">
        <v>185</v>
      </c>
      <c r="J1085" s="418" t="s">
        <v>160</v>
      </c>
      <c r="K1085" s="439" t="s">
        <v>189</v>
      </c>
      <c r="L1085" s="822" t="s">
        <v>156</v>
      </c>
      <c r="M1085" s="823"/>
      <c r="N1085" s="791" t="s">
        <v>213</v>
      </c>
      <c r="O1085" s="828" t="s">
        <v>228</v>
      </c>
      <c r="P1085" s="831"/>
      <c r="Q1085" s="834"/>
      <c r="R1085" s="828" t="s">
        <v>185</v>
      </c>
      <c r="S1085" s="434" t="s">
        <v>184</v>
      </c>
      <c r="T1085" s="438">
        <v>500000</v>
      </c>
      <c r="U1085" s="434" t="s">
        <v>183</v>
      </c>
      <c r="V1085" s="437">
        <f>+T1090+T1088</f>
        <v>44212</v>
      </c>
      <c r="W1085" s="434" t="s">
        <v>182</v>
      </c>
      <c r="X1085" s="436">
        <f>T1085</f>
        <v>500000</v>
      </c>
      <c r="Y1085" s="434" t="s">
        <v>181</v>
      </c>
      <c r="Z1085" s="435"/>
      <c r="AA1085" s="434" t="s">
        <v>181</v>
      </c>
      <c r="AB1085" s="435"/>
      <c r="AC1085" s="434" t="s">
        <v>181</v>
      </c>
      <c r="AD1085" s="435"/>
      <c r="AE1085" s="434" t="s">
        <v>181</v>
      </c>
      <c r="AF1085" s="435">
        <v>0.123</v>
      </c>
      <c r="AG1085" s="434" t="s">
        <v>181</v>
      </c>
      <c r="AH1085" s="435">
        <v>0.123</v>
      </c>
      <c r="AI1085" s="434" t="s">
        <v>180</v>
      </c>
      <c r="AJ1085" s="433">
        <v>5</v>
      </c>
      <c r="AK1085" s="891" t="s">
        <v>10</v>
      </c>
      <c r="AL1085" s="791" t="s">
        <v>532</v>
      </c>
      <c r="AM1085" s="791" t="s">
        <v>531</v>
      </c>
      <c r="AN1085" s="791" t="s">
        <v>10</v>
      </c>
      <c r="AO1085" s="791" t="s">
        <v>10</v>
      </c>
      <c r="AP1085" s="791" t="s">
        <v>10</v>
      </c>
    </row>
    <row r="1086" spans="2:42" s="404" customFormat="1" ht="15" hidden="1" customHeight="1" x14ac:dyDescent="0.2">
      <c r="B1086" s="425" t="s">
        <v>196</v>
      </c>
      <c r="C1086" s="424" t="s">
        <v>352</v>
      </c>
      <c r="D1086" s="423" t="s">
        <v>161</v>
      </c>
      <c r="E1086" s="422" t="s">
        <v>10</v>
      </c>
      <c r="F1086" s="420">
        <v>44112</v>
      </c>
      <c r="G1086" s="420"/>
      <c r="H1086" s="419">
        <v>2019</v>
      </c>
      <c r="I1086" s="418" t="s">
        <v>185</v>
      </c>
      <c r="J1086" s="418" t="s">
        <v>160</v>
      </c>
      <c r="K1086" s="417" t="s">
        <v>159</v>
      </c>
      <c r="L1086" s="824"/>
      <c r="M1086" s="825"/>
      <c r="N1086" s="792"/>
      <c r="O1086" s="829"/>
      <c r="P1086" s="832"/>
      <c r="Q1086" s="835"/>
      <c r="R1086" s="829"/>
      <c r="S1086" s="416" t="s">
        <v>179</v>
      </c>
      <c r="T1086" s="432" t="s">
        <v>178</v>
      </c>
      <c r="U1086" s="416" t="s">
        <v>177</v>
      </c>
      <c r="V1086" s="415"/>
      <c r="W1086" s="416" t="s">
        <v>176</v>
      </c>
      <c r="X1086" s="428">
        <f>X1085</f>
        <v>500000</v>
      </c>
      <c r="Y1086" s="416" t="s">
        <v>175</v>
      </c>
      <c r="Z1086" s="426"/>
      <c r="AA1086" s="416" t="s">
        <v>175</v>
      </c>
      <c r="AB1086" s="426"/>
      <c r="AC1086" s="416" t="s">
        <v>175</v>
      </c>
      <c r="AD1086" s="426"/>
      <c r="AE1086" s="416" t="s">
        <v>175</v>
      </c>
      <c r="AF1086" s="426"/>
      <c r="AG1086" s="416" t="s">
        <v>175</v>
      </c>
      <c r="AH1086" s="426"/>
      <c r="AI1086" s="416" t="s">
        <v>174</v>
      </c>
      <c r="AJ1086" s="430">
        <f>5*22</f>
        <v>110</v>
      </c>
      <c r="AK1086" s="892"/>
      <c r="AL1086" s="792"/>
      <c r="AM1086" s="792"/>
      <c r="AN1086" s="792"/>
      <c r="AO1086" s="792"/>
      <c r="AP1086" s="792"/>
    </row>
    <row r="1087" spans="2:42" s="404" customFormat="1" ht="39" hidden="1" customHeight="1" x14ac:dyDescent="0.2">
      <c r="B1087" s="425" t="s">
        <v>196</v>
      </c>
      <c r="C1087" s="424" t="s">
        <v>352</v>
      </c>
      <c r="D1087" s="423" t="s">
        <v>161</v>
      </c>
      <c r="E1087" s="422" t="s">
        <v>10</v>
      </c>
      <c r="F1087" s="420">
        <v>44112</v>
      </c>
      <c r="G1087" s="420"/>
      <c r="H1087" s="419">
        <v>2019</v>
      </c>
      <c r="I1087" s="418" t="s">
        <v>185</v>
      </c>
      <c r="J1087" s="418" t="s">
        <v>160</v>
      </c>
      <c r="K1087" s="417" t="s">
        <v>159</v>
      </c>
      <c r="L1087" s="824"/>
      <c r="M1087" s="825"/>
      <c r="N1087" s="792"/>
      <c r="O1087" s="829"/>
      <c r="P1087" s="832"/>
      <c r="Q1087" s="835"/>
      <c r="R1087" s="829"/>
      <c r="S1087" s="416" t="s">
        <v>173</v>
      </c>
      <c r="T1087" s="429" t="s">
        <v>172</v>
      </c>
      <c r="U1087" s="416" t="s">
        <v>171</v>
      </c>
      <c r="V1087" s="427"/>
      <c r="W1087" s="416" t="s">
        <v>170</v>
      </c>
      <c r="X1087" s="428"/>
      <c r="Y1087" s="416" t="s">
        <v>169</v>
      </c>
      <c r="Z1087" s="426"/>
      <c r="AA1087" s="416" t="s">
        <v>169</v>
      </c>
      <c r="AB1087" s="426"/>
      <c r="AC1087" s="416" t="s">
        <v>169</v>
      </c>
      <c r="AD1087" s="426"/>
      <c r="AE1087" s="416" t="s">
        <v>169</v>
      </c>
      <c r="AF1087" s="426">
        <v>0.13600000000000001</v>
      </c>
      <c r="AG1087" s="416" t="s">
        <v>169</v>
      </c>
      <c r="AH1087" s="426">
        <v>0.13600000000000001</v>
      </c>
      <c r="AI1087" s="816"/>
      <c r="AJ1087" s="817"/>
      <c r="AK1087" s="892"/>
      <c r="AL1087" s="792"/>
      <c r="AM1087" s="792"/>
      <c r="AN1087" s="792"/>
      <c r="AO1087" s="792"/>
      <c r="AP1087" s="792"/>
    </row>
    <row r="1088" spans="2:42" s="404" customFormat="1" ht="15" hidden="1" customHeight="1" x14ac:dyDescent="0.2">
      <c r="B1088" s="425" t="s">
        <v>196</v>
      </c>
      <c r="C1088" s="424" t="s">
        <v>352</v>
      </c>
      <c r="D1088" s="423" t="s">
        <v>161</v>
      </c>
      <c r="E1088" s="422" t="s">
        <v>10</v>
      </c>
      <c r="F1088" s="420">
        <v>44112</v>
      </c>
      <c r="G1088" s="420"/>
      <c r="H1088" s="419">
        <v>2019</v>
      </c>
      <c r="I1088" s="418" t="s">
        <v>185</v>
      </c>
      <c r="J1088" s="418" t="s">
        <v>160</v>
      </c>
      <c r="K1088" s="417" t="s">
        <v>159</v>
      </c>
      <c r="L1088" s="824"/>
      <c r="M1088" s="825"/>
      <c r="N1088" s="792"/>
      <c r="O1088" s="829"/>
      <c r="P1088" s="832"/>
      <c r="Q1088" s="835"/>
      <c r="R1088" s="829"/>
      <c r="S1088" s="416" t="s">
        <v>168</v>
      </c>
      <c r="T1088" s="484">
        <v>100</v>
      </c>
      <c r="U1088" s="416" t="s">
        <v>167</v>
      </c>
      <c r="V1088" s="427"/>
      <c r="W1088" s="816"/>
      <c r="X1088" s="817"/>
      <c r="Y1088" s="416" t="s">
        <v>166</v>
      </c>
      <c r="Z1088" s="426">
        <f>IF(Z1086="",Z1087-Z1085,Z1087-Z1086)</f>
        <v>0</v>
      </c>
      <c r="AA1088" s="416" t="s">
        <v>166</v>
      </c>
      <c r="AB1088" s="426">
        <f>IF(AB1086="",AB1087-AB1085,AB1087-AB1086)</f>
        <v>0</v>
      </c>
      <c r="AC1088" s="416" t="s">
        <v>166</v>
      </c>
      <c r="AD1088" s="426">
        <f>IF(AD1086="",AD1087-AD1085,AD1087-AD1086)</f>
        <v>0</v>
      </c>
      <c r="AE1088" s="416" t="s">
        <v>166</v>
      </c>
      <c r="AF1088" s="426">
        <f>IF(AF1086="",AF1087-AF1085,AF1087-AF1086)</f>
        <v>1.3000000000000012E-2</v>
      </c>
      <c r="AG1088" s="416" t="s">
        <v>166</v>
      </c>
      <c r="AH1088" s="426">
        <f>IF(AH1086="",AH1087-AH1085,AH1087-AH1086)</f>
        <v>1.3000000000000012E-2</v>
      </c>
      <c r="AI1088" s="816"/>
      <c r="AJ1088" s="817"/>
      <c r="AK1088" s="892"/>
      <c r="AL1088" s="792"/>
      <c r="AM1088" s="792"/>
      <c r="AN1088" s="792"/>
      <c r="AO1088" s="792"/>
      <c r="AP1088" s="792"/>
    </row>
    <row r="1089" spans="2:42" s="404" customFormat="1" ht="15" hidden="1" customHeight="1" x14ac:dyDescent="0.2">
      <c r="B1089" s="425" t="s">
        <v>196</v>
      </c>
      <c r="C1089" s="424" t="s">
        <v>352</v>
      </c>
      <c r="D1089" s="423" t="s">
        <v>161</v>
      </c>
      <c r="E1089" s="422" t="s">
        <v>10</v>
      </c>
      <c r="F1089" s="420">
        <v>44112</v>
      </c>
      <c r="G1089" s="420"/>
      <c r="H1089" s="419">
        <v>2019</v>
      </c>
      <c r="I1089" s="418" t="s">
        <v>185</v>
      </c>
      <c r="J1089" s="418" t="s">
        <v>160</v>
      </c>
      <c r="K1089" s="417" t="s">
        <v>159</v>
      </c>
      <c r="L1089" s="824"/>
      <c r="M1089" s="825"/>
      <c r="N1089" s="792"/>
      <c r="O1089" s="829"/>
      <c r="P1089" s="832"/>
      <c r="Q1089" s="835"/>
      <c r="R1089" s="829"/>
      <c r="S1089" s="416" t="s">
        <v>165</v>
      </c>
      <c r="T1089" s="415"/>
      <c r="U1089" s="416" t="s">
        <v>164</v>
      </c>
      <c r="V1089" s="415"/>
      <c r="W1089" s="816"/>
      <c r="X1089" s="817"/>
      <c r="Y1089" s="816"/>
      <c r="Z1089" s="817"/>
      <c r="AA1089" s="816"/>
      <c r="AB1089" s="817"/>
      <c r="AC1089" s="816"/>
      <c r="AD1089" s="817"/>
      <c r="AE1089" s="816"/>
      <c r="AF1089" s="817"/>
      <c r="AG1089" s="816"/>
      <c r="AH1089" s="817"/>
      <c r="AI1089" s="816"/>
      <c r="AJ1089" s="817"/>
      <c r="AK1089" s="892"/>
      <c r="AL1089" s="792"/>
      <c r="AM1089" s="792"/>
      <c r="AN1089" s="792"/>
      <c r="AO1089" s="792"/>
      <c r="AP1089" s="792"/>
    </row>
    <row r="1090" spans="2:42" s="404" customFormat="1" ht="15" hidden="1" customHeight="1" thickBot="1" x14ac:dyDescent="0.25">
      <c r="B1090" s="414" t="s">
        <v>196</v>
      </c>
      <c r="C1090" s="413" t="s">
        <v>352</v>
      </c>
      <c r="D1090" s="412" t="s">
        <v>161</v>
      </c>
      <c r="E1090" s="411" t="s">
        <v>10</v>
      </c>
      <c r="F1090" s="409">
        <v>44112</v>
      </c>
      <c r="G1090" s="409"/>
      <c r="H1090" s="408">
        <v>2019</v>
      </c>
      <c r="I1090" s="407" t="s">
        <v>185</v>
      </c>
      <c r="J1090" s="407" t="s">
        <v>160</v>
      </c>
      <c r="K1090" s="407" t="s">
        <v>159</v>
      </c>
      <c r="L1090" s="826"/>
      <c r="M1090" s="827"/>
      <c r="N1090" s="793"/>
      <c r="O1090" s="830"/>
      <c r="P1090" s="833"/>
      <c r="Q1090" s="836"/>
      <c r="R1090" s="830"/>
      <c r="S1090" s="406" t="s">
        <v>158</v>
      </c>
      <c r="T1090" s="405">
        <v>44112</v>
      </c>
      <c r="U1090" s="820"/>
      <c r="V1090" s="821"/>
      <c r="W1090" s="818"/>
      <c r="X1090" s="819"/>
      <c r="Y1090" s="818"/>
      <c r="Z1090" s="819"/>
      <c r="AA1090" s="818"/>
      <c r="AB1090" s="819"/>
      <c r="AC1090" s="818"/>
      <c r="AD1090" s="819"/>
      <c r="AE1090" s="818"/>
      <c r="AF1090" s="819"/>
      <c r="AG1090" s="818"/>
      <c r="AH1090" s="819"/>
      <c r="AI1090" s="818"/>
      <c r="AJ1090" s="819"/>
      <c r="AK1090" s="893"/>
      <c r="AL1090" s="793"/>
      <c r="AM1090" s="793"/>
      <c r="AN1090" s="793"/>
      <c r="AO1090" s="793"/>
      <c r="AP1090" s="793"/>
    </row>
    <row r="1091" spans="2:42" s="404" customFormat="1" ht="12.75" customHeight="1" thickTop="1" x14ac:dyDescent="0.2">
      <c r="B1091" s="445" t="s">
        <v>196</v>
      </c>
      <c r="C1091" s="444" t="s">
        <v>352</v>
      </c>
      <c r="D1091" s="443" t="s">
        <v>161</v>
      </c>
      <c r="E1091" s="442" t="s">
        <v>50</v>
      </c>
      <c r="F1091" s="440">
        <v>44070</v>
      </c>
      <c r="G1091" s="440">
        <v>44167</v>
      </c>
      <c r="H1091" s="419">
        <v>2019</v>
      </c>
      <c r="I1091" s="418" t="s">
        <v>185</v>
      </c>
      <c r="J1091" s="418" t="s">
        <v>160</v>
      </c>
      <c r="K1091" s="439" t="s">
        <v>189</v>
      </c>
      <c r="L1091" s="822" t="s">
        <v>1930</v>
      </c>
      <c r="M1091" s="823"/>
      <c r="N1091" s="791" t="s">
        <v>213</v>
      </c>
      <c r="O1091" s="828" t="s">
        <v>228</v>
      </c>
      <c r="P1091" s="831"/>
      <c r="Q1091" s="834"/>
      <c r="R1091" s="828"/>
      <c r="S1091" s="434" t="s">
        <v>184</v>
      </c>
      <c r="T1091" s="438">
        <v>500000</v>
      </c>
      <c r="U1091" s="434" t="s">
        <v>183</v>
      </c>
      <c r="V1091" s="437">
        <f>+T1096+T1094</f>
        <v>44170</v>
      </c>
      <c r="W1091" s="434" t="s">
        <v>182</v>
      </c>
      <c r="X1091" s="436">
        <f>T1091</f>
        <v>500000</v>
      </c>
      <c r="Y1091" s="434" t="s">
        <v>181</v>
      </c>
      <c r="Z1091" s="435"/>
      <c r="AA1091" s="434" t="s">
        <v>181</v>
      </c>
      <c r="AB1091" s="435"/>
      <c r="AC1091" s="434" t="s">
        <v>181</v>
      </c>
      <c r="AD1091" s="435"/>
      <c r="AE1091" s="434" t="s">
        <v>181</v>
      </c>
      <c r="AF1091" s="435">
        <v>1</v>
      </c>
      <c r="AG1091" s="434" t="s">
        <v>181</v>
      </c>
      <c r="AH1091" s="435">
        <v>1</v>
      </c>
      <c r="AI1091" s="434" t="s">
        <v>180</v>
      </c>
      <c r="AJ1091" s="433">
        <v>5</v>
      </c>
      <c r="AK1091" s="891" t="s">
        <v>10</v>
      </c>
      <c r="AL1091" s="791" t="s">
        <v>532</v>
      </c>
      <c r="AM1091" s="791" t="s">
        <v>531</v>
      </c>
      <c r="AN1091" s="791" t="s">
        <v>1954</v>
      </c>
      <c r="AO1091" s="791" t="s">
        <v>1954</v>
      </c>
      <c r="AP1091" s="791" t="s">
        <v>2143</v>
      </c>
    </row>
    <row r="1092" spans="2:42" s="404" customFormat="1" ht="15" customHeight="1" x14ac:dyDescent="0.2">
      <c r="B1092" s="425" t="s">
        <v>196</v>
      </c>
      <c r="C1092" s="424" t="s">
        <v>352</v>
      </c>
      <c r="D1092" s="423" t="s">
        <v>161</v>
      </c>
      <c r="E1092" s="422" t="s">
        <v>50</v>
      </c>
      <c r="F1092" s="420">
        <v>44070</v>
      </c>
      <c r="G1092" s="420">
        <v>44167</v>
      </c>
      <c r="H1092" s="419">
        <v>2019</v>
      </c>
      <c r="I1092" s="418" t="s">
        <v>185</v>
      </c>
      <c r="J1092" s="418" t="s">
        <v>160</v>
      </c>
      <c r="K1092" s="417" t="s">
        <v>159</v>
      </c>
      <c r="L1092" s="824"/>
      <c r="M1092" s="825"/>
      <c r="N1092" s="792"/>
      <c r="O1092" s="829"/>
      <c r="P1092" s="832"/>
      <c r="Q1092" s="835"/>
      <c r="R1092" s="829"/>
      <c r="S1092" s="416" t="s">
        <v>179</v>
      </c>
      <c r="T1092" s="432" t="s">
        <v>230</v>
      </c>
      <c r="U1092" s="416" t="s">
        <v>177</v>
      </c>
      <c r="V1092" s="415"/>
      <c r="W1092" s="416" t="s">
        <v>176</v>
      </c>
      <c r="X1092" s="428">
        <f>X1091</f>
        <v>500000</v>
      </c>
      <c r="Y1092" s="416" t="s">
        <v>175</v>
      </c>
      <c r="Z1092" s="426"/>
      <c r="AA1092" s="416" t="s">
        <v>175</v>
      </c>
      <c r="AB1092" s="426"/>
      <c r="AC1092" s="416" t="s">
        <v>175</v>
      </c>
      <c r="AD1092" s="426"/>
      <c r="AE1092" s="416" t="s">
        <v>175</v>
      </c>
      <c r="AF1092" s="426"/>
      <c r="AG1092" s="416" t="s">
        <v>175</v>
      </c>
      <c r="AH1092" s="426"/>
      <c r="AI1092" s="416" t="s">
        <v>174</v>
      </c>
      <c r="AJ1092" s="430">
        <f>5*22</f>
        <v>110</v>
      </c>
      <c r="AK1092" s="892"/>
      <c r="AL1092" s="792"/>
      <c r="AM1092" s="792"/>
      <c r="AN1092" s="792"/>
      <c r="AO1092" s="792"/>
      <c r="AP1092" s="792"/>
    </row>
    <row r="1093" spans="2:42" s="404" customFormat="1" ht="39" customHeight="1" x14ac:dyDescent="0.2">
      <c r="B1093" s="425" t="s">
        <v>196</v>
      </c>
      <c r="C1093" s="424" t="s">
        <v>352</v>
      </c>
      <c r="D1093" s="423" t="s">
        <v>161</v>
      </c>
      <c r="E1093" s="422" t="s">
        <v>50</v>
      </c>
      <c r="F1093" s="420">
        <v>44070</v>
      </c>
      <c r="G1093" s="420">
        <v>44167</v>
      </c>
      <c r="H1093" s="419">
        <v>2019</v>
      </c>
      <c r="I1093" s="418" t="s">
        <v>185</v>
      </c>
      <c r="J1093" s="418" t="s">
        <v>160</v>
      </c>
      <c r="K1093" s="417" t="s">
        <v>159</v>
      </c>
      <c r="L1093" s="824"/>
      <c r="M1093" s="825"/>
      <c r="N1093" s="792"/>
      <c r="O1093" s="829"/>
      <c r="P1093" s="832"/>
      <c r="Q1093" s="835"/>
      <c r="R1093" s="829"/>
      <c r="S1093" s="416" t="s">
        <v>173</v>
      </c>
      <c r="T1093" s="429" t="s">
        <v>423</v>
      </c>
      <c r="U1093" s="416" t="s">
        <v>171</v>
      </c>
      <c r="V1093" s="427"/>
      <c r="W1093" s="416" t="s">
        <v>170</v>
      </c>
      <c r="X1093" s="428"/>
      <c r="Y1093" s="416" t="s">
        <v>169</v>
      </c>
      <c r="Z1093" s="426"/>
      <c r="AA1093" s="416" t="s">
        <v>169</v>
      </c>
      <c r="AB1093" s="426"/>
      <c r="AC1093" s="416" t="s">
        <v>169</v>
      </c>
      <c r="AD1093" s="426"/>
      <c r="AE1093" s="416" t="s">
        <v>169</v>
      </c>
      <c r="AF1093" s="426">
        <v>1</v>
      </c>
      <c r="AG1093" s="416" t="s">
        <v>169</v>
      </c>
      <c r="AH1093" s="426">
        <v>1</v>
      </c>
      <c r="AI1093" s="816"/>
      <c r="AJ1093" s="817"/>
      <c r="AK1093" s="892"/>
      <c r="AL1093" s="792"/>
      <c r="AM1093" s="792"/>
      <c r="AN1093" s="792"/>
      <c r="AO1093" s="792"/>
      <c r="AP1093" s="792"/>
    </row>
    <row r="1094" spans="2:42" s="404" customFormat="1" ht="15" customHeight="1" x14ac:dyDescent="0.2">
      <c r="B1094" s="425" t="s">
        <v>196</v>
      </c>
      <c r="C1094" s="424" t="s">
        <v>352</v>
      </c>
      <c r="D1094" s="423" t="s">
        <v>161</v>
      </c>
      <c r="E1094" s="422" t="s">
        <v>50</v>
      </c>
      <c r="F1094" s="420">
        <v>44070</v>
      </c>
      <c r="G1094" s="420">
        <v>44167</v>
      </c>
      <c r="H1094" s="419">
        <v>2019</v>
      </c>
      <c r="I1094" s="418" t="s">
        <v>185</v>
      </c>
      <c r="J1094" s="418" t="s">
        <v>160</v>
      </c>
      <c r="K1094" s="417" t="s">
        <v>159</v>
      </c>
      <c r="L1094" s="824"/>
      <c r="M1094" s="825"/>
      <c r="N1094" s="792"/>
      <c r="O1094" s="829"/>
      <c r="P1094" s="832"/>
      <c r="Q1094" s="835"/>
      <c r="R1094" s="829"/>
      <c r="S1094" s="416" t="s">
        <v>168</v>
      </c>
      <c r="T1094" s="484">
        <v>100</v>
      </c>
      <c r="U1094" s="416" t="s">
        <v>167</v>
      </c>
      <c r="V1094" s="427"/>
      <c r="W1094" s="816"/>
      <c r="X1094" s="817"/>
      <c r="Y1094" s="416" t="s">
        <v>166</v>
      </c>
      <c r="Z1094" s="426">
        <f>IF(Z1092="",Z1093-Z1091,Z1093-Z1092)</f>
        <v>0</v>
      </c>
      <c r="AA1094" s="416" t="s">
        <v>166</v>
      </c>
      <c r="AB1094" s="426">
        <f>IF(AB1092="",AB1093-AB1091,AB1093-AB1092)</f>
        <v>0</v>
      </c>
      <c r="AC1094" s="416" t="s">
        <v>166</v>
      </c>
      <c r="AD1094" s="426">
        <f>IF(AD1092="",AD1093-AD1091,AD1093-AD1092)</f>
        <v>0</v>
      </c>
      <c r="AE1094" s="416" t="s">
        <v>166</v>
      </c>
      <c r="AF1094" s="426">
        <f>IF(AF1092="",AF1093-AF1091,AF1093-AF1092)</f>
        <v>0</v>
      </c>
      <c r="AG1094" s="416" t="s">
        <v>166</v>
      </c>
      <c r="AH1094" s="426">
        <f>IF(AH1092="",AH1093-AH1091,AH1093-AH1092)</f>
        <v>0</v>
      </c>
      <c r="AI1094" s="816"/>
      <c r="AJ1094" s="817"/>
      <c r="AK1094" s="892"/>
      <c r="AL1094" s="792"/>
      <c r="AM1094" s="792"/>
      <c r="AN1094" s="792"/>
      <c r="AO1094" s="792"/>
      <c r="AP1094" s="792"/>
    </row>
    <row r="1095" spans="2:42" s="404" customFormat="1" ht="15" customHeight="1" x14ac:dyDescent="0.2">
      <c r="B1095" s="425" t="s">
        <v>196</v>
      </c>
      <c r="C1095" s="424" t="s">
        <v>352</v>
      </c>
      <c r="D1095" s="423" t="s">
        <v>161</v>
      </c>
      <c r="E1095" s="422" t="s">
        <v>50</v>
      </c>
      <c r="F1095" s="420">
        <v>44070</v>
      </c>
      <c r="G1095" s="420">
        <v>44167</v>
      </c>
      <c r="H1095" s="419">
        <v>2019</v>
      </c>
      <c r="I1095" s="418" t="s">
        <v>185</v>
      </c>
      <c r="J1095" s="418" t="s">
        <v>160</v>
      </c>
      <c r="K1095" s="417" t="s">
        <v>159</v>
      </c>
      <c r="L1095" s="824"/>
      <c r="M1095" s="825"/>
      <c r="N1095" s="792"/>
      <c r="O1095" s="829"/>
      <c r="P1095" s="832"/>
      <c r="Q1095" s="835"/>
      <c r="R1095" s="829"/>
      <c r="S1095" s="416" t="s">
        <v>165</v>
      </c>
      <c r="T1095" s="415"/>
      <c r="U1095" s="416" t="s">
        <v>164</v>
      </c>
      <c r="V1095" s="415">
        <v>44167</v>
      </c>
      <c r="W1095" s="816"/>
      <c r="X1095" s="817"/>
      <c r="Y1095" s="816"/>
      <c r="Z1095" s="817"/>
      <c r="AA1095" s="816"/>
      <c r="AB1095" s="817"/>
      <c r="AC1095" s="816"/>
      <c r="AD1095" s="817"/>
      <c r="AE1095" s="816"/>
      <c r="AF1095" s="817"/>
      <c r="AG1095" s="816"/>
      <c r="AH1095" s="817"/>
      <c r="AI1095" s="816"/>
      <c r="AJ1095" s="817"/>
      <c r="AK1095" s="892"/>
      <c r="AL1095" s="792"/>
      <c r="AM1095" s="792"/>
      <c r="AN1095" s="792"/>
      <c r="AO1095" s="792"/>
      <c r="AP1095" s="792"/>
    </row>
    <row r="1096" spans="2:42" s="404" customFormat="1" ht="15" customHeight="1" thickBot="1" x14ac:dyDescent="0.25">
      <c r="B1096" s="414" t="s">
        <v>196</v>
      </c>
      <c r="C1096" s="413" t="s">
        <v>352</v>
      </c>
      <c r="D1096" s="412" t="s">
        <v>161</v>
      </c>
      <c r="E1096" s="411" t="s">
        <v>50</v>
      </c>
      <c r="F1096" s="409">
        <v>44070</v>
      </c>
      <c r="G1096" s="409">
        <v>44167</v>
      </c>
      <c r="H1096" s="408">
        <v>2019</v>
      </c>
      <c r="I1096" s="407" t="s">
        <v>185</v>
      </c>
      <c r="J1096" s="407" t="s">
        <v>160</v>
      </c>
      <c r="K1096" s="407" t="s">
        <v>159</v>
      </c>
      <c r="L1096" s="826"/>
      <c r="M1096" s="827"/>
      <c r="N1096" s="793"/>
      <c r="O1096" s="830"/>
      <c r="P1096" s="833"/>
      <c r="Q1096" s="836"/>
      <c r="R1096" s="830"/>
      <c r="S1096" s="406" t="s">
        <v>158</v>
      </c>
      <c r="T1096" s="405">
        <v>44070</v>
      </c>
      <c r="U1096" s="820"/>
      <c r="V1096" s="821"/>
      <c r="W1096" s="818"/>
      <c r="X1096" s="819"/>
      <c r="Y1096" s="818"/>
      <c r="Z1096" s="819"/>
      <c r="AA1096" s="818"/>
      <c r="AB1096" s="819"/>
      <c r="AC1096" s="818"/>
      <c r="AD1096" s="819"/>
      <c r="AE1096" s="818"/>
      <c r="AF1096" s="819"/>
      <c r="AG1096" s="818"/>
      <c r="AH1096" s="819"/>
      <c r="AI1096" s="818"/>
      <c r="AJ1096" s="819"/>
      <c r="AK1096" s="893"/>
      <c r="AL1096" s="793"/>
      <c r="AM1096" s="793"/>
      <c r="AN1096" s="793"/>
      <c r="AO1096" s="793"/>
      <c r="AP1096" s="793"/>
    </row>
    <row r="1097" spans="2:42" s="404" customFormat="1" ht="12.75" hidden="1" customHeight="1" thickTop="1" x14ac:dyDescent="0.2">
      <c r="B1097" s="445" t="s">
        <v>246</v>
      </c>
      <c r="C1097" s="444" t="s">
        <v>485</v>
      </c>
      <c r="D1097" s="443" t="s">
        <v>161</v>
      </c>
      <c r="E1097" s="442" t="s">
        <v>238</v>
      </c>
      <c r="F1097" s="440"/>
      <c r="G1097" s="440"/>
      <c r="H1097" s="419">
        <v>2019</v>
      </c>
      <c r="I1097" s="418"/>
      <c r="J1097" s="418" t="s">
        <v>160</v>
      </c>
      <c r="K1097" s="439" t="s">
        <v>189</v>
      </c>
      <c r="L1097" s="822" t="s">
        <v>486</v>
      </c>
      <c r="M1097" s="823"/>
      <c r="N1097" s="791" t="s">
        <v>213</v>
      </c>
      <c r="O1097" s="828" t="s">
        <v>228</v>
      </c>
      <c r="P1097" s="831"/>
      <c r="Q1097" s="834"/>
      <c r="R1097" s="828"/>
      <c r="S1097" s="434" t="s">
        <v>184</v>
      </c>
      <c r="T1097" s="438">
        <v>500000</v>
      </c>
      <c r="U1097" s="434" t="s">
        <v>183</v>
      </c>
      <c r="V1097" s="437"/>
      <c r="W1097" s="434" t="s">
        <v>182</v>
      </c>
      <c r="X1097" s="436">
        <f>T1097</f>
        <v>500000</v>
      </c>
      <c r="Y1097" s="434" t="s">
        <v>181</v>
      </c>
      <c r="Z1097" s="435"/>
      <c r="AA1097" s="434" t="s">
        <v>181</v>
      </c>
      <c r="AB1097" s="435"/>
      <c r="AC1097" s="434" t="s">
        <v>181</v>
      </c>
      <c r="AD1097" s="435"/>
      <c r="AE1097" s="434" t="s">
        <v>181</v>
      </c>
      <c r="AF1097" s="435"/>
      <c r="AG1097" s="434" t="s">
        <v>181</v>
      </c>
      <c r="AH1097" s="435"/>
      <c r="AI1097" s="434" t="s">
        <v>180</v>
      </c>
      <c r="AJ1097" s="433"/>
      <c r="AK1097" s="791" t="s">
        <v>4</v>
      </c>
      <c r="AL1097" s="791" t="s">
        <v>4</v>
      </c>
      <c r="AM1097" s="791" t="s">
        <v>4</v>
      </c>
      <c r="AN1097" s="791" t="s">
        <v>4</v>
      </c>
      <c r="AO1097" s="791" t="s">
        <v>4</v>
      </c>
      <c r="AP1097" s="791" t="s">
        <v>4</v>
      </c>
    </row>
    <row r="1098" spans="2:42" s="404" customFormat="1" ht="15" hidden="1" customHeight="1" x14ac:dyDescent="0.2">
      <c r="B1098" s="425" t="s">
        <v>246</v>
      </c>
      <c r="C1098" s="424" t="s">
        <v>485</v>
      </c>
      <c r="D1098" s="423" t="s">
        <v>161</v>
      </c>
      <c r="E1098" s="422" t="s">
        <v>238</v>
      </c>
      <c r="F1098" s="420"/>
      <c r="G1098" s="420"/>
      <c r="H1098" s="419">
        <v>2019</v>
      </c>
      <c r="I1098" s="418"/>
      <c r="J1098" s="418" t="s">
        <v>160</v>
      </c>
      <c r="K1098" s="417" t="s">
        <v>159</v>
      </c>
      <c r="L1098" s="824"/>
      <c r="M1098" s="825"/>
      <c r="N1098" s="792"/>
      <c r="O1098" s="829"/>
      <c r="P1098" s="832"/>
      <c r="Q1098" s="835"/>
      <c r="R1098" s="829"/>
      <c r="S1098" s="416" t="s">
        <v>179</v>
      </c>
      <c r="T1098" s="432"/>
      <c r="U1098" s="416" t="s">
        <v>177</v>
      </c>
      <c r="V1098" s="415"/>
      <c r="W1098" s="416" t="s">
        <v>176</v>
      </c>
      <c r="X1098" s="428">
        <f>X1097</f>
        <v>500000</v>
      </c>
      <c r="Y1098" s="416" t="s">
        <v>175</v>
      </c>
      <c r="Z1098" s="426"/>
      <c r="AA1098" s="416" t="s">
        <v>175</v>
      </c>
      <c r="AB1098" s="426"/>
      <c r="AC1098" s="416" t="s">
        <v>175</v>
      </c>
      <c r="AD1098" s="426"/>
      <c r="AE1098" s="416" t="s">
        <v>175</v>
      </c>
      <c r="AF1098" s="426"/>
      <c r="AG1098" s="416" t="s">
        <v>175</v>
      </c>
      <c r="AH1098" s="426"/>
      <c r="AI1098" s="416" t="s">
        <v>174</v>
      </c>
      <c r="AJ1098" s="430"/>
      <c r="AK1098" s="792"/>
      <c r="AL1098" s="792"/>
      <c r="AM1098" s="792"/>
      <c r="AN1098" s="792"/>
      <c r="AO1098" s="792"/>
      <c r="AP1098" s="792"/>
    </row>
    <row r="1099" spans="2:42" s="404" customFormat="1" ht="39" hidden="1" customHeight="1" x14ac:dyDescent="0.2">
      <c r="B1099" s="425" t="s">
        <v>246</v>
      </c>
      <c r="C1099" s="424" t="s">
        <v>485</v>
      </c>
      <c r="D1099" s="423" t="s">
        <v>161</v>
      </c>
      <c r="E1099" s="422" t="s">
        <v>238</v>
      </c>
      <c r="F1099" s="420"/>
      <c r="G1099" s="420"/>
      <c r="H1099" s="419">
        <v>2019</v>
      </c>
      <c r="I1099" s="418"/>
      <c r="J1099" s="418" t="s">
        <v>160</v>
      </c>
      <c r="K1099" s="417" t="s">
        <v>159</v>
      </c>
      <c r="L1099" s="824"/>
      <c r="M1099" s="825"/>
      <c r="N1099" s="792"/>
      <c r="O1099" s="829"/>
      <c r="P1099" s="832"/>
      <c r="Q1099" s="835"/>
      <c r="R1099" s="829"/>
      <c r="S1099" s="416" t="s">
        <v>173</v>
      </c>
      <c r="T1099" s="429"/>
      <c r="U1099" s="416" t="s">
        <v>171</v>
      </c>
      <c r="V1099" s="427"/>
      <c r="W1099" s="416" t="s">
        <v>170</v>
      </c>
      <c r="X1099" s="428"/>
      <c r="Y1099" s="416" t="s">
        <v>169</v>
      </c>
      <c r="Z1099" s="426"/>
      <c r="AA1099" s="416" t="s">
        <v>169</v>
      </c>
      <c r="AB1099" s="426"/>
      <c r="AC1099" s="416" t="s">
        <v>169</v>
      </c>
      <c r="AD1099" s="426"/>
      <c r="AE1099" s="416" t="s">
        <v>169</v>
      </c>
      <c r="AF1099" s="426"/>
      <c r="AG1099" s="416" t="s">
        <v>169</v>
      </c>
      <c r="AH1099" s="426"/>
      <c r="AI1099" s="816"/>
      <c r="AJ1099" s="817"/>
      <c r="AK1099" s="792"/>
      <c r="AL1099" s="792"/>
      <c r="AM1099" s="792"/>
      <c r="AN1099" s="792"/>
      <c r="AO1099" s="792"/>
      <c r="AP1099" s="792"/>
    </row>
    <row r="1100" spans="2:42" s="404" customFormat="1" ht="15" hidden="1" customHeight="1" x14ac:dyDescent="0.2">
      <c r="B1100" s="425" t="s">
        <v>246</v>
      </c>
      <c r="C1100" s="424" t="s">
        <v>485</v>
      </c>
      <c r="D1100" s="423" t="s">
        <v>161</v>
      </c>
      <c r="E1100" s="422" t="s">
        <v>238</v>
      </c>
      <c r="F1100" s="420"/>
      <c r="G1100" s="420"/>
      <c r="H1100" s="419">
        <v>2019</v>
      </c>
      <c r="I1100" s="418"/>
      <c r="J1100" s="418" t="s">
        <v>160</v>
      </c>
      <c r="K1100" s="417" t="s">
        <v>159</v>
      </c>
      <c r="L1100" s="824"/>
      <c r="M1100" s="825"/>
      <c r="N1100" s="792"/>
      <c r="O1100" s="829"/>
      <c r="P1100" s="832"/>
      <c r="Q1100" s="835"/>
      <c r="R1100" s="829"/>
      <c r="S1100" s="416" t="s">
        <v>168</v>
      </c>
      <c r="T1100" s="427"/>
      <c r="U1100" s="416" t="s">
        <v>167</v>
      </c>
      <c r="V1100" s="427"/>
      <c r="W1100" s="816"/>
      <c r="X1100" s="817"/>
      <c r="Y1100" s="416" t="s">
        <v>166</v>
      </c>
      <c r="Z1100" s="426">
        <f>IF(Z1098="",Z1099-Z1097,Z1099-Z1098)</f>
        <v>0</v>
      </c>
      <c r="AA1100" s="416" t="s">
        <v>166</v>
      </c>
      <c r="AB1100" s="426">
        <f>IF(AB1098="",AB1099-AB1097,AB1099-AB1098)</f>
        <v>0</v>
      </c>
      <c r="AC1100" s="416" t="s">
        <v>166</v>
      </c>
      <c r="AD1100" s="426">
        <f>IF(AD1098="",AD1099-AD1097,AD1099-AD1098)</f>
        <v>0</v>
      </c>
      <c r="AE1100" s="416" t="s">
        <v>166</v>
      </c>
      <c r="AF1100" s="426">
        <f>IF(AF1098="",AF1099-AF1097,AF1099-AF1098)</f>
        <v>0</v>
      </c>
      <c r="AG1100" s="416" t="s">
        <v>166</v>
      </c>
      <c r="AH1100" s="426">
        <f>IF(AH1098="",AH1099-AH1097,AH1099-AH1098)</f>
        <v>0</v>
      </c>
      <c r="AI1100" s="816"/>
      <c r="AJ1100" s="817"/>
      <c r="AK1100" s="792"/>
      <c r="AL1100" s="792"/>
      <c r="AM1100" s="792"/>
      <c r="AN1100" s="792"/>
      <c r="AO1100" s="792"/>
      <c r="AP1100" s="792"/>
    </row>
    <row r="1101" spans="2:42" s="404" customFormat="1" ht="15" hidden="1" customHeight="1" x14ac:dyDescent="0.2">
      <c r="B1101" s="425" t="s">
        <v>246</v>
      </c>
      <c r="C1101" s="424" t="s">
        <v>485</v>
      </c>
      <c r="D1101" s="423" t="s">
        <v>161</v>
      </c>
      <c r="E1101" s="422" t="s">
        <v>238</v>
      </c>
      <c r="F1101" s="420"/>
      <c r="G1101" s="420"/>
      <c r="H1101" s="419">
        <v>2019</v>
      </c>
      <c r="I1101" s="418"/>
      <c r="J1101" s="418" t="s">
        <v>160</v>
      </c>
      <c r="K1101" s="417" t="s">
        <v>159</v>
      </c>
      <c r="L1101" s="824"/>
      <c r="M1101" s="825"/>
      <c r="N1101" s="792"/>
      <c r="O1101" s="829"/>
      <c r="P1101" s="832"/>
      <c r="Q1101" s="835"/>
      <c r="R1101" s="829"/>
      <c r="S1101" s="416" t="s">
        <v>165</v>
      </c>
      <c r="T1101" s="415">
        <v>43614</v>
      </c>
      <c r="U1101" s="416" t="s">
        <v>164</v>
      </c>
      <c r="V1101" s="415"/>
      <c r="W1101" s="816"/>
      <c r="X1101" s="817"/>
      <c r="Y1101" s="816"/>
      <c r="Z1101" s="817"/>
      <c r="AA1101" s="816"/>
      <c r="AB1101" s="817"/>
      <c r="AC1101" s="816"/>
      <c r="AD1101" s="817"/>
      <c r="AE1101" s="816"/>
      <c r="AF1101" s="817"/>
      <c r="AG1101" s="816"/>
      <c r="AH1101" s="817"/>
      <c r="AI1101" s="816"/>
      <c r="AJ1101" s="817"/>
      <c r="AK1101" s="792"/>
      <c r="AL1101" s="792"/>
      <c r="AM1101" s="792"/>
      <c r="AN1101" s="792"/>
      <c r="AO1101" s="792"/>
      <c r="AP1101" s="792"/>
    </row>
    <row r="1102" spans="2:42" s="404" customFormat="1" ht="15" hidden="1" customHeight="1" thickBot="1" x14ac:dyDescent="0.25">
      <c r="B1102" s="414" t="s">
        <v>246</v>
      </c>
      <c r="C1102" s="413" t="s">
        <v>485</v>
      </c>
      <c r="D1102" s="412" t="s">
        <v>161</v>
      </c>
      <c r="E1102" s="411" t="s">
        <v>238</v>
      </c>
      <c r="F1102" s="409"/>
      <c r="G1102" s="409"/>
      <c r="H1102" s="408">
        <v>2019</v>
      </c>
      <c r="I1102" s="407"/>
      <c r="J1102" s="407" t="s">
        <v>160</v>
      </c>
      <c r="K1102" s="407" t="s">
        <v>159</v>
      </c>
      <c r="L1102" s="826"/>
      <c r="M1102" s="827"/>
      <c r="N1102" s="793"/>
      <c r="O1102" s="830"/>
      <c r="P1102" s="833"/>
      <c r="Q1102" s="836"/>
      <c r="R1102" s="830"/>
      <c r="S1102" s="406" t="s">
        <v>158</v>
      </c>
      <c r="T1102" s="451"/>
      <c r="U1102" s="820"/>
      <c r="V1102" s="821"/>
      <c r="W1102" s="818"/>
      <c r="X1102" s="819"/>
      <c r="Y1102" s="818"/>
      <c r="Z1102" s="819"/>
      <c r="AA1102" s="818"/>
      <c r="AB1102" s="819"/>
      <c r="AC1102" s="818"/>
      <c r="AD1102" s="819"/>
      <c r="AE1102" s="818"/>
      <c r="AF1102" s="819"/>
      <c r="AG1102" s="818"/>
      <c r="AH1102" s="819"/>
      <c r="AI1102" s="818"/>
      <c r="AJ1102" s="819"/>
      <c r="AK1102" s="793"/>
      <c r="AL1102" s="793"/>
      <c r="AM1102" s="793"/>
      <c r="AN1102" s="793"/>
      <c r="AO1102" s="793"/>
      <c r="AP1102" s="793"/>
    </row>
    <row r="1103" spans="2:42" s="404" customFormat="1" ht="12.75" customHeight="1" thickTop="1" x14ac:dyDescent="0.2">
      <c r="B1103" s="445" t="s">
        <v>163</v>
      </c>
      <c r="C1103" s="444" t="s">
        <v>403</v>
      </c>
      <c r="D1103" s="443" t="s">
        <v>161</v>
      </c>
      <c r="E1103" s="442" t="s">
        <v>50</v>
      </c>
      <c r="F1103" s="440">
        <v>43693</v>
      </c>
      <c r="G1103" s="440"/>
      <c r="H1103" s="419">
        <v>2019</v>
      </c>
      <c r="I1103" s="418" t="s">
        <v>559</v>
      </c>
      <c r="J1103" s="418" t="s">
        <v>160</v>
      </c>
      <c r="K1103" s="439" t="s">
        <v>189</v>
      </c>
      <c r="L1103" s="822" t="s">
        <v>560</v>
      </c>
      <c r="M1103" s="823"/>
      <c r="N1103" s="791" t="s">
        <v>213</v>
      </c>
      <c r="O1103" s="828" t="s">
        <v>228</v>
      </c>
      <c r="P1103" s="831"/>
      <c r="Q1103" s="834" t="s">
        <v>231</v>
      </c>
      <c r="R1103" s="828" t="s">
        <v>559</v>
      </c>
      <c r="S1103" s="434" t="s">
        <v>184</v>
      </c>
      <c r="T1103" s="438">
        <v>500000</v>
      </c>
      <c r="U1103" s="434" t="s">
        <v>183</v>
      </c>
      <c r="V1103" s="437"/>
      <c r="W1103" s="434" t="s">
        <v>182</v>
      </c>
      <c r="X1103" s="436">
        <f>T1103</f>
        <v>500000</v>
      </c>
      <c r="Y1103" s="434" t="s">
        <v>181</v>
      </c>
      <c r="Z1103" s="435"/>
      <c r="AA1103" s="434" t="s">
        <v>181</v>
      </c>
      <c r="AB1103" s="435"/>
      <c r="AC1103" s="434" t="s">
        <v>181</v>
      </c>
      <c r="AD1103" s="435"/>
      <c r="AE1103" s="434" t="s">
        <v>181</v>
      </c>
      <c r="AF1103" s="435"/>
      <c r="AG1103" s="434" t="s">
        <v>181</v>
      </c>
      <c r="AH1103" s="435"/>
      <c r="AI1103" s="434" t="s">
        <v>180</v>
      </c>
      <c r="AJ1103" s="433"/>
      <c r="AK1103" s="791" t="s">
        <v>558</v>
      </c>
      <c r="AL1103" s="791" t="s">
        <v>558</v>
      </c>
      <c r="AM1103" s="791" t="s">
        <v>557</v>
      </c>
      <c r="AN1103" s="791" t="s">
        <v>557</v>
      </c>
      <c r="AO1103" s="791" t="s">
        <v>557</v>
      </c>
      <c r="AP1103" s="791" t="s">
        <v>557</v>
      </c>
    </row>
    <row r="1104" spans="2:42" s="404" customFormat="1" ht="15" customHeight="1" x14ac:dyDescent="0.2">
      <c r="B1104" s="425" t="s">
        <v>163</v>
      </c>
      <c r="C1104" s="424" t="s">
        <v>403</v>
      </c>
      <c r="D1104" s="423" t="s">
        <v>161</v>
      </c>
      <c r="E1104" s="422" t="s">
        <v>50</v>
      </c>
      <c r="F1104" s="420">
        <v>43693</v>
      </c>
      <c r="G1104" s="420"/>
      <c r="H1104" s="419">
        <v>2019</v>
      </c>
      <c r="I1104" s="418" t="s">
        <v>559</v>
      </c>
      <c r="J1104" s="418" t="s">
        <v>160</v>
      </c>
      <c r="K1104" s="417" t="s">
        <v>159</v>
      </c>
      <c r="L1104" s="824"/>
      <c r="M1104" s="825"/>
      <c r="N1104" s="792"/>
      <c r="O1104" s="829"/>
      <c r="P1104" s="832"/>
      <c r="Q1104" s="835"/>
      <c r="R1104" s="829"/>
      <c r="S1104" s="416" t="s">
        <v>179</v>
      </c>
      <c r="T1104" s="432"/>
      <c r="U1104" s="416" t="s">
        <v>177</v>
      </c>
      <c r="V1104" s="415"/>
      <c r="W1104" s="416" t="s">
        <v>176</v>
      </c>
      <c r="X1104" s="428">
        <f>X1103</f>
        <v>500000</v>
      </c>
      <c r="Y1104" s="416" t="s">
        <v>175</v>
      </c>
      <c r="Z1104" s="426"/>
      <c r="AA1104" s="416" t="s">
        <v>175</v>
      </c>
      <c r="AB1104" s="426"/>
      <c r="AC1104" s="416" t="s">
        <v>175</v>
      </c>
      <c r="AD1104" s="426"/>
      <c r="AE1104" s="416" t="s">
        <v>175</v>
      </c>
      <c r="AF1104" s="426"/>
      <c r="AG1104" s="416" t="s">
        <v>175</v>
      </c>
      <c r="AH1104" s="426"/>
      <c r="AI1104" s="416" t="s">
        <v>174</v>
      </c>
      <c r="AJ1104" s="430"/>
      <c r="AK1104" s="792"/>
      <c r="AL1104" s="792"/>
      <c r="AM1104" s="792"/>
      <c r="AN1104" s="792"/>
      <c r="AO1104" s="792"/>
      <c r="AP1104" s="792"/>
    </row>
    <row r="1105" spans="2:42" s="404" customFormat="1" ht="13.5" customHeight="1" x14ac:dyDescent="0.2">
      <c r="B1105" s="425" t="s">
        <v>163</v>
      </c>
      <c r="C1105" s="424" t="s">
        <v>403</v>
      </c>
      <c r="D1105" s="423" t="s">
        <v>161</v>
      </c>
      <c r="E1105" s="422" t="s">
        <v>50</v>
      </c>
      <c r="F1105" s="420">
        <v>43693</v>
      </c>
      <c r="G1105" s="420"/>
      <c r="H1105" s="419">
        <v>2019</v>
      </c>
      <c r="I1105" s="418" t="s">
        <v>559</v>
      </c>
      <c r="J1105" s="418" t="s">
        <v>160</v>
      </c>
      <c r="K1105" s="417" t="s">
        <v>159</v>
      </c>
      <c r="L1105" s="824"/>
      <c r="M1105" s="825"/>
      <c r="N1105" s="792"/>
      <c r="O1105" s="829"/>
      <c r="P1105" s="832"/>
      <c r="Q1105" s="835"/>
      <c r="R1105" s="829"/>
      <c r="S1105" s="416" t="s">
        <v>173</v>
      </c>
      <c r="T1105" s="429"/>
      <c r="U1105" s="416" t="s">
        <v>171</v>
      </c>
      <c r="V1105" s="427"/>
      <c r="W1105" s="416" t="s">
        <v>170</v>
      </c>
      <c r="X1105" s="428"/>
      <c r="Y1105" s="416" t="s">
        <v>169</v>
      </c>
      <c r="Z1105" s="426"/>
      <c r="AA1105" s="416" t="s">
        <v>169</v>
      </c>
      <c r="AB1105" s="426"/>
      <c r="AC1105" s="416" t="s">
        <v>169</v>
      </c>
      <c r="AD1105" s="426"/>
      <c r="AE1105" s="416" t="s">
        <v>169</v>
      </c>
      <c r="AF1105" s="426"/>
      <c r="AG1105" s="416" t="s">
        <v>169</v>
      </c>
      <c r="AH1105" s="426"/>
      <c r="AI1105" s="816"/>
      <c r="AJ1105" s="817"/>
      <c r="AK1105" s="792"/>
      <c r="AL1105" s="792"/>
      <c r="AM1105" s="792"/>
      <c r="AN1105" s="792"/>
      <c r="AO1105" s="792"/>
      <c r="AP1105" s="792"/>
    </row>
    <row r="1106" spans="2:42" s="404" customFormat="1" ht="15" customHeight="1" x14ac:dyDescent="0.2">
      <c r="B1106" s="425" t="s">
        <v>163</v>
      </c>
      <c r="C1106" s="424" t="s">
        <v>403</v>
      </c>
      <c r="D1106" s="423" t="s">
        <v>161</v>
      </c>
      <c r="E1106" s="422" t="s">
        <v>50</v>
      </c>
      <c r="F1106" s="420">
        <v>43693</v>
      </c>
      <c r="G1106" s="420"/>
      <c r="H1106" s="419">
        <v>2019</v>
      </c>
      <c r="I1106" s="418" t="s">
        <v>559</v>
      </c>
      <c r="J1106" s="418" t="s">
        <v>160</v>
      </c>
      <c r="K1106" s="417" t="s">
        <v>159</v>
      </c>
      <c r="L1106" s="824"/>
      <c r="M1106" s="825"/>
      <c r="N1106" s="792"/>
      <c r="O1106" s="829"/>
      <c r="P1106" s="832"/>
      <c r="Q1106" s="835"/>
      <c r="R1106" s="829"/>
      <c r="S1106" s="416" t="s">
        <v>168</v>
      </c>
      <c r="T1106" s="427"/>
      <c r="U1106" s="416" t="s">
        <v>167</v>
      </c>
      <c r="V1106" s="427"/>
      <c r="W1106" s="816"/>
      <c r="X1106" s="817"/>
      <c r="Y1106" s="416" t="s">
        <v>166</v>
      </c>
      <c r="Z1106" s="426">
        <f>IF(Z1104="",Z1105-Z1103,Z1105-Z1104)</f>
        <v>0</v>
      </c>
      <c r="AA1106" s="416" t="s">
        <v>166</v>
      </c>
      <c r="AB1106" s="426">
        <f>IF(AB1104="",AB1105-AB1103,AB1105-AB1104)</f>
        <v>0</v>
      </c>
      <c r="AC1106" s="416" t="s">
        <v>166</v>
      </c>
      <c r="AD1106" s="426">
        <f>IF(AD1104="",AD1105-AD1103,AD1105-AD1104)</f>
        <v>0</v>
      </c>
      <c r="AE1106" s="416" t="s">
        <v>166</v>
      </c>
      <c r="AF1106" s="426">
        <f>IF(AF1104="",AF1105-AF1103,AF1105-AF1104)</f>
        <v>0</v>
      </c>
      <c r="AG1106" s="416" t="s">
        <v>166</v>
      </c>
      <c r="AH1106" s="426">
        <f>IF(AH1104="",AH1105-AH1103,AH1105-AH1104)</f>
        <v>0</v>
      </c>
      <c r="AI1106" s="816"/>
      <c r="AJ1106" s="817"/>
      <c r="AK1106" s="792"/>
      <c r="AL1106" s="792"/>
      <c r="AM1106" s="792"/>
      <c r="AN1106" s="792"/>
      <c r="AO1106" s="792"/>
      <c r="AP1106" s="792"/>
    </row>
    <row r="1107" spans="2:42" s="404" customFormat="1" ht="15" customHeight="1" x14ac:dyDescent="0.2">
      <c r="B1107" s="425" t="s">
        <v>163</v>
      </c>
      <c r="C1107" s="424" t="s">
        <v>403</v>
      </c>
      <c r="D1107" s="423" t="s">
        <v>161</v>
      </c>
      <c r="E1107" s="422" t="s">
        <v>50</v>
      </c>
      <c r="F1107" s="420">
        <v>43693</v>
      </c>
      <c r="G1107" s="420"/>
      <c r="H1107" s="419">
        <v>2019</v>
      </c>
      <c r="I1107" s="418" t="s">
        <v>559</v>
      </c>
      <c r="J1107" s="418" t="s">
        <v>160</v>
      </c>
      <c r="K1107" s="417" t="s">
        <v>159</v>
      </c>
      <c r="L1107" s="824"/>
      <c r="M1107" s="825"/>
      <c r="N1107" s="792"/>
      <c r="O1107" s="829"/>
      <c r="P1107" s="832"/>
      <c r="Q1107" s="835"/>
      <c r="R1107" s="829"/>
      <c r="S1107" s="416" t="s">
        <v>165</v>
      </c>
      <c r="T1107" s="415">
        <v>43516</v>
      </c>
      <c r="U1107" s="416" t="s">
        <v>164</v>
      </c>
      <c r="V1107" s="415"/>
      <c r="W1107" s="816"/>
      <c r="X1107" s="817"/>
      <c r="Y1107" s="816"/>
      <c r="Z1107" s="817"/>
      <c r="AA1107" s="816"/>
      <c r="AB1107" s="817"/>
      <c r="AC1107" s="816"/>
      <c r="AD1107" s="817"/>
      <c r="AE1107" s="816"/>
      <c r="AF1107" s="817"/>
      <c r="AG1107" s="816"/>
      <c r="AH1107" s="817"/>
      <c r="AI1107" s="816"/>
      <c r="AJ1107" s="817"/>
      <c r="AK1107" s="792"/>
      <c r="AL1107" s="792"/>
      <c r="AM1107" s="792"/>
      <c r="AN1107" s="792"/>
      <c r="AO1107" s="792"/>
      <c r="AP1107" s="792"/>
    </row>
    <row r="1108" spans="2:42" s="404" customFormat="1" ht="15" customHeight="1" thickBot="1" x14ac:dyDescent="0.25">
      <c r="B1108" s="414" t="s">
        <v>163</v>
      </c>
      <c r="C1108" s="413" t="s">
        <v>403</v>
      </c>
      <c r="D1108" s="412" t="s">
        <v>161</v>
      </c>
      <c r="E1108" s="411" t="s">
        <v>50</v>
      </c>
      <c r="F1108" s="409">
        <v>43693</v>
      </c>
      <c r="G1108" s="409"/>
      <c r="H1108" s="408">
        <v>2019</v>
      </c>
      <c r="I1108" s="407" t="s">
        <v>559</v>
      </c>
      <c r="J1108" s="407" t="s">
        <v>160</v>
      </c>
      <c r="K1108" s="407" t="s">
        <v>159</v>
      </c>
      <c r="L1108" s="826"/>
      <c r="M1108" s="827"/>
      <c r="N1108" s="793"/>
      <c r="O1108" s="830"/>
      <c r="P1108" s="833"/>
      <c r="Q1108" s="836"/>
      <c r="R1108" s="830"/>
      <c r="S1108" s="406" t="s">
        <v>158</v>
      </c>
      <c r="T1108" s="451">
        <v>43693</v>
      </c>
      <c r="U1108" s="820"/>
      <c r="V1108" s="821"/>
      <c r="W1108" s="818"/>
      <c r="X1108" s="819"/>
      <c r="Y1108" s="818"/>
      <c r="Z1108" s="819"/>
      <c r="AA1108" s="818"/>
      <c r="AB1108" s="819"/>
      <c r="AC1108" s="818"/>
      <c r="AD1108" s="819"/>
      <c r="AE1108" s="818"/>
      <c r="AF1108" s="819"/>
      <c r="AG1108" s="818"/>
      <c r="AH1108" s="819"/>
      <c r="AI1108" s="818"/>
      <c r="AJ1108" s="819"/>
      <c r="AK1108" s="793"/>
      <c r="AL1108" s="793"/>
      <c r="AM1108" s="793"/>
      <c r="AN1108" s="793"/>
      <c r="AO1108" s="793"/>
      <c r="AP1108" s="793"/>
    </row>
    <row r="1109" spans="2:42" s="404" customFormat="1" ht="12.75" customHeight="1" thickTop="1" x14ac:dyDescent="0.2">
      <c r="B1109" s="445" t="s">
        <v>163</v>
      </c>
      <c r="C1109" s="444" t="s">
        <v>308</v>
      </c>
      <c r="D1109" s="443" t="s">
        <v>161</v>
      </c>
      <c r="E1109" s="442" t="s">
        <v>50</v>
      </c>
      <c r="F1109" s="440">
        <v>43692</v>
      </c>
      <c r="G1109" s="440"/>
      <c r="H1109" s="419">
        <v>2019</v>
      </c>
      <c r="I1109" s="418" t="s">
        <v>559</v>
      </c>
      <c r="J1109" s="418" t="s">
        <v>160</v>
      </c>
      <c r="K1109" s="439" t="s">
        <v>189</v>
      </c>
      <c r="L1109" s="822" t="s">
        <v>572</v>
      </c>
      <c r="M1109" s="823"/>
      <c r="N1109" s="791" t="s">
        <v>213</v>
      </c>
      <c r="O1109" s="828" t="s">
        <v>228</v>
      </c>
      <c r="P1109" s="831"/>
      <c r="Q1109" s="834"/>
      <c r="R1109" s="828" t="s">
        <v>559</v>
      </c>
      <c r="S1109" s="434" t="s">
        <v>184</v>
      </c>
      <c r="T1109" s="438">
        <v>500000</v>
      </c>
      <c r="U1109" s="434" t="s">
        <v>183</v>
      </c>
      <c r="V1109" s="437">
        <f>T1114+T1112-0.001</f>
        <v>43782.999000000003</v>
      </c>
      <c r="W1109" s="434" t="s">
        <v>182</v>
      </c>
      <c r="X1109" s="436">
        <f>T1109</f>
        <v>500000</v>
      </c>
      <c r="Y1109" s="434" t="s">
        <v>181</v>
      </c>
      <c r="Z1109" s="435"/>
      <c r="AA1109" s="434" t="s">
        <v>181</v>
      </c>
      <c r="AB1109" s="435"/>
      <c r="AC1109" s="434" t="s">
        <v>181</v>
      </c>
      <c r="AD1109" s="435">
        <v>1</v>
      </c>
      <c r="AE1109" s="434" t="s">
        <v>181</v>
      </c>
      <c r="AF1109" s="435">
        <v>1</v>
      </c>
      <c r="AG1109" s="434" t="s">
        <v>181</v>
      </c>
      <c r="AH1109" s="435">
        <v>1</v>
      </c>
      <c r="AI1109" s="434" t="s">
        <v>180</v>
      </c>
      <c r="AJ1109" s="433"/>
      <c r="AK1109" s="791" t="s">
        <v>570</v>
      </c>
      <c r="AL1109" s="791" t="s">
        <v>570</v>
      </c>
      <c r="AM1109" s="791" t="s">
        <v>570</v>
      </c>
      <c r="AN1109" s="791" t="s">
        <v>570</v>
      </c>
      <c r="AO1109" s="791" t="s">
        <v>570</v>
      </c>
      <c r="AP1109" s="791" t="s">
        <v>570</v>
      </c>
    </row>
    <row r="1110" spans="2:42" s="404" customFormat="1" ht="15" customHeight="1" x14ac:dyDescent="0.2">
      <c r="B1110" s="425" t="s">
        <v>163</v>
      </c>
      <c r="C1110" s="424" t="s">
        <v>308</v>
      </c>
      <c r="D1110" s="423" t="s">
        <v>161</v>
      </c>
      <c r="E1110" s="422" t="s">
        <v>50</v>
      </c>
      <c r="F1110" s="420">
        <v>43692</v>
      </c>
      <c r="G1110" s="420"/>
      <c r="H1110" s="419">
        <v>2019</v>
      </c>
      <c r="I1110" s="418" t="s">
        <v>559</v>
      </c>
      <c r="J1110" s="418" t="s">
        <v>160</v>
      </c>
      <c r="K1110" s="417" t="s">
        <v>159</v>
      </c>
      <c r="L1110" s="824"/>
      <c r="M1110" s="825"/>
      <c r="N1110" s="792"/>
      <c r="O1110" s="829"/>
      <c r="P1110" s="832"/>
      <c r="Q1110" s="835"/>
      <c r="R1110" s="829"/>
      <c r="S1110" s="416" t="s">
        <v>179</v>
      </c>
      <c r="T1110" s="432"/>
      <c r="U1110" s="416" t="s">
        <v>177</v>
      </c>
      <c r="V1110" s="415"/>
      <c r="W1110" s="416" t="s">
        <v>176</v>
      </c>
      <c r="X1110" s="428">
        <f>X1109</f>
        <v>500000</v>
      </c>
      <c r="Y1110" s="416" t="s">
        <v>175</v>
      </c>
      <c r="Z1110" s="426"/>
      <c r="AA1110" s="416" t="s">
        <v>175</v>
      </c>
      <c r="AB1110" s="426"/>
      <c r="AC1110" s="416" t="s">
        <v>175</v>
      </c>
      <c r="AD1110" s="426"/>
      <c r="AE1110" s="416" t="s">
        <v>175</v>
      </c>
      <c r="AF1110" s="426"/>
      <c r="AG1110" s="416" t="s">
        <v>175</v>
      </c>
      <c r="AH1110" s="426"/>
      <c r="AI1110" s="416" t="s">
        <v>174</v>
      </c>
      <c r="AJ1110" s="430"/>
      <c r="AK1110" s="792"/>
      <c r="AL1110" s="792"/>
      <c r="AM1110" s="792"/>
      <c r="AN1110" s="792"/>
      <c r="AO1110" s="792"/>
      <c r="AP1110" s="792"/>
    </row>
    <row r="1111" spans="2:42" s="404" customFormat="1" ht="13.5" customHeight="1" x14ac:dyDescent="0.2">
      <c r="B1111" s="425" t="s">
        <v>163</v>
      </c>
      <c r="C1111" s="424" t="s">
        <v>308</v>
      </c>
      <c r="D1111" s="423" t="s">
        <v>161</v>
      </c>
      <c r="E1111" s="422" t="s">
        <v>50</v>
      </c>
      <c r="F1111" s="420">
        <v>43692</v>
      </c>
      <c r="G1111" s="420"/>
      <c r="H1111" s="419">
        <v>2019</v>
      </c>
      <c r="I1111" s="418" t="s">
        <v>559</v>
      </c>
      <c r="J1111" s="418" t="s">
        <v>160</v>
      </c>
      <c r="K1111" s="417" t="s">
        <v>159</v>
      </c>
      <c r="L1111" s="824"/>
      <c r="M1111" s="825"/>
      <c r="N1111" s="792"/>
      <c r="O1111" s="829"/>
      <c r="P1111" s="832"/>
      <c r="Q1111" s="835"/>
      <c r="R1111" s="829"/>
      <c r="S1111" s="416" t="s">
        <v>173</v>
      </c>
      <c r="T1111" s="429"/>
      <c r="U1111" s="416" t="s">
        <v>171</v>
      </c>
      <c r="V1111" s="427"/>
      <c r="W1111" s="416" t="s">
        <v>170</v>
      </c>
      <c r="X1111" s="428"/>
      <c r="Y1111" s="416" t="s">
        <v>169</v>
      </c>
      <c r="Z1111" s="426"/>
      <c r="AA1111" s="416" t="s">
        <v>169</v>
      </c>
      <c r="AB1111" s="426"/>
      <c r="AC1111" s="416" t="s">
        <v>169</v>
      </c>
      <c r="AD1111" s="426">
        <v>1</v>
      </c>
      <c r="AE1111" s="416" t="s">
        <v>169</v>
      </c>
      <c r="AF1111" s="426">
        <v>1</v>
      </c>
      <c r="AG1111" s="416" t="s">
        <v>169</v>
      </c>
      <c r="AH1111" s="426">
        <v>1</v>
      </c>
      <c r="AI1111" s="816"/>
      <c r="AJ1111" s="817"/>
      <c r="AK1111" s="792"/>
      <c r="AL1111" s="792"/>
      <c r="AM1111" s="792"/>
      <c r="AN1111" s="792"/>
      <c r="AO1111" s="792"/>
      <c r="AP1111" s="792"/>
    </row>
    <row r="1112" spans="2:42" s="404" customFormat="1" ht="15" customHeight="1" x14ac:dyDescent="0.2">
      <c r="B1112" s="425" t="s">
        <v>163</v>
      </c>
      <c r="C1112" s="424" t="s">
        <v>308</v>
      </c>
      <c r="D1112" s="423" t="s">
        <v>161</v>
      </c>
      <c r="E1112" s="422" t="s">
        <v>50</v>
      </c>
      <c r="F1112" s="420">
        <v>43692</v>
      </c>
      <c r="G1112" s="420"/>
      <c r="H1112" s="419">
        <v>2019</v>
      </c>
      <c r="I1112" s="418" t="s">
        <v>559</v>
      </c>
      <c r="J1112" s="418" t="s">
        <v>160</v>
      </c>
      <c r="K1112" s="417" t="s">
        <v>159</v>
      </c>
      <c r="L1112" s="824"/>
      <c r="M1112" s="825"/>
      <c r="N1112" s="792"/>
      <c r="O1112" s="829"/>
      <c r="P1112" s="832"/>
      <c r="Q1112" s="835"/>
      <c r="R1112" s="829"/>
      <c r="S1112" s="416" t="s">
        <v>168</v>
      </c>
      <c r="T1112" s="427">
        <v>91</v>
      </c>
      <c r="U1112" s="416" t="s">
        <v>167</v>
      </c>
      <c r="V1112" s="427"/>
      <c r="W1112" s="816"/>
      <c r="X1112" s="817"/>
      <c r="Y1112" s="416" t="s">
        <v>166</v>
      </c>
      <c r="Z1112" s="426">
        <f>IF(Z1110="",Z1111-Z1109,Z1111-Z1110)</f>
        <v>0</v>
      </c>
      <c r="AA1112" s="416" t="s">
        <v>166</v>
      </c>
      <c r="AB1112" s="426">
        <f>IF(AB1110="",AB1111-AB1109,AB1111-AB1110)</f>
        <v>0</v>
      </c>
      <c r="AC1112" s="416" t="s">
        <v>166</v>
      </c>
      <c r="AD1112" s="426">
        <f>IF(AD1110="",AD1111-AD1109,AD1111-AD1110)</f>
        <v>0</v>
      </c>
      <c r="AE1112" s="416" t="s">
        <v>166</v>
      </c>
      <c r="AF1112" s="426">
        <f>IF(AF1110="",AF1111-AF1109,AF1111-AF1110)</f>
        <v>0</v>
      </c>
      <c r="AG1112" s="416" t="s">
        <v>166</v>
      </c>
      <c r="AH1112" s="426">
        <f>IF(AH1110="",AH1111-AH1109,AH1111-AH1110)</f>
        <v>0</v>
      </c>
      <c r="AI1112" s="816"/>
      <c r="AJ1112" s="817"/>
      <c r="AK1112" s="792"/>
      <c r="AL1112" s="792"/>
      <c r="AM1112" s="792"/>
      <c r="AN1112" s="792"/>
      <c r="AO1112" s="792"/>
      <c r="AP1112" s="792"/>
    </row>
    <row r="1113" spans="2:42" s="404" customFormat="1" ht="15" customHeight="1" x14ac:dyDescent="0.2">
      <c r="B1113" s="425" t="s">
        <v>163</v>
      </c>
      <c r="C1113" s="424" t="s">
        <v>308</v>
      </c>
      <c r="D1113" s="423" t="s">
        <v>161</v>
      </c>
      <c r="E1113" s="422" t="s">
        <v>50</v>
      </c>
      <c r="F1113" s="420">
        <v>43692</v>
      </c>
      <c r="G1113" s="420"/>
      <c r="H1113" s="419">
        <v>2019</v>
      </c>
      <c r="I1113" s="418" t="s">
        <v>559</v>
      </c>
      <c r="J1113" s="418" t="s">
        <v>160</v>
      </c>
      <c r="K1113" s="417" t="s">
        <v>159</v>
      </c>
      <c r="L1113" s="824"/>
      <c r="M1113" s="825"/>
      <c r="N1113" s="792"/>
      <c r="O1113" s="829"/>
      <c r="P1113" s="832"/>
      <c r="Q1113" s="835"/>
      <c r="R1113" s="829"/>
      <c r="S1113" s="416" t="s">
        <v>165</v>
      </c>
      <c r="T1113" s="415">
        <v>43516</v>
      </c>
      <c r="U1113" s="416" t="s">
        <v>164</v>
      </c>
      <c r="V1113" s="415"/>
      <c r="W1113" s="816"/>
      <c r="X1113" s="817"/>
      <c r="Y1113" s="816"/>
      <c r="Z1113" s="817"/>
      <c r="AA1113" s="816"/>
      <c r="AB1113" s="817"/>
      <c r="AC1113" s="816"/>
      <c r="AD1113" s="817"/>
      <c r="AE1113" s="816"/>
      <c r="AF1113" s="817"/>
      <c r="AG1113" s="816"/>
      <c r="AH1113" s="817"/>
      <c r="AI1113" s="816"/>
      <c r="AJ1113" s="817"/>
      <c r="AK1113" s="792"/>
      <c r="AL1113" s="792"/>
      <c r="AM1113" s="792"/>
      <c r="AN1113" s="792"/>
      <c r="AO1113" s="792"/>
      <c r="AP1113" s="792"/>
    </row>
    <row r="1114" spans="2:42" s="404" customFormat="1" ht="15" customHeight="1" thickBot="1" x14ac:dyDescent="0.25">
      <c r="B1114" s="414" t="s">
        <v>163</v>
      </c>
      <c r="C1114" s="413" t="s">
        <v>308</v>
      </c>
      <c r="D1114" s="412" t="s">
        <v>161</v>
      </c>
      <c r="E1114" s="411" t="s">
        <v>50</v>
      </c>
      <c r="F1114" s="409">
        <v>43692</v>
      </c>
      <c r="G1114" s="409"/>
      <c r="H1114" s="408">
        <v>2019</v>
      </c>
      <c r="I1114" s="407" t="s">
        <v>559</v>
      </c>
      <c r="J1114" s="407" t="s">
        <v>160</v>
      </c>
      <c r="K1114" s="407" t="s">
        <v>159</v>
      </c>
      <c r="L1114" s="826"/>
      <c r="M1114" s="827"/>
      <c r="N1114" s="793"/>
      <c r="O1114" s="830"/>
      <c r="P1114" s="833"/>
      <c r="Q1114" s="836"/>
      <c r="R1114" s="830"/>
      <c r="S1114" s="406" t="s">
        <v>158</v>
      </c>
      <c r="T1114" s="451">
        <v>43692</v>
      </c>
      <c r="U1114" s="820"/>
      <c r="V1114" s="821"/>
      <c r="W1114" s="818"/>
      <c r="X1114" s="819"/>
      <c r="Y1114" s="818"/>
      <c r="Z1114" s="819"/>
      <c r="AA1114" s="818"/>
      <c r="AB1114" s="819"/>
      <c r="AC1114" s="818"/>
      <c r="AD1114" s="819"/>
      <c r="AE1114" s="818"/>
      <c r="AF1114" s="819"/>
      <c r="AG1114" s="818"/>
      <c r="AH1114" s="819"/>
      <c r="AI1114" s="818"/>
      <c r="AJ1114" s="819"/>
      <c r="AK1114" s="793"/>
      <c r="AL1114" s="793"/>
      <c r="AM1114" s="793"/>
      <c r="AN1114" s="793"/>
      <c r="AO1114" s="793"/>
      <c r="AP1114" s="793"/>
    </row>
    <row r="1115" spans="2:42" s="404" customFormat="1" ht="12.75" customHeight="1" thickTop="1" x14ac:dyDescent="0.2">
      <c r="B1115" s="445" t="s">
        <v>163</v>
      </c>
      <c r="C1115" s="444" t="s">
        <v>190</v>
      </c>
      <c r="D1115" s="443" t="s">
        <v>161</v>
      </c>
      <c r="E1115" s="442" t="s">
        <v>50</v>
      </c>
      <c r="F1115" s="440">
        <v>43693</v>
      </c>
      <c r="G1115" s="440"/>
      <c r="H1115" s="419">
        <v>2019</v>
      </c>
      <c r="I1115" s="418" t="s">
        <v>559</v>
      </c>
      <c r="J1115" s="418" t="s">
        <v>160</v>
      </c>
      <c r="K1115" s="439" t="s">
        <v>189</v>
      </c>
      <c r="L1115" s="822" t="s">
        <v>561</v>
      </c>
      <c r="M1115" s="823"/>
      <c r="N1115" s="791" t="s">
        <v>213</v>
      </c>
      <c r="O1115" s="828" t="s">
        <v>228</v>
      </c>
      <c r="P1115" s="831"/>
      <c r="Q1115" s="834"/>
      <c r="R1115" s="828" t="s">
        <v>559</v>
      </c>
      <c r="S1115" s="434" t="s">
        <v>184</v>
      </c>
      <c r="T1115" s="438">
        <v>500000</v>
      </c>
      <c r="U1115" s="434" t="s">
        <v>183</v>
      </c>
      <c r="V1115" s="437"/>
      <c r="W1115" s="434" t="s">
        <v>182</v>
      </c>
      <c r="X1115" s="436">
        <f>T1115</f>
        <v>500000</v>
      </c>
      <c r="Y1115" s="434" t="s">
        <v>181</v>
      </c>
      <c r="Z1115" s="435"/>
      <c r="AA1115" s="434" t="s">
        <v>181</v>
      </c>
      <c r="AB1115" s="435"/>
      <c r="AC1115" s="434" t="s">
        <v>181</v>
      </c>
      <c r="AD1115" s="435"/>
      <c r="AE1115" s="434" t="s">
        <v>181</v>
      </c>
      <c r="AF1115" s="435"/>
      <c r="AG1115" s="434" t="s">
        <v>181</v>
      </c>
      <c r="AH1115" s="435"/>
      <c r="AI1115" s="434" t="s">
        <v>180</v>
      </c>
      <c r="AJ1115" s="433"/>
      <c r="AK1115" s="791" t="s">
        <v>558</v>
      </c>
      <c r="AL1115" s="791" t="s">
        <v>558</v>
      </c>
      <c r="AM1115" s="791" t="s">
        <v>557</v>
      </c>
      <c r="AN1115" s="791" t="s">
        <v>557</v>
      </c>
      <c r="AO1115" s="791" t="s">
        <v>557</v>
      </c>
      <c r="AP1115" s="791" t="s">
        <v>557</v>
      </c>
    </row>
    <row r="1116" spans="2:42" s="404" customFormat="1" ht="15" customHeight="1" x14ac:dyDescent="0.2">
      <c r="B1116" s="425" t="s">
        <v>163</v>
      </c>
      <c r="C1116" s="424" t="s">
        <v>190</v>
      </c>
      <c r="D1116" s="423" t="s">
        <v>161</v>
      </c>
      <c r="E1116" s="422" t="s">
        <v>50</v>
      </c>
      <c r="F1116" s="420">
        <v>43693</v>
      </c>
      <c r="G1116" s="420"/>
      <c r="H1116" s="419">
        <v>2019</v>
      </c>
      <c r="I1116" s="418" t="s">
        <v>559</v>
      </c>
      <c r="J1116" s="418" t="s">
        <v>160</v>
      </c>
      <c r="K1116" s="417" t="s">
        <v>159</v>
      </c>
      <c r="L1116" s="824"/>
      <c r="M1116" s="825"/>
      <c r="N1116" s="792"/>
      <c r="O1116" s="829"/>
      <c r="P1116" s="832"/>
      <c r="Q1116" s="835"/>
      <c r="R1116" s="829"/>
      <c r="S1116" s="416" t="s">
        <v>179</v>
      </c>
      <c r="T1116" s="432"/>
      <c r="U1116" s="416" t="s">
        <v>177</v>
      </c>
      <c r="V1116" s="415"/>
      <c r="W1116" s="416" t="s">
        <v>176</v>
      </c>
      <c r="X1116" s="428">
        <f>X1115</f>
        <v>500000</v>
      </c>
      <c r="Y1116" s="416" t="s">
        <v>175</v>
      </c>
      <c r="Z1116" s="426"/>
      <c r="AA1116" s="416" t="s">
        <v>175</v>
      </c>
      <c r="AB1116" s="426"/>
      <c r="AC1116" s="416" t="s">
        <v>175</v>
      </c>
      <c r="AD1116" s="426"/>
      <c r="AE1116" s="416" t="s">
        <v>175</v>
      </c>
      <c r="AF1116" s="426"/>
      <c r="AG1116" s="416" t="s">
        <v>175</v>
      </c>
      <c r="AH1116" s="426"/>
      <c r="AI1116" s="416" t="s">
        <v>174</v>
      </c>
      <c r="AJ1116" s="430"/>
      <c r="AK1116" s="792"/>
      <c r="AL1116" s="792"/>
      <c r="AM1116" s="792"/>
      <c r="AN1116" s="792"/>
      <c r="AO1116" s="792"/>
      <c r="AP1116" s="792"/>
    </row>
    <row r="1117" spans="2:42" s="404" customFormat="1" ht="13.5" customHeight="1" x14ac:dyDescent="0.2">
      <c r="B1117" s="425" t="s">
        <v>163</v>
      </c>
      <c r="C1117" s="424" t="s">
        <v>190</v>
      </c>
      <c r="D1117" s="423" t="s">
        <v>161</v>
      </c>
      <c r="E1117" s="422" t="s">
        <v>50</v>
      </c>
      <c r="F1117" s="420">
        <v>43693</v>
      </c>
      <c r="G1117" s="420"/>
      <c r="H1117" s="419">
        <v>2019</v>
      </c>
      <c r="I1117" s="418" t="s">
        <v>559</v>
      </c>
      <c r="J1117" s="418" t="s">
        <v>160</v>
      </c>
      <c r="K1117" s="417" t="s">
        <v>159</v>
      </c>
      <c r="L1117" s="824"/>
      <c r="M1117" s="825"/>
      <c r="N1117" s="792"/>
      <c r="O1117" s="829"/>
      <c r="P1117" s="832"/>
      <c r="Q1117" s="835"/>
      <c r="R1117" s="829"/>
      <c r="S1117" s="416" t="s">
        <v>173</v>
      </c>
      <c r="T1117" s="429"/>
      <c r="U1117" s="416" t="s">
        <v>171</v>
      </c>
      <c r="V1117" s="427"/>
      <c r="W1117" s="416" t="s">
        <v>170</v>
      </c>
      <c r="X1117" s="428"/>
      <c r="Y1117" s="416" t="s">
        <v>169</v>
      </c>
      <c r="Z1117" s="426"/>
      <c r="AA1117" s="416" t="s">
        <v>169</v>
      </c>
      <c r="AB1117" s="426"/>
      <c r="AC1117" s="416" t="s">
        <v>169</v>
      </c>
      <c r="AD1117" s="426"/>
      <c r="AE1117" s="416" t="s">
        <v>169</v>
      </c>
      <c r="AF1117" s="426"/>
      <c r="AG1117" s="416" t="s">
        <v>169</v>
      </c>
      <c r="AH1117" s="426"/>
      <c r="AI1117" s="816"/>
      <c r="AJ1117" s="817"/>
      <c r="AK1117" s="792"/>
      <c r="AL1117" s="792"/>
      <c r="AM1117" s="792"/>
      <c r="AN1117" s="792"/>
      <c r="AO1117" s="792"/>
      <c r="AP1117" s="792"/>
    </row>
    <row r="1118" spans="2:42" s="404" customFormat="1" ht="15" customHeight="1" x14ac:dyDescent="0.2">
      <c r="B1118" s="425" t="s">
        <v>163</v>
      </c>
      <c r="C1118" s="424" t="s">
        <v>190</v>
      </c>
      <c r="D1118" s="423" t="s">
        <v>161</v>
      </c>
      <c r="E1118" s="422" t="s">
        <v>50</v>
      </c>
      <c r="F1118" s="420">
        <v>43693</v>
      </c>
      <c r="G1118" s="420"/>
      <c r="H1118" s="419">
        <v>2019</v>
      </c>
      <c r="I1118" s="418" t="s">
        <v>559</v>
      </c>
      <c r="J1118" s="418" t="s">
        <v>160</v>
      </c>
      <c r="K1118" s="417" t="s">
        <v>159</v>
      </c>
      <c r="L1118" s="824"/>
      <c r="M1118" s="825"/>
      <c r="N1118" s="792"/>
      <c r="O1118" s="829"/>
      <c r="P1118" s="832"/>
      <c r="Q1118" s="835"/>
      <c r="R1118" s="829"/>
      <c r="S1118" s="416" t="s">
        <v>168</v>
      </c>
      <c r="T1118" s="427"/>
      <c r="U1118" s="416" t="s">
        <v>167</v>
      </c>
      <c r="V1118" s="427"/>
      <c r="W1118" s="816"/>
      <c r="X1118" s="817"/>
      <c r="Y1118" s="416" t="s">
        <v>166</v>
      </c>
      <c r="Z1118" s="426">
        <f>IF(Z1116="",Z1117-Z1115,Z1117-Z1116)</f>
        <v>0</v>
      </c>
      <c r="AA1118" s="416" t="s">
        <v>166</v>
      </c>
      <c r="AB1118" s="426">
        <f>IF(AB1116="",AB1117-AB1115,AB1117-AB1116)</f>
        <v>0</v>
      </c>
      <c r="AC1118" s="416" t="s">
        <v>166</v>
      </c>
      <c r="AD1118" s="426">
        <f>IF(AD1116="",AD1117-AD1115,AD1117-AD1116)</f>
        <v>0</v>
      </c>
      <c r="AE1118" s="416" t="s">
        <v>166</v>
      </c>
      <c r="AF1118" s="426">
        <f>IF(AF1116="",AF1117-AF1115,AF1117-AF1116)</f>
        <v>0</v>
      </c>
      <c r="AG1118" s="416" t="s">
        <v>166</v>
      </c>
      <c r="AH1118" s="426">
        <f>IF(AH1116="",AH1117-AH1115,AH1117-AH1116)</f>
        <v>0</v>
      </c>
      <c r="AI1118" s="816"/>
      <c r="AJ1118" s="817"/>
      <c r="AK1118" s="792"/>
      <c r="AL1118" s="792"/>
      <c r="AM1118" s="792"/>
      <c r="AN1118" s="792"/>
      <c r="AO1118" s="792"/>
      <c r="AP1118" s="792"/>
    </row>
    <row r="1119" spans="2:42" s="404" customFormat="1" ht="15" customHeight="1" x14ac:dyDescent="0.2">
      <c r="B1119" s="425" t="s">
        <v>163</v>
      </c>
      <c r="C1119" s="424" t="s">
        <v>190</v>
      </c>
      <c r="D1119" s="423" t="s">
        <v>161</v>
      </c>
      <c r="E1119" s="422" t="s">
        <v>50</v>
      </c>
      <c r="F1119" s="420">
        <v>43693</v>
      </c>
      <c r="G1119" s="420"/>
      <c r="H1119" s="419">
        <v>2019</v>
      </c>
      <c r="I1119" s="418" t="s">
        <v>559</v>
      </c>
      <c r="J1119" s="418" t="s">
        <v>160</v>
      </c>
      <c r="K1119" s="417" t="s">
        <v>159</v>
      </c>
      <c r="L1119" s="824"/>
      <c r="M1119" s="825"/>
      <c r="N1119" s="792"/>
      <c r="O1119" s="829"/>
      <c r="P1119" s="832"/>
      <c r="Q1119" s="835"/>
      <c r="R1119" s="829"/>
      <c r="S1119" s="416" t="s">
        <v>165</v>
      </c>
      <c r="T1119" s="415">
        <v>43516</v>
      </c>
      <c r="U1119" s="416" t="s">
        <v>164</v>
      </c>
      <c r="V1119" s="415"/>
      <c r="W1119" s="816"/>
      <c r="X1119" s="817"/>
      <c r="Y1119" s="816"/>
      <c r="Z1119" s="817"/>
      <c r="AA1119" s="816"/>
      <c r="AB1119" s="817"/>
      <c r="AC1119" s="816"/>
      <c r="AD1119" s="817"/>
      <c r="AE1119" s="816"/>
      <c r="AF1119" s="817"/>
      <c r="AG1119" s="816"/>
      <c r="AH1119" s="817"/>
      <c r="AI1119" s="816"/>
      <c r="AJ1119" s="817"/>
      <c r="AK1119" s="792"/>
      <c r="AL1119" s="792"/>
      <c r="AM1119" s="792"/>
      <c r="AN1119" s="792"/>
      <c r="AO1119" s="792"/>
      <c r="AP1119" s="792"/>
    </row>
    <row r="1120" spans="2:42" s="404" customFormat="1" ht="15" customHeight="1" thickBot="1" x14ac:dyDescent="0.25">
      <c r="B1120" s="414" t="s">
        <v>163</v>
      </c>
      <c r="C1120" s="413" t="s">
        <v>190</v>
      </c>
      <c r="D1120" s="412" t="s">
        <v>161</v>
      </c>
      <c r="E1120" s="411" t="s">
        <v>50</v>
      </c>
      <c r="F1120" s="409">
        <v>43693</v>
      </c>
      <c r="G1120" s="409"/>
      <c r="H1120" s="408">
        <v>2019</v>
      </c>
      <c r="I1120" s="407" t="s">
        <v>559</v>
      </c>
      <c r="J1120" s="407" t="s">
        <v>160</v>
      </c>
      <c r="K1120" s="407" t="s">
        <v>159</v>
      </c>
      <c r="L1120" s="826"/>
      <c r="M1120" s="827"/>
      <c r="N1120" s="793"/>
      <c r="O1120" s="830"/>
      <c r="P1120" s="833"/>
      <c r="Q1120" s="836"/>
      <c r="R1120" s="830"/>
      <c r="S1120" s="406" t="s">
        <v>158</v>
      </c>
      <c r="T1120" s="451"/>
      <c r="U1120" s="820"/>
      <c r="V1120" s="821"/>
      <c r="W1120" s="818"/>
      <c r="X1120" s="819"/>
      <c r="Y1120" s="818"/>
      <c r="Z1120" s="819"/>
      <c r="AA1120" s="818"/>
      <c r="AB1120" s="819"/>
      <c r="AC1120" s="818"/>
      <c r="AD1120" s="819"/>
      <c r="AE1120" s="818"/>
      <c r="AF1120" s="819"/>
      <c r="AG1120" s="818"/>
      <c r="AH1120" s="819"/>
      <c r="AI1120" s="818"/>
      <c r="AJ1120" s="819"/>
      <c r="AK1120" s="793"/>
      <c r="AL1120" s="793"/>
      <c r="AM1120" s="793"/>
      <c r="AN1120" s="793"/>
      <c r="AO1120" s="793"/>
      <c r="AP1120" s="793"/>
    </row>
    <row r="1121" spans="2:42" s="404" customFormat="1" ht="12.75" customHeight="1" thickTop="1" x14ac:dyDescent="0.2">
      <c r="B1121" s="445" t="s">
        <v>163</v>
      </c>
      <c r="C1121" s="444" t="s">
        <v>412</v>
      </c>
      <c r="D1121" s="443" t="s">
        <v>161</v>
      </c>
      <c r="E1121" s="442" t="s">
        <v>50</v>
      </c>
      <c r="F1121" s="440">
        <v>43693</v>
      </c>
      <c r="G1121" s="440"/>
      <c r="H1121" s="419">
        <v>2019</v>
      </c>
      <c r="I1121" s="418" t="s">
        <v>559</v>
      </c>
      <c r="J1121" s="418" t="s">
        <v>160</v>
      </c>
      <c r="K1121" s="439" t="s">
        <v>189</v>
      </c>
      <c r="L1121" s="822" t="s">
        <v>575</v>
      </c>
      <c r="M1121" s="823"/>
      <c r="N1121" s="791" t="s">
        <v>213</v>
      </c>
      <c r="O1121" s="828" t="s">
        <v>228</v>
      </c>
      <c r="P1121" s="831"/>
      <c r="Q1121" s="834" t="s">
        <v>231</v>
      </c>
      <c r="R1121" s="828" t="s">
        <v>559</v>
      </c>
      <c r="S1121" s="434" t="s">
        <v>184</v>
      </c>
      <c r="T1121" s="438">
        <v>500000</v>
      </c>
      <c r="U1121" s="434" t="s">
        <v>183</v>
      </c>
      <c r="V1121" s="437"/>
      <c r="W1121" s="434" t="s">
        <v>182</v>
      </c>
      <c r="X1121" s="436">
        <f>T1121</f>
        <v>500000</v>
      </c>
      <c r="Y1121" s="434" t="s">
        <v>181</v>
      </c>
      <c r="Z1121" s="435"/>
      <c r="AA1121" s="434" t="s">
        <v>181</v>
      </c>
      <c r="AB1121" s="435"/>
      <c r="AC1121" s="434" t="s">
        <v>181</v>
      </c>
      <c r="AD1121" s="435"/>
      <c r="AE1121" s="434" t="s">
        <v>181</v>
      </c>
      <c r="AF1121" s="435"/>
      <c r="AG1121" s="434" t="s">
        <v>181</v>
      </c>
      <c r="AH1121" s="435"/>
      <c r="AI1121" s="434" t="s">
        <v>180</v>
      </c>
      <c r="AJ1121" s="433"/>
      <c r="AK1121" s="791" t="s">
        <v>558</v>
      </c>
      <c r="AL1121" s="791" t="s">
        <v>558</v>
      </c>
      <c r="AM1121" s="791" t="s">
        <v>558</v>
      </c>
      <c r="AN1121" s="791" t="s">
        <v>558</v>
      </c>
      <c r="AO1121" s="791" t="s">
        <v>558</v>
      </c>
      <c r="AP1121" s="791" t="s">
        <v>557</v>
      </c>
    </row>
    <row r="1122" spans="2:42" s="404" customFormat="1" ht="15" customHeight="1" x14ac:dyDescent="0.2">
      <c r="B1122" s="425" t="s">
        <v>163</v>
      </c>
      <c r="C1122" s="424" t="s">
        <v>412</v>
      </c>
      <c r="D1122" s="423" t="s">
        <v>161</v>
      </c>
      <c r="E1122" s="422" t="s">
        <v>50</v>
      </c>
      <c r="F1122" s="420">
        <v>43693</v>
      </c>
      <c r="G1122" s="420"/>
      <c r="H1122" s="419">
        <v>2019</v>
      </c>
      <c r="I1122" s="418" t="s">
        <v>559</v>
      </c>
      <c r="J1122" s="418" t="s">
        <v>160</v>
      </c>
      <c r="K1122" s="417" t="s">
        <v>159</v>
      </c>
      <c r="L1122" s="824"/>
      <c r="M1122" s="825"/>
      <c r="N1122" s="792"/>
      <c r="O1122" s="829"/>
      <c r="P1122" s="832"/>
      <c r="Q1122" s="835"/>
      <c r="R1122" s="829"/>
      <c r="S1122" s="416" t="s">
        <v>179</v>
      </c>
      <c r="T1122" s="432"/>
      <c r="U1122" s="416" t="s">
        <v>177</v>
      </c>
      <c r="V1122" s="415"/>
      <c r="W1122" s="416" t="s">
        <v>176</v>
      </c>
      <c r="X1122" s="428">
        <f>X1121</f>
        <v>500000</v>
      </c>
      <c r="Y1122" s="416" t="s">
        <v>175</v>
      </c>
      <c r="Z1122" s="426"/>
      <c r="AA1122" s="416" t="s">
        <v>175</v>
      </c>
      <c r="AB1122" s="426"/>
      <c r="AC1122" s="416" t="s">
        <v>175</v>
      </c>
      <c r="AD1122" s="426"/>
      <c r="AE1122" s="416" t="s">
        <v>175</v>
      </c>
      <c r="AF1122" s="426"/>
      <c r="AG1122" s="416" t="s">
        <v>175</v>
      </c>
      <c r="AH1122" s="426"/>
      <c r="AI1122" s="416" t="s">
        <v>174</v>
      </c>
      <c r="AJ1122" s="430"/>
      <c r="AK1122" s="792"/>
      <c r="AL1122" s="792"/>
      <c r="AM1122" s="792"/>
      <c r="AN1122" s="792"/>
      <c r="AO1122" s="792"/>
      <c r="AP1122" s="792"/>
    </row>
    <row r="1123" spans="2:42" s="404" customFormat="1" ht="13.5" customHeight="1" x14ac:dyDescent="0.2">
      <c r="B1123" s="425" t="s">
        <v>163</v>
      </c>
      <c r="C1123" s="424" t="s">
        <v>412</v>
      </c>
      <c r="D1123" s="423" t="s">
        <v>161</v>
      </c>
      <c r="E1123" s="422" t="s">
        <v>50</v>
      </c>
      <c r="F1123" s="420">
        <v>43693</v>
      </c>
      <c r="G1123" s="420"/>
      <c r="H1123" s="419">
        <v>2019</v>
      </c>
      <c r="I1123" s="418" t="s">
        <v>559</v>
      </c>
      <c r="J1123" s="418" t="s">
        <v>160</v>
      </c>
      <c r="K1123" s="417" t="s">
        <v>159</v>
      </c>
      <c r="L1123" s="824"/>
      <c r="M1123" s="825"/>
      <c r="N1123" s="792"/>
      <c r="O1123" s="829"/>
      <c r="P1123" s="832"/>
      <c r="Q1123" s="835"/>
      <c r="R1123" s="829"/>
      <c r="S1123" s="416" t="s">
        <v>173</v>
      </c>
      <c r="T1123" s="429"/>
      <c r="U1123" s="416" t="s">
        <v>171</v>
      </c>
      <c r="V1123" s="427"/>
      <c r="W1123" s="416" t="s">
        <v>170</v>
      </c>
      <c r="X1123" s="428"/>
      <c r="Y1123" s="416" t="s">
        <v>169</v>
      </c>
      <c r="Z1123" s="426"/>
      <c r="AA1123" s="416" t="s">
        <v>169</v>
      </c>
      <c r="AB1123" s="426"/>
      <c r="AC1123" s="416" t="s">
        <v>169</v>
      </c>
      <c r="AD1123" s="426"/>
      <c r="AE1123" s="416" t="s">
        <v>169</v>
      </c>
      <c r="AF1123" s="426"/>
      <c r="AG1123" s="416" t="s">
        <v>169</v>
      </c>
      <c r="AH1123" s="426"/>
      <c r="AI1123" s="816"/>
      <c r="AJ1123" s="817"/>
      <c r="AK1123" s="792"/>
      <c r="AL1123" s="792"/>
      <c r="AM1123" s="792"/>
      <c r="AN1123" s="792"/>
      <c r="AO1123" s="792"/>
      <c r="AP1123" s="792"/>
    </row>
    <row r="1124" spans="2:42" s="404" customFormat="1" ht="15" customHeight="1" x14ac:dyDescent="0.2">
      <c r="B1124" s="425" t="s">
        <v>163</v>
      </c>
      <c r="C1124" s="424" t="s">
        <v>412</v>
      </c>
      <c r="D1124" s="423" t="s">
        <v>161</v>
      </c>
      <c r="E1124" s="422" t="s">
        <v>50</v>
      </c>
      <c r="F1124" s="420">
        <v>43693</v>
      </c>
      <c r="G1124" s="420"/>
      <c r="H1124" s="419">
        <v>2019</v>
      </c>
      <c r="I1124" s="418" t="s">
        <v>559</v>
      </c>
      <c r="J1124" s="418" t="s">
        <v>160</v>
      </c>
      <c r="K1124" s="417" t="s">
        <v>159</v>
      </c>
      <c r="L1124" s="824"/>
      <c r="M1124" s="825"/>
      <c r="N1124" s="792"/>
      <c r="O1124" s="829"/>
      <c r="P1124" s="832"/>
      <c r="Q1124" s="835"/>
      <c r="R1124" s="829"/>
      <c r="S1124" s="416" t="s">
        <v>168</v>
      </c>
      <c r="T1124" s="427"/>
      <c r="U1124" s="416" t="s">
        <v>167</v>
      </c>
      <c r="V1124" s="427"/>
      <c r="W1124" s="816"/>
      <c r="X1124" s="817"/>
      <c r="Y1124" s="416" t="s">
        <v>166</v>
      </c>
      <c r="Z1124" s="426">
        <f>IF(Z1122="",Z1123-Z1121,Z1123-Z1122)</f>
        <v>0</v>
      </c>
      <c r="AA1124" s="416" t="s">
        <v>166</v>
      </c>
      <c r="AB1124" s="426">
        <f>IF(AB1122="",AB1123-AB1121,AB1123-AB1122)</f>
        <v>0</v>
      </c>
      <c r="AC1124" s="416" t="s">
        <v>166</v>
      </c>
      <c r="AD1124" s="426">
        <f>IF(AD1122="",AD1123-AD1121,AD1123-AD1122)</f>
        <v>0</v>
      </c>
      <c r="AE1124" s="416" t="s">
        <v>166</v>
      </c>
      <c r="AF1124" s="426">
        <f>IF(AF1122="",AF1123-AF1121,AF1123-AF1122)</f>
        <v>0</v>
      </c>
      <c r="AG1124" s="416" t="s">
        <v>166</v>
      </c>
      <c r="AH1124" s="426">
        <f>IF(AH1122="",AH1123-AH1121,AH1123-AH1122)</f>
        <v>0</v>
      </c>
      <c r="AI1124" s="816"/>
      <c r="AJ1124" s="817"/>
      <c r="AK1124" s="792"/>
      <c r="AL1124" s="792"/>
      <c r="AM1124" s="792"/>
      <c r="AN1124" s="792"/>
      <c r="AO1124" s="792"/>
      <c r="AP1124" s="792"/>
    </row>
    <row r="1125" spans="2:42" s="404" customFormat="1" ht="15" customHeight="1" x14ac:dyDescent="0.2">
      <c r="B1125" s="425" t="s">
        <v>163</v>
      </c>
      <c r="C1125" s="424" t="s">
        <v>412</v>
      </c>
      <c r="D1125" s="423" t="s">
        <v>161</v>
      </c>
      <c r="E1125" s="422" t="s">
        <v>50</v>
      </c>
      <c r="F1125" s="420">
        <v>43693</v>
      </c>
      <c r="G1125" s="420"/>
      <c r="H1125" s="419">
        <v>2019</v>
      </c>
      <c r="I1125" s="418" t="s">
        <v>559</v>
      </c>
      <c r="J1125" s="418" t="s">
        <v>160</v>
      </c>
      <c r="K1125" s="417" t="s">
        <v>159</v>
      </c>
      <c r="L1125" s="824"/>
      <c r="M1125" s="825"/>
      <c r="N1125" s="792"/>
      <c r="O1125" s="829"/>
      <c r="P1125" s="832"/>
      <c r="Q1125" s="835"/>
      <c r="R1125" s="829"/>
      <c r="S1125" s="416" t="s">
        <v>165</v>
      </c>
      <c r="T1125" s="415">
        <v>43516</v>
      </c>
      <c r="U1125" s="416" t="s">
        <v>164</v>
      </c>
      <c r="V1125" s="415"/>
      <c r="W1125" s="816"/>
      <c r="X1125" s="817"/>
      <c r="Y1125" s="816"/>
      <c r="Z1125" s="817"/>
      <c r="AA1125" s="816"/>
      <c r="AB1125" s="817"/>
      <c r="AC1125" s="816"/>
      <c r="AD1125" s="817"/>
      <c r="AE1125" s="816"/>
      <c r="AF1125" s="817"/>
      <c r="AG1125" s="816"/>
      <c r="AH1125" s="817"/>
      <c r="AI1125" s="816"/>
      <c r="AJ1125" s="817"/>
      <c r="AK1125" s="792"/>
      <c r="AL1125" s="792"/>
      <c r="AM1125" s="792"/>
      <c r="AN1125" s="792"/>
      <c r="AO1125" s="792"/>
      <c r="AP1125" s="792"/>
    </row>
    <row r="1126" spans="2:42" s="404" customFormat="1" ht="15" customHeight="1" thickBot="1" x14ac:dyDescent="0.25">
      <c r="B1126" s="414" t="s">
        <v>163</v>
      </c>
      <c r="C1126" s="413" t="s">
        <v>412</v>
      </c>
      <c r="D1126" s="412" t="s">
        <v>161</v>
      </c>
      <c r="E1126" s="411" t="s">
        <v>50</v>
      </c>
      <c r="F1126" s="409">
        <v>43693</v>
      </c>
      <c r="G1126" s="409"/>
      <c r="H1126" s="408">
        <v>2019</v>
      </c>
      <c r="I1126" s="407" t="s">
        <v>559</v>
      </c>
      <c r="J1126" s="407" t="s">
        <v>160</v>
      </c>
      <c r="K1126" s="407" t="s">
        <v>159</v>
      </c>
      <c r="L1126" s="826"/>
      <c r="M1126" s="827"/>
      <c r="N1126" s="793"/>
      <c r="O1126" s="830"/>
      <c r="P1126" s="833"/>
      <c r="Q1126" s="836"/>
      <c r="R1126" s="830"/>
      <c r="S1126" s="406" t="s">
        <v>158</v>
      </c>
      <c r="T1126" s="451">
        <v>43693</v>
      </c>
      <c r="U1126" s="820"/>
      <c r="V1126" s="821"/>
      <c r="W1126" s="818"/>
      <c r="X1126" s="819"/>
      <c r="Y1126" s="818"/>
      <c r="Z1126" s="819"/>
      <c r="AA1126" s="818"/>
      <c r="AB1126" s="819"/>
      <c r="AC1126" s="818"/>
      <c r="AD1126" s="819"/>
      <c r="AE1126" s="818"/>
      <c r="AF1126" s="819"/>
      <c r="AG1126" s="818"/>
      <c r="AH1126" s="819"/>
      <c r="AI1126" s="818"/>
      <c r="AJ1126" s="819"/>
      <c r="AK1126" s="793"/>
      <c r="AL1126" s="793"/>
      <c r="AM1126" s="793"/>
      <c r="AN1126" s="793"/>
      <c r="AO1126" s="793"/>
      <c r="AP1126" s="793"/>
    </row>
    <row r="1127" spans="2:42" s="404" customFormat="1" ht="12.75" customHeight="1" thickTop="1" x14ac:dyDescent="0.2">
      <c r="B1127" s="445" t="s">
        <v>163</v>
      </c>
      <c r="C1127" s="444" t="s">
        <v>569</v>
      </c>
      <c r="D1127" s="443" t="s">
        <v>161</v>
      </c>
      <c r="E1127" s="442" t="s">
        <v>50</v>
      </c>
      <c r="F1127" s="440">
        <v>43693</v>
      </c>
      <c r="G1127" s="440"/>
      <c r="H1127" s="419">
        <v>2019</v>
      </c>
      <c r="I1127" s="418" t="s">
        <v>559</v>
      </c>
      <c r="J1127" s="418" t="s">
        <v>160</v>
      </c>
      <c r="K1127" s="439" t="s">
        <v>189</v>
      </c>
      <c r="L1127" s="822" t="s">
        <v>571</v>
      </c>
      <c r="M1127" s="823"/>
      <c r="N1127" s="791" t="s">
        <v>213</v>
      </c>
      <c r="O1127" s="828" t="s">
        <v>228</v>
      </c>
      <c r="P1127" s="831"/>
      <c r="Q1127" s="834" t="s">
        <v>231</v>
      </c>
      <c r="R1127" s="828" t="s">
        <v>559</v>
      </c>
      <c r="S1127" s="434" t="s">
        <v>184</v>
      </c>
      <c r="T1127" s="438">
        <v>500000</v>
      </c>
      <c r="U1127" s="434" t="s">
        <v>183</v>
      </c>
      <c r="V1127" s="437"/>
      <c r="W1127" s="434" t="s">
        <v>182</v>
      </c>
      <c r="X1127" s="436">
        <f>T1127</f>
        <v>500000</v>
      </c>
      <c r="Y1127" s="434" t="s">
        <v>181</v>
      </c>
      <c r="Z1127" s="435"/>
      <c r="AA1127" s="434" t="s">
        <v>181</v>
      </c>
      <c r="AB1127" s="435"/>
      <c r="AC1127" s="434" t="s">
        <v>181</v>
      </c>
      <c r="AD1127" s="435"/>
      <c r="AE1127" s="434" t="s">
        <v>181</v>
      </c>
      <c r="AF1127" s="435"/>
      <c r="AG1127" s="434" t="s">
        <v>181</v>
      </c>
      <c r="AH1127" s="435"/>
      <c r="AI1127" s="434" t="s">
        <v>180</v>
      </c>
      <c r="AJ1127" s="433"/>
      <c r="AK1127" s="791" t="s">
        <v>570</v>
      </c>
      <c r="AL1127" s="791" t="s">
        <v>570</v>
      </c>
      <c r="AM1127" s="791" t="s">
        <v>570</v>
      </c>
      <c r="AN1127" s="791" t="s">
        <v>570</v>
      </c>
      <c r="AO1127" s="791" t="s">
        <v>570</v>
      </c>
      <c r="AP1127" s="791" t="s">
        <v>570</v>
      </c>
    </row>
    <row r="1128" spans="2:42" s="404" customFormat="1" ht="15" customHeight="1" x14ac:dyDescent="0.2">
      <c r="B1128" s="425" t="s">
        <v>163</v>
      </c>
      <c r="C1128" s="424" t="s">
        <v>569</v>
      </c>
      <c r="D1128" s="423" t="s">
        <v>161</v>
      </c>
      <c r="E1128" s="422" t="s">
        <v>50</v>
      </c>
      <c r="F1128" s="420">
        <v>43693</v>
      </c>
      <c r="G1128" s="420"/>
      <c r="H1128" s="419">
        <v>2019</v>
      </c>
      <c r="I1128" s="418" t="s">
        <v>559</v>
      </c>
      <c r="J1128" s="418" t="s">
        <v>160</v>
      </c>
      <c r="K1128" s="417" t="s">
        <v>159</v>
      </c>
      <c r="L1128" s="824"/>
      <c r="M1128" s="825"/>
      <c r="N1128" s="792"/>
      <c r="O1128" s="829"/>
      <c r="P1128" s="832"/>
      <c r="Q1128" s="835"/>
      <c r="R1128" s="829"/>
      <c r="S1128" s="416" t="s">
        <v>179</v>
      </c>
      <c r="T1128" s="432"/>
      <c r="U1128" s="416" t="s">
        <v>177</v>
      </c>
      <c r="V1128" s="415"/>
      <c r="W1128" s="416" t="s">
        <v>176</v>
      </c>
      <c r="X1128" s="428">
        <f>X1127</f>
        <v>500000</v>
      </c>
      <c r="Y1128" s="416" t="s">
        <v>175</v>
      </c>
      <c r="Z1128" s="426"/>
      <c r="AA1128" s="416" t="s">
        <v>175</v>
      </c>
      <c r="AB1128" s="426"/>
      <c r="AC1128" s="416" t="s">
        <v>175</v>
      </c>
      <c r="AD1128" s="426"/>
      <c r="AE1128" s="416" t="s">
        <v>175</v>
      </c>
      <c r="AF1128" s="426"/>
      <c r="AG1128" s="416" t="s">
        <v>175</v>
      </c>
      <c r="AH1128" s="426"/>
      <c r="AI1128" s="416" t="s">
        <v>174</v>
      </c>
      <c r="AJ1128" s="430"/>
      <c r="AK1128" s="792"/>
      <c r="AL1128" s="792"/>
      <c r="AM1128" s="792"/>
      <c r="AN1128" s="792"/>
      <c r="AO1128" s="792"/>
      <c r="AP1128" s="792"/>
    </row>
    <row r="1129" spans="2:42" s="404" customFormat="1" ht="13.5" customHeight="1" x14ac:dyDescent="0.2">
      <c r="B1129" s="425" t="s">
        <v>163</v>
      </c>
      <c r="C1129" s="424" t="s">
        <v>569</v>
      </c>
      <c r="D1129" s="423" t="s">
        <v>161</v>
      </c>
      <c r="E1129" s="422" t="s">
        <v>50</v>
      </c>
      <c r="F1129" s="420">
        <v>43693</v>
      </c>
      <c r="G1129" s="420"/>
      <c r="H1129" s="419">
        <v>2019</v>
      </c>
      <c r="I1129" s="418" t="s">
        <v>559</v>
      </c>
      <c r="J1129" s="418" t="s">
        <v>160</v>
      </c>
      <c r="K1129" s="417" t="s">
        <v>159</v>
      </c>
      <c r="L1129" s="824"/>
      <c r="M1129" s="825"/>
      <c r="N1129" s="792"/>
      <c r="O1129" s="829"/>
      <c r="P1129" s="832"/>
      <c r="Q1129" s="835"/>
      <c r="R1129" s="829"/>
      <c r="S1129" s="416" t="s">
        <v>173</v>
      </c>
      <c r="T1129" s="429"/>
      <c r="U1129" s="416" t="s">
        <v>171</v>
      </c>
      <c r="V1129" s="427"/>
      <c r="W1129" s="416" t="s">
        <v>170</v>
      </c>
      <c r="X1129" s="428"/>
      <c r="Y1129" s="416" t="s">
        <v>169</v>
      </c>
      <c r="Z1129" s="426"/>
      <c r="AA1129" s="416" t="s">
        <v>169</v>
      </c>
      <c r="AB1129" s="426"/>
      <c r="AC1129" s="416" t="s">
        <v>169</v>
      </c>
      <c r="AD1129" s="426"/>
      <c r="AE1129" s="416" t="s">
        <v>169</v>
      </c>
      <c r="AF1129" s="426"/>
      <c r="AG1129" s="416" t="s">
        <v>169</v>
      </c>
      <c r="AH1129" s="426"/>
      <c r="AI1129" s="816"/>
      <c r="AJ1129" s="817"/>
      <c r="AK1129" s="792"/>
      <c r="AL1129" s="792"/>
      <c r="AM1129" s="792"/>
      <c r="AN1129" s="792"/>
      <c r="AO1129" s="792"/>
      <c r="AP1129" s="792"/>
    </row>
    <row r="1130" spans="2:42" s="404" customFormat="1" ht="15" customHeight="1" x14ac:dyDescent="0.2">
      <c r="B1130" s="425" t="s">
        <v>163</v>
      </c>
      <c r="C1130" s="424" t="s">
        <v>569</v>
      </c>
      <c r="D1130" s="423" t="s">
        <v>161</v>
      </c>
      <c r="E1130" s="422" t="s">
        <v>50</v>
      </c>
      <c r="F1130" s="420">
        <v>43693</v>
      </c>
      <c r="G1130" s="420"/>
      <c r="H1130" s="419">
        <v>2019</v>
      </c>
      <c r="I1130" s="418" t="s">
        <v>559</v>
      </c>
      <c r="J1130" s="418" t="s">
        <v>160</v>
      </c>
      <c r="K1130" s="417" t="s">
        <v>159</v>
      </c>
      <c r="L1130" s="824"/>
      <c r="M1130" s="825"/>
      <c r="N1130" s="792"/>
      <c r="O1130" s="829"/>
      <c r="P1130" s="832"/>
      <c r="Q1130" s="835"/>
      <c r="R1130" s="829"/>
      <c r="S1130" s="416" t="s">
        <v>168</v>
      </c>
      <c r="T1130" s="427"/>
      <c r="U1130" s="416" t="s">
        <v>167</v>
      </c>
      <c r="V1130" s="427"/>
      <c r="W1130" s="816"/>
      <c r="X1130" s="817"/>
      <c r="Y1130" s="416" t="s">
        <v>166</v>
      </c>
      <c r="Z1130" s="426">
        <f>IF(Z1128="",Z1129-Z1127,Z1129-Z1128)</f>
        <v>0</v>
      </c>
      <c r="AA1130" s="416" t="s">
        <v>166</v>
      </c>
      <c r="AB1130" s="426">
        <f>IF(AB1128="",AB1129-AB1127,AB1129-AB1128)</f>
        <v>0</v>
      </c>
      <c r="AC1130" s="416" t="s">
        <v>166</v>
      </c>
      <c r="AD1130" s="426">
        <f>IF(AD1128="",AD1129-AD1127,AD1129-AD1128)</f>
        <v>0</v>
      </c>
      <c r="AE1130" s="416" t="s">
        <v>166</v>
      </c>
      <c r="AF1130" s="426">
        <f>IF(AF1128="",AF1129-AF1127,AF1129-AF1128)</f>
        <v>0</v>
      </c>
      <c r="AG1130" s="416" t="s">
        <v>166</v>
      </c>
      <c r="AH1130" s="426">
        <f>IF(AH1128="",AH1129-AH1127,AH1129-AH1128)</f>
        <v>0</v>
      </c>
      <c r="AI1130" s="816"/>
      <c r="AJ1130" s="817"/>
      <c r="AK1130" s="792"/>
      <c r="AL1130" s="792"/>
      <c r="AM1130" s="792"/>
      <c r="AN1130" s="792"/>
      <c r="AO1130" s="792"/>
      <c r="AP1130" s="792"/>
    </row>
    <row r="1131" spans="2:42" s="404" customFormat="1" ht="15" customHeight="1" x14ac:dyDescent="0.2">
      <c r="B1131" s="425" t="s">
        <v>163</v>
      </c>
      <c r="C1131" s="424" t="s">
        <v>569</v>
      </c>
      <c r="D1131" s="423" t="s">
        <v>161</v>
      </c>
      <c r="E1131" s="422" t="s">
        <v>50</v>
      </c>
      <c r="F1131" s="420">
        <v>43693</v>
      </c>
      <c r="G1131" s="420"/>
      <c r="H1131" s="419">
        <v>2019</v>
      </c>
      <c r="I1131" s="418" t="s">
        <v>559</v>
      </c>
      <c r="J1131" s="418" t="s">
        <v>160</v>
      </c>
      <c r="K1131" s="417" t="s">
        <v>159</v>
      </c>
      <c r="L1131" s="824"/>
      <c r="M1131" s="825"/>
      <c r="N1131" s="792"/>
      <c r="O1131" s="829"/>
      <c r="P1131" s="832"/>
      <c r="Q1131" s="835"/>
      <c r="R1131" s="829"/>
      <c r="S1131" s="416" t="s">
        <v>165</v>
      </c>
      <c r="T1131" s="415">
        <v>43516</v>
      </c>
      <c r="U1131" s="416" t="s">
        <v>164</v>
      </c>
      <c r="V1131" s="415"/>
      <c r="W1131" s="816"/>
      <c r="X1131" s="817"/>
      <c r="Y1131" s="816"/>
      <c r="Z1131" s="817"/>
      <c r="AA1131" s="816"/>
      <c r="AB1131" s="817"/>
      <c r="AC1131" s="816"/>
      <c r="AD1131" s="817"/>
      <c r="AE1131" s="816"/>
      <c r="AF1131" s="817"/>
      <c r="AG1131" s="816"/>
      <c r="AH1131" s="817"/>
      <c r="AI1131" s="816"/>
      <c r="AJ1131" s="817"/>
      <c r="AK1131" s="792"/>
      <c r="AL1131" s="792"/>
      <c r="AM1131" s="792"/>
      <c r="AN1131" s="792"/>
      <c r="AO1131" s="792"/>
      <c r="AP1131" s="792"/>
    </row>
    <row r="1132" spans="2:42" s="404" customFormat="1" ht="15" customHeight="1" thickBot="1" x14ac:dyDescent="0.25">
      <c r="B1132" s="414" t="s">
        <v>163</v>
      </c>
      <c r="C1132" s="413" t="s">
        <v>569</v>
      </c>
      <c r="D1132" s="412" t="s">
        <v>161</v>
      </c>
      <c r="E1132" s="411" t="s">
        <v>50</v>
      </c>
      <c r="F1132" s="409">
        <v>43693</v>
      </c>
      <c r="G1132" s="409"/>
      <c r="H1132" s="408">
        <v>2019</v>
      </c>
      <c r="I1132" s="407" t="s">
        <v>559</v>
      </c>
      <c r="J1132" s="407" t="s">
        <v>160</v>
      </c>
      <c r="K1132" s="407" t="s">
        <v>159</v>
      </c>
      <c r="L1132" s="826"/>
      <c r="M1132" s="827"/>
      <c r="N1132" s="793"/>
      <c r="O1132" s="830"/>
      <c r="P1132" s="833"/>
      <c r="Q1132" s="836"/>
      <c r="R1132" s="830"/>
      <c r="S1132" s="406" t="s">
        <v>158</v>
      </c>
      <c r="T1132" s="451">
        <v>43693</v>
      </c>
      <c r="U1132" s="820"/>
      <c r="V1132" s="821"/>
      <c r="W1132" s="818"/>
      <c r="X1132" s="819"/>
      <c r="Y1132" s="818"/>
      <c r="Z1132" s="819"/>
      <c r="AA1132" s="818"/>
      <c r="AB1132" s="819"/>
      <c r="AC1132" s="818"/>
      <c r="AD1132" s="819"/>
      <c r="AE1132" s="818"/>
      <c r="AF1132" s="819"/>
      <c r="AG1132" s="818"/>
      <c r="AH1132" s="819"/>
      <c r="AI1132" s="818"/>
      <c r="AJ1132" s="819"/>
      <c r="AK1132" s="793"/>
      <c r="AL1132" s="793"/>
      <c r="AM1132" s="793"/>
      <c r="AN1132" s="793"/>
      <c r="AO1132" s="793"/>
      <c r="AP1132" s="793"/>
    </row>
    <row r="1133" spans="2:42" s="404" customFormat="1" ht="12.75" customHeight="1" thickTop="1" x14ac:dyDescent="0.2">
      <c r="B1133" s="445" t="s">
        <v>163</v>
      </c>
      <c r="C1133" s="444" t="s">
        <v>258</v>
      </c>
      <c r="D1133" s="443" t="s">
        <v>161</v>
      </c>
      <c r="E1133" s="442" t="s">
        <v>50</v>
      </c>
      <c r="F1133" s="440">
        <v>43724</v>
      </c>
      <c r="G1133" s="440"/>
      <c r="H1133" s="419">
        <v>2019</v>
      </c>
      <c r="I1133" s="418" t="s">
        <v>559</v>
      </c>
      <c r="J1133" s="418" t="s">
        <v>160</v>
      </c>
      <c r="K1133" s="439" t="s">
        <v>189</v>
      </c>
      <c r="L1133" s="822" t="s">
        <v>574</v>
      </c>
      <c r="M1133" s="823"/>
      <c r="N1133" s="791" t="s">
        <v>213</v>
      </c>
      <c r="O1133" s="828" t="s">
        <v>228</v>
      </c>
      <c r="P1133" s="831"/>
      <c r="Q1133" s="834" t="s">
        <v>231</v>
      </c>
      <c r="R1133" s="828" t="s">
        <v>559</v>
      </c>
      <c r="S1133" s="434" t="s">
        <v>184</v>
      </c>
      <c r="T1133" s="438">
        <v>500000</v>
      </c>
      <c r="U1133" s="434" t="s">
        <v>183</v>
      </c>
      <c r="V1133" s="437"/>
      <c r="W1133" s="434" t="s">
        <v>182</v>
      </c>
      <c r="X1133" s="436">
        <f>T1133</f>
        <v>500000</v>
      </c>
      <c r="Y1133" s="434" t="s">
        <v>181</v>
      </c>
      <c r="Z1133" s="435"/>
      <c r="AA1133" s="434" t="s">
        <v>181</v>
      </c>
      <c r="AB1133" s="435"/>
      <c r="AC1133" s="434" t="s">
        <v>181</v>
      </c>
      <c r="AD1133" s="435">
        <v>1</v>
      </c>
      <c r="AE1133" s="434" t="s">
        <v>181</v>
      </c>
      <c r="AF1133" s="435">
        <v>1</v>
      </c>
      <c r="AG1133" s="434" t="s">
        <v>181</v>
      </c>
      <c r="AH1133" s="435">
        <v>1</v>
      </c>
      <c r="AI1133" s="434" t="s">
        <v>180</v>
      </c>
      <c r="AJ1133" s="433"/>
      <c r="AK1133" s="791" t="s">
        <v>573</v>
      </c>
      <c r="AL1133" s="791" t="s">
        <v>573</v>
      </c>
      <c r="AM1133" s="791" t="s">
        <v>570</v>
      </c>
      <c r="AN1133" s="791" t="s">
        <v>570</v>
      </c>
      <c r="AO1133" s="791" t="s">
        <v>570</v>
      </c>
      <c r="AP1133" s="791" t="s">
        <v>570</v>
      </c>
    </row>
    <row r="1134" spans="2:42" s="404" customFormat="1" ht="15" customHeight="1" x14ac:dyDescent="0.2">
      <c r="B1134" s="425" t="s">
        <v>163</v>
      </c>
      <c r="C1134" s="424" t="s">
        <v>258</v>
      </c>
      <c r="D1134" s="423" t="s">
        <v>161</v>
      </c>
      <c r="E1134" s="422" t="s">
        <v>50</v>
      </c>
      <c r="F1134" s="420">
        <v>43724</v>
      </c>
      <c r="G1134" s="420"/>
      <c r="H1134" s="419">
        <v>2019</v>
      </c>
      <c r="I1134" s="418" t="s">
        <v>559</v>
      </c>
      <c r="J1134" s="418" t="s">
        <v>160</v>
      </c>
      <c r="K1134" s="417" t="s">
        <v>159</v>
      </c>
      <c r="L1134" s="824"/>
      <c r="M1134" s="825"/>
      <c r="N1134" s="792"/>
      <c r="O1134" s="829"/>
      <c r="P1134" s="832"/>
      <c r="Q1134" s="835"/>
      <c r="R1134" s="829"/>
      <c r="S1134" s="416" t="s">
        <v>179</v>
      </c>
      <c r="T1134" s="432"/>
      <c r="U1134" s="416" t="s">
        <v>177</v>
      </c>
      <c r="V1134" s="415"/>
      <c r="W1134" s="416" t="s">
        <v>176</v>
      </c>
      <c r="X1134" s="428">
        <f>X1133</f>
        <v>500000</v>
      </c>
      <c r="Y1134" s="416" t="s">
        <v>175</v>
      </c>
      <c r="Z1134" s="426"/>
      <c r="AA1134" s="416" t="s">
        <v>175</v>
      </c>
      <c r="AB1134" s="426"/>
      <c r="AC1134" s="416" t="s">
        <v>175</v>
      </c>
      <c r="AD1134" s="426"/>
      <c r="AE1134" s="416" t="s">
        <v>175</v>
      </c>
      <c r="AF1134" s="426"/>
      <c r="AG1134" s="416" t="s">
        <v>175</v>
      </c>
      <c r="AH1134" s="426"/>
      <c r="AI1134" s="416" t="s">
        <v>174</v>
      </c>
      <c r="AJ1134" s="430"/>
      <c r="AK1134" s="792"/>
      <c r="AL1134" s="792"/>
      <c r="AM1134" s="792"/>
      <c r="AN1134" s="792"/>
      <c r="AO1134" s="792"/>
      <c r="AP1134" s="792"/>
    </row>
    <row r="1135" spans="2:42" s="404" customFormat="1" ht="13.5" customHeight="1" x14ac:dyDescent="0.2">
      <c r="B1135" s="425" t="s">
        <v>163</v>
      </c>
      <c r="C1135" s="424" t="s">
        <v>258</v>
      </c>
      <c r="D1135" s="423" t="s">
        <v>161</v>
      </c>
      <c r="E1135" s="422" t="s">
        <v>50</v>
      </c>
      <c r="F1135" s="420">
        <v>43724</v>
      </c>
      <c r="G1135" s="420"/>
      <c r="H1135" s="419">
        <v>2019</v>
      </c>
      <c r="I1135" s="418" t="s">
        <v>559</v>
      </c>
      <c r="J1135" s="418" t="s">
        <v>160</v>
      </c>
      <c r="K1135" s="417" t="s">
        <v>159</v>
      </c>
      <c r="L1135" s="824"/>
      <c r="M1135" s="825"/>
      <c r="N1135" s="792"/>
      <c r="O1135" s="829"/>
      <c r="P1135" s="832"/>
      <c r="Q1135" s="835"/>
      <c r="R1135" s="829"/>
      <c r="S1135" s="416" t="s">
        <v>173</v>
      </c>
      <c r="T1135" s="429"/>
      <c r="U1135" s="416" t="s">
        <v>171</v>
      </c>
      <c r="V1135" s="427"/>
      <c r="W1135" s="416" t="s">
        <v>170</v>
      </c>
      <c r="X1135" s="428"/>
      <c r="Y1135" s="416" t="s">
        <v>169</v>
      </c>
      <c r="Z1135" s="426"/>
      <c r="AA1135" s="416" t="s">
        <v>169</v>
      </c>
      <c r="AB1135" s="426"/>
      <c r="AC1135" s="416" t="s">
        <v>169</v>
      </c>
      <c r="AD1135" s="426">
        <v>1</v>
      </c>
      <c r="AE1135" s="416" t="s">
        <v>169</v>
      </c>
      <c r="AF1135" s="426">
        <v>1</v>
      </c>
      <c r="AG1135" s="416" t="s">
        <v>169</v>
      </c>
      <c r="AH1135" s="426">
        <v>1</v>
      </c>
      <c r="AI1135" s="816"/>
      <c r="AJ1135" s="817"/>
      <c r="AK1135" s="792"/>
      <c r="AL1135" s="792"/>
      <c r="AM1135" s="792"/>
      <c r="AN1135" s="792"/>
      <c r="AO1135" s="792"/>
      <c r="AP1135" s="792"/>
    </row>
    <row r="1136" spans="2:42" s="404" customFormat="1" ht="15" customHeight="1" x14ac:dyDescent="0.2">
      <c r="B1136" s="425" t="s">
        <v>163</v>
      </c>
      <c r="C1136" s="424" t="s">
        <v>258</v>
      </c>
      <c r="D1136" s="423" t="s">
        <v>161</v>
      </c>
      <c r="E1136" s="422" t="s">
        <v>50</v>
      </c>
      <c r="F1136" s="420">
        <v>43724</v>
      </c>
      <c r="G1136" s="420"/>
      <c r="H1136" s="419">
        <v>2019</v>
      </c>
      <c r="I1136" s="418" t="s">
        <v>559</v>
      </c>
      <c r="J1136" s="418" t="s">
        <v>160</v>
      </c>
      <c r="K1136" s="417" t="s">
        <v>159</v>
      </c>
      <c r="L1136" s="824"/>
      <c r="M1136" s="825"/>
      <c r="N1136" s="792"/>
      <c r="O1136" s="829"/>
      <c r="P1136" s="832"/>
      <c r="Q1136" s="835"/>
      <c r="R1136" s="829"/>
      <c r="S1136" s="416" t="s">
        <v>168</v>
      </c>
      <c r="T1136" s="427"/>
      <c r="U1136" s="416" t="s">
        <v>167</v>
      </c>
      <c r="V1136" s="427"/>
      <c r="W1136" s="816"/>
      <c r="X1136" s="817"/>
      <c r="Y1136" s="416" t="s">
        <v>166</v>
      </c>
      <c r="Z1136" s="426">
        <f>IF(Z1134="",Z1135-Z1133,Z1135-Z1134)</f>
        <v>0</v>
      </c>
      <c r="AA1136" s="416" t="s">
        <v>166</v>
      </c>
      <c r="AB1136" s="426">
        <f>IF(AB1134="",AB1135-AB1133,AB1135-AB1134)</f>
        <v>0</v>
      </c>
      <c r="AC1136" s="416" t="s">
        <v>166</v>
      </c>
      <c r="AD1136" s="426">
        <f>IF(AD1134="",AD1135-AD1133,AD1135-AD1134)</f>
        <v>0</v>
      </c>
      <c r="AE1136" s="416" t="s">
        <v>166</v>
      </c>
      <c r="AF1136" s="426">
        <f>IF(AF1134="",AF1135-AF1133,AF1135-AF1134)</f>
        <v>0</v>
      </c>
      <c r="AG1136" s="416" t="s">
        <v>166</v>
      </c>
      <c r="AH1136" s="426">
        <f>IF(AH1134="",AH1135-AH1133,AH1135-AH1134)</f>
        <v>0</v>
      </c>
      <c r="AI1136" s="816"/>
      <c r="AJ1136" s="817"/>
      <c r="AK1136" s="792"/>
      <c r="AL1136" s="792"/>
      <c r="AM1136" s="792"/>
      <c r="AN1136" s="792"/>
      <c r="AO1136" s="792"/>
      <c r="AP1136" s="792"/>
    </row>
    <row r="1137" spans="2:42" s="404" customFormat="1" ht="15" customHeight="1" x14ac:dyDescent="0.2">
      <c r="B1137" s="425" t="s">
        <v>163</v>
      </c>
      <c r="C1137" s="424" t="s">
        <v>258</v>
      </c>
      <c r="D1137" s="423" t="s">
        <v>161</v>
      </c>
      <c r="E1137" s="422" t="s">
        <v>50</v>
      </c>
      <c r="F1137" s="420">
        <v>43724</v>
      </c>
      <c r="G1137" s="420"/>
      <c r="H1137" s="419">
        <v>2019</v>
      </c>
      <c r="I1137" s="418" t="s">
        <v>559</v>
      </c>
      <c r="J1137" s="418" t="s">
        <v>160</v>
      </c>
      <c r="K1137" s="417" t="s">
        <v>159</v>
      </c>
      <c r="L1137" s="824"/>
      <c r="M1137" s="825"/>
      <c r="N1137" s="792"/>
      <c r="O1137" s="829"/>
      <c r="P1137" s="832"/>
      <c r="Q1137" s="835"/>
      <c r="R1137" s="829"/>
      <c r="S1137" s="416" t="s">
        <v>165</v>
      </c>
      <c r="T1137" s="415">
        <v>43516</v>
      </c>
      <c r="U1137" s="416" t="s">
        <v>164</v>
      </c>
      <c r="V1137" s="415"/>
      <c r="W1137" s="816"/>
      <c r="X1137" s="817"/>
      <c r="Y1137" s="816"/>
      <c r="Z1137" s="817"/>
      <c r="AA1137" s="816"/>
      <c r="AB1137" s="817"/>
      <c r="AC1137" s="816"/>
      <c r="AD1137" s="817"/>
      <c r="AE1137" s="816"/>
      <c r="AF1137" s="817"/>
      <c r="AG1137" s="816"/>
      <c r="AH1137" s="817"/>
      <c r="AI1137" s="816"/>
      <c r="AJ1137" s="817"/>
      <c r="AK1137" s="792"/>
      <c r="AL1137" s="792"/>
      <c r="AM1137" s="792"/>
      <c r="AN1137" s="792"/>
      <c r="AO1137" s="792"/>
      <c r="AP1137" s="792"/>
    </row>
    <row r="1138" spans="2:42" s="404" customFormat="1" ht="15" customHeight="1" thickBot="1" x14ac:dyDescent="0.25">
      <c r="B1138" s="414" t="s">
        <v>163</v>
      </c>
      <c r="C1138" s="413" t="s">
        <v>258</v>
      </c>
      <c r="D1138" s="412" t="s">
        <v>161</v>
      </c>
      <c r="E1138" s="411" t="s">
        <v>50</v>
      </c>
      <c r="F1138" s="409">
        <v>43724</v>
      </c>
      <c r="G1138" s="409"/>
      <c r="H1138" s="408">
        <v>2019</v>
      </c>
      <c r="I1138" s="407" t="s">
        <v>559</v>
      </c>
      <c r="J1138" s="407" t="s">
        <v>160</v>
      </c>
      <c r="K1138" s="407" t="s">
        <v>159</v>
      </c>
      <c r="L1138" s="826"/>
      <c r="M1138" s="827"/>
      <c r="N1138" s="793"/>
      <c r="O1138" s="830"/>
      <c r="P1138" s="833"/>
      <c r="Q1138" s="836"/>
      <c r="R1138" s="830"/>
      <c r="S1138" s="406" t="s">
        <v>158</v>
      </c>
      <c r="T1138" s="451">
        <v>43724</v>
      </c>
      <c r="U1138" s="820"/>
      <c r="V1138" s="821"/>
      <c r="W1138" s="818"/>
      <c r="X1138" s="819"/>
      <c r="Y1138" s="818"/>
      <c r="Z1138" s="819"/>
      <c r="AA1138" s="818"/>
      <c r="AB1138" s="819"/>
      <c r="AC1138" s="818"/>
      <c r="AD1138" s="819"/>
      <c r="AE1138" s="818"/>
      <c r="AF1138" s="819"/>
      <c r="AG1138" s="818"/>
      <c r="AH1138" s="819"/>
      <c r="AI1138" s="818"/>
      <c r="AJ1138" s="819"/>
      <c r="AK1138" s="793"/>
      <c r="AL1138" s="793"/>
      <c r="AM1138" s="793"/>
      <c r="AN1138" s="793"/>
      <c r="AO1138" s="793"/>
      <c r="AP1138" s="793"/>
    </row>
    <row r="1139" spans="2:42" s="404" customFormat="1" ht="12.75" hidden="1" customHeight="1" thickTop="1" x14ac:dyDescent="0.2">
      <c r="B1139" s="445" t="s">
        <v>246</v>
      </c>
      <c r="C1139" s="444" t="s">
        <v>505</v>
      </c>
      <c r="D1139" s="443" t="s">
        <v>161</v>
      </c>
      <c r="E1139" s="442" t="s">
        <v>110</v>
      </c>
      <c r="F1139" s="440"/>
      <c r="G1139" s="440"/>
      <c r="H1139" s="419">
        <v>2019</v>
      </c>
      <c r="I1139" s="418"/>
      <c r="J1139" s="418" t="s">
        <v>160</v>
      </c>
      <c r="K1139" s="439" t="s">
        <v>189</v>
      </c>
      <c r="L1139" s="822" t="s">
        <v>508</v>
      </c>
      <c r="M1139" s="823"/>
      <c r="N1139" s="791" t="s">
        <v>213</v>
      </c>
      <c r="O1139" s="828" t="s">
        <v>475</v>
      </c>
      <c r="P1139" s="831"/>
      <c r="Q1139" s="834"/>
      <c r="R1139" s="828" t="s">
        <v>185</v>
      </c>
      <c r="S1139" s="434" t="s">
        <v>184</v>
      </c>
      <c r="T1139" s="438">
        <v>500000</v>
      </c>
      <c r="U1139" s="434" t="s">
        <v>183</v>
      </c>
      <c r="V1139" s="437"/>
      <c r="W1139" s="434" t="s">
        <v>182</v>
      </c>
      <c r="X1139" s="436">
        <f>T1139</f>
        <v>500000</v>
      </c>
      <c r="Y1139" s="434" t="s">
        <v>181</v>
      </c>
      <c r="Z1139" s="435"/>
      <c r="AA1139" s="434" t="s">
        <v>181</v>
      </c>
      <c r="AB1139" s="435"/>
      <c r="AC1139" s="434" t="s">
        <v>181</v>
      </c>
      <c r="AD1139" s="435"/>
      <c r="AE1139" s="434" t="s">
        <v>181</v>
      </c>
      <c r="AF1139" s="435"/>
      <c r="AG1139" s="434" t="s">
        <v>181</v>
      </c>
      <c r="AH1139" s="435"/>
      <c r="AI1139" s="434" t="s">
        <v>180</v>
      </c>
      <c r="AJ1139" s="433"/>
      <c r="AK1139" s="791" t="s">
        <v>507</v>
      </c>
      <c r="AL1139" s="791" t="s">
        <v>507</v>
      </c>
      <c r="AM1139" s="791" t="s">
        <v>506</v>
      </c>
      <c r="AN1139" s="791" t="s">
        <v>506</v>
      </c>
      <c r="AO1139" s="791" t="s">
        <v>506</v>
      </c>
      <c r="AP1139" s="791" t="s">
        <v>506</v>
      </c>
    </row>
    <row r="1140" spans="2:42" s="404" customFormat="1" ht="15" hidden="1" customHeight="1" x14ac:dyDescent="0.2">
      <c r="B1140" s="425" t="s">
        <v>246</v>
      </c>
      <c r="C1140" s="424" t="s">
        <v>505</v>
      </c>
      <c r="D1140" s="423" t="s">
        <v>161</v>
      </c>
      <c r="E1140" s="422" t="s">
        <v>110</v>
      </c>
      <c r="F1140" s="420"/>
      <c r="G1140" s="420"/>
      <c r="H1140" s="419">
        <v>2019</v>
      </c>
      <c r="I1140" s="418"/>
      <c r="J1140" s="418" t="s">
        <v>160</v>
      </c>
      <c r="K1140" s="417" t="s">
        <v>159</v>
      </c>
      <c r="L1140" s="824"/>
      <c r="M1140" s="825"/>
      <c r="N1140" s="792"/>
      <c r="O1140" s="829"/>
      <c r="P1140" s="832"/>
      <c r="Q1140" s="835"/>
      <c r="R1140" s="829"/>
      <c r="S1140" s="416" t="s">
        <v>179</v>
      </c>
      <c r="T1140" s="432"/>
      <c r="U1140" s="416" t="s">
        <v>177</v>
      </c>
      <c r="V1140" s="415"/>
      <c r="W1140" s="416" t="s">
        <v>176</v>
      </c>
      <c r="X1140" s="428">
        <f>X1139</f>
        <v>500000</v>
      </c>
      <c r="Y1140" s="416" t="s">
        <v>175</v>
      </c>
      <c r="Z1140" s="426"/>
      <c r="AA1140" s="416" t="s">
        <v>175</v>
      </c>
      <c r="AB1140" s="426"/>
      <c r="AC1140" s="416" t="s">
        <v>175</v>
      </c>
      <c r="AD1140" s="426"/>
      <c r="AE1140" s="416" t="s">
        <v>175</v>
      </c>
      <c r="AF1140" s="426"/>
      <c r="AG1140" s="416" t="s">
        <v>175</v>
      </c>
      <c r="AH1140" s="426"/>
      <c r="AI1140" s="416" t="s">
        <v>174</v>
      </c>
      <c r="AJ1140" s="430"/>
      <c r="AK1140" s="792"/>
      <c r="AL1140" s="792"/>
      <c r="AM1140" s="792"/>
      <c r="AN1140" s="792"/>
      <c r="AO1140" s="792"/>
      <c r="AP1140" s="792"/>
    </row>
    <row r="1141" spans="2:42" s="404" customFormat="1" ht="39" hidden="1" customHeight="1" x14ac:dyDescent="0.2">
      <c r="B1141" s="425" t="s">
        <v>246</v>
      </c>
      <c r="C1141" s="424" t="s">
        <v>505</v>
      </c>
      <c r="D1141" s="423" t="s">
        <v>161</v>
      </c>
      <c r="E1141" s="422" t="s">
        <v>110</v>
      </c>
      <c r="F1141" s="420"/>
      <c r="G1141" s="420"/>
      <c r="H1141" s="419">
        <v>2019</v>
      </c>
      <c r="I1141" s="418"/>
      <c r="J1141" s="418" t="s">
        <v>160</v>
      </c>
      <c r="K1141" s="417" t="s">
        <v>159</v>
      </c>
      <c r="L1141" s="824"/>
      <c r="M1141" s="825"/>
      <c r="N1141" s="792"/>
      <c r="O1141" s="829"/>
      <c r="P1141" s="832"/>
      <c r="Q1141" s="835"/>
      <c r="R1141" s="829"/>
      <c r="S1141" s="416" t="s">
        <v>173</v>
      </c>
      <c r="T1141" s="429"/>
      <c r="U1141" s="416" t="s">
        <v>171</v>
      </c>
      <c r="V1141" s="427"/>
      <c r="W1141" s="416" t="s">
        <v>170</v>
      </c>
      <c r="X1141" s="428"/>
      <c r="Y1141" s="416" t="s">
        <v>169</v>
      </c>
      <c r="Z1141" s="426"/>
      <c r="AA1141" s="416" t="s">
        <v>169</v>
      </c>
      <c r="AB1141" s="426"/>
      <c r="AC1141" s="416" t="s">
        <v>169</v>
      </c>
      <c r="AD1141" s="426"/>
      <c r="AE1141" s="416" t="s">
        <v>169</v>
      </c>
      <c r="AF1141" s="426"/>
      <c r="AG1141" s="416" t="s">
        <v>169</v>
      </c>
      <c r="AH1141" s="426"/>
      <c r="AI1141" s="816"/>
      <c r="AJ1141" s="817"/>
      <c r="AK1141" s="792"/>
      <c r="AL1141" s="792"/>
      <c r="AM1141" s="792"/>
      <c r="AN1141" s="792"/>
      <c r="AO1141" s="792"/>
      <c r="AP1141" s="792"/>
    </row>
    <row r="1142" spans="2:42" s="404" customFormat="1" ht="15" hidden="1" customHeight="1" x14ac:dyDescent="0.2">
      <c r="B1142" s="425" t="s">
        <v>246</v>
      </c>
      <c r="C1142" s="424" t="s">
        <v>505</v>
      </c>
      <c r="D1142" s="423" t="s">
        <v>161</v>
      </c>
      <c r="E1142" s="422" t="s">
        <v>110</v>
      </c>
      <c r="F1142" s="420"/>
      <c r="G1142" s="420"/>
      <c r="H1142" s="419">
        <v>2019</v>
      </c>
      <c r="I1142" s="418"/>
      <c r="J1142" s="418" t="s">
        <v>160</v>
      </c>
      <c r="K1142" s="417" t="s">
        <v>159</v>
      </c>
      <c r="L1142" s="824"/>
      <c r="M1142" s="825"/>
      <c r="N1142" s="792"/>
      <c r="O1142" s="829"/>
      <c r="P1142" s="832"/>
      <c r="Q1142" s="835"/>
      <c r="R1142" s="829"/>
      <c r="S1142" s="416" t="s">
        <v>168</v>
      </c>
      <c r="T1142" s="427"/>
      <c r="U1142" s="416" t="s">
        <v>167</v>
      </c>
      <c r="V1142" s="427"/>
      <c r="W1142" s="816"/>
      <c r="X1142" s="817"/>
      <c r="Y1142" s="416" t="s">
        <v>166</v>
      </c>
      <c r="Z1142" s="426">
        <f>IF(Z1140="",Z1141-Z1139,Z1141-Z1140)</f>
        <v>0</v>
      </c>
      <c r="AA1142" s="416" t="s">
        <v>166</v>
      </c>
      <c r="AB1142" s="426">
        <f>IF(AB1140="",AB1141-AB1139,AB1141-AB1140)</f>
        <v>0</v>
      </c>
      <c r="AC1142" s="416" t="s">
        <v>166</v>
      </c>
      <c r="AD1142" s="426">
        <f>IF(AD1140="",AD1141-AD1139,AD1141-AD1140)</f>
        <v>0</v>
      </c>
      <c r="AE1142" s="416" t="s">
        <v>166</v>
      </c>
      <c r="AF1142" s="426">
        <f>IF(AF1140="",AF1141-AF1139,AF1141-AF1140)</f>
        <v>0</v>
      </c>
      <c r="AG1142" s="416" t="s">
        <v>166</v>
      </c>
      <c r="AH1142" s="426">
        <f>IF(AH1140="",AH1141-AH1139,AH1141-AH1140)</f>
        <v>0</v>
      </c>
      <c r="AI1142" s="816"/>
      <c r="AJ1142" s="817"/>
      <c r="AK1142" s="792"/>
      <c r="AL1142" s="792"/>
      <c r="AM1142" s="792"/>
      <c r="AN1142" s="792"/>
      <c r="AO1142" s="792"/>
      <c r="AP1142" s="792"/>
    </row>
    <row r="1143" spans="2:42" s="404" customFormat="1" ht="15" hidden="1" customHeight="1" x14ac:dyDescent="0.2">
      <c r="B1143" s="425" t="s">
        <v>246</v>
      </c>
      <c r="C1143" s="424" t="s">
        <v>505</v>
      </c>
      <c r="D1143" s="423" t="s">
        <v>161</v>
      </c>
      <c r="E1143" s="422" t="s">
        <v>110</v>
      </c>
      <c r="F1143" s="420"/>
      <c r="G1143" s="420"/>
      <c r="H1143" s="419">
        <v>2019</v>
      </c>
      <c r="I1143" s="418"/>
      <c r="J1143" s="418" t="s">
        <v>160</v>
      </c>
      <c r="K1143" s="417" t="s">
        <v>159</v>
      </c>
      <c r="L1143" s="824"/>
      <c r="M1143" s="825"/>
      <c r="N1143" s="792"/>
      <c r="O1143" s="829"/>
      <c r="P1143" s="832"/>
      <c r="Q1143" s="835"/>
      <c r="R1143" s="829"/>
      <c r="S1143" s="416" t="s">
        <v>165</v>
      </c>
      <c r="T1143" s="415">
        <v>43549</v>
      </c>
      <c r="U1143" s="416" t="s">
        <v>164</v>
      </c>
      <c r="V1143" s="415"/>
      <c r="W1143" s="816"/>
      <c r="X1143" s="817"/>
      <c r="Y1143" s="816"/>
      <c r="Z1143" s="817"/>
      <c r="AA1143" s="816"/>
      <c r="AB1143" s="817"/>
      <c r="AC1143" s="816"/>
      <c r="AD1143" s="817"/>
      <c r="AE1143" s="816"/>
      <c r="AF1143" s="817"/>
      <c r="AG1143" s="816"/>
      <c r="AH1143" s="817"/>
      <c r="AI1143" s="816"/>
      <c r="AJ1143" s="817"/>
      <c r="AK1143" s="792"/>
      <c r="AL1143" s="792"/>
      <c r="AM1143" s="792"/>
      <c r="AN1143" s="792"/>
      <c r="AO1143" s="792"/>
      <c r="AP1143" s="792"/>
    </row>
    <row r="1144" spans="2:42" s="404" customFormat="1" ht="15" hidden="1" customHeight="1" thickBot="1" x14ac:dyDescent="0.25">
      <c r="B1144" s="414" t="s">
        <v>246</v>
      </c>
      <c r="C1144" s="413" t="s">
        <v>505</v>
      </c>
      <c r="D1144" s="412" t="s">
        <v>161</v>
      </c>
      <c r="E1144" s="411" t="s">
        <v>110</v>
      </c>
      <c r="F1144" s="409"/>
      <c r="G1144" s="409"/>
      <c r="H1144" s="408">
        <v>2019</v>
      </c>
      <c r="I1144" s="407"/>
      <c r="J1144" s="407" t="s">
        <v>160</v>
      </c>
      <c r="K1144" s="407" t="s">
        <v>159</v>
      </c>
      <c r="L1144" s="826"/>
      <c r="M1144" s="827"/>
      <c r="N1144" s="793"/>
      <c r="O1144" s="830"/>
      <c r="P1144" s="833"/>
      <c r="Q1144" s="836"/>
      <c r="R1144" s="830"/>
      <c r="S1144" s="406" t="s">
        <v>158</v>
      </c>
      <c r="T1144" s="451"/>
      <c r="U1144" s="820"/>
      <c r="V1144" s="821"/>
      <c r="W1144" s="818"/>
      <c r="X1144" s="819"/>
      <c r="Y1144" s="818"/>
      <c r="Z1144" s="819"/>
      <c r="AA1144" s="818"/>
      <c r="AB1144" s="819"/>
      <c r="AC1144" s="818"/>
      <c r="AD1144" s="819"/>
      <c r="AE1144" s="818"/>
      <c r="AF1144" s="819"/>
      <c r="AG1144" s="818"/>
      <c r="AH1144" s="819"/>
      <c r="AI1144" s="818"/>
      <c r="AJ1144" s="819"/>
      <c r="AK1144" s="793"/>
      <c r="AL1144" s="793"/>
      <c r="AM1144" s="793"/>
      <c r="AN1144" s="793"/>
      <c r="AO1144" s="793"/>
      <c r="AP1144" s="793"/>
    </row>
    <row r="1145" spans="2:42" s="404" customFormat="1" ht="12.75" hidden="1" customHeight="1" thickTop="1" x14ac:dyDescent="0.2">
      <c r="B1145" s="445" t="s">
        <v>246</v>
      </c>
      <c r="C1145" s="444" t="s">
        <v>477</v>
      </c>
      <c r="D1145" s="443" t="s">
        <v>161</v>
      </c>
      <c r="E1145" s="442" t="s">
        <v>238</v>
      </c>
      <c r="F1145" s="440"/>
      <c r="G1145" s="440"/>
      <c r="H1145" s="419">
        <v>2019</v>
      </c>
      <c r="I1145" s="418"/>
      <c r="J1145" s="418" t="s">
        <v>160</v>
      </c>
      <c r="K1145" s="439" t="s">
        <v>189</v>
      </c>
      <c r="L1145" s="822" t="s">
        <v>478</v>
      </c>
      <c r="M1145" s="823"/>
      <c r="N1145" s="791" t="s">
        <v>213</v>
      </c>
      <c r="O1145" s="828" t="s">
        <v>475</v>
      </c>
      <c r="P1145" s="831"/>
      <c r="Q1145" s="834"/>
      <c r="R1145" s="828"/>
      <c r="S1145" s="434" t="s">
        <v>184</v>
      </c>
      <c r="T1145" s="438">
        <v>500000</v>
      </c>
      <c r="U1145" s="434" t="s">
        <v>183</v>
      </c>
      <c r="V1145" s="437"/>
      <c r="W1145" s="434" t="s">
        <v>182</v>
      </c>
      <c r="X1145" s="436">
        <f>T1145</f>
        <v>500000</v>
      </c>
      <c r="Y1145" s="434" t="s">
        <v>181</v>
      </c>
      <c r="Z1145" s="435"/>
      <c r="AA1145" s="434" t="s">
        <v>181</v>
      </c>
      <c r="AB1145" s="435"/>
      <c r="AC1145" s="434" t="s">
        <v>181</v>
      </c>
      <c r="AD1145" s="435"/>
      <c r="AE1145" s="434" t="s">
        <v>181</v>
      </c>
      <c r="AF1145" s="435"/>
      <c r="AG1145" s="434" t="s">
        <v>181</v>
      </c>
      <c r="AH1145" s="435"/>
      <c r="AI1145" s="434" t="s">
        <v>180</v>
      </c>
      <c r="AJ1145" s="433"/>
      <c r="AK1145" s="791" t="s">
        <v>4</v>
      </c>
      <c r="AL1145" s="791" t="s">
        <v>4</v>
      </c>
      <c r="AM1145" s="791" t="s">
        <v>4</v>
      </c>
      <c r="AN1145" s="791" t="s">
        <v>4</v>
      </c>
      <c r="AO1145" s="791" t="s">
        <v>4</v>
      </c>
      <c r="AP1145" s="791" t="s">
        <v>4</v>
      </c>
    </row>
    <row r="1146" spans="2:42" s="404" customFormat="1" ht="15" hidden="1" customHeight="1" x14ac:dyDescent="0.2">
      <c r="B1146" s="425" t="s">
        <v>246</v>
      </c>
      <c r="C1146" s="424" t="s">
        <v>477</v>
      </c>
      <c r="D1146" s="423" t="s">
        <v>161</v>
      </c>
      <c r="E1146" s="422" t="s">
        <v>238</v>
      </c>
      <c r="F1146" s="420"/>
      <c r="G1146" s="420"/>
      <c r="H1146" s="419">
        <v>2019</v>
      </c>
      <c r="I1146" s="418"/>
      <c r="J1146" s="418" t="s">
        <v>160</v>
      </c>
      <c r="K1146" s="417" t="s">
        <v>159</v>
      </c>
      <c r="L1146" s="824"/>
      <c r="M1146" s="825"/>
      <c r="N1146" s="792"/>
      <c r="O1146" s="829"/>
      <c r="P1146" s="832"/>
      <c r="Q1146" s="835"/>
      <c r="R1146" s="829"/>
      <c r="S1146" s="416" t="s">
        <v>179</v>
      </c>
      <c r="T1146" s="432"/>
      <c r="U1146" s="416" t="s">
        <v>177</v>
      </c>
      <c r="V1146" s="415"/>
      <c r="W1146" s="416" t="s">
        <v>176</v>
      </c>
      <c r="X1146" s="428">
        <f>X1145</f>
        <v>500000</v>
      </c>
      <c r="Y1146" s="416" t="s">
        <v>175</v>
      </c>
      <c r="Z1146" s="426"/>
      <c r="AA1146" s="416" t="s">
        <v>175</v>
      </c>
      <c r="AB1146" s="426"/>
      <c r="AC1146" s="416" t="s">
        <v>175</v>
      </c>
      <c r="AD1146" s="426"/>
      <c r="AE1146" s="416" t="s">
        <v>175</v>
      </c>
      <c r="AF1146" s="426"/>
      <c r="AG1146" s="416" t="s">
        <v>175</v>
      </c>
      <c r="AH1146" s="426"/>
      <c r="AI1146" s="416" t="s">
        <v>174</v>
      </c>
      <c r="AJ1146" s="430"/>
      <c r="AK1146" s="792"/>
      <c r="AL1146" s="792"/>
      <c r="AM1146" s="792"/>
      <c r="AN1146" s="792"/>
      <c r="AO1146" s="792"/>
      <c r="AP1146" s="792"/>
    </row>
    <row r="1147" spans="2:42" s="404" customFormat="1" ht="39" hidden="1" customHeight="1" x14ac:dyDescent="0.2">
      <c r="B1147" s="425" t="s">
        <v>246</v>
      </c>
      <c r="C1147" s="424" t="s">
        <v>477</v>
      </c>
      <c r="D1147" s="423" t="s">
        <v>161</v>
      </c>
      <c r="E1147" s="422" t="s">
        <v>238</v>
      </c>
      <c r="F1147" s="420"/>
      <c r="G1147" s="420"/>
      <c r="H1147" s="419">
        <v>2019</v>
      </c>
      <c r="I1147" s="418"/>
      <c r="J1147" s="418" t="s">
        <v>160</v>
      </c>
      <c r="K1147" s="417" t="s">
        <v>159</v>
      </c>
      <c r="L1147" s="824"/>
      <c r="M1147" s="825"/>
      <c r="N1147" s="792"/>
      <c r="O1147" s="829"/>
      <c r="P1147" s="832"/>
      <c r="Q1147" s="835"/>
      <c r="R1147" s="829"/>
      <c r="S1147" s="416" t="s">
        <v>173</v>
      </c>
      <c r="T1147" s="429"/>
      <c r="U1147" s="416" t="s">
        <v>171</v>
      </c>
      <c r="V1147" s="427"/>
      <c r="W1147" s="416" t="s">
        <v>170</v>
      </c>
      <c r="X1147" s="428"/>
      <c r="Y1147" s="416" t="s">
        <v>169</v>
      </c>
      <c r="Z1147" s="426"/>
      <c r="AA1147" s="416" t="s">
        <v>169</v>
      </c>
      <c r="AB1147" s="426"/>
      <c r="AC1147" s="416" t="s">
        <v>169</v>
      </c>
      <c r="AD1147" s="426"/>
      <c r="AE1147" s="416" t="s">
        <v>169</v>
      </c>
      <c r="AF1147" s="426"/>
      <c r="AG1147" s="416" t="s">
        <v>169</v>
      </c>
      <c r="AH1147" s="426"/>
      <c r="AI1147" s="816"/>
      <c r="AJ1147" s="817"/>
      <c r="AK1147" s="792"/>
      <c r="AL1147" s="792"/>
      <c r="AM1147" s="792"/>
      <c r="AN1147" s="792"/>
      <c r="AO1147" s="792"/>
      <c r="AP1147" s="792"/>
    </row>
    <row r="1148" spans="2:42" s="404" customFormat="1" ht="15" hidden="1" customHeight="1" x14ac:dyDescent="0.2">
      <c r="B1148" s="425" t="s">
        <v>246</v>
      </c>
      <c r="C1148" s="424" t="s">
        <v>477</v>
      </c>
      <c r="D1148" s="423" t="s">
        <v>161</v>
      </c>
      <c r="E1148" s="422" t="s">
        <v>238</v>
      </c>
      <c r="F1148" s="420"/>
      <c r="G1148" s="420"/>
      <c r="H1148" s="419">
        <v>2019</v>
      </c>
      <c r="I1148" s="418"/>
      <c r="J1148" s="418" t="s">
        <v>160</v>
      </c>
      <c r="K1148" s="417" t="s">
        <v>159</v>
      </c>
      <c r="L1148" s="824"/>
      <c r="M1148" s="825"/>
      <c r="N1148" s="792"/>
      <c r="O1148" s="829"/>
      <c r="P1148" s="832"/>
      <c r="Q1148" s="835"/>
      <c r="R1148" s="829"/>
      <c r="S1148" s="416" t="s">
        <v>168</v>
      </c>
      <c r="T1148" s="427"/>
      <c r="U1148" s="416" t="s">
        <v>167</v>
      </c>
      <c r="V1148" s="427"/>
      <c r="W1148" s="816"/>
      <c r="X1148" s="817"/>
      <c r="Y1148" s="416" t="s">
        <v>166</v>
      </c>
      <c r="Z1148" s="426">
        <f>IF(Z1146="",Z1147-Z1145,Z1147-Z1146)</f>
        <v>0</v>
      </c>
      <c r="AA1148" s="416" t="s">
        <v>166</v>
      </c>
      <c r="AB1148" s="426">
        <f>IF(AB1146="",AB1147-AB1145,AB1147-AB1146)</f>
        <v>0</v>
      </c>
      <c r="AC1148" s="416" t="s">
        <v>166</v>
      </c>
      <c r="AD1148" s="426">
        <f>IF(AD1146="",AD1147-AD1145,AD1147-AD1146)</f>
        <v>0</v>
      </c>
      <c r="AE1148" s="416" t="s">
        <v>166</v>
      </c>
      <c r="AF1148" s="426">
        <f>IF(AF1146="",AF1147-AF1145,AF1147-AF1146)</f>
        <v>0</v>
      </c>
      <c r="AG1148" s="416" t="s">
        <v>166</v>
      </c>
      <c r="AH1148" s="426">
        <f>IF(AH1146="",AH1147-AH1145,AH1147-AH1146)</f>
        <v>0</v>
      </c>
      <c r="AI1148" s="816"/>
      <c r="AJ1148" s="817"/>
      <c r="AK1148" s="792"/>
      <c r="AL1148" s="792"/>
      <c r="AM1148" s="792"/>
      <c r="AN1148" s="792"/>
      <c r="AO1148" s="792"/>
      <c r="AP1148" s="792"/>
    </row>
    <row r="1149" spans="2:42" s="404" customFormat="1" ht="15" hidden="1" customHeight="1" x14ac:dyDescent="0.2">
      <c r="B1149" s="425" t="s">
        <v>246</v>
      </c>
      <c r="C1149" s="424" t="s">
        <v>477</v>
      </c>
      <c r="D1149" s="423" t="s">
        <v>161</v>
      </c>
      <c r="E1149" s="422" t="s">
        <v>238</v>
      </c>
      <c r="F1149" s="420"/>
      <c r="G1149" s="420"/>
      <c r="H1149" s="419">
        <v>2019</v>
      </c>
      <c r="I1149" s="418"/>
      <c r="J1149" s="418" t="s">
        <v>160</v>
      </c>
      <c r="K1149" s="417" t="s">
        <v>159</v>
      </c>
      <c r="L1149" s="824"/>
      <c r="M1149" s="825"/>
      <c r="N1149" s="792"/>
      <c r="O1149" s="829"/>
      <c r="P1149" s="832"/>
      <c r="Q1149" s="835"/>
      <c r="R1149" s="829"/>
      <c r="S1149" s="416" t="s">
        <v>165</v>
      </c>
      <c r="T1149" s="415">
        <v>43516</v>
      </c>
      <c r="U1149" s="416" t="s">
        <v>164</v>
      </c>
      <c r="V1149" s="415"/>
      <c r="W1149" s="816"/>
      <c r="X1149" s="817"/>
      <c r="Y1149" s="816"/>
      <c r="Z1149" s="817"/>
      <c r="AA1149" s="816"/>
      <c r="AB1149" s="817"/>
      <c r="AC1149" s="816"/>
      <c r="AD1149" s="817"/>
      <c r="AE1149" s="816"/>
      <c r="AF1149" s="817"/>
      <c r="AG1149" s="816"/>
      <c r="AH1149" s="817"/>
      <c r="AI1149" s="816"/>
      <c r="AJ1149" s="817"/>
      <c r="AK1149" s="792"/>
      <c r="AL1149" s="792"/>
      <c r="AM1149" s="792"/>
      <c r="AN1149" s="792"/>
      <c r="AO1149" s="792"/>
      <c r="AP1149" s="792"/>
    </row>
    <row r="1150" spans="2:42" s="404" customFormat="1" ht="15" hidden="1" customHeight="1" thickBot="1" x14ac:dyDescent="0.25">
      <c r="B1150" s="414" t="s">
        <v>246</v>
      </c>
      <c r="C1150" s="413" t="s">
        <v>477</v>
      </c>
      <c r="D1150" s="412" t="s">
        <v>161</v>
      </c>
      <c r="E1150" s="411" t="s">
        <v>238</v>
      </c>
      <c r="F1150" s="409"/>
      <c r="G1150" s="409"/>
      <c r="H1150" s="408">
        <v>2019</v>
      </c>
      <c r="I1150" s="407"/>
      <c r="J1150" s="407" t="s">
        <v>160</v>
      </c>
      <c r="K1150" s="407" t="s">
        <v>159</v>
      </c>
      <c r="L1150" s="826"/>
      <c r="M1150" s="827"/>
      <c r="N1150" s="793"/>
      <c r="O1150" s="830"/>
      <c r="P1150" s="833"/>
      <c r="Q1150" s="836"/>
      <c r="R1150" s="830"/>
      <c r="S1150" s="406" t="s">
        <v>158</v>
      </c>
      <c r="T1150" s="451"/>
      <c r="U1150" s="820"/>
      <c r="V1150" s="821"/>
      <c r="W1150" s="818"/>
      <c r="X1150" s="819"/>
      <c r="Y1150" s="818"/>
      <c r="Z1150" s="819"/>
      <c r="AA1150" s="818"/>
      <c r="AB1150" s="819"/>
      <c r="AC1150" s="818"/>
      <c r="AD1150" s="819"/>
      <c r="AE1150" s="818"/>
      <c r="AF1150" s="819"/>
      <c r="AG1150" s="818"/>
      <c r="AH1150" s="819"/>
      <c r="AI1150" s="818"/>
      <c r="AJ1150" s="819"/>
      <c r="AK1150" s="793"/>
      <c r="AL1150" s="793"/>
      <c r="AM1150" s="793"/>
      <c r="AN1150" s="793"/>
      <c r="AO1150" s="793"/>
      <c r="AP1150" s="793"/>
    </row>
    <row r="1151" spans="2:42" s="404" customFormat="1" ht="12.75" customHeight="1" thickTop="1" x14ac:dyDescent="0.2">
      <c r="B1151" s="445" t="s">
        <v>246</v>
      </c>
      <c r="C1151" s="444" t="s">
        <v>497</v>
      </c>
      <c r="D1151" s="443" t="s">
        <v>161</v>
      </c>
      <c r="E1151" s="442" t="s">
        <v>50</v>
      </c>
      <c r="F1151" s="440">
        <v>43900</v>
      </c>
      <c r="G1151" s="440">
        <v>44063</v>
      </c>
      <c r="H1151" s="419">
        <v>2019</v>
      </c>
      <c r="I1151" s="418" t="s">
        <v>185</v>
      </c>
      <c r="J1151" s="418" t="s">
        <v>160</v>
      </c>
      <c r="K1151" s="439" t="s">
        <v>189</v>
      </c>
      <c r="L1151" s="822" t="s">
        <v>500</v>
      </c>
      <c r="M1151" s="823"/>
      <c r="N1151" s="791" t="s">
        <v>213</v>
      </c>
      <c r="O1151" s="828" t="s">
        <v>475</v>
      </c>
      <c r="P1151" s="831"/>
      <c r="Q1151" s="834"/>
      <c r="R1151" s="828"/>
      <c r="S1151" s="434" t="s">
        <v>184</v>
      </c>
      <c r="T1151" s="438">
        <v>500000</v>
      </c>
      <c r="U1151" s="434" t="s">
        <v>183</v>
      </c>
      <c r="V1151" s="437">
        <f>+T1156+T1154</f>
        <v>43960</v>
      </c>
      <c r="W1151" s="434" t="s">
        <v>182</v>
      </c>
      <c r="X1151" s="436">
        <f>T1151</f>
        <v>500000</v>
      </c>
      <c r="Y1151" s="434" t="s">
        <v>181</v>
      </c>
      <c r="Z1151" s="435"/>
      <c r="AA1151" s="434" t="s">
        <v>181</v>
      </c>
      <c r="AB1151" s="435"/>
      <c r="AC1151" s="434" t="s">
        <v>181</v>
      </c>
      <c r="AD1151" s="435">
        <v>1</v>
      </c>
      <c r="AE1151" s="434" t="s">
        <v>181</v>
      </c>
      <c r="AF1151" s="435">
        <v>1</v>
      </c>
      <c r="AG1151" s="434" t="s">
        <v>181</v>
      </c>
      <c r="AH1151" s="435">
        <v>1</v>
      </c>
      <c r="AI1151" s="434" t="s">
        <v>180</v>
      </c>
      <c r="AJ1151" s="433"/>
      <c r="AK1151" s="791" t="s">
        <v>499</v>
      </c>
      <c r="AL1151" s="791" t="s">
        <v>499</v>
      </c>
      <c r="AM1151" s="791" t="s">
        <v>227</v>
      </c>
      <c r="AN1151" s="791" t="s">
        <v>227</v>
      </c>
      <c r="AO1151" s="791" t="s">
        <v>227</v>
      </c>
      <c r="AP1151" s="791" t="s">
        <v>2143</v>
      </c>
    </row>
    <row r="1152" spans="2:42" s="404" customFormat="1" ht="15" customHeight="1" x14ac:dyDescent="0.2">
      <c r="B1152" s="425" t="s">
        <v>246</v>
      </c>
      <c r="C1152" s="424" t="s">
        <v>497</v>
      </c>
      <c r="D1152" s="423" t="s">
        <v>161</v>
      </c>
      <c r="E1152" s="422" t="s">
        <v>50</v>
      </c>
      <c r="F1152" s="420">
        <v>43900</v>
      </c>
      <c r="G1152" s="420">
        <v>44063</v>
      </c>
      <c r="H1152" s="419">
        <v>2019</v>
      </c>
      <c r="I1152" s="418" t="s">
        <v>185</v>
      </c>
      <c r="J1152" s="418" t="s">
        <v>160</v>
      </c>
      <c r="K1152" s="417" t="s">
        <v>159</v>
      </c>
      <c r="L1152" s="824"/>
      <c r="M1152" s="825"/>
      <c r="N1152" s="792"/>
      <c r="O1152" s="829"/>
      <c r="P1152" s="832"/>
      <c r="Q1152" s="835"/>
      <c r="R1152" s="829"/>
      <c r="S1152" s="416" t="s">
        <v>179</v>
      </c>
      <c r="T1152" s="432" t="s">
        <v>484</v>
      </c>
      <c r="U1152" s="416" t="s">
        <v>177</v>
      </c>
      <c r="V1152" s="431">
        <v>44073</v>
      </c>
      <c r="W1152" s="416" t="s">
        <v>176</v>
      </c>
      <c r="X1152" s="428">
        <f>X1151</f>
        <v>500000</v>
      </c>
      <c r="Y1152" s="416" t="s">
        <v>175</v>
      </c>
      <c r="Z1152" s="426"/>
      <c r="AA1152" s="416" t="s">
        <v>175</v>
      </c>
      <c r="AB1152" s="426"/>
      <c r="AC1152" s="416" t="s">
        <v>175</v>
      </c>
      <c r="AD1152" s="426"/>
      <c r="AE1152" s="416" t="s">
        <v>175</v>
      </c>
      <c r="AF1152" s="426"/>
      <c r="AG1152" s="416" t="s">
        <v>175</v>
      </c>
      <c r="AH1152" s="426"/>
      <c r="AI1152" s="416" t="s">
        <v>174</v>
      </c>
      <c r="AJ1152" s="430"/>
      <c r="AK1152" s="792"/>
      <c r="AL1152" s="792"/>
      <c r="AM1152" s="792"/>
      <c r="AN1152" s="792"/>
      <c r="AO1152" s="792"/>
      <c r="AP1152" s="792"/>
    </row>
    <row r="1153" spans="2:42" s="404" customFormat="1" ht="39" customHeight="1" x14ac:dyDescent="0.2">
      <c r="B1153" s="425" t="s">
        <v>246</v>
      </c>
      <c r="C1153" s="424" t="s">
        <v>497</v>
      </c>
      <c r="D1153" s="423" t="s">
        <v>161</v>
      </c>
      <c r="E1153" s="422" t="s">
        <v>50</v>
      </c>
      <c r="F1153" s="420">
        <v>43900</v>
      </c>
      <c r="G1153" s="420">
        <v>44063</v>
      </c>
      <c r="H1153" s="419">
        <v>2019</v>
      </c>
      <c r="I1153" s="418" t="s">
        <v>185</v>
      </c>
      <c r="J1153" s="418" t="s">
        <v>160</v>
      </c>
      <c r="K1153" s="417" t="s">
        <v>159</v>
      </c>
      <c r="L1153" s="824"/>
      <c r="M1153" s="825"/>
      <c r="N1153" s="792"/>
      <c r="O1153" s="829"/>
      <c r="P1153" s="832"/>
      <c r="Q1153" s="835"/>
      <c r="R1153" s="829"/>
      <c r="S1153" s="416" t="s">
        <v>173</v>
      </c>
      <c r="T1153" s="429" t="s">
        <v>498</v>
      </c>
      <c r="U1153" s="416" t="s">
        <v>171</v>
      </c>
      <c r="V1153" s="427">
        <v>59</v>
      </c>
      <c r="W1153" s="416" t="s">
        <v>170</v>
      </c>
      <c r="X1153" s="428"/>
      <c r="Y1153" s="416" t="s">
        <v>169</v>
      </c>
      <c r="Z1153" s="426"/>
      <c r="AA1153" s="416" t="s">
        <v>169</v>
      </c>
      <c r="AB1153" s="426"/>
      <c r="AC1153" s="416" t="s">
        <v>169</v>
      </c>
      <c r="AD1153" s="426">
        <v>1</v>
      </c>
      <c r="AE1153" s="416" t="s">
        <v>169</v>
      </c>
      <c r="AF1153" s="426">
        <v>1</v>
      </c>
      <c r="AG1153" s="416" t="s">
        <v>169</v>
      </c>
      <c r="AH1153" s="426">
        <v>1</v>
      </c>
      <c r="AI1153" s="816"/>
      <c r="AJ1153" s="817"/>
      <c r="AK1153" s="792"/>
      <c r="AL1153" s="792"/>
      <c r="AM1153" s="792"/>
      <c r="AN1153" s="792"/>
      <c r="AO1153" s="792"/>
      <c r="AP1153" s="792"/>
    </row>
    <row r="1154" spans="2:42" s="404" customFormat="1" ht="15" customHeight="1" x14ac:dyDescent="0.2">
      <c r="B1154" s="425" t="s">
        <v>246</v>
      </c>
      <c r="C1154" s="424" t="s">
        <v>497</v>
      </c>
      <c r="D1154" s="423" t="s">
        <v>161</v>
      </c>
      <c r="E1154" s="422" t="s">
        <v>50</v>
      </c>
      <c r="F1154" s="420">
        <v>43900</v>
      </c>
      <c r="G1154" s="420">
        <v>44063</v>
      </c>
      <c r="H1154" s="419">
        <v>2019</v>
      </c>
      <c r="I1154" s="418" t="s">
        <v>185</v>
      </c>
      <c r="J1154" s="418" t="s">
        <v>160</v>
      </c>
      <c r="K1154" s="417" t="s">
        <v>159</v>
      </c>
      <c r="L1154" s="824"/>
      <c r="M1154" s="825"/>
      <c r="N1154" s="792"/>
      <c r="O1154" s="829"/>
      <c r="P1154" s="832"/>
      <c r="Q1154" s="835"/>
      <c r="R1154" s="829"/>
      <c r="S1154" s="416" t="s">
        <v>168</v>
      </c>
      <c r="T1154" s="427">
        <v>60</v>
      </c>
      <c r="U1154" s="416" t="s">
        <v>167</v>
      </c>
      <c r="V1154" s="427"/>
      <c r="W1154" s="816"/>
      <c r="X1154" s="817"/>
      <c r="Y1154" s="416" t="s">
        <v>166</v>
      </c>
      <c r="Z1154" s="426">
        <f>IF(Z1152="",Z1153-Z1151,Z1153-Z1152)</f>
        <v>0</v>
      </c>
      <c r="AA1154" s="416" t="s">
        <v>166</v>
      </c>
      <c r="AB1154" s="426">
        <f>IF(AB1152="",AB1153-AB1151,AB1153-AB1152)</f>
        <v>0</v>
      </c>
      <c r="AC1154" s="416" t="s">
        <v>166</v>
      </c>
      <c r="AD1154" s="426">
        <f>IF(AD1152="",AD1153-AD1151,AD1153-AD1152)</f>
        <v>0</v>
      </c>
      <c r="AE1154" s="416" t="s">
        <v>166</v>
      </c>
      <c r="AF1154" s="426">
        <f>IF(AF1152="",AF1153-AF1151,AF1153-AF1152)</f>
        <v>0</v>
      </c>
      <c r="AG1154" s="416" t="s">
        <v>166</v>
      </c>
      <c r="AH1154" s="426">
        <f>IF(AH1152="",AH1153-AH1151,AH1153-AH1152)</f>
        <v>0</v>
      </c>
      <c r="AI1154" s="816"/>
      <c r="AJ1154" s="817"/>
      <c r="AK1154" s="792"/>
      <c r="AL1154" s="792"/>
      <c r="AM1154" s="792"/>
      <c r="AN1154" s="792"/>
      <c r="AO1154" s="792"/>
      <c r="AP1154" s="792"/>
    </row>
    <row r="1155" spans="2:42" s="404" customFormat="1" ht="15" customHeight="1" x14ac:dyDescent="0.2">
      <c r="B1155" s="425" t="s">
        <v>246</v>
      </c>
      <c r="C1155" s="424" t="s">
        <v>497</v>
      </c>
      <c r="D1155" s="423" t="s">
        <v>161</v>
      </c>
      <c r="E1155" s="422" t="s">
        <v>50</v>
      </c>
      <c r="F1155" s="420">
        <v>43900</v>
      </c>
      <c r="G1155" s="420">
        <v>44063</v>
      </c>
      <c r="H1155" s="419">
        <v>2019</v>
      </c>
      <c r="I1155" s="418" t="s">
        <v>185</v>
      </c>
      <c r="J1155" s="418" t="s">
        <v>160</v>
      </c>
      <c r="K1155" s="417" t="s">
        <v>159</v>
      </c>
      <c r="L1155" s="824"/>
      <c r="M1155" s="825"/>
      <c r="N1155" s="792"/>
      <c r="O1155" s="829"/>
      <c r="P1155" s="832"/>
      <c r="Q1155" s="835"/>
      <c r="R1155" s="829"/>
      <c r="S1155" s="416" t="s">
        <v>165</v>
      </c>
      <c r="T1155" s="415"/>
      <c r="U1155" s="416" t="s">
        <v>164</v>
      </c>
      <c r="V1155" s="431">
        <v>44063</v>
      </c>
      <c r="W1155" s="816"/>
      <c r="X1155" s="817"/>
      <c r="Y1155" s="816"/>
      <c r="Z1155" s="817"/>
      <c r="AA1155" s="816"/>
      <c r="AB1155" s="817"/>
      <c r="AC1155" s="816"/>
      <c r="AD1155" s="817"/>
      <c r="AE1155" s="816"/>
      <c r="AF1155" s="817"/>
      <c r="AG1155" s="816"/>
      <c r="AH1155" s="817"/>
      <c r="AI1155" s="816"/>
      <c r="AJ1155" s="817"/>
      <c r="AK1155" s="792"/>
      <c r="AL1155" s="792"/>
      <c r="AM1155" s="792"/>
      <c r="AN1155" s="792"/>
      <c r="AO1155" s="792"/>
      <c r="AP1155" s="792"/>
    </row>
    <row r="1156" spans="2:42" s="404" customFormat="1" ht="15" customHeight="1" thickBot="1" x14ac:dyDescent="0.25">
      <c r="B1156" s="414" t="s">
        <v>246</v>
      </c>
      <c r="C1156" s="413" t="s">
        <v>497</v>
      </c>
      <c r="D1156" s="412" t="s">
        <v>161</v>
      </c>
      <c r="E1156" s="411" t="s">
        <v>50</v>
      </c>
      <c r="F1156" s="409">
        <v>43900</v>
      </c>
      <c r="G1156" s="409">
        <v>44063</v>
      </c>
      <c r="H1156" s="408">
        <v>2019</v>
      </c>
      <c r="I1156" s="407" t="s">
        <v>185</v>
      </c>
      <c r="J1156" s="407" t="s">
        <v>160</v>
      </c>
      <c r="K1156" s="407" t="s">
        <v>159</v>
      </c>
      <c r="L1156" s="826"/>
      <c r="M1156" s="827"/>
      <c r="N1156" s="793"/>
      <c r="O1156" s="830"/>
      <c r="P1156" s="833"/>
      <c r="Q1156" s="836"/>
      <c r="R1156" s="830"/>
      <c r="S1156" s="406" t="s">
        <v>158</v>
      </c>
      <c r="T1156" s="405">
        <v>43900</v>
      </c>
      <c r="U1156" s="820"/>
      <c r="V1156" s="821"/>
      <c r="W1156" s="818"/>
      <c r="X1156" s="819"/>
      <c r="Y1156" s="818"/>
      <c r="Z1156" s="819"/>
      <c r="AA1156" s="818"/>
      <c r="AB1156" s="819"/>
      <c r="AC1156" s="818"/>
      <c r="AD1156" s="819"/>
      <c r="AE1156" s="818"/>
      <c r="AF1156" s="819"/>
      <c r="AG1156" s="818"/>
      <c r="AH1156" s="819"/>
      <c r="AI1156" s="818"/>
      <c r="AJ1156" s="819"/>
      <c r="AK1156" s="793"/>
      <c r="AL1156" s="793"/>
      <c r="AM1156" s="793"/>
      <c r="AN1156" s="793"/>
      <c r="AO1156" s="793"/>
      <c r="AP1156" s="793"/>
    </row>
    <row r="1157" spans="2:42" s="404" customFormat="1" ht="12.75" hidden="1" customHeight="1" thickTop="1" x14ac:dyDescent="0.2">
      <c r="B1157" s="445" t="s">
        <v>246</v>
      </c>
      <c r="C1157" s="444" t="s">
        <v>487</v>
      </c>
      <c r="D1157" s="443" t="s">
        <v>161</v>
      </c>
      <c r="E1157" s="442" t="s">
        <v>10</v>
      </c>
      <c r="F1157" s="440">
        <v>44067</v>
      </c>
      <c r="G1157" s="440"/>
      <c r="H1157" s="419">
        <v>2019</v>
      </c>
      <c r="I1157" s="418" t="s">
        <v>1934</v>
      </c>
      <c r="J1157" s="418" t="s">
        <v>160</v>
      </c>
      <c r="K1157" s="439" t="s">
        <v>189</v>
      </c>
      <c r="L1157" s="822" t="s">
        <v>489</v>
      </c>
      <c r="M1157" s="823"/>
      <c r="N1157" s="791" t="s">
        <v>213</v>
      </c>
      <c r="O1157" s="828" t="s">
        <v>488</v>
      </c>
      <c r="P1157" s="831"/>
      <c r="Q1157" s="834"/>
      <c r="R1157" s="828"/>
      <c r="S1157" s="434" t="s">
        <v>184</v>
      </c>
      <c r="T1157" s="438">
        <v>500000</v>
      </c>
      <c r="U1157" s="434" t="s">
        <v>183</v>
      </c>
      <c r="V1157" s="461">
        <v>44091</v>
      </c>
      <c r="W1157" s="434" t="s">
        <v>182</v>
      </c>
      <c r="X1157" s="436">
        <f>T1157</f>
        <v>500000</v>
      </c>
      <c r="Y1157" s="434" t="s">
        <v>181</v>
      </c>
      <c r="Z1157" s="435"/>
      <c r="AA1157" s="434" t="s">
        <v>181</v>
      </c>
      <c r="AB1157" s="435"/>
      <c r="AC1157" s="434" t="s">
        <v>181</v>
      </c>
      <c r="AD1157" s="473">
        <v>1</v>
      </c>
      <c r="AE1157" s="434" t="s">
        <v>181</v>
      </c>
      <c r="AF1157" s="435">
        <v>1</v>
      </c>
      <c r="AG1157" s="434" t="s">
        <v>181</v>
      </c>
      <c r="AH1157" s="435">
        <v>1</v>
      </c>
      <c r="AI1157" s="434" t="s">
        <v>180</v>
      </c>
      <c r="AJ1157" s="433">
        <v>4</v>
      </c>
      <c r="AK1157" s="791" t="s">
        <v>4</v>
      </c>
      <c r="AL1157" s="791" t="s">
        <v>10</v>
      </c>
      <c r="AM1157" s="791" t="s">
        <v>10</v>
      </c>
      <c r="AN1157" s="791" t="s">
        <v>10</v>
      </c>
      <c r="AO1157" s="791" t="s">
        <v>10</v>
      </c>
      <c r="AP1157" s="791" t="s">
        <v>10</v>
      </c>
    </row>
    <row r="1158" spans="2:42" s="404" customFormat="1" ht="15" hidden="1" customHeight="1" x14ac:dyDescent="0.2">
      <c r="B1158" s="425" t="s">
        <v>246</v>
      </c>
      <c r="C1158" s="424" t="s">
        <v>487</v>
      </c>
      <c r="D1158" s="423" t="s">
        <v>161</v>
      </c>
      <c r="E1158" s="422" t="s">
        <v>10</v>
      </c>
      <c r="F1158" s="420">
        <v>44067</v>
      </c>
      <c r="G1158" s="420"/>
      <c r="H1158" s="419">
        <v>2019</v>
      </c>
      <c r="I1158" s="418" t="s">
        <v>1934</v>
      </c>
      <c r="J1158" s="418" t="s">
        <v>160</v>
      </c>
      <c r="K1158" s="417" t="s">
        <v>159</v>
      </c>
      <c r="L1158" s="824"/>
      <c r="M1158" s="825"/>
      <c r="N1158" s="792"/>
      <c r="O1158" s="829"/>
      <c r="P1158" s="832"/>
      <c r="Q1158" s="835"/>
      <c r="R1158" s="829"/>
      <c r="S1158" s="416" t="s">
        <v>179</v>
      </c>
      <c r="T1158" s="432" t="s">
        <v>484</v>
      </c>
      <c r="U1158" s="416" t="s">
        <v>177</v>
      </c>
      <c r="V1158" s="431">
        <v>44136</v>
      </c>
      <c r="W1158" s="416" t="s">
        <v>176</v>
      </c>
      <c r="X1158" s="428">
        <f>X1157</f>
        <v>500000</v>
      </c>
      <c r="Y1158" s="416" t="s">
        <v>175</v>
      </c>
      <c r="Z1158" s="426"/>
      <c r="AA1158" s="416" t="s">
        <v>175</v>
      </c>
      <c r="AB1158" s="426"/>
      <c r="AC1158" s="416" t="s">
        <v>175</v>
      </c>
      <c r="AD1158" s="468">
        <v>0.42099999999999999</v>
      </c>
      <c r="AE1158" s="416" t="s">
        <v>175</v>
      </c>
      <c r="AF1158" s="426">
        <v>0.56399999999999995</v>
      </c>
      <c r="AG1158" s="416" t="s">
        <v>175</v>
      </c>
      <c r="AH1158" s="426">
        <v>0.56399999999999995</v>
      </c>
      <c r="AI1158" s="416" t="s">
        <v>174</v>
      </c>
      <c r="AJ1158" s="430">
        <f>4*22</f>
        <v>88</v>
      </c>
      <c r="AK1158" s="792"/>
      <c r="AL1158" s="792"/>
      <c r="AM1158" s="792"/>
      <c r="AN1158" s="792"/>
      <c r="AO1158" s="792"/>
      <c r="AP1158" s="792"/>
    </row>
    <row r="1159" spans="2:42" s="404" customFormat="1" ht="39" hidden="1" customHeight="1" x14ac:dyDescent="0.2">
      <c r="B1159" s="425" t="s">
        <v>246</v>
      </c>
      <c r="C1159" s="424" t="s">
        <v>487</v>
      </c>
      <c r="D1159" s="423" t="s">
        <v>161</v>
      </c>
      <c r="E1159" s="422" t="s">
        <v>10</v>
      </c>
      <c r="F1159" s="420">
        <v>44067</v>
      </c>
      <c r="G1159" s="420"/>
      <c r="H1159" s="419">
        <v>2019</v>
      </c>
      <c r="I1159" s="418" t="s">
        <v>1934</v>
      </c>
      <c r="J1159" s="418" t="s">
        <v>160</v>
      </c>
      <c r="K1159" s="417" t="s">
        <v>159</v>
      </c>
      <c r="L1159" s="824"/>
      <c r="M1159" s="825"/>
      <c r="N1159" s="792"/>
      <c r="O1159" s="829"/>
      <c r="P1159" s="832"/>
      <c r="Q1159" s="835"/>
      <c r="R1159" s="829"/>
      <c r="S1159" s="416" t="s">
        <v>173</v>
      </c>
      <c r="T1159" s="429" t="s">
        <v>193</v>
      </c>
      <c r="U1159" s="416" t="s">
        <v>171</v>
      </c>
      <c r="V1159" s="427"/>
      <c r="W1159" s="416" t="s">
        <v>170</v>
      </c>
      <c r="X1159" s="428"/>
      <c r="Y1159" s="416" t="s">
        <v>169</v>
      </c>
      <c r="Z1159" s="426"/>
      <c r="AA1159" s="416" t="s">
        <v>169</v>
      </c>
      <c r="AB1159" s="426"/>
      <c r="AC1159" s="416" t="s">
        <v>169</v>
      </c>
      <c r="AD1159" s="468">
        <v>0.56100000000000005</v>
      </c>
      <c r="AE1159" s="416" t="s">
        <v>169</v>
      </c>
      <c r="AF1159" s="426">
        <v>0.624</v>
      </c>
      <c r="AG1159" s="416" t="s">
        <v>169</v>
      </c>
      <c r="AH1159" s="426">
        <v>0.624</v>
      </c>
      <c r="AI1159" s="816"/>
      <c r="AJ1159" s="817"/>
      <c r="AK1159" s="792"/>
      <c r="AL1159" s="792"/>
      <c r="AM1159" s="792"/>
      <c r="AN1159" s="792"/>
      <c r="AO1159" s="792"/>
      <c r="AP1159" s="792"/>
    </row>
    <row r="1160" spans="2:42" s="404" customFormat="1" ht="15" hidden="1" customHeight="1" x14ac:dyDescent="0.2">
      <c r="B1160" s="425" t="s">
        <v>246</v>
      </c>
      <c r="C1160" s="424" t="s">
        <v>487</v>
      </c>
      <c r="D1160" s="423" t="s">
        <v>161</v>
      </c>
      <c r="E1160" s="422" t="s">
        <v>10</v>
      </c>
      <c r="F1160" s="420">
        <v>44067</v>
      </c>
      <c r="G1160" s="420"/>
      <c r="H1160" s="419">
        <v>2019</v>
      </c>
      <c r="I1160" s="418" t="s">
        <v>1934</v>
      </c>
      <c r="J1160" s="418" t="s">
        <v>160</v>
      </c>
      <c r="K1160" s="417" t="s">
        <v>159</v>
      </c>
      <c r="L1160" s="824"/>
      <c r="M1160" s="825"/>
      <c r="N1160" s="792"/>
      <c r="O1160" s="829"/>
      <c r="P1160" s="832"/>
      <c r="Q1160" s="835"/>
      <c r="R1160" s="829"/>
      <c r="S1160" s="416" t="s">
        <v>168</v>
      </c>
      <c r="T1160" s="427">
        <v>25</v>
      </c>
      <c r="U1160" s="416" t="s">
        <v>167</v>
      </c>
      <c r="V1160" s="427">
        <v>45</v>
      </c>
      <c r="W1160" s="816"/>
      <c r="X1160" s="817"/>
      <c r="Y1160" s="416" t="s">
        <v>166</v>
      </c>
      <c r="Z1160" s="426">
        <f>IF(Z1158="",Z1159-Z1157,Z1159-Z1158)</f>
        <v>0</v>
      </c>
      <c r="AA1160" s="416" t="s">
        <v>166</v>
      </c>
      <c r="AB1160" s="426">
        <f>IF(AB1158="",AB1159-AB1157,AB1159-AB1158)</f>
        <v>0</v>
      </c>
      <c r="AC1160" s="416" t="s">
        <v>166</v>
      </c>
      <c r="AD1160" s="468">
        <f>IF(AD1158="",AD1159-AD1157,AD1159-AD1158)</f>
        <v>0.14000000000000007</v>
      </c>
      <c r="AE1160" s="416" t="s">
        <v>166</v>
      </c>
      <c r="AF1160" s="426">
        <f>IF(AF1158="",AF1159-AF1157,AF1159-AF1158)</f>
        <v>6.0000000000000053E-2</v>
      </c>
      <c r="AG1160" s="416" t="s">
        <v>166</v>
      </c>
      <c r="AH1160" s="426">
        <f>IF(AH1158="",AH1159-AH1157,AH1159-AH1158)</f>
        <v>6.0000000000000053E-2</v>
      </c>
      <c r="AI1160" s="816"/>
      <c r="AJ1160" s="817"/>
      <c r="AK1160" s="792"/>
      <c r="AL1160" s="792"/>
      <c r="AM1160" s="792"/>
      <c r="AN1160" s="792"/>
      <c r="AO1160" s="792"/>
      <c r="AP1160" s="792"/>
    </row>
    <row r="1161" spans="2:42" s="404" customFormat="1" ht="15" hidden="1" customHeight="1" x14ac:dyDescent="0.2">
      <c r="B1161" s="425" t="s">
        <v>246</v>
      </c>
      <c r="C1161" s="424" t="s">
        <v>487</v>
      </c>
      <c r="D1161" s="423" t="s">
        <v>161</v>
      </c>
      <c r="E1161" s="422" t="s">
        <v>10</v>
      </c>
      <c r="F1161" s="420">
        <v>44067</v>
      </c>
      <c r="G1161" s="420"/>
      <c r="H1161" s="419">
        <v>2019</v>
      </c>
      <c r="I1161" s="418" t="s">
        <v>1934</v>
      </c>
      <c r="J1161" s="418" t="s">
        <v>160</v>
      </c>
      <c r="K1161" s="417" t="s">
        <v>159</v>
      </c>
      <c r="L1161" s="824"/>
      <c r="M1161" s="825"/>
      <c r="N1161" s="792"/>
      <c r="O1161" s="829"/>
      <c r="P1161" s="832"/>
      <c r="Q1161" s="835"/>
      <c r="R1161" s="829"/>
      <c r="S1161" s="416" t="s">
        <v>165</v>
      </c>
      <c r="T1161" s="415">
        <v>43549</v>
      </c>
      <c r="U1161" s="416" t="s">
        <v>164</v>
      </c>
      <c r="V1161" s="415"/>
      <c r="W1161" s="816"/>
      <c r="X1161" s="817"/>
      <c r="Y1161" s="816"/>
      <c r="Z1161" s="817"/>
      <c r="AA1161" s="816"/>
      <c r="AB1161" s="817"/>
      <c r="AC1161" s="816"/>
      <c r="AD1161" s="817"/>
      <c r="AE1161" s="816"/>
      <c r="AF1161" s="817"/>
      <c r="AG1161" s="816"/>
      <c r="AH1161" s="817"/>
      <c r="AI1161" s="816"/>
      <c r="AJ1161" s="817"/>
      <c r="AK1161" s="792"/>
      <c r="AL1161" s="792"/>
      <c r="AM1161" s="792"/>
      <c r="AN1161" s="792"/>
      <c r="AO1161" s="792"/>
      <c r="AP1161" s="792"/>
    </row>
    <row r="1162" spans="2:42" s="404" customFormat="1" ht="15" hidden="1" customHeight="1" thickBot="1" x14ac:dyDescent="0.25">
      <c r="B1162" s="414" t="s">
        <v>246</v>
      </c>
      <c r="C1162" s="413" t="s">
        <v>487</v>
      </c>
      <c r="D1162" s="412" t="s">
        <v>161</v>
      </c>
      <c r="E1162" s="411" t="s">
        <v>10</v>
      </c>
      <c r="F1162" s="409">
        <v>44067</v>
      </c>
      <c r="G1162" s="409"/>
      <c r="H1162" s="408">
        <v>2019</v>
      </c>
      <c r="I1162" s="407" t="s">
        <v>1934</v>
      </c>
      <c r="J1162" s="407" t="s">
        <v>160</v>
      </c>
      <c r="K1162" s="407" t="s">
        <v>159</v>
      </c>
      <c r="L1162" s="826"/>
      <c r="M1162" s="827"/>
      <c r="N1162" s="793"/>
      <c r="O1162" s="830"/>
      <c r="P1162" s="833"/>
      <c r="Q1162" s="836"/>
      <c r="R1162" s="830"/>
      <c r="S1162" s="406" t="s">
        <v>158</v>
      </c>
      <c r="T1162" s="405">
        <v>44067</v>
      </c>
      <c r="U1162" s="820"/>
      <c r="V1162" s="821"/>
      <c r="W1162" s="818"/>
      <c r="X1162" s="819"/>
      <c r="Y1162" s="818"/>
      <c r="Z1162" s="819"/>
      <c r="AA1162" s="818"/>
      <c r="AB1162" s="819"/>
      <c r="AC1162" s="818"/>
      <c r="AD1162" s="819"/>
      <c r="AE1162" s="818"/>
      <c r="AF1162" s="819"/>
      <c r="AG1162" s="818"/>
      <c r="AH1162" s="819"/>
      <c r="AI1162" s="818"/>
      <c r="AJ1162" s="819"/>
      <c r="AK1162" s="793"/>
      <c r="AL1162" s="793"/>
      <c r="AM1162" s="793"/>
      <c r="AN1162" s="793"/>
      <c r="AO1162" s="793"/>
      <c r="AP1162" s="793"/>
    </row>
    <row r="1163" spans="2:42" s="404" customFormat="1" ht="12.75" hidden="1" customHeight="1" thickTop="1" x14ac:dyDescent="0.2">
      <c r="B1163" s="445" t="s">
        <v>290</v>
      </c>
      <c r="C1163" s="444" t="s">
        <v>482</v>
      </c>
      <c r="D1163" s="443" t="s">
        <v>161</v>
      </c>
      <c r="E1163" s="442" t="s">
        <v>238</v>
      </c>
      <c r="F1163" s="440"/>
      <c r="G1163" s="440"/>
      <c r="H1163" s="419">
        <v>2019</v>
      </c>
      <c r="I1163" s="418"/>
      <c r="J1163" s="418" t="s">
        <v>160</v>
      </c>
      <c r="K1163" s="439" t="s">
        <v>189</v>
      </c>
      <c r="L1163" s="822" t="s">
        <v>483</v>
      </c>
      <c r="M1163" s="823"/>
      <c r="N1163" s="791" t="s">
        <v>213</v>
      </c>
      <c r="O1163" s="828" t="s">
        <v>186</v>
      </c>
      <c r="P1163" s="831"/>
      <c r="Q1163" s="834"/>
      <c r="R1163" s="828"/>
      <c r="S1163" s="434" t="s">
        <v>184</v>
      </c>
      <c r="T1163" s="438">
        <v>500000</v>
      </c>
      <c r="U1163" s="434" t="s">
        <v>183</v>
      </c>
      <c r="V1163" s="437"/>
      <c r="W1163" s="434" t="s">
        <v>182</v>
      </c>
      <c r="X1163" s="436">
        <f>T1163</f>
        <v>500000</v>
      </c>
      <c r="Y1163" s="434" t="s">
        <v>181</v>
      </c>
      <c r="Z1163" s="435"/>
      <c r="AA1163" s="434" t="s">
        <v>181</v>
      </c>
      <c r="AB1163" s="435"/>
      <c r="AC1163" s="434" t="s">
        <v>181</v>
      </c>
      <c r="AD1163" s="435"/>
      <c r="AE1163" s="434" t="s">
        <v>181</v>
      </c>
      <c r="AF1163" s="435"/>
      <c r="AG1163" s="434" t="s">
        <v>181</v>
      </c>
      <c r="AH1163" s="435"/>
      <c r="AI1163" s="434" t="s">
        <v>180</v>
      </c>
      <c r="AJ1163" s="433"/>
      <c r="AK1163" s="791" t="s">
        <v>4</v>
      </c>
      <c r="AL1163" s="791" t="s">
        <v>4</v>
      </c>
      <c r="AM1163" s="791" t="s">
        <v>4</v>
      </c>
      <c r="AN1163" s="791" t="s">
        <v>4</v>
      </c>
      <c r="AO1163" s="791" t="s">
        <v>4</v>
      </c>
      <c r="AP1163" s="791" t="s">
        <v>4</v>
      </c>
    </row>
    <row r="1164" spans="2:42" s="404" customFormat="1" ht="15" hidden="1" customHeight="1" x14ac:dyDescent="0.2">
      <c r="B1164" s="425" t="s">
        <v>290</v>
      </c>
      <c r="C1164" s="424" t="s">
        <v>482</v>
      </c>
      <c r="D1164" s="423" t="s">
        <v>161</v>
      </c>
      <c r="E1164" s="422" t="s">
        <v>238</v>
      </c>
      <c r="F1164" s="420"/>
      <c r="G1164" s="420"/>
      <c r="H1164" s="419">
        <v>2019</v>
      </c>
      <c r="I1164" s="418"/>
      <c r="J1164" s="418" t="s">
        <v>160</v>
      </c>
      <c r="K1164" s="417" t="s">
        <v>159</v>
      </c>
      <c r="L1164" s="824"/>
      <c r="M1164" s="825"/>
      <c r="N1164" s="792"/>
      <c r="O1164" s="829"/>
      <c r="P1164" s="832"/>
      <c r="Q1164" s="835"/>
      <c r="R1164" s="829"/>
      <c r="S1164" s="416" t="s">
        <v>179</v>
      </c>
      <c r="T1164" s="432"/>
      <c r="U1164" s="416" t="s">
        <v>177</v>
      </c>
      <c r="V1164" s="415"/>
      <c r="W1164" s="416" t="s">
        <v>176</v>
      </c>
      <c r="X1164" s="428">
        <f>X1163</f>
        <v>500000</v>
      </c>
      <c r="Y1164" s="416" t="s">
        <v>175</v>
      </c>
      <c r="Z1164" s="426"/>
      <c r="AA1164" s="416" t="s">
        <v>175</v>
      </c>
      <c r="AB1164" s="426"/>
      <c r="AC1164" s="416" t="s">
        <v>175</v>
      </c>
      <c r="AD1164" s="426"/>
      <c r="AE1164" s="416" t="s">
        <v>175</v>
      </c>
      <c r="AF1164" s="426"/>
      <c r="AG1164" s="416" t="s">
        <v>175</v>
      </c>
      <c r="AH1164" s="426"/>
      <c r="AI1164" s="416" t="s">
        <v>174</v>
      </c>
      <c r="AJ1164" s="430"/>
      <c r="AK1164" s="792"/>
      <c r="AL1164" s="792"/>
      <c r="AM1164" s="792"/>
      <c r="AN1164" s="792"/>
      <c r="AO1164" s="792"/>
      <c r="AP1164" s="792"/>
    </row>
    <row r="1165" spans="2:42" s="404" customFormat="1" ht="39" hidden="1" customHeight="1" x14ac:dyDescent="0.2">
      <c r="B1165" s="425" t="s">
        <v>290</v>
      </c>
      <c r="C1165" s="424" t="s">
        <v>482</v>
      </c>
      <c r="D1165" s="423" t="s">
        <v>161</v>
      </c>
      <c r="E1165" s="422" t="s">
        <v>238</v>
      </c>
      <c r="F1165" s="420"/>
      <c r="G1165" s="420"/>
      <c r="H1165" s="419">
        <v>2019</v>
      </c>
      <c r="I1165" s="418"/>
      <c r="J1165" s="418" t="s">
        <v>160</v>
      </c>
      <c r="K1165" s="417" t="s">
        <v>159</v>
      </c>
      <c r="L1165" s="824"/>
      <c r="M1165" s="825"/>
      <c r="N1165" s="792"/>
      <c r="O1165" s="829"/>
      <c r="P1165" s="832"/>
      <c r="Q1165" s="835"/>
      <c r="R1165" s="829"/>
      <c r="S1165" s="416" t="s">
        <v>173</v>
      </c>
      <c r="T1165" s="429"/>
      <c r="U1165" s="416" t="s">
        <v>171</v>
      </c>
      <c r="V1165" s="427"/>
      <c r="W1165" s="416" t="s">
        <v>170</v>
      </c>
      <c r="X1165" s="428"/>
      <c r="Y1165" s="416" t="s">
        <v>169</v>
      </c>
      <c r="Z1165" s="426"/>
      <c r="AA1165" s="416" t="s">
        <v>169</v>
      </c>
      <c r="AB1165" s="426"/>
      <c r="AC1165" s="416" t="s">
        <v>169</v>
      </c>
      <c r="AD1165" s="426"/>
      <c r="AE1165" s="416" t="s">
        <v>169</v>
      </c>
      <c r="AF1165" s="426"/>
      <c r="AG1165" s="416" t="s">
        <v>169</v>
      </c>
      <c r="AH1165" s="426"/>
      <c r="AI1165" s="816"/>
      <c r="AJ1165" s="817"/>
      <c r="AK1165" s="792"/>
      <c r="AL1165" s="792"/>
      <c r="AM1165" s="792"/>
      <c r="AN1165" s="792"/>
      <c r="AO1165" s="792"/>
      <c r="AP1165" s="792"/>
    </row>
    <row r="1166" spans="2:42" s="404" customFormat="1" ht="15" hidden="1" customHeight="1" x14ac:dyDescent="0.2">
      <c r="B1166" s="425" t="s">
        <v>290</v>
      </c>
      <c r="C1166" s="424" t="s">
        <v>482</v>
      </c>
      <c r="D1166" s="423" t="s">
        <v>161</v>
      </c>
      <c r="E1166" s="422" t="s">
        <v>238</v>
      </c>
      <c r="F1166" s="420"/>
      <c r="G1166" s="420"/>
      <c r="H1166" s="419">
        <v>2019</v>
      </c>
      <c r="I1166" s="418"/>
      <c r="J1166" s="418" t="s">
        <v>160</v>
      </c>
      <c r="K1166" s="417" t="s">
        <v>159</v>
      </c>
      <c r="L1166" s="824"/>
      <c r="M1166" s="825"/>
      <c r="N1166" s="792"/>
      <c r="O1166" s="829"/>
      <c r="P1166" s="832"/>
      <c r="Q1166" s="835"/>
      <c r="R1166" s="829"/>
      <c r="S1166" s="416" t="s">
        <v>168</v>
      </c>
      <c r="T1166" s="427"/>
      <c r="U1166" s="416" t="s">
        <v>167</v>
      </c>
      <c r="V1166" s="427"/>
      <c r="W1166" s="816"/>
      <c r="X1166" s="817"/>
      <c r="Y1166" s="416" t="s">
        <v>166</v>
      </c>
      <c r="Z1166" s="426">
        <f>IF(Z1164="",Z1165-Z1163,Z1165-Z1164)</f>
        <v>0</v>
      </c>
      <c r="AA1166" s="416" t="s">
        <v>166</v>
      </c>
      <c r="AB1166" s="426">
        <f>IF(AB1164="",AB1165-AB1163,AB1165-AB1164)</f>
        <v>0</v>
      </c>
      <c r="AC1166" s="416" t="s">
        <v>166</v>
      </c>
      <c r="AD1166" s="426">
        <f>IF(AD1164="",AD1165-AD1163,AD1165-AD1164)</f>
        <v>0</v>
      </c>
      <c r="AE1166" s="416" t="s">
        <v>166</v>
      </c>
      <c r="AF1166" s="426">
        <f>IF(AF1164="",AF1165-AF1163,AF1165-AF1164)</f>
        <v>0</v>
      </c>
      <c r="AG1166" s="416" t="s">
        <v>166</v>
      </c>
      <c r="AH1166" s="426">
        <f>IF(AH1164="",AH1165-AH1163,AH1165-AH1164)</f>
        <v>0</v>
      </c>
      <c r="AI1166" s="816"/>
      <c r="AJ1166" s="817"/>
      <c r="AK1166" s="792"/>
      <c r="AL1166" s="792"/>
      <c r="AM1166" s="792"/>
      <c r="AN1166" s="792"/>
      <c r="AO1166" s="792"/>
      <c r="AP1166" s="792"/>
    </row>
    <row r="1167" spans="2:42" s="404" customFormat="1" ht="15" hidden="1" customHeight="1" x14ac:dyDescent="0.2">
      <c r="B1167" s="425" t="s">
        <v>290</v>
      </c>
      <c r="C1167" s="424" t="s">
        <v>482</v>
      </c>
      <c r="D1167" s="423" t="s">
        <v>161</v>
      </c>
      <c r="E1167" s="422" t="s">
        <v>238</v>
      </c>
      <c r="F1167" s="420"/>
      <c r="G1167" s="420"/>
      <c r="H1167" s="419">
        <v>2019</v>
      </c>
      <c r="I1167" s="418"/>
      <c r="J1167" s="418" t="s">
        <v>160</v>
      </c>
      <c r="K1167" s="417" t="s">
        <v>159</v>
      </c>
      <c r="L1167" s="824"/>
      <c r="M1167" s="825"/>
      <c r="N1167" s="792"/>
      <c r="O1167" s="829"/>
      <c r="P1167" s="832"/>
      <c r="Q1167" s="835"/>
      <c r="R1167" s="829"/>
      <c r="S1167" s="416" t="s">
        <v>165</v>
      </c>
      <c r="T1167" s="415">
        <v>43635</v>
      </c>
      <c r="U1167" s="416" t="s">
        <v>164</v>
      </c>
      <c r="V1167" s="415"/>
      <c r="W1167" s="816"/>
      <c r="X1167" s="817"/>
      <c r="Y1167" s="816"/>
      <c r="Z1167" s="817"/>
      <c r="AA1167" s="816"/>
      <c r="AB1167" s="817"/>
      <c r="AC1167" s="816"/>
      <c r="AD1167" s="817"/>
      <c r="AE1167" s="816"/>
      <c r="AF1167" s="817"/>
      <c r="AG1167" s="816"/>
      <c r="AH1167" s="817"/>
      <c r="AI1167" s="816"/>
      <c r="AJ1167" s="817"/>
      <c r="AK1167" s="792"/>
      <c r="AL1167" s="792"/>
      <c r="AM1167" s="792"/>
      <c r="AN1167" s="792"/>
      <c r="AO1167" s="792"/>
      <c r="AP1167" s="792"/>
    </row>
    <row r="1168" spans="2:42" s="404" customFormat="1" ht="15" hidden="1" customHeight="1" thickBot="1" x14ac:dyDescent="0.25">
      <c r="B1168" s="414" t="s">
        <v>290</v>
      </c>
      <c r="C1168" s="413" t="s">
        <v>482</v>
      </c>
      <c r="D1168" s="412" t="s">
        <v>161</v>
      </c>
      <c r="E1168" s="411" t="s">
        <v>238</v>
      </c>
      <c r="F1168" s="409"/>
      <c r="G1168" s="409"/>
      <c r="H1168" s="408">
        <v>2019</v>
      </c>
      <c r="I1168" s="407"/>
      <c r="J1168" s="407" t="s">
        <v>160</v>
      </c>
      <c r="K1168" s="407" t="s">
        <v>159</v>
      </c>
      <c r="L1168" s="826"/>
      <c r="M1168" s="827"/>
      <c r="N1168" s="793"/>
      <c r="O1168" s="830"/>
      <c r="P1168" s="833"/>
      <c r="Q1168" s="836"/>
      <c r="R1168" s="830"/>
      <c r="S1168" s="406" t="s">
        <v>158</v>
      </c>
      <c r="T1168" s="451"/>
      <c r="U1168" s="820"/>
      <c r="V1168" s="821"/>
      <c r="W1168" s="818"/>
      <c r="X1168" s="819"/>
      <c r="Y1168" s="818"/>
      <c r="Z1168" s="819"/>
      <c r="AA1168" s="818"/>
      <c r="AB1168" s="819"/>
      <c r="AC1168" s="818"/>
      <c r="AD1168" s="819"/>
      <c r="AE1168" s="818"/>
      <c r="AF1168" s="819"/>
      <c r="AG1168" s="818"/>
      <c r="AH1168" s="819"/>
      <c r="AI1168" s="818"/>
      <c r="AJ1168" s="819"/>
      <c r="AK1168" s="793"/>
      <c r="AL1168" s="793"/>
      <c r="AM1168" s="793"/>
      <c r="AN1168" s="793"/>
      <c r="AO1168" s="793"/>
      <c r="AP1168" s="793"/>
    </row>
    <row r="1169" spans="2:42" s="404" customFormat="1" ht="12.75" hidden="1" customHeight="1" thickTop="1" x14ac:dyDescent="0.2">
      <c r="B1169" s="445" t="s">
        <v>246</v>
      </c>
      <c r="C1169" s="444" t="s">
        <v>463</v>
      </c>
      <c r="D1169" s="443" t="s">
        <v>161</v>
      </c>
      <c r="E1169" s="442" t="s">
        <v>238</v>
      </c>
      <c r="F1169" s="440"/>
      <c r="G1169" s="440"/>
      <c r="H1169" s="419">
        <v>2019</v>
      </c>
      <c r="I1169" s="418"/>
      <c r="J1169" s="418" t="s">
        <v>160</v>
      </c>
      <c r="K1169" s="439" t="s">
        <v>189</v>
      </c>
      <c r="L1169" s="822" t="s">
        <v>481</v>
      </c>
      <c r="M1169" s="823"/>
      <c r="N1169" s="791" t="s">
        <v>213</v>
      </c>
      <c r="O1169" s="828" t="s">
        <v>186</v>
      </c>
      <c r="P1169" s="831"/>
      <c r="Q1169" s="834"/>
      <c r="R1169" s="828"/>
      <c r="S1169" s="434" t="s">
        <v>184</v>
      </c>
      <c r="T1169" s="438">
        <v>500000</v>
      </c>
      <c r="U1169" s="434" t="s">
        <v>183</v>
      </c>
      <c r="V1169" s="437"/>
      <c r="W1169" s="434" t="s">
        <v>182</v>
      </c>
      <c r="X1169" s="436">
        <f>T1169</f>
        <v>500000</v>
      </c>
      <c r="Y1169" s="434" t="s">
        <v>181</v>
      </c>
      <c r="Z1169" s="435"/>
      <c r="AA1169" s="434" t="s">
        <v>181</v>
      </c>
      <c r="AB1169" s="435"/>
      <c r="AC1169" s="434" t="s">
        <v>181</v>
      </c>
      <c r="AD1169" s="435"/>
      <c r="AE1169" s="434" t="s">
        <v>181</v>
      </c>
      <c r="AF1169" s="435"/>
      <c r="AG1169" s="434" t="s">
        <v>181</v>
      </c>
      <c r="AH1169" s="435"/>
      <c r="AI1169" s="434" t="s">
        <v>180</v>
      </c>
      <c r="AJ1169" s="433"/>
      <c r="AK1169" s="791" t="s">
        <v>4</v>
      </c>
      <c r="AL1169" s="791" t="s">
        <v>4</v>
      </c>
      <c r="AM1169" s="791" t="s">
        <v>4</v>
      </c>
      <c r="AN1169" s="791" t="s">
        <v>4</v>
      </c>
      <c r="AO1169" s="791" t="s">
        <v>4</v>
      </c>
      <c r="AP1169" s="791" t="s">
        <v>4</v>
      </c>
    </row>
    <row r="1170" spans="2:42" s="404" customFormat="1" ht="15" hidden="1" customHeight="1" x14ac:dyDescent="0.2">
      <c r="B1170" s="425" t="s">
        <v>246</v>
      </c>
      <c r="C1170" s="424" t="s">
        <v>463</v>
      </c>
      <c r="D1170" s="423" t="s">
        <v>161</v>
      </c>
      <c r="E1170" s="422" t="s">
        <v>238</v>
      </c>
      <c r="F1170" s="420"/>
      <c r="G1170" s="420"/>
      <c r="H1170" s="419">
        <v>2019</v>
      </c>
      <c r="I1170" s="418"/>
      <c r="J1170" s="418" t="s">
        <v>160</v>
      </c>
      <c r="K1170" s="417" t="s">
        <v>159</v>
      </c>
      <c r="L1170" s="824"/>
      <c r="M1170" s="825"/>
      <c r="N1170" s="792"/>
      <c r="O1170" s="829"/>
      <c r="P1170" s="832"/>
      <c r="Q1170" s="835"/>
      <c r="R1170" s="829"/>
      <c r="S1170" s="416" t="s">
        <v>179</v>
      </c>
      <c r="T1170" s="432"/>
      <c r="U1170" s="416" t="s">
        <v>177</v>
      </c>
      <c r="V1170" s="415"/>
      <c r="W1170" s="416" t="s">
        <v>176</v>
      </c>
      <c r="X1170" s="428">
        <f>X1169</f>
        <v>500000</v>
      </c>
      <c r="Y1170" s="416" t="s">
        <v>175</v>
      </c>
      <c r="Z1170" s="426"/>
      <c r="AA1170" s="416" t="s">
        <v>175</v>
      </c>
      <c r="AB1170" s="426"/>
      <c r="AC1170" s="416" t="s">
        <v>175</v>
      </c>
      <c r="AD1170" s="426"/>
      <c r="AE1170" s="416" t="s">
        <v>175</v>
      </c>
      <c r="AF1170" s="426"/>
      <c r="AG1170" s="416" t="s">
        <v>175</v>
      </c>
      <c r="AH1170" s="426"/>
      <c r="AI1170" s="416" t="s">
        <v>174</v>
      </c>
      <c r="AJ1170" s="430"/>
      <c r="AK1170" s="792"/>
      <c r="AL1170" s="792"/>
      <c r="AM1170" s="792"/>
      <c r="AN1170" s="792"/>
      <c r="AO1170" s="792"/>
      <c r="AP1170" s="792"/>
    </row>
    <row r="1171" spans="2:42" s="404" customFormat="1" ht="39" hidden="1" customHeight="1" x14ac:dyDescent="0.2">
      <c r="B1171" s="425" t="s">
        <v>246</v>
      </c>
      <c r="C1171" s="424" t="s">
        <v>463</v>
      </c>
      <c r="D1171" s="423" t="s">
        <v>161</v>
      </c>
      <c r="E1171" s="422" t="s">
        <v>238</v>
      </c>
      <c r="F1171" s="420"/>
      <c r="G1171" s="420"/>
      <c r="H1171" s="419">
        <v>2019</v>
      </c>
      <c r="I1171" s="418"/>
      <c r="J1171" s="418" t="s">
        <v>160</v>
      </c>
      <c r="K1171" s="417" t="s">
        <v>159</v>
      </c>
      <c r="L1171" s="824"/>
      <c r="M1171" s="825"/>
      <c r="N1171" s="792"/>
      <c r="O1171" s="829"/>
      <c r="P1171" s="832"/>
      <c r="Q1171" s="835"/>
      <c r="R1171" s="829"/>
      <c r="S1171" s="416" t="s">
        <v>173</v>
      </c>
      <c r="T1171" s="429"/>
      <c r="U1171" s="416" t="s">
        <v>171</v>
      </c>
      <c r="V1171" s="427"/>
      <c r="W1171" s="416" t="s">
        <v>170</v>
      </c>
      <c r="X1171" s="428"/>
      <c r="Y1171" s="416" t="s">
        <v>169</v>
      </c>
      <c r="Z1171" s="426"/>
      <c r="AA1171" s="416" t="s">
        <v>169</v>
      </c>
      <c r="AB1171" s="426"/>
      <c r="AC1171" s="416" t="s">
        <v>169</v>
      </c>
      <c r="AD1171" s="426"/>
      <c r="AE1171" s="416" t="s">
        <v>169</v>
      </c>
      <c r="AF1171" s="426"/>
      <c r="AG1171" s="416" t="s">
        <v>169</v>
      </c>
      <c r="AH1171" s="426"/>
      <c r="AI1171" s="816"/>
      <c r="AJ1171" s="817"/>
      <c r="AK1171" s="792"/>
      <c r="AL1171" s="792"/>
      <c r="AM1171" s="792"/>
      <c r="AN1171" s="792"/>
      <c r="AO1171" s="792"/>
      <c r="AP1171" s="792"/>
    </row>
    <row r="1172" spans="2:42" s="404" customFormat="1" ht="15" hidden="1" customHeight="1" x14ac:dyDescent="0.2">
      <c r="B1172" s="425" t="s">
        <v>246</v>
      </c>
      <c r="C1172" s="424" t="s">
        <v>463</v>
      </c>
      <c r="D1172" s="423" t="s">
        <v>161</v>
      </c>
      <c r="E1172" s="422" t="s">
        <v>238</v>
      </c>
      <c r="F1172" s="420"/>
      <c r="G1172" s="420"/>
      <c r="H1172" s="419">
        <v>2019</v>
      </c>
      <c r="I1172" s="418"/>
      <c r="J1172" s="418" t="s">
        <v>160</v>
      </c>
      <c r="K1172" s="417" t="s">
        <v>159</v>
      </c>
      <c r="L1172" s="824"/>
      <c r="M1172" s="825"/>
      <c r="N1172" s="792"/>
      <c r="O1172" s="829"/>
      <c r="P1172" s="832"/>
      <c r="Q1172" s="835"/>
      <c r="R1172" s="829"/>
      <c r="S1172" s="416" t="s">
        <v>168</v>
      </c>
      <c r="T1172" s="427"/>
      <c r="U1172" s="416" t="s">
        <v>167</v>
      </c>
      <c r="V1172" s="427"/>
      <c r="W1172" s="816"/>
      <c r="X1172" s="817"/>
      <c r="Y1172" s="416" t="s">
        <v>166</v>
      </c>
      <c r="Z1172" s="426">
        <f>IF(Z1170="",Z1171-Z1169,Z1171-Z1170)</f>
        <v>0</v>
      </c>
      <c r="AA1172" s="416" t="s">
        <v>166</v>
      </c>
      <c r="AB1172" s="426">
        <f>IF(AB1170="",AB1171-AB1169,AB1171-AB1170)</f>
        <v>0</v>
      </c>
      <c r="AC1172" s="416" t="s">
        <v>166</v>
      </c>
      <c r="AD1172" s="426">
        <f>IF(AD1170="",AD1171-AD1169,AD1171-AD1170)</f>
        <v>0</v>
      </c>
      <c r="AE1172" s="416" t="s">
        <v>166</v>
      </c>
      <c r="AF1172" s="426">
        <f>IF(AF1170="",AF1171-AF1169,AF1171-AF1170)</f>
        <v>0</v>
      </c>
      <c r="AG1172" s="416" t="s">
        <v>166</v>
      </c>
      <c r="AH1172" s="426">
        <f>IF(AH1170="",AH1171-AH1169,AH1171-AH1170)</f>
        <v>0</v>
      </c>
      <c r="AI1172" s="816"/>
      <c r="AJ1172" s="817"/>
      <c r="AK1172" s="792"/>
      <c r="AL1172" s="792"/>
      <c r="AM1172" s="792"/>
      <c r="AN1172" s="792"/>
      <c r="AO1172" s="792"/>
      <c r="AP1172" s="792"/>
    </row>
    <row r="1173" spans="2:42" s="404" customFormat="1" ht="15" hidden="1" customHeight="1" x14ac:dyDescent="0.2">
      <c r="B1173" s="425" t="s">
        <v>246</v>
      </c>
      <c r="C1173" s="424" t="s">
        <v>463</v>
      </c>
      <c r="D1173" s="423" t="s">
        <v>161</v>
      </c>
      <c r="E1173" s="422" t="s">
        <v>238</v>
      </c>
      <c r="F1173" s="420"/>
      <c r="G1173" s="420"/>
      <c r="H1173" s="419">
        <v>2019</v>
      </c>
      <c r="I1173" s="418"/>
      <c r="J1173" s="418" t="s">
        <v>160</v>
      </c>
      <c r="K1173" s="417" t="s">
        <v>159</v>
      </c>
      <c r="L1173" s="824"/>
      <c r="M1173" s="825"/>
      <c r="N1173" s="792"/>
      <c r="O1173" s="829"/>
      <c r="P1173" s="832"/>
      <c r="Q1173" s="835"/>
      <c r="R1173" s="829"/>
      <c r="S1173" s="416" t="s">
        <v>165</v>
      </c>
      <c r="T1173" s="415">
        <v>43524</v>
      </c>
      <c r="U1173" s="416" t="s">
        <v>164</v>
      </c>
      <c r="V1173" s="415"/>
      <c r="W1173" s="816"/>
      <c r="X1173" s="817"/>
      <c r="Y1173" s="816"/>
      <c r="Z1173" s="817"/>
      <c r="AA1173" s="816"/>
      <c r="AB1173" s="817"/>
      <c r="AC1173" s="816"/>
      <c r="AD1173" s="817"/>
      <c r="AE1173" s="816"/>
      <c r="AF1173" s="817"/>
      <c r="AG1173" s="816"/>
      <c r="AH1173" s="817"/>
      <c r="AI1173" s="816"/>
      <c r="AJ1173" s="817"/>
      <c r="AK1173" s="792"/>
      <c r="AL1173" s="792"/>
      <c r="AM1173" s="792"/>
      <c r="AN1173" s="792"/>
      <c r="AO1173" s="792"/>
      <c r="AP1173" s="792"/>
    </row>
    <row r="1174" spans="2:42" s="404" customFormat="1" ht="15" hidden="1" customHeight="1" thickBot="1" x14ac:dyDescent="0.25">
      <c r="B1174" s="414" t="s">
        <v>246</v>
      </c>
      <c r="C1174" s="413" t="s">
        <v>463</v>
      </c>
      <c r="D1174" s="412" t="s">
        <v>161</v>
      </c>
      <c r="E1174" s="411" t="s">
        <v>238</v>
      </c>
      <c r="F1174" s="409"/>
      <c r="G1174" s="409"/>
      <c r="H1174" s="408">
        <v>2019</v>
      </c>
      <c r="I1174" s="407"/>
      <c r="J1174" s="407" t="s">
        <v>160</v>
      </c>
      <c r="K1174" s="407" t="s">
        <v>159</v>
      </c>
      <c r="L1174" s="826"/>
      <c r="M1174" s="827"/>
      <c r="N1174" s="793"/>
      <c r="O1174" s="830"/>
      <c r="P1174" s="833"/>
      <c r="Q1174" s="836"/>
      <c r="R1174" s="830"/>
      <c r="S1174" s="406" t="s">
        <v>158</v>
      </c>
      <c r="T1174" s="451"/>
      <c r="U1174" s="820"/>
      <c r="V1174" s="821"/>
      <c r="W1174" s="818"/>
      <c r="X1174" s="819"/>
      <c r="Y1174" s="818"/>
      <c r="Z1174" s="819"/>
      <c r="AA1174" s="818"/>
      <c r="AB1174" s="819"/>
      <c r="AC1174" s="818"/>
      <c r="AD1174" s="819"/>
      <c r="AE1174" s="818"/>
      <c r="AF1174" s="819"/>
      <c r="AG1174" s="818"/>
      <c r="AH1174" s="819"/>
      <c r="AI1174" s="818"/>
      <c r="AJ1174" s="819"/>
      <c r="AK1174" s="793"/>
      <c r="AL1174" s="793"/>
      <c r="AM1174" s="793"/>
      <c r="AN1174" s="793"/>
      <c r="AO1174" s="793"/>
      <c r="AP1174" s="793"/>
    </row>
    <row r="1175" spans="2:42" s="404" customFormat="1" ht="12.75" hidden="1" customHeight="1" thickTop="1" x14ac:dyDescent="0.2">
      <c r="B1175" s="445" t="s">
        <v>246</v>
      </c>
      <c r="C1175" s="444" t="s">
        <v>479</v>
      </c>
      <c r="D1175" s="443" t="s">
        <v>161</v>
      </c>
      <c r="E1175" s="442" t="s">
        <v>238</v>
      </c>
      <c r="F1175" s="440"/>
      <c r="G1175" s="440"/>
      <c r="H1175" s="419">
        <v>2019</v>
      </c>
      <c r="I1175" s="418"/>
      <c r="J1175" s="418" t="s">
        <v>160</v>
      </c>
      <c r="K1175" s="439" t="s">
        <v>189</v>
      </c>
      <c r="L1175" s="822" t="s">
        <v>480</v>
      </c>
      <c r="M1175" s="823"/>
      <c r="N1175" s="791" t="s">
        <v>213</v>
      </c>
      <c r="O1175" s="828" t="s">
        <v>186</v>
      </c>
      <c r="P1175" s="831"/>
      <c r="Q1175" s="834"/>
      <c r="R1175" s="828"/>
      <c r="S1175" s="434" t="s">
        <v>184</v>
      </c>
      <c r="T1175" s="438">
        <v>500000</v>
      </c>
      <c r="U1175" s="434" t="s">
        <v>183</v>
      </c>
      <c r="V1175" s="437"/>
      <c r="W1175" s="434" t="s">
        <v>182</v>
      </c>
      <c r="X1175" s="436">
        <f>T1175</f>
        <v>500000</v>
      </c>
      <c r="Y1175" s="434" t="s">
        <v>181</v>
      </c>
      <c r="Z1175" s="435"/>
      <c r="AA1175" s="434" t="s">
        <v>181</v>
      </c>
      <c r="AB1175" s="435"/>
      <c r="AC1175" s="434" t="s">
        <v>181</v>
      </c>
      <c r="AD1175" s="435"/>
      <c r="AE1175" s="434" t="s">
        <v>181</v>
      </c>
      <c r="AF1175" s="435"/>
      <c r="AG1175" s="434" t="s">
        <v>181</v>
      </c>
      <c r="AH1175" s="435"/>
      <c r="AI1175" s="434" t="s">
        <v>180</v>
      </c>
      <c r="AJ1175" s="433"/>
      <c r="AK1175" s="791" t="s">
        <v>4</v>
      </c>
      <c r="AL1175" s="791" t="s">
        <v>4</v>
      </c>
      <c r="AM1175" s="791" t="s">
        <v>4</v>
      </c>
      <c r="AN1175" s="791" t="s">
        <v>4</v>
      </c>
      <c r="AO1175" s="791" t="s">
        <v>4</v>
      </c>
      <c r="AP1175" s="791" t="s">
        <v>4</v>
      </c>
    </row>
    <row r="1176" spans="2:42" s="404" customFormat="1" ht="15" hidden="1" customHeight="1" x14ac:dyDescent="0.2">
      <c r="B1176" s="425" t="s">
        <v>246</v>
      </c>
      <c r="C1176" s="424" t="s">
        <v>479</v>
      </c>
      <c r="D1176" s="423" t="s">
        <v>161</v>
      </c>
      <c r="E1176" s="422" t="s">
        <v>238</v>
      </c>
      <c r="F1176" s="420"/>
      <c r="G1176" s="420"/>
      <c r="H1176" s="419">
        <v>2019</v>
      </c>
      <c r="I1176" s="418"/>
      <c r="J1176" s="418" t="s">
        <v>160</v>
      </c>
      <c r="K1176" s="417" t="s">
        <v>159</v>
      </c>
      <c r="L1176" s="824"/>
      <c r="M1176" s="825"/>
      <c r="N1176" s="792"/>
      <c r="O1176" s="829"/>
      <c r="P1176" s="832"/>
      <c r="Q1176" s="835"/>
      <c r="R1176" s="829"/>
      <c r="S1176" s="416" t="s">
        <v>179</v>
      </c>
      <c r="T1176" s="432"/>
      <c r="U1176" s="416" t="s">
        <v>177</v>
      </c>
      <c r="V1176" s="415"/>
      <c r="W1176" s="416" t="s">
        <v>176</v>
      </c>
      <c r="X1176" s="428">
        <f>X1175</f>
        <v>500000</v>
      </c>
      <c r="Y1176" s="416" t="s">
        <v>175</v>
      </c>
      <c r="Z1176" s="426"/>
      <c r="AA1176" s="416" t="s">
        <v>175</v>
      </c>
      <c r="AB1176" s="426"/>
      <c r="AC1176" s="416" t="s">
        <v>175</v>
      </c>
      <c r="AD1176" s="426"/>
      <c r="AE1176" s="416" t="s">
        <v>175</v>
      </c>
      <c r="AF1176" s="426"/>
      <c r="AG1176" s="416" t="s">
        <v>175</v>
      </c>
      <c r="AH1176" s="426"/>
      <c r="AI1176" s="416" t="s">
        <v>174</v>
      </c>
      <c r="AJ1176" s="430"/>
      <c r="AK1176" s="792"/>
      <c r="AL1176" s="792"/>
      <c r="AM1176" s="792"/>
      <c r="AN1176" s="792"/>
      <c r="AO1176" s="792"/>
      <c r="AP1176" s="792"/>
    </row>
    <row r="1177" spans="2:42" s="404" customFormat="1" ht="39" hidden="1" customHeight="1" x14ac:dyDescent="0.2">
      <c r="B1177" s="425" t="s">
        <v>246</v>
      </c>
      <c r="C1177" s="424" t="s">
        <v>479</v>
      </c>
      <c r="D1177" s="423" t="s">
        <v>161</v>
      </c>
      <c r="E1177" s="422" t="s">
        <v>238</v>
      </c>
      <c r="F1177" s="420"/>
      <c r="G1177" s="420"/>
      <c r="H1177" s="419">
        <v>2019</v>
      </c>
      <c r="I1177" s="418"/>
      <c r="J1177" s="418" t="s">
        <v>160</v>
      </c>
      <c r="K1177" s="417" t="s">
        <v>159</v>
      </c>
      <c r="L1177" s="824"/>
      <c r="M1177" s="825"/>
      <c r="N1177" s="792"/>
      <c r="O1177" s="829"/>
      <c r="P1177" s="832"/>
      <c r="Q1177" s="835"/>
      <c r="R1177" s="829"/>
      <c r="S1177" s="416" t="s">
        <v>173</v>
      </c>
      <c r="T1177" s="429"/>
      <c r="U1177" s="416" t="s">
        <v>171</v>
      </c>
      <c r="V1177" s="427"/>
      <c r="W1177" s="416" t="s">
        <v>170</v>
      </c>
      <c r="X1177" s="428"/>
      <c r="Y1177" s="416" t="s">
        <v>169</v>
      </c>
      <c r="Z1177" s="426"/>
      <c r="AA1177" s="416" t="s">
        <v>169</v>
      </c>
      <c r="AB1177" s="426"/>
      <c r="AC1177" s="416" t="s">
        <v>169</v>
      </c>
      <c r="AD1177" s="426"/>
      <c r="AE1177" s="416" t="s">
        <v>169</v>
      </c>
      <c r="AF1177" s="426"/>
      <c r="AG1177" s="416" t="s">
        <v>169</v>
      </c>
      <c r="AH1177" s="426"/>
      <c r="AI1177" s="816"/>
      <c r="AJ1177" s="817"/>
      <c r="AK1177" s="792"/>
      <c r="AL1177" s="792"/>
      <c r="AM1177" s="792"/>
      <c r="AN1177" s="792"/>
      <c r="AO1177" s="792"/>
      <c r="AP1177" s="792"/>
    </row>
    <row r="1178" spans="2:42" s="404" customFormat="1" ht="15" hidden="1" customHeight="1" x14ac:dyDescent="0.2">
      <c r="B1178" s="425" t="s">
        <v>246</v>
      </c>
      <c r="C1178" s="424" t="s">
        <v>479</v>
      </c>
      <c r="D1178" s="423" t="s">
        <v>161</v>
      </c>
      <c r="E1178" s="422" t="s">
        <v>238</v>
      </c>
      <c r="F1178" s="420"/>
      <c r="G1178" s="420"/>
      <c r="H1178" s="419">
        <v>2019</v>
      </c>
      <c r="I1178" s="418"/>
      <c r="J1178" s="418" t="s">
        <v>160</v>
      </c>
      <c r="K1178" s="417" t="s">
        <v>159</v>
      </c>
      <c r="L1178" s="824"/>
      <c r="M1178" s="825"/>
      <c r="N1178" s="792"/>
      <c r="O1178" s="829"/>
      <c r="P1178" s="832"/>
      <c r="Q1178" s="835"/>
      <c r="R1178" s="829"/>
      <c r="S1178" s="416" t="s">
        <v>168</v>
      </c>
      <c r="T1178" s="427"/>
      <c r="U1178" s="416" t="s">
        <v>167</v>
      </c>
      <c r="V1178" s="427"/>
      <c r="W1178" s="816"/>
      <c r="X1178" s="817"/>
      <c r="Y1178" s="416" t="s">
        <v>166</v>
      </c>
      <c r="Z1178" s="426">
        <f>IF(Z1176="",Z1177-Z1175,Z1177-Z1176)</f>
        <v>0</v>
      </c>
      <c r="AA1178" s="416" t="s">
        <v>166</v>
      </c>
      <c r="AB1178" s="426">
        <f>IF(AB1176="",AB1177-AB1175,AB1177-AB1176)</f>
        <v>0</v>
      </c>
      <c r="AC1178" s="416" t="s">
        <v>166</v>
      </c>
      <c r="AD1178" s="426">
        <f>IF(AD1176="",AD1177-AD1175,AD1177-AD1176)</f>
        <v>0</v>
      </c>
      <c r="AE1178" s="416" t="s">
        <v>166</v>
      </c>
      <c r="AF1178" s="426">
        <f>IF(AF1176="",AF1177-AF1175,AF1177-AF1176)</f>
        <v>0</v>
      </c>
      <c r="AG1178" s="416" t="s">
        <v>166</v>
      </c>
      <c r="AH1178" s="426">
        <f>IF(AH1176="",AH1177-AH1175,AH1177-AH1176)</f>
        <v>0</v>
      </c>
      <c r="AI1178" s="816"/>
      <c r="AJ1178" s="817"/>
      <c r="AK1178" s="792"/>
      <c r="AL1178" s="792"/>
      <c r="AM1178" s="792"/>
      <c r="AN1178" s="792"/>
      <c r="AO1178" s="792"/>
      <c r="AP1178" s="792"/>
    </row>
    <row r="1179" spans="2:42" s="404" customFormat="1" ht="15" hidden="1" customHeight="1" x14ac:dyDescent="0.2">
      <c r="B1179" s="425" t="s">
        <v>246</v>
      </c>
      <c r="C1179" s="424" t="s">
        <v>479</v>
      </c>
      <c r="D1179" s="423" t="s">
        <v>161</v>
      </c>
      <c r="E1179" s="422" t="s">
        <v>238</v>
      </c>
      <c r="F1179" s="420"/>
      <c r="G1179" s="420"/>
      <c r="H1179" s="419">
        <v>2019</v>
      </c>
      <c r="I1179" s="418"/>
      <c r="J1179" s="418" t="s">
        <v>160</v>
      </c>
      <c r="K1179" s="417" t="s">
        <v>159</v>
      </c>
      <c r="L1179" s="824"/>
      <c r="M1179" s="825"/>
      <c r="N1179" s="792"/>
      <c r="O1179" s="829"/>
      <c r="P1179" s="832"/>
      <c r="Q1179" s="835"/>
      <c r="R1179" s="829"/>
      <c r="S1179" s="416" t="s">
        <v>165</v>
      </c>
      <c r="T1179" s="415">
        <v>43614</v>
      </c>
      <c r="U1179" s="416" t="s">
        <v>164</v>
      </c>
      <c r="V1179" s="415"/>
      <c r="W1179" s="816"/>
      <c r="X1179" s="817"/>
      <c r="Y1179" s="816"/>
      <c r="Z1179" s="817"/>
      <c r="AA1179" s="816"/>
      <c r="AB1179" s="817"/>
      <c r="AC1179" s="816"/>
      <c r="AD1179" s="817"/>
      <c r="AE1179" s="816"/>
      <c r="AF1179" s="817"/>
      <c r="AG1179" s="816"/>
      <c r="AH1179" s="817"/>
      <c r="AI1179" s="816"/>
      <c r="AJ1179" s="817"/>
      <c r="AK1179" s="792"/>
      <c r="AL1179" s="792"/>
      <c r="AM1179" s="792"/>
      <c r="AN1179" s="792"/>
      <c r="AO1179" s="792"/>
      <c r="AP1179" s="792"/>
    </row>
    <row r="1180" spans="2:42" s="404" customFormat="1" ht="15" hidden="1" customHeight="1" thickBot="1" x14ac:dyDescent="0.25">
      <c r="B1180" s="414" t="s">
        <v>246</v>
      </c>
      <c r="C1180" s="413" t="s">
        <v>479</v>
      </c>
      <c r="D1180" s="412" t="s">
        <v>161</v>
      </c>
      <c r="E1180" s="411" t="s">
        <v>238</v>
      </c>
      <c r="F1180" s="409"/>
      <c r="G1180" s="409"/>
      <c r="H1180" s="408">
        <v>2019</v>
      </c>
      <c r="I1180" s="407"/>
      <c r="J1180" s="407" t="s">
        <v>160</v>
      </c>
      <c r="K1180" s="407" t="s">
        <v>159</v>
      </c>
      <c r="L1180" s="826"/>
      <c r="M1180" s="827"/>
      <c r="N1180" s="793"/>
      <c r="O1180" s="830"/>
      <c r="P1180" s="833"/>
      <c r="Q1180" s="836"/>
      <c r="R1180" s="830"/>
      <c r="S1180" s="406" t="s">
        <v>158</v>
      </c>
      <c r="T1180" s="451"/>
      <c r="U1180" s="820"/>
      <c r="V1180" s="821"/>
      <c r="W1180" s="818"/>
      <c r="X1180" s="819"/>
      <c r="Y1180" s="818"/>
      <c r="Z1180" s="819"/>
      <c r="AA1180" s="818"/>
      <c r="AB1180" s="819"/>
      <c r="AC1180" s="818"/>
      <c r="AD1180" s="819"/>
      <c r="AE1180" s="818"/>
      <c r="AF1180" s="819"/>
      <c r="AG1180" s="818"/>
      <c r="AH1180" s="819"/>
      <c r="AI1180" s="818"/>
      <c r="AJ1180" s="819"/>
      <c r="AK1180" s="793"/>
      <c r="AL1180" s="793"/>
      <c r="AM1180" s="793"/>
      <c r="AN1180" s="793"/>
      <c r="AO1180" s="793"/>
      <c r="AP1180" s="793"/>
    </row>
    <row r="1181" spans="2:42" s="404" customFormat="1" ht="12.75" hidden="1" customHeight="1" thickTop="1" x14ac:dyDescent="0.2">
      <c r="B1181" s="445" t="s">
        <v>448</v>
      </c>
      <c r="C1181" s="444" t="s">
        <v>491</v>
      </c>
      <c r="D1181" s="443" t="s">
        <v>161</v>
      </c>
      <c r="E1181" s="442" t="s">
        <v>578</v>
      </c>
      <c r="F1181" s="440"/>
      <c r="G1181" s="440"/>
      <c r="H1181" s="419">
        <v>2019</v>
      </c>
      <c r="I1181" s="418"/>
      <c r="J1181" s="418" t="s">
        <v>160</v>
      </c>
      <c r="K1181" s="439" t="s">
        <v>576</v>
      </c>
      <c r="L1181" s="822" t="s">
        <v>117</v>
      </c>
      <c r="M1181" s="823"/>
      <c r="N1181" s="791" t="s">
        <v>577</v>
      </c>
      <c r="O1181" s="828" t="s">
        <v>579</v>
      </c>
      <c r="P1181" s="831"/>
      <c r="Q1181" s="834"/>
      <c r="R1181" s="828"/>
      <c r="S1181" s="434" t="s">
        <v>184</v>
      </c>
      <c r="T1181" s="438">
        <v>500000</v>
      </c>
      <c r="U1181" s="434" t="s">
        <v>183</v>
      </c>
      <c r="V1181" s="437"/>
      <c r="W1181" s="434" t="s">
        <v>182</v>
      </c>
      <c r="X1181" s="436">
        <f>T1181</f>
        <v>500000</v>
      </c>
      <c r="Y1181" s="434" t="s">
        <v>181</v>
      </c>
      <c r="Z1181" s="435"/>
      <c r="AA1181" s="434" t="s">
        <v>181</v>
      </c>
      <c r="AB1181" s="435"/>
      <c r="AC1181" s="434" t="s">
        <v>181</v>
      </c>
      <c r="AD1181" s="435"/>
      <c r="AE1181" s="434" t="s">
        <v>181</v>
      </c>
      <c r="AF1181" s="435"/>
      <c r="AG1181" s="434" t="s">
        <v>181</v>
      </c>
      <c r="AH1181" s="435"/>
      <c r="AI1181" s="434" t="s">
        <v>180</v>
      </c>
      <c r="AJ1181" s="433"/>
      <c r="AK1181" s="791" t="s">
        <v>4</v>
      </c>
      <c r="AL1181" s="791" t="s">
        <v>118</v>
      </c>
      <c r="AM1181" s="791" t="s">
        <v>118</v>
      </c>
      <c r="AN1181" s="791" t="s">
        <v>118</v>
      </c>
      <c r="AO1181" s="791" t="s">
        <v>118</v>
      </c>
      <c r="AP1181" s="791" t="s">
        <v>118</v>
      </c>
    </row>
    <row r="1182" spans="2:42" s="404" customFormat="1" ht="15" hidden="1" customHeight="1" x14ac:dyDescent="0.2">
      <c r="B1182" s="425" t="s">
        <v>448</v>
      </c>
      <c r="C1182" s="424" t="s">
        <v>491</v>
      </c>
      <c r="D1182" s="423" t="s">
        <v>161</v>
      </c>
      <c r="E1182" s="422" t="s">
        <v>578</v>
      </c>
      <c r="F1182" s="420"/>
      <c r="G1182" s="420"/>
      <c r="H1182" s="419">
        <v>2019</v>
      </c>
      <c r="I1182" s="418"/>
      <c r="J1182" s="418" t="s">
        <v>160</v>
      </c>
      <c r="K1182" s="417" t="s">
        <v>576</v>
      </c>
      <c r="L1182" s="824"/>
      <c r="M1182" s="825"/>
      <c r="N1182" s="792"/>
      <c r="O1182" s="829"/>
      <c r="P1182" s="832"/>
      <c r="Q1182" s="835"/>
      <c r="R1182" s="829"/>
      <c r="S1182" s="416" t="s">
        <v>179</v>
      </c>
      <c r="T1182" s="432"/>
      <c r="U1182" s="416" t="s">
        <v>177</v>
      </c>
      <c r="V1182" s="415"/>
      <c r="W1182" s="416" t="s">
        <v>176</v>
      </c>
      <c r="X1182" s="428">
        <f>X1181</f>
        <v>500000</v>
      </c>
      <c r="Y1182" s="416" t="s">
        <v>175</v>
      </c>
      <c r="Z1182" s="426"/>
      <c r="AA1182" s="416" t="s">
        <v>175</v>
      </c>
      <c r="AB1182" s="426"/>
      <c r="AC1182" s="416" t="s">
        <v>175</v>
      </c>
      <c r="AD1182" s="426"/>
      <c r="AE1182" s="416" t="s">
        <v>175</v>
      </c>
      <c r="AF1182" s="426"/>
      <c r="AG1182" s="416" t="s">
        <v>175</v>
      </c>
      <c r="AH1182" s="426"/>
      <c r="AI1182" s="416" t="s">
        <v>174</v>
      </c>
      <c r="AJ1182" s="430"/>
      <c r="AK1182" s="792"/>
      <c r="AL1182" s="792"/>
      <c r="AM1182" s="792"/>
      <c r="AN1182" s="792"/>
      <c r="AO1182" s="792"/>
      <c r="AP1182" s="792"/>
    </row>
    <row r="1183" spans="2:42" s="404" customFormat="1" ht="39" hidden="1" customHeight="1" x14ac:dyDescent="0.2">
      <c r="B1183" s="425" t="s">
        <v>448</v>
      </c>
      <c r="C1183" s="424" t="s">
        <v>491</v>
      </c>
      <c r="D1183" s="423" t="s">
        <v>161</v>
      </c>
      <c r="E1183" s="422" t="s">
        <v>578</v>
      </c>
      <c r="F1183" s="420"/>
      <c r="G1183" s="420"/>
      <c r="H1183" s="419">
        <v>2019</v>
      </c>
      <c r="I1183" s="418"/>
      <c r="J1183" s="418" t="s">
        <v>160</v>
      </c>
      <c r="K1183" s="417" t="s">
        <v>576</v>
      </c>
      <c r="L1183" s="824"/>
      <c r="M1183" s="825"/>
      <c r="N1183" s="792"/>
      <c r="O1183" s="829"/>
      <c r="P1183" s="832"/>
      <c r="Q1183" s="835"/>
      <c r="R1183" s="829"/>
      <c r="S1183" s="416" t="s">
        <v>173</v>
      </c>
      <c r="T1183" s="429"/>
      <c r="U1183" s="416" t="s">
        <v>171</v>
      </c>
      <c r="V1183" s="427"/>
      <c r="W1183" s="416" t="s">
        <v>170</v>
      </c>
      <c r="X1183" s="428"/>
      <c r="Y1183" s="416" t="s">
        <v>169</v>
      </c>
      <c r="Z1183" s="426"/>
      <c r="AA1183" s="416" t="s">
        <v>169</v>
      </c>
      <c r="AB1183" s="426"/>
      <c r="AC1183" s="416" t="s">
        <v>169</v>
      </c>
      <c r="AD1183" s="426"/>
      <c r="AE1183" s="416" t="s">
        <v>169</v>
      </c>
      <c r="AF1183" s="426"/>
      <c r="AG1183" s="416" t="s">
        <v>169</v>
      </c>
      <c r="AH1183" s="426"/>
      <c r="AI1183" s="816"/>
      <c r="AJ1183" s="817"/>
      <c r="AK1183" s="792"/>
      <c r="AL1183" s="792"/>
      <c r="AM1183" s="792"/>
      <c r="AN1183" s="792"/>
      <c r="AO1183" s="792"/>
      <c r="AP1183" s="792"/>
    </row>
    <row r="1184" spans="2:42" s="404" customFormat="1" ht="15" hidden="1" customHeight="1" x14ac:dyDescent="0.2">
      <c r="B1184" s="425" t="s">
        <v>448</v>
      </c>
      <c r="C1184" s="424" t="s">
        <v>491</v>
      </c>
      <c r="D1184" s="423" t="s">
        <v>161</v>
      </c>
      <c r="E1184" s="422" t="s">
        <v>578</v>
      </c>
      <c r="F1184" s="420"/>
      <c r="G1184" s="420"/>
      <c r="H1184" s="419">
        <v>2019</v>
      </c>
      <c r="I1184" s="418"/>
      <c r="J1184" s="418" t="s">
        <v>160</v>
      </c>
      <c r="K1184" s="417" t="s">
        <v>576</v>
      </c>
      <c r="L1184" s="824"/>
      <c r="M1184" s="825"/>
      <c r="N1184" s="792"/>
      <c r="O1184" s="829"/>
      <c r="P1184" s="832"/>
      <c r="Q1184" s="835"/>
      <c r="R1184" s="829"/>
      <c r="S1184" s="416" t="s">
        <v>168</v>
      </c>
      <c r="T1184" s="427"/>
      <c r="U1184" s="416" t="s">
        <v>167</v>
      </c>
      <c r="V1184" s="427"/>
      <c r="W1184" s="816"/>
      <c r="X1184" s="817"/>
      <c r="Y1184" s="416" t="s">
        <v>166</v>
      </c>
      <c r="Z1184" s="426">
        <f>IF(Z1182="",Z1183-Z1181,Z1183-Z1182)</f>
        <v>0</v>
      </c>
      <c r="AA1184" s="416" t="s">
        <v>166</v>
      </c>
      <c r="AB1184" s="426">
        <f>IF(AB1182="",AB1183-AB1181,AB1183-AB1182)</f>
        <v>0</v>
      </c>
      <c r="AC1184" s="416" t="s">
        <v>166</v>
      </c>
      <c r="AD1184" s="426">
        <f>IF(AD1182="",AD1183-AD1181,AD1183-AD1182)</f>
        <v>0</v>
      </c>
      <c r="AE1184" s="416" t="s">
        <v>166</v>
      </c>
      <c r="AF1184" s="426">
        <f>IF(AF1182="",AF1183-AF1181,AF1183-AF1182)</f>
        <v>0</v>
      </c>
      <c r="AG1184" s="416" t="s">
        <v>166</v>
      </c>
      <c r="AH1184" s="426">
        <f>IF(AH1182="",AH1183-AH1181,AH1183-AH1182)</f>
        <v>0</v>
      </c>
      <c r="AI1184" s="816"/>
      <c r="AJ1184" s="817"/>
      <c r="AK1184" s="792"/>
      <c r="AL1184" s="792"/>
      <c r="AM1184" s="792"/>
      <c r="AN1184" s="792"/>
      <c r="AO1184" s="792"/>
      <c r="AP1184" s="792"/>
    </row>
    <row r="1185" spans="1:42" s="404" customFormat="1" ht="15" hidden="1" customHeight="1" x14ac:dyDescent="0.2">
      <c r="B1185" s="425" t="s">
        <v>448</v>
      </c>
      <c r="C1185" s="424" t="s">
        <v>491</v>
      </c>
      <c r="D1185" s="423" t="s">
        <v>161</v>
      </c>
      <c r="E1185" s="422" t="s">
        <v>578</v>
      </c>
      <c r="F1185" s="420"/>
      <c r="G1185" s="420"/>
      <c r="H1185" s="419">
        <v>2019</v>
      </c>
      <c r="I1185" s="418"/>
      <c r="J1185" s="418" t="s">
        <v>160</v>
      </c>
      <c r="K1185" s="417" t="s">
        <v>576</v>
      </c>
      <c r="L1185" s="824"/>
      <c r="M1185" s="825"/>
      <c r="N1185" s="792"/>
      <c r="O1185" s="829"/>
      <c r="P1185" s="832"/>
      <c r="Q1185" s="835"/>
      <c r="R1185" s="829"/>
      <c r="S1185" s="416" t="s">
        <v>165</v>
      </c>
      <c r="T1185" s="415"/>
      <c r="U1185" s="416" t="s">
        <v>164</v>
      </c>
      <c r="V1185" s="415"/>
      <c r="W1185" s="816"/>
      <c r="X1185" s="817"/>
      <c r="Y1185" s="816"/>
      <c r="Z1185" s="817"/>
      <c r="AA1185" s="816"/>
      <c r="AB1185" s="817"/>
      <c r="AC1185" s="816"/>
      <c r="AD1185" s="817"/>
      <c r="AE1185" s="816"/>
      <c r="AF1185" s="817"/>
      <c r="AG1185" s="816"/>
      <c r="AH1185" s="817"/>
      <c r="AI1185" s="816"/>
      <c r="AJ1185" s="817"/>
      <c r="AK1185" s="792"/>
      <c r="AL1185" s="792"/>
      <c r="AM1185" s="792"/>
      <c r="AN1185" s="792"/>
      <c r="AO1185" s="792"/>
      <c r="AP1185" s="792"/>
    </row>
    <row r="1186" spans="1:42" s="404" customFormat="1" ht="15" hidden="1" customHeight="1" thickBot="1" x14ac:dyDescent="0.25">
      <c r="B1186" s="414" t="s">
        <v>448</v>
      </c>
      <c r="C1186" s="413" t="s">
        <v>491</v>
      </c>
      <c r="D1186" s="412" t="s">
        <v>161</v>
      </c>
      <c r="E1186" s="411" t="s">
        <v>578</v>
      </c>
      <c r="F1186" s="409"/>
      <c r="G1186" s="409"/>
      <c r="H1186" s="408">
        <v>2019</v>
      </c>
      <c r="I1186" s="407"/>
      <c r="J1186" s="407" t="s">
        <v>160</v>
      </c>
      <c r="K1186" s="407" t="s">
        <v>576</v>
      </c>
      <c r="L1186" s="826"/>
      <c r="M1186" s="827"/>
      <c r="N1186" s="793"/>
      <c r="O1186" s="830"/>
      <c r="P1186" s="833"/>
      <c r="Q1186" s="836"/>
      <c r="R1186" s="830"/>
      <c r="S1186" s="406" t="s">
        <v>158</v>
      </c>
      <c r="T1186" s="451"/>
      <c r="U1186" s="820"/>
      <c r="V1186" s="821"/>
      <c r="W1186" s="818"/>
      <c r="X1186" s="819"/>
      <c r="Y1186" s="818"/>
      <c r="Z1186" s="819"/>
      <c r="AA1186" s="818"/>
      <c r="AB1186" s="819"/>
      <c r="AC1186" s="818"/>
      <c r="AD1186" s="819"/>
      <c r="AE1186" s="818"/>
      <c r="AF1186" s="819"/>
      <c r="AG1186" s="818"/>
      <c r="AH1186" s="819"/>
      <c r="AI1186" s="818"/>
      <c r="AJ1186" s="819"/>
      <c r="AK1186" s="793"/>
      <c r="AL1186" s="793"/>
      <c r="AM1186" s="793"/>
      <c r="AN1186" s="793"/>
      <c r="AO1186" s="793"/>
      <c r="AP1186" s="793"/>
    </row>
    <row r="1187" spans="1:42" s="404" customFormat="1" ht="12.75" customHeight="1" thickTop="1" x14ac:dyDescent="0.2">
      <c r="B1187" s="445" t="s">
        <v>246</v>
      </c>
      <c r="C1187" s="444" t="s">
        <v>509</v>
      </c>
      <c r="D1187" s="443" t="s">
        <v>161</v>
      </c>
      <c r="E1187" s="442" t="s">
        <v>50</v>
      </c>
      <c r="F1187" s="440">
        <v>47433</v>
      </c>
      <c r="G1187" s="440">
        <v>43910</v>
      </c>
      <c r="H1187" s="419">
        <v>2019</v>
      </c>
      <c r="I1187" s="418" t="s">
        <v>185</v>
      </c>
      <c r="J1187" s="418" t="s">
        <v>160</v>
      </c>
      <c r="K1187" s="439" t="s">
        <v>189</v>
      </c>
      <c r="L1187" s="822" t="s">
        <v>511</v>
      </c>
      <c r="M1187" s="823"/>
      <c r="N1187" s="791" t="s">
        <v>213</v>
      </c>
      <c r="O1187" s="828" t="s">
        <v>456</v>
      </c>
      <c r="P1187" s="831"/>
      <c r="Q1187" s="834"/>
      <c r="R1187" s="828" t="s">
        <v>185</v>
      </c>
      <c r="S1187" s="434" t="s">
        <v>184</v>
      </c>
      <c r="T1187" s="438">
        <v>500000</v>
      </c>
      <c r="U1187" s="434" t="s">
        <v>183</v>
      </c>
      <c r="V1187" s="437">
        <f>+T1192+T1190</f>
        <v>43944</v>
      </c>
      <c r="W1187" s="434" t="s">
        <v>182</v>
      </c>
      <c r="X1187" s="436">
        <f>T1187</f>
        <v>500000</v>
      </c>
      <c r="Y1187" s="434" t="s">
        <v>181</v>
      </c>
      <c r="Z1187" s="435">
        <v>1</v>
      </c>
      <c r="AA1187" s="434" t="s">
        <v>181</v>
      </c>
      <c r="AB1187" s="435">
        <v>1</v>
      </c>
      <c r="AC1187" s="434" t="s">
        <v>181</v>
      </c>
      <c r="AD1187" s="435">
        <v>1</v>
      </c>
      <c r="AE1187" s="434" t="s">
        <v>181</v>
      </c>
      <c r="AF1187" s="435">
        <v>1</v>
      </c>
      <c r="AG1187" s="434" t="s">
        <v>181</v>
      </c>
      <c r="AH1187" s="435">
        <v>1</v>
      </c>
      <c r="AI1187" s="434" t="s">
        <v>180</v>
      </c>
      <c r="AJ1187" s="433"/>
      <c r="AK1187" s="791" t="s">
        <v>50</v>
      </c>
      <c r="AL1187" s="791" t="s">
        <v>50</v>
      </c>
      <c r="AM1187" s="791" t="s">
        <v>50</v>
      </c>
      <c r="AN1187" s="791" t="s">
        <v>227</v>
      </c>
      <c r="AO1187" s="791" t="s">
        <v>227</v>
      </c>
      <c r="AP1187" s="791" t="s">
        <v>2143</v>
      </c>
    </row>
    <row r="1188" spans="1:42" s="404" customFormat="1" ht="15" customHeight="1" x14ac:dyDescent="0.2">
      <c r="B1188" s="425" t="s">
        <v>246</v>
      </c>
      <c r="C1188" s="424" t="s">
        <v>509</v>
      </c>
      <c r="D1188" s="423" t="s">
        <v>161</v>
      </c>
      <c r="E1188" s="422" t="s">
        <v>50</v>
      </c>
      <c r="F1188" s="420">
        <v>47433</v>
      </c>
      <c r="G1188" s="420">
        <v>43910</v>
      </c>
      <c r="H1188" s="419">
        <v>2019</v>
      </c>
      <c r="I1188" s="418" t="s">
        <v>185</v>
      </c>
      <c r="J1188" s="418" t="s">
        <v>160</v>
      </c>
      <c r="K1188" s="417" t="s">
        <v>159</v>
      </c>
      <c r="L1188" s="824"/>
      <c r="M1188" s="825"/>
      <c r="N1188" s="792"/>
      <c r="O1188" s="829"/>
      <c r="P1188" s="832"/>
      <c r="Q1188" s="835"/>
      <c r="R1188" s="829"/>
      <c r="S1188" s="416" t="s">
        <v>179</v>
      </c>
      <c r="T1188" s="432" t="s">
        <v>484</v>
      </c>
      <c r="U1188" s="416" t="s">
        <v>177</v>
      </c>
      <c r="V1188" s="431">
        <v>43934</v>
      </c>
      <c r="W1188" s="416" t="s">
        <v>176</v>
      </c>
      <c r="X1188" s="428">
        <f>X1187</f>
        <v>500000</v>
      </c>
      <c r="Y1188" s="416" t="s">
        <v>175</v>
      </c>
      <c r="Z1188" s="426"/>
      <c r="AA1188" s="416" t="s">
        <v>175</v>
      </c>
      <c r="AB1188" s="426"/>
      <c r="AC1188" s="416" t="s">
        <v>175</v>
      </c>
      <c r="AD1188" s="426"/>
      <c r="AE1188" s="416" t="s">
        <v>175</v>
      </c>
      <c r="AF1188" s="426"/>
      <c r="AG1188" s="416" t="s">
        <v>175</v>
      </c>
      <c r="AH1188" s="426"/>
      <c r="AI1188" s="416" t="s">
        <v>174</v>
      </c>
      <c r="AJ1188" s="430"/>
      <c r="AK1188" s="792"/>
      <c r="AL1188" s="792"/>
      <c r="AM1188" s="792"/>
      <c r="AN1188" s="792"/>
      <c r="AO1188" s="792"/>
      <c r="AP1188" s="792"/>
    </row>
    <row r="1189" spans="1:42" s="404" customFormat="1" ht="39" customHeight="1" x14ac:dyDescent="0.2">
      <c r="B1189" s="425" t="s">
        <v>246</v>
      </c>
      <c r="C1189" s="424" t="s">
        <v>509</v>
      </c>
      <c r="D1189" s="423" t="s">
        <v>161</v>
      </c>
      <c r="E1189" s="422" t="s">
        <v>50</v>
      </c>
      <c r="F1189" s="420">
        <v>47433</v>
      </c>
      <c r="G1189" s="420">
        <v>43910</v>
      </c>
      <c r="H1189" s="419">
        <v>2019</v>
      </c>
      <c r="I1189" s="418" t="s">
        <v>185</v>
      </c>
      <c r="J1189" s="418" t="s">
        <v>160</v>
      </c>
      <c r="K1189" s="417" t="s">
        <v>159</v>
      </c>
      <c r="L1189" s="824"/>
      <c r="M1189" s="825"/>
      <c r="N1189" s="792"/>
      <c r="O1189" s="829"/>
      <c r="P1189" s="832"/>
      <c r="Q1189" s="835"/>
      <c r="R1189" s="829"/>
      <c r="S1189" s="416" t="s">
        <v>173</v>
      </c>
      <c r="T1189" s="429" t="s">
        <v>510</v>
      </c>
      <c r="U1189" s="416" t="s">
        <v>171</v>
      </c>
      <c r="V1189" s="427">
        <v>96</v>
      </c>
      <c r="W1189" s="416" t="s">
        <v>170</v>
      </c>
      <c r="X1189" s="428"/>
      <c r="Y1189" s="416" t="s">
        <v>169</v>
      </c>
      <c r="Z1189" s="426">
        <v>1</v>
      </c>
      <c r="AA1189" s="416" t="s">
        <v>169</v>
      </c>
      <c r="AB1189" s="426">
        <v>1</v>
      </c>
      <c r="AC1189" s="416" t="s">
        <v>169</v>
      </c>
      <c r="AD1189" s="426">
        <v>1</v>
      </c>
      <c r="AE1189" s="416" t="s">
        <v>169</v>
      </c>
      <c r="AF1189" s="426">
        <v>1</v>
      </c>
      <c r="AG1189" s="416" t="s">
        <v>169</v>
      </c>
      <c r="AH1189" s="426">
        <v>1</v>
      </c>
      <c r="AI1189" s="816"/>
      <c r="AJ1189" s="817"/>
      <c r="AK1189" s="792"/>
      <c r="AL1189" s="792"/>
      <c r="AM1189" s="792"/>
      <c r="AN1189" s="792"/>
      <c r="AO1189" s="792"/>
      <c r="AP1189" s="792"/>
    </row>
    <row r="1190" spans="1:42" s="404" customFormat="1" ht="15" customHeight="1" x14ac:dyDescent="0.2">
      <c r="B1190" s="425" t="s">
        <v>246</v>
      </c>
      <c r="C1190" s="424" t="s">
        <v>509</v>
      </c>
      <c r="D1190" s="423" t="s">
        <v>161</v>
      </c>
      <c r="E1190" s="422" t="s">
        <v>50</v>
      </c>
      <c r="F1190" s="420">
        <v>47433</v>
      </c>
      <c r="G1190" s="420">
        <v>43910</v>
      </c>
      <c r="H1190" s="419">
        <v>2019</v>
      </c>
      <c r="I1190" s="418" t="s">
        <v>185</v>
      </c>
      <c r="J1190" s="418" t="s">
        <v>160</v>
      </c>
      <c r="K1190" s="417" t="s">
        <v>159</v>
      </c>
      <c r="L1190" s="824"/>
      <c r="M1190" s="825"/>
      <c r="N1190" s="792"/>
      <c r="O1190" s="829"/>
      <c r="P1190" s="832"/>
      <c r="Q1190" s="835"/>
      <c r="R1190" s="829"/>
      <c r="S1190" s="416" t="s">
        <v>168</v>
      </c>
      <c r="T1190" s="427">
        <v>50</v>
      </c>
      <c r="U1190" s="416" t="s">
        <v>167</v>
      </c>
      <c r="V1190" s="427"/>
      <c r="W1190" s="816"/>
      <c r="X1190" s="817"/>
      <c r="Y1190" s="416" t="s">
        <v>166</v>
      </c>
      <c r="Z1190" s="426">
        <f>IF(Z1188="",Z1189-Z1187,Z1189-Z1188)</f>
        <v>0</v>
      </c>
      <c r="AA1190" s="416" t="s">
        <v>166</v>
      </c>
      <c r="AB1190" s="426">
        <f>IF(AB1188="",AB1189-AB1187,AB1189-AB1188)</f>
        <v>0</v>
      </c>
      <c r="AC1190" s="416" t="s">
        <v>166</v>
      </c>
      <c r="AD1190" s="426">
        <f>IF(AD1188="",AD1189-AD1187,AD1189-AD1188)</f>
        <v>0</v>
      </c>
      <c r="AE1190" s="416" t="s">
        <v>166</v>
      </c>
      <c r="AF1190" s="426">
        <f>IF(AF1188="",AF1189-AF1187,AF1189-AF1188)</f>
        <v>0</v>
      </c>
      <c r="AG1190" s="416" t="s">
        <v>166</v>
      </c>
      <c r="AH1190" s="426">
        <f>IF(AH1188="",AH1189-AH1187,AH1189-AH1188)</f>
        <v>0</v>
      </c>
      <c r="AI1190" s="816"/>
      <c r="AJ1190" s="817"/>
      <c r="AK1190" s="792"/>
      <c r="AL1190" s="792"/>
      <c r="AM1190" s="792"/>
      <c r="AN1190" s="792"/>
      <c r="AO1190" s="792"/>
      <c r="AP1190" s="792"/>
    </row>
    <row r="1191" spans="1:42" s="404" customFormat="1" ht="15" customHeight="1" x14ac:dyDescent="0.2">
      <c r="B1191" s="425" t="s">
        <v>246</v>
      </c>
      <c r="C1191" s="424" t="s">
        <v>509</v>
      </c>
      <c r="D1191" s="423" t="s">
        <v>161</v>
      </c>
      <c r="E1191" s="422" t="s">
        <v>50</v>
      </c>
      <c r="F1191" s="420">
        <v>47433</v>
      </c>
      <c r="G1191" s="420">
        <v>43910</v>
      </c>
      <c r="H1191" s="419">
        <v>2019</v>
      </c>
      <c r="I1191" s="418" t="s">
        <v>185</v>
      </c>
      <c r="J1191" s="418" t="s">
        <v>160</v>
      </c>
      <c r="K1191" s="417" t="s">
        <v>159</v>
      </c>
      <c r="L1191" s="824"/>
      <c r="M1191" s="825"/>
      <c r="N1191" s="792"/>
      <c r="O1191" s="829"/>
      <c r="P1191" s="832"/>
      <c r="Q1191" s="835"/>
      <c r="R1191" s="829"/>
      <c r="S1191" s="416" t="s">
        <v>165</v>
      </c>
      <c r="T1191" s="415">
        <v>43479</v>
      </c>
      <c r="U1191" s="416" t="s">
        <v>164</v>
      </c>
      <c r="V1191" s="431">
        <v>43910</v>
      </c>
      <c r="W1191" s="816"/>
      <c r="X1191" s="817"/>
      <c r="Y1191" s="816"/>
      <c r="Z1191" s="817"/>
      <c r="AA1191" s="816"/>
      <c r="AB1191" s="817"/>
      <c r="AC1191" s="816"/>
      <c r="AD1191" s="817"/>
      <c r="AE1191" s="816"/>
      <c r="AF1191" s="817"/>
      <c r="AG1191" s="816"/>
      <c r="AH1191" s="817"/>
      <c r="AI1191" s="816"/>
      <c r="AJ1191" s="817"/>
      <c r="AK1191" s="792"/>
      <c r="AL1191" s="792"/>
      <c r="AM1191" s="792"/>
      <c r="AN1191" s="792"/>
      <c r="AO1191" s="792"/>
      <c r="AP1191" s="792"/>
    </row>
    <row r="1192" spans="1:42" s="404" customFormat="1" ht="15" customHeight="1" thickBot="1" x14ac:dyDescent="0.25">
      <c r="B1192" s="414" t="s">
        <v>246</v>
      </c>
      <c r="C1192" s="413" t="s">
        <v>509</v>
      </c>
      <c r="D1192" s="412" t="s">
        <v>161</v>
      </c>
      <c r="E1192" s="411" t="s">
        <v>50</v>
      </c>
      <c r="F1192" s="409">
        <v>47433</v>
      </c>
      <c r="G1192" s="409">
        <v>43910</v>
      </c>
      <c r="H1192" s="408">
        <v>2019</v>
      </c>
      <c r="I1192" s="407" t="s">
        <v>185</v>
      </c>
      <c r="J1192" s="407" t="s">
        <v>160</v>
      </c>
      <c r="K1192" s="407" t="s">
        <v>159</v>
      </c>
      <c r="L1192" s="826"/>
      <c r="M1192" s="827"/>
      <c r="N1192" s="793"/>
      <c r="O1192" s="830"/>
      <c r="P1192" s="833"/>
      <c r="Q1192" s="836"/>
      <c r="R1192" s="830"/>
      <c r="S1192" s="406" t="s">
        <v>158</v>
      </c>
      <c r="T1192" s="405">
        <v>43894</v>
      </c>
      <c r="U1192" s="820"/>
      <c r="V1192" s="821"/>
      <c r="W1192" s="818"/>
      <c r="X1192" s="819"/>
      <c r="Y1192" s="818"/>
      <c r="Z1192" s="819"/>
      <c r="AA1192" s="818"/>
      <c r="AB1192" s="819"/>
      <c r="AC1192" s="818"/>
      <c r="AD1192" s="819"/>
      <c r="AE1192" s="818"/>
      <c r="AF1192" s="819"/>
      <c r="AG1192" s="818"/>
      <c r="AH1192" s="819"/>
      <c r="AI1192" s="818"/>
      <c r="AJ1192" s="819"/>
      <c r="AK1192" s="793"/>
      <c r="AL1192" s="793"/>
      <c r="AM1192" s="793"/>
      <c r="AN1192" s="793"/>
      <c r="AO1192" s="793"/>
      <c r="AP1192" s="793"/>
    </row>
    <row r="1193" spans="1:42" s="404" customFormat="1" ht="12.75" customHeight="1" thickTop="1" x14ac:dyDescent="0.2">
      <c r="B1193" s="445" t="s">
        <v>246</v>
      </c>
      <c r="C1193" s="444" t="s">
        <v>509</v>
      </c>
      <c r="D1193" s="443" t="s">
        <v>161</v>
      </c>
      <c r="E1193" s="442" t="s">
        <v>50</v>
      </c>
      <c r="F1193" s="440">
        <v>47433</v>
      </c>
      <c r="G1193" s="440">
        <v>43910</v>
      </c>
      <c r="H1193" s="419">
        <v>2019</v>
      </c>
      <c r="I1193" s="418" t="s">
        <v>185</v>
      </c>
      <c r="J1193" s="418" t="s">
        <v>160</v>
      </c>
      <c r="K1193" s="439" t="s">
        <v>189</v>
      </c>
      <c r="L1193" s="822" t="s">
        <v>1687</v>
      </c>
      <c r="M1193" s="823"/>
      <c r="N1193" s="791" t="s">
        <v>213</v>
      </c>
      <c r="O1193" s="828" t="s">
        <v>456</v>
      </c>
      <c r="P1193" s="831"/>
      <c r="Q1193" s="834"/>
      <c r="R1193" s="828" t="s">
        <v>185</v>
      </c>
      <c r="S1193" s="434" t="s">
        <v>184</v>
      </c>
      <c r="T1193" s="438">
        <v>500000</v>
      </c>
      <c r="U1193" s="434" t="s">
        <v>183</v>
      </c>
      <c r="V1193" s="437">
        <f>+T1198+T1196</f>
        <v>43838</v>
      </c>
      <c r="W1193" s="434" t="s">
        <v>182</v>
      </c>
      <c r="X1193" s="436">
        <f>T1193</f>
        <v>500000</v>
      </c>
      <c r="Y1193" s="434" t="s">
        <v>181</v>
      </c>
      <c r="Z1193" s="435">
        <v>1</v>
      </c>
      <c r="AA1193" s="434" t="s">
        <v>181</v>
      </c>
      <c r="AB1193" s="435">
        <v>1</v>
      </c>
      <c r="AC1193" s="434" t="s">
        <v>181</v>
      </c>
      <c r="AD1193" s="435">
        <v>1</v>
      </c>
      <c r="AE1193" s="434" t="s">
        <v>181</v>
      </c>
      <c r="AF1193" s="435">
        <v>1</v>
      </c>
      <c r="AG1193" s="434" t="s">
        <v>181</v>
      </c>
      <c r="AH1193" s="435">
        <v>1</v>
      </c>
      <c r="AI1193" s="434" t="s">
        <v>180</v>
      </c>
      <c r="AJ1193" s="433"/>
      <c r="AK1193" s="791" t="s">
        <v>50</v>
      </c>
      <c r="AL1193" s="791" t="s">
        <v>50</v>
      </c>
      <c r="AM1193" s="791" t="s">
        <v>50</v>
      </c>
      <c r="AN1193" s="791" t="s">
        <v>227</v>
      </c>
      <c r="AO1193" s="791" t="s">
        <v>227</v>
      </c>
      <c r="AP1193" s="791" t="s">
        <v>2143</v>
      </c>
    </row>
    <row r="1194" spans="1:42" s="404" customFormat="1" ht="15" customHeight="1" x14ac:dyDescent="0.2">
      <c r="B1194" s="425" t="s">
        <v>246</v>
      </c>
      <c r="C1194" s="424" t="s">
        <v>509</v>
      </c>
      <c r="D1194" s="423" t="s">
        <v>161</v>
      </c>
      <c r="E1194" s="422" t="s">
        <v>50</v>
      </c>
      <c r="F1194" s="420">
        <v>47433</v>
      </c>
      <c r="G1194" s="420">
        <v>43910</v>
      </c>
      <c r="H1194" s="419">
        <v>2019</v>
      </c>
      <c r="I1194" s="418" t="s">
        <v>185</v>
      </c>
      <c r="J1194" s="418" t="s">
        <v>160</v>
      </c>
      <c r="K1194" s="417" t="s">
        <v>159</v>
      </c>
      <c r="L1194" s="824"/>
      <c r="M1194" s="825"/>
      <c r="N1194" s="792"/>
      <c r="O1194" s="829"/>
      <c r="P1194" s="832"/>
      <c r="Q1194" s="835"/>
      <c r="R1194" s="829"/>
      <c r="S1194" s="416" t="s">
        <v>179</v>
      </c>
      <c r="T1194" s="432" t="s">
        <v>484</v>
      </c>
      <c r="U1194" s="416" t="s">
        <v>177</v>
      </c>
      <c r="V1194" s="431">
        <v>43934</v>
      </c>
      <c r="W1194" s="416" t="s">
        <v>176</v>
      </c>
      <c r="X1194" s="428">
        <f>X1193</f>
        <v>500000</v>
      </c>
      <c r="Y1194" s="416" t="s">
        <v>175</v>
      </c>
      <c r="Z1194" s="426"/>
      <c r="AA1194" s="416" t="s">
        <v>175</v>
      </c>
      <c r="AB1194" s="426"/>
      <c r="AC1194" s="416" t="s">
        <v>175</v>
      </c>
      <c r="AD1194" s="426"/>
      <c r="AE1194" s="416" t="s">
        <v>175</v>
      </c>
      <c r="AF1194" s="426"/>
      <c r="AG1194" s="416" t="s">
        <v>175</v>
      </c>
      <c r="AH1194" s="426"/>
      <c r="AI1194" s="416" t="s">
        <v>174</v>
      </c>
      <c r="AJ1194" s="430"/>
      <c r="AK1194" s="792"/>
      <c r="AL1194" s="792"/>
      <c r="AM1194" s="792"/>
      <c r="AN1194" s="792"/>
      <c r="AO1194" s="792"/>
      <c r="AP1194" s="792"/>
    </row>
    <row r="1195" spans="1:42" s="404" customFormat="1" ht="39" customHeight="1" x14ac:dyDescent="0.2">
      <c r="B1195" s="425" t="s">
        <v>246</v>
      </c>
      <c r="C1195" s="424" t="s">
        <v>509</v>
      </c>
      <c r="D1195" s="423" t="s">
        <v>161</v>
      </c>
      <c r="E1195" s="422" t="s">
        <v>50</v>
      </c>
      <c r="F1195" s="420">
        <v>47433</v>
      </c>
      <c r="G1195" s="420">
        <v>43910</v>
      </c>
      <c r="H1195" s="419">
        <v>2019</v>
      </c>
      <c r="I1195" s="418" t="s">
        <v>185</v>
      </c>
      <c r="J1195" s="418" t="s">
        <v>160</v>
      </c>
      <c r="K1195" s="417" t="s">
        <v>159</v>
      </c>
      <c r="L1195" s="824"/>
      <c r="M1195" s="825"/>
      <c r="N1195" s="792"/>
      <c r="O1195" s="829"/>
      <c r="P1195" s="832"/>
      <c r="Q1195" s="835"/>
      <c r="R1195" s="829"/>
      <c r="S1195" s="416" t="s">
        <v>173</v>
      </c>
      <c r="T1195" s="429" t="s">
        <v>510</v>
      </c>
      <c r="U1195" s="416" t="s">
        <v>171</v>
      </c>
      <c r="V1195" s="427">
        <v>96</v>
      </c>
      <c r="W1195" s="416" t="s">
        <v>170</v>
      </c>
      <c r="X1195" s="428"/>
      <c r="Y1195" s="416" t="s">
        <v>169</v>
      </c>
      <c r="Z1195" s="426">
        <v>1</v>
      </c>
      <c r="AA1195" s="416" t="s">
        <v>169</v>
      </c>
      <c r="AB1195" s="426">
        <v>1</v>
      </c>
      <c r="AC1195" s="416" t="s">
        <v>169</v>
      </c>
      <c r="AD1195" s="426">
        <v>1</v>
      </c>
      <c r="AE1195" s="416" t="s">
        <v>169</v>
      </c>
      <c r="AF1195" s="426">
        <v>1</v>
      </c>
      <c r="AG1195" s="416" t="s">
        <v>169</v>
      </c>
      <c r="AH1195" s="426">
        <v>1</v>
      </c>
      <c r="AI1195" s="816"/>
      <c r="AJ1195" s="817"/>
      <c r="AK1195" s="792"/>
      <c r="AL1195" s="792"/>
      <c r="AM1195" s="792"/>
      <c r="AN1195" s="792"/>
      <c r="AO1195" s="792"/>
      <c r="AP1195" s="792"/>
    </row>
    <row r="1196" spans="1:42" s="404" customFormat="1" ht="15" customHeight="1" x14ac:dyDescent="0.2">
      <c r="B1196" s="425" t="s">
        <v>246</v>
      </c>
      <c r="C1196" s="424" t="s">
        <v>509</v>
      </c>
      <c r="D1196" s="423" t="s">
        <v>161</v>
      </c>
      <c r="E1196" s="422" t="s">
        <v>50</v>
      </c>
      <c r="F1196" s="420">
        <v>47433</v>
      </c>
      <c r="G1196" s="420">
        <v>43910</v>
      </c>
      <c r="H1196" s="419">
        <v>2019</v>
      </c>
      <c r="I1196" s="418" t="s">
        <v>185</v>
      </c>
      <c r="J1196" s="418" t="s">
        <v>160</v>
      </c>
      <c r="K1196" s="417" t="s">
        <v>159</v>
      </c>
      <c r="L1196" s="824"/>
      <c r="M1196" s="825"/>
      <c r="N1196" s="792"/>
      <c r="O1196" s="829"/>
      <c r="P1196" s="832"/>
      <c r="Q1196" s="835"/>
      <c r="R1196" s="829"/>
      <c r="S1196" s="416" t="s">
        <v>168</v>
      </c>
      <c r="T1196" s="427">
        <v>50</v>
      </c>
      <c r="U1196" s="416" t="s">
        <v>167</v>
      </c>
      <c r="V1196" s="427"/>
      <c r="W1196" s="816"/>
      <c r="X1196" s="817"/>
      <c r="Y1196" s="416" t="s">
        <v>166</v>
      </c>
      <c r="Z1196" s="426">
        <f>IF(Z1194="",Z1195-Z1193,Z1195-Z1194)</f>
        <v>0</v>
      </c>
      <c r="AA1196" s="416" t="s">
        <v>166</v>
      </c>
      <c r="AB1196" s="426">
        <f>IF(AB1194="",AB1195-AB1193,AB1195-AB1194)</f>
        <v>0</v>
      </c>
      <c r="AC1196" s="416" t="s">
        <v>166</v>
      </c>
      <c r="AD1196" s="426">
        <f>IF(AD1194="",AD1195-AD1193,AD1195-AD1194)</f>
        <v>0</v>
      </c>
      <c r="AE1196" s="416" t="s">
        <v>166</v>
      </c>
      <c r="AF1196" s="426">
        <f>IF(AF1194="",AF1195-AF1193,AF1195-AF1194)</f>
        <v>0</v>
      </c>
      <c r="AG1196" s="416" t="s">
        <v>166</v>
      </c>
      <c r="AH1196" s="426">
        <f>IF(AH1194="",AH1195-AH1193,AH1195-AH1194)</f>
        <v>0</v>
      </c>
      <c r="AI1196" s="816"/>
      <c r="AJ1196" s="817"/>
      <c r="AK1196" s="792"/>
      <c r="AL1196" s="792"/>
      <c r="AM1196" s="792"/>
      <c r="AN1196" s="792"/>
      <c r="AO1196" s="792"/>
      <c r="AP1196" s="792"/>
    </row>
    <row r="1197" spans="1:42" s="404" customFormat="1" ht="15" customHeight="1" x14ac:dyDescent="0.2">
      <c r="B1197" s="425" t="s">
        <v>246</v>
      </c>
      <c r="C1197" s="424" t="s">
        <v>509</v>
      </c>
      <c r="D1197" s="423" t="s">
        <v>161</v>
      </c>
      <c r="E1197" s="422" t="s">
        <v>50</v>
      </c>
      <c r="F1197" s="420">
        <v>47433</v>
      </c>
      <c r="G1197" s="420">
        <v>43910</v>
      </c>
      <c r="H1197" s="419">
        <v>2019</v>
      </c>
      <c r="I1197" s="418" t="s">
        <v>185</v>
      </c>
      <c r="J1197" s="418" t="s">
        <v>160</v>
      </c>
      <c r="K1197" s="417" t="s">
        <v>159</v>
      </c>
      <c r="L1197" s="824"/>
      <c r="M1197" s="825"/>
      <c r="N1197" s="792"/>
      <c r="O1197" s="829"/>
      <c r="P1197" s="832"/>
      <c r="Q1197" s="835"/>
      <c r="R1197" s="829"/>
      <c r="S1197" s="416" t="s">
        <v>165</v>
      </c>
      <c r="T1197" s="415">
        <v>43479</v>
      </c>
      <c r="U1197" s="416" t="s">
        <v>164</v>
      </c>
      <c r="V1197" s="431">
        <v>43893</v>
      </c>
      <c r="W1197" s="816"/>
      <c r="X1197" s="817"/>
      <c r="Y1197" s="816"/>
      <c r="Z1197" s="817"/>
      <c r="AA1197" s="816"/>
      <c r="AB1197" s="817"/>
      <c r="AC1197" s="816"/>
      <c r="AD1197" s="817"/>
      <c r="AE1197" s="816"/>
      <c r="AF1197" s="817"/>
      <c r="AG1197" s="816"/>
      <c r="AH1197" s="817"/>
      <c r="AI1197" s="816"/>
      <c r="AJ1197" s="817"/>
      <c r="AK1197" s="792"/>
      <c r="AL1197" s="792"/>
      <c r="AM1197" s="792"/>
      <c r="AN1197" s="792"/>
      <c r="AO1197" s="792"/>
      <c r="AP1197" s="792"/>
    </row>
    <row r="1198" spans="1:42" s="404" customFormat="1" ht="15" customHeight="1" thickBot="1" x14ac:dyDescent="0.25">
      <c r="B1198" s="414" t="s">
        <v>246</v>
      </c>
      <c r="C1198" s="413" t="s">
        <v>509</v>
      </c>
      <c r="D1198" s="412" t="s">
        <v>161</v>
      </c>
      <c r="E1198" s="411" t="s">
        <v>50</v>
      </c>
      <c r="F1198" s="409">
        <v>47433</v>
      </c>
      <c r="G1198" s="409">
        <v>43910</v>
      </c>
      <c r="H1198" s="408">
        <v>2019</v>
      </c>
      <c r="I1198" s="407" t="s">
        <v>185</v>
      </c>
      <c r="J1198" s="407" t="s">
        <v>160</v>
      </c>
      <c r="K1198" s="407" t="s">
        <v>159</v>
      </c>
      <c r="L1198" s="826"/>
      <c r="M1198" s="827"/>
      <c r="N1198" s="793"/>
      <c r="O1198" s="830"/>
      <c r="P1198" s="833"/>
      <c r="Q1198" s="836"/>
      <c r="R1198" s="830"/>
      <c r="S1198" s="406" t="s">
        <v>158</v>
      </c>
      <c r="T1198" s="405">
        <v>43788</v>
      </c>
      <c r="U1198" s="820"/>
      <c r="V1198" s="821"/>
      <c r="W1198" s="818"/>
      <c r="X1198" s="819"/>
      <c r="Y1198" s="818"/>
      <c r="Z1198" s="819"/>
      <c r="AA1198" s="818"/>
      <c r="AB1198" s="819"/>
      <c r="AC1198" s="818"/>
      <c r="AD1198" s="819"/>
      <c r="AE1198" s="818"/>
      <c r="AF1198" s="819"/>
      <c r="AG1198" s="818"/>
      <c r="AH1198" s="819"/>
      <c r="AI1198" s="818"/>
      <c r="AJ1198" s="819"/>
      <c r="AK1198" s="793"/>
      <c r="AL1198" s="793"/>
      <c r="AM1198" s="793"/>
      <c r="AN1198" s="793"/>
      <c r="AO1198" s="793"/>
      <c r="AP1198" s="793"/>
    </row>
    <row r="1199" spans="1:42" s="404" customFormat="1" ht="12.75" customHeight="1" thickTop="1" x14ac:dyDescent="0.2">
      <c r="A1199" s="402"/>
      <c r="B1199" s="445" t="s">
        <v>733</v>
      </c>
      <c r="C1199" s="444" t="s">
        <v>502</v>
      </c>
      <c r="D1199" s="443" t="s">
        <v>705</v>
      </c>
      <c r="E1199" s="575" t="s">
        <v>50</v>
      </c>
      <c r="F1199" s="440">
        <v>43870</v>
      </c>
      <c r="G1199" s="440">
        <v>44168</v>
      </c>
      <c r="H1199" s="507">
        <v>2019</v>
      </c>
      <c r="I1199" s="439" t="s">
        <v>185</v>
      </c>
      <c r="J1199" s="439" t="s">
        <v>160</v>
      </c>
      <c r="K1199" s="508" t="s">
        <v>471</v>
      </c>
      <c r="L1199" s="822" t="s">
        <v>1005</v>
      </c>
      <c r="M1199" s="823"/>
      <c r="N1199" s="791" t="s">
        <v>476</v>
      </c>
      <c r="O1199" s="828" t="s">
        <v>475</v>
      </c>
      <c r="P1199" s="831"/>
      <c r="Q1199" s="834"/>
      <c r="R1199" s="828"/>
      <c r="S1199" s="434" t="s">
        <v>184</v>
      </c>
      <c r="T1199" s="438">
        <v>3000000</v>
      </c>
      <c r="U1199" s="434" t="s">
        <v>183</v>
      </c>
      <c r="V1199" s="437">
        <f>T1204+T1202-0.01</f>
        <v>44094.99</v>
      </c>
      <c r="W1199" s="434" t="s">
        <v>182</v>
      </c>
      <c r="X1199" s="436">
        <f>T1199</f>
        <v>3000000</v>
      </c>
      <c r="Y1199" s="434" t="s">
        <v>181</v>
      </c>
      <c r="Z1199" s="435">
        <v>0.43</v>
      </c>
      <c r="AA1199" s="480" t="s">
        <v>181</v>
      </c>
      <c r="AB1199" s="479">
        <v>0.43</v>
      </c>
      <c r="AC1199" s="480" t="s">
        <v>181</v>
      </c>
      <c r="AD1199" s="479">
        <v>0.43</v>
      </c>
      <c r="AE1199" s="480" t="s">
        <v>181</v>
      </c>
      <c r="AF1199" s="479">
        <v>0.43</v>
      </c>
      <c r="AG1199" s="434" t="s">
        <v>181</v>
      </c>
      <c r="AH1199" s="435">
        <v>1</v>
      </c>
      <c r="AI1199" s="434" t="s">
        <v>180</v>
      </c>
      <c r="AJ1199" s="433"/>
      <c r="AK1199" s="791" t="s">
        <v>10</v>
      </c>
      <c r="AL1199" s="791" t="s">
        <v>10</v>
      </c>
      <c r="AM1199" s="791" t="s">
        <v>10</v>
      </c>
      <c r="AN1199" s="791" t="s">
        <v>10</v>
      </c>
      <c r="AO1199" s="791" t="s">
        <v>10</v>
      </c>
      <c r="AP1199" s="791" t="s">
        <v>2143</v>
      </c>
    </row>
    <row r="1200" spans="1:42" s="404" customFormat="1" ht="15" customHeight="1" x14ac:dyDescent="0.2">
      <c r="A1200" s="402"/>
      <c r="B1200" s="425" t="s">
        <v>733</v>
      </c>
      <c r="C1200" s="424" t="s">
        <v>502</v>
      </c>
      <c r="D1200" s="423" t="s">
        <v>705</v>
      </c>
      <c r="E1200" s="576" t="s">
        <v>50</v>
      </c>
      <c r="F1200" s="420">
        <v>43870</v>
      </c>
      <c r="G1200" s="420">
        <v>44168</v>
      </c>
      <c r="H1200" s="507">
        <v>2019</v>
      </c>
      <c r="I1200" s="439" t="s">
        <v>185</v>
      </c>
      <c r="J1200" s="439" t="s">
        <v>160</v>
      </c>
      <c r="K1200" s="418" t="s">
        <v>471</v>
      </c>
      <c r="L1200" s="824"/>
      <c r="M1200" s="825"/>
      <c r="N1200" s="792"/>
      <c r="O1200" s="829"/>
      <c r="P1200" s="832"/>
      <c r="Q1200" s="835"/>
      <c r="R1200" s="829"/>
      <c r="S1200" s="416" t="s">
        <v>179</v>
      </c>
      <c r="T1200" s="432" t="s">
        <v>1003</v>
      </c>
      <c r="U1200" s="416" t="s">
        <v>177</v>
      </c>
      <c r="V1200" s="415">
        <f>V1199+V1202</f>
        <v>44094.99</v>
      </c>
      <c r="W1200" s="416" t="s">
        <v>176</v>
      </c>
      <c r="X1200" s="428">
        <f>X1199</f>
        <v>3000000</v>
      </c>
      <c r="Y1200" s="416" t="s">
        <v>175</v>
      </c>
      <c r="Z1200" s="426"/>
      <c r="AA1200" s="478" t="s">
        <v>175</v>
      </c>
      <c r="AB1200" s="477"/>
      <c r="AC1200" s="478" t="s">
        <v>175</v>
      </c>
      <c r="AD1200" s="477"/>
      <c r="AE1200" s="478" t="s">
        <v>175</v>
      </c>
      <c r="AF1200" s="477"/>
      <c r="AG1200" s="416" t="s">
        <v>175</v>
      </c>
      <c r="AH1200" s="426"/>
      <c r="AI1200" s="416" t="s">
        <v>174</v>
      </c>
      <c r="AJ1200" s="430"/>
      <c r="AK1200" s="792"/>
      <c r="AL1200" s="792"/>
      <c r="AM1200" s="792"/>
      <c r="AN1200" s="792"/>
      <c r="AO1200" s="792"/>
      <c r="AP1200" s="792"/>
    </row>
    <row r="1201" spans="2:42" s="404" customFormat="1" x14ac:dyDescent="0.2">
      <c r="B1201" s="425" t="s">
        <v>733</v>
      </c>
      <c r="C1201" s="424" t="s">
        <v>502</v>
      </c>
      <c r="D1201" s="423" t="s">
        <v>705</v>
      </c>
      <c r="E1201" s="576" t="s">
        <v>50</v>
      </c>
      <c r="F1201" s="420">
        <v>43870</v>
      </c>
      <c r="G1201" s="420">
        <v>44168</v>
      </c>
      <c r="H1201" s="507">
        <v>2019</v>
      </c>
      <c r="I1201" s="439" t="s">
        <v>185</v>
      </c>
      <c r="J1201" s="439" t="s">
        <v>160</v>
      </c>
      <c r="K1201" s="418" t="s">
        <v>471</v>
      </c>
      <c r="L1201" s="824"/>
      <c r="M1201" s="825"/>
      <c r="N1201" s="792"/>
      <c r="O1201" s="829"/>
      <c r="P1201" s="832"/>
      <c r="Q1201" s="835"/>
      <c r="R1201" s="829"/>
      <c r="S1201" s="416" t="s">
        <v>173</v>
      </c>
      <c r="T1201" s="429" t="s">
        <v>413</v>
      </c>
      <c r="U1201" s="416" t="s">
        <v>171</v>
      </c>
      <c r="V1201" s="427"/>
      <c r="W1201" s="416" t="s">
        <v>170</v>
      </c>
      <c r="X1201" s="428"/>
      <c r="Y1201" s="416" t="s">
        <v>169</v>
      </c>
      <c r="Z1201" s="426">
        <v>0.43</v>
      </c>
      <c r="AA1201" s="478" t="s">
        <v>169</v>
      </c>
      <c r="AB1201" s="477">
        <v>0.43</v>
      </c>
      <c r="AC1201" s="478" t="s">
        <v>169</v>
      </c>
      <c r="AD1201" s="477">
        <v>0.43</v>
      </c>
      <c r="AE1201" s="478" t="s">
        <v>169</v>
      </c>
      <c r="AF1201" s="477">
        <v>0.43</v>
      </c>
      <c r="AG1201" s="416" t="s">
        <v>169</v>
      </c>
      <c r="AH1201" s="426">
        <v>1</v>
      </c>
      <c r="AI1201" s="816"/>
      <c r="AJ1201" s="817"/>
      <c r="AK1201" s="792"/>
      <c r="AL1201" s="792"/>
      <c r="AM1201" s="792"/>
      <c r="AN1201" s="792"/>
      <c r="AO1201" s="792"/>
      <c r="AP1201" s="792"/>
    </row>
    <row r="1202" spans="2:42" s="404" customFormat="1" ht="15" customHeight="1" x14ac:dyDescent="0.2">
      <c r="B1202" s="425" t="s">
        <v>733</v>
      </c>
      <c r="C1202" s="424" t="s">
        <v>502</v>
      </c>
      <c r="D1202" s="423" t="s">
        <v>705</v>
      </c>
      <c r="E1202" s="576" t="s">
        <v>50</v>
      </c>
      <c r="F1202" s="420">
        <v>43870</v>
      </c>
      <c r="G1202" s="420">
        <v>44168</v>
      </c>
      <c r="H1202" s="507">
        <v>2019</v>
      </c>
      <c r="I1202" s="439" t="s">
        <v>185</v>
      </c>
      <c r="J1202" s="439" t="s">
        <v>160</v>
      </c>
      <c r="K1202" s="418" t="s">
        <v>471</v>
      </c>
      <c r="L1202" s="824"/>
      <c r="M1202" s="825"/>
      <c r="N1202" s="792"/>
      <c r="O1202" s="829"/>
      <c r="P1202" s="832"/>
      <c r="Q1202" s="835"/>
      <c r="R1202" s="829"/>
      <c r="S1202" s="416" t="s">
        <v>168</v>
      </c>
      <c r="T1202" s="427">
        <v>225</v>
      </c>
      <c r="U1202" s="416" t="s">
        <v>167</v>
      </c>
      <c r="V1202" s="427"/>
      <c r="W1202" s="816"/>
      <c r="X1202" s="817"/>
      <c r="Y1202" s="416" t="s">
        <v>166</v>
      </c>
      <c r="Z1202" s="426">
        <f>IF(Z1200="",Z1201-Z1199,Z1201-Z1200)</f>
        <v>0</v>
      </c>
      <c r="AA1202" s="478" t="s">
        <v>166</v>
      </c>
      <c r="AB1202" s="477">
        <f>IF(AB1200="",AB1201-AB1199,AB1201-AB1200)</f>
        <v>0</v>
      </c>
      <c r="AC1202" s="478" t="s">
        <v>166</v>
      </c>
      <c r="AD1202" s="477">
        <f>IF(AD1200="",AD1201-AD1199,AD1201-AD1200)</f>
        <v>0</v>
      </c>
      <c r="AE1202" s="478" t="s">
        <v>166</v>
      </c>
      <c r="AF1202" s="477">
        <f>IF(AF1200="",AF1201-AF1199,AF1201-AF1200)</f>
        <v>0</v>
      </c>
      <c r="AG1202" s="416" t="s">
        <v>166</v>
      </c>
      <c r="AH1202" s="426">
        <f>IF(AH1200="",AH1201-AH1199,AH1201-AH1200)</f>
        <v>0</v>
      </c>
      <c r="AI1202" s="816"/>
      <c r="AJ1202" s="817"/>
      <c r="AK1202" s="792"/>
      <c r="AL1202" s="792"/>
      <c r="AM1202" s="792"/>
      <c r="AN1202" s="792"/>
      <c r="AO1202" s="792"/>
      <c r="AP1202" s="792"/>
    </row>
    <row r="1203" spans="2:42" s="404" customFormat="1" ht="15" customHeight="1" x14ac:dyDescent="0.2">
      <c r="B1203" s="425" t="s">
        <v>733</v>
      </c>
      <c r="C1203" s="424" t="s">
        <v>502</v>
      </c>
      <c r="D1203" s="423" t="s">
        <v>705</v>
      </c>
      <c r="E1203" s="576" t="s">
        <v>50</v>
      </c>
      <c r="F1203" s="420">
        <v>43870</v>
      </c>
      <c r="G1203" s="420">
        <v>44168</v>
      </c>
      <c r="H1203" s="507">
        <v>2019</v>
      </c>
      <c r="I1203" s="439" t="s">
        <v>185</v>
      </c>
      <c r="J1203" s="439" t="s">
        <v>160</v>
      </c>
      <c r="K1203" s="418" t="s">
        <v>471</v>
      </c>
      <c r="L1203" s="824"/>
      <c r="M1203" s="825"/>
      <c r="N1203" s="792"/>
      <c r="O1203" s="829"/>
      <c r="P1203" s="832"/>
      <c r="Q1203" s="835"/>
      <c r="R1203" s="829"/>
      <c r="S1203" s="416" t="s">
        <v>165</v>
      </c>
      <c r="T1203" s="415"/>
      <c r="U1203" s="416" t="s">
        <v>164</v>
      </c>
      <c r="V1203" s="415">
        <v>44168</v>
      </c>
      <c r="W1203" s="816"/>
      <c r="X1203" s="817"/>
      <c r="Y1203" s="816"/>
      <c r="Z1203" s="817"/>
      <c r="AA1203" s="857"/>
      <c r="AB1203" s="858"/>
      <c r="AC1203" s="857"/>
      <c r="AD1203" s="858"/>
      <c r="AE1203" s="857"/>
      <c r="AF1203" s="858"/>
      <c r="AG1203" s="816"/>
      <c r="AH1203" s="817"/>
      <c r="AI1203" s="816"/>
      <c r="AJ1203" s="817"/>
      <c r="AK1203" s="792"/>
      <c r="AL1203" s="792"/>
      <c r="AM1203" s="792"/>
      <c r="AN1203" s="792"/>
      <c r="AO1203" s="792"/>
      <c r="AP1203" s="792"/>
    </row>
    <row r="1204" spans="2:42" s="404" customFormat="1" ht="15" customHeight="1" thickBot="1" x14ac:dyDescent="0.25">
      <c r="B1204" s="414" t="s">
        <v>733</v>
      </c>
      <c r="C1204" s="413" t="s">
        <v>502</v>
      </c>
      <c r="D1204" s="412" t="s">
        <v>705</v>
      </c>
      <c r="E1204" s="577" t="s">
        <v>50</v>
      </c>
      <c r="F1204" s="409">
        <v>43870</v>
      </c>
      <c r="G1204" s="409">
        <v>44168</v>
      </c>
      <c r="H1204" s="408">
        <v>2019</v>
      </c>
      <c r="I1204" s="407" t="s">
        <v>185</v>
      </c>
      <c r="J1204" s="407" t="s">
        <v>160</v>
      </c>
      <c r="K1204" s="407" t="s">
        <v>471</v>
      </c>
      <c r="L1204" s="826"/>
      <c r="M1204" s="827"/>
      <c r="N1204" s="793"/>
      <c r="O1204" s="830"/>
      <c r="P1204" s="833"/>
      <c r="Q1204" s="836"/>
      <c r="R1204" s="830"/>
      <c r="S1204" s="406" t="s">
        <v>158</v>
      </c>
      <c r="T1204" s="451">
        <v>43870</v>
      </c>
      <c r="U1204" s="820"/>
      <c r="V1204" s="821"/>
      <c r="W1204" s="818"/>
      <c r="X1204" s="819"/>
      <c r="Y1204" s="818"/>
      <c r="Z1204" s="819"/>
      <c r="AA1204" s="859"/>
      <c r="AB1204" s="860"/>
      <c r="AC1204" s="859"/>
      <c r="AD1204" s="860"/>
      <c r="AE1204" s="859"/>
      <c r="AF1204" s="860"/>
      <c r="AG1204" s="818"/>
      <c r="AH1204" s="819"/>
      <c r="AI1204" s="818"/>
      <c r="AJ1204" s="819"/>
      <c r="AK1204" s="793"/>
      <c r="AL1204" s="793"/>
      <c r="AM1204" s="793"/>
      <c r="AN1204" s="793"/>
      <c r="AO1204" s="793"/>
      <c r="AP1204" s="793"/>
    </row>
    <row r="1205" spans="2:42" s="404" customFormat="1" ht="12.75" hidden="1" customHeight="1" thickTop="1" x14ac:dyDescent="0.2">
      <c r="B1205" s="445" t="s">
        <v>733</v>
      </c>
      <c r="C1205" s="444" t="s">
        <v>502</v>
      </c>
      <c r="D1205" s="443" t="s">
        <v>705</v>
      </c>
      <c r="E1205" s="575" t="s">
        <v>10</v>
      </c>
      <c r="F1205" s="440">
        <v>44159</v>
      </c>
      <c r="G1205" s="440"/>
      <c r="H1205" s="507">
        <v>2019</v>
      </c>
      <c r="I1205" s="439" t="s">
        <v>185</v>
      </c>
      <c r="J1205" s="439" t="s">
        <v>160</v>
      </c>
      <c r="K1205" s="508" t="s">
        <v>471</v>
      </c>
      <c r="L1205" s="822" t="s">
        <v>1720</v>
      </c>
      <c r="M1205" s="823"/>
      <c r="N1205" s="791" t="s">
        <v>476</v>
      </c>
      <c r="O1205" s="828" t="s">
        <v>475</v>
      </c>
      <c r="P1205" s="831"/>
      <c r="Q1205" s="834"/>
      <c r="R1205" s="828"/>
      <c r="S1205" s="434" t="s">
        <v>184</v>
      </c>
      <c r="T1205" s="438">
        <v>1000000</v>
      </c>
      <c r="U1205" s="434" t="s">
        <v>183</v>
      </c>
      <c r="V1205" s="437">
        <f>T1210+T1208-0.01</f>
        <v>44201.99</v>
      </c>
      <c r="W1205" s="434" t="s">
        <v>182</v>
      </c>
      <c r="X1205" s="436">
        <f>T1205</f>
        <v>1000000</v>
      </c>
      <c r="Y1205" s="434" t="s">
        <v>181</v>
      </c>
      <c r="Z1205" s="435">
        <v>0.43</v>
      </c>
      <c r="AA1205" s="480" t="s">
        <v>181</v>
      </c>
      <c r="AB1205" s="479">
        <v>0.43</v>
      </c>
      <c r="AC1205" s="480" t="s">
        <v>181</v>
      </c>
      <c r="AD1205" s="479">
        <v>0.43</v>
      </c>
      <c r="AE1205" s="480" t="s">
        <v>181</v>
      </c>
      <c r="AF1205" s="479">
        <v>0.43</v>
      </c>
      <c r="AG1205" s="466" t="s">
        <v>181</v>
      </c>
      <c r="AH1205" s="467">
        <v>0.98</v>
      </c>
      <c r="AI1205" s="434" t="s">
        <v>180</v>
      </c>
      <c r="AJ1205" s="433"/>
      <c r="AK1205" s="791" t="s">
        <v>10</v>
      </c>
      <c r="AL1205" s="791" t="s">
        <v>10</v>
      </c>
      <c r="AM1205" s="791" t="s">
        <v>10</v>
      </c>
      <c r="AN1205" s="791" t="s">
        <v>10</v>
      </c>
      <c r="AO1205" s="791" t="s">
        <v>10</v>
      </c>
      <c r="AP1205" s="791" t="s">
        <v>10</v>
      </c>
    </row>
    <row r="1206" spans="2:42" s="404" customFormat="1" ht="15" hidden="1" customHeight="1" x14ac:dyDescent="0.2">
      <c r="B1206" s="425" t="s">
        <v>733</v>
      </c>
      <c r="C1206" s="424" t="s">
        <v>502</v>
      </c>
      <c r="D1206" s="423" t="s">
        <v>705</v>
      </c>
      <c r="E1206" s="576" t="s">
        <v>10</v>
      </c>
      <c r="F1206" s="420">
        <v>44159</v>
      </c>
      <c r="G1206" s="420"/>
      <c r="H1206" s="507">
        <v>2019</v>
      </c>
      <c r="I1206" s="439" t="s">
        <v>185</v>
      </c>
      <c r="J1206" s="439" t="s">
        <v>160</v>
      </c>
      <c r="K1206" s="418" t="s">
        <v>471</v>
      </c>
      <c r="L1206" s="824"/>
      <c r="M1206" s="825"/>
      <c r="N1206" s="792"/>
      <c r="O1206" s="829"/>
      <c r="P1206" s="832"/>
      <c r="Q1206" s="835"/>
      <c r="R1206" s="829"/>
      <c r="S1206" s="416" t="s">
        <v>179</v>
      </c>
      <c r="T1206" s="432" t="s">
        <v>1003</v>
      </c>
      <c r="U1206" s="416" t="s">
        <v>177</v>
      </c>
      <c r="V1206" s="415">
        <f>V1205+V1208</f>
        <v>44201.99</v>
      </c>
      <c r="W1206" s="416" t="s">
        <v>176</v>
      </c>
      <c r="X1206" s="428">
        <f>X1205</f>
        <v>1000000</v>
      </c>
      <c r="Y1206" s="416" t="s">
        <v>175</v>
      </c>
      <c r="Z1206" s="426"/>
      <c r="AA1206" s="478" t="s">
        <v>175</v>
      </c>
      <c r="AB1206" s="477"/>
      <c r="AC1206" s="478" t="s">
        <v>175</v>
      </c>
      <c r="AD1206" s="477"/>
      <c r="AE1206" s="478" t="s">
        <v>175</v>
      </c>
      <c r="AF1206" s="477"/>
      <c r="AG1206" s="463" t="s">
        <v>175</v>
      </c>
      <c r="AH1206" s="462"/>
      <c r="AI1206" s="416" t="s">
        <v>174</v>
      </c>
      <c r="AJ1206" s="430"/>
      <c r="AK1206" s="792"/>
      <c r="AL1206" s="792"/>
      <c r="AM1206" s="792"/>
      <c r="AN1206" s="792"/>
      <c r="AO1206" s="792"/>
      <c r="AP1206" s="792"/>
    </row>
    <row r="1207" spans="2:42" s="404" customFormat="1" ht="13.5" hidden="1" thickTop="1" x14ac:dyDescent="0.2">
      <c r="B1207" s="425" t="s">
        <v>733</v>
      </c>
      <c r="C1207" s="424" t="s">
        <v>502</v>
      </c>
      <c r="D1207" s="423" t="s">
        <v>705</v>
      </c>
      <c r="E1207" s="576" t="s">
        <v>10</v>
      </c>
      <c r="F1207" s="420">
        <v>44159</v>
      </c>
      <c r="G1207" s="420"/>
      <c r="H1207" s="507">
        <v>2019</v>
      </c>
      <c r="I1207" s="439" t="s">
        <v>185</v>
      </c>
      <c r="J1207" s="439" t="s">
        <v>160</v>
      </c>
      <c r="K1207" s="418" t="s">
        <v>471</v>
      </c>
      <c r="L1207" s="824"/>
      <c r="M1207" s="825"/>
      <c r="N1207" s="792"/>
      <c r="O1207" s="829"/>
      <c r="P1207" s="832"/>
      <c r="Q1207" s="835"/>
      <c r="R1207" s="829"/>
      <c r="S1207" s="416" t="s">
        <v>173</v>
      </c>
      <c r="T1207" s="429" t="s">
        <v>413</v>
      </c>
      <c r="U1207" s="416" t="s">
        <v>171</v>
      </c>
      <c r="V1207" s="427"/>
      <c r="W1207" s="416" t="s">
        <v>170</v>
      </c>
      <c r="X1207" s="428"/>
      <c r="Y1207" s="416" t="s">
        <v>169</v>
      </c>
      <c r="Z1207" s="426">
        <v>0.43</v>
      </c>
      <c r="AA1207" s="478" t="s">
        <v>169</v>
      </c>
      <c r="AB1207" s="477">
        <v>0.43</v>
      </c>
      <c r="AC1207" s="478" t="s">
        <v>169</v>
      </c>
      <c r="AD1207" s="477">
        <v>0.43</v>
      </c>
      <c r="AE1207" s="478" t="s">
        <v>169</v>
      </c>
      <c r="AF1207" s="477">
        <v>0.43</v>
      </c>
      <c r="AG1207" s="463" t="s">
        <v>169</v>
      </c>
      <c r="AH1207" s="462">
        <v>0.98</v>
      </c>
      <c r="AI1207" s="816"/>
      <c r="AJ1207" s="817"/>
      <c r="AK1207" s="792"/>
      <c r="AL1207" s="792"/>
      <c r="AM1207" s="792"/>
      <c r="AN1207" s="792"/>
      <c r="AO1207" s="792"/>
      <c r="AP1207" s="792"/>
    </row>
    <row r="1208" spans="2:42" s="404" customFormat="1" ht="15" hidden="1" customHeight="1" x14ac:dyDescent="0.2">
      <c r="B1208" s="425" t="s">
        <v>733</v>
      </c>
      <c r="C1208" s="424" t="s">
        <v>502</v>
      </c>
      <c r="D1208" s="423" t="s">
        <v>705</v>
      </c>
      <c r="E1208" s="576" t="s">
        <v>10</v>
      </c>
      <c r="F1208" s="420">
        <v>44159</v>
      </c>
      <c r="G1208" s="420"/>
      <c r="H1208" s="507">
        <v>2019</v>
      </c>
      <c r="I1208" s="439" t="s">
        <v>185</v>
      </c>
      <c r="J1208" s="439" t="s">
        <v>160</v>
      </c>
      <c r="K1208" s="418" t="s">
        <v>471</v>
      </c>
      <c r="L1208" s="824"/>
      <c r="M1208" s="825"/>
      <c r="N1208" s="792"/>
      <c r="O1208" s="829"/>
      <c r="P1208" s="832"/>
      <c r="Q1208" s="835"/>
      <c r="R1208" s="829"/>
      <c r="S1208" s="416" t="s">
        <v>168</v>
      </c>
      <c r="T1208" s="427">
        <v>43</v>
      </c>
      <c r="U1208" s="416" t="s">
        <v>167</v>
      </c>
      <c r="V1208" s="427"/>
      <c r="W1208" s="816"/>
      <c r="X1208" s="817"/>
      <c r="Y1208" s="416" t="s">
        <v>166</v>
      </c>
      <c r="Z1208" s="426">
        <f>IF(Z1206="",Z1207-Z1205,Z1207-Z1206)</f>
        <v>0</v>
      </c>
      <c r="AA1208" s="478" t="s">
        <v>166</v>
      </c>
      <c r="AB1208" s="477">
        <f>IF(AB1206="",AB1207-AB1205,AB1207-AB1206)</f>
        <v>0</v>
      </c>
      <c r="AC1208" s="478" t="s">
        <v>166</v>
      </c>
      <c r="AD1208" s="477">
        <f>IF(AD1206="",AD1207-AD1205,AD1207-AD1206)</f>
        <v>0</v>
      </c>
      <c r="AE1208" s="478" t="s">
        <v>166</v>
      </c>
      <c r="AF1208" s="477">
        <f>IF(AF1206="",AF1207-AF1205,AF1207-AF1206)</f>
        <v>0</v>
      </c>
      <c r="AG1208" s="463" t="s">
        <v>166</v>
      </c>
      <c r="AH1208" s="462">
        <f>IF(AH1206="",AH1207-AH1205,AH1207-AH1206)</f>
        <v>0</v>
      </c>
      <c r="AI1208" s="816"/>
      <c r="AJ1208" s="817"/>
      <c r="AK1208" s="792"/>
      <c r="AL1208" s="792"/>
      <c r="AM1208" s="792"/>
      <c r="AN1208" s="792"/>
      <c r="AO1208" s="792"/>
      <c r="AP1208" s="792"/>
    </row>
    <row r="1209" spans="2:42" s="404" customFormat="1" ht="15" hidden="1" customHeight="1" x14ac:dyDescent="0.2">
      <c r="B1209" s="425" t="s">
        <v>733</v>
      </c>
      <c r="C1209" s="424" t="s">
        <v>502</v>
      </c>
      <c r="D1209" s="423" t="s">
        <v>705</v>
      </c>
      <c r="E1209" s="576" t="s">
        <v>10</v>
      </c>
      <c r="F1209" s="420">
        <v>44159</v>
      </c>
      <c r="G1209" s="420"/>
      <c r="H1209" s="507">
        <v>2019</v>
      </c>
      <c r="I1209" s="439" t="s">
        <v>185</v>
      </c>
      <c r="J1209" s="439" t="s">
        <v>160</v>
      </c>
      <c r="K1209" s="418" t="s">
        <v>471</v>
      </c>
      <c r="L1209" s="824"/>
      <c r="M1209" s="825"/>
      <c r="N1209" s="792"/>
      <c r="O1209" s="829"/>
      <c r="P1209" s="832"/>
      <c r="Q1209" s="835"/>
      <c r="R1209" s="829"/>
      <c r="S1209" s="416" t="s">
        <v>165</v>
      </c>
      <c r="T1209" s="415"/>
      <c r="U1209" s="416" t="s">
        <v>164</v>
      </c>
      <c r="V1209" s="415"/>
      <c r="W1209" s="816"/>
      <c r="X1209" s="817"/>
      <c r="Y1209" s="816"/>
      <c r="Z1209" s="817"/>
      <c r="AA1209" s="857"/>
      <c r="AB1209" s="858"/>
      <c r="AC1209" s="857"/>
      <c r="AD1209" s="858"/>
      <c r="AE1209" s="857"/>
      <c r="AF1209" s="858"/>
      <c r="AG1209" s="781"/>
      <c r="AH1209" s="782"/>
      <c r="AI1209" s="816"/>
      <c r="AJ1209" s="817"/>
      <c r="AK1209" s="792"/>
      <c r="AL1209" s="792"/>
      <c r="AM1209" s="792"/>
      <c r="AN1209" s="792"/>
      <c r="AO1209" s="792"/>
      <c r="AP1209" s="792"/>
    </row>
    <row r="1210" spans="2:42" s="404" customFormat="1" ht="15" hidden="1" customHeight="1" thickBot="1" x14ac:dyDescent="0.25">
      <c r="B1210" s="414" t="s">
        <v>733</v>
      </c>
      <c r="C1210" s="413" t="s">
        <v>502</v>
      </c>
      <c r="D1210" s="412" t="s">
        <v>705</v>
      </c>
      <c r="E1210" s="577" t="s">
        <v>10</v>
      </c>
      <c r="F1210" s="409">
        <v>44159</v>
      </c>
      <c r="G1210" s="409"/>
      <c r="H1210" s="408">
        <v>2019</v>
      </c>
      <c r="I1210" s="407" t="s">
        <v>185</v>
      </c>
      <c r="J1210" s="407" t="s">
        <v>160</v>
      </c>
      <c r="K1210" s="407" t="s">
        <v>471</v>
      </c>
      <c r="L1210" s="826"/>
      <c r="M1210" s="827"/>
      <c r="N1210" s="793"/>
      <c r="O1210" s="830"/>
      <c r="P1210" s="833"/>
      <c r="Q1210" s="836"/>
      <c r="R1210" s="830"/>
      <c r="S1210" s="406" t="s">
        <v>158</v>
      </c>
      <c r="T1210" s="451">
        <v>44159</v>
      </c>
      <c r="U1210" s="820"/>
      <c r="V1210" s="821"/>
      <c r="W1210" s="818"/>
      <c r="X1210" s="819"/>
      <c r="Y1210" s="818"/>
      <c r="Z1210" s="819"/>
      <c r="AA1210" s="859"/>
      <c r="AB1210" s="860"/>
      <c r="AC1210" s="859"/>
      <c r="AD1210" s="860"/>
      <c r="AE1210" s="859"/>
      <c r="AF1210" s="860"/>
      <c r="AG1210" s="783"/>
      <c r="AH1210" s="784"/>
      <c r="AI1210" s="818"/>
      <c r="AJ1210" s="819"/>
      <c r="AK1210" s="793"/>
      <c r="AL1210" s="793"/>
      <c r="AM1210" s="793"/>
      <c r="AN1210" s="793"/>
      <c r="AO1210" s="793"/>
      <c r="AP1210" s="793"/>
    </row>
    <row r="1211" spans="2:42" s="404" customFormat="1" ht="12.75" hidden="1" customHeight="1" thickTop="1" x14ac:dyDescent="0.2">
      <c r="B1211" s="445" t="s">
        <v>246</v>
      </c>
      <c r="C1211" s="444" t="s">
        <v>447</v>
      </c>
      <c r="D1211" s="443" t="s">
        <v>705</v>
      </c>
      <c r="E1211" s="575"/>
      <c r="F1211" s="440"/>
      <c r="G1211" s="440"/>
      <c r="H1211" s="507">
        <v>2019</v>
      </c>
      <c r="I1211" s="439" t="s">
        <v>185</v>
      </c>
      <c r="J1211" s="439" t="s">
        <v>160</v>
      </c>
      <c r="K1211" s="508" t="s">
        <v>471</v>
      </c>
      <c r="L1211" s="822" t="s">
        <v>1801</v>
      </c>
      <c r="M1211" s="823"/>
      <c r="N1211" s="791" t="s">
        <v>476</v>
      </c>
      <c r="O1211" s="828" t="s">
        <v>475</v>
      </c>
      <c r="P1211" s="831"/>
      <c r="Q1211" s="834"/>
      <c r="R1211" s="828"/>
      <c r="S1211" s="434" t="s">
        <v>184</v>
      </c>
      <c r="T1211" s="438">
        <v>1000000</v>
      </c>
      <c r="U1211" s="434" t="s">
        <v>183</v>
      </c>
      <c r="V1211" s="437"/>
      <c r="W1211" s="434" t="s">
        <v>182</v>
      </c>
      <c r="X1211" s="436">
        <f>T1211</f>
        <v>1000000</v>
      </c>
      <c r="Y1211" s="434" t="s">
        <v>181</v>
      </c>
      <c r="Z1211" s="435">
        <v>0.43</v>
      </c>
      <c r="AA1211" s="480" t="s">
        <v>181</v>
      </c>
      <c r="AB1211" s="479">
        <v>0.43</v>
      </c>
      <c r="AC1211" s="480" t="s">
        <v>181</v>
      </c>
      <c r="AD1211" s="479">
        <v>0.43</v>
      </c>
      <c r="AE1211" s="480" t="s">
        <v>181</v>
      </c>
      <c r="AF1211" s="479">
        <v>0.43</v>
      </c>
      <c r="AG1211" s="466" t="s">
        <v>181</v>
      </c>
      <c r="AH1211" s="467"/>
      <c r="AI1211" s="434" t="s">
        <v>180</v>
      </c>
      <c r="AJ1211" s="433"/>
      <c r="AK1211" s="791" t="s">
        <v>10</v>
      </c>
      <c r="AL1211" s="791" t="s">
        <v>10</v>
      </c>
      <c r="AM1211" s="791" t="s">
        <v>10</v>
      </c>
      <c r="AN1211" s="791" t="s">
        <v>10</v>
      </c>
      <c r="AO1211" s="791" t="s">
        <v>10</v>
      </c>
      <c r="AP1211" s="791" t="s">
        <v>4</v>
      </c>
    </row>
    <row r="1212" spans="2:42" s="404" customFormat="1" ht="15" hidden="1" customHeight="1" x14ac:dyDescent="0.2">
      <c r="B1212" s="425" t="s">
        <v>246</v>
      </c>
      <c r="C1212" s="424" t="s">
        <v>447</v>
      </c>
      <c r="D1212" s="423" t="s">
        <v>705</v>
      </c>
      <c r="E1212" s="576"/>
      <c r="F1212" s="420"/>
      <c r="G1212" s="420"/>
      <c r="H1212" s="507">
        <v>2019</v>
      </c>
      <c r="I1212" s="439" t="s">
        <v>185</v>
      </c>
      <c r="J1212" s="439" t="s">
        <v>160</v>
      </c>
      <c r="K1212" s="418" t="s">
        <v>471</v>
      </c>
      <c r="L1212" s="824"/>
      <c r="M1212" s="825"/>
      <c r="N1212" s="792"/>
      <c r="O1212" s="829"/>
      <c r="P1212" s="832"/>
      <c r="Q1212" s="835"/>
      <c r="R1212" s="829"/>
      <c r="S1212" s="416" t="s">
        <v>179</v>
      </c>
      <c r="T1212" s="432"/>
      <c r="U1212" s="416" t="s">
        <v>177</v>
      </c>
      <c r="V1212" s="415"/>
      <c r="W1212" s="416" t="s">
        <v>176</v>
      </c>
      <c r="X1212" s="428">
        <f>X1211</f>
        <v>1000000</v>
      </c>
      <c r="Y1212" s="416" t="s">
        <v>175</v>
      </c>
      <c r="Z1212" s="426"/>
      <c r="AA1212" s="478" t="s">
        <v>175</v>
      </c>
      <c r="AB1212" s="477"/>
      <c r="AC1212" s="478" t="s">
        <v>175</v>
      </c>
      <c r="AD1212" s="477"/>
      <c r="AE1212" s="478" t="s">
        <v>175</v>
      </c>
      <c r="AF1212" s="477"/>
      <c r="AG1212" s="463" t="s">
        <v>175</v>
      </c>
      <c r="AH1212" s="462"/>
      <c r="AI1212" s="416" t="s">
        <v>174</v>
      </c>
      <c r="AJ1212" s="430"/>
      <c r="AK1212" s="792"/>
      <c r="AL1212" s="792"/>
      <c r="AM1212" s="792"/>
      <c r="AN1212" s="792"/>
      <c r="AO1212" s="792"/>
      <c r="AP1212" s="792"/>
    </row>
    <row r="1213" spans="2:42" s="404" customFormat="1" ht="13.5" hidden="1" thickTop="1" x14ac:dyDescent="0.2">
      <c r="B1213" s="425" t="s">
        <v>246</v>
      </c>
      <c r="C1213" s="424" t="s">
        <v>447</v>
      </c>
      <c r="D1213" s="423" t="s">
        <v>705</v>
      </c>
      <c r="E1213" s="576"/>
      <c r="F1213" s="420"/>
      <c r="G1213" s="420"/>
      <c r="H1213" s="507">
        <v>2019</v>
      </c>
      <c r="I1213" s="439" t="s">
        <v>185</v>
      </c>
      <c r="J1213" s="439" t="s">
        <v>160</v>
      </c>
      <c r="K1213" s="418" t="s">
        <v>471</v>
      </c>
      <c r="L1213" s="824"/>
      <c r="M1213" s="825"/>
      <c r="N1213" s="792"/>
      <c r="O1213" s="829"/>
      <c r="P1213" s="832"/>
      <c r="Q1213" s="835"/>
      <c r="R1213" s="829"/>
      <c r="S1213" s="416" t="s">
        <v>173</v>
      </c>
      <c r="T1213" s="429"/>
      <c r="U1213" s="416" t="s">
        <v>171</v>
      </c>
      <c r="V1213" s="427"/>
      <c r="W1213" s="416" t="s">
        <v>170</v>
      </c>
      <c r="X1213" s="428"/>
      <c r="Y1213" s="416" t="s">
        <v>169</v>
      </c>
      <c r="Z1213" s="426">
        <v>0.43</v>
      </c>
      <c r="AA1213" s="478" t="s">
        <v>169</v>
      </c>
      <c r="AB1213" s="477">
        <v>0.43</v>
      </c>
      <c r="AC1213" s="478" t="s">
        <v>169</v>
      </c>
      <c r="AD1213" s="477">
        <v>0.43</v>
      </c>
      <c r="AE1213" s="478" t="s">
        <v>169</v>
      </c>
      <c r="AF1213" s="477">
        <v>0.43</v>
      </c>
      <c r="AG1213" s="463" t="s">
        <v>169</v>
      </c>
      <c r="AH1213" s="462"/>
      <c r="AI1213" s="816"/>
      <c r="AJ1213" s="817"/>
      <c r="AK1213" s="792"/>
      <c r="AL1213" s="792"/>
      <c r="AM1213" s="792"/>
      <c r="AN1213" s="792"/>
      <c r="AO1213" s="792"/>
      <c r="AP1213" s="792"/>
    </row>
    <row r="1214" spans="2:42" s="404" customFormat="1" ht="15" hidden="1" customHeight="1" x14ac:dyDescent="0.2">
      <c r="B1214" s="425" t="s">
        <v>246</v>
      </c>
      <c r="C1214" s="424" t="s">
        <v>447</v>
      </c>
      <c r="D1214" s="423" t="s">
        <v>705</v>
      </c>
      <c r="E1214" s="576"/>
      <c r="F1214" s="420"/>
      <c r="G1214" s="420"/>
      <c r="H1214" s="507">
        <v>2019</v>
      </c>
      <c r="I1214" s="439" t="s">
        <v>185</v>
      </c>
      <c r="J1214" s="439" t="s">
        <v>160</v>
      </c>
      <c r="K1214" s="418" t="s">
        <v>471</v>
      </c>
      <c r="L1214" s="824"/>
      <c r="M1214" s="825"/>
      <c r="N1214" s="792"/>
      <c r="O1214" s="829"/>
      <c r="P1214" s="832"/>
      <c r="Q1214" s="835"/>
      <c r="R1214" s="829"/>
      <c r="S1214" s="416" t="s">
        <v>168</v>
      </c>
      <c r="T1214" s="427"/>
      <c r="U1214" s="416" t="s">
        <v>167</v>
      </c>
      <c r="V1214" s="427"/>
      <c r="W1214" s="816"/>
      <c r="X1214" s="817"/>
      <c r="Y1214" s="416" t="s">
        <v>166</v>
      </c>
      <c r="Z1214" s="426">
        <f>IF(Z1212="",Z1213-Z1211,Z1213-Z1212)</f>
        <v>0</v>
      </c>
      <c r="AA1214" s="478" t="s">
        <v>166</v>
      </c>
      <c r="AB1214" s="477">
        <f>IF(AB1212="",AB1213-AB1211,AB1213-AB1212)</f>
        <v>0</v>
      </c>
      <c r="AC1214" s="478" t="s">
        <v>166</v>
      </c>
      <c r="AD1214" s="477">
        <f>IF(AD1212="",AD1213-AD1211,AD1213-AD1212)</f>
        <v>0</v>
      </c>
      <c r="AE1214" s="478" t="s">
        <v>166</v>
      </c>
      <c r="AF1214" s="477">
        <f>IF(AF1212="",AF1213-AF1211,AF1213-AF1212)</f>
        <v>0</v>
      </c>
      <c r="AG1214" s="463" t="s">
        <v>166</v>
      </c>
      <c r="AH1214" s="462">
        <f>IF(AH1212="",AH1213-AH1211,AH1213-AH1212)</f>
        <v>0</v>
      </c>
      <c r="AI1214" s="816"/>
      <c r="AJ1214" s="817"/>
      <c r="AK1214" s="792"/>
      <c r="AL1214" s="792"/>
      <c r="AM1214" s="792"/>
      <c r="AN1214" s="792"/>
      <c r="AO1214" s="792"/>
      <c r="AP1214" s="792"/>
    </row>
    <row r="1215" spans="2:42" s="404" customFormat="1" ht="15" hidden="1" customHeight="1" x14ac:dyDescent="0.2">
      <c r="B1215" s="425" t="s">
        <v>246</v>
      </c>
      <c r="C1215" s="424" t="s">
        <v>447</v>
      </c>
      <c r="D1215" s="423" t="s">
        <v>705</v>
      </c>
      <c r="E1215" s="576"/>
      <c r="F1215" s="420"/>
      <c r="G1215" s="420"/>
      <c r="H1215" s="507">
        <v>2019</v>
      </c>
      <c r="I1215" s="439" t="s">
        <v>185</v>
      </c>
      <c r="J1215" s="439" t="s">
        <v>160</v>
      </c>
      <c r="K1215" s="418" t="s">
        <v>471</v>
      </c>
      <c r="L1215" s="824"/>
      <c r="M1215" s="825"/>
      <c r="N1215" s="792"/>
      <c r="O1215" s="829"/>
      <c r="P1215" s="832"/>
      <c r="Q1215" s="835"/>
      <c r="R1215" s="829"/>
      <c r="S1215" s="416" t="s">
        <v>165</v>
      </c>
      <c r="T1215" s="415"/>
      <c r="U1215" s="416" t="s">
        <v>164</v>
      </c>
      <c r="V1215" s="415"/>
      <c r="W1215" s="816"/>
      <c r="X1215" s="817"/>
      <c r="Y1215" s="816"/>
      <c r="Z1215" s="817"/>
      <c r="AA1215" s="857"/>
      <c r="AB1215" s="858"/>
      <c r="AC1215" s="857"/>
      <c r="AD1215" s="858"/>
      <c r="AE1215" s="857"/>
      <c r="AF1215" s="858"/>
      <c r="AG1215" s="781"/>
      <c r="AH1215" s="782"/>
      <c r="AI1215" s="816"/>
      <c r="AJ1215" s="817"/>
      <c r="AK1215" s="792"/>
      <c r="AL1215" s="792"/>
      <c r="AM1215" s="792"/>
      <c r="AN1215" s="792"/>
      <c r="AO1215" s="792"/>
      <c r="AP1215" s="792"/>
    </row>
    <row r="1216" spans="2:42" s="404" customFormat="1" ht="15" hidden="1" customHeight="1" thickBot="1" x14ac:dyDescent="0.25">
      <c r="B1216" s="414" t="s">
        <v>246</v>
      </c>
      <c r="C1216" s="413" t="s">
        <v>447</v>
      </c>
      <c r="D1216" s="412" t="s">
        <v>705</v>
      </c>
      <c r="E1216" s="577"/>
      <c r="F1216" s="409"/>
      <c r="G1216" s="409"/>
      <c r="H1216" s="408">
        <v>2019</v>
      </c>
      <c r="I1216" s="407" t="s">
        <v>185</v>
      </c>
      <c r="J1216" s="407" t="s">
        <v>160</v>
      </c>
      <c r="K1216" s="407" t="s">
        <v>471</v>
      </c>
      <c r="L1216" s="826"/>
      <c r="M1216" s="827"/>
      <c r="N1216" s="793"/>
      <c r="O1216" s="830"/>
      <c r="P1216" s="833"/>
      <c r="Q1216" s="836"/>
      <c r="R1216" s="830"/>
      <c r="S1216" s="406" t="s">
        <v>158</v>
      </c>
      <c r="T1216" s="451"/>
      <c r="U1216" s="820"/>
      <c r="V1216" s="821"/>
      <c r="W1216" s="818"/>
      <c r="X1216" s="819"/>
      <c r="Y1216" s="818"/>
      <c r="Z1216" s="819"/>
      <c r="AA1216" s="859"/>
      <c r="AB1216" s="860"/>
      <c r="AC1216" s="859"/>
      <c r="AD1216" s="860"/>
      <c r="AE1216" s="859"/>
      <c r="AF1216" s="860"/>
      <c r="AG1216" s="783"/>
      <c r="AH1216" s="784"/>
      <c r="AI1216" s="818"/>
      <c r="AJ1216" s="819"/>
      <c r="AK1216" s="793"/>
      <c r="AL1216" s="793"/>
      <c r="AM1216" s="793"/>
      <c r="AN1216" s="793"/>
      <c r="AO1216" s="793"/>
      <c r="AP1216" s="793"/>
    </row>
    <row r="1217" spans="2:42" s="404" customFormat="1" ht="12.75" customHeight="1" thickTop="1" x14ac:dyDescent="0.2">
      <c r="B1217" s="445" t="s">
        <v>191</v>
      </c>
      <c r="C1217" s="444" t="s">
        <v>533</v>
      </c>
      <c r="D1217" s="443" t="s">
        <v>161</v>
      </c>
      <c r="E1217" s="442" t="s">
        <v>50</v>
      </c>
      <c r="F1217" s="440">
        <v>44070</v>
      </c>
      <c r="G1217" s="440">
        <v>44109</v>
      </c>
      <c r="H1217" s="419">
        <v>2019</v>
      </c>
      <c r="I1217" s="418" t="s">
        <v>185</v>
      </c>
      <c r="J1217" s="418" t="s">
        <v>160</v>
      </c>
      <c r="K1217" s="439" t="s">
        <v>189</v>
      </c>
      <c r="L1217" s="822" t="s">
        <v>537</v>
      </c>
      <c r="M1217" s="823"/>
      <c r="N1217" s="791" t="s">
        <v>213</v>
      </c>
      <c r="O1217" s="828" t="s">
        <v>228</v>
      </c>
      <c r="P1217" s="831"/>
      <c r="Q1217" s="834"/>
      <c r="R1217" s="828" t="s">
        <v>185</v>
      </c>
      <c r="S1217" s="434" t="s">
        <v>184</v>
      </c>
      <c r="T1217" s="438">
        <v>500000</v>
      </c>
      <c r="U1217" s="434" t="s">
        <v>183</v>
      </c>
      <c r="V1217" s="437">
        <f>T1222+T1220</f>
        <v>44190</v>
      </c>
      <c r="W1217" s="434" t="s">
        <v>182</v>
      </c>
      <c r="X1217" s="436">
        <f>T1217</f>
        <v>500000</v>
      </c>
      <c r="Y1217" s="434" t="s">
        <v>181</v>
      </c>
      <c r="Z1217" s="435"/>
      <c r="AA1217" s="480" t="s">
        <v>181</v>
      </c>
      <c r="AB1217" s="479"/>
      <c r="AC1217" s="475" t="s">
        <v>181</v>
      </c>
      <c r="AD1217" s="474">
        <v>0.42299999999999999</v>
      </c>
      <c r="AE1217" s="434" t="s">
        <v>181</v>
      </c>
      <c r="AF1217" s="435">
        <v>1</v>
      </c>
      <c r="AG1217" s="434" t="s">
        <v>181</v>
      </c>
      <c r="AH1217" s="435">
        <v>1</v>
      </c>
      <c r="AI1217" s="434" t="s">
        <v>180</v>
      </c>
      <c r="AJ1217" s="433">
        <v>4</v>
      </c>
      <c r="AK1217" s="791" t="s">
        <v>536</v>
      </c>
      <c r="AL1217" s="791" t="s">
        <v>10</v>
      </c>
      <c r="AM1217" s="791" t="s">
        <v>10</v>
      </c>
      <c r="AN1217" s="791" t="s">
        <v>535</v>
      </c>
      <c r="AO1217" s="791" t="s">
        <v>535</v>
      </c>
      <c r="AP1217" s="791" t="s">
        <v>2143</v>
      </c>
    </row>
    <row r="1218" spans="2:42" s="404" customFormat="1" ht="15" customHeight="1" x14ac:dyDescent="0.2">
      <c r="B1218" s="425" t="s">
        <v>191</v>
      </c>
      <c r="C1218" s="424" t="s">
        <v>533</v>
      </c>
      <c r="D1218" s="423" t="s">
        <v>161</v>
      </c>
      <c r="E1218" s="422" t="s">
        <v>50</v>
      </c>
      <c r="F1218" s="420">
        <v>44070</v>
      </c>
      <c r="G1218" s="420">
        <v>44109</v>
      </c>
      <c r="H1218" s="419">
        <v>2019</v>
      </c>
      <c r="I1218" s="418" t="s">
        <v>185</v>
      </c>
      <c r="J1218" s="418" t="s">
        <v>160</v>
      </c>
      <c r="K1218" s="417" t="s">
        <v>159</v>
      </c>
      <c r="L1218" s="824"/>
      <c r="M1218" s="825"/>
      <c r="N1218" s="792"/>
      <c r="O1218" s="829"/>
      <c r="P1218" s="832"/>
      <c r="Q1218" s="835"/>
      <c r="R1218" s="829"/>
      <c r="S1218" s="416" t="s">
        <v>179</v>
      </c>
      <c r="T1218" s="432" t="s">
        <v>211</v>
      </c>
      <c r="U1218" s="416" t="s">
        <v>177</v>
      </c>
      <c r="V1218" s="415"/>
      <c r="W1218" s="416" t="s">
        <v>176</v>
      </c>
      <c r="X1218" s="428">
        <f>X1217</f>
        <v>500000</v>
      </c>
      <c r="Y1218" s="416" t="s">
        <v>175</v>
      </c>
      <c r="Z1218" s="426"/>
      <c r="AA1218" s="478" t="s">
        <v>175</v>
      </c>
      <c r="AB1218" s="477"/>
      <c r="AC1218" s="471" t="s">
        <v>175</v>
      </c>
      <c r="AD1218" s="470"/>
      <c r="AE1218" s="416" t="s">
        <v>175</v>
      </c>
      <c r="AF1218" s="426"/>
      <c r="AG1218" s="416" t="s">
        <v>175</v>
      </c>
      <c r="AH1218" s="426"/>
      <c r="AI1218" s="416" t="s">
        <v>174</v>
      </c>
      <c r="AJ1218" s="430">
        <f>4*22</f>
        <v>88</v>
      </c>
      <c r="AK1218" s="792"/>
      <c r="AL1218" s="792"/>
      <c r="AM1218" s="792"/>
      <c r="AN1218" s="792"/>
      <c r="AO1218" s="792"/>
      <c r="AP1218" s="792"/>
    </row>
    <row r="1219" spans="2:42" s="404" customFormat="1" ht="39" customHeight="1" x14ac:dyDescent="0.2">
      <c r="B1219" s="425" t="s">
        <v>191</v>
      </c>
      <c r="C1219" s="424" t="s">
        <v>533</v>
      </c>
      <c r="D1219" s="423" t="s">
        <v>161</v>
      </c>
      <c r="E1219" s="422" t="s">
        <v>50</v>
      </c>
      <c r="F1219" s="420">
        <v>44070</v>
      </c>
      <c r="G1219" s="420">
        <v>44109</v>
      </c>
      <c r="H1219" s="419">
        <v>2019</v>
      </c>
      <c r="I1219" s="418" t="s">
        <v>185</v>
      </c>
      <c r="J1219" s="418" t="s">
        <v>160</v>
      </c>
      <c r="K1219" s="417" t="s">
        <v>159</v>
      </c>
      <c r="L1219" s="824"/>
      <c r="M1219" s="825"/>
      <c r="N1219" s="792"/>
      <c r="O1219" s="829"/>
      <c r="P1219" s="832"/>
      <c r="Q1219" s="835"/>
      <c r="R1219" s="829"/>
      <c r="S1219" s="416" t="s">
        <v>173</v>
      </c>
      <c r="T1219" s="429" t="s">
        <v>534</v>
      </c>
      <c r="U1219" s="416" t="s">
        <v>171</v>
      </c>
      <c r="V1219" s="427"/>
      <c r="W1219" s="416" t="s">
        <v>170</v>
      </c>
      <c r="X1219" s="428"/>
      <c r="Y1219" s="416" t="s">
        <v>169</v>
      </c>
      <c r="Z1219" s="426"/>
      <c r="AA1219" s="478" t="s">
        <v>169</v>
      </c>
      <c r="AB1219" s="477"/>
      <c r="AC1219" s="471" t="s">
        <v>169</v>
      </c>
      <c r="AD1219" s="470">
        <v>0.501</v>
      </c>
      <c r="AE1219" s="416" t="s">
        <v>169</v>
      </c>
      <c r="AF1219" s="426">
        <v>1</v>
      </c>
      <c r="AG1219" s="416" t="s">
        <v>169</v>
      </c>
      <c r="AH1219" s="426">
        <v>1</v>
      </c>
      <c r="AI1219" s="816"/>
      <c r="AJ1219" s="817"/>
      <c r="AK1219" s="792"/>
      <c r="AL1219" s="792"/>
      <c r="AM1219" s="792"/>
      <c r="AN1219" s="792"/>
      <c r="AO1219" s="792"/>
      <c r="AP1219" s="792"/>
    </row>
    <row r="1220" spans="2:42" s="404" customFormat="1" ht="15" customHeight="1" x14ac:dyDescent="0.2">
      <c r="B1220" s="425" t="s">
        <v>191</v>
      </c>
      <c r="C1220" s="424" t="s">
        <v>533</v>
      </c>
      <c r="D1220" s="423" t="s">
        <v>161</v>
      </c>
      <c r="E1220" s="422" t="s">
        <v>50</v>
      </c>
      <c r="F1220" s="420">
        <v>44070</v>
      </c>
      <c r="G1220" s="420">
        <v>44109</v>
      </c>
      <c r="H1220" s="419">
        <v>2019</v>
      </c>
      <c r="I1220" s="418" t="s">
        <v>185</v>
      </c>
      <c r="J1220" s="418" t="s">
        <v>160</v>
      </c>
      <c r="K1220" s="417" t="s">
        <v>159</v>
      </c>
      <c r="L1220" s="824"/>
      <c r="M1220" s="825"/>
      <c r="N1220" s="792"/>
      <c r="O1220" s="829"/>
      <c r="P1220" s="832"/>
      <c r="Q1220" s="835"/>
      <c r="R1220" s="829"/>
      <c r="S1220" s="416" t="s">
        <v>168</v>
      </c>
      <c r="T1220" s="427">
        <v>120</v>
      </c>
      <c r="U1220" s="416" t="s">
        <v>167</v>
      </c>
      <c r="V1220" s="427"/>
      <c r="W1220" s="816"/>
      <c r="X1220" s="817"/>
      <c r="Y1220" s="416" t="s">
        <v>166</v>
      </c>
      <c r="Z1220" s="426">
        <f>IF(Z1218="",Z1219-Z1217,Z1219-Z1218)</f>
        <v>0</v>
      </c>
      <c r="AA1220" s="478" t="s">
        <v>166</v>
      </c>
      <c r="AB1220" s="477">
        <f>IF(AB1218="",AB1219-AB1217,AB1219-AB1218)</f>
        <v>0</v>
      </c>
      <c r="AC1220" s="471" t="s">
        <v>166</v>
      </c>
      <c r="AD1220" s="470">
        <f>IF(AD1218="",AD1219-AD1217,AD1219-AD1218)</f>
        <v>7.8000000000000014E-2</v>
      </c>
      <c r="AE1220" s="416" t="s">
        <v>166</v>
      </c>
      <c r="AF1220" s="426">
        <f>IF(AF1218="",AF1219-AF1217,AF1219-AF1218)</f>
        <v>0</v>
      </c>
      <c r="AG1220" s="416" t="s">
        <v>166</v>
      </c>
      <c r="AH1220" s="426">
        <f>IF(AH1218="",AH1219-AH1217,AH1219-AH1218)</f>
        <v>0</v>
      </c>
      <c r="AI1220" s="816"/>
      <c r="AJ1220" s="817"/>
      <c r="AK1220" s="792"/>
      <c r="AL1220" s="792"/>
      <c r="AM1220" s="792"/>
      <c r="AN1220" s="792"/>
      <c r="AO1220" s="792"/>
      <c r="AP1220" s="792"/>
    </row>
    <row r="1221" spans="2:42" s="404" customFormat="1" ht="15" customHeight="1" x14ac:dyDescent="0.2">
      <c r="B1221" s="425" t="s">
        <v>191</v>
      </c>
      <c r="C1221" s="424" t="s">
        <v>533</v>
      </c>
      <c r="D1221" s="423" t="s">
        <v>161</v>
      </c>
      <c r="E1221" s="422" t="s">
        <v>50</v>
      </c>
      <c r="F1221" s="420">
        <v>44070</v>
      </c>
      <c r="G1221" s="420">
        <v>44109</v>
      </c>
      <c r="H1221" s="419">
        <v>2019</v>
      </c>
      <c r="I1221" s="418" t="s">
        <v>185</v>
      </c>
      <c r="J1221" s="418" t="s">
        <v>160</v>
      </c>
      <c r="K1221" s="417" t="s">
        <v>159</v>
      </c>
      <c r="L1221" s="824"/>
      <c r="M1221" s="825"/>
      <c r="N1221" s="792"/>
      <c r="O1221" s="829"/>
      <c r="P1221" s="832"/>
      <c r="Q1221" s="835"/>
      <c r="R1221" s="829"/>
      <c r="S1221" s="416" t="s">
        <v>165</v>
      </c>
      <c r="T1221" s="415"/>
      <c r="U1221" s="416" t="s">
        <v>164</v>
      </c>
      <c r="V1221" s="431">
        <v>44111</v>
      </c>
      <c r="W1221" s="816"/>
      <c r="X1221" s="817"/>
      <c r="Y1221" s="816"/>
      <c r="Z1221" s="817"/>
      <c r="AA1221" s="857"/>
      <c r="AB1221" s="858"/>
      <c r="AC1221" s="945"/>
      <c r="AD1221" s="946"/>
      <c r="AE1221" s="816"/>
      <c r="AF1221" s="817"/>
      <c r="AG1221" s="816"/>
      <c r="AH1221" s="817"/>
      <c r="AI1221" s="816"/>
      <c r="AJ1221" s="817"/>
      <c r="AK1221" s="792"/>
      <c r="AL1221" s="792"/>
      <c r="AM1221" s="792"/>
      <c r="AN1221" s="792"/>
      <c r="AO1221" s="792"/>
      <c r="AP1221" s="792"/>
    </row>
    <row r="1222" spans="2:42" s="404" customFormat="1" ht="15" customHeight="1" thickBot="1" x14ac:dyDescent="0.25">
      <c r="B1222" s="414" t="s">
        <v>191</v>
      </c>
      <c r="C1222" s="413" t="s">
        <v>533</v>
      </c>
      <c r="D1222" s="412" t="s">
        <v>161</v>
      </c>
      <c r="E1222" s="411" t="s">
        <v>50</v>
      </c>
      <c r="F1222" s="409">
        <v>44070</v>
      </c>
      <c r="G1222" s="409">
        <v>44109</v>
      </c>
      <c r="H1222" s="408">
        <v>2019</v>
      </c>
      <c r="I1222" s="407" t="s">
        <v>185</v>
      </c>
      <c r="J1222" s="407" t="s">
        <v>160</v>
      </c>
      <c r="K1222" s="407" t="s">
        <v>159</v>
      </c>
      <c r="L1222" s="826"/>
      <c r="M1222" s="827"/>
      <c r="N1222" s="793"/>
      <c r="O1222" s="830"/>
      <c r="P1222" s="833"/>
      <c r="Q1222" s="836"/>
      <c r="R1222" s="830"/>
      <c r="S1222" s="406" t="s">
        <v>158</v>
      </c>
      <c r="T1222" s="451">
        <v>44070</v>
      </c>
      <c r="U1222" s="820"/>
      <c r="V1222" s="821"/>
      <c r="W1222" s="818"/>
      <c r="X1222" s="819"/>
      <c r="Y1222" s="818"/>
      <c r="Z1222" s="819"/>
      <c r="AA1222" s="859"/>
      <c r="AB1222" s="860"/>
      <c r="AC1222" s="947"/>
      <c r="AD1222" s="948"/>
      <c r="AE1222" s="818"/>
      <c r="AF1222" s="819"/>
      <c r="AG1222" s="818"/>
      <c r="AH1222" s="819"/>
      <c r="AI1222" s="818"/>
      <c r="AJ1222" s="819"/>
      <c r="AK1222" s="793"/>
      <c r="AL1222" s="793"/>
      <c r="AM1222" s="793"/>
      <c r="AN1222" s="793"/>
      <c r="AO1222" s="793"/>
      <c r="AP1222" s="793"/>
    </row>
    <row r="1223" spans="2:42" s="404" customFormat="1" ht="12.75" customHeight="1" thickTop="1" x14ac:dyDescent="0.2">
      <c r="B1223" s="445" t="s">
        <v>196</v>
      </c>
      <c r="C1223" s="444" t="s">
        <v>255</v>
      </c>
      <c r="D1223" s="443" t="s">
        <v>161</v>
      </c>
      <c r="E1223" s="442" t="s">
        <v>50</v>
      </c>
      <c r="F1223" s="440">
        <v>44026</v>
      </c>
      <c r="G1223" s="440">
        <v>43839</v>
      </c>
      <c r="H1223" s="419">
        <v>2019</v>
      </c>
      <c r="I1223" s="418" t="s">
        <v>185</v>
      </c>
      <c r="J1223" s="418" t="s">
        <v>160</v>
      </c>
      <c r="K1223" s="439" t="s">
        <v>189</v>
      </c>
      <c r="L1223" s="822" t="s">
        <v>524</v>
      </c>
      <c r="M1223" s="823"/>
      <c r="N1223" s="791" t="s">
        <v>213</v>
      </c>
      <c r="O1223" s="828" t="s">
        <v>228</v>
      </c>
      <c r="P1223" s="831"/>
      <c r="Q1223" s="834"/>
      <c r="R1223" s="828" t="s">
        <v>185</v>
      </c>
      <c r="S1223" s="434" t="s">
        <v>184</v>
      </c>
      <c r="T1223" s="438">
        <v>500000</v>
      </c>
      <c r="U1223" s="434" t="s">
        <v>183</v>
      </c>
      <c r="V1223" s="437">
        <f>T1228+T1226</f>
        <v>44146</v>
      </c>
      <c r="W1223" s="434" t="s">
        <v>182</v>
      </c>
      <c r="X1223" s="436">
        <f>T1223</f>
        <v>500000</v>
      </c>
      <c r="Y1223" s="434" t="s">
        <v>181</v>
      </c>
      <c r="Z1223" s="435">
        <v>1</v>
      </c>
      <c r="AA1223" s="434" t="s">
        <v>181</v>
      </c>
      <c r="AB1223" s="435">
        <v>1</v>
      </c>
      <c r="AC1223" s="434" t="s">
        <v>181</v>
      </c>
      <c r="AD1223" s="435">
        <v>1</v>
      </c>
      <c r="AE1223" s="434" t="s">
        <v>181</v>
      </c>
      <c r="AF1223" s="435">
        <v>1</v>
      </c>
      <c r="AG1223" s="434" t="s">
        <v>181</v>
      </c>
      <c r="AH1223" s="435">
        <v>1</v>
      </c>
      <c r="AI1223" s="434" t="s">
        <v>180</v>
      </c>
      <c r="AJ1223" s="433"/>
      <c r="AK1223" s="791" t="s">
        <v>523</v>
      </c>
      <c r="AL1223" s="791" t="s">
        <v>523</v>
      </c>
      <c r="AM1223" s="791" t="s">
        <v>227</v>
      </c>
      <c r="AN1223" s="791" t="s">
        <v>227</v>
      </c>
      <c r="AO1223" s="791" t="s">
        <v>227</v>
      </c>
      <c r="AP1223" s="791" t="s">
        <v>2143</v>
      </c>
    </row>
    <row r="1224" spans="2:42" s="404" customFormat="1" ht="15" customHeight="1" x14ac:dyDescent="0.2">
      <c r="B1224" s="425" t="s">
        <v>196</v>
      </c>
      <c r="C1224" s="424" t="s">
        <v>255</v>
      </c>
      <c r="D1224" s="423" t="s">
        <v>161</v>
      </c>
      <c r="E1224" s="422" t="s">
        <v>50</v>
      </c>
      <c r="F1224" s="420">
        <v>44026</v>
      </c>
      <c r="G1224" s="420">
        <v>43839</v>
      </c>
      <c r="H1224" s="419">
        <v>2019</v>
      </c>
      <c r="I1224" s="418" t="s">
        <v>185</v>
      </c>
      <c r="J1224" s="418" t="s">
        <v>160</v>
      </c>
      <c r="K1224" s="417" t="s">
        <v>159</v>
      </c>
      <c r="L1224" s="824"/>
      <c r="M1224" s="825"/>
      <c r="N1224" s="792"/>
      <c r="O1224" s="829"/>
      <c r="P1224" s="832"/>
      <c r="Q1224" s="835"/>
      <c r="R1224" s="829"/>
      <c r="S1224" s="416" t="s">
        <v>179</v>
      </c>
      <c r="T1224" s="432"/>
      <c r="U1224" s="416" t="s">
        <v>177</v>
      </c>
      <c r="V1224" s="415"/>
      <c r="W1224" s="416" t="s">
        <v>176</v>
      </c>
      <c r="X1224" s="428">
        <f>X1223</f>
        <v>500000</v>
      </c>
      <c r="Y1224" s="416" t="s">
        <v>175</v>
      </c>
      <c r="Z1224" s="426"/>
      <c r="AA1224" s="416" t="s">
        <v>175</v>
      </c>
      <c r="AB1224" s="426"/>
      <c r="AC1224" s="416" t="s">
        <v>175</v>
      </c>
      <c r="AD1224" s="426"/>
      <c r="AE1224" s="416" t="s">
        <v>175</v>
      </c>
      <c r="AF1224" s="426"/>
      <c r="AG1224" s="416" t="s">
        <v>175</v>
      </c>
      <c r="AH1224" s="426"/>
      <c r="AI1224" s="416" t="s">
        <v>174</v>
      </c>
      <c r="AJ1224" s="430"/>
      <c r="AK1224" s="792"/>
      <c r="AL1224" s="792"/>
      <c r="AM1224" s="792"/>
      <c r="AN1224" s="792"/>
      <c r="AO1224" s="792"/>
      <c r="AP1224" s="792"/>
    </row>
    <row r="1225" spans="2:42" s="404" customFormat="1" ht="39" customHeight="1" x14ac:dyDescent="0.2">
      <c r="B1225" s="425" t="s">
        <v>196</v>
      </c>
      <c r="C1225" s="424" t="s">
        <v>255</v>
      </c>
      <c r="D1225" s="423" t="s">
        <v>161</v>
      </c>
      <c r="E1225" s="422" t="s">
        <v>50</v>
      </c>
      <c r="F1225" s="420">
        <v>44026</v>
      </c>
      <c r="G1225" s="420">
        <v>43839</v>
      </c>
      <c r="H1225" s="419">
        <v>2019</v>
      </c>
      <c r="I1225" s="418" t="s">
        <v>185</v>
      </c>
      <c r="J1225" s="418" t="s">
        <v>160</v>
      </c>
      <c r="K1225" s="417" t="s">
        <v>159</v>
      </c>
      <c r="L1225" s="824"/>
      <c r="M1225" s="825"/>
      <c r="N1225" s="792"/>
      <c r="O1225" s="829"/>
      <c r="P1225" s="832"/>
      <c r="Q1225" s="835"/>
      <c r="R1225" s="829"/>
      <c r="S1225" s="416" t="s">
        <v>173</v>
      </c>
      <c r="T1225" s="429" t="s">
        <v>172</v>
      </c>
      <c r="U1225" s="416" t="s">
        <v>171</v>
      </c>
      <c r="V1225" s="427"/>
      <c r="W1225" s="416" t="s">
        <v>170</v>
      </c>
      <c r="X1225" s="428"/>
      <c r="Y1225" s="416" t="s">
        <v>169</v>
      </c>
      <c r="Z1225" s="426">
        <v>1</v>
      </c>
      <c r="AA1225" s="416" t="s">
        <v>169</v>
      </c>
      <c r="AB1225" s="426">
        <v>1</v>
      </c>
      <c r="AC1225" s="416" t="s">
        <v>169</v>
      </c>
      <c r="AD1225" s="426">
        <v>1</v>
      </c>
      <c r="AE1225" s="416" t="s">
        <v>169</v>
      </c>
      <c r="AF1225" s="426">
        <v>1</v>
      </c>
      <c r="AG1225" s="416" t="s">
        <v>169</v>
      </c>
      <c r="AH1225" s="426">
        <v>1</v>
      </c>
      <c r="AI1225" s="816"/>
      <c r="AJ1225" s="817"/>
      <c r="AK1225" s="792"/>
      <c r="AL1225" s="792"/>
      <c r="AM1225" s="792"/>
      <c r="AN1225" s="792"/>
      <c r="AO1225" s="792"/>
      <c r="AP1225" s="792"/>
    </row>
    <row r="1226" spans="2:42" s="404" customFormat="1" ht="15" customHeight="1" x14ac:dyDescent="0.2">
      <c r="B1226" s="425" t="s">
        <v>196</v>
      </c>
      <c r="C1226" s="424" t="s">
        <v>255</v>
      </c>
      <c r="D1226" s="423" t="s">
        <v>161</v>
      </c>
      <c r="E1226" s="422" t="s">
        <v>50</v>
      </c>
      <c r="F1226" s="420">
        <v>44026</v>
      </c>
      <c r="G1226" s="420">
        <v>43839</v>
      </c>
      <c r="H1226" s="419">
        <v>2019</v>
      </c>
      <c r="I1226" s="418" t="s">
        <v>185</v>
      </c>
      <c r="J1226" s="418" t="s">
        <v>160</v>
      </c>
      <c r="K1226" s="417" t="s">
        <v>159</v>
      </c>
      <c r="L1226" s="824"/>
      <c r="M1226" s="825"/>
      <c r="N1226" s="792"/>
      <c r="O1226" s="829"/>
      <c r="P1226" s="832"/>
      <c r="Q1226" s="835"/>
      <c r="R1226" s="829"/>
      <c r="S1226" s="416" t="s">
        <v>168</v>
      </c>
      <c r="T1226" s="427">
        <v>120</v>
      </c>
      <c r="U1226" s="416" t="s">
        <v>167</v>
      </c>
      <c r="V1226" s="427"/>
      <c r="W1226" s="816"/>
      <c r="X1226" s="817"/>
      <c r="Y1226" s="416" t="s">
        <v>166</v>
      </c>
      <c r="Z1226" s="426">
        <f>IF(Z1224="",Z1225-Z1223,Z1225-Z1224)</f>
        <v>0</v>
      </c>
      <c r="AA1226" s="416" t="s">
        <v>166</v>
      </c>
      <c r="AB1226" s="426">
        <f>IF(AB1224="",AB1225-AB1223,AB1225-AB1224)</f>
        <v>0</v>
      </c>
      <c r="AC1226" s="416" t="s">
        <v>166</v>
      </c>
      <c r="AD1226" s="426">
        <f>IF(AD1224="",AD1225-AD1223,AD1225-AD1224)</f>
        <v>0</v>
      </c>
      <c r="AE1226" s="416" t="s">
        <v>166</v>
      </c>
      <c r="AF1226" s="426">
        <f>IF(AF1224="",AF1225-AF1223,AF1225-AF1224)</f>
        <v>0</v>
      </c>
      <c r="AG1226" s="416" t="s">
        <v>166</v>
      </c>
      <c r="AH1226" s="426">
        <f>IF(AH1224="",AH1225-AH1223,AH1225-AH1224)</f>
        <v>0</v>
      </c>
      <c r="AI1226" s="816"/>
      <c r="AJ1226" s="817"/>
      <c r="AK1226" s="792"/>
      <c r="AL1226" s="792"/>
      <c r="AM1226" s="792"/>
      <c r="AN1226" s="792"/>
      <c r="AO1226" s="792"/>
      <c r="AP1226" s="792"/>
    </row>
    <row r="1227" spans="2:42" s="404" customFormat="1" ht="15" customHeight="1" x14ac:dyDescent="0.2">
      <c r="B1227" s="425" t="s">
        <v>196</v>
      </c>
      <c r="C1227" s="424" t="s">
        <v>255</v>
      </c>
      <c r="D1227" s="423" t="s">
        <v>161</v>
      </c>
      <c r="E1227" s="422" t="s">
        <v>50</v>
      </c>
      <c r="F1227" s="420">
        <v>44026</v>
      </c>
      <c r="G1227" s="420">
        <v>43839</v>
      </c>
      <c r="H1227" s="419">
        <v>2019</v>
      </c>
      <c r="I1227" s="418" t="s">
        <v>185</v>
      </c>
      <c r="J1227" s="418" t="s">
        <v>160</v>
      </c>
      <c r="K1227" s="417" t="s">
        <v>159</v>
      </c>
      <c r="L1227" s="824"/>
      <c r="M1227" s="825"/>
      <c r="N1227" s="792"/>
      <c r="O1227" s="829"/>
      <c r="P1227" s="832"/>
      <c r="Q1227" s="835"/>
      <c r="R1227" s="829"/>
      <c r="S1227" s="416" t="s">
        <v>165</v>
      </c>
      <c r="T1227" s="415" t="s">
        <v>522</v>
      </c>
      <c r="U1227" s="416" t="s">
        <v>164</v>
      </c>
      <c r="V1227" s="415">
        <v>43839</v>
      </c>
      <c r="W1227" s="816"/>
      <c r="X1227" s="817"/>
      <c r="Y1227" s="816"/>
      <c r="Z1227" s="817"/>
      <c r="AA1227" s="816"/>
      <c r="AB1227" s="817"/>
      <c r="AC1227" s="816"/>
      <c r="AD1227" s="817"/>
      <c r="AE1227" s="816"/>
      <c r="AF1227" s="817"/>
      <c r="AG1227" s="816"/>
      <c r="AH1227" s="817"/>
      <c r="AI1227" s="816"/>
      <c r="AJ1227" s="817"/>
      <c r="AK1227" s="792"/>
      <c r="AL1227" s="792"/>
      <c r="AM1227" s="792"/>
      <c r="AN1227" s="792"/>
      <c r="AO1227" s="792"/>
      <c r="AP1227" s="792"/>
    </row>
    <row r="1228" spans="2:42" s="404" customFormat="1" ht="15" customHeight="1" thickBot="1" x14ac:dyDescent="0.25">
      <c r="B1228" s="414" t="s">
        <v>196</v>
      </c>
      <c r="C1228" s="413" t="s">
        <v>255</v>
      </c>
      <c r="D1228" s="412" t="s">
        <v>161</v>
      </c>
      <c r="E1228" s="411" t="s">
        <v>50</v>
      </c>
      <c r="F1228" s="409">
        <v>44026</v>
      </c>
      <c r="G1228" s="409">
        <v>43839</v>
      </c>
      <c r="H1228" s="408">
        <v>2019</v>
      </c>
      <c r="I1228" s="407" t="s">
        <v>185</v>
      </c>
      <c r="J1228" s="407" t="s">
        <v>160</v>
      </c>
      <c r="K1228" s="407" t="s">
        <v>159</v>
      </c>
      <c r="L1228" s="826"/>
      <c r="M1228" s="827"/>
      <c r="N1228" s="793"/>
      <c r="O1228" s="830"/>
      <c r="P1228" s="833"/>
      <c r="Q1228" s="836"/>
      <c r="R1228" s="830"/>
      <c r="S1228" s="406" t="s">
        <v>158</v>
      </c>
      <c r="T1228" s="451">
        <v>44026</v>
      </c>
      <c r="U1228" s="820"/>
      <c r="V1228" s="821"/>
      <c r="W1228" s="818"/>
      <c r="X1228" s="819"/>
      <c r="Y1228" s="818"/>
      <c r="Z1228" s="819"/>
      <c r="AA1228" s="818"/>
      <c r="AB1228" s="819"/>
      <c r="AC1228" s="818"/>
      <c r="AD1228" s="819"/>
      <c r="AE1228" s="818"/>
      <c r="AF1228" s="819"/>
      <c r="AG1228" s="818"/>
      <c r="AH1228" s="819"/>
      <c r="AI1228" s="818"/>
      <c r="AJ1228" s="819"/>
      <c r="AK1228" s="793"/>
      <c r="AL1228" s="793"/>
      <c r="AM1228" s="793"/>
      <c r="AN1228" s="793"/>
      <c r="AO1228" s="793"/>
      <c r="AP1228" s="793"/>
    </row>
    <row r="1229" spans="2:42" s="404" customFormat="1" ht="12.75" customHeight="1" thickTop="1" x14ac:dyDescent="0.2">
      <c r="B1229" s="445" t="s">
        <v>196</v>
      </c>
      <c r="C1229" s="444" t="s">
        <v>525</v>
      </c>
      <c r="D1229" s="443" t="s">
        <v>161</v>
      </c>
      <c r="E1229" s="442" t="s">
        <v>50</v>
      </c>
      <c r="F1229" s="440">
        <v>44070</v>
      </c>
      <c r="G1229" s="440">
        <v>44159</v>
      </c>
      <c r="H1229" s="419">
        <v>2019</v>
      </c>
      <c r="I1229" s="418" t="s">
        <v>185</v>
      </c>
      <c r="J1229" s="418" t="s">
        <v>160</v>
      </c>
      <c r="K1229" s="439" t="s">
        <v>189</v>
      </c>
      <c r="L1229" s="822" t="s">
        <v>527</v>
      </c>
      <c r="M1229" s="823"/>
      <c r="N1229" s="791" t="s">
        <v>213</v>
      </c>
      <c r="O1229" s="828" t="s">
        <v>228</v>
      </c>
      <c r="P1229" s="831"/>
      <c r="Q1229" s="834"/>
      <c r="R1229" s="828" t="s">
        <v>185</v>
      </c>
      <c r="S1229" s="434" t="s">
        <v>184</v>
      </c>
      <c r="T1229" s="438">
        <v>500000</v>
      </c>
      <c r="U1229" s="434" t="s">
        <v>183</v>
      </c>
      <c r="V1229" s="437">
        <f>+T1234+T1232</f>
        <v>44190</v>
      </c>
      <c r="W1229" s="434" t="s">
        <v>182</v>
      </c>
      <c r="X1229" s="436">
        <f>T1229</f>
        <v>500000</v>
      </c>
      <c r="Y1229" s="434" t="s">
        <v>181</v>
      </c>
      <c r="Z1229" s="435"/>
      <c r="AA1229" s="434" t="s">
        <v>181</v>
      </c>
      <c r="AB1229" s="435"/>
      <c r="AC1229" s="472" t="s">
        <v>181</v>
      </c>
      <c r="AD1229" s="473">
        <v>0.23200000000000001</v>
      </c>
      <c r="AE1229" s="434" t="s">
        <v>181</v>
      </c>
      <c r="AF1229" s="435">
        <v>1</v>
      </c>
      <c r="AG1229" s="434" t="s">
        <v>181</v>
      </c>
      <c r="AH1229" s="435">
        <v>1</v>
      </c>
      <c r="AI1229" s="434" t="s">
        <v>180</v>
      </c>
      <c r="AJ1229" s="433"/>
      <c r="AK1229" s="791" t="s">
        <v>523</v>
      </c>
      <c r="AL1229" s="791" t="s">
        <v>523</v>
      </c>
      <c r="AM1229" s="791" t="s">
        <v>227</v>
      </c>
      <c r="AN1229" s="791" t="s">
        <v>227</v>
      </c>
      <c r="AO1229" s="791" t="s">
        <v>227</v>
      </c>
      <c r="AP1229" s="791" t="s">
        <v>2143</v>
      </c>
    </row>
    <row r="1230" spans="2:42" s="404" customFormat="1" ht="15" customHeight="1" x14ac:dyDescent="0.2">
      <c r="B1230" s="425" t="s">
        <v>196</v>
      </c>
      <c r="C1230" s="424" t="s">
        <v>525</v>
      </c>
      <c r="D1230" s="423" t="s">
        <v>161</v>
      </c>
      <c r="E1230" s="422" t="s">
        <v>50</v>
      </c>
      <c r="F1230" s="420">
        <v>44070</v>
      </c>
      <c r="G1230" s="420">
        <v>44159</v>
      </c>
      <c r="H1230" s="419">
        <v>2019</v>
      </c>
      <c r="I1230" s="418" t="s">
        <v>185</v>
      </c>
      <c r="J1230" s="418" t="s">
        <v>160</v>
      </c>
      <c r="K1230" s="417" t="s">
        <v>159</v>
      </c>
      <c r="L1230" s="824"/>
      <c r="M1230" s="825"/>
      <c r="N1230" s="792"/>
      <c r="O1230" s="829"/>
      <c r="P1230" s="832"/>
      <c r="Q1230" s="835"/>
      <c r="R1230" s="829"/>
      <c r="S1230" s="416" t="s">
        <v>179</v>
      </c>
      <c r="T1230" s="432" t="s">
        <v>420</v>
      </c>
      <c r="U1230" s="416" t="s">
        <v>177</v>
      </c>
      <c r="V1230" s="415"/>
      <c r="W1230" s="416" t="s">
        <v>176</v>
      </c>
      <c r="X1230" s="428">
        <f>X1229</f>
        <v>500000</v>
      </c>
      <c r="Y1230" s="416" t="s">
        <v>175</v>
      </c>
      <c r="Z1230" s="426"/>
      <c r="AA1230" s="416" t="s">
        <v>175</v>
      </c>
      <c r="AB1230" s="426"/>
      <c r="AC1230" s="469" t="s">
        <v>175</v>
      </c>
      <c r="AD1230" s="468"/>
      <c r="AE1230" s="416" t="s">
        <v>175</v>
      </c>
      <c r="AF1230" s="426"/>
      <c r="AG1230" s="416" t="s">
        <v>175</v>
      </c>
      <c r="AH1230" s="426"/>
      <c r="AI1230" s="416" t="s">
        <v>174</v>
      </c>
      <c r="AJ1230" s="430"/>
      <c r="AK1230" s="792"/>
      <c r="AL1230" s="792"/>
      <c r="AM1230" s="792"/>
      <c r="AN1230" s="792"/>
      <c r="AO1230" s="792"/>
      <c r="AP1230" s="792"/>
    </row>
    <row r="1231" spans="2:42" s="404" customFormat="1" ht="39" customHeight="1" x14ac:dyDescent="0.2">
      <c r="B1231" s="425" t="s">
        <v>196</v>
      </c>
      <c r="C1231" s="424" t="s">
        <v>525</v>
      </c>
      <c r="D1231" s="423" t="s">
        <v>161</v>
      </c>
      <c r="E1231" s="422" t="s">
        <v>50</v>
      </c>
      <c r="F1231" s="420">
        <v>44070</v>
      </c>
      <c r="G1231" s="420">
        <v>44159</v>
      </c>
      <c r="H1231" s="419">
        <v>2019</v>
      </c>
      <c r="I1231" s="418" t="s">
        <v>185</v>
      </c>
      <c r="J1231" s="418" t="s">
        <v>160</v>
      </c>
      <c r="K1231" s="417" t="s">
        <v>159</v>
      </c>
      <c r="L1231" s="824"/>
      <c r="M1231" s="825"/>
      <c r="N1231" s="792"/>
      <c r="O1231" s="829"/>
      <c r="P1231" s="832"/>
      <c r="Q1231" s="835"/>
      <c r="R1231" s="829"/>
      <c r="S1231" s="416" t="s">
        <v>173</v>
      </c>
      <c r="T1231" s="429" t="s">
        <v>423</v>
      </c>
      <c r="U1231" s="416" t="s">
        <v>171</v>
      </c>
      <c r="V1231" s="427"/>
      <c r="W1231" s="416" t="s">
        <v>170</v>
      </c>
      <c r="X1231" s="428"/>
      <c r="Y1231" s="416" t="s">
        <v>169</v>
      </c>
      <c r="Z1231" s="426"/>
      <c r="AA1231" s="416" t="s">
        <v>169</v>
      </c>
      <c r="AB1231" s="426"/>
      <c r="AC1231" s="469" t="s">
        <v>169</v>
      </c>
      <c r="AD1231" s="468">
        <v>0.05</v>
      </c>
      <c r="AE1231" s="416" t="s">
        <v>169</v>
      </c>
      <c r="AF1231" s="426">
        <v>1</v>
      </c>
      <c r="AG1231" s="416" t="s">
        <v>169</v>
      </c>
      <c r="AH1231" s="426">
        <v>1</v>
      </c>
      <c r="AI1231" s="816"/>
      <c r="AJ1231" s="817"/>
      <c r="AK1231" s="792"/>
      <c r="AL1231" s="792"/>
      <c r="AM1231" s="792"/>
      <c r="AN1231" s="792"/>
      <c r="AO1231" s="792"/>
      <c r="AP1231" s="792"/>
    </row>
    <row r="1232" spans="2:42" s="404" customFormat="1" ht="15" customHeight="1" x14ac:dyDescent="0.2">
      <c r="B1232" s="425" t="s">
        <v>196</v>
      </c>
      <c r="C1232" s="424" t="s">
        <v>525</v>
      </c>
      <c r="D1232" s="423" t="s">
        <v>161</v>
      </c>
      <c r="E1232" s="422" t="s">
        <v>50</v>
      </c>
      <c r="F1232" s="420">
        <v>44070</v>
      </c>
      <c r="G1232" s="420">
        <v>44159</v>
      </c>
      <c r="H1232" s="419">
        <v>2019</v>
      </c>
      <c r="I1232" s="418" t="s">
        <v>185</v>
      </c>
      <c r="J1232" s="418" t="s">
        <v>160</v>
      </c>
      <c r="K1232" s="417" t="s">
        <v>159</v>
      </c>
      <c r="L1232" s="824"/>
      <c r="M1232" s="825"/>
      <c r="N1232" s="792"/>
      <c r="O1232" s="829"/>
      <c r="P1232" s="832"/>
      <c r="Q1232" s="835"/>
      <c r="R1232" s="829"/>
      <c r="S1232" s="416" t="s">
        <v>168</v>
      </c>
      <c r="T1232" s="427">
        <v>120</v>
      </c>
      <c r="U1232" s="416" t="s">
        <v>167</v>
      </c>
      <c r="V1232" s="427"/>
      <c r="W1232" s="816"/>
      <c r="X1232" s="817"/>
      <c r="Y1232" s="416" t="s">
        <v>166</v>
      </c>
      <c r="Z1232" s="426">
        <f>IF(Z1230="",Z1231-Z1229,Z1231-Z1230)</f>
        <v>0</v>
      </c>
      <c r="AA1232" s="416" t="s">
        <v>166</v>
      </c>
      <c r="AB1232" s="426">
        <f>IF(AB1230="",AB1231-AB1229,AB1231-AB1230)</f>
        <v>0</v>
      </c>
      <c r="AC1232" s="469" t="s">
        <v>166</v>
      </c>
      <c r="AD1232" s="468">
        <f>IF(AD1230="",AD1231-AD1229,AD1231-AD1230)</f>
        <v>-0.182</v>
      </c>
      <c r="AE1232" s="416" t="s">
        <v>166</v>
      </c>
      <c r="AF1232" s="426">
        <f>IF(AF1230="",AF1231-AF1229,AF1231-AF1230)</f>
        <v>0</v>
      </c>
      <c r="AG1232" s="416" t="s">
        <v>166</v>
      </c>
      <c r="AH1232" s="426">
        <f>IF(AH1230="",AH1231-AH1229,AH1231-AH1230)</f>
        <v>0</v>
      </c>
      <c r="AI1232" s="816"/>
      <c r="AJ1232" s="817"/>
      <c r="AK1232" s="792"/>
      <c r="AL1232" s="792"/>
      <c r="AM1232" s="792"/>
      <c r="AN1232" s="792"/>
      <c r="AO1232" s="792"/>
      <c r="AP1232" s="792"/>
    </row>
    <row r="1233" spans="2:42" s="404" customFormat="1" ht="15" customHeight="1" x14ac:dyDescent="0.2">
      <c r="B1233" s="425" t="s">
        <v>196</v>
      </c>
      <c r="C1233" s="424" t="s">
        <v>525</v>
      </c>
      <c r="D1233" s="423" t="s">
        <v>161</v>
      </c>
      <c r="E1233" s="422" t="s">
        <v>50</v>
      </c>
      <c r="F1233" s="420">
        <v>44070</v>
      </c>
      <c r="G1233" s="420">
        <v>44159</v>
      </c>
      <c r="H1233" s="419">
        <v>2019</v>
      </c>
      <c r="I1233" s="418" t="s">
        <v>185</v>
      </c>
      <c r="J1233" s="418" t="s">
        <v>160</v>
      </c>
      <c r="K1233" s="417" t="s">
        <v>159</v>
      </c>
      <c r="L1233" s="824"/>
      <c r="M1233" s="825"/>
      <c r="N1233" s="792"/>
      <c r="O1233" s="829"/>
      <c r="P1233" s="832"/>
      <c r="Q1233" s="835"/>
      <c r="R1233" s="829"/>
      <c r="S1233" s="416" t="s">
        <v>165</v>
      </c>
      <c r="T1233" s="415">
        <v>43623</v>
      </c>
      <c r="U1233" s="416" t="s">
        <v>164</v>
      </c>
      <c r="V1233" s="415">
        <v>44159</v>
      </c>
      <c r="W1233" s="816"/>
      <c r="X1233" s="817"/>
      <c r="Y1233" s="816"/>
      <c r="Z1233" s="817"/>
      <c r="AA1233" s="816"/>
      <c r="AB1233" s="817"/>
      <c r="AC1233" s="941"/>
      <c r="AD1233" s="942"/>
      <c r="AE1233" s="816"/>
      <c r="AF1233" s="817"/>
      <c r="AG1233" s="816"/>
      <c r="AH1233" s="817"/>
      <c r="AI1233" s="816"/>
      <c r="AJ1233" s="817"/>
      <c r="AK1233" s="792"/>
      <c r="AL1233" s="792"/>
      <c r="AM1233" s="792"/>
      <c r="AN1233" s="792"/>
      <c r="AO1233" s="792"/>
      <c r="AP1233" s="792"/>
    </row>
    <row r="1234" spans="2:42" s="404" customFormat="1" ht="15" customHeight="1" thickBot="1" x14ac:dyDescent="0.25">
      <c r="B1234" s="414" t="s">
        <v>196</v>
      </c>
      <c r="C1234" s="413" t="s">
        <v>525</v>
      </c>
      <c r="D1234" s="412" t="s">
        <v>161</v>
      </c>
      <c r="E1234" s="411" t="s">
        <v>50</v>
      </c>
      <c r="F1234" s="409">
        <v>44070</v>
      </c>
      <c r="G1234" s="409">
        <v>44159</v>
      </c>
      <c r="H1234" s="408">
        <v>2019</v>
      </c>
      <c r="I1234" s="407" t="s">
        <v>185</v>
      </c>
      <c r="J1234" s="407" t="s">
        <v>160</v>
      </c>
      <c r="K1234" s="407" t="s">
        <v>159</v>
      </c>
      <c r="L1234" s="826"/>
      <c r="M1234" s="827"/>
      <c r="N1234" s="793"/>
      <c r="O1234" s="830"/>
      <c r="P1234" s="833"/>
      <c r="Q1234" s="836"/>
      <c r="R1234" s="830"/>
      <c r="S1234" s="406" t="s">
        <v>158</v>
      </c>
      <c r="T1234" s="405">
        <v>44070</v>
      </c>
      <c r="U1234" s="820"/>
      <c r="V1234" s="821"/>
      <c r="W1234" s="818"/>
      <c r="X1234" s="819"/>
      <c r="Y1234" s="818"/>
      <c r="Z1234" s="819"/>
      <c r="AA1234" s="818"/>
      <c r="AB1234" s="819"/>
      <c r="AC1234" s="943"/>
      <c r="AD1234" s="944"/>
      <c r="AE1234" s="818"/>
      <c r="AF1234" s="819"/>
      <c r="AG1234" s="818"/>
      <c r="AH1234" s="819"/>
      <c r="AI1234" s="818"/>
      <c r="AJ1234" s="819"/>
      <c r="AK1234" s="793"/>
      <c r="AL1234" s="793"/>
      <c r="AM1234" s="793"/>
      <c r="AN1234" s="793"/>
      <c r="AO1234" s="793"/>
      <c r="AP1234" s="793"/>
    </row>
    <row r="1235" spans="2:42" s="404" customFormat="1" ht="12.75" customHeight="1" thickTop="1" x14ac:dyDescent="0.2">
      <c r="B1235" s="445" t="s">
        <v>196</v>
      </c>
      <c r="C1235" s="444" t="s">
        <v>335</v>
      </c>
      <c r="D1235" s="443" t="s">
        <v>161</v>
      </c>
      <c r="E1235" s="442" t="s">
        <v>50</v>
      </c>
      <c r="F1235" s="440">
        <v>44070</v>
      </c>
      <c r="G1235" s="440">
        <v>44159</v>
      </c>
      <c r="H1235" s="419">
        <v>2019</v>
      </c>
      <c r="I1235" s="418" t="s">
        <v>185</v>
      </c>
      <c r="J1235" s="418" t="s">
        <v>160</v>
      </c>
      <c r="K1235" s="439" t="s">
        <v>189</v>
      </c>
      <c r="L1235" s="822" t="s">
        <v>516</v>
      </c>
      <c r="M1235" s="823"/>
      <c r="N1235" s="791" t="s">
        <v>213</v>
      </c>
      <c r="O1235" s="828" t="s">
        <v>228</v>
      </c>
      <c r="P1235" s="831"/>
      <c r="Q1235" s="834"/>
      <c r="R1235" s="828" t="s">
        <v>185</v>
      </c>
      <c r="S1235" s="434" t="s">
        <v>184</v>
      </c>
      <c r="T1235" s="438">
        <v>500000</v>
      </c>
      <c r="U1235" s="434" t="s">
        <v>183</v>
      </c>
      <c r="V1235" s="437">
        <f>+T1240+T1238</f>
        <v>44170</v>
      </c>
      <c r="W1235" s="434" t="s">
        <v>182</v>
      </c>
      <c r="X1235" s="436">
        <f>T1235</f>
        <v>500000</v>
      </c>
      <c r="Y1235" s="434" t="s">
        <v>181</v>
      </c>
      <c r="Z1235" s="435"/>
      <c r="AA1235" s="434" t="s">
        <v>181</v>
      </c>
      <c r="AB1235" s="435"/>
      <c r="AC1235" s="472" t="s">
        <v>181</v>
      </c>
      <c r="AD1235" s="473">
        <v>0.23200000000000001</v>
      </c>
      <c r="AE1235" s="434" t="s">
        <v>181</v>
      </c>
      <c r="AF1235" s="435"/>
      <c r="AG1235" s="434" t="s">
        <v>181</v>
      </c>
      <c r="AH1235" s="435">
        <v>1</v>
      </c>
      <c r="AI1235" s="434" t="s">
        <v>180</v>
      </c>
      <c r="AJ1235" s="433"/>
      <c r="AK1235" s="791" t="s">
        <v>523</v>
      </c>
      <c r="AL1235" s="791" t="s">
        <v>523</v>
      </c>
      <c r="AM1235" s="791" t="s">
        <v>227</v>
      </c>
      <c r="AN1235" s="791"/>
      <c r="AO1235" s="791"/>
      <c r="AP1235" s="791" t="s">
        <v>2143</v>
      </c>
    </row>
    <row r="1236" spans="2:42" s="404" customFormat="1" ht="15" customHeight="1" x14ac:dyDescent="0.2">
      <c r="B1236" s="425" t="s">
        <v>196</v>
      </c>
      <c r="C1236" s="424" t="s">
        <v>335</v>
      </c>
      <c r="D1236" s="423" t="s">
        <v>161</v>
      </c>
      <c r="E1236" s="422" t="s">
        <v>50</v>
      </c>
      <c r="F1236" s="420">
        <v>44070</v>
      </c>
      <c r="G1236" s="420">
        <v>44159</v>
      </c>
      <c r="H1236" s="419">
        <v>2019</v>
      </c>
      <c r="I1236" s="418" t="s">
        <v>185</v>
      </c>
      <c r="J1236" s="418" t="s">
        <v>160</v>
      </c>
      <c r="K1236" s="417" t="s">
        <v>159</v>
      </c>
      <c r="L1236" s="824"/>
      <c r="M1236" s="825"/>
      <c r="N1236" s="792"/>
      <c r="O1236" s="829"/>
      <c r="P1236" s="832"/>
      <c r="Q1236" s="835"/>
      <c r="R1236" s="829"/>
      <c r="S1236" s="416" t="s">
        <v>179</v>
      </c>
      <c r="T1236" s="432" t="s">
        <v>211</v>
      </c>
      <c r="U1236" s="416" t="s">
        <v>177</v>
      </c>
      <c r="V1236" s="415"/>
      <c r="W1236" s="416" t="s">
        <v>176</v>
      </c>
      <c r="X1236" s="428">
        <f>X1235</f>
        <v>500000</v>
      </c>
      <c r="Y1236" s="416" t="s">
        <v>175</v>
      </c>
      <c r="Z1236" s="426"/>
      <c r="AA1236" s="416" t="s">
        <v>175</v>
      </c>
      <c r="AB1236" s="426"/>
      <c r="AC1236" s="469" t="s">
        <v>175</v>
      </c>
      <c r="AD1236" s="468"/>
      <c r="AE1236" s="416" t="s">
        <v>175</v>
      </c>
      <c r="AF1236" s="426"/>
      <c r="AG1236" s="416" t="s">
        <v>175</v>
      </c>
      <c r="AH1236" s="426"/>
      <c r="AI1236" s="416" t="s">
        <v>174</v>
      </c>
      <c r="AJ1236" s="430"/>
      <c r="AK1236" s="792"/>
      <c r="AL1236" s="792"/>
      <c r="AM1236" s="792"/>
      <c r="AN1236" s="792"/>
      <c r="AO1236" s="792"/>
      <c r="AP1236" s="792"/>
    </row>
    <row r="1237" spans="2:42" s="404" customFormat="1" ht="39" customHeight="1" x14ac:dyDescent="0.2">
      <c r="B1237" s="425" t="s">
        <v>196</v>
      </c>
      <c r="C1237" s="424" t="s">
        <v>335</v>
      </c>
      <c r="D1237" s="423" t="s">
        <v>161</v>
      </c>
      <c r="E1237" s="422" t="s">
        <v>50</v>
      </c>
      <c r="F1237" s="420">
        <v>44070</v>
      </c>
      <c r="G1237" s="420">
        <v>44159</v>
      </c>
      <c r="H1237" s="419">
        <v>2019</v>
      </c>
      <c r="I1237" s="418" t="s">
        <v>185</v>
      </c>
      <c r="J1237" s="418" t="s">
        <v>160</v>
      </c>
      <c r="K1237" s="417" t="s">
        <v>159</v>
      </c>
      <c r="L1237" s="824"/>
      <c r="M1237" s="825"/>
      <c r="N1237" s="792"/>
      <c r="O1237" s="829"/>
      <c r="P1237" s="832"/>
      <c r="Q1237" s="835"/>
      <c r="R1237" s="829"/>
      <c r="S1237" s="416" t="s">
        <v>173</v>
      </c>
      <c r="T1237" s="429" t="s">
        <v>423</v>
      </c>
      <c r="U1237" s="416" t="s">
        <v>171</v>
      </c>
      <c r="V1237" s="427"/>
      <c r="W1237" s="416" t="s">
        <v>170</v>
      </c>
      <c r="X1237" s="428"/>
      <c r="Y1237" s="416" t="s">
        <v>169</v>
      </c>
      <c r="Z1237" s="426"/>
      <c r="AA1237" s="416" t="s">
        <v>169</v>
      </c>
      <c r="AB1237" s="426"/>
      <c r="AC1237" s="469" t="s">
        <v>169</v>
      </c>
      <c r="AD1237" s="468">
        <v>0.05</v>
      </c>
      <c r="AE1237" s="416" t="s">
        <v>169</v>
      </c>
      <c r="AF1237" s="426"/>
      <c r="AG1237" s="416" t="s">
        <v>169</v>
      </c>
      <c r="AH1237" s="426">
        <v>1</v>
      </c>
      <c r="AI1237" s="816"/>
      <c r="AJ1237" s="817"/>
      <c r="AK1237" s="792"/>
      <c r="AL1237" s="792"/>
      <c r="AM1237" s="792"/>
      <c r="AN1237" s="792"/>
      <c r="AO1237" s="792"/>
      <c r="AP1237" s="792"/>
    </row>
    <row r="1238" spans="2:42" s="404" customFormat="1" ht="15" customHeight="1" x14ac:dyDescent="0.2">
      <c r="B1238" s="425" t="s">
        <v>196</v>
      </c>
      <c r="C1238" s="424" t="s">
        <v>335</v>
      </c>
      <c r="D1238" s="423" t="s">
        <v>161</v>
      </c>
      <c r="E1238" s="422" t="s">
        <v>50</v>
      </c>
      <c r="F1238" s="420">
        <v>44070</v>
      </c>
      <c r="G1238" s="420">
        <v>44159</v>
      </c>
      <c r="H1238" s="419">
        <v>2019</v>
      </c>
      <c r="I1238" s="418" t="s">
        <v>185</v>
      </c>
      <c r="J1238" s="418" t="s">
        <v>160</v>
      </c>
      <c r="K1238" s="417" t="s">
        <v>159</v>
      </c>
      <c r="L1238" s="824"/>
      <c r="M1238" s="825"/>
      <c r="N1238" s="792"/>
      <c r="O1238" s="829"/>
      <c r="P1238" s="832"/>
      <c r="Q1238" s="835"/>
      <c r="R1238" s="829"/>
      <c r="S1238" s="416" t="s">
        <v>168</v>
      </c>
      <c r="T1238" s="427">
        <v>120</v>
      </c>
      <c r="U1238" s="416" t="s">
        <v>167</v>
      </c>
      <c r="V1238" s="427"/>
      <c r="W1238" s="816"/>
      <c r="X1238" s="817"/>
      <c r="Y1238" s="416" t="s">
        <v>166</v>
      </c>
      <c r="Z1238" s="426">
        <f>IF(Z1236="",Z1237-Z1235,Z1237-Z1236)</f>
        <v>0</v>
      </c>
      <c r="AA1238" s="416" t="s">
        <v>166</v>
      </c>
      <c r="AB1238" s="426">
        <f>IF(AB1236="",AB1237-AB1235,AB1237-AB1236)</f>
        <v>0</v>
      </c>
      <c r="AC1238" s="469" t="s">
        <v>166</v>
      </c>
      <c r="AD1238" s="468">
        <f>IF(AD1236="",AD1237-AD1235,AD1237-AD1236)</f>
        <v>-0.182</v>
      </c>
      <c r="AE1238" s="416" t="s">
        <v>166</v>
      </c>
      <c r="AF1238" s="426">
        <f>IF(AF1236="",AF1237-AF1235,AF1237-AF1236)</f>
        <v>0</v>
      </c>
      <c r="AG1238" s="416" t="s">
        <v>166</v>
      </c>
      <c r="AH1238" s="426">
        <f>IF(AH1236="",AH1237-AH1235,AH1237-AH1236)</f>
        <v>0</v>
      </c>
      <c r="AI1238" s="816"/>
      <c r="AJ1238" s="817"/>
      <c r="AK1238" s="792"/>
      <c r="AL1238" s="792"/>
      <c r="AM1238" s="792"/>
      <c r="AN1238" s="792"/>
      <c r="AO1238" s="792"/>
      <c r="AP1238" s="792"/>
    </row>
    <row r="1239" spans="2:42" s="404" customFormat="1" ht="15" customHeight="1" x14ac:dyDescent="0.2">
      <c r="B1239" s="425" t="s">
        <v>196</v>
      </c>
      <c r="C1239" s="424" t="s">
        <v>335</v>
      </c>
      <c r="D1239" s="423" t="s">
        <v>161</v>
      </c>
      <c r="E1239" s="422" t="s">
        <v>50</v>
      </c>
      <c r="F1239" s="420">
        <v>44070</v>
      </c>
      <c r="G1239" s="420">
        <v>44159</v>
      </c>
      <c r="H1239" s="419">
        <v>2019</v>
      </c>
      <c r="I1239" s="418" t="s">
        <v>185</v>
      </c>
      <c r="J1239" s="418" t="s">
        <v>160</v>
      </c>
      <c r="K1239" s="417" t="s">
        <v>159</v>
      </c>
      <c r="L1239" s="824"/>
      <c r="M1239" s="825"/>
      <c r="N1239" s="792"/>
      <c r="O1239" s="829"/>
      <c r="P1239" s="832"/>
      <c r="Q1239" s="835"/>
      <c r="R1239" s="829"/>
      <c r="S1239" s="416" t="s">
        <v>165</v>
      </c>
      <c r="T1239" s="415">
        <v>43623</v>
      </c>
      <c r="U1239" s="416" t="s">
        <v>164</v>
      </c>
      <c r="V1239" s="415">
        <v>44159</v>
      </c>
      <c r="W1239" s="816"/>
      <c r="X1239" s="817"/>
      <c r="Y1239" s="816"/>
      <c r="Z1239" s="817"/>
      <c r="AA1239" s="816"/>
      <c r="AB1239" s="817"/>
      <c r="AC1239" s="941"/>
      <c r="AD1239" s="942"/>
      <c r="AE1239" s="816"/>
      <c r="AF1239" s="817"/>
      <c r="AG1239" s="816"/>
      <c r="AH1239" s="817"/>
      <c r="AI1239" s="816"/>
      <c r="AJ1239" s="817"/>
      <c r="AK1239" s="792"/>
      <c r="AL1239" s="792"/>
      <c r="AM1239" s="792"/>
      <c r="AN1239" s="792"/>
      <c r="AO1239" s="792"/>
      <c r="AP1239" s="792"/>
    </row>
    <row r="1240" spans="2:42" s="404" customFormat="1" ht="15" customHeight="1" thickBot="1" x14ac:dyDescent="0.25">
      <c r="B1240" s="414" t="s">
        <v>196</v>
      </c>
      <c r="C1240" s="413" t="s">
        <v>335</v>
      </c>
      <c r="D1240" s="412" t="s">
        <v>161</v>
      </c>
      <c r="E1240" s="411" t="s">
        <v>50</v>
      </c>
      <c r="F1240" s="409">
        <v>44070</v>
      </c>
      <c r="G1240" s="409">
        <v>44159</v>
      </c>
      <c r="H1240" s="408">
        <v>2019</v>
      </c>
      <c r="I1240" s="407" t="s">
        <v>185</v>
      </c>
      <c r="J1240" s="407" t="s">
        <v>160</v>
      </c>
      <c r="K1240" s="407" t="s">
        <v>159</v>
      </c>
      <c r="L1240" s="826"/>
      <c r="M1240" s="827"/>
      <c r="N1240" s="793"/>
      <c r="O1240" s="830"/>
      <c r="P1240" s="833"/>
      <c r="Q1240" s="836"/>
      <c r="R1240" s="830"/>
      <c r="S1240" s="406" t="s">
        <v>158</v>
      </c>
      <c r="T1240" s="405">
        <v>44050</v>
      </c>
      <c r="U1240" s="820"/>
      <c r="V1240" s="821"/>
      <c r="W1240" s="818"/>
      <c r="X1240" s="819"/>
      <c r="Y1240" s="818"/>
      <c r="Z1240" s="819"/>
      <c r="AA1240" s="818"/>
      <c r="AB1240" s="819"/>
      <c r="AC1240" s="943"/>
      <c r="AD1240" s="944"/>
      <c r="AE1240" s="818"/>
      <c r="AF1240" s="819"/>
      <c r="AG1240" s="818"/>
      <c r="AH1240" s="819"/>
      <c r="AI1240" s="818"/>
      <c r="AJ1240" s="819"/>
      <c r="AK1240" s="793"/>
      <c r="AL1240" s="793"/>
      <c r="AM1240" s="793"/>
      <c r="AN1240" s="793"/>
      <c r="AO1240" s="793"/>
      <c r="AP1240" s="793"/>
    </row>
    <row r="1241" spans="2:42" s="404" customFormat="1" ht="12.75" hidden="1" customHeight="1" thickTop="1" x14ac:dyDescent="0.2">
      <c r="B1241" s="445" t="s">
        <v>196</v>
      </c>
      <c r="C1241" s="444" t="s">
        <v>242</v>
      </c>
      <c r="D1241" s="443" t="s">
        <v>161</v>
      </c>
      <c r="E1241" s="442" t="s">
        <v>10</v>
      </c>
      <c r="F1241" s="440"/>
      <c r="G1241" s="440"/>
      <c r="H1241" s="419">
        <v>2019</v>
      </c>
      <c r="I1241" s="418"/>
      <c r="J1241" s="418" t="s">
        <v>160</v>
      </c>
      <c r="K1241" s="439" t="s">
        <v>189</v>
      </c>
      <c r="L1241" s="822" t="s">
        <v>514</v>
      </c>
      <c r="M1241" s="823"/>
      <c r="N1241" s="791" t="s">
        <v>213</v>
      </c>
      <c r="O1241" s="828" t="s">
        <v>228</v>
      </c>
      <c r="P1241" s="831"/>
      <c r="Q1241" s="834"/>
      <c r="R1241" s="828"/>
      <c r="S1241" s="434" t="s">
        <v>184</v>
      </c>
      <c r="T1241" s="438">
        <v>500000</v>
      </c>
      <c r="U1241" s="434" t="s">
        <v>183</v>
      </c>
      <c r="V1241" s="437"/>
      <c r="W1241" s="434" t="s">
        <v>182</v>
      </c>
      <c r="X1241" s="436">
        <f>T1241</f>
        <v>500000</v>
      </c>
      <c r="Y1241" s="434" t="s">
        <v>181</v>
      </c>
      <c r="Z1241" s="435"/>
      <c r="AA1241" s="434" t="s">
        <v>181</v>
      </c>
      <c r="AB1241" s="435"/>
      <c r="AC1241" s="434" t="s">
        <v>181</v>
      </c>
      <c r="AD1241" s="435"/>
      <c r="AE1241" s="434" t="s">
        <v>181</v>
      </c>
      <c r="AF1241" s="435"/>
      <c r="AG1241" s="434" t="s">
        <v>181</v>
      </c>
      <c r="AH1241" s="435"/>
      <c r="AI1241" s="434" t="s">
        <v>180</v>
      </c>
      <c r="AJ1241" s="433"/>
      <c r="AK1241" s="791" t="s">
        <v>513</v>
      </c>
      <c r="AL1241" s="791" t="s">
        <v>513</v>
      </c>
      <c r="AM1241" s="791" t="s">
        <v>512</v>
      </c>
      <c r="AN1241" s="791" t="s">
        <v>512</v>
      </c>
      <c r="AO1241" s="791" t="s">
        <v>512</v>
      </c>
      <c r="AP1241" s="791" t="s">
        <v>512</v>
      </c>
    </row>
    <row r="1242" spans="2:42" s="404" customFormat="1" ht="15" hidden="1" customHeight="1" x14ac:dyDescent="0.2">
      <c r="B1242" s="425" t="s">
        <v>196</v>
      </c>
      <c r="C1242" s="424" t="s">
        <v>242</v>
      </c>
      <c r="D1242" s="423" t="s">
        <v>161</v>
      </c>
      <c r="E1242" s="422" t="s">
        <v>10</v>
      </c>
      <c r="F1242" s="420"/>
      <c r="G1242" s="420"/>
      <c r="H1242" s="419">
        <v>2019</v>
      </c>
      <c r="I1242" s="418"/>
      <c r="J1242" s="418" t="s">
        <v>160</v>
      </c>
      <c r="K1242" s="417" t="s">
        <v>159</v>
      </c>
      <c r="L1242" s="824"/>
      <c r="M1242" s="825"/>
      <c r="N1242" s="792"/>
      <c r="O1242" s="829"/>
      <c r="P1242" s="832"/>
      <c r="Q1242" s="835"/>
      <c r="R1242" s="829"/>
      <c r="S1242" s="416" t="s">
        <v>179</v>
      </c>
      <c r="T1242" s="432"/>
      <c r="U1242" s="416" t="s">
        <v>177</v>
      </c>
      <c r="V1242" s="415"/>
      <c r="W1242" s="416" t="s">
        <v>176</v>
      </c>
      <c r="X1242" s="428">
        <f>X1241</f>
        <v>500000</v>
      </c>
      <c r="Y1242" s="416" t="s">
        <v>175</v>
      </c>
      <c r="Z1242" s="426"/>
      <c r="AA1242" s="416" t="s">
        <v>175</v>
      </c>
      <c r="AB1242" s="426"/>
      <c r="AC1242" s="416" t="s">
        <v>175</v>
      </c>
      <c r="AD1242" s="426"/>
      <c r="AE1242" s="416" t="s">
        <v>175</v>
      </c>
      <c r="AF1242" s="426"/>
      <c r="AG1242" s="416" t="s">
        <v>175</v>
      </c>
      <c r="AH1242" s="426"/>
      <c r="AI1242" s="416" t="s">
        <v>174</v>
      </c>
      <c r="AJ1242" s="430"/>
      <c r="AK1242" s="792"/>
      <c r="AL1242" s="792"/>
      <c r="AM1242" s="792"/>
      <c r="AN1242" s="792"/>
      <c r="AO1242" s="792"/>
      <c r="AP1242" s="792"/>
    </row>
    <row r="1243" spans="2:42" s="404" customFormat="1" ht="39" hidden="1" customHeight="1" x14ac:dyDescent="0.2">
      <c r="B1243" s="425" t="s">
        <v>196</v>
      </c>
      <c r="C1243" s="424" t="s">
        <v>242</v>
      </c>
      <c r="D1243" s="423" t="s">
        <v>161</v>
      </c>
      <c r="E1243" s="422" t="s">
        <v>10</v>
      </c>
      <c r="F1243" s="420"/>
      <c r="G1243" s="420"/>
      <c r="H1243" s="419">
        <v>2019</v>
      </c>
      <c r="I1243" s="418"/>
      <c r="J1243" s="418" t="s">
        <v>160</v>
      </c>
      <c r="K1243" s="417" t="s">
        <v>159</v>
      </c>
      <c r="L1243" s="824"/>
      <c r="M1243" s="825"/>
      <c r="N1243" s="792"/>
      <c r="O1243" s="829"/>
      <c r="P1243" s="832"/>
      <c r="Q1243" s="835"/>
      <c r="R1243" s="829"/>
      <c r="S1243" s="416" t="s">
        <v>173</v>
      </c>
      <c r="T1243" s="429"/>
      <c r="U1243" s="416" t="s">
        <v>171</v>
      </c>
      <c r="V1243" s="427"/>
      <c r="W1243" s="416" t="s">
        <v>170</v>
      </c>
      <c r="X1243" s="428"/>
      <c r="Y1243" s="416" t="s">
        <v>169</v>
      </c>
      <c r="Z1243" s="426"/>
      <c r="AA1243" s="416" t="s">
        <v>169</v>
      </c>
      <c r="AB1243" s="426"/>
      <c r="AC1243" s="416" t="s">
        <v>169</v>
      </c>
      <c r="AD1243" s="426"/>
      <c r="AE1243" s="416" t="s">
        <v>169</v>
      </c>
      <c r="AF1243" s="426"/>
      <c r="AG1243" s="416" t="s">
        <v>169</v>
      </c>
      <c r="AH1243" s="426"/>
      <c r="AI1243" s="816"/>
      <c r="AJ1243" s="817"/>
      <c r="AK1243" s="792"/>
      <c r="AL1243" s="792"/>
      <c r="AM1243" s="792"/>
      <c r="AN1243" s="792"/>
      <c r="AO1243" s="792"/>
      <c r="AP1243" s="792"/>
    </row>
    <row r="1244" spans="2:42" s="404" customFormat="1" ht="15" hidden="1" customHeight="1" x14ac:dyDescent="0.2">
      <c r="B1244" s="425" t="s">
        <v>196</v>
      </c>
      <c r="C1244" s="424" t="s">
        <v>242</v>
      </c>
      <c r="D1244" s="423" t="s">
        <v>161</v>
      </c>
      <c r="E1244" s="422" t="s">
        <v>10</v>
      </c>
      <c r="F1244" s="420"/>
      <c r="G1244" s="420"/>
      <c r="H1244" s="419">
        <v>2019</v>
      </c>
      <c r="I1244" s="418"/>
      <c r="J1244" s="418" t="s">
        <v>160</v>
      </c>
      <c r="K1244" s="417" t="s">
        <v>159</v>
      </c>
      <c r="L1244" s="824"/>
      <c r="M1244" s="825"/>
      <c r="N1244" s="792"/>
      <c r="O1244" s="829"/>
      <c r="P1244" s="832"/>
      <c r="Q1244" s="835"/>
      <c r="R1244" s="829"/>
      <c r="S1244" s="416" t="s">
        <v>168</v>
      </c>
      <c r="T1244" s="427"/>
      <c r="U1244" s="416" t="s">
        <v>167</v>
      </c>
      <c r="V1244" s="427"/>
      <c r="W1244" s="816"/>
      <c r="X1244" s="817"/>
      <c r="Y1244" s="416" t="s">
        <v>166</v>
      </c>
      <c r="Z1244" s="426">
        <f>IF(Z1242="",Z1243-Z1241,Z1243-Z1242)</f>
        <v>0</v>
      </c>
      <c r="AA1244" s="416" t="s">
        <v>166</v>
      </c>
      <c r="AB1244" s="426">
        <f>IF(AB1242="",AB1243-AB1241,AB1243-AB1242)</f>
        <v>0</v>
      </c>
      <c r="AC1244" s="416" t="s">
        <v>166</v>
      </c>
      <c r="AD1244" s="426">
        <f>IF(AD1242="",AD1243-AD1241,AD1243-AD1242)</f>
        <v>0</v>
      </c>
      <c r="AE1244" s="416" t="s">
        <v>166</v>
      </c>
      <c r="AF1244" s="426">
        <f>IF(AF1242="",AF1243-AF1241,AF1243-AF1242)</f>
        <v>0</v>
      </c>
      <c r="AG1244" s="416" t="s">
        <v>166</v>
      </c>
      <c r="AH1244" s="426">
        <f>IF(AH1242="",AH1243-AH1241,AH1243-AH1242)</f>
        <v>0</v>
      </c>
      <c r="AI1244" s="816"/>
      <c r="AJ1244" s="817"/>
      <c r="AK1244" s="792"/>
      <c r="AL1244" s="792"/>
      <c r="AM1244" s="792"/>
      <c r="AN1244" s="792"/>
      <c r="AO1244" s="792"/>
      <c r="AP1244" s="792"/>
    </row>
    <row r="1245" spans="2:42" s="404" customFormat="1" ht="15" hidden="1" customHeight="1" x14ac:dyDescent="0.2">
      <c r="B1245" s="425" t="s">
        <v>196</v>
      </c>
      <c r="C1245" s="424" t="s">
        <v>242</v>
      </c>
      <c r="D1245" s="423" t="s">
        <v>161</v>
      </c>
      <c r="E1245" s="422" t="s">
        <v>10</v>
      </c>
      <c r="F1245" s="420"/>
      <c r="G1245" s="420"/>
      <c r="H1245" s="419">
        <v>2019</v>
      </c>
      <c r="I1245" s="418"/>
      <c r="J1245" s="418" t="s">
        <v>160</v>
      </c>
      <c r="K1245" s="417" t="s">
        <v>159</v>
      </c>
      <c r="L1245" s="824"/>
      <c r="M1245" s="825"/>
      <c r="N1245" s="792"/>
      <c r="O1245" s="829"/>
      <c r="P1245" s="832"/>
      <c r="Q1245" s="835"/>
      <c r="R1245" s="829"/>
      <c r="S1245" s="416" t="s">
        <v>165</v>
      </c>
      <c r="T1245" s="415"/>
      <c r="U1245" s="416" t="s">
        <v>164</v>
      </c>
      <c r="V1245" s="415"/>
      <c r="W1245" s="816"/>
      <c r="X1245" s="817"/>
      <c r="Y1245" s="816"/>
      <c r="Z1245" s="817"/>
      <c r="AA1245" s="816"/>
      <c r="AB1245" s="817"/>
      <c r="AC1245" s="816"/>
      <c r="AD1245" s="817"/>
      <c r="AE1245" s="816"/>
      <c r="AF1245" s="817"/>
      <c r="AG1245" s="816"/>
      <c r="AH1245" s="817"/>
      <c r="AI1245" s="816"/>
      <c r="AJ1245" s="817"/>
      <c r="AK1245" s="792"/>
      <c r="AL1245" s="792"/>
      <c r="AM1245" s="792"/>
      <c r="AN1245" s="792"/>
      <c r="AO1245" s="792"/>
      <c r="AP1245" s="792"/>
    </row>
    <row r="1246" spans="2:42" s="404" customFormat="1" ht="15" hidden="1" customHeight="1" thickBot="1" x14ac:dyDescent="0.25">
      <c r="B1246" s="414" t="s">
        <v>196</v>
      </c>
      <c r="C1246" s="413" t="s">
        <v>242</v>
      </c>
      <c r="D1246" s="412" t="s">
        <v>161</v>
      </c>
      <c r="E1246" s="411" t="s">
        <v>10</v>
      </c>
      <c r="F1246" s="409"/>
      <c r="G1246" s="409"/>
      <c r="H1246" s="408">
        <v>2019</v>
      </c>
      <c r="I1246" s="407"/>
      <c r="J1246" s="407" t="s">
        <v>160</v>
      </c>
      <c r="K1246" s="407" t="s">
        <v>159</v>
      </c>
      <c r="L1246" s="826"/>
      <c r="M1246" s="827"/>
      <c r="N1246" s="793"/>
      <c r="O1246" s="830"/>
      <c r="P1246" s="833"/>
      <c r="Q1246" s="836"/>
      <c r="R1246" s="830"/>
      <c r="S1246" s="406" t="s">
        <v>158</v>
      </c>
      <c r="T1246" s="451"/>
      <c r="U1246" s="820"/>
      <c r="V1246" s="821"/>
      <c r="W1246" s="818"/>
      <c r="X1246" s="819"/>
      <c r="Y1246" s="818"/>
      <c r="Z1246" s="819"/>
      <c r="AA1246" s="818"/>
      <c r="AB1246" s="819"/>
      <c r="AC1246" s="818"/>
      <c r="AD1246" s="819"/>
      <c r="AE1246" s="818"/>
      <c r="AF1246" s="819"/>
      <c r="AG1246" s="818"/>
      <c r="AH1246" s="819"/>
      <c r="AI1246" s="818"/>
      <c r="AJ1246" s="819"/>
      <c r="AK1246" s="793"/>
      <c r="AL1246" s="793"/>
      <c r="AM1246" s="793"/>
      <c r="AN1246" s="793"/>
      <c r="AO1246" s="793"/>
      <c r="AP1246" s="793"/>
    </row>
    <row r="1247" spans="2:42" s="404" customFormat="1" ht="12.75" customHeight="1" thickTop="1" x14ac:dyDescent="0.2">
      <c r="B1247" s="445" t="s">
        <v>196</v>
      </c>
      <c r="C1247" s="444" t="s">
        <v>242</v>
      </c>
      <c r="D1247" s="443" t="s">
        <v>161</v>
      </c>
      <c r="E1247" s="442" t="s">
        <v>50</v>
      </c>
      <c r="F1247" s="440">
        <v>43806</v>
      </c>
      <c r="G1247" s="440">
        <v>43890</v>
      </c>
      <c r="H1247" s="419">
        <v>2019</v>
      </c>
      <c r="I1247" s="418" t="s">
        <v>1123</v>
      </c>
      <c r="J1247" s="418" t="s">
        <v>160</v>
      </c>
      <c r="K1247" s="439" t="s">
        <v>189</v>
      </c>
      <c r="L1247" s="822" t="s">
        <v>1688</v>
      </c>
      <c r="M1247" s="823"/>
      <c r="N1247" s="791" t="s">
        <v>213</v>
      </c>
      <c r="O1247" s="828" t="s">
        <v>228</v>
      </c>
      <c r="P1247" s="831"/>
      <c r="Q1247" s="834"/>
      <c r="R1247" s="828" t="s">
        <v>193</v>
      </c>
      <c r="S1247" s="434" t="s">
        <v>184</v>
      </c>
      <c r="T1247" s="438">
        <v>500000</v>
      </c>
      <c r="U1247" s="434" t="s">
        <v>183</v>
      </c>
      <c r="V1247" s="437">
        <f>+T1252+T1250</f>
        <v>43890</v>
      </c>
      <c r="W1247" s="434" t="s">
        <v>182</v>
      </c>
      <c r="X1247" s="436">
        <f>T1247</f>
        <v>500000</v>
      </c>
      <c r="Y1247" s="434" t="s">
        <v>181</v>
      </c>
      <c r="Z1247" s="435"/>
      <c r="AA1247" s="434" t="s">
        <v>181</v>
      </c>
      <c r="AB1247" s="435"/>
      <c r="AC1247" s="434" t="s">
        <v>181</v>
      </c>
      <c r="AD1247" s="435"/>
      <c r="AE1247" s="434" t="s">
        <v>181</v>
      </c>
      <c r="AF1247" s="435">
        <v>1</v>
      </c>
      <c r="AG1247" s="434" t="s">
        <v>181</v>
      </c>
      <c r="AH1247" s="435">
        <v>1</v>
      </c>
      <c r="AI1247" s="434" t="s">
        <v>180</v>
      </c>
      <c r="AJ1247" s="433"/>
      <c r="AK1247" s="791" t="s">
        <v>513</v>
      </c>
      <c r="AL1247" s="791" t="s">
        <v>513</v>
      </c>
      <c r="AM1247" s="791" t="s">
        <v>512</v>
      </c>
      <c r="AN1247" s="791" t="s">
        <v>227</v>
      </c>
      <c r="AO1247" s="791" t="s">
        <v>227</v>
      </c>
      <c r="AP1247" s="791" t="s">
        <v>2143</v>
      </c>
    </row>
    <row r="1248" spans="2:42" s="404" customFormat="1" ht="15" customHeight="1" x14ac:dyDescent="0.2">
      <c r="B1248" s="425" t="s">
        <v>196</v>
      </c>
      <c r="C1248" s="424" t="s">
        <v>242</v>
      </c>
      <c r="D1248" s="423" t="s">
        <v>161</v>
      </c>
      <c r="E1248" s="422" t="s">
        <v>50</v>
      </c>
      <c r="F1248" s="420">
        <v>43806</v>
      </c>
      <c r="G1248" s="420">
        <v>43890</v>
      </c>
      <c r="H1248" s="419">
        <v>2019</v>
      </c>
      <c r="I1248" s="418" t="s">
        <v>1123</v>
      </c>
      <c r="J1248" s="418" t="s">
        <v>160</v>
      </c>
      <c r="K1248" s="417" t="s">
        <v>159</v>
      </c>
      <c r="L1248" s="824"/>
      <c r="M1248" s="825"/>
      <c r="N1248" s="792"/>
      <c r="O1248" s="829"/>
      <c r="P1248" s="832"/>
      <c r="Q1248" s="835"/>
      <c r="R1248" s="829"/>
      <c r="S1248" s="416" t="s">
        <v>179</v>
      </c>
      <c r="T1248" s="432" t="s">
        <v>230</v>
      </c>
      <c r="U1248" s="416" t="s">
        <v>177</v>
      </c>
      <c r="V1248" s="415"/>
      <c r="W1248" s="416" t="s">
        <v>176</v>
      </c>
      <c r="X1248" s="428">
        <f>X1247</f>
        <v>500000</v>
      </c>
      <c r="Y1248" s="416" t="s">
        <v>175</v>
      </c>
      <c r="Z1248" s="426"/>
      <c r="AA1248" s="416" t="s">
        <v>175</v>
      </c>
      <c r="AB1248" s="426"/>
      <c r="AC1248" s="416" t="s">
        <v>175</v>
      </c>
      <c r="AD1248" s="426"/>
      <c r="AE1248" s="416" t="s">
        <v>175</v>
      </c>
      <c r="AF1248" s="426"/>
      <c r="AG1248" s="416" t="s">
        <v>175</v>
      </c>
      <c r="AH1248" s="426"/>
      <c r="AI1248" s="416" t="s">
        <v>174</v>
      </c>
      <c r="AJ1248" s="430"/>
      <c r="AK1248" s="792"/>
      <c r="AL1248" s="792"/>
      <c r="AM1248" s="792"/>
      <c r="AN1248" s="792"/>
      <c r="AO1248" s="792"/>
      <c r="AP1248" s="792"/>
    </row>
    <row r="1249" spans="2:42" s="404" customFormat="1" ht="39" customHeight="1" x14ac:dyDescent="0.2">
      <c r="B1249" s="425" t="s">
        <v>196</v>
      </c>
      <c r="C1249" s="424" t="s">
        <v>242</v>
      </c>
      <c r="D1249" s="423" t="s">
        <v>161</v>
      </c>
      <c r="E1249" s="422" t="s">
        <v>50</v>
      </c>
      <c r="F1249" s="420">
        <v>43806</v>
      </c>
      <c r="G1249" s="420">
        <v>43890</v>
      </c>
      <c r="H1249" s="419">
        <v>2019</v>
      </c>
      <c r="I1249" s="418" t="s">
        <v>1123</v>
      </c>
      <c r="J1249" s="418">
        <v>0</v>
      </c>
      <c r="K1249" s="417" t="s">
        <v>159</v>
      </c>
      <c r="L1249" s="824"/>
      <c r="M1249" s="825"/>
      <c r="N1249" s="792"/>
      <c r="O1249" s="829"/>
      <c r="P1249" s="832"/>
      <c r="Q1249" s="835"/>
      <c r="R1249" s="829"/>
      <c r="S1249" s="416" t="s">
        <v>173</v>
      </c>
      <c r="T1249" s="429" t="s">
        <v>192</v>
      </c>
      <c r="U1249" s="416" t="s">
        <v>171</v>
      </c>
      <c r="V1249" s="427"/>
      <c r="W1249" s="416" t="s">
        <v>170</v>
      </c>
      <c r="X1249" s="428"/>
      <c r="Y1249" s="416" t="s">
        <v>169</v>
      </c>
      <c r="Z1249" s="426"/>
      <c r="AA1249" s="416" t="s">
        <v>169</v>
      </c>
      <c r="AB1249" s="426"/>
      <c r="AC1249" s="416" t="s">
        <v>169</v>
      </c>
      <c r="AD1249" s="426"/>
      <c r="AE1249" s="416" t="s">
        <v>169</v>
      </c>
      <c r="AF1249" s="426">
        <v>1</v>
      </c>
      <c r="AG1249" s="416" t="s">
        <v>169</v>
      </c>
      <c r="AH1249" s="426">
        <v>1</v>
      </c>
      <c r="AI1249" s="816"/>
      <c r="AJ1249" s="817"/>
      <c r="AK1249" s="792"/>
      <c r="AL1249" s="792"/>
      <c r="AM1249" s="792"/>
      <c r="AN1249" s="792"/>
      <c r="AO1249" s="792"/>
      <c r="AP1249" s="792"/>
    </row>
    <row r="1250" spans="2:42" s="404" customFormat="1" ht="15" customHeight="1" x14ac:dyDescent="0.2">
      <c r="B1250" s="425" t="s">
        <v>196</v>
      </c>
      <c r="C1250" s="424" t="s">
        <v>242</v>
      </c>
      <c r="D1250" s="423" t="s">
        <v>161</v>
      </c>
      <c r="E1250" s="422" t="s">
        <v>50</v>
      </c>
      <c r="F1250" s="420">
        <v>43806</v>
      </c>
      <c r="G1250" s="420">
        <v>43890</v>
      </c>
      <c r="H1250" s="419">
        <v>2019</v>
      </c>
      <c r="I1250" s="418" t="s">
        <v>1123</v>
      </c>
      <c r="J1250" s="418" t="s">
        <v>987</v>
      </c>
      <c r="K1250" s="417" t="s">
        <v>159</v>
      </c>
      <c r="L1250" s="824"/>
      <c r="M1250" s="825"/>
      <c r="N1250" s="792"/>
      <c r="O1250" s="829"/>
      <c r="P1250" s="832"/>
      <c r="Q1250" s="835"/>
      <c r="R1250" s="829"/>
      <c r="S1250" s="416" t="s">
        <v>168</v>
      </c>
      <c r="T1250" s="427">
        <v>64</v>
      </c>
      <c r="U1250" s="416" t="s">
        <v>167</v>
      </c>
      <c r="V1250" s="427"/>
      <c r="W1250" s="816"/>
      <c r="X1250" s="817"/>
      <c r="Y1250" s="416" t="s">
        <v>166</v>
      </c>
      <c r="Z1250" s="426">
        <f>IF(Z1248="",Z1249-Z1247,Z1249-Z1248)</f>
        <v>0</v>
      </c>
      <c r="AA1250" s="416" t="s">
        <v>166</v>
      </c>
      <c r="AB1250" s="426">
        <f>IF(AB1248="",AB1249-AB1247,AB1249-AB1248)</f>
        <v>0</v>
      </c>
      <c r="AC1250" s="416" t="s">
        <v>166</v>
      </c>
      <c r="AD1250" s="426">
        <f>IF(AD1248="",AD1249-AD1247,AD1249-AD1248)</f>
        <v>0</v>
      </c>
      <c r="AE1250" s="416" t="s">
        <v>166</v>
      </c>
      <c r="AF1250" s="426">
        <f>IF(AF1248="",AF1249-AF1247,AF1249-AF1248)</f>
        <v>0</v>
      </c>
      <c r="AG1250" s="416" t="s">
        <v>166</v>
      </c>
      <c r="AH1250" s="426">
        <f>IF(AH1248="",AH1249-AH1247,AH1249-AH1248)</f>
        <v>0</v>
      </c>
      <c r="AI1250" s="816"/>
      <c r="AJ1250" s="817"/>
      <c r="AK1250" s="792"/>
      <c r="AL1250" s="792"/>
      <c r="AM1250" s="792"/>
      <c r="AN1250" s="792"/>
      <c r="AO1250" s="792"/>
      <c r="AP1250" s="792"/>
    </row>
    <row r="1251" spans="2:42" s="404" customFormat="1" ht="15" customHeight="1" x14ac:dyDescent="0.2">
      <c r="B1251" s="425" t="s">
        <v>196</v>
      </c>
      <c r="C1251" s="424" t="s">
        <v>242</v>
      </c>
      <c r="D1251" s="423" t="s">
        <v>161</v>
      </c>
      <c r="E1251" s="422" t="s">
        <v>50</v>
      </c>
      <c r="F1251" s="420">
        <v>43806</v>
      </c>
      <c r="G1251" s="420">
        <v>43890</v>
      </c>
      <c r="H1251" s="419">
        <v>2019</v>
      </c>
      <c r="I1251" s="418" t="s">
        <v>1123</v>
      </c>
      <c r="J1251" s="418" t="s">
        <v>987</v>
      </c>
      <c r="K1251" s="417" t="s">
        <v>159</v>
      </c>
      <c r="L1251" s="824"/>
      <c r="M1251" s="825"/>
      <c r="N1251" s="792"/>
      <c r="O1251" s="829"/>
      <c r="P1251" s="832"/>
      <c r="Q1251" s="835"/>
      <c r="R1251" s="829"/>
      <c r="S1251" s="416" t="s">
        <v>165</v>
      </c>
      <c r="T1251" s="415"/>
      <c r="U1251" s="416" t="s">
        <v>164</v>
      </c>
      <c r="V1251" s="415">
        <v>43890</v>
      </c>
      <c r="W1251" s="816"/>
      <c r="X1251" s="817"/>
      <c r="Y1251" s="816"/>
      <c r="Z1251" s="817"/>
      <c r="AA1251" s="816"/>
      <c r="AB1251" s="817"/>
      <c r="AC1251" s="816"/>
      <c r="AD1251" s="817"/>
      <c r="AE1251" s="816"/>
      <c r="AF1251" s="817"/>
      <c r="AG1251" s="816"/>
      <c r="AH1251" s="817"/>
      <c r="AI1251" s="816"/>
      <c r="AJ1251" s="817"/>
      <c r="AK1251" s="792"/>
      <c r="AL1251" s="792"/>
      <c r="AM1251" s="792"/>
      <c r="AN1251" s="792"/>
      <c r="AO1251" s="792"/>
      <c r="AP1251" s="792"/>
    </row>
    <row r="1252" spans="2:42" s="404" customFormat="1" ht="15" customHeight="1" thickBot="1" x14ac:dyDescent="0.25">
      <c r="B1252" s="414" t="s">
        <v>196</v>
      </c>
      <c r="C1252" s="413" t="s">
        <v>242</v>
      </c>
      <c r="D1252" s="412" t="s">
        <v>161</v>
      </c>
      <c r="E1252" s="411" t="s">
        <v>50</v>
      </c>
      <c r="F1252" s="409">
        <v>43806</v>
      </c>
      <c r="G1252" s="409">
        <v>43890</v>
      </c>
      <c r="H1252" s="408">
        <v>2019</v>
      </c>
      <c r="I1252" s="407" t="s">
        <v>1123</v>
      </c>
      <c r="J1252" s="407" t="s">
        <v>987</v>
      </c>
      <c r="K1252" s="407" t="s">
        <v>159</v>
      </c>
      <c r="L1252" s="826"/>
      <c r="M1252" s="827"/>
      <c r="N1252" s="793"/>
      <c r="O1252" s="830"/>
      <c r="P1252" s="833"/>
      <c r="Q1252" s="836"/>
      <c r="R1252" s="830"/>
      <c r="S1252" s="406" t="s">
        <v>158</v>
      </c>
      <c r="T1252" s="451">
        <v>43826</v>
      </c>
      <c r="U1252" s="820"/>
      <c r="V1252" s="821"/>
      <c r="W1252" s="818"/>
      <c r="X1252" s="819"/>
      <c r="Y1252" s="818"/>
      <c r="Z1252" s="819"/>
      <c r="AA1252" s="818"/>
      <c r="AB1252" s="819"/>
      <c r="AC1252" s="818"/>
      <c r="AD1252" s="819"/>
      <c r="AE1252" s="818"/>
      <c r="AF1252" s="819"/>
      <c r="AG1252" s="818"/>
      <c r="AH1252" s="819"/>
      <c r="AI1252" s="818"/>
      <c r="AJ1252" s="819"/>
      <c r="AK1252" s="793"/>
      <c r="AL1252" s="793"/>
      <c r="AM1252" s="793"/>
      <c r="AN1252" s="793"/>
      <c r="AO1252" s="793"/>
      <c r="AP1252" s="793"/>
    </row>
    <row r="1253" spans="2:42" s="404" customFormat="1" ht="12.75" hidden="1" customHeight="1" thickTop="1" x14ac:dyDescent="0.2">
      <c r="B1253" s="445" t="s">
        <v>246</v>
      </c>
      <c r="C1253" s="444" t="s">
        <v>316</v>
      </c>
      <c r="D1253" s="443" t="s">
        <v>161</v>
      </c>
      <c r="E1253" s="442" t="s">
        <v>238</v>
      </c>
      <c r="F1253" s="440"/>
      <c r="G1253" s="440"/>
      <c r="H1253" s="419">
        <v>2019</v>
      </c>
      <c r="I1253" s="418"/>
      <c r="J1253" s="418" t="s">
        <v>160</v>
      </c>
      <c r="K1253" s="439" t="s">
        <v>189</v>
      </c>
      <c r="L1253" s="822" t="s">
        <v>490</v>
      </c>
      <c r="M1253" s="823"/>
      <c r="N1253" s="791" t="s">
        <v>213</v>
      </c>
      <c r="O1253" s="828" t="s">
        <v>228</v>
      </c>
      <c r="P1253" s="831"/>
      <c r="Q1253" s="834"/>
      <c r="R1253" s="828"/>
      <c r="S1253" s="434" t="s">
        <v>184</v>
      </c>
      <c r="T1253" s="438">
        <v>500000</v>
      </c>
      <c r="U1253" s="434" t="s">
        <v>183</v>
      </c>
      <c r="V1253" s="437"/>
      <c r="W1253" s="434" t="s">
        <v>182</v>
      </c>
      <c r="X1253" s="436">
        <f>T1253</f>
        <v>500000</v>
      </c>
      <c r="Y1253" s="434" t="s">
        <v>181</v>
      </c>
      <c r="Z1253" s="435"/>
      <c r="AA1253" s="434" t="s">
        <v>181</v>
      </c>
      <c r="AB1253" s="435"/>
      <c r="AC1253" s="434" t="s">
        <v>181</v>
      </c>
      <c r="AD1253" s="435"/>
      <c r="AE1253" s="434" t="s">
        <v>181</v>
      </c>
      <c r="AF1253" s="435"/>
      <c r="AG1253" s="434" t="s">
        <v>181</v>
      </c>
      <c r="AH1253" s="435"/>
      <c r="AI1253" s="434" t="s">
        <v>180</v>
      </c>
      <c r="AJ1253" s="433"/>
      <c r="AK1253" s="791" t="s">
        <v>4</v>
      </c>
      <c r="AL1253" s="791" t="s">
        <v>4</v>
      </c>
      <c r="AM1253" s="791" t="s">
        <v>4</v>
      </c>
      <c r="AN1253" s="791" t="s">
        <v>4</v>
      </c>
      <c r="AO1253" s="791" t="s">
        <v>4</v>
      </c>
      <c r="AP1253" s="791" t="s">
        <v>4</v>
      </c>
    </row>
    <row r="1254" spans="2:42" s="404" customFormat="1" ht="15" hidden="1" customHeight="1" x14ac:dyDescent="0.2">
      <c r="B1254" s="425" t="s">
        <v>246</v>
      </c>
      <c r="C1254" s="424" t="s">
        <v>316</v>
      </c>
      <c r="D1254" s="423" t="s">
        <v>161</v>
      </c>
      <c r="E1254" s="422" t="s">
        <v>238</v>
      </c>
      <c r="F1254" s="420"/>
      <c r="G1254" s="420"/>
      <c r="H1254" s="419">
        <v>2019</v>
      </c>
      <c r="I1254" s="418"/>
      <c r="J1254" s="418" t="s">
        <v>160</v>
      </c>
      <c r="K1254" s="417" t="s">
        <v>159</v>
      </c>
      <c r="L1254" s="824"/>
      <c r="M1254" s="825"/>
      <c r="N1254" s="792"/>
      <c r="O1254" s="829"/>
      <c r="P1254" s="832"/>
      <c r="Q1254" s="835"/>
      <c r="R1254" s="829"/>
      <c r="S1254" s="416" t="s">
        <v>179</v>
      </c>
      <c r="T1254" s="432"/>
      <c r="U1254" s="416" t="s">
        <v>177</v>
      </c>
      <c r="V1254" s="415"/>
      <c r="W1254" s="416" t="s">
        <v>176</v>
      </c>
      <c r="X1254" s="428">
        <f>X1253</f>
        <v>500000</v>
      </c>
      <c r="Y1254" s="416" t="s">
        <v>175</v>
      </c>
      <c r="Z1254" s="426"/>
      <c r="AA1254" s="416" t="s">
        <v>175</v>
      </c>
      <c r="AB1254" s="426"/>
      <c r="AC1254" s="416" t="s">
        <v>175</v>
      </c>
      <c r="AD1254" s="426"/>
      <c r="AE1254" s="416" t="s">
        <v>175</v>
      </c>
      <c r="AF1254" s="426"/>
      <c r="AG1254" s="416" t="s">
        <v>175</v>
      </c>
      <c r="AH1254" s="426"/>
      <c r="AI1254" s="416" t="s">
        <v>174</v>
      </c>
      <c r="AJ1254" s="430"/>
      <c r="AK1254" s="792"/>
      <c r="AL1254" s="792"/>
      <c r="AM1254" s="792"/>
      <c r="AN1254" s="792"/>
      <c r="AO1254" s="792"/>
      <c r="AP1254" s="792"/>
    </row>
    <row r="1255" spans="2:42" s="404" customFormat="1" ht="39" hidden="1" customHeight="1" x14ac:dyDescent="0.2">
      <c r="B1255" s="425" t="s">
        <v>246</v>
      </c>
      <c r="C1255" s="424" t="s">
        <v>316</v>
      </c>
      <c r="D1255" s="423" t="s">
        <v>161</v>
      </c>
      <c r="E1255" s="422" t="s">
        <v>238</v>
      </c>
      <c r="F1255" s="420"/>
      <c r="G1255" s="420"/>
      <c r="H1255" s="419">
        <v>2019</v>
      </c>
      <c r="I1255" s="418"/>
      <c r="J1255" s="418" t="s">
        <v>160</v>
      </c>
      <c r="K1255" s="417" t="s">
        <v>159</v>
      </c>
      <c r="L1255" s="824"/>
      <c r="M1255" s="825"/>
      <c r="N1255" s="792"/>
      <c r="O1255" s="829"/>
      <c r="P1255" s="832"/>
      <c r="Q1255" s="835"/>
      <c r="R1255" s="829"/>
      <c r="S1255" s="416" t="s">
        <v>173</v>
      </c>
      <c r="T1255" s="429"/>
      <c r="U1255" s="416" t="s">
        <v>171</v>
      </c>
      <c r="V1255" s="427"/>
      <c r="W1255" s="416" t="s">
        <v>170</v>
      </c>
      <c r="X1255" s="428"/>
      <c r="Y1255" s="416" t="s">
        <v>169</v>
      </c>
      <c r="Z1255" s="426"/>
      <c r="AA1255" s="416" t="s">
        <v>169</v>
      </c>
      <c r="AB1255" s="426"/>
      <c r="AC1255" s="416" t="s">
        <v>169</v>
      </c>
      <c r="AD1255" s="426"/>
      <c r="AE1255" s="416" t="s">
        <v>169</v>
      </c>
      <c r="AF1255" s="426"/>
      <c r="AG1255" s="416" t="s">
        <v>169</v>
      </c>
      <c r="AH1255" s="426"/>
      <c r="AI1255" s="816"/>
      <c r="AJ1255" s="817"/>
      <c r="AK1255" s="792"/>
      <c r="AL1255" s="792"/>
      <c r="AM1255" s="792"/>
      <c r="AN1255" s="792"/>
      <c r="AO1255" s="792"/>
      <c r="AP1255" s="792"/>
    </row>
    <row r="1256" spans="2:42" s="404" customFormat="1" ht="15" hidden="1" customHeight="1" x14ac:dyDescent="0.2">
      <c r="B1256" s="425" t="s">
        <v>246</v>
      </c>
      <c r="C1256" s="424" t="s">
        <v>316</v>
      </c>
      <c r="D1256" s="423" t="s">
        <v>161</v>
      </c>
      <c r="E1256" s="422" t="s">
        <v>238</v>
      </c>
      <c r="F1256" s="420"/>
      <c r="G1256" s="420"/>
      <c r="H1256" s="419">
        <v>2019</v>
      </c>
      <c r="I1256" s="418"/>
      <c r="J1256" s="418" t="s">
        <v>160</v>
      </c>
      <c r="K1256" s="417" t="s">
        <v>159</v>
      </c>
      <c r="L1256" s="824"/>
      <c r="M1256" s="825"/>
      <c r="N1256" s="792"/>
      <c r="O1256" s="829"/>
      <c r="P1256" s="832"/>
      <c r="Q1256" s="835"/>
      <c r="R1256" s="829"/>
      <c r="S1256" s="416" t="s">
        <v>168</v>
      </c>
      <c r="T1256" s="427"/>
      <c r="U1256" s="416" t="s">
        <v>167</v>
      </c>
      <c r="V1256" s="427"/>
      <c r="W1256" s="816"/>
      <c r="X1256" s="817"/>
      <c r="Y1256" s="416" t="s">
        <v>166</v>
      </c>
      <c r="Z1256" s="426">
        <f>IF(Z1254="",Z1255-Z1253,Z1255-Z1254)</f>
        <v>0</v>
      </c>
      <c r="AA1256" s="416" t="s">
        <v>166</v>
      </c>
      <c r="AB1256" s="426">
        <f>IF(AB1254="",AB1255-AB1253,AB1255-AB1254)</f>
        <v>0</v>
      </c>
      <c r="AC1256" s="416" t="s">
        <v>166</v>
      </c>
      <c r="AD1256" s="426">
        <f>IF(AD1254="",AD1255-AD1253,AD1255-AD1254)</f>
        <v>0</v>
      </c>
      <c r="AE1256" s="416" t="s">
        <v>166</v>
      </c>
      <c r="AF1256" s="426">
        <f>IF(AF1254="",AF1255-AF1253,AF1255-AF1254)</f>
        <v>0</v>
      </c>
      <c r="AG1256" s="416" t="s">
        <v>166</v>
      </c>
      <c r="AH1256" s="426">
        <f>IF(AH1254="",AH1255-AH1253,AH1255-AH1254)</f>
        <v>0</v>
      </c>
      <c r="AI1256" s="816"/>
      <c r="AJ1256" s="817"/>
      <c r="AK1256" s="792"/>
      <c r="AL1256" s="792"/>
      <c r="AM1256" s="792"/>
      <c r="AN1256" s="792"/>
      <c r="AO1256" s="792"/>
      <c r="AP1256" s="792"/>
    </row>
    <row r="1257" spans="2:42" s="404" customFormat="1" ht="15" hidden="1" customHeight="1" x14ac:dyDescent="0.2">
      <c r="B1257" s="425" t="s">
        <v>246</v>
      </c>
      <c r="C1257" s="424" t="s">
        <v>316</v>
      </c>
      <c r="D1257" s="423" t="s">
        <v>161</v>
      </c>
      <c r="E1257" s="422" t="s">
        <v>238</v>
      </c>
      <c r="F1257" s="420"/>
      <c r="G1257" s="420"/>
      <c r="H1257" s="419">
        <v>2019</v>
      </c>
      <c r="I1257" s="418"/>
      <c r="J1257" s="418" t="s">
        <v>160</v>
      </c>
      <c r="K1257" s="417" t="s">
        <v>159</v>
      </c>
      <c r="L1257" s="824"/>
      <c r="M1257" s="825"/>
      <c r="N1257" s="792"/>
      <c r="O1257" s="829"/>
      <c r="P1257" s="832"/>
      <c r="Q1257" s="835"/>
      <c r="R1257" s="829"/>
      <c r="S1257" s="416" t="s">
        <v>165</v>
      </c>
      <c r="T1257" s="415"/>
      <c r="U1257" s="416" t="s">
        <v>164</v>
      </c>
      <c r="V1257" s="415"/>
      <c r="W1257" s="816"/>
      <c r="X1257" s="817"/>
      <c r="Y1257" s="816"/>
      <c r="Z1257" s="817"/>
      <c r="AA1257" s="816"/>
      <c r="AB1257" s="817"/>
      <c r="AC1257" s="816"/>
      <c r="AD1257" s="817"/>
      <c r="AE1257" s="816"/>
      <c r="AF1257" s="817"/>
      <c r="AG1257" s="816"/>
      <c r="AH1257" s="817"/>
      <c r="AI1257" s="816"/>
      <c r="AJ1257" s="817"/>
      <c r="AK1257" s="792"/>
      <c r="AL1257" s="792"/>
      <c r="AM1257" s="792"/>
      <c r="AN1257" s="792"/>
      <c r="AO1257" s="792"/>
      <c r="AP1257" s="792"/>
    </row>
    <row r="1258" spans="2:42" s="404" customFormat="1" ht="15" hidden="1" customHeight="1" thickBot="1" x14ac:dyDescent="0.25">
      <c r="B1258" s="414" t="s">
        <v>246</v>
      </c>
      <c r="C1258" s="413" t="s">
        <v>316</v>
      </c>
      <c r="D1258" s="412" t="s">
        <v>161</v>
      </c>
      <c r="E1258" s="411" t="s">
        <v>238</v>
      </c>
      <c r="F1258" s="409"/>
      <c r="G1258" s="409"/>
      <c r="H1258" s="408">
        <v>2019</v>
      </c>
      <c r="I1258" s="407"/>
      <c r="J1258" s="407" t="s">
        <v>160</v>
      </c>
      <c r="K1258" s="407" t="s">
        <v>159</v>
      </c>
      <c r="L1258" s="826"/>
      <c r="M1258" s="827"/>
      <c r="N1258" s="793"/>
      <c r="O1258" s="830"/>
      <c r="P1258" s="833"/>
      <c r="Q1258" s="836"/>
      <c r="R1258" s="830"/>
      <c r="S1258" s="406" t="s">
        <v>158</v>
      </c>
      <c r="T1258" s="451"/>
      <c r="U1258" s="820"/>
      <c r="V1258" s="821"/>
      <c r="W1258" s="818"/>
      <c r="X1258" s="819"/>
      <c r="Y1258" s="818"/>
      <c r="Z1258" s="819"/>
      <c r="AA1258" s="818"/>
      <c r="AB1258" s="819"/>
      <c r="AC1258" s="818"/>
      <c r="AD1258" s="819"/>
      <c r="AE1258" s="818"/>
      <c r="AF1258" s="819"/>
      <c r="AG1258" s="818"/>
      <c r="AH1258" s="819"/>
      <c r="AI1258" s="818"/>
      <c r="AJ1258" s="819"/>
      <c r="AK1258" s="793"/>
      <c r="AL1258" s="793"/>
      <c r="AM1258" s="793"/>
      <c r="AN1258" s="793"/>
      <c r="AO1258" s="793"/>
      <c r="AP1258" s="793"/>
    </row>
    <row r="1259" spans="2:42" s="404" customFormat="1" ht="12.75" hidden="1" customHeight="1" thickTop="1" x14ac:dyDescent="0.2">
      <c r="B1259" s="445" t="s">
        <v>246</v>
      </c>
      <c r="C1259" s="444" t="s">
        <v>502</v>
      </c>
      <c r="D1259" s="443" t="s">
        <v>161</v>
      </c>
      <c r="E1259" s="442" t="s">
        <v>501</v>
      </c>
      <c r="F1259" s="440"/>
      <c r="G1259" s="440"/>
      <c r="H1259" s="419">
        <v>2019</v>
      </c>
      <c r="I1259" s="418"/>
      <c r="J1259" s="418" t="s">
        <v>160</v>
      </c>
      <c r="K1259" s="439" t="s">
        <v>189</v>
      </c>
      <c r="L1259" s="822" t="s">
        <v>504</v>
      </c>
      <c r="M1259" s="823"/>
      <c r="N1259" s="791" t="s">
        <v>213</v>
      </c>
      <c r="O1259" s="828" t="s">
        <v>228</v>
      </c>
      <c r="P1259" s="831"/>
      <c r="Q1259" s="834"/>
      <c r="R1259" s="828" t="s">
        <v>193</v>
      </c>
      <c r="S1259" s="434" t="s">
        <v>184</v>
      </c>
      <c r="T1259" s="438">
        <v>500000</v>
      </c>
      <c r="U1259" s="434" t="s">
        <v>183</v>
      </c>
      <c r="V1259" s="437"/>
      <c r="W1259" s="434" t="s">
        <v>182</v>
      </c>
      <c r="X1259" s="436">
        <f>T1259</f>
        <v>500000</v>
      </c>
      <c r="Y1259" s="434" t="s">
        <v>181</v>
      </c>
      <c r="Z1259" s="435"/>
      <c r="AA1259" s="434" t="s">
        <v>181</v>
      </c>
      <c r="AB1259" s="435"/>
      <c r="AC1259" s="434" t="s">
        <v>181</v>
      </c>
      <c r="AD1259" s="435"/>
      <c r="AE1259" s="434" t="s">
        <v>181</v>
      </c>
      <c r="AF1259" s="435"/>
      <c r="AG1259" s="434" t="s">
        <v>181</v>
      </c>
      <c r="AH1259" s="435"/>
      <c r="AI1259" s="434" t="s">
        <v>180</v>
      </c>
      <c r="AJ1259" s="433"/>
      <c r="AK1259" s="791" t="s">
        <v>503</v>
      </c>
      <c r="AL1259" s="791" t="s">
        <v>503</v>
      </c>
      <c r="AM1259" s="964" t="s">
        <v>503</v>
      </c>
      <c r="AN1259" s="964" t="s">
        <v>503</v>
      </c>
      <c r="AO1259" s="964" t="s">
        <v>503</v>
      </c>
      <c r="AP1259" s="791" t="s">
        <v>503</v>
      </c>
    </row>
    <row r="1260" spans="2:42" s="404" customFormat="1" ht="15" hidden="1" customHeight="1" x14ac:dyDescent="0.2">
      <c r="B1260" s="425" t="s">
        <v>246</v>
      </c>
      <c r="C1260" s="424" t="s">
        <v>502</v>
      </c>
      <c r="D1260" s="423" t="s">
        <v>161</v>
      </c>
      <c r="E1260" s="422" t="s">
        <v>501</v>
      </c>
      <c r="F1260" s="420"/>
      <c r="G1260" s="420"/>
      <c r="H1260" s="419">
        <v>2019</v>
      </c>
      <c r="I1260" s="418"/>
      <c r="J1260" s="418" t="s">
        <v>160</v>
      </c>
      <c r="K1260" s="417" t="s">
        <v>159</v>
      </c>
      <c r="L1260" s="824"/>
      <c r="M1260" s="825"/>
      <c r="N1260" s="792"/>
      <c r="O1260" s="829"/>
      <c r="P1260" s="832"/>
      <c r="Q1260" s="835"/>
      <c r="R1260" s="829"/>
      <c r="S1260" s="416" t="s">
        <v>179</v>
      </c>
      <c r="T1260" s="432"/>
      <c r="U1260" s="416" t="s">
        <v>177</v>
      </c>
      <c r="V1260" s="415"/>
      <c r="W1260" s="416" t="s">
        <v>176</v>
      </c>
      <c r="X1260" s="428">
        <f>X1259</f>
        <v>500000</v>
      </c>
      <c r="Y1260" s="416" t="s">
        <v>175</v>
      </c>
      <c r="Z1260" s="426"/>
      <c r="AA1260" s="416" t="s">
        <v>175</v>
      </c>
      <c r="AB1260" s="426"/>
      <c r="AC1260" s="416" t="s">
        <v>175</v>
      </c>
      <c r="AD1260" s="426"/>
      <c r="AE1260" s="416" t="s">
        <v>175</v>
      </c>
      <c r="AF1260" s="426"/>
      <c r="AG1260" s="416" t="s">
        <v>175</v>
      </c>
      <c r="AH1260" s="426"/>
      <c r="AI1260" s="416" t="s">
        <v>174</v>
      </c>
      <c r="AJ1260" s="430"/>
      <c r="AK1260" s="792"/>
      <c r="AL1260" s="792"/>
      <c r="AM1260" s="965"/>
      <c r="AN1260" s="965"/>
      <c r="AO1260" s="965"/>
      <c r="AP1260" s="792"/>
    </row>
    <row r="1261" spans="2:42" s="404" customFormat="1" ht="39" hidden="1" customHeight="1" x14ac:dyDescent="0.2">
      <c r="B1261" s="425" t="s">
        <v>246</v>
      </c>
      <c r="C1261" s="424" t="s">
        <v>502</v>
      </c>
      <c r="D1261" s="423" t="s">
        <v>161</v>
      </c>
      <c r="E1261" s="422" t="s">
        <v>501</v>
      </c>
      <c r="F1261" s="420"/>
      <c r="G1261" s="420"/>
      <c r="H1261" s="419">
        <v>2019</v>
      </c>
      <c r="I1261" s="418"/>
      <c r="J1261" s="418" t="s">
        <v>160</v>
      </c>
      <c r="K1261" s="417" t="s">
        <v>159</v>
      </c>
      <c r="L1261" s="824"/>
      <c r="M1261" s="825"/>
      <c r="N1261" s="792"/>
      <c r="O1261" s="829"/>
      <c r="P1261" s="832"/>
      <c r="Q1261" s="835"/>
      <c r="R1261" s="829"/>
      <c r="S1261" s="416" t="s">
        <v>173</v>
      </c>
      <c r="T1261" s="429"/>
      <c r="U1261" s="416" t="s">
        <v>171</v>
      </c>
      <c r="V1261" s="427"/>
      <c r="W1261" s="416" t="s">
        <v>170</v>
      </c>
      <c r="X1261" s="428"/>
      <c r="Y1261" s="416" t="s">
        <v>169</v>
      </c>
      <c r="Z1261" s="426"/>
      <c r="AA1261" s="416" t="s">
        <v>169</v>
      </c>
      <c r="AB1261" s="426"/>
      <c r="AC1261" s="416" t="s">
        <v>169</v>
      </c>
      <c r="AD1261" s="426"/>
      <c r="AE1261" s="416" t="s">
        <v>169</v>
      </c>
      <c r="AF1261" s="426"/>
      <c r="AG1261" s="416" t="s">
        <v>169</v>
      </c>
      <c r="AH1261" s="426"/>
      <c r="AI1261" s="816"/>
      <c r="AJ1261" s="817"/>
      <c r="AK1261" s="792"/>
      <c r="AL1261" s="792"/>
      <c r="AM1261" s="965"/>
      <c r="AN1261" s="965"/>
      <c r="AO1261" s="965"/>
      <c r="AP1261" s="792"/>
    </row>
    <row r="1262" spans="2:42" s="404" customFormat="1" ht="15" hidden="1" customHeight="1" x14ac:dyDescent="0.2">
      <c r="B1262" s="425" t="s">
        <v>246</v>
      </c>
      <c r="C1262" s="424" t="s">
        <v>502</v>
      </c>
      <c r="D1262" s="423" t="s">
        <v>161</v>
      </c>
      <c r="E1262" s="422" t="s">
        <v>501</v>
      </c>
      <c r="F1262" s="420"/>
      <c r="G1262" s="420"/>
      <c r="H1262" s="419">
        <v>2019</v>
      </c>
      <c r="I1262" s="418"/>
      <c r="J1262" s="418" t="s">
        <v>160</v>
      </c>
      <c r="K1262" s="417" t="s">
        <v>159</v>
      </c>
      <c r="L1262" s="824"/>
      <c r="M1262" s="825"/>
      <c r="N1262" s="792"/>
      <c r="O1262" s="829"/>
      <c r="P1262" s="832"/>
      <c r="Q1262" s="835"/>
      <c r="R1262" s="829"/>
      <c r="S1262" s="416" t="s">
        <v>168</v>
      </c>
      <c r="T1262" s="427"/>
      <c r="U1262" s="416" t="s">
        <v>167</v>
      </c>
      <c r="V1262" s="427"/>
      <c r="W1262" s="816"/>
      <c r="X1262" s="817"/>
      <c r="Y1262" s="416" t="s">
        <v>166</v>
      </c>
      <c r="Z1262" s="426">
        <f>IF(Z1260="",Z1261-Z1259,Z1261-Z1260)</f>
        <v>0</v>
      </c>
      <c r="AA1262" s="416" t="s">
        <v>166</v>
      </c>
      <c r="AB1262" s="426">
        <f>IF(AB1260="",AB1261-AB1259,AB1261-AB1260)</f>
        <v>0</v>
      </c>
      <c r="AC1262" s="416" t="s">
        <v>166</v>
      </c>
      <c r="AD1262" s="426">
        <f>IF(AD1260="",AD1261-AD1259,AD1261-AD1260)</f>
        <v>0</v>
      </c>
      <c r="AE1262" s="416" t="s">
        <v>166</v>
      </c>
      <c r="AF1262" s="426">
        <f>IF(AF1260="",AF1261-AF1259,AF1261-AF1260)</f>
        <v>0</v>
      </c>
      <c r="AG1262" s="416" t="s">
        <v>166</v>
      </c>
      <c r="AH1262" s="426">
        <f>IF(AH1260="",AH1261-AH1259,AH1261-AH1260)</f>
        <v>0</v>
      </c>
      <c r="AI1262" s="816"/>
      <c r="AJ1262" s="817"/>
      <c r="AK1262" s="792"/>
      <c r="AL1262" s="792"/>
      <c r="AM1262" s="965"/>
      <c r="AN1262" s="965"/>
      <c r="AO1262" s="965"/>
      <c r="AP1262" s="792"/>
    </row>
    <row r="1263" spans="2:42" s="404" customFormat="1" ht="15" hidden="1" customHeight="1" x14ac:dyDescent="0.2">
      <c r="B1263" s="425" t="s">
        <v>246</v>
      </c>
      <c r="C1263" s="424" t="s">
        <v>502</v>
      </c>
      <c r="D1263" s="423" t="s">
        <v>161</v>
      </c>
      <c r="E1263" s="422" t="s">
        <v>501</v>
      </c>
      <c r="F1263" s="420"/>
      <c r="G1263" s="420"/>
      <c r="H1263" s="419">
        <v>2019</v>
      </c>
      <c r="I1263" s="418"/>
      <c r="J1263" s="418" t="s">
        <v>160</v>
      </c>
      <c r="K1263" s="417" t="s">
        <v>159</v>
      </c>
      <c r="L1263" s="824"/>
      <c r="M1263" s="825"/>
      <c r="N1263" s="792"/>
      <c r="O1263" s="829"/>
      <c r="P1263" s="832"/>
      <c r="Q1263" s="835"/>
      <c r="R1263" s="829"/>
      <c r="S1263" s="416" t="s">
        <v>165</v>
      </c>
      <c r="T1263" s="415">
        <v>43614</v>
      </c>
      <c r="U1263" s="416" t="s">
        <v>164</v>
      </c>
      <c r="V1263" s="415"/>
      <c r="W1263" s="816"/>
      <c r="X1263" s="817"/>
      <c r="Y1263" s="816"/>
      <c r="Z1263" s="817"/>
      <c r="AA1263" s="816"/>
      <c r="AB1263" s="817"/>
      <c r="AC1263" s="816"/>
      <c r="AD1263" s="817"/>
      <c r="AE1263" s="816"/>
      <c r="AF1263" s="817"/>
      <c r="AG1263" s="816"/>
      <c r="AH1263" s="817"/>
      <c r="AI1263" s="816"/>
      <c r="AJ1263" s="817"/>
      <c r="AK1263" s="792"/>
      <c r="AL1263" s="792"/>
      <c r="AM1263" s="965"/>
      <c r="AN1263" s="965"/>
      <c r="AO1263" s="965"/>
      <c r="AP1263" s="792"/>
    </row>
    <row r="1264" spans="2:42" s="404" customFormat="1" ht="15" hidden="1" customHeight="1" thickBot="1" x14ac:dyDescent="0.25">
      <c r="B1264" s="414" t="s">
        <v>246</v>
      </c>
      <c r="C1264" s="413" t="s">
        <v>502</v>
      </c>
      <c r="D1264" s="412" t="s">
        <v>161</v>
      </c>
      <c r="E1264" s="411" t="s">
        <v>501</v>
      </c>
      <c r="F1264" s="409"/>
      <c r="G1264" s="409"/>
      <c r="H1264" s="408">
        <v>2019</v>
      </c>
      <c r="I1264" s="407"/>
      <c r="J1264" s="407" t="s">
        <v>160</v>
      </c>
      <c r="K1264" s="407" t="s">
        <v>159</v>
      </c>
      <c r="L1264" s="826"/>
      <c r="M1264" s="827"/>
      <c r="N1264" s="793"/>
      <c r="O1264" s="830"/>
      <c r="P1264" s="833"/>
      <c r="Q1264" s="836"/>
      <c r="R1264" s="830"/>
      <c r="S1264" s="406" t="s">
        <v>158</v>
      </c>
      <c r="T1264" s="451"/>
      <c r="U1264" s="820"/>
      <c r="V1264" s="821"/>
      <c r="W1264" s="818"/>
      <c r="X1264" s="819"/>
      <c r="Y1264" s="818"/>
      <c r="Z1264" s="819"/>
      <c r="AA1264" s="818"/>
      <c r="AB1264" s="819"/>
      <c r="AC1264" s="818"/>
      <c r="AD1264" s="819"/>
      <c r="AE1264" s="818"/>
      <c r="AF1264" s="819"/>
      <c r="AG1264" s="818"/>
      <c r="AH1264" s="819"/>
      <c r="AI1264" s="818"/>
      <c r="AJ1264" s="819"/>
      <c r="AK1264" s="793"/>
      <c r="AL1264" s="793"/>
      <c r="AM1264" s="966"/>
      <c r="AN1264" s="966"/>
      <c r="AO1264" s="966"/>
      <c r="AP1264" s="793"/>
    </row>
    <row r="1265" spans="2:42" s="404" customFormat="1" ht="12.75" customHeight="1" thickTop="1" x14ac:dyDescent="0.2">
      <c r="B1265" s="445" t="s">
        <v>246</v>
      </c>
      <c r="C1265" s="444" t="s">
        <v>495</v>
      </c>
      <c r="D1265" s="443" t="s">
        <v>161</v>
      </c>
      <c r="E1265" s="442" t="s">
        <v>50</v>
      </c>
      <c r="F1265" s="440">
        <v>43756</v>
      </c>
      <c r="G1265" s="440">
        <v>43920</v>
      </c>
      <c r="H1265" s="419">
        <v>2019</v>
      </c>
      <c r="I1265" s="418" t="s">
        <v>1123</v>
      </c>
      <c r="J1265" s="418" t="s">
        <v>160</v>
      </c>
      <c r="K1265" s="439" t="s">
        <v>189</v>
      </c>
      <c r="L1265" s="822" t="s">
        <v>496</v>
      </c>
      <c r="M1265" s="823"/>
      <c r="N1265" s="791" t="s">
        <v>213</v>
      </c>
      <c r="O1265" s="828" t="s">
        <v>228</v>
      </c>
      <c r="P1265" s="831"/>
      <c r="Q1265" s="834" t="s">
        <v>231</v>
      </c>
      <c r="R1265" s="828" t="s">
        <v>193</v>
      </c>
      <c r="S1265" s="434" t="s">
        <v>184</v>
      </c>
      <c r="T1265" s="438">
        <v>500000</v>
      </c>
      <c r="U1265" s="434" t="s">
        <v>183</v>
      </c>
      <c r="V1265" s="437">
        <f>T1270+T1268</f>
        <v>43826</v>
      </c>
      <c r="W1265" s="434" t="s">
        <v>182</v>
      </c>
      <c r="X1265" s="436">
        <f>T1265</f>
        <v>500000</v>
      </c>
      <c r="Y1265" s="434" t="s">
        <v>181</v>
      </c>
      <c r="Z1265" s="435">
        <v>1</v>
      </c>
      <c r="AA1265" s="434" t="s">
        <v>181</v>
      </c>
      <c r="AB1265" s="435">
        <v>1</v>
      </c>
      <c r="AC1265" s="434" t="s">
        <v>181</v>
      </c>
      <c r="AD1265" s="435">
        <v>1</v>
      </c>
      <c r="AE1265" s="434" t="s">
        <v>181</v>
      </c>
      <c r="AF1265" s="435">
        <v>1</v>
      </c>
      <c r="AG1265" s="434" t="s">
        <v>181</v>
      </c>
      <c r="AH1265" s="435">
        <v>1</v>
      </c>
      <c r="AI1265" s="434" t="s">
        <v>180</v>
      </c>
      <c r="AJ1265" s="433">
        <v>5</v>
      </c>
      <c r="AK1265" s="791" t="s">
        <v>50</v>
      </c>
      <c r="AL1265" s="791" t="s">
        <v>50</v>
      </c>
      <c r="AM1265" s="791" t="s">
        <v>50</v>
      </c>
      <c r="AN1265" s="791" t="s">
        <v>50</v>
      </c>
      <c r="AO1265" s="791" t="s">
        <v>50</v>
      </c>
      <c r="AP1265" s="791" t="s">
        <v>2143</v>
      </c>
    </row>
    <row r="1266" spans="2:42" s="404" customFormat="1" ht="15" customHeight="1" x14ac:dyDescent="0.2">
      <c r="B1266" s="425" t="s">
        <v>246</v>
      </c>
      <c r="C1266" s="424" t="s">
        <v>495</v>
      </c>
      <c r="D1266" s="423" t="s">
        <v>161</v>
      </c>
      <c r="E1266" s="422" t="s">
        <v>50</v>
      </c>
      <c r="F1266" s="420">
        <v>43756</v>
      </c>
      <c r="G1266" s="420">
        <v>43920</v>
      </c>
      <c r="H1266" s="419">
        <v>2019</v>
      </c>
      <c r="I1266" s="418" t="s">
        <v>1123</v>
      </c>
      <c r="J1266" s="418" t="s">
        <v>160</v>
      </c>
      <c r="K1266" s="417" t="s">
        <v>159</v>
      </c>
      <c r="L1266" s="824"/>
      <c r="M1266" s="825"/>
      <c r="N1266" s="792"/>
      <c r="O1266" s="829"/>
      <c r="P1266" s="832"/>
      <c r="Q1266" s="835"/>
      <c r="R1266" s="829"/>
      <c r="S1266" s="416" t="s">
        <v>179</v>
      </c>
      <c r="T1266" s="432" t="s">
        <v>285</v>
      </c>
      <c r="U1266" s="416" t="s">
        <v>177</v>
      </c>
      <c r="V1266" s="415">
        <f>V1265+V1267+V1268</f>
        <v>43920</v>
      </c>
      <c r="W1266" s="416" t="s">
        <v>176</v>
      </c>
      <c r="X1266" s="428">
        <f>X1265</f>
        <v>500000</v>
      </c>
      <c r="Y1266" s="416" t="s">
        <v>175</v>
      </c>
      <c r="Z1266" s="426">
        <v>1</v>
      </c>
      <c r="AA1266" s="416" t="s">
        <v>175</v>
      </c>
      <c r="AB1266" s="426">
        <v>1</v>
      </c>
      <c r="AC1266" s="416" t="s">
        <v>175</v>
      </c>
      <c r="AD1266" s="426">
        <v>1</v>
      </c>
      <c r="AE1266" s="416" t="s">
        <v>175</v>
      </c>
      <c r="AF1266" s="426">
        <v>1</v>
      </c>
      <c r="AG1266" s="416" t="s">
        <v>175</v>
      </c>
      <c r="AH1266" s="426">
        <v>1</v>
      </c>
      <c r="AI1266" s="416" t="s">
        <v>174</v>
      </c>
      <c r="AJ1266" s="430">
        <v>22</v>
      </c>
      <c r="AK1266" s="792"/>
      <c r="AL1266" s="792"/>
      <c r="AM1266" s="792"/>
      <c r="AN1266" s="792"/>
      <c r="AO1266" s="792"/>
      <c r="AP1266" s="792"/>
    </row>
    <row r="1267" spans="2:42" s="404" customFormat="1" ht="13.5" customHeight="1" x14ac:dyDescent="0.2">
      <c r="B1267" s="425" t="s">
        <v>246</v>
      </c>
      <c r="C1267" s="424" t="s">
        <v>495</v>
      </c>
      <c r="D1267" s="423" t="s">
        <v>161</v>
      </c>
      <c r="E1267" s="422" t="s">
        <v>50</v>
      </c>
      <c r="F1267" s="420">
        <v>43756</v>
      </c>
      <c r="G1267" s="420">
        <v>43920</v>
      </c>
      <c r="H1267" s="419">
        <v>2019</v>
      </c>
      <c r="I1267" s="418" t="s">
        <v>1123</v>
      </c>
      <c r="J1267" s="418" t="s">
        <v>160</v>
      </c>
      <c r="K1267" s="417" t="s">
        <v>159</v>
      </c>
      <c r="L1267" s="824"/>
      <c r="M1267" s="825"/>
      <c r="N1267" s="792"/>
      <c r="O1267" s="829"/>
      <c r="P1267" s="832"/>
      <c r="Q1267" s="835"/>
      <c r="R1267" s="829"/>
      <c r="S1267" s="416" t="s">
        <v>173</v>
      </c>
      <c r="T1267" s="429" t="s">
        <v>192</v>
      </c>
      <c r="U1267" s="416" t="s">
        <v>171</v>
      </c>
      <c r="V1267" s="427">
        <v>29</v>
      </c>
      <c r="W1267" s="416" t="s">
        <v>170</v>
      </c>
      <c r="X1267" s="428"/>
      <c r="Y1267" s="416" t="s">
        <v>169</v>
      </c>
      <c r="Z1267" s="426">
        <v>1</v>
      </c>
      <c r="AA1267" s="416" t="s">
        <v>169</v>
      </c>
      <c r="AB1267" s="426">
        <v>1</v>
      </c>
      <c r="AC1267" s="416" t="s">
        <v>169</v>
      </c>
      <c r="AD1267" s="426">
        <v>1</v>
      </c>
      <c r="AE1267" s="416" t="s">
        <v>169</v>
      </c>
      <c r="AF1267" s="426">
        <v>1</v>
      </c>
      <c r="AG1267" s="416" t="s">
        <v>169</v>
      </c>
      <c r="AH1267" s="426">
        <v>1</v>
      </c>
      <c r="AI1267" s="816"/>
      <c r="AJ1267" s="817"/>
      <c r="AK1267" s="792"/>
      <c r="AL1267" s="792"/>
      <c r="AM1267" s="792"/>
      <c r="AN1267" s="792"/>
      <c r="AO1267" s="792"/>
      <c r="AP1267" s="792"/>
    </row>
    <row r="1268" spans="2:42" s="404" customFormat="1" ht="15" customHeight="1" x14ac:dyDescent="0.2">
      <c r="B1268" s="425" t="s">
        <v>246</v>
      </c>
      <c r="C1268" s="424" t="s">
        <v>495</v>
      </c>
      <c r="D1268" s="423" t="s">
        <v>161</v>
      </c>
      <c r="E1268" s="422" t="s">
        <v>50</v>
      </c>
      <c r="F1268" s="420">
        <v>43756</v>
      </c>
      <c r="G1268" s="420">
        <v>43920</v>
      </c>
      <c r="H1268" s="419">
        <v>2019</v>
      </c>
      <c r="I1268" s="418" t="s">
        <v>1123</v>
      </c>
      <c r="J1268" s="418" t="s">
        <v>160</v>
      </c>
      <c r="K1268" s="417" t="s">
        <v>159</v>
      </c>
      <c r="L1268" s="824"/>
      <c r="M1268" s="825"/>
      <c r="N1268" s="792"/>
      <c r="O1268" s="829"/>
      <c r="P1268" s="832"/>
      <c r="Q1268" s="835"/>
      <c r="R1268" s="829"/>
      <c r="S1268" s="416" t="s">
        <v>168</v>
      </c>
      <c r="T1268" s="427">
        <v>70</v>
      </c>
      <c r="U1268" s="416" t="s">
        <v>167</v>
      </c>
      <c r="V1268" s="427">
        <v>65</v>
      </c>
      <c r="W1268" s="816"/>
      <c r="X1268" s="817"/>
      <c r="Y1268" s="416" t="s">
        <v>166</v>
      </c>
      <c r="Z1268" s="426">
        <f>IF(Z1266="",Z1267-Z1265,Z1267-Z1266)</f>
        <v>0</v>
      </c>
      <c r="AA1268" s="416" t="s">
        <v>166</v>
      </c>
      <c r="AB1268" s="426">
        <f>IF(AB1266="",AB1267-AB1265,AB1267-AB1266)</f>
        <v>0</v>
      </c>
      <c r="AC1268" s="416" t="s">
        <v>166</v>
      </c>
      <c r="AD1268" s="426">
        <f>IF(AD1266="",AD1267-AD1265,AD1267-AD1266)</f>
        <v>0</v>
      </c>
      <c r="AE1268" s="416" t="s">
        <v>166</v>
      </c>
      <c r="AF1268" s="426">
        <f>IF(AF1266="",AF1267-AF1265,AF1267-AF1266)</f>
        <v>0</v>
      </c>
      <c r="AG1268" s="416" t="s">
        <v>166</v>
      </c>
      <c r="AH1268" s="426">
        <f>IF(AH1266="",AH1267-AH1265,AH1267-AH1266)</f>
        <v>0</v>
      </c>
      <c r="AI1268" s="816"/>
      <c r="AJ1268" s="817"/>
      <c r="AK1268" s="792"/>
      <c r="AL1268" s="792"/>
      <c r="AM1268" s="792"/>
      <c r="AN1268" s="792"/>
      <c r="AO1268" s="792"/>
      <c r="AP1268" s="792"/>
    </row>
    <row r="1269" spans="2:42" s="404" customFormat="1" ht="15" customHeight="1" x14ac:dyDescent="0.2">
      <c r="B1269" s="425" t="s">
        <v>246</v>
      </c>
      <c r="C1269" s="424" t="s">
        <v>495</v>
      </c>
      <c r="D1269" s="423" t="s">
        <v>161</v>
      </c>
      <c r="E1269" s="422" t="s">
        <v>50</v>
      </c>
      <c r="F1269" s="420">
        <v>43756</v>
      </c>
      <c r="G1269" s="420">
        <v>43920</v>
      </c>
      <c r="H1269" s="419">
        <v>2019</v>
      </c>
      <c r="I1269" s="418" t="s">
        <v>1123</v>
      </c>
      <c r="J1269" s="418" t="s">
        <v>160</v>
      </c>
      <c r="K1269" s="417" t="s">
        <v>159</v>
      </c>
      <c r="L1269" s="824"/>
      <c r="M1269" s="825"/>
      <c r="N1269" s="792"/>
      <c r="O1269" s="829"/>
      <c r="P1269" s="832"/>
      <c r="Q1269" s="835"/>
      <c r="R1269" s="829"/>
      <c r="S1269" s="416" t="s">
        <v>165</v>
      </c>
      <c r="T1269" s="415"/>
      <c r="U1269" s="416" t="s">
        <v>164</v>
      </c>
      <c r="V1269" s="415">
        <f>V1266</f>
        <v>43920</v>
      </c>
      <c r="W1269" s="816"/>
      <c r="X1269" s="817"/>
      <c r="Y1269" s="816"/>
      <c r="Z1269" s="817"/>
      <c r="AA1269" s="816"/>
      <c r="AB1269" s="817"/>
      <c r="AC1269" s="816"/>
      <c r="AD1269" s="817"/>
      <c r="AE1269" s="816"/>
      <c r="AF1269" s="817"/>
      <c r="AG1269" s="816"/>
      <c r="AH1269" s="817"/>
      <c r="AI1269" s="816"/>
      <c r="AJ1269" s="817"/>
      <c r="AK1269" s="792"/>
      <c r="AL1269" s="792"/>
      <c r="AM1269" s="792"/>
      <c r="AN1269" s="792"/>
      <c r="AO1269" s="792"/>
      <c r="AP1269" s="792"/>
    </row>
    <row r="1270" spans="2:42" s="404" customFormat="1" ht="15" customHeight="1" thickBot="1" x14ac:dyDescent="0.25">
      <c r="B1270" s="414" t="s">
        <v>246</v>
      </c>
      <c r="C1270" s="413" t="s">
        <v>495</v>
      </c>
      <c r="D1270" s="412" t="s">
        <v>161</v>
      </c>
      <c r="E1270" s="411" t="s">
        <v>50</v>
      </c>
      <c r="F1270" s="409">
        <v>43756</v>
      </c>
      <c r="G1270" s="409">
        <v>43920</v>
      </c>
      <c r="H1270" s="408">
        <v>2019</v>
      </c>
      <c r="I1270" s="407" t="s">
        <v>1123</v>
      </c>
      <c r="J1270" s="407" t="s">
        <v>160</v>
      </c>
      <c r="K1270" s="407" t="s">
        <v>159</v>
      </c>
      <c r="L1270" s="826"/>
      <c r="M1270" s="827"/>
      <c r="N1270" s="793"/>
      <c r="O1270" s="830"/>
      <c r="P1270" s="833"/>
      <c r="Q1270" s="836"/>
      <c r="R1270" s="830"/>
      <c r="S1270" s="406" t="s">
        <v>158</v>
      </c>
      <c r="T1270" s="451">
        <v>43756</v>
      </c>
      <c r="U1270" s="820"/>
      <c r="V1270" s="821"/>
      <c r="W1270" s="818"/>
      <c r="X1270" s="819"/>
      <c r="Y1270" s="818"/>
      <c r="Z1270" s="819"/>
      <c r="AA1270" s="818"/>
      <c r="AB1270" s="819"/>
      <c r="AC1270" s="818"/>
      <c r="AD1270" s="819"/>
      <c r="AE1270" s="818"/>
      <c r="AF1270" s="819"/>
      <c r="AG1270" s="818"/>
      <c r="AH1270" s="819"/>
      <c r="AI1270" s="818"/>
      <c r="AJ1270" s="819"/>
      <c r="AK1270" s="793"/>
      <c r="AL1270" s="793"/>
      <c r="AM1270" s="793"/>
      <c r="AN1270" s="793"/>
      <c r="AO1270" s="793"/>
      <c r="AP1270" s="793"/>
    </row>
    <row r="1271" spans="2:42" s="404" customFormat="1" ht="12.75" customHeight="1" thickTop="1" x14ac:dyDescent="0.2">
      <c r="B1271" s="445" t="s">
        <v>196</v>
      </c>
      <c r="C1271" s="444" t="s">
        <v>311</v>
      </c>
      <c r="D1271" s="443" t="s">
        <v>161</v>
      </c>
      <c r="E1271" s="442" t="s">
        <v>50</v>
      </c>
      <c r="F1271" s="440">
        <v>44026</v>
      </c>
      <c r="G1271" s="440">
        <v>44081</v>
      </c>
      <c r="H1271" s="419">
        <v>2019</v>
      </c>
      <c r="I1271" s="418" t="s">
        <v>185</v>
      </c>
      <c r="J1271" s="418" t="s">
        <v>160</v>
      </c>
      <c r="K1271" s="439" t="s">
        <v>422</v>
      </c>
      <c r="L1271" s="822" t="s">
        <v>434</v>
      </c>
      <c r="M1271" s="823"/>
      <c r="N1271" s="791" t="s">
        <v>213</v>
      </c>
      <c r="O1271" s="828" t="s">
        <v>228</v>
      </c>
      <c r="P1271" s="831"/>
      <c r="Q1271" s="834"/>
      <c r="R1271" s="828"/>
      <c r="S1271" s="434" t="s">
        <v>184</v>
      </c>
      <c r="T1271" s="438">
        <v>600000</v>
      </c>
      <c r="U1271" s="434" t="s">
        <v>183</v>
      </c>
      <c r="V1271" s="437">
        <f>+T1276+T1274</f>
        <v>43952</v>
      </c>
      <c r="W1271" s="434" t="s">
        <v>182</v>
      </c>
      <c r="X1271" s="436">
        <f>T1271</f>
        <v>600000</v>
      </c>
      <c r="Y1271" s="434" t="s">
        <v>181</v>
      </c>
      <c r="Z1271" s="435"/>
      <c r="AA1271" s="434" t="s">
        <v>181</v>
      </c>
      <c r="AB1271" s="435"/>
      <c r="AC1271" s="434" t="s">
        <v>181</v>
      </c>
      <c r="AD1271" s="435"/>
      <c r="AE1271" s="434" t="s">
        <v>181</v>
      </c>
      <c r="AF1271" s="435">
        <v>1</v>
      </c>
      <c r="AG1271" s="434" t="s">
        <v>181</v>
      </c>
      <c r="AH1271" s="435">
        <v>1</v>
      </c>
      <c r="AI1271" s="434" t="s">
        <v>180</v>
      </c>
      <c r="AJ1271" s="433">
        <v>5</v>
      </c>
      <c r="AK1271" s="791" t="s">
        <v>4</v>
      </c>
      <c r="AL1271" s="791" t="s">
        <v>4</v>
      </c>
      <c r="AM1271" s="791" t="s">
        <v>4</v>
      </c>
      <c r="AN1271" s="791" t="s">
        <v>227</v>
      </c>
      <c r="AO1271" s="791" t="s">
        <v>227</v>
      </c>
      <c r="AP1271" s="791" t="s">
        <v>2143</v>
      </c>
    </row>
    <row r="1272" spans="2:42" s="404" customFormat="1" ht="15" customHeight="1" x14ac:dyDescent="0.2">
      <c r="B1272" s="425" t="s">
        <v>196</v>
      </c>
      <c r="C1272" s="424" t="s">
        <v>311</v>
      </c>
      <c r="D1272" s="423" t="s">
        <v>161</v>
      </c>
      <c r="E1272" s="422" t="s">
        <v>50</v>
      </c>
      <c r="F1272" s="420">
        <v>44026</v>
      </c>
      <c r="G1272" s="420">
        <v>44081</v>
      </c>
      <c r="H1272" s="419">
        <v>2019</v>
      </c>
      <c r="I1272" s="418" t="s">
        <v>185</v>
      </c>
      <c r="J1272" s="418" t="s">
        <v>160</v>
      </c>
      <c r="K1272" s="417" t="s">
        <v>422</v>
      </c>
      <c r="L1272" s="824"/>
      <c r="M1272" s="825"/>
      <c r="N1272" s="792"/>
      <c r="O1272" s="829"/>
      <c r="P1272" s="832"/>
      <c r="Q1272" s="835"/>
      <c r="R1272" s="829"/>
      <c r="S1272" s="416" t="s">
        <v>179</v>
      </c>
      <c r="T1272" s="432" t="s">
        <v>178</v>
      </c>
      <c r="U1272" s="416" t="s">
        <v>177</v>
      </c>
      <c r="V1272" s="415"/>
      <c r="W1272" s="416" t="s">
        <v>176</v>
      </c>
      <c r="X1272" s="428">
        <f>X1271</f>
        <v>600000</v>
      </c>
      <c r="Y1272" s="416" t="s">
        <v>175</v>
      </c>
      <c r="Z1272" s="426"/>
      <c r="AA1272" s="416" t="s">
        <v>175</v>
      </c>
      <c r="AB1272" s="426"/>
      <c r="AC1272" s="416" t="s">
        <v>175</v>
      </c>
      <c r="AD1272" s="426"/>
      <c r="AE1272" s="416" t="s">
        <v>175</v>
      </c>
      <c r="AF1272" s="426"/>
      <c r="AG1272" s="416" t="s">
        <v>175</v>
      </c>
      <c r="AH1272" s="426"/>
      <c r="AI1272" s="416" t="s">
        <v>174</v>
      </c>
      <c r="AJ1272" s="430">
        <f>5*23</f>
        <v>115</v>
      </c>
      <c r="AK1272" s="792"/>
      <c r="AL1272" s="792"/>
      <c r="AM1272" s="792"/>
      <c r="AN1272" s="792"/>
      <c r="AO1272" s="792"/>
      <c r="AP1272" s="792"/>
    </row>
    <row r="1273" spans="2:42" s="404" customFormat="1" ht="39" customHeight="1" x14ac:dyDescent="0.2">
      <c r="B1273" s="425" t="s">
        <v>196</v>
      </c>
      <c r="C1273" s="424" t="s">
        <v>311</v>
      </c>
      <c r="D1273" s="423" t="s">
        <v>161</v>
      </c>
      <c r="E1273" s="422" t="s">
        <v>50</v>
      </c>
      <c r="F1273" s="420">
        <v>44026</v>
      </c>
      <c r="G1273" s="420">
        <v>44081</v>
      </c>
      <c r="H1273" s="419">
        <v>2019</v>
      </c>
      <c r="I1273" s="418" t="s">
        <v>185</v>
      </c>
      <c r="J1273" s="418" t="s">
        <v>160</v>
      </c>
      <c r="K1273" s="417" t="s">
        <v>422</v>
      </c>
      <c r="L1273" s="824"/>
      <c r="M1273" s="825"/>
      <c r="N1273" s="792"/>
      <c r="O1273" s="829"/>
      <c r="P1273" s="832"/>
      <c r="Q1273" s="835"/>
      <c r="R1273" s="829"/>
      <c r="S1273" s="416" t="s">
        <v>173</v>
      </c>
      <c r="T1273" s="429" t="s">
        <v>172</v>
      </c>
      <c r="U1273" s="416" t="s">
        <v>171</v>
      </c>
      <c r="V1273" s="427"/>
      <c r="W1273" s="416" t="s">
        <v>170</v>
      </c>
      <c r="X1273" s="428"/>
      <c r="Y1273" s="416" t="s">
        <v>169</v>
      </c>
      <c r="Z1273" s="426"/>
      <c r="AA1273" s="416" t="s">
        <v>169</v>
      </c>
      <c r="AB1273" s="426"/>
      <c r="AC1273" s="416" t="s">
        <v>169</v>
      </c>
      <c r="AD1273" s="426"/>
      <c r="AE1273" s="416" t="s">
        <v>169</v>
      </c>
      <c r="AF1273" s="426">
        <v>1</v>
      </c>
      <c r="AG1273" s="416" t="s">
        <v>169</v>
      </c>
      <c r="AH1273" s="426">
        <v>1</v>
      </c>
      <c r="AI1273" s="816"/>
      <c r="AJ1273" s="817"/>
      <c r="AK1273" s="792"/>
      <c r="AL1273" s="792"/>
      <c r="AM1273" s="792"/>
      <c r="AN1273" s="792"/>
      <c r="AO1273" s="792"/>
      <c r="AP1273" s="792"/>
    </row>
    <row r="1274" spans="2:42" s="404" customFormat="1" ht="15" customHeight="1" x14ac:dyDescent="0.2">
      <c r="B1274" s="425" t="s">
        <v>196</v>
      </c>
      <c r="C1274" s="424" t="s">
        <v>311</v>
      </c>
      <c r="D1274" s="423" t="s">
        <v>161</v>
      </c>
      <c r="E1274" s="422" t="s">
        <v>50</v>
      </c>
      <c r="F1274" s="420">
        <v>44026</v>
      </c>
      <c r="G1274" s="420">
        <v>44081</v>
      </c>
      <c r="H1274" s="419">
        <v>2019</v>
      </c>
      <c r="I1274" s="418" t="s">
        <v>185</v>
      </c>
      <c r="J1274" s="418" t="s">
        <v>160</v>
      </c>
      <c r="K1274" s="417" t="s">
        <v>422</v>
      </c>
      <c r="L1274" s="824"/>
      <c r="M1274" s="825"/>
      <c r="N1274" s="792"/>
      <c r="O1274" s="829"/>
      <c r="P1274" s="832"/>
      <c r="Q1274" s="835"/>
      <c r="R1274" s="829"/>
      <c r="S1274" s="416" t="s">
        <v>168</v>
      </c>
      <c r="T1274" s="427">
        <v>120</v>
      </c>
      <c r="U1274" s="416" t="s">
        <v>167</v>
      </c>
      <c r="V1274" s="427"/>
      <c r="W1274" s="816"/>
      <c r="X1274" s="817"/>
      <c r="Y1274" s="416" t="s">
        <v>166</v>
      </c>
      <c r="Z1274" s="426">
        <f>IF(Z1272="",Z1273-Z1271,Z1273-Z1272)</f>
        <v>0</v>
      </c>
      <c r="AA1274" s="416" t="s">
        <v>166</v>
      </c>
      <c r="AB1274" s="426">
        <f>IF(AB1272="",AB1273-AB1271,AB1273-AB1272)</f>
        <v>0</v>
      </c>
      <c r="AC1274" s="416" t="s">
        <v>166</v>
      </c>
      <c r="AD1274" s="426">
        <f>IF(AD1272="",AD1273-AD1271,AD1273-AD1272)</f>
        <v>0</v>
      </c>
      <c r="AE1274" s="416" t="s">
        <v>166</v>
      </c>
      <c r="AF1274" s="426">
        <f>IF(AF1272="",AF1273-AF1271,AF1273-AF1272)</f>
        <v>0</v>
      </c>
      <c r="AG1274" s="416" t="s">
        <v>166</v>
      </c>
      <c r="AH1274" s="426">
        <f>IF(AH1272="",AH1273-AH1271,AH1273-AH1272)</f>
        <v>0</v>
      </c>
      <c r="AI1274" s="816"/>
      <c r="AJ1274" s="817"/>
      <c r="AK1274" s="792"/>
      <c r="AL1274" s="792"/>
      <c r="AM1274" s="792"/>
      <c r="AN1274" s="792"/>
      <c r="AO1274" s="792"/>
      <c r="AP1274" s="792"/>
    </row>
    <row r="1275" spans="2:42" s="404" customFormat="1" ht="15" customHeight="1" x14ac:dyDescent="0.2">
      <c r="B1275" s="425" t="s">
        <v>196</v>
      </c>
      <c r="C1275" s="424" t="s">
        <v>311</v>
      </c>
      <c r="D1275" s="423" t="s">
        <v>161</v>
      </c>
      <c r="E1275" s="422" t="s">
        <v>50</v>
      </c>
      <c r="F1275" s="420">
        <v>44026</v>
      </c>
      <c r="G1275" s="420">
        <v>44081</v>
      </c>
      <c r="H1275" s="419">
        <v>2019</v>
      </c>
      <c r="I1275" s="418" t="s">
        <v>185</v>
      </c>
      <c r="J1275" s="418" t="s">
        <v>160</v>
      </c>
      <c r="K1275" s="417" t="s">
        <v>422</v>
      </c>
      <c r="L1275" s="824"/>
      <c r="M1275" s="825"/>
      <c r="N1275" s="792"/>
      <c r="O1275" s="829"/>
      <c r="P1275" s="832"/>
      <c r="Q1275" s="835"/>
      <c r="R1275" s="829"/>
      <c r="S1275" s="416" t="s">
        <v>165</v>
      </c>
      <c r="T1275" s="415"/>
      <c r="U1275" s="416" t="s">
        <v>164</v>
      </c>
      <c r="V1275" s="431">
        <v>43912</v>
      </c>
      <c r="W1275" s="816"/>
      <c r="X1275" s="817"/>
      <c r="Y1275" s="816"/>
      <c r="Z1275" s="817"/>
      <c r="AA1275" s="816"/>
      <c r="AB1275" s="817"/>
      <c r="AC1275" s="816"/>
      <c r="AD1275" s="817"/>
      <c r="AE1275" s="816"/>
      <c r="AF1275" s="817"/>
      <c r="AG1275" s="816"/>
      <c r="AH1275" s="817"/>
      <c r="AI1275" s="816"/>
      <c r="AJ1275" s="817"/>
      <c r="AK1275" s="792"/>
      <c r="AL1275" s="792"/>
      <c r="AM1275" s="792"/>
      <c r="AN1275" s="792"/>
      <c r="AO1275" s="792"/>
      <c r="AP1275" s="792"/>
    </row>
    <row r="1276" spans="2:42" s="404" customFormat="1" ht="15" customHeight="1" thickBot="1" x14ac:dyDescent="0.25">
      <c r="B1276" s="414" t="s">
        <v>196</v>
      </c>
      <c r="C1276" s="413" t="s">
        <v>311</v>
      </c>
      <c r="D1276" s="412" t="s">
        <v>161</v>
      </c>
      <c r="E1276" s="411" t="s">
        <v>50</v>
      </c>
      <c r="F1276" s="409">
        <v>44026</v>
      </c>
      <c r="G1276" s="409">
        <v>44081</v>
      </c>
      <c r="H1276" s="408">
        <v>2019</v>
      </c>
      <c r="I1276" s="407" t="s">
        <v>185</v>
      </c>
      <c r="J1276" s="407" t="s">
        <v>160</v>
      </c>
      <c r="K1276" s="407" t="s">
        <v>422</v>
      </c>
      <c r="L1276" s="826"/>
      <c r="M1276" s="827"/>
      <c r="N1276" s="793"/>
      <c r="O1276" s="830"/>
      <c r="P1276" s="833"/>
      <c r="Q1276" s="836"/>
      <c r="R1276" s="830"/>
      <c r="S1276" s="406" t="s">
        <v>158</v>
      </c>
      <c r="T1276" s="405">
        <v>43832</v>
      </c>
      <c r="U1276" s="820"/>
      <c r="V1276" s="821"/>
      <c r="W1276" s="818"/>
      <c r="X1276" s="819"/>
      <c r="Y1276" s="818"/>
      <c r="Z1276" s="819"/>
      <c r="AA1276" s="818"/>
      <c r="AB1276" s="819"/>
      <c r="AC1276" s="818"/>
      <c r="AD1276" s="819"/>
      <c r="AE1276" s="818"/>
      <c r="AF1276" s="819"/>
      <c r="AG1276" s="818"/>
      <c r="AH1276" s="819"/>
      <c r="AI1276" s="818"/>
      <c r="AJ1276" s="819"/>
      <c r="AK1276" s="793"/>
      <c r="AL1276" s="793"/>
      <c r="AM1276" s="793"/>
      <c r="AN1276" s="793"/>
      <c r="AO1276" s="793"/>
      <c r="AP1276" s="793"/>
    </row>
    <row r="1277" spans="2:42" s="404" customFormat="1" ht="12.75" customHeight="1" thickTop="1" x14ac:dyDescent="0.2">
      <c r="B1277" s="445" t="s">
        <v>246</v>
      </c>
      <c r="C1277" s="444" t="s">
        <v>492</v>
      </c>
      <c r="D1277" s="443" t="s">
        <v>161</v>
      </c>
      <c r="E1277" s="442" t="s">
        <v>50</v>
      </c>
      <c r="F1277" s="440">
        <v>43913</v>
      </c>
      <c r="G1277" s="440">
        <v>44119</v>
      </c>
      <c r="H1277" s="419">
        <v>2019</v>
      </c>
      <c r="I1277" s="418" t="s">
        <v>185</v>
      </c>
      <c r="J1277" s="418" t="s">
        <v>160</v>
      </c>
      <c r="K1277" s="439" t="s">
        <v>189</v>
      </c>
      <c r="L1277" s="822" t="s">
        <v>494</v>
      </c>
      <c r="M1277" s="823"/>
      <c r="N1277" s="791" t="s">
        <v>213</v>
      </c>
      <c r="O1277" s="828" t="s">
        <v>228</v>
      </c>
      <c r="P1277" s="831"/>
      <c r="Q1277" s="834"/>
      <c r="R1277" s="828" t="s">
        <v>193</v>
      </c>
      <c r="S1277" s="434" t="s">
        <v>184</v>
      </c>
      <c r="T1277" s="438">
        <v>500000</v>
      </c>
      <c r="U1277" s="434" t="s">
        <v>183</v>
      </c>
      <c r="V1277" s="437">
        <f>+T1282+T1280</f>
        <v>43963</v>
      </c>
      <c r="W1277" s="434" t="s">
        <v>182</v>
      </c>
      <c r="X1277" s="436">
        <f>T1277</f>
        <v>500000</v>
      </c>
      <c r="Y1277" s="434" t="s">
        <v>181</v>
      </c>
      <c r="Z1277" s="435"/>
      <c r="AA1277" s="434" t="s">
        <v>181</v>
      </c>
      <c r="AB1277" s="435"/>
      <c r="AC1277" s="434" t="s">
        <v>181</v>
      </c>
      <c r="AD1277" s="473">
        <v>1</v>
      </c>
      <c r="AE1277" s="434" t="s">
        <v>181</v>
      </c>
      <c r="AF1277" s="435">
        <v>1</v>
      </c>
      <c r="AG1277" s="434" t="s">
        <v>181</v>
      </c>
      <c r="AH1277" s="435">
        <v>1</v>
      </c>
      <c r="AI1277" s="434" t="s">
        <v>180</v>
      </c>
      <c r="AJ1277" s="433">
        <v>5</v>
      </c>
      <c r="AK1277" s="791" t="s">
        <v>493</v>
      </c>
      <c r="AL1277" s="791" t="s">
        <v>493</v>
      </c>
      <c r="AM1277" s="791" t="s">
        <v>493</v>
      </c>
      <c r="AN1277" s="791" t="s">
        <v>227</v>
      </c>
      <c r="AO1277" s="791" t="s">
        <v>227</v>
      </c>
      <c r="AP1277" s="791" t="s">
        <v>2143</v>
      </c>
    </row>
    <row r="1278" spans="2:42" s="404" customFormat="1" ht="15" customHeight="1" x14ac:dyDescent="0.2">
      <c r="B1278" s="425" t="s">
        <v>246</v>
      </c>
      <c r="C1278" s="424" t="s">
        <v>492</v>
      </c>
      <c r="D1278" s="423" t="s">
        <v>161</v>
      </c>
      <c r="E1278" s="422" t="s">
        <v>50</v>
      </c>
      <c r="F1278" s="420">
        <v>43913</v>
      </c>
      <c r="G1278" s="420">
        <v>44119</v>
      </c>
      <c r="H1278" s="419">
        <v>2019</v>
      </c>
      <c r="I1278" s="418" t="s">
        <v>185</v>
      </c>
      <c r="J1278" s="418" t="s">
        <v>160</v>
      </c>
      <c r="K1278" s="417" t="s">
        <v>159</v>
      </c>
      <c r="L1278" s="824"/>
      <c r="M1278" s="825"/>
      <c r="N1278" s="792"/>
      <c r="O1278" s="829"/>
      <c r="P1278" s="832"/>
      <c r="Q1278" s="835"/>
      <c r="R1278" s="829"/>
      <c r="S1278" s="416" t="s">
        <v>179</v>
      </c>
      <c r="T1278" s="432" t="s">
        <v>204</v>
      </c>
      <c r="U1278" s="416" t="s">
        <v>177</v>
      </c>
      <c r="V1278" s="431">
        <v>43996</v>
      </c>
      <c r="W1278" s="416" t="s">
        <v>176</v>
      </c>
      <c r="X1278" s="428">
        <f>X1277</f>
        <v>500000</v>
      </c>
      <c r="Y1278" s="416" t="s">
        <v>175</v>
      </c>
      <c r="Z1278" s="426"/>
      <c r="AA1278" s="416" t="s">
        <v>175</v>
      </c>
      <c r="AB1278" s="426"/>
      <c r="AC1278" s="416" t="s">
        <v>175</v>
      </c>
      <c r="AD1278" s="468"/>
      <c r="AE1278" s="416" t="s">
        <v>175</v>
      </c>
      <c r="AF1278" s="426"/>
      <c r="AG1278" s="416" t="s">
        <v>175</v>
      </c>
      <c r="AH1278" s="426"/>
      <c r="AI1278" s="416" t="s">
        <v>174</v>
      </c>
      <c r="AJ1278" s="430">
        <v>50</v>
      </c>
      <c r="AK1278" s="792"/>
      <c r="AL1278" s="792"/>
      <c r="AM1278" s="792"/>
      <c r="AN1278" s="792"/>
      <c r="AO1278" s="792"/>
      <c r="AP1278" s="792"/>
    </row>
    <row r="1279" spans="2:42" s="404" customFormat="1" ht="39" customHeight="1" x14ac:dyDescent="0.2">
      <c r="B1279" s="425" t="s">
        <v>246</v>
      </c>
      <c r="C1279" s="424" t="s">
        <v>492</v>
      </c>
      <c r="D1279" s="423" t="s">
        <v>161</v>
      </c>
      <c r="E1279" s="422" t="s">
        <v>50</v>
      </c>
      <c r="F1279" s="420">
        <v>43913</v>
      </c>
      <c r="G1279" s="420">
        <v>44119</v>
      </c>
      <c r="H1279" s="419">
        <v>2019</v>
      </c>
      <c r="I1279" s="418" t="s">
        <v>185</v>
      </c>
      <c r="J1279" s="418" t="s">
        <v>160</v>
      </c>
      <c r="K1279" s="417" t="s">
        <v>159</v>
      </c>
      <c r="L1279" s="824"/>
      <c r="M1279" s="825"/>
      <c r="N1279" s="792"/>
      <c r="O1279" s="829"/>
      <c r="P1279" s="832"/>
      <c r="Q1279" s="835"/>
      <c r="R1279" s="829"/>
      <c r="S1279" s="416" t="s">
        <v>173</v>
      </c>
      <c r="T1279" s="429" t="s">
        <v>193</v>
      </c>
      <c r="U1279" s="416" t="s">
        <v>171</v>
      </c>
      <c r="V1279" s="427">
        <v>34</v>
      </c>
      <c r="W1279" s="416" t="s">
        <v>170</v>
      </c>
      <c r="X1279" s="428"/>
      <c r="Y1279" s="416" t="s">
        <v>169</v>
      </c>
      <c r="Z1279" s="426"/>
      <c r="AA1279" s="416" t="s">
        <v>169</v>
      </c>
      <c r="AB1279" s="426"/>
      <c r="AC1279" s="416" t="s">
        <v>169</v>
      </c>
      <c r="AD1279" s="468">
        <v>0.47870000000000001</v>
      </c>
      <c r="AE1279" s="416" t="s">
        <v>169</v>
      </c>
      <c r="AF1279" s="426">
        <v>1</v>
      </c>
      <c r="AG1279" s="416" t="s">
        <v>169</v>
      </c>
      <c r="AH1279" s="426">
        <v>1</v>
      </c>
      <c r="AI1279" s="816"/>
      <c r="AJ1279" s="817"/>
      <c r="AK1279" s="792"/>
      <c r="AL1279" s="792"/>
      <c r="AM1279" s="792"/>
      <c r="AN1279" s="792"/>
      <c r="AO1279" s="792"/>
      <c r="AP1279" s="792"/>
    </row>
    <row r="1280" spans="2:42" s="404" customFormat="1" ht="15" customHeight="1" x14ac:dyDescent="0.2">
      <c r="B1280" s="425" t="s">
        <v>246</v>
      </c>
      <c r="C1280" s="424" t="s">
        <v>492</v>
      </c>
      <c r="D1280" s="423" t="s">
        <v>161</v>
      </c>
      <c r="E1280" s="422" t="s">
        <v>50</v>
      </c>
      <c r="F1280" s="420">
        <v>43913</v>
      </c>
      <c r="G1280" s="420">
        <v>44119</v>
      </c>
      <c r="H1280" s="419">
        <v>2019</v>
      </c>
      <c r="I1280" s="418" t="s">
        <v>185</v>
      </c>
      <c r="J1280" s="418" t="s">
        <v>160</v>
      </c>
      <c r="K1280" s="417" t="s">
        <v>159</v>
      </c>
      <c r="L1280" s="824"/>
      <c r="M1280" s="825"/>
      <c r="N1280" s="792"/>
      <c r="O1280" s="829"/>
      <c r="P1280" s="832"/>
      <c r="Q1280" s="835"/>
      <c r="R1280" s="829"/>
      <c r="S1280" s="416" t="s">
        <v>168</v>
      </c>
      <c r="T1280" s="427">
        <v>50</v>
      </c>
      <c r="U1280" s="416" t="s">
        <v>167</v>
      </c>
      <c r="V1280" s="427"/>
      <c r="W1280" s="816"/>
      <c r="X1280" s="817"/>
      <c r="Y1280" s="416" t="s">
        <v>166</v>
      </c>
      <c r="Z1280" s="426">
        <f>IF(Z1278="",Z1279-Z1277,Z1279-Z1278)</f>
        <v>0</v>
      </c>
      <c r="AA1280" s="416" t="s">
        <v>166</v>
      </c>
      <c r="AB1280" s="426">
        <f>IF(AB1278="",AB1279-AB1277,AB1279-AB1278)</f>
        <v>0</v>
      </c>
      <c r="AC1280" s="416" t="s">
        <v>166</v>
      </c>
      <c r="AD1280" s="468">
        <f>IF(AD1278="",AD1279-AD1277,AD1279-AD1278)</f>
        <v>-0.52129999999999999</v>
      </c>
      <c r="AE1280" s="416" t="s">
        <v>166</v>
      </c>
      <c r="AF1280" s="426">
        <f>IF(AF1278="",AF1279-AF1277,AF1279-AF1278)</f>
        <v>0</v>
      </c>
      <c r="AG1280" s="416" t="s">
        <v>166</v>
      </c>
      <c r="AH1280" s="426">
        <f>IF(AH1278="",AH1279-AH1277,AH1279-AH1278)</f>
        <v>0</v>
      </c>
      <c r="AI1280" s="816"/>
      <c r="AJ1280" s="817"/>
      <c r="AK1280" s="792"/>
      <c r="AL1280" s="792"/>
      <c r="AM1280" s="792"/>
      <c r="AN1280" s="792"/>
      <c r="AO1280" s="792"/>
      <c r="AP1280" s="792"/>
    </row>
    <row r="1281" spans="2:42" s="404" customFormat="1" ht="15" customHeight="1" x14ac:dyDescent="0.2">
      <c r="B1281" s="425" t="s">
        <v>246</v>
      </c>
      <c r="C1281" s="424" t="s">
        <v>492</v>
      </c>
      <c r="D1281" s="423" t="s">
        <v>161</v>
      </c>
      <c r="E1281" s="422" t="s">
        <v>50</v>
      </c>
      <c r="F1281" s="420">
        <v>43913</v>
      </c>
      <c r="G1281" s="420">
        <v>44119</v>
      </c>
      <c r="H1281" s="419">
        <v>2019</v>
      </c>
      <c r="I1281" s="418" t="s">
        <v>185</v>
      </c>
      <c r="J1281" s="418" t="s">
        <v>160</v>
      </c>
      <c r="K1281" s="417" t="s">
        <v>159</v>
      </c>
      <c r="L1281" s="824"/>
      <c r="M1281" s="825"/>
      <c r="N1281" s="792"/>
      <c r="O1281" s="829"/>
      <c r="P1281" s="832"/>
      <c r="Q1281" s="835"/>
      <c r="R1281" s="829"/>
      <c r="S1281" s="416" t="s">
        <v>165</v>
      </c>
      <c r="T1281" s="415">
        <v>43635</v>
      </c>
      <c r="U1281" s="416" t="s">
        <v>164</v>
      </c>
      <c r="V1281" s="415">
        <v>44119</v>
      </c>
      <c r="W1281" s="816"/>
      <c r="X1281" s="817"/>
      <c r="Y1281" s="816"/>
      <c r="Z1281" s="817"/>
      <c r="AA1281" s="816"/>
      <c r="AB1281" s="817"/>
      <c r="AC1281" s="816"/>
      <c r="AD1281" s="817"/>
      <c r="AE1281" s="816"/>
      <c r="AF1281" s="817"/>
      <c r="AG1281" s="816"/>
      <c r="AH1281" s="817"/>
      <c r="AI1281" s="816"/>
      <c r="AJ1281" s="817"/>
      <c r="AK1281" s="792"/>
      <c r="AL1281" s="792"/>
      <c r="AM1281" s="792"/>
      <c r="AN1281" s="792"/>
      <c r="AO1281" s="792"/>
      <c r="AP1281" s="792"/>
    </row>
    <row r="1282" spans="2:42" s="404" customFormat="1" ht="15" customHeight="1" thickBot="1" x14ac:dyDescent="0.25">
      <c r="B1282" s="414" t="s">
        <v>246</v>
      </c>
      <c r="C1282" s="413" t="s">
        <v>492</v>
      </c>
      <c r="D1282" s="412" t="s">
        <v>161</v>
      </c>
      <c r="E1282" s="411" t="s">
        <v>50</v>
      </c>
      <c r="F1282" s="409">
        <v>43913</v>
      </c>
      <c r="G1282" s="409">
        <v>44119</v>
      </c>
      <c r="H1282" s="408">
        <v>2019</v>
      </c>
      <c r="I1282" s="407" t="s">
        <v>185</v>
      </c>
      <c r="J1282" s="407" t="s">
        <v>160</v>
      </c>
      <c r="K1282" s="407" t="s">
        <v>159</v>
      </c>
      <c r="L1282" s="826"/>
      <c r="M1282" s="827"/>
      <c r="N1282" s="793"/>
      <c r="O1282" s="830"/>
      <c r="P1282" s="833"/>
      <c r="Q1282" s="836"/>
      <c r="R1282" s="830"/>
      <c r="S1282" s="406" t="s">
        <v>158</v>
      </c>
      <c r="T1282" s="405">
        <v>43913</v>
      </c>
      <c r="U1282" s="820"/>
      <c r="V1282" s="821"/>
      <c r="W1282" s="818"/>
      <c r="X1282" s="819"/>
      <c r="Y1282" s="818"/>
      <c r="Z1282" s="819"/>
      <c r="AA1282" s="818"/>
      <c r="AB1282" s="819"/>
      <c r="AC1282" s="818"/>
      <c r="AD1282" s="819"/>
      <c r="AE1282" s="818"/>
      <c r="AF1282" s="819"/>
      <c r="AG1282" s="818"/>
      <c r="AH1282" s="819"/>
      <c r="AI1282" s="818"/>
      <c r="AJ1282" s="819"/>
      <c r="AK1282" s="793"/>
      <c r="AL1282" s="793"/>
      <c r="AM1282" s="793"/>
      <c r="AN1282" s="793"/>
      <c r="AO1282" s="793"/>
      <c r="AP1282" s="793"/>
    </row>
    <row r="1283" spans="2:42" s="404" customFormat="1" ht="12.75" customHeight="1" thickTop="1" x14ac:dyDescent="0.2">
      <c r="B1283" s="445" t="s">
        <v>163</v>
      </c>
      <c r="C1283" s="444" t="s">
        <v>564</v>
      </c>
      <c r="D1283" s="443" t="s">
        <v>161</v>
      </c>
      <c r="E1283" s="442" t="s">
        <v>50</v>
      </c>
      <c r="F1283" s="440">
        <v>43693</v>
      </c>
      <c r="G1283" s="440"/>
      <c r="H1283" s="419">
        <v>2019</v>
      </c>
      <c r="I1283" s="418"/>
      <c r="J1283" s="418" t="s">
        <v>160</v>
      </c>
      <c r="K1283" s="439" t="s">
        <v>189</v>
      </c>
      <c r="L1283" s="822" t="s">
        <v>566</v>
      </c>
      <c r="M1283" s="823"/>
      <c r="N1283" s="791" t="s">
        <v>213</v>
      </c>
      <c r="O1283" s="828" t="s">
        <v>228</v>
      </c>
      <c r="P1283" s="831"/>
      <c r="Q1283" s="834" t="s">
        <v>231</v>
      </c>
      <c r="R1283" s="828" t="s">
        <v>559</v>
      </c>
      <c r="S1283" s="434" t="s">
        <v>184</v>
      </c>
      <c r="T1283" s="438">
        <v>500000</v>
      </c>
      <c r="U1283" s="434" t="s">
        <v>183</v>
      </c>
      <c r="V1283" s="437"/>
      <c r="W1283" s="434" t="s">
        <v>182</v>
      </c>
      <c r="X1283" s="436">
        <f>T1283</f>
        <v>500000</v>
      </c>
      <c r="Y1283" s="434" t="s">
        <v>181</v>
      </c>
      <c r="Z1283" s="435"/>
      <c r="AA1283" s="434" t="s">
        <v>181</v>
      </c>
      <c r="AB1283" s="435"/>
      <c r="AC1283" s="434" t="s">
        <v>181</v>
      </c>
      <c r="AD1283" s="435"/>
      <c r="AE1283" s="434" t="s">
        <v>181</v>
      </c>
      <c r="AF1283" s="435"/>
      <c r="AG1283" s="434" t="s">
        <v>181</v>
      </c>
      <c r="AH1283" s="435"/>
      <c r="AI1283" s="434" t="s">
        <v>180</v>
      </c>
      <c r="AJ1283" s="433"/>
      <c r="AK1283" s="791" t="s">
        <v>565</v>
      </c>
      <c r="AL1283" s="791" t="s">
        <v>565</v>
      </c>
      <c r="AM1283" s="791" t="s">
        <v>557</v>
      </c>
      <c r="AN1283" s="791" t="s">
        <v>557</v>
      </c>
      <c r="AO1283" s="791" t="s">
        <v>557</v>
      </c>
      <c r="AP1283" s="791" t="s">
        <v>557</v>
      </c>
    </row>
    <row r="1284" spans="2:42" s="404" customFormat="1" ht="15" customHeight="1" x14ac:dyDescent="0.2">
      <c r="B1284" s="425" t="s">
        <v>163</v>
      </c>
      <c r="C1284" s="424" t="s">
        <v>564</v>
      </c>
      <c r="D1284" s="423" t="s">
        <v>161</v>
      </c>
      <c r="E1284" s="422" t="s">
        <v>50</v>
      </c>
      <c r="F1284" s="420">
        <v>43693</v>
      </c>
      <c r="G1284" s="420"/>
      <c r="H1284" s="419">
        <v>2019</v>
      </c>
      <c r="I1284" s="418"/>
      <c r="J1284" s="418" t="s">
        <v>160</v>
      </c>
      <c r="K1284" s="417" t="s">
        <v>159</v>
      </c>
      <c r="L1284" s="824"/>
      <c r="M1284" s="825"/>
      <c r="N1284" s="792"/>
      <c r="O1284" s="829"/>
      <c r="P1284" s="832"/>
      <c r="Q1284" s="835"/>
      <c r="R1284" s="829"/>
      <c r="S1284" s="416" t="s">
        <v>179</v>
      </c>
      <c r="T1284" s="432"/>
      <c r="U1284" s="416" t="s">
        <v>177</v>
      </c>
      <c r="V1284" s="415"/>
      <c r="W1284" s="416" t="s">
        <v>176</v>
      </c>
      <c r="X1284" s="428">
        <f>X1283</f>
        <v>500000</v>
      </c>
      <c r="Y1284" s="416" t="s">
        <v>175</v>
      </c>
      <c r="Z1284" s="426"/>
      <c r="AA1284" s="416" t="s">
        <v>175</v>
      </c>
      <c r="AB1284" s="426"/>
      <c r="AC1284" s="416" t="s">
        <v>175</v>
      </c>
      <c r="AD1284" s="426"/>
      <c r="AE1284" s="416" t="s">
        <v>175</v>
      </c>
      <c r="AF1284" s="426"/>
      <c r="AG1284" s="416" t="s">
        <v>175</v>
      </c>
      <c r="AH1284" s="426"/>
      <c r="AI1284" s="416" t="s">
        <v>174</v>
      </c>
      <c r="AJ1284" s="430"/>
      <c r="AK1284" s="792"/>
      <c r="AL1284" s="792"/>
      <c r="AM1284" s="792"/>
      <c r="AN1284" s="792"/>
      <c r="AO1284" s="792"/>
      <c r="AP1284" s="792"/>
    </row>
    <row r="1285" spans="2:42" s="404" customFormat="1" ht="13.5" customHeight="1" x14ac:dyDescent="0.2">
      <c r="B1285" s="425" t="s">
        <v>163</v>
      </c>
      <c r="C1285" s="424" t="s">
        <v>564</v>
      </c>
      <c r="D1285" s="423" t="s">
        <v>161</v>
      </c>
      <c r="E1285" s="422" t="s">
        <v>50</v>
      </c>
      <c r="F1285" s="420">
        <v>43693</v>
      </c>
      <c r="G1285" s="420"/>
      <c r="H1285" s="419">
        <v>2019</v>
      </c>
      <c r="I1285" s="418"/>
      <c r="J1285" s="418" t="s">
        <v>160</v>
      </c>
      <c r="K1285" s="417" t="s">
        <v>159</v>
      </c>
      <c r="L1285" s="824"/>
      <c r="M1285" s="825"/>
      <c r="N1285" s="792"/>
      <c r="O1285" s="829"/>
      <c r="P1285" s="832"/>
      <c r="Q1285" s="835"/>
      <c r="R1285" s="829"/>
      <c r="S1285" s="416" t="s">
        <v>173</v>
      </c>
      <c r="T1285" s="429"/>
      <c r="U1285" s="416" t="s">
        <v>171</v>
      </c>
      <c r="V1285" s="427"/>
      <c r="W1285" s="416" t="s">
        <v>170</v>
      </c>
      <c r="X1285" s="428"/>
      <c r="Y1285" s="416" t="s">
        <v>169</v>
      </c>
      <c r="Z1285" s="426"/>
      <c r="AA1285" s="416" t="s">
        <v>169</v>
      </c>
      <c r="AB1285" s="426"/>
      <c r="AC1285" s="416" t="s">
        <v>169</v>
      </c>
      <c r="AD1285" s="426"/>
      <c r="AE1285" s="416" t="s">
        <v>169</v>
      </c>
      <c r="AF1285" s="426"/>
      <c r="AG1285" s="416" t="s">
        <v>169</v>
      </c>
      <c r="AH1285" s="426"/>
      <c r="AI1285" s="816"/>
      <c r="AJ1285" s="817"/>
      <c r="AK1285" s="792"/>
      <c r="AL1285" s="792"/>
      <c r="AM1285" s="792"/>
      <c r="AN1285" s="792"/>
      <c r="AO1285" s="792"/>
      <c r="AP1285" s="792"/>
    </row>
    <row r="1286" spans="2:42" s="404" customFormat="1" ht="15" customHeight="1" x14ac:dyDescent="0.2">
      <c r="B1286" s="425" t="s">
        <v>163</v>
      </c>
      <c r="C1286" s="424" t="s">
        <v>564</v>
      </c>
      <c r="D1286" s="423" t="s">
        <v>161</v>
      </c>
      <c r="E1286" s="422" t="s">
        <v>50</v>
      </c>
      <c r="F1286" s="420">
        <v>43693</v>
      </c>
      <c r="G1286" s="420"/>
      <c r="H1286" s="419">
        <v>2019</v>
      </c>
      <c r="I1286" s="418"/>
      <c r="J1286" s="418" t="s">
        <v>160</v>
      </c>
      <c r="K1286" s="417" t="s">
        <v>159</v>
      </c>
      <c r="L1286" s="824"/>
      <c r="M1286" s="825"/>
      <c r="N1286" s="792"/>
      <c r="O1286" s="829"/>
      <c r="P1286" s="832"/>
      <c r="Q1286" s="835"/>
      <c r="R1286" s="829"/>
      <c r="S1286" s="416" t="s">
        <v>168</v>
      </c>
      <c r="T1286" s="427"/>
      <c r="U1286" s="416" t="s">
        <v>167</v>
      </c>
      <c r="V1286" s="427"/>
      <c r="W1286" s="816"/>
      <c r="X1286" s="817"/>
      <c r="Y1286" s="416" t="s">
        <v>166</v>
      </c>
      <c r="Z1286" s="426">
        <f>IF(Z1284="",Z1285-Z1283,Z1285-Z1284)</f>
        <v>0</v>
      </c>
      <c r="AA1286" s="416" t="s">
        <v>166</v>
      </c>
      <c r="AB1286" s="426">
        <f>IF(AB1284="",AB1285-AB1283,AB1285-AB1284)</f>
        <v>0</v>
      </c>
      <c r="AC1286" s="416" t="s">
        <v>166</v>
      </c>
      <c r="AD1286" s="426">
        <f>IF(AD1284="",AD1285-AD1283,AD1285-AD1284)</f>
        <v>0</v>
      </c>
      <c r="AE1286" s="416" t="s">
        <v>166</v>
      </c>
      <c r="AF1286" s="426">
        <f>IF(AF1284="",AF1285-AF1283,AF1285-AF1284)</f>
        <v>0</v>
      </c>
      <c r="AG1286" s="416" t="s">
        <v>166</v>
      </c>
      <c r="AH1286" s="426">
        <f>IF(AH1284="",AH1285-AH1283,AH1285-AH1284)</f>
        <v>0</v>
      </c>
      <c r="AI1286" s="816"/>
      <c r="AJ1286" s="817"/>
      <c r="AK1286" s="792"/>
      <c r="AL1286" s="792"/>
      <c r="AM1286" s="792"/>
      <c r="AN1286" s="792"/>
      <c r="AO1286" s="792"/>
      <c r="AP1286" s="792"/>
    </row>
    <row r="1287" spans="2:42" s="404" customFormat="1" ht="15" customHeight="1" x14ac:dyDescent="0.2">
      <c r="B1287" s="425" t="s">
        <v>163</v>
      </c>
      <c r="C1287" s="424" t="s">
        <v>564</v>
      </c>
      <c r="D1287" s="423" t="s">
        <v>161</v>
      </c>
      <c r="E1287" s="422" t="s">
        <v>50</v>
      </c>
      <c r="F1287" s="420">
        <v>43693</v>
      </c>
      <c r="G1287" s="420"/>
      <c r="H1287" s="419">
        <v>2019</v>
      </c>
      <c r="I1287" s="418"/>
      <c r="J1287" s="418" t="s">
        <v>160</v>
      </c>
      <c r="K1287" s="417" t="s">
        <v>159</v>
      </c>
      <c r="L1287" s="824"/>
      <c r="M1287" s="825"/>
      <c r="N1287" s="792"/>
      <c r="O1287" s="829"/>
      <c r="P1287" s="832"/>
      <c r="Q1287" s="835"/>
      <c r="R1287" s="829"/>
      <c r="S1287" s="416" t="s">
        <v>165</v>
      </c>
      <c r="T1287" s="415">
        <v>43516</v>
      </c>
      <c r="U1287" s="416" t="s">
        <v>164</v>
      </c>
      <c r="V1287" s="415"/>
      <c r="W1287" s="816"/>
      <c r="X1287" s="817"/>
      <c r="Y1287" s="816"/>
      <c r="Z1287" s="817"/>
      <c r="AA1287" s="816"/>
      <c r="AB1287" s="817"/>
      <c r="AC1287" s="816"/>
      <c r="AD1287" s="817"/>
      <c r="AE1287" s="816"/>
      <c r="AF1287" s="817"/>
      <c r="AG1287" s="816"/>
      <c r="AH1287" s="817"/>
      <c r="AI1287" s="816"/>
      <c r="AJ1287" s="817"/>
      <c r="AK1287" s="792"/>
      <c r="AL1287" s="792"/>
      <c r="AM1287" s="792"/>
      <c r="AN1287" s="792"/>
      <c r="AO1287" s="792"/>
      <c r="AP1287" s="792"/>
    </row>
    <row r="1288" spans="2:42" s="404" customFormat="1" ht="15" customHeight="1" thickBot="1" x14ac:dyDescent="0.25">
      <c r="B1288" s="414" t="s">
        <v>163</v>
      </c>
      <c r="C1288" s="413" t="s">
        <v>564</v>
      </c>
      <c r="D1288" s="412" t="s">
        <v>161</v>
      </c>
      <c r="E1288" s="411" t="s">
        <v>50</v>
      </c>
      <c r="F1288" s="409">
        <v>43693</v>
      </c>
      <c r="G1288" s="409"/>
      <c r="H1288" s="408">
        <v>2019</v>
      </c>
      <c r="I1288" s="407"/>
      <c r="J1288" s="407" t="s">
        <v>160</v>
      </c>
      <c r="K1288" s="407" t="s">
        <v>159</v>
      </c>
      <c r="L1288" s="826"/>
      <c r="M1288" s="827"/>
      <c r="N1288" s="793"/>
      <c r="O1288" s="830"/>
      <c r="P1288" s="833"/>
      <c r="Q1288" s="836"/>
      <c r="R1288" s="830"/>
      <c r="S1288" s="406" t="s">
        <v>158</v>
      </c>
      <c r="T1288" s="451">
        <v>43693</v>
      </c>
      <c r="U1288" s="820"/>
      <c r="V1288" s="821"/>
      <c r="W1288" s="818"/>
      <c r="X1288" s="819"/>
      <c r="Y1288" s="818"/>
      <c r="Z1288" s="819"/>
      <c r="AA1288" s="818"/>
      <c r="AB1288" s="819"/>
      <c r="AC1288" s="818"/>
      <c r="AD1288" s="819"/>
      <c r="AE1288" s="818"/>
      <c r="AF1288" s="819"/>
      <c r="AG1288" s="818"/>
      <c r="AH1288" s="819"/>
      <c r="AI1288" s="818"/>
      <c r="AJ1288" s="819"/>
      <c r="AK1288" s="793"/>
      <c r="AL1288" s="793"/>
      <c r="AM1288" s="793"/>
      <c r="AN1288" s="793"/>
      <c r="AO1288" s="793"/>
      <c r="AP1288" s="793"/>
    </row>
    <row r="1289" spans="2:42" s="404" customFormat="1" ht="12.75" customHeight="1" thickTop="1" x14ac:dyDescent="0.2">
      <c r="B1289" s="445" t="s">
        <v>191</v>
      </c>
      <c r="C1289" s="444" t="s">
        <v>541</v>
      </c>
      <c r="D1289" s="443" t="s">
        <v>161</v>
      </c>
      <c r="E1289" s="442" t="s">
        <v>50</v>
      </c>
      <c r="F1289" s="440"/>
      <c r="G1289" s="440"/>
      <c r="H1289" s="419">
        <v>2019</v>
      </c>
      <c r="I1289" s="418" t="s">
        <v>559</v>
      </c>
      <c r="J1289" s="418" t="s">
        <v>160</v>
      </c>
      <c r="K1289" s="439" t="s">
        <v>189</v>
      </c>
      <c r="L1289" s="822" t="s">
        <v>544</v>
      </c>
      <c r="M1289" s="823"/>
      <c r="N1289" s="791" t="s">
        <v>213</v>
      </c>
      <c r="O1289" s="828" t="s">
        <v>228</v>
      </c>
      <c r="P1289" s="831"/>
      <c r="Q1289" s="834"/>
      <c r="R1289" s="828"/>
      <c r="S1289" s="434" t="s">
        <v>184</v>
      </c>
      <c r="T1289" s="438">
        <v>500000</v>
      </c>
      <c r="U1289" s="434" t="s">
        <v>183</v>
      </c>
      <c r="V1289" s="437"/>
      <c r="W1289" s="434" t="s">
        <v>182</v>
      </c>
      <c r="X1289" s="436">
        <f>T1289</f>
        <v>500000</v>
      </c>
      <c r="Y1289" s="434" t="s">
        <v>181</v>
      </c>
      <c r="Z1289" s="435"/>
      <c r="AA1289" s="434" t="s">
        <v>181</v>
      </c>
      <c r="AB1289" s="435"/>
      <c r="AC1289" s="475" t="s">
        <v>181</v>
      </c>
      <c r="AD1289" s="474">
        <v>1</v>
      </c>
      <c r="AE1289" s="475" t="s">
        <v>181</v>
      </c>
      <c r="AF1289" s="474">
        <v>1</v>
      </c>
      <c r="AG1289" s="434" t="s">
        <v>181</v>
      </c>
      <c r="AH1289" s="435">
        <v>1</v>
      </c>
      <c r="AI1289" s="434" t="s">
        <v>180</v>
      </c>
      <c r="AJ1289" s="433"/>
      <c r="AK1289" s="791" t="s">
        <v>543</v>
      </c>
      <c r="AL1289" s="791" t="s">
        <v>543</v>
      </c>
      <c r="AM1289" s="791" t="s">
        <v>542</v>
      </c>
      <c r="AN1289" s="791" t="s">
        <v>542</v>
      </c>
      <c r="AO1289" s="791" t="s">
        <v>542</v>
      </c>
      <c r="AP1289" s="791" t="s">
        <v>542</v>
      </c>
    </row>
    <row r="1290" spans="2:42" s="404" customFormat="1" ht="15" customHeight="1" x14ac:dyDescent="0.2">
      <c r="B1290" s="425" t="s">
        <v>191</v>
      </c>
      <c r="C1290" s="424" t="s">
        <v>541</v>
      </c>
      <c r="D1290" s="423" t="s">
        <v>161</v>
      </c>
      <c r="E1290" s="422" t="s">
        <v>50</v>
      </c>
      <c r="F1290" s="420"/>
      <c r="G1290" s="420"/>
      <c r="H1290" s="419">
        <v>2019</v>
      </c>
      <c r="I1290" s="418" t="s">
        <v>559</v>
      </c>
      <c r="J1290" s="418" t="s">
        <v>160</v>
      </c>
      <c r="K1290" s="417" t="s">
        <v>159</v>
      </c>
      <c r="L1290" s="824"/>
      <c r="M1290" s="825"/>
      <c r="N1290" s="792"/>
      <c r="O1290" s="829"/>
      <c r="P1290" s="832"/>
      <c r="Q1290" s="835"/>
      <c r="R1290" s="829"/>
      <c r="S1290" s="416" t="s">
        <v>179</v>
      </c>
      <c r="T1290" s="432"/>
      <c r="U1290" s="416" t="s">
        <v>177</v>
      </c>
      <c r="V1290" s="415"/>
      <c r="W1290" s="416" t="s">
        <v>176</v>
      </c>
      <c r="X1290" s="428">
        <f>X1289</f>
        <v>500000</v>
      </c>
      <c r="Y1290" s="416" t="s">
        <v>175</v>
      </c>
      <c r="Z1290" s="426"/>
      <c r="AA1290" s="416" t="s">
        <v>175</v>
      </c>
      <c r="AB1290" s="426"/>
      <c r="AC1290" s="471" t="s">
        <v>175</v>
      </c>
      <c r="AD1290" s="470"/>
      <c r="AE1290" s="471" t="s">
        <v>175</v>
      </c>
      <c r="AF1290" s="470"/>
      <c r="AG1290" s="416" t="s">
        <v>175</v>
      </c>
      <c r="AH1290" s="426"/>
      <c r="AI1290" s="416" t="s">
        <v>174</v>
      </c>
      <c r="AJ1290" s="430"/>
      <c r="AK1290" s="792"/>
      <c r="AL1290" s="792"/>
      <c r="AM1290" s="792"/>
      <c r="AN1290" s="792"/>
      <c r="AO1290" s="792"/>
      <c r="AP1290" s="792"/>
    </row>
    <row r="1291" spans="2:42" s="404" customFormat="1" ht="39" customHeight="1" x14ac:dyDescent="0.2">
      <c r="B1291" s="425" t="s">
        <v>191</v>
      </c>
      <c r="C1291" s="424" t="s">
        <v>541</v>
      </c>
      <c r="D1291" s="423" t="s">
        <v>161</v>
      </c>
      <c r="E1291" s="422" t="s">
        <v>50</v>
      </c>
      <c r="F1291" s="420"/>
      <c r="G1291" s="420"/>
      <c r="H1291" s="419">
        <v>2019</v>
      </c>
      <c r="I1291" s="418" t="s">
        <v>559</v>
      </c>
      <c r="J1291" s="418" t="s">
        <v>160</v>
      </c>
      <c r="K1291" s="417" t="s">
        <v>159</v>
      </c>
      <c r="L1291" s="824"/>
      <c r="M1291" s="825"/>
      <c r="N1291" s="792"/>
      <c r="O1291" s="829"/>
      <c r="P1291" s="832"/>
      <c r="Q1291" s="835"/>
      <c r="R1291" s="829"/>
      <c r="S1291" s="416" t="s">
        <v>173</v>
      </c>
      <c r="T1291" s="429"/>
      <c r="U1291" s="416" t="s">
        <v>171</v>
      </c>
      <c r="V1291" s="427"/>
      <c r="W1291" s="416" t="s">
        <v>170</v>
      </c>
      <c r="X1291" s="428"/>
      <c r="Y1291" s="416" t="s">
        <v>169</v>
      </c>
      <c r="Z1291" s="426"/>
      <c r="AA1291" s="416" t="s">
        <v>169</v>
      </c>
      <c r="AB1291" s="426"/>
      <c r="AC1291" s="471" t="s">
        <v>169</v>
      </c>
      <c r="AD1291" s="470">
        <v>1</v>
      </c>
      <c r="AE1291" s="471" t="s">
        <v>169</v>
      </c>
      <c r="AF1291" s="470">
        <v>1</v>
      </c>
      <c r="AG1291" s="416" t="s">
        <v>169</v>
      </c>
      <c r="AH1291" s="426">
        <v>1</v>
      </c>
      <c r="AI1291" s="816"/>
      <c r="AJ1291" s="817"/>
      <c r="AK1291" s="792"/>
      <c r="AL1291" s="792"/>
      <c r="AM1291" s="792"/>
      <c r="AN1291" s="792"/>
      <c r="AO1291" s="792"/>
      <c r="AP1291" s="792"/>
    </row>
    <row r="1292" spans="2:42" s="404" customFormat="1" ht="15" customHeight="1" x14ac:dyDescent="0.2">
      <c r="B1292" s="425" t="s">
        <v>191</v>
      </c>
      <c r="C1292" s="424" t="s">
        <v>541</v>
      </c>
      <c r="D1292" s="423" t="s">
        <v>161</v>
      </c>
      <c r="E1292" s="422" t="s">
        <v>50</v>
      </c>
      <c r="F1292" s="420"/>
      <c r="G1292" s="420"/>
      <c r="H1292" s="419">
        <v>2019</v>
      </c>
      <c r="I1292" s="418" t="s">
        <v>559</v>
      </c>
      <c r="J1292" s="418" t="s">
        <v>160</v>
      </c>
      <c r="K1292" s="417" t="s">
        <v>159</v>
      </c>
      <c r="L1292" s="824"/>
      <c r="M1292" s="825"/>
      <c r="N1292" s="792"/>
      <c r="O1292" s="829"/>
      <c r="P1292" s="832"/>
      <c r="Q1292" s="835"/>
      <c r="R1292" s="829"/>
      <c r="S1292" s="416" t="s">
        <v>168</v>
      </c>
      <c r="T1292" s="427"/>
      <c r="U1292" s="416" t="s">
        <v>167</v>
      </c>
      <c r="V1292" s="427"/>
      <c r="W1292" s="816"/>
      <c r="X1292" s="817"/>
      <c r="Y1292" s="416" t="s">
        <v>166</v>
      </c>
      <c r="Z1292" s="426">
        <f>IF(Z1290="",Z1291-Z1289,Z1291-Z1290)</f>
        <v>0</v>
      </c>
      <c r="AA1292" s="416" t="s">
        <v>166</v>
      </c>
      <c r="AB1292" s="426">
        <f>IF(AB1290="",AB1291-AB1289,AB1291-AB1290)</f>
        <v>0</v>
      </c>
      <c r="AC1292" s="471" t="s">
        <v>166</v>
      </c>
      <c r="AD1292" s="470">
        <f>IF(AD1290="",AD1291-AD1289,AD1291-AD1290)</f>
        <v>0</v>
      </c>
      <c r="AE1292" s="471" t="s">
        <v>166</v>
      </c>
      <c r="AF1292" s="470">
        <f>IF(AF1290="",AF1291-AF1289,AF1291-AF1290)</f>
        <v>0</v>
      </c>
      <c r="AG1292" s="416" t="s">
        <v>166</v>
      </c>
      <c r="AH1292" s="426">
        <f>IF(AH1290="",AH1291-AH1289,AH1291-AH1290)</f>
        <v>0</v>
      </c>
      <c r="AI1292" s="816"/>
      <c r="AJ1292" s="817"/>
      <c r="AK1292" s="792"/>
      <c r="AL1292" s="792"/>
      <c r="AM1292" s="792"/>
      <c r="AN1292" s="792"/>
      <c r="AO1292" s="792"/>
      <c r="AP1292" s="792"/>
    </row>
    <row r="1293" spans="2:42" s="404" customFormat="1" ht="15" customHeight="1" x14ac:dyDescent="0.2">
      <c r="B1293" s="425" t="s">
        <v>191</v>
      </c>
      <c r="C1293" s="424" t="s">
        <v>541</v>
      </c>
      <c r="D1293" s="423" t="s">
        <v>161</v>
      </c>
      <c r="E1293" s="422" t="s">
        <v>50</v>
      </c>
      <c r="F1293" s="420"/>
      <c r="G1293" s="420"/>
      <c r="H1293" s="419">
        <v>2019</v>
      </c>
      <c r="I1293" s="418" t="s">
        <v>559</v>
      </c>
      <c r="J1293" s="418" t="s">
        <v>160</v>
      </c>
      <c r="K1293" s="417" t="s">
        <v>159</v>
      </c>
      <c r="L1293" s="824"/>
      <c r="M1293" s="825"/>
      <c r="N1293" s="792"/>
      <c r="O1293" s="829"/>
      <c r="P1293" s="832"/>
      <c r="Q1293" s="835"/>
      <c r="R1293" s="829"/>
      <c r="S1293" s="416" t="s">
        <v>165</v>
      </c>
      <c r="T1293" s="415">
        <v>43552</v>
      </c>
      <c r="U1293" s="416" t="s">
        <v>164</v>
      </c>
      <c r="V1293" s="415"/>
      <c r="W1293" s="816"/>
      <c r="X1293" s="817"/>
      <c r="Y1293" s="816"/>
      <c r="Z1293" s="817"/>
      <c r="AA1293" s="816"/>
      <c r="AB1293" s="817"/>
      <c r="AC1293" s="945"/>
      <c r="AD1293" s="946"/>
      <c r="AE1293" s="945"/>
      <c r="AF1293" s="946"/>
      <c r="AG1293" s="816"/>
      <c r="AH1293" s="817"/>
      <c r="AI1293" s="816"/>
      <c r="AJ1293" s="817"/>
      <c r="AK1293" s="792"/>
      <c r="AL1293" s="792"/>
      <c r="AM1293" s="792"/>
      <c r="AN1293" s="792"/>
      <c r="AO1293" s="792"/>
      <c r="AP1293" s="792"/>
    </row>
    <row r="1294" spans="2:42" s="404" customFormat="1" ht="15" customHeight="1" thickBot="1" x14ac:dyDescent="0.25">
      <c r="B1294" s="414" t="s">
        <v>191</v>
      </c>
      <c r="C1294" s="413" t="s">
        <v>541</v>
      </c>
      <c r="D1294" s="412" t="s">
        <v>161</v>
      </c>
      <c r="E1294" s="411" t="s">
        <v>50</v>
      </c>
      <c r="F1294" s="409"/>
      <c r="G1294" s="409"/>
      <c r="H1294" s="408">
        <v>2019</v>
      </c>
      <c r="I1294" s="407" t="s">
        <v>559</v>
      </c>
      <c r="J1294" s="407" t="s">
        <v>160</v>
      </c>
      <c r="K1294" s="407" t="s">
        <v>159</v>
      </c>
      <c r="L1294" s="826"/>
      <c r="M1294" s="827"/>
      <c r="N1294" s="793"/>
      <c r="O1294" s="830"/>
      <c r="P1294" s="833"/>
      <c r="Q1294" s="836"/>
      <c r="R1294" s="830"/>
      <c r="S1294" s="406" t="s">
        <v>158</v>
      </c>
      <c r="T1294" s="451"/>
      <c r="U1294" s="820"/>
      <c r="V1294" s="821"/>
      <c r="W1294" s="818"/>
      <c r="X1294" s="819"/>
      <c r="Y1294" s="818"/>
      <c r="Z1294" s="819"/>
      <c r="AA1294" s="818"/>
      <c r="AB1294" s="819"/>
      <c r="AC1294" s="947"/>
      <c r="AD1294" s="948"/>
      <c r="AE1294" s="947"/>
      <c r="AF1294" s="948"/>
      <c r="AG1294" s="818"/>
      <c r="AH1294" s="819"/>
      <c r="AI1294" s="818"/>
      <c r="AJ1294" s="819"/>
      <c r="AK1294" s="793"/>
      <c r="AL1294" s="793"/>
      <c r="AM1294" s="793"/>
      <c r="AN1294" s="793"/>
      <c r="AO1294" s="793"/>
      <c r="AP1294" s="793"/>
    </row>
    <row r="1295" spans="2:42" s="404" customFormat="1" ht="12.75" hidden="1" customHeight="1" thickTop="1" x14ac:dyDescent="0.2">
      <c r="B1295" s="445" t="s">
        <v>191</v>
      </c>
      <c r="C1295" s="444" t="s">
        <v>528</v>
      </c>
      <c r="D1295" s="443" t="s">
        <v>161</v>
      </c>
      <c r="E1295" s="442" t="s">
        <v>520</v>
      </c>
      <c r="F1295" s="440"/>
      <c r="G1295" s="440"/>
      <c r="H1295" s="419">
        <v>2019</v>
      </c>
      <c r="I1295" s="418"/>
      <c r="J1295" s="418" t="s">
        <v>160</v>
      </c>
      <c r="K1295" s="439" t="s">
        <v>189</v>
      </c>
      <c r="L1295" s="822" t="s">
        <v>539</v>
      </c>
      <c r="M1295" s="823"/>
      <c r="N1295" s="791" t="s">
        <v>213</v>
      </c>
      <c r="O1295" s="828" t="s">
        <v>228</v>
      </c>
      <c r="P1295" s="831"/>
      <c r="Q1295" s="834"/>
      <c r="R1295" s="828"/>
      <c r="S1295" s="434" t="s">
        <v>184</v>
      </c>
      <c r="T1295" s="438">
        <v>500000</v>
      </c>
      <c r="U1295" s="434" t="s">
        <v>183</v>
      </c>
      <c r="V1295" s="437"/>
      <c r="W1295" s="434" t="s">
        <v>182</v>
      </c>
      <c r="X1295" s="436">
        <f>T1295</f>
        <v>500000</v>
      </c>
      <c r="Y1295" s="434" t="s">
        <v>181</v>
      </c>
      <c r="Z1295" s="435"/>
      <c r="AA1295" s="434" t="s">
        <v>181</v>
      </c>
      <c r="AB1295" s="435"/>
      <c r="AC1295" s="434" t="s">
        <v>181</v>
      </c>
      <c r="AD1295" s="435"/>
      <c r="AE1295" s="434" t="s">
        <v>181</v>
      </c>
      <c r="AF1295" s="435"/>
      <c r="AG1295" s="434" t="s">
        <v>181</v>
      </c>
      <c r="AH1295" s="435"/>
      <c r="AI1295" s="434" t="s">
        <v>180</v>
      </c>
      <c r="AJ1295" s="433"/>
      <c r="AK1295" s="791" t="s">
        <v>521</v>
      </c>
      <c r="AL1295" s="791" t="s">
        <v>521</v>
      </c>
      <c r="AM1295" s="791" t="s">
        <v>521</v>
      </c>
      <c r="AN1295" s="791" t="s">
        <v>521</v>
      </c>
      <c r="AO1295" s="791" t="s">
        <v>521</v>
      </c>
      <c r="AP1295" s="791" t="s">
        <v>521</v>
      </c>
    </row>
    <row r="1296" spans="2:42" s="404" customFormat="1" ht="15" hidden="1" customHeight="1" x14ac:dyDescent="0.2">
      <c r="B1296" s="425" t="s">
        <v>191</v>
      </c>
      <c r="C1296" s="424" t="s">
        <v>528</v>
      </c>
      <c r="D1296" s="423" t="s">
        <v>161</v>
      </c>
      <c r="E1296" s="422" t="s">
        <v>520</v>
      </c>
      <c r="F1296" s="420"/>
      <c r="G1296" s="420"/>
      <c r="H1296" s="419">
        <v>2019</v>
      </c>
      <c r="I1296" s="418"/>
      <c r="J1296" s="418" t="s">
        <v>160</v>
      </c>
      <c r="K1296" s="417" t="s">
        <v>159</v>
      </c>
      <c r="L1296" s="824"/>
      <c r="M1296" s="825"/>
      <c r="N1296" s="792"/>
      <c r="O1296" s="829"/>
      <c r="P1296" s="832"/>
      <c r="Q1296" s="835"/>
      <c r="R1296" s="829"/>
      <c r="S1296" s="416" t="s">
        <v>179</v>
      </c>
      <c r="T1296" s="432"/>
      <c r="U1296" s="416" t="s">
        <v>177</v>
      </c>
      <c r="V1296" s="415"/>
      <c r="W1296" s="416" t="s">
        <v>176</v>
      </c>
      <c r="X1296" s="428">
        <f>X1295</f>
        <v>500000</v>
      </c>
      <c r="Y1296" s="416" t="s">
        <v>175</v>
      </c>
      <c r="Z1296" s="426"/>
      <c r="AA1296" s="416" t="s">
        <v>175</v>
      </c>
      <c r="AB1296" s="426"/>
      <c r="AC1296" s="416" t="s">
        <v>175</v>
      </c>
      <c r="AD1296" s="426"/>
      <c r="AE1296" s="416" t="s">
        <v>175</v>
      </c>
      <c r="AF1296" s="426"/>
      <c r="AG1296" s="416" t="s">
        <v>175</v>
      </c>
      <c r="AH1296" s="426"/>
      <c r="AI1296" s="416" t="s">
        <v>174</v>
      </c>
      <c r="AJ1296" s="430"/>
      <c r="AK1296" s="792"/>
      <c r="AL1296" s="792"/>
      <c r="AM1296" s="792"/>
      <c r="AN1296" s="792"/>
      <c r="AO1296" s="792"/>
      <c r="AP1296" s="792"/>
    </row>
    <row r="1297" spans="2:42" s="404" customFormat="1" ht="39" hidden="1" customHeight="1" x14ac:dyDescent="0.2">
      <c r="B1297" s="425" t="s">
        <v>191</v>
      </c>
      <c r="C1297" s="424" t="s">
        <v>528</v>
      </c>
      <c r="D1297" s="423" t="s">
        <v>161</v>
      </c>
      <c r="E1297" s="422" t="s">
        <v>520</v>
      </c>
      <c r="F1297" s="420"/>
      <c r="G1297" s="420"/>
      <c r="H1297" s="419">
        <v>2019</v>
      </c>
      <c r="I1297" s="418"/>
      <c r="J1297" s="418" t="s">
        <v>160</v>
      </c>
      <c r="K1297" s="417" t="s">
        <v>159</v>
      </c>
      <c r="L1297" s="824"/>
      <c r="M1297" s="825"/>
      <c r="N1297" s="792"/>
      <c r="O1297" s="829"/>
      <c r="P1297" s="832"/>
      <c r="Q1297" s="835"/>
      <c r="R1297" s="829"/>
      <c r="S1297" s="416" t="s">
        <v>173</v>
      </c>
      <c r="T1297" s="429"/>
      <c r="U1297" s="416" t="s">
        <v>171</v>
      </c>
      <c r="V1297" s="427"/>
      <c r="W1297" s="416" t="s">
        <v>170</v>
      </c>
      <c r="X1297" s="428"/>
      <c r="Y1297" s="416" t="s">
        <v>169</v>
      </c>
      <c r="Z1297" s="426"/>
      <c r="AA1297" s="416" t="s">
        <v>169</v>
      </c>
      <c r="AB1297" s="426"/>
      <c r="AC1297" s="416" t="s">
        <v>169</v>
      </c>
      <c r="AD1297" s="426"/>
      <c r="AE1297" s="416" t="s">
        <v>169</v>
      </c>
      <c r="AF1297" s="426"/>
      <c r="AG1297" s="416" t="s">
        <v>169</v>
      </c>
      <c r="AH1297" s="426"/>
      <c r="AI1297" s="816"/>
      <c r="AJ1297" s="817"/>
      <c r="AK1297" s="792"/>
      <c r="AL1297" s="792"/>
      <c r="AM1297" s="792"/>
      <c r="AN1297" s="792"/>
      <c r="AO1297" s="792"/>
      <c r="AP1297" s="792"/>
    </row>
    <row r="1298" spans="2:42" s="404" customFormat="1" ht="15" hidden="1" customHeight="1" x14ac:dyDescent="0.2">
      <c r="B1298" s="425" t="s">
        <v>191</v>
      </c>
      <c r="C1298" s="424" t="s">
        <v>528</v>
      </c>
      <c r="D1298" s="423" t="s">
        <v>161</v>
      </c>
      <c r="E1298" s="422" t="s">
        <v>520</v>
      </c>
      <c r="F1298" s="420"/>
      <c r="G1298" s="420"/>
      <c r="H1298" s="419">
        <v>2019</v>
      </c>
      <c r="I1298" s="418"/>
      <c r="J1298" s="418" t="s">
        <v>160</v>
      </c>
      <c r="K1298" s="417" t="s">
        <v>159</v>
      </c>
      <c r="L1298" s="824"/>
      <c r="M1298" s="825"/>
      <c r="N1298" s="792"/>
      <c r="O1298" s="829"/>
      <c r="P1298" s="832"/>
      <c r="Q1298" s="835"/>
      <c r="R1298" s="829"/>
      <c r="S1298" s="416" t="s">
        <v>168</v>
      </c>
      <c r="T1298" s="427"/>
      <c r="U1298" s="416" t="s">
        <v>167</v>
      </c>
      <c r="V1298" s="427"/>
      <c r="W1298" s="816"/>
      <c r="X1298" s="817"/>
      <c r="Y1298" s="416" t="s">
        <v>166</v>
      </c>
      <c r="Z1298" s="426">
        <f>IF(Z1296="",Z1297-Z1295,Z1297-Z1296)</f>
        <v>0</v>
      </c>
      <c r="AA1298" s="416" t="s">
        <v>166</v>
      </c>
      <c r="AB1298" s="426">
        <f>IF(AB1296="",AB1297-AB1295,AB1297-AB1296)</f>
        <v>0</v>
      </c>
      <c r="AC1298" s="416" t="s">
        <v>166</v>
      </c>
      <c r="AD1298" s="426">
        <f>IF(AD1296="",AD1297-AD1295,AD1297-AD1296)</f>
        <v>0</v>
      </c>
      <c r="AE1298" s="416" t="s">
        <v>166</v>
      </c>
      <c r="AF1298" s="426">
        <f>IF(AF1296="",AF1297-AF1295,AF1297-AF1296)</f>
        <v>0</v>
      </c>
      <c r="AG1298" s="416" t="s">
        <v>166</v>
      </c>
      <c r="AH1298" s="426">
        <f>IF(AH1296="",AH1297-AH1295,AH1297-AH1296)</f>
        <v>0</v>
      </c>
      <c r="AI1298" s="816"/>
      <c r="AJ1298" s="817"/>
      <c r="AK1298" s="792"/>
      <c r="AL1298" s="792"/>
      <c r="AM1298" s="792"/>
      <c r="AN1298" s="792"/>
      <c r="AO1298" s="792"/>
      <c r="AP1298" s="792"/>
    </row>
    <row r="1299" spans="2:42" s="404" customFormat="1" ht="15" hidden="1" customHeight="1" x14ac:dyDescent="0.2">
      <c r="B1299" s="425" t="s">
        <v>191</v>
      </c>
      <c r="C1299" s="424" t="s">
        <v>528</v>
      </c>
      <c r="D1299" s="423" t="s">
        <v>161</v>
      </c>
      <c r="E1299" s="422" t="s">
        <v>520</v>
      </c>
      <c r="F1299" s="420"/>
      <c r="G1299" s="420"/>
      <c r="H1299" s="419">
        <v>2019</v>
      </c>
      <c r="I1299" s="418"/>
      <c r="J1299" s="418" t="s">
        <v>160</v>
      </c>
      <c r="K1299" s="417" t="s">
        <v>159</v>
      </c>
      <c r="L1299" s="824"/>
      <c r="M1299" s="825"/>
      <c r="N1299" s="792"/>
      <c r="O1299" s="829"/>
      <c r="P1299" s="832"/>
      <c r="Q1299" s="835"/>
      <c r="R1299" s="829"/>
      <c r="S1299" s="416" t="s">
        <v>165</v>
      </c>
      <c r="T1299" s="415"/>
      <c r="U1299" s="416" t="s">
        <v>164</v>
      </c>
      <c r="V1299" s="415"/>
      <c r="W1299" s="816"/>
      <c r="X1299" s="817"/>
      <c r="Y1299" s="816"/>
      <c r="Z1299" s="817"/>
      <c r="AA1299" s="816"/>
      <c r="AB1299" s="817"/>
      <c r="AC1299" s="816"/>
      <c r="AD1299" s="817"/>
      <c r="AE1299" s="816"/>
      <c r="AF1299" s="817"/>
      <c r="AG1299" s="816"/>
      <c r="AH1299" s="817"/>
      <c r="AI1299" s="816"/>
      <c r="AJ1299" s="817"/>
      <c r="AK1299" s="792"/>
      <c r="AL1299" s="792"/>
      <c r="AM1299" s="792"/>
      <c r="AN1299" s="792"/>
      <c r="AO1299" s="792"/>
      <c r="AP1299" s="792"/>
    </row>
    <row r="1300" spans="2:42" s="404" customFormat="1" ht="15" hidden="1" customHeight="1" thickBot="1" x14ac:dyDescent="0.25">
      <c r="B1300" s="414" t="s">
        <v>191</v>
      </c>
      <c r="C1300" s="413" t="s">
        <v>528</v>
      </c>
      <c r="D1300" s="412" t="s">
        <v>161</v>
      </c>
      <c r="E1300" s="411" t="s">
        <v>520</v>
      </c>
      <c r="F1300" s="409"/>
      <c r="G1300" s="409"/>
      <c r="H1300" s="408">
        <v>2019</v>
      </c>
      <c r="I1300" s="407"/>
      <c r="J1300" s="407" t="s">
        <v>160</v>
      </c>
      <c r="K1300" s="407" t="s">
        <v>159</v>
      </c>
      <c r="L1300" s="826"/>
      <c r="M1300" s="827"/>
      <c r="N1300" s="793"/>
      <c r="O1300" s="830"/>
      <c r="P1300" s="833"/>
      <c r="Q1300" s="836"/>
      <c r="R1300" s="830"/>
      <c r="S1300" s="406" t="s">
        <v>158</v>
      </c>
      <c r="T1300" s="451"/>
      <c r="U1300" s="820"/>
      <c r="V1300" s="821"/>
      <c r="W1300" s="818"/>
      <c r="X1300" s="819"/>
      <c r="Y1300" s="818"/>
      <c r="Z1300" s="819"/>
      <c r="AA1300" s="818"/>
      <c r="AB1300" s="819"/>
      <c r="AC1300" s="818"/>
      <c r="AD1300" s="819"/>
      <c r="AE1300" s="818"/>
      <c r="AF1300" s="819"/>
      <c r="AG1300" s="818"/>
      <c r="AH1300" s="819"/>
      <c r="AI1300" s="818"/>
      <c r="AJ1300" s="819"/>
      <c r="AK1300" s="793"/>
      <c r="AL1300" s="793"/>
      <c r="AM1300" s="793"/>
      <c r="AN1300" s="793"/>
      <c r="AO1300" s="793"/>
      <c r="AP1300" s="793"/>
    </row>
    <row r="1301" spans="2:42" s="404" customFormat="1" ht="12.75" customHeight="1" thickTop="1" x14ac:dyDescent="0.2">
      <c r="B1301" s="445" t="s">
        <v>191</v>
      </c>
      <c r="C1301" s="444" t="s">
        <v>528</v>
      </c>
      <c r="D1301" s="443" t="s">
        <v>161</v>
      </c>
      <c r="E1301" s="442" t="s">
        <v>50</v>
      </c>
      <c r="F1301" s="440">
        <v>43656</v>
      </c>
      <c r="G1301" s="440">
        <v>43769</v>
      </c>
      <c r="H1301" s="419">
        <v>2019</v>
      </c>
      <c r="I1301" s="418" t="s">
        <v>1123</v>
      </c>
      <c r="J1301" s="418" t="s">
        <v>160</v>
      </c>
      <c r="K1301" s="439" t="s">
        <v>189</v>
      </c>
      <c r="L1301" s="822" t="s">
        <v>1900</v>
      </c>
      <c r="M1301" s="823"/>
      <c r="N1301" s="791" t="s">
        <v>213</v>
      </c>
      <c r="O1301" s="828" t="s">
        <v>228</v>
      </c>
      <c r="P1301" s="831"/>
      <c r="Q1301" s="834"/>
      <c r="R1301" s="828"/>
      <c r="S1301" s="434" t="s">
        <v>184</v>
      </c>
      <c r="T1301" s="438">
        <v>500000</v>
      </c>
      <c r="U1301" s="434" t="s">
        <v>183</v>
      </c>
      <c r="V1301" s="437">
        <f>+T1306+T1304</f>
        <v>43769</v>
      </c>
      <c r="W1301" s="434" t="s">
        <v>182</v>
      </c>
      <c r="X1301" s="436">
        <f>T1301</f>
        <v>500000</v>
      </c>
      <c r="Y1301" s="434" t="s">
        <v>181</v>
      </c>
      <c r="Z1301" s="435"/>
      <c r="AA1301" s="434" t="s">
        <v>181</v>
      </c>
      <c r="AB1301" s="435"/>
      <c r="AC1301" s="434" t="s">
        <v>181</v>
      </c>
      <c r="AD1301" s="435"/>
      <c r="AE1301" s="434" t="s">
        <v>181</v>
      </c>
      <c r="AF1301" s="435">
        <v>1</v>
      </c>
      <c r="AG1301" s="434" t="s">
        <v>181</v>
      </c>
      <c r="AH1301" s="435">
        <v>1</v>
      </c>
      <c r="AI1301" s="434" t="s">
        <v>180</v>
      </c>
      <c r="AJ1301" s="433"/>
      <c r="AK1301" s="791" t="s">
        <v>521</v>
      </c>
      <c r="AL1301" s="791" t="s">
        <v>521</v>
      </c>
      <c r="AM1301" s="791" t="s">
        <v>521</v>
      </c>
      <c r="AN1301" s="791" t="s">
        <v>227</v>
      </c>
      <c r="AO1301" s="791" t="s">
        <v>227</v>
      </c>
      <c r="AP1301" s="791" t="s">
        <v>2143</v>
      </c>
    </row>
    <row r="1302" spans="2:42" s="404" customFormat="1" ht="15" customHeight="1" x14ac:dyDescent="0.2">
      <c r="B1302" s="425" t="s">
        <v>191</v>
      </c>
      <c r="C1302" s="424" t="s">
        <v>528</v>
      </c>
      <c r="D1302" s="423" t="s">
        <v>161</v>
      </c>
      <c r="E1302" s="422" t="s">
        <v>50</v>
      </c>
      <c r="F1302" s="420">
        <v>43656</v>
      </c>
      <c r="G1302" s="420">
        <v>43769</v>
      </c>
      <c r="H1302" s="419">
        <v>2019</v>
      </c>
      <c r="I1302" s="418" t="s">
        <v>1123</v>
      </c>
      <c r="J1302" s="418" t="s">
        <v>160</v>
      </c>
      <c r="K1302" s="417" t="s">
        <v>159</v>
      </c>
      <c r="L1302" s="824"/>
      <c r="M1302" s="825"/>
      <c r="N1302" s="792"/>
      <c r="O1302" s="829"/>
      <c r="P1302" s="832"/>
      <c r="Q1302" s="835"/>
      <c r="R1302" s="829"/>
      <c r="S1302" s="416" t="s">
        <v>179</v>
      </c>
      <c r="T1302" s="432" t="s">
        <v>178</v>
      </c>
      <c r="U1302" s="416" t="s">
        <v>177</v>
      </c>
      <c r="V1302" s="415"/>
      <c r="W1302" s="416" t="s">
        <v>176</v>
      </c>
      <c r="X1302" s="428">
        <f>X1301</f>
        <v>500000</v>
      </c>
      <c r="Y1302" s="416" t="s">
        <v>175</v>
      </c>
      <c r="Z1302" s="426"/>
      <c r="AA1302" s="416" t="s">
        <v>175</v>
      </c>
      <c r="AB1302" s="426"/>
      <c r="AC1302" s="416" t="s">
        <v>175</v>
      </c>
      <c r="AD1302" s="426"/>
      <c r="AE1302" s="416" t="s">
        <v>175</v>
      </c>
      <c r="AF1302" s="426"/>
      <c r="AG1302" s="416" t="s">
        <v>175</v>
      </c>
      <c r="AH1302" s="426"/>
      <c r="AI1302" s="416" t="s">
        <v>174</v>
      </c>
      <c r="AJ1302" s="430"/>
      <c r="AK1302" s="792"/>
      <c r="AL1302" s="792"/>
      <c r="AM1302" s="792"/>
      <c r="AN1302" s="792"/>
      <c r="AO1302" s="792"/>
      <c r="AP1302" s="792"/>
    </row>
    <row r="1303" spans="2:42" s="404" customFormat="1" ht="39" customHeight="1" x14ac:dyDescent="0.2">
      <c r="B1303" s="425" t="s">
        <v>191</v>
      </c>
      <c r="C1303" s="424" t="s">
        <v>528</v>
      </c>
      <c r="D1303" s="423" t="s">
        <v>161</v>
      </c>
      <c r="E1303" s="422" t="s">
        <v>50</v>
      </c>
      <c r="F1303" s="420">
        <v>43656</v>
      </c>
      <c r="G1303" s="420">
        <v>43769</v>
      </c>
      <c r="H1303" s="419">
        <v>2019</v>
      </c>
      <c r="I1303" s="418" t="s">
        <v>1123</v>
      </c>
      <c r="J1303" s="418" t="s">
        <v>160</v>
      </c>
      <c r="K1303" s="417" t="s">
        <v>159</v>
      </c>
      <c r="L1303" s="824"/>
      <c r="M1303" s="825"/>
      <c r="N1303" s="792"/>
      <c r="O1303" s="829"/>
      <c r="P1303" s="832"/>
      <c r="Q1303" s="835"/>
      <c r="R1303" s="829"/>
      <c r="S1303" s="416" t="s">
        <v>173</v>
      </c>
      <c r="T1303" s="429" t="s">
        <v>192</v>
      </c>
      <c r="U1303" s="416" t="s">
        <v>171</v>
      </c>
      <c r="V1303" s="427"/>
      <c r="W1303" s="416" t="s">
        <v>170</v>
      </c>
      <c r="X1303" s="428"/>
      <c r="Y1303" s="416" t="s">
        <v>169</v>
      </c>
      <c r="Z1303" s="426"/>
      <c r="AA1303" s="416" t="s">
        <v>169</v>
      </c>
      <c r="AB1303" s="426"/>
      <c r="AC1303" s="416" t="s">
        <v>169</v>
      </c>
      <c r="AD1303" s="426"/>
      <c r="AE1303" s="416" t="s">
        <v>169</v>
      </c>
      <c r="AF1303" s="426">
        <v>1</v>
      </c>
      <c r="AG1303" s="416" t="s">
        <v>169</v>
      </c>
      <c r="AH1303" s="426">
        <v>1</v>
      </c>
      <c r="AI1303" s="816"/>
      <c r="AJ1303" s="817"/>
      <c r="AK1303" s="792"/>
      <c r="AL1303" s="792"/>
      <c r="AM1303" s="792"/>
      <c r="AN1303" s="792"/>
      <c r="AO1303" s="792"/>
      <c r="AP1303" s="792"/>
    </row>
    <row r="1304" spans="2:42" s="404" customFormat="1" ht="15" customHeight="1" x14ac:dyDescent="0.2">
      <c r="B1304" s="425" t="s">
        <v>191</v>
      </c>
      <c r="C1304" s="424" t="s">
        <v>528</v>
      </c>
      <c r="D1304" s="423" t="s">
        <v>161</v>
      </c>
      <c r="E1304" s="422" t="s">
        <v>50</v>
      </c>
      <c r="F1304" s="420">
        <v>43656</v>
      </c>
      <c r="G1304" s="420">
        <v>43769</v>
      </c>
      <c r="H1304" s="419">
        <v>2019</v>
      </c>
      <c r="I1304" s="418" t="s">
        <v>1123</v>
      </c>
      <c r="J1304" s="418" t="s">
        <v>160</v>
      </c>
      <c r="K1304" s="417" t="s">
        <v>159</v>
      </c>
      <c r="L1304" s="824"/>
      <c r="M1304" s="825"/>
      <c r="N1304" s="792"/>
      <c r="O1304" s="829"/>
      <c r="P1304" s="832"/>
      <c r="Q1304" s="835"/>
      <c r="R1304" s="829"/>
      <c r="S1304" s="416" t="s">
        <v>168</v>
      </c>
      <c r="T1304" s="427">
        <v>113</v>
      </c>
      <c r="U1304" s="416" t="s">
        <v>167</v>
      </c>
      <c r="V1304" s="427"/>
      <c r="W1304" s="816"/>
      <c r="X1304" s="817"/>
      <c r="Y1304" s="416" t="s">
        <v>166</v>
      </c>
      <c r="Z1304" s="426">
        <f>IF(Z1302="",Z1303-Z1301,Z1303-Z1302)</f>
        <v>0</v>
      </c>
      <c r="AA1304" s="416" t="s">
        <v>166</v>
      </c>
      <c r="AB1304" s="426">
        <f>IF(AB1302="",AB1303-AB1301,AB1303-AB1302)</f>
        <v>0</v>
      </c>
      <c r="AC1304" s="416" t="s">
        <v>166</v>
      </c>
      <c r="AD1304" s="426">
        <f>IF(AD1302="",AD1303-AD1301,AD1303-AD1302)</f>
        <v>0</v>
      </c>
      <c r="AE1304" s="416" t="s">
        <v>166</v>
      </c>
      <c r="AF1304" s="426">
        <f>IF(AF1302="",AF1303-AF1301,AF1303-AF1302)</f>
        <v>0</v>
      </c>
      <c r="AG1304" s="416" t="s">
        <v>166</v>
      </c>
      <c r="AH1304" s="426">
        <f>IF(AH1302="",AH1303-AH1301,AH1303-AH1302)</f>
        <v>0</v>
      </c>
      <c r="AI1304" s="816"/>
      <c r="AJ1304" s="817"/>
      <c r="AK1304" s="792"/>
      <c r="AL1304" s="792"/>
      <c r="AM1304" s="792"/>
      <c r="AN1304" s="792"/>
      <c r="AO1304" s="792"/>
      <c r="AP1304" s="792"/>
    </row>
    <row r="1305" spans="2:42" s="404" customFormat="1" ht="15" customHeight="1" x14ac:dyDescent="0.2">
      <c r="B1305" s="425" t="s">
        <v>191</v>
      </c>
      <c r="C1305" s="424" t="s">
        <v>528</v>
      </c>
      <c r="D1305" s="423" t="s">
        <v>161</v>
      </c>
      <c r="E1305" s="422" t="s">
        <v>50</v>
      </c>
      <c r="F1305" s="420">
        <v>43656</v>
      </c>
      <c r="G1305" s="420">
        <v>43769</v>
      </c>
      <c r="H1305" s="419">
        <v>2019</v>
      </c>
      <c r="I1305" s="418" t="s">
        <v>1123</v>
      </c>
      <c r="J1305" s="418" t="s">
        <v>160</v>
      </c>
      <c r="K1305" s="417" t="s">
        <v>159</v>
      </c>
      <c r="L1305" s="824"/>
      <c r="M1305" s="825"/>
      <c r="N1305" s="792"/>
      <c r="O1305" s="829"/>
      <c r="P1305" s="832"/>
      <c r="Q1305" s="835"/>
      <c r="R1305" s="829"/>
      <c r="S1305" s="416" t="s">
        <v>165</v>
      </c>
      <c r="T1305" s="415"/>
      <c r="U1305" s="416" t="s">
        <v>164</v>
      </c>
      <c r="V1305" s="415">
        <v>43769</v>
      </c>
      <c r="W1305" s="816"/>
      <c r="X1305" s="817"/>
      <c r="Y1305" s="816"/>
      <c r="Z1305" s="817"/>
      <c r="AA1305" s="816"/>
      <c r="AB1305" s="817"/>
      <c r="AC1305" s="816"/>
      <c r="AD1305" s="817"/>
      <c r="AE1305" s="816"/>
      <c r="AF1305" s="817"/>
      <c r="AG1305" s="816"/>
      <c r="AH1305" s="817"/>
      <c r="AI1305" s="816"/>
      <c r="AJ1305" s="817"/>
      <c r="AK1305" s="792"/>
      <c r="AL1305" s="792"/>
      <c r="AM1305" s="792"/>
      <c r="AN1305" s="792"/>
      <c r="AO1305" s="792"/>
      <c r="AP1305" s="792"/>
    </row>
    <row r="1306" spans="2:42" s="404" customFormat="1" ht="15" customHeight="1" thickBot="1" x14ac:dyDescent="0.25">
      <c r="B1306" s="414" t="s">
        <v>191</v>
      </c>
      <c r="C1306" s="413" t="s">
        <v>528</v>
      </c>
      <c r="D1306" s="412" t="s">
        <v>161</v>
      </c>
      <c r="E1306" s="411" t="s">
        <v>50</v>
      </c>
      <c r="F1306" s="409">
        <v>43656</v>
      </c>
      <c r="G1306" s="409">
        <v>43769</v>
      </c>
      <c r="H1306" s="408">
        <v>2019</v>
      </c>
      <c r="I1306" s="407" t="s">
        <v>1123</v>
      </c>
      <c r="J1306" s="407" t="s">
        <v>160</v>
      </c>
      <c r="K1306" s="407" t="s">
        <v>159</v>
      </c>
      <c r="L1306" s="826"/>
      <c r="M1306" s="827"/>
      <c r="N1306" s="793"/>
      <c r="O1306" s="830"/>
      <c r="P1306" s="833"/>
      <c r="Q1306" s="836"/>
      <c r="R1306" s="830"/>
      <c r="S1306" s="406" t="s">
        <v>158</v>
      </c>
      <c r="T1306" s="451">
        <v>43656</v>
      </c>
      <c r="U1306" s="820"/>
      <c r="V1306" s="821"/>
      <c r="W1306" s="818"/>
      <c r="X1306" s="819"/>
      <c r="Y1306" s="818"/>
      <c r="Z1306" s="819"/>
      <c r="AA1306" s="818"/>
      <c r="AB1306" s="819"/>
      <c r="AC1306" s="818"/>
      <c r="AD1306" s="819"/>
      <c r="AE1306" s="818"/>
      <c r="AF1306" s="819"/>
      <c r="AG1306" s="818"/>
      <c r="AH1306" s="819"/>
      <c r="AI1306" s="818"/>
      <c r="AJ1306" s="819"/>
      <c r="AK1306" s="793"/>
      <c r="AL1306" s="793"/>
      <c r="AM1306" s="793"/>
      <c r="AN1306" s="793"/>
      <c r="AO1306" s="793"/>
      <c r="AP1306" s="793"/>
    </row>
    <row r="1307" spans="2:42" s="404" customFormat="1" ht="12.75" customHeight="1" thickTop="1" x14ac:dyDescent="0.2">
      <c r="B1307" s="445" t="s">
        <v>246</v>
      </c>
      <c r="C1307" s="444" t="s">
        <v>464</v>
      </c>
      <c r="D1307" s="443" t="s">
        <v>161</v>
      </c>
      <c r="E1307" s="442" t="s">
        <v>50</v>
      </c>
      <c r="F1307" s="440">
        <v>43656</v>
      </c>
      <c r="G1307" s="440">
        <v>43763</v>
      </c>
      <c r="H1307" s="419">
        <v>2019</v>
      </c>
      <c r="I1307" s="418" t="s">
        <v>1123</v>
      </c>
      <c r="J1307" s="418" t="s">
        <v>160</v>
      </c>
      <c r="K1307" s="439" t="s">
        <v>189</v>
      </c>
      <c r="L1307" s="822" t="s">
        <v>1899</v>
      </c>
      <c r="M1307" s="823"/>
      <c r="N1307" s="791" t="s">
        <v>213</v>
      </c>
      <c r="O1307" s="828" t="s">
        <v>228</v>
      </c>
      <c r="P1307" s="831"/>
      <c r="Q1307" s="834"/>
      <c r="R1307" s="828"/>
      <c r="S1307" s="434" t="s">
        <v>184</v>
      </c>
      <c r="T1307" s="438">
        <v>500000</v>
      </c>
      <c r="U1307" s="434" t="s">
        <v>183</v>
      </c>
      <c r="V1307" s="437">
        <f>+T1312+T1310</f>
        <v>43763</v>
      </c>
      <c r="W1307" s="434" t="s">
        <v>182</v>
      </c>
      <c r="X1307" s="436">
        <f>T1307</f>
        <v>500000</v>
      </c>
      <c r="Y1307" s="434" t="s">
        <v>181</v>
      </c>
      <c r="Z1307" s="435"/>
      <c r="AA1307" s="434" t="s">
        <v>181</v>
      </c>
      <c r="AB1307" s="435"/>
      <c r="AC1307" s="434" t="s">
        <v>181</v>
      </c>
      <c r="AD1307" s="435"/>
      <c r="AE1307" s="434" t="s">
        <v>181</v>
      </c>
      <c r="AF1307" s="435">
        <v>1</v>
      </c>
      <c r="AG1307" s="434" t="s">
        <v>181</v>
      </c>
      <c r="AH1307" s="435">
        <v>1</v>
      </c>
      <c r="AI1307" s="434" t="s">
        <v>180</v>
      </c>
      <c r="AJ1307" s="433"/>
      <c r="AK1307" s="791" t="s">
        <v>521</v>
      </c>
      <c r="AL1307" s="791" t="s">
        <v>521</v>
      </c>
      <c r="AM1307" s="791" t="s">
        <v>521</v>
      </c>
      <c r="AN1307" s="791" t="s">
        <v>227</v>
      </c>
      <c r="AO1307" s="791" t="s">
        <v>227</v>
      </c>
      <c r="AP1307" s="791" t="s">
        <v>2143</v>
      </c>
    </row>
    <row r="1308" spans="2:42" s="404" customFormat="1" ht="15" customHeight="1" x14ac:dyDescent="0.2">
      <c r="B1308" s="425" t="s">
        <v>246</v>
      </c>
      <c r="C1308" s="424" t="s">
        <v>464</v>
      </c>
      <c r="D1308" s="423" t="s">
        <v>161</v>
      </c>
      <c r="E1308" s="422" t="s">
        <v>50</v>
      </c>
      <c r="F1308" s="420">
        <v>43656</v>
      </c>
      <c r="G1308" s="420">
        <v>43763</v>
      </c>
      <c r="H1308" s="419">
        <v>2019</v>
      </c>
      <c r="I1308" s="418" t="s">
        <v>1123</v>
      </c>
      <c r="J1308" s="418" t="s">
        <v>160</v>
      </c>
      <c r="K1308" s="417" t="s">
        <v>159</v>
      </c>
      <c r="L1308" s="824"/>
      <c r="M1308" s="825"/>
      <c r="N1308" s="792"/>
      <c r="O1308" s="829"/>
      <c r="P1308" s="832"/>
      <c r="Q1308" s="835"/>
      <c r="R1308" s="829"/>
      <c r="S1308" s="416" t="s">
        <v>179</v>
      </c>
      <c r="T1308" s="432" t="s">
        <v>178</v>
      </c>
      <c r="U1308" s="416" t="s">
        <v>177</v>
      </c>
      <c r="V1308" s="415"/>
      <c r="W1308" s="416" t="s">
        <v>176</v>
      </c>
      <c r="X1308" s="428">
        <f>X1307</f>
        <v>500000</v>
      </c>
      <c r="Y1308" s="416" t="s">
        <v>175</v>
      </c>
      <c r="Z1308" s="426"/>
      <c r="AA1308" s="416" t="s">
        <v>175</v>
      </c>
      <c r="AB1308" s="426"/>
      <c r="AC1308" s="416" t="s">
        <v>175</v>
      </c>
      <c r="AD1308" s="426"/>
      <c r="AE1308" s="416" t="s">
        <v>175</v>
      </c>
      <c r="AF1308" s="426"/>
      <c r="AG1308" s="416" t="s">
        <v>175</v>
      </c>
      <c r="AH1308" s="426"/>
      <c r="AI1308" s="416" t="s">
        <v>174</v>
      </c>
      <c r="AJ1308" s="430"/>
      <c r="AK1308" s="792"/>
      <c r="AL1308" s="792"/>
      <c r="AM1308" s="792"/>
      <c r="AN1308" s="792"/>
      <c r="AO1308" s="792"/>
      <c r="AP1308" s="792"/>
    </row>
    <row r="1309" spans="2:42" s="404" customFormat="1" ht="39" customHeight="1" x14ac:dyDescent="0.2">
      <c r="B1309" s="425" t="s">
        <v>246</v>
      </c>
      <c r="C1309" s="424" t="s">
        <v>464</v>
      </c>
      <c r="D1309" s="423" t="s">
        <v>161</v>
      </c>
      <c r="E1309" s="422" t="s">
        <v>50</v>
      </c>
      <c r="F1309" s="420">
        <v>43656</v>
      </c>
      <c r="G1309" s="420">
        <v>43763</v>
      </c>
      <c r="H1309" s="419">
        <v>2019</v>
      </c>
      <c r="I1309" s="418" t="s">
        <v>1123</v>
      </c>
      <c r="J1309" s="418" t="s">
        <v>160</v>
      </c>
      <c r="K1309" s="417" t="s">
        <v>159</v>
      </c>
      <c r="L1309" s="824"/>
      <c r="M1309" s="825"/>
      <c r="N1309" s="792"/>
      <c r="O1309" s="829"/>
      <c r="P1309" s="832"/>
      <c r="Q1309" s="835"/>
      <c r="R1309" s="829"/>
      <c r="S1309" s="416" t="s">
        <v>173</v>
      </c>
      <c r="T1309" s="429" t="s">
        <v>192</v>
      </c>
      <c r="U1309" s="416" t="s">
        <v>171</v>
      </c>
      <c r="V1309" s="427"/>
      <c r="W1309" s="416" t="s">
        <v>170</v>
      </c>
      <c r="X1309" s="428"/>
      <c r="Y1309" s="416" t="s">
        <v>169</v>
      </c>
      <c r="Z1309" s="426"/>
      <c r="AA1309" s="416" t="s">
        <v>169</v>
      </c>
      <c r="AB1309" s="426"/>
      <c r="AC1309" s="416" t="s">
        <v>169</v>
      </c>
      <c r="AD1309" s="426"/>
      <c r="AE1309" s="416" t="s">
        <v>169</v>
      </c>
      <c r="AF1309" s="426">
        <v>1</v>
      </c>
      <c r="AG1309" s="416" t="s">
        <v>169</v>
      </c>
      <c r="AH1309" s="426">
        <v>1</v>
      </c>
      <c r="AI1309" s="816"/>
      <c r="AJ1309" s="817"/>
      <c r="AK1309" s="792"/>
      <c r="AL1309" s="792"/>
      <c r="AM1309" s="792"/>
      <c r="AN1309" s="792"/>
      <c r="AO1309" s="792"/>
      <c r="AP1309" s="792"/>
    </row>
    <row r="1310" spans="2:42" s="404" customFormat="1" ht="15" customHeight="1" x14ac:dyDescent="0.2">
      <c r="B1310" s="425" t="s">
        <v>246</v>
      </c>
      <c r="C1310" s="424" t="s">
        <v>464</v>
      </c>
      <c r="D1310" s="423" t="s">
        <v>161</v>
      </c>
      <c r="E1310" s="422" t="s">
        <v>50</v>
      </c>
      <c r="F1310" s="420">
        <v>43656</v>
      </c>
      <c r="G1310" s="420">
        <v>43763</v>
      </c>
      <c r="H1310" s="419">
        <v>2019</v>
      </c>
      <c r="I1310" s="418" t="s">
        <v>1123</v>
      </c>
      <c r="J1310" s="418" t="s">
        <v>160</v>
      </c>
      <c r="K1310" s="417" t="s">
        <v>159</v>
      </c>
      <c r="L1310" s="824"/>
      <c r="M1310" s="825"/>
      <c r="N1310" s="792"/>
      <c r="O1310" s="829"/>
      <c r="P1310" s="832"/>
      <c r="Q1310" s="835"/>
      <c r="R1310" s="829"/>
      <c r="S1310" s="416" t="s">
        <v>168</v>
      </c>
      <c r="T1310" s="427">
        <v>107</v>
      </c>
      <c r="U1310" s="416" t="s">
        <v>167</v>
      </c>
      <c r="V1310" s="427"/>
      <c r="W1310" s="816"/>
      <c r="X1310" s="817"/>
      <c r="Y1310" s="416" t="s">
        <v>166</v>
      </c>
      <c r="Z1310" s="426">
        <f>IF(Z1308="",Z1309-Z1307,Z1309-Z1308)</f>
        <v>0</v>
      </c>
      <c r="AA1310" s="416" t="s">
        <v>166</v>
      </c>
      <c r="AB1310" s="426">
        <f>IF(AB1308="",AB1309-AB1307,AB1309-AB1308)</f>
        <v>0</v>
      </c>
      <c r="AC1310" s="416" t="s">
        <v>166</v>
      </c>
      <c r="AD1310" s="426">
        <f>IF(AD1308="",AD1309-AD1307,AD1309-AD1308)</f>
        <v>0</v>
      </c>
      <c r="AE1310" s="416" t="s">
        <v>166</v>
      </c>
      <c r="AF1310" s="426">
        <f>IF(AF1308="",AF1309-AF1307,AF1309-AF1308)</f>
        <v>0</v>
      </c>
      <c r="AG1310" s="416" t="s">
        <v>166</v>
      </c>
      <c r="AH1310" s="426">
        <f>IF(AH1308="",AH1309-AH1307,AH1309-AH1308)</f>
        <v>0</v>
      </c>
      <c r="AI1310" s="816"/>
      <c r="AJ1310" s="817"/>
      <c r="AK1310" s="792"/>
      <c r="AL1310" s="792"/>
      <c r="AM1310" s="792"/>
      <c r="AN1310" s="792"/>
      <c r="AO1310" s="792"/>
      <c r="AP1310" s="792"/>
    </row>
    <row r="1311" spans="2:42" s="404" customFormat="1" ht="15" customHeight="1" x14ac:dyDescent="0.2">
      <c r="B1311" s="425" t="s">
        <v>246</v>
      </c>
      <c r="C1311" s="424" t="s">
        <v>464</v>
      </c>
      <c r="D1311" s="423" t="s">
        <v>161</v>
      </c>
      <c r="E1311" s="422" t="s">
        <v>50</v>
      </c>
      <c r="F1311" s="420">
        <v>43656</v>
      </c>
      <c r="G1311" s="420">
        <v>43763</v>
      </c>
      <c r="H1311" s="419">
        <v>2019</v>
      </c>
      <c r="I1311" s="418" t="s">
        <v>1123</v>
      </c>
      <c r="J1311" s="418" t="s">
        <v>160</v>
      </c>
      <c r="K1311" s="417" t="s">
        <v>159</v>
      </c>
      <c r="L1311" s="824"/>
      <c r="M1311" s="825"/>
      <c r="N1311" s="792"/>
      <c r="O1311" s="829"/>
      <c r="P1311" s="832"/>
      <c r="Q1311" s="835"/>
      <c r="R1311" s="829"/>
      <c r="S1311" s="416" t="s">
        <v>165</v>
      </c>
      <c r="T1311" s="415"/>
      <c r="U1311" s="416" t="s">
        <v>164</v>
      </c>
      <c r="V1311" s="415">
        <v>43763</v>
      </c>
      <c r="W1311" s="816"/>
      <c r="X1311" s="817"/>
      <c r="Y1311" s="816"/>
      <c r="Z1311" s="817"/>
      <c r="AA1311" s="816"/>
      <c r="AB1311" s="817"/>
      <c r="AC1311" s="816"/>
      <c r="AD1311" s="817"/>
      <c r="AE1311" s="816"/>
      <c r="AF1311" s="817"/>
      <c r="AG1311" s="816"/>
      <c r="AH1311" s="817"/>
      <c r="AI1311" s="816"/>
      <c r="AJ1311" s="817"/>
      <c r="AK1311" s="792"/>
      <c r="AL1311" s="792"/>
      <c r="AM1311" s="792"/>
      <c r="AN1311" s="792"/>
      <c r="AO1311" s="792"/>
      <c r="AP1311" s="792"/>
    </row>
    <row r="1312" spans="2:42" s="404" customFormat="1" ht="15" customHeight="1" thickBot="1" x14ac:dyDescent="0.25">
      <c r="B1312" s="414" t="s">
        <v>246</v>
      </c>
      <c r="C1312" s="413" t="s">
        <v>464</v>
      </c>
      <c r="D1312" s="412" t="s">
        <v>161</v>
      </c>
      <c r="E1312" s="411" t="s">
        <v>50</v>
      </c>
      <c r="F1312" s="409">
        <v>43656</v>
      </c>
      <c r="G1312" s="409">
        <v>43763</v>
      </c>
      <c r="H1312" s="408">
        <v>2019</v>
      </c>
      <c r="I1312" s="407" t="s">
        <v>1123</v>
      </c>
      <c r="J1312" s="407" t="s">
        <v>160</v>
      </c>
      <c r="K1312" s="407" t="s">
        <v>159</v>
      </c>
      <c r="L1312" s="826"/>
      <c r="M1312" s="827"/>
      <c r="N1312" s="793"/>
      <c r="O1312" s="830"/>
      <c r="P1312" s="833"/>
      <c r="Q1312" s="836"/>
      <c r="R1312" s="830"/>
      <c r="S1312" s="406" t="s">
        <v>158</v>
      </c>
      <c r="T1312" s="451">
        <v>43656</v>
      </c>
      <c r="U1312" s="820"/>
      <c r="V1312" s="821"/>
      <c r="W1312" s="818"/>
      <c r="X1312" s="819"/>
      <c r="Y1312" s="818"/>
      <c r="Z1312" s="819"/>
      <c r="AA1312" s="818"/>
      <c r="AB1312" s="819"/>
      <c r="AC1312" s="818"/>
      <c r="AD1312" s="819"/>
      <c r="AE1312" s="818"/>
      <c r="AF1312" s="819"/>
      <c r="AG1312" s="818"/>
      <c r="AH1312" s="819"/>
      <c r="AI1312" s="818"/>
      <c r="AJ1312" s="819"/>
      <c r="AK1312" s="793"/>
      <c r="AL1312" s="793"/>
      <c r="AM1312" s="793"/>
      <c r="AN1312" s="793"/>
      <c r="AO1312" s="793"/>
      <c r="AP1312" s="793"/>
    </row>
    <row r="1313" spans="1:43" s="404" customFormat="1" ht="12.75" customHeight="1" thickTop="1" x14ac:dyDescent="0.2">
      <c r="B1313" s="445" t="s">
        <v>196</v>
      </c>
      <c r="C1313" s="444" t="s">
        <v>239</v>
      </c>
      <c r="D1313" s="443" t="s">
        <v>161</v>
      </c>
      <c r="E1313" s="442" t="s">
        <v>50</v>
      </c>
      <c r="F1313" s="440">
        <v>43773</v>
      </c>
      <c r="G1313" s="440">
        <v>43799</v>
      </c>
      <c r="H1313" s="419">
        <v>2019</v>
      </c>
      <c r="I1313" s="418" t="s">
        <v>1123</v>
      </c>
      <c r="J1313" s="418" t="s">
        <v>160</v>
      </c>
      <c r="K1313" s="439" t="s">
        <v>189</v>
      </c>
      <c r="L1313" s="822" t="s">
        <v>530</v>
      </c>
      <c r="M1313" s="823"/>
      <c r="N1313" s="791" t="s">
        <v>213</v>
      </c>
      <c r="O1313" s="828" t="s">
        <v>228</v>
      </c>
      <c r="P1313" s="831"/>
      <c r="Q1313" s="834"/>
      <c r="R1313" s="828"/>
      <c r="S1313" s="434" t="s">
        <v>184</v>
      </c>
      <c r="T1313" s="438">
        <v>500000</v>
      </c>
      <c r="U1313" s="434" t="s">
        <v>183</v>
      </c>
      <c r="V1313" s="437">
        <f>T1318+T1316</f>
        <v>43799</v>
      </c>
      <c r="W1313" s="434" t="s">
        <v>182</v>
      </c>
      <c r="X1313" s="436">
        <f>T1313</f>
        <v>500000</v>
      </c>
      <c r="Y1313" s="434" t="s">
        <v>181</v>
      </c>
      <c r="Z1313" s="435"/>
      <c r="AA1313" s="434" t="s">
        <v>181</v>
      </c>
      <c r="AB1313" s="435"/>
      <c r="AC1313" s="434" t="s">
        <v>181</v>
      </c>
      <c r="AD1313" s="435"/>
      <c r="AE1313" s="434" t="s">
        <v>181</v>
      </c>
      <c r="AF1313" s="435"/>
      <c r="AG1313" s="434" t="s">
        <v>181</v>
      </c>
      <c r="AH1313" s="435"/>
      <c r="AI1313" s="434" t="s">
        <v>180</v>
      </c>
      <c r="AJ1313" s="433"/>
      <c r="AK1313" s="791" t="s">
        <v>529</v>
      </c>
      <c r="AL1313" s="791" t="s">
        <v>529</v>
      </c>
      <c r="AM1313" s="791" t="s">
        <v>526</v>
      </c>
      <c r="AN1313" s="791" t="s">
        <v>526</v>
      </c>
      <c r="AO1313" s="791" t="s">
        <v>526</v>
      </c>
      <c r="AP1313" s="791" t="s">
        <v>526</v>
      </c>
    </row>
    <row r="1314" spans="1:43" s="404" customFormat="1" ht="15" customHeight="1" x14ac:dyDescent="0.2">
      <c r="B1314" s="425" t="s">
        <v>196</v>
      </c>
      <c r="C1314" s="424" t="s">
        <v>239</v>
      </c>
      <c r="D1314" s="423" t="s">
        <v>161</v>
      </c>
      <c r="E1314" s="422" t="s">
        <v>50</v>
      </c>
      <c r="F1314" s="420">
        <v>43773</v>
      </c>
      <c r="G1314" s="420">
        <v>43799</v>
      </c>
      <c r="H1314" s="419">
        <v>2019</v>
      </c>
      <c r="I1314" s="418" t="s">
        <v>1123</v>
      </c>
      <c r="J1314" s="418" t="s">
        <v>160</v>
      </c>
      <c r="K1314" s="417" t="s">
        <v>159</v>
      </c>
      <c r="L1314" s="824"/>
      <c r="M1314" s="825"/>
      <c r="N1314" s="792"/>
      <c r="O1314" s="829"/>
      <c r="P1314" s="832"/>
      <c r="Q1314" s="835"/>
      <c r="R1314" s="829"/>
      <c r="S1314" s="416" t="s">
        <v>179</v>
      </c>
      <c r="T1314" s="432"/>
      <c r="U1314" s="416" t="s">
        <v>177</v>
      </c>
      <c r="V1314" s="415"/>
      <c r="W1314" s="416" t="s">
        <v>176</v>
      </c>
      <c r="X1314" s="428">
        <f>X1313</f>
        <v>500000</v>
      </c>
      <c r="Y1314" s="416" t="s">
        <v>175</v>
      </c>
      <c r="Z1314" s="426"/>
      <c r="AA1314" s="416" t="s">
        <v>175</v>
      </c>
      <c r="AB1314" s="426"/>
      <c r="AC1314" s="416" t="s">
        <v>175</v>
      </c>
      <c r="AD1314" s="426"/>
      <c r="AE1314" s="416" t="s">
        <v>175</v>
      </c>
      <c r="AF1314" s="426"/>
      <c r="AG1314" s="416" t="s">
        <v>175</v>
      </c>
      <c r="AH1314" s="426"/>
      <c r="AI1314" s="416" t="s">
        <v>174</v>
      </c>
      <c r="AJ1314" s="430"/>
      <c r="AK1314" s="792"/>
      <c r="AL1314" s="792"/>
      <c r="AM1314" s="792"/>
      <c r="AN1314" s="792"/>
      <c r="AO1314" s="792"/>
      <c r="AP1314" s="792"/>
    </row>
    <row r="1315" spans="1:43" s="404" customFormat="1" ht="39" customHeight="1" x14ac:dyDescent="0.2">
      <c r="B1315" s="425" t="s">
        <v>196</v>
      </c>
      <c r="C1315" s="424" t="s">
        <v>239</v>
      </c>
      <c r="D1315" s="423" t="s">
        <v>161</v>
      </c>
      <c r="E1315" s="422" t="s">
        <v>50</v>
      </c>
      <c r="F1315" s="420">
        <v>43773</v>
      </c>
      <c r="G1315" s="420">
        <v>43799</v>
      </c>
      <c r="H1315" s="419">
        <v>2019</v>
      </c>
      <c r="I1315" s="418" t="s">
        <v>1123</v>
      </c>
      <c r="J1315" s="418" t="s">
        <v>160</v>
      </c>
      <c r="K1315" s="417" t="s">
        <v>159</v>
      </c>
      <c r="L1315" s="824"/>
      <c r="M1315" s="825"/>
      <c r="N1315" s="792"/>
      <c r="O1315" s="829"/>
      <c r="P1315" s="832"/>
      <c r="Q1315" s="835"/>
      <c r="R1315" s="829"/>
      <c r="S1315" s="416" t="s">
        <v>173</v>
      </c>
      <c r="T1315" s="429"/>
      <c r="U1315" s="416" t="s">
        <v>171</v>
      </c>
      <c r="V1315" s="427"/>
      <c r="W1315" s="416" t="s">
        <v>170</v>
      </c>
      <c r="X1315" s="428"/>
      <c r="Y1315" s="416" t="s">
        <v>169</v>
      </c>
      <c r="Z1315" s="426"/>
      <c r="AA1315" s="416" t="s">
        <v>169</v>
      </c>
      <c r="AB1315" s="426"/>
      <c r="AC1315" s="416" t="s">
        <v>169</v>
      </c>
      <c r="AD1315" s="426"/>
      <c r="AE1315" s="416" t="s">
        <v>169</v>
      </c>
      <c r="AF1315" s="426"/>
      <c r="AG1315" s="416" t="s">
        <v>169</v>
      </c>
      <c r="AH1315" s="426"/>
      <c r="AI1315" s="816"/>
      <c r="AJ1315" s="817"/>
      <c r="AK1315" s="792"/>
      <c r="AL1315" s="792"/>
      <c r="AM1315" s="792"/>
      <c r="AN1315" s="792"/>
      <c r="AO1315" s="792"/>
      <c r="AP1315" s="792"/>
    </row>
    <row r="1316" spans="1:43" s="404" customFormat="1" ht="15" customHeight="1" x14ac:dyDescent="0.2">
      <c r="B1316" s="425" t="s">
        <v>196</v>
      </c>
      <c r="C1316" s="424" t="s">
        <v>239</v>
      </c>
      <c r="D1316" s="423" t="s">
        <v>161</v>
      </c>
      <c r="E1316" s="422" t="s">
        <v>50</v>
      </c>
      <c r="F1316" s="420">
        <v>43773</v>
      </c>
      <c r="G1316" s="420">
        <v>43799</v>
      </c>
      <c r="H1316" s="419">
        <v>2019</v>
      </c>
      <c r="I1316" s="418" t="s">
        <v>1123</v>
      </c>
      <c r="J1316" s="418" t="s">
        <v>160</v>
      </c>
      <c r="K1316" s="417" t="s">
        <v>159</v>
      </c>
      <c r="L1316" s="824"/>
      <c r="M1316" s="825"/>
      <c r="N1316" s="792"/>
      <c r="O1316" s="829"/>
      <c r="P1316" s="832"/>
      <c r="Q1316" s="835"/>
      <c r="R1316" s="829"/>
      <c r="S1316" s="416" t="s">
        <v>168</v>
      </c>
      <c r="T1316" s="427">
        <v>26</v>
      </c>
      <c r="U1316" s="416" t="s">
        <v>167</v>
      </c>
      <c r="V1316" s="427"/>
      <c r="W1316" s="816"/>
      <c r="X1316" s="817"/>
      <c r="Y1316" s="416" t="s">
        <v>166</v>
      </c>
      <c r="Z1316" s="426">
        <f>IF(Z1314="",Z1315-Z1313,Z1315-Z1314)</f>
        <v>0</v>
      </c>
      <c r="AA1316" s="416" t="s">
        <v>166</v>
      </c>
      <c r="AB1316" s="426">
        <f>IF(AB1314="",AB1315-AB1313,AB1315-AB1314)</f>
        <v>0</v>
      </c>
      <c r="AC1316" s="416" t="s">
        <v>166</v>
      </c>
      <c r="AD1316" s="426">
        <f>IF(AD1314="",AD1315-AD1313,AD1315-AD1314)</f>
        <v>0</v>
      </c>
      <c r="AE1316" s="416" t="s">
        <v>166</v>
      </c>
      <c r="AF1316" s="426">
        <f>IF(AF1314="",AF1315-AF1313,AF1315-AF1314)</f>
        <v>0</v>
      </c>
      <c r="AG1316" s="416" t="s">
        <v>166</v>
      </c>
      <c r="AH1316" s="426">
        <f>IF(AH1314="",AH1315-AH1313,AH1315-AH1314)</f>
        <v>0</v>
      </c>
      <c r="AI1316" s="816"/>
      <c r="AJ1316" s="817"/>
      <c r="AK1316" s="792"/>
      <c r="AL1316" s="792"/>
      <c r="AM1316" s="792"/>
      <c r="AN1316" s="792"/>
      <c r="AO1316" s="792"/>
      <c r="AP1316" s="792"/>
    </row>
    <row r="1317" spans="1:43" s="404" customFormat="1" ht="15" customHeight="1" x14ac:dyDescent="0.2">
      <c r="B1317" s="425" t="s">
        <v>196</v>
      </c>
      <c r="C1317" s="424" t="s">
        <v>239</v>
      </c>
      <c r="D1317" s="423" t="s">
        <v>161</v>
      </c>
      <c r="E1317" s="422" t="s">
        <v>50</v>
      </c>
      <c r="F1317" s="420">
        <v>43773</v>
      </c>
      <c r="G1317" s="420">
        <v>43799</v>
      </c>
      <c r="H1317" s="419">
        <v>2019</v>
      </c>
      <c r="I1317" s="418" t="s">
        <v>1123</v>
      </c>
      <c r="J1317" s="418" t="s">
        <v>160</v>
      </c>
      <c r="K1317" s="417" t="s">
        <v>159</v>
      </c>
      <c r="L1317" s="824"/>
      <c r="M1317" s="825"/>
      <c r="N1317" s="792"/>
      <c r="O1317" s="829"/>
      <c r="P1317" s="832"/>
      <c r="Q1317" s="835"/>
      <c r="R1317" s="829"/>
      <c r="S1317" s="416" t="s">
        <v>165</v>
      </c>
      <c r="T1317" s="415"/>
      <c r="U1317" s="416" t="s">
        <v>164</v>
      </c>
      <c r="V1317" s="415">
        <v>43799</v>
      </c>
      <c r="W1317" s="816"/>
      <c r="X1317" s="817"/>
      <c r="Y1317" s="816"/>
      <c r="Z1317" s="817"/>
      <c r="AA1317" s="816"/>
      <c r="AB1317" s="817"/>
      <c r="AC1317" s="816"/>
      <c r="AD1317" s="817"/>
      <c r="AE1317" s="816"/>
      <c r="AF1317" s="817"/>
      <c r="AG1317" s="816"/>
      <c r="AH1317" s="817"/>
      <c r="AI1317" s="816"/>
      <c r="AJ1317" s="817"/>
      <c r="AK1317" s="792"/>
      <c r="AL1317" s="792"/>
      <c r="AM1317" s="792"/>
      <c r="AN1317" s="792"/>
      <c r="AO1317" s="792"/>
      <c r="AP1317" s="792"/>
    </row>
    <row r="1318" spans="1:43" s="404" customFormat="1" ht="15" customHeight="1" thickBot="1" x14ac:dyDescent="0.25">
      <c r="B1318" s="414" t="s">
        <v>196</v>
      </c>
      <c r="C1318" s="413" t="s">
        <v>239</v>
      </c>
      <c r="D1318" s="412" t="s">
        <v>161</v>
      </c>
      <c r="E1318" s="411" t="s">
        <v>50</v>
      </c>
      <c r="F1318" s="409">
        <v>43773</v>
      </c>
      <c r="G1318" s="409">
        <v>43799</v>
      </c>
      <c r="H1318" s="408">
        <v>2019</v>
      </c>
      <c r="I1318" s="407" t="s">
        <v>1123</v>
      </c>
      <c r="J1318" s="407" t="s">
        <v>160</v>
      </c>
      <c r="K1318" s="407" t="s">
        <v>159</v>
      </c>
      <c r="L1318" s="826"/>
      <c r="M1318" s="827"/>
      <c r="N1318" s="793"/>
      <c r="O1318" s="830"/>
      <c r="P1318" s="833"/>
      <c r="Q1318" s="836"/>
      <c r="R1318" s="830"/>
      <c r="S1318" s="406" t="s">
        <v>158</v>
      </c>
      <c r="T1318" s="451">
        <v>43773</v>
      </c>
      <c r="U1318" s="820"/>
      <c r="V1318" s="821"/>
      <c r="W1318" s="818"/>
      <c r="X1318" s="819"/>
      <c r="Y1318" s="818"/>
      <c r="Z1318" s="819"/>
      <c r="AA1318" s="818"/>
      <c r="AB1318" s="819"/>
      <c r="AC1318" s="818"/>
      <c r="AD1318" s="819"/>
      <c r="AE1318" s="818"/>
      <c r="AF1318" s="819"/>
      <c r="AG1318" s="818"/>
      <c r="AH1318" s="819"/>
      <c r="AI1318" s="818"/>
      <c r="AJ1318" s="819"/>
      <c r="AK1318" s="793"/>
      <c r="AL1318" s="793"/>
      <c r="AM1318" s="793"/>
      <c r="AN1318" s="793"/>
      <c r="AO1318" s="793"/>
      <c r="AP1318" s="793"/>
    </row>
    <row r="1319" spans="1:43" s="404" customFormat="1" ht="12.75" customHeight="1" thickTop="1" x14ac:dyDescent="0.2">
      <c r="B1319" s="445" t="s">
        <v>250</v>
      </c>
      <c r="C1319" s="444" t="s">
        <v>305</v>
      </c>
      <c r="D1319" s="443" t="s">
        <v>161</v>
      </c>
      <c r="E1319" s="442" t="s">
        <v>50</v>
      </c>
      <c r="F1319" s="440">
        <v>43682</v>
      </c>
      <c r="G1319" s="440">
        <v>43860</v>
      </c>
      <c r="H1319" s="419">
        <v>2019</v>
      </c>
      <c r="I1319" s="439" t="s">
        <v>1934</v>
      </c>
      <c r="J1319" s="418" t="s">
        <v>987</v>
      </c>
      <c r="K1319" s="439" t="s">
        <v>299</v>
      </c>
      <c r="L1319" s="822" t="s">
        <v>1998</v>
      </c>
      <c r="M1319" s="823"/>
      <c r="N1319" s="791" t="s">
        <v>2041</v>
      </c>
      <c r="O1319" s="828" t="s">
        <v>270</v>
      </c>
      <c r="P1319" s="831"/>
      <c r="Q1319" s="834" t="s">
        <v>218</v>
      </c>
      <c r="R1319" s="828" t="s">
        <v>193</v>
      </c>
      <c r="S1319" s="434" t="s">
        <v>184</v>
      </c>
      <c r="T1319" s="438">
        <v>1500000</v>
      </c>
      <c r="U1319" s="434" t="s">
        <v>183</v>
      </c>
      <c r="V1319" s="437">
        <f>T1324+T1322-0.001</f>
        <v>43860.999000000003</v>
      </c>
      <c r="W1319" s="434" t="s">
        <v>182</v>
      </c>
      <c r="X1319" s="436">
        <f>T1319</f>
        <v>1500000</v>
      </c>
      <c r="Y1319" s="434" t="s">
        <v>181</v>
      </c>
      <c r="Z1319" s="435"/>
      <c r="AA1319" s="434" t="s">
        <v>181</v>
      </c>
      <c r="AB1319" s="435"/>
      <c r="AC1319" s="434" t="s">
        <v>181</v>
      </c>
      <c r="AD1319" s="435"/>
      <c r="AE1319" s="434" t="s">
        <v>181</v>
      </c>
      <c r="AF1319" s="435">
        <v>1</v>
      </c>
      <c r="AG1319" s="434" t="s">
        <v>181</v>
      </c>
      <c r="AH1319" s="435">
        <v>1</v>
      </c>
      <c r="AI1319" s="434" t="s">
        <v>180</v>
      </c>
      <c r="AJ1319" s="433"/>
      <c r="AK1319" s="791" t="s">
        <v>266</v>
      </c>
      <c r="AL1319" s="791" t="s">
        <v>266</v>
      </c>
      <c r="AM1319" s="791" t="s">
        <v>266</v>
      </c>
      <c r="AN1319" s="791" t="s">
        <v>1954</v>
      </c>
      <c r="AO1319" s="791" t="s">
        <v>1954</v>
      </c>
      <c r="AP1319" s="791" t="s">
        <v>2143</v>
      </c>
    </row>
    <row r="1320" spans="1:43" s="404" customFormat="1" ht="15" customHeight="1" x14ac:dyDescent="0.2">
      <c r="B1320" s="425" t="s">
        <v>250</v>
      </c>
      <c r="C1320" s="424" t="s">
        <v>305</v>
      </c>
      <c r="D1320" s="423" t="s">
        <v>161</v>
      </c>
      <c r="E1320" s="422" t="s">
        <v>50</v>
      </c>
      <c r="F1320" s="420">
        <v>43682</v>
      </c>
      <c r="G1320" s="420">
        <v>43860</v>
      </c>
      <c r="H1320" s="419">
        <v>2019</v>
      </c>
      <c r="I1320" s="439" t="s">
        <v>1934</v>
      </c>
      <c r="J1320" s="418" t="s">
        <v>987</v>
      </c>
      <c r="K1320" s="417" t="s">
        <v>299</v>
      </c>
      <c r="L1320" s="824"/>
      <c r="M1320" s="825"/>
      <c r="N1320" s="792"/>
      <c r="O1320" s="829"/>
      <c r="P1320" s="832"/>
      <c r="Q1320" s="835"/>
      <c r="R1320" s="829"/>
      <c r="S1320" s="416" t="s">
        <v>179</v>
      </c>
      <c r="T1320" s="432"/>
      <c r="U1320" s="416" t="s">
        <v>177</v>
      </c>
      <c r="V1320" s="415"/>
      <c r="W1320" s="416" t="s">
        <v>176</v>
      </c>
      <c r="X1320" s="428">
        <f>X1319</f>
        <v>1500000</v>
      </c>
      <c r="Y1320" s="416" t="s">
        <v>175</v>
      </c>
      <c r="Z1320" s="426"/>
      <c r="AA1320" s="416" t="s">
        <v>175</v>
      </c>
      <c r="AB1320" s="426"/>
      <c r="AC1320" s="416" t="s">
        <v>175</v>
      </c>
      <c r="AD1320" s="426"/>
      <c r="AE1320" s="416" t="s">
        <v>175</v>
      </c>
      <c r="AF1320" s="426"/>
      <c r="AG1320" s="416" t="s">
        <v>175</v>
      </c>
      <c r="AH1320" s="426"/>
      <c r="AI1320" s="416" t="s">
        <v>174</v>
      </c>
      <c r="AJ1320" s="430"/>
      <c r="AK1320" s="792"/>
      <c r="AL1320" s="792"/>
      <c r="AM1320" s="792"/>
      <c r="AN1320" s="792"/>
      <c r="AO1320" s="792"/>
      <c r="AP1320" s="792"/>
    </row>
    <row r="1321" spans="1:43" s="404" customFormat="1" ht="39" customHeight="1" x14ac:dyDescent="0.2">
      <c r="B1321" s="425" t="s">
        <v>250</v>
      </c>
      <c r="C1321" s="424" t="s">
        <v>305</v>
      </c>
      <c r="D1321" s="423" t="s">
        <v>161</v>
      </c>
      <c r="E1321" s="422" t="s">
        <v>50</v>
      </c>
      <c r="F1321" s="420">
        <v>43682</v>
      </c>
      <c r="G1321" s="420">
        <v>43860</v>
      </c>
      <c r="H1321" s="419">
        <v>2019</v>
      </c>
      <c r="I1321" s="439" t="s">
        <v>1934</v>
      </c>
      <c r="J1321" s="418" t="s">
        <v>987</v>
      </c>
      <c r="K1321" s="417" t="s">
        <v>299</v>
      </c>
      <c r="L1321" s="824"/>
      <c r="M1321" s="825"/>
      <c r="N1321" s="792"/>
      <c r="O1321" s="829"/>
      <c r="P1321" s="832"/>
      <c r="Q1321" s="835"/>
      <c r="R1321" s="829"/>
      <c r="S1321" s="416" t="s">
        <v>173</v>
      </c>
      <c r="T1321" s="429" t="s">
        <v>192</v>
      </c>
      <c r="U1321" s="416" t="s">
        <v>171</v>
      </c>
      <c r="V1321" s="427"/>
      <c r="W1321" s="416" t="s">
        <v>170</v>
      </c>
      <c r="X1321" s="428"/>
      <c r="Y1321" s="416" t="s">
        <v>169</v>
      </c>
      <c r="Z1321" s="426"/>
      <c r="AA1321" s="416" t="s">
        <v>169</v>
      </c>
      <c r="AB1321" s="426"/>
      <c r="AC1321" s="416" t="s">
        <v>169</v>
      </c>
      <c r="AD1321" s="426"/>
      <c r="AE1321" s="416" t="s">
        <v>169</v>
      </c>
      <c r="AF1321" s="426">
        <v>1</v>
      </c>
      <c r="AG1321" s="416" t="s">
        <v>169</v>
      </c>
      <c r="AH1321" s="426">
        <v>1</v>
      </c>
      <c r="AI1321" s="816"/>
      <c r="AJ1321" s="817"/>
      <c r="AK1321" s="792"/>
      <c r="AL1321" s="792"/>
      <c r="AM1321" s="792"/>
      <c r="AN1321" s="792"/>
      <c r="AO1321" s="792"/>
      <c r="AP1321" s="792"/>
    </row>
    <row r="1322" spans="1:43" s="404" customFormat="1" ht="15" customHeight="1" x14ac:dyDescent="0.2">
      <c r="B1322" s="425" t="s">
        <v>250</v>
      </c>
      <c r="C1322" s="424" t="s">
        <v>305</v>
      </c>
      <c r="D1322" s="423" t="s">
        <v>161</v>
      </c>
      <c r="E1322" s="422" t="s">
        <v>50</v>
      </c>
      <c r="F1322" s="420">
        <v>43682</v>
      </c>
      <c r="G1322" s="420">
        <v>43860</v>
      </c>
      <c r="H1322" s="419">
        <v>2019</v>
      </c>
      <c r="I1322" s="439" t="s">
        <v>1934</v>
      </c>
      <c r="J1322" s="418" t="s">
        <v>987</v>
      </c>
      <c r="K1322" s="417" t="s">
        <v>299</v>
      </c>
      <c r="L1322" s="824"/>
      <c r="M1322" s="825"/>
      <c r="N1322" s="792"/>
      <c r="O1322" s="829"/>
      <c r="P1322" s="832"/>
      <c r="Q1322" s="835"/>
      <c r="R1322" s="829"/>
      <c r="S1322" s="416" t="s">
        <v>168</v>
      </c>
      <c r="T1322" s="427">
        <v>179</v>
      </c>
      <c r="U1322" s="416" t="s">
        <v>167</v>
      </c>
      <c r="V1322" s="427"/>
      <c r="W1322" s="816"/>
      <c r="X1322" s="817"/>
      <c r="Y1322" s="416" t="s">
        <v>166</v>
      </c>
      <c r="Z1322" s="426">
        <f>IF(Z1320="",Z1321-Z1319,Z1321-Z1320)</f>
        <v>0</v>
      </c>
      <c r="AA1322" s="416" t="s">
        <v>166</v>
      </c>
      <c r="AB1322" s="426">
        <f>IF(AB1320="",AB1321-AB1319,AB1321-AB1320)</f>
        <v>0</v>
      </c>
      <c r="AC1322" s="416" t="s">
        <v>166</v>
      </c>
      <c r="AD1322" s="426">
        <f>IF(AD1320="",AD1321-AD1319,AD1321-AD1320)</f>
        <v>0</v>
      </c>
      <c r="AE1322" s="416" t="s">
        <v>166</v>
      </c>
      <c r="AF1322" s="426">
        <f>IF(AF1320="",AF1321-AF1319,AF1321-AF1320)</f>
        <v>0</v>
      </c>
      <c r="AG1322" s="416" t="s">
        <v>166</v>
      </c>
      <c r="AH1322" s="426">
        <f>IF(AH1320="",AH1321-AH1319,AH1321-AH1320)</f>
        <v>0</v>
      </c>
      <c r="AI1322" s="816"/>
      <c r="AJ1322" s="817"/>
      <c r="AK1322" s="792"/>
      <c r="AL1322" s="792"/>
      <c r="AM1322" s="792"/>
      <c r="AN1322" s="792"/>
      <c r="AO1322" s="792"/>
      <c r="AP1322" s="792"/>
    </row>
    <row r="1323" spans="1:43" ht="15" customHeight="1" x14ac:dyDescent="0.2">
      <c r="A1323" s="404"/>
      <c r="B1323" s="425" t="s">
        <v>250</v>
      </c>
      <c r="C1323" s="424" t="s">
        <v>305</v>
      </c>
      <c r="D1323" s="423" t="s">
        <v>161</v>
      </c>
      <c r="E1323" s="422" t="s">
        <v>50</v>
      </c>
      <c r="F1323" s="420">
        <v>43682</v>
      </c>
      <c r="G1323" s="420">
        <v>43860</v>
      </c>
      <c r="H1323" s="419">
        <v>2019</v>
      </c>
      <c r="I1323" s="439" t="s">
        <v>1934</v>
      </c>
      <c r="J1323" s="418" t="s">
        <v>987</v>
      </c>
      <c r="K1323" s="417" t="s">
        <v>299</v>
      </c>
      <c r="L1323" s="824"/>
      <c r="M1323" s="825"/>
      <c r="N1323" s="792"/>
      <c r="O1323" s="829"/>
      <c r="P1323" s="832"/>
      <c r="Q1323" s="835"/>
      <c r="R1323" s="829"/>
      <c r="S1323" s="416" t="s">
        <v>165</v>
      </c>
      <c r="T1323" s="415"/>
      <c r="U1323" s="416" t="s">
        <v>164</v>
      </c>
      <c r="V1323" s="415">
        <v>43860</v>
      </c>
      <c r="W1323" s="816"/>
      <c r="X1323" s="817"/>
      <c r="Y1323" s="816"/>
      <c r="Z1323" s="817"/>
      <c r="AA1323" s="816"/>
      <c r="AB1323" s="817"/>
      <c r="AC1323" s="816"/>
      <c r="AD1323" s="817"/>
      <c r="AE1323" s="816"/>
      <c r="AF1323" s="817"/>
      <c r="AG1323" s="816"/>
      <c r="AH1323" s="817"/>
      <c r="AI1323" s="816"/>
      <c r="AJ1323" s="817"/>
      <c r="AK1323" s="792"/>
      <c r="AL1323" s="792"/>
      <c r="AM1323" s="792"/>
      <c r="AN1323" s="792"/>
      <c r="AO1323" s="792"/>
      <c r="AP1323" s="792"/>
    </row>
    <row r="1324" spans="1:43" ht="15" customHeight="1" thickBot="1" x14ac:dyDescent="0.25">
      <c r="A1324" s="404"/>
      <c r="B1324" s="414" t="s">
        <v>250</v>
      </c>
      <c r="C1324" s="413" t="s">
        <v>305</v>
      </c>
      <c r="D1324" s="412" t="s">
        <v>161</v>
      </c>
      <c r="E1324" s="411" t="s">
        <v>50</v>
      </c>
      <c r="F1324" s="409">
        <v>43682</v>
      </c>
      <c r="G1324" s="409">
        <v>43860</v>
      </c>
      <c r="H1324" s="408">
        <v>2019</v>
      </c>
      <c r="I1324" s="407" t="s">
        <v>1934</v>
      </c>
      <c r="J1324" s="407" t="s">
        <v>987</v>
      </c>
      <c r="K1324" s="407" t="s">
        <v>299</v>
      </c>
      <c r="L1324" s="826"/>
      <c r="M1324" s="827"/>
      <c r="N1324" s="793"/>
      <c r="O1324" s="830"/>
      <c r="P1324" s="833"/>
      <c r="Q1324" s="836"/>
      <c r="R1324" s="830"/>
      <c r="S1324" s="406" t="s">
        <v>158</v>
      </c>
      <c r="T1324" s="451">
        <v>43682</v>
      </c>
      <c r="U1324" s="820"/>
      <c r="V1324" s="821"/>
      <c r="W1324" s="818"/>
      <c r="X1324" s="819"/>
      <c r="Y1324" s="818"/>
      <c r="Z1324" s="819"/>
      <c r="AA1324" s="818"/>
      <c r="AB1324" s="819"/>
      <c r="AC1324" s="818"/>
      <c r="AD1324" s="819"/>
      <c r="AE1324" s="818"/>
      <c r="AF1324" s="819"/>
      <c r="AG1324" s="818"/>
      <c r="AH1324" s="819"/>
      <c r="AI1324" s="818"/>
      <c r="AJ1324" s="819"/>
      <c r="AK1324" s="793"/>
      <c r="AL1324" s="793"/>
      <c r="AM1324" s="793"/>
      <c r="AN1324" s="793"/>
      <c r="AO1324" s="793"/>
      <c r="AP1324" s="793"/>
    </row>
    <row r="1325" spans="1:43" s="597" customFormat="1" ht="12.75" hidden="1" customHeight="1" thickTop="1" x14ac:dyDescent="0.2">
      <c r="B1325" s="598" t="s">
        <v>709</v>
      </c>
      <c r="C1325" s="599" t="s">
        <v>876</v>
      </c>
      <c r="D1325" s="603" t="s">
        <v>705</v>
      </c>
      <c r="E1325" s="601" t="s">
        <v>10</v>
      </c>
      <c r="F1325" s="602">
        <v>43787</v>
      </c>
      <c r="G1325" s="602"/>
      <c r="H1325" s="603">
        <v>2019</v>
      </c>
      <c r="I1325" s="604"/>
      <c r="J1325" s="604" t="s">
        <v>160</v>
      </c>
      <c r="K1325" s="645" t="s">
        <v>2074</v>
      </c>
      <c r="L1325" s="794" t="s">
        <v>1040</v>
      </c>
      <c r="M1325" s="795"/>
      <c r="N1325" s="800" t="s">
        <v>2055</v>
      </c>
      <c r="O1325" s="961" t="s">
        <v>589</v>
      </c>
      <c r="P1325" s="806"/>
      <c r="Q1325" s="809" t="s">
        <v>218</v>
      </c>
      <c r="R1325" s="803" t="s">
        <v>193</v>
      </c>
      <c r="S1325" s="605" t="s">
        <v>184</v>
      </c>
      <c r="T1325" s="606">
        <v>1000000</v>
      </c>
      <c r="U1325" s="605" t="s">
        <v>183</v>
      </c>
      <c r="V1325" s="631">
        <f>T1330+T1328-0.01</f>
        <v>43876.99</v>
      </c>
      <c r="W1325" s="605" t="s">
        <v>182</v>
      </c>
      <c r="X1325" s="608">
        <f>T1325</f>
        <v>1000000</v>
      </c>
      <c r="Y1325" s="605" t="s">
        <v>181</v>
      </c>
      <c r="Z1325" s="633">
        <v>0.14729999999999999</v>
      </c>
      <c r="AA1325" s="632" t="s">
        <v>181</v>
      </c>
      <c r="AB1325" s="633">
        <v>0.14729999999999999</v>
      </c>
      <c r="AC1325" s="649" t="s">
        <v>181</v>
      </c>
      <c r="AD1325" s="650">
        <v>0.30270000000000002</v>
      </c>
      <c r="AE1325" s="632" t="s">
        <v>181</v>
      </c>
      <c r="AF1325" s="633">
        <v>0.30270000000000002</v>
      </c>
      <c r="AG1325" s="434" t="s">
        <v>181</v>
      </c>
      <c r="AH1325" s="435">
        <v>1</v>
      </c>
      <c r="AI1325" s="434" t="s">
        <v>180</v>
      </c>
      <c r="AJ1325" s="433"/>
      <c r="AK1325" s="791" t="s">
        <v>266</v>
      </c>
      <c r="AL1325" s="791" t="s">
        <v>266</v>
      </c>
      <c r="AM1325" s="791" t="s">
        <v>266</v>
      </c>
      <c r="AN1325" s="791" t="s">
        <v>1954</v>
      </c>
      <c r="AO1325" s="791" t="s">
        <v>1954</v>
      </c>
      <c r="AP1325" s="791" t="s">
        <v>2143</v>
      </c>
      <c r="AQ1325" s="724"/>
    </row>
    <row r="1326" spans="1:43" s="597" customFormat="1" ht="15" hidden="1" customHeight="1" x14ac:dyDescent="0.2">
      <c r="B1326" s="611" t="s">
        <v>709</v>
      </c>
      <c r="C1326" s="612" t="s">
        <v>876</v>
      </c>
      <c r="D1326" s="646" t="s">
        <v>705</v>
      </c>
      <c r="E1326" s="600" t="s">
        <v>10</v>
      </c>
      <c r="F1326" s="613">
        <v>43787</v>
      </c>
      <c r="G1326" s="613"/>
      <c r="H1326" s="603">
        <v>2019</v>
      </c>
      <c r="I1326" s="604"/>
      <c r="J1326" s="604" t="s">
        <v>160</v>
      </c>
      <c r="K1326" s="647" t="s">
        <v>2074</v>
      </c>
      <c r="L1326" s="796"/>
      <c r="M1326" s="797"/>
      <c r="N1326" s="801"/>
      <c r="O1326" s="962"/>
      <c r="P1326" s="807"/>
      <c r="Q1326" s="810"/>
      <c r="R1326" s="804"/>
      <c r="S1326" s="615" t="s">
        <v>179</v>
      </c>
      <c r="T1326" s="644" t="s">
        <v>1039</v>
      </c>
      <c r="U1326" s="615" t="s">
        <v>177</v>
      </c>
      <c r="V1326" s="617">
        <f>V1325+V1327+V1328</f>
        <v>44150.99</v>
      </c>
      <c r="W1326" s="615" t="s">
        <v>176</v>
      </c>
      <c r="X1326" s="618">
        <f>X1325</f>
        <v>1000000</v>
      </c>
      <c r="Y1326" s="615" t="s">
        <v>175</v>
      </c>
      <c r="Z1326" s="635"/>
      <c r="AA1326" s="634" t="s">
        <v>175</v>
      </c>
      <c r="AB1326" s="635"/>
      <c r="AC1326" s="651" t="s">
        <v>175</v>
      </c>
      <c r="AD1326" s="652"/>
      <c r="AE1326" s="634" t="s">
        <v>175</v>
      </c>
      <c r="AF1326" s="635"/>
      <c r="AG1326" s="416" t="s">
        <v>175</v>
      </c>
      <c r="AH1326" s="426"/>
      <c r="AI1326" s="416" t="s">
        <v>174</v>
      </c>
      <c r="AJ1326" s="430"/>
      <c r="AK1326" s="792"/>
      <c r="AL1326" s="792"/>
      <c r="AM1326" s="792"/>
      <c r="AN1326" s="792"/>
      <c r="AO1326" s="792"/>
      <c r="AP1326" s="792"/>
      <c r="AQ1326" s="724"/>
    </row>
    <row r="1327" spans="1:43" s="597" customFormat="1" ht="13.5" hidden="1" thickTop="1" x14ac:dyDescent="0.2">
      <c r="B1327" s="611" t="s">
        <v>709</v>
      </c>
      <c r="C1327" s="612" t="s">
        <v>876</v>
      </c>
      <c r="D1327" s="646" t="s">
        <v>705</v>
      </c>
      <c r="E1327" s="600" t="s">
        <v>10</v>
      </c>
      <c r="F1327" s="613">
        <v>43787</v>
      </c>
      <c r="G1327" s="613"/>
      <c r="H1327" s="603">
        <v>2019</v>
      </c>
      <c r="I1327" s="604"/>
      <c r="J1327" s="604" t="s">
        <v>160</v>
      </c>
      <c r="K1327" s="647" t="s">
        <v>2074</v>
      </c>
      <c r="L1327" s="796"/>
      <c r="M1327" s="797"/>
      <c r="N1327" s="801"/>
      <c r="O1327" s="962"/>
      <c r="P1327" s="807"/>
      <c r="Q1327" s="810"/>
      <c r="R1327" s="804"/>
      <c r="S1327" s="615" t="s">
        <v>173</v>
      </c>
      <c r="T1327" s="621" t="s">
        <v>192</v>
      </c>
      <c r="U1327" s="615" t="s">
        <v>171</v>
      </c>
      <c r="V1327" s="622">
        <v>228</v>
      </c>
      <c r="W1327" s="615" t="s">
        <v>170</v>
      </c>
      <c r="X1327" s="618">
        <f>X1326*Z1327</f>
        <v>142000</v>
      </c>
      <c r="Y1327" s="615" t="s">
        <v>169</v>
      </c>
      <c r="Z1327" s="635">
        <v>0.14199999999999999</v>
      </c>
      <c r="AA1327" s="634" t="s">
        <v>169</v>
      </c>
      <c r="AB1327" s="635">
        <v>0.14199999999999999</v>
      </c>
      <c r="AC1327" s="651" t="s">
        <v>169</v>
      </c>
      <c r="AD1327" s="652">
        <v>0.30270000000000002</v>
      </c>
      <c r="AE1327" s="634" t="s">
        <v>169</v>
      </c>
      <c r="AF1327" s="635">
        <v>0.30270000000000002</v>
      </c>
      <c r="AG1327" s="416" t="s">
        <v>169</v>
      </c>
      <c r="AH1327" s="426">
        <v>1</v>
      </c>
      <c r="AI1327" s="816"/>
      <c r="AJ1327" s="817"/>
      <c r="AK1327" s="792"/>
      <c r="AL1327" s="792"/>
      <c r="AM1327" s="792"/>
      <c r="AN1327" s="792"/>
      <c r="AO1327" s="792"/>
      <c r="AP1327" s="792"/>
      <c r="AQ1327" s="724"/>
    </row>
    <row r="1328" spans="1:43" s="597" customFormat="1" ht="15" hidden="1" customHeight="1" x14ac:dyDescent="0.2">
      <c r="B1328" s="611" t="s">
        <v>709</v>
      </c>
      <c r="C1328" s="612" t="s">
        <v>876</v>
      </c>
      <c r="D1328" s="646" t="s">
        <v>705</v>
      </c>
      <c r="E1328" s="600" t="s">
        <v>10</v>
      </c>
      <c r="F1328" s="613">
        <v>43787</v>
      </c>
      <c r="G1328" s="613"/>
      <c r="H1328" s="603">
        <v>2019</v>
      </c>
      <c r="I1328" s="604"/>
      <c r="J1328" s="604" t="s">
        <v>160</v>
      </c>
      <c r="K1328" s="647" t="s">
        <v>2074</v>
      </c>
      <c r="L1328" s="796"/>
      <c r="M1328" s="797"/>
      <c r="N1328" s="801"/>
      <c r="O1328" s="962"/>
      <c r="P1328" s="807"/>
      <c r="Q1328" s="810"/>
      <c r="R1328" s="804"/>
      <c r="S1328" s="615" t="s">
        <v>168</v>
      </c>
      <c r="T1328" s="622">
        <v>90</v>
      </c>
      <c r="U1328" s="615" t="s">
        <v>167</v>
      </c>
      <c r="V1328" s="622">
        <v>46</v>
      </c>
      <c r="W1328" s="785"/>
      <c r="X1328" s="786"/>
      <c r="Y1328" s="615" t="s">
        <v>166</v>
      </c>
      <c r="Z1328" s="635">
        <f>IF(Z1326="",Z1327-Z1325,Z1327-Z1326)</f>
        <v>-5.2999999999999992E-3</v>
      </c>
      <c r="AA1328" s="634" t="s">
        <v>166</v>
      </c>
      <c r="AB1328" s="635">
        <f>IF(AB1326="",AB1327-AB1325,AB1327-AB1326)</f>
        <v>-5.2999999999999992E-3</v>
      </c>
      <c r="AC1328" s="651" t="s">
        <v>166</v>
      </c>
      <c r="AD1328" s="652">
        <f>IF(AD1326="",AD1327-AD1325,AD1327-AD1326)</f>
        <v>0</v>
      </c>
      <c r="AE1328" s="634" t="s">
        <v>166</v>
      </c>
      <c r="AF1328" s="635">
        <f>IF(AF1326="",AF1327-AF1325,AF1327-AF1326)</f>
        <v>0</v>
      </c>
      <c r="AG1328" s="416" t="s">
        <v>166</v>
      </c>
      <c r="AH1328" s="426">
        <f>IF(AH1326="",AH1327-AH1325,AH1327-AH1326)</f>
        <v>0</v>
      </c>
      <c r="AI1328" s="816"/>
      <c r="AJ1328" s="817"/>
      <c r="AK1328" s="792"/>
      <c r="AL1328" s="792"/>
      <c r="AM1328" s="792"/>
      <c r="AN1328" s="792"/>
      <c r="AO1328" s="792"/>
      <c r="AP1328" s="792"/>
      <c r="AQ1328" s="724"/>
    </row>
    <row r="1329" spans="1:43" s="597" customFormat="1" ht="15" hidden="1" customHeight="1" x14ac:dyDescent="0.2">
      <c r="B1329" s="611" t="s">
        <v>709</v>
      </c>
      <c r="C1329" s="612" t="s">
        <v>876</v>
      </c>
      <c r="D1329" s="646" t="s">
        <v>705</v>
      </c>
      <c r="E1329" s="600" t="s">
        <v>10</v>
      </c>
      <c r="F1329" s="613">
        <v>43787</v>
      </c>
      <c r="G1329" s="613"/>
      <c r="H1329" s="603">
        <v>2019</v>
      </c>
      <c r="I1329" s="604"/>
      <c r="J1329" s="604" t="s">
        <v>160</v>
      </c>
      <c r="K1329" s="647" t="s">
        <v>2074</v>
      </c>
      <c r="L1329" s="796"/>
      <c r="M1329" s="797"/>
      <c r="N1329" s="801"/>
      <c r="O1329" s="962"/>
      <c r="P1329" s="807"/>
      <c r="Q1329" s="810"/>
      <c r="R1329" s="804"/>
      <c r="S1329" s="615" t="s">
        <v>165</v>
      </c>
      <c r="T1329" s="617">
        <v>43536</v>
      </c>
      <c r="U1329" s="615" t="s">
        <v>164</v>
      </c>
      <c r="V1329" s="617">
        <v>44150</v>
      </c>
      <c r="W1329" s="785"/>
      <c r="X1329" s="786"/>
      <c r="Y1329" s="785"/>
      <c r="Z1329" s="786"/>
      <c r="AA1329" s="785"/>
      <c r="AB1329" s="786"/>
      <c r="AC1329" s="957"/>
      <c r="AD1329" s="958"/>
      <c r="AE1329" s="812"/>
      <c r="AF1329" s="813"/>
      <c r="AG1329" s="816"/>
      <c r="AH1329" s="817"/>
      <c r="AI1329" s="816"/>
      <c r="AJ1329" s="817"/>
      <c r="AK1329" s="792"/>
      <c r="AL1329" s="792"/>
      <c r="AM1329" s="792"/>
      <c r="AN1329" s="792"/>
      <c r="AO1329" s="792"/>
      <c r="AP1329" s="792"/>
      <c r="AQ1329" s="724"/>
    </row>
    <row r="1330" spans="1:43" s="597" customFormat="1" ht="15" hidden="1" customHeight="1" thickBot="1" x14ac:dyDescent="0.25">
      <c r="B1330" s="623" t="s">
        <v>709</v>
      </c>
      <c r="C1330" s="624" t="s">
        <v>876</v>
      </c>
      <c r="D1330" s="648" t="s">
        <v>705</v>
      </c>
      <c r="E1330" s="625" t="s">
        <v>10</v>
      </c>
      <c r="F1330" s="626">
        <v>43787</v>
      </c>
      <c r="G1330" s="626"/>
      <c r="H1330" s="624">
        <v>2019</v>
      </c>
      <c r="I1330" s="627"/>
      <c r="J1330" s="627" t="s">
        <v>160</v>
      </c>
      <c r="K1330" s="627" t="s">
        <v>2074</v>
      </c>
      <c r="L1330" s="798"/>
      <c r="M1330" s="799"/>
      <c r="N1330" s="802"/>
      <c r="O1330" s="963"/>
      <c r="P1330" s="808"/>
      <c r="Q1330" s="811"/>
      <c r="R1330" s="805"/>
      <c r="S1330" s="629" t="s">
        <v>158</v>
      </c>
      <c r="T1330" s="630">
        <v>43787</v>
      </c>
      <c r="U1330" s="789"/>
      <c r="V1330" s="790"/>
      <c r="W1330" s="787"/>
      <c r="X1330" s="788"/>
      <c r="Y1330" s="787"/>
      <c r="Z1330" s="788"/>
      <c r="AA1330" s="787"/>
      <c r="AB1330" s="788"/>
      <c r="AC1330" s="959"/>
      <c r="AD1330" s="960"/>
      <c r="AE1330" s="814"/>
      <c r="AF1330" s="815"/>
      <c r="AG1330" s="818"/>
      <c r="AH1330" s="819"/>
      <c r="AI1330" s="818"/>
      <c r="AJ1330" s="819"/>
      <c r="AK1330" s="793"/>
      <c r="AL1330" s="793"/>
      <c r="AM1330" s="793"/>
      <c r="AN1330" s="793"/>
      <c r="AO1330" s="793"/>
      <c r="AP1330" s="793"/>
      <c r="AQ1330" s="724"/>
    </row>
    <row r="1331" spans="1:43" ht="12.75" customHeight="1" thickTop="1" x14ac:dyDescent="0.2">
      <c r="B1331" s="445" t="s">
        <v>733</v>
      </c>
      <c r="C1331" s="444" t="s">
        <v>447</v>
      </c>
      <c r="D1331" s="443" t="s">
        <v>705</v>
      </c>
      <c r="E1331" s="442" t="s">
        <v>50</v>
      </c>
      <c r="F1331" s="440">
        <v>43801</v>
      </c>
      <c r="G1331" s="440">
        <v>44074</v>
      </c>
      <c r="H1331" s="507">
        <v>2019</v>
      </c>
      <c r="I1331" s="439" t="s">
        <v>1934</v>
      </c>
      <c r="J1331" s="439" t="s">
        <v>987</v>
      </c>
      <c r="K1331" s="439" t="s">
        <v>997</v>
      </c>
      <c r="L1331" s="822" t="s">
        <v>2040</v>
      </c>
      <c r="M1331" s="823"/>
      <c r="N1331" s="791" t="s">
        <v>998</v>
      </c>
      <c r="O1331" s="828" t="s">
        <v>228</v>
      </c>
      <c r="P1331" s="831"/>
      <c r="Q1331" s="834" t="s">
        <v>231</v>
      </c>
      <c r="R1331" s="828" t="s">
        <v>193</v>
      </c>
      <c r="S1331" s="434" t="s">
        <v>184</v>
      </c>
      <c r="T1331" s="438">
        <v>2500000</v>
      </c>
      <c r="U1331" s="434" t="s">
        <v>183</v>
      </c>
      <c r="V1331" s="437">
        <f>T1336+T1334</f>
        <v>43936</v>
      </c>
      <c r="W1331" s="434" t="s">
        <v>182</v>
      </c>
      <c r="X1331" s="436">
        <f>T1331</f>
        <v>2500000</v>
      </c>
      <c r="Y1331" s="434" t="s">
        <v>181</v>
      </c>
      <c r="Z1331" s="435">
        <v>0.84399999999999997</v>
      </c>
      <c r="AA1331" s="434" t="s">
        <v>181</v>
      </c>
      <c r="AB1331" s="435">
        <v>1</v>
      </c>
      <c r="AC1331" s="434" t="s">
        <v>181</v>
      </c>
      <c r="AD1331" s="435">
        <v>1</v>
      </c>
      <c r="AE1331" s="434" t="s">
        <v>181</v>
      </c>
      <c r="AF1331" s="435">
        <v>1</v>
      </c>
      <c r="AG1331" s="434" t="s">
        <v>181</v>
      </c>
      <c r="AH1331" s="435">
        <v>1</v>
      </c>
      <c r="AI1331" s="434" t="s">
        <v>180</v>
      </c>
      <c r="AJ1331" s="433">
        <v>12</v>
      </c>
      <c r="AK1331" s="791" t="s">
        <v>10</v>
      </c>
      <c r="AL1331" s="791" t="s">
        <v>227</v>
      </c>
      <c r="AM1331" s="791" t="s">
        <v>227</v>
      </c>
      <c r="AN1331" s="791" t="s">
        <v>227</v>
      </c>
      <c r="AO1331" s="791" t="s">
        <v>227</v>
      </c>
      <c r="AP1331" s="791" t="s">
        <v>2143</v>
      </c>
    </row>
    <row r="1332" spans="1:43" ht="15" customHeight="1" x14ac:dyDescent="0.2">
      <c r="B1332" s="425" t="s">
        <v>733</v>
      </c>
      <c r="C1332" s="424" t="s">
        <v>447</v>
      </c>
      <c r="D1332" s="423" t="s">
        <v>705</v>
      </c>
      <c r="E1332" s="422" t="s">
        <v>50</v>
      </c>
      <c r="F1332" s="420">
        <v>43801</v>
      </c>
      <c r="G1332" s="420">
        <v>44074</v>
      </c>
      <c r="H1332" s="507">
        <v>2019</v>
      </c>
      <c r="I1332" s="439" t="s">
        <v>1934</v>
      </c>
      <c r="J1332" s="439" t="s">
        <v>987</v>
      </c>
      <c r="K1332" s="417" t="s">
        <v>997</v>
      </c>
      <c r="L1332" s="824"/>
      <c r="M1332" s="825"/>
      <c r="N1332" s="792"/>
      <c r="O1332" s="829"/>
      <c r="P1332" s="832"/>
      <c r="Q1332" s="835"/>
      <c r="R1332" s="829"/>
      <c r="S1332" s="416" t="s">
        <v>179</v>
      </c>
      <c r="T1332" s="432" t="s">
        <v>951</v>
      </c>
      <c r="U1332" s="416" t="s">
        <v>177</v>
      </c>
      <c r="V1332" s="415">
        <f>V1331+V1334+V1333</f>
        <v>44073</v>
      </c>
      <c r="W1332" s="416" t="s">
        <v>176</v>
      </c>
      <c r="X1332" s="428">
        <f>X1331</f>
        <v>2500000</v>
      </c>
      <c r="Y1332" s="416" t="s">
        <v>175</v>
      </c>
      <c r="Z1332" s="426"/>
      <c r="AA1332" s="416" t="s">
        <v>175</v>
      </c>
      <c r="AB1332" s="426"/>
      <c r="AC1332" s="416" t="s">
        <v>175</v>
      </c>
      <c r="AD1332" s="426"/>
      <c r="AE1332" s="416" t="s">
        <v>175</v>
      </c>
      <c r="AF1332" s="426"/>
      <c r="AG1332" s="416" t="s">
        <v>175</v>
      </c>
      <c r="AH1332" s="426"/>
      <c r="AI1332" s="416" t="s">
        <v>174</v>
      </c>
      <c r="AJ1332" s="430">
        <f>AJ1331*15</f>
        <v>180</v>
      </c>
      <c r="AK1332" s="792"/>
      <c r="AL1332" s="792"/>
      <c r="AM1332" s="792"/>
      <c r="AN1332" s="792"/>
      <c r="AO1332" s="792"/>
      <c r="AP1332" s="792"/>
    </row>
    <row r="1333" spans="1:43" x14ac:dyDescent="0.2">
      <c r="B1333" s="425" t="s">
        <v>733</v>
      </c>
      <c r="C1333" s="424" t="s">
        <v>447</v>
      </c>
      <c r="D1333" s="423" t="s">
        <v>705</v>
      </c>
      <c r="E1333" s="422" t="s">
        <v>50</v>
      </c>
      <c r="F1333" s="420">
        <v>43801</v>
      </c>
      <c r="G1333" s="420">
        <v>44074</v>
      </c>
      <c r="H1333" s="507">
        <v>2019</v>
      </c>
      <c r="I1333" s="439" t="s">
        <v>1934</v>
      </c>
      <c r="J1333" s="439" t="s">
        <v>987</v>
      </c>
      <c r="K1333" s="417" t="s">
        <v>997</v>
      </c>
      <c r="L1333" s="824"/>
      <c r="M1333" s="825"/>
      <c r="N1333" s="792"/>
      <c r="O1333" s="829"/>
      <c r="P1333" s="832"/>
      <c r="Q1333" s="835"/>
      <c r="R1333" s="829"/>
      <c r="S1333" s="416" t="s">
        <v>173</v>
      </c>
      <c r="T1333" s="429" t="s">
        <v>192</v>
      </c>
      <c r="U1333" s="416" t="s">
        <v>171</v>
      </c>
      <c r="V1333" s="427">
        <v>27</v>
      </c>
      <c r="W1333" s="416" t="s">
        <v>170</v>
      </c>
      <c r="X1333" s="428"/>
      <c r="Y1333" s="416" t="s">
        <v>169</v>
      </c>
      <c r="Z1333" s="426">
        <v>0.84399999999999997</v>
      </c>
      <c r="AA1333" s="416" t="s">
        <v>169</v>
      </c>
      <c r="AB1333" s="426">
        <v>1</v>
      </c>
      <c r="AC1333" s="416" t="s">
        <v>169</v>
      </c>
      <c r="AD1333" s="426">
        <v>1</v>
      </c>
      <c r="AE1333" s="416" t="s">
        <v>169</v>
      </c>
      <c r="AF1333" s="426">
        <v>1</v>
      </c>
      <c r="AG1333" s="416" t="s">
        <v>169</v>
      </c>
      <c r="AH1333" s="426">
        <v>1</v>
      </c>
      <c r="AI1333" s="816"/>
      <c r="AJ1333" s="817"/>
      <c r="AK1333" s="792"/>
      <c r="AL1333" s="792"/>
      <c r="AM1333" s="792"/>
      <c r="AN1333" s="792"/>
      <c r="AO1333" s="792"/>
      <c r="AP1333" s="792"/>
    </row>
    <row r="1334" spans="1:43" ht="15" customHeight="1" x14ac:dyDescent="0.2">
      <c r="B1334" s="425" t="s">
        <v>733</v>
      </c>
      <c r="C1334" s="424" t="s">
        <v>447</v>
      </c>
      <c r="D1334" s="423" t="s">
        <v>705</v>
      </c>
      <c r="E1334" s="422" t="s">
        <v>50</v>
      </c>
      <c r="F1334" s="420">
        <v>43801</v>
      </c>
      <c r="G1334" s="420">
        <v>44074</v>
      </c>
      <c r="H1334" s="507">
        <v>2019</v>
      </c>
      <c r="I1334" s="439" t="s">
        <v>1934</v>
      </c>
      <c r="J1334" s="439" t="s">
        <v>987</v>
      </c>
      <c r="K1334" s="417" t="s">
        <v>997</v>
      </c>
      <c r="L1334" s="824"/>
      <c r="M1334" s="825"/>
      <c r="N1334" s="792"/>
      <c r="O1334" s="829"/>
      <c r="P1334" s="832"/>
      <c r="Q1334" s="835"/>
      <c r="R1334" s="829"/>
      <c r="S1334" s="416" t="s">
        <v>168</v>
      </c>
      <c r="T1334" s="427">
        <v>135</v>
      </c>
      <c r="U1334" s="416" t="s">
        <v>167</v>
      </c>
      <c r="V1334" s="427">
        <v>110</v>
      </c>
      <c r="W1334" s="816"/>
      <c r="X1334" s="817"/>
      <c r="Y1334" s="416" t="s">
        <v>166</v>
      </c>
      <c r="Z1334" s="426">
        <f>IF(Z1332="",Z1333-Z1331,Z1333-Z1332)</f>
        <v>0</v>
      </c>
      <c r="AA1334" s="416" t="s">
        <v>166</v>
      </c>
      <c r="AB1334" s="426">
        <f>IF(AB1332="",AB1333-AB1331,AB1333-AB1332)</f>
        <v>0</v>
      </c>
      <c r="AC1334" s="416" t="s">
        <v>166</v>
      </c>
      <c r="AD1334" s="426">
        <f>IF(AD1332="",AD1333-AD1331,AD1333-AD1332)</f>
        <v>0</v>
      </c>
      <c r="AE1334" s="416" t="s">
        <v>166</v>
      </c>
      <c r="AF1334" s="426">
        <f>IF(AF1332="",AF1333-AF1331,AF1333-AF1332)</f>
        <v>0</v>
      </c>
      <c r="AG1334" s="416" t="s">
        <v>166</v>
      </c>
      <c r="AH1334" s="426">
        <f>IF(AH1332="",AH1333-AH1331,AH1333-AH1332)</f>
        <v>0</v>
      </c>
      <c r="AI1334" s="816"/>
      <c r="AJ1334" s="817"/>
      <c r="AK1334" s="792"/>
      <c r="AL1334" s="792"/>
      <c r="AM1334" s="792"/>
      <c r="AN1334" s="792"/>
      <c r="AO1334" s="792"/>
      <c r="AP1334" s="792"/>
    </row>
    <row r="1335" spans="1:43" ht="15" customHeight="1" x14ac:dyDescent="0.2">
      <c r="B1335" s="425" t="s">
        <v>733</v>
      </c>
      <c r="C1335" s="424" t="s">
        <v>447</v>
      </c>
      <c r="D1335" s="423" t="s">
        <v>705</v>
      </c>
      <c r="E1335" s="422" t="s">
        <v>50</v>
      </c>
      <c r="F1335" s="420">
        <v>43801</v>
      </c>
      <c r="G1335" s="420">
        <v>44074</v>
      </c>
      <c r="H1335" s="507">
        <v>2019</v>
      </c>
      <c r="I1335" s="439" t="s">
        <v>1934</v>
      </c>
      <c r="J1335" s="439" t="s">
        <v>987</v>
      </c>
      <c r="K1335" s="417" t="s">
        <v>997</v>
      </c>
      <c r="L1335" s="824"/>
      <c r="M1335" s="825"/>
      <c r="N1335" s="792"/>
      <c r="O1335" s="829"/>
      <c r="P1335" s="832"/>
      <c r="Q1335" s="835"/>
      <c r="R1335" s="829"/>
      <c r="S1335" s="416" t="s">
        <v>165</v>
      </c>
      <c r="T1335" s="415">
        <v>43635</v>
      </c>
      <c r="U1335" s="416" t="s">
        <v>164</v>
      </c>
      <c r="V1335" s="415">
        <v>44074</v>
      </c>
      <c r="W1335" s="816"/>
      <c r="X1335" s="817"/>
      <c r="Y1335" s="816"/>
      <c r="Z1335" s="817"/>
      <c r="AA1335" s="816"/>
      <c r="AB1335" s="817"/>
      <c r="AC1335" s="816"/>
      <c r="AD1335" s="817"/>
      <c r="AE1335" s="816"/>
      <c r="AF1335" s="817"/>
      <c r="AG1335" s="816"/>
      <c r="AH1335" s="817"/>
      <c r="AI1335" s="816"/>
      <c r="AJ1335" s="817"/>
      <c r="AK1335" s="792"/>
      <c r="AL1335" s="792"/>
      <c r="AM1335" s="792"/>
      <c r="AN1335" s="792"/>
      <c r="AO1335" s="792"/>
      <c r="AP1335" s="792"/>
    </row>
    <row r="1336" spans="1:43" ht="15" customHeight="1" thickBot="1" x14ac:dyDescent="0.25">
      <c r="B1336" s="414" t="s">
        <v>733</v>
      </c>
      <c r="C1336" s="413" t="s">
        <v>447</v>
      </c>
      <c r="D1336" s="412" t="s">
        <v>705</v>
      </c>
      <c r="E1336" s="411" t="s">
        <v>50</v>
      </c>
      <c r="F1336" s="409">
        <v>43801</v>
      </c>
      <c r="G1336" s="409">
        <v>44074</v>
      </c>
      <c r="H1336" s="408">
        <v>2019</v>
      </c>
      <c r="I1336" s="407" t="s">
        <v>1934</v>
      </c>
      <c r="J1336" s="407" t="s">
        <v>987</v>
      </c>
      <c r="K1336" s="495" t="s">
        <v>997</v>
      </c>
      <c r="L1336" s="826"/>
      <c r="M1336" s="827"/>
      <c r="N1336" s="793"/>
      <c r="O1336" s="830"/>
      <c r="P1336" s="833"/>
      <c r="Q1336" s="836"/>
      <c r="R1336" s="830"/>
      <c r="S1336" s="406" t="s">
        <v>158</v>
      </c>
      <c r="T1336" s="451">
        <v>43801</v>
      </c>
      <c r="U1336" s="820"/>
      <c r="V1336" s="821"/>
      <c r="W1336" s="818"/>
      <c r="X1336" s="819"/>
      <c r="Y1336" s="818"/>
      <c r="Z1336" s="819"/>
      <c r="AA1336" s="818"/>
      <c r="AB1336" s="819"/>
      <c r="AC1336" s="818"/>
      <c r="AD1336" s="819"/>
      <c r="AE1336" s="818"/>
      <c r="AF1336" s="819"/>
      <c r="AG1336" s="818"/>
      <c r="AH1336" s="819"/>
      <c r="AI1336" s="818"/>
      <c r="AJ1336" s="819"/>
      <c r="AK1336" s="793"/>
      <c r="AL1336" s="793"/>
      <c r="AM1336" s="793"/>
      <c r="AN1336" s="793"/>
      <c r="AO1336" s="793"/>
      <c r="AP1336" s="793"/>
    </row>
    <row r="1337" spans="1:43" ht="12.75" customHeight="1" thickTop="1" x14ac:dyDescent="0.2">
      <c r="A1337" s="404"/>
      <c r="B1337" s="445" t="s">
        <v>250</v>
      </c>
      <c r="C1337" s="444" t="s">
        <v>305</v>
      </c>
      <c r="D1337" s="443" t="s">
        <v>161</v>
      </c>
      <c r="E1337" s="442" t="s">
        <v>50</v>
      </c>
      <c r="F1337" s="440">
        <v>43682</v>
      </c>
      <c r="G1337" s="440">
        <v>43860</v>
      </c>
      <c r="H1337" s="419">
        <v>2019</v>
      </c>
      <c r="I1337" s="439" t="s">
        <v>1934</v>
      </c>
      <c r="J1337" s="418" t="s">
        <v>987</v>
      </c>
      <c r="K1337" s="439" t="s">
        <v>299</v>
      </c>
      <c r="L1337" s="822" t="s">
        <v>1888</v>
      </c>
      <c r="M1337" s="823"/>
      <c r="N1337" s="791" t="s">
        <v>1918</v>
      </c>
      <c r="O1337" s="828" t="s">
        <v>1091</v>
      </c>
      <c r="P1337" s="831"/>
      <c r="Q1337" s="834"/>
      <c r="R1337" s="828" t="s">
        <v>559</v>
      </c>
      <c r="S1337" s="434" t="s">
        <v>184</v>
      </c>
      <c r="T1337" s="438">
        <v>1000000</v>
      </c>
      <c r="U1337" s="434" t="s">
        <v>183</v>
      </c>
      <c r="V1337" s="437">
        <f>T1342+T1340-0.001</f>
        <v>178.999</v>
      </c>
      <c r="W1337" s="434" t="s">
        <v>182</v>
      </c>
      <c r="X1337" s="436">
        <f>T1337</f>
        <v>1000000</v>
      </c>
      <c r="Y1337" s="434" t="s">
        <v>181</v>
      </c>
      <c r="Z1337" s="435"/>
      <c r="AA1337" s="434" t="s">
        <v>181</v>
      </c>
      <c r="AB1337" s="435"/>
      <c r="AC1337" s="434" t="s">
        <v>181</v>
      </c>
      <c r="AD1337" s="435"/>
      <c r="AE1337" s="434" t="s">
        <v>181</v>
      </c>
      <c r="AF1337" s="435">
        <v>1</v>
      </c>
      <c r="AG1337" s="434" t="s">
        <v>181</v>
      </c>
      <c r="AH1337" s="435">
        <v>1</v>
      </c>
      <c r="AI1337" s="434" t="s">
        <v>180</v>
      </c>
      <c r="AJ1337" s="433"/>
      <c r="AK1337" s="791" t="s">
        <v>266</v>
      </c>
      <c r="AL1337" s="791" t="s">
        <v>266</v>
      </c>
      <c r="AM1337" s="791" t="s">
        <v>266</v>
      </c>
      <c r="AN1337" s="791" t="s">
        <v>676</v>
      </c>
      <c r="AO1337" s="791" t="s">
        <v>676</v>
      </c>
      <c r="AP1337" s="791" t="s">
        <v>676</v>
      </c>
    </row>
    <row r="1338" spans="1:43" ht="15" customHeight="1" x14ac:dyDescent="0.2">
      <c r="A1338" s="404"/>
      <c r="B1338" s="425" t="s">
        <v>250</v>
      </c>
      <c r="C1338" s="424" t="s">
        <v>305</v>
      </c>
      <c r="D1338" s="423" t="s">
        <v>161</v>
      </c>
      <c r="E1338" s="422" t="s">
        <v>50</v>
      </c>
      <c r="F1338" s="420">
        <v>43682</v>
      </c>
      <c r="G1338" s="420">
        <v>43860</v>
      </c>
      <c r="H1338" s="419">
        <v>2019</v>
      </c>
      <c r="I1338" s="439" t="s">
        <v>1934</v>
      </c>
      <c r="J1338" s="418" t="s">
        <v>987</v>
      </c>
      <c r="K1338" s="417" t="s">
        <v>299</v>
      </c>
      <c r="L1338" s="824"/>
      <c r="M1338" s="825"/>
      <c r="N1338" s="792"/>
      <c r="O1338" s="829"/>
      <c r="P1338" s="832"/>
      <c r="Q1338" s="835"/>
      <c r="R1338" s="829"/>
      <c r="S1338" s="416" t="s">
        <v>179</v>
      </c>
      <c r="T1338" s="432"/>
      <c r="U1338" s="416" t="s">
        <v>177</v>
      </c>
      <c r="V1338" s="415"/>
      <c r="W1338" s="416" t="s">
        <v>176</v>
      </c>
      <c r="X1338" s="428">
        <f>X1337</f>
        <v>1000000</v>
      </c>
      <c r="Y1338" s="416" t="s">
        <v>175</v>
      </c>
      <c r="Z1338" s="426"/>
      <c r="AA1338" s="416" t="s">
        <v>175</v>
      </c>
      <c r="AB1338" s="426"/>
      <c r="AC1338" s="416" t="s">
        <v>175</v>
      </c>
      <c r="AD1338" s="426"/>
      <c r="AE1338" s="416" t="s">
        <v>175</v>
      </c>
      <c r="AF1338" s="426"/>
      <c r="AG1338" s="416" t="s">
        <v>175</v>
      </c>
      <c r="AH1338" s="426"/>
      <c r="AI1338" s="416" t="s">
        <v>174</v>
      </c>
      <c r="AJ1338" s="430"/>
      <c r="AK1338" s="792"/>
      <c r="AL1338" s="792"/>
      <c r="AM1338" s="792"/>
      <c r="AN1338" s="792"/>
      <c r="AO1338" s="792"/>
      <c r="AP1338" s="792"/>
    </row>
    <row r="1339" spans="1:43" s="404" customFormat="1" ht="39" customHeight="1" x14ac:dyDescent="0.2">
      <c r="B1339" s="425" t="s">
        <v>250</v>
      </c>
      <c r="C1339" s="424" t="s">
        <v>305</v>
      </c>
      <c r="D1339" s="423" t="s">
        <v>161</v>
      </c>
      <c r="E1339" s="422" t="s">
        <v>50</v>
      </c>
      <c r="F1339" s="420">
        <v>43682</v>
      </c>
      <c r="G1339" s="420">
        <v>43860</v>
      </c>
      <c r="H1339" s="419">
        <v>2019</v>
      </c>
      <c r="I1339" s="439" t="s">
        <v>1934</v>
      </c>
      <c r="J1339" s="418" t="s">
        <v>987</v>
      </c>
      <c r="K1339" s="417" t="s">
        <v>299</v>
      </c>
      <c r="L1339" s="824"/>
      <c r="M1339" s="825"/>
      <c r="N1339" s="792"/>
      <c r="O1339" s="829"/>
      <c r="P1339" s="832"/>
      <c r="Q1339" s="835"/>
      <c r="R1339" s="829"/>
      <c r="S1339" s="416" t="s">
        <v>173</v>
      </c>
      <c r="T1339" s="429" t="s">
        <v>559</v>
      </c>
      <c r="U1339" s="416" t="s">
        <v>171</v>
      </c>
      <c r="V1339" s="427"/>
      <c r="W1339" s="416" t="s">
        <v>170</v>
      </c>
      <c r="X1339" s="428"/>
      <c r="Y1339" s="416" t="s">
        <v>169</v>
      </c>
      <c r="Z1339" s="426"/>
      <c r="AA1339" s="416" t="s">
        <v>169</v>
      </c>
      <c r="AB1339" s="426"/>
      <c r="AC1339" s="416" t="s">
        <v>169</v>
      </c>
      <c r="AD1339" s="426"/>
      <c r="AE1339" s="416" t="s">
        <v>169</v>
      </c>
      <c r="AF1339" s="426">
        <v>1</v>
      </c>
      <c r="AG1339" s="416" t="s">
        <v>169</v>
      </c>
      <c r="AH1339" s="426">
        <v>1</v>
      </c>
      <c r="AI1339" s="816"/>
      <c r="AJ1339" s="817"/>
      <c r="AK1339" s="792"/>
      <c r="AL1339" s="792"/>
      <c r="AM1339" s="792"/>
      <c r="AN1339" s="792"/>
      <c r="AO1339" s="792"/>
      <c r="AP1339" s="792"/>
    </row>
    <row r="1340" spans="1:43" s="404" customFormat="1" ht="15" customHeight="1" x14ac:dyDescent="0.2">
      <c r="B1340" s="425" t="s">
        <v>250</v>
      </c>
      <c r="C1340" s="424" t="s">
        <v>305</v>
      </c>
      <c r="D1340" s="423" t="s">
        <v>161</v>
      </c>
      <c r="E1340" s="422" t="s">
        <v>50</v>
      </c>
      <c r="F1340" s="420">
        <v>43682</v>
      </c>
      <c r="G1340" s="420">
        <v>43860</v>
      </c>
      <c r="H1340" s="419">
        <v>2019</v>
      </c>
      <c r="I1340" s="439" t="s">
        <v>1934</v>
      </c>
      <c r="J1340" s="418" t="s">
        <v>987</v>
      </c>
      <c r="K1340" s="417" t="s">
        <v>299</v>
      </c>
      <c r="L1340" s="824"/>
      <c r="M1340" s="825"/>
      <c r="N1340" s="792"/>
      <c r="O1340" s="829"/>
      <c r="P1340" s="832"/>
      <c r="Q1340" s="835"/>
      <c r="R1340" s="829"/>
      <c r="S1340" s="416" t="s">
        <v>168</v>
      </c>
      <c r="T1340" s="427">
        <v>179</v>
      </c>
      <c r="U1340" s="416" t="s">
        <v>167</v>
      </c>
      <c r="V1340" s="427"/>
      <c r="W1340" s="816"/>
      <c r="X1340" s="817"/>
      <c r="Y1340" s="416" t="s">
        <v>166</v>
      </c>
      <c r="Z1340" s="426">
        <f>IF(Z1338="",Z1339-Z1337,Z1339-Z1338)</f>
        <v>0</v>
      </c>
      <c r="AA1340" s="416" t="s">
        <v>166</v>
      </c>
      <c r="AB1340" s="426">
        <f>IF(AB1338="",AB1339-AB1337,AB1339-AB1338)</f>
        <v>0</v>
      </c>
      <c r="AC1340" s="416" t="s">
        <v>166</v>
      </c>
      <c r="AD1340" s="426">
        <f>IF(AD1338="",AD1339-AD1337,AD1339-AD1338)</f>
        <v>0</v>
      </c>
      <c r="AE1340" s="416" t="s">
        <v>166</v>
      </c>
      <c r="AF1340" s="426">
        <f>IF(AF1338="",AF1339-AF1337,AF1339-AF1338)</f>
        <v>0</v>
      </c>
      <c r="AG1340" s="416" t="s">
        <v>166</v>
      </c>
      <c r="AH1340" s="426">
        <f>IF(AH1338="",AH1339-AH1337,AH1339-AH1338)</f>
        <v>0</v>
      </c>
      <c r="AI1340" s="816"/>
      <c r="AJ1340" s="817"/>
      <c r="AK1340" s="792"/>
      <c r="AL1340" s="792"/>
      <c r="AM1340" s="792"/>
      <c r="AN1340" s="792"/>
      <c r="AO1340" s="792"/>
      <c r="AP1340" s="792"/>
    </row>
    <row r="1341" spans="1:43" s="404" customFormat="1" ht="15" customHeight="1" x14ac:dyDescent="0.2">
      <c r="B1341" s="425" t="s">
        <v>250</v>
      </c>
      <c r="C1341" s="424" t="s">
        <v>305</v>
      </c>
      <c r="D1341" s="423" t="s">
        <v>161</v>
      </c>
      <c r="E1341" s="422" t="s">
        <v>50</v>
      </c>
      <c r="F1341" s="420">
        <v>43682</v>
      </c>
      <c r="G1341" s="420">
        <v>43860</v>
      </c>
      <c r="H1341" s="419">
        <v>2019</v>
      </c>
      <c r="I1341" s="439" t="s">
        <v>1934</v>
      </c>
      <c r="J1341" s="418" t="s">
        <v>987</v>
      </c>
      <c r="K1341" s="417" t="s">
        <v>299</v>
      </c>
      <c r="L1341" s="824"/>
      <c r="M1341" s="825"/>
      <c r="N1341" s="792"/>
      <c r="O1341" s="829"/>
      <c r="P1341" s="832"/>
      <c r="Q1341" s="835"/>
      <c r="R1341" s="829"/>
      <c r="S1341" s="416" t="s">
        <v>165</v>
      </c>
      <c r="T1341" s="415"/>
      <c r="U1341" s="416" t="s">
        <v>164</v>
      </c>
      <c r="V1341" s="415"/>
      <c r="W1341" s="816"/>
      <c r="X1341" s="817"/>
      <c r="Y1341" s="816"/>
      <c r="Z1341" s="817"/>
      <c r="AA1341" s="816"/>
      <c r="AB1341" s="817"/>
      <c r="AC1341" s="816"/>
      <c r="AD1341" s="817"/>
      <c r="AE1341" s="816"/>
      <c r="AF1341" s="817"/>
      <c r="AG1341" s="816"/>
      <c r="AH1341" s="817"/>
      <c r="AI1341" s="816"/>
      <c r="AJ1341" s="817"/>
      <c r="AK1341" s="792"/>
      <c r="AL1341" s="792"/>
      <c r="AM1341" s="792"/>
      <c r="AN1341" s="792"/>
      <c r="AO1341" s="792"/>
      <c r="AP1341" s="792"/>
    </row>
    <row r="1342" spans="1:43" s="404" customFormat="1" ht="15" customHeight="1" thickBot="1" x14ac:dyDescent="0.25">
      <c r="B1342" s="414" t="s">
        <v>250</v>
      </c>
      <c r="C1342" s="413" t="s">
        <v>305</v>
      </c>
      <c r="D1342" s="412" t="s">
        <v>161</v>
      </c>
      <c r="E1342" s="411" t="s">
        <v>50</v>
      </c>
      <c r="F1342" s="409">
        <v>43682</v>
      </c>
      <c r="G1342" s="409">
        <v>43860</v>
      </c>
      <c r="H1342" s="408">
        <v>2019</v>
      </c>
      <c r="I1342" s="407" t="s">
        <v>1934</v>
      </c>
      <c r="J1342" s="407" t="s">
        <v>987</v>
      </c>
      <c r="K1342" s="407" t="s">
        <v>299</v>
      </c>
      <c r="L1342" s="826"/>
      <c r="M1342" s="827"/>
      <c r="N1342" s="793"/>
      <c r="O1342" s="830"/>
      <c r="P1342" s="833"/>
      <c r="Q1342" s="836"/>
      <c r="R1342" s="830"/>
      <c r="S1342" s="406" t="s">
        <v>158</v>
      </c>
      <c r="T1342" s="451"/>
      <c r="U1342" s="820"/>
      <c r="V1342" s="821"/>
      <c r="W1342" s="818"/>
      <c r="X1342" s="819"/>
      <c r="Y1342" s="818"/>
      <c r="Z1342" s="819"/>
      <c r="AA1342" s="818"/>
      <c r="AB1342" s="819"/>
      <c r="AC1342" s="818"/>
      <c r="AD1342" s="819"/>
      <c r="AE1342" s="818"/>
      <c r="AF1342" s="819"/>
      <c r="AG1342" s="818"/>
      <c r="AH1342" s="819"/>
      <c r="AI1342" s="818"/>
      <c r="AJ1342" s="819"/>
      <c r="AK1342" s="793"/>
      <c r="AL1342" s="793"/>
      <c r="AM1342" s="793"/>
      <c r="AN1342" s="793"/>
      <c r="AO1342" s="793"/>
      <c r="AP1342" s="793"/>
    </row>
    <row r="1343" spans="1:43" s="404" customFormat="1" ht="12.75" customHeight="1" thickTop="1" x14ac:dyDescent="0.2">
      <c r="A1343" s="402"/>
      <c r="B1343" s="445" t="s">
        <v>310</v>
      </c>
      <c r="C1343" s="444" t="s">
        <v>980</v>
      </c>
      <c r="D1343" s="443" t="s">
        <v>705</v>
      </c>
      <c r="E1343" s="442" t="s">
        <v>50</v>
      </c>
      <c r="F1343" s="440">
        <v>44029</v>
      </c>
      <c r="G1343" s="440">
        <v>44105</v>
      </c>
      <c r="H1343" s="507">
        <v>2019</v>
      </c>
      <c r="I1343" s="439" t="s">
        <v>185</v>
      </c>
      <c r="J1343" s="439" t="s">
        <v>987</v>
      </c>
      <c r="K1343" s="439" t="s">
        <v>942</v>
      </c>
      <c r="L1343" s="822" t="s">
        <v>985</v>
      </c>
      <c r="M1343" s="823"/>
      <c r="N1343" s="791" t="s">
        <v>1932</v>
      </c>
      <c r="O1343" s="828" t="s">
        <v>228</v>
      </c>
      <c r="P1343" s="831"/>
      <c r="Q1343" s="834"/>
      <c r="R1343" s="828" t="s">
        <v>185</v>
      </c>
      <c r="S1343" s="434" t="s">
        <v>184</v>
      </c>
      <c r="T1343" s="438">
        <v>1500000</v>
      </c>
      <c r="U1343" s="434" t="s">
        <v>183</v>
      </c>
      <c r="V1343" s="437">
        <f>T1348+T1346-0.001</f>
        <v>44105.999000000003</v>
      </c>
      <c r="W1343" s="434" t="s">
        <v>182</v>
      </c>
      <c r="X1343" s="436">
        <f>T1343</f>
        <v>1500000</v>
      </c>
      <c r="Y1343" s="434" t="s">
        <v>181</v>
      </c>
      <c r="Z1343" s="435"/>
      <c r="AA1343" s="434" t="s">
        <v>181</v>
      </c>
      <c r="AB1343" s="435"/>
      <c r="AC1343" s="434" t="s">
        <v>181</v>
      </c>
      <c r="AD1343" s="435"/>
      <c r="AE1343" s="434" t="s">
        <v>181</v>
      </c>
      <c r="AF1343" s="435">
        <v>1</v>
      </c>
      <c r="AG1343" s="434" t="s">
        <v>181</v>
      </c>
      <c r="AH1343" s="435">
        <v>1</v>
      </c>
      <c r="AI1343" s="434" t="s">
        <v>180</v>
      </c>
      <c r="AJ1343" s="433"/>
      <c r="AK1343" s="791" t="s">
        <v>984</v>
      </c>
      <c r="AL1343" s="791" t="s">
        <v>984</v>
      </c>
      <c r="AM1343" s="791" t="s">
        <v>984</v>
      </c>
      <c r="AN1343" s="791" t="s">
        <v>1954</v>
      </c>
      <c r="AO1343" s="791" t="s">
        <v>1954</v>
      </c>
      <c r="AP1343" s="791" t="s">
        <v>2143</v>
      </c>
    </row>
    <row r="1344" spans="1:43" s="404" customFormat="1" ht="15" customHeight="1" x14ac:dyDescent="0.2">
      <c r="A1344" s="402"/>
      <c r="B1344" s="425" t="s">
        <v>310</v>
      </c>
      <c r="C1344" s="424" t="s">
        <v>980</v>
      </c>
      <c r="D1344" s="423" t="s">
        <v>705</v>
      </c>
      <c r="E1344" s="422" t="s">
        <v>50</v>
      </c>
      <c r="F1344" s="420">
        <v>44029</v>
      </c>
      <c r="G1344" s="420">
        <v>44105</v>
      </c>
      <c r="H1344" s="507">
        <v>2019</v>
      </c>
      <c r="I1344" s="439" t="s">
        <v>185</v>
      </c>
      <c r="J1344" s="439" t="s">
        <v>987</v>
      </c>
      <c r="K1344" s="417" t="s">
        <v>942</v>
      </c>
      <c r="L1344" s="824"/>
      <c r="M1344" s="825"/>
      <c r="N1344" s="792"/>
      <c r="O1344" s="829"/>
      <c r="P1344" s="832"/>
      <c r="Q1344" s="835"/>
      <c r="R1344" s="829"/>
      <c r="S1344" s="416" t="s">
        <v>179</v>
      </c>
      <c r="T1344" s="432" t="s">
        <v>2018</v>
      </c>
      <c r="U1344" s="416" t="s">
        <v>177</v>
      </c>
      <c r="V1344" s="415"/>
      <c r="W1344" s="416" t="s">
        <v>176</v>
      </c>
      <c r="X1344" s="428">
        <f>X1343</f>
        <v>1500000</v>
      </c>
      <c r="Y1344" s="416" t="s">
        <v>175</v>
      </c>
      <c r="Z1344" s="426"/>
      <c r="AA1344" s="416" t="s">
        <v>175</v>
      </c>
      <c r="AB1344" s="426"/>
      <c r="AC1344" s="416" t="s">
        <v>175</v>
      </c>
      <c r="AD1344" s="426"/>
      <c r="AE1344" s="416" t="s">
        <v>175</v>
      </c>
      <c r="AF1344" s="426"/>
      <c r="AG1344" s="416" t="s">
        <v>175</v>
      </c>
      <c r="AH1344" s="426"/>
      <c r="AI1344" s="416" t="s">
        <v>174</v>
      </c>
      <c r="AJ1344" s="430"/>
      <c r="AK1344" s="792"/>
      <c r="AL1344" s="792"/>
      <c r="AM1344" s="792"/>
      <c r="AN1344" s="792"/>
      <c r="AO1344" s="792"/>
      <c r="AP1344" s="792"/>
    </row>
    <row r="1345" spans="1:42" s="404" customFormat="1" ht="25.5" x14ac:dyDescent="0.2">
      <c r="A1345" s="402"/>
      <c r="B1345" s="425" t="s">
        <v>310</v>
      </c>
      <c r="C1345" s="424" t="s">
        <v>980</v>
      </c>
      <c r="D1345" s="423" t="s">
        <v>705</v>
      </c>
      <c r="E1345" s="422" t="s">
        <v>50</v>
      </c>
      <c r="F1345" s="420">
        <v>44029</v>
      </c>
      <c r="G1345" s="420">
        <v>44105</v>
      </c>
      <c r="H1345" s="507">
        <v>2019</v>
      </c>
      <c r="I1345" s="439" t="s">
        <v>185</v>
      </c>
      <c r="J1345" s="439" t="s">
        <v>987</v>
      </c>
      <c r="K1345" s="417" t="s">
        <v>942</v>
      </c>
      <c r="L1345" s="824"/>
      <c r="M1345" s="825"/>
      <c r="N1345" s="792"/>
      <c r="O1345" s="829"/>
      <c r="P1345" s="832"/>
      <c r="Q1345" s="835"/>
      <c r="R1345" s="829"/>
      <c r="S1345" s="416" t="s">
        <v>173</v>
      </c>
      <c r="T1345" s="429" t="s">
        <v>2019</v>
      </c>
      <c r="U1345" s="416" t="s">
        <v>171</v>
      </c>
      <c r="V1345" s="427"/>
      <c r="W1345" s="416" t="s">
        <v>170</v>
      </c>
      <c r="X1345" s="428">
        <f>X1344</f>
        <v>1500000</v>
      </c>
      <c r="Y1345" s="416" t="s">
        <v>169</v>
      </c>
      <c r="Z1345" s="426"/>
      <c r="AA1345" s="416" t="s">
        <v>169</v>
      </c>
      <c r="AB1345" s="426"/>
      <c r="AC1345" s="416" t="s">
        <v>169</v>
      </c>
      <c r="AD1345" s="426"/>
      <c r="AE1345" s="416" t="s">
        <v>169</v>
      </c>
      <c r="AF1345" s="426">
        <v>1</v>
      </c>
      <c r="AG1345" s="416" t="s">
        <v>169</v>
      </c>
      <c r="AH1345" s="426">
        <v>1</v>
      </c>
      <c r="AI1345" s="816"/>
      <c r="AJ1345" s="817"/>
      <c r="AK1345" s="792"/>
      <c r="AL1345" s="792"/>
      <c r="AM1345" s="792"/>
      <c r="AN1345" s="792"/>
      <c r="AO1345" s="792"/>
      <c r="AP1345" s="792"/>
    </row>
    <row r="1346" spans="1:42" s="404" customFormat="1" ht="15" customHeight="1" x14ac:dyDescent="0.2">
      <c r="A1346" s="402"/>
      <c r="B1346" s="425" t="s">
        <v>310</v>
      </c>
      <c r="C1346" s="424" t="s">
        <v>980</v>
      </c>
      <c r="D1346" s="423" t="s">
        <v>705</v>
      </c>
      <c r="E1346" s="422" t="s">
        <v>50</v>
      </c>
      <c r="F1346" s="420">
        <v>44029</v>
      </c>
      <c r="G1346" s="420">
        <v>44105</v>
      </c>
      <c r="H1346" s="507">
        <v>2019</v>
      </c>
      <c r="I1346" s="439" t="s">
        <v>185</v>
      </c>
      <c r="J1346" s="439" t="s">
        <v>987</v>
      </c>
      <c r="K1346" s="417" t="s">
        <v>942</v>
      </c>
      <c r="L1346" s="824"/>
      <c r="M1346" s="825"/>
      <c r="N1346" s="792"/>
      <c r="O1346" s="829"/>
      <c r="P1346" s="832"/>
      <c r="Q1346" s="835"/>
      <c r="R1346" s="829"/>
      <c r="S1346" s="416" t="s">
        <v>168</v>
      </c>
      <c r="T1346" s="427">
        <v>77</v>
      </c>
      <c r="U1346" s="416" t="s">
        <v>167</v>
      </c>
      <c r="V1346" s="427"/>
      <c r="W1346" s="816"/>
      <c r="X1346" s="817"/>
      <c r="Y1346" s="416" t="s">
        <v>166</v>
      </c>
      <c r="Z1346" s="426">
        <f>IF(Z1344="",Z1345-Z1343,Z1345-Z1344)</f>
        <v>0</v>
      </c>
      <c r="AA1346" s="416" t="s">
        <v>166</v>
      </c>
      <c r="AB1346" s="426">
        <f>IF(AB1344="",AB1345-AB1343,AB1345-AB1344)</f>
        <v>0</v>
      </c>
      <c r="AC1346" s="416" t="s">
        <v>166</v>
      </c>
      <c r="AD1346" s="426">
        <f>IF(AD1344="",AD1345-AD1343,AD1345-AD1344)</f>
        <v>0</v>
      </c>
      <c r="AE1346" s="416" t="s">
        <v>166</v>
      </c>
      <c r="AF1346" s="426">
        <f>IF(AF1344="",AF1345-AF1343,AF1345-AF1344)</f>
        <v>0</v>
      </c>
      <c r="AG1346" s="416" t="s">
        <v>166</v>
      </c>
      <c r="AH1346" s="426">
        <f>IF(AH1344="",AH1345-AH1343,AH1345-AH1344)</f>
        <v>0</v>
      </c>
      <c r="AI1346" s="816"/>
      <c r="AJ1346" s="817"/>
      <c r="AK1346" s="792"/>
      <c r="AL1346" s="792"/>
      <c r="AM1346" s="792"/>
      <c r="AN1346" s="792"/>
      <c r="AO1346" s="792"/>
      <c r="AP1346" s="792"/>
    </row>
    <row r="1347" spans="1:42" s="404" customFormat="1" ht="15" customHeight="1" x14ac:dyDescent="0.2">
      <c r="A1347" s="402"/>
      <c r="B1347" s="425" t="s">
        <v>310</v>
      </c>
      <c r="C1347" s="424" t="s">
        <v>980</v>
      </c>
      <c r="D1347" s="423" t="s">
        <v>705</v>
      </c>
      <c r="E1347" s="422" t="s">
        <v>50</v>
      </c>
      <c r="F1347" s="420">
        <v>44029</v>
      </c>
      <c r="G1347" s="420">
        <v>44105</v>
      </c>
      <c r="H1347" s="507">
        <v>2019</v>
      </c>
      <c r="I1347" s="439" t="s">
        <v>185</v>
      </c>
      <c r="J1347" s="439" t="s">
        <v>987</v>
      </c>
      <c r="K1347" s="417" t="s">
        <v>942</v>
      </c>
      <c r="L1347" s="824"/>
      <c r="M1347" s="825"/>
      <c r="N1347" s="792"/>
      <c r="O1347" s="829"/>
      <c r="P1347" s="832"/>
      <c r="Q1347" s="835"/>
      <c r="R1347" s="829"/>
      <c r="S1347" s="416" t="s">
        <v>165</v>
      </c>
      <c r="T1347" s="415"/>
      <c r="U1347" s="416" t="s">
        <v>164</v>
      </c>
      <c r="V1347" s="415">
        <f>V1343</f>
        <v>44105.999000000003</v>
      </c>
      <c r="W1347" s="816"/>
      <c r="X1347" s="817"/>
      <c r="Y1347" s="816"/>
      <c r="Z1347" s="817"/>
      <c r="AA1347" s="816"/>
      <c r="AB1347" s="817"/>
      <c r="AC1347" s="816"/>
      <c r="AD1347" s="817"/>
      <c r="AE1347" s="816"/>
      <c r="AF1347" s="817"/>
      <c r="AG1347" s="816"/>
      <c r="AH1347" s="817"/>
      <c r="AI1347" s="816"/>
      <c r="AJ1347" s="817"/>
      <c r="AK1347" s="792"/>
      <c r="AL1347" s="792"/>
      <c r="AM1347" s="792"/>
      <c r="AN1347" s="792"/>
      <c r="AO1347" s="792"/>
      <c r="AP1347" s="792"/>
    </row>
    <row r="1348" spans="1:42" s="404" customFormat="1" ht="15" customHeight="1" thickBot="1" x14ac:dyDescent="0.25">
      <c r="A1348" s="402"/>
      <c r="B1348" s="414" t="s">
        <v>310</v>
      </c>
      <c r="C1348" s="413" t="s">
        <v>980</v>
      </c>
      <c r="D1348" s="412" t="s">
        <v>705</v>
      </c>
      <c r="E1348" s="411" t="s">
        <v>50</v>
      </c>
      <c r="F1348" s="409">
        <v>44029</v>
      </c>
      <c r="G1348" s="409">
        <v>44105</v>
      </c>
      <c r="H1348" s="408">
        <v>2019</v>
      </c>
      <c r="I1348" s="407" t="s">
        <v>185</v>
      </c>
      <c r="J1348" s="407" t="s">
        <v>987</v>
      </c>
      <c r="K1348" s="495" t="s">
        <v>942</v>
      </c>
      <c r="L1348" s="826"/>
      <c r="M1348" s="827"/>
      <c r="N1348" s="793"/>
      <c r="O1348" s="830"/>
      <c r="P1348" s="833"/>
      <c r="Q1348" s="836"/>
      <c r="R1348" s="830"/>
      <c r="S1348" s="406" t="s">
        <v>158</v>
      </c>
      <c r="T1348" s="451">
        <v>44029</v>
      </c>
      <c r="U1348" s="820"/>
      <c r="V1348" s="821"/>
      <c r="W1348" s="818"/>
      <c r="X1348" s="819"/>
      <c r="Y1348" s="818"/>
      <c r="Z1348" s="819"/>
      <c r="AA1348" s="818"/>
      <c r="AB1348" s="819"/>
      <c r="AC1348" s="818"/>
      <c r="AD1348" s="819"/>
      <c r="AE1348" s="818"/>
      <c r="AF1348" s="819"/>
      <c r="AG1348" s="818"/>
      <c r="AH1348" s="819"/>
      <c r="AI1348" s="818"/>
      <c r="AJ1348" s="819"/>
      <c r="AK1348" s="793"/>
      <c r="AL1348" s="793"/>
      <c r="AM1348" s="793"/>
      <c r="AN1348" s="793"/>
      <c r="AO1348" s="793"/>
      <c r="AP1348" s="793"/>
    </row>
    <row r="1349" spans="1:42" s="404" customFormat="1" ht="12.75" hidden="1" customHeight="1" thickTop="1" x14ac:dyDescent="0.2">
      <c r="A1349" s="402"/>
      <c r="B1349" s="445" t="s">
        <v>733</v>
      </c>
      <c r="C1349" s="444" t="s">
        <v>741</v>
      </c>
      <c r="D1349" s="443" t="s">
        <v>705</v>
      </c>
      <c r="E1349" s="442"/>
      <c r="F1349" s="440"/>
      <c r="G1349" s="440"/>
      <c r="H1349" s="507">
        <v>2019</v>
      </c>
      <c r="I1349" s="439"/>
      <c r="J1349" s="439" t="s">
        <v>987</v>
      </c>
      <c r="K1349" s="439" t="s">
        <v>942</v>
      </c>
      <c r="L1349" s="822" t="s">
        <v>1711</v>
      </c>
      <c r="M1349" s="823"/>
      <c r="N1349" s="791" t="s">
        <v>1932</v>
      </c>
      <c r="O1349" s="828" t="s">
        <v>983</v>
      </c>
      <c r="P1349" s="831"/>
      <c r="Q1349" s="834"/>
      <c r="R1349" s="828"/>
      <c r="S1349" s="434" t="s">
        <v>184</v>
      </c>
      <c r="T1349" s="438">
        <v>1500000</v>
      </c>
      <c r="U1349" s="434" t="s">
        <v>183</v>
      </c>
      <c r="V1349" s="437"/>
      <c r="W1349" s="434" t="s">
        <v>182</v>
      </c>
      <c r="X1349" s="436">
        <f>T1349</f>
        <v>1500000</v>
      </c>
      <c r="Y1349" s="434" t="s">
        <v>181</v>
      </c>
      <c r="Z1349" s="435"/>
      <c r="AA1349" s="434" t="s">
        <v>181</v>
      </c>
      <c r="AB1349" s="435"/>
      <c r="AC1349" s="434" t="s">
        <v>181</v>
      </c>
      <c r="AD1349" s="435"/>
      <c r="AE1349" s="434" t="s">
        <v>181</v>
      </c>
      <c r="AF1349" s="435"/>
      <c r="AG1349" s="434" t="s">
        <v>181</v>
      </c>
      <c r="AH1349" s="435"/>
      <c r="AI1349" s="434" t="s">
        <v>180</v>
      </c>
      <c r="AJ1349" s="433"/>
      <c r="AK1349" s="791" t="s">
        <v>982</v>
      </c>
      <c r="AL1349" s="791" t="s">
        <v>982</v>
      </c>
      <c r="AM1349" s="791" t="s">
        <v>982</v>
      </c>
      <c r="AN1349" s="791" t="s">
        <v>982</v>
      </c>
      <c r="AO1349" s="791" t="s">
        <v>982</v>
      </c>
      <c r="AP1349" s="791" t="s">
        <v>1710</v>
      </c>
    </row>
    <row r="1350" spans="1:42" s="404" customFormat="1" ht="15" hidden="1" customHeight="1" x14ac:dyDescent="0.2">
      <c r="A1350" s="402"/>
      <c r="B1350" s="425" t="s">
        <v>733</v>
      </c>
      <c r="C1350" s="424" t="s">
        <v>741</v>
      </c>
      <c r="D1350" s="423" t="s">
        <v>705</v>
      </c>
      <c r="E1350" s="422"/>
      <c r="F1350" s="420"/>
      <c r="G1350" s="420"/>
      <c r="H1350" s="507">
        <v>2019</v>
      </c>
      <c r="I1350" s="439"/>
      <c r="J1350" s="439" t="s">
        <v>987</v>
      </c>
      <c r="K1350" s="417" t="s">
        <v>942</v>
      </c>
      <c r="L1350" s="824"/>
      <c r="M1350" s="825"/>
      <c r="N1350" s="792"/>
      <c r="O1350" s="829"/>
      <c r="P1350" s="832"/>
      <c r="Q1350" s="835"/>
      <c r="R1350" s="829"/>
      <c r="S1350" s="416" t="s">
        <v>179</v>
      </c>
      <c r="T1350" s="432"/>
      <c r="U1350" s="416" t="s">
        <v>177</v>
      </c>
      <c r="V1350" s="415">
        <f>V1349+V1352</f>
        <v>0</v>
      </c>
      <c r="W1350" s="416" t="s">
        <v>176</v>
      </c>
      <c r="X1350" s="428">
        <f>X1349</f>
        <v>1500000</v>
      </c>
      <c r="Y1350" s="416" t="s">
        <v>175</v>
      </c>
      <c r="Z1350" s="426"/>
      <c r="AA1350" s="416" t="s">
        <v>175</v>
      </c>
      <c r="AB1350" s="426"/>
      <c r="AC1350" s="416" t="s">
        <v>175</v>
      </c>
      <c r="AD1350" s="426"/>
      <c r="AE1350" s="416" t="s">
        <v>175</v>
      </c>
      <c r="AF1350" s="426"/>
      <c r="AG1350" s="416" t="s">
        <v>175</v>
      </c>
      <c r="AH1350" s="426"/>
      <c r="AI1350" s="416" t="s">
        <v>174</v>
      </c>
      <c r="AJ1350" s="430"/>
      <c r="AK1350" s="792"/>
      <c r="AL1350" s="792"/>
      <c r="AM1350" s="792"/>
      <c r="AN1350" s="792"/>
      <c r="AO1350" s="792"/>
      <c r="AP1350" s="792"/>
    </row>
    <row r="1351" spans="1:42" s="404" customFormat="1" ht="13.5" hidden="1" thickTop="1" x14ac:dyDescent="0.2">
      <c r="A1351" s="402"/>
      <c r="B1351" s="425" t="s">
        <v>733</v>
      </c>
      <c r="C1351" s="424" t="s">
        <v>741</v>
      </c>
      <c r="D1351" s="423" t="s">
        <v>705</v>
      </c>
      <c r="E1351" s="422"/>
      <c r="F1351" s="420"/>
      <c r="G1351" s="420"/>
      <c r="H1351" s="507">
        <v>2019</v>
      </c>
      <c r="I1351" s="439"/>
      <c r="J1351" s="439" t="s">
        <v>987</v>
      </c>
      <c r="K1351" s="417" t="s">
        <v>942</v>
      </c>
      <c r="L1351" s="824"/>
      <c r="M1351" s="825"/>
      <c r="N1351" s="792"/>
      <c r="O1351" s="829"/>
      <c r="P1351" s="832"/>
      <c r="Q1351" s="835"/>
      <c r="R1351" s="829"/>
      <c r="S1351" s="416" t="s">
        <v>173</v>
      </c>
      <c r="T1351" s="429"/>
      <c r="U1351" s="416" t="s">
        <v>171</v>
      </c>
      <c r="V1351" s="427"/>
      <c r="W1351" s="416" t="s">
        <v>170</v>
      </c>
      <c r="X1351" s="428"/>
      <c r="Y1351" s="416" t="s">
        <v>169</v>
      </c>
      <c r="Z1351" s="426"/>
      <c r="AA1351" s="416" t="s">
        <v>169</v>
      </c>
      <c r="AB1351" s="426"/>
      <c r="AC1351" s="416" t="s">
        <v>169</v>
      </c>
      <c r="AD1351" s="426"/>
      <c r="AE1351" s="416" t="s">
        <v>169</v>
      </c>
      <c r="AF1351" s="426"/>
      <c r="AG1351" s="416" t="s">
        <v>169</v>
      </c>
      <c r="AH1351" s="426"/>
      <c r="AI1351" s="816"/>
      <c r="AJ1351" s="817"/>
      <c r="AK1351" s="792"/>
      <c r="AL1351" s="792"/>
      <c r="AM1351" s="792"/>
      <c r="AN1351" s="792"/>
      <c r="AO1351" s="792"/>
      <c r="AP1351" s="792"/>
    </row>
    <row r="1352" spans="1:42" s="404" customFormat="1" ht="15" hidden="1" customHeight="1" x14ac:dyDescent="0.2">
      <c r="A1352" s="402"/>
      <c r="B1352" s="425" t="s">
        <v>733</v>
      </c>
      <c r="C1352" s="424" t="s">
        <v>741</v>
      </c>
      <c r="D1352" s="423" t="s">
        <v>705</v>
      </c>
      <c r="E1352" s="422"/>
      <c r="F1352" s="420"/>
      <c r="G1352" s="420"/>
      <c r="H1352" s="507">
        <v>2019</v>
      </c>
      <c r="I1352" s="439"/>
      <c r="J1352" s="439" t="s">
        <v>987</v>
      </c>
      <c r="K1352" s="417" t="s">
        <v>942</v>
      </c>
      <c r="L1352" s="824"/>
      <c r="M1352" s="825"/>
      <c r="N1352" s="792"/>
      <c r="O1352" s="829"/>
      <c r="P1352" s="832"/>
      <c r="Q1352" s="835"/>
      <c r="R1352" s="829"/>
      <c r="S1352" s="416" t="s">
        <v>168</v>
      </c>
      <c r="T1352" s="427"/>
      <c r="U1352" s="416" t="s">
        <v>167</v>
      </c>
      <c r="V1352" s="427"/>
      <c r="W1352" s="816"/>
      <c r="X1352" s="817"/>
      <c r="Y1352" s="416" t="s">
        <v>166</v>
      </c>
      <c r="Z1352" s="426">
        <f>IF(Z1350="",Z1351-Z1349,Z1351-Z1350)</f>
        <v>0</v>
      </c>
      <c r="AA1352" s="416" t="s">
        <v>166</v>
      </c>
      <c r="AB1352" s="426">
        <f>IF(AB1350="",AB1351-AB1349,AB1351-AB1350)</f>
        <v>0</v>
      </c>
      <c r="AC1352" s="416" t="s">
        <v>166</v>
      </c>
      <c r="AD1352" s="426">
        <f>IF(AD1350="",AD1351-AD1349,AD1351-AD1350)</f>
        <v>0</v>
      </c>
      <c r="AE1352" s="416" t="s">
        <v>166</v>
      </c>
      <c r="AF1352" s="426">
        <f>IF(AF1350="",AF1351-AF1349,AF1351-AF1350)</f>
        <v>0</v>
      </c>
      <c r="AG1352" s="416" t="s">
        <v>166</v>
      </c>
      <c r="AH1352" s="426">
        <f>IF(AH1350="",AH1351-AH1349,AH1351-AH1350)</f>
        <v>0</v>
      </c>
      <c r="AI1352" s="816"/>
      <c r="AJ1352" s="817"/>
      <c r="AK1352" s="792"/>
      <c r="AL1352" s="792"/>
      <c r="AM1352" s="792"/>
      <c r="AN1352" s="792"/>
      <c r="AO1352" s="792"/>
      <c r="AP1352" s="792"/>
    </row>
    <row r="1353" spans="1:42" s="404" customFormat="1" ht="15" hidden="1" customHeight="1" x14ac:dyDescent="0.2">
      <c r="A1353" s="402"/>
      <c r="B1353" s="425" t="s">
        <v>733</v>
      </c>
      <c r="C1353" s="424" t="s">
        <v>741</v>
      </c>
      <c r="D1353" s="423" t="s">
        <v>705</v>
      </c>
      <c r="E1353" s="422"/>
      <c r="F1353" s="420"/>
      <c r="G1353" s="420"/>
      <c r="H1353" s="507">
        <v>2019</v>
      </c>
      <c r="I1353" s="439"/>
      <c r="J1353" s="439" t="s">
        <v>987</v>
      </c>
      <c r="K1353" s="417" t="s">
        <v>942</v>
      </c>
      <c r="L1353" s="824"/>
      <c r="M1353" s="825"/>
      <c r="N1353" s="792"/>
      <c r="O1353" s="829"/>
      <c r="P1353" s="832"/>
      <c r="Q1353" s="835"/>
      <c r="R1353" s="829"/>
      <c r="S1353" s="416" t="s">
        <v>165</v>
      </c>
      <c r="T1353" s="415"/>
      <c r="U1353" s="416" t="s">
        <v>164</v>
      </c>
      <c r="V1353" s="415"/>
      <c r="W1353" s="816"/>
      <c r="X1353" s="817"/>
      <c r="Y1353" s="816"/>
      <c r="Z1353" s="817"/>
      <c r="AA1353" s="816"/>
      <c r="AB1353" s="817"/>
      <c r="AC1353" s="816"/>
      <c r="AD1353" s="817"/>
      <c r="AE1353" s="816"/>
      <c r="AF1353" s="817"/>
      <c r="AG1353" s="816"/>
      <c r="AH1353" s="817"/>
      <c r="AI1353" s="816"/>
      <c r="AJ1353" s="817"/>
      <c r="AK1353" s="792"/>
      <c r="AL1353" s="792"/>
      <c r="AM1353" s="792"/>
      <c r="AN1353" s="792"/>
      <c r="AO1353" s="792"/>
      <c r="AP1353" s="792"/>
    </row>
    <row r="1354" spans="1:42" s="404" customFormat="1" ht="20.25" hidden="1" customHeight="1" thickBot="1" x14ac:dyDescent="0.25">
      <c r="A1354" s="402"/>
      <c r="B1354" s="414" t="s">
        <v>733</v>
      </c>
      <c r="C1354" s="413" t="s">
        <v>741</v>
      </c>
      <c r="D1354" s="412" t="s">
        <v>705</v>
      </c>
      <c r="E1354" s="411"/>
      <c r="F1354" s="409"/>
      <c r="G1354" s="409"/>
      <c r="H1354" s="408">
        <v>2019</v>
      </c>
      <c r="I1354" s="407"/>
      <c r="J1354" s="407" t="s">
        <v>987</v>
      </c>
      <c r="K1354" s="495" t="s">
        <v>942</v>
      </c>
      <c r="L1354" s="826"/>
      <c r="M1354" s="827"/>
      <c r="N1354" s="793"/>
      <c r="O1354" s="830"/>
      <c r="P1354" s="833"/>
      <c r="Q1354" s="836"/>
      <c r="R1354" s="830"/>
      <c r="S1354" s="406" t="s">
        <v>158</v>
      </c>
      <c r="T1354" s="451"/>
      <c r="U1354" s="820"/>
      <c r="V1354" s="821"/>
      <c r="W1354" s="818"/>
      <c r="X1354" s="819"/>
      <c r="Y1354" s="818"/>
      <c r="Z1354" s="819"/>
      <c r="AA1354" s="818"/>
      <c r="AB1354" s="819"/>
      <c r="AC1354" s="818"/>
      <c r="AD1354" s="819"/>
      <c r="AE1354" s="818"/>
      <c r="AF1354" s="819"/>
      <c r="AG1354" s="818"/>
      <c r="AH1354" s="819"/>
      <c r="AI1354" s="818"/>
      <c r="AJ1354" s="819"/>
      <c r="AK1354" s="793"/>
      <c r="AL1354" s="793"/>
      <c r="AM1354" s="793"/>
      <c r="AN1354" s="793"/>
      <c r="AO1354" s="793"/>
      <c r="AP1354" s="793"/>
    </row>
    <row r="1355" spans="1:42" s="404" customFormat="1" ht="12.75" hidden="1" customHeight="1" thickTop="1" x14ac:dyDescent="0.2">
      <c r="A1355" s="402"/>
      <c r="B1355" s="445" t="s">
        <v>310</v>
      </c>
      <c r="C1355" s="444" t="s">
        <v>733</v>
      </c>
      <c r="D1355" s="443" t="s">
        <v>705</v>
      </c>
      <c r="E1355" s="442"/>
      <c r="F1355" s="440"/>
      <c r="G1355" s="440"/>
      <c r="H1355" s="507">
        <v>2019</v>
      </c>
      <c r="I1355" s="439"/>
      <c r="J1355" s="439" t="s">
        <v>987</v>
      </c>
      <c r="K1355" s="439" t="s">
        <v>942</v>
      </c>
      <c r="L1355" s="822" t="s">
        <v>1714</v>
      </c>
      <c r="M1355" s="823"/>
      <c r="N1355" s="791" t="s">
        <v>1932</v>
      </c>
      <c r="O1355" s="828" t="s">
        <v>983</v>
      </c>
      <c r="P1355" s="831"/>
      <c r="Q1355" s="834"/>
      <c r="R1355" s="828"/>
      <c r="S1355" s="434" t="s">
        <v>184</v>
      </c>
      <c r="T1355" s="438">
        <v>1500000</v>
      </c>
      <c r="U1355" s="434" t="s">
        <v>183</v>
      </c>
      <c r="V1355" s="437"/>
      <c r="W1355" s="434" t="s">
        <v>182</v>
      </c>
      <c r="X1355" s="436">
        <f>T1355</f>
        <v>1500000</v>
      </c>
      <c r="Y1355" s="434" t="s">
        <v>181</v>
      </c>
      <c r="Z1355" s="435"/>
      <c r="AA1355" s="434" t="s">
        <v>181</v>
      </c>
      <c r="AB1355" s="435"/>
      <c r="AC1355" s="434" t="s">
        <v>181</v>
      </c>
      <c r="AD1355" s="435"/>
      <c r="AE1355" s="434" t="s">
        <v>181</v>
      </c>
      <c r="AF1355" s="435"/>
      <c r="AG1355" s="434" t="s">
        <v>181</v>
      </c>
      <c r="AH1355" s="435"/>
      <c r="AI1355" s="434" t="s">
        <v>180</v>
      </c>
      <c r="AJ1355" s="433"/>
      <c r="AK1355" s="791" t="s">
        <v>982</v>
      </c>
      <c r="AL1355" s="791" t="s">
        <v>982</v>
      </c>
      <c r="AM1355" s="791" t="s">
        <v>982</v>
      </c>
      <c r="AN1355" s="791" t="s">
        <v>982</v>
      </c>
      <c r="AO1355" s="791" t="s">
        <v>982</v>
      </c>
      <c r="AP1355" s="953" t="s">
        <v>2136</v>
      </c>
    </row>
    <row r="1356" spans="1:42" s="404" customFormat="1" ht="15" hidden="1" customHeight="1" x14ac:dyDescent="0.2">
      <c r="A1356" s="402"/>
      <c r="B1356" s="425" t="s">
        <v>310</v>
      </c>
      <c r="C1356" s="424" t="s">
        <v>733</v>
      </c>
      <c r="D1356" s="423" t="s">
        <v>705</v>
      </c>
      <c r="E1356" s="422"/>
      <c r="F1356" s="420"/>
      <c r="G1356" s="420"/>
      <c r="H1356" s="507">
        <v>2019</v>
      </c>
      <c r="I1356" s="439"/>
      <c r="J1356" s="439" t="s">
        <v>987</v>
      </c>
      <c r="K1356" s="417" t="s">
        <v>942</v>
      </c>
      <c r="L1356" s="824"/>
      <c r="M1356" s="825"/>
      <c r="N1356" s="792"/>
      <c r="O1356" s="829"/>
      <c r="P1356" s="832"/>
      <c r="Q1356" s="835"/>
      <c r="R1356" s="829"/>
      <c r="S1356" s="416" t="s">
        <v>179</v>
      </c>
      <c r="T1356" s="432"/>
      <c r="U1356" s="416" t="s">
        <v>177</v>
      </c>
      <c r="V1356" s="415">
        <f>V1355+V1358</f>
        <v>0</v>
      </c>
      <c r="W1356" s="416" t="s">
        <v>176</v>
      </c>
      <c r="X1356" s="428">
        <f>X1355</f>
        <v>1500000</v>
      </c>
      <c r="Y1356" s="416" t="s">
        <v>175</v>
      </c>
      <c r="Z1356" s="426"/>
      <c r="AA1356" s="416" t="s">
        <v>175</v>
      </c>
      <c r="AB1356" s="426"/>
      <c r="AC1356" s="416" t="s">
        <v>175</v>
      </c>
      <c r="AD1356" s="426"/>
      <c r="AE1356" s="416" t="s">
        <v>175</v>
      </c>
      <c r="AF1356" s="426"/>
      <c r="AG1356" s="416" t="s">
        <v>175</v>
      </c>
      <c r="AH1356" s="426"/>
      <c r="AI1356" s="416" t="s">
        <v>174</v>
      </c>
      <c r="AJ1356" s="430"/>
      <c r="AK1356" s="792"/>
      <c r="AL1356" s="792"/>
      <c r="AM1356" s="792"/>
      <c r="AN1356" s="792"/>
      <c r="AO1356" s="792"/>
      <c r="AP1356" s="792"/>
    </row>
    <row r="1357" spans="1:42" s="404" customFormat="1" ht="13.5" hidden="1" thickTop="1" x14ac:dyDescent="0.2">
      <c r="A1357" s="402"/>
      <c r="B1357" s="425" t="s">
        <v>310</v>
      </c>
      <c r="C1357" s="424" t="s">
        <v>733</v>
      </c>
      <c r="D1357" s="423" t="s">
        <v>705</v>
      </c>
      <c r="E1357" s="422"/>
      <c r="F1357" s="420"/>
      <c r="G1357" s="420"/>
      <c r="H1357" s="507">
        <v>2019</v>
      </c>
      <c r="I1357" s="439"/>
      <c r="J1357" s="439" t="s">
        <v>987</v>
      </c>
      <c r="K1357" s="417" t="s">
        <v>942</v>
      </c>
      <c r="L1357" s="824"/>
      <c r="M1357" s="825"/>
      <c r="N1357" s="792"/>
      <c r="O1357" s="829"/>
      <c r="P1357" s="832"/>
      <c r="Q1357" s="835"/>
      <c r="R1357" s="829"/>
      <c r="S1357" s="416" t="s">
        <v>173</v>
      </c>
      <c r="T1357" s="429"/>
      <c r="U1357" s="416" t="s">
        <v>171</v>
      </c>
      <c r="V1357" s="427"/>
      <c r="W1357" s="416" t="s">
        <v>170</v>
      </c>
      <c r="X1357" s="428"/>
      <c r="Y1357" s="416" t="s">
        <v>169</v>
      </c>
      <c r="Z1357" s="426"/>
      <c r="AA1357" s="416" t="s">
        <v>169</v>
      </c>
      <c r="AB1357" s="426"/>
      <c r="AC1357" s="416" t="s">
        <v>169</v>
      </c>
      <c r="AD1357" s="426"/>
      <c r="AE1357" s="416" t="s">
        <v>169</v>
      </c>
      <c r="AF1357" s="426"/>
      <c r="AG1357" s="416" t="s">
        <v>169</v>
      </c>
      <c r="AH1357" s="426"/>
      <c r="AI1357" s="816"/>
      <c r="AJ1357" s="817"/>
      <c r="AK1357" s="792"/>
      <c r="AL1357" s="792"/>
      <c r="AM1357" s="792"/>
      <c r="AN1357" s="792"/>
      <c r="AO1357" s="792"/>
      <c r="AP1357" s="792"/>
    </row>
    <row r="1358" spans="1:42" s="404" customFormat="1" ht="15" hidden="1" customHeight="1" x14ac:dyDescent="0.2">
      <c r="A1358" s="402"/>
      <c r="B1358" s="425" t="s">
        <v>310</v>
      </c>
      <c r="C1358" s="424" t="s">
        <v>733</v>
      </c>
      <c r="D1358" s="423" t="s">
        <v>705</v>
      </c>
      <c r="E1358" s="422"/>
      <c r="F1358" s="420"/>
      <c r="G1358" s="420"/>
      <c r="H1358" s="507">
        <v>2019</v>
      </c>
      <c r="I1358" s="439"/>
      <c r="J1358" s="439" t="s">
        <v>987</v>
      </c>
      <c r="K1358" s="417" t="s">
        <v>942</v>
      </c>
      <c r="L1358" s="824"/>
      <c r="M1358" s="825"/>
      <c r="N1358" s="792"/>
      <c r="O1358" s="829"/>
      <c r="P1358" s="832"/>
      <c r="Q1358" s="835"/>
      <c r="R1358" s="829"/>
      <c r="S1358" s="416" t="s">
        <v>168</v>
      </c>
      <c r="T1358" s="427"/>
      <c r="U1358" s="416" t="s">
        <v>167</v>
      </c>
      <c r="V1358" s="427"/>
      <c r="W1358" s="816"/>
      <c r="X1358" s="817"/>
      <c r="Y1358" s="416" t="s">
        <v>166</v>
      </c>
      <c r="Z1358" s="426">
        <f>IF(Z1356="",Z1357-Z1355,Z1357-Z1356)</f>
        <v>0</v>
      </c>
      <c r="AA1358" s="416" t="s">
        <v>166</v>
      </c>
      <c r="AB1358" s="426">
        <f>IF(AB1356="",AB1357-AB1355,AB1357-AB1356)</f>
        <v>0</v>
      </c>
      <c r="AC1358" s="416" t="s">
        <v>166</v>
      </c>
      <c r="AD1358" s="426">
        <f>IF(AD1356="",AD1357-AD1355,AD1357-AD1356)</f>
        <v>0</v>
      </c>
      <c r="AE1358" s="416" t="s">
        <v>166</v>
      </c>
      <c r="AF1358" s="426">
        <f>IF(AF1356="",AF1357-AF1355,AF1357-AF1356)</f>
        <v>0</v>
      </c>
      <c r="AG1358" s="416" t="s">
        <v>166</v>
      </c>
      <c r="AH1358" s="426">
        <f>IF(AH1356="",AH1357-AH1355,AH1357-AH1356)</f>
        <v>0</v>
      </c>
      <c r="AI1358" s="816"/>
      <c r="AJ1358" s="817"/>
      <c r="AK1358" s="792"/>
      <c r="AL1358" s="792"/>
      <c r="AM1358" s="792"/>
      <c r="AN1358" s="792"/>
      <c r="AO1358" s="792"/>
      <c r="AP1358" s="792"/>
    </row>
    <row r="1359" spans="1:42" s="404" customFormat="1" ht="15" hidden="1" customHeight="1" x14ac:dyDescent="0.2">
      <c r="A1359" s="402"/>
      <c r="B1359" s="425" t="s">
        <v>310</v>
      </c>
      <c r="C1359" s="424" t="s">
        <v>733</v>
      </c>
      <c r="D1359" s="423" t="s">
        <v>705</v>
      </c>
      <c r="E1359" s="422"/>
      <c r="F1359" s="420"/>
      <c r="G1359" s="420"/>
      <c r="H1359" s="507">
        <v>2019</v>
      </c>
      <c r="I1359" s="439"/>
      <c r="J1359" s="439" t="s">
        <v>987</v>
      </c>
      <c r="K1359" s="417" t="s">
        <v>942</v>
      </c>
      <c r="L1359" s="824"/>
      <c r="M1359" s="825"/>
      <c r="N1359" s="792"/>
      <c r="O1359" s="829"/>
      <c r="P1359" s="832"/>
      <c r="Q1359" s="835"/>
      <c r="R1359" s="829"/>
      <c r="S1359" s="416" t="s">
        <v>165</v>
      </c>
      <c r="T1359" s="415"/>
      <c r="U1359" s="416" t="s">
        <v>164</v>
      </c>
      <c r="V1359" s="415"/>
      <c r="W1359" s="816"/>
      <c r="X1359" s="817"/>
      <c r="Y1359" s="816"/>
      <c r="Z1359" s="817"/>
      <c r="AA1359" s="816"/>
      <c r="AB1359" s="817"/>
      <c r="AC1359" s="816"/>
      <c r="AD1359" s="817"/>
      <c r="AE1359" s="816"/>
      <c r="AF1359" s="817"/>
      <c r="AG1359" s="816"/>
      <c r="AH1359" s="817"/>
      <c r="AI1359" s="816"/>
      <c r="AJ1359" s="817"/>
      <c r="AK1359" s="792"/>
      <c r="AL1359" s="792"/>
      <c r="AM1359" s="792"/>
      <c r="AN1359" s="792"/>
      <c r="AO1359" s="792"/>
      <c r="AP1359" s="792"/>
    </row>
    <row r="1360" spans="1:42" s="404" customFormat="1" ht="15" hidden="1" customHeight="1" thickBot="1" x14ac:dyDescent="0.25">
      <c r="A1360" s="402"/>
      <c r="B1360" s="414" t="s">
        <v>310</v>
      </c>
      <c r="C1360" s="413" t="s">
        <v>733</v>
      </c>
      <c r="D1360" s="412" t="s">
        <v>705</v>
      </c>
      <c r="E1360" s="411"/>
      <c r="F1360" s="409"/>
      <c r="G1360" s="409"/>
      <c r="H1360" s="408">
        <v>2019</v>
      </c>
      <c r="I1360" s="407"/>
      <c r="J1360" s="407" t="s">
        <v>987</v>
      </c>
      <c r="K1360" s="495" t="s">
        <v>942</v>
      </c>
      <c r="L1360" s="826"/>
      <c r="M1360" s="827"/>
      <c r="N1360" s="793"/>
      <c r="O1360" s="830"/>
      <c r="P1360" s="833"/>
      <c r="Q1360" s="836"/>
      <c r="R1360" s="830"/>
      <c r="S1360" s="406" t="s">
        <v>158</v>
      </c>
      <c r="T1360" s="451"/>
      <c r="U1360" s="820"/>
      <c r="V1360" s="821"/>
      <c r="W1360" s="818"/>
      <c r="X1360" s="819"/>
      <c r="Y1360" s="818"/>
      <c r="Z1360" s="819"/>
      <c r="AA1360" s="818"/>
      <c r="AB1360" s="819"/>
      <c r="AC1360" s="818"/>
      <c r="AD1360" s="819"/>
      <c r="AE1360" s="818"/>
      <c r="AF1360" s="819"/>
      <c r="AG1360" s="818"/>
      <c r="AH1360" s="819"/>
      <c r="AI1360" s="818"/>
      <c r="AJ1360" s="819"/>
      <c r="AK1360" s="793"/>
      <c r="AL1360" s="793"/>
      <c r="AM1360" s="793"/>
      <c r="AN1360" s="793"/>
      <c r="AO1360" s="793"/>
      <c r="AP1360" s="793"/>
    </row>
    <row r="1361" spans="1:43" s="404" customFormat="1" ht="12.75" customHeight="1" thickTop="1" x14ac:dyDescent="0.2">
      <c r="A1361" s="402"/>
      <c r="B1361" s="445" t="s">
        <v>310</v>
      </c>
      <c r="C1361" s="444" t="s">
        <v>980</v>
      </c>
      <c r="D1361" s="443" t="s">
        <v>705</v>
      </c>
      <c r="E1361" s="442" t="s">
        <v>50</v>
      </c>
      <c r="F1361" s="440">
        <v>43857</v>
      </c>
      <c r="G1361" s="440">
        <v>43866</v>
      </c>
      <c r="H1361" s="507">
        <v>2019</v>
      </c>
      <c r="I1361" s="439"/>
      <c r="J1361" s="439" t="s">
        <v>987</v>
      </c>
      <c r="K1361" s="439" t="s">
        <v>942</v>
      </c>
      <c r="L1361" s="822" t="s">
        <v>981</v>
      </c>
      <c r="M1361" s="823"/>
      <c r="N1361" s="791" t="s">
        <v>1932</v>
      </c>
      <c r="O1361" s="828" t="s">
        <v>475</v>
      </c>
      <c r="P1361" s="831"/>
      <c r="Q1361" s="834"/>
      <c r="R1361" s="828"/>
      <c r="S1361" s="434" t="s">
        <v>184</v>
      </c>
      <c r="T1361" s="438">
        <v>1000000</v>
      </c>
      <c r="U1361" s="434" t="s">
        <v>183</v>
      </c>
      <c r="V1361" s="437">
        <f>T1366+T1364-0.001</f>
        <v>43866.999000000003</v>
      </c>
      <c r="W1361" s="434" t="s">
        <v>182</v>
      </c>
      <c r="X1361" s="436">
        <f>T1361</f>
        <v>1000000</v>
      </c>
      <c r="Y1361" s="434" t="s">
        <v>181</v>
      </c>
      <c r="Z1361" s="435">
        <v>1</v>
      </c>
      <c r="AA1361" s="434" t="s">
        <v>181</v>
      </c>
      <c r="AB1361" s="435">
        <v>1</v>
      </c>
      <c r="AC1361" s="434" t="s">
        <v>181</v>
      </c>
      <c r="AD1361" s="435">
        <v>1</v>
      </c>
      <c r="AE1361" s="434" t="s">
        <v>181</v>
      </c>
      <c r="AF1361" s="435">
        <v>1</v>
      </c>
      <c r="AG1361" s="434" t="s">
        <v>181</v>
      </c>
      <c r="AH1361" s="435">
        <v>1</v>
      </c>
      <c r="AI1361" s="434" t="s">
        <v>180</v>
      </c>
      <c r="AJ1361" s="433"/>
      <c r="AK1361" s="791" t="s">
        <v>227</v>
      </c>
      <c r="AL1361" s="791" t="s">
        <v>227</v>
      </c>
      <c r="AM1361" s="791" t="s">
        <v>227</v>
      </c>
      <c r="AN1361" s="791" t="s">
        <v>227</v>
      </c>
      <c r="AO1361" s="791" t="s">
        <v>227</v>
      </c>
      <c r="AP1361" s="791" t="s">
        <v>2143</v>
      </c>
    </row>
    <row r="1362" spans="1:43" s="404" customFormat="1" ht="15" customHeight="1" x14ac:dyDescent="0.2">
      <c r="A1362" s="402"/>
      <c r="B1362" s="425" t="s">
        <v>310</v>
      </c>
      <c r="C1362" s="424" t="s">
        <v>980</v>
      </c>
      <c r="D1362" s="423" t="s">
        <v>705</v>
      </c>
      <c r="E1362" s="422" t="s">
        <v>50</v>
      </c>
      <c r="F1362" s="420">
        <v>43857</v>
      </c>
      <c r="G1362" s="420">
        <v>43866</v>
      </c>
      <c r="H1362" s="507">
        <v>2019</v>
      </c>
      <c r="I1362" s="439"/>
      <c r="J1362" s="439" t="s">
        <v>987</v>
      </c>
      <c r="K1362" s="417" t="s">
        <v>942</v>
      </c>
      <c r="L1362" s="824"/>
      <c r="M1362" s="825"/>
      <c r="N1362" s="792"/>
      <c r="O1362" s="829"/>
      <c r="P1362" s="832"/>
      <c r="Q1362" s="835"/>
      <c r="R1362" s="829"/>
      <c r="S1362" s="416" t="s">
        <v>179</v>
      </c>
      <c r="T1362" s="432" t="s">
        <v>969</v>
      </c>
      <c r="U1362" s="416" t="s">
        <v>177</v>
      </c>
      <c r="V1362" s="415">
        <f>V1361+V1363</f>
        <v>43866.999000000003</v>
      </c>
      <c r="W1362" s="416" t="s">
        <v>176</v>
      </c>
      <c r="X1362" s="428">
        <f>X1361</f>
        <v>1000000</v>
      </c>
      <c r="Y1362" s="416" t="s">
        <v>175</v>
      </c>
      <c r="Z1362" s="426"/>
      <c r="AA1362" s="416" t="s">
        <v>175</v>
      </c>
      <c r="AB1362" s="426"/>
      <c r="AC1362" s="416" t="s">
        <v>175</v>
      </c>
      <c r="AD1362" s="426"/>
      <c r="AE1362" s="416" t="s">
        <v>175</v>
      </c>
      <c r="AF1362" s="426"/>
      <c r="AG1362" s="416" t="s">
        <v>175</v>
      </c>
      <c r="AH1362" s="426"/>
      <c r="AI1362" s="416" t="s">
        <v>174</v>
      </c>
      <c r="AJ1362" s="430"/>
      <c r="AK1362" s="792"/>
      <c r="AL1362" s="792"/>
      <c r="AM1362" s="792"/>
      <c r="AN1362" s="792"/>
      <c r="AO1362" s="792"/>
      <c r="AP1362" s="792"/>
    </row>
    <row r="1363" spans="1:43" s="404" customFormat="1" x14ac:dyDescent="0.2">
      <c r="A1363" s="402"/>
      <c r="B1363" s="425" t="s">
        <v>310</v>
      </c>
      <c r="C1363" s="424" t="s">
        <v>980</v>
      </c>
      <c r="D1363" s="423" t="s">
        <v>705</v>
      </c>
      <c r="E1363" s="422" t="s">
        <v>50</v>
      </c>
      <c r="F1363" s="420">
        <v>43857</v>
      </c>
      <c r="G1363" s="420">
        <v>43866</v>
      </c>
      <c r="H1363" s="507">
        <v>2019</v>
      </c>
      <c r="I1363" s="439"/>
      <c r="J1363" s="439" t="s">
        <v>987</v>
      </c>
      <c r="K1363" s="417" t="s">
        <v>942</v>
      </c>
      <c r="L1363" s="824"/>
      <c r="M1363" s="825"/>
      <c r="N1363" s="792"/>
      <c r="O1363" s="829"/>
      <c r="P1363" s="832"/>
      <c r="Q1363" s="835"/>
      <c r="R1363" s="829"/>
      <c r="S1363" s="416" t="s">
        <v>173</v>
      </c>
      <c r="T1363" s="429" t="s">
        <v>413</v>
      </c>
      <c r="U1363" s="416" t="s">
        <v>171</v>
      </c>
      <c r="V1363" s="427"/>
      <c r="W1363" s="416" t="s">
        <v>170</v>
      </c>
      <c r="X1363" s="428"/>
      <c r="Y1363" s="416" t="s">
        <v>169</v>
      </c>
      <c r="Z1363" s="426">
        <v>1</v>
      </c>
      <c r="AA1363" s="416" t="s">
        <v>169</v>
      </c>
      <c r="AB1363" s="426">
        <v>1</v>
      </c>
      <c r="AC1363" s="416" t="s">
        <v>169</v>
      </c>
      <c r="AD1363" s="426">
        <v>1</v>
      </c>
      <c r="AE1363" s="416" t="s">
        <v>169</v>
      </c>
      <c r="AF1363" s="426">
        <v>1</v>
      </c>
      <c r="AG1363" s="416" t="s">
        <v>169</v>
      </c>
      <c r="AH1363" s="426">
        <v>1</v>
      </c>
      <c r="AI1363" s="816"/>
      <c r="AJ1363" s="817"/>
      <c r="AK1363" s="792"/>
      <c r="AL1363" s="792"/>
      <c r="AM1363" s="792"/>
      <c r="AN1363" s="792"/>
      <c r="AO1363" s="792"/>
      <c r="AP1363" s="792"/>
    </row>
    <row r="1364" spans="1:43" s="404" customFormat="1" ht="15" customHeight="1" x14ac:dyDescent="0.2">
      <c r="A1364" s="402"/>
      <c r="B1364" s="425" t="s">
        <v>310</v>
      </c>
      <c r="C1364" s="424" t="s">
        <v>980</v>
      </c>
      <c r="D1364" s="423" t="s">
        <v>705</v>
      </c>
      <c r="E1364" s="422" t="s">
        <v>50</v>
      </c>
      <c r="F1364" s="420">
        <v>43857</v>
      </c>
      <c r="G1364" s="420">
        <v>43866</v>
      </c>
      <c r="H1364" s="507">
        <v>2019</v>
      </c>
      <c r="I1364" s="439"/>
      <c r="J1364" s="439" t="s">
        <v>987</v>
      </c>
      <c r="K1364" s="417" t="s">
        <v>942</v>
      </c>
      <c r="L1364" s="824"/>
      <c r="M1364" s="825"/>
      <c r="N1364" s="792"/>
      <c r="O1364" s="829"/>
      <c r="P1364" s="832"/>
      <c r="Q1364" s="835"/>
      <c r="R1364" s="829"/>
      <c r="S1364" s="416" t="s">
        <v>168</v>
      </c>
      <c r="T1364" s="427">
        <v>10</v>
      </c>
      <c r="U1364" s="416" t="s">
        <v>167</v>
      </c>
      <c r="V1364" s="427"/>
      <c r="W1364" s="816"/>
      <c r="X1364" s="817"/>
      <c r="Y1364" s="416" t="s">
        <v>166</v>
      </c>
      <c r="Z1364" s="426">
        <f>IF(Z1362="",Z1363-Z1361,Z1363-Z1362)</f>
        <v>0</v>
      </c>
      <c r="AA1364" s="416" t="s">
        <v>166</v>
      </c>
      <c r="AB1364" s="426">
        <f>IF(AB1362="",AB1363-AB1361,AB1363-AB1362)</f>
        <v>0</v>
      </c>
      <c r="AC1364" s="416" t="s">
        <v>166</v>
      </c>
      <c r="AD1364" s="426">
        <f>IF(AD1362="",AD1363-AD1361,AD1363-AD1362)</f>
        <v>0</v>
      </c>
      <c r="AE1364" s="416" t="s">
        <v>166</v>
      </c>
      <c r="AF1364" s="426">
        <f>IF(AF1362="",AF1363-AF1361,AF1363-AF1362)</f>
        <v>0</v>
      </c>
      <c r="AG1364" s="416" t="s">
        <v>166</v>
      </c>
      <c r="AH1364" s="426">
        <f>IF(AH1362="",AH1363-AH1361,AH1363-AH1362)</f>
        <v>0</v>
      </c>
      <c r="AI1364" s="816"/>
      <c r="AJ1364" s="817"/>
      <c r="AK1364" s="792"/>
      <c r="AL1364" s="792"/>
      <c r="AM1364" s="792"/>
      <c r="AN1364" s="792"/>
      <c r="AO1364" s="792"/>
      <c r="AP1364" s="792"/>
    </row>
    <row r="1365" spans="1:43" s="404" customFormat="1" ht="15" customHeight="1" x14ac:dyDescent="0.2">
      <c r="A1365" s="402"/>
      <c r="B1365" s="425" t="s">
        <v>310</v>
      </c>
      <c r="C1365" s="424" t="s">
        <v>980</v>
      </c>
      <c r="D1365" s="423" t="s">
        <v>705</v>
      </c>
      <c r="E1365" s="422" t="s">
        <v>50</v>
      </c>
      <c r="F1365" s="420">
        <v>43857</v>
      </c>
      <c r="G1365" s="420">
        <v>43866</v>
      </c>
      <c r="H1365" s="507">
        <v>2019</v>
      </c>
      <c r="I1365" s="439"/>
      <c r="J1365" s="439" t="s">
        <v>987</v>
      </c>
      <c r="K1365" s="417" t="s">
        <v>942</v>
      </c>
      <c r="L1365" s="824"/>
      <c r="M1365" s="825"/>
      <c r="N1365" s="792"/>
      <c r="O1365" s="829"/>
      <c r="P1365" s="832"/>
      <c r="Q1365" s="835"/>
      <c r="R1365" s="829"/>
      <c r="S1365" s="416" t="s">
        <v>165</v>
      </c>
      <c r="T1365" s="415"/>
      <c r="U1365" s="416" t="s">
        <v>164</v>
      </c>
      <c r="V1365" s="415">
        <v>43866</v>
      </c>
      <c r="W1365" s="816"/>
      <c r="X1365" s="817"/>
      <c r="Y1365" s="816"/>
      <c r="Z1365" s="817"/>
      <c r="AA1365" s="816"/>
      <c r="AB1365" s="817"/>
      <c r="AC1365" s="816"/>
      <c r="AD1365" s="817"/>
      <c r="AE1365" s="816"/>
      <c r="AF1365" s="817"/>
      <c r="AG1365" s="816"/>
      <c r="AH1365" s="817"/>
      <c r="AI1365" s="816"/>
      <c r="AJ1365" s="817"/>
      <c r="AK1365" s="792"/>
      <c r="AL1365" s="792"/>
      <c r="AM1365" s="792"/>
      <c r="AN1365" s="792"/>
      <c r="AO1365" s="792"/>
      <c r="AP1365" s="792"/>
    </row>
    <row r="1366" spans="1:43" s="404" customFormat="1" ht="15" customHeight="1" thickBot="1" x14ac:dyDescent="0.25">
      <c r="A1366" s="402"/>
      <c r="B1366" s="414" t="s">
        <v>310</v>
      </c>
      <c r="C1366" s="413" t="s">
        <v>980</v>
      </c>
      <c r="D1366" s="412" t="s">
        <v>705</v>
      </c>
      <c r="E1366" s="411" t="s">
        <v>50</v>
      </c>
      <c r="F1366" s="409">
        <v>43857</v>
      </c>
      <c r="G1366" s="409">
        <v>43866</v>
      </c>
      <c r="H1366" s="408">
        <v>2019</v>
      </c>
      <c r="I1366" s="407"/>
      <c r="J1366" s="407" t="s">
        <v>987</v>
      </c>
      <c r="K1366" s="495" t="s">
        <v>942</v>
      </c>
      <c r="L1366" s="826"/>
      <c r="M1366" s="827"/>
      <c r="N1366" s="793"/>
      <c r="O1366" s="830"/>
      <c r="P1366" s="833"/>
      <c r="Q1366" s="836"/>
      <c r="R1366" s="830"/>
      <c r="S1366" s="406" t="s">
        <v>158</v>
      </c>
      <c r="T1366" s="451">
        <v>43857</v>
      </c>
      <c r="U1366" s="820"/>
      <c r="V1366" s="821"/>
      <c r="W1366" s="818"/>
      <c r="X1366" s="819"/>
      <c r="Y1366" s="818"/>
      <c r="Z1366" s="819"/>
      <c r="AA1366" s="818"/>
      <c r="AB1366" s="819"/>
      <c r="AC1366" s="818"/>
      <c r="AD1366" s="819"/>
      <c r="AE1366" s="818"/>
      <c r="AF1366" s="819"/>
      <c r="AG1366" s="818"/>
      <c r="AH1366" s="819"/>
      <c r="AI1366" s="818"/>
      <c r="AJ1366" s="819"/>
      <c r="AK1366" s="793"/>
      <c r="AL1366" s="793"/>
      <c r="AM1366" s="793"/>
      <c r="AN1366" s="793"/>
      <c r="AO1366" s="793"/>
      <c r="AP1366" s="793"/>
    </row>
    <row r="1367" spans="1:43" s="404" customFormat="1" ht="12.75" customHeight="1" thickTop="1" x14ac:dyDescent="0.2">
      <c r="A1367" s="402"/>
      <c r="B1367" s="445" t="s">
        <v>310</v>
      </c>
      <c r="C1367" s="444" t="s">
        <v>978</v>
      </c>
      <c r="D1367" s="443" t="s">
        <v>705</v>
      </c>
      <c r="E1367" s="442" t="s">
        <v>50</v>
      </c>
      <c r="F1367" s="440"/>
      <c r="G1367" s="440"/>
      <c r="H1367" s="507">
        <v>2019</v>
      </c>
      <c r="I1367" s="439" t="s">
        <v>559</v>
      </c>
      <c r="J1367" s="439" t="s">
        <v>987</v>
      </c>
      <c r="K1367" s="439" t="s">
        <v>942</v>
      </c>
      <c r="L1367" s="822" t="s">
        <v>1887</v>
      </c>
      <c r="M1367" s="823"/>
      <c r="N1367" s="791" t="s">
        <v>1932</v>
      </c>
      <c r="O1367" s="828" t="s">
        <v>475</v>
      </c>
      <c r="P1367" s="831"/>
      <c r="Q1367" s="834"/>
      <c r="R1367" s="828" t="s">
        <v>559</v>
      </c>
      <c r="S1367" s="434" t="s">
        <v>184</v>
      </c>
      <c r="T1367" s="438">
        <v>2500000</v>
      </c>
      <c r="U1367" s="434" t="s">
        <v>183</v>
      </c>
      <c r="V1367" s="437"/>
      <c r="W1367" s="434" t="s">
        <v>182</v>
      </c>
      <c r="X1367" s="436">
        <f>T1367</f>
        <v>2500000</v>
      </c>
      <c r="Y1367" s="434" t="s">
        <v>181</v>
      </c>
      <c r="Z1367" s="435">
        <v>1</v>
      </c>
      <c r="AA1367" s="434" t="s">
        <v>181</v>
      </c>
      <c r="AB1367" s="435">
        <v>1</v>
      </c>
      <c r="AC1367" s="434" t="s">
        <v>181</v>
      </c>
      <c r="AD1367" s="435">
        <v>1</v>
      </c>
      <c r="AE1367" s="434" t="s">
        <v>181</v>
      </c>
      <c r="AF1367" s="435"/>
      <c r="AG1367" s="434" t="s">
        <v>181</v>
      </c>
      <c r="AH1367" s="435"/>
      <c r="AI1367" s="434" t="s">
        <v>180</v>
      </c>
      <c r="AJ1367" s="433"/>
      <c r="AK1367" s="791" t="s">
        <v>227</v>
      </c>
      <c r="AL1367" s="791" t="s">
        <v>227</v>
      </c>
      <c r="AM1367" s="791" t="s">
        <v>227</v>
      </c>
      <c r="AN1367" s="791" t="s">
        <v>1919</v>
      </c>
      <c r="AO1367" s="791" t="s">
        <v>1919</v>
      </c>
      <c r="AP1367" s="791" t="s">
        <v>1919</v>
      </c>
    </row>
    <row r="1368" spans="1:43" s="404" customFormat="1" ht="15" customHeight="1" x14ac:dyDescent="0.2">
      <c r="A1368" s="402"/>
      <c r="B1368" s="425" t="s">
        <v>310</v>
      </c>
      <c r="C1368" s="424" t="s">
        <v>978</v>
      </c>
      <c r="D1368" s="423" t="s">
        <v>705</v>
      </c>
      <c r="E1368" s="422" t="s">
        <v>50</v>
      </c>
      <c r="F1368" s="420"/>
      <c r="G1368" s="420"/>
      <c r="H1368" s="507">
        <v>2019</v>
      </c>
      <c r="I1368" s="439" t="s">
        <v>559</v>
      </c>
      <c r="J1368" s="439" t="s">
        <v>987</v>
      </c>
      <c r="K1368" s="417" t="s">
        <v>942</v>
      </c>
      <c r="L1368" s="824"/>
      <c r="M1368" s="825"/>
      <c r="N1368" s="792"/>
      <c r="O1368" s="829"/>
      <c r="P1368" s="832"/>
      <c r="Q1368" s="835"/>
      <c r="R1368" s="829"/>
      <c r="S1368" s="416" t="s">
        <v>179</v>
      </c>
      <c r="T1368" s="432"/>
      <c r="U1368" s="416" t="s">
        <v>177</v>
      </c>
      <c r="V1368" s="415">
        <f>V1367+V1369</f>
        <v>0</v>
      </c>
      <c r="W1368" s="416" t="s">
        <v>176</v>
      </c>
      <c r="X1368" s="428">
        <f>X1367</f>
        <v>2500000</v>
      </c>
      <c r="Y1368" s="416" t="s">
        <v>175</v>
      </c>
      <c r="Z1368" s="426"/>
      <c r="AA1368" s="416" t="s">
        <v>175</v>
      </c>
      <c r="AB1368" s="426"/>
      <c r="AC1368" s="416" t="s">
        <v>175</v>
      </c>
      <c r="AD1368" s="426"/>
      <c r="AE1368" s="416" t="s">
        <v>175</v>
      </c>
      <c r="AF1368" s="426"/>
      <c r="AG1368" s="416" t="s">
        <v>175</v>
      </c>
      <c r="AH1368" s="426"/>
      <c r="AI1368" s="416" t="s">
        <v>174</v>
      </c>
      <c r="AJ1368" s="430"/>
      <c r="AK1368" s="792"/>
      <c r="AL1368" s="792"/>
      <c r="AM1368" s="792"/>
      <c r="AN1368" s="792"/>
      <c r="AO1368" s="792"/>
      <c r="AP1368" s="792"/>
    </row>
    <row r="1369" spans="1:43" s="404" customFormat="1" x14ac:dyDescent="0.2">
      <c r="A1369" s="402"/>
      <c r="B1369" s="425" t="s">
        <v>310</v>
      </c>
      <c r="C1369" s="424" t="s">
        <v>978</v>
      </c>
      <c r="D1369" s="423" t="s">
        <v>705</v>
      </c>
      <c r="E1369" s="422" t="s">
        <v>50</v>
      </c>
      <c r="F1369" s="420"/>
      <c r="G1369" s="420"/>
      <c r="H1369" s="507">
        <v>2019</v>
      </c>
      <c r="I1369" s="439" t="s">
        <v>559</v>
      </c>
      <c r="J1369" s="439" t="s">
        <v>987</v>
      </c>
      <c r="K1369" s="417" t="s">
        <v>942</v>
      </c>
      <c r="L1369" s="824"/>
      <c r="M1369" s="825"/>
      <c r="N1369" s="792"/>
      <c r="O1369" s="829"/>
      <c r="P1369" s="832"/>
      <c r="Q1369" s="835"/>
      <c r="R1369" s="829"/>
      <c r="S1369" s="416" t="s">
        <v>173</v>
      </c>
      <c r="T1369" s="429"/>
      <c r="U1369" s="416" t="s">
        <v>171</v>
      </c>
      <c r="V1369" s="427"/>
      <c r="W1369" s="416" t="s">
        <v>170</v>
      </c>
      <c r="X1369" s="428"/>
      <c r="Y1369" s="416" t="s">
        <v>169</v>
      </c>
      <c r="Z1369" s="426">
        <v>1</v>
      </c>
      <c r="AA1369" s="416" t="s">
        <v>169</v>
      </c>
      <c r="AB1369" s="426">
        <v>1</v>
      </c>
      <c r="AC1369" s="416" t="s">
        <v>169</v>
      </c>
      <c r="AD1369" s="426">
        <v>1</v>
      </c>
      <c r="AE1369" s="416" t="s">
        <v>169</v>
      </c>
      <c r="AF1369" s="426"/>
      <c r="AG1369" s="416" t="s">
        <v>169</v>
      </c>
      <c r="AH1369" s="426"/>
      <c r="AI1369" s="816"/>
      <c r="AJ1369" s="817"/>
      <c r="AK1369" s="792"/>
      <c r="AL1369" s="792"/>
      <c r="AM1369" s="792"/>
      <c r="AN1369" s="792"/>
      <c r="AO1369" s="792"/>
      <c r="AP1369" s="792"/>
    </row>
    <row r="1370" spans="1:43" s="404" customFormat="1" ht="15" customHeight="1" x14ac:dyDescent="0.2">
      <c r="A1370" s="402"/>
      <c r="B1370" s="425" t="s">
        <v>310</v>
      </c>
      <c r="C1370" s="424" t="s">
        <v>978</v>
      </c>
      <c r="D1370" s="423" t="s">
        <v>705</v>
      </c>
      <c r="E1370" s="422" t="s">
        <v>50</v>
      </c>
      <c r="F1370" s="420"/>
      <c r="G1370" s="420"/>
      <c r="H1370" s="507">
        <v>2019</v>
      </c>
      <c r="I1370" s="439" t="s">
        <v>559</v>
      </c>
      <c r="J1370" s="439" t="s">
        <v>987</v>
      </c>
      <c r="K1370" s="417" t="s">
        <v>942</v>
      </c>
      <c r="L1370" s="824"/>
      <c r="M1370" s="825"/>
      <c r="N1370" s="792"/>
      <c r="O1370" s="829"/>
      <c r="P1370" s="832"/>
      <c r="Q1370" s="835"/>
      <c r="R1370" s="829"/>
      <c r="S1370" s="416" t="s">
        <v>168</v>
      </c>
      <c r="T1370" s="427"/>
      <c r="U1370" s="416" t="s">
        <v>167</v>
      </c>
      <c r="V1370" s="427"/>
      <c r="W1370" s="816"/>
      <c r="X1370" s="817"/>
      <c r="Y1370" s="416" t="s">
        <v>166</v>
      </c>
      <c r="Z1370" s="426">
        <f>IF(Z1368="",Z1369-Z1367,Z1369-Z1368)</f>
        <v>0</v>
      </c>
      <c r="AA1370" s="416" t="s">
        <v>166</v>
      </c>
      <c r="AB1370" s="426">
        <f>IF(AB1368="",AB1369-AB1367,AB1369-AB1368)</f>
        <v>0</v>
      </c>
      <c r="AC1370" s="416" t="s">
        <v>166</v>
      </c>
      <c r="AD1370" s="426">
        <f>IF(AD1368="",AD1369-AD1367,AD1369-AD1368)</f>
        <v>0</v>
      </c>
      <c r="AE1370" s="416" t="s">
        <v>166</v>
      </c>
      <c r="AF1370" s="426">
        <f>IF(AF1368="",AF1369-AF1367,AF1369-AF1368)</f>
        <v>0</v>
      </c>
      <c r="AG1370" s="416" t="s">
        <v>166</v>
      </c>
      <c r="AH1370" s="426">
        <f>IF(AH1368="",AH1369-AH1367,AH1369-AH1368)</f>
        <v>0</v>
      </c>
      <c r="AI1370" s="816"/>
      <c r="AJ1370" s="817"/>
      <c r="AK1370" s="792"/>
      <c r="AL1370" s="792"/>
      <c r="AM1370" s="792"/>
      <c r="AN1370" s="792"/>
      <c r="AO1370" s="792"/>
      <c r="AP1370" s="792"/>
    </row>
    <row r="1371" spans="1:43" ht="15" customHeight="1" x14ac:dyDescent="0.2">
      <c r="B1371" s="425" t="s">
        <v>310</v>
      </c>
      <c r="C1371" s="424" t="s">
        <v>978</v>
      </c>
      <c r="D1371" s="423" t="s">
        <v>705</v>
      </c>
      <c r="E1371" s="422" t="s">
        <v>50</v>
      </c>
      <c r="F1371" s="420"/>
      <c r="G1371" s="420"/>
      <c r="H1371" s="507">
        <v>2019</v>
      </c>
      <c r="I1371" s="439" t="s">
        <v>559</v>
      </c>
      <c r="J1371" s="439" t="s">
        <v>987</v>
      </c>
      <c r="K1371" s="417" t="s">
        <v>942</v>
      </c>
      <c r="L1371" s="824"/>
      <c r="M1371" s="825"/>
      <c r="N1371" s="792"/>
      <c r="O1371" s="829"/>
      <c r="P1371" s="832"/>
      <c r="Q1371" s="835"/>
      <c r="R1371" s="829"/>
      <c r="S1371" s="416" t="s">
        <v>165</v>
      </c>
      <c r="T1371" s="415"/>
      <c r="U1371" s="416" t="s">
        <v>164</v>
      </c>
      <c r="V1371" s="415"/>
      <c r="W1371" s="816"/>
      <c r="X1371" s="817"/>
      <c r="Y1371" s="816"/>
      <c r="Z1371" s="817"/>
      <c r="AA1371" s="816"/>
      <c r="AB1371" s="817"/>
      <c r="AC1371" s="816"/>
      <c r="AD1371" s="817"/>
      <c r="AE1371" s="816"/>
      <c r="AF1371" s="817"/>
      <c r="AG1371" s="816"/>
      <c r="AH1371" s="817"/>
      <c r="AI1371" s="816"/>
      <c r="AJ1371" s="817"/>
      <c r="AK1371" s="792"/>
      <c r="AL1371" s="792"/>
      <c r="AM1371" s="792"/>
      <c r="AN1371" s="792"/>
      <c r="AO1371" s="792"/>
      <c r="AP1371" s="792"/>
    </row>
    <row r="1372" spans="1:43" ht="17.45" customHeight="1" thickBot="1" x14ac:dyDescent="0.25">
      <c r="B1372" s="414" t="s">
        <v>310</v>
      </c>
      <c r="C1372" s="413" t="s">
        <v>978</v>
      </c>
      <c r="D1372" s="412" t="s">
        <v>705</v>
      </c>
      <c r="E1372" s="411" t="s">
        <v>50</v>
      </c>
      <c r="F1372" s="409"/>
      <c r="G1372" s="409"/>
      <c r="H1372" s="408">
        <v>2019</v>
      </c>
      <c r="I1372" s="407" t="s">
        <v>559</v>
      </c>
      <c r="J1372" s="407" t="s">
        <v>987</v>
      </c>
      <c r="K1372" s="495" t="s">
        <v>942</v>
      </c>
      <c r="L1372" s="826"/>
      <c r="M1372" s="827"/>
      <c r="N1372" s="793"/>
      <c r="O1372" s="830"/>
      <c r="P1372" s="833"/>
      <c r="Q1372" s="836"/>
      <c r="R1372" s="830"/>
      <c r="S1372" s="406" t="s">
        <v>158</v>
      </c>
      <c r="T1372" s="451"/>
      <c r="U1372" s="820"/>
      <c r="V1372" s="821"/>
      <c r="W1372" s="818"/>
      <c r="X1372" s="819"/>
      <c r="Y1372" s="818"/>
      <c r="Z1372" s="819"/>
      <c r="AA1372" s="818"/>
      <c r="AB1372" s="819"/>
      <c r="AC1372" s="818"/>
      <c r="AD1372" s="819"/>
      <c r="AE1372" s="818"/>
      <c r="AF1372" s="819"/>
      <c r="AG1372" s="818"/>
      <c r="AH1372" s="819"/>
      <c r="AI1372" s="818"/>
      <c r="AJ1372" s="819"/>
      <c r="AK1372" s="793"/>
      <c r="AL1372" s="793"/>
      <c r="AM1372" s="793"/>
      <c r="AN1372" s="793"/>
      <c r="AO1372" s="793"/>
      <c r="AP1372" s="793"/>
    </row>
    <row r="1373" spans="1:43" s="597" customFormat="1" ht="12.75" customHeight="1" thickTop="1" x14ac:dyDescent="0.2">
      <c r="B1373" s="598" t="s">
        <v>733</v>
      </c>
      <c r="C1373" s="599" t="s">
        <v>970</v>
      </c>
      <c r="D1373" s="603" t="s">
        <v>705</v>
      </c>
      <c r="E1373" s="601" t="s">
        <v>50</v>
      </c>
      <c r="F1373" s="602">
        <v>43994</v>
      </c>
      <c r="G1373" s="602">
        <v>44020</v>
      </c>
      <c r="H1373" s="603">
        <v>2019</v>
      </c>
      <c r="I1373" s="604" t="s">
        <v>185</v>
      </c>
      <c r="J1373" s="604" t="s">
        <v>160</v>
      </c>
      <c r="K1373" s="604" t="s">
        <v>942</v>
      </c>
      <c r="L1373" s="794" t="s">
        <v>971</v>
      </c>
      <c r="M1373" s="795"/>
      <c r="N1373" s="800" t="s">
        <v>2044</v>
      </c>
      <c r="O1373" s="803" t="s">
        <v>228</v>
      </c>
      <c r="P1373" s="806"/>
      <c r="Q1373" s="809"/>
      <c r="R1373" s="803"/>
      <c r="S1373" s="605" t="s">
        <v>184</v>
      </c>
      <c r="T1373" s="712">
        <v>500000</v>
      </c>
      <c r="U1373" s="657" t="s">
        <v>183</v>
      </c>
      <c r="V1373" s="713">
        <f>T1378+T1376-0.01</f>
        <v>44020.99</v>
      </c>
      <c r="W1373" s="605" t="s">
        <v>182</v>
      </c>
      <c r="X1373" s="608">
        <f>T1373</f>
        <v>500000</v>
      </c>
      <c r="Y1373" s="605" t="s">
        <v>181</v>
      </c>
      <c r="Z1373" s="609"/>
      <c r="AA1373" s="605" t="s">
        <v>181</v>
      </c>
      <c r="AB1373" s="609"/>
      <c r="AC1373" s="605" t="s">
        <v>181</v>
      </c>
      <c r="AD1373" s="609"/>
      <c r="AE1373" s="605" t="s">
        <v>181</v>
      </c>
      <c r="AF1373" s="609">
        <v>1</v>
      </c>
      <c r="AG1373" s="434" t="s">
        <v>181</v>
      </c>
      <c r="AH1373" s="435">
        <v>1</v>
      </c>
      <c r="AI1373" s="434" t="s">
        <v>180</v>
      </c>
      <c r="AJ1373" s="433"/>
      <c r="AK1373" s="791" t="s">
        <v>975</v>
      </c>
      <c r="AL1373" s="791" t="s">
        <v>975</v>
      </c>
      <c r="AM1373" s="954" t="str">
        <f>[1]Sheet1!$J$263</f>
        <v>Abstract on Process
Contractor: Royal Summit Infinity Dev't. Corp.</v>
      </c>
      <c r="AN1373" s="954" t="s">
        <v>4</v>
      </c>
      <c r="AO1373" s="954" t="s">
        <v>4</v>
      </c>
      <c r="AP1373" s="791" t="s">
        <v>2143</v>
      </c>
      <c r="AQ1373" s="724"/>
    </row>
    <row r="1374" spans="1:43" s="597" customFormat="1" ht="15" customHeight="1" x14ac:dyDescent="0.2">
      <c r="B1374" s="611" t="s">
        <v>733</v>
      </c>
      <c r="C1374" s="612" t="s">
        <v>970</v>
      </c>
      <c r="D1374" s="646" t="s">
        <v>705</v>
      </c>
      <c r="E1374" s="600" t="s">
        <v>50</v>
      </c>
      <c r="F1374" s="613">
        <v>43994</v>
      </c>
      <c r="G1374" s="613">
        <v>44020</v>
      </c>
      <c r="H1374" s="603">
        <v>2019</v>
      </c>
      <c r="I1374" s="604" t="s">
        <v>185</v>
      </c>
      <c r="J1374" s="604" t="s">
        <v>160</v>
      </c>
      <c r="K1374" s="614" t="s">
        <v>942</v>
      </c>
      <c r="L1374" s="796"/>
      <c r="M1374" s="797"/>
      <c r="N1374" s="801"/>
      <c r="O1374" s="804"/>
      <c r="P1374" s="807"/>
      <c r="Q1374" s="810"/>
      <c r="R1374" s="804"/>
      <c r="S1374" s="615" t="s">
        <v>179</v>
      </c>
      <c r="T1374" s="715" t="s">
        <v>2080</v>
      </c>
      <c r="U1374" s="659" t="s">
        <v>177</v>
      </c>
      <c r="V1374" s="685"/>
      <c r="W1374" s="615" t="s">
        <v>176</v>
      </c>
      <c r="X1374" s="618">
        <f>X1373</f>
        <v>500000</v>
      </c>
      <c r="Y1374" s="615" t="s">
        <v>175</v>
      </c>
      <c r="Z1374" s="619"/>
      <c r="AA1374" s="615" t="s">
        <v>175</v>
      </c>
      <c r="AB1374" s="619"/>
      <c r="AC1374" s="615" t="s">
        <v>175</v>
      </c>
      <c r="AD1374" s="619"/>
      <c r="AE1374" s="615" t="s">
        <v>175</v>
      </c>
      <c r="AF1374" s="619"/>
      <c r="AG1374" s="416" t="s">
        <v>175</v>
      </c>
      <c r="AH1374" s="426"/>
      <c r="AI1374" s="416" t="s">
        <v>174</v>
      </c>
      <c r="AJ1374" s="430"/>
      <c r="AK1374" s="792"/>
      <c r="AL1374" s="792"/>
      <c r="AM1374" s="792"/>
      <c r="AN1374" s="955"/>
      <c r="AO1374" s="955"/>
      <c r="AP1374" s="792"/>
      <c r="AQ1374" s="724"/>
    </row>
    <row r="1375" spans="1:43" s="597" customFormat="1" x14ac:dyDescent="0.2">
      <c r="B1375" s="611" t="s">
        <v>733</v>
      </c>
      <c r="C1375" s="612" t="s">
        <v>970</v>
      </c>
      <c r="D1375" s="646" t="s">
        <v>705</v>
      </c>
      <c r="E1375" s="600" t="s">
        <v>50</v>
      </c>
      <c r="F1375" s="613">
        <v>43994</v>
      </c>
      <c r="G1375" s="613">
        <v>44020</v>
      </c>
      <c r="H1375" s="603">
        <v>2019</v>
      </c>
      <c r="I1375" s="604" t="s">
        <v>185</v>
      </c>
      <c r="J1375" s="604" t="s">
        <v>160</v>
      </c>
      <c r="K1375" s="614" t="s">
        <v>942</v>
      </c>
      <c r="L1375" s="796"/>
      <c r="M1375" s="797"/>
      <c r="N1375" s="801"/>
      <c r="O1375" s="804"/>
      <c r="P1375" s="807"/>
      <c r="Q1375" s="810"/>
      <c r="R1375" s="804"/>
      <c r="S1375" s="615" t="s">
        <v>173</v>
      </c>
      <c r="T1375" s="717" t="s">
        <v>948</v>
      </c>
      <c r="U1375" s="659" t="s">
        <v>171</v>
      </c>
      <c r="V1375" s="684"/>
      <c r="W1375" s="615" t="s">
        <v>170</v>
      </c>
      <c r="X1375" s="618"/>
      <c r="Y1375" s="615" t="s">
        <v>169</v>
      </c>
      <c r="Z1375" s="619"/>
      <c r="AA1375" s="615" t="s">
        <v>169</v>
      </c>
      <c r="AB1375" s="619"/>
      <c r="AC1375" s="615" t="s">
        <v>169</v>
      </c>
      <c r="AD1375" s="619"/>
      <c r="AE1375" s="615" t="s">
        <v>169</v>
      </c>
      <c r="AF1375" s="619"/>
      <c r="AG1375" s="416" t="s">
        <v>169</v>
      </c>
      <c r="AH1375" s="426">
        <v>1</v>
      </c>
      <c r="AI1375" s="816"/>
      <c r="AJ1375" s="817"/>
      <c r="AK1375" s="792"/>
      <c r="AL1375" s="792"/>
      <c r="AM1375" s="792"/>
      <c r="AN1375" s="955"/>
      <c r="AO1375" s="955"/>
      <c r="AP1375" s="792"/>
      <c r="AQ1375" s="724"/>
    </row>
    <row r="1376" spans="1:43" s="597" customFormat="1" ht="15" customHeight="1" x14ac:dyDescent="0.2">
      <c r="B1376" s="611" t="s">
        <v>733</v>
      </c>
      <c r="C1376" s="612" t="s">
        <v>970</v>
      </c>
      <c r="D1376" s="646" t="s">
        <v>705</v>
      </c>
      <c r="E1376" s="600" t="s">
        <v>50</v>
      </c>
      <c r="F1376" s="613">
        <v>43994</v>
      </c>
      <c r="G1376" s="613">
        <v>44020</v>
      </c>
      <c r="H1376" s="603">
        <v>2019</v>
      </c>
      <c r="I1376" s="604" t="s">
        <v>185</v>
      </c>
      <c r="J1376" s="604" t="s">
        <v>160</v>
      </c>
      <c r="K1376" s="614" t="s">
        <v>942</v>
      </c>
      <c r="L1376" s="796"/>
      <c r="M1376" s="797"/>
      <c r="N1376" s="801"/>
      <c r="O1376" s="804"/>
      <c r="P1376" s="807"/>
      <c r="Q1376" s="810"/>
      <c r="R1376" s="804"/>
      <c r="S1376" s="615" t="s">
        <v>168</v>
      </c>
      <c r="T1376" s="684">
        <v>27</v>
      </c>
      <c r="U1376" s="659" t="s">
        <v>167</v>
      </c>
      <c r="V1376" s="684"/>
      <c r="W1376" s="785"/>
      <c r="X1376" s="786"/>
      <c r="Y1376" s="615" t="s">
        <v>166</v>
      </c>
      <c r="Z1376" s="619">
        <f>IF(Z1374="",Z1375-Z1373,Z1375-Z1374)</f>
        <v>0</v>
      </c>
      <c r="AA1376" s="615" t="s">
        <v>166</v>
      </c>
      <c r="AB1376" s="619">
        <f>IF(AB1374="",AB1375-AB1373,AB1375-AB1374)</f>
        <v>0</v>
      </c>
      <c r="AC1376" s="615" t="s">
        <v>166</v>
      </c>
      <c r="AD1376" s="619">
        <f>IF(AD1374="",AD1375-AD1373,AD1375-AD1374)</f>
        <v>0</v>
      </c>
      <c r="AE1376" s="615" t="s">
        <v>166</v>
      </c>
      <c r="AF1376" s="619">
        <v>1</v>
      </c>
      <c r="AG1376" s="416" t="s">
        <v>166</v>
      </c>
      <c r="AH1376" s="426">
        <f>IF(AH1374="",AH1375-AH1373,AH1375-AH1374)</f>
        <v>0</v>
      </c>
      <c r="AI1376" s="816"/>
      <c r="AJ1376" s="817"/>
      <c r="AK1376" s="792"/>
      <c r="AL1376" s="792"/>
      <c r="AM1376" s="792"/>
      <c r="AN1376" s="955"/>
      <c r="AO1376" s="955"/>
      <c r="AP1376" s="792"/>
      <c r="AQ1376" s="724"/>
    </row>
    <row r="1377" spans="1:43" s="597" customFormat="1" ht="15" customHeight="1" x14ac:dyDescent="0.2">
      <c r="B1377" s="611" t="s">
        <v>733</v>
      </c>
      <c r="C1377" s="612" t="s">
        <v>970</v>
      </c>
      <c r="D1377" s="646" t="s">
        <v>705</v>
      </c>
      <c r="E1377" s="600" t="s">
        <v>50</v>
      </c>
      <c r="F1377" s="613">
        <v>43994</v>
      </c>
      <c r="G1377" s="613">
        <v>44020</v>
      </c>
      <c r="H1377" s="603">
        <v>2019</v>
      </c>
      <c r="I1377" s="604" t="s">
        <v>185</v>
      </c>
      <c r="J1377" s="604" t="s">
        <v>160</v>
      </c>
      <c r="K1377" s="614" t="s">
        <v>942</v>
      </c>
      <c r="L1377" s="796"/>
      <c r="M1377" s="797"/>
      <c r="N1377" s="801"/>
      <c r="O1377" s="804"/>
      <c r="P1377" s="807"/>
      <c r="Q1377" s="810"/>
      <c r="R1377" s="804"/>
      <c r="S1377" s="615" t="s">
        <v>165</v>
      </c>
      <c r="T1377" s="685"/>
      <c r="U1377" s="659" t="s">
        <v>164</v>
      </c>
      <c r="V1377" s="685">
        <f>V1373</f>
        <v>44020.99</v>
      </c>
      <c r="W1377" s="785"/>
      <c r="X1377" s="786"/>
      <c r="Y1377" s="785"/>
      <c r="Z1377" s="786"/>
      <c r="AA1377" s="785"/>
      <c r="AB1377" s="786"/>
      <c r="AC1377" s="785"/>
      <c r="AD1377" s="786"/>
      <c r="AE1377" s="785"/>
      <c r="AF1377" s="786"/>
      <c r="AG1377" s="816"/>
      <c r="AH1377" s="817"/>
      <c r="AI1377" s="816"/>
      <c r="AJ1377" s="817"/>
      <c r="AK1377" s="792"/>
      <c r="AL1377" s="792"/>
      <c r="AM1377" s="792"/>
      <c r="AN1377" s="955"/>
      <c r="AO1377" s="955"/>
      <c r="AP1377" s="792"/>
      <c r="AQ1377" s="724"/>
    </row>
    <row r="1378" spans="1:43" s="597" customFormat="1" ht="15" customHeight="1" thickBot="1" x14ac:dyDescent="0.25">
      <c r="B1378" s="623" t="s">
        <v>733</v>
      </c>
      <c r="C1378" s="624" t="s">
        <v>970</v>
      </c>
      <c r="D1378" s="648" t="s">
        <v>705</v>
      </c>
      <c r="E1378" s="625" t="s">
        <v>50</v>
      </c>
      <c r="F1378" s="626">
        <v>43994</v>
      </c>
      <c r="G1378" s="626">
        <v>44020</v>
      </c>
      <c r="H1378" s="624">
        <v>2019</v>
      </c>
      <c r="I1378" s="627" t="s">
        <v>185</v>
      </c>
      <c r="J1378" s="627" t="s">
        <v>160</v>
      </c>
      <c r="K1378" s="628" t="s">
        <v>942</v>
      </c>
      <c r="L1378" s="798"/>
      <c r="M1378" s="799"/>
      <c r="N1378" s="802"/>
      <c r="O1378" s="805"/>
      <c r="P1378" s="808"/>
      <c r="Q1378" s="811"/>
      <c r="R1378" s="805"/>
      <c r="S1378" s="629" t="s">
        <v>158</v>
      </c>
      <c r="T1378" s="722">
        <v>43994</v>
      </c>
      <c r="U1378" s="889"/>
      <c r="V1378" s="890"/>
      <c r="W1378" s="787"/>
      <c r="X1378" s="788"/>
      <c r="Y1378" s="787"/>
      <c r="Z1378" s="788"/>
      <c r="AA1378" s="787"/>
      <c r="AB1378" s="788"/>
      <c r="AC1378" s="787"/>
      <c r="AD1378" s="788"/>
      <c r="AE1378" s="787"/>
      <c r="AF1378" s="788"/>
      <c r="AG1378" s="818"/>
      <c r="AH1378" s="819"/>
      <c r="AI1378" s="818"/>
      <c r="AJ1378" s="819"/>
      <c r="AK1378" s="793"/>
      <c r="AL1378" s="793"/>
      <c r="AM1378" s="793"/>
      <c r="AN1378" s="956"/>
      <c r="AO1378" s="956"/>
      <c r="AP1378" s="793"/>
      <c r="AQ1378" s="724"/>
    </row>
    <row r="1379" spans="1:43" ht="12.75" hidden="1" customHeight="1" thickTop="1" x14ac:dyDescent="0.2">
      <c r="B1379" s="445" t="s">
        <v>733</v>
      </c>
      <c r="C1379" s="444" t="s">
        <v>970</v>
      </c>
      <c r="D1379" s="443" t="s">
        <v>705</v>
      </c>
      <c r="E1379" s="442" t="s">
        <v>450</v>
      </c>
      <c r="F1379" s="440"/>
      <c r="G1379" s="440"/>
      <c r="H1379" s="507">
        <v>2019</v>
      </c>
      <c r="I1379" s="439"/>
      <c r="J1379" s="439" t="s">
        <v>987</v>
      </c>
      <c r="K1379" s="439" t="s">
        <v>942</v>
      </c>
      <c r="L1379" s="822" t="s">
        <v>974</v>
      </c>
      <c r="M1379" s="823"/>
      <c r="N1379" s="791" t="s">
        <v>2044</v>
      </c>
      <c r="O1379" s="828" t="s">
        <v>219</v>
      </c>
      <c r="P1379" s="831"/>
      <c r="Q1379" s="834"/>
      <c r="R1379" s="828"/>
      <c r="S1379" s="434" t="s">
        <v>184</v>
      </c>
      <c r="T1379" s="438">
        <v>2000000</v>
      </c>
      <c r="U1379" s="434" t="s">
        <v>183</v>
      </c>
      <c r="V1379" s="437"/>
      <c r="W1379" s="434" t="s">
        <v>182</v>
      </c>
      <c r="X1379" s="436">
        <f>T1379</f>
        <v>2000000</v>
      </c>
      <c r="Y1379" s="434" t="s">
        <v>181</v>
      </c>
      <c r="Z1379" s="435"/>
      <c r="AA1379" s="434" t="s">
        <v>181</v>
      </c>
      <c r="AB1379" s="435"/>
      <c r="AC1379" s="434" t="s">
        <v>181</v>
      </c>
      <c r="AD1379" s="435"/>
      <c r="AE1379" s="434" t="s">
        <v>181</v>
      </c>
      <c r="AF1379" s="435"/>
      <c r="AG1379" s="434" t="s">
        <v>181</v>
      </c>
      <c r="AH1379" s="435"/>
      <c r="AI1379" s="434" t="s">
        <v>180</v>
      </c>
      <c r="AJ1379" s="433"/>
      <c r="AK1379" s="791" t="s">
        <v>240</v>
      </c>
      <c r="AL1379" s="791" t="s">
        <v>240</v>
      </c>
      <c r="AM1379" s="791" t="s">
        <v>240</v>
      </c>
      <c r="AN1379" s="791" t="s">
        <v>240</v>
      </c>
      <c r="AO1379" s="791" t="s">
        <v>240</v>
      </c>
      <c r="AP1379" s="791" t="s">
        <v>240</v>
      </c>
    </row>
    <row r="1380" spans="1:43" ht="15" hidden="1" customHeight="1" x14ac:dyDescent="0.2">
      <c r="B1380" s="425" t="s">
        <v>733</v>
      </c>
      <c r="C1380" s="424" t="s">
        <v>970</v>
      </c>
      <c r="D1380" s="423" t="s">
        <v>705</v>
      </c>
      <c r="E1380" s="422" t="s">
        <v>450</v>
      </c>
      <c r="F1380" s="420"/>
      <c r="G1380" s="420"/>
      <c r="H1380" s="507">
        <v>2019</v>
      </c>
      <c r="I1380" s="439"/>
      <c r="J1380" s="439" t="s">
        <v>987</v>
      </c>
      <c r="K1380" s="417" t="s">
        <v>942</v>
      </c>
      <c r="L1380" s="824"/>
      <c r="M1380" s="825"/>
      <c r="N1380" s="792"/>
      <c r="O1380" s="829"/>
      <c r="P1380" s="832"/>
      <c r="Q1380" s="835"/>
      <c r="R1380" s="829"/>
      <c r="S1380" s="416" t="s">
        <v>179</v>
      </c>
      <c r="T1380" s="432"/>
      <c r="U1380" s="416" t="s">
        <v>177</v>
      </c>
      <c r="V1380" s="415">
        <f>V1379+V1382</f>
        <v>0</v>
      </c>
      <c r="W1380" s="416" t="s">
        <v>176</v>
      </c>
      <c r="X1380" s="428">
        <f>X1379</f>
        <v>2000000</v>
      </c>
      <c r="Y1380" s="416" t="s">
        <v>175</v>
      </c>
      <c r="Z1380" s="426"/>
      <c r="AA1380" s="416" t="s">
        <v>175</v>
      </c>
      <c r="AB1380" s="426"/>
      <c r="AC1380" s="416" t="s">
        <v>175</v>
      </c>
      <c r="AD1380" s="426"/>
      <c r="AE1380" s="416" t="s">
        <v>175</v>
      </c>
      <c r="AF1380" s="426"/>
      <c r="AG1380" s="416" t="s">
        <v>175</v>
      </c>
      <c r="AH1380" s="426"/>
      <c r="AI1380" s="416" t="s">
        <v>174</v>
      </c>
      <c r="AJ1380" s="430"/>
      <c r="AK1380" s="792"/>
      <c r="AL1380" s="792"/>
      <c r="AM1380" s="792"/>
      <c r="AN1380" s="792"/>
      <c r="AO1380" s="792"/>
      <c r="AP1380" s="792"/>
    </row>
    <row r="1381" spans="1:43" ht="13.5" hidden="1" thickTop="1" x14ac:dyDescent="0.2">
      <c r="B1381" s="425" t="s">
        <v>733</v>
      </c>
      <c r="C1381" s="424" t="s">
        <v>970</v>
      </c>
      <c r="D1381" s="423" t="s">
        <v>705</v>
      </c>
      <c r="E1381" s="422" t="s">
        <v>450</v>
      </c>
      <c r="F1381" s="420"/>
      <c r="G1381" s="420"/>
      <c r="H1381" s="507">
        <v>2019</v>
      </c>
      <c r="I1381" s="439"/>
      <c r="J1381" s="439" t="s">
        <v>987</v>
      </c>
      <c r="K1381" s="417" t="s">
        <v>942</v>
      </c>
      <c r="L1381" s="824"/>
      <c r="M1381" s="825"/>
      <c r="N1381" s="792"/>
      <c r="O1381" s="829"/>
      <c r="P1381" s="832"/>
      <c r="Q1381" s="835"/>
      <c r="R1381" s="829"/>
      <c r="S1381" s="416" t="s">
        <v>173</v>
      </c>
      <c r="T1381" s="429"/>
      <c r="U1381" s="416" t="s">
        <v>171</v>
      </c>
      <c r="V1381" s="427"/>
      <c r="W1381" s="416" t="s">
        <v>170</v>
      </c>
      <c r="X1381" s="428"/>
      <c r="Y1381" s="416" t="s">
        <v>169</v>
      </c>
      <c r="Z1381" s="426"/>
      <c r="AA1381" s="416" t="s">
        <v>169</v>
      </c>
      <c r="AB1381" s="426"/>
      <c r="AC1381" s="416" t="s">
        <v>169</v>
      </c>
      <c r="AD1381" s="426"/>
      <c r="AE1381" s="416" t="s">
        <v>169</v>
      </c>
      <c r="AF1381" s="426"/>
      <c r="AG1381" s="416" t="s">
        <v>169</v>
      </c>
      <c r="AH1381" s="426"/>
      <c r="AI1381" s="816"/>
      <c r="AJ1381" s="817"/>
      <c r="AK1381" s="792"/>
      <c r="AL1381" s="792"/>
      <c r="AM1381" s="792"/>
      <c r="AN1381" s="792"/>
      <c r="AO1381" s="792"/>
      <c r="AP1381" s="792"/>
    </row>
    <row r="1382" spans="1:43" ht="15" hidden="1" customHeight="1" x14ac:dyDescent="0.2">
      <c r="B1382" s="425" t="s">
        <v>733</v>
      </c>
      <c r="C1382" s="424" t="s">
        <v>970</v>
      </c>
      <c r="D1382" s="423" t="s">
        <v>705</v>
      </c>
      <c r="E1382" s="422" t="s">
        <v>450</v>
      </c>
      <c r="F1382" s="420"/>
      <c r="G1382" s="420"/>
      <c r="H1382" s="507">
        <v>2019</v>
      </c>
      <c r="I1382" s="439"/>
      <c r="J1382" s="439" t="s">
        <v>987</v>
      </c>
      <c r="K1382" s="417" t="s">
        <v>942</v>
      </c>
      <c r="L1382" s="824"/>
      <c r="M1382" s="825"/>
      <c r="N1382" s="792"/>
      <c r="O1382" s="829"/>
      <c r="P1382" s="832"/>
      <c r="Q1382" s="835"/>
      <c r="R1382" s="829"/>
      <c r="S1382" s="416" t="s">
        <v>168</v>
      </c>
      <c r="T1382" s="427"/>
      <c r="U1382" s="416" t="s">
        <v>167</v>
      </c>
      <c r="V1382" s="427"/>
      <c r="W1382" s="816"/>
      <c r="X1382" s="817"/>
      <c r="Y1382" s="416" t="s">
        <v>166</v>
      </c>
      <c r="Z1382" s="426">
        <f>IF(Z1380="",Z1381-Z1379,Z1381-Z1380)</f>
        <v>0</v>
      </c>
      <c r="AA1382" s="416" t="s">
        <v>166</v>
      </c>
      <c r="AB1382" s="426">
        <f>IF(AB1380="",AB1381-AB1379,AB1381-AB1380)</f>
        <v>0</v>
      </c>
      <c r="AC1382" s="416" t="s">
        <v>166</v>
      </c>
      <c r="AD1382" s="426">
        <f>IF(AD1380="",AD1381-AD1379,AD1381-AD1380)</f>
        <v>0</v>
      </c>
      <c r="AE1382" s="416" t="s">
        <v>166</v>
      </c>
      <c r="AF1382" s="426">
        <f>IF(AF1380="",AF1381-AF1379,AF1381-AF1380)</f>
        <v>0</v>
      </c>
      <c r="AG1382" s="416" t="s">
        <v>166</v>
      </c>
      <c r="AH1382" s="426">
        <f>IF(AH1380="",AH1381-AH1379,AH1381-AH1380)</f>
        <v>0</v>
      </c>
      <c r="AI1382" s="816"/>
      <c r="AJ1382" s="817"/>
      <c r="AK1382" s="792"/>
      <c r="AL1382" s="792"/>
      <c r="AM1382" s="792"/>
      <c r="AN1382" s="792"/>
      <c r="AO1382" s="792"/>
      <c r="AP1382" s="792"/>
    </row>
    <row r="1383" spans="1:43" ht="15" hidden="1" customHeight="1" x14ac:dyDescent="0.2">
      <c r="B1383" s="425" t="s">
        <v>733</v>
      </c>
      <c r="C1383" s="424" t="s">
        <v>970</v>
      </c>
      <c r="D1383" s="423" t="s">
        <v>705</v>
      </c>
      <c r="E1383" s="422" t="s">
        <v>450</v>
      </c>
      <c r="F1383" s="420"/>
      <c r="G1383" s="420"/>
      <c r="H1383" s="507">
        <v>2019</v>
      </c>
      <c r="I1383" s="439"/>
      <c r="J1383" s="439" t="s">
        <v>987</v>
      </c>
      <c r="K1383" s="417" t="s">
        <v>942</v>
      </c>
      <c r="L1383" s="824"/>
      <c r="M1383" s="825"/>
      <c r="N1383" s="792"/>
      <c r="O1383" s="829"/>
      <c r="P1383" s="832"/>
      <c r="Q1383" s="835"/>
      <c r="R1383" s="829"/>
      <c r="S1383" s="416" t="s">
        <v>165</v>
      </c>
      <c r="T1383" s="415"/>
      <c r="U1383" s="416" t="s">
        <v>164</v>
      </c>
      <c r="V1383" s="415"/>
      <c r="W1383" s="816"/>
      <c r="X1383" s="817"/>
      <c r="Y1383" s="816"/>
      <c r="Z1383" s="817"/>
      <c r="AA1383" s="816"/>
      <c r="AB1383" s="817"/>
      <c r="AC1383" s="816"/>
      <c r="AD1383" s="817"/>
      <c r="AE1383" s="816"/>
      <c r="AF1383" s="817"/>
      <c r="AG1383" s="816"/>
      <c r="AH1383" s="817"/>
      <c r="AI1383" s="816"/>
      <c r="AJ1383" s="817"/>
      <c r="AK1383" s="792"/>
      <c r="AL1383" s="792"/>
      <c r="AM1383" s="792"/>
      <c r="AN1383" s="792"/>
      <c r="AO1383" s="792"/>
      <c r="AP1383" s="792"/>
    </row>
    <row r="1384" spans="1:43" ht="15" hidden="1" customHeight="1" thickBot="1" x14ac:dyDescent="0.25">
      <c r="B1384" s="414" t="s">
        <v>733</v>
      </c>
      <c r="C1384" s="413" t="s">
        <v>970</v>
      </c>
      <c r="D1384" s="412" t="s">
        <v>705</v>
      </c>
      <c r="E1384" s="411" t="s">
        <v>450</v>
      </c>
      <c r="F1384" s="409"/>
      <c r="G1384" s="409"/>
      <c r="H1384" s="408">
        <v>2019</v>
      </c>
      <c r="I1384" s="407"/>
      <c r="J1384" s="407" t="s">
        <v>987</v>
      </c>
      <c r="K1384" s="495" t="s">
        <v>942</v>
      </c>
      <c r="L1384" s="826"/>
      <c r="M1384" s="827"/>
      <c r="N1384" s="793"/>
      <c r="O1384" s="830"/>
      <c r="P1384" s="833"/>
      <c r="Q1384" s="836"/>
      <c r="R1384" s="830"/>
      <c r="S1384" s="406" t="s">
        <v>158</v>
      </c>
      <c r="T1384" s="451"/>
      <c r="U1384" s="820"/>
      <c r="V1384" s="821"/>
      <c r="W1384" s="818"/>
      <c r="X1384" s="819"/>
      <c r="Y1384" s="818"/>
      <c r="Z1384" s="819"/>
      <c r="AA1384" s="818"/>
      <c r="AB1384" s="819"/>
      <c r="AC1384" s="818"/>
      <c r="AD1384" s="819"/>
      <c r="AE1384" s="818"/>
      <c r="AF1384" s="819"/>
      <c r="AG1384" s="818"/>
      <c r="AH1384" s="819"/>
      <c r="AI1384" s="818"/>
      <c r="AJ1384" s="819"/>
      <c r="AK1384" s="793"/>
      <c r="AL1384" s="793"/>
      <c r="AM1384" s="793"/>
      <c r="AN1384" s="793"/>
      <c r="AO1384" s="793"/>
      <c r="AP1384" s="793"/>
    </row>
    <row r="1385" spans="1:43" ht="12.75" hidden="1" customHeight="1" thickTop="1" x14ac:dyDescent="0.2">
      <c r="B1385" s="445" t="s">
        <v>733</v>
      </c>
      <c r="C1385" s="444" t="s">
        <v>745</v>
      </c>
      <c r="D1385" s="443" t="s">
        <v>705</v>
      </c>
      <c r="E1385" s="442" t="s">
        <v>238</v>
      </c>
      <c r="F1385" s="440"/>
      <c r="G1385" s="440"/>
      <c r="H1385" s="507">
        <v>2019</v>
      </c>
      <c r="I1385" s="439" t="s">
        <v>185</v>
      </c>
      <c r="J1385" s="439" t="s">
        <v>987</v>
      </c>
      <c r="K1385" s="439" t="s">
        <v>942</v>
      </c>
      <c r="L1385" s="822" t="s">
        <v>977</v>
      </c>
      <c r="M1385" s="823"/>
      <c r="N1385" s="791" t="s">
        <v>2044</v>
      </c>
      <c r="O1385" s="879" t="s">
        <v>976</v>
      </c>
      <c r="P1385" s="831"/>
      <c r="Q1385" s="834"/>
      <c r="R1385" s="828"/>
      <c r="S1385" s="434" t="s">
        <v>184</v>
      </c>
      <c r="T1385" s="438">
        <v>500000</v>
      </c>
      <c r="U1385" s="434" t="s">
        <v>183</v>
      </c>
      <c r="V1385" s="437"/>
      <c r="W1385" s="434" t="s">
        <v>182</v>
      </c>
      <c r="X1385" s="436">
        <f>T1385</f>
        <v>500000</v>
      </c>
      <c r="Y1385" s="434" t="s">
        <v>181</v>
      </c>
      <c r="Z1385" s="435"/>
      <c r="AA1385" s="434" t="s">
        <v>181</v>
      </c>
      <c r="AB1385" s="435"/>
      <c r="AC1385" s="434" t="s">
        <v>181</v>
      </c>
      <c r="AD1385" s="435"/>
      <c r="AE1385" s="480" t="s">
        <v>181</v>
      </c>
      <c r="AF1385" s="479"/>
      <c r="AG1385" s="480" t="s">
        <v>181</v>
      </c>
      <c r="AH1385" s="479"/>
      <c r="AI1385" s="480" t="s">
        <v>180</v>
      </c>
      <c r="AJ1385" s="483"/>
      <c r="AK1385" s="791" t="s">
        <v>975</v>
      </c>
      <c r="AL1385" s="791" t="s">
        <v>975</v>
      </c>
      <c r="AM1385" s="954" t="str">
        <f>[1]Sheet1!$J$263</f>
        <v>Abstract on Process
Contractor: Royal Summit Infinity Dev't. Corp.</v>
      </c>
      <c r="AN1385" s="954" t="s">
        <v>4</v>
      </c>
      <c r="AO1385" s="954" t="s">
        <v>4</v>
      </c>
      <c r="AP1385" s="954" t="s">
        <v>4</v>
      </c>
    </row>
    <row r="1386" spans="1:43" ht="15" hidden="1" customHeight="1" x14ac:dyDescent="0.2">
      <c r="B1386" s="425" t="s">
        <v>733</v>
      </c>
      <c r="C1386" s="424" t="s">
        <v>745</v>
      </c>
      <c r="D1386" s="423" t="s">
        <v>705</v>
      </c>
      <c r="E1386" s="422" t="s">
        <v>238</v>
      </c>
      <c r="F1386" s="420"/>
      <c r="G1386" s="420"/>
      <c r="H1386" s="507">
        <v>2019</v>
      </c>
      <c r="I1386" s="439" t="s">
        <v>185</v>
      </c>
      <c r="J1386" s="439" t="s">
        <v>987</v>
      </c>
      <c r="K1386" s="417" t="s">
        <v>942</v>
      </c>
      <c r="L1386" s="824"/>
      <c r="M1386" s="825"/>
      <c r="N1386" s="792"/>
      <c r="O1386" s="880"/>
      <c r="P1386" s="832"/>
      <c r="Q1386" s="835"/>
      <c r="R1386" s="829"/>
      <c r="S1386" s="416" t="s">
        <v>179</v>
      </c>
      <c r="T1386" s="432"/>
      <c r="U1386" s="416" t="s">
        <v>177</v>
      </c>
      <c r="V1386" s="415">
        <f>V1385+V1388</f>
        <v>0</v>
      </c>
      <c r="W1386" s="416" t="s">
        <v>176</v>
      </c>
      <c r="X1386" s="428">
        <f>X1385</f>
        <v>500000</v>
      </c>
      <c r="Y1386" s="416" t="s">
        <v>175</v>
      </c>
      <c r="Z1386" s="426"/>
      <c r="AA1386" s="416" t="s">
        <v>175</v>
      </c>
      <c r="AB1386" s="426"/>
      <c r="AC1386" s="416" t="s">
        <v>175</v>
      </c>
      <c r="AD1386" s="426"/>
      <c r="AE1386" s="478" t="s">
        <v>175</v>
      </c>
      <c r="AF1386" s="477"/>
      <c r="AG1386" s="478" t="s">
        <v>175</v>
      </c>
      <c r="AH1386" s="477"/>
      <c r="AI1386" s="478" t="s">
        <v>174</v>
      </c>
      <c r="AJ1386" s="482"/>
      <c r="AK1386" s="792"/>
      <c r="AL1386" s="792"/>
      <c r="AM1386" s="792"/>
      <c r="AN1386" s="955"/>
      <c r="AO1386" s="955"/>
      <c r="AP1386" s="955"/>
    </row>
    <row r="1387" spans="1:43" s="404" customFormat="1" ht="13.5" hidden="1" thickTop="1" x14ac:dyDescent="0.2">
      <c r="A1387" s="402"/>
      <c r="B1387" s="425" t="s">
        <v>733</v>
      </c>
      <c r="C1387" s="424" t="s">
        <v>745</v>
      </c>
      <c r="D1387" s="423" t="s">
        <v>705</v>
      </c>
      <c r="E1387" s="422" t="s">
        <v>238</v>
      </c>
      <c r="F1387" s="420"/>
      <c r="G1387" s="420"/>
      <c r="H1387" s="507">
        <v>2019</v>
      </c>
      <c r="I1387" s="439" t="s">
        <v>185</v>
      </c>
      <c r="J1387" s="439" t="s">
        <v>987</v>
      </c>
      <c r="K1387" s="417" t="s">
        <v>942</v>
      </c>
      <c r="L1387" s="824"/>
      <c r="M1387" s="825"/>
      <c r="N1387" s="792"/>
      <c r="O1387" s="880"/>
      <c r="P1387" s="832"/>
      <c r="Q1387" s="835"/>
      <c r="R1387" s="829"/>
      <c r="S1387" s="416" t="s">
        <v>173</v>
      </c>
      <c r="T1387" s="429" t="s">
        <v>2043</v>
      </c>
      <c r="U1387" s="416" t="s">
        <v>171</v>
      </c>
      <c r="V1387" s="427"/>
      <c r="W1387" s="416" t="s">
        <v>170</v>
      </c>
      <c r="X1387" s="428"/>
      <c r="Y1387" s="416" t="s">
        <v>169</v>
      </c>
      <c r="Z1387" s="426"/>
      <c r="AA1387" s="416" t="s">
        <v>169</v>
      </c>
      <c r="AB1387" s="426"/>
      <c r="AC1387" s="416" t="s">
        <v>169</v>
      </c>
      <c r="AD1387" s="426"/>
      <c r="AE1387" s="478" t="s">
        <v>169</v>
      </c>
      <c r="AF1387" s="477"/>
      <c r="AG1387" s="478" t="s">
        <v>169</v>
      </c>
      <c r="AH1387" s="477"/>
      <c r="AI1387" s="857"/>
      <c r="AJ1387" s="858"/>
      <c r="AK1387" s="792"/>
      <c r="AL1387" s="792"/>
      <c r="AM1387" s="792"/>
      <c r="AN1387" s="955"/>
      <c r="AO1387" s="955"/>
      <c r="AP1387" s="955"/>
    </row>
    <row r="1388" spans="1:43" s="404" customFormat="1" ht="15" hidden="1" customHeight="1" x14ac:dyDescent="0.2">
      <c r="A1388" s="402"/>
      <c r="B1388" s="425" t="s">
        <v>733</v>
      </c>
      <c r="C1388" s="424" t="s">
        <v>745</v>
      </c>
      <c r="D1388" s="423" t="s">
        <v>705</v>
      </c>
      <c r="E1388" s="422" t="s">
        <v>238</v>
      </c>
      <c r="F1388" s="420"/>
      <c r="G1388" s="420"/>
      <c r="H1388" s="507">
        <v>2019</v>
      </c>
      <c r="I1388" s="439" t="s">
        <v>185</v>
      </c>
      <c r="J1388" s="439" t="s">
        <v>987</v>
      </c>
      <c r="K1388" s="417" t="s">
        <v>942</v>
      </c>
      <c r="L1388" s="824"/>
      <c r="M1388" s="825"/>
      <c r="N1388" s="792"/>
      <c r="O1388" s="880"/>
      <c r="P1388" s="832"/>
      <c r="Q1388" s="835"/>
      <c r="R1388" s="829"/>
      <c r="S1388" s="416" t="s">
        <v>168</v>
      </c>
      <c r="T1388" s="427"/>
      <c r="U1388" s="416" t="s">
        <v>167</v>
      </c>
      <c r="V1388" s="427"/>
      <c r="W1388" s="816"/>
      <c r="X1388" s="817"/>
      <c r="Y1388" s="416" t="s">
        <v>166</v>
      </c>
      <c r="Z1388" s="426">
        <f>IF(Z1386="",Z1387-Z1385,Z1387-Z1386)</f>
        <v>0</v>
      </c>
      <c r="AA1388" s="416" t="s">
        <v>166</v>
      </c>
      <c r="AB1388" s="426">
        <f>IF(AB1386="",AB1387-AB1385,AB1387-AB1386)</f>
        <v>0</v>
      </c>
      <c r="AC1388" s="416" t="s">
        <v>166</v>
      </c>
      <c r="AD1388" s="426">
        <f>IF(AD1386="",AD1387-AD1385,AD1387-AD1386)</f>
        <v>0</v>
      </c>
      <c r="AE1388" s="478" t="s">
        <v>166</v>
      </c>
      <c r="AF1388" s="477">
        <f>IF(AF1386="",AF1387-AF1385,AF1387-AF1386)</f>
        <v>0</v>
      </c>
      <c r="AG1388" s="478" t="s">
        <v>166</v>
      </c>
      <c r="AH1388" s="477">
        <f>IF(AH1386="",AH1387-AH1385,AH1387-AH1386)</f>
        <v>0</v>
      </c>
      <c r="AI1388" s="857"/>
      <c r="AJ1388" s="858"/>
      <c r="AK1388" s="792"/>
      <c r="AL1388" s="792"/>
      <c r="AM1388" s="792"/>
      <c r="AN1388" s="955"/>
      <c r="AO1388" s="955"/>
      <c r="AP1388" s="955"/>
    </row>
    <row r="1389" spans="1:43" s="404" customFormat="1" ht="15" hidden="1" customHeight="1" x14ac:dyDescent="0.2">
      <c r="A1389" s="402"/>
      <c r="B1389" s="425" t="s">
        <v>733</v>
      </c>
      <c r="C1389" s="424" t="s">
        <v>745</v>
      </c>
      <c r="D1389" s="423" t="s">
        <v>705</v>
      </c>
      <c r="E1389" s="422" t="s">
        <v>238</v>
      </c>
      <c r="F1389" s="420"/>
      <c r="G1389" s="420"/>
      <c r="H1389" s="507">
        <v>2019</v>
      </c>
      <c r="I1389" s="439" t="s">
        <v>185</v>
      </c>
      <c r="J1389" s="439" t="s">
        <v>987</v>
      </c>
      <c r="K1389" s="417" t="s">
        <v>942</v>
      </c>
      <c r="L1389" s="824"/>
      <c r="M1389" s="825"/>
      <c r="N1389" s="792"/>
      <c r="O1389" s="880"/>
      <c r="P1389" s="832"/>
      <c r="Q1389" s="835"/>
      <c r="R1389" s="829"/>
      <c r="S1389" s="416" t="s">
        <v>165</v>
      </c>
      <c r="T1389" s="415"/>
      <c r="U1389" s="416" t="s">
        <v>164</v>
      </c>
      <c r="V1389" s="415"/>
      <c r="W1389" s="816"/>
      <c r="X1389" s="817"/>
      <c r="Y1389" s="816"/>
      <c r="Z1389" s="817"/>
      <c r="AA1389" s="816"/>
      <c r="AB1389" s="817"/>
      <c r="AC1389" s="816"/>
      <c r="AD1389" s="817"/>
      <c r="AE1389" s="857"/>
      <c r="AF1389" s="858"/>
      <c r="AG1389" s="857"/>
      <c r="AH1389" s="858"/>
      <c r="AI1389" s="857"/>
      <c r="AJ1389" s="858"/>
      <c r="AK1389" s="792"/>
      <c r="AL1389" s="792"/>
      <c r="AM1389" s="792"/>
      <c r="AN1389" s="955"/>
      <c r="AO1389" s="955"/>
      <c r="AP1389" s="955"/>
    </row>
    <row r="1390" spans="1:43" s="404" customFormat="1" ht="15" hidden="1" customHeight="1" thickBot="1" x14ac:dyDescent="0.25">
      <c r="A1390" s="402"/>
      <c r="B1390" s="414" t="s">
        <v>733</v>
      </c>
      <c r="C1390" s="413" t="s">
        <v>745</v>
      </c>
      <c r="D1390" s="412" t="s">
        <v>705</v>
      </c>
      <c r="E1390" s="411" t="s">
        <v>238</v>
      </c>
      <c r="F1390" s="409"/>
      <c r="G1390" s="409"/>
      <c r="H1390" s="408">
        <v>2019</v>
      </c>
      <c r="I1390" s="407" t="s">
        <v>185</v>
      </c>
      <c r="J1390" s="407" t="s">
        <v>987</v>
      </c>
      <c r="K1390" s="495" t="s">
        <v>942</v>
      </c>
      <c r="L1390" s="826"/>
      <c r="M1390" s="827"/>
      <c r="N1390" s="793"/>
      <c r="O1390" s="881"/>
      <c r="P1390" s="833"/>
      <c r="Q1390" s="836"/>
      <c r="R1390" s="830"/>
      <c r="S1390" s="406" t="s">
        <v>158</v>
      </c>
      <c r="T1390" s="451"/>
      <c r="U1390" s="820"/>
      <c r="V1390" s="821"/>
      <c r="W1390" s="818"/>
      <c r="X1390" s="819"/>
      <c r="Y1390" s="818"/>
      <c r="Z1390" s="819"/>
      <c r="AA1390" s="818"/>
      <c r="AB1390" s="819"/>
      <c r="AC1390" s="818"/>
      <c r="AD1390" s="819"/>
      <c r="AE1390" s="859"/>
      <c r="AF1390" s="860"/>
      <c r="AG1390" s="859"/>
      <c r="AH1390" s="860"/>
      <c r="AI1390" s="859"/>
      <c r="AJ1390" s="860"/>
      <c r="AK1390" s="793"/>
      <c r="AL1390" s="793"/>
      <c r="AM1390" s="793"/>
      <c r="AN1390" s="956"/>
      <c r="AO1390" s="956"/>
      <c r="AP1390" s="956"/>
    </row>
    <row r="1391" spans="1:43" s="404" customFormat="1" ht="12.75" hidden="1" customHeight="1" thickTop="1" x14ac:dyDescent="0.2">
      <c r="A1391" s="402"/>
      <c r="B1391" s="445" t="s">
        <v>733</v>
      </c>
      <c r="C1391" s="444" t="s">
        <v>447</v>
      </c>
      <c r="D1391" s="443" t="s">
        <v>705</v>
      </c>
      <c r="E1391" s="442" t="s">
        <v>450</v>
      </c>
      <c r="F1391" s="440"/>
      <c r="G1391" s="440"/>
      <c r="H1391" s="507">
        <v>2019</v>
      </c>
      <c r="I1391" s="439"/>
      <c r="J1391" s="439" t="s">
        <v>987</v>
      </c>
      <c r="K1391" s="439" t="s">
        <v>1019</v>
      </c>
      <c r="L1391" s="822" t="s">
        <v>2069</v>
      </c>
      <c r="M1391" s="823"/>
      <c r="N1391" s="791" t="s">
        <v>1932</v>
      </c>
      <c r="O1391" s="828" t="s">
        <v>228</v>
      </c>
      <c r="P1391" s="831"/>
      <c r="Q1391" s="834" t="s">
        <v>231</v>
      </c>
      <c r="R1391" s="828" t="s">
        <v>193</v>
      </c>
      <c r="S1391" s="434" t="s">
        <v>184</v>
      </c>
      <c r="T1391" s="438">
        <v>500000</v>
      </c>
      <c r="U1391" s="434" t="s">
        <v>183</v>
      </c>
      <c r="V1391" s="437"/>
      <c r="W1391" s="434" t="s">
        <v>182</v>
      </c>
      <c r="X1391" s="436">
        <f>T1391</f>
        <v>500000</v>
      </c>
      <c r="Y1391" s="434" t="s">
        <v>181</v>
      </c>
      <c r="Z1391" s="435">
        <v>1</v>
      </c>
      <c r="AA1391" s="434" t="s">
        <v>181</v>
      </c>
      <c r="AB1391" s="435">
        <v>1</v>
      </c>
      <c r="AC1391" s="434" t="s">
        <v>181</v>
      </c>
      <c r="AD1391" s="435">
        <v>1</v>
      </c>
      <c r="AE1391" s="434" t="s">
        <v>181</v>
      </c>
      <c r="AF1391" s="435"/>
      <c r="AG1391" s="434" t="s">
        <v>181</v>
      </c>
      <c r="AH1391" s="435"/>
      <c r="AI1391" s="434" t="s">
        <v>180</v>
      </c>
      <c r="AJ1391" s="433"/>
      <c r="AK1391" s="791" t="s">
        <v>227</v>
      </c>
      <c r="AL1391" s="791" t="s">
        <v>227</v>
      </c>
      <c r="AM1391" s="791" t="s">
        <v>227</v>
      </c>
      <c r="AN1391" s="791" t="s">
        <v>1017</v>
      </c>
      <c r="AO1391" s="791" t="s">
        <v>1017</v>
      </c>
      <c r="AP1391" s="791" t="s">
        <v>1017</v>
      </c>
    </row>
    <row r="1392" spans="1:43" s="404" customFormat="1" ht="15" hidden="1" customHeight="1" x14ac:dyDescent="0.2">
      <c r="A1392" s="402"/>
      <c r="B1392" s="425" t="s">
        <v>733</v>
      </c>
      <c r="C1392" s="424" t="s">
        <v>447</v>
      </c>
      <c r="D1392" s="423" t="s">
        <v>705</v>
      </c>
      <c r="E1392" s="422" t="s">
        <v>450</v>
      </c>
      <c r="F1392" s="420"/>
      <c r="G1392" s="420"/>
      <c r="H1392" s="507">
        <v>2019</v>
      </c>
      <c r="I1392" s="439"/>
      <c r="J1392" s="439" t="s">
        <v>987</v>
      </c>
      <c r="K1392" s="417" t="s">
        <v>1019</v>
      </c>
      <c r="L1392" s="824"/>
      <c r="M1392" s="825"/>
      <c r="N1392" s="792"/>
      <c r="O1392" s="829"/>
      <c r="P1392" s="832"/>
      <c r="Q1392" s="835"/>
      <c r="R1392" s="829"/>
      <c r="S1392" s="416" t="s">
        <v>179</v>
      </c>
      <c r="T1392" s="491"/>
      <c r="U1392" s="416" t="s">
        <v>177</v>
      </c>
      <c r="V1392" s="415"/>
      <c r="W1392" s="416" t="s">
        <v>176</v>
      </c>
      <c r="X1392" s="428">
        <f>X1391</f>
        <v>500000</v>
      </c>
      <c r="Y1392" s="416" t="s">
        <v>175</v>
      </c>
      <c r="Z1392" s="426"/>
      <c r="AA1392" s="416" t="s">
        <v>175</v>
      </c>
      <c r="AB1392" s="426"/>
      <c r="AC1392" s="416" t="s">
        <v>175</v>
      </c>
      <c r="AD1392" s="426"/>
      <c r="AE1392" s="416" t="s">
        <v>175</v>
      </c>
      <c r="AF1392" s="426"/>
      <c r="AG1392" s="416" t="s">
        <v>175</v>
      </c>
      <c r="AH1392" s="426"/>
      <c r="AI1392" s="416" t="s">
        <v>174</v>
      </c>
      <c r="AJ1392" s="430"/>
      <c r="AK1392" s="792"/>
      <c r="AL1392" s="792"/>
      <c r="AM1392" s="792"/>
      <c r="AN1392" s="792"/>
      <c r="AO1392" s="792"/>
      <c r="AP1392" s="792"/>
    </row>
    <row r="1393" spans="1:42" s="404" customFormat="1" ht="13.5" hidden="1" thickTop="1" x14ac:dyDescent="0.2">
      <c r="A1393" s="402"/>
      <c r="B1393" s="425" t="s">
        <v>733</v>
      </c>
      <c r="C1393" s="424" t="s">
        <v>447</v>
      </c>
      <c r="D1393" s="423" t="s">
        <v>705</v>
      </c>
      <c r="E1393" s="422" t="s">
        <v>450</v>
      </c>
      <c r="F1393" s="420"/>
      <c r="G1393" s="420"/>
      <c r="H1393" s="507">
        <v>2019</v>
      </c>
      <c r="I1393" s="439"/>
      <c r="J1393" s="439" t="s">
        <v>987</v>
      </c>
      <c r="K1393" s="417" t="s">
        <v>1019</v>
      </c>
      <c r="L1393" s="824"/>
      <c r="M1393" s="825"/>
      <c r="N1393" s="792"/>
      <c r="O1393" s="829"/>
      <c r="P1393" s="832"/>
      <c r="Q1393" s="835"/>
      <c r="R1393" s="829"/>
      <c r="S1393" s="416" t="s">
        <v>173</v>
      </c>
      <c r="T1393" s="429"/>
      <c r="U1393" s="416" t="s">
        <v>171</v>
      </c>
      <c r="V1393" s="427"/>
      <c r="W1393" s="416" t="s">
        <v>170</v>
      </c>
      <c r="X1393" s="428"/>
      <c r="Y1393" s="416" t="s">
        <v>169</v>
      </c>
      <c r="Z1393" s="426">
        <v>1</v>
      </c>
      <c r="AA1393" s="416" t="s">
        <v>169</v>
      </c>
      <c r="AB1393" s="426">
        <v>1</v>
      </c>
      <c r="AC1393" s="416" t="s">
        <v>169</v>
      </c>
      <c r="AD1393" s="426">
        <v>1</v>
      </c>
      <c r="AE1393" s="416" t="s">
        <v>169</v>
      </c>
      <c r="AF1393" s="426"/>
      <c r="AG1393" s="416" t="s">
        <v>169</v>
      </c>
      <c r="AH1393" s="426"/>
      <c r="AI1393" s="816"/>
      <c r="AJ1393" s="817"/>
      <c r="AK1393" s="792"/>
      <c r="AL1393" s="792"/>
      <c r="AM1393" s="792"/>
      <c r="AN1393" s="792"/>
      <c r="AO1393" s="792"/>
      <c r="AP1393" s="792"/>
    </row>
    <row r="1394" spans="1:42" s="404" customFormat="1" ht="15" hidden="1" customHeight="1" x14ac:dyDescent="0.2">
      <c r="A1394" s="402"/>
      <c r="B1394" s="425" t="s">
        <v>733</v>
      </c>
      <c r="C1394" s="424" t="s">
        <v>447</v>
      </c>
      <c r="D1394" s="423" t="s">
        <v>705</v>
      </c>
      <c r="E1394" s="422" t="s">
        <v>450</v>
      </c>
      <c r="F1394" s="420"/>
      <c r="G1394" s="420"/>
      <c r="H1394" s="507">
        <v>2019</v>
      </c>
      <c r="I1394" s="439"/>
      <c r="J1394" s="439" t="s">
        <v>987</v>
      </c>
      <c r="K1394" s="417" t="s">
        <v>1019</v>
      </c>
      <c r="L1394" s="824"/>
      <c r="M1394" s="825"/>
      <c r="N1394" s="792"/>
      <c r="O1394" s="829"/>
      <c r="P1394" s="832"/>
      <c r="Q1394" s="835"/>
      <c r="R1394" s="829"/>
      <c r="S1394" s="416" t="s">
        <v>168</v>
      </c>
      <c r="T1394" s="427"/>
      <c r="U1394" s="416" t="s">
        <v>167</v>
      </c>
      <c r="V1394" s="427"/>
      <c r="W1394" s="816"/>
      <c r="X1394" s="817"/>
      <c r="Y1394" s="416" t="s">
        <v>166</v>
      </c>
      <c r="Z1394" s="426">
        <f>IF(Z1392="",Z1393-Z1391,Z1393-Z1392)</f>
        <v>0</v>
      </c>
      <c r="AA1394" s="416" t="s">
        <v>166</v>
      </c>
      <c r="AB1394" s="426">
        <f>IF(AB1392="",AB1393-AB1391,AB1393-AB1392)</f>
        <v>0</v>
      </c>
      <c r="AC1394" s="416" t="s">
        <v>166</v>
      </c>
      <c r="AD1394" s="426">
        <f>IF(AD1392="",AD1393-AD1391,AD1393-AD1392)</f>
        <v>0</v>
      </c>
      <c r="AE1394" s="416" t="s">
        <v>166</v>
      </c>
      <c r="AF1394" s="426">
        <f>IF(AF1392="",AF1393-AF1391,AF1393-AF1392)</f>
        <v>0</v>
      </c>
      <c r="AG1394" s="416" t="s">
        <v>166</v>
      </c>
      <c r="AH1394" s="426"/>
      <c r="AI1394" s="816"/>
      <c r="AJ1394" s="817"/>
      <c r="AK1394" s="792"/>
      <c r="AL1394" s="792"/>
      <c r="AM1394" s="792"/>
      <c r="AN1394" s="792"/>
      <c r="AO1394" s="792"/>
      <c r="AP1394" s="792"/>
    </row>
    <row r="1395" spans="1:42" s="404" customFormat="1" ht="15" hidden="1" customHeight="1" x14ac:dyDescent="0.2">
      <c r="A1395" s="402"/>
      <c r="B1395" s="425" t="s">
        <v>733</v>
      </c>
      <c r="C1395" s="424" t="s">
        <v>447</v>
      </c>
      <c r="D1395" s="423" t="s">
        <v>705</v>
      </c>
      <c r="E1395" s="422" t="s">
        <v>450</v>
      </c>
      <c r="F1395" s="420"/>
      <c r="G1395" s="420"/>
      <c r="H1395" s="507">
        <v>2019</v>
      </c>
      <c r="I1395" s="439"/>
      <c r="J1395" s="439" t="s">
        <v>987</v>
      </c>
      <c r="K1395" s="417" t="s">
        <v>1019</v>
      </c>
      <c r="L1395" s="824"/>
      <c r="M1395" s="825"/>
      <c r="N1395" s="792"/>
      <c r="O1395" s="829"/>
      <c r="P1395" s="832"/>
      <c r="Q1395" s="835"/>
      <c r="R1395" s="829"/>
      <c r="S1395" s="416" t="s">
        <v>165</v>
      </c>
      <c r="T1395" s="415"/>
      <c r="U1395" s="416" t="s">
        <v>164</v>
      </c>
      <c r="V1395" s="415"/>
      <c r="W1395" s="816"/>
      <c r="X1395" s="817"/>
      <c r="Y1395" s="816"/>
      <c r="Z1395" s="817"/>
      <c r="AA1395" s="816"/>
      <c r="AB1395" s="817"/>
      <c r="AC1395" s="816"/>
      <c r="AD1395" s="817"/>
      <c r="AE1395" s="816"/>
      <c r="AF1395" s="817"/>
      <c r="AG1395" s="816"/>
      <c r="AH1395" s="817"/>
      <c r="AI1395" s="816"/>
      <c r="AJ1395" s="817"/>
      <c r="AK1395" s="792"/>
      <c r="AL1395" s="792"/>
      <c r="AM1395" s="792"/>
      <c r="AN1395" s="792"/>
      <c r="AO1395" s="792"/>
      <c r="AP1395" s="792"/>
    </row>
    <row r="1396" spans="1:42" s="404" customFormat="1" ht="15" hidden="1" customHeight="1" thickBot="1" x14ac:dyDescent="0.25">
      <c r="A1396" s="402"/>
      <c r="B1396" s="414" t="s">
        <v>733</v>
      </c>
      <c r="C1396" s="413" t="s">
        <v>447</v>
      </c>
      <c r="D1396" s="412" t="s">
        <v>705</v>
      </c>
      <c r="E1396" s="411" t="s">
        <v>450</v>
      </c>
      <c r="F1396" s="409"/>
      <c r="G1396" s="409"/>
      <c r="H1396" s="408">
        <v>2019</v>
      </c>
      <c r="I1396" s="407"/>
      <c r="J1396" s="407" t="s">
        <v>987</v>
      </c>
      <c r="K1396" s="495" t="s">
        <v>1019</v>
      </c>
      <c r="L1396" s="826"/>
      <c r="M1396" s="827"/>
      <c r="N1396" s="793"/>
      <c r="O1396" s="830"/>
      <c r="P1396" s="833"/>
      <c r="Q1396" s="836"/>
      <c r="R1396" s="830"/>
      <c r="S1396" s="406" t="s">
        <v>158</v>
      </c>
      <c r="T1396" s="451"/>
      <c r="U1396" s="820"/>
      <c r="V1396" s="821"/>
      <c r="W1396" s="818"/>
      <c r="X1396" s="819"/>
      <c r="Y1396" s="818"/>
      <c r="Z1396" s="819"/>
      <c r="AA1396" s="818"/>
      <c r="AB1396" s="819"/>
      <c r="AC1396" s="818"/>
      <c r="AD1396" s="819"/>
      <c r="AE1396" s="818"/>
      <c r="AF1396" s="819"/>
      <c r="AG1396" s="818"/>
      <c r="AH1396" s="819"/>
      <c r="AI1396" s="818"/>
      <c r="AJ1396" s="819"/>
      <c r="AK1396" s="793"/>
      <c r="AL1396" s="793"/>
      <c r="AM1396" s="793"/>
      <c r="AN1396" s="793"/>
      <c r="AO1396" s="793"/>
      <c r="AP1396" s="793"/>
    </row>
    <row r="1397" spans="1:42" s="404" customFormat="1" ht="12.75" hidden="1" customHeight="1" thickTop="1" x14ac:dyDescent="0.2">
      <c r="B1397" s="445" t="s">
        <v>246</v>
      </c>
      <c r="C1397" s="444" t="s">
        <v>583</v>
      </c>
      <c r="D1397" s="443" t="s">
        <v>161</v>
      </c>
      <c r="E1397" s="442" t="s">
        <v>238</v>
      </c>
      <c r="F1397" s="440"/>
      <c r="G1397" s="440"/>
      <c r="H1397" s="419">
        <v>2019</v>
      </c>
      <c r="I1397" s="418"/>
      <c r="J1397" s="418" t="s">
        <v>987</v>
      </c>
      <c r="K1397" s="439" t="s">
        <v>2054</v>
      </c>
      <c r="L1397" s="822" t="s">
        <v>105</v>
      </c>
      <c r="M1397" s="823"/>
      <c r="N1397" s="791" t="s">
        <v>2055</v>
      </c>
      <c r="O1397" s="828" t="s">
        <v>579</v>
      </c>
      <c r="P1397" s="831"/>
      <c r="Q1397" s="834"/>
      <c r="R1397" s="828"/>
      <c r="S1397" s="434" t="s">
        <v>184</v>
      </c>
      <c r="T1397" s="438">
        <v>500000</v>
      </c>
      <c r="U1397" s="434" t="s">
        <v>183</v>
      </c>
      <c r="V1397" s="437"/>
      <c r="W1397" s="434" t="s">
        <v>182</v>
      </c>
      <c r="X1397" s="436">
        <f>T1397</f>
        <v>500000</v>
      </c>
      <c r="Y1397" s="434" t="s">
        <v>181</v>
      </c>
      <c r="Z1397" s="435"/>
      <c r="AA1397" s="434" t="s">
        <v>181</v>
      </c>
      <c r="AB1397" s="435"/>
      <c r="AC1397" s="434" t="s">
        <v>181</v>
      </c>
      <c r="AD1397" s="435"/>
      <c r="AE1397" s="434" t="s">
        <v>181</v>
      </c>
      <c r="AF1397" s="435"/>
      <c r="AG1397" s="434" t="s">
        <v>181</v>
      </c>
      <c r="AH1397" s="435"/>
      <c r="AI1397" s="434" t="s">
        <v>180</v>
      </c>
      <c r="AJ1397" s="433"/>
      <c r="AK1397" s="791" t="s">
        <v>238</v>
      </c>
      <c r="AL1397" s="791" t="s">
        <v>238</v>
      </c>
      <c r="AM1397" s="791" t="s">
        <v>238</v>
      </c>
      <c r="AN1397" s="791" t="s">
        <v>238</v>
      </c>
      <c r="AO1397" s="791" t="s">
        <v>238</v>
      </c>
      <c r="AP1397" s="791" t="s">
        <v>238</v>
      </c>
    </row>
    <row r="1398" spans="1:42" s="404" customFormat="1" ht="15" hidden="1" customHeight="1" x14ac:dyDescent="0.2">
      <c r="B1398" s="425" t="s">
        <v>246</v>
      </c>
      <c r="C1398" s="424" t="s">
        <v>583</v>
      </c>
      <c r="D1398" s="423" t="s">
        <v>161</v>
      </c>
      <c r="E1398" s="422" t="s">
        <v>238</v>
      </c>
      <c r="F1398" s="420"/>
      <c r="G1398" s="420"/>
      <c r="H1398" s="419">
        <v>2019</v>
      </c>
      <c r="I1398" s="418"/>
      <c r="J1398" s="418" t="s">
        <v>987</v>
      </c>
      <c r="K1398" s="439" t="s">
        <v>2054</v>
      </c>
      <c r="L1398" s="824"/>
      <c r="M1398" s="825"/>
      <c r="N1398" s="792"/>
      <c r="O1398" s="829"/>
      <c r="P1398" s="832"/>
      <c r="Q1398" s="835"/>
      <c r="R1398" s="829"/>
      <c r="S1398" s="416" t="s">
        <v>179</v>
      </c>
      <c r="T1398" s="432"/>
      <c r="U1398" s="416" t="s">
        <v>177</v>
      </c>
      <c r="V1398" s="415"/>
      <c r="W1398" s="416" t="s">
        <v>176</v>
      </c>
      <c r="X1398" s="428">
        <f>X1397</f>
        <v>500000</v>
      </c>
      <c r="Y1398" s="416" t="s">
        <v>175</v>
      </c>
      <c r="Z1398" s="426"/>
      <c r="AA1398" s="416" t="s">
        <v>175</v>
      </c>
      <c r="AB1398" s="426"/>
      <c r="AC1398" s="416" t="s">
        <v>175</v>
      </c>
      <c r="AD1398" s="426"/>
      <c r="AE1398" s="416" t="s">
        <v>175</v>
      </c>
      <c r="AF1398" s="426"/>
      <c r="AG1398" s="416" t="s">
        <v>175</v>
      </c>
      <c r="AH1398" s="426"/>
      <c r="AI1398" s="416" t="s">
        <v>174</v>
      </c>
      <c r="AJ1398" s="430"/>
      <c r="AK1398" s="792"/>
      <c r="AL1398" s="792"/>
      <c r="AM1398" s="792"/>
      <c r="AN1398" s="792"/>
      <c r="AO1398" s="792"/>
      <c r="AP1398" s="792"/>
    </row>
    <row r="1399" spans="1:42" s="404" customFormat="1" ht="39" hidden="1" customHeight="1" x14ac:dyDescent="0.2">
      <c r="B1399" s="425" t="s">
        <v>246</v>
      </c>
      <c r="C1399" s="424" t="s">
        <v>583</v>
      </c>
      <c r="D1399" s="423" t="s">
        <v>161</v>
      </c>
      <c r="E1399" s="422" t="s">
        <v>238</v>
      </c>
      <c r="F1399" s="420"/>
      <c r="G1399" s="420"/>
      <c r="H1399" s="419">
        <v>2019</v>
      </c>
      <c r="I1399" s="418"/>
      <c r="J1399" s="418" t="s">
        <v>987</v>
      </c>
      <c r="K1399" s="439" t="s">
        <v>2054</v>
      </c>
      <c r="L1399" s="824"/>
      <c r="M1399" s="825"/>
      <c r="N1399" s="792"/>
      <c r="O1399" s="829"/>
      <c r="P1399" s="832"/>
      <c r="Q1399" s="835"/>
      <c r="R1399" s="829"/>
      <c r="S1399" s="416" t="s">
        <v>173</v>
      </c>
      <c r="T1399" s="429"/>
      <c r="U1399" s="416" t="s">
        <v>171</v>
      </c>
      <c r="V1399" s="427"/>
      <c r="W1399" s="416" t="s">
        <v>170</v>
      </c>
      <c r="X1399" s="428"/>
      <c r="Y1399" s="416" t="s">
        <v>169</v>
      </c>
      <c r="Z1399" s="426"/>
      <c r="AA1399" s="416" t="s">
        <v>169</v>
      </c>
      <c r="AB1399" s="426"/>
      <c r="AC1399" s="416" t="s">
        <v>169</v>
      </c>
      <c r="AD1399" s="426"/>
      <c r="AE1399" s="416" t="s">
        <v>169</v>
      </c>
      <c r="AF1399" s="426"/>
      <c r="AG1399" s="416" t="s">
        <v>169</v>
      </c>
      <c r="AH1399" s="426"/>
      <c r="AI1399" s="816"/>
      <c r="AJ1399" s="817"/>
      <c r="AK1399" s="792"/>
      <c r="AL1399" s="792"/>
      <c r="AM1399" s="792"/>
      <c r="AN1399" s="792"/>
      <c r="AO1399" s="792"/>
      <c r="AP1399" s="792"/>
    </row>
    <row r="1400" spans="1:42" s="404" customFormat="1" ht="15" hidden="1" customHeight="1" x14ac:dyDescent="0.2">
      <c r="B1400" s="425" t="s">
        <v>246</v>
      </c>
      <c r="C1400" s="424" t="s">
        <v>583</v>
      </c>
      <c r="D1400" s="423" t="s">
        <v>161</v>
      </c>
      <c r="E1400" s="422" t="s">
        <v>238</v>
      </c>
      <c r="F1400" s="420"/>
      <c r="G1400" s="420"/>
      <c r="H1400" s="419">
        <v>2019</v>
      </c>
      <c r="I1400" s="418"/>
      <c r="J1400" s="418" t="s">
        <v>987</v>
      </c>
      <c r="K1400" s="439" t="s">
        <v>2054</v>
      </c>
      <c r="L1400" s="824"/>
      <c r="M1400" s="825"/>
      <c r="N1400" s="792"/>
      <c r="O1400" s="829"/>
      <c r="P1400" s="832"/>
      <c r="Q1400" s="835"/>
      <c r="R1400" s="829"/>
      <c r="S1400" s="416" t="s">
        <v>168</v>
      </c>
      <c r="T1400" s="427"/>
      <c r="U1400" s="416" t="s">
        <v>167</v>
      </c>
      <c r="V1400" s="427"/>
      <c r="W1400" s="816"/>
      <c r="X1400" s="817"/>
      <c r="Y1400" s="416" t="s">
        <v>166</v>
      </c>
      <c r="Z1400" s="426">
        <f>IF(Z1398="",Z1399-Z1397,Z1399-Z1398)</f>
        <v>0</v>
      </c>
      <c r="AA1400" s="416" t="s">
        <v>166</v>
      </c>
      <c r="AB1400" s="426">
        <f>IF(AB1398="",AB1399-AB1397,AB1399-AB1398)</f>
        <v>0</v>
      </c>
      <c r="AC1400" s="416" t="s">
        <v>166</v>
      </c>
      <c r="AD1400" s="426">
        <f>IF(AD1398="",AD1399-AD1397,AD1399-AD1398)</f>
        <v>0</v>
      </c>
      <c r="AE1400" s="416" t="s">
        <v>166</v>
      </c>
      <c r="AF1400" s="426">
        <f>IF(AF1398="",AF1399-AF1397,AF1399-AF1398)</f>
        <v>0</v>
      </c>
      <c r="AG1400" s="416" t="s">
        <v>166</v>
      </c>
      <c r="AH1400" s="426">
        <f>IF(AH1398="",AH1399-AH1397,AH1399-AH1398)</f>
        <v>0</v>
      </c>
      <c r="AI1400" s="816"/>
      <c r="AJ1400" s="817"/>
      <c r="AK1400" s="792"/>
      <c r="AL1400" s="792"/>
      <c r="AM1400" s="792"/>
      <c r="AN1400" s="792"/>
      <c r="AO1400" s="792"/>
      <c r="AP1400" s="792"/>
    </row>
    <row r="1401" spans="1:42" s="404" customFormat="1" ht="15" hidden="1" customHeight="1" x14ac:dyDescent="0.2">
      <c r="B1401" s="425" t="s">
        <v>246</v>
      </c>
      <c r="C1401" s="424" t="s">
        <v>583</v>
      </c>
      <c r="D1401" s="423" t="s">
        <v>161</v>
      </c>
      <c r="E1401" s="422" t="s">
        <v>238</v>
      </c>
      <c r="F1401" s="420"/>
      <c r="G1401" s="420"/>
      <c r="H1401" s="419">
        <v>2019</v>
      </c>
      <c r="I1401" s="418"/>
      <c r="J1401" s="418" t="s">
        <v>987</v>
      </c>
      <c r="K1401" s="417" t="s">
        <v>2054</v>
      </c>
      <c r="L1401" s="824"/>
      <c r="M1401" s="825"/>
      <c r="N1401" s="792"/>
      <c r="O1401" s="829"/>
      <c r="P1401" s="832"/>
      <c r="Q1401" s="835"/>
      <c r="R1401" s="829"/>
      <c r="S1401" s="416" t="s">
        <v>165</v>
      </c>
      <c r="T1401" s="415">
        <v>43718</v>
      </c>
      <c r="U1401" s="416" t="s">
        <v>164</v>
      </c>
      <c r="V1401" s="415"/>
      <c r="W1401" s="816"/>
      <c r="X1401" s="817"/>
      <c r="Y1401" s="816"/>
      <c r="Z1401" s="817"/>
      <c r="AA1401" s="816"/>
      <c r="AB1401" s="817"/>
      <c r="AC1401" s="816"/>
      <c r="AD1401" s="817"/>
      <c r="AE1401" s="816"/>
      <c r="AF1401" s="817"/>
      <c r="AG1401" s="816"/>
      <c r="AH1401" s="817"/>
      <c r="AI1401" s="816"/>
      <c r="AJ1401" s="817"/>
      <c r="AK1401" s="792"/>
      <c r="AL1401" s="792"/>
      <c r="AM1401" s="792"/>
      <c r="AN1401" s="792"/>
      <c r="AO1401" s="792"/>
      <c r="AP1401" s="792"/>
    </row>
    <row r="1402" spans="1:42" s="404" customFormat="1" ht="15" hidden="1" customHeight="1" thickBot="1" x14ac:dyDescent="0.25">
      <c r="B1402" s="414" t="s">
        <v>246</v>
      </c>
      <c r="C1402" s="413" t="s">
        <v>583</v>
      </c>
      <c r="D1402" s="412" t="s">
        <v>161</v>
      </c>
      <c r="E1402" s="411" t="s">
        <v>238</v>
      </c>
      <c r="F1402" s="409"/>
      <c r="G1402" s="409"/>
      <c r="H1402" s="408">
        <v>2019</v>
      </c>
      <c r="I1402" s="407"/>
      <c r="J1402" s="407" t="s">
        <v>987</v>
      </c>
      <c r="K1402" s="524" t="s">
        <v>2054</v>
      </c>
      <c r="L1402" s="826"/>
      <c r="M1402" s="827"/>
      <c r="N1402" s="793"/>
      <c r="O1402" s="830"/>
      <c r="P1402" s="833"/>
      <c r="Q1402" s="836"/>
      <c r="R1402" s="830"/>
      <c r="S1402" s="406" t="s">
        <v>158</v>
      </c>
      <c r="T1402" s="451"/>
      <c r="U1402" s="820"/>
      <c r="V1402" s="821"/>
      <c r="W1402" s="818"/>
      <c r="X1402" s="819"/>
      <c r="Y1402" s="818"/>
      <c r="Z1402" s="819"/>
      <c r="AA1402" s="818"/>
      <c r="AB1402" s="819"/>
      <c r="AC1402" s="818"/>
      <c r="AD1402" s="819"/>
      <c r="AE1402" s="818"/>
      <c r="AF1402" s="819"/>
      <c r="AG1402" s="818"/>
      <c r="AH1402" s="819"/>
      <c r="AI1402" s="818"/>
      <c r="AJ1402" s="819"/>
      <c r="AK1402" s="793"/>
      <c r="AL1402" s="793"/>
      <c r="AM1402" s="793"/>
      <c r="AN1402" s="793"/>
      <c r="AO1402" s="793"/>
      <c r="AP1402" s="793"/>
    </row>
    <row r="1403" spans="1:42" s="404" customFormat="1" ht="12.75" hidden="1" customHeight="1" thickTop="1" x14ac:dyDescent="0.2">
      <c r="B1403" s="445" t="s">
        <v>246</v>
      </c>
      <c r="C1403" s="444" t="s">
        <v>462</v>
      </c>
      <c r="D1403" s="443" t="s">
        <v>161</v>
      </c>
      <c r="E1403" s="442" t="s">
        <v>238</v>
      </c>
      <c r="F1403" s="440"/>
      <c r="G1403" s="440"/>
      <c r="H1403" s="419">
        <v>2019</v>
      </c>
      <c r="I1403" s="418"/>
      <c r="J1403" s="418" t="s">
        <v>987</v>
      </c>
      <c r="K1403" s="439" t="s">
        <v>2054</v>
      </c>
      <c r="L1403" s="822" t="s">
        <v>109</v>
      </c>
      <c r="M1403" s="823"/>
      <c r="N1403" s="791" t="s">
        <v>2055</v>
      </c>
      <c r="O1403" s="828" t="s">
        <v>579</v>
      </c>
      <c r="P1403" s="831"/>
      <c r="Q1403" s="834"/>
      <c r="R1403" s="828"/>
      <c r="S1403" s="434" t="s">
        <v>184</v>
      </c>
      <c r="T1403" s="438">
        <v>500000</v>
      </c>
      <c r="U1403" s="434" t="s">
        <v>183</v>
      </c>
      <c r="V1403" s="437"/>
      <c r="W1403" s="434" t="s">
        <v>182</v>
      </c>
      <c r="X1403" s="436">
        <f>T1403</f>
        <v>500000</v>
      </c>
      <c r="Y1403" s="434" t="s">
        <v>181</v>
      </c>
      <c r="Z1403" s="435"/>
      <c r="AA1403" s="434" t="s">
        <v>181</v>
      </c>
      <c r="AB1403" s="435"/>
      <c r="AC1403" s="434" t="s">
        <v>181</v>
      </c>
      <c r="AD1403" s="435"/>
      <c r="AE1403" s="434" t="s">
        <v>181</v>
      </c>
      <c r="AF1403" s="435"/>
      <c r="AG1403" s="434" t="s">
        <v>181</v>
      </c>
      <c r="AH1403" s="435"/>
      <c r="AI1403" s="434" t="s">
        <v>180</v>
      </c>
      <c r="AJ1403" s="433"/>
      <c r="AK1403" s="791" t="s">
        <v>110</v>
      </c>
      <c r="AL1403" s="791" t="s">
        <v>110</v>
      </c>
      <c r="AM1403" s="791" t="s">
        <v>110</v>
      </c>
      <c r="AN1403" s="791" t="s">
        <v>110</v>
      </c>
      <c r="AO1403" s="791" t="s">
        <v>110</v>
      </c>
      <c r="AP1403" s="791" t="s">
        <v>110</v>
      </c>
    </row>
    <row r="1404" spans="1:42" s="404" customFormat="1" ht="15" hidden="1" customHeight="1" x14ac:dyDescent="0.2">
      <c r="B1404" s="425" t="s">
        <v>246</v>
      </c>
      <c r="C1404" s="424" t="s">
        <v>462</v>
      </c>
      <c r="D1404" s="423" t="s">
        <v>161</v>
      </c>
      <c r="E1404" s="422" t="s">
        <v>238</v>
      </c>
      <c r="F1404" s="420"/>
      <c r="G1404" s="420"/>
      <c r="H1404" s="419">
        <v>2019</v>
      </c>
      <c r="I1404" s="418"/>
      <c r="J1404" s="418" t="s">
        <v>987</v>
      </c>
      <c r="K1404" s="439" t="s">
        <v>2054</v>
      </c>
      <c r="L1404" s="824"/>
      <c r="M1404" s="825"/>
      <c r="N1404" s="792"/>
      <c r="O1404" s="829"/>
      <c r="P1404" s="832"/>
      <c r="Q1404" s="835"/>
      <c r="R1404" s="829"/>
      <c r="S1404" s="416" t="s">
        <v>179</v>
      </c>
      <c r="T1404" s="432"/>
      <c r="U1404" s="416" t="s">
        <v>177</v>
      </c>
      <c r="V1404" s="415"/>
      <c r="W1404" s="416" t="s">
        <v>176</v>
      </c>
      <c r="X1404" s="428">
        <f>X1403</f>
        <v>500000</v>
      </c>
      <c r="Y1404" s="416" t="s">
        <v>175</v>
      </c>
      <c r="Z1404" s="426"/>
      <c r="AA1404" s="416" t="s">
        <v>175</v>
      </c>
      <c r="AB1404" s="426"/>
      <c r="AC1404" s="416" t="s">
        <v>175</v>
      </c>
      <c r="AD1404" s="426"/>
      <c r="AE1404" s="416" t="s">
        <v>175</v>
      </c>
      <c r="AF1404" s="426"/>
      <c r="AG1404" s="416" t="s">
        <v>175</v>
      </c>
      <c r="AH1404" s="426"/>
      <c r="AI1404" s="416" t="s">
        <v>174</v>
      </c>
      <c r="AJ1404" s="430"/>
      <c r="AK1404" s="792"/>
      <c r="AL1404" s="792"/>
      <c r="AM1404" s="792"/>
      <c r="AN1404" s="792"/>
      <c r="AO1404" s="792"/>
      <c r="AP1404" s="792"/>
    </row>
    <row r="1405" spans="1:42" s="404" customFormat="1" ht="39" hidden="1" customHeight="1" x14ac:dyDescent="0.2">
      <c r="B1405" s="425" t="s">
        <v>246</v>
      </c>
      <c r="C1405" s="424" t="s">
        <v>462</v>
      </c>
      <c r="D1405" s="423" t="s">
        <v>161</v>
      </c>
      <c r="E1405" s="422" t="s">
        <v>238</v>
      </c>
      <c r="F1405" s="420"/>
      <c r="G1405" s="420"/>
      <c r="H1405" s="419">
        <v>2019</v>
      </c>
      <c r="I1405" s="418"/>
      <c r="J1405" s="418" t="s">
        <v>987</v>
      </c>
      <c r="K1405" s="439" t="s">
        <v>2054</v>
      </c>
      <c r="L1405" s="824"/>
      <c r="M1405" s="825"/>
      <c r="N1405" s="792"/>
      <c r="O1405" s="829"/>
      <c r="P1405" s="832"/>
      <c r="Q1405" s="835"/>
      <c r="R1405" s="829"/>
      <c r="S1405" s="416" t="s">
        <v>173</v>
      </c>
      <c r="T1405" s="429"/>
      <c r="U1405" s="416" t="s">
        <v>171</v>
      </c>
      <c r="V1405" s="427"/>
      <c r="W1405" s="416" t="s">
        <v>170</v>
      </c>
      <c r="X1405" s="428"/>
      <c r="Y1405" s="416" t="s">
        <v>169</v>
      </c>
      <c r="Z1405" s="426"/>
      <c r="AA1405" s="416" t="s">
        <v>169</v>
      </c>
      <c r="AB1405" s="426"/>
      <c r="AC1405" s="416" t="s">
        <v>169</v>
      </c>
      <c r="AD1405" s="426"/>
      <c r="AE1405" s="416" t="s">
        <v>169</v>
      </c>
      <c r="AF1405" s="426"/>
      <c r="AG1405" s="416" t="s">
        <v>169</v>
      </c>
      <c r="AH1405" s="426"/>
      <c r="AI1405" s="816"/>
      <c r="AJ1405" s="817"/>
      <c r="AK1405" s="792"/>
      <c r="AL1405" s="792"/>
      <c r="AM1405" s="792"/>
      <c r="AN1405" s="792"/>
      <c r="AO1405" s="792"/>
      <c r="AP1405" s="792"/>
    </row>
    <row r="1406" spans="1:42" s="404" customFormat="1" ht="15" hidden="1" customHeight="1" x14ac:dyDescent="0.2">
      <c r="B1406" s="425" t="s">
        <v>246</v>
      </c>
      <c r="C1406" s="424" t="s">
        <v>462</v>
      </c>
      <c r="D1406" s="423" t="s">
        <v>161</v>
      </c>
      <c r="E1406" s="422" t="s">
        <v>238</v>
      </c>
      <c r="F1406" s="420"/>
      <c r="G1406" s="420"/>
      <c r="H1406" s="419">
        <v>2019</v>
      </c>
      <c r="I1406" s="418"/>
      <c r="J1406" s="418" t="s">
        <v>987</v>
      </c>
      <c r="K1406" s="439" t="s">
        <v>2054</v>
      </c>
      <c r="L1406" s="824"/>
      <c r="M1406" s="825"/>
      <c r="N1406" s="792"/>
      <c r="O1406" s="829"/>
      <c r="P1406" s="832"/>
      <c r="Q1406" s="835"/>
      <c r="R1406" s="829"/>
      <c r="S1406" s="416" t="s">
        <v>168</v>
      </c>
      <c r="T1406" s="427"/>
      <c r="U1406" s="416" t="s">
        <v>167</v>
      </c>
      <c r="V1406" s="427"/>
      <c r="W1406" s="816"/>
      <c r="X1406" s="817"/>
      <c r="Y1406" s="416" t="s">
        <v>166</v>
      </c>
      <c r="Z1406" s="426">
        <f>IF(Z1404="",Z1405-Z1403,Z1405-Z1404)</f>
        <v>0</v>
      </c>
      <c r="AA1406" s="416" t="s">
        <v>166</v>
      </c>
      <c r="AB1406" s="426">
        <f>IF(AB1404="",AB1405-AB1403,AB1405-AB1404)</f>
        <v>0</v>
      </c>
      <c r="AC1406" s="416" t="s">
        <v>166</v>
      </c>
      <c r="AD1406" s="426">
        <f>IF(AD1404="",AD1405-AD1403,AD1405-AD1404)</f>
        <v>0</v>
      </c>
      <c r="AE1406" s="416" t="s">
        <v>166</v>
      </c>
      <c r="AF1406" s="426">
        <f>IF(AF1404="",AF1405-AF1403,AF1405-AF1404)</f>
        <v>0</v>
      </c>
      <c r="AG1406" s="416" t="s">
        <v>166</v>
      </c>
      <c r="AH1406" s="426">
        <f>IF(AH1404="",AH1405-AH1403,AH1405-AH1404)</f>
        <v>0</v>
      </c>
      <c r="AI1406" s="816"/>
      <c r="AJ1406" s="817"/>
      <c r="AK1406" s="792"/>
      <c r="AL1406" s="792"/>
      <c r="AM1406" s="792"/>
      <c r="AN1406" s="792"/>
      <c r="AO1406" s="792"/>
      <c r="AP1406" s="792"/>
    </row>
    <row r="1407" spans="1:42" s="404" customFormat="1" ht="15" hidden="1" customHeight="1" x14ac:dyDescent="0.2">
      <c r="B1407" s="425" t="s">
        <v>246</v>
      </c>
      <c r="C1407" s="424" t="s">
        <v>462</v>
      </c>
      <c r="D1407" s="423" t="s">
        <v>161</v>
      </c>
      <c r="E1407" s="422" t="s">
        <v>238</v>
      </c>
      <c r="F1407" s="420"/>
      <c r="G1407" s="420"/>
      <c r="H1407" s="419">
        <v>2019</v>
      </c>
      <c r="I1407" s="418"/>
      <c r="J1407" s="418" t="s">
        <v>987</v>
      </c>
      <c r="K1407" s="417" t="s">
        <v>2054</v>
      </c>
      <c r="L1407" s="824"/>
      <c r="M1407" s="825"/>
      <c r="N1407" s="792"/>
      <c r="O1407" s="829"/>
      <c r="P1407" s="832"/>
      <c r="Q1407" s="835"/>
      <c r="R1407" s="829"/>
      <c r="S1407" s="416" t="s">
        <v>165</v>
      </c>
      <c r="T1407" s="415">
        <v>43761</v>
      </c>
      <c r="U1407" s="416" t="s">
        <v>164</v>
      </c>
      <c r="V1407" s="415"/>
      <c r="W1407" s="816"/>
      <c r="X1407" s="817"/>
      <c r="Y1407" s="816"/>
      <c r="Z1407" s="817"/>
      <c r="AA1407" s="816"/>
      <c r="AB1407" s="817"/>
      <c r="AC1407" s="816"/>
      <c r="AD1407" s="817"/>
      <c r="AE1407" s="816"/>
      <c r="AF1407" s="817"/>
      <c r="AG1407" s="816"/>
      <c r="AH1407" s="817"/>
      <c r="AI1407" s="816"/>
      <c r="AJ1407" s="817"/>
      <c r="AK1407" s="792"/>
      <c r="AL1407" s="792"/>
      <c r="AM1407" s="792"/>
      <c r="AN1407" s="792"/>
      <c r="AO1407" s="792"/>
      <c r="AP1407" s="792"/>
    </row>
    <row r="1408" spans="1:42" s="404" customFormat="1" ht="15" hidden="1" customHeight="1" thickBot="1" x14ac:dyDescent="0.25">
      <c r="B1408" s="414" t="s">
        <v>246</v>
      </c>
      <c r="C1408" s="413" t="s">
        <v>462</v>
      </c>
      <c r="D1408" s="412" t="s">
        <v>161</v>
      </c>
      <c r="E1408" s="411" t="s">
        <v>238</v>
      </c>
      <c r="F1408" s="409"/>
      <c r="G1408" s="409"/>
      <c r="H1408" s="408">
        <v>2019</v>
      </c>
      <c r="I1408" s="407"/>
      <c r="J1408" s="407" t="s">
        <v>987</v>
      </c>
      <c r="K1408" s="524" t="s">
        <v>2054</v>
      </c>
      <c r="L1408" s="826"/>
      <c r="M1408" s="827"/>
      <c r="N1408" s="793"/>
      <c r="O1408" s="830"/>
      <c r="P1408" s="833"/>
      <c r="Q1408" s="836"/>
      <c r="R1408" s="830"/>
      <c r="S1408" s="406" t="s">
        <v>158</v>
      </c>
      <c r="T1408" s="451"/>
      <c r="U1408" s="820"/>
      <c r="V1408" s="821"/>
      <c r="W1408" s="818"/>
      <c r="X1408" s="819"/>
      <c r="Y1408" s="818"/>
      <c r="Z1408" s="819"/>
      <c r="AA1408" s="818"/>
      <c r="AB1408" s="819"/>
      <c r="AC1408" s="818"/>
      <c r="AD1408" s="819"/>
      <c r="AE1408" s="818"/>
      <c r="AF1408" s="819"/>
      <c r="AG1408" s="818"/>
      <c r="AH1408" s="819"/>
      <c r="AI1408" s="818"/>
      <c r="AJ1408" s="819"/>
      <c r="AK1408" s="793"/>
      <c r="AL1408" s="793"/>
      <c r="AM1408" s="793"/>
      <c r="AN1408" s="793"/>
      <c r="AO1408" s="793"/>
      <c r="AP1408" s="793"/>
    </row>
    <row r="1409" spans="1:42" s="404" customFormat="1" ht="12.75" hidden="1" customHeight="1" thickTop="1" x14ac:dyDescent="0.2">
      <c r="A1409" s="402"/>
      <c r="B1409" s="445" t="s">
        <v>706</v>
      </c>
      <c r="C1409" s="444" t="s">
        <v>939</v>
      </c>
      <c r="D1409" s="443" t="s">
        <v>705</v>
      </c>
      <c r="E1409" s="442" t="s">
        <v>10</v>
      </c>
      <c r="F1409" s="440">
        <v>43540</v>
      </c>
      <c r="G1409" s="440"/>
      <c r="H1409" s="507">
        <v>2019</v>
      </c>
      <c r="I1409" s="439"/>
      <c r="J1409" s="439" t="s">
        <v>160</v>
      </c>
      <c r="K1409" s="439"/>
      <c r="L1409" s="822" t="s">
        <v>967</v>
      </c>
      <c r="M1409" s="823"/>
      <c r="N1409" s="791" t="s">
        <v>2064</v>
      </c>
      <c r="O1409" s="828" t="s">
        <v>966</v>
      </c>
      <c r="P1409" s="831"/>
      <c r="Q1409" s="834" t="s">
        <v>231</v>
      </c>
      <c r="R1409" s="828" t="s">
        <v>193</v>
      </c>
      <c r="S1409" s="434" t="s">
        <v>184</v>
      </c>
      <c r="T1409" s="438">
        <v>5500000</v>
      </c>
      <c r="U1409" s="434" t="s">
        <v>183</v>
      </c>
      <c r="V1409" s="437">
        <f>T1414+T1412-0.01</f>
        <v>44025.99</v>
      </c>
      <c r="W1409" s="434" t="s">
        <v>182</v>
      </c>
      <c r="X1409" s="436">
        <f>T1409</f>
        <v>5500000</v>
      </c>
      <c r="Y1409" s="434" t="s">
        <v>181</v>
      </c>
      <c r="Z1409" s="435">
        <v>0.30059999999999998</v>
      </c>
      <c r="AA1409" s="434" t="s">
        <v>181</v>
      </c>
      <c r="AB1409" s="435">
        <v>0.56089999999999995</v>
      </c>
      <c r="AC1409" s="480" t="s">
        <v>181</v>
      </c>
      <c r="AD1409" s="479">
        <v>0.56089999999999995</v>
      </c>
      <c r="AE1409" s="480" t="s">
        <v>181</v>
      </c>
      <c r="AF1409" s="479">
        <v>0.56089999999999995</v>
      </c>
      <c r="AG1409" s="434" t="s">
        <v>181</v>
      </c>
      <c r="AH1409" s="435">
        <v>1</v>
      </c>
      <c r="AI1409" s="434" t="s">
        <v>180</v>
      </c>
      <c r="AJ1409" s="433">
        <v>28</v>
      </c>
      <c r="AK1409" s="791" t="s">
        <v>266</v>
      </c>
      <c r="AL1409" s="791" t="s">
        <v>266</v>
      </c>
      <c r="AM1409" s="791" t="s">
        <v>266</v>
      </c>
      <c r="AN1409" s="791" t="s">
        <v>676</v>
      </c>
      <c r="AO1409" s="791" t="s">
        <v>676</v>
      </c>
      <c r="AP1409" s="791" t="s">
        <v>322</v>
      </c>
    </row>
    <row r="1410" spans="1:42" s="404" customFormat="1" ht="15" hidden="1" customHeight="1" x14ac:dyDescent="0.2">
      <c r="A1410" s="402"/>
      <c r="B1410" s="425" t="s">
        <v>706</v>
      </c>
      <c r="C1410" s="424" t="s">
        <v>939</v>
      </c>
      <c r="D1410" s="423" t="s">
        <v>705</v>
      </c>
      <c r="E1410" s="422" t="s">
        <v>10</v>
      </c>
      <c r="F1410" s="420">
        <v>43540</v>
      </c>
      <c r="G1410" s="420"/>
      <c r="H1410" s="507">
        <v>2019</v>
      </c>
      <c r="I1410" s="439"/>
      <c r="J1410" s="439" t="s">
        <v>160</v>
      </c>
      <c r="K1410" s="417"/>
      <c r="L1410" s="824"/>
      <c r="M1410" s="825"/>
      <c r="N1410" s="792"/>
      <c r="O1410" s="829"/>
      <c r="P1410" s="832"/>
      <c r="Q1410" s="835"/>
      <c r="R1410" s="829"/>
      <c r="S1410" s="416" t="s">
        <v>179</v>
      </c>
      <c r="T1410" s="491" t="s">
        <v>965</v>
      </c>
      <c r="U1410" s="416" t="s">
        <v>177</v>
      </c>
      <c r="V1410" s="415">
        <f>V1409+V1411+V1412</f>
        <v>44225.99</v>
      </c>
      <c r="W1410" s="416" t="s">
        <v>176</v>
      </c>
      <c r="X1410" s="428">
        <f>X1409</f>
        <v>5500000</v>
      </c>
      <c r="Y1410" s="416" t="s">
        <v>175</v>
      </c>
      <c r="Z1410" s="426"/>
      <c r="AA1410" s="416" t="s">
        <v>175</v>
      </c>
      <c r="AB1410" s="426"/>
      <c r="AC1410" s="478" t="s">
        <v>175</v>
      </c>
      <c r="AD1410" s="477"/>
      <c r="AE1410" s="478" t="s">
        <v>175</v>
      </c>
      <c r="AF1410" s="477"/>
      <c r="AG1410" s="416" t="s">
        <v>175</v>
      </c>
      <c r="AH1410" s="426">
        <v>0.87290000000000001</v>
      </c>
      <c r="AI1410" s="416" t="s">
        <v>174</v>
      </c>
      <c r="AJ1410" s="430">
        <f>AJ1409*15</f>
        <v>420</v>
      </c>
      <c r="AK1410" s="792"/>
      <c r="AL1410" s="792"/>
      <c r="AM1410" s="792"/>
      <c r="AN1410" s="792"/>
      <c r="AO1410" s="792"/>
      <c r="AP1410" s="792"/>
    </row>
    <row r="1411" spans="1:42" s="404" customFormat="1" ht="13.5" hidden="1" thickTop="1" x14ac:dyDescent="0.2">
      <c r="A1411" s="402"/>
      <c r="B1411" s="425" t="s">
        <v>706</v>
      </c>
      <c r="C1411" s="424" t="s">
        <v>939</v>
      </c>
      <c r="D1411" s="423" t="s">
        <v>705</v>
      </c>
      <c r="E1411" s="422" t="s">
        <v>10</v>
      </c>
      <c r="F1411" s="420">
        <v>43540</v>
      </c>
      <c r="G1411" s="420"/>
      <c r="H1411" s="507">
        <v>2019</v>
      </c>
      <c r="I1411" s="439"/>
      <c r="J1411" s="439" t="s">
        <v>160</v>
      </c>
      <c r="K1411" s="417"/>
      <c r="L1411" s="824"/>
      <c r="M1411" s="825"/>
      <c r="N1411" s="792"/>
      <c r="O1411" s="829"/>
      <c r="P1411" s="832"/>
      <c r="Q1411" s="835"/>
      <c r="R1411" s="829"/>
      <c r="S1411" s="416" t="s">
        <v>173</v>
      </c>
      <c r="T1411" s="429" t="s">
        <v>192</v>
      </c>
      <c r="U1411" s="416" t="s">
        <v>171</v>
      </c>
      <c r="V1411" s="427">
        <v>28</v>
      </c>
      <c r="W1411" s="416" t="s">
        <v>170</v>
      </c>
      <c r="X1411" s="428">
        <v>4704199.8499999996</v>
      </c>
      <c r="Y1411" s="416" t="s">
        <v>169</v>
      </c>
      <c r="Z1411" s="426">
        <v>0.30059999999999998</v>
      </c>
      <c r="AA1411" s="416" t="s">
        <v>169</v>
      </c>
      <c r="AB1411" s="426">
        <v>0.45479999999999998</v>
      </c>
      <c r="AC1411" s="478" t="s">
        <v>169</v>
      </c>
      <c r="AD1411" s="477">
        <v>0.45479999999999998</v>
      </c>
      <c r="AE1411" s="478" t="s">
        <v>169</v>
      </c>
      <c r="AF1411" s="477">
        <v>0.45479999999999998</v>
      </c>
      <c r="AG1411" s="416" t="s">
        <v>169</v>
      </c>
      <c r="AH1411" s="426">
        <v>0.81940000000000002</v>
      </c>
      <c r="AI1411" s="816"/>
      <c r="AJ1411" s="817"/>
      <c r="AK1411" s="792"/>
      <c r="AL1411" s="792"/>
      <c r="AM1411" s="792"/>
      <c r="AN1411" s="792"/>
      <c r="AO1411" s="792"/>
      <c r="AP1411" s="792"/>
    </row>
    <row r="1412" spans="1:42" s="404" customFormat="1" ht="15" hidden="1" customHeight="1" x14ac:dyDescent="0.2">
      <c r="A1412" s="402"/>
      <c r="B1412" s="425" t="s">
        <v>706</v>
      </c>
      <c r="C1412" s="424" t="s">
        <v>939</v>
      </c>
      <c r="D1412" s="423" t="s">
        <v>705</v>
      </c>
      <c r="E1412" s="422" t="s">
        <v>10</v>
      </c>
      <c r="F1412" s="420">
        <v>43540</v>
      </c>
      <c r="G1412" s="420"/>
      <c r="H1412" s="507">
        <v>2019</v>
      </c>
      <c r="I1412" s="439"/>
      <c r="J1412" s="439" t="s">
        <v>160</v>
      </c>
      <c r="K1412" s="417"/>
      <c r="L1412" s="824"/>
      <c r="M1412" s="825"/>
      <c r="N1412" s="792"/>
      <c r="O1412" s="829"/>
      <c r="P1412" s="832"/>
      <c r="Q1412" s="835"/>
      <c r="R1412" s="829"/>
      <c r="S1412" s="416" t="s">
        <v>168</v>
      </c>
      <c r="T1412" s="427">
        <v>120</v>
      </c>
      <c r="U1412" s="416" t="s">
        <v>167</v>
      </c>
      <c r="V1412" s="427">
        <v>172</v>
      </c>
      <c r="W1412" s="816"/>
      <c r="X1412" s="817"/>
      <c r="Y1412" s="416" t="s">
        <v>166</v>
      </c>
      <c r="Z1412" s="426">
        <f>IF(Z1410="",Z1411-Z1409,Z1411-Z1410)</f>
        <v>0</v>
      </c>
      <c r="AA1412" s="416" t="s">
        <v>166</v>
      </c>
      <c r="AB1412" s="426">
        <f>IF(AB1410="",AB1411-AB1409,AB1411-AB1410)</f>
        <v>-0.10609999999999997</v>
      </c>
      <c r="AC1412" s="478" t="s">
        <v>166</v>
      </c>
      <c r="AD1412" s="477">
        <f>IF(AD1410="",AD1411-AD1409,AD1411-AD1410)</f>
        <v>-0.10609999999999997</v>
      </c>
      <c r="AE1412" s="478" t="s">
        <v>166</v>
      </c>
      <c r="AF1412" s="477">
        <f>IF(AF1410="",AF1411-AF1409,AF1411-AF1410)</f>
        <v>-0.10609999999999997</v>
      </c>
      <c r="AG1412" s="416" t="s">
        <v>166</v>
      </c>
      <c r="AH1412" s="426">
        <f>IF(AH1410="",AH1411-AH1409,AH1411-AH1410)</f>
        <v>-5.3499999999999992E-2</v>
      </c>
      <c r="AI1412" s="816"/>
      <c r="AJ1412" s="817"/>
      <c r="AK1412" s="792"/>
      <c r="AL1412" s="792"/>
      <c r="AM1412" s="792"/>
      <c r="AN1412" s="792"/>
      <c r="AO1412" s="792"/>
      <c r="AP1412" s="792"/>
    </row>
    <row r="1413" spans="1:42" s="404" customFormat="1" ht="15" hidden="1" customHeight="1" x14ac:dyDescent="0.2">
      <c r="A1413" s="402"/>
      <c r="B1413" s="425" t="s">
        <v>706</v>
      </c>
      <c r="C1413" s="424" t="s">
        <v>939</v>
      </c>
      <c r="D1413" s="423" t="s">
        <v>705</v>
      </c>
      <c r="E1413" s="422" t="s">
        <v>10</v>
      </c>
      <c r="F1413" s="420">
        <v>43540</v>
      </c>
      <c r="G1413" s="420"/>
      <c r="H1413" s="507">
        <v>2019</v>
      </c>
      <c r="I1413" s="439"/>
      <c r="J1413" s="439" t="s">
        <v>160</v>
      </c>
      <c r="K1413" s="417"/>
      <c r="L1413" s="824"/>
      <c r="M1413" s="825"/>
      <c r="N1413" s="792"/>
      <c r="O1413" s="829"/>
      <c r="P1413" s="832"/>
      <c r="Q1413" s="835"/>
      <c r="R1413" s="829"/>
      <c r="S1413" s="416" t="s">
        <v>165</v>
      </c>
      <c r="T1413" s="415" t="s">
        <v>222</v>
      </c>
      <c r="U1413" s="416" t="s">
        <v>164</v>
      </c>
      <c r="V1413" s="415"/>
      <c r="W1413" s="816"/>
      <c r="X1413" s="817"/>
      <c r="Y1413" s="816"/>
      <c r="Z1413" s="817"/>
      <c r="AA1413" s="816"/>
      <c r="AB1413" s="817"/>
      <c r="AC1413" s="857"/>
      <c r="AD1413" s="858"/>
      <c r="AE1413" s="857"/>
      <c r="AF1413" s="858"/>
      <c r="AG1413" s="816"/>
      <c r="AH1413" s="817"/>
      <c r="AI1413" s="816"/>
      <c r="AJ1413" s="817"/>
      <c r="AK1413" s="792"/>
      <c r="AL1413" s="792"/>
      <c r="AM1413" s="792"/>
      <c r="AN1413" s="792"/>
      <c r="AO1413" s="792"/>
      <c r="AP1413" s="792"/>
    </row>
    <row r="1414" spans="1:42" s="404" customFormat="1" ht="15" hidden="1" customHeight="1" thickBot="1" x14ac:dyDescent="0.25">
      <c r="A1414" s="402"/>
      <c r="B1414" s="414" t="s">
        <v>706</v>
      </c>
      <c r="C1414" s="413" t="s">
        <v>939</v>
      </c>
      <c r="D1414" s="412" t="s">
        <v>705</v>
      </c>
      <c r="E1414" s="411" t="s">
        <v>10</v>
      </c>
      <c r="F1414" s="409">
        <v>43540</v>
      </c>
      <c r="G1414" s="409"/>
      <c r="H1414" s="408">
        <v>2019</v>
      </c>
      <c r="I1414" s="407"/>
      <c r="J1414" s="407" t="s">
        <v>160</v>
      </c>
      <c r="K1414" s="495"/>
      <c r="L1414" s="826"/>
      <c r="M1414" s="827"/>
      <c r="N1414" s="793"/>
      <c r="O1414" s="830"/>
      <c r="P1414" s="833"/>
      <c r="Q1414" s="836"/>
      <c r="R1414" s="830"/>
      <c r="S1414" s="406" t="s">
        <v>158</v>
      </c>
      <c r="T1414" s="451">
        <v>43906</v>
      </c>
      <c r="U1414" s="820"/>
      <c r="V1414" s="821"/>
      <c r="W1414" s="818"/>
      <c r="X1414" s="819"/>
      <c r="Y1414" s="818"/>
      <c r="Z1414" s="819"/>
      <c r="AA1414" s="818"/>
      <c r="AB1414" s="819"/>
      <c r="AC1414" s="859"/>
      <c r="AD1414" s="860"/>
      <c r="AE1414" s="859"/>
      <c r="AF1414" s="860"/>
      <c r="AG1414" s="818"/>
      <c r="AH1414" s="819"/>
      <c r="AI1414" s="818"/>
      <c r="AJ1414" s="819"/>
      <c r="AK1414" s="793"/>
      <c r="AL1414" s="793"/>
      <c r="AM1414" s="793"/>
      <c r="AN1414" s="793"/>
      <c r="AO1414" s="793"/>
      <c r="AP1414" s="793"/>
    </row>
    <row r="1415" spans="1:42" s="404" customFormat="1" ht="12.75" customHeight="1" thickTop="1" x14ac:dyDescent="0.2">
      <c r="B1415" s="445" t="s">
        <v>191</v>
      </c>
      <c r="C1415" s="444" t="s">
        <v>617</v>
      </c>
      <c r="D1415" s="443" t="s">
        <v>161</v>
      </c>
      <c r="E1415" s="442" t="s">
        <v>50</v>
      </c>
      <c r="F1415" s="440">
        <v>43928</v>
      </c>
      <c r="G1415" s="440">
        <v>44081</v>
      </c>
      <c r="H1415" s="419">
        <v>2018</v>
      </c>
      <c r="I1415" s="418" t="s">
        <v>185</v>
      </c>
      <c r="J1415" s="439" t="s">
        <v>160</v>
      </c>
      <c r="K1415" s="439" t="s">
        <v>1068</v>
      </c>
      <c r="L1415" s="822" t="s">
        <v>633</v>
      </c>
      <c r="M1415" s="823"/>
      <c r="N1415" s="791" t="s">
        <v>1929</v>
      </c>
      <c r="O1415" s="828" t="s">
        <v>228</v>
      </c>
      <c r="P1415" s="831"/>
      <c r="Q1415" s="834" t="s">
        <v>231</v>
      </c>
      <c r="R1415" s="828" t="s">
        <v>185</v>
      </c>
      <c r="S1415" s="434" t="s">
        <v>184</v>
      </c>
      <c r="T1415" s="580">
        <v>500000</v>
      </c>
      <c r="U1415" s="466" t="s">
        <v>183</v>
      </c>
      <c r="V1415" s="581">
        <f>T1420+T1418</f>
        <v>43988</v>
      </c>
      <c r="W1415" s="434" t="s">
        <v>182</v>
      </c>
      <c r="X1415" s="436">
        <f>T1415</f>
        <v>500000</v>
      </c>
      <c r="Y1415" s="434" t="s">
        <v>181</v>
      </c>
      <c r="Z1415" s="435">
        <v>0.05</v>
      </c>
      <c r="AA1415" s="475" t="s">
        <v>181</v>
      </c>
      <c r="AB1415" s="474">
        <v>1</v>
      </c>
      <c r="AC1415" s="475" t="s">
        <v>181</v>
      </c>
      <c r="AD1415" s="474">
        <v>1</v>
      </c>
      <c r="AE1415" s="434" t="s">
        <v>181</v>
      </c>
      <c r="AF1415" s="435">
        <v>1</v>
      </c>
      <c r="AG1415" s="434" t="s">
        <v>181</v>
      </c>
      <c r="AH1415" s="435">
        <v>1</v>
      </c>
      <c r="AI1415" s="434" t="s">
        <v>180</v>
      </c>
      <c r="AJ1415" s="433"/>
      <c r="AK1415" s="791" t="s">
        <v>619</v>
      </c>
      <c r="AL1415" s="791" t="s">
        <v>632</v>
      </c>
      <c r="AM1415" s="791" t="s">
        <v>227</v>
      </c>
      <c r="AN1415" s="791" t="s">
        <v>227</v>
      </c>
      <c r="AO1415" s="791" t="s">
        <v>227</v>
      </c>
      <c r="AP1415" s="791" t="s">
        <v>2143</v>
      </c>
    </row>
    <row r="1416" spans="1:42" s="404" customFormat="1" ht="15" customHeight="1" x14ac:dyDescent="0.2">
      <c r="B1416" s="425" t="s">
        <v>191</v>
      </c>
      <c r="C1416" s="424" t="s">
        <v>617</v>
      </c>
      <c r="D1416" s="423" t="s">
        <v>161</v>
      </c>
      <c r="E1416" s="422" t="s">
        <v>50</v>
      </c>
      <c r="F1416" s="420">
        <v>43928</v>
      </c>
      <c r="G1416" s="420">
        <v>44081</v>
      </c>
      <c r="H1416" s="419">
        <v>2018</v>
      </c>
      <c r="I1416" s="418" t="s">
        <v>185</v>
      </c>
      <c r="J1416" s="439" t="s">
        <v>160</v>
      </c>
      <c r="K1416" s="417" t="s">
        <v>1068</v>
      </c>
      <c r="L1416" s="824"/>
      <c r="M1416" s="825"/>
      <c r="N1416" s="792"/>
      <c r="O1416" s="829"/>
      <c r="P1416" s="832"/>
      <c r="Q1416" s="835"/>
      <c r="R1416" s="829"/>
      <c r="S1416" s="416" t="s">
        <v>179</v>
      </c>
      <c r="T1416" s="583" t="s">
        <v>178</v>
      </c>
      <c r="U1416" s="463" t="s">
        <v>177</v>
      </c>
      <c r="V1416" s="594" t="s">
        <v>216</v>
      </c>
      <c r="W1416" s="416" t="s">
        <v>176</v>
      </c>
      <c r="X1416" s="428">
        <f>X1415</f>
        <v>500000</v>
      </c>
      <c r="Y1416" s="416" t="s">
        <v>175</v>
      </c>
      <c r="Z1416" s="426"/>
      <c r="AA1416" s="471" t="s">
        <v>175</v>
      </c>
      <c r="AB1416" s="470"/>
      <c r="AC1416" s="471" t="s">
        <v>175</v>
      </c>
      <c r="AD1416" s="470"/>
      <c r="AE1416" s="416" t="s">
        <v>175</v>
      </c>
      <c r="AF1416" s="426"/>
      <c r="AG1416" s="416" t="s">
        <v>175</v>
      </c>
      <c r="AH1416" s="426"/>
      <c r="AI1416" s="416" t="s">
        <v>174</v>
      </c>
      <c r="AJ1416" s="430"/>
      <c r="AK1416" s="792"/>
      <c r="AL1416" s="792"/>
      <c r="AM1416" s="792"/>
      <c r="AN1416" s="792"/>
      <c r="AO1416" s="792"/>
      <c r="AP1416" s="792"/>
    </row>
    <row r="1417" spans="1:42" s="404" customFormat="1" ht="13.5" customHeight="1" x14ac:dyDescent="0.2">
      <c r="B1417" s="425" t="s">
        <v>191</v>
      </c>
      <c r="C1417" s="424" t="s">
        <v>617</v>
      </c>
      <c r="D1417" s="423" t="s">
        <v>161</v>
      </c>
      <c r="E1417" s="422" t="s">
        <v>50</v>
      </c>
      <c r="F1417" s="420">
        <v>43928</v>
      </c>
      <c r="G1417" s="420">
        <v>44081</v>
      </c>
      <c r="H1417" s="419">
        <v>2018</v>
      </c>
      <c r="I1417" s="418" t="s">
        <v>185</v>
      </c>
      <c r="J1417" s="439" t="s">
        <v>160</v>
      </c>
      <c r="K1417" s="417" t="s">
        <v>1068</v>
      </c>
      <c r="L1417" s="824"/>
      <c r="M1417" s="825"/>
      <c r="N1417" s="792"/>
      <c r="O1417" s="829"/>
      <c r="P1417" s="832"/>
      <c r="Q1417" s="835"/>
      <c r="R1417" s="829"/>
      <c r="S1417" s="416" t="s">
        <v>173</v>
      </c>
      <c r="T1417" s="450" t="s">
        <v>209</v>
      </c>
      <c r="U1417" s="463" t="s">
        <v>171</v>
      </c>
      <c r="V1417" s="586">
        <v>86</v>
      </c>
      <c r="W1417" s="416" t="s">
        <v>170</v>
      </c>
      <c r="X1417" s="428"/>
      <c r="Y1417" s="416" t="s">
        <v>169</v>
      </c>
      <c r="Z1417" s="426">
        <v>0.05</v>
      </c>
      <c r="AA1417" s="471" t="s">
        <v>169</v>
      </c>
      <c r="AB1417" s="470">
        <v>0.95599999999999996</v>
      </c>
      <c r="AC1417" s="471" t="s">
        <v>169</v>
      </c>
      <c r="AD1417" s="470">
        <v>1</v>
      </c>
      <c r="AE1417" s="416" t="s">
        <v>169</v>
      </c>
      <c r="AF1417" s="426">
        <v>1</v>
      </c>
      <c r="AG1417" s="416" t="s">
        <v>169</v>
      </c>
      <c r="AH1417" s="426">
        <v>1</v>
      </c>
      <c r="AI1417" s="816"/>
      <c r="AJ1417" s="817"/>
      <c r="AK1417" s="792"/>
      <c r="AL1417" s="792"/>
      <c r="AM1417" s="792"/>
      <c r="AN1417" s="792"/>
      <c r="AO1417" s="792"/>
      <c r="AP1417" s="792"/>
    </row>
    <row r="1418" spans="1:42" s="404" customFormat="1" ht="15" customHeight="1" x14ac:dyDescent="0.2">
      <c r="B1418" s="425" t="s">
        <v>191</v>
      </c>
      <c r="C1418" s="424" t="s">
        <v>617</v>
      </c>
      <c r="D1418" s="423" t="s">
        <v>161</v>
      </c>
      <c r="E1418" s="422" t="s">
        <v>50</v>
      </c>
      <c r="F1418" s="420">
        <v>43928</v>
      </c>
      <c r="G1418" s="420">
        <v>44081</v>
      </c>
      <c r="H1418" s="419">
        <v>2018</v>
      </c>
      <c r="I1418" s="418" t="s">
        <v>185</v>
      </c>
      <c r="J1418" s="439" t="s">
        <v>160</v>
      </c>
      <c r="K1418" s="417" t="s">
        <v>1068</v>
      </c>
      <c r="L1418" s="824"/>
      <c r="M1418" s="825"/>
      <c r="N1418" s="792"/>
      <c r="O1418" s="829"/>
      <c r="P1418" s="832"/>
      <c r="Q1418" s="835"/>
      <c r="R1418" s="829"/>
      <c r="S1418" s="416" t="s">
        <v>168</v>
      </c>
      <c r="T1418" s="586">
        <v>60</v>
      </c>
      <c r="U1418" s="463" t="s">
        <v>167</v>
      </c>
      <c r="V1418" s="586"/>
      <c r="W1418" s="816"/>
      <c r="X1418" s="817"/>
      <c r="Y1418" s="416" t="s">
        <v>166</v>
      </c>
      <c r="Z1418" s="426">
        <f>IF(Z1416="",Z1417-Z1415,Z1417-Z1416)</f>
        <v>0</v>
      </c>
      <c r="AA1418" s="471" t="s">
        <v>166</v>
      </c>
      <c r="AB1418" s="470">
        <f>IF(AB1416="",AB1417-AB1415,AB1417-AB1416)</f>
        <v>-4.4000000000000039E-2</v>
      </c>
      <c r="AC1418" s="471" t="s">
        <v>166</v>
      </c>
      <c r="AD1418" s="470">
        <f>IF(AD1416="",AD1417-AD1415,AD1417-AD1416)</f>
        <v>0</v>
      </c>
      <c r="AE1418" s="416" t="s">
        <v>166</v>
      </c>
      <c r="AF1418" s="426">
        <f>IF(AF1416="",AF1417-AF1415,AF1417-AF1416)</f>
        <v>0</v>
      </c>
      <c r="AG1418" s="416" t="s">
        <v>166</v>
      </c>
      <c r="AH1418" s="426">
        <f>IF(AH1416="",AH1417-AH1415,AH1417-AH1416)</f>
        <v>0</v>
      </c>
      <c r="AI1418" s="816"/>
      <c r="AJ1418" s="817"/>
      <c r="AK1418" s="792"/>
      <c r="AL1418" s="792"/>
      <c r="AM1418" s="792"/>
      <c r="AN1418" s="792"/>
      <c r="AO1418" s="792"/>
      <c r="AP1418" s="792"/>
    </row>
    <row r="1419" spans="1:42" s="404" customFormat="1" ht="15" customHeight="1" x14ac:dyDescent="0.2">
      <c r="B1419" s="425" t="s">
        <v>191</v>
      </c>
      <c r="C1419" s="424" t="s">
        <v>617</v>
      </c>
      <c r="D1419" s="423" t="s">
        <v>161</v>
      </c>
      <c r="E1419" s="422" t="s">
        <v>50</v>
      </c>
      <c r="F1419" s="420">
        <v>43928</v>
      </c>
      <c r="G1419" s="420">
        <v>44081</v>
      </c>
      <c r="H1419" s="419">
        <v>2018</v>
      </c>
      <c r="I1419" s="418" t="s">
        <v>185</v>
      </c>
      <c r="J1419" s="439" t="s">
        <v>160</v>
      </c>
      <c r="K1419" s="417" t="s">
        <v>1068</v>
      </c>
      <c r="L1419" s="824"/>
      <c r="M1419" s="825"/>
      <c r="N1419" s="792"/>
      <c r="O1419" s="829"/>
      <c r="P1419" s="832"/>
      <c r="Q1419" s="835"/>
      <c r="R1419" s="829"/>
      <c r="S1419" s="416" t="s">
        <v>165</v>
      </c>
      <c r="T1419" s="584"/>
      <c r="U1419" s="463" t="s">
        <v>164</v>
      </c>
      <c r="V1419" s="594">
        <v>44081</v>
      </c>
      <c r="W1419" s="816"/>
      <c r="X1419" s="817"/>
      <c r="Y1419" s="816"/>
      <c r="Z1419" s="817"/>
      <c r="AA1419" s="945"/>
      <c r="AB1419" s="946"/>
      <c r="AC1419" s="945"/>
      <c r="AD1419" s="946"/>
      <c r="AE1419" s="816"/>
      <c r="AF1419" s="817"/>
      <c r="AG1419" s="816"/>
      <c r="AH1419" s="817"/>
      <c r="AI1419" s="816"/>
      <c r="AJ1419" s="817"/>
      <c r="AK1419" s="792"/>
      <c r="AL1419" s="792"/>
      <c r="AM1419" s="792"/>
      <c r="AN1419" s="792"/>
      <c r="AO1419" s="792"/>
      <c r="AP1419" s="792"/>
    </row>
    <row r="1420" spans="1:42" s="404" customFormat="1" ht="15" customHeight="1" thickBot="1" x14ac:dyDescent="0.25">
      <c r="B1420" s="414" t="s">
        <v>191</v>
      </c>
      <c r="C1420" s="413" t="s">
        <v>617</v>
      </c>
      <c r="D1420" s="412" t="s">
        <v>161</v>
      </c>
      <c r="E1420" s="411" t="s">
        <v>50</v>
      </c>
      <c r="F1420" s="409">
        <v>43928</v>
      </c>
      <c r="G1420" s="409">
        <v>44081</v>
      </c>
      <c r="H1420" s="408">
        <v>2018</v>
      </c>
      <c r="I1420" s="407" t="s">
        <v>185</v>
      </c>
      <c r="J1420" s="407" t="s">
        <v>160</v>
      </c>
      <c r="K1420" s="407" t="s">
        <v>1068</v>
      </c>
      <c r="L1420" s="826"/>
      <c r="M1420" s="827"/>
      <c r="N1420" s="793"/>
      <c r="O1420" s="830"/>
      <c r="P1420" s="833"/>
      <c r="Q1420" s="836"/>
      <c r="R1420" s="830"/>
      <c r="S1420" s="406" t="s">
        <v>158</v>
      </c>
      <c r="T1420" s="593">
        <v>43928</v>
      </c>
      <c r="U1420" s="939"/>
      <c r="V1420" s="940"/>
      <c r="W1420" s="818"/>
      <c r="X1420" s="819"/>
      <c r="Y1420" s="818"/>
      <c r="Z1420" s="819"/>
      <c r="AA1420" s="947"/>
      <c r="AB1420" s="948"/>
      <c r="AC1420" s="947"/>
      <c r="AD1420" s="948"/>
      <c r="AE1420" s="818"/>
      <c r="AF1420" s="819"/>
      <c r="AG1420" s="818"/>
      <c r="AH1420" s="819"/>
      <c r="AI1420" s="818"/>
      <c r="AJ1420" s="819"/>
      <c r="AK1420" s="793"/>
      <c r="AL1420" s="793"/>
      <c r="AM1420" s="793"/>
      <c r="AN1420" s="793"/>
      <c r="AO1420" s="793"/>
      <c r="AP1420" s="793"/>
    </row>
    <row r="1421" spans="1:42" s="404" customFormat="1" ht="12.75" customHeight="1" thickTop="1" x14ac:dyDescent="0.2">
      <c r="B1421" s="445" t="s">
        <v>196</v>
      </c>
      <c r="C1421" s="444" t="s">
        <v>302</v>
      </c>
      <c r="D1421" s="443" t="s">
        <v>161</v>
      </c>
      <c r="E1421" s="442" t="s">
        <v>50</v>
      </c>
      <c r="F1421" s="440">
        <v>44070</v>
      </c>
      <c r="G1421" s="440">
        <v>44106</v>
      </c>
      <c r="H1421" s="419">
        <v>2019</v>
      </c>
      <c r="I1421" s="418" t="s">
        <v>185</v>
      </c>
      <c r="J1421" s="439" t="s">
        <v>160</v>
      </c>
      <c r="K1421" s="439" t="s">
        <v>422</v>
      </c>
      <c r="L1421" s="822" t="s">
        <v>425</v>
      </c>
      <c r="M1421" s="823"/>
      <c r="N1421" s="791" t="s">
        <v>2032</v>
      </c>
      <c r="O1421" s="828" t="s">
        <v>228</v>
      </c>
      <c r="P1421" s="831"/>
      <c r="Q1421" s="834"/>
      <c r="R1421" s="828"/>
      <c r="S1421" s="434" t="s">
        <v>184</v>
      </c>
      <c r="T1421" s="438">
        <v>500000</v>
      </c>
      <c r="U1421" s="434" t="s">
        <v>183</v>
      </c>
      <c r="V1421" s="437">
        <f>+T1426+T1424</f>
        <v>44190</v>
      </c>
      <c r="W1421" s="434" t="s">
        <v>182</v>
      </c>
      <c r="X1421" s="436">
        <f>T1421</f>
        <v>500000</v>
      </c>
      <c r="Y1421" s="434" t="s">
        <v>181</v>
      </c>
      <c r="Z1421" s="435"/>
      <c r="AA1421" s="434" t="s">
        <v>181</v>
      </c>
      <c r="AB1421" s="435">
        <v>0.6593</v>
      </c>
      <c r="AC1421" s="434" t="s">
        <v>181</v>
      </c>
      <c r="AD1421" s="435">
        <v>0.65100000000000002</v>
      </c>
      <c r="AE1421" s="434" t="s">
        <v>181</v>
      </c>
      <c r="AF1421" s="435">
        <v>1</v>
      </c>
      <c r="AG1421" s="434" t="s">
        <v>181</v>
      </c>
      <c r="AH1421" s="435">
        <v>1</v>
      </c>
      <c r="AI1421" s="434" t="s">
        <v>180</v>
      </c>
      <c r="AJ1421" s="433">
        <v>6</v>
      </c>
      <c r="AK1421" s="791" t="s">
        <v>4</v>
      </c>
      <c r="AL1421" s="791" t="s">
        <v>10</v>
      </c>
      <c r="AM1421" s="791" t="s">
        <v>10</v>
      </c>
      <c r="AN1421" s="791" t="s">
        <v>227</v>
      </c>
      <c r="AO1421" s="791" t="s">
        <v>227</v>
      </c>
      <c r="AP1421" s="791" t="s">
        <v>2143</v>
      </c>
    </row>
    <row r="1422" spans="1:42" s="404" customFormat="1" ht="15" customHeight="1" x14ac:dyDescent="0.2">
      <c r="B1422" s="425" t="s">
        <v>196</v>
      </c>
      <c r="C1422" s="424" t="s">
        <v>302</v>
      </c>
      <c r="D1422" s="423" t="s">
        <v>161</v>
      </c>
      <c r="E1422" s="422" t="s">
        <v>50</v>
      </c>
      <c r="F1422" s="420">
        <v>44070</v>
      </c>
      <c r="G1422" s="420">
        <v>44106</v>
      </c>
      <c r="H1422" s="419">
        <v>2019</v>
      </c>
      <c r="I1422" s="418" t="s">
        <v>185</v>
      </c>
      <c r="J1422" s="439" t="s">
        <v>160</v>
      </c>
      <c r="K1422" s="417" t="s">
        <v>422</v>
      </c>
      <c r="L1422" s="824"/>
      <c r="M1422" s="825"/>
      <c r="N1422" s="792"/>
      <c r="O1422" s="829"/>
      <c r="P1422" s="832"/>
      <c r="Q1422" s="835"/>
      <c r="R1422" s="829"/>
      <c r="S1422" s="416" t="s">
        <v>179</v>
      </c>
      <c r="T1422" s="432" t="s">
        <v>198</v>
      </c>
      <c r="U1422" s="416" t="s">
        <v>177</v>
      </c>
      <c r="V1422" s="415"/>
      <c r="W1422" s="416" t="s">
        <v>176</v>
      </c>
      <c r="X1422" s="428">
        <f>X1421</f>
        <v>500000</v>
      </c>
      <c r="Y1422" s="416" t="s">
        <v>175</v>
      </c>
      <c r="Z1422" s="426"/>
      <c r="AA1422" s="416" t="s">
        <v>175</v>
      </c>
      <c r="AB1422" s="426"/>
      <c r="AC1422" s="416" t="s">
        <v>175</v>
      </c>
      <c r="AD1422" s="426"/>
      <c r="AE1422" s="416" t="s">
        <v>175</v>
      </c>
      <c r="AF1422" s="426"/>
      <c r="AG1422" s="416" t="s">
        <v>175</v>
      </c>
      <c r="AH1422" s="426"/>
      <c r="AI1422" s="416" t="s">
        <v>174</v>
      </c>
      <c r="AJ1422" s="430">
        <f>6*22</f>
        <v>132</v>
      </c>
      <c r="AK1422" s="792"/>
      <c r="AL1422" s="792"/>
      <c r="AM1422" s="792"/>
      <c r="AN1422" s="792"/>
      <c r="AO1422" s="792"/>
      <c r="AP1422" s="792"/>
    </row>
    <row r="1423" spans="1:42" s="404" customFormat="1" ht="39" customHeight="1" x14ac:dyDescent="0.2">
      <c r="B1423" s="425" t="s">
        <v>196</v>
      </c>
      <c r="C1423" s="424" t="s">
        <v>302</v>
      </c>
      <c r="D1423" s="423" t="s">
        <v>161</v>
      </c>
      <c r="E1423" s="422" t="s">
        <v>50</v>
      </c>
      <c r="F1423" s="420">
        <v>44070</v>
      </c>
      <c r="G1423" s="420">
        <v>44106</v>
      </c>
      <c r="H1423" s="419">
        <v>2019</v>
      </c>
      <c r="I1423" s="418" t="s">
        <v>185</v>
      </c>
      <c r="J1423" s="439" t="s">
        <v>160</v>
      </c>
      <c r="K1423" s="417" t="s">
        <v>422</v>
      </c>
      <c r="L1423" s="824"/>
      <c r="M1423" s="825"/>
      <c r="N1423" s="792"/>
      <c r="O1423" s="829"/>
      <c r="P1423" s="832"/>
      <c r="Q1423" s="835"/>
      <c r="R1423" s="829"/>
      <c r="S1423" s="416" t="s">
        <v>173</v>
      </c>
      <c r="T1423" s="429" t="s">
        <v>423</v>
      </c>
      <c r="U1423" s="416" t="s">
        <v>171</v>
      </c>
      <c r="V1423" s="427"/>
      <c r="W1423" s="416" t="s">
        <v>170</v>
      </c>
      <c r="X1423" s="428"/>
      <c r="Y1423" s="416" t="s">
        <v>169</v>
      </c>
      <c r="Z1423" s="426"/>
      <c r="AA1423" s="416" t="s">
        <v>169</v>
      </c>
      <c r="AB1423" s="426">
        <v>0.6593</v>
      </c>
      <c r="AC1423" s="416" t="s">
        <v>169</v>
      </c>
      <c r="AD1423" s="426">
        <v>0.74250000000000005</v>
      </c>
      <c r="AE1423" s="416" t="s">
        <v>169</v>
      </c>
      <c r="AF1423" s="426">
        <v>1</v>
      </c>
      <c r="AG1423" s="416" t="s">
        <v>169</v>
      </c>
      <c r="AH1423" s="426">
        <v>1</v>
      </c>
      <c r="AI1423" s="816"/>
      <c r="AJ1423" s="817"/>
      <c r="AK1423" s="792"/>
      <c r="AL1423" s="792"/>
      <c r="AM1423" s="792"/>
      <c r="AN1423" s="792"/>
      <c r="AO1423" s="792"/>
      <c r="AP1423" s="792"/>
    </row>
    <row r="1424" spans="1:42" s="404" customFormat="1" ht="15" customHeight="1" x14ac:dyDescent="0.2">
      <c r="B1424" s="425" t="s">
        <v>196</v>
      </c>
      <c r="C1424" s="424" t="s">
        <v>302</v>
      </c>
      <c r="D1424" s="423" t="s">
        <v>161</v>
      </c>
      <c r="E1424" s="422" t="s">
        <v>50</v>
      </c>
      <c r="F1424" s="420">
        <v>44070</v>
      </c>
      <c r="G1424" s="420">
        <v>44106</v>
      </c>
      <c r="H1424" s="419">
        <v>2019</v>
      </c>
      <c r="I1424" s="418" t="s">
        <v>185</v>
      </c>
      <c r="J1424" s="439" t="s">
        <v>160</v>
      </c>
      <c r="K1424" s="417" t="s">
        <v>422</v>
      </c>
      <c r="L1424" s="824"/>
      <c r="M1424" s="825"/>
      <c r="N1424" s="792"/>
      <c r="O1424" s="829"/>
      <c r="P1424" s="832"/>
      <c r="Q1424" s="835"/>
      <c r="R1424" s="829"/>
      <c r="S1424" s="416" t="s">
        <v>168</v>
      </c>
      <c r="T1424" s="427">
        <v>120</v>
      </c>
      <c r="U1424" s="416" t="s">
        <v>167</v>
      </c>
      <c r="V1424" s="427"/>
      <c r="W1424" s="816"/>
      <c r="X1424" s="817"/>
      <c r="Y1424" s="416" t="s">
        <v>166</v>
      </c>
      <c r="Z1424" s="426">
        <f>IF(Z1422="",Z1423-Z1421,Z1423-Z1422)</f>
        <v>0</v>
      </c>
      <c r="AA1424" s="416" t="s">
        <v>166</v>
      </c>
      <c r="AB1424" s="426">
        <f>IF(AB1422="",AB1423-AB1421,AB1423-AB1422)</f>
        <v>0</v>
      </c>
      <c r="AC1424" s="416" t="s">
        <v>166</v>
      </c>
      <c r="AD1424" s="426">
        <f>IF(AD1422="",AD1423-AD1421,AD1423-AD1422)</f>
        <v>9.1500000000000026E-2</v>
      </c>
      <c r="AE1424" s="416" t="s">
        <v>166</v>
      </c>
      <c r="AF1424" s="426">
        <f>IF(AF1422="",AF1423-AF1421,AF1423-AF1422)</f>
        <v>0</v>
      </c>
      <c r="AG1424" s="416" t="s">
        <v>166</v>
      </c>
      <c r="AH1424" s="426">
        <f>IF(AH1422="",AH1423-AH1421,AH1423-AH1422)</f>
        <v>0</v>
      </c>
      <c r="AI1424" s="816"/>
      <c r="AJ1424" s="817"/>
      <c r="AK1424" s="792"/>
      <c r="AL1424" s="792"/>
      <c r="AM1424" s="792"/>
      <c r="AN1424" s="792"/>
      <c r="AO1424" s="792"/>
      <c r="AP1424" s="792"/>
    </row>
    <row r="1425" spans="1:43" ht="15" customHeight="1" x14ac:dyDescent="0.2">
      <c r="A1425" s="404"/>
      <c r="B1425" s="425" t="s">
        <v>196</v>
      </c>
      <c r="C1425" s="424" t="s">
        <v>302</v>
      </c>
      <c r="D1425" s="423" t="s">
        <v>161</v>
      </c>
      <c r="E1425" s="422" t="s">
        <v>50</v>
      </c>
      <c r="F1425" s="420">
        <v>44070</v>
      </c>
      <c r="G1425" s="420">
        <v>44106</v>
      </c>
      <c r="H1425" s="419">
        <v>2019</v>
      </c>
      <c r="I1425" s="418" t="s">
        <v>185</v>
      </c>
      <c r="J1425" s="439" t="s">
        <v>160</v>
      </c>
      <c r="K1425" s="417" t="s">
        <v>422</v>
      </c>
      <c r="L1425" s="824"/>
      <c r="M1425" s="825"/>
      <c r="N1425" s="792"/>
      <c r="O1425" s="829"/>
      <c r="P1425" s="832"/>
      <c r="Q1425" s="835"/>
      <c r="R1425" s="829"/>
      <c r="S1425" s="416" t="s">
        <v>165</v>
      </c>
      <c r="T1425" s="415"/>
      <c r="U1425" s="416" t="s">
        <v>164</v>
      </c>
      <c r="V1425" s="431">
        <v>44106</v>
      </c>
      <c r="W1425" s="816"/>
      <c r="X1425" s="817"/>
      <c r="Y1425" s="816"/>
      <c r="Z1425" s="817"/>
      <c r="AA1425" s="816"/>
      <c r="AB1425" s="817"/>
      <c r="AC1425" s="816"/>
      <c r="AD1425" s="817"/>
      <c r="AE1425" s="816"/>
      <c r="AF1425" s="817"/>
      <c r="AG1425" s="816"/>
      <c r="AH1425" s="817"/>
      <c r="AI1425" s="816"/>
      <c r="AJ1425" s="817"/>
      <c r="AK1425" s="792"/>
      <c r="AL1425" s="792"/>
      <c r="AM1425" s="792"/>
      <c r="AN1425" s="792"/>
      <c r="AO1425" s="792"/>
      <c r="AP1425" s="792"/>
    </row>
    <row r="1426" spans="1:43" ht="15" customHeight="1" thickBot="1" x14ac:dyDescent="0.25">
      <c r="A1426" s="404"/>
      <c r="B1426" s="414" t="s">
        <v>196</v>
      </c>
      <c r="C1426" s="413" t="s">
        <v>302</v>
      </c>
      <c r="D1426" s="412" t="s">
        <v>161</v>
      </c>
      <c r="E1426" s="411" t="s">
        <v>50</v>
      </c>
      <c r="F1426" s="409">
        <v>44070</v>
      </c>
      <c r="G1426" s="409">
        <v>44106</v>
      </c>
      <c r="H1426" s="408">
        <v>2019</v>
      </c>
      <c r="I1426" s="407" t="s">
        <v>185</v>
      </c>
      <c r="J1426" s="407" t="s">
        <v>160</v>
      </c>
      <c r="K1426" s="407" t="s">
        <v>422</v>
      </c>
      <c r="L1426" s="826"/>
      <c r="M1426" s="827"/>
      <c r="N1426" s="793"/>
      <c r="O1426" s="830"/>
      <c r="P1426" s="833"/>
      <c r="Q1426" s="836"/>
      <c r="R1426" s="830"/>
      <c r="S1426" s="406" t="s">
        <v>158</v>
      </c>
      <c r="T1426" s="405">
        <v>44070</v>
      </c>
      <c r="U1426" s="820"/>
      <c r="V1426" s="821"/>
      <c r="W1426" s="818"/>
      <c r="X1426" s="819"/>
      <c r="Y1426" s="818"/>
      <c r="Z1426" s="819"/>
      <c r="AA1426" s="818"/>
      <c r="AB1426" s="819"/>
      <c r="AC1426" s="818"/>
      <c r="AD1426" s="819"/>
      <c r="AE1426" s="818"/>
      <c r="AF1426" s="819"/>
      <c r="AG1426" s="818"/>
      <c r="AH1426" s="819"/>
      <c r="AI1426" s="818"/>
      <c r="AJ1426" s="819"/>
      <c r="AK1426" s="793"/>
      <c r="AL1426" s="793"/>
      <c r="AM1426" s="793"/>
      <c r="AN1426" s="793"/>
      <c r="AO1426" s="793"/>
      <c r="AP1426" s="793"/>
    </row>
    <row r="1427" spans="1:43" ht="12.75" customHeight="1" thickTop="1" x14ac:dyDescent="0.2">
      <c r="A1427" s="404"/>
      <c r="B1427" s="445" t="s">
        <v>250</v>
      </c>
      <c r="C1427" s="444" t="s">
        <v>252</v>
      </c>
      <c r="D1427" s="443" t="s">
        <v>161</v>
      </c>
      <c r="E1427" s="442" t="s">
        <v>50</v>
      </c>
      <c r="F1427" s="440">
        <v>44074</v>
      </c>
      <c r="G1427" s="440">
        <v>44104</v>
      </c>
      <c r="H1427" s="419">
        <v>2019</v>
      </c>
      <c r="I1427" s="418" t="s">
        <v>185</v>
      </c>
      <c r="J1427" s="439" t="s">
        <v>160</v>
      </c>
      <c r="K1427" s="439" t="s">
        <v>422</v>
      </c>
      <c r="L1427" s="822" t="s">
        <v>1942</v>
      </c>
      <c r="M1427" s="823"/>
      <c r="N1427" s="791" t="s">
        <v>1929</v>
      </c>
      <c r="O1427" s="828" t="s">
        <v>456</v>
      </c>
      <c r="P1427" s="831"/>
      <c r="Q1427" s="834"/>
      <c r="R1427" s="828" t="s">
        <v>185</v>
      </c>
      <c r="S1427" s="434" t="s">
        <v>184</v>
      </c>
      <c r="T1427" s="438">
        <v>650000</v>
      </c>
      <c r="U1427" s="434" t="s">
        <v>183</v>
      </c>
      <c r="V1427" s="437">
        <f>T1432+T1430</f>
        <v>44194</v>
      </c>
      <c r="W1427" s="434" t="s">
        <v>182</v>
      </c>
      <c r="X1427" s="436">
        <f>T1427</f>
        <v>650000</v>
      </c>
      <c r="Y1427" s="434" t="s">
        <v>181</v>
      </c>
      <c r="Z1427" s="435"/>
      <c r="AA1427" s="480" t="s">
        <v>181</v>
      </c>
      <c r="AB1427" s="479"/>
      <c r="AC1427" s="475" t="s">
        <v>181</v>
      </c>
      <c r="AD1427" s="474">
        <v>0.41199999999999998</v>
      </c>
      <c r="AE1427" s="434" t="s">
        <v>181</v>
      </c>
      <c r="AF1427" s="435">
        <v>1</v>
      </c>
      <c r="AG1427" s="434" t="s">
        <v>181</v>
      </c>
      <c r="AH1427" s="435">
        <v>1</v>
      </c>
      <c r="AI1427" s="434" t="s">
        <v>180</v>
      </c>
      <c r="AJ1427" s="433">
        <v>0</v>
      </c>
      <c r="AK1427" s="791" t="s">
        <v>4</v>
      </c>
      <c r="AL1427" s="791" t="s">
        <v>10</v>
      </c>
      <c r="AM1427" s="791" t="s">
        <v>10</v>
      </c>
      <c r="AN1427" s="791" t="s">
        <v>227</v>
      </c>
      <c r="AO1427" s="791" t="s">
        <v>227</v>
      </c>
      <c r="AP1427" s="791" t="s">
        <v>2143</v>
      </c>
    </row>
    <row r="1428" spans="1:43" ht="15" customHeight="1" x14ac:dyDescent="0.2">
      <c r="A1428" s="404"/>
      <c r="B1428" s="425" t="s">
        <v>250</v>
      </c>
      <c r="C1428" s="424" t="s">
        <v>252</v>
      </c>
      <c r="D1428" s="423" t="s">
        <v>161</v>
      </c>
      <c r="E1428" s="422" t="s">
        <v>50</v>
      </c>
      <c r="F1428" s="420">
        <v>44074</v>
      </c>
      <c r="G1428" s="420">
        <v>44104</v>
      </c>
      <c r="H1428" s="419">
        <v>2019</v>
      </c>
      <c r="I1428" s="418" t="s">
        <v>185</v>
      </c>
      <c r="J1428" s="439" t="s">
        <v>160</v>
      </c>
      <c r="K1428" s="417" t="s">
        <v>422</v>
      </c>
      <c r="L1428" s="824"/>
      <c r="M1428" s="825"/>
      <c r="N1428" s="792"/>
      <c r="O1428" s="829"/>
      <c r="P1428" s="832"/>
      <c r="Q1428" s="835"/>
      <c r="R1428" s="829"/>
      <c r="S1428" s="416" t="s">
        <v>179</v>
      </c>
      <c r="T1428" s="432" t="s">
        <v>178</v>
      </c>
      <c r="U1428" s="416" t="s">
        <v>177</v>
      </c>
      <c r="V1428" s="415"/>
      <c r="W1428" s="416" t="s">
        <v>176</v>
      </c>
      <c r="X1428" s="428">
        <f>X1427</f>
        <v>650000</v>
      </c>
      <c r="Y1428" s="416" t="s">
        <v>175</v>
      </c>
      <c r="Z1428" s="426"/>
      <c r="AA1428" s="478" t="s">
        <v>175</v>
      </c>
      <c r="AB1428" s="477"/>
      <c r="AC1428" s="471" t="s">
        <v>175</v>
      </c>
      <c r="AD1428" s="470"/>
      <c r="AE1428" s="416" t="s">
        <v>175</v>
      </c>
      <c r="AF1428" s="426"/>
      <c r="AG1428" s="416" t="s">
        <v>175</v>
      </c>
      <c r="AH1428" s="426"/>
      <c r="AI1428" s="416" t="s">
        <v>174</v>
      </c>
      <c r="AJ1428" s="430">
        <v>0</v>
      </c>
      <c r="AK1428" s="792"/>
      <c r="AL1428" s="792"/>
      <c r="AM1428" s="792"/>
      <c r="AN1428" s="792"/>
      <c r="AO1428" s="792"/>
      <c r="AP1428" s="792"/>
    </row>
    <row r="1429" spans="1:43" ht="39" customHeight="1" x14ac:dyDescent="0.2">
      <c r="A1429" s="404"/>
      <c r="B1429" s="425" t="s">
        <v>250</v>
      </c>
      <c r="C1429" s="424" t="s">
        <v>252</v>
      </c>
      <c r="D1429" s="423" t="s">
        <v>161</v>
      </c>
      <c r="E1429" s="422" t="s">
        <v>50</v>
      </c>
      <c r="F1429" s="420">
        <v>44074</v>
      </c>
      <c r="G1429" s="420">
        <v>44104</v>
      </c>
      <c r="H1429" s="419">
        <v>2019</v>
      </c>
      <c r="I1429" s="418" t="s">
        <v>185</v>
      </c>
      <c r="J1429" s="439" t="s">
        <v>160</v>
      </c>
      <c r="K1429" s="417" t="s">
        <v>422</v>
      </c>
      <c r="L1429" s="824"/>
      <c r="M1429" s="825"/>
      <c r="N1429" s="792"/>
      <c r="O1429" s="829"/>
      <c r="P1429" s="832"/>
      <c r="Q1429" s="835"/>
      <c r="R1429" s="829"/>
      <c r="S1429" s="416" t="s">
        <v>173</v>
      </c>
      <c r="T1429" s="429" t="s">
        <v>455</v>
      </c>
      <c r="U1429" s="416" t="s">
        <v>171</v>
      </c>
      <c r="V1429" s="427"/>
      <c r="W1429" s="416" t="s">
        <v>170</v>
      </c>
      <c r="X1429" s="428"/>
      <c r="Y1429" s="416" t="s">
        <v>169</v>
      </c>
      <c r="Z1429" s="426"/>
      <c r="AA1429" s="478" t="s">
        <v>169</v>
      </c>
      <c r="AB1429" s="477"/>
      <c r="AC1429" s="471" t="s">
        <v>169</v>
      </c>
      <c r="AD1429" s="470">
        <v>0.68600000000000005</v>
      </c>
      <c r="AE1429" s="416" t="s">
        <v>169</v>
      </c>
      <c r="AF1429" s="426">
        <v>1</v>
      </c>
      <c r="AG1429" s="416" t="s">
        <v>169</v>
      </c>
      <c r="AH1429" s="426">
        <v>1</v>
      </c>
      <c r="AI1429" s="816"/>
      <c r="AJ1429" s="817"/>
      <c r="AK1429" s="792"/>
      <c r="AL1429" s="792"/>
      <c r="AM1429" s="792"/>
      <c r="AN1429" s="792"/>
      <c r="AO1429" s="792"/>
      <c r="AP1429" s="792"/>
    </row>
    <row r="1430" spans="1:43" ht="15" customHeight="1" x14ac:dyDescent="0.2">
      <c r="A1430" s="404"/>
      <c r="B1430" s="425" t="s">
        <v>250</v>
      </c>
      <c r="C1430" s="424" t="s">
        <v>252</v>
      </c>
      <c r="D1430" s="423" t="s">
        <v>161</v>
      </c>
      <c r="E1430" s="422" t="s">
        <v>50</v>
      </c>
      <c r="F1430" s="420">
        <v>44074</v>
      </c>
      <c r="G1430" s="420">
        <v>44104</v>
      </c>
      <c r="H1430" s="419">
        <v>2019</v>
      </c>
      <c r="I1430" s="418" t="s">
        <v>185</v>
      </c>
      <c r="J1430" s="439" t="s">
        <v>160</v>
      </c>
      <c r="K1430" s="417" t="s">
        <v>422</v>
      </c>
      <c r="L1430" s="824"/>
      <c r="M1430" s="825"/>
      <c r="N1430" s="792"/>
      <c r="O1430" s="829"/>
      <c r="P1430" s="832"/>
      <c r="Q1430" s="835"/>
      <c r="R1430" s="829"/>
      <c r="S1430" s="416" t="s">
        <v>168</v>
      </c>
      <c r="T1430" s="427">
        <v>120</v>
      </c>
      <c r="U1430" s="416" t="s">
        <v>167</v>
      </c>
      <c r="V1430" s="427"/>
      <c r="W1430" s="816"/>
      <c r="X1430" s="817"/>
      <c r="Y1430" s="416" t="s">
        <v>166</v>
      </c>
      <c r="Z1430" s="426">
        <f>IF(Z1428="",Z1429-Z1427,Z1429-Z1428)</f>
        <v>0</v>
      </c>
      <c r="AA1430" s="478" t="s">
        <v>166</v>
      </c>
      <c r="AB1430" s="477">
        <f>IF(AB1428="",AB1429-AB1427,AB1429-AB1428)</f>
        <v>0</v>
      </c>
      <c r="AC1430" s="471" t="s">
        <v>166</v>
      </c>
      <c r="AD1430" s="470">
        <f>IF(AD1428="",AD1429-AD1427,AD1429-AD1428)</f>
        <v>0.27400000000000008</v>
      </c>
      <c r="AE1430" s="416" t="s">
        <v>166</v>
      </c>
      <c r="AF1430" s="426">
        <f>IF(AF1428="",AF1429-AF1427,AF1429-AF1428)</f>
        <v>0</v>
      </c>
      <c r="AG1430" s="416" t="s">
        <v>166</v>
      </c>
      <c r="AH1430" s="426">
        <f>IF(AH1428="",AH1429-AH1427,AH1429-AH1428)</f>
        <v>0</v>
      </c>
      <c r="AI1430" s="816"/>
      <c r="AJ1430" s="817"/>
      <c r="AK1430" s="792"/>
      <c r="AL1430" s="792"/>
      <c r="AM1430" s="792"/>
      <c r="AN1430" s="792"/>
      <c r="AO1430" s="792"/>
      <c r="AP1430" s="792"/>
    </row>
    <row r="1431" spans="1:43" ht="15" customHeight="1" x14ac:dyDescent="0.2">
      <c r="A1431" s="404"/>
      <c r="B1431" s="425" t="s">
        <v>250</v>
      </c>
      <c r="C1431" s="424" t="s">
        <v>252</v>
      </c>
      <c r="D1431" s="423" t="s">
        <v>161</v>
      </c>
      <c r="E1431" s="422" t="s">
        <v>50</v>
      </c>
      <c r="F1431" s="420">
        <v>44074</v>
      </c>
      <c r="G1431" s="420">
        <v>44104</v>
      </c>
      <c r="H1431" s="419">
        <v>2019</v>
      </c>
      <c r="I1431" s="418" t="s">
        <v>185</v>
      </c>
      <c r="J1431" s="439" t="s">
        <v>160</v>
      </c>
      <c r="K1431" s="417" t="s">
        <v>422</v>
      </c>
      <c r="L1431" s="824"/>
      <c r="M1431" s="825"/>
      <c r="N1431" s="792"/>
      <c r="O1431" s="829"/>
      <c r="P1431" s="832"/>
      <c r="Q1431" s="835"/>
      <c r="R1431" s="829"/>
      <c r="S1431" s="416" t="s">
        <v>165</v>
      </c>
      <c r="T1431" s="415"/>
      <c r="U1431" s="416" t="s">
        <v>164</v>
      </c>
      <c r="V1431" s="431">
        <v>44104</v>
      </c>
      <c r="W1431" s="816"/>
      <c r="X1431" s="817"/>
      <c r="Y1431" s="816"/>
      <c r="Z1431" s="817"/>
      <c r="AA1431" s="857"/>
      <c r="AB1431" s="858"/>
      <c r="AC1431" s="945"/>
      <c r="AD1431" s="946"/>
      <c r="AE1431" s="816"/>
      <c r="AF1431" s="817"/>
      <c r="AG1431" s="816"/>
      <c r="AH1431" s="817"/>
      <c r="AI1431" s="816"/>
      <c r="AJ1431" s="817"/>
      <c r="AK1431" s="792"/>
      <c r="AL1431" s="792"/>
      <c r="AM1431" s="792"/>
      <c r="AN1431" s="792"/>
      <c r="AO1431" s="792"/>
      <c r="AP1431" s="792"/>
    </row>
    <row r="1432" spans="1:43" ht="15" customHeight="1" thickBot="1" x14ac:dyDescent="0.25">
      <c r="A1432" s="404"/>
      <c r="B1432" s="414" t="s">
        <v>250</v>
      </c>
      <c r="C1432" s="413" t="s">
        <v>252</v>
      </c>
      <c r="D1432" s="412" t="s">
        <v>161</v>
      </c>
      <c r="E1432" s="411" t="s">
        <v>50</v>
      </c>
      <c r="F1432" s="409">
        <v>44074</v>
      </c>
      <c r="G1432" s="409">
        <v>44104</v>
      </c>
      <c r="H1432" s="408">
        <v>2019</v>
      </c>
      <c r="I1432" s="407" t="s">
        <v>185</v>
      </c>
      <c r="J1432" s="407" t="s">
        <v>160</v>
      </c>
      <c r="K1432" s="407" t="s">
        <v>422</v>
      </c>
      <c r="L1432" s="826"/>
      <c r="M1432" s="827"/>
      <c r="N1432" s="793"/>
      <c r="O1432" s="830"/>
      <c r="P1432" s="833"/>
      <c r="Q1432" s="836"/>
      <c r="R1432" s="830"/>
      <c r="S1432" s="406" t="s">
        <v>158</v>
      </c>
      <c r="T1432" s="451">
        <v>44074</v>
      </c>
      <c r="U1432" s="820"/>
      <c r="V1432" s="821"/>
      <c r="W1432" s="818"/>
      <c r="X1432" s="819"/>
      <c r="Y1432" s="818"/>
      <c r="Z1432" s="819"/>
      <c r="AA1432" s="859"/>
      <c r="AB1432" s="860"/>
      <c r="AC1432" s="947"/>
      <c r="AD1432" s="948"/>
      <c r="AE1432" s="818"/>
      <c r="AF1432" s="819"/>
      <c r="AG1432" s="818"/>
      <c r="AH1432" s="819"/>
      <c r="AI1432" s="818"/>
      <c r="AJ1432" s="819"/>
      <c r="AK1432" s="793"/>
      <c r="AL1432" s="793"/>
      <c r="AM1432" s="793"/>
      <c r="AN1432" s="793"/>
      <c r="AO1432" s="793"/>
      <c r="AP1432" s="793"/>
    </row>
    <row r="1433" spans="1:43" s="595" customFormat="1" ht="12.75" hidden="1" customHeight="1" thickTop="1" x14ac:dyDescent="0.2">
      <c r="B1433" s="445" t="s">
        <v>723</v>
      </c>
      <c r="C1433" s="444" t="s">
        <v>930</v>
      </c>
      <c r="D1433" s="443" t="s">
        <v>705</v>
      </c>
      <c r="E1433" s="442" t="s">
        <v>238</v>
      </c>
      <c r="F1433" s="440"/>
      <c r="G1433" s="440"/>
      <c r="H1433" s="507">
        <v>2019</v>
      </c>
      <c r="I1433" s="439"/>
      <c r="J1433" s="439" t="s">
        <v>987</v>
      </c>
      <c r="K1433" s="508" t="s">
        <v>942</v>
      </c>
      <c r="L1433" s="822" t="s">
        <v>1016</v>
      </c>
      <c r="M1433" s="823"/>
      <c r="N1433" s="791" t="s">
        <v>1929</v>
      </c>
      <c r="O1433" s="828" t="s">
        <v>228</v>
      </c>
      <c r="P1433" s="831"/>
      <c r="Q1433" s="834"/>
      <c r="R1433" s="828"/>
      <c r="S1433" s="434" t="s">
        <v>184</v>
      </c>
      <c r="T1433" s="438">
        <v>1550000</v>
      </c>
      <c r="U1433" s="434" t="s">
        <v>183</v>
      </c>
      <c r="V1433" s="437"/>
      <c r="W1433" s="434" t="s">
        <v>182</v>
      </c>
      <c r="X1433" s="436">
        <f>T1433</f>
        <v>1550000</v>
      </c>
      <c r="Y1433" s="434" t="s">
        <v>181</v>
      </c>
      <c r="Z1433" s="435"/>
      <c r="AA1433" s="434" t="s">
        <v>181</v>
      </c>
      <c r="AB1433" s="435"/>
      <c r="AC1433" s="434" t="s">
        <v>181</v>
      </c>
      <c r="AD1433" s="435"/>
      <c r="AE1433" s="434" t="s">
        <v>181</v>
      </c>
      <c r="AF1433" s="435"/>
      <c r="AG1433" s="434" t="s">
        <v>181</v>
      </c>
      <c r="AH1433" s="435"/>
      <c r="AI1433" s="434" t="s">
        <v>180</v>
      </c>
      <c r="AJ1433" s="433"/>
      <c r="AK1433" s="791" t="s">
        <v>1015</v>
      </c>
      <c r="AL1433" s="791" t="s">
        <v>146</v>
      </c>
      <c r="AM1433" s="791" t="s">
        <v>146</v>
      </c>
      <c r="AN1433" s="791" t="s">
        <v>146</v>
      </c>
      <c r="AO1433" s="791" t="s">
        <v>146</v>
      </c>
      <c r="AP1433" s="791" t="s">
        <v>146</v>
      </c>
      <c r="AQ1433" s="404"/>
    </row>
    <row r="1434" spans="1:43" s="595" customFormat="1" ht="15" hidden="1" customHeight="1" x14ac:dyDescent="0.2">
      <c r="B1434" s="425" t="s">
        <v>723</v>
      </c>
      <c r="C1434" s="424" t="s">
        <v>930</v>
      </c>
      <c r="D1434" s="423" t="s">
        <v>705</v>
      </c>
      <c r="E1434" s="422" t="s">
        <v>238</v>
      </c>
      <c r="F1434" s="420"/>
      <c r="G1434" s="420"/>
      <c r="H1434" s="507">
        <v>2019</v>
      </c>
      <c r="I1434" s="439"/>
      <c r="J1434" s="439" t="s">
        <v>987</v>
      </c>
      <c r="K1434" s="418" t="s">
        <v>942</v>
      </c>
      <c r="L1434" s="824"/>
      <c r="M1434" s="825"/>
      <c r="N1434" s="792"/>
      <c r="O1434" s="829"/>
      <c r="P1434" s="832"/>
      <c r="Q1434" s="835"/>
      <c r="R1434" s="829"/>
      <c r="S1434" s="416" t="s">
        <v>179</v>
      </c>
      <c r="T1434" s="432"/>
      <c r="U1434" s="416" t="s">
        <v>177</v>
      </c>
      <c r="V1434" s="415">
        <f>V1433+V1436</f>
        <v>0</v>
      </c>
      <c r="W1434" s="416" t="s">
        <v>176</v>
      </c>
      <c r="X1434" s="428">
        <f>X1433</f>
        <v>1550000</v>
      </c>
      <c r="Y1434" s="416" t="s">
        <v>175</v>
      </c>
      <c r="Z1434" s="426"/>
      <c r="AA1434" s="416" t="s">
        <v>175</v>
      </c>
      <c r="AB1434" s="426"/>
      <c r="AC1434" s="416" t="s">
        <v>175</v>
      </c>
      <c r="AD1434" s="426"/>
      <c r="AE1434" s="416" t="s">
        <v>175</v>
      </c>
      <c r="AF1434" s="426"/>
      <c r="AG1434" s="416" t="s">
        <v>175</v>
      </c>
      <c r="AH1434" s="426"/>
      <c r="AI1434" s="416" t="s">
        <v>174</v>
      </c>
      <c r="AJ1434" s="430"/>
      <c r="AK1434" s="792"/>
      <c r="AL1434" s="792"/>
      <c r="AM1434" s="792"/>
      <c r="AN1434" s="792"/>
      <c r="AO1434" s="792"/>
      <c r="AP1434" s="792"/>
      <c r="AQ1434" s="404"/>
    </row>
    <row r="1435" spans="1:43" s="595" customFormat="1" ht="13.5" hidden="1" thickTop="1" x14ac:dyDescent="0.2">
      <c r="B1435" s="425" t="s">
        <v>723</v>
      </c>
      <c r="C1435" s="424" t="s">
        <v>930</v>
      </c>
      <c r="D1435" s="423" t="s">
        <v>705</v>
      </c>
      <c r="E1435" s="422" t="s">
        <v>238</v>
      </c>
      <c r="F1435" s="420"/>
      <c r="G1435" s="420"/>
      <c r="H1435" s="507">
        <v>2019</v>
      </c>
      <c r="I1435" s="439"/>
      <c r="J1435" s="439" t="s">
        <v>987</v>
      </c>
      <c r="K1435" s="418" t="s">
        <v>942</v>
      </c>
      <c r="L1435" s="824"/>
      <c r="M1435" s="825"/>
      <c r="N1435" s="792"/>
      <c r="O1435" s="829"/>
      <c r="P1435" s="832"/>
      <c r="Q1435" s="835"/>
      <c r="R1435" s="829"/>
      <c r="S1435" s="416" t="s">
        <v>173</v>
      </c>
      <c r="T1435" s="429"/>
      <c r="U1435" s="416" t="s">
        <v>171</v>
      </c>
      <c r="V1435" s="427"/>
      <c r="W1435" s="416" t="s">
        <v>170</v>
      </c>
      <c r="X1435" s="428"/>
      <c r="Y1435" s="416" t="s">
        <v>169</v>
      </c>
      <c r="Z1435" s="426"/>
      <c r="AA1435" s="416" t="s">
        <v>169</v>
      </c>
      <c r="AB1435" s="426"/>
      <c r="AC1435" s="416" t="s">
        <v>169</v>
      </c>
      <c r="AD1435" s="426"/>
      <c r="AE1435" s="416" t="s">
        <v>169</v>
      </c>
      <c r="AF1435" s="426"/>
      <c r="AG1435" s="416" t="s">
        <v>169</v>
      </c>
      <c r="AH1435" s="426"/>
      <c r="AI1435" s="816"/>
      <c r="AJ1435" s="817"/>
      <c r="AK1435" s="792"/>
      <c r="AL1435" s="792"/>
      <c r="AM1435" s="792"/>
      <c r="AN1435" s="792"/>
      <c r="AO1435" s="792"/>
      <c r="AP1435" s="792"/>
      <c r="AQ1435" s="404"/>
    </row>
    <row r="1436" spans="1:43" s="595" customFormat="1" ht="15" hidden="1" customHeight="1" x14ac:dyDescent="0.2">
      <c r="B1436" s="425" t="s">
        <v>723</v>
      </c>
      <c r="C1436" s="424" t="s">
        <v>930</v>
      </c>
      <c r="D1436" s="423" t="s">
        <v>705</v>
      </c>
      <c r="E1436" s="422" t="s">
        <v>238</v>
      </c>
      <c r="F1436" s="420"/>
      <c r="G1436" s="420"/>
      <c r="H1436" s="507">
        <v>2019</v>
      </c>
      <c r="I1436" s="439"/>
      <c r="J1436" s="439" t="s">
        <v>987</v>
      </c>
      <c r="K1436" s="418" t="s">
        <v>942</v>
      </c>
      <c r="L1436" s="824"/>
      <c r="M1436" s="825"/>
      <c r="N1436" s="792"/>
      <c r="O1436" s="829"/>
      <c r="P1436" s="832"/>
      <c r="Q1436" s="835"/>
      <c r="R1436" s="829"/>
      <c r="S1436" s="416" t="s">
        <v>168</v>
      </c>
      <c r="T1436" s="427"/>
      <c r="U1436" s="416" t="s">
        <v>167</v>
      </c>
      <c r="V1436" s="427"/>
      <c r="W1436" s="816"/>
      <c r="X1436" s="817"/>
      <c r="Y1436" s="416" t="s">
        <v>166</v>
      </c>
      <c r="Z1436" s="426">
        <f>IF(Z1434="",Z1435-Z1433,Z1435-Z1434)</f>
        <v>0</v>
      </c>
      <c r="AA1436" s="416" t="s">
        <v>166</v>
      </c>
      <c r="AB1436" s="426">
        <f>IF(AB1434="",AB1435-AB1433,AB1435-AB1434)</f>
        <v>0</v>
      </c>
      <c r="AC1436" s="416" t="s">
        <v>166</v>
      </c>
      <c r="AD1436" s="426">
        <f>IF(AD1434="",AD1435-AD1433,AD1435-AD1434)</f>
        <v>0</v>
      </c>
      <c r="AE1436" s="416" t="s">
        <v>166</v>
      </c>
      <c r="AF1436" s="426">
        <f>IF(AF1434="",AF1435-AF1433,AF1435-AF1434)</f>
        <v>0</v>
      </c>
      <c r="AG1436" s="416" t="s">
        <v>166</v>
      </c>
      <c r="AH1436" s="426">
        <f>IF(AH1434="",AH1435-AH1433,AH1435-AH1434)</f>
        <v>0</v>
      </c>
      <c r="AI1436" s="816"/>
      <c r="AJ1436" s="817"/>
      <c r="AK1436" s="792"/>
      <c r="AL1436" s="792"/>
      <c r="AM1436" s="792"/>
      <c r="AN1436" s="792"/>
      <c r="AO1436" s="792"/>
      <c r="AP1436" s="792"/>
      <c r="AQ1436" s="404"/>
    </row>
    <row r="1437" spans="1:43" s="595" customFormat="1" ht="15" hidden="1" customHeight="1" x14ac:dyDescent="0.2">
      <c r="B1437" s="425" t="s">
        <v>723</v>
      </c>
      <c r="C1437" s="424" t="s">
        <v>930</v>
      </c>
      <c r="D1437" s="423" t="s">
        <v>705</v>
      </c>
      <c r="E1437" s="422" t="s">
        <v>238</v>
      </c>
      <c r="F1437" s="420"/>
      <c r="G1437" s="420"/>
      <c r="H1437" s="507">
        <v>2019</v>
      </c>
      <c r="I1437" s="439"/>
      <c r="J1437" s="439" t="s">
        <v>987</v>
      </c>
      <c r="K1437" s="418" t="s">
        <v>942</v>
      </c>
      <c r="L1437" s="824"/>
      <c r="M1437" s="825"/>
      <c r="N1437" s="792"/>
      <c r="O1437" s="829"/>
      <c r="P1437" s="832"/>
      <c r="Q1437" s="835"/>
      <c r="R1437" s="829"/>
      <c r="S1437" s="416" t="s">
        <v>165</v>
      </c>
      <c r="T1437" s="415"/>
      <c r="U1437" s="416" t="s">
        <v>164</v>
      </c>
      <c r="V1437" s="415"/>
      <c r="W1437" s="816"/>
      <c r="X1437" s="817"/>
      <c r="Y1437" s="816"/>
      <c r="Z1437" s="817"/>
      <c r="AA1437" s="816"/>
      <c r="AB1437" s="817"/>
      <c r="AC1437" s="816"/>
      <c r="AD1437" s="817"/>
      <c r="AE1437" s="816"/>
      <c r="AF1437" s="817"/>
      <c r="AG1437" s="816"/>
      <c r="AH1437" s="817"/>
      <c r="AI1437" s="816"/>
      <c r="AJ1437" s="817"/>
      <c r="AK1437" s="792"/>
      <c r="AL1437" s="792"/>
      <c r="AM1437" s="792"/>
      <c r="AN1437" s="792"/>
      <c r="AO1437" s="792"/>
      <c r="AP1437" s="792"/>
      <c r="AQ1437" s="404"/>
    </row>
    <row r="1438" spans="1:43" s="595" customFormat="1" ht="15" hidden="1" customHeight="1" thickBot="1" x14ac:dyDescent="0.25">
      <c r="B1438" s="414" t="s">
        <v>723</v>
      </c>
      <c r="C1438" s="413" t="s">
        <v>930</v>
      </c>
      <c r="D1438" s="412" t="s">
        <v>705</v>
      </c>
      <c r="E1438" s="411" t="s">
        <v>238</v>
      </c>
      <c r="F1438" s="409"/>
      <c r="G1438" s="409"/>
      <c r="H1438" s="408">
        <v>2019</v>
      </c>
      <c r="I1438" s="407"/>
      <c r="J1438" s="407" t="s">
        <v>987</v>
      </c>
      <c r="K1438" s="407" t="s">
        <v>942</v>
      </c>
      <c r="L1438" s="826"/>
      <c r="M1438" s="827"/>
      <c r="N1438" s="793"/>
      <c r="O1438" s="830"/>
      <c r="P1438" s="833"/>
      <c r="Q1438" s="836"/>
      <c r="R1438" s="830"/>
      <c r="S1438" s="406" t="s">
        <v>158</v>
      </c>
      <c r="T1438" s="451"/>
      <c r="U1438" s="820"/>
      <c r="V1438" s="821"/>
      <c r="W1438" s="818"/>
      <c r="X1438" s="819"/>
      <c r="Y1438" s="818"/>
      <c r="Z1438" s="819"/>
      <c r="AA1438" s="818"/>
      <c r="AB1438" s="819"/>
      <c r="AC1438" s="818"/>
      <c r="AD1438" s="819"/>
      <c r="AE1438" s="818"/>
      <c r="AF1438" s="819"/>
      <c r="AG1438" s="818"/>
      <c r="AH1438" s="819"/>
      <c r="AI1438" s="818"/>
      <c r="AJ1438" s="819"/>
      <c r="AK1438" s="793"/>
      <c r="AL1438" s="793"/>
      <c r="AM1438" s="793"/>
      <c r="AN1438" s="793"/>
      <c r="AO1438" s="793"/>
      <c r="AP1438" s="793"/>
      <c r="AQ1438" s="404"/>
    </row>
    <row r="1439" spans="1:43" ht="12.75" hidden="1" customHeight="1" thickTop="1" x14ac:dyDescent="0.2">
      <c r="B1439" s="445" t="s">
        <v>882</v>
      </c>
      <c r="C1439" s="444" t="s">
        <v>711</v>
      </c>
      <c r="D1439" s="443" t="s">
        <v>705</v>
      </c>
      <c r="E1439" s="442" t="s">
        <v>501</v>
      </c>
      <c r="F1439" s="440"/>
      <c r="G1439" s="440"/>
      <c r="H1439" s="507">
        <v>2019</v>
      </c>
      <c r="I1439" s="439"/>
      <c r="J1439" s="439" t="s">
        <v>987</v>
      </c>
      <c r="K1439" s="439" t="s">
        <v>942</v>
      </c>
      <c r="L1439" s="822" t="s">
        <v>960</v>
      </c>
      <c r="M1439" s="823"/>
      <c r="N1439" s="791" t="s">
        <v>1929</v>
      </c>
      <c r="O1439" s="828" t="s">
        <v>228</v>
      </c>
      <c r="P1439" s="831"/>
      <c r="Q1439" s="834"/>
      <c r="R1439" s="828"/>
      <c r="S1439" s="434" t="s">
        <v>184</v>
      </c>
      <c r="T1439" s="438">
        <v>627000</v>
      </c>
      <c r="U1439" s="434" t="s">
        <v>183</v>
      </c>
      <c r="V1439" s="437"/>
      <c r="W1439" s="434" t="s">
        <v>182</v>
      </c>
      <c r="X1439" s="436">
        <f>T1439</f>
        <v>627000</v>
      </c>
      <c r="Y1439" s="434" t="s">
        <v>181</v>
      </c>
      <c r="Z1439" s="435"/>
      <c r="AA1439" s="434" t="s">
        <v>181</v>
      </c>
      <c r="AB1439" s="435"/>
      <c r="AC1439" s="434" t="s">
        <v>181</v>
      </c>
      <c r="AD1439" s="435"/>
      <c r="AE1439" s="434" t="s">
        <v>181</v>
      </c>
      <c r="AF1439" s="435"/>
      <c r="AG1439" s="434" t="s">
        <v>181</v>
      </c>
      <c r="AH1439" s="435"/>
      <c r="AI1439" s="434" t="s">
        <v>180</v>
      </c>
      <c r="AJ1439" s="433"/>
      <c r="AK1439" s="791" t="s">
        <v>959</v>
      </c>
      <c r="AL1439" s="791" t="s">
        <v>959</v>
      </c>
      <c r="AM1439" s="791" t="s">
        <v>959</v>
      </c>
      <c r="AN1439" s="791" t="s">
        <v>1085</v>
      </c>
      <c r="AO1439" s="791" t="s">
        <v>1085</v>
      </c>
      <c r="AP1439" s="791" t="s">
        <v>1085</v>
      </c>
    </row>
    <row r="1440" spans="1:43" ht="15" hidden="1" customHeight="1" x14ac:dyDescent="0.2">
      <c r="B1440" s="425" t="s">
        <v>882</v>
      </c>
      <c r="C1440" s="424" t="s">
        <v>711</v>
      </c>
      <c r="D1440" s="423" t="s">
        <v>705</v>
      </c>
      <c r="E1440" s="422" t="s">
        <v>501</v>
      </c>
      <c r="F1440" s="420"/>
      <c r="G1440" s="420"/>
      <c r="H1440" s="507">
        <v>2019</v>
      </c>
      <c r="I1440" s="439"/>
      <c r="J1440" s="439" t="s">
        <v>987</v>
      </c>
      <c r="K1440" s="417" t="s">
        <v>942</v>
      </c>
      <c r="L1440" s="824"/>
      <c r="M1440" s="825"/>
      <c r="N1440" s="792"/>
      <c r="O1440" s="829"/>
      <c r="P1440" s="832"/>
      <c r="Q1440" s="835"/>
      <c r="R1440" s="829"/>
      <c r="S1440" s="416" t="s">
        <v>179</v>
      </c>
      <c r="T1440" s="432"/>
      <c r="U1440" s="416" t="s">
        <v>177</v>
      </c>
      <c r="V1440" s="415">
        <f>V1439+V1442</f>
        <v>0</v>
      </c>
      <c r="W1440" s="416" t="s">
        <v>176</v>
      </c>
      <c r="X1440" s="428">
        <f>X1439</f>
        <v>627000</v>
      </c>
      <c r="Y1440" s="416" t="s">
        <v>175</v>
      </c>
      <c r="Z1440" s="426"/>
      <c r="AA1440" s="416" t="s">
        <v>175</v>
      </c>
      <c r="AB1440" s="426"/>
      <c r="AC1440" s="416" t="s">
        <v>175</v>
      </c>
      <c r="AD1440" s="426"/>
      <c r="AE1440" s="416" t="s">
        <v>175</v>
      </c>
      <c r="AF1440" s="426"/>
      <c r="AG1440" s="416" t="s">
        <v>175</v>
      </c>
      <c r="AH1440" s="426"/>
      <c r="AI1440" s="416" t="s">
        <v>174</v>
      </c>
      <c r="AJ1440" s="430"/>
      <c r="AK1440" s="792"/>
      <c r="AL1440" s="792"/>
      <c r="AM1440" s="792"/>
      <c r="AN1440" s="792"/>
      <c r="AO1440" s="792"/>
      <c r="AP1440" s="792"/>
    </row>
    <row r="1441" spans="2:43" ht="13.5" hidden="1" thickTop="1" x14ac:dyDescent="0.2">
      <c r="B1441" s="425" t="s">
        <v>882</v>
      </c>
      <c r="C1441" s="424" t="s">
        <v>711</v>
      </c>
      <c r="D1441" s="423" t="s">
        <v>705</v>
      </c>
      <c r="E1441" s="422" t="s">
        <v>501</v>
      </c>
      <c r="F1441" s="420"/>
      <c r="G1441" s="420"/>
      <c r="H1441" s="507">
        <v>2019</v>
      </c>
      <c r="I1441" s="439"/>
      <c r="J1441" s="439" t="s">
        <v>987</v>
      </c>
      <c r="K1441" s="417" t="s">
        <v>942</v>
      </c>
      <c r="L1441" s="824"/>
      <c r="M1441" s="825"/>
      <c r="N1441" s="792"/>
      <c r="O1441" s="829"/>
      <c r="P1441" s="832"/>
      <c r="Q1441" s="835"/>
      <c r="R1441" s="829"/>
      <c r="S1441" s="416" t="s">
        <v>173</v>
      </c>
      <c r="T1441" s="429"/>
      <c r="U1441" s="416" t="s">
        <v>171</v>
      </c>
      <c r="V1441" s="427"/>
      <c r="W1441" s="416" t="s">
        <v>170</v>
      </c>
      <c r="X1441" s="428"/>
      <c r="Y1441" s="416" t="s">
        <v>169</v>
      </c>
      <c r="Z1441" s="426"/>
      <c r="AA1441" s="416" t="s">
        <v>169</v>
      </c>
      <c r="AB1441" s="426"/>
      <c r="AC1441" s="416" t="s">
        <v>169</v>
      </c>
      <c r="AD1441" s="426"/>
      <c r="AE1441" s="416" t="s">
        <v>169</v>
      </c>
      <c r="AF1441" s="426"/>
      <c r="AG1441" s="416" t="s">
        <v>169</v>
      </c>
      <c r="AH1441" s="426"/>
      <c r="AI1441" s="816"/>
      <c r="AJ1441" s="817"/>
      <c r="AK1441" s="792"/>
      <c r="AL1441" s="792"/>
      <c r="AM1441" s="792"/>
      <c r="AN1441" s="792"/>
      <c r="AO1441" s="792"/>
      <c r="AP1441" s="792"/>
    </row>
    <row r="1442" spans="2:43" ht="15" hidden="1" customHeight="1" x14ac:dyDescent="0.2">
      <c r="B1442" s="425" t="s">
        <v>882</v>
      </c>
      <c r="C1442" s="424" t="s">
        <v>711</v>
      </c>
      <c r="D1442" s="423" t="s">
        <v>705</v>
      </c>
      <c r="E1442" s="422" t="s">
        <v>501</v>
      </c>
      <c r="F1442" s="420"/>
      <c r="G1442" s="420"/>
      <c r="H1442" s="507">
        <v>2019</v>
      </c>
      <c r="I1442" s="439"/>
      <c r="J1442" s="439" t="s">
        <v>987</v>
      </c>
      <c r="K1442" s="417" t="s">
        <v>942</v>
      </c>
      <c r="L1442" s="824"/>
      <c r="M1442" s="825"/>
      <c r="N1442" s="792"/>
      <c r="O1442" s="829"/>
      <c r="P1442" s="832"/>
      <c r="Q1442" s="835"/>
      <c r="R1442" s="829"/>
      <c r="S1442" s="416" t="s">
        <v>168</v>
      </c>
      <c r="T1442" s="427"/>
      <c r="U1442" s="416" t="s">
        <v>167</v>
      </c>
      <c r="V1442" s="427"/>
      <c r="W1442" s="816"/>
      <c r="X1442" s="817"/>
      <c r="Y1442" s="416" t="s">
        <v>166</v>
      </c>
      <c r="Z1442" s="426">
        <f>IF(Z1440="",Z1441-Z1439,Z1441-Z1440)</f>
        <v>0</v>
      </c>
      <c r="AA1442" s="416" t="s">
        <v>166</v>
      </c>
      <c r="AB1442" s="426">
        <f>IF(AB1440="",AB1441-AB1439,AB1441-AB1440)</f>
        <v>0</v>
      </c>
      <c r="AC1442" s="416" t="s">
        <v>166</v>
      </c>
      <c r="AD1442" s="426">
        <f>IF(AD1440="",AD1441-AD1439,AD1441-AD1440)</f>
        <v>0</v>
      </c>
      <c r="AE1442" s="416" t="s">
        <v>166</v>
      </c>
      <c r="AF1442" s="426">
        <f>IF(AF1440="",AF1441-AF1439,AF1441-AF1440)</f>
        <v>0</v>
      </c>
      <c r="AG1442" s="416" t="s">
        <v>166</v>
      </c>
      <c r="AH1442" s="426">
        <f>IF(AH1440="",AH1441-AH1439,AH1441-AH1440)</f>
        <v>0</v>
      </c>
      <c r="AI1442" s="816"/>
      <c r="AJ1442" s="817"/>
      <c r="AK1442" s="792"/>
      <c r="AL1442" s="792"/>
      <c r="AM1442" s="792"/>
      <c r="AN1442" s="792"/>
      <c r="AO1442" s="792"/>
      <c r="AP1442" s="792"/>
    </row>
    <row r="1443" spans="2:43" ht="15" hidden="1" customHeight="1" x14ac:dyDescent="0.2">
      <c r="B1443" s="425" t="s">
        <v>882</v>
      </c>
      <c r="C1443" s="424" t="s">
        <v>711</v>
      </c>
      <c r="D1443" s="423" t="s">
        <v>705</v>
      </c>
      <c r="E1443" s="422" t="s">
        <v>501</v>
      </c>
      <c r="F1443" s="420"/>
      <c r="G1443" s="420"/>
      <c r="H1443" s="507">
        <v>2019</v>
      </c>
      <c r="I1443" s="439"/>
      <c r="J1443" s="439" t="s">
        <v>987</v>
      </c>
      <c r="K1443" s="417" t="s">
        <v>942</v>
      </c>
      <c r="L1443" s="824"/>
      <c r="M1443" s="825"/>
      <c r="N1443" s="792"/>
      <c r="O1443" s="829"/>
      <c r="P1443" s="832"/>
      <c r="Q1443" s="835"/>
      <c r="R1443" s="829"/>
      <c r="S1443" s="416" t="s">
        <v>165</v>
      </c>
      <c r="T1443" s="415"/>
      <c r="U1443" s="416" t="s">
        <v>164</v>
      </c>
      <c r="V1443" s="415"/>
      <c r="W1443" s="816"/>
      <c r="X1443" s="817"/>
      <c r="Y1443" s="816"/>
      <c r="Z1443" s="817"/>
      <c r="AA1443" s="816"/>
      <c r="AB1443" s="817"/>
      <c r="AC1443" s="816"/>
      <c r="AD1443" s="817"/>
      <c r="AE1443" s="816"/>
      <c r="AF1443" s="817"/>
      <c r="AG1443" s="816"/>
      <c r="AH1443" s="817"/>
      <c r="AI1443" s="816"/>
      <c r="AJ1443" s="817"/>
      <c r="AK1443" s="792"/>
      <c r="AL1443" s="792"/>
      <c r="AM1443" s="792"/>
      <c r="AN1443" s="792"/>
      <c r="AO1443" s="792"/>
      <c r="AP1443" s="792"/>
    </row>
    <row r="1444" spans="2:43" ht="29.25" hidden="1" customHeight="1" thickBot="1" x14ac:dyDescent="0.25">
      <c r="B1444" s="414" t="s">
        <v>882</v>
      </c>
      <c r="C1444" s="413" t="s">
        <v>711</v>
      </c>
      <c r="D1444" s="412" t="s">
        <v>705</v>
      </c>
      <c r="E1444" s="411" t="s">
        <v>501</v>
      </c>
      <c r="F1444" s="409"/>
      <c r="G1444" s="409"/>
      <c r="H1444" s="408">
        <v>2019</v>
      </c>
      <c r="I1444" s="407"/>
      <c r="J1444" s="407" t="s">
        <v>987</v>
      </c>
      <c r="K1444" s="495" t="s">
        <v>942</v>
      </c>
      <c r="L1444" s="826"/>
      <c r="M1444" s="827"/>
      <c r="N1444" s="793"/>
      <c r="O1444" s="830"/>
      <c r="P1444" s="833"/>
      <c r="Q1444" s="836"/>
      <c r="R1444" s="830"/>
      <c r="S1444" s="406" t="s">
        <v>158</v>
      </c>
      <c r="T1444" s="451"/>
      <c r="U1444" s="820"/>
      <c r="V1444" s="821"/>
      <c r="W1444" s="818"/>
      <c r="X1444" s="819"/>
      <c r="Y1444" s="818"/>
      <c r="Z1444" s="819"/>
      <c r="AA1444" s="818"/>
      <c r="AB1444" s="819"/>
      <c r="AC1444" s="818"/>
      <c r="AD1444" s="819"/>
      <c r="AE1444" s="818"/>
      <c r="AF1444" s="819"/>
      <c r="AG1444" s="818"/>
      <c r="AH1444" s="819"/>
      <c r="AI1444" s="818"/>
      <c r="AJ1444" s="819"/>
      <c r="AK1444" s="793"/>
      <c r="AL1444" s="793"/>
      <c r="AM1444" s="793"/>
      <c r="AN1444" s="793"/>
      <c r="AO1444" s="793"/>
      <c r="AP1444" s="793"/>
    </row>
    <row r="1445" spans="2:43" ht="12.75" hidden="1" customHeight="1" thickTop="1" x14ac:dyDescent="0.2">
      <c r="B1445" s="445" t="s">
        <v>310</v>
      </c>
      <c r="C1445" s="444" t="s">
        <v>953</v>
      </c>
      <c r="D1445" s="443" t="s">
        <v>705</v>
      </c>
      <c r="E1445" s="442" t="s">
        <v>110</v>
      </c>
      <c r="F1445" s="440"/>
      <c r="G1445" s="440"/>
      <c r="H1445" s="507">
        <v>2019</v>
      </c>
      <c r="I1445" s="439"/>
      <c r="J1445" s="439" t="s">
        <v>987</v>
      </c>
      <c r="K1445" s="439" t="s">
        <v>942</v>
      </c>
      <c r="L1445" s="822" t="s">
        <v>958</v>
      </c>
      <c r="M1445" s="823"/>
      <c r="N1445" s="791" t="s">
        <v>1929</v>
      </c>
      <c r="O1445" s="828" t="s">
        <v>186</v>
      </c>
      <c r="P1445" s="831"/>
      <c r="Q1445" s="834"/>
      <c r="R1445" s="828" t="s">
        <v>957</v>
      </c>
      <c r="S1445" s="434" t="s">
        <v>184</v>
      </c>
      <c r="T1445" s="438">
        <v>1000000</v>
      </c>
      <c r="U1445" s="434" t="s">
        <v>183</v>
      </c>
      <c r="V1445" s="437"/>
      <c r="W1445" s="434" t="s">
        <v>182</v>
      </c>
      <c r="X1445" s="436">
        <f>T1445</f>
        <v>1000000</v>
      </c>
      <c r="Y1445" s="434" t="s">
        <v>181</v>
      </c>
      <c r="Z1445" s="435"/>
      <c r="AA1445" s="434" t="s">
        <v>181</v>
      </c>
      <c r="AB1445" s="435"/>
      <c r="AC1445" s="434" t="s">
        <v>181</v>
      </c>
      <c r="AD1445" s="435"/>
      <c r="AE1445" s="434" t="s">
        <v>181</v>
      </c>
      <c r="AF1445" s="435"/>
      <c r="AG1445" s="434" t="s">
        <v>181</v>
      </c>
      <c r="AH1445" s="435"/>
      <c r="AI1445" s="434" t="s">
        <v>180</v>
      </c>
      <c r="AJ1445" s="433"/>
      <c r="AK1445" s="953" t="s">
        <v>956</v>
      </c>
      <c r="AL1445" s="953" t="s">
        <v>955</v>
      </c>
      <c r="AM1445" s="791" t="s">
        <v>954</v>
      </c>
      <c r="AN1445" s="791" t="s">
        <v>954</v>
      </c>
      <c r="AO1445" s="791" t="s">
        <v>954</v>
      </c>
      <c r="AP1445" s="791" t="s">
        <v>954</v>
      </c>
    </row>
    <row r="1446" spans="2:43" ht="15" hidden="1" customHeight="1" x14ac:dyDescent="0.2">
      <c r="B1446" s="425" t="s">
        <v>310</v>
      </c>
      <c r="C1446" s="424" t="s">
        <v>953</v>
      </c>
      <c r="D1446" s="423" t="s">
        <v>705</v>
      </c>
      <c r="E1446" s="422" t="s">
        <v>110</v>
      </c>
      <c r="F1446" s="420"/>
      <c r="G1446" s="420"/>
      <c r="H1446" s="507">
        <v>2019</v>
      </c>
      <c r="I1446" s="439"/>
      <c r="J1446" s="439" t="s">
        <v>987</v>
      </c>
      <c r="K1446" s="417" t="s">
        <v>942</v>
      </c>
      <c r="L1446" s="824"/>
      <c r="M1446" s="825"/>
      <c r="N1446" s="792"/>
      <c r="O1446" s="829"/>
      <c r="P1446" s="832"/>
      <c r="Q1446" s="835"/>
      <c r="R1446" s="829"/>
      <c r="S1446" s="416" t="s">
        <v>179</v>
      </c>
      <c r="T1446" s="432"/>
      <c r="U1446" s="416" t="s">
        <v>177</v>
      </c>
      <c r="V1446" s="415">
        <f>V1445+V1448</f>
        <v>0</v>
      </c>
      <c r="W1446" s="416" t="s">
        <v>176</v>
      </c>
      <c r="X1446" s="428">
        <f>X1445</f>
        <v>1000000</v>
      </c>
      <c r="Y1446" s="416" t="s">
        <v>175</v>
      </c>
      <c r="Z1446" s="426"/>
      <c r="AA1446" s="416" t="s">
        <v>175</v>
      </c>
      <c r="AB1446" s="426"/>
      <c r="AC1446" s="416" t="s">
        <v>175</v>
      </c>
      <c r="AD1446" s="426"/>
      <c r="AE1446" s="416" t="s">
        <v>175</v>
      </c>
      <c r="AF1446" s="426"/>
      <c r="AG1446" s="416" t="s">
        <v>175</v>
      </c>
      <c r="AH1446" s="426"/>
      <c r="AI1446" s="416" t="s">
        <v>174</v>
      </c>
      <c r="AJ1446" s="430"/>
      <c r="AK1446" s="792"/>
      <c r="AL1446" s="792"/>
      <c r="AM1446" s="792"/>
      <c r="AN1446" s="792"/>
      <c r="AO1446" s="792"/>
      <c r="AP1446" s="792"/>
    </row>
    <row r="1447" spans="2:43" ht="26.25" hidden="1" thickTop="1" x14ac:dyDescent="0.2">
      <c r="B1447" s="425" t="s">
        <v>310</v>
      </c>
      <c r="C1447" s="424" t="s">
        <v>953</v>
      </c>
      <c r="D1447" s="423" t="s">
        <v>705</v>
      </c>
      <c r="E1447" s="422" t="s">
        <v>110</v>
      </c>
      <c r="F1447" s="420"/>
      <c r="G1447" s="420"/>
      <c r="H1447" s="507">
        <v>2019</v>
      </c>
      <c r="I1447" s="439"/>
      <c r="J1447" s="439" t="s">
        <v>987</v>
      </c>
      <c r="K1447" s="417" t="s">
        <v>942</v>
      </c>
      <c r="L1447" s="824"/>
      <c r="M1447" s="825"/>
      <c r="N1447" s="792"/>
      <c r="O1447" s="829"/>
      <c r="P1447" s="832"/>
      <c r="Q1447" s="835"/>
      <c r="R1447" s="829"/>
      <c r="S1447" s="416" t="s">
        <v>173</v>
      </c>
      <c r="T1447" s="429"/>
      <c r="U1447" s="416" t="s">
        <v>171</v>
      </c>
      <c r="V1447" s="427"/>
      <c r="W1447" s="416" t="s">
        <v>170</v>
      </c>
      <c r="X1447" s="428"/>
      <c r="Y1447" s="416" t="s">
        <v>169</v>
      </c>
      <c r="Z1447" s="426"/>
      <c r="AA1447" s="416" t="s">
        <v>169</v>
      </c>
      <c r="AB1447" s="426"/>
      <c r="AC1447" s="416" t="s">
        <v>169</v>
      </c>
      <c r="AD1447" s="426"/>
      <c r="AE1447" s="416" t="s">
        <v>169</v>
      </c>
      <c r="AF1447" s="426"/>
      <c r="AG1447" s="416" t="s">
        <v>169</v>
      </c>
      <c r="AH1447" s="426"/>
      <c r="AI1447" s="816"/>
      <c r="AJ1447" s="817"/>
      <c r="AK1447" s="792"/>
      <c r="AL1447" s="792"/>
      <c r="AM1447" s="792"/>
      <c r="AN1447" s="792"/>
      <c r="AO1447" s="792"/>
      <c r="AP1447" s="792"/>
    </row>
    <row r="1448" spans="2:43" ht="15" hidden="1" customHeight="1" x14ac:dyDescent="0.2">
      <c r="B1448" s="425" t="s">
        <v>310</v>
      </c>
      <c r="C1448" s="424" t="s">
        <v>953</v>
      </c>
      <c r="D1448" s="423" t="s">
        <v>705</v>
      </c>
      <c r="E1448" s="422" t="s">
        <v>110</v>
      </c>
      <c r="F1448" s="420"/>
      <c r="G1448" s="420"/>
      <c r="H1448" s="507">
        <v>2019</v>
      </c>
      <c r="I1448" s="439"/>
      <c r="J1448" s="439" t="s">
        <v>987</v>
      </c>
      <c r="K1448" s="417" t="s">
        <v>942</v>
      </c>
      <c r="L1448" s="824"/>
      <c r="M1448" s="825"/>
      <c r="N1448" s="792"/>
      <c r="O1448" s="829"/>
      <c r="P1448" s="832"/>
      <c r="Q1448" s="835"/>
      <c r="R1448" s="829"/>
      <c r="S1448" s="416" t="s">
        <v>168</v>
      </c>
      <c r="T1448" s="427"/>
      <c r="U1448" s="416" t="s">
        <v>167</v>
      </c>
      <c r="V1448" s="427"/>
      <c r="W1448" s="816"/>
      <c r="X1448" s="817"/>
      <c r="Y1448" s="416" t="s">
        <v>166</v>
      </c>
      <c r="Z1448" s="426">
        <f>IF(Z1446="",Z1447-Z1445,Z1447-Z1446)</f>
        <v>0</v>
      </c>
      <c r="AA1448" s="416" t="s">
        <v>166</v>
      </c>
      <c r="AB1448" s="426">
        <f>IF(AB1446="",AB1447-AB1445,AB1447-AB1446)</f>
        <v>0</v>
      </c>
      <c r="AC1448" s="416" t="s">
        <v>166</v>
      </c>
      <c r="AD1448" s="426">
        <f>IF(AD1446="",AD1447-AD1445,AD1447-AD1446)</f>
        <v>0</v>
      </c>
      <c r="AE1448" s="416" t="s">
        <v>166</v>
      </c>
      <c r="AF1448" s="426">
        <f>IF(AF1446="",AF1447-AF1445,AF1447-AF1446)</f>
        <v>0</v>
      </c>
      <c r="AG1448" s="416" t="s">
        <v>166</v>
      </c>
      <c r="AH1448" s="426">
        <f>IF(AH1446="",AH1447-AH1445,AH1447-AH1446)</f>
        <v>0</v>
      </c>
      <c r="AI1448" s="816"/>
      <c r="AJ1448" s="817"/>
      <c r="AK1448" s="792"/>
      <c r="AL1448" s="792"/>
      <c r="AM1448" s="792"/>
      <c r="AN1448" s="792"/>
      <c r="AO1448" s="792"/>
      <c r="AP1448" s="792"/>
    </row>
    <row r="1449" spans="2:43" ht="15" hidden="1" customHeight="1" x14ac:dyDescent="0.2">
      <c r="B1449" s="425" t="s">
        <v>310</v>
      </c>
      <c r="C1449" s="424" t="s">
        <v>953</v>
      </c>
      <c r="D1449" s="423" t="s">
        <v>705</v>
      </c>
      <c r="E1449" s="422" t="s">
        <v>110</v>
      </c>
      <c r="F1449" s="420"/>
      <c r="G1449" s="420"/>
      <c r="H1449" s="507">
        <v>2019</v>
      </c>
      <c r="I1449" s="439"/>
      <c r="J1449" s="439" t="s">
        <v>987</v>
      </c>
      <c r="K1449" s="417" t="s">
        <v>942</v>
      </c>
      <c r="L1449" s="824"/>
      <c r="M1449" s="825"/>
      <c r="N1449" s="792"/>
      <c r="O1449" s="829"/>
      <c r="P1449" s="832"/>
      <c r="Q1449" s="835"/>
      <c r="R1449" s="829"/>
      <c r="S1449" s="416" t="s">
        <v>165</v>
      </c>
      <c r="T1449" s="415"/>
      <c r="U1449" s="416" t="s">
        <v>164</v>
      </c>
      <c r="V1449" s="415"/>
      <c r="W1449" s="816"/>
      <c r="X1449" s="817"/>
      <c r="Y1449" s="816"/>
      <c r="Z1449" s="817"/>
      <c r="AA1449" s="816"/>
      <c r="AB1449" s="817"/>
      <c r="AC1449" s="816"/>
      <c r="AD1449" s="817"/>
      <c r="AE1449" s="816"/>
      <c r="AF1449" s="817"/>
      <c r="AG1449" s="816"/>
      <c r="AH1449" s="817"/>
      <c r="AI1449" s="816"/>
      <c r="AJ1449" s="817"/>
      <c r="AK1449" s="792"/>
      <c r="AL1449" s="792"/>
      <c r="AM1449" s="792"/>
      <c r="AN1449" s="792"/>
      <c r="AO1449" s="792"/>
      <c r="AP1449" s="792"/>
    </row>
    <row r="1450" spans="2:43" ht="15" hidden="1" customHeight="1" thickBot="1" x14ac:dyDescent="0.25">
      <c r="B1450" s="414" t="s">
        <v>310</v>
      </c>
      <c r="C1450" s="413" t="s">
        <v>953</v>
      </c>
      <c r="D1450" s="412" t="s">
        <v>705</v>
      </c>
      <c r="E1450" s="411" t="s">
        <v>110</v>
      </c>
      <c r="F1450" s="409"/>
      <c r="G1450" s="409"/>
      <c r="H1450" s="408">
        <v>2019</v>
      </c>
      <c r="I1450" s="407"/>
      <c r="J1450" s="407" t="s">
        <v>987</v>
      </c>
      <c r="K1450" s="495" t="s">
        <v>942</v>
      </c>
      <c r="L1450" s="826"/>
      <c r="M1450" s="827"/>
      <c r="N1450" s="793"/>
      <c r="O1450" s="830"/>
      <c r="P1450" s="833"/>
      <c r="Q1450" s="836"/>
      <c r="R1450" s="830"/>
      <c r="S1450" s="406" t="s">
        <v>158</v>
      </c>
      <c r="T1450" s="451"/>
      <c r="U1450" s="820"/>
      <c r="V1450" s="821"/>
      <c r="W1450" s="818"/>
      <c r="X1450" s="819"/>
      <c r="Y1450" s="818"/>
      <c r="Z1450" s="819"/>
      <c r="AA1450" s="818"/>
      <c r="AB1450" s="819"/>
      <c r="AC1450" s="818"/>
      <c r="AD1450" s="819"/>
      <c r="AE1450" s="818"/>
      <c r="AF1450" s="819"/>
      <c r="AG1450" s="818"/>
      <c r="AH1450" s="819"/>
      <c r="AI1450" s="818"/>
      <c r="AJ1450" s="819"/>
      <c r="AK1450" s="793"/>
      <c r="AL1450" s="793"/>
      <c r="AM1450" s="793"/>
      <c r="AN1450" s="793"/>
      <c r="AO1450" s="793"/>
      <c r="AP1450" s="793"/>
    </row>
    <row r="1451" spans="2:43" s="597" customFormat="1" ht="12.75" hidden="1" customHeight="1" thickTop="1" x14ac:dyDescent="0.2">
      <c r="B1451" s="598" t="s">
        <v>733</v>
      </c>
      <c r="C1451" s="599" t="s">
        <v>447</v>
      </c>
      <c r="D1451" s="603" t="s">
        <v>705</v>
      </c>
      <c r="E1451" s="601" t="s">
        <v>10</v>
      </c>
      <c r="F1451" s="602">
        <v>43794</v>
      </c>
      <c r="G1451" s="602"/>
      <c r="H1451" s="603">
        <v>2019</v>
      </c>
      <c r="I1451" s="604"/>
      <c r="J1451" s="604" t="s">
        <v>160</v>
      </c>
      <c r="K1451" s="604" t="s">
        <v>942</v>
      </c>
      <c r="L1451" s="794" t="s">
        <v>952</v>
      </c>
      <c r="M1451" s="795"/>
      <c r="N1451" s="791" t="s">
        <v>1929</v>
      </c>
      <c r="O1451" s="803" t="s">
        <v>228</v>
      </c>
      <c r="P1451" s="806"/>
      <c r="Q1451" s="809" t="s">
        <v>231</v>
      </c>
      <c r="R1451" s="803" t="s">
        <v>193</v>
      </c>
      <c r="S1451" s="605" t="s">
        <v>184</v>
      </c>
      <c r="T1451" s="606">
        <v>2500000</v>
      </c>
      <c r="U1451" s="605" t="s">
        <v>183</v>
      </c>
      <c r="V1451" s="631">
        <f>T1456+T1454-0.001</f>
        <v>43893.999000000003</v>
      </c>
      <c r="W1451" s="605" t="s">
        <v>182</v>
      </c>
      <c r="X1451" s="608">
        <f>T1451</f>
        <v>2500000</v>
      </c>
      <c r="Y1451" s="605" t="s">
        <v>181</v>
      </c>
      <c r="Z1451" s="642">
        <v>0.57899</v>
      </c>
      <c r="AA1451" s="605" t="s">
        <v>181</v>
      </c>
      <c r="AB1451" s="642">
        <v>0.64727000000000001</v>
      </c>
      <c r="AC1451" s="632" t="s">
        <v>181</v>
      </c>
      <c r="AD1451" s="667">
        <v>0.64727000000000001</v>
      </c>
      <c r="AE1451" s="632" t="s">
        <v>181</v>
      </c>
      <c r="AF1451" s="667">
        <v>0.64727000000000001</v>
      </c>
      <c r="AG1451" s="725" t="s">
        <v>181</v>
      </c>
      <c r="AH1451" s="726">
        <v>0.64727000000000001</v>
      </c>
      <c r="AI1451" s="605" t="s">
        <v>180</v>
      </c>
      <c r="AJ1451" s="610">
        <v>10</v>
      </c>
      <c r="AK1451" s="800" t="s">
        <v>2088</v>
      </c>
      <c r="AL1451" s="800" t="s">
        <v>2088</v>
      </c>
      <c r="AM1451" s="800" t="s">
        <v>2088</v>
      </c>
      <c r="AP1451" s="791" t="s">
        <v>10</v>
      </c>
      <c r="AQ1451" s="724"/>
    </row>
    <row r="1452" spans="2:43" s="597" customFormat="1" ht="15" hidden="1" customHeight="1" x14ac:dyDescent="0.2">
      <c r="B1452" s="611" t="s">
        <v>733</v>
      </c>
      <c r="C1452" s="612" t="s">
        <v>447</v>
      </c>
      <c r="D1452" s="646" t="s">
        <v>705</v>
      </c>
      <c r="E1452" s="600" t="s">
        <v>10</v>
      </c>
      <c r="F1452" s="613">
        <v>43794</v>
      </c>
      <c r="G1452" s="613"/>
      <c r="H1452" s="603">
        <v>2019</v>
      </c>
      <c r="I1452" s="604"/>
      <c r="J1452" s="604" t="s">
        <v>160</v>
      </c>
      <c r="K1452" s="614" t="s">
        <v>942</v>
      </c>
      <c r="L1452" s="796"/>
      <c r="M1452" s="797"/>
      <c r="N1452" s="792"/>
      <c r="O1452" s="804"/>
      <c r="P1452" s="807"/>
      <c r="Q1452" s="810"/>
      <c r="R1452" s="804"/>
      <c r="S1452" s="615" t="s">
        <v>179</v>
      </c>
      <c r="T1452" s="644" t="s">
        <v>951</v>
      </c>
      <c r="U1452" s="615" t="s">
        <v>177</v>
      </c>
      <c r="V1452" s="617">
        <f>V1451+V1454+V1453</f>
        <v>43951.999000000003</v>
      </c>
      <c r="W1452" s="615" t="s">
        <v>176</v>
      </c>
      <c r="X1452" s="618">
        <f>X1451</f>
        <v>2500000</v>
      </c>
      <c r="Y1452" s="615" t="s">
        <v>175</v>
      </c>
      <c r="Z1452" s="619"/>
      <c r="AA1452" s="615" t="s">
        <v>175</v>
      </c>
      <c r="AB1452" s="619"/>
      <c r="AC1452" s="634" t="s">
        <v>175</v>
      </c>
      <c r="AD1452" s="635"/>
      <c r="AE1452" s="634" t="s">
        <v>175</v>
      </c>
      <c r="AF1452" s="635"/>
      <c r="AG1452" s="727" t="s">
        <v>175</v>
      </c>
      <c r="AH1452" s="728"/>
      <c r="AI1452" s="615" t="s">
        <v>174</v>
      </c>
      <c r="AJ1452" s="620">
        <f>AJ1451*15</f>
        <v>150</v>
      </c>
      <c r="AK1452" s="801"/>
      <c r="AL1452" s="801"/>
      <c r="AM1452" s="801"/>
      <c r="AP1452" s="792"/>
      <c r="AQ1452" s="724"/>
    </row>
    <row r="1453" spans="2:43" s="597" customFormat="1" ht="13.5" hidden="1" thickTop="1" x14ac:dyDescent="0.2">
      <c r="B1453" s="611" t="s">
        <v>733</v>
      </c>
      <c r="C1453" s="612" t="s">
        <v>447</v>
      </c>
      <c r="D1453" s="646" t="s">
        <v>705</v>
      </c>
      <c r="E1453" s="600" t="s">
        <v>10</v>
      </c>
      <c r="F1453" s="613">
        <v>43794</v>
      </c>
      <c r="G1453" s="613"/>
      <c r="H1453" s="603">
        <v>2019</v>
      </c>
      <c r="I1453" s="604"/>
      <c r="J1453" s="604" t="s">
        <v>160</v>
      </c>
      <c r="K1453" s="614" t="s">
        <v>942</v>
      </c>
      <c r="L1453" s="796"/>
      <c r="M1453" s="797"/>
      <c r="N1453" s="792"/>
      <c r="O1453" s="804"/>
      <c r="P1453" s="807"/>
      <c r="Q1453" s="810"/>
      <c r="R1453" s="804"/>
      <c r="S1453" s="615" t="s">
        <v>173</v>
      </c>
      <c r="T1453" s="621" t="s">
        <v>192</v>
      </c>
      <c r="U1453" s="615" t="s">
        <v>171</v>
      </c>
      <c r="V1453" s="622">
        <v>28</v>
      </c>
      <c r="W1453" s="615" t="s">
        <v>170</v>
      </c>
      <c r="X1453" s="618">
        <v>1029250</v>
      </c>
      <c r="Y1453" s="615" t="s">
        <v>169</v>
      </c>
      <c r="Z1453" s="619">
        <v>0.57899</v>
      </c>
      <c r="AA1453" s="615" t="s">
        <v>169</v>
      </c>
      <c r="AB1453" s="619">
        <v>0.64727000000000001</v>
      </c>
      <c r="AC1453" s="634" t="s">
        <v>169</v>
      </c>
      <c r="AD1453" s="635">
        <v>0.64727000000000001</v>
      </c>
      <c r="AE1453" s="634" t="s">
        <v>169</v>
      </c>
      <c r="AF1453" s="635">
        <v>0.64727000000000001</v>
      </c>
      <c r="AG1453" s="727" t="s">
        <v>169</v>
      </c>
      <c r="AH1453" s="728">
        <v>0.64727000000000001</v>
      </c>
      <c r="AI1453" s="785"/>
      <c r="AJ1453" s="786"/>
      <c r="AK1453" s="801"/>
      <c r="AL1453" s="801"/>
      <c r="AM1453" s="801"/>
      <c r="AP1453" s="792"/>
      <c r="AQ1453" s="724"/>
    </row>
    <row r="1454" spans="2:43" s="597" customFormat="1" ht="15" hidden="1" customHeight="1" x14ac:dyDescent="0.2">
      <c r="B1454" s="611" t="s">
        <v>733</v>
      </c>
      <c r="C1454" s="612" t="s">
        <v>447</v>
      </c>
      <c r="D1454" s="646" t="s">
        <v>705</v>
      </c>
      <c r="E1454" s="600" t="s">
        <v>10</v>
      </c>
      <c r="F1454" s="613">
        <v>43794</v>
      </c>
      <c r="G1454" s="613"/>
      <c r="H1454" s="603">
        <v>2019</v>
      </c>
      <c r="I1454" s="604"/>
      <c r="J1454" s="604" t="s">
        <v>160</v>
      </c>
      <c r="K1454" s="614" t="s">
        <v>942</v>
      </c>
      <c r="L1454" s="796"/>
      <c r="M1454" s="797"/>
      <c r="N1454" s="792"/>
      <c r="O1454" s="804"/>
      <c r="P1454" s="807"/>
      <c r="Q1454" s="810"/>
      <c r="R1454" s="804"/>
      <c r="S1454" s="615" t="s">
        <v>168</v>
      </c>
      <c r="T1454" s="622">
        <v>100</v>
      </c>
      <c r="U1454" s="615" t="s">
        <v>167</v>
      </c>
      <c r="V1454" s="622">
        <v>30</v>
      </c>
      <c r="W1454" s="785"/>
      <c r="X1454" s="786"/>
      <c r="Y1454" s="615" t="s">
        <v>166</v>
      </c>
      <c r="Z1454" s="619">
        <f>IF(Z1452="",Z1453-Z1451,Z1453-Z1452)</f>
        <v>0</v>
      </c>
      <c r="AA1454" s="615" t="s">
        <v>166</v>
      </c>
      <c r="AB1454" s="619">
        <f>IF(AB1452="",AB1453-AB1451,AB1453-AB1452)</f>
        <v>0</v>
      </c>
      <c r="AC1454" s="634" t="s">
        <v>166</v>
      </c>
      <c r="AD1454" s="635">
        <f>IF(AD1452="",AD1453-AD1451,AD1453-AD1452)</f>
        <v>0</v>
      </c>
      <c r="AE1454" s="634" t="s">
        <v>166</v>
      </c>
      <c r="AF1454" s="635">
        <f>IF(AF1452="",AF1453-AF1451,AF1453-AF1452)</f>
        <v>0</v>
      </c>
      <c r="AG1454" s="727" t="s">
        <v>166</v>
      </c>
      <c r="AH1454" s="728">
        <f>IF(AH1452="",AH1453-AH1451,AH1453-AH1452)</f>
        <v>0</v>
      </c>
      <c r="AI1454" s="785"/>
      <c r="AJ1454" s="786"/>
      <c r="AK1454" s="801"/>
      <c r="AL1454" s="801"/>
      <c r="AM1454" s="801"/>
      <c r="AP1454" s="792"/>
      <c r="AQ1454" s="724"/>
    </row>
    <row r="1455" spans="2:43" s="597" customFormat="1" ht="15" hidden="1" customHeight="1" x14ac:dyDescent="0.2">
      <c r="B1455" s="611" t="s">
        <v>733</v>
      </c>
      <c r="C1455" s="612" t="s">
        <v>447</v>
      </c>
      <c r="D1455" s="646" t="s">
        <v>705</v>
      </c>
      <c r="E1455" s="600" t="s">
        <v>10</v>
      </c>
      <c r="F1455" s="613">
        <v>43794</v>
      </c>
      <c r="G1455" s="613"/>
      <c r="H1455" s="603">
        <v>2019</v>
      </c>
      <c r="I1455" s="604"/>
      <c r="J1455" s="604" t="s">
        <v>160</v>
      </c>
      <c r="K1455" s="614" t="s">
        <v>942</v>
      </c>
      <c r="L1455" s="796"/>
      <c r="M1455" s="797"/>
      <c r="N1455" s="792"/>
      <c r="O1455" s="804"/>
      <c r="P1455" s="807"/>
      <c r="Q1455" s="810"/>
      <c r="R1455" s="804"/>
      <c r="S1455" s="615" t="s">
        <v>165</v>
      </c>
      <c r="T1455" s="617">
        <v>43805</v>
      </c>
      <c r="U1455" s="615" t="s">
        <v>164</v>
      </c>
      <c r="V1455" s="617"/>
      <c r="W1455" s="785"/>
      <c r="X1455" s="786"/>
      <c r="Y1455" s="785"/>
      <c r="Z1455" s="786"/>
      <c r="AA1455" s="785"/>
      <c r="AB1455" s="786"/>
      <c r="AC1455" s="812"/>
      <c r="AD1455" s="813"/>
      <c r="AE1455" s="812"/>
      <c r="AF1455" s="813"/>
      <c r="AG1455" s="949"/>
      <c r="AH1455" s="950"/>
      <c r="AI1455" s="785"/>
      <c r="AJ1455" s="786"/>
      <c r="AK1455" s="801"/>
      <c r="AL1455" s="801"/>
      <c r="AM1455" s="801"/>
      <c r="AP1455" s="792"/>
      <c r="AQ1455" s="724"/>
    </row>
    <row r="1456" spans="2:43" s="597" customFormat="1" ht="15" hidden="1" customHeight="1" thickBot="1" x14ac:dyDescent="0.25">
      <c r="B1456" s="623" t="s">
        <v>733</v>
      </c>
      <c r="C1456" s="624" t="s">
        <v>447</v>
      </c>
      <c r="D1456" s="648" t="s">
        <v>705</v>
      </c>
      <c r="E1456" s="625" t="s">
        <v>10</v>
      </c>
      <c r="F1456" s="626">
        <v>43794</v>
      </c>
      <c r="G1456" s="626"/>
      <c r="H1456" s="624">
        <v>2019</v>
      </c>
      <c r="I1456" s="627"/>
      <c r="J1456" s="627" t="s">
        <v>160</v>
      </c>
      <c r="K1456" s="628" t="s">
        <v>942</v>
      </c>
      <c r="L1456" s="798"/>
      <c r="M1456" s="799"/>
      <c r="N1456" s="793"/>
      <c r="O1456" s="805"/>
      <c r="P1456" s="808"/>
      <c r="Q1456" s="811"/>
      <c r="R1456" s="805"/>
      <c r="S1456" s="629" t="s">
        <v>158</v>
      </c>
      <c r="T1456" s="630">
        <v>43794</v>
      </c>
      <c r="U1456" s="789"/>
      <c r="V1456" s="790"/>
      <c r="W1456" s="787"/>
      <c r="X1456" s="788"/>
      <c r="Y1456" s="787"/>
      <c r="Z1456" s="788"/>
      <c r="AA1456" s="787"/>
      <c r="AB1456" s="788"/>
      <c r="AC1456" s="814"/>
      <c r="AD1456" s="815"/>
      <c r="AE1456" s="814"/>
      <c r="AF1456" s="815"/>
      <c r="AG1456" s="951"/>
      <c r="AH1456" s="952"/>
      <c r="AI1456" s="787"/>
      <c r="AJ1456" s="788"/>
      <c r="AK1456" s="802"/>
      <c r="AL1456" s="802"/>
      <c r="AM1456" s="802"/>
      <c r="AP1456" s="793"/>
      <c r="AQ1456" s="724"/>
    </row>
    <row r="1457" spans="1:42" s="404" customFormat="1" ht="12.75" customHeight="1" thickTop="1" x14ac:dyDescent="0.2">
      <c r="B1457" s="445" t="s">
        <v>250</v>
      </c>
      <c r="C1457" s="444" t="s">
        <v>249</v>
      </c>
      <c r="D1457" s="443" t="s">
        <v>161</v>
      </c>
      <c r="E1457" s="442" t="s">
        <v>50</v>
      </c>
      <c r="F1457" s="440">
        <v>44074</v>
      </c>
      <c r="G1457" s="440">
        <v>44134</v>
      </c>
      <c r="H1457" s="419">
        <v>2019</v>
      </c>
      <c r="I1457" s="418" t="s">
        <v>185</v>
      </c>
      <c r="J1457" s="604" t="s">
        <v>160</v>
      </c>
      <c r="K1457" s="439" t="s">
        <v>942</v>
      </c>
      <c r="L1457" s="822" t="s">
        <v>1940</v>
      </c>
      <c r="M1457" s="823"/>
      <c r="N1457" s="791" t="s">
        <v>424</v>
      </c>
      <c r="O1457" s="828" t="s">
        <v>456</v>
      </c>
      <c r="P1457" s="831"/>
      <c r="Q1457" s="834"/>
      <c r="R1457" s="828" t="s">
        <v>185</v>
      </c>
      <c r="S1457" s="434" t="s">
        <v>184</v>
      </c>
      <c r="T1457" s="438">
        <v>1200000</v>
      </c>
      <c r="U1457" s="434" t="s">
        <v>183</v>
      </c>
      <c r="V1457" s="437">
        <f>T1462+T1460</f>
        <v>44194</v>
      </c>
      <c r="W1457" s="434" t="s">
        <v>182</v>
      </c>
      <c r="X1457" s="436">
        <f>T1457</f>
        <v>1200000</v>
      </c>
      <c r="Y1457" s="434" t="s">
        <v>181</v>
      </c>
      <c r="Z1457" s="435"/>
      <c r="AA1457" s="480" t="s">
        <v>181</v>
      </c>
      <c r="AB1457" s="479"/>
      <c r="AC1457" s="475" t="s">
        <v>181</v>
      </c>
      <c r="AD1457" s="474">
        <v>0.435</v>
      </c>
      <c r="AE1457" s="434" t="s">
        <v>181</v>
      </c>
      <c r="AF1457" s="435">
        <v>1</v>
      </c>
      <c r="AG1457" s="434" t="s">
        <v>181</v>
      </c>
      <c r="AH1457" s="435">
        <v>1</v>
      </c>
      <c r="AI1457" s="434" t="s">
        <v>180</v>
      </c>
      <c r="AJ1457" s="433">
        <v>4</v>
      </c>
      <c r="AK1457" s="791" t="s">
        <v>4</v>
      </c>
      <c r="AL1457" s="791" t="s">
        <v>10</v>
      </c>
      <c r="AM1457" s="791" t="s">
        <v>10</v>
      </c>
      <c r="AN1457" s="791" t="s">
        <v>227</v>
      </c>
      <c r="AO1457" s="791" t="s">
        <v>227</v>
      </c>
      <c r="AP1457" s="791" t="s">
        <v>2143</v>
      </c>
    </row>
    <row r="1458" spans="1:42" s="404" customFormat="1" ht="15" customHeight="1" x14ac:dyDescent="0.2">
      <c r="B1458" s="425" t="s">
        <v>250</v>
      </c>
      <c r="C1458" s="424" t="s">
        <v>249</v>
      </c>
      <c r="D1458" s="423" t="s">
        <v>161</v>
      </c>
      <c r="E1458" s="422" t="s">
        <v>50</v>
      </c>
      <c r="F1458" s="420">
        <v>44074</v>
      </c>
      <c r="G1458" s="420">
        <v>44134</v>
      </c>
      <c r="H1458" s="419">
        <v>2019</v>
      </c>
      <c r="I1458" s="418" t="s">
        <v>185</v>
      </c>
      <c r="J1458" s="604" t="s">
        <v>160</v>
      </c>
      <c r="K1458" s="417" t="s">
        <v>942</v>
      </c>
      <c r="L1458" s="824"/>
      <c r="M1458" s="825"/>
      <c r="N1458" s="792"/>
      <c r="O1458" s="829"/>
      <c r="P1458" s="832"/>
      <c r="Q1458" s="835"/>
      <c r="R1458" s="829"/>
      <c r="S1458" s="416" t="s">
        <v>179</v>
      </c>
      <c r="T1458" s="432" t="s">
        <v>178</v>
      </c>
      <c r="U1458" s="416" t="s">
        <v>177</v>
      </c>
      <c r="V1458" s="415"/>
      <c r="W1458" s="416" t="s">
        <v>176</v>
      </c>
      <c r="X1458" s="428">
        <f>X1457</f>
        <v>1200000</v>
      </c>
      <c r="Y1458" s="416" t="s">
        <v>175</v>
      </c>
      <c r="Z1458" s="426"/>
      <c r="AA1458" s="478" t="s">
        <v>175</v>
      </c>
      <c r="AB1458" s="477"/>
      <c r="AC1458" s="471" t="s">
        <v>175</v>
      </c>
      <c r="AD1458" s="470"/>
      <c r="AE1458" s="416" t="s">
        <v>175</v>
      </c>
      <c r="AF1458" s="426"/>
      <c r="AG1458" s="416" t="s">
        <v>175</v>
      </c>
      <c r="AH1458" s="426"/>
      <c r="AI1458" s="416" t="s">
        <v>174</v>
      </c>
      <c r="AJ1458" s="430">
        <f>22*4</f>
        <v>88</v>
      </c>
      <c r="AK1458" s="792"/>
      <c r="AL1458" s="792"/>
      <c r="AM1458" s="792"/>
      <c r="AN1458" s="792"/>
      <c r="AO1458" s="792"/>
      <c r="AP1458" s="792"/>
    </row>
    <row r="1459" spans="1:42" s="404" customFormat="1" ht="39" customHeight="1" x14ac:dyDescent="0.2">
      <c r="B1459" s="425" t="s">
        <v>250</v>
      </c>
      <c r="C1459" s="424" t="s">
        <v>249</v>
      </c>
      <c r="D1459" s="423" t="s">
        <v>161</v>
      </c>
      <c r="E1459" s="422" t="s">
        <v>50</v>
      </c>
      <c r="F1459" s="420">
        <v>44074</v>
      </c>
      <c r="G1459" s="420">
        <v>44134</v>
      </c>
      <c r="H1459" s="419">
        <v>2019</v>
      </c>
      <c r="I1459" s="418" t="s">
        <v>185</v>
      </c>
      <c r="J1459" s="604" t="s">
        <v>160</v>
      </c>
      <c r="K1459" s="417" t="s">
        <v>942</v>
      </c>
      <c r="L1459" s="824"/>
      <c r="M1459" s="825"/>
      <c r="N1459" s="792"/>
      <c r="O1459" s="829"/>
      <c r="P1459" s="832"/>
      <c r="Q1459" s="835"/>
      <c r="R1459" s="829"/>
      <c r="S1459" s="416" t="s">
        <v>173</v>
      </c>
      <c r="T1459" s="429" t="s">
        <v>455</v>
      </c>
      <c r="U1459" s="416" t="s">
        <v>171</v>
      </c>
      <c r="V1459" s="427"/>
      <c r="W1459" s="416" t="s">
        <v>170</v>
      </c>
      <c r="X1459" s="428"/>
      <c r="Y1459" s="416" t="s">
        <v>169</v>
      </c>
      <c r="Z1459" s="426"/>
      <c r="AA1459" s="478" t="s">
        <v>169</v>
      </c>
      <c r="AB1459" s="477"/>
      <c r="AC1459" s="471" t="s">
        <v>169</v>
      </c>
      <c r="AD1459" s="470">
        <v>0.123</v>
      </c>
      <c r="AE1459" s="416" t="s">
        <v>169</v>
      </c>
      <c r="AF1459" s="426">
        <v>1</v>
      </c>
      <c r="AG1459" s="416" t="s">
        <v>169</v>
      </c>
      <c r="AH1459" s="426">
        <v>1</v>
      </c>
      <c r="AI1459" s="816"/>
      <c r="AJ1459" s="817"/>
      <c r="AK1459" s="792"/>
      <c r="AL1459" s="792"/>
      <c r="AM1459" s="792"/>
      <c r="AN1459" s="792"/>
      <c r="AO1459" s="792"/>
      <c r="AP1459" s="792"/>
    </row>
    <row r="1460" spans="1:42" s="404" customFormat="1" ht="15" customHeight="1" x14ac:dyDescent="0.2">
      <c r="B1460" s="425" t="s">
        <v>250</v>
      </c>
      <c r="C1460" s="424" t="s">
        <v>249</v>
      </c>
      <c r="D1460" s="423" t="s">
        <v>161</v>
      </c>
      <c r="E1460" s="422" t="s">
        <v>50</v>
      </c>
      <c r="F1460" s="420">
        <v>44074</v>
      </c>
      <c r="G1460" s="420">
        <v>44134</v>
      </c>
      <c r="H1460" s="419">
        <v>2019</v>
      </c>
      <c r="I1460" s="418" t="s">
        <v>185</v>
      </c>
      <c r="J1460" s="604" t="s">
        <v>160</v>
      </c>
      <c r="K1460" s="417" t="s">
        <v>942</v>
      </c>
      <c r="L1460" s="824"/>
      <c r="M1460" s="825"/>
      <c r="N1460" s="792"/>
      <c r="O1460" s="829"/>
      <c r="P1460" s="832"/>
      <c r="Q1460" s="835"/>
      <c r="R1460" s="829"/>
      <c r="S1460" s="416" t="s">
        <v>168</v>
      </c>
      <c r="T1460" s="427">
        <v>120</v>
      </c>
      <c r="U1460" s="416" t="s">
        <v>167</v>
      </c>
      <c r="V1460" s="427"/>
      <c r="W1460" s="816"/>
      <c r="X1460" s="817"/>
      <c r="Y1460" s="416" t="s">
        <v>166</v>
      </c>
      <c r="Z1460" s="426">
        <f>IF(Z1458="",Z1459-Z1457,Z1459-Z1458)</f>
        <v>0</v>
      </c>
      <c r="AA1460" s="478" t="s">
        <v>166</v>
      </c>
      <c r="AB1460" s="477">
        <f>IF(AB1458="",AB1459-AB1457,AB1459-AB1458)</f>
        <v>0</v>
      </c>
      <c r="AC1460" s="471" t="s">
        <v>166</v>
      </c>
      <c r="AD1460" s="470">
        <f>IF(AD1458="",AD1459-AD1457,AD1459-AD1458)</f>
        <v>-0.312</v>
      </c>
      <c r="AE1460" s="416" t="s">
        <v>166</v>
      </c>
      <c r="AF1460" s="426">
        <f>IF(AF1458="",AF1459-AF1457,AF1459-AF1458)</f>
        <v>0</v>
      </c>
      <c r="AG1460" s="416" t="s">
        <v>166</v>
      </c>
      <c r="AH1460" s="426">
        <f>IF(AH1458="",AH1459-AH1457,AH1459-AH1458)</f>
        <v>0</v>
      </c>
      <c r="AI1460" s="816"/>
      <c r="AJ1460" s="817"/>
      <c r="AK1460" s="792"/>
      <c r="AL1460" s="792"/>
      <c r="AM1460" s="792"/>
      <c r="AN1460" s="792"/>
      <c r="AO1460" s="792"/>
      <c r="AP1460" s="792"/>
    </row>
    <row r="1461" spans="1:42" s="404" customFormat="1" ht="15" customHeight="1" x14ac:dyDescent="0.2">
      <c r="B1461" s="425" t="s">
        <v>250</v>
      </c>
      <c r="C1461" s="424" t="s">
        <v>249</v>
      </c>
      <c r="D1461" s="423" t="s">
        <v>161</v>
      </c>
      <c r="E1461" s="422" t="s">
        <v>50</v>
      </c>
      <c r="F1461" s="420">
        <v>44074</v>
      </c>
      <c r="G1461" s="420">
        <v>44134</v>
      </c>
      <c r="H1461" s="419">
        <v>2019</v>
      </c>
      <c r="I1461" s="418" t="s">
        <v>185</v>
      </c>
      <c r="J1461" s="604" t="s">
        <v>160</v>
      </c>
      <c r="K1461" s="417" t="s">
        <v>942</v>
      </c>
      <c r="L1461" s="824"/>
      <c r="M1461" s="825"/>
      <c r="N1461" s="792"/>
      <c r="O1461" s="829"/>
      <c r="P1461" s="832"/>
      <c r="Q1461" s="835"/>
      <c r="R1461" s="829"/>
      <c r="S1461" s="416" t="s">
        <v>165</v>
      </c>
      <c r="T1461" s="415"/>
      <c r="U1461" s="416" t="s">
        <v>164</v>
      </c>
      <c r="V1461" s="431">
        <v>44134</v>
      </c>
      <c r="W1461" s="816"/>
      <c r="X1461" s="817"/>
      <c r="Y1461" s="816"/>
      <c r="Z1461" s="817"/>
      <c r="AA1461" s="857"/>
      <c r="AB1461" s="858"/>
      <c r="AC1461" s="945"/>
      <c r="AD1461" s="946"/>
      <c r="AE1461" s="816"/>
      <c r="AF1461" s="817"/>
      <c r="AG1461" s="816"/>
      <c r="AH1461" s="817"/>
      <c r="AI1461" s="816"/>
      <c r="AJ1461" s="817"/>
      <c r="AK1461" s="792"/>
      <c r="AL1461" s="792"/>
      <c r="AM1461" s="792"/>
      <c r="AN1461" s="792"/>
      <c r="AO1461" s="792"/>
      <c r="AP1461" s="792"/>
    </row>
    <row r="1462" spans="1:42" s="404" customFormat="1" ht="15" customHeight="1" thickBot="1" x14ac:dyDescent="0.25">
      <c r="B1462" s="414" t="s">
        <v>250</v>
      </c>
      <c r="C1462" s="413" t="s">
        <v>249</v>
      </c>
      <c r="D1462" s="412" t="s">
        <v>161</v>
      </c>
      <c r="E1462" s="411" t="s">
        <v>50</v>
      </c>
      <c r="F1462" s="409">
        <v>44074</v>
      </c>
      <c r="G1462" s="409">
        <v>44134</v>
      </c>
      <c r="H1462" s="408">
        <v>2019</v>
      </c>
      <c r="I1462" s="407" t="s">
        <v>185</v>
      </c>
      <c r="J1462" s="627" t="s">
        <v>160</v>
      </c>
      <c r="K1462" s="495" t="s">
        <v>942</v>
      </c>
      <c r="L1462" s="826"/>
      <c r="M1462" s="827"/>
      <c r="N1462" s="793"/>
      <c r="O1462" s="830"/>
      <c r="P1462" s="833"/>
      <c r="Q1462" s="836"/>
      <c r="R1462" s="830"/>
      <c r="S1462" s="406" t="s">
        <v>158</v>
      </c>
      <c r="T1462" s="451">
        <v>44074</v>
      </c>
      <c r="U1462" s="820"/>
      <c r="V1462" s="821"/>
      <c r="W1462" s="818"/>
      <c r="X1462" s="819"/>
      <c r="Y1462" s="818"/>
      <c r="Z1462" s="819"/>
      <c r="AA1462" s="859"/>
      <c r="AB1462" s="860"/>
      <c r="AC1462" s="947"/>
      <c r="AD1462" s="948"/>
      <c r="AE1462" s="818"/>
      <c r="AF1462" s="819"/>
      <c r="AG1462" s="818"/>
      <c r="AH1462" s="819"/>
      <c r="AI1462" s="818"/>
      <c r="AJ1462" s="819"/>
      <c r="AK1462" s="793"/>
      <c r="AL1462" s="793"/>
      <c r="AM1462" s="793"/>
      <c r="AN1462" s="793"/>
      <c r="AO1462" s="793"/>
      <c r="AP1462" s="793"/>
    </row>
    <row r="1463" spans="1:42" s="404" customFormat="1" ht="12.75" hidden="1" customHeight="1" thickTop="1" x14ac:dyDescent="0.2">
      <c r="B1463" s="445" t="s">
        <v>250</v>
      </c>
      <c r="C1463" s="444" t="s">
        <v>306</v>
      </c>
      <c r="D1463" s="443" t="s">
        <v>161</v>
      </c>
      <c r="E1463" s="442" t="s">
        <v>450</v>
      </c>
      <c r="F1463" s="440"/>
      <c r="G1463" s="440"/>
      <c r="H1463" s="419">
        <v>2019</v>
      </c>
      <c r="I1463" s="418"/>
      <c r="J1463" s="418" t="s">
        <v>987</v>
      </c>
      <c r="K1463" s="439" t="s">
        <v>942</v>
      </c>
      <c r="L1463" s="822" t="s">
        <v>1941</v>
      </c>
      <c r="M1463" s="823"/>
      <c r="N1463" s="791" t="s">
        <v>424</v>
      </c>
      <c r="O1463" s="828" t="s">
        <v>274</v>
      </c>
      <c r="P1463" s="831"/>
      <c r="Q1463" s="834"/>
      <c r="R1463" s="828" t="s">
        <v>185</v>
      </c>
      <c r="S1463" s="434" t="s">
        <v>184</v>
      </c>
      <c r="T1463" s="438">
        <v>650000</v>
      </c>
      <c r="U1463" s="434" t="s">
        <v>183</v>
      </c>
      <c r="V1463" s="437">
        <f>T1468+T1466</f>
        <v>0</v>
      </c>
      <c r="W1463" s="434" t="s">
        <v>182</v>
      </c>
      <c r="X1463" s="436">
        <f>T1463</f>
        <v>650000</v>
      </c>
      <c r="Y1463" s="434" t="s">
        <v>181</v>
      </c>
      <c r="Z1463" s="435"/>
      <c r="AA1463" s="466" t="s">
        <v>181</v>
      </c>
      <c r="AB1463" s="467"/>
      <c r="AC1463" s="434" t="s">
        <v>181</v>
      </c>
      <c r="AD1463" s="435"/>
      <c r="AE1463" s="434" t="s">
        <v>181</v>
      </c>
      <c r="AF1463" s="435"/>
      <c r="AG1463" s="434" t="s">
        <v>181</v>
      </c>
      <c r="AH1463" s="435"/>
      <c r="AI1463" s="434" t="s">
        <v>180</v>
      </c>
      <c r="AJ1463" s="433"/>
      <c r="AK1463" s="791" t="s">
        <v>240</v>
      </c>
      <c r="AL1463" s="791" t="s">
        <v>240</v>
      </c>
      <c r="AM1463" s="791" t="s">
        <v>240</v>
      </c>
      <c r="AN1463" s="791" t="s">
        <v>240</v>
      </c>
      <c r="AO1463" s="791" t="s">
        <v>240</v>
      </c>
      <c r="AP1463" s="791" t="s">
        <v>240</v>
      </c>
    </row>
    <row r="1464" spans="1:42" s="404" customFormat="1" ht="15" hidden="1" customHeight="1" x14ac:dyDescent="0.2">
      <c r="B1464" s="425" t="s">
        <v>250</v>
      </c>
      <c r="C1464" s="424" t="s">
        <v>306</v>
      </c>
      <c r="D1464" s="423" t="s">
        <v>161</v>
      </c>
      <c r="E1464" s="422" t="s">
        <v>450</v>
      </c>
      <c r="F1464" s="420"/>
      <c r="G1464" s="420"/>
      <c r="H1464" s="419">
        <v>2019</v>
      </c>
      <c r="I1464" s="418"/>
      <c r="J1464" s="418" t="s">
        <v>987</v>
      </c>
      <c r="K1464" s="417" t="s">
        <v>942</v>
      </c>
      <c r="L1464" s="824"/>
      <c r="M1464" s="825"/>
      <c r="N1464" s="792"/>
      <c r="O1464" s="829"/>
      <c r="P1464" s="832"/>
      <c r="Q1464" s="835"/>
      <c r="R1464" s="829"/>
      <c r="S1464" s="416" t="s">
        <v>179</v>
      </c>
      <c r="T1464" s="432"/>
      <c r="U1464" s="416" t="s">
        <v>177</v>
      </c>
      <c r="V1464" s="415"/>
      <c r="W1464" s="416" t="s">
        <v>176</v>
      </c>
      <c r="X1464" s="428">
        <f>X1463</f>
        <v>650000</v>
      </c>
      <c r="Y1464" s="416" t="s">
        <v>175</v>
      </c>
      <c r="Z1464" s="426"/>
      <c r="AA1464" s="463" t="s">
        <v>175</v>
      </c>
      <c r="AB1464" s="462"/>
      <c r="AC1464" s="416" t="s">
        <v>175</v>
      </c>
      <c r="AD1464" s="426"/>
      <c r="AE1464" s="416" t="s">
        <v>175</v>
      </c>
      <c r="AF1464" s="426"/>
      <c r="AG1464" s="416" t="s">
        <v>175</v>
      </c>
      <c r="AH1464" s="426"/>
      <c r="AI1464" s="416" t="s">
        <v>174</v>
      </c>
      <c r="AJ1464" s="430"/>
      <c r="AK1464" s="792"/>
      <c r="AL1464" s="792"/>
      <c r="AM1464" s="792"/>
      <c r="AN1464" s="792"/>
      <c r="AO1464" s="792"/>
      <c r="AP1464" s="792"/>
    </row>
    <row r="1465" spans="1:42" s="404" customFormat="1" ht="39" hidden="1" customHeight="1" x14ac:dyDescent="0.2">
      <c r="B1465" s="425" t="s">
        <v>250</v>
      </c>
      <c r="C1465" s="424" t="s">
        <v>306</v>
      </c>
      <c r="D1465" s="423" t="s">
        <v>161</v>
      </c>
      <c r="E1465" s="422" t="s">
        <v>450</v>
      </c>
      <c r="F1465" s="420"/>
      <c r="G1465" s="420"/>
      <c r="H1465" s="419">
        <v>2019</v>
      </c>
      <c r="I1465" s="418"/>
      <c r="J1465" s="418" t="s">
        <v>987</v>
      </c>
      <c r="K1465" s="417" t="s">
        <v>942</v>
      </c>
      <c r="L1465" s="824"/>
      <c r="M1465" s="825"/>
      <c r="N1465" s="792"/>
      <c r="O1465" s="829"/>
      <c r="P1465" s="832"/>
      <c r="Q1465" s="835"/>
      <c r="R1465" s="829"/>
      <c r="S1465" s="416" t="s">
        <v>173</v>
      </c>
      <c r="T1465" s="429"/>
      <c r="U1465" s="416" t="s">
        <v>171</v>
      </c>
      <c r="V1465" s="427"/>
      <c r="W1465" s="416" t="s">
        <v>170</v>
      </c>
      <c r="X1465" s="428"/>
      <c r="Y1465" s="416" t="s">
        <v>169</v>
      </c>
      <c r="Z1465" s="426"/>
      <c r="AA1465" s="463" t="s">
        <v>169</v>
      </c>
      <c r="AB1465" s="462"/>
      <c r="AC1465" s="416" t="s">
        <v>169</v>
      </c>
      <c r="AD1465" s="426"/>
      <c r="AE1465" s="416" t="s">
        <v>169</v>
      </c>
      <c r="AF1465" s="426"/>
      <c r="AG1465" s="416" t="s">
        <v>169</v>
      </c>
      <c r="AH1465" s="426"/>
      <c r="AI1465" s="816"/>
      <c r="AJ1465" s="817"/>
      <c r="AK1465" s="792"/>
      <c r="AL1465" s="792"/>
      <c r="AM1465" s="792"/>
      <c r="AN1465" s="792"/>
      <c r="AO1465" s="792"/>
      <c r="AP1465" s="792"/>
    </row>
    <row r="1466" spans="1:42" s="404" customFormat="1" ht="15" hidden="1" customHeight="1" x14ac:dyDescent="0.2">
      <c r="B1466" s="425" t="s">
        <v>250</v>
      </c>
      <c r="C1466" s="424" t="s">
        <v>306</v>
      </c>
      <c r="D1466" s="423" t="s">
        <v>161</v>
      </c>
      <c r="E1466" s="422" t="s">
        <v>450</v>
      </c>
      <c r="F1466" s="420"/>
      <c r="G1466" s="420"/>
      <c r="H1466" s="419">
        <v>2019</v>
      </c>
      <c r="I1466" s="418"/>
      <c r="J1466" s="418" t="s">
        <v>987</v>
      </c>
      <c r="K1466" s="417" t="s">
        <v>942</v>
      </c>
      <c r="L1466" s="824"/>
      <c r="M1466" s="825"/>
      <c r="N1466" s="792"/>
      <c r="O1466" s="829"/>
      <c r="P1466" s="832"/>
      <c r="Q1466" s="835"/>
      <c r="R1466" s="829"/>
      <c r="S1466" s="416" t="s">
        <v>168</v>
      </c>
      <c r="T1466" s="427"/>
      <c r="U1466" s="416" t="s">
        <v>167</v>
      </c>
      <c r="V1466" s="427"/>
      <c r="W1466" s="816"/>
      <c r="X1466" s="817"/>
      <c r="Y1466" s="416" t="s">
        <v>166</v>
      </c>
      <c r="Z1466" s="426">
        <f>IF(Z1464="",Z1465-Z1463,Z1465-Z1464)</f>
        <v>0</v>
      </c>
      <c r="AA1466" s="463" t="s">
        <v>166</v>
      </c>
      <c r="AB1466" s="462">
        <f>IF(AB1464="",AB1465-AB1463,AB1465-AB1464)</f>
        <v>0</v>
      </c>
      <c r="AC1466" s="416" t="s">
        <v>166</v>
      </c>
      <c r="AD1466" s="426"/>
      <c r="AE1466" s="416" t="s">
        <v>166</v>
      </c>
      <c r="AF1466" s="426"/>
      <c r="AG1466" s="416" t="s">
        <v>166</v>
      </c>
      <c r="AH1466" s="426"/>
      <c r="AI1466" s="816"/>
      <c r="AJ1466" s="817"/>
      <c r="AK1466" s="792"/>
      <c r="AL1466" s="792"/>
      <c r="AM1466" s="792"/>
      <c r="AN1466" s="792"/>
      <c r="AO1466" s="792"/>
      <c r="AP1466" s="792"/>
    </row>
    <row r="1467" spans="1:42" s="404" customFormat="1" ht="15" hidden="1" customHeight="1" x14ac:dyDescent="0.2">
      <c r="B1467" s="425" t="s">
        <v>250</v>
      </c>
      <c r="C1467" s="424" t="s">
        <v>306</v>
      </c>
      <c r="D1467" s="423" t="s">
        <v>161</v>
      </c>
      <c r="E1467" s="422" t="s">
        <v>450</v>
      </c>
      <c r="F1467" s="420"/>
      <c r="G1467" s="420"/>
      <c r="H1467" s="419">
        <v>2019</v>
      </c>
      <c r="I1467" s="418"/>
      <c r="J1467" s="418" t="s">
        <v>987</v>
      </c>
      <c r="K1467" s="417" t="s">
        <v>942</v>
      </c>
      <c r="L1467" s="824"/>
      <c r="M1467" s="825"/>
      <c r="N1467" s="792"/>
      <c r="O1467" s="829"/>
      <c r="P1467" s="832"/>
      <c r="Q1467" s="835"/>
      <c r="R1467" s="829"/>
      <c r="S1467" s="416" t="s">
        <v>165</v>
      </c>
      <c r="T1467" s="415"/>
      <c r="U1467" s="416" t="s">
        <v>164</v>
      </c>
      <c r="V1467" s="415"/>
      <c r="W1467" s="816"/>
      <c r="X1467" s="817"/>
      <c r="Y1467" s="816"/>
      <c r="Z1467" s="817"/>
      <c r="AA1467" s="781"/>
      <c r="AB1467" s="782"/>
      <c r="AC1467" s="816"/>
      <c r="AD1467" s="817"/>
      <c r="AE1467" s="816"/>
      <c r="AF1467" s="817"/>
      <c r="AG1467" s="816"/>
      <c r="AH1467" s="817"/>
      <c r="AI1467" s="816"/>
      <c r="AJ1467" s="817"/>
      <c r="AK1467" s="792"/>
      <c r="AL1467" s="792"/>
      <c r="AM1467" s="792"/>
      <c r="AN1467" s="792"/>
      <c r="AO1467" s="792"/>
      <c r="AP1467" s="792"/>
    </row>
    <row r="1468" spans="1:42" s="404" customFormat="1" ht="15" hidden="1" customHeight="1" thickBot="1" x14ac:dyDescent="0.25">
      <c r="B1468" s="414" t="s">
        <v>250</v>
      </c>
      <c r="C1468" s="413" t="s">
        <v>306</v>
      </c>
      <c r="D1468" s="412" t="s">
        <v>161</v>
      </c>
      <c r="E1468" s="411" t="s">
        <v>450</v>
      </c>
      <c r="F1468" s="409"/>
      <c r="G1468" s="409"/>
      <c r="H1468" s="408">
        <v>2019</v>
      </c>
      <c r="I1468" s="407"/>
      <c r="J1468" s="407" t="s">
        <v>987</v>
      </c>
      <c r="K1468" s="495" t="s">
        <v>942</v>
      </c>
      <c r="L1468" s="826"/>
      <c r="M1468" s="827"/>
      <c r="N1468" s="793"/>
      <c r="O1468" s="830"/>
      <c r="P1468" s="833"/>
      <c r="Q1468" s="836"/>
      <c r="R1468" s="830"/>
      <c r="S1468" s="406" t="s">
        <v>158</v>
      </c>
      <c r="T1468" s="451"/>
      <c r="U1468" s="820"/>
      <c r="V1468" s="821"/>
      <c r="W1468" s="818"/>
      <c r="X1468" s="819"/>
      <c r="Y1468" s="818"/>
      <c r="Z1468" s="819"/>
      <c r="AA1468" s="783"/>
      <c r="AB1468" s="784"/>
      <c r="AC1468" s="818"/>
      <c r="AD1468" s="819"/>
      <c r="AE1468" s="818"/>
      <c r="AF1468" s="819"/>
      <c r="AG1468" s="818"/>
      <c r="AH1468" s="819"/>
      <c r="AI1468" s="818"/>
      <c r="AJ1468" s="819"/>
      <c r="AK1468" s="793"/>
      <c r="AL1468" s="793"/>
      <c r="AM1468" s="793"/>
      <c r="AN1468" s="793"/>
      <c r="AO1468" s="793"/>
      <c r="AP1468" s="793"/>
    </row>
    <row r="1469" spans="1:42" s="404" customFormat="1" ht="12.75" customHeight="1" thickTop="1" x14ac:dyDescent="0.2">
      <c r="A1469" s="402"/>
      <c r="B1469" s="445" t="s">
        <v>723</v>
      </c>
      <c r="C1469" s="444" t="s">
        <v>947</v>
      </c>
      <c r="D1469" s="443" t="s">
        <v>705</v>
      </c>
      <c r="E1469" s="442" t="s">
        <v>50</v>
      </c>
      <c r="F1469" s="440">
        <v>43994</v>
      </c>
      <c r="G1469" s="440">
        <v>44014</v>
      </c>
      <c r="H1469" s="507">
        <v>2019</v>
      </c>
      <c r="I1469" s="439" t="s">
        <v>185</v>
      </c>
      <c r="J1469" s="439" t="s">
        <v>987</v>
      </c>
      <c r="K1469" s="439" t="s">
        <v>942</v>
      </c>
      <c r="L1469" s="822" t="s">
        <v>950</v>
      </c>
      <c r="M1469" s="823"/>
      <c r="N1469" s="791" t="s">
        <v>424</v>
      </c>
      <c r="O1469" s="828" t="s">
        <v>228</v>
      </c>
      <c r="P1469" s="831"/>
      <c r="Q1469" s="834"/>
      <c r="R1469" s="828"/>
      <c r="S1469" s="434" t="s">
        <v>184</v>
      </c>
      <c r="T1469" s="438">
        <v>600000</v>
      </c>
      <c r="U1469" s="434" t="s">
        <v>183</v>
      </c>
      <c r="V1469" s="437">
        <f>T1474+T1472-0.001</f>
        <v>44063.999000000003</v>
      </c>
      <c r="W1469" s="434" t="s">
        <v>182</v>
      </c>
      <c r="X1469" s="436">
        <f>T1469</f>
        <v>600000</v>
      </c>
      <c r="Y1469" s="434" t="s">
        <v>181</v>
      </c>
      <c r="Z1469" s="435">
        <v>1</v>
      </c>
      <c r="AA1469" s="434" t="s">
        <v>181</v>
      </c>
      <c r="AB1469" s="435">
        <v>1</v>
      </c>
      <c r="AC1469" s="434" t="s">
        <v>181</v>
      </c>
      <c r="AD1469" s="435">
        <v>1</v>
      </c>
      <c r="AE1469" s="434" t="s">
        <v>181</v>
      </c>
      <c r="AF1469" s="435">
        <v>1</v>
      </c>
      <c r="AG1469" s="434" t="s">
        <v>181</v>
      </c>
      <c r="AH1469" s="435">
        <v>1</v>
      </c>
      <c r="AI1469" s="434" t="s">
        <v>180</v>
      </c>
      <c r="AJ1469" s="433"/>
      <c r="AK1469" s="791" t="s">
        <v>227</v>
      </c>
      <c r="AL1469" s="791" t="s">
        <v>227</v>
      </c>
      <c r="AM1469" s="791" t="s">
        <v>227</v>
      </c>
      <c r="AN1469" s="791" t="s">
        <v>227</v>
      </c>
      <c r="AO1469" s="791" t="s">
        <v>227</v>
      </c>
      <c r="AP1469" s="791" t="s">
        <v>2143</v>
      </c>
    </row>
    <row r="1470" spans="1:42" s="404" customFormat="1" ht="15" customHeight="1" x14ac:dyDescent="0.2">
      <c r="A1470" s="402"/>
      <c r="B1470" s="425" t="s">
        <v>723</v>
      </c>
      <c r="C1470" s="424" t="s">
        <v>947</v>
      </c>
      <c r="D1470" s="423" t="s">
        <v>705</v>
      </c>
      <c r="E1470" s="422" t="s">
        <v>50</v>
      </c>
      <c r="F1470" s="420">
        <v>43994</v>
      </c>
      <c r="G1470" s="420">
        <v>44014</v>
      </c>
      <c r="H1470" s="507">
        <v>2019</v>
      </c>
      <c r="I1470" s="439" t="s">
        <v>185</v>
      </c>
      <c r="J1470" s="439" t="s">
        <v>987</v>
      </c>
      <c r="K1470" s="417" t="s">
        <v>942</v>
      </c>
      <c r="L1470" s="824"/>
      <c r="M1470" s="825"/>
      <c r="N1470" s="792"/>
      <c r="O1470" s="829"/>
      <c r="P1470" s="832"/>
      <c r="Q1470" s="835"/>
      <c r="R1470" s="829"/>
      <c r="S1470" s="416" t="s">
        <v>179</v>
      </c>
      <c r="T1470" s="432" t="s">
        <v>949</v>
      </c>
      <c r="U1470" s="416" t="s">
        <v>177</v>
      </c>
      <c r="V1470" s="415"/>
      <c r="W1470" s="416" t="s">
        <v>176</v>
      </c>
      <c r="X1470" s="428">
        <f>X1469</f>
        <v>600000</v>
      </c>
      <c r="Y1470" s="416" t="s">
        <v>175</v>
      </c>
      <c r="Z1470" s="426"/>
      <c r="AA1470" s="416" t="s">
        <v>175</v>
      </c>
      <c r="AB1470" s="426"/>
      <c r="AC1470" s="416" t="s">
        <v>175</v>
      </c>
      <c r="AD1470" s="426"/>
      <c r="AE1470" s="416" t="s">
        <v>175</v>
      </c>
      <c r="AF1470" s="426"/>
      <c r="AG1470" s="416" t="s">
        <v>175</v>
      </c>
      <c r="AH1470" s="426"/>
      <c r="AI1470" s="416" t="s">
        <v>174</v>
      </c>
      <c r="AJ1470" s="430"/>
      <c r="AK1470" s="792"/>
      <c r="AL1470" s="792"/>
      <c r="AM1470" s="792"/>
      <c r="AN1470" s="792"/>
      <c r="AO1470" s="792"/>
      <c r="AP1470" s="792"/>
    </row>
    <row r="1471" spans="1:42" s="404" customFormat="1" x14ac:dyDescent="0.2">
      <c r="A1471" s="402"/>
      <c r="B1471" s="425" t="s">
        <v>723</v>
      </c>
      <c r="C1471" s="424" t="s">
        <v>947</v>
      </c>
      <c r="D1471" s="423" t="s">
        <v>705</v>
      </c>
      <c r="E1471" s="422" t="s">
        <v>50</v>
      </c>
      <c r="F1471" s="420">
        <v>43994</v>
      </c>
      <c r="G1471" s="420">
        <v>44014</v>
      </c>
      <c r="H1471" s="507">
        <v>2019</v>
      </c>
      <c r="I1471" s="439" t="s">
        <v>185</v>
      </c>
      <c r="J1471" s="439" t="s">
        <v>987</v>
      </c>
      <c r="K1471" s="417" t="s">
        <v>942</v>
      </c>
      <c r="L1471" s="824"/>
      <c r="M1471" s="825"/>
      <c r="N1471" s="792"/>
      <c r="O1471" s="829"/>
      <c r="P1471" s="832"/>
      <c r="Q1471" s="835"/>
      <c r="R1471" s="829"/>
      <c r="S1471" s="416" t="s">
        <v>173</v>
      </c>
      <c r="T1471" s="429" t="s">
        <v>948</v>
      </c>
      <c r="U1471" s="416" t="s">
        <v>171</v>
      </c>
      <c r="V1471" s="427"/>
      <c r="W1471" s="416" t="s">
        <v>170</v>
      </c>
      <c r="X1471" s="428"/>
      <c r="Y1471" s="416" t="s">
        <v>169</v>
      </c>
      <c r="Z1471" s="426">
        <v>1</v>
      </c>
      <c r="AA1471" s="416" t="s">
        <v>169</v>
      </c>
      <c r="AB1471" s="426">
        <v>1</v>
      </c>
      <c r="AC1471" s="416" t="s">
        <v>169</v>
      </c>
      <c r="AD1471" s="426">
        <v>1</v>
      </c>
      <c r="AE1471" s="416" t="s">
        <v>169</v>
      </c>
      <c r="AF1471" s="426">
        <v>1</v>
      </c>
      <c r="AG1471" s="416" t="s">
        <v>169</v>
      </c>
      <c r="AH1471" s="426">
        <v>1</v>
      </c>
      <c r="AI1471" s="816"/>
      <c r="AJ1471" s="817"/>
      <c r="AK1471" s="792"/>
      <c r="AL1471" s="792"/>
      <c r="AM1471" s="792"/>
      <c r="AN1471" s="792"/>
      <c r="AO1471" s="792"/>
      <c r="AP1471" s="792"/>
    </row>
    <row r="1472" spans="1:42" s="404" customFormat="1" ht="15" customHeight="1" x14ac:dyDescent="0.2">
      <c r="A1472" s="402"/>
      <c r="B1472" s="425" t="s">
        <v>723</v>
      </c>
      <c r="C1472" s="424" t="s">
        <v>947</v>
      </c>
      <c r="D1472" s="423" t="s">
        <v>705</v>
      </c>
      <c r="E1472" s="422" t="s">
        <v>50</v>
      </c>
      <c r="F1472" s="420">
        <v>43994</v>
      </c>
      <c r="G1472" s="420">
        <v>44014</v>
      </c>
      <c r="H1472" s="507">
        <v>2019</v>
      </c>
      <c r="I1472" s="439" t="s">
        <v>185</v>
      </c>
      <c r="J1472" s="439" t="s">
        <v>987</v>
      </c>
      <c r="K1472" s="417" t="s">
        <v>942</v>
      </c>
      <c r="L1472" s="824"/>
      <c r="M1472" s="825"/>
      <c r="N1472" s="792"/>
      <c r="O1472" s="829"/>
      <c r="P1472" s="832"/>
      <c r="Q1472" s="835"/>
      <c r="R1472" s="829"/>
      <c r="S1472" s="416" t="s">
        <v>168</v>
      </c>
      <c r="T1472" s="427">
        <v>70</v>
      </c>
      <c r="U1472" s="416" t="s">
        <v>167</v>
      </c>
      <c r="V1472" s="427"/>
      <c r="W1472" s="816"/>
      <c r="X1472" s="817"/>
      <c r="Y1472" s="416" t="s">
        <v>166</v>
      </c>
      <c r="Z1472" s="426">
        <f>IF(Z1470="",Z1471-Z1469,Z1471-Z1470)</f>
        <v>0</v>
      </c>
      <c r="AA1472" s="416" t="s">
        <v>166</v>
      </c>
      <c r="AB1472" s="426">
        <f>IF(AB1470="",AB1471-AB1469,AB1471-AB1470)</f>
        <v>0</v>
      </c>
      <c r="AC1472" s="416" t="s">
        <v>166</v>
      </c>
      <c r="AD1472" s="426">
        <f>IF(AD1470="",AD1471-AD1469,AD1471-AD1470)</f>
        <v>0</v>
      </c>
      <c r="AE1472" s="416" t="s">
        <v>166</v>
      </c>
      <c r="AF1472" s="426">
        <f>IF(AF1470="",AF1471-AF1469,AF1471-AF1470)</f>
        <v>0</v>
      </c>
      <c r="AG1472" s="416" t="s">
        <v>166</v>
      </c>
      <c r="AH1472" s="426">
        <f>IF(AH1470="",AH1471-AH1469,AH1471-AH1470)</f>
        <v>0</v>
      </c>
      <c r="AI1472" s="816"/>
      <c r="AJ1472" s="817"/>
      <c r="AK1472" s="792"/>
      <c r="AL1472" s="792"/>
      <c r="AM1472" s="792"/>
      <c r="AN1472" s="792"/>
      <c r="AO1472" s="792"/>
      <c r="AP1472" s="792"/>
    </row>
    <row r="1473" spans="1:43" ht="15" customHeight="1" x14ac:dyDescent="0.2">
      <c r="B1473" s="425" t="s">
        <v>723</v>
      </c>
      <c r="C1473" s="424" t="s">
        <v>947</v>
      </c>
      <c r="D1473" s="423" t="s">
        <v>705</v>
      </c>
      <c r="E1473" s="422" t="s">
        <v>50</v>
      </c>
      <c r="F1473" s="420">
        <v>43994</v>
      </c>
      <c r="G1473" s="420">
        <v>44014</v>
      </c>
      <c r="H1473" s="507">
        <v>2019</v>
      </c>
      <c r="I1473" s="439" t="s">
        <v>185</v>
      </c>
      <c r="J1473" s="439" t="s">
        <v>987</v>
      </c>
      <c r="K1473" s="417" t="s">
        <v>942</v>
      </c>
      <c r="L1473" s="824"/>
      <c r="M1473" s="825"/>
      <c r="N1473" s="792"/>
      <c r="O1473" s="829"/>
      <c r="P1473" s="832"/>
      <c r="Q1473" s="835"/>
      <c r="R1473" s="829"/>
      <c r="S1473" s="416" t="s">
        <v>165</v>
      </c>
      <c r="T1473" s="415"/>
      <c r="U1473" s="416" t="s">
        <v>164</v>
      </c>
      <c r="V1473" s="415">
        <v>44014</v>
      </c>
      <c r="W1473" s="816"/>
      <c r="X1473" s="817"/>
      <c r="Y1473" s="816"/>
      <c r="Z1473" s="817"/>
      <c r="AA1473" s="816"/>
      <c r="AB1473" s="817"/>
      <c r="AC1473" s="816"/>
      <c r="AD1473" s="817"/>
      <c r="AE1473" s="816"/>
      <c r="AF1473" s="817"/>
      <c r="AG1473" s="816"/>
      <c r="AH1473" s="817"/>
      <c r="AI1473" s="816"/>
      <c r="AJ1473" s="817"/>
      <c r="AK1473" s="792"/>
      <c r="AL1473" s="792"/>
      <c r="AM1473" s="792"/>
      <c r="AN1473" s="792"/>
      <c r="AO1473" s="792"/>
      <c r="AP1473" s="792"/>
    </row>
    <row r="1474" spans="1:43" ht="15" customHeight="1" thickBot="1" x14ac:dyDescent="0.25">
      <c r="B1474" s="414" t="s">
        <v>723</v>
      </c>
      <c r="C1474" s="413" t="s">
        <v>947</v>
      </c>
      <c r="D1474" s="412" t="s">
        <v>705</v>
      </c>
      <c r="E1474" s="411" t="s">
        <v>50</v>
      </c>
      <c r="F1474" s="409">
        <v>43994</v>
      </c>
      <c r="G1474" s="409">
        <v>44014</v>
      </c>
      <c r="H1474" s="408">
        <v>2019</v>
      </c>
      <c r="I1474" s="407" t="s">
        <v>185</v>
      </c>
      <c r="J1474" s="407" t="s">
        <v>987</v>
      </c>
      <c r="K1474" s="495" t="s">
        <v>942</v>
      </c>
      <c r="L1474" s="826"/>
      <c r="M1474" s="827"/>
      <c r="N1474" s="793"/>
      <c r="O1474" s="830"/>
      <c r="P1474" s="833"/>
      <c r="Q1474" s="836"/>
      <c r="R1474" s="830"/>
      <c r="S1474" s="406" t="s">
        <v>158</v>
      </c>
      <c r="T1474" s="451">
        <v>43994</v>
      </c>
      <c r="U1474" s="820"/>
      <c r="V1474" s="821"/>
      <c r="W1474" s="818"/>
      <c r="X1474" s="819"/>
      <c r="Y1474" s="818"/>
      <c r="Z1474" s="819"/>
      <c r="AA1474" s="818"/>
      <c r="AB1474" s="819"/>
      <c r="AC1474" s="818"/>
      <c r="AD1474" s="819"/>
      <c r="AE1474" s="818"/>
      <c r="AF1474" s="819"/>
      <c r="AG1474" s="818"/>
      <c r="AH1474" s="819"/>
      <c r="AI1474" s="818"/>
      <c r="AJ1474" s="819"/>
      <c r="AK1474" s="793"/>
      <c r="AL1474" s="793"/>
      <c r="AM1474" s="793"/>
      <c r="AN1474" s="793"/>
      <c r="AO1474" s="793"/>
      <c r="AP1474" s="793"/>
    </row>
    <row r="1475" spans="1:43" ht="12.75" customHeight="1" thickTop="1" x14ac:dyDescent="0.2">
      <c r="A1475" s="404"/>
      <c r="B1475" s="445" t="s">
        <v>191</v>
      </c>
      <c r="C1475" s="444" t="s">
        <v>248</v>
      </c>
      <c r="D1475" s="443" t="s">
        <v>161</v>
      </c>
      <c r="E1475" s="442" t="s">
        <v>50</v>
      </c>
      <c r="F1475" s="440">
        <v>44074</v>
      </c>
      <c r="G1475" s="440">
        <v>44151</v>
      </c>
      <c r="H1475" s="419">
        <v>2019</v>
      </c>
      <c r="I1475" s="418" t="s">
        <v>185</v>
      </c>
      <c r="J1475" s="418" t="s">
        <v>160</v>
      </c>
      <c r="K1475" s="439" t="s">
        <v>189</v>
      </c>
      <c r="L1475" s="822" t="s">
        <v>1944</v>
      </c>
      <c r="M1475" s="823"/>
      <c r="N1475" s="791" t="s">
        <v>1943</v>
      </c>
      <c r="O1475" s="828" t="s">
        <v>228</v>
      </c>
      <c r="P1475" s="831"/>
      <c r="Q1475" s="834"/>
      <c r="R1475" s="828" t="s">
        <v>185</v>
      </c>
      <c r="S1475" s="434" t="s">
        <v>184</v>
      </c>
      <c r="T1475" s="438">
        <v>600000</v>
      </c>
      <c r="U1475" s="434" t="s">
        <v>183</v>
      </c>
      <c r="V1475" s="437">
        <f>T1480+T1478</f>
        <v>44194</v>
      </c>
      <c r="W1475" s="434" t="s">
        <v>182</v>
      </c>
      <c r="X1475" s="436">
        <f>T1475</f>
        <v>600000</v>
      </c>
      <c r="Y1475" s="434" t="s">
        <v>181</v>
      </c>
      <c r="Z1475" s="435"/>
      <c r="AA1475" s="480" t="s">
        <v>181</v>
      </c>
      <c r="AB1475" s="479"/>
      <c r="AC1475" s="475" t="s">
        <v>181</v>
      </c>
      <c r="AD1475" s="474">
        <v>0.33200000000000002</v>
      </c>
      <c r="AE1475" s="434" t="s">
        <v>181</v>
      </c>
      <c r="AF1475" s="435">
        <v>1</v>
      </c>
      <c r="AG1475" s="434" t="s">
        <v>181</v>
      </c>
      <c r="AH1475" s="435">
        <v>1</v>
      </c>
      <c r="AI1475" s="434" t="s">
        <v>180</v>
      </c>
      <c r="AJ1475" s="433">
        <v>5</v>
      </c>
      <c r="AK1475" s="791" t="s">
        <v>540</v>
      </c>
      <c r="AL1475" s="791" t="s">
        <v>10</v>
      </c>
      <c r="AM1475" s="791" t="s">
        <v>10</v>
      </c>
      <c r="AN1475" s="791" t="s">
        <v>523</v>
      </c>
      <c r="AO1475" s="791" t="s">
        <v>523</v>
      </c>
      <c r="AP1475" s="791" t="s">
        <v>2143</v>
      </c>
    </row>
    <row r="1476" spans="1:43" ht="15" customHeight="1" x14ac:dyDescent="0.2">
      <c r="A1476" s="404"/>
      <c r="B1476" s="425" t="s">
        <v>191</v>
      </c>
      <c r="C1476" s="424" t="s">
        <v>248</v>
      </c>
      <c r="D1476" s="423" t="s">
        <v>161</v>
      </c>
      <c r="E1476" s="422" t="s">
        <v>50</v>
      </c>
      <c r="F1476" s="420">
        <v>44074</v>
      </c>
      <c r="G1476" s="420">
        <v>44151</v>
      </c>
      <c r="H1476" s="419">
        <v>2019</v>
      </c>
      <c r="I1476" s="418" t="s">
        <v>185</v>
      </c>
      <c r="J1476" s="418" t="s">
        <v>160</v>
      </c>
      <c r="K1476" s="417" t="s">
        <v>159</v>
      </c>
      <c r="L1476" s="824"/>
      <c r="M1476" s="825"/>
      <c r="N1476" s="792"/>
      <c r="O1476" s="829"/>
      <c r="P1476" s="832"/>
      <c r="Q1476" s="835"/>
      <c r="R1476" s="829"/>
      <c r="S1476" s="416" t="s">
        <v>179</v>
      </c>
      <c r="T1476" s="432" t="s">
        <v>178</v>
      </c>
      <c r="U1476" s="416" t="s">
        <v>177</v>
      </c>
      <c r="V1476" s="415"/>
      <c r="W1476" s="416" t="s">
        <v>176</v>
      </c>
      <c r="X1476" s="428">
        <f>X1475</f>
        <v>600000</v>
      </c>
      <c r="Y1476" s="416" t="s">
        <v>175</v>
      </c>
      <c r="Z1476" s="426"/>
      <c r="AA1476" s="478" t="s">
        <v>175</v>
      </c>
      <c r="AB1476" s="477"/>
      <c r="AC1476" s="471" t="s">
        <v>175</v>
      </c>
      <c r="AD1476" s="470"/>
      <c r="AE1476" s="416" t="s">
        <v>175</v>
      </c>
      <c r="AF1476" s="426"/>
      <c r="AG1476" s="416" t="s">
        <v>175</v>
      </c>
      <c r="AH1476" s="426"/>
      <c r="AI1476" s="416" t="s">
        <v>174</v>
      </c>
      <c r="AJ1476" s="430">
        <f>5*22</f>
        <v>110</v>
      </c>
      <c r="AK1476" s="792"/>
      <c r="AL1476" s="792"/>
      <c r="AM1476" s="792"/>
      <c r="AN1476" s="792"/>
      <c r="AO1476" s="792"/>
      <c r="AP1476" s="792"/>
    </row>
    <row r="1477" spans="1:43" ht="39" customHeight="1" x14ac:dyDescent="0.2">
      <c r="A1477" s="404"/>
      <c r="B1477" s="425" t="s">
        <v>191</v>
      </c>
      <c r="C1477" s="424" t="s">
        <v>248</v>
      </c>
      <c r="D1477" s="423" t="s">
        <v>161</v>
      </c>
      <c r="E1477" s="422" t="s">
        <v>50</v>
      </c>
      <c r="F1477" s="420">
        <v>44074</v>
      </c>
      <c r="G1477" s="420">
        <v>44151</v>
      </c>
      <c r="H1477" s="419">
        <v>2019</v>
      </c>
      <c r="I1477" s="418" t="s">
        <v>185</v>
      </c>
      <c r="J1477" s="418" t="s">
        <v>160</v>
      </c>
      <c r="K1477" s="417" t="s">
        <v>159</v>
      </c>
      <c r="L1477" s="824"/>
      <c r="M1477" s="825"/>
      <c r="N1477" s="792"/>
      <c r="O1477" s="829"/>
      <c r="P1477" s="832"/>
      <c r="Q1477" s="835"/>
      <c r="R1477" s="829"/>
      <c r="S1477" s="416" t="s">
        <v>173</v>
      </c>
      <c r="T1477" s="429" t="s">
        <v>455</v>
      </c>
      <c r="U1477" s="416" t="s">
        <v>171</v>
      </c>
      <c r="V1477" s="427"/>
      <c r="W1477" s="416" t="s">
        <v>170</v>
      </c>
      <c r="X1477" s="428"/>
      <c r="Y1477" s="416" t="s">
        <v>169</v>
      </c>
      <c r="Z1477" s="426"/>
      <c r="AA1477" s="478" t="s">
        <v>169</v>
      </c>
      <c r="AB1477" s="477"/>
      <c r="AC1477" s="471" t="s">
        <v>169</v>
      </c>
      <c r="AD1477" s="470">
        <v>0.65300000000000002</v>
      </c>
      <c r="AE1477" s="416" t="s">
        <v>169</v>
      </c>
      <c r="AF1477" s="426">
        <v>1</v>
      </c>
      <c r="AG1477" s="416" t="s">
        <v>169</v>
      </c>
      <c r="AH1477" s="426">
        <v>1</v>
      </c>
      <c r="AI1477" s="816"/>
      <c r="AJ1477" s="817"/>
      <c r="AK1477" s="792"/>
      <c r="AL1477" s="792"/>
      <c r="AM1477" s="792"/>
      <c r="AN1477" s="792"/>
      <c r="AO1477" s="792"/>
      <c r="AP1477" s="792"/>
    </row>
    <row r="1478" spans="1:43" ht="15" customHeight="1" x14ac:dyDescent="0.2">
      <c r="A1478" s="404"/>
      <c r="B1478" s="425" t="s">
        <v>191</v>
      </c>
      <c r="C1478" s="424" t="s">
        <v>248</v>
      </c>
      <c r="D1478" s="423" t="s">
        <v>161</v>
      </c>
      <c r="E1478" s="422" t="s">
        <v>50</v>
      </c>
      <c r="F1478" s="420">
        <v>44074</v>
      </c>
      <c r="G1478" s="420">
        <v>44151</v>
      </c>
      <c r="H1478" s="419">
        <v>2019</v>
      </c>
      <c r="I1478" s="418" t="s">
        <v>185</v>
      </c>
      <c r="J1478" s="418" t="s">
        <v>160</v>
      </c>
      <c r="K1478" s="417" t="s">
        <v>159</v>
      </c>
      <c r="L1478" s="824"/>
      <c r="M1478" s="825"/>
      <c r="N1478" s="792"/>
      <c r="O1478" s="829"/>
      <c r="P1478" s="832"/>
      <c r="Q1478" s="835"/>
      <c r="R1478" s="829"/>
      <c r="S1478" s="416" t="s">
        <v>168</v>
      </c>
      <c r="T1478" s="427">
        <v>120</v>
      </c>
      <c r="U1478" s="416" t="s">
        <v>167</v>
      </c>
      <c r="V1478" s="427"/>
      <c r="W1478" s="816"/>
      <c r="X1478" s="817"/>
      <c r="Y1478" s="416" t="s">
        <v>166</v>
      </c>
      <c r="Z1478" s="426">
        <f>IF(Z1476="",Z1477-Z1475,Z1477-Z1476)</f>
        <v>0</v>
      </c>
      <c r="AA1478" s="478" t="s">
        <v>166</v>
      </c>
      <c r="AB1478" s="477">
        <f>IF(AB1476="",AB1477-AB1475,AB1477-AB1476)</f>
        <v>0</v>
      </c>
      <c r="AC1478" s="471" t="s">
        <v>166</v>
      </c>
      <c r="AD1478" s="470">
        <f>IF(AD1476="",AD1477-AD1475,AD1477-AD1476)</f>
        <v>0.32100000000000001</v>
      </c>
      <c r="AE1478" s="416" t="s">
        <v>166</v>
      </c>
      <c r="AF1478" s="426">
        <f>IF(AF1476="",AF1477-AF1475,AF1477-AF1476)</f>
        <v>0</v>
      </c>
      <c r="AG1478" s="416" t="s">
        <v>166</v>
      </c>
      <c r="AH1478" s="426">
        <f>IF(AH1476="",AH1477-AH1475,AH1477-AH1476)</f>
        <v>0</v>
      </c>
      <c r="AI1478" s="816"/>
      <c r="AJ1478" s="817"/>
      <c r="AK1478" s="792"/>
      <c r="AL1478" s="792"/>
      <c r="AM1478" s="792"/>
      <c r="AN1478" s="792"/>
      <c r="AO1478" s="792"/>
      <c r="AP1478" s="792"/>
    </row>
    <row r="1479" spans="1:43" ht="15" customHeight="1" x14ac:dyDescent="0.2">
      <c r="A1479" s="404"/>
      <c r="B1479" s="425" t="s">
        <v>191</v>
      </c>
      <c r="C1479" s="424" t="s">
        <v>248</v>
      </c>
      <c r="D1479" s="423" t="s">
        <v>161</v>
      </c>
      <c r="E1479" s="422" t="s">
        <v>50</v>
      </c>
      <c r="F1479" s="420">
        <v>44074</v>
      </c>
      <c r="G1479" s="420">
        <v>44151</v>
      </c>
      <c r="H1479" s="419">
        <v>2019</v>
      </c>
      <c r="I1479" s="418" t="s">
        <v>185</v>
      </c>
      <c r="J1479" s="418" t="s">
        <v>160</v>
      </c>
      <c r="K1479" s="417" t="s">
        <v>159</v>
      </c>
      <c r="L1479" s="824"/>
      <c r="M1479" s="825"/>
      <c r="N1479" s="792"/>
      <c r="O1479" s="829"/>
      <c r="P1479" s="832"/>
      <c r="Q1479" s="835"/>
      <c r="R1479" s="829"/>
      <c r="S1479" s="416" t="s">
        <v>165</v>
      </c>
      <c r="T1479" s="415">
        <v>43756</v>
      </c>
      <c r="U1479" s="416" t="s">
        <v>164</v>
      </c>
      <c r="V1479" s="415">
        <v>44151</v>
      </c>
      <c r="W1479" s="816"/>
      <c r="X1479" s="817"/>
      <c r="Y1479" s="816"/>
      <c r="Z1479" s="817"/>
      <c r="AA1479" s="857"/>
      <c r="AB1479" s="858"/>
      <c r="AC1479" s="945"/>
      <c r="AD1479" s="946"/>
      <c r="AE1479" s="816"/>
      <c r="AF1479" s="817"/>
      <c r="AG1479" s="816"/>
      <c r="AH1479" s="817"/>
      <c r="AI1479" s="816"/>
      <c r="AJ1479" s="817"/>
      <c r="AK1479" s="792"/>
      <c r="AL1479" s="792"/>
      <c r="AM1479" s="792"/>
      <c r="AN1479" s="792"/>
      <c r="AO1479" s="792"/>
      <c r="AP1479" s="792"/>
    </row>
    <row r="1480" spans="1:43" ht="15" customHeight="1" thickBot="1" x14ac:dyDescent="0.25">
      <c r="A1480" s="404"/>
      <c r="B1480" s="414" t="s">
        <v>191</v>
      </c>
      <c r="C1480" s="413" t="s">
        <v>248</v>
      </c>
      <c r="D1480" s="412" t="s">
        <v>161</v>
      </c>
      <c r="E1480" s="411" t="s">
        <v>50</v>
      </c>
      <c r="F1480" s="409">
        <v>44074</v>
      </c>
      <c r="G1480" s="409">
        <v>44151</v>
      </c>
      <c r="H1480" s="408">
        <v>2019</v>
      </c>
      <c r="I1480" s="407" t="s">
        <v>185</v>
      </c>
      <c r="J1480" s="407" t="s">
        <v>160</v>
      </c>
      <c r="K1480" s="407" t="s">
        <v>159</v>
      </c>
      <c r="L1480" s="826"/>
      <c r="M1480" s="827"/>
      <c r="N1480" s="793"/>
      <c r="O1480" s="830"/>
      <c r="P1480" s="833"/>
      <c r="Q1480" s="836"/>
      <c r="R1480" s="830"/>
      <c r="S1480" s="406" t="s">
        <v>158</v>
      </c>
      <c r="T1480" s="451">
        <v>44074</v>
      </c>
      <c r="U1480" s="820"/>
      <c r="V1480" s="821"/>
      <c r="W1480" s="818"/>
      <c r="X1480" s="819"/>
      <c r="Y1480" s="818"/>
      <c r="Z1480" s="819"/>
      <c r="AA1480" s="859"/>
      <c r="AB1480" s="860"/>
      <c r="AC1480" s="947"/>
      <c r="AD1480" s="948"/>
      <c r="AE1480" s="818"/>
      <c r="AF1480" s="819"/>
      <c r="AG1480" s="818"/>
      <c r="AH1480" s="819"/>
      <c r="AI1480" s="818"/>
      <c r="AJ1480" s="819"/>
      <c r="AK1480" s="793"/>
      <c r="AL1480" s="793"/>
      <c r="AM1480" s="793"/>
      <c r="AN1480" s="793"/>
      <c r="AO1480" s="793"/>
      <c r="AP1480" s="793"/>
    </row>
    <row r="1481" spans="1:43" s="597" customFormat="1" ht="12.75" hidden="1" customHeight="1" thickTop="1" x14ac:dyDescent="0.2">
      <c r="B1481" s="598" t="s">
        <v>733</v>
      </c>
      <c r="C1481" s="599" t="s">
        <v>745</v>
      </c>
      <c r="D1481" s="603" t="s">
        <v>705</v>
      </c>
      <c r="E1481" s="601" t="s">
        <v>110</v>
      </c>
      <c r="F1481" s="602"/>
      <c r="G1481" s="602"/>
      <c r="H1481" s="603">
        <v>2019</v>
      </c>
      <c r="I1481" s="604"/>
      <c r="J1481" s="604" t="s">
        <v>160</v>
      </c>
      <c r="K1481" s="604" t="s">
        <v>942</v>
      </c>
      <c r="L1481" s="794" t="s">
        <v>946</v>
      </c>
      <c r="M1481" s="795"/>
      <c r="N1481" s="800" t="s">
        <v>2084</v>
      </c>
      <c r="O1481" s="803" t="s">
        <v>228</v>
      </c>
      <c r="P1481" s="806"/>
      <c r="Q1481" s="809"/>
      <c r="R1481" s="803"/>
      <c r="S1481" s="605" t="s">
        <v>184</v>
      </c>
      <c r="T1481" s="606">
        <v>600000</v>
      </c>
      <c r="U1481" s="605" t="s">
        <v>183</v>
      </c>
      <c r="V1481" s="631"/>
      <c r="W1481" s="605" t="s">
        <v>182</v>
      </c>
      <c r="X1481" s="608">
        <f>T1481</f>
        <v>600000</v>
      </c>
      <c r="Y1481" s="605" t="s">
        <v>181</v>
      </c>
      <c r="Z1481" s="609"/>
      <c r="AA1481" s="605" t="s">
        <v>181</v>
      </c>
      <c r="AB1481" s="609"/>
      <c r="AC1481" s="605" t="s">
        <v>181</v>
      </c>
      <c r="AD1481" s="609"/>
      <c r="AE1481" s="605" t="s">
        <v>181</v>
      </c>
      <c r="AF1481" s="609"/>
      <c r="AG1481" s="605" t="s">
        <v>181</v>
      </c>
      <c r="AH1481" s="609"/>
      <c r="AI1481" s="605" t="s">
        <v>180</v>
      </c>
      <c r="AJ1481" s="610"/>
      <c r="AK1481" s="800" t="s">
        <v>2079</v>
      </c>
      <c r="AL1481" s="800" t="s">
        <v>2079</v>
      </c>
      <c r="AM1481" s="800" t="s">
        <v>2079</v>
      </c>
      <c r="AP1481" s="800" t="s">
        <v>2079</v>
      </c>
      <c r="AQ1481" s="724"/>
    </row>
    <row r="1482" spans="1:43" s="597" customFormat="1" ht="15" hidden="1" customHeight="1" x14ac:dyDescent="0.2">
      <c r="B1482" s="611" t="s">
        <v>733</v>
      </c>
      <c r="C1482" s="612" t="s">
        <v>745</v>
      </c>
      <c r="D1482" s="646" t="s">
        <v>705</v>
      </c>
      <c r="E1482" s="600" t="s">
        <v>110</v>
      </c>
      <c r="F1482" s="613"/>
      <c r="G1482" s="613"/>
      <c r="H1482" s="603">
        <v>2019</v>
      </c>
      <c r="I1482" s="604"/>
      <c r="J1482" s="604" t="s">
        <v>160</v>
      </c>
      <c r="K1482" s="614" t="s">
        <v>942</v>
      </c>
      <c r="L1482" s="796"/>
      <c r="M1482" s="797"/>
      <c r="N1482" s="801"/>
      <c r="O1482" s="804"/>
      <c r="P1482" s="807"/>
      <c r="Q1482" s="810"/>
      <c r="R1482" s="804"/>
      <c r="S1482" s="615" t="s">
        <v>179</v>
      </c>
      <c r="T1482" s="616"/>
      <c r="U1482" s="615" t="s">
        <v>177</v>
      </c>
      <c r="V1482" s="617">
        <f>V1481+V1484</f>
        <v>0</v>
      </c>
      <c r="W1482" s="615" t="s">
        <v>176</v>
      </c>
      <c r="X1482" s="618">
        <f>X1481</f>
        <v>600000</v>
      </c>
      <c r="Y1482" s="615" t="s">
        <v>175</v>
      </c>
      <c r="Z1482" s="619"/>
      <c r="AA1482" s="615" t="s">
        <v>175</v>
      </c>
      <c r="AB1482" s="619"/>
      <c r="AC1482" s="615" t="s">
        <v>175</v>
      </c>
      <c r="AD1482" s="619"/>
      <c r="AE1482" s="615" t="s">
        <v>175</v>
      </c>
      <c r="AF1482" s="619"/>
      <c r="AG1482" s="615" t="s">
        <v>175</v>
      </c>
      <c r="AH1482" s="619"/>
      <c r="AI1482" s="615" t="s">
        <v>174</v>
      </c>
      <c r="AJ1482" s="620"/>
      <c r="AK1482" s="801"/>
      <c r="AL1482" s="801"/>
      <c r="AM1482" s="801"/>
      <c r="AP1482" s="801"/>
      <c r="AQ1482" s="724"/>
    </row>
    <row r="1483" spans="1:43" s="597" customFormat="1" ht="26.25" hidden="1" thickTop="1" x14ac:dyDescent="0.2">
      <c r="B1483" s="611" t="s">
        <v>733</v>
      </c>
      <c r="C1483" s="612" t="s">
        <v>745</v>
      </c>
      <c r="D1483" s="646" t="s">
        <v>705</v>
      </c>
      <c r="E1483" s="600" t="s">
        <v>110</v>
      </c>
      <c r="F1483" s="613"/>
      <c r="G1483" s="613"/>
      <c r="H1483" s="603">
        <v>2019</v>
      </c>
      <c r="I1483" s="604"/>
      <c r="J1483" s="604" t="s">
        <v>160</v>
      </c>
      <c r="K1483" s="614" t="s">
        <v>942</v>
      </c>
      <c r="L1483" s="796"/>
      <c r="M1483" s="797"/>
      <c r="N1483" s="801"/>
      <c r="O1483" s="804"/>
      <c r="P1483" s="807"/>
      <c r="Q1483" s="810"/>
      <c r="R1483" s="804"/>
      <c r="S1483" s="615" t="s">
        <v>173</v>
      </c>
      <c r="T1483" s="621"/>
      <c r="U1483" s="615" t="s">
        <v>171</v>
      </c>
      <c r="V1483" s="622"/>
      <c r="W1483" s="615" t="s">
        <v>170</v>
      </c>
      <c r="X1483" s="618"/>
      <c r="Y1483" s="615" t="s">
        <v>169</v>
      </c>
      <c r="Z1483" s="619"/>
      <c r="AA1483" s="615" t="s">
        <v>169</v>
      </c>
      <c r="AB1483" s="619"/>
      <c r="AC1483" s="615" t="s">
        <v>169</v>
      </c>
      <c r="AD1483" s="619"/>
      <c r="AE1483" s="615" t="s">
        <v>169</v>
      </c>
      <c r="AF1483" s="619"/>
      <c r="AG1483" s="615" t="s">
        <v>169</v>
      </c>
      <c r="AH1483" s="619"/>
      <c r="AI1483" s="785"/>
      <c r="AJ1483" s="786"/>
      <c r="AK1483" s="801"/>
      <c r="AL1483" s="801"/>
      <c r="AM1483" s="801"/>
      <c r="AP1483" s="801"/>
      <c r="AQ1483" s="724"/>
    </row>
    <row r="1484" spans="1:43" s="597" customFormat="1" ht="15" hidden="1" customHeight="1" x14ac:dyDescent="0.2">
      <c r="B1484" s="611" t="s">
        <v>733</v>
      </c>
      <c r="C1484" s="612" t="s">
        <v>745</v>
      </c>
      <c r="D1484" s="646" t="s">
        <v>705</v>
      </c>
      <c r="E1484" s="600" t="s">
        <v>110</v>
      </c>
      <c r="F1484" s="613"/>
      <c r="G1484" s="613"/>
      <c r="H1484" s="603">
        <v>2019</v>
      </c>
      <c r="I1484" s="604"/>
      <c r="J1484" s="604" t="s">
        <v>160</v>
      </c>
      <c r="K1484" s="614" t="s">
        <v>942</v>
      </c>
      <c r="L1484" s="796"/>
      <c r="M1484" s="797"/>
      <c r="N1484" s="801"/>
      <c r="O1484" s="804"/>
      <c r="P1484" s="807"/>
      <c r="Q1484" s="810"/>
      <c r="R1484" s="804"/>
      <c r="S1484" s="615" t="s">
        <v>168</v>
      </c>
      <c r="T1484" s="622"/>
      <c r="U1484" s="615" t="s">
        <v>167</v>
      </c>
      <c r="V1484" s="622"/>
      <c r="W1484" s="785"/>
      <c r="X1484" s="786"/>
      <c r="Y1484" s="615" t="s">
        <v>166</v>
      </c>
      <c r="Z1484" s="619">
        <f>IF(Z1482="",Z1483-Z1481,Z1483-Z1482)</f>
        <v>0</v>
      </c>
      <c r="AA1484" s="615" t="s">
        <v>166</v>
      </c>
      <c r="AB1484" s="619">
        <f>IF(AB1482="",AB1483-AB1481,AB1483-AB1482)</f>
        <v>0</v>
      </c>
      <c r="AC1484" s="615" t="s">
        <v>166</v>
      </c>
      <c r="AD1484" s="619">
        <f>IF(AD1482="",AD1483-AD1481,AD1483-AD1482)</f>
        <v>0</v>
      </c>
      <c r="AE1484" s="615" t="s">
        <v>166</v>
      </c>
      <c r="AF1484" s="619">
        <f>IF(AF1482="",AF1483-AF1481,AF1483-AF1482)</f>
        <v>0</v>
      </c>
      <c r="AG1484" s="615" t="s">
        <v>166</v>
      </c>
      <c r="AH1484" s="619">
        <f>IF(AH1482="",AH1483-AH1481,AH1483-AH1482)</f>
        <v>0</v>
      </c>
      <c r="AI1484" s="785"/>
      <c r="AJ1484" s="786"/>
      <c r="AK1484" s="801"/>
      <c r="AL1484" s="801"/>
      <c r="AM1484" s="801"/>
      <c r="AP1484" s="801"/>
      <c r="AQ1484" s="724"/>
    </row>
    <row r="1485" spans="1:43" s="597" customFormat="1" ht="15" hidden="1" customHeight="1" x14ac:dyDescent="0.2">
      <c r="B1485" s="611" t="s">
        <v>733</v>
      </c>
      <c r="C1485" s="612" t="s">
        <v>745</v>
      </c>
      <c r="D1485" s="646" t="s">
        <v>705</v>
      </c>
      <c r="E1485" s="600" t="s">
        <v>110</v>
      </c>
      <c r="F1485" s="613"/>
      <c r="G1485" s="613"/>
      <c r="H1485" s="603">
        <v>2019</v>
      </c>
      <c r="I1485" s="604"/>
      <c r="J1485" s="604" t="s">
        <v>160</v>
      </c>
      <c r="K1485" s="614" t="s">
        <v>942</v>
      </c>
      <c r="L1485" s="796"/>
      <c r="M1485" s="797"/>
      <c r="N1485" s="801"/>
      <c r="O1485" s="804"/>
      <c r="P1485" s="807"/>
      <c r="Q1485" s="810"/>
      <c r="R1485" s="804"/>
      <c r="S1485" s="615" t="s">
        <v>165</v>
      </c>
      <c r="T1485" s="617"/>
      <c r="U1485" s="615" t="s">
        <v>164</v>
      </c>
      <c r="V1485" s="617"/>
      <c r="W1485" s="785"/>
      <c r="X1485" s="786"/>
      <c r="Y1485" s="785"/>
      <c r="Z1485" s="786"/>
      <c r="AA1485" s="785"/>
      <c r="AB1485" s="786"/>
      <c r="AC1485" s="785"/>
      <c r="AD1485" s="786"/>
      <c r="AE1485" s="785"/>
      <c r="AF1485" s="786"/>
      <c r="AG1485" s="785"/>
      <c r="AH1485" s="786"/>
      <c r="AI1485" s="785"/>
      <c r="AJ1485" s="786"/>
      <c r="AK1485" s="801"/>
      <c r="AL1485" s="801"/>
      <c r="AM1485" s="801"/>
      <c r="AP1485" s="801"/>
      <c r="AQ1485" s="724"/>
    </row>
    <row r="1486" spans="1:43" s="597" customFormat="1" ht="15" hidden="1" customHeight="1" thickBot="1" x14ac:dyDescent="0.25">
      <c r="B1486" s="623" t="s">
        <v>733</v>
      </c>
      <c r="C1486" s="624" t="s">
        <v>745</v>
      </c>
      <c r="D1486" s="648" t="s">
        <v>705</v>
      </c>
      <c r="E1486" s="625" t="s">
        <v>110</v>
      </c>
      <c r="F1486" s="626"/>
      <c r="G1486" s="626"/>
      <c r="H1486" s="624">
        <v>2019</v>
      </c>
      <c r="I1486" s="627"/>
      <c r="J1486" s="627" t="s">
        <v>160</v>
      </c>
      <c r="K1486" s="628" t="s">
        <v>942</v>
      </c>
      <c r="L1486" s="798"/>
      <c r="M1486" s="799"/>
      <c r="N1486" s="802"/>
      <c r="O1486" s="805"/>
      <c r="P1486" s="808"/>
      <c r="Q1486" s="811"/>
      <c r="R1486" s="805"/>
      <c r="S1486" s="629" t="s">
        <v>158</v>
      </c>
      <c r="T1486" s="630"/>
      <c r="U1486" s="789"/>
      <c r="V1486" s="790"/>
      <c r="W1486" s="787"/>
      <c r="X1486" s="788"/>
      <c r="Y1486" s="787"/>
      <c r="Z1486" s="788"/>
      <c r="AA1486" s="787"/>
      <c r="AB1486" s="788"/>
      <c r="AC1486" s="787"/>
      <c r="AD1486" s="788"/>
      <c r="AE1486" s="787"/>
      <c r="AF1486" s="788"/>
      <c r="AG1486" s="787"/>
      <c r="AH1486" s="788"/>
      <c r="AI1486" s="787"/>
      <c r="AJ1486" s="788"/>
      <c r="AK1486" s="802"/>
      <c r="AL1486" s="802"/>
      <c r="AM1486" s="802"/>
      <c r="AP1486" s="802"/>
      <c r="AQ1486" s="724"/>
    </row>
    <row r="1487" spans="1:43" ht="12.75" customHeight="1" thickTop="1" x14ac:dyDescent="0.2">
      <c r="A1487" s="404"/>
      <c r="B1487" s="445" t="s">
        <v>191</v>
      </c>
      <c r="C1487" s="444" t="s">
        <v>443</v>
      </c>
      <c r="D1487" s="443" t="s">
        <v>161</v>
      </c>
      <c r="E1487" s="442" t="s">
        <v>50</v>
      </c>
      <c r="F1487" s="440">
        <v>44076</v>
      </c>
      <c r="G1487" s="440">
        <v>44130</v>
      </c>
      <c r="H1487" s="419">
        <v>2019</v>
      </c>
      <c r="I1487" s="418" t="s">
        <v>185</v>
      </c>
      <c r="J1487" s="418" t="s">
        <v>160</v>
      </c>
      <c r="K1487" s="439" t="s">
        <v>422</v>
      </c>
      <c r="L1487" s="822" t="s">
        <v>1939</v>
      </c>
      <c r="M1487" s="823"/>
      <c r="N1487" s="791" t="s">
        <v>424</v>
      </c>
      <c r="O1487" s="828" t="s">
        <v>228</v>
      </c>
      <c r="P1487" s="831"/>
      <c r="Q1487" s="834"/>
      <c r="R1487" s="828"/>
      <c r="S1487" s="434" t="s">
        <v>184</v>
      </c>
      <c r="T1487" s="438">
        <v>1050000</v>
      </c>
      <c r="U1487" s="434" t="s">
        <v>183</v>
      </c>
      <c r="V1487" s="437">
        <f>+T1492+T1490-0.001</f>
        <v>44130.999000000003</v>
      </c>
      <c r="W1487" s="434" t="s">
        <v>182</v>
      </c>
      <c r="X1487" s="436">
        <f>T1487</f>
        <v>1050000</v>
      </c>
      <c r="Y1487" s="434" t="s">
        <v>181</v>
      </c>
      <c r="Z1487" s="435"/>
      <c r="AA1487" s="434" t="s">
        <v>181</v>
      </c>
      <c r="AB1487" s="435"/>
      <c r="AC1487" s="434" t="s">
        <v>181</v>
      </c>
      <c r="AD1487" s="435"/>
      <c r="AE1487" s="434" t="s">
        <v>181</v>
      </c>
      <c r="AF1487" s="435">
        <v>1</v>
      </c>
      <c r="AG1487" s="434" t="s">
        <v>181</v>
      </c>
      <c r="AH1487" s="435">
        <v>1</v>
      </c>
      <c r="AI1487" s="434" t="s">
        <v>180</v>
      </c>
      <c r="AJ1487" s="433"/>
      <c r="AK1487" s="791" t="s">
        <v>4</v>
      </c>
      <c r="AL1487" s="791" t="s">
        <v>4</v>
      </c>
      <c r="AM1487" s="791" t="s">
        <v>4</v>
      </c>
      <c r="AN1487" s="791" t="s">
        <v>227</v>
      </c>
      <c r="AO1487" s="791" t="s">
        <v>227</v>
      </c>
      <c r="AP1487" s="791" t="s">
        <v>2143</v>
      </c>
    </row>
    <row r="1488" spans="1:43" ht="15" customHeight="1" x14ac:dyDescent="0.2">
      <c r="A1488" s="404"/>
      <c r="B1488" s="425" t="s">
        <v>191</v>
      </c>
      <c r="C1488" s="424" t="s">
        <v>443</v>
      </c>
      <c r="D1488" s="423" t="s">
        <v>161</v>
      </c>
      <c r="E1488" s="422" t="s">
        <v>50</v>
      </c>
      <c r="F1488" s="420">
        <v>44076</v>
      </c>
      <c r="G1488" s="420">
        <v>44130</v>
      </c>
      <c r="H1488" s="419">
        <v>2019</v>
      </c>
      <c r="I1488" s="418" t="s">
        <v>185</v>
      </c>
      <c r="J1488" s="418" t="s">
        <v>160</v>
      </c>
      <c r="K1488" s="417" t="s">
        <v>422</v>
      </c>
      <c r="L1488" s="824"/>
      <c r="M1488" s="825"/>
      <c r="N1488" s="792"/>
      <c r="O1488" s="829"/>
      <c r="P1488" s="832"/>
      <c r="Q1488" s="835"/>
      <c r="R1488" s="829"/>
      <c r="S1488" s="416" t="s">
        <v>179</v>
      </c>
      <c r="T1488" s="432" t="s">
        <v>211</v>
      </c>
      <c r="U1488" s="416" t="s">
        <v>177</v>
      </c>
      <c r="V1488" s="415"/>
      <c r="W1488" s="416" t="s">
        <v>176</v>
      </c>
      <c r="X1488" s="428">
        <f>X1487</f>
        <v>1050000</v>
      </c>
      <c r="Y1488" s="416" t="s">
        <v>175</v>
      </c>
      <c r="Z1488" s="426"/>
      <c r="AA1488" s="416" t="s">
        <v>175</v>
      </c>
      <c r="AB1488" s="426"/>
      <c r="AC1488" s="416" t="s">
        <v>175</v>
      </c>
      <c r="AD1488" s="426"/>
      <c r="AE1488" s="416" t="s">
        <v>175</v>
      </c>
      <c r="AF1488" s="426"/>
      <c r="AG1488" s="416" t="s">
        <v>175</v>
      </c>
      <c r="AH1488" s="426"/>
      <c r="AI1488" s="416" t="s">
        <v>174</v>
      </c>
      <c r="AJ1488" s="430"/>
      <c r="AK1488" s="792"/>
      <c r="AL1488" s="792"/>
      <c r="AM1488" s="792"/>
      <c r="AN1488" s="792"/>
      <c r="AO1488" s="792"/>
      <c r="AP1488" s="792"/>
    </row>
    <row r="1489" spans="2:42" s="404" customFormat="1" ht="39" customHeight="1" x14ac:dyDescent="0.2">
      <c r="B1489" s="425" t="s">
        <v>191</v>
      </c>
      <c r="C1489" s="424" t="s">
        <v>443</v>
      </c>
      <c r="D1489" s="423" t="s">
        <v>161</v>
      </c>
      <c r="E1489" s="422" t="s">
        <v>50</v>
      </c>
      <c r="F1489" s="420">
        <v>44076</v>
      </c>
      <c r="G1489" s="420">
        <v>44130</v>
      </c>
      <c r="H1489" s="419">
        <v>2019</v>
      </c>
      <c r="I1489" s="418" t="s">
        <v>185</v>
      </c>
      <c r="J1489" s="418" t="s">
        <v>160</v>
      </c>
      <c r="K1489" s="417" t="s">
        <v>422</v>
      </c>
      <c r="L1489" s="824"/>
      <c r="M1489" s="825"/>
      <c r="N1489" s="792"/>
      <c r="O1489" s="829"/>
      <c r="P1489" s="832"/>
      <c r="Q1489" s="835"/>
      <c r="R1489" s="829"/>
      <c r="S1489" s="416" t="s">
        <v>173</v>
      </c>
      <c r="T1489" s="429" t="s">
        <v>423</v>
      </c>
      <c r="U1489" s="416" t="s">
        <v>171</v>
      </c>
      <c r="V1489" s="427"/>
      <c r="W1489" s="416" t="s">
        <v>170</v>
      </c>
      <c r="X1489" s="428"/>
      <c r="Y1489" s="416" t="s">
        <v>169</v>
      </c>
      <c r="Z1489" s="426"/>
      <c r="AA1489" s="416" t="s">
        <v>169</v>
      </c>
      <c r="AB1489" s="426"/>
      <c r="AC1489" s="416" t="s">
        <v>169</v>
      </c>
      <c r="AD1489" s="426"/>
      <c r="AE1489" s="416" t="s">
        <v>169</v>
      </c>
      <c r="AF1489" s="426">
        <v>1</v>
      </c>
      <c r="AG1489" s="416" t="s">
        <v>169</v>
      </c>
      <c r="AH1489" s="426">
        <v>1</v>
      </c>
      <c r="AI1489" s="816"/>
      <c r="AJ1489" s="817"/>
      <c r="AK1489" s="792"/>
      <c r="AL1489" s="792"/>
      <c r="AM1489" s="792"/>
      <c r="AN1489" s="792"/>
      <c r="AO1489" s="792"/>
      <c r="AP1489" s="792"/>
    </row>
    <row r="1490" spans="2:42" s="404" customFormat="1" ht="15" customHeight="1" x14ac:dyDescent="0.2">
      <c r="B1490" s="425" t="s">
        <v>191</v>
      </c>
      <c r="C1490" s="424" t="s">
        <v>443</v>
      </c>
      <c r="D1490" s="423" t="s">
        <v>161</v>
      </c>
      <c r="E1490" s="422" t="s">
        <v>50</v>
      </c>
      <c r="F1490" s="420">
        <v>44076</v>
      </c>
      <c r="G1490" s="420">
        <v>44130</v>
      </c>
      <c r="H1490" s="419">
        <v>2019</v>
      </c>
      <c r="I1490" s="418" t="s">
        <v>185</v>
      </c>
      <c r="J1490" s="418" t="s">
        <v>160</v>
      </c>
      <c r="K1490" s="417" t="s">
        <v>422</v>
      </c>
      <c r="L1490" s="824"/>
      <c r="M1490" s="825"/>
      <c r="N1490" s="792"/>
      <c r="O1490" s="829"/>
      <c r="P1490" s="832"/>
      <c r="Q1490" s="835"/>
      <c r="R1490" s="829"/>
      <c r="S1490" s="416" t="s">
        <v>168</v>
      </c>
      <c r="T1490" s="427">
        <v>55</v>
      </c>
      <c r="U1490" s="416" t="s">
        <v>167</v>
      </c>
      <c r="V1490" s="427"/>
      <c r="W1490" s="816"/>
      <c r="X1490" s="817"/>
      <c r="Y1490" s="416" t="s">
        <v>166</v>
      </c>
      <c r="Z1490" s="426">
        <f>IF(Z1488="",Z1489-Z1487,Z1489-Z1488)</f>
        <v>0</v>
      </c>
      <c r="AA1490" s="416" t="s">
        <v>166</v>
      </c>
      <c r="AB1490" s="426">
        <f>IF(AB1488="",AB1489-AB1487,AB1489-AB1488)</f>
        <v>0</v>
      </c>
      <c r="AC1490" s="416" t="s">
        <v>166</v>
      </c>
      <c r="AD1490" s="426">
        <f>IF(AD1488="",AD1489-AD1487,AD1489-AD1488)</f>
        <v>0</v>
      </c>
      <c r="AE1490" s="416" t="s">
        <v>166</v>
      </c>
      <c r="AF1490" s="426">
        <f>IF(AF1488="",AF1489-AF1487,AF1489-AF1488)</f>
        <v>0</v>
      </c>
      <c r="AG1490" s="416" t="s">
        <v>166</v>
      </c>
      <c r="AH1490" s="426">
        <f>IF(AH1488="",AH1489-AH1487,AH1489-AH1488)</f>
        <v>0</v>
      </c>
      <c r="AI1490" s="816"/>
      <c r="AJ1490" s="817"/>
      <c r="AK1490" s="792"/>
      <c r="AL1490" s="792"/>
      <c r="AM1490" s="792"/>
      <c r="AN1490" s="792"/>
      <c r="AO1490" s="792"/>
      <c r="AP1490" s="792"/>
    </row>
    <row r="1491" spans="2:42" s="404" customFormat="1" ht="15" customHeight="1" x14ac:dyDescent="0.2">
      <c r="B1491" s="425" t="s">
        <v>191</v>
      </c>
      <c r="C1491" s="424" t="s">
        <v>443</v>
      </c>
      <c r="D1491" s="423" t="s">
        <v>161</v>
      </c>
      <c r="E1491" s="422" t="s">
        <v>50</v>
      </c>
      <c r="F1491" s="420">
        <v>44076</v>
      </c>
      <c r="G1491" s="420">
        <v>44130</v>
      </c>
      <c r="H1491" s="419">
        <v>2019</v>
      </c>
      <c r="I1491" s="418" t="s">
        <v>185</v>
      </c>
      <c r="J1491" s="418" t="s">
        <v>160</v>
      </c>
      <c r="K1491" s="417" t="s">
        <v>422</v>
      </c>
      <c r="L1491" s="824"/>
      <c r="M1491" s="825"/>
      <c r="N1491" s="792"/>
      <c r="O1491" s="829"/>
      <c r="P1491" s="832"/>
      <c r="Q1491" s="835"/>
      <c r="R1491" s="829"/>
      <c r="S1491" s="416" t="s">
        <v>165</v>
      </c>
      <c r="T1491" s="415"/>
      <c r="U1491" s="416" t="s">
        <v>164</v>
      </c>
      <c r="V1491" s="415">
        <f>V1487</f>
        <v>44130.999000000003</v>
      </c>
      <c r="W1491" s="816"/>
      <c r="X1491" s="817"/>
      <c r="Y1491" s="816"/>
      <c r="Z1491" s="817"/>
      <c r="AA1491" s="816"/>
      <c r="AB1491" s="817"/>
      <c r="AC1491" s="816"/>
      <c r="AD1491" s="817"/>
      <c r="AE1491" s="816"/>
      <c r="AF1491" s="817"/>
      <c r="AG1491" s="816"/>
      <c r="AH1491" s="817"/>
      <c r="AI1491" s="816"/>
      <c r="AJ1491" s="817"/>
      <c r="AK1491" s="792"/>
      <c r="AL1491" s="792"/>
      <c r="AM1491" s="792"/>
      <c r="AN1491" s="792"/>
      <c r="AO1491" s="792"/>
      <c r="AP1491" s="792"/>
    </row>
    <row r="1492" spans="2:42" s="404" customFormat="1" ht="15" customHeight="1" thickBot="1" x14ac:dyDescent="0.25">
      <c r="B1492" s="414" t="s">
        <v>191</v>
      </c>
      <c r="C1492" s="413" t="s">
        <v>443</v>
      </c>
      <c r="D1492" s="412" t="s">
        <v>161</v>
      </c>
      <c r="E1492" s="411" t="s">
        <v>50</v>
      </c>
      <c r="F1492" s="409">
        <v>44076</v>
      </c>
      <c r="G1492" s="409">
        <v>44130</v>
      </c>
      <c r="H1492" s="408">
        <v>2019</v>
      </c>
      <c r="I1492" s="407" t="s">
        <v>185</v>
      </c>
      <c r="J1492" s="407" t="s">
        <v>160</v>
      </c>
      <c r="K1492" s="407" t="s">
        <v>422</v>
      </c>
      <c r="L1492" s="826"/>
      <c r="M1492" s="827"/>
      <c r="N1492" s="793"/>
      <c r="O1492" s="830"/>
      <c r="P1492" s="833"/>
      <c r="Q1492" s="836"/>
      <c r="R1492" s="830"/>
      <c r="S1492" s="406" t="s">
        <v>158</v>
      </c>
      <c r="T1492" s="451">
        <v>44076</v>
      </c>
      <c r="U1492" s="820"/>
      <c r="V1492" s="821"/>
      <c r="W1492" s="818"/>
      <c r="X1492" s="819"/>
      <c r="Y1492" s="818"/>
      <c r="Z1492" s="819"/>
      <c r="AA1492" s="818"/>
      <c r="AB1492" s="819"/>
      <c r="AC1492" s="818"/>
      <c r="AD1492" s="819"/>
      <c r="AE1492" s="818"/>
      <c r="AF1492" s="819"/>
      <c r="AG1492" s="818"/>
      <c r="AH1492" s="819"/>
      <c r="AI1492" s="818"/>
      <c r="AJ1492" s="819"/>
      <c r="AK1492" s="793"/>
      <c r="AL1492" s="793"/>
      <c r="AM1492" s="793"/>
      <c r="AN1492" s="793"/>
      <c r="AO1492" s="793"/>
      <c r="AP1492" s="793"/>
    </row>
    <row r="1493" spans="2:42" s="404" customFormat="1" ht="12.75" customHeight="1" thickTop="1" x14ac:dyDescent="0.2">
      <c r="B1493" s="445" t="s">
        <v>191</v>
      </c>
      <c r="C1493" s="444" t="s">
        <v>433</v>
      </c>
      <c r="D1493" s="443" t="s">
        <v>161</v>
      </c>
      <c r="E1493" s="442" t="s">
        <v>50</v>
      </c>
      <c r="F1493" s="440">
        <v>44076</v>
      </c>
      <c r="G1493" s="440">
        <v>44109</v>
      </c>
      <c r="H1493" s="419">
        <v>2019</v>
      </c>
      <c r="I1493" s="418" t="s">
        <v>185</v>
      </c>
      <c r="J1493" s="418" t="s">
        <v>160</v>
      </c>
      <c r="K1493" s="439" t="s">
        <v>422</v>
      </c>
      <c r="L1493" s="822" t="s">
        <v>1937</v>
      </c>
      <c r="M1493" s="823"/>
      <c r="N1493" s="791" t="s">
        <v>424</v>
      </c>
      <c r="O1493" s="828" t="s">
        <v>228</v>
      </c>
      <c r="P1493" s="831"/>
      <c r="Q1493" s="834"/>
      <c r="R1493" s="828"/>
      <c r="S1493" s="434" t="s">
        <v>184</v>
      </c>
      <c r="T1493" s="438">
        <v>550000</v>
      </c>
      <c r="U1493" s="434" t="s">
        <v>183</v>
      </c>
      <c r="V1493" s="437">
        <v>44109</v>
      </c>
      <c r="W1493" s="434" t="s">
        <v>182</v>
      </c>
      <c r="X1493" s="436">
        <f>T1493</f>
        <v>550000</v>
      </c>
      <c r="Y1493" s="434" t="s">
        <v>181</v>
      </c>
      <c r="Z1493" s="435"/>
      <c r="AA1493" s="434" t="s">
        <v>181</v>
      </c>
      <c r="AB1493" s="435"/>
      <c r="AC1493" s="434" t="s">
        <v>181</v>
      </c>
      <c r="AD1493" s="435"/>
      <c r="AE1493" s="434" t="s">
        <v>181</v>
      </c>
      <c r="AF1493" s="435">
        <v>1</v>
      </c>
      <c r="AG1493" s="434" t="s">
        <v>181</v>
      </c>
      <c r="AH1493" s="435">
        <v>1</v>
      </c>
      <c r="AI1493" s="434" t="s">
        <v>180</v>
      </c>
      <c r="AJ1493" s="433"/>
      <c r="AK1493" s="791" t="s">
        <v>4</v>
      </c>
      <c r="AL1493" s="791" t="s">
        <v>4</v>
      </c>
      <c r="AM1493" s="791" t="s">
        <v>4</v>
      </c>
      <c r="AN1493" s="791" t="s">
        <v>227</v>
      </c>
      <c r="AO1493" s="791" t="s">
        <v>227</v>
      </c>
      <c r="AP1493" s="791" t="s">
        <v>2143</v>
      </c>
    </row>
    <row r="1494" spans="2:42" s="404" customFormat="1" ht="15" customHeight="1" x14ac:dyDescent="0.2">
      <c r="B1494" s="425" t="s">
        <v>191</v>
      </c>
      <c r="C1494" s="424" t="s">
        <v>433</v>
      </c>
      <c r="D1494" s="423" t="s">
        <v>161</v>
      </c>
      <c r="E1494" s="422" t="s">
        <v>50</v>
      </c>
      <c r="F1494" s="420">
        <v>44076</v>
      </c>
      <c r="G1494" s="420">
        <v>44109</v>
      </c>
      <c r="H1494" s="419">
        <v>2019</v>
      </c>
      <c r="I1494" s="418" t="s">
        <v>185</v>
      </c>
      <c r="J1494" s="418" t="s">
        <v>160</v>
      </c>
      <c r="K1494" s="417" t="s">
        <v>422</v>
      </c>
      <c r="L1494" s="824"/>
      <c r="M1494" s="825"/>
      <c r="N1494" s="792"/>
      <c r="O1494" s="829"/>
      <c r="P1494" s="832"/>
      <c r="Q1494" s="835"/>
      <c r="R1494" s="829"/>
      <c r="S1494" s="416" t="s">
        <v>179</v>
      </c>
      <c r="T1494" s="432" t="s">
        <v>211</v>
      </c>
      <c r="U1494" s="416" t="s">
        <v>177</v>
      </c>
      <c r="V1494" s="415"/>
      <c r="W1494" s="416" t="s">
        <v>176</v>
      </c>
      <c r="X1494" s="428">
        <f>X1493</f>
        <v>550000</v>
      </c>
      <c r="Y1494" s="416" t="s">
        <v>175</v>
      </c>
      <c r="Z1494" s="426"/>
      <c r="AA1494" s="416" t="s">
        <v>175</v>
      </c>
      <c r="AB1494" s="426"/>
      <c r="AC1494" s="416" t="s">
        <v>175</v>
      </c>
      <c r="AD1494" s="426"/>
      <c r="AE1494" s="416" t="s">
        <v>175</v>
      </c>
      <c r="AF1494" s="426"/>
      <c r="AG1494" s="416" t="s">
        <v>175</v>
      </c>
      <c r="AH1494" s="426"/>
      <c r="AI1494" s="416" t="s">
        <v>174</v>
      </c>
      <c r="AJ1494" s="430"/>
      <c r="AK1494" s="792"/>
      <c r="AL1494" s="792"/>
      <c r="AM1494" s="792"/>
      <c r="AN1494" s="792"/>
      <c r="AO1494" s="792"/>
      <c r="AP1494" s="792"/>
    </row>
    <row r="1495" spans="2:42" s="404" customFormat="1" ht="39" customHeight="1" x14ac:dyDescent="0.2">
      <c r="B1495" s="425" t="s">
        <v>191</v>
      </c>
      <c r="C1495" s="424" t="s">
        <v>433</v>
      </c>
      <c r="D1495" s="423" t="s">
        <v>161</v>
      </c>
      <c r="E1495" s="422" t="s">
        <v>50</v>
      </c>
      <c r="F1495" s="420">
        <v>44076</v>
      </c>
      <c r="G1495" s="420">
        <v>44109</v>
      </c>
      <c r="H1495" s="419">
        <v>2019</v>
      </c>
      <c r="I1495" s="418" t="s">
        <v>185</v>
      </c>
      <c r="J1495" s="418" t="s">
        <v>160</v>
      </c>
      <c r="K1495" s="417" t="s">
        <v>422</v>
      </c>
      <c r="L1495" s="824"/>
      <c r="M1495" s="825"/>
      <c r="N1495" s="792"/>
      <c r="O1495" s="829"/>
      <c r="P1495" s="832"/>
      <c r="Q1495" s="835"/>
      <c r="R1495" s="829"/>
      <c r="S1495" s="416" t="s">
        <v>173</v>
      </c>
      <c r="T1495" s="429" t="s">
        <v>423</v>
      </c>
      <c r="U1495" s="416" t="s">
        <v>171</v>
      </c>
      <c r="V1495" s="427"/>
      <c r="W1495" s="416" t="s">
        <v>170</v>
      </c>
      <c r="X1495" s="428"/>
      <c r="Y1495" s="416" t="s">
        <v>169</v>
      </c>
      <c r="Z1495" s="426"/>
      <c r="AA1495" s="416" t="s">
        <v>169</v>
      </c>
      <c r="AB1495" s="426"/>
      <c r="AC1495" s="416" t="s">
        <v>169</v>
      </c>
      <c r="AD1495" s="426"/>
      <c r="AE1495" s="416" t="s">
        <v>169</v>
      </c>
      <c r="AF1495" s="426">
        <v>1</v>
      </c>
      <c r="AG1495" s="416" t="s">
        <v>169</v>
      </c>
      <c r="AH1495" s="426">
        <v>1</v>
      </c>
      <c r="AI1495" s="816"/>
      <c r="AJ1495" s="817"/>
      <c r="AK1495" s="792"/>
      <c r="AL1495" s="792"/>
      <c r="AM1495" s="792"/>
      <c r="AN1495" s="792"/>
      <c r="AO1495" s="792"/>
      <c r="AP1495" s="792"/>
    </row>
    <row r="1496" spans="2:42" s="404" customFormat="1" ht="15" customHeight="1" x14ac:dyDescent="0.2">
      <c r="B1496" s="425" t="s">
        <v>191</v>
      </c>
      <c r="C1496" s="424" t="s">
        <v>433</v>
      </c>
      <c r="D1496" s="423" t="s">
        <v>161</v>
      </c>
      <c r="E1496" s="422" t="s">
        <v>50</v>
      </c>
      <c r="F1496" s="420">
        <v>44076</v>
      </c>
      <c r="G1496" s="420">
        <v>44109</v>
      </c>
      <c r="H1496" s="419">
        <v>2019</v>
      </c>
      <c r="I1496" s="418" t="s">
        <v>185</v>
      </c>
      <c r="J1496" s="418" t="s">
        <v>160</v>
      </c>
      <c r="K1496" s="417" t="s">
        <v>422</v>
      </c>
      <c r="L1496" s="824"/>
      <c r="M1496" s="825"/>
      <c r="N1496" s="792"/>
      <c r="O1496" s="829"/>
      <c r="P1496" s="832"/>
      <c r="Q1496" s="835"/>
      <c r="R1496" s="829"/>
      <c r="S1496" s="416" t="s">
        <v>168</v>
      </c>
      <c r="T1496" s="427"/>
      <c r="U1496" s="416" t="s">
        <v>167</v>
      </c>
      <c r="V1496" s="427"/>
      <c r="W1496" s="816"/>
      <c r="X1496" s="817"/>
      <c r="Y1496" s="416" t="s">
        <v>166</v>
      </c>
      <c r="Z1496" s="426">
        <f>IF(Z1494="",Z1495-Z1493,Z1495-Z1494)</f>
        <v>0</v>
      </c>
      <c r="AA1496" s="416" t="s">
        <v>166</v>
      </c>
      <c r="AB1496" s="426">
        <f>IF(AB1494="",AB1495-AB1493,AB1495-AB1494)</f>
        <v>0</v>
      </c>
      <c r="AC1496" s="416" t="s">
        <v>166</v>
      </c>
      <c r="AD1496" s="426">
        <f>IF(AD1494="",AD1495-AD1493,AD1495-AD1494)</f>
        <v>0</v>
      </c>
      <c r="AE1496" s="416" t="s">
        <v>166</v>
      </c>
      <c r="AF1496" s="426">
        <f>IF(AF1494="",AF1495-AF1493,AF1495-AF1494)</f>
        <v>0</v>
      </c>
      <c r="AG1496" s="416" t="s">
        <v>166</v>
      </c>
      <c r="AH1496" s="426">
        <f>IF(AH1494="",AH1495-AH1493,AH1495-AH1494)</f>
        <v>0</v>
      </c>
      <c r="AI1496" s="816"/>
      <c r="AJ1496" s="817"/>
      <c r="AK1496" s="792"/>
      <c r="AL1496" s="792"/>
      <c r="AM1496" s="792"/>
      <c r="AN1496" s="792"/>
      <c r="AO1496" s="792"/>
      <c r="AP1496" s="792"/>
    </row>
    <row r="1497" spans="2:42" s="404" customFormat="1" ht="15" customHeight="1" x14ac:dyDescent="0.2">
      <c r="B1497" s="425" t="s">
        <v>191</v>
      </c>
      <c r="C1497" s="424" t="s">
        <v>433</v>
      </c>
      <c r="D1497" s="423" t="s">
        <v>161</v>
      </c>
      <c r="E1497" s="422" t="s">
        <v>50</v>
      </c>
      <c r="F1497" s="420">
        <v>44076</v>
      </c>
      <c r="G1497" s="420">
        <v>44109</v>
      </c>
      <c r="H1497" s="419">
        <v>2019</v>
      </c>
      <c r="I1497" s="418" t="s">
        <v>185</v>
      </c>
      <c r="J1497" s="418" t="s">
        <v>160</v>
      </c>
      <c r="K1497" s="417" t="s">
        <v>422</v>
      </c>
      <c r="L1497" s="824"/>
      <c r="M1497" s="825"/>
      <c r="N1497" s="792"/>
      <c r="O1497" s="829"/>
      <c r="P1497" s="832"/>
      <c r="Q1497" s="835"/>
      <c r="R1497" s="829"/>
      <c r="S1497" s="416" t="s">
        <v>165</v>
      </c>
      <c r="T1497" s="415"/>
      <c r="U1497" s="416" t="s">
        <v>164</v>
      </c>
      <c r="V1497" s="415">
        <v>44109</v>
      </c>
      <c r="W1497" s="816"/>
      <c r="X1497" s="817"/>
      <c r="Y1497" s="816"/>
      <c r="Z1497" s="817"/>
      <c r="AA1497" s="816"/>
      <c r="AB1497" s="817"/>
      <c r="AC1497" s="816"/>
      <c r="AD1497" s="817"/>
      <c r="AE1497" s="816"/>
      <c r="AF1497" s="817"/>
      <c r="AG1497" s="816"/>
      <c r="AH1497" s="817"/>
      <c r="AI1497" s="816"/>
      <c r="AJ1497" s="817"/>
      <c r="AK1497" s="792"/>
      <c r="AL1497" s="792"/>
      <c r="AM1497" s="792"/>
      <c r="AN1497" s="792"/>
      <c r="AO1497" s="792"/>
      <c r="AP1497" s="792"/>
    </row>
    <row r="1498" spans="2:42" s="404" customFormat="1" ht="15" customHeight="1" thickBot="1" x14ac:dyDescent="0.25">
      <c r="B1498" s="414" t="s">
        <v>191</v>
      </c>
      <c r="C1498" s="413" t="s">
        <v>433</v>
      </c>
      <c r="D1498" s="412" t="s">
        <v>161</v>
      </c>
      <c r="E1498" s="411" t="s">
        <v>50</v>
      </c>
      <c r="F1498" s="409">
        <v>44076</v>
      </c>
      <c r="G1498" s="409">
        <v>44109</v>
      </c>
      <c r="H1498" s="408">
        <v>2019</v>
      </c>
      <c r="I1498" s="407" t="s">
        <v>185</v>
      </c>
      <c r="J1498" s="407" t="s">
        <v>160</v>
      </c>
      <c r="K1498" s="407" t="s">
        <v>422</v>
      </c>
      <c r="L1498" s="826"/>
      <c r="M1498" s="827"/>
      <c r="N1498" s="793"/>
      <c r="O1498" s="830"/>
      <c r="P1498" s="833"/>
      <c r="Q1498" s="836"/>
      <c r="R1498" s="830"/>
      <c r="S1498" s="406" t="s">
        <v>158</v>
      </c>
      <c r="T1498" s="451">
        <v>44076</v>
      </c>
      <c r="U1498" s="820"/>
      <c r="V1498" s="821"/>
      <c r="W1498" s="818"/>
      <c r="X1498" s="819"/>
      <c r="Y1498" s="818"/>
      <c r="Z1498" s="819"/>
      <c r="AA1498" s="818"/>
      <c r="AB1498" s="819"/>
      <c r="AC1498" s="818"/>
      <c r="AD1498" s="819"/>
      <c r="AE1498" s="818"/>
      <c r="AF1498" s="819"/>
      <c r="AG1498" s="818"/>
      <c r="AH1498" s="819"/>
      <c r="AI1498" s="818"/>
      <c r="AJ1498" s="819"/>
      <c r="AK1498" s="793"/>
      <c r="AL1498" s="793"/>
      <c r="AM1498" s="793"/>
      <c r="AN1498" s="793"/>
      <c r="AO1498" s="793"/>
      <c r="AP1498" s="793"/>
    </row>
    <row r="1499" spans="2:42" s="404" customFormat="1" ht="12.75" customHeight="1" thickTop="1" x14ac:dyDescent="0.2">
      <c r="B1499" s="445" t="s">
        <v>196</v>
      </c>
      <c r="C1499" s="444" t="s">
        <v>463</v>
      </c>
      <c r="D1499" s="443" t="s">
        <v>161</v>
      </c>
      <c r="E1499" s="442" t="s">
        <v>50</v>
      </c>
      <c r="F1499" s="440">
        <v>44026</v>
      </c>
      <c r="G1499" s="440">
        <v>44132</v>
      </c>
      <c r="H1499" s="419">
        <v>2019</v>
      </c>
      <c r="I1499" s="418" t="s">
        <v>185</v>
      </c>
      <c r="J1499" s="418" t="s">
        <v>160</v>
      </c>
      <c r="K1499" s="439" t="s">
        <v>189</v>
      </c>
      <c r="L1499" s="822" t="s">
        <v>515</v>
      </c>
      <c r="M1499" s="823"/>
      <c r="N1499" s="791" t="s">
        <v>424</v>
      </c>
      <c r="O1499" s="828" t="s">
        <v>228</v>
      </c>
      <c r="P1499" s="831"/>
      <c r="Q1499" s="834"/>
      <c r="R1499" s="828" t="s">
        <v>185</v>
      </c>
      <c r="S1499" s="434" t="s">
        <v>184</v>
      </c>
      <c r="T1499" s="438">
        <v>500000</v>
      </c>
      <c r="U1499" s="434" t="s">
        <v>183</v>
      </c>
      <c r="V1499" s="437">
        <f>+T1504+T1502</f>
        <v>44146</v>
      </c>
      <c r="W1499" s="434" t="s">
        <v>182</v>
      </c>
      <c r="X1499" s="436">
        <f>T1499</f>
        <v>500000</v>
      </c>
      <c r="Y1499" s="434" t="s">
        <v>181</v>
      </c>
      <c r="Z1499" s="435"/>
      <c r="AA1499" s="434" t="s">
        <v>181</v>
      </c>
      <c r="AB1499" s="435"/>
      <c r="AC1499" s="472" t="s">
        <v>181</v>
      </c>
      <c r="AD1499" s="473">
        <v>0.68500000000000005</v>
      </c>
      <c r="AE1499" s="472" t="s">
        <v>181</v>
      </c>
      <c r="AF1499" s="473">
        <v>0.68500000000000005</v>
      </c>
      <c r="AG1499" s="434" t="s">
        <v>181</v>
      </c>
      <c r="AH1499" s="435">
        <v>1</v>
      </c>
      <c r="AI1499" s="434" t="s">
        <v>180</v>
      </c>
      <c r="AJ1499" s="433">
        <v>6</v>
      </c>
      <c r="AK1499" s="791" t="s">
        <v>4</v>
      </c>
      <c r="AL1499" s="791" t="s">
        <v>10</v>
      </c>
      <c r="AM1499" s="791" t="s">
        <v>10</v>
      </c>
      <c r="AN1499" s="791" t="s">
        <v>10</v>
      </c>
      <c r="AO1499" s="791" t="s">
        <v>10</v>
      </c>
      <c r="AP1499" s="791" t="s">
        <v>2143</v>
      </c>
    </row>
    <row r="1500" spans="2:42" s="404" customFormat="1" ht="15" customHeight="1" x14ac:dyDescent="0.2">
      <c r="B1500" s="425" t="s">
        <v>196</v>
      </c>
      <c r="C1500" s="424" t="s">
        <v>463</v>
      </c>
      <c r="D1500" s="423" t="s">
        <v>161</v>
      </c>
      <c r="E1500" s="422" t="s">
        <v>50</v>
      </c>
      <c r="F1500" s="420">
        <v>44026</v>
      </c>
      <c r="G1500" s="420">
        <v>44132</v>
      </c>
      <c r="H1500" s="419">
        <v>2019</v>
      </c>
      <c r="I1500" s="418" t="s">
        <v>185</v>
      </c>
      <c r="J1500" s="418" t="s">
        <v>160</v>
      </c>
      <c r="K1500" s="417" t="s">
        <v>159</v>
      </c>
      <c r="L1500" s="824"/>
      <c r="M1500" s="825"/>
      <c r="N1500" s="792"/>
      <c r="O1500" s="829"/>
      <c r="P1500" s="832"/>
      <c r="Q1500" s="835"/>
      <c r="R1500" s="829"/>
      <c r="S1500" s="416" t="s">
        <v>179</v>
      </c>
      <c r="T1500" s="432" t="s">
        <v>178</v>
      </c>
      <c r="U1500" s="416" t="s">
        <v>177</v>
      </c>
      <c r="V1500" s="415"/>
      <c r="W1500" s="416" t="s">
        <v>176</v>
      </c>
      <c r="X1500" s="428">
        <f>X1499</f>
        <v>500000</v>
      </c>
      <c r="Y1500" s="416" t="s">
        <v>175</v>
      </c>
      <c r="Z1500" s="426"/>
      <c r="AA1500" s="416" t="s">
        <v>175</v>
      </c>
      <c r="AB1500" s="426"/>
      <c r="AC1500" s="469" t="s">
        <v>175</v>
      </c>
      <c r="AD1500" s="468"/>
      <c r="AE1500" s="469" t="s">
        <v>175</v>
      </c>
      <c r="AF1500" s="468"/>
      <c r="AG1500" s="416" t="s">
        <v>175</v>
      </c>
      <c r="AH1500" s="426"/>
      <c r="AI1500" s="416" t="s">
        <v>174</v>
      </c>
      <c r="AJ1500" s="430">
        <v>132</v>
      </c>
      <c r="AK1500" s="792"/>
      <c r="AL1500" s="792"/>
      <c r="AM1500" s="792"/>
      <c r="AN1500" s="792"/>
      <c r="AO1500" s="792"/>
      <c r="AP1500" s="792"/>
    </row>
    <row r="1501" spans="2:42" s="404" customFormat="1" ht="39" customHeight="1" x14ac:dyDescent="0.2">
      <c r="B1501" s="425" t="s">
        <v>196</v>
      </c>
      <c r="C1501" s="424" t="s">
        <v>463</v>
      </c>
      <c r="D1501" s="423" t="s">
        <v>161</v>
      </c>
      <c r="E1501" s="422" t="s">
        <v>50</v>
      </c>
      <c r="F1501" s="420">
        <v>44026</v>
      </c>
      <c r="G1501" s="420">
        <v>44132</v>
      </c>
      <c r="H1501" s="419">
        <v>2019</v>
      </c>
      <c r="I1501" s="418" t="s">
        <v>185</v>
      </c>
      <c r="J1501" s="418" t="s">
        <v>160</v>
      </c>
      <c r="K1501" s="417" t="s">
        <v>159</v>
      </c>
      <c r="L1501" s="824"/>
      <c r="M1501" s="825"/>
      <c r="N1501" s="792"/>
      <c r="O1501" s="829"/>
      <c r="P1501" s="832"/>
      <c r="Q1501" s="835"/>
      <c r="R1501" s="829"/>
      <c r="S1501" s="416" t="s">
        <v>173</v>
      </c>
      <c r="T1501" s="429" t="s">
        <v>172</v>
      </c>
      <c r="U1501" s="416" t="s">
        <v>171</v>
      </c>
      <c r="V1501" s="427"/>
      <c r="W1501" s="416" t="s">
        <v>170</v>
      </c>
      <c r="X1501" s="428"/>
      <c r="Y1501" s="416" t="s">
        <v>169</v>
      </c>
      <c r="Z1501" s="426"/>
      <c r="AA1501" s="416" t="s">
        <v>169</v>
      </c>
      <c r="AB1501" s="426"/>
      <c r="AC1501" s="469" t="s">
        <v>169</v>
      </c>
      <c r="AD1501" s="468">
        <v>0.75600000000000001</v>
      </c>
      <c r="AE1501" s="469" t="s">
        <v>169</v>
      </c>
      <c r="AF1501" s="468">
        <v>0.75600000000000001</v>
      </c>
      <c r="AG1501" s="416" t="s">
        <v>169</v>
      </c>
      <c r="AH1501" s="426">
        <v>1</v>
      </c>
      <c r="AI1501" s="816"/>
      <c r="AJ1501" s="817"/>
      <c r="AK1501" s="792"/>
      <c r="AL1501" s="792"/>
      <c r="AM1501" s="792"/>
      <c r="AN1501" s="792"/>
      <c r="AO1501" s="792"/>
      <c r="AP1501" s="792"/>
    </row>
    <row r="1502" spans="2:42" s="404" customFormat="1" ht="15" customHeight="1" x14ac:dyDescent="0.2">
      <c r="B1502" s="425" t="s">
        <v>196</v>
      </c>
      <c r="C1502" s="424" t="s">
        <v>463</v>
      </c>
      <c r="D1502" s="423" t="s">
        <v>161</v>
      </c>
      <c r="E1502" s="422" t="s">
        <v>50</v>
      </c>
      <c r="F1502" s="420">
        <v>44026</v>
      </c>
      <c r="G1502" s="420">
        <v>44132</v>
      </c>
      <c r="H1502" s="419">
        <v>2019</v>
      </c>
      <c r="I1502" s="418" t="s">
        <v>185</v>
      </c>
      <c r="J1502" s="418" t="s">
        <v>160</v>
      </c>
      <c r="K1502" s="417" t="s">
        <v>159</v>
      </c>
      <c r="L1502" s="824"/>
      <c r="M1502" s="825"/>
      <c r="N1502" s="792"/>
      <c r="O1502" s="829"/>
      <c r="P1502" s="832"/>
      <c r="Q1502" s="835"/>
      <c r="R1502" s="829"/>
      <c r="S1502" s="416" t="s">
        <v>168</v>
      </c>
      <c r="T1502" s="427">
        <v>120</v>
      </c>
      <c r="U1502" s="416" t="s">
        <v>167</v>
      </c>
      <c r="V1502" s="427"/>
      <c r="W1502" s="816"/>
      <c r="X1502" s="817"/>
      <c r="Y1502" s="416" t="s">
        <v>166</v>
      </c>
      <c r="Z1502" s="426">
        <f>IF(Z1500="",Z1501-Z1499,Z1501-Z1500)</f>
        <v>0</v>
      </c>
      <c r="AA1502" s="416" t="s">
        <v>166</v>
      </c>
      <c r="AB1502" s="426">
        <f>IF(AB1500="",AB1501-AB1499,AB1501-AB1500)</f>
        <v>0</v>
      </c>
      <c r="AC1502" s="469" t="s">
        <v>166</v>
      </c>
      <c r="AD1502" s="468">
        <f>IF(AD1500="",AD1501-AD1499,AD1501-AD1500)</f>
        <v>7.0999999999999952E-2</v>
      </c>
      <c r="AE1502" s="469" t="s">
        <v>166</v>
      </c>
      <c r="AF1502" s="468">
        <f>IF(AF1500="",AF1501-AF1499,AF1501-AF1500)</f>
        <v>7.0999999999999952E-2</v>
      </c>
      <c r="AG1502" s="416" t="s">
        <v>166</v>
      </c>
      <c r="AH1502" s="426">
        <f>IF(AH1500="",AH1501-AH1499,AH1501-AH1500)</f>
        <v>0</v>
      </c>
      <c r="AI1502" s="816"/>
      <c r="AJ1502" s="817"/>
      <c r="AK1502" s="792"/>
      <c r="AL1502" s="792"/>
      <c r="AM1502" s="792"/>
      <c r="AN1502" s="792"/>
      <c r="AO1502" s="792"/>
      <c r="AP1502" s="792"/>
    </row>
    <row r="1503" spans="2:42" s="404" customFormat="1" ht="15" customHeight="1" x14ac:dyDescent="0.2">
      <c r="B1503" s="425" t="s">
        <v>196</v>
      </c>
      <c r="C1503" s="424" t="s">
        <v>463</v>
      </c>
      <c r="D1503" s="423" t="s">
        <v>161</v>
      </c>
      <c r="E1503" s="422" t="s">
        <v>50</v>
      </c>
      <c r="F1503" s="420">
        <v>44026</v>
      </c>
      <c r="G1503" s="420">
        <v>44132</v>
      </c>
      <c r="H1503" s="419">
        <v>2019</v>
      </c>
      <c r="I1503" s="418" t="s">
        <v>185</v>
      </c>
      <c r="J1503" s="418" t="s">
        <v>160</v>
      </c>
      <c r="K1503" s="417" t="s">
        <v>159</v>
      </c>
      <c r="L1503" s="824"/>
      <c r="M1503" s="825"/>
      <c r="N1503" s="792"/>
      <c r="O1503" s="829"/>
      <c r="P1503" s="832"/>
      <c r="Q1503" s="835"/>
      <c r="R1503" s="829"/>
      <c r="S1503" s="416" t="s">
        <v>165</v>
      </c>
      <c r="T1503" s="415">
        <v>43623</v>
      </c>
      <c r="U1503" s="416" t="s">
        <v>164</v>
      </c>
      <c r="V1503" s="415">
        <v>44132</v>
      </c>
      <c r="W1503" s="816"/>
      <c r="X1503" s="817"/>
      <c r="Y1503" s="816"/>
      <c r="Z1503" s="817"/>
      <c r="AA1503" s="816"/>
      <c r="AB1503" s="817"/>
      <c r="AC1503" s="816"/>
      <c r="AD1503" s="817"/>
      <c r="AE1503" s="816"/>
      <c r="AF1503" s="817"/>
      <c r="AG1503" s="816"/>
      <c r="AH1503" s="817"/>
      <c r="AI1503" s="816"/>
      <c r="AJ1503" s="817"/>
      <c r="AK1503" s="792"/>
      <c r="AL1503" s="792"/>
      <c r="AM1503" s="792"/>
      <c r="AN1503" s="792"/>
      <c r="AO1503" s="792"/>
      <c r="AP1503" s="792"/>
    </row>
    <row r="1504" spans="2:42" s="404" customFormat="1" ht="15" customHeight="1" thickBot="1" x14ac:dyDescent="0.25">
      <c r="B1504" s="414" t="s">
        <v>196</v>
      </c>
      <c r="C1504" s="413" t="s">
        <v>463</v>
      </c>
      <c r="D1504" s="412" t="s">
        <v>161</v>
      </c>
      <c r="E1504" s="411" t="s">
        <v>50</v>
      </c>
      <c r="F1504" s="409">
        <v>44026</v>
      </c>
      <c r="G1504" s="409">
        <v>44132</v>
      </c>
      <c r="H1504" s="408">
        <v>2019</v>
      </c>
      <c r="I1504" s="407" t="s">
        <v>185</v>
      </c>
      <c r="J1504" s="407" t="s">
        <v>160</v>
      </c>
      <c r="K1504" s="407" t="s">
        <v>159</v>
      </c>
      <c r="L1504" s="826"/>
      <c r="M1504" s="827"/>
      <c r="N1504" s="793"/>
      <c r="O1504" s="830"/>
      <c r="P1504" s="833"/>
      <c r="Q1504" s="836"/>
      <c r="R1504" s="830"/>
      <c r="S1504" s="406" t="s">
        <v>158</v>
      </c>
      <c r="T1504" s="405">
        <v>44026</v>
      </c>
      <c r="U1504" s="820"/>
      <c r="V1504" s="821"/>
      <c r="W1504" s="818"/>
      <c r="X1504" s="819"/>
      <c r="Y1504" s="818"/>
      <c r="Z1504" s="819"/>
      <c r="AA1504" s="818"/>
      <c r="AB1504" s="819"/>
      <c r="AC1504" s="818"/>
      <c r="AD1504" s="819"/>
      <c r="AE1504" s="818"/>
      <c r="AF1504" s="819"/>
      <c r="AG1504" s="818"/>
      <c r="AH1504" s="819"/>
      <c r="AI1504" s="818"/>
      <c r="AJ1504" s="819"/>
      <c r="AK1504" s="793"/>
      <c r="AL1504" s="793"/>
      <c r="AM1504" s="793"/>
      <c r="AN1504" s="793"/>
      <c r="AO1504" s="793"/>
      <c r="AP1504" s="793"/>
    </row>
    <row r="1505" spans="2:42" s="404" customFormat="1" ht="12.75" customHeight="1" thickTop="1" x14ac:dyDescent="0.2">
      <c r="B1505" s="445" t="s">
        <v>196</v>
      </c>
      <c r="C1505" s="444" t="s">
        <v>311</v>
      </c>
      <c r="D1505" s="443" t="s">
        <v>161</v>
      </c>
      <c r="E1505" s="442" t="s">
        <v>50</v>
      </c>
      <c r="F1505" s="440">
        <v>44026</v>
      </c>
      <c r="G1505" s="440">
        <v>44095</v>
      </c>
      <c r="H1505" s="419">
        <v>2019</v>
      </c>
      <c r="I1505" s="418" t="s">
        <v>185</v>
      </c>
      <c r="J1505" s="418" t="s">
        <v>160</v>
      </c>
      <c r="K1505" s="439" t="s">
        <v>422</v>
      </c>
      <c r="L1505" s="822" t="s">
        <v>434</v>
      </c>
      <c r="M1505" s="823"/>
      <c r="N1505" s="791" t="s">
        <v>424</v>
      </c>
      <c r="O1505" s="828" t="s">
        <v>228</v>
      </c>
      <c r="P1505" s="831"/>
      <c r="Q1505" s="834"/>
      <c r="R1505" s="828"/>
      <c r="S1505" s="434" t="s">
        <v>184</v>
      </c>
      <c r="T1505" s="438">
        <v>600000</v>
      </c>
      <c r="U1505" s="434" t="s">
        <v>183</v>
      </c>
      <c r="V1505" s="437">
        <f>+T1510+T1508</f>
        <v>44146</v>
      </c>
      <c r="W1505" s="434" t="s">
        <v>182</v>
      </c>
      <c r="X1505" s="436">
        <f>T1505</f>
        <v>600000</v>
      </c>
      <c r="Y1505" s="434" t="s">
        <v>181</v>
      </c>
      <c r="Z1505" s="435"/>
      <c r="AA1505" s="434" t="s">
        <v>181</v>
      </c>
      <c r="AB1505" s="435"/>
      <c r="AC1505" s="434" t="s">
        <v>181</v>
      </c>
      <c r="AD1505" s="435"/>
      <c r="AE1505" s="434" t="s">
        <v>181</v>
      </c>
      <c r="AF1505" s="435">
        <v>1</v>
      </c>
      <c r="AG1505" s="434" t="s">
        <v>181</v>
      </c>
      <c r="AH1505" s="435">
        <v>1</v>
      </c>
      <c r="AI1505" s="434" t="s">
        <v>180</v>
      </c>
      <c r="AJ1505" s="433">
        <v>5</v>
      </c>
      <c r="AK1505" s="791" t="s">
        <v>4</v>
      </c>
      <c r="AL1505" s="791" t="s">
        <v>4</v>
      </c>
      <c r="AM1505" s="791" t="s">
        <v>4</v>
      </c>
      <c r="AN1505" s="791" t="s">
        <v>227</v>
      </c>
      <c r="AO1505" s="791" t="s">
        <v>227</v>
      </c>
      <c r="AP1505" s="791" t="s">
        <v>2143</v>
      </c>
    </row>
    <row r="1506" spans="2:42" s="404" customFormat="1" ht="15" customHeight="1" x14ac:dyDescent="0.2">
      <c r="B1506" s="425" t="s">
        <v>196</v>
      </c>
      <c r="C1506" s="424" t="s">
        <v>311</v>
      </c>
      <c r="D1506" s="423" t="s">
        <v>161</v>
      </c>
      <c r="E1506" s="422" t="s">
        <v>50</v>
      </c>
      <c r="F1506" s="420">
        <v>44026</v>
      </c>
      <c r="G1506" s="420">
        <v>44095</v>
      </c>
      <c r="H1506" s="419">
        <v>2019</v>
      </c>
      <c r="I1506" s="418" t="s">
        <v>185</v>
      </c>
      <c r="J1506" s="418" t="s">
        <v>160</v>
      </c>
      <c r="K1506" s="417" t="s">
        <v>422</v>
      </c>
      <c r="L1506" s="824"/>
      <c r="M1506" s="825"/>
      <c r="N1506" s="792"/>
      <c r="O1506" s="829"/>
      <c r="P1506" s="832"/>
      <c r="Q1506" s="835"/>
      <c r="R1506" s="829"/>
      <c r="S1506" s="416" t="s">
        <v>179</v>
      </c>
      <c r="T1506" s="432" t="s">
        <v>178</v>
      </c>
      <c r="U1506" s="416" t="s">
        <v>177</v>
      </c>
      <c r="V1506" s="415"/>
      <c r="W1506" s="416" t="s">
        <v>176</v>
      </c>
      <c r="X1506" s="428">
        <f>X1505</f>
        <v>600000</v>
      </c>
      <c r="Y1506" s="416" t="s">
        <v>175</v>
      </c>
      <c r="Z1506" s="426"/>
      <c r="AA1506" s="416" t="s">
        <v>175</v>
      </c>
      <c r="AB1506" s="426"/>
      <c r="AC1506" s="416" t="s">
        <v>175</v>
      </c>
      <c r="AD1506" s="426"/>
      <c r="AE1506" s="416" t="s">
        <v>175</v>
      </c>
      <c r="AF1506" s="426"/>
      <c r="AG1506" s="416" t="s">
        <v>175</v>
      </c>
      <c r="AH1506" s="426"/>
      <c r="AI1506" s="416" t="s">
        <v>174</v>
      </c>
      <c r="AJ1506" s="430">
        <f>5*23</f>
        <v>115</v>
      </c>
      <c r="AK1506" s="792"/>
      <c r="AL1506" s="792"/>
      <c r="AM1506" s="792"/>
      <c r="AN1506" s="792"/>
      <c r="AO1506" s="792"/>
      <c r="AP1506" s="792"/>
    </row>
    <row r="1507" spans="2:42" s="404" customFormat="1" ht="39" customHeight="1" x14ac:dyDescent="0.2">
      <c r="B1507" s="425" t="s">
        <v>196</v>
      </c>
      <c r="C1507" s="424" t="s">
        <v>311</v>
      </c>
      <c r="D1507" s="423" t="s">
        <v>161</v>
      </c>
      <c r="E1507" s="422" t="s">
        <v>50</v>
      </c>
      <c r="F1507" s="420">
        <v>44026</v>
      </c>
      <c r="G1507" s="420">
        <v>44095</v>
      </c>
      <c r="H1507" s="419">
        <v>2019</v>
      </c>
      <c r="I1507" s="418" t="s">
        <v>185</v>
      </c>
      <c r="J1507" s="418" t="s">
        <v>160</v>
      </c>
      <c r="K1507" s="417" t="s">
        <v>422</v>
      </c>
      <c r="L1507" s="824"/>
      <c r="M1507" s="825"/>
      <c r="N1507" s="792"/>
      <c r="O1507" s="829"/>
      <c r="P1507" s="832"/>
      <c r="Q1507" s="835"/>
      <c r="R1507" s="829"/>
      <c r="S1507" s="416" t="s">
        <v>173</v>
      </c>
      <c r="T1507" s="429" t="s">
        <v>172</v>
      </c>
      <c r="U1507" s="416" t="s">
        <v>171</v>
      </c>
      <c r="V1507" s="427"/>
      <c r="W1507" s="416" t="s">
        <v>170</v>
      </c>
      <c r="X1507" s="428"/>
      <c r="Y1507" s="416" t="s">
        <v>169</v>
      </c>
      <c r="Z1507" s="426"/>
      <c r="AA1507" s="416" t="s">
        <v>169</v>
      </c>
      <c r="AB1507" s="426"/>
      <c r="AC1507" s="416" t="s">
        <v>169</v>
      </c>
      <c r="AD1507" s="426"/>
      <c r="AE1507" s="416" t="s">
        <v>169</v>
      </c>
      <c r="AF1507" s="426">
        <v>1</v>
      </c>
      <c r="AG1507" s="416" t="s">
        <v>169</v>
      </c>
      <c r="AH1507" s="426">
        <v>1</v>
      </c>
      <c r="AI1507" s="816"/>
      <c r="AJ1507" s="817"/>
      <c r="AK1507" s="792"/>
      <c r="AL1507" s="792"/>
      <c r="AM1507" s="792"/>
      <c r="AN1507" s="792"/>
      <c r="AO1507" s="792"/>
      <c r="AP1507" s="792"/>
    </row>
    <row r="1508" spans="2:42" s="404" customFormat="1" ht="15" customHeight="1" x14ac:dyDescent="0.2">
      <c r="B1508" s="425" t="s">
        <v>196</v>
      </c>
      <c r="C1508" s="424" t="s">
        <v>311</v>
      </c>
      <c r="D1508" s="423" t="s">
        <v>161</v>
      </c>
      <c r="E1508" s="422" t="s">
        <v>50</v>
      </c>
      <c r="F1508" s="420">
        <v>44026</v>
      </c>
      <c r="G1508" s="420">
        <v>44095</v>
      </c>
      <c r="H1508" s="419">
        <v>2019</v>
      </c>
      <c r="I1508" s="418" t="s">
        <v>185</v>
      </c>
      <c r="J1508" s="418" t="s">
        <v>160</v>
      </c>
      <c r="K1508" s="417" t="s">
        <v>422</v>
      </c>
      <c r="L1508" s="824"/>
      <c r="M1508" s="825"/>
      <c r="N1508" s="792"/>
      <c r="O1508" s="829"/>
      <c r="P1508" s="832"/>
      <c r="Q1508" s="835"/>
      <c r="R1508" s="829"/>
      <c r="S1508" s="416" t="s">
        <v>168</v>
      </c>
      <c r="T1508" s="427">
        <v>120</v>
      </c>
      <c r="U1508" s="416" t="s">
        <v>167</v>
      </c>
      <c r="V1508" s="427"/>
      <c r="W1508" s="816"/>
      <c r="X1508" s="817"/>
      <c r="Y1508" s="416" t="s">
        <v>166</v>
      </c>
      <c r="Z1508" s="426">
        <f>IF(Z1506="",Z1507-Z1505,Z1507-Z1506)</f>
        <v>0</v>
      </c>
      <c r="AA1508" s="416" t="s">
        <v>166</v>
      </c>
      <c r="AB1508" s="426">
        <f>IF(AB1506="",AB1507-AB1505,AB1507-AB1506)</f>
        <v>0</v>
      </c>
      <c r="AC1508" s="416" t="s">
        <v>166</v>
      </c>
      <c r="AD1508" s="426">
        <f>IF(AD1506="",AD1507-AD1505,AD1507-AD1506)</f>
        <v>0</v>
      </c>
      <c r="AE1508" s="416" t="s">
        <v>166</v>
      </c>
      <c r="AF1508" s="426">
        <f>IF(AF1506="",AF1507-AF1505,AF1507-AF1506)</f>
        <v>0</v>
      </c>
      <c r="AG1508" s="416" t="s">
        <v>166</v>
      </c>
      <c r="AH1508" s="426">
        <f>IF(AH1506="",AH1507-AH1505,AH1507-AH1506)</f>
        <v>0</v>
      </c>
      <c r="AI1508" s="816"/>
      <c r="AJ1508" s="817"/>
      <c r="AK1508" s="792"/>
      <c r="AL1508" s="792"/>
      <c r="AM1508" s="792"/>
      <c r="AN1508" s="792"/>
      <c r="AO1508" s="792"/>
      <c r="AP1508" s="792"/>
    </row>
    <row r="1509" spans="2:42" s="404" customFormat="1" ht="15" customHeight="1" x14ac:dyDescent="0.2">
      <c r="B1509" s="425" t="s">
        <v>196</v>
      </c>
      <c r="C1509" s="424" t="s">
        <v>311</v>
      </c>
      <c r="D1509" s="423" t="s">
        <v>161</v>
      </c>
      <c r="E1509" s="422" t="s">
        <v>50</v>
      </c>
      <c r="F1509" s="420">
        <v>44026</v>
      </c>
      <c r="G1509" s="420">
        <v>44095</v>
      </c>
      <c r="H1509" s="419">
        <v>2019</v>
      </c>
      <c r="I1509" s="418" t="s">
        <v>185</v>
      </c>
      <c r="J1509" s="418" t="s">
        <v>160</v>
      </c>
      <c r="K1509" s="417" t="s">
        <v>422</v>
      </c>
      <c r="L1509" s="824"/>
      <c r="M1509" s="825"/>
      <c r="N1509" s="792"/>
      <c r="O1509" s="829"/>
      <c r="P1509" s="832"/>
      <c r="Q1509" s="835"/>
      <c r="R1509" s="829"/>
      <c r="S1509" s="416" t="s">
        <v>165</v>
      </c>
      <c r="T1509" s="415"/>
      <c r="U1509" s="416" t="s">
        <v>164</v>
      </c>
      <c r="V1509" s="431" t="s">
        <v>2058</v>
      </c>
      <c r="W1509" s="816"/>
      <c r="X1509" s="817"/>
      <c r="Y1509" s="816"/>
      <c r="Z1509" s="817"/>
      <c r="AA1509" s="816"/>
      <c r="AB1509" s="817"/>
      <c r="AC1509" s="816"/>
      <c r="AD1509" s="817"/>
      <c r="AE1509" s="816"/>
      <c r="AF1509" s="817"/>
      <c r="AG1509" s="816"/>
      <c r="AH1509" s="817"/>
      <c r="AI1509" s="816"/>
      <c r="AJ1509" s="817"/>
      <c r="AK1509" s="792"/>
      <c r="AL1509" s="792"/>
      <c r="AM1509" s="792"/>
      <c r="AN1509" s="792"/>
      <c r="AO1509" s="792"/>
      <c r="AP1509" s="792"/>
    </row>
    <row r="1510" spans="2:42" s="404" customFormat="1" ht="15" customHeight="1" thickBot="1" x14ac:dyDescent="0.25">
      <c r="B1510" s="414" t="s">
        <v>196</v>
      </c>
      <c r="C1510" s="413" t="s">
        <v>311</v>
      </c>
      <c r="D1510" s="412" t="s">
        <v>161</v>
      </c>
      <c r="E1510" s="411" t="s">
        <v>50</v>
      </c>
      <c r="F1510" s="409">
        <v>44026</v>
      </c>
      <c r="G1510" s="409">
        <v>44095</v>
      </c>
      <c r="H1510" s="408">
        <v>2019</v>
      </c>
      <c r="I1510" s="407" t="s">
        <v>185</v>
      </c>
      <c r="J1510" s="407" t="s">
        <v>160</v>
      </c>
      <c r="K1510" s="407" t="s">
        <v>422</v>
      </c>
      <c r="L1510" s="826"/>
      <c r="M1510" s="827"/>
      <c r="N1510" s="793"/>
      <c r="O1510" s="830"/>
      <c r="P1510" s="833"/>
      <c r="Q1510" s="836"/>
      <c r="R1510" s="830"/>
      <c r="S1510" s="406" t="s">
        <v>158</v>
      </c>
      <c r="T1510" s="405">
        <v>44026</v>
      </c>
      <c r="U1510" s="820"/>
      <c r="V1510" s="821"/>
      <c r="W1510" s="818"/>
      <c r="X1510" s="819"/>
      <c r="Y1510" s="818"/>
      <c r="Z1510" s="819"/>
      <c r="AA1510" s="818"/>
      <c r="AB1510" s="819"/>
      <c r="AC1510" s="818"/>
      <c r="AD1510" s="819"/>
      <c r="AE1510" s="818"/>
      <c r="AF1510" s="819"/>
      <c r="AG1510" s="818"/>
      <c r="AH1510" s="819"/>
      <c r="AI1510" s="818"/>
      <c r="AJ1510" s="819"/>
      <c r="AK1510" s="793"/>
      <c r="AL1510" s="793"/>
      <c r="AM1510" s="793"/>
      <c r="AN1510" s="793"/>
      <c r="AO1510" s="793"/>
      <c r="AP1510" s="793"/>
    </row>
    <row r="1511" spans="2:42" s="404" customFormat="1" ht="12.75" hidden="1" customHeight="1" thickTop="1" x14ac:dyDescent="0.2">
      <c r="B1511" s="445" t="s">
        <v>196</v>
      </c>
      <c r="C1511" s="444" t="s">
        <v>438</v>
      </c>
      <c r="D1511" s="443" t="s">
        <v>161</v>
      </c>
      <c r="E1511" s="442" t="s">
        <v>238</v>
      </c>
      <c r="F1511" s="440"/>
      <c r="G1511" s="440"/>
      <c r="H1511" s="419">
        <v>2019</v>
      </c>
      <c r="I1511" s="418"/>
      <c r="J1511" s="418" t="s">
        <v>987</v>
      </c>
      <c r="K1511" s="439" t="s">
        <v>422</v>
      </c>
      <c r="L1511" s="822" t="s">
        <v>439</v>
      </c>
      <c r="M1511" s="823"/>
      <c r="N1511" s="791" t="s">
        <v>424</v>
      </c>
      <c r="O1511" s="828" t="s">
        <v>228</v>
      </c>
      <c r="P1511" s="831"/>
      <c r="Q1511" s="834"/>
      <c r="R1511" s="828"/>
      <c r="S1511" s="434" t="s">
        <v>184</v>
      </c>
      <c r="T1511" s="438">
        <v>550000</v>
      </c>
      <c r="U1511" s="434" t="s">
        <v>183</v>
      </c>
      <c r="V1511" s="437"/>
      <c r="W1511" s="434" t="s">
        <v>182</v>
      </c>
      <c r="X1511" s="436">
        <f>T1511</f>
        <v>550000</v>
      </c>
      <c r="Y1511" s="434" t="s">
        <v>181</v>
      </c>
      <c r="Z1511" s="435"/>
      <c r="AA1511" s="434" t="s">
        <v>181</v>
      </c>
      <c r="AB1511" s="435"/>
      <c r="AC1511" s="434" t="s">
        <v>181</v>
      </c>
      <c r="AD1511" s="435"/>
      <c r="AE1511" s="434" t="s">
        <v>181</v>
      </c>
      <c r="AF1511" s="435"/>
      <c r="AG1511" s="434" t="s">
        <v>181</v>
      </c>
      <c r="AH1511" s="435"/>
      <c r="AI1511" s="434" t="s">
        <v>180</v>
      </c>
      <c r="AJ1511" s="433"/>
      <c r="AK1511" s="791" t="s">
        <v>4</v>
      </c>
      <c r="AL1511" s="791" t="s">
        <v>4</v>
      </c>
      <c r="AM1511" s="791" t="s">
        <v>4</v>
      </c>
      <c r="AN1511" s="791" t="s">
        <v>4</v>
      </c>
      <c r="AO1511" s="791" t="s">
        <v>4</v>
      </c>
      <c r="AP1511" s="791" t="s">
        <v>4</v>
      </c>
    </row>
    <row r="1512" spans="2:42" s="404" customFormat="1" ht="15" hidden="1" customHeight="1" x14ac:dyDescent="0.2">
      <c r="B1512" s="425" t="s">
        <v>196</v>
      </c>
      <c r="C1512" s="424" t="s">
        <v>438</v>
      </c>
      <c r="D1512" s="423" t="s">
        <v>161</v>
      </c>
      <c r="E1512" s="422" t="s">
        <v>238</v>
      </c>
      <c r="F1512" s="420"/>
      <c r="G1512" s="420"/>
      <c r="H1512" s="419">
        <v>2019</v>
      </c>
      <c r="I1512" s="418"/>
      <c r="J1512" s="418" t="s">
        <v>987</v>
      </c>
      <c r="K1512" s="417" t="s">
        <v>422</v>
      </c>
      <c r="L1512" s="824"/>
      <c r="M1512" s="825"/>
      <c r="N1512" s="792"/>
      <c r="O1512" s="829"/>
      <c r="P1512" s="832"/>
      <c r="Q1512" s="835"/>
      <c r="R1512" s="829"/>
      <c r="S1512" s="416" t="s">
        <v>179</v>
      </c>
      <c r="T1512" s="432"/>
      <c r="U1512" s="416" t="s">
        <v>177</v>
      </c>
      <c r="V1512" s="415"/>
      <c r="W1512" s="416" t="s">
        <v>176</v>
      </c>
      <c r="X1512" s="428">
        <f>X1511</f>
        <v>550000</v>
      </c>
      <c r="Y1512" s="416" t="s">
        <v>175</v>
      </c>
      <c r="Z1512" s="426"/>
      <c r="AA1512" s="416" t="s">
        <v>175</v>
      </c>
      <c r="AB1512" s="426"/>
      <c r="AC1512" s="416" t="s">
        <v>175</v>
      </c>
      <c r="AD1512" s="426"/>
      <c r="AE1512" s="416" t="s">
        <v>175</v>
      </c>
      <c r="AF1512" s="426"/>
      <c r="AG1512" s="416" t="s">
        <v>175</v>
      </c>
      <c r="AH1512" s="426"/>
      <c r="AI1512" s="416" t="s">
        <v>174</v>
      </c>
      <c r="AJ1512" s="430"/>
      <c r="AK1512" s="792"/>
      <c r="AL1512" s="792"/>
      <c r="AM1512" s="792"/>
      <c r="AN1512" s="792"/>
      <c r="AO1512" s="792"/>
      <c r="AP1512" s="792"/>
    </row>
    <row r="1513" spans="2:42" s="404" customFormat="1" ht="39" hidden="1" customHeight="1" x14ac:dyDescent="0.2">
      <c r="B1513" s="425" t="s">
        <v>196</v>
      </c>
      <c r="C1513" s="424" t="s">
        <v>438</v>
      </c>
      <c r="D1513" s="423" t="s">
        <v>161</v>
      </c>
      <c r="E1513" s="422" t="s">
        <v>238</v>
      </c>
      <c r="F1513" s="420"/>
      <c r="G1513" s="420"/>
      <c r="H1513" s="419">
        <v>2019</v>
      </c>
      <c r="I1513" s="418"/>
      <c r="J1513" s="418" t="s">
        <v>987</v>
      </c>
      <c r="K1513" s="417" t="s">
        <v>422</v>
      </c>
      <c r="L1513" s="824"/>
      <c r="M1513" s="825"/>
      <c r="N1513" s="792"/>
      <c r="O1513" s="829"/>
      <c r="P1513" s="832"/>
      <c r="Q1513" s="835"/>
      <c r="R1513" s="829"/>
      <c r="S1513" s="416" t="s">
        <v>173</v>
      </c>
      <c r="T1513" s="429"/>
      <c r="U1513" s="416" t="s">
        <v>171</v>
      </c>
      <c r="V1513" s="427"/>
      <c r="W1513" s="416" t="s">
        <v>170</v>
      </c>
      <c r="X1513" s="428"/>
      <c r="Y1513" s="416" t="s">
        <v>169</v>
      </c>
      <c r="Z1513" s="426"/>
      <c r="AA1513" s="416" t="s">
        <v>169</v>
      </c>
      <c r="AB1513" s="426"/>
      <c r="AC1513" s="416" t="s">
        <v>169</v>
      </c>
      <c r="AD1513" s="426"/>
      <c r="AE1513" s="416" t="s">
        <v>169</v>
      </c>
      <c r="AF1513" s="426"/>
      <c r="AG1513" s="416" t="s">
        <v>169</v>
      </c>
      <c r="AH1513" s="426"/>
      <c r="AI1513" s="816"/>
      <c r="AJ1513" s="817"/>
      <c r="AK1513" s="792"/>
      <c r="AL1513" s="792"/>
      <c r="AM1513" s="792"/>
      <c r="AN1513" s="792"/>
      <c r="AO1513" s="792"/>
      <c r="AP1513" s="792"/>
    </row>
    <row r="1514" spans="2:42" s="404" customFormat="1" ht="15" hidden="1" customHeight="1" x14ac:dyDescent="0.2">
      <c r="B1514" s="425" t="s">
        <v>196</v>
      </c>
      <c r="C1514" s="424" t="s">
        <v>438</v>
      </c>
      <c r="D1514" s="423" t="s">
        <v>161</v>
      </c>
      <c r="E1514" s="422" t="s">
        <v>238</v>
      </c>
      <c r="F1514" s="420"/>
      <c r="G1514" s="420"/>
      <c r="H1514" s="419">
        <v>2019</v>
      </c>
      <c r="I1514" s="418"/>
      <c r="J1514" s="418" t="s">
        <v>987</v>
      </c>
      <c r="K1514" s="417" t="s">
        <v>422</v>
      </c>
      <c r="L1514" s="824"/>
      <c r="M1514" s="825"/>
      <c r="N1514" s="792"/>
      <c r="O1514" s="829"/>
      <c r="P1514" s="832"/>
      <c r="Q1514" s="835"/>
      <c r="R1514" s="829"/>
      <c r="S1514" s="416" t="s">
        <v>168</v>
      </c>
      <c r="T1514" s="427"/>
      <c r="U1514" s="416" t="s">
        <v>167</v>
      </c>
      <c r="V1514" s="427"/>
      <c r="W1514" s="816"/>
      <c r="X1514" s="817"/>
      <c r="Y1514" s="416" t="s">
        <v>166</v>
      </c>
      <c r="Z1514" s="426">
        <f>IF(Z1512="",Z1513-Z1511,Z1513-Z1512)</f>
        <v>0</v>
      </c>
      <c r="AA1514" s="416" t="s">
        <v>166</v>
      </c>
      <c r="AB1514" s="426">
        <f>IF(AB1512="",AB1513-AB1511,AB1513-AB1512)</f>
        <v>0</v>
      </c>
      <c r="AC1514" s="416" t="s">
        <v>166</v>
      </c>
      <c r="AD1514" s="426">
        <f>IF(AD1512="",AD1513-AD1511,AD1513-AD1512)</f>
        <v>0</v>
      </c>
      <c r="AE1514" s="416" t="s">
        <v>166</v>
      </c>
      <c r="AF1514" s="426">
        <f>IF(AF1512="",AF1513-AF1511,AF1513-AF1512)</f>
        <v>0</v>
      </c>
      <c r="AG1514" s="416" t="s">
        <v>166</v>
      </c>
      <c r="AH1514" s="426">
        <f>IF(AH1512="",AH1513-AH1511,AH1513-AH1512)</f>
        <v>0</v>
      </c>
      <c r="AI1514" s="816"/>
      <c r="AJ1514" s="817"/>
      <c r="AK1514" s="792"/>
      <c r="AL1514" s="792"/>
      <c r="AM1514" s="792"/>
      <c r="AN1514" s="792"/>
      <c r="AO1514" s="792"/>
      <c r="AP1514" s="792"/>
    </row>
    <row r="1515" spans="2:42" s="404" customFormat="1" ht="15" hidden="1" customHeight="1" x14ac:dyDescent="0.2">
      <c r="B1515" s="425" t="s">
        <v>196</v>
      </c>
      <c r="C1515" s="424" t="s">
        <v>438</v>
      </c>
      <c r="D1515" s="423" t="s">
        <v>161</v>
      </c>
      <c r="E1515" s="422" t="s">
        <v>238</v>
      </c>
      <c r="F1515" s="420"/>
      <c r="G1515" s="420"/>
      <c r="H1515" s="419">
        <v>2019</v>
      </c>
      <c r="I1515" s="418"/>
      <c r="J1515" s="418" t="s">
        <v>987</v>
      </c>
      <c r="K1515" s="417" t="s">
        <v>422</v>
      </c>
      <c r="L1515" s="824"/>
      <c r="M1515" s="825"/>
      <c r="N1515" s="792"/>
      <c r="O1515" s="829"/>
      <c r="P1515" s="832"/>
      <c r="Q1515" s="835"/>
      <c r="R1515" s="829"/>
      <c r="S1515" s="416" t="s">
        <v>165</v>
      </c>
      <c r="T1515" s="415"/>
      <c r="U1515" s="416" t="s">
        <v>164</v>
      </c>
      <c r="V1515" s="415"/>
      <c r="W1515" s="816"/>
      <c r="X1515" s="817"/>
      <c r="Y1515" s="816"/>
      <c r="Z1515" s="817"/>
      <c r="AA1515" s="816"/>
      <c r="AB1515" s="817"/>
      <c r="AC1515" s="816"/>
      <c r="AD1515" s="817"/>
      <c r="AE1515" s="816"/>
      <c r="AF1515" s="817"/>
      <c r="AG1515" s="816"/>
      <c r="AH1515" s="817"/>
      <c r="AI1515" s="816"/>
      <c r="AJ1515" s="817"/>
      <c r="AK1515" s="792"/>
      <c r="AL1515" s="792"/>
      <c r="AM1515" s="792"/>
      <c r="AN1515" s="792"/>
      <c r="AO1515" s="792"/>
      <c r="AP1515" s="792"/>
    </row>
    <row r="1516" spans="2:42" s="404" customFormat="1" ht="15" hidden="1" customHeight="1" thickBot="1" x14ac:dyDescent="0.25">
      <c r="B1516" s="414" t="s">
        <v>196</v>
      </c>
      <c r="C1516" s="413" t="s">
        <v>438</v>
      </c>
      <c r="D1516" s="412" t="s">
        <v>161</v>
      </c>
      <c r="E1516" s="411" t="s">
        <v>238</v>
      </c>
      <c r="F1516" s="409"/>
      <c r="G1516" s="409"/>
      <c r="H1516" s="408">
        <v>2019</v>
      </c>
      <c r="I1516" s="407"/>
      <c r="J1516" s="407" t="s">
        <v>987</v>
      </c>
      <c r="K1516" s="407" t="s">
        <v>422</v>
      </c>
      <c r="L1516" s="826"/>
      <c r="M1516" s="827"/>
      <c r="N1516" s="793"/>
      <c r="O1516" s="830"/>
      <c r="P1516" s="833"/>
      <c r="Q1516" s="836"/>
      <c r="R1516" s="830"/>
      <c r="S1516" s="406" t="s">
        <v>158</v>
      </c>
      <c r="T1516" s="451"/>
      <c r="U1516" s="820"/>
      <c r="V1516" s="821"/>
      <c r="W1516" s="818"/>
      <c r="X1516" s="819"/>
      <c r="Y1516" s="818"/>
      <c r="Z1516" s="819"/>
      <c r="AA1516" s="818"/>
      <c r="AB1516" s="819"/>
      <c r="AC1516" s="818"/>
      <c r="AD1516" s="819"/>
      <c r="AE1516" s="818"/>
      <c r="AF1516" s="819"/>
      <c r="AG1516" s="818"/>
      <c r="AH1516" s="819"/>
      <c r="AI1516" s="818"/>
      <c r="AJ1516" s="819"/>
      <c r="AK1516" s="793"/>
      <c r="AL1516" s="793"/>
      <c r="AM1516" s="793"/>
      <c r="AN1516" s="793"/>
      <c r="AO1516" s="793"/>
      <c r="AP1516" s="793"/>
    </row>
    <row r="1517" spans="2:42" s="404" customFormat="1" ht="12.75" hidden="1" customHeight="1" thickTop="1" x14ac:dyDescent="0.2">
      <c r="B1517" s="445" t="s">
        <v>196</v>
      </c>
      <c r="C1517" s="444" t="s">
        <v>435</v>
      </c>
      <c r="D1517" s="443" t="s">
        <v>161</v>
      </c>
      <c r="E1517" s="442" t="s">
        <v>450</v>
      </c>
      <c r="F1517" s="440"/>
      <c r="G1517" s="440"/>
      <c r="H1517" s="419">
        <v>2019</v>
      </c>
      <c r="I1517" s="418"/>
      <c r="J1517" s="418" t="s">
        <v>987</v>
      </c>
      <c r="K1517" s="439" t="s">
        <v>422</v>
      </c>
      <c r="L1517" s="822" t="s">
        <v>437</v>
      </c>
      <c r="M1517" s="823"/>
      <c r="N1517" s="791" t="s">
        <v>424</v>
      </c>
      <c r="O1517" s="828" t="s">
        <v>228</v>
      </c>
      <c r="P1517" s="831"/>
      <c r="Q1517" s="834"/>
      <c r="R1517" s="828"/>
      <c r="S1517" s="434" t="s">
        <v>184</v>
      </c>
      <c r="T1517" s="438">
        <v>1000000</v>
      </c>
      <c r="U1517" s="434" t="s">
        <v>183</v>
      </c>
      <c r="V1517" s="437"/>
      <c r="W1517" s="434" t="s">
        <v>182</v>
      </c>
      <c r="X1517" s="436">
        <f>T1517</f>
        <v>1000000</v>
      </c>
      <c r="Y1517" s="434" t="s">
        <v>181</v>
      </c>
      <c r="Z1517" s="435"/>
      <c r="AA1517" s="434" t="s">
        <v>181</v>
      </c>
      <c r="AB1517" s="435"/>
      <c r="AC1517" s="434" t="s">
        <v>181</v>
      </c>
      <c r="AD1517" s="435"/>
      <c r="AE1517" s="434" t="s">
        <v>181</v>
      </c>
      <c r="AF1517" s="435">
        <v>1</v>
      </c>
      <c r="AG1517" s="434" t="s">
        <v>181</v>
      </c>
      <c r="AH1517" s="435">
        <v>1</v>
      </c>
      <c r="AI1517" s="434" t="s">
        <v>180</v>
      </c>
      <c r="AJ1517" s="433"/>
      <c r="AK1517" s="791" t="s">
        <v>436</v>
      </c>
      <c r="AL1517" s="791" t="s">
        <v>436</v>
      </c>
      <c r="AM1517" s="791" t="s">
        <v>436</v>
      </c>
      <c r="AN1517" s="791" t="s">
        <v>240</v>
      </c>
      <c r="AO1517" s="791" t="s">
        <v>240</v>
      </c>
      <c r="AP1517" s="791" t="s">
        <v>240</v>
      </c>
    </row>
    <row r="1518" spans="2:42" s="404" customFormat="1" ht="15" hidden="1" customHeight="1" x14ac:dyDescent="0.2">
      <c r="B1518" s="425" t="s">
        <v>196</v>
      </c>
      <c r="C1518" s="424" t="s">
        <v>435</v>
      </c>
      <c r="D1518" s="423" t="s">
        <v>161</v>
      </c>
      <c r="E1518" s="422" t="s">
        <v>450</v>
      </c>
      <c r="F1518" s="420"/>
      <c r="G1518" s="420"/>
      <c r="H1518" s="419">
        <v>2019</v>
      </c>
      <c r="I1518" s="418"/>
      <c r="J1518" s="418" t="s">
        <v>987</v>
      </c>
      <c r="K1518" s="417" t="s">
        <v>422</v>
      </c>
      <c r="L1518" s="824"/>
      <c r="M1518" s="825"/>
      <c r="N1518" s="792"/>
      <c r="O1518" s="829"/>
      <c r="P1518" s="832"/>
      <c r="Q1518" s="835"/>
      <c r="R1518" s="829"/>
      <c r="S1518" s="416" t="s">
        <v>179</v>
      </c>
      <c r="T1518" s="432"/>
      <c r="U1518" s="416" t="s">
        <v>177</v>
      </c>
      <c r="V1518" s="415"/>
      <c r="W1518" s="416" t="s">
        <v>176</v>
      </c>
      <c r="X1518" s="428">
        <f>X1517</f>
        <v>1000000</v>
      </c>
      <c r="Y1518" s="416" t="s">
        <v>175</v>
      </c>
      <c r="Z1518" s="426"/>
      <c r="AA1518" s="416" t="s">
        <v>175</v>
      </c>
      <c r="AB1518" s="426"/>
      <c r="AC1518" s="416" t="s">
        <v>175</v>
      </c>
      <c r="AD1518" s="426"/>
      <c r="AE1518" s="416" t="s">
        <v>175</v>
      </c>
      <c r="AF1518" s="426"/>
      <c r="AG1518" s="416" t="s">
        <v>175</v>
      </c>
      <c r="AH1518" s="426"/>
      <c r="AI1518" s="416" t="s">
        <v>174</v>
      </c>
      <c r="AJ1518" s="430"/>
      <c r="AK1518" s="792"/>
      <c r="AL1518" s="792"/>
      <c r="AM1518" s="792"/>
      <c r="AN1518" s="792"/>
      <c r="AO1518" s="792"/>
      <c r="AP1518" s="792"/>
    </row>
    <row r="1519" spans="2:42" s="404" customFormat="1" ht="39" hidden="1" customHeight="1" x14ac:dyDescent="0.2">
      <c r="B1519" s="425" t="s">
        <v>196</v>
      </c>
      <c r="C1519" s="424" t="s">
        <v>435</v>
      </c>
      <c r="D1519" s="423" t="s">
        <v>161</v>
      </c>
      <c r="E1519" s="422" t="s">
        <v>450</v>
      </c>
      <c r="F1519" s="420"/>
      <c r="G1519" s="420"/>
      <c r="H1519" s="419">
        <v>2019</v>
      </c>
      <c r="I1519" s="418"/>
      <c r="J1519" s="418" t="s">
        <v>987</v>
      </c>
      <c r="K1519" s="417" t="s">
        <v>422</v>
      </c>
      <c r="L1519" s="824"/>
      <c r="M1519" s="825"/>
      <c r="N1519" s="792"/>
      <c r="O1519" s="829"/>
      <c r="P1519" s="832"/>
      <c r="Q1519" s="835"/>
      <c r="R1519" s="829"/>
      <c r="S1519" s="416" t="s">
        <v>173</v>
      </c>
      <c r="T1519" s="429"/>
      <c r="U1519" s="416" t="s">
        <v>171</v>
      </c>
      <c r="V1519" s="427"/>
      <c r="W1519" s="416" t="s">
        <v>170</v>
      </c>
      <c r="X1519" s="428"/>
      <c r="Y1519" s="416" t="s">
        <v>169</v>
      </c>
      <c r="Z1519" s="426"/>
      <c r="AA1519" s="416" t="s">
        <v>169</v>
      </c>
      <c r="AB1519" s="426"/>
      <c r="AC1519" s="416" t="s">
        <v>169</v>
      </c>
      <c r="AD1519" s="426"/>
      <c r="AE1519" s="416" t="s">
        <v>169</v>
      </c>
      <c r="AF1519" s="426">
        <v>1</v>
      </c>
      <c r="AG1519" s="416" t="s">
        <v>169</v>
      </c>
      <c r="AH1519" s="426">
        <v>1</v>
      </c>
      <c r="AI1519" s="816"/>
      <c r="AJ1519" s="817"/>
      <c r="AK1519" s="792"/>
      <c r="AL1519" s="792"/>
      <c r="AM1519" s="792"/>
      <c r="AN1519" s="792"/>
      <c r="AO1519" s="792"/>
      <c r="AP1519" s="792"/>
    </row>
    <row r="1520" spans="2:42" s="404" customFormat="1" ht="15" hidden="1" customHeight="1" x14ac:dyDescent="0.2">
      <c r="B1520" s="425" t="s">
        <v>196</v>
      </c>
      <c r="C1520" s="424" t="s">
        <v>435</v>
      </c>
      <c r="D1520" s="423" t="s">
        <v>161</v>
      </c>
      <c r="E1520" s="422" t="s">
        <v>450</v>
      </c>
      <c r="F1520" s="420"/>
      <c r="G1520" s="420"/>
      <c r="H1520" s="419">
        <v>2019</v>
      </c>
      <c r="I1520" s="418"/>
      <c r="J1520" s="418" t="s">
        <v>987</v>
      </c>
      <c r="K1520" s="417" t="s">
        <v>422</v>
      </c>
      <c r="L1520" s="824"/>
      <c r="M1520" s="825"/>
      <c r="N1520" s="792"/>
      <c r="O1520" s="829"/>
      <c r="P1520" s="832"/>
      <c r="Q1520" s="835"/>
      <c r="R1520" s="829"/>
      <c r="S1520" s="416" t="s">
        <v>168</v>
      </c>
      <c r="T1520" s="427"/>
      <c r="U1520" s="416" t="s">
        <v>167</v>
      </c>
      <c r="V1520" s="427"/>
      <c r="W1520" s="816"/>
      <c r="X1520" s="817"/>
      <c r="Y1520" s="416" t="s">
        <v>166</v>
      </c>
      <c r="Z1520" s="426">
        <f>IF(Z1518="",Z1519-Z1517,Z1519-Z1518)</f>
        <v>0</v>
      </c>
      <c r="AA1520" s="416" t="s">
        <v>166</v>
      </c>
      <c r="AB1520" s="426">
        <f>IF(AB1518="",AB1519-AB1517,AB1519-AB1518)</f>
        <v>0</v>
      </c>
      <c r="AC1520" s="416" t="s">
        <v>166</v>
      </c>
      <c r="AD1520" s="426">
        <f>IF(AD1518="",AD1519-AD1517,AD1519-AD1518)</f>
        <v>0</v>
      </c>
      <c r="AE1520" s="416" t="s">
        <v>166</v>
      </c>
      <c r="AF1520" s="426">
        <f>IF(AF1518="",AF1519-AF1517,AF1519-AF1518)</f>
        <v>0</v>
      </c>
      <c r="AG1520" s="416" t="s">
        <v>166</v>
      </c>
      <c r="AH1520" s="426">
        <f>IF(AH1518="",AH1519-AH1517,AH1519-AH1518)</f>
        <v>0</v>
      </c>
      <c r="AI1520" s="816"/>
      <c r="AJ1520" s="817"/>
      <c r="AK1520" s="792"/>
      <c r="AL1520" s="792"/>
      <c r="AM1520" s="792"/>
      <c r="AN1520" s="792"/>
      <c r="AO1520" s="792"/>
      <c r="AP1520" s="792"/>
    </row>
    <row r="1521" spans="1:43" ht="15" hidden="1" customHeight="1" x14ac:dyDescent="0.2">
      <c r="A1521" s="404"/>
      <c r="B1521" s="425" t="s">
        <v>196</v>
      </c>
      <c r="C1521" s="424" t="s">
        <v>435</v>
      </c>
      <c r="D1521" s="423" t="s">
        <v>161</v>
      </c>
      <c r="E1521" s="422" t="s">
        <v>450</v>
      </c>
      <c r="F1521" s="420"/>
      <c r="G1521" s="420"/>
      <c r="H1521" s="419">
        <v>2019</v>
      </c>
      <c r="I1521" s="418"/>
      <c r="J1521" s="418" t="s">
        <v>987</v>
      </c>
      <c r="K1521" s="417" t="s">
        <v>422</v>
      </c>
      <c r="L1521" s="824"/>
      <c r="M1521" s="825"/>
      <c r="N1521" s="792"/>
      <c r="O1521" s="829"/>
      <c r="P1521" s="832"/>
      <c r="Q1521" s="835"/>
      <c r="R1521" s="829"/>
      <c r="S1521" s="416" t="s">
        <v>165</v>
      </c>
      <c r="T1521" s="415"/>
      <c r="U1521" s="416" t="s">
        <v>164</v>
      </c>
      <c r="V1521" s="415"/>
      <c r="W1521" s="816"/>
      <c r="X1521" s="817"/>
      <c r="Y1521" s="816"/>
      <c r="Z1521" s="817"/>
      <c r="AA1521" s="816"/>
      <c r="AB1521" s="817"/>
      <c r="AC1521" s="816"/>
      <c r="AD1521" s="817"/>
      <c r="AE1521" s="816"/>
      <c r="AF1521" s="817"/>
      <c r="AG1521" s="816"/>
      <c r="AH1521" s="817"/>
      <c r="AI1521" s="816"/>
      <c r="AJ1521" s="817"/>
      <c r="AK1521" s="792"/>
      <c r="AL1521" s="792"/>
      <c r="AM1521" s="792"/>
      <c r="AN1521" s="792"/>
      <c r="AO1521" s="792"/>
      <c r="AP1521" s="792"/>
    </row>
    <row r="1522" spans="1:43" ht="15" hidden="1" customHeight="1" thickBot="1" x14ac:dyDescent="0.25">
      <c r="A1522" s="404"/>
      <c r="B1522" s="414" t="s">
        <v>196</v>
      </c>
      <c r="C1522" s="413" t="s">
        <v>435</v>
      </c>
      <c r="D1522" s="412" t="s">
        <v>161</v>
      </c>
      <c r="E1522" s="411" t="s">
        <v>450</v>
      </c>
      <c r="F1522" s="409"/>
      <c r="G1522" s="409"/>
      <c r="H1522" s="408">
        <v>2019</v>
      </c>
      <c r="I1522" s="407"/>
      <c r="J1522" s="407" t="s">
        <v>987</v>
      </c>
      <c r="K1522" s="407" t="s">
        <v>422</v>
      </c>
      <c r="L1522" s="826"/>
      <c r="M1522" s="827"/>
      <c r="N1522" s="793"/>
      <c r="O1522" s="830"/>
      <c r="P1522" s="833"/>
      <c r="Q1522" s="836"/>
      <c r="R1522" s="830"/>
      <c r="S1522" s="406" t="s">
        <v>158</v>
      </c>
      <c r="T1522" s="451"/>
      <c r="U1522" s="820"/>
      <c r="V1522" s="821"/>
      <c r="W1522" s="818"/>
      <c r="X1522" s="819"/>
      <c r="Y1522" s="818"/>
      <c r="Z1522" s="819"/>
      <c r="AA1522" s="818"/>
      <c r="AB1522" s="819"/>
      <c r="AC1522" s="818"/>
      <c r="AD1522" s="819"/>
      <c r="AE1522" s="818"/>
      <c r="AF1522" s="819"/>
      <c r="AG1522" s="818"/>
      <c r="AH1522" s="819"/>
      <c r="AI1522" s="818"/>
      <c r="AJ1522" s="819"/>
      <c r="AK1522" s="793"/>
      <c r="AL1522" s="793"/>
      <c r="AM1522" s="793"/>
      <c r="AN1522" s="793"/>
      <c r="AO1522" s="793"/>
      <c r="AP1522" s="793"/>
    </row>
    <row r="1523" spans="1:43" s="597" customFormat="1" ht="12.75" hidden="1" customHeight="1" thickTop="1" x14ac:dyDescent="0.2">
      <c r="B1523" s="598" t="s">
        <v>246</v>
      </c>
      <c r="C1523" s="599" t="s">
        <v>426</v>
      </c>
      <c r="D1523" s="603" t="s">
        <v>161</v>
      </c>
      <c r="E1523" s="601" t="s">
        <v>238</v>
      </c>
      <c r="F1523" s="602"/>
      <c r="G1523" s="602"/>
      <c r="H1523" s="612">
        <v>2019</v>
      </c>
      <c r="I1523" s="647"/>
      <c r="J1523" s="647" t="s">
        <v>160</v>
      </c>
      <c r="K1523" s="604" t="s">
        <v>422</v>
      </c>
      <c r="L1523" s="794" t="s">
        <v>427</v>
      </c>
      <c r="M1523" s="795"/>
      <c r="N1523" s="800" t="s">
        <v>424</v>
      </c>
      <c r="O1523" s="803" t="s">
        <v>228</v>
      </c>
      <c r="P1523" s="806"/>
      <c r="Q1523" s="809"/>
      <c r="R1523" s="803"/>
      <c r="S1523" s="605" t="s">
        <v>184</v>
      </c>
      <c r="T1523" s="606">
        <v>174460.33</v>
      </c>
      <c r="U1523" s="605" t="s">
        <v>183</v>
      </c>
      <c r="V1523" s="631"/>
      <c r="W1523" s="605" t="s">
        <v>182</v>
      </c>
      <c r="X1523" s="608">
        <f>T1523</f>
        <v>174460.33</v>
      </c>
      <c r="Y1523" s="605" t="s">
        <v>181</v>
      </c>
      <c r="Z1523" s="609"/>
      <c r="AA1523" s="605" t="s">
        <v>181</v>
      </c>
      <c r="AB1523" s="609"/>
      <c r="AC1523" s="605" t="s">
        <v>181</v>
      </c>
      <c r="AD1523" s="609"/>
      <c r="AE1523" s="605" t="s">
        <v>181</v>
      </c>
      <c r="AF1523" s="609"/>
      <c r="AG1523" s="605" t="s">
        <v>181</v>
      </c>
      <c r="AH1523" s="609"/>
      <c r="AI1523" s="434" t="s">
        <v>180</v>
      </c>
      <c r="AJ1523" s="433"/>
      <c r="AK1523" s="800" t="s">
        <v>110</v>
      </c>
      <c r="AL1523" s="800" t="s">
        <v>110</v>
      </c>
      <c r="AM1523" s="800" t="s">
        <v>110</v>
      </c>
      <c r="AP1523" s="800" t="s">
        <v>110</v>
      </c>
      <c r="AQ1523" s="724"/>
    </row>
    <row r="1524" spans="1:43" s="597" customFormat="1" ht="15" hidden="1" customHeight="1" x14ac:dyDescent="0.2">
      <c r="B1524" s="611" t="s">
        <v>246</v>
      </c>
      <c r="C1524" s="612" t="s">
        <v>426</v>
      </c>
      <c r="D1524" s="646" t="s">
        <v>161</v>
      </c>
      <c r="E1524" s="600" t="s">
        <v>238</v>
      </c>
      <c r="F1524" s="613"/>
      <c r="G1524" s="613"/>
      <c r="H1524" s="612">
        <v>2019</v>
      </c>
      <c r="I1524" s="647"/>
      <c r="J1524" s="647" t="s">
        <v>160</v>
      </c>
      <c r="K1524" s="614" t="s">
        <v>422</v>
      </c>
      <c r="L1524" s="796"/>
      <c r="M1524" s="797"/>
      <c r="N1524" s="801"/>
      <c r="O1524" s="804"/>
      <c r="P1524" s="807"/>
      <c r="Q1524" s="810"/>
      <c r="R1524" s="804"/>
      <c r="S1524" s="615" t="s">
        <v>179</v>
      </c>
      <c r="T1524" s="616"/>
      <c r="U1524" s="615" t="s">
        <v>177</v>
      </c>
      <c r="V1524" s="617"/>
      <c r="W1524" s="615" t="s">
        <v>176</v>
      </c>
      <c r="X1524" s="618">
        <f>X1523</f>
        <v>174460.33</v>
      </c>
      <c r="Y1524" s="615" t="s">
        <v>175</v>
      </c>
      <c r="Z1524" s="619"/>
      <c r="AA1524" s="615" t="s">
        <v>175</v>
      </c>
      <c r="AB1524" s="619"/>
      <c r="AC1524" s="615" t="s">
        <v>175</v>
      </c>
      <c r="AD1524" s="619"/>
      <c r="AE1524" s="615" t="s">
        <v>175</v>
      </c>
      <c r="AF1524" s="619"/>
      <c r="AG1524" s="615" t="s">
        <v>175</v>
      </c>
      <c r="AH1524" s="619"/>
      <c r="AI1524" s="416" t="s">
        <v>174</v>
      </c>
      <c r="AJ1524" s="430"/>
      <c r="AK1524" s="801"/>
      <c r="AL1524" s="801"/>
      <c r="AM1524" s="801"/>
      <c r="AP1524" s="801"/>
      <c r="AQ1524" s="724"/>
    </row>
    <row r="1525" spans="1:43" s="597" customFormat="1" ht="39" hidden="1" customHeight="1" x14ac:dyDescent="0.2">
      <c r="B1525" s="611" t="s">
        <v>246</v>
      </c>
      <c r="C1525" s="612" t="s">
        <v>426</v>
      </c>
      <c r="D1525" s="646" t="s">
        <v>161</v>
      </c>
      <c r="E1525" s="600" t="s">
        <v>238</v>
      </c>
      <c r="F1525" s="613"/>
      <c r="G1525" s="613"/>
      <c r="H1525" s="612">
        <v>2019</v>
      </c>
      <c r="I1525" s="647"/>
      <c r="J1525" s="647" t="s">
        <v>160</v>
      </c>
      <c r="K1525" s="614" t="s">
        <v>422</v>
      </c>
      <c r="L1525" s="796"/>
      <c r="M1525" s="797"/>
      <c r="N1525" s="801"/>
      <c r="O1525" s="804"/>
      <c r="P1525" s="807"/>
      <c r="Q1525" s="810"/>
      <c r="R1525" s="804"/>
      <c r="S1525" s="615" t="s">
        <v>173</v>
      </c>
      <c r="T1525" s="621"/>
      <c r="U1525" s="615" t="s">
        <v>171</v>
      </c>
      <c r="V1525" s="622"/>
      <c r="W1525" s="615" t="s">
        <v>170</v>
      </c>
      <c r="X1525" s="618"/>
      <c r="Y1525" s="615" t="s">
        <v>169</v>
      </c>
      <c r="Z1525" s="619"/>
      <c r="AA1525" s="615" t="s">
        <v>169</v>
      </c>
      <c r="AB1525" s="619"/>
      <c r="AC1525" s="615" t="s">
        <v>169</v>
      </c>
      <c r="AD1525" s="619"/>
      <c r="AE1525" s="615" t="s">
        <v>169</v>
      </c>
      <c r="AF1525" s="619"/>
      <c r="AG1525" s="615" t="s">
        <v>169</v>
      </c>
      <c r="AH1525" s="619"/>
      <c r="AI1525" s="816"/>
      <c r="AJ1525" s="817"/>
      <c r="AK1525" s="801"/>
      <c r="AL1525" s="801"/>
      <c r="AM1525" s="801"/>
      <c r="AP1525" s="801"/>
      <c r="AQ1525" s="724"/>
    </row>
    <row r="1526" spans="1:43" s="597" customFormat="1" ht="15" hidden="1" customHeight="1" x14ac:dyDescent="0.2">
      <c r="B1526" s="611" t="s">
        <v>246</v>
      </c>
      <c r="C1526" s="612" t="s">
        <v>426</v>
      </c>
      <c r="D1526" s="646" t="s">
        <v>161</v>
      </c>
      <c r="E1526" s="600" t="s">
        <v>238</v>
      </c>
      <c r="F1526" s="613"/>
      <c r="G1526" s="613"/>
      <c r="H1526" s="612">
        <v>2019</v>
      </c>
      <c r="I1526" s="647"/>
      <c r="J1526" s="647" t="s">
        <v>160</v>
      </c>
      <c r="K1526" s="614" t="s">
        <v>422</v>
      </c>
      <c r="L1526" s="796"/>
      <c r="M1526" s="797"/>
      <c r="N1526" s="801"/>
      <c r="O1526" s="804"/>
      <c r="P1526" s="807"/>
      <c r="Q1526" s="810"/>
      <c r="R1526" s="804"/>
      <c r="S1526" s="615" t="s">
        <v>168</v>
      </c>
      <c r="T1526" s="622"/>
      <c r="U1526" s="615" t="s">
        <v>167</v>
      </c>
      <c r="V1526" s="622"/>
      <c r="W1526" s="785"/>
      <c r="X1526" s="786"/>
      <c r="Y1526" s="615" t="s">
        <v>166</v>
      </c>
      <c r="Z1526" s="619">
        <f>IF(Z1524="",Z1525-Z1523,Z1525-Z1524)</f>
        <v>0</v>
      </c>
      <c r="AA1526" s="615" t="s">
        <v>166</v>
      </c>
      <c r="AB1526" s="619">
        <f>IF(AB1524="",AB1525-AB1523,AB1525-AB1524)</f>
        <v>0</v>
      </c>
      <c r="AC1526" s="615" t="s">
        <v>166</v>
      </c>
      <c r="AD1526" s="619">
        <f>IF(AD1524="",AD1525-AD1523,AD1525-AD1524)</f>
        <v>0</v>
      </c>
      <c r="AE1526" s="615" t="s">
        <v>166</v>
      </c>
      <c r="AF1526" s="619">
        <f>IF(AF1524="",AF1525-AF1523,AF1525-AF1524)</f>
        <v>0</v>
      </c>
      <c r="AG1526" s="615" t="s">
        <v>166</v>
      </c>
      <c r="AH1526" s="619">
        <f>IF(AH1524="",AH1525-AH1523,AH1525-AH1524)</f>
        <v>0</v>
      </c>
      <c r="AI1526" s="816"/>
      <c r="AJ1526" s="817"/>
      <c r="AK1526" s="801"/>
      <c r="AL1526" s="801"/>
      <c r="AM1526" s="801"/>
      <c r="AP1526" s="801"/>
      <c r="AQ1526" s="724"/>
    </row>
    <row r="1527" spans="1:43" s="597" customFormat="1" ht="15" hidden="1" customHeight="1" x14ac:dyDescent="0.2">
      <c r="B1527" s="611" t="s">
        <v>246</v>
      </c>
      <c r="C1527" s="612" t="s">
        <v>426</v>
      </c>
      <c r="D1527" s="646" t="s">
        <v>161</v>
      </c>
      <c r="E1527" s="600" t="s">
        <v>238</v>
      </c>
      <c r="F1527" s="613"/>
      <c r="G1527" s="613"/>
      <c r="H1527" s="612">
        <v>2019</v>
      </c>
      <c r="I1527" s="647"/>
      <c r="J1527" s="647" t="s">
        <v>160</v>
      </c>
      <c r="K1527" s="614" t="s">
        <v>422</v>
      </c>
      <c r="L1527" s="796"/>
      <c r="M1527" s="797"/>
      <c r="N1527" s="801"/>
      <c r="O1527" s="804"/>
      <c r="P1527" s="807"/>
      <c r="Q1527" s="810"/>
      <c r="R1527" s="804"/>
      <c r="S1527" s="615" t="s">
        <v>165</v>
      </c>
      <c r="T1527" s="617"/>
      <c r="U1527" s="615" t="s">
        <v>164</v>
      </c>
      <c r="V1527" s="617"/>
      <c r="W1527" s="785"/>
      <c r="X1527" s="786"/>
      <c r="Y1527" s="785"/>
      <c r="Z1527" s="786"/>
      <c r="AA1527" s="785"/>
      <c r="AB1527" s="786"/>
      <c r="AC1527" s="785"/>
      <c r="AD1527" s="786"/>
      <c r="AE1527" s="785"/>
      <c r="AF1527" s="786"/>
      <c r="AG1527" s="785"/>
      <c r="AH1527" s="786"/>
      <c r="AI1527" s="816"/>
      <c r="AJ1527" s="817"/>
      <c r="AK1527" s="801"/>
      <c r="AL1527" s="801"/>
      <c r="AM1527" s="801"/>
      <c r="AP1527" s="801"/>
      <c r="AQ1527" s="724"/>
    </row>
    <row r="1528" spans="1:43" s="597" customFormat="1" ht="15" hidden="1" customHeight="1" thickBot="1" x14ac:dyDescent="0.25">
      <c r="B1528" s="623" t="s">
        <v>246</v>
      </c>
      <c r="C1528" s="624" t="s">
        <v>426</v>
      </c>
      <c r="D1528" s="648" t="s">
        <v>161</v>
      </c>
      <c r="E1528" s="625" t="s">
        <v>238</v>
      </c>
      <c r="F1528" s="626"/>
      <c r="G1528" s="626"/>
      <c r="H1528" s="624">
        <v>2019</v>
      </c>
      <c r="I1528" s="627"/>
      <c r="J1528" s="627" t="s">
        <v>160</v>
      </c>
      <c r="K1528" s="627" t="s">
        <v>422</v>
      </c>
      <c r="L1528" s="798"/>
      <c r="M1528" s="799"/>
      <c r="N1528" s="802"/>
      <c r="O1528" s="805"/>
      <c r="P1528" s="808"/>
      <c r="Q1528" s="811"/>
      <c r="R1528" s="805"/>
      <c r="S1528" s="629" t="s">
        <v>158</v>
      </c>
      <c r="T1528" s="630"/>
      <c r="U1528" s="789"/>
      <c r="V1528" s="790"/>
      <c r="W1528" s="787"/>
      <c r="X1528" s="788"/>
      <c r="Y1528" s="787"/>
      <c r="Z1528" s="788"/>
      <c r="AA1528" s="787"/>
      <c r="AB1528" s="788"/>
      <c r="AC1528" s="787"/>
      <c r="AD1528" s="788"/>
      <c r="AE1528" s="787"/>
      <c r="AF1528" s="788"/>
      <c r="AG1528" s="787"/>
      <c r="AH1528" s="788"/>
      <c r="AI1528" s="818"/>
      <c r="AJ1528" s="819"/>
      <c r="AK1528" s="802"/>
      <c r="AL1528" s="802"/>
      <c r="AM1528" s="802"/>
      <c r="AP1528" s="802"/>
      <c r="AQ1528" s="724"/>
    </row>
    <row r="1529" spans="1:43" ht="12.75" customHeight="1" thickTop="1" x14ac:dyDescent="0.2">
      <c r="A1529" s="404"/>
      <c r="B1529" s="445" t="s">
        <v>163</v>
      </c>
      <c r="C1529" s="444" t="s">
        <v>444</v>
      </c>
      <c r="D1529" s="443" t="s">
        <v>161</v>
      </c>
      <c r="E1529" s="442" t="s">
        <v>50</v>
      </c>
      <c r="F1529" s="440">
        <v>44070</v>
      </c>
      <c r="G1529" s="440">
        <v>44148</v>
      </c>
      <c r="H1529" s="419">
        <v>2019</v>
      </c>
      <c r="I1529" s="604" t="s">
        <v>185</v>
      </c>
      <c r="J1529" s="604" t="s">
        <v>160</v>
      </c>
      <c r="K1529" s="439" t="s">
        <v>422</v>
      </c>
      <c r="L1529" s="822" t="s">
        <v>445</v>
      </c>
      <c r="M1529" s="823"/>
      <c r="N1529" s="791" t="s">
        <v>424</v>
      </c>
      <c r="O1529" s="828" t="s">
        <v>228</v>
      </c>
      <c r="P1529" s="831"/>
      <c r="Q1529" s="834"/>
      <c r="R1529" s="828"/>
      <c r="S1529" s="434" t="s">
        <v>184</v>
      </c>
      <c r="T1529" s="438">
        <v>500000</v>
      </c>
      <c r="U1529" s="434" t="s">
        <v>183</v>
      </c>
      <c r="V1529" s="437">
        <f>+T1534+T1532</f>
        <v>44190</v>
      </c>
      <c r="W1529" s="434" t="s">
        <v>182</v>
      </c>
      <c r="X1529" s="436">
        <f>T1529</f>
        <v>500000</v>
      </c>
      <c r="Y1529" s="434" t="s">
        <v>181</v>
      </c>
      <c r="Z1529" s="435"/>
      <c r="AA1529" s="434" t="s">
        <v>181</v>
      </c>
      <c r="AB1529" s="435"/>
      <c r="AC1529" s="434" t="s">
        <v>181</v>
      </c>
      <c r="AD1529" s="435"/>
      <c r="AE1529" s="434" t="s">
        <v>181</v>
      </c>
      <c r="AF1529" s="435">
        <v>0.36149999999999999</v>
      </c>
      <c r="AG1529" s="434" t="s">
        <v>181</v>
      </c>
      <c r="AH1529" s="435">
        <v>1</v>
      </c>
      <c r="AI1529" s="434" t="s">
        <v>180</v>
      </c>
      <c r="AJ1529" s="476">
        <v>5</v>
      </c>
      <c r="AK1529" s="791" t="s">
        <v>4</v>
      </c>
      <c r="AL1529" s="791" t="s">
        <v>4</v>
      </c>
      <c r="AM1529" s="791" t="s">
        <v>4</v>
      </c>
      <c r="AN1529" s="791" t="s">
        <v>10</v>
      </c>
      <c r="AO1529" s="791" t="s">
        <v>10</v>
      </c>
      <c r="AP1529" s="791" t="s">
        <v>2143</v>
      </c>
    </row>
    <row r="1530" spans="1:43" ht="15" customHeight="1" x14ac:dyDescent="0.2">
      <c r="A1530" s="404"/>
      <c r="B1530" s="425" t="s">
        <v>163</v>
      </c>
      <c r="C1530" s="424" t="s">
        <v>444</v>
      </c>
      <c r="D1530" s="423" t="s">
        <v>161</v>
      </c>
      <c r="E1530" s="422" t="s">
        <v>50</v>
      </c>
      <c r="F1530" s="420">
        <v>44070</v>
      </c>
      <c r="G1530" s="420">
        <v>44148</v>
      </c>
      <c r="H1530" s="419">
        <v>2019</v>
      </c>
      <c r="I1530" s="604" t="s">
        <v>185</v>
      </c>
      <c r="J1530" s="604" t="s">
        <v>160</v>
      </c>
      <c r="K1530" s="417" t="s">
        <v>422</v>
      </c>
      <c r="L1530" s="824"/>
      <c r="M1530" s="825"/>
      <c r="N1530" s="792"/>
      <c r="O1530" s="829"/>
      <c r="P1530" s="832"/>
      <c r="Q1530" s="835"/>
      <c r="R1530" s="829"/>
      <c r="S1530" s="416" t="s">
        <v>179</v>
      </c>
      <c r="T1530" s="432" t="s">
        <v>178</v>
      </c>
      <c r="U1530" s="416" t="s">
        <v>177</v>
      </c>
      <c r="V1530" s="415"/>
      <c r="W1530" s="416" t="s">
        <v>176</v>
      </c>
      <c r="X1530" s="428">
        <f>X1529</f>
        <v>500000</v>
      </c>
      <c r="Y1530" s="416" t="s">
        <v>175</v>
      </c>
      <c r="Z1530" s="426"/>
      <c r="AA1530" s="416" t="s">
        <v>175</v>
      </c>
      <c r="AB1530" s="426"/>
      <c r="AC1530" s="416" t="s">
        <v>175</v>
      </c>
      <c r="AD1530" s="426"/>
      <c r="AE1530" s="416" t="s">
        <v>175</v>
      </c>
      <c r="AF1530" s="426"/>
      <c r="AG1530" s="416" t="s">
        <v>175</v>
      </c>
      <c r="AH1530" s="426"/>
      <c r="AI1530" s="416" t="s">
        <v>174</v>
      </c>
      <c r="AJ1530" s="430">
        <f>5*22</f>
        <v>110</v>
      </c>
      <c r="AK1530" s="792"/>
      <c r="AL1530" s="792"/>
      <c r="AM1530" s="792"/>
      <c r="AN1530" s="792"/>
      <c r="AO1530" s="792"/>
      <c r="AP1530" s="792"/>
    </row>
    <row r="1531" spans="1:43" ht="39" customHeight="1" x14ac:dyDescent="0.2">
      <c r="A1531" s="404"/>
      <c r="B1531" s="425" t="s">
        <v>163</v>
      </c>
      <c r="C1531" s="424" t="s">
        <v>444</v>
      </c>
      <c r="D1531" s="423" t="s">
        <v>161</v>
      </c>
      <c r="E1531" s="422" t="s">
        <v>50</v>
      </c>
      <c r="F1531" s="420">
        <v>44070</v>
      </c>
      <c r="G1531" s="420">
        <v>44148</v>
      </c>
      <c r="H1531" s="419">
        <v>2019</v>
      </c>
      <c r="I1531" s="604" t="s">
        <v>185</v>
      </c>
      <c r="J1531" s="604" t="s">
        <v>160</v>
      </c>
      <c r="K1531" s="417" t="s">
        <v>422</v>
      </c>
      <c r="L1531" s="824"/>
      <c r="M1531" s="825"/>
      <c r="N1531" s="792"/>
      <c r="O1531" s="829"/>
      <c r="P1531" s="832"/>
      <c r="Q1531" s="835"/>
      <c r="R1531" s="829"/>
      <c r="S1531" s="416" t="s">
        <v>173</v>
      </c>
      <c r="T1531" s="429" t="s">
        <v>423</v>
      </c>
      <c r="U1531" s="416" t="s">
        <v>171</v>
      </c>
      <c r="V1531" s="427"/>
      <c r="W1531" s="416" t="s">
        <v>170</v>
      </c>
      <c r="X1531" s="428"/>
      <c r="Y1531" s="416" t="s">
        <v>169</v>
      </c>
      <c r="Z1531" s="426"/>
      <c r="AA1531" s="416" t="s">
        <v>169</v>
      </c>
      <c r="AB1531" s="426"/>
      <c r="AC1531" s="416" t="s">
        <v>169</v>
      </c>
      <c r="AD1531" s="426"/>
      <c r="AE1531" s="416" t="s">
        <v>169</v>
      </c>
      <c r="AF1531" s="426">
        <v>0.30599999999999999</v>
      </c>
      <c r="AG1531" s="416" t="s">
        <v>169</v>
      </c>
      <c r="AH1531" s="426">
        <v>1</v>
      </c>
      <c r="AI1531" s="816"/>
      <c r="AJ1531" s="817"/>
      <c r="AK1531" s="792"/>
      <c r="AL1531" s="792"/>
      <c r="AM1531" s="792"/>
      <c r="AN1531" s="792"/>
      <c r="AO1531" s="792"/>
      <c r="AP1531" s="792"/>
    </row>
    <row r="1532" spans="1:43" ht="15" customHeight="1" x14ac:dyDescent="0.2">
      <c r="A1532" s="404"/>
      <c r="B1532" s="425" t="s">
        <v>163</v>
      </c>
      <c r="C1532" s="424" t="s">
        <v>444</v>
      </c>
      <c r="D1532" s="423" t="s">
        <v>161</v>
      </c>
      <c r="E1532" s="422" t="s">
        <v>50</v>
      </c>
      <c r="F1532" s="420">
        <v>44070</v>
      </c>
      <c r="G1532" s="420">
        <v>44148</v>
      </c>
      <c r="H1532" s="419">
        <v>2019</v>
      </c>
      <c r="I1532" s="604" t="s">
        <v>185</v>
      </c>
      <c r="J1532" s="604" t="s">
        <v>160</v>
      </c>
      <c r="K1532" s="417" t="s">
        <v>422</v>
      </c>
      <c r="L1532" s="824"/>
      <c r="M1532" s="825"/>
      <c r="N1532" s="792"/>
      <c r="O1532" s="829"/>
      <c r="P1532" s="832"/>
      <c r="Q1532" s="835"/>
      <c r="R1532" s="829"/>
      <c r="S1532" s="416" t="s">
        <v>168</v>
      </c>
      <c r="T1532" s="427">
        <v>120</v>
      </c>
      <c r="U1532" s="416" t="s">
        <v>167</v>
      </c>
      <c r="V1532" s="427"/>
      <c r="W1532" s="816"/>
      <c r="X1532" s="817"/>
      <c r="Y1532" s="416" t="s">
        <v>166</v>
      </c>
      <c r="Z1532" s="426">
        <f>IF(Z1530="",Z1531-Z1529,Z1531-Z1530)</f>
        <v>0</v>
      </c>
      <c r="AA1532" s="416" t="s">
        <v>166</v>
      </c>
      <c r="AB1532" s="426">
        <f>IF(AB1530="",AB1531-AB1529,AB1531-AB1530)</f>
        <v>0</v>
      </c>
      <c r="AC1532" s="416" t="s">
        <v>166</v>
      </c>
      <c r="AD1532" s="426">
        <f>IF(AD1530="",AD1531-AD1529,AD1531-AD1530)</f>
        <v>0</v>
      </c>
      <c r="AE1532" s="416" t="s">
        <v>166</v>
      </c>
      <c r="AF1532" s="426">
        <f>IF(AF1530="",AF1531-AF1529,AF1531-AF1530)</f>
        <v>-5.5499999999999994E-2</v>
      </c>
      <c r="AG1532" s="416" t="s">
        <v>166</v>
      </c>
      <c r="AH1532" s="426">
        <f>IF(AH1530="",AH1531-AH1529,AH1531-AH1530)</f>
        <v>0</v>
      </c>
      <c r="AI1532" s="816"/>
      <c r="AJ1532" s="817"/>
      <c r="AK1532" s="792"/>
      <c r="AL1532" s="792"/>
      <c r="AM1532" s="792"/>
      <c r="AN1532" s="792"/>
      <c r="AO1532" s="792"/>
      <c r="AP1532" s="792"/>
    </row>
    <row r="1533" spans="1:43" ht="15" customHeight="1" x14ac:dyDescent="0.2">
      <c r="A1533" s="404"/>
      <c r="B1533" s="425" t="s">
        <v>163</v>
      </c>
      <c r="C1533" s="424" t="s">
        <v>444</v>
      </c>
      <c r="D1533" s="423" t="s">
        <v>161</v>
      </c>
      <c r="E1533" s="422" t="s">
        <v>50</v>
      </c>
      <c r="F1533" s="420">
        <v>44070</v>
      </c>
      <c r="G1533" s="420">
        <v>44148</v>
      </c>
      <c r="H1533" s="419">
        <v>2019</v>
      </c>
      <c r="I1533" s="604" t="s">
        <v>185</v>
      </c>
      <c r="J1533" s="604" t="s">
        <v>160</v>
      </c>
      <c r="K1533" s="417" t="s">
        <v>422</v>
      </c>
      <c r="L1533" s="824"/>
      <c r="M1533" s="825"/>
      <c r="N1533" s="792"/>
      <c r="O1533" s="829"/>
      <c r="P1533" s="832"/>
      <c r="Q1533" s="835"/>
      <c r="R1533" s="829"/>
      <c r="S1533" s="416" t="s">
        <v>165</v>
      </c>
      <c r="T1533" s="415"/>
      <c r="U1533" s="416" t="s">
        <v>164</v>
      </c>
      <c r="V1533" s="415">
        <v>44148</v>
      </c>
      <c r="W1533" s="816"/>
      <c r="X1533" s="817"/>
      <c r="Y1533" s="816"/>
      <c r="Z1533" s="817"/>
      <c r="AA1533" s="816"/>
      <c r="AB1533" s="817"/>
      <c r="AC1533" s="816"/>
      <c r="AD1533" s="817"/>
      <c r="AE1533" s="816"/>
      <c r="AF1533" s="817"/>
      <c r="AG1533" s="816"/>
      <c r="AH1533" s="817"/>
      <c r="AI1533" s="816"/>
      <c r="AJ1533" s="817"/>
      <c r="AK1533" s="792"/>
      <c r="AL1533" s="792"/>
      <c r="AM1533" s="792"/>
      <c r="AN1533" s="792"/>
      <c r="AO1533" s="792"/>
      <c r="AP1533" s="792"/>
    </row>
    <row r="1534" spans="1:43" ht="15" customHeight="1" thickBot="1" x14ac:dyDescent="0.25">
      <c r="A1534" s="404"/>
      <c r="B1534" s="414" t="s">
        <v>163</v>
      </c>
      <c r="C1534" s="413" t="s">
        <v>444</v>
      </c>
      <c r="D1534" s="412" t="s">
        <v>161</v>
      </c>
      <c r="E1534" s="411" t="s">
        <v>50</v>
      </c>
      <c r="F1534" s="409">
        <v>44070</v>
      </c>
      <c r="G1534" s="409">
        <v>44148</v>
      </c>
      <c r="H1534" s="408">
        <v>2019</v>
      </c>
      <c r="I1534" s="627" t="s">
        <v>185</v>
      </c>
      <c r="J1534" s="627" t="s">
        <v>160</v>
      </c>
      <c r="K1534" s="407" t="s">
        <v>422</v>
      </c>
      <c r="L1534" s="826"/>
      <c r="M1534" s="827"/>
      <c r="N1534" s="793"/>
      <c r="O1534" s="830"/>
      <c r="P1534" s="833"/>
      <c r="Q1534" s="836"/>
      <c r="R1534" s="830"/>
      <c r="S1534" s="406" t="s">
        <v>158</v>
      </c>
      <c r="T1534" s="405">
        <v>44070</v>
      </c>
      <c r="U1534" s="820"/>
      <c r="V1534" s="821"/>
      <c r="W1534" s="818"/>
      <c r="X1534" s="819"/>
      <c r="Y1534" s="818"/>
      <c r="Z1534" s="819"/>
      <c r="AA1534" s="818"/>
      <c r="AB1534" s="819"/>
      <c r="AC1534" s="818"/>
      <c r="AD1534" s="819"/>
      <c r="AE1534" s="818"/>
      <c r="AF1534" s="819"/>
      <c r="AG1534" s="818"/>
      <c r="AH1534" s="819"/>
      <c r="AI1534" s="818"/>
      <c r="AJ1534" s="819"/>
      <c r="AK1534" s="793"/>
      <c r="AL1534" s="793"/>
      <c r="AM1534" s="793"/>
      <c r="AN1534" s="793"/>
      <c r="AO1534" s="793"/>
      <c r="AP1534" s="793"/>
    </row>
    <row r="1535" spans="1:43" ht="12.75" customHeight="1" thickTop="1" x14ac:dyDescent="0.2">
      <c r="A1535" s="404"/>
      <c r="B1535" s="445" t="s">
        <v>191</v>
      </c>
      <c r="C1535" s="444" t="s">
        <v>441</v>
      </c>
      <c r="D1535" s="443" t="s">
        <v>161</v>
      </c>
      <c r="E1535" s="442" t="s">
        <v>50</v>
      </c>
      <c r="F1535" s="440">
        <v>44070</v>
      </c>
      <c r="G1535" s="440">
        <v>44167</v>
      </c>
      <c r="H1535" s="419">
        <v>2019</v>
      </c>
      <c r="I1535" s="604" t="s">
        <v>185</v>
      </c>
      <c r="J1535" s="604" t="s">
        <v>160</v>
      </c>
      <c r="K1535" s="439" t="s">
        <v>189</v>
      </c>
      <c r="L1535" s="822" t="s">
        <v>1946</v>
      </c>
      <c r="M1535" s="823"/>
      <c r="N1535" s="791" t="s">
        <v>1945</v>
      </c>
      <c r="O1535" s="828" t="s">
        <v>228</v>
      </c>
      <c r="P1535" s="831"/>
      <c r="Q1535" s="834"/>
      <c r="R1535" s="828" t="s">
        <v>185</v>
      </c>
      <c r="S1535" s="434" t="s">
        <v>184</v>
      </c>
      <c r="T1535" s="438">
        <v>650000</v>
      </c>
      <c r="U1535" s="434" t="s">
        <v>183</v>
      </c>
      <c r="V1535" s="437">
        <f>T1540+T1538</f>
        <v>44230</v>
      </c>
      <c r="W1535" s="434" t="s">
        <v>182</v>
      </c>
      <c r="X1535" s="436">
        <f>T1535</f>
        <v>650000</v>
      </c>
      <c r="Y1535" s="434" t="s">
        <v>181</v>
      </c>
      <c r="Z1535" s="435"/>
      <c r="AA1535" s="434" t="s">
        <v>181</v>
      </c>
      <c r="AB1535" s="435"/>
      <c r="AC1535" s="434" t="s">
        <v>181</v>
      </c>
      <c r="AD1535" s="435">
        <v>0.05</v>
      </c>
      <c r="AE1535" s="434" t="s">
        <v>181</v>
      </c>
      <c r="AF1535" s="435">
        <v>0.21199999999999999</v>
      </c>
      <c r="AG1535" s="605" t="s">
        <v>181</v>
      </c>
      <c r="AH1535" s="609">
        <v>1</v>
      </c>
      <c r="AI1535" s="434" t="s">
        <v>180</v>
      </c>
      <c r="AJ1535" s="433">
        <v>6</v>
      </c>
      <c r="AK1535" s="791" t="s">
        <v>548</v>
      </c>
      <c r="AL1535" s="791" t="s">
        <v>538</v>
      </c>
      <c r="AM1535" s="791" t="s">
        <v>322</v>
      </c>
      <c r="AN1535" s="791" t="s">
        <v>322</v>
      </c>
      <c r="AO1535" s="791" t="s">
        <v>322</v>
      </c>
      <c r="AP1535" s="791" t="s">
        <v>2143</v>
      </c>
    </row>
    <row r="1536" spans="1:43" ht="15" customHeight="1" x14ac:dyDescent="0.2">
      <c r="A1536" s="404"/>
      <c r="B1536" s="425" t="s">
        <v>191</v>
      </c>
      <c r="C1536" s="424" t="s">
        <v>441</v>
      </c>
      <c r="D1536" s="423" t="s">
        <v>161</v>
      </c>
      <c r="E1536" s="422" t="s">
        <v>50</v>
      </c>
      <c r="F1536" s="420">
        <v>44070</v>
      </c>
      <c r="G1536" s="420">
        <v>44167</v>
      </c>
      <c r="H1536" s="419">
        <v>2019</v>
      </c>
      <c r="I1536" s="604" t="s">
        <v>185</v>
      </c>
      <c r="J1536" s="604" t="s">
        <v>160</v>
      </c>
      <c r="K1536" s="417" t="s">
        <v>159</v>
      </c>
      <c r="L1536" s="824"/>
      <c r="M1536" s="825"/>
      <c r="N1536" s="792"/>
      <c r="O1536" s="829"/>
      <c r="P1536" s="832"/>
      <c r="Q1536" s="835"/>
      <c r="R1536" s="829"/>
      <c r="S1536" s="416" t="s">
        <v>179</v>
      </c>
      <c r="T1536" s="432" t="s">
        <v>230</v>
      </c>
      <c r="U1536" s="416" t="s">
        <v>177</v>
      </c>
      <c r="V1536" s="415"/>
      <c r="W1536" s="416" t="s">
        <v>176</v>
      </c>
      <c r="X1536" s="428">
        <f>X1535</f>
        <v>650000</v>
      </c>
      <c r="Y1536" s="416" t="s">
        <v>175</v>
      </c>
      <c r="Z1536" s="426"/>
      <c r="AA1536" s="416" t="s">
        <v>175</v>
      </c>
      <c r="AB1536" s="426"/>
      <c r="AC1536" s="416" t="s">
        <v>175</v>
      </c>
      <c r="AD1536" s="426"/>
      <c r="AE1536" s="416" t="s">
        <v>175</v>
      </c>
      <c r="AF1536" s="426"/>
      <c r="AG1536" s="615" t="s">
        <v>175</v>
      </c>
      <c r="AH1536" s="619"/>
      <c r="AI1536" s="416" t="s">
        <v>174</v>
      </c>
      <c r="AJ1536" s="430">
        <f>+AJ1535*22</f>
        <v>132</v>
      </c>
      <c r="AK1536" s="792"/>
      <c r="AL1536" s="792"/>
      <c r="AM1536" s="792"/>
      <c r="AN1536" s="792"/>
      <c r="AO1536" s="792"/>
      <c r="AP1536" s="792"/>
    </row>
    <row r="1537" spans="1:43" ht="39" customHeight="1" x14ac:dyDescent="0.2">
      <c r="A1537" s="404"/>
      <c r="B1537" s="425" t="s">
        <v>191</v>
      </c>
      <c r="C1537" s="424" t="s">
        <v>441</v>
      </c>
      <c r="D1537" s="423" t="s">
        <v>161</v>
      </c>
      <c r="E1537" s="422" t="s">
        <v>50</v>
      </c>
      <c r="F1537" s="420">
        <v>44070</v>
      </c>
      <c r="G1537" s="420">
        <v>44167</v>
      </c>
      <c r="H1537" s="419">
        <v>2019</v>
      </c>
      <c r="I1537" s="604" t="s">
        <v>185</v>
      </c>
      <c r="J1537" s="604" t="s">
        <v>160</v>
      </c>
      <c r="K1537" s="417" t="s">
        <v>159</v>
      </c>
      <c r="L1537" s="824"/>
      <c r="M1537" s="825"/>
      <c r="N1537" s="792"/>
      <c r="O1537" s="829"/>
      <c r="P1537" s="832"/>
      <c r="Q1537" s="835"/>
      <c r="R1537" s="829"/>
      <c r="S1537" s="416" t="s">
        <v>173</v>
      </c>
      <c r="T1537" s="429" t="s">
        <v>534</v>
      </c>
      <c r="U1537" s="416" t="s">
        <v>171</v>
      </c>
      <c r="V1537" s="427"/>
      <c r="W1537" s="416" t="s">
        <v>170</v>
      </c>
      <c r="X1537" s="428"/>
      <c r="Y1537" s="416" t="s">
        <v>169</v>
      </c>
      <c r="Z1537" s="426"/>
      <c r="AA1537" s="416" t="s">
        <v>169</v>
      </c>
      <c r="AB1537" s="426"/>
      <c r="AC1537" s="416" t="s">
        <v>169</v>
      </c>
      <c r="AD1537" s="426">
        <v>0.05</v>
      </c>
      <c r="AE1537" s="416" t="s">
        <v>169</v>
      </c>
      <c r="AF1537" s="426">
        <v>8.2600000000000007E-2</v>
      </c>
      <c r="AG1537" s="615" t="s">
        <v>169</v>
      </c>
      <c r="AH1537" s="619">
        <v>1</v>
      </c>
      <c r="AI1537" s="816"/>
      <c r="AJ1537" s="817"/>
      <c r="AK1537" s="792"/>
      <c r="AL1537" s="792"/>
      <c r="AM1537" s="792"/>
      <c r="AN1537" s="792"/>
      <c r="AO1537" s="792"/>
      <c r="AP1537" s="792"/>
    </row>
    <row r="1538" spans="1:43" ht="15" customHeight="1" x14ac:dyDescent="0.2">
      <c r="A1538" s="404"/>
      <c r="B1538" s="425" t="s">
        <v>191</v>
      </c>
      <c r="C1538" s="424" t="s">
        <v>441</v>
      </c>
      <c r="D1538" s="423" t="s">
        <v>161</v>
      </c>
      <c r="E1538" s="422" t="s">
        <v>50</v>
      </c>
      <c r="F1538" s="420">
        <v>44070</v>
      </c>
      <c r="G1538" s="420">
        <v>44167</v>
      </c>
      <c r="H1538" s="419">
        <v>2019</v>
      </c>
      <c r="I1538" s="604" t="s">
        <v>185</v>
      </c>
      <c r="J1538" s="604" t="s">
        <v>160</v>
      </c>
      <c r="K1538" s="417" t="s">
        <v>159</v>
      </c>
      <c r="L1538" s="824"/>
      <c r="M1538" s="825"/>
      <c r="N1538" s="792"/>
      <c r="O1538" s="829"/>
      <c r="P1538" s="832"/>
      <c r="Q1538" s="835"/>
      <c r="R1538" s="829"/>
      <c r="S1538" s="416" t="s">
        <v>168</v>
      </c>
      <c r="T1538" s="427">
        <v>160</v>
      </c>
      <c r="U1538" s="416" t="s">
        <v>167</v>
      </c>
      <c r="V1538" s="427"/>
      <c r="W1538" s="816"/>
      <c r="X1538" s="817"/>
      <c r="Y1538" s="416" t="s">
        <v>166</v>
      </c>
      <c r="Z1538" s="426">
        <f>IF(Z1536="",Z1537-Z1535,Z1537-Z1536)</f>
        <v>0</v>
      </c>
      <c r="AA1538" s="416" t="s">
        <v>166</v>
      </c>
      <c r="AB1538" s="426">
        <f>IF(AB1536="",AB1537-AB1535,AB1537-AB1536)</f>
        <v>0</v>
      </c>
      <c r="AC1538" s="416" t="s">
        <v>166</v>
      </c>
      <c r="AD1538" s="426">
        <f>IF(AD1536="",AD1537-AD1535,AD1537-AD1536)</f>
        <v>0</v>
      </c>
      <c r="AE1538" s="416" t="s">
        <v>166</v>
      </c>
      <c r="AF1538" s="426">
        <f>IF(AF1536="",AF1537-AF1535,AF1537-AF1536)</f>
        <v>-0.12939999999999999</v>
      </c>
      <c r="AG1538" s="615" t="s">
        <v>166</v>
      </c>
      <c r="AH1538" s="619">
        <f>IF(AH1536="",AH1537-AH1535,AH1537-AH1536)</f>
        <v>0</v>
      </c>
      <c r="AI1538" s="816"/>
      <c r="AJ1538" s="817"/>
      <c r="AK1538" s="792"/>
      <c r="AL1538" s="792"/>
      <c r="AM1538" s="792"/>
      <c r="AN1538" s="792"/>
      <c r="AO1538" s="792"/>
      <c r="AP1538" s="792"/>
    </row>
    <row r="1539" spans="1:43" ht="15" customHeight="1" x14ac:dyDescent="0.2">
      <c r="A1539" s="404"/>
      <c r="B1539" s="425" t="s">
        <v>191</v>
      </c>
      <c r="C1539" s="424" t="s">
        <v>441</v>
      </c>
      <c r="D1539" s="423" t="s">
        <v>161</v>
      </c>
      <c r="E1539" s="422" t="s">
        <v>50</v>
      </c>
      <c r="F1539" s="420">
        <v>44070</v>
      </c>
      <c r="G1539" s="420">
        <v>44167</v>
      </c>
      <c r="H1539" s="419">
        <v>2019</v>
      </c>
      <c r="I1539" s="604" t="s">
        <v>185</v>
      </c>
      <c r="J1539" s="604" t="s">
        <v>160</v>
      </c>
      <c r="K1539" s="417" t="s">
        <v>159</v>
      </c>
      <c r="L1539" s="824"/>
      <c r="M1539" s="825"/>
      <c r="N1539" s="792"/>
      <c r="O1539" s="829"/>
      <c r="P1539" s="832"/>
      <c r="Q1539" s="835"/>
      <c r="R1539" s="829"/>
      <c r="S1539" s="416" t="s">
        <v>165</v>
      </c>
      <c r="T1539" s="415">
        <v>43756</v>
      </c>
      <c r="U1539" s="416" t="s">
        <v>164</v>
      </c>
      <c r="V1539" s="415">
        <v>44167</v>
      </c>
      <c r="W1539" s="816"/>
      <c r="X1539" s="817"/>
      <c r="Y1539" s="816"/>
      <c r="Z1539" s="817"/>
      <c r="AA1539" s="816"/>
      <c r="AB1539" s="817"/>
      <c r="AC1539" s="816"/>
      <c r="AD1539" s="817"/>
      <c r="AE1539" s="816"/>
      <c r="AF1539" s="817"/>
      <c r="AG1539" s="785"/>
      <c r="AH1539" s="786"/>
      <c r="AI1539" s="816"/>
      <c r="AJ1539" s="817"/>
      <c r="AK1539" s="792"/>
      <c r="AL1539" s="792"/>
      <c r="AM1539" s="792"/>
      <c r="AN1539" s="792"/>
      <c r="AO1539" s="792"/>
      <c r="AP1539" s="792"/>
    </row>
    <row r="1540" spans="1:43" ht="15" customHeight="1" thickBot="1" x14ac:dyDescent="0.25">
      <c r="A1540" s="404"/>
      <c r="B1540" s="414" t="s">
        <v>191</v>
      </c>
      <c r="C1540" s="413" t="s">
        <v>441</v>
      </c>
      <c r="D1540" s="412" t="s">
        <v>161</v>
      </c>
      <c r="E1540" s="411" t="s">
        <v>50</v>
      </c>
      <c r="F1540" s="409">
        <v>44070</v>
      </c>
      <c r="G1540" s="409">
        <v>44167</v>
      </c>
      <c r="H1540" s="408">
        <v>2019</v>
      </c>
      <c r="I1540" s="627" t="s">
        <v>185</v>
      </c>
      <c r="J1540" s="627" t="s">
        <v>160</v>
      </c>
      <c r="K1540" s="407" t="s">
        <v>159</v>
      </c>
      <c r="L1540" s="826"/>
      <c r="M1540" s="827"/>
      <c r="N1540" s="793"/>
      <c r="O1540" s="830"/>
      <c r="P1540" s="833"/>
      <c r="Q1540" s="836"/>
      <c r="R1540" s="830"/>
      <c r="S1540" s="406" t="s">
        <v>158</v>
      </c>
      <c r="T1540" s="451">
        <v>44070</v>
      </c>
      <c r="U1540" s="820"/>
      <c r="V1540" s="821"/>
      <c r="W1540" s="818"/>
      <c r="X1540" s="819"/>
      <c r="Y1540" s="818"/>
      <c r="Z1540" s="819"/>
      <c r="AA1540" s="818"/>
      <c r="AB1540" s="819"/>
      <c r="AC1540" s="818"/>
      <c r="AD1540" s="819"/>
      <c r="AE1540" s="818"/>
      <c r="AF1540" s="819"/>
      <c r="AG1540" s="787"/>
      <c r="AH1540" s="788"/>
      <c r="AI1540" s="818"/>
      <c r="AJ1540" s="819"/>
      <c r="AK1540" s="793"/>
      <c r="AL1540" s="793"/>
      <c r="AM1540" s="793"/>
      <c r="AN1540" s="793"/>
      <c r="AO1540" s="793"/>
      <c r="AP1540" s="793"/>
    </row>
    <row r="1541" spans="1:43" s="597" customFormat="1" ht="12.75" customHeight="1" thickTop="1" x14ac:dyDescent="0.2">
      <c r="B1541" s="598" t="s">
        <v>723</v>
      </c>
      <c r="C1541" s="599" t="s">
        <v>947</v>
      </c>
      <c r="D1541" s="603" t="s">
        <v>705</v>
      </c>
      <c r="E1541" s="601" t="s">
        <v>50</v>
      </c>
      <c r="F1541" s="602">
        <v>43994</v>
      </c>
      <c r="G1541" s="602">
        <v>44014</v>
      </c>
      <c r="H1541" s="603">
        <v>2019</v>
      </c>
      <c r="I1541" s="604" t="s">
        <v>185</v>
      </c>
      <c r="J1541" s="604" t="s">
        <v>160</v>
      </c>
      <c r="K1541" s="645" t="s">
        <v>942</v>
      </c>
      <c r="L1541" s="794" t="s">
        <v>151</v>
      </c>
      <c r="M1541" s="795"/>
      <c r="N1541" s="791" t="s">
        <v>1945</v>
      </c>
      <c r="O1541" s="803" t="s">
        <v>228</v>
      </c>
      <c r="P1541" s="806"/>
      <c r="Q1541" s="809"/>
      <c r="R1541" s="803"/>
      <c r="S1541" s="605" t="s">
        <v>184</v>
      </c>
      <c r="T1541" s="712">
        <v>500000</v>
      </c>
      <c r="U1541" s="657" t="s">
        <v>183</v>
      </c>
      <c r="V1541" s="713">
        <f>T1546+T1544-0.01</f>
        <v>44063.99</v>
      </c>
      <c r="W1541" s="605" t="s">
        <v>182</v>
      </c>
      <c r="X1541" s="608">
        <f>T1541</f>
        <v>500000</v>
      </c>
      <c r="Y1541" s="605" t="s">
        <v>181</v>
      </c>
      <c r="Z1541" s="609">
        <v>1</v>
      </c>
      <c r="AA1541" s="605" t="s">
        <v>181</v>
      </c>
      <c r="AB1541" s="609">
        <v>1</v>
      </c>
      <c r="AC1541" s="605" t="s">
        <v>181</v>
      </c>
      <c r="AD1541" s="609">
        <v>1</v>
      </c>
      <c r="AE1541" s="605" t="s">
        <v>181</v>
      </c>
      <c r="AF1541" s="609">
        <v>1</v>
      </c>
      <c r="AG1541" s="605" t="s">
        <v>181</v>
      </c>
      <c r="AH1541" s="609">
        <v>1</v>
      </c>
      <c r="AI1541" s="434" t="s">
        <v>180</v>
      </c>
      <c r="AJ1541" s="433"/>
      <c r="AK1541" s="800" t="s">
        <v>227</v>
      </c>
      <c r="AL1541" s="800" t="s">
        <v>227</v>
      </c>
      <c r="AM1541" s="800" t="s">
        <v>227</v>
      </c>
      <c r="AP1541" s="791" t="s">
        <v>2143</v>
      </c>
      <c r="AQ1541" s="724"/>
    </row>
    <row r="1542" spans="1:43" s="597" customFormat="1" ht="15" customHeight="1" x14ac:dyDescent="0.2">
      <c r="B1542" s="611" t="s">
        <v>723</v>
      </c>
      <c r="C1542" s="612" t="s">
        <v>947</v>
      </c>
      <c r="D1542" s="646" t="s">
        <v>705</v>
      </c>
      <c r="E1542" s="600" t="s">
        <v>50</v>
      </c>
      <c r="F1542" s="613">
        <v>43994</v>
      </c>
      <c r="G1542" s="613">
        <v>44014</v>
      </c>
      <c r="H1542" s="603">
        <v>2019</v>
      </c>
      <c r="I1542" s="604" t="s">
        <v>185</v>
      </c>
      <c r="J1542" s="604" t="s">
        <v>160</v>
      </c>
      <c r="K1542" s="647" t="s">
        <v>942</v>
      </c>
      <c r="L1542" s="796"/>
      <c r="M1542" s="797"/>
      <c r="N1542" s="792"/>
      <c r="O1542" s="804"/>
      <c r="P1542" s="807"/>
      <c r="Q1542" s="810"/>
      <c r="R1542" s="804"/>
      <c r="S1542" s="615" t="s">
        <v>179</v>
      </c>
      <c r="T1542" s="715" t="s">
        <v>172</v>
      </c>
      <c r="U1542" s="659" t="s">
        <v>177</v>
      </c>
      <c r="V1542" s="685">
        <f>V1541+V1544</f>
        <v>44063.99</v>
      </c>
      <c r="W1542" s="615" t="s">
        <v>176</v>
      </c>
      <c r="X1542" s="618">
        <f>X1541</f>
        <v>500000</v>
      </c>
      <c r="Y1542" s="615" t="s">
        <v>175</v>
      </c>
      <c r="Z1542" s="619"/>
      <c r="AA1542" s="615" t="s">
        <v>175</v>
      </c>
      <c r="AB1542" s="619"/>
      <c r="AC1542" s="615" t="s">
        <v>175</v>
      </c>
      <c r="AD1542" s="619"/>
      <c r="AE1542" s="615" t="s">
        <v>175</v>
      </c>
      <c r="AF1542" s="619"/>
      <c r="AG1542" s="615" t="s">
        <v>175</v>
      </c>
      <c r="AH1542" s="619"/>
      <c r="AI1542" s="416" t="s">
        <v>174</v>
      </c>
      <c r="AJ1542" s="430"/>
      <c r="AK1542" s="801"/>
      <c r="AL1542" s="801"/>
      <c r="AM1542" s="801"/>
      <c r="AP1542" s="792"/>
      <c r="AQ1542" s="724"/>
    </row>
    <row r="1543" spans="1:43" s="597" customFormat="1" x14ac:dyDescent="0.2">
      <c r="B1543" s="611" t="s">
        <v>723</v>
      </c>
      <c r="C1543" s="612" t="s">
        <v>947</v>
      </c>
      <c r="D1543" s="646" t="s">
        <v>705</v>
      </c>
      <c r="E1543" s="600" t="s">
        <v>50</v>
      </c>
      <c r="F1543" s="613">
        <v>43994</v>
      </c>
      <c r="G1543" s="613">
        <v>44014</v>
      </c>
      <c r="H1543" s="603">
        <v>2019</v>
      </c>
      <c r="I1543" s="604" t="s">
        <v>185</v>
      </c>
      <c r="J1543" s="604" t="s">
        <v>160</v>
      </c>
      <c r="K1543" s="647" t="s">
        <v>942</v>
      </c>
      <c r="L1543" s="796"/>
      <c r="M1543" s="797"/>
      <c r="N1543" s="792"/>
      <c r="O1543" s="804"/>
      <c r="P1543" s="807"/>
      <c r="Q1543" s="810"/>
      <c r="R1543" s="804"/>
      <c r="S1543" s="615" t="s">
        <v>173</v>
      </c>
      <c r="T1543" s="717"/>
      <c r="U1543" s="659" t="s">
        <v>171</v>
      </c>
      <c r="V1543" s="684"/>
      <c r="W1543" s="615" t="s">
        <v>170</v>
      </c>
      <c r="X1543" s="618"/>
      <c r="Y1543" s="615" t="s">
        <v>169</v>
      </c>
      <c r="Z1543" s="619">
        <v>1</v>
      </c>
      <c r="AA1543" s="615" t="s">
        <v>169</v>
      </c>
      <c r="AB1543" s="619">
        <v>1</v>
      </c>
      <c r="AC1543" s="615" t="s">
        <v>169</v>
      </c>
      <c r="AD1543" s="619">
        <v>1</v>
      </c>
      <c r="AE1543" s="615" t="s">
        <v>169</v>
      </c>
      <c r="AF1543" s="619">
        <v>1</v>
      </c>
      <c r="AG1543" s="615" t="s">
        <v>169</v>
      </c>
      <c r="AH1543" s="619">
        <v>1</v>
      </c>
      <c r="AI1543" s="816"/>
      <c r="AJ1543" s="817"/>
      <c r="AK1543" s="801"/>
      <c r="AL1543" s="801"/>
      <c r="AM1543" s="801"/>
      <c r="AP1543" s="792"/>
      <c r="AQ1543" s="724"/>
    </row>
    <row r="1544" spans="1:43" s="597" customFormat="1" ht="15" customHeight="1" x14ac:dyDescent="0.2">
      <c r="B1544" s="611" t="s">
        <v>723</v>
      </c>
      <c r="C1544" s="612" t="s">
        <v>947</v>
      </c>
      <c r="D1544" s="646" t="s">
        <v>705</v>
      </c>
      <c r="E1544" s="600" t="s">
        <v>50</v>
      </c>
      <c r="F1544" s="613">
        <v>43994</v>
      </c>
      <c r="G1544" s="613">
        <v>44014</v>
      </c>
      <c r="H1544" s="603">
        <v>2019</v>
      </c>
      <c r="I1544" s="604" t="s">
        <v>185</v>
      </c>
      <c r="J1544" s="604" t="s">
        <v>160</v>
      </c>
      <c r="K1544" s="647" t="s">
        <v>942</v>
      </c>
      <c r="L1544" s="796"/>
      <c r="M1544" s="797"/>
      <c r="N1544" s="792"/>
      <c r="O1544" s="804"/>
      <c r="P1544" s="807"/>
      <c r="Q1544" s="810"/>
      <c r="R1544" s="804"/>
      <c r="S1544" s="615" t="s">
        <v>168</v>
      </c>
      <c r="T1544" s="684">
        <v>70</v>
      </c>
      <c r="U1544" s="659" t="s">
        <v>167</v>
      </c>
      <c r="V1544" s="684"/>
      <c r="W1544" s="785"/>
      <c r="X1544" s="786"/>
      <c r="Y1544" s="615" t="s">
        <v>166</v>
      </c>
      <c r="Z1544" s="619">
        <f>IF(Z1542="",Z1543-Z1541,Z1543-Z1542)</f>
        <v>0</v>
      </c>
      <c r="AA1544" s="615" t="s">
        <v>166</v>
      </c>
      <c r="AB1544" s="619">
        <f>IF(AB1542="",AB1543-AB1541,AB1543-AB1542)</f>
        <v>0</v>
      </c>
      <c r="AC1544" s="615" t="s">
        <v>166</v>
      </c>
      <c r="AD1544" s="619">
        <f>IF(AD1542="",AD1543-AD1541,AD1543-AD1542)</f>
        <v>0</v>
      </c>
      <c r="AE1544" s="615" t="s">
        <v>166</v>
      </c>
      <c r="AF1544" s="619">
        <f>IF(AF1542="",AF1543-AF1541,AF1543-AF1542)</f>
        <v>0</v>
      </c>
      <c r="AG1544" s="615" t="s">
        <v>166</v>
      </c>
      <c r="AH1544" s="619">
        <f>IF(AH1542="",AH1543-AH1541,AH1543-AH1542)</f>
        <v>0</v>
      </c>
      <c r="AI1544" s="816"/>
      <c r="AJ1544" s="817"/>
      <c r="AK1544" s="801"/>
      <c r="AL1544" s="801"/>
      <c r="AM1544" s="801"/>
      <c r="AP1544" s="792"/>
      <c r="AQ1544" s="724"/>
    </row>
    <row r="1545" spans="1:43" s="597" customFormat="1" ht="15" customHeight="1" x14ac:dyDescent="0.2">
      <c r="B1545" s="611" t="s">
        <v>723</v>
      </c>
      <c r="C1545" s="612" t="s">
        <v>947</v>
      </c>
      <c r="D1545" s="646" t="s">
        <v>705</v>
      </c>
      <c r="E1545" s="600" t="s">
        <v>50</v>
      </c>
      <c r="F1545" s="613">
        <v>43994</v>
      </c>
      <c r="G1545" s="613">
        <v>44014</v>
      </c>
      <c r="H1545" s="603">
        <v>2019</v>
      </c>
      <c r="I1545" s="604" t="s">
        <v>185</v>
      </c>
      <c r="J1545" s="604" t="s">
        <v>160</v>
      </c>
      <c r="K1545" s="647" t="s">
        <v>942</v>
      </c>
      <c r="L1545" s="796"/>
      <c r="M1545" s="797"/>
      <c r="N1545" s="792"/>
      <c r="O1545" s="804"/>
      <c r="P1545" s="807"/>
      <c r="Q1545" s="810"/>
      <c r="R1545" s="804"/>
      <c r="S1545" s="615" t="s">
        <v>165</v>
      </c>
      <c r="T1545" s="685"/>
      <c r="U1545" s="659" t="s">
        <v>164</v>
      </c>
      <c r="V1545" s="685">
        <v>44014</v>
      </c>
      <c r="W1545" s="785"/>
      <c r="X1545" s="786"/>
      <c r="Y1545" s="785"/>
      <c r="Z1545" s="786"/>
      <c r="AA1545" s="785"/>
      <c r="AB1545" s="786"/>
      <c r="AC1545" s="785"/>
      <c r="AD1545" s="786"/>
      <c r="AE1545" s="785"/>
      <c r="AF1545" s="786"/>
      <c r="AG1545" s="785"/>
      <c r="AH1545" s="786"/>
      <c r="AI1545" s="816"/>
      <c r="AJ1545" s="817"/>
      <c r="AK1545" s="801"/>
      <c r="AL1545" s="801"/>
      <c r="AM1545" s="801"/>
      <c r="AP1545" s="792"/>
      <c r="AQ1545" s="724"/>
    </row>
    <row r="1546" spans="1:43" s="597" customFormat="1" ht="15" customHeight="1" thickBot="1" x14ac:dyDescent="0.25">
      <c r="B1546" s="623" t="s">
        <v>723</v>
      </c>
      <c r="C1546" s="624" t="s">
        <v>947</v>
      </c>
      <c r="D1546" s="648" t="s">
        <v>705</v>
      </c>
      <c r="E1546" s="625" t="s">
        <v>50</v>
      </c>
      <c r="F1546" s="626">
        <v>43994</v>
      </c>
      <c r="G1546" s="626">
        <v>44014</v>
      </c>
      <c r="H1546" s="624">
        <v>2019</v>
      </c>
      <c r="I1546" s="627" t="s">
        <v>185</v>
      </c>
      <c r="J1546" s="627" t="s">
        <v>160</v>
      </c>
      <c r="K1546" s="627" t="s">
        <v>942</v>
      </c>
      <c r="L1546" s="798"/>
      <c r="M1546" s="799"/>
      <c r="N1546" s="793"/>
      <c r="O1546" s="805"/>
      <c r="P1546" s="808"/>
      <c r="Q1546" s="811"/>
      <c r="R1546" s="805"/>
      <c r="S1546" s="629" t="s">
        <v>158</v>
      </c>
      <c r="T1546" s="722">
        <v>43994</v>
      </c>
      <c r="U1546" s="889"/>
      <c r="V1546" s="890"/>
      <c r="W1546" s="787"/>
      <c r="X1546" s="788"/>
      <c r="Y1546" s="787"/>
      <c r="Z1546" s="788"/>
      <c r="AA1546" s="787"/>
      <c r="AB1546" s="788"/>
      <c r="AC1546" s="787"/>
      <c r="AD1546" s="788"/>
      <c r="AE1546" s="787"/>
      <c r="AF1546" s="788"/>
      <c r="AG1546" s="787"/>
      <c r="AH1546" s="788"/>
      <c r="AI1546" s="818"/>
      <c r="AJ1546" s="819"/>
      <c r="AK1546" s="802"/>
      <c r="AL1546" s="802"/>
      <c r="AM1546" s="802"/>
      <c r="AP1546" s="793"/>
      <c r="AQ1546" s="724"/>
    </row>
    <row r="1547" spans="1:43" s="404" customFormat="1" ht="12.75" hidden="1" customHeight="1" thickTop="1" x14ac:dyDescent="0.2">
      <c r="B1547" s="445" t="s">
        <v>448</v>
      </c>
      <c r="C1547" s="444" t="s">
        <v>447</v>
      </c>
      <c r="D1547" s="443" t="s">
        <v>161</v>
      </c>
      <c r="E1547" s="442" t="s">
        <v>238</v>
      </c>
      <c r="F1547" s="440"/>
      <c r="G1547" s="440"/>
      <c r="H1547" s="419">
        <v>2019</v>
      </c>
      <c r="I1547" s="418"/>
      <c r="J1547" s="418" t="s">
        <v>987</v>
      </c>
      <c r="K1547" s="439" t="s">
        <v>422</v>
      </c>
      <c r="L1547" s="822" t="s">
        <v>449</v>
      </c>
      <c r="M1547" s="823"/>
      <c r="N1547" s="791" t="s">
        <v>1935</v>
      </c>
      <c r="O1547" s="828" t="s">
        <v>186</v>
      </c>
      <c r="P1547" s="831"/>
      <c r="Q1547" s="834"/>
      <c r="R1547" s="828" t="s">
        <v>185</v>
      </c>
      <c r="S1547" s="434" t="s">
        <v>184</v>
      </c>
      <c r="T1547" s="438">
        <v>500000</v>
      </c>
      <c r="U1547" s="434" t="s">
        <v>183</v>
      </c>
      <c r="V1547" s="437"/>
      <c r="W1547" s="434" t="s">
        <v>182</v>
      </c>
      <c r="X1547" s="436">
        <f>T1547</f>
        <v>500000</v>
      </c>
      <c r="Y1547" s="434" t="s">
        <v>181</v>
      </c>
      <c r="Z1547" s="435"/>
      <c r="AA1547" s="434" t="s">
        <v>181</v>
      </c>
      <c r="AB1547" s="435"/>
      <c r="AC1547" s="434" t="s">
        <v>181</v>
      </c>
      <c r="AD1547" s="435"/>
      <c r="AE1547" s="434" t="s">
        <v>181</v>
      </c>
      <c r="AF1547" s="435"/>
      <c r="AG1547" s="434" t="s">
        <v>181</v>
      </c>
      <c r="AH1547" s="435"/>
      <c r="AI1547" s="434" t="s">
        <v>180</v>
      </c>
      <c r="AJ1547" s="433"/>
      <c r="AK1547" s="791" t="s">
        <v>4</v>
      </c>
      <c r="AL1547" s="791" t="s">
        <v>4</v>
      </c>
      <c r="AM1547" s="791" t="s">
        <v>4</v>
      </c>
      <c r="AN1547" s="791" t="s">
        <v>4</v>
      </c>
      <c r="AO1547" s="791" t="s">
        <v>4</v>
      </c>
      <c r="AP1547" s="791" t="s">
        <v>4</v>
      </c>
    </row>
    <row r="1548" spans="1:43" s="404" customFormat="1" ht="15" hidden="1" customHeight="1" x14ac:dyDescent="0.2">
      <c r="B1548" s="425" t="s">
        <v>448</v>
      </c>
      <c r="C1548" s="424" t="s">
        <v>447</v>
      </c>
      <c r="D1548" s="423" t="s">
        <v>161</v>
      </c>
      <c r="E1548" s="422" t="s">
        <v>238</v>
      </c>
      <c r="F1548" s="420"/>
      <c r="G1548" s="420"/>
      <c r="H1548" s="419">
        <v>2019</v>
      </c>
      <c r="I1548" s="418"/>
      <c r="J1548" s="418" t="s">
        <v>987</v>
      </c>
      <c r="K1548" s="417" t="s">
        <v>422</v>
      </c>
      <c r="L1548" s="824"/>
      <c r="M1548" s="825"/>
      <c r="N1548" s="792"/>
      <c r="O1548" s="829"/>
      <c r="P1548" s="832"/>
      <c r="Q1548" s="835"/>
      <c r="R1548" s="829"/>
      <c r="S1548" s="416" t="s">
        <v>179</v>
      </c>
      <c r="T1548" s="432"/>
      <c r="U1548" s="416" t="s">
        <v>177</v>
      </c>
      <c r="V1548" s="415"/>
      <c r="W1548" s="416" t="s">
        <v>176</v>
      </c>
      <c r="X1548" s="428">
        <f>X1547</f>
        <v>500000</v>
      </c>
      <c r="Y1548" s="416" t="s">
        <v>175</v>
      </c>
      <c r="Z1548" s="426"/>
      <c r="AA1548" s="416" t="s">
        <v>175</v>
      </c>
      <c r="AB1548" s="426"/>
      <c r="AC1548" s="416" t="s">
        <v>175</v>
      </c>
      <c r="AD1548" s="426"/>
      <c r="AE1548" s="416" t="s">
        <v>175</v>
      </c>
      <c r="AF1548" s="426"/>
      <c r="AG1548" s="416" t="s">
        <v>175</v>
      </c>
      <c r="AH1548" s="426"/>
      <c r="AI1548" s="416" t="s">
        <v>174</v>
      </c>
      <c r="AJ1548" s="430"/>
      <c r="AK1548" s="792"/>
      <c r="AL1548" s="792"/>
      <c r="AM1548" s="792"/>
      <c r="AN1548" s="792"/>
      <c r="AO1548" s="792"/>
      <c r="AP1548" s="792"/>
    </row>
    <row r="1549" spans="1:43" s="404" customFormat="1" ht="39" hidden="1" customHeight="1" x14ac:dyDescent="0.2">
      <c r="B1549" s="425" t="s">
        <v>448</v>
      </c>
      <c r="C1549" s="424" t="s">
        <v>447</v>
      </c>
      <c r="D1549" s="423" t="s">
        <v>161</v>
      </c>
      <c r="E1549" s="422" t="s">
        <v>238</v>
      </c>
      <c r="F1549" s="420"/>
      <c r="G1549" s="420"/>
      <c r="H1549" s="419">
        <v>2019</v>
      </c>
      <c r="I1549" s="418"/>
      <c r="J1549" s="418" t="s">
        <v>987</v>
      </c>
      <c r="K1549" s="417" t="s">
        <v>422</v>
      </c>
      <c r="L1549" s="824"/>
      <c r="M1549" s="825"/>
      <c r="N1549" s="792"/>
      <c r="O1549" s="829"/>
      <c r="P1549" s="832"/>
      <c r="Q1549" s="835"/>
      <c r="R1549" s="829"/>
      <c r="S1549" s="416" t="s">
        <v>173</v>
      </c>
      <c r="T1549" s="429"/>
      <c r="U1549" s="416" t="s">
        <v>171</v>
      </c>
      <c r="V1549" s="427"/>
      <c r="W1549" s="416" t="s">
        <v>170</v>
      </c>
      <c r="X1549" s="428"/>
      <c r="Y1549" s="416" t="s">
        <v>169</v>
      </c>
      <c r="Z1549" s="426"/>
      <c r="AA1549" s="416" t="s">
        <v>169</v>
      </c>
      <c r="AB1549" s="426"/>
      <c r="AC1549" s="416" t="s">
        <v>169</v>
      </c>
      <c r="AD1549" s="426"/>
      <c r="AE1549" s="416" t="s">
        <v>169</v>
      </c>
      <c r="AF1549" s="426"/>
      <c r="AG1549" s="416" t="s">
        <v>169</v>
      </c>
      <c r="AH1549" s="426"/>
      <c r="AI1549" s="816"/>
      <c r="AJ1549" s="817"/>
      <c r="AK1549" s="792"/>
      <c r="AL1549" s="792"/>
      <c r="AM1549" s="792"/>
      <c r="AN1549" s="792"/>
      <c r="AO1549" s="792"/>
      <c r="AP1549" s="792"/>
    </row>
    <row r="1550" spans="1:43" s="404" customFormat="1" ht="15" hidden="1" customHeight="1" x14ac:dyDescent="0.2">
      <c r="B1550" s="425" t="s">
        <v>448</v>
      </c>
      <c r="C1550" s="424" t="s">
        <v>447</v>
      </c>
      <c r="D1550" s="423" t="s">
        <v>161</v>
      </c>
      <c r="E1550" s="422" t="s">
        <v>238</v>
      </c>
      <c r="F1550" s="420"/>
      <c r="G1550" s="420"/>
      <c r="H1550" s="419">
        <v>2019</v>
      </c>
      <c r="I1550" s="418"/>
      <c r="J1550" s="418" t="s">
        <v>987</v>
      </c>
      <c r="K1550" s="417" t="s">
        <v>422</v>
      </c>
      <c r="L1550" s="824"/>
      <c r="M1550" s="825"/>
      <c r="N1550" s="792"/>
      <c r="O1550" s="829"/>
      <c r="P1550" s="832"/>
      <c r="Q1550" s="835"/>
      <c r="R1550" s="829"/>
      <c r="S1550" s="416" t="s">
        <v>168</v>
      </c>
      <c r="T1550" s="427"/>
      <c r="U1550" s="416" t="s">
        <v>167</v>
      </c>
      <c r="V1550" s="427"/>
      <c r="W1550" s="816"/>
      <c r="X1550" s="817"/>
      <c r="Y1550" s="416" t="s">
        <v>166</v>
      </c>
      <c r="Z1550" s="426">
        <f>IF(Z1548="",Z1549-Z1547,Z1549-Z1548)</f>
        <v>0</v>
      </c>
      <c r="AA1550" s="416" t="s">
        <v>166</v>
      </c>
      <c r="AB1550" s="426">
        <f>IF(AB1548="",AB1549-AB1547,AB1549-AB1548)</f>
        <v>0</v>
      </c>
      <c r="AC1550" s="416" t="s">
        <v>166</v>
      </c>
      <c r="AD1550" s="426">
        <f>IF(AD1548="",AD1549-AD1547,AD1549-AD1548)</f>
        <v>0</v>
      </c>
      <c r="AE1550" s="416" t="s">
        <v>166</v>
      </c>
      <c r="AF1550" s="426">
        <f>IF(AF1548="",AF1549-AF1547,AF1549-AF1548)</f>
        <v>0</v>
      </c>
      <c r="AG1550" s="416" t="s">
        <v>166</v>
      </c>
      <c r="AH1550" s="426">
        <f>IF(AH1548="",AH1549-AH1547,AH1549-AH1548)</f>
        <v>0</v>
      </c>
      <c r="AI1550" s="816"/>
      <c r="AJ1550" s="817"/>
      <c r="AK1550" s="792"/>
      <c r="AL1550" s="792"/>
      <c r="AM1550" s="792"/>
      <c r="AN1550" s="792"/>
      <c r="AO1550" s="792"/>
      <c r="AP1550" s="792"/>
    </row>
    <row r="1551" spans="1:43" s="404" customFormat="1" ht="15" hidden="1" customHeight="1" x14ac:dyDescent="0.2">
      <c r="B1551" s="425" t="s">
        <v>448</v>
      </c>
      <c r="C1551" s="424" t="s">
        <v>447</v>
      </c>
      <c r="D1551" s="423" t="s">
        <v>161</v>
      </c>
      <c r="E1551" s="422" t="s">
        <v>238</v>
      </c>
      <c r="F1551" s="420"/>
      <c r="G1551" s="420"/>
      <c r="H1551" s="419">
        <v>2019</v>
      </c>
      <c r="I1551" s="418"/>
      <c r="J1551" s="418" t="s">
        <v>987</v>
      </c>
      <c r="K1551" s="417" t="s">
        <v>422</v>
      </c>
      <c r="L1551" s="824"/>
      <c r="M1551" s="825"/>
      <c r="N1551" s="792"/>
      <c r="O1551" s="829"/>
      <c r="P1551" s="832"/>
      <c r="Q1551" s="835"/>
      <c r="R1551" s="829"/>
      <c r="S1551" s="416" t="s">
        <v>165</v>
      </c>
      <c r="T1551" s="415"/>
      <c r="U1551" s="416" t="s">
        <v>164</v>
      </c>
      <c r="V1551" s="415"/>
      <c r="W1551" s="816"/>
      <c r="X1551" s="817"/>
      <c r="Y1551" s="816"/>
      <c r="Z1551" s="817"/>
      <c r="AA1551" s="816"/>
      <c r="AB1551" s="817"/>
      <c r="AC1551" s="816"/>
      <c r="AD1551" s="817"/>
      <c r="AE1551" s="816"/>
      <c r="AF1551" s="817"/>
      <c r="AG1551" s="816"/>
      <c r="AH1551" s="817"/>
      <c r="AI1551" s="816"/>
      <c r="AJ1551" s="817"/>
      <c r="AK1551" s="792"/>
      <c r="AL1551" s="792"/>
      <c r="AM1551" s="792"/>
      <c r="AN1551" s="792"/>
      <c r="AO1551" s="792"/>
      <c r="AP1551" s="792"/>
    </row>
    <row r="1552" spans="1:43" s="404" customFormat="1" ht="15" hidden="1" customHeight="1" thickBot="1" x14ac:dyDescent="0.25">
      <c r="B1552" s="414" t="s">
        <v>448</v>
      </c>
      <c r="C1552" s="413" t="s">
        <v>447</v>
      </c>
      <c r="D1552" s="412" t="s">
        <v>161</v>
      </c>
      <c r="E1552" s="411" t="s">
        <v>238</v>
      </c>
      <c r="F1552" s="409"/>
      <c r="G1552" s="409"/>
      <c r="H1552" s="408">
        <v>2019</v>
      </c>
      <c r="I1552" s="407"/>
      <c r="J1552" s="407" t="s">
        <v>987</v>
      </c>
      <c r="K1552" s="407" t="s">
        <v>422</v>
      </c>
      <c r="L1552" s="826"/>
      <c r="M1552" s="827"/>
      <c r="N1552" s="793"/>
      <c r="O1552" s="830"/>
      <c r="P1552" s="833"/>
      <c r="Q1552" s="836"/>
      <c r="R1552" s="830"/>
      <c r="S1552" s="406" t="s">
        <v>158</v>
      </c>
      <c r="T1552" s="451"/>
      <c r="U1552" s="820"/>
      <c r="V1552" s="821"/>
      <c r="W1552" s="818"/>
      <c r="X1552" s="819"/>
      <c r="Y1552" s="818"/>
      <c r="Z1552" s="819"/>
      <c r="AA1552" s="818"/>
      <c r="AB1552" s="819"/>
      <c r="AC1552" s="818"/>
      <c r="AD1552" s="819"/>
      <c r="AE1552" s="818"/>
      <c r="AF1552" s="819"/>
      <c r="AG1552" s="818"/>
      <c r="AH1552" s="819"/>
      <c r="AI1552" s="818"/>
      <c r="AJ1552" s="819"/>
      <c r="AK1552" s="793"/>
      <c r="AL1552" s="793"/>
      <c r="AM1552" s="793"/>
      <c r="AN1552" s="793"/>
      <c r="AO1552" s="793"/>
      <c r="AP1552" s="793"/>
    </row>
    <row r="1553" spans="2:42" s="404" customFormat="1" ht="12.75" customHeight="1" thickTop="1" x14ac:dyDescent="0.2">
      <c r="B1553" s="445" t="s">
        <v>191</v>
      </c>
      <c r="C1553" s="444" t="s">
        <v>428</v>
      </c>
      <c r="D1553" s="443" t="s">
        <v>161</v>
      </c>
      <c r="E1553" s="442" t="s">
        <v>50</v>
      </c>
      <c r="F1553" s="440">
        <v>44070</v>
      </c>
      <c r="G1553" s="440">
        <v>44119</v>
      </c>
      <c r="H1553" s="419">
        <v>2019</v>
      </c>
      <c r="I1553" s="418" t="s">
        <v>185</v>
      </c>
      <c r="J1553" s="604" t="s">
        <v>160</v>
      </c>
      <c r="K1553" s="439" t="s">
        <v>422</v>
      </c>
      <c r="L1553" s="822" t="s">
        <v>431</v>
      </c>
      <c r="M1553" s="823"/>
      <c r="N1553" s="791" t="s">
        <v>1935</v>
      </c>
      <c r="O1553" s="828" t="s">
        <v>228</v>
      </c>
      <c r="P1553" s="831"/>
      <c r="Q1553" s="834"/>
      <c r="R1553" s="828"/>
      <c r="S1553" s="434" t="s">
        <v>184</v>
      </c>
      <c r="T1553" s="438">
        <v>500000</v>
      </c>
      <c r="U1553" s="434" t="s">
        <v>183</v>
      </c>
      <c r="V1553" s="437">
        <f>+T1558+T1556</f>
        <v>44190</v>
      </c>
      <c r="W1553" s="434" t="s">
        <v>182</v>
      </c>
      <c r="X1553" s="436">
        <f>T1553</f>
        <v>500000</v>
      </c>
      <c r="Y1553" s="434" t="s">
        <v>181</v>
      </c>
      <c r="Z1553" s="435"/>
      <c r="AA1553" s="434" t="s">
        <v>181</v>
      </c>
      <c r="AB1553" s="435">
        <v>0.69530000000000003</v>
      </c>
      <c r="AC1553" s="472" t="s">
        <v>181</v>
      </c>
      <c r="AD1553" s="473">
        <v>0.54200000000000004</v>
      </c>
      <c r="AE1553" s="434" t="s">
        <v>181</v>
      </c>
      <c r="AF1553" s="435">
        <v>1</v>
      </c>
      <c r="AG1553" s="434" t="s">
        <v>181</v>
      </c>
      <c r="AH1553" s="435">
        <v>1</v>
      </c>
      <c r="AI1553" s="434" t="s">
        <v>180</v>
      </c>
      <c r="AJ1553" s="433">
        <v>6</v>
      </c>
      <c r="AK1553" s="791" t="s">
        <v>430</v>
      </c>
      <c r="AL1553" s="791" t="s">
        <v>429</v>
      </c>
      <c r="AM1553" s="791" t="s">
        <v>429</v>
      </c>
      <c r="AN1553" s="791" t="s">
        <v>227</v>
      </c>
      <c r="AO1553" s="791" t="s">
        <v>227</v>
      </c>
      <c r="AP1553" s="791" t="s">
        <v>2143</v>
      </c>
    </row>
    <row r="1554" spans="2:42" s="404" customFormat="1" ht="15" customHeight="1" x14ac:dyDescent="0.2">
      <c r="B1554" s="425" t="s">
        <v>191</v>
      </c>
      <c r="C1554" s="424" t="s">
        <v>428</v>
      </c>
      <c r="D1554" s="423" t="s">
        <v>161</v>
      </c>
      <c r="E1554" s="422" t="s">
        <v>50</v>
      </c>
      <c r="F1554" s="420">
        <v>44070</v>
      </c>
      <c r="G1554" s="420">
        <v>44119</v>
      </c>
      <c r="H1554" s="419">
        <v>2019</v>
      </c>
      <c r="I1554" s="418" t="s">
        <v>185</v>
      </c>
      <c r="J1554" s="604" t="s">
        <v>160</v>
      </c>
      <c r="K1554" s="417" t="s">
        <v>422</v>
      </c>
      <c r="L1554" s="824"/>
      <c r="M1554" s="825"/>
      <c r="N1554" s="792"/>
      <c r="O1554" s="829"/>
      <c r="P1554" s="832"/>
      <c r="Q1554" s="835"/>
      <c r="R1554" s="829"/>
      <c r="S1554" s="416" t="s">
        <v>179</v>
      </c>
      <c r="T1554" s="432" t="s">
        <v>230</v>
      </c>
      <c r="U1554" s="416" t="s">
        <v>177</v>
      </c>
      <c r="V1554" s="415"/>
      <c r="W1554" s="416" t="s">
        <v>176</v>
      </c>
      <c r="X1554" s="428">
        <f>X1553</f>
        <v>500000</v>
      </c>
      <c r="Y1554" s="416" t="s">
        <v>175</v>
      </c>
      <c r="Z1554" s="426"/>
      <c r="AA1554" s="416" t="s">
        <v>175</v>
      </c>
      <c r="AB1554" s="426"/>
      <c r="AC1554" s="469" t="s">
        <v>175</v>
      </c>
      <c r="AD1554" s="468"/>
      <c r="AE1554" s="416" t="s">
        <v>175</v>
      </c>
      <c r="AF1554" s="426"/>
      <c r="AG1554" s="416" t="s">
        <v>175</v>
      </c>
      <c r="AH1554" s="426"/>
      <c r="AI1554" s="416" t="s">
        <v>174</v>
      </c>
      <c r="AJ1554" s="430">
        <f>6*22</f>
        <v>132</v>
      </c>
      <c r="AK1554" s="792"/>
      <c r="AL1554" s="792"/>
      <c r="AM1554" s="792"/>
      <c r="AN1554" s="792"/>
      <c r="AO1554" s="792"/>
      <c r="AP1554" s="792"/>
    </row>
    <row r="1555" spans="2:42" s="404" customFormat="1" ht="39" customHeight="1" x14ac:dyDescent="0.2">
      <c r="B1555" s="425" t="s">
        <v>191</v>
      </c>
      <c r="C1555" s="424" t="s">
        <v>428</v>
      </c>
      <c r="D1555" s="423" t="s">
        <v>161</v>
      </c>
      <c r="E1555" s="422" t="s">
        <v>50</v>
      </c>
      <c r="F1555" s="420">
        <v>44070</v>
      </c>
      <c r="G1555" s="420">
        <v>44119</v>
      </c>
      <c r="H1555" s="419">
        <v>2019</v>
      </c>
      <c r="I1555" s="418" t="s">
        <v>185</v>
      </c>
      <c r="J1555" s="604" t="s">
        <v>160</v>
      </c>
      <c r="K1555" s="417" t="s">
        <v>422</v>
      </c>
      <c r="L1555" s="824"/>
      <c r="M1555" s="825"/>
      <c r="N1555" s="792"/>
      <c r="O1555" s="829"/>
      <c r="P1555" s="832"/>
      <c r="Q1555" s="835"/>
      <c r="R1555" s="829"/>
      <c r="S1555" s="416" t="s">
        <v>173</v>
      </c>
      <c r="T1555" s="429" t="s">
        <v>423</v>
      </c>
      <c r="U1555" s="416" t="s">
        <v>171</v>
      </c>
      <c r="V1555" s="427"/>
      <c r="W1555" s="416" t="s">
        <v>170</v>
      </c>
      <c r="X1555" s="428"/>
      <c r="Y1555" s="416" t="s">
        <v>169</v>
      </c>
      <c r="Z1555" s="426"/>
      <c r="AA1555" s="416" t="s">
        <v>169</v>
      </c>
      <c r="AB1555" s="426">
        <v>0.69530000000000003</v>
      </c>
      <c r="AC1555" s="469" t="s">
        <v>169</v>
      </c>
      <c r="AD1555" s="468">
        <v>0.69530000000000003</v>
      </c>
      <c r="AE1555" s="416" t="s">
        <v>169</v>
      </c>
      <c r="AF1555" s="426">
        <v>1</v>
      </c>
      <c r="AG1555" s="416" t="s">
        <v>169</v>
      </c>
      <c r="AH1555" s="426">
        <v>1</v>
      </c>
      <c r="AI1555" s="816"/>
      <c r="AJ1555" s="817"/>
      <c r="AK1555" s="792"/>
      <c r="AL1555" s="792"/>
      <c r="AM1555" s="792"/>
      <c r="AN1555" s="792"/>
      <c r="AO1555" s="792"/>
      <c r="AP1555" s="792"/>
    </row>
    <row r="1556" spans="2:42" s="404" customFormat="1" ht="15" customHeight="1" x14ac:dyDescent="0.2">
      <c r="B1556" s="425" t="s">
        <v>191</v>
      </c>
      <c r="C1556" s="424" t="s">
        <v>428</v>
      </c>
      <c r="D1556" s="423" t="s">
        <v>161</v>
      </c>
      <c r="E1556" s="422" t="s">
        <v>50</v>
      </c>
      <c r="F1556" s="420">
        <v>44070</v>
      </c>
      <c r="G1556" s="420">
        <v>44119</v>
      </c>
      <c r="H1556" s="419">
        <v>2019</v>
      </c>
      <c r="I1556" s="418" t="s">
        <v>185</v>
      </c>
      <c r="J1556" s="604" t="s">
        <v>160</v>
      </c>
      <c r="K1556" s="417" t="s">
        <v>422</v>
      </c>
      <c r="L1556" s="824"/>
      <c r="M1556" s="825"/>
      <c r="N1556" s="792"/>
      <c r="O1556" s="829"/>
      <c r="P1556" s="832"/>
      <c r="Q1556" s="835"/>
      <c r="R1556" s="829"/>
      <c r="S1556" s="416" t="s">
        <v>168</v>
      </c>
      <c r="T1556" s="427">
        <v>120</v>
      </c>
      <c r="U1556" s="416" t="s">
        <v>167</v>
      </c>
      <c r="V1556" s="427"/>
      <c r="W1556" s="816"/>
      <c r="X1556" s="817"/>
      <c r="Y1556" s="416" t="s">
        <v>166</v>
      </c>
      <c r="Z1556" s="426">
        <f>IF(Z1554="",Z1555-Z1553,Z1555-Z1554)</f>
        <v>0</v>
      </c>
      <c r="AA1556" s="416" t="s">
        <v>166</v>
      </c>
      <c r="AB1556" s="426">
        <f>IF(AB1554="",AB1555-AB1553,AB1555-AB1554)</f>
        <v>0</v>
      </c>
      <c r="AC1556" s="469" t="s">
        <v>166</v>
      </c>
      <c r="AD1556" s="468">
        <f>IF(AD1554="",AD1555-AD1553,AD1555-AD1554)</f>
        <v>0.15329999999999999</v>
      </c>
      <c r="AE1556" s="416" t="s">
        <v>166</v>
      </c>
      <c r="AF1556" s="426">
        <f>IF(AF1554="",AF1555-AF1553,AF1555-AF1554)</f>
        <v>0</v>
      </c>
      <c r="AG1556" s="416" t="s">
        <v>166</v>
      </c>
      <c r="AH1556" s="426">
        <f>IF(AH1554="",AH1555-AH1553,AH1555-AH1554)</f>
        <v>0</v>
      </c>
      <c r="AI1556" s="816"/>
      <c r="AJ1556" s="817"/>
      <c r="AK1556" s="792"/>
      <c r="AL1556" s="792"/>
      <c r="AM1556" s="792"/>
      <c r="AN1556" s="792"/>
      <c r="AO1556" s="792"/>
      <c r="AP1556" s="792"/>
    </row>
    <row r="1557" spans="2:42" s="404" customFormat="1" ht="15" customHeight="1" x14ac:dyDescent="0.2">
      <c r="B1557" s="425" t="s">
        <v>191</v>
      </c>
      <c r="C1557" s="424" t="s">
        <v>428</v>
      </c>
      <c r="D1557" s="423" t="s">
        <v>161</v>
      </c>
      <c r="E1557" s="422" t="s">
        <v>50</v>
      </c>
      <c r="F1557" s="420">
        <v>44070</v>
      </c>
      <c r="G1557" s="420">
        <v>44119</v>
      </c>
      <c r="H1557" s="419">
        <v>2019</v>
      </c>
      <c r="I1557" s="418" t="s">
        <v>185</v>
      </c>
      <c r="J1557" s="604" t="s">
        <v>160</v>
      </c>
      <c r="K1557" s="417" t="s">
        <v>422</v>
      </c>
      <c r="L1557" s="824"/>
      <c r="M1557" s="825"/>
      <c r="N1557" s="792"/>
      <c r="O1557" s="829"/>
      <c r="P1557" s="832"/>
      <c r="Q1557" s="835"/>
      <c r="R1557" s="829"/>
      <c r="S1557" s="416" t="s">
        <v>165</v>
      </c>
      <c r="T1557" s="415"/>
      <c r="U1557" s="416" t="s">
        <v>164</v>
      </c>
      <c r="V1557" s="415">
        <v>44119</v>
      </c>
      <c r="W1557" s="816"/>
      <c r="X1557" s="817"/>
      <c r="Y1557" s="816"/>
      <c r="Z1557" s="817"/>
      <c r="AA1557" s="816"/>
      <c r="AB1557" s="817"/>
      <c r="AC1557" s="941"/>
      <c r="AD1557" s="942"/>
      <c r="AE1557" s="816"/>
      <c r="AF1557" s="817"/>
      <c r="AG1557" s="816"/>
      <c r="AH1557" s="817"/>
      <c r="AI1557" s="816"/>
      <c r="AJ1557" s="817"/>
      <c r="AK1557" s="792"/>
      <c r="AL1557" s="792"/>
      <c r="AM1557" s="792"/>
      <c r="AN1557" s="792"/>
      <c r="AO1557" s="792"/>
      <c r="AP1557" s="792"/>
    </row>
    <row r="1558" spans="2:42" s="404" customFormat="1" ht="15" customHeight="1" thickBot="1" x14ac:dyDescent="0.25">
      <c r="B1558" s="414" t="s">
        <v>191</v>
      </c>
      <c r="C1558" s="413" t="s">
        <v>428</v>
      </c>
      <c r="D1558" s="412" t="s">
        <v>161</v>
      </c>
      <c r="E1558" s="411" t="s">
        <v>50</v>
      </c>
      <c r="F1558" s="409">
        <v>44070</v>
      </c>
      <c r="G1558" s="409">
        <v>44119</v>
      </c>
      <c r="H1558" s="408">
        <v>2019</v>
      </c>
      <c r="I1558" s="407" t="s">
        <v>185</v>
      </c>
      <c r="J1558" s="627" t="s">
        <v>160</v>
      </c>
      <c r="K1558" s="407" t="s">
        <v>422</v>
      </c>
      <c r="L1558" s="826"/>
      <c r="M1558" s="827"/>
      <c r="N1558" s="793"/>
      <c r="O1558" s="830"/>
      <c r="P1558" s="833"/>
      <c r="Q1558" s="836"/>
      <c r="R1558" s="830"/>
      <c r="S1558" s="406" t="s">
        <v>158</v>
      </c>
      <c r="T1558" s="405">
        <v>44070</v>
      </c>
      <c r="U1558" s="820"/>
      <c r="V1558" s="821"/>
      <c r="W1558" s="818"/>
      <c r="X1558" s="819"/>
      <c r="Y1558" s="818"/>
      <c r="Z1558" s="819"/>
      <c r="AA1558" s="818"/>
      <c r="AB1558" s="819"/>
      <c r="AC1558" s="943"/>
      <c r="AD1558" s="944"/>
      <c r="AE1558" s="818"/>
      <c r="AF1558" s="819"/>
      <c r="AG1558" s="818"/>
      <c r="AH1558" s="819"/>
      <c r="AI1558" s="818"/>
      <c r="AJ1558" s="819"/>
      <c r="AK1558" s="793"/>
      <c r="AL1558" s="793"/>
      <c r="AM1558" s="793"/>
      <c r="AN1558" s="793"/>
      <c r="AO1558" s="793"/>
      <c r="AP1558" s="793"/>
    </row>
    <row r="1559" spans="2:42" s="404" customFormat="1" ht="12.75" customHeight="1" thickTop="1" x14ac:dyDescent="0.2">
      <c r="B1559" s="445" t="s">
        <v>196</v>
      </c>
      <c r="C1559" s="444" t="s">
        <v>341</v>
      </c>
      <c r="D1559" s="443" t="s">
        <v>161</v>
      </c>
      <c r="E1559" s="442" t="s">
        <v>50</v>
      </c>
      <c r="F1559" s="440">
        <v>44048</v>
      </c>
      <c r="G1559" s="440">
        <v>44196</v>
      </c>
      <c r="H1559" s="419">
        <v>2019</v>
      </c>
      <c r="I1559" s="418" t="s">
        <v>185</v>
      </c>
      <c r="J1559" s="604" t="s">
        <v>160</v>
      </c>
      <c r="K1559" s="439" t="s">
        <v>189</v>
      </c>
      <c r="L1559" s="822" t="s">
        <v>519</v>
      </c>
      <c r="M1559" s="823"/>
      <c r="N1559" s="791" t="s">
        <v>2056</v>
      </c>
      <c r="O1559" s="828" t="s">
        <v>228</v>
      </c>
      <c r="P1559" s="831"/>
      <c r="Q1559" s="834"/>
      <c r="R1559" s="828"/>
      <c r="S1559" s="434" t="s">
        <v>184</v>
      </c>
      <c r="T1559" s="438">
        <v>600000</v>
      </c>
      <c r="U1559" s="434" t="s">
        <v>183</v>
      </c>
      <c r="V1559" s="437">
        <f>T1564+T1562</f>
        <v>44078</v>
      </c>
      <c r="W1559" s="434" t="s">
        <v>182</v>
      </c>
      <c r="X1559" s="436">
        <f>T1559</f>
        <v>600000</v>
      </c>
      <c r="Y1559" s="434" t="s">
        <v>181</v>
      </c>
      <c r="Z1559" s="435"/>
      <c r="AA1559" s="434" t="s">
        <v>181</v>
      </c>
      <c r="AB1559" s="435">
        <v>0.14050000000000001</v>
      </c>
      <c r="AC1559" s="475" t="s">
        <v>181</v>
      </c>
      <c r="AD1559" s="474">
        <v>1</v>
      </c>
      <c r="AE1559" s="434" t="s">
        <v>181</v>
      </c>
      <c r="AF1559" s="435">
        <v>1</v>
      </c>
      <c r="AG1559" s="434" t="s">
        <v>181</v>
      </c>
      <c r="AH1559" s="435">
        <v>1</v>
      </c>
      <c r="AI1559" s="434" t="s">
        <v>180</v>
      </c>
      <c r="AJ1559" s="433">
        <v>7</v>
      </c>
      <c r="AK1559" s="791" t="s">
        <v>518</v>
      </c>
      <c r="AL1559" s="791" t="s">
        <v>517</v>
      </c>
      <c r="AM1559" s="791" t="s">
        <v>517</v>
      </c>
      <c r="AN1559" s="791" t="s">
        <v>517</v>
      </c>
      <c r="AO1559" s="791" t="s">
        <v>517</v>
      </c>
      <c r="AP1559" s="791" t="s">
        <v>2143</v>
      </c>
    </row>
    <row r="1560" spans="2:42" s="404" customFormat="1" ht="15" customHeight="1" x14ac:dyDescent="0.2">
      <c r="B1560" s="425" t="s">
        <v>196</v>
      </c>
      <c r="C1560" s="424" t="s">
        <v>341</v>
      </c>
      <c r="D1560" s="423" t="s">
        <v>161</v>
      </c>
      <c r="E1560" s="422" t="s">
        <v>50</v>
      </c>
      <c r="F1560" s="420">
        <v>44048</v>
      </c>
      <c r="G1560" s="420">
        <v>44196</v>
      </c>
      <c r="H1560" s="419">
        <v>2019</v>
      </c>
      <c r="I1560" s="418" t="s">
        <v>185</v>
      </c>
      <c r="J1560" s="604" t="s">
        <v>160</v>
      </c>
      <c r="K1560" s="417" t="s">
        <v>159</v>
      </c>
      <c r="L1560" s="824"/>
      <c r="M1560" s="825"/>
      <c r="N1560" s="792"/>
      <c r="O1560" s="829"/>
      <c r="P1560" s="832"/>
      <c r="Q1560" s="835"/>
      <c r="R1560" s="829"/>
      <c r="S1560" s="416" t="s">
        <v>179</v>
      </c>
      <c r="T1560" s="432"/>
      <c r="U1560" s="416" t="s">
        <v>177</v>
      </c>
      <c r="V1560" s="415">
        <f>V1559+V1561+V1562</f>
        <v>44108</v>
      </c>
      <c r="W1560" s="416" t="s">
        <v>176</v>
      </c>
      <c r="X1560" s="428">
        <f>X1559</f>
        <v>600000</v>
      </c>
      <c r="Y1560" s="416" t="s">
        <v>175</v>
      </c>
      <c r="Z1560" s="426"/>
      <c r="AA1560" s="416" t="s">
        <v>175</v>
      </c>
      <c r="AB1560" s="426"/>
      <c r="AC1560" s="471" t="s">
        <v>175</v>
      </c>
      <c r="AD1560" s="470">
        <v>0.40100000000000002</v>
      </c>
      <c r="AE1560" s="416" t="s">
        <v>175</v>
      </c>
      <c r="AF1560" s="426">
        <v>0.77400000000000002</v>
      </c>
      <c r="AG1560" s="416" t="s">
        <v>175</v>
      </c>
      <c r="AH1560" s="426">
        <v>1</v>
      </c>
      <c r="AI1560" s="416" t="s">
        <v>174</v>
      </c>
      <c r="AJ1560" s="430">
        <f>22*7</f>
        <v>154</v>
      </c>
      <c r="AK1560" s="792"/>
      <c r="AL1560" s="792"/>
      <c r="AM1560" s="792"/>
      <c r="AN1560" s="792"/>
      <c r="AO1560" s="792"/>
      <c r="AP1560" s="792"/>
    </row>
    <row r="1561" spans="2:42" s="404" customFormat="1" ht="39" customHeight="1" x14ac:dyDescent="0.2">
      <c r="B1561" s="425" t="s">
        <v>196</v>
      </c>
      <c r="C1561" s="424" t="s">
        <v>341</v>
      </c>
      <c r="D1561" s="423" t="s">
        <v>161</v>
      </c>
      <c r="E1561" s="422" t="s">
        <v>50</v>
      </c>
      <c r="F1561" s="420">
        <v>44048</v>
      </c>
      <c r="G1561" s="420">
        <v>44196</v>
      </c>
      <c r="H1561" s="419">
        <v>2019</v>
      </c>
      <c r="I1561" s="418" t="s">
        <v>185</v>
      </c>
      <c r="J1561" s="604" t="s">
        <v>160</v>
      </c>
      <c r="K1561" s="417" t="s">
        <v>159</v>
      </c>
      <c r="L1561" s="824"/>
      <c r="M1561" s="825"/>
      <c r="N1561" s="792"/>
      <c r="O1561" s="829"/>
      <c r="P1561" s="832"/>
      <c r="Q1561" s="835"/>
      <c r="R1561" s="829"/>
      <c r="S1561" s="416" t="s">
        <v>173</v>
      </c>
      <c r="T1561" s="429"/>
      <c r="U1561" s="416" t="s">
        <v>171</v>
      </c>
      <c r="V1561" s="427"/>
      <c r="W1561" s="416" t="s">
        <v>170</v>
      </c>
      <c r="X1561" s="428"/>
      <c r="Y1561" s="416" t="s">
        <v>169</v>
      </c>
      <c r="Z1561" s="426"/>
      <c r="AA1561" s="416" t="s">
        <v>169</v>
      </c>
      <c r="AB1561" s="426">
        <v>0.16270000000000001</v>
      </c>
      <c r="AC1561" s="471" t="s">
        <v>169</v>
      </c>
      <c r="AD1561" s="470">
        <v>0.26929999999999998</v>
      </c>
      <c r="AE1561" s="416" t="s">
        <v>169</v>
      </c>
      <c r="AF1561" s="426">
        <v>0.61040000000000005</v>
      </c>
      <c r="AG1561" s="416" t="s">
        <v>169</v>
      </c>
      <c r="AH1561" s="426">
        <v>1</v>
      </c>
      <c r="AI1561" s="816"/>
      <c r="AJ1561" s="817"/>
      <c r="AK1561" s="792"/>
      <c r="AL1561" s="792"/>
      <c r="AM1561" s="792"/>
      <c r="AN1561" s="792"/>
      <c r="AO1561" s="792"/>
      <c r="AP1561" s="792"/>
    </row>
    <row r="1562" spans="2:42" s="404" customFormat="1" ht="15" customHeight="1" x14ac:dyDescent="0.2">
      <c r="B1562" s="425" t="s">
        <v>196</v>
      </c>
      <c r="C1562" s="424" t="s">
        <v>341</v>
      </c>
      <c r="D1562" s="423" t="s">
        <v>161</v>
      </c>
      <c r="E1562" s="422" t="s">
        <v>50</v>
      </c>
      <c r="F1562" s="420">
        <v>44048</v>
      </c>
      <c r="G1562" s="420">
        <v>44196</v>
      </c>
      <c r="H1562" s="419">
        <v>2019</v>
      </c>
      <c r="I1562" s="418" t="s">
        <v>185</v>
      </c>
      <c r="J1562" s="604" t="s">
        <v>160</v>
      </c>
      <c r="K1562" s="417" t="s">
        <v>159</v>
      </c>
      <c r="L1562" s="824"/>
      <c r="M1562" s="825"/>
      <c r="N1562" s="792"/>
      <c r="O1562" s="829"/>
      <c r="P1562" s="832"/>
      <c r="Q1562" s="835"/>
      <c r="R1562" s="829"/>
      <c r="S1562" s="416" t="s">
        <v>168</v>
      </c>
      <c r="T1562" s="427">
        <v>30</v>
      </c>
      <c r="U1562" s="416" t="s">
        <v>167</v>
      </c>
      <c r="V1562" s="427">
        <v>30</v>
      </c>
      <c r="W1562" s="816"/>
      <c r="X1562" s="817"/>
      <c r="Y1562" s="416" t="s">
        <v>166</v>
      </c>
      <c r="Z1562" s="426">
        <f>IF(Z1560="",Z1561-Z1559,Z1561-Z1560)</f>
        <v>0</v>
      </c>
      <c r="AA1562" s="416" t="s">
        <v>166</v>
      </c>
      <c r="AB1562" s="426"/>
      <c r="AC1562" s="471" t="s">
        <v>166</v>
      </c>
      <c r="AD1562" s="470">
        <f>IF(AD1560="",AD1561-AD1559,AD1561-AD1560)</f>
        <v>-0.13170000000000004</v>
      </c>
      <c r="AE1562" s="416" t="s">
        <v>166</v>
      </c>
      <c r="AF1562" s="426">
        <f>IF(AF1560="",AF1561-AF1559,AF1561-AF1560)</f>
        <v>-0.16359999999999997</v>
      </c>
      <c r="AG1562" s="416" t="s">
        <v>166</v>
      </c>
      <c r="AH1562" s="426">
        <f>IF(AH1560="",AH1561-AH1559,AH1561-AH1560)</f>
        <v>0</v>
      </c>
      <c r="AI1562" s="816"/>
      <c r="AJ1562" s="817"/>
      <c r="AK1562" s="792"/>
      <c r="AL1562" s="792"/>
      <c r="AM1562" s="792"/>
      <c r="AN1562" s="792"/>
      <c r="AO1562" s="792"/>
      <c r="AP1562" s="792"/>
    </row>
    <row r="1563" spans="2:42" s="404" customFormat="1" ht="15" customHeight="1" x14ac:dyDescent="0.2">
      <c r="B1563" s="425" t="s">
        <v>196</v>
      </c>
      <c r="C1563" s="424" t="s">
        <v>341</v>
      </c>
      <c r="D1563" s="423" t="s">
        <v>161</v>
      </c>
      <c r="E1563" s="422" t="s">
        <v>50</v>
      </c>
      <c r="F1563" s="420">
        <v>44048</v>
      </c>
      <c r="G1563" s="420">
        <v>44196</v>
      </c>
      <c r="H1563" s="419">
        <v>2019</v>
      </c>
      <c r="I1563" s="418" t="s">
        <v>185</v>
      </c>
      <c r="J1563" s="604" t="s">
        <v>160</v>
      </c>
      <c r="K1563" s="417" t="s">
        <v>159</v>
      </c>
      <c r="L1563" s="824"/>
      <c r="M1563" s="825"/>
      <c r="N1563" s="792"/>
      <c r="O1563" s="829"/>
      <c r="P1563" s="832"/>
      <c r="Q1563" s="835"/>
      <c r="R1563" s="829"/>
      <c r="S1563" s="416" t="s">
        <v>165</v>
      </c>
      <c r="T1563" s="415"/>
      <c r="U1563" s="416" t="s">
        <v>164</v>
      </c>
      <c r="V1563" s="415">
        <v>44196</v>
      </c>
      <c r="W1563" s="816"/>
      <c r="X1563" s="817"/>
      <c r="Y1563" s="816"/>
      <c r="Z1563" s="817"/>
      <c r="AA1563" s="816"/>
      <c r="AB1563" s="817"/>
      <c r="AC1563" s="945"/>
      <c r="AD1563" s="946"/>
      <c r="AE1563" s="816"/>
      <c r="AF1563" s="817"/>
      <c r="AG1563" s="816"/>
      <c r="AH1563" s="817"/>
      <c r="AI1563" s="816"/>
      <c r="AJ1563" s="817"/>
      <c r="AK1563" s="792"/>
      <c r="AL1563" s="792"/>
      <c r="AM1563" s="792"/>
      <c r="AN1563" s="792"/>
      <c r="AO1563" s="792"/>
      <c r="AP1563" s="792"/>
    </row>
    <row r="1564" spans="2:42" s="404" customFormat="1" ht="15" customHeight="1" thickBot="1" x14ac:dyDescent="0.25">
      <c r="B1564" s="414" t="s">
        <v>196</v>
      </c>
      <c r="C1564" s="413" t="s">
        <v>341</v>
      </c>
      <c r="D1564" s="412" t="s">
        <v>161</v>
      </c>
      <c r="E1564" s="411" t="s">
        <v>50</v>
      </c>
      <c r="F1564" s="409">
        <v>44048</v>
      </c>
      <c r="G1564" s="409">
        <v>44196</v>
      </c>
      <c r="H1564" s="408">
        <v>2019</v>
      </c>
      <c r="I1564" s="407" t="s">
        <v>185</v>
      </c>
      <c r="J1564" s="627" t="s">
        <v>160</v>
      </c>
      <c r="K1564" s="407" t="s">
        <v>159</v>
      </c>
      <c r="L1564" s="826"/>
      <c r="M1564" s="827"/>
      <c r="N1564" s="793"/>
      <c r="O1564" s="830"/>
      <c r="P1564" s="833"/>
      <c r="Q1564" s="836"/>
      <c r="R1564" s="830"/>
      <c r="S1564" s="406" t="s">
        <v>158</v>
      </c>
      <c r="T1564" s="451">
        <v>44048</v>
      </c>
      <c r="U1564" s="820"/>
      <c r="V1564" s="821"/>
      <c r="W1564" s="818"/>
      <c r="X1564" s="819"/>
      <c r="Y1564" s="818"/>
      <c r="Z1564" s="819"/>
      <c r="AA1564" s="818"/>
      <c r="AB1564" s="819"/>
      <c r="AC1564" s="947"/>
      <c r="AD1564" s="948"/>
      <c r="AE1564" s="818"/>
      <c r="AF1564" s="819"/>
      <c r="AG1564" s="818"/>
      <c r="AH1564" s="819"/>
      <c r="AI1564" s="818"/>
      <c r="AJ1564" s="819"/>
      <c r="AK1564" s="793"/>
      <c r="AL1564" s="793"/>
      <c r="AM1564" s="793"/>
      <c r="AN1564" s="793"/>
      <c r="AO1564" s="793"/>
      <c r="AP1564" s="793"/>
    </row>
    <row r="1565" spans="2:42" s="404" customFormat="1" ht="12.75" hidden="1" customHeight="1" thickTop="1" x14ac:dyDescent="0.2">
      <c r="B1565" s="445" t="s">
        <v>191</v>
      </c>
      <c r="C1565" s="444" t="s">
        <v>221</v>
      </c>
      <c r="D1565" s="443" t="s">
        <v>161</v>
      </c>
      <c r="E1565" s="442" t="s">
        <v>10</v>
      </c>
      <c r="F1565" s="440">
        <v>44070</v>
      </c>
      <c r="G1565" s="440"/>
      <c r="H1565" s="419">
        <v>2019</v>
      </c>
      <c r="I1565" s="418" t="s">
        <v>185</v>
      </c>
      <c r="J1565" s="604" t="s">
        <v>160</v>
      </c>
      <c r="K1565" s="439" t="s">
        <v>189</v>
      </c>
      <c r="L1565" s="822" t="s">
        <v>550</v>
      </c>
      <c r="M1565" s="823"/>
      <c r="N1565" s="791" t="s">
        <v>2056</v>
      </c>
      <c r="O1565" s="828" t="s">
        <v>228</v>
      </c>
      <c r="P1565" s="831"/>
      <c r="Q1565" s="834"/>
      <c r="R1565" s="828" t="s">
        <v>185</v>
      </c>
      <c r="S1565" s="434" t="s">
        <v>184</v>
      </c>
      <c r="T1565" s="438">
        <v>500000</v>
      </c>
      <c r="U1565" s="434" t="s">
        <v>183</v>
      </c>
      <c r="V1565" s="437">
        <f>T1570+T1568</f>
        <v>44230</v>
      </c>
      <c r="W1565" s="434" t="s">
        <v>182</v>
      </c>
      <c r="X1565" s="436">
        <f>T1565</f>
        <v>500000</v>
      </c>
      <c r="Y1565" s="434" t="s">
        <v>181</v>
      </c>
      <c r="Z1565" s="435"/>
      <c r="AA1565" s="434" t="s">
        <v>181</v>
      </c>
      <c r="AB1565" s="435"/>
      <c r="AC1565" s="434" t="s">
        <v>181</v>
      </c>
      <c r="AD1565" s="435">
        <v>0.05</v>
      </c>
      <c r="AE1565" s="434" t="s">
        <v>181</v>
      </c>
      <c r="AF1565" s="435">
        <v>0.28539999999999999</v>
      </c>
      <c r="AG1565" s="434" t="s">
        <v>181</v>
      </c>
      <c r="AH1565" s="435">
        <v>0.28539999999999999</v>
      </c>
      <c r="AI1565" s="434" t="s">
        <v>180</v>
      </c>
      <c r="AJ1565" s="433">
        <v>7</v>
      </c>
      <c r="AK1565" s="791" t="s">
        <v>548</v>
      </c>
      <c r="AL1565" s="791" t="s">
        <v>538</v>
      </c>
      <c r="AM1565" s="791" t="s">
        <v>322</v>
      </c>
      <c r="AN1565" s="791" t="s">
        <v>322</v>
      </c>
      <c r="AO1565" s="791" t="s">
        <v>322</v>
      </c>
      <c r="AP1565" s="791" t="s">
        <v>322</v>
      </c>
    </row>
    <row r="1566" spans="2:42" s="404" customFormat="1" ht="15" hidden="1" customHeight="1" x14ac:dyDescent="0.2">
      <c r="B1566" s="425" t="s">
        <v>191</v>
      </c>
      <c r="C1566" s="424" t="s">
        <v>221</v>
      </c>
      <c r="D1566" s="423" t="s">
        <v>161</v>
      </c>
      <c r="E1566" s="422" t="s">
        <v>10</v>
      </c>
      <c r="F1566" s="420">
        <v>44070</v>
      </c>
      <c r="G1566" s="420"/>
      <c r="H1566" s="419">
        <v>2019</v>
      </c>
      <c r="I1566" s="418" t="s">
        <v>185</v>
      </c>
      <c r="J1566" s="604" t="s">
        <v>160</v>
      </c>
      <c r="K1566" s="417" t="s">
        <v>159</v>
      </c>
      <c r="L1566" s="824"/>
      <c r="M1566" s="825"/>
      <c r="N1566" s="792"/>
      <c r="O1566" s="829"/>
      <c r="P1566" s="832"/>
      <c r="Q1566" s="835"/>
      <c r="R1566" s="829"/>
      <c r="S1566" s="416" t="s">
        <v>179</v>
      </c>
      <c r="T1566" s="432" t="s">
        <v>230</v>
      </c>
      <c r="U1566" s="416" t="s">
        <v>177</v>
      </c>
      <c r="V1566" s="415"/>
      <c r="W1566" s="416" t="s">
        <v>176</v>
      </c>
      <c r="X1566" s="428">
        <f>X1565</f>
        <v>500000</v>
      </c>
      <c r="Y1566" s="416" t="s">
        <v>175</v>
      </c>
      <c r="Z1566" s="426"/>
      <c r="AA1566" s="416" t="s">
        <v>175</v>
      </c>
      <c r="AB1566" s="426"/>
      <c r="AC1566" s="416" t="s">
        <v>175</v>
      </c>
      <c r="AD1566" s="426"/>
      <c r="AE1566" s="416" t="s">
        <v>175</v>
      </c>
      <c r="AF1566" s="426"/>
      <c r="AG1566" s="416" t="s">
        <v>175</v>
      </c>
      <c r="AH1566" s="426"/>
      <c r="AI1566" s="416" t="s">
        <v>174</v>
      </c>
      <c r="AJ1566" s="430">
        <f>+AJ1565*22</f>
        <v>154</v>
      </c>
      <c r="AK1566" s="792"/>
      <c r="AL1566" s="792"/>
      <c r="AM1566" s="792"/>
      <c r="AN1566" s="792"/>
      <c r="AO1566" s="792"/>
      <c r="AP1566" s="792"/>
    </row>
    <row r="1567" spans="2:42" s="404" customFormat="1" ht="39" hidden="1" customHeight="1" x14ac:dyDescent="0.2">
      <c r="B1567" s="425" t="s">
        <v>191</v>
      </c>
      <c r="C1567" s="424" t="s">
        <v>221</v>
      </c>
      <c r="D1567" s="423" t="s">
        <v>161</v>
      </c>
      <c r="E1567" s="422" t="s">
        <v>10</v>
      </c>
      <c r="F1567" s="420">
        <v>44070</v>
      </c>
      <c r="G1567" s="420"/>
      <c r="H1567" s="419">
        <v>2019</v>
      </c>
      <c r="I1567" s="418" t="s">
        <v>185</v>
      </c>
      <c r="J1567" s="604" t="s">
        <v>160</v>
      </c>
      <c r="K1567" s="417" t="s">
        <v>159</v>
      </c>
      <c r="L1567" s="824"/>
      <c r="M1567" s="825"/>
      <c r="N1567" s="792"/>
      <c r="O1567" s="829"/>
      <c r="P1567" s="832"/>
      <c r="Q1567" s="835"/>
      <c r="R1567" s="829"/>
      <c r="S1567" s="416" t="s">
        <v>173</v>
      </c>
      <c r="T1567" s="429" t="s">
        <v>534</v>
      </c>
      <c r="U1567" s="416" t="s">
        <v>171</v>
      </c>
      <c r="V1567" s="427"/>
      <c r="W1567" s="416" t="s">
        <v>170</v>
      </c>
      <c r="X1567" s="428"/>
      <c r="Y1567" s="416" t="s">
        <v>169</v>
      </c>
      <c r="Z1567" s="426"/>
      <c r="AA1567" s="416" t="s">
        <v>169</v>
      </c>
      <c r="AB1567" s="426"/>
      <c r="AC1567" s="416" t="s">
        <v>169</v>
      </c>
      <c r="AD1567" s="426">
        <v>0.05</v>
      </c>
      <c r="AE1567" s="416" t="s">
        <v>169</v>
      </c>
      <c r="AF1567" s="426">
        <v>0.32169999999999999</v>
      </c>
      <c r="AG1567" s="416" t="s">
        <v>169</v>
      </c>
      <c r="AH1567" s="426">
        <v>0.32169999999999999</v>
      </c>
      <c r="AI1567" s="816"/>
      <c r="AJ1567" s="817"/>
      <c r="AK1567" s="792"/>
      <c r="AL1567" s="792"/>
      <c r="AM1567" s="792"/>
      <c r="AN1567" s="792"/>
      <c r="AO1567" s="792"/>
      <c r="AP1567" s="792"/>
    </row>
    <row r="1568" spans="2:42" s="404" customFormat="1" ht="15" hidden="1" customHeight="1" x14ac:dyDescent="0.2">
      <c r="B1568" s="425" t="s">
        <v>191</v>
      </c>
      <c r="C1568" s="424" t="s">
        <v>221</v>
      </c>
      <c r="D1568" s="423" t="s">
        <v>161</v>
      </c>
      <c r="E1568" s="422" t="s">
        <v>10</v>
      </c>
      <c r="F1568" s="420">
        <v>44070</v>
      </c>
      <c r="G1568" s="420"/>
      <c r="H1568" s="419">
        <v>2019</v>
      </c>
      <c r="I1568" s="418" t="s">
        <v>185</v>
      </c>
      <c r="J1568" s="604" t="s">
        <v>160</v>
      </c>
      <c r="K1568" s="417" t="s">
        <v>159</v>
      </c>
      <c r="L1568" s="824"/>
      <c r="M1568" s="825"/>
      <c r="N1568" s="792"/>
      <c r="O1568" s="829"/>
      <c r="P1568" s="832"/>
      <c r="Q1568" s="835"/>
      <c r="R1568" s="829"/>
      <c r="S1568" s="416" t="s">
        <v>168</v>
      </c>
      <c r="T1568" s="427">
        <v>160</v>
      </c>
      <c r="U1568" s="416" t="s">
        <v>167</v>
      </c>
      <c r="V1568" s="427"/>
      <c r="W1568" s="816"/>
      <c r="X1568" s="817"/>
      <c r="Y1568" s="416" t="s">
        <v>166</v>
      </c>
      <c r="Z1568" s="426">
        <f>IF(Z1566="",Z1567-Z1565,Z1567-Z1566)</f>
        <v>0</v>
      </c>
      <c r="AA1568" s="416" t="s">
        <v>166</v>
      </c>
      <c r="AB1568" s="426">
        <f>IF(AB1566="",AB1567-AB1565,AB1567-AB1566)</f>
        <v>0</v>
      </c>
      <c r="AC1568" s="416" t="s">
        <v>166</v>
      </c>
      <c r="AD1568" s="426">
        <f>IF(AD1566="",AD1567-AD1565,AD1567-AD1566)</f>
        <v>0</v>
      </c>
      <c r="AE1568" s="416" t="s">
        <v>166</v>
      </c>
      <c r="AF1568" s="426">
        <f>IF(AF1566="",AF1567-AF1565,AF1567-AF1566)</f>
        <v>3.6299999999999999E-2</v>
      </c>
      <c r="AG1568" s="416" t="s">
        <v>166</v>
      </c>
      <c r="AH1568" s="426">
        <f>IF(AH1566="",AH1567-AH1565,AH1567-AH1566)</f>
        <v>3.6299999999999999E-2</v>
      </c>
      <c r="AI1568" s="816"/>
      <c r="AJ1568" s="817"/>
      <c r="AK1568" s="792"/>
      <c r="AL1568" s="792"/>
      <c r="AM1568" s="792"/>
      <c r="AN1568" s="792"/>
      <c r="AO1568" s="792"/>
      <c r="AP1568" s="792"/>
    </row>
    <row r="1569" spans="2:42" s="404" customFormat="1" ht="15" hidden="1" customHeight="1" x14ac:dyDescent="0.2">
      <c r="B1569" s="425" t="s">
        <v>191</v>
      </c>
      <c r="C1569" s="424" t="s">
        <v>221</v>
      </c>
      <c r="D1569" s="423" t="s">
        <v>161</v>
      </c>
      <c r="E1569" s="422" t="s">
        <v>10</v>
      </c>
      <c r="F1569" s="420">
        <v>44070</v>
      </c>
      <c r="G1569" s="420"/>
      <c r="H1569" s="419">
        <v>2019</v>
      </c>
      <c r="I1569" s="418" t="s">
        <v>185</v>
      </c>
      <c r="J1569" s="604" t="s">
        <v>160</v>
      </c>
      <c r="K1569" s="417" t="s">
        <v>159</v>
      </c>
      <c r="L1569" s="824"/>
      <c r="M1569" s="825"/>
      <c r="N1569" s="792"/>
      <c r="O1569" s="829"/>
      <c r="P1569" s="832"/>
      <c r="Q1569" s="835"/>
      <c r="R1569" s="829"/>
      <c r="S1569" s="416" t="s">
        <v>165</v>
      </c>
      <c r="T1569" s="415">
        <v>43756</v>
      </c>
      <c r="U1569" s="416" t="s">
        <v>164</v>
      </c>
      <c r="V1569" s="415"/>
      <c r="W1569" s="816"/>
      <c r="X1569" s="817"/>
      <c r="Y1569" s="816"/>
      <c r="Z1569" s="817"/>
      <c r="AA1569" s="816"/>
      <c r="AB1569" s="817"/>
      <c r="AC1569" s="816"/>
      <c r="AD1569" s="817"/>
      <c r="AE1569" s="816"/>
      <c r="AF1569" s="817"/>
      <c r="AG1569" s="816"/>
      <c r="AH1569" s="817"/>
      <c r="AI1569" s="816"/>
      <c r="AJ1569" s="817"/>
      <c r="AK1569" s="792"/>
      <c r="AL1569" s="792"/>
      <c r="AM1569" s="792"/>
      <c r="AN1569" s="792"/>
      <c r="AO1569" s="792"/>
      <c r="AP1569" s="792"/>
    </row>
    <row r="1570" spans="2:42" s="404" customFormat="1" ht="15" hidden="1" customHeight="1" thickBot="1" x14ac:dyDescent="0.25">
      <c r="B1570" s="414" t="s">
        <v>191</v>
      </c>
      <c r="C1570" s="413" t="s">
        <v>221</v>
      </c>
      <c r="D1570" s="412" t="s">
        <v>161</v>
      </c>
      <c r="E1570" s="411" t="s">
        <v>10</v>
      </c>
      <c r="F1570" s="409">
        <v>44070</v>
      </c>
      <c r="G1570" s="409"/>
      <c r="H1570" s="408">
        <v>2019</v>
      </c>
      <c r="I1570" s="407" t="s">
        <v>185</v>
      </c>
      <c r="J1570" s="627" t="s">
        <v>160</v>
      </c>
      <c r="K1570" s="407" t="s">
        <v>159</v>
      </c>
      <c r="L1570" s="826"/>
      <c r="M1570" s="827"/>
      <c r="N1570" s="793"/>
      <c r="O1570" s="830"/>
      <c r="P1570" s="833"/>
      <c r="Q1570" s="836"/>
      <c r="R1570" s="830"/>
      <c r="S1570" s="406" t="s">
        <v>158</v>
      </c>
      <c r="T1570" s="451">
        <v>44070</v>
      </c>
      <c r="U1570" s="820"/>
      <c r="V1570" s="821"/>
      <c r="W1570" s="818"/>
      <c r="X1570" s="819"/>
      <c r="Y1570" s="818"/>
      <c r="Z1570" s="819"/>
      <c r="AA1570" s="818"/>
      <c r="AB1570" s="819"/>
      <c r="AC1570" s="818"/>
      <c r="AD1570" s="819"/>
      <c r="AE1570" s="818"/>
      <c r="AF1570" s="819"/>
      <c r="AG1570" s="818"/>
      <c r="AH1570" s="819"/>
      <c r="AI1570" s="818"/>
      <c r="AJ1570" s="819"/>
      <c r="AK1570" s="793"/>
      <c r="AL1570" s="793"/>
      <c r="AM1570" s="793"/>
      <c r="AN1570" s="793"/>
      <c r="AO1570" s="793"/>
      <c r="AP1570" s="793"/>
    </row>
    <row r="1571" spans="2:42" s="404" customFormat="1" ht="12.75" hidden="1" customHeight="1" thickTop="1" x14ac:dyDescent="0.2">
      <c r="B1571" s="445" t="s">
        <v>191</v>
      </c>
      <c r="C1571" s="444" t="s">
        <v>555</v>
      </c>
      <c r="D1571" s="443" t="s">
        <v>161</v>
      </c>
      <c r="E1571" s="442" t="s">
        <v>10</v>
      </c>
      <c r="F1571" s="440">
        <v>44026</v>
      </c>
      <c r="G1571" s="440"/>
      <c r="H1571" s="419">
        <v>2019</v>
      </c>
      <c r="I1571" s="418" t="s">
        <v>185</v>
      </c>
      <c r="J1571" s="604" t="s">
        <v>160</v>
      </c>
      <c r="K1571" s="439" t="s">
        <v>189</v>
      </c>
      <c r="L1571" s="822" t="s">
        <v>556</v>
      </c>
      <c r="M1571" s="823"/>
      <c r="N1571" s="791" t="s">
        <v>2056</v>
      </c>
      <c r="O1571" s="828" t="s">
        <v>228</v>
      </c>
      <c r="P1571" s="831"/>
      <c r="Q1571" s="834"/>
      <c r="R1571" s="828" t="s">
        <v>185</v>
      </c>
      <c r="S1571" s="434" t="s">
        <v>184</v>
      </c>
      <c r="T1571" s="438">
        <v>650000</v>
      </c>
      <c r="U1571" s="434" t="s">
        <v>183</v>
      </c>
      <c r="V1571" s="437">
        <f>+T1576+T1574</f>
        <v>44146</v>
      </c>
      <c r="W1571" s="434" t="s">
        <v>182</v>
      </c>
      <c r="X1571" s="436">
        <f>T1571</f>
        <v>650000</v>
      </c>
      <c r="Y1571" s="434" t="s">
        <v>181</v>
      </c>
      <c r="Z1571" s="435"/>
      <c r="AA1571" s="434" t="s">
        <v>181</v>
      </c>
      <c r="AB1571" s="435"/>
      <c r="AC1571" s="472" t="s">
        <v>181</v>
      </c>
      <c r="AD1571" s="473">
        <v>0.56299999999999994</v>
      </c>
      <c r="AE1571" s="434" t="s">
        <v>181</v>
      </c>
      <c r="AF1571" s="435">
        <v>0.6018</v>
      </c>
      <c r="AG1571" s="434" t="s">
        <v>181</v>
      </c>
      <c r="AH1571" s="435">
        <v>0.6018</v>
      </c>
      <c r="AI1571" s="434" t="s">
        <v>180</v>
      </c>
      <c r="AJ1571" s="433">
        <v>4</v>
      </c>
      <c r="AK1571" s="791" t="s">
        <v>10</v>
      </c>
      <c r="AL1571" s="791" t="s">
        <v>10</v>
      </c>
      <c r="AM1571" s="791" t="s">
        <v>10</v>
      </c>
      <c r="AN1571" s="791" t="s">
        <v>10</v>
      </c>
      <c r="AO1571" s="791" t="s">
        <v>10</v>
      </c>
      <c r="AP1571" s="791" t="s">
        <v>10</v>
      </c>
    </row>
    <row r="1572" spans="2:42" s="404" customFormat="1" ht="15" hidden="1" customHeight="1" x14ac:dyDescent="0.2">
      <c r="B1572" s="425" t="s">
        <v>191</v>
      </c>
      <c r="C1572" s="424" t="s">
        <v>555</v>
      </c>
      <c r="D1572" s="423" t="s">
        <v>161</v>
      </c>
      <c r="E1572" s="422" t="s">
        <v>10</v>
      </c>
      <c r="F1572" s="420">
        <v>44026</v>
      </c>
      <c r="G1572" s="420"/>
      <c r="H1572" s="419">
        <v>2019</v>
      </c>
      <c r="I1572" s="418" t="s">
        <v>185</v>
      </c>
      <c r="J1572" s="604" t="s">
        <v>160</v>
      </c>
      <c r="K1572" s="417" t="s">
        <v>159</v>
      </c>
      <c r="L1572" s="824"/>
      <c r="M1572" s="825"/>
      <c r="N1572" s="792"/>
      <c r="O1572" s="829"/>
      <c r="P1572" s="832"/>
      <c r="Q1572" s="835"/>
      <c r="R1572" s="829"/>
      <c r="S1572" s="416" t="s">
        <v>179</v>
      </c>
      <c r="T1572" s="432" t="s">
        <v>178</v>
      </c>
      <c r="U1572" s="416" t="s">
        <v>177</v>
      </c>
      <c r="V1572" s="415"/>
      <c r="W1572" s="416" t="s">
        <v>176</v>
      </c>
      <c r="X1572" s="428">
        <f>X1571</f>
        <v>650000</v>
      </c>
      <c r="Y1572" s="416" t="s">
        <v>175</v>
      </c>
      <c r="Z1572" s="426"/>
      <c r="AA1572" s="416" t="s">
        <v>175</v>
      </c>
      <c r="AB1572" s="426"/>
      <c r="AC1572" s="469" t="s">
        <v>175</v>
      </c>
      <c r="AD1572" s="468"/>
      <c r="AE1572" s="416" t="s">
        <v>175</v>
      </c>
      <c r="AF1572" s="426"/>
      <c r="AG1572" s="416" t="s">
        <v>175</v>
      </c>
      <c r="AH1572" s="426"/>
      <c r="AI1572" s="416" t="s">
        <v>174</v>
      </c>
      <c r="AJ1572" s="430">
        <f>4*22</f>
        <v>88</v>
      </c>
      <c r="AK1572" s="792"/>
      <c r="AL1572" s="792"/>
      <c r="AM1572" s="792"/>
      <c r="AN1572" s="792"/>
      <c r="AO1572" s="792"/>
      <c r="AP1572" s="792"/>
    </row>
    <row r="1573" spans="2:42" s="404" customFormat="1" ht="39" hidden="1" customHeight="1" x14ac:dyDescent="0.2">
      <c r="B1573" s="425" t="s">
        <v>191</v>
      </c>
      <c r="C1573" s="424" t="s">
        <v>555</v>
      </c>
      <c r="D1573" s="423" t="s">
        <v>161</v>
      </c>
      <c r="E1573" s="422" t="s">
        <v>10</v>
      </c>
      <c r="F1573" s="420">
        <v>44026</v>
      </c>
      <c r="G1573" s="420"/>
      <c r="H1573" s="419">
        <v>2019</v>
      </c>
      <c r="I1573" s="418" t="s">
        <v>185</v>
      </c>
      <c r="J1573" s="604" t="s">
        <v>160</v>
      </c>
      <c r="K1573" s="417" t="s">
        <v>159</v>
      </c>
      <c r="L1573" s="824"/>
      <c r="M1573" s="825"/>
      <c r="N1573" s="792"/>
      <c r="O1573" s="829"/>
      <c r="P1573" s="832"/>
      <c r="Q1573" s="835"/>
      <c r="R1573" s="829"/>
      <c r="S1573" s="416" t="s">
        <v>173</v>
      </c>
      <c r="T1573" s="429" t="s">
        <v>172</v>
      </c>
      <c r="U1573" s="416" t="s">
        <v>171</v>
      </c>
      <c r="V1573" s="427"/>
      <c r="W1573" s="416" t="s">
        <v>170</v>
      </c>
      <c r="X1573" s="428"/>
      <c r="Y1573" s="416" t="s">
        <v>169</v>
      </c>
      <c r="Z1573" s="426"/>
      <c r="AA1573" s="416" t="s">
        <v>169</v>
      </c>
      <c r="AB1573" s="426"/>
      <c r="AC1573" s="469" t="s">
        <v>169</v>
      </c>
      <c r="AD1573" s="468">
        <v>0.45300000000000001</v>
      </c>
      <c r="AE1573" s="416" t="s">
        <v>169</v>
      </c>
      <c r="AF1573" s="426">
        <v>0.58399999999999996</v>
      </c>
      <c r="AG1573" s="416" t="s">
        <v>169</v>
      </c>
      <c r="AH1573" s="426">
        <v>0.58399999999999996</v>
      </c>
      <c r="AI1573" s="816"/>
      <c r="AJ1573" s="817"/>
      <c r="AK1573" s="792"/>
      <c r="AL1573" s="792"/>
      <c r="AM1573" s="792"/>
      <c r="AN1573" s="792"/>
      <c r="AO1573" s="792"/>
      <c r="AP1573" s="792"/>
    </row>
    <row r="1574" spans="2:42" s="404" customFormat="1" ht="15" hidden="1" customHeight="1" x14ac:dyDescent="0.2">
      <c r="B1574" s="425" t="s">
        <v>191</v>
      </c>
      <c r="C1574" s="424" t="s">
        <v>555</v>
      </c>
      <c r="D1574" s="423" t="s">
        <v>161</v>
      </c>
      <c r="E1574" s="422" t="s">
        <v>10</v>
      </c>
      <c r="F1574" s="420">
        <v>44026</v>
      </c>
      <c r="G1574" s="420"/>
      <c r="H1574" s="419">
        <v>2019</v>
      </c>
      <c r="I1574" s="418" t="s">
        <v>185</v>
      </c>
      <c r="J1574" s="604" t="s">
        <v>160</v>
      </c>
      <c r="K1574" s="417" t="s">
        <v>159</v>
      </c>
      <c r="L1574" s="824"/>
      <c r="M1574" s="825"/>
      <c r="N1574" s="792"/>
      <c r="O1574" s="829"/>
      <c r="P1574" s="832"/>
      <c r="Q1574" s="835"/>
      <c r="R1574" s="829"/>
      <c r="S1574" s="416" t="s">
        <v>168</v>
      </c>
      <c r="T1574" s="427">
        <v>120</v>
      </c>
      <c r="U1574" s="416" t="s">
        <v>167</v>
      </c>
      <c r="V1574" s="427"/>
      <c r="W1574" s="816"/>
      <c r="X1574" s="817"/>
      <c r="Y1574" s="416" t="s">
        <v>166</v>
      </c>
      <c r="Z1574" s="426">
        <f>IF(Z1572="",Z1573-Z1571,Z1573-Z1572)</f>
        <v>0</v>
      </c>
      <c r="AA1574" s="416" t="s">
        <v>166</v>
      </c>
      <c r="AB1574" s="426">
        <f>IF(AB1572="",AB1573-AB1571,AB1573-AB1572)</f>
        <v>0</v>
      </c>
      <c r="AC1574" s="469" t="s">
        <v>166</v>
      </c>
      <c r="AD1574" s="468">
        <f>IF(AD1572="",AD1573-AD1571,AD1573-AD1572)</f>
        <v>-0.10999999999999993</v>
      </c>
      <c r="AE1574" s="416" t="s">
        <v>166</v>
      </c>
      <c r="AF1574" s="426">
        <f>IF(AF1572="",AF1573-AF1571,AF1573-AF1572)</f>
        <v>-1.7800000000000038E-2</v>
      </c>
      <c r="AG1574" s="416" t="s">
        <v>166</v>
      </c>
      <c r="AH1574" s="426">
        <f>IF(AH1572="",AH1573-AH1571,AH1573-AH1572)</f>
        <v>-1.7800000000000038E-2</v>
      </c>
      <c r="AI1574" s="816"/>
      <c r="AJ1574" s="817"/>
      <c r="AK1574" s="792"/>
      <c r="AL1574" s="792"/>
      <c r="AM1574" s="792"/>
      <c r="AN1574" s="792"/>
      <c r="AO1574" s="792"/>
      <c r="AP1574" s="792"/>
    </row>
    <row r="1575" spans="2:42" s="404" customFormat="1" ht="15" hidden="1" customHeight="1" x14ac:dyDescent="0.2">
      <c r="B1575" s="425" t="s">
        <v>191</v>
      </c>
      <c r="C1575" s="424" t="s">
        <v>555</v>
      </c>
      <c r="D1575" s="423" t="s">
        <v>161</v>
      </c>
      <c r="E1575" s="422" t="s">
        <v>10</v>
      </c>
      <c r="F1575" s="420">
        <v>44026</v>
      </c>
      <c r="G1575" s="420"/>
      <c r="H1575" s="419">
        <v>2019</v>
      </c>
      <c r="I1575" s="418" t="s">
        <v>185</v>
      </c>
      <c r="J1575" s="604" t="s">
        <v>160</v>
      </c>
      <c r="K1575" s="417" t="s">
        <v>159</v>
      </c>
      <c r="L1575" s="824"/>
      <c r="M1575" s="825"/>
      <c r="N1575" s="792"/>
      <c r="O1575" s="829"/>
      <c r="P1575" s="832"/>
      <c r="Q1575" s="835"/>
      <c r="R1575" s="829"/>
      <c r="S1575" s="416" t="s">
        <v>165</v>
      </c>
      <c r="T1575" s="415"/>
      <c r="U1575" s="416" t="s">
        <v>164</v>
      </c>
      <c r="V1575" s="415"/>
      <c r="W1575" s="816"/>
      <c r="X1575" s="817"/>
      <c r="Y1575" s="816"/>
      <c r="Z1575" s="817"/>
      <c r="AA1575" s="816"/>
      <c r="AB1575" s="817"/>
      <c r="AC1575" s="941"/>
      <c r="AD1575" s="942"/>
      <c r="AE1575" s="816"/>
      <c r="AF1575" s="817"/>
      <c r="AG1575" s="816"/>
      <c r="AH1575" s="817"/>
      <c r="AI1575" s="816"/>
      <c r="AJ1575" s="817"/>
      <c r="AK1575" s="792"/>
      <c r="AL1575" s="792"/>
      <c r="AM1575" s="792"/>
      <c r="AN1575" s="792"/>
      <c r="AO1575" s="792"/>
      <c r="AP1575" s="792"/>
    </row>
    <row r="1576" spans="2:42" s="404" customFormat="1" ht="15" hidden="1" customHeight="1" thickBot="1" x14ac:dyDescent="0.25">
      <c r="B1576" s="414" t="s">
        <v>191</v>
      </c>
      <c r="C1576" s="413" t="s">
        <v>555</v>
      </c>
      <c r="D1576" s="412" t="s">
        <v>161</v>
      </c>
      <c r="E1576" s="411" t="s">
        <v>10</v>
      </c>
      <c r="F1576" s="409">
        <v>44026</v>
      </c>
      <c r="G1576" s="409"/>
      <c r="H1576" s="408">
        <v>2019</v>
      </c>
      <c r="I1576" s="407" t="s">
        <v>185</v>
      </c>
      <c r="J1576" s="627" t="s">
        <v>160</v>
      </c>
      <c r="K1576" s="407" t="s">
        <v>159</v>
      </c>
      <c r="L1576" s="826"/>
      <c r="M1576" s="827"/>
      <c r="N1576" s="793"/>
      <c r="O1576" s="830"/>
      <c r="P1576" s="833"/>
      <c r="Q1576" s="836"/>
      <c r="R1576" s="830"/>
      <c r="S1576" s="406" t="s">
        <v>158</v>
      </c>
      <c r="T1576" s="405">
        <v>44026</v>
      </c>
      <c r="U1576" s="820"/>
      <c r="V1576" s="821"/>
      <c r="W1576" s="818"/>
      <c r="X1576" s="819"/>
      <c r="Y1576" s="818"/>
      <c r="Z1576" s="819"/>
      <c r="AA1576" s="818"/>
      <c r="AB1576" s="819"/>
      <c r="AC1576" s="943"/>
      <c r="AD1576" s="944"/>
      <c r="AE1576" s="818"/>
      <c r="AF1576" s="819"/>
      <c r="AG1576" s="818"/>
      <c r="AH1576" s="819"/>
      <c r="AI1576" s="818"/>
      <c r="AJ1576" s="819"/>
      <c r="AK1576" s="793"/>
      <c r="AL1576" s="793"/>
      <c r="AM1576" s="793"/>
      <c r="AN1576" s="793"/>
      <c r="AO1576" s="793"/>
      <c r="AP1576" s="793"/>
    </row>
    <row r="1577" spans="2:42" s="404" customFormat="1" ht="12.75" customHeight="1" thickTop="1" x14ac:dyDescent="0.2">
      <c r="B1577" s="445" t="s">
        <v>191</v>
      </c>
      <c r="C1577" s="444" t="s">
        <v>440</v>
      </c>
      <c r="D1577" s="443" t="s">
        <v>161</v>
      </c>
      <c r="E1577" s="442" t="s">
        <v>50</v>
      </c>
      <c r="F1577" s="440">
        <v>44076</v>
      </c>
      <c r="G1577" s="440">
        <v>44110</v>
      </c>
      <c r="H1577" s="419">
        <v>2019</v>
      </c>
      <c r="I1577" s="418" t="s">
        <v>185</v>
      </c>
      <c r="J1577" s="604" t="s">
        <v>160</v>
      </c>
      <c r="K1577" s="439" t="s">
        <v>422</v>
      </c>
      <c r="L1577" s="822" t="s">
        <v>1938</v>
      </c>
      <c r="M1577" s="823"/>
      <c r="N1577" s="791" t="s">
        <v>2056</v>
      </c>
      <c r="O1577" s="828" t="s">
        <v>228</v>
      </c>
      <c r="P1577" s="831"/>
      <c r="Q1577" s="834"/>
      <c r="R1577" s="828"/>
      <c r="S1577" s="434" t="s">
        <v>184</v>
      </c>
      <c r="T1577" s="438">
        <v>550000</v>
      </c>
      <c r="U1577" s="434" t="s">
        <v>183</v>
      </c>
      <c r="V1577" s="437">
        <f>+T1582+T1580-0.001</f>
        <v>44110.999000000003</v>
      </c>
      <c r="W1577" s="434" t="s">
        <v>182</v>
      </c>
      <c r="X1577" s="436">
        <f>T1577</f>
        <v>550000</v>
      </c>
      <c r="Y1577" s="434" t="s">
        <v>181</v>
      </c>
      <c r="Z1577" s="435"/>
      <c r="AA1577" s="434" t="s">
        <v>181</v>
      </c>
      <c r="AB1577" s="435"/>
      <c r="AC1577" s="434" t="s">
        <v>181</v>
      </c>
      <c r="AD1577" s="435"/>
      <c r="AE1577" s="434" t="s">
        <v>181</v>
      </c>
      <c r="AF1577" s="435">
        <v>1</v>
      </c>
      <c r="AG1577" s="434" t="s">
        <v>181</v>
      </c>
      <c r="AH1577" s="435">
        <v>1</v>
      </c>
      <c r="AI1577" s="434" t="s">
        <v>180</v>
      </c>
      <c r="AJ1577" s="433"/>
      <c r="AK1577" s="791" t="s">
        <v>4</v>
      </c>
      <c r="AL1577" s="791" t="s">
        <v>4</v>
      </c>
      <c r="AM1577" s="791" t="s">
        <v>4</v>
      </c>
      <c r="AN1577" s="791" t="s">
        <v>227</v>
      </c>
      <c r="AO1577" s="791" t="s">
        <v>227</v>
      </c>
      <c r="AP1577" s="791" t="s">
        <v>2143</v>
      </c>
    </row>
    <row r="1578" spans="2:42" s="404" customFormat="1" ht="15" customHeight="1" x14ac:dyDescent="0.2">
      <c r="B1578" s="425" t="s">
        <v>191</v>
      </c>
      <c r="C1578" s="424" t="s">
        <v>440</v>
      </c>
      <c r="D1578" s="423" t="s">
        <v>161</v>
      </c>
      <c r="E1578" s="422" t="s">
        <v>50</v>
      </c>
      <c r="F1578" s="420">
        <v>44076</v>
      </c>
      <c r="G1578" s="420">
        <v>44110</v>
      </c>
      <c r="H1578" s="419">
        <v>2019</v>
      </c>
      <c r="I1578" s="418" t="s">
        <v>185</v>
      </c>
      <c r="J1578" s="604" t="s">
        <v>160</v>
      </c>
      <c r="K1578" s="417" t="s">
        <v>422</v>
      </c>
      <c r="L1578" s="824"/>
      <c r="M1578" s="825"/>
      <c r="N1578" s="792"/>
      <c r="O1578" s="829"/>
      <c r="P1578" s="832"/>
      <c r="Q1578" s="835"/>
      <c r="R1578" s="829"/>
      <c r="S1578" s="416" t="s">
        <v>179</v>
      </c>
      <c r="T1578" s="432" t="s">
        <v>230</v>
      </c>
      <c r="U1578" s="416" t="s">
        <v>177</v>
      </c>
      <c r="V1578" s="415"/>
      <c r="W1578" s="416" t="s">
        <v>176</v>
      </c>
      <c r="X1578" s="428">
        <f>X1577</f>
        <v>550000</v>
      </c>
      <c r="Y1578" s="416" t="s">
        <v>175</v>
      </c>
      <c r="Z1578" s="426"/>
      <c r="AA1578" s="416" t="s">
        <v>175</v>
      </c>
      <c r="AB1578" s="426"/>
      <c r="AC1578" s="416" t="s">
        <v>175</v>
      </c>
      <c r="AD1578" s="426"/>
      <c r="AE1578" s="416" t="s">
        <v>175</v>
      </c>
      <c r="AF1578" s="426"/>
      <c r="AG1578" s="416" t="s">
        <v>175</v>
      </c>
      <c r="AH1578" s="426"/>
      <c r="AI1578" s="416" t="s">
        <v>174</v>
      </c>
      <c r="AJ1578" s="430"/>
      <c r="AK1578" s="792"/>
      <c r="AL1578" s="792"/>
      <c r="AM1578" s="792"/>
      <c r="AN1578" s="792"/>
      <c r="AO1578" s="792"/>
      <c r="AP1578" s="792"/>
    </row>
    <row r="1579" spans="2:42" s="404" customFormat="1" ht="39" customHeight="1" x14ac:dyDescent="0.2">
      <c r="B1579" s="425" t="s">
        <v>191</v>
      </c>
      <c r="C1579" s="424" t="s">
        <v>440</v>
      </c>
      <c r="D1579" s="423" t="s">
        <v>161</v>
      </c>
      <c r="E1579" s="422" t="s">
        <v>50</v>
      </c>
      <c r="F1579" s="420">
        <v>44076</v>
      </c>
      <c r="G1579" s="420">
        <v>44110</v>
      </c>
      <c r="H1579" s="419">
        <v>2019</v>
      </c>
      <c r="I1579" s="418" t="s">
        <v>185</v>
      </c>
      <c r="J1579" s="604" t="s">
        <v>160</v>
      </c>
      <c r="K1579" s="417" t="s">
        <v>422</v>
      </c>
      <c r="L1579" s="824"/>
      <c r="M1579" s="825"/>
      <c r="N1579" s="792"/>
      <c r="O1579" s="829"/>
      <c r="P1579" s="832"/>
      <c r="Q1579" s="835"/>
      <c r="R1579" s="829"/>
      <c r="S1579" s="416" t="s">
        <v>173</v>
      </c>
      <c r="T1579" s="429" t="s">
        <v>423</v>
      </c>
      <c r="U1579" s="416" t="s">
        <v>171</v>
      </c>
      <c r="V1579" s="427"/>
      <c r="W1579" s="416" t="s">
        <v>170</v>
      </c>
      <c r="X1579" s="428"/>
      <c r="Y1579" s="416" t="s">
        <v>169</v>
      </c>
      <c r="Z1579" s="426"/>
      <c r="AA1579" s="416" t="s">
        <v>169</v>
      </c>
      <c r="AB1579" s="426"/>
      <c r="AC1579" s="416" t="s">
        <v>169</v>
      </c>
      <c r="AD1579" s="426"/>
      <c r="AE1579" s="416" t="s">
        <v>169</v>
      </c>
      <c r="AF1579" s="426">
        <v>1</v>
      </c>
      <c r="AG1579" s="416" t="s">
        <v>169</v>
      </c>
      <c r="AH1579" s="426">
        <v>1</v>
      </c>
      <c r="AI1579" s="816"/>
      <c r="AJ1579" s="817"/>
      <c r="AK1579" s="792"/>
      <c r="AL1579" s="792"/>
      <c r="AM1579" s="792"/>
      <c r="AN1579" s="792"/>
      <c r="AO1579" s="792"/>
      <c r="AP1579" s="792"/>
    </row>
    <row r="1580" spans="2:42" s="404" customFormat="1" ht="15" customHeight="1" x14ac:dyDescent="0.2">
      <c r="B1580" s="425" t="s">
        <v>191</v>
      </c>
      <c r="C1580" s="424" t="s">
        <v>440</v>
      </c>
      <c r="D1580" s="423" t="s">
        <v>161</v>
      </c>
      <c r="E1580" s="422" t="s">
        <v>50</v>
      </c>
      <c r="F1580" s="420">
        <v>44076</v>
      </c>
      <c r="G1580" s="420">
        <v>44110</v>
      </c>
      <c r="H1580" s="419">
        <v>2019</v>
      </c>
      <c r="I1580" s="418" t="s">
        <v>185</v>
      </c>
      <c r="J1580" s="604" t="s">
        <v>160</v>
      </c>
      <c r="K1580" s="417" t="s">
        <v>422</v>
      </c>
      <c r="L1580" s="824"/>
      <c r="M1580" s="825"/>
      <c r="N1580" s="792"/>
      <c r="O1580" s="829"/>
      <c r="P1580" s="832"/>
      <c r="Q1580" s="835"/>
      <c r="R1580" s="829"/>
      <c r="S1580" s="416" t="s">
        <v>168</v>
      </c>
      <c r="T1580" s="427">
        <v>35</v>
      </c>
      <c r="U1580" s="416" t="s">
        <v>167</v>
      </c>
      <c r="V1580" s="427"/>
      <c r="W1580" s="816"/>
      <c r="X1580" s="817"/>
      <c r="Y1580" s="416" t="s">
        <v>166</v>
      </c>
      <c r="Z1580" s="426">
        <f>IF(Z1578="",Z1579-Z1577,Z1579-Z1578)</f>
        <v>0</v>
      </c>
      <c r="AA1580" s="416" t="s">
        <v>166</v>
      </c>
      <c r="AB1580" s="426">
        <f>IF(AB1578="",AB1579-AB1577,AB1579-AB1578)</f>
        <v>0</v>
      </c>
      <c r="AC1580" s="416" t="s">
        <v>166</v>
      </c>
      <c r="AD1580" s="426">
        <f>IF(AD1578="",AD1579-AD1577,AD1579-AD1578)</f>
        <v>0</v>
      </c>
      <c r="AE1580" s="416" t="s">
        <v>166</v>
      </c>
      <c r="AF1580" s="426">
        <f>IF(AF1578="",AF1579-AF1577,AF1579-AF1578)</f>
        <v>0</v>
      </c>
      <c r="AG1580" s="416" t="s">
        <v>166</v>
      </c>
      <c r="AH1580" s="426">
        <f>IF(AH1578="",AH1579-AH1577,AH1579-AH1578)</f>
        <v>0</v>
      </c>
      <c r="AI1580" s="816"/>
      <c r="AJ1580" s="817"/>
      <c r="AK1580" s="792"/>
      <c r="AL1580" s="792"/>
      <c r="AM1580" s="792"/>
      <c r="AN1580" s="792"/>
      <c r="AO1580" s="792"/>
      <c r="AP1580" s="792"/>
    </row>
    <row r="1581" spans="2:42" s="404" customFormat="1" ht="15" customHeight="1" x14ac:dyDescent="0.2">
      <c r="B1581" s="425" t="s">
        <v>191</v>
      </c>
      <c r="C1581" s="424" t="s">
        <v>440</v>
      </c>
      <c r="D1581" s="423" t="s">
        <v>161</v>
      </c>
      <c r="E1581" s="422" t="s">
        <v>50</v>
      </c>
      <c r="F1581" s="420">
        <v>44076</v>
      </c>
      <c r="G1581" s="420">
        <v>44110</v>
      </c>
      <c r="H1581" s="419">
        <v>2019</v>
      </c>
      <c r="I1581" s="418" t="s">
        <v>185</v>
      </c>
      <c r="J1581" s="604" t="s">
        <v>160</v>
      </c>
      <c r="K1581" s="417" t="s">
        <v>422</v>
      </c>
      <c r="L1581" s="824"/>
      <c r="M1581" s="825"/>
      <c r="N1581" s="792"/>
      <c r="O1581" s="829"/>
      <c r="P1581" s="832"/>
      <c r="Q1581" s="835"/>
      <c r="R1581" s="829"/>
      <c r="S1581" s="416" t="s">
        <v>165</v>
      </c>
      <c r="T1581" s="415"/>
      <c r="U1581" s="416" t="s">
        <v>164</v>
      </c>
      <c r="V1581" s="415">
        <f>V1577</f>
        <v>44110.999000000003</v>
      </c>
      <c r="W1581" s="816"/>
      <c r="X1581" s="817"/>
      <c r="Y1581" s="816"/>
      <c r="Z1581" s="817"/>
      <c r="AA1581" s="816"/>
      <c r="AB1581" s="817"/>
      <c r="AC1581" s="816"/>
      <c r="AD1581" s="817"/>
      <c r="AE1581" s="816"/>
      <c r="AF1581" s="817"/>
      <c r="AG1581" s="816"/>
      <c r="AH1581" s="817"/>
      <c r="AI1581" s="816"/>
      <c r="AJ1581" s="817"/>
      <c r="AK1581" s="792"/>
      <c r="AL1581" s="792"/>
      <c r="AM1581" s="792"/>
      <c r="AN1581" s="792"/>
      <c r="AO1581" s="792"/>
      <c r="AP1581" s="792"/>
    </row>
    <row r="1582" spans="2:42" s="404" customFormat="1" ht="15" customHeight="1" thickBot="1" x14ac:dyDescent="0.25">
      <c r="B1582" s="414" t="s">
        <v>191</v>
      </c>
      <c r="C1582" s="413" t="s">
        <v>440</v>
      </c>
      <c r="D1582" s="412" t="s">
        <v>161</v>
      </c>
      <c r="E1582" s="411" t="s">
        <v>50</v>
      </c>
      <c r="F1582" s="409">
        <v>44076</v>
      </c>
      <c r="G1582" s="409">
        <v>44110</v>
      </c>
      <c r="H1582" s="408">
        <v>2019</v>
      </c>
      <c r="I1582" s="407" t="s">
        <v>185</v>
      </c>
      <c r="J1582" s="627" t="s">
        <v>160</v>
      </c>
      <c r="K1582" s="407" t="s">
        <v>422</v>
      </c>
      <c r="L1582" s="826"/>
      <c r="M1582" s="827"/>
      <c r="N1582" s="793"/>
      <c r="O1582" s="830"/>
      <c r="P1582" s="833"/>
      <c r="Q1582" s="836"/>
      <c r="R1582" s="830"/>
      <c r="S1582" s="406" t="s">
        <v>158</v>
      </c>
      <c r="T1582" s="451">
        <v>44076</v>
      </c>
      <c r="U1582" s="820"/>
      <c r="V1582" s="821"/>
      <c r="W1582" s="818"/>
      <c r="X1582" s="819"/>
      <c r="Y1582" s="818"/>
      <c r="Z1582" s="819"/>
      <c r="AA1582" s="818"/>
      <c r="AB1582" s="819"/>
      <c r="AC1582" s="818"/>
      <c r="AD1582" s="819"/>
      <c r="AE1582" s="818"/>
      <c r="AF1582" s="819"/>
      <c r="AG1582" s="818"/>
      <c r="AH1582" s="819"/>
      <c r="AI1582" s="818"/>
      <c r="AJ1582" s="819"/>
      <c r="AK1582" s="793"/>
      <c r="AL1582" s="793"/>
      <c r="AM1582" s="793"/>
      <c r="AN1582" s="793"/>
      <c r="AO1582" s="793"/>
      <c r="AP1582" s="793"/>
    </row>
    <row r="1583" spans="2:42" s="404" customFormat="1" ht="12.75" hidden="1" customHeight="1" thickTop="1" x14ac:dyDescent="0.2">
      <c r="B1583" s="445" t="s">
        <v>191</v>
      </c>
      <c r="C1583" s="444" t="s">
        <v>451</v>
      </c>
      <c r="D1583" s="443" t="s">
        <v>161</v>
      </c>
      <c r="E1583" s="442" t="s">
        <v>450</v>
      </c>
      <c r="F1583" s="440"/>
      <c r="G1583" s="440"/>
      <c r="H1583" s="419">
        <v>2019</v>
      </c>
      <c r="I1583" s="418"/>
      <c r="J1583" s="604" t="s">
        <v>160</v>
      </c>
      <c r="K1583" s="439" t="s">
        <v>189</v>
      </c>
      <c r="L1583" s="822" t="s">
        <v>554</v>
      </c>
      <c r="M1583" s="823"/>
      <c r="N1583" s="791" t="s">
        <v>2056</v>
      </c>
      <c r="O1583" s="828" t="s">
        <v>228</v>
      </c>
      <c r="P1583" s="831"/>
      <c r="Q1583" s="834"/>
      <c r="R1583" s="828"/>
      <c r="S1583" s="434" t="s">
        <v>184</v>
      </c>
      <c r="T1583" s="438">
        <v>500000</v>
      </c>
      <c r="U1583" s="434" t="s">
        <v>183</v>
      </c>
      <c r="V1583" s="437"/>
      <c r="W1583" s="434" t="s">
        <v>182</v>
      </c>
      <c r="X1583" s="436">
        <f>T1583</f>
        <v>500000</v>
      </c>
      <c r="Y1583" s="434" t="s">
        <v>181</v>
      </c>
      <c r="Z1583" s="435"/>
      <c r="AA1583" s="434" t="s">
        <v>181</v>
      </c>
      <c r="AB1583" s="435"/>
      <c r="AC1583" s="434" t="s">
        <v>181</v>
      </c>
      <c r="AD1583" s="435"/>
      <c r="AE1583" s="434" t="s">
        <v>181</v>
      </c>
      <c r="AF1583" s="435"/>
      <c r="AG1583" s="434" t="s">
        <v>181</v>
      </c>
      <c r="AH1583" s="435"/>
      <c r="AI1583" s="434" t="s">
        <v>180</v>
      </c>
      <c r="AJ1583" s="433"/>
      <c r="AK1583" s="791" t="s">
        <v>553</v>
      </c>
      <c r="AL1583" s="791" t="s">
        <v>240</v>
      </c>
      <c r="AM1583" s="791" t="s">
        <v>240</v>
      </c>
      <c r="AN1583" s="791" t="s">
        <v>240</v>
      </c>
      <c r="AO1583" s="791" t="s">
        <v>240</v>
      </c>
      <c r="AP1583" s="791" t="s">
        <v>240</v>
      </c>
    </row>
    <row r="1584" spans="2:42" s="404" customFormat="1" ht="15" hidden="1" customHeight="1" x14ac:dyDescent="0.2">
      <c r="B1584" s="425" t="s">
        <v>191</v>
      </c>
      <c r="C1584" s="424" t="s">
        <v>451</v>
      </c>
      <c r="D1584" s="423" t="s">
        <v>161</v>
      </c>
      <c r="E1584" s="422" t="s">
        <v>450</v>
      </c>
      <c r="F1584" s="420"/>
      <c r="G1584" s="420"/>
      <c r="H1584" s="419">
        <v>2019</v>
      </c>
      <c r="I1584" s="418"/>
      <c r="J1584" s="604" t="s">
        <v>160</v>
      </c>
      <c r="K1584" s="417" t="s">
        <v>159</v>
      </c>
      <c r="L1584" s="824"/>
      <c r="M1584" s="825"/>
      <c r="N1584" s="792"/>
      <c r="O1584" s="829"/>
      <c r="P1584" s="832"/>
      <c r="Q1584" s="835"/>
      <c r="R1584" s="829"/>
      <c r="S1584" s="416" t="s">
        <v>179</v>
      </c>
      <c r="T1584" s="432"/>
      <c r="U1584" s="416" t="s">
        <v>177</v>
      </c>
      <c r="V1584" s="415"/>
      <c r="W1584" s="416" t="s">
        <v>176</v>
      </c>
      <c r="X1584" s="428">
        <f>X1583</f>
        <v>500000</v>
      </c>
      <c r="Y1584" s="416" t="s">
        <v>175</v>
      </c>
      <c r="Z1584" s="426"/>
      <c r="AA1584" s="416" t="s">
        <v>175</v>
      </c>
      <c r="AB1584" s="426"/>
      <c r="AC1584" s="416" t="s">
        <v>175</v>
      </c>
      <c r="AD1584" s="426"/>
      <c r="AE1584" s="416" t="s">
        <v>175</v>
      </c>
      <c r="AF1584" s="426"/>
      <c r="AG1584" s="416" t="s">
        <v>175</v>
      </c>
      <c r="AH1584" s="426"/>
      <c r="AI1584" s="416" t="s">
        <v>174</v>
      </c>
      <c r="AJ1584" s="430"/>
      <c r="AK1584" s="792"/>
      <c r="AL1584" s="792"/>
      <c r="AM1584" s="792"/>
      <c r="AN1584" s="792"/>
      <c r="AO1584" s="792"/>
      <c r="AP1584" s="792"/>
    </row>
    <row r="1585" spans="2:42" s="404" customFormat="1" ht="39" hidden="1" customHeight="1" x14ac:dyDescent="0.2">
      <c r="B1585" s="425" t="s">
        <v>191</v>
      </c>
      <c r="C1585" s="424" t="s">
        <v>451</v>
      </c>
      <c r="D1585" s="423" t="s">
        <v>161</v>
      </c>
      <c r="E1585" s="422" t="s">
        <v>450</v>
      </c>
      <c r="F1585" s="420"/>
      <c r="G1585" s="420"/>
      <c r="H1585" s="419">
        <v>2019</v>
      </c>
      <c r="I1585" s="418"/>
      <c r="J1585" s="604" t="s">
        <v>160</v>
      </c>
      <c r="K1585" s="417" t="s">
        <v>159</v>
      </c>
      <c r="L1585" s="824"/>
      <c r="M1585" s="825"/>
      <c r="N1585" s="792"/>
      <c r="O1585" s="829"/>
      <c r="P1585" s="832"/>
      <c r="Q1585" s="835"/>
      <c r="R1585" s="829"/>
      <c r="S1585" s="416" t="s">
        <v>173</v>
      </c>
      <c r="T1585" s="429"/>
      <c r="U1585" s="416" t="s">
        <v>171</v>
      </c>
      <c r="V1585" s="427"/>
      <c r="W1585" s="416" t="s">
        <v>170</v>
      </c>
      <c r="X1585" s="428"/>
      <c r="Y1585" s="416" t="s">
        <v>169</v>
      </c>
      <c r="Z1585" s="426"/>
      <c r="AA1585" s="416" t="s">
        <v>169</v>
      </c>
      <c r="AB1585" s="426"/>
      <c r="AC1585" s="416" t="s">
        <v>169</v>
      </c>
      <c r="AD1585" s="426"/>
      <c r="AE1585" s="416" t="s">
        <v>169</v>
      </c>
      <c r="AF1585" s="426"/>
      <c r="AG1585" s="416" t="s">
        <v>169</v>
      </c>
      <c r="AH1585" s="426"/>
      <c r="AI1585" s="816"/>
      <c r="AJ1585" s="817"/>
      <c r="AK1585" s="792"/>
      <c r="AL1585" s="792"/>
      <c r="AM1585" s="792"/>
      <c r="AN1585" s="792"/>
      <c r="AO1585" s="792"/>
      <c r="AP1585" s="792"/>
    </row>
    <row r="1586" spans="2:42" s="404" customFormat="1" ht="15" hidden="1" customHeight="1" x14ac:dyDescent="0.2">
      <c r="B1586" s="425" t="s">
        <v>191</v>
      </c>
      <c r="C1586" s="424" t="s">
        <v>451</v>
      </c>
      <c r="D1586" s="423" t="s">
        <v>161</v>
      </c>
      <c r="E1586" s="422" t="s">
        <v>450</v>
      </c>
      <c r="F1586" s="420"/>
      <c r="G1586" s="420"/>
      <c r="H1586" s="419">
        <v>2019</v>
      </c>
      <c r="I1586" s="418"/>
      <c r="J1586" s="604" t="s">
        <v>160</v>
      </c>
      <c r="K1586" s="417" t="s">
        <v>159</v>
      </c>
      <c r="L1586" s="824"/>
      <c r="M1586" s="825"/>
      <c r="N1586" s="792"/>
      <c r="O1586" s="829"/>
      <c r="P1586" s="832"/>
      <c r="Q1586" s="835"/>
      <c r="R1586" s="829"/>
      <c r="S1586" s="416" t="s">
        <v>168</v>
      </c>
      <c r="T1586" s="427"/>
      <c r="U1586" s="416" t="s">
        <v>167</v>
      </c>
      <c r="V1586" s="427"/>
      <c r="W1586" s="816"/>
      <c r="X1586" s="817"/>
      <c r="Y1586" s="416" t="s">
        <v>166</v>
      </c>
      <c r="Z1586" s="426">
        <f>IF(Z1584="",Z1585-Z1583,Z1585-Z1584)</f>
        <v>0</v>
      </c>
      <c r="AA1586" s="416" t="s">
        <v>166</v>
      </c>
      <c r="AB1586" s="426">
        <f>IF(AB1584="",AB1585-AB1583,AB1585-AB1584)</f>
        <v>0</v>
      </c>
      <c r="AC1586" s="416" t="s">
        <v>166</v>
      </c>
      <c r="AD1586" s="426">
        <f>IF(AD1584="",AD1585-AD1583,AD1585-AD1584)</f>
        <v>0</v>
      </c>
      <c r="AE1586" s="416" t="s">
        <v>166</v>
      </c>
      <c r="AF1586" s="426">
        <f>IF(AF1584="",AF1585-AF1583,AF1585-AF1584)</f>
        <v>0</v>
      </c>
      <c r="AG1586" s="416" t="s">
        <v>166</v>
      </c>
      <c r="AH1586" s="426">
        <f>IF(AH1584="",AH1585-AH1583,AH1585-AH1584)</f>
        <v>0</v>
      </c>
      <c r="AI1586" s="816"/>
      <c r="AJ1586" s="817"/>
      <c r="AK1586" s="792"/>
      <c r="AL1586" s="792"/>
      <c r="AM1586" s="792"/>
      <c r="AN1586" s="792"/>
      <c r="AO1586" s="792"/>
      <c r="AP1586" s="792"/>
    </row>
    <row r="1587" spans="2:42" s="404" customFormat="1" ht="15" hidden="1" customHeight="1" x14ac:dyDescent="0.2">
      <c r="B1587" s="425" t="s">
        <v>191</v>
      </c>
      <c r="C1587" s="424" t="s">
        <v>451</v>
      </c>
      <c r="D1587" s="423" t="s">
        <v>161</v>
      </c>
      <c r="E1587" s="422" t="s">
        <v>450</v>
      </c>
      <c r="F1587" s="420"/>
      <c r="G1587" s="420"/>
      <c r="H1587" s="419">
        <v>2019</v>
      </c>
      <c r="I1587" s="418"/>
      <c r="J1587" s="604" t="s">
        <v>160</v>
      </c>
      <c r="K1587" s="417" t="s">
        <v>159</v>
      </c>
      <c r="L1587" s="824"/>
      <c r="M1587" s="825"/>
      <c r="N1587" s="792"/>
      <c r="O1587" s="829"/>
      <c r="P1587" s="832"/>
      <c r="Q1587" s="835"/>
      <c r="R1587" s="829"/>
      <c r="S1587" s="416" t="s">
        <v>165</v>
      </c>
      <c r="T1587" s="415"/>
      <c r="U1587" s="416" t="s">
        <v>164</v>
      </c>
      <c r="V1587" s="415"/>
      <c r="W1587" s="816"/>
      <c r="X1587" s="817"/>
      <c r="Y1587" s="816"/>
      <c r="Z1587" s="817"/>
      <c r="AA1587" s="816"/>
      <c r="AB1587" s="817"/>
      <c r="AC1587" s="816"/>
      <c r="AD1587" s="817"/>
      <c r="AE1587" s="816"/>
      <c r="AF1587" s="817"/>
      <c r="AG1587" s="816"/>
      <c r="AH1587" s="817"/>
      <c r="AI1587" s="816"/>
      <c r="AJ1587" s="817"/>
      <c r="AK1587" s="792"/>
      <c r="AL1587" s="792"/>
      <c r="AM1587" s="792"/>
      <c r="AN1587" s="792"/>
      <c r="AO1587" s="792"/>
      <c r="AP1587" s="792"/>
    </row>
    <row r="1588" spans="2:42" s="404" customFormat="1" ht="15" hidden="1" customHeight="1" thickBot="1" x14ac:dyDescent="0.25">
      <c r="B1588" s="414" t="s">
        <v>191</v>
      </c>
      <c r="C1588" s="413" t="s">
        <v>451</v>
      </c>
      <c r="D1588" s="412" t="s">
        <v>161</v>
      </c>
      <c r="E1588" s="411" t="s">
        <v>450</v>
      </c>
      <c r="F1588" s="409"/>
      <c r="G1588" s="409"/>
      <c r="H1588" s="408">
        <v>2019</v>
      </c>
      <c r="I1588" s="407"/>
      <c r="J1588" s="627" t="s">
        <v>160</v>
      </c>
      <c r="K1588" s="407" t="s">
        <v>159</v>
      </c>
      <c r="L1588" s="826"/>
      <c r="M1588" s="827"/>
      <c r="N1588" s="793"/>
      <c r="O1588" s="830"/>
      <c r="P1588" s="833"/>
      <c r="Q1588" s="836"/>
      <c r="R1588" s="830"/>
      <c r="S1588" s="406" t="s">
        <v>158</v>
      </c>
      <c r="T1588" s="451"/>
      <c r="U1588" s="820"/>
      <c r="V1588" s="821"/>
      <c r="W1588" s="818"/>
      <c r="X1588" s="819"/>
      <c r="Y1588" s="818"/>
      <c r="Z1588" s="819"/>
      <c r="AA1588" s="818"/>
      <c r="AB1588" s="819"/>
      <c r="AC1588" s="818"/>
      <c r="AD1588" s="819"/>
      <c r="AE1588" s="818"/>
      <c r="AF1588" s="819"/>
      <c r="AG1588" s="818"/>
      <c r="AH1588" s="819"/>
      <c r="AI1588" s="818"/>
      <c r="AJ1588" s="819"/>
      <c r="AK1588" s="793"/>
      <c r="AL1588" s="793"/>
      <c r="AM1588" s="793"/>
      <c r="AN1588" s="793"/>
      <c r="AO1588" s="793"/>
      <c r="AP1588" s="793"/>
    </row>
    <row r="1589" spans="2:42" s="404" customFormat="1" ht="12.75" customHeight="1" thickTop="1" x14ac:dyDescent="0.2">
      <c r="B1589" s="445" t="s">
        <v>191</v>
      </c>
      <c r="C1589" s="444" t="s">
        <v>442</v>
      </c>
      <c r="D1589" s="443" t="s">
        <v>161</v>
      </c>
      <c r="E1589" s="442" t="s">
        <v>50</v>
      </c>
      <c r="F1589" s="440">
        <v>44070</v>
      </c>
      <c r="G1589" s="440">
        <v>44169</v>
      </c>
      <c r="H1589" s="419">
        <v>2019</v>
      </c>
      <c r="I1589" s="418" t="s">
        <v>185</v>
      </c>
      <c r="J1589" s="418" t="s">
        <v>160</v>
      </c>
      <c r="K1589" s="439" t="s">
        <v>189</v>
      </c>
      <c r="L1589" s="822" t="s">
        <v>549</v>
      </c>
      <c r="M1589" s="823"/>
      <c r="N1589" s="791" t="s">
        <v>2057</v>
      </c>
      <c r="O1589" s="828" t="s">
        <v>228</v>
      </c>
      <c r="P1589" s="831"/>
      <c r="Q1589" s="834"/>
      <c r="R1589" s="828" t="s">
        <v>185</v>
      </c>
      <c r="S1589" s="434" t="s">
        <v>184</v>
      </c>
      <c r="T1589" s="438">
        <v>650000</v>
      </c>
      <c r="U1589" s="434" t="s">
        <v>183</v>
      </c>
      <c r="V1589" s="437">
        <f>T1594+T1592</f>
        <v>44230</v>
      </c>
      <c r="W1589" s="434" t="s">
        <v>182</v>
      </c>
      <c r="X1589" s="436">
        <f>T1589</f>
        <v>650000</v>
      </c>
      <c r="Y1589" s="434" t="s">
        <v>181</v>
      </c>
      <c r="Z1589" s="435"/>
      <c r="AA1589" s="434" t="s">
        <v>181</v>
      </c>
      <c r="AB1589" s="435"/>
      <c r="AC1589" s="434" t="s">
        <v>181</v>
      </c>
      <c r="AD1589" s="435">
        <v>0.05</v>
      </c>
      <c r="AE1589" s="434" t="s">
        <v>181</v>
      </c>
      <c r="AF1589" s="435">
        <v>0.05</v>
      </c>
      <c r="AG1589" s="434" t="s">
        <v>181</v>
      </c>
      <c r="AH1589" s="435">
        <v>1</v>
      </c>
      <c r="AI1589" s="434" t="s">
        <v>180</v>
      </c>
      <c r="AJ1589" s="433"/>
      <c r="AK1589" s="791" t="s">
        <v>548</v>
      </c>
      <c r="AL1589" s="791" t="s">
        <v>538</v>
      </c>
      <c r="AM1589" s="791" t="s">
        <v>322</v>
      </c>
      <c r="AN1589" s="791" t="s">
        <v>322</v>
      </c>
      <c r="AO1589" s="791" t="s">
        <v>322</v>
      </c>
      <c r="AP1589" s="791" t="s">
        <v>2143</v>
      </c>
    </row>
    <row r="1590" spans="2:42" s="404" customFormat="1" ht="15" customHeight="1" x14ac:dyDescent="0.2">
      <c r="B1590" s="425" t="s">
        <v>191</v>
      </c>
      <c r="C1590" s="424" t="s">
        <v>442</v>
      </c>
      <c r="D1590" s="423" t="s">
        <v>161</v>
      </c>
      <c r="E1590" s="422" t="s">
        <v>50</v>
      </c>
      <c r="F1590" s="420">
        <v>44070</v>
      </c>
      <c r="G1590" s="420">
        <v>44169</v>
      </c>
      <c r="H1590" s="419">
        <v>2019</v>
      </c>
      <c r="I1590" s="418" t="s">
        <v>185</v>
      </c>
      <c r="J1590" s="418" t="s">
        <v>160</v>
      </c>
      <c r="K1590" s="417" t="s">
        <v>159</v>
      </c>
      <c r="L1590" s="824"/>
      <c r="M1590" s="825"/>
      <c r="N1590" s="792"/>
      <c r="O1590" s="829"/>
      <c r="P1590" s="832"/>
      <c r="Q1590" s="835"/>
      <c r="R1590" s="829"/>
      <c r="S1590" s="416" t="s">
        <v>179</v>
      </c>
      <c r="T1590" s="432" t="s">
        <v>230</v>
      </c>
      <c r="U1590" s="416" t="s">
        <v>177</v>
      </c>
      <c r="V1590" s="415"/>
      <c r="W1590" s="416" t="s">
        <v>176</v>
      </c>
      <c r="X1590" s="428">
        <f>X1589</f>
        <v>650000</v>
      </c>
      <c r="Y1590" s="416" t="s">
        <v>175</v>
      </c>
      <c r="Z1590" s="426"/>
      <c r="AA1590" s="416" t="s">
        <v>175</v>
      </c>
      <c r="AB1590" s="426"/>
      <c r="AC1590" s="416" t="s">
        <v>175</v>
      </c>
      <c r="AD1590" s="426"/>
      <c r="AE1590" s="416" t="s">
        <v>175</v>
      </c>
      <c r="AF1590" s="426"/>
      <c r="AG1590" s="416" t="s">
        <v>175</v>
      </c>
      <c r="AH1590" s="426"/>
      <c r="AI1590" s="416" t="s">
        <v>174</v>
      </c>
      <c r="AJ1590" s="430"/>
      <c r="AK1590" s="792"/>
      <c r="AL1590" s="792"/>
      <c r="AM1590" s="792"/>
      <c r="AN1590" s="792"/>
      <c r="AO1590" s="792"/>
      <c r="AP1590" s="792"/>
    </row>
    <row r="1591" spans="2:42" s="404" customFormat="1" ht="39" customHeight="1" x14ac:dyDescent="0.2">
      <c r="B1591" s="425" t="s">
        <v>191</v>
      </c>
      <c r="C1591" s="424" t="s">
        <v>442</v>
      </c>
      <c r="D1591" s="423" t="s">
        <v>161</v>
      </c>
      <c r="E1591" s="422" t="s">
        <v>50</v>
      </c>
      <c r="F1591" s="420">
        <v>44070</v>
      </c>
      <c r="G1591" s="420">
        <v>44169</v>
      </c>
      <c r="H1591" s="419">
        <v>2019</v>
      </c>
      <c r="I1591" s="418" t="s">
        <v>185</v>
      </c>
      <c r="J1591" s="418" t="s">
        <v>160</v>
      </c>
      <c r="K1591" s="417" t="s">
        <v>159</v>
      </c>
      <c r="L1591" s="824"/>
      <c r="M1591" s="825"/>
      <c r="N1591" s="792"/>
      <c r="O1591" s="829"/>
      <c r="P1591" s="832"/>
      <c r="Q1591" s="835"/>
      <c r="R1591" s="829"/>
      <c r="S1591" s="416" t="s">
        <v>173</v>
      </c>
      <c r="T1591" s="429" t="s">
        <v>534</v>
      </c>
      <c r="U1591" s="416" t="s">
        <v>171</v>
      </c>
      <c r="V1591" s="427"/>
      <c r="W1591" s="416" t="s">
        <v>170</v>
      </c>
      <c r="X1591" s="428"/>
      <c r="Y1591" s="416" t="s">
        <v>169</v>
      </c>
      <c r="Z1591" s="426"/>
      <c r="AA1591" s="416" t="s">
        <v>169</v>
      </c>
      <c r="AB1591" s="426"/>
      <c r="AC1591" s="416" t="s">
        <v>169</v>
      </c>
      <c r="AD1591" s="426">
        <v>0.05</v>
      </c>
      <c r="AE1591" s="416" t="s">
        <v>169</v>
      </c>
      <c r="AF1591" s="426">
        <v>0.05</v>
      </c>
      <c r="AG1591" s="416" t="s">
        <v>169</v>
      </c>
      <c r="AH1591" s="426">
        <v>1</v>
      </c>
      <c r="AI1591" s="816"/>
      <c r="AJ1591" s="817"/>
      <c r="AK1591" s="792"/>
      <c r="AL1591" s="792"/>
      <c r="AM1591" s="792"/>
      <c r="AN1591" s="792"/>
      <c r="AO1591" s="792"/>
      <c r="AP1591" s="792"/>
    </row>
    <row r="1592" spans="2:42" s="404" customFormat="1" ht="15" customHeight="1" x14ac:dyDescent="0.2">
      <c r="B1592" s="425" t="s">
        <v>191</v>
      </c>
      <c r="C1592" s="424" t="s">
        <v>442</v>
      </c>
      <c r="D1592" s="423" t="s">
        <v>161</v>
      </c>
      <c r="E1592" s="422" t="s">
        <v>50</v>
      </c>
      <c r="F1592" s="420">
        <v>44070</v>
      </c>
      <c r="G1592" s="420">
        <v>44169</v>
      </c>
      <c r="H1592" s="419">
        <v>2019</v>
      </c>
      <c r="I1592" s="418" t="s">
        <v>185</v>
      </c>
      <c r="J1592" s="418" t="s">
        <v>160</v>
      </c>
      <c r="K1592" s="417" t="s">
        <v>159</v>
      </c>
      <c r="L1592" s="824"/>
      <c r="M1592" s="825"/>
      <c r="N1592" s="792"/>
      <c r="O1592" s="829"/>
      <c r="P1592" s="832"/>
      <c r="Q1592" s="835"/>
      <c r="R1592" s="829"/>
      <c r="S1592" s="416" t="s">
        <v>168</v>
      </c>
      <c r="T1592" s="427">
        <v>160</v>
      </c>
      <c r="U1592" s="416" t="s">
        <v>167</v>
      </c>
      <c r="V1592" s="427"/>
      <c r="W1592" s="816"/>
      <c r="X1592" s="817"/>
      <c r="Y1592" s="416" t="s">
        <v>166</v>
      </c>
      <c r="Z1592" s="426">
        <f>IF(Z1590="",Z1591-Z1589,Z1591-Z1590)</f>
        <v>0</v>
      </c>
      <c r="AA1592" s="416" t="s">
        <v>166</v>
      </c>
      <c r="AB1592" s="426">
        <f>IF(AB1590="",AB1591-AB1589,AB1591-AB1590)</f>
        <v>0</v>
      </c>
      <c r="AC1592" s="416" t="s">
        <v>166</v>
      </c>
      <c r="AD1592" s="426">
        <f>IF(AD1590="",AD1591-AD1589,AD1591-AD1590)</f>
        <v>0</v>
      </c>
      <c r="AE1592" s="416" t="s">
        <v>166</v>
      </c>
      <c r="AF1592" s="426">
        <f>IF(AF1590="",AF1591-AF1589,AF1591-AF1590)</f>
        <v>0</v>
      </c>
      <c r="AG1592" s="416" t="s">
        <v>166</v>
      </c>
      <c r="AH1592" s="426">
        <f>IF(AH1590="",AH1591-AH1589,AH1591-AH1590)</f>
        <v>0</v>
      </c>
      <c r="AI1592" s="816"/>
      <c r="AJ1592" s="817"/>
      <c r="AK1592" s="792"/>
      <c r="AL1592" s="792"/>
      <c r="AM1592" s="792"/>
      <c r="AN1592" s="792"/>
      <c r="AO1592" s="792"/>
      <c r="AP1592" s="792"/>
    </row>
    <row r="1593" spans="2:42" s="404" customFormat="1" ht="15" customHeight="1" x14ac:dyDescent="0.2">
      <c r="B1593" s="425" t="s">
        <v>191</v>
      </c>
      <c r="C1593" s="424" t="s">
        <v>442</v>
      </c>
      <c r="D1593" s="423" t="s">
        <v>161</v>
      </c>
      <c r="E1593" s="422" t="s">
        <v>50</v>
      </c>
      <c r="F1593" s="420">
        <v>44070</v>
      </c>
      <c r="G1593" s="420">
        <v>44169</v>
      </c>
      <c r="H1593" s="419">
        <v>2019</v>
      </c>
      <c r="I1593" s="418" t="s">
        <v>185</v>
      </c>
      <c r="J1593" s="418" t="s">
        <v>160</v>
      </c>
      <c r="K1593" s="417" t="s">
        <v>159</v>
      </c>
      <c r="L1593" s="824"/>
      <c r="M1593" s="825"/>
      <c r="N1593" s="792"/>
      <c r="O1593" s="829"/>
      <c r="P1593" s="832"/>
      <c r="Q1593" s="835"/>
      <c r="R1593" s="829"/>
      <c r="S1593" s="416" t="s">
        <v>165</v>
      </c>
      <c r="T1593" s="415">
        <v>43756</v>
      </c>
      <c r="U1593" s="416" t="s">
        <v>164</v>
      </c>
      <c r="V1593" s="415">
        <v>44169</v>
      </c>
      <c r="W1593" s="816"/>
      <c r="X1593" s="817"/>
      <c r="Y1593" s="816"/>
      <c r="Z1593" s="817"/>
      <c r="AA1593" s="816"/>
      <c r="AB1593" s="817"/>
      <c r="AC1593" s="816"/>
      <c r="AD1593" s="817"/>
      <c r="AE1593" s="816"/>
      <c r="AF1593" s="817"/>
      <c r="AG1593" s="816"/>
      <c r="AH1593" s="817"/>
      <c r="AI1593" s="816"/>
      <c r="AJ1593" s="817"/>
      <c r="AK1593" s="792"/>
      <c r="AL1593" s="792"/>
      <c r="AM1593" s="792"/>
      <c r="AN1593" s="792"/>
      <c r="AO1593" s="792"/>
      <c r="AP1593" s="792"/>
    </row>
    <row r="1594" spans="2:42" s="404" customFormat="1" ht="15" customHeight="1" thickBot="1" x14ac:dyDescent="0.25">
      <c r="B1594" s="414" t="s">
        <v>191</v>
      </c>
      <c r="C1594" s="413" t="s">
        <v>442</v>
      </c>
      <c r="D1594" s="412" t="s">
        <v>161</v>
      </c>
      <c r="E1594" s="411" t="s">
        <v>50</v>
      </c>
      <c r="F1594" s="409">
        <v>44070</v>
      </c>
      <c r="G1594" s="409">
        <v>44169</v>
      </c>
      <c r="H1594" s="408">
        <v>2019</v>
      </c>
      <c r="I1594" s="407" t="s">
        <v>185</v>
      </c>
      <c r="J1594" s="407" t="s">
        <v>160</v>
      </c>
      <c r="K1594" s="407" t="s">
        <v>159</v>
      </c>
      <c r="L1594" s="826"/>
      <c r="M1594" s="827"/>
      <c r="N1594" s="793"/>
      <c r="O1594" s="830"/>
      <c r="P1594" s="833"/>
      <c r="Q1594" s="836"/>
      <c r="R1594" s="830"/>
      <c r="S1594" s="406" t="s">
        <v>158</v>
      </c>
      <c r="T1594" s="451">
        <v>44070</v>
      </c>
      <c r="U1594" s="820"/>
      <c r="V1594" s="821"/>
      <c r="W1594" s="818"/>
      <c r="X1594" s="819"/>
      <c r="Y1594" s="818"/>
      <c r="Z1594" s="819"/>
      <c r="AA1594" s="818"/>
      <c r="AB1594" s="819"/>
      <c r="AC1594" s="818"/>
      <c r="AD1594" s="819"/>
      <c r="AE1594" s="818"/>
      <c r="AF1594" s="819"/>
      <c r="AG1594" s="818"/>
      <c r="AH1594" s="819"/>
      <c r="AI1594" s="818"/>
      <c r="AJ1594" s="819"/>
      <c r="AK1594" s="793"/>
      <c r="AL1594" s="793"/>
      <c r="AM1594" s="793"/>
      <c r="AN1594" s="793"/>
      <c r="AO1594" s="793"/>
      <c r="AP1594" s="793"/>
    </row>
    <row r="1595" spans="2:42" s="404" customFormat="1" ht="12.75" customHeight="1" thickTop="1" x14ac:dyDescent="0.2">
      <c r="B1595" s="445" t="s">
        <v>191</v>
      </c>
      <c r="C1595" s="444" t="s">
        <v>432</v>
      </c>
      <c r="D1595" s="443" t="s">
        <v>161</v>
      </c>
      <c r="E1595" s="442" t="s">
        <v>50</v>
      </c>
      <c r="F1595" s="440">
        <v>44070</v>
      </c>
      <c r="G1595" s="440">
        <v>44145</v>
      </c>
      <c r="H1595" s="419">
        <v>2019</v>
      </c>
      <c r="I1595" s="418" t="s">
        <v>185</v>
      </c>
      <c r="J1595" s="418" t="s">
        <v>160</v>
      </c>
      <c r="K1595" s="439" t="s">
        <v>422</v>
      </c>
      <c r="L1595" s="873" t="s">
        <v>1936</v>
      </c>
      <c r="M1595" s="874"/>
      <c r="N1595" s="894" t="s">
        <v>2029</v>
      </c>
      <c r="O1595" s="930" t="s">
        <v>228</v>
      </c>
      <c r="P1595" s="933"/>
      <c r="Q1595" s="936"/>
      <c r="R1595" s="930"/>
      <c r="S1595" s="466" t="s">
        <v>184</v>
      </c>
      <c r="T1595" s="580">
        <v>650000</v>
      </c>
      <c r="U1595" s="466" t="s">
        <v>183</v>
      </c>
      <c r="V1595" s="581">
        <f>+T1600+T1598</f>
        <v>44230</v>
      </c>
      <c r="W1595" s="466" t="s">
        <v>182</v>
      </c>
      <c r="X1595" s="582">
        <f>T1595</f>
        <v>650000</v>
      </c>
      <c r="Y1595" s="466" t="s">
        <v>181</v>
      </c>
      <c r="Z1595" s="467"/>
      <c r="AA1595" s="466" t="s">
        <v>181</v>
      </c>
      <c r="AB1595" s="467"/>
      <c r="AC1595" s="589" t="s">
        <v>181</v>
      </c>
      <c r="AD1595" s="590">
        <v>0.19500000000000001</v>
      </c>
      <c r="AE1595" s="466" t="s">
        <v>181</v>
      </c>
      <c r="AF1595" s="467">
        <v>1</v>
      </c>
      <c r="AG1595" s="466" t="s">
        <v>181</v>
      </c>
      <c r="AH1595" s="467">
        <v>1</v>
      </c>
      <c r="AI1595" s="466" t="s">
        <v>180</v>
      </c>
      <c r="AJ1595" s="465">
        <v>8</v>
      </c>
      <c r="AK1595" s="894" t="s">
        <v>4</v>
      </c>
      <c r="AL1595" s="894" t="s">
        <v>10</v>
      </c>
      <c r="AM1595" s="894" t="s">
        <v>10</v>
      </c>
      <c r="AN1595" s="894" t="s">
        <v>50</v>
      </c>
      <c r="AO1595" s="894" t="s">
        <v>50</v>
      </c>
      <c r="AP1595" s="791" t="s">
        <v>2143</v>
      </c>
    </row>
    <row r="1596" spans="2:42" s="404" customFormat="1" ht="15" customHeight="1" x14ac:dyDescent="0.2">
      <c r="B1596" s="425" t="s">
        <v>191</v>
      </c>
      <c r="C1596" s="424" t="s">
        <v>432</v>
      </c>
      <c r="D1596" s="423" t="s">
        <v>161</v>
      </c>
      <c r="E1596" s="422" t="s">
        <v>50</v>
      </c>
      <c r="F1596" s="420">
        <v>44070</v>
      </c>
      <c r="G1596" s="420">
        <v>44145</v>
      </c>
      <c r="H1596" s="419">
        <v>2019</v>
      </c>
      <c r="I1596" s="418" t="s">
        <v>185</v>
      </c>
      <c r="J1596" s="418" t="s">
        <v>160</v>
      </c>
      <c r="K1596" s="417" t="s">
        <v>422</v>
      </c>
      <c r="L1596" s="875"/>
      <c r="M1596" s="876"/>
      <c r="N1596" s="895"/>
      <c r="O1596" s="931"/>
      <c r="P1596" s="934"/>
      <c r="Q1596" s="937"/>
      <c r="R1596" s="931"/>
      <c r="S1596" s="463" t="s">
        <v>179</v>
      </c>
      <c r="T1596" s="583" t="s">
        <v>230</v>
      </c>
      <c r="U1596" s="463" t="s">
        <v>177</v>
      </c>
      <c r="V1596" s="584"/>
      <c r="W1596" s="463" t="s">
        <v>176</v>
      </c>
      <c r="X1596" s="585">
        <f>X1595</f>
        <v>650000</v>
      </c>
      <c r="Y1596" s="463" t="s">
        <v>175</v>
      </c>
      <c r="Z1596" s="462"/>
      <c r="AA1596" s="463" t="s">
        <v>175</v>
      </c>
      <c r="AB1596" s="462"/>
      <c r="AC1596" s="591" t="s">
        <v>175</v>
      </c>
      <c r="AD1596" s="592"/>
      <c r="AE1596" s="463" t="s">
        <v>175</v>
      </c>
      <c r="AF1596" s="462"/>
      <c r="AG1596" s="463" t="s">
        <v>175</v>
      </c>
      <c r="AH1596" s="462"/>
      <c r="AI1596" s="463" t="s">
        <v>174</v>
      </c>
      <c r="AJ1596" s="464">
        <f>+AJ1595*22</f>
        <v>176</v>
      </c>
      <c r="AK1596" s="895"/>
      <c r="AL1596" s="895"/>
      <c r="AM1596" s="895"/>
      <c r="AN1596" s="895"/>
      <c r="AO1596" s="895"/>
      <c r="AP1596" s="792"/>
    </row>
    <row r="1597" spans="2:42" s="404" customFormat="1" ht="39" customHeight="1" x14ac:dyDescent="0.2">
      <c r="B1597" s="425" t="s">
        <v>191</v>
      </c>
      <c r="C1597" s="424" t="s">
        <v>432</v>
      </c>
      <c r="D1597" s="423" t="s">
        <v>161</v>
      </c>
      <c r="E1597" s="422" t="s">
        <v>50</v>
      </c>
      <c r="F1597" s="420">
        <v>44070</v>
      </c>
      <c r="G1597" s="420">
        <v>44145</v>
      </c>
      <c r="H1597" s="419">
        <v>2019</v>
      </c>
      <c r="I1597" s="418" t="s">
        <v>185</v>
      </c>
      <c r="J1597" s="418" t="s">
        <v>160</v>
      </c>
      <c r="K1597" s="417" t="s">
        <v>422</v>
      </c>
      <c r="L1597" s="875"/>
      <c r="M1597" s="876"/>
      <c r="N1597" s="895"/>
      <c r="O1597" s="931"/>
      <c r="P1597" s="934"/>
      <c r="Q1597" s="937"/>
      <c r="R1597" s="931"/>
      <c r="S1597" s="463" t="s">
        <v>173</v>
      </c>
      <c r="T1597" s="450" t="s">
        <v>423</v>
      </c>
      <c r="U1597" s="463" t="s">
        <v>171</v>
      </c>
      <c r="V1597" s="586"/>
      <c r="W1597" s="463" t="s">
        <v>170</v>
      </c>
      <c r="X1597" s="585"/>
      <c r="Y1597" s="463" t="s">
        <v>169</v>
      </c>
      <c r="Z1597" s="462"/>
      <c r="AA1597" s="463" t="s">
        <v>169</v>
      </c>
      <c r="AB1597" s="462"/>
      <c r="AC1597" s="591" t="s">
        <v>169</v>
      </c>
      <c r="AD1597" s="592">
        <v>0.158</v>
      </c>
      <c r="AE1597" s="463" t="s">
        <v>169</v>
      </c>
      <c r="AF1597" s="462">
        <v>1</v>
      </c>
      <c r="AG1597" s="463" t="s">
        <v>169</v>
      </c>
      <c r="AH1597" s="462">
        <v>1</v>
      </c>
      <c r="AI1597" s="781"/>
      <c r="AJ1597" s="782"/>
      <c r="AK1597" s="895"/>
      <c r="AL1597" s="895"/>
      <c r="AM1597" s="895"/>
      <c r="AN1597" s="895"/>
      <c r="AO1597" s="895"/>
      <c r="AP1597" s="792"/>
    </row>
    <row r="1598" spans="2:42" s="404" customFormat="1" ht="15" customHeight="1" x14ac:dyDescent="0.2">
      <c r="B1598" s="425" t="s">
        <v>191</v>
      </c>
      <c r="C1598" s="424" t="s">
        <v>432</v>
      </c>
      <c r="D1598" s="423" t="s">
        <v>161</v>
      </c>
      <c r="E1598" s="422" t="s">
        <v>50</v>
      </c>
      <c r="F1598" s="420">
        <v>44070</v>
      </c>
      <c r="G1598" s="420">
        <v>44145</v>
      </c>
      <c r="H1598" s="419">
        <v>2019</v>
      </c>
      <c r="I1598" s="418" t="s">
        <v>185</v>
      </c>
      <c r="J1598" s="418" t="s">
        <v>160</v>
      </c>
      <c r="K1598" s="417" t="s">
        <v>422</v>
      </c>
      <c r="L1598" s="875"/>
      <c r="M1598" s="876"/>
      <c r="N1598" s="895"/>
      <c r="O1598" s="931"/>
      <c r="P1598" s="934"/>
      <c r="Q1598" s="937"/>
      <c r="R1598" s="931"/>
      <c r="S1598" s="463" t="s">
        <v>168</v>
      </c>
      <c r="T1598" s="586">
        <v>160</v>
      </c>
      <c r="U1598" s="463" t="s">
        <v>167</v>
      </c>
      <c r="V1598" s="586"/>
      <c r="W1598" s="781"/>
      <c r="X1598" s="782"/>
      <c r="Y1598" s="463" t="s">
        <v>166</v>
      </c>
      <c r="Z1598" s="462">
        <f>IF(Z1596="",Z1597-Z1595,Z1597-Z1596)</f>
        <v>0</v>
      </c>
      <c r="AA1598" s="463" t="s">
        <v>166</v>
      </c>
      <c r="AB1598" s="462">
        <f>IF(AB1596="",AB1597-AB1595,AB1597-AB1596)</f>
        <v>0</v>
      </c>
      <c r="AC1598" s="591" t="s">
        <v>166</v>
      </c>
      <c r="AD1598" s="592">
        <f>IF(AD1596="",AD1597-AD1595,AD1597-AD1596)</f>
        <v>-3.7000000000000005E-2</v>
      </c>
      <c r="AE1598" s="463" t="s">
        <v>166</v>
      </c>
      <c r="AF1598" s="462">
        <f>IF(AF1596="",AF1597-AF1595,AF1597-AF1596)</f>
        <v>0</v>
      </c>
      <c r="AG1598" s="463" t="s">
        <v>166</v>
      </c>
      <c r="AH1598" s="462">
        <f>IF(AH1596="",AH1597-AH1595,AH1597-AH1596)</f>
        <v>0</v>
      </c>
      <c r="AI1598" s="781"/>
      <c r="AJ1598" s="782"/>
      <c r="AK1598" s="895"/>
      <c r="AL1598" s="895"/>
      <c r="AM1598" s="895"/>
      <c r="AN1598" s="895"/>
      <c r="AO1598" s="895"/>
      <c r="AP1598" s="792"/>
    </row>
    <row r="1599" spans="2:42" s="404" customFormat="1" ht="15" customHeight="1" x14ac:dyDescent="0.2">
      <c r="B1599" s="425" t="s">
        <v>191</v>
      </c>
      <c r="C1599" s="424" t="s">
        <v>432</v>
      </c>
      <c r="D1599" s="423" t="s">
        <v>161</v>
      </c>
      <c r="E1599" s="422" t="s">
        <v>50</v>
      </c>
      <c r="F1599" s="420">
        <v>44070</v>
      </c>
      <c r="G1599" s="420">
        <v>44145</v>
      </c>
      <c r="H1599" s="419">
        <v>2019</v>
      </c>
      <c r="I1599" s="418" t="s">
        <v>185</v>
      </c>
      <c r="J1599" s="418" t="s">
        <v>160</v>
      </c>
      <c r="K1599" s="417" t="s">
        <v>422</v>
      </c>
      <c r="L1599" s="875"/>
      <c r="M1599" s="876"/>
      <c r="N1599" s="895"/>
      <c r="O1599" s="931"/>
      <c r="P1599" s="934"/>
      <c r="Q1599" s="937"/>
      <c r="R1599" s="931"/>
      <c r="S1599" s="463" t="s">
        <v>165</v>
      </c>
      <c r="T1599" s="584"/>
      <c r="U1599" s="463" t="s">
        <v>164</v>
      </c>
      <c r="V1599" s="584">
        <v>44145</v>
      </c>
      <c r="W1599" s="781"/>
      <c r="X1599" s="782"/>
      <c r="Y1599" s="781"/>
      <c r="Z1599" s="782"/>
      <c r="AA1599" s="781"/>
      <c r="AB1599" s="782"/>
      <c r="AC1599" s="926"/>
      <c r="AD1599" s="927"/>
      <c r="AE1599" s="781"/>
      <c r="AF1599" s="782"/>
      <c r="AG1599" s="781"/>
      <c r="AH1599" s="782"/>
      <c r="AI1599" s="781"/>
      <c r="AJ1599" s="782"/>
      <c r="AK1599" s="895"/>
      <c r="AL1599" s="895"/>
      <c r="AM1599" s="895"/>
      <c r="AN1599" s="895"/>
      <c r="AO1599" s="895"/>
      <c r="AP1599" s="792"/>
    </row>
    <row r="1600" spans="2:42" s="404" customFormat="1" ht="15" customHeight="1" thickBot="1" x14ac:dyDescent="0.25">
      <c r="B1600" s="414" t="s">
        <v>191</v>
      </c>
      <c r="C1600" s="413" t="s">
        <v>432</v>
      </c>
      <c r="D1600" s="412" t="s">
        <v>161</v>
      </c>
      <c r="E1600" s="411" t="s">
        <v>50</v>
      </c>
      <c r="F1600" s="409">
        <v>44070</v>
      </c>
      <c r="G1600" s="409">
        <v>44145</v>
      </c>
      <c r="H1600" s="408">
        <v>2019</v>
      </c>
      <c r="I1600" s="407" t="s">
        <v>185</v>
      </c>
      <c r="J1600" s="407" t="s">
        <v>160</v>
      </c>
      <c r="K1600" s="407" t="s">
        <v>422</v>
      </c>
      <c r="L1600" s="877"/>
      <c r="M1600" s="878"/>
      <c r="N1600" s="896"/>
      <c r="O1600" s="932"/>
      <c r="P1600" s="935"/>
      <c r="Q1600" s="938"/>
      <c r="R1600" s="932"/>
      <c r="S1600" s="587" t="s">
        <v>158</v>
      </c>
      <c r="T1600" s="593">
        <v>44070</v>
      </c>
      <c r="U1600" s="939"/>
      <c r="V1600" s="940"/>
      <c r="W1600" s="783"/>
      <c r="X1600" s="784"/>
      <c r="Y1600" s="783"/>
      <c r="Z1600" s="784"/>
      <c r="AA1600" s="783"/>
      <c r="AB1600" s="784"/>
      <c r="AC1600" s="928"/>
      <c r="AD1600" s="929"/>
      <c r="AE1600" s="783"/>
      <c r="AF1600" s="784"/>
      <c r="AG1600" s="783"/>
      <c r="AH1600" s="784"/>
      <c r="AI1600" s="783"/>
      <c r="AJ1600" s="784"/>
      <c r="AK1600" s="896"/>
      <c r="AL1600" s="896"/>
      <c r="AM1600" s="896"/>
      <c r="AN1600" s="896"/>
      <c r="AO1600" s="896"/>
      <c r="AP1600" s="793"/>
    </row>
    <row r="1601" spans="1:42" s="404" customFormat="1" ht="12.75" customHeight="1" thickTop="1" x14ac:dyDescent="0.2">
      <c r="B1601" s="445" t="s">
        <v>250</v>
      </c>
      <c r="C1601" s="444" t="s">
        <v>300</v>
      </c>
      <c r="D1601" s="443" t="s">
        <v>161</v>
      </c>
      <c r="E1601" s="442" t="s">
        <v>50</v>
      </c>
      <c r="F1601" s="440">
        <v>44076</v>
      </c>
      <c r="G1601" s="440">
        <v>44155</v>
      </c>
      <c r="H1601" s="419">
        <v>2019</v>
      </c>
      <c r="I1601" s="418" t="s">
        <v>185</v>
      </c>
      <c r="J1601" s="418" t="s">
        <v>160</v>
      </c>
      <c r="K1601" s="439" t="s">
        <v>1068</v>
      </c>
      <c r="L1601" s="822" t="s">
        <v>454</v>
      </c>
      <c r="M1601" s="823"/>
      <c r="N1601" s="791" t="s">
        <v>424</v>
      </c>
      <c r="O1601" s="828" t="s">
        <v>453</v>
      </c>
      <c r="P1601" s="831"/>
      <c r="Q1601" s="834"/>
      <c r="R1601" s="828"/>
      <c r="S1601" s="434" t="s">
        <v>184</v>
      </c>
      <c r="T1601" s="438">
        <v>600000</v>
      </c>
      <c r="U1601" s="434" t="s">
        <v>183</v>
      </c>
      <c r="V1601" s="437">
        <f>T1606+T1604-0.001</f>
        <v>44155.999000000003</v>
      </c>
      <c r="W1601" s="434" t="s">
        <v>182</v>
      </c>
      <c r="X1601" s="436">
        <f>T1601</f>
        <v>600000</v>
      </c>
      <c r="Y1601" s="434" t="s">
        <v>181</v>
      </c>
      <c r="Z1601" s="435"/>
      <c r="AA1601" s="466" t="s">
        <v>181</v>
      </c>
      <c r="AB1601" s="467"/>
      <c r="AC1601" s="466" t="s">
        <v>181</v>
      </c>
      <c r="AD1601" s="467"/>
      <c r="AE1601" s="466" t="s">
        <v>181</v>
      </c>
      <c r="AF1601" s="467"/>
      <c r="AG1601" s="466" t="s">
        <v>181</v>
      </c>
      <c r="AH1601" s="467"/>
      <c r="AI1601" s="434" t="s">
        <v>180</v>
      </c>
      <c r="AJ1601" s="433"/>
      <c r="AK1601" s="791" t="s">
        <v>110</v>
      </c>
      <c r="AL1601" s="791" t="s">
        <v>110</v>
      </c>
      <c r="AM1601" s="791" t="s">
        <v>452</v>
      </c>
      <c r="AN1601" s="791" t="s">
        <v>452</v>
      </c>
      <c r="AO1601" s="791" t="s">
        <v>452</v>
      </c>
      <c r="AP1601" s="791" t="s">
        <v>2143</v>
      </c>
    </row>
    <row r="1602" spans="1:42" s="404" customFormat="1" ht="15" customHeight="1" x14ac:dyDescent="0.2">
      <c r="B1602" s="425" t="s">
        <v>250</v>
      </c>
      <c r="C1602" s="424" t="s">
        <v>300</v>
      </c>
      <c r="D1602" s="423" t="s">
        <v>161</v>
      </c>
      <c r="E1602" s="422" t="s">
        <v>50</v>
      </c>
      <c r="F1602" s="420">
        <v>44076</v>
      </c>
      <c r="G1602" s="420">
        <v>44155</v>
      </c>
      <c r="H1602" s="419">
        <v>2019</v>
      </c>
      <c r="I1602" s="418" t="s">
        <v>185</v>
      </c>
      <c r="J1602" s="418" t="s">
        <v>160</v>
      </c>
      <c r="K1602" s="417" t="s">
        <v>1068</v>
      </c>
      <c r="L1602" s="824"/>
      <c r="M1602" s="825"/>
      <c r="N1602" s="792"/>
      <c r="O1602" s="829"/>
      <c r="P1602" s="832"/>
      <c r="Q1602" s="835"/>
      <c r="R1602" s="829"/>
      <c r="S1602" s="416" t="s">
        <v>179</v>
      </c>
      <c r="T1602" s="432"/>
      <c r="U1602" s="416" t="s">
        <v>177</v>
      </c>
      <c r="V1602" s="415"/>
      <c r="W1602" s="416" t="s">
        <v>176</v>
      </c>
      <c r="X1602" s="428">
        <f>X1601</f>
        <v>600000</v>
      </c>
      <c r="Y1602" s="416" t="s">
        <v>175</v>
      </c>
      <c r="Z1602" s="426"/>
      <c r="AA1602" s="463" t="s">
        <v>175</v>
      </c>
      <c r="AB1602" s="462"/>
      <c r="AC1602" s="463" t="s">
        <v>175</v>
      </c>
      <c r="AD1602" s="462"/>
      <c r="AE1602" s="463" t="s">
        <v>175</v>
      </c>
      <c r="AF1602" s="462"/>
      <c r="AG1602" s="463" t="s">
        <v>175</v>
      </c>
      <c r="AH1602" s="462"/>
      <c r="AI1602" s="416" t="s">
        <v>174</v>
      </c>
      <c r="AJ1602" s="430"/>
      <c r="AK1602" s="792"/>
      <c r="AL1602" s="792"/>
      <c r="AM1602" s="792"/>
      <c r="AN1602" s="792"/>
      <c r="AO1602" s="792"/>
      <c r="AP1602" s="792"/>
    </row>
    <row r="1603" spans="1:42" s="404" customFormat="1" ht="39" customHeight="1" x14ac:dyDescent="0.2">
      <c r="B1603" s="425" t="s">
        <v>250</v>
      </c>
      <c r="C1603" s="424" t="s">
        <v>300</v>
      </c>
      <c r="D1603" s="423" t="s">
        <v>161</v>
      </c>
      <c r="E1603" s="422" t="s">
        <v>50</v>
      </c>
      <c r="F1603" s="420">
        <v>44076</v>
      </c>
      <c r="G1603" s="420">
        <v>44155</v>
      </c>
      <c r="H1603" s="419">
        <v>2019</v>
      </c>
      <c r="I1603" s="418" t="s">
        <v>185</v>
      </c>
      <c r="J1603" s="418" t="s">
        <v>160</v>
      </c>
      <c r="K1603" s="417" t="s">
        <v>1068</v>
      </c>
      <c r="L1603" s="824"/>
      <c r="M1603" s="825"/>
      <c r="N1603" s="792"/>
      <c r="O1603" s="829"/>
      <c r="P1603" s="832"/>
      <c r="Q1603" s="835"/>
      <c r="R1603" s="829"/>
      <c r="S1603" s="416" t="s">
        <v>173</v>
      </c>
      <c r="T1603" s="429" t="s">
        <v>423</v>
      </c>
      <c r="U1603" s="416" t="s">
        <v>171</v>
      </c>
      <c r="V1603" s="427"/>
      <c r="W1603" s="416" t="s">
        <v>170</v>
      </c>
      <c r="X1603" s="428"/>
      <c r="Y1603" s="416" t="s">
        <v>169</v>
      </c>
      <c r="Z1603" s="426"/>
      <c r="AA1603" s="463" t="s">
        <v>169</v>
      </c>
      <c r="AB1603" s="462"/>
      <c r="AC1603" s="463" t="s">
        <v>169</v>
      </c>
      <c r="AD1603" s="462"/>
      <c r="AE1603" s="463" t="s">
        <v>169</v>
      </c>
      <c r="AF1603" s="462"/>
      <c r="AG1603" s="463" t="s">
        <v>169</v>
      </c>
      <c r="AH1603" s="462"/>
      <c r="AI1603" s="816"/>
      <c r="AJ1603" s="817"/>
      <c r="AK1603" s="792"/>
      <c r="AL1603" s="792"/>
      <c r="AM1603" s="792"/>
      <c r="AN1603" s="792"/>
      <c r="AO1603" s="792"/>
      <c r="AP1603" s="792"/>
    </row>
    <row r="1604" spans="1:42" s="404" customFormat="1" ht="15" customHeight="1" x14ac:dyDescent="0.2">
      <c r="B1604" s="425" t="s">
        <v>250</v>
      </c>
      <c r="C1604" s="424" t="s">
        <v>300</v>
      </c>
      <c r="D1604" s="423" t="s">
        <v>161</v>
      </c>
      <c r="E1604" s="422" t="s">
        <v>50</v>
      </c>
      <c r="F1604" s="420">
        <v>44076</v>
      </c>
      <c r="G1604" s="420">
        <v>44155</v>
      </c>
      <c r="H1604" s="419">
        <v>2019</v>
      </c>
      <c r="I1604" s="418" t="s">
        <v>185</v>
      </c>
      <c r="J1604" s="418" t="s">
        <v>160</v>
      </c>
      <c r="K1604" s="417" t="s">
        <v>1068</v>
      </c>
      <c r="L1604" s="824"/>
      <c r="M1604" s="825"/>
      <c r="N1604" s="792"/>
      <c r="O1604" s="829"/>
      <c r="P1604" s="832"/>
      <c r="Q1604" s="835"/>
      <c r="R1604" s="829"/>
      <c r="S1604" s="416" t="s">
        <v>168</v>
      </c>
      <c r="T1604" s="427">
        <v>80</v>
      </c>
      <c r="U1604" s="416" t="s">
        <v>167</v>
      </c>
      <c r="V1604" s="427"/>
      <c r="W1604" s="816"/>
      <c r="X1604" s="817"/>
      <c r="Y1604" s="416" t="s">
        <v>166</v>
      </c>
      <c r="Z1604" s="426">
        <f>IF(Z1602="",Z1603-Z1601,Z1603-Z1602)</f>
        <v>0</v>
      </c>
      <c r="AA1604" s="463" t="s">
        <v>166</v>
      </c>
      <c r="AB1604" s="462">
        <f>IF(AB1602="",AB1603-AB1601,AB1603-AB1602)</f>
        <v>0</v>
      </c>
      <c r="AC1604" s="463" t="s">
        <v>166</v>
      </c>
      <c r="AD1604" s="462"/>
      <c r="AE1604" s="463" t="s">
        <v>166</v>
      </c>
      <c r="AF1604" s="462"/>
      <c r="AG1604" s="463" t="s">
        <v>166</v>
      </c>
      <c r="AH1604" s="462"/>
      <c r="AI1604" s="816"/>
      <c r="AJ1604" s="817"/>
      <c r="AK1604" s="792"/>
      <c r="AL1604" s="792"/>
      <c r="AM1604" s="792"/>
      <c r="AN1604" s="792"/>
      <c r="AO1604" s="792"/>
      <c r="AP1604" s="792"/>
    </row>
    <row r="1605" spans="1:42" s="404" customFormat="1" ht="15" customHeight="1" x14ac:dyDescent="0.2">
      <c r="B1605" s="425" t="s">
        <v>250</v>
      </c>
      <c r="C1605" s="424" t="s">
        <v>300</v>
      </c>
      <c r="D1605" s="423" t="s">
        <v>161</v>
      </c>
      <c r="E1605" s="422" t="s">
        <v>50</v>
      </c>
      <c r="F1605" s="420">
        <v>44076</v>
      </c>
      <c r="G1605" s="420">
        <v>44155</v>
      </c>
      <c r="H1605" s="419">
        <v>2019</v>
      </c>
      <c r="I1605" s="418" t="s">
        <v>185</v>
      </c>
      <c r="J1605" s="418" t="s">
        <v>160</v>
      </c>
      <c r="K1605" s="417" t="s">
        <v>1068</v>
      </c>
      <c r="L1605" s="824"/>
      <c r="M1605" s="825"/>
      <c r="N1605" s="792"/>
      <c r="O1605" s="829"/>
      <c r="P1605" s="832"/>
      <c r="Q1605" s="835"/>
      <c r="R1605" s="829"/>
      <c r="S1605" s="416" t="s">
        <v>165</v>
      </c>
      <c r="T1605" s="415"/>
      <c r="U1605" s="416" t="s">
        <v>164</v>
      </c>
      <c r="V1605" s="415">
        <v>44155</v>
      </c>
      <c r="W1605" s="816"/>
      <c r="X1605" s="817"/>
      <c r="Y1605" s="816"/>
      <c r="Z1605" s="817"/>
      <c r="AA1605" s="781"/>
      <c r="AB1605" s="782"/>
      <c r="AC1605" s="781"/>
      <c r="AD1605" s="782"/>
      <c r="AE1605" s="781"/>
      <c r="AF1605" s="782"/>
      <c r="AG1605" s="781"/>
      <c r="AH1605" s="782"/>
      <c r="AI1605" s="816"/>
      <c r="AJ1605" s="817"/>
      <c r="AK1605" s="792"/>
      <c r="AL1605" s="792"/>
      <c r="AM1605" s="792"/>
      <c r="AN1605" s="792"/>
      <c r="AO1605" s="792"/>
      <c r="AP1605" s="792"/>
    </row>
    <row r="1606" spans="1:42" s="404" customFormat="1" ht="15" customHeight="1" thickBot="1" x14ac:dyDescent="0.25">
      <c r="B1606" s="414" t="s">
        <v>250</v>
      </c>
      <c r="C1606" s="413" t="s">
        <v>300</v>
      </c>
      <c r="D1606" s="412" t="s">
        <v>161</v>
      </c>
      <c r="E1606" s="411" t="s">
        <v>50</v>
      </c>
      <c r="F1606" s="409">
        <v>44076</v>
      </c>
      <c r="G1606" s="409">
        <v>44155</v>
      </c>
      <c r="H1606" s="408">
        <v>2019</v>
      </c>
      <c r="I1606" s="407" t="s">
        <v>185</v>
      </c>
      <c r="J1606" s="407" t="s">
        <v>160</v>
      </c>
      <c r="K1606" s="407" t="s">
        <v>1068</v>
      </c>
      <c r="L1606" s="826"/>
      <c r="M1606" s="827"/>
      <c r="N1606" s="793"/>
      <c r="O1606" s="830"/>
      <c r="P1606" s="833"/>
      <c r="Q1606" s="836"/>
      <c r="R1606" s="830"/>
      <c r="S1606" s="406" t="s">
        <v>158</v>
      </c>
      <c r="T1606" s="451">
        <v>44076</v>
      </c>
      <c r="U1606" s="820"/>
      <c r="V1606" s="821"/>
      <c r="W1606" s="818"/>
      <c r="X1606" s="819"/>
      <c r="Y1606" s="818"/>
      <c r="Z1606" s="819"/>
      <c r="AA1606" s="783"/>
      <c r="AB1606" s="784"/>
      <c r="AC1606" s="783"/>
      <c r="AD1606" s="784"/>
      <c r="AE1606" s="783"/>
      <c r="AF1606" s="784"/>
      <c r="AG1606" s="783"/>
      <c r="AH1606" s="784"/>
      <c r="AI1606" s="818"/>
      <c r="AJ1606" s="819"/>
      <c r="AK1606" s="793"/>
      <c r="AL1606" s="793"/>
      <c r="AM1606" s="793"/>
      <c r="AN1606" s="793"/>
      <c r="AO1606" s="793"/>
      <c r="AP1606" s="793"/>
    </row>
    <row r="1607" spans="1:42" s="404" customFormat="1" ht="12.75" customHeight="1" thickTop="1" x14ac:dyDescent="0.2">
      <c r="B1607" s="445" t="s">
        <v>191</v>
      </c>
      <c r="C1607" s="444" t="s">
        <v>629</v>
      </c>
      <c r="D1607" s="443" t="s">
        <v>161</v>
      </c>
      <c r="E1607" s="442" t="s">
        <v>50</v>
      </c>
      <c r="F1607" s="440">
        <v>44076</v>
      </c>
      <c r="G1607" s="440">
        <v>44109</v>
      </c>
      <c r="H1607" s="419">
        <v>2018</v>
      </c>
      <c r="I1607" s="418" t="s">
        <v>185</v>
      </c>
      <c r="J1607" s="418" t="s">
        <v>160</v>
      </c>
      <c r="K1607" s="439" t="s">
        <v>1068</v>
      </c>
      <c r="L1607" s="822" t="s">
        <v>1948</v>
      </c>
      <c r="M1607" s="823"/>
      <c r="N1607" s="791" t="s">
        <v>2057</v>
      </c>
      <c r="O1607" s="828" t="s">
        <v>620</v>
      </c>
      <c r="P1607" s="831"/>
      <c r="Q1607" s="834"/>
      <c r="R1607" s="828"/>
      <c r="S1607" s="434" t="s">
        <v>184</v>
      </c>
      <c r="T1607" s="438">
        <v>607800</v>
      </c>
      <c r="U1607" s="434" t="s">
        <v>183</v>
      </c>
      <c r="V1607" s="437">
        <f>T1612+T1610</f>
        <v>44110</v>
      </c>
      <c r="W1607" s="434" t="s">
        <v>182</v>
      </c>
      <c r="X1607" s="436">
        <f>T1607</f>
        <v>607800</v>
      </c>
      <c r="Y1607" s="434" t="s">
        <v>181</v>
      </c>
      <c r="Z1607" s="435"/>
      <c r="AA1607" s="434" t="s">
        <v>181</v>
      </c>
      <c r="AB1607" s="435"/>
      <c r="AC1607" s="434" t="s">
        <v>181</v>
      </c>
      <c r="AD1607" s="435">
        <v>0.38150000000000001</v>
      </c>
      <c r="AE1607" s="466" t="s">
        <v>181</v>
      </c>
      <c r="AF1607" s="467">
        <v>1</v>
      </c>
      <c r="AG1607" s="466" t="s">
        <v>181</v>
      </c>
      <c r="AH1607" s="467">
        <v>1</v>
      </c>
      <c r="AI1607" s="466" t="s">
        <v>180</v>
      </c>
      <c r="AJ1607" s="465">
        <v>6</v>
      </c>
      <c r="AK1607" s="791" t="s">
        <v>110</v>
      </c>
      <c r="AL1607" s="791" t="s">
        <v>631</v>
      </c>
      <c r="AM1607" s="791" t="s">
        <v>630</v>
      </c>
      <c r="AN1607" s="791" t="s">
        <v>1954</v>
      </c>
      <c r="AO1607" s="791" t="s">
        <v>1954</v>
      </c>
      <c r="AP1607" s="791" t="s">
        <v>2143</v>
      </c>
    </row>
    <row r="1608" spans="1:42" s="404" customFormat="1" ht="15" customHeight="1" x14ac:dyDescent="0.2">
      <c r="B1608" s="425" t="s">
        <v>191</v>
      </c>
      <c r="C1608" s="424" t="s">
        <v>629</v>
      </c>
      <c r="D1608" s="423" t="s">
        <v>161</v>
      </c>
      <c r="E1608" s="422" t="s">
        <v>50</v>
      </c>
      <c r="F1608" s="420">
        <v>44076</v>
      </c>
      <c r="G1608" s="420">
        <v>44109</v>
      </c>
      <c r="H1608" s="419">
        <v>2018</v>
      </c>
      <c r="I1608" s="418" t="s">
        <v>185</v>
      </c>
      <c r="J1608" s="418" t="s">
        <v>160</v>
      </c>
      <c r="K1608" s="417" t="s">
        <v>1068</v>
      </c>
      <c r="L1608" s="824"/>
      <c r="M1608" s="825"/>
      <c r="N1608" s="792"/>
      <c r="O1608" s="829"/>
      <c r="P1608" s="832"/>
      <c r="Q1608" s="835"/>
      <c r="R1608" s="829"/>
      <c r="S1608" s="416" t="s">
        <v>179</v>
      </c>
      <c r="T1608" s="432" t="s">
        <v>211</v>
      </c>
      <c r="U1608" s="416" t="s">
        <v>177</v>
      </c>
      <c r="V1608" s="415"/>
      <c r="W1608" s="416" t="s">
        <v>176</v>
      </c>
      <c r="X1608" s="428">
        <f>X1607</f>
        <v>607800</v>
      </c>
      <c r="Y1608" s="416" t="s">
        <v>175</v>
      </c>
      <c r="Z1608" s="426"/>
      <c r="AA1608" s="416" t="s">
        <v>175</v>
      </c>
      <c r="AB1608" s="426"/>
      <c r="AC1608" s="416" t="s">
        <v>175</v>
      </c>
      <c r="AD1608" s="426"/>
      <c r="AE1608" s="463" t="s">
        <v>175</v>
      </c>
      <c r="AF1608" s="462"/>
      <c r="AG1608" s="463" t="s">
        <v>175</v>
      </c>
      <c r="AH1608" s="462"/>
      <c r="AI1608" s="463" t="s">
        <v>174</v>
      </c>
      <c r="AJ1608" s="464">
        <v>132</v>
      </c>
      <c r="AK1608" s="792"/>
      <c r="AL1608" s="792"/>
      <c r="AM1608" s="792"/>
      <c r="AN1608" s="792"/>
      <c r="AO1608" s="792"/>
      <c r="AP1608" s="792"/>
    </row>
    <row r="1609" spans="1:42" s="404" customFormat="1" ht="39" customHeight="1" x14ac:dyDescent="0.2">
      <c r="B1609" s="425" t="s">
        <v>191</v>
      </c>
      <c r="C1609" s="424" t="s">
        <v>629</v>
      </c>
      <c r="D1609" s="423" t="s">
        <v>161</v>
      </c>
      <c r="E1609" s="422" t="s">
        <v>50</v>
      </c>
      <c r="F1609" s="420">
        <v>44076</v>
      </c>
      <c r="G1609" s="420">
        <v>44109</v>
      </c>
      <c r="H1609" s="419">
        <v>2018</v>
      </c>
      <c r="I1609" s="418" t="s">
        <v>185</v>
      </c>
      <c r="J1609" s="418" t="s">
        <v>160</v>
      </c>
      <c r="K1609" s="417" t="s">
        <v>1068</v>
      </c>
      <c r="L1609" s="824"/>
      <c r="M1609" s="825"/>
      <c r="N1609" s="792"/>
      <c r="O1609" s="829"/>
      <c r="P1609" s="832"/>
      <c r="Q1609" s="835"/>
      <c r="R1609" s="829"/>
      <c r="S1609" s="416" t="s">
        <v>173</v>
      </c>
      <c r="T1609" s="429" t="s">
        <v>534</v>
      </c>
      <c r="U1609" s="416" t="s">
        <v>171</v>
      </c>
      <c r="V1609" s="427"/>
      <c r="W1609" s="416" t="s">
        <v>170</v>
      </c>
      <c r="X1609" s="428"/>
      <c r="Y1609" s="416" t="s">
        <v>169</v>
      </c>
      <c r="Z1609" s="426"/>
      <c r="AA1609" s="416" t="s">
        <v>169</v>
      </c>
      <c r="AB1609" s="426"/>
      <c r="AC1609" s="416" t="s">
        <v>169</v>
      </c>
      <c r="AD1609" s="426">
        <v>0.5474</v>
      </c>
      <c r="AE1609" s="463" t="s">
        <v>169</v>
      </c>
      <c r="AF1609" s="462">
        <v>1</v>
      </c>
      <c r="AG1609" s="463" t="s">
        <v>169</v>
      </c>
      <c r="AH1609" s="462">
        <v>1</v>
      </c>
      <c r="AI1609" s="781"/>
      <c r="AJ1609" s="782"/>
      <c r="AK1609" s="792"/>
      <c r="AL1609" s="792"/>
      <c r="AM1609" s="792"/>
      <c r="AN1609" s="792"/>
      <c r="AO1609" s="792"/>
      <c r="AP1609" s="792"/>
    </row>
    <row r="1610" spans="1:42" s="404" customFormat="1" ht="15" customHeight="1" x14ac:dyDescent="0.2">
      <c r="B1610" s="425" t="s">
        <v>191</v>
      </c>
      <c r="C1610" s="424" t="s">
        <v>629</v>
      </c>
      <c r="D1610" s="423" t="s">
        <v>161</v>
      </c>
      <c r="E1610" s="422" t="s">
        <v>50</v>
      </c>
      <c r="F1610" s="420">
        <v>44076</v>
      </c>
      <c r="G1610" s="420">
        <v>44109</v>
      </c>
      <c r="H1610" s="419">
        <v>2018</v>
      </c>
      <c r="I1610" s="418" t="s">
        <v>185</v>
      </c>
      <c r="J1610" s="418" t="s">
        <v>160</v>
      </c>
      <c r="K1610" s="417" t="s">
        <v>1068</v>
      </c>
      <c r="L1610" s="824"/>
      <c r="M1610" s="825"/>
      <c r="N1610" s="792"/>
      <c r="O1610" s="829"/>
      <c r="P1610" s="832"/>
      <c r="Q1610" s="835"/>
      <c r="R1610" s="829"/>
      <c r="S1610" s="416" t="s">
        <v>168</v>
      </c>
      <c r="T1610" s="427">
        <v>34</v>
      </c>
      <c r="U1610" s="416" t="s">
        <v>167</v>
      </c>
      <c r="V1610" s="427"/>
      <c r="W1610" s="816"/>
      <c r="X1610" s="817"/>
      <c r="Y1610" s="416" t="s">
        <v>166</v>
      </c>
      <c r="Z1610" s="426">
        <f>IF(Z1608="",Z1609-Z1607,Z1609-Z1608)</f>
        <v>0</v>
      </c>
      <c r="AA1610" s="416" t="s">
        <v>166</v>
      </c>
      <c r="AB1610" s="426">
        <f>IF(AB1608="",AB1609-AB1607,AB1609-AB1608)</f>
        <v>0</v>
      </c>
      <c r="AC1610" s="416" t="s">
        <v>166</v>
      </c>
      <c r="AD1610" s="426">
        <f>IF(AD1608="",AD1609-AD1607,AD1609-AD1608)</f>
        <v>0.16589999999999999</v>
      </c>
      <c r="AE1610" s="463" t="s">
        <v>166</v>
      </c>
      <c r="AF1610" s="462">
        <f>IF(AF1608="",AF1609-AF1607,AF1609-AF1608)</f>
        <v>0</v>
      </c>
      <c r="AG1610" s="463" t="s">
        <v>166</v>
      </c>
      <c r="AH1610" s="462">
        <f>IF(AH1608="",AH1609-AH1607,AH1609-AH1608)</f>
        <v>0</v>
      </c>
      <c r="AI1610" s="781"/>
      <c r="AJ1610" s="782"/>
      <c r="AK1610" s="792"/>
      <c r="AL1610" s="792"/>
      <c r="AM1610" s="792"/>
      <c r="AN1610" s="792"/>
      <c r="AO1610" s="792"/>
      <c r="AP1610" s="792"/>
    </row>
    <row r="1611" spans="1:42" s="404" customFormat="1" ht="15" customHeight="1" x14ac:dyDescent="0.2">
      <c r="B1611" s="425" t="s">
        <v>191</v>
      </c>
      <c r="C1611" s="424" t="s">
        <v>629</v>
      </c>
      <c r="D1611" s="423" t="s">
        <v>161</v>
      </c>
      <c r="E1611" s="422" t="s">
        <v>50</v>
      </c>
      <c r="F1611" s="420">
        <v>44076</v>
      </c>
      <c r="G1611" s="420">
        <v>44109</v>
      </c>
      <c r="H1611" s="419">
        <v>2018</v>
      </c>
      <c r="I1611" s="418" t="s">
        <v>185</v>
      </c>
      <c r="J1611" s="418" t="s">
        <v>160</v>
      </c>
      <c r="K1611" s="417" t="s">
        <v>1068</v>
      </c>
      <c r="L1611" s="824"/>
      <c r="M1611" s="825"/>
      <c r="N1611" s="792"/>
      <c r="O1611" s="829"/>
      <c r="P1611" s="832"/>
      <c r="Q1611" s="835"/>
      <c r="R1611" s="829"/>
      <c r="S1611" s="416" t="s">
        <v>165</v>
      </c>
      <c r="T1611" s="415"/>
      <c r="U1611" s="416" t="s">
        <v>164</v>
      </c>
      <c r="V1611" s="415">
        <v>44109</v>
      </c>
      <c r="W1611" s="816"/>
      <c r="X1611" s="817"/>
      <c r="Y1611" s="816"/>
      <c r="Z1611" s="817"/>
      <c r="AA1611" s="816"/>
      <c r="AB1611" s="817"/>
      <c r="AC1611" s="816"/>
      <c r="AD1611" s="817"/>
      <c r="AE1611" s="781"/>
      <c r="AF1611" s="782"/>
      <c r="AG1611" s="781"/>
      <c r="AH1611" s="782"/>
      <c r="AI1611" s="781"/>
      <c r="AJ1611" s="782"/>
      <c r="AK1611" s="792"/>
      <c r="AL1611" s="792"/>
      <c r="AM1611" s="792"/>
      <c r="AN1611" s="792"/>
      <c r="AO1611" s="792"/>
      <c r="AP1611" s="792"/>
    </row>
    <row r="1612" spans="1:42" s="404" customFormat="1" ht="15" customHeight="1" thickBot="1" x14ac:dyDescent="0.25">
      <c r="B1612" s="414" t="s">
        <v>191</v>
      </c>
      <c r="C1612" s="413" t="s">
        <v>629</v>
      </c>
      <c r="D1612" s="412" t="s">
        <v>161</v>
      </c>
      <c r="E1612" s="411" t="s">
        <v>50</v>
      </c>
      <c r="F1612" s="409">
        <v>44076</v>
      </c>
      <c r="G1612" s="409">
        <v>44109</v>
      </c>
      <c r="H1612" s="408">
        <v>2018</v>
      </c>
      <c r="I1612" s="407" t="s">
        <v>185</v>
      </c>
      <c r="J1612" s="407" t="s">
        <v>160</v>
      </c>
      <c r="K1612" s="407" t="s">
        <v>1068</v>
      </c>
      <c r="L1612" s="826"/>
      <c r="M1612" s="827"/>
      <c r="N1612" s="793"/>
      <c r="O1612" s="830"/>
      <c r="P1612" s="833"/>
      <c r="Q1612" s="836"/>
      <c r="R1612" s="830"/>
      <c r="S1612" s="406" t="s">
        <v>158</v>
      </c>
      <c r="T1612" s="451">
        <v>44076</v>
      </c>
      <c r="U1612" s="820"/>
      <c r="V1612" s="821"/>
      <c r="W1612" s="818"/>
      <c r="X1612" s="819"/>
      <c r="Y1612" s="818"/>
      <c r="Z1612" s="819"/>
      <c r="AA1612" s="818"/>
      <c r="AB1612" s="819"/>
      <c r="AC1612" s="818"/>
      <c r="AD1612" s="819"/>
      <c r="AE1612" s="783"/>
      <c r="AF1612" s="784"/>
      <c r="AG1612" s="783"/>
      <c r="AH1612" s="784"/>
      <c r="AI1612" s="783"/>
      <c r="AJ1612" s="784"/>
      <c r="AK1612" s="793"/>
      <c r="AL1612" s="793"/>
      <c r="AM1612" s="793"/>
      <c r="AN1612" s="793"/>
      <c r="AO1612" s="793"/>
      <c r="AP1612" s="793"/>
    </row>
    <row r="1613" spans="1:42" s="404" customFormat="1" ht="12.75" hidden="1" customHeight="1" thickTop="1" x14ac:dyDescent="0.25">
      <c r="A1613" s="402"/>
      <c r="B1613" s="445" t="s">
        <v>482</v>
      </c>
      <c r="C1613" s="444" t="s">
        <v>943</v>
      </c>
      <c r="D1613" s="443" t="s">
        <v>705</v>
      </c>
      <c r="E1613" s="442" t="s">
        <v>134</v>
      </c>
      <c r="F1613" s="440">
        <v>43717</v>
      </c>
      <c r="G1613" s="440"/>
      <c r="H1613" s="507">
        <v>2019</v>
      </c>
      <c r="I1613" s="439"/>
      <c r="J1613" s="439" t="s">
        <v>987</v>
      </c>
      <c r="K1613" s="439" t="s">
        <v>942</v>
      </c>
      <c r="L1613" s="822" t="s">
        <v>945</v>
      </c>
      <c r="M1613" s="823"/>
      <c r="N1613" s="791" t="s">
        <v>2064</v>
      </c>
      <c r="O1613" s="828" t="s">
        <v>219</v>
      </c>
      <c r="P1613" s="831"/>
      <c r="Q1613" s="834" t="s">
        <v>259</v>
      </c>
      <c r="R1613" s="828" t="s">
        <v>193</v>
      </c>
      <c r="S1613" s="434" t="s">
        <v>184</v>
      </c>
      <c r="T1613" s="438">
        <v>4591029</v>
      </c>
      <c r="U1613" s="434" t="s">
        <v>183</v>
      </c>
      <c r="V1613" s="437">
        <f>T1618+T1616</f>
        <v>43917</v>
      </c>
      <c r="W1613" s="434" t="s">
        <v>182</v>
      </c>
      <c r="X1613" s="436">
        <f>T1613</f>
        <v>4591029</v>
      </c>
      <c r="Y1613" s="434" t="s">
        <v>181</v>
      </c>
      <c r="Z1613" s="435">
        <v>0.45</v>
      </c>
      <c r="AA1613" s="434" t="s">
        <v>181</v>
      </c>
      <c r="AB1613" s="435">
        <v>0.45</v>
      </c>
      <c r="AC1613" s="434" t="s">
        <v>181</v>
      </c>
      <c r="AD1613" s="435">
        <v>0.45</v>
      </c>
      <c r="AE1613" s="480" t="s">
        <v>181</v>
      </c>
      <c r="AF1613" s="479">
        <v>0.45</v>
      </c>
      <c r="AG1613" s="480" t="s">
        <v>181</v>
      </c>
      <c r="AH1613" s="479">
        <v>0.45</v>
      </c>
      <c r="AI1613" s="480" t="s">
        <v>180</v>
      </c>
      <c r="AJ1613" s="483">
        <v>6</v>
      </c>
      <c r="AK1613" s="923" t="s">
        <v>134</v>
      </c>
      <c r="AL1613" s="923" t="s">
        <v>134</v>
      </c>
      <c r="AM1613" s="923" t="s">
        <v>134</v>
      </c>
      <c r="AN1613" s="923" t="s">
        <v>134</v>
      </c>
      <c r="AO1613" s="923" t="s">
        <v>134</v>
      </c>
      <c r="AP1613" s="791" t="s">
        <v>134</v>
      </c>
    </row>
    <row r="1614" spans="1:42" s="404" customFormat="1" ht="15" hidden="1" customHeight="1" x14ac:dyDescent="0.25">
      <c r="A1614" s="402"/>
      <c r="B1614" s="425" t="s">
        <v>482</v>
      </c>
      <c r="C1614" s="424" t="s">
        <v>943</v>
      </c>
      <c r="D1614" s="423" t="s">
        <v>705</v>
      </c>
      <c r="E1614" s="422" t="s">
        <v>134</v>
      </c>
      <c r="F1614" s="420">
        <v>43717</v>
      </c>
      <c r="G1614" s="420"/>
      <c r="H1614" s="507">
        <v>2019</v>
      </c>
      <c r="I1614" s="439"/>
      <c r="J1614" s="439" t="s">
        <v>987</v>
      </c>
      <c r="K1614" s="417" t="s">
        <v>942</v>
      </c>
      <c r="L1614" s="824"/>
      <c r="M1614" s="825"/>
      <c r="N1614" s="792"/>
      <c r="O1614" s="829"/>
      <c r="P1614" s="832"/>
      <c r="Q1614" s="835"/>
      <c r="R1614" s="829"/>
      <c r="S1614" s="416" t="s">
        <v>179</v>
      </c>
      <c r="T1614" s="491" t="s">
        <v>944</v>
      </c>
      <c r="U1614" s="416" t="s">
        <v>177</v>
      </c>
      <c r="V1614" s="415"/>
      <c r="W1614" s="416" t="s">
        <v>176</v>
      </c>
      <c r="X1614" s="428">
        <f>X1613</f>
        <v>4591029</v>
      </c>
      <c r="Y1614" s="416" t="s">
        <v>175</v>
      </c>
      <c r="Z1614" s="426"/>
      <c r="AA1614" s="416" t="s">
        <v>175</v>
      </c>
      <c r="AB1614" s="426"/>
      <c r="AC1614" s="416" t="s">
        <v>175</v>
      </c>
      <c r="AD1614" s="426"/>
      <c r="AE1614" s="478" t="s">
        <v>175</v>
      </c>
      <c r="AF1614" s="477"/>
      <c r="AG1614" s="478" t="s">
        <v>175</v>
      </c>
      <c r="AH1614" s="477"/>
      <c r="AI1614" s="478" t="s">
        <v>174</v>
      </c>
      <c r="AJ1614" s="482">
        <v>138</v>
      </c>
      <c r="AK1614" s="924"/>
      <c r="AL1614" s="924"/>
      <c r="AM1614" s="924"/>
      <c r="AN1614" s="924"/>
      <c r="AO1614" s="924"/>
      <c r="AP1614" s="792"/>
    </row>
    <row r="1615" spans="1:42" s="404" customFormat="1" ht="14.25" hidden="1" thickTop="1" thickBot="1" x14ac:dyDescent="0.25">
      <c r="A1615" s="402"/>
      <c r="B1615" s="425" t="s">
        <v>482</v>
      </c>
      <c r="C1615" s="424" t="s">
        <v>943</v>
      </c>
      <c r="D1615" s="423" t="s">
        <v>705</v>
      </c>
      <c r="E1615" s="422" t="s">
        <v>134</v>
      </c>
      <c r="F1615" s="420">
        <v>43717</v>
      </c>
      <c r="G1615" s="420"/>
      <c r="H1615" s="507">
        <v>2019</v>
      </c>
      <c r="I1615" s="439"/>
      <c r="J1615" s="439" t="s">
        <v>987</v>
      </c>
      <c r="K1615" s="417" t="s">
        <v>942</v>
      </c>
      <c r="L1615" s="824"/>
      <c r="M1615" s="825"/>
      <c r="N1615" s="792"/>
      <c r="O1615" s="829"/>
      <c r="P1615" s="832"/>
      <c r="Q1615" s="835"/>
      <c r="R1615" s="829"/>
      <c r="S1615" s="416" t="s">
        <v>173</v>
      </c>
      <c r="T1615" s="429" t="s">
        <v>192</v>
      </c>
      <c r="U1615" s="416" t="s">
        <v>171</v>
      </c>
      <c r="V1615" s="427"/>
      <c r="W1615" s="416" t="s">
        <v>170</v>
      </c>
      <c r="X1615" s="428">
        <v>1609155.6645</v>
      </c>
      <c r="Y1615" s="416" t="s">
        <v>169</v>
      </c>
      <c r="Z1615" s="426">
        <v>0.35049999999999998</v>
      </c>
      <c r="AA1615" s="416" t="s">
        <v>169</v>
      </c>
      <c r="AB1615" s="426">
        <v>0.35049999999999998</v>
      </c>
      <c r="AC1615" s="416" t="s">
        <v>169</v>
      </c>
      <c r="AD1615" s="426">
        <v>0.35049999999999998</v>
      </c>
      <c r="AE1615" s="478" t="s">
        <v>169</v>
      </c>
      <c r="AF1615" s="477">
        <v>0.35049999999999998</v>
      </c>
      <c r="AG1615" s="478" t="s">
        <v>169</v>
      </c>
      <c r="AH1615" s="477">
        <v>0.35049999999999998</v>
      </c>
      <c r="AI1615" s="857"/>
      <c r="AJ1615" s="858"/>
      <c r="AK1615" s="924"/>
      <c r="AL1615" s="924"/>
      <c r="AM1615" s="924"/>
      <c r="AN1615" s="924"/>
      <c r="AO1615" s="924"/>
      <c r="AP1615" s="792"/>
    </row>
    <row r="1616" spans="1:42" s="404" customFormat="1" ht="15" hidden="1" customHeight="1" x14ac:dyDescent="0.25">
      <c r="A1616" s="402"/>
      <c r="B1616" s="425" t="s">
        <v>482</v>
      </c>
      <c r="C1616" s="424" t="s">
        <v>943</v>
      </c>
      <c r="D1616" s="423" t="s">
        <v>705</v>
      </c>
      <c r="E1616" s="422" t="s">
        <v>134</v>
      </c>
      <c r="F1616" s="420">
        <v>43717</v>
      </c>
      <c r="G1616" s="420"/>
      <c r="H1616" s="507">
        <v>2019</v>
      </c>
      <c r="I1616" s="439"/>
      <c r="J1616" s="439" t="s">
        <v>987</v>
      </c>
      <c r="K1616" s="417" t="s">
        <v>942</v>
      </c>
      <c r="L1616" s="824"/>
      <c r="M1616" s="825"/>
      <c r="N1616" s="792"/>
      <c r="O1616" s="829"/>
      <c r="P1616" s="832"/>
      <c r="Q1616" s="835"/>
      <c r="R1616" s="829"/>
      <c r="S1616" s="416" t="s">
        <v>168</v>
      </c>
      <c r="T1616" s="427">
        <v>200</v>
      </c>
      <c r="U1616" s="416" t="s">
        <v>167</v>
      </c>
      <c r="V1616" s="427"/>
      <c r="W1616" s="816"/>
      <c r="X1616" s="817"/>
      <c r="Y1616" s="416" t="s">
        <v>166</v>
      </c>
      <c r="Z1616" s="426">
        <f>IF(Z1614="",Z1615-Z1613,Z1615-Z1614)</f>
        <v>-9.9500000000000033E-2</v>
      </c>
      <c r="AA1616" s="416" t="s">
        <v>166</v>
      </c>
      <c r="AB1616" s="426">
        <f>IF(AB1614="",AB1615-AB1613,AB1615-AB1614)</f>
        <v>-9.9500000000000033E-2</v>
      </c>
      <c r="AC1616" s="416" t="s">
        <v>166</v>
      </c>
      <c r="AD1616" s="426">
        <f>IF(AD1614="",AD1615-AD1613,AD1615-AD1614)</f>
        <v>-9.9500000000000033E-2</v>
      </c>
      <c r="AE1616" s="478" t="s">
        <v>166</v>
      </c>
      <c r="AF1616" s="477">
        <f>IF(AF1614="",AF1615-AF1613,AF1615-AF1614)</f>
        <v>-9.9500000000000033E-2</v>
      </c>
      <c r="AG1616" s="478" t="s">
        <v>166</v>
      </c>
      <c r="AH1616" s="477">
        <f>IF(AH1614="",AH1615-AH1613,AH1615-AH1614)</f>
        <v>-9.9500000000000033E-2</v>
      </c>
      <c r="AI1616" s="857"/>
      <c r="AJ1616" s="858"/>
      <c r="AK1616" s="924"/>
      <c r="AL1616" s="924"/>
      <c r="AM1616" s="924"/>
      <c r="AN1616" s="924"/>
      <c r="AO1616" s="924"/>
      <c r="AP1616" s="792"/>
    </row>
    <row r="1617" spans="1:42" s="404" customFormat="1" ht="15" hidden="1" customHeight="1" x14ac:dyDescent="0.25">
      <c r="A1617" s="402"/>
      <c r="B1617" s="425" t="s">
        <v>482</v>
      </c>
      <c r="C1617" s="424" t="s">
        <v>943</v>
      </c>
      <c r="D1617" s="423" t="s">
        <v>705</v>
      </c>
      <c r="E1617" s="422" t="s">
        <v>134</v>
      </c>
      <c r="F1617" s="420">
        <v>43717</v>
      </c>
      <c r="G1617" s="420"/>
      <c r="H1617" s="507">
        <v>2019</v>
      </c>
      <c r="I1617" s="439"/>
      <c r="J1617" s="439" t="s">
        <v>987</v>
      </c>
      <c r="K1617" s="417" t="s">
        <v>942</v>
      </c>
      <c r="L1617" s="824"/>
      <c r="M1617" s="825"/>
      <c r="N1617" s="792"/>
      <c r="O1617" s="829"/>
      <c r="P1617" s="832"/>
      <c r="Q1617" s="835"/>
      <c r="R1617" s="829"/>
      <c r="S1617" s="416" t="s">
        <v>165</v>
      </c>
      <c r="T1617" s="415">
        <v>43811</v>
      </c>
      <c r="U1617" s="416" t="s">
        <v>164</v>
      </c>
      <c r="V1617" s="415"/>
      <c r="W1617" s="816"/>
      <c r="X1617" s="817"/>
      <c r="Y1617" s="816"/>
      <c r="Z1617" s="817"/>
      <c r="AA1617" s="816"/>
      <c r="AB1617" s="817"/>
      <c r="AC1617" s="816"/>
      <c r="AD1617" s="817"/>
      <c r="AE1617" s="857"/>
      <c r="AF1617" s="858"/>
      <c r="AG1617" s="857"/>
      <c r="AH1617" s="858"/>
      <c r="AI1617" s="857"/>
      <c r="AJ1617" s="858"/>
      <c r="AK1617" s="924"/>
      <c r="AL1617" s="924"/>
      <c r="AM1617" s="924"/>
      <c r="AN1617" s="924"/>
      <c r="AO1617" s="924"/>
      <c r="AP1617" s="792"/>
    </row>
    <row r="1618" spans="1:42" s="404" customFormat="1" ht="15" hidden="1" customHeight="1" thickBot="1" x14ac:dyDescent="0.25">
      <c r="A1618" s="402"/>
      <c r="B1618" s="414" t="s">
        <v>482</v>
      </c>
      <c r="C1618" s="413" t="s">
        <v>943</v>
      </c>
      <c r="D1618" s="412" t="s">
        <v>705</v>
      </c>
      <c r="E1618" s="411" t="s">
        <v>134</v>
      </c>
      <c r="F1618" s="409">
        <v>43717</v>
      </c>
      <c r="G1618" s="409"/>
      <c r="H1618" s="408">
        <v>2019</v>
      </c>
      <c r="I1618" s="407"/>
      <c r="J1618" s="407" t="s">
        <v>987</v>
      </c>
      <c r="K1618" s="495" t="s">
        <v>942</v>
      </c>
      <c r="L1618" s="826"/>
      <c r="M1618" s="827"/>
      <c r="N1618" s="793"/>
      <c r="O1618" s="830"/>
      <c r="P1618" s="833"/>
      <c r="Q1618" s="836"/>
      <c r="R1618" s="830"/>
      <c r="S1618" s="406" t="s">
        <v>158</v>
      </c>
      <c r="T1618" s="451">
        <v>43717</v>
      </c>
      <c r="U1618" s="820"/>
      <c r="V1618" s="821"/>
      <c r="W1618" s="818"/>
      <c r="X1618" s="819"/>
      <c r="Y1618" s="818"/>
      <c r="Z1618" s="819"/>
      <c r="AA1618" s="818"/>
      <c r="AB1618" s="819"/>
      <c r="AC1618" s="818"/>
      <c r="AD1618" s="819"/>
      <c r="AE1618" s="859"/>
      <c r="AF1618" s="860"/>
      <c r="AG1618" s="859"/>
      <c r="AH1618" s="860"/>
      <c r="AI1618" s="859"/>
      <c r="AJ1618" s="860"/>
      <c r="AK1618" s="925"/>
      <c r="AL1618" s="925"/>
      <c r="AM1618" s="925"/>
      <c r="AN1618" s="925"/>
      <c r="AO1618" s="925"/>
      <c r="AP1618" s="793"/>
    </row>
    <row r="1619" spans="1:42" s="404" customFormat="1" ht="12.75" hidden="1" customHeight="1" thickTop="1" x14ac:dyDescent="0.25">
      <c r="B1619" s="445" t="s">
        <v>191</v>
      </c>
      <c r="C1619" s="444" t="s">
        <v>433</v>
      </c>
      <c r="D1619" s="443" t="s">
        <v>161</v>
      </c>
      <c r="E1619" s="442" t="s">
        <v>238</v>
      </c>
      <c r="F1619" s="440"/>
      <c r="G1619" s="440"/>
      <c r="H1619" s="419">
        <v>2019</v>
      </c>
      <c r="I1619" s="418"/>
      <c r="J1619" s="418" t="s">
        <v>160</v>
      </c>
      <c r="K1619" s="439" t="s">
        <v>457</v>
      </c>
      <c r="L1619" s="822" t="s">
        <v>461</v>
      </c>
      <c r="M1619" s="823"/>
      <c r="N1619" s="791" t="s">
        <v>2064</v>
      </c>
      <c r="O1619" s="828" t="s">
        <v>219</v>
      </c>
      <c r="P1619" s="831"/>
      <c r="Q1619" s="834"/>
      <c r="R1619" s="828" t="s">
        <v>193</v>
      </c>
      <c r="S1619" s="434" t="s">
        <v>184</v>
      </c>
      <c r="T1619" s="438">
        <v>246100</v>
      </c>
      <c r="U1619" s="434" t="s">
        <v>183</v>
      </c>
      <c r="V1619" s="437"/>
      <c r="W1619" s="434" t="s">
        <v>182</v>
      </c>
      <c r="X1619" s="436">
        <f>T1619</f>
        <v>246100</v>
      </c>
      <c r="Y1619" s="434" t="s">
        <v>181</v>
      </c>
      <c r="Z1619" s="435"/>
      <c r="AA1619" s="434" t="s">
        <v>181</v>
      </c>
      <c r="AB1619" s="435"/>
      <c r="AC1619" s="434" t="s">
        <v>181</v>
      </c>
      <c r="AD1619" s="435"/>
      <c r="AE1619" s="434" t="s">
        <v>181</v>
      </c>
      <c r="AF1619" s="435"/>
      <c r="AG1619" s="434" t="s">
        <v>181</v>
      </c>
      <c r="AH1619" s="435"/>
      <c r="AI1619" s="434" t="s">
        <v>180</v>
      </c>
      <c r="AJ1619" s="433"/>
      <c r="AK1619" s="791" t="s">
        <v>4</v>
      </c>
      <c r="AL1619" s="791" t="s">
        <v>4</v>
      </c>
      <c r="AM1619" s="791" t="s">
        <v>4</v>
      </c>
      <c r="AN1619" s="791" t="s">
        <v>4</v>
      </c>
      <c r="AO1619" s="791" t="s">
        <v>4</v>
      </c>
      <c r="AP1619" s="791" t="s">
        <v>4</v>
      </c>
    </row>
    <row r="1620" spans="1:42" s="404" customFormat="1" ht="15" hidden="1" customHeight="1" x14ac:dyDescent="0.25">
      <c r="B1620" s="425" t="s">
        <v>191</v>
      </c>
      <c r="C1620" s="424" t="s">
        <v>433</v>
      </c>
      <c r="D1620" s="423" t="s">
        <v>161</v>
      </c>
      <c r="E1620" s="422" t="s">
        <v>238</v>
      </c>
      <c r="F1620" s="420"/>
      <c r="G1620" s="420"/>
      <c r="H1620" s="419">
        <v>2019</v>
      </c>
      <c r="I1620" s="418"/>
      <c r="J1620" s="418" t="s">
        <v>160</v>
      </c>
      <c r="K1620" s="417" t="s">
        <v>457</v>
      </c>
      <c r="L1620" s="824"/>
      <c r="M1620" s="825"/>
      <c r="N1620" s="792"/>
      <c r="O1620" s="829"/>
      <c r="P1620" s="832"/>
      <c r="Q1620" s="835"/>
      <c r="R1620" s="829"/>
      <c r="S1620" s="416" t="s">
        <v>179</v>
      </c>
      <c r="T1620" s="432"/>
      <c r="U1620" s="416" t="s">
        <v>177</v>
      </c>
      <c r="V1620" s="415"/>
      <c r="W1620" s="416" t="s">
        <v>176</v>
      </c>
      <c r="X1620" s="428">
        <f>X1619</f>
        <v>246100</v>
      </c>
      <c r="Y1620" s="416" t="s">
        <v>175</v>
      </c>
      <c r="Z1620" s="426"/>
      <c r="AA1620" s="416" t="s">
        <v>175</v>
      </c>
      <c r="AB1620" s="426"/>
      <c r="AC1620" s="416" t="s">
        <v>175</v>
      </c>
      <c r="AD1620" s="426"/>
      <c r="AE1620" s="416" t="s">
        <v>175</v>
      </c>
      <c r="AF1620" s="426"/>
      <c r="AG1620" s="416" t="s">
        <v>175</v>
      </c>
      <c r="AH1620" s="426"/>
      <c r="AI1620" s="416" t="s">
        <v>174</v>
      </c>
      <c r="AJ1620" s="430"/>
      <c r="AK1620" s="792"/>
      <c r="AL1620" s="792"/>
      <c r="AM1620" s="792"/>
      <c r="AN1620" s="792"/>
      <c r="AO1620" s="792"/>
      <c r="AP1620" s="792"/>
    </row>
    <row r="1621" spans="1:42" s="404" customFormat="1" ht="39" hidden="1" customHeight="1" x14ac:dyDescent="0.25">
      <c r="B1621" s="425" t="s">
        <v>191</v>
      </c>
      <c r="C1621" s="424" t="s">
        <v>433</v>
      </c>
      <c r="D1621" s="423" t="s">
        <v>161</v>
      </c>
      <c r="E1621" s="422" t="s">
        <v>238</v>
      </c>
      <c r="F1621" s="420"/>
      <c r="G1621" s="420"/>
      <c r="H1621" s="419">
        <v>2019</v>
      </c>
      <c r="I1621" s="418"/>
      <c r="J1621" s="418" t="s">
        <v>160</v>
      </c>
      <c r="K1621" s="417" t="s">
        <v>457</v>
      </c>
      <c r="L1621" s="824"/>
      <c r="M1621" s="825"/>
      <c r="N1621" s="792"/>
      <c r="O1621" s="829"/>
      <c r="P1621" s="832"/>
      <c r="Q1621" s="835"/>
      <c r="R1621" s="829"/>
      <c r="S1621" s="416" t="s">
        <v>173</v>
      </c>
      <c r="T1621" s="429"/>
      <c r="U1621" s="416" t="s">
        <v>171</v>
      </c>
      <c r="V1621" s="427"/>
      <c r="W1621" s="416" t="s">
        <v>170</v>
      </c>
      <c r="X1621" s="428"/>
      <c r="Y1621" s="416" t="s">
        <v>169</v>
      </c>
      <c r="Z1621" s="426"/>
      <c r="AA1621" s="416" t="s">
        <v>169</v>
      </c>
      <c r="AB1621" s="426"/>
      <c r="AC1621" s="416" t="s">
        <v>169</v>
      </c>
      <c r="AD1621" s="426"/>
      <c r="AE1621" s="416" t="s">
        <v>169</v>
      </c>
      <c r="AF1621" s="426"/>
      <c r="AG1621" s="416" t="s">
        <v>169</v>
      </c>
      <c r="AH1621" s="426"/>
      <c r="AI1621" s="816"/>
      <c r="AJ1621" s="817"/>
      <c r="AK1621" s="792"/>
      <c r="AL1621" s="792"/>
      <c r="AM1621" s="792"/>
      <c r="AN1621" s="792"/>
      <c r="AO1621" s="792"/>
      <c r="AP1621" s="792"/>
    </row>
    <row r="1622" spans="1:42" s="404" customFormat="1" ht="15" hidden="1" customHeight="1" x14ac:dyDescent="0.25">
      <c r="B1622" s="425" t="s">
        <v>191</v>
      </c>
      <c r="C1622" s="424" t="s">
        <v>433</v>
      </c>
      <c r="D1622" s="423" t="s">
        <v>161</v>
      </c>
      <c r="E1622" s="422" t="s">
        <v>238</v>
      </c>
      <c r="F1622" s="420"/>
      <c r="G1622" s="420"/>
      <c r="H1622" s="419">
        <v>2019</v>
      </c>
      <c r="I1622" s="418"/>
      <c r="J1622" s="418" t="s">
        <v>160</v>
      </c>
      <c r="K1622" s="417" t="s">
        <v>457</v>
      </c>
      <c r="L1622" s="824"/>
      <c r="M1622" s="825"/>
      <c r="N1622" s="792"/>
      <c r="O1622" s="829"/>
      <c r="P1622" s="832"/>
      <c r="Q1622" s="835"/>
      <c r="R1622" s="829"/>
      <c r="S1622" s="416" t="s">
        <v>168</v>
      </c>
      <c r="T1622" s="427"/>
      <c r="U1622" s="416" t="s">
        <v>167</v>
      </c>
      <c r="V1622" s="427"/>
      <c r="W1622" s="816"/>
      <c r="X1622" s="817"/>
      <c r="Y1622" s="416" t="s">
        <v>166</v>
      </c>
      <c r="Z1622" s="426">
        <f>IF(Z1620="",Z1621-Z1619,Z1621-Z1620)</f>
        <v>0</v>
      </c>
      <c r="AA1622" s="416" t="s">
        <v>166</v>
      </c>
      <c r="AB1622" s="426">
        <f>IF(AB1620="",AB1621-AB1619,AB1621-AB1620)</f>
        <v>0</v>
      </c>
      <c r="AC1622" s="416" t="s">
        <v>166</v>
      </c>
      <c r="AD1622" s="426">
        <f>IF(AD1620="",AD1621-AD1619,AD1621-AD1620)</f>
        <v>0</v>
      </c>
      <c r="AE1622" s="416" t="s">
        <v>166</v>
      </c>
      <c r="AF1622" s="426">
        <f>IF(AF1620="",AF1621-AF1619,AF1621-AF1620)</f>
        <v>0</v>
      </c>
      <c r="AG1622" s="416" t="s">
        <v>166</v>
      </c>
      <c r="AH1622" s="426">
        <f>IF(AH1620="",AH1621-AH1619,AH1621-AH1620)</f>
        <v>0</v>
      </c>
      <c r="AI1622" s="816"/>
      <c r="AJ1622" s="817"/>
      <c r="AK1622" s="792"/>
      <c r="AL1622" s="792"/>
      <c r="AM1622" s="792"/>
      <c r="AN1622" s="792"/>
      <c r="AO1622" s="792"/>
      <c r="AP1622" s="792"/>
    </row>
    <row r="1623" spans="1:42" s="404" customFormat="1" ht="15" hidden="1" customHeight="1" x14ac:dyDescent="0.25">
      <c r="B1623" s="425" t="s">
        <v>191</v>
      </c>
      <c r="C1623" s="424" t="s">
        <v>433</v>
      </c>
      <c r="D1623" s="423" t="s">
        <v>161</v>
      </c>
      <c r="E1623" s="422" t="s">
        <v>238</v>
      </c>
      <c r="F1623" s="420"/>
      <c r="G1623" s="420"/>
      <c r="H1623" s="419">
        <v>2019</v>
      </c>
      <c r="I1623" s="418"/>
      <c r="J1623" s="418" t="s">
        <v>160</v>
      </c>
      <c r="K1623" s="417" t="s">
        <v>457</v>
      </c>
      <c r="L1623" s="824"/>
      <c r="M1623" s="825"/>
      <c r="N1623" s="792"/>
      <c r="O1623" s="829"/>
      <c r="P1623" s="832"/>
      <c r="Q1623" s="835"/>
      <c r="R1623" s="829"/>
      <c r="S1623" s="416" t="s">
        <v>165</v>
      </c>
      <c r="T1623" s="415"/>
      <c r="U1623" s="416" t="s">
        <v>164</v>
      </c>
      <c r="V1623" s="415"/>
      <c r="W1623" s="816"/>
      <c r="X1623" s="817"/>
      <c r="Y1623" s="816"/>
      <c r="Z1623" s="817"/>
      <c r="AA1623" s="816"/>
      <c r="AB1623" s="817"/>
      <c r="AC1623" s="816"/>
      <c r="AD1623" s="817"/>
      <c r="AE1623" s="816"/>
      <c r="AF1623" s="817"/>
      <c r="AG1623" s="816"/>
      <c r="AH1623" s="817"/>
      <c r="AI1623" s="816"/>
      <c r="AJ1623" s="817"/>
      <c r="AK1623" s="792"/>
      <c r="AL1623" s="792"/>
      <c r="AM1623" s="792"/>
      <c r="AN1623" s="792"/>
      <c r="AO1623" s="792"/>
      <c r="AP1623" s="792"/>
    </row>
    <row r="1624" spans="1:42" s="404" customFormat="1" ht="15" hidden="1" customHeight="1" thickBot="1" x14ac:dyDescent="0.25">
      <c r="B1624" s="414" t="s">
        <v>191</v>
      </c>
      <c r="C1624" s="413" t="s">
        <v>433</v>
      </c>
      <c r="D1624" s="412" t="s">
        <v>161</v>
      </c>
      <c r="E1624" s="411" t="s">
        <v>238</v>
      </c>
      <c r="F1624" s="409"/>
      <c r="G1624" s="409"/>
      <c r="H1624" s="408">
        <v>2019</v>
      </c>
      <c r="I1624" s="407"/>
      <c r="J1624" s="407" t="s">
        <v>160</v>
      </c>
      <c r="K1624" s="407" t="s">
        <v>457</v>
      </c>
      <c r="L1624" s="826"/>
      <c r="M1624" s="827"/>
      <c r="N1624" s="793"/>
      <c r="O1624" s="830"/>
      <c r="P1624" s="833"/>
      <c r="Q1624" s="836"/>
      <c r="R1624" s="830"/>
      <c r="S1624" s="406" t="s">
        <v>158</v>
      </c>
      <c r="T1624" s="451"/>
      <c r="U1624" s="820"/>
      <c r="V1624" s="821"/>
      <c r="W1624" s="818"/>
      <c r="X1624" s="819"/>
      <c r="Y1624" s="818"/>
      <c r="Z1624" s="819"/>
      <c r="AA1624" s="818"/>
      <c r="AB1624" s="819"/>
      <c r="AC1624" s="818"/>
      <c r="AD1624" s="819"/>
      <c r="AE1624" s="818"/>
      <c r="AF1624" s="819"/>
      <c r="AG1624" s="818"/>
      <c r="AH1624" s="819"/>
      <c r="AI1624" s="818"/>
      <c r="AJ1624" s="819"/>
      <c r="AK1624" s="793"/>
      <c r="AL1624" s="793"/>
      <c r="AM1624" s="793"/>
      <c r="AN1624" s="793"/>
      <c r="AO1624" s="793"/>
      <c r="AP1624" s="793"/>
    </row>
    <row r="1625" spans="1:42" s="404" customFormat="1" ht="12.75" hidden="1" customHeight="1" thickTop="1" x14ac:dyDescent="0.25">
      <c r="B1625" s="445" t="s">
        <v>191</v>
      </c>
      <c r="C1625" s="444" t="s">
        <v>221</v>
      </c>
      <c r="D1625" s="443" t="s">
        <v>161</v>
      </c>
      <c r="E1625" s="442" t="s">
        <v>238</v>
      </c>
      <c r="F1625" s="440"/>
      <c r="G1625" s="440"/>
      <c r="H1625" s="419">
        <v>2019</v>
      </c>
      <c r="I1625" s="418"/>
      <c r="J1625" s="418" t="s">
        <v>160</v>
      </c>
      <c r="K1625" s="439" t="s">
        <v>457</v>
      </c>
      <c r="L1625" s="822" t="s">
        <v>460</v>
      </c>
      <c r="M1625" s="823"/>
      <c r="N1625" s="791" t="s">
        <v>2064</v>
      </c>
      <c r="O1625" s="828" t="s">
        <v>219</v>
      </c>
      <c r="P1625" s="831"/>
      <c r="Q1625" s="834"/>
      <c r="R1625" s="828" t="s">
        <v>193</v>
      </c>
      <c r="S1625" s="434" t="s">
        <v>184</v>
      </c>
      <c r="T1625" s="438">
        <v>431000</v>
      </c>
      <c r="U1625" s="434" t="s">
        <v>183</v>
      </c>
      <c r="V1625" s="437"/>
      <c r="W1625" s="434" t="s">
        <v>182</v>
      </c>
      <c r="X1625" s="436">
        <f>T1625</f>
        <v>431000</v>
      </c>
      <c r="Y1625" s="434" t="s">
        <v>181</v>
      </c>
      <c r="Z1625" s="435"/>
      <c r="AA1625" s="434" t="s">
        <v>181</v>
      </c>
      <c r="AB1625" s="435"/>
      <c r="AC1625" s="434" t="s">
        <v>181</v>
      </c>
      <c r="AD1625" s="435"/>
      <c r="AE1625" s="434" t="s">
        <v>181</v>
      </c>
      <c r="AF1625" s="435"/>
      <c r="AG1625" s="434" t="s">
        <v>181</v>
      </c>
      <c r="AH1625" s="435"/>
      <c r="AI1625" s="434" t="s">
        <v>180</v>
      </c>
      <c r="AJ1625" s="433"/>
      <c r="AK1625" s="791" t="s">
        <v>4</v>
      </c>
      <c r="AL1625" s="791" t="s">
        <v>4</v>
      </c>
      <c r="AM1625" s="791" t="s">
        <v>4</v>
      </c>
      <c r="AN1625" s="791" t="s">
        <v>4</v>
      </c>
      <c r="AO1625" s="791" t="s">
        <v>4</v>
      </c>
      <c r="AP1625" s="791" t="s">
        <v>4</v>
      </c>
    </row>
    <row r="1626" spans="1:42" s="404" customFormat="1" ht="15" hidden="1" customHeight="1" x14ac:dyDescent="0.25">
      <c r="B1626" s="425" t="s">
        <v>191</v>
      </c>
      <c r="C1626" s="424" t="s">
        <v>221</v>
      </c>
      <c r="D1626" s="423" t="s">
        <v>161</v>
      </c>
      <c r="E1626" s="422" t="s">
        <v>238</v>
      </c>
      <c r="F1626" s="420"/>
      <c r="G1626" s="420"/>
      <c r="H1626" s="419">
        <v>2019</v>
      </c>
      <c r="I1626" s="418"/>
      <c r="J1626" s="418" t="s">
        <v>160</v>
      </c>
      <c r="K1626" s="417" t="s">
        <v>457</v>
      </c>
      <c r="L1626" s="824"/>
      <c r="M1626" s="825"/>
      <c r="N1626" s="792"/>
      <c r="O1626" s="829"/>
      <c r="P1626" s="832"/>
      <c r="Q1626" s="835"/>
      <c r="R1626" s="829"/>
      <c r="S1626" s="416" t="s">
        <v>179</v>
      </c>
      <c r="T1626" s="432"/>
      <c r="U1626" s="416" t="s">
        <v>177</v>
      </c>
      <c r="V1626" s="415"/>
      <c r="W1626" s="416" t="s">
        <v>176</v>
      </c>
      <c r="X1626" s="428">
        <f>X1625</f>
        <v>431000</v>
      </c>
      <c r="Y1626" s="416" t="s">
        <v>175</v>
      </c>
      <c r="Z1626" s="426"/>
      <c r="AA1626" s="416" t="s">
        <v>175</v>
      </c>
      <c r="AB1626" s="426"/>
      <c r="AC1626" s="416" t="s">
        <v>175</v>
      </c>
      <c r="AD1626" s="426"/>
      <c r="AE1626" s="416" t="s">
        <v>175</v>
      </c>
      <c r="AF1626" s="426"/>
      <c r="AG1626" s="416" t="s">
        <v>175</v>
      </c>
      <c r="AH1626" s="426"/>
      <c r="AI1626" s="416" t="s">
        <v>174</v>
      </c>
      <c r="AJ1626" s="430"/>
      <c r="AK1626" s="792"/>
      <c r="AL1626" s="792"/>
      <c r="AM1626" s="792"/>
      <c r="AN1626" s="792"/>
      <c r="AO1626" s="792"/>
      <c r="AP1626" s="792"/>
    </row>
    <row r="1627" spans="1:42" s="404" customFormat="1" ht="39" hidden="1" customHeight="1" x14ac:dyDescent="0.25">
      <c r="B1627" s="425" t="s">
        <v>191</v>
      </c>
      <c r="C1627" s="424" t="s">
        <v>221</v>
      </c>
      <c r="D1627" s="423" t="s">
        <v>161</v>
      </c>
      <c r="E1627" s="422" t="s">
        <v>238</v>
      </c>
      <c r="F1627" s="420"/>
      <c r="G1627" s="420"/>
      <c r="H1627" s="419">
        <v>2019</v>
      </c>
      <c r="I1627" s="418"/>
      <c r="J1627" s="418" t="s">
        <v>160</v>
      </c>
      <c r="K1627" s="417" t="s">
        <v>457</v>
      </c>
      <c r="L1627" s="824"/>
      <c r="M1627" s="825"/>
      <c r="N1627" s="792"/>
      <c r="O1627" s="829"/>
      <c r="P1627" s="832"/>
      <c r="Q1627" s="835"/>
      <c r="R1627" s="829"/>
      <c r="S1627" s="416" t="s">
        <v>173</v>
      </c>
      <c r="T1627" s="429"/>
      <c r="U1627" s="416" t="s">
        <v>171</v>
      </c>
      <c r="V1627" s="427"/>
      <c r="W1627" s="416" t="s">
        <v>170</v>
      </c>
      <c r="X1627" s="428"/>
      <c r="Y1627" s="416" t="s">
        <v>169</v>
      </c>
      <c r="Z1627" s="426"/>
      <c r="AA1627" s="416" t="s">
        <v>169</v>
      </c>
      <c r="AB1627" s="426"/>
      <c r="AC1627" s="416" t="s">
        <v>169</v>
      </c>
      <c r="AD1627" s="426"/>
      <c r="AE1627" s="416" t="s">
        <v>169</v>
      </c>
      <c r="AF1627" s="426"/>
      <c r="AG1627" s="416" t="s">
        <v>169</v>
      </c>
      <c r="AH1627" s="426"/>
      <c r="AI1627" s="816"/>
      <c r="AJ1627" s="817"/>
      <c r="AK1627" s="792"/>
      <c r="AL1627" s="792"/>
      <c r="AM1627" s="792"/>
      <c r="AN1627" s="792"/>
      <c r="AO1627" s="792"/>
      <c r="AP1627" s="792"/>
    </row>
    <row r="1628" spans="1:42" s="404" customFormat="1" ht="15" hidden="1" customHeight="1" x14ac:dyDescent="0.25">
      <c r="B1628" s="425" t="s">
        <v>191</v>
      </c>
      <c r="C1628" s="424" t="s">
        <v>221</v>
      </c>
      <c r="D1628" s="423" t="s">
        <v>161</v>
      </c>
      <c r="E1628" s="422" t="s">
        <v>238</v>
      </c>
      <c r="F1628" s="420"/>
      <c r="G1628" s="420"/>
      <c r="H1628" s="419">
        <v>2019</v>
      </c>
      <c r="I1628" s="418"/>
      <c r="J1628" s="418" t="s">
        <v>160</v>
      </c>
      <c r="K1628" s="417" t="s">
        <v>457</v>
      </c>
      <c r="L1628" s="824"/>
      <c r="M1628" s="825"/>
      <c r="N1628" s="792"/>
      <c r="O1628" s="829"/>
      <c r="P1628" s="832"/>
      <c r="Q1628" s="835"/>
      <c r="R1628" s="829"/>
      <c r="S1628" s="416" t="s">
        <v>168</v>
      </c>
      <c r="T1628" s="427"/>
      <c r="U1628" s="416" t="s">
        <v>167</v>
      </c>
      <c r="V1628" s="427"/>
      <c r="W1628" s="816"/>
      <c r="X1628" s="817"/>
      <c r="Y1628" s="416" t="s">
        <v>166</v>
      </c>
      <c r="Z1628" s="426">
        <f>IF(Z1626="",Z1627-Z1625,Z1627-Z1626)</f>
        <v>0</v>
      </c>
      <c r="AA1628" s="416" t="s">
        <v>166</v>
      </c>
      <c r="AB1628" s="426">
        <f>IF(AB1626="",AB1627-AB1625,AB1627-AB1626)</f>
        <v>0</v>
      </c>
      <c r="AC1628" s="416" t="s">
        <v>166</v>
      </c>
      <c r="AD1628" s="426">
        <f>IF(AD1626="",AD1627-AD1625,AD1627-AD1626)</f>
        <v>0</v>
      </c>
      <c r="AE1628" s="416" t="s">
        <v>166</v>
      </c>
      <c r="AF1628" s="426">
        <f>IF(AF1626="",AF1627-AF1625,AF1627-AF1626)</f>
        <v>0</v>
      </c>
      <c r="AG1628" s="416" t="s">
        <v>166</v>
      </c>
      <c r="AH1628" s="426">
        <f>IF(AH1626="",AH1627-AH1625,AH1627-AH1626)</f>
        <v>0</v>
      </c>
      <c r="AI1628" s="816"/>
      <c r="AJ1628" s="817"/>
      <c r="AK1628" s="792"/>
      <c r="AL1628" s="792"/>
      <c r="AM1628" s="792"/>
      <c r="AN1628" s="792"/>
      <c r="AO1628" s="792"/>
      <c r="AP1628" s="792"/>
    </row>
    <row r="1629" spans="1:42" s="404" customFormat="1" ht="15" hidden="1" customHeight="1" x14ac:dyDescent="0.25">
      <c r="B1629" s="425" t="s">
        <v>191</v>
      </c>
      <c r="C1629" s="424" t="s">
        <v>221</v>
      </c>
      <c r="D1629" s="423" t="s">
        <v>161</v>
      </c>
      <c r="E1629" s="422" t="s">
        <v>238</v>
      </c>
      <c r="F1629" s="420"/>
      <c r="G1629" s="420"/>
      <c r="H1629" s="419">
        <v>2019</v>
      </c>
      <c r="I1629" s="418"/>
      <c r="J1629" s="418" t="s">
        <v>160</v>
      </c>
      <c r="K1629" s="417" t="s">
        <v>457</v>
      </c>
      <c r="L1629" s="824"/>
      <c r="M1629" s="825"/>
      <c r="N1629" s="792"/>
      <c r="O1629" s="829"/>
      <c r="P1629" s="832"/>
      <c r="Q1629" s="835"/>
      <c r="R1629" s="829"/>
      <c r="S1629" s="416" t="s">
        <v>165</v>
      </c>
      <c r="T1629" s="415"/>
      <c r="U1629" s="416" t="s">
        <v>164</v>
      </c>
      <c r="V1629" s="415"/>
      <c r="W1629" s="816"/>
      <c r="X1629" s="817"/>
      <c r="Y1629" s="816"/>
      <c r="Z1629" s="817"/>
      <c r="AA1629" s="816"/>
      <c r="AB1629" s="817"/>
      <c r="AC1629" s="816"/>
      <c r="AD1629" s="817"/>
      <c r="AE1629" s="816"/>
      <c r="AF1629" s="817"/>
      <c r="AG1629" s="816"/>
      <c r="AH1629" s="817"/>
      <c r="AI1629" s="816"/>
      <c r="AJ1629" s="817"/>
      <c r="AK1629" s="792"/>
      <c r="AL1629" s="792"/>
      <c r="AM1629" s="792"/>
      <c r="AN1629" s="792"/>
      <c r="AO1629" s="792"/>
      <c r="AP1629" s="792"/>
    </row>
    <row r="1630" spans="1:42" s="404" customFormat="1" ht="15" hidden="1" customHeight="1" thickBot="1" x14ac:dyDescent="0.25">
      <c r="B1630" s="414" t="s">
        <v>191</v>
      </c>
      <c r="C1630" s="413" t="s">
        <v>221</v>
      </c>
      <c r="D1630" s="412" t="s">
        <v>161</v>
      </c>
      <c r="E1630" s="411" t="s">
        <v>238</v>
      </c>
      <c r="F1630" s="409"/>
      <c r="G1630" s="409"/>
      <c r="H1630" s="408">
        <v>2019</v>
      </c>
      <c r="I1630" s="407"/>
      <c r="J1630" s="407" t="s">
        <v>160</v>
      </c>
      <c r="K1630" s="407" t="s">
        <v>457</v>
      </c>
      <c r="L1630" s="826"/>
      <c r="M1630" s="827"/>
      <c r="N1630" s="793"/>
      <c r="O1630" s="830"/>
      <c r="P1630" s="833"/>
      <c r="Q1630" s="836"/>
      <c r="R1630" s="830"/>
      <c r="S1630" s="406" t="s">
        <v>158</v>
      </c>
      <c r="T1630" s="451"/>
      <c r="U1630" s="820"/>
      <c r="V1630" s="821"/>
      <c r="W1630" s="818"/>
      <c r="X1630" s="819"/>
      <c r="Y1630" s="818"/>
      <c r="Z1630" s="819"/>
      <c r="AA1630" s="818"/>
      <c r="AB1630" s="819"/>
      <c r="AC1630" s="818"/>
      <c r="AD1630" s="819"/>
      <c r="AE1630" s="818"/>
      <c r="AF1630" s="819"/>
      <c r="AG1630" s="818"/>
      <c r="AH1630" s="819"/>
      <c r="AI1630" s="818"/>
      <c r="AJ1630" s="819"/>
      <c r="AK1630" s="793"/>
      <c r="AL1630" s="793"/>
      <c r="AM1630" s="793"/>
      <c r="AN1630" s="793"/>
      <c r="AO1630" s="793"/>
      <c r="AP1630" s="793"/>
    </row>
    <row r="1631" spans="1:42" s="404" customFormat="1" ht="12.75" hidden="1" customHeight="1" thickTop="1" x14ac:dyDescent="0.25">
      <c r="A1631" s="402"/>
      <c r="B1631" s="445" t="s">
        <v>706</v>
      </c>
      <c r="C1631" s="444" t="s">
        <v>961</v>
      </c>
      <c r="D1631" s="443" t="s">
        <v>705</v>
      </c>
      <c r="E1631" s="442" t="s">
        <v>10</v>
      </c>
      <c r="F1631" s="440">
        <v>43787</v>
      </c>
      <c r="G1631" s="440"/>
      <c r="H1631" s="507">
        <v>2019</v>
      </c>
      <c r="I1631" s="439"/>
      <c r="J1631" s="439" t="s">
        <v>160</v>
      </c>
      <c r="K1631" s="439" t="s">
        <v>457</v>
      </c>
      <c r="L1631" s="822" t="s">
        <v>964</v>
      </c>
      <c r="M1631" s="823"/>
      <c r="N1631" s="791" t="s">
        <v>2064</v>
      </c>
      <c r="O1631" s="828" t="s">
        <v>219</v>
      </c>
      <c r="P1631" s="831"/>
      <c r="Q1631" s="834" t="s">
        <v>218</v>
      </c>
      <c r="R1631" s="828" t="s">
        <v>193</v>
      </c>
      <c r="S1631" s="434" t="s">
        <v>184</v>
      </c>
      <c r="T1631" s="438">
        <v>10000000</v>
      </c>
      <c r="U1631" s="434" t="s">
        <v>183</v>
      </c>
      <c r="V1631" s="437">
        <f>T1636+T1634-0.01</f>
        <v>44105.99</v>
      </c>
      <c r="W1631" s="434" t="s">
        <v>182</v>
      </c>
      <c r="X1631" s="436">
        <f>T1631</f>
        <v>10000000</v>
      </c>
      <c r="Y1631" s="434" t="s">
        <v>181</v>
      </c>
      <c r="Z1631" s="435">
        <v>0.34200000000000003</v>
      </c>
      <c r="AA1631" s="434" t="s">
        <v>181</v>
      </c>
      <c r="AB1631" s="435">
        <v>0.41599999999999998</v>
      </c>
      <c r="AC1631" s="480" t="s">
        <v>181</v>
      </c>
      <c r="AD1631" s="479">
        <v>0.41599999999999998</v>
      </c>
      <c r="AE1631" s="480" t="s">
        <v>181</v>
      </c>
      <c r="AF1631" s="479">
        <v>0.41599999999999998</v>
      </c>
      <c r="AG1631" s="434" t="s">
        <v>181</v>
      </c>
      <c r="AH1631" s="435">
        <v>1</v>
      </c>
      <c r="AI1631" s="434" t="s">
        <v>180</v>
      </c>
      <c r="AJ1631" s="433">
        <v>8</v>
      </c>
      <c r="AK1631" s="791" t="s">
        <v>963</v>
      </c>
      <c r="AL1631" s="791" t="s">
        <v>963</v>
      </c>
      <c r="AM1631" s="791" t="s">
        <v>963</v>
      </c>
      <c r="AN1631" s="402"/>
      <c r="AO1631" s="402"/>
      <c r="AP1631" s="791" t="s">
        <v>10</v>
      </c>
    </row>
    <row r="1632" spans="1:42" s="404" customFormat="1" ht="15" hidden="1" customHeight="1" x14ac:dyDescent="0.25">
      <c r="A1632" s="402"/>
      <c r="B1632" s="425" t="s">
        <v>706</v>
      </c>
      <c r="C1632" s="424" t="s">
        <v>961</v>
      </c>
      <c r="D1632" s="423" t="s">
        <v>705</v>
      </c>
      <c r="E1632" s="422" t="s">
        <v>10</v>
      </c>
      <c r="F1632" s="420">
        <v>43787</v>
      </c>
      <c r="G1632" s="420"/>
      <c r="H1632" s="507">
        <v>2019</v>
      </c>
      <c r="I1632" s="439"/>
      <c r="J1632" s="439" t="s">
        <v>160</v>
      </c>
      <c r="K1632" s="417" t="s">
        <v>457</v>
      </c>
      <c r="L1632" s="824"/>
      <c r="M1632" s="825"/>
      <c r="N1632" s="792"/>
      <c r="O1632" s="829"/>
      <c r="P1632" s="832"/>
      <c r="Q1632" s="835"/>
      <c r="R1632" s="829"/>
      <c r="S1632" s="416" t="s">
        <v>179</v>
      </c>
      <c r="T1632" s="432" t="s">
        <v>962</v>
      </c>
      <c r="U1632" s="416" t="s">
        <v>177</v>
      </c>
      <c r="V1632" s="415">
        <f>V1631+V1633</f>
        <v>44133.99</v>
      </c>
      <c r="W1632" s="416" t="s">
        <v>176</v>
      </c>
      <c r="X1632" s="428">
        <f>X1631</f>
        <v>10000000</v>
      </c>
      <c r="Y1632" s="416" t="s">
        <v>175</v>
      </c>
      <c r="Z1632" s="426"/>
      <c r="AA1632" s="416" t="s">
        <v>175</v>
      </c>
      <c r="AB1632" s="426"/>
      <c r="AC1632" s="478" t="s">
        <v>175</v>
      </c>
      <c r="AD1632" s="477"/>
      <c r="AE1632" s="478" t="s">
        <v>175</v>
      </c>
      <c r="AF1632" s="477"/>
      <c r="AG1632" s="416" t="s">
        <v>175</v>
      </c>
      <c r="AH1632" s="426">
        <v>0.6552</v>
      </c>
      <c r="AI1632" s="416" t="s">
        <v>174</v>
      </c>
      <c r="AJ1632" s="464">
        <v>138</v>
      </c>
      <c r="AK1632" s="792"/>
      <c r="AL1632" s="792"/>
      <c r="AM1632" s="792"/>
      <c r="AN1632" s="402"/>
      <c r="AO1632" s="402"/>
      <c r="AP1632" s="792"/>
    </row>
    <row r="1633" spans="1:43" s="404" customFormat="1" ht="14.25" hidden="1" thickTop="1" thickBot="1" x14ac:dyDescent="0.25">
      <c r="A1633" s="402"/>
      <c r="B1633" s="425" t="s">
        <v>706</v>
      </c>
      <c r="C1633" s="424" t="s">
        <v>961</v>
      </c>
      <c r="D1633" s="423" t="s">
        <v>705</v>
      </c>
      <c r="E1633" s="422" t="s">
        <v>10</v>
      </c>
      <c r="F1633" s="420">
        <v>43787</v>
      </c>
      <c r="G1633" s="420"/>
      <c r="H1633" s="507">
        <v>2019</v>
      </c>
      <c r="I1633" s="439"/>
      <c r="J1633" s="439" t="s">
        <v>160</v>
      </c>
      <c r="K1633" s="417" t="s">
        <v>457</v>
      </c>
      <c r="L1633" s="824"/>
      <c r="M1633" s="825"/>
      <c r="N1633" s="792"/>
      <c r="O1633" s="829"/>
      <c r="P1633" s="832"/>
      <c r="Q1633" s="835"/>
      <c r="R1633" s="829"/>
      <c r="S1633" s="416" t="s">
        <v>173</v>
      </c>
      <c r="T1633" s="429" t="s">
        <v>192</v>
      </c>
      <c r="U1633" s="416" t="s">
        <v>171</v>
      </c>
      <c r="V1633" s="427">
        <v>28</v>
      </c>
      <c r="W1633" s="416" t="s">
        <v>170</v>
      </c>
      <c r="X1633" s="428"/>
      <c r="Y1633" s="416" t="s">
        <v>169</v>
      </c>
      <c r="Z1633" s="426">
        <v>0.34200000000000003</v>
      </c>
      <c r="AA1633" s="416" t="s">
        <v>169</v>
      </c>
      <c r="AB1633" s="426">
        <v>0.41599999999999998</v>
      </c>
      <c r="AC1633" s="478" t="s">
        <v>169</v>
      </c>
      <c r="AD1633" s="477">
        <v>0.41599999999999998</v>
      </c>
      <c r="AE1633" s="478" t="s">
        <v>169</v>
      </c>
      <c r="AF1633" s="477">
        <v>0.41599999999999998</v>
      </c>
      <c r="AG1633" s="416" t="s">
        <v>169</v>
      </c>
      <c r="AH1633" s="426">
        <v>0.70860000000000001</v>
      </c>
      <c r="AI1633" s="816"/>
      <c r="AJ1633" s="817"/>
      <c r="AK1633" s="792"/>
      <c r="AL1633" s="792"/>
      <c r="AM1633" s="792"/>
      <c r="AN1633" s="402"/>
      <c r="AO1633" s="402"/>
      <c r="AP1633" s="792"/>
    </row>
    <row r="1634" spans="1:43" s="404" customFormat="1" ht="15" hidden="1" customHeight="1" x14ac:dyDescent="0.25">
      <c r="A1634" s="402"/>
      <c r="B1634" s="425" t="s">
        <v>706</v>
      </c>
      <c r="C1634" s="424" t="s">
        <v>961</v>
      </c>
      <c r="D1634" s="423" t="s">
        <v>705</v>
      </c>
      <c r="E1634" s="422" t="s">
        <v>10</v>
      </c>
      <c r="F1634" s="420">
        <v>43787</v>
      </c>
      <c r="G1634" s="420"/>
      <c r="H1634" s="507">
        <v>2019</v>
      </c>
      <c r="I1634" s="439"/>
      <c r="J1634" s="439" t="s">
        <v>160</v>
      </c>
      <c r="K1634" s="417" t="s">
        <v>457</v>
      </c>
      <c r="L1634" s="824"/>
      <c r="M1634" s="825"/>
      <c r="N1634" s="792"/>
      <c r="O1634" s="829"/>
      <c r="P1634" s="832"/>
      <c r="Q1634" s="835"/>
      <c r="R1634" s="829"/>
      <c r="S1634" s="416" t="s">
        <v>168</v>
      </c>
      <c r="T1634" s="427">
        <v>319</v>
      </c>
      <c r="U1634" s="416" t="s">
        <v>167</v>
      </c>
      <c r="V1634" s="427"/>
      <c r="W1634" s="816"/>
      <c r="X1634" s="817"/>
      <c r="Y1634" s="416" t="s">
        <v>166</v>
      </c>
      <c r="Z1634" s="426">
        <f>IF(Z1632="",Z1633-Z1631,Z1633-Z1632)</f>
        <v>0</v>
      </c>
      <c r="AA1634" s="416" t="s">
        <v>166</v>
      </c>
      <c r="AB1634" s="426">
        <f>IF(AB1632="",AB1633-AB1631,AB1633-AB1632)</f>
        <v>0</v>
      </c>
      <c r="AC1634" s="478" t="s">
        <v>166</v>
      </c>
      <c r="AD1634" s="477">
        <f>IF(AD1632="",AD1633-AD1631,AD1633-AD1632)</f>
        <v>0</v>
      </c>
      <c r="AE1634" s="478" t="s">
        <v>166</v>
      </c>
      <c r="AF1634" s="477">
        <f>IF(AF1632="",AF1633-AF1631,AF1633-AF1632)</f>
        <v>0</v>
      </c>
      <c r="AG1634" s="416" t="s">
        <v>166</v>
      </c>
      <c r="AH1634" s="426">
        <f>IF(AH1632="",AH1633-AH1631,AH1633-AH1632)</f>
        <v>5.3400000000000003E-2</v>
      </c>
      <c r="AI1634" s="816"/>
      <c r="AJ1634" s="817"/>
      <c r="AK1634" s="792"/>
      <c r="AL1634" s="792"/>
      <c r="AM1634" s="792"/>
      <c r="AN1634" s="402"/>
      <c r="AO1634" s="402"/>
      <c r="AP1634" s="792"/>
    </row>
    <row r="1635" spans="1:43" s="404" customFormat="1" ht="15" hidden="1" customHeight="1" x14ac:dyDescent="0.25">
      <c r="A1635" s="402"/>
      <c r="B1635" s="425" t="s">
        <v>706</v>
      </c>
      <c r="C1635" s="424" t="s">
        <v>961</v>
      </c>
      <c r="D1635" s="423" t="s">
        <v>705</v>
      </c>
      <c r="E1635" s="422" t="s">
        <v>10</v>
      </c>
      <c r="F1635" s="420">
        <v>43787</v>
      </c>
      <c r="G1635" s="420"/>
      <c r="H1635" s="507">
        <v>2019</v>
      </c>
      <c r="I1635" s="439"/>
      <c r="J1635" s="439" t="s">
        <v>160</v>
      </c>
      <c r="K1635" s="417" t="s">
        <v>457</v>
      </c>
      <c r="L1635" s="824"/>
      <c r="M1635" s="825"/>
      <c r="N1635" s="792"/>
      <c r="O1635" s="829"/>
      <c r="P1635" s="832"/>
      <c r="Q1635" s="835"/>
      <c r="R1635" s="829"/>
      <c r="S1635" s="416" t="s">
        <v>165</v>
      </c>
      <c r="T1635" s="415">
        <v>43784</v>
      </c>
      <c r="U1635" s="416" t="s">
        <v>164</v>
      </c>
      <c r="V1635" s="415"/>
      <c r="W1635" s="816"/>
      <c r="X1635" s="817"/>
      <c r="Y1635" s="816"/>
      <c r="Z1635" s="817"/>
      <c r="AA1635" s="816"/>
      <c r="AB1635" s="817"/>
      <c r="AC1635" s="857"/>
      <c r="AD1635" s="858"/>
      <c r="AE1635" s="857"/>
      <c r="AF1635" s="858"/>
      <c r="AG1635" s="816"/>
      <c r="AH1635" s="817"/>
      <c r="AI1635" s="816"/>
      <c r="AJ1635" s="817"/>
      <c r="AK1635" s="792"/>
      <c r="AL1635" s="792"/>
      <c r="AM1635" s="792"/>
      <c r="AN1635" s="402"/>
      <c r="AO1635" s="402"/>
      <c r="AP1635" s="792"/>
    </row>
    <row r="1636" spans="1:43" s="404" customFormat="1" ht="15" hidden="1" customHeight="1" thickBot="1" x14ac:dyDescent="0.25">
      <c r="A1636" s="402"/>
      <c r="B1636" s="414" t="s">
        <v>706</v>
      </c>
      <c r="C1636" s="413" t="s">
        <v>961</v>
      </c>
      <c r="D1636" s="412" t="s">
        <v>705</v>
      </c>
      <c r="E1636" s="411" t="s">
        <v>10</v>
      </c>
      <c r="F1636" s="409">
        <v>43787</v>
      </c>
      <c r="G1636" s="409"/>
      <c r="H1636" s="408">
        <v>2019</v>
      </c>
      <c r="I1636" s="407"/>
      <c r="J1636" s="407" t="s">
        <v>160</v>
      </c>
      <c r="K1636" s="407" t="s">
        <v>457</v>
      </c>
      <c r="L1636" s="826"/>
      <c r="M1636" s="827"/>
      <c r="N1636" s="793"/>
      <c r="O1636" s="830"/>
      <c r="P1636" s="833"/>
      <c r="Q1636" s="836"/>
      <c r="R1636" s="830"/>
      <c r="S1636" s="406" t="s">
        <v>158</v>
      </c>
      <c r="T1636" s="451">
        <v>43787</v>
      </c>
      <c r="U1636" s="820"/>
      <c r="V1636" s="821"/>
      <c r="W1636" s="818"/>
      <c r="X1636" s="819"/>
      <c r="Y1636" s="818"/>
      <c r="Z1636" s="819"/>
      <c r="AA1636" s="818"/>
      <c r="AB1636" s="819"/>
      <c r="AC1636" s="859"/>
      <c r="AD1636" s="860"/>
      <c r="AE1636" s="859"/>
      <c r="AF1636" s="860"/>
      <c r="AG1636" s="818"/>
      <c r="AH1636" s="819"/>
      <c r="AI1636" s="818"/>
      <c r="AJ1636" s="819"/>
      <c r="AK1636" s="793"/>
      <c r="AL1636" s="793"/>
      <c r="AM1636" s="793"/>
      <c r="AN1636" s="402"/>
      <c r="AO1636" s="402"/>
      <c r="AP1636" s="793"/>
    </row>
    <row r="1637" spans="1:43" s="404" customFormat="1" ht="12.75" hidden="1" customHeight="1" thickTop="1" x14ac:dyDescent="0.25">
      <c r="B1637" s="445" t="s">
        <v>163</v>
      </c>
      <c r="C1637" s="444" t="s">
        <v>392</v>
      </c>
      <c r="D1637" s="443" t="s">
        <v>161</v>
      </c>
      <c r="E1637" s="442" t="s">
        <v>238</v>
      </c>
      <c r="F1637" s="440"/>
      <c r="G1637" s="440"/>
      <c r="H1637" s="419">
        <v>2019</v>
      </c>
      <c r="I1637" s="418"/>
      <c r="J1637" s="418" t="s">
        <v>160</v>
      </c>
      <c r="K1637" s="439" t="s">
        <v>457</v>
      </c>
      <c r="L1637" s="822" t="s">
        <v>459</v>
      </c>
      <c r="M1637" s="823"/>
      <c r="N1637" s="791" t="s">
        <v>458</v>
      </c>
      <c r="O1637" s="828" t="s">
        <v>219</v>
      </c>
      <c r="P1637" s="831"/>
      <c r="Q1637" s="834"/>
      <c r="R1637" s="828" t="s">
        <v>193</v>
      </c>
      <c r="S1637" s="434" t="s">
        <v>184</v>
      </c>
      <c r="T1637" s="438">
        <v>220000</v>
      </c>
      <c r="U1637" s="434" t="s">
        <v>183</v>
      </c>
      <c r="V1637" s="437"/>
      <c r="W1637" s="434" t="s">
        <v>182</v>
      </c>
      <c r="X1637" s="436">
        <f>T1637</f>
        <v>220000</v>
      </c>
      <c r="Y1637" s="434" t="s">
        <v>181</v>
      </c>
      <c r="Z1637" s="435"/>
      <c r="AA1637" s="434" t="s">
        <v>181</v>
      </c>
      <c r="AB1637" s="435"/>
      <c r="AC1637" s="434" t="s">
        <v>181</v>
      </c>
      <c r="AD1637" s="435"/>
      <c r="AE1637" s="434" t="s">
        <v>181</v>
      </c>
      <c r="AF1637" s="435"/>
      <c r="AG1637" s="434" t="s">
        <v>181</v>
      </c>
      <c r="AH1637" s="435"/>
      <c r="AI1637" s="434" t="s">
        <v>180</v>
      </c>
      <c r="AJ1637" s="433"/>
      <c r="AK1637" s="791" t="s">
        <v>4</v>
      </c>
      <c r="AL1637" s="791" t="s">
        <v>4</v>
      </c>
      <c r="AM1637" s="791" t="s">
        <v>4</v>
      </c>
      <c r="AN1637" s="791" t="s">
        <v>4</v>
      </c>
      <c r="AO1637" s="791" t="s">
        <v>4</v>
      </c>
      <c r="AP1637" s="791" t="s">
        <v>4</v>
      </c>
    </row>
    <row r="1638" spans="1:43" s="404" customFormat="1" ht="15" hidden="1" customHeight="1" x14ac:dyDescent="0.25">
      <c r="B1638" s="425" t="s">
        <v>163</v>
      </c>
      <c r="C1638" s="424" t="s">
        <v>392</v>
      </c>
      <c r="D1638" s="423" t="s">
        <v>161</v>
      </c>
      <c r="E1638" s="422" t="s">
        <v>238</v>
      </c>
      <c r="F1638" s="420"/>
      <c r="G1638" s="420"/>
      <c r="H1638" s="419">
        <v>2019</v>
      </c>
      <c r="I1638" s="418"/>
      <c r="J1638" s="418" t="s">
        <v>160</v>
      </c>
      <c r="K1638" s="417" t="s">
        <v>457</v>
      </c>
      <c r="L1638" s="824"/>
      <c r="M1638" s="825"/>
      <c r="N1638" s="792"/>
      <c r="O1638" s="829"/>
      <c r="P1638" s="832"/>
      <c r="Q1638" s="835"/>
      <c r="R1638" s="829"/>
      <c r="S1638" s="416" t="s">
        <v>179</v>
      </c>
      <c r="T1638" s="432"/>
      <c r="U1638" s="416" t="s">
        <v>177</v>
      </c>
      <c r="V1638" s="415"/>
      <c r="W1638" s="416" t="s">
        <v>176</v>
      </c>
      <c r="X1638" s="428">
        <f>X1637</f>
        <v>220000</v>
      </c>
      <c r="Y1638" s="416" t="s">
        <v>175</v>
      </c>
      <c r="Z1638" s="426"/>
      <c r="AA1638" s="416" t="s">
        <v>175</v>
      </c>
      <c r="AB1638" s="426"/>
      <c r="AC1638" s="416" t="s">
        <v>175</v>
      </c>
      <c r="AD1638" s="426"/>
      <c r="AE1638" s="416" t="s">
        <v>175</v>
      </c>
      <c r="AF1638" s="426"/>
      <c r="AG1638" s="416" t="s">
        <v>175</v>
      </c>
      <c r="AH1638" s="426"/>
      <c r="AI1638" s="416" t="s">
        <v>174</v>
      </c>
      <c r="AJ1638" s="430"/>
      <c r="AK1638" s="792"/>
      <c r="AL1638" s="792"/>
      <c r="AM1638" s="792"/>
      <c r="AN1638" s="792"/>
      <c r="AO1638" s="792"/>
      <c r="AP1638" s="792"/>
    </row>
    <row r="1639" spans="1:43" s="404" customFormat="1" ht="39" hidden="1" customHeight="1" x14ac:dyDescent="0.25">
      <c r="B1639" s="425" t="s">
        <v>163</v>
      </c>
      <c r="C1639" s="424" t="s">
        <v>392</v>
      </c>
      <c r="D1639" s="423" t="s">
        <v>161</v>
      </c>
      <c r="E1639" s="422" t="s">
        <v>238</v>
      </c>
      <c r="F1639" s="420"/>
      <c r="G1639" s="420"/>
      <c r="H1639" s="419">
        <v>2019</v>
      </c>
      <c r="I1639" s="418"/>
      <c r="J1639" s="418" t="s">
        <v>160</v>
      </c>
      <c r="K1639" s="417" t="s">
        <v>457</v>
      </c>
      <c r="L1639" s="824"/>
      <c r="M1639" s="825"/>
      <c r="N1639" s="792"/>
      <c r="O1639" s="829"/>
      <c r="P1639" s="832"/>
      <c r="Q1639" s="835"/>
      <c r="R1639" s="829"/>
      <c r="S1639" s="416" t="s">
        <v>173</v>
      </c>
      <c r="T1639" s="429"/>
      <c r="U1639" s="416" t="s">
        <v>171</v>
      </c>
      <c r="V1639" s="427"/>
      <c r="W1639" s="416" t="s">
        <v>170</v>
      </c>
      <c r="X1639" s="428"/>
      <c r="Y1639" s="416" t="s">
        <v>169</v>
      </c>
      <c r="Z1639" s="426"/>
      <c r="AA1639" s="416" t="s">
        <v>169</v>
      </c>
      <c r="AB1639" s="426"/>
      <c r="AC1639" s="416" t="s">
        <v>169</v>
      </c>
      <c r="AD1639" s="426"/>
      <c r="AE1639" s="416" t="s">
        <v>169</v>
      </c>
      <c r="AF1639" s="426"/>
      <c r="AG1639" s="416" t="s">
        <v>169</v>
      </c>
      <c r="AH1639" s="426"/>
      <c r="AI1639" s="816"/>
      <c r="AJ1639" s="817"/>
      <c r="AK1639" s="792"/>
      <c r="AL1639" s="792"/>
      <c r="AM1639" s="792"/>
      <c r="AN1639" s="792"/>
      <c r="AO1639" s="792"/>
      <c r="AP1639" s="792"/>
    </row>
    <row r="1640" spans="1:43" s="404" customFormat="1" ht="15" hidden="1" customHeight="1" x14ac:dyDescent="0.25">
      <c r="B1640" s="425" t="s">
        <v>163</v>
      </c>
      <c r="C1640" s="424" t="s">
        <v>392</v>
      </c>
      <c r="D1640" s="423" t="s">
        <v>161</v>
      </c>
      <c r="E1640" s="422" t="s">
        <v>238</v>
      </c>
      <c r="F1640" s="420"/>
      <c r="G1640" s="420"/>
      <c r="H1640" s="419">
        <v>2019</v>
      </c>
      <c r="I1640" s="418"/>
      <c r="J1640" s="418" t="s">
        <v>160</v>
      </c>
      <c r="K1640" s="417" t="s">
        <v>457</v>
      </c>
      <c r="L1640" s="824"/>
      <c r="M1640" s="825"/>
      <c r="N1640" s="792"/>
      <c r="O1640" s="829"/>
      <c r="P1640" s="832"/>
      <c r="Q1640" s="835"/>
      <c r="R1640" s="829"/>
      <c r="S1640" s="416" t="s">
        <v>168</v>
      </c>
      <c r="T1640" s="427"/>
      <c r="U1640" s="416" t="s">
        <v>167</v>
      </c>
      <c r="V1640" s="427"/>
      <c r="W1640" s="816"/>
      <c r="X1640" s="817"/>
      <c r="Y1640" s="416" t="s">
        <v>166</v>
      </c>
      <c r="Z1640" s="426">
        <f>IF(Z1638="",Z1639-Z1637,Z1639-Z1638)</f>
        <v>0</v>
      </c>
      <c r="AA1640" s="416" t="s">
        <v>166</v>
      </c>
      <c r="AB1640" s="426">
        <f>IF(AB1638="",AB1639-AB1637,AB1639-AB1638)</f>
        <v>0</v>
      </c>
      <c r="AC1640" s="416" t="s">
        <v>166</v>
      </c>
      <c r="AD1640" s="426">
        <f>IF(AD1638="",AD1639-AD1637,AD1639-AD1638)</f>
        <v>0</v>
      </c>
      <c r="AE1640" s="416" t="s">
        <v>166</v>
      </c>
      <c r="AF1640" s="426">
        <f>IF(AF1638="",AF1639-AF1637,AF1639-AF1638)</f>
        <v>0</v>
      </c>
      <c r="AG1640" s="416" t="s">
        <v>166</v>
      </c>
      <c r="AH1640" s="426">
        <f>IF(AH1638="",AH1639-AH1637,AH1639-AH1638)</f>
        <v>0</v>
      </c>
      <c r="AI1640" s="816"/>
      <c r="AJ1640" s="817"/>
      <c r="AK1640" s="792"/>
      <c r="AL1640" s="792"/>
      <c r="AM1640" s="792"/>
      <c r="AN1640" s="792"/>
      <c r="AO1640" s="792"/>
      <c r="AP1640" s="792"/>
    </row>
    <row r="1641" spans="1:43" s="404" customFormat="1" ht="15" hidden="1" customHeight="1" x14ac:dyDescent="0.25">
      <c r="B1641" s="425" t="s">
        <v>163</v>
      </c>
      <c r="C1641" s="424" t="s">
        <v>392</v>
      </c>
      <c r="D1641" s="423" t="s">
        <v>161</v>
      </c>
      <c r="E1641" s="422" t="s">
        <v>238</v>
      </c>
      <c r="F1641" s="420"/>
      <c r="G1641" s="420"/>
      <c r="H1641" s="419">
        <v>2019</v>
      </c>
      <c r="I1641" s="418"/>
      <c r="J1641" s="418" t="s">
        <v>160</v>
      </c>
      <c r="K1641" s="417" t="s">
        <v>457</v>
      </c>
      <c r="L1641" s="824"/>
      <c r="M1641" s="825"/>
      <c r="N1641" s="792"/>
      <c r="O1641" s="829"/>
      <c r="P1641" s="832"/>
      <c r="Q1641" s="835"/>
      <c r="R1641" s="829"/>
      <c r="S1641" s="416" t="s">
        <v>165</v>
      </c>
      <c r="T1641" s="415"/>
      <c r="U1641" s="416" t="s">
        <v>164</v>
      </c>
      <c r="V1641" s="415"/>
      <c r="W1641" s="816"/>
      <c r="X1641" s="817"/>
      <c r="Y1641" s="816"/>
      <c r="Z1641" s="817"/>
      <c r="AA1641" s="816"/>
      <c r="AB1641" s="817"/>
      <c r="AC1641" s="816"/>
      <c r="AD1641" s="817"/>
      <c r="AE1641" s="816"/>
      <c r="AF1641" s="817"/>
      <c r="AG1641" s="816"/>
      <c r="AH1641" s="817"/>
      <c r="AI1641" s="816"/>
      <c r="AJ1641" s="817"/>
      <c r="AK1641" s="792"/>
      <c r="AL1641" s="792"/>
      <c r="AM1641" s="792"/>
      <c r="AN1641" s="792"/>
      <c r="AO1641" s="792"/>
      <c r="AP1641" s="792"/>
    </row>
    <row r="1642" spans="1:43" s="404" customFormat="1" ht="15" hidden="1" customHeight="1" thickBot="1" x14ac:dyDescent="0.25">
      <c r="B1642" s="414" t="s">
        <v>163</v>
      </c>
      <c r="C1642" s="413" t="s">
        <v>392</v>
      </c>
      <c r="D1642" s="412" t="s">
        <v>161</v>
      </c>
      <c r="E1642" s="411" t="s">
        <v>238</v>
      </c>
      <c r="F1642" s="409"/>
      <c r="G1642" s="409"/>
      <c r="H1642" s="408">
        <v>2019</v>
      </c>
      <c r="I1642" s="407"/>
      <c r="J1642" s="407" t="s">
        <v>160</v>
      </c>
      <c r="K1642" s="407" t="s">
        <v>457</v>
      </c>
      <c r="L1642" s="826"/>
      <c r="M1642" s="827"/>
      <c r="N1642" s="793"/>
      <c r="O1642" s="830"/>
      <c r="P1642" s="833"/>
      <c r="Q1642" s="836"/>
      <c r="R1642" s="830"/>
      <c r="S1642" s="406" t="s">
        <v>158</v>
      </c>
      <c r="T1642" s="451"/>
      <c r="U1642" s="820"/>
      <c r="V1642" s="821"/>
      <c r="W1642" s="818"/>
      <c r="X1642" s="819"/>
      <c r="Y1642" s="818"/>
      <c r="Z1642" s="819"/>
      <c r="AA1642" s="818"/>
      <c r="AB1642" s="819"/>
      <c r="AC1642" s="818"/>
      <c r="AD1642" s="819"/>
      <c r="AE1642" s="818"/>
      <c r="AF1642" s="819"/>
      <c r="AG1642" s="818"/>
      <c r="AH1642" s="819"/>
      <c r="AI1642" s="818"/>
      <c r="AJ1642" s="819"/>
      <c r="AK1642" s="793"/>
      <c r="AL1642" s="793"/>
      <c r="AM1642" s="793"/>
      <c r="AN1642" s="793"/>
      <c r="AO1642" s="793"/>
      <c r="AP1642" s="793"/>
    </row>
    <row r="1643" spans="1:43" s="597" customFormat="1" ht="12.75" hidden="1" customHeight="1" thickTop="1" x14ac:dyDescent="0.25">
      <c r="B1643" s="598" t="s">
        <v>723</v>
      </c>
      <c r="C1643" s="599" t="s">
        <v>247</v>
      </c>
      <c r="D1643" s="603" t="s">
        <v>705</v>
      </c>
      <c r="E1643" s="601"/>
      <c r="F1643" s="602"/>
      <c r="G1643" s="602"/>
      <c r="H1643" s="603">
        <v>2019</v>
      </c>
      <c r="I1643" s="604"/>
      <c r="J1643" s="604" t="s">
        <v>160</v>
      </c>
      <c r="K1643" s="604" t="s">
        <v>2081</v>
      </c>
      <c r="L1643" s="794" t="s">
        <v>1933</v>
      </c>
      <c r="M1643" s="795"/>
      <c r="N1643" s="800" t="s">
        <v>2083</v>
      </c>
      <c r="O1643" s="803" t="s">
        <v>219</v>
      </c>
      <c r="P1643" s="806"/>
      <c r="Q1643" s="809" t="s">
        <v>218</v>
      </c>
      <c r="R1643" s="803" t="s">
        <v>193</v>
      </c>
      <c r="S1643" s="605" t="s">
        <v>184</v>
      </c>
      <c r="T1643" s="606">
        <v>350000</v>
      </c>
      <c r="U1643" s="605" t="s">
        <v>183</v>
      </c>
      <c r="V1643" s="631"/>
      <c r="W1643" s="605" t="s">
        <v>182</v>
      </c>
      <c r="X1643" s="608">
        <f>T1643</f>
        <v>350000</v>
      </c>
      <c r="Y1643" s="605" t="s">
        <v>181</v>
      </c>
      <c r="Z1643" s="609">
        <v>0.81110000000000004</v>
      </c>
      <c r="AA1643" s="605" t="s">
        <v>181</v>
      </c>
      <c r="AB1643" s="609">
        <v>0.81110000000000004</v>
      </c>
      <c r="AC1643" s="632" t="s">
        <v>181</v>
      </c>
      <c r="AD1643" s="633">
        <v>0.81110000000000004</v>
      </c>
      <c r="AE1643" s="632" t="s">
        <v>181</v>
      </c>
      <c r="AF1643" s="633">
        <v>0.81110000000000004</v>
      </c>
      <c r="AG1643" s="605" t="s">
        <v>181</v>
      </c>
      <c r="AH1643" s="609"/>
      <c r="AI1643" s="605" t="s">
        <v>180</v>
      </c>
      <c r="AJ1643" s="610"/>
      <c r="AK1643" s="791" t="s">
        <v>227</v>
      </c>
      <c r="AL1643" s="791" t="s">
        <v>227</v>
      </c>
      <c r="AM1643" s="791" t="s">
        <v>227</v>
      </c>
      <c r="AN1643" s="791" t="s">
        <v>227</v>
      </c>
      <c r="AO1643" s="791" t="s">
        <v>227</v>
      </c>
      <c r="AP1643" s="791" t="s">
        <v>2175</v>
      </c>
      <c r="AQ1643" s="724"/>
    </row>
    <row r="1644" spans="1:43" s="597" customFormat="1" ht="15" hidden="1" customHeight="1" x14ac:dyDescent="0.25">
      <c r="B1644" s="611" t="s">
        <v>723</v>
      </c>
      <c r="C1644" s="612" t="s">
        <v>247</v>
      </c>
      <c r="D1644" s="646" t="s">
        <v>705</v>
      </c>
      <c r="E1644" s="600"/>
      <c r="F1644" s="613"/>
      <c r="G1644" s="613"/>
      <c r="H1644" s="603">
        <v>2019</v>
      </c>
      <c r="I1644" s="604"/>
      <c r="J1644" s="604" t="s">
        <v>160</v>
      </c>
      <c r="K1644" s="614" t="s">
        <v>2081</v>
      </c>
      <c r="L1644" s="796"/>
      <c r="M1644" s="797"/>
      <c r="N1644" s="801"/>
      <c r="O1644" s="804"/>
      <c r="P1644" s="807"/>
      <c r="Q1644" s="810"/>
      <c r="R1644" s="804"/>
      <c r="S1644" s="615" t="s">
        <v>179</v>
      </c>
      <c r="T1644" s="616"/>
      <c r="U1644" s="615" t="s">
        <v>177</v>
      </c>
      <c r="V1644" s="617"/>
      <c r="W1644" s="615" t="s">
        <v>176</v>
      </c>
      <c r="X1644" s="618">
        <f>X1643</f>
        <v>350000</v>
      </c>
      <c r="Y1644" s="615" t="s">
        <v>175</v>
      </c>
      <c r="Z1644" s="619"/>
      <c r="AA1644" s="615" t="s">
        <v>175</v>
      </c>
      <c r="AB1644" s="619"/>
      <c r="AC1644" s="634" t="s">
        <v>175</v>
      </c>
      <c r="AD1644" s="635"/>
      <c r="AE1644" s="634" t="s">
        <v>175</v>
      </c>
      <c r="AF1644" s="635"/>
      <c r="AG1644" s="615" t="s">
        <v>175</v>
      </c>
      <c r="AH1644" s="619"/>
      <c r="AI1644" s="615" t="s">
        <v>174</v>
      </c>
      <c r="AJ1644" s="620"/>
      <c r="AK1644" s="792"/>
      <c r="AL1644" s="792"/>
      <c r="AM1644" s="792"/>
      <c r="AN1644" s="792"/>
      <c r="AO1644" s="792"/>
      <c r="AP1644" s="792"/>
      <c r="AQ1644" s="724"/>
    </row>
    <row r="1645" spans="1:43" s="597" customFormat="1" ht="14.25" hidden="1" thickTop="1" thickBot="1" x14ac:dyDescent="0.25">
      <c r="B1645" s="611" t="s">
        <v>723</v>
      </c>
      <c r="C1645" s="612" t="s">
        <v>247</v>
      </c>
      <c r="D1645" s="646" t="s">
        <v>705</v>
      </c>
      <c r="E1645" s="600"/>
      <c r="F1645" s="613"/>
      <c r="G1645" s="613"/>
      <c r="H1645" s="603">
        <v>2019</v>
      </c>
      <c r="I1645" s="604"/>
      <c r="J1645" s="604" t="s">
        <v>160</v>
      </c>
      <c r="K1645" s="614" t="s">
        <v>2081</v>
      </c>
      <c r="L1645" s="796"/>
      <c r="M1645" s="797"/>
      <c r="N1645" s="801"/>
      <c r="O1645" s="804"/>
      <c r="P1645" s="807"/>
      <c r="Q1645" s="810"/>
      <c r="R1645" s="804"/>
      <c r="S1645" s="615" t="s">
        <v>173</v>
      </c>
      <c r="T1645" s="621"/>
      <c r="U1645" s="615" t="s">
        <v>171</v>
      </c>
      <c r="V1645" s="622"/>
      <c r="W1645" s="615" t="s">
        <v>170</v>
      </c>
      <c r="X1645" s="618"/>
      <c r="Y1645" s="615" t="s">
        <v>169</v>
      </c>
      <c r="Z1645" s="619">
        <v>0.81110000000000004</v>
      </c>
      <c r="AA1645" s="615" t="s">
        <v>169</v>
      </c>
      <c r="AB1645" s="619">
        <v>0.81110000000000004</v>
      </c>
      <c r="AC1645" s="634" t="s">
        <v>169</v>
      </c>
      <c r="AD1645" s="635">
        <v>0.81110000000000004</v>
      </c>
      <c r="AE1645" s="634" t="s">
        <v>169</v>
      </c>
      <c r="AF1645" s="635">
        <v>0.81110000000000004</v>
      </c>
      <c r="AG1645" s="615" t="s">
        <v>169</v>
      </c>
      <c r="AH1645" s="619"/>
      <c r="AI1645" s="816"/>
      <c r="AJ1645" s="817"/>
      <c r="AK1645" s="792"/>
      <c r="AL1645" s="792"/>
      <c r="AM1645" s="792"/>
      <c r="AN1645" s="792"/>
      <c r="AO1645" s="792"/>
      <c r="AP1645" s="792"/>
      <c r="AQ1645" s="724"/>
    </row>
    <row r="1646" spans="1:43" s="597" customFormat="1" ht="15" hidden="1" customHeight="1" x14ac:dyDescent="0.25">
      <c r="B1646" s="611" t="s">
        <v>723</v>
      </c>
      <c r="C1646" s="612" t="s">
        <v>247</v>
      </c>
      <c r="D1646" s="646" t="s">
        <v>705</v>
      </c>
      <c r="E1646" s="600"/>
      <c r="F1646" s="613"/>
      <c r="G1646" s="613"/>
      <c r="H1646" s="603">
        <v>2019</v>
      </c>
      <c r="I1646" s="604"/>
      <c r="J1646" s="604" t="s">
        <v>160</v>
      </c>
      <c r="K1646" s="614" t="s">
        <v>2081</v>
      </c>
      <c r="L1646" s="796"/>
      <c r="M1646" s="797"/>
      <c r="N1646" s="801"/>
      <c r="O1646" s="804"/>
      <c r="P1646" s="807"/>
      <c r="Q1646" s="810"/>
      <c r="R1646" s="804"/>
      <c r="S1646" s="615" t="s">
        <v>168</v>
      </c>
      <c r="T1646" s="622"/>
      <c r="U1646" s="615" t="s">
        <v>167</v>
      </c>
      <c r="V1646" s="622"/>
      <c r="W1646" s="785"/>
      <c r="X1646" s="786"/>
      <c r="Y1646" s="615" t="s">
        <v>166</v>
      </c>
      <c r="Z1646" s="619">
        <f>IF(Z1644="",Z1645-Z1643,Z1645-Z1644)</f>
        <v>0</v>
      </c>
      <c r="AA1646" s="615" t="s">
        <v>166</v>
      </c>
      <c r="AB1646" s="619">
        <f>IF(AB1644="",AB1645-AB1643,AB1645-AB1644)</f>
        <v>0</v>
      </c>
      <c r="AC1646" s="634" t="s">
        <v>166</v>
      </c>
      <c r="AD1646" s="635">
        <f>IF(AD1644="",AD1645-AD1643,AD1645-AD1644)</f>
        <v>0</v>
      </c>
      <c r="AE1646" s="634" t="s">
        <v>166</v>
      </c>
      <c r="AF1646" s="635">
        <f>IF(AF1644="",AF1645-AF1643,AF1645-AF1644)</f>
        <v>0</v>
      </c>
      <c r="AG1646" s="615" t="s">
        <v>166</v>
      </c>
      <c r="AH1646" s="619">
        <f>IF(AH1644="",AH1645-AH1643,AH1645-AH1644)</f>
        <v>0</v>
      </c>
      <c r="AI1646" s="816"/>
      <c r="AJ1646" s="817"/>
      <c r="AK1646" s="792"/>
      <c r="AL1646" s="792"/>
      <c r="AM1646" s="792"/>
      <c r="AN1646" s="792"/>
      <c r="AO1646" s="792"/>
      <c r="AP1646" s="792"/>
      <c r="AQ1646" s="724"/>
    </row>
    <row r="1647" spans="1:43" s="597" customFormat="1" ht="15" hidden="1" customHeight="1" x14ac:dyDescent="0.25">
      <c r="B1647" s="611" t="s">
        <v>723</v>
      </c>
      <c r="C1647" s="612" t="s">
        <v>247</v>
      </c>
      <c r="D1647" s="646" t="s">
        <v>705</v>
      </c>
      <c r="E1647" s="600"/>
      <c r="F1647" s="613"/>
      <c r="G1647" s="613"/>
      <c r="H1647" s="603">
        <v>2019</v>
      </c>
      <c r="I1647" s="604"/>
      <c r="J1647" s="604" t="s">
        <v>160</v>
      </c>
      <c r="K1647" s="614" t="s">
        <v>2081</v>
      </c>
      <c r="L1647" s="796"/>
      <c r="M1647" s="797"/>
      <c r="N1647" s="801"/>
      <c r="O1647" s="804"/>
      <c r="P1647" s="807"/>
      <c r="Q1647" s="810"/>
      <c r="R1647" s="804"/>
      <c r="S1647" s="615" t="s">
        <v>165</v>
      </c>
      <c r="T1647" s="617"/>
      <c r="U1647" s="615" t="s">
        <v>164</v>
      </c>
      <c r="V1647" s="617"/>
      <c r="W1647" s="785"/>
      <c r="X1647" s="786"/>
      <c r="Y1647" s="785"/>
      <c r="Z1647" s="786"/>
      <c r="AA1647" s="785"/>
      <c r="AB1647" s="786"/>
      <c r="AC1647" s="812"/>
      <c r="AD1647" s="813"/>
      <c r="AE1647" s="812"/>
      <c r="AF1647" s="813"/>
      <c r="AG1647" s="785"/>
      <c r="AH1647" s="786"/>
      <c r="AI1647" s="816"/>
      <c r="AJ1647" s="817"/>
      <c r="AK1647" s="792"/>
      <c r="AL1647" s="792"/>
      <c r="AM1647" s="792"/>
      <c r="AN1647" s="792"/>
      <c r="AO1647" s="792"/>
      <c r="AP1647" s="792"/>
      <c r="AQ1647" s="724"/>
    </row>
    <row r="1648" spans="1:43" s="597" customFormat="1" ht="15" hidden="1" customHeight="1" thickBot="1" x14ac:dyDescent="0.25">
      <c r="B1648" s="623" t="s">
        <v>723</v>
      </c>
      <c r="C1648" s="624" t="s">
        <v>247</v>
      </c>
      <c r="D1648" s="648" t="s">
        <v>705</v>
      </c>
      <c r="E1648" s="625"/>
      <c r="F1648" s="626"/>
      <c r="G1648" s="626"/>
      <c r="H1648" s="624">
        <v>2019</v>
      </c>
      <c r="I1648" s="627"/>
      <c r="J1648" s="627" t="s">
        <v>160</v>
      </c>
      <c r="K1648" s="628" t="s">
        <v>2081</v>
      </c>
      <c r="L1648" s="798"/>
      <c r="M1648" s="799"/>
      <c r="N1648" s="802"/>
      <c r="O1648" s="805"/>
      <c r="P1648" s="808"/>
      <c r="Q1648" s="811"/>
      <c r="R1648" s="805"/>
      <c r="S1648" s="629" t="s">
        <v>158</v>
      </c>
      <c r="T1648" s="630"/>
      <c r="U1648" s="789"/>
      <c r="V1648" s="790"/>
      <c r="W1648" s="787"/>
      <c r="X1648" s="788"/>
      <c r="Y1648" s="787"/>
      <c r="Z1648" s="788"/>
      <c r="AA1648" s="787"/>
      <c r="AB1648" s="788"/>
      <c r="AC1648" s="814"/>
      <c r="AD1648" s="815"/>
      <c r="AE1648" s="814"/>
      <c r="AF1648" s="815"/>
      <c r="AG1648" s="787"/>
      <c r="AH1648" s="788"/>
      <c r="AI1648" s="818"/>
      <c r="AJ1648" s="819"/>
      <c r="AK1648" s="793"/>
      <c r="AL1648" s="793"/>
      <c r="AM1648" s="793"/>
      <c r="AN1648" s="793"/>
      <c r="AO1648" s="793"/>
      <c r="AP1648" s="793"/>
      <c r="AQ1648" s="724"/>
    </row>
    <row r="1649" spans="1:42" s="404" customFormat="1" ht="12.75" hidden="1" customHeight="1" thickTop="1" x14ac:dyDescent="0.25">
      <c r="A1649" s="402"/>
      <c r="B1649" s="445"/>
      <c r="C1649" s="444"/>
      <c r="D1649" s="422" t="s">
        <v>705</v>
      </c>
      <c r="E1649" s="442" t="s">
        <v>10</v>
      </c>
      <c r="F1649" s="440">
        <v>44105</v>
      </c>
      <c r="G1649" s="440"/>
      <c r="H1649" s="419">
        <v>2019</v>
      </c>
      <c r="I1649" s="418" t="s">
        <v>185</v>
      </c>
      <c r="J1649" s="418" t="s">
        <v>160</v>
      </c>
      <c r="K1649" s="439" t="s">
        <v>2046</v>
      </c>
      <c r="L1649" s="822" t="s">
        <v>1081</v>
      </c>
      <c r="M1649" s="823"/>
      <c r="N1649" s="791" t="s">
        <v>2045</v>
      </c>
      <c r="O1649" s="828" t="s">
        <v>228</v>
      </c>
      <c r="P1649" s="831"/>
      <c r="Q1649" s="834" t="s">
        <v>218</v>
      </c>
      <c r="R1649" s="828"/>
      <c r="S1649" s="434" t="s">
        <v>184</v>
      </c>
      <c r="T1649" s="438">
        <v>2000000</v>
      </c>
      <c r="U1649" s="434" t="s">
        <v>183</v>
      </c>
      <c r="V1649" s="437"/>
      <c r="W1649" s="434" t="s">
        <v>182</v>
      </c>
      <c r="X1649" s="436">
        <f>T1649</f>
        <v>2000000</v>
      </c>
      <c r="Y1649" s="434" t="s">
        <v>181</v>
      </c>
      <c r="Z1649" s="435"/>
      <c r="AA1649" s="434" t="s">
        <v>181</v>
      </c>
      <c r="AB1649" s="435"/>
      <c r="AC1649" s="434" t="s">
        <v>181</v>
      </c>
      <c r="AD1649" s="435"/>
      <c r="AE1649" s="434" t="s">
        <v>181</v>
      </c>
      <c r="AF1649" s="435"/>
      <c r="AG1649" s="434" t="s">
        <v>181</v>
      </c>
      <c r="AH1649" s="435">
        <v>0.2</v>
      </c>
      <c r="AI1649" s="434" t="s">
        <v>180</v>
      </c>
      <c r="AJ1649" s="433"/>
      <c r="AK1649" s="791" t="s">
        <v>1135</v>
      </c>
      <c r="AL1649" s="791" t="s">
        <v>1135</v>
      </c>
      <c r="AM1649" s="791" t="s">
        <v>1135</v>
      </c>
      <c r="AN1649" s="791"/>
      <c r="AO1649" s="791"/>
      <c r="AP1649" s="791" t="s">
        <v>10</v>
      </c>
    </row>
    <row r="1650" spans="1:42" s="404" customFormat="1" ht="15" hidden="1" customHeight="1" x14ac:dyDescent="0.25">
      <c r="A1650" s="402"/>
      <c r="B1650" s="425"/>
      <c r="C1650" s="424"/>
      <c r="D1650" s="422" t="s">
        <v>705</v>
      </c>
      <c r="E1650" s="422" t="s">
        <v>10</v>
      </c>
      <c r="F1650" s="420">
        <v>44105</v>
      </c>
      <c r="G1650" s="420"/>
      <c r="H1650" s="419">
        <v>2019</v>
      </c>
      <c r="I1650" s="418" t="s">
        <v>185</v>
      </c>
      <c r="J1650" s="418" t="s">
        <v>160</v>
      </c>
      <c r="K1650" s="417" t="s">
        <v>2046</v>
      </c>
      <c r="L1650" s="824"/>
      <c r="M1650" s="825"/>
      <c r="N1650" s="792"/>
      <c r="O1650" s="829"/>
      <c r="P1650" s="832"/>
      <c r="Q1650" s="835"/>
      <c r="R1650" s="829"/>
      <c r="S1650" s="416" t="s">
        <v>179</v>
      </c>
      <c r="T1650" s="432" t="s">
        <v>1065</v>
      </c>
      <c r="U1650" s="416" t="s">
        <v>177</v>
      </c>
      <c r="V1650" s="415"/>
      <c r="W1650" s="416" t="s">
        <v>176</v>
      </c>
      <c r="X1650" s="428">
        <f t="shared" ref="X1650" si="27">X1649</f>
        <v>2000000</v>
      </c>
      <c r="Y1650" s="416" t="s">
        <v>175</v>
      </c>
      <c r="Z1650" s="426"/>
      <c r="AA1650" s="416" t="s">
        <v>175</v>
      </c>
      <c r="AB1650" s="426"/>
      <c r="AC1650" s="416" t="s">
        <v>175</v>
      </c>
      <c r="AD1650" s="426"/>
      <c r="AE1650" s="416" t="s">
        <v>175</v>
      </c>
      <c r="AF1650" s="426"/>
      <c r="AG1650" s="416" t="s">
        <v>175</v>
      </c>
      <c r="AH1650" s="426"/>
      <c r="AI1650" s="416" t="s">
        <v>174</v>
      </c>
      <c r="AJ1650" s="430"/>
      <c r="AK1650" s="792"/>
      <c r="AL1650" s="792"/>
      <c r="AM1650" s="792"/>
      <c r="AN1650" s="792"/>
      <c r="AO1650" s="792"/>
      <c r="AP1650" s="792"/>
    </row>
    <row r="1651" spans="1:42" s="404" customFormat="1" ht="14.25" hidden="1" thickTop="1" thickBot="1" x14ac:dyDescent="0.25">
      <c r="A1651" s="402"/>
      <c r="B1651" s="425"/>
      <c r="C1651" s="424"/>
      <c r="D1651" s="422" t="s">
        <v>705</v>
      </c>
      <c r="E1651" s="422" t="s">
        <v>10</v>
      </c>
      <c r="F1651" s="420">
        <v>44105</v>
      </c>
      <c r="G1651" s="420"/>
      <c r="H1651" s="419">
        <v>2019</v>
      </c>
      <c r="I1651" s="418" t="s">
        <v>185</v>
      </c>
      <c r="J1651" s="418" t="s">
        <v>160</v>
      </c>
      <c r="K1651" s="417" t="s">
        <v>2046</v>
      </c>
      <c r="L1651" s="824"/>
      <c r="M1651" s="825"/>
      <c r="N1651" s="792"/>
      <c r="O1651" s="829"/>
      <c r="P1651" s="832"/>
      <c r="Q1651" s="835"/>
      <c r="R1651" s="829"/>
      <c r="S1651" s="416" t="s">
        <v>173</v>
      </c>
      <c r="T1651" s="596"/>
      <c r="U1651" s="416" t="s">
        <v>171</v>
      </c>
      <c r="V1651" s="427"/>
      <c r="W1651" s="416" t="s">
        <v>170</v>
      </c>
      <c r="X1651" s="428"/>
      <c r="Y1651" s="416" t="s">
        <v>169</v>
      </c>
      <c r="Z1651" s="426"/>
      <c r="AA1651" s="416" t="s">
        <v>169</v>
      </c>
      <c r="AB1651" s="426"/>
      <c r="AC1651" s="416" t="s">
        <v>169</v>
      </c>
      <c r="AD1651" s="426"/>
      <c r="AE1651" s="416" t="s">
        <v>169</v>
      </c>
      <c r="AF1651" s="426"/>
      <c r="AG1651" s="416" t="s">
        <v>169</v>
      </c>
      <c r="AH1651" s="426">
        <v>0.2</v>
      </c>
      <c r="AI1651" s="816"/>
      <c r="AJ1651" s="817"/>
      <c r="AK1651" s="792"/>
      <c r="AL1651" s="792"/>
      <c r="AM1651" s="792"/>
      <c r="AN1651" s="792"/>
      <c r="AO1651" s="792"/>
      <c r="AP1651" s="792"/>
    </row>
    <row r="1652" spans="1:42" s="404" customFormat="1" ht="15" hidden="1" customHeight="1" x14ac:dyDescent="0.25">
      <c r="A1652" s="402"/>
      <c r="B1652" s="425"/>
      <c r="C1652" s="424"/>
      <c r="D1652" s="422" t="s">
        <v>705</v>
      </c>
      <c r="E1652" s="422" t="s">
        <v>10</v>
      </c>
      <c r="F1652" s="420">
        <v>44105</v>
      </c>
      <c r="G1652" s="420"/>
      <c r="H1652" s="419">
        <v>2019</v>
      </c>
      <c r="I1652" s="418" t="s">
        <v>185</v>
      </c>
      <c r="J1652" s="418" t="s">
        <v>160</v>
      </c>
      <c r="K1652" s="417" t="s">
        <v>2046</v>
      </c>
      <c r="L1652" s="824"/>
      <c r="M1652" s="825"/>
      <c r="N1652" s="792"/>
      <c r="O1652" s="829"/>
      <c r="P1652" s="832"/>
      <c r="Q1652" s="835"/>
      <c r="R1652" s="829"/>
      <c r="S1652" s="416" t="s">
        <v>168</v>
      </c>
      <c r="T1652" s="427"/>
      <c r="U1652" s="416" t="s">
        <v>167</v>
      </c>
      <c r="V1652" s="427"/>
      <c r="W1652" s="816"/>
      <c r="X1652" s="817"/>
      <c r="Y1652" s="416" t="s">
        <v>166</v>
      </c>
      <c r="Z1652" s="426">
        <f>IF(Z1650="",Z1651-Z1649,Z1651-Z1650)</f>
        <v>0</v>
      </c>
      <c r="AA1652" s="416" t="s">
        <v>166</v>
      </c>
      <c r="AB1652" s="426">
        <f>IF(AB1650="",AB1651-AB1649,AB1651-AB1650)</f>
        <v>0</v>
      </c>
      <c r="AC1652" s="416" t="s">
        <v>166</v>
      </c>
      <c r="AD1652" s="426">
        <f>IF(AD1650="",AD1651-AD1649,AD1651-AD1650)</f>
        <v>0</v>
      </c>
      <c r="AE1652" s="416" t="s">
        <v>166</v>
      </c>
      <c r="AF1652" s="426">
        <f>IF(AF1650="",AF1651-AF1649,AF1651-AF1650)</f>
        <v>0</v>
      </c>
      <c r="AG1652" s="416" t="s">
        <v>166</v>
      </c>
      <c r="AH1652" s="426">
        <f>IF(AH1650="",AH1651-AH1649,AH1651-AH1650)</f>
        <v>0</v>
      </c>
      <c r="AI1652" s="816"/>
      <c r="AJ1652" s="817"/>
      <c r="AK1652" s="792"/>
      <c r="AL1652" s="792"/>
      <c r="AM1652" s="792"/>
      <c r="AN1652" s="792"/>
      <c r="AO1652" s="792"/>
      <c r="AP1652" s="792"/>
    </row>
    <row r="1653" spans="1:42" s="404" customFormat="1" ht="15" hidden="1" customHeight="1" x14ac:dyDescent="0.25">
      <c r="A1653" s="402"/>
      <c r="B1653" s="425"/>
      <c r="C1653" s="424"/>
      <c r="D1653" s="422" t="s">
        <v>705</v>
      </c>
      <c r="E1653" s="422" t="s">
        <v>10</v>
      </c>
      <c r="F1653" s="420">
        <v>44105</v>
      </c>
      <c r="G1653" s="420"/>
      <c r="H1653" s="419">
        <v>2019</v>
      </c>
      <c r="I1653" s="418" t="s">
        <v>185</v>
      </c>
      <c r="J1653" s="418" t="s">
        <v>160</v>
      </c>
      <c r="K1653" s="417" t="s">
        <v>2046</v>
      </c>
      <c r="L1653" s="824"/>
      <c r="M1653" s="825"/>
      <c r="N1653" s="792"/>
      <c r="O1653" s="829"/>
      <c r="P1653" s="832"/>
      <c r="Q1653" s="835"/>
      <c r="R1653" s="829"/>
      <c r="S1653" s="416" t="s">
        <v>165</v>
      </c>
      <c r="T1653" s="415"/>
      <c r="U1653" s="416" t="s">
        <v>164</v>
      </c>
      <c r="V1653" s="415"/>
      <c r="W1653" s="816"/>
      <c r="X1653" s="817"/>
      <c r="Y1653" s="816"/>
      <c r="Z1653" s="817"/>
      <c r="AA1653" s="816"/>
      <c r="AB1653" s="817"/>
      <c r="AC1653" s="816"/>
      <c r="AD1653" s="817"/>
      <c r="AE1653" s="816"/>
      <c r="AF1653" s="817"/>
      <c r="AG1653" s="816"/>
      <c r="AH1653" s="817"/>
      <c r="AI1653" s="816"/>
      <c r="AJ1653" s="817"/>
      <c r="AK1653" s="792"/>
      <c r="AL1653" s="792"/>
      <c r="AM1653" s="792"/>
      <c r="AN1653" s="792"/>
      <c r="AO1653" s="792"/>
      <c r="AP1653" s="792"/>
    </row>
    <row r="1654" spans="1:42" s="404" customFormat="1" ht="15" hidden="1" customHeight="1" thickBot="1" x14ac:dyDescent="0.25">
      <c r="A1654" s="402"/>
      <c r="B1654" s="414"/>
      <c r="C1654" s="413"/>
      <c r="D1654" s="519" t="s">
        <v>705</v>
      </c>
      <c r="E1654" s="411" t="s">
        <v>10</v>
      </c>
      <c r="F1654" s="409">
        <v>44105</v>
      </c>
      <c r="G1654" s="409"/>
      <c r="H1654" s="408">
        <v>2019</v>
      </c>
      <c r="I1654" s="407" t="s">
        <v>185</v>
      </c>
      <c r="J1654" s="407" t="s">
        <v>160</v>
      </c>
      <c r="K1654" s="495" t="s">
        <v>2046</v>
      </c>
      <c r="L1654" s="826"/>
      <c r="M1654" s="827"/>
      <c r="N1654" s="793"/>
      <c r="O1654" s="830"/>
      <c r="P1654" s="833"/>
      <c r="Q1654" s="836"/>
      <c r="R1654" s="830"/>
      <c r="S1654" s="406" t="s">
        <v>158</v>
      </c>
      <c r="T1654" s="451">
        <v>44105</v>
      </c>
      <c r="U1654" s="820"/>
      <c r="V1654" s="821"/>
      <c r="W1654" s="818"/>
      <c r="X1654" s="819"/>
      <c r="Y1654" s="818"/>
      <c r="Z1654" s="819"/>
      <c r="AA1654" s="818"/>
      <c r="AB1654" s="819"/>
      <c r="AC1654" s="818"/>
      <c r="AD1654" s="819"/>
      <c r="AE1654" s="818"/>
      <c r="AF1654" s="819"/>
      <c r="AG1654" s="818"/>
      <c r="AH1654" s="819"/>
      <c r="AI1654" s="818"/>
      <c r="AJ1654" s="819"/>
      <c r="AK1654" s="793"/>
      <c r="AL1654" s="793"/>
      <c r="AM1654" s="793"/>
      <c r="AN1654" s="793"/>
      <c r="AO1654" s="793"/>
      <c r="AP1654" s="793"/>
    </row>
    <row r="1655" spans="1:42" s="404" customFormat="1" ht="12.75" hidden="1" customHeight="1" thickTop="1" x14ac:dyDescent="0.25">
      <c r="A1655" s="402"/>
      <c r="B1655" s="445" t="s">
        <v>709</v>
      </c>
      <c r="C1655" s="444" t="s">
        <v>750</v>
      </c>
      <c r="D1655" s="443" t="s">
        <v>705</v>
      </c>
      <c r="E1655" s="442" t="s">
        <v>10</v>
      </c>
      <c r="F1655" s="440">
        <v>44105</v>
      </c>
      <c r="G1655" s="440"/>
      <c r="H1655" s="419">
        <v>2019</v>
      </c>
      <c r="I1655" s="418" t="s">
        <v>185</v>
      </c>
      <c r="J1655" s="418" t="s">
        <v>160</v>
      </c>
      <c r="K1655" s="508" t="s">
        <v>746</v>
      </c>
      <c r="L1655" s="822" t="s">
        <v>43</v>
      </c>
      <c r="M1655" s="823"/>
      <c r="N1655" s="791" t="s">
        <v>1921</v>
      </c>
      <c r="O1655" s="828" t="s">
        <v>228</v>
      </c>
      <c r="P1655" s="831"/>
      <c r="Q1655" s="834" t="s">
        <v>231</v>
      </c>
      <c r="R1655" s="828"/>
      <c r="S1655" s="434" t="s">
        <v>184</v>
      </c>
      <c r="T1655" s="438">
        <v>500000</v>
      </c>
      <c r="U1655" s="434" t="s">
        <v>183</v>
      </c>
      <c r="V1655" s="437">
        <f>T1660+T1658-0.001</f>
        <v>44179.999000000003</v>
      </c>
      <c r="W1655" s="434" t="s">
        <v>182</v>
      </c>
      <c r="X1655" s="436">
        <f>T1655</f>
        <v>500000</v>
      </c>
      <c r="Y1655" s="434" t="s">
        <v>181</v>
      </c>
      <c r="Z1655" s="435"/>
      <c r="AA1655" s="434" t="s">
        <v>181</v>
      </c>
      <c r="AB1655" s="435"/>
      <c r="AC1655" s="434" t="s">
        <v>181</v>
      </c>
      <c r="AD1655" s="435"/>
      <c r="AE1655" s="480" t="s">
        <v>181</v>
      </c>
      <c r="AF1655" s="479"/>
      <c r="AG1655" s="466" t="s">
        <v>181</v>
      </c>
      <c r="AH1655" s="467">
        <v>0.8</v>
      </c>
      <c r="AI1655" s="466" t="s">
        <v>180</v>
      </c>
      <c r="AJ1655" s="465"/>
      <c r="AK1655" s="791" t="s">
        <v>747</v>
      </c>
      <c r="AL1655" s="791" t="s">
        <v>747</v>
      </c>
      <c r="AM1655" s="791" t="s">
        <v>747</v>
      </c>
      <c r="AN1655" s="791" t="s">
        <v>747</v>
      </c>
      <c r="AO1655" s="791" t="s">
        <v>747</v>
      </c>
      <c r="AP1655" s="791" t="s">
        <v>10</v>
      </c>
    </row>
    <row r="1656" spans="1:42" s="404" customFormat="1" ht="15" hidden="1" customHeight="1" x14ac:dyDescent="0.25">
      <c r="A1656" s="402"/>
      <c r="B1656" s="425" t="s">
        <v>709</v>
      </c>
      <c r="C1656" s="424" t="s">
        <v>750</v>
      </c>
      <c r="D1656" s="423" t="s">
        <v>705</v>
      </c>
      <c r="E1656" s="422" t="s">
        <v>10</v>
      </c>
      <c r="F1656" s="420">
        <v>44105</v>
      </c>
      <c r="G1656" s="420"/>
      <c r="H1656" s="419">
        <v>2019</v>
      </c>
      <c r="I1656" s="418" t="s">
        <v>185</v>
      </c>
      <c r="J1656" s="418" t="s">
        <v>160</v>
      </c>
      <c r="K1656" s="417" t="s">
        <v>746</v>
      </c>
      <c r="L1656" s="824"/>
      <c r="M1656" s="825"/>
      <c r="N1656" s="792"/>
      <c r="O1656" s="829"/>
      <c r="P1656" s="832"/>
      <c r="Q1656" s="835"/>
      <c r="R1656" s="829"/>
      <c r="S1656" s="416" t="s">
        <v>179</v>
      </c>
      <c r="T1656" s="432" t="s">
        <v>1073</v>
      </c>
      <c r="U1656" s="416" t="s">
        <v>177</v>
      </c>
      <c r="V1656" s="415"/>
      <c r="W1656" s="416" t="s">
        <v>176</v>
      </c>
      <c r="X1656" s="428">
        <f>X1655</f>
        <v>500000</v>
      </c>
      <c r="Y1656" s="416" t="s">
        <v>175</v>
      </c>
      <c r="Z1656" s="426"/>
      <c r="AA1656" s="416" t="s">
        <v>175</v>
      </c>
      <c r="AB1656" s="426"/>
      <c r="AC1656" s="416" t="s">
        <v>175</v>
      </c>
      <c r="AD1656" s="426"/>
      <c r="AE1656" s="478" t="s">
        <v>175</v>
      </c>
      <c r="AF1656" s="477"/>
      <c r="AG1656" s="463" t="s">
        <v>175</v>
      </c>
      <c r="AH1656" s="462"/>
      <c r="AI1656" s="463" t="s">
        <v>174</v>
      </c>
      <c r="AJ1656" s="464"/>
      <c r="AK1656" s="792"/>
      <c r="AL1656" s="792"/>
      <c r="AM1656" s="792"/>
      <c r="AN1656" s="792"/>
      <c r="AO1656" s="792"/>
      <c r="AP1656" s="792"/>
    </row>
    <row r="1657" spans="1:42" s="404" customFormat="1" ht="27" hidden="1" thickTop="1" thickBot="1" x14ac:dyDescent="0.25">
      <c r="A1657" s="402"/>
      <c r="B1657" s="425" t="s">
        <v>709</v>
      </c>
      <c r="C1657" s="424" t="s">
        <v>750</v>
      </c>
      <c r="D1657" s="423" t="s">
        <v>705</v>
      </c>
      <c r="E1657" s="422" t="s">
        <v>10</v>
      </c>
      <c r="F1657" s="420">
        <v>44105</v>
      </c>
      <c r="G1657" s="420"/>
      <c r="H1657" s="419">
        <v>2019</v>
      </c>
      <c r="I1657" s="418" t="s">
        <v>185</v>
      </c>
      <c r="J1657" s="418" t="s">
        <v>160</v>
      </c>
      <c r="K1657" s="417" t="s">
        <v>746</v>
      </c>
      <c r="L1657" s="824"/>
      <c r="M1657" s="825"/>
      <c r="N1657" s="792"/>
      <c r="O1657" s="829"/>
      <c r="P1657" s="832"/>
      <c r="Q1657" s="835"/>
      <c r="R1657" s="829"/>
      <c r="S1657" s="416" t="s">
        <v>173</v>
      </c>
      <c r="T1657" s="596" t="s">
        <v>2005</v>
      </c>
      <c r="U1657" s="416" t="s">
        <v>171</v>
      </c>
      <c r="V1657" s="427"/>
      <c r="W1657" s="416" t="s">
        <v>170</v>
      </c>
      <c r="X1657" s="428"/>
      <c r="Y1657" s="416" t="s">
        <v>169</v>
      </c>
      <c r="Z1657" s="426"/>
      <c r="AA1657" s="416" t="s">
        <v>169</v>
      </c>
      <c r="AB1657" s="426"/>
      <c r="AC1657" s="416" t="s">
        <v>169</v>
      </c>
      <c r="AD1657" s="426"/>
      <c r="AE1657" s="478" t="s">
        <v>169</v>
      </c>
      <c r="AF1657" s="477"/>
      <c r="AG1657" s="463" t="s">
        <v>169</v>
      </c>
      <c r="AH1657" s="462">
        <v>0.8</v>
      </c>
      <c r="AI1657" s="781"/>
      <c r="AJ1657" s="782"/>
      <c r="AK1657" s="792"/>
      <c r="AL1657" s="792"/>
      <c r="AM1657" s="792"/>
      <c r="AN1657" s="792"/>
      <c r="AO1657" s="792"/>
      <c r="AP1657" s="792"/>
    </row>
    <row r="1658" spans="1:42" s="404" customFormat="1" ht="15" hidden="1" customHeight="1" x14ac:dyDescent="0.25">
      <c r="A1658" s="402"/>
      <c r="B1658" s="425" t="s">
        <v>709</v>
      </c>
      <c r="C1658" s="424" t="s">
        <v>750</v>
      </c>
      <c r="D1658" s="423" t="s">
        <v>705</v>
      </c>
      <c r="E1658" s="422" t="s">
        <v>10</v>
      </c>
      <c r="F1658" s="420">
        <v>44105</v>
      </c>
      <c r="G1658" s="420"/>
      <c r="H1658" s="419">
        <v>2019</v>
      </c>
      <c r="I1658" s="418" t="s">
        <v>185</v>
      </c>
      <c r="J1658" s="418" t="s">
        <v>160</v>
      </c>
      <c r="K1658" s="417" t="s">
        <v>746</v>
      </c>
      <c r="L1658" s="824"/>
      <c r="M1658" s="825"/>
      <c r="N1658" s="792"/>
      <c r="O1658" s="829"/>
      <c r="P1658" s="832"/>
      <c r="Q1658" s="835"/>
      <c r="R1658" s="829"/>
      <c r="S1658" s="416" t="s">
        <v>168</v>
      </c>
      <c r="T1658" s="427">
        <v>75</v>
      </c>
      <c r="U1658" s="416" t="s">
        <v>167</v>
      </c>
      <c r="V1658" s="427"/>
      <c r="W1658" s="816"/>
      <c r="X1658" s="817"/>
      <c r="Y1658" s="416" t="s">
        <v>166</v>
      </c>
      <c r="Z1658" s="426">
        <f>IF(Z1656="",Z1657-Z1655,Z1657-Z1656)</f>
        <v>0</v>
      </c>
      <c r="AA1658" s="416" t="s">
        <v>166</v>
      </c>
      <c r="AB1658" s="426">
        <f>IF(AB1656="",AB1657-AB1655,AB1657-AB1656)</f>
        <v>0</v>
      </c>
      <c r="AC1658" s="416" t="s">
        <v>166</v>
      </c>
      <c r="AD1658" s="426">
        <f>IF(AD1656="",AD1657-AD1655,AD1657-AD1656)</f>
        <v>0</v>
      </c>
      <c r="AE1658" s="478" t="s">
        <v>166</v>
      </c>
      <c r="AF1658" s="477">
        <f>IF(AF1656="",AF1657-AF1655,AF1657-AF1656)</f>
        <v>0</v>
      </c>
      <c r="AG1658" s="463" t="s">
        <v>166</v>
      </c>
      <c r="AH1658" s="462">
        <f>IF(AH1656="",AH1657-AH1655,AH1657-AH1656)</f>
        <v>0</v>
      </c>
      <c r="AI1658" s="781"/>
      <c r="AJ1658" s="782"/>
      <c r="AK1658" s="792"/>
      <c r="AL1658" s="792"/>
      <c r="AM1658" s="792"/>
      <c r="AN1658" s="792"/>
      <c r="AO1658" s="792"/>
      <c r="AP1658" s="792"/>
    </row>
    <row r="1659" spans="1:42" s="404" customFormat="1" ht="15" hidden="1" customHeight="1" x14ac:dyDescent="0.25">
      <c r="A1659" s="402"/>
      <c r="B1659" s="425" t="s">
        <v>709</v>
      </c>
      <c r="C1659" s="424" t="s">
        <v>750</v>
      </c>
      <c r="D1659" s="423" t="s">
        <v>705</v>
      </c>
      <c r="E1659" s="422" t="s">
        <v>10</v>
      </c>
      <c r="F1659" s="420">
        <v>44105</v>
      </c>
      <c r="G1659" s="420"/>
      <c r="H1659" s="419">
        <v>2019</v>
      </c>
      <c r="I1659" s="418" t="s">
        <v>185</v>
      </c>
      <c r="J1659" s="418" t="s">
        <v>160</v>
      </c>
      <c r="K1659" s="417" t="s">
        <v>746</v>
      </c>
      <c r="L1659" s="824"/>
      <c r="M1659" s="825"/>
      <c r="N1659" s="792"/>
      <c r="O1659" s="829"/>
      <c r="P1659" s="832"/>
      <c r="Q1659" s="835"/>
      <c r="R1659" s="829"/>
      <c r="S1659" s="416" t="s">
        <v>165</v>
      </c>
      <c r="T1659" s="415"/>
      <c r="U1659" s="416" t="s">
        <v>164</v>
      </c>
      <c r="V1659" s="415"/>
      <c r="W1659" s="816"/>
      <c r="X1659" s="817"/>
      <c r="Y1659" s="816"/>
      <c r="Z1659" s="817"/>
      <c r="AA1659" s="816"/>
      <c r="AB1659" s="817"/>
      <c r="AC1659" s="816"/>
      <c r="AD1659" s="817"/>
      <c r="AE1659" s="857"/>
      <c r="AF1659" s="858"/>
      <c r="AG1659" s="781"/>
      <c r="AH1659" s="782"/>
      <c r="AI1659" s="781"/>
      <c r="AJ1659" s="782"/>
      <c r="AK1659" s="792"/>
      <c r="AL1659" s="792"/>
      <c r="AM1659" s="792"/>
      <c r="AN1659" s="792"/>
      <c r="AO1659" s="792"/>
      <c r="AP1659" s="792"/>
    </row>
    <row r="1660" spans="1:42" s="404" customFormat="1" ht="15" hidden="1" customHeight="1" thickBot="1" x14ac:dyDescent="0.25">
      <c r="A1660" s="402"/>
      <c r="B1660" s="414" t="s">
        <v>709</v>
      </c>
      <c r="C1660" s="413" t="s">
        <v>750</v>
      </c>
      <c r="D1660" s="412" t="s">
        <v>705</v>
      </c>
      <c r="E1660" s="411" t="s">
        <v>10</v>
      </c>
      <c r="F1660" s="409">
        <v>44105</v>
      </c>
      <c r="G1660" s="409"/>
      <c r="H1660" s="408">
        <v>2019</v>
      </c>
      <c r="I1660" s="407" t="s">
        <v>185</v>
      </c>
      <c r="J1660" s="407" t="s">
        <v>160</v>
      </c>
      <c r="K1660" s="407" t="s">
        <v>746</v>
      </c>
      <c r="L1660" s="826"/>
      <c r="M1660" s="827"/>
      <c r="N1660" s="793"/>
      <c r="O1660" s="830"/>
      <c r="P1660" s="833"/>
      <c r="Q1660" s="836"/>
      <c r="R1660" s="830"/>
      <c r="S1660" s="406" t="s">
        <v>158</v>
      </c>
      <c r="T1660" s="451">
        <v>44105</v>
      </c>
      <c r="U1660" s="820"/>
      <c r="V1660" s="821"/>
      <c r="W1660" s="818"/>
      <c r="X1660" s="819"/>
      <c r="Y1660" s="818"/>
      <c r="Z1660" s="819"/>
      <c r="AA1660" s="818"/>
      <c r="AB1660" s="819"/>
      <c r="AC1660" s="818"/>
      <c r="AD1660" s="819"/>
      <c r="AE1660" s="859"/>
      <c r="AF1660" s="860"/>
      <c r="AG1660" s="783"/>
      <c r="AH1660" s="784"/>
      <c r="AI1660" s="783"/>
      <c r="AJ1660" s="784"/>
      <c r="AK1660" s="793"/>
      <c r="AL1660" s="793"/>
      <c r="AM1660" s="793"/>
      <c r="AN1660" s="793"/>
      <c r="AO1660" s="793"/>
      <c r="AP1660" s="793"/>
    </row>
    <row r="1661" spans="1:42" s="404" customFormat="1" ht="12.75" hidden="1" customHeight="1" thickTop="1" x14ac:dyDescent="0.25">
      <c r="A1661" s="402"/>
      <c r="B1661" s="445" t="s">
        <v>709</v>
      </c>
      <c r="C1661" s="444" t="s">
        <v>750</v>
      </c>
      <c r="D1661" s="443" t="s">
        <v>705</v>
      </c>
      <c r="E1661" s="442" t="s">
        <v>10</v>
      </c>
      <c r="F1661" s="440">
        <v>44105</v>
      </c>
      <c r="G1661" s="440"/>
      <c r="H1661" s="419">
        <v>2019</v>
      </c>
      <c r="I1661" s="418" t="s">
        <v>185</v>
      </c>
      <c r="J1661" s="418" t="s">
        <v>160</v>
      </c>
      <c r="K1661" s="508" t="s">
        <v>746</v>
      </c>
      <c r="L1661" s="822" t="s">
        <v>45</v>
      </c>
      <c r="M1661" s="823"/>
      <c r="N1661" s="791" t="s">
        <v>1921</v>
      </c>
      <c r="O1661" s="828" t="s">
        <v>228</v>
      </c>
      <c r="P1661" s="842"/>
      <c r="Q1661" s="834" t="s">
        <v>231</v>
      </c>
      <c r="R1661" s="828"/>
      <c r="S1661" s="434" t="s">
        <v>184</v>
      </c>
      <c r="T1661" s="438">
        <v>500000</v>
      </c>
      <c r="U1661" s="434" t="s">
        <v>183</v>
      </c>
      <c r="V1661" s="437">
        <f>T1666+T1664-0.001</f>
        <v>44179.999000000003</v>
      </c>
      <c r="W1661" s="434" t="s">
        <v>182</v>
      </c>
      <c r="X1661" s="436">
        <f>T1661</f>
        <v>500000</v>
      </c>
      <c r="Y1661" s="434" t="s">
        <v>181</v>
      </c>
      <c r="Z1661" s="435"/>
      <c r="AA1661" s="434" t="s">
        <v>181</v>
      </c>
      <c r="AB1661" s="435"/>
      <c r="AC1661" s="434" t="s">
        <v>181</v>
      </c>
      <c r="AD1661" s="435"/>
      <c r="AE1661" s="480" t="s">
        <v>181</v>
      </c>
      <c r="AF1661" s="479"/>
      <c r="AG1661" s="466" t="s">
        <v>181</v>
      </c>
      <c r="AH1661" s="467">
        <v>0.9</v>
      </c>
      <c r="AI1661" s="466" t="s">
        <v>180</v>
      </c>
      <c r="AJ1661" s="465"/>
      <c r="AK1661" s="791" t="s">
        <v>747</v>
      </c>
      <c r="AL1661" s="791" t="s">
        <v>747</v>
      </c>
      <c r="AM1661" s="791" t="s">
        <v>747</v>
      </c>
      <c r="AN1661" s="791" t="s">
        <v>747</v>
      </c>
      <c r="AO1661" s="791" t="s">
        <v>747</v>
      </c>
      <c r="AP1661" s="791" t="s">
        <v>10</v>
      </c>
    </row>
    <row r="1662" spans="1:42" s="404" customFormat="1" ht="15" hidden="1" customHeight="1" x14ac:dyDescent="0.25">
      <c r="A1662" s="402"/>
      <c r="B1662" s="425" t="s">
        <v>709</v>
      </c>
      <c r="C1662" s="424" t="s">
        <v>750</v>
      </c>
      <c r="D1662" s="423" t="s">
        <v>705</v>
      </c>
      <c r="E1662" s="422" t="s">
        <v>10</v>
      </c>
      <c r="F1662" s="420">
        <v>44105</v>
      </c>
      <c r="G1662" s="420"/>
      <c r="H1662" s="419">
        <v>2019</v>
      </c>
      <c r="I1662" s="418" t="s">
        <v>185</v>
      </c>
      <c r="J1662" s="418" t="s">
        <v>160</v>
      </c>
      <c r="K1662" s="417" t="s">
        <v>746</v>
      </c>
      <c r="L1662" s="824"/>
      <c r="M1662" s="825"/>
      <c r="N1662" s="792"/>
      <c r="O1662" s="829"/>
      <c r="P1662" s="843"/>
      <c r="Q1662" s="835"/>
      <c r="R1662" s="829"/>
      <c r="S1662" s="416" t="s">
        <v>179</v>
      </c>
      <c r="T1662" s="432" t="s">
        <v>1073</v>
      </c>
      <c r="U1662" s="416" t="s">
        <v>177</v>
      </c>
      <c r="V1662" s="415"/>
      <c r="W1662" s="416" t="s">
        <v>176</v>
      </c>
      <c r="X1662" s="428">
        <f>X1661</f>
        <v>500000</v>
      </c>
      <c r="Y1662" s="416" t="s">
        <v>175</v>
      </c>
      <c r="Z1662" s="426"/>
      <c r="AA1662" s="416" t="s">
        <v>175</v>
      </c>
      <c r="AB1662" s="426"/>
      <c r="AC1662" s="416" t="s">
        <v>175</v>
      </c>
      <c r="AD1662" s="426"/>
      <c r="AE1662" s="478" t="s">
        <v>175</v>
      </c>
      <c r="AF1662" s="477"/>
      <c r="AG1662" s="463" t="s">
        <v>175</v>
      </c>
      <c r="AH1662" s="462"/>
      <c r="AI1662" s="463" t="s">
        <v>174</v>
      </c>
      <c r="AJ1662" s="464"/>
      <c r="AK1662" s="792"/>
      <c r="AL1662" s="792"/>
      <c r="AM1662" s="792"/>
      <c r="AN1662" s="792"/>
      <c r="AO1662" s="792"/>
      <c r="AP1662" s="792"/>
    </row>
    <row r="1663" spans="1:42" s="404" customFormat="1" ht="27" hidden="1" thickTop="1" thickBot="1" x14ac:dyDescent="0.25">
      <c r="A1663" s="402"/>
      <c r="B1663" s="425" t="s">
        <v>709</v>
      </c>
      <c r="C1663" s="424" t="s">
        <v>750</v>
      </c>
      <c r="D1663" s="423" t="s">
        <v>705</v>
      </c>
      <c r="E1663" s="422" t="s">
        <v>10</v>
      </c>
      <c r="F1663" s="420">
        <v>44105</v>
      </c>
      <c r="G1663" s="420"/>
      <c r="H1663" s="419">
        <v>2019</v>
      </c>
      <c r="I1663" s="418" t="s">
        <v>185</v>
      </c>
      <c r="J1663" s="418" t="s">
        <v>160</v>
      </c>
      <c r="K1663" s="417" t="s">
        <v>746</v>
      </c>
      <c r="L1663" s="824"/>
      <c r="M1663" s="825"/>
      <c r="N1663" s="792"/>
      <c r="O1663" s="829"/>
      <c r="P1663" s="843"/>
      <c r="Q1663" s="835"/>
      <c r="R1663" s="829"/>
      <c r="S1663" s="416" t="s">
        <v>173</v>
      </c>
      <c r="T1663" s="596" t="s">
        <v>2005</v>
      </c>
      <c r="U1663" s="416" t="s">
        <v>171</v>
      </c>
      <c r="V1663" s="427"/>
      <c r="W1663" s="416" t="s">
        <v>170</v>
      </c>
      <c r="X1663" s="428"/>
      <c r="Y1663" s="416" t="s">
        <v>169</v>
      </c>
      <c r="Z1663" s="426"/>
      <c r="AA1663" s="416" t="s">
        <v>169</v>
      </c>
      <c r="AB1663" s="426"/>
      <c r="AC1663" s="416" t="s">
        <v>169</v>
      </c>
      <c r="AD1663" s="426"/>
      <c r="AE1663" s="478" t="s">
        <v>169</v>
      </c>
      <c r="AF1663" s="477"/>
      <c r="AG1663" s="463" t="s">
        <v>169</v>
      </c>
      <c r="AH1663" s="462">
        <v>0.9</v>
      </c>
      <c r="AI1663" s="781"/>
      <c r="AJ1663" s="782"/>
      <c r="AK1663" s="792"/>
      <c r="AL1663" s="792"/>
      <c r="AM1663" s="792"/>
      <c r="AN1663" s="792"/>
      <c r="AO1663" s="792"/>
      <c r="AP1663" s="792"/>
    </row>
    <row r="1664" spans="1:42" s="404" customFormat="1" ht="15" hidden="1" customHeight="1" x14ac:dyDescent="0.25">
      <c r="A1664" s="402"/>
      <c r="B1664" s="425" t="s">
        <v>709</v>
      </c>
      <c r="C1664" s="424" t="s">
        <v>750</v>
      </c>
      <c r="D1664" s="423" t="s">
        <v>705</v>
      </c>
      <c r="E1664" s="422" t="s">
        <v>10</v>
      </c>
      <c r="F1664" s="420">
        <v>44105</v>
      </c>
      <c r="G1664" s="420"/>
      <c r="H1664" s="419">
        <v>2019</v>
      </c>
      <c r="I1664" s="418" t="s">
        <v>185</v>
      </c>
      <c r="J1664" s="418" t="s">
        <v>160</v>
      </c>
      <c r="K1664" s="417" t="s">
        <v>746</v>
      </c>
      <c r="L1664" s="824"/>
      <c r="M1664" s="825"/>
      <c r="N1664" s="792"/>
      <c r="O1664" s="829"/>
      <c r="P1664" s="843"/>
      <c r="Q1664" s="835"/>
      <c r="R1664" s="829"/>
      <c r="S1664" s="416" t="s">
        <v>168</v>
      </c>
      <c r="T1664" s="427">
        <v>75</v>
      </c>
      <c r="U1664" s="416" t="s">
        <v>167</v>
      </c>
      <c r="V1664" s="427"/>
      <c r="W1664" s="816"/>
      <c r="X1664" s="817"/>
      <c r="Y1664" s="416" t="s">
        <v>166</v>
      </c>
      <c r="Z1664" s="426">
        <f>IF(Z1662="",Z1663-Z1661,Z1663-Z1662)</f>
        <v>0</v>
      </c>
      <c r="AA1664" s="416" t="s">
        <v>166</v>
      </c>
      <c r="AB1664" s="426">
        <f>IF(AB1662="",AB1663-AB1661,AB1663-AB1662)</f>
        <v>0</v>
      </c>
      <c r="AC1664" s="416" t="s">
        <v>166</v>
      </c>
      <c r="AD1664" s="426">
        <f>IF(AD1662="",AD1663-AD1661,AD1663-AD1662)</f>
        <v>0</v>
      </c>
      <c r="AE1664" s="478" t="s">
        <v>166</v>
      </c>
      <c r="AF1664" s="477">
        <f>IF(AF1662="",AF1663-AF1661,AF1663-AF1662)</f>
        <v>0</v>
      </c>
      <c r="AG1664" s="463" t="s">
        <v>166</v>
      </c>
      <c r="AH1664" s="462">
        <f>IF(AH1662="",AH1663-AH1661,AH1663-AH1662)</f>
        <v>0</v>
      </c>
      <c r="AI1664" s="781"/>
      <c r="AJ1664" s="782"/>
      <c r="AK1664" s="792"/>
      <c r="AL1664" s="792"/>
      <c r="AM1664" s="792"/>
      <c r="AN1664" s="792"/>
      <c r="AO1664" s="792"/>
      <c r="AP1664" s="792"/>
    </row>
    <row r="1665" spans="1:42" s="404" customFormat="1" ht="15" hidden="1" customHeight="1" x14ac:dyDescent="0.25">
      <c r="A1665" s="402"/>
      <c r="B1665" s="425" t="s">
        <v>709</v>
      </c>
      <c r="C1665" s="424" t="s">
        <v>750</v>
      </c>
      <c r="D1665" s="423" t="s">
        <v>705</v>
      </c>
      <c r="E1665" s="422" t="s">
        <v>10</v>
      </c>
      <c r="F1665" s="420">
        <v>44105</v>
      </c>
      <c r="G1665" s="420"/>
      <c r="H1665" s="419">
        <v>2019</v>
      </c>
      <c r="I1665" s="418" t="s">
        <v>185</v>
      </c>
      <c r="J1665" s="418" t="s">
        <v>160</v>
      </c>
      <c r="K1665" s="417" t="s">
        <v>746</v>
      </c>
      <c r="L1665" s="824"/>
      <c r="M1665" s="825"/>
      <c r="N1665" s="792"/>
      <c r="O1665" s="829"/>
      <c r="P1665" s="843"/>
      <c r="Q1665" s="835"/>
      <c r="R1665" s="829"/>
      <c r="S1665" s="416" t="s">
        <v>165</v>
      </c>
      <c r="T1665" s="415"/>
      <c r="U1665" s="416" t="s">
        <v>164</v>
      </c>
      <c r="V1665" s="415"/>
      <c r="W1665" s="816"/>
      <c r="X1665" s="817"/>
      <c r="Y1665" s="816"/>
      <c r="Z1665" s="817"/>
      <c r="AA1665" s="816"/>
      <c r="AB1665" s="817"/>
      <c r="AC1665" s="816"/>
      <c r="AD1665" s="817"/>
      <c r="AE1665" s="857"/>
      <c r="AF1665" s="858"/>
      <c r="AG1665" s="781"/>
      <c r="AH1665" s="782"/>
      <c r="AI1665" s="781"/>
      <c r="AJ1665" s="782"/>
      <c r="AK1665" s="792"/>
      <c r="AL1665" s="792"/>
      <c r="AM1665" s="792"/>
      <c r="AN1665" s="792"/>
      <c r="AO1665" s="792"/>
      <c r="AP1665" s="792"/>
    </row>
    <row r="1666" spans="1:42" s="404" customFormat="1" ht="15" hidden="1" customHeight="1" thickBot="1" x14ac:dyDescent="0.25">
      <c r="A1666" s="402"/>
      <c r="B1666" s="414" t="s">
        <v>709</v>
      </c>
      <c r="C1666" s="413" t="s">
        <v>750</v>
      </c>
      <c r="D1666" s="412" t="s">
        <v>705</v>
      </c>
      <c r="E1666" s="411" t="s">
        <v>10</v>
      </c>
      <c r="F1666" s="409">
        <v>44105</v>
      </c>
      <c r="G1666" s="409"/>
      <c r="H1666" s="408">
        <v>2019</v>
      </c>
      <c r="I1666" s="407" t="s">
        <v>185</v>
      </c>
      <c r="J1666" s="407" t="s">
        <v>160</v>
      </c>
      <c r="K1666" s="407" t="s">
        <v>746</v>
      </c>
      <c r="L1666" s="826"/>
      <c r="M1666" s="827"/>
      <c r="N1666" s="793"/>
      <c r="O1666" s="830"/>
      <c r="P1666" s="844"/>
      <c r="Q1666" s="836"/>
      <c r="R1666" s="830"/>
      <c r="S1666" s="406" t="s">
        <v>158</v>
      </c>
      <c r="T1666" s="451">
        <v>44105</v>
      </c>
      <c r="U1666" s="820"/>
      <c r="V1666" s="821"/>
      <c r="W1666" s="818"/>
      <c r="X1666" s="819"/>
      <c r="Y1666" s="818"/>
      <c r="Z1666" s="819"/>
      <c r="AA1666" s="818"/>
      <c r="AB1666" s="819"/>
      <c r="AC1666" s="818"/>
      <c r="AD1666" s="819"/>
      <c r="AE1666" s="859"/>
      <c r="AF1666" s="860"/>
      <c r="AG1666" s="783"/>
      <c r="AH1666" s="784"/>
      <c r="AI1666" s="783"/>
      <c r="AJ1666" s="784"/>
      <c r="AK1666" s="793"/>
      <c r="AL1666" s="793"/>
      <c r="AM1666" s="793"/>
      <c r="AN1666" s="793"/>
      <c r="AO1666" s="793"/>
      <c r="AP1666" s="793"/>
    </row>
    <row r="1667" spans="1:42" s="404" customFormat="1" ht="12.75" hidden="1" customHeight="1" thickTop="1" x14ac:dyDescent="0.25">
      <c r="A1667" s="402"/>
      <c r="B1667" s="445" t="s">
        <v>709</v>
      </c>
      <c r="C1667" s="444" t="s">
        <v>750</v>
      </c>
      <c r="D1667" s="443" t="s">
        <v>705</v>
      </c>
      <c r="E1667" s="442" t="s">
        <v>10</v>
      </c>
      <c r="F1667" s="440">
        <v>44105</v>
      </c>
      <c r="G1667" s="440"/>
      <c r="H1667" s="419">
        <v>2019</v>
      </c>
      <c r="I1667" s="418" t="s">
        <v>185</v>
      </c>
      <c r="J1667" s="418" t="s">
        <v>160</v>
      </c>
      <c r="K1667" s="508" t="s">
        <v>746</v>
      </c>
      <c r="L1667" s="822" t="s">
        <v>1922</v>
      </c>
      <c r="M1667" s="823"/>
      <c r="N1667" s="791" t="s">
        <v>1921</v>
      </c>
      <c r="O1667" s="828" t="s">
        <v>228</v>
      </c>
      <c r="P1667" s="842"/>
      <c r="Q1667" s="834" t="s">
        <v>231</v>
      </c>
      <c r="R1667" s="828"/>
      <c r="S1667" s="434" t="s">
        <v>184</v>
      </c>
      <c r="T1667" s="438">
        <v>500000</v>
      </c>
      <c r="U1667" s="434" t="s">
        <v>183</v>
      </c>
      <c r="V1667" s="437">
        <f>T1672+T1670-0.001</f>
        <v>44179.999000000003</v>
      </c>
      <c r="W1667" s="434" t="s">
        <v>182</v>
      </c>
      <c r="X1667" s="436">
        <f>T1667</f>
        <v>500000</v>
      </c>
      <c r="Y1667" s="434" t="s">
        <v>181</v>
      </c>
      <c r="Z1667" s="435"/>
      <c r="AA1667" s="434" t="s">
        <v>181</v>
      </c>
      <c r="AB1667" s="435"/>
      <c r="AC1667" s="434" t="s">
        <v>181</v>
      </c>
      <c r="AD1667" s="435"/>
      <c r="AE1667" s="480" t="s">
        <v>181</v>
      </c>
      <c r="AF1667" s="479"/>
      <c r="AG1667" s="466" t="s">
        <v>181</v>
      </c>
      <c r="AH1667" s="467">
        <v>0.5</v>
      </c>
      <c r="AI1667" s="466" t="s">
        <v>180</v>
      </c>
      <c r="AJ1667" s="465"/>
      <c r="AK1667" s="791" t="s">
        <v>747</v>
      </c>
      <c r="AL1667" s="791" t="s">
        <v>747</v>
      </c>
      <c r="AM1667" s="791" t="s">
        <v>747</v>
      </c>
      <c r="AN1667" s="791" t="s">
        <v>747</v>
      </c>
      <c r="AO1667" s="791" t="s">
        <v>747</v>
      </c>
      <c r="AP1667" s="791" t="s">
        <v>10</v>
      </c>
    </row>
    <row r="1668" spans="1:42" s="404" customFormat="1" ht="15" hidden="1" customHeight="1" x14ac:dyDescent="0.25">
      <c r="A1668" s="402"/>
      <c r="B1668" s="425" t="s">
        <v>709</v>
      </c>
      <c r="C1668" s="424" t="s">
        <v>750</v>
      </c>
      <c r="D1668" s="423" t="s">
        <v>705</v>
      </c>
      <c r="E1668" s="422" t="s">
        <v>10</v>
      </c>
      <c r="F1668" s="420">
        <v>44105</v>
      </c>
      <c r="G1668" s="420"/>
      <c r="H1668" s="419">
        <v>2019</v>
      </c>
      <c r="I1668" s="418" t="s">
        <v>185</v>
      </c>
      <c r="J1668" s="418" t="s">
        <v>160</v>
      </c>
      <c r="K1668" s="417" t="s">
        <v>746</v>
      </c>
      <c r="L1668" s="824"/>
      <c r="M1668" s="825"/>
      <c r="N1668" s="792"/>
      <c r="O1668" s="829"/>
      <c r="P1668" s="843"/>
      <c r="Q1668" s="835"/>
      <c r="R1668" s="829"/>
      <c r="S1668" s="416" t="s">
        <v>179</v>
      </c>
      <c r="T1668" s="432" t="s">
        <v>1073</v>
      </c>
      <c r="U1668" s="416" t="s">
        <v>177</v>
      </c>
      <c r="V1668" s="415"/>
      <c r="W1668" s="416" t="s">
        <v>176</v>
      </c>
      <c r="X1668" s="428">
        <f>X1667</f>
        <v>500000</v>
      </c>
      <c r="Y1668" s="416" t="s">
        <v>175</v>
      </c>
      <c r="Z1668" s="426"/>
      <c r="AA1668" s="416" t="s">
        <v>175</v>
      </c>
      <c r="AB1668" s="426"/>
      <c r="AC1668" s="416" t="s">
        <v>175</v>
      </c>
      <c r="AD1668" s="426"/>
      <c r="AE1668" s="478" t="s">
        <v>175</v>
      </c>
      <c r="AF1668" s="477"/>
      <c r="AG1668" s="463" t="s">
        <v>175</v>
      </c>
      <c r="AH1668" s="462"/>
      <c r="AI1668" s="463" t="s">
        <v>174</v>
      </c>
      <c r="AJ1668" s="464"/>
      <c r="AK1668" s="792"/>
      <c r="AL1668" s="792"/>
      <c r="AM1668" s="792"/>
      <c r="AN1668" s="792"/>
      <c r="AO1668" s="792"/>
      <c r="AP1668" s="792"/>
    </row>
    <row r="1669" spans="1:42" s="404" customFormat="1" ht="27" hidden="1" thickTop="1" thickBot="1" x14ac:dyDescent="0.25">
      <c r="A1669" s="402"/>
      <c r="B1669" s="425" t="s">
        <v>709</v>
      </c>
      <c r="C1669" s="424" t="s">
        <v>750</v>
      </c>
      <c r="D1669" s="423" t="s">
        <v>705</v>
      </c>
      <c r="E1669" s="422" t="s">
        <v>10</v>
      </c>
      <c r="F1669" s="420">
        <v>44105</v>
      </c>
      <c r="G1669" s="420"/>
      <c r="H1669" s="419">
        <v>2019</v>
      </c>
      <c r="I1669" s="418" t="s">
        <v>185</v>
      </c>
      <c r="J1669" s="418" t="s">
        <v>160</v>
      </c>
      <c r="K1669" s="417" t="s">
        <v>746</v>
      </c>
      <c r="L1669" s="824"/>
      <c r="M1669" s="825"/>
      <c r="N1669" s="792"/>
      <c r="O1669" s="829"/>
      <c r="P1669" s="843"/>
      <c r="Q1669" s="835"/>
      <c r="R1669" s="829"/>
      <c r="S1669" s="416" t="s">
        <v>173</v>
      </c>
      <c r="T1669" s="596" t="s">
        <v>2005</v>
      </c>
      <c r="U1669" s="416" t="s">
        <v>171</v>
      </c>
      <c r="V1669" s="427"/>
      <c r="W1669" s="416" t="s">
        <v>170</v>
      </c>
      <c r="X1669" s="428"/>
      <c r="Y1669" s="416" t="s">
        <v>169</v>
      </c>
      <c r="Z1669" s="426"/>
      <c r="AA1669" s="416" t="s">
        <v>169</v>
      </c>
      <c r="AB1669" s="426"/>
      <c r="AC1669" s="416" t="s">
        <v>169</v>
      </c>
      <c r="AD1669" s="426"/>
      <c r="AE1669" s="478" t="s">
        <v>169</v>
      </c>
      <c r="AF1669" s="477"/>
      <c r="AG1669" s="463" t="s">
        <v>169</v>
      </c>
      <c r="AH1669" s="462">
        <v>0.5</v>
      </c>
      <c r="AI1669" s="781"/>
      <c r="AJ1669" s="782"/>
      <c r="AK1669" s="792"/>
      <c r="AL1669" s="792"/>
      <c r="AM1669" s="792"/>
      <c r="AN1669" s="792"/>
      <c r="AO1669" s="792"/>
      <c r="AP1669" s="792"/>
    </row>
    <row r="1670" spans="1:42" s="404" customFormat="1" ht="15" hidden="1" customHeight="1" x14ac:dyDescent="0.25">
      <c r="A1670" s="402"/>
      <c r="B1670" s="425" t="s">
        <v>709</v>
      </c>
      <c r="C1670" s="424" t="s">
        <v>750</v>
      </c>
      <c r="D1670" s="423" t="s">
        <v>705</v>
      </c>
      <c r="E1670" s="422" t="s">
        <v>10</v>
      </c>
      <c r="F1670" s="420">
        <v>44105</v>
      </c>
      <c r="G1670" s="420"/>
      <c r="H1670" s="419">
        <v>2019</v>
      </c>
      <c r="I1670" s="418" t="s">
        <v>185</v>
      </c>
      <c r="J1670" s="418" t="s">
        <v>160</v>
      </c>
      <c r="K1670" s="417" t="s">
        <v>746</v>
      </c>
      <c r="L1670" s="824"/>
      <c r="M1670" s="825"/>
      <c r="N1670" s="792"/>
      <c r="O1670" s="829"/>
      <c r="P1670" s="843"/>
      <c r="Q1670" s="835"/>
      <c r="R1670" s="829"/>
      <c r="S1670" s="416" t="s">
        <v>168</v>
      </c>
      <c r="T1670" s="427">
        <v>75</v>
      </c>
      <c r="U1670" s="416" t="s">
        <v>167</v>
      </c>
      <c r="V1670" s="427"/>
      <c r="W1670" s="816"/>
      <c r="X1670" s="817"/>
      <c r="Y1670" s="416" t="s">
        <v>166</v>
      </c>
      <c r="Z1670" s="426">
        <f>IF(Z1668="",Z1669-Z1667,Z1669-Z1668)</f>
        <v>0</v>
      </c>
      <c r="AA1670" s="416" t="s">
        <v>166</v>
      </c>
      <c r="AB1670" s="426">
        <f>IF(AB1668="",AB1669-AB1667,AB1669-AB1668)</f>
        <v>0</v>
      </c>
      <c r="AC1670" s="416" t="s">
        <v>166</v>
      </c>
      <c r="AD1670" s="426">
        <f>IF(AD1668="",AD1669-AD1667,AD1669-AD1668)</f>
        <v>0</v>
      </c>
      <c r="AE1670" s="478" t="s">
        <v>166</v>
      </c>
      <c r="AF1670" s="477">
        <f>IF(AF1668="",AF1669-AF1667,AF1669-AF1668)</f>
        <v>0</v>
      </c>
      <c r="AG1670" s="463" t="s">
        <v>166</v>
      </c>
      <c r="AH1670" s="462">
        <f>IF(AH1668="",AH1669-AH1667,AH1669-AH1668)</f>
        <v>0</v>
      </c>
      <c r="AI1670" s="781"/>
      <c r="AJ1670" s="782"/>
      <c r="AK1670" s="792"/>
      <c r="AL1670" s="792"/>
      <c r="AM1670" s="792"/>
      <c r="AN1670" s="792"/>
      <c r="AO1670" s="792"/>
      <c r="AP1670" s="792"/>
    </row>
    <row r="1671" spans="1:42" s="404" customFormat="1" ht="15" hidden="1" customHeight="1" x14ac:dyDescent="0.25">
      <c r="A1671" s="402"/>
      <c r="B1671" s="425" t="s">
        <v>709</v>
      </c>
      <c r="C1671" s="424" t="s">
        <v>750</v>
      </c>
      <c r="D1671" s="423" t="s">
        <v>705</v>
      </c>
      <c r="E1671" s="422" t="s">
        <v>10</v>
      </c>
      <c r="F1671" s="420">
        <v>44105</v>
      </c>
      <c r="G1671" s="420"/>
      <c r="H1671" s="419">
        <v>2019</v>
      </c>
      <c r="I1671" s="418" t="s">
        <v>185</v>
      </c>
      <c r="J1671" s="418" t="s">
        <v>160</v>
      </c>
      <c r="K1671" s="417" t="s">
        <v>746</v>
      </c>
      <c r="L1671" s="824"/>
      <c r="M1671" s="825"/>
      <c r="N1671" s="792"/>
      <c r="O1671" s="829"/>
      <c r="P1671" s="843"/>
      <c r="Q1671" s="835"/>
      <c r="R1671" s="829"/>
      <c r="S1671" s="416" t="s">
        <v>165</v>
      </c>
      <c r="T1671" s="415"/>
      <c r="U1671" s="416" t="s">
        <v>164</v>
      </c>
      <c r="V1671" s="415"/>
      <c r="W1671" s="816"/>
      <c r="X1671" s="817"/>
      <c r="Y1671" s="816"/>
      <c r="Z1671" s="817"/>
      <c r="AA1671" s="816"/>
      <c r="AB1671" s="817"/>
      <c r="AC1671" s="816"/>
      <c r="AD1671" s="817"/>
      <c r="AE1671" s="857"/>
      <c r="AF1671" s="858"/>
      <c r="AG1671" s="781"/>
      <c r="AH1671" s="782"/>
      <c r="AI1671" s="781"/>
      <c r="AJ1671" s="782"/>
      <c r="AK1671" s="792"/>
      <c r="AL1671" s="792"/>
      <c r="AM1671" s="792"/>
      <c r="AN1671" s="792"/>
      <c r="AO1671" s="792"/>
      <c r="AP1671" s="792"/>
    </row>
    <row r="1672" spans="1:42" s="404" customFormat="1" ht="15" hidden="1" customHeight="1" thickBot="1" x14ac:dyDescent="0.25">
      <c r="A1672" s="402"/>
      <c r="B1672" s="414" t="s">
        <v>709</v>
      </c>
      <c r="C1672" s="413" t="s">
        <v>750</v>
      </c>
      <c r="D1672" s="412" t="s">
        <v>705</v>
      </c>
      <c r="E1672" s="411" t="s">
        <v>10</v>
      </c>
      <c r="F1672" s="409">
        <v>44105</v>
      </c>
      <c r="G1672" s="409"/>
      <c r="H1672" s="408">
        <v>2019</v>
      </c>
      <c r="I1672" s="407" t="s">
        <v>185</v>
      </c>
      <c r="J1672" s="407" t="s">
        <v>160</v>
      </c>
      <c r="K1672" s="407" t="s">
        <v>746</v>
      </c>
      <c r="L1672" s="826"/>
      <c r="M1672" s="827"/>
      <c r="N1672" s="793"/>
      <c r="O1672" s="830"/>
      <c r="P1672" s="844"/>
      <c r="Q1672" s="836"/>
      <c r="R1672" s="830"/>
      <c r="S1672" s="406" t="s">
        <v>158</v>
      </c>
      <c r="T1672" s="451">
        <v>44105</v>
      </c>
      <c r="U1672" s="820"/>
      <c r="V1672" s="821"/>
      <c r="W1672" s="818"/>
      <c r="X1672" s="819"/>
      <c r="Y1672" s="818"/>
      <c r="Z1672" s="819"/>
      <c r="AA1672" s="818"/>
      <c r="AB1672" s="819"/>
      <c r="AC1672" s="818"/>
      <c r="AD1672" s="819"/>
      <c r="AE1672" s="859"/>
      <c r="AF1672" s="860"/>
      <c r="AG1672" s="783"/>
      <c r="AH1672" s="784"/>
      <c r="AI1672" s="783"/>
      <c r="AJ1672" s="784"/>
      <c r="AK1672" s="793"/>
      <c r="AL1672" s="793"/>
      <c r="AM1672" s="793"/>
      <c r="AN1672" s="793"/>
      <c r="AO1672" s="793"/>
      <c r="AP1672" s="793"/>
    </row>
    <row r="1673" spans="1:42" s="404" customFormat="1" ht="12.75" hidden="1" customHeight="1" thickTop="1" x14ac:dyDescent="0.25">
      <c r="A1673" s="402"/>
      <c r="B1673" s="445" t="s">
        <v>709</v>
      </c>
      <c r="C1673" s="444" t="s">
        <v>750</v>
      </c>
      <c r="D1673" s="443" t="s">
        <v>705</v>
      </c>
      <c r="E1673" s="442" t="s">
        <v>10</v>
      </c>
      <c r="F1673" s="440">
        <v>44105</v>
      </c>
      <c r="G1673" s="440"/>
      <c r="H1673" s="419">
        <v>2019</v>
      </c>
      <c r="I1673" s="418" t="s">
        <v>185</v>
      </c>
      <c r="J1673" s="418" t="s">
        <v>160</v>
      </c>
      <c r="K1673" s="508" t="s">
        <v>746</v>
      </c>
      <c r="L1673" s="822" t="s">
        <v>1923</v>
      </c>
      <c r="M1673" s="823"/>
      <c r="N1673" s="791" t="s">
        <v>1921</v>
      </c>
      <c r="O1673" s="828" t="s">
        <v>228</v>
      </c>
      <c r="P1673" s="842"/>
      <c r="Q1673" s="834" t="s">
        <v>231</v>
      </c>
      <c r="R1673" s="828"/>
      <c r="S1673" s="434" t="s">
        <v>184</v>
      </c>
      <c r="T1673" s="438">
        <v>500000</v>
      </c>
      <c r="U1673" s="434" t="s">
        <v>183</v>
      </c>
      <c r="V1673" s="437">
        <f>T1678+T1676-0.001</f>
        <v>44179.999000000003</v>
      </c>
      <c r="W1673" s="434" t="s">
        <v>182</v>
      </c>
      <c r="X1673" s="436">
        <f>T1673</f>
        <v>500000</v>
      </c>
      <c r="Y1673" s="434" t="s">
        <v>181</v>
      </c>
      <c r="Z1673" s="435"/>
      <c r="AA1673" s="434" t="s">
        <v>181</v>
      </c>
      <c r="AB1673" s="435"/>
      <c r="AC1673" s="434" t="s">
        <v>181</v>
      </c>
      <c r="AD1673" s="435"/>
      <c r="AE1673" s="480" t="s">
        <v>181</v>
      </c>
      <c r="AF1673" s="479"/>
      <c r="AG1673" s="466" t="s">
        <v>181</v>
      </c>
      <c r="AH1673" s="467">
        <v>0.9</v>
      </c>
      <c r="AI1673" s="466" t="s">
        <v>180</v>
      </c>
      <c r="AJ1673" s="465"/>
      <c r="AK1673" s="894" t="s">
        <v>747</v>
      </c>
      <c r="AL1673" s="894" t="s">
        <v>747</v>
      </c>
      <c r="AM1673" s="894" t="s">
        <v>747</v>
      </c>
      <c r="AN1673" s="894" t="s">
        <v>747</v>
      </c>
      <c r="AO1673" s="894" t="s">
        <v>747</v>
      </c>
      <c r="AP1673" s="894" t="s">
        <v>10</v>
      </c>
    </row>
    <row r="1674" spans="1:42" s="404" customFormat="1" ht="15" hidden="1" customHeight="1" x14ac:dyDescent="0.25">
      <c r="A1674" s="402"/>
      <c r="B1674" s="425" t="s">
        <v>709</v>
      </c>
      <c r="C1674" s="424" t="s">
        <v>750</v>
      </c>
      <c r="D1674" s="423" t="s">
        <v>705</v>
      </c>
      <c r="E1674" s="422" t="s">
        <v>10</v>
      </c>
      <c r="F1674" s="420">
        <v>44105</v>
      </c>
      <c r="G1674" s="420"/>
      <c r="H1674" s="419">
        <v>2019</v>
      </c>
      <c r="I1674" s="418" t="s">
        <v>185</v>
      </c>
      <c r="J1674" s="418" t="s">
        <v>160</v>
      </c>
      <c r="K1674" s="417" t="s">
        <v>746</v>
      </c>
      <c r="L1674" s="824"/>
      <c r="M1674" s="825"/>
      <c r="N1674" s="792"/>
      <c r="O1674" s="829"/>
      <c r="P1674" s="843"/>
      <c r="Q1674" s="835"/>
      <c r="R1674" s="829"/>
      <c r="S1674" s="416" t="s">
        <v>179</v>
      </c>
      <c r="T1674" s="432" t="s">
        <v>1073</v>
      </c>
      <c r="U1674" s="416" t="s">
        <v>177</v>
      </c>
      <c r="V1674" s="415"/>
      <c r="W1674" s="416" t="s">
        <v>176</v>
      </c>
      <c r="X1674" s="428">
        <f>X1673</f>
        <v>500000</v>
      </c>
      <c r="Y1674" s="416" t="s">
        <v>175</v>
      </c>
      <c r="Z1674" s="426"/>
      <c r="AA1674" s="416" t="s">
        <v>175</v>
      </c>
      <c r="AB1674" s="426"/>
      <c r="AC1674" s="416" t="s">
        <v>175</v>
      </c>
      <c r="AD1674" s="426"/>
      <c r="AE1674" s="478" t="s">
        <v>175</v>
      </c>
      <c r="AF1674" s="477"/>
      <c r="AG1674" s="463" t="s">
        <v>175</v>
      </c>
      <c r="AH1674" s="462"/>
      <c r="AI1674" s="463" t="s">
        <v>174</v>
      </c>
      <c r="AJ1674" s="464"/>
      <c r="AK1674" s="895"/>
      <c r="AL1674" s="895"/>
      <c r="AM1674" s="895"/>
      <c r="AN1674" s="895"/>
      <c r="AO1674" s="895"/>
      <c r="AP1674" s="895"/>
    </row>
    <row r="1675" spans="1:42" s="404" customFormat="1" ht="27" hidden="1" thickTop="1" thickBot="1" x14ac:dyDescent="0.25">
      <c r="A1675" s="402"/>
      <c r="B1675" s="425" t="s">
        <v>709</v>
      </c>
      <c r="C1675" s="424" t="s">
        <v>750</v>
      </c>
      <c r="D1675" s="423" t="s">
        <v>705</v>
      </c>
      <c r="E1675" s="422" t="s">
        <v>10</v>
      </c>
      <c r="F1675" s="420">
        <v>44105</v>
      </c>
      <c r="G1675" s="420"/>
      <c r="H1675" s="419">
        <v>2019</v>
      </c>
      <c r="I1675" s="418" t="s">
        <v>185</v>
      </c>
      <c r="J1675" s="418" t="s">
        <v>160</v>
      </c>
      <c r="K1675" s="417" t="s">
        <v>746</v>
      </c>
      <c r="L1675" s="824"/>
      <c r="M1675" s="825"/>
      <c r="N1675" s="792"/>
      <c r="O1675" s="829"/>
      <c r="P1675" s="843"/>
      <c r="Q1675" s="835"/>
      <c r="R1675" s="829"/>
      <c r="S1675" s="416" t="s">
        <v>173</v>
      </c>
      <c r="T1675" s="596" t="s">
        <v>2005</v>
      </c>
      <c r="U1675" s="416" t="s">
        <v>171</v>
      </c>
      <c r="V1675" s="427"/>
      <c r="W1675" s="416" t="s">
        <v>170</v>
      </c>
      <c r="X1675" s="428"/>
      <c r="Y1675" s="416" t="s">
        <v>169</v>
      </c>
      <c r="Z1675" s="426"/>
      <c r="AA1675" s="416" t="s">
        <v>169</v>
      </c>
      <c r="AB1675" s="426"/>
      <c r="AC1675" s="416" t="s">
        <v>169</v>
      </c>
      <c r="AD1675" s="426"/>
      <c r="AE1675" s="478" t="s">
        <v>169</v>
      </c>
      <c r="AF1675" s="477"/>
      <c r="AG1675" s="463" t="s">
        <v>169</v>
      </c>
      <c r="AH1675" s="462">
        <v>0.9</v>
      </c>
      <c r="AI1675" s="781"/>
      <c r="AJ1675" s="782"/>
      <c r="AK1675" s="895"/>
      <c r="AL1675" s="895"/>
      <c r="AM1675" s="895"/>
      <c r="AN1675" s="895"/>
      <c r="AO1675" s="895"/>
      <c r="AP1675" s="895"/>
    </row>
    <row r="1676" spans="1:42" s="404" customFormat="1" ht="15" hidden="1" customHeight="1" x14ac:dyDescent="0.25">
      <c r="A1676" s="402"/>
      <c r="B1676" s="425" t="s">
        <v>709</v>
      </c>
      <c r="C1676" s="424" t="s">
        <v>750</v>
      </c>
      <c r="D1676" s="423" t="s">
        <v>705</v>
      </c>
      <c r="E1676" s="422" t="s">
        <v>10</v>
      </c>
      <c r="F1676" s="420">
        <v>44105</v>
      </c>
      <c r="G1676" s="420"/>
      <c r="H1676" s="419">
        <v>2019</v>
      </c>
      <c r="I1676" s="418" t="s">
        <v>185</v>
      </c>
      <c r="J1676" s="418" t="s">
        <v>160</v>
      </c>
      <c r="K1676" s="417" t="s">
        <v>746</v>
      </c>
      <c r="L1676" s="824"/>
      <c r="M1676" s="825"/>
      <c r="N1676" s="792"/>
      <c r="O1676" s="829"/>
      <c r="P1676" s="843"/>
      <c r="Q1676" s="835"/>
      <c r="R1676" s="829"/>
      <c r="S1676" s="416" t="s">
        <v>168</v>
      </c>
      <c r="T1676" s="427">
        <v>75</v>
      </c>
      <c r="U1676" s="416" t="s">
        <v>167</v>
      </c>
      <c r="V1676" s="427"/>
      <c r="W1676" s="816"/>
      <c r="X1676" s="817"/>
      <c r="Y1676" s="416" t="s">
        <v>166</v>
      </c>
      <c r="Z1676" s="426">
        <f>IF(Z1674="",Z1675-Z1673,Z1675-Z1674)</f>
        <v>0</v>
      </c>
      <c r="AA1676" s="416" t="s">
        <v>166</v>
      </c>
      <c r="AB1676" s="426">
        <f>IF(AB1674="",AB1675-AB1673,AB1675-AB1674)</f>
        <v>0</v>
      </c>
      <c r="AC1676" s="416" t="s">
        <v>166</v>
      </c>
      <c r="AD1676" s="426">
        <f>IF(AD1674="",AD1675-AD1673,AD1675-AD1674)</f>
        <v>0</v>
      </c>
      <c r="AE1676" s="478" t="s">
        <v>166</v>
      </c>
      <c r="AF1676" s="477">
        <f>IF(AF1674="",AF1675-AF1673,AF1675-AF1674)</f>
        <v>0</v>
      </c>
      <c r="AG1676" s="463" t="s">
        <v>166</v>
      </c>
      <c r="AH1676" s="462">
        <f>IF(AH1674="",AH1675-AH1673,AH1675-AH1674)</f>
        <v>0</v>
      </c>
      <c r="AI1676" s="781"/>
      <c r="AJ1676" s="782"/>
      <c r="AK1676" s="895"/>
      <c r="AL1676" s="895"/>
      <c r="AM1676" s="895"/>
      <c r="AN1676" s="895"/>
      <c r="AO1676" s="895"/>
      <c r="AP1676" s="895"/>
    </row>
    <row r="1677" spans="1:42" s="404" customFormat="1" ht="15" hidden="1" customHeight="1" x14ac:dyDescent="0.25">
      <c r="A1677" s="402"/>
      <c r="B1677" s="425" t="s">
        <v>709</v>
      </c>
      <c r="C1677" s="424" t="s">
        <v>750</v>
      </c>
      <c r="D1677" s="423" t="s">
        <v>705</v>
      </c>
      <c r="E1677" s="422" t="s">
        <v>10</v>
      </c>
      <c r="F1677" s="420">
        <v>44105</v>
      </c>
      <c r="G1677" s="420"/>
      <c r="H1677" s="419">
        <v>2019</v>
      </c>
      <c r="I1677" s="418" t="s">
        <v>185</v>
      </c>
      <c r="J1677" s="418" t="s">
        <v>160</v>
      </c>
      <c r="K1677" s="417" t="s">
        <v>746</v>
      </c>
      <c r="L1677" s="824"/>
      <c r="M1677" s="825"/>
      <c r="N1677" s="792"/>
      <c r="O1677" s="829"/>
      <c r="P1677" s="843"/>
      <c r="Q1677" s="835"/>
      <c r="R1677" s="829"/>
      <c r="S1677" s="416" t="s">
        <v>165</v>
      </c>
      <c r="T1677" s="415"/>
      <c r="U1677" s="416" t="s">
        <v>164</v>
      </c>
      <c r="V1677" s="415"/>
      <c r="W1677" s="816"/>
      <c r="X1677" s="817"/>
      <c r="Y1677" s="816"/>
      <c r="Z1677" s="817"/>
      <c r="AA1677" s="816"/>
      <c r="AB1677" s="817"/>
      <c r="AC1677" s="816"/>
      <c r="AD1677" s="817"/>
      <c r="AE1677" s="857"/>
      <c r="AF1677" s="858"/>
      <c r="AG1677" s="781"/>
      <c r="AH1677" s="782"/>
      <c r="AI1677" s="781"/>
      <c r="AJ1677" s="782"/>
      <c r="AK1677" s="895"/>
      <c r="AL1677" s="895"/>
      <c r="AM1677" s="895"/>
      <c r="AN1677" s="895"/>
      <c r="AO1677" s="895"/>
      <c r="AP1677" s="895"/>
    </row>
    <row r="1678" spans="1:42" s="404" customFormat="1" ht="15" hidden="1" customHeight="1" thickBot="1" x14ac:dyDescent="0.25">
      <c r="A1678" s="402"/>
      <c r="B1678" s="414" t="s">
        <v>709</v>
      </c>
      <c r="C1678" s="413" t="s">
        <v>750</v>
      </c>
      <c r="D1678" s="412" t="s">
        <v>705</v>
      </c>
      <c r="E1678" s="411" t="s">
        <v>10</v>
      </c>
      <c r="F1678" s="409">
        <v>44105</v>
      </c>
      <c r="G1678" s="409"/>
      <c r="H1678" s="408">
        <v>2019</v>
      </c>
      <c r="I1678" s="407" t="s">
        <v>185</v>
      </c>
      <c r="J1678" s="407" t="s">
        <v>160</v>
      </c>
      <c r="K1678" s="407" t="s">
        <v>746</v>
      </c>
      <c r="L1678" s="826"/>
      <c r="M1678" s="827"/>
      <c r="N1678" s="793"/>
      <c r="O1678" s="830"/>
      <c r="P1678" s="844"/>
      <c r="Q1678" s="836"/>
      <c r="R1678" s="830"/>
      <c r="S1678" s="406" t="s">
        <v>158</v>
      </c>
      <c r="T1678" s="451">
        <v>44105</v>
      </c>
      <c r="U1678" s="820"/>
      <c r="V1678" s="821"/>
      <c r="W1678" s="818"/>
      <c r="X1678" s="819"/>
      <c r="Y1678" s="818"/>
      <c r="Z1678" s="819"/>
      <c r="AA1678" s="818"/>
      <c r="AB1678" s="819"/>
      <c r="AC1678" s="818"/>
      <c r="AD1678" s="819"/>
      <c r="AE1678" s="859"/>
      <c r="AF1678" s="860"/>
      <c r="AG1678" s="783"/>
      <c r="AH1678" s="784"/>
      <c r="AI1678" s="783"/>
      <c r="AJ1678" s="784"/>
      <c r="AK1678" s="896"/>
      <c r="AL1678" s="896"/>
      <c r="AM1678" s="896"/>
      <c r="AN1678" s="896"/>
      <c r="AO1678" s="896"/>
      <c r="AP1678" s="896"/>
    </row>
    <row r="1679" spans="1:42" s="404" customFormat="1" ht="12.75" hidden="1" customHeight="1" thickTop="1" x14ac:dyDescent="0.25">
      <c r="A1679" s="402"/>
      <c r="B1679" s="445" t="s">
        <v>709</v>
      </c>
      <c r="C1679" s="444" t="s">
        <v>1062</v>
      </c>
      <c r="D1679" s="443" t="s">
        <v>705</v>
      </c>
      <c r="E1679" s="442" t="s">
        <v>10</v>
      </c>
      <c r="F1679" s="440">
        <v>44105</v>
      </c>
      <c r="G1679" s="440"/>
      <c r="H1679" s="419">
        <v>2019</v>
      </c>
      <c r="I1679" s="418" t="s">
        <v>185</v>
      </c>
      <c r="J1679" s="418" t="s">
        <v>160</v>
      </c>
      <c r="K1679" s="508" t="s">
        <v>746</v>
      </c>
      <c r="L1679" s="822" t="s">
        <v>2181</v>
      </c>
      <c r="M1679" s="823"/>
      <c r="N1679" s="791" t="s">
        <v>1921</v>
      </c>
      <c r="O1679" s="828" t="s">
        <v>228</v>
      </c>
      <c r="P1679" s="842"/>
      <c r="Q1679" s="834" t="s">
        <v>231</v>
      </c>
      <c r="R1679" s="828"/>
      <c r="S1679" s="434" t="s">
        <v>184</v>
      </c>
      <c r="T1679" s="438">
        <v>500000</v>
      </c>
      <c r="U1679" s="434" t="s">
        <v>183</v>
      </c>
      <c r="V1679" s="437">
        <f>T1684+T1682-0.001</f>
        <v>44179.999000000003</v>
      </c>
      <c r="W1679" s="434" t="s">
        <v>182</v>
      </c>
      <c r="X1679" s="436">
        <f>T1679</f>
        <v>500000</v>
      </c>
      <c r="Y1679" s="434" t="s">
        <v>181</v>
      </c>
      <c r="Z1679" s="435"/>
      <c r="AA1679" s="434" t="s">
        <v>181</v>
      </c>
      <c r="AB1679" s="435"/>
      <c r="AC1679" s="434" t="s">
        <v>181</v>
      </c>
      <c r="AD1679" s="435"/>
      <c r="AE1679" s="480" t="s">
        <v>181</v>
      </c>
      <c r="AF1679" s="479"/>
      <c r="AG1679" s="466" t="s">
        <v>181</v>
      </c>
      <c r="AH1679" s="467">
        <v>0.5</v>
      </c>
      <c r="AI1679" s="466" t="s">
        <v>180</v>
      </c>
      <c r="AJ1679" s="465"/>
      <c r="AK1679" s="894" t="s">
        <v>747</v>
      </c>
      <c r="AL1679" s="894" t="s">
        <v>747</v>
      </c>
      <c r="AM1679" s="894" t="s">
        <v>747</v>
      </c>
      <c r="AN1679" s="894" t="s">
        <v>747</v>
      </c>
      <c r="AO1679" s="894" t="s">
        <v>747</v>
      </c>
      <c r="AP1679" s="894" t="s">
        <v>10</v>
      </c>
    </row>
    <row r="1680" spans="1:42" s="404" customFormat="1" ht="15" hidden="1" customHeight="1" x14ac:dyDescent="0.25">
      <c r="A1680" s="402"/>
      <c r="B1680" s="425" t="s">
        <v>709</v>
      </c>
      <c r="C1680" s="424" t="s">
        <v>1062</v>
      </c>
      <c r="D1680" s="423" t="s">
        <v>705</v>
      </c>
      <c r="E1680" s="422" t="s">
        <v>10</v>
      </c>
      <c r="F1680" s="420">
        <v>44105</v>
      </c>
      <c r="G1680" s="420"/>
      <c r="H1680" s="419">
        <v>2019</v>
      </c>
      <c r="I1680" s="418" t="s">
        <v>185</v>
      </c>
      <c r="J1680" s="418" t="s">
        <v>160</v>
      </c>
      <c r="K1680" s="417" t="s">
        <v>746</v>
      </c>
      <c r="L1680" s="824"/>
      <c r="M1680" s="825"/>
      <c r="N1680" s="792"/>
      <c r="O1680" s="829"/>
      <c r="P1680" s="843"/>
      <c r="Q1680" s="835"/>
      <c r="R1680" s="829"/>
      <c r="S1680" s="416" t="s">
        <v>179</v>
      </c>
      <c r="T1680" s="432" t="s">
        <v>1073</v>
      </c>
      <c r="U1680" s="416" t="s">
        <v>177</v>
      </c>
      <c r="V1680" s="415"/>
      <c r="W1680" s="416" t="s">
        <v>176</v>
      </c>
      <c r="X1680" s="428">
        <f>X1679</f>
        <v>500000</v>
      </c>
      <c r="Y1680" s="416" t="s">
        <v>175</v>
      </c>
      <c r="Z1680" s="426"/>
      <c r="AA1680" s="416" t="s">
        <v>175</v>
      </c>
      <c r="AB1680" s="426"/>
      <c r="AC1680" s="416" t="s">
        <v>175</v>
      </c>
      <c r="AD1680" s="426"/>
      <c r="AE1680" s="478" t="s">
        <v>175</v>
      </c>
      <c r="AF1680" s="477"/>
      <c r="AG1680" s="463" t="s">
        <v>175</v>
      </c>
      <c r="AH1680" s="462"/>
      <c r="AI1680" s="463" t="s">
        <v>174</v>
      </c>
      <c r="AJ1680" s="464"/>
      <c r="AK1680" s="895"/>
      <c r="AL1680" s="895"/>
      <c r="AM1680" s="895"/>
      <c r="AN1680" s="895"/>
      <c r="AO1680" s="895"/>
      <c r="AP1680" s="895"/>
    </row>
    <row r="1681" spans="1:42" s="404" customFormat="1" ht="27" hidden="1" thickTop="1" thickBot="1" x14ac:dyDescent="0.25">
      <c r="A1681" s="402"/>
      <c r="B1681" s="425" t="s">
        <v>709</v>
      </c>
      <c r="C1681" s="424" t="s">
        <v>1062</v>
      </c>
      <c r="D1681" s="423" t="s">
        <v>705</v>
      </c>
      <c r="E1681" s="422" t="s">
        <v>10</v>
      </c>
      <c r="F1681" s="420">
        <v>44105</v>
      </c>
      <c r="G1681" s="420"/>
      <c r="H1681" s="419">
        <v>2019</v>
      </c>
      <c r="I1681" s="418" t="s">
        <v>185</v>
      </c>
      <c r="J1681" s="418" t="s">
        <v>160</v>
      </c>
      <c r="K1681" s="417" t="s">
        <v>746</v>
      </c>
      <c r="L1681" s="824"/>
      <c r="M1681" s="825"/>
      <c r="N1681" s="792"/>
      <c r="O1681" s="829"/>
      <c r="P1681" s="843"/>
      <c r="Q1681" s="835"/>
      <c r="R1681" s="829"/>
      <c r="S1681" s="416" t="s">
        <v>173</v>
      </c>
      <c r="T1681" s="596" t="s">
        <v>2005</v>
      </c>
      <c r="U1681" s="416" t="s">
        <v>171</v>
      </c>
      <c r="V1681" s="427"/>
      <c r="W1681" s="416" t="s">
        <v>170</v>
      </c>
      <c r="X1681" s="428"/>
      <c r="Y1681" s="416" t="s">
        <v>169</v>
      </c>
      <c r="Z1681" s="426"/>
      <c r="AA1681" s="416" t="s">
        <v>169</v>
      </c>
      <c r="AB1681" s="426"/>
      <c r="AC1681" s="416" t="s">
        <v>169</v>
      </c>
      <c r="AD1681" s="426"/>
      <c r="AE1681" s="478" t="s">
        <v>169</v>
      </c>
      <c r="AF1681" s="477"/>
      <c r="AG1681" s="463" t="s">
        <v>169</v>
      </c>
      <c r="AH1681" s="462">
        <v>0.5</v>
      </c>
      <c r="AI1681" s="781"/>
      <c r="AJ1681" s="782"/>
      <c r="AK1681" s="895"/>
      <c r="AL1681" s="895"/>
      <c r="AM1681" s="895"/>
      <c r="AN1681" s="895"/>
      <c r="AO1681" s="895"/>
      <c r="AP1681" s="895"/>
    </row>
    <row r="1682" spans="1:42" s="404" customFormat="1" ht="15" hidden="1" customHeight="1" x14ac:dyDescent="0.25">
      <c r="A1682" s="402"/>
      <c r="B1682" s="425" t="s">
        <v>709</v>
      </c>
      <c r="C1682" s="424" t="s">
        <v>1062</v>
      </c>
      <c r="D1682" s="423" t="s">
        <v>705</v>
      </c>
      <c r="E1682" s="422" t="s">
        <v>10</v>
      </c>
      <c r="F1682" s="420">
        <v>44105</v>
      </c>
      <c r="G1682" s="420"/>
      <c r="H1682" s="419">
        <v>2019</v>
      </c>
      <c r="I1682" s="418" t="s">
        <v>185</v>
      </c>
      <c r="J1682" s="418" t="s">
        <v>160</v>
      </c>
      <c r="K1682" s="417" t="s">
        <v>746</v>
      </c>
      <c r="L1682" s="824"/>
      <c r="M1682" s="825"/>
      <c r="N1682" s="792"/>
      <c r="O1682" s="829"/>
      <c r="P1682" s="843"/>
      <c r="Q1682" s="835"/>
      <c r="R1682" s="829"/>
      <c r="S1682" s="416" t="s">
        <v>168</v>
      </c>
      <c r="T1682" s="427">
        <v>75</v>
      </c>
      <c r="U1682" s="416" t="s">
        <v>167</v>
      </c>
      <c r="V1682" s="427"/>
      <c r="W1682" s="816"/>
      <c r="X1682" s="817"/>
      <c r="Y1682" s="416" t="s">
        <v>166</v>
      </c>
      <c r="Z1682" s="426">
        <f>IF(Z1680="",Z1681-Z1679,Z1681-Z1680)</f>
        <v>0</v>
      </c>
      <c r="AA1682" s="416" t="s">
        <v>166</v>
      </c>
      <c r="AB1682" s="426">
        <f>IF(AB1680="",AB1681-AB1679,AB1681-AB1680)</f>
        <v>0</v>
      </c>
      <c r="AC1682" s="416" t="s">
        <v>166</v>
      </c>
      <c r="AD1682" s="426">
        <f>IF(AD1680="",AD1681-AD1679,AD1681-AD1680)</f>
        <v>0</v>
      </c>
      <c r="AE1682" s="478" t="s">
        <v>166</v>
      </c>
      <c r="AF1682" s="477">
        <f>IF(AF1680="",AF1681-AF1679,AF1681-AF1680)</f>
        <v>0</v>
      </c>
      <c r="AG1682" s="463" t="s">
        <v>166</v>
      </c>
      <c r="AH1682" s="462">
        <f>IF(AH1680="",AH1681-AH1679,AH1681-AH1680)</f>
        <v>0</v>
      </c>
      <c r="AI1682" s="781"/>
      <c r="AJ1682" s="782"/>
      <c r="AK1682" s="895"/>
      <c r="AL1682" s="895"/>
      <c r="AM1682" s="895"/>
      <c r="AN1682" s="895"/>
      <c r="AO1682" s="895"/>
      <c r="AP1682" s="895"/>
    </row>
    <row r="1683" spans="1:42" s="404" customFormat="1" ht="15" hidden="1" customHeight="1" x14ac:dyDescent="0.25">
      <c r="A1683" s="402"/>
      <c r="B1683" s="425" t="s">
        <v>709</v>
      </c>
      <c r="C1683" s="424" t="s">
        <v>1062</v>
      </c>
      <c r="D1683" s="423" t="s">
        <v>705</v>
      </c>
      <c r="E1683" s="422" t="s">
        <v>10</v>
      </c>
      <c r="F1683" s="420">
        <v>44105</v>
      </c>
      <c r="G1683" s="420"/>
      <c r="H1683" s="419">
        <v>2019</v>
      </c>
      <c r="I1683" s="418" t="s">
        <v>185</v>
      </c>
      <c r="J1683" s="418" t="s">
        <v>160</v>
      </c>
      <c r="K1683" s="417" t="s">
        <v>746</v>
      </c>
      <c r="L1683" s="824"/>
      <c r="M1683" s="825"/>
      <c r="N1683" s="792"/>
      <c r="O1683" s="829"/>
      <c r="P1683" s="843"/>
      <c r="Q1683" s="835"/>
      <c r="R1683" s="829"/>
      <c r="S1683" s="416" t="s">
        <v>165</v>
      </c>
      <c r="T1683" s="415"/>
      <c r="U1683" s="416" t="s">
        <v>164</v>
      </c>
      <c r="V1683" s="415"/>
      <c r="W1683" s="816"/>
      <c r="X1683" s="817"/>
      <c r="Y1683" s="816"/>
      <c r="Z1683" s="817"/>
      <c r="AA1683" s="816"/>
      <c r="AB1683" s="817"/>
      <c r="AC1683" s="816"/>
      <c r="AD1683" s="817"/>
      <c r="AE1683" s="857"/>
      <c r="AF1683" s="858"/>
      <c r="AG1683" s="781"/>
      <c r="AH1683" s="782"/>
      <c r="AI1683" s="781"/>
      <c r="AJ1683" s="782"/>
      <c r="AK1683" s="895"/>
      <c r="AL1683" s="895"/>
      <c r="AM1683" s="895"/>
      <c r="AN1683" s="895"/>
      <c r="AO1683" s="895"/>
      <c r="AP1683" s="895"/>
    </row>
    <row r="1684" spans="1:42" s="404" customFormat="1" ht="15" hidden="1" customHeight="1" thickBot="1" x14ac:dyDescent="0.25">
      <c r="A1684" s="402"/>
      <c r="B1684" s="414" t="s">
        <v>709</v>
      </c>
      <c r="C1684" s="413" t="s">
        <v>1062</v>
      </c>
      <c r="D1684" s="412" t="s">
        <v>705</v>
      </c>
      <c r="E1684" s="411" t="s">
        <v>10</v>
      </c>
      <c r="F1684" s="409">
        <v>44105</v>
      </c>
      <c r="G1684" s="409"/>
      <c r="H1684" s="408">
        <v>2019</v>
      </c>
      <c r="I1684" s="407" t="s">
        <v>185</v>
      </c>
      <c r="J1684" s="407" t="s">
        <v>160</v>
      </c>
      <c r="K1684" s="407" t="s">
        <v>746</v>
      </c>
      <c r="L1684" s="826"/>
      <c r="M1684" s="827"/>
      <c r="N1684" s="793"/>
      <c r="O1684" s="830"/>
      <c r="P1684" s="844"/>
      <c r="Q1684" s="836"/>
      <c r="R1684" s="830"/>
      <c r="S1684" s="406" t="s">
        <v>158</v>
      </c>
      <c r="T1684" s="451">
        <v>44105</v>
      </c>
      <c r="U1684" s="820"/>
      <c r="V1684" s="821"/>
      <c r="W1684" s="818"/>
      <c r="X1684" s="819"/>
      <c r="Y1684" s="818"/>
      <c r="Z1684" s="819"/>
      <c r="AA1684" s="818"/>
      <c r="AB1684" s="819"/>
      <c r="AC1684" s="818"/>
      <c r="AD1684" s="819"/>
      <c r="AE1684" s="859"/>
      <c r="AF1684" s="860"/>
      <c r="AG1684" s="783"/>
      <c r="AH1684" s="784"/>
      <c r="AI1684" s="783"/>
      <c r="AJ1684" s="784"/>
      <c r="AK1684" s="896"/>
      <c r="AL1684" s="896"/>
      <c r="AM1684" s="896"/>
      <c r="AN1684" s="896"/>
      <c r="AO1684" s="896"/>
      <c r="AP1684" s="896"/>
    </row>
    <row r="1685" spans="1:42" s="404" customFormat="1" ht="12.75" customHeight="1" thickTop="1" x14ac:dyDescent="0.2">
      <c r="A1685" s="402"/>
      <c r="B1685" s="445" t="s">
        <v>706</v>
      </c>
      <c r="C1685" s="444" t="s">
        <v>444</v>
      </c>
      <c r="D1685" s="443" t="s">
        <v>705</v>
      </c>
      <c r="E1685" s="442" t="s">
        <v>50</v>
      </c>
      <c r="F1685" s="440">
        <v>44105</v>
      </c>
      <c r="G1685" s="440">
        <v>44120</v>
      </c>
      <c r="H1685" s="419">
        <v>2019</v>
      </c>
      <c r="I1685" s="418" t="s">
        <v>185</v>
      </c>
      <c r="J1685" s="418" t="s">
        <v>160</v>
      </c>
      <c r="K1685" s="508" t="s">
        <v>746</v>
      </c>
      <c r="L1685" s="822" t="s">
        <v>1925</v>
      </c>
      <c r="M1685" s="823"/>
      <c r="N1685" s="791" t="s">
        <v>1921</v>
      </c>
      <c r="O1685" s="828" t="s">
        <v>228</v>
      </c>
      <c r="P1685" s="842"/>
      <c r="Q1685" s="834" t="s">
        <v>231</v>
      </c>
      <c r="R1685" s="828"/>
      <c r="S1685" s="434" t="s">
        <v>184</v>
      </c>
      <c r="T1685" s="438">
        <v>500000</v>
      </c>
      <c r="U1685" s="434" t="s">
        <v>183</v>
      </c>
      <c r="V1685" s="437">
        <f>T1690+T1688</f>
        <v>44135</v>
      </c>
      <c r="W1685" s="434" t="s">
        <v>182</v>
      </c>
      <c r="X1685" s="436">
        <f>T1685</f>
        <v>500000</v>
      </c>
      <c r="Y1685" s="434" t="s">
        <v>181</v>
      </c>
      <c r="Z1685" s="435"/>
      <c r="AA1685" s="434" t="s">
        <v>181</v>
      </c>
      <c r="AB1685" s="435"/>
      <c r="AC1685" s="434" t="s">
        <v>181</v>
      </c>
      <c r="AD1685" s="435"/>
      <c r="AE1685" s="466" t="s">
        <v>181</v>
      </c>
      <c r="AF1685" s="467">
        <v>1</v>
      </c>
      <c r="AG1685" s="466" t="s">
        <v>181</v>
      </c>
      <c r="AH1685" s="467">
        <v>1</v>
      </c>
      <c r="AI1685" s="466" t="s">
        <v>180</v>
      </c>
      <c r="AJ1685" s="465">
        <v>15</v>
      </c>
      <c r="AK1685" s="791" t="s">
        <v>747</v>
      </c>
      <c r="AL1685" s="791" t="s">
        <v>747</v>
      </c>
      <c r="AM1685" s="791" t="s">
        <v>747</v>
      </c>
      <c r="AN1685" s="791" t="s">
        <v>227</v>
      </c>
      <c r="AO1685" s="791" t="s">
        <v>227</v>
      </c>
      <c r="AP1685" s="791" t="s">
        <v>2143</v>
      </c>
    </row>
    <row r="1686" spans="1:42" s="404" customFormat="1" ht="15" customHeight="1" x14ac:dyDescent="0.2">
      <c r="A1686" s="402"/>
      <c r="B1686" s="425" t="s">
        <v>706</v>
      </c>
      <c r="C1686" s="424" t="s">
        <v>444</v>
      </c>
      <c r="D1686" s="423" t="s">
        <v>705</v>
      </c>
      <c r="E1686" s="422" t="s">
        <v>50</v>
      </c>
      <c r="F1686" s="420">
        <v>44105</v>
      </c>
      <c r="G1686" s="420">
        <v>44120</v>
      </c>
      <c r="H1686" s="419">
        <v>2019</v>
      </c>
      <c r="I1686" s="418" t="s">
        <v>185</v>
      </c>
      <c r="J1686" s="418" t="s">
        <v>160</v>
      </c>
      <c r="K1686" s="417" t="s">
        <v>746</v>
      </c>
      <c r="L1686" s="824"/>
      <c r="M1686" s="825"/>
      <c r="N1686" s="792"/>
      <c r="O1686" s="829"/>
      <c r="P1686" s="843"/>
      <c r="Q1686" s="835"/>
      <c r="R1686" s="829"/>
      <c r="S1686" s="416" t="s">
        <v>179</v>
      </c>
      <c r="T1686" s="432" t="s">
        <v>1073</v>
      </c>
      <c r="U1686" s="416" t="s">
        <v>177</v>
      </c>
      <c r="V1686" s="415"/>
      <c r="W1686" s="416" t="s">
        <v>176</v>
      </c>
      <c r="X1686" s="428">
        <f>X1685</f>
        <v>500000</v>
      </c>
      <c r="Y1686" s="416" t="s">
        <v>175</v>
      </c>
      <c r="Z1686" s="426"/>
      <c r="AA1686" s="416" t="s">
        <v>175</v>
      </c>
      <c r="AB1686" s="426"/>
      <c r="AC1686" s="416" t="s">
        <v>175</v>
      </c>
      <c r="AD1686" s="426"/>
      <c r="AE1686" s="463" t="s">
        <v>175</v>
      </c>
      <c r="AF1686" s="462"/>
      <c r="AG1686" s="463" t="s">
        <v>175</v>
      </c>
      <c r="AH1686" s="462"/>
      <c r="AI1686" s="463" t="s">
        <v>174</v>
      </c>
      <c r="AJ1686" s="430">
        <v>169</v>
      </c>
      <c r="AK1686" s="792"/>
      <c r="AL1686" s="792"/>
      <c r="AM1686" s="792"/>
      <c r="AN1686" s="792"/>
      <c r="AO1686" s="792"/>
      <c r="AP1686" s="792"/>
    </row>
    <row r="1687" spans="1:42" s="404" customFormat="1" ht="33" customHeight="1" x14ac:dyDescent="0.2">
      <c r="A1687" s="402"/>
      <c r="B1687" s="425" t="s">
        <v>706</v>
      </c>
      <c r="C1687" s="424" t="s">
        <v>444</v>
      </c>
      <c r="D1687" s="423" t="s">
        <v>705</v>
      </c>
      <c r="E1687" s="422" t="s">
        <v>50</v>
      </c>
      <c r="F1687" s="420">
        <v>44105</v>
      </c>
      <c r="G1687" s="420">
        <v>44120</v>
      </c>
      <c r="H1687" s="419">
        <v>2019</v>
      </c>
      <c r="I1687" s="418" t="s">
        <v>185</v>
      </c>
      <c r="J1687" s="418" t="s">
        <v>160</v>
      </c>
      <c r="K1687" s="417" t="s">
        <v>746</v>
      </c>
      <c r="L1687" s="824"/>
      <c r="M1687" s="825"/>
      <c r="N1687" s="792"/>
      <c r="O1687" s="829"/>
      <c r="P1687" s="843"/>
      <c r="Q1687" s="835"/>
      <c r="R1687" s="829"/>
      <c r="S1687" s="416" t="s">
        <v>173</v>
      </c>
      <c r="T1687" s="596" t="s">
        <v>2005</v>
      </c>
      <c r="U1687" s="416" t="s">
        <v>171</v>
      </c>
      <c r="V1687" s="427"/>
      <c r="W1687" s="416" t="s">
        <v>170</v>
      </c>
      <c r="X1687" s="428"/>
      <c r="Y1687" s="416" t="s">
        <v>169</v>
      </c>
      <c r="Z1687" s="426"/>
      <c r="AA1687" s="416" t="s">
        <v>169</v>
      </c>
      <c r="AB1687" s="426"/>
      <c r="AC1687" s="416" t="s">
        <v>169</v>
      </c>
      <c r="AD1687" s="426"/>
      <c r="AE1687" s="463" t="s">
        <v>169</v>
      </c>
      <c r="AF1687" s="462">
        <v>1</v>
      </c>
      <c r="AG1687" s="463" t="s">
        <v>169</v>
      </c>
      <c r="AH1687" s="462">
        <v>1</v>
      </c>
      <c r="AI1687" s="781"/>
      <c r="AJ1687" s="782"/>
      <c r="AK1687" s="792"/>
      <c r="AL1687" s="792"/>
      <c r="AM1687" s="792"/>
      <c r="AN1687" s="792"/>
      <c r="AO1687" s="792"/>
      <c r="AP1687" s="792"/>
    </row>
    <row r="1688" spans="1:42" s="404" customFormat="1" ht="15" customHeight="1" x14ac:dyDescent="0.2">
      <c r="A1688" s="402"/>
      <c r="B1688" s="425" t="s">
        <v>706</v>
      </c>
      <c r="C1688" s="424" t="s">
        <v>444</v>
      </c>
      <c r="D1688" s="423" t="s">
        <v>705</v>
      </c>
      <c r="E1688" s="422" t="s">
        <v>50</v>
      </c>
      <c r="F1688" s="420">
        <v>44105</v>
      </c>
      <c r="G1688" s="420">
        <v>44120</v>
      </c>
      <c r="H1688" s="419">
        <v>2019</v>
      </c>
      <c r="I1688" s="418" t="s">
        <v>185</v>
      </c>
      <c r="J1688" s="418" t="s">
        <v>160</v>
      </c>
      <c r="K1688" s="417" t="s">
        <v>746</v>
      </c>
      <c r="L1688" s="824"/>
      <c r="M1688" s="825"/>
      <c r="N1688" s="792"/>
      <c r="O1688" s="829"/>
      <c r="P1688" s="843"/>
      <c r="Q1688" s="835"/>
      <c r="R1688" s="829"/>
      <c r="S1688" s="416" t="s">
        <v>168</v>
      </c>
      <c r="T1688" s="427">
        <v>30</v>
      </c>
      <c r="U1688" s="416" t="s">
        <v>167</v>
      </c>
      <c r="V1688" s="427"/>
      <c r="W1688" s="816"/>
      <c r="X1688" s="817"/>
      <c r="Y1688" s="416" t="s">
        <v>166</v>
      </c>
      <c r="Z1688" s="426">
        <f>IF(Z1686="",Z1687-Z1685,Z1687-Z1686)</f>
        <v>0</v>
      </c>
      <c r="AA1688" s="416" t="s">
        <v>166</v>
      </c>
      <c r="AB1688" s="426">
        <f>IF(AB1686="",AB1687-AB1685,AB1687-AB1686)</f>
        <v>0</v>
      </c>
      <c r="AC1688" s="416" t="s">
        <v>166</v>
      </c>
      <c r="AD1688" s="426">
        <f>IF(AD1686="",AD1687-AD1685,AD1687-AD1686)</f>
        <v>0</v>
      </c>
      <c r="AE1688" s="463" t="s">
        <v>166</v>
      </c>
      <c r="AF1688" s="462">
        <f>IF(AF1686="",AF1687-AF1685,AF1687-AF1686)</f>
        <v>0</v>
      </c>
      <c r="AG1688" s="463" t="s">
        <v>166</v>
      </c>
      <c r="AH1688" s="462">
        <f>IF(AH1686="",AH1687-AH1685,AH1687-AH1686)</f>
        <v>0</v>
      </c>
      <c r="AI1688" s="781"/>
      <c r="AJ1688" s="782"/>
      <c r="AK1688" s="792"/>
      <c r="AL1688" s="792"/>
      <c r="AM1688" s="792"/>
      <c r="AN1688" s="792"/>
      <c r="AO1688" s="792"/>
      <c r="AP1688" s="792"/>
    </row>
    <row r="1689" spans="1:42" s="404" customFormat="1" ht="15" customHeight="1" x14ac:dyDescent="0.2">
      <c r="A1689" s="402"/>
      <c r="B1689" s="425" t="s">
        <v>706</v>
      </c>
      <c r="C1689" s="424" t="s">
        <v>444</v>
      </c>
      <c r="D1689" s="423" t="s">
        <v>705</v>
      </c>
      <c r="E1689" s="422" t="s">
        <v>50</v>
      </c>
      <c r="F1689" s="420">
        <v>44105</v>
      </c>
      <c r="G1689" s="420">
        <v>44120</v>
      </c>
      <c r="H1689" s="419">
        <v>2019</v>
      </c>
      <c r="I1689" s="418" t="s">
        <v>185</v>
      </c>
      <c r="J1689" s="418" t="s">
        <v>160</v>
      </c>
      <c r="K1689" s="417" t="s">
        <v>746</v>
      </c>
      <c r="L1689" s="824"/>
      <c r="M1689" s="825"/>
      <c r="N1689" s="792"/>
      <c r="O1689" s="829"/>
      <c r="P1689" s="843"/>
      <c r="Q1689" s="835"/>
      <c r="R1689" s="829"/>
      <c r="S1689" s="416" t="s">
        <v>165</v>
      </c>
      <c r="T1689" s="415"/>
      <c r="U1689" s="416" t="s">
        <v>164</v>
      </c>
      <c r="V1689" s="415">
        <v>44120</v>
      </c>
      <c r="W1689" s="816"/>
      <c r="X1689" s="817"/>
      <c r="Y1689" s="816"/>
      <c r="Z1689" s="817"/>
      <c r="AA1689" s="816"/>
      <c r="AB1689" s="817"/>
      <c r="AC1689" s="816"/>
      <c r="AD1689" s="817"/>
      <c r="AE1689" s="781"/>
      <c r="AF1689" s="782"/>
      <c r="AG1689" s="781"/>
      <c r="AH1689" s="782"/>
      <c r="AI1689" s="781"/>
      <c r="AJ1689" s="782"/>
      <c r="AK1689" s="792"/>
      <c r="AL1689" s="792"/>
      <c r="AM1689" s="792"/>
      <c r="AN1689" s="792"/>
      <c r="AO1689" s="792"/>
      <c r="AP1689" s="792"/>
    </row>
    <row r="1690" spans="1:42" s="404" customFormat="1" ht="15" customHeight="1" thickBot="1" x14ac:dyDescent="0.25">
      <c r="A1690" s="402"/>
      <c r="B1690" s="414" t="s">
        <v>706</v>
      </c>
      <c r="C1690" s="413" t="s">
        <v>444</v>
      </c>
      <c r="D1690" s="412" t="s">
        <v>705</v>
      </c>
      <c r="E1690" s="411" t="s">
        <v>50</v>
      </c>
      <c r="F1690" s="409">
        <v>44105</v>
      </c>
      <c r="G1690" s="409">
        <v>44120</v>
      </c>
      <c r="H1690" s="408">
        <v>2019</v>
      </c>
      <c r="I1690" s="407" t="s">
        <v>185</v>
      </c>
      <c r="J1690" s="407" t="s">
        <v>160</v>
      </c>
      <c r="K1690" s="407" t="s">
        <v>746</v>
      </c>
      <c r="L1690" s="826"/>
      <c r="M1690" s="827"/>
      <c r="N1690" s="793"/>
      <c r="O1690" s="830"/>
      <c r="P1690" s="844"/>
      <c r="Q1690" s="836"/>
      <c r="R1690" s="830"/>
      <c r="S1690" s="406" t="s">
        <v>158</v>
      </c>
      <c r="T1690" s="451">
        <v>44105</v>
      </c>
      <c r="U1690" s="820"/>
      <c r="V1690" s="821"/>
      <c r="W1690" s="818"/>
      <c r="X1690" s="819"/>
      <c r="Y1690" s="818"/>
      <c r="Z1690" s="819"/>
      <c r="AA1690" s="818"/>
      <c r="AB1690" s="819"/>
      <c r="AC1690" s="818"/>
      <c r="AD1690" s="819"/>
      <c r="AE1690" s="783"/>
      <c r="AF1690" s="784"/>
      <c r="AG1690" s="783"/>
      <c r="AH1690" s="784"/>
      <c r="AI1690" s="783"/>
      <c r="AJ1690" s="784"/>
      <c r="AK1690" s="793"/>
      <c r="AL1690" s="793"/>
      <c r="AM1690" s="793"/>
      <c r="AN1690" s="793"/>
      <c r="AO1690" s="793"/>
      <c r="AP1690" s="793"/>
    </row>
    <row r="1691" spans="1:42" s="404" customFormat="1" ht="12.75" hidden="1" customHeight="1" thickTop="1" x14ac:dyDescent="0.25">
      <c r="A1691" s="402"/>
      <c r="B1691" s="445" t="s">
        <v>706</v>
      </c>
      <c r="C1691" s="444" t="s">
        <v>444</v>
      </c>
      <c r="D1691" s="443" t="s">
        <v>705</v>
      </c>
      <c r="E1691" s="442" t="s">
        <v>10</v>
      </c>
      <c r="F1691" s="440">
        <v>44105</v>
      </c>
      <c r="G1691" s="440"/>
      <c r="H1691" s="419">
        <v>2019</v>
      </c>
      <c r="I1691" s="418" t="s">
        <v>185</v>
      </c>
      <c r="J1691" s="418" t="s">
        <v>160</v>
      </c>
      <c r="K1691" s="508" t="s">
        <v>746</v>
      </c>
      <c r="L1691" s="822" t="s">
        <v>1924</v>
      </c>
      <c r="M1691" s="823"/>
      <c r="N1691" s="791" t="s">
        <v>1921</v>
      </c>
      <c r="O1691" s="828" t="s">
        <v>228</v>
      </c>
      <c r="P1691" s="842"/>
      <c r="Q1691" s="834" t="s">
        <v>231</v>
      </c>
      <c r="R1691" s="828"/>
      <c r="S1691" s="434" t="s">
        <v>184</v>
      </c>
      <c r="T1691" s="438">
        <v>500000</v>
      </c>
      <c r="U1691" s="434" t="s">
        <v>183</v>
      </c>
      <c r="V1691" s="437">
        <f>T1696+T1694-0.001</f>
        <v>44179.999000000003</v>
      </c>
      <c r="W1691" s="434" t="s">
        <v>182</v>
      </c>
      <c r="X1691" s="436">
        <f>T1691</f>
        <v>500000</v>
      </c>
      <c r="Y1691" s="434" t="s">
        <v>181</v>
      </c>
      <c r="Z1691" s="435"/>
      <c r="AA1691" s="434" t="s">
        <v>181</v>
      </c>
      <c r="AB1691" s="435"/>
      <c r="AC1691" s="434" t="s">
        <v>181</v>
      </c>
      <c r="AD1691" s="435"/>
      <c r="AE1691" s="466" t="s">
        <v>181</v>
      </c>
      <c r="AF1691" s="467">
        <v>1</v>
      </c>
      <c r="AG1691" s="466" t="s">
        <v>181</v>
      </c>
      <c r="AH1691" s="467">
        <v>0.75</v>
      </c>
      <c r="AI1691" s="466" t="s">
        <v>180</v>
      </c>
      <c r="AJ1691" s="465"/>
      <c r="AK1691" s="791" t="s">
        <v>747</v>
      </c>
      <c r="AL1691" s="791" t="s">
        <v>747</v>
      </c>
      <c r="AM1691" s="791" t="s">
        <v>747</v>
      </c>
      <c r="AN1691" s="791" t="s">
        <v>227</v>
      </c>
      <c r="AO1691" s="791" t="s">
        <v>227</v>
      </c>
      <c r="AP1691" s="791" t="s">
        <v>10</v>
      </c>
    </row>
    <row r="1692" spans="1:42" s="404" customFormat="1" ht="15" hidden="1" customHeight="1" x14ac:dyDescent="0.25">
      <c r="A1692" s="402"/>
      <c r="B1692" s="425" t="s">
        <v>706</v>
      </c>
      <c r="C1692" s="424" t="s">
        <v>444</v>
      </c>
      <c r="D1692" s="423" t="s">
        <v>705</v>
      </c>
      <c r="E1692" s="422" t="s">
        <v>10</v>
      </c>
      <c r="F1692" s="420">
        <v>44105</v>
      </c>
      <c r="G1692" s="420"/>
      <c r="H1692" s="419">
        <v>2019</v>
      </c>
      <c r="I1692" s="418" t="s">
        <v>185</v>
      </c>
      <c r="J1692" s="418" t="s">
        <v>160</v>
      </c>
      <c r="K1692" s="417" t="s">
        <v>746</v>
      </c>
      <c r="L1692" s="824"/>
      <c r="M1692" s="825"/>
      <c r="N1692" s="792"/>
      <c r="O1692" s="829"/>
      <c r="P1692" s="843"/>
      <c r="Q1692" s="835"/>
      <c r="R1692" s="829"/>
      <c r="S1692" s="416" t="s">
        <v>179</v>
      </c>
      <c r="T1692" s="432" t="s">
        <v>1073</v>
      </c>
      <c r="U1692" s="416" t="s">
        <v>177</v>
      </c>
      <c r="V1692" s="415"/>
      <c r="W1692" s="416" t="s">
        <v>176</v>
      </c>
      <c r="X1692" s="428">
        <f>X1691</f>
        <v>500000</v>
      </c>
      <c r="Y1692" s="416" t="s">
        <v>175</v>
      </c>
      <c r="Z1692" s="426"/>
      <c r="AA1692" s="416" t="s">
        <v>175</v>
      </c>
      <c r="AB1692" s="426"/>
      <c r="AC1692" s="416" t="s">
        <v>175</v>
      </c>
      <c r="AD1692" s="426"/>
      <c r="AE1692" s="463" t="s">
        <v>175</v>
      </c>
      <c r="AF1692" s="462"/>
      <c r="AG1692" s="463" t="s">
        <v>175</v>
      </c>
      <c r="AH1692" s="462"/>
      <c r="AI1692" s="463" t="s">
        <v>174</v>
      </c>
      <c r="AJ1692" s="464"/>
      <c r="AK1692" s="792"/>
      <c r="AL1692" s="792"/>
      <c r="AM1692" s="792"/>
      <c r="AN1692" s="792"/>
      <c r="AO1692" s="792"/>
      <c r="AP1692" s="792"/>
    </row>
    <row r="1693" spans="1:42" s="404" customFormat="1" ht="33" hidden="1" customHeight="1" x14ac:dyDescent="0.25">
      <c r="A1693" s="402"/>
      <c r="B1693" s="425" t="s">
        <v>706</v>
      </c>
      <c r="C1693" s="424" t="s">
        <v>444</v>
      </c>
      <c r="D1693" s="423" t="s">
        <v>705</v>
      </c>
      <c r="E1693" s="422" t="s">
        <v>10</v>
      </c>
      <c r="F1693" s="420">
        <v>44105</v>
      </c>
      <c r="G1693" s="420"/>
      <c r="H1693" s="419">
        <v>2019</v>
      </c>
      <c r="I1693" s="418" t="s">
        <v>185</v>
      </c>
      <c r="J1693" s="418" t="s">
        <v>160</v>
      </c>
      <c r="K1693" s="417" t="s">
        <v>746</v>
      </c>
      <c r="L1693" s="824"/>
      <c r="M1693" s="825"/>
      <c r="N1693" s="792"/>
      <c r="O1693" s="829"/>
      <c r="P1693" s="843"/>
      <c r="Q1693" s="835"/>
      <c r="R1693" s="829"/>
      <c r="S1693" s="416" t="s">
        <v>173</v>
      </c>
      <c r="T1693" s="596" t="s">
        <v>2005</v>
      </c>
      <c r="U1693" s="416" t="s">
        <v>171</v>
      </c>
      <c r="V1693" s="427"/>
      <c r="W1693" s="416" t="s">
        <v>170</v>
      </c>
      <c r="X1693" s="428"/>
      <c r="Y1693" s="416" t="s">
        <v>169</v>
      </c>
      <c r="Z1693" s="426"/>
      <c r="AA1693" s="416" t="s">
        <v>169</v>
      </c>
      <c r="AB1693" s="426"/>
      <c r="AC1693" s="416" t="s">
        <v>169</v>
      </c>
      <c r="AD1693" s="426"/>
      <c r="AE1693" s="463" t="s">
        <v>169</v>
      </c>
      <c r="AF1693" s="462">
        <v>1</v>
      </c>
      <c r="AG1693" s="463" t="s">
        <v>169</v>
      </c>
      <c r="AH1693" s="462">
        <v>0.75</v>
      </c>
      <c r="AI1693" s="781"/>
      <c r="AJ1693" s="782"/>
      <c r="AK1693" s="792"/>
      <c r="AL1693" s="792"/>
      <c r="AM1693" s="792"/>
      <c r="AN1693" s="792"/>
      <c r="AO1693" s="792"/>
      <c r="AP1693" s="792"/>
    </row>
    <row r="1694" spans="1:42" s="404" customFormat="1" ht="15" hidden="1" customHeight="1" x14ac:dyDescent="0.25">
      <c r="A1694" s="402"/>
      <c r="B1694" s="425" t="s">
        <v>706</v>
      </c>
      <c r="C1694" s="424" t="s">
        <v>444</v>
      </c>
      <c r="D1694" s="423" t="s">
        <v>705</v>
      </c>
      <c r="E1694" s="422" t="s">
        <v>10</v>
      </c>
      <c r="F1694" s="420">
        <v>44105</v>
      </c>
      <c r="G1694" s="420"/>
      <c r="H1694" s="419">
        <v>2019</v>
      </c>
      <c r="I1694" s="418" t="s">
        <v>185</v>
      </c>
      <c r="J1694" s="418" t="s">
        <v>160</v>
      </c>
      <c r="K1694" s="417" t="s">
        <v>746</v>
      </c>
      <c r="L1694" s="824"/>
      <c r="M1694" s="825"/>
      <c r="N1694" s="792"/>
      <c r="O1694" s="829"/>
      <c r="P1694" s="843"/>
      <c r="Q1694" s="835"/>
      <c r="R1694" s="829"/>
      <c r="S1694" s="416" t="s">
        <v>168</v>
      </c>
      <c r="T1694" s="427">
        <v>75</v>
      </c>
      <c r="U1694" s="416" t="s">
        <v>167</v>
      </c>
      <c r="V1694" s="427"/>
      <c r="W1694" s="816"/>
      <c r="X1694" s="817"/>
      <c r="Y1694" s="416" t="s">
        <v>166</v>
      </c>
      <c r="Z1694" s="426">
        <f>IF(Z1692="",Z1693-Z1691,Z1693-Z1692)</f>
        <v>0</v>
      </c>
      <c r="AA1694" s="416" t="s">
        <v>166</v>
      </c>
      <c r="AB1694" s="426">
        <f>IF(AB1692="",AB1693-AB1691,AB1693-AB1692)</f>
        <v>0</v>
      </c>
      <c r="AC1694" s="416" t="s">
        <v>166</v>
      </c>
      <c r="AD1694" s="426">
        <f>IF(AD1692="",AD1693-AD1691,AD1693-AD1692)</f>
        <v>0</v>
      </c>
      <c r="AE1694" s="463" t="s">
        <v>166</v>
      </c>
      <c r="AF1694" s="462">
        <f>IF(AF1692="",AF1693-AF1691,AF1693-AF1692)</f>
        <v>0</v>
      </c>
      <c r="AG1694" s="463" t="s">
        <v>166</v>
      </c>
      <c r="AH1694" s="462">
        <f>IF(AH1692="",AH1693-AH1691,AH1693-AH1692)</f>
        <v>0</v>
      </c>
      <c r="AI1694" s="781"/>
      <c r="AJ1694" s="782"/>
      <c r="AK1694" s="792"/>
      <c r="AL1694" s="792"/>
      <c r="AM1694" s="792"/>
      <c r="AN1694" s="792"/>
      <c r="AO1694" s="792"/>
      <c r="AP1694" s="792"/>
    </row>
    <row r="1695" spans="1:42" s="404" customFormat="1" ht="15" hidden="1" customHeight="1" x14ac:dyDescent="0.25">
      <c r="A1695" s="402"/>
      <c r="B1695" s="425" t="s">
        <v>706</v>
      </c>
      <c r="C1695" s="424" t="s">
        <v>444</v>
      </c>
      <c r="D1695" s="423" t="s">
        <v>705</v>
      </c>
      <c r="E1695" s="422" t="s">
        <v>10</v>
      </c>
      <c r="F1695" s="420">
        <v>44105</v>
      </c>
      <c r="G1695" s="420"/>
      <c r="H1695" s="419">
        <v>2019</v>
      </c>
      <c r="I1695" s="418" t="s">
        <v>185</v>
      </c>
      <c r="J1695" s="418" t="s">
        <v>160</v>
      </c>
      <c r="K1695" s="417" t="s">
        <v>746</v>
      </c>
      <c r="L1695" s="824"/>
      <c r="M1695" s="825"/>
      <c r="N1695" s="792"/>
      <c r="O1695" s="829"/>
      <c r="P1695" s="843"/>
      <c r="Q1695" s="835"/>
      <c r="R1695" s="829"/>
      <c r="S1695" s="416" t="s">
        <v>165</v>
      </c>
      <c r="T1695" s="415"/>
      <c r="U1695" s="416" t="s">
        <v>164</v>
      </c>
      <c r="V1695" s="415"/>
      <c r="W1695" s="816"/>
      <c r="X1695" s="817"/>
      <c r="Y1695" s="816"/>
      <c r="Z1695" s="817"/>
      <c r="AA1695" s="816"/>
      <c r="AB1695" s="817"/>
      <c r="AC1695" s="816"/>
      <c r="AD1695" s="817"/>
      <c r="AE1695" s="781"/>
      <c r="AF1695" s="782"/>
      <c r="AG1695" s="781"/>
      <c r="AH1695" s="782"/>
      <c r="AI1695" s="781"/>
      <c r="AJ1695" s="782"/>
      <c r="AK1695" s="792"/>
      <c r="AL1695" s="792"/>
      <c r="AM1695" s="792"/>
      <c r="AN1695" s="792"/>
      <c r="AO1695" s="792"/>
      <c r="AP1695" s="792"/>
    </row>
    <row r="1696" spans="1:42" s="404" customFormat="1" ht="15" hidden="1" customHeight="1" thickBot="1" x14ac:dyDescent="0.25">
      <c r="A1696" s="402"/>
      <c r="B1696" s="414" t="s">
        <v>706</v>
      </c>
      <c r="C1696" s="413" t="s">
        <v>444</v>
      </c>
      <c r="D1696" s="412" t="s">
        <v>705</v>
      </c>
      <c r="E1696" s="411" t="s">
        <v>10</v>
      </c>
      <c r="F1696" s="409">
        <v>44105</v>
      </c>
      <c r="G1696" s="409"/>
      <c r="H1696" s="408">
        <v>2019</v>
      </c>
      <c r="I1696" s="407" t="s">
        <v>185</v>
      </c>
      <c r="J1696" s="407" t="s">
        <v>160</v>
      </c>
      <c r="K1696" s="407" t="s">
        <v>746</v>
      </c>
      <c r="L1696" s="826"/>
      <c r="M1696" s="827"/>
      <c r="N1696" s="793"/>
      <c r="O1696" s="830"/>
      <c r="P1696" s="844"/>
      <c r="Q1696" s="836"/>
      <c r="R1696" s="830"/>
      <c r="S1696" s="406" t="s">
        <v>158</v>
      </c>
      <c r="T1696" s="451">
        <v>44105</v>
      </c>
      <c r="U1696" s="820"/>
      <c r="V1696" s="821"/>
      <c r="W1696" s="818"/>
      <c r="X1696" s="819"/>
      <c r="Y1696" s="818"/>
      <c r="Z1696" s="819"/>
      <c r="AA1696" s="818"/>
      <c r="AB1696" s="819"/>
      <c r="AC1696" s="818"/>
      <c r="AD1696" s="819"/>
      <c r="AE1696" s="783"/>
      <c r="AF1696" s="784"/>
      <c r="AG1696" s="783"/>
      <c r="AH1696" s="784"/>
      <c r="AI1696" s="783"/>
      <c r="AJ1696" s="784"/>
      <c r="AK1696" s="793"/>
      <c r="AL1696" s="793"/>
      <c r="AM1696" s="793"/>
      <c r="AN1696" s="793"/>
      <c r="AO1696" s="793"/>
      <c r="AP1696" s="793"/>
    </row>
    <row r="1697" spans="1:42" s="404" customFormat="1" ht="12.75" customHeight="1" thickTop="1" x14ac:dyDescent="0.2">
      <c r="A1697" s="402"/>
      <c r="B1697" s="445" t="s">
        <v>706</v>
      </c>
      <c r="C1697" s="444" t="s">
        <v>707</v>
      </c>
      <c r="D1697" s="443" t="s">
        <v>705</v>
      </c>
      <c r="E1697" s="442" t="s">
        <v>50</v>
      </c>
      <c r="F1697" s="440">
        <v>44105</v>
      </c>
      <c r="G1697" s="440">
        <v>44176</v>
      </c>
      <c r="H1697" s="419">
        <v>2019</v>
      </c>
      <c r="I1697" s="418" t="s">
        <v>185</v>
      </c>
      <c r="J1697" s="418" t="s">
        <v>160</v>
      </c>
      <c r="K1697" s="508" t="s">
        <v>746</v>
      </c>
      <c r="L1697" s="822" t="s">
        <v>1926</v>
      </c>
      <c r="M1697" s="823"/>
      <c r="N1697" s="791" t="s">
        <v>1921</v>
      </c>
      <c r="O1697" s="828" t="s">
        <v>228</v>
      </c>
      <c r="P1697" s="842"/>
      <c r="Q1697" s="834" t="s">
        <v>231</v>
      </c>
      <c r="R1697" s="828"/>
      <c r="S1697" s="434" t="s">
        <v>184</v>
      </c>
      <c r="T1697" s="438">
        <v>500000</v>
      </c>
      <c r="U1697" s="434" t="s">
        <v>183</v>
      </c>
      <c r="V1697" s="437">
        <f>T1702+T1700-0.001</f>
        <v>44179.999000000003</v>
      </c>
      <c r="W1697" s="434" t="s">
        <v>182</v>
      </c>
      <c r="X1697" s="436">
        <f>T1697</f>
        <v>500000</v>
      </c>
      <c r="Y1697" s="434" t="s">
        <v>181</v>
      </c>
      <c r="Z1697" s="435"/>
      <c r="AA1697" s="434" t="s">
        <v>181</v>
      </c>
      <c r="AB1697" s="435"/>
      <c r="AC1697" s="434" t="s">
        <v>181</v>
      </c>
      <c r="AD1697" s="435"/>
      <c r="AE1697" s="480" t="s">
        <v>181</v>
      </c>
      <c r="AF1697" s="479"/>
      <c r="AG1697" s="466" t="s">
        <v>181</v>
      </c>
      <c r="AH1697" s="467">
        <v>1</v>
      </c>
      <c r="AI1697" s="466" t="s">
        <v>180</v>
      </c>
      <c r="AJ1697" s="465">
        <v>14</v>
      </c>
      <c r="AK1697" s="791" t="s">
        <v>747</v>
      </c>
      <c r="AL1697" s="791" t="s">
        <v>747</v>
      </c>
      <c r="AM1697" s="791" t="s">
        <v>747</v>
      </c>
      <c r="AN1697" s="791" t="s">
        <v>747</v>
      </c>
      <c r="AO1697" s="791" t="s">
        <v>747</v>
      </c>
      <c r="AP1697" s="791" t="s">
        <v>2143</v>
      </c>
    </row>
    <row r="1698" spans="1:42" s="404" customFormat="1" ht="15" customHeight="1" x14ac:dyDescent="0.2">
      <c r="A1698" s="402"/>
      <c r="B1698" s="425" t="s">
        <v>706</v>
      </c>
      <c r="C1698" s="424" t="s">
        <v>707</v>
      </c>
      <c r="D1698" s="423" t="s">
        <v>705</v>
      </c>
      <c r="E1698" s="422" t="s">
        <v>50</v>
      </c>
      <c r="F1698" s="420">
        <v>44105</v>
      </c>
      <c r="G1698" s="420">
        <v>44176</v>
      </c>
      <c r="H1698" s="419">
        <v>2019</v>
      </c>
      <c r="I1698" s="418" t="s">
        <v>185</v>
      </c>
      <c r="J1698" s="418" t="s">
        <v>160</v>
      </c>
      <c r="K1698" s="417" t="s">
        <v>746</v>
      </c>
      <c r="L1698" s="824"/>
      <c r="M1698" s="825"/>
      <c r="N1698" s="792"/>
      <c r="O1698" s="829"/>
      <c r="P1698" s="843"/>
      <c r="Q1698" s="835"/>
      <c r="R1698" s="829"/>
      <c r="S1698" s="416" t="s">
        <v>179</v>
      </c>
      <c r="T1698" s="432" t="s">
        <v>1073</v>
      </c>
      <c r="U1698" s="416" t="s">
        <v>177</v>
      </c>
      <c r="V1698" s="415"/>
      <c r="W1698" s="416" t="s">
        <v>176</v>
      </c>
      <c r="X1698" s="428">
        <f>X1697</f>
        <v>500000</v>
      </c>
      <c r="Y1698" s="416" t="s">
        <v>175</v>
      </c>
      <c r="Z1698" s="426"/>
      <c r="AA1698" s="416" t="s">
        <v>175</v>
      </c>
      <c r="AB1698" s="426"/>
      <c r="AC1698" s="416" t="s">
        <v>175</v>
      </c>
      <c r="AD1698" s="426"/>
      <c r="AE1698" s="478" t="s">
        <v>175</v>
      </c>
      <c r="AF1698" s="477"/>
      <c r="AG1698" s="463" t="s">
        <v>175</v>
      </c>
      <c r="AH1698" s="462"/>
      <c r="AI1698" s="463" t="s">
        <v>174</v>
      </c>
      <c r="AJ1698" s="430">
        <v>169</v>
      </c>
      <c r="AK1698" s="792"/>
      <c r="AL1698" s="792"/>
      <c r="AM1698" s="792"/>
      <c r="AN1698" s="792"/>
      <c r="AO1698" s="792"/>
      <c r="AP1698" s="792"/>
    </row>
    <row r="1699" spans="1:42" s="404" customFormat="1" ht="25.5" x14ac:dyDescent="0.2">
      <c r="A1699" s="402"/>
      <c r="B1699" s="425" t="s">
        <v>706</v>
      </c>
      <c r="C1699" s="424" t="s">
        <v>707</v>
      </c>
      <c r="D1699" s="423" t="s">
        <v>705</v>
      </c>
      <c r="E1699" s="422" t="s">
        <v>50</v>
      </c>
      <c r="F1699" s="420">
        <v>44105</v>
      </c>
      <c r="G1699" s="420">
        <v>44176</v>
      </c>
      <c r="H1699" s="419">
        <v>2019</v>
      </c>
      <c r="I1699" s="418" t="s">
        <v>185</v>
      </c>
      <c r="J1699" s="418" t="s">
        <v>160</v>
      </c>
      <c r="K1699" s="417" t="s">
        <v>746</v>
      </c>
      <c r="L1699" s="824"/>
      <c r="M1699" s="825"/>
      <c r="N1699" s="792"/>
      <c r="O1699" s="829"/>
      <c r="P1699" s="843"/>
      <c r="Q1699" s="835"/>
      <c r="R1699" s="829"/>
      <c r="S1699" s="416" t="s">
        <v>173</v>
      </c>
      <c r="T1699" s="596" t="s">
        <v>2005</v>
      </c>
      <c r="U1699" s="416" t="s">
        <v>171</v>
      </c>
      <c r="V1699" s="427"/>
      <c r="W1699" s="416" t="s">
        <v>170</v>
      </c>
      <c r="X1699" s="428"/>
      <c r="Y1699" s="416" t="s">
        <v>169</v>
      </c>
      <c r="Z1699" s="426"/>
      <c r="AA1699" s="416" t="s">
        <v>169</v>
      </c>
      <c r="AB1699" s="426"/>
      <c r="AC1699" s="416" t="s">
        <v>169</v>
      </c>
      <c r="AD1699" s="426"/>
      <c r="AE1699" s="478" t="s">
        <v>169</v>
      </c>
      <c r="AF1699" s="477"/>
      <c r="AG1699" s="463" t="s">
        <v>169</v>
      </c>
      <c r="AH1699" s="462">
        <v>1</v>
      </c>
      <c r="AI1699" s="781"/>
      <c r="AJ1699" s="782"/>
      <c r="AK1699" s="792"/>
      <c r="AL1699" s="792"/>
      <c r="AM1699" s="792"/>
      <c r="AN1699" s="792"/>
      <c r="AO1699" s="792"/>
      <c r="AP1699" s="792"/>
    </row>
    <row r="1700" spans="1:42" s="404" customFormat="1" ht="15" customHeight="1" x14ac:dyDescent="0.2">
      <c r="A1700" s="402"/>
      <c r="B1700" s="425" t="s">
        <v>706</v>
      </c>
      <c r="C1700" s="424" t="s">
        <v>707</v>
      </c>
      <c r="D1700" s="423" t="s">
        <v>705</v>
      </c>
      <c r="E1700" s="422" t="s">
        <v>50</v>
      </c>
      <c r="F1700" s="420">
        <v>44105</v>
      </c>
      <c r="G1700" s="420">
        <v>44176</v>
      </c>
      <c r="H1700" s="419">
        <v>2019</v>
      </c>
      <c r="I1700" s="418" t="s">
        <v>185</v>
      </c>
      <c r="J1700" s="418" t="s">
        <v>160</v>
      </c>
      <c r="K1700" s="417" t="s">
        <v>746</v>
      </c>
      <c r="L1700" s="824"/>
      <c r="M1700" s="825"/>
      <c r="N1700" s="792"/>
      <c r="O1700" s="829"/>
      <c r="P1700" s="843"/>
      <c r="Q1700" s="835"/>
      <c r="R1700" s="829"/>
      <c r="S1700" s="416" t="s">
        <v>168</v>
      </c>
      <c r="T1700" s="427">
        <v>75</v>
      </c>
      <c r="U1700" s="416" t="s">
        <v>167</v>
      </c>
      <c r="V1700" s="427"/>
      <c r="W1700" s="816"/>
      <c r="X1700" s="817"/>
      <c r="Y1700" s="416" t="s">
        <v>166</v>
      </c>
      <c r="Z1700" s="426">
        <f>IF(Z1698="",Z1699-Z1697,Z1699-Z1698)</f>
        <v>0</v>
      </c>
      <c r="AA1700" s="416" t="s">
        <v>166</v>
      </c>
      <c r="AB1700" s="426">
        <f>IF(AB1698="",AB1699-AB1697,AB1699-AB1698)</f>
        <v>0</v>
      </c>
      <c r="AC1700" s="416" t="s">
        <v>166</v>
      </c>
      <c r="AD1700" s="426">
        <f>IF(AD1698="",AD1699-AD1697,AD1699-AD1698)</f>
        <v>0</v>
      </c>
      <c r="AE1700" s="478" t="s">
        <v>166</v>
      </c>
      <c r="AF1700" s="477">
        <f>IF(AF1698="",AF1699-AF1697,AF1699-AF1698)</f>
        <v>0</v>
      </c>
      <c r="AG1700" s="463" t="s">
        <v>166</v>
      </c>
      <c r="AH1700" s="462">
        <f>IF(AH1698="",AH1699-AH1697,AH1699-AH1698)</f>
        <v>0</v>
      </c>
      <c r="AI1700" s="781"/>
      <c r="AJ1700" s="782"/>
      <c r="AK1700" s="792"/>
      <c r="AL1700" s="792"/>
      <c r="AM1700" s="792"/>
      <c r="AN1700" s="792"/>
      <c r="AO1700" s="792"/>
      <c r="AP1700" s="792"/>
    </row>
    <row r="1701" spans="1:42" s="404" customFormat="1" ht="15" customHeight="1" x14ac:dyDescent="0.2">
      <c r="A1701" s="402"/>
      <c r="B1701" s="425" t="s">
        <v>706</v>
      </c>
      <c r="C1701" s="424" t="s">
        <v>707</v>
      </c>
      <c r="D1701" s="423" t="s">
        <v>705</v>
      </c>
      <c r="E1701" s="422" t="s">
        <v>50</v>
      </c>
      <c r="F1701" s="420">
        <v>44105</v>
      </c>
      <c r="G1701" s="420">
        <v>44176</v>
      </c>
      <c r="H1701" s="419">
        <v>2019</v>
      </c>
      <c r="I1701" s="418" t="s">
        <v>185</v>
      </c>
      <c r="J1701" s="418" t="s">
        <v>160</v>
      </c>
      <c r="K1701" s="417" t="s">
        <v>746</v>
      </c>
      <c r="L1701" s="824"/>
      <c r="M1701" s="825"/>
      <c r="N1701" s="792"/>
      <c r="O1701" s="829"/>
      <c r="P1701" s="843"/>
      <c r="Q1701" s="835"/>
      <c r="R1701" s="829"/>
      <c r="S1701" s="416" t="s">
        <v>165</v>
      </c>
      <c r="T1701" s="415"/>
      <c r="U1701" s="416" t="s">
        <v>164</v>
      </c>
      <c r="V1701" s="415">
        <v>44176</v>
      </c>
      <c r="W1701" s="816"/>
      <c r="X1701" s="817"/>
      <c r="Y1701" s="816"/>
      <c r="Z1701" s="817"/>
      <c r="AA1701" s="816"/>
      <c r="AB1701" s="817"/>
      <c r="AC1701" s="816"/>
      <c r="AD1701" s="817"/>
      <c r="AE1701" s="857"/>
      <c r="AF1701" s="858"/>
      <c r="AG1701" s="781"/>
      <c r="AH1701" s="782"/>
      <c r="AI1701" s="781"/>
      <c r="AJ1701" s="782"/>
      <c r="AK1701" s="792"/>
      <c r="AL1701" s="792"/>
      <c r="AM1701" s="792"/>
      <c r="AN1701" s="792"/>
      <c r="AO1701" s="792"/>
      <c r="AP1701" s="792"/>
    </row>
    <row r="1702" spans="1:42" s="404" customFormat="1" ht="15" customHeight="1" thickBot="1" x14ac:dyDescent="0.25">
      <c r="A1702" s="402"/>
      <c r="B1702" s="414" t="s">
        <v>706</v>
      </c>
      <c r="C1702" s="413" t="s">
        <v>707</v>
      </c>
      <c r="D1702" s="412" t="s">
        <v>705</v>
      </c>
      <c r="E1702" s="411" t="s">
        <v>50</v>
      </c>
      <c r="F1702" s="409">
        <v>44105</v>
      </c>
      <c r="G1702" s="409">
        <v>44176</v>
      </c>
      <c r="H1702" s="408">
        <v>2019</v>
      </c>
      <c r="I1702" s="407" t="s">
        <v>185</v>
      </c>
      <c r="J1702" s="407" t="s">
        <v>160</v>
      </c>
      <c r="K1702" s="407" t="s">
        <v>746</v>
      </c>
      <c r="L1702" s="826"/>
      <c r="M1702" s="827"/>
      <c r="N1702" s="793"/>
      <c r="O1702" s="830"/>
      <c r="P1702" s="844"/>
      <c r="Q1702" s="836"/>
      <c r="R1702" s="830"/>
      <c r="S1702" s="406" t="s">
        <v>158</v>
      </c>
      <c r="T1702" s="451">
        <v>44105</v>
      </c>
      <c r="U1702" s="820"/>
      <c r="V1702" s="821"/>
      <c r="W1702" s="818"/>
      <c r="X1702" s="819"/>
      <c r="Y1702" s="818"/>
      <c r="Z1702" s="819"/>
      <c r="AA1702" s="818"/>
      <c r="AB1702" s="819"/>
      <c r="AC1702" s="818"/>
      <c r="AD1702" s="819"/>
      <c r="AE1702" s="859"/>
      <c r="AF1702" s="860"/>
      <c r="AG1702" s="783"/>
      <c r="AH1702" s="784"/>
      <c r="AI1702" s="783"/>
      <c r="AJ1702" s="784"/>
      <c r="AK1702" s="793"/>
      <c r="AL1702" s="793"/>
      <c r="AM1702" s="793"/>
      <c r="AN1702" s="793"/>
      <c r="AO1702" s="793"/>
      <c r="AP1702" s="793"/>
    </row>
    <row r="1703" spans="1:42" s="404" customFormat="1" ht="12.75" hidden="1" customHeight="1" thickTop="1" x14ac:dyDescent="0.2">
      <c r="A1703" s="402"/>
      <c r="B1703" s="445" t="s">
        <v>706</v>
      </c>
      <c r="C1703" s="444" t="s">
        <v>749</v>
      </c>
      <c r="D1703" s="443" t="s">
        <v>705</v>
      </c>
      <c r="E1703" s="442" t="s">
        <v>10</v>
      </c>
      <c r="F1703" s="440">
        <v>44105</v>
      </c>
      <c r="G1703" s="440"/>
      <c r="H1703" s="419">
        <v>2019</v>
      </c>
      <c r="I1703" s="418"/>
      <c r="J1703" s="418" t="s">
        <v>160</v>
      </c>
      <c r="K1703" s="508" t="s">
        <v>746</v>
      </c>
      <c r="L1703" s="822" t="s">
        <v>1927</v>
      </c>
      <c r="M1703" s="823"/>
      <c r="N1703" s="791" t="s">
        <v>1921</v>
      </c>
      <c r="O1703" s="828" t="s">
        <v>228</v>
      </c>
      <c r="P1703" s="842"/>
      <c r="Q1703" s="834" t="s">
        <v>231</v>
      </c>
      <c r="R1703" s="828"/>
      <c r="S1703" s="434" t="s">
        <v>184</v>
      </c>
      <c r="T1703" s="438">
        <v>500000</v>
      </c>
      <c r="U1703" s="434" t="s">
        <v>183</v>
      </c>
      <c r="V1703" s="437">
        <f>T1708+T1706-0.001</f>
        <v>44179.999000000003</v>
      </c>
      <c r="W1703" s="434" t="s">
        <v>182</v>
      </c>
      <c r="X1703" s="436">
        <f>T1703</f>
        <v>500000</v>
      </c>
      <c r="Y1703" s="434" t="s">
        <v>181</v>
      </c>
      <c r="Z1703" s="435"/>
      <c r="AA1703" s="434" t="s">
        <v>181</v>
      </c>
      <c r="AB1703" s="435"/>
      <c r="AC1703" s="434" t="s">
        <v>181</v>
      </c>
      <c r="AD1703" s="435"/>
      <c r="AE1703" s="480" t="s">
        <v>181</v>
      </c>
      <c r="AF1703" s="479"/>
      <c r="AG1703" s="466" t="s">
        <v>181</v>
      </c>
      <c r="AH1703" s="467">
        <v>1</v>
      </c>
      <c r="AI1703" s="466" t="s">
        <v>180</v>
      </c>
      <c r="AJ1703" s="465">
        <v>14</v>
      </c>
      <c r="AK1703" s="791" t="s">
        <v>747</v>
      </c>
      <c r="AL1703" s="791" t="s">
        <v>747</v>
      </c>
      <c r="AM1703" s="791" t="s">
        <v>747</v>
      </c>
      <c r="AN1703" s="791" t="s">
        <v>747</v>
      </c>
      <c r="AO1703" s="791" t="s">
        <v>747</v>
      </c>
      <c r="AP1703" s="791" t="s">
        <v>2143</v>
      </c>
    </row>
    <row r="1704" spans="1:42" s="404" customFormat="1" ht="15" hidden="1" customHeight="1" x14ac:dyDescent="0.2">
      <c r="A1704" s="402"/>
      <c r="B1704" s="425" t="s">
        <v>706</v>
      </c>
      <c r="C1704" s="424" t="s">
        <v>749</v>
      </c>
      <c r="D1704" s="423" t="s">
        <v>705</v>
      </c>
      <c r="E1704" s="422" t="s">
        <v>10</v>
      </c>
      <c r="F1704" s="420">
        <v>44105</v>
      </c>
      <c r="G1704" s="420"/>
      <c r="H1704" s="419">
        <v>2019</v>
      </c>
      <c r="I1704" s="418"/>
      <c r="J1704" s="418" t="s">
        <v>160</v>
      </c>
      <c r="K1704" s="417" t="s">
        <v>746</v>
      </c>
      <c r="L1704" s="824"/>
      <c r="M1704" s="825"/>
      <c r="N1704" s="792"/>
      <c r="O1704" s="829"/>
      <c r="P1704" s="843"/>
      <c r="Q1704" s="835"/>
      <c r="R1704" s="829"/>
      <c r="S1704" s="416" t="s">
        <v>179</v>
      </c>
      <c r="T1704" s="432" t="s">
        <v>1073</v>
      </c>
      <c r="U1704" s="416" t="s">
        <v>177</v>
      </c>
      <c r="V1704" s="415"/>
      <c r="W1704" s="416" t="s">
        <v>176</v>
      </c>
      <c r="X1704" s="428">
        <f>X1703</f>
        <v>500000</v>
      </c>
      <c r="Y1704" s="416" t="s">
        <v>175</v>
      </c>
      <c r="Z1704" s="426"/>
      <c r="AA1704" s="416" t="s">
        <v>175</v>
      </c>
      <c r="AB1704" s="426"/>
      <c r="AC1704" s="416" t="s">
        <v>175</v>
      </c>
      <c r="AD1704" s="426"/>
      <c r="AE1704" s="478" t="s">
        <v>175</v>
      </c>
      <c r="AF1704" s="477"/>
      <c r="AG1704" s="463" t="s">
        <v>175</v>
      </c>
      <c r="AH1704" s="462"/>
      <c r="AI1704" s="463" t="s">
        <v>174</v>
      </c>
      <c r="AJ1704" s="430">
        <v>169</v>
      </c>
      <c r="AK1704" s="792"/>
      <c r="AL1704" s="792"/>
      <c r="AM1704" s="792"/>
      <c r="AN1704" s="792"/>
      <c r="AO1704" s="792"/>
      <c r="AP1704" s="792"/>
    </row>
    <row r="1705" spans="1:42" s="404" customFormat="1" ht="26.25" hidden="1" thickTop="1" x14ac:dyDescent="0.2">
      <c r="A1705" s="402"/>
      <c r="B1705" s="425" t="s">
        <v>706</v>
      </c>
      <c r="C1705" s="424" t="s">
        <v>749</v>
      </c>
      <c r="D1705" s="423" t="s">
        <v>705</v>
      </c>
      <c r="E1705" s="422" t="s">
        <v>10</v>
      </c>
      <c r="F1705" s="420">
        <v>44105</v>
      </c>
      <c r="G1705" s="420"/>
      <c r="H1705" s="419">
        <v>2019</v>
      </c>
      <c r="I1705" s="418"/>
      <c r="J1705" s="418" t="s">
        <v>160</v>
      </c>
      <c r="K1705" s="417" t="s">
        <v>746</v>
      </c>
      <c r="L1705" s="824"/>
      <c r="M1705" s="825"/>
      <c r="N1705" s="792"/>
      <c r="O1705" s="829"/>
      <c r="P1705" s="843"/>
      <c r="Q1705" s="835"/>
      <c r="R1705" s="829"/>
      <c r="S1705" s="416" t="s">
        <v>173</v>
      </c>
      <c r="T1705" s="596" t="s">
        <v>2005</v>
      </c>
      <c r="U1705" s="416" t="s">
        <v>171</v>
      </c>
      <c r="V1705" s="427"/>
      <c r="W1705" s="416" t="s">
        <v>170</v>
      </c>
      <c r="X1705" s="428"/>
      <c r="Y1705" s="416" t="s">
        <v>169</v>
      </c>
      <c r="Z1705" s="426"/>
      <c r="AA1705" s="416" t="s">
        <v>169</v>
      </c>
      <c r="AB1705" s="426"/>
      <c r="AC1705" s="416" t="s">
        <v>169</v>
      </c>
      <c r="AD1705" s="426"/>
      <c r="AE1705" s="478" t="s">
        <v>169</v>
      </c>
      <c r="AF1705" s="477"/>
      <c r="AG1705" s="463" t="s">
        <v>169</v>
      </c>
      <c r="AH1705" s="462">
        <v>1</v>
      </c>
      <c r="AI1705" s="781"/>
      <c r="AJ1705" s="782"/>
      <c r="AK1705" s="792"/>
      <c r="AL1705" s="792"/>
      <c r="AM1705" s="792"/>
      <c r="AN1705" s="792"/>
      <c r="AO1705" s="792"/>
      <c r="AP1705" s="792"/>
    </row>
    <row r="1706" spans="1:42" s="404" customFormat="1" ht="15" hidden="1" customHeight="1" x14ac:dyDescent="0.2">
      <c r="A1706" s="402"/>
      <c r="B1706" s="425" t="s">
        <v>706</v>
      </c>
      <c r="C1706" s="424" t="s">
        <v>749</v>
      </c>
      <c r="D1706" s="423" t="s">
        <v>705</v>
      </c>
      <c r="E1706" s="422" t="s">
        <v>10</v>
      </c>
      <c r="F1706" s="420">
        <v>44105</v>
      </c>
      <c r="G1706" s="420"/>
      <c r="H1706" s="419">
        <v>2019</v>
      </c>
      <c r="I1706" s="418"/>
      <c r="J1706" s="418" t="s">
        <v>160</v>
      </c>
      <c r="K1706" s="417" t="s">
        <v>746</v>
      </c>
      <c r="L1706" s="824"/>
      <c r="M1706" s="825"/>
      <c r="N1706" s="792"/>
      <c r="O1706" s="829"/>
      <c r="P1706" s="843"/>
      <c r="Q1706" s="835"/>
      <c r="R1706" s="829"/>
      <c r="S1706" s="416" t="s">
        <v>168</v>
      </c>
      <c r="T1706" s="427">
        <v>75</v>
      </c>
      <c r="U1706" s="416" t="s">
        <v>167</v>
      </c>
      <c r="V1706" s="427"/>
      <c r="W1706" s="816"/>
      <c r="X1706" s="817"/>
      <c r="Y1706" s="416" t="s">
        <v>166</v>
      </c>
      <c r="Z1706" s="426">
        <f>IF(Z1704="",Z1705-Z1703,Z1705-Z1704)</f>
        <v>0</v>
      </c>
      <c r="AA1706" s="416" t="s">
        <v>166</v>
      </c>
      <c r="AB1706" s="426">
        <f>IF(AB1704="",AB1705-AB1703,AB1705-AB1704)</f>
        <v>0</v>
      </c>
      <c r="AC1706" s="416" t="s">
        <v>166</v>
      </c>
      <c r="AD1706" s="426">
        <f>IF(AD1704="",AD1705-AD1703,AD1705-AD1704)</f>
        <v>0</v>
      </c>
      <c r="AE1706" s="478" t="s">
        <v>166</v>
      </c>
      <c r="AF1706" s="477">
        <f>IF(AF1704="",AF1705-AF1703,AF1705-AF1704)</f>
        <v>0</v>
      </c>
      <c r="AG1706" s="463" t="s">
        <v>166</v>
      </c>
      <c r="AH1706" s="462">
        <f>IF(AH1704="",AH1705-AH1703,AH1705-AH1704)</f>
        <v>0</v>
      </c>
      <c r="AI1706" s="781"/>
      <c r="AJ1706" s="782"/>
      <c r="AK1706" s="792"/>
      <c r="AL1706" s="792"/>
      <c r="AM1706" s="792"/>
      <c r="AN1706" s="792"/>
      <c r="AO1706" s="792"/>
      <c r="AP1706" s="792"/>
    </row>
    <row r="1707" spans="1:42" s="404" customFormat="1" ht="15" hidden="1" customHeight="1" x14ac:dyDescent="0.2">
      <c r="A1707" s="402"/>
      <c r="B1707" s="425" t="s">
        <v>706</v>
      </c>
      <c r="C1707" s="424" t="s">
        <v>749</v>
      </c>
      <c r="D1707" s="423" t="s">
        <v>705</v>
      </c>
      <c r="E1707" s="422" t="s">
        <v>10</v>
      </c>
      <c r="F1707" s="420">
        <v>44105</v>
      </c>
      <c r="G1707" s="420"/>
      <c r="H1707" s="419">
        <v>2019</v>
      </c>
      <c r="I1707" s="418"/>
      <c r="J1707" s="418" t="s">
        <v>160</v>
      </c>
      <c r="K1707" s="417" t="s">
        <v>746</v>
      </c>
      <c r="L1707" s="824"/>
      <c r="M1707" s="825"/>
      <c r="N1707" s="792"/>
      <c r="O1707" s="829"/>
      <c r="P1707" s="843"/>
      <c r="Q1707" s="835"/>
      <c r="R1707" s="829"/>
      <c r="S1707" s="416" t="s">
        <v>165</v>
      </c>
      <c r="T1707" s="415"/>
      <c r="U1707" s="416" t="s">
        <v>164</v>
      </c>
      <c r="V1707" s="415"/>
      <c r="W1707" s="816"/>
      <c r="X1707" s="817"/>
      <c r="Y1707" s="816"/>
      <c r="Z1707" s="817"/>
      <c r="AA1707" s="816"/>
      <c r="AB1707" s="817"/>
      <c r="AC1707" s="816"/>
      <c r="AD1707" s="817"/>
      <c r="AE1707" s="857"/>
      <c r="AF1707" s="858"/>
      <c r="AG1707" s="781"/>
      <c r="AH1707" s="782"/>
      <c r="AI1707" s="781"/>
      <c r="AJ1707" s="782"/>
      <c r="AK1707" s="792"/>
      <c r="AL1707" s="792"/>
      <c r="AM1707" s="792"/>
      <c r="AN1707" s="792"/>
      <c r="AO1707" s="792"/>
      <c r="AP1707" s="792"/>
    </row>
    <row r="1708" spans="1:42" s="404" customFormat="1" ht="15" hidden="1" customHeight="1" thickBot="1" x14ac:dyDescent="0.25">
      <c r="A1708" s="402"/>
      <c r="B1708" s="414" t="s">
        <v>706</v>
      </c>
      <c r="C1708" s="413" t="s">
        <v>749</v>
      </c>
      <c r="D1708" s="412" t="s">
        <v>705</v>
      </c>
      <c r="E1708" s="411" t="s">
        <v>10</v>
      </c>
      <c r="F1708" s="409">
        <v>44105</v>
      </c>
      <c r="G1708" s="409"/>
      <c r="H1708" s="408">
        <v>2019</v>
      </c>
      <c r="I1708" s="407"/>
      <c r="J1708" s="407" t="s">
        <v>160</v>
      </c>
      <c r="K1708" s="407" t="s">
        <v>746</v>
      </c>
      <c r="L1708" s="826"/>
      <c r="M1708" s="827"/>
      <c r="N1708" s="793"/>
      <c r="O1708" s="830"/>
      <c r="P1708" s="844"/>
      <c r="Q1708" s="836"/>
      <c r="R1708" s="830"/>
      <c r="S1708" s="406" t="s">
        <v>158</v>
      </c>
      <c r="T1708" s="451">
        <v>44105</v>
      </c>
      <c r="U1708" s="820"/>
      <c r="V1708" s="821"/>
      <c r="W1708" s="818"/>
      <c r="X1708" s="819"/>
      <c r="Y1708" s="818"/>
      <c r="Z1708" s="819"/>
      <c r="AA1708" s="818"/>
      <c r="AB1708" s="819"/>
      <c r="AC1708" s="818"/>
      <c r="AD1708" s="819"/>
      <c r="AE1708" s="859"/>
      <c r="AF1708" s="860"/>
      <c r="AG1708" s="783"/>
      <c r="AH1708" s="784"/>
      <c r="AI1708" s="783"/>
      <c r="AJ1708" s="784"/>
      <c r="AK1708" s="793"/>
      <c r="AL1708" s="793"/>
      <c r="AM1708" s="793"/>
      <c r="AN1708" s="793"/>
      <c r="AO1708" s="793"/>
      <c r="AP1708" s="793"/>
    </row>
    <row r="1709" spans="1:42" s="404" customFormat="1" ht="12.75" hidden="1" customHeight="1" thickTop="1" x14ac:dyDescent="0.2">
      <c r="A1709" s="402"/>
      <c r="B1709" s="445" t="s">
        <v>706</v>
      </c>
      <c r="C1709" s="444" t="s">
        <v>707</v>
      </c>
      <c r="D1709" s="443" t="s">
        <v>705</v>
      </c>
      <c r="E1709" s="442" t="s">
        <v>10</v>
      </c>
      <c r="F1709" s="440">
        <v>44105</v>
      </c>
      <c r="G1709" s="440"/>
      <c r="H1709" s="419">
        <v>2019</v>
      </c>
      <c r="I1709" s="418"/>
      <c r="J1709" s="418" t="s">
        <v>160</v>
      </c>
      <c r="K1709" s="508" t="s">
        <v>746</v>
      </c>
      <c r="L1709" s="822" t="s">
        <v>1928</v>
      </c>
      <c r="M1709" s="823"/>
      <c r="N1709" s="791" t="s">
        <v>1921</v>
      </c>
      <c r="O1709" s="828" t="s">
        <v>228</v>
      </c>
      <c r="P1709" s="842"/>
      <c r="Q1709" s="834" t="s">
        <v>231</v>
      </c>
      <c r="R1709" s="828"/>
      <c r="S1709" s="434" t="s">
        <v>184</v>
      </c>
      <c r="T1709" s="438">
        <v>500000</v>
      </c>
      <c r="U1709" s="434" t="s">
        <v>183</v>
      </c>
      <c r="V1709" s="437">
        <f>T1714+T1712-0.001</f>
        <v>44179.999000000003</v>
      </c>
      <c r="W1709" s="434" t="s">
        <v>182</v>
      </c>
      <c r="X1709" s="436">
        <f>T1709</f>
        <v>500000</v>
      </c>
      <c r="Y1709" s="434" t="s">
        <v>181</v>
      </c>
      <c r="Z1709" s="435"/>
      <c r="AA1709" s="434" t="s">
        <v>181</v>
      </c>
      <c r="AB1709" s="435"/>
      <c r="AC1709" s="434" t="s">
        <v>181</v>
      </c>
      <c r="AD1709" s="435"/>
      <c r="AE1709" s="480" t="s">
        <v>181</v>
      </c>
      <c r="AF1709" s="479"/>
      <c r="AG1709" s="466" t="s">
        <v>181</v>
      </c>
      <c r="AH1709" s="467">
        <v>1</v>
      </c>
      <c r="AI1709" s="466" t="s">
        <v>180</v>
      </c>
      <c r="AJ1709" s="465">
        <v>15</v>
      </c>
      <c r="AK1709" s="791" t="s">
        <v>747</v>
      </c>
      <c r="AL1709" s="791" t="s">
        <v>747</v>
      </c>
      <c r="AM1709" s="791" t="s">
        <v>747</v>
      </c>
      <c r="AN1709" s="791" t="s">
        <v>747</v>
      </c>
      <c r="AO1709" s="791" t="s">
        <v>747</v>
      </c>
      <c r="AP1709" s="791" t="s">
        <v>2143</v>
      </c>
    </row>
    <row r="1710" spans="1:42" s="404" customFormat="1" ht="15" hidden="1" customHeight="1" x14ac:dyDescent="0.2">
      <c r="A1710" s="402"/>
      <c r="B1710" s="425" t="s">
        <v>706</v>
      </c>
      <c r="C1710" s="424" t="s">
        <v>707</v>
      </c>
      <c r="D1710" s="423" t="s">
        <v>705</v>
      </c>
      <c r="E1710" s="422" t="s">
        <v>10</v>
      </c>
      <c r="F1710" s="420">
        <v>44105</v>
      </c>
      <c r="G1710" s="420"/>
      <c r="H1710" s="419">
        <v>2019</v>
      </c>
      <c r="I1710" s="418"/>
      <c r="J1710" s="418" t="s">
        <v>160</v>
      </c>
      <c r="K1710" s="417" t="s">
        <v>746</v>
      </c>
      <c r="L1710" s="824"/>
      <c r="M1710" s="825"/>
      <c r="N1710" s="792"/>
      <c r="O1710" s="829"/>
      <c r="P1710" s="843"/>
      <c r="Q1710" s="835"/>
      <c r="R1710" s="829"/>
      <c r="S1710" s="416" t="s">
        <v>179</v>
      </c>
      <c r="T1710" s="432" t="s">
        <v>1073</v>
      </c>
      <c r="U1710" s="416" t="s">
        <v>177</v>
      </c>
      <c r="V1710" s="415"/>
      <c r="W1710" s="416" t="s">
        <v>176</v>
      </c>
      <c r="X1710" s="428">
        <f>X1709</f>
        <v>500000</v>
      </c>
      <c r="Y1710" s="416" t="s">
        <v>175</v>
      </c>
      <c r="Z1710" s="426"/>
      <c r="AA1710" s="416" t="s">
        <v>175</v>
      </c>
      <c r="AB1710" s="426"/>
      <c r="AC1710" s="416" t="s">
        <v>175</v>
      </c>
      <c r="AD1710" s="426"/>
      <c r="AE1710" s="478" t="s">
        <v>175</v>
      </c>
      <c r="AF1710" s="477"/>
      <c r="AG1710" s="463" t="s">
        <v>175</v>
      </c>
      <c r="AH1710" s="462"/>
      <c r="AI1710" s="463" t="s">
        <v>174</v>
      </c>
      <c r="AJ1710" s="464"/>
      <c r="AK1710" s="792"/>
      <c r="AL1710" s="792"/>
      <c r="AM1710" s="792"/>
      <c r="AN1710" s="792"/>
      <c r="AO1710" s="792"/>
      <c r="AP1710" s="792"/>
    </row>
    <row r="1711" spans="1:42" s="404" customFormat="1" ht="26.25" hidden="1" thickTop="1" x14ac:dyDescent="0.2">
      <c r="A1711" s="402"/>
      <c r="B1711" s="425" t="s">
        <v>706</v>
      </c>
      <c r="C1711" s="424" t="s">
        <v>707</v>
      </c>
      <c r="D1711" s="423" t="s">
        <v>705</v>
      </c>
      <c r="E1711" s="422" t="s">
        <v>10</v>
      </c>
      <c r="F1711" s="420">
        <v>44105</v>
      </c>
      <c r="G1711" s="420"/>
      <c r="H1711" s="419">
        <v>2019</v>
      </c>
      <c r="I1711" s="418"/>
      <c r="J1711" s="418" t="s">
        <v>160</v>
      </c>
      <c r="K1711" s="417" t="s">
        <v>746</v>
      </c>
      <c r="L1711" s="824"/>
      <c r="M1711" s="825"/>
      <c r="N1711" s="792"/>
      <c r="O1711" s="829"/>
      <c r="P1711" s="843"/>
      <c r="Q1711" s="835"/>
      <c r="R1711" s="829"/>
      <c r="S1711" s="416" t="s">
        <v>173</v>
      </c>
      <c r="T1711" s="596" t="s">
        <v>2005</v>
      </c>
      <c r="U1711" s="416" t="s">
        <v>171</v>
      </c>
      <c r="V1711" s="427"/>
      <c r="W1711" s="416" t="s">
        <v>170</v>
      </c>
      <c r="X1711" s="428"/>
      <c r="Y1711" s="416" t="s">
        <v>169</v>
      </c>
      <c r="Z1711" s="426"/>
      <c r="AA1711" s="416" t="s">
        <v>169</v>
      </c>
      <c r="AB1711" s="426"/>
      <c r="AC1711" s="416" t="s">
        <v>169</v>
      </c>
      <c r="AD1711" s="426"/>
      <c r="AE1711" s="478" t="s">
        <v>169</v>
      </c>
      <c r="AF1711" s="477"/>
      <c r="AG1711" s="463" t="s">
        <v>169</v>
      </c>
      <c r="AH1711" s="462">
        <v>1</v>
      </c>
      <c r="AI1711" s="781"/>
      <c r="AJ1711" s="782"/>
      <c r="AK1711" s="792"/>
      <c r="AL1711" s="792"/>
      <c r="AM1711" s="792"/>
      <c r="AN1711" s="792"/>
      <c r="AO1711" s="792"/>
      <c r="AP1711" s="792"/>
    </row>
    <row r="1712" spans="1:42" s="404" customFormat="1" ht="15" hidden="1" customHeight="1" x14ac:dyDescent="0.2">
      <c r="A1712" s="402"/>
      <c r="B1712" s="425" t="s">
        <v>706</v>
      </c>
      <c r="C1712" s="424" t="s">
        <v>707</v>
      </c>
      <c r="D1712" s="423" t="s">
        <v>705</v>
      </c>
      <c r="E1712" s="422" t="s">
        <v>10</v>
      </c>
      <c r="F1712" s="420">
        <v>44105</v>
      </c>
      <c r="G1712" s="420"/>
      <c r="H1712" s="419">
        <v>2019</v>
      </c>
      <c r="I1712" s="418"/>
      <c r="J1712" s="418" t="s">
        <v>160</v>
      </c>
      <c r="K1712" s="417" t="s">
        <v>746</v>
      </c>
      <c r="L1712" s="824"/>
      <c r="M1712" s="825"/>
      <c r="N1712" s="792"/>
      <c r="O1712" s="829"/>
      <c r="P1712" s="843"/>
      <c r="Q1712" s="835"/>
      <c r="R1712" s="829"/>
      <c r="S1712" s="416" t="s">
        <v>168</v>
      </c>
      <c r="T1712" s="427">
        <v>75</v>
      </c>
      <c r="U1712" s="416" t="s">
        <v>167</v>
      </c>
      <c r="V1712" s="427"/>
      <c r="W1712" s="816"/>
      <c r="X1712" s="817"/>
      <c r="Y1712" s="416" t="s">
        <v>166</v>
      </c>
      <c r="Z1712" s="426">
        <f>IF(Z1710="",Z1711-Z1709,Z1711-Z1710)</f>
        <v>0</v>
      </c>
      <c r="AA1712" s="416" t="s">
        <v>166</v>
      </c>
      <c r="AB1712" s="426">
        <f>IF(AB1710="",AB1711-AB1709,AB1711-AB1710)</f>
        <v>0</v>
      </c>
      <c r="AC1712" s="416" t="s">
        <v>166</v>
      </c>
      <c r="AD1712" s="426">
        <f>IF(AD1710="",AD1711-AD1709,AD1711-AD1710)</f>
        <v>0</v>
      </c>
      <c r="AE1712" s="478" t="s">
        <v>166</v>
      </c>
      <c r="AF1712" s="477">
        <f>IF(AF1710="",AF1711-AF1709,AF1711-AF1710)</f>
        <v>0</v>
      </c>
      <c r="AG1712" s="463" t="s">
        <v>166</v>
      </c>
      <c r="AH1712" s="462">
        <f>IF(AH1710="",AH1711-AH1709,AH1711-AH1710)</f>
        <v>0</v>
      </c>
      <c r="AI1712" s="781"/>
      <c r="AJ1712" s="782"/>
      <c r="AK1712" s="792"/>
      <c r="AL1712" s="792"/>
      <c r="AM1712" s="792"/>
      <c r="AN1712" s="792"/>
      <c r="AO1712" s="792"/>
      <c r="AP1712" s="792"/>
    </row>
    <row r="1713" spans="1:42" s="404" customFormat="1" ht="15" hidden="1" customHeight="1" x14ac:dyDescent="0.2">
      <c r="A1713" s="402"/>
      <c r="B1713" s="425" t="s">
        <v>706</v>
      </c>
      <c r="C1713" s="424" t="s">
        <v>707</v>
      </c>
      <c r="D1713" s="423" t="s">
        <v>705</v>
      </c>
      <c r="E1713" s="422" t="s">
        <v>10</v>
      </c>
      <c r="F1713" s="420">
        <v>44105</v>
      </c>
      <c r="G1713" s="420"/>
      <c r="H1713" s="419">
        <v>2019</v>
      </c>
      <c r="I1713" s="418"/>
      <c r="J1713" s="418" t="s">
        <v>160</v>
      </c>
      <c r="K1713" s="417" t="s">
        <v>746</v>
      </c>
      <c r="L1713" s="824"/>
      <c r="M1713" s="825"/>
      <c r="N1713" s="792"/>
      <c r="O1713" s="829"/>
      <c r="P1713" s="843"/>
      <c r="Q1713" s="835"/>
      <c r="R1713" s="829"/>
      <c r="S1713" s="416" t="s">
        <v>165</v>
      </c>
      <c r="T1713" s="415"/>
      <c r="U1713" s="416" t="s">
        <v>164</v>
      </c>
      <c r="V1713" s="415">
        <v>44165</v>
      </c>
      <c r="W1713" s="816"/>
      <c r="X1713" s="817"/>
      <c r="Y1713" s="816"/>
      <c r="Z1713" s="817"/>
      <c r="AA1713" s="816"/>
      <c r="AB1713" s="817"/>
      <c r="AC1713" s="816"/>
      <c r="AD1713" s="817"/>
      <c r="AE1713" s="857"/>
      <c r="AF1713" s="858"/>
      <c r="AG1713" s="781"/>
      <c r="AH1713" s="782"/>
      <c r="AI1713" s="781"/>
      <c r="AJ1713" s="782"/>
      <c r="AK1713" s="792"/>
      <c r="AL1713" s="792"/>
      <c r="AM1713" s="792"/>
      <c r="AN1713" s="792"/>
      <c r="AO1713" s="792"/>
      <c r="AP1713" s="792"/>
    </row>
    <row r="1714" spans="1:42" s="404" customFormat="1" ht="15" hidden="1" customHeight="1" thickBot="1" x14ac:dyDescent="0.25">
      <c r="A1714" s="402"/>
      <c r="B1714" s="414" t="s">
        <v>706</v>
      </c>
      <c r="C1714" s="413" t="s">
        <v>707</v>
      </c>
      <c r="D1714" s="412" t="s">
        <v>705</v>
      </c>
      <c r="E1714" s="411" t="s">
        <v>10</v>
      </c>
      <c r="F1714" s="409">
        <v>44105</v>
      </c>
      <c r="G1714" s="409"/>
      <c r="H1714" s="408">
        <v>2019</v>
      </c>
      <c r="I1714" s="407"/>
      <c r="J1714" s="407" t="s">
        <v>160</v>
      </c>
      <c r="K1714" s="407" t="s">
        <v>746</v>
      </c>
      <c r="L1714" s="826"/>
      <c r="M1714" s="827"/>
      <c r="N1714" s="793"/>
      <c r="O1714" s="830"/>
      <c r="P1714" s="844"/>
      <c r="Q1714" s="836"/>
      <c r="R1714" s="830"/>
      <c r="S1714" s="406" t="s">
        <v>158</v>
      </c>
      <c r="T1714" s="451">
        <v>44105</v>
      </c>
      <c r="U1714" s="820"/>
      <c r="V1714" s="821"/>
      <c r="W1714" s="818"/>
      <c r="X1714" s="819"/>
      <c r="Y1714" s="818"/>
      <c r="Z1714" s="819"/>
      <c r="AA1714" s="818"/>
      <c r="AB1714" s="819"/>
      <c r="AC1714" s="818"/>
      <c r="AD1714" s="819"/>
      <c r="AE1714" s="859"/>
      <c r="AF1714" s="860"/>
      <c r="AG1714" s="783"/>
      <c r="AH1714" s="784"/>
      <c r="AI1714" s="783"/>
      <c r="AJ1714" s="784"/>
      <c r="AK1714" s="793"/>
      <c r="AL1714" s="793"/>
      <c r="AM1714" s="793"/>
      <c r="AN1714" s="793"/>
      <c r="AO1714" s="793"/>
      <c r="AP1714" s="793"/>
    </row>
    <row r="1715" spans="1:42" s="404" customFormat="1" ht="12.75" hidden="1" customHeight="1" thickTop="1" x14ac:dyDescent="0.2">
      <c r="A1715" s="402"/>
      <c r="B1715" s="445" t="s">
        <v>733</v>
      </c>
      <c r="C1715" s="444" t="s">
        <v>745</v>
      </c>
      <c r="D1715" s="443" t="s">
        <v>705</v>
      </c>
      <c r="E1715" s="442" t="s">
        <v>134</v>
      </c>
      <c r="F1715" s="440">
        <v>43544</v>
      </c>
      <c r="G1715" s="440"/>
      <c r="H1715" s="507">
        <v>2019</v>
      </c>
      <c r="I1715" s="439"/>
      <c r="J1715" s="418" t="s">
        <v>160</v>
      </c>
      <c r="K1715" s="439" t="s">
        <v>996</v>
      </c>
      <c r="L1715" s="822" t="s">
        <v>133</v>
      </c>
      <c r="M1715" s="823"/>
      <c r="N1715" s="791" t="s">
        <v>470</v>
      </c>
      <c r="O1715" s="879" t="s">
        <v>995</v>
      </c>
      <c r="P1715" s="831"/>
      <c r="Q1715" s="834" t="s">
        <v>259</v>
      </c>
      <c r="R1715" s="828" t="s">
        <v>193</v>
      </c>
      <c r="S1715" s="434" t="s">
        <v>184</v>
      </c>
      <c r="T1715" s="438">
        <v>2000000</v>
      </c>
      <c r="U1715" s="434" t="s">
        <v>183</v>
      </c>
      <c r="V1715" s="437">
        <f>T1720+T1718</f>
        <v>43801</v>
      </c>
      <c r="W1715" s="434" t="s">
        <v>182</v>
      </c>
      <c r="X1715" s="436">
        <f>T1715</f>
        <v>2000000</v>
      </c>
      <c r="Y1715" s="434" t="s">
        <v>181</v>
      </c>
      <c r="Z1715" s="435"/>
      <c r="AA1715" s="434" t="s">
        <v>181</v>
      </c>
      <c r="AB1715" s="435"/>
      <c r="AC1715" s="434" t="s">
        <v>181</v>
      </c>
      <c r="AD1715" s="435"/>
      <c r="AE1715" s="434" t="s">
        <v>181</v>
      </c>
      <c r="AF1715" s="435"/>
      <c r="AG1715" s="434" t="s">
        <v>181</v>
      </c>
      <c r="AH1715" s="435"/>
      <c r="AI1715" s="434" t="s">
        <v>180</v>
      </c>
      <c r="AJ1715" s="433"/>
      <c r="AK1715" s="791" t="s">
        <v>134</v>
      </c>
      <c r="AL1715" s="791" t="s">
        <v>134</v>
      </c>
      <c r="AM1715" s="791" t="s">
        <v>134</v>
      </c>
      <c r="AN1715" s="791" t="s">
        <v>134</v>
      </c>
      <c r="AO1715" s="791" t="s">
        <v>134</v>
      </c>
      <c r="AP1715" s="791" t="s">
        <v>134</v>
      </c>
    </row>
    <row r="1716" spans="1:42" s="404" customFormat="1" ht="15" hidden="1" customHeight="1" x14ac:dyDescent="0.2">
      <c r="A1716" s="402"/>
      <c r="B1716" s="425" t="s">
        <v>733</v>
      </c>
      <c r="C1716" s="424" t="s">
        <v>745</v>
      </c>
      <c r="D1716" s="423" t="s">
        <v>705</v>
      </c>
      <c r="E1716" s="422" t="s">
        <v>134</v>
      </c>
      <c r="F1716" s="420">
        <v>43544</v>
      </c>
      <c r="G1716" s="420"/>
      <c r="H1716" s="507">
        <v>2019</v>
      </c>
      <c r="I1716" s="439"/>
      <c r="J1716" s="418" t="s">
        <v>160</v>
      </c>
      <c r="K1716" s="417" t="s">
        <v>996</v>
      </c>
      <c r="L1716" s="824"/>
      <c r="M1716" s="825"/>
      <c r="N1716" s="792"/>
      <c r="O1716" s="880"/>
      <c r="P1716" s="832"/>
      <c r="Q1716" s="835"/>
      <c r="R1716" s="829"/>
      <c r="S1716" s="416" t="s">
        <v>179</v>
      </c>
      <c r="T1716" s="432" t="s">
        <v>988</v>
      </c>
      <c r="U1716" s="416" t="s">
        <v>177</v>
      </c>
      <c r="V1716" s="415">
        <f>V1715+V1718</f>
        <v>43801</v>
      </c>
      <c r="W1716" s="416" t="s">
        <v>176</v>
      </c>
      <c r="X1716" s="428">
        <f>X1715</f>
        <v>2000000</v>
      </c>
      <c r="Y1716" s="416" t="s">
        <v>175</v>
      </c>
      <c r="Z1716" s="426"/>
      <c r="AA1716" s="416" t="s">
        <v>175</v>
      </c>
      <c r="AB1716" s="426"/>
      <c r="AC1716" s="416" t="s">
        <v>175</v>
      </c>
      <c r="AD1716" s="426"/>
      <c r="AE1716" s="416" t="s">
        <v>175</v>
      </c>
      <c r="AF1716" s="426"/>
      <c r="AG1716" s="416" t="s">
        <v>175</v>
      </c>
      <c r="AH1716" s="426"/>
      <c r="AI1716" s="416" t="s">
        <v>174</v>
      </c>
      <c r="AJ1716" s="430"/>
      <c r="AK1716" s="792"/>
      <c r="AL1716" s="792"/>
      <c r="AM1716" s="792"/>
      <c r="AN1716" s="792"/>
      <c r="AO1716" s="792"/>
      <c r="AP1716" s="792"/>
    </row>
    <row r="1717" spans="1:42" s="404" customFormat="1" ht="13.5" hidden="1" thickTop="1" x14ac:dyDescent="0.2">
      <c r="A1717" s="402"/>
      <c r="B1717" s="425" t="s">
        <v>733</v>
      </c>
      <c r="C1717" s="424" t="s">
        <v>745</v>
      </c>
      <c r="D1717" s="423" t="s">
        <v>705</v>
      </c>
      <c r="E1717" s="422" t="s">
        <v>134</v>
      </c>
      <c r="F1717" s="420">
        <v>43544</v>
      </c>
      <c r="G1717" s="420"/>
      <c r="H1717" s="507">
        <v>2019</v>
      </c>
      <c r="I1717" s="439"/>
      <c r="J1717" s="418" t="s">
        <v>160</v>
      </c>
      <c r="K1717" s="417" t="s">
        <v>996</v>
      </c>
      <c r="L1717" s="824"/>
      <c r="M1717" s="825"/>
      <c r="N1717" s="792"/>
      <c r="O1717" s="880"/>
      <c r="P1717" s="832"/>
      <c r="Q1717" s="835"/>
      <c r="R1717" s="829"/>
      <c r="S1717" s="416" t="s">
        <v>173</v>
      </c>
      <c r="T1717" s="429" t="s">
        <v>192</v>
      </c>
      <c r="U1717" s="416" t="s">
        <v>171</v>
      </c>
      <c r="V1717" s="427"/>
      <c r="W1717" s="416" t="s">
        <v>170</v>
      </c>
      <c r="X1717" s="428"/>
      <c r="Y1717" s="416" t="s">
        <v>169</v>
      </c>
      <c r="Z1717" s="426"/>
      <c r="AA1717" s="416" t="s">
        <v>169</v>
      </c>
      <c r="AB1717" s="426"/>
      <c r="AC1717" s="416" t="s">
        <v>169</v>
      </c>
      <c r="AD1717" s="426"/>
      <c r="AE1717" s="416" t="s">
        <v>169</v>
      </c>
      <c r="AF1717" s="426"/>
      <c r="AG1717" s="416" t="s">
        <v>169</v>
      </c>
      <c r="AH1717" s="426"/>
      <c r="AI1717" s="816"/>
      <c r="AJ1717" s="817"/>
      <c r="AK1717" s="792"/>
      <c r="AL1717" s="792"/>
      <c r="AM1717" s="792"/>
      <c r="AN1717" s="792"/>
      <c r="AO1717" s="792"/>
      <c r="AP1717" s="792"/>
    </row>
    <row r="1718" spans="1:42" s="404" customFormat="1" ht="15" hidden="1" customHeight="1" x14ac:dyDescent="0.2">
      <c r="A1718" s="402"/>
      <c r="B1718" s="425" t="s">
        <v>733</v>
      </c>
      <c r="C1718" s="424" t="s">
        <v>745</v>
      </c>
      <c r="D1718" s="423" t="s">
        <v>705</v>
      </c>
      <c r="E1718" s="422" t="s">
        <v>134</v>
      </c>
      <c r="F1718" s="420">
        <v>43544</v>
      </c>
      <c r="G1718" s="420"/>
      <c r="H1718" s="507">
        <v>2019</v>
      </c>
      <c r="I1718" s="439"/>
      <c r="J1718" s="418" t="s">
        <v>160</v>
      </c>
      <c r="K1718" s="417" t="s">
        <v>996</v>
      </c>
      <c r="L1718" s="824"/>
      <c r="M1718" s="825"/>
      <c r="N1718" s="792"/>
      <c r="O1718" s="880"/>
      <c r="P1718" s="832"/>
      <c r="Q1718" s="835"/>
      <c r="R1718" s="829"/>
      <c r="S1718" s="416" t="s">
        <v>168</v>
      </c>
      <c r="T1718" s="427">
        <v>257</v>
      </c>
      <c r="U1718" s="416" t="s">
        <v>167</v>
      </c>
      <c r="V1718" s="427"/>
      <c r="W1718" s="816"/>
      <c r="X1718" s="817"/>
      <c r="Y1718" s="416" t="s">
        <v>166</v>
      </c>
      <c r="Z1718" s="426">
        <f>IF(Z1716="",Z1717-Z1715,Z1717-Z1716)</f>
        <v>0</v>
      </c>
      <c r="AA1718" s="416" t="s">
        <v>166</v>
      </c>
      <c r="AB1718" s="426">
        <f>IF(AB1716="",AB1717-AB1715,AB1717-AB1716)</f>
        <v>0</v>
      </c>
      <c r="AC1718" s="416" t="s">
        <v>166</v>
      </c>
      <c r="AD1718" s="426">
        <f>IF(AD1716="",AD1717-AD1715,AD1717-AD1716)</f>
        <v>0</v>
      </c>
      <c r="AE1718" s="416" t="s">
        <v>166</v>
      </c>
      <c r="AF1718" s="426">
        <f>IF(AF1716="",AF1717-AF1715,AF1717-AF1716)</f>
        <v>0</v>
      </c>
      <c r="AG1718" s="416" t="s">
        <v>166</v>
      </c>
      <c r="AH1718" s="426">
        <f>IF(AH1716="",AH1717-AH1715,AH1717-AH1716)</f>
        <v>0</v>
      </c>
      <c r="AI1718" s="816"/>
      <c r="AJ1718" s="817"/>
      <c r="AK1718" s="792"/>
      <c r="AL1718" s="792"/>
      <c r="AM1718" s="792"/>
      <c r="AN1718" s="792"/>
      <c r="AO1718" s="792"/>
      <c r="AP1718" s="792"/>
    </row>
    <row r="1719" spans="1:42" s="404" customFormat="1" ht="15" hidden="1" customHeight="1" x14ac:dyDescent="0.2">
      <c r="A1719" s="402"/>
      <c r="B1719" s="425" t="s">
        <v>733</v>
      </c>
      <c r="C1719" s="424" t="s">
        <v>745</v>
      </c>
      <c r="D1719" s="423" t="s">
        <v>705</v>
      </c>
      <c r="E1719" s="422" t="s">
        <v>134</v>
      </c>
      <c r="F1719" s="420">
        <v>43544</v>
      </c>
      <c r="G1719" s="420"/>
      <c r="H1719" s="507">
        <v>2019</v>
      </c>
      <c r="I1719" s="439"/>
      <c r="J1719" s="418" t="s">
        <v>160</v>
      </c>
      <c r="K1719" s="417" t="s">
        <v>996</v>
      </c>
      <c r="L1719" s="824"/>
      <c r="M1719" s="825"/>
      <c r="N1719" s="792"/>
      <c r="O1719" s="880"/>
      <c r="P1719" s="832"/>
      <c r="Q1719" s="835"/>
      <c r="R1719" s="829"/>
      <c r="S1719" s="416" t="s">
        <v>165</v>
      </c>
      <c r="T1719" s="415"/>
      <c r="U1719" s="416" t="s">
        <v>164</v>
      </c>
      <c r="V1719" s="415"/>
      <c r="W1719" s="816"/>
      <c r="X1719" s="817"/>
      <c r="Y1719" s="816"/>
      <c r="Z1719" s="817"/>
      <c r="AA1719" s="816"/>
      <c r="AB1719" s="817"/>
      <c r="AC1719" s="816"/>
      <c r="AD1719" s="817"/>
      <c r="AE1719" s="816"/>
      <c r="AF1719" s="817"/>
      <c r="AG1719" s="816"/>
      <c r="AH1719" s="817"/>
      <c r="AI1719" s="816"/>
      <c r="AJ1719" s="817"/>
      <c r="AK1719" s="792"/>
      <c r="AL1719" s="792"/>
      <c r="AM1719" s="792"/>
      <c r="AN1719" s="792"/>
      <c r="AO1719" s="792"/>
      <c r="AP1719" s="792"/>
    </row>
    <row r="1720" spans="1:42" s="404" customFormat="1" ht="15" hidden="1" customHeight="1" thickBot="1" x14ac:dyDescent="0.25">
      <c r="A1720" s="402"/>
      <c r="B1720" s="414" t="s">
        <v>733</v>
      </c>
      <c r="C1720" s="413" t="s">
        <v>745</v>
      </c>
      <c r="D1720" s="412" t="s">
        <v>705</v>
      </c>
      <c r="E1720" s="411" t="s">
        <v>134</v>
      </c>
      <c r="F1720" s="409">
        <v>43544</v>
      </c>
      <c r="G1720" s="409"/>
      <c r="H1720" s="408">
        <v>2019</v>
      </c>
      <c r="I1720" s="407"/>
      <c r="J1720" s="407" t="s">
        <v>160</v>
      </c>
      <c r="K1720" s="495" t="s">
        <v>996</v>
      </c>
      <c r="L1720" s="826"/>
      <c r="M1720" s="827"/>
      <c r="N1720" s="793"/>
      <c r="O1720" s="881"/>
      <c r="P1720" s="833"/>
      <c r="Q1720" s="836"/>
      <c r="R1720" s="830"/>
      <c r="S1720" s="406" t="s">
        <v>158</v>
      </c>
      <c r="T1720" s="451">
        <v>43544</v>
      </c>
      <c r="U1720" s="820"/>
      <c r="V1720" s="821"/>
      <c r="W1720" s="818"/>
      <c r="X1720" s="819"/>
      <c r="Y1720" s="818"/>
      <c r="Z1720" s="819"/>
      <c r="AA1720" s="818"/>
      <c r="AB1720" s="819"/>
      <c r="AC1720" s="818"/>
      <c r="AD1720" s="819"/>
      <c r="AE1720" s="818"/>
      <c r="AF1720" s="819"/>
      <c r="AG1720" s="818"/>
      <c r="AH1720" s="819"/>
      <c r="AI1720" s="818"/>
      <c r="AJ1720" s="819"/>
      <c r="AK1720" s="793"/>
      <c r="AL1720" s="793"/>
      <c r="AM1720" s="793"/>
      <c r="AN1720" s="793"/>
      <c r="AO1720" s="793"/>
      <c r="AP1720" s="793"/>
    </row>
    <row r="1721" spans="1:42" s="404" customFormat="1" ht="12.75" hidden="1" customHeight="1" thickTop="1" x14ac:dyDescent="0.2">
      <c r="A1721" s="402"/>
      <c r="B1721" s="445" t="s">
        <v>310</v>
      </c>
      <c r="C1721" s="444" t="s">
        <v>994</v>
      </c>
      <c r="D1721" s="443" t="s">
        <v>705</v>
      </c>
      <c r="E1721" s="442" t="s">
        <v>134</v>
      </c>
      <c r="F1721" s="440">
        <v>43787</v>
      </c>
      <c r="G1721" s="440"/>
      <c r="H1721" s="507">
        <v>2019</v>
      </c>
      <c r="I1721" s="439"/>
      <c r="J1721" s="418" t="s">
        <v>160</v>
      </c>
      <c r="K1721" s="439" t="s">
        <v>992</v>
      </c>
      <c r="L1721" s="822" t="s">
        <v>137</v>
      </c>
      <c r="M1721" s="823"/>
      <c r="N1721" s="791" t="s">
        <v>470</v>
      </c>
      <c r="O1721" s="828" t="s">
        <v>663</v>
      </c>
      <c r="P1721" s="831"/>
      <c r="Q1721" s="834" t="s">
        <v>218</v>
      </c>
      <c r="R1721" s="828" t="s">
        <v>193</v>
      </c>
      <c r="S1721" s="434" t="s">
        <v>184</v>
      </c>
      <c r="T1721" s="438">
        <v>2000000</v>
      </c>
      <c r="U1721" s="434" t="s">
        <v>183</v>
      </c>
      <c r="V1721" s="437">
        <f>T1726+T1724</f>
        <v>43877</v>
      </c>
      <c r="W1721" s="434" t="s">
        <v>182</v>
      </c>
      <c r="X1721" s="436">
        <f>T1721</f>
        <v>2000000</v>
      </c>
      <c r="Y1721" s="434" t="s">
        <v>181</v>
      </c>
      <c r="Z1721" s="435">
        <v>0.42270000000000002</v>
      </c>
      <c r="AA1721" s="434" t="s">
        <v>181</v>
      </c>
      <c r="AB1721" s="435">
        <v>0.42270000000000002</v>
      </c>
      <c r="AC1721" s="434" t="s">
        <v>181</v>
      </c>
      <c r="AD1721" s="435">
        <v>0.42270000000000002</v>
      </c>
      <c r="AE1721" s="480" t="s">
        <v>181</v>
      </c>
      <c r="AF1721" s="479">
        <v>0.42270000000000002</v>
      </c>
      <c r="AG1721" s="466" t="s">
        <v>181</v>
      </c>
      <c r="AH1721" s="467">
        <v>0.7</v>
      </c>
      <c r="AI1721" s="466" t="s">
        <v>180</v>
      </c>
      <c r="AJ1721" s="465"/>
      <c r="AK1721" s="791" t="s">
        <v>138</v>
      </c>
      <c r="AL1721" s="791" t="s">
        <v>138</v>
      </c>
      <c r="AM1721" s="791" t="s">
        <v>138</v>
      </c>
      <c r="AN1721" s="791" t="s">
        <v>138</v>
      </c>
      <c r="AO1721" s="791" t="s">
        <v>138</v>
      </c>
      <c r="AP1721" s="791" t="s">
        <v>10</v>
      </c>
    </row>
    <row r="1722" spans="1:42" s="404" customFormat="1" ht="15" hidden="1" customHeight="1" x14ac:dyDescent="0.2">
      <c r="A1722" s="402"/>
      <c r="B1722" s="425" t="s">
        <v>310</v>
      </c>
      <c r="C1722" s="424" t="s">
        <v>994</v>
      </c>
      <c r="D1722" s="423" t="s">
        <v>705</v>
      </c>
      <c r="E1722" s="422" t="s">
        <v>134</v>
      </c>
      <c r="F1722" s="420">
        <v>43787</v>
      </c>
      <c r="G1722" s="420"/>
      <c r="H1722" s="507">
        <v>2019</v>
      </c>
      <c r="I1722" s="439"/>
      <c r="J1722" s="418" t="s">
        <v>160</v>
      </c>
      <c r="K1722" s="417" t="s">
        <v>992</v>
      </c>
      <c r="L1722" s="824"/>
      <c r="M1722" s="825"/>
      <c r="N1722" s="792"/>
      <c r="O1722" s="829"/>
      <c r="P1722" s="832"/>
      <c r="Q1722" s="835"/>
      <c r="R1722" s="829"/>
      <c r="S1722" s="416" t="s">
        <v>179</v>
      </c>
      <c r="T1722" s="432" t="s">
        <v>988</v>
      </c>
      <c r="U1722" s="416" t="s">
        <v>177</v>
      </c>
      <c r="V1722" s="415">
        <f>V1721+V1724</f>
        <v>43877</v>
      </c>
      <c r="W1722" s="416" t="s">
        <v>176</v>
      </c>
      <c r="X1722" s="428">
        <f>X1721</f>
        <v>2000000</v>
      </c>
      <c r="Y1722" s="416" t="s">
        <v>175</v>
      </c>
      <c r="Z1722" s="426"/>
      <c r="AA1722" s="416" t="s">
        <v>175</v>
      </c>
      <c r="AB1722" s="426"/>
      <c r="AC1722" s="416" t="s">
        <v>175</v>
      </c>
      <c r="AD1722" s="426"/>
      <c r="AE1722" s="478" t="s">
        <v>175</v>
      </c>
      <c r="AF1722" s="477"/>
      <c r="AG1722" s="463" t="s">
        <v>175</v>
      </c>
      <c r="AH1722" s="462"/>
      <c r="AI1722" s="463" t="s">
        <v>174</v>
      </c>
      <c r="AJ1722" s="464"/>
      <c r="AK1722" s="792"/>
      <c r="AL1722" s="792"/>
      <c r="AM1722" s="792"/>
      <c r="AN1722" s="792"/>
      <c r="AO1722" s="792"/>
      <c r="AP1722" s="792"/>
    </row>
    <row r="1723" spans="1:42" s="404" customFormat="1" ht="13.5" hidden="1" thickTop="1" x14ac:dyDescent="0.2">
      <c r="A1723" s="402"/>
      <c r="B1723" s="425" t="s">
        <v>310</v>
      </c>
      <c r="C1723" s="424" t="s">
        <v>994</v>
      </c>
      <c r="D1723" s="423" t="s">
        <v>705</v>
      </c>
      <c r="E1723" s="422" t="s">
        <v>134</v>
      </c>
      <c r="F1723" s="420">
        <v>43787</v>
      </c>
      <c r="G1723" s="420"/>
      <c r="H1723" s="507">
        <v>2019</v>
      </c>
      <c r="I1723" s="439"/>
      <c r="J1723" s="418" t="s">
        <v>160</v>
      </c>
      <c r="K1723" s="417" t="s">
        <v>992</v>
      </c>
      <c r="L1723" s="824"/>
      <c r="M1723" s="825"/>
      <c r="N1723" s="792"/>
      <c r="O1723" s="829"/>
      <c r="P1723" s="832"/>
      <c r="Q1723" s="835"/>
      <c r="R1723" s="829"/>
      <c r="S1723" s="416" t="s">
        <v>173</v>
      </c>
      <c r="T1723" s="429" t="s">
        <v>192</v>
      </c>
      <c r="U1723" s="416" t="s">
        <v>171</v>
      </c>
      <c r="V1723" s="427"/>
      <c r="W1723" s="416" t="s">
        <v>170</v>
      </c>
      <c r="X1723" s="428"/>
      <c r="Y1723" s="416" t="s">
        <v>169</v>
      </c>
      <c r="Z1723" s="426">
        <v>0.317</v>
      </c>
      <c r="AA1723" s="416" t="s">
        <v>169</v>
      </c>
      <c r="AB1723" s="426">
        <v>0.317</v>
      </c>
      <c r="AC1723" s="416" t="s">
        <v>169</v>
      </c>
      <c r="AD1723" s="426">
        <v>0.317</v>
      </c>
      <c r="AE1723" s="478" t="s">
        <v>169</v>
      </c>
      <c r="AF1723" s="477">
        <v>0.317</v>
      </c>
      <c r="AG1723" s="463" t="s">
        <v>169</v>
      </c>
      <c r="AH1723" s="462">
        <v>0.7</v>
      </c>
      <c r="AI1723" s="781"/>
      <c r="AJ1723" s="782"/>
      <c r="AK1723" s="792"/>
      <c r="AL1723" s="792"/>
      <c r="AM1723" s="792"/>
      <c r="AN1723" s="792"/>
      <c r="AO1723" s="792"/>
      <c r="AP1723" s="792"/>
    </row>
    <row r="1724" spans="1:42" s="404" customFormat="1" ht="15" hidden="1" customHeight="1" x14ac:dyDescent="0.2">
      <c r="A1724" s="402"/>
      <c r="B1724" s="425" t="s">
        <v>310</v>
      </c>
      <c r="C1724" s="424" t="s">
        <v>994</v>
      </c>
      <c r="D1724" s="423" t="s">
        <v>705</v>
      </c>
      <c r="E1724" s="422" t="s">
        <v>134</v>
      </c>
      <c r="F1724" s="420">
        <v>43787</v>
      </c>
      <c r="G1724" s="420"/>
      <c r="H1724" s="507">
        <v>2019</v>
      </c>
      <c r="I1724" s="439"/>
      <c r="J1724" s="418" t="s">
        <v>160</v>
      </c>
      <c r="K1724" s="417" t="s">
        <v>992</v>
      </c>
      <c r="L1724" s="824"/>
      <c r="M1724" s="825"/>
      <c r="N1724" s="792"/>
      <c r="O1724" s="829"/>
      <c r="P1724" s="832"/>
      <c r="Q1724" s="835"/>
      <c r="R1724" s="829"/>
      <c r="S1724" s="416" t="s">
        <v>168</v>
      </c>
      <c r="T1724" s="427">
        <v>90</v>
      </c>
      <c r="U1724" s="416" t="s">
        <v>167</v>
      </c>
      <c r="V1724" s="427"/>
      <c r="W1724" s="816"/>
      <c r="X1724" s="817"/>
      <c r="Y1724" s="416" t="s">
        <v>166</v>
      </c>
      <c r="Z1724" s="426">
        <f>IF(Z1722="",Z1723-Z1721,Z1723-Z1722)</f>
        <v>-0.10570000000000002</v>
      </c>
      <c r="AA1724" s="416" t="s">
        <v>166</v>
      </c>
      <c r="AB1724" s="426">
        <f>IF(AB1722="",AB1723-AB1721,AB1723-AB1722)</f>
        <v>-0.10570000000000002</v>
      </c>
      <c r="AC1724" s="416" t="s">
        <v>166</v>
      </c>
      <c r="AD1724" s="426">
        <f>IF(AD1722="",AD1723-AD1721,AD1723-AD1722)</f>
        <v>-0.10570000000000002</v>
      </c>
      <c r="AE1724" s="478" t="s">
        <v>166</v>
      </c>
      <c r="AF1724" s="477">
        <f>IF(AF1722="",AF1723-AF1721,AF1723-AF1722)</f>
        <v>-0.10570000000000002</v>
      </c>
      <c r="AG1724" s="463" t="s">
        <v>166</v>
      </c>
      <c r="AH1724" s="462">
        <f>IF(AH1722="",AH1723-AH1721,AH1723-AH1722)</f>
        <v>0</v>
      </c>
      <c r="AI1724" s="781"/>
      <c r="AJ1724" s="782"/>
      <c r="AK1724" s="792"/>
      <c r="AL1724" s="792"/>
      <c r="AM1724" s="792"/>
      <c r="AN1724" s="792"/>
      <c r="AO1724" s="792"/>
      <c r="AP1724" s="792"/>
    </row>
    <row r="1725" spans="1:42" s="404" customFormat="1" ht="15" hidden="1" customHeight="1" x14ac:dyDescent="0.2">
      <c r="A1725" s="402"/>
      <c r="B1725" s="425" t="s">
        <v>310</v>
      </c>
      <c r="C1725" s="424" t="s">
        <v>994</v>
      </c>
      <c r="D1725" s="423" t="s">
        <v>705</v>
      </c>
      <c r="E1725" s="422" t="s">
        <v>134</v>
      </c>
      <c r="F1725" s="420">
        <v>43787</v>
      </c>
      <c r="G1725" s="420"/>
      <c r="H1725" s="507">
        <v>2019</v>
      </c>
      <c r="I1725" s="439"/>
      <c r="J1725" s="418" t="s">
        <v>160</v>
      </c>
      <c r="K1725" s="417" t="s">
        <v>992</v>
      </c>
      <c r="L1725" s="824"/>
      <c r="M1725" s="825"/>
      <c r="N1725" s="792"/>
      <c r="O1725" s="829"/>
      <c r="P1725" s="832"/>
      <c r="Q1725" s="835"/>
      <c r="R1725" s="829"/>
      <c r="S1725" s="416" t="s">
        <v>165</v>
      </c>
      <c r="T1725" s="415"/>
      <c r="U1725" s="416" t="s">
        <v>164</v>
      </c>
      <c r="V1725" s="415"/>
      <c r="W1725" s="816"/>
      <c r="X1725" s="817"/>
      <c r="Y1725" s="816"/>
      <c r="Z1725" s="817"/>
      <c r="AA1725" s="816"/>
      <c r="AB1725" s="817"/>
      <c r="AC1725" s="816"/>
      <c r="AD1725" s="817"/>
      <c r="AE1725" s="857"/>
      <c r="AF1725" s="858"/>
      <c r="AG1725" s="781"/>
      <c r="AH1725" s="782"/>
      <c r="AI1725" s="781"/>
      <c r="AJ1725" s="782"/>
      <c r="AK1725" s="792"/>
      <c r="AL1725" s="792"/>
      <c r="AM1725" s="792"/>
      <c r="AN1725" s="792"/>
      <c r="AO1725" s="792"/>
      <c r="AP1725" s="792"/>
    </row>
    <row r="1726" spans="1:42" s="404" customFormat="1" ht="15" hidden="1" customHeight="1" thickBot="1" x14ac:dyDescent="0.25">
      <c r="A1726" s="402"/>
      <c r="B1726" s="414" t="s">
        <v>310</v>
      </c>
      <c r="C1726" s="413" t="s">
        <v>994</v>
      </c>
      <c r="D1726" s="412" t="s">
        <v>705</v>
      </c>
      <c r="E1726" s="411" t="s">
        <v>134</v>
      </c>
      <c r="F1726" s="409">
        <v>43787</v>
      </c>
      <c r="G1726" s="409"/>
      <c r="H1726" s="408">
        <v>2019</v>
      </c>
      <c r="I1726" s="407"/>
      <c r="J1726" s="407" t="s">
        <v>160</v>
      </c>
      <c r="K1726" s="495" t="s">
        <v>992</v>
      </c>
      <c r="L1726" s="826"/>
      <c r="M1726" s="827"/>
      <c r="N1726" s="793"/>
      <c r="O1726" s="830"/>
      <c r="P1726" s="833"/>
      <c r="Q1726" s="836"/>
      <c r="R1726" s="830"/>
      <c r="S1726" s="406" t="s">
        <v>158</v>
      </c>
      <c r="T1726" s="451">
        <v>43787</v>
      </c>
      <c r="U1726" s="820"/>
      <c r="V1726" s="821"/>
      <c r="W1726" s="818"/>
      <c r="X1726" s="819"/>
      <c r="Y1726" s="818"/>
      <c r="Z1726" s="819"/>
      <c r="AA1726" s="818"/>
      <c r="AB1726" s="819"/>
      <c r="AC1726" s="818"/>
      <c r="AD1726" s="819"/>
      <c r="AE1726" s="859"/>
      <c r="AF1726" s="860"/>
      <c r="AG1726" s="783"/>
      <c r="AH1726" s="784"/>
      <c r="AI1726" s="783"/>
      <c r="AJ1726" s="784"/>
      <c r="AK1726" s="793"/>
      <c r="AL1726" s="793"/>
      <c r="AM1726" s="793"/>
      <c r="AN1726" s="793"/>
      <c r="AO1726" s="793"/>
      <c r="AP1726" s="793"/>
    </row>
    <row r="1727" spans="1:42" s="404" customFormat="1" ht="12.75" customHeight="1" thickTop="1" x14ac:dyDescent="0.2">
      <c r="A1727" s="402"/>
      <c r="B1727" s="445" t="s">
        <v>310</v>
      </c>
      <c r="C1727" s="444" t="s">
        <v>993</v>
      </c>
      <c r="D1727" s="443" t="s">
        <v>705</v>
      </c>
      <c r="E1727" s="442" t="s">
        <v>50</v>
      </c>
      <c r="F1727" s="440">
        <v>43787</v>
      </c>
      <c r="G1727" s="440">
        <v>43837</v>
      </c>
      <c r="H1727" s="507">
        <v>2019</v>
      </c>
      <c r="I1727" s="439" t="s">
        <v>1934</v>
      </c>
      <c r="J1727" s="418" t="s">
        <v>160</v>
      </c>
      <c r="K1727" s="439" t="s">
        <v>992</v>
      </c>
      <c r="L1727" s="822" t="s">
        <v>2001</v>
      </c>
      <c r="M1727" s="823"/>
      <c r="N1727" s="791" t="s">
        <v>470</v>
      </c>
      <c r="O1727" s="828" t="s">
        <v>219</v>
      </c>
      <c r="P1727" s="831"/>
      <c r="Q1727" s="834"/>
      <c r="R1727" s="828"/>
      <c r="S1727" s="434" t="s">
        <v>184</v>
      </c>
      <c r="T1727" s="438">
        <v>1000000</v>
      </c>
      <c r="U1727" s="434" t="s">
        <v>183</v>
      </c>
      <c r="V1727" s="437">
        <f>T1732+T1730</f>
        <v>43837</v>
      </c>
      <c r="W1727" s="434" t="s">
        <v>182</v>
      </c>
      <c r="X1727" s="436">
        <f>T1727</f>
        <v>1000000</v>
      </c>
      <c r="Y1727" s="434" t="s">
        <v>181</v>
      </c>
      <c r="Z1727" s="435"/>
      <c r="AA1727" s="434" t="s">
        <v>181</v>
      </c>
      <c r="AB1727" s="435"/>
      <c r="AC1727" s="434" t="s">
        <v>181</v>
      </c>
      <c r="AD1727" s="435"/>
      <c r="AE1727" s="466" t="s">
        <v>181</v>
      </c>
      <c r="AF1727" s="467">
        <v>1</v>
      </c>
      <c r="AG1727" s="466" t="s">
        <v>181</v>
      </c>
      <c r="AH1727" s="467">
        <v>1</v>
      </c>
      <c r="AI1727" s="466" t="s">
        <v>180</v>
      </c>
      <c r="AJ1727" s="465"/>
      <c r="AK1727" s="791" t="s">
        <v>4</v>
      </c>
      <c r="AL1727" s="791" t="s">
        <v>4</v>
      </c>
      <c r="AM1727" s="791" t="s">
        <v>4</v>
      </c>
      <c r="AN1727" s="791" t="s">
        <v>1954</v>
      </c>
      <c r="AO1727" s="791" t="s">
        <v>4</v>
      </c>
      <c r="AP1727" s="791" t="s">
        <v>2143</v>
      </c>
    </row>
    <row r="1728" spans="1:42" s="404" customFormat="1" ht="15" customHeight="1" x14ac:dyDescent="0.2">
      <c r="A1728" s="402"/>
      <c r="B1728" s="425" t="s">
        <v>310</v>
      </c>
      <c r="C1728" s="424" t="s">
        <v>993</v>
      </c>
      <c r="D1728" s="423" t="s">
        <v>705</v>
      </c>
      <c r="E1728" s="422" t="s">
        <v>50</v>
      </c>
      <c r="F1728" s="420">
        <v>43787</v>
      </c>
      <c r="G1728" s="420">
        <v>43837</v>
      </c>
      <c r="H1728" s="507">
        <v>2019</v>
      </c>
      <c r="I1728" s="439" t="s">
        <v>1934</v>
      </c>
      <c r="J1728" s="418" t="s">
        <v>160</v>
      </c>
      <c r="K1728" s="417" t="s">
        <v>992</v>
      </c>
      <c r="L1728" s="824"/>
      <c r="M1728" s="825"/>
      <c r="N1728" s="792"/>
      <c r="O1728" s="829"/>
      <c r="P1728" s="832"/>
      <c r="Q1728" s="835"/>
      <c r="R1728" s="829"/>
      <c r="S1728" s="416" t="s">
        <v>179</v>
      </c>
      <c r="T1728" s="432" t="s">
        <v>772</v>
      </c>
      <c r="U1728" s="416" t="s">
        <v>177</v>
      </c>
      <c r="V1728" s="415"/>
      <c r="W1728" s="416" t="s">
        <v>176</v>
      </c>
      <c r="X1728" s="428">
        <f>X1727</f>
        <v>1000000</v>
      </c>
      <c r="Y1728" s="416" t="s">
        <v>175</v>
      </c>
      <c r="Z1728" s="426"/>
      <c r="AA1728" s="416" t="s">
        <v>175</v>
      </c>
      <c r="AB1728" s="426"/>
      <c r="AC1728" s="416" t="s">
        <v>175</v>
      </c>
      <c r="AD1728" s="426"/>
      <c r="AE1728" s="463" t="s">
        <v>175</v>
      </c>
      <c r="AF1728" s="462"/>
      <c r="AG1728" s="463" t="s">
        <v>175</v>
      </c>
      <c r="AH1728" s="462"/>
      <c r="AI1728" s="463" t="s">
        <v>174</v>
      </c>
      <c r="AJ1728" s="464"/>
      <c r="AK1728" s="792"/>
      <c r="AL1728" s="792"/>
      <c r="AM1728" s="792"/>
      <c r="AN1728" s="792"/>
      <c r="AO1728" s="792"/>
      <c r="AP1728" s="792"/>
    </row>
    <row r="1729" spans="1:42" s="404" customFormat="1" x14ac:dyDescent="0.2">
      <c r="A1729" s="402"/>
      <c r="B1729" s="425" t="s">
        <v>310</v>
      </c>
      <c r="C1729" s="424" t="s">
        <v>993</v>
      </c>
      <c r="D1729" s="423" t="s">
        <v>705</v>
      </c>
      <c r="E1729" s="422" t="s">
        <v>50</v>
      </c>
      <c r="F1729" s="420">
        <v>43787</v>
      </c>
      <c r="G1729" s="420">
        <v>43837</v>
      </c>
      <c r="H1729" s="507">
        <v>2019</v>
      </c>
      <c r="I1729" s="439" t="s">
        <v>1934</v>
      </c>
      <c r="J1729" s="418" t="s">
        <v>160</v>
      </c>
      <c r="K1729" s="417" t="s">
        <v>992</v>
      </c>
      <c r="L1729" s="824"/>
      <c r="M1729" s="825"/>
      <c r="N1729" s="792"/>
      <c r="O1729" s="829"/>
      <c r="P1729" s="832"/>
      <c r="Q1729" s="835"/>
      <c r="R1729" s="829"/>
      <c r="S1729" s="416" t="s">
        <v>173</v>
      </c>
      <c r="T1729" s="429" t="s">
        <v>192</v>
      </c>
      <c r="U1729" s="416" t="s">
        <v>171</v>
      </c>
      <c r="V1729" s="427"/>
      <c r="W1729" s="416" t="s">
        <v>170</v>
      </c>
      <c r="X1729" s="428"/>
      <c r="Y1729" s="416" t="s">
        <v>169</v>
      </c>
      <c r="Z1729" s="426"/>
      <c r="AA1729" s="416" t="s">
        <v>169</v>
      </c>
      <c r="AB1729" s="426"/>
      <c r="AC1729" s="416" t="s">
        <v>169</v>
      </c>
      <c r="AD1729" s="426"/>
      <c r="AE1729" s="463" t="s">
        <v>169</v>
      </c>
      <c r="AF1729" s="462">
        <v>1</v>
      </c>
      <c r="AG1729" s="463" t="s">
        <v>169</v>
      </c>
      <c r="AH1729" s="462">
        <v>1</v>
      </c>
      <c r="AI1729" s="781"/>
      <c r="AJ1729" s="782"/>
      <c r="AK1729" s="792"/>
      <c r="AL1729" s="792"/>
      <c r="AM1729" s="792"/>
      <c r="AN1729" s="792"/>
      <c r="AO1729" s="792"/>
      <c r="AP1729" s="792"/>
    </row>
    <row r="1730" spans="1:42" s="404" customFormat="1" ht="15" customHeight="1" x14ac:dyDescent="0.2">
      <c r="A1730" s="402"/>
      <c r="B1730" s="425" t="s">
        <v>310</v>
      </c>
      <c r="C1730" s="424" t="s">
        <v>993</v>
      </c>
      <c r="D1730" s="423" t="s">
        <v>705</v>
      </c>
      <c r="E1730" s="422" t="s">
        <v>50</v>
      </c>
      <c r="F1730" s="420">
        <v>43787</v>
      </c>
      <c r="G1730" s="420">
        <v>43837</v>
      </c>
      <c r="H1730" s="507">
        <v>2019</v>
      </c>
      <c r="I1730" s="439" t="s">
        <v>1934</v>
      </c>
      <c r="J1730" s="418" t="s">
        <v>160</v>
      </c>
      <c r="K1730" s="417" t="s">
        <v>992</v>
      </c>
      <c r="L1730" s="824"/>
      <c r="M1730" s="825"/>
      <c r="N1730" s="792"/>
      <c r="O1730" s="829"/>
      <c r="P1730" s="832"/>
      <c r="Q1730" s="835"/>
      <c r="R1730" s="829"/>
      <c r="S1730" s="416" t="s">
        <v>168</v>
      </c>
      <c r="T1730" s="427">
        <v>50</v>
      </c>
      <c r="U1730" s="416" t="s">
        <v>167</v>
      </c>
      <c r="V1730" s="427"/>
      <c r="W1730" s="816"/>
      <c r="X1730" s="817"/>
      <c r="Y1730" s="416" t="s">
        <v>166</v>
      </c>
      <c r="Z1730" s="426">
        <f>IF(Z1728="",Z1729-Z1727,Z1729-Z1728)</f>
        <v>0</v>
      </c>
      <c r="AA1730" s="416" t="s">
        <v>166</v>
      </c>
      <c r="AB1730" s="426">
        <f>IF(AB1728="",AB1729-AB1727,AB1729-AB1728)</f>
        <v>0</v>
      </c>
      <c r="AC1730" s="416" t="s">
        <v>166</v>
      </c>
      <c r="AD1730" s="426">
        <f>IF(AD1728="",AD1729-AD1727,AD1729-AD1728)</f>
        <v>0</v>
      </c>
      <c r="AE1730" s="463" t="s">
        <v>166</v>
      </c>
      <c r="AF1730" s="462">
        <f>IF(AF1728="",AF1729-AF1727,AF1729-AF1728)</f>
        <v>0</v>
      </c>
      <c r="AG1730" s="463" t="s">
        <v>166</v>
      </c>
      <c r="AH1730" s="462">
        <f>IF(AH1728="",AH1729-AH1727,AH1729-AH1728)</f>
        <v>0</v>
      </c>
      <c r="AI1730" s="781"/>
      <c r="AJ1730" s="782"/>
      <c r="AK1730" s="792"/>
      <c r="AL1730" s="792"/>
      <c r="AM1730" s="792"/>
      <c r="AN1730" s="792"/>
      <c r="AO1730" s="792"/>
      <c r="AP1730" s="792"/>
    </row>
    <row r="1731" spans="1:42" s="404" customFormat="1" ht="15" customHeight="1" x14ac:dyDescent="0.2">
      <c r="A1731" s="402"/>
      <c r="B1731" s="425" t="s">
        <v>310</v>
      </c>
      <c r="C1731" s="424" t="s">
        <v>993</v>
      </c>
      <c r="D1731" s="423" t="s">
        <v>705</v>
      </c>
      <c r="E1731" s="422" t="s">
        <v>50</v>
      </c>
      <c r="F1731" s="420">
        <v>43787</v>
      </c>
      <c r="G1731" s="420">
        <v>43837</v>
      </c>
      <c r="H1731" s="507">
        <v>2019</v>
      </c>
      <c r="I1731" s="439" t="s">
        <v>1934</v>
      </c>
      <c r="J1731" s="418" t="s">
        <v>160</v>
      </c>
      <c r="K1731" s="417" t="s">
        <v>992</v>
      </c>
      <c r="L1731" s="824"/>
      <c r="M1731" s="825"/>
      <c r="N1731" s="792"/>
      <c r="O1731" s="829"/>
      <c r="P1731" s="832"/>
      <c r="Q1731" s="835"/>
      <c r="R1731" s="829"/>
      <c r="S1731" s="416" t="s">
        <v>165</v>
      </c>
      <c r="T1731" s="415"/>
      <c r="U1731" s="416" t="s">
        <v>164</v>
      </c>
      <c r="V1731" s="415">
        <v>43837</v>
      </c>
      <c r="W1731" s="816"/>
      <c r="X1731" s="817"/>
      <c r="Y1731" s="816"/>
      <c r="Z1731" s="817"/>
      <c r="AA1731" s="816"/>
      <c r="AB1731" s="817"/>
      <c r="AC1731" s="816"/>
      <c r="AD1731" s="817"/>
      <c r="AE1731" s="781"/>
      <c r="AF1731" s="782"/>
      <c r="AG1731" s="781"/>
      <c r="AH1731" s="782"/>
      <c r="AI1731" s="781"/>
      <c r="AJ1731" s="782"/>
      <c r="AK1731" s="792"/>
      <c r="AL1731" s="792"/>
      <c r="AM1731" s="792"/>
      <c r="AN1731" s="792"/>
      <c r="AO1731" s="792"/>
      <c r="AP1731" s="792"/>
    </row>
    <row r="1732" spans="1:42" s="404" customFormat="1" ht="15" customHeight="1" thickBot="1" x14ac:dyDescent="0.25">
      <c r="A1732" s="402"/>
      <c r="B1732" s="414" t="s">
        <v>310</v>
      </c>
      <c r="C1732" s="413" t="s">
        <v>993</v>
      </c>
      <c r="D1732" s="412" t="s">
        <v>705</v>
      </c>
      <c r="E1732" s="411" t="s">
        <v>50</v>
      </c>
      <c r="F1732" s="409">
        <v>43787</v>
      </c>
      <c r="G1732" s="409">
        <v>43837</v>
      </c>
      <c r="H1732" s="408">
        <v>2019</v>
      </c>
      <c r="I1732" s="407" t="s">
        <v>1934</v>
      </c>
      <c r="J1732" s="407" t="s">
        <v>160</v>
      </c>
      <c r="K1732" s="495" t="s">
        <v>992</v>
      </c>
      <c r="L1732" s="826"/>
      <c r="M1732" s="827"/>
      <c r="N1732" s="793"/>
      <c r="O1732" s="830"/>
      <c r="P1732" s="833"/>
      <c r="Q1732" s="836"/>
      <c r="R1732" s="830"/>
      <c r="S1732" s="406" t="s">
        <v>158</v>
      </c>
      <c r="T1732" s="451">
        <v>43787</v>
      </c>
      <c r="U1732" s="820"/>
      <c r="V1732" s="821"/>
      <c r="W1732" s="818"/>
      <c r="X1732" s="819"/>
      <c r="Y1732" s="818"/>
      <c r="Z1732" s="819"/>
      <c r="AA1732" s="818"/>
      <c r="AB1732" s="819"/>
      <c r="AC1732" s="818"/>
      <c r="AD1732" s="819"/>
      <c r="AE1732" s="783"/>
      <c r="AF1732" s="784"/>
      <c r="AG1732" s="783"/>
      <c r="AH1732" s="784"/>
      <c r="AI1732" s="783"/>
      <c r="AJ1732" s="784"/>
      <c r="AK1732" s="793"/>
      <c r="AL1732" s="793"/>
      <c r="AM1732" s="793"/>
      <c r="AN1732" s="793"/>
      <c r="AO1732" s="793"/>
      <c r="AP1732" s="793"/>
    </row>
    <row r="1733" spans="1:42" s="404" customFormat="1" ht="12.75" customHeight="1" thickTop="1" x14ac:dyDescent="0.2">
      <c r="A1733" s="402"/>
      <c r="B1733" s="445" t="s">
        <v>163</v>
      </c>
      <c r="C1733" s="444" t="s">
        <v>309</v>
      </c>
      <c r="D1733" s="443" t="s">
        <v>161</v>
      </c>
      <c r="E1733" s="442" t="s">
        <v>50</v>
      </c>
      <c r="F1733" s="440">
        <v>44038</v>
      </c>
      <c r="G1733" s="440">
        <v>44043</v>
      </c>
      <c r="H1733" s="507">
        <v>2019</v>
      </c>
      <c r="I1733" s="439" t="s">
        <v>1934</v>
      </c>
      <c r="J1733" s="418" t="s">
        <v>160</v>
      </c>
      <c r="K1733" s="508" t="s">
        <v>2039</v>
      </c>
      <c r="L1733" s="822" t="s">
        <v>135</v>
      </c>
      <c r="M1733" s="823"/>
      <c r="N1733" s="791" t="s">
        <v>470</v>
      </c>
      <c r="O1733" s="828" t="s">
        <v>469</v>
      </c>
      <c r="P1733" s="831"/>
      <c r="Q1733" s="834"/>
      <c r="R1733" s="828"/>
      <c r="S1733" s="434" t="s">
        <v>184</v>
      </c>
      <c r="T1733" s="712">
        <v>1000000</v>
      </c>
      <c r="U1733" s="434" t="s">
        <v>183</v>
      </c>
      <c r="V1733" s="713">
        <f>T1738+T1736</f>
        <v>43731</v>
      </c>
      <c r="W1733" s="434" t="s">
        <v>182</v>
      </c>
      <c r="X1733" s="436">
        <f>T1733</f>
        <v>1000000</v>
      </c>
      <c r="Y1733" s="434" t="s">
        <v>181</v>
      </c>
      <c r="Z1733" s="435"/>
      <c r="AA1733" s="434" t="s">
        <v>181</v>
      </c>
      <c r="AB1733" s="435"/>
      <c r="AC1733" s="434" t="s">
        <v>181</v>
      </c>
      <c r="AD1733" s="435">
        <v>1</v>
      </c>
      <c r="AE1733" s="434" t="s">
        <v>181</v>
      </c>
      <c r="AF1733" s="435"/>
      <c r="AG1733" s="657" t="s">
        <v>181</v>
      </c>
      <c r="AH1733" s="658">
        <v>1</v>
      </c>
      <c r="AI1733" s="657" t="s">
        <v>180</v>
      </c>
      <c r="AJ1733" s="714">
        <v>9</v>
      </c>
      <c r="AK1733" s="922" t="s">
        <v>1053</v>
      </c>
      <c r="AL1733" s="922" t="s">
        <v>1053</v>
      </c>
      <c r="AM1733" s="791" t="s">
        <v>227</v>
      </c>
      <c r="AN1733" s="791"/>
      <c r="AO1733" s="791"/>
      <c r="AP1733" s="791" t="s">
        <v>2143</v>
      </c>
    </row>
    <row r="1734" spans="1:42" s="404" customFormat="1" ht="15" customHeight="1" x14ac:dyDescent="0.2">
      <c r="A1734" s="402"/>
      <c r="B1734" s="425" t="s">
        <v>163</v>
      </c>
      <c r="C1734" s="424" t="s">
        <v>309</v>
      </c>
      <c r="D1734" s="423" t="s">
        <v>161</v>
      </c>
      <c r="E1734" s="422" t="s">
        <v>50</v>
      </c>
      <c r="F1734" s="420">
        <v>44038</v>
      </c>
      <c r="G1734" s="420">
        <v>44043</v>
      </c>
      <c r="H1734" s="507">
        <v>2019</v>
      </c>
      <c r="I1734" s="439" t="s">
        <v>1934</v>
      </c>
      <c r="J1734" s="418" t="s">
        <v>160</v>
      </c>
      <c r="K1734" s="418" t="s">
        <v>2039</v>
      </c>
      <c r="L1734" s="824"/>
      <c r="M1734" s="825"/>
      <c r="N1734" s="792"/>
      <c r="O1734" s="829"/>
      <c r="P1734" s="832"/>
      <c r="Q1734" s="835"/>
      <c r="R1734" s="829"/>
      <c r="S1734" s="416" t="s">
        <v>179</v>
      </c>
      <c r="T1734" s="715" t="s">
        <v>264</v>
      </c>
      <c r="U1734" s="416" t="s">
        <v>177</v>
      </c>
      <c r="V1734" s="685"/>
      <c r="W1734" s="416" t="s">
        <v>176</v>
      </c>
      <c r="X1734" s="428">
        <f>X1733</f>
        <v>1000000</v>
      </c>
      <c r="Y1734" s="416" t="s">
        <v>175</v>
      </c>
      <c r="Z1734" s="426"/>
      <c r="AA1734" s="416" t="s">
        <v>175</v>
      </c>
      <c r="AB1734" s="426"/>
      <c r="AC1734" s="416" t="s">
        <v>175</v>
      </c>
      <c r="AD1734" s="426"/>
      <c r="AE1734" s="416" t="s">
        <v>175</v>
      </c>
      <c r="AF1734" s="426"/>
      <c r="AG1734" s="659" t="s">
        <v>175</v>
      </c>
      <c r="AH1734" s="660">
        <v>1</v>
      </c>
      <c r="AI1734" s="659" t="s">
        <v>174</v>
      </c>
      <c r="AJ1734" s="716">
        <v>80</v>
      </c>
      <c r="AK1734" s="792"/>
      <c r="AL1734" s="792"/>
      <c r="AM1734" s="792"/>
      <c r="AN1734" s="792"/>
      <c r="AO1734" s="792"/>
      <c r="AP1734" s="792"/>
    </row>
    <row r="1735" spans="1:42" s="404" customFormat="1" x14ac:dyDescent="0.2">
      <c r="A1735" s="402"/>
      <c r="B1735" s="425" t="s">
        <v>163</v>
      </c>
      <c r="C1735" s="424" t="s">
        <v>309</v>
      </c>
      <c r="D1735" s="423" t="s">
        <v>161</v>
      </c>
      <c r="E1735" s="422" t="s">
        <v>50</v>
      </c>
      <c r="F1735" s="420">
        <v>44038</v>
      </c>
      <c r="G1735" s="420">
        <v>44043</v>
      </c>
      <c r="H1735" s="507">
        <v>2019</v>
      </c>
      <c r="I1735" s="439" t="s">
        <v>1934</v>
      </c>
      <c r="J1735" s="418" t="s">
        <v>160</v>
      </c>
      <c r="K1735" s="418" t="s">
        <v>2039</v>
      </c>
      <c r="L1735" s="824"/>
      <c r="M1735" s="825"/>
      <c r="N1735" s="792"/>
      <c r="O1735" s="829"/>
      <c r="P1735" s="832"/>
      <c r="Q1735" s="835"/>
      <c r="R1735" s="829"/>
      <c r="S1735" s="416" t="s">
        <v>173</v>
      </c>
      <c r="T1735" s="717" t="s">
        <v>192</v>
      </c>
      <c r="U1735" s="416" t="s">
        <v>171</v>
      </c>
      <c r="V1735" s="684"/>
      <c r="W1735" s="416" t="s">
        <v>170</v>
      </c>
      <c r="X1735" s="428"/>
      <c r="Y1735" s="416" t="s">
        <v>169</v>
      </c>
      <c r="Z1735" s="426"/>
      <c r="AA1735" s="416" t="s">
        <v>169</v>
      </c>
      <c r="AB1735" s="426"/>
      <c r="AC1735" s="416" t="s">
        <v>169</v>
      </c>
      <c r="AD1735" s="426">
        <v>1</v>
      </c>
      <c r="AE1735" s="416" t="s">
        <v>169</v>
      </c>
      <c r="AF1735" s="426"/>
      <c r="AG1735" s="659" t="s">
        <v>169</v>
      </c>
      <c r="AH1735" s="660">
        <v>1</v>
      </c>
      <c r="AI1735" s="865"/>
      <c r="AJ1735" s="866"/>
      <c r="AK1735" s="792"/>
      <c r="AL1735" s="792"/>
      <c r="AM1735" s="792"/>
      <c r="AN1735" s="792"/>
      <c r="AO1735" s="792"/>
      <c r="AP1735" s="792"/>
    </row>
    <row r="1736" spans="1:42" s="404" customFormat="1" ht="15" customHeight="1" x14ac:dyDescent="0.2">
      <c r="A1736" s="402"/>
      <c r="B1736" s="425" t="s">
        <v>163</v>
      </c>
      <c r="C1736" s="424" t="s">
        <v>309</v>
      </c>
      <c r="D1736" s="423" t="s">
        <v>161</v>
      </c>
      <c r="E1736" s="422" t="s">
        <v>50</v>
      </c>
      <c r="F1736" s="420">
        <v>44038</v>
      </c>
      <c r="G1736" s="420">
        <v>44043</v>
      </c>
      <c r="H1736" s="507">
        <v>2019</v>
      </c>
      <c r="I1736" s="439" t="s">
        <v>1934</v>
      </c>
      <c r="J1736" s="418" t="s">
        <v>160</v>
      </c>
      <c r="K1736" s="418" t="s">
        <v>2039</v>
      </c>
      <c r="L1736" s="824"/>
      <c r="M1736" s="825"/>
      <c r="N1736" s="792"/>
      <c r="O1736" s="829"/>
      <c r="P1736" s="832"/>
      <c r="Q1736" s="835"/>
      <c r="R1736" s="829"/>
      <c r="S1736" s="416" t="s">
        <v>168</v>
      </c>
      <c r="T1736" s="684">
        <v>59</v>
      </c>
      <c r="U1736" s="416" t="s">
        <v>167</v>
      </c>
      <c r="V1736" s="684">
        <f>+V1737-V1733</f>
        <v>312</v>
      </c>
      <c r="W1736" s="816"/>
      <c r="X1736" s="817"/>
      <c r="Y1736" s="416" t="s">
        <v>166</v>
      </c>
      <c r="Z1736" s="426">
        <f>IF(Z1734="",Z1735-Z1733,Z1735-Z1734)</f>
        <v>0</v>
      </c>
      <c r="AA1736" s="416" t="s">
        <v>166</v>
      </c>
      <c r="AB1736" s="426">
        <f>IF(AB1734="",AB1735-AB1733,AB1735-AB1734)</f>
        <v>0</v>
      </c>
      <c r="AC1736" s="416" t="s">
        <v>166</v>
      </c>
      <c r="AD1736" s="426">
        <f>IF(AD1734="",AD1735-AD1733,AD1735-AD1734)</f>
        <v>0</v>
      </c>
      <c r="AE1736" s="416" t="s">
        <v>166</v>
      </c>
      <c r="AF1736" s="426">
        <f>IF(AF1734="",AF1735-AF1733,AF1735-AF1734)</f>
        <v>0</v>
      </c>
      <c r="AG1736" s="659" t="s">
        <v>166</v>
      </c>
      <c r="AH1736" s="660">
        <f>IF(AH1734="",AH1735-AH1733,AH1735-AH1734)</f>
        <v>0</v>
      </c>
      <c r="AI1736" s="865"/>
      <c r="AJ1736" s="866"/>
      <c r="AK1736" s="792"/>
      <c r="AL1736" s="792"/>
      <c r="AM1736" s="792"/>
      <c r="AN1736" s="792"/>
      <c r="AO1736" s="792"/>
      <c r="AP1736" s="792"/>
    </row>
    <row r="1737" spans="1:42" s="404" customFormat="1" ht="15" customHeight="1" x14ac:dyDescent="0.2">
      <c r="A1737" s="402"/>
      <c r="B1737" s="425" t="s">
        <v>163</v>
      </c>
      <c r="C1737" s="424" t="s">
        <v>309</v>
      </c>
      <c r="D1737" s="423" t="s">
        <v>161</v>
      </c>
      <c r="E1737" s="422" t="s">
        <v>50</v>
      </c>
      <c r="F1737" s="420">
        <v>44038</v>
      </c>
      <c r="G1737" s="420">
        <v>44043</v>
      </c>
      <c r="H1737" s="507">
        <v>2019</v>
      </c>
      <c r="I1737" s="439" t="s">
        <v>1934</v>
      </c>
      <c r="J1737" s="418" t="s">
        <v>160</v>
      </c>
      <c r="K1737" s="418" t="s">
        <v>2039</v>
      </c>
      <c r="L1737" s="824"/>
      <c r="M1737" s="825"/>
      <c r="N1737" s="792"/>
      <c r="O1737" s="829"/>
      <c r="P1737" s="832"/>
      <c r="Q1737" s="835"/>
      <c r="R1737" s="829"/>
      <c r="S1737" s="416" t="s">
        <v>165</v>
      </c>
      <c r="T1737" s="685">
        <v>43692</v>
      </c>
      <c r="U1737" s="416" t="s">
        <v>164</v>
      </c>
      <c r="V1737" s="683" t="s">
        <v>2158</v>
      </c>
      <c r="W1737" s="816"/>
      <c r="X1737" s="817"/>
      <c r="Y1737" s="816"/>
      <c r="Z1737" s="817"/>
      <c r="AA1737" s="816"/>
      <c r="AB1737" s="817"/>
      <c r="AC1737" s="816"/>
      <c r="AD1737" s="817"/>
      <c r="AE1737" s="816"/>
      <c r="AF1737" s="817"/>
      <c r="AG1737" s="865"/>
      <c r="AH1737" s="866"/>
      <c r="AI1737" s="865"/>
      <c r="AJ1737" s="866"/>
      <c r="AK1737" s="792"/>
      <c r="AL1737" s="792"/>
      <c r="AM1737" s="792"/>
      <c r="AN1737" s="792"/>
      <c r="AO1737" s="792"/>
      <c r="AP1737" s="792"/>
    </row>
    <row r="1738" spans="1:42" s="404" customFormat="1" ht="15" customHeight="1" thickBot="1" x14ac:dyDescent="0.25">
      <c r="A1738" s="402"/>
      <c r="B1738" s="414" t="s">
        <v>163</v>
      </c>
      <c r="C1738" s="413" t="s">
        <v>309</v>
      </c>
      <c r="D1738" s="412" t="s">
        <v>161</v>
      </c>
      <c r="E1738" s="411" t="s">
        <v>50</v>
      </c>
      <c r="F1738" s="409">
        <v>44038</v>
      </c>
      <c r="G1738" s="409">
        <v>44043</v>
      </c>
      <c r="H1738" s="408">
        <v>2019</v>
      </c>
      <c r="I1738" s="407" t="s">
        <v>1934</v>
      </c>
      <c r="J1738" s="407" t="s">
        <v>160</v>
      </c>
      <c r="K1738" s="407" t="s">
        <v>2039</v>
      </c>
      <c r="L1738" s="826"/>
      <c r="M1738" s="827"/>
      <c r="N1738" s="793"/>
      <c r="O1738" s="830"/>
      <c r="P1738" s="833"/>
      <c r="Q1738" s="836"/>
      <c r="R1738" s="830"/>
      <c r="S1738" s="406" t="s">
        <v>158</v>
      </c>
      <c r="T1738" s="718" t="s">
        <v>2157</v>
      </c>
      <c r="U1738" s="820"/>
      <c r="V1738" s="821"/>
      <c r="W1738" s="818"/>
      <c r="X1738" s="819"/>
      <c r="Y1738" s="818"/>
      <c r="Z1738" s="819"/>
      <c r="AA1738" s="818"/>
      <c r="AB1738" s="819"/>
      <c r="AC1738" s="818"/>
      <c r="AD1738" s="819"/>
      <c r="AE1738" s="818"/>
      <c r="AF1738" s="819"/>
      <c r="AG1738" s="867"/>
      <c r="AH1738" s="868"/>
      <c r="AI1738" s="867"/>
      <c r="AJ1738" s="868"/>
      <c r="AK1738" s="793"/>
      <c r="AL1738" s="793"/>
      <c r="AM1738" s="793"/>
      <c r="AN1738" s="793"/>
      <c r="AO1738" s="793"/>
      <c r="AP1738" s="793"/>
    </row>
    <row r="1739" spans="1:42" s="404" customFormat="1" ht="12.75" customHeight="1" thickTop="1" x14ac:dyDescent="0.2">
      <c r="A1739" s="402"/>
      <c r="B1739" s="445" t="s">
        <v>163</v>
      </c>
      <c r="C1739" s="444" t="s">
        <v>309</v>
      </c>
      <c r="D1739" s="443" t="s">
        <v>161</v>
      </c>
      <c r="E1739" s="442" t="s">
        <v>50</v>
      </c>
      <c r="F1739" s="440">
        <v>43672</v>
      </c>
      <c r="G1739" s="440">
        <v>44043</v>
      </c>
      <c r="H1739" s="507">
        <v>2019</v>
      </c>
      <c r="I1739" s="439" t="s">
        <v>1934</v>
      </c>
      <c r="J1739" s="418" t="s">
        <v>160</v>
      </c>
      <c r="K1739" s="508" t="s">
        <v>2039</v>
      </c>
      <c r="L1739" s="822" t="s">
        <v>136</v>
      </c>
      <c r="M1739" s="823"/>
      <c r="N1739" s="791" t="s">
        <v>470</v>
      </c>
      <c r="O1739" s="828" t="s">
        <v>469</v>
      </c>
      <c r="P1739" s="831"/>
      <c r="Q1739" s="834"/>
      <c r="R1739" s="828"/>
      <c r="S1739" s="434" t="s">
        <v>184</v>
      </c>
      <c r="T1739" s="712">
        <v>1000000</v>
      </c>
      <c r="U1739" s="434" t="s">
        <v>183</v>
      </c>
      <c r="V1739" s="713">
        <f>T1744+T1742</f>
        <v>43731</v>
      </c>
      <c r="W1739" s="434" t="s">
        <v>182</v>
      </c>
      <c r="X1739" s="436">
        <f>T1739</f>
        <v>1000000</v>
      </c>
      <c r="Y1739" s="434" t="s">
        <v>181</v>
      </c>
      <c r="Z1739" s="435"/>
      <c r="AA1739" s="434" t="s">
        <v>181</v>
      </c>
      <c r="AB1739" s="435"/>
      <c r="AC1739" s="434" t="s">
        <v>181</v>
      </c>
      <c r="AD1739" s="435">
        <v>1</v>
      </c>
      <c r="AE1739" s="434" t="s">
        <v>181</v>
      </c>
      <c r="AF1739" s="435"/>
      <c r="AG1739" s="657" t="s">
        <v>181</v>
      </c>
      <c r="AH1739" s="658">
        <v>1</v>
      </c>
      <c r="AI1739" s="657" t="s">
        <v>180</v>
      </c>
      <c r="AJ1739" s="714">
        <v>9</v>
      </c>
      <c r="AK1739" s="922" t="s">
        <v>1053</v>
      </c>
      <c r="AL1739" s="922" t="s">
        <v>1053</v>
      </c>
      <c r="AM1739" s="791" t="s">
        <v>227</v>
      </c>
      <c r="AN1739" s="791"/>
      <c r="AO1739" s="791"/>
      <c r="AP1739" s="791" t="s">
        <v>2143</v>
      </c>
    </row>
    <row r="1740" spans="1:42" s="404" customFormat="1" ht="15" customHeight="1" x14ac:dyDescent="0.2">
      <c r="A1740" s="402"/>
      <c r="B1740" s="425" t="s">
        <v>163</v>
      </c>
      <c r="C1740" s="424" t="s">
        <v>309</v>
      </c>
      <c r="D1740" s="423" t="s">
        <v>161</v>
      </c>
      <c r="E1740" s="422" t="s">
        <v>50</v>
      </c>
      <c r="F1740" s="420">
        <v>43672</v>
      </c>
      <c r="G1740" s="420">
        <v>44043</v>
      </c>
      <c r="H1740" s="507">
        <v>2019</v>
      </c>
      <c r="I1740" s="439" t="s">
        <v>1934</v>
      </c>
      <c r="J1740" s="418" t="s">
        <v>160</v>
      </c>
      <c r="K1740" s="418" t="s">
        <v>2039</v>
      </c>
      <c r="L1740" s="824"/>
      <c r="M1740" s="825"/>
      <c r="N1740" s="792"/>
      <c r="O1740" s="829"/>
      <c r="P1740" s="832"/>
      <c r="Q1740" s="835"/>
      <c r="R1740" s="829"/>
      <c r="S1740" s="416" t="s">
        <v>179</v>
      </c>
      <c r="T1740" s="715" t="s">
        <v>264</v>
      </c>
      <c r="U1740" s="416" t="s">
        <v>177</v>
      </c>
      <c r="V1740" s="685"/>
      <c r="W1740" s="416" t="s">
        <v>176</v>
      </c>
      <c r="X1740" s="428">
        <f>X1739</f>
        <v>1000000</v>
      </c>
      <c r="Y1740" s="416" t="s">
        <v>175</v>
      </c>
      <c r="Z1740" s="426"/>
      <c r="AA1740" s="416" t="s">
        <v>175</v>
      </c>
      <c r="AB1740" s="426"/>
      <c r="AC1740" s="416" t="s">
        <v>175</v>
      </c>
      <c r="AD1740" s="426"/>
      <c r="AE1740" s="416" t="s">
        <v>175</v>
      </c>
      <c r="AF1740" s="426"/>
      <c r="AG1740" s="659" t="s">
        <v>175</v>
      </c>
      <c r="AH1740" s="660">
        <v>1</v>
      </c>
      <c r="AI1740" s="659" t="s">
        <v>174</v>
      </c>
      <c r="AJ1740" s="716">
        <v>80</v>
      </c>
      <c r="AK1740" s="792"/>
      <c r="AL1740" s="792"/>
      <c r="AM1740" s="792"/>
      <c r="AN1740" s="792"/>
      <c r="AO1740" s="792"/>
      <c r="AP1740" s="792"/>
    </row>
    <row r="1741" spans="1:42" s="404" customFormat="1" x14ac:dyDescent="0.2">
      <c r="A1741" s="402"/>
      <c r="B1741" s="425" t="s">
        <v>163</v>
      </c>
      <c r="C1741" s="424" t="s">
        <v>309</v>
      </c>
      <c r="D1741" s="423" t="s">
        <v>161</v>
      </c>
      <c r="E1741" s="422" t="s">
        <v>50</v>
      </c>
      <c r="F1741" s="420">
        <v>43672</v>
      </c>
      <c r="G1741" s="420">
        <v>44043</v>
      </c>
      <c r="H1741" s="507">
        <v>2019</v>
      </c>
      <c r="I1741" s="439" t="s">
        <v>1934</v>
      </c>
      <c r="J1741" s="418" t="s">
        <v>160</v>
      </c>
      <c r="K1741" s="418" t="s">
        <v>2039</v>
      </c>
      <c r="L1741" s="824"/>
      <c r="M1741" s="825"/>
      <c r="N1741" s="792"/>
      <c r="O1741" s="829"/>
      <c r="P1741" s="832"/>
      <c r="Q1741" s="835"/>
      <c r="R1741" s="829"/>
      <c r="S1741" s="416" t="s">
        <v>173</v>
      </c>
      <c r="T1741" s="717" t="s">
        <v>192</v>
      </c>
      <c r="U1741" s="416" t="s">
        <v>171</v>
      </c>
      <c r="V1741" s="684"/>
      <c r="W1741" s="416" t="s">
        <v>170</v>
      </c>
      <c r="X1741" s="428"/>
      <c r="Y1741" s="416" t="s">
        <v>169</v>
      </c>
      <c r="Z1741" s="426"/>
      <c r="AA1741" s="416" t="s">
        <v>169</v>
      </c>
      <c r="AB1741" s="426"/>
      <c r="AC1741" s="416" t="s">
        <v>169</v>
      </c>
      <c r="AD1741" s="426">
        <v>1</v>
      </c>
      <c r="AE1741" s="416" t="s">
        <v>169</v>
      </c>
      <c r="AF1741" s="426"/>
      <c r="AG1741" s="659" t="s">
        <v>169</v>
      </c>
      <c r="AH1741" s="660">
        <v>1</v>
      </c>
      <c r="AI1741" s="865"/>
      <c r="AJ1741" s="866"/>
      <c r="AK1741" s="792"/>
      <c r="AL1741" s="792"/>
      <c r="AM1741" s="792"/>
      <c r="AN1741" s="792"/>
      <c r="AO1741" s="792"/>
      <c r="AP1741" s="792"/>
    </row>
    <row r="1742" spans="1:42" s="404" customFormat="1" ht="15" customHeight="1" x14ac:dyDescent="0.2">
      <c r="A1742" s="402"/>
      <c r="B1742" s="425" t="s">
        <v>163</v>
      </c>
      <c r="C1742" s="424" t="s">
        <v>309</v>
      </c>
      <c r="D1742" s="423" t="s">
        <v>161</v>
      </c>
      <c r="E1742" s="422" t="s">
        <v>50</v>
      </c>
      <c r="F1742" s="420">
        <v>43672</v>
      </c>
      <c r="G1742" s="420">
        <v>44043</v>
      </c>
      <c r="H1742" s="507">
        <v>2019</v>
      </c>
      <c r="I1742" s="439" t="s">
        <v>1934</v>
      </c>
      <c r="J1742" s="418" t="s">
        <v>160</v>
      </c>
      <c r="K1742" s="418" t="s">
        <v>2039</v>
      </c>
      <c r="L1742" s="824"/>
      <c r="M1742" s="825"/>
      <c r="N1742" s="792"/>
      <c r="O1742" s="829"/>
      <c r="P1742" s="832"/>
      <c r="Q1742" s="835"/>
      <c r="R1742" s="829"/>
      <c r="S1742" s="416" t="s">
        <v>168</v>
      </c>
      <c r="T1742" s="684">
        <v>59</v>
      </c>
      <c r="U1742" s="416" t="s">
        <v>167</v>
      </c>
      <c r="V1742" s="684">
        <f>+V1743-V1739</f>
        <v>312</v>
      </c>
      <c r="W1742" s="816"/>
      <c r="X1742" s="817"/>
      <c r="Y1742" s="416" t="s">
        <v>166</v>
      </c>
      <c r="Z1742" s="426">
        <f>IF(Z1740="",Z1741-Z1739,Z1741-Z1740)</f>
        <v>0</v>
      </c>
      <c r="AA1742" s="416" t="s">
        <v>166</v>
      </c>
      <c r="AB1742" s="426">
        <f>IF(AB1740="",AB1741-AB1739,AB1741-AB1740)</f>
        <v>0</v>
      </c>
      <c r="AC1742" s="416" t="s">
        <v>166</v>
      </c>
      <c r="AD1742" s="426">
        <f>IF(AD1740="",AD1741-AD1739,AD1741-AD1740)</f>
        <v>0</v>
      </c>
      <c r="AE1742" s="416" t="s">
        <v>166</v>
      </c>
      <c r="AF1742" s="426">
        <f>IF(AF1740="",AF1741-AF1739,AF1741-AF1740)</f>
        <v>0</v>
      </c>
      <c r="AG1742" s="659" t="s">
        <v>166</v>
      </c>
      <c r="AH1742" s="660">
        <f>IF(AH1740="",AH1741-AH1739,AH1741-AH1740)</f>
        <v>0</v>
      </c>
      <c r="AI1742" s="865"/>
      <c r="AJ1742" s="866"/>
      <c r="AK1742" s="792"/>
      <c r="AL1742" s="792"/>
      <c r="AM1742" s="792"/>
      <c r="AN1742" s="792"/>
      <c r="AO1742" s="792"/>
      <c r="AP1742" s="792"/>
    </row>
    <row r="1743" spans="1:42" s="404" customFormat="1" ht="15" customHeight="1" x14ac:dyDescent="0.2">
      <c r="A1743" s="402"/>
      <c r="B1743" s="425" t="s">
        <v>163</v>
      </c>
      <c r="C1743" s="424" t="s">
        <v>309</v>
      </c>
      <c r="D1743" s="423" t="s">
        <v>161</v>
      </c>
      <c r="E1743" s="422" t="s">
        <v>50</v>
      </c>
      <c r="F1743" s="420">
        <v>43672</v>
      </c>
      <c r="G1743" s="420">
        <v>44043</v>
      </c>
      <c r="H1743" s="507">
        <v>2019</v>
      </c>
      <c r="I1743" s="439" t="s">
        <v>1934</v>
      </c>
      <c r="J1743" s="418" t="s">
        <v>160</v>
      </c>
      <c r="K1743" s="418" t="s">
        <v>2039</v>
      </c>
      <c r="L1743" s="824"/>
      <c r="M1743" s="825"/>
      <c r="N1743" s="792"/>
      <c r="O1743" s="829"/>
      <c r="P1743" s="832"/>
      <c r="Q1743" s="835"/>
      <c r="R1743" s="829"/>
      <c r="S1743" s="416" t="s">
        <v>165</v>
      </c>
      <c r="T1743" s="685">
        <v>43692</v>
      </c>
      <c r="U1743" s="416" t="s">
        <v>164</v>
      </c>
      <c r="V1743" s="683" t="s">
        <v>2158</v>
      </c>
      <c r="W1743" s="816"/>
      <c r="X1743" s="817"/>
      <c r="Y1743" s="816"/>
      <c r="Z1743" s="817"/>
      <c r="AA1743" s="816"/>
      <c r="AB1743" s="817"/>
      <c r="AC1743" s="816"/>
      <c r="AD1743" s="817"/>
      <c r="AE1743" s="816"/>
      <c r="AF1743" s="817"/>
      <c r="AG1743" s="865"/>
      <c r="AH1743" s="866"/>
      <c r="AI1743" s="865"/>
      <c r="AJ1743" s="866"/>
      <c r="AK1743" s="792"/>
      <c r="AL1743" s="792"/>
      <c r="AM1743" s="792"/>
      <c r="AN1743" s="792"/>
      <c r="AO1743" s="792"/>
      <c r="AP1743" s="792"/>
    </row>
    <row r="1744" spans="1:42" s="404" customFormat="1" ht="15" customHeight="1" thickBot="1" x14ac:dyDescent="0.25">
      <c r="A1744" s="402"/>
      <c r="B1744" s="414" t="s">
        <v>163</v>
      </c>
      <c r="C1744" s="413" t="s">
        <v>309</v>
      </c>
      <c r="D1744" s="412" t="s">
        <v>161</v>
      </c>
      <c r="E1744" s="411" t="s">
        <v>50</v>
      </c>
      <c r="F1744" s="409">
        <v>43672</v>
      </c>
      <c r="G1744" s="409">
        <v>44043</v>
      </c>
      <c r="H1744" s="408">
        <v>2019</v>
      </c>
      <c r="I1744" s="407" t="s">
        <v>1934</v>
      </c>
      <c r="J1744" s="407" t="s">
        <v>160</v>
      </c>
      <c r="K1744" s="407" t="s">
        <v>2039</v>
      </c>
      <c r="L1744" s="826"/>
      <c r="M1744" s="827"/>
      <c r="N1744" s="793"/>
      <c r="O1744" s="830"/>
      <c r="P1744" s="833"/>
      <c r="Q1744" s="836"/>
      <c r="R1744" s="830"/>
      <c r="S1744" s="406" t="s">
        <v>158</v>
      </c>
      <c r="T1744" s="718" t="s">
        <v>2157</v>
      </c>
      <c r="U1744" s="820"/>
      <c r="V1744" s="821"/>
      <c r="W1744" s="818"/>
      <c r="X1744" s="819"/>
      <c r="Y1744" s="818"/>
      <c r="Z1744" s="819"/>
      <c r="AA1744" s="818"/>
      <c r="AB1744" s="819"/>
      <c r="AC1744" s="818"/>
      <c r="AD1744" s="819"/>
      <c r="AE1744" s="818"/>
      <c r="AF1744" s="819"/>
      <c r="AG1744" s="867"/>
      <c r="AH1744" s="868"/>
      <c r="AI1744" s="867"/>
      <c r="AJ1744" s="868"/>
      <c r="AK1744" s="793"/>
      <c r="AL1744" s="793"/>
      <c r="AM1744" s="793"/>
      <c r="AN1744" s="793"/>
      <c r="AO1744" s="793"/>
      <c r="AP1744" s="793"/>
    </row>
    <row r="1745" spans="2:42" s="404" customFormat="1" ht="12.75" customHeight="1" thickTop="1" x14ac:dyDescent="0.2">
      <c r="B1745" s="445" t="s">
        <v>191</v>
      </c>
      <c r="C1745" s="444" t="s">
        <v>467</v>
      </c>
      <c r="D1745" s="443" t="s">
        <v>161</v>
      </c>
      <c r="E1745" s="442" t="s">
        <v>50</v>
      </c>
      <c r="F1745" s="440">
        <v>43678</v>
      </c>
      <c r="G1745" s="440">
        <v>43979</v>
      </c>
      <c r="H1745" s="419">
        <v>2019</v>
      </c>
      <c r="I1745" s="418" t="s">
        <v>1934</v>
      </c>
      <c r="J1745" s="418" t="s">
        <v>160</v>
      </c>
      <c r="K1745" s="439" t="s">
        <v>465</v>
      </c>
      <c r="L1745" s="822" t="s">
        <v>468</v>
      </c>
      <c r="M1745" s="823"/>
      <c r="N1745" s="791" t="s">
        <v>466</v>
      </c>
      <c r="O1745" s="828" t="s">
        <v>194</v>
      </c>
      <c r="P1745" s="831"/>
      <c r="Q1745" s="834" t="s">
        <v>259</v>
      </c>
      <c r="R1745" s="828" t="s">
        <v>193</v>
      </c>
      <c r="S1745" s="434" t="s">
        <v>184</v>
      </c>
      <c r="T1745" s="438">
        <v>470000</v>
      </c>
      <c r="U1745" s="434" t="s">
        <v>183</v>
      </c>
      <c r="V1745" s="437">
        <f>T1750+T1748</f>
        <v>43724</v>
      </c>
      <c r="W1745" s="434" t="s">
        <v>182</v>
      </c>
      <c r="X1745" s="436">
        <f>T1745</f>
        <v>470000</v>
      </c>
      <c r="Y1745" s="434" t="s">
        <v>181</v>
      </c>
      <c r="Z1745" s="435">
        <v>1</v>
      </c>
      <c r="AA1745" s="434" t="s">
        <v>181</v>
      </c>
      <c r="AB1745" s="435">
        <v>1</v>
      </c>
      <c r="AC1745" s="434" t="s">
        <v>181</v>
      </c>
      <c r="AD1745" s="435">
        <v>1</v>
      </c>
      <c r="AE1745" s="434" t="s">
        <v>181</v>
      </c>
      <c r="AF1745" s="435">
        <v>1</v>
      </c>
      <c r="AG1745" s="434" t="s">
        <v>181</v>
      </c>
      <c r="AH1745" s="435">
        <v>1</v>
      </c>
      <c r="AI1745" s="434" t="s">
        <v>180</v>
      </c>
      <c r="AJ1745" s="433">
        <v>3</v>
      </c>
      <c r="AK1745" s="791" t="s">
        <v>227</v>
      </c>
      <c r="AL1745" s="791" t="s">
        <v>227</v>
      </c>
      <c r="AM1745" s="791" t="s">
        <v>227</v>
      </c>
      <c r="AN1745" s="791" t="s">
        <v>227</v>
      </c>
      <c r="AO1745" s="791" t="s">
        <v>227</v>
      </c>
      <c r="AP1745" s="791" t="s">
        <v>2143</v>
      </c>
    </row>
    <row r="1746" spans="2:42" s="404" customFormat="1" ht="15" customHeight="1" x14ac:dyDescent="0.2">
      <c r="B1746" s="425" t="s">
        <v>191</v>
      </c>
      <c r="C1746" s="424" t="s">
        <v>467</v>
      </c>
      <c r="D1746" s="423" t="s">
        <v>161</v>
      </c>
      <c r="E1746" s="422" t="s">
        <v>50</v>
      </c>
      <c r="F1746" s="420">
        <v>43678</v>
      </c>
      <c r="G1746" s="420">
        <v>43979</v>
      </c>
      <c r="H1746" s="419">
        <v>2019</v>
      </c>
      <c r="I1746" s="418" t="s">
        <v>1934</v>
      </c>
      <c r="J1746" s="418" t="s">
        <v>160</v>
      </c>
      <c r="K1746" s="417" t="s">
        <v>465</v>
      </c>
      <c r="L1746" s="824"/>
      <c r="M1746" s="825"/>
      <c r="N1746" s="792"/>
      <c r="O1746" s="829"/>
      <c r="P1746" s="832"/>
      <c r="Q1746" s="835"/>
      <c r="R1746" s="829"/>
      <c r="S1746" s="416" t="s">
        <v>179</v>
      </c>
      <c r="T1746" s="432" t="s">
        <v>223</v>
      </c>
      <c r="U1746" s="416" t="s">
        <v>177</v>
      </c>
      <c r="V1746" s="415">
        <f>V1745+V1747+V1748</f>
        <v>43979</v>
      </c>
      <c r="W1746" s="416" t="s">
        <v>176</v>
      </c>
      <c r="X1746" s="428">
        <f>X1745</f>
        <v>470000</v>
      </c>
      <c r="Y1746" s="416" t="s">
        <v>175</v>
      </c>
      <c r="Z1746" s="426"/>
      <c r="AA1746" s="416" t="s">
        <v>175</v>
      </c>
      <c r="AB1746" s="426"/>
      <c r="AC1746" s="416" t="s">
        <v>175</v>
      </c>
      <c r="AD1746" s="426"/>
      <c r="AE1746" s="416" t="s">
        <v>175</v>
      </c>
      <c r="AF1746" s="426"/>
      <c r="AG1746" s="416" t="s">
        <v>175</v>
      </c>
      <c r="AH1746" s="426"/>
      <c r="AI1746" s="416" t="s">
        <v>174</v>
      </c>
      <c r="AJ1746" s="430">
        <v>66</v>
      </c>
      <c r="AK1746" s="792"/>
      <c r="AL1746" s="792"/>
      <c r="AM1746" s="792"/>
      <c r="AN1746" s="792"/>
      <c r="AO1746" s="792"/>
      <c r="AP1746" s="792"/>
    </row>
    <row r="1747" spans="2:42" s="404" customFormat="1" ht="13.5" customHeight="1" x14ac:dyDescent="0.2">
      <c r="B1747" s="425" t="s">
        <v>191</v>
      </c>
      <c r="C1747" s="424" t="s">
        <v>467</v>
      </c>
      <c r="D1747" s="423" t="s">
        <v>161</v>
      </c>
      <c r="E1747" s="422" t="s">
        <v>50</v>
      </c>
      <c r="F1747" s="420">
        <v>43678</v>
      </c>
      <c r="G1747" s="420">
        <v>43979</v>
      </c>
      <c r="H1747" s="419">
        <v>2019</v>
      </c>
      <c r="I1747" s="418" t="s">
        <v>1934</v>
      </c>
      <c r="J1747" s="418" t="s">
        <v>160</v>
      </c>
      <c r="K1747" s="417" t="s">
        <v>465</v>
      </c>
      <c r="L1747" s="824"/>
      <c r="M1747" s="825"/>
      <c r="N1747" s="792"/>
      <c r="O1747" s="829"/>
      <c r="P1747" s="832"/>
      <c r="Q1747" s="835"/>
      <c r="R1747" s="829"/>
      <c r="S1747" s="416" t="s">
        <v>173</v>
      </c>
      <c r="T1747" s="429" t="s">
        <v>192</v>
      </c>
      <c r="U1747" s="416" t="s">
        <v>171</v>
      </c>
      <c r="V1747" s="427">
        <v>255</v>
      </c>
      <c r="W1747" s="416" t="s">
        <v>170</v>
      </c>
      <c r="X1747" s="428"/>
      <c r="Y1747" s="416" t="s">
        <v>169</v>
      </c>
      <c r="Z1747" s="426">
        <v>1</v>
      </c>
      <c r="AA1747" s="416" t="s">
        <v>169</v>
      </c>
      <c r="AB1747" s="426">
        <v>1</v>
      </c>
      <c r="AC1747" s="416" t="s">
        <v>169</v>
      </c>
      <c r="AD1747" s="426">
        <v>1</v>
      </c>
      <c r="AE1747" s="416" t="s">
        <v>169</v>
      </c>
      <c r="AF1747" s="426">
        <v>1</v>
      </c>
      <c r="AG1747" s="416" t="s">
        <v>169</v>
      </c>
      <c r="AH1747" s="426">
        <v>1</v>
      </c>
      <c r="AI1747" s="816"/>
      <c r="AJ1747" s="817"/>
      <c r="AK1747" s="792"/>
      <c r="AL1747" s="792"/>
      <c r="AM1747" s="792"/>
      <c r="AN1747" s="792"/>
      <c r="AO1747" s="792"/>
      <c r="AP1747" s="792"/>
    </row>
    <row r="1748" spans="2:42" s="404" customFormat="1" ht="15" customHeight="1" x14ac:dyDescent="0.2">
      <c r="B1748" s="425" t="s">
        <v>191</v>
      </c>
      <c r="C1748" s="424" t="s">
        <v>467</v>
      </c>
      <c r="D1748" s="423" t="s">
        <v>161</v>
      </c>
      <c r="E1748" s="422" t="s">
        <v>50</v>
      </c>
      <c r="F1748" s="420">
        <v>43678</v>
      </c>
      <c r="G1748" s="420">
        <v>43979</v>
      </c>
      <c r="H1748" s="419">
        <v>2019</v>
      </c>
      <c r="I1748" s="418" t="s">
        <v>1934</v>
      </c>
      <c r="J1748" s="418" t="s">
        <v>160</v>
      </c>
      <c r="K1748" s="417" t="s">
        <v>465</v>
      </c>
      <c r="L1748" s="824"/>
      <c r="M1748" s="825"/>
      <c r="N1748" s="792"/>
      <c r="O1748" s="829"/>
      <c r="P1748" s="832"/>
      <c r="Q1748" s="835"/>
      <c r="R1748" s="829"/>
      <c r="S1748" s="416" t="s">
        <v>168</v>
      </c>
      <c r="T1748" s="427">
        <v>46</v>
      </c>
      <c r="U1748" s="416" t="s">
        <v>167</v>
      </c>
      <c r="V1748" s="427"/>
      <c r="W1748" s="816"/>
      <c r="X1748" s="817"/>
      <c r="Y1748" s="416" t="s">
        <v>166</v>
      </c>
      <c r="Z1748" s="426">
        <f>IF(Z1746="",Z1747-Z1745,Z1747-Z1746)</f>
        <v>0</v>
      </c>
      <c r="AA1748" s="416" t="s">
        <v>166</v>
      </c>
      <c r="AB1748" s="426">
        <f>IF(AB1746="",AB1747-AB1745,AB1747-AB1746)</f>
        <v>0</v>
      </c>
      <c r="AC1748" s="416" t="s">
        <v>166</v>
      </c>
      <c r="AD1748" s="426">
        <f>IF(AD1746="",AD1747-AD1745,AD1747-AD1746)</f>
        <v>0</v>
      </c>
      <c r="AE1748" s="416" t="s">
        <v>166</v>
      </c>
      <c r="AF1748" s="426">
        <f>IF(AF1746="",AF1747-AF1745,AF1747-AF1746)</f>
        <v>0</v>
      </c>
      <c r="AG1748" s="416" t="s">
        <v>166</v>
      </c>
      <c r="AH1748" s="426">
        <f>IF(AH1746="",AH1747-AH1745,AH1747-AH1746)</f>
        <v>0</v>
      </c>
      <c r="AI1748" s="816"/>
      <c r="AJ1748" s="817"/>
      <c r="AK1748" s="792"/>
      <c r="AL1748" s="792"/>
      <c r="AM1748" s="792"/>
      <c r="AN1748" s="792"/>
      <c r="AO1748" s="792"/>
      <c r="AP1748" s="792"/>
    </row>
    <row r="1749" spans="2:42" s="404" customFormat="1" ht="15" customHeight="1" x14ac:dyDescent="0.2">
      <c r="B1749" s="425" t="s">
        <v>191</v>
      </c>
      <c r="C1749" s="424" t="s">
        <v>467</v>
      </c>
      <c r="D1749" s="423" t="s">
        <v>161</v>
      </c>
      <c r="E1749" s="422" t="s">
        <v>50</v>
      </c>
      <c r="F1749" s="420">
        <v>43678</v>
      </c>
      <c r="G1749" s="420">
        <v>43979</v>
      </c>
      <c r="H1749" s="419">
        <v>2019</v>
      </c>
      <c r="I1749" s="418" t="s">
        <v>1934</v>
      </c>
      <c r="J1749" s="418" t="s">
        <v>160</v>
      </c>
      <c r="K1749" s="417" t="s">
        <v>465</v>
      </c>
      <c r="L1749" s="824"/>
      <c r="M1749" s="825"/>
      <c r="N1749" s="792"/>
      <c r="O1749" s="829"/>
      <c r="P1749" s="832"/>
      <c r="Q1749" s="835"/>
      <c r="R1749" s="829"/>
      <c r="S1749" s="416" t="s">
        <v>165</v>
      </c>
      <c r="T1749" s="415"/>
      <c r="U1749" s="416" t="s">
        <v>164</v>
      </c>
      <c r="V1749" s="415">
        <f>V1746</f>
        <v>43979</v>
      </c>
      <c r="W1749" s="816"/>
      <c r="X1749" s="817"/>
      <c r="Y1749" s="816"/>
      <c r="Z1749" s="817"/>
      <c r="AA1749" s="816"/>
      <c r="AB1749" s="817"/>
      <c r="AC1749" s="816"/>
      <c r="AD1749" s="817"/>
      <c r="AE1749" s="816"/>
      <c r="AF1749" s="817"/>
      <c r="AG1749" s="816"/>
      <c r="AH1749" s="817"/>
      <c r="AI1749" s="816"/>
      <c r="AJ1749" s="817"/>
      <c r="AK1749" s="792"/>
      <c r="AL1749" s="792"/>
      <c r="AM1749" s="792"/>
      <c r="AN1749" s="792"/>
      <c r="AO1749" s="792"/>
      <c r="AP1749" s="792"/>
    </row>
    <row r="1750" spans="2:42" s="404" customFormat="1" ht="15" customHeight="1" thickBot="1" x14ac:dyDescent="0.25">
      <c r="B1750" s="414" t="s">
        <v>191</v>
      </c>
      <c r="C1750" s="413" t="s">
        <v>467</v>
      </c>
      <c r="D1750" s="412" t="s">
        <v>161</v>
      </c>
      <c r="E1750" s="411" t="s">
        <v>50</v>
      </c>
      <c r="F1750" s="409">
        <v>43678</v>
      </c>
      <c r="G1750" s="409">
        <v>43979</v>
      </c>
      <c r="H1750" s="408">
        <v>2019</v>
      </c>
      <c r="I1750" s="407" t="s">
        <v>1934</v>
      </c>
      <c r="J1750" s="407" t="s">
        <v>160</v>
      </c>
      <c r="K1750" s="407" t="s">
        <v>465</v>
      </c>
      <c r="L1750" s="826"/>
      <c r="M1750" s="827"/>
      <c r="N1750" s="793"/>
      <c r="O1750" s="830"/>
      <c r="P1750" s="833"/>
      <c r="Q1750" s="836"/>
      <c r="R1750" s="830"/>
      <c r="S1750" s="406" t="s">
        <v>158</v>
      </c>
      <c r="T1750" s="451">
        <v>43678</v>
      </c>
      <c r="U1750" s="820"/>
      <c r="V1750" s="821"/>
      <c r="W1750" s="818"/>
      <c r="X1750" s="819"/>
      <c r="Y1750" s="818"/>
      <c r="Z1750" s="819"/>
      <c r="AA1750" s="818"/>
      <c r="AB1750" s="819"/>
      <c r="AC1750" s="818"/>
      <c r="AD1750" s="819"/>
      <c r="AE1750" s="818"/>
      <c r="AF1750" s="819"/>
      <c r="AG1750" s="818"/>
      <c r="AH1750" s="819"/>
      <c r="AI1750" s="818"/>
      <c r="AJ1750" s="819"/>
      <c r="AK1750" s="793"/>
      <c r="AL1750" s="793"/>
      <c r="AM1750" s="793"/>
      <c r="AN1750" s="793"/>
      <c r="AO1750" s="793"/>
      <c r="AP1750" s="793"/>
    </row>
    <row r="1751" spans="2:42" s="404" customFormat="1" ht="12.75" customHeight="1" thickTop="1" x14ac:dyDescent="0.2">
      <c r="B1751" s="445" t="s">
        <v>191</v>
      </c>
      <c r="C1751" s="444" t="s">
        <v>467</v>
      </c>
      <c r="D1751" s="443" t="s">
        <v>161</v>
      </c>
      <c r="E1751" s="442" t="s">
        <v>50</v>
      </c>
      <c r="F1751" s="440">
        <v>43672</v>
      </c>
      <c r="G1751" s="440">
        <v>44089</v>
      </c>
      <c r="H1751" s="419">
        <v>2019</v>
      </c>
      <c r="I1751" s="418" t="s">
        <v>1934</v>
      </c>
      <c r="J1751" s="418" t="s">
        <v>160</v>
      </c>
      <c r="K1751" s="439" t="s">
        <v>465</v>
      </c>
      <c r="L1751" s="822" t="s">
        <v>2000</v>
      </c>
      <c r="M1751" s="823"/>
      <c r="N1751" s="791" t="s">
        <v>466</v>
      </c>
      <c r="O1751" s="828" t="s">
        <v>194</v>
      </c>
      <c r="P1751" s="831"/>
      <c r="Q1751" s="834" t="s">
        <v>259</v>
      </c>
      <c r="R1751" s="828" t="s">
        <v>193</v>
      </c>
      <c r="S1751" s="434" t="s">
        <v>184</v>
      </c>
      <c r="T1751" s="438">
        <v>1000000</v>
      </c>
      <c r="U1751" s="434" t="s">
        <v>183</v>
      </c>
      <c r="V1751" s="437">
        <f>T1756+T1754</f>
        <v>43718</v>
      </c>
      <c r="W1751" s="434" t="s">
        <v>182</v>
      </c>
      <c r="X1751" s="436">
        <f>T1751</f>
        <v>1000000</v>
      </c>
      <c r="Y1751" s="434" t="s">
        <v>181</v>
      </c>
      <c r="Z1751" s="435">
        <v>1</v>
      </c>
      <c r="AA1751" s="434" t="s">
        <v>181</v>
      </c>
      <c r="AB1751" s="435">
        <v>1</v>
      </c>
      <c r="AC1751" s="434" t="s">
        <v>181</v>
      </c>
      <c r="AD1751" s="435">
        <v>1</v>
      </c>
      <c r="AE1751" s="434" t="s">
        <v>181</v>
      </c>
      <c r="AF1751" s="435">
        <v>1</v>
      </c>
      <c r="AG1751" s="434" t="s">
        <v>181</v>
      </c>
      <c r="AH1751" s="435">
        <v>1</v>
      </c>
      <c r="AI1751" s="434" t="s">
        <v>180</v>
      </c>
      <c r="AJ1751" s="433">
        <v>3</v>
      </c>
      <c r="AK1751" s="791" t="s">
        <v>227</v>
      </c>
      <c r="AL1751" s="791" t="s">
        <v>227</v>
      </c>
      <c r="AM1751" s="791" t="s">
        <v>227</v>
      </c>
      <c r="AN1751" s="791" t="s">
        <v>227</v>
      </c>
      <c r="AO1751" s="791" t="s">
        <v>227</v>
      </c>
      <c r="AP1751" s="791" t="s">
        <v>2143</v>
      </c>
    </row>
    <row r="1752" spans="2:42" s="404" customFormat="1" ht="15" customHeight="1" x14ac:dyDescent="0.2">
      <c r="B1752" s="425" t="s">
        <v>191</v>
      </c>
      <c r="C1752" s="424" t="s">
        <v>467</v>
      </c>
      <c r="D1752" s="423" t="s">
        <v>161</v>
      </c>
      <c r="E1752" s="422" t="s">
        <v>50</v>
      </c>
      <c r="F1752" s="420">
        <v>43672</v>
      </c>
      <c r="G1752" s="420">
        <v>44089</v>
      </c>
      <c r="H1752" s="419">
        <v>2019</v>
      </c>
      <c r="I1752" s="418" t="s">
        <v>1934</v>
      </c>
      <c r="J1752" s="418" t="s">
        <v>160</v>
      </c>
      <c r="K1752" s="417" t="s">
        <v>465</v>
      </c>
      <c r="L1752" s="824"/>
      <c r="M1752" s="825"/>
      <c r="N1752" s="792"/>
      <c r="O1752" s="829"/>
      <c r="P1752" s="832"/>
      <c r="Q1752" s="835"/>
      <c r="R1752" s="829"/>
      <c r="S1752" s="416" t="s">
        <v>179</v>
      </c>
      <c r="T1752" s="432" t="s">
        <v>223</v>
      </c>
      <c r="U1752" s="416" t="s">
        <v>177</v>
      </c>
      <c r="V1752" s="415">
        <f>V1751+V1753+V1754</f>
        <v>43973</v>
      </c>
      <c r="W1752" s="416" t="s">
        <v>176</v>
      </c>
      <c r="X1752" s="428">
        <f>X1751</f>
        <v>1000000</v>
      </c>
      <c r="Y1752" s="416" t="s">
        <v>175</v>
      </c>
      <c r="Z1752" s="426"/>
      <c r="AA1752" s="416" t="s">
        <v>175</v>
      </c>
      <c r="AB1752" s="426"/>
      <c r="AC1752" s="416" t="s">
        <v>175</v>
      </c>
      <c r="AD1752" s="426"/>
      <c r="AE1752" s="416" t="s">
        <v>175</v>
      </c>
      <c r="AF1752" s="426"/>
      <c r="AG1752" s="416" t="s">
        <v>175</v>
      </c>
      <c r="AH1752" s="426"/>
      <c r="AI1752" s="416" t="s">
        <v>174</v>
      </c>
      <c r="AJ1752" s="430">
        <v>66</v>
      </c>
      <c r="AK1752" s="792"/>
      <c r="AL1752" s="792"/>
      <c r="AM1752" s="792"/>
      <c r="AN1752" s="792"/>
      <c r="AO1752" s="792"/>
      <c r="AP1752" s="792"/>
    </row>
    <row r="1753" spans="2:42" s="404" customFormat="1" ht="13.5" customHeight="1" x14ac:dyDescent="0.2">
      <c r="B1753" s="425" t="s">
        <v>191</v>
      </c>
      <c r="C1753" s="424" t="s">
        <v>467</v>
      </c>
      <c r="D1753" s="423" t="s">
        <v>161</v>
      </c>
      <c r="E1753" s="422" t="s">
        <v>50</v>
      </c>
      <c r="F1753" s="420">
        <v>43672</v>
      </c>
      <c r="G1753" s="420">
        <v>44089</v>
      </c>
      <c r="H1753" s="419">
        <v>2019</v>
      </c>
      <c r="I1753" s="418" t="s">
        <v>1934</v>
      </c>
      <c r="J1753" s="418" t="s">
        <v>160</v>
      </c>
      <c r="K1753" s="417" t="s">
        <v>465</v>
      </c>
      <c r="L1753" s="824"/>
      <c r="M1753" s="825"/>
      <c r="N1753" s="792"/>
      <c r="O1753" s="829"/>
      <c r="P1753" s="832"/>
      <c r="Q1753" s="835"/>
      <c r="R1753" s="829"/>
      <c r="S1753" s="416" t="s">
        <v>173</v>
      </c>
      <c r="T1753" s="429" t="s">
        <v>192</v>
      </c>
      <c r="U1753" s="416" t="s">
        <v>171</v>
      </c>
      <c r="V1753" s="427">
        <v>255</v>
      </c>
      <c r="W1753" s="416" t="s">
        <v>170</v>
      </c>
      <c r="X1753" s="428"/>
      <c r="Y1753" s="416" t="s">
        <v>169</v>
      </c>
      <c r="Z1753" s="426">
        <v>1</v>
      </c>
      <c r="AA1753" s="416" t="s">
        <v>169</v>
      </c>
      <c r="AB1753" s="426">
        <v>1</v>
      </c>
      <c r="AC1753" s="416" t="s">
        <v>169</v>
      </c>
      <c r="AD1753" s="426">
        <v>1</v>
      </c>
      <c r="AE1753" s="416" t="s">
        <v>169</v>
      </c>
      <c r="AF1753" s="426">
        <v>1</v>
      </c>
      <c r="AG1753" s="416" t="s">
        <v>169</v>
      </c>
      <c r="AH1753" s="426">
        <v>1</v>
      </c>
      <c r="AI1753" s="816"/>
      <c r="AJ1753" s="817"/>
      <c r="AK1753" s="792"/>
      <c r="AL1753" s="792"/>
      <c r="AM1753" s="792"/>
      <c r="AN1753" s="792"/>
      <c r="AO1753" s="792"/>
      <c r="AP1753" s="792"/>
    </row>
    <row r="1754" spans="2:42" s="404" customFormat="1" ht="15" customHeight="1" x14ac:dyDescent="0.2">
      <c r="B1754" s="425" t="s">
        <v>191</v>
      </c>
      <c r="C1754" s="424" t="s">
        <v>467</v>
      </c>
      <c r="D1754" s="423" t="s">
        <v>161</v>
      </c>
      <c r="E1754" s="422" t="s">
        <v>50</v>
      </c>
      <c r="F1754" s="420">
        <v>43672</v>
      </c>
      <c r="G1754" s="420">
        <v>44089</v>
      </c>
      <c r="H1754" s="419">
        <v>2019</v>
      </c>
      <c r="I1754" s="418" t="s">
        <v>1934</v>
      </c>
      <c r="J1754" s="418" t="s">
        <v>160</v>
      </c>
      <c r="K1754" s="417" t="s">
        <v>465</v>
      </c>
      <c r="L1754" s="824"/>
      <c r="M1754" s="825"/>
      <c r="N1754" s="792"/>
      <c r="O1754" s="829"/>
      <c r="P1754" s="832"/>
      <c r="Q1754" s="835"/>
      <c r="R1754" s="829"/>
      <c r="S1754" s="416" t="s">
        <v>168</v>
      </c>
      <c r="T1754" s="427">
        <v>46</v>
      </c>
      <c r="U1754" s="416" t="s">
        <v>167</v>
      </c>
      <c r="V1754" s="427"/>
      <c r="W1754" s="816"/>
      <c r="X1754" s="817"/>
      <c r="Y1754" s="416" t="s">
        <v>166</v>
      </c>
      <c r="Z1754" s="426">
        <f>IF(Z1752="",Z1753-Z1751,Z1753-Z1752)</f>
        <v>0</v>
      </c>
      <c r="AA1754" s="416" t="s">
        <v>166</v>
      </c>
      <c r="AB1754" s="426">
        <f>IF(AB1752="",AB1753-AB1751,AB1753-AB1752)</f>
        <v>0</v>
      </c>
      <c r="AC1754" s="416" t="s">
        <v>166</v>
      </c>
      <c r="AD1754" s="426">
        <f>IF(AD1752="",AD1753-AD1751,AD1753-AD1752)</f>
        <v>0</v>
      </c>
      <c r="AE1754" s="416" t="s">
        <v>166</v>
      </c>
      <c r="AF1754" s="426">
        <f>IF(AF1752="",AF1753-AF1751,AF1753-AF1752)</f>
        <v>0</v>
      </c>
      <c r="AG1754" s="416" t="s">
        <v>166</v>
      </c>
      <c r="AH1754" s="426">
        <f>IF(AH1752="",AH1753-AH1751,AH1753-AH1752)</f>
        <v>0</v>
      </c>
      <c r="AI1754" s="816"/>
      <c r="AJ1754" s="817"/>
      <c r="AK1754" s="792"/>
      <c r="AL1754" s="792"/>
      <c r="AM1754" s="792"/>
      <c r="AN1754" s="792"/>
      <c r="AO1754" s="792"/>
      <c r="AP1754" s="792"/>
    </row>
    <row r="1755" spans="2:42" s="404" customFormat="1" ht="15" customHeight="1" x14ac:dyDescent="0.2">
      <c r="B1755" s="425" t="s">
        <v>191</v>
      </c>
      <c r="C1755" s="424" t="s">
        <v>467</v>
      </c>
      <c r="D1755" s="423" t="s">
        <v>161</v>
      </c>
      <c r="E1755" s="422" t="s">
        <v>50</v>
      </c>
      <c r="F1755" s="420">
        <v>43672</v>
      </c>
      <c r="G1755" s="420">
        <v>44089</v>
      </c>
      <c r="H1755" s="419">
        <v>2019</v>
      </c>
      <c r="I1755" s="418" t="s">
        <v>1934</v>
      </c>
      <c r="J1755" s="418" t="s">
        <v>160</v>
      </c>
      <c r="K1755" s="417" t="s">
        <v>465</v>
      </c>
      <c r="L1755" s="824"/>
      <c r="M1755" s="825"/>
      <c r="N1755" s="792"/>
      <c r="O1755" s="829"/>
      <c r="P1755" s="832"/>
      <c r="Q1755" s="835"/>
      <c r="R1755" s="829"/>
      <c r="S1755" s="416" t="s">
        <v>165</v>
      </c>
      <c r="T1755" s="415"/>
      <c r="U1755" s="416" t="s">
        <v>164</v>
      </c>
      <c r="V1755" s="415">
        <v>44089</v>
      </c>
      <c r="W1755" s="816"/>
      <c r="X1755" s="817"/>
      <c r="Y1755" s="816"/>
      <c r="Z1755" s="817"/>
      <c r="AA1755" s="816"/>
      <c r="AB1755" s="817"/>
      <c r="AC1755" s="816"/>
      <c r="AD1755" s="817"/>
      <c r="AE1755" s="816"/>
      <c r="AF1755" s="817"/>
      <c r="AG1755" s="816"/>
      <c r="AH1755" s="817"/>
      <c r="AI1755" s="816"/>
      <c r="AJ1755" s="817"/>
      <c r="AK1755" s="792"/>
      <c r="AL1755" s="792"/>
      <c r="AM1755" s="792"/>
      <c r="AN1755" s="792"/>
      <c r="AO1755" s="792"/>
      <c r="AP1755" s="792"/>
    </row>
    <row r="1756" spans="2:42" s="404" customFormat="1" ht="15" customHeight="1" thickBot="1" x14ac:dyDescent="0.25">
      <c r="B1756" s="414" t="s">
        <v>191</v>
      </c>
      <c r="C1756" s="413" t="s">
        <v>467</v>
      </c>
      <c r="D1756" s="412" t="s">
        <v>161</v>
      </c>
      <c r="E1756" s="411" t="s">
        <v>50</v>
      </c>
      <c r="F1756" s="409">
        <v>43672</v>
      </c>
      <c r="G1756" s="409">
        <v>44089</v>
      </c>
      <c r="H1756" s="408">
        <v>2019</v>
      </c>
      <c r="I1756" s="407" t="s">
        <v>1934</v>
      </c>
      <c r="J1756" s="407" t="s">
        <v>160</v>
      </c>
      <c r="K1756" s="407" t="s">
        <v>465</v>
      </c>
      <c r="L1756" s="826"/>
      <c r="M1756" s="827"/>
      <c r="N1756" s="793"/>
      <c r="O1756" s="830"/>
      <c r="P1756" s="833"/>
      <c r="Q1756" s="836"/>
      <c r="R1756" s="830"/>
      <c r="S1756" s="406" t="s">
        <v>158</v>
      </c>
      <c r="T1756" s="451">
        <v>43672</v>
      </c>
      <c r="U1756" s="820"/>
      <c r="V1756" s="821"/>
      <c r="W1756" s="818"/>
      <c r="X1756" s="819"/>
      <c r="Y1756" s="818"/>
      <c r="Z1756" s="819"/>
      <c r="AA1756" s="818"/>
      <c r="AB1756" s="819"/>
      <c r="AC1756" s="818"/>
      <c r="AD1756" s="819"/>
      <c r="AE1756" s="818"/>
      <c r="AF1756" s="819"/>
      <c r="AG1756" s="818"/>
      <c r="AH1756" s="819"/>
      <c r="AI1756" s="818"/>
      <c r="AJ1756" s="819"/>
      <c r="AK1756" s="793"/>
      <c r="AL1756" s="793"/>
      <c r="AM1756" s="793"/>
      <c r="AN1756" s="793"/>
      <c r="AO1756" s="793"/>
      <c r="AP1756" s="793"/>
    </row>
    <row r="1757" spans="2:42" s="404" customFormat="1" ht="15" customHeight="1" thickTop="1" x14ac:dyDescent="0.2">
      <c r="B1757" s="445" t="s">
        <v>163</v>
      </c>
      <c r="C1757" s="444" t="s">
        <v>190</v>
      </c>
      <c r="D1757" s="443" t="s">
        <v>161</v>
      </c>
      <c r="E1757" s="442" t="s">
        <v>50</v>
      </c>
      <c r="F1757" s="440">
        <v>44150</v>
      </c>
      <c r="G1757" s="440">
        <v>44196</v>
      </c>
      <c r="H1757" s="419">
        <v>2019</v>
      </c>
      <c r="I1757" s="418" t="s">
        <v>1934</v>
      </c>
      <c r="J1757" s="418" t="s">
        <v>160</v>
      </c>
      <c r="K1757" s="439" t="s">
        <v>465</v>
      </c>
      <c r="L1757" s="901" t="s">
        <v>2156</v>
      </c>
      <c r="M1757" s="902"/>
      <c r="N1757" s="907" t="s">
        <v>466</v>
      </c>
      <c r="O1757" s="910" t="s">
        <v>194</v>
      </c>
      <c r="P1757" s="913"/>
      <c r="Q1757" s="916"/>
      <c r="R1757" s="919" t="s">
        <v>193</v>
      </c>
      <c r="S1757" s="657" t="s">
        <v>184</v>
      </c>
      <c r="T1757" s="712">
        <v>1540500</v>
      </c>
      <c r="U1757" s="657" t="s">
        <v>183</v>
      </c>
      <c r="V1757" s="713">
        <v>43966</v>
      </c>
      <c r="W1757" s="657" t="s">
        <v>182</v>
      </c>
      <c r="X1757" s="719">
        <v>1540500</v>
      </c>
      <c r="Y1757" s="657" t="s">
        <v>181</v>
      </c>
      <c r="Z1757" s="658">
        <v>0.25600000000000001</v>
      </c>
      <c r="AA1757" s="657" t="s">
        <v>180</v>
      </c>
      <c r="AB1757" s="714">
        <v>3</v>
      </c>
      <c r="AC1757" s="907" t="s">
        <v>2149</v>
      </c>
      <c r="AD1757" s="692"/>
      <c r="AE1757" s="691"/>
      <c r="AF1757" s="692"/>
      <c r="AG1757" s="434" t="s">
        <v>181</v>
      </c>
      <c r="AH1757" s="435">
        <v>1</v>
      </c>
      <c r="AI1757" s="657" t="s">
        <v>180</v>
      </c>
      <c r="AJ1757" s="714">
        <v>3</v>
      </c>
      <c r="AK1757" s="907" t="s">
        <v>2149</v>
      </c>
      <c r="AL1757" s="686"/>
      <c r="AM1757" s="686"/>
      <c r="AN1757" s="686"/>
      <c r="AO1757" s="686"/>
      <c r="AP1757" s="791" t="s">
        <v>2143</v>
      </c>
    </row>
    <row r="1758" spans="2:42" s="404" customFormat="1" ht="15" customHeight="1" x14ac:dyDescent="0.2">
      <c r="B1758" s="425" t="s">
        <v>163</v>
      </c>
      <c r="C1758" s="424" t="s">
        <v>190</v>
      </c>
      <c r="D1758" s="423" t="s">
        <v>161</v>
      </c>
      <c r="E1758" s="422" t="s">
        <v>50</v>
      </c>
      <c r="F1758" s="420">
        <v>44150</v>
      </c>
      <c r="G1758" s="420">
        <v>44196</v>
      </c>
      <c r="H1758" s="419">
        <v>2019</v>
      </c>
      <c r="I1758" s="418" t="s">
        <v>1934</v>
      </c>
      <c r="J1758" s="418" t="s">
        <v>160</v>
      </c>
      <c r="K1758" s="417" t="s">
        <v>465</v>
      </c>
      <c r="L1758" s="903"/>
      <c r="M1758" s="904"/>
      <c r="N1758" s="908"/>
      <c r="O1758" s="911"/>
      <c r="P1758" s="914"/>
      <c r="Q1758" s="917"/>
      <c r="R1758" s="920"/>
      <c r="S1758" s="659" t="s">
        <v>179</v>
      </c>
      <c r="T1758" s="715" t="s">
        <v>2155</v>
      </c>
      <c r="U1758" s="659" t="s">
        <v>177</v>
      </c>
      <c r="V1758" s="683" t="s">
        <v>2148</v>
      </c>
      <c r="W1758" s="659" t="s">
        <v>176</v>
      </c>
      <c r="X1758" s="720">
        <v>1540500</v>
      </c>
      <c r="Y1758" s="659" t="s">
        <v>175</v>
      </c>
      <c r="Z1758" s="660"/>
      <c r="AA1758" s="659" t="s">
        <v>174</v>
      </c>
      <c r="AB1758" s="716">
        <v>66</v>
      </c>
      <c r="AC1758" s="908"/>
      <c r="AD1758" s="692"/>
      <c r="AE1758" s="691"/>
      <c r="AF1758" s="692"/>
      <c r="AG1758" s="416" t="s">
        <v>175</v>
      </c>
      <c r="AH1758" s="426"/>
      <c r="AI1758" s="659" t="s">
        <v>174</v>
      </c>
      <c r="AJ1758" s="716">
        <v>66</v>
      </c>
      <c r="AK1758" s="908"/>
      <c r="AL1758" s="686"/>
      <c r="AM1758" s="686"/>
      <c r="AN1758" s="686"/>
      <c r="AO1758" s="686"/>
      <c r="AP1758" s="792"/>
    </row>
    <row r="1759" spans="2:42" s="404" customFormat="1" ht="15" customHeight="1" x14ac:dyDescent="0.2">
      <c r="B1759" s="425" t="s">
        <v>163</v>
      </c>
      <c r="C1759" s="424" t="s">
        <v>190</v>
      </c>
      <c r="D1759" s="423" t="s">
        <v>161</v>
      </c>
      <c r="E1759" s="422" t="s">
        <v>50</v>
      </c>
      <c r="F1759" s="420">
        <v>44150</v>
      </c>
      <c r="G1759" s="420">
        <v>44196</v>
      </c>
      <c r="H1759" s="419">
        <v>2019</v>
      </c>
      <c r="I1759" s="418" t="s">
        <v>1934</v>
      </c>
      <c r="J1759" s="418" t="s">
        <v>160</v>
      </c>
      <c r="K1759" s="417" t="s">
        <v>465</v>
      </c>
      <c r="L1759" s="903"/>
      <c r="M1759" s="904"/>
      <c r="N1759" s="908"/>
      <c r="O1759" s="911"/>
      <c r="P1759" s="914"/>
      <c r="Q1759" s="917"/>
      <c r="R1759" s="920"/>
      <c r="S1759" s="659" t="s">
        <v>173</v>
      </c>
      <c r="T1759" s="717" t="s">
        <v>192</v>
      </c>
      <c r="U1759" s="659" t="s">
        <v>171</v>
      </c>
      <c r="V1759" s="684"/>
      <c r="W1759" s="659" t="s">
        <v>170</v>
      </c>
      <c r="X1759" s="720"/>
      <c r="Y1759" s="659" t="s">
        <v>169</v>
      </c>
      <c r="Z1759" s="660">
        <v>0.23599999999999999</v>
      </c>
      <c r="AA1759" s="865"/>
      <c r="AB1759" s="866"/>
      <c r="AC1759" s="908"/>
      <c r="AD1759" s="692"/>
      <c r="AE1759" s="691"/>
      <c r="AF1759" s="692"/>
      <c r="AG1759" s="416" t="s">
        <v>169</v>
      </c>
      <c r="AH1759" s="426">
        <v>1</v>
      </c>
      <c r="AI1759" s="865"/>
      <c r="AJ1759" s="866"/>
      <c r="AK1759" s="908"/>
      <c r="AL1759" s="686"/>
      <c r="AM1759" s="686"/>
      <c r="AN1759" s="686"/>
      <c r="AO1759" s="686"/>
      <c r="AP1759" s="792"/>
    </row>
    <row r="1760" spans="2:42" s="404" customFormat="1" ht="15" customHeight="1" x14ac:dyDescent="0.2">
      <c r="B1760" s="425" t="s">
        <v>163</v>
      </c>
      <c r="C1760" s="424" t="s">
        <v>190</v>
      </c>
      <c r="D1760" s="423" t="s">
        <v>161</v>
      </c>
      <c r="E1760" s="422" t="s">
        <v>50</v>
      </c>
      <c r="F1760" s="420">
        <v>44150</v>
      </c>
      <c r="G1760" s="420">
        <v>44196</v>
      </c>
      <c r="H1760" s="419">
        <v>2019</v>
      </c>
      <c r="I1760" s="418" t="s">
        <v>1934</v>
      </c>
      <c r="J1760" s="418" t="s">
        <v>160</v>
      </c>
      <c r="K1760" s="417" t="s">
        <v>465</v>
      </c>
      <c r="L1760" s="903"/>
      <c r="M1760" s="904"/>
      <c r="N1760" s="908"/>
      <c r="O1760" s="911"/>
      <c r="P1760" s="914"/>
      <c r="Q1760" s="917"/>
      <c r="R1760" s="920"/>
      <c r="S1760" s="659" t="s">
        <v>168</v>
      </c>
      <c r="T1760" s="684">
        <v>182</v>
      </c>
      <c r="U1760" s="659" t="s">
        <v>167</v>
      </c>
      <c r="V1760" s="684"/>
      <c r="W1760" s="865"/>
      <c r="X1760" s="866"/>
      <c r="Y1760" s="659" t="s">
        <v>166</v>
      </c>
      <c r="Z1760" s="660">
        <v>-2.0000000000000018E-2</v>
      </c>
      <c r="AA1760" s="865"/>
      <c r="AB1760" s="866"/>
      <c r="AC1760" s="908"/>
      <c r="AD1760" s="692"/>
      <c r="AE1760" s="691"/>
      <c r="AF1760" s="692"/>
      <c r="AG1760" s="416" t="s">
        <v>166</v>
      </c>
      <c r="AH1760" s="426">
        <f>IF(AH1758="",AH1759-AH1757,AH1759-AH1758)</f>
        <v>0</v>
      </c>
      <c r="AI1760" s="865"/>
      <c r="AJ1760" s="866"/>
      <c r="AK1760" s="908"/>
      <c r="AL1760" s="686"/>
      <c r="AM1760" s="686"/>
      <c r="AN1760" s="686"/>
      <c r="AO1760" s="686"/>
      <c r="AP1760" s="792"/>
    </row>
    <row r="1761" spans="1:43" ht="15" customHeight="1" x14ac:dyDescent="0.2">
      <c r="A1761" s="404"/>
      <c r="B1761" s="425" t="s">
        <v>163</v>
      </c>
      <c r="C1761" s="424" t="s">
        <v>190</v>
      </c>
      <c r="D1761" s="423" t="s">
        <v>161</v>
      </c>
      <c r="E1761" s="422" t="s">
        <v>50</v>
      </c>
      <c r="F1761" s="420">
        <v>44150</v>
      </c>
      <c r="G1761" s="420">
        <v>44196</v>
      </c>
      <c r="H1761" s="419">
        <v>2019</v>
      </c>
      <c r="I1761" s="418" t="s">
        <v>1934</v>
      </c>
      <c r="J1761" s="418" t="s">
        <v>160</v>
      </c>
      <c r="K1761" s="417" t="s">
        <v>465</v>
      </c>
      <c r="L1761" s="903"/>
      <c r="M1761" s="904"/>
      <c r="N1761" s="908"/>
      <c r="O1761" s="911"/>
      <c r="P1761" s="914"/>
      <c r="Q1761" s="917"/>
      <c r="R1761" s="920"/>
      <c r="S1761" s="659" t="s">
        <v>165</v>
      </c>
      <c r="T1761" s="685"/>
      <c r="U1761" s="659" t="s">
        <v>164</v>
      </c>
      <c r="V1761" s="683">
        <v>44196</v>
      </c>
      <c r="W1761" s="865"/>
      <c r="X1761" s="866"/>
      <c r="Y1761" s="865"/>
      <c r="Z1761" s="866"/>
      <c r="AA1761" s="865"/>
      <c r="AB1761" s="866"/>
      <c r="AC1761" s="908"/>
      <c r="AD1761" s="692"/>
      <c r="AE1761" s="691"/>
      <c r="AF1761" s="692"/>
      <c r="AG1761" s="816"/>
      <c r="AH1761" s="817"/>
      <c r="AI1761" s="865"/>
      <c r="AJ1761" s="866"/>
      <c r="AK1761" s="908"/>
      <c r="AL1761" s="686"/>
      <c r="AM1761" s="686"/>
      <c r="AN1761" s="686"/>
      <c r="AO1761" s="686"/>
      <c r="AP1761" s="792"/>
    </row>
    <row r="1762" spans="1:43" ht="15" customHeight="1" thickBot="1" x14ac:dyDescent="0.25">
      <c r="A1762" s="404"/>
      <c r="B1762" s="414" t="s">
        <v>163</v>
      </c>
      <c r="C1762" s="413" t="s">
        <v>190</v>
      </c>
      <c r="D1762" s="412" t="s">
        <v>161</v>
      </c>
      <c r="E1762" s="411" t="s">
        <v>50</v>
      </c>
      <c r="F1762" s="409">
        <v>44150</v>
      </c>
      <c r="G1762" s="409">
        <v>44196</v>
      </c>
      <c r="H1762" s="408">
        <v>2019</v>
      </c>
      <c r="I1762" s="407" t="s">
        <v>1934</v>
      </c>
      <c r="J1762" s="407" t="s">
        <v>160</v>
      </c>
      <c r="K1762" s="407" t="s">
        <v>465</v>
      </c>
      <c r="L1762" s="905"/>
      <c r="M1762" s="906"/>
      <c r="N1762" s="909"/>
      <c r="O1762" s="912"/>
      <c r="P1762" s="915"/>
      <c r="Q1762" s="918"/>
      <c r="R1762" s="921"/>
      <c r="S1762" s="721" t="s">
        <v>158</v>
      </c>
      <c r="T1762" s="722">
        <v>43784</v>
      </c>
      <c r="U1762" s="889"/>
      <c r="V1762" s="890"/>
      <c r="W1762" s="867"/>
      <c r="X1762" s="868"/>
      <c r="Y1762" s="867"/>
      <c r="Z1762" s="868"/>
      <c r="AA1762" s="867"/>
      <c r="AB1762" s="868"/>
      <c r="AC1762" s="909"/>
      <c r="AD1762" s="692"/>
      <c r="AE1762" s="691"/>
      <c r="AF1762" s="692"/>
      <c r="AG1762" s="818"/>
      <c r="AH1762" s="819"/>
      <c r="AI1762" s="867"/>
      <c r="AJ1762" s="868"/>
      <c r="AK1762" s="909"/>
      <c r="AL1762" s="686"/>
      <c r="AM1762" s="686"/>
      <c r="AN1762" s="686"/>
      <c r="AO1762" s="686"/>
      <c r="AP1762" s="793"/>
    </row>
    <row r="1763" spans="1:43" s="597" customFormat="1" ht="12.75" hidden="1" customHeight="1" thickTop="1" x14ac:dyDescent="0.2">
      <c r="B1763" s="598" t="s">
        <v>882</v>
      </c>
      <c r="C1763" s="599" t="s">
        <v>901</v>
      </c>
      <c r="D1763" s="603" t="s">
        <v>705</v>
      </c>
      <c r="E1763" s="601" t="s">
        <v>10</v>
      </c>
      <c r="F1763" s="602">
        <v>44046</v>
      </c>
      <c r="G1763" s="602"/>
      <c r="H1763" s="603">
        <v>2019</v>
      </c>
      <c r="I1763" s="418" t="s">
        <v>1934</v>
      </c>
      <c r="J1763" s="604" t="s">
        <v>160</v>
      </c>
      <c r="K1763" s="604" t="s">
        <v>2081</v>
      </c>
      <c r="L1763" s="794" t="s">
        <v>2082</v>
      </c>
      <c r="M1763" s="795"/>
      <c r="N1763" s="800" t="s">
        <v>2085</v>
      </c>
      <c r="O1763" s="803" t="s">
        <v>219</v>
      </c>
      <c r="P1763" s="806"/>
      <c r="Q1763" s="809"/>
      <c r="R1763" s="803" t="s">
        <v>193</v>
      </c>
      <c r="S1763" s="605" t="s">
        <v>184</v>
      </c>
      <c r="T1763" s="606">
        <v>1500000</v>
      </c>
      <c r="U1763" s="605" t="s">
        <v>183</v>
      </c>
      <c r="V1763" s="631">
        <f>T1768+T1766-0.01</f>
        <v>44145.99</v>
      </c>
      <c r="W1763" s="605" t="s">
        <v>182</v>
      </c>
      <c r="X1763" s="608">
        <f>T1763</f>
        <v>1500000</v>
      </c>
      <c r="Y1763" s="605" t="s">
        <v>181</v>
      </c>
      <c r="Z1763" s="609"/>
      <c r="AA1763" s="632" t="s">
        <v>181</v>
      </c>
      <c r="AB1763" s="633"/>
      <c r="AC1763" s="649" t="s">
        <v>181</v>
      </c>
      <c r="AD1763" s="650">
        <v>0.41210000000000002</v>
      </c>
      <c r="AE1763" s="649" t="s">
        <v>181</v>
      </c>
      <c r="AF1763" s="650">
        <v>0.41210000000000002</v>
      </c>
      <c r="AG1763" s="657" t="s">
        <v>181</v>
      </c>
      <c r="AH1763" s="658">
        <v>0.41210000000000002</v>
      </c>
      <c r="AI1763" s="434" t="s">
        <v>180</v>
      </c>
      <c r="AJ1763" s="433"/>
      <c r="AK1763" s="791" t="s">
        <v>227</v>
      </c>
      <c r="AL1763" s="791" t="s">
        <v>227</v>
      </c>
      <c r="AM1763" s="791" t="s">
        <v>227</v>
      </c>
      <c r="AN1763" s="791" t="s">
        <v>227</v>
      </c>
      <c r="AO1763" s="791" t="s">
        <v>227</v>
      </c>
      <c r="AP1763" s="791" t="s">
        <v>2141</v>
      </c>
      <c r="AQ1763" s="724"/>
    </row>
    <row r="1764" spans="1:43" s="597" customFormat="1" ht="15" hidden="1" customHeight="1" x14ac:dyDescent="0.2">
      <c r="B1764" s="611" t="s">
        <v>882</v>
      </c>
      <c r="C1764" s="612" t="s">
        <v>901</v>
      </c>
      <c r="D1764" s="646" t="s">
        <v>705</v>
      </c>
      <c r="E1764" s="600" t="s">
        <v>10</v>
      </c>
      <c r="F1764" s="613">
        <v>44046</v>
      </c>
      <c r="G1764" s="613"/>
      <c r="H1764" s="603">
        <v>2019</v>
      </c>
      <c r="I1764" s="418" t="s">
        <v>1934</v>
      </c>
      <c r="J1764" s="604" t="s">
        <v>160</v>
      </c>
      <c r="K1764" s="614" t="s">
        <v>2081</v>
      </c>
      <c r="L1764" s="796"/>
      <c r="M1764" s="797"/>
      <c r="N1764" s="801"/>
      <c r="O1764" s="804"/>
      <c r="P1764" s="807"/>
      <c r="Q1764" s="810"/>
      <c r="R1764" s="804"/>
      <c r="S1764" s="615" t="s">
        <v>179</v>
      </c>
      <c r="T1764" s="616" t="s">
        <v>990</v>
      </c>
      <c r="U1764" s="615" t="s">
        <v>177</v>
      </c>
      <c r="V1764" s="617"/>
      <c r="W1764" s="615" t="s">
        <v>176</v>
      </c>
      <c r="X1764" s="618">
        <f>X1763</f>
        <v>1500000</v>
      </c>
      <c r="Y1764" s="615" t="s">
        <v>175</v>
      </c>
      <c r="Z1764" s="619"/>
      <c r="AA1764" s="634" t="s">
        <v>175</v>
      </c>
      <c r="AB1764" s="635"/>
      <c r="AC1764" s="651" t="s">
        <v>175</v>
      </c>
      <c r="AD1764" s="652"/>
      <c r="AE1764" s="651" t="s">
        <v>175</v>
      </c>
      <c r="AF1764" s="652"/>
      <c r="AG1764" s="659" t="s">
        <v>175</v>
      </c>
      <c r="AH1764" s="660"/>
      <c r="AI1764" s="416" t="s">
        <v>174</v>
      </c>
      <c r="AJ1764" s="430"/>
      <c r="AK1764" s="792"/>
      <c r="AL1764" s="792"/>
      <c r="AM1764" s="792"/>
      <c r="AN1764" s="792"/>
      <c r="AO1764" s="792"/>
      <c r="AP1764" s="792"/>
      <c r="AQ1764" s="724"/>
    </row>
    <row r="1765" spans="1:43" s="597" customFormat="1" ht="13.5" hidden="1" thickTop="1" x14ac:dyDescent="0.2">
      <c r="B1765" s="611" t="s">
        <v>882</v>
      </c>
      <c r="C1765" s="612" t="s">
        <v>901</v>
      </c>
      <c r="D1765" s="646" t="s">
        <v>705</v>
      </c>
      <c r="E1765" s="600" t="s">
        <v>10</v>
      </c>
      <c r="F1765" s="613">
        <v>44046</v>
      </c>
      <c r="G1765" s="613"/>
      <c r="H1765" s="603">
        <v>2019</v>
      </c>
      <c r="I1765" s="418" t="s">
        <v>1934</v>
      </c>
      <c r="J1765" s="604" t="s">
        <v>160</v>
      </c>
      <c r="K1765" s="614" t="s">
        <v>2081</v>
      </c>
      <c r="L1765" s="796"/>
      <c r="M1765" s="797"/>
      <c r="N1765" s="801"/>
      <c r="O1765" s="804"/>
      <c r="P1765" s="807"/>
      <c r="Q1765" s="810"/>
      <c r="R1765" s="804"/>
      <c r="S1765" s="615" t="s">
        <v>173</v>
      </c>
      <c r="T1765" s="621" t="s">
        <v>192</v>
      </c>
      <c r="U1765" s="615" t="s">
        <v>171</v>
      </c>
      <c r="V1765" s="622"/>
      <c r="W1765" s="615" t="s">
        <v>170</v>
      </c>
      <c r="X1765" s="618"/>
      <c r="Y1765" s="615" t="s">
        <v>169</v>
      </c>
      <c r="Z1765" s="619"/>
      <c r="AA1765" s="634" t="s">
        <v>169</v>
      </c>
      <c r="AB1765" s="635">
        <v>0.1782</v>
      </c>
      <c r="AC1765" s="651" t="s">
        <v>169</v>
      </c>
      <c r="AD1765" s="652">
        <v>0.5232</v>
      </c>
      <c r="AE1765" s="651" t="s">
        <v>169</v>
      </c>
      <c r="AF1765" s="652">
        <v>0.5232</v>
      </c>
      <c r="AG1765" s="659" t="s">
        <v>169</v>
      </c>
      <c r="AH1765" s="660">
        <v>0.5232</v>
      </c>
      <c r="AI1765" s="816"/>
      <c r="AJ1765" s="817"/>
      <c r="AK1765" s="792"/>
      <c r="AL1765" s="792"/>
      <c r="AM1765" s="792"/>
      <c r="AN1765" s="792"/>
      <c r="AO1765" s="792"/>
      <c r="AP1765" s="792"/>
      <c r="AQ1765" s="724"/>
    </row>
    <row r="1766" spans="1:43" s="597" customFormat="1" ht="15" hidden="1" customHeight="1" x14ac:dyDescent="0.2">
      <c r="B1766" s="611" t="s">
        <v>882</v>
      </c>
      <c r="C1766" s="612" t="s">
        <v>901</v>
      </c>
      <c r="D1766" s="646" t="s">
        <v>705</v>
      </c>
      <c r="E1766" s="600" t="s">
        <v>10</v>
      </c>
      <c r="F1766" s="613">
        <v>44046</v>
      </c>
      <c r="G1766" s="613"/>
      <c r="H1766" s="603">
        <v>2019</v>
      </c>
      <c r="I1766" s="418" t="s">
        <v>1934</v>
      </c>
      <c r="J1766" s="604" t="s">
        <v>160</v>
      </c>
      <c r="K1766" s="614" t="s">
        <v>2081</v>
      </c>
      <c r="L1766" s="796"/>
      <c r="M1766" s="797"/>
      <c r="N1766" s="801"/>
      <c r="O1766" s="804"/>
      <c r="P1766" s="807"/>
      <c r="Q1766" s="810"/>
      <c r="R1766" s="804"/>
      <c r="S1766" s="615" t="s">
        <v>168</v>
      </c>
      <c r="T1766" s="622">
        <v>100</v>
      </c>
      <c r="U1766" s="615" t="s">
        <v>167</v>
      </c>
      <c r="V1766" s="622"/>
      <c r="W1766" s="785"/>
      <c r="X1766" s="786"/>
      <c r="Y1766" s="615" t="s">
        <v>166</v>
      </c>
      <c r="Z1766" s="619">
        <f>IF(Z1764="",Z1765-Z1763,Z1765-Z1764)</f>
        <v>0</v>
      </c>
      <c r="AA1766" s="634" t="s">
        <v>166</v>
      </c>
      <c r="AB1766" s="635">
        <f>IF(AB1764="",AB1765-AB1763,AB1765-AB1764)</f>
        <v>0.1782</v>
      </c>
      <c r="AC1766" s="651" t="s">
        <v>166</v>
      </c>
      <c r="AD1766" s="652">
        <f>IF(AD1764="",AD1765-AD1763,AD1765-AD1764)</f>
        <v>0.11109999999999998</v>
      </c>
      <c r="AE1766" s="651" t="s">
        <v>166</v>
      </c>
      <c r="AF1766" s="652">
        <f>IF(AF1764="",AF1765-AF1763,AF1765-AF1764)</f>
        <v>0.11109999999999998</v>
      </c>
      <c r="AG1766" s="659" t="s">
        <v>166</v>
      </c>
      <c r="AH1766" s="660">
        <f>IF(AH1764="",AH1765-AH1763,AH1765-AH1764)</f>
        <v>0.11109999999999998</v>
      </c>
      <c r="AI1766" s="816"/>
      <c r="AJ1766" s="817"/>
      <c r="AK1766" s="792"/>
      <c r="AL1766" s="792"/>
      <c r="AM1766" s="792"/>
      <c r="AN1766" s="792"/>
      <c r="AO1766" s="792"/>
      <c r="AP1766" s="792"/>
      <c r="AQ1766" s="724"/>
    </row>
    <row r="1767" spans="1:43" s="597" customFormat="1" ht="15" hidden="1" customHeight="1" x14ac:dyDescent="0.2">
      <c r="B1767" s="611" t="s">
        <v>882</v>
      </c>
      <c r="C1767" s="612" t="s">
        <v>901</v>
      </c>
      <c r="D1767" s="646" t="s">
        <v>705</v>
      </c>
      <c r="E1767" s="600" t="s">
        <v>10</v>
      </c>
      <c r="F1767" s="613">
        <v>44046</v>
      </c>
      <c r="G1767" s="613"/>
      <c r="H1767" s="603">
        <v>2019</v>
      </c>
      <c r="I1767" s="418" t="s">
        <v>1934</v>
      </c>
      <c r="J1767" s="604" t="s">
        <v>160</v>
      </c>
      <c r="K1767" s="614" t="s">
        <v>2081</v>
      </c>
      <c r="L1767" s="796"/>
      <c r="M1767" s="797"/>
      <c r="N1767" s="801"/>
      <c r="O1767" s="804"/>
      <c r="P1767" s="807"/>
      <c r="Q1767" s="810"/>
      <c r="R1767" s="804"/>
      <c r="S1767" s="615" t="s">
        <v>165</v>
      </c>
      <c r="T1767" s="617"/>
      <c r="U1767" s="615" t="s">
        <v>164</v>
      </c>
      <c r="V1767" s="617"/>
      <c r="W1767" s="785"/>
      <c r="X1767" s="786"/>
      <c r="Y1767" s="785"/>
      <c r="Z1767" s="786"/>
      <c r="AA1767" s="812"/>
      <c r="AB1767" s="813"/>
      <c r="AC1767" s="785"/>
      <c r="AD1767" s="786"/>
      <c r="AE1767" s="785"/>
      <c r="AF1767" s="786"/>
      <c r="AG1767" s="865"/>
      <c r="AH1767" s="866"/>
      <c r="AI1767" s="816"/>
      <c r="AJ1767" s="817"/>
      <c r="AK1767" s="792"/>
      <c r="AL1767" s="792"/>
      <c r="AM1767" s="792"/>
      <c r="AN1767" s="792"/>
      <c r="AO1767" s="792"/>
      <c r="AP1767" s="792"/>
      <c r="AQ1767" s="724"/>
    </row>
    <row r="1768" spans="1:43" s="597" customFormat="1" ht="15" hidden="1" customHeight="1" thickBot="1" x14ac:dyDescent="0.25">
      <c r="B1768" s="623" t="s">
        <v>882</v>
      </c>
      <c r="C1768" s="624" t="s">
        <v>901</v>
      </c>
      <c r="D1768" s="648" t="s">
        <v>705</v>
      </c>
      <c r="E1768" s="625" t="s">
        <v>10</v>
      </c>
      <c r="F1768" s="626">
        <v>44046</v>
      </c>
      <c r="G1768" s="626"/>
      <c r="H1768" s="624">
        <v>2019</v>
      </c>
      <c r="I1768" s="407" t="s">
        <v>1934</v>
      </c>
      <c r="J1768" s="627" t="s">
        <v>160</v>
      </c>
      <c r="K1768" s="628" t="s">
        <v>2081</v>
      </c>
      <c r="L1768" s="798"/>
      <c r="M1768" s="799"/>
      <c r="N1768" s="802"/>
      <c r="O1768" s="805"/>
      <c r="P1768" s="808"/>
      <c r="Q1768" s="811"/>
      <c r="R1768" s="805"/>
      <c r="S1768" s="629" t="s">
        <v>158</v>
      </c>
      <c r="T1768" s="630">
        <v>44046</v>
      </c>
      <c r="U1768" s="789"/>
      <c r="V1768" s="790"/>
      <c r="W1768" s="787"/>
      <c r="X1768" s="788"/>
      <c r="Y1768" s="787"/>
      <c r="Z1768" s="788"/>
      <c r="AA1768" s="814"/>
      <c r="AB1768" s="815"/>
      <c r="AC1768" s="787"/>
      <c r="AD1768" s="788"/>
      <c r="AE1768" s="787"/>
      <c r="AF1768" s="788"/>
      <c r="AG1768" s="867"/>
      <c r="AH1768" s="868"/>
      <c r="AI1768" s="818"/>
      <c r="AJ1768" s="819"/>
      <c r="AK1768" s="793"/>
      <c r="AL1768" s="793"/>
      <c r="AM1768" s="793"/>
      <c r="AN1768" s="793"/>
      <c r="AO1768" s="793"/>
      <c r="AP1768" s="793"/>
      <c r="AQ1768" s="724"/>
    </row>
    <row r="1769" spans="1:43" s="597" customFormat="1" ht="12.75" hidden="1" customHeight="1" thickTop="1" x14ac:dyDescent="0.2">
      <c r="B1769" s="598" t="s">
        <v>733</v>
      </c>
      <c r="C1769" s="599" t="s">
        <v>823</v>
      </c>
      <c r="D1769" s="603" t="s">
        <v>705</v>
      </c>
      <c r="E1769" s="601" t="s">
        <v>10</v>
      </c>
      <c r="F1769" s="602">
        <v>43878</v>
      </c>
      <c r="G1769" s="602"/>
      <c r="H1769" s="603">
        <v>2019</v>
      </c>
      <c r="I1769" s="604"/>
      <c r="J1769" s="604" t="s">
        <v>160</v>
      </c>
      <c r="K1769" s="604" t="s">
        <v>2081</v>
      </c>
      <c r="L1769" s="794" t="s">
        <v>991</v>
      </c>
      <c r="M1769" s="795"/>
      <c r="N1769" s="800" t="s">
        <v>2085</v>
      </c>
      <c r="O1769" s="803" t="s">
        <v>219</v>
      </c>
      <c r="P1769" s="806"/>
      <c r="Q1769" s="809" t="s">
        <v>218</v>
      </c>
      <c r="R1769" s="803" t="s">
        <v>193</v>
      </c>
      <c r="S1769" s="605" t="s">
        <v>184</v>
      </c>
      <c r="T1769" s="606">
        <v>1500000</v>
      </c>
      <c r="U1769" s="605" t="s">
        <v>183</v>
      </c>
      <c r="V1769" s="631">
        <f>T1774+T1772-0.01</f>
        <v>43917.99</v>
      </c>
      <c r="W1769" s="605" t="s">
        <v>182</v>
      </c>
      <c r="X1769" s="608">
        <f>T1769</f>
        <v>1500000</v>
      </c>
      <c r="Y1769" s="605" t="s">
        <v>181</v>
      </c>
      <c r="Z1769" s="609">
        <v>0.81110000000000004</v>
      </c>
      <c r="AA1769" s="605" t="s">
        <v>181</v>
      </c>
      <c r="AB1769" s="609">
        <v>0.81110000000000004</v>
      </c>
      <c r="AC1769" s="632" t="s">
        <v>181</v>
      </c>
      <c r="AD1769" s="633">
        <v>0.81110000000000004</v>
      </c>
      <c r="AE1769" s="632" t="s">
        <v>181</v>
      </c>
      <c r="AF1769" s="633">
        <v>0.81110000000000004</v>
      </c>
      <c r="AG1769" s="653" t="s">
        <v>181</v>
      </c>
      <c r="AH1769" s="654">
        <v>1</v>
      </c>
      <c r="AI1769" s="605" t="s">
        <v>180</v>
      </c>
      <c r="AJ1769" s="610">
        <v>4</v>
      </c>
      <c r="AK1769" s="791" t="s">
        <v>227</v>
      </c>
      <c r="AL1769" s="791" t="s">
        <v>227</v>
      </c>
      <c r="AM1769" s="791" t="s">
        <v>227</v>
      </c>
      <c r="AN1769" s="791" t="s">
        <v>227</v>
      </c>
      <c r="AO1769" s="791" t="s">
        <v>227</v>
      </c>
      <c r="AP1769" s="791" t="s">
        <v>2142</v>
      </c>
      <c r="AQ1769" s="724"/>
    </row>
    <row r="1770" spans="1:43" s="597" customFormat="1" ht="15" hidden="1" customHeight="1" x14ac:dyDescent="0.2">
      <c r="B1770" s="611" t="s">
        <v>733</v>
      </c>
      <c r="C1770" s="612" t="s">
        <v>823</v>
      </c>
      <c r="D1770" s="646" t="s">
        <v>705</v>
      </c>
      <c r="E1770" s="600" t="s">
        <v>10</v>
      </c>
      <c r="F1770" s="613">
        <v>43878</v>
      </c>
      <c r="G1770" s="613"/>
      <c r="H1770" s="603">
        <v>2019</v>
      </c>
      <c r="I1770" s="604"/>
      <c r="J1770" s="604" t="s">
        <v>160</v>
      </c>
      <c r="K1770" s="614" t="s">
        <v>2081</v>
      </c>
      <c r="L1770" s="796"/>
      <c r="M1770" s="797"/>
      <c r="N1770" s="801"/>
      <c r="O1770" s="804"/>
      <c r="P1770" s="807"/>
      <c r="Q1770" s="810"/>
      <c r="R1770" s="804"/>
      <c r="S1770" s="615" t="s">
        <v>179</v>
      </c>
      <c r="T1770" s="616" t="s">
        <v>990</v>
      </c>
      <c r="U1770" s="615" t="s">
        <v>177</v>
      </c>
      <c r="V1770" s="617">
        <f>V1769+V1771+V1772</f>
        <v>44211.99</v>
      </c>
      <c r="W1770" s="615" t="s">
        <v>176</v>
      </c>
      <c r="X1770" s="618">
        <f>X1769</f>
        <v>1500000</v>
      </c>
      <c r="Y1770" s="615" t="s">
        <v>175</v>
      </c>
      <c r="Z1770" s="619"/>
      <c r="AA1770" s="615" t="s">
        <v>175</v>
      </c>
      <c r="AB1770" s="619"/>
      <c r="AC1770" s="634" t="s">
        <v>175</v>
      </c>
      <c r="AD1770" s="635"/>
      <c r="AE1770" s="634" t="s">
        <v>175</v>
      </c>
      <c r="AF1770" s="635"/>
      <c r="AG1770" s="655" t="s">
        <v>175</v>
      </c>
      <c r="AH1770" s="656">
        <v>0.92610000000000003</v>
      </c>
      <c r="AI1770" s="615" t="s">
        <v>174</v>
      </c>
      <c r="AJ1770" s="620">
        <v>40</v>
      </c>
      <c r="AK1770" s="792"/>
      <c r="AL1770" s="792"/>
      <c r="AM1770" s="792"/>
      <c r="AN1770" s="792"/>
      <c r="AO1770" s="792"/>
      <c r="AP1770" s="792"/>
      <c r="AQ1770" s="724"/>
    </row>
    <row r="1771" spans="1:43" s="597" customFormat="1" ht="13.5" hidden="1" thickTop="1" x14ac:dyDescent="0.2">
      <c r="B1771" s="611" t="s">
        <v>733</v>
      </c>
      <c r="C1771" s="612" t="s">
        <v>823</v>
      </c>
      <c r="D1771" s="646" t="s">
        <v>705</v>
      </c>
      <c r="E1771" s="600" t="s">
        <v>10</v>
      </c>
      <c r="F1771" s="613">
        <v>43878</v>
      </c>
      <c r="G1771" s="613"/>
      <c r="H1771" s="603">
        <v>2019</v>
      </c>
      <c r="I1771" s="604"/>
      <c r="J1771" s="604" t="s">
        <v>160</v>
      </c>
      <c r="K1771" s="614" t="s">
        <v>2081</v>
      </c>
      <c r="L1771" s="796"/>
      <c r="M1771" s="797"/>
      <c r="N1771" s="801"/>
      <c r="O1771" s="804"/>
      <c r="P1771" s="807"/>
      <c r="Q1771" s="810"/>
      <c r="R1771" s="804"/>
      <c r="S1771" s="615" t="s">
        <v>173</v>
      </c>
      <c r="T1771" s="621" t="s">
        <v>192</v>
      </c>
      <c r="U1771" s="615" t="s">
        <v>171</v>
      </c>
      <c r="V1771" s="622">
        <v>243</v>
      </c>
      <c r="W1771" s="615" t="s">
        <v>170</v>
      </c>
      <c r="X1771" s="618"/>
      <c r="Y1771" s="615" t="s">
        <v>169</v>
      </c>
      <c r="Z1771" s="619">
        <v>0.81110000000000004</v>
      </c>
      <c r="AA1771" s="615" t="s">
        <v>169</v>
      </c>
      <c r="AB1771" s="619">
        <v>0.81110000000000004</v>
      </c>
      <c r="AC1771" s="634" t="s">
        <v>169</v>
      </c>
      <c r="AD1771" s="635">
        <v>0.81110000000000004</v>
      </c>
      <c r="AE1771" s="634" t="s">
        <v>169</v>
      </c>
      <c r="AF1771" s="635">
        <v>0.81110000000000004</v>
      </c>
      <c r="AG1771" s="655" t="s">
        <v>169</v>
      </c>
      <c r="AH1771" s="656">
        <v>0.9042</v>
      </c>
      <c r="AI1771" s="816"/>
      <c r="AJ1771" s="817"/>
      <c r="AK1771" s="792"/>
      <c r="AL1771" s="792"/>
      <c r="AM1771" s="792"/>
      <c r="AN1771" s="792"/>
      <c r="AO1771" s="792"/>
      <c r="AP1771" s="792"/>
      <c r="AQ1771" s="724"/>
    </row>
    <row r="1772" spans="1:43" s="597" customFormat="1" ht="15" hidden="1" customHeight="1" x14ac:dyDescent="0.2">
      <c r="B1772" s="611" t="s">
        <v>733</v>
      </c>
      <c r="C1772" s="612" t="s">
        <v>823</v>
      </c>
      <c r="D1772" s="646" t="s">
        <v>705</v>
      </c>
      <c r="E1772" s="600" t="s">
        <v>10</v>
      </c>
      <c r="F1772" s="613">
        <v>43878</v>
      </c>
      <c r="G1772" s="613"/>
      <c r="H1772" s="603">
        <v>2019</v>
      </c>
      <c r="I1772" s="604"/>
      <c r="J1772" s="604" t="s">
        <v>160</v>
      </c>
      <c r="K1772" s="614" t="s">
        <v>2081</v>
      </c>
      <c r="L1772" s="796"/>
      <c r="M1772" s="797"/>
      <c r="N1772" s="801"/>
      <c r="O1772" s="804"/>
      <c r="P1772" s="807"/>
      <c r="Q1772" s="810"/>
      <c r="R1772" s="804"/>
      <c r="S1772" s="615" t="s">
        <v>168</v>
      </c>
      <c r="T1772" s="622">
        <v>40</v>
      </c>
      <c r="U1772" s="615" t="s">
        <v>167</v>
      </c>
      <c r="V1772" s="622">
        <v>51</v>
      </c>
      <c r="W1772" s="785"/>
      <c r="X1772" s="786"/>
      <c r="Y1772" s="615" t="s">
        <v>166</v>
      </c>
      <c r="Z1772" s="619">
        <f>IF(Z1770="",Z1771-Z1769,Z1771-Z1770)</f>
        <v>0</v>
      </c>
      <c r="AA1772" s="615" t="s">
        <v>166</v>
      </c>
      <c r="AB1772" s="619">
        <f>IF(AB1770="",AB1771-AB1769,AB1771-AB1770)</f>
        <v>0</v>
      </c>
      <c r="AC1772" s="634" t="s">
        <v>166</v>
      </c>
      <c r="AD1772" s="635">
        <f>IF(AD1770="",AD1771-AD1769,AD1771-AD1770)</f>
        <v>0</v>
      </c>
      <c r="AE1772" s="634" t="s">
        <v>166</v>
      </c>
      <c r="AF1772" s="635">
        <f>IF(AF1770="",AF1771-AF1769,AF1771-AF1770)</f>
        <v>0</v>
      </c>
      <c r="AG1772" s="655" t="s">
        <v>166</v>
      </c>
      <c r="AH1772" s="656">
        <f>IF(AH1770="",AH1771-AH1769,AH1771-AH1770)</f>
        <v>-2.1900000000000031E-2</v>
      </c>
      <c r="AI1772" s="816"/>
      <c r="AJ1772" s="817"/>
      <c r="AK1772" s="792"/>
      <c r="AL1772" s="792"/>
      <c r="AM1772" s="792"/>
      <c r="AN1772" s="792"/>
      <c r="AO1772" s="792"/>
      <c r="AP1772" s="792"/>
      <c r="AQ1772" s="724"/>
    </row>
    <row r="1773" spans="1:43" s="597" customFormat="1" ht="15" hidden="1" customHeight="1" x14ac:dyDescent="0.2">
      <c r="B1773" s="611" t="s">
        <v>733</v>
      </c>
      <c r="C1773" s="612" t="s">
        <v>823</v>
      </c>
      <c r="D1773" s="646" t="s">
        <v>705</v>
      </c>
      <c r="E1773" s="600" t="s">
        <v>10</v>
      </c>
      <c r="F1773" s="613">
        <v>43878</v>
      </c>
      <c r="G1773" s="613"/>
      <c r="H1773" s="603">
        <v>2019</v>
      </c>
      <c r="I1773" s="604"/>
      <c r="J1773" s="604" t="s">
        <v>160</v>
      </c>
      <c r="K1773" s="614" t="s">
        <v>2081</v>
      </c>
      <c r="L1773" s="796"/>
      <c r="M1773" s="797"/>
      <c r="N1773" s="801"/>
      <c r="O1773" s="804"/>
      <c r="P1773" s="807"/>
      <c r="Q1773" s="810"/>
      <c r="R1773" s="804"/>
      <c r="S1773" s="615" t="s">
        <v>165</v>
      </c>
      <c r="T1773" s="617">
        <v>43672</v>
      </c>
      <c r="U1773" s="615" t="s">
        <v>164</v>
      </c>
      <c r="V1773" s="617"/>
      <c r="W1773" s="785"/>
      <c r="X1773" s="786"/>
      <c r="Y1773" s="785"/>
      <c r="Z1773" s="786"/>
      <c r="AA1773" s="785"/>
      <c r="AB1773" s="786"/>
      <c r="AC1773" s="812"/>
      <c r="AD1773" s="813"/>
      <c r="AE1773" s="812"/>
      <c r="AF1773" s="813"/>
      <c r="AG1773" s="777"/>
      <c r="AH1773" s="778"/>
      <c r="AI1773" s="816"/>
      <c r="AJ1773" s="817"/>
      <c r="AK1773" s="792"/>
      <c r="AL1773" s="792"/>
      <c r="AM1773" s="792"/>
      <c r="AN1773" s="792"/>
      <c r="AO1773" s="792"/>
      <c r="AP1773" s="792"/>
      <c r="AQ1773" s="724"/>
    </row>
    <row r="1774" spans="1:43" s="597" customFormat="1" ht="15" hidden="1" customHeight="1" thickBot="1" x14ac:dyDescent="0.25">
      <c r="B1774" s="623" t="s">
        <v>733</v>
      </c>
      <c r="C1774" s="624" t="s">
        <v>823</v>
      </c>
      <c r="D1774" s="648" t="s">
        <v>705</v>
      </c>
      <c r="E1774" s="625" t="s">
        <v>10</v>
      </c>
      <c r="F1774" s="626">
        <v>43878</v>
      </c>
      <c r="G1774" s="626"/>
      <c r="H1774" s="624">
        <v>2019</v>
      </c>
      <c r="I1774" s="627"/>
      <c r="J1774" s="627" t="s">
        <v>160</v>
      </c>
      <c r="K1774" s="628" t="s">
        <v>2081</v>
      </c>
      <c r="L1774" s="798"/>
      <c r="M1774" s="799"/>
      <c r="N1774" s="802"/>
      <c r="O1774" s="805"/>
      <c r="P1774" s="808"/>
      <c r="Q1774" s="811"/>
      <c r="R1774" s="805"/>
      <c r="S1774" s="629" t="s">
        <v>158</v>
      </c>
      <c r="T1774" s="630">
        <v>43878</v>
      </c>
      <c r="U1774" s="789"/>
      <c r="V1774" s="790"/>
      <c r="W1774" s="787"/>
      <c r="X1774" s="788"/>
      <c r="Y1774" s="787"/>
      <c r="Z1774" s="788"/>
      <c r="AA1774" s="787"/>
      <c r="AB1774" s="788"/>
      <c r="AC1774" s="814"/>
      <c r="AD1774" s="815"/>
      <c r="AE1774" s="814"/>
      <c r="AF1774" s="815"/>
      <c r="AG1774" s="779"/>
      <c r="AH1774" s="780"/>
      <c r="AI1774" s="818"/>
      <c r="AJ1774" s="819"/>
      <c r="AK1774" s="793"/>
      <c r="AL1774" s="793"/>
      <c r="AM1774" s="793"/>
      <c r="AN1774" s="793"/>
      <c r="AO1774" s="793"/>
      <c r="AP1774" s="793"/>
      <c r="AQ1774" s="724"/>
    </row>
    <row r="1775" spans="1:43" s="597" customFormat="1" ht="12.75" customHeight="1" thickTop="1" x14ac:dyDescent="0.2">
      <c r="B1775" s="598" t="s">
        <v>733</v>
      </c>
      <c r="C1775" s="599" t="s">
        <v>823</v>
      </c>
      <c r="D1775" s="603" t="s">
        <v>705</v>
      </c>
      <c r="E1775" s="601" t="s">
        <v>50</v>
      </c>
      <c r="F1775" s="602">
        <v>44153</v>
      </c>
      <c r="G1775" s="602">
        <v>43890</v>
      </c>
      <c r="H1775" s="603">
        <v>2019</v>
      </c>
      <c r="I1775" s="604" t="s">
        <v>1934</v>
      </c>
      <c r="J1775" s="604" t="s">
        <v>160</v>
      </c>
      <c r="K1775" s="604" t="s">
        <v>2081</v>
      </c>
      <c r="L1775" s="794" t="s">
        <v>1920</v>
      </c>
      <c r="M1775" s="795"/>
      <c r="N1775" s="800" t="s">
        <v>2085</v>
      </c>
      <c r="O1775" s="803" t="s">
        <v>219</v>
      </c>
      <c r="P1775" s="806"/>
      <c r="Q1775" s="809" t="s">
        <v>218</v>
      </c>
      <c r="R1775" s="803" t="s">
        <v>193</v>
      </c>
      <c r="S1775" s="605" t="s">
        <v>184</v>
      </c>
      <c r="T1775" s="712">
        <v>1000000</v>
      </c>
      <c r="U1775" s="657" t="s">
        <v>183</v>
      </c>
      <c r="V1775" s="713">
        <f>T1780+T1778-0.01</f>
        <v>43826.99</v>
      </c>
      <c r="W1775" s="605" t="s">
        <v>182</v>
      </c>
      <c r="X1775" s="608">
        <f>T1775</f>
        <v>1000000</v>
      </c>
      <c r="Y1775" s="605" t="s">
        <v>181</v>
      </c>
      <c r="Z1775" s="609">
        <v>0.81110000000000004</v>
      </c>
      <c r="AA1775" s="605" t="s">
        <v>181</v>
      </c>
      <c r="AB1775" s="609">
        <v>0.81110000000000004</v>
      </c>
      <c r="AC1775" s="632" t="s">
        <v>181</v>
      </c>
      <c r="AD1775" s="633">
        <v>0.81110000000000004</v>
      </c>
      <c r="AE1775" s="632" t="s">
        <v>181</v>
      </c>
      <c r="AF1775" s="633">
        <v>0.81110000000000004</v>
      </c>
      <c r="AG1775" s="605" t="s">
        <v>181</v>
      </c>
      <c r="AH1775" s="609">
        <v>1</v>
      </c>
      <c r="AI1775" s="605" t="s">
        <v>180</v>
      </c>
      <c r="AJ1775" s="610">
        <v>4</v>
      </c>
      <c r="AK1775" s="791" t="s">
        <v>227</v>
      </c>
      <c r="AL1775" s="791" t="s">
        <v>227</v>
      </c>
      <c r="AM1775" s="791" t="s">
        <v>227</v>
      </c>
      <c r="AN1775" s="791" t="s">
        <v>227</v>
      </c>
      <c r="AO1775" s="791" t="s">
        <v>227</v>
      </c>
      <c r="AP1775" s="791" t="s">
        <v>2143</v>
      </c>
      <c r="AQ1775" s="724"/>
    </row>
    <row r="1776" spans="1:43" s="597" customFormat="1" ht="15" customHeight="1" x14ac:dyDescent="0.2">
      <c r="B1776" s="611" t="s">
        <v>733</v>
      </c>
      <c r="C1776" s="612" t="s">
        <v>823</v>
      </c>
      <c r="D1776" s="646" t="s">
        <v>705</v>
      </c>
      <c r="E1776" s="600" t="s">
        <v>50</v>
      </c>
      <c r="F1776" s="613">
        <v>44153</v>
      </c>
      <c r="G1776" s="613">
        <v>43890</v>
      </c>
      <c r="H1776" s="603">
        <v>2019</v>
      </c>
      <c r="I1776" s="604" t="s">
        <v>1934</v>
      </c>
      <c r="J1776" s="604" t="s">
        <v>160</v>
      </c>
      <c r="K1776" s="614" t="s">
        <v>2081</v>
      </c>
      <c r="L1776" s="796"/>
      <c r="M1776" s="797"/>
      <c r="N1776" s="801"/>
      <c r="O1776" s="804"/>
      <c r="P1776" s="807"/>
      <c r="Q1776" s="810"/>
      <c r="R1776" s="804"/>
      <c r="S1776" s="615" t="s">
        <v>179</v>
      </c>
      <c r="T1776" s="715" t="s">
        <v>990</v>
      </c>
      <c r="U1776" s="659" t="s">
        <v>177</v>
      </c>
      <c r="V1776" s="685"/>
      <c r="W1776" s="615" t="s">
        <v>176</v>
      </c>
      <c r="X1776" s="618">
        <f>X1775</f>
        <v>1000000</v>
      </c>
      <c r="Y1776" s="615" t="s">
        <v>175</v>
      </c>
      <c r="Z1776" s="619"/>
      <c r="AA1776" s="615" t="s">
        <v>175</v>
      </c>
      <c r="AB1776" s="619"/>
      <c r="AC1776" s="634" t="s">
        <v>175</v>
      </c>
      <c r="AD1776" s="635"/>
      <c r="AE1776" s="634" t="s">
        <v>175</v>
      </c>
      <c r="AF1776" s="635"/>
      <c r="AG1776" s="615" t="s">
        <v>175</v>
      </c>
      <c r="AH1776" s="619"/>
      <c r="AI1776" s="615" t="s">
        <v>174</v>
      </c>
      <c r="AJ1776" s="620">
        <v>40</v>
      </c>
      <c r="AK1776" s="792"/>
      <c r="AL1776" s="792"/>
      <c r="AM1776" s="792"/>
      <c r="AN1776" s="792"/>
      <c r="AO1776" s="792"/>
      <c r="AP1776" s="792"/>
      <c r="AQ1776" s="724"/>
    </row>
    <row r="1777" spans="1:43" s="597" customFormat="1" x14ac:dyDescent="0.2">
      <c r="B1777" s="611" t="s">
        <v>733</v>
      </c>
      <c r="C1777" s="612" t="s">
        <v>823</v>
      </c>
      <c r="D1777" s="646" t="s">
        <v>705</v>
      </c>
      <c r="E1777" s="600" t="s">
        <v>50</v>
      </c>
      <c r="F1777" s="613">
        <v>44153</v>
      </c>
      <c r="G1777" s="613">
        <v>43890</v>
      </c>
      <c r="H1777" s="603">
        <v>2019</v>
      </c>
      <c r="I1777" s="604" t="s">
        <v>1934</v>
      </c>
      <c r="J1777" s="604" t="s">
        <v>160</v>
      </c>
      <c r="K1777" s="614" t="s">
        <v>2081</v>
      </c>
      <c r="L1777" s="796"/>
      <c r="M1777" s="797"/>
      <c r="N1777" s="801"/>
      <c r="O1777" s="804"/>
      <c r="P1777" s="807"/>
      <c r="Q1777" s="810"/>
      <c r="R1777" s="804"/>
      <c r="S1777" s="615" t="s">
        <v>173</v>
      </c>
      <c r="T1777" s="717" t="s">
        <v>192</v>
      </c>
      <c r="U1777" s="659" t="s">
        <v>171</v>
      </c>
      <c r="V1777" s="684"/>
      <c r="W1777" s="615" t="s">
        <v>170</v>
      </c>
      <c r="X1777" s="618"/>
      <c r="Y1777" s="615" t="s">
        <v>169</v>
      </c>
      <c r="Z1777" s="619">
        <v>0.81110000000000004</v>
      </c>
      <c r="AA1777" s="615" t="s">
        <v>169</v>
      </c>
      <c r="AB1777" s="619">
        <v>0.81110000000000004</v>
      </c>
      <c r="AC1777" s="634" t="s">
        <v>169</v>
      </c>
      <c r="AD1777" s="635">
        <v>0.81110000000000004</v>
      </c>
      <c r="AE1777" s="634" t="s">
        <v>169</v>
      </c>
      <c r="AF1777" s="635">
        <v>0.81110000000000004</v>
      </c>
      <c r="AG1777" s="615" t="s">
        <v>169</v>
      </c>
      <c r="AH1777" s="619">
        <v>1</v>
      </c>
      <c r="AI1777" s="816"/>
      <c r="AJ1777" s="817"/>
      <c r="AK1777" s="792"/>
      <c r="AL1777" s="792"/>
      <c r="AM1777" s="792"/>
      <c r="AN1777" s="792"/>
      <c r="AO1777" s="792"/>
      <c r="AP1777" s="792"/>
      <c r="AQ1777" s="724"/>
    </row>
    <row r="1778" spans="1:43" s="597" customFormat="1" ht="15" customHeight="1" x14ac:dyDescent="0.2">
      <c r="B1778" s="611" t="s">
        <v>733</v>
      </c>
      <c r="C1778" s="612" t="s">
        <v>823</v>
      </c>
      <c r="D1778" s="646" t="s">
        <v>705</v>
      </c>
      <c r="E1778" s="600" t="s">
        <v>50</v>
      </c>
      <c r="F1778" s="613">
        <v>44153</v>
      </c>
      <c r="G1778" s="613">
        <v>43890</v>
      </c>
      <c r="H1778" s="603">
        <v>2019</v>
      </c>
      <c r="I1778" s="604" t="s">
        <v>1934</v>
      </c>
      <c r="J1778" s="604" t="s">
        <v>160</v>
      </c>
      <c r="K1778" s="614" t="s">
        <v>2081</v>
      </c>
      <c r="L1778" s="796"/>
      <c r="M1778" s="797"/>
      <c r="N1778" s="801"/>
      <c r="O1778" s="804"/>
      <c r="P1778" s="807"/>
      <c r="Q1778" s="810"/>
      <c r="R1778" s="804"/>
      <c r="S1778" s="615" t="s">
        <v>168</v>
      </c>
      <c r="T1778" s="684">
        <v>40</v>
      </c>
      <c r="U1778" s="659" t="s">
        <v>167</v>
      </c>
      <c r="V1778" s="684"/>
      <c r="W1778" s="785"/>
      <c r="X1778" s="786"/>
      <c r="Y1778" s="615" t="s">
        <v>166</v>
      </c>
      <c r="Z1778" s="619">
        <f>IF(Z1776="",Z1777-Z1775,Z1777-Z1776)</f>
        <v>0</v>
      </c>
      <c r="AA1778" s="615" t="s">
        <v>166</v>
      </c>
      <c r="AB1778" s="619">
        <f>IF(AB1776="",AB1777-AB1775,AB1777-AB1776)</f>
        <v>0</v>
      </c>
      <c r="AC1778" s="634" t="s">
        <v>166</v>
      </c>
      <c r="AD1778" s="635">
        <f>IF(AD1776="",AD1777-AD1775,AD1777-AD1776)</f>
        <v>0</v>
      </c>
      <c r="AE1778" s="634" t="s">
        <v>166</v>
      </c>
      <c r="AF1778" s="635">
        <f>IF(AF1776="",AF1777-AF1775,AF1777-AF1776)</f>
        <v>0</v>
      </c>
      <c r="AG1778" s="615" t="s">
        <v>166</v>
      </c>
      <c r="AH1778" s="619">
        <f>IF(AH1776="",AH1777-AH1775,AH1777-AH1776)</f>
        <v>0</v>
      </c>
      <c r="AI1778" s="816"/>
      <c r="AJ1778" s="817"/>
      <c r="AK1778" s="792"/>
      <c r="AL1778" s="792"/>
      <c r="AM1778" s="792"/>
      <c r="AN1778" s="792"/>
      <c r="AO1778" s="792"/>
      <c r="AP1778" s="792"/>
      <c r="AQ1778" s="724"/>
    </row>
    <row r="1779" spans="1:43" s="597" customFormat="1" ht="15" customHeight="1" x14ac:dyDescent="0.2">
      <c r="B1779" s="611" t="s">
        <v>733</v>
      </c>
      <c r="C1779" s="612" t="s">
        <v>823</v>
      </c>
      <c r="D1779" s="646" t="s">
        <v>705</v>
      </c>
      <c r="E1779" s="600" t="s">
        <v>50</v>
      </c>
      <c r="F1779" s="613">
        <v>44153</v>
      </c>
      <c r="G1779" s="613">
        <v>43890</v>
      </c>
      <c r="H1779" s="603">
        <v>2019</v>
      </c>
      <c r="I1779" s="604" t="s">
        <v>1934</v>
      </c>
      <c r="J1779" s="604" t="s">
        <v>160</v>
      </c>
      <c r="K1779" s="614" t="s">
        <v>2081</v>
      </c>
      <c r="L1779" s="796"/>
      <c r="M1779" s="797"/>
      <c r="N1779" s="801"/>
      <c r="O1779" s="804"/>
      <c r="P1779" s="807"/>
      <c r="Q1779" s="810"/>
      <c r="R1779" s="804"/>
      <c r="S1779" s="615" t="s">
        <v>165</v>
      </c>
      <c r="T1779" s="685"/>
      <c r="U1779" s="659" t="s">
        <v>164</v>
      </c>
      <c r="V1779" s="685">
        <v>43890</v>
      </c>
      <c r="W1779" s="785"/>
      <c r="X1779" s="786"/>
      <c r="Y1779" s="785"/>
      <c r="Z1779" s="786"/>
      <c r="AA1779" s="785"/>
      <c r="AB1779" s="786"/>
      <c r="AC1779" s="812"/>
      <c r="AD1779" s="813"/>
      <c r="AE1779" s="812"/>
      <c r="AF1779" s="813"/>
      <c r="AG1779" s="785"/>
      <c r="AH1779" s="786"/>
      <c r="AI1779" s="816"/>
      <c r="AJ1779" s="817"/>
      <c r="AK1779" s="792"/>
      <c r="AL1779" s="792"/>
      <c r="AM1779" s="792"/>
      <c r="AN1779" s="792"/>
      <c r="AO1779" s="792"/>
      <c r="AP1779" s="792"/>
      <c r="AQ1779" s="724"/>
    </row>
    <row r="1780" spans="1:43" s="597" customFormat="1" ht="15" customHeight="1" thickBot="1" x14ac:dyDescent="0.25">
      <c r="B1780" s="623" t="s">
        <v>733</v>
      </c>
      <c r="C1780" s="624" t="s">
        <v>823</v>
      </c>
      <c r="D1780" s="648" t="s">
        <v>705</v>
      </c>
      <c r="E1780" s="625" t="s">
        <v>50</v>
      </c>
      <c r="F1780" s="626">
        <v>44153</v>
      </c>
      <c r="G1780" s="626">
        <v>43890</v>
      </c>
      <c r="H1780" s="624">
        <v>2019</v>
      </c>
      <c r="I1780" s="627" t="s">
        <v>1934</v>
      </c>
      <c r="J1780" s="627" t="s">
        <v>160</v>
      </c>
      <c r="K1780" s="628" t="s">
        <v>2081</v>
      </c>
      <c r="L1780" s="798"/>
      <c r="M1780" s="799"/>
      <c r="N1780" s="802"/>
      <c r="O1780" s="805"/>
      <c r="P1780" s="808"/>
      <c r="Q1780" s="811"/>
      <c r="R1780" s="805"/>
      <c r="S1780" s="629" t="s">
        <v>158</v>
      </c>
      <c r="T1780" s="722">
        <v>43787</v>
      </c>
      <c r="U1780" s="889"/>
      <c r="V1780" s="890"/>
      <c r="W1780" s="787"/>
      <c r="X1780" s="788"/>
      <c r="Y1780" s="787"/>
      <c r="Z1780" s="788"/>
      <c r="AA1780" s="787"/>
      <c r="AB1780" s="788"/>
      <c r="AC1780" s="814"/>
      <c r="AD1780" s="815"/>
      <c r="AE1780" s="814"/>
      <c r="AF1780" s="815"/>
      <c r="AG1780" s="787"/>
      <c r="AH1780" s="788"/>
      <c r="AI1780" s="818"/>
      <c r="AJ1780" s="819"/>
      <c r="AK1780" s="793"/>
      <c r="AL1780" s="793"/>
      <c r="AM1780" s="793"/>
      <c r="AN1780" s="793"/>
      <c r="AO1780" s="793"/>
      <c r="AP1780" s="793"/>
      <c r="AQ1780" s="724"/>
    </row>
    <row r="1781" spans="1:43" s="597" customFormat="1" ht="12.75" customHeight="1" thickTop="1" x14ac:dyDescent="0.2">
      <c r="B1781" s="598" t="s">
        <v>733</v>
      </c>
      <c r="C1781" s="599" t="s">
        <v>2087</v>
      </c>
      <c r="D1781" s="603" t="s">
        <v>705</v>
      </c>
      <c r="E1781" s="639" t="s">
        <v>50</v>
      </c>
      <c r="F1781" s="602">
        <v>44013</v>
      </c>
      <c r="G1781" s="602">
        <v>44073</v>
      </c>
      <c r="H1781" s="603">
        <v>2019</v>
      </c>
      <c r="I1781" s="604" t="s">
        <v>1934</v>
      </c>
      <c r="J1781" s="604" t="s">
        <v>160</v>
      </c>
      <c r="K1781" s="604" t="s">
        <v>2081</v>
      </c>
      <c r="L1781" s="794" t="s">
        <v>989</v>
      </c>
      <c r="M1781" s="795"/>
      <c r="N1781" s="800" t="s">
        <v>2085</v>
      </c>
      <c r="O1781" s="803" t="s">
        <v>219</v>
      </c>
      <c r="P1781" s="806"/>
      <c r="Q1781" s="809"/>
      <c r="R1781" s="803" t="s">
        <v>193</v>
      </c>
      <c r="S1781" s="605" t="s">
        <v>184</v>
      </c>
      <c r="T1781" s="712">
        <v>1320000</v>
      </c>
      <c r="U1781" s="657" t="s">
        <v>183</v>
      </c>
      <c r="V1781" s="713">
        <f>T1786+T1784</f>
        <v>44073</v>
      </c>
      <c r="W1781" s="605" t="s">
        <v>182</v>
      </c>
      <c r="X1781" s="608">
        <f>T1781</f>
        <v>1320000</v>
      </c>
      <c r="Y1781" s="605" t="s">
        <v>181</v>
      </c>
      <c r="Z1781" s="609"/>
      <c r="AA1781" s="662" t="s">
        <v>181</v>
      </c>
      <c r="AB1781" s="663">
        <v>1</v>
      </c>
      <c r="AC1781" s="662" t="s">
        <v>181</v>
      </c>
      <c r="AD1781" s="663">
        <v>1</v>
      </c>
      <c r="AE1781" s="662" t="s">
        <v>181</v>
      </c>
      <c r="AF1781" s="663">
        <v>1</v>
      </c>
      <c r="AG1781" s="605" t="s">
        <v>181</v>
      </c>
      <c r="AH1781" s="609">
        <v>1</v>
      </c>
      <c r="AI1781" s="605" t="s">
        <v>180</v>
      </c>
      <c r="AJ1781" s="610"/>
      <c r="AK1781" s="791" t="s">
        <v>227</v>
      </c>
      <c r="AL1781" s="791" t="s">
        <v>227</v>
      </c>
      <c r="AM1781" s="791" t="s">
        <v>227</v>
      </c>
      <c r="AN1781" s="791" t="s">
        <v>227</v>
      </c>
      <c r="AO1781" s="791" t="s">
        <v>227</v>
      </c>
      <c r="AP1781" s="791" t="s">
        <v>2143</v>
      </c>
      <c r="AQ1781" s="724"/>
    </row>
    <row r="1782" spans="1:43" s="597" customFormat="1" ht="15" customHeight="1" x14ac:dyDescent="0.2">
      <c r="B1782" s="611" t="s">
        <v>733</v>
      </c>
      <c r="C1782" s="612" t="s">
        <v>2087</v>
      </c>
      <c r="D1782" s="646" t="s">
        <v>705</v>
      </c>
      <c r="E1782" s="636" t="s">
        <v>50</v>
      </c>
      <c r="F1782" s="613">
        <v>44013</v>
      </c>
      <c r="G1782" s="613">
        <v>44073</v>
      </c>
      <c r="H1782" s="603">
        <v>2019</v>
      </c>
      <c r="I1782" s="604" t="s">
        <v>1934</v>
      </c>
      <c r="J1782" s="604" t="s">
        <v>160</v>
      </c>
      <c r="K1782" s="614" t="s">
        <v>2081</v>
      </c>
      <c r="L1782" s="796"/>
      <c r="M1782" s="797"/>
      <c r="N1782" s="801"/>
      <c r="O1782" s="804"/>
      <c r="P1782" s="807"/>
      <c r="Q1782" s="810"/>
      <c r="R1782" s="804"/>
      <c r="S1782" s="615" t="s">
        <v>179</v>
      </c>
      <c r="T1782" s="715" t="s">
        <v>988</v>
      </c>
      <c r="U1782" s="659" t="s">
        <v>177</v>
      </c>
      <c r="V1782" s="685"/>
      <c r="W1782" s="615" t="s">
        <v>176</v>
      </c>
      <c r="X1782" s="618">
        <f>X1781</f>
        <v>1320000</v>
      </c>
      <c r="Y1782" s="615" t="s">
        <v>175</v>
      </c>
      <c r="Z1782" s="619"/>
      <c r="AA1782" s="664" t="s">
        <v>175</v>
      </c>
      <c r="AB1782" s="665" t="s">
        <v>987</v>
      </c>
      <c r="AC1782" s="664" t="s">
        <v>175</v>
      </c>
      <c r="AD1782" s="665" t="s">
        <v>987</v>
      </c>
      <c r="AE1782" s="664" t="s">
        <v>175</v>
      </c>
      <c r="AF1782" s="665" t="s">
        <v>987</v>
      </c>
      <c r="AG1782" s="615" t="s">
        <v>175</v>
      </c>
      <c r="AH1782" s="619"/>
      <c r="AI1782" s="615" t="s">
        <v>174</v>
      </c>
      <c r="AJ1782" s="620"/>
      <c r="AK1782" s="792"/>
      <c r="AL1782" s="792"/>
      <c r="AM1782" s="792"/>
      <c r="AN1782" s="792"/>
      <c r="AO1782" s="792"/>
      <c r="AP1782" s="792"/>
      <c r="AQ1782" s="724"/>
    </row>
    <row r="1783" spans="1:43" s="597" customFormat="1" x14ac:dyDescent="0.2">
      <c r="B1783" s="611" t="s">
        <v>733</v>
      </c>
      <c r="C1783" s="612" t="s">
        <v>2087</v>
      </c>
      <c r="D1783" s="646" t="s">
        <v>705</v>
      </c>
      <c r="E1783" s="636" t="s">
        <v>50</v>
      </c>
      <c r="F1783" s="613">
        <v>44013</v>
      </c>
      <c r="G1783" s="613">
        <v>44073</v>
      </c>
      <c r="H1783" s="603">
        <v>2019</v>
      </c>
      <c r="I1783" s="604" t="s">
        <v>1934</v>
      </c>
      <c r="J1783" s="604" t="s">
        <v>160</v>
      </c>
      <c r="K1783" s="614" t="s">
        <v>2081</v>
      </c>
      <c r="L1783" s="796"/>
      <c r="M1783" s="797"/>
      <c r="N1783" s="801"/>
      <c r="O1783" s="804"/>
      <c r="P1783" s="807"/>
      <c r="Q1783" s="810"/>
      <c r="R1783" s="804"/>
      <c r="S1783" s="615" t="s">
        <v>173</v>
      </c>
      <c r="T1783" s="717" t="s">
        <v>192</v>
      </c>
      <c r="U1783" s="659" t="s">
        <v>171</v>
      </c>
      <c r="V1783" s="684"/>
      <c r="W1783" s="615" t="s">
        <v>170</v>
      </c>
      <c r="X1783" s="618"/>
      <c r="Y1783" s="615" t="s">
        <v>169</v>
      </c>
      <c r="Z1783" s="619"/>
      <c r="AA1783" s="664" t="s">
        <v>169</v>
      </c>
      <c r="AB1783" s="665">
        <v>1</v>
      </c>
      <c r="AC1783" s="664" t="s">
        <v>169</v>
      </c>
      <c r="AD1783" s="665">
        <v>1</v>
      </c>
      <c r="AE1783" s="664" t="s">
        <v>169</v>
      </c>
      <c r="AF1783" s="665">
        <v>1</v>
      </c>
      <c r="AG1783" s="615" t="s">
        <v>169</v>
      </c>
      <c r="AH1783" s="619">
        <v>1</v>
      </c>
      <c r="AI1783" s="816"/>
      <c r="AJ1783" s="817"/>
      <c r="AK1783" s="792"/>
      <c r="AL1783" s="792"/>
      <c r="AM1783" s="792"/>
      <c r="AN1783" s="792"/>
      <c r="AO1783" s="792"/>
      <c r="AP1783" s="792"/>
      <c r="AQ1783" s="724"/>
    </row>
    <row r="1784" spans="1:43" s="597" customFormat="1" ht="15" customHeight="1" x14ac:dyDescent="0.2">
      <c r="B1784" s="611" t="s">
        <v>733</v>
      </c>
      <c r="C1784" s="612" t="s">
        <v>2087</v>
      </c>
      <c r="D1784" s="646" t="s">
        <v>705</v>
      </c>
      <c r="E1784" s="636" t="s">
        <v>50</v>
      </c>
      <c r="F1784" s="613">
        <v>44013</v>
      </c>
      <c r="G1784" s="613">
        <v>44073</v>
      </c>
      <c r="H1784" s="603">
        <v>2019</v>
      </c>
      <c r="I1784" s="604" t="s">
        <v>1934</v>
      </c>
      <c r="J1784" s="604" t="s">
        <v>160</v>
      </c>
      <c r="K1784" s="614" t="s">
        <v>2081</v>
      </c>
      <c r="L1784" s="796"/>
      <c r="M1784" s="797"/>
      <c r="N1784" s="801"/>
      <c r="O1784" s="804"/>
      <c r="P1784" s="807"/>
      <c r="Q1784" s="810"/>
      <c r="R1784" s="804"/>
      <c r="S1784" s="615" t="s">
        <v>168</v>
      </c>
      <c r="T1784" s="684">
        <v>60</v>
      </c>
      <c r="U1784" s="659" t="s">
        <v>167</v>
      </c>
      <c r="V1784" s="684"/>
      <c r="W1784" s="785"/>
      <c r="X1784" s="786"/>
      <c r="Y1784" s="615" t="s">
        <v>166</v>
      </c>
      <c r="Z1784" s="619">
        <f>IF(Z1782="",Z1783-Z1781,Z1783-Z1782)</f>
        <v>0</v>
      </c>
      <c r="AA1784" s="664" t="s">
        <v>166</v>
      </c>
      <c r="AB1784" s="665"/>
      <c r="AC1784" s="664" t="s">
        <v>166</v>
      </c>
      <c r="AD1784" s="665"/>
      <c r="AE1784" s="664" t="s">
        <v>166</v>
      </c>
      <c r="AF1784" s="665"/>
      <c r="AG1784" s="615" t="s">
        <v>166</v>
      </c>
      <c r="AH1784" s="619">
        <f>IF(AH1782="",AH1783-AH1781,AH1783-AH1782)</f>
        <v>0</v>
      </c>
      <c r="AI1784" s="816"/>
      <c r="AJ1784" s="817"/>
      <c r="AK1784" s="792"/>
      <c r="AL1784" s="792"/>
      <c r="AM1784" s="792"/>
      <c r="AN1784" s="792"/>
      <c r="AO1784" s="792"/>
      <c r="AP1784" s="792"/>
      <c r="AQ1784" s="724"/>
    </row>
    <row r="1785" spans="1:43" s="597" customFormat="1" ht="15" customHeight="1" x14ac:dyDescent="0.2">
      <c r="B1785" s="611" t="s">
        <v>733</v>
      </c>
      <c r="C1785" s="612" t="s">
        <v>2087</v>
      </c>
      <c r="D1785" s="646" t="s">
        <v>705</v>
      </c>
      <c r="E1785" s="636" t="s">
        <v>50</v>
      </c>
      <c r="F1785" s="613">
        <v>44013</v>
      </c>
      <c r="G1785" s="613">
        <v>44073</v>
      </c>
      <c r="H1785" s="603">
        <v>2019</v>
      </c>
      <c r="I1785" s="604" t="s">
        <v>1934</v>
      </c>
      <c r="J1785" s="604" t="s">
        <v>160</v>
      </c>
      <c r="K1785" s="614" t="s">
        <v>2081</v>
      </c>
      <c r="L1785" s="796"/>
      <c r="M1785" s="797"/>
      <c r="N1785" s="801"/>
      <c r="O1785" s="804"/>
      <c r="P1785" s="807"/>
      <c r="Q1785" s="810"/>
      <c r="R1785" s="804"/>
      <c r="S1785" s="615" t="s">
        <v>165</v>
      </c>
      <c r="T1785" s="685"/>
      <c r="U1785" s="659" t="s">
        <v>164</v>
      </c>
      <c r="V1785" s="685">
        <f>V1781</f>
        <v>44073</v>
      </c>
      <c r="W1785" s="785"/>
      <c r="X1785" s="786"/>
      <c r="Y1785" s="785"/>
      <c r="Z1785" s="786"/>
      <c r="AA1785" s="845"/>
      <c r="AB1785" s="846"/>
      <c r="AC1785" s="845"/>
      <c r="AD1785" s="846"/>
      <c r="AE1785" s="845"/>
      <c r="AF1785" s="846"/>
      <c r="AG1785" s="785"/>
      <c r="AH1785" s="786"/>
      <c r="AI1785" s="816"/>
      <c r="AJ1785" s="817"/>
      <c r="AK1785" s="792"/>
      <c r="AL1785" s="792"/>
      <c r="AM1785" s="792"/>
      <c r="AN1785" s="792"/>
      <c r="AO1785" s="792"/>
      <c r="AP1785" s="792"/>
      <c r="AQ1785" s="724"/>
    </row>
    <row r="1786" spans="1:43" s="597" customFormat="1" ht="15" customHeight="1" thickBot="1" x14ac:dyDescent="0.25">
      <c r="B1786" s="623" t="s">
        <v>733</v>
      </c>
      <c r="C1786" s="624" t="s">
        <v>2087</v>
      </c>
      <c r="D1786" s="648" t="s">
        <v>705</v>
      </c>
      <c r="E1786" s="666" t="s">
        <v>50</v>
      </c>
      <c r="F1786" s="626">
        <v>44013</v>
      </c>
      <c r="G1786" s="626">
        <v>44073</v>
      </c>
      <c r="H1786" s="624">
        <v>2019</v>
      </c>
      <c r="I1786" s="627" t="s">
        <v>1934</v>
      </c>
      <c r="J1786" s="627" t="s">
        <v>160</v>
      </c>
      <c r="K1786" s="628" t="s">
        <v>2081</v>
      </c>
      <c r="L1786" s="798"/>
      <c r="M1786" s="799"/>
      <c r="N1786" s="802"/>
      <c r="O1786" s="805"/>
      <c r="P1786" s="808"/>
      <c r="Q1786" s="811"/>
      <c r="R1786" s="805"/>
      <c r="S1786" s="629" t="s">
        <v>158</v>
      </c>
      <c r="T1786" s="722">
        <v>44013</v>
      </c>
      <c r="U1786" s="889"/>
      <c r="V1786" s="890"/>
      <c r="W1786" s="787"/>
      <c r="X1786" s="788"/>
      <c r="Y1786" s="787"/>
      <c r="Z1786" s="788"/>
      <c r="AA1786" s="847"/>
      <c r="AB1786" s="848"/>
      <c r="AC1786" s="847"/>
      <c r="AD1786" s="848"/>
      <c r="AE1786" s="847"/>
      <c r="AF1786" s="848"/>
      <c r="AG1786" s="787"/>
      <c r="AH1786" s="788"/>
      <c r="AI1786" s="818"/>
      <c r="AJ1786" s="819"/>
      <c r="AK1786" s="793"/>
      <c r="AL1786" s="793"/>
      <c r="AM1786" s="793"/>
      <c r="AN1786" s="793"/>
      <c r="AO1786" s="793"/>
      <c r="AP1786" s="793"/>
      <c r="AQ1786" s="724"/>
    </row>
    <row r="1787" spans="1:43" s="404" customFormat="1" ht="12.75" hidden="1" customHeight="1" thickTop="1" x14ac:dyDescent="0.2">
      <c r="A1787" s="402"/>
      <c r="B1787" s="445" t="s">
        <v>310</v>
      </c>
      <c r="C1787" s="444" t="s">
        <v>1103</v>
      </c>
      <c r="D1787" s="442" t="s">
        <v>705</v>
      </c>
      <c r="E1787" s="442" t="s">
        <v>10</v>
      </c>
      <c r="F1787" s="440">
        <v>43552</v>
      </c>
      <c r="G1787" s="440"/>
      <c r="H1787" s="507">
        <v>2015</v>
      </c>
      <c r="I1787" s="439" t="s">
        <v>185</v>
      </c>
      <c r="J1787" s="604" t="s">
        <v>160</v>
      </c>
      <c r="K1787" s="439" t="s">
        <v>689</v>
      </c>
      <c r="L1787" s="822" t="s">
        <v>1141</v>
      </c>
      <c r="M1787" s="823"/>
      <c r="N1787" s="791" t="s">
        <v>1140</v>
      </c>
      <c r="O1787" s="828" t="s">
        <v>694</v>
      </c>
      <c r="P1787" s="831">
        <v>10.23</v>
      </c>
      <c r="Q1787" s="834" t="s">
        <v>218</v>
      </c>
      <c r="R1787" s="828" t="s">
        <v>185</v>
      </c>
      <c r="S1787" s="434" t="s">
        <v>184</v>
      </c>
      <c r="T1787" s="438">
        <v>215125015.81</v>
      </c>
      <c r="U1787" s="434" t="s">
        <v>183</v>
      </c>
      <c r="V1787" s="485">
        <f>T1792+T1790</f>
        <v>44197</v>
      </c>
      <c r="W1787" s="434" t="s">
        <v>182</v>
      </c>
      <c r="X1787" s="436">
        <f>T1787</f>
        <v>215125015.81</v>
      </c>
      <c r="Y1787" s="434" t="s">
        <v>181</v>
      </c>
      <c r="Z1787" s="435">
        <v>0.39510000000000001</v>
      </c>
      <c r="AA1787" s="475" t="s">
        <v>181</v>
      </c>
      <c r="AB1787" s="474">
        <v>0.40753</v>
      </c>
      <c r="AC1787" s="489" t="s">
        <v>181</v>
      </c>
      <c r="AD1787" s="488">
        <v>0.40753</v>
      </c>
      <c r="AE1787" s="434" t="s">
        <v>181</v>
      </c>
      <c r="AF1787" s="435"/>
      <c r="AG1787" s="434" t="s">
        <v>181</v>
      </c>
      <c r="AH1787" s="435">
        <v>0.49126999999999998</v>
      </c>
      <c r="AI1787" s="434" t="s">
        <v>180</v>
      </c>
      <c r="AJ1787" s="433"/>
      <c r="AK1787" s="791" t="s">
        <v>227</v>
      </c>
      <c r="AL1787" s="791" t="s">
        <v>227</v>
      </c>
      <c r="AM1787" s="791" t="s">
        <v>227</v>
      </c>
      <c r="AN1787" s="791"/>
      <c r="AO1787" s="791"/>
      <c r="AP1787" s="791" t="s">
        <v>10</v>
      </c>
    </row>
    <row r="1788" spans="1:43" s="404" customFormat="1" ht="15" hidden="1" customHeight="1" x14ac:dyDescent="0.2">
      <c r="A1788" s="402"/>
      <c r="B1788" s="445" t="s">
        <v>310</v>
      </c>
      <c r="C1788" s="444" t="s">
        <v>1103</v>
      </c>
      <c r="D1788" s="442" t="s">
        <v>705</v>
      </c>
      <c r="E1788" s="422" t="s">
        <v>10</v>
      </c>
      <c r="F1788" s="440">
        <v>43552</v>
      </c>
      <c r="G1788" s="420"/>
      <c r="H1788" s="507">
        <v>2015</v>
      </c>
      <c r="I1788" s="439" t="s">
        <v>185</v>
      </c>
      <c r="J1788" s="604" t="s">
        <v>160</v>
      </c>
      <c r="K1788" s="439" t="s">
        <v>689</v>
      </c>
      <c r="L1788" s="824"/>
      <c r="M1788" s="825"/>
      <c r="N1788" s="792"/>
      <c r="O1788" s="829"/>
      <c r="P1788" s="832"/>
      <c r="Q1788" s="835"/>
      <c r="R1788" s="829"/>
      <c r="S1788" s="416" t="s">
        <v>179</v>
      </c>
      <c r="T1788" s="432" t="s">
        <v>1105</v>
      </c>
      <c r="U1788" s="416" t="s">
        <v>177</v>
      </c>
      <c r="V1788" s="415">
        <f>V1787+V1790+V1789</f>
        <v>44260</v>
      </c>
      <c r="W1788" s="416" t="s">
        <v>176</v>
      </c>
      <c r="X1788" s="428">
        <f t="shared" ref="X1788" si="28">X1787</f>
        <v>215125015.81</v>
      </c>
      <c r="Y1788" s="416" t="s">
        <v>175</v>
      </c>
      <c r="Z1788" s="426"/>
      <c r="AA1788" s="471" t="s">
        <v>175</v>
      </c>
      <c r="AB1788" s="470"/>
      <c r="AC1788" s="487" t="s">
        <v>175</v>
      </c>
      <c r="AD1788" s="486"/>
      <c r="AE1788" s="416" t="s">
        <v>175</v>
      </c>
      <c r="AF1788" s="426"/>
      <c r="AG1788" s="416" t="s">
        <v>175</v>
      </c>
      <c r="AH1788" s="426"/>
      <c r="AI1788" s="416" t="s">
        <v>174</v>
      </c>
      <c r="AJ1788" s="430"/>
      <c r="AK1788" s="792"/>
      <c r="AL1788" s="792"/>
      <c r="AM1788" s="792"/>
      <c r="AN1788" s="792"/>
      <c r="AO1788" s="792"/>
      <c r="AP1788" s="792"/>
    </row>
    <row r="1789" spans="1:43" s="404" customFormat="1" ht="39" hidden="1" thickTop="1" x14ac:dyDescent="0.2">
      <c r="A1789" s="402"/>
      <c r="B1789" s="445" t="s">
        <v>310</v>
      </c>
      <c r="C1789" s="444" t="s">
        <v>1103</v>
      </c>
      <c r="D1789" s="442" t="s">
        <v>705</v>
      </c>
      <c r="E1789" s="422" t="s">
        <v>10</v>
      </c>
      <c r="F1789" s="440">
        <v>43552</v>
      </c>
      <c r="G1789" s="420"/>
      <c r="H1789" s="507">
        <v>2015</v>
      </c>
      <c r="I1789" s="439" t="s">
        <v>185</v>
      </c>
      <c r="J1789" s="604" t="s">
        <v>160</v>
      </c>
      <c r="K1789" s="439" t="s">
        <v>689</v>
      </c>
      <c r="L1789" s="824"/>
      <c r="M1789" s="825"/>
      <c r="N1789" s="792"/>
      <c r="O1789" s="829"/>
      <c r="P1789" s="832"/>
      <c r="Q1789" s="835"/>
      <c r="R1789" s="829"/>
      <c r="S1789" s="416" t="s">
        <v>173</v>
      </c>
      <c r="T1789" s="429" t="s">
        <v>1104</v>
      </c>
      <c r="U1789" s="416" t="s">
        <v>171</v>
      </c>
      <c r="V1789" s="427">
        <v>56</v>
      </c>
      <c r="W1789" s="416" t="s">
        <v>170</v>
      </c>
      <c r="X1789" s="428">
        <v>40523099.229999997</v>
      </c>
      <c r="Y1789" s="416" t="s">
        <v>169</v>
      </c>
      <c r="Z1789" s="426">
        <v>0.316</v>
      </c>
      <c r="AA1789" s="471" t="s">
        <v>169</v>
      </c>
      <c r="AB1789" s="470">
        <v>0.33446999999999999</v>
      </c>
      <c r="AC1789" s="487" t="s">
        <v>169</v>
      </c>
      <c r="AD1789" s="486">
        <v>0.33446999999999999</v>
      </c>
      <c r="AE1789" s="416" t="s">
        <v>169</v>
      </c>
      <c r="AF1789" s="426"/>
      <c r="AG1789" s="416" t="s">
        <v>169</v>
      </c>
      <c r="AH1789" s="426">
        <v>0.42675000000000002</v>
      </c>
      <c r="AI1789" s="816"/>
      <c r="AJ1789" s="817"/>
      <c r="AK1789" s="792"/>
      <c r="AL1789" s="792"/>
      <c r="AM1789" s="792"/>
      <c r="AN1789" s="792"/>
      <c r="AO1789" s="792"/>
      <c r="AP1789" s="792"/>
    </row>
    <row r="1790" spans="1:43" s="404" customFormat="1" ht="15" hidden="1" customHeight="1" x14ac:dyDescent="0.2">
      <c r="A1790" s="402"/>
      <c r="B1790" s="445" t="s">
        <v>310</v>
      </c>
      <c r="C1790" s="444" t="s">
        <v>1103</v>
      </c>
      <c r="D1790" s="442" t="s">
        <v>705</v>
      </c>
      <c r="E1790" s="422" t="s">
        <v>10</v>
      </c>
      <c r="F1790" s="440">
        <v>43552</v>
      </c>
      <c r="G1790" s="420"/>
      <c r="H1790" s="507">
        <v>2015</v>
      </c>
      <c r="I1790" s="439" t="s">
        <v>185</v>
      </c>
      <c r="J1790" s="604" t="s">
        <v>160</v>
      </c>
      <c r="K1790" s="439" t="s">
        <v>689</v>
      </c>
      <c r="L1790" s="824"/>
      <c r="M1790" s="825"/>
      <c r="N1790" s="792"/>
      <c r="O1790" s="829"/>
      <c r="P1790" s="832"/>
      <c r="Q1790" s="835"/>
      <c r="R1790" s="829"/>
      <c r="S1790" s="416" t="s">
        <v>168</v>
      </c>
      <c r="T1790" s="427">
        <v>584</v>
      </c>
      <c r="U1790" s="416" t="s">
        <v>167</v>
      </c>
      <c r="V1790" s="427">
        <v>7</v>
      </c>
      <c r="W1790" s="816"/>
      <c r="X1790" s="817"/>
      <c r="Y1790" s="416" t="s">
        <v>166</v>
      </c>
      <c r="Z1790" s="426">
        <f>IF(Z1788="",Z1789-Z1787,Z1789-Z1788)</f>
        <v>-7.9100000000000004E-2</v>
      </c>
      <c r="AA1790" s="471" t="s">
        <v>166</v>
      </c>
      <c r="AB1790" s="470">
        <f>IF(AB1788="",AB1789-AB1787,AB1789-AB1788)</f>
        <v>-7.3060000000000014E-2</v>
      </c>
      <c r="AC1790" s="487" t="s">
        <v>166</v>
      </c>
      <c r="AD1790" s="486">
        <f>IF(AD1788="",AD1789-AD1787,AD1789-AD1788)</f>
        <v>-7.3060000000000014E-2</v>
      </c>
      <c r="AE1790" s="416" t="s">
        <v>166</v>
      </c>
      <c r="AF1790" s="426">
        <f>IF(AF1788="",AF1789-AF1787,AF1789-AF1788)</f>
        <v>0</v>
      </c>
      <c r="AG1790" s="416" t="s">
        <v>166</v>
      </c>
      <c r="AH1790" s="426">
        <f>IF(AH1788="",AH1789-AH1787,AH1789-AH1788)</f>
        <v>-6.4519999999999966E-2</v>
      </c>
      <c r="AI1790" s="816"/>
      <c r="AJ1790" s="817"/>
      <c r="AK1790" s="792"/>
      <c r="AL1790" s="792"/>
      <c r="AM1790" s="792"/>
      <c r="AN1790" s="792"/>
      <c r="AO1790" s="792"/>
      <c r="AP1790" s="792"/>
    </row>
    <row r="1791" spans="1:43" s="404" customFormat="1" ht="15" hidden="1" customHeight="1" x14ac:dyDescent="0.2">
      <c r="A1791" s="402"/>
      <c r="B1791" s="425" t="s">
        <v>310</v>
      </c>
      <c r="C1791" s="424" t="s">
        <v>1103</v>
      </c>
      <c r="D1791" s="422" t="s">
        <v>705</v>
      </c>
      <c r="E1791" s="422" t="s">
        <v>10</v>
      </c>
      <c r="F1791" s="420">
        <v>43552</v>
      </c>
      <c r="G1791" s="420"/>
      <c r="H1791" s="507">
        <v>2015</v>
      </c>
      <c r="I1791" s="439" t="s">
        <v>185</v>
      </c>
      <c r="J1791" s="604" t="s">
        <v>160</v>
      </c>
      <c r="K1791" s="439" t="s">
        <v>689</v>
      </c>
      <c r="L1791" s="824"/>
      <c r="M1791" s="825"/>
      <c r="N1791" s="792"/>
      <c r="O1791" s="829"/>
      <c r="P1791" s="832"/>
      <c r="Q1791" s="835"/>
      <c r="R1791" s="829"/>
      <c r="S1791" s="416" t="s">
        <v>165</v>
      </c>
      <c r="T1791" s="415">
        <v>43361</v>
      </c>
      <c r="U1791" s="416" t="s">
        <v>164</v>
      </c>
      <c r="V1791" s="415"/>
      <c r="W1791" s="816"/>
      <c r="X1791" s="817"/>
      <c r="Y1791" s="816"/>
      <c r="Z1791" s="817"/>
      <c r="AA1791" s="816"/>
      <c r="AB1791" s="817"/>
      <c r="AC1791" s="816"/>
      <c r="AD1791" s="817"/>
      <c r="AE1791" s="816"/>
      <c r="AF1791" s="817"/>
      <c r="AG1791" s="816"/>
      <c r="AH1791" s="817"/>
      <c r="AI1791" s="816"/>
      <c r="AJ1791" s="817"/>
      <c r="AK1791" s="792"/>
      <c r="AL1791" s="792"/>
      <c r="AM1791" s="792"/>
      <c r="AN1791" s="792"/>
      <c r="AO1791" s="792"/>
      <c r="AP1791" s="792"/>
    </row>
    <row r="1792" spans="1:43" s="404" customFormat="1" ht="15" hidden="1" customHeight="1" thickBot="1" x14ac:dyDescent="0.25">
      <c r="A1792" s="402"/>
      <c r="B1792" s="414" t="s">
        <v>310</v>
      </c>
      <c r="C1792" s="413" t="s">
        <v>1103</v>
      </c>
      <c r="D1792" s="411" t="s">
        <v>705</v>
      </c>
      <c r="E1792" s="411" t="s">
        <v>10</v>
      </c>
      <c r="F1792" s="409">
        <v>43552</v>
      </c>
      <c r="G1792" s="409"/>
      <c r="H1792" s="408">
        <v>2015</v>
      </c>
      <c r="I1792" s="407" t="s">
        <v>185</v>
      </c>
      <c r="J1792" s="627" t="s">
        <v>160</v>
      </c>
      <c r="K1792" s="495" t="s">
        <v>689</v>
      </c>
      <c r="L1792" s="826"/>
      <c r="M1792" s="827"/>
      <c r="N1792" s="793"/>
      <c r="O1792" s="830"/>
      <c r="P1792" s="833"/>
      <c r="Q1792" s="836"/>
      <c r="R1792" s="830"/>
      <c r="S1792" s="406" t="s">
        <v>158</v>
      </c>
      <c r="T1792" s="451">
        <v>43613</v>
      </c>
      <c r="U1792" s="820"/>
      <c r="V1792" s="821"/>
      <c r="W1792" s="818"/>
      <c r="X1792" s="819"/>
      <c r="Y1792" s="818"/>
      <c r="Z1792" s="819"/>
      <c r="AA1792" s="818"/>
      <c r="AB1792" s="819"/>
      <c r="AC1792" s="818"/>
      <c r="AD1792" s="819"/>
      <c r="AE1792" s="818"/>
      <c r="AF1792" s="819"/>
      <c r="AG1792" s="818"/>
      <c r="AH1792" s="819"/>
      <c r="AI1792" s="818"/>
      <c r="AJ1792" s="819"/>
      <c r="AK1792" s="793"/>
      <c r="AL1792" s="793"/>
      <c r="AM1792" s="793"/>
      <c r="AN1792" s="793"/>
      <c r="AO1792" s="793"/>
      <c r="AP1792" s="793"/>
    </row>
    <row r="1793" spans="1:42" s="404" customFormat="1" ht="13.5" hidden="1" customHeight="1" thickTop="1" x14ac:dyDescent="0.2">
      <c r="A1793" s="402"/>
      <c r="B1793" s="598" t="s">
        <v>163</v>
      </c>
      <c r="C1793" s="599" t="s">
        <v>412</v>
      </c>
      <c r="D1793" s="603" t="s">
        <v>705</v>
      </c>
      <c r="E1793" s="601" t="s">
        <v>110</v>
      </c>
      <c r="F1793" s="602"/>
      <c r="G1793" s="602"/>
      <c r="H1793" s="612">
        <v>2019</v>
      </c>
      <c r="I1793" s="647"/>
      <c r="J1793" s="647" t="s">
        <v>225</v>
      </c>
      <c r="K1793" s="604" t="s">
        <v>2098</v>
      </c>
      <c r="L1793" s="794" t="s">
        <v>2104</v>
      </c>
      <c r="M1793" s="795"/>
      <c r="N1793" s="800" t="s">
        <v>2099</v>
      </c>
      <c r="O1793" s="803" t="s">
        <v>219</v>
      </c>
      <c r="P1793" s="806"/>
      <c r="Q1793" s="809" t="s">
        <v>218</v>
      </c>
      <c r="R1793" s="803" t="s">
        <v>185</v>
      </c>
      <c r="S1793" s="605" t="s">
        <v>184</v>
      </c>
      <c r="T1793" s="606">
        <v>2500000</v>
      </c>
      <c r="U1793" s="605" t="s">
        <v>183</v>
      </c>
      <c r="V1793" s="631">
        <v>0</v>
      </c>
      <c r="W1793" s="605" t="s">
        <v>182</v>
      </c>
      <c r="X1793" s="608">
        <v>53991806</v>
      </c>
      <c r="Y1793" s="605" t="s">
        <v>181</v>
      </c>
      <c r="Z1793" s="609"/>
      <c r="AA1793" s="402"/>
      <c r="AB1793" s="402"/>
      <c r="AC1793" s="402"/>
      <c r="AD1793" s="402"/>
      <c r="AE1793" s="402"/>
      <c r="AF1793" s="402"/>
      <c r="AG1793" s="605" t="s">
        <v>180</v>
      </c>
      <c r="AH1793" s="610"/>
      <c r="AI1793" s="434" t="s">
        <v>180</v>
      </c>
      <c r="AJ1793" s="433"/>
      <c r="AK1793" s="791" t="s">
        <v>227</v>
      </c>
      <c r="AL1793" s="791" t="s">
        <v>227</v>
      </c>
      <c r="AM1793" s="791" t="s">
        <v>227</v>
      </c>
      <c r="AN1793" s="791" t="s">
        <v>227</v>
      </c>
      <c r="AO1793" s="791" t="s">
        <v>227</v>
      </c>
      <c r="AP1793" s="791" t="s">
        <v>110</v>
      </c>
    </row>
    <row r="1794" spans="1:42" s="404" customFormat="1" ht="26.25" hidden="1" thickTop="1" x14ac:dyDescent="0.2">
      <c r="A1794" s="402"/>
      <c r="B1794" s="611" t="s">
        <v>163</v>
      </c>
      <c r="C1794" s="612" t="s">
        <v>412</v>
      </c>
      <c r="D1794" s="646" t="s">
        <v>705</v>
      </c>
      <c r="E1794" s="600" t="s">
        <v>110</v>
      </c>
      <c r="F1794" s="613"/>
      <c r="G1794" s="613"/>
      <c r="H1794" s="612">
        <v>2019</v>
      </c>
      <c r="I1794" s="647"/>
      <c r="J1794" s="647" t="s">
        <v>225</v>
      </c>
      <c r="K1794" s="614" t="s">
        <v>2098</v>
      </c>
      <c r="L1794" s="796"/>
      <c r="M1794" s="797"/>
      <c r="N1794" s="801"/>
      <c r="O1794" s="804"/>
      <c r="P1794" s="807"/>
      <c r="Q1794" s="810"/>
      <c r="R1794" s="804"/>
      <c r="S1794" s="615" t="s">
        <v>179</v>
      </c>
      <c r="T1794" s="616"/>
      <c r="U1794" s="615" t="s">
        <v>177</v>
      </c>
      <c r="V1794" s="617"/>
      <c r="W1794" s="615" t="s">
        <v>176</v>
      </c>
      <c r="X1794" s="618">
        <v>53991806</v>
      </c>
      <c r="Y1794" s="615" t="s">
        <v>175</v>
      </c>
      <c r="Z1794" s="619"/>
      <c r="AA1794" s="402"/>
      <c r="AB1794" s="402"/>
      <c r="AC1794" s="402"/>
      <c r="AD1794" s="402"/>
      <c r="AE1794" s="402"/>
      <c r="AF1794" s="402"/>
      <c r="AG1794" s="615" t="s">
        <v>174</v>
      </c>
      <c r="AH1794" s="620"/>
      <c r="AI1794" s="416" t="s">
        <v>174</v>
      </c>
      <c r="AJ1794" s="430"/>
      <c r="AK1794" s="792"/>
      <c r="AL1794" s="792"/>
      <c r="AM1794" s="792"/>
      <c r="AN1794" s="792"/>
      <c r="AO1794" s="792"/>
      <c r="AP1794" s="792"/>
    </row>
    <row r="1795" spans="1:42" s="404" customFormat="1" ht="26.25" hidden="1" thickTop="1" x14ac:dyDescent="0.2">
      <c r="A1795" s="402"/>
      <c r="B1795" s="611" t="s">
        <v>163</v>
      </c>
      <c r="C1795" s="612" t="s">
        <v>412</v>
      </c>
      <c r="D1795" s="646" t="s">
        <v>705</v>
      </c>
      <c r="E1795" s="600" t="s">
        <v>110</v>
      </c>
      <c r="F1795" s="613"/>
      <c r="G1795" s="613"/>
      <c r="H1795" s="612">
        <v>2019</v>
      </c>
      <c r="I1795" s="647"/>
      <c r="J1795" s="647" t="s">
        <v>225</v>
      </c>
      <c r="K1795" s="614" t="s">
        <v>2098</v>
      </c>
      <c r="L1795" s="796"/>
      <c r="M1795" s="797"/>
      <c r="N1795" s="801"/>
      <c r="O1795" s="804"/>
      <c r="P1795" s="807"/>
      <c r="Q1795" s="810"/>
      <c r="R1795" s="804"/>
      <c r="S1795" s="615" t="s">
        <v>173</v>
      </c>
      <c r="T1795" s="621"/>
      <c r="U1795" s="615" t="s">
        <v>171</v>
      </c>
      <c r="V1795" s="622"/>
      <c r="W1795" s="615" t="s">
        <v>170</v>
      </c>
      <c r="X1795" s="618"/>
      <c r="Y1795" s="615" t="s">
        <v>169</v>
      </c>
      <c r="Z1795" s="619"/>
      <c r="AA1795" s="402"/>
      <c r="AB1795" s="402"/>
      <c r="AC1795" s="402"/>
      <c r="AD1795" s="402"/>
      <c r="AE1795" s="402"/>
      <c r="AF1795" s="402"/>
      <c r="AG1795" s="785"/>
      <c r="AH1795" s="786"/>
      <c r="AI1795" s="816"/>
      <c r="AJ1795" s="817"/>
      <c r="AK1795" s="792"/>
      <c r="AL1795" s="792"/>
      <c r="AM1795" s="792"/>
      <c r="AN1795" s="792"/>
      <c r="AO1795" s="792"/>
      <c r="AP1795" s="792"/>
    </row>
    <row r="1796" spans="1:42" s="404" customFormat="1" ht="26.25" hidden="1" thickTop="1" x14ac:dyDescent="0.2">
      <c r="A1796" s="402"/>
      <c r="B1796" s="611" t="s">
        <v>163</v>
      </c>
      <c r="C1796" s="612" t="s">
        <v>412</v>
      </c>
      <c r="D1796" s="646" t="s">
        <v>705</v>
      </c>
      <c r="E1796" s="600" t="s">
        <v>110</v>
      </c>
      <c r="F1796" s="613"/>
      <c r="G1796" s="613"/>
      <c r="H1796" s="612">
        <v>2019</v>
      </c>
      <c r="I1796" s="647"/>
      <c r="J1796" s="647" t="s">
        <v>225</v>
      </c>
      <c r="K1796" s="614" t="s">
        <v>2098</v>
      </c>
      <c r="L1796" s="796"/>
      <c r="M1796" s="797"/>
      <c r="N1796" s="801"/>
      <c r="O1796" s="804"/>
      <c r="P1796" s="807"/>
      <c r="Q1796" s="810"/>
      <c r="R1796" s="804"/>
      <c r="S1796" s="615" t="s">
        <v>168</v>
      </c>
      <c r="T1796" s="622"/>
      <c r="U1796" s="615" t="s">
        <v>167</v>
      </c>
      <c r="V1796" s="622"/>
      <c r="W1796" s="785"/>
      <c r="X1796" s="786"/>
      <c r="Y1796" s="615" t="s">
        <v>166</v>
      </c>
      <c r="Z1796" s="619"/>
      <c r="AA1796" s="402"/>
      <c r="AB1796" s="402"/>
      <c r="AC1796" s="402"/>
      <c r="AD1796" s="402"/>
      <c r="AE1796" s="402"/>
      <c r="AF1796" s="402"/>
      <c r="AG1796" s="785"/>
      <c r="AH1796" s="786"/>
      <c r="AI1796" s="816"/>
      <c r="AJ1796" s="817"/>
      <c r="AK1796" s="792"/>
      <c r="AL1796" s="792"/>
      <c r="AM1796" s="792"/>
      <c r="AN1796" s="792"/>
      <c r="AO1796" s="792"/>
      <c r="AP1796" s="792"/>
    </row>
    <row r="1797" spans="1:42" s="404" customFormat="1" ht="26.25" hidden="1" thickTop="1" x14ac:dyDescent="0.2">
      <c r="A1797" s="402"/>
      <c r="B1797" s="611" t="s">
        <v>163</v>
      </c>
      <c r="C1797" s="612" t="s">
        <v>412</v>
      </c>
      <c r="D1797" s="646" t="s">
        <v>705</v>
      </c>
      <c r="E1797" s="600" t="s">
        <v>110</v>
      </c>
      <c r="F1797" s="613"/>
      <c r="G1797" s="613"/>
      <c r="H1797" s="612">
        <v>2019</v>
      </c>
      <c r="I1797" s="647"/>
      <c r="J1797" s="647" t="s">
        <v>225</v>
      </c>
      <c r="K1797" s="614" t="s">
        <v>2098</v>
      </c>
      <c r="L1797" s="796"/>
      <c r="M1797" s="797"/>
      <c r="N1797" s="801"/>
      <c r="O1797" s="804"/>
      <c r="P1797" s="807"/>
      <c r="Q1797" s="810"/>
      <c r="R1797" s="804"/>
      <c r="S1797" s="615" t="s">
        <v>165</v>
      </c>
      <c r="T1797" s="617"/>
      <c r="U1797" s="615" t="s">
        <v>164</v>
      </c>
      <c r="V1797" s="617"/>
      <c r="W1797" s="785"/>
      <c r="X1797" s="786"/>
      <c r="Y1797" s="785"/>
      <c r="Z1797" s="786"/>
      <c r="AA1797" s="402"/>
      <c r="AB1797" s="402"/>
      <c r="AC1797" s="402"/>
      <c r="AD1797" s="402"/>
      <c r="AE1797" s="402"/>
      <c r="AF1797" s="402"/>
      <c r="AG1797" s="785"/>
      <c r="AH1797" s="786"/>
      <c r="AI1797" s="816"/>
      <c r="AJ1797" s="817"/>
      <c r="AK1797" s="792"/>
      <c r="AL1797" s="792"/>
      <c r="AM1797" s="792"/>
      <c r="AN1797" s="792"/>
      <c r="AO1797" s="792"/>
      <c r="AP1797" s="792"/>
    </row>
    <row r="1798" spans="1:42" s="404" customFormat="1" ht="27" hidden="1" thickTop="1" thickBot="1" x14ac:dyDescent="0.25">
      <c r="A1798" s="402"/>
      <c r="B1798" s="623" t="s">
        <v>163</v>
      </c>
      <c r="C1798" s="624" t="s">
        <v>412</v>
      </c>
      <c r="D1798" s="648" t="s">
        <v>705</v>
      </c>
      <c r="E1798" s="625" t="s">
        <v>110</v>
      </c>
      <c r="F1798" s="626"/>
      <c r="G1798" s="626"/>
      <c r="H1798" s="624">
        <v>2019</v>
      </c>
      <c r="I1798" s="627"/>
      <c r="J1798" s="627" t="s">
        <v>225</v>
      </c>
      <c r="K1798" s="627" t="s">
        <v>2098</v>
      </c>
      <c r="L1798" s="798"/>
      <c r="M1798" s="799"/>
      <c r="N1798" s="802"/>
      <c r="O1798" s="805"/>
      <c r="P1798" s="808"/>
      <c r="Q1798" s="811"/>
      <c r="R1798" s="805"/>
      <c r="S1798" s="629" t="s">
        <v>158</v>
      </c>
      <c r="T1798" s="630"/>
      <c r="U1798" s="789"/>
      <c r="V1798" s="790"/>
      <c r="W1798" s="787"/>
      <c r="X1798" s="788"/>
      <c r="Y1798" s="787"/>
      <c r="Z1798" s="788"/>
      <c r="AA1798" s="402"/>
      <c r="AB1798" s="402"/>
      <c r="AC1798" s="402"/>
      <c r="AD1798" s="402"/>
      <c r="AE1798" s="402"/>
      <c r="AF1798" s="402"/>
      <c r="AG1798" s="787"/>
      <c r="AH1798" s="788"/>
      <c r="AI1798" s="818"/>
      <c r="AJ1798" s="819"/>
      <c r="AK1798" s="793"/>
      <c r="AL1798" s="793"/>
      <c r="AM1798" s="793"/>
      <c r="AN1798" s="793"/>
      <c r="AO1798" s="793"/>
      <c r="AP1798" s="793"/>
    </row>
    <row r="1799" spans="1:42" s="404" customFormat="1" ht="13.5" hidden="1" customHeight="1" thickTop="1" x14ac:dyDescent="0.2">
      <c r="A1799" s="402"/>
      <c r="B1799" s="598" t="s">
        <v>163</v>
      </c>
      <c r="C1799" s="599" t="s">
        <v>412</v>
      </c>
      <c r="D1799" s="603" t="s">
        <v>705</v>
      </c>
      <c r="E1799" s="601" t="s">
        <v>2106</v>
      </c>
      <c r="F1799" s="602"/>
      <c r="G1799" s="602"/>
      <c r="H1799" s="612">
        <v>2019</v>
      </c>
      <c r="I1799" s="647"/>
      <c r="J1799" s="647" t="s">
        <v>225</v>
      </c>
      <c r="K1799" s="604" t="s">
        <v>2098</v>
      </c>
      <c r="L1799" s="794" t="s">
        <v>2105</v>
      </c>
      <c r="M1799" s="795"/>
      <c r="N1799" s="800" t="s">
        <v>2099</v>
      </c>
      <c r="O1799" s="803" t="s">
        <v>219</v>
      </c>
      <c r="P1799" s="806"/>
      <c r="Q1799" s="809" t="s">
        <v>218</v>
      </c>
      <c r="R1799" s="803" t="s">
        <v>185</v>
      </c>
      <c r="S1799" s="605" t="s">
        <v>184</v>
      </c>
      <c r="T1799" s="606">
        <v>2000000</v>
      </c>
      <c r="U1799" s="605" t="s">
        <v>183</v>
      </c>
      <c r="V1799" s="631">
        <v>0</v>
      </c>
      <c r="W1799" s="605" t="s">
        <v>182</v>
      </c>
      <c r="X1799" s="608">
        <v>53991806</v>
      </c>
      <c r="Y1799" s="605" t="s">
        <v>181</v>
      </c>
      <c r="Z1799" s="609"/>
      <c r="AA1799" s="402"/>
      <c r="AB1799" s="402"/>
      <c r="AC1799" s="402"/>
      <c r="AD1799" s="402"/>
      <c r="AE1799" s="402"/>
      <c r="AF1799" s="402"/>
      <c r="AG1799" s="605" t="s">
        <v>180</v>
      </c>
      <c r="AH1799" s="610"/>
      <c r="AI1799" s="434" t="s">
        <v>180</v>
      </c>
      <c r="AJ1799" s="433"/>
      <c r="AK1799" s="791" t="s">
        <v>227</v>
      </c>
      <c r="AL1799" s="791" t="s">
        <v>227</v>
      </c>
      <c r="AM1799" s="791" t="s">
        <v>227</v>
      </c>
      <c r="AN1799" s="791" t="s">
        <v>227</v>
      </c>
      <c r="AO1799" s="791" t="s">
        <v>227</v>
      </c>
      <c r="AP1799" s="791" t="s">
        <v>2106</v>
      </c>
    </row>
    <row r="1800" spans="1:42" s="404" customFormat="1" ht="13.5" hidden="1" thickTop="1" x14ac:dyDescent="0.2">
      <c r="A1800" s="402"/>
      <c r="B1800" s="611" t="s">
        <v>163</v>
      </c>
      <c r="C1800" s="612" t="s">
        <v>412</v>
      </c>
      <c r="D1800" s="646" t="s">
        <v>705</v>
      </c>
      <c r="E1800" s="600" t="s">
        <v>2106</v>
      </c>
      <c r="F1800" s="613"/>
      <c r="G1800" s="613"/>
      <c r="H1800" s="612">
        <v>2019</v>
      </c>
      <c r="I1800" s="647"/>
      <c r="J1800" s="647" t="s">
        <v>225</v>
      </c>
      <c r="K1800" s="614" t="s">
        <v>2098</v>
      </c>
      <c r="L1800" s="796"/>
      <c r="M1800" s="797"/>
      <c r="N1800" s="801"/>
      <c r="O1800" s="804"/>
      <c r="P1800" s="807"/>
      <c r="Q1800" s="810"/>
      <c r="R1800" s="804"/>
      <c r="S1800" s="615" t="s">
        <v>179</v>
      </c>
      <c r="T1800" s="616"/>
      <c r="U1800" s="615" t="s">
        <v>177</v>
      </c>
      <c r="V1800" s="617"/>
      <c r="W1800" s="615" t="s">
        <v>176</v>
      </c>
      <c r="X1800" s="618">
        <v>53991806</v>
      </c>
      <c r="Y1800" s="615" t="s">
        <v>175</v>
      </c>
      <c r="Z1800" s="619"/>
      <c r="AA1800" s="402"/>
      <c r="AB1800" s="402"/>
      <c r="AC1800" s="402"/>
      <c r="AD1800" s="402"/>
      <c r="AE1800" s="402"/>
      <c r="AF1800" s="402"/>
      <c r="AG1800" s="615" t="s">
        <v>174</v>
      </c>
      <c r="AH1800" s="620"/>
      <c r="AI1800" s="416" t="s">
        <v>174</v>
      </c>
      <c r="AJ1800" s="430"/>
      <c r="AK1800" s="792"/>
      <c r="AL1800" s="792"/>
      <c r="AM1800" s="792"/>
      <c r="AN1800" s="792"/>
      <c r="AO1800" s="792"/>
      <c r="AP1800" s="792"/>
    </row>
    <row r="1801" spans="1:42" s="404" customFormat="1" ht="13.5" hidden="1" thickTop="1" x14ac:dyDescent="0.2">
      <c r="A1801" s="402"/>
      <c r="B1801" s="611" t="s">
        <v>163</v>
      </c>
      <c r="C1801" s="612" t="s">
        <v>412</v>
      </c>
      <c r="D1801" s="646" t="s">
        <v>705</v>
      </c>
      <c r="E1801" s="600" t="s">
        <v>2106</v>
      </c>
      <c r="F1801" s="613"/>
      <c r="G1801" s="613"/>
      <c r="H1801" s="612">
        <v>2019</v>
      </c>
      <c r="I1801" s="647"/>
      <c r="J1801" s="647" t="s">
        <v>225</v>
      </c>
      <c r="K1801" s="614" t="s">
        <v>2098</v>
      </c>
      <c r="L1801" s="796"/>
      <c r="M1801" s="797"/>
      <c r="N1801" s="801"/>
      <c r="O1801" s="804"/>
      <c r="P1801" s="807"/>
      <c r="Q1801" s="810"/>
      <c r="R1801" s="804"/>
      <c r="S1801" s="615" t="s">
        <v>173</v>
      </c>
      <c r="T1801" s="621"/>
      <c r="U1801" s="615" t="s">
        <v>171</v>
      </c>
      <c r="V1801" s="622"/>
      <c r="W1801" s="615" t="s">
        <v>170</v>
      </c>
      <c r="X1801" s="618"/>
      <c r="Y1801" s="615" t="s">
        <v>169</v>
      </c>
      <c r="Z1801" s="619"/>
      <c r="AA1801" s="402"/>
      <c r="AB1801" s="402"/>
      <c r="AC1801" s="402"/>
      <c r="AD1801" s="402"/>
      <c r="AE1801" s="402"/>
      <c r="AF1801" s="402"/>
      <c r="AG1801" s="785"/>
      <c r="AH1801" s="786"/>
      <c r="AI1801" s="816"/>
      <c r="AJ1801" s="817"/>
      <c r="AK1801" s="792"/>
      <c r="AL1801" s="792"/>
      <c r="AM1801" s="792"/>
      <c r="AN1801" s="792"/>
      <c r="AO1801" s="792"/>
      <c r="AP1801" s="792"/>
    </row>
    <row r="1802" spans="1:42" s="404" customFormat="1" ht="13.5" hidden="1" thickTop="1" x14ac:dyDescent="0.2">
      <c r="A1802" s="402"/>
      <c r="B1802" s="611" t="s">
        <v>163</v>
      </c>
      <c r="C1802" s="612" t="s">
        <v>412</v>
      </c>
      <c r="D1802" s="646" t="s">
        <v>705</v>
      </c>
      <c r="E1802" s="600" t="s">
        <v>2106</v>
      </c>
      <c r="F1802" s="613"/>
      <c r="G1802" s="613"/>
      <c r="H1802" s="612">
        <v>2019</v>
      </c>
      <c r="I1802" s="647"/>
      <c r="J1802" s="647" t="s">
        <v>225</v>
      </c>
      <c r="K1802" s="614" t="s">
        <v>2098</v>
      </c>
      <c r="L1802" s="796"/>
      <c r="M1802" s="797"/>
      <c r="N1802" s="801"/>
      <c r="O1802" s="804"/>
      <c r="P1802" s="807"/>
      <c r="Q1802" s="810"/>
      <c r="R1802" s="804"/>
      <c r="S1802" s="615" t="s">
        <v>168</v>
      </c>
      <c r="T1802" s="622"/>
      <c r="U1802" s="615" t="s">
        <v>167</v>
      </c>
      <c r="V1802" s="622"/>
      <c r="W1802" s="785"/>
      <c r="X1802" s="786"/>
      <c r="Y1802" s="615" t="s">
        <v>166</v>
      </c>
      <c r="Z1802" s="619"/>
      <c r="AA1802" s="402"/>
      <c r="AB1802" s="402"/>
      <c r="AC1802" s="402"/>
      <c r="AD1802" s="402"/>
      <c r="AE1802" s="402"/>
      <c r="AF1802" s="402"/>
      <c r="AG1802" s="785"/>
      <c r="AH1802" s="786"/>
      <c r="AI1802" s="816"/>
      <c r="AJ1802" s="817"/>
      <c r="AK1802" s="792"/>
      <c r="AL1802" s="792"/>
      <c r="AM1802" s="792"/>
      <c r="AN1802" s="792"/>
      <c r="AO1802" s="792"/>
      <c r="AP1802" s="792"/>
    </row>
    <row r="1803" spans="1:42" s="404" customFormat="1" ht="13.5" hidden="1" thickTop="1" x14ac:dyDescent="0.2">
      <c r="A1803" s="402"/>
      <c r="B1803" s="611" t="s">
        <v>163</v>
      </c>
      <c r="C1803" s="612" t="s">
        <v>412</v>
      </c>
      <c r="D1803" s="646" t="s">
        <v>705</v>
      </c>
      <c r="E1803" s="600" t="s">
        <v>2106</v>
      </c>
      <c r="F1803" s="613"/>
      <c r="G1803" s="613"/>
      <c r="H1803" s="612">
        <v>2019</v>
      </c>
      <c r="I1803" s="647"/>
      <c r="J1803" s="647" t="s">
        <v>225</v>
      </c>
      <c r="K1803" s="614" t="s">
        <v>2098</v>
      </c>
      <c r="L1803" s="796"/>
      <c r="M1803" s="797"/>
      <c r="N1803" s="801"/>
      <c r="O1803" s="804"/>
      <c r="P1803" s="807"/>
      <c r="Q1803" s="810"/>
      <c r="R1803" s="804"/>
      <c r="S1803" s="615" t="s">
        <v>165</v>
      </c>
      <c r="T1803" s="617"/>
      <c r="U1803" s="615" t="s">
        <v>164</v>
      </c>
      <c r="V1803" s="617"/>
      <c r="W1803" s="785"/>
      <c r="X1803" s="786"/>
      <c r="Y1803" s="785"/>
      <c r="Z1803" s="786"/>
      <c r="AA1803" s="402"/>
      <c r="AB1803" s="402"/>
      <c r="AC1803" s="402"/>
      <c r="AD1803" s="402"/>
      <c r="AE1803" s="402"/>
      <c r="AF1803" s="402"/>
      <c r="AG1803" s="785"/>
      <c r="AH1803" s="786"/>
      <c r="AI1803" s="816"/>
      <c r="AJ1803" s="817"/>
      <c r="AK1803" s="792"/>
      <c r="AL1803" s="792"/>
      <c r="AM1803" s="792"/>
      <c r="AN1803" s="792"/>
      <c r="AO1803" s="792"/>
      <c r="AP1803" s="792"/>
    </row>
    <row r="1804" spans="1:42" s="404" customFormat="1" ht="14.25" hidden="1" thickTop="1" thickBot="1" x14ac:dyDescent="0.25">
      <c r="A1804" s="402"/>
      <c r="B1804" s="623" t="s">
        <v>163</v>
      </c>
      <c r="C1804" s="624" t="s">
        <v>412</v>
      </c>
      <c r="D1804" s="648" t="s">
        <v>705</v>
      </c>
      <c r="E1804" s="625" t="s">
        <v>2106</v>
      </c>
      <c r="F1804" s="626"/>
      <c r="G1804" s="626"/>
      <c r="H1804" s="624">
        <v>2019</v>
      </c>
      <c r="I1804" s="627"/>
      <c r="J1804" s="627" t="s">
        <v>225</v>
      </c>
      <c r="K1804" s="627" t="s">
        <v>2098</v>
      </c>
      <c r="L1804" s="798"/>
      <c r="M1804" s="799"/>
      <c r="N1804" s="802"/>
      <c r="O1804" s="805"/>
      <c r="P1804" s="808"/>
      <c r="Q1804" s="811"/>
      <c r="R1804" s="805"/>
      <c r="S1804" s="629" t="s">
        <v>158</v>
      </c>
      <c r="T1804" s="630"/>
      <c r="U1804" s="789"/>
      <c r="V1804" s="790"/>
      <c r="W1804" s="787"/>
      <c r="X1804" s="788"/>
      <c r="Y1804" s="787"/>
      <c r="Z1804" s="788"/>
      <c r="AA1804" s="402"/>
      <c r="AB1804" s="402"/>
      <c r="AC1804" s="402"/>
      <c r="AD1804" s="402"/>
      <c r="AE1804" s="402"/>
      <c r="AF1804" s="402"/>
      <c r="AG1804" s="787"/>
      <c r="AH1804" s="788"/>
      <c r="AI1804" s="818"/>
      <c r="AJ1804" s="819"/>
      <c r="AK1804" s="793"/>
      <c r="AL1804" s="793"/>
      <c r="AM1804" s="793"/>
      <c r="AN1804" s="793"/>
      <c r="AO1804" s="793"/>
      <c r="AP1804" s="793"/>
    </row>
    <row r="1805" spans="1:42" s="404" customFormat="1" ht="12.75" customHeight="1" thickTop="1" x14ac:dyDescent="0.2">
      <c r="A1805" s="402"/>
      <c r="B1805" s="445" t="s">
        <v>706</v>
      </c>
      <c r="C1805" s="444" t="s">
        <v>444</v>
      </c>
      <c r="D1805" s="443" t="s">
        <v>705</v>
      </c>
      <c r="E1805" s="442" t="s">
        <v>50</v>
      </c>
      <c r="F1805" s="440">
        <v>43915</v>
      </c>
      <c r="G1805" s="440">
        <v>43944</v>
      </c>
      <c r="H1805" s="507">
        <v>2019</v>
      </c>
      <c r="I1805" s="439" t="s">
        <v>1934</v>
      </c>
      <c r="J1805" s="439" t="s">
        <v>987</v>
      </c>
      <c r="K1805" s="439" t="s">
        <v>938</v>
      </c>
      <c r="L1805" s="822" t="s">
        <v>941</v>
      </c>
      <c r="M1805" s="823"/>
      <c r="N1805" s="791" t="s">
        <v>2047</v>
      </c>
      <c r="O1805" s="828" t="s">
        <v>228</v>
      </c>
      <c r="P1805" s="831"/>
      <c r="Q1805" s="834"/>
      <c r="R1805" s="828"/>
      <c r="S1805" s="434" t="s">
        <v>184</v>
      </c>
      <c r="T1805" s="438">
        <v>600000</v>
      </c>
      <c r="U1805" s="434" t="s">
        <v>183</v>
      </c>
      <c r="V1805" s="437">
        <f>T1810+T1808-0.001</f>
        <v>43944.999000000003</v>
      </c>
      <c r="W1805" s="434" t="s">
        <v>182</v>
      </c>
      <c r="X1805" s="436">
        <f>T1805</f>
        <v>600000</v>
      </c>
      <c r="Y1805" s="434" t="s">
        <v>181</v>
      </c>
      <c r="Z1805" s="435"/>
      <c r="AA1805" s="434" t="s">
        <v>181</v>
      </c>
      <c r="AB1805" s="435"/>
      <c r="AC1805" s="434" t="s">
        <v>181</v>
      </c>
      <c r="AD1805" s="435"/>
      <c r="AE1805" s="434" t="s">
        <v>181</v>
      </c>
      <c r="AF1805" s="435">
        <v>1</v>
      </c>
      <c r="AG1805" s="434" t="s">
        <v>181</v>
      </c>
      <c r="AH1805" s="435">
        <v>1</v>
      </c>
      <c r="AI1805" s="466" t="s">
        <v>180</v>
      </c>
      <c r="AJ1805" s="465"/>
      <c r="AK1805" s="791" t="s">
        <v>940</v>
      </c>
      <c r="AL1805" s="791" t="s">
        <v>940</v>
      </c>
      <c r="AM1805" s="791" t="s">
        <v>940</v>
      </c>
      <c r="AN1805" s="791" t="s">
        <v>227</v>
      </c>
      <c r="AO1805" s="791" t="s">
        <v>227</v>
      </c>
      <c r="AP1805" s="791" t="s">
        <v>2143</v>
      </c>
    </row>
    <row r="1806" spans="1:42" s="404" customFormat="1" ht="15" customHeight="1" x14ac:dyDescent="0.2">
      <c r="A1806" s="402"/>
      <c r="B1806" s="425" t="s">
        <v>706</v>
      </c>
      <c r="C1806" s="424" t="s">
        <v>444</v>
      </c>
      <c r="D1806" s="423" t="s">
        <v>705</v>
      </c>
      <c r="E1806" s="422" t="s">
        <v>50</v>
      </c>
      <c r="F1806" s="420">
        <v>43915</v>
      </c>
      <c r="G1806" s="420">
        <v>43944</v>
      </c>
      <c r="H1806" s="507">
        <v>2019</v>
      </c>
      <c r="I1806" s="439" t="s">
        <v>1934</v>
      </c>
      <c r="J1806" s="439" t="s">
        <v>987</v>
      </c>
      <c r="K1806" s="417" t="s">
        <v>938</v>
      </c>
      <c r="L1806" s="824"/>
      <c r="M1806" s="825"/>
      <c r="N1806" s="792"/>
      <c r="O1806" s="829"/>
      <c r="P1806" s="832"/>
      <c r="Q1806" s="835"/>
      <c r="R1806" s="829"/>
      <c r="S1806" s="416" t="s">
        <v>179</v>
      </c>
      <c r="T1806" s="432" t="s">
        <v>986</v>
      </c>
      <c r="U1806" s="416" t="s">
        <v>177</v>
      </c>
      <c r="V1806" s="415">
        <f>V1805+V1808</f>
        <v>43944.999000000003</v>
      </c>
      <c r="W1806" s="416" t="s">
        <v>176</v>
      </c>
      <c r="X1806" s="428">
        <f>X1805</f>
        <v>600000</v>
      </c>
      <c r="Y1806" s="416" t="s">
        <v>175</v>
      </c>
      <c r="Z1806" s="426"/>
      <c r="AA1806" s="416" t="s">
        <v>175</v>
      </c>
      <c r="AB1806" s="426"/>
      <c r="AC1806" s="416" t="s">
        <v>175</v>
      </c>
      <c r="AD1806" s="426"/>
      <c r="AE1806" s="416" t="s">
        <v>175</v>
      </c>
      <c r="AF1806" s="426"/>
      <c r="AG1806" s="416" t="s">
        <v>175</v>
      </c>
      <c r="AH1806" s="426"/>
      <c r="AI1806" s="463" t="s">
        <v>174</v>
      </c>
      <c r="AJ1806" s="464"/>
      <c r="AK1806" s="792"/>
      <c r="AL1806" s="792"/>
      <c r="AM1806" s="792"/>
      <c r="AN1806" s="792"/>
      <c r="AO1806" s="792"/>
      <c r="AP1806" s="792"/>
    </row>
    <row r="1807" spans="1:42" s="404" customFormat="1" x14ac:dyDescent="0.2">
      <c r="A1807" s="402"/>
      <c r="B1807" s="425" t="s">
        <v>706</v>
      </c>
      <c r="C1807" s="424" t="s">
        <v>444</v>
      </c>
      <c r="D1807" s="423" t="s">
        <v>705</v>
      </c>
      <c r="E1807" s="422" t="s">
        <v>50</v>
      </c>
      <c r="F1807" s="420">
        <v>43915</v>
      </c>
      <c r="G1807" s="420">
        <v>43944</v>
      </c>
      <c r="H1807" s="507">
        <v>2019</v>
      </c>
      <c r="I1807" s="439" t="s">
        <v>1934</v>
      </c>
      <c r="J1807" s="439" t="s">
        <v>987</v>
      </c>
      <c r="K1807" s="417" t="s">
        <v>938</v>
      </c>
      <c r="L1807" s="824"/>
      <c r="M1807" s="825"/>
      <c r="N1807" s="792"/>
      <c r="O1807" s="829"/>
      <c r="P1807" s="832"/>
      <c r="Q1807" s="835"/>
      <c r="R1807" s="829"/>
      <c r="S1807" s="416" t="s">
        <v>173</v>
      </c>
      <c r="T1807" s="429" t="s">
        <v>192</v>
      </c>
      <c r="U1807" s="416" t="s">
        <v>171</v>
      </c>
      <c r="V1807" s="427"/>
      <c r="W1807" s="416" t="s">
        <v>170</v>
      </c>
      <c r="X1807" s="428"/>
      <c r="Y1807" s="416" t="s">
        <v>169</v>
      </c>
      <c r="Z1807" s="426"/>
      <c r="AA1807" s="416" t="s">
        <v>169</v>
      </c>
      <c r="AB1807" s="426"/>
      <c r="AC1807" s="416" t="s">
        <v>169</v>
      </c>
      <c r="AD1807" s="426"/>
      <c r="AE1807" s="416" t="s">
        <v>169</v>
      </c>
      <c r="AF1807" s="426">
        <v>1</v>
      </c>
      <c r="AG1807" s="416" t="s">
        <v>169</v>
      </c>
      <c r="AH1807" s="426">
        <v>1</v>
      </c>
      <c r="AI1807" s="781"/>
      <c r="AJ1807" s="782"/>
      <c r="AK1807" s="792"/>
      <c r="AL1807" s="792"/>
      <c r="AM1807" s="792"/>
      <c r="AN1807" s="792"/>
      <c r="AO1807" s="792"/>
      <c r="AP1807" s="792"/>
    </row>
    <row r="1808" spans="1:42" s="404" customFormat="1" ht="15" customHeight="1" x14ac:dyDescent="0.2">
      <c r="A1808" s="402"/>
      <c r="B1808" s="425" t="s">
        <v>706</v>
      </c>
      <c r="C1808" s="424" t="s">
        <v>444</v>
      </c>
      <c r="D1808" s="423" t="s">
        <v>705</v>
      </c>
      <c r="E1808" s="422" t="s">
        <v>50</v>
      </c>
      <c r="F1808" s="420">
        <v>43915</v>
      </c>
      <c r="G1808" s="420">
        <v>43944</v>
      </c>
      <c r="H1808" s="507">
        <v>2019</v>
      </c>
      <c r="I1808" s="439" t="s">
        <v>1934</v>
      </c>
      <c r="J1808" s="439" t="s">
        <v>987</v>
      </c>
      <c r="K1808" s="417" t="s">
        <v>938</v>
      </c>
      <c r="L1808" s="824"/>
      <c r="M1808" s="825"/>
      <c r="N1808" s="792"/>
      <c r="O1808" s="829"/>
      <c r="P1808" s="832"/>
      <c r="Q1808" s="835"/>
      <c r="R1808" s="829"/>
      <c r="S1808" s="416" t="s">
        <v>168</v>
      </c>
      <c r="T1808" s="427">
        <v>30</v>
      </c>
      <c r="U1808" s="416" t="s">
        <v>167</v>
      </c>
      <c r="V1808" s="427"/>
      <c r="W1808" s="816"/>
      <c r="X1808" s="817"/>
      <c r="Y1808" s="416" t="s">
        <v>166</v>
      </c>
      <c r="Z1808" s="426">
        <f>IF(Z1806="",Z1807-Z1805,Z1807-Z1806)</f>
        <v>0</v>
      </c>
      <c r="AA1808" s="416" t="s">
        <v>166</v>
      </c>
      <c r="AB1808" s="426">
        <f>IF(AB1806="",AB1807-AB1805,AB1807-AB1806)</f>
        <v>0</v>
      </c>
      <c r="AC1808" s="416" t="s">
        <v>166</v>
      </c>
      <c r="AD1808" s="426">
        <f>IF(AD1806="",AD1807-AD1805,AD1807-AD1806)</f>
        <v>0</v>
      </c>
      <c r="AE1808" s="416" t="s">
        <v>166</v>
      </c>
      <c r="AF1808" s="426">
        <f>IF(AF1806="",AF1807-AF1805,AF1807-AF1806)</f>
        <v>0</v>
      </c>
      <c r="AG1808" s="416" t="s">
        <v>166</v>
      </c>
      <c r="AH1808" s="426">
        <f>IF(AH1806="",AH1807-AH1805,AH1807-AH1806)</f>
        <v>0</v>
      </c>
      <c r="AI1808" s="781"/>
      <c r="AJ1808" s="782"/>
      <c r="AK1808" s="792"/>
      <c r="AL1808" s="792"/>
      <c r="AM1808" s="792"/>
      <c r="AN1808" s="792"/>
      <c r="AO1808" s="792"/>
      <c r="AP1808" s="792"/>
    </row>
    <row r="1809" spans="1:42" s="404" customFormat="1" ht="15" customHeight="1" x14ac:dyDescent="0.2">
      <c r="A1809" s="402"/>
      <c r="B1809" s="425" t="s">
        <v>706</v>
      </c>
      <c r="C1809" s="424" t="s">
        <v>444</v>
      </c>
      <c r="D1809" s="423" t="s">
        <v>705</v>
      </c>
      <c r="E1809" s="422" t="s">
        <v>50</v>
      </c>
      <c r="F1809" s="420">
        <v>43915</v>
      </c>
      <c r="G1809" s="420">
        <v>43944</v>
      </c>
      <c r="H1809" s="507">
        <v>2019</v>
      </c>
      <c r="I1809" s="439" t="s">
        <v>1934</v>
      </c>
      <c r="J1809" s="439" t="s">
        <v>987</v>
      </c>
      <c r="K1809" s="417" t="s">
        <v>938</v>
      </c>
      <c r="L1809" s="824"/>
      <c r="M1809" s="825"/>
      <c r="N1809" s="792"/>
      <c r="O1809" s="829"/>
      <c r="P1809" s="832"/>
      <c r="Q1809" s="835"/>
      <c r="R1809" s="829"/>
      <c r="S1809" s="416" t="s">
        <v>165</v>
      </c>
      <c r="T1809" s="415"/>
      <c r="U1809" s="416" t="s">
        <v>164</v>
      </c>
      <c r="V1809" s="415">
        <v>43920</v>
      </c>
      <c r="W1809" s="816"/>
      <c r="X1809" s="817"/>
      <c r="Y1809" s="816"/>
      <c r="Z1809" s="817"/>
      <c r="AA1809" s="816"/>
      <c r="AB1809" s="817"/>
      <c r="AC1809" s="816"/>
      <c r="AD1809" s="817"/>
      <c r="AE1809" s="816"/>
      <c r="AF1809" s="817"/>
      <c r="AG1809" s="816"/>
      <c r="AH1809" s="817"/>
      <c r="AI1809" s="781"/>
      <c r="AJ1809" s="782"/>
      <c r="AK1809" s="792"/>
      <c r="AL1809" s="792"/>
      <c r="AM1809" s="792"/>
      <c r="AN1809" s="792"/>
      <c r="AO1809" s="792"/>
      <c r="AP1809" s="792"/>
    </row>
    <row r="1810" spans="1:42" s="404" customFormat="1" ht="15" customHeight="1" thickBot="1" x14ac:dyDescent="0.25">
      <c r="A1810" s="402"/>
      <c r="B1810" s="414" t="s">
        <v>706</v>
      </c>
      <c r="C1810" s="413" t="s">
        <v>444</v>
      </c>
      <c r="D1810" s="412" t="s">
        <v>705</v>
      </c>
      <c r="E1810" s="411" t="s">
        <v>50</v>
      </c>
      <c r="F1810" s="409">
        <v>43915</v>
      </c>
      <c r="G1810" s="409">
        <v>43944</v>
      </c>
      <c r="H1810" s="408">
        <v>2019</v>
      </c>
      <c r="I1810" s="407" t="s">
        <v>1934</v>
      </c>
      <c r="J1810" s="407" t="s">
        <v>987</v>
      </c>
      <c r="K1810" s="495" t="s">
        <v>938</v>
      </c>
      <c r="L1810" s="826"/>
      <c r="M1810" s="827"/>
      <c r="N1810" s="793"/>
      <c r="O1810" s="830"/>
      <c r="P1810" s="833"/>
      <c r="Q1810" s="836"/>
      <c r="R1810" s="830"/>
      <c r="S1810" s="406" t="s">
        <v>158</v>
      </c>
      <c r="T1810" s="451">
        <v>43915</v>
      </c>
      <c r="U1810" s="820"/>
      <c r="V1810" s="821"/>
      <c r="W1810" s="818"/>
      <c r="X1810" s="819"/>
      <c r="Y1810" s="818"/>
      <c r="Z1810" s="819"/>
      <c r="AA1810" s="818"/>
      <c r="AB1810" s="819"/>
      <c r="AC1810" s="818"/>
      <c r="AD1810" s="819"/>
      <c r="AE1810" s="818"/>
      <c r="AF1810" s="819"/>
      <c r="AG1810" s="818"/>
      <c r="AH1810" s="819"/>
      <c r="AI1810" s="783"/>
      <c r="AJ1810" s="784"/>
      <c r="AK1810" s="793"/>
      <c r="AL1810" s="793"/>
      <c r="AM1810" s="793"/>
      <c r="AN1810" s="793"/>
      <c r="AO1810" s="793"/>
      <c r="AP1810" s="793"/>
    </row>
    <row r="1811" spans="1:42" s="404" customFormat="1" ht="12.75" customHeight="1" thickTop="1" x14ac:dyDescent="0.2">
      <c r="A1811" s="402"/>
      <c r="B1811" s="445" t="s">
        <v>706</v>
      </c>
      <c r="C1811" s="444" t="s">
        <v>444</v>
      </c>
      <c r="D1811" s="443" t="s">
        <v>705</v>
      </c>
      <c r="E1811" s="442" t="s">
        <v>50</v>
      </c>
      <c r="F1811" s="440">
        <v>43900</v>
      </c>
      <c r="G1811" s="440">
        <v>43905</v>
      </c>
      <c r="H1811" s="419">
        <v>2019</v>
      </c>
      <c r="I1811" s="439" t="s">
        <v>185</v>
      </c>
      <c r="J1811" s="418" t="s">
        <v>987</v>
      </c>
      <c r="K1811" s="439" t="s">
        <v>697</v>
      </c>
      <c r="L1811" s="822" t="s">
        <v>2048</v>
      </c>
      <c r="M1811" s="823"/>
      <c r="N1811" s="791" t="s">
        <v>2047</v>
      </c>
      <c r="O1811" s="828" t="s">
        <v>228</v>
      </c>
      <c r="P1811" s="831"/>
      <c r="Q1811" s="834" t="s">
        <v>231</v>
      </c>
      <c r="R1811" s="828"/>
      <c r="S1811" s="434" t="s">
        <v>184</v>
      </c>
      <c r="T1811" s="438">
        <v>1000000</v>
      </c>
      <c r="U1811" s="434" t="s">
        <v>183</v>
      </c>
      <c r="V1811" s="437">
        <f>T1816+T1814-0.001</f>
        <v>43929.999000000003</v>
      </c>
      <c r="W1811" s="434" t="s">
        <v>182</v>
      </c>
      <c r="X1811" s="436">
        <f>T1811</f>
        <v>1000000</v>
      </c>
      <c r="Y1811" s="434" t="s">
        <v>181</v>
      </c>
      <c r="Z1811" s="435"/>
      <c r="AA1811" s="434" t="s">
        <v>181</v>
      </c>
      <c r="AB1811" s="435"/>
      <c r="AC1811" s="434" t="s">
        <v>181</v>
      </c>
      <c r="AD1811" s="435"/>
      <c r="AE1811" s="434" t="s">
        <v>181</v>
      </c>
      <c r="AF1811" s="435">
        <v>1</v>
      </c>
      <c r="AG1811" s="434" t="s">
        <v>181</v>
      </c>
      <c r="AH1811" s="435">
        <v>1</v>
      </c>
      <c r="AI1811" s="466" t="s">
        <v>180</v>
      </c>
      <c r="AJ1811" s="465"/>
      <c r="AK1811" s="791" t="s">
        <v>714</v>
      </c>
      <c r="AL1811" s="791" t="s">
        <v>714</v>
      </c>
      <c r="AM1811" s="791" t="s">
        <v>714</v>
      </c>
      <c r="AN1811" s="791" t="s">
        <v>227</v>
      </c>
      <c r="AO1811" s="791" t="s">
        <v>227</v>
      </c>
      <c r="AP1811" s="791" t="s">
        <v>2143</v>
      </c>
    </row>
    <row r="1812" spans="1:42" s="404" customFormat="1" ht="12.75" customHeight="1" x14ac:dyDescent="0.2">
      <c r="A1812" s="402"/>
      <c r="B1812" s="425" t="s">
        <v>706</v>
      </c>
      <c r="C1812" s="424" t="s">
        <v>444</v>
      </c>
      <c r="D1812" s="423" t="s">
        <v>705</v>
      </c>
      <c r="E1812" s="422" t="s">
        <v>50</v>
      </c>
      <c r="F1812" s="420">
        <v>43900</v>
      </c>
      <c r="G1812" s="420">
        <v>43905</v>
      </c>
      <c r="H1812" s="419">
        <v>2019</v>
      </c>
      <c r="I1812" s="439" t="s">
        <v>185</v>
      </c>
      <c r="J1812" s="418" t="s">
        <v>987</v>
      </c>
      <c r="K1812" s="417" t="s">
        <v>697</v>
      </c>
      <c r="L1812" s="824"/>
      <c r="M1812" s="825"/>
      <c r="N1812" s="792"/>
      <c r="O1812" s="829"/>
      <c r="P1812" s="832"/>
      <c r="Q1812" s="835"/>
      <c r="R1812" s="829"/>
      <c r="S1812" s="416" t="s">
        <v>179</v>
      </c>
      <c r="T1812" s="432" t="s">
        <v>986</v>
      </c>
      <c r="U1812" s="416" t="s">
        <v>177</v>
      </c>
      <c r="V1812" s="415"/>
      <c r="W1812" s="416" t="s">
        <v>176</v>
      </c>
      <c r="X1812" s="428">
        <f>X1811</f>
        <v>1000000</v>
      </c>
      <c r="Y1812" s="416" t="s">
        <v>175</v>
      </c>
      <c r="Z1812" s="426"/>
      <c r="AA1812" s="416" t="s">
        <v>175</v>
      </c>
      <c r="AB1812" s="426"/>
      <c r="AC1812" s="416" t="s">
        <v>175</v>
      </c>
      <c r="AD1812" s="426"/>
      <c r="AE1812" s="416" t="s">
        <v>175</v>
      </c>
      <c r="AF1812" s="426"/>
      <c r="AG1812" s="416" t="s">
        <v>175</v>
      </c>
      <c r="AH1812" s="426"/>
      <c r="AI1812" s="463" t="s">
        <v>174</v>
      </c>
      <c r="AJ1812" s="464"/>
      <c r="AK1812" s="792"/>
      <c r="AL1812" s="792"/>
      <c r="AM1812" s="792"/>
      <c r="AN1812" s="792"/>
      <c r="AO1812" s="792"/>
      <c r="AP1812" s="792"/>
    </row>
    <row r="1813" spans="1:42" s="404" customFormat="1" ht="27" customHeight="1" x14ac:dyDescent="0.2">
      <c r="A1813" s="402"/>
      <c r="B1813" s="425" t="s">
        <v>706</v>
      </c>
      <c r="C1813" s="424" t="s">
        <v>444</v>
      </c>
      <c r="D1813" s="423" t="s">
        <v>705</v>
      </c>
      <c r="E1813" s="422" t="s">
        <v>50</v>
      </c>
      <c r="F1813" s="420">
        <v>43900</v>
      </c>
      <c r="G1813" s="420">
        <v>43905</v>
      </c>
      <c r="H1813" s="419">
        <v>2019</v>
      </c>
      <c r="I1813" s="439" t="s">
        <v>185</v>
      </c>
      <c r="J1813" s="418" t="s">
        <v>987</v>
      </c>
      <c r="K1813" s="417" t="s">
        <v>697</v>
      </c>
      <c r="L1813" s="824"/>
      <c r="M1813" s="825"/>
      <c r="N1813" s="792"/>
      <c r="O1813" s="829"/>
      <c r="P1813" s="832"/>
      <c r="Q1813" s="835"/>
      <c r="R1813" s="829"/>
      <c r="S1813" s="416" t="s">
        <v>173</v>
      </c>
      <c r="T1813" s="429" t="s">
        <v>2008</v>
      </c>
      <c r="U1813" s="416" t="s">
        <v>171</v>
      </c>
      <c r="V1813" s="427"/>
      <c r="W1813" s="416" t="s">
        <v>170</v>
      </c>
      <c r="X1813" s="428"/>
      <c r="Y1813" s="416" t="s">
        <v>169</v>
      </c>
      <c r="Z1813" s="426"/>
      <c r="AA1813" s="416" t="s">
        <v>169</v>
      </c>
      <c r="AB1813" s="426"/>
      <c r="AC1813" s="416" t="s">
        <v>169</v>
      </c>
      <c r="AD1813" s="426"/>
      <c r="AE1813" s="416" t="s">
        <v>169</v>
      </c>
      <c r="AF1813" s="426">
        <v>1</v>
      </c>
      <c r="AG1813" s="416" t="s">
        <v>169</v>
      </c>
      <c r="AH1813" s="426">
        <v>1</v>
      </c>
      <c r="AI1813" s="781"/>
      <c r="AJ1813" s="782"/>
      <c r="AK1813" s="792"/>
      <c r="AL1813" s="792"/>
      <c r="AM1813" s="792"/>
      <c r="AN1813" s="792"/>
      <c r="AO1813" s="792"/>
      <c r="AP1813" s="792"/>
    </row>
    <row r="1814" spans="1:42" s="404" customFormat="1" ht="15" customHeight="1" x14ac:dyDescent="0.2">
      <c r="A1814" s="402"/>
      <c r="B1814" s="425" t="s">
        <v>706</v>
      </c>
      <c r="C1814" s="424" t="s">
        <v>444</v>
      </c>
      <c r="D1814" s="423" t="s">
        <v>705</v>
      </c>
      <c r="E1814" s="422" t="s">
        <v>50</v>
      </c>
      <c r="F1814" s="420">
        <v>43900</v>
      </c>
      <c r="G1814" s="420">
        <v>43905</v>
      </c>
      <c r="H1814" s="419">
        <v>2019</v>
      </c>
      <c r="I1814" s="439" t="s">
        <v>185</v>
      </c>
      <c r="J1814" s="418" t="s">
        <v>987</v>
      </c>
      <c r="K1814" s="417" t="s">
        <v>697</v>
      </c>
      <c r="L1814" s="824"/>
      <c r="M1814" s="825"/>
      <c r="N1814" s="792"/>
      <c r="O1814" s="829"/>
      <c r="P1814" s="832"/>
      <c r="Q1814" s="835"/>
      <c r="R1814" s="829"/>
      <c r="S1814" s="416" t="s">
        <v>168</v>
      </c>
      <c r="T1814" s="427">
        <v>30</v>
      </c>
      <c r="U1814" s="416" t="s">
        <v>167</v>
      </c>
      <c r="V1814" s="427"/>
      <c r="W1814" s="816"/>
      <c r="X1814" s="817"/>
      <c r="Y1814" s="416" t="s">
        <v>166</v>
      </c>
      <c r="Z1814" s="426">
        <f>IF(Z1812="",Z1813-Z1811,Z1813-Z1812)</f>
        <v>0</v>
      </c>
      <c r="AA1814" s="416" t="s">
        <v>166</v>
      </c>
      <c r="AB1814" s="426">
        <f>IF(AB1812="",AB1813-AB1811,AB1813-AB1812)</f>
        <v>0</v>
      </c>
      <c r="AC1814" s="416" t="s">
        <v>166</v>
      </c>
      <c r="AD1814" s="426">
        <f>IF(AD1812="",AD1813-AD1811,AD1813-AD1812)</f>
        <v>0</v>
      </c>
      <c r="AE1814" s="416" t="s">
        <v>166</v>
      </c>
      <c r="AF1814" s="426">
        <f>IF(AF1812="",AF1813-AF1811,AF1813-AF1812)</f>
        <v>0</v>
      </c>
      <c r="AG1814" s="416" t="s">
        <v>166</v>
      </c>
      <c r="AH1814" s="426">
        <f>IF(AH1812="",AH1813-AH1811,AH1813-AH1812)</f>
        <v>0</v>
      </c>
      <c r="AI1814" s="781"/>
      <c r="AJ1814" s="782"/>
      <c r="AK1814" s="792"/>
      <c r="AL1814" s="792"/>
      <c r="AM1814" s="792"/>
      <c r="AN1814" s="792"/>
      <c r="AO1814" s="792"/>
      <c r="AP1814" s="792"/>
    </row>
    <row r="1815" spans="1:42" s="404" customFormat="1" ht="15" customHeight="1" x14ac:dyDescent="0.2">
      <c r="A1815" s="402"/>
      <c r="B1815" s="425" t="s">
        <v>706</v>
      </c>
      <c r="C1815" s="424" t="s">
        <v>444</v>
      </c>
      <c r="D1815" s="423" t="s">
        <v>705</v>
      </c>
      <c r="E1815" s="422" t="s">
        <v>50</v>
      </c>
      <c r="F1815" s="420">
        <v>43900</v>
      </c>
      <c r="G1815" s="420">
        <v>43905</v>
      </c>
      <c r="H1815" s="419">
        <v>2019</v>
      </c>
      <c r="I1815" s="439" t="s">
        <v>185</v>
      </c>
      <c r="J1815" s="418" t="s">
        <v>987</v>
      </c>
      <c r="K1815" s="417" t="s">
        <v>697</v>
      </c>
      <c r="L1815" s="824"/>
      <c r="M1815" s="825"/>
      <c r="N1815" s="792"/>
      <c r="O1815" s="829"/>
      <c r="P1815" s="832"/>
      <c r="Q1815" s="835"/>
      <c r="R1815" s="829"/>
      <c r="S1815" s="416" t="s">
        <v>165</v>
      </c>
      <c r="T1815" s="415"/>
      <c r="U1815" s="416" t="s">
        <v>164</v>
      </c>
      <c r="V1815" s="415">
        <v>43905</v>
      </c>
      <c r="W1815" s="816"/>
      <c r="X1815" s="817"/>
      <c r="Y1815" s="816"/>
      <c r="Z1815" s="817"/>
      <c r="AA1815" s="816"/>
      <c r="AB1815" s="817"/>
      <c r="AC1815" s="816"/>
      <c r="AD1815" s="817"/>
      <c r="AE1815" s="816"/>
      <c r="AF1815" s="817"/>
      <c r="AG1815" s="816"/>
      <c r="AH1815" s="817"/>
      <c r="AI1815" s="781"/>
      <c r="AJ1815" s="782"/>
      <c r="AK1815" s="792"/>
      <c r="AL1815" s="792"/>
      <c r="AM1815" s="792"/>
      <c r="AN1815" s="792"/>
      <c r="AO1815" s="792"/>
      <c r="AP1815" s="792"/>
    </row>
    <row r="1816" spans="1:42" s="404" customFormat="1" ht="15" customHeight="1" thickBot="1" x14ac:dyDescent="0.25">
      <c r="A1816" s="402"/>
      <c r="B1816" s="414" t="s">
        <v>706</v>
      </c>
      <c r="C1816" s="413" t="s">
        <v>444</v>
      </c>
      <c r="D1816" s="412" t="s">
        <v>705</v>
      </c>
      <c r="E1816" s="411" t="s">
        <v>50</v>
      </c>
      <c r="F1816" s="409">
        <v>43900</v>
      </c>
      <c r="G1816" s="409">
        <v>43905</v>
      </c>
      <c r="H1816" s="408">
        <v>2019</v>
      </c>
      <c r="I1816" s="407" t="s">
        <v>185</v>
      </c>
      <c r="J1816" s="407" t="s">
        <v>987</v>
      </c>
      <c r="K1816" s="495" t="s">
        <v>697</v>
      </c>
      <c r="L1816" s="826"/>
      <c r="M1816" s="827"/>
      <c r="N1816" s="793"/>
      <c r="O1816" s="830"/>
      <c r="P1816" s="833"/>
      <c r="Q1816" s="836"/>
      <c r="R1816" s="830"/>
      <c r="S1816" s="406" t="s">
        <v>158</v>
      </c>
      <c r="T1816" s="451">
        <v>43900</v>
      </c>
      <c r="U1816" s="820"/>
      <c r="V1816" s="821"/>
      <c r="W1816" s="818"/>
      <c r="X1816" s="819"/>
      <c r="Y1816" s="818"/>
      <c r="Z1816" s="819"/>
      <c r="AA1816" s="818"/>
      <c r="AB1816" s="819"/>
      <c r="AC1816" s="818"/>
      <c r="AD1816" s="819"/>
      <c r="AE1816" s="818"/>
      <c r="AF1816" s="819"/>
      <c r="AG1816" s="818"/>
      <c r="AH1816" s="819"/>
      <c r="AI1816" s="783"/>
      <c r="AJ1816" s="784"/>
      <c r="AK1816" s="793"/>
      <c r="AL1816" s="793"/>
      <c r="AM1816" s="793"/>
      <c r="AN1816" s="793"/>
      <c r="AO1816" s="793"/>
      <c r="AP1816" s="793"/>
    </row>
    <row r="1817" spans="1:42" s="404" customFormat="1" ht="12.75" customHeight="1" thickTop="1" x14ac:dyDescent="0.2">
      <c r="A1817" s="402"/>
      <c r="B1817" s="445" t="s">
        <v>706</v>
      </c>
      <c r="C1817" s="444" t="s">
        <v>444</v>
      </c>
      <c r="D1817" s="443" t="s">
        <v>705</v>
      </c>
      <c r="E1817" s="442" t="s">
        <v>50</v>
      </c>
      <c r="F1817" s="440">
        <v>43900</v>
      </c>
      <c r="G1817" s="440">
        <v>43905</v>
      </c>
      <c r="H1817" s="419">
        <v>2019</v>
      </c>
      <c r="I1817" s="439" t="s">
        <v>185</v>
      </c>
      <c r="J1817" s="418" t="s">
        <v>987</v>
      </c>
      <c r="K1817" s="439" t="s">
        <v>697</v>
      </c>
      <c r="L1817" s="822" t="s">
        <v>2009</v>
      </c>
      <c r="M1817" s="823"/>
      <c r="N1817" s="791" t="s">
        <v>2047</v>
      </c>
      <c r="O1817" s="828" t="s">
        <v>228</v>
      </c>
      <c r="P1817" s="831"/>
      <c r="Q1817" s="834" t="s">
        <v>231</v>
      </c>
      <c r="R1817" s="828"/>
      <c r="S1817" s="434" t="s">
        <v>184</v>
      </c>
      <c r="T1817" s="438">
        <v>500000</v>
      </c>
      <c r="U1817" s="434" t="s">
        <v>183</v>
      </c>
      <c r="V1817" s="437">
        <f>T1822+T1820-0.001</f>
        <v>43929.999000000003</v>
      </c>
      <c r="W1817" s="434" t="s">
        <v>182</v>
      </c>
      <c r="X1817" s="436">
        <f>T1817</f>
        <v>500000</v>
      </c>
      <c r="Y1817" s="434" t="s">
        <v>181</v>
      </c>
      <c r="Z1817" s="435"/>
      <c r="AA1817" s="434" t="s">
        <v>181</v>
      </c>
      <c r="AB1817" s="435"/>
      <c r="AC1817" s="434" t="s">
        <v>181</v>
      </c>
      <c r="AD1817" s="435"/>
      <c r="AE1817" s="434" t="s">
        <v>181</v>
      </c>
      <c r="AF1817" s="435">
        <v>1</v>
      </c>
      <c r="AG1817" s="434" t="s">
        <v>181</v>
      </c>
      <c r="AH1817" s="435">
        <v>1</v>
      </c>
      <c r="AI1817" s="466" t="s">
        <v>180</v>
      </c>
      <c r="AJ1817" s="465"/>
      <c r="AK1817" s="791" t="s">
        <v>714</v>
      </c>
      <c r="AL1817" s="791" t="s">
        <v>714</v>
      </c>
      <c r="AM1817" s="791" t="s">
        <v>714</v>
      </c>
      <c r="AN1817" s="791" t="s">
        <v>227</v>
      </c>
      <c r="AO1817" s="791" t="s">
        <v>227</v>
      </c>
      <c r="AP1817" s="791" t="s">
        <v>2143</v>
      </c>
    </row>
    <row r="1818" spans="1:42" s="404" customFormat="1" ht="12.75" customHeight="1" x14ac:dyDescent="0.2">
      <c r="A1818" s="402"/>
      <c r="B1818" s="425" t="s">
        <v>706</v>
      </c>
      <c r="C1818" s="424" t="s">
        <v>444</v>
      </c>
      <c r="D1818" s="423" t="s">
        <v>705</v>
      </c>
      <c r="E1818" s="422" t="s">
        <v>50</v>
      </c>
      <c r="F1818" s="420">
        <v>43900</v>
      </c>
      <c r="G1818" s="420">
        <v>43905</v>
      </c>
      <c r="H1818" s="419">
        <v>2019</v>
      </c>
      <c r="I1818" s="439" t="s">
        <v>185</v>
      </c>
      <c r="J1818" s="418" t="s">
        <v>987</v>
      </c>
      <c r="K1818" s="417" t="s">
        <v>697</v>
      </c>
      <c r="L1818" s="824"/>
      <c r="M1818" s="825"/>
      <c r="N1818" s="792"/>
      <c r="O1818" s="829"/>
      <c r="P1818" s="832"/>
      <c r="Q1818" s="835"/>
      <c r="R1818" s="829"/>
      <c r="S1818" s="416" t="s">
        <v>179</v>
      </c>
      <c r="T1818" s="432" t="s">
        <v>986</v>
      </c>
      <c r="U1818" s="416" t="s">
        <v>177</v>
      </c>
      <c r="V1818" s="415"/>
      <c r="W1818" s="416" t="s">
        <v>176</v>
      </c>
      <c r="X1818" s="428">
        <f>X1817</f>
        <v>500000</v>
      </c>
      <c r="Y1818" s="416" t="s">
        <v>175</v>
      </c>
      <c r="Z1818" s="426"/>
      <c r="AA1818" s="416" t="s">
        <v>175</v>
      </c>
      <c r="AB1818" s="426"/>
      <c r="AC1818" s="416" t="s">
        <v>175</v>
      </c>
      <c r="AD1818" s="426"/>
      <c r="AE1818" s="416" t="s">
        <v>175</v>
      </c>
      <c r="AF1818" s="426"/>
      <c r="AG1818" s="416" t="s">
        <v>175</v>
      </c>
      <c r="AH1818" s="426"/>
      <c r="AI1818" s="463" t="s">
        <v>174</v>
      </c>
      <c r="AJ1818" s="464"/>
      <c r="AK1818" s="792"/>
      <c r="AL1818" s="792"/>
      <c r="AM1818" s="792"/>
      <c r="AN1818" s="792"/>
      <c r="AO1818" s="792"/>
      <c r="AP1818" s="792"/>
    </row>
    <row r="1819" spans="1:42" s="404" customFormat="1" ht="27" customHeight="1" x14ac:dyDescent="0.2">
      <c r="A1819" s="402"/>
      <c r="B1819" s="425" t="s">
        <v>706</v>
      </c>
      <c r="C1819" s="424" t="s">
        <v>444</v>
      </c>
      <c r="D1819" s="423" t="s">
        <v>705</v>
      </c>
      <c r="E1819" s="422" t="s">
        <v>50</v>
      </c>
      <c r="F1819" s="420">
        <v>43900</v>
      </c>
      <c r="G1819" s="420">
        <v>43905</v>
      </c>
      <c r="H1819" s="419">
        <v>2019</v>
      </c>
      <c r="I1819" s="439" t="s">
        <v>185</v>
      </c>
      <c r="J1819" s="418" t="s">
        <v>987</v>
      </c>
      <c r="K1819" s="417" t="s">
        <v>697</v>
      </c>
      <c r="L1819" s="824"/>
      <c r="M1819" s="825"/>
      <c r="N1819" s="792"/>
      <c r="O1819" s="829"/>
      <c r="P1819" s="832"/>
      <c r="Q1819" s="835"/>
      <c r="R1819" s="829"/>
      <c r="S1819" s="416" t="s">
        <v>173</v>
      </c>
      <c r="T1819" s="429" t="s">
        <v>2008</v>
      </c>
      <c r="U1819" s="416" t="s">
        <v>171</v>
      </c>
      <c r="V1819" s="427"/>
      <c r="W1819" s="416" t="s">
        <v>170</v>
      </c>
      <c r="X1819" s="428"/>
      <c r="Y1819" s="416" t="s">
        <v>169</v>
      </c>
      <c r="Z1819" s="426"/>
      <c r="AA1819" s="416" t="s">
        <v>169</v>
      </c>
      <c r="AB1819" s="426"/>
      <c r="AC1819" s="416" t="s">
        <v>169</v>
      </c>
      <c r="AD1819" s="426"/>
      <c r="AE1819" s="416" t="s">
        <v>169</v>
      </c>
      <c r="AF1819" s="426">
        <v>1</v>
      </c>
      <c r="AG1819" s="416" t="s">
        <v>169</v>
      </c>
      <c r="AH1819" s="426">
        <v>1</v>
      </c>
      <c r="AI1819" s="781"/>
      <c r="AJ1819" s="782"/>
      <c r="AK1819" s="792"/>
      <c r="AL1819" s="792"/>
      <c r="AM1819" s="792"/>
      <c r="AN1819" s="792"/>
      <c r="AO1819" s="792"/>
      <c r="AP1819" s="792"/>
    </row>
    <row r="1820" spans="1:42" s="404" customFormat="1" ht="15" customHeight="1" x14ac:dyDescent="0.2">
      <c r="A1820" s="402"/>
      <c r="B1820" s="425" t="s">
        <v>706</v>
      </c>
      <c r="C1820" s="424" t="s">
        <v>444</v>
      </c>
      <c r="D1820" s="423" t="s">
        <v>705</v>
      </c>
      <c r="E1820" s="422" t="s">
        <v>50</v>
      </c>
      <c r="F1820" s="420">
        <v>43900</v>
      </c>
      <c r="G1820" s="420">
        <v>43905</v>
      </c>
      <c r="H1820" s="419">
        <v>2019</v>
      </c>
      <c r="I1820" s="439" t="s">
        <v>185</v>
      </c>
      <c r="J1820" s="418" t="s">
        <v>987</v>
      </c>
      <c r="K1820" s="417" t="s">
        <v>697</v>
      </c>
      <c r="L1820" s="824"/>
      <c r="M1820" s="825"/>
      <c r="N1820" s="792"/>
      <c r="O1820" s="829"/>
      <c r="P1820" s="832"/>
      <c r="Q1820" s="835"/>
      <c r="R1820" s="829"/>
      <c r="S1820" s="416" t="s">
        <v>168</v>
      </c>
      <c r="T1820" s="427">
        <v>30</v>
      </c>
      <c r="U1820" s="416" t="s">
        <v>167</v>
      </c>
      <c r="V1820" s="427"/>
      <c r="W1820" s="816"/>
      <c r="X1820" s="817"/>
      <c r="Y1820" s="416" t="s">
        <v>166</v>
      </c>
      <c r="Z1820" s="426">
        <f>IF(Z1818="",Z1819-Z1817,Z1819-Z1818)</f>
        <v>0</v>
      </c>
      <c r="AA1820" s="416" t="s">
        <v>166</v>
      </c>
      <c r="AB1820" s="426">
        <f>IF(AB1818="",AB1819-AB1817,AB1819-AB1818)</f>
        <v>0</v>
      </c>
      <c r="AC1820" s="416" t="s">
        <v>166</v>
      </c>
      <c r="AD1820" s="426">
        <f>IF(AD1818="",AD1819-AD1817,AD1819-AD1818)</f>
        <v>0</v>
      </c>
      <c r="AE1820" s="416" t="s">
        <v>166</v>
      </c>
      <c r="AF1820" s="426">
        <f>IF(AF1818="",AF1819-AF1817,AF1819-AF1818)</f>
        <v>0</v>
      </c>
      <c r="AG1820" s="416" t="s">
        <v>166</v>
      </c>
      <c r="AH1820" s="426">
        <f>IF(AH1818="",AH1819-AH1817,AH1819-AH1818)</f>
        <v>0</v>
      </c>
      <c r="AI1820" s="781"/>
      <c r="AJ1820" s="782"/>
      <c r="AK1820" s="792"/>
      <c r="AL1820" s="792"/>
      <c r="AM1820" s="792"/>
      <c r="AN1820" s="792"/>
      <c r="AO1820" s="792"/>
      <c r="AP1820" s="792"/>
    </row>
    <row r="1821" spans="1:42" s="404" customFormat="1" ht="15" customHeight="1" x14ac:dyDescent="0.2">
      <c r="A1821" s="402"/>
      <c r="B1821" s="425" t="s">
        <v>706</v>
      </c>
      <c r="C1821" s="424" t="s">
        <v>444</v>
      </c>
      <c r="D1821" s="423" t="s">
        <v>705</v>
      </c>
      <c r="E1821" s="422" t="s">
        <v>50</v>
      </c>
      <c r="F1821" s="420">
        <v>43900</v>
      </c>
      <c r="G1821" s="420">
        <v>43905</v>
      </c>
      <c r="H1821" s="419">
        <v>2019</v>
      </c>
      <c r="I1821" s="439" t="s">
        <v>185</v>
      </c>
      <c r="J1821" s="418" t="s">
        <v>987</v>
      </c>
      <c r="K1821" s="417" t="s">
        <v>697</v>
      </c>
      <c r="L1821" s="824"/>
      <c r="M1821" s="825"/>
      <c r="N1821" s="792"/>
      <c r="O1821" s="829"/>
      <c r="P1821" s="832"/>
      <c r="Q1821" s="835"/>
      <c r="R1821" s="829"/>
      <c r="S1821" s="416" t="s">
        <v>165</v>
      </c>
      <c r="T1821" s="415"/>
      <c r="U1821" s="416" t="s">
        <v>164</v>
      </c>
      <c r="V1821" s="415">
        <v>43905</v>
      </c>
      <c r="W1821" s="816"/>
      <c r="X1821" s="817"/>
      <c r="Y1821" s="816"/>
      <c r="Z1821" s="817"/>
      <c r="AA1821" s="816"/>
      <c r="AB1821" s="817"/>
      <c r="AC1821" s="816"/>
      <c r="AD1821" s="817"/>
      <c r="AE1821" s="816"/>
      <c r="AF1821" s="817"/>
      <c r="AG1821" s="816"/>
      <c r="AH1821" s="817"/>
      <c r="AI1821" s="781"/>
      <c r="AJ1821" s="782"/>
      <c r="AK1821" s="792"/>
      <c r="AL1821" s="792"/>
      <c r="AM1821" s="792"/>
      <c r="AN1821" s="792"/>
      <c r="AO1821" s="792"/>
      <c r="AP1821" s="792"/>
    </row>
    <row r="1822" spans="1:42" s="404" customFormat="1" ht="15" customHeight="1" thickBot="1" x14ac:dyDescent="0.25">
      <c r="A1822" s="402"/>
      <c r="B1822" s="414" t="s">
        <v>706</v>
      </c>
      <c r="C1822" s="413" t="s">
        <v>444</v>
      </c>
      <c r="D1822" s="412" t="s">
        <v>705</v>
      </c>
      <c r="E1822" s="411" t="s">
        <v>50</v>
      </c>
      <c r="F1822" s="409">
        <v>43900</v>
      </c>
      <c r="G1822" s="409">
        <v>43905</v>
      </c>
      <c r="H1822" s="408">
        <v>2019</v>
      </c>
      <c r="I1822" s="407" t="s">
        <v>185</v>
      </c>
      <c r="J1822" s="407" t="s">
        <v>987</v>
      </c>
      <c r="K1822" s="495" t="s">
        <v>697</v>
      </c>
      <c r="L1822" s="826"/>
      <c r="M1822" s="827"/>
      <c r="N1822" s="793"/>
      <c r="O1822" s="830"/>
      <c r="P1822" s="833"/>
      <c r="Q1822" s="836"/>
      <c r="R1822" s="830"/>
      <c r="S1822" s="406" t="s">
        <v>158</v>
      </c>
      <c r="T1822" s="451">
        <v>43900</v>
      </c>
      <c r="U1822" s="820"/>
      <c r="V1822" s="821"/>
      <c r="W1822" s="818"/>
      <c r="X1822" s="819"/>
      <c r="Y1822" s="818"/>
      <c r="Z1822" s="819"/>
      <c r="AA1822" s="818"/>
      <c r="AB1822" s="819"/>
      <c r="AC1822" s="818"/>
      <c r="AD1822" s="819"/>
      <c r="AE1822" s="818"/>
      <c r="AF1822" s="819"/>
      <c r="AG1822" s="818"/>
      <c r="AH1822" s="819"/>
      <c r="AI1822" s="783"/>
      <c r="AJ1822" s="784"/>
      <c r="AK1822" s="793"/>
      <c r="AL1822" s="793"/>
      <c r="AM1822" s="793"/>
      <c r="AN1822" s="793"/>
      <c r="AO1822" s="793"/>
      <c r="AP1822" s="793"/>
    </row>
    <row r="1823" spans="1:42" s="404" customFormat="1" ht="12.75" customHeight="1" thickTop="1" x14ac:dyDescent="0.2">
      <c r="B1823" s="445" t="s">
        <v>163</v>
      </c>
      <c r="C1823" s="444" t="s">
        <v>412</v>
      </c>
      <c r="D1823" s="443" t="s">
        <v>161</v>
      </c>
      <c r="E1823" s="442" t="s">
        <v>50</v>
      </c>
      <c r="F1823" s="440">
        <v>43745</v>
      </c>
      <c r="G1823" s="440">
        <v>44085</v>
      </c>
      <c r="H1823" s="419">
        <v>2019</v>
      </c>
      <c r="I1823" s="418" t="s">
        <v>185</v>
      </c>
      <c r="J1823" s="418" t="s">
        <v>160</v>
      </c>
      <c r="K1823" s="439" t="s">
        <v>411</v>
      </c>
      <c r="L1823" s="822" t="s">
        <v>421</v>
      </c>
      <c r="M1823" s="823"/>
      <c r="N1823" s="791" t="s">
        <v>416</v>
      </c>
      <c r="O1823" s="828" t="s">
        <v>219</v>
      </c>
      <c r="P1823" s="831"/>
      <c r="Q1823" s="834" t="s">
        <v>218</v>
      </c>
      <c r="R1823" s="828" t="s">
        <v>185</v>
      </c>
      <c r="S1823" s="434" t="s">
        <v>184</v>
      </c>
      <c r="T1823" s="438">
        <v>44461624.670000002</v>
      </c>
      <c r="U1823" s="434" t="s">
        <v>183</v>
      </c>
      <c r="V1823" s="437">
        <f>T1828+T1826-0.001</f>
        <v>43966.999000000003</v>
      </c>
      <c r="W1823" s="434" t="s">
        <v>182</v>
      </c>
      <c r="X1823" s="436">
        <f>T1823</f>
        <v>44461624.670000002</v>
      </c>
      <c r="Y1823" s="434" t="s">
        <v>181</v>
      </c>
      <c r="Z1823" s="435">
        <v>0.9224</v>
      </c>
      <c r="AA1823" s="456" t="s">
        <v>181</v>
      </c>
      <c r="AB1823" s="455">
        <v>0.96530000000000005</v>
      </c>
      <c r="AC1823" s="456" t="s">
        <v>181</v>
      </c>
      <c r="AD1823" s="455">
        <v>0.96530000000000005</v>
      </c>
      <c r="AE1823" s="434" t="s">
        <v>181</v>
      </c>
      <c r="AF1823" s="435">
        <v>1</v>
      </c>
      <c r="AG1823" s="434" t="s">
        <v>181</v>
      </c>
      <c r="AH1823" s="435">
        <v>1</v>
      </c>
      <c r="AI1823" s="434" t="s">
        <v>180</v>
      </c>
      <c r="AJ1823" s="433">
        <v>42</v>
      </c>
      <c r="AK1823" s="791" t="s">
        <v>10</v>
      </c>
      <c r="AL1823" s="791" t="s">
        <v>10</v>
      </c>
      <c r="AM1823" s="791" t="s">
        <v>10</v>
      </c>
      <c r="AN1823" s="791" t="s">
        <v>227</v>
      </c>
      <c r="AO1823" s="791" t="s">
        <v>227</v>
      </c>
      <c r="AP1823" s="791" t="s">
        <v>2143</v>
      </c>
    </row>
    <row r="1824" spans="1:42" s="404" customFormat="1" ht="15" customHeight="1" x14ac:dyDescent="0.2">
      <c r="B1824" s="425" t="s">
        <v>163</v>
      </c>
      <c r="C1824" s="424" t="s">
        <v>412</v>
      </c>
      <c r="D1824" s="423" t="s">
        <v>161</v>
      </c>
      <c r="E1824" s="422" t="s">
        <v>50</v>
      </c>
      <c r="F1824" s="420">
        <v>43745</v>
      </c>
      <c r="G1824" s="420">
        <v>44085</v>
      </c>
      <c r="H1824" s="419">
        <v>2019</v>
      </c>
      <c r="I1824" s="418" t="s">
        <v>185</v>
      </c>
      <c r="J1824" s="418" t="s">
        <v>160</v>
      </c>
      <c r="K1824" s="417" t="s">
        <v>411</v>
      </c>
      <c r="L1824" s="824"/>
      <c r="M1824" s="825"/>
      <c r="N1824" s="792"/>
      <c r="O1824" s="829"/>
      <c r="P1824" s="832"/>
      <c r="Q1824" s="835"/>
      <c r="R1824" s="829"/>
      <c r="S1824" s="416" t="s">
        <v>179</v>
      </c>
      <c r="T1824" s="432" t="s">
        <v>420</v>
      </c>
      <c r="U1824" s="416" t="s">
        <v>177</v>
      </c>
      <c r="V1824" s="431" t="s">
        <v>419</v>
      </c>
      <c r="W1824" s="416" t="s">
        <v>176</v>
      </c>
      <c r="X1824" s="428">
        <f>X1823</f>
        <v>44461624.670000002</v>
      </c>
      <c r="Y1824" s="416" t="s">
        <v>175</v>
      </c>
      <c r="Z1824" s="426"/>
      <c r="AA1824" s="454" t="s">
        <v>175</v>
      </c>
      <c r="AB1824" s="453"/>
      <c r="AC1824" s="454" t="s">
        <v>175</v>
      </c>
      <c r="AD1824" s="453"/>
      <c r="AE1824" s="416" t="s">
        <v>175</v>
      </c>
      <c r="AF1824" s="426">
        <v>1</v>
      </c>
      <c r="AG1824" s="416" t="s">
        <v>175</v>
      </c>
      <c r="AH1824" s="426">
        <v>1</v>
      </c>
      <c r="AI1824" s="416" t="s">
        <v>174</v>
      </c>
      <c r="AJ1824" s="430">
        <v>610</v>
      </c>
      <c r="AK1824" s="792"/>
      <c r="AL1824" s="792"/>
      <c r="AM1824" s="792"/>
      <c r="AN1824" s="792"/>
      <c r="AO1824" s="792"/>
      <c r="AP1824" s="792"/>
    </row>
    <row r="1825" spans="1:43" s="404" customFormat="1" ht="13.5" customHeight="1" x14ac:dyDescent="0.2">
      <c r="B1825" s="425" t="s">
        <v>163</v>
      </c>
      <c r="C1825" s="424" t="s">
        <v>412</v>
      </c>
      <c r="D1825" s="423" t="s">
        <v>161</v>
      </c>
      <c r="E1825" s="422" t="s">
        <v>50</v>
      </c>
      <c r="F1825" s="420">
        <v>43745</v>
      </c>
      <c r="G1825" s="420">
        <v>44085</v>
      </c>
      <c r="H1825" s="419">
        <v>2019</v>
      </c>
      <c r="I1825" s="418" t="s">
        <v>185</v>
      </c>
      <c r="J1825" s="418" t="s">
        <v>160</v>
      </c>
      <c r="K1825" s="417" t="s">
        <v>411</v>
      </c>
      <c r="L1825" s="824"/>
      <c r="M1825" s="825"/>
      <c r="N1825" s="792"/>
      <c r="O1825" s="829"/>
      <c r="P1825" s="832"/>
      <c r="Q1825" s="835"/>
      <c r="R1825" s="829"/>
      <c r="S1825" s="416" t="s">
        <v>173</v>
      </c>
      <c r="T1825" s="429" t="s">
        <v>418</v>
      </c>
      <c r="U1825" s="416" t="s">
        <v>171</v>
      </c>
      <c r="V1825" s="427">
        <v>65</v>
      </c>
      <c r="W1825" s="416" t="s">
        <v>170</v>
      </c>
      <c r="X1825" s="428">
        <f>X1823*90%</f>
        <v>40015462.203000002</v>
      </c>
      <c r="Y1825" s="416" t="s">
        <v>169</v>
      </c>
      <c r="Z1825" s="426">
        <v>0.98540000000000005</v>
      </c>
      <c r="AA1825" s="454" t="s">
        <v>169</v>
      </c>
      <c r="AB1825" s="453">
        <v>0.98950000000000005</v>
      </c>
      <c r="AC1825" s="454" t="s">
        <v>169</v>
      </c>
      <c r="AD1825" s="453">
        <v>0.98950000000000005</v>
      </c>
      <c r="AE1825" s="416" t="s">
        <v>169</v>
      </c>
      <c r="AF1825" s="426">
        <v>1</v>
      </c>
      <c r="AG1825" s="416" t="s">
        <v>169</v>
      </c>
      <c r="AH1825" s="426">
        <v>1</v>
      </c>
      <c r="AI1825" s="816"/>
      <c r="AJ1825" s="817"/>
      <c r="AK1825" s="792"/>
      <c r="AL1825" s="792"/>
      <c r="AM1825" s="792"/>
      <c r="AN1825" s="792"/>
      <c r="AO1825" s="792"/>
      <c r="AP1825" s="792"/>
    </row>
    <row r="1826" spans="1:43" s="404" customFormat="1" ht="15" customHeight="1" x14ac:dyDescent="0.2">
      <c r="B1826" s="425" t="s">
        <v>163</v>
      </c>
      <c r="C1826" s="424" t="s">
        <v>412</v>
      </c>
      <c r="D1826" s="423" t="s">
        <v>161</v>
      </c>
      <c r="E1826" s="422" t="s">
        <v>50</v>
      </c>
      <c r="F1826" s="420">
        <v>43745</v>
      </c>
      <c r="G1826" s="420">
        <v>44085</v>
      </c>
      <c r="H1826" s="419">
        <v>2019</v>
      </c>
      <c r="I1826" s="418" t="s">
        <v>185</v>
      </c>
      <c r="J1826" s="418" t="s">
        <v>160</v>
      </c>
      <c r="K1826" s="417" t="s">
        <v>411</v>
      </c>
      <c r="L1826" s="824"/>
      <c r="M1826" s="825"/>
      <c r="N1826" s="792"/>
      <c r="O1826" s="829"/>
      <c r="P1826" s="832"/>
      <c r="Q1826" s="835"/>
      <c r="R1826" s="829"/>
      <c r="S1826" s="416" t="s">
        <v>168</v>
      </c>
      <c r="T1826" s="427">
        <v>222</v>
      </c>
      <c r="U1826" s="416" t="s">
        <v>167</v>
      </c>
      <c r="V1826" s="427">
        <v>25</v>
      </c>
      <c r="W1826" s="816"/>
      <c r="X1826" s="817"/>
      <c r="Y1826" s="416" t="s">
        <v>166</v>
      </c>
      <c r="Z1826" s="426">
        <f>IF(Z1824="",Z1825-Z1823,Z1825-Z1824)</f>
        <v>6.3000000000000056E-2</v>
      </c>
      <c r="AA1826" s="454" t="s">
        <v>166</v>
      </c>
      <c r="AB1826" s="453">
        <f>IF(AB1824="",AB1825-AB1823,AB1825-AB1824)</f>
        <v>2.4199999999999999E-2</v>
      </c>
      <c r="AC1826" s="454" t="s">
        <v>166</v>
      </c>
      <c r="AD1826" s="453">
        <f>IF(AD1824="",AD1825-AD1823,AD1825-AD1824)</f>
        <v>2.4199999999999999E-2</v>
      </c>
      <c r="AE1826" s="416" t="s">
        <v>166</v>
      </c>
      <c r="AF1826" s="426">
        <f>IF(AF1824="",AF1825-AF1823,AF1825-AF1824)</f>
        <v>0</v>
      </c>
      <c r="AG1826" s="416" t="s">
        <v>166</v>
      </c>
      <c r="AH1826" s="426">
        <f>IF(AH1824="",AH1825-AH1823,AH1825-AH1824)</f>
        <v>0</v>
      </c>
      <c r="AI1826" s="816"/>
      <c r="AJ1826" s="817"/>
      <c r="AK1826" s="792"/>
      <c r="AL1826" s="792"/>
      <c r="AM1826" s="792"/>
      <c r="AN1826" s="792"/>
      <c r="AO1826" s="792"/>
      <c r="AP1826" s="792"/>
    </row>
    <row r="1827" spans="1:43" s="404" customFormat="1" ht="15" customHeight="1" x14ac:dyDescent="0.2">
      <c r="B1827" s="425" t="s">
        <v>163</v>
      </c>
      <c r="C1827" s="424" t="s">
        <v>412</v>
      </c>
      <c r="D1827" s="423" t="s">
        <v>161</v>
      </c>
      <c r="E1827" s="422" t="s">
        <v>50</v>
      </c>
      <c r="F1827" s="420">
        <v>43745</v>
      </c>
      <c r="G1827" s="420">
        <v>44085</v>
      </c>
      <c r="H1827" s="419">
        <v>2019</v>
      </c>
      <c r="I1827" s="418" t="s">
        <v>185</v>
      </c>
      <c r="J1827" s="418" t="s">
        <v>160</v>
      </c>
      <c r="K1827" s="417" t="s">
        <v>411</v>
      </c>
      <c r="L1827" s="824"/>
      <c r="M1827" s="825"/>
      <c r="N1827" s="792"/>
      <c r="O1827" s="829"/>
      <c r="P1827" s="832"/>
      <c r="Q1827" s="835"/>
      <c r="R1827" s="829"/>
      <c r="S1827" s="416" t="s">
        <v>165</v>
      </c>
      <c r="T1827" s="415" t="s">
        <v>222</v>
      </c>
      <c r="U1827" s="416" t="s">
        <v>164</v>
      </c>
      <c r="V1827" s="431">
        <v>44085</v>
      </c>
      <c r="W1827" s="816"/>
      <c r="X1827" s="817"/>
      <c r="Y1827" s="816"/>
      <c r="Z1827" s="817"/>
      <c r="AA1827" s="861"/>
      <c r="AB1827" s="862"/>
      <c r="AC1827" s="861"/>
      <c r="AD1827" s="862"/>
      <c r="AE1827" s="816"/>
      <c r="AF1827" s="817"/>
      <c r="AG1827" s="816"/>
      <c r="AH1827" s="817"/>
      <c r="AI1827" s="816"/>
      <c r="AJ1827" s="817"/>
      <c r="AK1827" s="792"/>
      <c r="AL1827" s="792"/>
      <c r="AM1827" s="792"/>
      <c r="AN1827" s="792"/>
      <c r="AO1827" s="792"/>
      <c r="AP1827" s="792"/>
    </row>
    <row r="1828" spans="1:43" s="404" customFormat="1" ht="15" customHeight="1" thickBot="1" x14ac:dyDescent="0.25">
      <c r="B1828" s="414" t="s">
        <v>163</v>
      </c>
      <c r="C1828" s="413" t="s">
        <v>412</v>
      </c>
      <c r="D1828" s="412" t="s">
        <v>161</v>
      </c>
      <c r="E1828" s="411" t="s">
        <v>50</v>
      </c>
      <c r="F1828" s="409">
        <v>43745</v>
      </c>
      <c r="G1828" s="409">
        <v>44085</v>
      </c>
      <c r="H1828" s="408">
        <v>2019</v>
      </c>
      <c r="I1828" s="407" t="s">
        <v>185</v>
      </c>
      <c r="J1828" s="407" t="s">
        <v>160</v>
      </c>
      <c r="K1828" s="407" t="s">
        <v>411</v>
      </c>
      <c r="L1828" s="826"/>
      <c r="M1828" s="827"/>
      <c r="N1828" s="793"/>
      <c r="O1828" s="830"/>
      <c r="P1828" s="833"/>
      <c r="Q1828" s="836"/>
      <c r="R1828" s="830"/>
      <c r="S1828" s="406" t="s">
        <v>158</v>
      </c>
      <c r="T1828" s="451">
        <v>43745</v>
      </c>
      <c r="U1828" s="820"/>
      <c r="V1828" s="821"/>
      <c r="W1828" s="818"/>
      <c r="X1828" s="819"/>
      <c r="Y1828" s="818"/>
      <c r="Z1828" s="819"/>
      <c r="AA1828" s="863"/>
      <c r="AB1828" s="864"/>
      <c r="AC1828" s="863"/>
      <c r="AD1828" s="864"/>
      <c r="AE1828" s="818"/>
      <c r="AF1828" s="819"/>
      <c r="AG1828" s="818"/>
      <c r="AH1828" s="819"/>
      <c r="AI1828" s="818"/>
      <c r="AJ1828" s="819"/>
      <c r="AK1828" s="793"/>
      <c r="AL1828" s="793"/>
      <c r="AM1828" s="793"/>
      <c r="AN1828" s="793"/>
      <c r="AO1828" s="793"/>
      <c r="AP1828" s="793"/>
    </row>
    <row r="1829" spans="1:43" ht="12.75" hidden="1" customHeight="1" thickTop="1" x14ac:dyDescent="0.2">
      <c r="A1829" s="404"/>
      <c r="B1829" s="445" t="s">
        <v>163</v>
      </c>
      <c r="C1829" s="444" t="s">
        <v>412</v>
      </c>
      <c r="D1829" s="443" t="s">
        <v>161</v>
      </c>
      <c r="E1829" s="442" t="s">
        <v>10</v>
      </c>
      <c r="F1829" s="440">
        <v>43745</v>
      </c>
      <c r="G1829" s="440"/>
      <c r="H1829" s="419">
        <v>2019</v>
      </c>
      <c r="I1829" s="418"/>
      <c r="J1829" s="418" t="s">
        <v>160</v>
      </c>
      <c r="K1829" s="439" t="s">
        <v>411</v>
      </c>
      <c r="L1829" s="822" t="s">
        <v>417</v>
      </c>
      <c r="M1829" s="823"/>
      <c r="N1829" s="791" t="s">
        <v>416</v>
      </c>
      <c r="O1829" s="828" t="s">
        <v>219</v>
      </c>
      <c r="P1829" s="831"/>
      <c r="Q1829" s="834" t="s">
        <v>218</v>
      </c>
      <c r="R1829" s="828" t="s">
        <v>185</v>
      </c>
      <c r="S1829" s="434" t="s">
        <v>184</v>
      </c>
      <c r="T1829" s="438">
        <v>80481331.340000004</v>
      </c>
      <c r="U1829" s="434" t="s">
        <v>183</v>
      </c>
      <c r="V1829" s="437">
        <f>T1834+T1832</f>
        <v>44004</v>
      </c>
      <c r="W1829" s="434" t="s">
        <v>182</v>
      </c>
      <c r="X1829" s="436">
        <f>T1829</f>
        <v>80481331.340000004</v>
      </c>
      <c r="Y1829" s="434" t="s">
        <v>181</v>
      </c>
      <c r="Z1829" s="435">
        <v>0.97440000000000004</v>
      </c>
      <c r="AA1829" s="456" t="s">
        <v>181</v>
      </c>
      <c r="AB1829" s="455">
        <v>0.98829999999999996</v>
      </c>
      <c r="AC1829" s="456" t="s">
        <v>181</v>
      </c>
      <c r="AD1829" s="455">
        <v>0.98829999999999996</v>
      </c>
      <c r="AE1829" s="434" t="s">
        <v>181</v>
      </c>
      <c r="AF1829" s="435">
        <v>1</v>
      </c>
      <c r="AG1829" s="434" t="s">
        <v>181</v>
      </c>
      <c r="AH1829" s="435">
        <v>1</v>
      </c>
      <c r="AI1829" s="434" t="s">
        <v>180</v>
      </c>
      <c r="AJ1829" s="433">
        <v>10</v>
      </c>
      <c r="AK1829" s="791" t="s">
        <v>10</v>
      </c>
      <c r="AL1829" s="791" t="s">
        <v>10</v>
      </c>
      <c r="AM1829" s="791" t="s">
        <v>10</v>
      </c>
      <c r="AN1829" s="791" t="s">
        <v>10</v>
      </c>
      <c r="AO1829" s="791" t="s">
        <v>10</v>
      </c>
      <c r="AP1829" s="791" t="s">
        <v>10</v>
      </c>
      <c r="AQ1829" s="404">
        <f>94.79+0.12</f>
        <v>94.910000000000011</v>
      </c>
    </row>
    <row r="1830" spans="1:43" ht="15" hidden="1" customHeight="1" x14ac:dyDescent="0.2">
      <c r="A1830" s="404"/>
      <c r="B1830" s="425" t="s">
        <v>163</v>
      </c>
      <c r="C1830" s="424" t="s">
        <v>412</v>
      </c>
      <c r="D1830" s="423" t="s">
        <v>161</v>
      </c>
      <c r="E1830" s="422" t="s">
        <v>10</v>
      </c>
      <c r="F1830" s="420">
        <v>43745</v>
      </c>
      <c r="G1830" s="420"/>
      <c r="H1830" s="419">
        <v>2019</v>
      </c>
      <c r="I1830" s="418"/>
      <c r="J1830" s="418" t="s">
        <v>160</v>
      </c>
      <c r="K1830" s="417" t="s">
        <v>411</v>
      </c>
      <c r="L1830" s="824"/>
      <c r="M1830" s="825"/>
      <c r="N1830" s="792"/>
      <c r="O1830" s="829"/>
      <c r="P1830" s="832"/>
      <c r="Q1830" s="835"/>
      <c r="R1830" s="829"/>
      <c r="S1830" s="416" t="s">
        <v>179</v>
      </c>
      <c r="T1830" s="432" t="s">
        <v>415</v>
      </c>
      <c r="U1830" s="416" t="s">
        <v>177</v>
      </c>
      <c r="V1830" s="431" t="s">
        <v>414</v>
      </c>
      <c r="W1830" s="416" t="s">
        <v>176</v>
      </c>
      <c r="X1830" s="428">
        <f>X1829</f>
        <v>80481331.340000004</v>
      </c>
      <c r="Y1830" s="416" t="s">
        <v>175</v>
      </c>
      <c r="Z1830" s="426"/>
      <c r="AA1830" s="454" t="s">
        <v>175</v>
      </c>
      <c r="AB1830" s="453"/>
      <c r="AC1830" s="454" t="s">
        <v>175</v>
      </c>
      <c r="AD1830" s="453"/>
      <c r="AE1830" s="416" t="s">
        <v>175</v>
      </c>
      <c r="AF1830" s="426">
        <v>0.99260000000000004</v>
      </c>
      <c r="AG1830" s="416" t="s">
        <v>175</v>
      </c>
      <c r="AH1830" s="426">
        <v>0.99260000000000004</v>
      </c>
      <c r="AI1830" s="416" t="s">
        <v>174</v>
      </c>
      <c r="AJ1830" s="430">
        <f>10*25</f>
        <v>250</v>
      </c>
      <c r="AK1830" s="792"/>
      <c r="AL1830" s="792"/>
      <c r="AM1830" s="792"/>
      <c r="AN1830" s="792"/>
      <c r="AO1830" s="792"/>
      <c r="AP1830" s="792"/>
    </row>
    <row r="1831" spans="1:43" ht="39" hidden="1" customHeight="1" x14ac:dyDescent="0.2">
      <c r="A1831" s="404"/>
      <c r="B1831" s="425" t="s">
        <v>163</v>
      </c>
      <c r="C1831" s="424" t="s">
        <v>412</v>
      </c>
      <c r="D1831" s="423" t="s">
        <v>161</v>
      </c>
      <c r="E1831" s="422" t="s">
        <v>10</v>
      </c>
      <c r="F1831" s="420">
        <v>43745</v>
      </c>
      <c r="G1831" s="420"/>
      <c r="H1831" s="419">
        <v>2019</v>
      </c>
      <c r="I1831" s="418"/>
      <c r="J1831" s="418" t="s">
        <v>160</v>
      </c>
      <c r="K1831" s="417" t="s">
        <v>411</v>
      </c>
      <c r="L1831" s="824"/>
      <c r="M1831" s="825"/>
      <c r="N1831" s="792"/>
      <c r="O1831" s="829"/>
      <c r="P1831" s="832"/>
      <c r="Q1831" s="835"/>
      <c r="R1831" s="829"/>
      <c r="S1831" s="416" t="s">
        <v>173</v>
      </c>
      <c r="T1831" s="429" t="s">
        <v>413</v>
      </c>
      <c r="U1831" s="416" t="s">
        <v>171</v>
      </c>
      <c r="V1831" s="427">
        <v>37</v>
      </c>
      <c r="W1831" s="416" t="s">
        <v>170</v>
      </c>
      <c r="X1831" s="428">
        <f>+X1830*0.97</f>
        <v>78066891.399800003</v>
      </c>
      <c r="Y1831" s="416" t="s">
        <v>169</v>
      </c>
      <c r="Z1831" s="426">
        <v>0.97540000000000004</v>
      </c>
      <c r="AA1831" s="454" t="s">
        <v>169</v>
      </c>
      <c r="AB1831" s="453">
        <v>0.98980000000000001</v>
      </c>
      <c r="AC1831" s="454" t="s">
        <v>169</v>
      </c>
      <c r="AD1831" s="453">
        <v>0.98980000000000001</v>
      </c>
      <c r="AE1831" s="416" t="s">
        <v>169</v>
      </c>
      <c r="AF1831" s="426">
        <v>0.99236000000000002</v>
      </c>
      <c r="AG1831" s="416" t="s">
        <v>169</v>
      </c>
      <c r="AH1831" s="426">
        <v>0.99236000000000002</v>
      </c>
      <c r="AI1831" s="816"/>
      <c r="AJ1831" s="817"/>
      <c r="AK1831" s="792"/>
      <c r="AL1831" s="792"/>
      <c r="AM1831" s="792"/>
      <c r="AN1831" s="792"/>
      <c r="AO1831" s="792"/>
      <c r="AP1831" s="792"/>
    </row>
    <row r="1832" spans="1:43" ht="15" hidden="1" customHeight="1" x14ac:dyDescent="0.2">
      <c r="A1832" s="404"/>
      <c r="B1832" s="425" t="s">
        <v>163</v>
      </c>
      <c r="C1832" s="424" t="s">
        <v>412</v>
      </c>
      <c r="D1832" s="423" t="s">
        <v>161</v>
      </c>
      <c r="E1832" s="422" t="s">
        <v>10</v>
      </c>
      <c r="F1832" s="420">
        <v>43745</v>
      </c>
      <c r="G1832" s="420"/>
      <c r="H1832" s="419">
        <v>2019</v>
      </c>
      <c r="I1832" s="418"/>
      <c r="J1832" s="418" t="s">
        <v>160</v>
      </c>
      <c r="K1832" s="417" t="s">
        <v>411</v>
      </c>
      <c r="L1832" s="824"/>
      <c r="M1832" s="825"/>
      <c r="N1832" s="792"/>
      <c r="O1832" s="829"/>
      <c r="P1832" s="832"/>
      <c r="Q1832" s="835"/>
      <c r="R1832" s="829"/>
      <c r="S1832" s="416" t="s">
        <v>168</v>
      </c>
      <c r="T1832" s="427">
        <v>259</v>
      </c>
      <c r="U1832" s="416" t="s">
        <v>167</v>
      </c>
      <c r="V1832" s="427">
        <f>55+27</f>
        <v>82</v>
      </c>
      <c r="W1832" s="816"/>
      <c r="X1832" s="817"/>
      <c r="Y1832" s="416" t="s">
        <v>166</v>
      </c>
      <c r="Z1832" s="426">
        <f>IF(Z1830="",Z1831-Z1829,Z1831-Z1830)</f>
        <v>1.0000000000000009E-3</v>
      </c>
      <c r="AA1832" s="454" t="s">
        <v>166</v>
      </c>
      <c r="AB1832" s="453">
        <f>IF(AB1830="",AB1831-AB1829,AB1831-AB1830)</f>
        <v>1.5000000000000568E-3</v>
      </c>
      <c r="AC1832" s="454" t="s">
        <v>166</v>
      </c>
      <c r="AD1832" s="453">
        <f>IF(AD1830="",AD1831-AD1829,AD1831-AD1830)</f>
        <v>1.5000000000000568E-3</v>
      </c>
      <c r="AE1832" s="416" t="s">
        <v>166</v>
      </c>
      <c r="AF1832" s="426">
        <f>IF(AF1830="",AF1831-AF1829,AF1831-AF1830)</f>
        <v>-2.4000000000001798E-4</v>
      </c>
      <c r="AG1832" s="416" t="s">
        <v>166</v>
      </c>
      <c r="AH1832" s="426">
        <f>IF(AH1830="",AH1831-AH1829,AH1831-AH1830)</f>
        <v>-2.4000000000001798E-4</v>
      </c>
      <c r="AI1832" s="816"/>
      <c r="AJ1832" s="817"/>
      <c r="AK1832" s="792"/>
      <c r="AL1832" s="792"/>
      <c r="AM1832" s="792"/>
      <c r="AN1832" s="792"/>
      <c r="AO1832" s="792"/>
      <c r="AP1832" s="792"/>
    </row>
    <row r="1833" spans="1:43" ht="15" hidden="1" customHeight="1" x14ac:dyDescent="0.2">
      <c r="A1833" s="404"/>
      <c r="B1833" s="425" t="s">
        <v>163</v>
      </c>
      <c r="C1833" s="424" t="s">
        <v>412</v>
      </c>
      <c r="D1833" s="423" t="s">
        <v>161</v>
      </c>
      <c r="E1833" s="422" t="s">
        <v>10</v>
      </c>
      <c r="F1833" s="420">
        <v>43745</v>
      </c>
      <c r="G1833" s="420"/>
      <c r="H1833" s="419">
        <v>2019</v>
      </c>
      <c r="I1833" s="418"/>
      <c r="J1833" s="418" t="s">
        <v>160</v>
      </c>
      <c r="K1833" s="417" t="s">
        <v>411</v>
      </c>
      <c r="L1833" s="824"/>
      <c r="M1833" s="825"/>
      <c r="N1833" s="792"/>
      <c r="O1833" s="829"/>
      <c r="P1833" s="832"/>
      <c r="Q1833" s="835"/>
      <c r="R1833" s="829"/>
      <c r="S1833" s="416" t="s">
        <v>165</v>
      </c>
      <c r="T1833" s="415" t="s">
        <v>222</v>
      </c>
      <c r="U1833" s="416" t="s">
        <v>164</v>
      </c>
      <c r="V1833" s="415"/>
      <c r="W1833" s="816"/>
      <c r="X1833" s="817"/>
      <c r="Y1833" s="816"/>
      <c r="Z1833" s="817"/>
      <c r="AA1833" s="861"/>
      <c r="AB1833" s="862"/>
      <c r="AC1833" s="861"/>
      <c r="AD1833" s="862"/>
      <c r="AE1833" s="816"/>
      <c r="AF1833" s="817"/>
      <c r="AG1833" s="816"/>
      <c r="AH1833" s="817"/>
      <c r="AI1833" s="816"/>
      <c r="AJ1833" s="817"/>
      <c r="AK1833" s="792"/>
      <c r="AL1833" s="792"/>
      <c r="AM1833" s="792"/>
      <c r="AN1833" s="792"/>
      <c r="AO1833" s="792"/>
      <c r="AP1833" s="792"/>
    </row>
    <row r="1834" spans="1:43" ht="15" hidden="1" customHeight="1" thickBot="1" x14ac:dyDescent="0.25">
      <c r="A1834" s="404"/>
      <c r="B1834" s="414" t="s">
        <v>163</v>
      </c>
      <c r="C1834" s="413" t="s">
        <v>412</v>
      </c>
      <c r="D1834" s="412" t="s">
        <v>161</v>
      </c>
      <c r="E1834" s="411" t="s">
        <v>10</v>
      </c>
      <c r="F1834" s="409">
        <v>43745</v>
      </c>
      <c r="G1834" s="409"/>
      <c r="H1834" s="408">
        <v>2019</v>
      </c>
      <c r="I1834" s="407"/>
      <c r="J1834" s="407" t="s">
        <v>160</v>
      </c>
      <c r="K1834" s="407" t="s">
        <v>411</v>
      </c>
      <c r="L1834" s="826"/>
      <c r="M1834" s="827"/>
      <c r="N1834" s="793"/>
      <c r="O1834" s="830"/>
      <c r="P1834" s="833"/>
      <c r="Q1834" s="836"/>
      <c r="R1834" s="830"/>
      <c r="S1834" s="406" t="s">
        <v>158</v>
      </c>
      <c r="T1834" s="451">
        <v>43745</v>
      </c>
      <c r="U1834" s="820"/>
      <c r="V1834" s="821"/>
      <c r="W1834" s="818"/>
      <c r="X1834" s="819"/>
      <c r="Y1834" s="818"/>
      <c r="Z1834" s="819"/>
      <c r="AA1834" s="863"/>
      <c r="AB1834" s="864"/>
      <c r="AC1834" s="863"/>
      <c r="AD1834" s="864"/>
      <c r="AE1834" s="818"/>
      <c r="AF1834" s="819"/>
      <c r="AG1834" s="818"/>
      <c r="AH1834" s="819"/>
      <c r="AI1834" s="818"/>
      <c r="AJ1834" s="819"/>
      <c r="AK1834" s="793"/>
      <c r="AL1834" s="793"/>
      <c r="AM1834" s="793"/>
      <c r="AN1834" s="793"/>
      <c r="AO1834" s="793"/>
      <c r="AP1834" s="793"/>
    </row>
    <row r="1835" spans="1:43" ht="12.75" customHeight="1" thickTop="1" x14ac:dyDescent="0.2">
      <c r="B1835" s="445" t="s">
        <v>882</v>
      </c>
      <c r="C1835" s="444" t="s">
        <v>937</v>
      </c>
      <c r="D1835" s="443" t="s">
        <v>705</v>
      </c>
      <c r="E1835" s="442" t="s">
        <v>50</v>
      </c>
      <c r="F1835" s="440">
        <v>43754</v>
      </c>
      <c r="G1835" s="440">
        <v>44015</v>
      </c>
      <c r="H1835" s="507">
        <v>2019</v>
      </c>
      <c r="I1835" s="439" t="s">
        <v>185</v>
      </c>
      <c r="J1835" s="439" t="s">
        <v>160</v>
      </c>
      <c r="K1835" s="439" t="s">
        <v>411</v>
      </c>
      <c r="L1835" s="822" t="s">
        <v>2101</v>
      </c>
      <c r="M1835" s="823"/>
      <c r="N1835" s="791" t="s">
        <v>416</v>
      </c>
      <c r="O1835" s="828" t="s">
        <v>456</v>
      </c>
      <c r="P1835" s="831"/>
      <c r="Q1835" s="834" t="s">
        <v>259</v>
      </c>
      <c r="R1835" s="828" t="s">
        <v>185</v>
      </c>
      <c r="S1835" s="434" t="s">
        <v>184</v>
      </c>
      <c r="T1835" s="438">
        <v>15435008</v>
      </c>
      <c r="U1835" s="434" t="s">
        <v>183</v>
      </c>
      <c r="V1835" s="437">
        <f>T1840+T1838-0.001</f>
        <v>43900.999000000003</v>
      </c>
      <c r="W1835" s="434" t="s">
        <v>182</v>
      </c>
      <c r="X1835" s="436">
        <f>T1835</f>
        <v>15435008</v>
      </c>
      <c r="Y1835" s="434" t="s">
        <v>181</v>
      </c>
      <c r="Z1835" s="435">
        <v>1</v>
      </c>
      <c r="AA1835" s="434" t="s">
        <v>181</v>
      </c>
      <c r="AB1835" s="435">
        <v>1</v>
      </c>
      <c r="AC1835" s="434" t="s">
        <v>181</v>
      </c>
      <c r="AD1835" s="435">
        <v>1</v>
      </c>
      <c r="AE1835" s="434" t="s">
        <v>181</v>
      </c>
      <c r="AF1835" s="435">
        <v>1</v>
      </c>
      <c r="AG1835" s="434" t="s">
        <v>181</v>
      </c>
      <c r="AH1835" s="435">
        <v>1</v>
      </c>
      <c r="AI1835" s="434" t="s">
        <v>180</v>
      </c>
      <c r="AJ1835" s="433"/>
      <c r="AK1835" s="791" t="s">
        <v>227</v>
      </c>
      <c r="AL1835" s="791" t="s">
        <v>227</v>
      </c>
      <c r="AM1835" s="791" t="s">
        <v>227</v>
      </c>
      <c r="AP1835" s="791" t="s">
        <v>2143</v>
      </c>
    </row>
    <row r="1836" spans="1:43" ht="15" customHeight="1" x14ac:dyDescent="0.2">
      <c r="B1836" s="425" t="s">
        <v>882</v>
      </c>
      <c r="C1836" s="424" t="s">
        <v>937</v>
      </c>
      <c r="D1836" s="423" t="s">
        <v>705</v>
      </c>
      <c r="E1836" s="422" t="s">
        <v>50</v>
      </c>
      <c r="F1836" s="420">
        <v>43754</v>
      </c>
      <c r="G1836" s="420">
        <v>44015</v>
      </c>
      <c r="H1836" s="507">
        <v>2019</v>
      </c>
      <c r="I1836" s="439" t="s">
        <v>185</v>
      </c>
      <c r="J1836" s="439" t="s">
        <v>160</v>
      </c>
      <c r="K1836" s="417" t="s">
        <v>411</v>
      </c>
      <c r="L1836" s="824"/>
      <c r="M1836" s="825"/>
      <c r="N1836" s="792"/>
      <c r="O1836" s="829"/>
      <c r="P1836" s="832"/>
      <c r="Q1836" s="835"/>
      <c r="R1836" s="829"/>
      <c r="S1836" s="416" t="s">
        <v>179</v>
      </c>
      <c r="T1836" s="432" t="s">
        <v>2102</v>
      </c>
      <c r="U1836" s="416" t="s">
        <v>177</v>
      </c>
      <c r="V1836" s="415">
        <f>V1835+V1838+V1837</f>
        <v>44015.999000000003</v>
      </c>
      <c r="W1836" s="416" t="s">
        <v>176</v>
      </c>
      <c r="X1836" s="428">
        <f>X1835</f>
        <v>15435008</v>
      </c>
      <c r="Y1836" s="416" t="s">
        <v>175</v>
      </c>
      <c r="Z1836" s="426">
        <v>1</v>
      </c>
      <c r="AA1836" s="416" t="s">
        <v>175</v>
      </c>
      <c r="AB1836" s="426">
        <v>1</v>
      </c>
      <c r="AC1836" s="416" t="s">
        <v>175</v>
      </c>
      <c r="AD1836" s="426">
        <v>1</v>
      </c>
      <c r="AE1836" s="416" t="s">
        <v>175</v>
      </c>
      <c r="AF1836" s="426">
        <v>1</v>
      </c>
      <c r="AG1836" s="416" t="s">
        <v>175</v>
      </c>
      <c r="AH1836" s="426">
        <v>1</v>
      </c>
      <c r="AI1836" s="416" t="s">
        <v>174</v>
      </c>
      <c r="AJ1836" s="430"/>
      <c r="AK1836" s="792"/>
      <c r="AL1836" s="792"/>
      <c r="AM1836" s="792"/>
      <c r="AP1836" s="792"/>
    </row>
    <row r="1837" spans="1:43" x14ac:dyDescent="0.2">
      <c r="B1837" s="425" t="s">
        <v>882</v>
      </c>
      <c r="C1837" s="424" t="s">
        <v>937</v>
      </c>
      <c r="D1837" s="423" t="s">
        <v>705</v>
      </c>
      <c r="E1837" s="422" t="s">
        <v>50</v>
      </c>
      <c r="F1837" s="420">
        <v>43754</v>
      </c>
      <c r="G1837" s="420">
        <v>44015</v>
      </c>
      <c r="H1837" s="507">
        <v>2019</v>
      </c>
      <c r="I1837" s="439" t="s">
        <v>185</v>
      </c>
      <c r="J1837" s="439" t="s">
        <v>160</v>
      </c>
      <c r="K1837" s="417" t="s">
        <v>411</v>
      </c>
      <c r="L1837" s="824"/>
      <c r="M1837" s="825"/>
      <c r="N1837" s="792"/>
      <c r="O1837" s="829"/>
      <c r="P1837" s="832"/>
      <c r="Q1837" s="835"/>
      <c r="R1837" s="829"/>
      <c r="S1837" s="416" t="s">
        <v>173</v>
      </c>
      <c r="T1837" s="429" t="s">
        <v>2103</v>
      </c>
      <c r="U1837" s="416" t="s">
        <v>171</v>
      </c>
      <c r="V1837" s="427"/>
      <c r="W1837" s="416" t="s">
        <v>170</v>
      </c>
      <c r="X1837" s="428">
        <v>6174003.2000000002</v>
      </c>
      <c r="Y1837" s="416" t="s">
        <v>169</v>
      </c>
      <c r="Z1837" s="426">
        <v>1</v>
      </c>
      <c r="AA1837" s="416" t="s">
        <v>169</v>
      </c>
      <c r="AB1837" s="426">
        <v>1</v>
      </c>
      <c r="AC1837" s="416" t="s">
        <v>169</v>
      </c>
      <c r="AD1837" s="426">
        <v>1</v>
      </c>
      <c r="AE1837" s="416" t="s">
        <v>169</v>
      </c>
      <c r="AF1837" s="426">
        <v>1</v>
      </c>
      <c r="AG1837" s="416" t="s">
        <v>169</v>
      </c>
      <c r="AH1837" s="426">
        <v>1</v>
      </c>
      <c r="AI1837" s="816"/>
      <c r="AJ1837" s="817"/>
      <c r="AK1837" s="792"/>
      <c r="AL1837" s="792"/>
      <c r="AM1837" s="792"/>
      <c r="AP1837" s="792"/>
    </row>
    <row r="1838" spans="1:43" ht="15" customHeight="1" x14ac:dyDescent="0.2">
      <c r="B1838" s="425" t="s">
        <v>882</v>
      </c>
      <c r="C1838" s="424" t="s">
        <v>937</v>
      </c>
      <c r="D1838" s="423" t="s">
        <v>705</v>
      </c>
      <c r="E1838" s="422" t="s">
        <v>50</v>
      </c>
      <c r="F1838" s="420">
        <v>43754</v>
      </c>
      <c r="G1838" s="420">
        <v>44015</v>
      </c>
      <c r="H1838" s="507">
        <v>2019</v>
      </c>
      <c r="I1838" s="439" t="s">
        <v>185</v>
      </c>
      <c r="J1838" s="439" t="s">
        <v>160</v>
      </c>
      <c r="K1838" s="417" t="s">
        <v>411</v>
      </c>
      <c r="L1838" s="824"/>
      <c r="M1838" s="825"/>
      <c r="N1838" s="792"/>
      <c r="O1838" s="829"/>
      <c r="P1838" s="832"/>
      <c r="Q1838" s="835"/>
      <c r="R1838" s="829"/>
      <c r="S1838" s="416" t="s">
        <v>168</v>
      </c>
      <c r="T1838" s="427">
        <v>147</v>
      </c>
      <c r="U1838" s="416" t="s">
        <v>167</v>
      </c>
      <c r="V1838" s="427">
        <v>115</v>
      </c>
      <c r="W1838" s="816"/>
      <c r="X1838" s="817"/>
      <c r="Y1838" s="416" t="s">
        <v>166</v>
      </c>
      <c r="Z1838" s="426">
        <f>IF(Z1836="",Z1837-Z1835,Z1837-Z1836)</f>
        <v>0</v>
      </c>
      <c r="AA1838" s="416" t="s">
        <v>166</v>
      </c>
      <c r="AB1838" s="426">
        <f>IF(AB1836="",AB1837-AB1835,AB1837-AB1836)</f>
        <v>0</v>
      </c>
      <c r="AC1838" s="416" t="s">
        <v>166</v>
      </c>
      <c r="AD1838" s="426">
        <f>IF(AD1836="",AD1837-AD1835,AD1837-AD1836)</f>
        <v>0</v>
      </c>
      <c r="AE1838" s="416" t="s">
        <v>166</v>
      </c>
      <c r="AF1838" s="426">
        <f>IF(AF1836="",AF1837-AF1835,AF1837-AF1836)</f>
        <v>0</v>
      </c>
      <c r="AG1838" s="416" t="s">
        <v>166</v>
      </c>
      <c r="AH1838" s="426">
        <f>IF(AH1836="",AH1837-AH1835,AH1837-AH1836)</f>
        <v>0</v>
      </c>
      <c r="AI1838" s="816"/>
      <c r="AJ1838" s="817"/>
      <c r="AK1838" s="792"/>
      <c r="AL1838" s="792"/>
      <c r="AM1838" s="792"/>
      <c r="AP1838" s="792"/>
    </row>
    <row r="1839" spans="1:43" ht="15" customHeight="1" x14ac:dyDescent="0.2">
      <c r="B1839" s="425" t="s">
        <v>882</v>
      </c>
      <c r="C1839" s="424" t="s">
        <v>937</v>
      </c>
      <c r="D1839" s="423" t="s">
        <v>705</v>
      </c>
      <c r="E1839" s="422" t="s">
        <v>50</v>
      </c>
      <c r="F1839" s="420">
        <v>43754</v>
      </c>
      <c r="G1839" s="420">
        <v>44015</v>
      </c>
      <c r="H1839" s="507">
        <v>2019</v>
      </c>
      <c r="I1839" s="439" t="s">
        <v>185</v>
      </c>
      <c r="J1839" s="439" t="s">
        <v>160</v>
      </c>
      <c r="K1839" s="417" t="s">
        <v>411</v>
      </c>
      <c r="L1839" s="824"/>
      <c r="M1839" s="825"/>
      <c r="N1839" s="792"/>
      <c r="O1839" s="829"/>
      <c r="P1839" s="832"/>
      <c r="Q1839" s="835"/>
      <c r="R1839" s="829"/>
      <c r="S1839" s="416" t="s">
        <v>165</v>
      </c>
      <c r="T1839" s="431" t="s">
        <v>222</v>
      </c>
      <c r="U1839" s="416" t="s">
        <v>164</v>
      </c>
      <c r="V1839" s="415">
        <v>44015</v>
      </c>
      <c r="W1839" s="816"/>
      <c r="X1839" s="817"/>
      <c r="Y1839" s="816"/>
      <c r="Z1839" s="817"/>
      <c r="AA1839" s="816"/>
      <c r="AB1839" s="817"/>
      <c r="AC1839" s="816"/>
      <c r="AD1839" s="817"/>
      <c r="AE1839" s="816"/>
      <c r="AF1839" s="817"/>
      <c r="AG1839" s="816"/>
      <c r="AH1839" s="817"/>
      <c r="AI1839" s="816"/>
      <c r="AJ1839" s="817"/>
      <c r="AK1839" s="792"/>
      <c r="AL1839" s="792"/>
      <c r="AM1839" s="792"/>
      <c r="AP1839" s="792"/>
    </row>
    <row r="1840" spans="1:43" ht="15" customHeight="1" thickBot="1" x14ac:dyDescent="0.25">
      <c r="B1840" s="414" t="s">
        <v>882</v>
      </c>
      <c r="C1840" s="413" t="s">
        <v>937</v>
      </c>
      <c r="D1840" s="412" t="s">
        <v>705</v>
      </c>
      <c r="E1840" s="411" t="s">
        <v>50</v>
      </c>
      <c r="F1840" s="409">
        <v>43754</v>
      </c>
      <c r="G1840" s="409">
        <v>44015</v>
      </c>
      <c r="H1840" s="408">
        <v>2019</v>
      </c>
      <c r="I1840" s="407" t="s">
        <v>185</v>
      </c>
      <c r="J1840" s="407" t="s">
        <v>160</v>
      </c>
      <c r="K1840" s="495" t="s">
        <v>411</v>
      </c>
      <c r="L1840" s="826"/>
      <c r="M1840" s="827"/>
      <c r="N1840" s="793"/>
      <c r="O1840" s="830"/>
      <c r="P1840" s="833"/>
      <c r="Q1840" s="836"/>
      <c r="R1840" s="830"/>
      <c r="S1840" s="406" t="s">
        <v>158</v>
      </c>
      <c r="T1840" s="451">
        <v>43754</v>
      </c>
      <c r="U1840" s="820"/>
      <c r="V1840" s="821"/>
      <c r="W1840" s="818"/>
      <c r="X1840" s="819"/>
      <c r="Y1840" s="818"/>
      <c r="Z1840" s="819"/>
      <c r="AA1840" s="818"/>
      <c r="AB1840" s="819"/>
      <c r="AC1840" s="818"/>
      <c r="AD1840" s="819"/>
      <c r="AE1840" s="818"/>
      <c r="AF1840" s="819"/>
      <c r="AG1840" s="818"/>
      <c r="AH1840" s="819"/>
      <c r="AI1840" s="818"/>
      <c r="AJ1840" s="819"/>
      <c r="AK1840" s="792"/>
      <c r="AL1840" s="792"/>
      <c r="AM1840" s="792"/>
      <c r="AP1840" s="793"/>
    </row>
    <row r="1841" spans="2:43" ht="12.75" hidden="1" customHeight="1" thickTop="1" x14ac:dyDescent="0.2">
      <c r="B1841" s="445" t="s">
        <v>733</v>
      </c>
      <c r="C1841" s="444" t="s">
        <v>823</v>
      </c>
      <c r="D1841" s="443" t="s">
        <v>705</v>
      </c>
      <c r="E1841" s="442" t="s">
        <v>10</v>
      </c>
      <c r="F1841" s="440">
        <v>44006</v>
      </c>
      <c r="G1841" s="440"/>
      <c r="H1841" s="507">
        <v>2019</v>
      </c>
      <c r="I1841" s="439"/>
      <c r="J1841" s="439" t="s">
        <v>160</v>
      </c>
      <c r="K1841" s="439" t="s">
        <v>217</v>
      </c>
      <c r="L1841" s="822" t="s">
        <v>936</v>
      </c>
      <c r="M1841" s="823"/>
      <c r="N1841" s="791" t="s">
        <v>220</v>
      </c>
      <c r="O1841" s="828" t="s">
        <v>456</v>
      </c>
      <c r="P1841" s="831"/>
      <c r="Q1841" s="834"/>
      <c r="R1841" s="828" t="s">
        <v>185</v>
      </c>
      <c r="S1841" s="434" t="s">
        <v>184</v>
      </c>
      <c r="T1841" s="438">
        <v>40000000</v>
      </c>
      <c r="U1841" s="434" t="s">
        <v>183</v>
      </c>
      <c r="V1841" s="437">
        <f>T1846+T1844-0.001</f>
        <v>44290.999000000003</v>
      </c>
      <c r="W1841" s="434" t="s">
        <v>182</v>
      </c>
      <c r="X1841" s="436">
        <f>T1841</f>
        <v>40000000</v>
      </c>
      <c r="Y1841" s="434" t="s">
        <v>181</v>
      </c>
      <c r="Z1841" s="435">
        <v>8.3500000000000005E-2</v>
      </c>
      <c r="AA1841" s="480" t="s">
        <v>181</v>
      </c>
      <c r="AB1841" s="479">
        <v>8.3500000000000005E-2</v>
      </c>
      <c r="AC1841" s="480" t="s">
        <v>181</v>
      </c>
      <c r="AD1841" s="479">
        <v>8.3500000000000005E-2</v>
      </c>
      <c r="AE1841" s="480" t="s">
        <v>181</v>
      </c>
      <c r="AF1841" s="479">
        <v>8.3500000000000005E-2</v>
      </c>
      <c r="AG1841" s="466" t="s">
        <v>181</v>
      </c>
      <c r="AH1841" s="467">
        <v>0.66490000000000005</v>
      </c>
      <c r="AI1841" s="466" t="s">
        <v>180</v>
      </c>
      <c r="AJ1841" s="465">
        <v>10</v>
      </c>
      <c r="AK1841" s="791" t="s">
        <v>10</v>
      </c>
      <c r="AL1841" s="791" t="s">
        <v>10</v>
      </c>
      <c r="AM1841" s="791" t="s">
        <v>10</v>
      </c>
      <c r="AN1841" s="791" t="s">
        <v>10</v>
      </c>
      <c r="AO1841" s="791" t="s">
        <v>10</v>
      </c>
      <c r="AP1841" s="791" t="s">
        <v>10</v>
      </c>
    </row>
    <row r="1842" spans="2:43" ht="15" hidden="1" customHeight="1" x14ac:dyDescent="0.2">
      <c r="B1842" s="425" t="s">
        <v>733</v>
      </c>
      <c r="C1842" s="424" t="s">
        <v>823</v>
      </c>
      <c r="D1842" s="423" t="s">
        <v>705</v>
      </c>
      <c r="E1842" s="422" t="s">
        <v>10</v>
      </c>
      <c r="F1842" s="420">
        <v>44006</v>
      </c>
      <c r="G1842" s="420"/>
      <c r="H1842" s="507">
        <v>2019</v>
      </c>
      <c r="I1842" s="439"/>
      <c r="J1842" s="439" t="s">
        <v>160</v>
      </c>
      <c r="K1842" s="417" t="s">
        <v>217</v>
      </c>
      <c r="L1842" s="824"/>
      <c r="M1842" s="825"/>
      <c r="N1842" s="792"/>
      <c r="O1842" s="829"/>
      <c r="P1842" s="832"/>
      <c r="Q1842" s="835"/>
      <c r="R1842" s="829"/>
      <c r="S1842" s="416" t="s">
        <v>179</v>
      </c>
      <c r="T1842" s="432" t="s">
        <v>935</v>
      </c>
      <c r="U1842" s="416" t="s">
        <v>177</v>
      </c>
      <c r="V1842" s="415">
        <f>V1841+V1844</f>
        <v>44290.999000000003</v>
      </c>
      <c r="W1842" s="416" t="s">
        <v>176</v>
      </c>
      <c r="X1842" s="428">
        <f>X1841</f>
        <v>40000000</v>
      </c>
      <c r="Y1842" s="416" t="s">
        <v>175</v>
      </c>
      <c r="Z1842" s="426"/>
      <c r="AA1842" s="478" t="s">
        <v>175</v>
      </c>
      <c r="AB1842" s="477"/>
      <c r="AC1842" s="478" t="s">
        <v>175</v>
      </c>
      <c r="AD1842" s="477"/>
      <c r="AE1842" s="478" t="s">
        <v>175</v>
      </c>
      <c r="AF1842" s="477"/>
      <c r="AG1842" s="463" t="s">
        <v>175</v>
      </c>
      <c r="AH1842" s="462"/>
      <c r="AI1842" s="463" t="s">
        <v>174</v>
      </c>
      <c r="AJ1842" s="464">
        <f>10*25</f>
        <v>250</v>
      </c>
      <c r="AK1842" s="792"/>
      <c r="AL1842" s="792"/>
      <c r="AM1842" s="792"/>
      <c r="AN1842" s="792"/>
      <c r="AO1842" s="792"/>
      <c r="AP1842" s="792"/>
    </row>
    <row r="1843" spans="2:43" ht="13.5" hidden="1" thickTop="1" x14ac:dyDescent="0.2">
      <c r="B1843" s="425" t="s">
        <v>733</v>
      </c>
      <c r="C1843" s="424" t="s">
        <v>823</v>
      </c>
      <c r="D1843" s="423" t="s">
        <v>705</v>
      </c>
      <c r="E1843" s="422" t="s">
        <v>10</v>
      </c>
      <c r="F1843" s="420">
        <v>44006</v>
      </c>
      <c r="G1843" s="420"/>
      <c r="H1843" s="507">
        <v>2019</v>
      </c>
      <c r="I1843" s="439"/>
      <c r="J1843" s="439" t="s">
        <v>160</v>
      </c>
      <c r="K1843" s="417" t="s">
        <v>217</v>
      </c>
      <c r="L1843" s="824"/>
      <c r="M1843" s="825"/>
      <c r="N1843" s="792"/>
      <c r="O1843" s="829"/>
      <c r="P1843" s="832"/>
      <c r="Q1843" s="835"/>
      <c r="R1843" s="829"/>
      <c r="S1843" s="416" t="s">
        <v>173</v>
      </c>
      <c r="T1843" s="429" t="s">
        <v>934</v>
      </c>
      <c r="U1843" s="416" t="s">
        <v>171</v>
      </c>
      <c r="V1843" s="427"/>
      <c r="W1843" s="416" t="s">
        <v>170</v>
      </c>
      <c r="X1843" s="428"/>
      <c r="Y1843" s="416" t="s">
        <v>169</v>
      </c>
      <c r="Z1843" s="426">
        <v>8.3500000000000005E-2</v>
      </c>
      <c r="AA1843" s="478" t="s">
        <v>169</v>
      </c>
      <c r="AB1843" s="477">
        <v>8.3500000000000005E-2</v>
      </c>
      <c r="AC1843" s="478" t="s">
        <v>169</v>
      </c>
      <c r="AD1843" s="477">
        <v>8.3500000000000005E-2</v>
      </c>
      <c r="AE1843" s="478" t="s">
        <v>169</v>
      </c>
      <c r="AF1843" s="477">
        <v>8.3500000000000005E-2</v>
      </c>
      <c r="AG1843" s="463" t="s">
        <v>169</v>
      </c>
      <c r="AH1843" s="462">
        <v>0.71309999999999996</v>
      </c>
      <c r="AI1843" s="781"/>
      <c r="AJ1843" s="782"/>
      <c r="AK1843" s="792"/>
      <c r="AL1843" s="792"/>
      <c r="AM1843" s="792"/>
      <c r="AN1843" s="792"/>
      <c r="AO1843" s="792"/>
      <c r="AP1843" s="792"/>
    </row>
    <row r="1844" spans="2:43" ht="15" hidden="1" customHeight="1" x14ac:dyDescent="0.2">
      <c r="B1844" s="425" t="s">
        <v>733</v>
      </c>
      <c r="C1844" s="424" t="s">
        <v>823</v>
      </c>
      <c r="D1844" s="423" t="s">
        <v>705</v>
      </c>
      <c r="E1844" s="422" t="s">
        <v>10</v>
      </c>
      <c r="F1844" s="420">
        <v>44006</v>
      </c>
      <c r="G1844" s="420"/>
      <c r="H1844" s="507">
        <v>2019</v>
      </c>
      <c r="I1844" s="439"/>
      <c r="J1844" s="439" t="s">
        <v>160</v>
      </c>
      <c r="K1844" s="417" t="s">
        <v>217</v>
      </c>
      <c r="L1844" s="824"/>
      <c r="M1844" s="825"/>
      <c r="N1844" s="792"/>
      <c r="O1844" s="829"/>
      <c r="P1844" s="832"/>
      <c r="Q1844" s="835"/>
      <c r="R1844" s="829"/>
      <c r="S1844" s="416" t="s">
        <v>168</v>
      </c>
      <c r="T1844" s="427">
        <v>285</v>
      </c>
      <c r="U1844" s="416" t="s">
        <v>167</v>
      </c>
      <c r="V1844" s="427"/>
      <c r="W1844" s="816"/>
      <c r="X1844" s="817"/>
      <c r="Y1844" s="416" t="s">
        <v>166</v>
      </c>
      <c r="Z1844" s="426">
        <f>IF(Z1842="",Z1843-Z1841,Z1843-Z1842)</f>
        <v>0</v>
      </c>
      <c r="AA1844" s="478" t="s">
        <v>166</v>
      </c>
      <c r="AB1844" s="477">
        <f>IF(AB1842="",AB1843-AB1841,AB1843-AB1842)</f>
        <v>0</v>
      </c>
      <c r="AC1844" s="478" t="s">
        <v>166</v>
      </c>
      <c r="AD1844" s="477">
        <f>IF(AD1842="",AD1843-AD1841,AD1843-AD1842)</f>
        <v>0</v>
      </c>
      <c r="AE1844" s="478" t="s">
        <v>166</v>
      </c>
      <c r="AF1844" s="477">
        <f>IF(AF1842="",AF1843-AF1841,AF1843-AF1842)</f>
        <v>0</v>
      </c>
      <c r="AG1844" s="463" t="s">
        <v>166</v>
      </c>
      <c r="AH1844" s="462">
        <f>IF(AH1842="",AH1843-AH1841,AH1843-AH1842)</f>
        <v>4.819999999999991E-2</v>
      </c>
      <c r="AI1844" s="781"/>
      <c r="AJ1844" s="782"/>
      <c r="AK1844" s="792"/>
      <c r="AL1844" s="792"/>
      <c r="AM1844" s="792"/>
      <c r="AN1844" s="792"/>
      <c r="AO1844" s="792"/>
      <c r="AP1844" s="792"/>
    </row>
    <row r="1845" spans="2:43" ht="15" hidden="1" customHeight="1" x14ac:dyDescent="0.2">
      <c r="B1845" s="425" t="s">
        <v>733</v>
      </c>
      <c r="C1845" s="424" t="s">
        <v>823</v>
      </c>
      <c r="D1845" s="423" t="s">
        <v>705</v>
      </c>
      <c r="E1845" s="422" t="s">
        <v>10</v>
      </c>
      <c r="F1845" s="420">
        <v>44006</v>
      </c>
      <c r="G1845" s="420"/>
      <c r="H1845" s="507">
        <v>2019</v>
      </c>
      <c r="I1845" s="439"/>
      <c r="J1845" s="439" t="s">
        <v>160</v>
      </c>
      <c r="K1845" s="417" t="s">
        <v>217</v>
      </c>
      <c r="L1845" s="824"/>
      <c r="M1845" s="825"/>
      <c r="N1845" s="792"/>
      <c r="O1845" s="829"/>
      <c r="P1845" s="832"/>
      <c r="Q1845" s="835"/>
      <c r="R1845" s="829"/>
      <c r="S1845" s="416" t="s">
        <v>165</v>
      </c>
      <c r="T1845" s="415"/>
      <c r="U1845" s="416" t="s">
        <v>164</v>
      </c>
      <c r="V1845" s="415"/>
      <c r="W1845" s="816"/>
      <c r="X1845" s="817"/>
      <c r="Y1845" s="816"/>
      <c r="Z1845" s="817"/>
      <c r="AA1845" s="857"/>
      <c r="AB1845" s="858"/>
      <c r="AC1845" s="857"/>
      <c r="AD1845" s="858"/>
      <c r="AE1845" s="857"/>
      <c r="AF1845" s="858"/>
      <c r="AG1845" s="781"/>
      <c r="AH1845" s="782"/>
      <c r="AI1845" s="781"/>
      <c r="AJ1845" s="782"/>
      <c r="AK1845" s="792"/>
      <c r="AL1845" s="792"/>
      <c r="AM1845" s="792"/>
      <c r="AN1845" s="792"/>
      <c r="AO1845" s="792"/>
      <c r="AP1845" s="792"/>
    </row>
    <row r="1846" spans="2:43" ht="15" hidden="1" customHeight="1" thickBot="1" x14ac:dyDescent="0.25">
      <c r="B1846" s="414" t="s">
        <v>733</v>
      </c>
      <c r="C1846" s="413" t="s">
        <v>823</v>
      </c>
      <c r="D1846" s="412" t="s">
        <v>705</v>
      </c>
      <c r="E1846" s="411" t="s">
        <v>10</v>
      </c>
      <c r="F1846" s="409">
        <v>44006</v>
      </c>
      <c r="G1846" s="409"/>
      <c r="H1846" s="408">
        <v>2019</v>
      </c>
      <c r="I1846" s="407"/>
      <c r="J1846" s="407" t="s">
        <v>160</v>
      </c>
      <c r="K1846" s="495" t="s">
        <v>217</v>
      </c>
      <c r="L1846" s="826"/>
      <c r="M1846" s="827"/>
      <c r="N1846" s="793"/>
      <c r="O1846" s="830"/>
      <c r="P1846" s="833"/>
      <c r="Q1846" s="836"/>
      <c r="R1846" s="830"/>
      <c r="S1846" s="406" t="s">
        <v>158</v>
      </c>
      <c r="T1846" s="451">
        <v>44006</v>
      </c>
      <c r="U1846" s="820"/>
      <c r="V1846" s="821"/>
      <c r="W1846" s="818"/>
      <c r="X1846" s="819"/>
      <c r="Y1846" s="818"/>
      <c r="Z1846" s="819"/>
      <c r="AA1846" s="859"/>
      <c r="AB1846" s="860"/>
      <c r="AC1846" s="859"/>
      <c r="AD1846" s="860"/>
      <c r="AE1846" s="859"/>
      <c r="AF1846" s="860"/>
      <c r="AG1846" s="783"/>
      <c r="AH1846" s="784"/>
      <c r="AI1846" s="783"/>
      <c r="AJ1846" s="784"/>
      <c r="AK1846" s="793"/>
      <c r="AL1846" s="793"/>
      <c r="AM1846" s="793"/>
      <c r="AN1846" s="793"/>
      <c r="AO1846" s="793"/>
      <c r="AP1846" s="793"/>
    </row>
    <row r="1847" spans="2:43" ht="12.75" hidden="1" customHeight="1" thickTop="1" x14ac:dyDescent="0.2">
      <c r="B1847" s="445" t="s">
        <v>723</v>
      </c>
      <c r="C1847" s="444" t="s">
        <v>930</v>
      </c>
      <c r="D1847" s="443" t="s">
        <v>705</v>
      </c>
      <c r="E1847" s="442" t="s">
        <v>10</v>
      </c>
      <c r="F1847" s="440">
        <v>44005</v>
      </c>
      <c r="G1847" s="440"/>
      <c r="H1847" s="507">
        <v>2019</v>
      </c>
      <c r="I1847" s="439"/>
      <c r="J1847" s="439" t="s">
        <v>160</v>
      </c>
      <c r="K1847" s="439" t="s">
        <v>217</v>
      </c>
      <c r="L1847" s="822" t="s">
        <v>933</v>
      </c>
      <c r="M1847" s="823"/>
      <c r="N1847" s="791" t="s">
        <v>220</v>
      </c>
      <c r="O1847" s="828" t="s">
        <v>456</v>
      </c>
      <c r="P1847" s="831"/>
      <c r="Q1847" s="834"/>
      <c r="R1847" s="828" t="s">
        <v>185</v>
      </c>
      <c r="S1847" s="434" t="s">
        <v>184</v>
      </c>
      <c r="T1847" s="438">
        <v>40000000</v>
      </c>
      <c r="U1847" s="434" t="s">
        <v>183</v>
      </c>
      <c r="V1847" s="437">
        <f>T1852+T1850-0.001</f>
        <v>44334.999000000003</v>
      </c>
      <c r="W1847" s="434" t="s">
        <v>182</v>
      </c>
      <c r="X1847" s="436">
        <f>T1847</f>
        <v>40000000</v>
      </c>
      <c r="Y1847" s="434" t="s">
        <v>181</v>
      </c>
      <c r="Z1847" s="435">
        <v>0.1469</v>
      </c>
      <c r="AA1847" s="480" t="s">
        <v>181</v>
      </c>
      <c r="AB1847" s="479">
        <v>0.1469</v>
      </c>
      <c r="AC1847" s="499" t="s">
        <v>181</v>
      </c>
      <c r="AD1847" s="498">
        <v>0.42570000000000002</v>
      </c>
      <c r="AE1847" s="480" t="s">
        <v>181</v>
      </c>
      <c r="AF1847" s="479">
        <v>0.42570000000000002</v>
      </c>
      <c r="AG1847" s="466" t="s">
        <v>181</v>
      </c>
      <c r="AH1847" s="467">
        <v>0.59272000000000002</v>
      </c>
      <c r="AI1847" s="466" t="s">
        <v>180</v>
      </c>
      <c r="AJ1847" s="465">
        <v>32</v>
      </c>
      <c r="AK1847" s="791" t="s">
        <v>10</v>
      </c>
      <c r="AL1847" s="791" t="s">
        <v>10</v>
      </c>
      <c r="AM1847" s="791" t="s">
        <v>10</v>
      </c>
      <c r="AN1847" s="791" t="s">
        <v>10</v>
      </c>
      <c r="AO1847" s="791" t="s">
        <v>10</v>
      </c>
      <c r="AP1847" s="791" t="s">
        <v>10</v>
      </c>
    </row>
    <row r="1848" spans="2:43" ht="15" hidden="1" customHeight="1" x14ac:dyDescent="0.2">
      <c r="B1848" s="425" t="s">
        <v>723</v>
      </c>
      <c r="C1848" s="424" t="s">
        <v>930</v>
      </c>
      <c r="D1848" s="423" t="s">
        <v>705</v>
      </c>
      <c r="E1848" s="422" t="s">
        <v>10</v>
      </c>
      <c r="F1848" s="420">
        <v>44005</v>
      </c>
      <c r="G1848" s="420"/>
      <c r="H1848" s="507">
        <v>2019</v>
      </c>
      <c r="I1848" s="439"/>
      <c r="J1848" s="439" t="s">
        <v>160</v>
      </c>
      <c r="K1848" s="417" t="s">
        <v>217</v>
      </c>
      <c r="L1848" s="824"/>
      <c r="M1848" s="825"/>
      <c r="N1848" s="792"/>
      <c r="O1848" s="829"/>
      <c r="P1848" s="832"/>
      <c r="Q1848" s="835"/>
      <c r="R1848" s="829"/>
      <c r="S1848" s="416" t="s">
        <v>179</v>
      </c>
      <c r="T1848" s="432" t="s">
        <v>932</v>
      </c>
      <c r="U1848" s="416" t="s">
        <v>177</v>
      </c>
      <c r="V1848" s="415">
        <f>V1847+V1850</f>
        <v>44334.999000000003</v>
      </c>
      <c r="W1848" s="416" t="s">
        <v>176</v>
      </c>
      <c r="X1848" s="428">
        <f>X1847</f>
        <v>40000000</v>
      </c>
      <c r="Y1848" s="416" t="s">
        <v>175</v>
      </c>
      <c r="Z1848" s="426"/>
      <c r="AA1848" s="478" t="s">
        <v>175</v>
      </c>
      <c r="AB1848" s="477"/>
      <c r="AC1848" s="497" t="s">
        <v>175</v>
      </c>
      <c r="AD1848" s="496"/>
      <c r="AE1848" s="478" t="s">
        <v>175</v>
      </c>
      <c r="AF1848" s="477"/>
      <c r="AG1848" s="463" t="s">
        <v>175</v>
      </c>
      <c r="AH1848" s="462"/>
      <c r="AI1848" s="463" t="s">
        <v>174</v>
      </c>
      <c r="AJ1848" s="464">
        <v>960</v>
      </c>
      <c r="AK1848" s="792"/>
      <c r="AL1848" s="792"/>
      <c r="AM1848" s="792"/>
      <c r="AN1848" s="792"/>
      <c r="AO1848" s="792"/>
      <c r="AP1848" s="792"/>
    </row>
    <row r="1849" spans="2:43" ht="13.5" hidden="1" thickTop="1" x14ac:dyDescent="0.2">
      <c r="B1849" s="425" t="s">
        <v>723</v>
      </c>
      <c r="C1849" s="424" t="s">
        <v>930</v>
      </c>
      <c r="D1849" s="423" t="s">
        <v>705</v>
      </c>
      <c r="E1849" s="422" t="s">
        <v>10</v>
      </c>
      <c r="F1849" s="420">
        <v>44005</v>
      </c>
      <c r="G1849" s="420"/>
      <c r="H1849" s="507">
        <v>2019</v>
      </c>
      <c r="I1849" s="439"/>
      <c r="J1849" s="439" t="s">
        <v>160</v>
      </c>
      <c r="K1849" s="417" t="s">
        <v>217</v>
      </c>
      <c r="L1849" s="824"/>
      <c r="M1849" s="825"/>
      <c r="N1849" s="792"/>
      <c r="O1849" s="829"/>
      <c r="P1849" s="832"/>
      <c r="Q1849" s="835"/>
      <c r="R1849" s="829"/>
      <c r="S1849" s="416" t="s">
        <v>173</v>
      </c>
      <c r="T1849" s="429" t="s">
        <v>931</v>
      </c>
      <c r="U1849" s="416" t="s">
        <v>171</v>
      </c>
      <c r="V1849" s="427"/>
      <c r="W1849" s="416" t="s">
        <v>170</v>
      </c>
      <c r="X1849" s="428"/>
      <c r="Y1849" s="416" t="s">
        <v>169</v>
      </c>
      <c r="Z1849" s="426">
        <v>0.26729999999999998</v>
      </c>
      <c r="AA1849" s="478" t="s">
        <v>169</v>
      </c>
      <c r="AB1849" s="477">
        <v>0.26729999999999998</v>
      </c>
      <c r="AC1849" s="497" t="s">
        <v>169</v>
      </c>
      <c r="AD1849" s="496">
        <v>0.48070000000000002</v>
      </c>
      <c r="AE1849" s="478" t="s">
        <v>169</v>
      </c>
      <c r="AF1849" s="477">
        <v>0.48070000000000002</v>
      </c>
      <c r="AG1849" s="463" t="s">
        <v>169</v>
      </c>
      <c r="AH1849" s="462">
        <v>0.70206000000000002</v>
      </c>
      <c r="AI1849" s="781"/>
      <c r="AJ1849" s="782"/>
      <c r="AK1849" s="792"/>
      <c r="AL1849" s="792"/>
      <c r="AM1849" s="792"/>
      <c r="AN1849" s="792"/>
      <c r="AO1849" s="792"/>
      <c r="AP1849" s="792"/>
    </row>
    <row r="1850" spans="2:43" ht="15" hidden="1" customHeight="1" x14ac:dyDescent="0.2">
      <c r="B1850" s="425" t="s">
        <v>723</v>
      </c>
      <c r="C1850" s="424" t="s">
        <v>930</v>
      </c>
      <c r="D1850" s="423" t="s">
        <v>705</v>
      </c>
      <c r="E1850" s="422" t="s">
        <v>10</v>
      </c>
      <c r="F1850" s="420">
        <v>44005</v>
      </c>
      <c r="G1850" s="420"/>
      <c r="H1850" s="507">
        <v>2019</v>
      </c>
      <c r="I1850" s="439"/>
      <c r="J1850" s="439" t="s">
        <v>160</v>
      </c>
      <c r="K1850" s="417" t="s">
        <v>217</v>
      </c>
      <c r="L1850" s="824"/>
      <c r="M1850" s="825"/>
      <c r="N1850" s="792"/>
      <c r="O1850" s="829"/>
      <c r="P1850" s="832"/>
      <c r="Q1850" s="835"/>
      <c r="R1850" s="829"/>
      <c r="S1850" s="416" t="s">
        <v>168</v>
      </c>
      <c r="T1850" s="427">
        <v>330</v>
      </c>
      <c r="U1850" s="416" t="s">
        <v>167</v>
      </c>
      <c r="V1850" s="427"/>
      <c r="W1850" s="816"/>
      <c r="X1850" s="817"/>
      <c r="Y1850" s="416" t="s">
        <v>166</v>
      </c>
      <c r="Z1850" s="426">
        <f>IF(Z1848="",Z1849-Z1847,Z1849-Z1848)</f>
        <v>0.12039999999999998</v>
      </c>
      <c r="AA1850" s="478" t="s">
        <v>166</v>
      </c>
      <c r="AB1850" s="477">
        <f>IF(AB1848="",AB1849-AB1847,AB1849-AB1848)</f>
        <v>0.12039999999999998</v>
      </c>
      <c r="AC1850" s="497" t="s">
        <v>166</v>
      </c>
      <c r="AD1850" s="496">
        <f>IF(AD1848="",AD1849-AD1847,AD1849-AD1848)</f>
        <v>5.4999999999999993E-2</v>
      </c>
      <c r="AE1850" s="478" t="s">
        <v>166</v>
      </c>
      <c r="AF1850" s="477">
        <f>IF(AF1848="",AF1849-AF1847,AF1849-AF1848)</f>
        <v>5.4999999999999993E-2</v>
      </c>
      <c r="AG1850" s="463" t="s">
        <v>166</v>
      </c>
      <c r="AH1850" s="462">
        <f>IF(AH1848="",AH1849-AH1847,AH1849-AH1848)</f>
        <v>0.10933999999999999</v>
      </c>
      <c r="AI1850" s="781"/>
      <c r="AJ1850" s="782"/>
      <c r="AK1850" s="792"/>
      <c r="AL1850" s="792"/>
      <c r="AM1850" s="792"/>
      <c r="AN1850" s="792"/>
      <c r="AO1850" s="792"/>
      <c r="AP1850" s="792"/>
    </row>
    <row r="1851" spans="2:43" ht="15" hidden="1" customHeight="1" x14ac:dyDescent="0.2">
      <c r="B1851" s="425" t="s">
        <v>723</v>
      </c>
      <c r="C1851" s="424" t="s">
        <v>930</v>
      </c>
      <c r="D1851" s="423" t="s">
        <v>705</v>
      </c>
      <c r="E1851" s="422" t="s">
        <v>10</v>
      </c>
      <c r="F1851" s="420">
        <v>44005</v>
      </c>
      <c r="G1851" s="420"/>
      <c r="H1851" s="507">
        <v>2019</v>
      </c>
      <c r="I1851" s="439"/>
      <c r="J1851" s="439" t="s">
        <v>160</v>
      </c>
      <c r="K1851" s="417" t="s">
        <v>217</v>
      </c>
      <c r="L1851" s="824"/>
      <c r="M1851" s="825"/>
      <c r="N1851" s="792"/>
      <c r="O1851" s="829"/>
      <c r="P1851" s="832"/>
      <c r="Q1851" s="835"/>
      <c r="R1851" s="829"/>
      <c r="S1851" s="416" t="s">
        <v>165</v>
      </c>
      <c r="T1851" s="415" t="s">
        <v>222</v>
      </c>
      <c r="U1851" s="416" t="s">
        <v>164</v>
      </c>
      <c r="V1851" s="415"/>
      <c r="W1851" s="816"/>
      <c r="X1851" s="817"/>
      <c r="Y1851" s="816"/>
      <c r="Z1851" s="817"/>
      <c r="AA1851" s="857"/>
      <c r="AB1851" s="858"/>
      <c r="AC1851" s="869"/>
      <c r="AD1851" s="870"/>
      <c r="AE1851" s="857"/>
      <c r="AF1851" s="858"/>
      <c r="AG1851" s="687"/>
      <c r="AH1851" s="688"/>
      <c r="AI1851" s="781"/>
      <c r="AJ1851" s="782"/>
      <c r="AK1851" s="792"/>
      <c r="AL1851" s="792"/>
      <c r="AM1851" s="792"/>
      <c r="AN1851" s="792"/>
      <c r="AO1851" s="792"/>
      <c r="AP1851" s="792"/>
    </row>
    <row r="1852" spans="2:43" ht="15" hidden="1" customHeight="1" thickBot="1" x14ac:dyDescent="0.25">
      <c r="B1852" s="414" t="s">
        <v>723</v>
      </c>
      <c r="C1852" s="413" t="s">
        <v>930</v>
      </c>
      <c r="D1852" s="412" t="s">
        <v>705</v>
      </c>
      <c r="E1852" s="411" t="s">
        <v>10</v>
      </c>
      <c r="F1852" s="409">
        <v>44005</v>
      </c>
      <c r="G1852" s="409"/>
      <c r="H1852" s="408">
        <v>2019</v>
      </c>
      <c r="I1852" s="407"/>
      <c r="J1852" s="407" t="s">
        <v>160</v>
      </c>
      <c r="K1852" s="495" t="s">
        <v>217</v>
      </c>
      <c r="L1852" s="826"/>
      <c r="M1852" s="827"/>
      <c r="N1852" s="793"/>
      <c r="O1852" s="830"/>
      <c r="P1852" s="833"/>
      <c r="Q1852" s="836"/>
      <c r="R1852" s="830"/>
      <c r="S1852" s="406" t="s">
        <v>158</v>
      </c>
      <c r="T1852" s="451">
        <v>44005</v>
      </c>
      <c r="U1852" s="820"/>
      <c r="V1852" s="821"/>
      <c r="W1852" s="818"/>
      <c r="X1852" s="819"/>
      <c r="Y1852" s="818"/>
      <c r="Z1852" s="819"/>
      <c r="AA1852" s="859"/>
      <c r="AB1852" s="860"/>
      <c r="AC1852" s="871"/>
      <c r="AD1852" s="872"/>
      <c r="AE1852" s="859"/>
      <c r="AF1852" s="860"/>
      <c r="AG1852" s="689"/>
      <c r="AH1852" s="690"/>
      <c r="AI1852" s="783"/>
      <c r="AJ1852" s="784"/>
      <c r="AK1852" s="793"/>
      <c r="AL1852" s="793"/>
      <c r="AM1852" s="793"/>
      <c r="AN1852" s="793"/>
      <c r="AO1852" s="793"/>
      <c r="AP1852" s="793"/>
    </row>
    <row r="1853" spans="2:43" s="597" customFormat="1" ht="13.5" hidden="1" customHeight="1" thickTop="1" x14ac:dyDescent="0.2">
      <c r="B1853" s="598" t="s">
        <v>191</v>
      </c>
      <c r="C1853" s="599" t="s">
        <v>221</v>
      </c>
      <c r="D1853" s="603" t="s">
        <v>161</v>
      </c>
      <c r="E1853" s="601" t="s">
        <v>10</v>
      </c>
      <c r="F1853" s="602">
        <v>44011</v>
      </c>
      <c r="G1853" s="602"/>
      <c r="H1853" s="612">
        <v>2019</v>
      </c>
      <c r="I1853" s="647"/>
      <c r="J1853" s="647" t="s">
        <v>160</v>
      </c>
      <c r="K1853" s="439" t="s">
        <v>217</v>
      </c>
      <c r="L1853" s="901" t="s">
        <v>2089</v>
      </c>
      <c r="M1853" s="902"/>
      <c r="N1853" s="791" t="s">
        <v>220</v>
      </c>
      <c r="O1853" s="803" t="s">
        <v>219</v>
      </c>
      <c r="P1853" s="806"/>
      <c r="Q1853" s="809" t="s">
        <v>218</v>
      </c>
      <c r="R1853" s="803" t="s">
        <v>185</v>
      </c>
      <c r="S1853" s="605" t="s">
        <v>184</v>
      </c>
      <c r="T1853" s="606">
        <v>40000000</v>
      </c>
      <c r="U1853" s="605" t="s">
        <v>183</v>
      </c>
      <c r="V1853" s="668">
        <f>T1858+T1856</f>
        <v>44231</v>
      </c>
      <c r="W1853" s="605" t="s">
        <v>182</v>
      </c>
      <c r="X1853" s="608">
        <f>T1853</f>
        <v>40000000</v>
      </c>
      <c r="Y1853" s="605" t="s">
        <v>181</v>
      </c>
      <c r="Z1853" s="609">
        <v>6.3E-2</v>
      </c>
      <c r="AA1853" s="605" t="s">
        <v>181</v>
      </c>
      <c r="AB1853" s="609">
        <v>6.3E-2</v>
      </c>
      <c r="AC1853" s="605" t="s">
        <v>181</v>
      </c>
      <c r="AD1853" s="609">
        <v>6.3E-2</v>
      </c>
      <c r="AE1853" s="669" t="s">
        <v>181</v>
      </c>
      <c r="AF1853" s="670">
        <v>0.41420000000000001</v>
      </c>
      <c r="AG1853" s="466" t="s">
        <v>181</v>
      </c>
      <c r="AH1853" s="467"/>
      <c r="AI1853" s="466" t="s">
        <v>180</v>
      </c>
      <c r="AJ1853" s="465">
        <v>60</v>
      </c>
      <c r="AK1853" s="800" t="s">
        <v>10</v>
      </c>
      <c r="AL1853" s="800" t="s">
        <v>10</v>
      </c>
      <c r="AM1853" s="800" t="s">
        <v>10</v>
      </c>
      <c r="AP1853" s="791" t="s">
        <v>10</v>
      </c>
      <c r="AQ1853" s="724"/>
    </row>
    <row r="1854" spans="2:43" s="597" customFormat="1" ht="13.5" hidden="1" thickTop="1" x14ac:dyDescent="0.2">
      <c r="B1854" s="611" t="s">
        <v>191</v>
      </c>
      <c r="C1854" s="612" t="s">
        <v>221</v>
      </c>
      <c r="D1854" s="646" t="s">
        <v>161</v>
      </c>
      <c r="E1854" s="600" t="s">
        <v>10</v>
      </c>
      <c r="F1854" s="613">
        <v>44011</v>
      </c>
      <c r="G1854" s="613"/>
      <c r="H1854" s="612">
        <v>2019</v>
      </c>
      <c r="I1854" s="647"/>
      <c r="J1854" s="647" t="s">
        <v>160</v>
      </c>
      <c r="K1854" s="417" t="s">
        <v>217</v>
      </c>
      <c r="L1854" s="903"/>
      <c r="M1854" s="904"/>
      <c r="N1854" s="792"/>
      <c r="O1854" s="804"/>
      <c r="P1854" s="807"/>
      <c r="Q1854" s="810"/>
      <c r="R1854" s="804"/>
      <c r="S1854" s="615" t="s">
        <v>179</v>
      </c>
      <c r="T1854" s="616" t="s">
        <v>223</v>
      </c>
      <c r="U1854" s="615" t="s">
        <v>177</v>
      </c>
      <c r="V1854" s="617"/>
      <c r="W1854" s="615" t="s">
        <v>176</v>
      </c>
      <c r="X1854" s="618">
        <f>X1853</f>
        <v>40000000</v>
      </c>
      <c r="Y1854" s="615" t="s">
        <v>175</v>
      </c>
      <c r="Z1854" s="619"/>
      <c r="AA1854" s="615" t="s">
        <v>175</v>
      </c>
      <c r="AB1854" s="619"/>
      <c r="AC1854" s="615" t="s">
        <v>175</v>
      </c>
      <c r="AD1854" s="619"/>
      <c r="AE1854" s="671" t="s">
        <v>175</v>
      </c>
      <c r="AF1854" s="672"/>
      <c r="AG1854" s="463" t="s">
        <v>175</v>
      </c>
      <c r="AH1854" s="462"/>
      <c r="AI1854" s="463" t="s">
        <v>174</v>
      </c>
      <c r="AJ1854" s="464">
        <v>1320</v>
      </c>
      <c r="AK1854" s="801"/>
      <c r="AL1854" s="801"/>
      <c r="AM1854" s="801"/>
      <c r="AP1854" s="792"/>
      <c r="AQ1854" s="724"/>
    </row>
    <row r="1855" spans="2:43" s="597" customFormat="1" ht="13.5" hidden="1" thickTop="1" x14ac:dyDescent="0.2">
      <c r="B1855" s="611" t="s">
        <v>191</v>
      </c>
      <c r="C1855" s="612" t="s">
        <v>221</v>
      </c>
      <c r="D1855" s="646" t="s">
        <v>161</v>
      </c>
      <c r="E1855" s="600" t="s">
        <v>10</v>
      </c>
      <c r="F1855" s="613">
        <v>44011</v>
      </c>
      <c r="G1855" s="613"/>
      <c r="H1855" s="612">
        <v>2019</v>
      </c>
      <c r="I1855" s="647"/>
      <c r="J1855" s="647" t="s">
        <v>160</v>
      </c>
      <c r="K1855" s="417" t="s">
        <v>217</v>
      </c>
      <c r="L1855" s="903"/>
      <c r="M1855" s="904"/>
      <c r="N1855" s="792"/>
      <c r="O1855" s="804"/>
      <c r="P1855" s="807"/>
      <c r="Q1855" s="810"/>
      <c r="R1855" s="804"/>
      <c r="S1855" s="615" t="s">
        <v>173</v>
      </c>
      <c r="T1855" s="621" t="s">
        <v>2090</v>
      </c>
      <c r="U1855" s="615" t="s">
        <v>171</v>
      </c>
      <c r="V1855" s="622"/>
      <c r="W1855" s="615" t="s">
        <v>170</v>
      </c>
      <c r="X1855" s="618"/>
      <c r="Y1855" s="615" t="s">
        <v>169</v>
      </c>
      <c r="Z1855" s="619">
        <v>9.5500000000000002E-2</v>
      </c>
      <c r="AA1855" s="615" t="s">
        <v>169</v>
      </c>
      <c r="AB1855" s="619">
        <v>9.5500000000000002E-2</v>
      </c>
      <c r="AC1855" s="615" t="s">
        <v>169</v>
      </c>
      <c r="AD1855" s="619">
        <v>9.5500000000000002E-2</v>
      </c>
      <c r="AE1855" s="671" t="s">
        <v>169</v>
      </c>
      <c r="AF1855" s="672">
        <v>0.34820000000000001</v>
      </c>
      <c r="AG1855" s="463" t="s">
        <v>169</v>
      </c>
      <c r="AH1855" s="462"/>
      <c r="AI1855" s="781"/>
      <c r="AJ1855" s="782"/>
      <c r="AK1855" s="801"/>
      <c r="AL1855" s="801"/>
      <c r="AM1855" s="801"/>
      <c r="AP1855" s="792"/>
      <c r="AQ1855" s="724"/>
    </row>
    <row r="1856" spans="2:43" s="597" customFormat="1" ht="13.5" hidden="1" thickTop="1" x14ac:dyDescent="0.2">
      <c r="B1856" s="611" t="s">
        <v>191</v>
      </c>
      <c r="C1856" s="612" t="s">
        <v>221</v>
      </c>
      <c r="D1856" s="646" t="s">
        <v>161</v>
      </c>
      <c r="E1856" s="600" t="s">
        <v>10</v>
      </c>
      <c r="F1856" s="613">
        <v>44011</v>
      </c>
      <c r="G1856" s="613"/>
      <c r="H1856" s="612">
        <v>2019</v>
      </c>
      <c r="I1856" s="647"/>
      <c r="J1856" s="647" t="s">
        <v>160</v>
      </c>
      <c r="K1856" s="417" t="s">
        <v>217</v>
      </c>
      <c r="L1856" s="903"/>
      <c r="M1856" s="904"/>
      <c r="N1856" s="792"/>
      <c r="O1856" s="804"/>
      <c r="P1856" s="807"/>
      <c r="Q1856" s="810"/>
      <c r="R1856" s="804"/>
      <c r="S1856" s="615" t="s">
        <v>168</v>
      </c>
      <c r="T1856" s="622">
        <v>220</v>
      </c>
      <c r="U1856" s="615" t="s">
        <v>167</v>
      </c>
      <c r="V1856" s="622"/>
      <c r="W1856" s="785"/>
      <c r="X1856" s="786"/>
      <c r="Y1856" s="615" t="s">
        <v>166</v>
      </c>
      <c r="Z1856" s="619">
        <f>IF(Z1854="",Z1855-Z1853,Z1855-Z1854)</f>
        <v>3.2500000000000001E-2</v>
      </c>
      <c r="AA1856" s="615" t="s">
        <v>166</v>
      </c>
      <c r="AB1856" s="619">
        <f>IF(AB1854="",AB1855-AB1853,AB1855-AB1854)</f>
        <v>3.2500000000000001E-2</v>
      </c>
      <c r="AC1856" s="615" t="s">
        <v>166</v>
      </c>
      <c r="AD1856" s="619">
        <f>IF(AD1854="",AD1855-AD1853,AD1855-AD1854)</f>
        <v>3.2500000000000001E-2</v>
      </c>
      <c r="AE1856" s="671" t="s">
        <v>166</v>
      </c>
      <c r="AF1856" s="672">
        <f>IF(AF1854="",AF1855-AF1853,AF1855-AF1854)</f>
        <v>-6.6000000000000003E-2</v>
      </c>
      <c r="AG1856" s="463" t="s">
        <v>166</v>
      </c>
      <c r="AH1856" s="462"/>
      <c r="AI1856" s="781"/>
      <c r="AJ1856" s="782"/>
      <c r="AK1856" s="801"/>
      <c r="AL1856" s="801"/>
      <c r="AM1856" s="801"/>
      <c r="AP1856" s="792"/>
      <c r="AQ1856" s="724"/>
    </row>
    <row r="1857" spans="2:43" s="597" customFormat="1" ht="13.5" hidden="1" thickTop="1" x14ac:dyDescent="0.2">
      <c r="B1857" s="611" t="s">
        <v>191</v>
      </c>
      <c r="C1857" s="612" t="s">
        <v>221</v>
      </c>
      <c r="D1857" s="646" t="s">
        <v>161</v>
      </c>
      <c r="E1857" s="600" t="s">
        <v>10</v>
      </c>
      <c r="F1857" s="613">
        <v>44011</v>
      </c>
      <c r="G1857" s="613"/>
      <c r="H1857" s="612">
        <v>2019</v>
      </c>
      <c r="I1857" s="647"/>
      <c r="J1857" s="647" t="s">
        <v>160</v>
      </c>
      <c r="K1857" s="417" t="s">
        <v>217</v>
      </c>
      <c r="L1857" s="903"/>
      <c r="M1857" s="904"/>
      <c r="N1857" s="792"/>
      <c r="O1857" s="804"/>
      <c r="P1857" s="807"/>
      <c r="Q1857" s="810"/>
      <c r="R1857" s="804"/>
      <c r="S1857" s="615" t="s">
        <v>165</v>
      </c>
      <c r="T1857" s="617" t="s">
        <v>222</v>
      </c>
      <c r="U1857" s="615" t="s">
        <v>164</v>
      </c>
      <c r="V1857" s="617"/>
      <c r="W1857" s="785"/>
      <c r="X1857" s="786"/>
      <c r="Y1857" s="785"/>
      <c r="Z1857" s="786"/>
      <c r="AA1857" s="785"/>
      <c r="AB1857" s="786"/>
      <c r="AC1857" s="785"/>
      <c r="AD1857" s="786"/>
      <c r="AE1857" s="897"/>
      <c r="AF1857" s="898"/>
      <c r="AG1857" s="687"/>
      <c r="AH1857" s="688"/>
      <c r="AI1857" s="781"/>
      <c r="AJ1857" s="782"/>
      <c r="AK1857" s="801"/>
      <c r="AL1857" s="801"/>
      <c r="AM1857" s="801"/>
      <c r="AP1857" s="792"/>
      <c r="AQ1857" s="724"/>
    </row>
    <row r="1858" spans="2:43" s="597" customFormat="1" ht="14.25" hidden="1" thickTop="1" thickBot="1" x14ac:dyDescent="0.25">
      <c r="B1858" s="623" t="s">
        <v>191</v>
      </c>
      <c r="C1858" s="624" t="s">
        <v>221</v>
      </c>
      <c r="D1858" s="648" t="s">
        <v>161</v>
      </c>
      <c r="E1858" s="625" t="s">
        <v>10</v>
      </c>
      <c r="F1858" s="626">
        <v>44011</v>
      </c>
      <c r="G1858" s="626"/>
      <c r="H1858" s="624">
        <v>2019</v>
      </c>
      <c r="I1858" s="627"/>
      <c r="J1858" s="627" t="s">
        <v>160</v>
      </c>
      <c r="K1858" s="495" t="s">
        <v>217</v>
      </c>
      <c r="L1858" s="905"/>
      <c r="M1858" s="906"/>
      <c r="N1858" s="793"/>
      <c r="O1858" s="805"/>
      <c r="P1858" s="808"/>
      <c r="Q1858" s="811"/>
      <c r="R1858" s="805"/>
      <c r="S1858" s="629" t="s">
        <v>158</v>
      </c>
      <c r="T1858" s="630">
        <v>44011</v>
      </c>
      <c r="U1858" s="789"/>
      <c r="V1858" s="790"/>
      <c r="W1858" s="787"/>
      <c r="X1858" s="788"/>
      <c r="Y1858" s="787"/>
      <c r="Z1858" s="788"/>
      <c r="AA1858" s="787"/>
      <c r="AB1858" s="788"/>
      <c r="AC1858" s="787"/>
      <c r="AD1858" s="788"/>
      <c r="AE1858" s="899"/>
      <c r="AF1858" s="900"/>
      <c r="AG1858" s="689"/>
      <c r="AH1858" s="690"/>
      <c r="AI1858" s="783"/>
      <c r="AJ1858" s="784"/>
      <c r="AK1858" s="802"/>
      <c r="AL1858" s="802"/>
      <c r="AM1858" s="802"/>
      <c r="AP1858" s="793"/>
      <c r="AQ1858" s="724"/>
    </row>
    <row r="1859" spans="2:43" s="597" customFormat="1" ht="13.5" hidden="1" customHeight="1" thickTop="1" x14ac:dyDescent="0.2">
      <c r="B1859" s="598" t="s">
        <v>196</v>
      </c>
      <c r="C1859" s="599" t="s">
        <v>2091</v>
      </c>
      <c r="D1859" s="603" t="s">
        <v>161</v>
      </c>
      <c r="E1859" s="601" t="s">
        <v>10</v>
      </c>
      <c r="F1859" s="602">
        <v>44020</v>
      </c>
      <c r="G1859" s="602"/>
      <c r="H1859" s="612">
        <v>2019</v>
      </c>
      <c r="I1859" s="647"/>
      <c r="J1859" s="647" t="s">
        <v>160</v>
      </c>
      <c r="K1859" s="439" t="s">
        <v>217</v>
      </c>
      <c r="L1859" s="901" t="s">
        <v>2092</v>
      </c>
      <c r="M1859" s="902"/>
      <c r="N1859" s="791" t="s">
        <v>220</v>
      </c>
      <c r="O1859" s="803" t="s">
        <v>219</v>
      </c>
      <c r="P1859" s="806"/>
      <c r="Q1859" s="809" t="s">
        <v>218</v>
      </c>
      <c r="R1859" s="803" t="s">
        <v>185</v>
      </c>
      <c r="S1859" s="605" t="s">
        <v>184</v>
      </c>
      <c r="T1859" s="606">
        <v>30000000</v>
      </c>
      <c r="U1859" s="605" t="s">
        <v>183</v>
      </c>
      <c r="V1859" s="631">
        <f>T1864+T1862</f>
        <v>44210</v>
      </c>
      <c r="W1859" s="605" t="s">
        <v>182</v>
      </c>
      <c r="X1859" s="608">
        <f>T1859</f>
        <v>30000000</v>
      </c>
      <c r="Y1859" s="605" t="s">
        <v>181</v>
      </c>
      <c r="Z1859" s="609">
        <v>1.7500000000000002E-2</v>
      </c>
      <c r="AA1859" s="605" t="s">
        <v>181</v>
      </c>
      <c r="AB1859" s="609">
        <v>1.7500000000000002E-2</v>
      </c>
      <c r="AC1859" s="605" t="s">
        <v>181</v>
      </c>
      <c r="AD1859" s="609">
        <v>1.7500000000000002E-2</v>
      </c>
      <c r="AE1859" s="669" t="s">
        <v>181</v>
      </c>
      <c r="AF1859" s="670">
        <v>0.31040000000000001</v>
      </c>
      <c r="AG1859" s="466" t="s">
        <v>181</v>
      </c>
      <c r="AH1859" s="467"/>
      <c r="AI1859" s="466" t="s">
        <v>180</v>
      </c>
      <c r="AJ1859" s="465">
        <v>20</v>
      </c>
      <c r="AK1859" s="800" t="s">
        <v>10</v>
      </c>
      <c r="AL1859" s="800" t="s">
        <v>10</v>
      </c>
      <c r="AM1859" s="800" t="s">
        <v>10</v>
      </c>
      <c r="AP1859" s="791" t="s">
        <v>10</v>
      </c>
      <c r="AQ1859" s="724"/>
    </row>
    <row r="1860" spans="2:43" s="597" customFormat="1" ht="13.5" hidden="1" thickTop="1" x14ac:dyDescent="0.2">
      <c r="B1860" s="611" t="s">
        <v>196</v>
      </c>
      <c r="C1860" s="612" t="s">
        <v>2091</v>
      </c>
      <c r="D1860" s="646" t="s">
        <v>161</v>
      </c>
      <c r="E1860" s="600" t="s">
        <v>10</v>
      </c>
      <c r="F1860" s="613">
        <v>44020</v>
      </c>
      <c r="G1860" s="613"/>
      <c r="H1860" s="612">
        <v>2019</v>
      </c>
      <c r="I1860" s="647"/>
      <c r="J1860" s="647" t="s">
        <v>160</v>
      </c>
      <c r="K1860" s="417" t="s">
        <v>217</v>
      </c>
      <c r="L1860" s="903"/>
      <c r="M1860" s="904"/>
      <c r="N1860" s="792"/>
      <c r="O1860" s="804"/>
      <c r="P1860" s="807"/>
      <c r="Q1860" s="810"/>
      <c r="R1860" s="804"/>
      <c r="S1860" s="615" t="s">
        <v>179</v>
      </c>
      <c r="T1860" s="616" t="s">
        <v>2093</v>
      </c>
      <c r="U1860" s="615" t="s">
        <v>177</v>
      </c>
      <c r="V1860" s="617">
        <f>V1859+V1862+V1861</f>
        <v>44250</v>
      </c>
      <c r="W1860" s="615" t="s">
        <v>176</v>
      </c>
      <c r="X1860" s="618">
        <f>X1859</f>
        <v>30000000</v>
      </c>
      <c r="Y1860" s="615" t="s">
        <v>175</v>
      </c>
      <c r="Z1860" s="619"/>
      <c r="AA1860" s="615" t="s">
        <v>175</v>
      </c>
      <c r="AB1860" s="619"/>
      <c r="AC1860" s="615" t="s">
        <v>175</v>
      </c>
      <c r="AD1860" s="619"/>
      <c r="AE1860" s="671" t="s">
        <v>175</v>
      </c>
      <c r="AF1860" s="672"/>
      <c r="AG1860" s="463" t="s">
        <v>175</v>
      </c>
      <c r="AH1860" s="462"/>
      <c r="AI1860" s="463" t="s">
        <v>174</v>
      </c>
      <c r="AJ1860" s="464">
        <v>440</v>
      </c>
      <c r="AK1860" s="801"/>
      <c r="AL1860" s="801"/>
      <c r="AM1860" s="801"/>
      <c r="AP1860" s="792"/>
      <c r="AQ1860" s="724"/>
    </row>
    <row r="1861" spans="2:43" s="597" customFormat="1" ht="13.5" hidden="1" thickTop="1" x14ac:dyDescent="0.2">
      <c r="B1861" s="611" t="s">
        <v>196</v>
      </c>
      <c r="C1861" s="612" t="s">
        <v>2091</v>
      </c>
      <c r="D1861" s="646" t="s">
        <v>161</v>
      </c>
      <c r="E1861" s="600" t="s">
        <v>10</v>
      </c>
      <c r="F1861" s="613">
        <v>44020</v>
      </c>
      <c r="G1861" s="613"/>
      <c r="H1861" s="612">
        <v>2019</v>
      </c>
      <c r="I1861" s="647"/>
      <c r="J1861" s="647" t="s">
        <v>160</v>
      </c>
      <c r="K1861" s="417" t="s">
        <v>217</v>
      </c>
      <c r="L1861" s="903"/>
      <c r="M1861" s="904"/>
      <c r="N1861" s="792"/>
      <c r="O1861" s="804"/>
      <c r="P1861" s="807"/>
      <c r="Q1861" s="810"/>
      <c r="R1861" s="804"/>
      <c r="S1861" s="615" t="s">
        <v>173</v>
      </c>
      <c r="T1861" s="621" t="s">
        <v>2094</v>
      </c>
      <c r="U1861" s="615" t="s">
        <v>171</v>
      </c>
      <c r="V1861" s="622">
        <v>40</v>
      </c>
      <c r="W1861" s="615" t="s">
        <v>170</v>
      </c>
      <c r="X1861" s="618"/>
      <c r="Y1861" s="615" t="s">
        <v>169</v>
      </c>
      <c r="Z1861" s="619">
        <v>1.6500000000000001E-2</v>
      </c>
      <c r="AA1861" s="615" t="s">
        <v>169</v>
      </c>
      <c r="AB1861" s="619">
        <v>1.6500000000000001E-2</v>
      </c>
      <c r="AC1861" s="615" t="s">
        <v>169</v>
      </c>
      <c r="AD1861" s="619">
        <v>1.6500000000000001E-2</v>
      </c>
      <c r="AE1861" s="671" t="s">
        <v>169</v>
      </c>
      <c r="AF1861" s="672">
        <v>0.31125000000000003</v>
      </c>
      <c r="AG1861" s="463" t="s">
        <v>169</v>
      </c>
      <c r="AH1861" s="462"/>
      <c r="AI1861" s="781"/>
      <c r="AJ1861" s="782"/>
      <c r="AK1861" s="801"/>
      <c r="AL1861" s="801"/>
      <c r="AM1861" s="801"/>
      <c r="AP1861" s="792"/>
      <c r="AQ1861" s="724"/>
    </row>
    <row r="1862" spans="2:43" s="597" customFormat="1" ht="13.5" hidden="1" thickTop="1" x14ac:dyDescent="0.2">
      <c r="B1862" s="611" t="s">
        <v>196</v>
      </c>
      <c r="C1862" s="612" t="s">
        <v>2091</v>
      </c>
      <c r="D1862" s="646" t="s">
        <v>161</v>
      </c>
      <c r="E1862" s="600" t="s">
        <v>10</v>
      </c>
      <c r="F1862" s="613">
        <v>44020</v>
      </c>
      <c r="G1862" s="613"/>
      <c r="H1862" s="612">
        <v>2019</v>
      </c>
      <c r="I1862" s="647"/>
      <c r="J1862" s="647" t="s">
        <v>160</v>
      </c>
      <c r="K1862" s="417" t="s">
        <v>217</v>
      </c>
      <c r="L1862" s="903"/>
      <c r="M1862" s="904"/>
      <c r="N1862" s="792"/>
      <c r="O1862" s="804"/>
      <c r="P1862" s="807"/>
      <c r="Q1862" s="810"/>
      <c r="R1862" s="804"/>
      <c r="S1862" s="615" t="s">
        <v>168</v>
      </c>
      <c r="T1862" s="622">
        <v>190</v>
      </c>
      <c r="U1862" s="615" t="s">
        <v>167</v>
      </c>
      <c r="V1862" s="622"/>
      <c r="W1862" s="785"/>
      <c r="X1862" s="786"/>
      <c r="Y1862" s="615" t="s">
        <v>166</v>
      </c>
      <c r="Z1862" s="619">
        <f>IF(Z1860="",Z1861-Z1859,Z1861-Z1860)</f>
        <v>-1.0000000000000009E-3</v>
      </c>
      <c r="AA1862" s="615" t="s">
        <v>166</v>
      </c>
      <c r="AB1862" s="619">
        <f>IF(AB1860="",AB1861-AB1859,AB1861-AB1860)</f>
        <v>-1.0000000000000009E-3</v>
      </c>
      <c r="AC1862" s="615" t="s">
        <v>166</v>
      </c>
      <c r="AD1862" s="619">
        <f>IF(AD1860="",AD1861-AD1859,AD1861-AD1860)</f>
        <v>-1.0000000000000009E-3</v>
      </c>
      <c r="AE1862" s="671" t="s">
        <v>166</v>
      </c>
      <c r="AF1862" s="672">
        <f>IF(AF1860="",AF1861-AF1859,AF1861-AF1860)</f>
        <v>8.5000000000001741E-4</v>
      </c>
      <c r="AG1862" s="463" t="s">
        <v>166</v>
      </c>
      <c r="AH1862" s="462"/>
      <c r="AI1862" s="781"/>
      <c r="AJ1862" s="782"/>
      <c r="AK1862" s="801"/>
      <c r="AL1862" s="801"/>
      <c r="AM1862" s="801"/>
      <c r="AP1862" s="792"/>
      <c r="AQ1862" s="724"/>
    </row>
    <row r="1863" spans="2:43" s="597" customFormat="1" ht="13.5" hidden="1" thickTop="1" x14ac:dyDescent="0.2">
      <c r="B1863" s="611" t="s">
        <v>196</v>
      </c>
      <c r="C1863" s="612" t="s">
        <v>2091</v>
      </c>
      <c r="D1863" s="646" t="s">
        <v>161</v>
      </c>
      <c r="E1863" s="600" t="s">
        <v>10</v>
      </c>
      <c r="F1863" s="613">
        <v>44020</v>
      </c>
      <c r="G1863" s="613"/>
      <c r="H1863" s="612">
        <v>2019</v>
      </c>
      <c r="I1863" s="647"/>
      <c r="J1863" s="647" t="s">
        <v>160</v>
      </c>
      <c r="K1863" s="417" t="s">
        <v>217</v>
      </c>
      <c r="L1863" s="903"/>
      <c r="M1863" s="904"/>
      <c r="N1863" s="792"/>
      <c r="O1863" s="804"/>
      <c r="P1863" s="807"/>
      <c r="Q1863" s="810"/>
      <c r="R1863" s="804"/>
      <c r="S1863" s="615" t="s">
        <v>165</v>
      </c>
      <c r="T1863" s="617"/>
      <c r="U1863" s="615" t="s">
        <v>164</v>
      </c>
      <c r="V1863" s="617"/>
      <c r="W1863" s="785"/>
      <c r="X1863" s="786"/>
      <c r="Y1863" s="785"/>
      <c r="Z1863" s="786"/>
      <c r="AA1863" s="785"/>
      <c r="AB1863" s="786"/>
      <c r="AC1863" s="785"/>
      <c r="AD1863" s="786"/>
      <c r="AE1863" s="897"/>
      <c r="AF1863" s="898"/>
      <c r="AG1863" s="687"/>
      <c r="AH1863" s="688"/>
      <c r="AI1863" s="781"/>
      <c r="AJ1863" s="782"/>
      <c r="AK1863" s="801"/>
      <c r="AL1863" s="801"/>
      <c r="AM1863" s="801"/>
      <c r="AP1863" s="792"/>
      <c r="AQ1863" s="724"/>
    </row>
    <row r="1864" spans="2:43" s="597" customFormat="1" ht="14.25" hidden="1" thickTop="1" thickBot="1" x14ac:dyDescent="0.25">
      <c r="B1864" s="623" t="s">
        <v>196</v>
      </c>
      <c r="C1864" s="624" t="s">
        <v>2091</v>
      </c>
      <c r="D1864" s="648" t="s">
        <v>161</v>
      </c>
      <c r="E1864" s="625" t="s">
        <v>10</v>
      </c>
      <c r="F1864" s="626">
        <v>44020</v>
      </c>
      <c r="G1864" s="626"/>
      <c r="H1864" s="624">
        <v>2019</v>
      </c>
      <c r="I1864" s="627"/>
      <c r="J1864" s="627" t="s">
        <v>160</v>
      </c>
      <c r="K1864" s="495" t="s">
        <v>217</v>
      </c>
      <c r="L1864" s="905"/>
      <c r="M1864" s="906"/>
      <c r="N1864" s="793"/>
      <c r="O1864" s="805"/>
      <c r="P1864" s="808"/>
      <c r="Q1864" s="811"/>
      <c r="R1864" s="805"/>
      <c r="S1864" s="629" t="s">
        <v>158</v>
      </c>
      <c r="T1864" s="630">
        <v>44020</v>
      </c>
      <c r="U1864" s="789"/>
      <c r="V1864" s="790"/>
      <c r="W1864" s="787"/>
      <c r="X1864" s="788"/>
      <c r="Y1864" s="787"/>
      <c r="Z1864" s="788"/>
      <c r="AA1864" s="787"/>
      <c r="AB1864" s="788"/>
      <c r="AC1864" s="787"/>
      <c r="AD1864" s="788"/>
      <c r="AE1864" s="899"/>
      <c r="AF1864" s="900"/>
      <c r="AG1864" s="689"/>
      <c r="AH1864" s="690"/>
      <c r="AI1864" s="783"/>
      <c r="AJ1864" s="784"/>
      <c r="AK1864" s="802"/>
      <c r="AL1864" s="802"/>
      <c r="AM1864" s="802"/>
      <c r="AP1864" s="793"/>
      <c r="AQ1864" s="724"/>
    </row>
    <row r="1865" spans="2:43" ht="12.75" customHeight="1" thickTop="1" x14ac:dyDescent="0.2">
      <c r="B1865" s="445" t="s">
        <v>310</v>
      </c>
      <c r="C1865" s="444" t="s">
        <v>927</v>
      </c>
      <c r="D1865" s="443" t="s">
        <v>705</v>
      </c>
      <c r="E1865" s="442" t="s">
        <v>50</v>
      </c>
      <c r="F1865" s="440">
        <v>43832</v>
      </c>
      <c r="G1865" s="440">
        <v>44196</v>
      </c>
      <c r="H1865" s="419">
        <v>2020</v>
      </c>
      <c r="I1865" s="418" t="s">
        <v>1934</v>
      </c>
      <c r="J1865" s="439" t="s">
        <v>160</v>
      </c>
      <c r="K1865" s="439" t="s">
        <v>808</v>
      </c>
      <c r="L1865" s="822" t="s">
        <v>929</v>
      </c>
      <c r="M1865" s="823"/>
      <c r="N1865" s="791" t="s">
        <v>280</v>
      </c>
      <c r="O1865" s="828" t="s">
        <v>325</v>
      </c>
      <c r="P1865" s="831">
        <v>7.1</v>
      </c>
      <c r="Q1865" s="834" t="s">
        <v>218</v>
      </c>
      <c r="R1865" s="828" t="s">
        <v>200</v>
      </c>
      <c r="S1865" s="434" t="s">
        <v>184</v>
      </c>
      <c r="T1865" s="438">
        <v>564839.97387999995</v>
      </c>
      <c r="U1865" s="434" t="s">
        <v>183</v>
      </c>
      <c r="V1865" s="437">
        <f>T1870+T1868-0.001</f>
        <v>44196.999000000003</v>
      </c>
      <c r="W1865" s="434" t="s">
        <v>182</v>
      </c>
      <c r="X1865" s="436">
        <f>T1865</f>
        <v>564839.97387999995</v>
      </c>
      <c r="Y1865" s="434" t="s">
        <v>181</v>
      </c>
      <c r="Z1865" s="435">
        <v>0.31140000000000001</v>
      </c>
      <c r="AA1865" s="434" t="s">
        <v>181</v>
      </c>
      <c r="AB1865" s="435">
        <v>0.31140000000000001</v>
      </c>
      <c r="AC1865" s="503" t="s">
        <v>181</v>
      </c>
      <c r="AD1865" s="502">
        <v>0.52949999999999997</v>
      </c>
      <c r="AE1865" s="480" t="s">
        <v>181</v>
      </c>
      <c r="AF1865" s="479">
        <v>0.52949999999999997</v>
      </c>
      <c r="AG1865" s="466" t="s">
        <v>181</v>
      </c>
      <c r="AH1865" s="467">
        <v>1</v>
      </c>
      <c r="AI1865" s="466" t="s">
        <v>180</v>
      </c>
      <c r="AJ1865" s="465">
        <v>17</v>
      </c>
      <c r="AK1865" s="791" t="s">
        <v>813</v>
      </c>
      <c r="AL1865" s="791" t="s">
        <v>813</v>
      </c>
      <c r="AM1865" s="791" t="s">
        <v>813</v>
      </c>
      <c r="AN1865" s="791" t="s">
        <v>813</v>
      </c>
      <c r="AO1865" s="791" t="s">
        <v>813</v>
      </c>
      <c r="AP1865" s="894" t="s">
        <v>2143</v>
      </c>
    </row>
    <row r="1866" spans="2:43" ht="15" customHeight="1" x14ac:dyDescent="0.2">
      <c r="B1866" s="425" t="s">
        <v>310</v>
      </c>
      <c r="C1866" s="424" t="s">
        <v>927</v>
      </c>
      <c r="D1866" s="423" t="s">
        <v>705</v>
      </c>
      <c r="E1866" s="422" t="s">
        <v>50</v>
      </c>
      <c r="F1866" s="420">
        <v>43832</v>
      </c>
      <c r="G1866" s="420">
        <v>44196</v>
      </c>
      <c r="H1866" s="419">
        <v>2020</v>
      </c>
      <c r="I1866" s="418" t="s">
        <v>1934</v>
      </c>
      <c r="J1866" s="439" t="s">
        <v>160</v>
      </c>
      <c r="K1866" s="417" t="s">
        <v>808</v>
      </c>
      <c r="L1866" s="824"/>
      <c r="M1866" s="825"/>
      <c r="N1866" s="792"/>
      <c r="O1866" s="829"/>
      <c r="P1866" s="832"/>
      <c r="Q1866" s="835"/>
      <c r="R1866" s="829"/>
      <c r="S1866" s="416" t="s">
        <v>179</v>
      </c>
      <c r="T1866" s="432" t="s">
        <v>812</v>
      </c>
      <c r="U1866" s="416" t="s">
        <v>177</v>
      </c>
      <c r="V1866" s="415">
        <f>V1865+V1867+V1868</f>
        <v>44223.999000000003</v>
      </c>
      <c r="W1866" s="416" t="s">
        <v>176</v>
      </c>
      <c r="X1866" s="428">
        <f>X1865</f>
        <v>564839.97387999995</v>
      </c>
      <c r="Y1866" s="416" t="s">
        <v>175</v>
      </c>
      <c r="Z1866" s="426"/>
      <c r="AA1866" s="416" t="s">
        <v>175</v>
      </c>
      <c r="AB1866" s="426"/>
      <c r="AC1866" s="501" t="s">
        <v>175</v>
      </c>
      <c r="AD1866" s="500"/>
      <c r="AE1866" s="478" t="s">
        <v>175</v>
      </c>
      <c r="AF1866" s="477"/>
      <c r="AG1866" s="463" t="s">
        <v>175</v>
      </c>
      <c r="AH1866" s="462"/>
      <c r="AI1866" s="463" t="s">
        <v>174</v>
      </c>
      <c r="AJ1866" s="464">
        <v>374</v>
      </c>
      <c r="AK1866" s="792"/>
      <c r="AL1866" s="792"/>
      <c r="AM1866" s="792"/>
      <c r="AN1866" s="792"/>
      <c r="AO1866" s="792"/>
      <c r="AP1866" s="895"/>
    </row>
    <row r="1867" spans="2:43" x14ac:dyDescent="0.2">
      <c r="B1867" s="425" t="s">
        <v>310</v>
      </c>
      <c r="C1867" s="424" t="s">
        <v>927</v>
      </c>
      <c r="D1867" s="423" t="s">
        <v>705</v>
      </c>
      <c r="E1867" s="422" t="s">
        <v>50</v>
      </c>
      <c r="F1867" s="420">
        <v>43832</v>
      </c>
      <c r="G1867" s="420">
        <v>44196</v>
      </c>
      <c r="H1867" s="419">
        <v>2020</v>
      </c>
      <c r="I1867" s="418" t="s">
        <v>1934</v>
      </c>
      <c r="J1867" s="439" t="s">
        <v>160</v>
      </c>
      <c r="K1867" s="417" t="s">
        <v>808</v>
      </c>
      <c r="L1867" s="824"/>
      <c r="M1867" s="825"/>
      <c r="N1867" s="792"/>
      <c r="O1867" s="829"/>
      <c r="P1867" s="832"/>
      <c r="Q1867" s="835"/>
      <c r="R1867" s="829"/>
      <c r="S1867" s="416" t="s">
        <v>173</v>
      </c>
      <c r="T1867" s="429" t="s">
        <v>192</v>
      </c>
      <c r="U1867" s="416" t="s">
        <v>171</v>
      </c>
      <c r="V1867" s="427">
        <v>27</v>
      </c>
      <c r="W1867" s="416" t="s">
        <v>170</v>
      </c>
      <c r="X1867" s="428">
        <v>57334.17</v>
      </c>
      <c r="Y1867" s="416" t="s">
        <v>169</v>
      </c>
      <c r="Z1867" s="426">
        <v>0.31140000000000001</v>
      </c>
      <c r="AA1867" s="416" t="s">
        <v>169</v>
      </c>
      <c r="AB1867" s="426">
        <v>0.31140000000000001</v>
      </c>
      <c r="AC1867" s="501" t="s">
        <v>169</v>
      </c>
      <c r="AD1867" s="500">
        <v>0.52949999999999997</v>
      </c>
      <c r="AE1867" s="478" t="s">
        <v>169</v>
      </c>
      <c r="AF1867" s="477">
        <v>0.52949999999999997</v>
      </c>
      <c r="AG1867" s="463" t="s">
        <v>169</v>
      </c>
      <c r="AH1867" s="462">
        <v>1</v>
      </c>
      <c r="AI1867" s="837"/>
      <c r="AJ1867" s="782"/>
      <c r="AK1867" s="792"/>
      <c r="AL1867" s="792"/>
      <c r="AM1867" s="792"/>
      <c r="AN1867" s="792"/>
      <c r="AO1867" s="792"/>
      <c r="AP1867" s="895"/>
    </row>
    <row r="1868" spans="2:43" ht="15" customHeight="1" x14ac:dyDescent="0.2">
      <c r="B1868" s="425" t="s">
        <v>310</v>
      </c>
      <c r="C1868" s="424" t="s">
        <v>927</v>
      </c>
      <c r="D1868" s="423" t="s">
        <v>705</v>
      </c>
      <c r="E1868" s="422" t="s">
        <v>50</v>
      </c>
      <c r="F1868" s="420">
        <v>43832</v>
      </c>
      <c r="G1868" s="420">
        <v>44196</v>
      </c>
      <c r="H1868" s="419">
        <v>2020</v>
      </c>
      <c r="I1868" s="418" t="s">
        <v>1934</v>
      </c>
      <c r="J1868" s="439" t="s">
        <v>160</v>
      </c>
      <c r="K1868" s="417" t="s">
        <v>808</v>
      </c>
      <c r="L1868" s="824"/>
      <c r="M1868" s="825"/>
      <c r="N1868" s="792"/>
      <c r="O1868" s="829"/>
      <c r="P1868" s="832"/>
      <c r="Q1868" s="835"/>
      <c r="R1868" s="829"/>
      <c r="S1868" s="416" t="s">
        <v>168</v>
      </c>
      <c r="T1868" s="427">
        <v>365</v>
      </c>
      <c r="U1868" s="416" t="s">
        <v>167</v>
      </c>
      <c r="V1868" s="427"/>
      <c r="W1868" s="816"/>
      <c r="X1868" s="817"/>
      <c r="Y1868" s="416" t="s">
        <v>166</v>
      </c>
      <c r="Z1868" s="426">
        <f>IF(Z1866="",Z1867-Z1865,Z1867-Z1866)</f>
        <v>0</v>
      </c>
      <c r="AA1868" s="416" t="s">
        <v>166</v>
      </c>
      <c r="AB1868" s="426">
        <f>IF(AB1866="",AB1867-AB1865,AB1867-AB1866)</f>
        <v>0</v>
      </c>
      <c r="AC1868" s="501" t="s">
        <v>166</v>
      </c>
      <c r="AD1868" s="500">
        <f>IF(AD1866="",AD1867-AD1865,AD1867-AD1866)</f>
        <v>0</v>
      </c>
      <c r="AE1868" s="478" t="s">
        <v>166</v>
      </c>
      <c r="AF1868" s="477">
        <f>IF(AF1866="",AF1867-AF1865,AF1867-AF1866)</f>
        <v>0</v>
      </c>
      <c r="AG1868" s="463" t="s">
        <v>166</v>
      </c>
      <c r="AH1868" s="462">
        <f>IF(AH1866="",AH1867-AH1865,AH1867-AH1866)</f>
        <v>0</v>
      </c>
      <c r="AI1868" s="781"/>
      <c r="AJ1868" s="782"/>
      <c r="AK1868" s="792"/>
      <c r="AL1868" s="792"/>
      <c r="AM1868" s="792"/>
      <c r="AN1868" s="792"/>
      <c r="AO1868" s="792"/>
      <c r="AP1868" s="895"/>
    </row>
    <row r="1869" spans="2:43" ht="15" customHeight="1" x14ac:dyDescent="0.2">
      <c r="B1869" s="425" t="s">
        <v>310</v>
      </c>
      <c r="C1869" s="424" t="s">
        <v>927</v>
      </c>
      <c r="D1869" s="423" t="s">
        <v>705</v>
      </c>
      <c r="E1869" s="422" t="s">
        <v>50</v>
      </c>
      <c r="F1869" s="420">
        <v>43832</v>
      </c>
      <c r="G1869" s="420">
        <v>44196</v>
      </c>
      <c r="H1869" s="419">
        <v>2020</v>
      </c>
      <c r="I1869" s="418" t="s">
        <v>1934</v>
      </c>
      <c r="J1869" s="439" t="s">
        <v>160</v>
      </c>
      <c r="K1869" s="417" t="s">
        <v>808</v>
      </c>
      <c r="L1869" s="824"/>
      <c r="M1869" s="825"/>
      <c r="N1869" s="792"/>
      <c r="O1869" s="829"/>
      <c r="P1869" s="832"/>
      <c r="Q1869" s="835"/>
      <c r="R1869" s="829"/>
      <c r="S1869" s="416" t="s">
        <v>165</v>
      </c>
      <c r="T1869" s="415">
        <v>43832</v>
      </c>
      <c r="U1869" s="416" t="s">
        <v>164</v>
      </c>
      <c r="V1869" s="415">
        <v>44196</v>
      </c>
      <c r="W1869" s="816"/>
      <c r="X1869" s="817"/>
      <c r="Y1869" s="816"/>
      <c r="Z1869" s="817"/>
      <c r="AA1869" s="816"/>
      <c r="AB1869" s="817"/>
      <c r="AC1869" s="838"/>
      <c r="AD1869" s="839"/>
      <c r="AE1869" s="857"/>
      <c r="AF1869" s="858"/>
      <c r="AG1869" s="781"/>
      <c r="AH1869" s="782"/>
      <c r="AI1869" s="781"/>
      <c r="AJ1869" s="782"/>
      <c r="AK1869" s="792"/>
      <c r="AL1869" s="792"/>
      <c r="AM1869" s="792"/>
      <c r="AN1869" s="792"/>
      <c r="AO1869" s="792"/>
      <c r="AP1869" s="895"/>
    </row>
    <row r="1870" spans="2:43" ht="15" customHeight="1" thickBot="1" x14ac:dyDescent="0.25">
      <c r="B1870" s="414" t="s">
        <v>310</v>
      </c>
      <c r="C1870" s="413" t="s">
        <v>927</v>
      </c>
      <c r="D1870" s="412" t="s">
        <v>705</v>
      </c>
      <c r="E1870" s="411" t="s">
        <v>50</v>
      </c>
      <c r="F1870" s="409">
        <v>43832</v>
      </c>
      <c r="G1870" s="409">
        <v>44196</v>
      </c>
      <c r="H1870" s="408">
        <v>2020</v>
      </c>
      <c r="I1870" s="407" t="s">
        <v>1934</v>
      </c>
      <c r="J1870" s="407" t="s">
        <v>160</v>
      </c>
      <c r="K1870" s="495" t="s">
        <v>808</v>
      </c>
      <c r="L1870" s="826"/>
      <c r="M1870" s="827"/>
      <c r="N1870" s="793"/>
      <c r="O1870" s="830"/>
      <c r="P1870" s="833"/>
      <c r="Q1870" s="836"/>
      <c r="R1870" s="830"/>
      <c r="S1870" s="406" t="s">
        <v>158</v>
      </c>
      <c r="T1870" s="451">
        <v>43832</v>
      </c>
      <c r="U1870" s="820"/>
      <c r="V1870" s="821"/>
      <c r="W1870" s="818"/>
      <c r="X1870" s="819"/>
      <c r="Y1870" s="818"/>
      <c r="Z1870" s="819"/>
      <c r="AA1870" s="818"/>
      <c r="AB1870" s="819"/>
      <c r="AC1870" s="840"/>
      <c r="AD1870" s="841"/>
      <c r="AE1870" s="859"/>
      <c r="AF1870" s="860"/>
      <c r="AG1870" s="783"/>
      <c r="AH1870" s="784"/>
      <c r="AI1870" s="783"/>
      <c r="AJ1870" s="784"/>
      <c r="AK1870" s="793"/>
      <c r="AL1870" s="793"/>
      <c r="AM1870" s="793"/>
      <c r="AN1870" s="793"/>
      <c r="AO1870" s="793"/>
      <c r="AP1870" s="896"/>
    </row>
    <row r="1871" spans="2:43" ht="12.75" hidden="1" customHeight="1" thickTop="1" x14ac:dyDescent="0.2">
      <c r="B1871" s="445" t="s">
        <v>310</v>
      </c>
      <c r="C1871" s="444" t="s">
        <v>927</v>
      </c>
      <c r="D1871" s="443" t="s">
        <v>705</v>
      </c>
      <c r="E1871" s="442" t="s">
        <v>10</v>
      </c>
      <c r="F1871" s="440"/>
      <c r="G1871" s="440"/>
      <c r="H1871" s="419">
        <v>2020</v>
      </c>
      <c r="I1871" s="418"/>
      <c r="J1871" s="439" t="s">
        <v>160</v>
      </c>
      <c r="K1871" s="439" t="s">
        <v>808</v>
      </c>
      <c r="L1871" s="822" t="s">
        <v>929</v>
      </c>
      <c r="M1871" s="823"/>
      <c r="N1871" s="791" t="s">
        <v>280</v>
      </c>
      <c r="O1871" s="828" t="s">
        <v>325</v>
      </c>
      <c r="P1871" s="831">
        <v>7.1</v>
      </c>
      <c r="Q1871" s="834" t="s">
        <v>218</v>
      </c>
      <c r="R1871" s="828" t="s">
        <v>324</v>
      </c>
      <c r="S1871" s="434" t="s">
        <v>184</v>
      </c>
      <c r="T1871" s="438">
        <v>230700</v>
      </c>
      <c r="U1871" s="434" t="s">
        <v>183</v>
      </c>
      <c r="V1871" s="437"/>
      <c r="W1871" s="434" t="s">
        <v>182</v>
      </c>
      <c r="X1871" s="436">
        <f>T1871</f>
        <v>230700</v>
      </c>
      <c r="Y1871" s="434" t="s">
        <v>181</v>
      </c>
      <c r="Z1871" s="435"/>
      <c r="AA1871" s="434" t="s">
        <v>181</v>
      </c>
      <c r="AB1871" s="435"/>
      <c r="AC1871" s="434" t="s">
        <v>181</v>
      </c>
      <c r="AD1871" s="435"/>
      <c r="AE1871" s="480" t="s">
        <v>181</v>
      </c>
      <c r="AF1871" s="479"/>
      <c r="AG1871" s="466" t="s">
        <v>181</v>
      </c>
      <c r="AH1871" s="467">
        <v>0.25</v>
      </c>
      <c r="AI1871" s="466" t="s">
        <v>180</v>
      </c>
      <c r="AJ1871" s="465"/>
      <c r="AK1871" s="791" t="s">
        <v>928</v>
      </c>
      <c r="AL1871" s="791" t="s">
        <v>928</v>
      </c>
      <c r="AM1871" s="791" t="s">
        <v>928</v>
      </c>
      <c r="AN1871" s="791" t="s">
        <v>928</v>
      </c>
      <c r="AO1871" s="791" t="s">
        <v>928</v>
      </c>
      <c r="AP1871" s="791" t="s">
        <v>10</v>
      </c>
    </row>
    <row r="1872" spans="2:43" ht="15" hidden="1" customHeight="1" x14ac:dyDescent="0.2">
      <c r="B1872" s="425" t="s">
        <v>310</v>
      </c>
      <c r="C1872" s="424" t="s">
        <v>927</v>
      </c>
      <c r="D1872" s="423" t="s">
        <v>705</v>
      </c>
      <c r="E1872" s="422" t="s">
        <v>10</v>
      </c>
      <c r="F1872" s="420"/>
      <c r="G1872" s="420"/>
      <c r="H1872" s="419">
        <v>2020</v>
      </c>
      <c r="I1872" s="418"/>
      <c r="J1872" s="439" t="s">
        <v>160</v>
      </c>
      <c r="K1872" s="417" t="s">
        <v>808</v>
      </c>
      <c r="L1872" s="824"/>
      <c r="M1872" s="825"/>
      <c r="N1872" s="792"/>
      <c r="O1872" s="829"/>
      <c r="P1872" s="832"/>
      <c r="Q1872" s="835"/>
      <c r="R1872" s="829"/>
      <c r="S1872" s="416" t="s">
        <v>179</v>
      </c>
      <c r="T1872" s="432" t="s">
        <v>841</v>
      </c>
      <c r="U1872" s="416" t="s">
        <v>177</v>
      </c>
      <c r="V1872" s="415"/>
      <c r="W1872" s="416" t="s">
        <v>176</v>
      </c>
      <c r="X1872" s="428">
        <f>X1871</f>
        <v>230700</v>
      </c>
      <c r="Y1872" s="416" t="s">
        <v>175</v>
      </c>
      <c r="Z1872" s="426"/>
      <c r="AA1872" s="416" t="s">
        <v>175</v>
      </c>
      <c r="AB1872" s="426"/>
      <c r="AC1872" s="416" t="s">
        <v>175</v>
      </c>
      <c r="AD1872" s="426"/>
      <c r="AE1872" s="478" t="s">
        <v>175</v>
      </c>
      <c r="AF1872" s="477"/>
      <c r="AG1872" s="463" t="s">
        <v>175</v>
      </c>
      <c r="AH1872" s="462"/>
      <c r="AI1872" s="463" t="s">
        <v>174</v>
      </c>
      <c r="AJ1872" s="464"/>
      <c r="AK1872" s="792"/>
      <c r="AL1872" s="792"/>
      <c r="AM1872" s="792"/>
      <c r="AN1872" s="792"/>
      <c r="AO1872" s="792"/>
      <c r="AP1872" s="792"/>
    </row>
    <row r="1873" spans="1:42" s="404" customFormat="1" ht="13.5" hidden="1" thickTop="1" x14ac:dyDescent="0.2">
      <c r="A1873" s="402"/>
      <c r="B1873" s="425" t="s">
        <v>310</v>
      </c>
      <c r="C1873" s="424" t="s">
        <v>927</v>
      </c>
      <c r="D1873" s="423" t="s">
        <v>705</v>
      </c>
      <c r="E1873" s="422" t="s">
        <v>10</v>
      </c>
      <c r="F1873" s="420"/>
      <c r="G1873" s="420"/>
      <c r="H1873" s="419">
        <v>2020</v>
      </c>
      <c r="I1873" s="418"/>
      <c r="J1873" s="439" t="s">
        <v>160</v>
      </c>
      <c r="K1873" s="417" t="s">
        <v>808</v>
      </c>
      <c r="L1873" s="824"/>
      <c r="M1873" s="825"/>
      <c r="N1873" s="792"/>
      <c r="O1873" s="829"/>
      <c r="P1873" s="832"/>
      <c r="Q1873" s="835"/>
      <c r="R1873" s="829"/>
      <c r="S1873" s="416" t="s">
        <v>173</v>
      </c>
      <c r="T1873" s="429" t="s">
        <v>2144</v>
      </c>
      <c r="U1873" s="416" t="s">
        <v>171</v>
      </c>
      <c r="V1873" s="427"/>
      <c r="W1873" s="416" t="s">
        <v>170</v>
      </c>
      <c r="X1873" s="428"/>
      <c r="Y1873" s="416" t="s">
        <v>169</v>
      </c>
      <c r="Z1873" s="426"/>
      <c r="AA1873" s="416" t="s">
        <v>169</v>
      </c>
      <c r="AB1873" s="426"/>
      <c r="AC1873" s="416" t="s">
        <v>169</v>
      </c>
      <c r="AD1873" s="426"/>
      <c r="AE1873" s="478" t="s">
        <v>169</v>
      </c>
      <c r="AF1873" s="477"/>
      <c r="AG1873" s="463" t="s">
        <v>169</v>
      </c>
      <c r="AH1873" s="462">
        <v>0.25</v>
      </c>
      <c r="AI1873" s="781"/>
      <c r="AJ1873" s="782"/>
      <c r="AK1873" s="792"/>
      <c r="AL1873" s="792"/>
      <c r="AM1873" s="792"/>
      <c r="AN1873" s="792"/>
      <c r="AO1873" s="792"/>
      <c r="AP1873" s="792"/>
    </row>
    <row r="1874" spans="1:42" s="404" customFormat="1" ht="15" hidden="1" customHeight="1" x14ac:dyDescent="0.2">
      <c r="A1874" s="402"/>
      <c r="B1874" s="425" t="s">
        <v>310</v>
      </c>
      <c r="C1874" s="424" t="s">
        <v>927</v>
      </c>
      <c r="D1874" s="423" t="s">
        <v>705</v>
      </c>
      <c r="E1874" s="422" t="s">
        <v>10</v>
      </c>
      <c r="F1874" s="420"/>
      <c r="G1874" s="420"/>
      <c r="H1874" s="419">
        <v>2020</v>
      </c>
      <c r="I1874" s="418"/>
      <c r="J1874" s="439" t="s">
        <v>160</v>
      </c>
      <c r="K1874" s="417" t="s">
        <v>808</v>
      </c>
      <c r="L1874" s="824"/>
      <c r="M1874" s="825"/>
      <c r="N1874" s="792"/>
      <c r="O1874" s="829"/>
      <c r="P1874" s="832"/>
      <c r="Q1874" s="835"/>
      <c r="R1874" s="829"/>
      <c r="S1874" s="416" t="s">
        <v>168</v>
      </c>
      <c r="T1874" s="427"/>
      <c r="U1874" s="416" t="s">
        <v>167</v>
      </c>
      <c r="V1874" s="427"/>
      <c r="W1874" s="816"/>
      <c r="X1874" s="817"/>
      <c r="Y1874" s="416" t="s">
        <v>166</v>
      </c>
      <c r="Z1874" s="426">
        <f>IF(Z1872="",Z1873-Z1871,Z1873-Z1872)</f>
        <v>0</v>
      </c>
      <c r="AA1874" s="416" t="s">
        <v>166</v>
      </c>
      <c r="AB1874" s="426">
        <f>IF(AB1872="",AB1873-AB1871,AB1873-AB1872)</f>
        <v>0</v>
      </c>
      <c r="AC1874" s="416" t="s">
        <v>166</v>
      </c>
      <c r="AD1874" s="426">
        <f>IF(AD1872="",AD1873-AD1871,AD1873-AD1872)</f>
        <v>0</v>
      </c>
      <c r="AE1874" s="478" t="s">
        <v>166</v>
      </c>
      <c r="AF1874" s="477">
        <f>IF(AF1872="",AF1873-AF1871,AF1873-AF1872)</f>
        <v>0</v>
      </c>
      <c r="AG1874" s="463" t="s">
        <v>166</v>
      </c>
      <c r="AH1874" s="462">
        <f>IF(AH1872="",AH1873-AH1871,AH1873-AH1872)</f>
        <v>0</v>
      </c>
      <c r="AI1874" s="781"/>
      <c r="AJ1874" s="782"/>
      <c r="AK1874" s="792"/>
      <c r="AL1874" s="792"/>
      <c r="AM1874" s="792"/>
      <c r="AN1874" s="792"/>
      <c r="AO1874" s="792"/>
      <c r="AP1874" s="792"/>
    </row>
    <row r="1875" spans="1:42" s="404" customFormat="1" ht="15" hidden="1" customHeight="1" x14ac:dyDescent="0.2">
      <c r="A1875" s="402"/>
      <c r="B1875" s="425" t="s">
        <v>310</v>
      </c>
      <c r="C1875" s="424" t="s">
        <v>927</v>
      </c>
      <c r="D1875" s="423" t="s">
        <v>705</v>
      </c>
      <c r="E1875" s="422" t="s">
        <v>10</v>
      </c>
      <c r="F1875" s="420"/>
      <c r="G1875" s="420"/>
      <c r="H1875" s="419">
        <v>2020</v>
      </c>
      <c r="I1875" s="418"/>
      <c r="J1875" s="439" t="s">
        <v>160</v>
      </c>
      <c r="K1875" s="417" t="s">
        <v>808</v>
      </c>
      <c r="L1875" s="824"/>
      <c r="M1875" s="825"/>
      <c r="N1875" s="792"/>
      <c r="O1875" s="829"/>
      <c r="P1875" s="832"/>
      <c r="Q1875" s="835"/>
      <c r="R1875" s="829"/>
      <c r="S1875" s="416" t="s">
        <v>165</v>
      </c>
      <c r="T1875" s="415"/>
      <c r="U1875" s="416" t="s">
        <v>164</v>
      </c>
      <c r="V1875" s="415"/>
      <c r="W1875" s="816"/>
      <c r="X1875" s="817"/>
      <c r="Y1875" s="816"/>
      <c r="Z1875" s="817"/>
      <c r="AA1875" s="816"/>
      <c r="AB1875" s="817"/>
      <c r="AC1875" s="816"/>
      <c r="AD1875" s="817"/>
      <c r="AE1875" s="857"/>
      <c r="AF1875" s="858"/>
      <c r="AG1875" s="781"/>
      <c r="AH1875" s="782"/>
      <c r="AI1875" s="781"/>
      <c r="AJ1875" s="782"/>
      <c r="AK1875" s="792"/>
      <c r="AL1875" s="792"/>
      <c r="AM1875" s="792"/>
      <c r="AN1875" s="792"/>
      <c r="AO1875" s="792"/>
      <c r="AP1875" s="792"/>
    </row>
    <row r="1876" spans="1:42" s="404" customFormat="1" ht="15" hidden="1" customHeight="1" thickBot="1" x14ac:dyDescent="0.25">
      <c r="A1876" s="402"/>
      <c r="B1876" s="414" t="s">
        <v>310</v>
      </c>
      <c r="C1876" s="413" t="s">
        <v>927</v>
      </c>
      <c r="D1876" s="412" t="s">
        <v>705</v>
      </c>
      <c r="E1876" s="411" t="s">
        <v>10</v>
      </c>
      <c r="F1876" s="409"/>
      <c r="G1876" s="409"/>
      <c r="H1876" s="408">
        <v>2020</v>
      </c>
      <c r="I1876" s="407"/>
      <c r="J1876" s="407" t="s">
        <v>160</v>
      </c>
      <c r="K1876" s="495" t="s">
        <v>808</v>
      </c>
      <c r="L1876" s="826"/>
      <c r="M1876" s="827"/>
      <c r="N1876" s="793"/>
      <c r="O1876" s="830"/>
      <c r="P1876" s="833"/>
      <c r="Q1876" s="836"/>
      <c r="R1876" s="830"/>
      <c r="S1876" s="406" t="s">
        <v>158</v>
      </c>
      <c r="T1876" s="451"/>
      <c r="U1876" s="820"/>
      <c r="V1876" s="821"/>
      <c r="W1876" s="818"/>
      <c r="X1876" s="819"/>
      <c r="Y1876" s="818"/>
      <c r="Z1876" s="819"/>
      <c r="AA1876" s="818"/>
      <c r="AB1876" s="819"/>
      <c r="AC1876" s="818"/>
      <c r="AD1876" s="819"/>
      <c r="AE1876" s="859"/>
      <c r="AF1876" s="860"/>
      <c r="AG1876" s="783"/>
      <c r="AH1876" s="784"/>
      <c r="AI1876" s="783"/>
      <c r="AJ1876" s="784"/>
      <c r="AK1876" s="793"/>
      <c r="AL1876" s="793"/>
      <c r="AM1876" s="793"/>
      <c r="AN1876" s="793"/>
      <c r="AO1876" s="793"/>
      <c r="AP1876" s="793"/>
    </row>
    <row r="1877" spans="1:42" s="404" customFormat="1" ht="12.75" customHeight="1" thickTop="1" x14ac:dyDescent="0.2">
      <c r="A1877" s="402"/>
      <c r="B1877" s="445" t="s">
        <v>310</v>
      </c>
      <c r="C1877" s="444" t="s">
        <v>924</v>
      </c>
      <c r="D1877" s="443" t="s">
        <v>705</v>
      </c>
      <c r="E1877" s="442" t="s">
        <v>50</v>
      </c>
      <c r="F1877" s="440">
        <v>43832</v>
      </c>
      <c r="G1877" s="440">
        <v>44196</v>
      </c>
      <c r="H1877" s="419">
        <v>2020</v>
      </c>
      <c r="I1877" s="418" t="s">
        <v>1934</v>
      </c>
      <c r="J1877" s="439" t="s">
        <v>160</v>
      </c>
      <c r="K1877" s="439" t="s">
        <v>808</v>
      </c>
      <c r="L1877" s="822" t="s">
        <v>926</v>
      </c>
      <c r="M1877" s="823"/>
      <c r="N1877" s="791" t="s">
        <v>280</v>
      </c>
      <c r="O1877" s="828" t="s">
        <v>325</v>
      </c>
      <c r="P1877" s="831">
        <v>8.33</v>
      </c>
      <c r="Q1877" s="834" t="s">
        <v>218</v>
      </c>
      <c r="R1877" s="828" t="s">
        <v>200</v>
      </c>
      <c r="S1877" s="434" t="s">
        <v>184</v>
      </c>
      <c r="T1877" s="438">
        <v>653221.62604</v>
      </c>
      <c r="U1877" s="434" t="s">
        <v>183</v>
      </c>
      <c r="V1877" s="437">
        <f>T1882+T1880-0.001</f>
        <v>44196.999000000003</v>
      </c>
      <c r="W1877" s="434" t="s">
        <v>182</v>
      </c>
      <c r="X1877" s="436">
        <f>T1877</f>
        <v>653221.62604</v>
      </c>
      <c r="Y1877" s="434" t="s">
        <v>181</v>
      </c>
      <c r="Z1877" s="435">
        <v>0.28539999999999999</v>
      </c>
      <c r="AA1877" s="434" t="s">
        <v>181</v>
      </c>
      <c r="AB1877" s="435">
        <v>0.28539999999999999</v>
      </c>
      <c r="AC1877" s="503" t="s">
        <v>181</v>
      </c>
      <c r="AD1877" s="502">
        <v>0.50329999999999997</v>
      </c>
      <c r="AE1877" s="480" t="s">
        <v>181</v>
      </c>
      <c r="AF1877" s="479">
        <v>0.50329999999999997</v>
      </c>
      <c r="AG1877" s="466" t="s">
        <v>181</v>
      </c>
      <c r="AH1877" s="467">
        <v>1</v>
      </c>
      <c r="AI1877" s="466" t="s">
        <v>180</v>
      </c>
      <c r="AJ1877" s="465">
        <v>17</v>
      </c>
      <c r="AK1877" s="791" t="s">
        <v>813</v>
      </c>
      <c r="AL1877" s="791" t="s">
        <v>813</v>
      </c>
      <c r="AM1877" s="791" t="s">
        <v>813</v>
      </c>
      <c r="AN1877" s="791" t="s">
        <v>813</v>
      </c>
      <c r="AO1877" s="791" t="s">
        <v>813</v>
      </c>
      <c r="AP1877" s="894" t="s">
        <v>2143</v>
      </c>
    </row>
    <row r="1878" spans="1:42" s="404" customFormat="1" ht="15" customHeight="1" x14ac:dyDescent="0.2">
      <c r="A1878" s="402"/>
      <c r="B1878" s="425" t="s">
        <v>310</v>
      </c>
      <c r="C1878" s="424" t="s">
        <v>924</v>
      </c>
      <c r="D1878" s="423" t="s">
        <v>705</v>
      </c>
      <c r="E1878" s="422" t="s">
        <v>50</v>
      </c>
      <c r="F1878" s="420">
        <v>43832</v>
      </c>
      <c r="G1878" s="420">
        <v>44196</v>
      </c>
      <c r="H1878" s="419">
        <v>2020</v>
      </c>
      <c r="I1878" s="418" t="s">
        <v>1934</v>
      </c>
      <c r="J1878" s="439" t="s">
        <v>160</v>
      </c>
      <c r="K1878" s="417" t="s">
        <v>808</v>
      </c>
      <c r="L1878" s="824"/>
      <c r="M1878" s="825"/>
      <c r="N1878" s="792"/>
      <c r="O1878" s="829"/>
      <c r="P1878" s="832"/>
      <c r="Q1878" s="835"/>
      <c r="R1878" s="829"/>
      <c r="S1878" s="416" t="s">
        <v>179</v>
      </c>
      <c r="T1878" s="432" t="s">
        <v>812</v>
      </c>
      <c r="U1878" s="416" t="s">
        <v>177</v>
      </c>
      <c r="V1878" s="415">
        <f>V1877+V1879+V1880</f>
        <v>44223.999000000003</v>
      </c>
      <c r="W1878" s="416" t="s">
        <v>176</v>
      </c>
      <c r="X1878" s="428">
        <f>X1877</f>
        <v>653221.62604</v>
      </c>
      <c r="Y1878" s="416" t="s">
        <v>175</v>
      </c>
      <c r="Z1878" s="426"/>
      <c r="AA1878" s="416" t="s">
        <v>175</v>
      </c>
      <c r="AB1878" s="426"/>
      <c r="AC1878" s="501" t="s">
        <v>175</v>
      </c>
      <c r="AD1878" s="500"/>
      <c r="AE1878" s="478" t="s">
        <v>175</v>
      </c>
      <c r="AF1878" s="477"/>
      <c r="AG1878" s="463" t="s">
        <v>175</v>
      </c>
      <c r="AH1878" s="462"/>
      <c r="AI1878" s="463" t="s">
        <v>174</v>
      </c>
      <c r="AJ1878" s="464">
        <v>374</v>
      </c>
      <c r="AK1878" s="792"/>
      <c r="AL1878" s="792"/>
      <c r="AM1878" s="792"/>
      <c r="AN1878" s="792"/>
      <c r="AO1878" s="792"/>
      <c r="AP1878" s="895"/>
    </row>
    <row r="1879" spans="1:42" s="404" customFormat="1" x14ac:dyDescent="0.2">
      <c r="A1879" s="402"/>
      <c r="B1879" s="425" t="s">
        <v>310</v>
      </c>
      <c r="C1879" s="424" t="s">
        <v>924</v>
      </c>
      <c r="D1879" s="423" t="s">
        <v>705</v>
      </c>
      <c r="E1879" s="422" t="s">
        <v>50</v>
      </c>
      <c r="F1879" s="420">
        <v>43832</v>
      </c>
      <c r="G1879" s="420">
        <v>44196</v>
      </c>
      <c r="H1879" s="419">
        <v>2020</v>
      </c>
      <c r="I1879" s="418" t="s">
        <v>1934</v>
      </c>
      <c r="J1879" s="439" t="s">
        <v>160</v>
      </c>
      <c r="K1879" s="417" t="s">
        <v>808</v>
      </c>
      <c r="L1879" s="824"/>
      <c r="M1879" s="825"/>
      <c r="N1879" s="792"/>
      <c r="O1879" s="829"/>
      <c r="P1879" s="832"/>
      <c r="Q1879" s="835"/>
      <c r="R1879" s="829"/>
      <c r="S1879" s="416" t="s">
        <v>173</v>
      </c>
      <c r="T1879" s="429" t="s">
        <v>192</v>
      </c>
      <c r="U1879" s="416" t="s">
        <v>171</v>
      </c>
      <c r="V1879" s="427">
        <v>27</v>
      </c>
      <c r="W1879" s="416" t="s">
        <v>170</v>
      </c>
      <c r="X1879" s="428">
        <v>71713.440000000002</v>
      </c>
      <c r="Y1879" s="416" t="s">
        <v>169</v>
      </c>
      <c r="Z1879" s="426">
        <v>0.28539999999999999</v>
      </c>
      <c r="AA1879" s="416" t="s">
        <v>169</v>
      </c>
      <c r="AB1879" s="426">
        <v>0.28539999999999999</v>
      </c>
      <c r="AC1879" s="501" t="s">
        <v>169</v>
      </c>
      <c r="AD1879" s="500">
        <v>0.50329999999999997</v>
      </c>
      <c r="AE1879" s="478" t="s">
        <v>169</v>
      </c>
      <c r="AF1879" s="477">
        <v>0.50329999999999997</v>
      </c>
      <c r="AG1879" s="463" t="s">
        <v>169</v>
      </c>
      <c r="AH1879" s="462">
        <v>1</v>
      </c>
      <c r="AI1879" s="781"/>
      <c r="AJ1879" s="782"/>
      <c r="AK1879" s="792"/>
      <c r="AL1879" s="792"/>
      <c r="AM1879" s="792"/>
      <c r="AN1879" s="792"/>
      <c r="AO1879" s="792"/>
      <c r="AP1879" s="895"/>
    </row>
    <row r="1880" spans="1:42" s="404" customFormat="1" ht="15" customHeight="1" x14ac:dyDescent="0.2">
      <c r="A1880" s="402"/>
      <c r="B1880" s="425" t="s">
        <v>310</v>
      </c>
      <c r="C1880" s="424" t="s">
        <v>924</v>
      </c>
      <c r="D1880" s="423" t="s">
        <v>705</v>
      </c>
      <c r="E1880" s="422" t="s">
        <v>50</v>
      </c>
      <c r="F1880" s="420">
        <v>43832</v>
      </c>
      <c r="G1880" s="420">
        <v>44196</v>
      </c>
      <c r="H1880" s="419">
        <v>2020</v>
      </c>
      <c r="I1880" s="418" t="s">
        <v>1934</v>
      </c>
      <c r="J1880" s="439" t="s">
        <v>160</v>
      </c>
      <c r="K1880" s="417" t="s">
        <v>808</v>
      </c>
      <c r="L1880" s="824"/>
      <c r="M1880" s="825"/>
      <c r="N1880" s="792"/>
      <c r="O1880" s="829"/>
      <c r="P1880" s="832"/>
      <c r="Q1880" s="835"/>
      <c r="R1880" s="829"/>
      <c r="S1880" s="416" t="s">
        <v>168</v>
      </c>
      <c r="T1880" s="427">
        <v>365</v>
      </c>
      <c r="U1880" s="416" t="s">
        <v>167</v>
      </c>
      <c r="V1880" s="427"/>
      <c r="W1880" s="816"/>
      <c r="X1880" s="817"/>
      <c r="Y1880" s="416" t="s">
        <v>166</v>
      </c>
      <c r="Z1880" s="426">
        <f>IF(Z1878="",Z1879-Z1877,Z1879-Z1878)</f>
        <v>0</v>
      </c>
      <c r="AA1880" s="416" t="s">
        <v>166</v>
      </c>
      <c r="AB1880" s="426">
        <f>IF(AB1878="",AB1879-AB1877,AB1879-AB1878)</f>
        <v>0</v>
      </c>
      <c r="AC1880" s="501" t="s">
        <v>166</v>
      </c>
      <c r="AD1880" s="500">
        <f>IF(AD1878="",AD1879-AD1877,AD1879-AD1878)</f>
        <v>0</v>
      </c>
      <c r="AE1880" s="478" t="s">
        <v>166</v>
      </c>
      <c r="AF1880" s="477">
        <f>IF(AF1878="",AF1879-AF1877,AF1879-AF1878)</f>
        <v>0</v>
      </c>
      <c r="AG1880" s="463" t="s">
        <v>166</v>
      </c>
      <c r="AH1880" s="462">
        <f>IF(AH1878="",AH1879-AH1877,AH1879-AH1878)</f>
        <v>0</v>
      </c>
      <c r="AI1880" s="781"/>
      <c r="AJ1880" s="782"/>
      <c r="AK1880" s="792"/>
      <c r="AL1880" s="792"/>
      <c r="AM1880" s="792"/>
      <c r="AN1880" s="792"/>
      <c r="AO1880" s="792"/>
      <c r="AP1880" s="895"/>
    </row>
    <row r="1881" spans="1:42" s="404" customFormat="1" ht="15" customHeight="1" x14ac:dyDescent="0.2">
      <c r="A1881" s="402"/>
      <c r="B1881" s="425" t="s">
        <v>310</v>
      </c>
      <c r="C1881" s="424" t="s">
        <v>924</v>
      </c>
      <c r="D1881" s="423" t="s">
        <v>705</v>
      </c>
      <c r="E1881" s="422" t="s">
        <v>50</v>
      </c>
      <c r="F1881" s="420">
        <v>43832</v>
      </c>
      <c r="G1881" s="420">
        <v>44196</v>
      </c>
      <c r="H1881" s="419">
        <v>2020</v>
      </c>
      <c r="I1881" s="418" t="s">
        <v>1934</v>
      </c>
      <c r="J1881" s="439" t="s">
        <v>160</v>
      </c>
      <c r="K1881" s="417" t="s">
        <v>808</v>
      </c>
      <c r="L1881" s="824"/>
      <c r="M1881" s="825"/>
      <c r="N1881" s="792"/>
      <c r="O1881" s="829"/>
      <c r="P1881" s="832"/>
      <c r="Q1881" s="835"/>
      <c r="R1881" s="829"/>
      <c r="S1881" s="416" t="s">
        <v>165</v>
      </c>
      <c r="T1881" s="415">
        <v>43832</v>
      </c>
      <c r="U1881" s="416" t="s">
        <v>164</v>
      </c>
      <c r="V1881" s="415">
        <v>44196</v>
      </c>
      <c r="W1881" s="816"/>
      <c r="X1881" s="817"/>
      <c r="Y1881" s="816"/>
      <c r="Z1881" s="817"/>
      <c r="AA1881" s="816"/>
      <c r="AB1881" s="817"/>
      <c r="AC1881" s="838"/>
      <c r="AD1881" s="839"/>
      <c r="AE1881" s="857"/>
      <c r="AF1881" s="858"/>
      <c r="AG1881" s="781"/>
      <c r="AH1881" s="782"/>
      <c r="AI1881" s="781"/>
      <c r="AJ1881" s="782"/>
      <c r="AK1881" s="792"/>
      <c r="AL1881" s="792"/>
      <c r="AM1881" s="792"/>
      <c r="AN1881" s="792"/>
      <c r="AO1881" s="792"/>
      <c r="AP1881" s="895"/>
    </row>
    <row r="1882" spans="1:42" s="404" customFormat="1" ht="15" customHeight="1" thickBot="1" x14ac:dyDescent="0.25">
      <c r="A1882" s="402"/>
      <c r="B1882" s="414" t="s">
        <v>310</v>
      </c>
      <c r="C1882" s="413" t="s">
        <v>924</v>
      </c>
      <c r="D1882" s="412" t="s">
        <v>705</v>
      </c>
      <c r="E1882" s="411" t="s">
        <v>50</v>
      </c>
      <c r="F1882" s="409">
        <v>43832</v>
      </c>
      <c r="G1882" s="409">
        <v>44196</v>
      </c>
      <c r="H1882" s="408">
        <v>2020</v>
      </c>
      <c r="I1882" s="407" t="s">
        <v>1934</v>
      </c>
      <c r="J1882" s="407" t="s">
        <v>160</v>
      </c>
      <c r="K1882" s="495" t="s">
        <v>808</v>
      </c>
      <c r="L1882" s="826"/>
      <c r="M1882" s="827"/>
      <c r="N1882" s="793"/>
      <c r="O1882" s="830"/>
      <c r="P1882" s="833"/>
      <c r="Q1882" s="836"/>
      <c r="R1882" s="830"/>
      <c r="S1882" s="406" t="s">
        <v>158</v>
      </c>
      <c r="T1882" s="451">
        <v>43832</v>
      </c>
      <c r="U1882" s="820"/>
      <c r="V1882" s="821"/>
      <c r="W1882" s="818"/>
      <c r="X1882" s="819"/>
      <c r="Y1882" s="818"/>
      <c r="Z1882" s="819"/>
      <c r="AA1882" s="818"/>
      <c r="AB1882" s="819"/>
      <c r="AC1882" s="840"/>
      <c r="AD1882" s="841"/>
      <c r="AE1882" s="859"/>
      <c r="AF1882" s="860"/>
      <c r="AG1882" s="783"/>
      <c r="AH1882" s="784"/>
      <c r="AI1882" s="783"/>
      <c r="AJ1882" s="784"/>
      <c r="AK1882" s="793"/>
      <c r="AL1882" s="793"/>
      <c r="AM1882" s="793"/>
      <c r="AN1882" s="793"/>
      <c r="AO1882" s="793"/>
      <c r="AP1882" s="896"/>
    </row>
    <row r="1883" spans="1:42" s="404" customFormat="1" ht="12.75" hidden="1" customHeight="1" thickTop="1" x14ac:dyDescent="0.2">
      <c r="A1883" s="402"/>
      <c r="B1883" s="445" t="s">
        <v>310</v>
      </c>
      <c r="C1883" s="444" t="s">
        <v>924</v>
      </c>
      <c r="D1883" s="443" t="s">
        <v>705</v>
      </c>
      <c r="E1883" s="442" t="s">
        <v>238</v>
      </c>
      <c r="F1883" s="440"/>
      <c r="G1883" s="440"/>
      <c r="H1883" s="419">
        <v>2020</v>
      </c>
      <c r="I1883" s="418"/>
      <c r="J1883" s="439" t="s">
        <v>160</v>
      </c>
      <c r="K1883" s="439" t="s">
        <v>808</v>
      </c>
      <c r="L1883" s="822" t="s">
        <v>926</v>
      </c>
      <c r="M1883" s="823"/>
      <c r="N1883" s="791" t="s">
        <v>280</v>
      </c>
      <c r="O1883" s="828" t="s">
        <v>325</v>
      </c>
      <c r="P1883" s="831">
        <v>8.33</v>
      </c>
      <c r="Q1883" s="834" t="s">
        <v>218</v>
      </c>
      <c r="R1883" s="828" t="s">
        <v>324</v>
      </c>
      <c r="S1883" s="434" t="s">
        <v>184</v>
      </c>
      <c r="T1883" s="438">
        <v>280180.88</v>
      </c>
      <c r="U1883" s="434" t="s">
        <v>183</v>
      </c>
      <c r="V1883" s="437"/>
      <c r="W1883" s="434" t="s">
        <v>182</v>
      </c>
      <c r="X1883" s="436">
        <f>T1883</f>
        <v>280180.88</v>
      </c>
      <c r="Y1883" s="434" t="s">
        <v>181</v>
      </c>
      <c r="Z1883" s="435"/>
      <c r="AA1883" s="434" t="s">
        <v>181</v>
      </c>
      <c r="AB1883" s="435"/>
      <c r="AC1883" s="434" t="s">
        <v>181</v>
      </c>
      <c r="AD1883" s="435"/>
      <c r="AE1883" s="480" t="s">
        <v>181</v>
      </c>
      <c r="AF1883" s="479"/>
      <c r="AG1883" s="466" t="s">
        <v>181</v>
      </c>
      <c r="AH1883" s="467"/>
      <c r="AI1883" s="466" t="s">
        <v>180</v>
      </c>
      <c r="AJ1883" s="465"/>
      <c r="AK1883" s="791" t="s">
        <v>925</v>
      </c>
      <c r="AL1883" s="791" t="s">
        <v>925</v>
      </c>
      <c r="AM1883" s="791" t="s">
        <v>925</v>
      </c>
      <c r="AN1883" s="791" t="s">
        <v>925</v>
      </c>
      <c r="AO1883" s="791" t="s">
        <v>925</v>
      </c>
      <c r="AP1883" s="791" t="s">
        <v>110</v>
      </c>
    </row>
    <row r="1884" spans="1:42" s="404" customFormat="1" ht="15" hidden="1" customHeight="1" x14ac:dyDescent="0.2">
      <c r="A1884" s="402"/>
      <c r="B1884" s="425" t="s">
        <v>310</v>
      </c>
      <c r="C1884" s="424" t="s">
        <v>924</v>
      </c>
      <c r="D1884" s="423" t="s">
        <v>705</v>
      </c>
      <c r="E1884" s="422" t="s">
        <v>238</v>
      </c>
      <c r="F1884" s="420"/>
      <c r="G1884" s="420"/>
      <c r="H1884" s="419">
        <v>2020</v>
      </c>
      <c r="I1884" s="418"/>
      <c r="J1884" s="439" t="s">
        <v>160</v>
      </c>
      <c r="K1884" s="417" t="s">
        <v>808</v>
      </c>
      <c r="L1884" s="824"/>
      <c r="M1884" s="825"/>
      <c r="N1884" s="792"/>
      <c r="O1884" s="829"/>
      <c r="P1884" s="832"/>
      <c r="Q1884" s="835"/>
      <c r="R1884" s="829"/>
      <c r="S1884" s="416" t="s">
        <v>179</v>
      </c>
      <c r="T1884" s="432"/>
      <c r="U1884" s="416" t="s">
        <v>177</v>
      </c>
      <c r="V1884" s="415"/>
      <c r="W1884" s="416" t="s">
        <v>176</v>
      </c>
      <c r="X1884" s="428">
        <f>X1883</f>
        <v>280180.88</v>
      </c>
      <c r="Y1884" s="416" t="s">
        <v>175</v>
      </c>
      <c r="Z1884" s="426"/>
      <c r="AA1884" s="416" t="s">
        <v>175</v>
      </c>
      <c r="AB1884" s="426"/>
      <c r="AC1884" s="416" t="s">
        <v>175</v>
      </c>
      <c r="AD1884" s="426"/>
      <c r="AE1884" s="478" t="s">
        <v>175</v>
      </c>
      <c r="AF1884" s="477"/>
      <c r="AG1884" s="463" t="s">
        <v>175</v>
      </c>
      <c r="AH1884" s="462"/>
      <c r="AI1884" s="463" t="s">
        <v>174</v>
      </c>
      <c r="AJ1884" s="464"/>
      <c r="AK1884" s="792"/>
      <c r="AL1884" s="792"/>
      <c r="AM1884" s="792"/>
      <c r="AN1884" s="792"/>
      <c r="AO1884" s="792"/>
      <c r="AP1884" s="792"/>
    </row>
    <row r="1885" spans="1:42" s="404" customFormat="1" ht="13.5" hidden="1" thickTop="1" x14ac:dyDescent="0.2">
      <c r="A1885" s="402"/>
      <c r="B1885" s="425" t="s">
        <v>310</v>
      </c>
      <c r="C1885" s="424" t="s">
        <v>924</v>
      </c>
      <c r="D1885" s="423" t="s">
        <v>705</v>
      </c>
      <c r="E1885" s="422" t="s">
        <v>238</v>
      </c>
      <c r="F1885" s="420"/>
      <c r="G1885" s="420"/>
      <c r="H1885" s="419">
        <v>2020</v>
      </c>
      <c r="I1885" s="418"/>
      <c r="J1885" s="439" t="s">
        <v>160</v>
      </c>
      <c r="K1885" s="417" t="s">
        <v>808</v>
      </c>
      <c r="L1885" s="824"/>
      <c r="M1885" s="825"/>
      <c r="N1885" s="792"/>
      <c r="O1885" s="829"/>
      <c r="P1885" s="832"/>
      <c r="Q1885" s="835"/>
      <c r="R1885" s="829"/>
      <c r="S1885" s="416" t="s">
        <v>173</v>
      </c>
      <c r="T1885" s="429"/>
      <c r="U1885" s="416" t="s">
        <v>171</v>
      </c>
      <c r="V1885" s="427"/>
      <c r="W1885" s="416" t="s">
        <v>170</v>
      </c>
      <c r="X1885" s="428"/>
      <c r="Y1885" s="416" t="s">
        <v>169</v>
      </c>
      <c r="Z1885" s="426"/>
      <c r="AA1885" s="416" t="s">
        <v>169</v>
      </c>
      <c r="AB1885" s="426"/>
      <c r="AC1885" s="416" t="s">
        <v>169</v>
      </c>
      <c r="AD1885" s="426"/>
      <c r="AE1885" s="478" t="s">
        <v>169</v>
      </c>
      <c r="AF1885" s="477"/>
      <c r="AG1885" s="463" t="s">
        <v>169</v>
      </c>
      <c r="AH1885" s="462"/>
      <c r="AI1885" s="781"/>
      <c r="AJ1885" s="782"/>
      <c r="AK1885" s="792"/>
      <c r="AL1885" s="792"/>
      <c r="AM1885" s="792"/>
      <c r="AN1885" s="792"/>
      <c r="AO1885" s="792"/>
      <c r="AP1885" s="792"/>
    </row>
    <row r="1886" spans="1:42" s="404" customFormat="1" ht="15" hidden="1" customHeight="1" x14ac:dyDescent="0.2">
      <c r="A1886" s="402"/>
      <c r="B1886" s="425" t="s">
        <v>310</v>
      </c>
      <c r="C1886" s="424" t="s">
        <v>924</v>
      </c>
      <c r="D1886" s="423" t="s">
        <v>705</v>
      </c>
      <c r="E1886" s="422" t="s">
        <v>238</v>
      </c>
      <c r="F1886" s="420"/>
      <c r="G1886" s="420"/>
      <c r="H1886" s="419">
        <v>2020</v>
      </c>
      <c r="I1886" s="418"/>
      <c r="J1886" s="439" t="s">
        <v>160</v>
      </c>
      <c r="K1886" s="417" t="s">
        <v>808</v>
      </c>
      <c r="L1886" s="824"/>
      <c r="M1886" s="825"/>
      <c r="N1886" s="792"/>
      <c r="O1886" s="829"/>
      <c r="P1886" s="832"/>
      <c r="Q1886" s="835"/>
      <c r="R1886" s="829"/>
      <c r="S1886" s="416" t="s">
        <v>168</v>
      </c>
      <c r="T1886" s="427"/>
      <c r="U1886" s="416" t="s">
        <v>167</v>
      </c>
      <c r="V1886" s="427"/>
      <c r="W1886" s="816"/>
      <c r="X1886" s="817"/>
      <c r="Y1886" s="416" t="s">
        <v>166</v>
      </c>
      <c r="Z1886" s="426">
        <f>IF(Z1884="",Z1885-Z1883,Z1885-Z1884)</f>
        <v>0</v>
      </c>
      <c r="AA1886" s="416" t="s">
        <v>166</v>
      </c>
      <c r="AB1886" s="426">
        <f>IF(AB1884="",AB1885-AB1883,AB1885-AB1884)</f>
        <v>0</v>
      </c>
      <c r="AC1886" s="416" t="s">
        <v>166</v>
      </c>
      <c r="AD1886" s="426">
        <f>IF(AD1884="",AD1885-AD1883,AD1885-AD1884)</f>
        <v>0</v>
      </c>
      <c r="AE1886" s="478" t="s">
        <v>166</v>
      </c>
      <c r="AF1886" s="477">
        <f>IF(AF1884="",AF1885-AF1883,AF1885-AF1884)</f>
        <v>0</v>
      </c>
      <c r="AG1886" s="463" t="s">
        <v>166</v>
      </c>
      <c r="AH1886" s="462">
        <f>IF(AH1884="",AH1885-AH1883,AH1885-AH1884)</f>
        <v>0</v>
      </c>
      <c r="AI1886" s="781"/>
      <c r="AJ1886" s="782"/>
      <c r="AK1886" s="792"/>
      <c r="AL1886" s="792"/>
      <c r="AM1886" s="792"/>
      <c r="AN1886" s="792"/>
      <c r="AO1886" s="792"/>
      <c r="AP1886" s="792"/>
    </row>
    <row r="1887" spans="1:42" s="404" customFormat="1" ht="15" hidden="1" customHeight="1" x14ac:dyDescent="0.2">
      <c r="A1887" s="402"/>
      <c r="B1887" s="425" t="s">
        <v>310</v>
      </c>
      <c r="C1887" s="424" t="s">
        <v>924</v>
      </c>
      <c r="D1887" s="423" t="s">
        <v>705</v>
      </c>
      <c r="E1887" s="422" t="s">
        <v>238</v>
      </c>
      <c r="F1887" s="420"/>
      <c r="G1887" s="420"/>
      <c r="H1887" s="419">
        <v>2020</v>
      </c>
      <c r="I1887" s="418"/>
      <c r="J1887" s="439" t="s">
        <v>160</v>
      </c>
      <c r="K1887" s="417" t="s">
        <v>808</v>
      </c>
      <c r="L1887" s="824"/>
      <c r="M1887" s="825"/>
      <c r="N1887" s="792"/>
      <c r="O1887" s="829"/>
      <c r="P1887" s="832"/>
      <c r="Q1887" s="835"/>
      <c r="R1887" s="829"/>
      <c r="S1887" s="416" t="s">
        <v>165</v>
      </c>
      <c r="T1887" s="415"/>
      <c r="U1887" s="416" t="s">
        <v>164</v>
      </c>
      <c r="V1887" s="415"/>
      <c r="W1887" s="816"/>
      <c r="X1887" s="817"/>
      <c r="Y1887" s="816"/>
      <c r="Z1887" s="817"/>
      <c r="AA1887" s="816"/>
      <c r="AB1887" s="817"/>
      <c r="AC1887" s="816"/>
      <c r="AD1887" s="817"/>
      <c r="AE1887" s="857"/>
      <c r="AF1887" s="858"/>
      <c r="AG1887" s="781"/>
      <c r="AH1887" s="782"/>
      <c r="AI1887" s="781"/>
      <c r="AJ1887" s="782"/>
      <c r="AK1887" s="792"/>
      <c r="AL1887" s="792"/>
      <c r="AM1887" s="792"/>
      <c r="AN1887" s="792"/>
      <c r="AO1887" s="792"/>
      <c r="AP1887" s="792"/>
    </row>
    <row r="1888" spans="1:42" s="404" customFormat="1" ht="15" hidden="1" customHeight="1" thickBot="1" x14ac:dyDescent="0.25">
      <c r="A1888" s="402"/>
      <c r="B1888" s="414" t="s">
        <v>310</v>
      </c>
      <c r="C1888" s="413" t="s">
        <v>924</v>
      </c>
      <c r="D1888" s="412" t="s">
        <v>705</v>
      </c>
      <c r="E1888" s="411" t="s">
        <v>238</v>
      </c>
      <c r="F1888" s="409"/>
      <c r="G1888" s="409"/>
      <c r="H1888" s="408">
        <v>2020</v>
      </c>
      <c r="I1888" s="407"/>
      <c r="J1888" s="407" t="s">
        <v>160</v>
      </c>
      <c r="K1888" s="495" t="s">
        <v>808</v>
      </c>
      <c r="L1888" s="826"/>
      <c r="M1888" s="827"/>
      <c r="N1888" s="793"/>
      <c r="O1888" s="830"/>
      <c r="P1888" s="833"/>
      <c r="Q1888" s="836"/>
      <c r="R1888" s="830"/>
      <c r="S1888" s="406" t="s">
        <v>158</v>
      </c>
      <c r="T1888" s="451"/>
      <c r="U1888" s="820"/>
      <c r="V1888" s="821"/>
      <c r="W1888" s="818"/>
      <c r="X1888" s="819"/>
      <c r="Y1888" s="818"/>
      <c r="Z1888" s="819"/>
      <c r="AA1888" s="818"/>
      <c r="AB1888" s="819"/>
      <c r="AC1888" s="818"/>
      <c r="AD1888" s="819"/>
      <c r="AE1888" s="859"/>
      <c r="AF1888" s="860"/>
      <c r="AG1888" s="783"/>
      <c r="AH1888" s="784"/>
      <c r="AI1888" s="783"/>
      <c r="AJ1888" s="784"/>
      <c r="AK1888" s="793"/>
      <c r="AL1888" s="793"/>
      <c r="AM1888" s="793"/>
      <c r="AN1888" s="793"/>
      <c r="AO1888" s="793"/>
      <c r="AP1888" s="793"/>
    </row>
    <row r="1889" spans="1:42" s="404" customFormat="1" ht="12.75" customHeight="1" thickTop="1" x14ac:dyDescent="0.2">
      <c r="A1889" s="402"/>
      <c r="B1889" s="445" t="s">
        <v>310</v>
      </c>
      <c r="C1889" s="444" t="s">
        <v>921</v>
      </c>
      <c r="D1889" s="443" t="s">
        <v>705</v>
      </c>
      <c r="E1889" s="442" t="s">
        <v>50</v>
      </c>
      <c r="F1889" s="440">
        <v>43832</v>
      </c>
      <c r="G1889" s="440">
        <v>44196</v>
      </c>
      <c r="H1889" s="419">
        <v>2020</v>
      </c>
      <c r="I1889" s="418" t="s">
        <v>1934</v>
      </c>
      <c r="J1889" s="439" t="s">
        <v>160</v>
      </c>
      <c r="K1889" s="439" t="s">
        <v>808</v>
      </c>
      <c r="L1889" s="822" t="s">
        <v>923</v>
      </c>
      <c r="M1889" s="823"/>
      <c r="N1889" s="791" t="s">
        <v>280</v>
      </c>
      <c r="O1889" s="828" t="s">
        <v>325</v>
      </c>
      <c r="P1889" s="831">
        <v>2.68</v>
      </c>
      <c r="Q1889" s="834" t="s">
        <v>218</v>
      </c>
      <c r="R1889" s="828" t="s">
        <v>200</v>
      </c>
      <c r="S1889" s="434" t="s">
        <v>184</v>
      </c>
      <c r="T1889" s="438">
        <v>236174.84700000001</v>
      </c>
      <c r="U1889" s="434" t="s">
        <v>183</v>
      </c>
      <c r="V1889" s="437">
        <f>T1894+T1892-0.001</f>
        <v>44196.999000000003</v>
      </c>
      <c r="W1889" s="434" t="s">
        <v>182</v>
      </c>
      <c r="X1889" s="436">
        <f>T1889</f>
        <v>236174.84700000001</v>
      </c>
      <c r="Y1889" s="434" t="s">
        <v>181</v>
      </c>
      <c r="Z1889" s="435">
        <v>0.1956</v>
      </c>
      <c r="AA1889" s="434" t="s">
        <v>181</v>
      </c>
      <c r="AB1889" s="435">
        <v>0.1956</v>
      </c>
      <c r="AC1889" s="503" t="s">
        <v>181</v>
      </c>
      <c r="AD1889" s="502">
        <v>0.57930000000000004</v>
      </c>
      <c r="AE1889" s="480" t="s">
        <v>181</v>
      </c>
      <c r="AF1889" s="479">
        <v>0.57930000000000004</v>
      </c>
      <c r="AG1889" s="466" t="s">
        <v>181</v>
      </c>
      <c r="AH1889" s="467">
        <v>1</v>
      </c>
      <c r="AI1889" s="466" t="s">
        <v>180</v>
      </c>
      <c r="AJ1889" s="465">
        <v>17</v>
      </c>
      <c r="AK1889" s="791" t="s">
        <v>813</v>
      </c>
      <c r="AL1889" s="791" t="s">
        <v>813</v>
      </c>
      <c r="AM1889" s="791" t="s">
        <v>813</v>
      </c>
      <c r="AN1889" s="791" t="s">
        <v>813</v>
      </c>
      <c r="AO1889" s="791" t="s">
        <v>813</v>
      </c>
      <c r="AP1889" s="894" t="s">
        <v>2143</v>
      </c>
    </row>
    <row r="1890" spans="1:42" s="404" customFormat="1" ht="15" customHeight="1" x14ac:dyDescent="0.2">
      <c r="A1890" s="402"/>
      <c r="B1890" s="425" t="s">
        <v>310</v>
      </c>
      <c r="C1890" s="424" t="s">
        <v>921</v>
      </c>
      <c r="D1890" s="423" t="s">
        <v>705</v>
      </c>
      <c r="E1890" s="422" t="s">
        <v>50</v>
      </c>
      <c r="F1890" s="420">
        <v>43832</v>
      </c>
      <c r="G1890" s="420">
        <v>44196</v>
      </c>
      <c r="H1890" s="419">
        <v>2020</v>
      </c>
      <c r="I1890" s="418" t="s">
        <v>1934</v>
      </c>
      <c r="J1890" s="439" t="s">
        <v>160</v>
      </c>
      <c r="K1890" s="417" t="s">
        <v>808</v>
      </c>
      <c r="L1890" s="824"/>
      <c r="M1890" s="825"/>
      <c r="N1890" s="792"/>
      <c r="O1890" s="829"/>
      <c r="P1890" s="832"/>
      <c r="Q1890" s="835"/>
      <c r="R1890" s="829"/>
      <c r="S1890" s="416" t="s">
        <v>179</v>
      </c>
      <c r="T1890" s="432" t="s">
        <v>812</v>
      </c>
      <c r="U1890" s="416" t="s">
        <v>177</v>
      </c>
      <c r="V1890" s="415">
        <f>V1889+V1891+V1892</f>
        <v>44223.999000000003</v>
      </c>
      <c r="W1890" s="416" t="s">
        <v>176</v>
      </c>
      <c r="X1890" s="428">
        <f>X1889</f>
        <v>236174.84700000001</v>
      </c>
      <c r="Y1890" s="416" t="s">
        <v>175</v>
      </c>
      <c r="Z1890" s="426"/>
      <c r="AA1890" s="416" t="s">
        <v>175</v>
      </c>
      <c r="AB1890" s="426"/>
      <c r="AC1890" s="501" t="s">
        <v>175</v>
      </c>
      <c r="AD1890" s="500"/>
      <c r="AE1890" s="478" t="s">
        <v>175</v>
      </c>
      <c r="AF1890" s="477"/>
      <c r="AG1890" s="463" t="s">
        <v>175</v>
      </c>
      <c r="AH1890" s="462"/>
      <c r="AI1890" s="463" t="s">
        <v>174</v>
      </c>
      <c r="AJ1890" s="464">
        <v>374</v>
      </c>
      <c r="AK1890" s="792"/>
      <c r="AL1890" s="792"/>
      <c r="AM1890" s="792"/>
      <c r="AN1890" s="792"/>
      <c r="AO1890" s="792"/>
      <c r="AP1890" s="895"/>
    </row>
    <row r="1891" spans="1:42" s="404" customFormat="1" x14ac:dyDescent="0.2">
      <c r="A1891" s="402"/>
      <c r="B1891" s="425" t="s">
        <v>310</v>
      </c>
      <c r="C1891" s="424" t="s">
        <v>921</v>
      </c>
      <c r="D1891" s="423" t="s">
        <v>705</v>
      </c>
      <c r="E1891" s="422" t="s">
        <v>50</v>
      </c>
      <c r="F1891" s="420">
        <v>43832</v>
      </c>
      <c r="G1891" s="420">
        <v>44196</v>
      </c>
      <c r="H1891" s="419">
        <v>2020</v>
      </c>
      <c r="I1891" s="418" t="s">
        <v>1934</v>
      </c>
      <c r="J1891" s="439" t="s">
        <v>160</v>
      </c>
      <c r="K1891" s="417" t="s">
        <v>808</v>
      </c>
      <c r="L1891" s="824"/>
      <c r="M1891" s="825"/>
      <c r="N1891" s="792"/>
      <c r="O1891" s="829"/>
      <c r="P1891" s="832"/>
      <c r="Q1891" s="835"/>
      <c r="R1891" s="829"/>
      <c r="S1891" s="416" t="s">
        <v>173</v>
      </c>
      <c r="T1891" s="429" t="s">
        <v>192</v>
      </c>
      <c r="U1891" s="416" t="s">
        <v>171</v>
      </c>
      <c r="V1891" s="427">
        <v>27</v>
      </c>
      <c r="W1891" s="416" t="s">
        <v>170</v>
      </c>
      <c r="X1891" s="428">
        <v>22629.74</v>
      </c>
      <c r="Y1891" s="416" t="s">
        <v>169</v>
      </c>
      <c r="Z1891" s="426">
        <v>0.1956</v>
      </c>
      <c r="AA1891" s="416" t="s">
        <v>169</v>
      </c>
      <c r="AB1891" s="426">
        <v>0.1956</v>
      </c>
      <c r="AC1891" s="501" t="s">
        <v>169</v>
      </c>
      <c r="AD1891" s="500">
        <v>0.57930000000000004</v>
      </c>
      <c r="AE1891" s="478" t="s">
        <v>169</v>
      </c>
      <c r="AF1891" s="477">
        <v>0.57930000000000004</v>
      </c>
      <c r="AG1891" s="463" t="s">
        <v>169</v>
      </c>
      <c r="AH1891" s="462">
        <v>1</v>
      </c>
      <c r="AI1891" s="781"/>
      <c r="AJ1891" s="782"/>
      <c r="AK1891" s="792"/>
      <c r="AL1891" s="792"/>
      <c r="AM1891" s="792"/>
      <c r="AN1891" s="792"/>
      <c r="AO1891" s="792"/>
      <c r="AP1891" s="895"/>
    </row>
    <row r="1892" spans="1:42" s="404" customFormat="1" ht="15" customHeight="1" x14ac:dyDescent="0.2">
      <c r="A1892" s="402"/>
      <c r="B1892" s="425" t="s">
        <v>310</v>
      </c>
      <c r="C1892" s="424" t="s">
        <v>921</v>
      </c>
      <c r="D1892" s="423" t="s">
        <v>705</v>
      </c>
      <c r="E1892" s="422" t="s">
        <v>50</v>
      </c>
      <c r="F1892" s="420">
        <v>43832</v>
      </c>
      <c r="G1892" s="420">
        <v>44196</v>
      </c>
      <c r="H1892" s="419">
        <v>2020</v>
      </c>
      <c r="I1892" s="418" t="s">
        <v>1934</v>
      </c>
      <c r="J1892" s="439" t="s">
        <v>160</v>
      </c>
      <c r="K1892" s="417" t="s">
        <v>808</v>
      </c>
      <c r="L1892" s="824"/>
      <c r="M1892" s="825"/>
      <c r="N1892" s="792"/>
      <c r="O1892" s="829"/>
      <c r="P1892" s="832"/>
      <c r="Q1892" s="835"/>
      <c r="R1892" s="829"/>
      <c r="S1892" s="416" t="s">
        <v>168</v>
      </c>
      <c r="T1892" s="427">
        <v>365</v>
      </c>
      <c r="U1892" s="416" t="s">
        <v>167</v>
      </c>
      <c r="V1892" s="427"/>
      <c r="W1892" s="816"/>
      <c r="X1892" s="817"/>
      <c r="Y1892" s="416" t="s">
        <v>166</v>
      </c>
      <c r="Z1892" s="426">
        <f>IF(Z1890="",Z1891-Z1889,Z1891-Z1890)</f>
        <v>0</v>
      </c>
      <c r="AA1892" s="416" t="s">
        <v>166</v>
      </c>
      <c r="AB1892" s="426">
        <f>IF(AB1890="",AB1891-AB1889,AB1891-AB1890)</f>
        <v>0</v>
      </c>
      <c r="AC1892" s="501" t="s">
        <v>166</v>
      </c>
      <c r="AD1892" s="500">
        <f>IF(AD1890="",AD1891-AD1889,AD1891-AD1890)</f>
        <v>0</v>
      </c>
      <c r="AE1892" s="478" t="s">
        <v>166</v>
      </c>
      <c r="AF1892" s="477">
        <f>IF(AF1890="",AF1891-AF1889,AF1891-AF1890)</f>
        <v>0</v>
      </c>
      <c r="AG1892" s="463" t="s">
        <v>166</v>
      </c>
      <c r="AH1892" s="462">
        <f>IF(AH1890="",AH1891-AH1889,AH1891-AH1890)</f>
        <v>0</v>
      </c>
      <c r="AI1892" s="781"/>
      <c r="AJ1892" s="782"/>
      <c r="AK1892" s="792"/>
      <c r="AL1892" s="792"/>
      <c r="AM1892" s="792"/>
      <c r="AN1892" s="792"/>
      <c r="AO1892" s="792"/>
      <c r="AP1892" s="895"/>
    </row>
    <row r="1893" spans="1:42" s="404" customFormat="1" ht="15" customHeight="1" x14ac:dyDescent="0.2">
      <c r="A1893" s="402"/>
      <c r="B1893" s="425" t="s">
        <v>310</v>
      </c>
      <c r="C1893" s="424" t="s">
        <v>921</v>
      </c>
      <c r="D1893" s="423" t="s">
        <v>705</v>
      </c>
      <c r="E1893" s="422" t="s">
        <v>50</v>
      </c>
      <c r="F1893" s="420">
        <v>43832</v>
      </c>
      <c r="G1893" s="420">
        <v>44196</v>
      </c>
      <c r="H1893" s="419">
        <v>2020</v>
      </c>
      <c r="I1893" s="418" t="s">
        <v>1934</v>
      </c>
      <c r="J1893" s="439" t="s">
        <v>160</v>
      </c>
      <c r="K1893" s="417" t="s">
        <v>808</v>
      </c>
      <c r="L1893" s="824"/>
      <c r="M1893" s="825"/>
      <c r="N1893" s="792"/>
      <c r="O1893" s="829"/>
      <c r="P1893" s="832"/>
      <c r="Q1893" s="835"/>
      <c r="R1893" s="829"/>
      <c r="S1893" s="416" t="s">
        <v>165</v>
      </c>
      <c r="T1893" s="415">
        <v>43832</v>
      </c>
      <c r="U1893" s="416" t="s">
        <v>164</v>
      </c>
      <c r="V1893" s="415">
        <v>44196</v>
      </c>
      <c r="W1893" s="816"/>
      <c r="X1893" s="817"/>
      <c r="Y1893" s="816"/>
      <c r="Z1893" s="817"/>
      <c r="AA1893" s="816"/>
      <c r="AB1893" s="817"/>
      <c r="AC1893" s="838"/>
      <c r="AD1893" s="839"/>
      <c r="AE1893" s="857"/>
      <c r="AF1893" s="858"/>
      <c r="AG1893" s="781"/>
      <c r="AH1893" s="782"/>
      <c r="AI1893" s="781"/>
      <c r="AJ1893" s="782"/>
      <c r="AK1893" s="792"/>
      <c r="AL1893" s="792"/>
      <c r="AM1893" s="792"/>
      <c r="AN1893" s="792"/>
      <c r="AO1893" s="792"/>
      <c r="AP1893" s="895"/>
    </row>
    <row r="1894" spans="1:42" s="404" customFormat="1" ht="15" customHeight="1" thickBot="1" x14ac:dyDescent="0.25">
      <c r="A1894" s="402"/>
      <c r="B1894" s="414" t="s">
        <v>310</v>
      </c>
      <c r="C1894" s="413" t="s">
        <v>921</v>
      </c>
      <c r="D1894" s="412" t="s">
        <v>705</v>
      </c>
      <c r="E1894" s="411" t="s">
        <v>50</v>
      </c>
      <c r="F1894" s="409">
        <v>43832</v>
      </c>
      <c r="G1894" s="409">
        <v>44196</v>
      </c>
      <c r="H1894" s="408">
        <v>2020</v>
      </c>
      <c r="I1894" s="407" t="s">
        <v>1934</v>
      </c>
      <c r="J1894" s="407" t="s">
        <v>160</v>
      </c>
      <c r="K1894" s="495" t="s">
        <v>808</v>
      </c>
      <c r="L1894" s="826"/>
      <c r="M1894" s="827"/>
      <c r="N1894" s="793"/>
      <c r="O1894" s="830"/>
      <c r="P1894" s="833"/>
      <c r="Q1894" s="836"/>
      <c r="R1894" s="830"/>
      <c r="S1894" s="406" t="s">
        <v>158</v>
      </c>
      <c r="T1894" s="451">
        <v>43832</v>
      </c>
      <c r="U1894" s="820"/>
      <c r="V1894" s="821"/>
      <c r="W1894" s="818"/>
      <c r="X1894" s="819"/>
      <c r="Y1894" s="818"/>
      <c r="Z1894" s="819"/>
      <c r="AA1894" s="818"/>
      <c r="AB1894" s="819"/>
      <c r="AC1894" s="840"/>
      <c r="AD1894" s="841"/>
      <c r="AE1894" s="859"/>
      <c r="AF1894" s="860"/>
      <c r="AG1894" s="783"/>
      <c r="AH1894" s="784"/>
      <c r="AI1894" s="783"/>
      <c r="AJ1894" s="784"/>
      <c r="AK1894" s="793"/>
      <c r="AL1894" s="793"/>
      <c r="AM1894" s="793"/>
      <c r="AN1894" s="793"/>
      <c r="AO1894" s="793"/>
      <c r="AP1894" s="896"/>
    </row>
    <row r="1895" spans="1:42" s="404" customFormat="1" ht="12.75" hidden="1" customHeight="1" thickTop="1" x14ac:dyDescent="0.2">
      <c r="A1895" s="402"/>
      <c r="B1895" s="445" t="s">
        <v>310</v>
      </c>
      <c r="C1895" s="444" t="s">
        <v>921</v>
      </c>
      <c r="D1895" s="443" t="s">
        <v>705</v>
      </c>
      <c r="E1895" s="442" t="s">
        <v>238</v>
      </c>
      <c r="F1895" s="440"/>
      <c r="G1895" s="440"/>
      <c r="H1895" s="419">
        <v>2020</v>
      </c>
      <c r="I1895" s="418"/>
      <c r="J1895" s="439" t="s">
        <v>160</v>
      </c>
      <c r="K1895" s="439" t="s">
        <v>808</v>
      </c>
      <c r="L1895" s="822" t="s">
        <v>923</v>
      </c>
      <c r="M1895" s="823"/>
      <c r="N1895" s="791" t="s">
        <v>280</v>
      </c>
      <c r="O1895" s="828" t="s">
        <v>325</v>
      </c>
      <c r="P1895" s="831">
        <v>2.68</v>
      </c>
      <c r="Q1895" s="834" t="s">
        <v>218</v>
      </c>
      <c r="R1895" s="828" t="s">
        <v>324</v>
      </c>
      <c r="S1895" s="434" t="s">
        <v>184</v>
      </c>
      <c r="T1895" s="438">
        <v>70633.835999999996</v>
      </c>
      <c r="U1895" s="434" t="s">
        <v>183</v>
      </c>
      <c r="V1895" s="437"/>
      <c r="W1895" s="434" t="s">
        <v>182</v>
      </c>
      <c r="X1895" s="436">
        <f>T1895</f>
        <v>70633.835999999996</v>
      </c>
      <c r="Y1895" s="434" t="s">
        <v>181</v>
      </c>
      <c r="Z1895" s="435"/>
      <c r="AA1895" s="434" t="s">
        <v>181</v>
      </c>
      <c r="AB1895" s="435"/>
      <c r="AC1895" s="434" t="s">
        <v>181</v>
      </c>
      <c r="AD1895" s="435"/>
      <c r="AE1895" s="480" t="s">
        <v>181</v>
      </c>
      <c r="AF1895" s="479"/>
      <c r="AG1895" s="466" t="s">
        <v>181</v>
      </c>
      <c r="AH1895" s="467"/>
      <c r="AI1895" s="466" t="s">
        <v>180</v>
      </c>
      <c r="AJ1895" s="465"/>
      <c r="AK1895" s="791" t="s">
        <v>922</v>
      </c>
      <c r="AL1895" s="791" t="s">
        <v>922</v>
      </c>
      <c r="AM1895" s="791" t="s">
        <v>922</v>
      </c>
      <c r="AN1895" s="791" t="s">
        <v>922</v>
      </c>
      <c r="AO1895" s="791" t="s">
        <v>922</v>
      </c>
      <c r="AP1895" s="791" t="s">
        <v>110</v>
      </c>
    </row>
    <row r="1896" spans="1:42" s="404" customFormat="1" ht="15" hidden="1" customHeight="1" x14ac:dyDescent="0.2">
      <c r="A1896" s="402"/>
      <c r="B1896" s="425" t="s">
        <v>310</v>
      </c>
      <c r="C1896" s="424" t="s">
        <v>921</v>
      </c>
      <c r="D1896" s="423" t="s">
        <v>705</v>
      </c>
      <c r="E1896" s="422" t="s">
        <v>238</v>
      </c>
      <c r="F1896" s="420"/>
      <c r="G1896" s="420"/>
      <c r="H1896" s="419">
        <v>2020</v>
      </c>
      <c r="I1896" s="418"/>
      <c r="J1896" s="439" t="s">
        <v>160</v>
      </c>
      <c r="K1896" s="417" t="s">
        <v>808</v>
      </c>
      <c r="L1896" s="824"/>
      <c r="M1896" s="825"/>
      <c r="N1896" s="792"/>
      <c r="O1896" s="829"/>
      <c r="P1896" s="832"/>
      <c r="Q1896" s="835"/>
      <c r="R1896" s="829"/>
      <c r="S1896" s="416" t="s">
        <v>179</v>
      </c>
      <c r="T1896" s="432"/>
      <c r="U1896" s="416" t="s">
        <v>177</v>
      </c>
      <c r="V1896" s="415"/>
      <c r="W1896" s="416" t="s">
        <v>176</v>
      </c>
      <c r="X1896" s="428">
        <f>X1895</f>
        <v>70633.835999999996</v>
      </c>
      <c r="Y1896" s="416" t="s">
        <v>175</v>
      </c>
      <c r="Z1896" s="426"/>
      <c r="AA1896" s="416" t="s">
        <v>175</v>
      </c>
      <c r="AB1896" s="426"/>
      <c r="AC1896" s="416" t="s">
        <v>175</v>
      </c>
      <c r="AD1896" s="426"/>
      <c r="AE1896" s="478" t="s">
        <v>175</v>
      </c>
      <c r="AF1896" s="477"/>
      <c r="AG1896" s="463" t="s">
        <v>175</v>
      </c>
      <c r="AH1896" s="462"/>
      <c r="AI1896" s="463" t="s">
        <v>174</v>
      </c>
      <c r="AJ1896" s="464"/>
      <c r="AK1896" s="792"/>
      <c r="AL1896" s="792"/>
      <c r="AM1896" s="792"/>
      <c r="AN1896" s="792"/>
      <c r="AO1896" s="792"/>
      <c r="AP1896" s="792"/>
    </row>
    <row r="1897" spans="1:42" s="404" customFormat="1" ht="13.5" hidden="1" thickTop="1" x14ac:dyDescent="0.2">
      <c r="A1897" s="402"/>
      <c r="B1897" s="425" t="s">
        <v>310</v>
      </c>
      <c r="C1897" s="424" t="s">
        <v>921</v>
      </c>
      <c r="D1897" s="423" t="s">
        <v>705</v>
      </c>
      <c r="E1897" s="422" t="s">
        <v>238</v>
      </c>
      <c r="F1897" s="420"/>
      <c r="G1897" s="420"/>
      <c r="H1897" s="419">
        <v>2020</v>
      </c>
      <c r="I1897" s="418"/>
      <c r="J1897" s="439" t="s">
        <v>160</v>
      </c>
      <c r="K1897" s="417" t="s">
        <v>808</v>
      </c>
      <c r="L1897" s="824"/>
      <c r="M1897" s="825"/>
      <c r="N1897" s="792"/>
      <c r="O1897" s="829"/>
      <c r="P1897" s="832"/>
      <c r="Q1897" s="835"/>
      <c r="R1897" s="829"/>
      <c r="S1897" s="416" t="s">
        <v>173</v>
      </c>
      <c r="T1897" s="429"/>
      <c r="U1897" s="416" t="s">
        <v>171</v>
      </c>
      <c r="V1897" s="427"/>
      <c r="W1897" s="416" t="s">
        <v>170</v>
      </c>
      <c r="X1897" s="428"/>
      <c r="Y1897" s="416" t="s">
        <v>169</v>
      </c>
      <c r="Z1897" s="426"/>
      <c r="AA1897" s="416" t="s">
        <v>169</v>
      </c>
      <c r="AB1897" s="426"/>
      <c r="AC1897" s="416" t="s">
        <v>169</v>
      </c>
      <c r="AD1897" s="426"/>
      <c r="AE1897" s="478" t="s">
        <v>169</v>
      </c>
      <c r="AF1897" s="477"/>
      <c r="AG1897" s="463" t="s">
        <v>169</v>
      </c>
      <c r="AH1897" s="462"/>
      <c r="AI1897" s="781"/>
      <c r="AJ1897" s="782"/>
      <c r="AK1897" s="792"/>
      <c r="AL1897" s="792"/>
      <c r="AM1897" s="792"/>
      <c r="AN1897" s="792"/>
      <c r="AO1897" s="792"/>
      <c r="AP1897" s="792"/>
    </row>
    <row r="1898" spans="1:42" s="404" customFormat="1" ht="15" hidden="1" customHeight="1" x14ac:dyDescent="0.2">
      <c r="A1898" s="402"/>
      <c r="B1898" s="425" t="s">
        <v>310</v>
      </c>
      <c r="C1898" s="424" t="s">
        <v>921</v>
      </c>
      <c r="D1898" s="423" t="s">
        <v>705</v>
      </c>
      <c r="E1898" s="422" t="s">
        <v>238</v>
      </c>
      <c r="F1898" s="420"/>
      <c r="G1898" s="420"/>
      <c r="H1898" s="419">
        <v>2020</v>
      </c>
      <c r="I1898" s="418"/>
      <c r="J1898" s="439" t="s">
        <v>160</v>
      </c>
      <c r="K1898" s="417" t="s">
        <v>808</v>
      </c>
      <c r="L1898" s="824"/>
      <c r="M1898" s="825"/>
      <c r="N1898" s="792"/>
      <c r="O1898" s="829"/>
      <c r="P1898" s="832"/>
      <c r="Q1898" s="835"/>
      <c r="R1898" s="829"/>
      <c r="S1898" s="416" t="s">
        <v>168</v>
      </c>
      <c r="T1898" s="427"/>
      <c r="U1898" s="416" t="s">
        <v>167</v>
      </c>
      <c r="V1898" s="427"/>
      <c r="W1898" s="816"/>
      <c r="X1898" s="817"/>
      <c r="Y1898" s="416" t="s">
        <v>166</v>
      </c>
      <c r="Z1898" s="426">
        <f>IF(Z1896="",Z1897-Z1895,Z1897-Z1896)</f>
        <v>0</v>
      </c>
      <c r="AA1898" s="416" t="s">
        <v>166</v>
      </c>
      <c r="AB1898" s="426">
        <f>IF(AB1896="",AB1897-AB1895,AB1897-AB1896)</f>
        <v>0</v>
      </c>
      <c r="AC1898" s="416" t="s">
        <v>166</v>
      </c>
      <c r="AD1898" s="426">
        <f>IF(AD1896="",AD1897-AD1895,AD1897-AD1896)</f>
        <v>0</v>
      </c>
      <c r="AE1898" s="478" t="s">
        <v>166</v>
      </c>
      <c r="AF1898" s="477">
        <f>IF(AF1896="",AF1897-AF1895,AF1897-AF1896)</f>
        <v>0</v>
      </c>
      <c r="AG1898" s="463" t="s">
        <v>166</v>
      </c>
      <c r="AH1898" s="462">
        <f>IF(AH1896="",AH1897-AH1895,AH1897-AH1896)</f>
        <v>0</v>
      </c>
      <c r="AI1898" s="781"/>
      <c r="AJ1898" s="782"/>
      <c r="AK1898" s="792"/>
      <c r="AL1898" s="792"/>
      <c r="AM1898" s="792"/>
      <c r="AN1898" s="792"/>
      <c r="AO1898" s="792"/>
      <c r="AP1898" s="792"/>
    </row>
    <row r="1899" spans="1:42" s="404" customFormat="1" ht="15" hidden="1" customHeight="1" x14ac:dyDescent="0.2">
      <c r="A1899" s="402"/>
      <c r="B1899" s="425" t="s">
        <v>310</v>
      </c>
      <c r="C1899" s="424" t="s">
        <v>921</v>
      </c>
      <c r="D1899" s="423" t="s">
        <v>705</v>
      </c>
      <c r="E1899" s="422" t="s">
        <v>238</v>
      </c>
      <c r="F1899" s="420"/>
      <c r="G1899" s="420"/>
      <c r="H1899" s="419">
        <v>2020</v>
      </c>
      <c r="I1899" s="418"/>
      <c r="J1899" s="439" t="s">
        <v>160</v>
      </c>
      <c r="K1899" s="417" t="s">
        <v>808</v>
      </c>
      <c r="L1899" s="824"/>
      <c r="M1899" s="825"/>
      <c r="N1899" s="792"/>
      <c r="O1899" s="829"/>
      <c r="P1899" s="832"/>
      <c r="Q1899" s="835"/>
      <c r="R1899" s="829"/>
      <c r="S1899" s="416" t="s">
        <v>165</v>
      </c>
      <c r="T1899" s="415"/>
      <c r="U1899" s="416" t="s">
        <v>164</v>
      </c>
      <c r="V1899" s="415"/>
      <c r="W1899" s="816"/>
      <c r="X1899" s="817"/>
      <c r="Y1899" s="816"/>
      <c r="Z1899" s="817"/>
      <c r="AA1899" s="816"/>
      <c r="AB1899" s="817"/>
      <c r="AC1899" s="816"/>
      <c r="AD1899" s="817"/>
      <c r="AE1899" s="857"/>
      <c r="AF1899" s="858"/>
      <c r="AG1899" s="781"/>
      <c r="AH1899" s="782"/>
      <c r="AI1899" s="781"/>
      <c r="AJ1899" s="782"/>
      <c r="AK1899" s="792"/>
      <c r="AL1899" s="792"/>
      <c r="AM1899" s="792"/>
      <c r="AN1899" s="792"/>
      <c r="AO1899" s="792"/>
      <c r="AP1899" s="792"/>
    </row>
    <row r="1900" spans="1:42" s="404" customFormat="1" ht="15" hidden="1" customHeight="1" thickBot="1" x14ac:dyDescent="0.25">
      <c r="A1900" s="402"/>
      <c r="B1900" s="414" t="s">
        <v>310</v>
      </c>
      <c r="C1900" s="413" t="s">
        <v>921</v>
      </c>
      <c r="D1900" s="412" t="s">
        <v>705</v>
      </c>
      <c r="E1900" s="411" t="s">
        <v>238</v>
      </c>
      <c r="F1900" s="409"/>
      <c r="G1900" s="409"/>
      <c r="H1900" s="408">
        <v>2020</v>
      </c>
      <c r="I1900" s="407"/>
      <c r="J1900" s="407" t="s">
        <v>160</v>
      </c>
      <c r="K1900" s="495" t="s">
        <v>808</v>
      </c>
      <c r="L1900" s="826"/>
      <c r="M1900" s="827"/>
      <c r="N1900" s="793"/>
      <c r="O1900" s="830"/>
      <c r="P1900" s="833"/>
      <c r="Q1900" s="836"/>
      <c r="R1900" s="830"/>
      <c r="S1900" s="406" t="s">
        <v>158</v>
      </c>
      <c r="T1900" s="451"/>
      <c r="U1900" s="820"/>
      <c r="V1900" s="821"/>
      <c r="W1900" s="818"/>
      <c r="X1900" s="819"/>
      <c r="Y1900" s="818"/>
      <c r="Z1900" s="819"/>
      <c r="AA1900" s="818"/>
      <c r="AB1900" s="819"/>
      <c r="AC1900" s="818"/>
      <c r="AD1900" s="819"/>
      <c r="AE1900" s="859"/>
      <c r="AF1900" s="860"/>
      <c r="AG1900" s="783"/>
      <c r="AH1900" s="784"/>
      <c r="AI1900" s="783"/>
      <c r="AJ1900" s="784"/>
      <c r="AK1900" s="793"/>
      <c r="AL1900" s="793"/>
      <c r="AM1900" s="793"/>
      <c r="AN1900" s="793"/>
      <c r="AO1900" s="793"/>
      <c r="AP1900" s="793"/>
    </row>
    <row r="1901" spans="1:42" s="404" customFormat="1" ht="12.75" customHeight="1" thickTop="1" x14ac:dyDescent="0.2">
      <c r="A1901" s="402"/>
      <c r="B1901" s="445" t="s">
        <v>310</v>
      </c>
      <c r="C1901" s="444" t="s">
        <v>919</v>
      </c>
      <c r="D1901" s="443" t="s">
        <v>705</v>
      </c>
      <c r="E1901" s="442" t="s">
        <v>50</v>
      </c>
      <c r="F1901" s="440">
        <v>43832</v>
      </c>
      <c r="G1901" s="440">
        <v>44196</v>
      </c>
      <c r="H1901" s="419">
        <v>2020</v>
      </c>
      <c r="I1901" s="418" t="s">
        <v>1934</v>
      </c>
      <c r="J1901" s="439" t="s">
        <v>160</v>
      </c>
      <c r="K1901" s="439" t="s">
        <v>808</v>
      </c>
      <c r="L1901" s="822" t="s">
        <v>920</v>
      </c>
      <c r="M1901" s="823"/>
      <c r="N1901" s="791" t="s">
        <v>280</v>
      </c>
      <c r="O1901" s="828" t="s">
        <v>325</v>
      </c>
      <c r="P1901" s="831">
        <v>9.93</v>
      </c>
      <c r="Q1901" s="834" t="s">
        <v>218</v>
      </c>
      <c r="R1901" s="828" t="s">
        <v>200</v>
      </c>
      <c r="S1901" s="434" t="s">
        <v>184</v>
      </c>
      <c r="T1901" s="438">
        <v>716344.91669999994</v>
      </c>
      <c r="U1901" s="434" t="s">
        <v>183</v>
      </c>
      <c r="V1901" s="437">
        <f>T1906+T1904-0.001</f>
        <v>44196.999000000003</v>
      </c>
      <c r="W1901" s="434" t="s">
        <v>182</v>
      </c>
      <c r="X1901" s="436">
        <f>T1901</f>
        <v>716344.91669999994</v>
      </c>
      <c r="Y1901" s="434" t="s">
        <v>181</v>
      </c>
      <c r="Z1901" s="435">
        <v>0.33040000000000003</v>
      </c>
      <c r="AA1901" s="434" t="s">
        <v>181</v>
      </c>
      <c r="AB1901" s="435">
        <v>0.33040000000000003</v>
      </c>
      <c r="AC1901" s="503" t="s">
        <v>181</v>
      </c>
      <c r="AD1901" s="502">
        <v>0.51949999999999996</v>
      </c>
      <c r="AE1901" s="480" t="s">
        <v>181</v>
      </c>
      <c r="AF1901" s="479">
        <v>0.51949999999999996</v>
      </c>
      <c r="AG1901" s="466" t="s">
        <v>181</v>
      </c>
      <c r="AH1901" s="467">
        <v>1</v>
      </c>
      <c r="AI1901" s="466" t="s">
        <v>180</v>
      </c>
      <c r="AJ1901" s="465">
        <v>17</v>
      </c>
      <c r="AK1901" s="791" t="s">
        <v>813</v>
      </c>
      <c r="AL1901" s="791" t="s">
        <v>813</v>
      </c>
      <c r="AM1901" s="791" t="s">
        <v>813</v>
      </c>
      <c r="AN1901" s="791" t="s">
        <v>813</v>
      </c>
      <c r="AO1901" s="791" t="s">
        <v>813</v>
      </c>
      <c r="AP1901" s="894" t="s">
        <v>2143</v>
      </c>
    </row>
    <row r="1902" spans="1:42" s="404" customFormat="1" ht="15" customHeight="1" x14ac:dyDescent="0.2">
      <c r="A1902" s="402"/>
      <c r="B1902" s="425" t="s">
        <v>310</v>
      </c>
      <c r="C1902" s="424" t="s">
        <v>919</v>
      </c>
      <c r="D1902" s="423" t="s">
        <v>705</v>
      </c>
      <c r="E1902" s="422" t="s">
        <v>50</v>
      </c>
      <c r="F1902" s="420">
        <v>43832</v>
      </c>
      <c r="G1902" s="420">
        <v>44196</v>
      </c>
      <c r="H1902" s="419">
        <v>2020</v>
      </c>
      <c r="I1902" s="418" t="s">
        <v>1934</v>
      </c>
      <c r="J1902" s="439" t="s">
        <v>160</v>
      </c>
      <c r="K1902" s="417" t="s">
        <v>808</v>
      </c>
      <c r="L1902" s="824"/>
      <c r="M1902" s="825"/>
      <c r="N1902" s="792"/>
      <c r="O1902" s="829"/>
      <c r="P1902" s="832"/>
      <c r="Q1902" s="835"/>
      <c r="R1902" s="829"/>
      <c r="S1902" s="416" t="s">
        <v>179</v>
      </c>
      <c r="T1902" s="432" t="s">
        <v>812</v>
      </c>
      <c r="U1902" s="416" t="s">
        <v>177</v>
      </c>
      <c r="V1902" s="415">
        <f>V1901+V1903+V1904</f>
        <v>44223.999000000003</v>
      </c>
      <c r="W1902" s="416" t="s">
        <v>176</v>
      </c>
      <c r="X1902" s="428">
        <f>X1901</f>
        <v>716344.91669999994</v>
      </c>
      <c r="Y1902" s="416" t="s">
        <v>175</v>
      </c>
      <c r="Z1902" s="426"/>
      <c r="AA1902" s="416" t="s">
        <v>175</v>
      </c>
      <c r="AB1902" s="426"/>
      <c r="AC1902" s="501" t="s">
        <v>175</v>
      </c>
      <c r="AD1902" s="500"/>
      <c r="AE1902" s="478" t="s">
        <v>175</v>
      </c>
      <c r="AF1902" s="477"/>
      <c r="AG1902" s="463" t="s">
        <v>175</v>
      </c>
      <c r="AH1902" s="462"/>
      <c r="AI1902" s="463" t="s">
        <v>174</v>
      </c>
      <c r="AJ1902" s="464">
        <v>374</v>
      </c>
      <c r="AK1902" s="792"/>
      <c r="AL1902" s="792"/>
      <c r="AM1902" s="792"/>
      <c r="AN1902" s="792"/>
      <c r="AO1902" s="792"/>
      <c r="AP1902" s="895"/>
    </row>
    <row r="1903" spans="1:42" s="404" customFormat="1" x14ac:dyDescent="0.2">
      <c r="A1903" s="402"/>
      <c r="B1903" s="425" t="s">
        <v>310</v>
      </c>
      <c r="C1903" s="424" t="s">
        <v>919</v>
      </c>
      <c r="D1903" s="423" t="s">
        <v>705</v>
      </c>
      <c r="E1903" s="422" t="s">
        <v>50</v>
      </c>
      <c r="F1903" s="420">
        <v>43832</v>
      </c>
      <c r="G1903" s="420">
        <v>44196</v>
      </c>
      <c r="H1903" s="419">
        <v>2020</v>
      </c>
      <c r="I1903" s="418" t="s">
        <v>1934</v>
      </c>
      <c r="J1903" s="439" t="s">
        <v>160</v>
      </c>
      <c r="K1903" s="417" t="s">
        <v>808</v>
      </c>
      <c r="L1903" s="824"/>
      <c r="M1903" s="825"/>
      <c r="N1903" s="792"/>
      <c r="O1903" s="829"/>
      <c r="P1903" s="832"/>
      <c r="Q1903" s="835"/>
      <c r="R1903" s="829"/>
      <c r="S1903" s="416" t="s">
        <v>173</v>
      </c>
      <c r="T1903" s="429" t="s">
        <v>192</v>
      </c>
      <c r="U1903" s="416" t="s">
        <v>171</v>
      </c>
      <c r="V1903" s="427">
        <v>27</v>
      </c>
      <c r="W1903" s="416" t="s">
        <v>170</v>
      </c>
      <c r="X1903" s="428">
        <v>33056.21</v>
      </c>
      <c r="Y1903" s="416" t="s">
        <v>169</v>
      </c>
      <c r="Z1903" s="426">
        <v>0.33040000000000003</v>
      </c>
      <c r="AA1903" s="416" t="s">
        <v>169</v>
      </c>
      <c r="AB1903" s="426">
        <v>0.33040000000000003</v>
      </c>
      <c r="AC1903" s="501" t="s">
        <v>169</v>
      </c>
      <c r="AD1903" s="500">
        <v>0.51949999999999996</v>
      </c>
      <c r="AE1903" s="478" t="s">
        <v>169</v>
      </c>
      <c r="AF1903" s="477">
        <v>0.51949999999999996</v>
      </c>
      <c r="AG1903" s="463" t="s">
        <v>169</v>
      </c>
      <c r="AH1903" s="462">
        <v>1</v>
      </c>
      <c r="AI1903" s="781"/>
      <c r="AJ1903" s="782"/>
      <c r="AK1903" s="792"/>
      <c r="AL1903" s="792"/>
      <c r="AM1903" s="792"/>
      <c r="AN1903" s="792"/>
      <c r="AO1903" s="792"/>
      <c r="AP1903" s="895"/>
    </row>
    <row r="1904" spans="1:42" s="404" customFormat="1" ht="15" customHeight="1" x14ac:dyDescent="0.2">
      <c r="A1904" s="402"/>
      <c r="B1904" s="425" t="s">
        <v>310</v>
      </c>
      <c r="C1904" s="424" t="s">
        <v>919</v>
      </c>
      <c r="D1904" s="423" t="s">
        <v>705</v>
      </c>
      <c r="E1904" s="422" t="s">
        <v>50</v>
      </c>
      <c r="F1904" s="420">
        <v>43832</v>
      </c>
      <c r="G1904" s="420">
        <v>44196</v>
      </c>
      <c r="H1904" s="419">
        <v>2020</v>
      </c>
      <c r="I1904" s="418" t="s">
        <v>1934</v>
      </c>
      <c r="J1904" s="439" t="s">
        <v>160</v>
      </c>
      <c r="K1904" s="417" t="s">
        <v>808</v>
      </c>
      <c r="L1904" s="824"/>
      <c r="M1904" s="825"/>
      <c r="N1904" s="792"/>
      <c r="O1904" s="829"/>
      <c r="P1904" s="832"/>
      <c r="Q1904" s="835"/>
      <c r="R1904" s="829"/>
      <c r="S1904" s="416" t="s">
        <v>168</v>
      </c>
      <c r="T1904" s="427">
        <v>365</v>
      </c>
      <c r="U1904" s="416" t="s">
        <v>167</v>
      </c>
      <c r="V1904" s="427"/>
      <c r="W1904" s="816"/>
      <c r="X1904" s="817"/>
      <c r="Y1904" s="416" t="s">
        <v>166</v>
      </c>
      <c r="Z1904" s="426">
        <f>IF(Z1902="",Z1903-Z1901,Z1903-Z1902)</f>
        <v>0</v>
      </c>
      <c r="AA1904" s="416" t="s">
        <v>166</v>
      </c>
      <c r="AB1904" s="426">
        <f>IF(AB1902="",AB1903-AB1901,AB1903-AB1902)</f>
        <v>0</v>
      </c>
      <c r="AC1904" s="501" t="s">
        <v>166</v>
      </c>
      <c r="AD1904" s="500">
        <f>IF(AD1902="",AD1903-AD1901,AD1903-AD1902)</f>
        <v>0</v>
      </c>
      <c r="AE1904" s="478" t="s">
        <v>166</v>
      </c>
      <c r="AF1904" s="477">
        <f>IF(AF1902="",AF1903-AF1901,AF1903-AF1902)</f>
        <v>0</v>
      </c>
      <c r="AG1904" s="463" t="s">
        <v>166</v>
      </c>
      <c r="AH1904" s="462">
        <f>IF(AH1902="",AH1903-AH1901,AH1903-AH1902)</f>
        <v>0</v>
      </c>
      <c r="AI1904" s="781"/>
      <c r="AJ1904" s="782"/>
      <c r="AK1904" s="792"/>
      <c r="AL1904" s="792"/>
      <c r="AM1904" s="792"/>
      <c r="AN1904" s="792"/>
      <c r="AO1904" s="792"/>
      <c r="AP1904" s="895"/>
    </row>
    <row r="1905" spans="1:42" s="404" customFormat="1" ht="15" customHeight="1" x14ac:dyDescent="0.2">
      <c r="A1905" s="402"/>
      <c r="B1905" s="425" t="s">
        <v>310</v>
      </c>
      <c r="C1905" s="424" t="s">
        <v>919</v>
      </c>
      <c r="D1905" s="423" t="s">
        <v>705</v>
      </c>
      <c r="E1905" s="422" t="s">
        <v>50</v>
      </c>
      <c r="F1905" s="420">
        <v>43832</v>
      </c>
      <c r="G1905" s="420">
        <v>44196</v>
      </c>
      <c r="H1905" s="419">
        <v>2020</v>
      </c>
      <c r="I1905" s="418" t="s">
        <v>1934</v>
      </c>
      <c r="J1905" s="439" t="s">
        <v>160</v>
      </c>
      <c r="K1905" s="417" t="s">
        <v>808</v>
      </c>
      <c r="L1905" s="824"/>
      <c r="M1905" s="825"/>
      <c r="N1905" s="792"/>
      <c r="O1905" s="829"/>
      <c r="P1905" s="832"/>
      <c r="Q1905" s="835"/>
      <c r="R1905" s="829"/>
      <c r="S1905" s="416" t="s">
        <v>165</v>
      </c>
      <c r="T1905" s="415">
        <v>43832</v>
      </c>
      <c r="U1905" s="416" t="s">
        <v>164</v>
      </c>
      <c r="V1905" s="415">
        <v>44196</v>
      </c>
      <c r="W1905" s="816"/>
      <c r="X1905" s="817"/>
      <c r="Y1905" s="816"/>
      <c r="Z1905" s="817"/>
      <c r="AA1905" s="816"/>
      <c r="AB1905" s="817"/>
      <c r="AC1905" s="838"/>
      <c r="AD1905" s="839"/>
      <c r="AE1905" s="857"/>
      <c r="AF1905" s="858"/>
      <c r="AG1905" s="781"/>
      <c r="AH1905" s="782"/>
      <c r="AI1905" s="781"/>
      <c r="AJ1905" s="782"/>
      <c r="AK1905" s="792"/>
      <c r="AL1905" s="792"/>
      <c r="AM1905" s="792"/>
      <c r="AN1905" s="792"/>
      <c r="AO1905" s="792"/>
      <c r="AP1905" s="895"/>
    </row>
    <row r="1906" spans="1:42" s="404" customFormat="1" ht="15" customHeight="1" thickBot="1" x14ac:dyDescent="0.25">
      <c r="A1906" s="402"/>
      <c r="B1906" s="414" t="s">
        <v>310</v>
      </c>
      <c r="C1906" s="413" t="s">
        <v>919</v>
      </c>
      <c r="D1906" s="412" t="s">
        <v>705</v>
      </c>
      <c r="E1906" s="411" t="s">
        <v>50</v>
      </c>
      <c r="F1906" s="409">
        <v>43832</v>
      </c>
      <c r="G1906" s="409">
        <v>44196</v>
      </c>
      <c r="H1906" s="408">
        <v>2020</v>
      </c>
      <c r="I1906" s="407" t="s">
        <v>1934</v>
      </c>
      <c r="J1906" s="407" t="s">
        <v>160</v>
      </c>
      <c r="K1906" s="495" t="s">
        <v>808</v>
      </c>
      <c r="L1906" s="826"/>
      <c r="M1906" s="827"/>
      <c r="N1906" s="793"/>
      <c r="O1906" s="830"/>
      <c r="P1906" s="833"/>
      <c r="Q1906" s="836"/>
      <c r="R1906" s="830"/>
      <c r="S1906" s="406" t="s">
        <v>158</v>
      </c>
      <c r="T1906" s="451">
        <v>43832</v>
      </c>
      <c r="U1906" s="820"/>
      <c r="V1906" s="821"/>
      <c r="W1906" s="818"/>
      <c r="X1906" s="819"/>
      <c r="Y1906" s="818"/>
      <c r="Z1906" s="819"/>
      <c r="AA1906" s="818"/>
      <c r="AB1906" s="819"/>
      <c r="AC1906" s="840"/>
      <c r="AD1906" s="841"/>
      <c r="AE1906" s="859"/>
      <c r="AF1906" s="860"/>
      <c r="AG1906" s="783"/>
      <c r="AH1906" s="784"/>
      <c r="AI1906" s="783"/>
      <c r="AJ1906" s="784"/>
      <c r="AK1906" s="793"/>
      <c r="AL1906" s="793"/>
      <c r="AM1906" s="793"/>
      <c r="AN1906" s="793"/>
      <c r="AO1906" s="793"/>
      <c r="AP1906" s="896"/>
    </row>
    <row r="1907" spans="1:42" s="404" customFormat="1" ht="12.75" hidden="1" customHeight="1" thickTop="1" x14ac:dyDescent="0.2">
      <c r="A1907" s="402"/>
      <c r="B1907" s="445" t="s">
        <v>310</v>
      </c>
      <c r="C1907" s="444" t="s">
        <v>919</v>
      </c>
      <c r="D1907" s="443" t="s">
        <v>705</v>
      </c>
      <c r="E1907" s="442" t="s">
        <v>238</v>
      </c>
      <c r="F1907" s="440"/>
      <c r="G1907" s="440"/>
      <c r="H1907" s="419">
        <v>2020</v>
      </c>
      <c r="I1907" s="418"/>
      <c r="J1907" s="439" t="s">
        <v>160</v>
      </c>
      <c r="K1907" s="439" t="s">
        <v>808</v>
      </c>
      <c r="L1907" s="822" t="s">
        <v>920</v>
      </c>
      <c r="M1907" s="823"/>
      <c r="N1907" s="791" t="s">
        <v>280</v>
      </c>
      <c r="O1907" s="828" t="s">
        <v>325</v>
      </c>
      <c r="P1907" s="831">
        <v>9.93</v>
      </c>
      <c r="Q1907" s="834" t="s">
        <v>218</v>
      </c>
      <c r="R1907" s="828" t="s">
        <v>324</v>
      </c>
      <c r="S1907" s="434" t="s">
        <v>184</v>
      </c>
      <c r="T1907" s="438">
        <v>360232.56359999999</v>
      </c>
      <c r="U1907" s="434" t="s">
        <v>183</v>
      </c>
      <c r="V1907" s="437"/>
      <c r="W1907" s="434" t="s">
        <v>182</v>
      </c>
      <c r="X1907" s="436">
        <f>T1907</f>
        <v>360232.56359999999</v>
      </c>
      <c r="Y1907" s="434" t="s">
        <v>181</v>
      </c>
      <c r="Z1907" s="435"/>
      <c r="AA1907" s="434" t="s">
        <v>181</v>
      </c>
      <c r="AB1907" s="435"/>
      <c r="AC1907" s="434" t="s">
        <v>181</v>
      </c>
      <c r="AD1907" s="435"/>
      <c r="AE1907" s="480" t="s">
        <v>181</v>
      </c>
      <c r="AF1907" s="479"/>
      <c r="AG1907" s="466" t="s">
        <v>181</v>
      </c>
      <c r="AH1907" s="467"/>
      <c r="AI1907" s="466" t="s">
        <v>180</v>
      </c>
      <c r="AJ1907" s="465"/>
      <c r="AK1907" s="791" t="s">
        <v>824</v>
      </c>
      <c r="AL1907" s="791" t="s">
        <v>824</v>
      </c>
      <c r="AM1907" s="791" t="s">
        <v>824</v>
      </c>
      <c r="AN1907" s="791" t="s">
        <v>824</v>
      </c>
      <c r="AO1907" s="791" t="s">
        <v>824</v>
      </c>
      <c r="AP1907" s="791" t="s">
        <v>4</v>
      </c>
    </row>
    <row r="1908" spans="1:42" s="404" customFormat="1" ht="15" hidden="1" customHeight="1" x14ac:dyDescent="0.2">
      <c r="A1908" s="402"/>
      <c r="B1908" s="425" t="s">
        <v>310</v>
      </c>
      <c r="C1908" s="424" t="s">
        <v>919</v>
      </c>
      <c r="D1908" s="423" t="s">
        <v>705</v>
      </c>
      <c r="E1908" s="422" t="s">
        <v>238</v>
      </c>
      <c r="F1908" s="420"/>
      <c r="G1908" s="420"/>
      <c r="H1908" s="419">
        <v>2020</v>
      </c>
      <c r="I1908" s="418"/>
      <c r="J1908" s="439" t="s">
        <v>160</v>
      </c>
      <c r="K1908" s="417" t="s">
        <v>808</v>
      </c>
      <c r="L1908" s="824"/>
      <c r="M1908" s="825"/>
      <c r="N1908" s="792"/>
      <c r="O1908" s="829"/>
      <c r="P1908" s="832"/>
      <c r="Q1908" s="835"/>
      <c r="R1908" s="829"/>
      <c r="S1908" s="416" t="s">
        <v>179</v>
      </c>
      <c r="T1908" s="432"/>
      <c r="U1908" s="416" t="s">
        <v>177</v>
      </c>
      <c r="V1908" s="415"/>
      <c r="W1908" s="416" t="s">
        <v>176</v>
      </c>
      <c r="X1908" s="428">
        <f>X1907</f>
        <v>360232.56359999999</v>
      </c>
      <c r="Y1908" s="416" t="s">
        <v>175</v>
      </c>
      <c r="Z1908" s="426"/>
      <c r="AA1908" s="416" t="s">
        <v>175</v>
      </c>
      <c r="AB1908" s="426"/>
      <c r="AC1908" s="416" t="s">
        <v>175</v>
      </c>
      <c r="AD1908" s="426"/>
      <c r="AE1908" s="478" t="s">
        <v>175</v>
      </c>
      <c r="AF1908" s="477"/>
      <c r="AG1908" s="463" t="s">
        <v>175</v>
      </c>
      <c r="AH1908" s="462"/>
      <c r="AI1908" s="463" t="s">
        <v>174</v>
      </c>
      <c r="AJ1908" s="464"/>
      <c r="AK1908" s="792"/>
      <c r="AL1908" s="792"/>
      <c r="AM1908" s="792"/>
      <c r="AN1908" s="792"/>
      <c r="AO1908" s="792"/>
      <c r="AP1908" s="792"/>
    </row>
    <row r="1909" spans="1:42" s="404" customFormat="1" ht="13.5" hidden="1" thickTop="1" x14ac:dyDescent="0.2">
      <c r="A1909" s="402"/>
      <c r="B1909" s="425" t="s">
        <v>310</v>
      </c>
      <c r="C1909" s="424" t="s">
        <v>919</v>
      </c>
      <c r="D1909" s="423" t="s">
        <v>705</v>
      </c>
      <c r="E1909" s="422" t="s">
        <v>238</v>
      </c>
      <c r="F1909" s="420"/>
      <c r="G1909" s="420"/>
      <c r="H1909" s="419">
        <v>2020</v>
      </c>
      <c r="I1909" s="418"/>
      <c r="J1909" s="439" t="s">
        <v>160</v>
      </c>
      <c r="K1909" s="417" t="s">
        <v>808</v>
      </c>
      <c r="L1909" s="824"/>
      <c r="M1909" s="825"/>
      <c r="N1909" s="792"/>
      <c r="O1909" s="829"/>
      <c r="P1909" s="832"/>
      <c r="Q1909" s="835"/>
      <c r="R1909" s="829"/>
      <c r="S1909" s="416" t="s">
        <v>173</v>
      </c>
      <c r="T1909" s="429"/>
      <c r="U1909" s="416" t="s">
        <v>171</v>
      </c>
      <c r="V1909" s="427"/>
      <c r="W1909" s="416" t="s">
        <v>170</v>
      </c>
      <c r="X1909" s="428"/>
      <c r="Y1909" s="416" t="s">
        <v>169</v>
      </c>
      <c r="Z1909" s="426"/>
      <c r="AA1909" s="416" t="s">
        <v>169</v>
      </c>
      <c r="AB1909" s="426"/>
      <c r="AC1909" s="416" t="s">
        <v>169</v>
      </c>
      <c r="AD1909" s="426"/>
      <c r="AE1909" s="478" t="s">
        <v>169</v>
      </c>
      <c r="AF1909" s="477"/>
      <c r="AG1909" s="463" t="s">
        <v>169</v>
      </c>
      <c r="AH1909" s="462"/>
      <c r="AI1909" s="781"/>
      <c r="AJ1909" s="782"/>
      <c r="AK1909" s="792"/>
      <c r="AL1909" s="792"/>
      <c r="AM1909" s="792"/>
      <c r="AN1909" s="792"/>
      <c r="AO1909" s="792"/>
      <c r="AP1909" s="792"/>
    </row>
    <row r="1910" spans="1:42" s="404" customFormat="1" ht="15" hidden="1" customHeight="1" x14ac:dyDescent="0.2">
      <c r="A1910" s="402"/>
      <c r="B1910" s="425" t="s">
        <v>310</v>
      </c>
      <c r="C1910" s="424" t="s">
        <v>919</v>
      </c>
      <c r="D1910" s="423" t="s">
        <v>705</v>
      </c>
      <c r="E1910" s="422" t="s">
        <v>238</v>
      </c>
      <c r="F1910" s="420"/>
      <c r="G1910" s="420"/>
      <c r="H1910" s="419">
        <v>2020</v>
      </c>
      <c r="I1910" s="418"/>
      <c r="J1910" s="439" t="s">
        <v>160</v>
      </c>
      <c r="K1910" s="417" t="s">
        <v>808</v>
      </c>
      <c r="L1910" s="824"/>
      <c r="M1910" s="825"/>
      <c r="N1910" s="792"/>
      <c r="O1910" s="829"/>
      <c r="P1910" s="832"/>
      <c r="Q1910" s="835"/>
      <c r="R1910" s="829"/>
      <c r="S1910" s="416" t="s">
        <v>168</v>
      </c>
      <c r="T1910" s="427"/>
      <c r="U1910" s="416" t="s">
        <v>167</v>
      </c>
      <c r="V1910" s="427"/>
      <c r="W1910" s="816"/>
      <c r="X1910" s="817"/>
      <c r="Y1910" s="416" t="s">
        <v>166</v>
      </c>
      <c r="Z1910" s="426">
        <f>IF(Z1908="",Z1909-Z1907,Z1909-Z1908)</f>
        <v>0</v>
      </c>
      <c r="AA1910" s="416" t="s">
        <v>166</v>
      </c>
      <c r="AB1910" s="426">
        <f>IF(AB1908="",AB1909-AB1907,AB1909-AB1908)</f>
        <v>0</v>
      </c>
      <c r="AC1910" s="416" t="s">
        <v>166</v>
      </c>
      <c r="AD1910" s="426">
        <f>IF(AD1908="",AD1909-AD1907,AD1909-AD1908)</f>
        <v>0</v>
      </c>
      <c r="AE1910" s="478" t="s">
        <v>166</v>
      </c>
      <c r="AF1910" s="477">
        <f>IF(AF1908="",AF1909-AF1907,AF1909-AF1908)</f>
        <v>0</v>
      </c>
      <c r="AG1910" s="463" t="s">
        <v>166</v>
      </c>
      <c r="AH1910" s="462">
        <f>IF(AH1908="",AH1909-AH1907,AH1909-AH1908)</f>
        <v>0</v>
      </c>
      <c r="AI1910" s="781"/>
      <c r="AJ1910" s="782"/>
      <c r="AK1910" s="792"/>
      <c r="AL1910" s="792"/>
      <c r="AM1910" s="792"/>
      <c r="AN1910" s="792"/>
      <c r="AO1910" s="792"/>
      <c r="AP1910" s="792"/>
    </row>
    <row r="1911" spans="1:42" s="404" customFormat="1" ht="15" hidden="1" customHeight="1" x14ac:dyDescent="0.2">
      <c r="A1911" s="402"/>
      <c r="B1911" s="425" t="s">
        <v>310</v>
      </c>
      <c r="C1911" s="424" t="s">
        <v>919</v>
      </c>
      <c r="D1911" s="423" t="s">
        <v>705</v>
      </c>
      <c r="E1911" s="422" t="s">
        <v>238</v>
      </c>
      <c r="F1911" s="420"/>
      <c r="G1911" s="420"/>
      <c r="H1911" s="419">
        <v>2020</v>
      </c>
      <c r="I1911" s="418"/>
      <c r="J1911" s="439" t="s">
        <v>160</v>
      </c>
      <c r="K1911" s="417" t="s">
        <v>808</v>
      </c>
      <c r="L1911" s="824"/>
      <c r="M1911" s="825"/>
      <c r="N1911" s="792"/>
      <c r="O1911" s="829"/>
      <c r="P1911" s="832"/>
      <c r="Q1911" s="835"/>
      <c r="R1911" s="829"/>
      <c r="S1911" s="416" t="s">
        <v>165</v>
      </c>
      <c r="T1911" s="415"/>
      <c r="U1911" s="416" t="s">
        <v>164</v>
      </c>
      <c r="V1911" s="415"/>
      <c r="W1911" s="816"/>
      <c r="X1911" s="817"/>
      <c r="Y1911" s="816"/>
      <c r="Z1911" s="817"/>
      <c r="AA1911" s="816"/>
      <c r="AB1911" s="817"/>
      <c r="AC1911" s="816"/>
      <c r="AD1911" s="817"/>
      <c r="AE1911" s="857"/>
      <c r="AF1911" s="858"/>
      <c r="AG1911" s="781"/>
      <c r="AH1911" s="782"/>
      <c r="AI1911" s="781"/>
      <c r="AJ1911" s="782"/>
      <c r="AK1911" s="792"/>
      <c r="AL1911" s="792"/>
      <c r="AM1911" s="792"/>
      <c r="AN1911" s="792"/>
      <c r="AO1911" s="792"/>
      <c r="AP1911" s="792"/>
    </row>
    <row r="1912" spans="1:42" s="404" customFormat="1" ht="15" hidden="1" customHeight="1" thickBot="1" x14ac:dyDescent="0.25">
      <c r="A1912" s="402"/>
      <c r="B1912" s="414" t="s">
        <v>310</v>
      </c>
      <c r="C1912" s="413" t="s">
        <v>919</v>
      </c>
      <c r="D1912" s="412" t="s">
        <v>705</v>
      </c>
      <c r="E1912" s="411" t="s">
        <v>238</v>
      </c>
      <c r="F1912" s="409"/>
      <c r="G1912" s="409"/>
      <c r="H1912" s="408">
        <v>2020</v>
      </c>
      <c r="I1912" s="407"/>
      <c r="J1912" s="407" t="s">
        <v>160</v>
      </c>
      <c r="K1912" s="495" t="s">
        <v>808</v>
      </c>
      <c r="L1912" s="826"/>
      <c r="M1912" s="827"/>
      <c r="N1912" s="793"/>
      <c r="O1912" s="830"/>
      <c r="P1912" s="833"/>
      <c r="Q1912" s="836"/>
      <c r="R1912" s="830"/>
      <c r="S1912" s="406" t="s">
        <v>158</v>
      </c>
      <c r="T1912" s="451"/>
      <c r="U1912" s="820"/>
      <c r="V1912" s="821"/>
      <c r="W1912" s="818"/>
      <c r="X1912" s="819"/>
      <c r="Y1912" s="818"/>
      <c r="Z1912" s="819"/>
      <c r="AA1912" s="818"/>
      <c r="AB1912" s="819"/>
      <c r="AC1912" s="818"/>
      <c r="AD1912" s="819"/>
      <c r="AE1912" s="859"/>
      <c r="AF1912" s="860"/>
      <c r="AG1912" s="783"/>
      <c r="AH1912" s="784"/>
      <c r="AI1912" s="783"/>
      <c r="AJ1912" s="784"/>
      <c r="AK1912" s="793"/>
      <c r="AL1912" s="793"/>
      <c r="AM1912" s="793"/>
      <c r="AN1912" s="793"/>
      <c r="AO1912" s="793"/>
      <c r="AP1912" s="793"/>
    </row>
    <row r="1913" spans="1:42" s="404" customFormat="1" ht="12.75" customHeight="1" thickTop="1" x14ac:dyDescent="0.2">
      <c r="A1913" s="402"/>
      <c r="B1913" s="445" t="s">
        <v>310</v>
      </c>
      <c r="C1913" s="444" t="s">
        <v>916</v>
      </c>
      <c r="D1913" s="443" t="s">
        <v>705</v>
      </c>
      <c r="E1913" s="442" t="s">
        <v>50</v>
      </c>
      <c r="F1913" s="440">
        <v>43832</v>
      </c>
      <c r="G1913" s="440">
        <v>44196</v>
      </c>
      <c r="H1913" s="419">
        <v>2020</v>
      </c>
      <c r="I1913" s="418" t="s">
        <v>1934</v>
      </c>
      <c r="J1913" s="439" t="s">
        <v>160</v>
      </c>
      <c r="K1913" s="439" t="s">
        <v>808</v>
      </c>
      <c r="L1913" s="822" t="s">
        <v>918</v>
      </c>
      <c r="M1913" s="823"/>
      <c r="N1913" s="791" t="s">
        <v>280</v>
      </c>
      <c r="O1913" s="828" t="s">
        <v>325</v>
      </c>
      <c r="P1913" s="831">
        <v>4.8499999999999996</v>
      </c>
      <c r="Q1913" s="834" t="s">
        <v>218</v>
      </c>
      <c r="R1913" s="828" t="s">
        <v>200</v>
      </c>
      <c r="S1913" s="434" t="s">
        <v>184</v>
      </c>
      <c r="T1913" s="438">
        <v>391296.51699999999</v>
      </c>
      <c r="U1913" s="434" t="s">
        <v>183</v>
      </c>
      <c r="V1913" s="437">
        <f>T1918+T1916-0.001</f>
        <v>44196.999000000003</v>
      </c>
      <c r="W1913" s="434" t="s">
        <v>182</v>
      </c>
      <c r="X1913" s="436">
        <f>T1913</f>
        <v>391296.51699999999</v>
      </c>
      <c r="Y1913" s="434" t="s">
        <v>181</v>
      </c>
      <c r="Z1913" s="435">
        <v>0.2848</v>
      </c>
      <c r="AA1913" s="434" t="s">
        <v>181</v>
      </c>
      <c r="AB1913" s="435">
        <v>0.2848</v>
      </c>
      <c r="AC1913" s="503" t="s">
        <v>181</v>
      </c>
      <c r="AD1913" s="502">
        <v>0.46610000000000001</v>
      </c>
      <c r="AE1913" s="480" t="s">
        <v>181</v>
      </c>
      <c r="AF1913" s="479">
        <v>0.46610000000000001</v>
      </c>
      <c r="AG1913" s="466" t="s">
        <v>181</v>
      </c>
      <c r="AH1913" s="467">
        <v>1</v>
      </c>
      <c r="AI1913" s="466" t="s">
        <v>180</v>
      </c>
      <c r="AJ1913" s="465">
        <v>17</v>
      </c>
      <c r="AK1913" s="791" t="s">
        <v>813</v>
      </c>
      <c r="AL1913" s="791" t="s">
        <v>813</v>
      </c>
      <c r="AM1913" s="791" t="s">
        <v>813</v>
      </c>
      <c r="AN1913" s="791" t="s">
        <v>813</v>
      </c>
      <c r="AO1913" s="791" t="s">
        <v>813</v>
      </c>
      <c r="AP1913" s="894" t="s">
        <v>2143</v>
      </c>
    </row>
    <row r="1914" spans="1:42" s="404" customFormat="1" ht="15" customHeight="1" x14ac:dyDescent="0.2">
      <c r="A1914" s="402"/>
      <c r="B1914" s="425" t="s">
        <v>310</v>
      </c>
      <c r="C1914" s="424" t="s">
        <v>916</v>
      </c>
      <c r="D1914" s="423" t="s">
        <v>705</v>
      </c>
      <c r="E1914" s="422" t="s">
        <v>50</v>
      </c>
      <c r="F1914" s="420">
        <v>43832</v>
      </c>
      <c r="G1914" s="420">
        <v>44196</v>
      </c>
      <c r="H1914" s="419">
        <v>2020</v>
      </c>
      <c r="I1914" s="418" t="s">
        <v>1934</v>
      </c>
      <c r="J1914" s="439" t="s">
        <v>160</v>
      </c>
      <c r="K1914" s="417" t="s">
        <v>808</v>
      </c>
      <c r="L1914" s="824"/>
      <c r="M1914" s="825"/>
      <c r="N1914" s="792"/>
      <c r="O1914" s="829"/>
      <c r="P1914" s="832"/>
      <c r="Q1914" s="835"/>
      <c r="R1914" s="829"/>
      <c r="S1914" s="416" t="s">
        <v>179</v>
      </c>
      <c r="T1914" s="432" t="s">
        <v>812</v>
      </c>
      <c r="U1914" s="416" t="s">
        <v>177</v>
      </c>
      <c r="V1914" s="415">
        <f>V1913+V1915+V1916</f>
        <v>44223.999000000003</v>
      </c>
      <c r="W1914" s="416" t="s">
        <v>176</v>
      </c>
      <c r="X1914" s="428">
        <f>X1913</f>
        <v>391296.51699999999</v>
      </c>
      <c r="Y1914" s="416" t="s">
        <v>175</v>
      </c>
      <c r="Z1914" s="426"/>
      <c r="AA1914" s="416" t="s">
        <v>175</v>
      </c>
      <c r="AB1914" s="426"/>
      <c r="AC1914" s="501" t="s">
        <v>175</v>
      </c>
      <c r="AD1914" s="500"/>
      <c r="AE1914" s="478" t="s">
        <v>175</v>
      </c>
      <c r="AF1914" s="477"/>
      <c r="AG1914" s="463" t="s">
        <v>175</v>
      </c>
      <c r="AH1914" s="462"/>
      <c r="AI1914" s="463" t="s">
        <v>174</v>
      </c>
      <c r="AJ1914" s="464">
        <v>374</v>
      </c>
      <c r="AK1914" s="792"/>
      <c r="AL1914" s="792"/>
      <c r="AM1914" s="792"/>
      <c r="AN1914" s="792"/>
      <c r="AO1914" s="792"/>
      <c r="AP1914" s="895"/>
    </row>
    <row r="1915" spans="1:42" s="404" customFormat="1" x14ac:dyDescent="0.2">
      <c r="A1915" s="402"/>
      <c r="B1915" s="425" t="s">
        <v>310</v>
      </c>
      <c r="C1915" s="424" t="s">
        <v>916</v>
      </c>
      <c r="D1915" s="423" t="s">
        <v>705</v>
      </c>
      <c r="E1915" s="422" t="s">
        <v>50</v>
      </c>
      <c r="F1915" s="420">
        <v>43832</v>
      </c>
      <c r="G1915" s="420">
        <v>44196</v>
      </c>
      <c r="H1915" s="419">
        <v>2020</v>
      </c>
      <c r="I1915" s="418" t="s">
        <v>1934</v>
      </c>
      <c r="J1915" s="439" t="s">
        <v>160</v>
      </c>
      <c r="K1915" s="417" t="s">
        <v>808</v>
      </c>
      <c r="L1915" s="824"/>
      <c r="M1915" s="825"/>
      <c r="N1915" s="792"/>
      <c r="O1915" s="829"/>
      <c r="P1915" s="832"/>
      <c r="Q1915" s="835"/>
      <c r="R1915" s="829"/>
      <c r="S1915" s="416" t="s">
        <v>173</v>
      </c>
      <c r="T1915" s="429" t="s">
        <v>192</v>
      </c>
      <c r="U1915" s="416" t="s">
        <v>171</v>
      </c>
      <c r="V1915" s="427">
        <v>27</v>
      </c>
      <c r="W1915" s="416" t="s">
        <v>170</v>
      </c>
      <c r="X1915" s="428">
        <v>33056.21</v>
      </c>
      <c r="Y1915" s="416" t="s">
        <v>169</v>
      </c>
      <c r="Z1915" s="426">
        <v>0.2848</v>
      </c>
      <c r="AA1915" s="416" t="s">
        <v>169</v>
      </c>
      <c r="AB1915" s="426">
        <v>0.2848</v>
      </c>
      <c r="AC1915" s="501" t="s">
        <v>169</v>
      </c>
      <c r="AD1915" s="500">
        <v>0.46610000000000001</v>
      </c>
      <c r="AE1915" s="478" t="s">
        <v>169</v>
      </c>
      <c r="AF1915" s="477">
        <v>0.46610000000000001</v>
      </c>
      <c r="AG1915" s="463" t="s">
        <v>169</v>
      </c>
      <c r="AH1915" s="462">
        <v>1</v>
      </c>
      <c r="AI1915" s="781"/>
      <c r="AJ1915" s="782"/>
      <c r="AK1915" s="792"/>
      <c r="AL1915" s="792"/>
      <c r="AM1915" s="792"/>
      <c r="AN1915" s="792"/>
      <c r="AO1915" s="792"/>
      <c r="AP1915" s="895"/>
    </row>
    <row r="1916" spans="1:42" s="404" customFormat="1" ht="15" customHeight="1" x14ac:dyDescent="0.2">
      <c r="A1916" s="402"/>
      <c r="B1916" s="425" t="s">
        <v>310</v>
      </c>
      <c r="C1916" s="424" t="s">
        <v>916</v>
      </c>
      <c r="D1916" s="423" t="s">
        <v>705</v>
      </c>
      <c r="E1916" s="422" t="s">
        <v>50</v>
      </c>
      <c r="F1916" s="420">
        <v>43832</v>
      </c>
      <c r="G1916" s="420">
        <v>44196</v>
      </c>
      <c r="H1916" s="419">
        <v>2020</v>
      </c>
      <c r="I1916" s="418" t="s">
        <v>1934</v>
      </c>
      <c r="J1916" s="439" t="s">
        <v>160</v>
      </c>
      <c r="K1916" s="417" t="s">
        <v>808</v>
      </c>
      <c r="L1916" s="824"/>
      <c r="M1916" s="825"/>
      <c r="N1916" s="792"/>
      <c r="O1916" s="829"/>
      <c r="P1916" s="832"/>
      <c r="Q1916" s="835"/>
      <c r="R1916" s="829"/>
      <c r="S1916" s="416" t="s">
        <v>168</v>
      </c>
      <c r="T1916" s="427">
        <v>365</v>
      </c>
      <c r="U1916" s="416" t="s">
        <v>167</v>
      </c>
      <c r="V1916" s="427"/>
      <c r="W1916" s="816"/>
      <c r="X1916" s="817"/>
      <c r="Y1916" s="416" t="s">
        <v>166</v>
      </c>
      <c r="Z1916" s="426">
        <f>IF(Z1914="",Z1915-Z1913,Z1915-Z1914)</f>
        <v>0</v>
      </c>
      <c r="AA1916" s="416" t="s">
        <v>166</v>
      </c>
      <c r="AB1916" s="426">
        <f>IF(AB1914="",AB1915-AB1913,AB1915-AB1914)</f>
        <v>0</v>
      </c>
      <c r="AC1916" s="501" t="s">
        <v>166</v>
      </c>
      <c r="AD1916" s="500">
        <f>IF(AD1914="",AD1915-AD1913,AD1915-AD1914)</f>
        <v>0</v>
      </c>
      <c r="AE1916" s="478" t="s">
        <v>166</v>
      </c>
      <c r="AF1916" s="477">
        <f>IF(AF1914="",AF1915-AF1913,AF1915-AF1914)</f>
        <v>0</v>
      </c>
      <c r="AG1916" s="463" t="s">
        <v>166</v>
      </c>
      <c r="AH1916" s="462">
        <f>IF(AH1914="",AH1915-AH1913,AH1915-AH1914)</f>
        <v>0</v>
      </c>
      <c r="AI1916" s="781"/>
      <c r="AJ1916" s="782"/>
      <c r="AK1916" s="792"/>
      <c r="AL1916" s="792"/>
      <c r="AM1916" s="792"/>
      <c r="AN1916" s="792"/>
      <c r="AO1916" s="792"/>
      <c r="AP1916" s="895"/>
    </row>
    <row r="1917" spans="1:42" s="404" customFormat="1" ht="15" customHeight="1" x14ac:dyDescent="0.2">
      <c r="A1917" s="402"/>
      <c r="B1917" s="425" t="s">
        <v>310</v>
      </c>
      <c r="C1917" s="424" t="s">
        <v>916</v>
      </c>
      <c r="D1917" s="423" t="s">
        <v>705</v>
      </c>
      <c r="E1917" s="422" t="s">
        <v>50</v>
      </c>
      <c r="F1917" s="420">
        <v>43832</v>
      </c>
      <c r="G1917" s="420">
        <v>44196</v>
      </c>
      <c r="H1917" s="419">
        <v>2020</v>
      </c>
      <c r="I1917" s="418" t="s">
        <v>1934</v>
      </c>
      <c r="J1917" s="439" t="s">
        <v>160</v>
      </c>
      <c r="K1917" s="417" t="s">
        <v>808</v>
      </c>
      <c r="L1917" s="824"/>
      <c r="M1917" s="825"/>
      <c r="N1917" s="792"/>
      <c r="O1917" s="829"/>
      <c r="P1917" s="832"/>
      <c r="Q1917" s="835"/>
      <c r="R1917" s="829"/>
      <c r="S1917" s="416" t="s">
        <v>165</v>
      </c>
      <c r="T1917" s="415">
        <v>43832</v>
      </c>
      <c r="U1917" s="416" t="s">
        <v>164</v>
      </c>
      <c r="V1917" s="415">
        <v>44196</v>
      </c>
      <c r="W1917" s="816"/>
      <c r="X1917" s="817"/>
      <c r="Y1917" s="816"/>
      <c r="Z1917" s="817"/>
      <c r="AA1917" s="816"/>
      <c r="AB1917" s="817"/>
      <c r="AC1917" s="838"/>
      <c r="AD1917" s="839"/>
      <c r="AE1917" s="857"/>
      <c r="AF1917" s="858"/>
      <c r="AG1917" s="781"/>
      <c r="AH1917" s="782"/>
      <c r="AI1917" s="781"/>
      <c r="AJ1917" s="782"/>
      <c r="AK1917" s="792"/>
      <c r="AL1917" s="792"/>
      <c r="AM1917" s="792"/>
      <c r="AN1917" s="792"/>
      <c r="AO1917" s="792"/>
      <c r="AP1917" s="895"/>
    </row>
    <row r="1918" spans="1:42" s="404" customFormat="1" ht="15" customHeight="1" thickBot="1" x14ac:dyDescent="0.25">
      <c r="A1918" s="402"/>
      <c r="B1918" s="414" t="s">
        <v>310</v>
      </c>
      <c r="C1918" s="413" t="s">
        <v>916</v>
      </c>
      <c r="D1918" s="412" t="s">
        <v>705</v>
      </c>
      <c r="E1918" s="411" t="s">
        <v>50</v>
      </c>
      <c r="F1918" s="409">
        <v>43832</v>
      </c>
      <c r="G1918" s="409">
        <v>44196</v>
      </c>
      <c r="H1918" s="408">
        <v>2020</v>
      </c>
      <c r="I1918" s="407" t="s">
        <v>1934</v>
      </c>
      <c r="J1918" s="407" t="s">
        <v>160</v>
      </c>
      <c r="K1918" s="495" t="s">
        <v>808</v>
      </c>
      <c r="L1918" s="826"/>
      <c r="M1918" s="827"/>
      <c r="N1918" s="793"/>
      <c r="O1918" s="830"/>
      <c r="P1918" s="833"/>
      <c r="Q1918" s="836"/>
      <c r="R1918" s="830"/>
      <c r="S1918" s="406" t="s">
        <v>158</v>
      </c>
      <c r="T1918" s="451">
        <v>43832</v>
      </c>
      <c r="U1918" s="820"/>
      <c r="V1918" s="821"/>
      <c r="W1918" s="818"/>
      <c r="X1918" s="819"/>
      <c r="Y1918" s="818"/>
      <c r="Z1918" s="819"/>
      <c r="AA1918" s="818"/>
      <c r="AB1918" s="819"/>
      <c r="AC1918" s="840"/>
      <c r="AD1918" s="841"/>
      <c r="AE1918" s="859"/>
      <c r="AF1918" s="860"/>
      <c r="AG1918" s="783"/>
      <c r="AH1918" s="784"/>
      <c r="AI1918" s="783"/>
      <c r="AJ1918" s="784"/>
      <c r="AK1918" s="793"/>
      <c r="AL1918" s="793"/>
      <c r="AM1918" s="793"/>
      <c r="AN1918" s="793"/>
      <c r="AO1918" s="793"/>
      <c r="AP1918" s="896"/>
    </row>
    <row r="1919" spans="1:42" s="404" customFormat="1" ht="12.75" hidden="1" customHeight="1" thickTop="1" x14ac:dyDescent="0.2">
      <c r="A1919" s="402"/>
      <c r="B1919" s="445" t="s">
        <v>310</v>
      </c>
      <c r="C1919" s="444" t="s">
        <v>916</v>
      </c>
      <c r="D1919" s="443" t="s">
        <v>705</v>
      </c>
      <c r="E1919" s="442" t="s">
        <v>238</v>
      </c>
      <c r="F1919" s="440"/>
      <c r="G1919" s="440"/>
      <c r="H1919" s="419">
        <v>2020</v>
      </c>
      <c r="I1919" s="418"/>
      <c r="J1919" s="439" t="s">
        <v>160</v>
      </c>
      <c r="K1919" s="439" t="s">
        <v>808</v>
      </c>
      <c r="L1919" s="822" t="s">
        <v>918</v>
      </c>
      <c r="M1919" s="823"/>
      <c r="N1919" s="791" t="s">
        <v>280</v>
      </c>
      <c r="O1919" s="828" t="s">
        <v>325</v>
      </c>
      <c r="P1919" s="831">
        <v>4.8499999999999996</v>
      </c>
      <c r="Q1919" s="834" t="s">
        <v>218</v>
      </c>
      <c r="R1919" s="828" t="s">
        <v>324</v>
      </c>
      <c r="S1919" s="434" t="s">
        <v>184</v>
      </c>
      <c r="T1919" s="438">
        <v>164812.28400000001</v>
      </c>
      <c r="U1919" s="434" t="s">
        <v>183</v>
      </c>
      <c r="V1919" s="437"/>
      <c r="W1919" s="434" t="s">
        <v>182</v>
      </c>
      <c r="X1919" s="436">
        <f>T1919</f>
        <v>164812.28400000001</v>
      </c>
      <c r="Y1919" s="434" t="s">
        <v>181</v>
      </c>
      <c r="Z1919" s="435"/>
      <c r="AA1919" s="434" t="s">
        <v>181</v>
      </c>
      <c r="AB1919" s="435"/>
      <c r="AC1919" s="434" t="s">
        <v>181</v>
      </c>
      <c r="AD1919" s="435"/>
      <c r="AE1919" s="480" t="s">
        <v>181</v>
      </c>
      <c r="AF1919" s="479"/>
      <c r="AG1919" s="466" t="s">
        <v>181</v>
      </c>
      <c r="AH1919" s="467"/>
      <c r="AI1919" s="466" t="s">
        <v>180</v>
      </c>
      <c r="AJ1919" s="465"/>
      <c r="AK1919" s="791" t="s">
        <v>917</v>
      </c>
      <c r="AL1919" s="791" t="s">
        <v>917</v>
      </c>
      <c r="AM1919" s="791" t="s">
        <v>917</v>
      </c>
      <c r="AN1919" s="791" t="s">
        <v>917</v>
      </c>
      <c r="AO1919" s="791" t="s">
        <v>917</v>
      </c>
      <c r="AP1919" s="791" t="s">
        <v>110</v>
      </c>
    </row>
    <row r="1920" spans="1:42" s="404" customFormat="1" ht="15" hidden="1" customHeight="1" x14ac:dyDescent="0.2">
      <c r="A1920" s="402"/>
      <c r="B1920" s="425" t="s">
        <v>310</v>
      </c>
      <c r="C1920" s="424" t="s">
        <v>916</v>
      </c>
      <c r="D1920" s="423" t="s">
        <v>705</v>
      </c>
      <c r="E1920" s="422" t="s">
        <v>238</v>
      </c>
      <c r="F1920" s="420"/>
      <c r="G1920" s="420"/>
      <c r="H1920" s="419">
        <v>2020</v>
      </c>
      <c r="I1920" s="418"/>
      <c r="J1920" s="439" t="s">
        <v>160</v>
      </c>
      <c r="K1920" s="417" t="s">
        <v>808</v>
      </c>
      <c r="L1920" s="824"/>
      <c r="M1920" s="825"/>
      <c r="N1920" s="792"/>
      <c r="O1920" s="829"/>
      <c r="P1920" s="832"/>
      <c r="Q1920" s="835"/>
      <c r="R1920" s="829"/>
      <c r="S1920" s="416" t="s">
        <v>179</v>
      </c>
      <c r="T1920" s="432"/>
      <c r="U1920" s="416" t="s">
        <v>177</v>
      </c>
      <c r="V1920" s="415"/>
      <c r="W1920" s="416" t="s">
        <v>176</v>
      </c>
      <c r="X1920" s="428">
        <f>X1919</f>
        <v>164812.28400000001</v>
      </c>
      <c r="Y1920" s="416" t="s">
        <v>175</v>
      </c>
      <c r="Z1920" s="426"/>
      <c r="AA1920" s="416" t="s">
        <v>175</v>
      </c>
      <c r="AB1920" s="426"/>
      <c r="AC1920" s="416" t="s">
        <v>175</v>
      </c>
      <c r="AD1920" s="426"/>
      <c r="AE1920" s="478" t="s">
        <v>175</v>
      </c>
      <c r="AF1920" s="477"/>
      <c r="AG1920" s="463" t="s">
        <v>175</v>
      </c>
      <c r="AH1920" s="462"/>
      <c r="AI1920" s="463" t="s">
        <v>174</v>
      </c>
      <c r="AJ1920" s="464"/>
      <c r="AK1920" s="792"/>
      <c r="AL1920" s="792"/>
      <c r="AM1920" s="792"/>
      <c r="AN1920" s="792"/>
      <c r="AO1920" s="792"/>
      <c r="AP1920" s="792"/>
    </row>
    <row r="1921" spans="1:42" s="404" customFormat="1" ht="13.5" hidden="1" thickTop="1" x14ac:dyDescent="0.2">
      <c r="A1921" s="402"/>
      <c r="B1921" s="425" t="s">
        <v>310</v>
      </c>
      <c r="C1921" s="424" t="s">
        <v>916</v>
      </c>
      <c r="D1921" s="423" t="s">
        <v>705</v>
      </c>
      <c r="E1921" s="422" t="s">
        <v>238</v>
      </c>
      <c r="F1921" s="420"/>
      <c r="G1921" s="420"/>
      <c r="H1921" s="419">
        <v>2020</v>
      </c>
      <c r="I1921" s="418"/>
      <c r="J1921" s="439" t="s">
        <v>160</v>
      </c>
      <c r="K1921" s="417" t="s">
        <v>808</v>
      </c>
      <c r="L1921" s="824"/>
      <c r="M1921" s="825"/>
      <c r="N1921" s="792"/>
      <c r="O1921" s="829"/>
      <c r="P1921" s="832"/>
      <c r="Q1921" s="835"/>
      <c r="R1921" s="829"/>
      <c r="S1921" s="416" t="s">
        <v>173</v>
      </c>
      <c r="T1921" s="429"/>
      <c r="U1921" s="416" t="s">
        <v>171</v>
      </c>
      <c r="V1921" s="427"/>
      <c r="W1921" s="416" t="s">
        <v>170</v>
      </c>
      <c r="X1921" s="428"/>
      <c r="Y1921" s="416" t="s">
        <v>169</v>
      </c>
      <c r="Z1921" s="426"/>
      <c r="AA1921" s="416" t="s">
        <v>169</v>
      </c>
      <c r="AB1921" s="426"/>
      <c r="AC1921" s="416" t="s">
        <v>169</v>
      </c>
      <c r="AD1921" s="426"/>
      <c r="AE1921" s="478" t="s">
        <v>169</v>
      </c>
      <c r="AF1921" s="477"/>
      <c r="AG1921" s="463" t="s">
        <v>169</v>
      </c>
      <c r="AH1921" s="462"/>
      <c r="AI1921" s="781"/>
      <c r="AJ1921" s="782"/>
      <c r="AK1921" s="792"/>
      <c r="AL1921" s="792"/>
      <c r="AM1921" s="792"/>
      <c r="AN1921" s="792"/>
      <c r="AO1921" s="792"/>
      <c r="AP1921" s="792"/>
    </row>
    <row r="1922" spans="1:42" s="404" customFormat="1" ht="15" hidden="1" customHeight="1" x14ac:dyDescent="0.2">
      <c r="A1922" s="402"/>
      <c r="B1922" s="425" t="s">
        <v>310</v>
      </c>
      <c r="C1922" s="424" t="s">
        <v>916</v>
      </c>
      <c r="D1922" s="423" t="s">
        <v>705</v>
      </c>
      <c r="E1922" s="422" t="s">
        <v>238</v>
      </c>
      <c r="F1922" s="420"/>
      <c r="G1922" s="420"/>
      <c r="H1922" s="419">
        <v>2020</v>
      </c>
      <c r="I1922" s="418"/>
      <c r="J1922" s="439" t="s">
        <v>160</v>
      </c>
      <c r="K1922" s="417" t="s">
        <v>808</v>
      </c>
      <c r="L1922" s="824"/>
      <c r="M1922" s="825"/>
      <c r="N1922" s="792"/>
      <c r="O1922" s="829"/>
      <c r="P1922" s="832"/>
      <c r="Q1922" s="835"/>
      <c r="R1922" s="829"/>
      <c r="S1922" s="416" t="s">
        <v>168</v>
      </c>
      <c r="T1922" s="427"/>
      <c r="U1922" s="416" t="s">
        <v>167</v>
      </c>
      <c r="V1922" s="427"/>
      <c r="W1922" s="816"/>
      <c r="X1922" s="817"/>
      <c r="Y1922" s="416" t="s">
        <v>166</v>
      </c>
      <c r="Z1922" s="426">
        <f>IF(Z1920="",Z1921-Z1919,Z1921-Z1920)</f>
        <v>0</v>
      </c>
      <c r="AA1922" s="416" t="s">
        <v>166</v>
      </c>
      <c r="AB1922" s="426">
        <f>IF(AB1920="",AB1921-AB1919,AB1921-AB1920)</f>
        <v>0</v>
      </c>
      <c r="AC1922" s="416" t="s">
        <v>166</v>
      </c>
      <c r="AD1922" s="426">
        <f>IF(AD1920="",AD1921-AD1919,AD1921-AD1920)</f>
        <v>0</v>
      </c>
      <c r="AE1922" s="478" t="s">
        <v>166</v>
      </c>
      <c r="AF1922" s="477">
        <f>IF(AF1920="",AF1921-AF1919,AF1921-AF1920)</f>
        <v>0</v>
      </c>
      <c r="AG1922" s="463" t="s">
        <v>166</v>
      </c>
      <c r="AH1922" s="462">
        <f>IF(AH1920="",AH1921-AH1919,AH1921-AH1920)</f>
        <v>0</v>
      </c>
      <c r="AI1922" s="781"/>
      <c r="AJ1922" s="782"/>
      <c r="AK1922" s="792"/>
      <c r="AL1922" s="792"/>
      <c r="AM1922" s="792"/>
      <c r="AN1922" s="792"/>
      <c r="AO1922" s="792"/>
      <c r="AP1922" s="792"/>
    </row>
    <row r="1923" spans="1:42" s="404" customFormat="1" ht="15" hidden="1" customHeight="1" x14ac:dyDescent="0.2">
      <c r="A1923" s="402"/>
      <c r="B1923" s="425" t="s">
        <v>310</v>
      </c>
      <c r="C1923" s="424" t="s">
        <v>916</v>
      </c>
      <c r="D1923" s="423" t="s">
        <v>705</v>
      </c>
      <c r="E1923" s="422" t="s">
        <v>238</v>
      </c>
      <c r="F1923" s="420"/>
      <c r="G1923" s="420"/>
      <c r="H1923" s="419">
        <v>2020</v>
      </c>
      <c r="I1923" s="418"/>
      <c r="J1923" s="439" t="s">
        <v>160</v>
      </c>
      <c r="K1923" s="417" t="s">
        <v>808</v>
      </c>
      <c r="L1923" s="824"/>
      <c r="M1923" s="825"/>
      <c r="N1923" s="792"/>
      <c r="O1923" s="829"/>
      <c r="P1923" s="832"/>
      <c r="Q1923" s="835"/>
      <c r="R1923" s="829"/>
      <c r="S1923" s="416" t="s">
        <v>165</v>
      </c>
      <c r="T1923" s="415"/>
      <c r="U1923" s="416" t="s">
        <v>164</v>
      </c>
      <c r="V1923" s="415"/>
      <c r="W1923" s="816"/>
      <c r="X1923" s="817"/>
      <c r="Y1923" s="816"/>
      <c r="Z1923" s="817"/>
      <c r="AA1923" s="816"/>
      <c r="AB1923" s="817"/>
      <c r="AC1923" s="816"/>
      <c r="AD1923" s="817"/>
      <c r="AE1923" s="857"/>
      <c r="AF1923" s="858"/>
      <c r="AG1923" s="781"/>
      <c r="AH1923" s="782"/>
      <c r="AI1923" s="781"/>
      <c r="AJ1923" s="782"/>
      <c r="AK1923" s="792"/>
      <c r="AL1923" s="792"/>
      <c r="AM1923" s="792"/>
      <c r="AN1923" s="792"/>
      <c r="AO1923" s="792"/>
      <c r="AP1923" s="792"/>
    </row>
    <row r="1924" spans="1:42" s="404" customFormat="1" ht="15" hidden="1" customHeight="1" thickBot="1" x14ac:dyDescent="0.25">
      <c r="A1924" s="402"/>
      <c r="B1924" s="414" t="s">
        <v>310</v>
      </c>
      <c r="C1924" s="413" t="s">
        <v>916</v>
      </c>
      <c r="D1924" s="412" t="s">
        <v>705</v>
      </c>
      <c r="E1924" s="411" t="s">
        <v>238</v>
      </c>
      <c r="F1924" s="409"/>
      <c r="G1924" s="409"/>
      <c r="H1924" s="408">
        <v>2020</v>
      </c>
      <c r="I1924" s="407"/>
      <c r="J1924" s="407" t="s">
        <v>160</v>
      </c>
      <c r="K1924" s="495" t="s">
        <v>808</v>
      </c>
      <c r="L1924" s="826"/>
      <c r="M1924" s="827"/>
      <c r="N1924" s="793"/>
      <c r="O1924" s="830"/>
      <c r="P1924" s="833"/>
      <c r="Q1924" s="836"/>
      <c r="R1924" s="830"/>
      <c r="S1924" s="406" t="s">
        <v>158</v>
      </c>
      <c r="T1924" s="451"/>
      <c r="U1924" s="820"/>
      <c r="V1924" s="821"/>
      <c r="W1924" s="818"/>
      <c r="X1924" s="819"/>
      <c r="Y1924" s="818"/>
      <c r="Z1924" s="819"/>
      <c r="AA1924" s="818"/>
      <c r="AB1924" s="819"/>
      <c r="AC1924" s="818"/>
      <c r="AD1924" s="819"/>
      <c r="AE1924" s="859"/>
      <c r="AF1924" s="860"/>
      <c r="AG1924" s="783"/>
      <c r="AH1924" s="784"/>
      <c r="AI1924" s="783"/>
      <c r="AJ1924" s="784"/>
      <c r="AK1924" s="793"/>
      <c r="AL1924" s="793"/>
      <c r="AM1924" s="793"/>
      <c r="AN1924" s="793"/>
      <c r="AO1924" s="793"/>
      <c r="AP1924" s="793"/>
    </row>
    <row r="1925" spans="1:42" s="404" customFormat="1" ht="12.75" customHeight="1" thickTop="1" x14ac:dyDescent="0.2">
      <c r="A1925" s="402"/>
      <c r="B1925" s="445" t="s">
        <v>310</v>
      </c>
      <c r="C1925" s="444" t="s">
        <v>913</v>
      </c>
      <c r="D1925" s="443" t="s">
        <v>705</v>
      </c>
      <c r="E1925" s="442" t="s">
        <v>50</v>
      </c>
      <c r="F1925" s="440">
        <v>43832</v>
      </c>
      <c r="G1925" s="440">
        <v>44196</v>
      </c>
      <c r="H1925" s="419">
        <v>2020</v>
      </c>
      <c r="I1925" s="418" t="s">
        <v>1934</v>
      </c>
      <c r="J1925" s="439" t="s">
        <v>160</v>
      </c>
      <c r="K1925" s="439" t="s">
        <v>808</v>
      </c>
      <c r="L1925" s="822" t="s">
        <v>915</v>
      </c>
      <c r="M1925" s="823"/>
      <c r="N1925" s="791" t="s">
        <v>280</v>
      </c>
      <c r="O1925" s="828" t="s">
        <v>325</v>
      </c>
      <c r="P1925" s="831">
        <v>11.6</v>
      </c>
      <c r="Q1925" s="834" t="s">
        <v>218</v>
      </c>
      <c r="R1925" s="828" t="s">
        <v>200</v>
      </c>
      <c r="S1925" s="434" t="s">
        <v>184</v>
      </c>
      <c r="T1925" s="438">
        <v>1102041.4797199999</v>
      </c>
      <c r="U1925" s="434" t="s">
        <v>183</v>
      </c>
      <c r="V1925" s="437">
        <f>T1930+T1928-0.001</f>
        <v>44196.999000000003</v>
      </c>
      <c r="W1925" s="434" t="s">
        <v>182</v>
      </c>
      <c r="X1925" s="436">
        <f>T1925</f>
        <v>1102041.4797199999</v>
      </c>
      <c r="Y1925" s="434" t="s">
        <v>181</v>
      </c>
      <c r="Z1925" s="435">
        <v>0.25359999999999999</v>
      </c>
      <c r="AA1925" s="434" t="s">
        <v>181</v>
      </c>
      <c r="AB1925" s="435">
        <v>0.25359999999999999</v>
      </c>
      <c r="AC1925" s="503" t="s">
        <v>181</v>
      </c>
      <c r="AD1925" s="502">
        <v>0.37740000000000001</v>
      </c>
      <c r="AE1925" s="480" t="s">
        <v>181</v>
      </c>
      <c r="AF1925" s="479">
        <v>0.37740000000000001</v>
      </c>
      <c r="AG1925" s="466" t="s">
        <v>181</v>
      </c>
      <c r="AH1925" s="467">
        <v>1</v>
      </c>
      <c r="AI1925" s="466" t="s">
        <v>180</v>
      </c>
      <c r="AJ1925" s="465">
        <v>17</v>
      </c>
      <c r="AK1925" s="791" t="s">
        <v>813</v>
      </c>
      <c r="AL1925" s="791" t="s">
        <v>813</v>
      </c>
      <c r="AM1925" s="791" t="s">
        <v>813</v>
      </c>
      <c r="AN1925" s="791" t="s">
        <v>813</v>
      </c>
      <c r="AO1925" s="791" t="s">
        <v>813</v>
      </c>
      <c r="AP1925" s="894" t="s">
        <v>2143</v>
      </c>
    </row>
    <row r="1926" spans="1:42" s="404" customFormat="1" ht="15" customHeight="1" x14ac:dyDescent="0.2">
      <c r="A1926" s="402"/>
      <c r="B1926" s="425" t="s">
        <v>310</v>
      </c>
      <c r="C1926" s="424" t="s">
        <v>913</v>
      </c>
      <c r="D1926" s="423" t="s">
        <v>705</v>
      </c>
      <c r="E1926" s="422" t="s">
        <v>50</v>
      </c>
      <c r="F1926" s="420">
        <v>43832</v>
      </c>
      <c r="G1926" s="420">
        <v>44196</v>
      </c>
      <c r="H1926" s="419">
        <v>2020</v>
      </c>
      <c r="I1926" s="418" t="s">
        <v>1934</v>
      </c>
      <c r="J1926" s="439" t="s">
        <v>160</v>
      </c>
      <c r="K1926" s="417" t="s">
        <v>808</v>
      </c>
      <c r="L1926" s="824"/>
      <c r="M1926" s="825"/>
      <c r="N1926" s="792"/>
      <c r="O1926" s="829"/>
      <c r="P1926" s="832"/>
      <c r="Q1926" s="835"/>
      <c r="R1926" s="829"/>
      <c r="S1926" s="416" t="s">
        <v>179</v>
      </c>
      <c r="T1926" s="432" t="s">
        <v>812</v>
      </c>
      <c r="U1926" s="416" t="s">
        <v>177</v>
      </c>
      <c r="V1926" s="415">
        <f>V1925+V1927+V1928</f>
        <v>44223.999000000003</v>
      </c>
      <c r="W1926" s="416" t="s">
        <v>176</v>
      </c>
      <c r="X1926" s="428">
        <f>X1925</f>
        <v>1102041.4797199999</v>
      </c>
      <c r="Y1926" s="416" t="s">
        <v>175</v>
      </c>
      <c r="Z1926" s="426"/>
      <c r="AA1926" s="416" t="s">
        <v>175</v>
      </c>
      <c r="AB1926" s="426"/>
      <c r="AC1926" s="501" t="s">
        <v>175</v>
      </c>
      <c r="AD1926" s="500"/>
      <c r="AE1926" s="478" t="s">
        <v>175</v>
      </c>
      <c r="AF1926" s="477"/>
      <c r="AG1926" s="463" t="s">
        <v>175</v>
      </c>
      <c r="AH1926" s="462"/>
      <c r="AI1926" s="463" t="s">
        <v>174</v>
      </c>
      <c r="AJ1926" s="464">
        <v>374</v>
      </c>
      <c r="AK1926" s="792"/>
      <c r="AL1926" s="792"/>
      <c r="AM1926" s="792"/>
      <c r="AN1926" s="792"/>
      <c r="AO1926" s="792"/>
      <c r="AP1926" s="895"/>
    </row>
    <row r="1927" spans="1:42" s="404" customFormat="1" x14ac:dyDescent="0.2">
      <c r="A1927" s="402"/>
      <c r="B1927" s="425" t="s">
        <v>310</v>
      </c>
      <c r="C1927" s="424" t="s">
        <v>913</v>
      </c>
      <c r="D1927" s="423" t="s">
        <v>705</v>
      </c>
      <c r="E1927" s="422" t="s">
        <v>50</v>
      </c>
      <c r="F1927" s="420">
        <v>43832</v>
      </c>
      <c r="G1927" s="420">
        <v>44196</v>
      </c>
      <c r="H1927" s="419">
        <v>2020</v>
      </c>
      <c r="I1927" s="418" t="s">
        <v>1934</v>
      </c>
      <c r="J1927" s="439" t="s">
        <v>160</v>
      </c>
      <c r="K1927" s="417" t="s">
        <v>808</v>
      </c>
      <c r="L1927" s="824"/>
      <c r="M1927" s="825"/>
      <c r="N1927" s="792"/>
      <c r="O1927" s="829"/>
      <c r="P1927" s="832"/>
      <c r="Q1927" s="835"/>
      <c r="R1927" s="829"/>
      <c r="S1927" s="416" t="s">
        <v>173</v>
      </c>
      <c r="T1927" s="429" t="s">
        <v>192</v>
      </c>
      <c r="U1927" s="416" t="s">
        <v>171</v>
      </c>
      <c r="V1927" s="427">
        <v>27</v>
      </c>
      <c r="W1927" s="416" t="s">
        <v>170</v>
      </c>
      <c r="X1927" s="428">
        <v>83166.179999999993</v>
      </c>
      <c r="Y1927" s="416" t="s">
        <v>169</v>
      </c>
      <c r="Z1927" s="426">
        <v>0.25359999999999999</v>
      </c>
      <c r="AA1927" s="416" t="s">
        <v>169</v>
      </c>
      <c r="AB1927" s="426">
        <v>0.25359999999999999</v>
      </c>
      <c r="AC1927" s="501" t="s">
        <v>169</v>
      </c>
      <c r="AD1927" s="500">
        <v>0.37740000000000001</v>
      </c>
      <c r="AE1927" s="478" t="s">
        <v>169</v>
      </c>
      <c r="AF1927" s="477">
        <v>0.37740000000000001</v>
      </c>
      <c r="AG1927" s="463" t="s">
        <v>169</v>
      </c>
      <c r="AH1927" s="462">
        <v>1</v>
      </c>
      <c r="AI1927" s="781"/>
      <c r="AJ1927" s="782"/>
      <c r="AK1927" s="792"/>
      <c r="AL1927" s="792"/>
      <c r="AM1927" s="792"/>
      <c r="AN1927" s="792"/>
      <c r="AO1927" s="792"/>
      <c r="AP1927" s="895"/>
    </row>
    <row r="1928" spans="1:42" s="404" customFormat="1" ht="15" customHeight="1" x14ac:dyDescent="0.2">
      <c r="A1928" s="402"/>
      <c r="B1928" s="425" t="s">
        <v>310</v>
      </c>
      <c r="C1928" s="424" t="s">
        <v>913</v>
      </c>
      <c r="D1928" s="423" t="s">
        <v>705</v>
      </c>
      <c r="E1928" s="422" t="s">
        <v>50</v>
      </c>
      <c r="F1928" s="420">
        <v>43832</v>
      </c>
      <c r="G1928" s="420">
        <v>44196</v>
      </c>
      <c r="H1928" s="419">
        <v>2020</v>
      </c>
      <c r="I1928" s="418" t="s">
        <v>1934</v>
      </c>
      <c r="J1928" s="439" t="s">
        <v>160</v>
      </c>
      <c r="K1928" s="417" t="s">
        <v>808</v>
      </c>
      <c r="L1928" s="824"/>
      <c r="M1928" s="825"/>
      <c r="N1928" s="792"/>
      <c r="O1928" s="829"/>
      <c r="P1928" s="832"/>
      <c r="Q1928" s="835"/>
      <c r="R1928" s="829"/>
      <c r="S1928" s="416" t="s">
        <v>168</v>
      </c>
      <c r="T1928" s="427">
        <v>365</v>
      </c>
      <c r="U1928" s="416" t="s">
        <v>167</v>
      </c>
      <c r="V1928" s="427"/>
      <c r="W1928" s="816"/>
      <c r="X1928" s="817"/>
      <c r="Y1928" s="416" t="s">
        <v>166</v>
      </c>
      <c r="Z1928" s="426">
        <f>IF(Z1926="",Z1927-Z1925,Z1927-Z1926)</f>
        <v>0</v>
      </c>
      <c r="AA1928" s="416" t="s">
        <v>166</v>
      </c>
      <c r="AB1928" s="426">
        <f>IF(AB1926="",AB1927-AB1925,AB1927-AB1926)</f>
        <v>0</v>
      </c>
      <c r="AC1928" s="501" t="s">
        <v>166</v>
      </c>
      <c r="AD1928" s="500">
        <f>IF(AD1926="",AD1927-AD1925,AD1927-AD1926)</f>
        <v>0</v>
      </c>
      <c r="AE1928" s="478" t="s">
        <v>166</v>
      </c>
      <c r="AF1928" s="477">
        <f>IF(AF1926="",AF1927-AF1925,AF1927-AF1926)</f>
        <v>0</v>
      </c>
      <c r="AG1928" s="463" t="s">
        <v>166</v>
      </c>
      <c r="AH1928" s="462">
        <f>IF(AH1926="",AH1927-AH1925,AH1927-AH1926)</f>
        <v>0</v>
      </c>
      <c r="AI1928" s="781"/>
      <c r="AJ1928" s="782"/>
      <c r="AK1928" s="792"/>
      <c r="AL1928" s="792"/>
      <c r="AM1928" s="792"/>
      <c r="AN1928" s="792"/>
      <c r="AO1928" s="792"/>
      <c r="AP1928" s="895"/>
    </row>
    <row r="1929" spans="1:42" s="404" customFormat="1" ht="15" customHeight="1" x14ac:dyDescent="0.2">
      <c r="A1929" s="402"/>
      <c r="B1929" s="425" t="s">
        <v>310</v>
      </c>
      <c r="C1929" s="424" t="s">
        <v>913</v>
      </c>
      <c r="D1929" s="423" t="s">
        <v>705</v>
      </c>
      <c r="E1929" s="422" t="s">
        <v>50</v>
      </c>
      <c r="F1929" s="420">
        <v>43832</v>
      </c>
      <c r="G1929" s="420">
        <v>44196</v>
      </c>
      <c r="H1929" s="419">
        <v>2020</v>
      </c>
      <c r="I1929" s="418" t="s">
        <v>1934</v>
      </c>
      <c r="J1929" s="439" t="s">
        <v>160</v>
      </c>
      <c r="K1929" s="417" t="s">
        <v>808</v>
      </c>
      <c r="L1929" s="824"/>
      <c r="M1929" s="825"/>
      <c r="N1929" s="792"/>
      <c r="O1929" s="829"/>
      <c r="P1929" s="832"/>
      <c r="Q1929" s="835"/>
      <c r="R1929" s="829"/>
      <c r="S1929" s="416" t="s">
        <v>165</v>
      </c>
      <c r="T1929" s="415">
        <v>43832</v>
      </c>
      <c r="U1929" s="416" t="s">
        <v>164</v>
      </c>
      <c r="V1929" s="415">
        <v>44196</v>
      </c>
      <c r="W1929" s="816"/>
      <c r="X1929" s="817"/>
      <c r="Y1929" s="816"/>
      <c r="Z1929" s="817"/>
      <c r="AA1929" s="816"/>
      <c r="AB1929" s="817"/>
      <c r="AC1929" s="857"/>
      <c r="AD1929" s="858"/>
      <c r="AE1929" s="857"/>
      <c r="AF1929" s="858"/>
      <c r="AG1929" s="781"/>
      <c r="AH1929" s="782"/>
      <c r="AI1929" s="781"/>
      <c r="AJ1929" s="782"/>
      <c r="AK1929" s="792"/>
      <c r="AL1929" s="792"/>
      <c r="AM1929" s="792"/>
      <c r="AN1929" s="792"/>
      <c r="AO1929" s="792"/>
      <c r="AP1929" s="895"/>
    </row>
    <row r="1930" spans="1:42" s="404" customFormat="1" ht="15" customHeight="1" thickBot="1" x14ac:dyDescent="0.25">
      <c r="A1930" s="402"/>
      <c r="B1930" s="414" t="s">
        <v>310</v>
      </c>
      <c r="C1930" s="413" t="s">
        <v>913</v>
      </c>
      <c r="D1930" s="412" t="s">
        <v>705</v>
      </c>
      <c r="E1930" s="411" t="s">
        <v>50</v>
      </c>
      <c r="F1930" s="409">
        <v>43832</v>
      </c>
      <c r="G1930" s="409">
        <v>44196</v>
      </c>
      <c r="H1930" s="408">
        <v>2020</v>
      </c>
      <c r="I1930" s="407" t="s">
        <v>1934</v>
      </c>
      <c r="J1930" s="407" t="s">
        <v>160</v>
      </c>
      <c r="K1930" s="495" t="s">
        <v>808</v>
      </c>
      <c r="L1930" s="826"/>
      <c r="M1930" s="827"/>
      <c r="N1930" s="793"/>
      <c r="O1930" s="830"/>
      <c r="P1930" s="833"/>
      <c r="Q1930" s="836"/>
      <c r="R1930" s="830"/>
      <c r="S1930" s="406" t="s">
        <v>158</v>
      </c>
      <c r="T1930" s="451">
        <v>43832</v>
      </c>
      <c r="U1930" s="820"/>
      <c r="V1930" s="821"/>
      <c r="W1930" s="818"/>
      <c r="X1930" s="819"/>
      <c r="Y1930" s="818"/>
      <c r="Z1930" s="819"/>
      <c r="AA1930" s="818"/>
      <c r="AB1930" s="819"/>
      <c r="AC1930" s="859"/>
      <c r="AD1930" s="860"/>
      <c r="AE1930" s="859"/>
      <c r="AF1930" s="860"/>
      <c r="AG1930" s="783"/>
      <c r="AH1930" s="784"/>
      <c r="AI1930" s="783"/>
      <c r="AJ1930" s="784"/>
      <c r="AK1930" s="793"/>
      <c r="AL1930" s="793"/>
      <c r="AM1930" s="793"/>
      <c r="AN1930" s="793"/>
      <c r="AO1930" s="793"/>
      <c r="AP1930" s="896"/>
    </row>
    <row r="1931" spans="1:42" s="404" customFormat="1" ht="12.75" hidden="1" customHeight="1" thickTop="1" x14ac:dyDescent="0.2">
      <c r="A1931" s="402"/>
      <c r="B1931" s="445" t="s">
        <v>310</v>
      </c>
      <c r="C1931" s="444" t="s">
        <v>913</v>
      </c>
      <c r="D1931" s="443" t="s">
        <v>705</v>
      </c>
      <c r="E1931" s="442" t="s">
        <v>238</v>
      </c>
      <c r="F1931" s="440"/>
      <c r="G1931" s="440"/>
      <c r="H1931" s="419">
        <v>2020</v>
      </c>
      <c r="I1931" s="418"/>
      <c r="J1931" s="439" t="s">
        <v>160</v>
      </c>
      <c r="K1931" s="439" t="s">
        <v>808</v>
      </c>
      <c r="L1931" s="822" t="s">
        <v>915</v>
      </c>
      <c r="M1931" s="823"/>
      <c r="N1931" s="791" t="s">
        <v>280</v>
      </c>
      <c r="O1931" s="828" t="s">
        <v>325</v>
      </c>
      <c r="P1931" s="831">
        <v>11.6</v>
      </c>
      <c r="Q1931" s="834" t="s">
        <v>218</v>
      </c>
      <c r="R1931" s="828" t="s">
        <v>324</v>
      </c>
      <c r="S1931" s="434" t="s">
        <v>184</v>
      </c>
      <c r="T1931" s="438">
        <v>197774.7408</v>
      </c>
      <c r="U1931" s="434" t="s">
        <v>183</v>
      </c>
      <c r="V1931" s="437"/>
      <c r="W1931" s="434" t="s">
        <v>182</v>
      </c>
      <c r="X1931" s="436">
        <f>T1931</f>
        <v>197774.7408</v>
      </c>
      <c r="Y1931" s="434" t="s">
        <v>181</v>
      </c>
      <c r="Z1931" s="435"/>
      <c r="AA1931" s="434" t="s">
        <v>181</v>
      </c>
      <c r="AB1931" s="435"/>
      <c r="AC1931" s="434" t="s">
        <v>181</v>
      </c>
      <c r="AD1931" s="435"/>
      <c r="AE1931" s="480" t="s">
        <v>181</v>
      </c>
      <c r="AF1931" s="479"/>
      <c r="AG1931" s="466" t="s">
        <v>181</v>
      </c>
      <c r="AH1931" s="467"/>
      <c r="AI1931" s="466" t="s">
        <v>180</v>
      </c>
      <c r="AJ1931" s="465"/>
      <c r="AK1931" s="791" t="s">
        <v>914</v>
      </c>
      <c r="AL1931" s="791" t="s">
        <v>914</v>
      </c>
      <c r="AM1931" s="791" t="s">
        <v>914</v>
      </c>
      <c r="AN1931" s="791" t="s">
        <v>914</v>
      </c>
      <c r="AO1931" s="791" t="s">
        <v>914</v>
      </c>
      <c r="AP1931" s="791" t="s">
        <v>110</v>
      </c>
    </row>
    <row r="1932" spans="1:42" s="404" customFormat="1" ht="15" hidden="1" customHeight="1" x14ac:dyDescent="0.2">
      <c r="A1932" s="402"/>
      <c r="B1932" s="425" t="s">
        <v>310</v>
      </c>
      <c r="C1932" s="424" t="s">
        <v>913</v>
      </c>
      <c r="D1932" s="423" t="s">
        <v>705</v>
      </c>
      <c r="E1932" s="422" t="s">
        <v>238</v>
      </c>
      <c r="F1932" s="420"/>
      <c r="G1932" s="420"/>
      <c r="H1932" s="419">
        <v>2020</v>
      </c>
      <c r="I1932" s="418"/>
      <c r="J1932" s="439" t="s">
        <v>160</v>
      </c>
      <c r="K1932" s="417" t="s">
        <v>808</v>
      </c>
      <c r="L1932" s="824"/>
      <c r="M1932" s="825"/>
      <c r="N1932" s="792"/>
      <c r="O1932" s="829"/>
      <c r="P1932" s="832"/>
      <c r="Q1932" s="835"/>
      <c r="R1932" s="829"/>
      <c r="S1932" s="416" t="s">
        <v>179</v>
      </c>
      <c r="T1932" s="432"/>
      <c r="U1932" s="416" t="s">
        <v>177</v>
      </c>
      <c r="V1932" s="415"/>
      <c r="W1932" s="416" t="s">
        <v>176</v>
      </c>
      <c r="X1932" s="428">
        <f>X1931</f>
        <v>197774.7408</v>
      </c>
      <c r="Y1932" s="416" t="s">
        <v>175</v>
      </c>
      <c r="Z1932" s="426"/>
      <c r="AA1932" s="416" t="s">
        <v>175</v>
      </c>
      <c r="AB1932" s="426"/>
      <c r="AC1932" s="416" t="s">
        <v>175</v>
      </c>
      <c r="AD1932" s="426"/>
      <c r="AE1932" s="478" t="s">
        <v>175</v>
      </c>
      <c r="AF1932" s="477"/>
      <c r="AG1932" s="463" t="s">
        <v>175</v>
      </c>
      <c r="AH1932" s="462"/>
      <c r="AI1932" s="463" t="s">
        <v>174</v>
      </c>
      <c r="AJ1932" s="464"/>
      <c r="AK1932" s="792"/>
      <c r="AL1932" s="792"/>
      <c r="AM1932" s="792"/>
      <c r="AN1932" s="792"/>
      <c r="AO1932" s="792"/>
      <c r="AP1932" s="792"/>
    </row>
    <row r="1933" spans="1:42" s="404" customFormat="1" ht="13.5" hidden="1" thickTop="1" x14ac:dyDescent="0.2">
      <c r="A1933" s="402"/>
      <c r="B1933" s="425" t="s">
        <v>310</v>
      </c>
      <c r="C1933" s="424" t="s">
        <v>913</v>
      </c>
      <c r="D1933" s="423" t="s">
        <v>705</v>
      </c>
      <c r="E1933" s="422" t="s">
        <v>238</v>
      </c>
      <c r="F1933" s="420"/>
      <c r="G1933" s="420"/>
      <c r="H1933" s="419">
        <v>2020</v>
      </c>
      <c r="I1933" s="418"/>
      <c r="J1933" s="439" t="s">
        <v>160</v>
      </c>
      <c r="K1933" s="417" t="s">
        <v>808</v>
      </c>
      <c r="L1933" s="824"/>
      <c r="M1933" s="825"/>
      <c r="N1933" s="792"/>
      <c r="O1933" s="829"/>
      <c r="P1933" s="832"/>
      <c r="Q1933" s="835"/>
      <c r="R1933" s="829"/>
      <c r="S1933" s="416" t="s">
        <v>173</v>
      </c>
      <c r="T1933" s="429"/>
      <c r="U1933" s="416" t="s">
        <v>171</v>
      </c>
      <c r="V1933" s="427"/>
      <c r="W1933" s="416" t="s">
        <v>170</v>
      </c>
      <c r="X1933" s="428"/>
      <c r="Y1933" s="416" t="s">
        <v>169</v>
      </c>
      <c r="Z1933" s="426"/>
      <c r="AA1933" s="416" t="s">
        <v>169</v>
      </c>
      <c r="AB1933" s="426"/>
      <c r="AC1933" s="416" t="s">
        <v>169</v>
      </c>
      <c r="AD1933" s="426"/>
      <c r="AE1933" s="478" t="s">
        <v>169</v>
      </c>
      <c r="AF1933" s="477"/>
      <c r="AG1933" s="463" t="s">
        <v>169</v>
      </c>
      <c r="AH1933" s="462"/>
      <c r="AI1933" s="781"/>
      <c r="AJ1933" s="782"/>
      <c r="AK1933" s="792"/>
      <c r="AL1933" s="792"/>
      <c r="AM1933" s="792"/>
      <c r="AN1933" s="792"/>
      <c r="AO1933" s="792"/>
      <c r="AP1933" s="792"/>
    </row>
    <row r="1934" spans="1:42" s="404" customFormat="1" ht="15" hidden="1" customHeight="1" x14ac:dyDescent="0.2">
      <c r="A1934" s="402"/>
      <c r="B1934" s="425" t="s">
        <v>310</v>
      </c>
      <c r="C1934" s="424" t="s">
        <v>913</v>
      </c>
      <c r="D1934" s="423" t="s">
        <v>705</v>
      </c>
      <c r="E1934" s="422" t="s">
        <v>238</v>
      </c>
      <c r="F1934" s="420"/>
      <c r="G1934" s="420"/>
      <c r="H1934" s="419">
        <v>2020</v>
      </c>
      <c r="I1934" s="418"/>
      <c r="J1934" s="439" t="s">
        <v>160</v>
      </c>
      <c r="K1934" s="417" t="s">
        <v>808</v>
      </c>
      <c r="L1934" s="824"/>
      <c r="M1934" s="825"/>
      <c r="N1934" s="792"/>
      <c r="O1934" s="829"/>
      <c r="P1934" s="832"/>
      <c r="Q1934" s="835"/>
      <c r="R1934" s="829"/>
      <c r="S1934" s="416" t="s">
        <v>168</v>
      </c>
      <c r="T1934" s="427"/>
      <c r="U1934" s="416" t="s">
        <v>167</v>
      </c>
      <c r="V1934" s="427"/>
      <c r="W1934" s="816"/>
      <c r="X1934" s="817"/>
      <c r="Y1934" s="416" t="s">
        <v>166</v>
      </c>
      <c r="Z1934" s="426">
        <f>IF(Z1932="",Z1933-Z1931,Z1933-Z1932)</f>
        <v>0</v>
      </c>
      <c r="AA1934" s="416" t="s">
        <v>166</v>
      </c>
      <c r="AB1934" s="426">
        <f>IF(AB1932="",AB1933-AB1931,AB1933-AB1932)</f>
        <v>0</v>
      </c>
      <c r="AC1934" s="416" t="s">
        <v>166</v>
      </c>
      <c r="AD1934" s="426">
        <f>IF(AD1932="",AD1933-AD1931,AD1933-AD1932)</f>
        <v>0</v>
      </c>
      <c r="AE1934" s="478" t="s">
        <v>166</v>
      </c>
      <c r="AF1934" s="477">
        <f>IF(AF1932="",AF1933-AF1931,AF1933-AF1932)</f>
        <v>0</v>
      </c>
      <c r="AG1934" s="463" t="s">
        <v>166</v>
      </c>
      <c r="AH1934" s="462">
        <f>IF(AH1932="",AH1933-AH1931,AH1933-AH1932)</f>
        <v>0</v>
      </c>
      <c r="AI1934" s="781"/>
      <c r="AJ1934" s="782"/>
      <c r="AK1934" s="792"/>
      <c r="AL1934" s="792"/>
      <c r="AM1934" s="792"/>
      <c r="AN1934" s="792"/>
      <c r="AO1934" s="792"/>
      <c r="AP1934" s="792"/>
    </row>
    <row r="1935" spans="1:42" s="404" customFormat="1" ht="15" hidden="1" customHeight="1" x14ac:dyDescent="0.2">
      <c r="A1935" s="402"/>
      <c r="B1935" s="425" t="s">
        <v>310</v>
      </c>
      <c r="C1935" s="424" t="s">
        <v>913</v>
      </c>
      <c r="D1935" s="423" t="s">
        <v>705</v>
      </c>
      <c r="E1935" s="422" t="s">
        <v>238</v>
      </c>
      <c r="F1935" s="420"/>
      <c r="G1935" s="420"/>
      <c r="H1935" s="419">
        <v>2020</v>
      </c>
      <c r="I1935" s="418"/>
      <c r="J1935" s="439" t="s">
        <v>160</v>
      </c>
      <c r="K1935" s="417" t="s">
        <v>808</v>
      </c>
      <c r="L1935" s="824"/>
      <c r="M1935" s="825"/>
      <c r="N1935" s="792"/>
      <c r="O1935" s="829"/>
      <c r="P1935" s="832"/>
      <c r="Q1935" s="835"/>
      <c r="R1935" s="829"/>
      <c r="S1935" s="416" t="s">
        <v>165</v>
      </c>
      <c r="T1935" s="415"/>
      <c r="U1935" s="416" t="s">
        <v>164</v>
      </c>
      <c r="V1935" s="415"/>
      <c r="W1935" s="816"/>
      <c r="X1935" s="817"/>
      <c r="Y1935" s="816"/>
      <c r="Z1935" s="817"/>
      <c r="AA1935" s="816"/>
      <c r="AB1935" s="817"/>
      <c r="AC1935" s="816"/>
      <c r="AD1935" s="817"/>
      <c r="AE1935" s="857"/>
      <c r="AF1935" s="858"/>
      <c r="AG1935" s="781"/>
      <c r="AH1935" s="782"/>
      <c r="AI1935" s="781"/>
      <c r="AJ1935" s="782"/>
      <c r="AK1935" s="792"/>
      <c r="AL1935" s="792"/>
      <c r="AM1935" s="792"/>
      <c r="AN1935" s="792"/>
      <c r="AO1935" s="792"/>
      <c r="AP1935" s="792"/>
    </row>
    <row r="1936" spans="1:42" s="404" customFormat="1" ht="15" hidden="1" customHeight="1" thickBot="1" x14ac:dyDescent="0.25">
      <c r="A1936" s="402"/>
      <c r="B1936" s="414" t="s">
        <v>310</v>
      </c>
      <c r="C1936" s="413" t="s">
        <v>913</v>
      </c>
      <c r="D1936" s="412" t="s">
        <v>705</v>
      </c>
      <c r="E1936" s="411" t="s">
        <v>238</v>
      </c>
      <c r="F1936" s="409"/>
      <c r="G1936" s="409"/>
      <c r="H1936" s="408">
        <v>2020</v>
      </c>
      <c r="I1936" s="407"/>
      <c r="J1936" s="407" t="s">
        <v>160</v>
      </c>
      <c r="K1936" s="495" t="s">
        <v>808</v>
      </c>
      <c r="L1936" s="826"/>
      <c r="M1936" s="827"/>
      <c r="N1936" s="793"/>
      <c r="O1936" s="830"/>
      <c r="P1936" s="833"/>
      <c r="Q1936" s="836"/>
      <c r="R1936" s="830"/>
      <c r="S1936" s="406" t="s">
        <v>158</v>
      </c>
      <c r="T1936" s="451"/>
      <c r="U1936" s="820"/>
      <c r="V1936" s="821"/>
      <c r="W1936" s="818"/>
      <c r="X1936" s="819"/>
      <c r="Y1936" s="818"/>
      <c r="Z1936" s="819"/>
      <c r="AA1936" s="818"/>
      <c r="AB1936" s="819"/>
      <c r="AC1936" s="818"/>
      <c r="AD1936" s="819"/>
      <c r="AE1936" s="859"/>
      <c r="AF1936" s="860"/>
      <c r="AG1936" s="783"/>
      <c r="AH1936" s="784"/>
      <c r="AI1936" s="783"/>
      <c r="AJ1936" s="784"/>
      <c r="AK1936" s="793"/>
      <c r="AL1936" s="793"/>
      <c r="AM1936" s="793"/>
      <c r="AN1936" s="793"/>
      <c r="AO1936" s="793"/>
      <c r="AP1936" s="793"/>
    </row>
    <row r="1937" spans="1:42" s="404" customFormat="1" ht="12.75" customHeight="1" thickTop="1" x14ac:dyDescent="0.2">
      <c r="A1937" s="402"/>
      <c r="B1937" s="445" t="s">
        <v>310</v>
      </c>
      <c r="C1937" s="444" t="s">
        <v>910</v>
      </c>
      <c r="D1937" s="443" t="s">
        <v>705</v>
      </c>
      <c r="E1937" s="442" t="s">
        <v>50</v>
      </c>
      <c r="F1937" s="440">
        <v>43832</v>
      </c>
      <c r="G1937" s="440">
        <v>44196</v>
      </c>
      <c r="H1937" s="419">
        <v>2020</v>
      </c>
      <c r="I1937" s="418" t="s">
        <v>1934</v>
      </c>
      <c r="J1937" s="439" t="s">
        <v>160</v>
      </c>
      <c r="K1937" s="439" t="s">
        <v>808</v>
      </c>
      <c r="L1937" s="822" t="s">
        <v>912</v>
      </c>
      <c r="M1937" s="823"/>
      <c r="N1937" s="791" t="s">
        <v>280</v>
      </c>
      <c r="O1937" s="828" t="s">
        <v>325</v>
      </c>
      <c r="P1937" s="831">
        <v>2.99</v>
      </c>
      <c r="Q1937" s="834" t="s">
        <v>218</v>
      </c>
      <c r="R1937" s="828" t="s">
        <v>200</v>
      </c>
      <c r="S1937" s="434" t="s">
        <v>184</v>
      </c>
      <c r="T1937" s="438">
        <v>134598.45251999999</v>
      </c>
      <c r="U1937" s="434" t="s">
        <v>183</v>
      </c>
      <c r="V1937" s="437">
        <f>T1942+T1940-0.001</f>
        <v>44196.999000000003</v>
      </c>
      <c r="W1937" s="434" t="s">
        <v>182</v>
      </c>
      <c r="X1937" s="436">
        <f>T1937</f>
        <v>134598.45251999999</v>
      </c>
      <c r="Y1937" s="434" t="s">
        <v>181</v>
      </c>
      <c r="Z1937" s="435">
        <v>0.1158</v>
      </c>
      <c r="AA1937" s="434" t="s">
        <v>181</v>
      </c>
      <c r="AB1937" s="435">
        <v>0.1158</v>
      </c>
      <c r="AC1937" s="503" t="s">
        <v>181</v>
      </c>
      <c r="AD1937" s="502">
        <v>0.55500000000000005</v>
      </c>
      <c r="AE1937" s="480" t="s">
        <v>181</v>
      </c>
      <c r="AF1937" s="479">
        <v>0.55500000000000005</v>
      </c>
      <c r="AG1937" s="466" t="s">
        <v>181</v>
      </c>
      <c r="AH1937" s="467">
        <v>1</v>
      </c>
      <c r="AI1937" s="466" t="s">
        <v>180</v>
      </c>
      <c r="AJ1937" s="465">
        <v>17</v>
      </c>
      <c r="AK1937" s="791" t="s">
        <v>813</v>
      </c>
      <c r="AL1937" s="791" t="s">
        <v>813</v>
      </c>
      <c r="AM1937" s="791" t="s">
        <v>813</v>
      </c>
      <c r="AN1937" s="791" t="s">
        <v>813</v>
      </c>
      <c r="AO1937" s="791" t="s">
        <v>813</v>
      </c>
      <c r="AP1937" s="894" t="s">
        <v>2143</v>
      </c>
    </row>
    <row r="1938" spans="1:42" s="404" customFormat="1" ht="15" customHeight="1" x14ac:dyDescent="0.2">
      <c r="A1938" s="402"/>
      <c r="B1938" s="425" t="s">
        <v>310</v>
      </c>
      <c r="C1938" s="424" t="s">
        <v>910</v>
      </c>
      <c r="D1938" s="423" t="s">
        <v>705</v>
      </c>
      <c r="E1938" s="422" t="s">
        <v>50</v>
      </c>
      <c r="F1938" s="420">
        <v>43832</v>
      </c>
      <c r="G1938" s="420">
        <v>44196</v>
      </c>
      <c r="H1938" s="419">
        <v>2020</v>
      </c>
      <c r="I1938" s="418" t="s">
        <v>1934</v>
      </c>
      <c r="J1938" s="439" t="s">
        <v>160</v>
      </c>
      <c r="K1938" s="417" t="s">
        <v>808</v>
      </c>
      <c r="L1938" s="824"/>
      <c r="M1938" s="825"/>
      <c r="N1938" s="792"/>
      <c r="O1938" s="829"/>
      <c r="P1938" s="832"/>
      <c r="Q1938" s="835"/>
      <c r="R1938" s="829"/>
      <c r="S1938" s="416" t="s">
        <v>179</v>
      </c>
      <c r="T1938" s="432" t="s">
        <v>812</v>
      </c>
      <c r="U1938" s="416" t="s">
        <v>177</v>
      </c>
      <c r="V1938" s="415">
        <f>V1937+V1939+V1940</f>
        <v>44223.999000000003</v>
      </c>
      <c r="W1938" s="416" t="s">
        <v>176</v>
      </c>
      <c r="X1938" s="428">
        <f>X1937</f>
        <v>134598.45251999999</v>
      </c>
      <c r="Y1938" s="416" t="s">
        <v>175</v>
      </c>
      <c r="Z1938" s="426"/>
      <c r="AA1938" s="416" t="s">
        <v>175</v>
      </c>
      <c r="AB1938" s="426"/>
      <c r="AC1938" s="501" t="s">
        <v>175</v>
      </c>
      <c r="AD1938" s="500"/>
      <c r="AE1938" s="478" t="s">
        <v>175</v>
      </c>
      <c r="AF1938" s="477"/>
      <c r="AG1938" s="463" t="s">
        <v>175</v>
      </c>
      <c r="AH1938" s="462"/>
      <c r="AI1938" s="463" t="s">
        <v>174</v>
      </c>
      <c r="AJ1938" s="464">
        <v>374</v>
      </c>
      <c r="AK1938" s="792"/>
      <c r="AL1938" s="792"/>
      <c r="AM1938" s="792"/>
      <c r="AN1938" s="792"/>
      <c r="AO1938" s="792"/>
      <c r="AP1938" s="895"/>
    </row>
    <row r="1939" spans="1:42" s="404" customFormat="1" x14ac:dyDescent="0.2">
      <c r="A1939" s="402"/>
      <c r="B1939" s="425" t="s">
        <v>310</v>
      </c>
      <c r="C1939" s="424" t="s">
        <v>910</v>
      </c>
      <c r="D1939" s="423" t="s">
        <v>705</v>
      </c>
      <c r="E1939" s="422" t="s">
        <v>50</v>
      </c>
      <c r="F1939" s="420">
        <v>43832</v>
      </c>
      <c r="G1939" s="420">
        <v>44196</v>
      </c>
      <c r="H1939" s="419">
        <v>2020</v>
      </c>
      <c r="I1939" s="418" t="s">
        <v>1934</v>
      </c>
      <c r="J1939" s="439" t="s">
        <v>160</v>
      </c>
      <c r="K1939" s="417" t="s">
        <v>808</v>
      </c>
      <c r="L1939" s="824"/>
      <c r="M1939" s="825"/>
      <c r="N1939" s="792"/>
      <c r="O1939" s="829"/>
      <c r="P1939" s="832"/>
      <c r="Q1939" s="835"/>
      <c r="R1939" s="829"/>
      <c r="S1939" s="416" t="s">
        <v>173</v>
      </c>
      <c r="T1939" s="429" t="s">
        <v>192</v>
      </c>
      <c r="U1939" s="416" t="s">
        <v>171</v>
      </c>
      <c r="V1939" s="427">
        <v>27</v>
      </c>
      <c r="W1939" s="416" t="s">
        <v>170</v>
      </c>
      <c r="X1939" s="428">
        <v>10391.000534544</v>
      </c>
      <c r="Y1939" s="416" t="s">
        <v>169</v>
      </c>
      <c r="Z1939" s="426">
        <v>0.1158</v>
      </c>
      <c r="AA1939" s="416" t="s">
        <v>169</v>
      </c>
      <c r="AB1939" s="426">
        <v>0.1158</v>
      </c>
      <c r="AC1939" s="501" t="s">
        <v>169</v>
      </c>
      <c r="AD1939" s="500">
        <v>0.55500000000000005</v>
      </c>
      <c r="AE1939" s="478" t="s">
        <v>169</v>
      </c>
      <c r="AF1939" s="477">
        <v>0.55500000000000005</v>
      </c>
      <c r="AG1939" s="463" t="s">
        <v>169</v>
      </c>
      <c r="AH1939" s="462">
        <v>1</v>
      </c>
      <c r="AI1939" s="781"/>
      <c r="AJ1939" s="782"/>
      <c r="AK1939" s="792"/>
      <c r="AL1939" s="792"/>
      <c r="AM1939" s="792"/>
      <c r="AN1939" s="792"/>
      <c r="AO1939" s="792"/>
      <c r="AP1939" s="895"/>
    </row>
    <row r="1940" spans="1:42" s="404" customFormat="1" ht="15" customHeight="1" x14ac:dyDescent="0.2">
      <c r="A1940" s="402"/>
      <c r="B1940" s="425" t="s">
        <v>310</v>
      </c>
      <c r="C1940" s="424" t="s">
        <v>910</v>
      </c>
      <c r="D1940" s="423" t="s">
        <v>705</v>
      </c>
      <c r="E1940" s="422" t="s">
        <v>50</v>
      </c>
      <c r="F1940" s="420">
        <v>43832</v>
      </c>
      <c r="G1940" s="420">
        <v>44196</v>
      </c>
      <c r="H1940" s="419">
        <v>2020</v>
      </c>
      <c r="I1940" s="418" t="s">
        <v>1934</v>
      </c>
      <c r="J1940" s="439" t="s">
        <v>160</v>
      </c>
      <c r="K1940" s="417" t="s">
        <v>808</v>
      </c>
      <c r="L1940" s="824"/>
      <c r="M1940" s="825"/>
      <c r="N1940" s="792"/>
      <c r="O1940" s="829"/>
      <c r="P1940" s="832"/>
      <c r="Q1940" s="835"/>
      <c r="R1940" s="829"/>
      <c r="S1940" s="416" t="s">
        <v>168</v>
      </c>
      <c r="T1940" s="427">
        <v>365</v>
      </c>
      <c r="U1940" s="416" t="s">
        <v>167</v>
      </c>
      <c r="V1940" s="427"/>
      <c r="W1940" s="816"/>
      <c r="X1940" s="817"/>
      <c r="Y1940" s="416" t="s">
        <v>166</v>
      </c>
      <c r="Z1940" s="426">
        <f>IF(Z1938="",Z1939-Z1937,Z1939-Z1938)</f>
        <v>0</v>
      </c>
      <c r="AA1940" s="416" t="s">
        <v>166</v>
      </c>
      <c r="AB1940" s="426">
        <f>IF(AB1938="",AB1939-AB1937,AB1939-AB1938)</f>
        <v>0</v>
      </c>
      <c r="AC1940" s="501" t="s">
        <v>166</v>
      </c>
      <c r="AD1940" s="500">
        <f>IF(AD1938="",AD1939-AD1937,AD1939-AD1938)</f>
        <v>0</v>
      </c>
      <c r="AE1940" s="478" t="s">
        <v>166</v>
      </c>
      <c r="AF1940" s="477">
        <f>IF(AF1938="",AF1939-AF1937,AF1939-AF1938)</f>
        <v>0</v>
      </c>
      <c r="AG1940" s="463" t="s">
        <v>166</v>
      </c>
      <c r="AH1940" s="462">
        <f>IF(AH1938="",AH1939-AH1937,AH1939-AH1938)</f>
        <v>0</v>
      </c>
      <c r="AI1940" s="781"/>
      <c r="AJ1940" s="782"/>
      <c r="AK1940" s="792"/>
      <c r="AL1940" s="792"/>
      <c r="AM1940" s="792"/>
      <c r="AN1940" s="792"/>
      <c r="AO1940" s="792"/>
      <c r="AP1940" s="895"/>
    </row>
    <row r="1941" spans="1:42" s="404" customFormat="1" ht="15" customHeight="1" x14ac:dyDescent="0.2">
      <c r="A1941" s="402"/>
      <c r="B1941" s="425" t="s">
        <v>310</v>
      </c>
      <c r="C1941" s="424" t="s">
        <v>910</v>
      </c>
      <c r="D1941" s="423" t="s">
        <v>705</v>
      </c>
      <c r="E1941" s="422" t="s">
        <v>50</v>
      </c>
      <c r="F1941" s="420">
        <v>43832</v>
      </c>
      <c r="G1941" s="420">
        <v>44196</v>
      </c>
      <c r="H1941" s="419">
        <v>2020</v>
      </c>
      <c r="I1941" s="418" t="s">
        <v>1934</v>
      </c>
      <c r="J1941" s="439" t="s">
        <v>160</v>
      </c>
      <c r="K1941" s="417" t="s">
        <v>808</v>
      </c>
      <c r="L1941" s="824"/>
      <c r="M1941" s="825"/>
      <c r="N1941" s="792"/>
      <c r="O1941" s="829"/>
      <c r="P1941" s="832"/>
      <c r="Q1941" s="835"/>
      <c r="R1941" s="829"/>
      <c r="S1941" s="416" t="s">
        <v>165</v>
      </c>
      <c r="T1941" s="415">
        <v>43832</v>
      </c>
      <c r="U1941" s="416" t="s">
        <v>164</v>
      </c>
      <c r="V1941" s="415">
        <v>44196</v>
      </c>
      <c r="W1941" s="816"/>
      <c r="X1941" s="817"/>
      <c r="Y1941" s="816"/>
      <c r="Z1941" s="817"/>
      <c r="AA1941" s="816"/>
      <c r="AB1941" s="817"/>
      <c r="AC1941" s="838"/>
      <c r="AD1941" s="839"/>
      <c r="AE1941" s="857"/>
      <c r="AF1941" s="858"/>
      <c r="AG1941" s="781"/>
      <c r="AH1941" s="782"/>
      <c r="AI1941" s="781"/>
      <c r="AJ1941" s="782"/>
      <c r="AK1941" s="792"/>
      <c r="AL1941" s="792"/>
      <c r="AM1941" s="792"/>
      <c r="AN1941" s="792"/>
      <c r="AO1941" s="792"/>
      <c r="AP1941" s="895"/>
    </row>
    <row r="1942" spans="1:42" s="404" customFormat="1" ht="15" customHeight="1" thickBot="1" x14ac:dyDescent="0.25">
      <c r="A1942" s="402"/>
      <c r="B1942" s="414" t="s">
        <v>310</v>
      </c>
      <c r="C1942" s="413" t="s">
        <v>910</v>
      </c>
      <c r="D1942" s="412" t="s">
        <v>705</v>
      </c>
      <c r="E1942" s="411" t="s">
        <v>50</v>
      </c>
      <c r="F1942" s="409">
        <v>43832</v>
      </c>
      <c r="G1942" s="409">
        <v>44196</v>
      </c>
      <c r="H1942" s="408">
        <v>2020</v>
      </c>
      <c r="I1942" s="407" t="s">
        <v>1934</v>
      </c>
      <c r="J1942" s="407" t="s">
        <v>160</v>
      </c>
      <c r="K1942" s="495" t="s">
        <v>808</v>
      </c>
      <c r="L1942" s="826"/>
      <c r="M1942" s="827"/>
      <c r="N1942" s="793"/>
      <c r="O1942" s="830"/>
      <c r="P1942" s="833"/>
      <c r="Q1942" s="836"/>
      <c r="R1942" s="830"/>
      <c r="S1942" s="406" t="s">
        <v>158</v>
      </c>
      <c r="T1942" s="451">
        <v>43832</v>
      </c>
      <c r="U1942" s="820"/>
      <c r="V1942" s="821"/>
      <c r="W1942" s="818"/>
      <c r="X1942" s="819"/>
      <c r="Y1942" s="818"/>
      <c r="Z1942" s="819"/>
      <c r="AA1942" s="818"/>
      <c r="AB1942" s="819"/>
      <c r="AC1942" s="840"/>
      <c r="AD1942" s="841"/>
      <c r="AE1942" s="859"/>
      <c r="AF1942" s="860"/>
      <c r="AG1942" s="783"/>
      <c r="AH1942" s="784"/>
      <c r="AI1942" s="783"/>
      <c r="AJ1942" s="784"/>
      <c r="AK1942" s="793"/>
      <c r="AL1942" s="793"/>
      <c r="AM1942" s="793"/>
      <c r="AN1942" s="793"/>
      <c r="AO1942" s="793"/>
      <c r="AP1942" s="896"/>
    </row>
    <row r="1943" spans="1:42" s="404" customFormat="1" ht="12.75" hidden="1" customHeight="1" thickTop="1" x14ac:dyDescent="0.2">
      <c r="A1943" s="402"/>
      <c r="B1943" s="445" t="s">
        <v>310</v>
      </c>
      <c r="C1943" s="444" t="s">
        <v>910</v>
      </c>
      <c r="D1943" s="443" t="s">
        <v>705</v>
      </c>
      <c r="E1943" s="442" t="s">
        <v>238</v>
      </c>
      <c r="F1943" s="440"/>
      <c r="G1943" s="440"/>
      <c r="H1943" s="419">
        <v>2020</v>
      </c>
      <c r="I1943" s="418"/>
      <c r="J1943" s="439" t="s">
        <v>160</v>
      </c>
      <c r="K1943" s="439" t="s">
        <v>808</v>
      </c>
      <c r="L1943" s="822" t="s">
        <v>912</v>
      </c>
      <c r="M1943" s="823"/>
      <c r="N1943" s="791" t="s">
        <v>280</v>
      </c>
      <c r="O1943" s="828" t="s">
        <v>325</v>
      </c>
      <c r="P1943" s="831">
        <v>2.99</v>
      </c>
      <c r="Q1943" s="834" t="s">
        <v>218</v>
      </c>
      <c r="R1943" s="828" t="s">
        <v>324</v>
      </c>
      <c r="S1943" s="434" t="s">
        <v>184</v>
      </c>
      <c r="T1943" s="438">
        <v>124786.4436</v>
      </c>
      <c r="U1943" s="434" t="s">
        <v>183</v>
      </c>
      <c r="V1943" s="437"/>
      <c r="W1943" s="434" t="s">
        <v>182</v>
      </c>
      <c r="X1943" s="436">
        <f>T1943</f>
        <v>124786.4436</v>
      </c>
      <c r="Y1943" s="434" t="s">
        <v>181</v>
      </c>
      <c r="Z1943" s="435"/>
      <c r="AA1943" s="434" t="s">
        <v>181</v>
      </c>
      <c r="AB1943" s="435"/>
      <c r="AC1943" s="434" t="s">
        <v>181</v>
      </c>
      <c r="AD1943" s="435"/>
      <c r="AE1943" s="480" t="s">
        <v>181</v>
      </c>
      <c r="AF1943" s="479"/>
      <c r="AG1943" s="466" t="s">
        <v>181</v>
      </c>
      <c r="AH1943" s="467"/>
      <c r="AI1943" s="466" t="s">
        <v>180</v>
      </c>
      <c r="AJ1943" s="465"/>
      <c r="AK1943" s="791" t="s">
        <v>911</v>
      </c>
      <c r="AL1943" s="791" t="s">
        <v>911</v>
      </c>
      <c r="AM1943" s="791" t="s">
        <v>911</v>
      </c>
      <c r="AN1943" s="791" t="s">
        <v>911</v>
      </c>
      <c r="AO1943" s="791" t="s">
        <v>911</v>
      </c>
      <c r="AP1943" s="791" t="s">
        <v>110</v>
      </c>
    </row>
    <row r="1944" spans="1:42" s="404" customFormat="1" ht="15" hidden="1" customHeight="1" x14ac:dyDescent="0.2">
      <c r="A1944" s="402"/>
      <c r="B1944" s="425" t="s">
        <v>310</v>
      </c>
      <c r="C1944" s="424" t="s">
        <v>910</v>
      </c>
      <c r="D1944" s="423" t="s">
        <v>705</v>
      </c>
      <c r="E1944" s="422" t="s">
        <v>238</v>
      </c>
      <c r="F1944" s="420"/>
      <c r="G1944" s="420"/>
      <c r="H1944" s="419">
        <v>2020</v>
      </c>
      <c r="I1944" s="418"/>
      <c r="J1944" s="439" t="s">
        <v>160</v>
      </c>
      <c r="K1944" s="417" t="s">
        <v>808</v>
      </c>
      <c r="L1944" s="824"/>
      <c r="M1944" s="825"/>
      <c r="N1944" s="792"/>
      <c r="O1944" s="829"/>
      <c r="P1944" s="832"/>
      <c r="Q1944" s="835"/>
      <c r="R1944" s="829"/>
      <c r="S1944" s="416" t="s">
        <v>179</v>
      </c>
      <c r="T1944" s="432"/>
      <c r="U1944" s="416" t="s">
        <v>177</v>
      </c>
      <c r="V1944" s="415"/>
      <c r="W1944" s="416" t="s">
        <v>176</v>
      </c>
      <c r="X1944" s="428">
        <f>X1943</f>
        <v>124786.4436</v>
      </c>
      <c r="Y1944" s="416" t="s">
        <v>175</v>
      </c>
      <c r="Z1944" s="426"/>
      <c r="AA1944" s="416" t="s">
        <v>175</v>
      </c>
      <c r="AB1944" s="426"/>
      <c r="AC1944" s="416" t="s">
        <v>175</v>
      </c>
      <c r="AD1944" s="426"/>
      <c r="AE1944" s="478" t="s">
        <v>175</v>
      </c>
      <c r="AF1944" s="477"/>
      <c r="AG1944" s="463" t="s">
        <v>175</v>
      </c>
      <c r="AH1944" s="462"/>
      <c r="AI1944" s="463" t="s">
        <v>174</v>
      </c>
      <c r="AJ1944" s="464"/>
      <c r="AK1944" s="792"/>
      <c r="AL1944" s="792"/>
      <c r="AM1944" s="792"/>
      <c r="AN1944" s="792"/>
      <c r="AO1944" s="792"/>
      <c r="AP1944" s="792"/>
    </row>
    <row r="1945" spans="1:42" s="404" customFormat="1" ht="13.5" hidden="1" thickTop="1" x14ac:dyDescent="0.2">
      <c r="A1945" s="402"/>
      <c r="B1945" s="425" t="s">
        <v>310</v>
      </c>
      <c r="C1945" s="424" t="s">
        <v>910</v>
      </c>
      <c r="D1945" s="423" t="s">
        <v>705</v>
      </c>
      <c r="E1945" s="422" t="s">
        <v>238</v>
      </c>
      <c r="F1945" s="420"/>
      <c r="G1945" s="420"/>
      <c r="H1945" s="419">
        <v>2020</v>
      </c>
      <c r="I1945" s="418"/>
      <c r="J1945" s="439" t="s">
        <v>160</v>
      </c>
      <c r="K1945" s="417" t="s">
        <v>808</v>
      </c>
      <c r="L1945" s="824"/>
      <c r="M1945" s="825"/>
      <c r="N1945" s="792"/>
      <c r="O1945" s="829"/>
      <c r="P1945" s="832"/>
      <c r="Q1945" s="835"/>
      <c r="R1945" s="829"/>
      <c r="S1945" s="416" t="s">
        <v>173</v>
      </c>
      <c r="T1945" s="429"/>
      <c r="U1945" s="416" t="s">
        <v>171</v>
      </c>
      <c r="V1945" s="427"/>
      <c r="W1945" s="416" t="s">
        <v>170</v>
      </c>
      <c r="X1945" s="428"/>
      <c r="Y1945" s="416" t="s">
        <v>169</v>
      </c>
      <c r="Z1945" s="426"/>
      <c r="AA1945" s="416" t="s">
        <v>169</v>
      </c>
      <c r="AB1945" s="426"/>
      <c r="AC1945" s="416" t="s">
        <v>169</v>
      </c>
      <c r="AD1945" s="426"/>
      <c r="AE1945" s="478" t="s">
        <v>169</v>
      </c>
      <c r="AF1945" s="477"/>
      <c r="AG1945" s="463" t="s">
        <v>169</v>
      </c>
      <c r="AH1945" s="462"/>
      <c r="AI1945" s="781"/>
      <c r="AJ1945" s="782"/>
      <c r="AK1945" s="792"/>
      <c r="AL1945" s="792"/>
      <c r="AM1945" s="792"/>
      <c r="AN1945" s="792"/>
      <c r="AO1945" s="792"/>
      <c r="AP1945" s="792"/>
    </row>
    <row r="1946" spans="1:42" s="404" customFormat="1" ht="15" hidden="1" customHeight="1" x14ac:dyDescent="0.2">
      <c r="A1946" s="402"/>
      <c r="B1946" s="425" t="s">
        <v>310</v>
      </c>
      <c r="C1946" s="424" t="s">
        <v>910</v>
      </c>
      <c r="D1946" s="423" t="s">
        <v>705</v>
      </c>
      <c r="E1946" s="422" t="s">
        <v>238</v>
      </c>
      <c r="F1946" s="420"/>
      <c r="G1946" s="420"/>
      <c r="H1946" s="419">
        <v>2020</v>
      </c>
      <c r="I1946" s="418"/>
      <c r="J1946" s="439" t="s">
        <v>160</v>
      </c>
      <c r="K1946" s="417" t="s">
        <v>808</v>
      </c>
      <c r="L1946" s="824"/>
      <c r="M1946" s="825"/>
      <c r="N1946" s="792"/>
      <c r="O1946" s="829"/>
      <c r="P1946" s="832"/>
      <c r="Q1946" s="835"/>
      <c r="R1946" s="829"/>
      <c r="S1946" s="416" t="s">
        <v>168</v>
      </c>
      <c r="T1946" s="427"/>
      <c r="U1946" s="416" t="s">
        <v>167</v>
      </c>
      <c r="V1946" s="427"/>
      <c r="W1946" s="816"/>
      <c r="X1946" s="817"/>
      <c r="Y1946" s="416" t="s">
        <v>166</v>
      </c>
      <c r="Z1946" s="426">
        <f>IF(Z1944="",Z1945-Z1943,Z1945-Z1944)</f>
        <v>0</v>
      </c>
      <c r="AA1946" s="416" t="s">
        <v>166</v>
      </c>
      <c r="AB1946" s="426">
        <f>IF(AB1944="",AB1945-AB1943,AB1945-AB1944)</f>
        <v>0</v>
      </c>
      <c r="AC1946" s="416" t="s">
        <v>166</v>
      </c>
      <c r="AD1946" s="426">
        <f>IF(AD1944="",AD1945-AD1943,AD1945-AD1944)</f>
        <v>0</v>
      </c>
      <c r="AE1946" s="478" t="s">
        <v>166</v>
      </c>
      <c r="AF1946" s="477">
        <f>IF(AF1944="",AF1945-AF1943,AF1945-AF1944)</f>
        <v>0</v>
      </c>
      <c r="AG1946" s="463" t="s">
        <v>166</v>
      </c>
      <c r="AH1946" s="462">
        <f>IF(AH1944="",AH1945-AH1943,AH1945-AH1944)</f>
        <v>0</v>
      </c>
      <c r="AI1946" s="781"/>
      <c r="AJ1946" s="782"/>
      <c r="AK1946" s="792"/>
      <c r="AL1946" s="792"/>
      <c r="AM1946" s="792"/>
      <c r="AN1946" s="792"/>
      <c r="AO1946" s="792"/>
      <c r="AP1946" s="792"/>
    </row>
    <row r="1947" spans="1:42" s="404" customFormat="1" ht="15" hidden="1" customHeight="1" x14ac:dyDescent="0.2">
      <c r="A1947" s="402"/>
      <c r="B1947" s="425" t="s">
        <v>310</v>
      </c>
      <c r="C1947" s="424" t="s">
        <v>910</v>
      </c>
      <c r="D1947" s="423" t="s">
        <v>705</v>
      </c>
      <c r="E1947" s="422" t="s">
        <v>238</v>
      </c>
      <c r="F1947" s="420"/>
      <c r="G1947" s="420"/>
      <c r="H1947" s="419">
        <v>2020</v>
      </c>
      <c r="I1947" s="418"/>
      <c r="J1947" s="439" t="s">
        <v>160</v>
      </c>
      <c r="K1947" s="417" t="s">
        <v>808</v>
      </c>
      <c r="L1947" s="824"/>
      <c r="M1947" s="825"/>
      <c r="N1947" s="792"/>
      <c r="O1947" s="829"/>
      <c r="P1947" s="832"/>
      <c r="Q1947" s="835"/>
      <c r="R1947" s="829"/>
      <c r="S1947" s="416" t="s">
        <v>165</v>
      </c>
      <c r="T1947" s="415"/>
      <c r="U1947" s="416" t="s">
        <v>164</v>
      </c>
      <c r="V1947" s="415"/>
      <c r="W1947" s="816"/>
      <c r="X1947" s="817"/>
      <c r="Y1947" s="816"/>
      <c r="Z1947" s="817"/>
      <c r="AA1947" s="816"/>
      <c r="AB1947" s="817"/>
      <c r="AC1947" s="816"/>
      <c r="AD1947" s="817"/>
      <c r="AE1947" s="857"/>
      <c r="AF1947" s="858"/>
      <c r="AG1947" s="781"/>
      <c r="AH1947" s="782"/>
      <c r="AI1947" s="781"/>
      <c r="AJ1947" s="782"/>
      <c r="AK1947" s="792"/>
      <c r="AL1947" s="792"/>
      <c r="AM1947" s="792"/>
      <c r="AN1947" s="792"/>
      <c r="AO1947" s="792"/>
      <c r="AP1947" s="792"/>
    </row>
    <row r="1948" spans="1:42" s="404" customFormat="1" ht="15" hidden="1" customHeight="1" thickBot="1" x14ac:dyDescent="0.25">
      <c r="A1948" s="402"/>
      <c r="B1948" s="414" t="s">
        <v>310</v>
      </c>
      <c r="C1948" s="413" t="s">
        <v>910</v>
      </c>
      <c r="D1948" s="412" t="s">
        <v>705</v>
      </c>
      <c r="E1948" s="411" t="s">
        <v>238</v>
      </c>
      <c r="F1948" s="409"/>
      <c r="G1948" s="409"/>
      <c r="H1948" s="408">
        <v>2020</v>
      </c>
      <c r="I1948" s="407"/>
      <c r="J1948" s="407" t="s">
        <v>160</v>
      </c>
      <c r="K1948" s="495" t="s">
        <v>808</v>
      </c>
      <c r="L1948" s="826"/>
      <c r="M1948" s="827"/>
      <c r="N1948" s="793"/>
      <c r="O1948" s="830"/>
      <c r="P1948" s="833"/>
      <c r="Q1948" s="836"/>
      <c r="R1948" s="830"/>
      <c r="S1948" s="406" t="s">
        <v>158</v>
      </c>
      <c r="T1948" s="451"/>
      <c r="U1948" s="820"/>
      <c r="V1948" s="821"/>
      <c r="W1948" s="818"/>
      <c r="X1948" s="819"/>
      <c r="Y1948" s="818"/>
      <c r="Z1948" s="819"/>
      <c r="AA1948" s="818"/>
      <c r="AB1948" s="819"/>
      <c r="AC1948" s="818"/>
      <c r="AD1948" s="819"/>
      <c r="AE1948" s="859"/>
      <c r="AF1948" s="860"/>
      <c r="AG1948" s="783"/>
      <c r="AH1948" s="784"/>
      <c r="AI1948" s="783"/>
      <c r="AJ1948" s="784"/>
      <c r="AK1948" s="793"/>
      <c r="AL1948" s="793"/>
      <c r="AM1948" s="793"/>
      <c r="AN1948" s="793"/>
      <c r="AO1948" s="793"/>
      <c r="AP1948" s="793"/>
    </row>
    <row r="1949" spans="1:42" s="404" customFormat="1" ht="12.75" customHeight="1" thickTop="1" x14ac:dyDescent="0.2">
      <c r="A1949" s="402"/>
      <c r="B1949" s="445" t="s">
        <v>310</v>
      </c>
      <c r="C1949" s="444" t="s">
        <v>907</v>
      </c>
      <c r="D1949" s="443" t="s">
        <v>705</v>
      </c>
      <c r="E1949" s="442" t="s">
        <v>50</v>
      </c>
      <c r="F1949" s="440">
        <v>43832</v>
      </c>
      <c r="G1949" s="440">
        <v>44196</v>
      </c>
      <c r="H1949" s="419">
        <v>2020</v>
      </c>
      <c r="I1949" s="418" t="s">
        <v>1934</v>
      </c>
      <c r="J1949" s="439" t="s">
        <v>160</v>
      </c>
      <c r="K1949" s="439" t="s">
        <v>808</v>
      </c>
      <c r="L1949" s="822" t="s">
        <v>909</v>
      </c>
      <c r="M1949" s="823"/>
      <c r="N1949" s="791" t="s">
        <v>280</v>
      </c>
      <c r="O1949" s="828" t="s">
        <v>325</v>
      </c>
      <c r="P1949" s="831">
        <v>7.52</v>
      </c>
      <c r="Q1949" s="834" t="s">
        <v>218</v>
      </c>
      <c r="R1949" s="828" t="s">
        <v>200</v>
      </c>
      <c r="S1949" s="434" t="s">
        <v>184</v>
      </c>
      <c r="T1949" s="438">
        <v>579541.54067999998</v>
      </c>
      <c r="U1949" s="434" t="s">
        <v>183</v>
      </c>
      <c r="V1949" s="437">
        <f>T1954+T1952-0.001</f>
        <v>44196.999000000003</v>
      </c>
      <c r="W1949" s="434" t="s">
        <v>182</v>
      </c>
      <c r="X1949" s="436">
        <f>T1949</f>
        <v>579541.54067999998</v>
      </c>
      <c r="Y1949" s="434" t="s">
        <v>181</v>
      </c>
      <c r="Z1949" s="435">
        <v>0.33789999999999998</v>
      </c>
      <c r="AA1949" s="434" t="s">
        <v>181</v>
      </c>
      <c r="AB1949" s="435">
        <v>0.33789999999999998</v>
      </c>
      <c r="AC1949" s="503" t="s">
        <v>181</v>
      </c>
      <c r="AD1949" s="502">
        <v>0.51529999999999998</v>
      </c>
      <c r="AE1949" s="480" t="s">
        <v>181</v>
      </c>
      <c r="AF1949" s="479">
        <v>0.51529999999999998</v>
      </c>
      <c r="AG1949" s="466" t="s">
        <v>181</v>
      </c>
      <c r="AH1949" s="467">
        <v>1</v>
      </c>
      <c r="AI1949" s="466" t="s">
        <v>180</v>
      </c>
      <c r="AJ1949" s="465">
        <v>17</v>
      </c>
      <c r="AK1949" s="791" t="s">
        <v>813</v>
      </c>
      <c r="AL1949" s="791" t="s">
        <v>813</v>
      </c>
      <c r="AM1949" s="791" t="s">
        <v>813</v>
      </c>
      <c r="AN1949" s="791" t="s">
        <v>813</v>
      </c>
      <c r="AO1949" s="791" t="s">
        <v>813</v>
      </c>
      <c r="AP1949" s="894" t="s">
        <v>2143</v>
      </c>
    </row>
    <row r="1950" spans="1:42" s="404" customFormat="1" ht="15" customHeight="1" x14ac:dyDescent="0.2">
      <c r="A1950" s="402"/>
      <c r="B1950" s="425" t="s">
        <v>310</v>
      </c>
      <c r="C1950" s="424" t="s">
        <v>907</v>
      </c>
      <c r="D1950" s="423" t="s">
        <v>705</v>
      </c>
      <c r="E1950" s="422" t="s">
        <v>50</v>
      </c>
      <c r="F1950" s="420">
        <v>43832</v>
      </c>
      <c r="G1950" s="420">
        <v>44196</v>
      </c>
      <c r="H1950" s="419">
        <v>2020</v>
      </c>
      <c r="I1950" s="418" t="s">
        <v>1934</v>
      </c>
      <c r="J1950" s="439" t="s">
        <v>160</v>
      </c>
      <c r="K1950" s="417" t="s">
        <v>808</v>
      </c>
      <c r="L1950" s="824"/>
      <c r="M1950" s="825"/>
      <c r="N1950" s="792"/>
      <c r="O1950" s="829"/>
      <c r="P1950" s="832"/>
      <c r="Q1950" s="835"/>
      <c r="R1950" s="829"/>
      <c r="S1950" s="416" t="s">
        <v>179</v>
      </c>
      <c r="T1950" s="432" t="s">
        <v>812</v>
      </c>
      <c r="U1950" s="416" t="s">
        <v>177</v>
      </c>
      <c r="V1950" s="415">
        <f>V1949+V1951+V1952</f>
        <v>44223.999000000003</v>
      </c>
      <c r="W1950" s="416" t="s">
        <v>176</v>
      </c>
      <c r="X1950" s="428">
        <f>X1949</f>
        <v>579541.54067999998</v>
      </c>
      <c r="Y1950" s="416" t="s">
        <v>175</v>
      </c>
      <c r="Z1950" s="426"/>
      <c r="AA1950" s="416" t="s">
        <v>175</v>
      </c>
      <c r="AB1950" s="426"/>
      <c r="AC1950" s="501" t="s">
        <v>175</v>
      </c>
      <c r="AD1950" s="500"/>
      <c r="AE1950" s="478" t="s">
        <v>175</v>
      </c>
      <c r="AF1950" s="477"/>
      <c r="AG1950" s="463" t="s">
        <v>175</v>
      </c>
      <c r="AH1950" s="462"/>
      <c r="AI1950" s="463" t="s">
        <v>174</v>
      </c>
      <c r="AJ1950" s="464">
        <v>374</v>
      </c>
      <c r="AK1950" s="792"/>
      <c r="AL1950" s="792"/>
      <c r="AM1950" s="792"/>
      <c r="AN1950" s="792"/>
      <c r="AO1950" s="792"/>
      <c r="AP1950" s="895"/>
    </row>
    <row r="1951" spans="1:42" s="404" customFormat="1" x14ac:dyDescent="0.2">
      <c r="A1951" s="402"/>
      <c r="B1951" s="425" t="s">
        <v>310</v>
      </c>
      <c r="C1951" s="424" t="s">
        <v>907</v>
      </c>
      <c r="D1951" s="423" t="s">
        <v>705</v>
      </c>
      <c r="E1951" s="422" t="s">
        <v>50</v>
      </c>
      <c r="F1951" s="420">
        <v>43832</v>
      </c>
      <c r="G1951" s="420">
        <v>44196</v>
      </c>
      <c r="H1951" s="419">
        <v>2020</v>
      </c>
      <c r="I1951" s="418" t="s">
        <v>1934</v>
      </c>
      <c r="J1951" s="439" t="s">
        <v>160</v>
      </c>
      <c r="K1951" s="417" t="s">
        <v>808</v>
      </c>
      <c r="L1951" s="824"/>
      <c r="M1951" s="825"/>
      <c r="N1951" s="792"/>
      <c r="O1951" s="829"/>
      <c r="P1951" s="832"/>
      <c r="Q1951" s="835"/>
      <c r="R1951" s="829"/>
      <c r="S1951" s="416" t="s">
        <v>173</v>
      </c>
      <c r="T1951" s="429" t="s">
        <v>192</v>
      </c>
      <c r="U1951" s="416" t="s">
        <v>171</v>
      </c>
      <c r="V1951" s="427">
        <v>27</v>
      </c>
      <c r="W1951" s="416" t="s">
        <v>170</v>
      </c>
      <c r="X1951" s="428">
        <v>123616.210627044</v>
      </c>
      <c r="Y1951" s="416" t="s">
        <v>169</v>
      </c>
      <c r="Z1951" s="426">
        <v>0.33789999999999998</v>
      </c>
      <c r="AA1951" s="416" t="s">
        <v>169</v>
      </c>
      <c r="AB1951" s="426">
        <v>0.33789999999999998</v>
      </c>
      <c r="AC1951" s="501" t="s">
        <v>169</v>
      </c>
      <c r="AD1951" s="500">
        <v>0.51529999999999998</v>
      </c>
      <c r="AE1951" s="478" t="s">
        <v>169</v>
      </c>
      <c r="AF1951" s="477">
        <v>0.51529999999999998</v>
      </c>
      <c r="AG1951" s="463" t="s">
        <v>169</v>
      </c>
      <c r="AH1951" s="462">
        <v>1</v>
      </c>
      <c r="AI1951" s="781"/>
      <c r="AJ1951" s="782"/>
      <c r="AK1951" s="792"/>
      <c r="AL1951" s="792"/>
      <c r="AM1951" s="792"/>
      <c r="AN1951" s="792"/>
      <c r="AO1951" s="792"/>
      <c r="AP1951" s="895"/>
    </row>
    <row r="1952" spans="1:42" s="404" customFormat="1" ht="15" customHeight="1" x14ac:dyDescent="0.2">
      <c r="A1952" s="402"/>
      <c r="B1952" s="425" t="s">
        <v>310</v>
      </c>
      <c r="C1952" s="424" t="s">
        <v>907</v>
      </c>
      <c r="D1952" s="423" t="s">
        <v>705</v>
      </c>
      <c r="E1952" s="422" t="s">
        <v>50</v>
      </c>
      <c r="F1952" s="420">
        <v>43832</v>
      </c>
      <c r="G1952" s="420">
        <v>44196</v>
      </c>
      <c r="H1952" s="419">
        <v>2020</v>
      </c>
      <c r="I1952" s="418" t="s">
        <v>1934</v>
      </c>
      <c r="J1952" s="439" t="s">
        <v>160</v>
      </c>
      <c r="K1952" s="417" t="s">
        <v>808</v>
      </c>
      <c r="L1952" s="824"/>
      <c r="M1952" s="825"/>
      <c r="N1952" s="792"/>
      <c r="O1952" s="829"/>
      <c r="P1952" s="832"/>
      <c r="Q1952" s="835"/>
      <c r="R1952" s="829"/>
      <c r="S1952" s="416" t="s">
        <v>168</v>
      </c>
      <c r="T1952" s="427">
        <v>365</v>
      </c>
      <c r="U1952" s="416" t="s">
        <v>167</v>
      </c>
      <c r="V1952" s="427"/>
      <c r="W1952" s="816"/>
      <c r="X1952" s="817"/>
      <c r="Y1952" s="416" t="s">
        <v>166</v>
      </c>
      <c r="Z1952" s="426">
        <f>IF(Z1950="",Z1951-Z1949,Z1951-Z1950)</f>
        <v>0</v>
      </c>
      <c r="AA1952" s="416" t="s">
        <v>166</v>
      </c>
      <c r="AB1952" s="426">
        <f>IF(AB1950="",AB1951-AB1949,AB1951-AB1950)</f>
        <v>0</v>
      </c>
      <c r="AC1952" s="501" t="s">
        <v>166</v>
      </c>
      <c r="AD1952" s="500">
        <f>IF(AD1950="",AD1951-AD1949,AD1951-AD1950)</f>
        <v>0</v>
      </c>
      <c r="AE1952" s="478" t="s">
        <v>166</v>
      </c>
      <c r="AF1952" s="477">
        <f>IF(AF1950="",AF1951-AF1949,AF1951-AF1950)</f>
        <v>0</v>
      </c>
      <c r="AG1952" s="463" t="s">
        <v>166</v>
      </c>
      <c r="AH1952" s="462">
        <f>IF(AH1950="",AH1951-AH1949,AH1951-AH1950)</f>
        <v>0</v>
      </c>
      <c r="AI1952" s="781"/>
      <c r="AJ1952" s="782"/>
      <c r="AK1952" s="792"/>
      <c r="AL1952" s="792"/>
      <c r="AM1952" s="792"/>
      <c r="AN1952" s="792"/>
      <c r="AO1952" s="792"/>
      <c r="AP1952" s="895"/>
    </row>
    <row r="1953" spans="1:42" s="404" customFormat="1" ht="15" customHeight="1" x14ac:dyDescent="0.2">
      <c r="A1953" s="402"/>
      <c r="B1953" s="425" t="s">
        <v>310</v>
      </c>
      <c r="C1953" s="424" t="s">
        <v>907</v>
      </c>
      <c r="D1953" s="423" t="s">
        <v>705</v>
      </c>
      <c r="E1953" s="422" t="s">
        <v>50</v>
      </c>
      <c r="F1953" s="420">
        <v>43832</v>
      </c>
      <c r="G1953" s="420">
        <v>44196</v>
      </c>
      <c r="H1953" s="419">
        <v>2020</v>
      </c>
      <c r="I1953" s="418" t="s">
        <v>1934</v>
      </c>
      <c r="J1953" s="439" t="s">
        <v>160</v>
      </c>
      <c r="K1953" s="417" t="s">
        <v>808</v>
      </c>
      <c r="L1953" s="824"/>
      <c r="M1953" s="825"/>
      <c r="N1953" s="792"/>
      <c r="O1953" s="829"/>
      <c r="P1953" s="832"/>
      <c r="Q1953" s="835"/>
      <c r="R1953" s="829"/>
      <c r="S1953" s="416" t="s">
        <v>165</v>
      </c>
      <c r="T1953" s="415">
        <v>43832</v>
      </c>
      <c r="U1953" s="416" t="s">
        <v>164</v>
      </c>
      <c r="V1953" s="415">
        <v>44196</v>
      </c>
      <c r="W1953" s="816"/>
      <c r="X1953" s="817"/>
      <c r="Y1953" s="816"/>
      <c r="Z1953" s="817"/>
      <c r="AA1953" s="816"/>
      <c r="AB1953" s="817"/>
      <c r="AC1953" s="838"/>
      <c r="AD1953" s="839"/>
      <c r="AE1953" s="857"/>
      <c r="AF1953" s="858"/>
      <c r="AG1953" s="781"/>
      <c r="AH1953" s="782"/>
      <c r="AI1953" s="781"/>
      <c r="AJ1953" s="782"/>
      <c r="AK1953" s="792"/>
      <c r="AL1953" s="792"/>
      <c r="AM1953" s="792"/>
      <c r="AN1953" s="792"/>
      <c r="AO1953" s="792"/>
      <c r="AP1953" s="895"/>
    </row>
    <row r="1954" spans="1:42" s="404" customFormat="1" ht="15" customHeight="1" thickBot="1" x14ac:dyDescent="0.25">
      <c r="A1954" s="402"/>
      <c r="B1954" s="414" t="s">
        <v>310</v>
      </c>
      <c r="C1954" s="413" t="s">
        <v>907</v>
      </c>
      <c r="D1954" s="412" t="s">
        <v>705</v>
      </c>
      <c r="E1954" s="411" t="s">
        <v>50</v>
      </c>
      <c r="F1954" s="409">
        <v>43832</v>
      </c>
      <c r="G1954" s="409">
        <v>44196</v>
      </c>
      <c r="H1954" s="408">
        <v>2020</v>
      </c>
      <c r="I1954" s="407" t="s">
        <v>1934</v>
      </c>
      <c r="J1954" s="407" t="s">
        <v>160</v>
      </c>
      <c r="K1954" s="495" t="s">
        <v>808</v>
      </c>
      <c r="L1954" s="826"/>
      <c r="M1954" s="827"/>
      <c r="N1954" s="793"/>
      <c r="O1954" s="830"/>
      <c r="P1954" s="833"/>
      <c r="Q1954" s="836"/>
      <c r="R1954" s="830"/>
      <c r="S1954" s="406" t="s">
        <v>158</v>
      </c>
      <c r="T1954" s="451">
        <v>43832</v>
      </c>
      <c r="U1954" s="820"/>
      <c r="V1954" s="821"/>
      <c r="W1954" s="818"/>
      <c r="X1954" s="819"/>
      <c r="Y1954" s="818"/>
      <c r="Z1954" s="819"/>
      <c r="AA1954" s="818"/>
      <c r="AB1954" s="819"/>
      <c r="AC1954" s="840"/>
      <c r="AD1954" s="841"/>
      <c r="AE1954" s="859"/>
      <c r="AF1954" s="860"/>
      <c r="AG1954" s="783"/>
      <c r="AH1954" s="784"/>
      <c r="AI1954" s="783"/>
      <c r="AJ1954" s="784"/>
      <c r="AK1954" s="793"/>
      <c r="AL1954" s="793"/>
      <c r="AM1954" s="793"/>
      <c r="AN1954" s="793"/>
      <c r="AO1954" s="793"/>
      <c r="AP1954" s="896"/>
    </row>
    <row r="1955" spans="1:42" s="404" customFormat="1" ht="12.75" hidden="1" customHeight="1" thickTop="1" x14ac:dyDescent="0.2">
      <c r="A1955" s="402"/>
      <c r="B1955" s="445" t="s">
        <v>310</v>
      </c>
      <c r="C1955" s="444" t="s">
        <v>907</v>
      </c>
      <c r="D1955" s="443" t="s">
        <v>705</v>
      </c>
      <c r="E1955" s="442" t="s">
        <v>238</v>
      </c>
      <c r="F1955" s="440"/>
      <c r="G1955" s="440"/>
      <c r="H1955" s="419">
        <v>2020</v>
      </c>
      <c r="I1955" s="418"/>
      <c r="J1955" s="439" t="s">
        <v>160</v>
      </c>
      <c r="K1955" s="439" t="s">
        <v>808</v>
      </c>
      <c r="L1955" s="822" t="s">
        <v>909</v>
      </c>
      <c r="M1955" s="823"/>
      <c r="N1955" s="791" t="s">
        <v>280</v>
      </c>
      <c r="O1955" s="828" t="s">
        <v>325</v>
      </c>
      <c r="P1955" s="831">
        <v>7.52</v>
      </c>
      <c r="Q1955" s="834" t="s">
        <v>218</v>
      </c>
      <c r="R1955" s="828" t="s">
        <v>324</v>
      </c>
      <c r="S1955" s="434" t="s">
        <v>184</v>
      </c>
      <c r="T1955" s="438">
        <v>235446.12</v>
      </c>
      <c r="U1955" s="434" t="s">
        <v>183</v>
      </c>
      <c r="V1955" s="437"/>
      <c r="W1955" s="434" t="s">
        <v>182</v>
      </c>
      <c r="X1955" s="436">
        <f>T1955</f>
        <v>235446.12</v>
      </c>
      <c r="Y1955" s="434" t="s">
        <v>181</v>
      </c>
      <c r="Z1955" s="435"/>
      <c r="AA1955" s="434" t="s">
        <v>181</v>
      </c>
      <c r="AB1955" s="435"/>
      <c r="AC1955" s="434" t="s">
        <v>181</v>
      </c>
      <c r="AD1955" s="435"/>
      <c r="AE1955" s="480" t="s">
        <v>181</v>
      </c>
      <c r="AF1955" s="479"/>
      <c r="AG1955" s="466" t="s">
        <v>181</v>
      </c>
      <c r="AH1955" s="467"/>
      <c r="AI1955" s="466" t="s">
        <v>180</v>
      </c>
      <c r="AJ1955" s="465"/>
      <c r="AK1955" s="791" t="s">
        <v>908</v>
      </c>
      <c r="AL1955" s="791" t="s">
        <v>908</v>
      </c>
      <c r="AM1955" s="791" t="s">
        <v>908</v>
      </c>
      <c r="AN1955" s="791" t="s">
        <v>908</v>
      </c>
      <c r="AO1955" s="791" t="s">
        <v>908</v>
      </c>
      <c r="AP1955" s="791" t="s">
        <v>110</v>
      </c>
    </row>
    <row r="1956" spans="1:42" s="404" customFormat="1" ht="15" hidden="1" customHeight="1" x14ac:dyDescent="0.2">
      <c r="A1956" s="402"/>
      <c r="B1956" s="425" t="s">
        <v>310</v>
      </c>
      <c r="C1956" s="424" t="s">
        <v>907</v>
      </c>
      <c r="D1956" s="423" t="s">
        <v>705</v>
      </c>
      <c r="E1956" s="422" t="s">
        <v>238</v>
      </c>
      <c r="F1956" s="420"/>
      <c r="G1956" s="420"/>
      <c r="H1956" s="419">
        <v>2020</v>
      </c>
      <c r="I1956" s="418"/>
      <c r="J1956" s="439" t="s">
        <v>160</v>
      </c>
      <c r="K1956" s="417" t="s">
        <v>808</v>
      </c>
      <c r="L1956" s="824"/>
      <c r="M1956" s="825"/>
      <c r="N1956" s="792"/>
      <c r="O1956" s="829"/>
      <c r="P1956" s="832"/>
      <c r="Q1956" s="835"/>
      <c r="R1956" s="829"/>
      <c r="S1956" s="416" t="s">
        <v>179</v>
      </c>
      <c r="T1956" s="432"/>
      <c r="U1956" s="416" t="s">
        <v>177</v>
      </c>
      <c r="V1956" s="415"/>
      <c r="W1956" s="416" t="s">
        <v>176</v>
      </c>
      <c r="X1956" s="428">
        <f>X1955</f>
        <v>235446.12</v>
      </c>
      <c r="Y1956" s="416" t="s">
        <v>175</v>
      </c>
      <c r="Z1956" s="426"/>
      <c r="AA1956" s="416" t="s">
        <v>175</v>
      </c>
      <c r="AB1956" s="426"/>
      <c r="AC1956" s="416" t="s">
        <v>175</v>
      </c>
      <c r="AD1956" s="426"/>
      <c r="AE1956" s="478" t="s">
        <v>175</v>
      </c>
      <c r="AF1956" s="477"/>
      <c r="AG1956" s="463" t="s">
        <v>175</v>
      </c>
      <c r="AH1956" s="462"/>
      <c r="AI1956" s="463" t="s">
        <v>174</v>
      </c>
      <c r="AJ1956" s="464"/>
      <c r="AK1956" s="792"/>
      <c r="AL1956" s="792"/>
      <c r="AM1956" s="792"/>
      <c r="AN1956" s="792"/>
      <c r="AO1956" s="792"/>
      <c r="AP1956" s="792"/>
    </row>
    <row r="1957" spans="1:42" s="404" customFormat="1" ht="13.5" hidden="1" thickTop="1" x14ac:dyDescent="0.2">
      <c r="A1957" s="402"/>
      <c r="B1957" s="425" t="s">
        <v>310</v>
      </c>
      <c r="C1957" s="424" t="s">
        <v>907</v>
      </c>
      <c r="D1957" s="423" t="s">
        <v>705</v>
      </c>
      <c r="E1957" s="422" t="s">
        <v>238</v>
      </c>
      <c r="F1957" s="420"/>
      <c r="G1957" s="420"/>
      <c r="H1957" s="419">
        <v>2020</v>
      </c>
      <c r="I1957" s="418"/>
      <c r="J1957" s="439" t="s">
        <v>160</v>
      </c>
      <c r="K1957" s="417" t="s">
        <v>808</v>
      </c>
      <c r="L1957" s="824"/>
      <c r="M1957" s="825"/>
      <c r="N1957" s="792"/>
      <c r="O1957" s="829"/>
      <c r="P1957" s="832"/>
      <c r="Q1957" s="835"/>
      <c r="R1957" s="829"/>
      <c r="S1957" s="416" t="s">
        <v>173</v>
      </c>
      <c r="T1957" s="429"/>
      <c r="U1957" s="416" t="s">
        <v>171</v>
      </c>
      <c r="V1957" s="427"/>
      <c r="W1957" s="416" t="s">
        <v>170</v>
      </c>
      <c r="X1957" s="428"/>
      <c r="Y1957" s="416" t="s">
        <v>169</v>
      </c>
      <c r="Z1957" s="426"/>
      <c r="AA1957" s="416" t="s">
        <v>169</v>
      </c>
      <c r="AB1957" s="426"/>
      <c r="AC1957" s="416" t="s">
        <v>169</v>
      </c>
      <c r="AD1957" s="426"/>
      <c r="AE1957" s="478" t="s">
        <v>169</v>
      </c>
      <c r="AF1957" s="477"/>
      <c r="AG1957" s="463" t="s">
        <v>169</v>
      </c>
      <c r="AH1957" s="462"/>
      <c r="AI1957" s="781"/>
      <c r="AJ1957" s="782"/>
      <c r="AK1957" s="792"/>
      <c r="AL1957" s="792"/>
      <c r="AM1957" s="792"/>
      <c r="AN1957" s="792"/>
      <c r="AO1957" s="792"/>
      <c r="AP1957" s="792"/>
    </row>
    <row r="1958" spans="1:42" s="404" customFormat="1" ht="15" hidden="1" customHeight="1" x14ac:dyDescent="0.2">
      <c r="A1958" s="402"/>
      <c r="B1958" s="425" t="s">
        <v>310</v>
      </c>
      <c r="C1958" s="424" t="s">
        <v>907</v>
      </c>
      <c r="D1958" s="423" t="s">
        <v>705</v>
      </c>
      <c r="E1958" s="422" t="s">
        <v>238</v>
      </c>
      <c r="F1958" s="420"/>
      <c r="G1958" s="420"/>
      <c r="H1958" s="419">
        <v>2020</v>
      </c>
      <c r="I1958" s="418"/>
      <c r="J1958" s="439" t="s">
        <v>160</v>
      </c>
      <c r="K1958" s="417" t="s">
        <v>808</v>
      </c>
      <c r="L1958" s="824"/>
      <c r="M1958" s="825"/>
      <c r="N1958" s="792"/>
      <c r="O1958" s="829"/>
      <c r="P1958" s="832"/>
      <c r="Q1958" s="835"/>
      <c r="R1958" s="829"/>
      <c r="S1958" s="416" t="s">
        <v>168</v>
      </c>
      <c r="T1958" s="427"/>
      <c r="U1958" s="416" t="s">
        <v>167</v>
      </c>
      <c r="V1958" s="427"/>
      <c r="W1958" s="816"/>
      <c r="X1958" s="817"/>
      <c r="Y1958" s="416" t="s">
        <v>166</v>
      </c>
      <c r="Z1958" s="426">
        <f>IF(Z1956="",Z1957-Z1955,Z1957-Z1956)</f>
        <v>0</v>
      </c>
      <c r="AA1958" s="416" t="s">
        <v>166</v>
      </c>
      <c r="AB1958" s="426">
        <f>IF(AB1956="",AB1957-AB1955,AB1957-AB1956)</f>
        <v>0</v>
      </c>
      <c r="AC1958" s="416" t="s">
        <v>166</v>
      </c>
      <c r="AD1958" s="426">
        <f>IF(AD1956="",AD1957-AD1955,AD1957-AD1956)</f>
        <v>0</v>
      </c>
      <c r="AE1958" s="478" t="s">
        <v>166</v>
      </c>
      <c r="AF1958" s="477">
        <f>IF(AF1956="",AF1957-AF1955,AF1957-AF1956)</f>
        <v>0</v>
      </c>
      <c r="AG1958" s="463" t="s">
        <v>166</v>
      </c>
      <c r="AH1958" s="462">
        <f>IF(AH1956="",AH1957-AH1955,AH1957-AH1956)</f>
        <v>0</v>
      </c>
      <c r="AI1958" s="781"/>
      <c r="AJ1958" s="782"/>
      <c r="AK1958" s="792"/>
      <c r="AL1958" s="792"/>
      <c r="AM1958" s="792"/>
      <c r="AN1958" s="792"/>
      <c r="AO1958" s="792"/>
      <c r="AP1958" s="792"/>
    </row>
    <row r="1959" spans="1:42" s="404" customFormat="1" ht="15" hidden="1" customHeight="1" x14ac:dyDescent="0.2">
      <c r="A1959" s="402"/>
      <c r="B1959" s="425" t="s">
        <v>310</v>
      </c>
      <c r="C1959" s="424" t="s">
        <v>907</v>
      </c>
      <c r="D1959" s="423" t="s">
        <v>705</v>
      </c>
      <c r="E1959" s="422" t="s">
        <v>238</v>
      </c>
      <c r="F1959" s="420"/>
      <c r="G1959" s="420"/>
      <c r="H1959" s="419">
        <v>2020</v>
      </c>
      <c r="I1959" s="418"/>
      <c r="J1959" s="439" t="s">
        <v>160</v>
      </c>
      <c r="K1959" s="417" t="s">
        <v>808</v>
      </c>
      <c r="L1959" s="824"/>
      <c r="M1959" s="825"/>
      <c r="N1959" s="792"/>
      <c r="O1959" s="829"/>
      <c r="P1959" s="832"/>
      <c r="Q1959" s="835"/>
      <c r="R1959" s="829"/>
      <c r="S1959" s="416" t="s">
        <v>165</v>
      </c>
      <c r="T1959" s="415"/>
      <c r="U1959" s="416" t="s">
        <v>164</v>
      </c>
      <c r="V1959" s="415"/>
      <c r="W1959" s="816"/>
      <c r="X1959" s="817"/>
      <c r="Y1959" s="816"/>
      <c r="Z1959" s="817"/>
      <c r="AA1959" s="816"/>
      <c r="AB1959" s="817"/>
      <c r="AC1959" s="816"/>
      <c r="AD1959" s="817"/>
      <c r="AE1959" s="857"/>
      <c r="AF1959" s="858"/>
      <c r="AG1959" s="781"/>
      <c r="AH1959" s="782"/>
      <c r="AI1959" s="781"/>
      <c r="AJ1959" s="782"/>
      <c r="AK1959" s="792"/>
      <c r="AL1959" s="792"/>
      <c r="AM1959" s="792"/>
      <c r="AN1959" s="792"/>
      <c r="AO1959" s="792"/>
      <c r="AP1959" s="792"/>
    </row>
    <row r="1960" spans="1:42" s="404" customFormat="1" ht="15" hidden="1" customHeight="1" thickBot="1" x14ac:dyDescent="0.25">
      <c r="A1960" s="402"/>
      <c r="B1960" s="414" t="s">
        <v>310</v>
      </c>
      <c r="C1960" s="413" t="s">
        <v>907</v>
      </c>
      <c r="D1960" s="412" t="s">
        <v>705</v>
      </c>
      <c r="E1960" s="411" t="s">
        <v>238</v>
      </c>
      <c r="F1960" s="409"/>
      <c r="G1960" s="409"/>
      <c r="H1960" s="408">
        <v>2020</v>
      </c>
      <c r="I1960" s="407"/>
      <c r="J1960" s="407" t="s">
        <v>160</v>
      </c>
      <c r="K1960" s="495" t="s">
        <v>808</v>
      </c>
      <c r="L1960" s="826"/>
      <c r="M1960" s="827"/>
      <c r="N1960" s="793"/>
      <c r="O1960" s="830"/>
      <c r="P1960" s="833"/>
      <c r="Q1960" s="836"/>
      <c r="R1960" s="830"/>
      <c r="S1960" s="406" t="s">
        <v>158</v>
      </c>
      <c r="T1960" s="451"/>
      <c r="U1960" s="820"/>
      <c r="V1960" s="821"/>
      <c r="W1960" s="818"/>
      <c r="X1960" s="819"/>
      <c r="Y1960" s="818"/>
      <c r="Z1960" s="819"/>
      <c r="AA1960" s="818"/>
      <c r="AB1960" s="819"/>
      <c r="AC1960" s="818"/>
      <c r="AD1960" s="819"/>
      <c r="AE1960" s="859"/>
      <c r="AF1960" s="860"/>
      <c r="AG1960" s="783"/>
      <c r="AH1960" s="784"/>
      <c r="AI1960" s="783"/>
      <c r="AJ1960" s="784"/>
      <c r="AK1960" s="793"/>
      <c r="AL1960" s="793"/>
      <c r="AM1960" s="793"/>
      <c r="AN1960" s="793"/>
      <c r="AO1960" s="793"/>
      <c r="AP1960" s="793"/>
    </row>
    <row r="1961" spans="1:42" s="404" customFormat="1" ht="12.75" customHeight="1" thickTop="1" x14ac:dyDescent="0.2">
      <c r="A1961" s="402"/>
      <c r="B1961" s="445" t="s">
        <v>882</v>
      </c>
      <c r="C1961" s="444" t="s">
        <v>904</v>
      </c>
      <c r="D1961" s="443" t="s">
        <v>705</v>
      </c>
      <c r="E1961" s="442" t="s">
        <v>50</v>
      </c>
      <c r="F1961" s="440">
        <v>43832</v>
      </c>
      <c r="G1961" s="440">
        <v>44196</v>
      </c>
      <c r="H1961" s="419">
        <v>2020</v>
      </c>
      <c r="I1961" s="418" t="s">
        <v>1934</v>
      </c>
      <c r="J1961" s="439" t="s">
        <v>160</v>
      </c>
      <c r="K1961" s="439" t="s">
        <v>808</v>
      </c>
      <c r="L1961" s="822" t="s">
        <v>906</v>
      </c>
      <c r="M1961" s="823"/>
      <c r="N1961" s="791" t="s">
        <v>280</v>
      </c>
      <c r="O1961" s="828" t="s">
        <v>325</v>
      </c>
      <c r="P1961" s="831">
        <v>8.6999999999999993</v>
      </c>
      <c r="Q1961" s="834" t="s">
        <v>218</v>
      </c>
      <c r="R1961" s="828" t="s">
        <v>200</v>
      </c>
      <c r="S1961" s="434" t="s">
        <v>184</v>
      </c>
      <c r="T1961" s="438">
        <v>675845.58648000006</v>
      </c>
      <c r="U1961" s="434" t="s">
        <v>183</v>
      </c>
      <c r="V1961" s="437">
        <f>T1966+T1964-0.001</f>
        <v>44196.999000000003</v>
      </c>
      <c r="W1961" s="434" t="s">
        <v>182</v>
      </c>
      <c r="X1961" s="436">
        <f>T1961</f>
        <v>675845.58648000006</v>
      </c>
      <c r="Y1961" s="434" t="s">
        <v>181</v>
      </c>
      <c r="Z1961" s="435">
        <v>0.1855</v>
      </c>
      <c r="AA1961" s="434" t="s">
        <v>181</v>
      </c>
      <c r="AB1961" s="435">
        <v>0.1855</v>
      </c>
      <c r="AC1961" s="503" t="s">
        <v>181</v>
      </c>
      <c r="AD1961" s="502">
        <v>0.44700000000000001</v>
      </c>
      <c r="AE1961" s="480" t="s">
        <v>181</v>
      </c>
      <c r="AF1961" s="479">
        <v>0.44700000000000001</v>
      </c>
      <c r="AG1961" s="466" t="s">
        <v>181</v>
      </c>
      <c r="AH1961" s="467">
        <v>1</v>
      </c>
      <c r="AI1961" s="466" t="s">
        <v>180</v>
      </c>
      <c r="AJ1961" s="465">
        <v>17</v>
      </c>
      <c r="AK1961" s="791" t="s">
        <v>813</v>
      </c>
      <c r="AL1961" s="791" t="s">
        <v>813</v>
      </c>
      <c r="AM1961" s="791" t="s">
        <v>813</v>
      </c>
      <c r="AN1961" s="791" t="s">
        <v>813</v>
      </c>
      <c r="AO1961" s="791" t="s">
        <v>813</v>
      </c>
      <c r="AP1961" s="894" t="s">
        <v>2143</v>
      </c>
    </row>
    <row r="1962" spans="1:42" s="404" customFormat="1" ht="15" customHeight="1" x14ac:dyDescent="0.2">
      <c r="A1962" s="402"/>
      <c r="B1962" s="425" t="s">
        <v>882</v>
      </c>
      <c r="C1962" s="424" t="s">
        <v>904</v>
      </c>
      <c r="D1962" s="423" t="s">
        <v>705</v>
      </c>
      <c r="E1962" s="422" t="s">
        <v>50</v>
      </c>
      <c r="F1962" s="420">
        <v>43832</v>
      </c>
      <c r="G1962" s="420">
        <v>44196</v>
      </c>
      <c r="H1962" s="419">
        <v>2020</v>
      </c>
      <c r="I1962" s="418" t="s">
        <v>1934</v>
      </c>
      <c r="J1962" s="439" t="s">
        <v>160</v>
      </c>
      <c r="K1962" s="417" t="s">
        <v>808</v>
      </c>
      <c r="L1962" s="824"/>
      <c r="M1962" s="825"/>
      <c r="N1962" s="792"/>
      <c r="O1962" s="829"/>
      <c r="P1962" s="832"/>
      <c r="Q1962" s="835"/>
      <c r="R1962" s="829"/>
      <c r="S1962" s="416" t="s">
        <v>179</v>
      </c>
      <c r="T1962" s="432" t="s">
        <v>812</v>
      </c>
      <c r="U1962" s="416" t="s">
        <v>177</v>
      </c>
      <c r="V1962" s="415">
        <f>V1961+V1963+V1964</f>
        <v>44223.999000000003</v>
      </c>
      <c r="W1962" s="416" t="s">
        <v>176</v>
      </c>
      <c r="X1962" s="428">
        <f>X1961</f>
        <v>675845.58648000006</v>
      </c>
      <c r="Y1962" s="416" t="s">
        <v>175</v>
      </c>
      <c r="Z1962" s="426"/>
      <c r="AA1962" s="416" t="s">
        <v>175</v>
      </c>
      <c r="AB1962" s="426"/>
      <c r="AC1962" s="501" t="s">
        <v>175</v>
      </c>
      <c r="AD1962" s="500"/>
      <c r="AE1962" s="478" t="s">
        <v>175</v>
      </c>
      <c r="AF1962" s="477"/>
      <c r="AG1962" s="463" t="s">
        <v>175</v>
      </c>
      <c r="AH1962" s="462"/>
      <c r="AI1962" s="463" t="s">
        <v>174</v>
      </c>
      <c r="AJ1962" s="464">
        <v>374</v>
      </c>
      <c r="AK1962" s="792"/>
      <c r="AL1962" s="792"/>
      <c r="AM1962" s="792"/>
      <c r="AN1962" s="792"/>
      <c r="AO1962" s="792"/>
      <c r="AP1962" s="895"/>
    </row>
    <row r="1963" spans="1:42" s="404" customFormat="1" x14ac:dyDescent="0.2">
      <c r="A1963" s="402"/>
      <c r="B1963" s="425" t="s">
        <v>882</v>
      </c>
      <c r="C1963" s="424" t="s">
        <v>904</v>
      </c>
      <c r="D1963" s="423" t="s">
        <v>705</v>
      </c>
      <c r="E1963" s="422" t="s">
        <v>50</v>
      </c>
      <c r="F1963" s="420">
        <v>43832</v>
      </c>
      <c r="G1963" s="420">
        <v>44196</v>
      </c>
      <c r="H1963" s="419">
        <v>2020</v>
      </c>
      <c r="I1963" s="418" t="s">
        <v>1934</v>
      </c>
      <c r="J1963" s="439" t="s">
        <v>160</v>
      </c>
      <c r="K1963" s="417" t="s">
        <v>808</v>
      </c>
      <c r="L1963" s="824"/>
      <c r="M1963" s="825"/>
      <c r="N1963" s="792"/>
      <c r="O1963" s="829"/>
      <c r="P1963" s="832"/>
      <c r="Q1963" s="835"/>
      <c r="R1963" s="829"/>
      <c r="S1963" s="416" t="s">
        <v>173</v>
      </c>
      <c r="T1963" s="429" t="s">
        <v>192</v>
      </c>
      <c r="U1963" s="416" t="s">
        <v>171</v>
      </c>
      <c r="V1963" s="427">
        <v>27</v>
      </c>
      <c r="W1963" s="416" t="s">
        <v>170</v>
      </c>
      <c r="X1963" s="428">
        <v>75289.198333872002</v>
      </c>
      <c r="Y1963" s="416" t="s">
        <v>169</v>
      </c>
      <c r="Z1963" s="426">
        <v>0.1855</v>
      </c>
      <c r="AA1963" s="416" t="s">
        <v>169</v>
      </c>
      <c r="AB1963" s="426">
        <v>0.1855</v>
      </c>
      <c r="AC1963" s="501" t="s">
        <v>169</v>
      </c>
      <c r="AD1963" s="500">
        <v>0.44700000000000001</v>
      </c>
      <c r="AE1963" s="478" t="s">
        <v>169</v>
      </c>
      <c r="AF1963" s="477">
        <v>0.44700000000000001</v>
      </c>
      <c r="AG1963" s="463" t="s">
        <v>169</v>
      </c>
      <c r="AH1963" s="462">
        <v>1</v>
      </c>
      <c r="AI1963" s="781"/>
      <c r="AJ1963" s="782"/>
      <c r="AK1963" s="792"/>
      <c r="AL1963" s="792"/>
      <c r="AM1963" s="792"/>
      <c r="AN1963" s="792"/>
      <c r="AO1963" s="792"/>
      <c r="AP1963" s="895"/>
    </row>
    <row r="1964" spans="1:42" s="404" customFormat="1" ht="15" customHeight="1" x14ac:dyDescent="0.2">
      <c r="A1964" s="402"/>
      <c r="B1964" s="425" t="s">
        <v>882</v>
      </c>
      <c r="C1964" s="424" t="s">
        <v>904</v>
      </c>
      <c r="D1964" s="423" t="s">
        <v>705</v>
      </c>
      <c r="E1964" s="422" t="s">
        <v>50</v>
      </c>
      <c r="F1964" s="420">
        <v>43832</v>
      </c>
      <c r="G1964" s="420">
        <v>44196</v>
      </c>
      <c r="H1964" s="419">
        <v>2020</v>
      </c>
      <c r="I1964" s="418" t="s">
        <v>1934</v>
      </c>
      <c r="J1964" s="439" t="s">
        <v>160</v>
      </c>
      <c r="K1964" s="417" t="s">
        <v>808</v>
      </c>
      <c r="L1964" s="824"/>
      <c r="M1964" s="825"/>
      <c r="N1964" s="792"/>
      <c r="O1964" s="829"/>
      <c r="P1964" s="832"/>
      <c r="Q1964" s="835"/>
      <c r="R1964" s="829"/>
      <c r="S1964" s="416" t="s">
        <v>168</v>
      </c>
      <c r="T1964" s="427">
        <v>365</v>
      </c>
      <c r="U1964" s="416" t="s">
        <v>167</v>
      </c>
      <c r="V1964" s="427"/>
      <c r="W1964" s="816"/>
      <c r="X1964" s="817"/>
      <c r="Y1964" s="416" t="s">
        <v>166</v>
      </c>
      <c r="Z1964" s="426">
        <f>IF(Z1962="",Z1963-Z1961,Z1963-Z1962)</f>
        <v>0</v>
      </c>
      <c r="AA1964" s="416" t="s">
        <v>166</v>
      </c>
      <c r="AB1964" s="426">
        <f>IF(AB1962="",AB1963-AB1961,AB1963-AB1962)</f>
        <v>0</v>
      </c>
      <c r="AC1964" s="501" t="s">
        <v>166</v>
      </c>
      <c r="AD1964" s="500">
        <f>IF(AD1962="",AD1963-AD1961,AD1963-AD1962)</f>
        <v>0</v>
      </c>
      <c r="AE1964" s="478" t="s">
        <v>166</v>
      </c>
      <c r="AF1964" s="477">
        <f>IF(AF1962="",AF1963-AF1961,AF1963-AF1962)</f>
        <v>0</v>
      </c>
      <c r="AG1964" s="463" t="s">
        <v>166</v>
      </c>
      <c r="AH1964" s="462">
        <f>IF(AH1962="",AH1963-AH1961,AH1963-AH1962)</f>
        <v>0</v>
      </c>
      <c r="AI1964" s="781"/>
      <c r="AJ1964" s="782"/>
      <c r="AK1964" s="792"/>
      <c r="AL1964" s="792"/>
      <c r="AM1964" s="792"/>
      <c r="AN1964" s="792"/>
      <c r="AO1964" s="792"/>
      <c r="AP1964" s="895"/>
    </row>
    <row r="1965" spans="1:42" s="404" customFormat="1" ht="15" customHeight="1" x14ac:dyDescent="0.2">
      <c r="A1965" s="402"/>
      <c r="B1965" s="425" t="s">
        <v>882</v>
      </c>
      <c r="C1965" s="424" t="s">
        <v>904</v>
      </c>
      <c r="D1965" s="423" t="s">
        <v>705</v>
      </c>
      <c r="E1965" s="422" t="s">
        <v>50</v>
      </c>
      <c r="F1965" s="420">
        <v>43832</v>
      </c>
      <c r="G1965" s="420">
        <v>44196</v>
      </c>
      <c r="H1965" s="419">
        <v>2020</v>
      </c>
      <c r="I1965" s="418" t="s">
        <v>1934</v>
      </c>
      <c r="J1965" s="439" t="s">
        <v>160</v>
      </c>
      <c r="K1965" s="417" t="s">
        <v>808</v>
      </c>
      <c r="L1965" s="824"/>
      <c r="M1965" s="825"/>
      <c r="N1965" s="792"/>
      <c r="O1965" s="829"/>
      <c r="P1965" s="832"/>
      <c r="Q1965" s="835"/>
      <c r="R1965" s="829"/>
      <c r="S1965" s="416" t="s">
        <v>165</v>
      </c>
      <c r="T1965" s="415">
        <v>43832</v>
      </c>
      <c r="U1965" s="416" t="s">
        <v>164</v>
      </c>
      <c r="V1965" s="415">
        <v>44196</v>
      </c>
      <c r="W1965" s="816"/>
      <c r="X1965" s="817"/>
      <c r="Y1965" s="816"/>
      <c r="Z1965" s="817"/>
      <c r="AA1965" s="816"/>
      <c r="AB1965" s="817"/>
      <c r="AC1965" s="838"/>
      <c r="AD1965" s="839"/>
      <c r="AE1965" s="857"/>
      <c r="AF1965" s="858"/>
      <c r="AG1965" s="781"/>
      <c r="AH1965" s="782"/>
      <c r="AI1965" s="781"/>
      <c r="AJ1965" s="782"/>
      <c r="AK1965" s="792"/>
      <c r="AL1965" s="792"/>
      <c r="AM1965" s="792"/>
      <c r="AN1965" s="792"/>
      <c r="AO1965" s="792"/>
      <c r="AP1965" s="895"/>
    </row>
    <row r="1966" spans="1:42" s="404" customFormat="1" ht="15" customHeight="1" thickBot="1" x14ac:dyDescent="0.25">
      <c r="A1966" s="402"/>
      <c r="B1966" s="414" t="s">
        <v>882</v>
      </c>
      <c r="C1966" s="413" t="s">
        <v>904</v>
      </c>
      <c r="D1966" s="412" t="s">
        <v>705</v>
      </c>
      <c r="E1966" s="411" t="s">
        <v>50</v>
      </c>
      <c r="F1966" s="409">
        <v>43832</v>
      </c>
      <c r="G1966" s="409">
        <v>44196</v>
      </c>
      <c r="H1966" s="408">
        <v>2020</v>
      </c>
      <c r="I1966" s="407" t="s">
        <v>1934</v>
      </c>
      <c r="J1966" s="407" t="s">
        <v>160</v>
      </c>
      <c r="K1966" s="495" t="s">
        <v>808</v>
      </c>
      <c r="L1966" s="826"/>
      <c r="M1966" s="827"/>
      <c r="N1966" s="793"/>
      <c r="O1966" s="830"/>
      <c r="P1966" s="833"/>
      <c r="Q1966" s="836"/>
      <c r="R1966" s="830"/>
      <c r="S1966" s="406" t="s">
        <v>158</v>
      </c>
      <c r="T1966" s="451">
        <v>43832</v>
      </c>
      <c r="U1966" s="820"/>
      <c r="V1966" s="821"/>
      <c r="W1966" s="818"/>
      <c r="X1966" s="819"/>
      <c r="Y1966" s="818"/>
      <c r="Z1966" s="819"/>
      <c r="AA1966" s="818"/>
      <c r="AB1966" s="819"/>
      <c r="AC1966" s="840"/>
      <c r="AD1966" s="841"/>
      <c r="AE1966" s="859"/>
      <c r="AF1966" s="860"/>
      <c r="AG1966" s="783"/>
      <c r="AH1966" s="784"/>
      <c r="AI1966" s="783"/>
      <c r="AJ1966" s="784"/>
      <c r="AK1966" s="793"/>
      <c r="AL1966" s="793"/>
      <c r="AM1966" s="793"/>
      <c r="AN1966" s="793"/>
      <c r="AO1966" s="793"/>
      <c r="AP1966" s="896"/>
    </row>
    <row r="1967" spans="1:42" s="404" customFormat="1" ht="12.75" hidden="1" customHeight="1" thickTop="1" x14ac:dyDescent="0.2">
      <c r="A1967" s="402"/>
      <c r="B1967" s="445" t="s">
        <v>882</v>
      </c>
      <c r="C1967" s="444" t="s">
        <v>904</v>
      </c>
      <c r="D1967" s="443" t="s">
        <v>705</v>
      </c>
      <c r="E1967" s="442" t="s">
        <v>238</v>
      </c>
      <c r="F1967" s="440"/>
      <c r="G1967" s="440"/>
      <c r="H1967" s="419">
        <v>2020</v>
      </c>
      <c r="I1967" s="418"/>
      <c r="J1967" s="439" t="s">
        <v>160</v>
      </c>
      <c r="K1967" s="439" t="s">
        <v>808</v>
      </c>
      <c r="L1967" s="822" t="s">
        <v>906</v>
      </c>
      <c r="M1967" s="823"/>
      <c r="N1967" s="791" t="s">
        <v>280</v>
      </c>
      <c r="O1967" s="828" t="s">
        <v>325</v>
      </c>
      <c r="P1967" s="831">
        <v>8.6999999999999993</v>
      </c>
      <c r="Q1967" s="834" t="s">
        <v>218</v>
      </c>
      <c r="R1967" s="828" t="s">
        <v>324</v>
      </c>
      <c r="S1967" s="434" t="s">
        <v>184</v>
      </c>
      <c r="T1967" s="438">
        <v>299016.5724</v>
      </c>
      <c r="U1967" s="434" t="s">
        <v>183</v>
      </c>
      <c r="V1967" s="437"/>
      <c r="W1967" s="434" t="s">
        <v>182</v>
      </c>
      <c r="X1967" s="436">
        <f>T1967</f>
        <v>299016.5724</v>
      </c>
      <c r="Y1967" s="434" t="s">
        <v>181</v>
      </c>
      <c r="Z1967" s="435"/>
      <c r="AA1967" s="434" t="s">
        <v>181</v>
      </c>
      <c r="AB1967" s="435"/>
      <c r="AC1967" s="434" t="s">
        <v>181</v>
      </c>
      <c r="AD1967" s="435"/>
      <c r="AE1967" s="480" t="s">
        <v>181</v>
      </c>
      <c r="AF1967" s="479"/>
      <c r="AG1967" s="466" t="s">
        <v>181</v>
      </c>
      <c r="AH1967" s="467"/>
      <c r="AI1967" s="466" t="s">
        <v>180</v>
      </c>
      <c r="AJ1967" s="465"/>
      <c r="AK1967" s="791" t="s">
        <v>905</v>
      </c>
      <c r="AL1967" s="791" t="s">
        <v>905</v>
      </c>
      <c r="AM1967" s="791" t="s">
        <v>905</v>
      </c>
      <c r="AN1967" s="791" t="s">
        <v>905</v>
      </c>
      <c r="AO1967" s="791" t="s">
        <v>905</v>
      </c>
      <c r="AP1967" s="791" t="s">
        <v>110</v>
      </c>
    </row>
    <row r="1968" spans="1:42" s="404" customFormat="1" ht="15" hidden="1" customHeight="1" x14ac:dyDescent="0.2">
      <c r="A1968" s="402"/>
      <c r="B1968" s="425" t="s">
        <v>882</v>
      </c>
      <c r="C1968" s="424" t="s">
        <v>904</v>
      </c>
      <c r="D1968" s="423" t="s">
        <v>705</v>
      </c>
      <c r="E1968" s="422" t="s">
        <v>238</v>
      </c>
      <c r="F1968" s="420"/>
      <c r="G1968" s="420"/>
      <c r="H1968" s="419">
        <v>2020</v>
      </c>
      <c r="I1968" s="418"/>
      <c r="J1968" s="439" t="s">
        <v>160</v>
      </c>
      <c r="K1968" s="417" t="s">
        <v>808</v>
      </c>
      <c r="L1968" s="824"/>
      <c r="M1968" s="825"/>
      <c r="N1968" s="792"/>
      <c r="O1968" s="829"/>
      <c r="P1968" s="832"/>
      <c r="Q1968" s="835"/>
      <c r="R1968" s="829"/>
      <c r="S1968" s="416" t="s">
        <v>179</v>
      </c>
      <c r="T1968" s="432"/>
      <c r="U1968" s="416" t="s">
        <v>177</v>
      </c>
      <c r="V1968" s="415"/>
      <c r="W1968" s="416" t="s">
        <v>176</v>
      </c>
      <c r="X1968" s="428">
        <f>X1967</f>
        <v>299016.5724</v>
      </c>
      <c r="Y1968" s="416" t="s">
        <v>175</v>
      </c>
      <c r="Z1968" s="426"/>
      <c r="AA1968" s="416" t="s">
        <v>175</v>
      </c>
      <c r="AB1968" s="426"/>
      <c r="AC1968" s="416" t="s">
        <v>175</v>
      </c>
      <c r="AD1968" s="426"/>
      <c r="AE1968" s="478" t="s">
        <v>175</v>
      </c>
      <c r="AF1968" s="477"/>
      <c r="AG1968" s="463" t="s">
        <v>175</v>
      </c>
      <c r="AH1968" s="462"/>
      <c r="AI1968" s="463" t="s">
        <v>174</v>
      </c>
      <c r="AJ1968" s="464"/>
      <c r="AK1968" s="792"/>
      <c r="AL1968" s="792"/>
      <c r="AM1968" s="792"/>
      <c r="AN1968" s="792"/>
      <c r="AO1968" s="792"/>
      <c r="AP1968" s="792"/>
    </row>
    <row r="1969" spans="1:42" s="404" customFormat="1" ht="13.5" hidden="1" thickTop="1" x14ac:dyDescent="0.2">
      <c r="A1969" s="402"/>
      <c r="B1969" s="425" t="s">
        <v>882</v>
      </c>
      <c r="C1969" s="424" t="s">
        <v>904</v>
      </c>
      <c r="D1969" s="423" t="s">
        <v>705</v>
      </c>
      <c r="E1969" s="422" t="s">
        <v>238</v>
      </c>
      <c r="F1969" s="420"/>
      <c r="G1969" s="420"/>
      <c r="H1969" s="419">
        <v>2020</v>
      </c>
      <c r="I1969" s="418"/>
      <c r="J1969" s="439" t="s">
        <v>160</v>
      </c>
      <c r="K1969" s="417" t="s">
        <v>808</v>
      </c>
      <c r="L1969" s="824"/>
      <c r="M1969" s="825"/>
      <c r="N1969" s="792"/>
      <c r="O1969" s="829"/>
      <c r="P1969" s="832"/>
      <c r="Q1969" s="835"/>
      <c r="R1969" s="829"/>
      <c r="S1969" s="416" t="s">
        <v>173</v>
      </c>
      <c r="T1969" s="429"/>
      <c r="U1969" s="416" t="s">
        <v>171</v>
      </c>
      <c r="V1969" s="427"/>
      <c r="W1969" s="416" t="s">
        <v>170</v>
      </c>
      <c r="X1969" s="428"/>
      <c r="Y1969" s="416" t="s">
        <v>169</v>
      </c>
      <c r="Z1969" s="426"/>
      <c r="AA1969" s="416" t="s">
        <v>169</v>
      </c>
      <c r="AB1969" s="426"/>
      <c r="AC1969" s="416" t="s">
        <v>169</v>
      </c>
      <c r="AD1969" s="426"/>
      <c r="AE1969" s="478" t="s">
        <v>169</v>
      </c>
      <c r="AF1969" s="477"/>
      <c r="AG1969" s="463" t="s">
        <v>169</v>
      </c>
      <c r="AH1969" s="462"/>
      <c r="AI1969" s="781"/>
      <c r="AJ1969" s="782"/>
      <c r="AK1969" s="792"/>
      <c r="AL1969" s="792"/>
      <c r="AM1969" s="792"/>
      <c r="AN1969" s="792"/>
      <c r="AO1969" s="792"/>
      <c r="AP1969" s="792"/>
    </row>
    <row r="1970" spans="1:42" s="404" customFormat="1" ht="15" hidden="1" customHeight="1" x14ac:dyDescent="0.2">
      <c r="A1970" s="402"/>
      <c r="B1970" s="425" t="s">
        <v>882</v>
      </c>
      <c r="C1970" s="424" t="s">
        <v>904</v>
      </c>
      <c r="D1970" s="423" t="s">
        <v>705</v>
      </c>
      <c r="E1970" s="422" t="s">
        <v>238</v>
      </c>
      <c r="F1970" s="420"/>
      <c r="G1970" s="420"/>
      <c r="H1970" s="419">
        <v>2020</v>
      </c>
      <c r="I1970" s="418"/>
      <c r="J1970" s="439" t="s">
        <v>160</v>
      </c>
      <c r="K1970" s="417" t="s">
        <v>808</v>
      </c>
      <c r="L1970" s="824"/>
      <c r="M1970" s="825"/>
      <c r="N1970" s="792"/>
      <c r="O1970" s="829"/>
      <c r="P1970" s="832"/>
      <c r="Q1970" s="835"/>
      <c r="R1970" s="829"/>
      <c r="S1970" s="416" t="s">
        <v>168</v>
      </c>
      <c r="T1970" s="427"/>
      <c r="U1970" s="416" t="s">
        <v>167</v>
      </c>
      <c r="V1970" s="427"/>
      <c r="W1970" s="816"/>
      <c r="X1970" s="817"/>
      <c r="Y1970" s="416" t="s">
        <v>166</v>
      </c>
      <c r="Z1970" s="426">
        <f>IF(Z1968="",Z1969-Z1967,Z1969-Z1968)</f>
        <v>0</v>
      </c>
      <c r="AA1970" s="416" t="s">
        <v>166</v>
      </c>
      <c r="AB1970" s="426">
        <f>IF(AB1968="",AB1969-AB1967,AB1969-AB1968)</f>
        <v>0</v>
      </c>
      <c r="AC1970" s="416" t="s">
        <v>166</v>
      </c>
      <c r="AD1970" s="426">
        <f>IF(AD1968="",AD1969-AD1967,AD1969-AD1968)</f>
        <v>0</v>
      </c>
      <c r="AE1970" s="478" t="s">
        <v>166</v>
      </c>
      <c r="AF1970" s="477">
        <f>IF(AF1968="",AF1969-AF1967,AF1969-AF1968)</f>
        <v>0</v>
      </c>
      <c r="AG1970" s="463" t="s">
        <v>166</v>
      </c>
      <c r="AH1970" s="462">
        <f>IF(AH1968="",AH1969-AH1967,AH1969-AH1968)</f>
        <v>0</v>
      </c>
      <c r="AI1970" s="781"/>
      <c r="AJ1970" s="782"/>
      <c r="AK1970" s="792"/>
      <c r="AL1970" s="792"/>
      <c r="AM1970" s="792"/>
      <c r="AN1970" s="792"/>
      <c r="AO1970" s="792"/>
      <c r="AP1970" s="792"/>
    </row>
    <row r="1971" spans="1:42" s="404" customFormat="1" ht="15" hidden="1" customHeight="1" x14ac:dyDescent="0.2">
      <c r="A1971" s="402"/>
      <c r="B1971" s="425" t="s">
        <v>882</v>
      </c>
      <c r="C1971" s="424" t="s">
        <v>904</v>
      </c>
      <c r="D1971" s="423" t="s">
        <v>705</v>
      </c>
      <c r="E1971" s="422" t="s">
        <v>238</v>
      </c>
      <c r="F1971" s="420"/>
      <c r="G1971" s="420"/>
      <c r="H1971" s="419">
        <v>2020</v>
      </c>
      <c r="I1971" s="418"/>
      <c r="J1971" s="439" t="s">
        <v>160</v>
      </c>
      <c r="K1971" s="417" t="s">
        <v>808</v>
      </c>
      <c r="L1971" s="824"/>
      <c r="M1971" s="825"/>
      <c r="N1971" s="792"/>
      <c r="O1971" s="829"/>
      <c r="P1971" s="832"/>
      <c r="Q1971" s="835"/>
      <c r="R1971" s="829"/>
      <c r="S1971" s="416" t="s">
        <v>165</v>
      </c>
      <c r="T1971" s="415"/>
      <c r="U1971" s="416" t="s">
        <v>164</v>
      </c>
      <c r="V1971" s="415"/>
      <c r="W1971" s="816"/>
      <c r="X1971" s="817"/>
      <c r="Y1971" s="816"/>
      <c r="Z1971" s="817"/>
      <c r="AA1971" s="816"/>
      <c r="AB1971" s="817"/>
      <c r="AC1971" s="816"/>
      <c r="AD1971" s="817"/>
      <c r="AE1971" s="857"/>
      <c r="AF1971" s="858"/>
      <c r="AG1971" s="781"/>
      <c r="AH1971" s="782"/>
      <c r="AI1971" s="781"/>
      <c r="AJ1971" s="782"/>
      <c r="AK1971" s="792"/>
      <c r="AL1971" s="792"/>
      <c r="AM1971" s="792"/>
      <c r="AN1971" s="792"/>
      <c r="AO1971" s="792"/>
      <c r="AP1971" s="792"/>
    </row>
    <row r="1972" spans="1:42" s="404" customFormat="1" ht="15" hidden="1" customHeight="1" thickBot="1" x14ac:dyDescent="0.25">
      <c r="A1972" s="402"/>
      <c r="B1972" s="414" t="s">
        <v>882</v>
      </c>
      <c r="C1972" s="413" t="s">
        <v>904</v>
      </c>
      <c r="D1972" s="412" t="s">
        <v>705</v>
      </c>
      <c r="E1972" s="411" t="s">
        <v>238</v>
      </c>
      <c r="F1972" s="409"/>
      <c r="G1972" s="409"/>
      <c r="H1972" s="408">
        <v>2020</v>
      </c>
      <c r="I1972" s="407"/>
      <c r="J1972" s="407" t="s">
        <v>160</v>
      </c>
      <c r="K1972" s="495" t="s">
        <v>808</v>
      </c>
      <c r="L1972" s="826"/>
      <c r="M1972" s="827"/>
      <c r="N1972" s="793"/>
      <c r="O1972" s="830"/>
      <c r="P1972" s="833"/>
      <c r="Q1972" s="836"/>
      <c r="R1972" s="830"/>
      <c r="S1972" s="406" t="s">
        <v>158</v>
      </c>
      <c r="T1972" s="451"/>
      <c r="U1972" s="820"/>
      <c r="V1972" s="821"/>
      <c r="W1972" s="818"/>
      <c r="X1972" s="819"/>
      <c r="Y1972" s="818"/>
      <c r="Z1972" s="819"/>
      <c r="AA1972" s="818"/>
      <c r="AB1972" s="819"/>
      <c r="AC1972" s="818"/>
      <c r="AD1972" s="819"/>
      <c r="AE1972" s="859"/>
      <c r="AF1972" s="860"/>
      <c r="AG1972" s="783"/>
      <c r="AH1972" s="784"/>
      <c r="AI1972" s="783"/>
      <c r="AJ1972" s="784"/>
      <c r="AK1972" s="793"/>
      <c r="AL1972" s="793"/>
      <c r="AM1972" s="793"/>
      <c r="AN1972" s="793"/>
      <c r="AO1972" s="793"/>
      <c r="AP1972" s="793"/>
    </row>
    <row r="1973" spans="1:42" s="404" customFormat="1" ht="12.75" customHeight="1" thickTop="1" x14ac:dyDescent="0.2">
      <c r="A1973" s="402"/>
      <c r="B1973" s="445" t="s">
        <v>882</v>
      </c>
      <c r="C1973" s="444" t="s">
        <v>901</v>
      </c>
      <c r="D1973" s="443" t="s">
        <v>705</v>
      </c>
      <c r="E1973" s="442" t="s">
        <v>50</v>
      </c>
      <c r="F1973" s="440">
        <v>43832</v>
      </c>
      <c r="G1973" s="440">
        <v>44196</v>
      </c>
      <c r="H1973" s="419">
        <v>2020</v>
      </c>
      <c r="I1973" s="418" t="s">
        <v>1934</v>
      </c>
      <c r="J1973" s="439" t="s">
        <v>160</v>
      </c>
      <c r="K1973" s="439" t="s">
        <v>808</v>
      </c>
      <c r="L1973" s="822" t="s">
        <v>903</v>
      </c>
      <c r="M1973" s="823"/>
      <c r="N1973" s="791" t="s">
        <v>280</v>
      </c>
      <c r="O1973" s="828" t="s">
        <v>325</v>
      </c>
      <c r="P1973" s="831">
        <v>4.1100000000000003</v>
      </c>
      <c r="Q1973" s="834" t="s">
        <v>218</v>
      </c>
      <c r="R1973" s="828" t="s">
        <v>200</v>
      </c>
      <c r="S1973" s="434" t="s">
        <v>184</v>
      </c>
      <c r="T1973" s="438">
        <v>180747.19328000001</v>
      </c>
      <c r="U1973" s="434" t="s">
        <v>183</v>
      </c>
      <c r="V1973" s="437">
        <f>T1978+T1976-0.001</f>
        <v>44196.999000000003</v>
      </c>
      <c r="W1973" s="434" t="s">
        <v>182</v>
      </c>
      <c r="X1973" s="436">
        <f>T1973</f>
        <v>180747.19328000001</v>
      </c>
      <c r="Y1973" s="434" t="s">
        <v>181</v>
      </c>
      <c r="Z1973" s="435">
        <v>0.129</v>
      </c>
      <c r="AA1973" s="434" t="s">
        <v>181</v>
      </c>
      <c r="AB1973" s="435">
        <v>0.129</v>
      </c>
      <c r="AC1973" s="503" t="s">
        <v>181</v>
      </c>
      <c r="AD1973" s="502">
        <v>0.55679999999999996</v>
      </c>
      <c r="AE1973" s="480" t="s">
        <v>181</v>
      </c>
      <c r="AF1973" s="479">
        <v>0.55679999999999996</v>
      </c>
      <c r="AG1973" s="466" t="s">
        <v>181</v>
      </c>
      <c r="AH1973" s="467">
        <v>1</v>
      </c>
      <c r="AI1973" s="466" t="s">
        <v>180</v>
      </c>
      <c r="AJ1973" s="465">
        <v>17</v>
      </c>
      <c r="AK1973" s="791" t="s">
        <v>813</v>
      </c>
      <c r="AL1973" s="791" t="s">
        <v>813</v>
      </c>
      <c r="AM1973" s="791" t="s">
        <v>813</v>
      </c>
      <c r="AN1973" s="791" t="s">
        <v>813</v>
      </c>
      <c r="AO1973" s="791" t="s">
        <v>813</v>
      </c>
      <c r="AP1973" s="894" t="s">
        <v>2143</v>
      </c>
    </row>
    <row r="1974" spans="1:42" s="404" customFormat="1" ht="15" customHeight="1" x14ac:dyDescent="0.2">
      <c r="A1974" s="402"/>
      <c r="B1974" s="425" t="s">
        <v>882</v>
      </c>
      <c r="C1974" s="424" t="s">
        <v>901</v>
      </c>
      <c r="D1974" s="423" t="s">
        <v>705</v>
      </c>
      <c r="E1974" s="422" t="s">
        <v>50</v>
      </c>
      <c r="F1974" s="420">
        <v>43832</v>
      </c>
      <c r="G1974" s="420">
        <v>44196</v>
      </c>
      <c r="H1974" s="419">
        <v>2020</v>
      </c>
      <c r="I1974" s="418" t="s">
        <v>1934</v>
      </c>
      <c r="J1974" s="439" t="s">
        <v>160</v>
      </c>
      <c r="K1974" s="417" t="s">
        <v>808</v>
      </c>
      <c r="L1974" s="824"/>
      <c r="M1974" s="825"/>
      <c r="N1974" s="792"/>
      <c r="O1974" s="829"/>
      <c r="P1974" s="832"/>
      <c r="Q1974" s="835"/>
      <c r="R1974" s="829"/>
      <c r="S1974" s="416" t="s">
        <v>179</v>
      </c>
      <c r="T1974" s="432" t="s">
        <v>812</v>
      </c>
      <c r="U1974" s="416" t="s">
        <v>177</v>
      </c>
      <c r="V1974" s="415">
        <f>V1973+V1975+V1976</f>
        <v>44223.999000000003</v>
      </c>
      <c r="W1974" s="416" t="s">
        <v>176</v>
      </c>
      <c r="X1974" s="428">
        <f>X1973</f>
        <v>180747.19328000001</v>
      </c>
      <c r="Y1974" s="416" t="s">
        <v>175</v>
      </c>
      <c r="Z1974" s="426"/>
      <c r="AA1974" s="416" t="s">
        <v>175</v>
      </c>
      <c r="AB1974" s="426"/>
      <c r="AC1974" s="501" t="s">
        <v>175</v>
      </c>
      <c r="AD1974" s="500"/>
      <c r="AE1974" s="478" t="s">
        <v>175</v>
      </c>
      <c r="AF1974" s="477"/>
      <c r="AG1974" s="463" t="s">
        <v>175</v>
      </c>
      <c r="AH1974" s="462"/>
      <c r="AI1974" s="463" t="s">
        <v>174</v>
      </c>
      <c r="AJ1974" s="464">
        <v>374</v>
      </c>
      <c r="AK1974" s="792"/>
      <c r="AL1974" s="792"/>
      <c r="AM1974" s="792"/>
      <c r="AN1974" s="792"/>
      <c r="AO1974" s="792"/>
      <c r="AP1974" s="895"/>
    </row>
    <row r="1975" spans="1:42" s="404" customFormat="1" x14ac:dyDescent="0.2">
      <c r="A1975" s="402"/>
      <c r="B1975" s="425" t="s">
        <v>882</v>
      </c>
      <c r="C1975" s="424" t="s">
        <v>901</v>
      </c>
      <c r="D1975" s="423" t="s">
        <v>705</v>
      </c>
      <c r="E1975" s="422" t="s">
        <v>50</v>
      </c>
      <c r="F1975" s="420">
        <v>43832</v>
      </c>
      <c r="G1975" s="420">
        <v>44196</v>
      </c>
      <c r="H1975" s="419">
        <v>2020</v>
      </c>
      <c r="I1975" s="418" t="s">
        <v>1934</v>
      </c>
      <c r="J1975" s="439" t="s">
        <v>160</v>
      </c>
      <c r="K1975" s="417" t="s">
        <v>808</v>
      </c>
      <c r="L1975" s="824"/>
      <c r="M1975" s="825"/>
      <c r="N1975" s="792"/>
      <c r="O1975" s="829"/>
      <c r="P1975" s="832"/>
      <c r="Q1975" s="835"/>
      <c r="R1975" s="829"/>
      <c r="S1975" s="416" t="s">
        <v>173</v>
      </c>
      <c r="T1975" s="429" t="s">
        <v>192</v>
      </c>
      <c r="U1975" s="416" t="s">
        <v>171</v>
      </c>
      <c r="V1975" s="427">
        <v>27</v>
      </c>
      <c r="W1975" s="416" t="s">
        <v>170</v>
      </c>
      <c r="X1975" s="428">
        <v>15544.25862208</v>
      </c>
      <c r="Y1975" s="416" t="s">
        <v>169</v>
      </c>
      <c r="Z1975" s="426">
        <v>0.129</v>
      </c>
      <c r="AA1975" s="416" t="s">
        <v>169</v>
      </c>
      <c r="AB1975" s="426">
        <v>0.129</v>
      </c>
      <c r="AC1975" s="501" t="s">
        <v>169</v>
      </c>
      <c r="AD1975" s="500">
        <v>0.55679999999999996</v>
      </c>
      <c r="AE1975" s="478" t="s">
        <v>169</v>
      </c>
      <c r="AF1975" s="477">
        <v>0.55679999999999996</v>
      </c>
      <c r="AG1975" s="463" t="s">
        <v>169</v>
      </c>
      <c r="AH1975" s="462">
        <v>1</v>
      </c>
      <c r="AI1975" s="781"/>
      <c r="AJ1975" s="782"/>
      <c r="AK1975" s="792"/>
      <c r="AL1975" s="792"/>
      <c r="AM1975" s="792"/>
      <c r="AN1975" s="792"/>
      <c r="AO1975" s="792"/>
      <c r="AP1975" s="895"/>
    </row>
    <row r="1976" spans="1:42" s="404" customFormat="1" ht="15" customHeight="1" x14ac:dyDescent="0.2">
      <c r="A1976" s="402"/>
      <c r="B1976" s="425" t="s">
        <v>882</v>
      </c>
      <c r="C1976" s="424" t="s">
        <v>901</v>
      </c>
      <c r="D1976" s="423" t="s">
        <v>705</v>
      </c>
      <c r="E1976" s="422" t="s">
        <v>50</v>
      </c>
      <c r="F1976" s="420">
        <v>43832</v>
      </c>
      <c r="G1976" s="420">
        <v>44196</v>
      </c>
      <c r="H1976" s="419">
        <v>2020</v>
      </c>
      <c r="I1976" s="418" t="s">
        <v>1934</v>
      </c>
      <c r="J1976" s="439" t="s">
        <v>160</v>
      </c>
      <c r="K1976" s="417" t="s">
        <v>808</v>
      </c>
      <c r="L1976" s="824"/>
      <c r="M1976" s="825"/>
      <c r="N1976" s="792"/>
      <c r="O1976" s="829"/>
      <c r="P1976" s="832"/>
      <c r="Q1976" s="835"/>
      <c r="R1976" s="829"/>
      <c r="S1976" s="416" t="s">
        <v>168</v>
      </c>
      <c r="T1976" s="427">
        <v>365</v>
      </c>
      <c r="U1976" s="416" t="s">
        <v>167</v>
      </c>
      <c r="V1976" s="427"/>
      <c r="W1976" s="816"/>
      <c r="X1976" s="817"/>
      <c r="Y1976" s="416" t="s">
        <v>166</v>
      </c>
      <c r="Z1976" s="426">
        <f>IF(Z1974="",Z1975-Z1973,Z1975-Z1974)</f>
        <v>0</v>
      </c>
      <c r="AA1976" s="416" t="s">
        <v>166</v>
      </c>
      <c r="AB1976" s="426">
        <f>IF(AB1974="",AB1975-AB1973,AB1975-AB1974)</f>
        <v>0</v>
      </c>
      <c r="AC1976" s="501" t="s">
        <v>166</v>
      </c>
      <c r="AD1976" s="500">
        <f>IF(AD1974="",AD1975-AD1973,AD1975-AD1974)</f>
        <v>0</v>
      </c>
      <c r="AE1976" s="478" t="s">
        <v>166</v>
      </c>
      <c r="AF1976" s="477">
        <f>IF(AF1974="",AF1975-AF1973,AF1975-AF1974)</f>
        <v>0</v>
      </c>
      <c r="AG1976" s="463" t="s">
        <v>166</v>
      </c>
      <c r="AH1976" s="462">
        <f>IF(AH1974="",AH1975-AH1973,AH1975-AH1974)</f>
        <v>0</v>
      </c>
      <c r="AI1976" s="781"/>
      <c r="AJ1976" s="782"/>
      <c r="AK1976" s="792"/>
      <c r="AL1976" s="792"/>
      <c r="AM1976" s="792"/>
      <c r="AN1976" s="792"/>
      <c r="AO1976" s="792"/>
      <c r="AP1976" s="895"/>
    </row>
    <row r="1977" spans="1:42" s="404" customFormat="1" ht="15" customHeight="1" x14ac:dyDescent="0.2">
      <c r="A1977" s="402"/>
      <c r="B1977" s="425" t="s">
        <v>882</v>
      </c>
      <c r="C1977" s="424" t="s">
        <v>901</v>
      </c>
      <c r="D1977" s="423" t="s">
        <v>705</v>
      </c>
      <c r="E1977" s="422" t="s">
        <v>50</v>
      </c>
      <c r="F1977" s="420">
        <v>43832</v>
      </c>
      <c r="G1977" s="420">
        <v>44196</v>
      </c>
      <c r="H1977" s="419">
        <v>2020</v>
      </c>
      <c r="I1977" s="418" t="s">
        <v>1934</v>
      </c>
      <c r="J1977" s="439" t="s">
        <v>160</v>
      </c>
      <c r="K1977" s="417" t="s">
        <v>808</v>
      </c>
      <c r="L1977" s="824"/>
      <c r="M1977" s="825"/>
      <c r="N1977" s="792"/>
      <c r="O1977" s="829"/>
      <c r="P1977" s="832"/>
      <c r="Q1977" s="835"/>
      <c r="R1977" s="829"/>
      <c r="S1977" s="416" t="s">
        <v>165</v>
      </c>
      <c r="T1977" s="415">
        <v>43832</v>
      </c>
      <c r="U1977" s="416" t="s">
        <v>164</v>
      </c>
      <c r="V1977" s="415">
        <v>44196</v>
      </c>
      <c r="W1977" s="816"/>
      <c r="X1977" s="817"/>
      <c r="Y1977" s="816"/>
      <c r="Z1977" s="817"/>
      <c r="AA1977" s="816"/>
      <c r="AB1977" s="817"/>
      <c r="AC1977" s="838"/>
      <c r="AD1977" s="839"/>
      <c r="AE1977" s="857"/>
      <c r="AF1977" s="858"/>
      <c r="AG1977" s="781"/>
      <c r="AH1977" s="782"/>
      <c r="AI1977" s="781"/>
      <c r="AJ1977" s="782"/>
      <c r="AK1977" s="792"/>
      <c r="AL1977" s="792"/>
      <c r="AM1977" s="792"/>
      <c r="AN1977" s="792"/>
      <c r="AO1977" s="792"/>
      <c r="AP1977" s="895"/>
    </row>
    <row r="1978" spans="1:42" s="404" customFormat="1" ht="15" customHeight="1" thickBot="1" x14ac:dyDescent="0.25">
      <c r="A1978" s="402"/>
      <c r="B1978" s="414" t="s">
        <v>882</v>
      </c>
      <c r="C1978" s="413" t="s">
        <v>901</v>
      </c>
      <c r="D1978" s="412" t="s">
        <v>705</v>
      </c>
      <c r="E1978" s="411" t="s">
        <v>50</v>
      </c>
      <c r="F1978" s="409">
        <v>43832</v>
      </c>
      <c r="G1978" s="409">
        <v>44196</v>
      </c>
      <c r="H1978" s="408">
        <v>2020</v>
      </c>
      <c r="I1978" s="407" t="s">
        <v>1934</v>
      </c>
      <c r="J1978" s="407" t="s">
        <v>160</v>
      </c>
      <c r="K1978" s="495" t="s">
        <v>808</v>
      </c>
      <c r="L1978" s="826"/>
      <c r="M1978" s="827"/>
      <c r="N1978" s="793"/>
      <c r="O1978" s="830"/>
      <c r="P1978" s="833"/>
      <c r="Q1978" s="836"/>
      <c r="R1978" s="830"/>
      <c r="S1978" s="406" t="s">
        <v>158</v>
      </c>
      <c r="T1978" s="451">
        <v>43832</v>
      </c>
      <c r="U1978" s="820"/>
      <c r="V1978" s="821"/>
      <c r="W1978" s="818"/>
      <c r="X1978" s="819"/>
      <c r="Y1978" s="818"/>
      <c r="Z1978" s="819"/>
      <c r="AA1978" s="818"/>
      <c r="AB1978" s="819"/>
      <c r="AC1978" s="840"/>
      <c r="AD1978" s="841"/>
      <c r="AE1978" s="859"/>
      <c r="AF1978" s="860"/>
      <c r="AG1978" s="783"/>
      <c r="AH1978" s="784"/>
      <c r="AI1978" s="783"/>
      <c r="AJ1978" s="784"/>
      <c r="AK1978" s="793"/>
      <c r="AL1978" s="793"/>
      <c r="AM1978" s="793"/>
      <c r="AN1978" s="793"/>
      <c r="AO1978" s="793"/>
      <c r="AP1978" s="896"/>
    </row>
    <row r="1979" spans="1:42" s="404" customFormat="1" ht="12.75" hidden="1" customHeight="1" thickTop="1" x14ac:dyDescent="0.2">
      <c r="A1979" s="402"/>
      <c r="B1979" s="445" t="s">
        <v>882</v>
      </c>
      <c r="C1979" s="444" t="s">
        <v>901</v>
      </c>
      <c r="D1979" s="443" t="s">
        <v>705</v>
      </c>
      <c r="E1979" s="442" t="s">
        <v>238</v>
      </c>
      <c r="F1979" s="440"/>
      <c r="G1979" s="440"/>
      <c r="H1979" s="419">
        <v>2020</v>
      </c>
      <c r="I1979" s="418"/>
      <c r="J1979" s="439" t="s">
        <v>160</v>
      </c>
      <c r="K1979" s="439" t="s">
        <v>808</v>
      </c>
      <c r="L1979" s="822" t="s">
        <v>903</v>
      </c>
      <c r="M1979" s="823"/>
      <c r="N1979" s="791" t="s">
        <v>280</v>
      </c>
      <c r="O1979" s="828" t="s">
        <v>325</v>
      </c>
      <c r="P1979" s="831">
        <v>4.1100000000000003</v>
      </c>
      <c r="Q1979" s="834" t="s">
        <v>218</v>
      </c>
      <c r="R1979" s="828" t="s">
        <v>324</v>
      </c>
      <c r="S1979" s="434" t="s">
        <v>184</v>
      </c>
      <c r="T1979" s="438">
        <v>129495.36599999999</v>
      </c>
      <c r="U1979" s="434" t="s">
        <v>183</v>
      </c>
      <c r="V1979" s="437"/>
      <c r="W1979" s="434" t="s">
        <v>182</v>
      </c>
      <c r="X1979" s="436">
        <f>T1979</f>
        <v>129495.36599999999</v>
      </c>
      <c r="Y1979" s="434" t="s">
        <v>181</v>
      </c>
      <c r="Z1979" s="435"/>
      <c r="AA1979" s="434" t="s">
        <v>181</v>
      </c>
      <c r="AB1979" s="435"/>
      <c r="AC1979" s="434" t="s">
        <v>181</v>
      </c>
      <c r="AD1979" s="435"/>
      <c r="AE1979" s="480" t="s">
        <v>181</v>
      </c>
      <c r="AF1979" s="479"/>
      <c r="AG1979" s="466" t="s">
        <v>181</v>
      </c>
      <c r="AH1979" s="467"/>
      <c r="AI1979" s="466" t="s">
        <v>180</v>
      </c>
      <c r="AJ1979" s="465"/>
      <c r="AK1979" s="791" t="s">
        <v>902</v>
      </c>
      <c r="AL1979" s="791" t="s">
        <v>902</v>
      </c>
      <c r="AM1979" s="791" t="s">
        <v>902</v>
      </c>
      <c r="AN1979" s="791" t="s">
        <v>902</v>
      </c>
      <c r="AO1979" s="791" t="s">
        <v>902</v>
      </c>
      <c r="AP1979" s="791" t="s">
        <v>110</v>
      </c>
    </row>
    <row r="1980" spans="1:42" s="404" customFormat="1" ht="15" hidden="1" customHeight="1" x14ac:dyDescent="0.2">
      <c r="A1980" s="402"/>
      <c r="B1980" s="425" t="s">
        <v>882</v>
      </c>
      <c r="C1980" s="424" t="s">
        <v>901</v>
      </c>
      <c r="D1980" s="423" t="s">
        <v>705</v>
      </c>
      <c r="E1980" s="422" t="s">
        <v>238</v>
      </c>
      <c r="F1980" s="420"/>
      <c r="G1980" s="420"/>
      <c r="H1980" s="419">
        <v>2020</v>
      </c>
      <c r="I1980" s="418"/>
      <c r="J1980" s="439" t="s">
        <v>160</v>
      </c>
      <c r="K1980" s="417" t="s">
        <v>808</v>
      </c>
      <c r="L1980" s="824"/>
      <c r="M1980" s="825"/>
      <c r="N1980" s="792"/>
      <c r="O1980" s="829"/>
      <c r="P1980" s="832"/>
      <c r="Q1980" s="835"/>
      <c r="R1980" s="829"/>
      <c r="S1980" s="416" t="s">
        <v>179</v>
      </c>
      <c r="T1980" s="432"/>
      <c r="U1980" s="416" t="s">
        <v>177</v>
      </c>
      <c r="V1980" s="415"/>
      <c r="W1980" s="416" t="s">
        <v>176</v>
      </c>
      <c r="X1980" s="428">
        <f>X1979</f>
        <v>129495.36599999999</v>
      </c>
      <c r="Y1980" s="416" t="s">
        <v>175</v>
      </c>
      <c r="Z1980" s="426"/>
      <c r="AA1980" s="416" t="s">
        <v>175</v>
      </c>
      <c r="AB1980" s="426"/>
      <c r="AC1980" s="416" t="s">
        <v>175</v>
      </c>
      <c r="AD1980" s="426"/>
      <c r="AE1980" s="478" t="s">
        <v>175</v>
      </c>
      <c r="AF1980" s="477"/>
      <c r="AG1980" s="463" t="s">
        <v>175</v>
      </c>
      <c r="AH1980" s="462"/>
      <c r="AI1980" s="463" t="s">
        <v>174</v>
      </c>
      <c r="AJ1980" s="464"/>
      <c r="AK1980" s="792"/>
      <c r="AL1980" s="792"/>
      <c r="AM1980" s="792"/>
      <c r="AN1980" s="792"/>
      <c r="AO1980" s="792"/>
      <c r="AP1980" s="792"/>
    </row>
    <row r="1981" spans="1:42" s="404" customFormat="1" ht="13.5" hidden="1" thickTop="1" x14ac:dyDescent="0.2">
      <c r="A1981" s="402"/>
      <c r="B1981" s="425" t="s">
        <v>882</v>
      </c>
      <c r="C1981" s="424" t="s">
        <v>901</v>
      </c>
      <c r="D1981" s="423" t="s">
        <v>705</v>
      </c>
      <c r="E1981" s="422" t="s">
        <v>238</v>
      </c>
      <c r="F1981" s="420"/>
      <c r="G1981" s="420"/>
      <c r="H1981" s="419">
        <v>2020</v>
      </c>
      <c r="I1981" s="418"/>
      <c r="J1981" s="439" t="s">
        <v>160</v>
      </c>
      <c r="K1981" s="417" t="s">
        <v>808</v>
      </c>
      <c r="L1981" s="824"/>
      <c r="M1981" s="825"/>
      <c r="N1981" s="792"/>
      <c r="O1981" s="829"/>
      <c r="P1981" s="832"/>
      <c r="Q1981" s="835"/>
      <c r="R1981" s="829"/>
      <c r="S1981" s="416" t="s">
        <v>173</v>
      </c>
      <c r="T1981" s="429"/>
      <c r="U1981" s="416" t="s">
        <v>171</v>
      </c>
      <c r="V1981" s="427"/>
      <c r="W1981" s="416" t="s">
        <v>170</v>
      </c>
      <c r="X1981" s="428"/>
      <c r="Y1981" s="416" t="s">
        <v>169</v>
      </c>
      <c r="Z1981" s="426"/>
      <c r="AA1981" s="416" t="s">
        <v>169</v>
      </c>
      <c r="AB1981" s="426"/>
      <c r="AC1981" s="416" t="s">
        <v>169</v>
      </c>
      <c r="AD1981" s="426"/>
      <c r="AE1981" s="478" t="s">
        <v>169</v>
      </c>
      <c r="AF1981" s="477"/>
      <c r="AG1981" s="463" t="s">
        <v>169</v>
      </c>
      <c r="AH1981" s="462"/>
      <c r="AI1981" s="781"/>
      <c r="AJ1981" s="782"/>
      <c r="AK1981" s="792"/>
      <c r="AL1981" s="792"/>
      <c r="AM1981" s="792"/>
      <c r="AN1981" s="792"/>
      <c r="AO1981" s="792"/>
      <c r="AP1981" s="792"/>
    </row>
    <row r="1982" spans="1:42" s="404" customFormat="1" ht="15" hidden="1" customHeight="1" x14ac:dyDescent="0.2">
      <c r="A1982" s="402"/>
      <c r="B1982" s="425" t="s">
        <v>882</v>
      </c>
      <c r="C1982" s="424" t="s">
        <v>901</v>
      </c>
      <c r="D1982" s="423" t="s">
        <v>705</v>
      </c>
      <c r="E1982" s="422" t="s">
        <v>238</v>
      </c>
      <c r="F1982" s="420"/>
      <c r="G1982" s="420"/>
      <c r="H1982" s="419">
        <v>2020</v>
      </c>
      <c r="I1982" s="418"/>
      <c r="J1982" s="439" t="s">
        <v>160</v>
      </c>
      <c r="K1982" s="417" t="s">
        <v>808</v>
      </c>
      <c r="L1982" s="824"/>
      <c r="M1982" s="825"/>
      <c r="N1982" s="792"/>
      <c r="O1982" s="829"/>
      <c r="P1982" s="832"/>
      <c r="Q1982" s="835"/>
      <c r="R1982" s="829"/>
      <c r="S1982" s="416" t="s">
        <v>168</v>
      </c>
      <c r="T1982" s="427"/>
      <c r="U1982" s="416" t="s">
        <v>167</v>
      </c>
      <c r="V1982" s="427"/>
      <c r="W1982" s="816"/>
      <c r="X1982" s="817"/>
      <c r="Y1982" s="416" t="s">
        <v>166</v>
      </c>
      <c r="Z1982" s="426">
        <f>IF(Z1980="",Z1981-Z1979,Z1981-Z1980)</f>
        <v>0</v>
      </c>
      <c r="AA1982" s="416" t="s">
        <v>166</v>
      </c>
      <c r="AB1982" s="426">
        <f>IF(AB1980="",AB1981-AB1979,AB1981-AB1980)</f>
        <v>0</v>
      </c>
      <c r="AC1982" s="416" t="s">
        <v>166</v>
      </c>
      <c r="AD1982" s="426">
        <f>IF(AD1980="",AD1981-AD1979,AD1981-AD1980)</f>
        <v>0</v>
      </c>
      <c r="AE1982" s="478" t="s">
        <v>166</v>
      </c>
      <c r="AF1982" s="477">
        <f>IF(AF1980="",AF1981-AF1979,AF1981-AF1980)</f>
        <v>0</v>
      </c>
      <c r="AG1982" s="463" t="s">
        <v>166</v>
      </c>
      <c r="AH1982" s="462">
        <f>IF(AH1980="",AH1981-AH1979,AH1981-AH1980)</f>
        <v>0</v>
      </c>
      <c r="AI1982" s="781"/>
      <c r="AJ1982" s="782"/>
      <c r="AK1982" s="792"/>
      <c r="AL1982" s="792"/>
      <c r="AM1982" s="792"/>
      <c r="AN1982" s="792"/>
      <c r="AO1982" s="792"/>
      <c r="AP1982" s="792"/>
    </row>
    <row r="1983" spans="1:42" s="404" customFormat="1" ht="15" hidden="1" customHeight="1" x14ac:dyDescent="0.2">
      <c r="A1983" s="402"/>
      <c r="B1983" s="425" t="s">
        <v>882</v>
      </c>
      <c r="C1983" s="424" t="s">
        <v>901</v>
      </c>
      <c r="D1983" s="423" t="s">
        <v>705</v>
      </c>
      <c r="E1983" s="422" t="s">
        <v>238</v>
      </c>
      <c r="F1983" s="420"/>
      <c r="G1983" s="420"/>
      <c r="H1983" s="419">
        <v>2020</v>
      </c>
      <c r="I1983" s="418"/>
      <c r="J1983" s="439" t="s">
        <v>160</v>
      </c>
      <c r="K1983" s="417" t="s">
        <v>808</v>
      </c>
      <c r="L1983" s="824"/>
      <c r="M1983" s="825"/>
      <c r="N1983" s="792"/>
      <c r="O1983" s="829"/>
      <c r="P1983" s="832"/>
      <c r="Q1983" s="835"/>
      <c r="R1983" s="829"/>
      <c r="S1983" s="416" t="s">
        <v>165</v>
      </c>
      <c r="T1983" s="415"/>
      <c r="U1983" s="416" t="s">
        <v>164</v>
      </c>
      <c r="V1983" s="415"/>
      <c r="W1983" s="816"/>
      <c r="X1983" s="817"/>
      <c r="Y1983" s="816"/>
      <c r="Z1983" s="817"/>
      <c r="AA1983" s="816"/>
      <c r="AB1983" s="817"/>
      <c r="AC1983" s="816"/>
      <c r="AD1983" s="817"/>
      <c r="AE1983" s="857"/>
      <c r="AF1983" s="858"/>
      <c r="AG1983" s="781"/>
      <c r="AH1983" s="782"/>
      <c r="AI1983" s="781"/>
      <c r="AJ1983" s="782"/>
      <c r="AK1983" s="792"/>
      <c r="AL1983" s="792"/>
      <c r="AM1983" s="792"/>
      <c r="AN1983" s="792"/>
      <c r="AO1983" s="792"/>
      <c r="AP1983" s="792"/>
    </row>
    <row r="1984" spans="1:42" s="404" customFormat="1" ht="15" hidden="1" customHeight="1" thickBot="1" x14ac:dyDescent="0.25">
      <c r="A1984" s="402"/>
      <c r="B1984" s="414" t="s">
        <v>882</v>
      </c>
      <c r="C1984" s="413" t="s">
        <v>901</v>
      </c>
      <c r="D1984" s="412" t="s">
        <v>705</v>
      </c>
      <c r="E1984" s="411" t="s">
        <v>238</v>
      </c>
      <c r="F1984" s="409"/>
      <c r="G1984" s="409"/>
      <c r="H1984" s="408">
        <v>2020</v>
      </c>
      <c r="I1984" s="407"/>
      <c r="J1984" s="407" t="s">
        <v>160</v>
      </c>
      <c r="K1984" s="495" t="s">
        <v>808</v>
      </c>
      <c r="L1984" s="826"/>
      <c r="M1984" s="827"/>
      <c r="N1984" s="793"/>
      <c r="O1984" s="830"/>
      <c r="P1984" s="833"/>
      <c r="Q1984" s="836"/>
      <c r="R1984" s="830"/>
      <c r="S1984" s="406" t="s">
        <v>158</v>
      </c>
      <c r="T1984" s="451"/>
      <c r="U1984" s="820"/>
      <c r="V1984" s="821"/>
      <c r="W1984" s="818"/>
      <c r="X1984" s="819"/>
      <c r="Y1984" s="818"/>
      <c r="Z1984" s="819"/>
      <c r="AA1984" s="818"/>
      <c r="AB1984" s="819"/>
      <c r="AC1984" s="818"/>
      <c r="AD1984" s="819"/>
      <c r="AE1984" s="859"/>
      <c r="AF1984" s="860"/>
      <c r="AG1984" s="783"/>
      <c r="AH1984" s="784"/>
      <c r="AI1984" s="783"/>
      <c r="AJ1984" s="784"/>
      <c r="AK1984" s="793"/>
      <c r="AL1984" s="793"/>
      <c r="AM1984" s="793"/>
      <c r="AN1984" s="793"/>
      <c r="AO1984" s="793"/>
      <c r="AP1984" s="793"/>
    </row>
    <row r="1985" spans="1:42" s="404" customFormat="1" ht="12.75" customHeight="1" thickTop="1" x14ac:dyDescent="0.2">
      <c r="A1985" s="402"/>
      <c r="B1985" s="445" t="s">
        <v>882</v>
      </c>
      <c r="C1985" s="444" t="s">
        <v>899</v>
      </c>
      <c r="D1985" s="443" t="s">
        <v>705</v>
      </c>
      <c r="E1985" s="442" t="s">
        <v>50</v>
      </c>
      <c r="F1985" s="440">
        <v>43832</v>
      </c>
      <c r="G1985" s="440">
        <v>44196</v>
      </c>
      <c r="H1985" s="419">
        <v>2020</v>
      </c>
      <c r="I1985" s="418" t="s">
        <v>1934</v>
      </c>
      <c r="J1985" s="439" t="s">
        <v>160</v>
      </c>
      <c r="K1985" s="439" t="s">
        <v>808</v>
      </c>
      <c r="L1985" s="822" t="s">
        <v>900</v>
      </c>
      <c r="M1985" s="823"/>
      <c r="N1985" s="791" t="s">
        <v>280</v>
      </c>
      <c r="O1985" s="828" t="s">
        <v>325</v>
      </c>
      <c r="P1985" s="831">
        <v>2.73</v>
      </c>
      <c r="Q1985" s="834" t="s">
        <v>218</v>
      </c>
      <c r="R1985" s="828" t="s">
        <v>200</v>
      </c>
      <c r="S1985" s="434" t="s">
        <v>184</v>
      </c>
      <c r="T1985" s="438">
        <v>276301.31</v>
      </c>
      <c r="U1985" s="434" t="s">
        <v>183</v>
      </c>
      <c r="V1985" s="437">
        <f>T1990+T1988-0.001</f>
        <v>44196.999000000003</v>
      </c>
      <c r="W1985" s="434" t="s">
        <v>182</v>
      </c>
      <c r="X1985" s="436">
        <f>T1985</f>
        <v>276301.31</v>
      </c>
      <c r="Y1985" s="434" t="s">
        <v>181</v>
      </c>
      <c r="Z1985" s="435">
        <v>0.50349999999999995</v>
      </c>
      <c r="AA1985" s="434" t="s">
        <v>181</v>
      </c>
      <c r="AB1985" s="435">
        <v>0.50349999999999995</v>
      </c>
      <c r="AC1985" s="503" t="s">
        <v>181</v>
      </c>
      <c r="AD1985" s="502">
        <v>0.58179999999999998</v>
      </c>
      <c r="AE1985" s="480" t="s">
        <v>181</v>
      </c>
      <c r="AF1985" s="479">
        <v>0.58179999999999998</v>
      </c>
      <c r="AG1985" s="466" t="s">
        <v>181</v>
      </c>
      <c r="AH1985" s="467">
        <v>1</v>
      </c>
      <c r="AI1985" s="466" t="s">
        <v>180</v>
      </c>
      <c r="AJ1985" s="465">
        <v>14</v>
      </c>
      <c r="AK1985" s="791" t="s">
        <v>813</v>
      </c>
      <c r="AL1985" s="791" t="s">
        <v>813</v>
      </c>
      <c r="AM1985" s="791" t="s">
        <v>813</v>
      </c>
      <c r="AN1985" s="791" t="s">
        <v>813</v>
      </c>
      <c r="AO1985" s="791" t="s">
        <v>813</v>
      </c>
      <c r="AP1985" s="894" t="s">
        <v>2143</v>
      </c>
    </row>
    <row r="1986" spans="1:42" s="404" customFormat="1" ht="15" customHeight="1" x14ac:dyDescent="0.2">
      <c r="A1986" s="402"/>
      <c r="B1986" s="425" t="s">
        <v>882</v>
      </c>
      <c r="C1986" s="424" t="s">
        <v>899</v>
      </c>
      <c r="D1986" s="423" t="s">
        <v>705</v>
      </c>
      <c r="E1986" s="422" t="s">
        <v>50</v>
      </c>
      <c r="F1986" s="420">
        <v>43832</v>
      </c>
      <c r="G1986" s="420">
        <v>44196</v>
      </c>
      <c r="H1986" s="419">
        <v>2020</v>
      </c>
      <c r="I1986" s="418" t="s">
        <v>1934</v>
      </c>
      <c r="J1986" s="439" t="s">
        <v>160</v>
      </c>
      <c r="K1986" s="417" t="s">
        <v>808</v>
      </c>
      <c r="L1986" s="824"/>
      <c r="M1986" s="825"/>
      <c r="N1986" s="792"/>
      <c r="O1986" s="829"/>
      <c r="P1986" s="832"/>
      <c r="Q1986" s="835"/>
      <c r="R1986" s="829"/>
      <c r="S1986" s="416" t="s">
        <v>179</v>
      </c>
      <c r="T1986" s="432" t="s">
        <v>812</v>
      </c>
      <c r="U1986" s="416" t="s">
        <v>177</v>
      </c>
      <c r="V1986" s="415">
        <f>V1985+V1987+V1988</f>
        <v>44223.999000000003</v>
      </c>
      <c r="W1986" s="416" t="s">
        <v>176</v>
      </c>
      <c r="X1986" s="428">
        <f>X1985</f>
        <v>276301.31</v>
      </c>
      <c r="Y1986" s="416" t="s">
        <v>175</v>
      </c>
      <c r="Z1986" s="426"/>
      <c r="AA1986" s="416" t="s">
        <v>175</v>
      </c>
      <c r="AB1986" s="426"/>
      <c r="AC1986" s="501" t="s">
        <v>175</v>
      </c>
      <c r="AD1986" s="500"/>
      <c r="AE1986" s="478" t="s">
        <v>175</v>
      </c>
      <c r="AF1986" s="477"/>
      <c r="AG1986" s="463" t="s">
        <v>175</v>
      </c>
      <c r="AH1986" s="462"/>
      <c r="AI1986" s="463" t="s">
        <v>174</v>
      </c>
      <c r="AJ1986" s="464">
        <f>AJ1985*15</f>
        <v>210</v>
      </c>
      <c r="AK1986" s="792"/>
      <c r="AL1986" s="792"/>
      <c r="AM1986" s="792"/>
      <c r="AN1986" s="792"/>
      <c r="AO1986" s="792"/>
      <c r="AP1986" s="895"/>
    </row>
    <row r="1987" spans="1:42" s="404" customFormat="1" x14ac:dyDescent="0.2">
      <c r="A1987" s="402"/>
      <c r="B1987" s="425" t="s">
        <v>882</v>
      </c>
      <c r="C1987" s="424" t="s">
        <v>899</v>
      </c>
      <c r="D1987" s="423" t="s">
        <v>705</v>
      </c>
      <c r="E1987" s="422" t="s">
        <v>50</v>
      </c>
      <c r="F1987" s="420">
        <v>43832</v>
      </c>
      <c r="G1987" s="420">
        <v>44196</v>
      </c>
      <c r="H1987" s="419">
        <v>2020</v>
      </c>
      <c r="I1987" s="418" t="s">
        <v>1934</v>
      </c>
      <c r="J1987" s="439" t="s">
        <v>160</v>
      </c>
      <c r="K1987" s="417" t="s">
        <v>808</v>
      </c>
      <c r="L1987" s="824"/>
      <c r="M1987" s="825"/>
      <c r="N1987" s="792"/>
      <c r="O1987" s="829"/>
      <c r="P1987" s="832"/>
      <c r="Q1987" s="835"/>
      <c r="R1987" s="829"/>
      <c r="S1987" s="416" t="s">
        <v>173</v>
      </c>
      <c r="T1987" s="429" t="s">
        <v>192</v>
      </c>
      <c r="U1987" s="416" t="s">
        <v>171</v>
      </c>
      <c r="V1987" s="427">
        <v>27</v>
      </c>
      <c r="W1987" s="416" t="s">
        <v>170</v>
      </c>
      <c r="X1987" s="428">
        <f>X1986*Z1987</f>
        <v>139117.70958499998</v>
      </c>
      <c r="Y1987" s="416" t="s">
        <v>169</v>
      </c>
      <c r="Z1987" s="426">
        <v>0.50349999999999995</v>
      </c>
      <c r="AA1987" s="416" t="s">
        <v>169</v>
      </c>
      <c r="AB1987" s="426">
        <v>0.50349999999999995</v>
      </c>
      <c r="AC1987" s="501" t="s">
        <v>169</v>
      </c>
      <c r="AD1987" s="500">
        <v>0.58179999999999998</v>
      </c>
      <c r="AE1987" s="478" t="s">
        <v>169</v>
      </c>
      <c r="AF1987" s="477">
        <v>0.58179999999999998</v>
      </c>
      <c r="AG1987" s="463" t="s">
        <v>169</v>
      </c>
      <c r="AH1987" s="462">
        <v>1</v>
      </c>
      <c r="AI1987" s="781"/>
      <c r="AJ1987" s="782"/>
      <c r="AK1987" s="792"/>
      <c r="AL1987" s="792"/>
      <c r="AM1987" s="792"/>
      <c r="AN1987" s="792"/>
      <c r="AO1987" s="792"/>
      <c r="AP1987" s="895"/>
    </row>
    <row r="1988" spans="1:42" s="404" customFormat="1" ht="15" customHeight="1" x14ac:dyDescent="0.2">
      <c r="A1988" s="402"/>
      <c r="B1988" s="425" t="s">
        <v>882</v>
      </c>
      <c r="C1988" s="424" t="s">
        <v>899</v>
      </c>
      <c r="D1988" s="423" t="s">
        <v>705</v>
      </c>
      <c r="E1988" s="422" t="s">
        <v>50</v>
      </c>
      <c r="F1988" s="420">
        <v>43832</v>
      </c>
      <c r="G1988" s="420">
        <v>44196</v>
      </c>
      <c r="H1988" s="419">
        <v>2020</v>
      </c>
      <c r="I1988" s="418" t="s">
        <v>1934</v>
      </c>
      <c r="J1988" s="439" t="s">
        <v>160</v>
      </c>
      <c r="K1988" s="417" t="s">
        <v>808</v>
      </c>
      <c r="L1988" s="824"/>
      <c r="M1988" s="825"/>
      <c r="N1988" s="792"/>
      <c r="O1988" s="829"/>
      <c r="P1988" s="832"/>
      <c r="Q1988" s="835"/>
      <c r="R1988" s="829"/>
      <c r="S1988" s="416" t="s">
        <v>168</v>
      </c>
      <c r="T1988" s="427">
        <v>365</v>
      </c>
      <c r="U1988" s="416" t="s">
        <v>167</v>
      </c>
      <c r="V1988" s="427"/>
      <c r="W1988" s="816"/>
      <c r="X1988" s="817"/>
      <c r="Y1988" s="416" t="s">
        <v>166</v>
      </c>
      <c r="Z1988" s="426">
        <f>IF(Z1986="",Z1987-Z1985,Z1987-Z1986)</f>
        <v>0</v>
      </c>
      <c r="AA1988" s="416" t="s">
        <v>166</v>
      </c>
      <c r="AB1988" s="426">
        <f>IF(AB1986="",AB1987-AB1985,AB1987-AB1986)</f>
        <v>0</v>
      </c>
      <c r="AC1988" s="501" t="s">
        <v>166</v>
      </c>
      <c r="AD1988" s="500">
        <f>IF(AD1986="",AD1987-AD1985,AD1987-AD1986)</f>
        <v>0</v>
      </c>
      <c r="AE1988" s="478" t="s">
        <v>166</v>
      </c>
      <c r="AF1988" s="477">
        <f>IF(AF1986="",AF1987-AF1985,AF1987-AF1986)</f>
        <v>0</v>
      </c>
      <c r="AG1988" s="463" t="s">
        <v>166</v>
      </c>
      <c r="AH1988" s="462">
        <f>IF(AH1986="",AH1987-AH1985,AH1987-AH1986)</f>
        <v>0</v>
      </c>
      <c r="AI1988" s="781"/>
      <c r="AJ1988" s="782"/>
      <c r="AK1988" s="792"/>
      <c r="AL1988" s="792"/>
      <c r="AM1988" s="792"/>
      <c r="AN1988" s="792"/>
      <c r="AO1988" s="792"/>
      <c r="AP1988" s="895"/>
    </row>
    <row r="1989" spans="1:42" s="404" customFormat="1" ht="15" customHeight="1" x14ac:dyDescent="0.2">
      <c r="A1989" s="402"/>
      <c r="B1989" s="425" t="s">
        <v>882</v>
      </c>
      <c r="C1989" s="424" t="s">
        <v>899</v>
      </c>
      <c r="D1989" s="423" t="s">
        <v>705</v>
      </c>
      <c r="E1989" s="422" t="s">
        <v>50</v>
      </c>
      <c r="F1989" s="420">
        <v>43832</v>
      </c>
      <c r="G1989" s="420">
        <v>44196</v>
      </c>
      <c r="H1989" s="419">
        <v>2020</v>
      </c>
      <c r="I1989" s="418" t="s">
        <v>1934</v>
      </c>
      <c r="J1989" s="439" t="s">
        <v>160</v>
      </c>
      <c r="K1989" s="417" t="s">
        <v>808</v>
      </c>
      <c r="L1989" s="824"/>
      <c r="M1989" s="825"/>
      <c r="N1989" s="792"/>
      <c r="O1989" s="829"/>
      <c r="P1989" s="832"/>
      <c r="Q1989" s="835"/>
      <c r="R1989" s="829"/>
      <c r="S1989" s="416" t="s">
        <v>165</v>
      </c>
      <c r="T1989" s="415">
        <v>43832</v>
      </c>
      <c r="U1989" s="416" t="s">
        <v>164</v>
      </c>
      <c r="V1989" s="415">
        <v>44196</v>
      </c>
      <c r="W1989" s="816"/>
      <c r="X1989" s="817"/>
      <c r="Y1989" s="816"/>
      <c r="Z1989" s="817"/>
      <c r="AA1989" s="816"/>
      <c r="AB1989" s="817"/>
      <c r="AC1989" s="838"/>
      <c r="AD1989" s="839"/>
      <c r="AE1989" s="857"/>
      <c r="AF1989" s="858"/>
      <c r="AG1989" s="781"/>
      <c r="AH1989" s="782"/>
      <c r="AI1989" s="781"/>
      <c r="AJ1989" s="782"/>
      <c r="AK1989" s="792"/>
      <c r="AL1989" s="792"/>
      <c r="AM1989" s="792"/>
      <c r="AN1989" s="792"/>
      <c r="AO1989" s="792"/>
      <c r="AP1989" s="895"/>
    </row>
    <row r="1990" spans="1:42" s="404" customFormat="1" ht="15" customHeight="1" thickBot="1" x14ac:dyDescent="0.25">
      <c r="A1990" s="402"/>
      <c r="B1990" s="414" t="s">
        <v>882</v>
      </c>
      <c r="C1990" s="413" t="s">
        <v>899</v>
      </c>
      <c r="D1990" s="412" t="s">
        <v>705</v>
      </c>
      <c r="E1990" s="411" t="s">
        <v>50</v>
      </c>
      <c r="F1990" s="409">
        <v>43832</v>
      </c>
      <c r="G1990" s="409">
        <v>44196</v>
      </c>
      <c r="H1990" s="408">
        <v>2020</v>
      </c>
      <c r="I1990" s="407" t="s">
        <v>1934</v>
      </c>
      <c r="J1990" s="407" t="s">
        <v>160</v>
      </c>
      <c r="K1990" s="495" t="s">
        <v>808</v>
      </c>
      <c r="L1990" s="826"/>
      <c r="M1990" s="827"/>
      <c r="N1990" s="793"/>
      <c r="O1990" s="830"/>
      <c r="P1990" s="833"/>
      <c r="Q1990" s="836"/>
      <c r="R1990" s="830"/>
      <c r="S1990" s="406" t="s">
        <v>158</v>
      </c>
      <c r="T1990" s="451">
        <v>43832</v>
      </c>
      <c r="U1990" s="820"/>
      <c r="V1990" s="821"/>
      <c r="W1990" s="818"/>
      <c r="X1990" s="819"/>
      <c r="Y1990" s="818"/>
      <c r="Z1990" s="819"/>
      <c r="AA1990" s="818"/>
      <c r="AB1990" s="819"/>
      <c r="AC1990" s="840"/>
      <c r="AD1990" s="841"/>
      <c r="AE1990" s="859"/>
      <c r="AF1990" s="860"/>
      <c r="AG1990" s="783"/>
      <c r="AH1990" s="784"/>
      <c r="AI1990" s="783"/>
      <c r="AJ1990" s="784"/>
      <c r="AK1990" s="793"/>
      <c r="AL1990" s="793"/>
      <c r="AM1990" s="793"/>
      <c r="AN1990" s="793"/>
      <c r="AO1990" s="793"/>
      <c r="AP1990" s="896"/>
    </row>
    <row r="1991" spans="1:42" s="404" customFormat="1" ht="12.75" hidden="1" customHeight="1" thickTop="1" x14ac:dyDescent="0.2">
      <c r="A1991" s="402"/>
      <c r="B1991" s="445" t="s">
        <v>882</v>
      </c>
      <c r="C1991" s="444" t="s">
        <v>899</v>
      </c>
      <c r="D1991" s="443" t="s">
        <v>705</v>
      </c>
      <c r="E1991" s="442" t="s">
        <v>238</v>
      </c>
      <c r="F1991" s="440"/>
      <c r="G1991" s="440"/>
      <c r="H1991" s="419">
        <v>2020</v>
      </c>
      <c r="I1991" s="418"/>
      <c r="J1991" s="439" t="s">
        <v>160</v>
      </c>
      <c r="K1991" s="439" t="s">
        <v>808</v>
      </c>
      <c r="L1991" s="822" t="s">
        <v>900</v>
      </c>
      <c r="M1991" s="823"/>
      <c r="N1991" s="791" t="s">
        <v>280</v>
      </c>
      <c r="O1991" s="828" t="s">
        <v>325</v>
      </c>
      <c r="P1991" s="831">
        <v>2.73</v>
      </c>
      <c r="Q1991" s="834" t="s">
        <v>218</v>
      </c>
      <c r="R1991" s="828" t="s">
        <v>324</v>
      </c>
      <c r="S1991" s="434" t="s">
        <v>184</v>
      </c>
      <c r="T1991" s="438">
        <v>77697.219599999997</v>
      </c>
      <c r="U1991" s="434" t="s">
        <v>183</v>
      </c>
      <c r="V1991" s="437"/>
      <c r="W1991" s="434" t="s">
        <v>182</v>
      </c>
      <c r="X1991" s="436">
        <f>T1991</f>
        <v>77697.219599999997</v>
      </c>
      <c r="Y1991" s="434" t="s">
        <v>181</v>
      </c>
      <c r="Z1991" s="435"/>
      <c r="AA1991" s="434" t="s">
        <v>181</v>
      </c>
      <c r="AB1991" s="435"/>
      <c r="AC1991" s="434" t="s">
        <v>181</v>
      </c>
      <c r="AD1991" s="435"/>
      <c r="AE1991" s="480" t="s">
        <v>181</v>
      </c>
      <c r="AF1991" s="479"/>
      <c r="AG1991" s="466" t="s">
        <v>181</v>
      </c>
      <c r="AH1991" s="467"/>
      <c r="AI1991" s="466" t="s">
        <v>180</v>
      </c>
      <c r="AJ1991" s="465"/>
      <c r="AK1991" s="791" t="s">
        <v>897</v>
      </c>
      <c r="AL1991" s="791" t="s">
        <v>897</v>
      </c>
      <c r="AM1991" s="791" t="s">
        <v>897</v>
      </c>
      <c r="AN1991" s="791" t="s">
        <v>897</v>
      </c>
      <c r="AO1991" s="791" t="s">
        <v>897</v>
      </c>
      <c r="AP1991" s="791" t="s">
        <v>110</v>
      </c>
    </row>
    <row r="1992" spans="1:42" s="404" customFormat="1" ht="15" hidden="1" customHeight="1" x14ac:dyDescent="0.2">
      <c r="A1992" s="402"/>
      <c r="B1992" s="425" t="s">
        <v>882</v>
      </c>
      <c r="C1992" s="424" t="s">
        <v>899</v>
      </c>
      <c r="D1992" s="423" t="s">
        <v>705</v>
      </c>
      <c r="E1992" s="422" t="s">
        <v>238</v>
      </c>
      <c r="F1992" s="420"/>
      <c r="G1992" s="420"/>
      <c r="H1992" s="419">
        <v>2020</v>
      </c>
      <c r="I1992" s="418"/>
      <c r="J1992" s="439" t="s">
        <v>160</v>
      </c>
      <c r="K1992" s="417" t="s">
        <v>808</v>
      </c>
      <c r="L1992" s="824"/>
      <c r="M1992" s="825"/>
      <c r="N1992" s="792"/>
      <c r="O1992" s="829"/>
      <c r="P1992" s="832"/>
      <c r="Q1992" s="835"/>
      <c r="R1992" s="829"/>
      <c r="S1992" s="416" t="s">
        <v>179</v>
      </c>
      <c r="T1992" s="432"/>
      <c r="U1992" s="416" t="s">
        <v>177</v>
      </c>
      <c r="V1992" s="415"/>
      <c r="W1992" s="416" t="s">
        <v>176</v>
      </c>
      <c r="X1992" s="428">
        <f>X1991</f>
        <v>77697.219599999997</v>
      </c>
      <c r="Y1992" s="416" t="s">
        <v>175</v>
      </c>
      <c r="Z1992" s="426"/>
      <c r="AA1992" s="416" t="s">
        <v>175</v>
      </c>
      <c r="AB1992" s="426"/>
      <c r="AC1992" s="416" t="s">
        <v>175</v>
      </c>
      <c r="AD1992" s="426"/>
      <c r="AE1992" s="478" t="s">
        <v>175</v>
      </c>
      <c r="AF1992" s="477"/>
      <c r="AG1992" s="463" t="s">
        <v>175</v>
      </c>
      <c r="AH1992" s="462"/>
      <c r="AI1992" s="463" t="s">
        <v>174</v>
      </c>
      <c r="AJ1992" s="464"/>
      <c r="AK1992" s="792"/>
      <c r="AL1992" s="792"/>
      <c r="AM1992" s="792"/>
      <c r="AN1992" s="792"/>
      <c r="AO1992" s="792"/>
      <c r="AP1992" s="792"/>
    </row>
    <row r="1993" spans="1:42" s="404" customFormat="1" ht="13.5" hidden="1" thickTop="1" x14ac:dyDescent="0.2">
      <c r="A1993" s="402"/>
      <c r="B1993" s="425" t="s">
        <v>882</v>
      </c>
      <c r="C1993" s="424" t="s">
        <v>899</v>
      </c>
      <c r="D1993" s="423" t="s">
        <v>705</v>
      </c>
      <c r="E1993" s="422" t="s">
        <v>238</v>
      </c>
      <c r="F1993" s="420"/>
      <c r="G1993" s="420"/>
      <c r="H1993" s="419">
        <v>2020</v>
      </c>
      <c r="I1993" s="418"/>
      <c r="J1993" s="439" t="s">
        <v>160</v>
      </c>
      <c r="K1993" s="417" t="s">
        <v>808</v>
      </c>
      <c r="L1993" s="824"/>
      <c r="M1993" s="825"/>
      <c r="N1993" s="792"/>
      <c r="O1993" s="829"/>
      <c r="P1993" s="832"/>
      <c r="Q1993" s="835"/>
      <c r="R1993" s="829"/>
      <c r="S1993" s="416" t="s">
        <v>173</v>
      </c>
      <c r="T1993" s="429"/>
      <c r="U1993" s="416" t="s">
        <v>171</v>
      </c>
      <c r="V1993" s="427"/>
      <c r="W1993" s="416" t="s">
        <v>170</v>
      </c>
      <c r="X1993" s="428"/>
      <c r="Y1993" s="416" t="s">
        <v>169</v>
      </c>
      <c r="Z1993" s="426"/>
      <c r="AA1993" s="416" t="s">
        <v>169</v>
      </c>
      <c r="AB1993" s="426"/>
      <c r="AC1993" s="416" t="s">
        <v>169</v>
      </c>
      <c r="AD1993" s="426"/>
      <c r="AE1993" s="478" t="s">
        <v>169</v>
      </c>
      <c r="AF1993" s="477"/>
      <c r="AG1993" s="463" t="s">
        <v>169</v>
      </c>
      <c r="AH1993" s="462"/>
      <c r="AI1993" s="781"/>
      <c r="AJ1993" s="782"/>
      <c r="AK1993" s="792"/>
      <c r="AL1993" s="792"/>
      <c r="AM1993" s="792"/>
      <c r="AN1993" s="792"/>
      <c r="AO1993" s="792"/>
      <c r="AP1993" s="792"/>
    </row>
    <row r="1994" spans="1:42" s="404" customFormat="1" ht="15" hidden="1" customHeight="1" x14ac:dyDescent="0.2">
      <c r="A1994" s="402"/>
      <c r="B1994" s="425" t="s">
        <v>882</v>
      </c>
      <c r="C1994" s="424" t="s">
        <v>899</v>
      </c>
      <c r="D1994" s="423" t="s">
        <v>705</v>
      </c>
      <c r="E1994" s="422" t="s">
        <v>238</v>
      </c>
      <c r="F1994" s="420"/>
      <c r="G1994" s="420"/>
      <c r="H1994" s="419">
        <v>2020</v>
      </c>
      <c r="I1994" s="418"/>
      <c r="J1994" s="439" t="s">
        <v>160</v>
      </c>
      <c r="K1994" s="417" t="s">
        <v>808</v>
      </c>
      <c r="L1994" s="824"/>
      <c r="M1994" s="825"/>
      <c r="N1994" s="792"/>
      <c r="O1994" s="829"/>
      <c r="P1994" s="832"/>
      <c r="Q1994" s="835"/>
      <c r="R1994" s="829"/>
      <c r="S1994" s="416" t="s">
        <v>168</v>
      </c>
      <c r="T1994" s="427"/>
      <c r="U1994" s="416" t="s">
        <v>167</v>
      </c>
      <c r="V1994" s="427"/>
      <c r="W1994" s="816"/>
      <c r="X1994" s="817"/>
      <c r="Y1994" s="416" t="s">
        <v>166</v>
      </c>
      <c r="Z1994" s="426">
        <f>IF(Z1992="",Z1993-Z1991,Z1993-Z1992)</f>
        <v>0</v>
      </c>
      <c r="AA1994" s="416" t="s">
        <v>166</v>
      </c>
      <c r="AB1994" s="426">
        <f>IF(AB1992="",AB1993-AB1991,AB1993-AB1992)</f>
        <v>0</v>
      </c>
      <c r="AC1994" s="416" t="s">
        <v>166</v>
      </c>
      <c r="AD1994" s="426">
        <f>IF(AD1992="",AD1993-AD1991,AD1993-AD1992)</f>
        <v>0</v>
      </c>
      <c r="AE1994" s="478" t="s">
        <v>166</v>
      </c>
      <c r="AF1994" s="477">
        <f>IF(AF1992="",AF1993-AF1991,AF1993-AF1992)</f>
        <v>0</v>
      </c>
      <c r="AG1994" s="463" t="s">
        <v>166</v>
      </c>
      <c r="AH1994" s="462">
        <f>IF(AH1992="",AH1993-AH1991,AH1993-AH1992)</f>
        <v>0</v>
      </c>
      <c r="AI1994" s="781"/>
      <c r="AJ1994" s="782"/>
      <c r="AK1994" s="792"/>
      <c r="AL1994" s="792"/>
      <c r="AM1994" s="792"/>
      <c r="AN1994" s="792"/>
      <c r="AO1994" s="792"/>
      <c r="AP1994" s="792"/>
    </row>
    <row r="1995" spans="1:42" s="404" customFormat="1" ht="15" hidden="1" customHeight="1" x14ac:dyDescent="0.2">
      <c r="A1995" s="402"/>
      <c r="B1995" s="425" t="s">
        <v>882</v>
      </c>
      <c r="C1995" s="424" t="s">
        <v>899</v>
      </c>
      <c r="D1995" s="423" t="s">
        <v>705</v>
      </c>
      <c r="E1995" s="422" t="s">
        <v>238</v>
      </c>
      <c r="F1995" s="420"/>
      <c r="G1995" s="420"/>
      <c r="H1995" s="419">
        <v>2020</v>
      </c>
      <c r="I1995" s="418"/>
      <c r="J1995" s="439" t="s">
        <v>160</v>
      </c>
      <c r="K1995" s="417" t="s">
        <v>808</v>
      </c>
      <c r="L1995" s="824"/>
      <c r="M1995" s="825"/>
      <c r="N1995" s="792"/>
      <c r="O1995" s="829"/>
      <c r="P1995" s="832"/>
      <c r="Q1995" s="835"/>
      <c r="R1995" s="829"/>
      <c r="S1995" s="416" t="s">
        <v>165</v>
      </c>
      <c r="T1995" s="415"/>
      <c r="U1995" s="416" t="s">
        <v>164</v>
      </c>
      <c r="V1995" s="415"/>
      <c r="W1995" s="816"/>
      <c r="X1995" s="817"/>
      <c r="Y1995" s="816"/>
      <c r="Z1995" s="817"/>
      <c r="AA1995" s="816"/>
      <c r="AB1995" s="817"/>
      <c r="AC1995" s="816"/>
      <c r="AD1995" s="817"/>
      <c r="AE1995" s="857"/>
      <c r="AF1995" s="858"/>
      <c r="AG1995" s="781"/>
      <c r="AH1995" s="782"/>
      <c r="AI1995" s="781"/>
      <c r="AJ1995" s="782"/>
      <c r="AK1995" s="792"/>
      <c r="AL1995" s="792"/>
      <c r="AM1995" s="792"/>
      <c r="AN1995" s="792"/>
      <c r="AO1995" s="792"/>
      <c r="AP1995" s="792"/>
    </row>
    <row r="1996" spans="1:42" s="404" customFormat="1" ht="15" hidden="1" customHeight="1" thickBot="1" x14ac:dyDescent="0.25">
      <c r="A1996" s="402"/>
      <c r="B1996" s="414" t="s">
        <v>882</v>
      </c>
      <c r="C1996" s="413" t="s">
        <v>899</v>
      </c>
      <c r="D1996" s="412" t="s">
        <v>705</v>
      </c>
      <c r="E1996" s="411" t="s">
        <v>238</v>
      </c>
      <c r="F1996" s="409"/>
      <c r="G1996" s="409"/>
      <c r="H1996" s="408">
        <v>2020</v>
      </c>
      <c r="I1996" s="407"/>
      <c r="J1996" s="407" t="s">
        <v>160</v>
      </c>
      <c r="K1996" s="495" t="s">
        <v>808</v>
      </c>
      <c r="L1996" s="826"/>
      <c r="M1996" s="827"/>
      <c r="N1996" s="793"/>
      <c r="O1996" s="830"/>
      <c r="P1996" s="833"/>
      <c r="Q1996" s="836"/>
      <c r="R1996" s="830"/>
      <c r="S1996" s="406" t="s">
        <v>158</v>
      </c>
      <c r="T1996" s="451"/>
      <c r="U1996" s="820"/>
      <c r="V1996" s="821"/>
      <c r="W1996" s="818"/>
      <c r="X1996" s="819"/>
      <c r="Y1996" s="818"/>
      <c r="Z1996" s="819"/>
      <c r="AA1996" s="818"/>
      <c r="AB1996" s="819"/>
      <c r="AC1996" s="818"/>
      <c r="AD1996" s="819"/>
      <c r="AE1996" s="859"/>
      <c r="AF1996" s="860"/>
      <c r="AG1996" s="783"/>
      <c r="AH1996" s="784"/>
      <c r="AI1996" s="783"/>
      <c r="AJ1996" s="784"/>
      <c r="AK1996" s="793"/>
      <c r="AL1996" s="793"/>
      <c r="AM1996" s="793"/>
      <c r="AN1996" s="793"/>
      <c r="AO1996" s="793"/>
      <c r="AP1996" s="793"/>
    </row>
    <row r="1997" spans="1:42" s="404" customFormat="1" ht="12.75" customHeight="1" thickTop="1" x14ac:dyDescent="0.2">
      <c r="A1997" s="402"/>
      <c r="B1997" s="445" t="s">
        <v>706</v>
      </c>
      <c r="C1997" s="444" t="s">
        <v>92</v>
      </c>
      <c r="D1997" s="443" t="s">
        <v>705</v>
      </c>
      <c r="E1997" s="442" t="s">
        <v>50</v>
      </c>
      <c r="F1997" s="440">
        <v>43832</v>
      </c>
      <c r="G1997" s="440">
        <v>44196</v>
      </c>
      <c r="H1997" s="419">
        <v>2020</v>
      </c>
      <c r="I1997" s="418" t="s">
        <v>1934</v>
      </c>
      <c r="J1997" s="439" t="s">
        <v>160</v>
      </c>
      <c r="K1997" s="439" t="s">
        <v>808</v>
      </c>
      <c r="L1997" s="822" t="s">
        <v>898</v>
      </c>
      <c r="M1997" s="823"/>
      <c r="N1997" s="791" t="s">
        <v>280</v>
      </c>
      <c r="O1997" s="828" t="s">
        <v>325</v>
      </c>
      <c r="P1997" s="831">
        <v>3.34</v>
      </c>
      <c r="Q1997" s="834" t="s">
        <v>218</v>
      </c>
      <c r="R1997" s="828" t="s">
        <v>200</v>
      </c>
      <c r="S1997" s="434" t="s">
        <v>184</v>
      </c>
      <c r="T1997" s="438">
        <v>161826.4</v>
      </c>
      <c r="U1997" s="434" t="s">
        <v>183</v>
      </c>
      <c r="V1997" s="437">
        <f>T2002+T2000-0.001</f>
        <v>44196.999000000003</v>
      </c>
      <c r="W1997" s="434" t="s">
        <v>182</v>
      </c>
      <c r="X1997" s="436">
        <f>T1997</f>
        <v>161826.4</v>
      </c>
      <c r="Y1997" s="434" t="s">
        <v>181</v>
      </c>
      <c r="Z1997" s="435">
        <v>0.51549999999999996</v>
      </c>
      <c r="AA1997" s="434" t="s">
        <v>181</v>
      </c>
      <c r="AB1997" s="435">
        <v>0.51549999999999996</v>
      </c>
      <c r="AC1997" s="503" t="s">
        <v>181</v>
      </c>
      <c r="AD1997" s="502">
        <v>0.61029999999999995</v>
      </c>
      <c r="AE1997" s="480" t="s">
        <v>181</v>
      </c>
      <c r="AF1997" s="479">
        <v>0.61029999999999995</v>
      </c>
      <c r="AG1997" s="466" t="s">
        <v>181</v>
      </c>
      <c r="AH1997" s="467">
        <v>1</v>
      </c>
      <c r="AI1997" s="466" t="s">
        <v>180</v>
      </c>
      <c r="AJ1997" s="465">
        <v>14</v>
      </c>
      <c r="AK1997" s="791" t="s">
        <v>813</v>
      </c>
      <c r="AL1997" s="791" t="s">
        <v>813</v>
      </c>
      <c r="AM1997" s="791" t="s">
        <v>813</v>
      </c>
      <c r="AN1997" s="791" t="s">
        <v>813</v>
      </c>
      <c r="AO1997" s="791" t="s">
        <v>813</v>
      </c>
      <c r="AP1997" s="894" t="s">
        <v>2143</v>
      </c>
    </row>
    <row r="1998" spans="1:42" s="404" customFormat="1" ht="15" customHeight="1" x14ac:dyDescent="0.2">
      <c r="A1998" s="402"/>
      <c r="B1998" s="425" t="s">
        <v>706</v>
      </c>
      <c r="C1998" s="424" t="s">
        <v>92</v>
      </c>
      <c r="D1998" s="423" t="s">
        <v>705</v>
      </c>
      <c r="E1998" s="422" t="s">
        <v>50</v>
      </c>
      <c r="F1998" s="420">
        <v>43832</v>
      </c>
      <c r="G1998" s="420">
        <v>44196</v>
      </c>
      <c r="H1998" s="419">
        <v>2020</v>
      </c>
      <c r="I1998" s="418" t="s">
        <v>1934</v>
      </c>
      <c r="J1998" s="439" t="s">
        <v>160</v>
      </c>
      <c r="K1998" s="417" t="s">
        <v>808</v>
      </c>
      <c r="L1998" s="824"/>
      <c r="M1998" s="825"/>
      <c r="N1998" s="792"/>
      <c r="O1998" s="829"/>
      <c r="P1998" s="832"/>
      <c r="Q1998" s="835"/>
      <c r="R1998" s="829"/>
      <c r="S1998" s="416" t="s">
        <v>179</v>
      </c>
      <c r="T1998" s="432" t="s">
        <v>812</v>
      </c>
      <c r="U1998" s="416" t="s">
        <v>177</v>
      </c>
      <c r="V1998" s="415">
        <f>V1997+V1999+V2000</f>
        <v>44223.999000000003</v>
      </c>
      <c r="W1998" s="416" t="s">
        <v>176</v>
      </c>
      <c r="X1998" s="428">
        <f>X1997</f>
        <v>161826.4</v>
      </c>
      <c r="Y1998" s="416" t="s">
        <v>175</v>
      </c>
      <c r="Z1998" s="426"/>
      <c r="AA1998" s="416" t="s">
        <v>175</v>
      </c>
      <c r="AB1998" s="426"/>
      <c r="AC1998" s="501" t="s">
        <v>175</v>
      </c>
      <c r="AD1998" s="500"/>
      <c r="AE1998" s="478" t="s">
        <v>175</v>
      </c>
      <c r="AF1998" s="477"/>
      <c r="AG1998" s="463" t="s">
        <v>175</v>
      </c>
      <c r="AH1998" s="462"/>
      <c r="AI1998" s="463" t="s">
        <v>174</v>
      </c>
      <c r="AJ1998" s="464">
        <f>AJ1997*15</f>
        <v>210</v>
      </c>
      <c r="AK1998" s="792"/>
      <c r="AL1998" s="792"/>
      <c r="AM1998" s="792"/>
      <c r="AN1998" s="792"/>
      <c r="AO1998" s="792"/>
      <c r="AP1998" s="895"/>
    </row>
    <row r="1999" spans="1:42" s="404" customFormat="1" x14ac:dyDescent="0.2">
      <c r="A1999" s="402"/>
      <c r="B1999" s="425" t="s">
        <v>706</v>
      </c>
      <c r="C1999" s="424" t="s">
        <v>92</v>
      </c>
      <c r="D1999" s="423" t="s">
        <v>705</v>
      </c>
      <c r="E1999" s="422" t="s">
        <v>50</v>
      </c>
      <c r="F1999" s="420">
        <v>43832</v>
      </c>
      <c r="G1999" s="420">
        <v>44196</v>
      </c>
      <c r="H1999" s="419">
        <v>2020</v>
      </c>
      <c r="I1999" s="418" t="s">
        <v>1934</v>
      </c>
      <c r="J1999" s="439" t="s">
        <v>160</v>
      </c>
      <c r="K1999" s="417" t="s">
        <v>808</v>
      </c>
      <c r="L1999" s="824"/>
      <c r="M1999" s="825"/>
      <c r="N1999" s="792"/>
      <c r="O1999" s="829"/>
      <c r="P1999" s="832"/>
      <c r="Q1999" s="835"/>
      <c r="R1999" s="829"/>
      <c r="S1999" s="416" t="s">
        <v>173</v>
      </c>
      <c r="T1999" s="429" t="s">
        <v>192</v>
      </c>
      <c r="U1999" s="416" t="s">
        <v>171</v>
      </c>
      <c r="V1999" s="427">
        <v>27</v>
      </c>
      <c r="W1999" s="416" t="s">
        <v>170</v>
      </c>
      <c r="X1999" s="428">
        <f>X1998*Z1999</f>
        <v>83421.509199999986</v>
      </c>
      <c r="Y1999" s="416" t="s">
        <v>169</v>
      </c>
      <c r="Z1999" s="426">
        <v>0.51549999999999996</v>
      </c>
      <c r="AA1999" s="416" t="s">
        <v>169</v>
      </c>
      <c r="AB1999" s="426">
        <v>0.51549999999999996</v>
      </c>
      <c r="AC1999" s="501" t="s">
        <v>169</v>
      </c>
      <c r="AD1999" s="500">
        <v>0.61029999999999995</v>
      </c>
      <c r="AE1999" s="478" t="s">
        <v>169</v>
      </c>
      <c r="AF1999" s="477">
        <v>0.61029999999999995</v>
      </c>
      <c r="AG1999" s="463" t="s">
        <v>169</v>
      </c>
      <c r="AH1999" s="462">
        <v>1</v>
      </c>
      <c r="AI1999" s="781"/>
      <c r="AJ1999" s="782"/>
      <c r="AK1999" s="792"/>
      <c r="AL1999" s="792"/>
      <c r="AM1999" s="792"/>
      <c r="AN1999" s="792"/>
      <c r="AO1999" s="792"/>
      <c r="AP1999" s="895"/>
    </row>
    <row r="2000" spans="1:42" s="404" customFormat="1" ht="15" customHeight="1" x14ac:dyDescent="0.2">
      <c r="A2000" s="402"/>
      <c r="B2000" s="425" t="s">
        <v>706</v>
      </c>
      <c r="C2000" s="424" t="s">
        <v>92</v>
      </c>
      <c r="D2000" s="423" t="s">
        <v>705</v>
      </c>
      <c r="E2000" s="422" t="s">
        <v>50</v>
      </c>
      <c r="F2000" s="420">
        <v>43832</v>
      </c>
      <c r="G2000" s="420">
        <v>44196</v>
      </c>
      <c r="H2000" s="419">
        <v>2020</v>
      </c>
      <c r="I2000" s="418" t="s">
        <v>1934</v>
      </c>
      <c r="J2000" s="439" t="s">
        <v>160</v>
      </c>
      <c r="K2000" s="417" t="s">
        <v>808</v>
      </c>
      <c r="L2000" s="824"/>
      <c r="M2000" s="825"/>
      <c r="N2000" s="792"/>
      <c r="O2000" s="829"/>
      <c r="P2000" s="832"/>
      <c r="Q2000" s="835"/>
      <c r="R2000" s="829"/>
      <c r="S2000" s="416" t="s">
        <v>168</v>
      </c>
      <c r="T2000" s="427">
        <v>365</v>
      </c>
      <c r="U2000" s="416" t="s">
        <v>167</v>
      </c>
      <c r="V2000" s="427"/>
      <c r="W2000" s="816"/>
      <c r="X2000" s="817"/>
      <c r="Y2000" s="416" t="s">
        <v>166</v>
      </c>
      <c r="Z2000" s="426">
        <f>IF(Z1998="",Z1999-Z1997,Z1999-Z1998)</f>
        <v>0</v>
      </c>
      <c r="AA2000" s="416" t="s">
        <v>166</v>
      </c>
      <c r="AB2000" s="426">
        <f>IF(AB1998="",AB1999-AB1997,AB1999-AB1998)</f>
        <v>0</v>
      </c>
      <c r="AC2000" s="501" t="s">
        <v>166</v>
      </c>
      <c r="AD2000" s="500">
        <f>IF(AD1998="",AD1999-AD1997,AD1999-AD1998)</f>
        <v>0</v>
      </c>
      <c r="AE2000" s="478" t="s">
        <v>166</v>
      </c>
      <c r="AF2000" s="477">
        <f>IF(AF1998="",AF1999-AF1997,AF1999-AF1998)</f>
        <v>0</v>
      </c>
      <c r="AG2000" s="463" t="s">
        <v>166</v>
      </c>
      <c r="AH2000" s="462">
        <f>IF(AH1998="",AH1999-AH1997,AH1999-AH1998)</f>
        <v>0</v>
      </c>
      <c r="AI2000" s="781"/>
      <c r="AJ2000" s="782"/>
      <c r="AK2000" s="792"/>
      <c r="AL2000" s="792"/>
      <c r="AM2000" s="792"/>
      <c r="AN2000" s="792"/>
      <c r="AO2000" s="792"/>
      <c r="AP2000" s="895"/>
    </row>
    <row r="2001" spans="1:42" s="404" customFormat="1" ht="15" customHeight="1" x14ac:dyDescent="0.2">
      <c r="A2001" s="402"/>
      <c r="B2001" s="425" t="s">
        <v>706</v>
      </c>
      <c r="C2001" s="424" t="s">
        <v>92</v>
      </c>
      <c r="D2001" s="423" t="s">
        <v>705</v>
      </c>
      <c r="E2001" s="422" t="s">
        <v>50</v>
      </c>
      <c r="F2001" s="420">
        <v>43832</v>
      </c>
      <c r="G2001" s="420">
        <v>44196</v>
      </c>
      <c r="H2001" s="419">
        <v>2020</v>
      </c>
      <c r="I2001" s="418" t="s">
        <v>1934</v>
      </c>
      <c r="J2001" s="439" t="s">
        <v>160</v>
      </c>
      <c r="K2001" s="417" t="s">
        <v>808</v>
      </c>
      <c r="L2001" s="824"/>
      <c r="M2001" s="825"/>
      <c r="N2001" s="792"/>
      <c r="O2001" s="829"/>
      <c r="P2001" s="832"/>
      <c r="Q2001" s="835"/>
      <c r="R2001" s="829"/>
      <c r="S2001" s="416" t="s">
        <v>165</v>
      </c>
      <c r="T2001" s="415">
        <v>43832</v>
      </c>
      <c r="U2001" s="416" t="s">
        <v>164</v>
      </c>
      <c r="V2001" s="415">
        <v>44196</v>
      </c>
      <c r="W2001" s="816"/>
      <c r="X2001" s="817"/>
      <c r="Y2001" s="816"/>
      <c r="Z2001" s="817"/>
      <c r="AA2001" s="816"/>
      <c r="AB2001" s="817"/>
      <c r="AC2001" s="838"/>
      <c r="AD2001" s="839"/>
      <c r="AE2001" s="857"/>
      <c r="AF2001" s="858"/>
      <c r="AG2001" s="781"/>
      <c r="AH2001" s="782"/>
      <c r="AI2001" s="781"/>
      <c r="AJ2001" s="782"/>
      <c r="AK2001" s="792"/>
      <c r="AL2001" s="792"/>
      <c r="AM2001" s="792"/>
      <c r="AN2001" s="792"/>
      <c r="AO2001" s="792"/>
      <c r="AP2001" s="895"/>
    </row>
    <row r="2002" spans="1:42" s="404" customFormat="1" ht="15" customHeight="1" thickBot="1" x14ac:dyDescent="0.25">
      <c r="A2002" s="402"/>
      <c r="B2002" s="414" t="s">
        <v>706</v>
      </c>
      <c r="C2002" s="413" t="s">
        <v>92</v>
      </c>
      <c r="D2002" s="412" t="s">
        <v>705</v>
      </c>
      <c r="E2002" s="411" t="s">
        <v>50</v>
      </c>
      <c r="F2002" s="409">
        <v>43832</v>
      </c>
      <c r="G2002" s="409">
        <v>44196</v>
      </c>
      <c r="H2002" s="408">
        <v>2020</v>
      </c>
      <c r="I2002" s="407" t="s">
        <v>1934</v>
      </c>
      <c r="J2002" s="407" t="s">
        <v>160</v>
      </c>
      <c r="K2002" s="495" t="s">
        <v>808</v>
      </c>
      <c r="L2002" s="826"/>
      <c r="M2002" s="827"/>
      <c r="N2002" s="793"/>
      <c r="O2002" s="830"/>
      <c r="P2002" s="833"/>
      <c r="Q2002" s="836"/>
      <c r="R2002" s="830"/>
      <c r="S2002" s="406" t="s">
        <v>158</v>
      </c>
      <c r="T2002" s="451">
        <v>43832</v>
      </c>
      <c r="U2002" s="820"/>
      <c r="V2002" s="821"/>
      <c r="W2002" s="818"/>
      <c r="X2002" s="819"/>
      <c r="Y2002" s="818"/>
      <c r="Z2002" s="819"/>
      <c r="AA2002" s="818"/>
      <c r="AB2002" s="819"/>
      <c r="AC2002" s="840"/>
      <c r="AD2002" s="841"/>
      <c r="AE2002" s="859"/>
      <c r="AF2002" s="860"/>
      <c r="AG2002" s="783"/>
      <c r="AH2002" s="784"/>
      <c r="AI2002" s="783"/>
      <c r="AJ2002" s="784"/>
      <c r="AK2002" s="793"/>
      <c r="AL2002" s="793"/>
      <c r="AM2002" s="793"/>
      <c r="AN2002" s="793"/>
      <c r="AO2002" s="793"/>
      <c r="AP2002" s="896"/>
    </row>
    <row r="2003" spans="1:42" s="404" customFormat="1" ht="12.75" hidden="1" customHeight="1" thickTop="1" x14ac:dyDescent="0.2">
      <c r="A2003" s="402"/>
      <c r="B2003" s="445" t="s">
        <v>706</v>
      </c>
      <c r="C2003" s="444" t="s">
        <v>92</v>
      </c>
      <c r="D2003" s="443" t="s">
        <v>705</v>
      </c>
      <c r="E2003" s="442" t="s">
        <v>238</v>
      </c>
      <c r="F2003" s="440"/>
      <c r="G2003" s="440"/>
      <c r="H2003" s="419">
        <v>2020</v>
      </c>
      <c r="I2003" s="418"/>
      <c r="J2003" s="439" t="s">
        <v>160</v>
      </c>
      <c r="K2003" s="439" t="s">
        <v>808</v>
      </c>
      <c r="L2003" s="822" t="s">
        <v>898</v>
      </c>
      <c r="M2003" s="823"/>
      <c r="N2003" s="791" t="s">
        <v>280</v>
      </c>
      <c r="O2003" s="828" t="s">
        <v>325</v>
      </c>
      <c r="P2003" s="831">
        <v>3.34</v>
      </c>
      <c r="Q2003" s="834" t="s">
        <v>218</v>
      </c>
      <c r="R2003" s="828" t="s">
        <v>324</v>
      </c>
      <c r="S2003" s="434" t="s">
        <v>184</v>
      </c>
      <c r="T2003" s="438">
        <v>77697.219599999997</v>
      </c>
      <c r="U2003" s="434" t="s">
        <v>183</v>
      </c>
      <c r="V2003" s="437"/>
      <c r="W2003" s="434" t="s">
        <v>182</v>
      </c>
      <c r="X2003" s="436">
        <f>T2003</f>
        <v>77697.219599999997</v>
      </c>
      <c r="Y2003" s="434" t="s">
        <v>181</v>
      </c>
      <c r="Z2003" s="435"/>
      <c r="AA2003" s="434" t="s">
        <v>181</v>
      </c>
      <c r="AB2003" s="435"/>
      <c r="AC2003" s="434" t="s">
        <v>181</v>
      </c>
      <c r="AD2003" s="435"/>
      <c r="AE2003" s="480" t="s">
        <v>181</v>
      </c>
      <c r="AF2003" s="479"/>
      <c r="AG2003" s="466" t="s">
        <v>181</v>
      </c>
      <c r="AH2003" s="467"/>
      <c r="AI2003" s="466" t="s">
        <v>180</v>
      </c>
      <c r="AJ2003" s="465"/>
      <c r="AK2003" s="791" t="s">
        <v>897</v>
      </c>
      <c r="AL2003" s="791" t="s">
        <v>897</v>
      </c>
      <c r="AM2003" s="791" t="s">
        <v>897</v>
      </c>
      <c r="AN2003" s="791" t="s">
        <v>897</v>
      </c>
      <c r="AO2003" s="791" t="s">
        <v>897</v>
      </c>
      <c r="AP2003" s="791" t="s">
        <v>110</v>
      </c>
    </row>
    <row r="2004" spans="1:42" s="404" customFormat="1" ht="15" hidden="1" customHeight="1" x14ac:dyDescent="0.2">
      <c r="A2004" s="402"/>
      <c r="B2004" s="425" t="s">
        <v>706</v>
      </c>
      <c r="C2004" s="424" t="s">
        <v>92</v>
      </c>
      <c r="D2004" s="423" t="s">
        <v>705</v>
      </c>
      <c r="E2004" s="422" t="s">
        <v>238</v>
      </c>
      <c r="F2004" s="420"/>
      <c r="G2004" s="420"/>
      <c r="H2004" s="419">
        <v>2020</v>
      </c>
      <c r="I2004" s="418"/>
      <c r="J2004" s="439" t="s">
        <v>160</v>
      </c>
      <c r="K2004" s="417" t="s">
        <v>808</v>
      </c>
      <c r="L2004" s="824"/>
      <c r="M2004" s="825"/>
      <c r="N2004" s="792"/>
      <c r="O2004" s="829"/>
      <c r="P2004" s="832"/>
      <c r="Q2004" s="835"/>
      <c r="R2004" s="829"/>
      <c r="S2004" s="416" t="s">
        <v>179</v>
      </c>
      <c r="T2004" s="432"/>
      <c r="U2004" s="416" t="s">
        <v>177</v>
      </c>
      <c r="V2004" s="415"/>
      <c r="W2004" s="416" t="s">
        <v>176</v>
      </c>
      <c r="X2004" s="428">
        <f>X2003</f>
        <v>77697.219599999997</v>
      </c>
      <c r="Y2004" s="416" t="s">
        <v>175</v>
      </c>
      <c r="Z2004" s="426"/>
      <c r="AA2004" s="416" t="s">
        <v>175</v>
      </c>
      <c r="AB2004" s="426"/>
      <c r="AC2004" s="416" t="s">
        <v>175</v>
      </c>
      <c r="AD2004" s="426"/>
      <c r="AE2004" s="478" t="s">
        <v>175</v>
      </c>
      <c r="AF2004" s="477"/>
      <c r="AG2004" s="463" t="s">
        <v>175</v>
      </c>
      <c r="AH2004" s="462"/>
      <c r="AI2004" s="463" t="s">
        <v>174</v>
      </c>
      <c r="AJ2004" s="464"/>
      <c r="AK2004" s="792"/>
      <c r="AL2004" s="792"/>
      <c r="AM2004" s="792"/>
      <c r="AN2004" s="792"/>
      <c r="AO2004" s="792"/>
      <c r="AP2004" s="792"/>
    </row>
    <row r="2005" spans="1:42" s="404" customFormat="1" ht="13.5" hidden="1" thickTop="1" x14ac:dyDescent="0.2">
      <c r="A2005" s="402"/>
      <c r="B2005" s="425" t="s">
        <v>706</v>
      </c>
      <c r="C2005" s="424" t="s">
        <v>92</v>
      </c>
      <c r="D2005" s="423" t="s">
        <v>705</v>
      </c>
      <c r="E2005" s="422" t="s">
        <v>238</v>
      </c>
      <c r="F2005" s="420"/>
      <c r="G2005" s="420"/>
      <c r="H2005" s="419">
        <v>2020</v>
      </c>
      <c r="I2005" s="418"/>
      <c r="J2005" s="439" t="s">
        <v>160</v>
      </c>
      <c r="K2005" s="417" t="s">
        <v>808</v>
      </c>
      <c r="L2005" s="824"/>
      <c r="M2005" s="825"/>
      <c r="N2005" s="792"/>
      <c r="O2005" s="829"/>
      <c r="P2005" s="832"/>
      <c r="Q2005" s="835"/>
      <c r="R2005" s="829"/>
      <c r="S2005" s="416" t="s">
        <v>173</v>
      </c>
      <c r="T2005" s="429"/>
      <c r="U2005" s="416" t="s">
        <v>171</v>
      </c>
      <c r="V2005" s="427"/>
      <c r="W2005" s="416" t="s">
        <v>170</v>
      </c>
      <c r="X2005" s="428"/>
      <c r="Y2005" s="416" t="s">
        <v>169</v>
      </c>
      <c r="Z2005" s="426"/>
      <c r="AA2005" s="416" t="s">
        <v>169</v>
      </c>
      <c r="AB2005" s="426"/>
      <c r="AC2005" s="416" t="s">
        <v>169</v>
      </c>
      <c r="AD2005" s="426"/>
      <c r="AE2005" s="478" t="s">
        <v>169</v>
      </c>
      <c r="AF2005" s="477"/>
      <c r="AG2005" s="463" t="s">
        <v>169</v>
      </c>
      <c r="AH2005" s="462"/>
      <c r="AI2005" s="781"/>
      <c r="AJ2005" s="782"/>
      <c r="AK2005" s="792"/>
      <c r="AL2005" s="792"/>
      <c r="AM2005" s="792"/>
      <c r="AN2005" s="792"/>
      <c r="AO2005" s="792"/>
      <c r="AP2005" s="792"/>
    </row>
    <row r="2006" spans="1:42" s="404" customFormat="1" ht="15" hidden="1" customHeight="1" x14ac:dyDescent="0.2">
      <c r="A2006" s="402"/>
      <c r="B2006" s="425" t="s">
        <v>706</v>
      </c>
      <c r="C2006" s="424" t="s">
        <v>92</v>
      </c>
      <c r="D2006" s="423" t="s">
        <v>705</v>
      </c>
      <c r="E2006" s="422" t="s">
        <v>238</v>
      </c>
      <c r="F2006" s="420"/>
      <c r="G2006" s="420"/>
      <c r="H2006" s="419">
        <v>2020</v>
      </c>
      <c r="I2006" s="418"/>
      <c r="J2006" s="439" t="s">
        <v>160</v>
      </c>
      <c r="K2006" s="417" t="s">
        <v>808</v>
      </c>
      <c r="L2006" s="824"/>
      <c r="M2006" s="825"/>
      <c r="N2006" s="792"/>
      <c r="O2006" s="829"/>
      <c r="P2006" s="832"/>
      <c r="Q2006" s="835"/>
      <c r="R2006" s="829"/>
      <c r="S2006" s="416" t="s">
        <v>168</v>
      </c>
      <c r="T2006" s="427"/>
      <c r="U2006" s="416" t="s">
        <v>167</v>
      </c>
      <c r="V2006" s="427"/>
      <c r="W2006" s="816"/>
      <c r="X2006" s="817"/>
      <c r="Y2006" s="416" t="s">
        <v>166</v>
      </c>
      <c r="Z2006" s="426">
        <f>IF(Z2004="",Z2005-Z2003,Z2005-Z2004)</f>
        <v>0</v>
      </c>
      <c r="AA2006" s="416" t="s">
        <v>166</v>
      </c>
      <c r="AB2006" s="426">
        <f>IF(AB2004="",AB2005-AB2003,AB2005-AB2004)</f>
        <v>0</v>
      </c>
      <c r="AC2006" s="416" t="s">
        <v>166</v>
      </c>
      <c r="AD2006" s="426">
        <f>IF(AD2004="",AD2005-AD2003,AD2005-AD2004)</f>
        <v>0</v>
      </c>
      <c r="AE2006" s="478" t="s">
        <v>166</v>
      </c>
      <c r="AF2006" s="477">
        <f>IF(AF2004="",AF2005-AF2003,AF2005-AF2004)</f>
        <v>0</v>
      </c>
      <c r="AG2006" s="463" t="s">
        <v>166</v>
      </c>
      <c r="AH2006" s="462">
        <f>IF(AH2004="",AH2005-AH2003,AH2005-AH2004)</f>
        <v>0</v>
      </c>
      <c r="AI2006" s="781"/>
      <c r="AJ2006" s="782"/>
      <c r="AK2006" s="792"/>
      <c r="AL2006" s="792"/>
      <c r="AM2006" s="792"/>
      <c r="AN2006" s="792"/>
      <c r="AO2006" s="792"/>
      <c r="AP2006" s="792"/>
    </row>
    <row r="2007" spans="1:42" s="404" customFormat="1" ht="15" hidden="1" customHeight="1" x14ac:dyDescent="0.2">
      <c r="A2007" s="402"/>
      <c r="B2007" s="425" t="s">
        <v>706</v>
      </c>
      <c r="C2007" s="424" t="s">
        <v>92</v>
      </c>
      <c r="D2007" s="423" t="s">
        <v>705</v>
      </c>
      <c r="E2007" s="422" t="s">
        <v>238</v>
      </c>
      <c r="F2007" s="420"/>
      <c r="G2007" s="420"/>
      <c r="H2007" s="419">
        <v>2020</v>
      </c>
      <c r="I2007" s="418"/>
      <c r="J2007" s="439" t="s">
        <v>160</v>
      </c>
      <c r="K2007" s="417" t="s">
        <v>808</v>
      </c>
      <c r="L2007" s="824"/>
      <c r="M2007" s="825"/>
      <c r="N2007" s="792"/>
      <c r="O2007" s="829"/>
      <c r="P2007" s="832"/>
      <c r="Q2007" s="835"/>
      <c r="R2007" s="829"/>
      <c r="S2007" s="416" t="s">
        <v>165</v>
      </c>
      <c r="T2007" s="415"/>
      <c r="U2007" s="416" t="s">
        <v>164</v>
      </c>
      <c r="V2007" s="415"/>
      <c r="W2007" s="816"/>
      <c r="X2007" s="817"/>
      <c r="Y2007" s="816"/>
      <c r="Z2007" s="817"/>
      <c r="AA2007" s="816"/>
      <c r="AB2007" s="817"/>
      <c r="AC2007" s="816"/>
      <c r="AD2007" s="817"/>
      <c r="AE2007" s="857"/>
      <c r="AF2007" s="858"/>
      <c r="AG2007" s="781"/>
      <c r="AH2007" s="782"/>
      <c r="AI2007" s="781"/>
      <c r="AJ2007" s="782"/>
      <c r="AK2007" s="792"/>
      <c r="AL2007" s="792"/>
      <c r="AM2007" s="792"/>
      <c r="AN2007" s="792"/>
      <c r="AO2007" s="792"/>
      <c r="AP2007" s="792"/>
    </row>
    <row r="2008" spans="1:42" s="404" customFormat="1" ht="15" hidden="1" customHeight="1" thickBot="1" x14ac:dyDescent="0.25">
      <c r="A2008" s="402"/>
      <c r="B2008" s="414" t="s">
        <v>706</v>
      </c>
      <c r="C2008" s="413" t="s">
        <v>92</v>
      </c>
      <c r="D2008" s="412" t="s">
        <v>705</v>
      </c>
      <c r="E2008" s="411" t="s">
        <v>238</v>
      </c>
      <c r="F2008" s="409"/>
      <c r="G2008" s="409"/>
      <c r="H2008" s="408">
        <v>2020</v>
      </c>
      <c r="I2008" s="407"/>
      <c r="J2008" s="407" t="s">
        <v>160</v>
      </c>
      <c r="K2008" s="495" t="s">
        <v>808</v>
      </c>
      <c r="L2008" s="826"/>
      <c r="M2008" s="827"/>
      <c r="N2008" s="793"/>
      <c r="O2008" s="830"/>
      <c r="P2008" s="833"/>
      <c r="Q2008" s="836"/>
      <c r="R2008" s="830"/>
      <c r="S2008" s="406" t="s">
        <v>158</v>
      </c>
      <c r="T2008" s="451"/>
      <c r="U2008" s="820"/>
      <c r="V2008" s="821"/>
      <c r="W2008" s="818"/>
      <c r="X2008" s="819"/>
      <c r="Y2008" s="818"/>
      <c r="Z2008" s="819"/>
      <c r="AA2008" s="818"/>
      <c r="AB2008" s="819"/>
      <c r="AC2008" s="818"/>
      <c r="AD2008" s="819"/>
      <c r="AE2008" s="859"/>
      <c r="AF2008" s="860"/>
      <c r="AG2008" s="783"/>
      <c r="AH2008" s="784"/>
      <c r="AI2008" s="783"/>
      <c r="AJ2008" s="784"/>
      <c r="AK2008" s="793"/>
      <c r="AL2008" s="793"/>
      <c r="AM2008" s="793"/>
      <c r="AN2008" s="793"/>
      <c r="AO2008" s="793"/>
      <c r="AP2008" s="793"/>
    </row>
    <row r="2009" spans="1:42" s="404" customFormat="1" ht="12.75" customHeight="1" thickTop="1" x14ac:dyDescent="0.2">
      <c r="A2009" s="402"/>
      <c r="B2009" s="445" t="s">
        <v>706</v>
      </c>
      <c r="C2009" s="444" t="s">
        <v>894</v>
      </c>
      <c r="D2009" s="443" t="s">
        <v>705</v>
      </c>
      <c r="E2009" s="442" t="s">
        <v>50</v>
      </c>
      <c r="F2009" s="440">
        <v>43832</v>
      </c>
      <c r="G2009" s="440">
        <v>44196</v>
      </c>
      <c r="H2009" s="419">
        <v>2020</v>
      </c>
      <c r="I2009" s="418" t="s">
        <v>1934</v>
      </c>
      <c r="J2009" s="439" t="s">
        <v>160</v>
      </c>
      <c r="K2009" s="439" t="s">
        <v>808</v>
      </c>
      <c r="L2009" s="822" t="s">
        <v>896</v>
      </c>
      <c r="M2009" s="823"/>
      <c r="N2009" s="791" t="s">
        <v>280</v>
      </c>
      <c r="O2009" s="828" t="s">
        <v>325</v>
      </c>
      <c r="P2009" s="831">
        <v>2.19</v>
      </c>
      <c r="Q2009" s="834" t="s">
        <v>218</v>
      </c>
      <c r="R2009" s="828" t="s">
        <v>200</v>
      </c>
      <c r="S2009" s="434" t="s">
        <v>184</v>
      </c>
      <c r="T2009" s="438">
        <v>67286.09</v>
      </c>
      <c r="U2009" s="434" t="s">
        <v>183</v>
      </c>
      <c r="V2009" s="437">
        <f>T2014+T2012-0.001</f>
        <v>44196.999000000003</v>
      </c>
      <c r="W2009" s="434" t="s">
        <v>182</v>
      </c>
      <c r="X2009" s="436">
        <f>T2009</f>
        <v>67286.09</v>
      </c>
      <c r="Y2009" s="434" t="s">
        <v>181</v>
      </c>
      <c r="Z2009" s="435">
        <v>0.437</v>
      </c>
      <c r="AA2009" s="434" t="s">
        <v>181</v>
      </c>
      <c r="AB2009" s="435">
        <v>0.437</v>
      </c>
      <c r="AC2009" s="503" t="s">
        <v>181</v>
      </c>
      <c r="AD2009" s="502">
        <v>0.78169999999999995</v>
      </c>
      <c r="AE2009" s="480" t="s">
        <v>181</v>
      </c>
      <c r="AF2009" s="479">
        <v>0.78169999999999995</v>
      </c>
      <c r="AG2009" s="466" t="s">
        <v>181</v>
      </c>
      <c r="AH2009" s="467">
        <v>1</v>
      </c>
      <c r="AI2009" s="466" t="s">
        <v>180</v>
      </c>
      <c r="AJ2009" s="465">
        <v>14</v>
      </c>
      <c r="AK2009" s="791" t="s">
        <v>813</v>
      </c>
      <c r="AL2009" s="791" t="s">
        <v>813</v>
      </c>
      <c r="AM2009" s="791" t="s">
        <v>813</v>
      </c>
      <c r="AN2009" s="791" t="s">
        <v>813</v>
      </c>
      <c r="AO2009" s="791" t="s">
        <v>813</v>
      </c>
      <c r="AP2009" s="894" t="s">
        <v>2143</v>
      </c>
    </row>
    <row r="2010" spans="1:42" s="404" customFormat="1" ht="15" customHeight="1" x14ac:dyDescent="0.2">
      <c r="A2010" s="402"/>
      <c r="B2010" s="425" t="s">
        <v>706</v>
      </c>
      <c r="C2010" s="424" t="s">
        <v>894</v>
      </c>
      <c r="D2010" s="423" t="s">
        <v>705</v>
      </c>
      <c r="E2010" s="422" t="s">
        <v>50</v>
      </c>
      <c r="F2010" s="420">
        <v>43832</v>
      </c>
      <c r="G2010" s="420">
        <v>44196</v>
      </c>
      <c r="H2010" s="419">
        <v>2020</v>
      </c>
      <c r="I2010" s="418" t="s">
        <v>1934</v>
      </c>
      <c r="J2010" s="439" t="s">
        <v>160</v>
      </c>
      <c r="K2010" s="417" t="s">
        <v>808</v>
      </c>
      <c r="L2010" s="824"/>
      <c r="M2010" s="825"/>
      <c r="N2010" s="792"/>
      <c r="O2010" s="829"/>
      <c r="P2010" s="832"/>
      <c r="Q2010" s="835"/>
      <c r="R2010" s="829"/>
      <c r="S2010" s="416" t="s">
        <v>179</v>
      </c>
      <c r="T2010" s="432" t="s">
        <v>812</v>
      </c>
      <c r="U2010" s="416" t="s">
        <v>177</v>
      </c>
      <c r="V2010" s="415">
        <f>V2009+V2011+V2012</f>
        <v>44223.999000000003</v>
      </c>
      <c r="W2010" s="416" t="s">
        <v>176</v>
      </c>
      <c r="X2010" s="428">
        <f>X2009</f>
        <v>67286.09</v>
      </c>
      <c r="Y2010" s="416" t="s">
        <v>175</v>
      </c>
      <c r="Z2010" s="426"/>
      <c r="AA2010" s="416" t="s">
        <v>175</v>
      </c>
      <c r="AB2010" s="426"/>
      <c r="AC2010" s="501" t="s">
        <v>175</v>
      </c>
      <c r="AD2010" s="500"/>
      <c r="AE2010" s="478" t="s">
        <v>175</v>
      </c>
      <c r="AF2010" s="477"/>
      <c r="AG2010" s="463" t="s">
        <v>175</v>
      </c>
      <c r="AH2010" s="462"/>
      <c r="AI2010" s="463" t="s">
        <v>174</v>
      </c>
      <c r="AJ2010" s="464">
        <f>AJ2009*15</f>
        <v>210</v>
      </c>
      <c r="AK2010" s="792"/>
      <c r="AL2010" s="792"/>
      <c r="AM2010" s="792"/>
      <c r="AN2010" s="792"/>
      <c r="AO2010" s="792"/>
      <c r="AP2010" s="895"/>
    </row>
    <row r="2011" spans="1:42" s="404" customFormat="1" x14ac:dyDescent="0.2">
      <c r="A2011" s="402"/>
      <c r="B2011" s="425" t="s">
        <v>706</v>
      </c>
      <c r="C2011" s="424" t="s">
        <v>894</v>
      </c>
      <c r="D2011" s="423" t="s">
        <v>705</v>
      </c>
      <c r="E2011" s="422" t="s">
        <v>50</v>
      </c>
      <c r="F2011" s="420">
        <v>43832</v>
      </c>
      <c r="G2011" s="420">
        <v>44196</v>
      </c>
      <c r="H2011" s="419">
        <v>2020</v>
      </c>
      <c r="I2011" s="418" t="s">
        <v>1934</v>
      </c>
      <c r="J2011" s="439" t="s">
        <v>160</v>
      </c>
      <c r="K2011" s="417" t="s">
        <v>808</v>
      </c>
      <c r="L2011" s="824"/>
      <c r="M2011" s="825"/>
      <c r="N2011" s="792"/>
      <c r="O2011" s="829"/>
      <c r="P2011" s="832"/>
      <c r="Q2011" s="835"/>
      <c r="R2011" s="829"/>
      <c r="S2011" s="416" t="s">
        <v>173</v>
      </c>
      <c r="T2011" s="429" t="s">
        <v>192</v>
      </c>
      <c r="U2011" s="416" t="s">
        <v>171</v>
      </c>
      <c r="V2011" s="427">
        <v>27</v>
      </c>
      <c r="W2011" s="416" t="s">
        <v>170</v>
      </c>
      <c r="X2011" s="428">
        <f>X2010*Z2011</f>
        <v>29404.02133</v>
      </c>
      <c r="Y2011" s="416" t="s">
        <v>169</v>
      </c>
      <c r="Z2011" s="426">
        <v>0.437</v>
      </c>
      <c r="AA2011" s="416" t="s">
        <v>169</v>
      </c>
      <c r="AB2011" s="426">
        <v>0.437</v>
      </c>
      <c r="AC2011" s="501" t="s">
        <v>169</v>
      </c>
      <c r="AD2011" s="500">
        <v>0.78180000000000005</v>
      </c>
      <c r="AE2011" s="478" t="s">
        <v>169</v>
      </c>
      <c r="AF2011" s="477">
        <v>0.78180000000000005</v>
      </c>
      <c r="AG2011" s="463" t="s">
        <v>169</v>
      </c>
      <c r="AH2011" s="462">
        <v>1</v>
      </c>
      <c r="AI2011" s="781"/>
      <c r="AJ2011" s="782"/>
      <c r="AK2011" s="792"/>
      <c r="AL2011" s="792"/>
      <c r="AM2011" s="792"/>
      <c r="AN2011" s="792"/>
      <c r="AO2011" s="792"/>
      <c r="AP2011" s="895"/>
    </row>
    <row r="2012" spans="1:42" s="404" customFormat="1" ht="15" customHeight="1" x14ac:dyDescent="0.2">
      <c r="A2012" s="402"/>
      <c r="B2012" s="425" t="s">
        <v>706</v>
      </c>
      <c r="C2012" s="424" t="s">
        <v>894</v>
      </c>
      <c r="D2012" s="423" t="s">
        <v>705</v>
      </c>
      <c r="E2012" s="422" t="s">
        <v>50</v>
      </c>
      <c r="F2012" s="420">
        <v>43832</v>
      </c>
      <c r="G2012" s="420">
        <v>44196</v>
      </c>
      <c r="H2012" s="419">
        <v>2020</v>
      </c>
      <c r="I2012" s="418" t="s">
        <v>1934</v>
      </c>
      <c r="J2012" s="439" t="s">
        <v>160</v>
      </c>
      <c r="K2012" s="417" t="s">
        <v>808</v>
      </c>
      <c r="L2012" s="824"/>
      <c r="M2012" s="825"/>
      <c r="N2012" s="792"/>
      <c r="O2012" s="829"/>
      <c r="P2012" s="832"/>
      <c r="Q2012" s="835"/>
      <c r="R2012" s="829"/>
      <c r="S2012" s="416" t="s">
        <v>168</v>
      </c>
      <c r="T2012" s="427">
        <v>365</v>
      </c>
      <c r="U2012" s="416" t="s">
        <v>167</v>
      </c>
      <c r="V2012" s="427"/>
      <c r="W2012" s="816"/>
      <c r="X2012" s="817"/>
      <c r="Y2012" s="416" t="s">
        <v>166</v>
      </c>
      <c r="Z2012" s="426">
        <f>IF(Z2010="",Z2011-Z2009,Z2011-Z2010)</f>
        <v>0</v>
      </c>
      <c r="AA2012" s="416" t="s">
        <v>166</v>
      </c>
      <c r="AB2012" s="426">
        <f>IF(AB2010="",AB2011-AB2009,AB2011-AB2010)</f>
        <v>0</v>
      </c>
      <c r="AC2012" s="501" t="s">
        <v>166</v>
      </c>
      <c r="AD2012" s="500">
        <f>IF(AD2010="",AD2011-AD2009,AD2011-AD2010)</f>
        <v>1.0000000000010001E-4</v>
      </c>
      <c r="AE2012" s="478" t="s">
        <v>166</v>
      </c>
      <c r="AF2012" s="477">
        <f>IF(AF2010="",AF2011-AF2009,AF2011-AF2010)</f>
        <v>1.0000000000010001E-4</v>
      </c>
      <c r="AG2012" s="463" t="s">
        <v>166</v>
      </c>
      <c r="AH2012" s="462">
        <f>IF(AH2010="",AH2011-AH2009,AH2011-AH2010)</f>
        <v>0</v>
      </c>
      <c r="AI2012" s="781"/>
      <c r="AJ2012" s="782"/>
      <c r="AK2012" s="792"/>
      <c r="AL2012" s="792"/>
      <c r="AM2012" s="792"/>
      <c r="AN2012" s="792"/>
      <c r="AO2012" s="792"/>
      <c r="AP2012" s="895"/>
    </row>
    <row r="2013" spans="1:42" s="404" customFormat="1" ht="15" customHeight="1" x14ac:dyDescent="0.2">
      <c r="A2013" s="402"/>
      <c r="B2013" s="425" t="s">
        <v>706</v>
      </c>
      <c r="C2013" s="424" t="s">
        <v>894</v>
      </c>
      <c r="D2013" s="423" t="s">
        <v>705</v>
      </c>
      <c r="E2013" s="422" t="s">
        <v>50</v>
      </c>
      <c r="F2013" s="420">
        <v>43832</v>
      </c>
      <c r="G2013" s="420">
        <v>44196</v>
      </c>
      <c r="H2013" s="419">
        <v>2020</v>
      </c>
      <c r="I2013" s="418" t="s">
        <v>1934</v>
      </c>
      <c r="J2013" s="439" t="s">
        <v>160</v>
      </c>
      <c r="K2013" s="417" t="s">
        <v>808</v>
      </c>
      <c r="L2013" s="824"/>
      <c r="M2013" s="825"/>
      <c r="N2013" s="792"/>
      <c r="O2013" s="829"/>
      <c r="P2013" s="832"/>
      <c r="Q2013" s="835"/>
      <c r="R2013" s="829"/>
      <c r="S2013" s="416" t="s">
        <v>165</v>
      </c>
      <c r="T2013" s="415">
        <v>43832</v>
      </c>
      <c r="U2013" s="416" t="s">
        <v>164</v>
      </c>
      <c r="V2013" s="415">
        <v>44196</v>
      </c>
      <c r="W2013" s="816"/>
      <c r="X2013" s="817"/>
      <c r="Y2013" s="816"/>
      <c r="Z2013" s="817"/>
      <c r="AA2013" s="816"/>
      <c r="AB2013" s="817"/>
      <c r="AC2013" s="838"/>
      <c r="AD2013" s="839"/>
      <c r="AE2013" s="857"/>
      <c r="AF2013" s="858"/>
      <c r="AG2013" s="781"/>
      <c r="AH2013" s="782"/>
      <c r="AI2013" s="781"/>
      <c r="AJ2013" s="782"/>
      <c r="AK2013" s="792"/>
      <c r="AL2013" s="792"/>
      <c r="AM2013" s="792"/>
      <c r="AN2013" s="792"/>
      <c r="AO2013" s="792"/>
      <c r="AP2013" s="895"/>
    </row>
    <row r="2014" spans="1:42" s="404" customFormat="1" ht="15" customHeight="1" thickBot="1" x14ac:dyDescent="0.25">
      <c r="A2014" s="402"/>
      <c r="B2014" s="414" t="s">
        <v>706</v>
      </c>
      <c r="C2014" s="413" t="s">
        <v>894</v>
      </c>
      <c r="D2014" s="412" t="s">
        <v>705</v>
      </c>
      <c r="E2014" s="411" t="s">
        <v>50</v>
      </c>
      <c r="F2014" s="409">
        <v>43832</v>
      </c>
      <c r="G2014" s="409">
        <v>44196</v>
      </c>
      <c r="H2014" s="408">
        <v>2020</v>
      </c>
      <c r="I2014" s="407" t="s">
        <v>1934</v>
      </c>
      <c r="J2014" s="407" t="s">
        <v>160</v>
      </c>
      <c r="K2014" s="495" t="s">
        <v>808</v>
      </c>
      <c r="L2014" s="826"/>
      <c r="M2014" s="827"/>
      <c r="N2014" s="793"/>
      <c r="O2014" s="830"/>
      <c r="P2014" s="833"/>
      <c r="Q2014" s="836"/>
      <c r="R2014" s="830"/>
      <c r="S2014" s="406" t="s">
        <v>158</v>
      </c>
      <c r="T2014" s="451">
        <v>43832</v>
      </c>
      <c r="U2014" s="820"/>
      <c r="V2014" s="821"/>
      <c r="W2014" s="818"/>
      <c r="X2014" s="819"/>
      <c r="Y2014" s="818"/>
      <c r="Z2014" s="819"/>
      <c r="AA2014" s="818"/>
      <c r="AB2014" s="819"/>
      <c r="AC2014" s="840"/>
      <c r="AD2014" s="841"/>
      <c r="AE2014" s="859"/>
      <c r="AF2014" s="860"/>
      <c r="AG2014" s="783"/>
      <c r="AH2014" s="784"/>
      <c r="AI2014" s="783"/>
      <c r="AJ2014" s="784"/>
      <c r="AK2014" s="793"/>
      <c r="AL2014" s="793"/>
      <c r="AM2014" s="793"/>
      <c r="AN2014" s="793"/>
      <c r="AO2014" s="793"/>
      <c r="AP2014" s="896"/>
    </row>
    <row r="2015" spans="1:42" s="404" customFormat="1" ht="12.75" hidden="1" customHeight="1" thickTop="1" x14ac:dyDescent="0.2">
      <c r="A2015" s="402"/>
      <c r="B2015" s="445" t="s">
        <v>706</v>
      </c>
      <c r="C2015" s="444" t="s">
        <v>894</v>
      </c>
      <c r="D2015" s="443" t="s">
        <v>705</v>
      </c>
      <c r="E2015" s="442" t="s">
        <v>238</v>
      </c>
      <c r="F2015" s="440"/>
      <c r="G2015" s="440"/>
      <c r="H2015" s="419">
        <v>2020</v>
      </c>
      <c r="I2015" s="418"/>
      <c r="J2015" s="439" t="s">
        <v>160</v>
      </c>
      <c r="K2015" s="439" t="s">
        <v>808</v>
      </c>
      <c r="L2015" s="822" t="s">
        <v>896</v>
      </c>
      <c r="M2015" s="823"/>
      <c r="N2015" s="791" t="s">
        <v>280</v>
      </c>
      <c r="O2015" s="828" t="s">
        <v>325</v>
      </c>
      <c r="P2015" s="831">
        <v>2.19</v>
      </c>
      <c r="Q2015" s="834" t="s">
        <v>218</v>
      </c>
      <c r="R2015" s="828" t="s">
        <v>324</v>
      </c>
      <c r="S2015" s="434" t="s">
        <v>184</v>
      </c>
      <c r="T2015" s="438">
        <v>40025.840400000001</v>
      </c>
      <c r="U2015" s="434" t="s">
        <v>183</v>
      </c>
      <c r="V2015" s="437"/>
      <c r="W2015" s="434" t="s">
        <v>182</v>
      </c>
      <c r="X2015" s="436">
        <f>T2015</f>
        <v>40025.840400000001</v>
      </c>
      <c r="Y2015" s="434" t="s">
        <v>181</v>
      </c>
      <c r="Z2015" s="435"/>
      <c r="AA2015" s="434" t="s">
        <v>181</v>
      </c>
      <c r="AB2015" s="435"/>
      <c r="AC2015" s="434" t="s">
        <v>181</v>
      </c>
      <c r="AD2015" s="435"/>
      <c r="AE2015" s="480" t="s">
        <v>181</v>
      </c>
      <c r="AF2015" s="479"/>
      <c r="AG2015" s="466" t="s">
        <v>181</v>
      </c>
      <c r="AH2015" s="467"/>
      <c r="AI2015" s="466" t="s">
        <v>180</v>
      </c>
      <c r="AJ2015" s="465"/>
      <c r="AK2015" s="791" t="s">
        <v>895</v>
      </c>
      <c r="AL2015" s="791" t="s">
        <v>895</v>
      </c>
      <c r="AM2015" s="791" t="s">
        <v>895</v>
      </c>
      <c r="AN2015" s="791" t="s">
        <v>895</v>
      </c>
      <c r="AO2015" s="791" t="s">
        <v>895</v>
      </c>
      <c r="AP2015" s="791" t="s">
        <v>110</v>
      </c>
    </row>
    <row r="2016" spans="1:42" s="404" customFormat="1" ht="15" hidden="1" customHeight="1" x14ac:dyDescent="0.2">
      <c r="A2016" s="402"/>
      <c r="B2016" s="425" t="s">
        <v>706</v>
      </c>
      <c r="C2016" s="424" t="s">
        <v>894</v>
      </c>
      <c r="D2016" s="423" t="s">
        <v>705</v>
      </c>
      <c r="E2016" s="422" t="s">
        <v>238</v>
      </c>
      <c r="F2016" s="420"/>
      <c r="G2016" s="420"/>
      <c r="H2016" s="419">
        <v>2020</v>
      </c>
      <c r="I2016" s="418"/>
      <c r="J2016" s="439" t="s">
        <v>160</v>
      </c>
      <c r="K2016" s="417" t="s">
        <v>808</v>
      </c>
      <c r="L2016" s="824"/>
      <c r="M2016" s="825"/>
      <c r="N2016" s="792"/>
      <c r="O2016" s="829"/>
      <c r="P2016" s="832"/>
      <c r="Q2016" s="835"/>
      <c r="R2016" s="829"/>
      <c r="S2016" s="416" t="s">
        <v>179</v>
      </c>
      <c r="T2016" s="432"/>
      <c r="U2016" s="416" t="s">
        <v>177</v>
      </c>
      <c r="V2016" s="415"/>
      <c r="W2016" s="416" t="s">
        <v>176</v>
      </c>
      <c r="X2016" s="428">
        <f>X2015</f>
        <v>40025.840400000001</v>
      </c>
      <c r="Y2016" s="416" t="s">
        <v>175</v>
      </c>
      <c r="Z2016" s="426"/>
      <c r="AA2016" s="416" t="s">
        <v>175</v>
      </c>
      <c r="AB2016" s="426"/>
      <c r="AC2016" s="416" t="s">
        <v>175</v>
      </c>
      <c r="AD2016" s="426"/>
      <c r="AE2016" s="478" t="s">
        <v>175</v>
      </c>
      <c r="AF2016" s="477"/>
      <c r="AG2016" s="463" t="s">
        <v>175</v>
      </c>
      <c r="AH2016" s="462"/>
      <c r="AI2016" s="463" t="s">
        <v>174</v>
      </c>
      <c r="AJ2016" s="464"/>
      <c r="AK2016" s="792"/>
      <c r="AL2016" s="792"/>
      <c r="AM2016" s="792"/>
      <c r="AN2016" s="792"/>
      <c r="AO2016" s="792"/>
      <c r="AP2016" s="792"/>
    </row>
    <row r="2017" spans="1:42" s="404" customFormat="1" ht="13.5" hidden="1" thickTop="1" x14ac:dyDescent="0.2">
      <c r="A2017" s="402"/>
      <c r="B2017" s="425" t="s">
        <v>706</v>
      </c>
      <c r="C2017" s="424" t="s">
        <v>894</v>
      </c>
      <c r="D2017" s="423" t="s">
        <v>705</v>
      </c>
      <c r="E2017" s="422" t="s">
        <v>238</v>
      </c>
      <c r="F2017" s="420"/>
      <c r="G2017" s="420"/>
      <c r="H2017" s="419">
        <v>2020</v>
      </c>
      <c r="I2017" s="418"/>
      <c r="J2017" s="439" t="s">
        <v>160</v>
      </c>
      <c r="K2017" s="417" t="s">
        <v>808</v>
      </c>
      <c r="L2017" s="824"/>
      <c r="M2017" s="825"/>
      <c r="N2017" s="792"/>
      <c r="O2017" s="829"/>
      <c r="P2017" s="832"/>
      <c r="Q2017" s="835"/>
      <c r="R2017" s="829"/>
      <c r="S2017" s="416" t="s">
        <v>173</v>
      </c>
      <c r="T2017" s="429"/>
      <c r="U2017" s="416" t="s">
        <v>171</v>
      </c>
      <c r="V2017" s="427"/>
      <c r="W2017" s="416" t="s">
        <v>170</v>
      </c>
      <c r="X2017" s="428"/>
      <c r="Y2017" s="416" t="s">
        <v>169</v>
      </c>
      <c r="Z2017" s="426"/>
      <c r="AA2017" s="416" t="s">
        <v>169</v>
      </c>
      <c r="AB2017" s="426"/>
      <c r="AC2017" s="416" t="s">
        <v>169</v>
      </c>
      <c r="AD2017" s="426"/>
      <c r="AE2017" s="478" t="s">
        <v>169</v>
      </c>
      <c r="AF2017" s="477"/>
      <c r="AG2017" s="463" t="s">
        <v>169</v>
      </c>
      <c r="AH2017" s="462"/>
      <c r="AI2017" s="781"/>
      <c r="AJ2017" s="782"/>
      <c r="AK2017" s="792"/>
      <c r="AL2017" s="792"/>
      <c r="AM2017" s="792"/>
      <c r="AN2017" s="792"/>
      <c r="AO2017" s="792"/>
      <c r="AP2017" s="792"/>
    </row>
    <row r="2018" spans="1:42" s="404" customFormat="1" ht="15" hidden="1" customHeight="1" x14ac:dyDescent="0.2">
      <c r="A2018" s="402"/>
      <c r="B2018" s="425" t="s">
        <v>706</v>
      </c>
      <c r="C2018" s="424" t="s">
        <v>894</v>
      </c>
      <c r="D2018" s="423" t="s">
        <v>705</v>
      </c>
      <c r="E2018" s="422" t="s">
        <v>238</v>
      </c>
      <c r="F2018" s="420"/>
      <c r="G2018" s="420"/>
      <c r="H2018" s="419">
        <v>2020</v>
      </c>
      <c r="I2018" s="418"/>
      <c r="J2018" s="439" t="s">
        <v>160</v>
      </c>
      <c r="K2018" s="417" t="s">
        <v>808</v>
      </c>
      <c r="L2018" s="824"/>
      <c r="M2018" s="825"/>
      <c r="N2018" s="792"/>
      <c r="O2018" s="829"/>
      <c r="P2018" s="832"/>
      <c r="Q2018" s="835"/>
      <c r="R2018" s="829"/>
      <c r="S2018" s="416" t="s">
        <v>168</v>
      </c>
      <c r="T2018" s="427"/>
      <c r="U2018" s="416" t="s">
        <v>167</v>
      </c>
      <c r="V2018" s="427"/>
      <c r="W2018" s="816"/>
      <c r="X2018" s="817"/>
      <c r="Y2018" s="416" t="s">
        <v>166</v>
      </c>
      <c r="Z2018" s="426">
        <f>IF(Z2016="",Z2017-Z2015,Z2017-Z2016)</f>
        <v>0</v>
      </c>
      <c r="AA2018" s="416" t="s">
        <v>166</v>
      </c>
      <c r="AB2018" s="426">
        <f>IF(AB2016="",AB2017-AB2015,AB2017-AB2016)</f>
        <v>0</v>
      </c>
      <c r="AC2018" s="416" t="s">
        <v>166</v>
      </c>
      <c r="AD2018" s="426">
        <f>IF(AD2016="",AD2017-AD2015,AD2017-AD2016)</f>
        <v>0</v>
      </c>
      <c r="AE2018" s="478" t="s">
        <v>166</v>
      </c>
      <c r="AF2018" s="477">
        <f>IF(AF2016="",AF2017-AF2015,AF2017-AF2016)</f>
        <v>0</v>
      </c>
      <c r="AG2018" s="463" t="s">
        <v>166</v>
      </c>
      <c r="AH2018" s="462">
        <f>IF(AH2016="",AH2017-AH2015,AH2017-AH2016)</f>
        <v>0</v>
      </c>
      <c r="AI2018" s="781"/>
      <c r="AJ2018" s="782"/>
      <c r="AK2018" s="792"/>
      <c r="AL2018" s="792"/>
      <c r="AM2018" s="792"/>
      <c r="AN2018" s="792"/>
      <c r="AO2018" s="792"/>
      <c r="AP2018" s="792"/>
    </row>
    <row r="2019" spans="1:42" s="404" customFormat="1" ht="15" hidden="1" customHeight="1" x14ac:dyDescent="0.2">
      <c r="A2019" s="402"/>
      <c r="B2019" s="425" t="s">
        <v>706</v>
      </c>
      <c r="C2019" s="424" t="s">
        <v>894</v>
      </c>
      <c r="D2019" s="423" t="s">
        <v>705</v>
      </c>
      <c r="E2019" s="422" t="s">
        <v>238</v>
      </c>
      <c r="F2019" s="420"/>
      <c r="G2019" s="420"/>
      <c r="H2019" s="419">
        <v>2020</v>
      </c>
      <c r="I2019" s="418"/>
      <c r="J2019" s="439" t="s">
        <v>160</v>
      </c>
      <c r="K2019" s="417" t="s">
        <v>808</v>
      </c>
      <c r="L2019" s="824"/>
      <c r="M2019" s="825"/>
      <c r="N2019" s="792"/>
      <c r="O2019" s="829"/>
      <c r="P2019" s="832"/>
      <c r="Q2019" s="835"/>
      <c r="R2019" s="829"/>
      <c r="S2019" s="416" t="s">
        <v>165</v>
      </c>
      <c r="T2019" s="415"/>
      <c r="U2019" s="416" t="s">
        <v>164</v>
      </c>
      <c r="V2019" s="415"/>
      <c r="W2019" s="816"/>
      <c r="X2019" s="817"/>
      <c r="Y2019" s="816"/>
      <c r="Z2019" s="817"/>
      <c r="AA2019" s="816"/>
      <c r="AB2019" s="817"/>
      <c r="AC2019" s="816"/>
      <c r="AD2019" s="817"/>
      <c r="AE2019" s="857"/>
      <c r="AF2019" s="858"/>
      <c r="AG2019" s="781"/>
      <c r="AH2019" s="782"/>
      <c r="AI2019" s="781"/>
      <c r="AJ2019" s="782"/>
      <c r="AK2019" s="792"/>
      <c r="AL2019" s="792"/>
      <c r="AM2019" s="792"/>
      <c r="AN2019" s="792"/>
      <c r="AO2019" s="792"/>
      <c r="AP2019" s="792"/>
    </row>
    <row r="2020" spans="1:42" s="404" customFormat="1" ht="15" hidden="1" customHeight="1" thickBot="1" x14ac:dyDescent="0.25">
      <c r="A2020" s="402"/>
      <c r="B2020" s="414" t="s">
        <v>706</v>
      </c>
      <c r="C2020" s="413" t="s">
        <v>894</v>
      </c>
      <c r="D2020" s="412" t="s">
        <v>705</v>
      </c>
      <c r="E2020" s="411" t="s">
        <v>238</v>
      </c>
      <c r="F2020" s="409"/>
      <c r="G2020" s="409"/>
      <c r="H2020" s="408">
        <v>2020</v>
      </c>
      <c r="I2020" s="407"/>
      <c r="J2020" s="407" t="s">
        <v>160</v>
      </c>
      <c r="K2020" s="495" t="s">
        <v>808</v>
      </c>
      <c r="L2020" s="826"/>
      <c r="M2020" s="827"/>
      <c r="N2020" s="793"/>
      <c r="O2020" s="830"/>
      <c r="P2020" s="833"/>
      <c r="Q2020" s="836"/>
      <c r="R2020" s="830"/>
      <c r="S2020" s="406" t="s">
        <v>158</v>
      </c>
      <c r="T2020" s="451"/>
      <c r="U2020" s="820"/>
      <c r="V2020" s="821"/>
      <c r="W2020" s="818"/>
      <c r="X2020" s="819"/>
      <c r="Y2020" s="818"/>
      <c r="Z2020" s="819"/>
      <c r="AA2020" s="818"/>
      <c r="AB2020" s="819"/>
      <c r="AC2020" s="818"/>
      <c r="AD2020" s="819"/>
      <c r="AE2020" s="859"/>
      <c r="AF2020" s="860"/>
      <c r="AG2020" s="783"/>
      <c r="AH2020" s="784"/>
      <c r="AI2020" s="783"/>
      <c r="AJ2020" s="784"/>
      <c r="AK2020" s="793"/>
      <c r="AL2020" s="793"/>
      <c r="AM2020" s="793"/>
      <c r="AN2020" s="793"/>
      <c r="AO2020" s="793"/>
      <c r="AP2020" s="793"/>
    </row>
    <row r="2021" spans="1:42" s="404" customFormat="1" ht="12.75" customHeight="1" thickTop="1" x14ac:dyDescent="0.2">
      <c r="A2021" s="402"/>
      <c r="B2021" s="445" t="s">
        <v>882</v>
      </c>
      <c r="C2021" s="444" t="s">
        <v>891</v>
      </c>
      <c r="D2021" s="443" t="s">
        <v>705</v>
      </c>
      <c r="E2021" s="442" t="s">
        <v>50</v>
      </c>
      <c r="F2021" s="440">
        <v>43832</v>
      </c>
      <c r="G2021" s="440">
        <v>44196</v>
      </c>
      <c r="H2021" s="419">
        <v>2020</v>
      </c>
      <c r="I2021" s="418" t="s">
        <v>1934</v>
      </c>
      <c r="J2021" s="439" t="s">
        <v>160</v>
      </c>
      <c r="K2021" s="439" t="s">
        <v>808</v>
      </c>
      <c r="L2021" s="822" t="s">
        <v>893</v>
      </c>
      <c r="M2021" s="823"/>
      <c r="N2021" s="791" t="s">
        <v>280</v>
      </c>
      <c r="O2021" s="828" t="s">
        <v>325</v>
      </c>
      <c r="P2021" s="831">
        <v>4.9800000000000004</v>
      </c>
      <c r="Q2021" s="834" t="s">
        <v>218</v>
      </c>
      <c r="R2021" s="828" t="s">
        <v>200</v>
      </c>
      <c r="S2021" s="434" t="s">
        <v>184</v>
      </c>
      <c r="T2021" s="438">
        <v>325083.11836000002</v>
      </c>
      <c r="U2021" s="434" t="s">
        <v>183</v>
      </c>
      <c r="V2021" s="437">
        <f>T2026+T2024-0.001</f>
        <v>44196.999000000003</v>
      </c>
      <c r="W2021" s="434" t="s">
        <v>182</v>
      </c>
      <c r="X2021" s="436">
        <f>T2021</f>
        <v>325083.11836000002</v>
      </c>
      <c r="Y2021" s="434" t="s">
        <v>181</v>
      </c>
      <c r="Z2021" s="435">
        <v>0.27889999999999998</v>
      </c>
      <c r="AA2021" s="434" t="s">
        <v>181</v>
      </c>
      <c r="AB2021" s="435">
        <v>0.27889999999999998</v>
      </c>
      <c r="AC2021" s="503" t="s">
        <v>181</v>
      </c>
      <c r="AD2021" s="502">
        <v>0.47539999999999999</v>
      </c>
      <c r="AE2021" s="480" t="s">
        <v>181</v>
      </c>
      <c r="AF2021" s="479">
        <v>0.47539999999999999</v>
      </c>
      <c r="AG2021" s="466" t="s">
        <v>181</v>
      </c>
      <c r="AH2021" s="467">
        <v>1</v>
      </c>
      <c r="AI2021" s="466" t="s">
        <v>180</v>
      </c>
      <c r="AJ2021" s="465">
        <v>17</v>
      </c>
      <c r="AK2021" s="791" t="s">
        <v>813</v>
      </c>
      <c r="AL2021" s="791" t="s">
        <v>813</v>
      </c>
      <c r="AM2021" s="791" t="s">
        <v>813</v>
      </c>
      <c r="AN2021" s="791" t="s">
        <v>813</v>
      </c>
      <c r="AO2021" s="791" t="s">
        <v>813</v>
      </c>
      <c r="AP2021" s="894" t="s">
        <v>2143</v>
      </c>
    </row>
    <row r="2022" spans="1:42" s="404" customFormat="1" ht="15" customHeight="1" x14ac:dyDescent="0.2">
      <c r="A2022" s="402"/>
      <c r="B2022" s="425" t="s">
        <v>882</v>
      </c>
      <c r="C2022" s="424" t="s">
        <v>891</v>
      </c>
      <c r="D2022" s="423" t="s">
        <v>705</v>
      </c>
      <c r="E2022" s="422" t="s">
        <v>50</v>
      </c>
      <c r="F2022" s="420">
        <v>43832</v>
      </c>
      <c r="G2022" s="420">
        <v>44196</v>
      </c>
      <c r="H2022" s="419">
        <v>2020</v>
      </c>
      <c r="I2022" s="418" t="s">
        <v>1934</v>
      </c>
      <c r="J2022" s="439" t="s">
        <v>160</v>
      </c>
      <c r="K2022" s="417" t="s">
        <v>808</v>
      </c>
      <c r="L2022" s="824"/>
      <c r="M2022" s="825"/>
      <c r="N2022" s="792"/>
      <c r="O2022" s="829"/>
      <c r="P2022" s="832"/>
      <c r="Q2022" s="835"/>
      <c r="R2022" s="829"/>
      <c r="S2022" s="416" t="s">
        <v>179</v>
      </c>
      <c r="T2022" s="432" t="s">
        <v>812</v>
      </c>
      <c r="U2022" s="416" t="s">
        <v>177</v>
      </c>
      <c r="V2022" s="415">
        <f>V2021+V2023+V2024</f>
        <v>44223.999000000003</v>
      </c>
      <c r="W2022" s="416" t="s">
        <v>176</v>
      </c>
      <c r="X2022" s="428">
        <f>X2021</f>
        <v>325083.11836000002</v>
      </c>
      <c r="Y2022" s="416" t="s">
        <v>175</v>
      </c>
      <c r="Z2022" s="426"/>
      <c r="AA2022" s="416" t="s">
        <v>175</v>
      </c>
      <c r="AB2022" s="426"/>
      <c r="AC2022" s="501" t="s">
        <v>175</v>
      </c>
      <c r="AD2022" s="500"/>
      <c r="AE2022" s="478" t="s">
        <v>175</v>
      </c>
      <c r="AF2022" s="477"/>
      <c r="AG2022" s="463" t="s">
        <v>175</v>
      </c>
      <c r="AH2022" s="462"/>
      <c r="AI2022" s="463" t="s">
        <v>174</v>
      </c>
      <c r="AJ2022" s="464">
        <v>374</v>
      </c>
      <c r="AK2022" s="792"/>
      <c r="AL2022" s="792"/>
      <c r="AM2022" s="792"/>
      <c r="AN2022" s="792"/>
      <c r="AO2022" s="792"/>
      <c r="AP2022" s="895"/>
    </row>
    <row r="2023" spans="1:42" s="404" customFormat="1" x14ac:dyDescent="0.2">
      <c r="A2023" s="402"/>
      <c r="B2023" s="425" t="s">
        <v>882</v>
      </c>
      <c r="C2023" s="424" t="s">
        <v>891</v>
      </c>
      <c r="D2023" s="423" t="s">
        <v>705</v>
      </c>
      <c r="E2023" s="422" t="s">
        <v>50</v>
      </c>
      <c r="F2023" s="420">
        <v>43832</v>
      </c>
      <c r="G2023" s="420">
        <v>44196</v>
      </c>
      <c r="H2023" s="419">
        <v>2020</v>
      </c>
      <c r="I2023" s="418" t="s">
        <v>1934</v>
      </c>
      <c r="J2023" s="439" t="s">
        <v>160</v>
      </c>
      <c r="K2023" s="417" t="s">
        <v>808</v>
      </c>
      <c r="L2023" s="824"/>
      <c r="M2023" s="825"/>
      <c r="N2023" s="792"/>
      <c r="O2023" s="829"/>
      <c r="P2023" s="832"/>
      <c r="Q2023" s="835"/>
      <c r="R2023" s="829"/>
      <c r="S2023" s="416" t="s">
        <v>173</v>
      </c>
      <c r="T2023" s="429" t="s">
        <v>192</v>
      </c>
      <c r="U2023" s="416" t="s">
        <v>171</v>
      </c>
      <c r="V2023" s="427">
        <v>27</v>
      </c>
      <c r="W2023" s="416" t="s">
        <v>170</v>
      </c>
      <c r="X2023" s="428">
        <v>47819.726710755996</v>
      </c>
      <c r="Y2023" s="416" t="s">
        <v>169</v>
      </c>
      <c r="Z2023" s="426">
        <v>0.27889999999999998</v>
      </c>
      <c r="AA2023" s="416" t="s">
        <v>169</v>
      </c>
      <c r="AB2023" s="426">
        <v>0.27889999999999998</v>
      </c>
      <c r="AC2023" s="501" t="s">
        <v>169</v>
      </c>
      <c r="AD2023" s="500">
        <v>0.47539999999999999</v>
      </c>
      <c r="AE2023" s="478" t="s">
        <v>169</v>
      </c>
      <c r="AF2023" s="477">
        <v>0.47539999999999999</v>
      </c>
      <c r="AG2023" s="463" t="s">
        <v>169</v>
      </c>
      <c r="AH2023" s="462">
        <v>1</v>
      </c>
      <c r="AI2023" s="781"/>
      <c r="AJ2023" s="782"/>
      <c r="AK2023" s="792"/>
      <c r="AL2023" s="792"/>
      <c r="AM2023" s="792"/>
      <c r="AN2023" s="792"/>
      <c r="AO2023" s="792"/>
      <c r="AP2023" s="895"/>
    </row>
    <row r="2024" spans="1:42" s="404" customFormat="1" ht="15" customHeight="1" x14ac:dyDescent="0.2">
      <c r="A2024" s="402"/>
      <c r="B2024" s="425" t="s">
        <v>882</v>
      </c>
      <c r="C2024" s="424" t="s">
        <v>891</v>
      </c>
      <c r="D2024" s="423" t="s">
        <v>705</v>
      </c>
      <c r="E2024" s="422" t="s">
        <v>50</v>
      </c>
      <c r="F2024" s="420">
        <v>43832</v>
      </c>
      <c r="G2024" s="420">
        <v>44196</v>
      </c>
      <c r="H2024" s="419">
        <v>2020</v>
      </c>
      <c r="I2024" s="418" t="s">
        <v>1934</v>
      </c>
      <c r="J2024" s="439" t="s">
        <v>160</v>
      </c>
      <c r="K2024" s="417" t="s">
        <v>808</v>
      </c>
      <c r="L2024" s="824"/>
      <c r="M2024" s="825"/>
      <c r="N2024" s="792"/>
      <c r="O2024" s="829"/>
      <c r="P2024" s="832"/>
      <c r="Q2024" s="835"/>
      <c r="R2024" s="829"/>
      <c r="S2024" s="416" t="s">
        <v>168</v>
      </c>
      <c r="T2024" s="427">
        <v>365</v>
      </c>
      <c r="U2024" s="416" t="s">
        <v>167</v>
      </c>
      <c r="V2024" s="427"/>
      <c r="W2024" s="816"/>
      <c r="X2024" s="817"/>
      <c r="Y2024" s="416" t="s">
        <v>166</v>
      </c>
      <c r="Z2024" s="426">
        <f>IF(Z2022="",Z2023-Z2021,Z2023-Z2022)</f>
        <v>0</v>
      </c>
      <c r="AA2024" s="416" t="s">
        <v>166</v>
      </c>
      <c r="AB2024" s="426">
        <f>IF(AB2022="",AB2023-AB2021,AB2023-AB2022)</f>
        <v>0</v>
      </c>
      <c r="AC2024" s="501" t="s">
        <v>166</v>
      </c>
      <c r="AD2024" s="500">
        <f>IF(AD2022="",AD2023-AD2021,AD2023-AD2022)</f>
        <v>0</v>
      </c>
      <c r="AE2024" s="478" t="s">
        <v>166</v>
      </c>
      <c r="AF2024" s="477">
        <f>IF(AF2022="",AF2023-AF2021,AF2023-AF2022)</f>
        <v>0</v>
      </c>
      <c r="AG2024" s="463" t="s">
        <v>166</v>
      </c>
      <c r="AH2024" s="462">
        <f>IF(AH2022="",AH2023-AH2021,AH2023-AH2022)</f>
        <v>0</v>
      </c>
      <c r="AI2024" s="781"/>
      <c r="AJ2024" s="782"/>
      <c r="AK2024" s="792"/>
      <c r="AL2024" s="792"/>
      <c r="AM2024" s="792"/>
      <c r="AN2024" s="792"/>
      <c r="AO2024" s="792"/>
      <c r="AP2024" s="895"/>
    </row>
    <row r="2025" spans="1:42" s="404" customFormat="1" ht="15" customHeight="1" x14ac:dyDescent="0.2">
      <c r="A2025" s="402"/>
      <c r="B2025" s="425" t="s">
        <v>882</v>
      </c>
      <c r="C2025" s="424" t="s">
        <v>891</v>
      </c>
      <c r="D2025" s="423" t="s">
        <v>705</v>
      </c>
      <c r="E2025" s="422" t="s">
        <v>50</v>
      </c>
      <c r="F2025" s="420">
        <v>43832</v>
      </c>
      <c r="G2025" s="420">
        <v>44196</v>
      </c>
      <c r="H2025" s="419">
        <v>2020</v>
      </c>
      <c r="I2025" s="418" t="s">
        <v>1934</v>
      </c>
      <c r="J2025" s="439" t="s">
        <v>160</v>
      </c>
      <c r="K2025" s="417" t="s">
        <v>808</v>
      </c>
      <c r="L2025" s="824"/>
      <c r="M2025" s="825"/>
      <c r="N2025" s="792"/>
      <c r="O2025" s="829"/>
      <c r="P2025" s="832"/>
      <c r="Q2025" s="835"/>
      <c r="R2025" s="829"/>
      <c r="S2025" s="416" t="s">
        <v>165</v>
      </c>
      <c r="T2025" s="415">
        <v>43832</v>
      </c>
      <c r="U2025" s="416" t="s">
        <v>164</v>
      </c>
      <c r="V2025" s="415">
        <v>44196</v>
      </c>
      <c r="W2025" s="816"/>
      <c r="X2025" s="817"/>
      <c r="Y2025" s="816"/>
      <c r="Z2025" s="817"/>
      <c r="AA2025" s="816"/>
      <c r="AB2025" s="817"/>
      <c r="AC2025" s="838"/>
      <c r="AD2025" s="839"/>
      <c r="AE2025" s="857"/>
      <c r="AF2025" s="858"/>
      <c r="AG2025" s="781"/>
      <c r="AH2025" s="782"/>
      <c r="AI2025" s="781"/>
      <c r="AJ2025" s="782"/>
      <c r="AK2025" s="792"/>
      <c r="AL2025" s="792"/>
      <c r="AM2025" s="792"/>
      <c r="AN2025" s="792"/>
      <c r="AO2025" s="792"/>
      <c r="AP2025" s="895"/>
    </row>
    <row r="2026" spans="1:42" s="404" customFormat="1" ht="15" customHeight="1" thickBot="1" x14ac:dyDescent="0.25">
      <c r="A2026" s="402"/>
      <c r="B2026" s="414" t="s">
        <v>882</v>
      </c>
      <c r="C2026" s="413" t="s">
        <v>891</v>
      </c>
      <c r="D2026" s="412" t="s">
        <v>705</v>
      </c>
      <c r="E2026" s="411" t="s">
        <v>50</v>
      </c>
      <c r="F2026" s="409">
        <v>43832</v>
      </c>
      <c r="G2026" s="409">
        <v>44196</v>
      </c>
      <c r="H2026" s="408">
        <v>2020</v>
      </c>
      <c r="I2026" s="407" t="s">
        <v>1934</v>
      </c>
      <c r="J2026" s="407" t="s">
        <v>160</v>
      </c>
      <c r="K2026" s="495" t="s">
        <v>808</v>
      </c>
      <c r="L2026" s="826"/>
      <c r="M2026" s="827"/>
      <c r="N2026" s="793"/>
      <c r="O2026" s="830"/>
      <c r="P2026" s="833"/>
      <c r="Q2026" s="836"/>
      <c r="R2026" s="830"/>
      <c r="S2026" s="406" t="s">
        <v>158</v>
      </c>
      <c r="T2026" s="451">
        <v>43832</v>
      </c>
      <c r="U2026" s="820"/>
      <c r="V2026" s="821"/>
      <c r="W2026" s="818"/>
      <c r="X2026" s="819"/>
      <c r="Y2026" s="818"/>
      <c r="Z2026" s="819"/>
      <c r="AA2026" s="818"/>
      <c r="AB2026" s="819"/>
      <c r="AC2026" s="840"/>
      <c r="AD2026" s="841"/>
      <c r="AE2026" s="859"/>
      <c r="AF2026" s="860"/>
      <c r="AG2026" s="783"/>
      <c r="AH2026" s="784"/>
      <c r="AI2026" s="783"/>
      <c r="AJ2026" s="784"/>
      <c r="AK2026" s="793"/>
      <c r="AL2026" s="793"/>
      <c r="AM2026" s="793"/>
      <c r="AN2026" s="793"/>
      <c r="AO2026" s="793"/>
      <c r="AP2026" s="896"/>
    </row>
    <row r="2027" spans="1:42" s="404" customFormat="1" ht="12.75" hidden="1" customHeight="1" thickTop="1" x14ac:dyDescent="0.2">
      <c r="A2027" s="402"/>
      <c r="B2027" s="445" t="s">
        <v>882</v>
      </c>
      <c r="C2027" s="444" t="s">
        <v>891</v>
      </c>
      <c r="D2027" s="443" t="s">
        <v>705</v>
      </c>
      <c r="E2027" s="442" t="s">
        <v>238</v>
      </c>
      <c r="F2027" s="440"/>
      <c r="G2027" s="440"/>
      <c r="H2027" s="419">
        <v>2020</v>
      </c>
      <c r="I2027" s="418"/>
      <c r="J2027" s="439" t="s">
        <v>160</v>
      </c>
      <c r="K2027" s="439" t="s">
        <v>808</v>
      </c>
      <c r="L2027" s="822" t="s">
        <v>893</v>
      </c>
      <c r="M2027" s="823"/>
      <c r="N2027" s="791" t="s">
        <v>280</v>
      </c>
      <c r="O2027" s="828" t="s">
        <v>325</v>
      </c>
      <c r="P2027" s="831">
        <v>4.9800000000000004</v>
      </c>
      <c r="Q2027" s="834" t="s">
        <v>218</v>
      </c>
      <c r="R2027" s="828" t="s">
        <v>324</v>
      </c>
      <c r="S2027" s="434" t="s">
        <v>184</v>
      </c>
      <c r="T2027" s="438">
        <v>178939.05119999999</v>
      </c>
      <c r="U2027" s="434" t="s">
        <v>183</v>
      </c>
      <c r="V2027" s="437"/>
      <c r="W2027" s="434" t="s">
        <v>182</v>
      </c>
      <c r="X2027" s="436">
        <f>T2027</f>
        <v>178939.05119999999</v>
      </c>
      <c r="Y2027" s="434" t="s">
        <v>181</v>
      </c>
      <c r="Z2027" s="435"/>
      <c r="AA2027" s="434" t="s">
        <v>181</v>
      </c>
      <c r="AB2027" s="435"/>
      <c r="AC2027" s="434" t="s">
        <v>181</v>
      </c>
      <c r="AD2027" s="435"/>
      <c r="AE2027" s="480" t="s">
        <v>181</v>
      </c>
      <c r="AF2027" s="479"/>
      <c r="AG2027" s="466" t="s">
        <v>181</v>
      </c>
      <c r="AH2027" s="467"/>
      <c r="AI2027" s="466" t="s">
        <v>180</v>
      </c>
      <c r="AJ2027" s="465"/>
      <c r="AK2027" s="791" t="s">
        <v>892</v>
      </c>
      <c r="AL2027" s="791" t="s">
        <v>892</v>
      </c>
      <c r="AM2027" s="791" t="s">
        <v>892</v>
      </c>
      <c r="AN2027" s="791" t="s">
        <v>892</v>
      </c>
      <c r="AO2027" s="791" t="s">
        <v>892</v>
      </c>
      <c r="AP2027" s="791" t="s">
        <v>110</v>
      </c>
    </row>
    <row r="2028" spans="1:42" s="404" customFormat="1" ht="15" hidden="1" customHeight="1" x14ac:dyDescent="0.2">
      <c r="A2028" s="402"/>
      <c r="B2028" s="425" t="s">
        <v>882</v>
      </c>
      <c r="C2028" s="424" t="s">
        <v>891</v>
      </c>
      <c r="D2028" s="423" t="s">
        <v>705</v>
      </c>
      <c r="E2028" s="422" t="s">
        <v>238</v>
      </c>
      <c r="F2028" s="420"/>
      <c r="G2028" s="420"/>
      <c r="H2028" s="419">
        <v>2020</v>
      </c>
      <c r="I2028" s="418"/>
      <c r="J2028" s="439" t="s">
        <v>160</v>
      </c>
      <c r="K2028" s="417" t="s">
        <v>808</v>
      </c>
      <c r="L2028" s="824"/>
      <c r="M2028" s="825"/>
      <c r="N2028" s="792"/>
      <c r="O2028" s="829"/>
      <c r="P2028" s="832"/>
      <c r="Q2028" s="835"/>
      <c r="R2028" s="829"/>
      <c r="S2028" s="416" t="s">
        <v>179</v>
      </c>
      <c r="T2028" s="432"/>
      <c r="U2028" s="416" t="s">
        <v>177</v>
      </c>
      <c r="V2028" s="415"/>
      <c r="W2028" s="416" t="s">
        <v>176</v>
      </c>
      <c r="X2028" s="428">
        <f>X2027</f>
        <v>178939.05119999999</v>
      </c>
      <c r="Y2028" s="416" t="s">
        <v>175</v>
      </c>
      <c r="Z2028" s="426"/>
      <c r="AA2028" s="416" t="s">
        <v>175</v>
      </c>
      <c r="AB2028" s="426"/>
      <c r="AC2028" s="416" t="s">
        <v>175</v>
      </c>
      <c r="AD2028" s="426"/>
      <c r="AE2028" s="478" t="s">
        <v>175</v>
      </c>
      <c r="AF2028" s="477"/>
      <c r="AG2028" s="463" t="s">
        <v>175</v>
      </c>
      <c r="AH2028" s="462"/>
      <c r="AI2028" s="463" t="s">
        <v>174</v>
      </c>
      <c r="AJ2028" s="464"/>
      <c r="AK2028" s="792"/>
      <c r="AL2028" s="792"/>
      <c r="AM2028" s="792"/>
      <c r="AN2028" s="792"/>
      <c r="AO2028" s="792"/>
      <c r="AP2028" s="792"/>
    </row>
    <row r="2029" spans="1:42" s="404" customFormat="1" ht="13.5" hidden="1" thickTop="1" x14ac:dyDescent="0.2">
      <c r="A2029" s="402"/>
      <c r="B2029" s="425" t="s">
        <v>882</v>
      </c>
      <c r="C2029" s="424" t="s">
        <v>891</v>
      </c>
      <c r="D2029" s="423" t="s">
        <v>705</v>
      </c>
      <c r="E2029" s="422" t="s">
        <v>238</v>
      </c>
      <c r="F2029" s="420"/>
      <c r="G2029" s="420"/>
      <c r="H2029" s="419">
        <v>2020</v>
      </c>
      <c r="I2029" s="418"/>
      <c r="J2029" s="439" t="s">
        <v>160</v>
      </c>
      <c r="K2029" s="417" t="s">
        <v>808</v>
      </c>
      <c r="L2029" s="824"/>
      <c r="M2029" s="825"/>
      <c r="N2029" s="792"/>
      <c r="O2029" s="829"/>
      <c r="P2029" s="832"/>
      <c r="Q2029" s="835"/>
      <c r="R2029" s="829"/>
      <c r="S2029" s="416" t="s">
        <v>173</v>
      </c>
      <c r="T2029" s="429"/>
      <c r="U2029" s="416" t="s">
        <v>171</v>
      </c>
      <c r="V2029" s="427"/>
      <c r="W2029" s="416" t="s">
        <v>170</v>
      </c>
      <c r="X2029" s="428"/>
      <c r="Y2029" s="416" t="s">
        <v>169</v>
      </c>
      <c r="Z2029" s="426"/>
      <c r="AA2029" s="416" t="s">
        <v>169</v>
      </c>
      <c r="AB2029" s="426"/>
      <c r="AC2029" s="416" t="s">
        <v>169</v>
      </c>
      <c r="AD2029" s="426"/>
      <c r="AE2029" s="478" t="s">
        <v>169</v>
      </c>
      <c r="AF2029" s="477"/>
      <c r="AG2029" s="463" t="s">
        <v>169</v>
      </c>
      <c r="AH2029" s="462"/>
      <c r="AI2029" s="781"/>
      <c r="AJ2029" s="782"/>
      <c r="AK2029" s="792"/>
      <c r="AL2029" s="792"/>
      <c r="AM2029" s="792"/>
      <c r="AN2029" s="792"/>
      <c r="AO2029" s="792"/>
      <c r="AP2029" s="792"/>
    </row>
    <row r="2030" spans="1:42" s="404" customFormat="1" ht="15" hidden="1" customHeight="1" x14ac:dyDescent="0.2">
      <c r="A2030" s="402"/>
      <c r="B2030" s="425" t="s">
        <v>882</v>
      </c>
      <c r="C2030" s="424" t="s">
        <v>891</v>
      </c>
      <c r="D2030" s="423" t="s">
        <v>705</v>
      </c>
      <c r="E2030" s="422" t="s">
        <v>238</v>
      </c>
      <c r="F2030" s="420"/>
      <c r="G2030" s="420"/>
      <c r="H2030" s="419">
        <v>2020</v>
      </c>
      <c r="I2030" s="418"/>
      <c r="J2030" s="439" t="s">
        <v>160</v>
      </c>
      <c r="K2030" s="417" t="s">
        <v>808</v>
      </c>
      <c r="L2030" s="824"/>
      <c r="M2030" s="825"/>
      <c r="N2030" s="792"/>
      <c r="O2030" s="829"/>
      <c r="P2030" s="832"/>
      <c r="Q2030" s="835"/>
      <c r="R2030" s="829"/>
      <c r="S2030" s="416" t="s">
        <v>168</v>
      </c>
      <c r="T2030" s="427"/>
      <c r="U2030" s="416" t="s">
        <v>167</v>
      </c>
      <c r="V2030" s="427"/>
      <c r="W2030" s="816"/>
      <c r="X2030" s="817"/>
      <c r="Y2030" s="416" t="s">
        <v>166</v>
      </c>
      <c r="Z2030" s="426">
        <f>IF(Z2028="",Z2029-Z2027,Z2029-Z2028)</f>
        <v>0</v>
      </c>
      <c r="AA2030" s="416" t="s">
        <v>166</v>
      </c>
      <c r="AB2030" s="426">
        <f>IF(AB2028="",AB2029-AB2027,AB2029-AB2028)</f>
        <v>0</v>
      </c>
      <c r="AC2030" s="416" t="s">
        <v>166</v>
      </c>
      <c r="AD2030" s="426">
        <f>IF(AD2028="",AD2029-AD2027,AD2029-AD2028)</f>
        <v>0</v>
      </c>
      <c r="AE2030" s="478" t="s">
        <v>166</v>
      </c>
      <c r="AF2030" s="477">
        <f>IF(AF2028="",AF2029-AF2027,AF2029-AF2028)</f>
        <v>0</v>
      </c>
      <c r="AG2030" s="463" t="s">
        <v>166</v>
      </c>
      <c r="AH2030" s="462">
        <f>IF(AH2028="",AH2029-AH2027,AH2029-AH2028)</f>
        <v>0</v>
      </c>
      <c r="AI2030" s="781"/>
      <c r="AJ2030" s="782"/>
      <c r="AK2030" s="792"/>
      <c r="AL2030" s="792"/>
      <c r="AM2030" s="792"/>
      <c r="AN2030" s="792"/>
      <c r="AO2030" s="792"/>
      <c r="AP2030" s="792"/>
    </row>
    <row r="2031" spans="1:42" s="404" customFormat="1" ht="15" hidden="1" customHeight="1" x14ac:dyDescent="0.2">
      <c r="A2031" s="402"/>
      <c r="B2031" s="425" t="s">
        <v>882</v>
      </c>
      <c r="C2031" s="424" t="s">
        <v>891</v>
      </c>
      <c r="D2031" s="423" t="s">
        <v>705</v>
      </c>
      <c r="E2031" s="422" t="s">
        <v>238</v>
      </c>
      <c r="F2031" s="420"/>
      <c r="G2031" s="420"/>
      <c r="H2031" s="419">
        <v>2020</v>
      </c>
      <c r="I2031" s="418"/>
      <c r="J2031" s="439" t="s">
        <v>160</v>
      </c>
      <c r="K2031" s="417" t="s">
        <v>808</v>
      </c>
      <c r="L2031" s="824"/>
      <c r="M2031" s="825"/>
      <c r="N2031" s="792"/>
      <c r="O2031" s="829"/>
      <c r="P2031" s="832"/>
      <c r="Q2031" s="835"/>
      <c r="R2031" s="829"/>
      <c r="S2031" s="416" t="s">
        <v>165</v>
      </c>
      <c r="T2031" s="415"/>
      <c r="U2031" s="416" t="s">
        <v>164</v>
      </c>
      <c r="V2031" s="415"/>
      <c r="W2031" s="816"/>
      <c r="X2031" s="817"/>
      <c r="Y2031" s="816"/>
      <c r="Z2031" s="817"/>
      <c r="AA2031" s="816"/>
      <c r="AB2031" s="817"/>
      <c r="AC2031" s="816"/>
      <c r="AD2031" s="817"/>
      <c r="AE2031" s="857"/>
      <c r="AF2031" s="858"/>
      <c r="AG2031" s="781"/>
      <c r="AH2031" s="782"/>
      <c r="AI2031" s="781"/>
      <c r="AJ2031" s="782"/>
      <c r="AK2031" s="792"/>
      <c r="AL2031" s="792"/>
      <c r="AM2031" s="792"/>
      <c r="AN2031" s="792"/>
      <c r="AO2031" s="792"/>
      <c r="AP2031" s="792"/>
    </row>
    <row r="2032" spans="1:42" s="404" customFormat="1" ht="15" hidden="1" customHeight="1" thickBot="1" x14ac:dyDescent="0.25">
      <c r="A2032" s="402"/>
      <c r="B2032" s="414" t="s">
        <v>882</v>
      </c>
      <c r="C2032" s="413" t="s">
        <v>891</v>
      </c>
      <c r="D2032" s="412" t="s">
        <v>705</v>
      </c>
      <c r="E2032" s="411" t="s">
        <v>238</v>
      </c>
      <c r="F2032" s="409"/>
      <c r="G2032" s="409"/>
      <c r="H2032" s="408">
        <v>2020</v>
      </c>
      <c r="I2032" s="407"/>
      <c r="J2032" s="407" t="s">
        <v>160</v>
      </c>
      <c r="K2032" s="495" t="s">
        <v>808</v>
      </c>
      <c r="L2032" s="826"/>
      <c r="M2032" s="827"/>
      <c r="N2032" s="793"/>
      <c r="O2032" s="830"/>
      <c r="P2032" s="833"/>
      <c r="Q2032" s="836"/>
      <c r="R2032" s="830"/>
      <c r="S2032" s="406" t="s">
        <v>158</v>
      </c>
      <c r="T2032" s="451"/>
      <c r="U2032" s="820"/>
      <c r="V2032" s="821"/>
      <c r="W2032" s="818"/>
      <c r="X2032" s="819"/>
      <c r="Y2032" s="818"/>
      <c r="Z2032" s="819"/>
      <c r="AA2032" s="818"/>
      <c r="AB2032" s="819"/>
      <c r="AC2032" s="818"/>
      <c r="AD2032" s="819"/>
      <c r="AE2032" s="859"/>
      <c r="AF2032" s="860"/>
      <c r="AG2032" s="783"/>
      <c r="AH2032" s="784"/>
      <c r="AI2032" s="783"/>
      <c r="AJ2032" s="784"/>
      <c r="AK2032" s="793"/>
      <c r="AL2032" s="793"/>
      <c r="AM2032" s="793"/>
      <c r="AN2032" s="793"/>
      <c r="AO2032" s="793"/>
      <c r="AP2032" s="793"/>
    </row>
    <row r="2033" spans="1:42" s="404" customFormat="1" ht="12.75" customHeight="1" thickTop="1" x14ac:dyDescent="0.2">
      <c r="A2033" s="402"/>
      <c r="B2033" s="445" t="s">
        <v>882</v>
      </c>
      <c r="C2033" s="444" t="s">
        <v>888</v>
      </c>
      <c r="D2033" s="443" t="s">
        <v>705</v>
      </c>
      <c r="E2033" s="442" t="s">
        <v>50</v>
      </c>
      <c r="F2033" s="440">
        <v>43832</v>
      </c>
      <c r="G2033" s="440">
        <v>44196</v>
      </c>
      <c r="H2033" s="419">
        <v>2020</v>
      </c>
      <c r="I2033" s="418" t="s">
        <v>1934</v>
      </c>
      <c r="J2033" s="439" t="s">
        <v>160</v>
      </c>
      <c r="K2033" s="439" t="s">
        <v>808</v>
      </c>
      <c r="L2033" s="822" t="s">
        <v>890</v>
      </c>
      <c r="M2033" s="823"/>
      <c r="N2033" s="791" t="s">
        <v>280</v>
      </c>
      <c r="O2033" s="828" t="s">
        <v>325</v>
      </c>
      <c r="P2033" s="831">
        <v>9.17</v>
      </c>
      <c r="Q2033" s="834" t="s">
        <v>218</v>
      </c>
      <c r="R2033" s="828" t="s">
        <v>200</v>
      </c>
      <c r="S2033" s="434" t="s">
        <v>184</v>
      </c>
      <c r="T2033" s="438">
        <v>361826.15148</v>
      </c>
      <c r="U2033" s="434" t="s">
        <v>183</v>
      </c>
      <c r="V2033" s="437">
        <f>T2038+T2036-0.001</f>
        <v>44196.999000000003</v>
      </c>
      <c r="W2033" s="434" t="s">
        <v>182</v>
      </c>
      <c r="X2033" s="436">
        <f>T2033</f>
        <v>361826.15148</v>
      </c>
      <c r="Y2033" s="434" t="s">
        <v>181</v>
      </c>
      <c r="Z2033" s="435">
        <v>0.20119999999999999</v>
      </c>
      <c r="AA2033" s="434" t="s">
        <v>181</v>
      </c>
      <c r="AB2033" s="435">
        <v>0.20119999999999999</v>
      </c>
      <c r="AC2033" s="503" t="s">
        <v>181</v>
      </c>
      <c r="AD2033" s="502">
        <v>0.5272</v>
      </c>
      <c r="AE2033" s="480" t="s">
        <v>181</v>
      </c>
      <c r="AF2033" s="479">
        <v>0.5272</v>
      </c>
      <c r="AG2033" s="466" t="s">
        <v>181</v>
      </c>
      <c r="AH2033" s="467">
        <v>1</v>
      </c>
      <c r="AI2033" s="466" t="s">
        <v>180</v>
      </c>
      <c r="AJ2033" s="465">
        <v>17</v>
      </c>
      <c r="AK2033" s="791" t="s">
        <v>813</v>
      </c>
      <c r="AL2033" s="791" t="s">
        <v>813</v>
      </c>
      <c r="AM2033" s="791" t="s">
        <v>813</v>
      </c>
      <c r="AN2033" s="791" t="s">
        <v>813</v>
      </c>
      <c r="AO2033" s="791" t="s">
        <v>813</v>
      </c>
      <c r="AP2033" s="894" t="s">
        <v>2143</v>
      </c>
    </row>
    <row r="2034" spans="1:42" s="404" customFormat="1" ht="15" customHeight="1" x14ac:dyDescent="0.2">
      <c r="A2034" s="402"/>
      <c r="B2034" s="425" t="s">
        <v>882</v>
      </c>
      <c r="C2034" s="424" t="s">
        <v>888</v>
      </c>
      <c r="D2034" s="423" t="s">
        <v>705</v>
      </c>
      <c r="E2034" s="422" t="s">
        <v>50</v>
      </c>
      <c r="F2034" s="420">
        <v>43832</v>
      </c>
      <c r="G2034" s="420">
        <v>44196</v>
      </c>
      <c r="H2034" s="419">
        <v>2020</v>
      </c>
      <c r="I2034" s="418" t="s">
        <v>1934</v>
      </c>
      <c r="J2034" s="439" t="s">
        <v>160</v>
      </c>
      <c r="K2034" s="417" t="s">
        <v>808</v>
      </c>
      <c r="L2034" s="824"/>
      <c r="M2034" s="825"/>
      <c r="N2034" s="792"/>
      <c r="O2034" s="829"/>
      <c r="P2034" s="832"/>
      <c r="Q2034" s="835"/>
      <c r="R2034" s="829"/>
      <c r="S2034" s="416" t="s">
        <v>179</v>
      </c>
      <c r="T2034" s="432" t="s">
        <v>812</v>
      </c>
      <c r="U2034" s="416" t="s">
        <v>177</v>
      </c>
      <c r="V2034" s="415">
        <f>V2033+V2035+V2036</f>
        <v>44223.999000000003</v>
      </c>
      <c r="W2034" s="416" t="s">
        <v>176</v>
      </c>
      <c r="X2034" s="428">
        <f>X2033</f>
        <v>361826.15148</v>
      </c>
      <c r="Y2034" s="416" t="s">
        <v>175</v>
      </c>
      <c r="Z2034" s="426"/>
      <c r="AA2034" s="416" t="s">
        <v>175</v>
      </c>
      <c r="AB2034" s="426"/>
      <c r="AC2034" s="501" t="s">
        <v>175</v>
      </c>
      <c r="AD2034" s="500"/>
      <c r="AE2034" s="478" t="s">
        <v>175</v>
      </c>
      <c r="AF2034" s="477"/>
      <c r="AG2034" s="463" t="s">
        <v>175</v>
      </c>
      <c r="AH2034" s="462"/>
      <c r="AI2034" s="463" t="s">
        <v>174</v>
      </c>
      <c r="AJ2034" s="464">
        <v>374</v>
      </c>
      <c r="AK2034" s="792"/>
      <c r="AL2034" s="792"/>
      <c r="AM2034" s="792"/>
      <c r="AN2034" s="792"/>
      <c r="AO2034" s="792"/>
      <c r="AP2034" s="895"/>
    </row>
    <row r="2035" spans="1:42" s="404" customFormat="1" x14ac:dyDescent="0.2">
      <c r="A2035" s="402"/>
      <c r="B2035" s="425" t="s">
        <v>882</v>
      </c>
      <c r="C2035" s="424" t="s">
        <v>888</v>
      </c>
      <c r="D2035" s="423" t="s">
        <v>705</v>
      </c>
      <c r="E2035" s="422" t="s">
        <v>50</v>
      </c>
      <c r="F2035" s="420">
        <v>43832</v>
      </c>
      <c r="G2035" s="420">
        <v>44196</v>
      </c>
      <c r="H2035" s="419">
        <v>2020</v>
      </c>
      <c r="I2035" s="418" t="s">
        <v>1934</v>
      </c>
      <c r="J2035" s="439" t="s">
        <v>160</v>
      </c>
      <c r="K2035" s="417" t="s">
        <v>808</v>
      </c>
      <c r="L2035" s="824"/>
      <c r="M2035" s="825"/>
      <c r="N2035" s="792"/>
      <c r="O2035" s="829"/>
      <c r="P2035" s="832"/>
      <c r="Q2035" s="835"/>
      <c r="R2035" s="829"/>
      <c r="S2035" s="416" t="s">
        <v>173</v>
      </c>
      <c r="T2035" s="429" t="s">
        <v>192</v>
      </c>
      <c r="U2035" s="416" t="s">
        <v>171</v>
      </c>
      <c r="V2035" s="427">
        <v>27</v>
      </c>
      <c r="W2035" s="416" t="s">
        <v>170</v>
      </c>
      <c r="X2035" s="428">
        <v>22433.221391759998</v>
      </c>
      <c r="Y2035" s="416" t="s">
        <v>169</v>
      </c>
      <c r="Z2035" s="426">
        <v>0.20119999999999999</v>
      </c>
      <c r="AA2035" s="416" t="s">
        <v>169</v>
      </c>
      <c r="AB2035" s="426">
        <v>0.20119999999999999</v>
      </c>
      <c r="AC2035" s="501" t="s">
        <v>169</v>
      </c>
      <c r="AD2035" s="500">
        <v>0.5272</v>
      </c>
      <c r="AE2035" s="478" t="s">
        <v>169</v>
      </c>
      <c r="AF2035" s="477">
        <v>0.5272</v>
      </c>
      <c r="AG2035" s="463" t="s">
        <v>169</v>
      </c>
      <c r="AH2035" s="462">
        <v>1</v>
      </c>
      <c r="AI2035" s="781"/>
      <c r="AJ2035" s="782"/>
      <c r="AK2035" s="792"/>
      <c r="AL2035" s="792"/>
      <c r="AM2035" s="792"/>
      <c r="AN2035" s="792"/>
      <c r="AO2035" s="792"/>
      <c r="AP2035" s="895"/>
    </row>
    <row r="2036" spans="1:42" s="404" customFormat="1" ht="15" customHeight="1" x14ac:dyDescent="0.2">
      <c r="A2036" s="402"/>
      <c r="B2036" s="425" t="s">
        <v>882</v>
      </c>
      <c r="C2036" s="424" t="s">
        <v>888</v>
      </c>
      <c r="D2036" s="423" t="s">
        <v>705</v>
      </c>
      <c r="E2036" s="422" t="s">
        <v>50</v>
      </c>
      <c r="F2036" s="420">
        <v>43832</v>
      </c>
      <c r="G2036" s="420">
        <v>44196</v>
      </c>
      <c r="H2036" s="419">
        <v>2020</v>
      </c>
      <c r="I2036" s="418" t="s">
        <v>1934</v>
      </c>
      <c r="J2036" s="439" t="s">
        <v>160</v>
      </c>
      <c r="K2036" s="417" t="s">
        <v>808</v>
      </c>
      <c r="L2036" s="824"/>
      <c r="M2036" s="825"/>
      <c r="N2036" s="792"/>
      <c r="O2036" s="829"/>
      <c r="P2036" s="832"/>
      <c r="Q2036" s="835"/>
      <c r="R2036" s="829"/>
      <c r="S2036" s="416" t="s">
        <v>168</v>
      </c>
      <c r="T2036" s="427">
        <v>365</v>
      </c>
      <c r="U2036" s="416" t="s">
        <v>167</v>
      </c>
      <c r="V2036" s="427"/>
      <c r="W2036" s="816"/>
      <c r="X2036" s="817"/>
      <c r="Y2036" s="416" t="s">
        <v>166</v>
      </c>
      <c r="Z2036" s="426">
        <f>IF(Z2034="",Z2035-Z2033,Z2035-Z2034)</f>
        <v>0</v>
      </c>
      <c r="AA2036" s="416" t="s">
        <v>166</v>
      </c>
      <c r="AB2036" s="426">
        <f>IF(AB2034="",AB2035-AB2033,AB2035-AB2034)</f>
        <v>0</v>
      </c>
      <c r="AC2036" s="501" t="s">
        <v>166</v>
      </c>
      <c r="AD2036" s="500">
        <f>IF(AD2034="",AD2035-AD2033,AD2035-AD2034)</f>
        <v>0</v>
      </c>
      <c r="AE2036" s="478" t="s">
        <v>166</v>
      </c>
      <c r="AF2036" s="477">
        <f>IF(AF2034="",AF2035-AF2033,AF2035-AF2034)</f>
        <v>0</v>
      </c>
      <c r="AG2036" s="463" t="s">
        <v>166</v>
      </c>
      <c r="AH2036" s="462">
        <f>IF(AH2034="",AH2035-AH2033,AH2035-AH2034)</f>
        <v>0</v>
      </c>
      <c r="AI2036" s="781"/>
      <c r="AJ2036" s="782"/>
      <c r="AK2036" s="792"/>
      <c r="AL2036" s="792"/>
      <c r="AM2036" s="792"/>
      <c r="AN2036" s="792"/>
      <c r="AO2036" s="792"/>
      <c r="AP2036" s="895"/>
    </row>
    <row r="2037" spans="1:42" s="404" customFormat="1" ht="15" customHeight="1" x14ac:dyDescent="0.2">
      <c r="A2037" s="402"/>
      <c r="B2037" s="425" t="s">
        <v>882</v>
      </c>
      <c r="C2037" s="424" t="s">
        <v>888</v>
      </c>
      <c r="D2037" s="423" t="s">
        <v>705</v>
      </c>
      <c r="E2037" s="422" t="s">
        <v>50</v>
      </c>
      <c r="F2037" s="420">
        <v>43832</v>
      </c>
      <c r="G2037" s="420">
        <v>44196</v>
      </c>
      <c r="H2037" s="419">
        <v>2020</v>
      </c>
      <c r="I2037" s="418" t="s">
        <v>1934</v>
      </c>
      <c r="J2037" s="439" t="s">
        <v>160</v>
      </c>
      <c r="K2037" s="417" t="s">
        <v>808</v>
      </c>
      <c r="L2037" s="824"/>
      <c r="M2037" s="825"/>
      <c r="N2037" s="792"/>
      <c r="O2037" s="829"/>
      <c r="P2037" s="832"/>
      <c r="Q2037" s="835"/>
      <c r="R2037" s="829"/>
      <c r="S2037" s="416" t="s">
        <v>165</v>
      </c>
      <c r="T2037" s="415">
        <v>43832</v>
      </c>
      <c r="U2037" s="416" t="s">
        <v>164</v>
      </c>
      <c r="V2037" s="415">
        <v>44196</v>
      </c>
      <c r="W2037" s="816"/>
      <c r="X2037" s="817"/>
      <c r="Y2037" s="816"/>
      <c r="Z2037" s="817"/>
      <c r="AA2037" s="816"/>
      <c r="AB2037" s="817"/>
      <c r="AC2037" s="838"/>
      <c r="AD2037" s="839"/>
      <c r="AE2037" s="857"/>
      <c r="AF2037" s="858"/>
      <c r="AG2037" s="781"/>
      <c r="AH2037" s="782"/>
      <c r="AI2037" s="781"/>
      <c r="AJ2037" s="782"/>
      <c r="AK2037" s="792"/>
      <c r="AL2037" s="792"/>
      <c r="AM2037" s="792"/>
      <c r="AN2037" s="792"/>
      <c r="AO2037" s="792"/>
      <c r="AP2037" s="895"/>
    </row>
    <row r="2038" spans="1:42" s="404" customFormat="1" ht="15" customHeight="1" thickBot="1" x14ac:dyDescent="0.25">
      <c r="A2038" s="402"/>
      <c r="B2038" s="414" t="s">
        <v>882</v>
      </c>
      <c r="C2038" s="413" t="s">
        <v>888</v>
      </c>
      <c r="D2038" s="412" t="s">
        <v>705</v>
      </c>
      <c r="E2038" s="411" t="s">
        <v>50</v>
      </c>
      <c r="F2038" s="409">
        <v>43832</v>
      </c>
      <c r="G2038" s="409">
        <v>44196</v>
      </c>
      <c r="H2038" s="408">
        <v>2020</v>
      </c>
      <c r="I2038" s="407" t="s">
        <v>1934</v>
      </c>
      <c r="J2038" s="407" t="s">
        <v>160</v>
      </c>
      <c r="K2038" s="495" t="s">
        <v>808</v>
      </c>
      <c r="L2038" s="826"/>
      <c r="M2038" s="827"/>
      <c r="N2038" s="793"/>
      <c r="O2038" s="830"/>
      <c r="P2038" s="833"/>
      <c r="Q2038" s="836"/>
      <c r="R2038" s="830"/>
      <c r="S2038" s="406" t="s">
        <v>158</v>
      </c>
      <c r="T2038" s="451">
        <v>43832</v>
      </c>
      <c r="U2038" s="820"/>
      <c r="V2038" s="821"/>
      <c r="W2038" s="818"/>
      <c r="X2038" s="819"/>
      <c r="Y2038" s="818"/>
      <c r="Z2038" s="819"/>
      <c r="AA2038" s="818"/>
      <c r="AB2038" s="819"/>
      <c r="AC2038" s="840"/>
      <c r="AD2038" s="841"/>
      <c r="AE2038" s="859"/>
      <c r="AF2038" s="860"/>
      <c r="AG2038" s="783"/>
      <c r="AH2038" s="784"/>
      <c r="AI2038" s="783"/>
      <c r="AJ2038" s="784"/>
      <c r="AK2038" s="793"/>
      <c r="AL2038" s="793"/>
      <c r="AM2038" s="793"/>
      <c r="AN2038" s="793"/>
      <c r="AO2038" s="793"/>
      <c r="AP2038" s="896"/>
    </row>
    <row r="2039" spans="1:42" s="404" customFormat="1" ht="12.75" hidden="1" customHeight="1" thickTop="1" x14ac:dyDescent="0.2">
      <c r="A2039" s="402"/>
      <c r="B2039" s="445" t="s">
        <v>882</v>
      </c>
      <c r="C2039" s="444" t="s">
        <v>888</v>
      </c>
      <c r="D2039" s="443" t="s">
        <v>705</v>
      </c>
      <c r="E2039" s="442" t="s">
        <v>238</v>
      </c>
      <c r="F2039" s="440"/>
      <c r="G2039" s="440"/>
      <c r="H2039" s="419">
        <v>2020</v>
      </c>
      <c r="I2039" s="418"/>
      <c r="J2039" s="439" t="s">
        <v>160</v>
      </c>
      <c r="K2039" s="439" t="s">
        <v>808</v>
      </c>
      <c r="L2039" s="822" t="s">
        <v>890</v>
      </c>
      <c r="M2039" s="823"/>
      <c r="N2039" s="791" t="s">
        <v>280</v>
      </c>
      <c r="O2039" s="828" t="s">
        <v>325</v>
      </c>
      <c r="P2039" s="831">
        <v>9.17</v>
      </c>
      <c r="Q2039" s="834" t="s">
        <v>218</v>
      </c>
      <c r="R2039" s="828" t="s">
        <v>324</v>
      </c>
      <c r="S2039" s="434" t="s">
        <v>184</v>
      </c>
      <c r="T2039" s="438">
        <v>393195.02039999998</v>
      </c>
      <c r="U2039" s="434" t="s">
        <v>183</v>
      </c>
      <c r="V2039" s="437"/>
      <c r="W2039" s="434" t="s">
        <v>182</v>
      </c>
      <c r="X2039" s="436">
        <f>T2039</f>
        <v>393195.02039999998</v>
      </c>
      <c r="Y2039" s="434" t="s">
        <v>181</v>
      </c>
      <c r="Z2039" s="435"/>
      <c r="AA2039" s="434" t="s">
        <v>181</v>
      </c>
      <c r="AB2039" s="435"/>
      <c r="AC2039" s="434" t="s">
        <v>181</v>
      </c>
      <c r="AD2039" s="435"/>
      <c r="AE2039" s="480" t="s">
        <v>181</v>
      </c>
      <c r="AF2039" s="479"/>
      <c r="AG2039" s="466" t="s">
        <v>181</v>
      </c>
      <c r="AH2039" s="467"/>
      <c r="AI2039" s="466" t="s">
        <v>180</v>
      </c>
      <c r="AJ2039" s="465"/>
      <c r="AK2039" s="791" t="s">
        <v>889</v>
      </c>
      <c r="AL2039" s="791" t="s">
        <v>889</v>
      </c>
      <c r="AM2039" s="791" t="s">
        <v>889</v>
      </c>
      <c r="AN2039" s="791" t="s">
        <v>889</v>
      </c>
      <c r="AO2039" s="791" t="s">
        <v>889</v>
      </c>
      <c r="AP2039" s="791" t="s">
        <v>110</v>
      </c>
    </row>
    <row r="2040" spans="1:42" s="404" customFormat="1" ht="15" hidden="1" customHeight="1" x14ac:dyDescent="0.2">
      <c r="A2040" s="402"/>
      <c r="B2040" s="425" t="s">
        <v>882</v>
      </c>
      <c r="C2040" s="424" t="s">
        <v>888</v>
      </c>
      <c r="D2040" s="423" t="s">
        <v>705</v>
      </c>
      <c r="E2040" s="422" t="s">
        <v>238</v>
      </c>
      <c r="F2040" s="420"/>
      <c r="G2040" s="420"/>
      <c r="H2040" s="419">
        <v>2020</v>
      </c>
      <c r="I2040" s="418"/>
      <c r="J2040" s="439" t="s">
        <v>160</v>
      </c>
      <c r="K2040" s="417" t="s">
        <v>808</v>
      </c>
      <c r="L2040" s="824"/>
      <c r="M2040" s="825"/>
      <c r="N2040" s="792"/>
      <c r="O2040" s="829"/>
      <c r="P2040" s="832"/>
      <c r="Q2040" s="835"/>
      <c r="R2040" s="829"/>
      <c r="S2040" s="416" t="s">
        <v>179</v>
      </c>
      <c r="T2040" s="432"/>
      <c r="U2040" s="416" t="s">
        <v>177</v>
      </c>
      <c r="V2040" s="415"/>
      <c r="W2040" s="416" t="s">
        <v>176</v>
      </c>
      <c r="X2040" s="428">
        <f>X2039</f>
        <v>393195.02039999998</v>
      </c>
      <c r="Y2040" s="416" t="s">
        <v>175</v>
      </c>
      <c r="Z2040" s="426"/>
      <c r="AA2040" s="416" t="s">
        <v>175</v>
      </c>
      <c r="AB2040" s="426"/>
      <c r="AC2040" s="416" t="s">
        <v>175</v>
      </c>
      <c r="AD2040" s="426"/>
      <c r="AE2040" s="478" t="s">
        <v>175</v>
      </c>
      <c r="AF2040" s="477"/>
      <c r="AG2040" s="463" t="s">
        <v>175</v>
      </c>
      <c r="AH2040" s="462"/>
      <c r="AI2040" s="463" t="s">
        <v>174</v>
      </c>
      <c r="AJ2040" s="464"/>
      <c r="AK2040" s="792"/>
      <c r="AL2040" s="792"/>
      <c r="AM2040" s="792"/>
      <c r="AN2040" s="792"/>
      <c r="AO2040" s="792"/>
      <c r="AP2040" s="792"/>
    </row>
    <row r="2041" spans="1:42" s="404" customFormat="1" ht="13.5" hidden="1" thickTop="1" x14ac:dyDescent="0.2">
      <c r="A2041" s="402"/>
      <c r="B2041" s="425" t="s">
        <v>882</v>
      </c>
      <c r="C2041" s="424" t="s">
        <v>888</v>
      </c>
      <c r="D2041" s="423" t="s">
        <v>705</v>
      </c>
      <c r="E2041" s="422" t="s">
        <v>238</v>
      </c>
      <c r="F2041" s="420"/>
      <c r="G2041" s="420"/>
      <c r="H2041" s="419">
        <v>2020</v>
      </c>
      <c r="I2041" s="418"/>
      <c r="J2041" s="439" t="s">
        <v>160</v>
      </c>
      <c r="K2041" s="417" t="s">
        <v>808</v>
      </c>
      <c r="L2041" s="824"/>
      <c r="M2041" s="825"/>
      <c r="N2041" s="792"/>
      <c r="O2041" s="829"/>
      <c r="P2041" s="832"/>
      <c r="Q2041" s="835"/>
      <c r="R2041" s="829"/>
      <c r="S2041" s="416" t="s">
        <v>173</v>
      </c>
      <c r="T2041" s="429"/>
      <c r="U2041" s="416" t="s">
        <v>171</v>
      </c>
      <c r="V2041" s="427"/>
      <c r="W2041" s="416" t="s">
        <v>170</v>
      </c>
      <c r="X2041" s="428"/>
      <c r="Y2041" s="416" t="s">
        <v>169</v>
      </c>
      <c r="Z2041" s="426"/>
      <c r="AA2041" s="416" t="s">
        <v>169</v>
      </c>
      <c r="AB2041" s="426"/>
      <c r="AC2041" s="416" t="s">
        <v>169</v>
      </c>
      <c r="AD2041" s="426"/>
      <c r="AE2041" s="478" t="s">
        <v>169</v>
      </c>
      <c r="AF2041" s="477"/>
      <c r="AG2041" s="463" t="s">
        <v>169</v>
      </c>
      <c r="AH2041" s="462"/>
      <c r="AI2041" s="781"/>
      <c r="AJ2041" s="782"/>
      <c r="AK2041" s="792"/>
      <c r="AL2041" s="792"/>
      <c r="AM2041" s="792"/>
      <c r="AN2041" s="792"/>
      <c r="AO2041" s="792"/>
      <c r="AP2041" s="792"/>
    </row>
    <row r="2042" spans="1:42" s="404" customFormat="1" ht="15" hidden="1" customHeight="1" x14ac:dyDescent="0.2">
      <c r="A2042" s="402"/>
      <c r="B2042" s="425" t="s">
        <v>882</v>
      </c>
      <c r="C2042" s="424" t="s">
        <v>888</v>
      </c>
      <c r="D2042" s="423" t="s">
        <v>705</v>
      </c>
      <c r="E2042" s="422" t="s">
        <v>238</v>
      </c>
      <c r="F2042" s="420"/>
      <c r="G2042" s="420"/>
      <c r="H2042" s="419">
        <v>2020</v>
      </c>
      <c r="I2042" s="418"/>
      <c r="J2042" s="439" t="s">
        <v>160</v>
      </c>
      <c r="K2042" s="417" t="s">
        <v>808</v>
      </c>
      <c r="L2042" s="824"/>
      <c r="M2042" s="825"/>
      <c r="N2042" s="792"/>
      <c r="O2042" s="829"/>
      <c r="P2042" s="832"/>
      <c r="Q2042" s="835"/>
      <c r="R2042" s="829"/>
      <c r="S2042" s="416" t="s">
        <v>168</v>
      </c>
      <c r="T2042" s="427"/>
      <c r="U2042" s="416" t="s">
        <v>167</v>
      </c>
      <c r="V2042" s="427"/>
      <c r="W2042" s="816"/>
      <c r="X2042" s="817"/>
      <c r="Y2042" s="416" t="s">
        <v>166</v>
      </c>
      <c r="Z2042" s="426">
        <f>IF(Z2040="",Z2041-Z2039,Z2041-Z2040)</f>
        <v>0</v>
      </c>
      <c r="AA2042" s="416" t="s">
        <v>166</v>
      </c>
      <c r="AB2042" s="426">
        <f>IF(AB2040="",AB2041-AB2039,AB2041-AB2040)</f>
        <v>0</v>
      </c>
      <c r="AC2042" s="416" t="s">
        <v>166</v>
      </c>
      <c r="AD2042" s="426">
        <f>IF(AD2040="",AD2041-AD2039,AD2041-AD2040)</f>
        <v>0</v>
      </c>
      <c r="AE2042" s="478" t="s">
        <v>166</v>
      </c>
      <c r="AF2042" s="477">
        <f>IF(AF2040="",AF2041-AF2039,AF2041-AF2040)</f>
        <v>0</v>
      </c>
      <c r="AG2042" s="463" t="s">
        <v>166</v>
      </c>
      <c r="AH2042" s="462">
        <f>IF(AH2040="",AH2041-AH2039,AH2041-AH2040)</f>
        <v>0</v>
      </c>
      <c r="AI2042" s="781"/>
      <c r="AJ2042" s="782"/>
      <c r="AK2042" s="792"/>
      <c r="AL2042" s="792"/>
      <c r="AM2042" s="792"/>
      <c r="AN2042" s="792"/>
      <c r="AO2042" s="792"/>
      <c r="AP2042" s="792"/>
    </row>
    <row r="2043" spans="1:42" s="404" customFormat="1" ht="15" hidden="1" customHeight="1" x14ac:dyDescent="0.2">
      <c r="A2043" s="402"/>
      <c r="B2043" s="425" t="s">
        <v>882</v>
      </c>
      <c r="C2043" s="424" t="s">
        <v>888</v>
      </c>
      <c r="D2043" s="423" t="s">
        <v>705</v>
      </c>
      <c r="E2043" s="422" t="s">
        <v>238</v>
      </c>
      <c r="F2043" s="420"/>
      <c r="G2043" s="420"/>
      <c r="H2043" s="419">
        <v>2020</v>
      </c>
      <c r="I2043" s="418"/>
      <c r="J2043" s="439" t="s">
        <v>160</v>
      </c>
      <c r="K2043" s="417" t="s">
        <v>808</v>
      </c>
      <c r="L2043" s="824"/>
      <c r="M2043" s="825"/>
      <c r="N2043" s="792"/>
      <c r="O2043" s="829"/>
      <c r="P2043" s="832"/>
      <c r="Q2043" s="835"/>
      <c r="R2043" s="829"/>
      <c r="S2043" s="416" t="s">
        <v>165</v>
      </c>
      <c r="T2043" s="415"/>
      <c r="U2043" s="416" t="s">
        <v>164</v>
      </c>
      <c r="V2043" s="415"/>
      <c r="W2043" s="816"/>
      <c r="X2043" s="817"/>
      <c r="Y2043" s="816"/>
      <c r="Z2043" s="817"/>
      <c r="AA2043" s="816"/>
      <c r="AB2043" s="817"/>
      <c r="AC2043" s="816"/>
      <c r="AD2043" s="817"/>
      <c r="AE2043" s="857"/>
      <c r="AF2043" s="858"/>
      <c r="AG2043" s="781"/>
      <c r="AH2043" s="782"/>
      <c r="AI2043" s="781"/>
      <c r="AJ2043" s="782"/>
      <c r="AK2043" s="792"/>
      <c r="AL2043" s="792"/>
      <c r="AM2043" s="792"/>
      <c r="AN2043" s="792"/>
      <c r="AO2043" s="792"/>
      <c r="AP2043" s="792"/>
    </row>
    <row r="2044" spans="1:42" s="404" customFormat="1" ht="15" hidden="1" customHeight="1" thickBot="1" x14ac:dyDescent="0.25">
      <c r="A2044" s="402"/>
      <c r="B2044" s="414" t="s">
        <v>882</v>
      </c>
      <c r="C2044" s="413" t="s">
        <v>888</v>
      </c>
      <c r="D2044" s="412" t="s">
        <v>705</v>
      </c>
      <c r="E2044" s="411" t="s">
        <v>238</v>
      </c>
      <c r="F2044" s="409"/>
      <c r="G2044" s="409"/>
      <c r="H2044" s="408">
        <v>2020</v>
      </c>
      <c r="I2044" s="407"/>
      <c r="J2044" s="407" t="s">
        <v>160</v>
      </c>
      <c r="K2044" s="495" t="s">
        <v>808</v>
      </c>
      <c r="L2044" s="826"/>
      <c r="M2044" s="827"/>
      <c r="N2044" s="793"/>
      <c r="O2044" s="830"/>
      <c r="P2044" s="833"/>
      <c r="Q2044" s="836"/>
      <c r="R2044" s="830"/>
      <c r="S2044" s="406" t="s">
        <v>158</v>
      </c>
      <c r="T2044" s="451"/>
      <c r="U2044" s="820"/>
      <c r="V2044" s="821"/>
      <c r="W2044" s="818"/>
      <c r="X2044" s="819"/>
      <c r="Y2044" s="818"/>
      <c r="Z2044" s="819"/>
      <c r="AA2044" s="818"/>
      <c r="AB2044" s="819"/>
      <c r="AC2044" s="818"/>
      <c r="AD2044" s="819"/>
      <c r="AE2044" s="859"/>
      <c r="AF2044" s="860"/>
      <c r="AG2044" s="783"/>
      <c r="AH2044" s="784"/>
      <c r="AI2044" s="783"/>
      <c r="AJ2044" s="784"/>
      <c r="AK2044" s="793"/>
      <c r="AL2044" s="793"/>
      <c r="AM2044" s="793"/>
      <c r="AN2044" s="793"/>
      <c r="AO2044" s="793"/>
      <c r="AP2044" s="793"/>
    </row>
    <row r="2045" spans="1:42" s="404" customFormat="1" ht="12.75" customHeight="1" thickTop="1" x14ac:dyDescent="0.2">
      <c r="A2045" s="402"/>
      <c r="B2045" s="445" t="s">
        <v>882</v>
      </c>
      <c r="C2045" s="444" t="s">
        <v>885</v>
      </c>
      <c r="D2045" s="443" t="s">
        <v>705</v>
      </c>
      <c r="E2045" s="442" t="s">
        <v>50</v>
      </c>
      <c r="F2045" s="440">
        <v>43832</v>
      </c>
      <c r="G2045" s="440">
        <v>44196</v>
      </c>
      <c r="H2045" s="419">
        <v>2020</v>
      </c>
      <c r="I2045" s="418" t="s">
        <v>1934</v>
      </c>
      <c r="J2045" s="439" t="s">
        <v>160</v>
      </c>
      <c r="K2045" s="439" t="s">
        <v>808</v>
      </c>
      <c r="L2045" s="822" t="s">
        <v>887</v>
      </c>
      <c r="M2045" s="823"/>
      <c r="N2045" s="791" t="s">
        <v>280</v>
      </c>
      <c r="O2045" s="828" t="s">
        <v>325</v>
      </c>
      <c r="P2045" s="831">
        <v>5.89</v>
      </c>
      <c r="Q2045" s="834" t="s">
        <v>218</v>
      </c>
      <c r="R2045" s="828" t="s">
        <v>200</v>
      </c>
      <c r="S2045" s="434" t="s">
        <v>184</v>
      </c>
      <c r="T2045" s="438">
        <v>485762.75771999999</v>
      </c>
      <c r="U2045" s="434" t="s">
        <v>183</v>
      </c>
      <c r="V2045" s="437">
        <f>T2050+T2048-0.001</f>
        <v>44196.999000000003</v>
      </c>
      <c r="W2045" s="434" t="s">
        <v>182</v>
      </c>
      <c r="X2045" s="436">
        <f>T2045</f>
        <v>485762.75771999999</v>
      </c>
      <c r="Y2045" s="434" t="s">
        <v>181</v>
      </c>
      <c r="Z2045" s="435">
        <v>0.1179</v>
      </c>
      <c r="AA2045" s="434" t="s">
        <v>181</v>
      </c>
      <c r="AB2045" s="435">
        <v>0.1179</v>
      </c>
      <c r="AC2045" s="503" t="s">
        <v>181</v>
      </c>
      <c r="AD2045" s="502">
        <v>0.37</v>
      </c>
      <c r="AE2045" s="480" t="s">
        <v>181</v>
      </c>
      <c r="AF2045" s="479">
        <v>0.37</v>
      </c>
      <c r="AG2045" s="466" t="s">
        <v>181</v>
      </c>
      <c r="AH2045" s="467">
        <v>1</v>
      </c>
      <c r="AI2045" s="466" t="s">
        <v>180</v>
      </c>
      <c r="AJ2045" s="465">
        <v>17</v>
      </c>
      <c r="AK2045" s="791" t="s">
        <v>813</v>
      </c>
      <c r="AL2045" s="791" t="s">
        <v>813</v>
      </c>
      <c r="AM2045" s="791" t="s">
        <v>813</v>
      </c>
      <c r="AN2045" s="791" t="s">
        <v>813</v>
      </c>
      <c r="AO2045" s="791" t="s">
        <v>813</v>
      </c>
      <c r="AP2045" s="894" t="s">
        <v>2143</v>
      </c>
    </row>
    <row r="2046" spans="1:42" s="404" customFormat="1" ht="15" customHeight="1" x14ac:dyDescent="0.2">
      <c r="A2046" s="402"/>
      <c r="B2046" s="425" t="s">
        <v>882</v>
      </c>
      <c r="C2046" s="424" t="s">
        <v>885</v>
      </c>
      <c r="D2046" s="423" t="s">
        <v>705</v>
      </c>
      <c r="E2046" s="422" t="s">
        <v>50</v>
      </c>
      <c r="F2046" s="420">
        <v>43832</v>
      </c>
      <c r="G2046" s="420">
        <v>44196</v>
      </c>
      <c r="H2046" s="419">
        <v>2020</v>
      </c>
      <c r="I2046" s="418" t="s">
        <v>1934</v>
      </c>
      <c r="J2046" s="439" t="s">
        <v>160</v>
      </c>
      <c r="K2046" s="417" t="s">
        <v>808</v>
      </c>
      <c r="L2046" s="824"/>
      <c r="M2046" s="825"/>
      <c r="N2046" s="792"/>
      <c r="O2046" s="829"/>
      <c r="P2046" s="832"/>
      <c r="Q2046" s="835"/>
      <c r="R2046" s="829"/>
      <c r="S2046" s="416" t="s">
        <v>179</v>
      </c>
      <c r="T2046" s="432" t="s">
        <v>812</v>
      </c>
      <c r="U2046" s="416" t="s">
        <v>177</v>
      </c>
      <c r="V2046" s="415">
        <f>V2045+V2047+V2048</f>
        <v>44223.999000000003</v>
      </c>
      <c r="W2046" s="416" t="s">
        <v>176</v>
      </c>
      <c r="X2046" s="428">
        <f>X2045</f>
        <v>485762.75771999999</v>
      </c>
      <c r="Y2046" s="416" t="s">
        <v>175</v>
      </c>
      <c r="Z2046" s="426"/>
      <c r="AA2046" s="416" t="s">
        <v>175</v>
      </c>
      <c r="AB2046" s="426"/>
      <c r="AC2046" s="501" t="s">
        <v>175</v>
      </c>
      <c r="AD2046" s="500"/>
      <c r="AE2046" s="478" t="s">
        <v>175</v>
      </c>
      <c r="AF2046" s="477"/>
      <c r="AG2046" s="463" t="s">
        <v>175</v>
      </c>
      <c r="AH2046" s="462"/>
      <c r="AI2046" s="463" t="s">
        <v>174</v>
      </c>
      <c r="AJ2046" s="464">
        <v>374</v>
      </c>
      <c r="AK2046" s="792"/>
      <c r="AL2046" s="792"/>
      <c r="AM2046" s="792"/>
      <c r="AN2046" s="792"/>
      <c r="AO2046" s="792"/>
      <c r="AP2046" s="895"/>
    </row>
    <row r="2047" spans="1:42" s="404" customFormat="1" x14ac:dyDescent="0.2">
      <c r="A2047" s="402"/>
      <c r="B2047" s="425" t="s">
        <v>882</v>
      </c>
      <c r="C2047" s="424" t="s">
        <v>885</v>
      </c>
      <c r="D2047" s="423" t="s">
        <v>705</v>
      </c>
      <c r="E2047" s="422" t="s">
        <v>50</v>
      </c>
      <c r="F2047" s="420">
        <v>43832</v>
      </c>
      <c r="G2047" s="420">
        <v>44196</v>
      </c>
      <c r="H2047" s="419">
        <v>2020</v>
      </c>
      <c r="I2047" s="418" t="s">
        <v>1934</v>
      </c>
      <c r="J2047" s="439" t="s">
        <v>160</v>
      </c>
      <c r="K2047" s="417" t="s">
        <v>808</v>
      </c>
      <c r="L2047" s="824"/>
      <c r="M2047" s="825"/>
      <c r="N2047" s="792"/>
      <c r="O2047" s="829"/>
      <c r="P2047" s="832"/>
      <c r="Q2047" s="835"/>
      <c r="R2047" s="829"/>
      <c r="S2047" s="416" t="s">
        <v>173</v>
      </c>
      <c r="T2047" s="429" t="s">
        <v>192</v>
      </c>
      <c r="U2047" s="416" t="s">
        <v>171</v>
      </c>
      <c r="V2047" s="427">
        <v>27</v>
      </c>
      <c r="W2047" s="416" t="s">
        <v>170</v>
      </c>
      <c r="X2047" s="428">
        <v>38180.952756792001</v>
      </c>
      <c r="Y2047" s="416" t="s">
        <v>169</v>
      </c>
      <c r="Z2047" s="426">
        <v>0.1179</v>
      </c>
      <c r="AA2047" s="416" t="s">
        <v>169</v>
      </c>
      <c r="AB2047" s="426">
        <v>0.1179</v>
      </c>
      <c r="AC2047" s="501" t="s">
        <v>169</v>
      </c>
      <c r="AD2047" s="500">
        <v>0.37</v>
      </c>
      <c r="AE2047" s="478" t="s">
        <v>169</v>
      </c>
      <c r="AF2047" s="477">
        <v>0.37</v>
      </c>
      <c r="AG2047" s="463" t="s">
        <v>169</v>
      </c>
      <c r="AH2047" s="462">
        <v>1</v>
      </c>
      <c r="AI2047" s="781"/>
      <c r="AJ2047" s="782"/>
      <c r="AK2047" s="792"/>
      <c r="AL2047" s="792"/>
      <c r="AM2047" s="792"/>
      <c r="AN2047" s="792"/>
      <c r="AO2047" s="792"/>
      <c r="AP2047" s="895"/>
    </row>
    <row r="2048" spans="1:42" s="404" customFormat="1" ht="15" customHeight="1" x14ac:dyDescent="0.2">
      <c r="A2048" s="402"/>
      <c r="B2048" s="425" t="s">
        <v>882</v>
      </c>
      <c r="C2048" s="424" t="s">
        <v>885</v>
      </c>
      <c r="D2048" s="423" t="s">
        <v>705</v>
      </c>
      <c r="E2048" s="422" t="s">
        <v>50</v>
      </c>
      <c r="F2048" s="420">
        <v>43832</v>
      </c>
      <c r="G2048" s="420">
        <v>44196</v>
      </c>
      <c r="H2048" s="419">
        <v>2020</v>
      </c>
      <c r="I2048" s="418" t="s">
        <v>1934</v>
      </c>
      <c r="J2048" s="439" t="s">
        <v>160</v>
      </c>
      <c r="K2048" s="417" t="s">
        <v>808</v>
      </c>
      <c r="L2048" s="824"/>
      <c r="M2048" s="825"/>
      <c r="N2048" s="792"/>
      <c r="O2048" s="829"/>
      <c r="P2048" s="832"/>
      <c r="Q2048" s="835"/>
      <c r="R2048" s="829"/>
      <c r="S2048" s="416" t="s">
        <v>168</v>
      </c>
      <c r="T2048" s="427">
        <v>365</v>
      </c>
      <c r="U2048" s="416" t="s">
        <v>167</v>
      </c>
      <c r="V2048" s="427"/>
      <c r="W2048" s="816"/>
      <c r="X2048" s="817"/>
      <c r="Y2048" s="416" t="s">
        <v>166</v>
      </c>
      <c r="Z2048" s="426">
        <f>IF(Z2046="",Z2047-Z2045,Z2047-Z2046)</f>
        <v>0</v>
      </c>
      <c r="AA2048" s="416" t="s">
        <v>166</v>
      </c>
      <c r="AB2048" s="426">
        <f>IF(AB2046="",AB2047-AB2045,AB2047-AB2046)</f>
        <v>0</v>
      </c>
      <c r="AC2048" s="501" t="s">
        <v>166</v>
      </c>
      <c r="AD2048" s="500">
        <f>IF(AD2046="",AD2047-AD2045,AD2047-AD2046)</f>
        <v>0</v>
      </c>
      <c r="AE2048" s="478" t="s">
        <v>166</v>
      </c>
      <c r="AF2048" s="477">
        <f>IF(AF2046="",AF2047-AF2045,AF2047-AF2046)</f>
        <v>0</v>
      </c>
      <c r="AG2048" s="463" t="s">
        <v>166</v>
      </c>
      <c r="AH2048" s="462">
        <f>IF(AH2046="",AH2047-AH2045,AH2047-AH2046)</f>
        <v>0</v>
      </c>
      <c r="AI2048" s="781"/>
      <c r="AJ2048" s="782"/>
      <c r="AK2048" s="792"/>
      <c r="AL2048" s="792"/>
      <c r="AM2048" s="792"/>
      <c r="AN2048" s="792"/>
      <c r="AO2048" s="792"/>
      <c r="AP2048" s="895"/>
    </row>
    <row r="2049" spans="1:42" s="404" customFormat="1" ht="15" customHeight="1" x14ac:dyDescent="0.2">
      <c r="A2049" s="402"/>
      <c r="B2049" s="425" t="s">
        <v>882</v>
      </c>
      <c r="C2049" s="424" t="s">
        <v>885</v>
      </c>
      <c r="D2049" s="423" t="s">
        <v>705</v>
      </c>
      <c r="E2049" s="422" t="s">
        <v>50</v>
      </c>
      <c r="F2049" s="420">
        <v>43832</v>
      </c>
      <c r="G2049" s="420">
        <v>44196</v>
      </c>
      <c r="H2049" s="419">
        <v>2020</v>
      </c>
      <c r="I2049" s="418" t="s">
        <v>1934</v>
      </c>
      <c r="J2049" s="439" t="s">
        <v>160</v>
      </c>
      <c r="K2049" s="417" t="s">
        <v>808</v>
      </c>
      <c r="L2049" s="824"/>
      <c r="M2049" s="825"/>
      <c r="N2049" s="792"/>
      <c r="O2049" s="829"/>
      <c r="P2049" s="832"/>
      <c r="Q2049" s="835"/>
      <c r="R2049" s="829"/>
      <c r="S2049" s="416" t="s">
        <v>165</v>
      </c>
      <c r="T2049" s="415">
        <v>43832</v>
      </c>
      <c r="U2049" s="416" t="s">
        <v>164</v>
      </c>
      <c r="V2049" s="415">
        <v>44196</v>
      </c>
      <c r="W2049" s="816"/>
      <c r="X2049" s="817"/>
      <c r="Y2049" s="816"/>
      <c r="Z2049" s="817"/>
      <c r="AA2049" s="816"/>
      <c r="AB2049" s="817"/>
      <c r="AC2049" s="838"/>
      <c r="AD2049" s="839"/>
      <c r="AE2049" s="857"/>
      <c r="AF2049" s="858"/>
      <c r="AG2049" s="781"/>
      <c r="AH2049" s="782"/>
      <c r="AI2049" s="781"/>
      <c r="AJ2049" s="782"/>
      <c r="AK2049" s="792"/>
      <c r="AL2049" s="792"/>
      <c r="AM2049" s="792"/>
      <c r="AN2049" s="792"/>
      <c r="AO2049" s="792"/>
      <c r="AP2049" s="895"/>
    </row>
    <row r="2050" spans="1:42" s="404" customFormat="1" ht="15" customHeight="1" thickBot="1" x14ac:dyDescent="0.25">
      <c r="A2050" s="402"/>
      <c r="B2050" s="414" t="s">
        <v>882</v>
      </c>
      <c r="C2050" s="413" t="s">
        <v>885</v>
      </c>
      <c r="D2050" s="412" t="s">
        <v>705</v>
      </c>
      <c r="E2050" s="411" t="s">
        <v>50</v>
      </c>
      <c r="F2050" s="409">
        <v>43832</v>
      </c>
      <c r="G2050" s="409">
        <v>44196</v>
      </c>
      <c r="H2050" s="408">
        <v>2020</v>
      </c>
      <c r="I2050" s="407" t="s">
        <v>1934</v>
      </c>
      <c r="J2050" s="407" t="s">
        <v>160</v>
      </c>
      <c r="K2050" s="495" t="s">
        <v>808</v>
      </c>
      <c r="L2050" s="826"/>
      <c r="M2050" s="827"/>
      <c r="N2050" s="793"/>
      <c r="O2050" s="830"/>
      <c r="P2050" s="833"/>
      <c r="Q2050" s="836"/>
      <c r="R2050" s="830"/>
      <c r="S2050" s="406" t="s">
        <v>158</v>
      </c>
      <c r="T2050" s="451">
        <v>43832</v>
      </c>
      <c r="U2050" s="820"/>
      <c r="V2050" s="821"/>
      <c r="W2050" s="818"/>
      <c r="X2050" s="819"/>
      <c r="Y2050" s="818"/>
      <c r="Z2050" s="819"/>
      <c r="AA2050" s="818"/>
      <c r="AB2050" s="819"/>
      <c r="AC2050" s="840"/>
      <c r="AD2050" s="841"/>
      <c r="AE2050" s="859"/>
      <c r="AF2050" s="860"/>
      <c r="AG2050" s="783"/>
      <c r="AH2050" s="784"/>
      <c r="AI2050" s="783"/>
      <c r="AJ2050" s="784"/>
      <c r="AK2050" s="793"/>
      <c r="AL2050" s="793"/>
      <c r="AM2050" s="793"/>
      <c r="AN2050" s="793"/>
      <c r="AO2050" s="793"/>
      <c r="AP2050" s="896"/>
    </row>
    <row r="2051" spans="1:42" s="404" customFormat="1" ht="12.75" hidden="1" customHeight="1" thickTop="1" x14ac:dyDescent="0.2">
      <c r="A2051" s="402"/>
      <c r="B2051" s="445" t="s">
        <v>882</v>
      </c>
      <c r="C2051" s="444" t="s">
        <v>885</v>
      </c>
      <c r="D2051" s="443" t="s">
        <v>705</v>
      </c>
      <c r="E2051" s="442" t="s">
        <v>238</v>
      </c>
      <c r="F2051" s="440"/>
      <c r="G2051" s="440"/>
      <c r="H2051" s="419">
        <v>2020</v>
      </c>
      <c r="I2051" s="418"/>
      <c r="J2051" s="439" t="s">
        <v>160</v>
      </c>
      <c r="K2051" s="439" t="s">
        <v>808</v>
      </c>
      <c r="L2051" s="822" t="s">
        <v>887</v>
      </c>
      <c r="M2051" s="823"/>
      <c r="N2051" s="791" t="s">
        <v>280</v>
      </c>
      <c r="O2051" s="828" t="s">
        <v>325</v>
      </c>
      <c r="P2051" s="831">
        <v>5.89</v>
      </c>
      <c r="Q2051" s="834" t="s">
        <v>218</v>
      </c>
      <c r="R2051" s="828" t="s">
        <v>324</v>
      </c>
      <c r="S2051" s="434" t="s">
        <v>184</v>
      </c>
      <c r="T2051" s="438">
        <v>174230.12880000001</v>
      </c>
      <c r="U2051" s="434" t="s">
        <v>183</v>
      </c>
      <c r="V2051" s="437"/>
      <c r="W2051" s="434" t="s">
        <v>182</v>
      </c>
      <c r="X2051" s="436">
        <f>T2051</f>
        <v>174230.12880000001</v>
      </c>
      <c r="Y2051" s="434" t="s">
        <v>181</v>
      </c>
      <c r="Z2051" s="435"/>
      <c r="AA2051" s="434" t="s">
        <v>181</v>
      </c>
      <c r="AB2051" s="435"/>
      <c r="AC2051" s="434" t="s">
        <v>181</v>
      </c>
      <c r="AD2051" s="435"/>
      <c r="AE2051" s="480" t="s">
        <v>181</v>
      </c>
      <c r="AF2051" s="479"/>
      <c r="AG2051" s="466" t="s">
        <v>181</v>
      </c>
      <c r="AH2051" s="467"/>
      <c r="AI2051" s="466" t="s">
        <v>180</v>
      </c>
      <c r="AJ2051" s="465"/>
      <c r="AK2051" s="791" t="s">
        <v>886</v>
      </c>
      <c r="AL2051" s="791" t="s">
        <v>886</v>
      </c>
      <c r="AM2051" s="791" t="s">
        <v>886</v>
      </c>
      <c r="AN2051" s="791" t="s">
        <v>886</v>
      </c>
      <c r="AO2051" s="791" t="s">
        <v>886</v>
      </c>
      <c r="AP2051" s="791" t="s">
        <v>110</v>
      </c>
    </row>
    <row r="2052" spans="1:42" s="404" customFormat="1" ht="15" hidden="1" customHeight="1" x14ac:dyDescent="0.2">
      <c r="A2052" s="402"/>
      <c r="B2052" s="425" t="s">
        <v>882</v>
      </c>
      <c r="C2052" s="424" t="s">
        <v>885</v>
      </c>
      <c r="D2052" s="423" t="s">
        <v>705</v>
      </c>
      <c r="E2052" s="422" t="s">
        <v>238</v>
      </c>
      <c r="F2052" s="420"/>
      <c r="G2052" s="420"/>
      <c r="H2052" s="419">
        <v>2020</v>
      </c>
      <c r="I2052" s="418"/>
      <c r="J2052" s="439" t="s">
        <v>160</v>
      </c>
      <c r="K2052" s="417" t="s">
        <v>808</v>
      </c>
      <c r="L2052" s="824"/>
      <c r="M2052" s="825"/>
      <c r="N2052" s="792"/>
      <c r="O2052" s="829"/>
      <c r="P2052" s="832"/>
      <c r="Q2052" s="835"/>
      <c r="R2052" s="829"/>
      <c r="S2052" s="416" t="s">
        <v>179</v>
      </c>
      <c r="T2052" s="432"/>
      <c r="U2052" s="416" t="s">
        <v>177</v>
      </c>
      <c r="V2052" s="415"/>
      <c r="W2052" s="416" t="s">
        <v>176</v>
      </c>
      <c r="X2052" s="428">
        <f>X2051</f>
        <v>174230.12880000001</v>
      </c>
      <c r="Y2052" s="416" t="s">
        <v>175</v>
      </c>
      <c r="Z2052" s="426"/>
      <c r="AA2052" s="416" t="s">
        <v>175</v>
      </c>
      <c r="AB2052" s="426"/>
      <c r="AC2052" s="416" t="s">
        <v>175</v>
      </c>
      <c r="AD2052" s="426"/>
      <c r="AE2052" s="478" t="s">
        <v>175</v>
      </c>
      <c r="AF2052" s="477"/>
      <c r="AG2052" s="463" t="s">
        <v>175</v>
      </c>
      <c r="AH2052" s="462"/>
      <c r="AI2052" s="463" t="s">
        <v>174</v>
      </c>
      <c r="AJ2052" s="464"/>
      <c r="AK2052" s="792"/>
      <c r="AL2052" s="792"/>
      <c r="AM2052" s="792"/>
      <c r="AN2052" s="792"/>
      <c r="AO2052" s="792"/>
      <c r="AP2052" s="792"/>
    </row>
    <row r="2053" spans="1:42" s="404" customFormat="1" ht="13.5" hidden="1" thickTop="1" x14ac:dyDescent="0.2">
      <c r="A2053" s="402"/>
      <c r="B2053" s="425" t="s">
        <v>882</v>
      </c>
      <c r="C2053" s="424" t="s">
        <v>885</v>
      </c>
      <c r="D2053" s="423" t="s">
        <v>705</v>
      </c>
      <c r="E2053" s="422" t="s">
        <v>238</v>
      </c>
      <c r="F2053" s="420"/>
      <c r="G2053" s="420"/>
      <c r="H2053" s="419">
        <v>2020</v>
      </c>
      <c r="I2053" s="418"/>
      <c r="J2053" s="439" t="s">
        <v>160</v>
      </c>
      <c r="K2053" s="417" t="s">
        <v>808</v>
      </c>
      <c r="L2053" s="824"/>
      <c r="M2053" s="825"/>
      <c r="N2053" s="792"/>
      <c r="O2053" s="829"/>
      <c r="P2053" s="832"/>
      <c r="Q2053" s="835"/>
      <c r="R2053" s="829"/>
      <c r="S2053" s="416" t="s">
        <v>173</v>
      </c>
      <c r="T2053" s="429"/>
      <c r="U2053" s="416" t="s">
        <v>171</v>
      </c>
      <c r="V2053" s="427"/>
      <c r="W2053" s="416" t="s">
        <v>170</v>
      </c>
      <c r="X2053" s="428"/>
      <c r="Y2053" s="416" t="s">
        <v>169</v>
      </c>
      <c r="Z2053" s="426"/>
      <c r="AA2053" s="416" t="s">
        <v>169</v>
      </c>
      <c r="AB2053" s="426"/>
      <c r="AC2053" s="416" t="s">
        <v>169</v>
      </c>
      <c r="AD2053" s="426"/>
      <c r="AE2053" s="478" t="s">
        <v>169</v>
      </c>
      <c r="AF2053" s="477"/>
      <c r="AG2053" s="463" t="s">
        <v>169</v>
      </c>
      <c r="AH2053" s="462"/>
      <c r="AI2053" s="781"/>
      <c r="AJ2053" s="782"/>
      <c r="AK2053" s="792"/>
      <c r="AL2053" s="792"/>
      <c r="AM2053" s="792"/>
      <c r="AN2053" s="792"/>
      <c r="AO2053" s="792"/>
      <c r="AP2053" s="792"/>
    </row>
    <row r="2054" spans="1:42" s="404" customFormat="1" ht="15" hidden="1" customHeight="1" x14ac:dyDescent="0.2">
      <c r="A2054" s="402"/>
      <c r="B2054" s="425" t="s">
        <v>882</v>
      </c>
      <c r="C2054" s="424" t="s">
        <v>885</v>
      </c>
      <c r="D2054" s="423" t="s">
        <v>705</v>
      </c>
      <c r="E2054" s="422" t="s">
        <v>238</v>
      </c>
      <c r="F2054" s="420"/>
      <c r="G2054" s="420"/>
      <c r="H2054" s="419">
        <v>2020</v>
      </c>
      <c r="I2054" s="418"/>
      <c r="J2054" s="439" t="s">
        <v>160</v>
      </c>
      <c r="K2054" s="417" t="s">
        <v>808</v>
      </c>
      <c r="L2054" s="824"/>
      <c r="M2054" s="825"/>
      <c r="N2054" s="792"/>
      <c r="O2054" s="829"/>
      <c r="P2054" s="832"/>
      <c r="Q2054" s="835"/>
      <c r="R2054" s="829"/>
      <c r="S2054" s="416" t="s">
        <v>168</v>
      </c>
      <c r="T2054" s="427"/>
      <c r="U2054" s="416" t="s">
        <v>167</v>
      </c>
      <c r="V2054" s="427"/>
      <c r="W2054" s="816"/>
      <c r="X2054" s="817"/>
      <c r="Y2054" s="416" t="s">
        <v>166</v>
      </c>
      <c r="Z2054" s="426">
        <f>IF(Z2052="",Z2053-Z2051,Z2053-Z2052)</f>
        <v>0</v>
      </c>
      <c r="AA2054" s="416" t="s">
        <v>166</v>
      </c>
      <c r="AB2054" s="426">
        <f>IF(AB2052="",AB2053-AB2051,AB2053-AB2052)</f>
        <v>0</v>
      </c>
      <c r="AC2054" s="416" t="s">
        <v>166</v>
      </c>
      <c r="AD2054" s="426">
        <f>IF(AD2052="",AD2053-AD2051,AD2053-AD2052)</f>
        <v>0</v>
      </c>
      <c r="AE2054" s="478" t="s">
        <v>166</v>
      </c>
      <c r="AF2054" s="477">
        <f>IF(AF2052="",AF2053-AF2051,AF2053-AF2052)</f>
        <v>0</v>
      </c>
      <c r="AG2054" s="463" t="s">
        <v>166</v>
      </c>
      <c r="AH2054" s="462">
        <f>IF(AH2052="",AH2053-AH2051,AH2053-AH2052)</f>
        <v>0</v>
      </c>
      <c r="AI2054" s="781"/>
      <c r="AJ2054" s="782"/>
      <c r="AK2054" s="792"/>
      <c r="AL2054" s="792"/>
      <c r="AM2054" s="792"/>
      <c r="AN2054" s="792"/>
      <c r="AO2054" s="792"/>
      <c r="AP2054" s="792"/>
    </row>
    <row r="2055" spans="1:42" s="404" customFormat="1" ht="15" hidden="1" customHeight="1" x14ac:dyDescent="0.2">
      <c r="A2055" s="402"/>
      <c r="B2055" s="425" t="s">
        <v>882</v>
      </c>
      <c r="C2055" s="424" t="s">
        <v>885</v>
      </c>
      <c r="D2055" s="423" t="s">
        <v>705</v>
      </c>
      <c r="E2055" s="422" t="s">
        <v>238</v>
      </c>
      <c r="F2055" s="420"/>
      <c r="G2055" s="420"/>
      <c r="H2055" s="419">
        <v>2020</v>
      </c>
      <c r="I2055" s="418"/>
      <c r="J2055" s="439" t="s">
        <v>160</v>
      </c>
      <c r="K2055" s="417" t="s">
        <v>808</v>
      </c>
      <c r="L2055" s="824"/>
      <c r="M2055" s="825"/>
      <c r="N2055" s="792"/>
      <c r="O2055" s="829"/>
      <c r="P2055" s="832"/>
      <c r="Q2055" s="835"/>
      <c r="R2055" s="829"/>
      <c r="S2055" s="416" t="s">
        <v>165</v>
      </c>
      <c r="T2055" s="415"/>
      <c r="U2055" s="416" t="s">
        <v>164</v>
      </c>
      <c r="V2055" s="415"/>
      <c r="W2055" s="816"/>
      <c r="X2055" s="817"/>
      <c r="Y2055" s="816"/>
      <c r="Z2055" s="817"/>
      <c r="AA2055" s="816"/>
      <c r="AB2055" s="817"/>
      <c r="AC2055" s="816"/>
      <c r="AD2055" s="817"/>
      <c r="AE2055" s="857"/>
      <c r="AF2055" s="858"/>
      <c r="AG2055" s="781"/>
      <c r="AH2055" s="782"/>
      <c r="AI2055" s="781"/>
      <c r="AJ2055" s="782"/>
      <c r="AK2055" s="792"/>
      <c r="AL2055" s="792"/>
      <c r="AM2055" s="792"/>
      <c r="AN2055" s="792"/>
      <c r="AO2055" s="792"/>
      <c r="AP2055" s="792"/>
    </row>
    <row r="2056" spans="1:42" s="404" customFormat="1" ht="15" hidden="1" customHeight="1" thickBot="1" x14ac:dyDescent="0.25">
      <c r="A2056" s="402"/>
      <c r="B2056" s="414" t="s">
        <v>882</v>
      </c>
      <c r="C2056" s="413" t="s">
        <v>885</v>
      </c>
      <c r="D2056" s="412" t="s">
        <v>705</v>
      </c>
      <c r="E2056" s="411" t="s">
        <v>238</v>
      </c>
      <c r="F2056" s="409"/>
      <c r="G2056" s="409"/>
      <c r="H2056" s="408">
        <v>2020</v>
      </c>
      <c r="I2056" s="407"/>
      <c r="J2056" s="407" t="s">
        <v>160</v>
      </c>
      <c r="K2056" s="495" t="s">
        <v>808</v>
      </c>
      <c r="L2056" s="826"/>
      <c r="M2056" s="827"/>
      <c r="N2056" s="793"/>
      <c r="O2056" s="830"/>
      <c r="P2056" s="833"/>
      <c r="Q2056" s="836"/>
      <c r="R2056" s="830"/>
      <c r="S2056" s="406" t="s">
        <v>158</v>
      </c>
      <c r="T2056" s="451"/>
      <c r="U2056" s="820"/>
      <c r="V2056" s="821"/>
      <c r="W2056" s="818"/>
      <c r="X2056" s="819"/>
      <c r="Y2056" s="818"/>
      <c r="Z2056" s="819"/>
      <c r="AA2056" s="818"/>
      <c r="AB2056" s="819"/>
      <c r="AC2056" s="818"/>
      <c r="AD2056" s="819"/>
      <c r="AE2056" s="859"/>
      <c r="AF2056" s="860"/>
      <c r="AG2056" s="783"/>
      <c r="AH2056" s="784"/>
      <c r="AI2056" s="783"/>
      <c r="AJ2056" s="784"/>
      <c r="AK2056" s="793"/>
      <c r="AL2056" s="793"/>
      <c r="AM2056" s="793"/>
      <c r="AN2056" s="793"/>
      <c r="AO2056" s="793"/>
      <c r="AP2056" s="793"/>
    </row>
    <row r="2057" spans="1:42" s="404" customFormat="1" ht="12.75" customHeight="1" thickTop="1" x14ac:dyDescent="0.2">
      <c r="A2057" s="402"/>
      <c r="B2057" s="445" t="s">
        <v>882</v>
      </c>
      <c r="C2057" s="444" t="s">
        <v>881</v>
      </c>
      <c r="D2057" s="443" t="s">
        <v>705</v>
      </c>
      <c r="E2057" s="442" t="s">
        <v>50</v>
      </c>
      <c r="F2057" s="440">
        <v>43832</v>
      </c>
      <c r="G2057" s="440">
        <v>44196</v>
      </c>
      <c r="H2057" s="419">
        <v>2020</v>
      </c>
      <c r="I2057" s="418" t="s">
        <v>1934</v>
      </c>
      <c r="J2057" s="439" t="s">
        <v>160</v>
      </c>
      <c r="K2057" s="439" t="s">
        <v>808</v>
      </c>
      <c r="L2057" s="822" t="s">
        <v>884</v>
      </c>
      <c r="M2057" s="823"/>
      <c r="N2057" s="791" t="s">
        <v>280</v>
      </c>
      <c r="O2057" s="828" t="s">
        <v>325</v>
      </c>
      <c r="P2057" s="831">
        <v>5.57</v>
      </c>
      <c r="Q2057" s="834" t="s">
        <v>218</v>
      </c>
      <c r="R2057" s="828" t="s">
        <v>200</v>
      </c>
      <c r="S2057" s="434" t="s">
        <v>184</v>
      </c>
      <c r="T2057" s="438">
        <v>468741.45419999998</v>
      </c>
      <c r="U2057" s="434" t="s">
        <v>183</v>
      </c>
      <c r="V2057" s="437">
        <f>T2062+T2060-0.001</f>
        <v>44196.999000000003</v>
      </c>
      <c r="W2057" s="434" t="s">
        <v>182</v>
      </c>
      <c r="X2057" s="436">
        <f>T2057</f>
        <v>468741.45419999998</v>
      </c>
      <c r="Y2057" s="434" t="s">
        <v>181</v>
      </c>
      <c r="Z2057" s="435">
        <v>7.7100000000000002E-2</v>
      </c>
      <c r="AA2057" s="434" t="s">
        <v>181</v>
      </c>
      <c r="AB2057" s="435">
        <v>7.7100000000000002E-2</v>
      </c>
      <c r="AC2057" s="503" t="s">
        <v>181</v>
      </c>
      <c r="AD2057" s="502">
        <v>0.32200000000000001</v>
      </c>
      <c r="AE2057" s="480" t="s">
        <v>181</v>
      </c>
      <c r="AF2057" s="479">
        <v>0.32200000000000001</v>
      </c>
      <c r="AG2057" s="466" t="s">
        <v>181</v>
      </c>
      <c r="AH2057" s="467">
        <v>1</v>
      </c>
      <c r="AI2057" s="466" t="s">
        <v>180</v>
      </c>
      <c r="AJ2057" s="465">
        <v>17</v>
      </c>
      <c r="AK2057" s="791" t="s">
        <v>813</v>
      </c>
      <c r="AL2057" s="791" t="s">
        <v>813</v>
      </c>
      <c r="AM2057" s="791" t="s">
        <v>813</v>
      </c>
      <c r="AN2057" s="791" t="s">
        <v>813</v>
      </c>
      <c r="AO2057" s="791" t="s">
        <v>813</v>
      </c>
      <c r="AP2057" s="894" t="s">
        <v>2143</v>
      </c>
    </row>
    <row r="2058" spans="1:42" s="404" customFormat="1" ht="15" customHeight="1" x14ac:dyDescent="0.2">
      <c r="A2058" s="402"/>
      <c r="B2058" s="425" t="s">
        <v>882</v>
      </c>
      <c r="C2058" s="424" t="s">
        <v>881</v>
      </c>
      <c r="D2058" s="423" t="s">
        <v>705</v>
      </c>
      <c r="E2058" s="422" t="s">
        <v>50</v>
      </c>
      <c r="F2058" s="420">
        <v>43832</v>
      </c>
      <c r="G2058" s="420">
        <v>44196</v>
      </c>
      <c r="H2058" s="419">
        <v>2020</v>
      </c>
      <c r="I2058" s="418" t="s">
        <v>1934</v>
      </c>
      <c r="J2058" s="439" t="s">
        <v>160</v>
      </c>
      <c r="K2058" s="417" t="s">
        <v>808</v>
      </c>
      <c r="L2058" s="824"/>
      <c r="M2058" s="825"/>
      <c r="N2058" s="792"/>
      <c r="O2058" s="829"/>
      <c r="P2058" s="832"/>
      <c r="Q2058" s="835"/>
      <c r="R2058" s="829"/>
      <c r="S2058" s="416" t="s">
        <v>179</v>
      </c>
      <c r="T2058" s="432" t="s">
        <v>812</v>
      </c>
      <c r="U2058" s="416" t="s">
        <v>177</v>
      </c>
      <c r="V2058" s="415">
        <f>V2057+V2059+V2060</f>
        <v>44223.999000000003</v>
      </c>
      <c r="W2058" s="416" t="s">
        <v>176</v>
      </c>
      <c r="X2058" s="428">
        <f>X2057</f>
        <v>468741.45419999998</v>
      </c>
      <c r="Y2058" s="416" t="s">
        <v>175</v>
      </c>
      <c r="Z2058" s="426"/>
      <c r="AA2058" s="416" t="s">
        <v>175</v>
      </c>
      <c r="AB2058" s="426"/>
      <c r="AC2058" s="501" t="s">
        <v>175</v>
      </c>
      <c r="AD2058" s="500"/>
      <c r="AE2058" s="478" t="s">
        <v>175</v>
      </c>
      <c r="AF2058" s="477"/>
      <c r="AG2058" s="463" t="s">
        <v>175</v>
      </c>
      <c r="AH2058" s="462"/>
      <c r="AI2058" s="463" t="s">
        <v>174</v>
      </c>
      <c r="AJ2058" s="464">
        <v>374</v>
      </c>
      <c r="AK2058" s="792"/>
      <c r="AL2058" s="792"/>
      <c r="AM2058" s="792"/>
      <c r="AN2058" s="792"/>
      <c r="AO2058" s="792"/>
      <c r="AP2058" s="895"/>
    </row>
    <row r="2059" spans="1:42" s="404" customFormat="1" x14ac:dyDescent="0.2">
      <c r="A2059" s="402"/>
      <c r="B2059" s="425" t="s">
        <v>882</v>
      </c>
      <c r="C2059" s="424" t="s">
        <v>881</v>
      </c>
      <c r="D2059" s="423" t="s">
        <v>705</v>
      </c>
      <c r="E2059" s="422" t="s">
        <v>50</v>
      </c>
      <c r="F2059" s="420">
        <v>43832</v>
      </c>
      <c r="G2059" s="420">
        <v>44196</v>
      </c>
      <c r="H2059" s="419">
        <v>2020</v>
      </c>
      <c r="I2059" s="418" t="s">
        <v>1934</v>
      </c>
      <c r="J2059" s="439" t="s">
        <v>160</v>
      </c>
      <c r="K2059" s="417" t="s">
        <v>808</v>
      </c>
      <c r="L2059" s="824"/>
      <c r="M2059" s="825"/>
      <c r="N2059" s="792"/>
      <c r="O2059" s="829"/>
      <c r="P2059" s="832"/>
      <c r="Q2059" s="835"/>
      <c r="R2059" s="829"/>
      <c r="S2059" s="416" t="s">
        <v>173</v>
      </c>
      <c r="T2059" s="429" t="s">
        <v>192</v>
      </c>
      <c r="U2059" s="416" t="s">
        <v>171</v>
      </c>
      <c r="V2059" s="427">
        <v>27</v>
      </c>
      <c r="W2059" s="416" t="s">
        <v>170</v>
      </c>
      <c r="X2059" s="428">
        <v>24093.31074588</v>
      </c>
      <c r="Y2059" s="416" t="s">
        <v>169</v>
      </c>
      <c r="Z2059" s="426">
        <v>7.7100000000000002E-2</v>
      </c>
      <c r="AA2059" s="416" t="s">
        <v>169</v>
      </c>
      <c r="AB2059" s="426">
        <v>7.7100000000000002E-2</v>
      </c>
      <c r="AC2059" s="501" t="s">
        <v>169</v>
      </c>
      <c r="AD2059" s="500">
        <v>0.32019999999999998</v>
      </c>
      <c r="AE2059" s="478" t="s">
        <v>169</v>
      </c>
      <c r="AF2059" s="477">
        <v>0.32019999999999998</v>
      </c>
      <c r="AG2059" s="463" t="s">
        <v>169</v>
      </c>
      <c r="AH2059" s="462">
        <v>1</v>
      </c>
      <c r="AI2059" s="781"/>
      <c r="AJ2059" s="782"/>
      <c r="AK2059" s="792"/>
      <c r="AL2059" s="792"/>
      <c r="AM2059" s="792"/>
      <c r="AN2059" s="792"/>
      <c r="AO2059" s="792"/>
      <c r="AP2059" s="895"/>
    </row>
    <row r="2060" spans="1:42" s="404" customFormat="1" ht="15" customHeight="1" x14ac:dyDescent="0.2">
      <c r="A2060" s="402"/>
      <c r="B2060" s="425" t="s">
        <v>882</v>
      </c>
      <c r="C2060" s="424" t="s">
        <v>881</v>
      </c>
      <c r="D2060" s="423" t="s">
        <v>705</v>
      </c>
      <c r="E2060" s="422" t="s">
        <v>50</v>
      </c>
      <c r="F2060" s="420">
        <v>43832</v>
      </c>
      <c r="G2060" s="420">
        <v>44196</v>
      </c>
      <c r="H2060" s="419">
        <v>2020</v>
      </c>
      <c r="I2060" s="418" t="s">
        <v>1934</v>
      </c>
      <c r="J2060" s="439" t="s">
        <v>160</v>
      </c>
      <c r="K2060" s="417" t="s">
        <v>808</v>
      </c>
      <c r="L2060" s="824"/>
      <c r="M2060" s="825"/>
      <c r="N2060" s="792"/>
      <c r="O2060" s="829"/>
      <c r="P2060" s="832"/>
      <c r="Q2060" s="835"/>
      <c r="R2060" s="829"/>
      <c r="S2060" s="416" t="s">
        <v>168</v>
      </c>
      <c r="T2060" s="427">
        <v>365</v>
      </c>
      <c r="U2060" s="416" t="s">
        <v>167</v>
      </c>
      <c r="V2060" s="427"/>
      <c r="W2060" s="816"/>
      <c r="X2060" s="817"/>
      <c r="Y2060" s="416" t="s">
        <v>166</v>
      </c>
      <c r="Z2060" s="426">
        <f>IF(Z2058="",Z2059-Z2057,Z2059-Z2058)</f>
        <v>0</v>
      </c>
      <c r="AA2060" s="416" t="s">
        <v>166</v>
      </c>
      <c r="AB2060" s="426">
        <f>IF(AB2058="",AB2059-AB2057,AB2059-AB2058)</f>
        <v>0</v>
      </c>
      <c r="AC2060" s="501" t="s">
        <v>166</v>
      </c>
      <c r="AD2060" s="500">
        <f>IF(AD2058="",AD2059-AD2057,AD2059-AD2058)</f>
        <v>-1.8000000000000238E-3</v>
      </c>
      <c r="AE2060" s="478" t="s">
        <v>166</v>
      </c>
      <c r="AF2060" s="477">
        <f>IF(AF2058="",AF2059-AF2057,AF2059-AF2058)</f>
        <v>-1.8000000000000238E-3</v>
      </c>
      <c r="AG2060" s="463" t="s">
        <v>166</v>
      </c>
      <c r="AH2060" s="462">
        <f>IF(AH2058="",AH2059-AH2057,AH2059-AH2058)</f>
        <v>0</v>
      </c>
      <c r="AI2060" s="781"/>
      <c r="AJ2060" s="782"/>
      <c r="AK2060" s="792"/>
      <c r="AL2060" s="792"/>
      <c r="AM2060" s="792"/>
      <c r="AN2060" s="792"/>
      <c r="AO2060" s="792"/>
      <c r="AP2060" s="895"/>
    </row>
    <row r="2061" spans="1:42" s="404" customFormat="1" ht="15" customHeight="1" x14ac:dyDescent="0.2">
      <c r="A2061" s="402"/>
      <c r="B2061" s="425" t="s">
        <v>882</v>
      </c>
      <c r="C2061" s="424" t="s">
        <v>881</v>
      </c>
      <c r="D2061" s="423" t="s">
        <v>705</v>
      </c>
      <c r="E2061" s="422" t="s">
        <v>50</v>
      </c>
      <c r="F2061" s="420">
        <v>43832</v>
      </c>
      <c r="G2061" s="420">
        <v>44196</v>
      </c>
      <c r="H2061" s="419">
        <v>2020</v>
      </c>
      <c r="I2061" s="418" t="s">
        <v>1934</v>
      </c>
      <c r="J2061" s="439" t="s">
        <v>160</v>
      </c>
      <c r="K2061" s="417" t="s">
        <v>808</v>
      </c>
      <c r="L2061" s="824"/>
      <c r="M2061" s="825"/>
      <c r="N2061" s="792"/>
      <c r="O2061" s="829"/>
      <c r="P2061" s="832"/>
      <c r="Q2061" s="835"/>
      <c r="R2061" s="829"/>
      <c r="S2061" s="416" t="s">
        <v>165</v>
      </c>
      <c r="T2061" s="415">
        <v>43832</v>
      </c>
      <c r="U2061" s="416" t="s">
        <v>164</v>
      </c>
      <c r="V2061" s="415">
        <v>44196</v>
      </c>
      <c r="W2061" s="816"/>
      <c r="X2061" s="817"/>
      <c r="Y2061" s="816"/>
      <c r="Z2061" s="817"/>
      <c r="AA2061" s="816"/>
      <c r="AB2061" s="817"/>
      <c r="AC2061" s="838"/>
      <c r="AD2061" s="839"/>
      <c r="AE2061" s="857"/>
      <c r="AF2061" s="858"/>
      <c r="AG2061" s="781"/>
      <c r="AH2061" s="782"/>
      <c r="AI2061" s="781"/>
      <c r="AJ2061" s="782"/>
      <c r="AK2061" s="792"/>
      <c r="AL2061" s="792"/>
      <c r="AM2061" s="792"/>
      <c r="AN2061" s="792"/>
      <c r="AO2061" s="792"/>
      <c r="AP2061" s="895"/>
    </row>
    <row r="2062" spans="1:42" s="404" customFormat="1" ht="15" customHeight="1" thickBot="1" x14ac:dyDescent="0.25">
      <c r="A2062" s="402"/>
      <c r="B2062" s="414" t="s">
        <v>882</v>
      </c>
      <c r="C2062" s="413" t="s">
        <v>881</v>
      </c>
      <c r="D2062" s="412" t="s">
        <v>705</v>
      </c>
      <c r="E2062" s="411" t="s">
        <v>50</v>
      </c>
      <c r="F2062" s="409">
        <v>43832</v>
      </c>
      <c r="G2062" s="409">
        <v>44196</v>
      </c>
      <c r="H2062" s="408">
        <v>2020</v>
      </c>
      <c r="I2062" s="407" t="s">
        <v>1934</v>
      </c>
      <c r="J2062" s="407" t="s">
        <v>160</v>
      </c>
      <c r="K2062" s="495" t="s">
        <v>808</v>
      </c>
      <c r="L2062" s="826"/>
      <c r="M2062" s="827"/>
      <c r="N2062" s="793"/>
      <c r="O2062" s="830"/>
      <c r="P2062" s="833"/>
      <c r="Q2062" s="836"/>
      <c r="R2062" s="830"/>
      <c r="S2062" s="406" t="s">
        <v>158</v>
      </c>
      <c r="T2062" s="451">
        <v>43832</v>
      </c>
      <c r="U2062" s="820"/>
      <c r="V2062" s="821"/>
      <c r="W2062" s="818"/>
      <c r="X2062" s="819"/>
      <c r="Y2062" s="818"/>
      <c r="Z2062" s="819"/>
      <c r="AA2062" s="818"/>
      <c r="AB2062" s="819"/>
      <c r="AC2062" s="840"/>
      <c r="AD2062" s="841"/>
      <c r="AE2062" s="859"/>
      <c r="AF2062" s="860"/>
      <c r="AG2062" s="783"/>
      <c r="AH2062" s="784"/>
      <c r="AI2062" s="783"/>
      <c r="AJ2062" s="784"/>
      <c r="AK2062" s="793"/>
      <c r="AL2062" s="793"/>
      <c r="AM2062" s="793"/>
      <c r="AN2062" s="793"/>
      <c r="AO2062" s="793"/>
      <c r="AP2062" s="896"/>
    </row>
    <row r="2063" spans="1:42" s="404" customFormat="1" ht="12.75" hidden="1" customHeight="1" thickTop="1" x14ac:dyDescent="0.2">
      <c r="A2063" s="402"/>
      <c r="B2063" s="445" t="s">
        <v>882</v>
      </c>
      <c r="C2063" s="444" t="s">
        <v>881</v>
      </c>
      <c r="D2063" s="443" t="s">
        <v>705</v>
      </c>
      <c r="E2063" s="442" t="s">
        <v>238</v>
      </c>
      <c r="F2063" s="440"/>
      <c r="G2063" s="440"/>
      <c r="H2063" s="419">
        <v>2020</v>
      </c>
      <c r="I2063" s="418"/>
      <c r="J2063" s="439" t="s">
        <v>160</v>
      </c>
      <c r="K2063" s="439" t="s">
        <v>808</v>
      </c>
      <c r="L2063" s="822" t="s">
        <v>884</v>
      </c>
      <c r="M2063" s="823"/>
      <c r="N2063" s="791" t="s">
        <v>280</v>
      </c>
      <c r="O2063" s="828" t="s">
        <v>325</v>
      </c>
      <c r="P2063" s="831">
        <v>5.57</v>
      </c>
      <c r="Q2063" s="834" t="s">
        <v>218</v>
      </c>
      <c r="R2063" s="828" t="s">
        <v>324</v>
      </c>
      <c r="S2063" s="434" t="s">
        <v>184</v>
      </c>
      <c r="T2063" s="438">
        <v>155394.43919999999</v>
      </c>
      <c r="U2063" s="434" t="s">
        <v>183</v>
      </c>
      <c r="V2063" s="437"/>
      <c r="W2063" s="434" t="s">
        <v>182</v>
      </c>
      <c r="X2063" s="436">
        <f>T2063</f>
        <v>155394.43919999999</v>
      </c>
      <c r="Y2063" s="434" t="s">
        <v>181</v>
      </c>
      <c r="Z2063" s="435"/>
      <c r="AA2063" s="434" t="s">
        <v>181</v>
      </c>
      <c r="AB2063" s="435"/>
      <c r="AC2063" s="434" t="s">
        <v>181</v>
      </c>
      <c r="AD2063" s="435"/>
      <c r="AE2063" s="480" t="s">
        <v>181</v>
      </c>
      <c r="AF2063" s="479"/>
      <c r="AG2063" s="466" t="s">
        <v>181</v>
      </c>
      <c r="AH2063" s="467"/>
      <c r="AI2063" s="466" t="s">
        <v>180</v>
      </c>
      <c r="AJ2063" s="465"/>
      <c r="AK2063" s="791" t="s">
        <v>110</v>
      </c>
      <c r="AL2063" s="791" t="s">
        <v>883</v>
      </c>
      <c r="AM2063" s="791" t="s">
        <v>883</v>
      </c>
      <c r="AN2063" s="791" t="s">
        <v>883</v>
      </c>
      <c r="AO2063" s="791" t="s">
        <v>883</v>
      </c>
      <c r="AP2063" s="791" t="s">
        <v>110</v>
      </c>
    </row>
    <row r="2064" spans="1:42" s="404" customFormat="1" ht="15" hidden="1" customHeight="1" x14ac:dyDescent="0.2">
      <c r="A2064" s="402"/>
      <c r="B2064" s="425" t="s">
        <v>882</v>
      </c>
      <c r="C2064" s="424" t="s">
        <v>881</v>
      </c>
      <c r="D2064" s="423" t="s">
        <v>705</v>
      </c>
      <c r="E2064" s="422" t="s">
        <v>238</v>
      </c>
      <c r="F2064" s="420"/>
      <c r="G2064" s="420"/>
      <c r="H2064" s="419">
        <v>2020</v>
      </c>
      <c r="I2064" s="418"/>
      <c r="J2064" s="439" t="s">
        <v>160</v>
      </c>
      <c r="K2064" s="417" t="s">
        <v>808</v>
      </c>
      <c r="L2064" s="824"/>
      <c r="M2064" s="825"/>
      <c r="N2064" s="792"/>
      <c r="O2064" s="829"/>
      <c r="P2064" s="832"/>
      <c r="Q2064" s="835"/>
      <c r="R2064" s="829"/>
      <c r="S2064" s="416" t="s">
        <v>179</v>
      </c>
      <c r="T2064" s="432"/>
      <c r="U2064" s="416" t="s">
        <v>177</v>
      </c>
      <c r="V2064" s="415"/>
      <c r="W2064" s="416" t="s">
        <v>176</v>
      </c>
      <c r="X2064" s="428">
        <f>X2063</f>
        <v>155394.43919999999</v>
      </c>
      <c r="Y2064" s="416" t="s">
        <v>175</v>
      </c>
      <c r="Z2064" s="426"/>
      <c r="AA2064" s="416" t="s">
        <v>175</v>
      </c>
      <c r="AB2064" s="426"/>
      <c r="AC2064" s="416" t="s">
        <v>175</v>
      </c>
      <c r="AD2064" s="426"/>
      <c r="AE2064" s="478" t="s">
        <v>175</v>
      </c>
      <c r="AF2064" s="477"/>
      <c r="AG2064" s="463" t="s">
        <v>175</v>
      </c>
      <c r="AH2064" s="462"/>
      <c r="AI2064" s="463" t="s">
        <v>174</v>
      </c>
      <c r="AJ2064" s="464"/>
      <c r="AK2064" s="792"/>
      <c r="AL2064" s="792"/>
      <c r="AM2064" s="792"/>
      <c r="AN2064" s="792"/>
      <c r="AO2064" s="792"/>
      <c r="AP2064" s="792"/>
    </row>
    <row r="2065" spans="1:42" s="404" customFormat="1" ht="13.5" hidden="1" thickTop="1" x14ac:dyDescent="0.2">
      <c r="A2065" s="402"/>
      <c r="B2065" s="425" t="s">
        <v>882</v>
      </c>
      <c r="C2065" s="424" t="s">
        <v>881</v>
      </c>
      <c r="D2065" s="423" t="s">
        <v>705</v>
      </c>
      <c r="E2065" s="422" t="s">
        <v>238</v>
      </c>
      <c r="F2065" s="420"/>
      <c r="G2065" s="420"/>
      <c r="H2065" s="419">
        <v>2020</v>
      </c>
      <c r="I2065" s="418"/>
      <c r="J2065" s="439" t="s">
        <v>160</v>
      </c>
      <c r="K2065" s="417" t="s">
        <v>808</v>
      </c>
      <c r="L2065" s="824"/>
      <c r="M2065" s="825"/>
      <c r="N2065" s="792"/>
      <c r="O2065" s="829"/>
      <c r="P2065" s="832"/>
      <c r="Q2065" s="835"/>
      <c r="R2065" s="829"/>
      <c r="S2065" s="416" t="s">
        <v>173</v>
      </c>
      <c r="T2065" s="429"/>
      <c r="U2065" s="416" t="s">
        <v>171</v>
      </c>
      <c r="V2065" s="427"/>
      <c r="W2065" s="416" t="s">
        <v>170</v>
      </c>
      <c r="X2065" s="428"/>
      <c r="Y2065" s="416" t="s">
        <v>169</v>
      </c>
      <c r="Z2065" s="426"/>
      <c r="AA2065" s="416" t="s">
        <v>169</v>
      </c>
      <c r="AB2065" s="426"/>
      <c r="AC2065" s="416" t="s">
        <v>169</v>
      </c>
      <c r="AD2065" s="426"/>
      <c r="AE2065" s="478" t="s">
        <v>169</v>
      </c>
      <c r="AF2065" s="477"/>
      <c r="AG2065" s="463" t="s">
        <v>169</v>
      </c>
      <c r="AH2065" s="462"/>
      <c r="AI2065" s="781"/>
      <c r="AJ2065" s="782"/>
      <c r="AK2065" s="792"/>
      <c r="AL2065" s="792"/>
      <c r="AM2065" s="792"/>
      <c r="AN2065" s="792"/>
      <c r="AO2065" s="792"/>
      <c r="AP2065" s="792"/>
    </row>
    <row r="2066" spans="1:42" s="404" customFormat="1" ht="15" hidden="1" customHeight="1" x14ac:dyDescent="0.2">
      <c r="A2066" s="402"/>
      <c r="B2066" s="425" t="s">
        <v>882</v>
      </c>
      <c r="C2066" s="424" t="s">
        <v>881</v>
      </c>
      <c r="D2066" s="423" t="s">
        <v>705</v>
      </c>
      <c r="E2066" s="422" t="s">
        <v>238</v>
      </c>
      <c r="F2066" s="420"/>
      <c r="G2066" s="420"/>
      <c r="H2066" s="419">
        <v>2020</v>
      </c>
      <c r="I2066" s="418"/>
      <c r="J2066" s="439" t="s">
        <v>160</v>
      </c>
      <c r="K2066" s="417" t="s">
        <v>808</v>
      </c>
      <c r="L2066" s="824"/>
      <c r="M2066" s="825"/>
      <c r="N2066" s="792"/>
      <c r="O2066" s="829"/>
      <c r="P2066" s="832"/>
      <c r="Q2066" s="835"/>
      <c r="R2066" s="829"/>
      <c r="S2066" s="416" t="s">
        <v>168</v>
      </c>
      <c r="T2066" s="427"/>
      <c r="U2066" s="416" t="s">
        <v>167</v>
      </c>
      <c r="V2066" s="427"/>
      <c r="W2066" s="816"/>
      <c r="X2066" s="817"/>
      <c r="Y2066" s="416" t="s">
        <v>166</v>
      </c>
      <c r="Z2066" s="426">
        <f>IF(Z2064="",Z2065-Z2063,Z2065-Z2064)</f>
        <v>0</v>
      </c>
      <c r="AA2066" s="416" t="s">
        <v>166</v>
      </c>
      <c r="AB2066" s="426">
        <f>IF(AB2064="",AB2065-AB2063,AB2065-AB2064)</f>
        <v>0</v>
      </c>
      <c r="AC2066" s="416" t="s">
        <v>166</v>
      </c>
      <c r="AD2066" s="426">
        <f>IF(AD2064="",AD2065-AD2063,AD2065-AD2064)</f>
        <v>0</v>
      </c>
      <c r="AE2066" s="478" t="s">
        <v>166</v>
      </c>
      <c r="AF2066" s="477">
        <f>IF(AF2064="",AF2065-AF2063,AF2065-AF2064)</f>
        <v>0</v>
      </c>
      <c r="AG2066" s="463" t="s">
        <v>166</v>
      </c>
      <c r="AH2066" s="462">
        <v>0</v>
      </c>
      <c r="AI2066" s="781"/>
      <c r="AJ2066" s="782"/>
      <c r="AK2066" s="792"/>
      <c r="AL2066" s="792"/>
      <c r="AM2066" s="792"/>
      <c r="AN2066" s="792"/>
      <c r="AO2066" s="792"/>
      <c r="AP2066" s="792"/>
    </row>
    <row r="2067" spans="1:42" s="404" customFormat="1" ht="15" hidden="1" customHeight="1" x14ac:dyDescent="0.2">
      <c r="A2067" s="402"/>
      <c r="B2067" s="425" t="s">
        <v>882</v>
      </c>
      <c r="C2067" s="424" t="s">
        <v>881</v>
      </c>
      <c r="D2067" s="423" t="s">
        <v>705</v>
      </c>
      <c r="E2067" s="422" t="s">
        <v>238</v>
      </c>
      <c r="F2067" s="420"/>
      <c r="G2067" s="420"/>
      <c r="H2067" s="419">
        <v>2020</v>
      </c>
      <c r="I2067" s="418"/>
      <c r="J2067" s="439" t="s">
        <v>160</v>
      </c>
      <c r="K2067" s="417" t="s">
        <v>808</v>
      </c>
      <c r="L2067" s="824"/>
      <c r="M2067" s="825"/>
      <c r="N2067" s="792"/>
      <c r="O2067" s="829"/>
      <c r="P2067" s="832"/>
      <c r="Q2067" s="835"/>
      <c r="R2067" s="829"/>
      <c r="S2067" s="416" t="s">
        <v>165</v>
      </c>
      <c r="T2067" s="415"/>
      <c r="U2067" s="416" t="s">
        <v>164</v>
      </c>
      <c r="V2067" s="415"/>
      <c r="W2067" s="816"/>
      <c r="X2067" s="817"/>
      <c r="Y2067" s="816"/>
      <c r="Z2067" s="817"/>
      <c r="AA2067" s="816"/>
      <c r="AB2067" s="817"/>
      <c r="AC2067" s="816"/>
      <c r="AD2067" s="817"/>
      <c r="AE2067" s="857"/>
      <c r="AF2067" s="858"/>
      <c r="AG2067" s="781"/>
      <c r="AH2067" s="782"/>
      <c r="AI2067" s="781"/>
      <c r="AJ2067" s="782"/>
      <c r="AK2067" s="792"/>
      <c r="AL2067" s="792"/>
      <c r="AM2067" s="792"/>
      <c r="AN2067" s="792"/>
      <c r="AO2067" s="792"/>
      <c r="AP2067" s="792"/>
    </row>
    <row r="2068" spans="1:42" s="404" customFormat="1" ht="15" hidden="1" customHeight="1" thickBot="1" x14ac:dyDescent="0.25">
      <c r="A2068" s="402"/>
      <c r="B2068" s="414" t="s">
        <v>882</v>
      </c>
      <c r="C2068" s="413" t="s">
        <v>881</v>
      </c>
      <c r="D2068" s="412" t="s">
        <v>705</v>
      </c>
      <c r="E2068" s="411" t="s">
        <v>238</v>
      </c>
      <c r="F2068" s="409"/>
      <c r="G2068" s="409"/>
      <c r="H2068" s="408">
        <v>2020</v>
      </c>
      <c r="I2068" s="407"/>
      <c r="J2068" s="407" t="s">
        <v>160</v>
      </c>
      <c r="K2068" s="495" t="s">
        <v>808</v>
      </c>
      <c r="L2068" s="826"/>
      <c r="M2068" s="827"/>
      <c r="N2068" s="793"/>
      <c r="O2068" s="830"/>
      <c r="P2068" s="833"/>
      <c r="Q2068" s="836"/>
      <c r="R2068" s="830"/>
      <c r="S2068" s="406" t="s">
        <v>158</v>
      </c>
      <c r="T2068" s="451"/>
      <c r="U2068" s="820"/>
      <c r="V2068" s="821"/>
      <c r="W2068" s="818"/>
      <c r="X2068" s="819"/>
      <c r="Y2068" s="818"/>
      <c r="Z2068" s="819"/>
      <c r="AA2068" s="818"/>
      <c r="AB2068" s="819"/>
      <c r="AC2068" s="818"/>
      <c r="AD2068" s="819"/>
      <c r="AE2068" s="859"/>
      <c r="AF2068" s="860"/>
      <c r="AG2068" s="783"/>
      <c r="AH2068" s="784"/>
      <c r="AI2068" s="783"/>
      <c r="AJ2068" s="784"/>
      <c r="AK2068" s="793"/>
      <c r="AL2068" s="793"/>
      <c r="AM2068" s="793"/>
      <c r="AN2068" s="793"/>
      <c r="AO2068" s="793"/>
      <c r="AP2068" s="793"/>
    </row>
    <row r="2069" spans="1:42" s="404" customFormat="1" ht="12.75" customHeight="1" thickTop="1" x14ac:dyDescent="0.2">
      <c r="A2069" s="402"/>
      <c r="B2069" s="445" t="s">
        <v>482</v>
      </c>
      <c r="C2069" s="444" t="s">
        <v>878</v>
      </c>
      <c r="D2069" s="443" t="s">
        <v>705</v>
      </c>
      <c r="E2069" s="442" t="s">
        <v>50</v>
      </c>
      <c r="F2069" s="440">
        <v>43832</v>
      </c>
      <c r="G2069" s="440">
        <v>44196</v>
      </c>
      <c r="H2069" s="419">
        <v>2020</v>
      </c>
      <c r="I2069" s="418" t="s">
        <v>1934</v>
      </c>
      <c r="J2069" s="439" t="s">
        <v>160</v>
      </c>
      <c r="K2069" s="439" t="s">
        <v>808</v>
      </c>
      <c r="L2069" s="822" t="s">
        <v>880</v>
      </c>
      <c r="M2069" s="823"/>
      <c r="N2069" s="791" t="s">
        <v>280</v>
      </c>
      <c r="O2069" s="828" t="s">
        <v>325</v>
      </c>
      <c r="P2069" s="831">
        <v>6.93</v>
      </c>
      <c r="Q2069" s="834" t="s">
        <v>218</v>
      </c>
      <c r="R2069" s="828" t="s">
        <v>200</v>
      </c>
      <c r="S2069" s="434" t="s">
        <v>184</v>
      </c>
      <c r="T2069" s="438">
        <v>490709.87423999998</v>
      </c>
      <c r="U2069" s="434" t="s">
        <v>183</v>
      </c>
      <c r="V2069" s="437">
        <f>T2074+T2072-0.001</f>
        <v>44196.999000000003</v>
      </c>
      <c r="W2069" s="434" t="s">
        <v>182</v>
      </c>
      <c r="X2069" s="436">
        <f>T2069</f>
        <v>490709.87423999998</v>
      </c>
      <c r="Y2069" s="434" t="s">
        <v>181</v>
      </c>
      <c r="Z2069" s="435">
        <v>0.22389999999999999</v>
      </c>
      <c r="AA2069" s="434" t="s">
        <v>181</v>
      </c>
      <c r="AB2069" s="435">
        <v>0.22389999999999999</v>
      </c>
      <c r="AC2069" s="503" t="s">
        <v>181</v>
      </c>
      <c r="AD2069" s="502">
        <v>0.43709999999999999</v>
      </c>
      <c r="AE2069" s="480" t="s">
        <v>181</v>
      </c>
      <c r="AF2069" s="479">
        <v>0.43709999999999999</v>
      </c>
      <c r="AG2069" s="466" t="s">
        <v>181</v>
      </c>
      <c r="AH2069" s="467">
        <v>1</v>
      </c>
      <c r="AI2069" s="466" t="s">
        <v>180</v>
      </c>
      <c r="AJ2069" s="465">
        <v>17</v>
      </c>
      <c r="AK2069" s="791" t="s">
        <v>813</v>
      </c>
      <c r="AL2069" s="791" t="s">
        <v>813</v>
      </c>
      <c r="AM2069" s="791" t="s">
        <v>813</v>
      </c>
      <c r="AN2069" s="791" t="s">
        <v>813</v>
      </c>
      <c r="AO2069" s="791" t="s">
        <v>813</v>
      </c>
      <c r="AP2069" s="894" t="s">
        <v>2143</v>
      </c>
    </row>
    <row r="2070" spans="1:42" s="404" customFormat="1" ht="15" customHeight="1" x14ac:dyDescent="0.2">
      <c r="A2070" s="402"/>
      <c r="B2070" s="425" t="s">
        <v>482</v>
      </c>
      <c r="C2070" s="424" t="s">
        <v>878</v>
      </c>
      <c r="D2070" s="423" t="s">
        <v>705</v>
      </c>
      <c r="E2070" s="422" t="s">
        <v>50</v>
      </c>
      <c r="F2070" s="420">
        <v>43832</v>
      </c>
      <c r="G2070" s="420">
        <v>44196</v>
      </c>
      <c r="H2070" s="419">
        <v>2020</v>
      </c>
      <c r="I2070" s="418" t="s">
        <v>1934</v>
      </c>
      <c r="J2070" s="439" t="s">
        <v>160</v>
      </c>
      <c r="K2070" s="417" t="s">
        <v>808</v>
      </c>
      <c r="L2070" s="824"/>
      <c r="M2070" s="825"/>
      <c r="N2070" s="792"/>
      <c r="O2070" s="829"/>
      <c r="P2070" s="832"/>
      <c r="Q2070" s="835"/>
      <c r="R2070" s="829"/>
      <c r="S2070" s="416" t="s">
        <v>179</v>
      </c>
      <c r="T2070" s="432" t="s">
        <v>812</v>
      </c>
      <c r="U2070" s="416" t="s">
        <v>177</v>
      </c>
      <c r="V2070" s="415">
        <f>V2069+V2071+V2072</f>
        <v>44223.999000000003</v>
      </c>
      <c r="W2070" s="416" t="s">
        <v>176</v>
      </c>
      <c r="X2070" s="428">
        <f>X2069</f>
        <v>490709.87423999998</v>
      </c>
      <c r="Y2070" s="416" t="s">
        <v>175</v>
      </c>
      <c r="Z2070" s="426"/>
      <c r="AA2070" s="416" t="s">
        <v>175</v>
      </c>
      <c r="AB2070" s="426"/>
      <c r="AC2070" s="501" t="s">
        <v>175</v>
      </c>
      <c r="AD2070" s="500"/>
      <c r="AE2070" s="478" t="s">
        <v>175</v>
      </c>
      <c r="AF2070" s="477"/>
      <c r="AG2070" s="463" t="s">
        <v>175</v>
      </c>
      <c r="AH2070" s="462"/>
      <c r="AI2070" s="463" t="s">
        <v>174</v>
      </c>
      <c r="AJ2070" s="464">
        <v>374</v>
      </c>
      <c r="AK2070" s="792"/>
      <c r="AL2070" s="792"/>
      <c r="AM2070" s="792"/>
      <c r="AN2070" s="792"/>
      <c r="AO2070" s="792"/>
      <c r="AP2070" s="895"/>
    </row>
    <row r="2071" spans="1:42" s="404" customFormat="1" x14ac:dyDescent="0.2">
      <c r="A2071" s="402"/>
      <c r="B2071" s="425" t="s">
        <v>482</v>
      </c>
      <c r="C2071" s="424" t="s">
        <v>878</v>
      </c>
      <c r="D2071" s="423" t="s">
        <v>705</v>
      </c>
      <c r="E2071" s="422" t="s">
        <v>50</v>
      </c>
      <c r="F2071" s="420">
        <v>43832</v>
      </c>
      <c r="G2071" s="420">
        <v>44196</v>
      </c>
      <c r="H2071" s="419">
        <v>2020</v>
      </c>
      <c r="I2071" s="418" t="s">
        <v>1934</v>
      </c>
      <c r="J2071" s="439" t="s">
        <v>160</v>
      </c>
      <c r="K2071" s="417" t="s">
        <v>808</v>
      </c>
      <c r="L2071" s="824"/>
      <c r="M2071" s="825"/>
      <c r="N2071" s="792"/>
      <c r="O2071" s="829"/>
      <c r="P2071" s="832"/>
      <c r="Q2071" s="835"/>
      <c r="R2071" s="829"/>
      <c r="S2071" s="416" t="s">
        <v>173</v>
      </c>
      <c r="T2071" s="429" t="s">
        <v>192</v>
      </c>
      <c r="U2071" s="416" t="s">
        <v>171</v>
      </c>
      <c r="V2071" s="427">
        <v>27</v>
      </c>
      <c r="W2071" s="416" t="s">
        <v>170</v>
      </c>
      <c r="X2071" s="428">
        <v>66393.045984672004</v>
      </c>
      <c r="Y2071" s="416" t="s">
        <v>169</v>
      </c>
      <c r="Z2071" s="426">
        <v>0.22389999999999999</v>
      </c>
      <c r="AA2071" s="416" t="s">
        <v>169</v>
      </c>
      <c r="AB2071" s="426">
        <v>0.22389999999999999</v>
      </c>
      <c r="AC2071" s="501" t="s">
        <v>169</v>
      </c>
      <c r="AD2071" s="500">
        <v>0.43709999999999999</v>
      </c>
      <c r="AE2071" s="478" t="s">
        <v>169</v>
      </c>
      <c r="AF2071" s="477">
        <v>0.43709999999999999</v>
      </c>
      <c r="AG2071" s="463" t="s">
        <v>169</v>
      </c>
      <c r="AH2071" s="462">
        <v>1</v>
      </c>
      <c r="AI2071" s="781"/>
      <c r="AJ2071" s="782"/>
      <c r="AK2071" s="792"/>
      <c r="AL2071" s="792"/>
      <c r="AM2071" s="792"/>
      <c r="AN2071" s="792"/>
      <c r="AO2071" s="792"/>
      <c r="AP2071" s="895"/>
    </row>
    <row r="2072" spans="1:42" s="404" customFormat="1" ht="15" customHeight="1" x14ac:dyDescent="0.2">
      <c r="A2072" s="402"/>
      <c r="B2072" s="425" t="s">
        <v>482</v>
      </c>
      <c r="C2072" s="424" t="s">
        <v>878</v>
      </c>
      <c r="D2072" s="423" t="s">
        <v>705</v>
      </c>
      <c r="E2072" s="422" t="s">
        <v>50</v>
      </c>
      <c r="F2072" s="420">
        <v>43832</v>
      </c>
      <c r="G2072" s="420">
        <v>44196</v>
      </c>
      <c r="H2072" s="419">
        <v>2020</v>
      </c>
      <c r="I2072" s="418" t="s">
        <v>1934</v>
      </c>
      <c r="J2072" s="439" t="s">
        <v>160</v>
      </c>
      <c r="K2072" s="417" t="s">
        <v>808</v>
      </c>
      <c r="L2072" s="824"/>
      <c r="M2072" s="825"/>
      <c r="N2072" s="792"/>
      <c r="O2072" s="829"/>
      <c r="P2072" s="832"/>
      <c r="Q2072" s="835"/>
      <c r="R2072" s="829"/>
      <c r="S2072" s="416" t="s">
        <v>168</v>
      </c>
      <c r="T2072" s="427">
        <v>365</v>
      </c>
      <c r="U2072" s="416" t="s">
        <v>167</v>
      </c>
      <c r="V2072" s="427"/>
      <c r="W2072" s="816"/>
      <c r="X2072" s="817"/>
      <c r="Y2072" s="416" t="s">
        <v>166</v>
      </c>
      <c r="Z2072" s="426">
        <f>IF(Z2070="",Z2071-Z2069,Z2071-Z2070)</f>
        <v>0</v>
      </c>
      <c r="AA2072" s="416" t="s">
        <v>166</v>
      </c>
      <c r="AB2072" s="426">
        <f>IF(AB2070="",AB2071-AB2069,AB2071-AB2070)</f>
        <v>0</v>
      </c>
      <c r="AC2072" s="501" t="s">
        <v>166</v>
      </c>
      <c r="AD2072" s="500">
        <f>IF(AD2070="",AD2071-AD2069,AD2071-AD2070)</f>
        <v>0</v>
      </c>
      <c r="AE2072" s="478" t="s">
        <v>166</v>
      </c>
      <c r="AF2072" s="477">
        <f>IF(AF2070="",AF2071-AF2069,AF2071-AF2070)</f>
        <v>0</v>
      </c>
      <c r="AG2072" s="463" t="s">
        <v>166</v>
      </c>
      <c r="AH2072" s="462">
        <f>IF(AH2070="",AH2071-AH2069,AH2071-AH2070)</f>
        <v>0</v>
      </c>
      <c r="AI2072" s="781"/>
      <c r="AJ2072" s="782"/>
      <c r="AK2072" s="792"/>
      <c r="AL2072" s="792"/>
      <c r="AM2072" s="792"/>
      <c r="AN2072" s="792"/>
      <c r="AO2072" s="792"/>
      <c r="AP2072" s="895"/>
    </row>
    <row r="2073" spans="1:42" s="404" customFormat="1" ht="15" customHeight="1" x14ac:dyDescent="0.2">
      <c r="A2073" s="402"/>
      <c r="B2073" s="425" t="s">
        <v>482</v>
      </c>
      <c r="C2073" s="424" t="s">
        <v>878</v>
      </c>
      <c r="D2073" s="423" t="s">
        <v>705</v>
      </c>
      <c r="E2073" s="422" t="s">
        <v>50</v>
      </c>
      <c r="F2073" s="420">
        <v>43832</v>
      </c>
      <c r="G2073" s="420">
        <v>44196</v>
      </c>
      <c r="H2073" s="419">
        <v>2020</v>
      </c>
      <c r="I2073" s="418" t="s">
        <v>1934</v>
      </c>
      <c r="J2073" s="439" t="s">
        <v>160</v>
      </c>
      <c r="K2073" s="417" t="s">
        <v>808</v>
      </c>
      <c r="L2073" s="824"/>
      <c r="M2073" s="825"/>
      <c r="N2073" s="792"/>
      <c r="O2073" s="829"/>
      <c r="P2073" s="832"/>
      <c r="Q2073" s="835"/>
      <c r="R2073" s="829"/>
      <c r="S2073" s="416" t="s">
        <v>165</v>
      </c>
      <c r="T2073" s="415">
        <v>43832</v>
      </c>
      <c r="U2073" s="416" t="s">
        <v>164</v>
      </c>
      <c r="V2073" s="415">
        <v>44196</v>
      </c>
      <c r="W2073" s="816"/>
      <c r="X2073" s="817"/>
      <c r="Y2073" s="816"/>
      <c r="Z2073" s="817"/>
      <c r="AA2073" s="816"/>
      <c r="AB2073" s="817"/>
      <c r="AC2073" s="838"/>
      <c r="AD2073" s="839"/>
      <c r="AE2073" s="857"/>
      <c r="AF2073" s="858"/>
      <c r="AG2073" s="781"/>
      <c r="AH2073" s="782"/>
      <c r="AI2073" s="781"/>
      <c r="AJ2073" s="782"/>
      <c r="AK2073" s="792"/>
      <c r="AL2073" s="792"/>
      <c r="AM2073" s="792"/>
      <c r="AN2073" s="792"/>
      <c r="AO2073" s="792"/>
      <c r="AP2073" s="895"/>
    </row>
    <row r="2074" spans="1:42" s="404" customFormat="1" ht="15" customHeight="1" thickBot="1" x14ac:dyDescent="0.25">
      <c r="A2074" s="402"/>
      <c r="B2074" s="414" t="s">
        <v>482</v>
      </c>
      <c r="C2074" s="413" t="s">
        <v>878</v>
      </c>
      <c r="D2074" s="412" t="s">
        <v>705</v>
      </c>
      <c r="E2074" s="411" t="s">
        <v>50</v>
      </c>
      <c r="F2074" s="409">
        <v>43832</v>
      </c>
      <c r="G2074" s="409">
        <v>44196</v>
      </c>
      <c r="H2074" s="408">
        <v>2020</v>
      </c>
      <c r="I2074" s="407" t="s">
        <v>1934</v>
      </c>
      <c r="J2074" s="407" t="s">
        <v>160</v>
      </c>
      <c r="K2074" s="495" t="s">
        <v>808</v>
      </c>
      <c r="L2074" s="826"/>
      <c r="M2074" s="827"/>
      <c r="N2074" s="793"/>
      <c r="O2074" s="830"/>
      <c r="P2074" s="833"/>
      <c r="Q2074" s="836"/>
      <c r="R2074" s="830"/>
      <c r="S2074" s="406" t="s">
        <v>158</v>
      </c>
      <c r="T2074" s="451">
        <v>43832</v>
      </c>
      <c r="U2074" s="820"/>
      <c r="V2074" s="821"/>
      <c r="W2074" s="818"/>
      <c r="X2074" s="819"/>
      <c r="Y2074" s="818"/>
      <c r="Z2074" s="819"/>
      <c r="AA2074" s="818"/>
      <c r="AB2074" s="819"/>
      <c r="AC2074" s="840"/>
      <c r="AD2074" s="841"/>
      <c r="AE2074" s="859"/>
      <c r="AF2074" s="860"/>
      <c r="AG2074" s="783"/>
      <c r="AH2074" s="784"/>
      <c r="AI2074" s="783"/>
      <c r="AJ2074" s="784"/>
      <c r="AK2074" s="793"/>
      <c r="AL2074" s="793"/>
      <c r="AM2074" s="793"/>
      <c r="AN2074" s="793"/>
      <c r="AO2074" s="793"/>
      <c r="AP2074" s="896"/>
    </row>
    <row r="2075" spans="1:42" s="404" customFormat="1" ht="12.75" hidden="1" customHeight="1" thickTop="1" x14ac:dyDescent="0.2">
      <c r="A2075" s="402"/>
      <c r="B2075" s="445" t="s">
        <v>482</v>
      </c>
      <c r="C2075" s="444" t="s">
        <v>878</v>
      </c>
      <c r="D2075" s="443" t="s">
        <v>705</v>
      </c>
      <c r="E2075" s="442" t="s">
        <v>238</v>
      </c>
      <c r="F2075" s="440"/>
      <c r="G2075" s="440"/>
      <c r="H2075" s="419">
        <v>2020</v>
      </c>
      <c r="I2075" s="418"/>
      <c r="J2075" s="439" t="s">
        <v>160</v>
      </c>
      <c r="K2075" s="439" t="s">
        <v>808</v>
      </c>
      <c r="L2075" s="822" t="s">
        <v>880</v>
      </c>
      <c r="M2075" s="823"/>
      <c r="N2075" s="791" t="s">
        <v>280</v>
      </c>
      <c r="O2075" s="828" t="s">
        <v>325</v>
      </c>
      <c r="P2075" s="831">
        <v>6.93</v>
      </c>
      <c r="Q2075" s="834" t="s">
        <v>218</v>
      </c>
      <c r="R2075" s="828" t="s">
        <v>324</v>
      </c>
      <c r="S2075" s="434" t="s">
        <v>184</v>
      </c>
      <c r="T2075" s="438">
        <v>296662.11119999998</v>
      </c>
      <c r="U2075" s="434" t="s">
        <v>183</v>
      </c>
      <c r="V2075" s="437"/>
      <c r="W2075" s="434" t="s">
        <v>182</v>
      </c>
      <c r="X2075" s="436">
        <f>T2075</f>
        <v>296662.11119999998</v>
      </c>
      <c r="Y2075" s="434" t="s">
        <v>181</v>
      </c>
      <c r="Z2075" s="435"/>
      <c r="AA2075" s="434" t="s">
        <v>181</v>
      </c>
      <c r="AB2075" s="435"/>
      <c r="AC2075" s="434" t="s">
        <v>181</v>
      </c>
      <c r="AD2075" s="435"/>
      <c r="AE2075" s="480" t="s">
        <v>181</v>
      </c>
      <c r="AF2075" s="479"/>
      <c r="AG2075" s="466" t="s">
        <v>181</v>
      </c>
      <c r="AH2075" s="467"/>
      <c r="AI2075" s="466" t="s">
        <v>180</v>
      </c>
      <c r="AJ2075" s="465"/>
      <c r="AK2075" s="791" t="s">
        <v>110</v>
      </c>
      <c r="AL2075" s="791" t="s">
        <v>879</v>
      </c>
      <c r="AM2075" s="791" t="s">
        <v>879</v>
      </c>
      <c r="AN2075" s="791" t="s">
        <v>879</v>
      </c>
      <c r="AO2075" s="791" t="s">
        <v>879</v>
      </c>
      <c r="AP2075" s="791" t="s">
        <v>110</v>
      </c>
    </row>
    <row r="2076" spans="1:42" s="404" customFormat="1" ht="15" hidden="1" customHeight="1" x14ac:dyDescent="0.2">
      <c r="A2076" s="402"/>
      <c r="B2076" s="425" t="s">
        <v>482</v>
      </c>
      <c r="C2076" s="424" t="s">
        <v>878</v>
      </c>
      <c r="D2076" s="423" t="s">
        <v>705</v>
      </c>
      <c r="E2076" s="422" t="s">
        <v>238</v>
      </c>
      <c r="F2076" s="420"/>
      <c r="G2076" s="420"/>
      <c r="H2076" s="419">
        <v>2020</v>
      </c>
      <c r="I2076" s="418"/>
      <c r="J2076" s="439" t="s">
        <v>160</v>
      </c>
      <c r="K2076" s="417" t="s">
        <v>808</v>
      </c>
      <c r="L2076" s="824"/>
      <c r="M2076" s="825"/>
      <c r="N2076" s="792"/>
      <c r="O2076" s="829"/>
      <c r="P2076" s="832"/>
      <c r="Q2076" s="835"/>
      <c r="R2076" s="829"/>
      <c r="S2076" s="416" t="s">
        <v>179</v>
      </c>
      <c r="T2076" s="432"/>
      <c r="U2076" s="416" t="s">
        <v>177</v>
      </c>
      <c r="V2076" s="415"/>
      <c r="W2076" s="416" t="s">
        <v>176</v>
      </c>
      <c r="X2076" s="428">
        <f>X2075</f>
        <v>296662.11119999998</v>
      </c>
      <c r="Y2076" s="416" t="s">
        <v>175</v>
      </c>
      <c r="Z2076" s="426"/>
      <c r="AA2076" s="416" t="s">
        <v>175</v>
      </c>
      <c r="AB2076" s="426"/>
      <c r="AC2076" s="416" t="s">
        <v>175</v>
      </c>
      <c r="AD2076" s="426"/>
      <c r="AE2076" s="478" t="s">
        <v>175</v>
      </c>
      <c r="AF2076" s="477"/>
      <c r="AG2076" s="463" t="s">
        <v>175</v>
      </c>
      <c r="AH2076" s="462"/>
      <c r="AI2076" s="463" t="s">
        <v>174</v>
      </c>
      <c r="AJ2076" s="464"/>
      <c r="AK2076" s="792"/>
      <c r="AL2076" s="792"/>
      <c r="AM2076" s="792"/>
      <c r="AN2076" s="792"/>
      <c r="AO2076" s="792"/>
      <c r="AP2076" s="792"/>
    </row>
    <row r="2077" spans="1:42" s="404" customFormat="1" ht="13.5" hidden="1" thickTop="1" x14ac:dyDescent="0.2">
      <c r="A2077" s="402"/>
      <c r="B2077" s="425" t="s">
        <v>482</v>
      </c>
      <c r="C2077" s="424" t="s">
        <v>878</v>
      </c>
      <c r="D2077" s="423" t="s">
        <v>705</v>
      </c>
      <c r="E2077" s="422" t="s">
        <v>238</v>
      </c>
      <c r="F2077" s="420"/>
      <c r="G2077" s="420"/>
      <c r="H2077" s="419">
        <v>2020</v>
      </c>
      <c r="I2077" s="418"/>
      <c r="J2077" s="439" t="s">
        <v>160</v>
      </c>
      <c r="K2077" s="417" t="s">
        <v>808</v>
      </c>
      <c r="L2077" s="824"/>
      <c r="M2077" s="825"/>
      <c r="N2077" s="792"/>
      <c r="O2077" s="829"/>
      <c r="P2077" s="832"/>
      <c r="Q2077" s="835"/>
      <c r="R2077" s="829"/>
      <c r="S2077" s="416" t="s">
        <v>173</v>
      </c>
      <c r="T2077" s="429"/>
      <c r="U2077" s="416" t="s">
        <v>171</v>
      </c>
      <c r="V2077" s="427"/>
      <c r="W2077" s="416" t="s">
        <v>170</v>
      </c>
      <c r="X2077" s="428"/>
      <c r="Y2077" s="416" t="s">
        <v>169</v>
      </c>
      <c r="Z2077" s="426"/>
      <c r="AA2077" s="416" t="s">
        <v>169</v>
      </c>
      <c r="AB2077" s="426"/>
      <c r="AC2077" s="416" t="s">
        <v>169</v>
      </c>
      <c r="AD2077" s="426"/>
      <c r="AE2077" s="478" t="s">
        <v>169</v>
      </c>
      <c r="AF2077" s="477"/>
      <c r="AG2077" s="463" t="s">
        <v>169</v>
      </c>
      <c r="AH2077" s="462"/>
      <c r="AI2077" s="781"/>
      <c r="AJ2077" s="782"/>
      <c r="AK2077" s="792"/>
      <c r="AL2077" s="792"/>
      <c r="AM2077" s="792"/>
      <c r="AN2077" s="792"/>
      <c r="AO2077" s="792"/>
      <c r="AP2077" s="792"/>
    </row>
    <row r="2078" spans="1:42" s="404" customFormat="1" ht="15" hidden="1" customHeight="1" x14ac:dyDescent="0.2">
      <c r="A2078" s="402"/>
      <c r="B2078" s="425" t="s">
        <v>482</v>
      </c>
      <c r="C2078" s="424" t="s">
        <v>878</v>
      </c>
      <c r="D2078" s="423" t="s">
        <v>705</v>
      </c>
      <c r="E2078" s="422" t="s">
        <v>238</v>
      </c>
      <c r="F2078" s="420"/>
      <c r="G2078" s="420"/>
      <c r="H2078" s="419">
        <v>2020</v>
      </c>
      <c r="I2078" s="418"/>
      <c r="J2078" s="439" t="s">
        <v>160</v>
      </c>
      <c r="K2078" s="417" t="s">
        <v>808</v>
      </c>
      <c r="L2078" s="824"/>
      <c r="M2078" s="825"/>
      <c r="N2078" s="792"/>
      <c r="O2078" s="829"/>
      <c r="P2078" s="832"/>
      <c r="Q2078" s="835"/>
      <c r="R2078" s="829"/>
      <c r="S2078" s="416" t="s">
        <v>168</v>
      </c>
      <c r="T2078" s="427"/>
      <c r="U2078" s="416" t="s">
        <v>167</v>
      </c>
      <c r="V2078" s="427"/>
      <c r="W2078" s="816"/>
      <c r="X2078" s="817"/>
      <c r="Y2078" s="416" t="s">
        <v>166</v>
      </c>
      <c r="Z2078" s="426">
        <f>IF(Z2076="",Z2077-Z2075,Z2077-Z2076)</f>
        <v>0</v>
      </c>
      <c r="AA2078" s="416" t="s">
        <v>166</v>
      </c>
      <c r="AB2078" s="426">
        <f>IF(AB2076="",AB2077-AB2075,AB2077-AB2076)</f>
        <v>0</v>
      </c>
      <c r="AC2078" s="416" t="s">
        <v>166</v>
      </c>
      <c r="AD2078" s="426">
        <f>IF(AD2076="",AD2077-AD2075,AD2077-AD2076)</f>
        <v>0</v>
      </c>
      <c r="AE2078" s="478" t="s">
        <v>166</v>
      </c>
      <c r="AF2078" s="477">
        <f>IF(AF2076="",AF2077-AF2075,AF2077-AF2076)</f>
        <v>0</v>
      </c>
      <c r="AG2078" s="463" t="s">
        <v>166</v>
      </c>
      <c r="AH2078" s="462">
        <v>0</v>
      </c>
      <c r="AI2078" s="781"/>
      <c r="AJ2078" s="782"/>
      <c r="AK2078" s="792"/>
      <c r="AL2078" s="792"/>
      <c r="AM2078" s="792"/>
      <c r="AN2078" s="792"/>
      <c r="AO2078" s="792"/>
      <c r="AP2078" s="792"/>
    </row>
    <row r="2079" spans="1:42" s="404" customFormat="1" ht="15" hidden="1" customHeight="1" x14ac:dyDescent="0.2">
      <c r="A2079" s="402"/>
      <c r="B2079" s="425" t="s">
        <v>482</v>
      </c>
      <c r="C2079" s="424" t="s">
        <v>878</v>
      </c>
      <c r="D2079" s="423" t="s">
        <v>705</v>
      </c>
      <c r="E2079" s="422" t="s">
        <v>238</v>
      </c>
      <c r="F2079" s="420"/>
      <c r="G2079" s="420"/>
      <c r="H2079" s="419">
        <v>2020</v>
      </c>
      <c r="I2079" s="418"/>
      <c r="J2079" s="439" t="s">
        <v>160</v>
      </c>
      <c r="K2079" s="417" t="s">
        <v>808</v>
      </c>
      <c r="L2079" s="824"/>
      <c r="M2079" s="825"/>
      <c r="N2079" s="792"/>
      <c r="O2079" s="829"/>
      <c r="P2079" s="832"/>
      <c r="Q2079" s="835"/>
      <c r="R2079" s="829"/>
      <c r="S2079" s="416" t="s">
        <v>165</v>
      </c>
      <c r="T2079" s="415"/>
      <c r="U2079" s="416" t="s">
        <v>164</v>
      </c>
      <c r="V2079" s="415"/>
      <c r="W2079" s="816"/>
      <c r="X2079" s="817"/>
      <c r="Y2079" s="816"/>
      <c r="Z2079" s="817"/>
      <c r="AA2079" s="816"/>
      <c r="AB2079" s="817"/>
      <c r="AC2079" s="816"/>
      <c r="AD2079" s="817"/>
      <c r="AE2079" s="857"/>
      <c r="AF2079" s="858"/>
      <c r="AG2079" s="781"/>
      <c r="AH2079" s="782"/>
      <c r="AI2079" s="781"/>
      <c r="AJ2079" s="782"/>
      <c r="AK2079" s="792"/>
      <c r="AL2079" s="792"/>
      <c r="AM2079" s="792"/>
      <c r="AN2079" s="792"/>
      <c r="AO2079" s="792"/>
      <c r="AP2079" s="792"/>
    </row>
    <row r="2080" spans="1:42" s="404" customFormat="1" ht="15" hidden="1" customHeight="1" thickBot="1" x14ac:dyDescent="0.25">
      <c r="A2080" s="402"/>
      <c r="B2080" s="414" t="s">
        <v>482</v>
      </c>
      <c r="C2080" s="413" t="s">
        <v>878</v>
      </c>
      <c r="D2080" s="412" t="s">
        <v>705</v>
      </c>
      <c r="E2080" s="411" t="s">
        <v>238</v>
      </c>
      <c r="F2080" s="409"/>
      <c r="G2080" s="409"/>
      <c r="H2080" s="408">
        <v>2020</v>
      </c>
      <c r="I2080" s="407"/>
      <c r="J2080" s="407" t="s">
        <v>160</v>
      </c>
      <c r="K2080" s="495" t="s">
        <v>808</v>
      </c>
      <c r="L2080" s="826"/>
      <c r="M2080" s="827"/>
      <c r="N2080" s="793"/>
      <c r="O2080" s="830"/>
      <c r="P2080" s="833"/>
      <c r="Q2080" s="836"/>
      <c r="R2080" s="830"/>
      <c r="S2080" s="406" t="s">
        <v>158</v>
      </c>
      <c r="T2080" s="451"/>
      <c r="U2080" s="820"/>
      <c r="V2080" s="821"/>
      <c r="W2080" s="818"/>
      <c r="X2080" s="819"/>
      <c r="Y2080" s="818"/>
      <c r="Z2080" s="819"/>
      <c r="AA2080" s="818"/>
      <c r="AB2080" s="819"/>
      <c r="AC2080" s="818"/>
      <c r="AD2080" s="819"/>
      <c r="AE2080" s="859"/>
      <c r="AF2080" s="860"/>
      <c r="AG2080" s="783"/>
      <c r="AH2080" s="784"/>
      <c r="AI2080" s="783"/>
      <c r="AJ2080" s="784"/>
      <c r="AK2080" s="793"/>
      <c r="AL2080" s="793"/>
      <c r="AM2080" s="793"/>
      <c r="AN2080" s="793"/>
      <c r="AO2080" s="793"/>
      <c r="AP2080" s="793"/>
    </row>
    <row r="2081" spans="1:42" s="404" customFormat="1" ht="12.75" customHeight="1" thickTop="1" x14ac:dyDescent="0.2">
      <c r="A2081" s="402"/>
      <c r="B2081" s="445" t="s">
        <v>482</v>
      </c>
      <c r="C2081" s="444" t="s">
        <v>876</v>
      </c>
      <c r="D2081" s="443" t="s">
        <v>705</v>
      </c>
      <c r="E2081" s="442" t="s">
        <v>50</v>
      </c>
      <c r="F2081" s="440">
        <v>43832</v>
      </c>
      <c r="G2081" s="440">
        <v>44196</v>
      </c>
      <c r="H2081" s="419">
        <v>2020</v>
      </c>
      <c r="I2081" s="418" t="s">
        <v>1934</v>
      </c>
      <c r="J2081" s="439" t="s">
        <v>160</v>
      </c>
      <c r="K2081" s="439" t="s">
        <v>808</v>
      </c>
      <c r="L2081" s="822" t="s">
        <v>877</v>
      </c>
      <c r="M2081" s="823"/>
      <c r="N2081" s="791" t="s">
        <v>280</v>
      </c>
      <c r="O2081" s="828" t="s">
        <v>325</v>
      </c>
      <c r="P2081" s="831">
        <v>7.26</v>
      </c>
      <c r="Q2081" s="834" t="s">
        <v>218</v>
      </c>
      <c r="R2081" s="828" t="s">
        <v>200</v>
      </c>
      <c r="S2081" s="434" t="s">
        <v>184</v>
      </c>
      <c r="T2081" s="438">
        <v>60919.796199999997</v>
      </c>
      <c r="U2081" s="434" t="s">
        <v>183</v>
      </c>
      <c r="V2081" s="437">
        <f>T2086+T2084-0.001</f>
        <v>44196.999000000003</v>
      </c>
      <c r="W2081" s="434" t="s">
        <v>182</v>
      </c>
      <c r="X2081" s="436">
        <f>T2081</f>
        <v>60919.796199999997</v>
      </c>
      <c r="Y2081" s="434" t="s">
        <v>181</v>
      </c>
      <c r="Z2081" s="435">
        <v>0.10680000000000001</v>
      </c>
      <c r="AA2081" s="434" t="s">
        <v>181</v>
      </c>
      <c r="AB2081" s="435">
        <v>0.10680000000000001</v>
      </c>
      <c r="AC2081" s="503" t="s">
        <v>181</v>
      </c>
      <c r="AD2081" s="502">
        <v>0.56310000000000004</v>
      </c>
      <c r="AE2081" s="480" t="s">
        <v>181</v>
      </c>
      <c r="AF2081" s="479">
        <v>0.56310000000000004</v>
      </c>
      <c r="AG2081" s="466" t="s">
        <v>181</v>
      </c>
      <c r="AH2081" s="467">
        <v>1</v>
      </c>
      <c r="AI2081" s="466" t="s">
        <v>180</v>
      </c>
      <c r="AJ2081" s="465">
        <v>17</v>
      </c>
      <c r="AK2081" s="791" t="s">
        <v>813</v>
      </c>
      <c r="AL2081" s="791" t="s">
        <v>813</v>
      </c>
      <c r="AM2081" s="791" t="s">
        <v>813</v>
      </c>
      <c r="AN2081" s="791" t="s">
        <v>813</v>
      </c>
      <c r="AO2081" s="791" t="s">
        <v>813</v>
      </c>
      <c r="AP2081" s="894" t="s">
        <v>2143</v>
      </c>
    </row>
    <row r="2082" spans="1:42" s="404" customFormat="1" ht="15" customHeight="1" x14ac:dyDescent="0.2">
      <c r="A2082" s="402"/>
      <c r="B2082" s="425" t="s">
        <v>482</v>
      </c>
      <c r="C2082" s="424" t="s">
        <v>876</v>
      </c>
      <c r="D2082" s="423" t="s">
        <v>705</v>
      </c>
      <c r="E2082" s="422" t="s">
        <v>50</v>
      </c>
      <c r="F2082" s="420">
        <v>43832</v>
      </c>
      <c r="G2082" s="420">
        <v>44196</v>
      </c>
      <c r="H2082" s="419">
        <v>2020</v>
      </c>
      <c r="I2082" s="418" t="s">
        <v>1934</v>
      </c>
      <c r="J2082" s="439" t="s">
        <v>160</v>
      </c>
      <c r="K2082" s="417" t="s">
        <v>808</v>
      </c>
      <c r="L2082" s="824"/>
      <c r="M2082" s="825"/>
      <c r="N2082" s="792"/>
      <c r="O2082" s="829"/>
      <c r="P2082" s="832"/>
      <c r="Q2082" s="835"/>
      <c r="R2082" s="829"/>
      <c r="S2082" s="416" t="s">
        <v>179</v>
      </c>
      <c r="T2082" s="432" t="s">
        <v>812</v>
      </c>
      <c r="U2082" s="416" t="s">
        <v>177</v>
      </c>
      <c r="V2082" s="415">
        <f>V2081+V2083+V2084</f>
        <v>44223.999000000003</v>
      </c>
      <c r="W2082" s="416" t="s">
        <v>176</v>
      </c>
      <c r="X2082" s="428">
        <f>X2081</f>
        <v>60919.796199999997</v>
      </c>
      <c r="Y2082" s="416" t="s">
        <v>175</v>
      </c>
      <c r="Z2082" s="426"/>
      <c r="AA2082" s="416" t="s">
        <v>175</v>
      </c>
      <c r="AB2082" s="426"/>
      <c r="AC2082" s="501" t="s">
        <v>175</v>
      </c>
      <c r="AD2082" s="500"/>
      <c r="AE2082" s="478" t="s">
        <v>175</v>
      </c>
      <c r="AF2082" s="477"/>
      <c r="AG2082" s="463" t="s">
        <v>175</v>
      </c>
      <c r="AH2082" s="462"/>
      <c r="AI2082" s="463" t="s">
        <v>174</v>
      </c>
      <c r="AJ2082" s="464">
        <v>374</v>
      </c>
      <c r="AK2082" s="792"/>
      <c r="AL2082" s="792"/>
      <c r="AM2082" s="792"/>
      <c r="AN2082" s="792"/>
      <c r="AO2082" s="792"/>
      <c r="AP2082" s="895"/>
    </row>
    <row r="2083" spans="1:42" s="404" customFormat="1" x14ac:dyDescent="0.2">
      <c r="A2083" s="402"/>
      <c r="B2083" s="425" t="s">
        <v>482</v>
      </c>
      <c r="C2083" s="424" t="s">
        <v>876</v>
      </c>
      <c r="D2083" s="423" t="s">
        <v>705</v>
      </c>
      <c r="E2083" s="422" t="s">
        <v>50</v>
      </c>
      <c r="F2083" s="420">
        <v>43832</v>
      </c>
      <c r="G2083" s="420">
        <v>44196</v>
      </c>
      <c r="H2083" s="419">
        <v>2020</v>
      </c>
      <c r="I2083" s="418" t="s">
        <v>1934</v>
      </c>
      <c r="J2083" s="439" t="s">
        <v>160</v>
      </c>
      <c r="K2083" s="417" t="s">
        <v>808</v>
      </c>
      <c r="L2083" s="824"/>
      <c r="M2083" s="825"/>
      <c r="N2083" s="792"/>
      <c r="O2083" s="829"/>
      <c r="P2083" s="832"/>
      <c r="Q2083" s="835"/>
      <c r="R2083" s="829"/>
      <c r="S2083" s="416" t="s">
        <v>173</v>
      </c>
      <c r="T2083" s="429" t="s">
        <v>192</v>
      </c>
      <c r="U2083" s="416" t="s">
        <v>171</v>
      </c>
      <c r="V2083" s="427">
        <v>27</v>
      </c>
      <c r="W2083" s="416" t="s">
        <v>170</v>
      </c>
      <c r="X2083" s="428"/>
      <c r="Y2083" s="416" t="s">
        <v>169</v>
      </c>
      <c r="Z2083" s="426">
        <v>0.10680000000000001</v>
      </c>
      <c r="AA2083" s="416" t="s">
        <v>169</v>
      </c>
      <c r="AB2083" s="426">
        <v>0.10680000000000001</v>
      </c>
      <c r="AC2083" s="501" t="s">
        <v>169</v>
      </c>
      <c r="AD2083" s="500">
        <v>0.56310000000000004</v>
      </c>
      <c r="AE2083" s="478" t="s">
        <v>169</v>
      </c>
      <c r="AF2083" s="477">
        <v>0.56310000000000004</v>
      </c>
      <c r="AG2083" s="463" t="s">
        <v>169</v>
      </c>
      <c r="AH2083" s="462">
        <v>1</v>
      </c>
      <c r="AI2083" s="781"/>
      <c r="AJ2083" s="782"/>
      <c r="AK2083" s="792"/>
      <c r="AL2083" s="792"/>
      <c r="AM2083" s="792"/>
      <c r="AN2083" s="792"/>
      <c r="AO2083" s="792"/>
      <c r="AP2083" s="895"/>
    </row>
    <row r="2084" spans="1:42" s="404" customFormat="1" ht="15" customHeight="1" x14ac:dyDescent="0.2">
      <c r="A2084" s="402"/>
      <c r="B2084" s="425" t="s">
        <v>482</v>
      </c>
      <c r="C2084" s="424" t="s">
        <v>876</v>
      </c>
      <c r="D2084" s="423" t="s">
        <v>705</v>
      </c>
      <c r="E2084" s="422" t="s">
        <v>50</v>
      </c>
      <c r="F2084" s="420">
        <v>43832</v>
      </c>
      <c r="G2084" s="420">
        <v>44196</v>
      </c>
      <c r="H2084" s="419">
        <v>2020</v>
      </c>
      <c r="I2084" s="418" t="s">
        <v>1934</v>
      </c>
      <c r="J2084" s="439" t="s">
        <v>160</v>
      </c>
      <c r="K2084" s="417" t="s">
        <v>808</v>
      </c>
      <c r="L2084" s="824"/>
      <c r="M2084" s="825"/>
      <c r="N2084" s="792"/>
      <c r="O2084" s="829"/>
      <c r="P2084" s="832"/>
      <c r="Q2084" s="835"/>
      <c r="R2084" s="829"/>
      <c r="S2084" s="416" t="s">
        <v>168</v>
      </c>
      <c r="T2084" s="427">
        <v>365</v>
      </c>
      <c r="U2084" s="416" t="s">
        <v>167</v>
      </c>
      <c r="V2084" s="427"/>
      <c r="W2084" s="816"/>
      <c r="X2084" s="817"/>
      <c r="Y2084" s="416" t="s">
        <v>166</v>
      </c>
      <c r="Z2084" s="426">
        <f>IF(Z2082="",Z2083-Z2081,Z2083-Z2082)</f>
        <v>0</v>
      </c>
      <c r="AA2084" s="416" t="s">
        <v>166</v>
      </c>
      <c r="AB2084" s="426">
        <f>IF(AB2082="",AB2083-AB2081,AB2083-AB2082)</f>
        <v>0</v>
      </c>
      <c r="AC2084" s="501" t="s">
        <v>166</v>
      </c>
      <c r="AD2084" s="500">
        <f>IF(AD2082="",AD2083-AD2081,AD2083-AD2082)</f>
        <v>0</v>
      </c>
      <c r="AE2084" s="478" t="s">
        <v>166</v>
      </c>
      <c r="AF2084" s="477">
        <f>IF(AF2082="",AF2083-AF2081,AF2083-AF2082)</f>
        <v>0</v>
      </c>
      <c r="AG2084" s="463" t="s">
        <v>166</v>
      </c>
      <c r="AH2084" s="462">
        <f>IF(AH2082="",AH2083-AH2081,AH2083-AH2082)</f>
        <v>0</v>
      </c>
      <c r="AI2084" s="781"/>
      <c r="AJ2084" s="782"/>
      <c r="AK2084" s="792"/>
      <c r="AL2084" s="792"/>
      <c r="AM2084" s="792"/>
      <c r="AN2084" s="792"/>
      <c r="AO2084" s="792"/>
      <c r="AP2084" s="895"/>
    </row>
    <row r="2085" spans="1:42" s="404" customFormat="1" ht="15" customHeight="1" x14ac:dyDescent="0.2">
      <c r="A2085" s="402"/>
      <c r="B2085" s="425" t="s">
        <v>482</v>
      </c>
      <c r="C2085" s="424" t="s">
        <v>876</v>
      </c>
      <c r="D2085" s="423" t="s">
        <v>705</v>
      </c>
      <c r="E2085" s="422" t="s">
        <v>50</v>
      </c>
      <c r="F2085" s="420">
        <v>43832</v>
      </c>
      <c r="G2085" s="420">
        <v>44196</v>
      </c>
      <c r="H2085" s="419">
        <v>2020</v>
      </c>
      <c r="I2085" s="418" t="s">
        <v>1934</v>
      </c>
      <c r="J2085" s="439" t="s">
        <v>160</v>
      </c>
      <c r="K2085" s="417" t="s">
        <v>808</v>
      </c>
      <c r="L2085" s="824"/>
      <c r="M2085" s="825"/>
      <c r="N2085" s="792"/>
      <c r="O2085" s="829"/>
      <c r="P2085" s="832"/>
      <c r="Q2085" s="835"/>
      <c r="R2085" s="829"/>
      <c r="S2085" s="416" t="s">
        <v>165</v>
      </c>
      <c r="T2085" s="415">
        <v>43832</v>
      </c>
      <c r="U2085" s="416" t="s">
        <v>164</v>
      </c>
      <c r="V2085" s="415">
        <v>44196</v>
      </c>
      <c r="W2085" s="816"/>
      <c r="X2085" s="817"/>
      <c r="Y2085" s="816"/>
      <c r="Z2085" s="817"/>
      <c r="AA2085" s="816"/>
      <c r="AB2085" s="817"/>
      <c r="AC2085" s="838"/>
      <c r="AD2085" s="839"/>
      <c r="AE2085" s="857"/>
      <c r="AF2085" s="858"/>
      <c r="AG2085" s="781"/>
      <c r="AH2085" s="782"/>
      <c r="AI2085" s="781"/>
      <c r="AJ2085" s="782"/>
      <c r="AK2085" s="792"/>
      <c r="AL2085" s="792"/>
      <c r="AM2085" s="792"/>
      <c r="AN2085" s="792"/>
      <c r="AO2085" s="792"/>
      <c r="AP2085" s="895"/>
    </row>
    <row r="2086" spans="1:42" s="404" customFormat="1" ht="15" customHeight="1" thickBot="1" x14ac:dyDescent="0.25">
      <c r="A2086" s="402"/>
      <c r="B2086" s="414" t="s">
        <v>482</v>
      </c>
      <c r="C2086" s="413" t="s">
        <v>876</v>
      </c>
      <c r="D2086" s="412" t="s">
        <v>705</v>
      </c>
      <c r="E2086" s="411" t="s">
        <v>50</v>
      </c>
      <c r="F2086" s="409">
        <v>43832</v>
      </c>
      <c r="G2086" s="409">
        <v>44196</v>
      </c>
      <c r="H2086" s="408">
        <v>2020</v>
      </c>
      <c r="I2086" s="407" t="s">
        <v>1934</v>
      </c>
      <c r="J2086" s="407" t="s">
        <v>160</v>
      </c>
      <c r="K2086" s="495" t="s">
        <v>808</v>
      </c>
      <c r="L2086" s="826"/>
      <c r="M2086" s="827"/>
      <c r="N2086" s="793"/>
      <c r="O2086" s="830"/>
      <c r="P2086" s="833"/>
      <c r="Q2086" s="836"/>
      <c r="R2086" s="830"/>
      <c r="S2086" s="406" t="s">
        <v>158</v>
      </c>
      <c r="T2086" s="451">
        <v>43832</v>
      </c>
      <c r="U2086" s="820"/>
      <c r="V2086" s="821"/>
      <c r="W2086" s="818"/>
      <c r="X2086" s="819"/>
      <c r="Y2086" s="818"/>
      <c r="Z2086" s="819"/>
      <c r="AA2086" s="818"/>
      <c r="AB2086" s="819"/>
      <c r="AC2086" s="840"/>
      <c r="AD2086" s="841"/>
      <c r="AE2086" s="859"/>
      <c r="AF2086" s="860"/>
      <c r="AG2086" s="783"/>
      <c r="AH2086" s="784"/>
      <c r="AI2086" s="783"/>
      <c r="AJ2086" s="784"/>
      <c r="AK2086" s="793"/>
      <c r="AL2086" s="793"/>
      <c r="AM2086" s="793"/>
      <c r="AN2086" s="793"/>
      <c r="AO2086" s="793"/>
      <c r="AP2086" s="896"/>
    </row>
    <row r="2087" spans="1:42" s="404" customFormat="1" ht="12.75" hidden="1" customHeight="1" thickTop="1" x14ac:dyDescent="0.2">
      <c r="A2087" s="402"/>
      <c r="B2087" s="445" t="s">
        <v>482</v>
      </c>
      <c r="C2087" s="444" t="s">
        <v>876</v>
      </c>
      <c r="D2087" s="443" t="s">
        <v>705</v>
      </c>
      <c r="E2087" s="442" t="s">
        <v>238</v>
      </c>
      <c r="F2087" s="440"/>
      <c r="G2087" s="440"/>
      <c r="H2087" s="419">
        <v>2020</v>
      </c>
      <c r="I2087" s="418"/>
      <c r="J2087" s="439" t="s">
        <v>160</v>
      </c>
      <c r="K2087" s="439" t="s">
        <v>808</v>
      </c>
      <c r="L2087" s="822" t="s">
        <v>877</v>
      </c>
      <c r="M2087" s="823"/>
      <c r="N2087" s="791" t="s">
        <v>280</v>
      </c>
      <c r="O2087" s="828" t="s">
        <v>325</v>
      </c>
      <c r="P2087" s="831">
        <v>7.26</v>
      </c>
      <c r="Q2087" s="834" t="s">
        <v>218</v>
      </c>
      <c r="R2087" s="828" t="s">
        <v>324</v>
      </c>
      <c r="S2087" s="434" t="s">
        <v>184</v>
      </c>
      <c r="T2087" s="438">
        <v>96532.909199999995</v>
      </c>
      <c r="U2087" s="434" t="s">
        <v>183</v>
      </c>
      <c r="V2087" s="437"/>
      <c r="W2087" s="434" t="s">
        <v>182</v>
      </c>
      <c r="X2087" s="436">
        <f>T2087</f>
        <v>96532.909199999995</v>
      </c>
      <c r="Y2087" s="434" t="s">
        <v>181</v>
      </c>
      <c r="Z2087" s="435"/>
      <c r="AA2087" s="434" t="s">
        <v>181</v>
      </c>
      <c r="AB2087" s="435"/>
      <c r="AC2087" s="434" t="s">
        <v>181</v>
      </c>
      <c r="AD2087" s="435"/>
      <c r="AE2087" s="480" t="s">
        <v>181</v>
      </c>
      <c r="AF2087" s="479"/>
      <c r="AG2087" s="466" t="s">
        <v>181</v>
      </c>
      <c r="AH2087" s="467"/>
      <c r="AI2087" s="466" t="s">
        <v>180</v>
      </c>
      <c r="AJ2087" s="465"/>
      <c r="AK2087" s="791" t="s">
        <v>874</v>
      </c>
      <c r="AL2087" s="791" t="s">
        <v>874</v>
      </c>
      <c r="AM2087" s="791" t="s">
        <v>874</v>
      </c>
      <c r="AN2087" s="791" t="s">
        <v>874</v>
      </c>
      <c r="AO2087" s="791" t="s">
        <v>874</v>
      </c>
      <c r="AP2087" s="791" t="s">
        <v>110</v>
      </c>
    </row>
    <row r="2088" spans="1:42" s="404" customFormat="1" ht="15" hidden="1" customHeight="1" x14ac:dyDescent="0.2">
      <c r="A2088" s="402"/>
      <c r="B2088" s="425" t="s">
        <v>482</v>
      </c>
      <c r="C2088" s="424" t="s">
        <v>876</v>
      </c>
      <c r="D2088" s="423" t="s">
        <v>705</v>
      </c>
      <c r="E2088" s="422" t="s">
        <v>238</v>
      </c>
      <c r="F2088" s="420"/>
      <c r="G2088" s="420"/>
      <c r="H2088" s="419">
        <v>2020</v>
      </c>
      <c r="I2088" s="418"/>
      <c r="J2088" s="439" t="s">
        <v>160</v>
      </c>
      <c r="K2088" s="417" t="s">
        <v>808</v>
      </c>
      <c r="L2088" s="824"/>
      <c r="M2088" s="825"/>
      <c r="N2088" s="792"/>
      <c r="O2088" s="829"/>
      <c r="P2088" s="832"/>
      <c r="Q2088" s="835"/>
      <c r="R2088" s="829"/>
      <c r="S2088" s="416" t="s">
        <v>179</v>
      </c>
      <c r="T2088" s="432"/>
      <c r="U2088" s="416" t="s">
        <v>177</v>
      </c>
      <c r="V2088" s="415"/>
      <c r="W2088" s="416" t="s">
        <v>176</v>
      </c>
      <c r="X2088" s="428">
        <f>X2087</f>
        <v>96532.909199999995</v>
      </c>
      <c r="Y2088" s="416" t="s">
        <v>175</v>
      </c>
      <c r="Z2088" s="426"/>
      <c r="AA2088" s="416" t="s">
        <v>175</v>
      </c>
      <c r="AB2088" s="426"/>
      <c r="AC2088" s="416" t="s">
        <v>175</v>
      </c>
      <c r="AD2088" s="426"/>
      <c r="AE2088" s="478" t="s">
        <v>175</v>
      </c>
      <c r="AF2088" s="477"/>
      <c r="AG2088" s="463" t="s">
        <v>175</v>
      </c>
      <c r="AH2088" s="462"/>
      <c r="AI2088" s="463" t="s">
        <v>174</v>
      </c>
      <c r="AJ2088" s="464"/>
      <c r="AK2088" s="792"/>
      <c r="AL2088" s="792"/>
      <c r="AM2088" s="792"/>
      <c r="AN2088" s="792"/>
      <c r="AO2088" s="792"/>
      <c r="AP2088" s="792"/>
    </row>
    <row r="2089" spans="1:42" s="404" customFormat="1" ht="13.5" hidden="1" thickTop="1" x14ac:dyDescent="0.2">
      <c r="A2089" s="402"/>
      <c r="B2089" s="425" t="s">
        <v>482</v>
      </c>
      <c r="C2089" s="424" t="s">
        <v>876</v>
      </c>
      <c r="D2089" s="423" t="s">
        <v>705</v>
      </c>
      <c r="E2089" s="422" t="s">
        <v>238</v>
      </c>
      <c r="F2089" s="420"/>
      <c r="G2089" s="420"/>
      <c r="H2089" s="419">
        <v>2020</v>
      </c>
      <c r="I2089" s="418"/>
      <c r="J2089" s="439" t="s">
        <v>160</v>
      </c>
      <c r="K2089" s="417" t="s">
        <v>808</v>
      </c>
      <c r="L2089" s="824"/>
      <c r="M2089" s="825"/>
      <c r="N2089" s="792"/>
      <c r="O2089" s="829"/>
      <c r="P2089" s="832"/>
      <c r="Q2089" s="835"/>
      <c r="R2089" s="829"/>
      <c r="S2089" s="416" t="s">
        <v>173</v>
      </c>
      <c r="T2089" s="429"/>
      <c r="U2089" s="416" t="s">
        <v>171</v>
      </c>
      <c r="V2089" s="427"/>
      <c r="W2089" s="416" t="s">
        <v>170</v>
      </c>
      <c r="X2089" s="428"/>
      <c r="Y2089" s="416" t="s">
        <v>169</v>
      </c>
      <c r="Z2089" s="426"/>
      <c r="AA2089" s="416" t="s">
        <v>169</v>
      </c>
      <c r="AB2089" s="426"/>
      <c r="AC2089" s="416" t="s">
        <v>169</v>
      </c>
      <c r="AD2089" s="426"/>
      <c r="AE2089" s="478" t="s">
        <v>169</v>
      </c>
      <c r="AF2089" s="477"/>
      <c r="AG2089" s="463" t="s">
        <v>169</v>
      </c>
      <c r="AH2089" s="462"/>
      <c r="AI2089" s="781"/>
      <c r="AJ2089" s="782"/>
      <c r="AK2089" s="792"/>
      <c r="AL2089" s="792"/>
      <c r="AM2089" s="792"/>
      <c r="AN2089" s="792"/>
      <c r="AO2089" s="792"/>
      <c r="AP2089" s="792"/>
    </row>
    <row r="2090" spans="1:42" s="404" customFormat="1" ht="15" hidden="1" customHeight="1" x14ac:dyDescent="0.2">
      <c r="A2090" s="402"/>
      <c r="B2090" s="425" t="s">
        <v>482</v>
      </c>
      <c r="C2090" s="424" t="s">
        <v>876</v>
      </c>
      <c r="D2090" s="423" t="s">
        <v>705</v>
      </c>
      <c r="E2090" s="422" t="s">
        <v>238</v>
      </c>
      <c r="F2090" s="420"/>
      <c r="G2090" s="420"/>
      <c r="H2090" s="419">
        <v>2020</v>
      </c>
      <c r="I2090" s="418"/>
      <c r="J2090" s="439" t="s">
        <v>160</v>
      </c>
      <c r="K2090" s="417" t="s">
        <v>808</v>
      </c>
      <c r="L2090" s="824"/>
      <c r="M2090" s="825"/>
      <c r="N2090" s="792"/>
      <c r="O2090" s="829"/>
      <c r="P2090" s="832"/>
      <c r="Q2090" s="835"/>
      <c r="R2090" s="829"/>
      <c r="S2090" s="416" t="s">
        <v>168</v>
      </c>
      <c r="T2090" s="427"/>
      <c r="U2090" s="416" t="s">
        <v>167</v>
      </c>
      <c r="V2090" s="427"/>
      <c r="W2090" s="816"/>
      <c r="X2090" s="817"/>
      <c r="Y2090" s="416" t="s">
        <v>166</v>
      </c>
      <c r="Z2090" s="426">
        <f>IF(Z2088="",Z2089-Z2087,Z2089-Z2088)</f>
        <v>0</v>
      </c>
      <c r="AA2090" s="416" t="s">
        <v>166</v>
      </c>
      <c r="AB2090" s="426">
        <f>IF(AB2088="",AB2089-AB2087,AB2089-AB2088)</f>
        <v>0</v>
      </c>
      <c r="AC2090" s="416" t="s">
        <v>166</v>
      </c>
      <c r="AD2090" s="426">
        <f>IF(AD2088="",AD2089-AD2087,AD2089-AD2088)</f>
        <v>0</v>
      </c>
      <c r="AE2090" s="478" t="s">
        <v>166</v>
      </c>
      <c r="AF2090" s="477">
        <f>IF(AF2088="",AF2089-AF2087,AF2089-AF2088)</f>
        <v>0</v>
      </c>
      <c r="AG2090" s="463" t="s">
        <v>166</v>
      </c>
      <c r="AH2090" s="462">
        <f>IF(AH2088="",AH2089-AH2087,AH2089-AH2088)</f>
        <v>0</v>
      </c>
      <c r="AI2090" s="781"/>
      <c r="AJ2090" s="782"/>
      <c r="AK2090" s="792"/>
      <c r="AL2090" s="792"/>
      <c r="AM2090" s="792"/>
      <c r="AN2090" s="792"/>
      <c r="AO2090" s="792"/>
      <c r="AP2090" s="792"/>
    </row>
    <row r="2091" spans="1:42" s="404" customFormat="1" ht="15" hidden="1" customHeight="1" x14ac:dyDescent="0.2">
      <c r="A2091" s="402"/>
      <c r="B2091" s="425" t="s">
        <v>482</v>
      </c>
      <c r="C2091" s="424" t="s">
        <v>876</v>
      </c>
      <c r="D2091" s="423" t="s">
        <v>705</v>
      </c>
      <c r="E2091" s="422" t="s">
        <v>238</v>
      </c>
      <c r="F2091" s="420"/>
      <c r="G2091" s="420"/>
      <c r="H2091" s="419">
        <v>2020</v>
      </c>
      <c r="I2091" s="418"/>
      <c r="J2091" s="439" t="s">
        <v>160</v>
      </c>
      <c r="K2091" s="417" t="s">
        <v>808</v>
      </c>
      <c r="L2091" s="824"/>
      <c r="M2091" s="825"/>
      <c r="N2091" s="792"/>
      <c r="O2091" s="829"/>
      <c r="P2091" s="832"/>
      <c r="Q2091" s="835"/>
      <c r="R2091" s="829"/>
      <c r="S2091" s="416" t="s">
        <v>165</v>
      </c>
      <c r="T2091" s="415"/>
      <c r="U2091" s="416" t="s">
        <v>164</v>
      </c>
      <c r="V2091" s="415"/>
      <c r="W2091" s="816"/>
      <c r="X2091" s="817"/>
      <c r="Y2091" s="816"/>
      <c r="Z2091" s="817"/>
      <c r="AA2091" s="816"/>
      <c r="AB2091" s="817"/>
      <c r="AC2091" s="816"/>
      <c r="AD2091" s="817"/>
      <c r="AE2091" s="857"/>
      <c r="AF2091" s="858"/>
      <c r="AG2091" s="781"/>
      <c r="AH2091" s="782"/>
      <c r="AI2091" s="781"/>
      <c r="AJ2091" s="782"/>
      <c r="AK2091" s="792"/>
      <c r="AL2091" s="792"/>
      <c r="AM2091" s="792"/>
      <c r="AN2091" s="792"/>
      <c r="AO2091" s="792"/>
      <c r="AP2091" s="792"/>
    </row>
    <row r="2092" spans="1:42" s="404" customFormat="1" ht="15" hidden="1" customHeight="1" thickBot="1" x14ac:dyDescent="0.25">
      <c r="A2092" s="402"/>
      <c r="B2092" s="414" t="s">
        <v>482</v>
      </c>
      <c r="C2092" s="413" t="s">
        <v>876</v>
      </c>
      <c r="D2092" s="412" t="s">
        <v>705</v>
      </c>
      <c r="E2092" s="411" t="s">
        <v>238</v>
      </c>
      <c r="F2092" s="409"/>
      <c r="G2092" s="409"/>
      <c r="H2092" s="408">
        <v>2020</v>
      </c>
      <c r="I2092" s="407"/>
      <c r="J2092" s="407" t="s">
        <v>160</v>
      </c>
      <c r="K2092" s="495" t="s">
        <v>808</v>
      </c>
      <c r="L2092" s="826"/>
      <c r="M2092" s="827"/>
      <c r="N2092" s="793"/>
      <c r="O2092" s="830"/>
      <c r="P2092" s="833"/>
      <c r="Q2092" s="836"/>
      <c r="R2092" s="830"/>
      <c r="S2092" s="406" t="s">
        <v>158</v>
      </c>
      <c r="T2092" s="451"/>
      <c r="U2092" s="820"/>
      <c r="V2092" s="821"/>
      <c r="W2092" s="818"/>
      <c r="X2092" s="819"/>
      <c r="Y2092" s="818"/>
      <c r="Z2092" s="819"/>
      <c r="AA2092" s="818"/>
      <c r="AB2092" s="819"/>
      <c r="AC2092" s="818"/>
      <c r="AD2092" s="819"/>
      <c r="AE2092" s="859"/>
      <c r="AF2092" s="860"/>
      <c r="AG2092" s="783"/>
      <c r="AH2092" s="784"/>
      <c r="AI2092" s="783"/>
      <c r="AJ2092" s="784"/>
      <c r="AK2092" s="793"/>
      <c r="AL2092" s="793"/>
      <c r="AM2092" s="793"/>
      <c r="AN2092" s="793"/>
      <c r="AO2092" s="793"/>
      <c r="AP2092" s="793"/>
    </row>
    <row r="2093" spans="1:42" s="404" customFormat="1" ht="12.75" customHeight="1" thickTop="1" x14ac:dyDescent="0.2">
      <c r="A2093" s="402"/>
      <c r="B2093" s="445" t="s">
        <v>482</v>
      </c>
      <c r="C2093" s="444" t="s">
        <v>873</v>
      </c>
      <c r="D2093" s="443" t="s">
        <v>705</v>
      </c>
      <c r="E2093" s="442" t="s">
        <v>50</v>
      </c>
      <c r="F2093" s="440">
        <v>43832</v>
      </c>
      <c r="G2093" s="440">
        <v>44196</v>
      </c>
      <c r="H2093" s="419">
        <v>2020</v>
      </c>
      <c r="I2093" s="418" t="s">
        <v>1934</v>
      </c>
      <c r="J2093" s="439" t="s">
        <v>160</v>
      </c>
      <c r="K2093" s="439" t="s">
        <v>808</v>
      </c>
      <c r="L2093" s="822" t="s">
        <v>875</v>
      </c>
      <c r="M2093" s="823"/>
      <c r="N2093" s="791" t="s">
        <v>280</v>
      </c>
      <c r="O2093" s="828" t="s">
        <v>325</v>
      </c>
      <c r="P2093" s="831">
        <v>4.58</v>
      </c>
      <c r="Q2093" s="834" t="s">
        <v>218</v>
      </c>
      <c r="R2093" s="828" t="s">
        <v>200</v>
      </c>
      <c r="S2093" s="434" t="s">
        <v>184</v>
      </c>
      <c r="T2093" s="438">
        <v>224727.1648</v>
      </c>
      <c r="U2093" s="434" t="s">
        <v>183</v>
      </c>
      <c r="V2093" s="437">
        <f>T2098+T2096-0.001</f>
        <v>44196.999000000003</v>
      </c>
      <c r="W2093" s="434" t="s">
        <v>182</v>
      </c>
      <c r="X2093" s="436">
        <f>T2093</f>
        <v>224727.1648</v>
      </c>
      <c r="Y2093" s="434" t="s">
        <v>181</v>
      </c>
      <c r="Z2093" s="435">
        <v>0.16619999999999999</v>
      </c>
      <c r="AA2093" s="466" t="s">
        <v>181</v>
      </c>
      <c r="AB2093" s="467">
        <v>0.35489999999999999</v>
      </c>
      <c r="AC2093" s="503" t="s">
        <v>181</v>
      </c>
      <c r="AD2093" s="502">
        <v>0.56710000000000005</v>
      </c>
      <c r="AE2093" s="480" t="s">
        <v>181</v>
      </c>
      <c r="AF2093" s="479">
        <v>0.56710000000000005</v>
      </c>
      <c r="AG2093" s="466" t="s">
        <v>181</v>
      </c>
      <c r="AH2093" s="467">
        <v>1</v>
      </c>
      <c r="AI2093" s="466" t="s">
        <v>180</v>
      </c>
      <c r="AJ2093" s="465">
        <v>17</v>
      </c>
      <c r="AK2093" s="791" t="s">
        <v>813</v>
      </c>
      <c r="AL2093" s="791" t="s">
        <v>813</v>
      </c>
      <c r="AM2093" s="791" t="s">
        <v>813</v>
      </c>
      <c r="AN2093" s="791" t="s">
        <v>813</v>
      </c>
      <c r="AO2093" s="791" t="s">
        <v>813</v>
      </c>
      <c r="AP2093" s="894" t="s">
        <v>2143</v>
      </c>
    </row>
    <row r="2094" spans="1:42" s="404" customFormat="1" ht="15" customHeight="1" x14ac:dyDescent="0.2">
      <c r="A2094" s="402"/>
      <c r="B2094" s="425" t="s">
        <v>482</v>
      </c>
      <c r="C2094" s="424" t="s">
        <v>873</v>
      </c>
      <c r="D2094" s="423" t="s">
        <v>705</v>
      </c>
      <c r="E2094" s="422" t="s">
        <v>50</v>
      </c>
      <c r="F2094" s="420">
        <v>43832</v>
      </c>
      <c r="G2094" s="420">
        <v>44196</v>
      </c>
      <c r="H2094" s="419">
        <v>2020</v>
      </c>
      <c r="I2094" s="418" t="s">
        <v>1934</v>
      </c>
      <c r="J2094" s="439" t="s">
        <v>160</v>
      </c>
      <c r="K2094" s="417" t="s">
        <v>808</v>
      </c>
      <c r="L2094" s="824"/>
      <c r="M2094" s="825"/>
      <c r="N2094" s="792"/>
      <c r="O2094" s="829"/>
      <c r="P2094" s="832"/>
      <c r="Q2094" s="835"/>
      <c r="R2094" s="829"/>
      <c r="S2094" s="416" t="s">
        <v>179</v>
      </c>
      <c r="T2094" s="432" t="s">
        <v>812</v>
      </c>
      <c r="U2094" s="416" t="s">
        <v>177</v>
      </c>
      <c r="V2094" s="415">
        <f>V2093+V2095+V2096</f>
        <v>44223.999000000003</v>
      </c>
      <c r="W2094" s="416" t="s">
        <v>176</v>
      </c>
      <c r="X2094" s="428">
        <f>X2093</f>
        <v>224727.1648</v>
      </c>
      <c r="Y2094" s="416" t="s">
        <v>175</v>
      </c>
      <c r="Z2094" s="426"/>
      <c r="AA2094" s="463" t="s">
        <v>175</v>
      </c>
      <c r="AB2094" s="462"/>
      <c r="AC2094" s="501" t="s">
        <v>175</v>
      </c>
      <c r="AD2094" s="500"/>
      <c r="AE2094" s="478" t="s">
        <v>175</v>
      </c>
      <c r="AF2094" s="477"/>
      <c r="AG2094" s="463" t="s">
        <v>175</v>
      </c>
      <c r="AH2094" s="462"/>
      <c r="AI2094" s="463" t="s">
        <v>174</v>
      </c>
      <c r="AJ2094" s="464">
        <v>374</v>
      </c>
      <c r="AK2094" s="792"/>
      <c r="AL2094" s="792"/>
      <c r="AM2094" s="792"/>
      <c r="AN2094" s="792"/>
      <c r="AO2094" s="792"/>
      <c r="AP2094" s="895"/>
    </row>
    <row r="2095" spans="1:42" s="404" customFormat="1" x14ac:dyDescent="0.2">
      <c r="A2095" s="402"/>
      <c r="B2095" s="425" t="s">
        <v>482</v>
      </c>
      <c r="C2095" s="424" t="s">
        <v>873</v>
      </c>
      <c r="D2095" s="423" t="s">
        <v>705</v>
      </c>
      <c r="E2095" s="422" t="s">
        <v>50</v>
      </c>
      <c r="F2095" s="420">
        <v>43832</v>
      </c>
      <c r="G2095" s="420">
        <v>44196</v>
      </c>
      <c r="H2095" s="419">
        <v>2020</v>
      </c>
      <c r="I2095" s="418" t="s">
        <v>1934</v>
      </c>
      <c r="J2095" s="439" t="s">
        <v>160</v>
      </c>
      <c r="K2095" s="417" t="s">
        <v>808</v>
      </c>
      <c r="L2095" s="824"/>
      <c r="M2095" s="825"/>
      <c r="N2095" s="792"/>
      <c r="O2095" s="829"/>
      <c r="P2095" s="832"/>
      <c r="Q2095" s="835"/>
      <c r="R2095" s="829"/>
      <c r="S2095" s="416" t="s">
        <v>173</v>
      </c>
      <c r="T2095" s="429" t="s">
        <v>192</v>
      </c>
      <c r="U2095" s="416" t="s">
        <v>171</v>
      </c>
      <c r="V2095" s="427">
        <v>27</v>
      </c>
      <c r="W2095" s="416" t="s">
        <v>170</v>
      </c>
      <c r="X2095" s="428">
        <f>X2094*Z2095</f>
        <v>37349.654789759996</v>
      </c>
      <c r="Y2095" s="416" t="s">
        <v>169</v>
      </c>
      <c r="Z2095" s="426">
        <v>0.16619999999999999</v>
      </c>
      <c r="AA2095" s="463" t="s">
        <v>169</v>
      </c>
      <c r="AB2095" s="462">
        <v>0.35489999999999999</v>
      </c>
      <c r="AC2095" s="501" t="s">
        <v>169</v>
      </c>
      <c r="AD2095" s="500">
        <v>0.56710000000000005</v>
      </c>
      <c r="AE2095" s="478" t="s">
        <v>169</v>
      </c>
      <c r="AF2095" s="477">
        <v>0.56710000000000005</v>
      </c>
      <c r="AG2095" s="463" t="s">
        <v>169</v>
      </c>
      <c r="AH2095" s="462">
        <v>1</v>
      </c>
      <c r="AI2095" s="781"/>
      <c r="AJ2095" s="782"/>
      <c r="AK2095" s="792"/>
      <c r="AL2095" s="792"/>
      <c r="AM2095" s="792"/>
      <c r="AN2095" s="792"/>
      <c r="AO2095" s="792"/>
      <c r="AP2095" s="895"/>
    </row>
    <row r="2096" spans="1:42" s="404" customFormat="1" ht="15" customHeight="1" x14ac:dyDescent="0.2">
      <c r="A2096" s="402"/>
      <c r="B2096" s="425" t="s">
        <v>482</v>
      </c>
      <c r="C2096" s="424" t="s">
        <v>873</v>
      </c>
      <c r="D2096" s="423" t="s">
        <v>705</v>
      </c>
      <c r="E2096" s="422" t="s">
        <v>50</v>
      </c>
      <c r="F2096" s="420">
        <v>43832</v>
      </c>
      <c r="G2096" s="420">
        <v>44196</v>
      </c>
      <c r="H2096" s="419">
        <v>2020</v>
      </c>
      <c r="I2096" s="418" t="s">
        <v>1934</v>
      </c>
      <c r="J2096" s="439" t="s">
        <v>160</v>
      </c>
      <c r="K2096" s="417" t="s">
        <v>808</v>
      </c>
      <c r="L2096" s="824"/>
      <c r="M2096" s="825"/>
      <c r="N2096" s="792"/>
      <c r="O2096" s="829"/>
      <c r="P2096" s="832"/>
      <c r="Q2096" s="835"/>
      <c r="R2096" s="829"/>
      <c r="S2096" s="416" t="s">
        <v>168</v>
      </c>
      <c r="T2096" s="427">
        <v>365</v>
      </c>
      <c r="U2096" s="416" t="s">
        <v>167</v>
      </c>
      <c r="V2096" s="427"/>
      <c r="W2096" s="816"/>
      <c r="X2096" s="817"/>
      <c r="Y2096" s="416" t="s">
        <v>166</v>
      </c>
      <c r="Z2096" s="426">
        <f>IF(Z2094="",Z2095-Z2093,Z2095-Z2094)</f>
        <v>0</v>
      </c>
      <c r="AA2096" s="463" t="s">
        <v>166</v>
      </c>
      <c r="AB2096" s="462">
        <f>IF(AB2094="",AB2095-AB2093,AB2095-AB2094)</f>
        <v>0</v>
      </c>
      <c r="AC2096" s="501" t="s">
        <v>166</v>
      </c>
      <c r="AD2096" s="500">
        <f>IF(AD2094="",AD2095-AD2093,AD2095-AD2094)</f>
        <v>0</v>
      </c>
      <c r="AE2096" s="478" t="s">
        <v>166</v>
      </c>
      <c r="AF2096" s="477">
        <f>IF(AF2094="",AF2095-AF2093,AF2095-AF2094)</f>
        <v>0</v>
      </c>
      <c r="AG2096" s="463" t="s">
        <v>166</v>
      </c>
      <c r="AH2096" s="462">
        <f>IF(AH2094="",AH2095-AH2093,AH2095-AH2094)</f>
        <v>0</v>
      </c>
      <c r="AI2096" s="781"/>
      <c r="AJ2096" s="782"/>
      <c r="AK2096" s="792"/>
      <c r="AL2096" s="792"/>
      <c r="AM2096" s="792"/>
      <c r="AN2096" s="792"/>
      <c r="AO2096" s="792"/>
      <c r="AP2096" s="895"/>
    </row>
    <row r="2097" spans="1:42" s="404" customFormat="1" ht="15" customHeight="1" x14ac:dyDescent="0.2">
      <c r="A2097" s="402"/>
      <c r="B2097" s="425" t="s">
        <v>482</v>
      </c>
      <c r="C2097" s="424" t="s">
        <v>873</v>
      </c>
      <c r="D2097" s="423" t="s">
        <v>705</v>
      </c>
      <c r="E2097" s="422" t="s">
        <v>50</v>
      </c>
      <c r="F2097" s="420">
        <v>43832</v>
      </c>
      <c r="G2097" s="420">
        <v>44196</v>
      </c>
      <c r="H2097" s="419">
        <v>2020</v>
      </c>
      <c r="I2097" s="418" t="s">
        <v>1934</v>
      </c>
      <c r="J2097" s="439" t="s">
        <v>160</v>
      </c>
      <c r="K2097" s="417" t="s">
        <v>808</v>
      </c>
      <c r="L2097" s="824"/>
      <c r="M2097" s="825"/>
      <c r="N2097" s="792"/>
      <c r="O2097" s="829"/>
      <c r="P2097" s="832"/>
      <c r="Q2097" s="835"/>
      <c r="R2097" s="829"/>
      <c r="S2097" s="416" t="s">
        <v>165</v>
      </c>
      <c r="T2097" s="415">
        <v>43832</v>
      </c>
      <c r="U2097" s="416" t="s">
        <v>164</v>
      </c>
      <c r="V2097" s="415">
        <v>44196</v>
      </c>
      <c r="W2097" s="816"/>
      <c r="X2097" s="817"/>
      <c r="Y2097" s="816"/>
      <c r="Z2097" s="817"/>
      <c r="AA2097" s="781"/>
      <c r="AB2097" s="782"/>
      <c r="AC2097" s="838"/>
      <c r="AD2097" s="839"/>
      <c r="AE2097" s="857"/>
      <c r="AF2097" s="858"/>
      <c r="AG2097" s="781"/>
      <c r="AH2097" s="782"/>
      <c r="AI2097" s="781"/>
      <c r="AJ2097" s="782"/>
      <c r="AK2097" s="792"/>
      <c r="AL2097" s="792"/>
      <c r="AM2097" s="792"/>
      <c r="AN2097" s="792"/>
      <c r="AO2097" s="792"/>
      <c r="AP2097" s="895"/>
    </row>
    <row r="2098" spans="1:42" s="404" customFormat="1" ht="15" customHeight="1" thickBot="1" x14ac:dyDescent="0.25">
      <c r="A2098" s="402"/>
      <c r="B2098" s="414" t="s">
        <v>482</v>
      </c>
      <c r="C2098" s="413" t="s">
        <v>873</v>
      </c>
      <c r="D2098" s="412" t="s">
        <v>705</v>
      </c>
      <c r="E2098" s="411" t="s">
        <v>50</v>
      </c>
      <c r="F2098" s="409">
        <v>43832</v>
      </c>
      <c r="G2098" s="409">
        <v>44196</v>
      </c>
      <c r="H2098" s="408">
        <v>2020</v>
      </c>
      <c r="I2098" s="407" t="s">
        <v>1934</v>
      </c>
      <c r="J2098" s="407" t="s">
        <v>160</v>
      </c>
      <c r="K2098" s="495" t="s">
        <v>808</v>
      </c>
      <c r="L2098" s="826"/>
      <c r="M2098" s="827"/>
      <c r="N2098" s="793"/>
      <c r="O2098" s="830"/>
      <c r="P2098" s="833"/>
      <c r="Q2098" s="836"/>
      <c r="R2098" s="830"/>
      <c r="S2098" s="406" t="s">
        <v>158</v>
      </c>
      <c r="T2098" s="451">
        <v>43832</v>
      </c>
      <c r="U2098" s="820"/>
      <c r="V2098" s="821"/>
      <c r="W2098" s="818"/>
      <c r="X2098" s="819"/>
      <c r="Y2098" s="818"/>
      <c r="Z2098" s="819"/>
      <c r="AA2098" s="783"/>
      <c r="AB2098" s="784"/>
      <c r="AC2098" s="840"/>
      <c r="AD2098" s="841"/>
      <c r="AE2098" s="859"/>
      <c r="AF2098" s="860"/>
      <c r="AG2098" s="783"/>
      <c r="AH2098" s="784"/>
      <c r="AI2098" s="783"/>
      <c r="AJ2098" s="784"/>
      <c r="AK2098" s="793"/>
      <c r="AL2098" s="793"/>
      <c r="AM2098" s="793"/>
      <c r="AN2098" s="793"/>
      <c r="AO2098" s="793"/>
      <c r="AP2098" s="896"/>
    </row>
    <row r="2099" spans="1:42" s="404" customFormat="1" ht="12.75" hidden="1" customHeight="1" thickTop="1" x14ac:dyDescent="0.2">
      <c r="A2099" s="402"/>
      <c r="B2099" s="445" t="s">
        <v>482</v>
      </c>
      <c r="C2099" s="444" t="s">
        <v>873</v>
      </c>
      <c r="D2099" s="443" t="s">
        <v>705</v>
      </c>
      <c r="E2099" s="442" t="s">
        <v>238</v>
      </c>
      <c r="F2099" s="440"/>
      <c r="G2099" s="440"/>
      <c r="H2099" s="419">
        <v>2020</v>
      </c>
      <c r="I2099" s="418"/>
      <c r="J2099" s="439" t="s">
        <v>160</v>
      </c>
      <c r="K2099" s="439" t="s">
        <v>808</v>
      </c>
      <c r="L2099" s="822" t="s">
        <v>875</v>
      </c>
      <c r="M2099" s="823"/>
      <c r="N2099" s="791" t="s">
        <v>280</v>
      </c>
      <c r="O2099" s="828" t="s">
        <v>325</v>
      </c>
      <c r="P2099" s="831">
        <v>4.58</v>
      </c>
      <c r="Q2099" s="834" t="s">
        <v>218</v>
      </c>
      <c r="R2099" s="828" t="s">
        <v>324</v>
      </c>
      <c r="S2099" s="434" t="s">
        <v>184</v>
      </c>
      <c r="T2099" s="438">
        <v>134204.28839999999</v>
      </c>
      <c r="U2099" s="434" t="s">
        <v>183</v>
      </c>
      <c r="V2099" s="437"/>
      <c r="W2099" s="434" t="s">
        <v>182</v>
      </c>
      <c r="X2099" s="436">
        <f>T2099</f>
        <v>134204.28839999999</v>
      </c>
      <c r="Y2099" s="434" t="s">
        <v>181</v>
      </c>
      <c r="Z2099" s="435"/>
      <c r="AA2099" s="434" t="s">
        <v>181</v>
      </c>
      <c r="AB2099" s="435"/>
      <c r="AC2099" s="434" t="s">
        <v>181</v>
      </c>
      <c r="AD2099" s="435"/>
      <c r="AE2099" s="480" t="s">
        <v>181</v>
      </c>
      <c r="AF2099" s="479"/>
      <c r="AG2099" s="466" t="s">
        <v>181</v>
      </c>
      <c r="AH2099" s="467"/>
      <c r="AI2099" s="466" t="s">
        <v>180</v>
      </c>
      <c r="AJ2099" s="465"/>
      <c r="AK2099" s="791" t="s">
        <v>874</v>
      </c>
      <c r="AL2099" s="791" t="s">
        <v>874</v>
      </c>
      <c r="AM2099" s="791" t="s">
        <v>874</v>
      </c>
      <c r="AN2099" s="791" t="s">
        <v>874</v>
      </c>
      <c r="AO2099" s="791" t="s">
        <v>874</v>
      </c>
      <c r="AP2099" s="791" t="s">
        <v>110</v>
      </c>
    </row>
    <row r="2100" spans="1:42" s="404" customFormat="1" ht="15" hidden="1" customHeight="1" x14ac:dyDescent="0.2">
      <c r="A2100" s="402"/>
      <c r="B2100" s="425" t="s">
        <v>482</v>
      </c>
      <c r="C2100" s="424" t="s">
        <v>873</v>
      </c>
      <c r="D2100" s="423" t="s">
        <v>705</v>
      </c>
      <c r="E2100" s="422" t="s">
        <v>238</v>
      </c>
      <c r="F2100" s="420"/>
      <c r="G2100" s="420"/>
      <c r="H2100" s="419">
        <v>2020</v>
      </c>
      <c r="I2100" s="418"/>
      <c r="J2100" s="439" t="s">
        <v>160</v>
      </c>
      <c r="K2100" s="417" t="s">
        <v>808</v>
      </c>
      <c r="L2100" s="824"/>
      <c r="M2100" s="825"/>
      <c r="N2100" s="792"/>
      <c r="O2100" s="829"/>
      <c r="P2100" s="832"/>
      <c r="Q2100" s="835"/>
      <c r="R2100" s="829"/>
      <c r="S2100" s="416" t="s">
        <v>179</v>
      </c>
      <c r="T2100" s="432"/>
      <c r="U2100" s="416" t="s">
        <v>177</v>
      </c>
      <c r="V2100" s="415"/>
      <c r="W2100" s="416" t="s">
        <v>176</v>
      </c>
      <c r="X2100" s="428">
        <f>X2099</f>
        <v>134204.28839999999</v>
      </c>
      <c r="Y2100" s="416" t="s">
        <v>175</v>
      </c>
      <c r="Z2100" s="426"/>
      <c r="AA2100" s="416" t="s">
        <v>175</v>
      </c>
      <c r="AB2100" s="426"/>
      <c r="AC2100" s="416" t="s">
        <v>175</v>
      </c>
      <c r="AD2100" s="426"/>
      <c r="AE2100" s="478" t="s">
        <v>175</v>
      </c>
      <c r="AF2100" s="477"/>
      <c r="AG2100" s="463" t="s">
        <v>175</v>
      </c>
      <c r="AH2100" s="462"/>
      <c r="AI2100" s="463" t="s">
        <v>174</v>
      </c>
      <c r="AJ2100" s="464"/>
      <c r="AK2100" s="792"/>
      <c r="AL2100" s="792"/>
      <c r="AM2100" s="792"/>
      <c r="AN2100" s="792"/>
      <c r="AO2100" s="792"/>
      <c r="AP2100" s="792"/>
    </row>
    <row r="2101" spans="1:42" s="404" customFormat="1" ht="13.5" hidden="1" thickTop="1" x14ac:dyDescent="0.2">
      <c r="A2101" s="402"/>
      <c r="B2101" s="425" t="s">
        <v>482</v>
      </c>
      <c r="C2101" s="424" t="s">
        <v>873</v>
      </c>
      <c r="D2101" s="423" t="s">
        <v>705</v>
      </c>
      <c r="E2101" s="422" t="s">
        <v>238</v>
      </c>
      <c r="F2101" s="420"/>
      <c r="G2101" s="420"/>
      <c r="H2101" s="419">
        <v>2020</v>
      </c>
      <c r="I2101" s="418"/>
      <c r="J2101" s="439" t="s">
        <v>160</v>
      </c>
      <c r="K2101" s="417" t="s">
        <v>808</v>
      </c>
      <c r="L2101" s="824"/>
      <c r="M2101" s="825"/>
      <c r="N2101" s="792"/>
      <c r="O2101" s="829"/>
      <c r="P2101" s="832"/>
      <c r="Q2101" s="835"/>
      <c r="R2101" s="829"/>
      <c r="S2101" s="416" t="s">
        <v>173</v>
      </c>
      <c r="T2101" s="429"/>
      <c r="U2101" s="416" t="s">
        <v>171</v>
      </c>
      <c r="V2101" s="427"/>
      <c r="W2101" s="416" t="s">
        <v>170</v>
      </c>
      <c r="X2101" s="428"/>
      <c r="Y2101" s="416" t="s">
        <v>169</v>
      </c>
      <c r="Z2101" s="426"/>
      <c r="AA2101" s="416" t="s">
        <v>169</v>
      </c>
      <c r="AB2101" s="426"/>
      <c r="AC2101" s="416" t="s">
        <v>169</v>
      </c>
      <c r="AD2101" s="426"/>
      <c r="AE2101" s="478" t="s">
        <v>169</v>
      </c>
      <c r="AF2101" s="477"/>
      <c r="AG2101" s="463" t="s">
        <v>169</v>
      </c>
      <c r="AH2101" s="462"/>
      <c r="AI2101" s="781"/>
      <c r="AJ2101" s="782"/>
      <c r="AK2101" s="792"/>
      <c r="AL2101" s="792"/>
      <c r="AM2101" s="792"/>
      <c r="AN2101" s="792"/>
      <c r="AO2101" s="792"/>
      <c r="AP2101" s="792"/>
    </row>
    <row r="2102" spans="1:42" s="404" customFormat="1" ht="15" hidden="1" customHeight="1" x14ac:dyDescent="0.2">
      <c r="A2102" s="402"/>
      <c r="B2102" s="425" t="s">
        <v>482</v>
      </c>
      <c r="C2102" s="424" t="s">
        <v>873</v>
      </c>
      <c r="D2102" s="423" t="s">
        <v>705</v>
      </c>
      <c r="E2102" s="422" t="s">
        <v>238</v>
      </c>
      <c r="F2102" s="420"/>
      <c r="G2102" s="420"/>
      <c r="H2102" s="419">
        <v>2020</v>
      </c>
      <c r="I2102" s="418"/>
      <c r="J2102" s="439" t="s">
        <v>160</v>
      </c>
      <c r="K2102" s="417" t="s">
        <v>808</v>
      </c>
      <c r="L2102" s="824"/>
      <c r="M2102" s="825"/>
      <c r="N2102" s="792"/>
      <c r="O2102" s="829"/>
      <c r="P2102" s="832"/>
      <c r="Q2102" s="835"/>
      <c r="R2102" s="829"/>
      <c r="S2102" s="416" t="s">
        <v>168</v>
      </c>
      <c r="T2102" s="427"/>
      <c r="U2102" s="416" t="s">
        <v>167</v>
      </c>
      <c r="V2102" s="427"/>
      <c r="W2102" s="816"/>
      <c r="X2102" s="817"/>
      <c r="Y2102" s="416" t="s">
        <v>166</v>
      </c>
      <c r="Z2102" s="426">
        <f>IF(Z2100="",Z2101-Z2099,Z2101-Z2100)</f>
        <v>0</v>
      </c>
      <c r="AA2102" s="416" t="s">
        <v>166</v>
      </c>
      <c r="AB2102" s="426">
        <f>IF(AB2100="",AB2101-AB2099,AB2101-AB2100)</f>
        <v>0</v>
      </c>
      <c r="AC2102" s="416" t="s">
        <v>166</v>
      </c>
      <c r="AD2102" s="426">
        <f>IF(AD2100="",AD2101-AD2099,AD2101-AD2100)</f>
        <v>0</v>
      </c>
      <c r="AE2102" s="478" t="s">
        <v>166</v>
      </c>
      <c r="AF2102" s="477">
        <f>IF(AF2100="",AF2101-AF2099,AF2101-AF2100)</f>
        <v>0</v>
      </c>
      <c r="AG2102" s="463" t="s">
        <v>166</v>
      </c>
      <c r="AH2102" s="462">
        <f>IF(AH2100="",AH2101-AH2099,AH2101-AH2100)</f>
        <v>0</v>
      </c>
      <c r="AI2102" s="781"/>
      <c r="AJ2102" s="782"/>
      <c r="AK2102" s="792"/>
      <c r="AL2102" s="792"/>
      <c r="AM2102" s="792"/>
      <c r="AN2102" s="792"/>
      <c r="AO2102" s="792"/>
      <c r="AP2102" s="792"/>
    </row>
    <row r="2103" spans="1:42" s="404" customFormat="1" ht="15" hidden="1" customHeight="1" x14ac:dyDescent="0.2">
      <c r="A2103" s="402"/>
      <c r="B2103" s="425" t="s">
        <v>482</v>
      </c>
      <c r="C2103" s="424" t="s">
        <v>873</v>
      </c>
      <c r="D2103" s="423" t="s">
        <v>705</v>
      </c>
      <c r="E2103" s="422" t="s">
        <v>238</v>
      </c>
      <c r="F2103" s="420"/>
      <c r="G2103" s="420"/>
      <c r="H2103" s="419">
        <v>2020</v>
      </c>
      <c r="I2103" s="418"/>
      <c r="J2103" s="439" t="s">
        <v>160</v>
      </c>
      <c r="K2103" s="417" t="s">
        <v>808</v>
      </c>
      <c r="L2103" s="824"/>
      <c r="M2103" s="825"/>
      <c r="N2103" s="792"/>
      <c r="O2103" s="829"/>
      <c r="P2103" s="832"/>
      <c r="Q2103" s="835"/>
      <c r="R2103" s="829"/>
      <c r="S2103" s="416" t="s">
        <v>165</v>
      </c>
      <c r="T2103" s="415"/>
      <c r="U2103" s="416" t="s">
        <v>164</v>
      </c>
      <c r="V2103" s="415"/>
      <c r="W2103" s="816"/>
      <c r="X2103" s="817"/>
      <c r="Y2103" s="816"/>
      <c r="Z2103" s="817"/>
      <c r="AA2103" s="816"/>
      <c r="AB2103" s="817"/>
      <c r="AC2103" s="816"/>
      <c r="AD2103" s="817"/>
      <c r="AE2103" s="857"/>
      <c r="AF2103" s="858"/>
      <c r="AG2103" s="781"/>
      <c r="AH2103" s="782"/>
      <c r="AI2103" s="781"/>
      <c r="AJ2103" s="782"/>
      <c r="AK2103" s="792"/>
      <c r="AL2103" s="792"/>
      <c r="AM2103" s="792"/>
      <c r="AN2103" s="792"/>
      <c r="AO2103" s="792"/>
      <c r="AP2103" s="792"/>
    </row>
    <row r="2104" spans="1:42" s="404" customFormat="1" ht="15" hidden="1" customHeight="1" thickBot="1" x14ac:dyDescent="0.25">
      <c r="A2104" s="402"/>
      <c r="B2104" s="414" t="s">
        <v>482</v>
      </c>
      <c r="C2104" s="413" t="s">
        <v>873</v>
      </c>
      <c r="D2104" s="412" t="s">
        <v>705</v>
      </c>
      <c r="E2104" s="411" t="s">
        <v>238</v>
      </c>
      <c r="F2104" s="409"/>
      <c r="G2104" s="409"/>
      <c r="H2104" s="408">
        <v>2020</v>
      </c>
      <c r="I2104" s="407"/>
      <c r="J2104" s="407" t="s">
        <v>160</v>
      </c>
      <c r="K2104" s="495" t="s">
        <v>808</v>
      </c>
      <c r="L2104" s="826"/>
      <c r="M2104" s="827"/>
      <c r="N2104" s="793"/>
      <c r="O2104" s="830"/>
      <c r="P2104" s="833"/>
      <c r="Q2104" s="836"/>
      <c r="R2104" s="830"/>
      <c r="S2104" s="406" t="s">
        <v>158</v>
      </c>
      <c r="T2104" s="451"/>
      <c r="U2104" s="820"/>
      <c r="V2104" s="821"/>
      <c r="W2104" s="818"/>
      <c r="X2104" s="819"/>
      <c r="Y2104" s="818"/>
      <c r="Z2104" s="819"/>
      <c r="AA2104" s="818"/>
      <c r="AB2104" s="819"/>
      <c r="AC2104" s="818"/>
      <c r="AD2104" s="819"/>
      <c r="AE2104" s="859"/>
      <c r="AF2104" s="860"/>
      <c r="AG2104" s="783"/>
      <c r="AH2104" s="784"/>
      <c r="AI2104" s="783"/>
      <c r="AJ2104" s="784"/>
      <c r="AK2104" s="793"/>
      <c r="AL2104" s="793"/>
      <c r="AM2104" s="793"/>
      <c r="AN2104" s="793"/>
      <c r="AO2104" s="793"/>
      <c r="AP2104" s="793"/>
    </row>
    <row r="2105" spans="1:42" s="404" customFormat="1" ht="12.75" customHeight="1" thickTop="1" x14ac:dyDescent="0.2">
      <c r="A2105" s="402"/>
      <c r="B2105" s="445" t="s">
        <v>482</v>
      </c>
      <c r="C2105" s="444" t="s">
        <v>870</v>
      </c>
      <c r="D2105" s="443" t="s">
        <v>705</v>
      </c>
      <c r="E2105" s="442" t="s">
        <v>50</v>
      </c>
      <c r="F2105" s="440">
        <v>43832</v>
      </c>
      <c r="G2105" s="440">
        <v>44196</v>
      </c>
      <c r="H2105" s="419">
        <v>2020</v>
      </c>
      <c r="I2105" s="418" t="s">
        <v>1934</v>
      </c>
      <c r="J2105" s="439" t="s">
        <v>160</v>
      </c>
      <c r="K2105" s="439" t="s">
        <v>808</v>
      </c>
      <c r="L2105" s="822" t="s">
        <v>872</v>
      </c>
      <c r="M2105" s="823"/>
      <c r="N2105" s="791" t="s">
        <v>280</v>
      </c>
      <c r="O2105" s="828" t="s">
        <v>325</v>
      </c>
      <c r="P2105" s="831">
        <v>14.48</v>
      </c>
      <c r="Q2105" s="834" t="s">
        <v>218</v>
      </c>
      <c r="R2105" s="828" t="s">
        <v>200</v>
      </c>
      <c r="S2105" s="434" t="s">
        <v>184</v>
      </c>
      <c r="T2105" s="438">
        <v>1636481.63</v>
      </c>
      <c r="U2105" s="434" t="s">
        <v>183</v>
      </c>
      <c r="V2105" s="437">
        <f>T2110+T2108-0.001</f>
        <v>44228.999000000003</v>
      </c>
      <c r="W2105" s="434" t="s">
        <v>182</v>
      </c>
      <c r="X2105" s="436">
        <f>T2105</f>
        <v>1636481.63</v>
      </c>
      <c r="Y2105" s="434" t="s">
        <v>181</v>
      </c>
      <c r="Z2105" s="435">
        <v>0.37109999999999999</v>
      </c>
      <c r="AA2105" s="434" t="s">
        <v>181</v>
      </c>
      <c r="AB2105" s="435">
        <v>0.37109999999999999</v>
      </c>
      <c r="AC2105" s="503" t="s">
        <v>181</v>
      </c>
      <c r="AD2105" s="502">
        <v>0.4395</v>
      </c>
      <c r="AE2105" s="480" t="s">
        <v>181</v>
      </c>
      <c r="AF2105" s="479">
        <v>0.4395</v>
      </c>
      <c r="AG2105" s="466" t="s">
        <v>181</v>
      </c>
      <c r="AH2105" s="467">
        <v>1</v>
      </c>
      <c r="AI2105" s="466" t="s">
        <v>180</v>
      </c>
      <c r="AJ2105" s="465">
        <v>14</v>
      </c>
      <c r="AK2105" s="791" t="s">
        <v>813</v>
      </c>
      <c r="AL2105" s="791" t="s">
        <v>813</v>
      </c>
      <c r="AM2105" s="791" t="s">
        <v>813</v>
      </c>
      <c r="AN2105" s="791" t="s">
        <v>813</v>
      </c>
      <c r="AO2105" s="791" t="s">
        <v>813</v>
      </c>
      <c r="AP2105" s="894" t="s">
        <v>2143</v>
      </c>
    </row>
    <row r="2106" spans="1:42" s="404" customFormat="1" ht="15" customHeight="1" x14ac:dyDescent="0.2">
      <c r="A2106" s="402"/>
      <c r="B2106" s="425" t="s">
        <v>482</v>
      </c>
      <c r="C2106" s="424" t="s">
        <v>870</v>
      </c>
      <c r="D2106" s="423" t="s">
        <v>705</v>
      </c>
      <c r="E2106" s="422" t="s">
        <v>50</v>
      </c>
      <c r="F2106" s="420">
        <v>43832</v>
      </c>
      <c r="G2106" s="420">
        <v>44196</v>
      </c>
      <c r="H2106" s="419">
        <v>2020</v>
      </c>
      <c r="I2106" s="418" t="s">
        <v>1934</v>
      </c>
      <c r="J2106" s="439" t="s">
        <v>160</v>
      </c>
      <c r="K2106" s="417" t="s">
        <v>808</v>
      </c>
      <c r="L2106" s="824"/>
      <c r="M2106" s="825"/>
      <c r="N2106" s="792"/>
      <c r="O2106" s="829"/>
      <c r="P2106" s="832"/>
      <c r="Q2106" s="835"/>
      <c r="R2106" s="829"/>
      <c r="S2106" s="416" t="s">
        <v>179</v>
      </c>
      <c r="T2106" s="432" t="s">
        <v>812</v>
      </c>
      <c r="U2106" s="416" t="s">
        <v>177</v>
      </c>
      <c r="V2106" s="415">
        <f>V2105+V2107+V2108</f>
        <v>44255.999000000003</v>
      </c>
      <c r="W2106" s="416" t="s">
        <v>176</v>
      </c>
      <c r="X2106" s="428">
        <f>X2105</f>
        <v>1636481.63</v>
      </c>
      <c r="Y2106" s="416" t="s">
        <v>175</v>
      </c>
      <c r="Z2106" s="426"/>
      <c r="AA2106" s="416" t="s">
        <v>175</v>
      </c>
      <c r="AB2106" s="426"/>
      <c r="AC2106" s="501" t="s">
        <v>175</v>
      </c>
      <c r="AD2106" s="500"/>
      <c r="AE2106" s="478" t="s">
        <v>175</v>
      </c>
      <c r="AF2106" s="477"/>
      <c r="AG2106" s="463" t="s">
        <v>175</v>
      </c>
      <c r="AH2106" s="462"/>
      <c r="AI2106" s="463" t="s">
        <v>174</v>
      </c>
      <c r="AJ2106" s="464">
        <f>AJ2105*15</f>
        <v>210</v>
      </c>
      <c r="AK2106" s="792"/>
      <c r="AL2106" s="792"/>
      <c r="AM2106" s="792"/>
      <c r="AN2106" s="792"/>
      <c r="AO2106" s="792"/>
      <c r="AP2106" s="895"/>
    </row>
    <row r="2107" spans="1:42" s="404" customFormat="1" x14ac:dyDescent="0.2">
      <c r="A2107" s="402"/>
      <c r="B2107" s="425" t="s">
        <v>482</v>
      </c>
      <c r="C2107" s="424" t="s">
        <v>870</v>
      </c>
      <c r="D2107" s="423" t="s">
        <v>705</v>
      </c>
      <c r="E2107" s="422" t="s">
        <v>50</v>
      </c>
      <c r="F2107" s="420">
        <v>43832</v>
      </c>
      <c r="G2107" s="420">
        <v>44196</v>
      </c>
      <c r="H2107" s="419">
        <v>2020</v>
      </c>
      <c r="I2107" s="418" t="s">
        <v>1934</v>
      </c>
      <c r="J2107" s="439" t="s">
        <v>160</v>
      </c>
      <c r="K2107" s="417" t="s">
        <v>808</v>
      </c>
      <c r="L2107" s="824"/>
      <c r="M2107" s="825"/>
      <c r="N2107" s="792"/>
      <c r="O2107" s="829"/>
      <c r="P2107" s="832"/>
      <c r="Q2107" s="835"/>
      <c r="R2107" s="829"/>
      <c r="S2107" s="416" t="s">
        <v>173</v>
      </c>
      <c r="T2107" s="429" t="s">
        <v>192</v>
      </c>
      <c r="U2107" s="416" t="s">
        <v>171</v>
      </c>
      <c r="V2107" s="427">
        <v>27</v>
      </c>
      <c r="W2107" s="416" t="s">
        <v>170</v>
      </c>
      <c r="X2107" s="428">
        <f>X2106*Z2107</f>
        <v>607298.33289299998</v>
      </c>
      <c r="Y2107" s="416" t="s">
        <v>169</v>
      </c>
      <c r="Z2107" s="426">
        <v>0.37109999999999999</v>
      </c>
      <c r="AA2107" s="416" t="s">
        <v>169</v>
      </c>
      <c r="AB2107" s="426">
        <v>0.37109999999999999</v>
      </c>
      <c r="AC2107" s="501" t="s">
        <v>169</v>
      </c>
      <c r="AD2107" s="500">
        <v>0.4395</v>
      </c>
      <c r="AE2107" s="478" t="s">
        <v>169</v>
      </c>
      <c r="AF2107" s="477">
        <v>0.4395</v>
      </c>
      <c r="AG2107" s="463" t="s">
        <v>169</v>
      </c>
      <c r="AH2107" s="462">
        <v>1</v>
      </c>
      <c r="AI2107" s="781"/>
      <c r="AJ2107" s="782"/>
      <c r="AK2107" s="792"/>
      <c r="AL2107" s="792"/>
      <c r="AM2107" s="792"/>
      <c r="AN2107" s="792"/>
      <c r="AO2107" s="792"/>
      <c r="AP2107" s="895"/>
    </row>
    <row r="2108" spans="1:42" s="404" customFormat="1" ht="15" customHeight="1" x14ac:dyDescent="0.2">
      <c r="A2108" s="402"/>
      <c r="B2108" s="425" t="s">
        <v>482</v>
      </c>
      <c r="C2108" s="424" t="s">
        <v>870</v>
      </c>
      <c r="D2108" s="423" t="s">
        <v>705</v>
      </c>
      <c r="E2108" s="422" t="s">
        <v>50</v>
      </c>
      <c r="F2108" s="420">
        <v>43832</v>
      </c>
      <c r="G2108" s="420">
        <v>44196</v>
      </c>
      <c r="H2108" s="419">
        <v>2020</v>
      </c>
      <c r="I2108" s="418" t="s">
        <v>1934</v>
      </c>
      <c r="J2108" s="439" t="s">
        <v>160</v>
      </c>
      <c r="K2108" s="417" t="s">
        <v>808</v>
      </c>
      <c r="L2108" s="824"/>
      <c r="M2108" s="825"/>
      <c r="N2108" s="792"/>
      <c r="O2108" s="829"/>
      <c r="P2108" s="832"/>
      <c r="Q2108" s="835"/>
      <c r="R2108" s="829"/>
      <c r="S2108" s="416" t="s">
        <v>168</v>
      </c>
      <c r="T2108" s="427">
        <v>365</v>
      </c>
      <c r="U2108" s="416" t="s">
        <v>167</v>
      </c>
      <c r="V2108" s="427"/>
      <c r="W2108" s="816"/>
      <c r="X2108" s="817"/>
      <c r="Y2108" s="416" t="s">
        <v>166</v>
      </c>
      <c r="Z2108" s="426">
        <f>IF(Z2106="",Z2107-Z2105,Z2107-Z2106)</f>
        <v>0</v>
      </c>
      <c r="AA2108" s="416" t="s">
        <v>166</v>
      </c>
      <c r="AB2108" s="426">
        <f>IF(AB2106="",AB2107-AB2105,AB2107-AB2106)</f>
        <v>0</v>
      </c>
      <c r="AC2108" s="501" t="s">
        <v>166</v>
      </c>
      <c r="AD2108" s="500">
        <f>IF(AD2106="",AD2107-AD2105,AD2107-AD2106)</f>
        <v>0</v>
      </c>
      <c r="AE2108" s="478" t="s">
        <v>166</v>
      </c>
      <c r="AF2108" s="477">
        <f>IF(AF2106="",AF2107-AF2105,AF2107-AF2106)</f>
        <v>0</v>
      </c>
      <c r="AG2108" s="463" t="s">
        <v>166</v>
      </c>
      <c r="AH2108" s="462">
        <f>IF(AH2106="",AH2107-AH2105,AH2107-AH2106)</f>
        <v>0</v>
      </c>
      <c r="AI2108" s="781"/>
      <c r="AJ2108" s="782"/>
      <c r="AK2108" s="792"/>
      <c r="AL2108" s="792"/>
      <c r="AM2108" s="792"/>
      <c r="AN2108" s="792"/>
      <c r="AO2108" s="792"/>
      <c r="AP2108" s="895"/>
    </row>
    <row r="2109" spans="1:42" s="404" customFormat="1" ht="15" customHeight="1" x14ac:dyDescent="0.2">
      <c r="A2109" s="402"/>
      <c r="B2109" s="425" t="s">
        <v>482</v>
      </c>
      <c r="C2109" s="424" t="s">
        <v>870</v>
      </c>
      <c r="D2109" s="423" t="s">
        <v>705</v>
      </c>
      <c r="E2109" s="422" t="s">
        <v>50</v>
      </c>
      <c r="F2109" s="420">
        <v>43832</v>
      </c>
      <c r="G2109" s="420">
        <v>44196</v>
      </c>
      <c r="H2109" s="419">
        <v>2020</v>
      </c>
      <c r="I2109" s="418" t="s">
        <v>1934</v>
      </c>
      <c r="J2109" s="439" t="s">
        <v>160</v>
      </c>
      <c r="K2109" s="417" t="s">
        <v>808</v>
      </c>
      <c r="L2109" s="824"/>
      <c r="M2109" s="825"/>
      <c r="N2109" s="792"/>
      <c r="O2109" s="829"/>
      <c r="P2109" s="832"/>
      <c r="Q2109" s="835"/>
      <c r="R2109" s="829"/>
      <c r="S2109" s="416" t="s">
        <v>165</v>
      </c>
      <c r="T2109" s="415">
        <v>43832</v>
      </c>
      <c r="U2109" s="416" t="s">
        <v>164</v>
      </c>
      <c r="V2109" s="415">
        <v>44196</v>
      </c>
      <c r="W2109" s="816"/>
      <c r="X2109" s="817"/>
      <c r="Y2109" s="816"/>
      <c r="Z2109" s="817"/>
      <c r="AA2109" s="816"/>
      <c r="AB2109" s="817"/>
      <c r="AC2109" s="838"/>
      <c r="AD2109" s="839"/>
      <c r="AE2109" s="857"/>
      <c r="AF2109" s="858"/>
      <c r="AG2109" s="781"/>
      <c r="AH2109" s="782"/>
      <c r="AI2109" s="781"/>
      <c r="AJ2109" s="782"/>
      <c r="AK2109" s="792"/>
      <c r="AL2109" s="792"/>
      <c r="AM2109" s="792"/>
      <c r="AN2109" s="792"/>
      <c r="AO2109" s="792"/>
      <c r="AP2109" s="895"/>
    </row>
    <row r="2110" spans="1:42" s="404" customFormat="1" ht="15" customHeight="1" thickBot="1" x14ac:dyDescent="0.25">
      <c r="A2110" s="402"/>
      <c r="B2110" s="414" t="s">
        <v>482</v>
      </c>
      <c r="C2110" s="413" t="s">
        <v>870</v>
      </c>
      <c r="D2110" s="412" t="s">
        <v>705</v>
      </c>
      <c r="E2110" s="411" t="s">
        <v>50</v>
      </c>
      <c r="F2110" s="409">
        <v>43832</v>
      </c>
      <c r="G2110" s="409">
        <v>44196</v>
      </c>
      <c r="H2110" s="408">
        <v>2020</v>
      </c>
      <c r="I2110" s="407" t="s">
        <v>1934</v>
      </c>
      <c r="J2110" s="407" t="s">
        <v>160</v>
      </c>
      <c r="K2110" s="495" t="s">
        <v>808</v>
      </c>
      <c r="L2110" s="826"/>
      <c r="M2110" s="827"/>
      <c r="N2110" s="793"/>
      <c r="O2110" s="830"/>
      <c r="P2110" s="833"/>
      <c r="Q2110" s="836"/>
      <c r="R2110" s="830"/>
      <c r="S2110" s="406" t="s">
        <v>158</v>
      </c>
      <c r="T2110" s="451">
        <v>43864</v>
      </c>
      <c r="U2110" s="820"/>
      <c r="V2110" s="821"/>
      <c r="W2110" s="818"/>
      <c r="X2110" s="819"/>
      <c r="Y2110" s="818"/>
      <c r="Z2110" s="819"/>
      <c r="AA2110" s="818"/>
      <c r="AB2110" s="819"/>
      <c r="AC2110" s="840"/>
      <c r="AD2110" s="841"/>
      <c r="AE2110" s="859"/>
      <c r="AF2110" s="860"/>
      <c r="AG2110" s="783"/>
      <c r="AH2110" s="784"/>
      <c r="AI2110" s="783"/>
      <c r="AJ2110" s="784"/>
      <c r="AK2110" s="793"/>
      <c r="AL2110" s="793"/>
      <c r="AM2110" s="793"/>
      <c r="AN2110" s="793"/>
      <c r="AO2110" s="793"/>
      <c r="AP2110" s="896"/>
    </row>
    <row r="2111" spans="1:42" s="404" customFormat="1" ht="12.75" hidden="1" customHeight="1" thickTop="1" x14ac:dyDescent="0.2">
      <c r="A2111" s="402"/>
      <c r="B2111" s="445" t="s">
        <v>482</v>
      </c>
      <c r="C2111" s="444" t="s">
        <v>870</v>
      </c>
      <c r="D2111" s="443" t="s">
        <v>705</v>
      </c>
      <c r="E2111" s="442" t="s">
        <v>238</v>
      </c>
      <c r="F2111" s="440"/>
      <c r="G2111" s="440"/>
      <c r="H2111" s="419">
        <v>2020</v>
      </c>
      <c r="I2111" s="418"/>
      <c r="J2111" s="439" t="s">
        <v>160</v>
      </c>
      <c r="K2111" s="439" t="s">
        <v>808</v>
      </c>
      <c r="L2111" s="822" t="s">
        <v>872</v>
      </c>
      <c r="M2111" s="823"/>
      <c r="N2111" s="791" t="s">
        <v>280</v>
      </c>
      <c r="O2111" s="828" t="s">
        <v>325</v>
      </c>
      <c r="P2111" s="831">
        <v>14.48</v>
      </c>
      <c r="Q2111" s="834" t="s">
        <v>218</v>
      </c>
      <c r="R2111" s="828" t="s">
        <v>324</v>
      </c>
      <c r="S2111" s="434" t="s">
        <v>184</v>
      </c>
      <c r="T2111" s="438">
        <v>522690.38640000002</v>
      </c>
      <c r="U2111" s="434" t="s">
        <v>183</v>
      </c>
      <c r="V2111" s="437"/>
      <c r="W2111" s="434" t="s">
        <v>182</v>
      </c>
      <c r="X2111" s="436">
        <f>T2111</f>
        <v>522690.38640000002</v>
      </c>
      <c r="Y2111" s="434" t="s">
        <v>181</v>
      </c>
      <c r="Z2111" s="435"/>
      <c r="AA2111" s="434" t="s">
        <v>181</v>
      </c>
      <c r="AB2111" s="435"/>
      <c r="AC2111" s="434" t="s">
        <v>181</v>
      </c>
      <c r="AD2111" s="435"/>
      <c r="AE2111" s="480" t="s">
        <v>181</v>
      </c>
      <c r="AF2111" s="479"/>
      <c r="AG2111" s="466" t="s">
        <v>181</v>
      </c>
      <c r="AH2111" s="467"/>
      <c r="AI2111" s="466" t="s">
        <v>180</v>
      </c>
      <c r="AJ2111" s="465"/>
      <c r="AK2111" s="791" t="s">
        <v>110</v>
      </c>
      <c r="AL2111" s="791" t="s">
        <v>871</v>
      </c>
      <c r="AM2111" s="791" t="s">
        <v>871</v>
      </c>
      <c r="AN2111" s="791" t="s">
        <v>871</v>
      </c>
      <c r="AO2111" s="791" t="s">
        <v>871</v>
      </c>
      <c r="AP2111" s="791" t="s">
        <v>110</v>
      </c>
    </row>
    <row r="2112" spans="1:42" s="404" customFormat="1" ht="15" hidden="1" customHeight="1" x14ac:dyDescent="0.2">
      <c r="A2112" s="402"/>
      <c r="B2112" s="425" t="s">
        <v>482</v>
      </c>
      <c r="C2112" s="424" t="s">
        <v>870</v>
      </c>
      <c r="D2112" s="423" t="s">
        <v>705</v>
      </c>
      <c r="E2112" s="422" t="s">
        <v>238</v>
      </c>
      <c r="F2112" s="420"/>
      <c r="G2112" s="420"/>
      <c r="H2112" s="419">
        <v>2020</v>
      </c>
      <c r="I2112" s="418"/>
      <c r="J2112" s="439" t="s">
        <v>160</v>
      </c>
      <c r="K2112" s="417" t="s">
        <v>808</v>
      </c>
      <c r="L2112" s="824"/>
      <c r="M2112" s="825"/>
      <c r="N2112" s="792"/>
      <c r="O2112" s="829"/>
      <c r="P2112" s="832"/>
      <c r="Q2112" s="835"/>
      <c r="R2112" s="829"/>
      <c r="S2112" s="416" t="s">
        <v>179</v>
      </c>
      <c r="T2112" s="432"/>
      <c r="U2112" s="416" t="s">
        <v>177</v>
      </c>
      <c r="V2112" s="415"/>
      <c r="W2112" s="416" t="s">
        <v>176</v>
      </c>
      <c r="X2112" s="428">
        <f>X2111</f>
        <v>522690.38640000002</v>
      </c>
      <c r="Y2112" s="416" t="s">
        <v>175</v>
      </c>
      <c r="Z2112" s="426"/>
      <c r="AA2112" s="416" t="s">
        <v>175</v>
      </c>
      <c r="AB2112" s="426"/>
      <c r="AC2112" s="416" t="s">
        <v>175</v>
      </c>
      <c r="AD2112" s="426"/>
      <c r="AE2112" s="478" t="s">
        <v>175</v>
      </c>
      <c r="AF2112" s="477"/>
      <c r="AG2112" s="463" t="s">
        <v>175</v>
      </c>
      <c r="AH2112" s="462"/>
      <c r="AI2112" s="463" t="s">
        <v>174</v>
      </c>
      <c r="AJ2112" s="464"/>
      <c r="AK2112" s="792"/>
      <c r="AL2112" s="792"/>
      <c r="AM2112" s="792"/>
      <c r="AN2112" s="792"/>
      <c r="AO2112" s="792"/>
      <c r="AP2112" s="792"/>
    </row>
    <row r="2113" spans="1:42" s="404" customFormat="1" ht="13.5" hidden="1" thickTop="1" x14ac:dyDescent="0.2">
      <c r="A2113" s="402"/>
      <c r="B2113" s="425" t="s">
        <v>482</v>
      </c>
      <c r="C2113" s="424" t="s">
        <v>870</v>
      </c>
      <c r="D2113" s="423" t="s">
        <v>705</v>
      </c>
      <c r="E2113" s="422" t="s">
        <v>238</v>
      </c>
      <c r="F2113" s="420"/>
      <c r="G2113" s="420"/>
      <c r="H2113" s="419">
        <v>2020</v>
      </c>
      <c r="I2113" s="418"/>
      <c r="J2113" s="439" t="s">
        <v>160</v>
      </c>
      <c r="K2113" s="417" t="s">
        <v>808</v>
      </c>
      <c r="L2113" s="824"/>
      <c r="M2113" s="825"/>
      <c r="N2113" s="792"/>
      <c r="O2113" s="829"/>
      <c r="P2113" s="832"/>
      <c r="Q2113" s="835"/>
      <c r="R2113" s="829"/>
      <c r="S2113" s="416" t="s">
        <v>173</v>
      </c>
      <c r="T2113" s="429"/>
      <c r="U2113" s="416" t="s">
        <v>171</v>
      </c>
      <c r="V2113" s="427"/>
      <c r="W2113" s="416" t="s">
        <v>170</v>
      </c>
      <c r="X2113" s="428"/>
      <c r="Y2113" s="416" t="s">
        <v>169</v>
      </c>
      <c r="Z2113" s="426"/>
      <c r="AA2113" s="416" t="s">
        <v>169</v>
      </c>
      <c r="AB2113" s="426"/>
      <c r="AC2113" s="416" t="s">
        <v>169</v>
      </c>
      <c r="AD2113" s="426"/>
      <c r="AE2113" s="478" t="s">
        <v>169</v>
      </c>
      <c r="AF2113" s="477"/>
      <c r="AG2113" s="463" t="s">
        <v>169</v>
      </c>
      <c r="AH2113" s="462"/>
      <c r="AI2113" s="781"/>
      <c r="AJ2113" s="782"/>
      <c r="AK2113" s="792"/>
      <c r="AL2113" s="792"/>
      <c r="AM2113" s="792"/>
      <c r="AN2113" s="792"/>
      <c r="AO2113" s="792"/>
      <c r="AP2113" s="792"/>
    </row>
    <row r="2114" spans="1:42" s="404" customFormat="1" ht="15" hidden="1" customHeight="1" x14ac:dyDescent="0.2">
      <c r="A2114" s="402"/>
      <c r="B2114" s="425" t="s">
        <v>482</v>
      </c>
      <c r="C2114" s="424" t="s">
        <v>870</v>
      </c>
      <c r="D2114" s="423" t="s">
        <v>705</v>
      </c>
      <c r="E2114" s="422" t="s">
        <v>238</v>
      </c>
      <c r="F2114" s="420"/>
      <c r="G2114" s="420"/>
      <c r="H2114" s="419">
        <v>2020</v>
      </c>
      <c r="I2114" s="418"/>
      <c r="J2114" s="439" t="s">
        <v>160</v>
      </c>
      <c r="K2114" s="417" t="s">
        <v>808</v>
      </c>
      <c r="L2114" s="824"/>
      <c r="M2114" s="825"/>
      <c r="N2114" s="792"/>
      <c r="O2114" s="829"/>
      <c r="P2114" s="832"/>
      <c r="Q2114" s="835"/>
      <c r="R2114" s="829"/>
      <c r="S2114" s="416" t="s">
        <v>168</v>
      </c>
      <c r="T2114" s="427"/>
      <c r="U2114" s="416" t="s">
        <v>167</v>
      </c>
      <c r="V2114" s="427"/>
      <c r="W2114" s="816"/>
      <c r="X2114" s="817"/>
      <c r="Y2114" s="416" t="s">
        <v>166</v>
      </c>
      <c r="Z2114" s="426">
        <f>IF(Z2112="",Z2113-Z2111,Z2113-Z2112)</f>
        <v>0</v>
      </c>
      <c r="AA2114" s="416" t="s">
        <v>166</v>
      </c>
      <c r="AB2114" s="426">
        <f>IF(AB2112="",AB2113-AB2111,AB2113-AB2112)</f>
        <v>0</v>
      </c>
      <c r="AC2114" s="416" t="s">
        <v>166</v>
      </c>
      <c r="AD2114" s="426">
        <f>IF(AD2112="",AD2113-AD2111,AD2113-AD2112)</f>
        <v>0</v>
      </c>
      <c r="AE2114" s="478" t="s">
        <v>166</v>
      </c>
      <c r="AF2114" s="477">
        <f>IF(AF2112="",AF2113-AF2111,AF2113-AF2112)</f>
        <v>0</v>
      </c>
      <c r="AG2114" s="463" t="s">
        <v>166</v>
      </c>
      <c r="AH2114" s="462">
        <v>0</v>
      </c>
      <c r="AI2114" s="781"/>
      <c r="AJ2114" s="782"/>
      <c r="AK2114" s="792"/>
      <c r="AL2114" s="792"/>
      <c r="AM2114" s="792"/>
      <c r="AN2114" s="792"/>
      <c r="AO2114" s="792"/>
      <c r="AP2114" s="792"/>
    </row>
    <row r="2115" spans="1:42" s="404" customFormat="1" ht="15" hidden="1" customHeight="1" x14ac:dyDescent="0.2">
      <c r="A2115" s="402"/>
      <c r="B2115" s="425" t="s">
        <v>482</v>
      </c>
      <c r="C2115" s="424" t="s">
        <v>870</v>
      </c>
      <c r="D2115" s="423" t="s">
        <v>705</v>
      </c>
      <c r="E2115" s="422" t="s">
        <v>238</v>
      </c>
      <c r="F2115" s="420"/>
      <c r="G2115" s="420"/>
      <c r="H2115" s="419">
        <v>2020</v>
      </c>
      <c r="I2115" s="418"/>
      <c r="J2115" s="439" t="s">
        <v>160</v>
      </c>
      <c r="K2115" s="417" t="s">
        <v>808</v>
      </c>
      <c r="L2115" s="824"/>
      <c r="M2115" s="825"/>
      <c r="N2115" s="792"/>
      <c r="O2115" s="829"/>
      <c r="P2115" s="832"/>
      <c r="Q2115" s="835"/>
      <c r="R2115" s="829"/>
      <c r="S2115" s="416" t="s">
        <v>165</v>
      </c>
      <c r="T2115" s="415"/>
      <c r="U2115" s="416" t="s">
        <v>164</v>
      </c>
      <c r="V2115" s="415"/>
      <c r="W2115" s="816"/>
      <c r="X2115" s="817"/>
      <c r="Y2115" s="816"/>
      <c r="Z2115" s="817"/>
      <c r="AA2115" s="816"/>
      <c r="AB2115" s="817"/>
      <c r="AC2115" s="816"/>
      <c r="AD2115" s="817"/>
      <c r="AE2115" s="857"/>
      <c r="AF2115" s="858"/>
      <c r="AG2115" s="781"/>
      <c r="AH2115" s="782"/>
      <c r="AI2115" s="781"/>
      <c r="AJ2115" s="782"/>
      <c r="AK2115" s="792"/>
      <c r="AL2115" s="792"/>
      <c r="AM2115" s="792"/>
      <c r="AN2115" s="792"/>
      <c r="AO2115" s="792"/>
      <c r="AP2115" s="792"/>
    </row>
    <row r="2116" spans="1:42" s="404" customFormat="1" ht="15" hidden="1" customHeight="1" thickBot="1" x14ac:dyDescent="0.25">
      <c r="A2116" s="402"/>
      <c r="B2116" s="414" t="s">
        <v>482</v>
      </c>
      <c r="C2116" s="413" t="s">
        <v>870</v>
      </c>
      <c r="D2116" s="412" t="s">
        <v>705</v>
      </c>
      <c r="E2116" s="411" t="s">
        <v>238</v>
      </c>
      <c r="F2116" s="409"/>
      <c r="G2116" s="409"/>
      <c r="H2116" s="408">
        <v>2020</v>
      </c>
      <c r="I2116" s="407"/>
      <c r="J2116" s="407" t="s">
        <v>160</v>
      </c>
      <c r="K2116" s="495" t="s">
        <v>808</v>
      </c>
      <c r="L2116" s="826"/>
      <c r="M2116" s="827"/>
      <c r="N2116" s="793"/>
      <c r="O2116" s="830"/>
      <c r="P2116" s="833"/>
      <c r="Q2116" s="836"/>
      <c r="R2116" s="830"/>
      <c r="S2116" s="406" t="s">
        <v>158</v>
      </c>
      <c r="T2116" s="451"/>
      <c r="U2116" s="820"/>
      <c r="V2116" s="821"/>
      <c r="W2116" s="818"/>
      <c r="X2116" s="819"/>
      <c r="Y2116" s="818"/>
      <c r="Z2116" s="819"/>
      <c r="AA2116" s="818"/>
      <c r="AB2116" s="819"/>
      <c r="AC2116" s="818"/>
      <c r="AD2116" s="819"/>
      <c r="AE2116" s="859"/>
      <c r="AF2116" s="860"/>
      <c r="AG2116" s="783"/>
      <c r="AH2116" s="784"/>
      <c r="AI2116" s="783"/>
      <c r="AJ2116" s="784"/>
      <c r="AK2116" s="793"/>
      <c r="AL2116" s="793"/>
      <c r="AM2116" s="793"/>
      <c r="AN2116" s="793"/>
      <c r="AO2116" s="793"/>
      <c r="AP2116" s="793"/>
    </row>
    <row r="2117" spans="1:42" s="404" customFormat="1" ht="12.75" customHeight="1" thickTop="1" x14ac:dyDescent="0.2">
      <c r="A2117" s="402"/>
      <c r="B2117" s="445" t="s">
        <v>482</v>
      </c>
      <c r="C2117" s="444" t="s">
        <v>867</v>
      </c>
      <c r="D2117" s="443" t="s">
        <v>705</v>
      </c>
      <c r="E2117" s="442" t="s">
        <v>50</v>
      </c>
      <c r="F2117" s="440">
        <v>43832</v>
      </c>
      <c r="G2117" s="440">
        <v>44196</v>
      </c>
      <c r="H2117" s="419">
        <v>2020</v>
      </c>
      <c r="I2117" s="418" t="s">
        <v>1934</v>
      </c>
      <c r="J2117" s="439" t="s">
        <v>160</v>
      </c>
      <c r="K2117" s="439" t="s">
        <v>808</v>
      </c>
      <c r="L2117" s="822" t="s">
        <v>869</v>
      </c>
      <c r="M2117" s="823"/>
      <c r="N2117" s="791" t="s">
        <v>280</v>
      </c>
      <c r="O2117" s="828" t="s">
        <v>325</v>
      </c>
      <c r="P2117" s="831">
        <v>9.66</v>
      </c>
      <c r="Q2117" s="834" t="s">
        <v>218</v>
      </c>
      <c r="R2117" s="828" t="s">
        <v>200</v>
      </c>
      <c r="S2117" s="434" t="s">
        <v>184</v>
      </c>
      <c r="T2117" s="438">
        <v>314254.78999999998</v>
      </c>
      <c r="U2117" s="434" t="s">
        <v>183</v>
      </c>
      <c r="V2117" s="437">
        <f>T2122+T2120-0.001</f>
        <v>44196.999000000003</v>
      </c>
      <c r="W2117" s="434" t="s">
        <v>182</v>
      </c>
      <c r="X2117" s="436">
        <f>T2117</f>
        <v>314254.78999999998</v>
      </c>
      <c r="Y2117" s="434" t="s">
        <v>181</v>
      </c>
      <c r="Z2117" s="435">
        <v>0.13109999999999999</v>
      </c>
      <c r="AA2117" s="466" t="s">
        <v>181</v>
      </c>
      <c r="AB2117" s="467">
        <v>0.33050000000000002</v>
      </c>
      <c r="AC2117" s="503" t="s">
        <v>181</v>
      </c>
      <c r="AD2117" s="502">
        <v>0.55759999999999998</v>
      </c>
      <c r="AE2117" s="480" t="s">
        <v>181</v>
      </c>
      <c r="AF2117" s="479">
        <v>0.55759999999999998</v>
      </c>
      <c r="AG2117" s="466" t="s">
        <v>181</v>
      </c>
      <c r="AH2117" s="467">
        <v>1</v>
      </c>
      <c r="AI2117" s="466" t="s">
        <v>180</v>
      </c>
      <c r="AJ2117" s="465">
        <v>17</v>
      </c>
      <c r="AK2117" s="791" t="s">
        <v>813</v>
      </c>
      <c r="AL2117" s="791" t="s">
        <v>813</v>
      </c>
      <c r="AM2117" s="791" t="s">
        <v>813</v>
      </c>
      <c r="AN2117" s="791" t="s">
        <v>813</v>
      </c>
      <c r="AO2117" s="791" t="s">
        <v>813</v>
      </c>
      <c r="AP2117" s="894" t="s">
        <v>2143</v>
      </c>
    </row>
    <row r="2118" spans="1:42" s="404" customFormat="1" ht="15" customHeight="1" x14ac:dyDescent="0.2">
      <c r="A2118" s="402"/>
      <c r="B2118" s="425" t="s">
        <v>482</v>
      </c>
      <c r="C2118" s="424" t="s">
        <v>867</v>
      </c>
      <c r="D2118" s="423" t="s">
        <v>705</v>
      </c>
      <c r="E2118" s="422" t="s">
        <v>50</v>
      </c>
      <c r="F2118" s="420">
        <v>43832</v>
      </c>
      <c r="G2118" s="420">
        <v>44196</v>
      </c>
      <c r="H2118" s="419">
        <v>2020</v>
      </c>
      <c r="I2118" s="418" t="s">
        <v>1934</v>
      </c>
      <c r="J2118" s="439" t="s">
        <v>160</v>
      </c>
      <c r="K2118" s="417" t="s">
        <v>808</v>
      </c>
      <c r="L2118" s="824"/>
      <c r="M2118" s="825"/>
      <c r="N2118" s="792"/>
      <c r="O2118" s="829"/>
      <c r="P2118" s="832"/>
      <c r="Q2118" s="835"/>
      <c r="R2118" s="829"/>
      <c r="S2118" s="416" t="s">
        <v>179</v>
      </c>
      <c r="T2118" s="432" t="s">
        <v>812</v>
      </c>
      <c r="U2118" s="416" t="s">
        <v>177</v>
      </c>
      <c r="V2118" s="415">
        <f>V2117+V2119+V2120</f>
        <v>44223.999000000003</v>
      </c>
      <c r="W2118" s="416" t="s">
        <v>176</v>
      </c>
      <c r="X2118" s="428">
        <f>X2117</f>
        <v>314254.78999999998</v>
      </c>
      <c r="Y2118" s="416" t="s">
        <v>175</v>
      </c>
      <c r="Z2118" s="426"/>
      <c r="AA2118" s="463" t="s">
        <v>175</v>
      </c>
      <c r="AB2118" s="462"/>
      <c r="AC2118" s="501" t="s">
        <v>175</v>
      </c>
      <c r="AD2118" s="500"/>
      <c r="AE2118" s="478" t="s">
        <v>175</v>
      </c>
      <c r="AF2118" s="477"/>
      <c r="AG2118" s="463" t="s">
        <v>175</v>
      </c>
      <c r="AH2118" s="462"/>
      <c r="AI2118" s="463" t="s">
        <v>174</v>
      </c>
      <c r="AJ2118" s="464">
        <v>374</v>
      </c>
      <c r="AK2118" s="792"/>
      <c r="AL2118" s="792"/>
      <c r="AM2118" s="792"/>
      <c r="AN2118" s="792"/>
      <c r="AO2118" s="792"/>
      <c r="AP2118" s="895"/>
    </row>
    <row r="2119" spans="1:42" s="404" customFormat="1" x14ac:dyDescent="0.2">
      <c r="A2119" s="402"/>
      <c r="B2119" s="425" t="s">
        <v>482</v>
      </c>
      <c r="C2119" s="424" t="s">
        <v>867</v>
      </c>
      <c r="D2119" s="423" t="s">
        <v>705</v>
      </c>
      <c r="E2119" s="422" t="s">
        <v>50</v>
      </c>
      <c r="F2119" s="420">
        <v>43832</v>
      </c>
      <c r="G2119" s="420">
        <v>44196</v>
      </c>
      <c r="H2119" s="419">
        <v>2020</v>
      </c>
      <c r="I2119" s="418" t="s">
        <v>1934</v>
      </c>
      <c r="J2119" s="439" t="s">
        <v>160</v>
      </c>
      <c r="K2119" s="417" t="s">
        <v>808</v>
      </c>
      <c r="L2119" s="824"/>
      <c r="M2119" s="825"/>
      <c r="N2119" s="792"/>
      <c r="O2119" s="829"/>
      <c r="P2119" s="832"/>
      <c r="Q2119" s="835"/>
      <c r="R2119" s="829"/>
      <c r="S2119" s="416" t="s">
        <v>173</v>
      </c>
      <c r="T2119" s="429" t="s">
        <v>192</v>
      </c>
      <c r="U2119" s="416" t="s">
        <v>171</v>
      </c>
      <c r="V2119" s="427">
        <v>27</v>
      </c>
      <c r="W2119" s="416" t="s">
        <v>170</v>
      </c>
      <c r="X2119" s="428">
        <f>X2118*Z2119</f>
        <v>41198.802968999997</v>
      </c>
      <c r="Y2119" s="416" t="s">
        <v>169</v>
      </c>
      <c r="Z2119" s="426">
        <v>0.13109999999999999</v>
      </c>
      <c r="AA2119" s="463" t="s">
        <v>169</v>
      </c>
      <c r="AB2119" s="462">
        <v>0.33050000000000002</v>
      </c>
      <c r="AC2119" s="501" t="s">
        <v>169</v>
      </c>
      <c r="AD2119" s="500">
        <v>0.55759999999999998</v>
      </c>
      <c r="AE2119" s="478" t="s">
        <v>169</v>
      </c>
      <c r="AF2119" s="477">
        <v>0.55759999999999998</v>
      </c>
      <c r="AG2119" s="463" t="s">
        <v>169</v>
      </c>
      <c r="AH2119" s="462">
        <v>1</v>
      </c>
      <c r="AI2119" s="781"/>
      <c r="AJ2119" s="782"/>
      <c r="AK2119" s="792"/>
      <c r="AL2119" s="792"/>
      <c r="AM2119" s="792"/>
      <c r="AN2119" s="792"/>
      <c r="AO2119" s="792"/>
      <c r="AP2119" s="895"/>
    </row>
    <row r="2120" spans="1:42" s="404" customFormat="1" ht="15" customHeight="1" x14ac:dyDescent="0.2">
      <c r="A2120" s="402"/>
      <c r="B2120" s="425" t="s">
        <v>482</v>
      </c>
      <c r="C2120" s="424" t="s">
        <v>867</v>
      </c>
      <c r="D2120" s="423" t="s">
        <v>705</v>
      </c>
      <c r="E2120" s="422" t="s">
        <v>50</v>
      </c>
      <c r="F2120" s="420">
        <v>43832</v>
      </c>
      <c r="G2120" s="420">
        <v>44196</v>
      </c>
      <c r="H2120" s="419">
        <v>2020</v>
      </c>
      <c r="I2120" s="418" t="s">
        <v>1934</v>
      </c>
      <c r="J2120" s="439" t="s">
        <v>160</v>
      </c>
      <c r="K2120" s="417" t="s">
        <v>808</v>
      </c>
      <c r="L2120" s="824"/>
      <c r="M2120" s="825"/>
      <c r="N2120" s="792"/>
      <c r="O2120" s="829"/>
      <c r="P2120" s="832"/>
      <c r="Q2120" s="835"/>
      <c r="R2120" s="829"/>
      <c r="S2120" s="416" t="s">
        <v>168</v>
      </c>
      <c r="T2120" s="427">
        <v>365</v>
      </c>
      <c r="U2120" s="416" t="s">
        <v>167</v>
      </c>
      <c r="V2120" s="427"/>
      <c r="W2120" s="816"/>
      <c r="X2120" s="817"/>
      <c r="Y2120" s="416" t="s">
        <v>166</v>
      </c>
      <c r="Z2120" s="426">
        <f>IF(Z2118="",Z2119-Z2117,Z2119-Z2118)</f>
        <v>0</v>
      </c>
      <c r="AA2120" s="463" t="s">
        <v>166</v>
      </c>
      <c r="AB2120" s="462">
        <f>IF(AB2118="",AB2119-AB2117,AB2119-AB2118)</f>
        <v>0</v>
      </c>
      <c r="AC2120" s="501" t="s">
        <v>166</v>
      </c>
      <c r="AD2120" s="500">
        <f>IF(AD2118="",AD2119-AD2117,AD2119-AD2118)</f>
        <v>0</v>
      </c>
      <c r="AE2120" s="478" t="s">
        <v>166</v>
      </c>
      <c r="AF2120" s="477">
        <f>IF(AF2118="",AF2119-AF2117,AF2119-AF2118)</f>
        <v>0</v>
      </c>
      <c r="AG2120" s="463" t="s">
        <v>166</v>
      </c>
      <c r="AH2120" s="462">
        <f>IF(AH2118="",AH2119-AH2117,AH2119-AH2118)</f>
        <v>0</v>
      </c>
      <c r="AI2120" s="781"/>
      <c r="AJ2120" s="782"/>
      <c r="AK2120" s="792"/>
      <c r="AL2120" s="792"/>
      <c r="AM2120" s="792"/>
      <c r="AN2120" s="792"/>
      <c r="AO2120" s="792"/>
      <c r="AP2120" s="895"/>
    </row>
    <row r="2121" spans="1:42" s="404" customFormat="1" ht="15" customHeight="1" x14ac:dyDescent="0.2">
      <c r="A2121" s="402"/>
      <c r="B2121" s="425" t="s">
        <v>482</v>
      </c>
      <c r="C2121" s="424" t="s">
        <v>867</v>
      </c>
      <c r="D2121" s="423" t="s">
        <v>705</v>
      </c>
      <c r="E2121" s="422" t="s">
        <v>50</v>
      </c>
      <c r="F2121" s="420">
        <v>43832</v>
      </c>
      <c r="G2121" s="420">
        <v>44196</v>
      </c>
      <c r="H2121" s="419">
        <v>2020</v>
      </c>
      <c r="I2121" s="418" t="s">
        <v>1934</v>
      </c>
      <c r="J2121" s="439" t="s">
        <v>160</v>
      </c>
      <c r="K2121" s="417" t="s">
        <v>808</v>
      </c>
      <c r="L2121" s="824"/>
      <c r="M2121" s="825"/>
      <c r="N2121" s="792"/>
      <c r="O2121" s="829"/>
      <c r="P2121" s="832"/>
      <c r="Q2121" s="835"/>
      <c r="R2121" s="829"/>
      <c r="S2121" s="416" t="s">
        <v>165</v>
      </c>
      <c r="T2121" s="415">
        <v>43832</v>
      </c>
      <c r="U2121" s="416" t="s">
        <v>164</v>
      </c>
      <c r="V2121" s="415">
        <v>44196</v>
      </c>
      <c r="W2121" s="816"/>
      <c r="X2121" s="817"/>
      <c r="Y2121" s="816"/>
      <c r="Z2121" s="817"/>
      <c r="AA2121" s="781"/>
      <c r="AB2121" s="782"/>
      <c r="AC2121" s="838"/>
      <c r="AD2121" s="839"/>
      <c r="AE2121" s="857"/>
      <c r="AF2121" s="858"/>
      <c r="AG2121" s="781"/>
      <c r="AH2121" s="782"/>
      <c r="AI2121" s="781"/>
      <c r="AJ2121" s="782"/>
      <c r="AK2121" s="792"/>
      <c r="AL2121" s="792"/>
      <c r="AM2121" s="792"/>
      <c r="AN2121" s="792"/>
      <c r="AO2121" s="792"/>
      <c r="AP2121" s="895"/>
    </row>
    <row r="2122" spans="1:42" s="404" customFormat="1" ht="15" customHeight="1" thickBot="1" x14ac:dyDescent="0.25">
      <c r="A2122" s="402"/>
      <c r="B2122" s="414" t="s">
        <v>482</v>
      </c>
      <c r="C2122" s="413" t="s">
        <v>867</v>
      </c>
      <c r="D2122" s="412" t="s">
        <v>705</v>
      </c>
      <c r="E2122" s="411" t="s">
        <v>50</v>
      </c>
      <c r="F2122" s="409">
        <v>43832</v>
      </c>
      <c r="G2122" s="409">
        <v>44196</v>
      </c>
      <c r="H2122" s="408">
        <v>2020</v>
      </c>
      <c r="I2122" s="407" t="s">
        <v>1934</v>
      </c>
      <c r="J2122" s="407" t="s">
        <v>160</v>
      </c>
      <c r="K2122" s="495" t="s">
        <v>808</v>
      </c>
      <c r="L2122" s="826"/>
      <c r="M2122" s="827"/>
      <c r="N2122" s="793"/>
      <c r="O2122" s="830"/>
      <c r="P2122" s="833"/>
      <c r="Q2122" s="836"/>
      <c r="R2122" s="830"/>
      <c r="S2122" s="406" t="s">
        <v>158</v>
      </c>
      <c r="T2122" s="451">
        <v>43832</v>
      </c>
      <c r="U2122" s="820"/>
      <c r="V2122" s="821"/>
      <c r="W2122" s="818"/>
      <c r="X2122" s="819"/>
      <c r="Y2122" s="818"/>
      <c r="Z2122" s="819"/>
      <c r="AA2122" s="783"/>
      <c r="AB2122" s="784"/>
      <c r="AC2122" s="840"/>
      <c r="AD2122" s="841"/>
      <c r="AE2122" s="859"/>
      <c r="AF2122" s="860"/>
      <c r="AG2122" s="783"/>
      <c r="AH2122" s="784"/>
      <c r="AI2122" s="783"/>
      <c r="AJ2122" s="784"/>
      <c r="AK2122" s="793"/>
      <c r="AL2122" s="793"/>
      <c r="AM2122" s="793"/>
      <c r="AN2122" s="793"/>
      <c r="AO2122" s="793"/>
      <c r="AP2122" s="896"/>
    </row>
    <row r="2123" spans="1:42" s="404" customFormat="1" ht="12.75" hidden="1" customHeight="1" thickTop="1" x14ac:dyDescent="0.2">
      <c r="A2123" s="402"/>
      <c r="B2123" s="445" t="s">
        <v>482</v>
      </c>
      <c r="C2123" s="444" t="s">
        <v>867</v>
      </c>
      <c r="D2123" s="443" t="s">
        <v>705</v>
      </c>
      <c r="E2123" s="442" t="s">
        <v>238</v>
      </c>
      <c r="F2123" s="440"/>
      <c r="G2123" s="440"/>
      <c r="H2123" s="419">
        <v>2020</v>
      </c>
      <c r="I2123" s="418"/>
      <c r="J2123" s="439" t="s">
        <v>160</v>
      </c>
      <c r="K2123" s="439" t="s">
        <v>808</v>
      </c>
      <c r="L2123" s="822" t="s">
        <v>869</v>
      </c>
      <c r="M2123" s="823"/>
      <c r="N2123" s="791" t="s">
        <v>280</v>
      </c>
      <c r="O2123" s="828" t="s">
        <v>325</v>
      </c>
      <c r="P2123" s="831">
        <v>9.66</v>
      </c>
      <c r="Q2123" s="834" t="s">
        <v>218</v>
      </c>
      <c r="R2123" s="828" t="s">
        <v>324</v>
      </c>
      <c r="S2123" s="434" t="s">
        <v>184</v>
      </c>
      <c r="T2123" s="438">
        <v>202483.66320000001</v>
      </c>
      <c r="U2123" s="434" t="s">
        <v>183</v>
      </c>
      <c r="V2123" s="437"/>
      <c r="W2123" s="434" t="s">
        <v>182</v>
      </c>
      <c r="X2123" s="436">
        <f>T2123</f>
        <v>202483.66320000001</v>
      </c>
      <c r="Y2123" s="434" t="s">
        <v>181</v>
      </c>
      <c r="Z2123" s="435"/>
      <c r="AA2123" s="434" t="s">
        <v>181</v>
      </c>
      <c r="AB2123" s="435"/>
      <c r="AC2123" s="434" t="s">
        <v>181</v>
      </c>
      <c r="AD2123" s="435"/>
      <c r="AE2123" s="480" t="s">
        <v>181</v>
      </c>
      <c r="AF2123" s="479"/>
      <c r="AG2123" s="466" t="s">
        <v>181</v>
      </c>
      <c r="AH2123" s="467"/>
      <c r="AI2123" s="466" t="s">
        <v>180</v>
      </c>
      <c r="AJ2123" s="465"/>
      <c r="AK2123" s="791" t="s">
        <v>868</v>
      </c>
      <c r="AL2123" s="791" t="s">
        <v>868</v>
      </c>
      <c r="AM2123" s="791" t="s">
        <v>868</v>
      </c>
      <c r="AN2123" s="791" t="s">
        <v>868</v>
      </c>
      <c r="AO2123" s="791" t="s">
        <v>868</v>
      </c>
      <c r="AP2123" s="791" t="s">
        <v>110</v>
      </c>
    </row>
    <row r="2124" spans="1:42" s="404" customFormat="1" ht="15" hidden="1" customHeight="1" x14ac:dyDescent="0.2">
      <c r="A2124" s="402"/>
      <c r="B2124" s="425" t="s">
        <v>482</v>
      </c>
      <c r="C2124" s="424" t="s">
        <v>867</v>
      </c>
      <c r="D2124" s="423" t="s">
        <v>705</v>
      </c>
      <c r="E2124" s="422" t="s">
        <v>238</v>
      </c>
      <c r="F2124" s="420"/>
      <c r="G2124" s="420"/>
      <c r="H2124" s="419">
        <v>2020</v>
      </c>
      <c r="I2124" s="418"/>
      <c r="J2124" s="439" t="s">
        <v>160</v>
      </c>
      <c r="K2124" s="417" t="s">
        <v>808</v>
      </c>
      <c r="L2124" s="824"/>
      <c r="M2124" s="825"/>
      <c r="N2124" s="792"/>
      <c r="O2124" s="829"/>
      <c r="P2124" s="832"/>
      <c r="Q2124" s="835"/>
      <c r="R2124" s="829"/>
      <c r="S2124" s="416" t="s">
        <v>179</v>
      </c>
      <c r="T2124" s="432"/>
      <c r="U2124" s="416" t="s">
        <v>177</v>
      </c>
      <c r="V2124" s="415"/>
      <c r="W2124" s="416" t="s">
        <v>176</v>
      </c>
      <c r="X2124" s="428">
        <f>X2123</f>
        <v>202483.66320000001</v>
      </c>
      <c r="Y2124" s="416" t="s">
        <v>175</v>
      </c>
      <c r="Z2124" s="426"/>
      <c r="AA2124" s="416" t="s">
        <v>175</v>
      </c>
      <c r="AB2124" s="426"/>
      <c r="AC2124" s="416" t="s">
        <v>175</v>
      </c>
      <c r="AD2124" s="426"/>
      <c r="AE2124" s="478" t="s">
        <v>175</v>
      </c>
      <c r="AF2124" s="477"/>
      <c r="AG2124" s="463" t="s">
        <v>175</v>
      </c>
      <c r="AH2124" s="462"/>
      <c r="AI2124" s="463" t="s">
        <v>174</v>
      </c>
      <c r="AJ2124" s="464"/>
      <c r="AK2124" s="792"/>
      <c r="AL2124" s="792"/>
      <c r="AM2124" s="792"/>
      <c r="AN2124" s="792"/>
      <c r="AO2124" s="792"/>
      <c r="AP2124" s="792"/>
    </row>
    <row r="2125" spans="1:42" s="404" customFormat="1" ht="13.5" hidden="1" thickTop="1" x14ac:dyDescent="0.2">
      <c r="A2125" s="402"/>
      <c r="B2125" s="425" t="s">
        <v>482</v>
      </c>
      <c r="C2125" s="424" t="s">
        <v>867</v>
      </c>
      <c r="D2125" s="423" t="s">
        <v>705</v>
      </c>
      <c r="E2125" s="422" t="s">
        <v>238</v>
      </c>
      <c r="F2125" s="420"/>
      <c r="G2125" s="420"/>
      <c r="H2125" s="419">
        <v>2020</v>
      </c>
      <c r="I2125" s="418"/>
      <c r="J2125" s="439" t="s">
        <v>160</v>
      </c>
      <c r="K2125" s="417" t="s">
        <v>808</v>
      </c>
      <c r="L2125" s="824"/>
      <c r="M2125" s="825"/>
      <c r="N2125" s="792"/>
      <c r="O2125" s="829"/>
      <c r="P2125" s="832"/>
      <c r="Q2125" s="835"/>
      <c r="R2125" s="829"/>
      <c r="S2125" s="416" t="s">
        <v>173</v>
      </c>
      <c r="T2125" s="429"/>
      <c r="U2125" s="416" t="s">
        <v>171</v>
      </c>
      <c r="V2125" s="427"/>
      <c r="W2125" s="416" t="s">
        <v>170</v>
      </c>
      <c r="X2125" s="428"/>
      <c r="Y2125" s="416" t="s">
        <v>169</v>
      </c>
      <c r="Z2125" s="426"/>
      <c r="AA2125" s="416" t="s">
        <v>169</v>
      </c>
      <c r="AB2125" s="426"/>
      <c r="AC2125" s="416" t="s">
        <v>169</v>
      </c>
      <c r="AD2125" s="426"/>
      <c r="AE2125" s="478" t="s">
        <v>169</v>
      </c>
      <c r="AF2125" s="477"/>
      <c r="AG2125" s="463" t="s">
        <v>169</v>
      </c>
      <c r="AH2125" s="462"/>
      <c r="AI2125" s="781"/>
      <c r="AJ2125" s="782"/>
      <c r="AK2125" s="792"/>
      <c r="AL2125" s="792"/>
      <c r="AM2125" s="792"/>
      <c r="AN2125" s="792"/>
      <c r="AO2125" s="792"/>
      <c r="AP2125" s="792"/>
    </row>
    <row r="2126" spans="1:42" s="404" customFormat="1" ht="15" hidden="1" customHeight="1" x14ac:dyDescent="0.2">
      <c r="A2126" s="402"/>
      <c r="B2126" s="425" t="s">
        <v>482</v>
      </c>
      <c r="C2126" s="424" t="s">
        <v>867</v>
      </c>
      <c r="D2126" s="423" t="s">
        <v>705</v>
      </c>
      <c r="E2126" s="422" t="s">
        <v>238</v>
      </c>
      <c r="F2126" s="420"/>
      <c r="G2126" s="420"/>
      <c r="H2126" s="419">
        <v>2020</v>
      </c>
      <c r="I2126" s="418"/>
      <c r="J2126" s="439" t="s">
        <v>160</v>
      </c>
      <c r="K2126" s="417" t="s">
        <v>808</v>
      </c>
      <c r="L2126" s="824"/>
      <c r="M2126" s="825"/>
      <c r="N2126" s="792"/>
      <c r="O2126" s="829"/>
      <c r="P2126" s="832"/>
      <c r="Q2126" s="835"/>
      <c r="R2126" s="829"/>
      <c r="S2126" s="416" t="s">
        <v>168</v>
      </c>
      <c r="T2126" s="427"/>
      <c r="U2126" s="416" t="s">
        <v>167</v>
      </c>
      <c r="V2126" s="427"/>
      <c r="W2126" s="816"/>
      <c r="X2126" s="817"/>
      <c r="Y2126" s="416" t="s">
        <v>166</v>
      </c>
      <c r="Z2126" s="426">
        <f>IF(Z2124="",Z2125-Z2123,Z2125-Z2124)</f>
        <v>0</v>
      </c>
      <c r="AA2126" s="416" t="s">
        <v>166</v>
      </c>
      <c r="AB2126" s="426">
        <f>IF(AB2124="",AB2125-AB2123,AB2125-AB2124)</f>
        <v>0</v>
      </c>
      <c r="AC2126" s="416" t="s">
        <v>166</v>
      </c>
      <c r="AD2126" s="426">
        <f>IF(AD2124="",AD2125-AD2123,AD2125-AD2124)</f>
        <v>0</v>
      </c>
      <c r="AE2126" s="478" t="s">
        <v>166</v>
      </c>
      <c r="AF2126" s="477">
        <f>IF(AF2124="",AF2125-AF2123,AF2125-AF2124)</f>
        <v>0</v>
      </c>
      <c r="AG2126" s="463" t="s">
        <v>166</v>
      </c>
      <c r="AH2126" s="462">
        <f>IF(AH2124="",AH2125-AH2123,AH2125-AH2124)</f>
        <v>0</v>
      </c>
      <c r="AI2126" s="781"/>
      <c r="AJ2126" s="782"/>
      <c r="AK2126" s="792"/>
      <c r="AL2126" s="792"/>
      <c r="AM2126" s="792"/>
      <c r="AN2126" s="792"/>
      <c r="AO2126" s="792"/>
      <c r="AP2126" s="792"/>
    </row>
    <row r="2127" spans="1:42" s="404" customFormat="1" ht="15" hidden="1" customHeight="1" x14ac:dyDescent="0.2">
      <c r="A2127" s="402"/>
      <c r="B2127" s="425" t="s">
        <v>482</v>
      </c>
      <c r="C2127" s="424" t="s">
        <v>867</v>
      </c>
      <c r="D2127" s="423" t="s">
        <v>705</v>
      </c>
      <c r="E2127" s="422" t="s">
        <v>238</v>
      </c>
      <c r="F2127" s="420"/>
      <c r="G2127" s="420"/>
      <c r="H2127" s="419">
        <v>2020</v>
      </c>
      <c r="I2127" s="418"/>
      <c r="J2127" s="439" t="s">
        <v>160</v>
      </c>
      <c r="K2127" s="417" t="s">
        <v>808</v>
      </c>
      <c r="L2127" s="824"/>
      <c r="M2127" s="825"/>
      <c r="N2127" s="792"/>
      <c r="O2127" s="829"/>
      <c r="P2127" s="832"/>
      <c r="Q2127" s="835"/>
      <c r="R2127" s="829"/>
      <c r="S2127" s="416" t="s">
        <v>165</v>
      </c>
      <c r="T2127" s="415"/>
      <c r="U2127" s="416" t="s">
        <v>164</v>
      </c>
      <c r="V2127" s="415"/>
      <c r="W2127" s="816"/>
      <c r="X2127" s="817"/>
      <c r="Y2127" s="816"/>
      <c r="Z2127" s="817"/>
      <c r="AA2127" s="816"/>
      <c r="AB2127" s="817"/>
      <c r="AC2127" s="816"/>
      <c r="AD2127" s="817"/>
      <c r="AE2127" s="857"/>
      <c r="AF2127" s="858"/>
      <c r="AG2127" s="781"/>
      <c r="AH2127" s="782"/>
      <c r="AI2127" s="781"/>
      <c r="AJ2127" s="782"/>
      <c r="AK2127" s="792"/>
      <c r="AL2127" s="792"/>
      <c r="AM2127" s="792"/>
      <c r="AN2127" s="792"/>
      <c r="AO2127" s="792"/>
      <c r="AP2127" s="792"/>
    </row>
    <row r="2128" spans="1:42" s="404" customFormat="1" ht="15" hidden="1" customHeight="1" thickBot="1" x14ac:dyDescent="0.25">
      <c r="A2128" s="402"/>
      <c r="B2128" s="414" t="s">
        <v>482</v>
      </c>
      <c r="C2128" s="413" t="s">
        <v>867</v>
      </c>
      <c r="D2128" s="412" t="s">
        <v>705</v>
      </c>
      <c r="E2128" s="411" t="s">
        <v>238</v>
      </c>
      <c r="F2128" s="409"/>
      <c r="G2128" s="409"/>
      <c r="H2128" s="408">
        <v>2020</v>
      </c>
      <c r="I2128" s="407"/>
      <c r="J2128" s="407" t="s">
        <v>160</v>
      </c>
      <c r="K2128" s="495" t="s">
        <v>808</v>
      </c>
      <c r="L2128" s="826"/>
      <c r="M2128" s="827"/>
      <c r="N2128" s="793"/>
      <c r="O2128" s="830"/>
      <c r="P2128" s="833"/>
      <c r="Q2128" s="836"/>
      <c r="R2128" s="830"/>
      <c r="S2128" s="406" t="s">
        <v>158</v>
      </c>
      <c r="T2128" s="451"/>
      <c r="U2128" s="820"/>
      <c r="V2128" s="821"/>
      <c r="W2128" s="818"/>
      <c r="X2128" s="819"/>
      <c r="Y2128" s="818"/>
      <c r="Z2128" s="819"/>
      <c r="AA2128" s="818"/>
      <c r="AB2128" s="819"/>
      <c r="AC2128" s="818"/>
      <c r="AD2128" s="819"/>
      <c r="AE2128" s="859"/>
      <c r="AF2128" s="860"/>
      <c r="AG2128" s="783"/>
      <c r="AH2128" s="784"/>
      <c r="AI2128" s="783"/>
      <c r="AJ2128" s="784"/>
      <c r="AK2128" s="793"/>
      <c r="AL2128" s="793"/>
      <c r="AM2128" s="793"/>
      <c r="AN2128" s="793"/>
      <c r="AO2128" s="793"/>
      <c r="AP2128" s="793"/>
    </row>
    <row r="2129" spans="1:42" s="404" customFormat="1" ht="12.75" customHeight="1" thickTop="1" x14ac:dyDescent="0.2">
      <c r="A2129" s="402"/>
      <c r="B2129" s="445" t="s">
        <v>482</v>
      </c>
      <c r="C2129" s="444" t="s">
        <v>864</v>
      </c>
      <c r="D2129" s="443" t="s">
        <v>705</v>
      </c>
      <c r="E2129" s="442" t="s">
        <v>50</v>
      </c>
      <c r="F2129" s="440">
        <v>43832</v>
      </c>
      <c r="G2129" s="440">
        <v>44196</v>
      </c>
      <c r="H2129" s="419">
        <v>2020</v>
      </c>
      <c r="I2129" s="418" t="s">
        <v>1934</v>
      </c>
      <c r="J2129" s="439" t="s">
        <v>160</v>
      </c>
      <c r="K2129" s="439" t="s">
        <v>808</v>
      </c>
      <c r="L2129" s="822" t="s">
        <v>866</v>
      </c>
      <c r="M2129" s="823"/>
      <c r="N2129" s="791" t="s">
        <v>280</v>
      </c>
      <c r="O2129" s="828" t="s">
        <v>325</v>
      </c>
      <c r="P2129" s="831">
        <v>0.46</v>
      </c>
      <c r="Q2129" s="834" t="s">
        <v>218</v>
      </c>
      <c r="R2129" s="828" t="s">
        <v>200</v>
      </c>
      <c r="S2129" s="434" t="s">
        <v>184</v>
      </c>
      <c r="T2129" s="438">
        <v>46556.26</v>
      </c>
      <c r="U2129" s="434" t="s">
        <v>183</v>
      </c>
      <c r="V2129" s="437">
        <f>T2134+T2132-0.001</f>
        <v>44196.999000000003</v>
      </c>
      <c r="W2129" s="434" t="s">
        <v>182</v>
      </c>
      <c r="X2129" s="436">
        <f>T2129</f>
        <v>46556.26</v>
      </c>
      <c r="Y2129" s="434" t="s">
        <v>181</v>
      </c>
      <c r="Z2129" s="435">
        <v>0.1623</v>
      </c>
      <c r="AA2129" s="434" t="s">
        <v>181</v>
      </c>
      <c r="AB2129" s="435">
        <v>0.3075</v>
      </c>
      <c r="AC2129" s="499" t="s">
        <v>181</v>
      </c>
      <c r="AD2129" s="498">
        <v>0.63480000000000003</v>
      </c>
      <c r="AE2129" s="480" t="s">
        <v>181</v>
      </c>
      <c r="AF2129" s="479">
        <v>0.63480000000000003</v>
      </c>
      <c r="AG2129" s="466" t="s">
        <v>181</v>
      </c>
      <c r="AH2129" s="467">
        <v>1</v>
      </c>
      <c r="AI2129" s="466" t="s">
        <v>180</v>
      </c>
      <c r="AJ2129" s="465">
        <v>17</v>
      </c>
      <c r="AK2129" s="791" t="s">
        <v>813</v>
      </c>
      <c r="AL2129" s="791" t="s">
        <v>813</v>
      </c>
      <c r="AM2129" s="791" t="s">
        <v>813</v>
      </c>
      <c r="AN2129" s="791" t="s">
        <v>813</v>
      </c>
      <c r="AO2129" s="791" t="s">
        <v>813</v>
      </c>
      <c r="AP2129" s="894" t="s">
        <v>2143</v>
      </c>
    </row>
    <row r="2130" spans="1:42" s="404" customFormat="1" ht="15" customHeight="1" x14ac:dyDescent="0.2">
      <c r="A2130" s="402"/>
      <c r="B2130" s="425" t="s">
        <v>482</v>
      </c>
      <c r="C2130" s="424" t="s">
        <v>864</v>
      </c>
      <c r="D2130" s="423" t="s">
        <v>705</v>
      </c>
      <c r="E2130" s="422" t="s">
        <v>50</v>
      </c>
      <c r="F2130" s="420">
        <v>43832</v>
      </c>
      <c r="G2130" s="420">
        <v>44196</v>
      </c>
      <c r="H2130" s="419">
        <v>2020</v>
      </c>
      <c r="I2130" s="418" t="s">
        <v>1934</v>
      </c>
      <c r="J2130" s="439" t="s">
        <v>160</v>
      </c>
      <c r="K2130" s="417" t="s">
        <v>808</v>
      </c>
      <c r="L2130" s="824"/>
      <c r="M2130" s="825"/>
      <c r="N2130" s="792"/>
      <c r="O2130" s="829"/>
      <c r="P2130" s="832"/>
      <c r="Q2130" s="835"/>
      <c r="R2130" s="829"/>
      <c r="S2130" s="416" t="s">
        <v>179</v>
      </c>
      <c r="T2130" s="432" t="s">
        <v>812</v>
      </c>
      <c r="U2130" s="416" t="s">
        <v>177</v>
      </c>
      <c r="V2130" s="415">
        <f>V2129+V2131+V2132</f>
        <v>44223.999000000003</v>
      </c>
      <c r="W2130" s="416" t="s">
        <v>176</v>
      </c>
      <c r="X2130" s="428">
        <f>X2129</f>
        <v>46556.26</v>
      </c>
      <c r="Y2130" s="416" t="s">
        <v>175</v>
      </c>
      <c r="Z2130" s="426"/>
      <c r="AA2130" s="416" t="s">
        <v>175</v>
      </c>
      <c r="AB2130" s="426"/>
      <c r="AC2130" s="497" t="s">
        <v>175</v>
      </c>
      <c r="AD2130" s="496"/>
      <c r="AE2130" s="478" t="s">
        <v>175</v>
      </c>
      <c r="AF2130" s="477"/>
      <c r="AG2130" s="463" t="s">
        <v>175</v>
      </c>
      <c r="AH2130" s="462"/>
      <c r="AI2130" s="463" t="s">
        <v>174</v>
      </c>
      <c r="AJ2130" s="464">
        <v>374</v>
      </c>
      <c r="AK2130" s="792"/>
      <c r="AL2130" s="792"/>
      <c r="AM2130" s="792"/>
      <c r="AN2130" s="792"/>
      <c r="AO2130" s="792"/>
      <c r="AP2130" s="895"/>
    </row>
    <row r="2131" spans="1:42" s="404" customFormat="1" x14ac:dyDescent="0.2">
      <c r="A2131" s="402"/>
      <c r="B2131" s="425" t="s">
        <v>482</v>
      </c>
      <c r="C2131" s="424" t="s">
        <v>864</v>
      </c>
      <c r="D2131" s="423" t="s">
        <v>705</v>
      </c>
      <c r="E2131" s="422" t="s">
        <v>50</v>
      </c>
      <c r="F2131" s="420">
        <v>43832</v>
      </c>
      <c r="G2131" s="420">
        <v>44196</v>
      </c>
      <c r="H2131" s="419">
        <v>2020</v>
      </c>
      <c r="I2131" s="418" t="s">
        <v>1934</v>
      </c>
      <c r="J2131" s="439" t="s">
        <v>160</v>
      </c>
      <c r="K2131" s="417" t="s">
        <v>808</v>
      </c>
      <c r="L2131" s="824"/>
      <c r="M2131" s="825"/>
      <c r="N2131" s="792"/>
      <c r="O2131" s="829"/>
      <c r="P2131" s="832"/>
      <c r="Q2131" s="835"/>
      <c r="R2131" s="829"/>
      <c r="S2131" s="416" t="s">
        <v>173</v>
      </c>
      <c r="T2131" s="429" t="s">
        <v>192</v>
      </c>
      <c r="U2131" s="416" t="s">
        <v>171</v>
      </c>
      <c r="V2131" s="427">
        <v>27</v>
      </c>
      <c r="W2131" s="416" t="s">
        <v>170</v>
      </c>
      <c r="X2131" s="428">
        <f>X2130*Z2131</f>
        <v>7556.0809980000004</v>
      </c>
      <c r="Y2131" s="416" t="s">
        <v>169</v>
      </c>
      <c r="Z2131" s="426">
        <v>0.1623</v>
      </c>
      <c r="AA2131" s="416" t="s">
        <v>169</v>
      </c>
      <c r="AB2131" s="426">
        <v>0.3075</v>
      </c>
      <c r="AC2131" s="497" t="s">
        <v>169</v>
      </c>
      <c r="AD2131" s="496">
        <v>0.63480000000000003</v>
      </c>
      <c r="AE2131" s="478" t="s">
        <v>169</v>
      </c>
      <c r="AF2131" s="477">
        <v>0.63480000000000003</v>
      </c>
      <c r="AG2131" s="463" t="s">
        <v>169</v>
      </c>
      <c r="AH2131" s="462">
        <v>1</v>
      </c>
      <c r="AI2131" s="781"/>
      <c r="AJ2131" s="782"/>
      <c r="AK2131" s="792"/>
      <c r="AL2131" s="792"/>
      <c r="AM2131" s="792"/>
      <c r="AN2131" s="792"/>
      <c r="AO2131" s="792"/>
      <c r="AP2131" s="895"/>
    </row>
    <row r="2132" spans="1:42" s="404" customFormat="1" ht="15" customHeight="1" x14ac:dyDescent="0.2">
      <c r="A2132" s="402"/>
      <c r="B2132" s="425" t="s">
        <v>482</v>
      </c>
      <c r="C2132" s="424" t="s">
        <v>864</v>
      </c>
      <c r="D2132" s="423" t="s">
        <v>705</v>
      </c>
      <c r="E2132" s="422" t="s">
        <v>50</v>
      </c>
      <c r="F2132" s="420">
        <v>43832</v>
      </c>
      <c r="G2132" s="420">
        <v>44196</v>
      </c>
      <c r="H2132" s="419">
        <v>2020</v>
      </c>
      <c r="I2132" s="418" t="s">
        <v>1934</v>
      </c>
      <c r="J2132" s="439" t="s">
        <v>160</v>
      </c>
      <c r="K2132" s="417" t="s">
        <v>808</v>
      </c>
      <c r="L2132" s="824"/>
      <c r="M2132" s="825"/>
      <c r="N2132" s="792"/>
      <c r="O2132" s="829"/>
      <c r="P2132" s="832"/>
      <c r="Q2132" s="835"/>
      <c r="R2132" s="829"/>
      <c r="S2132" s="416" t="s">
        <v>168</v>
      </c>
      <c r="T2132" s="427">
        <v>365</v>
      </c>
      <c r="U2132" s="416" t="s">
        <v>167</v>
      </c>
      <c r="V2132" s="427"/>
      <c r="W2132" s="816"/>
      <c r="X2132" s="817"/>
      <c r="Y2132" s="416" t="s">
        <v>166</v>
      </c>
      <c r="Z2132" s="426">
        <f>IF(Z2130="",Z2131-Z2129,Z2131-Z2130)</f>
        <v>0</v>
      </c>
      <c r="AA2132" s="416" t="s">
        <v>166</v>
      </c>
      <c r="AB2132" s="426">
        <f>IF(AB2130="",AB2131-AB2129,AB2131-AB2130)</f>
        <v>0</v>
      </c>
      <c r="AC2132" s="497" t="s">
        <v>166</v>
      </c>
      <c r="AD2132" s="496">
        <f>IF(AD2130="",AD2131-AD2129,AD2131-AD2130)</f>
        <v>0</v>
      </c>
      <c r="AE2132" s="478" t="s">
        <v>166</v>
      </c>
      <c r="AF2132" s="477">
        <f>IF(AF2130="",AF2131-AF2129,AF2131-AF2130)</f>
        <v>0</v>
      </c>
      <c r="AG2132" s="463" t="s">
        <v>166</v>
      </c>
      <c r="AH2132" s="462">
        <f>IF(AH2130="",AH2131-AH2129,AH2131-AH2130)</f>
        <v>0</v>
      </c>
      <c r="AI2132" s="781"/>
      <c r="AJ2132" s="782"/>
      <c r="AK2132" s="792"/>
      <c r="AL2132" s="792"/>
      <c r="AM2132" s="792"/>
      <c r="AN2132" s="792"/>
      <c r="AO2132" s="792"/>
      <c r="AP2132" s="895"/>
    </row>
    <row r="2133" spans="1:42" s="404" customFormat="1" ht="15" customHeight="1" x14ac:dyDescent="0.2">
      <c r="A2133" s="402"/>
      <c r="B2133" s="425" t="s">
        <v>482</v>
      </c>
      <c r="C2133" s="424" t="s">
        <v>864</v>
      </c>
      <c r="D2133" s="423" t="s">
        <v>705</v>
      </c>
      <c r="E2133" s="422" t="s">
        <v>50</v>
      </c>
      <c r="F2133" s="420">
        <v>43832</v>
      </c>
      <c r="G2133" s="420">
        <v>44196</v>
      </c>
      <c r="H2133" s="419">
        <v>2020</v>
      </c>
      <c r="I2133" s="418" t="s">
        <v>1934</v>
      </c>
      <c r="J2133" s="439" t="s">
        <v>160</v>
      </c>
      <c r="K2133" s="417" t="s">
        <v>808</v>
      </c>
      <c r="L2133" s="824"/>
      <c r="M2133" s="825"/>
      <c r="N2133" s="792"/>
      <c r="O2133" s="829"/>
      <c r="P2133" s="832"/>
      <c r="Q2133" s="835"/>
      <c r="R2133" s="829"/>
      <c r="S2133" s="416" t="s">
        <v>165</v>
      </c>
      <c r="T2133" s="415">
        <v>43832</v>
      </c>
      <c r="U2133" s="416" t="s">
        <v>164</v>
      </c>
      <c r="V2133" s="415">
        <v>44196</v>
      </c>
      <c r="W2133" s="816"/>
      <c r="X2133" s="817"/>
      <c r="Y2133" s="816"/>
      <c r="Z2133" s="817"/>
      <c r="AA2133" s="816"/>
      <c r="AB2133" s="817"/>
      <c r="AC2133" s="869"/>
      <c r="AD2133" s="870"/>
      <c r="AE2133" s="857"/>
      <c r="AF2133" s="858"/>
      <c r="AG2133" s="781"/>
      <c r="AH2133" s="782"/>
      <c r="AI2133" s="781"/>
      <c r="AJ2133" s="782"/>
      <c r="AK2133" s="792"/>
      <c r="AL2133" s="792"/>
      <c r="AM2133" s="792"/>
      <c r="AN2133" s="792"/>
      <c r="AO2133" s="792"/>
      <c r="AP2133" s="895"/>
    </row>
    <row r="2134" spans="1:42" s="404" customFormat="1" ht="15" customHeight="1" thickBot="1" x14ac:dyDescent="0.25">
      <c r="A2134" s="402"/>
      <c r="B2134" s="414" t="s">
        <v>482</v>
      </c>
      <c r="C2134" s="413" t="s">
        <v>864</v>
      </c>
      <c r="D2134" s="412" t="s">
        <v>705</v>
      </c>
      <c r="E2134" s="411" t="s">
        <v>50</v>
      </c>
      <c r="F2134" s="409">
        <v>43832</v>
      </c>
      <c r="G2134" s="409">
        <v>44196</v>
      </c>
      <c r="H2134" s="408">
        <v>2020</v>
      </c>
      <c r="I2134" s="407" t="s">
        <v>1934</v>
      </c>
      <c r="J2134" s="407" t="s">
        <v>160</v>
      </c>
      <c r="K2134" s="495" t="s">
        <v>808</v>
      </c>
      <c r="L2134" s="826"/>
      <c r="M2134" s="827"/>
      <c r="N2134" s="793"/>
      <c r="O2134" s="830"/>
      <c r="P2134" s="833"/>
      <c r="Q2134" s="836"/>
      <c r="R2134" s="830"/>
      <c r="S2134" s="406" t="s">
        <v>158</v>
      </c>
      <c r="T2134" s="451">
        <v>43832</v>
      </c>
      <c r="U2134" s="820"/>
      <c r="V2134" s="821"/>
      <c r="W2134" s="818"/>
      <c r="X2134" s="819"/>
      <c r="Y2134" s="818"/>
      <c r="Z2134" s="819"/>
      <c r="AA2134" s="818"/>
      <c r="AB2134" s="819"/>
      <c r="AC2134" s="871"/>
      <c r="AD2134" s="872"/>
      <c r="AE2134" s="859"/>
      <c r="AF2134" s="860"/>
      <c r="AG2134" s="783"/>
      <c r="AH2134" s="784"/>
      <c r="AI2134" s="783"/>
      <c r="AJ2134" s="784"/>
      <c r="AK2134" s="793"/>
      <c r="AL2134" s="793"/>
      <c r="AM2134" s="793"/>
      <c r="AN2134" s="793"/>
      <c r="AO2134" s="793"/>
      <c r="AP2134" s="896"/>
    </row>
    <row r="2135" spans="1:42" s="404" customFormat="1" ht="12.75" hidden="1" customHeight="1" thickTop="1" x14ac:dyDescent="0.2">
      <c r="A2135" s="402"/>
      <c r="B2135" s="445" t="s">
        <v>482</v>
      </c>
      <c r="C2135" s="444" t="s">
        <v>864</v>
      </c>
      <c r="D2135" s="443" t="s">
        <v>705</v>
      </c>
      <c r="E2135" s="442" t="s">
        <v>238</v>
      </c>
      <c r="F2135" s="440"/>
      <c r="G2135" s="440"/>
      <c r="H2135" s="419">
        <v>2020</v>
      </c>
      <c r="I2135" s="418"/>
      <c r="J2135" s="418" t="s">
        <v>987</v>
      </c>
      <c r="K2135" s="439" t="s">
        <v>808</v>
      </c>
      <c r="L2135" s="822" t="s">
        <v>866</v>
      </c>
      <c r="M2135" s="823"/>
      <c r="N2135" s="791" t="s">
        <v>280</v>
      </c>
      <c r="O2135" s="828" t="s">
        <v>325</v>
      </c>
      <c r="P2135" s="831">
        <v>0.46</v>
      </c>
      <c r="Q2135" s="834" t="s">
        <v>218</v>
      </c>
      <c r="R2135" s="828" t="s">
        <v>324</v>
      </c>
      <c r="S2135" s="434" t="s">
        <v>184</v>
      </c>
      <c r="T2135" s="438">
        <v>18835.689600000002</v>
      </c>
      <c r="U2135" s="434" t="s">
        <v>183</v>
      </c>
      <c r="V2135" s="437"/>
      <c r="W2135" s="434" t="s">
        <v>182</v>
      </c>
      <c r="X2135" s="436">
        <f>T2135</f>
        <v>18835.689600000002</v>
      </c>
      <c r="Y2135" s="434" t="s">
        <v>181</v>
      </c>
      <c r="Z2135" s="435"/>
      <c r="AA2135" s="434" t="s">
        <v>181</v>
      </c>
      <c r="AB2135" s="435"/>
      <c r="AC2135" s="434" t="s">
        <v>181</v>
      </c>
      <c r="AD2135" s="435"/>
      <c r="AE2135" s="480" t="s">
        <v>181</v>
      </c>
      <c r="AF2135" s="479"/>
      <c r="AG2135" s="466" t="s">
        <v>181</v>
      </c>
      <c r="AH2135" s="467"/>
      <c r="AI2135" s="466" t="s">
        <v>180</v>
      </c>
      <c r="AJ2135" s="465"/>
      <c r="AK2135" s="791" t="s">
        <v>865</v>
      </c>
      <c r="AL2135" s="791" t="s">
        <v>865</v>
      </c>
      <c r="AM2135" s="791" t="s">
        <v>865</v>
      </c>
      <c r="AN2135" s="791" t="s">
        <v>865</v>
      </c>
      <c r="AO2135" s="791" t="s">
        <v>865</v>
      </c>
      <c r="AP2135" s="791" t="s">
        <v>110</v>
      </c>
    </row>
    <row r="2136" spans="1:42" s="404" customFormat="1" ht="15" hidden="1" customHeight="1" x14ac:dyDescent="0.2">
      <c r="A2136" s="402"/>
      <c r="B2136" s="425" t="s">
        <v>482</v>
      </c>
      <c r="C2136" s="424" t="s">
        <v>864</v>
      </c>
      <c r="D2136" s="423" t="s">
        <v>705</v>
      </c>
      <c r="E2136" s="422" t="s">
        <v>238</v>
      </c>
      <c r="F2136" s="420"/>
      <c r="G2136" s="420"/>
      <c r="H2136" s="419">
        <v>2020</v>
      </c>
      <c r="I2136" s="418"/>
      <c r="J2136" s="418" t="s">
        <v>987</v>
      </c>
      <c r="K2136" s="417" t="s">
        <v>808</v>
      </c>
      <c r="L2136" s="824"/>
      <c r="M2136" s="825"/>
      <c r="N2136" s="792"/>
      <c r="O2136" s="829"/>
      <c r="P2136" s="832"/>
      <c r="Q2136" s="835"/>
      <c r="R2136" s="829"/>
      <c r="S2136" s="416" t="s">
        <v>179</v>
      </c>
      <c r="T2136" s="432"/>
      <c r="U2136" s="416" t="s">
        <v>177</v>
      </c>
      <c r="V2136" s="415"/>
      <c r="W2136" s="416" t="s">
        <v>176</v>
      </c>
      <c r="X2136" s="428">
        <f>X2135</f>
        <v>18835.689600000002</v>
      </c>
      <c r="Y2136" s="416" t="s">
        <v>175</v>
      </c>
      <c r="Z2136" s="426"/>
      <c r="AA2136" s="416" t="s">
        <v>175</v>
      </c>
      <c r="AB2136" s="426"/>
      <c r="AC2136" s="416" t="s">
        <v>175</v>
      </c>
      <c r="AD2136" s="426"/>
      <c r="AE2136" s="478" t="s">
        <v>175</v>
      </c>
      <c r="AF2136" s="477"/>
      <c r="AG2136" s="463" t="s">
        <v>175</v>
      </c>
      <c r="AH2136" s="462"/>
      <c r="AI2136" s="463" t="s">
        <v>174</v>
      </c>
      <c r="AJ2136" s="464"/>
      <c r="AK2136" s="792"/>
      <c r="AL2136" s="792"/>
      <c r="AM2136" s="792"/>
      <c r="AN2136" s="792"/>
      <c r="AO2136" s="792"/>
      <c r="AP2136" s="792"/>
    </row>
    <row r="2137" spans="1:42" s="404" customFormat="1" ht="13.5" hidden="1" thickTop="1" x14ac:dyDescent="0.2">
      <c r="A2137" s="402"/>
      <c r="B2137" s="425" t="s">
        <v>482</v>
      </c>
      <c r="C2137" s="424" t="s">
        <v>864</v>
      </c>
      <c r="D2137" s="423" t="s">
        <v>705</v>
      </c>
      <c r="E2137" s="422" t="s">
        <v>238</v>
      </c>
      <c r="F2137" s="420"/>
      <c r="G2137" s="420"/>
      <c r="H2137" s="419">
        <v>2020</v>
      </c>
      <c r="I2137" s="418"/>
      <c r="J2137" s="418" t="s">
        <v>987</v>
      </c>
      <c r="K2137" s="417" t="s">
        <v>808</v>
      </c>
      <c r="L2137" s="824"/>
      <c r="M2137" s="825"/>
      <c r="N2137" s="792"/>
      <c r="O2137" s="829"/>
      <c r="P2137" s="832"/>
      <c r="Q2137" s="835"/>
      <c r="R2137" s="829"/>
      <c r="S2137" s="416" t="s">
        <v>173</v>
      </c>
      <c r="T2137" s="429"/>
      <c r="U2137" s="416" t="s">
        <v>171</v>
      </c>
      <c r="V2137" s="427"/>
      <c r="W2137" s="416" t="s">
        <v>170</v>
      </c>
      <c r="X2137" s="428"/>
      <c r="Y2137" s="416" t="s">
        <v>169</v>
      </c>
      <c r="Z2137" s="426"/>
      <c r="AA2137" s="416" t="s">
        <v>169</v>
      </c>
      <c r="AB2137" s="426"/>
      <c r="AC2137" s="416" t="s">
        <v>169</v>
      </c>
      <c r="AD2137" s="426"/>
      <c r="AE2137" s="478" t="s">
        <v>169</v>
      </c>
      <c r="AF2137" s="477"/>
      <c r="AG2137" s="463" t="s">
        <v>169</v>
      </c>
      <c r="AH2137" s="462"/>
      <c r="AI2137" s="781"/>
      <c r="AJ2137" s="782"/>
      <c r="AK2137" s="792"/>
      <c r="AL2137" s="792"/>
      <c r="AM2137" s="792"/>
      <c r="AN2137" s="792"/>
      <c r="AO2137" s="792"/>
      <c r="AP2137" s="792"/>
    </row>
    <row r="2138" spans="1:42" s="404" customFormat="1" ht="15" hidden="1" customHeight="1" x14ac:dyDescent="0.2">
      <c r="A2138" s="402"/>
      <c r="B2138" s="425" t="s">
        <v>482</v>
      </c>
      <c r="C2138" s="424" t="s">
        <v>864</v>
      </c>
      <c r="D2138" s="423" t="s">
        <v>705</v>
      </c>
      <c r="E2138" s="422" t="s">
        <v>238</v>
      </c>
      <c r="F2138" s="420"/>
      <c r="G2138" s="420"/>
      <c r="H2138" s="419">
        <v>2020</v>
      </c>
      <c r="I2138" s="418"/>
      <c r="J2138" s="418" t="s">
        <v>987</v>
      </c>
      <c r="K2138" s="417" t="s">
        <v>808</v>
      </c>
      <c r="L2138" s="824"/>
      <c r="M2138" s="825"/>
      <c r="N2138" s="792"/>
      <c r="O2138" s="829"/>
      <c r="P2138" s="832"/>
      <c r="Q2138" s="835"/>
      <c r="R2138" s="829"/>
      <c r="S2138" s="416" t="s">
        <v>168</v>
      </c>
      <c r="T2138" s="427"/>
      <c r="U2138" s="416" t="s">
        <v>167</v>
      </c>
      <c r="V2138" s="427"/>
      <c r="W2138" s="816"/>
      <c r="X2138" s="817"/>
      <c r="Y2138" s="416" t="s">
        <v>166</v>
      </c>
      <c r="Z2138" s="426">
        <f>IF(Z2136="",Z2137-Z2135,Z2137-Z2136)</f>
        <v>0</v>
      </c>
      <c r="AA2138" s="416" t="s">
        <v>166</v>
      </c>
      <c r="AB2138" s="426">
        <f>IF(AB2136="",AB2137-AB2135,AB2137-AB2136)</f>
        <v>0</v>
      </c>
      <c r="AC2138" s="416" t="s">
        <v>166</v>
      </c>
      <c r="AD2138" s="426">
        <f>IF(AD2136="",AD2137-AD2135,AD2137-AD2136)</f>
        <v>0</v>
      </c>
      <c r="AE2138" s="478" t="s">
        <v>166</v>
      </c>
      <c r="AF2138" s="477">
        <f>IF(AF2136="",AF2137-AF2135,AF2137-AF2136)</f>
        <v>0</v>
      </c>
      <c r="AG2138" s="463" t="s">
        <v>166</v>
      </c>
      <c r="AH2138" s="462">
        <f>IF(AH2136="",AH2137-AH2135,AH2137-AH2136)</f>
        <v>0</v>
      </c>
      <c r="AI2138" s="781"/>
      <c r="AJ2138" s="782"/>
      <c r="AK2138" s="792"/>
      <c r="AL2138" s="792"/>
      <c r="AM2138" s="792"/>
      <c r="AN2138" s="792"/>
      <c r="AO2138" s="792"/>
      <c r="AP2138" s="792"/>
    </row>
    <row r="2139" spans="1:42" s="404" customFormat="1" ht="15" hidden="1" customHeight="1" x14ac:dyDescent="0.2">
      <c r="A2139" s="402"/>
      <c r="B2139" s="425" t="s">
        <v>482</v>
      </c>
      <c r="C2139" s="424" t="s">
        <v>864</v>
      </c>
      <c r="D2139" s="423" t="s">
        <v>705</v>
      </c>
      <c r="E2139" s="422" t="s">
        <v>238</v>
      </c>
      <c r="F2139" s="420"/>
      <c r="G2139" s="420"/>
      <c r="H2139" s="419">
        <v>2020</v>
      </c>
      <c r="I2139" s="418"/>
      <c r="J2139" s="418" t="s">
        <v>987</v>
      </c>
      <c r="K2139" s="417" t="s">
        <v>808</v>
      </c>
      <c r="L2139" s="824"/>
      <c r="M2139" s="825"/>
      <c r="N2139" s="792"/>
      <c r="O2139" s="829"/>
      <c r="P2139" s="832"/>
      <c r="Q2139" s="835"/>
      <c r="R2139" s="829"/>
      <c r="S2139" s="416" t="s">
        <v>165</v>
      </c>
      <c r="T2139" s="415"/>
      <c r="U2139" s="416" t="s">
        <v>164</v>
      </c>
      <c r="V2139" s="415"/>
      <c r="W2139" s="816"/>
      <c r="X2139" s="817"/>
      <c r="Y2139" s="816"/>
      <c r="Z2139" s="817"/>
      <c r="AA2139" s="816"/>
      <c r="AB2139" s="817"/>
      <c r="AC2139" s="816"/>
      <c r="AD2139" s="817"/>
      <c r="AE2139" s="857"/>
      <c r="AF2139" s="858"/>
      <c r="AG2139" s="781"/>
      <c r="AH2139" s="782"/>
      <c r="AI2139" s="781"/>
      <c r="AJ2139" s="782"/>
      <c r="AK2139" s="792"/>
      <c r="AL2139" s="792"/>
      <c r="AM2139" s="792"/>
      <c r="AN2139" s="792"/>
      <c r="AO2139" s="792"/>
      <c r="AP2139" s="792"/>
    </row>
    <row r="2140" spans="1:42" s="404" customFormat="1" ht="15" hidden="1" customHeight="1" thickBot="1" x14ac:dyDescent="0.25">
      <c r="A2140" s="402"/>
      <c r="B2140" s="414" t="s">
        <v>482</v>
      </c>
      <c r="C2140" s="413" t="s">
        <v>864</v>
      </c>
      <c r="D2140" s="412" t="s">
        <v>705</v>
      </c>
      <c r="E2140" s="411" t="s">
        <v>238</v>
      </c>
      <c r="F2140" s="409"/>
      <c r="G2140" s="409"/>
      <c r="H2140" s="408">
        <v>2020</v>
      </c>
      <c r="I2140" s="407"/>
      <c r="J2140" s="407" t="s">
        <v>987</v>
      </c>
      <c r="K2140" s="495" t="s">
        <v>808</v>
      </c>
      <c r="L2140" s="826"/>
      <c r="M2140" s="827"/>
      <c r="N2140" s="793"/>
      <c r="O2140" s="830"/>
      <c r="P2140" s="833"/>
      <c r="Q2140" s="836"/>
      <c r="R2140" s="830"/>
      <c r="S2140" s="406" t="s">
        <v>158</v>
      </c>
      <c r="T2140" s="451"/>
      <c r="U2140" s="820"/>
      <c r="V2140" s="821"/>
      <c r="W2140" s="818"/>
      <c r="X2140" s="819"/>
      <c r="Y2140" s="818"/>
      <c r="Z2140" s="819"/>
      <c r="AA2140" s="818"/>
      <c r="AB2140" s="819"/>
      <c r="AC2140" s="818"/>
      <c r="AD2140" s="819"/>
      <c r="AE2140" s="859"/>
      <c r="AF2140" s="860"/>
      <c r="AG2140" s="783"/>
      <c r="AH2140" s="784"/>
      <c r="AI2140" s="783"/>
      <c r="AJ2140" s="784"/>
      <c r="AK2140" s="793"/>
      <c r="AL2140" s="793"/>
      <c r="AM2140" s="793"/>
      <c r="AN2140" s="793"/>
      <c r="AO2140" s="793"/>
      <c r="AP2140" s="793"/>
    </row>
    <row r="2141" spans="1:42" s="404" customFormat="1" ht="12.75" customHeight="1" thickTop="1" x14ac:dyDescent="0.2">
      <c r="A2141" s="402"/>
      <c r="B2141" s="445" t="s">
        <v>310</v>
      </c>
      <c r="C2141" s="444" t="s">
        <v>861</v>
      </c>
      <c r="D2141" s="443" t="s">
        <v>705</v>
      </c>
      <c r="E2141" s="442" t="s">
        <v>50</v>
      </c>
      <c r="F2141" s="440">
        <v>43832</v>
      </c>
      <c r="G2141" s="440">
        <v>44196</v>
      </c>
      <c r="H2141" s="419">
        <v>2020</v>
      </c>
      <c r="I2141" s="418" t="s">
        <v>1934</v>
      </c>
      <c r="J2141" s="439" t="s">
        <v>160</v>
      </c>
      <c r="K2141" s="439" t="s">
        <v>808</v>
      </c>
      <c r="L2141" s="822" t="s">
        <v>863</v>
      </c>
      <c r="M2141" s="823"/>
      <c r="N2141" s="791" t="s">
        <v>280</v>
      </c>
      <c r="O2141" s="828" t="s">
        <v>325</v>
      </c>
      <c r="P2141" s="831">
        <v>4.92</v>
      </c>
      <c r="Q2141" s="834" t="s">
        <v>218</v>
      </c>
      <c r="R2141" s="828" t="s">
        <v>200</v>
      </c>
      <c r="S2141" s="434" t="s">
        <v>184</v>
      </c>
      <c r="T2141" s="438">
        <v>552783.35</v>
      </c>
      <c r="U2141" s="434" t="s">
        <v>183</v>
      </c>
      <c r="V2141" s="437">
        <f>T2146+T2144-0.001</f>
        <v>44196.999000000003</v>
      </c>
      <c r="W2141" s="434" t="s">
        <v>182</v>
      </c>
      <c r="X2141" s="436">
        <f>T2141</f>
        <v>552783.35</v>
      </c>
      <c r="Y2141" s="434" t="s">
        <v>181</v>
      </c>
      <c r="Z2141" s="435">
        <v>0.31490000000000001</v>
      </c>
      <c r="AA2141" s="434" t="s">
        <v>181</v>
      </c>
      <c r="AB2141" s="435">
        <v>0.44450000000000001</v>
      </c>
      <c r="AC2141" s="499" t="s">
        <v>181</v>
      </c>
      <c r="AD2141" s="498">
        <v>0.58899999999999997</v>
      </c>
      <c r="AE2141" s="480" t="s">
        <v>181</v>
      </c>
      <c r="AF2141" s="479">
        <v>0.58899999999999997</v>
      </c>
      <c r="AG2141" s="466" t="s">
        <v>181</v>
      </c>
      <c r="AH2141" s="467">
        <v>1</v>
      </c>
      <c r="AI2141" s="466" t="s">
        <v>180</v>
      </c>
      <c r="AJ2141" s="465">
        <v>17</v>
      </c>
      <c r="AK2141" s="791" t="s">
        <v>813</v>
      </c>
      <c r="AL2141" s="791" t="s">
        <v>813</v>
      </c>
      <c r="AM2141" s="791" t="s">
        <v>813</v>
      </c>
      <c r="AN2141" s="791" t="s">
        <v>813</v>
      </c>
      <c r="AO2141" s="791" t="s">
        <v>813</v>
      </c>
      <c r="AP2141" s="894" t="s">
        <v>2143</v>
      </c>
    </row>
    <row r="2142" spans="1:42" s="404" customFormat="1" ht="15" customHeight="1" x14ac:dyDescent="0.2">
      <c r="A2142" s="402"/>
      <c r="B2142" s="425" t="s">
        <v>310</v>
      </c>
      <c r="C2142" s="424" t="s">
        <v>861</v>
      </c>
      <c r="D2142" s="423" t="s">
        <v>705</v>
      </c>
      <c r="E2142" s="422" t="s">
        <v>50</v>
      </c>
      <c r="F2142" s="420">
        <v>43832</v>
      </c>
      <c r="G2142" s="420">
        <v>44196</v>
      </c>
      <c r="H2142" s="419">
        <v>2020</v>
      </c>
      <c r="I2142" s="418" t="s">
        <v>1934</v>
      </c>
      <c r="J2142" s="439" t="s">
        <v>160</v>
      </c>
      <c r="K2142" s="417" t="s">
        <v>808</v>
      </c>
      <c r="L2142" s="824"/>
      <c r="M2142" s="825"/>
      <c r="N2142" s="792"/>
      <c r="O2142" s="829"/>
      <c r="P2142" s="832"/>
      <c r="Q2142" s="835"/>
      <c r="R2142" s="829"/>
      <c r="S2142" s="416" t="s">
        <v>179</v>
      </c>
      <c r="T2142" s="432" t="s">
        <v>812</v>
      </c>
      <c r="U2142" s="416" t="s">
        <v>177</v>
      </c>
      <c r="V2142" s="415">
        <f>V2141+V2143+V2144</f>
        <v>44223.999000000003</v>
      </c>
      <c r="W2142" s="416" t="s">
        <v>176</v>
      </c>
      <c r="X2142" s="428">
        <f>X2141</f>
        <v>552783.35</v>
      </c>
      <c r="Y2142" s="416" t="s">
        <v>175</v>
      </c>
      <c r="Z2142" s="426"/>
      <c r="AA2142" s="416" t="s">
        <v>175</v>
      </c>
      <c r="AB2142" s="426"/>
      <c r="AC2142" s="497" t="s">
        <v>175</v>
      </c>
      <c r="AD2142" s="496"/>
      <c r="AE2142" s="478" t="s">
        <v>175</v>
      </c>
      <c r="AF2142" s="477"/>
      <c r="AG2142" s="463" t="s">
        <v>175</v>
      </c>
      <c r="AH2142" s="462"/>
      <c r="AI2142" s="463" t="s">
        <v>174</v>
      </c>
      <c r="AJ2142" s="464">
        <v>374</v>
      </c>
      <c r="AK2142" s="792"/>
      <c r="AL2142" s="792"/>
      <c r="AM2142" s="792"/>
      <c r="AN2142" s="792"/>
      <c r="AO2142" s="792"/>
      <c r="AP2142" s="895"/>
    </row>
    <row r="2143" spans="1:42" s="404" customFormat="1" x14ac:dyDescent="0.2">
      <c r="A2143" s="402"/>
      <c r="B2143" s="425" t="s">
        <v>310</v>
      </c>
      <c r="C2143" s="424" t="s">
        <v>861</v>
      </c>
      <c r="D2143" s="423" t="s">
        <v>705</v>
      </c>
      <c r="E2143" s="422" t="s">
        <v>50</v>
      </c>
      <c r="F2143" s="420">
        <v>43832</v>
      </c>
      <c r="G2143" s="420">
        <v>44196</v>
      </c>
      <c r="H2143" s="419">
        <v>2020</v>
      </c>
      <c r="I2143" s="418" t="s">
        <v>1934</v>
      </c>
      <c r="J2143" s="439" t="s">
        <v>160</v>
      </c>
      <c r="K2143" s="417" t="s">
        <v>808</v>
      </c>
      <c r="L2143" s="824"/>
      <c r="M2143" s="825"/>
      <c r="N2143" s="792"/>
      <c r="O2143" s="829"/>
      <c r="P2143" s="832"/>
      <c r="Q2143" s="835"/>
      <c r="R2143" s="829"/>
      <c r="S2143" s="416" t="s">
        <v>173</v>
      </c>
      <c r="T2143" s="429" t="s">
        <v>192</v>
      </c>
      <c r="U2143" s="416" t="s">
        <v>171</v>
      </c>
      <c r="V2143" s="427">
        <v>27</v>
      </c>
      <c r="W2143" s="416" t="s">
        <v>170</v>
      </c>
      <c r="X2143" s="428">
        <f>X2142*Z2143</f>
        <v>174071.47691500001</v>
      </c>
      <c r="Y2143" s="416" t="s">
        <v>169</v>
      </c>
      <c r="Z2143" s="426">
        <v>0.31490000000000001</v>
      </c>
      <c r="AA2143" s="416" t="s">
        <v>169</v>
      </c>
      <c r="AB2143" s="426">
        <v>0.44450000000000001</v>
      </c>
      <c r="AC2143" s="497" t="s">
        <v>169</v>
      </c>
      <c r="AD2143" s="496">
        <v>0.58899999999999997</v>
      </c>
      <c r="AE2143" s="478" t="s">
        <v>169</v>
      </c>
      <c r="AF2143" s="477">
        <v>0.58899999999999997</v>
      </c>
      <c r="AG2143" s="463" t="s">
        <v>169</v>
      </c>
      <c r="AH2143" s="462">
        <v>1</v>
      </c>
      <c r="AI2143" s="781"/>
      <c r="AJ2143" s="782"/>
      <c r="AK2143" s="792"/>
      <c r="AL2143" s="792"/>
      <c r="AM2143" s="792"/>
      <c r="AN2143" s="792"/>
      <c r="AO2143" s="792"/>
      <c r="AP2143" s="895"/>
    </row>
    <row r="2144" spans="1:42" s="404" customFormat="1" ht="15" customHeight="1" x14ac:dyDescent="0.2">
      <c r="A2144" s="402"/>
      <c r="B2144" s="425" t="s">
        <v>310</v>
      </c>
      <c r="C2144" s="424" t="s">
        <v>861</v>
      </c>
      <c r="D2144" s="423" t="s">
        <v>705</v>
      </c>
      <c r="E2144" s="422" t="s">
        <v>50</v>
      </c>
      <c r="F2144" s="420">
        <v>43832</v>
      </c>
      <c r="G2144" s="420">
        <v>44196</v>
      </c>
      <c r="H2144" s="419">
        <v>2020</v>
      </c>
      <c r="I2144" s="418" t="s">
        <v>1934</v>
      </c>
      <c r="J2144" s="439" t="s">
        <v>160</v>
      </c>
      <c r="K2144" s="417" t="s">
        <v>808</v>
      </c>
      <c r="L2144" s="824"/>
      <c r="M2144" s="825"/>
      <c r="N2144" s="792"/>
      <c r="O2144" s="829"/>
      <c r="P2144" s="832"/>
      <c r="Q2144" s="835"/>
      <c r="R2144" s="829"/>
      <c r="S2144" s="416" t="s">
        <v>168</v>
      </c>
      <c r="T2144" s="427">
        <v>365</v>
      </c>
      <c r="U2144" s="416" t="s">
        <v>167</v>
      </c>
      <c r="V2144" s="427"/>
      <c r="W2144" s="816"/>
      <c r="X2144" s="817"/>
      <c r="Y2144" s="416" t="s">
        <v>166</v>
      </c>
      <c r="Z2144" s="426">
        <f>IF(Z2142="",Z2143-Z2141,Z2143-Z2142)</f>
        <v>0</v>
      </c>
      <c r="AA2144" s="416" t="s">
        <v>166</v>
      </c>
      <c r="AB2144" s="426">
        <f>IF(AB2142="",AB2143-AB2141,AB2143-AB2142)</f>
        <v>0</v>
      </c>
      <c r="AC2144" s="497" t="s">
        <v>166</v>
      </c>
      <c r="AD2144" s="496">
        <f>IF(AD2142="",AD2143-AD2141,AD2143-AD2142)</f>
        <v>0</v>
      </c>
      <c r="AE2144" s="478" t="s">
        <v>166</v>
      </c>
      <c r="AF2144" s="477">
        <f>IF(AF2142="",AF2143-AF2141,AF2143-AF2142)</f>
        <v>0</v>
      </c>
      <c r="AG2144" s="463" t="s">
        <v>166</v>
      </c>
      <c r="AH2144" s="462">
        <f>IF(AH2142="",AH2143-AH2141,AH2143-AH2142)</f>
        <v>0</v>
      </c>
      <c r="AI2144" s="781"/>
      <c r="AJ2144" s="782"/>
      <c r="AK2144" s="792"/>
      <c r="AL2144" s="792"/>
      <c r="AM2144" s="792"/>
      <c r="AN2144" s="792"/>
      <c r="AO2144" s="792"/>
      <c r="AP2144" s="895"/>
    </row>
    <row r="2145" spans="1:42" s="404" customFormat="1" ht="15" customHeight="1" x14ac:dyDescent="0.2">
      <c r="A2145" s="402"/>
      <c r="B2145" s="425" t="s">
        <v>310</v>
      </c>
      <c r="C2145" s="424" t="s">
        <v>861</v>
      </c>
      <c r="D2145" s="423" t="s">
        <v>705</v>
      </c>
      <c r="E2145" s="422" t="s">
        <v>50</v>
      </c>
      <c r="F2145" s="420">
        <v>43832</v>
      </c>
      <c r="G2145" s="420">
        <v>44196</v>
      </c>
      <c r="H2145" s="419">
        <v>2020</v>
      </c>
      <c r="I2145" s="418" t="s">
        <v>1934</v>
      </c>
      <c r="J2145" s="439" t="s">
        <v>160</v>
      </c>
      <c r="K2145" s="417" t="s">
        <v>808</v>
      </c>
      <c r="L2145" s="824"/>
      <c r="M2145" s="825"/>
      <c r="N2145" s="792"/>
      <c r="O2145" s="829"/>
      <c r="P2145" s="832"/>
      <c r="Q2145" s="835"/>
      <c r="R2145" s="829"/>
      <c r="S2145" s="416" t="s">
        <v>165</v>
      </c>
      <c r="T2145" s="415">
        <v>43832</v>
      </c>
      <c r="U2145" s="416" t="s">
        <v>164</v>
      </c>
      <c r="V2145" s="415">
        <v>44196</v>
      </c>
      <c r="W2145" s="816"/>
      <c r="X2145" s="817"/>
      <c r="Y2145" s="816"/>
      <c r="Z2145" s="817"/>
      <c r="AA2145" s="816"/>
      <c r="AB2145" s="817"/>
      <c r="AC2145" s="869"/>
      <c r="AD2145" s="870"/>
      <c r="AE2145" s="857"/>
      <c r="AF2145" s="858"/>
      <c r="AG2145" s="781"/>
      <c r="AH2145" s="782"/>
      <c r="AI2145" s="781"/>
      <c r="AJ2145" s="782"/>
      <c r="AK2145" s="792"/>
      <c r="AL2145" s="792"/>
      <c r="AM2145" s="792"/>
      <c r="AN2145" s="792"/>
      <c r="AO2145" s="792"/>
      <c r="AP2145" s="895"/>
    </row>
    <row r="2146" spans="1:42" s="404" customFormat="1" ht="15" customHeight="1" thickBot="1" x14ac:dyDescent="0.25">
      <c r="A2146" s="402"/>
      <c r="B2146" s="414" t="s">
        <v>310</v>
      </c>
      <c r="C2146" s="413" t="s">
        <v>861</v>
      </c>
      <c r="D2146" s="412" t="s">
        <v>705</v>
      </c>
      <c r="E2146" s="411" t="s">
        <v>50</v>
      </c>
      <c r="F2146" s="409">
        <v>43832</v>
      </c>
      <c r="G2146" s="409">
        <v>44196</v>
      </c>
      <c r="H2146" s="408">
        <v>2020</v>
      </c>
      <c r="I2146" s="407" t="s">
        <v>1934</v>
      </c>
      <c r="J2146" s="407" t="s">
        <v>160</v>
      </c>
      <c r="K2146" s="495" t="s">
        <v>808</v>
      </c>
      <c r="L2146" s="826"/>
      <c r="M2146" s="827"/>
      <c r="N2146" s="793"/>
      <c r="O2146" s="830"/>
      <c r="P2146" s="833"/>
      <c r="Q2146" s="836"/>
      <c r="R2146" s="830"/>
      <c r="S2146" s="406" t="s">
        <v>158</v>
      </c>
      <c r="T2146" s="451">
        <v>43832</v>
      </c>
      <c r="U2146" s="820"/>
      <c r="V2146" s="821"/>
      <c r="W2146" s="818"/>
      <c r="X2146" s="819"/>
      <c r="Y2146" s="818"/>
      <c r="Z2146" s="819"/>
      <c r="AA2146" s="818"/>
      <c r="AB2146" s="819"/>
      <c r="AC2146" s="871"/>
      <c r="AD2146" s="872"/>
      <c r="AE2146" s="859"/>
      <c r="AF2146" s="860"/>
      <c r="AG2146" s="783"/>
      <c r="AH2146" s="784"/>
      <c r="AI2146" s="783"/>
      <c r="AJ2146" s="784"/>
      <c r="AK2146" s="793"/>
      <c r="AL2146" s="793"/>
      <c r="AM2146" s="793"/>
      <c r="AN2146" s="793"/>
      <c r="AO2146" s="793"/>
      <c r="AP2146" s="896"/>
    </row>
    <row r="2147" spans="1:42" s="404" customFormat="1" ht="12.75" hidden="1" customHeight="1" thickTop="1" x14ac:dyDescent="0.2">
      <c r="A2147" s="402"/>
      <c r="B2147" s="445" t="s">
        <v>310</v>
      </c>
      <c r="C2147" s="444" t="s">
        <v>861</v>
      </c>
      <c r="D2147" s="443" t="s">
        <v>705</v>
      </c>
      <c r="E2147" s="442" t="s">
        <v>238</v>
      </c>
      <c r="F2147" s="440"/>
      <c r="G2147" s="440"/>
      <c r="H2147" s="419">
        <v>2020</v>
      </c>
      <c r="I2147" s="418"/>
      <c r="J2147" s="418" t="s">
        <v>987</v>
      </c>
      <c r="K2147" s="439" t="s">
        <v>808</v>
      </c>
      <c r="L2147" s="822" t="s">
        <v>863</v>
      </c>
      <c r="M2147" s="823"/>
      <c r="N2147" s="791" t="s">
        <v>280</v>
      </c>
      <c r="O2147" s="828" t="s">
        <v>325</v>
      </c>
      <c r="P2147" s="831">
        <v>4.92</v>
      </c>
      <c r="Q2147" s="834" t="s">
        <v>218</v>
      </c>
      <c r="R2147" s="828" t="s">
        <v>324</v>
      </c>
      <c r="S2147" s="434" t="s">
        <v>184</v>
      </c>
      <c r="T2147" s="438">
        <v>174230.12880000001</v>
      </c>
      <c r="U2147" s="434" t="s">
        <v>183</v>
      </c>
      <c r="V2147" s="437"/>
      <c r="W2147" s="434" t="s">
        <v>182</v>
      </c>
      <c r="X2147" s="436">
        <f>T2147</f>
        <v>174230.12880000001</v>
      </c>
      <c r="Y2147" s="434" t="s">
        <v>181</v>
      </c>
      <c r="Z2147" s="435"/>
      <c r="AA2147" s="434" t="s">
        <v>181</v>
      </c>
      <c r="AB2147" s="435"/>
      <c r="AC2147" s="434" t="s">
        <v>181</v>
      </c>
      <c r="AD2147" s="435"/>
      <c r="AE2147" s="480" t="s">
        <v>181</v>
      </c>
      <c r="AF2147" s="479"/>
      <c r="AG2147" s="466" t="s">
        <v>181</v>
      </c>
      <c r="AH2147" s="467"/>
      <c r="AI2147" s="466" t="s">
        <v>180</v>
      </c>
      <c r="AJ2147" s="465"/>
      <c r="AK2147" s="791" t="s">
        <v>862</v>
      </c>
      <c r="AL2147" s="791" t="s">
        <v>862</v>
      </c>
      <c r="AM2147" s="791" t="s">
        <v>862</v>
      </c>
      <c r="AN2147" s="791" t="s">
        <v>862</v>
      </c>
      <c r="AO2147" s="791" t="s">
        <v>862</v>
      </c>
      <c r="AP2147" s="894" t="s">
        <v>110</v>
      </c>
    </row>
    <row r="2148" spans="1:42" s="404" customFormat="1" ht="15" hidden="1" customHeight="1" x14ac:dyDescent="0.2">
      <c r="A2148" s="402"/>
      <c r="B2148" s="425" t="s">
        <v>310</v>
      </c>
      <c r="C2148" s="424" t="s">
        <v>861</v>
      </c>
      <c r="D2148" s="423" t="s">
        <v>705</v>
      </c>
      <c r="E2148" s="422" t="s">
        <v>238</v>
      </c>
      <c r="F2148" s="420"/>
      <c r="G2148" s="420"/>
      <c r="H2148" s="419">
        <v>2020</v>
      </c>
      <c r="I2148" s="418"/>
      <c r="J2148" s="418" t="s">
        <v>987</v>
      </c>
      <c r="K2148" s="417" t="s">
        <v>808</v>
      </c>
      <c r="L2148" s="824"/>
      <c r="M2148" s="825"/>
      <c r="N2148" s="792"/>
      <c r="O2148" s="829"/>
      <c r="P2148" s="832"/>
      <c r="Q2148" s="835"/>
      <c r="R2148" s="829"/>
      <c r="S2148" s="416" t="s">
        <v>179</v>
      </c>
      <c r="T2148" s="432"/>
      <c r="U2148" s="416" t="s">
        <v>177</v>
      </c>
      <c r="V2148" s="415"/>
      <c r="W2148" s="416" t="s">
        <v>176</v>
      </c>
      <c r="X2148" s="428">
        <f>X2147</f>
        <v>174230.12880000001</v>
      </c>
      <c r="Y2148" s="416" t="s">
        <v>175</v>
      </c>
      <c r="Z2148" s="426"/>
      <c r="AA2148" s="416" t="s">
        <v>175</v>
      </c>
      <c r="AB2148" s="426"/>
      <c r="AC2148" s="416" t="s">
        <v>175</v>
      </c>
      <c r="AD2148" s="426"/>
      <c r="AE2148" s="478" t="s">
        <v>175</v>
      </c>
      <c r="AF2148" s="477"/>
      <c r="AG2148" s="463" t="s">
        <v>175</v>
      </c>
      <c r="AH2148" s="462"/>
      <c r="AI2148" s="463" t="s">
        <v>174</v>
      </c>
      <c r="AJ2148" s="464"/>
      <c r="AK2148" s="792"/>
      <c r="AL2148" s="792"/>
      <c r="AM2148" s="792"/>
      <c r="AN2148" s="792"/>
      <c r="AO2148" s="792"/>
      <c r="AP2148" s="895"/>
    </row>
    <row r="2149" spans="1:42" s="404" customFormat="1" ht="13.5" hidden="1" thickTop="1" x14ac:dyDescent="0.2">
      <c r="A2149" s="402"/>
      <c r="B2149" s="425" t="s">
        <v>310</v>
      </c>
      <c r="C2149" s="424" t="s">
        <v>861</v>
      </c>
      <c r="D2149" s="423" t="s">
        <v>705</v>
      </c>
      <c r="E2149" s="422" t="s">
        <v>238</v>
      </c>
      <c r="F2149" s="420"/>
      <c r="G2149" s="420"/>
      <c r="H2149" s="419">
        <v>2020</v>
      </c>
      <c r="I2149" s="418"/>
      <c r="J2149" s="418" t="s">
        <v>987</v>
      </c>
      <c r="K2149" s="417" t="s">
        <v>808</v>
      </c>
      <c r="L2149" s="824"/>
      <c r="M2149" s="825"/>
      <c r="N2149" s="792"/>
      <c r="O2149" s="829"/>
      <c r="P2149" s="832"/>
      <c r="Q2149" s="835"/>
      <c r="R2149" s="829"/>
      <c r="S2149" s="416" t="s">
        <v>173</v>
      </c>
      <c r="T2149" s="429"/>
      <c r="U2149" s="416" t="s">
        <v>171</v>
      </c>
      <c r="V2149" s="427"/>
      <c r="W2149" s="416" t="s">
        <v>170</v>
      </c>
      <c r="X2149" s="428"/>
      <c r="Y2149" s="416" t="s">
        <v>169</v>
      </c>
      <c r="Z2149" s="426"/>
      <c r="AA2149" s="416" t="s">
        <v>169</v>
      </c>
      <c r="AB2149" s="426"/>
      <c r="AC2149" s="416" t="s">
        <v>169</v>
      </c>
      <c r="AD2149" s="426"/>
      <c r="AE2149" s="478" t="s">
        <v>169</v>
      </c>
      <c r="AF2149" s="477"/>
      <c r="AG2149" s="463" t="s">
        <v>169</v>
      </c>
      <c r="AH2149" s="462"/>
      <c r="AI2149" s="781"/>
      <c r="AJ2149" s="782"/>
      <c r="AK2149" s="792"/>
      <c r="AL2149" s="792"/>
      <c r="AM2149" s="792"/>
      <c r="AN2149" s="792"/>
      <c r="AO2149" s="792"/>
      <c r="AP2149" s="895"/>
    </row>
    <row r="2150" spans="1:42" s="404" customFormat="1" ht="15" hidden="1" customHeight="1" x14ac:dyDescent="0.2">
      <c r="A2150" s="402"/>
      <c r="B2150" s="425" t="s">
        <v>310</v>
      </c>
      <c r="C2150" s="424" t="s">
        <v>861</v>
      </c>
      <c r="D2150" s="423" t="s">
        <v>705</v>
      </c>
      <c r="E2150" s="422" t="s">
        <v>238</v>
      </c>
      <c r="F2150" s="420"/>
      <c r="G2150" s="420"/>
      <c r="H2150" s="419">
        <v>2020</v>
      </c>
      <c r="I2150" s="418"/>
      <c r="J2150" s="418" t="s">
        <v>987</v>
      </c>
      <c r="K2150" s="417" t="s">
        <v>808</v>
      </c>
      <c r="L2150" s="824"/>
      <c r="M2150" s="825"/>
      <c r="N2150" s="792"/>
      <c r="O2150" s="829"/>
      <c r="P2150" s="832"/>
      <c r="Q2150" s="835"/>
      <c r="R2150" s="829"/>
      <c r="S2150" s="416" t="s">
        <v>168</v>
      </c>
      <c r="T2150" s="427"/>
      <c r="U2150" s="416" t="s">
        <v>167</v>
      </c>
      <c r="V2150" s="427"/>
      <c r="W2150" s="816"/>
      <c r="X2150" s="817"/>
      <c r="Y2150" s="416" t="s">
        <v>166</v>
      </c>
      <c r="Z2150" s="426">
        <f>IF(Z2148="",Z2149-Z2147,Z2149-Z2148)</f>
        <v>0</v>
      </c>
      <c r="AA2150" s="416" t="s">
        <v>166</v>
      </c>
      <c r="AB2150" s="426">
        <f>IF(AB2148="",AB2149-AB2147,AB2149-AB2148)</f>
        <v>0</v>
      </c>
      <c r="AC2150" s="416" t="s">
        <v>166</v>
      </c>
      <c r="AD2150" s="426">
        <f>IF(AD2148="",AD2149-AD2147,AD2149-AD2148)</f>
        <v>0</v>
      </c>
      <c r="AE2150" s="478" t="s">
        <v>166</v>
      </c>
      <c r="AF2150" s="477">
        <f>IF(AF2148="",AF2149-AF2147,AF2149-AF2148)</f>
        <v>0</v>
      </c>
      <c r="AG2150" s="463" t="s">
        <v>166</v>
      </c>
      <c r="AH2150" s="462">
        <f>IF(AH2148="",AH2149-AH2147,AH2149-AH2148)</f>
        <v>0</v>
      </c>
      <c r="AI2150" s="781"/>
      <c r="AJ2150" s="782"/>
      <c r="AK2150" s="792"/>
      <c r="AL2150" s="792"/>
      <c r="AM2150" s="792"/>
      <c r="AN2150" s="792"/>
      <c r="AO2150" s="792"/>
      <c r="AP2150" s="895"/>
    </row>
    <row r="2151" spans="1:42" s="404" customFormat="1" ht="15" hidden="1" customHeight="1" x14ac:dyDescent="0.2">
      <c r="A2151" s="402"/>
      <c r="B2151" s="425" t="s">
        <v>310</v>
      </c>
      <c r="C2151" s="424" t="s">
        <v>861</v>
      </c>
      <c r="D2151" s="423" t="s">
        <v>705</v>
      </c>
      <c r="E2151" s="422" t="s">
        <v>238</v>
      </c>
      <c r="F2151" s="420"/>
      <c r="G2151" s="420"/>
      <c r="H2151" s="419">
        <v>2020</v>
      </c>
      <c r="I2151" s="418"/>
      <c r="J2151" s="418" t="s">
        <v>987</v>
      </c>
      <c r="K2151" s="417" t="s">
        <v>808</v>
      </c>
      <c r="L2151" s="824"/>
      <c r="M2151" s="825"/>
      <c r="N2151" s="792"/>
      <c r="O2151" s="829"/>
      <c r="P2151" s="832"/>
      <c r="Q2151" s="835"/>
      <c r="R2151" s="829"/>
      <c r="S2151" s="416" t="s">
        <v>165</v>
      </c>
      <c r="T2151" s="415"/>
      <c r="U2151" s="416" t="s">
        <v>164</v>
      </c>
      <c r="V2151" s="415"/>
      <c r="W2151" s="816"/>
      <c r="X2151" s="817"/>
      <c r="Y2151" s="816"/>
      <c r="Z2151" s="817"/>
      <c r="AA2151" s="816"/>
      <c r="AB2151" s="817"/>
      <c r="AC2151" s="816"/>
      <c r="AD2151" s="817"/>
      <c r="AE2151" s="857"/>
      <c r="AF2151" s="858"/>
      <c r="AG2151" s="781"/>
      <c r="AH2151" s="782"/>
      <c r="AI2151" s="781"/>
      <c r="AJ2151" s="782"/>
      <c r="AK2151" s="792"/>
      <c r="AL2151" s="792"/>
      <c r="AM2151" s="792"/>
      <c r="AN2151" s="792"/>
      <c r="AO2151" s="792"/>
      <c r="AP2151" s="895"/>
    </row>
    <row r="2152" spans="1:42" s="404" customFormat="1" ht="15" hidden="1" customHeight="1" thickBot="1" x14ac:dyDescent="0.25">
      <c r="A2152" s="402"/>
      <c r="B2152" s="414" t="s">
        <v>310</v>
      </c>
      <c r="C2152" s="413" t="s">
        <v>861</v>
      </c>
      <c r="D2152" s="412" t="s">
        <v>705</v>
      </c>
      <c r="E2152" s="411" t="s">
        <v>238</v>
      </c>
      <c r="F2152" s="409"/>
      <c r="G2152" s="409"/>
      <c r="H2152" s="408">
        <v>2020</v>
      </c>
      <c r="I2152" s="407"/>
      <c r="J2152" s="407" t="s">
        <v>987</v>
      </c>
      <c r="K2152" s="495" t="s">
        <v>808</v>
      </c>
      <c r="L2152" s="826"/>
      <c r="M2152" s="827"/>
      <c r="N2152" s="793"/>
      <c r="O2152" s="830"/>
      <c r="P2152" s="833"/>
      <c r="Q2152" s="836"/>
      <c r="R2152" s="830"/>
      <c r="S2152" s="406" t="s">
        <v>158</v>
      </c>
      <c r="T2152" s="451"/>
      <c r="U2152" s="820"/>
      <c r="V2152" s="821"/>
      <c r="W2152" s="818"/>
      <c r="X2152" s="819"/>
      <c r="Y2152" s="818"/>
      <c r="Z2152" s="819"/>
      <c r="AA2152" s="818"/>
      <c r="AB2152" s="819"/>
      <c r="AC2152" s="818"/>
      <c r="AD2152" s="819"/>
      <c r="AE2152" s="859"/>
      <c r="AF2152" s="860"/>
      <c r="AG2152" s="783"/>
      <c r="AH2152" s="784"/>
      <c r="AI2152" s="783"/>
      <c r="AJ2152" s="784"/>
      <c r="AK2152" s="793"/>
      <c r="AL2152" s="793"/>
      <c r="AM2152" s="793"/>
      <c r="AN2152" s="793"/>
      <c r="AO2152" s="793"/>
      <c r="AP2152" s="896"/>
    </row>
    <row r="2153" spans="1:42" s="404" customFormat="1" ht="12.75" customHeight="1" thickTop="1" x14ac:dyDescent="0.2">
      <c r="A2153" s="402"/>
      <c r="B2153" s="445" t="s">
        <v>733</v>
      </c>
      <c r="C2153" s="444" t="s">
        <v>858</v>
      </c>
      <c r="D2153" s="443" t="s">
        <v>705</v>
      </c>
      <c r="E2153" s="442" t="s">
        <v>50</v>
      </c>
      <c r="F2153" s="440">
        <v>43832</v>
      </c>
      <c r="G2153" s="440">
        <v>44196</v>
      </c>
      <c r="H2153" s="419">
        <v>2020</v>
      </c>
      <c r="I2153" s="418" t="s">
        <v>1934</v>
      </c>
      <c r="J2153" s="439" t="s">
        <v>160</v>
      </c>
      <c r="K2153" s="439" t="s">
        <v>808</v>
      </c>
      <c r="L2153" s="822" t="s">
        <v>860</v>
      </c>
      <c r="M2153" s="823"/>
      <c r="N2153" s="791" t="s">
        <v>280</v>
      </c>
      <c r="O2153" s="828" t="s">
        <v>325</v>
      </c>
      <c r="P2153" s="831">
        <v>3.19</v>
      </c>
      <c r="Q2153" s="834" t="s">
        <v>218</v>
      </c>
      <c r="R2153" s="828" t="s">
        <v>200</v>
      </c>
      <c r="S2153" s="434" t="s">
        <v>184</v>
      </c>
      <c r="T2153" s="438">
        <v>322857.58</v>
      </c>
      <c r="U2153" s="434" t="s">
        <v>183</v>
      </c>
      <c r="V2153" s="437">
        <f>T2158+T2156-0.001</f>
        <v>44228.999000000003</v>
      </c>
      <c r="W2153" s="434" t="s">
        <v>182</v>
      </c>
      <c r="X2153" s="436">
        <f>T2153</f>
        <v>322857.58</v>
      </c>
      <c r="Y2153" s="434" t="s">
        <v>181</v>
      </c>
      <c r="Z2153" s="506">
        <v>0.47460000000000002</v>
      </c>
      <c r="AA2153" s="434" t="s">
        <v>181</v>
      </c>
      <c r="AB2153" s="506">
        <v>0.47460000000000002</v>
      </c>
      <c r="AC2153" s="503" t="s">
        <v>181</v>
      </c>
      <c r="AD2153" s="505">
        <v>0.58179999999999998</v>
      </c>
      <c r="AE2153" s="480" t="s">
        <v>181</v>
      </c>
      <c r="AF2153" s="504">
        <v>0.58179999999999998</v>
      </c>
      <c r="AG2153" s="466" t="s">
        <v>181</v>
      </c>
      <c r="AH2153" s="467">
        <v>1</v>
      </c>
      <c r="AI2153" s="466" t="s">
        <v>180</v>
      </c>
      <c r="AJ2153" s="465">
        <v>14</v>
      </c>
      <c r="AK2153" s="791" t="s">
        <v>813</v>
      </c>
      <c r="AL2153" s="791" t="s">
        <v>813</v>
      </c>
      <c r="AM2153" s="791" t="s">
        <v>813</v>
      </c>
      <c r="AN2153" s="791" t="s">
        <v>813</v>
      </c>
      <c r="AO2153" s="791" t="s">
        <v>813</v>
      </c>
      <c r="AP2153" s="894" t="s">
        <v>2143</v>
      </c>
    </row>
    <row r="2154" spans="1:42" s="404" customFormat="1" ht="15" customHeight="1" x14ac:dyDescent="0.2">
      <c r="A2154" s="402"/>
      <c r="B2154" s="425" t="s">
        <v>733</v>
      </c>
      <c r="C2154" s="424" t="s">
        <v>858</v>
      </c>
      <c r="D2154" s="423" t="s">
        <v>705</v>
      </c>
      <c r="E2154" s="422" t="s">
        <v>50</v>
      </c>
      <c r="F2154" s="420">
        <v>43832</v>
      </c>
      <c r="G2154" s="420">
        <v>44196</v>
      </c>
      <c r="H2154" s="419">
        <v>2020</v>
      </c>
      <c r="I2154" s="418" t="s">
        <v>1934</v>
      </c>
      <c r="J2154" s="439" t="s">
        <v>160</v>
      </c>
      <c r="K2154" s="417" t="s">
        <v>808</v>
      </c>
      <c r="L2154" s="824"/>
      <c r="M2154" s="825"/>
      <c r="N2154" s="792"/>
      <c r="O2154" s="829"/>
      <c r="P2154" s="832"/>
      <c r="Q2154" s="835"/>
      <c r="R2154" s="829"/>
      <c r="S2154" s="416" t="s">
        <v>179</v>
      </c>
      <c r="T2154" s="432" t="s">
        <v>812</v>
      </c>
      <c r="U2154" s="416" t="s">
        <v>177</v>
      </c>
      <c r="V2154" s="415">
        <f>V2153+V2155+V2156</f>
        <v>44255.999000000003</v>
      </c>
      <c r="W2154" s="416" t="s">
        <v>176</v>
      </c>
      <c r="X2154" s="428">
        <f>X2153</f>
        <v>322857.58</v>
      </c>
      <c r="Y2154" s="416" t="s">
        <v>175</v>
      </c>
      <c r="Z2154" s="426"/>
      <c r="AA2154" s="416" t="s">
        <v>175</v>
      </c>
      <c r="AB2154" s="426"/>
      <c r="AC2154" s="501" t="s">
        <v>175</v>
      </c>
      <c r="AD2154" s="500"/>
      <c r="AE2154" s="478" t="s">
        <v>175</v>
      </c>
      <c r="AF2154" s="477"/>
      <c r="AG2154" s="463" t="s">
        <v>175</v>
      </c>
      <c r="AH2154" s="462"/>
      <c r="AI2154" s="463" t="s">
        <v>174</v>
      </c>
      <c r="AJ2154" s="464">
        <f>AJ2153*15</f>
        <v>210</v>
      </c>
      <c r="AK2154" s="792"/>
      <c r="AL2154" s="792"/>
      <c r="AM2154" s="792"/>
      <c r="AN2154" s="792"/>
      <c r="AO2154" s="792"/>
      <c r="AP2154" s="895"/>
    </row>
    <row r="2155" spans="1:42" s="404" customFormat="1" x14ac:dyDescent="0.2">
      <c r="A2155" s="402"/>
      <c r="B2155" s="425" t="s">
        <v>733</v>
      </c>
      <c r="C2155" s="424" t="s">
        <v>858</v>
      </c>
      <c r="D2155" s="423" t="s">
        <v>705</v>
      </c>
      <c r="E2155" s="422" t="s">
        <v>50</v>
      </c>
      <c r="F2155" s="420">
        <v>43832</v>
      </c>
      <c r="G2155" s="420">
        <v>44196</v>
      </c>
      <c r="H2155" s="419">
        <v>2020</v>
      </c>
      <c r="I2155" s="418" t="s">
        <v>1934</v>
      </c>
      <c r="J2155" s="439" t="s">
        <v>160</v>
      </c>
      <c r="K2155" s="417" t="s">
        <v>808</v>
      </c>
      <c r="L2155" s="824"/>
      <c r="M2155" s="825"/>
      <c r="N2155" s="792"/>
      <c r="O2155" s="829"/>
      <c r="P2155" s="832"/>
      <c r="Q2155" s="835"/>
      <c r="R2155" s="829"/>
      <c r="S2155" s="416" t="s">
        <v>173</v>
      </c>
      <c r="T2155" s="429" t="s">
        <v>192</v>
      </c>
      <c r="U2155" s="416" t="s">
        <v>171</v>
      </c>
      <c r="V2155" s="427">
        <v>27</v>
      </c>
      <c r="W2155" s="416" t="s">
        <v>170</v>
      </c>
      <c r="X2155" s="428">
        <f>X2154*Z2155</f>
        <v>153228.20746800001</v>
      </c>
      <c r="Y2155" s="416" t="s">
        <v>169</v>
      </c>
      <c r="Z2155" s="426">
        <v>0.47460000000000002</v>
      </c>
      <c r="AA2155" s="416" t="s">
        <v>169</v>
      </c>
      <c r="AB2155" s="426">
        <v>0.47460000000000002</v>
      </c>
      <c r="AC2155" s="501" t="s">
        <v>169</v>
      </c>
      <c r="AD2155" s="500">
        <v>0.58179999999999998</v>
      </c>
      <c r="AE2155" s="478" t="s">
        <v>169</v>
      </c>
      <c r="AF2155" s="477">
        <v>0.58179999999999998</v>
      </c>
      <c r="AG2155" s="463" t="s">
        <v>169</v>
      </c>
      <c r="AH2155" s="462">
        <v>1</v>
      </c>
      <c r="AI2155" s="781"/>
      <c r="AJ2155" s="782"/>
      <c r="AK2155" s="792"/>
      <c r="AL2155" s="792"/>
      <c r="AM2155" s="792"/>
      <c r="AN2155" s="792"/>
      <c r="AO2155" s="792"/>
      <c r="AP2155" s="895"/>
    </row>
    <row r="2156" spans="1:42" s="404" customFormat="1" ht="15" customHeight="1" x14ac:dyDescent="0.2">
      <c r="A2156" s="402"/>
      <c r="B2156" s="425" t="s">
        <v>733</v>
      </c>
      <c r="C2156" s="424" t="s">
        <v>858</v>
      </c>
      <c r="D2156" s="423" t="s">
        <v>705</v>
      </c>
      <c r="E2156" s="422" t="s">
        <v>50</v>
      </c>
      <c r="F2156" s="420">
        <v>43832</v>
      </c>
      <c r="G2156" s="420">
        <v>44196</v>
      </c>
      <c r="H2156" s="419">
        <v>2020</v>
      </c>
      <c r="I2156" s="418" t="s">
        <v>1934</v>
      </c>
      <c r="J2156" s="439" t="s">
        <v>160</v>
      </c>
      <c r="K2156" s="417" t="s">
        <v>808</v>
      </c>
      <c r="L2156" s="824"/>
      <c r="M2156" s="825"/>
      <c r="N2156" s="792"/>
      <c r="O2156" s="829"/>
      <c r="P2156" s="832"/>
      <c r="Q2156" s="835"/>
      <c r="R2156" s="829"/>
      <c r="S2156" s="416" t="s">
        <v>168</v>
      </c>
      <c r="T2156" s="427">
        <v>365</v>
      </c>
      <c r="U2156" s="416" t="s">
        <v>167</v>
      </c>
      <c r="V2156" s="427"/>
      <c r="W2156" s="816"/>
      <c r="X2156" s="817"/>
      <c r="Y2156" s="416" t="s">
        <v>166</v>
      </c>
      <c r="Z2156" s="426">
        <f>IF(Z2154="",Z2155-Z2153,Z2155-Z2154)</f>
        <v>0</v>
      </c>
      <c r="AA2156" s="416" t="s">
        <v>166</v>
      </c>
      <c r="AB2156" s="426">
        <f>IF(AB2154="",AB2155-AB2153,AB2155-AB2154)</f>
        <v>0</v>
      </c>
      <c r="AC2156" s="501" t="s">
        <v>166</v>
      </c>
      <c r="AD2156" s="500">
        <f>IF(AD2154="",AD2155-AD2153,AD2155-AD2154)</f>
        <v>0</v>
      </c>
      <c r="AE2156" s="478" t="s">
        <v>166</v>
      </c>
      <c r="AF2156" s="477">
        <f>IF(AF2154="",AF2155-AF2153,AF2155-AF2154)</f>
        <v>0</v>
      </c>
      <c r="AG2156" s="463" t="s">
        <v>166</v>
      </c>
      <c r="AH2156" s="462">
        <f>IF(AH2154="",AH2155-AH2153,AH2155-AH2154)</f>
        <v>0</v>
      </c>
      <c r="AI2156" s="781"/>
      <c r="AJ2156" s="782"/>
      <c r="AK2156" s="792"/>
      <c r="AL2156" s="792"/>
      <c r="AM2156" s="792"/>
      <c r="AN2156" s="792"/>
      <c r="AO2156" s="792"/>
      <c r="AP2156" s="895"/>
    </row>
    <row r="2157" spans="1:42" s="404" customFormat="1" ht="15" customHeight="1" x14ac:dyDescent="0.2">
      <c r="A2157" s="402"/>
      <c r="B2157" s="425" t="s">
        <v>733</v>
      </c>
      <c r="C2157" s="424" t="s">
        <v>858</v>
      </c>
      <c r="D2157" s="423" t="s">
        <v>705</v>
      </c>
      <c r="E2157" s="422" t="s">
        <v>50</v>
      </c>
      <c r="F2157" s="420">
        <v>43832</v>
      </c>
      <c r="G2157" s="420">
        <v>44196</v>
      </c>
      <c r="H2157" s="419">
        <v>2020</v>
      </c>
      <c r="I2157" s="418" t="s">
        <v>1934</v>
      </c>
      <c r="J2157" s="439" t="s">
        <v>160</v>
      </c>
      <c r="K2157" s="417" t="s">
        <v>808</v>
      </c>
      <c r="L2157" s="824"/>
      <c r="M2157" s="825"/>
      <c r="N2157" s="792"/>
      <c r="O2157" s="829"/>
      <c r="P2157" s="832"/>
      <c r="Q2157" s="835"/>
      <c r="R2157" s="829"/>
      <c r="S2157" s="416" t="s">
        <v>165</v>
      </c>
      <c r="T2157" s="415">
        <v>43832</v>
      </c>
      <c r="U2157" s="416" t="s">
        <v>164</v>
      </c>
      <c r="V2157" s="415">
        <v>44196</v>
      </c>
      <c r="W2157" s="816"/>
      <c r="X2157" s="817"/>
      <c r="Y2157" s="816"/>
      <c r="Z2157" s="817"/>
      <c r="AA2157" s="816"/>
      <c r="AB2157" s="817"/>
      <c r="AC2157" s="857"/>
      <c r="AD2157" s="858"/>
      <c r="AE2157" s="857"/>
      <c r="AF2157" s="858"/>
      <c r="AG2157" s="781"/>
      <c r="AH2157" s="782"/>
      <c r="AI2157" s="781"/>
      <c r="AJ2157" s="782"/>
      <c r="AK2157" s="792"/>
      <c r="AL2157" s="792"/>
      <c r="AM2157" s="792"/>
      <c r="AN2157" s="792"/>
      <c r="AO2157" s="792"/>
      <c r="AP2157" s="895"/>
    </row>
    <row r="2158" spans="1:42" s="404" customFormat="1" ht="15" customHeight="1" thickBot="1" x14ac:dyDescent="0.25">
      <c r="A2158" s="402"/>
      <c r="B2158" s="414" t="s">
        <v>733</v>
      </c>
      <c r="C2158" s="413" t="s">
        <v>858</v>
      </c>
      <c r="D2158" s="412" t="s">
        <v>705</v>
      </c>
      <c r="E2158" s="411" t="s">
        <v>50</v>
      </c>
      <c r="F2158" s="409">
        <v>43832</v>
      </c>
      <c r="G2158" s="409">
        <v>44196</v>
      </c>
      <c r="H2158" s="408">
        <v>2020</v>
      </c>
      <c r="I2158" s="407" t="s">
        <v>1934</v>
      </c>
      <c r="J2158" s="407" t="s">
        <v>160</v>
      </c>
      <c r="K2158" s="495" t="s">
        <v>808</v>
      </c>
      <c r="L2158" s="826"/>
      <c r="M2158" s="827"/>
      <c r="N2158" s="793"/>
      <c r="O2158" s="830"/>
      <c r="P2158" s="833"/>
      <c r="Q2158" s="836"/>
      <c r="R2158" s="830"/>
      <c r="S2158" s="406" t="s">
        <v>158</v>
      </c>
      <c r="T2158" s="451">
        <v>43864</v>
      </c>
      <c r="U2158" s="820"/>
      <c r="V2158" s="821"/>
      <c r="W2158" s="818"/>
      <c r="X2158" s="819"/>
      <c r="Y2158" s="818"/>
      <c r="Z2158" s="819"/>
      <c r="AA2158" s="818"/>
      <c r="AB2158" s="819"/>
      <c r="AC2158" s="859"/>
      <c r="AD2158" s="860"/>
      <c r="AE2158" s="859"/>
      <c r="AF2158" s="860"/>
      <c r="AG2158" s="783"/>
      <c r="AH2158" s="784"/>
      <c r="AI2158" s="783"/>
      <c r="AJ2158" s="784"/>
      <c r="AK2158" s="793"/>
      <c r="AL2158" s="793"/>
      <c r="AM2158" s="793"/>
      <c r="AN2158" s="793"/>
      <c r="AO2158" s="793"/>
      <c r="AP2158" s="896"/>
    </row>
    <row r="2159" spans="1:42" s="404" customFormat="1" ht="12.75" hidden="1" customHeight="1" thickTop="1" x14ac:dyDescent="0.2">
      <c r="A2159" s="402"/>
      <c r="B2159" s="445" t="s">
        <v>733</v>
      </c>
      <c r="C2159" s="444" t="s">
        <v>858</v>
      </c>
      <c r="D2159" s="443" t="s">
        <v>705</v>
      </c>
      <c r="E2159" s="442" t="s">
        <v>238</v>
      </c>
      <c r="F2159" s="440"/>
      <c r="G2159" s="440"/>
      <c r="H2159" s="419">
        <v>2020</v>
      </c>
      <c r="I2159" s="418"/>
      <c r="J2159" s="418" t="s">
        <v>987</v>
      </c>
      <c r="K2159" s="439" t="s">
        <v>808</v>
      </c>
      <c r="L2159" s="822" t="s">
        <v>860</v>
      </c>
      <c r="M2159" s="823"/>
      <c r="N2159" s="791" t="s">
        <v>280</v>
      </c>
      <c r="O2159" s="828" t="s">
        <v>325</v>
      </c>
      <c r="P2159" s="831">
        <v>3.19</v>
      </c>
      <c r="Q2159" s="834" t="s">
        <v>218</v>
      </c>
      <c r="R2159" s="828" t="s">
        <v>324</v>
      </c>
      <c r="S2159" s="434" t="s">
        <v>184</v>
      </c>
      <c r="T2159" s="438">
        <v>127140.9048</v>
      </c>
      <c r="U2159" s="434" t="s">
        <v>183</v>
      </c>
      <c r="V2159" s="437"/>
      <c r="W2159" s="434" t="s">
        <v>182</v>
      </c>
      <c r="X2159" s="436">
        <f>T2159</f>
        <v>127140.9048</v>
      </c>
      <c r="Y2159" s="434" t="s">
        <v>181</v>
      </c>
      <c r="Z2159" s="435"/>
      <c r="AA2159" s="434" t="s">
        <v>181</v>
      </c>
      <c r="AB2159" s="435"/>
      <c r="AC2159" s="434" t="s">
        <v>181</v>
      </c>
      <c r="AD2159" s="435"/>
      <c r="AE2159" s="480" t="s">
        <v>181</v>
      </c>
      <c r="AF2159" s="479"/>
      <c r="AG2159" s="466" t="s">
        <v>181</v>
      </c>
      <c r="AH2159" s="467"/>
      <c r="AI2159" s="466" t="s">
        <v>180</v>
      </c>
      <c r="AJ2159" s="465"/>
      <c r="AK2159" s="894" t="s">
        <v>110</v>
      </c>
      <c r="AL2159" s="791" t="s">
        <v>859</v>
      </c>
      <c r="AM2159" s="791" t="s">
        <v>859</v>
      </c>
      <c r="AN2159" s="791" t="s">
        <v>859</v>
      </c>
      <c r="AO2159" s="791" t="s">
        <v>859</v>
      </c>
      <c r="AP2159" s="894" t="s">
        <v>110</v>
      </c>
    </row>
    <row r="2160" spans="1:42" s="404" customFormat="1" ht="15" hidden="1" customHeight="1" x14ac:dyDescent="0.2">
      <c r="A2160" s="402"/>
      <c r="B2160" s="425" t="s">
        <v>733</v>
      </c>
      <c r="C2160" s="424" t="s">
        <v>858</v>
      </c>
      <c r="D2160" s="423" t="s">
        <v>705</v>
      </c>
      <c r="E2160" s="422" t="s">
        <v>238</v>
      </c>
      <c r="F2160" s="420"/>
      <c r="G2160" s="420"/>
      <c r="H2160" s="419">
        <v>2020</v>
      </c>
      <c r="I2160" s="418"/>
      <c r="J2160" s="418" t="s">
        <v>987</v>
      </c>
      <c r="K2160" s="417" t="s">
        <v>808</v>
      </c>
      <c r="L2160" s="824"/>
      <c r="M2160" s="825"/>
      <c r="N2160" s="792"/>
      <c r="O2160" s="829"/>
      <c r="P2160" s="832"/>
      <c r="Q2160" s="835"/>
      <c r="R2160" s="829"/>
      <c r="S2160" s="416" t="s">
        <v>179</v>
      </c>
      <c r="T2160" s="432"/>
      <c r="U2160" s="416" t="s">
        <v>177</v>
      </c>
      <c r="V2160" s="415"/>
      <c r="W2160" s="416" t="s">
        <v>176</v>
      </c>
      <c r="X2160" s="428">
        <f>X2159</f>
        <v>127140.9048</v>
      </c>
      <c r="Y2160" s="416" t="s">
        <v>175</v>
      </c>
      <c r="Z2160" s="426"/>
      <c r="AA2160" s="416" t="s">
        <v>175</v>
      </c>
      <c r="AB2160" s="426"/>
      <c r="AC2160" s="416" t="s">
        <v>175</v>
      </c>
      <c r="AD2160" s="426"/>
      <c r="AE2160" s="478" t="s">
        <v>175</v>
      </c>
      <c r="AF2160" s="477"/>
      <c r="AG2160" s="463" t="s">
        <v>175</v>
      </c>
      <c r="AH2160" s="462"/>
      <c r="AI2160" s="463" t="s">
        <v>174</v>
      </c>
      <c r="AJ2160" s="464"/>
      <c r="AK2160" s="895"/>
      <c r="AL2160" s="792"/>
      <c r="AM2160" s="792"/>
      <c r="AN2160" s="792"/>
      <c r="AO2160" s="792"/>
      <c r="AP2160" s="895"/>
    </row>
    <row r="2161" spans="1:42" s="404" customFormat="1" ht="13.5" hidden="1" thickTop="1" x14ac:dyDescent="0.2">
      <c r="A2161" s="402"/>
      <c r="B2161" s="425" t="s">
        <v>733</v>
      </c>
      <c r="C2161" s="424" t="s">
        <v>858</v>
      </c>
      <c r="D2161" s="423" t="s">
        <v>705</v>
      </c>
      <c r="E2161" s="422" t="s">
        <v>238</v>
      </c>
      <c r="F2161" s="420"/>
      <c r="G2161" s="420"/>
      <c r="H2161" s="419">
        <v>2020</v>
      </c>
      <c r="I2161" s="418"/>
      <c r="J2161" s="418" t="s">
        <v>987</v>
      </c>
      <c r="K2161" s="417" t="s">
        <v>808</v>
      </c>
      <c r="L2161" s="824"/>
      <c r="M2161" s="825"/>
      <c r="N2161" s="792"/>
      <c r="O2161" s="829"/>
      <c r="P2161" s="832"/>
      <c r="Q2161" s="835"/>
      <c r="R2161" s="829"/>
      <c r="S2161" s="416" t="s">
        <v>173</v>
      </c>
      <c r="T2161" s="429"/>
      <c r="U2161" s="416" t="s">
        <v>171</v>
      </c>
      <c r="V2161" s="427"/>
      <c r="W2161" s="416" t="s">
        <v>170</v>
      </c>
      <c r="X2161" s="428"/>
      <c r="Y2161" s="416" t="s">
        <v>169</v>
      </c>
      <c r="Z2161" s="426"/>
      <c r="AA2161" s="416" t="s">
        <v>169</v>
      </c>
      <c r="AB2161" s="426"/>
      <c r="AC2161" s="416" t="s">
        <v>169</v>
      </c>
      <c r="AD2161" s="426"/>
      <c r="AE2161" s="478" t="s">
        <v>169</v>
      </c>
      <c r="AF2161" s="477"/>
      <c r="AG2161" s="463" t="s">
        <v>169</v>
      </c>
      <c r="AH2161" s="462"/>
      <c r="AI2161" s="781"/>
      <c r="AJ2161" s="782"/>
      <c r="AK2161" s="895"/>
      <c r="AL2161" s="792"/>
      <c r="AM2161" s="792"/>
      <c r="AN2161" s="792"/>
      <c r="AO2161" s="792"/>
      <c r="AP2161" s="895"/>
    </row>
    <row r="2162" spans="1:42" s="404" customFormat="1" ht="15" hidden="1" customHeight="1" x14ac:dyDescent="0.2">
      <c r="A2162" s="402"/>
      <c r="B2162" s="425" t="s">
        <v>733</v>
      </c>
      <c r="C2162" s="424" t="s">
        <v>858</v>
      </c>
      <c r="D2162" s="423" t="s">
        <v>705</v>
      </c>
      <c r="E2162" s="422" t="s">
        <v>238</v>
      </c>
      <c r="F2162" s="420"/>
      <c r="G2162" s="420"/>
      <c r="H2162" s="419">
        <v>2020</v>
      </c>
      <c r="I2162" s="418"/>
      <c r="J2162" s="418" t="s">
        <v>987</v>
      </c>
      <c r="K2162" s="417" t="s">
        <v>808</v>
      </c>
      <c r="L2162" s="824"/>
      <c r="M2162" s="825"/>
      <c r="N2162" s="792"/>
      <c r="O2162" s="829"/>
      <c r="P2162" s="832"/>
      <c r="Q2162" s="835"/>
      <c r="R2162" s="829"/>
      <c r="S2162" s="416" t="s">
        <v>168</v>
      </c>
      <c r="T2162" s="427"/>
      <c r="U2162" s="416" t="s">
        <v>167</v>
      </c>
      <c r="V2162" s="427"/>
      <c r="W2162" s="816"/>
      <c r="X2162" s="817"/>
      <c r="Y2162" s="416" t="s">
        <v>166</v>
      </c>
      <c r="Z2162" s="426">
        <f>IF(Z2160="",Z2161-Z2159,Z2161-Z2160)</f>
        <v>0</v>
      </c>
      <c r="AA2162" s="416" t="s">
        <v>166</v>
      </c>
      <c r="AB2162" s="426">
        <f>IF(AB2160="",AB2161-AB2159,AB2161-AB2160)</f>
        <v>0</v>
      </c>
      <c r="AC2162" s="416" t="s">
        <v>166</v>
      </c>
      <c r="AD2162" s="426">
        <f>IF(AD2160="",AD2161-AD2159,AD2161-AD2160)</f>
        <v>0</v>
      </c>
      <c r="AE2162" s="478" t="s">
        <v>166</v>
      </c>
      <c r="AF2162" s="477">
        <f>IF(AF2160="",AF2161-AF2159,AF2161-AF2160)</f>
        <v>0</v>
      </c>
      <c r="AG2162" s="463" t="s">
        <v>166</v>
      </c>
      <c r="AH2162" s="462">
        <v>0</v>
      </c>
      <c r="AI2162" s="781"/>
      <c r="AJ2162" s="782"/>
      <c r="AK2162" s="895"/>
      <c r="AL2162" s="792"/>
      <c r="AM2162" s="792"/>
      <c r="AN2162" s="792"/>
      <c r="AO2162" s="792"/>
      <c r="AP2162" s="895"/>
    </row>
    <row r="2163" spans="1:42" s="404" customFormat="1" ht="15" hidden="1" customHeight="1" x14ac:dyDescent="0.2">
      <c r="A2163" s="402"/>
      <c r="B2163" s="425" t="s">
        <v>733</v>
      </c>
      <c r="C2163" s="424" t="s">
        <v>858</v>
      </c>
      <c r="D2163" s="423" t="s">
        <v>705</v>
      </c>
      <c r="E2163" s="422" t="s">
        <v>238</v>
      </c>
      <c r="F2163" s="420"/>
      <c r="G2163" s="420"/>
      <c r="H2163" s="419">
        <v>2020</v>
      </c>
      <c r="I2163" s="418"/>
      <c r="J2163" s="418" t="s">
        <v>987</v>
      </c>
      <c r="K2163" s="417" t="s">
        <v>808</v>
      </c>
      <c r="L2163" s="824"/>
      <c r="M2163" s="825"/>
      <c r="N2163" s="792"/>
      <c r="O2163" s="829"/>
      <c r="P2163" s="832"/>
      <c r="Q2163" s="835"/>
      <c r="R2163" s="829"/>
      <c r="S2163" s="416" t="s">
        <v>165</v>
      </c>
      <c r="T2163" s="415"/>
      <c r="U2163" s="416" t="s">
        <v>164</v>
      </c>
      <c r="V2163" s="415"/>
      <c r="W2163" s="816"/>
      <c r="X2163" s="817"/>
      <c r="Y2163" s="816"/>
      <c r="Z2163" s="817"/>
      <c r="AA2163" s="816"/>
      <c r="AB2163" s="817"/>
      <c r="AC2163" s="816"/>
      <c r="AD2163" s="817"/>
      <c r="AE2163" s="857"/>
      <c r="AF2163" s="858"/>
      <c r="AG2163" s="781"/>
      <c r="AH2163" s="782"/>
      <c r="AI2163" s="781"/>
      <c r="AJ2163" s="782"/>
      <c r="AK2163" s="895"/>
      <c r="AL2163" s="792"/>
      <c r="AM2163" s="792"/>
      <c r="AN2163" s="792"/>
      <c r="AO2163" s="792"/>
      <c r="AP2163" s="895"/>
    </row>
    <row r="2164" spans="1:42" s="404" customFormat="1" ht="15" hidden="1" customHeight="1" thickBot="1" x14ac:dyDescent="0.25">
      <c r="A2164" s="402"/>
      <c r="B2164" s="414" t="s">
        <v>733</v>
      </c>
      <c r="C2164" s="413" t="s">
        <v>858</v>
      </c>
      <c r="D2164" s="412" t="s">
        <v>705</v>
      </c>
      <c r="E2164" s="411" t="s">
        <v>238</v>
      </c>
      <c r="F2164" s="409"/>
      <c r="G2164" s="409"/>
      <c r="H2164" s="408">
        <v>2020</v>
      </c>
      <c r="I2164" s="407"/>
      <c r="J2164" s="407" t="s">
        <v>987</v>
      </c>
      <c r="K2164" s="495" t="s">
        <v>808</v>
      </c>
      <c r="L2164" s="826"/>
      <c r="M2164" s="827"/>
      <c r="N2164" s="793"/>
      <c r="O2164" s="830"/>
      <c r="P2164" s="833"/>
      <c r="Q2164" s="836"/>
      <c r="R2164" s="830"/>
      <c r="S2164" s="406" t="s">
        <v>158</v>
      </c>
      <c r="T2164" s="451"/>
      <c r="U2164" s="820"/>
      <c r="V2164" s="821"/>
      <c r="W2164" s="818"/>
      <c r="X2164" s="819"/>
      <c r="Y2164" s="818"/>
      <c r="Z2164" s="819"/>
      <c r="AA2164" s="818"/>
      <c r="AB2164" s="819"/>
      <c r="AC2164" s="818"/>
      <c r="AD2164" s="819"/>
      <c r="AE2164" s="859"/>
      <c r="AF2164" s="860"/>
      <c r="AG2164" s="783"/>
      <c r="AH2164" s="784"/>
      <c r="AI2164" s="783"/>
      <c r="AJ2164" s="784"/>
      <c r="AK2164" s="896"/>
      <c r="AL2164" s="793"/>
      <c r="AM2164" s="793"/>
      <c r="AN2164" s="793"/>
      <c r="AO2164" s="793"/>
      <c r="AP2164" s="896"/>
    </row>
    <row r="2165" spans="1:42" s="404" customFormat="1" ht="12.75" customHeight="1" thickTop="1" x14ac:dyDescent="0.2">
      <c r="A2165" s="402"/>
      <c r="B2165" s="445" t="s">
        <v>733</v>
      </c>
      <c r="C2165" s="444" t="s">
        <v>855</v>
      </c>
      <c r="D2165" s="443" t="s">
        <v>705</v>
      </c>
      <c r="E2165" s="442" t="s">
        <v>50</v>
      </c>
      <c r="F2165" s="440">
        <v>43832</v>
      </c>
      <c r="G2165" s="440">
        <v>44196</v>
      </c>
      <c r="H2165" s="419">
        <v>2020</v>
      </c>
      <c r="I2165" s="418" t="s">
        <v>1934</v>
      </c>
      <c r="J2165" s="439" t="s">
        <v>160</v>
      </c>
      <c r="K2165" s="439" t="s">
        <v>808</v>
      </c>
      <c r="L2165" s="822" t="s">
        <v>857</v>
      </c>
      <c r="M2165" s="823"/>
      <c r="N2165" s="791" t="s">
        <v>280</v>
      </c>
      <c r="O2165" s="828" t="s">
        <v>325</v>
      </c>
      <c r="P2165" s="842">
        <v>4.6100000000000003</v>
      </c>
      <c r="Q2165" s="834" t="s">
        <v>218</v>
      </c>
      <c r="R2165" s="828" t="s">
        <v>200</v>
      </c>
      <c r="S2165" s="434" t="s">
        <v>184</v>
      </c>
      <c r="T2165" s="438">
        <v>482840.52</v>
      </c>
      <c r="U2165" s="434" t="s">
        <v>183</v>
      </c>
      <c r="V2165" s="437">
        <f>T2170+T2168-0.001</f>
        <v>44196.999000000003</v>
      </c>
      <c r="W2165" s="434" t="s">
        <v>182</v>
      </c>
      <c r="X2165" s="436">
        <f>T2165</f>
        <v>482840.52</v>
      </c>
      <c r="Y2165" s="434" t="s">
        <v>181</v>
      </c>
      <c r="Z2165" s="435">
        <v>0.16470000000000001</v>
      </c>
      <c r="AA2165" s="434" t="s">
        <v>181</v>
      </c>
      <c r="AB2165" s="435">
        <v>0.34820000000000001</v>
      </c>
      <c r="AC2165" s="499" t="s">
        <v>181</v>
      </c>
      <c r="AD2165" s="498">
        <v>0.54910000000000003</v>
      </c>
      <c r="AE2165" s="480" t="s">
        <v>181</v>
      </c>
      <c r="AF2165" s="479">
        <v>0.54910000000000003</v>
      </c>
      <c r="AG2165" s="466" t="s">
        <v>181</v>
      </c>
      <c r="AH2165" s="467">
        <v>1</v>
      </c>
      <c r="AI2165" s="466" t="s">
        <v>180</v>
      </c>
      <c r="AJ2165" s="465">
        <v>17</v>
      </c>
      <c r="AK2165" s="791" t="s">
        <v>813</v>
      </c>
      <c r="AL2165" s="791" t="s">
        <v>813</v>
      </c>
      <c r="AM2165" s="791" t="s">
        <v>813</v>
      </c>
      <c r="AN2165" s="791" t="s">
        <v>813</v>
      </c>
      <c r="AO2165" s="791" t="s">
        <v>813</v>
      </c>
      <c r="AP2165" s="894" t="s">
        <v>2143</v>
      </c>
    </row>
    <row r="2166" spans="1:42" s="404" customFormat="1" ht="15" customHeight="1" x14ac:dyDescent="0.2">
      <c r="A2166" s="402"/>
      <c r="B2166" s="425" t="s">
        <v>733</v>
      </c>
      <c r="C2166" s="424" t="s">
        <v>855</v>
      </c>
      <c r="D2166" s="423" t="s">
        <v>705</v>
      </c>
      <c r="E2166" s="422" t="s">
        <v>50</v>
      </c>
      <c r="F2166" s="420">
        <v>43832</v>
      </c>
      <c r="G2166" s="420">
        <v>44196</v>
      </c>
      <c r="H2166" s="419">
        <v>2020</v>
      </c>
      <c r="I2166" s="418" t="s">
        <v>1934</v>
      </c>
      <c r="J2166" s="439" t="s">
        <v>160</v>
      </c>
      <c r="K2166" s="417" t="s">
        <v>808</v>
      </c>
      <c r="L2166" s="824"/>
      <c r="M2166" s="825"/>
      <c r="N2166" s="792"/>
      <c r="O2166" s="829"/>
      <c r="P2166" s="843"/>
      <c r="Q2166" s="835"/>
      <c r="R2166" s="829"/>
      <c r="S2166" s="416" t="s">
        <v>179</v>
      </c>
      <c r="T2166" s="432" t="s">
        <v>812</v>
      </c>
      <c r="U2166" s="416" t="s">
        <v>177</v>
      </c>
      <c r="V2166" s="415">
        <f>V2165+V2167+V2168</f>
        <v>44223.999000000003</v>
      </c>
      <c r="W2166" s="416" t="s">
        <v>176</v>
      </c>
      <c r="X2166" s="428">
        <f>X2165</f>
        <v>482840.52</v>
      </c>
      <c r="Y2166" s="416" t="s">
        <v>175</v>
      </c>
      <c r="Z2166" s="426"/>
      <c r="AA2166" s="416" t="s">
        <v>175</v>
      </c>
      <c r="AB2166" s="426"/>
      <c r="AC2166" s="497" t="s">
        <v>175</v>
      </c>
      <c r="AD2166" s="496"/>
      <c r="AE2166" s="478" t="s">
        <v>175</v>
      </c>
      <c r="AF2166" s="477"/>
      <c r="AG2166" s="463" t="s">
        <v>175</v>
      </c>
      <c r="AH2166" s="462"/>
      <c r="AI2166" s="463" t="s">
        <v>174</v>
      </c>
      <c r="AJ2166" s="464">
        <v>374</v>
      </c>
      <c r="AK2166" s="792"/>
      <c r="AL2166" s="792"/>
      <c r="AM2166" s="792"/>
      <c r="AN2166" s="792"/>
      <c r="AO2166" s="792"/>
      <c r="AP2166" s="895"/>
    </row>
    <row r="2167" spans="1:42" s="404" customFormat="1" x14ac:dyDescent="0.2">
      <c r="A2167" s="402"/>
      <c r="B2167" s="425" t="s">
        <v>733</v>
      </c>
      <c r="C2167" s="424" t="s">
        <v>855</v>
      </c>
      <c r="D2167" s="423" t="s">
        <v>705</v>
      </c>
      <c r="E2167" s="422" t="s">
        <v>50</v>
      </c>
      <c r="F2167" s="420">
        <v>43832</v>
      </c>
      <c r="G2167" s="420">
        <v>44196</v>
      </c>
      <c r="H2167" s="419">
        <v>2020</v>
      </c>
      <c r="I2167" s="418" t="s">
        <v>1934</v>
      </c>
      <c r="J2167" s="439" t="s">
        <v>160</v>
      </c>
      <c r="K2167" s="417" t="s">
        <v>808</v>
      </c>
      <c r="L2167" s="824"/>
      <c r="M2167" s="825"/>
      <c r="N2167" s="792"/>
      <c r="O2167" s="829"/>
      <c r="P2167" s="843"/>
      <c r="Q2167" s="835"/>
      <c r="R2167" s="829"/>
      <c r="S2167" s="416" t="s">
        <v>173</v>
      </c>
      <c r="T2167" s="429" t="s">
        <v>192</v>
      </c>
      <c r="U2167" s="416" t="s">
        <v>171</v>
      </c>
      <c r="V2167" s="427">
        <v>27</v>
      </c>
      <c r="W2167" s="416" t="s">
        <v>170</v>
      </c>
      <c r="X2167" s="428">
        <f>X2166*Z2167</f>
        <v>79523.833644000013</v>
      </c>
      <c r="Y2167" s="416" t="s">
        <v>169</v>
      </c>
      <c r="Z2167" s="426">
        <v>0.16470000000000001</v>
      </c>
      <c r="AA2167" s="416" t="s">
        <v>169</v>
      </c>
      <c r="AB2167" s="426">
        <v>0.34820000000000001</v>
      </c>
      <c r="AC2167" s="497" t="s">
        <v>169</v>
      </c>
      <c r="AD2167" s="496">
        <v>0.54910000000000003</v>
      </c>
      <c r="AE2167" s="478" t="s">
        <v>169</v>
      </c>
      <c r="AF2167" s="477">
        <v>0.54910000000000003</v>
      </c>
      <c r="AG2167" s="463" t="s">
        <v>169</v>
      </c>
      <c r="AH2167" s="462">
        <v>1</v>
      </c>
      <c r="AI2167" s="781"/>
      <c r="AJ2167" s="782"/>
      <c r="AK2167" s="792"/>
      <c r="AL2167" s="792"/>
      <c r="AM2167" s="792"/>
      <c r="AN2167" s="792"/>
      <c r="AO2167" s="792"/>
      <c r="AP2167" s="895"/>
    </row>
    <row r="2168" spans="1:42" s="404" customFormat="1" ht="15" customHeight="1" x14ac:dyDescent="0.2">
      <c r="A2168" s="402"/>
      <c r="B2168" s="425" t="s">
        <v>733</v>
      </c>
      <c r="C2168" s="424" t="s">
        <v>855</v>
      </c>
      <c r="D2168" s="423" t="s">
        <v>705</v>
      </c>
      <c r="E2168" s="422" t="s">
        <v>50</v>
      </c>
      <c r="F2168" s="420">
        <v>43832</v>
      </c>
      <c r="G2168" s="420">
        <v>44196</v>
      </c>
      <c r="H2168" s="419">
        <v>2020</v>
      </c>
      <c r="I2168" s="418" t="s">
        <v>1934</v>
      </c>
      <c r="J2168" s="439" t="s">
        <v>160</v>
      </c>
      <c r="K2168" s="417" t="s">
        <v>808</v>
      </c>
      <c r="L2168" s="824"/>
      <c r="M2168" s="825"/>
      <c r="N2168" s="792"/>
      <c r="O2168" s="829"/>
      <c r="P2168" s="843"/>
      <c r="Q2168" s="835"/>
      <c r="R2168" s="829"/>
      <c r="S2168" s="416" t="s">
        <v>168</v>
      </c>
      <c r="T2168" s="427">
        <v>365</v>
      </c>
      <c r="U2168" s="416" t="s">
        <v>167</v>
      </c>
      <c r="V2168" s="427"/>
      <c r="W2168" s="816"/>
      <c r="X2168" s="817"/>
      <c r="Y2168" s="416" t="s">
        <v>166</v>
      </c>
      <c r="Z2168" s="426">
        <f>IF(Z2166="",Z2167-Z2165,Z2167-Z2166)</f>
        <v>0</v>
      </c>
      <c r="AA2168" s="416" t="s">
        <v>166</v>
      </c>
      <c r="AB2168" s="426">
        <f>IF(AB2166="",AB2167-AB2165,AB2167-AB2166)</f>
        <v>0</v>
      </c>
      <c r="AC2168" s="497" t="s">
        <v>166</v>
      </c>
      <c r="AD2168" s="496">
        <f>IF(AD2166="",AD2167-AD2165,AD2167-AD2166)</f>
        <v>0</v>
      </c>
      <c r="AE2168" s="478" t="s">
        <v>166</v>
      </c>
      <c r="AF2168" s="477">
        <f>IF(AF2166="",AF2167-AF2165,AF2167-AF2166)</f>
        <v>0</v>
      </c>
      <c r="AG2168" s="463" t="s">
        <v>166</v>
      </c>
      <c r="AH2168" s="462">
        <f>IF(AH2166="",AH2167-AH2165,AH2167-AH2166)</f>
        <v>0</v>
      </c>
      <c r="AI2168" s="781"/>
      <c r="AJ2168" s="782"/>
      <c r="AK2168" s="792"/>
      <c r="AL2168" s="792"/>
      <c r="AM2168" s="792"/>
      <c r="AN2168" s="792"/>
      <c r="AO2168" s="792"/>
      <c r="AP2168" s="895"/>
    </row>
    <row r="2169" spans="1:42" s="404" customFormat="1" ht="15" customHeight="1" x14ac:dyDescent="0.2">
      <c r="A2169" s="402"/>
      <c r="B2169" s="425" t="s">
        <v>733</v>
      </c>
      <c r="C2169" s="424" t="s">
        <v>855</v>
      </c>
      <c r="D2169" s="423" t="s">
        <v>705</v>
      </c>
      <c r="E2169" s="422" t="s">
        <v>50</v>
      </c>
      <c r="F2169" s="420">
        <v>43832</v>
      </c>
      <c r="G2169" s="420">
        <v>44196</v>
      </c>
      <c r="H2169" s="419">
        <v>2020</v>
      </c>
      <c r="I2169" s="418" t="s">
        <v>1934</v>
      </c>
      <c r="J2169" s="439" t="s">
        <v>160</v>
      </c>
      <c r="K2169" s="417" t="s">
        <v>808</v>
      </c>
      <c r="L2169" s="824"/>
      <c r="M2169" s="825"/>
      <c r="N2169" s="792"/>
      <c r="O2169" s="829"/>
      <c r="P2169" s="843"/>
      <c r="Q2169" s="835"/>
      <c r="R2169" s="829"/>
      <c r="S2169" s="416" t="s">
        <v>165</v>
      </c>
      <c r="T2169" s="415">
        <v>43832</v>
      </c>
      <c r="U2169" s="416" t="s">
        <v>164</v>
      </c>
      <c r="V2169" s="415">
        <v>44196</v>
      </c>
      <c r="W2169" s="816"/>
      <c r="X2169" s="817"/>
      <c r="Y2169" s="816"/>
      <c r="Z2169" s="817"/>
      <c r="AA2169" s="816"/>
      <c r="AB2169" s="817"/>
      <c r="AC2169" s="869"/>
      <c r="AD2169" s="870"/>
      <c r="AE2169" s="857"/>
      <c r="AF2169" s="858"/>
      <c r="AG2169" s="781"/>
      <c r="AH2169" s="782"/>
      <c r="AI2169" s="781"/>
      <c r="AJ2169" s="782"/>
      <c r="AK2169" s="792"/>
      <c r="AL2169" s="792"/>
      <c r="AM2169" s="792"/>
      <c r="AN2169" s="792"/>
      <c r="AO2169" s="792"/>
      <c r="AP2169" s="895"/>
    </row>
    <row r="2170" spans="1:42" s="404" customFormat="1" ht="15" customHeight="1" thickBot="1" x14ac:dyDescent="0.25">
      <c r="A2170" s="402"/>
      <c r="B2170" s="414" t="s">
        <v>733</v>
      </c>
      <c r="C2170" s="413" t="s">
        <v>855</v>
      </c>
      <c r="D2170" s="412" t="s">
        <v>705</v>
      </c>
      <c r="E2170" s="411" t="s">
        <v>50</v>
      </c>
      <c r="F2170" s="409">
        <v>43832</v>
      </c>
      <c r="G2170" s="409">
        <v>44196</v>
      </c>
      <c r="H2170" s="408">
        <v>2020</v>
      </c>
      <c r="I2170" s="407" t="s">
        <v>1934</v>
      </c>
      <c r="J2170" s="407" t="s">
        <v>160</v>
      </c>
      <c r="K2170" s="495" t="s">
        <v>808</v>
      </c>
      <c r="L2170" s="826"/>
      <c r="M2170" s="827"/>
      <c r="N2170" s="793"/>
      <c r="O2170" s="830"/>
      <c r="P2170" s="844"/>
      <c r="Q2170" s="836"/>
      <c r="R2170" s="830"/>
      <c r="S2170" s="406" t="s">
        <v>158</v>
      </c>
      <c r="T2170" s="451">
        <v>43832</v>
      </c>
      <c r="U2170" s="820"/>
      <c r="V2170" s="821"/>
      <c r="W2170" s="818"/>
      <c r="X2170" s="819"/>
      <c r="Y2170" s="818"/>
      <c r="Z2170" s="819"/>
      <c r="AA2170" s="818"/>
      <c r="AB2170" s="819"/>
      <c r="AC2170" s="871"/>
      <c r="AD2170" s="872"/>
      <c r="AE2170" s="859"/>
      <c r="AF2170" s="860"/>
      <c r="AG2170" s="783"/>
      <c r="AH2170" s="784"/>
      <c r="AI2170" s="783"/>
      <c r="AJ2170" s="784"/>
      <c r="AK2170" s="793"/>
      <c r="AL2170" s="793"/>
      <c r="AM2170" s="793"/>
      <c r="AN2170" s="793"/>
      <c r="AO2170" s="793"/>
      <c r="AP2170" s="896"/>
    </row>
    <row r="2171" spans="1:42" s="404" customFormat="1" ht="12.75" hidden="1" customHeight="1" thickTop="1" x14ac:dyDescent="0.2">
      <c r="A2171" s="402"/>
      <c r="B2171" s="445" t="s">
        <v>733</v>
      </c>
      <c r="C2171" s="444" t="s">
        <v>855</v>
      </c>
      <c r="D2171" s="443" t="s">
        <v>705</v>
      </c>
      <c r="E2171" s="442" t="s">
        <v>238</v>
      </c>
      <c r="F2171" s="440"/>
      <c r="G2171" s="440"/>
      <c r="H2171" s="419">
        <v>2020</v>
      </c>
      <c r="I2171" s="418"/>
      <c r="J2171" s="418" t="s">
        <v>987</v>
      </c>
      <c r="K2171" s="439" t="s">
        <v>808</v>
      </c>
      <c r="L2171" s="822" t="s">
        <v>857</v>
      </c>
      <c r="M2171" s="823"/>
      <c r="N2171" s="791" t="s">
        <v>280</v>
      </c>
      <c r="O2171" s="828" t="s">
        <v>325</v>
      </c>
      <c r="P2171" s="842">
        <v>4.6100000000000003</v>
      </c>
      <c r="Q2171" s="834" t="s">
        <v>218</v>
      </c>
      <c r="R2171" s="828" t="s">
        <v>324</v>
      </c>
      <c r="S2171" s="434" t="s">
        <v>184</v>
      </c>
      <c r="T2171" s="438">
        <v>197774.7408</v>
      </c>
      <c r="U2171" s="434" t="s">
        <v>183</v>
      </c>
      <c r="V2171" s="437"/>
      <c r="W2171" s="434" t="s">
        <v>182</v>
      </c>
      <c r="X2171" s="436">
        <f>T2171</f>
        <v>197774.7408</v>
      </c>
      <c r="Y2171" s="434" t="s">
        <v>181</v>
      </c>
      <c r="Z2171" s="435"/>
      <c r="AA2171" s="434" t="s">
        <v>181</v>
      </c>
      <c r="AB2171" s="435"/>
      <c r="AC2171" s="434" t="s">
        <v>181</v>
      </c>
      <c r="AD2171" s="435"/>
      <c r="AE2171" s="480" t="s">
        <v>181</v>
      </c>
      <c r="AF2171" s="479"/>
      <c r="AG2171" s="466" t="s">
        <v>181</v>
      </c>
      <c r="AH2171" s="467"/>
      <c r="AI2171" s="466" t="s">
        <v>180</v>
      </c>
      <c r="AJ2171" s="465"/>
      <c r="AK2171" s="894" t="s">
        <v>110</v>
      </c>
      <c r="AL2171" s="791" t="s">
        <v>856</v>
      </c>
      <c r="AM2171" s="791" t="s">
        <v>856</v>
      </c>
      <c r="AN2171" s="791" t="s">
        <v>856</v>
      </c>
      <c r="AO2171" s="791" t="s">
        <v>856</v>
      </c>
      <c r="AP2171" s="894" t="s">
        <v>110</v>
      </c>
    </row>
    <row r="2172" spans="1:42" s="404" customFormat="1" ht="15" hidden="1" customHeight="1" x14ac:dyDescent="0.2">
      <c r="A2172" s="402"/>
      <c r="B2172" s="425" t="s">
        <v>733</v>
      </c>
      <c r="C2172" s="424" t="s">
        <v>855</v>
      </c>
      <c r="D2172" s="423" t="s">
        <v>705</v>
      </c>
      <c r="E2172" s="422" t="s">
        <v>238</v>
      </c>
      <c r="F2172" s="420"/>
      <c r="G2172" s="420"/>
      <c r="H2172" s="419">
        <v>2020</v>
      </c>
      <c r="I2172" s="418"/>
      <c r="J2172" s="418" t="s">
        <v>987</v>
      </c>
      <c r="K2172" s="417" t="s">
        <v>808</v>
      </c>
      <c r="L2172" s="824"/>
      <c r="M2172" s="825"/>
      <c r="N2172" s="792"/>
      <c r="O2172" s="829"/>
      <c r="P2172" s="843"/>
      <c r="Q2172" s="835"/>
      <c r="R2172" s="829"/>
      <c r="S2172" s="416" t="s">
        <v>179</v>
      </c>
      <c r="T2172" s="432"/>
      <c r="U2172" s="416" t="s">
        <v>177</v>
      </c>
      <c r="V2172" s="415"/>
      <c r="W2172" s="416" t="s">
        <v>176</v>
      </c>
      <c r="X2172" s="428">
        <f>X2171</f>
        <v>197774.7408</v>
      </c>
      <c r="Y2172" s="416" t="s">
        <v>175</v>
      </c>
      <c r="Z2172" s="426"/>
      <c r="AA2172" s="416" t="s">
        <v>175</v>
      </c>
      <c r="AB2172" s="426"/>
      <c r="AC2172" s="416" t="s">
        <v>175</v>
      </c>
      <c r="AD2172" s="426"/>
      <c r="AE2172" s="478" t="s">
        <v>175</v>
      </c>
      <c r="AF2172" s="477"/>
      <c r="AG2172" s="463" t="s">
        <v>175</v>
      </c>
      <c r="AH2172" s="462"/>
      <c r="AI2172" s="463" t="s">
        <v>174</v>
      </c>
      <c r="AJ2172" s="464"/>
      <c r="AK2172" s="895"/>
      <c r="AL2172" s="792"/>
      <c r="AM2172" s="792"/>
      <c r="AN2172" s="792"/>
      <c r="AO2172" s="792"/>
      <c r="AP2172" s="895"/>
    </row>
    <row r="2173" spans="1:42" s="404" customFormat="1" ht="13.5" hidden="1" thickTop="1" x14ac:dyDescent="0.2">
      <c r="A2173" s="402"/>
      <c r="B2173" s="425" t="s">
        <v>733</v>
      </c>
      <c r="C2173" s="424" t="s">
        <v>855</v>
      </c>
      <c r="D2173" s="423" t="s">
        <v>705</v>
      </c>
      <c r="E2173" s="422" t="s">
        <v>238</v>
      </c>
      <c r="F2173" s="420"/>
      <c r="G2173" s="420"/>
      <c r="H2173" s="419">
        <v>2020</v>
      </c>
      <c r="I2173" s="418"/>
      <c r="J2173" s="418" t="s">
        <v>987</v>
      </c>
      <c r="K2173" s="417" t="s">
        <v>808</v>
      </c>
      <c r="L2173" s="824"/>
      <c r="M2173" s="825"/>
      <c r="N2173" s="792"/>
      <c r="O2173" s="829"/>
      <c r="P2173" s="843"/>
      <c r="Q2173" s="835"/>
      <c r="R2173" s="829"/>
      <c r="S2173" s="416" t="s">
        <v>173</v>
      </c>
      <c r="T2173" s="429"/>
      <c r="U2173" s="416" t="s">
        <v>171</v>
      </c>
      <c r="V2173" s="427"/>
      <c r="W2173" s="416" t="s">
        <v>170</v>
      </c>
      <c r="X2173" s="428"/>
      <c r="Y2173" s="416" t="s">
        <v>169</v>
      </c>
      <c r="Z2173" s="426"/>
      <c r="AA2173" s="416" t="s">
        <v>169</v>
      </c>
      <c r="AB2173" s="426"/>
      <c r="AC2173" s="416" t="s">
        <v>169</v>
      </c>
      <c r="AD2173" s="426"/>
      <c r="AE2173" s="478" t="s">
        <v>169</v>
      </c>
      <c r="AF2173" s="477"/>
      <c r="AG2173" s="463" t="s">
        <v>169</v>
      </c>
      <c r="AH2173" s="462"/>
      <c r="AI2173" s="781"/>
      <c r="AJ2173" s="782"/>
      <c r="AK2173" s="895"/>
      <c r="AL2173" s="792"/>
      <c r="AM2173" s="792"/>
      <c r="AN2173" s="792"/>
      <c r="AO2173" s="792"/>
      <c r="AP2173" s="895"/>
    </row>
    <row r="2174" spans="1:42" s="404" customFormat="1" ht="15" hidden="1" customHeight="1" x14ac:dyDescent="0.2">
      <c r="A2174" s="402"/>
      <c r="B2174" s="425" t="s">
        <v>733</v>
      </c>
      <c r="C2174" s="424" t="s">
        <v>855</v>
      </c>
      <c r="D2174" s="423" t="s">
        <v>705</v>
      </c>
      <c r="E2174" s="422" t="s">
        <v>238</v>
      </c>
      <c r="F2174" s="420"/>
      <c r="G2174" s="420"/>
      <c r="H2174" s="419">
        <v>2020</v>
      </c>
      <c r="I2174" s="418"/>
      <c r="J2174" s="418" t="s">
        <v>987</v>
      </c>
      <c r="K2174" s="417" t="s">
        <v>808</v>
      </c>
      <c r="L2174" s="824"/>
      <c r="M2174" s="825"/>
      <c r="N2174" s="792"/>
      <c r="O2174" s="829"/>
      <c r="P2174" s="843"/>
      <c r="Q2174" s="835"/>
      <c r="R2174" s="829"/>
      <c r="S2174" s="416" t="s">
        <v>168</v>
      </c>
      <c r="T2174" s="427"/>
      <c r="U2174" s="416" t="s">
        <v>167</v>
      </c>
      <c r="V2174" s="427"/>
      <c r="W2174" s="816"/>
      <c r="X2174" s="817"/>
      <c r="Y2174" s="416" t="s">
        <v>166</v>
      </c>
      <c r="Z2174" s="426">
        <f>IF(Z2172="",Z2173-Z2171,Z2173-Z2172)</f>
        <v>0</v>
      </c>
      <c r="AA2174" s="416" t="s">
        <v>166</v>
      </c>
      <c r="AB2174" s="426">
        <f>IF(AB2172="",AB2173-AB2171,AB2173-AB2172)</f>
        <v>0</v>
      </c>
      <c r="AC2174" s="416" t="s">
        <v>166</v>
      </c>
      <c r="AD2174" s="426">
        <f>IF(AD2172="",AD2173-AD2171,AD2173-AD2172)</f>
        <v>0</v>
      </c>
      <c r="AE2174" s="478" t="s">
        <v>166</v>
      </c>
      <c r="AF2174" s="477">
        <f>IF(AF2172="",AF2173-AF2171,AF2173-AF2172)</f>
        <v>0</v>
      </c>
      <c r="AG2174" s="463" t="s">
        <v>166</v>
      </c>
      <c r="AH2174" s="462">
        <v>0</v>
      </c>
      <c r="AI2174" s="781"/>
      <c r="AJ2174" s="782"/>
      <c r="AK2174" s="895"/>
      <c r="AL2174" s="792"/>
      <c r="AM2174" s="792"/>
      <c r="AN2174" s="792"/>
      <c r="AO2174" s="792"/>
      <c r="AP2174" s="895"/>
    </row>
    <row r="2175" spans="1:42" s="404" customFormat="1" ht="15" hidden="1" customHeight="1" x14ac:dyDescent="0.2">
      <c r="A2175" s="402"/>
      <c r="B2175" s="425" t="s">
        <v>733</v>
      </c>
      <c r="C2175" s="424" t="s">
        <v>855</v>
      </c>
      <c r="D2175" s="423" t="s">
        <v>705</v>
      </c>
      <c r="E2175" s="422" t="s">
        <v>238</v>
      </c>
      <c r="F2175" s="420"/>
      <c r="G2175" s="420"/>
      <c r="H2175" s="419">
        <v>2020</v>
      </c>
      <c r="I2175" s="418"/>
      <c r="J2175" s="418" t="s">
        <v>987</v>
      </c>
      <c r="K2175" s="417" t="s">
        <v>808</v>
      </c>
      <c r="L2175" s="824"/>
      <c r="M2175" s="825"/>
      <c r="N2175" s="792"/>
      <c r="O2175" s="829"/>
      <c r="P2175" s="843"/>
      <c r="Q2175" s="835"/>
      <c r="R2175" s="829"/>
      <c r="S2175" s="416" t="s">
        <v>165</v>
      </c>
      <c r="T2175" s="415"/>
      <c r="U2175" s="416" t="s">
        <v>164</v>
      </c>
      <c r="V2175" s="415"/>
      <c r="W2175" s="816"/>
      <c r="X2175" s="817"/>
      <c r="Y2175" s="816"/>
      <c r="Z2175" s="817"/>
      <c r="AA2175" s="816"/>
      <c r="AB2175" s="817"/>
      <c r="AC2175" s="816"/>
      <c r="AD2175" s="817"/>
      <c r="AE2175" s="857"/>
      <c r="AF2175" s="858"/>
      <c r="AG2175" s="781"/>
      <c r="AH2175" s="782"/>
      <c r="AI2175" s="781"/>
      <c r="AJ2175" s="782"/>
      <c r="AK2175" s="895"/>
      <c r="AL2175" s="792"/>
      <c r="AM2175" s="792"/>
      <c r="AN2175" s="792"/>
      <c r="AO2175" s="792"/>
      <c r="AP2175" s="895"/>
    </row>
    <row r="2176" spans="1:42" s="404" customFormat="1" ht="15" hidden="1" customHeight="1" thickBot="1" x14ac:dyDescent="0.25">
      <c r="A2176" s="402"/>
      <c r="B2176" s="414" t="s">
        <v>733</v>
      </c>
      <c r="C2176" s="413" t="s">
        <v>855</v>
      </c>
      <c r="D2176" s="412" t="s">
        <v>705</v>
      </c>
      <c r="E2176" s="411" t="s">
        <v>238</v>
      </c>
      <c r="F2176" s="409"/>
      <c r="G2176" s="409"/>
      <c r="H2176" s="408">
        <v>2020</v>
      </c>
      <c r="I2176" s="407"/>
      <c r="J2176" s="407" t="s">
        <v>987</v>
      </c>
      <c r="K2176" s="495" t="s">
        <v>808</v>
      </c>
      <c r="L2176" s="826"/>
      <c r="M2176" s="827"/>
      <c r="N2176" s="793"/>
      <c r="O2176" s="830"/>
      <c r="P2176" s="844"/>
      <c r="Q2176" s="836"/>
      <c r="R2176" s="830"/>
      <c r="S2176" s="406" t="s">
        <v>158</v>
      </c>
      <c r="T2176" s="451"/>
      <c r="U2176" s="820"/>
      <c r="V2176" s="821"/>
      <c r="W2176" s="818"/>
      <c r="X2176" s="819"/>
      <c r="Y2176" s="818"/>
      <c r="Z2176" s="819"/>
      <c r="AA2176" s="818"/>
      <c r="AB2176" s="819"/>
      <c r="AC2176" s="818"/>
      <c r="AD2176" s="819"/>
      <c r="AE2176" s="859"/>
      <c r="AF2176" s="860"/>
      <c r="AG2176" s="783"/>
      <c r="AH2176" s="784"/>
      <c r="AI2176" s="783"/>
      <c r="AJ2176" s="784"/>
      <c r="AK2176" s="896"/>
      <c r="AL2176" s="793"/>
      <c r="AM2176" s="793"/>
      <c r="AN2176" s="793"/>
      <c r="AO2176" s="793"/>
      <c r="AP2176" s="896"/>
    </row>
    <row r="2177" spans="1:42" s="404" customFormat="1" ht="12.75" customHeight="1" thickTop="1" x14ac:dyDescent="0.2">
      <c r="A2177" s="402"/>
      <c r="B2177" s="445" t="s">
        <v>733</v>
      </c>
      <c r="C2177" s="444" t="s">
        <v>823</v>
      </c>
      <c r="D2177" s="443" t="s">
        <v>705</v>
      </c>
      <c r="E2177" s="442" t="s">
        <v>50</v>
      </c>
      <c r="F2177" s="440">
        <v>43832</v>
      </c>
      <c r="G2177" s="440">
        <v>44196</v>
      </c>
      <c r="H2177" s="419">
        <v>2020</v>
      </c>
      <c r="I2177" s="418" t="s">
        <v>1934</v>
      </c>
      <c r="J2177" s="439" t="s">
        <v>160</v>
      </c>
      <c r="K2177" s="439" t="s">
        <v>808</v>
      </c>
      <c r="L2177" s="822" t="s">
        <v>854</v>
      </c>
      <c r="M2177" s="823"/>
      <c r="N2177" s="791" t="s">
        <v>280</v>
      </c>
      <c r="O2177" s="828" t="s">
        <v>325</v>
      </c>
      <c r="P2177" s="831">
        <v>4.17</v>
      </c>
      <c r="Q2177" s="834" t="s">
        <v>218</v>
      </c>
      <c r="R2177" s="828" t="s">
        <v>200</v>
      </c>
      <c r="S2177" s="434" t="s">
        <v>184</v>
      </c>
      <c r="T2177" s="438">
        <v>467261.55</v>
      </c>
      <c r="U2177" s="434" t="s">
        <v>183</v>
      </c>
      <c r="V2177" s="437">
        <f>T2182+T2180-0.001</f>
        <v>44196.999000000003</v>
      </c>
      <c r="W2177" s="434" t="s">
        <v>182</v>
      </c>
      <c r="X2177" s="436">
        <f>T2177</f>
        <v>467261.55</v>
      </c>
      <c r="Y2177" s="434" t="s">
        <v>181</v>
      </c>
      <c r="Z2177" s="435">
        <v>8.3099999999999993E-2</v>
      </c>
      <c r="AA2177" s="434" t="s">
        <v>181</v>
      </c>
      <c r="AB2177" s="435">
        <v>0.20300000000000001</v>
      </c>
      <c r="AC2177" s="499" t="s">
        <v>181</v>
      </c>
      <c r="AD2177" s="498">
        <v>0.34050000000000002</v>
      </c>
      <c r="AE2177" s="480" t="s">
        <v>181</v>
      </c>
      <c r="AF2177" s="479">
        <v>0.34050000000000002</v>
      </c>
      <c r="AG2177" s="466" t="s">
        <v>181</v>
      </c>
      <c r="AH2177" s="467">
        <v>1</v>
      </c>
      <c r="AI2177" s="466" t="s">
        <v>180</v>
      </c>
      <c r="AJ2177" s="465"/>
      <c r="AK2177" s="791" t="s">
        <v>813</v>
      </c>
      <c r="AL2177" s="791" t="s">
        <v>813</v>
      </c>
      <c r="AM2177" s="791" t="s">
        <v>813</v>
      </c>
      <c r="AN2177" s="791" t="s">
        <v>813</v>
      </c>
      <c r="AO2177" s="791" t="s">
        <v>813</v>
      </c>
      <c r="AP2177" s="894" t="s">
        <v>2143</v>
      </c>
    </row>
    <row r="2178" spans="1:42" s="404" customFormat="1" ht="15" customHeight="1" x14ac:dyDescent="0.2">
      <c r="A2178" s="402"/>
      <c r="B2178" s="425" t="s">
        <v>733</v>
      </c>
      <c r="C2178" s="424" t="s">
        <v>823</v>
      </c>
      <c r="D2178" s="423" t="s">
        <v>705</v>
      </c>
      <c r="E2178" s="422" t="s">
        <v>50</v>
      </c>
      <c r="F2178" s="420">
        <v>43832</v>
      </c>
      <c r="G2178" s="420">
        <v>44196</v>
      </c>
      <c r="H2178" s="419">
        <v>2020</v>
      </c>
      <c r="I2178" s="418" t="s">
        <v>1934</v>
      </c>
      <c r="J2178" s="439" t="s">
        <v>160</v>
      </c>
      <c r="K2178" s="417" t="s">
        <v>808</v>
      </c>
      <c r="L2178" s="824"/>
      <c r="M2178" s="825"/>
      <c r="N2178" s="792"/>
      <c r="O2178" s="829"/>
      <c r="P2178" s="832"/>
      <c r="Q2178" s="835"/>
      <c r="R2178" s="829"/>
      <c r="S2178" s="416" t="s">
        <v>179</v>
      </c>
      <c r="T2178" s="432" t="s">
        <v>812</v>
      </c>
      <c r="U2178" s="416" t="s">
        <v>177</v>
      </c>
      <c r="V2178" s="415">
        <f>V2177+V2179+V2180</f>
        <v>44223.999000000003</v>
      </c>
      <c r="W2178" s="416" t="s">
        <v>176</v>
      </c>
      <c r="X2178" s="428">
        <f>X2177</f>
        <v>467261.55</v>
      </c>
      <c r="Y2178" s="416" t="s">
        <v>175</v>
      </c>
      <c r="Z2178" s="426"/>
      <c r="AA2178" s="416" t="s">
        <v>175</v>
      </c>
      <c r="AB2178" s="426"/>
      <c r="AC2178" s="497" t="s">
        <v>175</v>
      </c>
      <c r="AD2178" s="496"/>
      <c r="AE2178" s="478" t="s">
        <v>175</v>
      </c>
      <c r="AF2178" s="477"/>
      <c r="AG2178" s="463" t="s">
        <v>175</v>
      </c>
      <c r="AH2178" s="462"/>
      <c r="AI2178" s="463" t="s">
        <v>174</v>
      </c>
      <c r="AJ2178" s="464"/>
      <c r="AK2178" s="792"/>
      <c r="AL2178" s="792"/>
      <c r="AM2178" s="792"/>
      <c r="AN2178" s="792"/>
      <c r="AO2178" s="792"/>
      <c r="AP2178" s="895"/>
    </row>
    <row r="2179" spans="1:42" s="404" customFormat="1" x14ac:dyDescent="0.2">
      <c r="A2179" s="402"/>
      <c r="B2179" s="425" t="s">
        <v>733</v>
      </c>
      <c r="C2179" s="424" t="s">
        <v>823</v>
      </c>
      <c r="D2179" s="423" t="s">
        <v>705</v>
      </c>
      <c r="E2179" s="422" t="s">
        <v>50</v>
      </c>
      <c r="F2179" s="420">
        <v>43832</v>
      </c>
      <c r="G2179" s="420">
        <v>44196</v>
      </c>
      <c r="H2179" s="419">
        <v>2020</v>
      </c>
      <c r="I2179" s="418" t="s">
        <v>1934</v>
      </c>
      <c r="J2179" s="439" t="s">
        <v>160</v>
      </c>
      <c r="K2179" s="417" t="s">
        <v>808</v>
      </c>
      <c r="L2179" s="824"/>
      <c r="M2179" s="825"/>
      <c r="N2179" s="792"/>
      <c r="O2179" s="829"/>
      <c r="P2179" s="832"/>
      <c r="Q2179" s="835"/>
      <c r="R2179" s="829"/>
      <c r="S2179" s="416" t="s">
        <v>173</v>
      </c>
      <c r="T2179" s="429" t="s">
        <v>192</v>
      </c>
      <c r="U2179" s="416" t="s">
        <v>171</v>
      </c>
      <c r="V2179" s="427">
        <v>27</v>
      </c>
      <c r="W2179" s="416" t="s">
        <v>170</v>
      </c>
      <c r="X2179" s="428">
        <f>X2178*Z2179</f>
        <v>38829.434804999997</v>
      </c>
      <c r="Y2179" s="416" t="s">
        <v>169</v>
      </c>
      <c r="Z2179" s="426">
        <v>8.3099999999999993E-2</v>
      </c>
      <c r="AA2179" s="416" t="s">
        <v>169</v>
      </c>
      <c r="AB2179" s="426">
        <v>0.20300000000000001</v>
      </c>
      <c r="AC2179" s="497" t="s">
        <v>169</v>
      </c>
      <c r="AD2179" s="496">
        <v>0.34050000000000002</v>
      </c>
      <c r="AE2179" s="478" t="s">
        <v>169</v>
      </c>
      <c r="AF2179" s="477">
        <v>0.34050000000000002</v>
      </c>
      <c r="AG2179" s="463" t="s">
        <v>169</v>
      </c>
      <c r="AH2179" s="462">
        <v>1</v>
      </c>
      <c r="AI2179" s="781"/>
      <c r="AJ2179" s="782"/>
      <c r="AK2179" s="792"/>
      <c r="AL2179" s="792"/>
      <c r="AM2179" s="792"/>
      <c r="AN2179" s="792"/>
      <c r="AO2179" s="792"/>
      <c r="AP2179" s="895"/>
    </row>
    <row r="2180" spans="1:42" s="404" customFormat="1" ht="15" customHeight="1" x14ac:dyDescent="0.2">
      <c r="A2180" s="402"/>
      <c r="B2180" s="425" t="s">
        <v>733</v>
      </c>
      <c r="C2180" s="424" t="s">
        <v>823</v>
      </c>
      <c r="D2180" s="423" t="s">
        <v>705</v>
      </c>
      <c r="E2180" s="422" t="s">
        <v>50</v>
      </c>
      <c r="F2180" s="420">
        <v>43832</v>
      </c>
      <c r="G2180" s="420">
        <v>44196</v>
      </c>
      <c r="H2180" s="419">
        <v>2020</v>
      </c>
      <c r="I2180" s="418" t="s">
        <v>1934</v>
      </c>
      <c r="J2180" s="439" t="s">
        <v>160</v>
      </c>
      <c r="K2180" s="417" t="s">
        <v>808</v>
      </c>
      <c r="L2180" s="824"/>
      <c r="M2180" s="825"/>
      <c r="N2180" s="792"/>
      <c r="O2180" s="829"/>
      <c r="P2180" s="832"/>
      <c r="Q2180" s="835"/>
      <c r="R2180" s="829"/>
      <c r="S2180" s="416" t="s">
        <v>168</v>
      </c>
      <c r="T2180" s="427">
        <v>365</v>
      </c>
      <c r="U2180" s="416" t="s">
        <v>167</v>
      </c>
      <c r="V2180" s="427"/>
      <c r="W2180" s="816"/>
      <c r="X2180" s="817"/>
      <c r="Y2180" s="416" t="s">
        <v>166</v>
      </c>
      <c r="Z2180" s="426">
        <f>IF(Z2178="",Z2179-Z2177,Z2179-Z2178)</f>
        <v>0</v>
      </c>
      <c r="AA2180" s="416" t="s">
        <v>166</v>
      </c>
      <c r="AB2180" s="426">
        <f>IF(AB2178="",AB2179-AB2177,AB2179-AB2178)</f>
        <v>0</v>
      </c>
      <c r="AC2180" s="497" t="s">
        <v>166</v>
      </c>
      <c r="AD2180" s="496">
        <f>IF(AD2178="",AD2179-AD2177,AD2179-AD2178)</f>
        <v>0</v>
      </c>
      <c r="AE2180" s="478" t="s">
        <v>166</v>
      </c>
      <c r="AF2180" s="477">
        <f>IF(AF2178="",AF2179-AF2177,AF2179-AF2178)</f>
        <v>0</v>
      </c>
      <c r="AG2180" s="463" t="s">
        <v>166</v>
      </c>
      <c r="AH2180" s="462">
        <f>IF(AH2178="",AH2179-AH2177,AH2179-AH2178)</f>
        <v>0</v>
      </c>
      <c r="AI2180" s="781"/>
      <c r="AJ2180" s="782"/>
      <c r="AK2180" s="792"/>
      <c r="AL2180" s="792"/>
      <c r="AM2180" s="792"/>
      <c r="AN2180" s="792"/>
      <c r="AO2180" s="792"/>
      <c r="AP2180" s="895"/>
    </row>
    <row r="2181" spans="1:42" s="404" customFormat="1" ht="15" customHeight="1" x14ac:dyDescent="0.2">
      <c r="A2181" s="402"/>
      <c r="B2181" s="425" t="s">
        <v>733</v>
      </c>
      <c r="C2181" s="424" t="s">
        <v>823</v>
      </c>
      <c r="D2181" s="423" t="s">
        <v>705</v>
      </c>
      <c r="E2181" s="422" t="s">
        <v>50</v>
      </c>
      <c r="F2181" s="420">
        <v>43832</v>
      </c>
      <c r="G2181" s="420">
        <v>44196</v>
      </c>
      <c r="H2181" s="419">
        <v>2020</v>
      </c>
      <c r="I2181" s="418" t="s">
        <v>1934</v>
      </c>
      <c r="J2181" s="439" t="s">
        <v>160</v>
      </c>
      <c r="K2181" s="417" t="s">
        <v>808</v>
      </c>
      <c r="L2181" s="824"/>
      <c r="M2181" s="825"/>
      <c r="N2181" s="792"/>
      <c r="O2181" s="829"/>
      <c r="P2181" s="832"/>
      <c r="Q2181" s="835"/>
      <c r="R2181" s="829"/>
      <c r="S2181" s="416" t="s">
        <v>165</v>
      </c>
      <c r="T2181" s="415">
        <v>43832</v>
      </c>
      <c r="U2181" s="416" t="s">
        <v>164</v>
      </c>
      <c r="V2181" s="415">
        <v>44196</v>
      </c>
      <c r="W2181" s="816"/>
      <c r="X2181" s="817"/>
      <c r="Y2181" s="816"/>
      <c r="Z2181" s="817"/>
      <c r="AA2181" s="816"/>
      <c r="AB2181" s="817"/>
      <c r="AC2181" s="869"/>
      <c r="AD2181" s="870"/>
      <c r="AE2181" s="857"/>
      <c r="AF2181" s="858"/>
      <c r="AG2181" s="781"/>
      <c r="AH2181" s="782"/>
      <c r="AI2181" s="781"/>
      <c r="AJ2181" s="782"/>
      <c r="AK2181" s="792"/>
      <c r="AL2181" s="792"/>
      <c r="AM2181" s="792"/>
      <c r="AN2181" s="792"/>
      <c r="AO2181" s="792"/>
      <c r="AP2181" s="895"/>
    </row>
    <row r="2182" spans="1:42" s="404" customFormat="1" ht="15" customHeight="1" thickBot="1" x14ac:dyDescent="0.25">
      <c r="A2182" s="402"/>
      <c r="B2182" s="414" t="s">
        <v>733</v>
      </c>
      <c r="C2182" s="413" t="s">
        <v>823</v>
      </c>
      <c r="D2182" s="412" t="s">
        <v>705</v>
      </c>
      <c r="E2182" s="411" t="s">
        <v>50</v>
      </c>
      <c r="F2182" s="409">
        <v>43832</v>
      </c>
      <c r="G2182" s="409">
        <v>44196</v>
      </c>
      <c r="H2182" s="408">
        <v>2020</v>
      </c>
      <c r="I2182" s="407" t="s">
        <v>1934</v>
      </c>
      <c r="J2182" s="407" t="s">
        <v>160</v>
      </c>
      <c r="K2182" s="495" t="s">
        <v>808</v>
      </c>
      <c r="L2182" s="826"/>
      <c r="M2182" s="827"/>
      <c r="N2182" s="793"/>
      <c r="O2182" s="830"/>
      <c r="P2182" s="833"/>
      <c r="Q2182" s="836"/>
      <c r="R2182" s="830"/>
      <c r="S2182" s="406" t="s">
        <v>158</v>
      </c>
      <c r="T2182" s="451">
        <v>43832</v>
      </c>
      <c r="U2182" s="820"/>
      <c r="V2182" s="821"/>
      <c r="W2182" s="818"/>
      <c r="X2182" s="819"/>
      <c r="Y2182" s="818"/>
      <c r="Z2182" s="819"/>
      <c r="AA2182" s="818"/>
      <c r="AB2182" s="819"/>
      <c r="AC2182" s="871"/>
      <c r="AD2182" s="872"/>
      <c r="AE2182" s="859"/>
      <c r="AF2182" s="860"/>
      <c r="AG2182" s="783"/>
      <c r="AH2182" s="784"/>
      <c r="AI2182" s="783"/>
      <c r="AJ2182" s="784"/>
      <c r="AK2182" s="793"/>
      <c r="AL2182" s="793"/>
      <c r="AM2182" s="793"/>
      <c r="AN2182" s="793"/>
      <c r="AO2182" s="793"/>
      <c r="AP2182" s="896"/>
    </row>
    <row r="2183" spans="1:42" s="404" customFormat="1" ht="12.75" hidden="1" customHeight="1" thickTop="1" x14ac:dyDescent="0.2">
      <c r="A2183" s="402"/>
      <c r="B2183" s="445" t="s">
        <v>733</v>
      </c>
      <c r="C2183" s="444" t="s">
        <v>823</v>
      </c>
      <c r="D2183" s="443" t="s">
        <v>705</v>
      </c>
      <c r="E2183" s="442" t="s">
        <v>238</v>
      </c>
      <c r="F2183" s="440"/>
      <c r="G2183" s="440"/>
      <c r="H2183" s="419">
        <v>2020</v>
      </c>
      <c r="I2183" s="418"/>
      <c r="J2183" s="418" t="s">
        <v>987</v>
      </c>
      <c r="K2183" s="439" t="s">
        <v>808</v>
      </c>
      <c r="L2183" s="822" t="s">
        <v>854</v>
      </c>
      <c r="M2183" s="823"/>
      <c r="N2183" s="791" t="s">
        <v>280</v>
      </c>
      <c r="O2183" s="828" t="s">
        <v>325</v>
      </c>
      <c r="P2183" s="831">
        <v>4.17</v>
      </c>
      <c r="Q2183" s="834" t="s">
        <v>218</v>
      </c>
      <c r="R2183" s="828" t="s">
        <v>324</v>
      </c>
      <c r="S2183" s="434" t="s">
        <v>184</v>
      </c>
      <c r="T2183" s="438">
        <v>129495.36599999999</v>
      </c>
      <c r="U2183" s="434" t="s">
        <v>183</v>
      </c>
      <c r="V2183" s="437"/>
      <c r="W2183" s="434" t="s">
        <v>182</v>
      </c>
      <c r="X2183" s="436">
        <f>T2183</f>
        <v>129495.36599999999</v>
      </c>
      <c r="Y2183" s="434" t="s">
        <v>181</v>
      </c>
      <c r="Z2183" s="435"/>
      <c r="AA2183" s="434" t="s">
        <v>181</v>
      </c>
      <c r="AB2183" s="435"/>
      <c r="AC2183" s="434" t="s">
        <v>181</v>
      </c>
      <c r="AD2183" s="435"/>
      <c r="AE2183" s="480" t="s">
        <v>181</v>
      </c>
      <c r="AF2183" s="479"/>
      <c r="AG2183" s="466" t="s">
        <v>181</v>
      </c>
      <c r="AH2183" s="467"/>
      <c r="AI2183" s="466" t="s">
        <v>180</v>
      </c>
      <c r="AJ2183" s="465"/>
      <c r="AK2183" s="894" t="s">
        <v>110</v>
      </c>
      <c r="AL2183" s="791" t="s">
        <v>853</v>
      </c>
      <c r="AM2183" s="791" t="s">
        <v>853</v>
      </c>
      <c r="AN2183" s="791" t="s">
        <v>853</v>
      </c>
      <c r="AO2183" s="791" t="s">
        <v>853</v>
      </c>
      <c r="AP2183" s="894" t="s">
        <v>110</v>
      </c>
    </row>
    <row r="2184" spans="1:42" s="404" customFormat="1" ht="15" hidden="1" customHeight="1" x14ac:dyDescent="0.2">
      <c r="A2184" s="402"/>
      <c r="B2184" s="425" t="s">
        <v>733</v>
      </c>
      <c r="C2184" s="424" t="s">
        <v>823</v>
      </c>
      <c r="D2184" s="423" t="s">
        <v>705</v>
      </c>
      <c r="E2184" s="422" t="s">
        <v>238</v>
      </c>
      <c r="F2184" s="420"/>
      <c r="G2184" s="420"/>
      <c r="H2184" s="419">
        <v>2020</v>
      </c>
      <c r="I2184" s="418"/>
      <c r="J2184" s="418" t="s">
        <v>987</v>
      </c>
      <c r="K2184" s="417" t="s">
        <v>808</v>
      </c>
      <c r="L2184" s="824"/>
      <c r="M2184" s="825"/>
      <c r="N2184" s="792"/>
      <c r="O2184" s="829"/>
      <c r="P2184" s="832"/>
      <c r="Q2184" s="835"/>
      <c r="R2184" s="829"/>
      <c r="S2184" s="416" t="s">
        <v>179</v>
      </c>
      <c r="T2184" s="432"/>
      <c r="U2184" s="416" t="s">
        <v>177</v>
      </c>
      <c r="V2184" s="415"/>
      <c r="W2184" s="416" t="s">
        <v>176</v>
      </c>
      <c r="X2184" s="428">
        <f>X2183</f>
        <v>129495.36599999999</v>
      </c>
      <c r="Y2184" s="416" t="s">
        <v>175</v>
      </c>
      <c r="Z2184" s="426"/>
      <c r="AA2184" s="416" t="s">
        <v>175</v>
      </c>
      <c r="AB2184" s="426"/>
      <c r="AC2184" s="416" t="s">
        <v>175</v>
      </c>
      <c r="AD2184" s="426"/>
      <c r="AE2184" s="478" t="s">
        <v>175</v>
      </c>
      <c r="AF2184" s="477"/>
      <c r="AG2184" s="463" t="s">
        <v>175</v>
      </c>
      <c r="AH2184" s="462"/>
      <c r="AI2184" s="463" t="s">
        <v>174</v>
      </c>
      <c r="AJ2184" s="464"/>
      <c r="AK2184" s="895"/>
      <c r="AL2184" s="792"/>
      <c r="AM2184" s="792"/>
      <c r="AN2184" s="792"/>
      <c r="AO2184" s="792"/>
      <c r="AP2184" s="895"/>
    </row>
    <row r="2185" spans="1:42" s="404" customFormat="1" ht="13.5" hidden="1" thickTop="1" x14ac:dyDescent="0.2">
      <c r="A2185" s="402"/>
      <c r="B2185" s="425" t="s">
        <v>733</v>
      </c>
      <c r="C2185" s="424" t="s">
        <v>823</v>
      </c>
      <c r="D2185" s="423" t="s">
        <v>705</v>
      </c>
      <c r="E2185" s="422" t="s">
        <v>238</v>
      </c>
      <c r="F2185" s="420"/>
      <c r="G2185" s="420"/>
      <c r="H2185" s="419">
        <v>2020</v>
      </c>
      <c r="I2185" s="418"/>
      <c r="J2185" s="418" t="s">
        <v>987</v>
      </c>
      <c r="K2185" s="417" t="s">
        <v>808</v>
      </c>
      <c r="L2185" s="824"/>
      <c r="M2185" s="825"/>
      <c r="N2185" s="792"/>
      <c r="O2185" s="829"/>
      <c r="P2185" s="832"/>
      <c r="Q2185" s="835"/>
      <c r="R2185" s="829"/>
      <c r="S2185" s="416" t="s">
        <v>173</v>
      </c>
      <c r="T2185" s="429"/>
      <c r="U2185" s="416" t="s">
        <v>171</v>
      </c>
      <c r="V2185" s="427"/>
      <c r="W2185" s="416" t="s">
        <v>170</v>
      </c>
      <c r="X2185" s="428"/>
      <c r="Y2185" s="416" t="s">
        <v>169</v>
      </c>
      <c r="Z2185" s="426"/>
      <c r="AA2185" s="416" t="s">
        <v>169</v>
      </c>
      <c r="AB2185" s="426"/>
      <c r="AC2185" s="416" t="s">
        <v>169</v>
      </c>
      <c r="AD2185" s="426"/>
      <c r="AE2185" s="478" t="s">
        <v>169</v>
      </c>
      <c r="AF2185" s="477"/>
      <c r="AG2185" s="463" t="s">
        <v>169</v>
      </c>
      <c r="AH2185" s="462"/>
      <c r="AI2185" s="781"/>
      <c r="AJ2185" s="782"/>
      <c r="AK2185" s="895"/>
      <c r="AL2185" s="792"/>
      <c r="AM2185" s="792"/>
      <c r="AN2185" s="792"/>
      <c r="AO2185" s="792"/>
      <c r="AP2185" s="895"/>
    </row>
    <row r="2186" spans="1:42" s="404" customFormat="1" ht="15" hidden="1" customHeight="1" x14ac:dyDescent="0.2">
      <c r="A2186" s="402"/>
      <c r="B2186" s="425" t="s">
        <v>733</v>
      </c>
      <c r="C2186" s="424" t="s">
        <v>823</v>
      </c>
      <c r="D2186" s="423" t="s">
        <v>705</v>
      </c>
      <c r="E2186" s="422" t="s">
        <v>238</v>
      </c>
      <c r="F2186" s="420"/>
      <c r="G2186" s="420"/>
      <c r="H2186" s="419">
        <v>2020</v>
      </c>
      <c r="I2186" s="418"/>
      <c r="J2186" s="418" t="s">
        <v>987</v>
      </c>
      <c r="K2186" s="417" t="s">
        <v>808</v>
      </c>
      <c r="L2186" s="824"/>
      <c r="M2186" s="825"/>
      <c r="N2186" s="792"/>
      <c r="O2186" s="829"/>
      <c r="P2186" s="832"/>
      <c r="Q2186" s="835"/>
      <c r="R2186" s="829"/>
      <c r="S2186" s="416" t="s">
        <v>168</v>
      </c>
      <c r="T2186" s="427"/>
      <c r="U2186" s="416" t="s">
        <v>167</v>
      </c>
      <c r="V2186" s="427"/>
      <c r="W2186" s="816"/>
      <c r="X2186" s="817"/>
      <c r="Y2186" s="416" t="s">
        <v>166</v>
      </c>
      <c r="Z2186" s="426">
        <f>IF(Z2184="",Z2185-Z2183,Z2185-Z2184)</f>
        <v>0</v>
      </c>
      <c r="AA2186" s="416" t="s">
        <v>166</v>
      </c>
      <c r="AB2186" s="426">
        <f>IF(AB2184="",AB2185-AB2183,AB2185-AB2184)</f>
        <v>0</v>
      </c>
      <c r="AC2186" s="416" t="s">
        <v>166</v>
      </c>
      <c r="AD2186" s="426">
        <f>IF(AD2184="",AD2185-AD2183,AD2185-AD2184)</f>
        <v>0</v>
      </c>
      <c r="AE2186" s="478" t="s">
        <v>166</v>
      </c>
      <c r="AF2186" s="477">
        <f>IF(AF2184="",AF2185-AF2183,AF2185-AF2184)</f>
        <v>0</v>
      </c>
      <c r="AG2186" s="463" t="s">
        <v>166</v>
      </c>
      <c r="AH2186" s="462">
        <v>0</v>
      </c>
      <c r="AI2186" s="781"/>
      <c r="AJ2186" s="782"/>
      <c r="AK2186" s="895"/>
      <c r="AL2186" s="792"/>
      <c r="AM2186" s="792"/>
      <c r="AN2186" s="792"/>
      <c r="AO2186" s="792"/>
      <c r="AP2186" s="895"/>
    </row>
    <row r="2187" spans="1:42" s="404" customFormat="1" ht="15" hidden="1" customHeight="1" x14ac:dyDescent="0.2">
      <c r="A2187" s="402"/>
      <c r="B2187" s="425" t="s">
        <v>733</v>
      </c>
      <c r="C2187" s="424" t="s">
        <v>823</v>
      </c>
      <c r="D2187" s="423" t="s">
        <v>705</v>
      </c>
      <c r="E2187" s="422" t="s">
        <v>238</v>
      </c>
      <c r="F2187" s="420"/>
      <c r="G2187" s="420"/>
      <c r="H2187" s="419">
        <v>2020</v>
      </c>
      <c r="I2187" s="418"/>
      <c r="J2187" s="418" t="s">
        <v>987</v>
      </c>
      <c r="K2187" s="417" t="s">
        <v>808</v>
      </c>
      <c r="L2187" s="824"/>
      <c r="M2187" s="825"/>
      <c r="N2187" s="792"/>
      <c r="O2187" s="829"/>
      <c r="P2187" s="832"/>
      <c r="Q2187" s="835"/>
      <c r="R2187" s="829"/>
      <c r="S2187" s="416" t="s">
        <v>165</v>
      </c>
      <c r="T2187" s="415"/>
      <c r="U2187" s="416" t="s">
        <v>164</v>
      </c>
      <c r="V2187" s="415"/>
      <c r="W2187" s="816"/>
      <c r="X2187" s="817"/>
      <c r="Y2187" s="816"/>
      <c r="Z2187" s="817"/>
      <c r="AA2187" s="816"/>
      <c r="AB2187" s="817"/>
      <c r="AC2187" s="816"/>
      <c r="AD2187" s="817"/>
      <c r="AE2187" s="857"/>
      <c r="AF2187" s="858"/>
      <c r="AG2187" s="781"/>
      <c r="AH2187" s="782"/>
      <c r="AI2187" s="781"/>
      <c r="AJ2187" s="782"/>
      <c r="AK2187" s="895"/>
      <c r="AL2187" s="792"/>
      <c r="AM2187" s="792"/>
      <c r="AN2187" s="792"/>
      <c r="AO2187" s="792"/>
      <c r="AP2187" s="895"/>
    </row>
    <row r="2188" spans="1:42" s="404" customFormat="1" ht="15" hidden="1" customHeight="1" thickBot="1" x14ac:dyDescent="0.25">
      <c r="A2188" s="402"/>
      <c r="B2188" s="414" t="s">
        <v>733</v>
      </c>
      <c r="C2188" s="413" t="s">
        <v>823</v>
      </c>
      <c r="D2188" s="412" t="s">
        <v>705</v>
      </c>
      <c r="E2188" s="411" t="s">
        <v>238</v>
      </c>
      <c r="F2188" s="409"/>
      <c r="G2188" s="409"/>
      <c r="H2188" s="408">
        <v>2020</v>
      </c>
      <c r="I2188" s="407"/>
      <c r="J2188" s="407" t="s">
        <v>987</v>
      </c>
      <c r="K2188" s="495" t="s">
        <v>808</v>
      </c>
      <c r="L2188" s="826"/>
      <c r="M2188" s="827"/>
      <c r="N2188" s="793"/>
      <c r="O2188" s="830"/>
      <c r="P2188" s="833"/>
      <c r="Q2188" s="836"/>
      <c r="R2188" s="830"/>
      <c r="S2188" s="406" t="s">
        <v>158</v>
      </c>
      <c r="T2188" s="451"/>
      <c r="U2188" s="820"/>
      <c r="V2188" s="821"/>
      <c r="W2188" s="818"/>
      <c r="X2188" s="819"/>
      <c r="Y2188" s="818"/>
      <c r="Z2188" s="819"/>
      <c r="AA2188" s="818"/>
      <c r="AB2188" s="819"/>
      <c r="AC2188" s="818"/>
      <c r="AD2188" s="819"/>
      <c r="AE2188" s="859"/>
      <c r="AF2188" s="860"/>
      <c r="AG2188" s="783"/>
      <c r="AH2188" s="784"/>
      <c r="AI2188" s="783"/>
      <c r="AJ2188" s="784"/>
      <c r="AK2188" s="896"/>
      <c r="AL2188" s="793"/>
      <c r="AM2188" s="793"/>
      <c r="AN2188" s="793"/>
      <c r="AO2188" s="793"/>
      <c r="AP2188" s="896"/>
    </row>
    <row r="2189" spans="1:42" s="404" customFormat="1" ht="12.75" customHeight="1" thickTop="1" x14ac:dyDescent="0.2">
      <c r="A2189" s="402"/>
      <c r="B2189" s="445" t="s">
        <v>733</v>
      </c>
      <c r="C2189" s="444" t="s">
        <v>741</v>
      </c>
      <c r="D2189" s="443" t="s">
        <v>705</v>
      </c>
      <c r="E2189" s="442" t="s">
        <v>50</v>
      </c>
      <c r="F2189" s="440">
        <v>43832</v>
      </c>
      <c r="G2189" s="440">
        <v>44196</v>
      </c>
      <c r="H2189" s="419">
        <v>2020</v>
      </c>
      <c r="I2189" s="418" t="s">
        <v>1934</v>
      </c>
      <c r="J2189" s="439" t="s">
        <v>160</v>
      </c>
      <c r="K2189" s="439" t="s">
        <v>808</v>
      </c>
      <c r="L2189" s="822" t="s">
        <v>852</v>
      </c>
      <c r="M2189" s="823"/>
      <c r="N2189" s="791" t="s">
        <v>280</v>
      </c>
      <c r="O2189" s="828" t="s">
        <v>325</v>
      </c>
      <c r="P2189" s="831">
        <v>5.0999999999999996</v>
      </c>
      <c r="Q2189" s="834" t="s">
        <v>218</v>
      </c>
      <c r="R2189" s="828" t="s">
        <v>200</v>
      </c>
      <c r="S2189" s="434" t="s">
        <v>184</v>
      </c>
      <c r="T2189" s="438">
        <v>519781.9</v>
      </c>
      <c r="U2189" s="434" t="s">
        <v>183</v>
      </c>
      <c r="V2189" s="437">
        <f>T2194+T2192-0.001</f>
        <v>44196.999000000003</v>
      </c>
      <c r="W2189" s="434" t="s">
        <v>182</v>
      </c>
      <c r="X2189" s="436">
        <f>T2189</f>
        <v>519781.9</v>
      </c>
      <c r="Y2189" s="434" t="s">
        <v>181</v>
      </c>
      <c r="Z2189" s="435">
        <v>0.1305</v>
      </c>
      <c r="AA2189" s="434" t="s">
        <v>181</v>
      </c>
      <c r="AB2189" s="435">
        <v>0.2417</v>
      </c>
      <c r="AC2189" s="503" t="s">
        <v>181</v>
      </c>
      <c r="AD2189" s="502">
        <v>0.36870000000000003</v>
      </c>
      <c r="AE2189" s="480" t="s">
        <v>181</v>
      </c>
      <c r="AF2189" s="479">
        <v>0.36870000000000003</v>
      </c>
      <c r="AG2189" s="466" t="s">
        <v>181</v>
      </c>
      <c r="AH2189" s="467">
        <v>1</v>
      </c>
      <c r="AI2189" s="466" t="s">
        <v>180</v>
      </c>
      <c r="AJ2189" s="465">
        <v>17</v>
      </c>
      <c r="AK2189" s="791" t="s">
        <v>813</v>
      </c>
      <c r="AL2189" s="791" t="s">
        <v>813</v>
      </c>
      <c r="AM2189" s="791" t="s">
        <v>813</v>
      </c>
      <c r="AN2189" s="791" t="s">
        <v>813</v>
      </c>
      <c r="AO2189" s="791" t="s">
        <v>813</v>
      </c>
      <c r="AP2189" s="894" t="s">
        <v>2143</v>
      </c>
    </row>
    <row r="2190" spans="1:42" s="404" customFormat="1" ht="15" customHeight="1" x14ac:dyDescent="0.2">
      <c r="A2190" s="402"/>
      <c r="B2190" s="425" t="s">
        <v>733</v>
      </c>
      <c r="C2190" s="424" t="s">
        <v>741</v>
      </c>
      <c r="D2190" s="423" t="s">
        <v>705</v>
      </c>
      <c r="E2190" s="422" t="s">
        <v>50</v>
      </c>
      <c r="F2190" s="420">
        <v>43832</v>
      </c>
      <c r="G2190" s="420">
        <v>44196</v>
      </c>
      <c r="H2190" s="419">
        <v>2020</v>
      </c>
      <c r="I2190" s="418" t="s">
        <v>1934</v>
      </c>
      <c r="J2190" s="439" t="s">
        <v>160</v>
      </c>
      <c r="K2190" s="417" t="s">
        <v>808</v>
      </c>
      <c r="L2190" s="824"/>
      <c r="M2190" s="825"/>
      <c r="N2190" s="792"/>
      <c r="O2190" s="829"/>
      <c r="P2190" s="832"/>
      <c r="Q2190" s="835"/>
      <c r="R2190" s="829"/>
      <c r="S2190" s="416" t="s">
        <v>179</v>
      </c>
      <c r="T2190" s="432" t="s">
        <v>812</v>
      </c>
      <c r="U2190" s="416" t="s">
        <v>177</v>
      </c>
      <c r="V2190" s="415">
        <f>V2189+V2191+V2192</f>
        <v>44223.999000000003</v>
      </c>
      <c r="W2190" s="416" t="s">
        <v>176</v>
      </c>
      <c r="X2190" s="428">
        <f>X2189</f>
        <v>519781.9</v>
      </c>
      <c r="Y2190" s="416" t="s">
        <v>175</v>
      </c>
      <c r="Z2190" s="426"/>
      <c r="AA2190" s="416" t="s">
        <v>175</v>
      </c>
      <c r="AB2190" s="426"/>
      <c r="AC2190" s="501" t="s">
        <v>175</v>
      </c>
      <c r="AD2190" s="500"/>
      <c r="AE2190" s="478" t="s">
        <v>175</v>
      </c>
      <c r="AF2190" s="477"/>
      <c r="AG2190" s="463" t="s">
        <v>175</v>
      </c>
      <c r="AH2190" s="462"/>
      <c r="AI2190" s="463" t="s">
        <v>174</v>
      </c>
      <c r="AJ2190" s="464">
        <v>374</v>
      </c>
      <c r="AK2190" s="792"/>
      <c r="AL2190" s="792"/>
      <c r="AM2190" s="792"/>
      <c r="AN2190" s="792"/>
      <c r="AO2190" s="792"/>
      <c r="AP2190" s="895"/>
    </row>
    <row r="2191" spans="1:42" s="404" customFormat="1" x14ac:dyDescent="0.2">
      <c r="A2191" s="402"/>
      <c r="B2191" s="425" t="s">
        <v>733</v>
      </c>
      <c r="C2191" s="424" t="s">
        <v>741</v>
      </c>
      <c r="D2191" s="423" t="s">
        <v>705</v>
      </c>
      <c r="E2191" s="422" t="s">
        <v>50</v>
      </c>
      <c r="F2191" s="420">
        <v>43832</v>
      </c>
      <c r="G2191" s="420">
        <v>44196</v>
      </c>
      <c r="H2191" s="419">
        <v>2020</v>
      </c>
      <c r="I2191" s="418" t="s">
        <v>1934</v>
      </c>
      <c r="J2191" s="439" t="s">
        <v>160</v>
      </c>
      <c r="K2191" s="417" t="s">
        <v>808</v>
      </c>
      <c r="L2191" s="824"/>
      <c r="M2191" s="825"/>
      <c r="N2191" s="792"/>
      <c r="O2191" s="829"/>
      <c r="P2191" s="832"/>
      <c r="Q2191" s="835"/>
      <c r="R2191" s="829"/>
      <c r="S2191" s="416" t="s">
        <v>173</v>
      </c>
      <c r="T2191" s="429" t="s">
        <v>192</v>
      </c>
      <c r="U2191" s="416" t="s">
        <v>171</v>
      </c>
      <c r="V2191" s="427">
        <v>27</v>
      </c>
      <c r="W2191" s="416" t="s">
        <v>170</v>
      </c>
      <c r="X2191" s="428">
        <f>X2190*Z2191</f>
        <v>67831.537950000013</v>
      </c>
      <c r="Y2191" s="416" t="s">
        <v>169</v>
      </c>
      <c r="Z2191" s="426">
        <v>0.1305</v>
      </c>
      <c r="AA2191" s="416" t="s">
        <v>169</v>
      </c>
      <c r="AB2191" s="426">
        <v>0.2417</v>
      </c>
      <c r="AC2191" s="501" t="s">
        <v>169</v>
      </c>
      <c r="AD2191" s="500">
        <v>0.36870000000000003</v>
      </c>
      <c r="AE2191" s="478" t="s">
        <v>169</v>
      </c>
      <c r="AF2191" s="477">
        <v>0.36870000000000003</v>
      </c>
      <c r="AG2191" s="463" t="s">
        <v>169</v>
      </c>
      <c r="AH2191" s="462">
        <v>1</v>
      </c>
      <c r="AI2191" s="781"/>
      <c r="AJ2191" s="782"/>
      <c r="AK2191" s="792"/>
      <c r="AL2191" s="792"/>
      <c r="AM2191" s="792"/>
      <c r="AN2191" s="792"/>
      <c r="AO2191" s="792"/>
      <c r="AP2191" s="895"/>
    </row>
    <row r="2192" spans="1:42" s="404" customFormat="1" ht="15" customHeight="1" x14ac:dyDescent="0.2">
      <c r="A2192" s="402"/>
      <c r="B2192" s="425" t="s">
        <v>733</v>
      </c>
      <c r="C2192" s="424" t="s">
        <v>741</v>
      </c>
      <c r="D2192" s="423" t="s">
        <v>705</v>
      </c>
      <c r="E2192" s="422" t="s">
        <v>50</v>
      </c>
      <c r="F2192" s="420">
        <v>43832</v>
      </c>
      <c r="G2192" s="420">
        <v>44196</v>
      </c>
      <c r="H2192" s="419">
        <v>2020</v>
      </c>
      <c r="I2192" s="418" t="s">
        <v>1934</v>
      </c>
      <c r="J2192" s="439" t="s">
        <v>160</v>
      </c>
      <c r="K2192" s="417" t="s">
        <v>808</v>
      </c>
      <c r="L2192" s="824"/>
      <c r="M2192" s="825"/>
      <c r="N2192" s="792"/>
      <c r="O2192" s="829"/>
      <c r="P2192" s="832"/>
      <c r="Q2192" s="835"/>
      <c r="R2192" s="829"/>
      <c r="S2192" s="416" t="s">
        <v>168</v>
      </c>
      <c r="T2192" s="427">
        <v>365</v>
      </c>
      <c r="U2192" s="416" t="s">
        <v>167</v>
      </c>
      <c r="V2192" s="427"/>
      <c r="W2192" s="816"/>
      <c r="X2192" s="817"/>
      <c r="Y2192" s="416" t="s">
        <v>166</v>
      </c>
      <c r="Z2192" s="426">
        <f>IF(Z2190="",Z2191-Z2189,Z2191-Z2190)</f>
        <v>0</v>
      </c>
      <c r="AA2192" s="416" t="s">
        <v>166</v>
      </c>
      <c r="AB2192" s="426">
        <f>IF(AB2190="",AB2191-AB2189,AB2191-AB2190)</f>
        <v>0</v>
      </c>
      <c r="AC2192" s="501" t="s">
        <v>166</v>
      </c>
      <c r="AD2192" s="500">
        <f>IF(AD2190="",AD2191-AD2189,AD2191-AD2190)</f>
        <v>0</v>
      </c>
      <c r="AE2192" s="478" t="s">
        <v>166</v>
      </c>
      <c r="AF2192" s="477">
        <f>IF(AF2190="",AF2191-AF2189,AF2191-AF2190)</f>
        <v>0</v>
      </c>
      <c r="AG2192" s="463" t="s">
        <v>166</v>
      </c>
      <c r="AH2192" s="462">
        <f>IF(AH2190="",AH2191-AH2189,AH2191-AH2190)</f>
        <v>0</v>
      </c>
      <c r="AI2192" s="781"/>
      <c r="AJ2192" s="782"/>
      <c r="AK2192" s="792"/>
      <c r="AL2192" s="792"/>
      <c r="AM2192" s="792"/>
      <c r="AN2192" s="792"/>
      <c r="AO2192" s="792"/>
      <c r="AP2192" s="895"/>
    </row>
    <row r="2193" spans="1:42" s="404" customFormat="1" ht="15" customHeight="1" x14ac:dyDescent="0.2">
      <c r="A2193" s="402"/>
      <c r="B2193" s="425" t="s">
        <v>733</v>
      </c>
      <c r="C2193" s="424" t="s">
        <v>741</v>
      </c>
      <c r="D2193" s="423" t="s">
        <v>705</v>
      </c>
      <c r="E2193" s="422" t="s">
        <v>50</v>
      </c>
      <c r="F2193" s="420">
        <v>43832</v>
      </c>
      <c r="G2193" s="420">
        <v>44196</v>
      </c>
      <c r="H2193" s="419">
        <v>2020</v>
      </c>
      <c r="I2193" s="418" t="s">
        <v>1934</v>
      </c>
      <c r="J2193" s="439" t="s">
        <v>160</v>
      </c>
      <c r="K2193" s="417" t="s">
        <v>808</v>
      </c>
      <c r="L2193" s="824"/>
      <c r="M2193" s="825"/>
      <c r="N2193" s="792"/>
      <c r="O2193" s="829"/>
      <c r="P2193" s="832"/>
      <c r="Q2193" s="835"/>
      <c r="R2193" s="829"/>
      <c r="S2193" s="416" t="s">
        <v>165</v>
      </c>
      <c r="T2193" s="415">
        <v>43832</v>
      </c>
      <c r="U2193" s="416" t="s">
        <v>164</v>
      </c>
      <c r="V2193" s="415">
        <v>44196</v>
      </c>
      <c r="W2193" s="816"/>
      <c r="X2193" s="817"/>
      <c r="Y2193" s="816"/>
      <c r="Z2193" s="817"/>
      <c r="AA2193" s="816"/>
      <c r="AB2193" s="817"/>
      <c r="AC2193" s="838"/>
      <c r="AD2193" s="839"/>
      <c r="AE2193" s="857"/>
      <c r="AF2193" s="858"/>
      <c r="AG2193" s="781"/>
      <c r="AH2193" s="782"/>
      <c r="AI2193" s="781"/>
      <c r="AJ2193" s="782"/>
      <c r="AK2193" s="792"/>
      <c r="AL2193" s="792"/>
      <c r="AM2193" s="792"/>
      <c r="AN2193" s="792"/>
      <c r="AO2193" s="792"/>
      <c r="AP2193" s="895"/>
    </row>
    <row r="2194" spans="1:42" s="404" customFormat="1" ht="15" customHeight="1" thickBot="1" x14ac:dyDescent="0.25">
      <c r="A2194" s="402"/>
      <c r="B2194" s="414" t="s">
        <v>733</v>
      </c>
      <c r="C2194" s="413" t="s">
        <v>741</v>
      </c>
      <c r="D2194" s="412" t="s">
        <v>705</v>
      </c>
      <c r="E2194" s="411" t="s">
        <v>50</v>
      </c>
      <c r="F2194" s="409">
        <v>43832</v>
      </c>
      <c r="G2194" s="409">
        <v>44196</v>
      </c>
      <c r="H2194" s="408">
        <v>2020</v>
      </c>
      <c r="I2194" s="407" t="s">
        <v>1934</v>
      </c>
      <c r="J2194" s="407" t="s">
        <v>160</v>
      </c>
      <c r="K2194" s="495" t="s">
        <v>808</v>
      </c>
      <c r="L2194" s="826"/>
      <c r="M2194" s="827"/>
      <c r="N2194" s="793"/>
      <c r="O2194" s="830"/>
      <c r="P2194" s="833"/>
      <c r="Q2194" s="836"/>
      <c r="R2194" s="830"/>
      <c r="S2194" s="406" t="s">
        <v>158</v>
      </c>
      <c r="T2194" s="451">
        <v>43832</v>
      </c>
      <c r="U2194" s="820"/>
      <c r="V2194" s="821"/>
      <c r="W2194" s="818"/>
      <c r="X2194" s="819"/>
      <c r="Y2194" s="818"/>
      <c r="Z2194" s="819"/>
      <c r="AA2194" s="818"/>
      <c r="AB2194" s="819"/>
      <c r="AC2194" s="840"/>
      <c r="AD2194" s="841"/>
      <c r="AE2194" s="859"/>
      <c r="AF2194" s="860"/>
      <c r="AG2194" s="783"/>
      <c r="AH2194" s="784"/>
      <c r="AI2194" s="783"/>
      <c r="AJ2194" s="784"/>
      <c r="AK2194" s="793"/>
      <c r="AL2194" s="793"/>
      <c r="AM2194" s="793"/>
      <c r="AN2194" s="793"/>
      <c r="AO2194" s="793"/>
      <c r="AP2194" s="896"/>
    </row>
    <row r="2195" spans="1:42" s="404" customFormat="1" ht="12.75" hidden="1" customHeight="1" thickTop="1" x14ac:dyDescent="0.2">
      <c r="A2195" s="402"/>
      <c r="B2195" s="445" t="s">
        <v>733</v>
      </c>
      <c r="C2195" s="444" t="s">
        <v>741</v>
      </c>
      <c r="D2195" s="443" t="s">
        <v>705</v>
      </c>
      <c r="E2195" s="442" t="s">
        <v>238</v>
      </c>
      <c r="F2195" s="440"/>
      <c r="G2195" s="440"/>
      <c r="H2195" s="419">
        <v>2020</v>
      </c>
      <c r="I2195" s="418"/>
      <c r="J2195" s="418" t="s">
        <v>987</v>
      </c>
      <c r="K2195" s="439" t="s">
        <v>808</v>
      </c>
      <c r="L2195" s="822" t="s">
        <v>852</v>
      </c>
      <c r="M2195" s="823"/>
      <c r="N2195" s="791" t="s">
        <v>280</v>
      </c>
      <c r="O2195" s="828" t="s">
        <v>325</v>
      </c>
      <c r="P2195" s="831">
        <v>5.0999999999999996</v>
      </c>
      <c r="Q2195" s="834" t="s">
        <v>218</v>
      </c>
      <c r="R2195" s="828" t="s">
        <v>324</v>
      </c>
      <c r="S2195" s="434" t="s">
        <v>184</v>
      </c>
      <c r="T2195" s="438">
        <v>148331.05559999999</v>
      </c>
      <c r="U2195" s="434" t="s">
        <v>183</v>
      </c>
      <c r="V2195" s="437"/>
      <c r="W2195" s="434" t="s">
        <v>182</v>
      </c>
      <c r="X2195" s="436">
        <f>T2195</f>
        <v>148331.05559999999</v>
      </c>
      <c r="Y2195" s="434" t="s">
        <v>181</v>
      </c>
      <c r="Z2195" s="435"/>
      <c r="AA2195" s="434" t="s">
        <v>181</v>
      </c>
      <c r="AB2195" s="435"/>
      <c r="AC2195" s="434" t="s">
        <v>181</v>
      </c>
      <c r="AD2195" s="435"/>
      <c r="AE2195" s="480" t="s">
        <v>181</v>
      </c>
      <c r="AF2195" s="479"/>
      <c r="AG2195" s="466" t="s">
        <v>181</v>
      </c>
      <c r="AH2195" s="467"/>
      <c r="AI2195" s="466" t="s">
        <v>180</v>
      </c>
      <c r="AJ2195" s="465"/>
      <c r="AK2195" s="791" t="s">
        <v>851</v>
      </c>
      <c r="AL2195" s="791" t="s">
        <v>851</v>
      </c>
      <c r="AM2195" s="791" t="s">
        <v>851</v>
      </c>
      <c r="AN2195" s="791" t="s">
        <v>851</v>
      </c>
      <c r="AO2195" s="791" t="s">
        <v>851</v>
      </c>
      <c r="AP2195" s="894" t="s">
        <v>110</v>
      </c>
    </row>
    <row r="2196" spans="1:42" s="404" customFormat="1" ht="15" hidden="1" customHeight="1" x14ac:dyDescent="0.2">
      <c r="A2196" s="402"/>
      <c r="B2196" s="425" t="s">
        <v>733</v>
      </c>
      <c r="C2196" s="424" t="s">
        <v>741</v>
      </c>
      <c r="D2196" s="423" t="s">
        <v>705</v>
      </c>
      <c r="E2196" s="422" t="s">
        <v>238</v>
      </c>
      <c r="F2196" s="420"/>
      <c r="G2196" s="420"/>
      <c r="H2196" s="419">
        <v>2020</v>
      </c>
      <c r="I2196" s="418"/>
      <c r="J2196" s="418" t="s">
        <v>987</v>
      </c>
      <c r="K2196" s="417" t="s">
        <v>808</v>
      </c>
      <c r="L2196" s="824"/>
      <c r="M2196" s="825"/>
      <c r="N2196" s="792"/>
      <c r="O2196" s="829"/>
      <c r="P2196" s="832"/>
      <c r="Q2196" s="835"/>
      <c r="R2196" s="829"/>
      <c r="S2196" s="416" t="s">
        <v>179</v>
      </c>
      <c r="T2196" s="432"/>
      <c r="U2196" s="416" t="s">
        <v>177</v>
      </c>
      <c r="V2196" s="415"/>
      <c r="W2196" s="416" t="s">
        <v>176</v>
      </c>
      <c r="X2196" s="428">
        <f>X2195</f>
        <v>148331.05559999999</v>
      </c>
      <c r="Y2196" s="416" t="s">
        <v>175</v>
      </c>
      <c r="Z2196" s="426"/>
      <c r="AA2196" s="416" t="s">
        <v>175</v>
      </c>
      <c r="AB2196" s="426"/>
      <c r="AC2196" s="416" t="s">
        <v>175</v>
      </c>
      <c r="AD2196" s="426"/>
      <c r="AE2196" s="478" t="s">
        <v>175</v>
      </c>
      <c r="AF2196" s="477"/>
      <c r="AG2196" s="463" t="s">
        <v>175</v>
      </c>
      <c r="AH2196" s="462"/>
      <c r="AI2196" s="463" t="s">
        <v>174</v>
      </c>
      <c r="AJ2196" s="464"/>
      <c r="AK2196" s="792"/>
      <c r="AL2196" s="792"/>
      <c r="AM2196" s="792"/>
      <c r="AN2196" s="792"/>
      <c r="AO2196" s="792"/>
      <c r="AP2196" s="895"/>
    </row>
    <row r="2197" spans="1:42" s="404" customFormat="1" ht="13.5" hidden="1" thickTop="1" x14ac:dyDescent="0.2">
      <c r="A2197" s="402"/>
      <c r="B2197" s="425" t="s">
        <v>733</v>
      </c>
      <c r="C2197" s="424" t="s">
        <v>741</v>
      </c>
      <c r="D2197" s="423" t="s">
        <v>705</v>
      </c>
      <c r="E2197" s="422" t="s">
        <v>238</v>
      </c>
      <c r="F2197" s="420"/>
      <c r="G2197" s="420"/>
      <c r="H2197" s="419">
        <v>2020</v>
      </c>
      <c r="I2197" s="418"/>
      <c r="J2197" s="418" t="s">
        <v>987</v>
      </c>
      <c r="K2197" s="417" t="s">
        <v>808</v>
      </c>
      <c r="L2197" s="824"/>
      <c r="M2197" s="825"/>
      <c r="N2197" s="792"/>
      <c r="O2197" s="829"/>
      <c r="P2197" s="832"/>
      <c r="Q2197" s="835"/>
      <c r="R2197" s="829"/>
      <c r="S2197" s="416" t="s">
        <v>173</v>
      </c>
      <c r="T2197" s="429"/>
      <c r="U2197" s="416" t="s">
        <v>171</v>
      </c>
      <c r="V2197" s="427"/>
      <c r="W2197" s="416" t="s">
        <v>170</v>
      </c>
      <c r="X2197" s="428"/>
      <c r="Y2197" s="416" t="s">
        <v>169</v>
      </c>
      <c r="Z2197" s="426"/>
      <c r="AA2197" s="416" t="s">
        <v>169</v>
      </c>
      <c r="AB2197" s="426"/>
      <c r="AC2197" s="416" t="s">
        <v>169</v>
      </c>
      <c r="AD2197" s="426"/>
      <c r="AE2197" s="478" t="s">
        <v>169</v>
      </c>
      <c r="AF2197" s="477"/>
      <c r="AG2197" s="463" t="s">
        <v>169</v>
      </c>
      <c r="AH2197" s="462"/>
      <c r="AI2197" s="781"/>
      <c r="AJ2197" s="782"/>
      <c r="AK2197" s="792"/>
      <c r="AL2197" s="792"/>
      <c r="AM2197" s="792"/>
      <c r="AN2197" s="792"/>
      <c r="AO2197" s="792"/>
      <c r="AP2197" s="895"/>
    </row>
    <row r="2198" spans="1:42" s="404" customFormat="1" ht="15" hidden="1" customHeight="1" x14ac:dyDescent="0.2">
      <c r="A2198" s="402"/>
      <c r="B2198" s="425" t="s">
        <v>733</v>
      </c>
      <c r="C2198" s="424" t="s">
        <v>741</v>
      </c>
      <c r="D2198" s="423" t="s">
        <v>705</v>
      </c>
      <c r="E2198" s="422" t="s">
        <v>238</v>
      </c>
      <c r="F2198" s="420"/>
      <c r="G2198" s="420"/>
      <c r="H2198" s="419">
        <v>2020</v>
      </c>
      <c r="I2198" s="418"/>
      <c r="J2198" s="418" t="s">
        <v>987</v>
      </c>
      <c r="K2198" s="417" t="s">
        <v>808</v>
      </c>
      <c r="L2198" s="824"/>
      <c r="M2198" s="825"/>
      <c r="N2198" s="792"/>
      <c r="O2198" s="829"/>
      <c r="P2198" s="832"/>
      <c r="Q2198" s="835"/>
      <c r="R2198" s="829"/>
      <c r="S2198" s="416" t="s">
        <v>168</v>
      </c>
      <c r="T2198" s="427"/>
      <c r="U2198" s="416" t="s">
        <v>167</v>
      </c>
      <c r="V2198" s="427"/>
      <c r="W2198" s="816"/>
      <c r="X2198" s="817"/>
      <c r="Y2198" s="416" t="s">
        <v>166</v>
      </c>
      <c r="Z2198" s="426">
        <f>IF(Z2196="",Z2197-Z2195,Z2197-Z2196)</f>
        <v>0</v>
      </c>
      <c r="AA2198" s="416" t="s">
        <v>166</v>
      </c>
      <c r="AB2198" s="426">
        <f>IF(AB2196="",AB2197-AB2195,AB2197-AB2196)</f>
        <v>0</v>
      </c>
      <c r="AC2198" s="416" t="s">
        <v>166</v>
      </c>
      <c r="AD2198" s="426">
        <f>IF(AD2196="",AD2197-AD2195,AD2197-AD2196)</f>
        <v>0</v>
      </c>
      <c r="AE2198" s="478" t="s">
        <v>166</v>
      </c>
      <c r="AF2198" s="477">
        <f>IF(AF2196="",AF2197-AF2195,AF2197-AF2196)</f>
        <v>0</v>
      </c>
      <c r="AG2198" s="463" t="s">
        <v>166</v>
      </c>
      <c r="AH2198" s="462">
        <f>IF(AH2196="",AH2197-AH2195,AH2197-AH2196)</f>
        <v>0</v>
      </c>
      <c r="AI2198" s="781"/>
      <c r="AJ2198" s="782"/>
      <c r="AK2198" s="792"/>
      <c r="AL2198" s="792"/>
      <c r="AM2198" s="792"/>
      <c r="AN2198" s="792"/>
      <c r="AO2198" s="792"/>
      <c r="AP2198" s="895"/>
    </row>
    <row r="2199" spans="1:42" s="404" customFormat="1" ht="15" hidden="1" customHeight="1" x14ac:dyDescent="0.2">
      <c r="A2199" s="402"/>
      <c r="B2199" s="425" t="s">
        <v>733</v>
      </c>
      <c r="C2199" s="424" t="s">
        <v>741</v>
      </c>
      <c r="D2199" s="423" t="s">
        <v>705</v>
      </c>
      <c r="E2199" s="422" t="s">
        <v>238</v>
      </c>
      <c r="F2199" s="420"/>
      <c r="G2199" s="420"/>
      <c r="H2199" s="419">
        <v>2020</v>
      </c>
      <c r="I2199" s="418"/>
      <c r="J2199" s="418" t="s">
        <v>987</v>
      </c>
      <c r="K2199" s="417" t="s">
        <v>808</v>
      </c>
      <c r="L2199" s="824"/>
      <c r="M2199" s="825"/>
      <c r="N2199" s="792"/>
      <c r="O2199" s="829"/>
      <c r="P2199" s="832"/>
      <c r="Q2199" s="835"/>
      <c r="R2199" s="829"/>
      <c r="S2199" s="416" t="s">
        <v>165</v>
      </c>
      <c r="T2199" s="415"/>
      <c r="U2199" s="416" t="s">
        <v>164</v>
      </c>
      <c r="V2199" s="415"/>
      <c r="W2199" s="816"/>
      <c r="X2199" s="817"/>
      <c r="Y2199" s="816"/>
      <c r="Z2199" s="817"/>
      <c r="AA2199" s="816"/>
      <c r="AB2199" s="817"/>
      <c r="AC2199" s="816"/>
      <c r="AD2199" s="817"/>
      <c r="AE2199" s="857"/>
      <c r="AF2199" s="858"/>
      <c r="AG2199" s="781"/>
      <c r="AH2199" s="782"/>
      <c r="AI2199" s="781"/>
      <c r="AJ2199" s="782"/>
      <c r="AK2199" s="792"/>
      <c r="AL2199" s="792"/>
      <c r="AM2199" s="792"/>
      <c r="AN2199" s="792"/>
      <c r="AO2199" s="792"/>
      <c r="AP2199" s="895"/>
    </row>
    <row r="2200" spans="1:42" s="404" customFormat="1" ht="15" hidden="1" customHeight="1" thickBot="1" x14ac:dyDescent="0.25">
      <c r="A2200" s="402"/>
      <c r="B2200" s="414" t="s">
        <v>733</v>
      </c>
      <c r="C2200" s="413" t="s">
        <v>741</v>
      </c>
      <c r="D2200" s="412" t="s">
        <v>705</v>
      </c>
      <c r="E2200" s="411" t="s">
        <v>238</v>
      </c>
      <c r="F2200" s="409"/>
      <c r="G2200" s="409"/>
      <c r="H2200" s="408">
        <v>2020</v>
      </c>
      <c r="I2200" s="407"/>
      <c r="J2200" s="407" t="s">
        <v>987</v>
      </c>
      <c r="K2200" s="495" t="s">
        <v>808</v>
      </c>
      <c r="L2200" s="826"/>
      <c r="M2200" s="827"/>
      <c r="N2200" s="793"/>
      <c r="O2200" s="830"/>
      <c r="P2200" s="833"/>
      <c r="Q2200" s="836"/>
      <c r="R2200" s="830"/>
      <c r="S2200" s="406" t="s">
        <v>158</v>
      </c>
      <c r="T2200" s="451"/>
      <c r="U2200" s="820"/>
      <c r="V2200" s="821"/>
      <c r="W2200" s="818"/>
      <c r="X2200" s="819"/>
      <c r="Y2200" s="818"/>
      <c r="Z2200" s="819"/>
      <c r="AA2200" s="818"/>
      <c r="AB2200" s="819"/>
      <c r="AC2200" s="818"/>
      <c r="AD2200" s="819"/>
      <c r="AE2200" s="859"/>
      <c r="AF2200" s="860"/>
      <c r="AG2200" s="783"/>
      <c r="AH2200" s="784"/>
      <c r="AI2200" s="783"/>
      <c r="AJ2200" s="784"/>
      <c r="AK2200" s="793"/>
      <c r="AL2200" s="793"/>
      <c r="AM2200" s="793"/>
      <c r="AN2200" s="793"/>
      <c r="AO2200" s="793"/>
      <c r="AP2200" s="896"/>
    </row>
    <row r="2201" spans="1:42" s="404" customFormat="1" ht="12.75" customHeight="1" thickTop="1" x14ac:dyDescent="0.2">
      <c r="A2201" s="402"/>
      <c r="B2201" s="445" t="s">
        <v>733</v>
      </c>
      <c r="C2201" s="444" t="s">
        <v>447</v>
      </c>
      <c r="D2201" s="443" t="s">
        <v>705</v>
      </c>
      <c r="E2201" s="442" t="s">
        <v>50</v>
      </c>
      <c r="F2201" s="440">
        <v>43832</v>
      </c>
      <c r="G2201" s="440">
        <v>44196</v>
      </c>
      <c r="H2201" s="419">
        <v>2020</v>
      </c>
      <c r="I2201" s="418" t="s">
        <v>1934</v>
      </c>
      <c r="J2201" s="439" t="s">
        <v>160</v>
      </c>
      <c r="K2201" s="439" t="s">
        <v>808</v>
      </c>
      <c r="L2201" s="822" t="s">
        <v>850</v>
      </c>
      <c r="M2201" s="823"/>
      <c r="N2201" s="791" t="s">
        <v>280</v>
      </c>
      <c r="O2201" s="828" t="s">
        <v>325</v>
      </c>
      <c r="P2201" s="831">
        <v>1.3</v>
      </c>
      <c r="Q2201" s="834" t="s">
        <v>218</v>
      </c>
      <c r="R2201" s="828" t="s">
        <v>200</v>
      </c>
      <c r="S2201" s="434" t="s">
        <v>184</v>
      </c>
      <c r="T2201" s="438">
        <v>49339.519999999997</v>
      </c>
      <c r="U2201" s="434" t="s">
        <v>183</v>
      </c>
      <c r="V2201" s="437">
        <f>T2206+T2204-0.001</f>
        <v>44196.999000000003</v>
      </c>
      <c r="W2201" s="434" t="s">
        <v>182</v>
      </c>
      <c r="X2201" s="436">
        <f>T2201</f>
        <v>49339.519999999997</v>
      </c>
      <c r="Y2201" s="434" t="s">
        <v>181</v>
      </c>
      <c r="Z2201" s="435">
        <v>0.20069999999999999</v>
      </c>
      <c r="AA2201" s="434" t="s">
        <v>181</v>
      </c>
      <c r="AB2201" s="435">
        <v>0.34129999999999999</v>
      </c>
      <c r="AC2201" s="499" t="s">
        <v>181</v>
      </c>
      <c r="AD2201" s="498">
        <v>0.65180000000000005</v>
      </c>
      <c r="AE2201" s="480" t="s">
        <v>181</v>
      </c>
      <c r="AF2201" s="479">
        <v>0.65180000000000005</v>
      </c>
      <c r="AG2201" s="466" t="s">
        <v>181</v>
      </c>
      <c r="AH2201" s="467">
        <v>1</v>
      </c>
      <c r="AI2201" s="466" t="s">
        <v>180</v>
      </c>
      <c r="AJ2201" s="465">
        <v>17</v>
      </c>
      <c r="AK2201" s="791" t="s">
        <v>813</v>
      </c>
      <c r="AL2201" s="791" t="s">
        <v>813</v>
      </c>
      <c r="AM2201" s="791" t="s">
        <v>813</v>
      </c>
      <c r="AN2201" s="791" t="s">
        <v>813</v>
      </c>
      <c r="AO2201" s="791" t="s">
        <v>813</v>
      </c>
      <c r="AP2201" s="894" t="s">
        <v>2143</v>
      </c>
    </row>
    <row r="2202" spans="1:42" s="404" customFormat="1" ht="15" customHeight="1" x14ac:dyDescent="0.2">
      <c r="A2202" s="402"/>
      <c r="B2202" s="425" t="s">
        <v>733</v>
      </c>
      <c r="C2202" s="424" t="s">
        <v>447</v>
      </c>
      <c r="D2202" s="423" t="s">
        <v>705</v>
      </c>
      <c r="E2202" s="422" t="s">
        <v>50</v>
      </c>
      <c r="F2202" s="420">
        <v>43832</v>
      </c>
      <c r="G2202" s="420">
        <v>44196</v>
      </c>
      <c r="H2202" s="419">
        <v>2020</v>
      </c>
      <c r="I2202" s="418" t="s">
        <v>1934</v>
      </c>
      <c r="J2202" s="439" t="s">
        <v>160</v>
      </c>
      <c r="K2202" s="417" t="s">
        <v>808</v>
      </c>
      <c r="L2202" s="824"/>
      <c r="M2202" s="825"/>
      <c r="N2202" s="792"/>
      <c r="O2202" s="829"/>
      <c r="P2202" s="832"/>
      <c r="Q2202" s="835"/>
      <c r="R2202" s="829"/>
      <c r="S2202" s="416" t="s">
        <v>179</v>
      </c>
      <c r="T2202" s="432" t="s">
        <v>812</v>
      </c>
      <c r="U2202" s="416" t="s">
        <v>177</v>
      </c>
      <c r="V2202" s="415">
        <f>V2201+V2203+V2204</f>
        <v>44223.999000000003</v>
      </c>
      <c r="W2202" s="416" t="s">
        <v>176</v>
      </c>
      <c r="X2202" s="428">
        <f>X2201</f>
        <v>49339.519999999997</v>
      </c>
      <c r="Y2202" s="416" t="s">
        <v>175</v>
      </c>
      <c r="Z2202" s="426"/>
      <c r="AA2202" s="416" t="s">
        <v>175</v>
      </c>
      <c r="AB2202" s="426"/>
      <c r="AC2202" s="497" t="s">
        <v>175</v>
      </c>
      <c r="AD2202" s="496"/>
      <c r="AE2202" s="478" t="s">
        <v>175</v>
      </c>
      <c r="AF2202" s="477"/>
      <c r="AG2202" s="463" t="s">
        <v>175</v>
      </c>
      <c r="AH2202" s="462"/>
      <c r="AI2202" s="463" t="s">
        <v>174</v>
      </c>
      <c r="AJ2202" s="464">
        <v>374</v>
      </c>
      <c r="AK2202" s="792"/>
      <c r="AL2202" s="792"/>
      <c r="AM2202" s="792"/>
      <c r="AN2202" s="792"/>
      <c r="AO2202" s="792"/>
      <c r="AP2202" s="895"/>
    </row>
    <row r="2203" spans="1:42" s="404" customFormat="1" x14ac:dyDescent="0.2">
      <c r="A2203" s="402"/>
      <c r="B2203" s="425" t="s">
        <v>733</v>
      </c>
      <c r="C2203" s="424" t="s">
        <v>447</v>
      </c>
      <c r="D2203" s="423" t="s">
        <v>705</v>
      </c>
      <c r="E2203" s="422" t="s">
        <v>50</v>
      </c>
      <c r="F2203" s="420">
        <v>43832</v>
      </c>
      <c r="G2203" s="420">
        <v>44196</v>
      </c>
      <c r="H2203" s="419">
        <v>2020</v>
      </c>
      <c r="I2203" s="418" t="s">
        <v>1934</v>
      </c>
      <c r="J2203" s="439" t="s">
        <v>160</v>
      </c>
      <c r="K2203" s="417" t="s">
        <v>808</v>
      </c>
      <c r="L2203" s="824"/>
      <c r="M2203" s="825"/>
      <c r="N2203" s="792"/>
      <c r="O2203" s="829"/>
      <c r="P2203" s="832"/>
      <c r="Q2203" s="835"/>
      <c r="R2203" s="829"/>
      <c r="S2203" s="416" t="s">
        <v>173</v>
      </c>
      <c r="T2203" s="429" t="s">
        <v>192</v>
      </c>
      <c r="U2203" s="416" t="s">
        <v>171</v>
      </c>
      <c r="V2203" s="427">
        <v>27</v>
      </c>
      <c r="W2203" s="416" t="s">
        <v>170</v>
      </c>
      <c r="X2203" s="428">
        <f>X2202*Z2203</f>
        <v>9902.4416639999981</v>
      </c>
      <c r="Y2203" s="416" t="s">
        <v>169</v>
      </c>
      <c r="Z2203" s="426">
        <v>0.20069999999999999</v>
      </c>
      <c r="AA2203" s="416" t="s">
        <v>169</v>
      </c>
      <c r="AB2203" s="426">
        <v>0.34129999999999999</v>
      </c>
      <c r="AC2203" s="497" t="s">
        <v>169</v>
      </c>
      <c r="AD2203" s="496">
        <v>0.65180000000000005</v>
      </c>
      <c r="AE2203" s="478" t="s">
        <v>169</v>
      </c>
      <c r="AF2203" s="477">
        <v>0.65180000000000005</v>
      </c>
      <c r="AG2203" s="463" t="s">
        <v>169</v>
      </c>
      <c r="AH2203" s="462">
        <v>1</v>
      </c>
      <c r="AI2203" s="781"/>
      <c r="AJ2203" s="782"/>
      <c r="AK2203" s="792"/>
      <c r="AL2203" s="792"/>
      <c r="AM2203" s="792"/>
      <c r="AN2203" s="792"/>
      <c r="AO2203" s="792"/>
      <c r="AP2203" s="895"/>
    </row>
    <row r="2204" spans="1:42" s="404" customFormat="1" ht="15" customHeight="1" x14ac:dyDescent="0.2">
      <c r="A2204" s="402"/>
      <c r="B2204" s="425" t="s">
        <v>733</v>
      </c>
      <c r="C2204" s="424" t="s">
        <v>447</v>
      </c>
      <c r="D2204" s="423" t="s">
        <v>705</v>
      </c>
      <c r="E2204" s="422" t="s">
        <v>50</v>
      </c>
      <c r="F2204" s="420">
        <v>43832</v>
      </c>
      <c r="G2204" s="420">
        <v>44196</v>
      </c>
      <c r="H2204" s="419">
        <v>2020</v>
      </c>
      <c r="I2204" s="418" t="s">
        <v>1934</v>
      </c>
      <c r="J2204" s="439" t="s">
        <v>160</v>
      </c>
      <c r="K2204" s="417" t="s">
        <v>808</v>
      </c>
      <c r="L2204" s="824"/>
      <c r="M2204" s="825"/>
      <c r="N2204" s="792"/>
      <c r="O2204" s="829"/>
      <c r="P2204" s="832"/>
      <c r="Q2204" s="835"/>
      <c r="R2204" s="829"/>
      <c r="S2204" s="416" t="s">
        <v>168</v>
      </c>
      <c r="T2204" s="427">
        <v>365</v>
      </c>
      <c r="U2204" s="416" t="s">
        <v>167</v>
      </c>
      <c r="V2204" s="427"/>
      <c r="W2204" s="816"/>
      <c r="X2204" s="817"/>
      <c r="Y2204" s="416" t="s">
        <v>166</v>
      </c>
      <c r="Z2204" s="426">
        <f>IF(Z2202="",Z2203-Z2201,Z2203-Z2202)</f>
        <v>0</v>
      </c>
      <c r="AA2204" s="416" t="s">
        <v>166</v>
      </c>
      <c r="AB2204" s="426">
        <f>IF(AB2202="",AB2203-AB2201,AB2203-AB2202)</f>
        <v>0</v>
      </c>
      <c r="AC2204" s="497" t="s">
        <v>166</v>
      </c>
      <c r="AD2204" s="496">
        <f>IF(AD2202="",AD2203-AD2201,AD2203-AD2202)</f>
        <v>0</v>
      </c>
      <c r="AE2204" s="478" t="s">
        <v>166</v>
      </c>
      <c r="AF2204" s="477">
        <f>IF(AF2202="",AF2203-AF2201,AF2203-AF2202)</f>
        <v>0</v>
      </c>
      <c r="AG2204" s="463" t="s">
        <v>166</v>
      </c>
      <c r="AH2204" s="462">
        <f>IF(AH2202="",AH2203-AH2201,AH2203-AH2202)</f>
        <v>0</v>
      </c>
      <c r="AI2204" s="781"/>
      <c r="AJ2204" s="782"/>
      <c r="AK2204" s="792"/>
      <c r="AL2204" s="792"/>
      <c r="AM2204" s="792"/>
      <c r="AN2204" s="792"/>
      <c r="AO2204" s="792"/>
      <c r="AP2204" s="895"/>
    </row>
    <row r="2205" spans="1:42" s="404" customFormat="1" ht="15" customHeight="1" x14ac:dyDescent="0.2">
      <c r="A2205" s="402"/>
      <c r="B2205" s="425" t="s">
        <v>733</v>
      </c>
      <c r="C2205" s="424" t="s">
        <v>447</v>
      </c>
      <c r="D2205" s="423" t="s">
        <v>705</v>
      </c>
      <c r="E2205" s="422" t="s">
        <v>50</v>
      </c>
      <c r="F2205" s="420">
        <v>43832</v>
      </c>
      <c r="G2205" s="420">
        <v>44196</v>
      </c>
      <c r="H2205" s="419">
        <v>2020</v>
      </c>
      <c r="I2205" s="418" t="s">
        <v>1934</v>
      </c>
      <c r="J2205" s="439" t="s">
        <v>160</v>
      </c>
      <c r="K2205" s="417" t="s">
        <v>808</v>
      </c>
      <c r="L2205" s="824"/>
      <c r="M2205" s="825"/>
      <c r="N2205" s="792"/>
      <c r="O2205" s="829"/>
      <c r="P2205" s="832"/>
      <c r="Q2205" s="835"/>
      <c r="R2205" s="829"/>
      <c r="S2205" s="416" t="s">
        <v>165</v>
      </c>
      <c r="T2205" s="415">
        <v>43832</v>
      </c>
      <c r="U2205" s="416" t="s">
        <v>164</v>
      </c>
      <c r="V2205" s="415">
        <v>44196</v>
      </c>
      <c r="W2205" s="816"/>
      <c r="X2205" s="817"/>
      <c r="Y2205" s="816"/>
      <c r="Z2205" s="817"/>
      <c r="AA2205" s="816"/>
      <c r="AB2205" s="817"/>
      <c r="AC2205" s="869"/>
      <c r="AD2205" s="870"/>
      <c r="AE2205" s="857"/>
      <c r="AF2205" s="858"/>
      <c r="AG2205" s="781"/>
      <c r="AH2205" s="782"/>
      <c r="AI2205" s="781"/>
      <c r="AJ2205" s="782"/>
      <c r="AK2205" s="792"/>
      <c r="AL2205" s="792"/>
      <c r="AM2205" s="792"/>
      <c r="AN2205" s="792"/>
      <c r="AO2205" s="792"/>
      <c r="AP2205" s="895"/>
    </row>
    <row r="2206" spans="1:42" s="404" customFormat="1" ht="15" customHeight="1" thickBot="1" x14ac:dyDescent="0.25">
      <c r="A2206" s="402"/>
      <c r="B2206" s="414" t="s">
        <v>733</v>
      </c>
      <c r="C2206" s="413" t="s">
        <v>447</v>
      </c>
      <c r="D2206" s="412" t="s">
        <v>705</v>
      </c>
      <c r="E2206" s="411" t="s">
        <v>50</v>
      </c>
      <c r="F2206" s="409">
        <v>43832</v>
      </c>
      <c r="G2206" s="409">
        <v>44196</v>
      </c>
      <c r="H2206" s="408">
        <v>2020</v>
      </c>
      <c r="I2206" s="407" t="s">
        <v>1934</v>
      </c>
      <c r="J2206" s="407" t="s">
        <v>160</v>
      </c>
      <c r="K2206" s="495" t="s">
        <v>808</v>
      </c>
      <c r="L2206" s="826"/>
      <c r="M2206" s="827"/>
      <c r="N2206" s="793"/>
      <c r="O2206" s="830"/>
      <c r="P2206" s="833"/>
      <c r="Q2206" s="836"/>
      <c r="R2206" s="830"/>
      <c r="S2206" s="406" t="s">
        <v>158</v>
      </c>
      <c r="T2206" s="451">
        <v>43832</v>
      </c>
      <c r="U2206" s="820"/>
      <c r="V2206" s="821"/>
      <c r="W2206" s="818"/>
      <c r="X2206" s="819"/>
      <c r="Y2206" s="818"/>
      <c r="Z2206" s="819"/>
      <c r="AA2206" s="818"/>
      <c r="AB2206" s="819"/>
      <c r="AC2206" s="871"/>
      <c r="AD2206" s="872"/>
      <c r="AE2206" s="859"/>
      <c r="AF2206" s="860"/>
      <c r="AG2206" s="783"/>
      <c r="AH2206" s="784"/>
      <c r="AI2206" s="783"/>
      <c r="AJ2206" s="784"/>
      <c r="AK2206" s="793"/>
      <c r="AL2206" s="793"/>
      <c r="AM2206" s="793"/>
      <c r="AN2206" s="793"/>
      <c r="AO2206" s="793"/>
      <c r="AP2206" s="896"/>
    </row>
    <row r="2207" spans="1:42" s="404" customFormat="1" ht="12.75" hidden="1" customHeight="1" thickTop="1" x14ac:dyDescent="0.2">
      <c r="A2207" s="402"/>
      <c r="B2207" s="445" t="s">
        <v>733</v>
      </c>
      <c r="C2207" s="444" t="s">
        <v>447</v>
      </c>
      <c r="D2207" s="443" t="s">
        <v>705</v>
      </c>
      <c r="E2207" s="442" t="s">
        <v>238</v>
      </c>
      <c r="F2207" s="440"/>
      <c r="G2207" s="440"/>
      <c r="H2207" s="419">
        <v>2020</v>
      </c>
      <c r="I2207" s="418"/>
      <c r="J2207" s="418" t="s">
        <v>987</v>
      </c>
      <c r="K2207" s="439" t="s">
        <v>808</v>
      </c>
      <c r="L2207" s="822" t="s">
        <v>850</v>
      </c>
      <c r="M2207" s="823"/>
      <c r="N2207" s="791" t="s">
        <v>280</v>
      </c>
      <c r="O2207" s="828" t="s">
        <v>325</v>
      </c>
      <c r="P2207" s="831">
        <v>1.3</v>
      </c>
      <c r="Q2207" s="834" t="s">
        <v>218</v>
      </c>
      <c r="R2207" s="828" t="s">
        <v>324</v>
      </c>
      <c r="S2207" s="434" t="s">
        <v>184</v>
      </c>
      <c r="T2207" s="438">
        <v>21190.150799999999</v>
      </c>
      <c r="U2207" s="434" t="s">
        <v>183</v>
      </c>
      <c r="V2207" s="437"/>
      <c r="W2207" s="434" t="s">
        <v>182</v>
      </c>
      <c r="X2207" s="436">
        <f>T2207</f>
        <v>21190.150799999999</v>
      </c>
      <c r="Y2207" s="434" t="s">
        <v>181</v>
      </c>
      <c r="Z2207" s="435"/>
      <c r="AA2207" s="434" t="s">
        <v>181</v>
      </c>
      <c r="AB2207" s="435"/>
      <c r="AC2207" s="434" t="s">
        <v>181</v>
      </c>
      <c r="AD2207" s="435"/>
      <c r="AE2207" s="480" t="s">
        <v>181</v>
      </c>
      <c r="AF2207" s="479"/>
      <c r="AG2207" s="466" t="s">
        <v>181</v>
      </c>
      <c r="AH2207" s="467"/>
      <c r="AI2207" s="466" t="s">
        <v>180</v>
      </c>
      <c r="AJ2207" s="465"/>
      <c r="AK2207" s="791" t="s">
        <v>842</v>
      </c>
      <c r="AL2207" s="791" t="s">
        <v>842</v>
      </c>
      <c r="AM2207" s="791" t="s">
        <v>842</v>
      </c>
      <c r="AN2207" s="791" t="s">
        <v>842</v>
      </c>
      <c r="AO2207" s="791" t="s">
        <v>842</v>
      </c>
      <c r="AP2207" s="894" t="s">
        <v>110</v>
      </c>
    </row>
    <row r="2208" spans="1:42" s="404" customFormat="1" ht="15" hidden="1" customHeight="1" x14ac:dyDescent="0.2">
      <c r="A2208" s="402"/>
      <c r="B2208" s="425" t="s">
        <v>733</v>
      </c>
      <c r="C2208" s="424" t="s">
        <v>447</v>
      </c>
      <c r="D2208" s="423" t="s">
        <v>705</v>
      </c>
      <c r="E2208" s="422" t="s">
        <v>238</v>
      </c>
      <c r="F2208" s="420"/>
      <c r="G2208" s="420"/>
      <c r="H2208" s="419">
        <v>2020</v>
      </c>
      <c r="I2208" s="418"/>
      <c r="J2208" s="418" t="s">
        <v>987</v>
      </c>
      <c r="K2208" s="417" t="s">
        <v>808</v>
      </c>
      <c r="L2208" s="824"/>
      <c r="M2208" s="825"/>
      <c r="N2208" s="792"/>
      <c r="O2208" s="829"/>
      <c r="P2208" s="832"/>
      <c r="Q2208" s="835"/>
      <c r="R2208" s="829"/>
      <c r="S2208" s="416" t="s">
        <v>179</v>
      </c>
      <c r="T2208" s="432"/>
      <c r="U2208" s="416" t="s">
        <v>177</v>
      </c>
      <c r="V2208" s="415"/>
      <c r="W2208" s="416" t="s">
        <v>176</v>
      </c>
      <c r="X2208" s="428">
        <f>X2207</f>
        <v>21190.150799999999</v>
      </c>
      <c r="Y2208" s="416" t="s">
        <v>175</v>
      </c>
      <c r="Z2208" s="426"/>
      <c r="AA2208" s="416" t="s">
        <v>175</v>
      </c>
      <c r="AB2208" s="426"/>
      <c r="AC2208" s="416" t="s">
        <v>175</v>
      </c>
      <c r="AD2208" s="426"/>
      <c r="AE2208" s="478" t="s">
        <v>175</v>
      </c>
      <c r="AF2208" s="477"/>
      <c r="AG2208" s="463" t="s">
        <v>175</v>
      </c>
      <c r="AH2208" s="462"/>
      <c r="AI2208" s="463" t="s">
        <v>174</v>
      </c>
      <c r="AJ2208" s="464"/>
      <c r="AK2208" s="792"/>
      <c r="AL2208" s="792"/>
      <c r="AM2208" s="792"/>
      <c r="AN2208" s="792"/>
      <c r="AO2208" s="792"/>
      <c r="AP2208" s="895"/>
    </row>
    <row r="2209" spans="1:42" s="404" customFormat="1" ht="13.5" hidden="1" thickTop="1" x14ac:dyDescent="0.2">
      <c r="A2209" s="402"/>
      <c r="B2209" s="425" t="s">
        <v>733</v>
      </c>
      <c r="C2209" s="424" t="s">
        <v>447</v>
      </c>
      <c r="D2209" s="423" t="s">
        <v>705</v>
      </c>
      <c r="E2209" s="422" t="s">
        <v>238</v>
      </c>
      <c r="F2209" s="420"/>
      <c r="G2209" s="420"/>
      <c r="H2209" s="419">
        <v>2020</v>
      </c>
      <c r="I2209" s="418"/>
      <c r="J2209" s="418" t="s">
        <v>987</v>
      </c>
      <c r="K2209" s="417" t="s">
        <v>808</v>
      </c>
      <c r="L2209" s="824"/>
      <c r="M2209" s="825"/>
      <c r="N2209" s="792"/>
      <c r="O2209" s="829"/>
      <c r="P2209" s="832"/>
      <c r="Q2209" s="835"/>
      <c r="R2209" s="829"/>
      <c r="S2209" s="416" t="s">
        <v>173</v>
      </c>
      <c r="T2209" s="429"/>
      <c r="U2209" s="416" t="s">
        <v>171</v>
      </c>
      <c r="V2209" s="427"/>
      <c r="W2209" s="416" t="s">
        <v>170</v>
      </c>
      <c r="X2209" s="428"/>
      <c r="Y2209" s="416" t="s">
        <v>169</v>
      </c>
      <c r="Z2209" s="426"/>
      <c r="AA2209" s="416" t="s">
        <v>169</v>
      </c>
      <c r="AB2209" s="426"/>
      <c r="AC2209" s="416" t="s">
        <v>169</v>
      </c>
      <c r="AD2209" s="426"/>
      <c r="AE2209" s="478" t="s">
        <v>169</v>
      </c>
      <c r="AF2209" s="477"/>
      <c r="AG2209" s="463" t="s">
        <v>169</v>
      </c>
      <c r="AH2209" s="462"/>
      <c r="AI2209" s="781"/>
      <c r="AJ2209" s="782"/>
      <c r="AK2209" s="792"/>
      <c r="AL2209" s="792"/>
      <c r="AM2209" s="792"/>
      <c r="AN2209" s="792"/>
      <c r="AO2209" s="792"/>
      <c r="AP2209" s="895"/>
    </row>
    <row r="2210" spans="1:42" s="404" customFormat="1" ht="15" hidden="1" customHeight="1" x14ac:dyDescent="0.2">
      <c r="A2210" s="402"/>
      <c r="B2210" s="425" t="s">
        <v>733</v>
      </c>
      <c r="C2210" s="424" t="s">
        <v>447</v>
      </c>
      <c r="D2210" s="423" t="s">
        <v>705</v>
      </c>
      <c r="E2210" s="422" t="s">
        <v>238</v>
      </c>
      <c r="F2210" s="420"/>
      <c r="G2210" s="420"/>
      <c r="H2210" s="419">
        <v>2020</v>
      </c>
      <c r="I2210" s="418"/>
      <c r="J2210" s="418" t="s">
        <v>987</v>
      </c>
      <c r="K2210" s="417" t="s">
        <v>808</v>
      </c>
      <c r="L2210" s="824"/>
      <c r="M2210" s="825"/>
      <c r="N2210" s="792"/>
      <c r="O2210" s="829"/>
      <c r="P2210" s="832"/>
      <c r="Q2210" s="835"/>
      <c r="R2210" s="829"/>
      <c r="S2210" s="416" t="s">
        <v>168</v>
      </c>
      <c r="T2210" s="427"/>
      <c r="U2210" s="416" t="s">
        <v>167</v>
      </c>
      <c r="V2210" s="427"/>
      <c r="W2210" s="816"/>
      <c r="X2210" s="817"/>
      <c r="Y2210" s="416" t="s">
        <v>166</v>
      </c>
      <c r="Z2210" s="426">
        <f>IF(Z2208="",Z2209-Z2207,Z2209-Z2208)</f>
        <v>0</v>
      </c>
      <c r="AA2210" s="416" t="s">
        <v>166</v>
      </c>
      <c r="AB2210" s="426">
        <f>IF(AB2208="",AB2209-AB2207,AB2209-AB2208)</f>
        <v>0</v>
      </c>
      <c r="AC2210" s="416" t="s">
        <v>166</v>
      </c>
      <c r="AD2210" s="426">
        <f>IF(AD2208="",AD2209-AD2207,AD2209-AD2208)</f>
        <v>0</v>
      </c>
      <c r="AE2210" s="478" t="s">
        <v>166</v>
      </c>
      <c r="AF2210" s="477">
        <f>IF(AF2208="",AF2209-AF2207,AF2209-AF2208)</f>
        <v>0</v>
      </c>
      <c r="AG2210" s="463" t="s">
        <v>166</v>
      </c>
      <c r="AH2210" s="462">
        <f>IF(AH2208="",AH2209-AH2207,AH2209-AH2208)</f>
        <v>0</v>
      </c>
      <c r="AI2210" s="781"/>
      <c r="AJ2210" s="782"/>
      <c r="AK2210" s="792"/>
      <c r="AL2210" s="792"/>
      <c r="AM2210" s="792"/>
      <c r="AN2210" s="792"/>
      <c r="AO2210" s="792"/>
      <c r="AP2210" s="895"/>
    </row>
    <row r="2211" spans="1:42" s="404" customFormat="1" ht="15" hidden="1" customHeight="1" x14ac:dyDescent="0.2">
      <c r="A2211" s="402"/>
      <c r="B2211" s="425" t="s">
        <v>733</v>
      </c>
      <c r="C2211" s="424" t="s">
        <v>447</v>
      </c>
      <c r="D2211" s="423" t="s">
        <v>705</v>
      </c>
      <c r="E2211" s="422" t="s">
        <v>238</v>
      </c>
      <c r="F2211" s="420"/>
      <c r="G2211" s="420"/>
      <c r="H2211" s="419">
        <v>2020</v>
      </c>
      <c r="I2211" s="418"/>
      <c r="J2211" s="418" t="s">
        <v>987</v>
      </c>
      <c r="K2211" s="417" t="s">
        <v>808</v>
      </c>
      <c r="L2211" s="824"/>
      <c r="M2211" s="825"/>
      <c r="N2211" s="792"/>
      <c r="O2211" s="829"/>
      <c r="P2211" s="832"/>
      <c r="Q2211" s="835"/>
      <c r="R2211" s="829"/>
      <c r="S2211" s="416" t="s">
        <v>165</v>
      </c>
      <c r="T2211" s="415"/>
      <c r="U2211" s="416" t="s">
        <v>164</v>
      </c>
      <c r="V2211" s="415"/>
      <c r="W2211" s="816"/>
      <c r="X2211" s="817"/>
      <c r="Y2211" s="816"/>
      <c r="Z2211" s="817"/>
      <c r="AA2211" s="816"/>
      <c r="AB2211" s="817"/>
      <c r="AC2211" s="816"/>
      <c r="AD2211" s="817"/>
      <c r="AE2211" s="857"/>
      <c r="AF2211" s="858"/>
      <c r="AG2211" s="781"/>
      <c r="AH2211" s="782"/>
      <c r="AI2211" s="781"/>
      <c r="AJ2211" s="782"/>
      <c r="AK2211" s="792"/>
      <c r="AL2211" s="792"/>
      <c r="AM2211" s="792"/>
      <c r="AN2211" s="792"/>
      <c r="AO2211" s="792"/>
      <c r="AP2211" s="895"/>
    </row>
    <row r="2212" spans="1:42" s="404" customFormat="1" ht="15" hidden="1" customHeight="1" thickBot="1" x14ac:dyDescent="0.25">
      <c r="A2212" s="402"/>
      <c r="B2212" s="414" t="s">
        <v>733</v>
      </c>
      <c r="C2212" s="413" t="s">
        <v>447</v>
      </c>
      <c r="D2212" s="412" t="s">
        <v>705</v>
      </c>
      <c r="E2212" s="411" t="s">
        <v>238</v>
      </c>
      <c r="F2212" s="409"/>
      <c r="G2212" s="409"/>
      <c r="H2212" s="408">
        <v>2020</v>
      </c>
      <c r="I2212" s="407"/>
      <c r="J2212" s="407" t="s">
        <v>987</v>
      </c>
      <c r="K2212" s="495" t="s">
        <v>808</v>
      </c>
      <c r="L2212" s="826"/>
      <c r="M2212" s="827"/>
      <c r="N2212" s="793"/>
      <c r="O2212" s="830"/>
      <c r="P2212" s="833"/>
      <c r="Q2212" s="836"/>
      <c r="R2212" s="830"/>
      <c r="S2212" s="406" t="s">
        <v>158</v>
      </c>
      <c r="T2212" s="451"/>
      <c r="U2212" s="820"/>
      <c r="V2212" s="821"/>
      <c r="W2212" s="818"/>
      <c r="X2212" s="819"/>
      <c r="Y2212" s="818"/>
      <c r="Z2212" s="819"/>
      <c r="AA2212" s="818"/>
      <c r="AB2212" s="819"/>
      <c r="AC2212" s="818"/>
      <c r="AD2212" s="819"/>
      <c r="AE2212" s="859"/>
      <c r="AF2212" s="860"/>
      <c r="AG2212" s="783"/>
      <c r="AH2212" s="784"/>
      <c r="AI2212" s="783"/>
      <c r="AJ2212" s="784"/>
      <c r="AK2212" s="793"/>
      <c r="AL2212" s="793"/>
      <c r="AM2212" s="793"/>
      <c r="AN2212" s="793"/>
      <c r="AO2212" s="793"/>
      <c r="AP2212" s="896"/>
    </row>
    <row r="2213" spans="1:42" s="404" customFormat="1" ht="12.75" customHeight="1" thickTop="1" x14ac:dyDescent="0.2">
      <c r="A2213" s="402"/>
      <c r="B2213" s="445" t="s">
        <v>733</v>
      </c>
      <c r="C2213" s="444" t="s">
        <v>741</v>
      </c>
      <c r="D2213" s="443" t="s">
        <v>705</v>
      </c>
      <c r="E2213" s="442" t="s">
        <v>50</v>
      </c>
      <c r="F2213" s="440">
        <v>43832</v>
      </c>
      <c r="G2213" s="440">
        <v>44196</v>
      </c>
      <c r="H2213" s="419">
        <v>2020</v>
      </c>
      <c r="I2213" s="418" t="s">
        <v>1934</v>
      </c>
      <c r="J2213" s="439" t="s">
        <v>160</v>
      </c>
      <c r="K2213" s="439" t="s">
        <v>808</v>
      </c>
      <c r="L2213" s="822" t="s">
        <v>849</v>
      </c>
      <c r="M2213" s="823"/>
      <c r="N2213" s="791" t="s">
        <v>280</v>
      </c>
      <c r="O2213" s="828" t="s">
        <v>325</v>
      </c>
      <c r="P2213" s="831">
        <v>2.54</v>
      </c>
      <c r="Q2213" s="834" t="s">
        <v>218</v>
      </c>
      <c r="R2213" s="828" t="s">
        <v>200</v>
      </c>
      <c r="S2213" s="434" t="s">
        <v>184</v>
      </c>
      <c r="T2213" s="438">
        <v>284614.93</v>
      </c>
      <c r="U2213" s="434" t="s">
        <v>183</v>
      </c>
      <c r="V2213" s="437">
        <f>T2218+T2216-0.001</f>
        <v>44196.999000000003</v>
      </c>
      <c r="W2213" s="434" t="s">
        <v>182</v>
      </c>
      <c r="X2213" s="436">
        <f>T2213</f>
        <v>284614.93</v>
      </c>
      <c r="Y2213" s="434" t="s">
        <v>181</v>
      </c>
      <c r="Z2213" s="435">
        <v>0.1038</v>
      </c>
      <c r="AA2213" s="434" t="s">
        <v>181</v>
      </c>
      <c r="AB2213" s="435">
        <v>0.31190000000000001</v>
      </c>
      <c r="AC2213" s="499" t="s">
        <v>181</v>
      </c>
      <c r="AD2213" s="498">
        <v>0.54920000000000002</v>
      </c>
      <c r="AE2213" s="480" t="s">
        <v>181</v>
      </c>
      <c r="AF2213" s="479">
        <v>0.54920000000000002</v>
      </c>
      <c r="AG2213" s="466" t="s">
        <v>181</v>
      </c>
      <c r="AH2213" s="467">
        <v>1</v>
      </c>
      <c r="AI2213" s="466" t="s">
        <v>180</v>
      </c>
      <c r="AJ2213" s="465">
        <v>17</v>
      </c>
      <c r="AK2213" s="791" t="s">
        <v>813</v>
      </c>
      <c r="AL2213" s="791" t="s">
        <v>813</v>
      </c>
      <c r="AM2213" s="791" t="s">
        <v>813</v>
      </c>
      <c r="AN2213" s="791" t="s">
        <v>813</v>
      </c>
      <c r="AO2213" s="791" t="s">
        <v>813</v>
      </c>
      <c r="AP2213" s="894" t="s">
        <v>2143</v>
      </c>
    </row>
    <row r="2214" spans="1:42" s="404" customFormat="1" ht="15" customHeight="1" x14ac:dyDescent="0.2">
      <c r="A2214" s="402"/>
      <c r="B2214" s="425" t="s">
        <v>733</v>
      </c>
      <c r="C2214" s="424" t="s">
        <v>741</v>
      </c>
      <c r="D2214" s="423" t="s">
        <v>705</v>
      </c>
      <c r="E2214" s="422" t="s">
        <v>50</v>
      </c>
      <c r="F2214" s="420">
        <v>43832</v>
      </c>
      <c r="G2214" s="420">
        <v>44196</v>
      </c>
      <c r="H2214" s="419">
        <v>2020</v>
      </c>
      <c r="I2214" s="418" t="s">
        <v>1934</v>
      </c>
      <c r="J2214" s="439" t="s">
        <v>160</v>
      </c>
      <c r="K2214" s="417" t="s">
        <v>808</v>
      </c>
      <c r="L2214" s="824"/>
      <c r="M2214" s="825"/>
      <c r="N2214" s="792"/>
      <c r="O2214" s="829"/>
      <c r="P2214" s="832"/>
      <c r="Q2214" s="835"/>
      <c r="R2214" s="829"/>
      <c r="S2214" s="416" t="s">
        <v>179</v>
      </c>
      <c r="T2214" s="432" t="s">
        <v>812</v>
      </c>
      <c r="U2214" s="416" t="s">
        <v>177</v>
      </c>
      <c r="V2214" s="415">
        <f>V2213+V2215+V2216</f>
        <v>88419.999000000011</v>
      </c>
      <c r="W2214" s="416" t="s">
        <v>176</v>
      </c>
      <c r="X2214" s="428">
        <f>X2213</f>
        <v>284614.93</v>
      </c>
      <c r="Y2214" s="416" t="s">
        <v>175</v>
      </c>
      <c r="Z2214" s="426"/>
      <c r="AA2214" s="416" t="s">
        <v>175</v>
      </c>
      <c r="AB2214" s="426"/>
      <c r="AC2214" s="497" t="s">
        <v>175</v>
      </c>
      <c r="AD2214" s="496"/>
      <c r="AE2214" s="478" t="s">
        <v>175</v>
      </c>
      <c r="AF2214" s="477"/>
      <c r="AG2214" s="463" t="s">
        <v>175</v>
      </c>
      <c r="AH2214" s="462"/>
      <c r="AI2214" s="463" t="s">
        <v>174</v>
      </c>
      <c r="AJ2214" s="464">
        <v>374</v>
      </c>
      <c r="AK2214" s="792"/>
      <c r="AL2214" s="792"/>
      <c r="AM2214" s="792"/>
      <c r="AN2214" s="792"/>
      <c r="AO2214" s="792"/>
      <c r="AP2214" s="895"/>
    </row>
    <row r="2215" spans="1:42" s="404" customFormat="1" x14ac:dyDescent="0.2">
      <c r="A2215" s="402"/>
      <c r="B2215" s="425" t="s">
        <v>733</v>
      </c>
      <c r="C2215" s="424" t="s">
        <v>741</v>
      </c>
      <c r="D2215" s="423" t="s">
        <v>705</v>
      </c>
      <c r="E2215" s="422" t="s">
        <v>50</v>
      </c>
      <c r="F2215" s="420">
        <v>43832</v>
      </c>
      <c r="G2215" s="420">
        <v>44196</v>
      </c>
      <c r="H2215" s="419">
        <v>2020</v>
      </c>
      <c r="I2215" s="418" t="s">
        <v>1934</v>
      </c>
      <c r="J2215" s="439" t="s">
        <v>160</v>
      </c>
      <c r="K2215" s="417" t="s">
        <v>808</v>
      </c>
      <c r="L2215" s="824"/>
      <c r="M2215" s="825"/>
      <c r="N2215" s="792"/>
      <c r="O2215" s="829"/>
      <c r="P2215" s="832"/>
      <c r="Q2215" s="835"/>
      <c r="R2215" s="829"/>
      <c r="S2215" s="416" t="s">
        <v>173</v>
      </c>
      <c r="T2215" s="429" t="s">
        <v>192</v>
      </c>
      <c r="U2215" s="416" t="s">
        <v>171</v>
      </c>
      <c r="V2215" s="427">
        <v>27</v>
      </c>
      <c r="W2215" s="416" t="s">
        <v>170</v>
      </c>
      <c r="X2215" s="428">
        <f>X2214*Z2215</f>
        <v>29543.029734</v>
      </c>
      <c r="Y2215" s="416" t="s">
        <v>169</v>
      </c>
      <c r="Z2215" s="426">
        <v>0.1038</v>
      </c>
      <c r="AA2215" s="416" t="s">
        <v>169</v>
      </c>
      <c r="AB2215" s="426">
        <v>0.31190000000000001</v>
      </c>
      <c r="AC2215" s="497" t="s">
        <v>169</v>
      </c>
      <c r="AD2215" s="496">
        <v>0.54920000000000002</v>
      </c>
      <c r="AE2215" s="478" t="s">
        <v>169</v>
      </c>
      <c r="AF2215" s="477">
        <v>0.54920000000000002</v>
      </c>
      <c r="AG2215" s="463" t="s">
        <v>169</v>
      </c>
      <c r="AH2215" s="462">
        <v>1</v>
      </c>
      <c r="AI2215" s="781"/>
      <c r="AJ2215" s="782"/>
      <c r="AK2215" s="792"/>
      <c r="AL2215" s="792"/>
      <c r="AM2215" s="792"/>
      <c r="AN2215" s="792"/>
      <c r="AO2215" s="792"/>
      <c r="AP2215" s="895"/>
    </row>
    <row r="2216" spans="1:42" s="404" customFormat="1" ht="15" customHeight="1" x14ac:dyDescent="0.2">
      <c r="A2216" s="402"/>
      <c r="B2216" s="425" t="s">
        <v>733</v>
      </c>
      <c r="C2216" s="424" t="s">
        <v>741</v>
      </c>
      <c r="D2216" s="423" t="s">
        <v>705</v>
      </c>
      <c r="E2216" s="422" t="s">
        <v>50</v>
      </c>
      <c r="F2216" s="420">
        <v>43832</v>
      </c>
      <c r="G2216" s="420">
        <v>44196</v>
      </c>
      <c r="H2216" s="419">
        <v>2020</v>
      </c>
      <c r="I2216" s="418" t="s">
        <v>1934</v>
      </c>
      <c r="J2216" s="439" t="s">
        <v>160</v>
      </c>
      <c r="K2216" s="417" t="s">
        <v>808</v>
      </c>
      <c r="L2216" s="824"/>
      <c r="M2216" s="825"/>
      <c r="N2216" s="792"/>
      <c r="O2216" s="829"/>
      <c r="P2216" s="832"/>
      <c r="Q2216" s="835"/>
      <c r="R2216" s="829"/>
      <c r="S2216" s="416" t="s">
        <v>168</v>
      </c>
      <c r="T2216" s="427">
        <v>365</v>
      </c>
      <c r="U2216" s="416" t="s">
        <v>167</v>
      </c>
      <c r="V2216" s="427">
        <v>44196</v>
      </c>
      <c r="W2216" s="816"/>
      <c r="X2216" s="817"/>
      <c r="Y2216" s="416" t="s">
        <v>166</v>
      </c>
      <c r="Z2216" s="426">
        <f>IF(Z2214="",Z2215-Z2213,Z2215-Z2214)</f>
        <v>0</v>
      </c>
      <c r="AA2216" s="416" t="s">
        <v>166</v>
      </c>
      <c r="AB2216" s="426">
        <f>IF(AB2214="",AB2215-AB2213,AB2215-AB2214)</f>
        <v>0</v>
      </c>
      <c r="AC2216" s="497" t="s">
        <v>166</v>
      </c>
      <c r="AD2216" s="496">
        <f>IF(AD2214="",AD2215-AD2213,AD2215-AD2214)</f>
        <v>0</v>
      </c>
      <c r="AE2216" s="478" t="s">
        <v>166</v>
      </c>
      <c r="AF2216" s="477">
        <f>IF(AF2214="",AF2215-AF2213,AF2215-AF2214)</f>
        <v>0</v>
      </c>
      <c r="AG2216" s="463" t="s">
        <v>166</v>
      </c>
      <c r="AH2216" s="462">
        <f>IF(AH2214="",AH2215-AH2213,AH2215-AH2214)</f>
        <v>0</v>
      </c>
      <c r="AI2216" s="781"/>
      <c r="AJ2216" s="782"/>
      <c r="AK2216" s="792"/>
      <c r="AL2216" s="792"/>
      <c r="AM2216" s="792"/>
      <c r="AN2216" s="792"/>
      <c r="AO2216" s="792"/>
      <c r="AP2216" s="895"/>
    </row>
    <row r="2217" spans="1:42" s="404" customFormat="1" ht="15" customHeight="1" x14ac:dyDescent="0.2">
      <c r="A2217" s="402"/>
      <c r="B2217" s="425" t="s">
        <v>733</v>
      </c>
      <c r="C2217" s="424" t="s">
        <v>741</v>
      </c>
      <c r="D2217" s="423" t="s">
        <v>705</v>
      </c>
      <c r="E2217" s="422" t="s">
        <v>50</v>
      </c>
      <c r="F2217" s="420">
        <v>43832</v>
      </c>
      <c r="G2217" s="420">
        <v>44196</v>
      </c>
      <c r="H2217" s="419">
        <v>2020</v>
      </c>
      <c r="I2217" s="418" t="s">
        <v>1934</v>
      </c>
      <c r="J2217" s="439" t="s">
        <v>160</v>
      </c>
      <c r="K2217" s="417" t="s">
        <v>808</v>
      </c>
      <c r="L2217" s="824"/>
      <c r="M2217" s="825"/>
      <c r="N2217" s="792"/>
      <c r="O2217" s="829"/>
      <c r="P2217" s="832"/>
      <c r="Q2217" s="835"/>
      <c r="R2217" s="829"/>
      <c r="S2217" s="416" t="s">
        <v>165</v>
      </c>
      <c r="T2217" s="415">
        <v>43832</v>
      </c>
      <c r="U2217" s="416" t="s">
        <v>164</v>
      </c>
      <c r="V2217" s="415">
        <v>44196</v>
      </c>
      <c r="W2217" s="816"/>
      <c r="X2217" s="817"/>
      <c r="Y2217" s="816"/>
      <c r="Z2217" s="817"/>
      <c r="AA2217" s="816"/>
      <c r="AB2217" s="817"/>
      <c r="AC2217" s="869"/>
      <c r="AD2217" s="870"/>
      <c r="AE2217" s="857"/>
      <c r="AF2217" s="858"/>
      <c r="AG2217" s="781"/>
      <c r="AH2217" s="782"/>
      <c r="AI2217" s="781"/>
      <c r="AJ2217" s="782"/>
      <c r="AK2217" s="792"/>
      <c r="AL2217" s="792"/>
      <c r="AM2217" s="792"/>
      <c r="AN2217" s="792"/>
      <c r="AO2217" s="792"/>
      <c r="AP2217" s="895"/>
    </row>
    <row r="2218" spans="1:42" s="404" customFormat="1" ht="15" customHeight="1" thickBot="1" x14ac:dyDescent="0.25">
      <c r="A2218" s="402"/>
      <c r="B2218" s="414" t="s">
        <v>733</v>
      </c>
      <c r="C2218" s="413" t="s">
        <v>741</v>
      </c>
      <c r="D2218" s="412" t="s">
        <v>705</v>
      </c>
      <c r="E2218" s="411" t="s">
        <v>50</v>
      </c>
      <c r="F2218" s="409">
        <v>43832</v>
      </c>
      <c r="G2218" s="409">
        <v>44196</v>
      </c>
      <c r="H2218" s="408">
        <v>2020</v>
      </c>
      <c r="I2218" s="407" t="s">
        <v>1934</v>
      </c>
      <c r="J2218" s="407" t="s">
        <v>160</v>
      </c>
      <c r="K2218" s="495" t="s">
        <v>808</v>
      </c>
      <c r="L2218" s="826"/>
      <c r="M2218" s="827"/>
      <c r="N2218" s="793"/>
      <c r="O2218" s="830"/>
      <c r="P2218" s="833"/>
      <c r="Q2218" s="836"/>
      <c r="R2218" s="830"/>
      <c r="S2218" s="406" t="s">
        <v>158</v>
      </c>
      <c r="T2218" s="451">
        <v>43832</v>
      </c>
      <c r="U2218" s="820"/>
      <c r="V2218" s="821"/>
      <c r="W2218" s="818"/>
      <c r="X2218" s="819"/>
      <c r="Y2218" s="818"/>
      <c r="Z2218" s="819"/>
      <c r="AA2218" s="818"/>
      <c r="AB2218" s="819"/>
      <c r="AC2218" s="871"/>
      <c r="AD2218" s="872"/>
      <c r="AE2218" s="859"/>
      <c r="AF2218" s="860"/>
      <c r="AG2218" s="783"/>
      <c r="AH2218" s="784"/>
      <c r="AI2218" s="783"/>
      <c r="AJ2218" s="784"/>
      <c r="AK2218" s="793"/>
      <c r="AL2218" s="793"/>
      <c r="AM2218" s="793"/>
      <c r="AN2218" s="793"/>
      <c r="AO2218" s="793"/>
      <c r="AP2218" s="896"/>
    </row>
    <row r="2219" spans="1:42" s="404" customFormat="1" ht="12.75" hidden="1" customHeight="1" thickTop="1" x14ac:dyDescent="0.2">
      <c r="A2219" s="402"/>
      <c r="B2219" s="445" t="s">
        <v>733</v>
      </c>
      <c r="C2219" s="444" t="s">
        <v>741</v>
      </c>
      <c r="D2219" s="443" t="s">
        <v>705</v>
      </c>
      <c r="E2219" s="442" t="s">
        <v>238</v>
      </c>
      <c r="F2219" s="440"/>
      <c r="G2219" s="440"/>
      <c r="H2219" s="419">
        <v>2020</v>
      </c>
      <c r="I2219" s="418"/>
      <c r="J2219" s="418" t="s">
        <v>987</v>
      </c>
      <c r="K2219" s="439" t="s">
        <v>808</v>
      </c>
      <c r="L2219" s="822" t="s">
        <v>849</v>
      </c>
      <c r="M2219" s="823"/>
      <c r="N2219" s="791" t="s">
        <v>280</v>
      </c>
      <c r="O2219" s="828" t="s">
        <v>325</v>
      </c>
      <c r="P2219" s="831">
        <v>2.54</v>
      </c>
      <c r="Q2219" s="834" t="s">
        <v>218</v>
      </c>
      <c r="R2219" s="828" t="s">
        <v>324</v>
      </c>
      <c r="S2219" s="434" t="s">
        <v>184</v>
      </c>
      <c r="T2219" s="438">
        <v>113014.1376</v>
      </c>
      <c r="U2219" s="434" t="s">
        <v>183</v>
      </c>
      <c r="V2219" s="437"/>
      <c r="W2219" s="434" t="s">
        <v>182</v>
      </c>
      <c r="X2219" s="436">
        <f>T2219</f>
        <v>113014.1376</v>
      </c>
      <c r="Y2219" s="434" t="s">
        <v>181</v>
      </c>
      <c r="Z2219" s="435"/>
      <c r="AA2219" s="434" t="s">
        <v>181</v>
      </c>
      <c r="AB2219" s="435"/>
      <c r="AC2219" s="434" t="s">
        <v>181</v>
      </c>
      <c r="AD2219" s="435"/>
      <c r="AE2219" s="480" t="s">
        <v>181</v>
      </c>
      <c r="AF2219" s="479"/>
      <c r="AG2219" s="466" t="s">
        <v>181</v>
      </c>
      <c r="AH2219" s="467"/>
      <c r="AI2219" s="466" t="s">
        <v>180</v>
      </c>
      <c r="AJ2219" s="465"/>
      <c r="AK2219" s="791" t="s">
        <v>842</v>
      </c>
      <c r="AL2219" s="791" t="s">
        <v>842</v>
      </c>
      <c r="AM2219" s="791" t="s">
        <v>842</v>
      </c>
      <c r="AN2219" s="791" t="s">
        <v>842</v>
      </c>
      <c r="AO2219" s="791" t="s">
        <v>842</v>
      </c>
      <c r="AP2219" s="894" t="s">
        <v>110</v>
      </c>
    </row>
    <row r="2220" spans="1:42" s="404" customFormat="1" ht="15" hidden="1" customHeight="1" x14ac:dyDescent="0.2">
      <c r="A2220" s="402"/>
      <c r="B2220" s="425" t="s">
        <v>733</v>
      </c>
      <c r="C2220" s="424" t="s">
        <v>741</v>
      </c>
      <c r="D2220" s="423" t="s">
        <v>705</v>
      </c>
      <c r="E2220" s="422" t="s">
        <v>238</v>
      </c>
      <c r="F2220" s="420"/>
      <c r="G2220" s="420"/>
      <c r="H2220" s="419">
        <v>2020</v>
      </c>
      <c r="I2220" s="418"/>
      <c r="J2220" s="418" t="s">
        <v>987</v>
      </c>
      <c r="K2220" s="417" t="s">
        <v>808</v>
      </c>
      <c r="L2220" s="824"/>
      <c r="M2220" s="825"/>
      <c r="N2220" s="792"/>
      <c r="O2220" s="829"/>
      <c r="P2220" s="832"/>
      <c r="Q2220" s="835"/>
      <c r="R2220" s="829"/>
      <c r="S2220" s="416" t="s">
        <v>179</v>
      </c>
      <c r="T2220" s="432"/>
      <c r="U2220" s="416" t="s">
        <v>177</v>
      </c>
      <c r="V2220" s="415"/>
      <c r="W2220" s="416" t="s">
        <v>176</v>
      </c>
      <c r="X2220" s="428">
        <f>X2219</f>
        <v>113014.1376</v>
      </c>
      <c r="Y2220" s="416" t="s">
        <v>175</v>
      </c>
      <c r="Z2220" s="426"/>
      <c r="AA2220" s="416" t="s">
        <v>175</v>
      </c>
      <c r="AB2220" s="426"/>
      <c r="AC2220" s="416" t="s">
        <v>175</v>
      </c>
      <c r="AD2220" s="426"/>
      <c r="AE2220" s="478" t="s">
        <v>175</v>
      </c>
      <c r="AF2220" s="477"/>
      <c r="AG2220" s="463" t="s">
        <v>175</v>
      </c>
      <c r="AH2220" s="462"/>
      <c r="AI2220" s="463" t="s">
        <v>174</v>
      </c>
      <c r="AJ2220" s="464"/>
      <c r="AK2220" s="792"/>
      <c r="AL2220" s="792"/>
      <c r="AM2220" s="792"/>
      <c r="AN2220" s="792"/>
      <c r="AO2220" s="792"/>
      <c r="AP2220" s="895"/>
    </row>
    <row r="2221" spans="1:42" s="404" customFormat="1" ht="13.5" hidden="1" thickTop="1" x14ac:dyDescent="0.2">
      <c r="A2221" s="402"/>
      <c r="B2221" s="425" t="s">
        <v>733</v>
      </c>
      <c r="C2221" s="424" t="s">
        <v>741</v>
      </c>
      <c r="D2221" s="423" t="s">
        <v>705</v>
      </c>
      <c r="E2221" s="422" t="s">
        <v>238</v>
      </c>
      <c r="F2221" s="420"/>
      <c r="G2221" s="420"/>
      <c r="H2221" s="419">
        <v>2020</v>
      </c>
      <c r="I2221" s="418"/>
      <c r="J2221" s="418" t="s">
        <v>987</v>
      </c>
      <c r="K2221" s="417" t="s">
        <v>808</v>
      </c>
      <c r="L2221" s="824"/>
      <c r="M2221" s="825"/>
      <c r="N2221" s="792"/>
      <c r="O2221" s="829"/>
      <c r="P2221" s="832"/>
      <c r="Q2221" s="835"/>
      <c r="R2221" s="829"/>
      <c r="S2221" s="416" t="s">
        <v>173</v>
      </c>
      <c r="T2221" s="429"/>
      <c r="U2221" s="416" t="s">
        <v>171</v>
      </c>
      <c r="V2221" s="427"/>
      <c r="W2221" s="416" t="s">
        <v>170</v>
      </c>
      <c r="X2221" s="428"/>
      <c r="Y2221" s="416" t="s">
        <v>169</v>
      </c>
      <c r="Z2221" s="426"/>
      <c r="AA2221" s="416" t="s">
        <v>169</v>
      </c>
      <c r="AB2221" s="426"/>
      <c r="AC2221" s="416" t="s">
        <v>169</v>
      </c>
      <c r="AD2221" s="426"/>
      <c r="AE2221" s="478" t="s">
        <v>169</v>
      </c>
      <c r="AF2221" s="477"/>
      <c r="AG2221" s="463" t="s">
        <v>169</v>
      </c>
      <c r="AH2221" s="462"/>
      <c r="AI2221" s="781"/>
      <c r="AJ2221" s="782"/>
      <c r="AK2221" s="792"/>
      <c r="AL2221" s="792"/>
      <c r="AM2221" s="792"/>
      <c r="AN2221" s="792"/>
      <c r="AO2221" s="792"/>
      <c r="AP2221" s="895"/>
    </row>
    <row r="2222" spans="1:42" s="404" customFormat="1" ht="15" hidden="1" customHeight="1" x14ac:dyDescent="0.2">
      <c r="A2222" s="402"/>
      <c r="B2222" s="425" t="s">
        <v>733</v>
      </c>
      <c r="C2222" s="424" t="s">
        <v>741</v>
      </c>
      <c r="D2222" s="423" t="s">
        <v>705</v>
      </c>
      <c r="E2222" s="422" t="s">
        <v>238</v>
      </c>
      <c r="F2222" s="420"/>
      <c r="G2222" s="420"/>
      <c r="H2222" s="419">
        <v>2020</v>
      </c>
      <c r="I2222" s="418"/>
      <c r="J2222" s="418" t="s">
        <v>987</v>
      </c>
      <c r="K2222" s="417" t="s">
        <v>808</v>
      </c>
      <c r="L2222" s="824"/>
      <c r="M2222" s="825"/>
      <c r="N2222" s="792"/>
      <c r="O2222" s="829"/>
      <c r="P2222" s="832"/>
      <c r="Q2222" s="835"/>
      <c r="R2222" s="829"/>
      <c r="S2222" s="416" t="s">
        <v>168</v>
      </c>
      <c r="T2222" s="427"/>
      <c r="U2222" s="416" t="s">
        <v>167</v>
      </c>
      <c r="V2222" s="427"/>
      <c r="W2222" s="816"/>
      <c r="X2222" s="817"/>
      <c r="Y2222" s="416" t="s">
        <v>166</v>
      </c>
      <c r="Z2222" s="426">
        <f>IF(Z2220="",Z2221-Z2219,Z2221-Z2220)</f>
        <v>0</v>
      </c>
      <c r="AA2222" s="416" t="s">
        <v>166</v>
      </c>
      <c r="AB2222" s="426">
        <f>IF(AB2220="",AB2221-AB2219,AB2221-AB2220)</f>
        <v>0</v>
      </c>
      <c r="AC2222" s="416" t="s">
        <v>166</v>
      </c>
      <c r="AD2222" s="426">
        <f>IF(AD2220="",AD2221-AD2219,AD2221-AD2220)</f>
        <v>0</v>
      </c>
      <c r="AE2222" s="478" t="s">
        <v>166</v>
      </c>
      <c r="AF2222" s="477">
        <f>IF(AF2220="",AF2221-AF2219,AF2221-AF2220)</f>
        <v>0</v>
      </c>
      <c r="AG2222" s="463" t="s">
        <v>166</v>
      </c>
      <c r="AH2222" s="462">
        <f>IF(AH2220="",AH2221-AH2219,AH2221-AH2220)</f>
        <v>0</v>
      </c>
      <c r="AI2222" s="781"/>
      <c r="AJ2222" s="782"/>
      <c r="AK2222" s="792"/>
      <c r="AL2222" s="792"/>
      <c r="AM2222" s="792"/>
      <c r="AN2222" s="792"/>
      <c r="AO2222" s="792"/>
      <c r="AP2222" s="895"/>
    </row>
    <row r="2223" spans="1:42" s="404" customFormat="1" ht="15" hidden="1" customHeight="1" x14ac:dyDescent="0.2">
      <c r="A2223" s="402"/>
      <c r="B2223" s="425" t="s">
        <v>733</v>
      </c>
      <c r="C2223" s="424" t="s">
        <v>741</v>
      </c>
      <c r="D2223" s="423" t="s">
        <v>705</v>
      </c>
      <c r="E2223" s="422" t="s">
        <v>238</v>
      </c>
      <c r="F2223" s="420"/>
      <c r="G2223" s="420"/>
      <c r="H2223" s="419">
        <v>2020</v>
      </c>
      <c r="I2223" s="418"/>
      <c r="J2223" s="418" t="s">
        <v>987</v>
      </c>
      <c r="K2223" s="417" t="s">
        <v>808</v>
      </c>
      <c r="L2223" s="824"/>
      <c r="M2223" s="825"/>
      <c r="N2223" s="792"/>
      <c r="O2223" s="829"/>
      <c r="P2223" s="832"/>
      <c r="Q2223" s="835"/>
      <c r="R2223" s="829"/>
      <c r="S2223" s="416" t="s">
        <v>165</v>
      </c>
      <c r="T2223" s="415"/>
      <c r="U2223" s="416" t="s">
        <v>164</v>
      </c>
      <c r="V2223" s="415"/>
      <c r="W2223" s="816"/>
      <c r="X2223" s="817"/>
      <c r="Y2223" s="816"/>
      <c r="Z2223" s="817"/>
      <c r="AA2223" s="816"/>
      <c r="AB2223" s="817"/>
      <c r="AC2223" s="816"/>
      <c r="AD2223" s="817"/>
      <c r="AE2223" s="857"/>
      <c r="AF2223" s="858"/>
      <c r="AG2223" s="781"/>
      <c r="AH2223" s="782"/>
      <c r="AI2223" s="781"/>
      <c r="AJ2223" s="782"/>
      <c r="AK2223" s="792"/>
      <c r="AL2223" s="792"/>
      <c r="AM2223" s="792"/>
      <c r="AN2223" s="792"/>
      <c r="AO2223" s="792"/>
      <c r="AP2223" s="895"/>
    </row>
    <row r="2224" spans="1:42" s="404" customFormat="1" ht="15" hidden="1" customHeight="1" thickBot="1" x14ac:dyDescent="0.25">
      <c r="A2224" s="402"/>
      <c r="B2224" s="414" t="s">
        <v>733</v>
      </c>
      <c r="C2224" s="413" t="s">
        <v>741</v>
      </c>
      <c r="D2224" s="412" t="s">
        <v>705</v>
      </c>
      <c r="E2224" s="411" t="s">
        <v>238</v>
      </c>
      <c r="F2224" s="409"/>
      <c r="G2224" s="409"/>
      <c r="H2224" s="408">
        <v>2020</v>
      </c>
      <c r="I2224" s="407"/>
      <c r="J2224" s="407" t="s">
        <v>987</v>
      </c>
      <c r="K2224" s="495" t="s">
        <v>808</v>
      </c>
      <c r="L2224" s="826"/>
      <c r="M2224" s="827"/>
      <c r="N2224" s="793"/>
      <c r="O2224" s="830"/>
      <c r="P2224" s="833"/>
      <c r="Q2224" s="836"/>
      <c r="R2224" s="830"/>
      <c r="S2224" s="406" t="s">
        <v>158</v>
      </c>
      <c r="T2224" s="451"/>
      <c r="U2224" s="820"/>
      <c r="V2224" s="821"/>
      <c r="W2224" s="818"/>
      <c r="X2224" s="819"/>
      <c r="Y2224" s="818"/>
      <c r="Z2224" s="819"/>
      <c r="AA2224" s="818"/>
      <c r="AB2224" s="819"/>
      <c r="AC2224" s="818"/>
      <c r="AD2224" s="819"/>
      <c r="AE2224" s="859"/>
      <c r="AF2224" s="860"/>
      <c r="AG2224" s="783"/>
      <c r="AH2224" s="784"/>
      <c r="AI2224" s="783"/>
      <c r="AJ2224" s="784"/>
      <c r="AK2224" s="793"/>
      <c r="AL2224" s="793"/>
      <c r="AM2224" s="793"/>
      <c r="AN2224" s="793"/>
      <c r="AO2224" s="793"/>
      <c r="AP2224" s="896"/>
    </row>
    <row r="2225" spans="1:42" s="404" customFormat="1" ht="12.75" customHeight="1" thickTop="1" x14ac:dyDescent="0.2">
      <c r="A2225" s="402"/>
      <c r="B2225" s="445" t="s">
        <v>733</v>
      </c>
      <c r="C2225" s="444" t="s">
        <v>846</v>
      </c>
      <c r="D2225" s="443" t="s">
        <v>705</v>
      </c>
      <c r="E2225" s="442" t="s">
        <v>50</v>
      </c>
      <c r="F2225" s="440">
        <v>43832</v>
      </c>
      <c r="G2225" s="440">
        <v>44196</v>
      </c>
      <c r="H2225" s="419">
        <v>2020</v>
      </c>
      <c r="I2225" s="418" t="s">
        <v>1934</v>
      </c>
      <c r="J2225" s="439" t="s">
        <v>160</v>
      </c>
      <c r="K2225" s="439" t="s">
        <v>808</v>
      </c>
      <c r="L2225" s="822" t="s">
        <v>848</v>
      </c>
      <c r="M2225" s="823"/>
      <c r="N2225" s="791" t="s">
        <v>280</v>
      </c>
      <c r="O2225" s="828" t="s">
        <v>325</v>
      </c>
      <c r="P2225" s="831">
        <v>3.34</v>
      </c>
      <c r="Q2225" s="834" t="s">
        <v>218</v>
      </c>
      <c r="R2225" s="828" t="s">
        <v>200</v>
      </c>
      <c r="S2225" s="434" t="s">
        <v>184</v>
      </c>
      <c r="T2225" s="438">
        <v>169019.48</v>
      </c>
      <c r="U2225" s="434" t="s">
        <v>183</v>
      </c>
      <c r="V2225" s="437">
        <f>T2230+T2228-0.001</f>
        <v>44196.999000000003</v>
      </c>
      <c r="W2225" s="434" t="s">
        <v>182</v>
      </c>
      <c r="X2225" s="436">
        <f>T2225</f>
        <v>169019.48</v>
      </c>
      <c r="Y2225" s="434" t="s">
        <v>181</v>
      </c>
      <c r="Z2225" s="435">
        <v>0.17460000000000001</v>
      </c>
      <c r="AA2225" s="434" t="s">
        <v>181</v>
      </c>
      <c r="AB2225" s="435">
        <v>0.35410000000000003</v>
      </c>
      <c r="AC2225" s="499" t="s">
        <v>181</v>
      </c>
      <c r="AD2225" s="498">
        <v>0.58279999999999998</v>
      </c>
      <c r="AE2225" s="480" t="s">
        <v>181</v>
      </c>
      <c r="AF2225" s="479">
        <v>0.58279999999999998</v>
      </c>
      <c r="AG2225" s="466" t="s">
        <v>181</v>
      </c>
      <c r="AH2225" s="467">
        <v>1</v>
      </c>
      <c r="AI2225" s="466" t="s">
        <v>180</v>
      </c>
      <c r="AJ2225" s="465">
        <v>17</v>
      </c>
      <c r="AK2225" s="791" t="s">
        <v>813</v>
      </c>
      <c r="AL2225" s="791" t="s">
        <v>813</v>
      </c>
      <c r="AM2225" s="791" t="s">
        <v>813</v>
      </c>
      <c r="AN2225" s="791" t="s">
        <v>813</v>
      </c>
      <c r="AO2225" s="791" t="s">
        <v>813</v>
      </c>
      <c r="AP2225" s="894" t="s">
        <v>2143</v>
      </c>
    </row>
    <row r="2226" spans="1:42" s="404" customFormat="1" ht="15" customHeight="1" x14ac:dyDescent="0.2">
      <c r="A2226" s="402"/>
      <c r="B2226" s="425" t="s">
        <v>733</v>
      </c>
      <c r="C2226" s="424" t="s">
        <v>846</v>
      </c>
      <c r="D2226" s="423" t="s">
        <v>705</v>
      </c>
      <c r="E2226" s="422" t="s">
        <v>50</v>
      </c>
      <c r="F2226" s="420">
        <v>43832</v>
      </c>
      <c r="G2226" s="420">
        <v>44196</v>
      </c>
      <c r="H2226" s="419">
        <v>2020</v>
      </c>
      <c r="I2226" s="418" t="s">
        <v>1934</v>
      </c>
      <c r="J2226" s="439" t="s">
        <v>160</v>
      </c>
      <c r="K2226" s="417" t="s">
        <v>808</v>
      </c>
      <c r="L2226" s="824"/>
      <c r="M2226" s="825"/>
      <c r="N2226" s="792"/>
      <c r="O2226" s="829"/>
      <c r="P2226" s="832"/>
      <c r="Q2226" s="835"/>
      <c r="R2226" s="829"/>
      <c r="S2226" s="416" t="s">
        <v>179</v>
      </c>
      <c r="T2226" s="432" t="s">
        <v>812</v>
      </c>
      <c r="U2226" s="416" t="s">
        <v>177</v>
      </c>
      <c r="V2226" s="415">
        <f>V2225+V2227+V2228</f>
        <v>44223.999000000003</v>
      </c>
      <c r="W2226" s="416" t="s">
        <v>176</v>
      </c>
      <c r="X2226" s="428">
        <f>X2225</f>
        <v>169019.48</v>
      </c>
      <c r="Y2226" s="416" t="s">
        <v>175</v>
      </c>
      <c r="Z2226" s="426"/>
      <c r="AA2226" s="416" t="s">
        <v>175</v>
      </c>
      <c r="AB2226" s="426"/>
      <c r="AC2226" s="497" t="s">
        <v>175</v>
      </c>
      <c r="AD2226" s="496"/>
      <c r="AE2226" s="478" t="s">
        <v>175</v>
      </c>
      <c r="AF2226" s="477"/>
      <c r="AG2226" s="463" t="s">
        <v>175</v>
      </c>
      <c r="AH2226" s="462"/>
      <c r="AI2226" s="463" t="s">
        <v>174</v>
      </c>
      <c r="AJ2226" s="464">
        <v>374</v>
      </c>
      <c r="AK2226" s="792"/>
      <c r="AL2226" s="792"/>
      <c r="AM2226" s="792"/>
      <c r="AN2226" s="792"/>
      <c r="AO2226" s="792"/>
      <c r="AP2226" s="895"/>
    </row>
    <row r="2227" spans="1:42" s="404" customFormat="1" x14ac:dyDescent="0.2">
      <c r="A2227" s="402"/>
      <c r="B2227" s="425" t="s">
        <v>733</v>
      </c>
      <c r="C2227" s="424" t="s">
        <v>846</v>
      </c>
      <c r="D2227" s="423" t="s">
        <v>705</v>
      </c>
      <c r="E2227" s="422" t="s">
        <v>50</v>
      </c>
      <c r="F2227" s="420">
        <v>43832</v>
      </c>
      <c r="G2227" s="420">
        <v>44196</v>
      </c>
      <c r="H2227" s="419">
        <v>2020</v>
      </c>
      <c r="I2227" s="418" t="s">
        <v>1934</v>
      </c>
      <c r="J2227" s="439" t="s">
        <v>160</v>
      </c>
      <c r="K2227" s="417" t="s">
        <v>808</v>
      </c>
      <c r="L2227" s="824"/>
      <c r="M2227" s="825"/>
      <c r="N2227" s="792"/>
      <c r="O2227" s="829"/>
      <c r="P2227" s="832"/>
      <c r="Q2227" s="835"/>
      <c r="R2227" s="829"/>
      <c r="S2227" s="416" t="s">
        <v>173</v>
      </c>
      <c r="T2227" s="429" t="s">
        <v>192</v>
      </c>
      <c r="U2227" s="416" t="s">
        <v>171</v>
      </c>
      <c r="V2227" s="427">
        <v>27</v>
      </c>
      <c r="W2227" s="416" t="s">
        <v>170</v>
      </c>
      <c r="X2227" s="428">
        <f>X2226*Z2227</f>
        <v>29510.801208000004</v>
      </c>
      <c r="Y2227" s="416" t="s">
        <v>169</v>
      </c>
      <c r="Z2227" s="426">
        <v>0.17460000000000001</v>
      </c>
      <c r="AA2227" s="416" t="s">
        <v>169</v>
      </c>
      <c r="AB2227" s="426">
        <v>0.35410000000000003</v>
      </c>
      <c r="AC2227" s="497" t="s">
        <v>169</v>
      </c>
      <c r="AD2227" s="496">
        <v>0.58279999999999998</v>
      </c>
      <c r="AE2227" s="478" t="s">
        <v>169</v>
      </c>
      <c r="AF2227" s="477">
        <v>0.58279999999999998</v>
      </c>
      <c r="AG2227" s="463" t="s">
        <v>169</v>
      </c>
      <c r="AH2227" s="462">
        <v>1</v>
      </c>
      <c r="AI2227" s="781"/>
      <c r="AJ2227" s="782"/>
      <c r="AK2227" s="792"/>
      <c r="AL2227" s="792"/>
      <c r="AM2227" s="792"/>
      <c r="AN2227" s="792"/>
      <c r="AO2227" s="792"/>
      <c r="AP2227" s="895"/>
    </row>
    <row r="2228" spans="1:42" s="404" customFormat="1" ht="15" customHeight="1" x14ac:dyDescent="0.2">
      <c r="A2228" s="402"/>
      <c r="B2228" s="425" t="s">
        <v>733</v>
      </c>
      <c r="C2228" s="424" t="s">
        <v>846</v>
      </c>
      <c r="D2228" s="423" t="s">
        <v>705</v>
      </c>
      <c r="E2228" s="422" t="s">
        <v>50</v>
      </c>
      <c r="F2228" s="420">
        <v>43832</v>
      </c>
      <c r="G2228" s="420">
        <v>44196</v>
      </c>
      <c r="H2228" s="419">
        <v>2020</v>
      </c>
      <c r="I2228" s="418" t="s">
        <v>1934</v>
      </c>
      <c r="J2228" s="439" t="s">
        <v>160</v>
      </c>
      <c r="K2228" s="417" t="s">
        <v>808</v>
      </c>
      <c r="L2228" s="824"/>
      <c r="M2228" s="825"/>
      <c r="N2228" s="792"/>
      <c r="O2228" s="829"/>
      <c r="P2228" s="832"/>
      <c r="Q2228" s="835"/>
      <c r="R2228" s="829"/>
      <c r="S2228" s="416" t="s">
        <v>168</v>
      </c>
      <c r="T2228" s="427">
        <v>365</v>
      </c>
      <c r="U2228" s="416" t="s">
        <v>167</v>
      </c>
      <c r="V2228" s="427"/>
      <c r="W2228" s="816"/>
      <c r="X2228" s="817"/>
      <c r="Y2228" s="416" t="s">
        <v>166</v>
      </c>
      <c r="Z2228" s="426">
        <f>IF(Z2226="",Z2227-Z2225,Z2227-Z2226)</f>
        <v>0</v>
      </c>
      <c r="AA2228" s="416" t="s">
        <v>166</v>
      </c>
      <c r="AB2228" s="426">
        <f>IF(AB2226="",AB2227-AB2225,AB2227-AB2226)</f>
        <v>0</v>
      </c>
      <c r="AC2228" s="497" t="s">
        <v>166</v>
      </c>
      <c r="AD2228" s="496">
        <f>IF(AD2226="",AD2227-AD2225,AD2227-AD2226)</f>
        <v>0</v>
      </c>
      <c r="AE2228" s="478" t="s">
        <v>166</v>
      </c>
      <c r="AF2228" s="477">
        <f>IF(AF2226="",AF2227-AF2225,AF2227-AF2226)</f>
        <v>0</v>
      </c>
      <c r="AG2228" s="463" t="s">
        <v>166</v>
      </c>
      <c r="AH2228" s="462">
        <f>IF(AH2226="",AH2227-AH2225,AH2227-AH2226)</f>
        <v>0</v>
      </c>
      <c r="AI2228" s="781"/>
      <c r="AJ2228" s="782"/>
      <c r="AK2228" s="792"/>
      <c r="AL2228" s="792"/>
      <c r="AM2228" s="792"/>
      <c r="AN2228" s="792"/>
      <c r="AO2228" s="792"/>
      <c r="AP2228" s="895"/>
    </row>
    <row r="2229" spans="1:42" s="404" customFormat="1" ht="15" customHeight="1" x14ac:dyDescent="0.2">
      <c r="A2229" s="402"/>
      <c r="B2229" s="425" t="s">
        <v>733</v>
      </c>
      <c r="C2229" s="424" t="s">
        <v>846</v>
      </c>
      <c r="D2229" s="423" t="s">
        <v>705</v>
      </c>
      <c r="E2229" s="422" t="s">
        <v>50</v>
      </c>
      <c r="F2229" s="420">
        <v>43832</v>
      </c>
      <c r="G2229" s="420">
        <v>44196</v>
      </c>
      <c r="H2229" s="419">
        <v>2020</v>
      </c>
      <c r="I2229" s="418" t="s">
        <v>1934</v>
      </c>
      <c r="J2229" s="439" t="s">
        <v>160</v>
      </c>
      <c r="K2229" s="417" t="s">
        <v>808</v>
      </c>
      <c r="L2229" s="824"/>
      <c r="M2229" s="825"/>
      <c r="N2229" s="792"/>
      <c r="O2229" s="829"/>
      <c r="P2229" s="832"/>
      <c r="Q2229" s="835"/>
      <c r="R2229" s="829"/>
      <c r="S2229" s="416" t="s">
        <v>165</v>
      </c>
      <c r="T2229" s="415">
        <v>43832</v>
      </c>
      <c r="U2229" s="416" t="s">
        <v>164</v>
      </c>
      <c r="V2229" s="415">
        <v>44196</v>
      </c>
      <c r="W2229" s="816"/>
      <c r="X2229" s="817"/>
      <c r="Y2229" s="816"/>
      <c r="Z2229" s="817"/>
      <c r="AA2229" s="816"/>
      <c r="AB2229" s="817"/>
      <c r="AC2229" s="869"/>
      <c r="AD2229" s="870"/>
      <c r="AE2229" s="857"/>
      <c r="AF2229" s="858"/>
      <c r="AG2229" s="781"/>
      <c r="AH2229" s="782"/>
      <c r="AI2229" s="781"/>
      <c r="AJ2229" s="782"/>
      <c r="AK2229" s="792"/>
      <c r="AL2229" s="792"/>
      <c r="AM2229" s="792"/>
      <c r="AN2229" s="792"/>
      <c r="AO2229" s="792"/>
      <c r="AP2229" s="895"/>
    </row>
    <row r="2230" spans="1:42" s="404" customFormat="1" ht="15" customHeight="1" thickBot="1" x14ac:dyDescent="0.25">
      <c r="A2230" s="402"/>
      <c r="B2230" s="414" t="s">
        <v>733</v>
      </c>
      <c r="C2230" s="413" t="s">
        <v>846</v>
      </c>
      <c r="D2230" s="412" t="s">
        <v>705</v>
      </c>
      <c r="E2230" s="411" t="s">
        <v>50</v>
      </c>
      <c r="F2230" s="409">
        <v>43832</v>
      </c>
      <c r="G2230" s="409">
        <v>44196</v>
      </c>
      <c r="H2230" s="408">
        <v>2020</v>
      </c>
      <c r="I2230" s="407" t="s">
        <v>1934</v>
      </c>
      <c r="J2230" s="407" t="s">
        <v>160</v>
      </c>
      <c r="K2230" s="495" t="s">
        <v>808</v>
      </c>
      <c r="L2230" s="826"/>
      <c r="M2230" s="827"/>
      <c r="N2230" s="793"/>
      <c r="O2230" s="830"/>
      <c r="P2230" s="833"/>
      <c r="Q2230" s="836"/>
      <c r="R2230" s="830"/>
      <c r="S2230" s="406" t="s">
        <v>158</v>
      </c>
      <c r="T2230" s="451">
        <v>43832</v>
      </c>
      <c r="U2230" s="820"/>
      <c r="V2230" s="821"/>
      <c r="W2230" s="818"/>
      <c r="X2230" s="819"/>
      <c r="Y2230" s="818"/>
      <c r="Z2230" s="819"/>
      <c r="AA2230" s="818"/>
      <c r="AB2230" s="819"/>
      <c r="AC2230" s="871"/>
      <c r="AD2230" s="872"/>
      <c r="AE2230" s="859"/>
      <c r="AF2230" s="860"/>
      <c r="AG2230" s="783"/>
      <c r="AH2230" s="784"/>
      <c r="AI2230" s="783"/>
      <c r="AJ2230" s="784"/>
      <c r="AK2230" s="793"/>
      <c r="AL2230" s="793"/>
      <c r="AM2230" s="793"/>
      <c r="AN2230" s="793"/>
      <c r="AO2230" s="793"/>
      <c r="AP2230" s="896"/>
    </row>
    <row r="2231" spans="1:42" s="404" customFormat="1" ht="12.75" hidden="1" customHeight="1" thickTop="1" x14ac:dyDescent="0.2">
      <c r="A2231" s="402"/>
      <c r="B2231" s="445" t="s">
        <v>733</v>
      </c>
      <c r="C2231" s="444" t="s">
        <v>846</v>
      </c>
      <c r="D2231" s="443" t="s">
        <v>705</v>
      </c>
      <c r="E2231" s="442" t="s">
        <v>238</v>
      </c>
      <c r="F2231" s="440"/>
      <c r="G2231" s="440"/>
      <c r="H2231" s="419">
        <v>2020</v>
      </c>
      <c r="I2231" s="418"/>
      <c r="J2231" s="418" t="s">
        <v>987</v>
      </c>
      <c r="K2231" s="439" t="s">
        <v>808</v>
      </c>
      <c r="L2231" s="822" t="s">
        <v>848</v>
      </c>
      <c r="M2231" s="823"/>
      <c r="N2231" s="791" t="s">
        <v>280</v>
      </c>
      <c r="O2231" s="828" t="s">
        <v>325</v>
      </c>
      <c r="P2231" s="831">
        <v>3.34</v>
      </c>
      <c r="Q2231" s="834" t="s">
        <v>218</v>
      </c>
      <c r="R2231" s="828" t="s">
        <v>324</v>
      </c>
      <c r="S2231" s="434" t="s">
        <v>184</v>
      </c>
      <c r="T2231" s="438">
        <v>75342.758400000006</v>
      </c>
      <c r="U2231" s="434" t="s">
        <v>183</v>
      </c>
      <c r="V2231" s="437"/>
      <c r="W2231" s="434" t="s">
        <v>182</v>
      </c>
      <c r="X2231" s="436">
        <f>T2231</f>
        <v>75342.758400000006</v>
      </c>
      <c r="Y2231" s="434" t="s">
        <v>181</v>
      </c>
      <c r="Z2231" s="435"/>
      <c r="AA2231" s="434" t="s">
        <v>181</v>
      </c>
      <c r="AB2231" s="435"/>
      <c r="AC2231" s="434" t="s">
        <v>181</v>
      </c>
      <c r="AD2231" s="435"/>
      <c r="AE2231" s="480" t="s">
        <v>181</v>
      </c>
      <c r="AF2231" s="479"/>
      <c r="AG2231" s="466" t="s">
        <v>181</v>
      </c>
      <c r="AH2231" s="467"/>
      <c r="AI2231" s="466" t="s">
        <v>180</v>
      </c>
      <c r="AJ2231" s="465"/>
      <c r="AK2231" s="791" t="s">
        <v>847</v>
      </c>
      <c r="AL2231" s="791" t="s">
        <v>847</v>
      </c>
      <c r="AM2231" s="791" t="s">
        <v>847</v>
      </c>
      <c r="AN2231" s="791" t="s">
        <v>847</v>
      </c>
      <c r="AO2231" s="791" t="s">
        <v>847</v>
      </c>
      <c r="AP2231" s="894" t="s">
        <v>110</v>
      </c>
    </row>
    <row r="2232" spans="1:42" s="404" customFormat="1" ht="15" hidden="1" customHeight="1" x14ac:dyDescent="0.2">
      <c r="A2232" s="402"/>
      <c r="B2232" s="425" t="s">
        <v>733</v>
      </c>
      <c r="C2232" s="424" t="s">
        <v>846</v>
      </c>
      <c r="D2232" s="423" t="s">
        <v>705</v>
      </c>
      <c r="E2232" s="422" t="s">
        <v>238</v>
      </c>
      <c r="F2232" s="420"/>
      <c r="G2232" s="420"/>
      <c r="H2232" s="419">
        <v>2020</v>
      </c>
      <c r="I2232" s="418"/>
      <c r="J2232" s="418" t="s">
        <v>987</v>
      </c>
      <c r="K2232" s="417" t="s">
        <v>808</v>
      </c>
      <c r="L2232" s="824"/>
      <c r="M2232" s="825"/>
      <c r="N2232" s="792"/>
      <c r="O2232" s="829"/>
      <c r="P2232" s="832"/>
      <c r="Q2232" s="835"/>
      <c r="R2232" s="829"/>
      <c r="S2232" s="416" t="s">
        <v>179</v>
      </c>
      <c r="T2232" s="432"/>
      <c r="U2232" s="416" t="s">
        <v>177</v>
      </c>
      <c r="V2232" s="415"/>
      <c r="W2232" s="416" t="s">
        <v>176</v>
      </c>
      <c r="X2232" s="428">
        <f>X2231</f>
        <v>75342.758400000006</v>
      </c>
      <c r="Y2232" s="416" t="s">
        <v>175</v>
      </c>
      <c r="Z2232" s="426"/>
      <c r="AA2232" s="416" t="s">
        <v>175</v>
      </c>
      <c r="AB2232" s="426"/>
      <c r="AC2232" s="416" t="s">
        <v>175</v>
      </c>
      <c r="AD2232" s="426"/>
      <c r="AE2232" s="478" t="s">
        <v>175</v>
      </c>
      <c r="AF2232" s="477"/>
      <c r="AG2232" s="463" t="s">
        <v>175</v>
      </c>
      <c r="AH2232" s="462"/>
      <c r="AI2232" s="463" t="s">
        <v>174</v>
      </c>
      <c r="AJ2232" s="464"/>
      <c r="AK2232" s="792"/>
      <c r="AL2232" s="792"/>
      <c r="AM2232" s="792"/>
      <c r="AN2232" s="792"/>
      <c r="AO2232" s="792"/>
      <c r="AP2232" s="895"/>
    </row>
    <row r="2233" spans="1:42" s="404" customFormat="1" ht="13.5" hidden="1" thickTop="1" x14ac:dyDescent="0.2">
      <c r="A2233" s="402"/>
      <c r="B2233" s="425" t="s">
        <v>733</v>
      </c>
      <c r="C2233" s="424" t="s">
        <v>846</v>
      </c>
      <c r="D2233" s="423" t="s">
        <v>705</v>
      </c>
      <c r="E2233" s="422" t="s">
        <v>238</v>
      </c>
      <c r="F2233" s="420"/>
      <c r="G2233" s="420"/>
      <c r="H2233" s="419">
        <v>2020</v>
      </c>
      <c r="I2233" s="418"/>
      <c r="J2233" s="418" t="s">
        <v>987</v>
      </c>
      <c r="K2233" s="417" t="s">
        <v>808</v>
      </c>
      <c r="L2233" s="824"/>
      <c r="M2233" s="825"/>
      <c r="N2233" s="792"/>
      <c r="O2233" s="829"/>
      <c r="P2233" s="832"/>
      <c r="Q2233" s="835"/>
      <c r="R2233" s="829"/>
      <c r="S2233" s="416" t="s">
        <v>173</v>
      </c>
      <c r="T2233" s="429"/>
      <c r="U2233" s="416" t="s">
        <v>171</v>
      </c>
      <c r="V2233" s="427"/>
      <c r="W2233" s="416" t="s">
        <v>170</v>
      </c>
      <c r="X2233" s="428"/>
      <c r="Y2233" s="416" t="s">
        <v>169</v>
      </c>
      <c r="Z2233" s="426"/>
      <c r="AA2233" s="416" t="s">
        <v>169</v>
      </c>
      <c r="AB2233" s="426"/>
      <c r="AC2233" s="416" t="s">
        <v>169</v>
      </c>
      <c r="AD2233" s="426"/>
      <c r="AE2233" s="478" t="s">
        <v>169</v>
      </c>
      <c r="AF2233" s="477"/>
      <c r="AG2233" s="463" t="s">
        <v>169</v>
      </c>
      <c r="AH2233" s="462"/>
      <c r="AI2233" s="781"/>
      <c r="AJ2233" s="782"/>
      <c r="AK2233" s="792"/>
      <c r="AL2233" s="792"/>
      <c r="AM2233" s="792"/>
      <c r="AN2233" s="792"/>
      <c r="AO2233" s="792"/>
      <c r="AP2233" s="895"/>
    </row>
    <row r="2234" spans="1:42" s="404" customFormat="1" ht="15" hidden="1" customHeight="1" x14ac:dyDescent="0.2">
      <c r="A2234" s="402"/>
      <c r="B2234" s="425" t="s">
        <v>733</v>
      </c>
      <c r="C2234" s="424" t="s">
        <v>846</v>
      </c>
      <c r="D2234" s="423" t="s">
        <v>705</v>
      </c>
      <c r="E2234" s="422" t="s">
        <v>238</v>
      </c>
      <c r="F2234" s="420"/>
      <c r="G2234" s="420"/>
      <c r="H2234" s="419">
        <v>2020</v>
      </c>
      <c r="I2234" s="418"/>
      <c r="J2234" s="418" t="s">
        <v>987</v>
      </c>
      <c r="K2234" s="417" t="s">
        <v>808</v>
      </c>
      <c r="L2234" s="824"/>
      <c r="M2234" s="825"/>
      <c r="N2234" s="792"/>
      <c r="O2234" s="829"/>
      <c r="P2234" s="832"/>
      <c r="Q2234" s="835"/>
      <c r="R2234" s="829"/>
      <c r="S2234" s="416" t="s">
        <v>168</v>
      </c>
      <c r="T2234" s="427"/>
      <c r="U2234" s="416" t="s">
        <v>167</v>
      </c>
      <c r="V2234" s="427"/>
      <c r="W2234" s="816"/>
      <c r="X2234" s="817"/>
      <c r="Y2234" s="416" t="s">
        <v>166</v>
      </c>
      <c r="Z2234" s="426">
        <f>IF(Z2232="",Z2233-Z2231,Z2233-Z2232)</f>
        <v>0</v>
      </c>
      <c r="AA2234" s="416" t="s">
        <v>166</v>
      </c>
      <c r="AB2234" s="426">
        <f>IF(AB2232="",AB2233-AB2231,AB2233-AB2232)</f>
        <v>0</v>
      </c>
      <c r="AC2234" s="416" t="s">
        <v>166</v>
      </c>
      <c r="AD2234" s="426">
        <f>IF(AD2232="",AD2233-AD2231,AD2233-AD2232)</f>
        <v>0</v>
      </c>
      <c r="AE2234" s="478" t="s">
        <v>166</v>
      </c>
      <c r="AF2234" s="477">
        <f>IF(AF2232="",AF2233-AF2231,AF2233-AF2232)</f>
        <v>0</v>
      </c>
      <c r="AG2234" s="463" t="s">
        <v>166</v>
      </c>
      <c r="AH2234" s="462">
        <f>IF(AH2232="",AH2233-AH2231,AH2233-AH2232)</f>
        <v>0</v>
      </c>
      <c r="AI2234" s="781"/>
      <c r="AJ2234" s="782"/>
      <c r="AK2234" s="792"/>
      <c r="AL2234" s="792"/>
      <c r="AM2234" s="792"/>
      <c r="AN2234" s="792"/>
      <c r="AO2234" s="792"/>
      <c r="AP2234" s="895"/>
    </row>
    <row r="2235" spans="1:42" s="404" customFormat="1" ht="15" hidden="1" customHeight="1" x14ac:dyDescent="0.2">
      <c r="A2235" s="402"/>
      <c r="B2235" s="425" t="s">
        <v>733</v>
      </c>
      <c r="C2235" s="424" t="s">
        <v>846</v>
      </c>
      <c r="D2235" s="423" t="s">
        <v>705</v>
      </c>
      <c r="E2235" s="422" t="s">
        <v>238</v>
      </c>
      <c r="F2235" s="420"/>
      <c r="G2235" s="420"/>
      <c r="H2235" s="419">
        <v>2020</v>
      </c>
      <c r="I2235" s="418"/>
      <c r="J2235" s="418" t="s">
        <v>987</v>
      </c>
      <c r="K2235" s="417" t="s">
        <v>808</v>
      </c>
      <c r="L2235" s="824"/>
      <c r="M2235" s="825"/>
      <c r="N2235" s="792"/>
      <c r="O2235" s="829"/>
      <c r="P2235" s="832"/>
      <c r="Q2235" s="835"/>
      <c r="R2235" s="829"/>
      <c r="S2235" s="416" t="s">
        <v>165</v>
      </c>
      <c r="T2235" s="415"/>
      <c r="U2235" s="416" t="s">
        <v>164</v>
      </c>
      <c r="V2235" s="415"/>
      <c r="W2235" s="816"/>
      <c r="X2235" s="817"/>
      <c r="Y2235" s="816"/>
      <c r="Z2235" s="817"/>
      <c r="AA2235" s="816"/>
      <c r="AB2235" s="817"/>
      <c r="AC2235" s="816"/>
      <c r="AD2235" s="817"/>
      <c r="AE2235" s="857"/>
      <c r="AF2235" s="858"/>
      <c r="AG2235" s="781"/>
      <c r="AH2235" s="782"/>
      <c r="AI2235" s="781"/>
      <c r="AJ2235" s="782"/>
      <c r="AK2235" s="792"/>
      <c r="AL2235" s="792"/>
      <c r="AM2235" s="792"/>
      <c r="AN2235" s="792"/>
      <c r="AO2235" s="792"/>
      <c r="AP2235" s="895"/>
    </row>
    <row r="2236" spans="1:42" s="404" customFormat="1" ht="15" hidden="1" customHeight="1" thickBot="1" x14ac:dyDescent="0.25">
      <c r="A2236" s="402"/>
      <c r="B2236" s="414" t="s">
        <v>733</v>
      </c>
      <c r="C2236" s="413" t="s">
        <v>846</v>
      </c>
      <c r="D2236" s="412" t="s">
        <v>705</v>
      </c>
      <c r="E2236" s="411" t="s">
        <v>238</v>
      </c>
      <c r="F2236" s="409"/>
      <c r="G2236" s="409"/>
      <c r="H2236" s="408">
        <v>2020</v>
      </c>
      <c r="I2236" s="407"/>
      <c r="J2236" s="407" t="s">
        <v>987</v>
      </c>
      <c r="K2236" s="495" t="s">
        <v>808</v>
      </c>
      <c r="L2236" s="826"/>
      <c r="M2236" s="827"/>
      <c r="N2236" s="793"/>
      <c r="O2236" s="830"/>
      <c r="P2236" s="833"/>
      <c r="Q2236" s="836"/>
      <c r="R2236" s="830"/>
      <c r="S2236" s="406" t="s">
        <v>158</v>
      </c>
      <c r="T2236" s="451"/>
      <c r="U2236" s="820"/>
      <c r="V2236" s="821"/>
      <c r="W2236" s="818"/>
      <c r="X2236" s="819"/>
      <c r="Y2236" s="818"/>
      <c r="Z2236" s="819"/>
      <c r="AA2236" s="818"/>
      <c r="AB2236" s="819"/>
      <c r="AC2236" s="818"/>
      <c r="AD2236" s="819"/>
      <c r="AE2236" s="859"/>
      <c r="AF2236" s="860"/>
      <c r="AG2236" s="783"/>
      <c r="AH2236" s="784"/>
      <c r="AI2236" s="783"/>
      <c r="AJ2236" s="784"/>
      <c r="AK2236" s="793"/>
      <c r="AL2236" s="793"/>
      <c r="AM2236" s="793"/>
      <c r="AN2236" s="793"/>
      <c r="AO2236" s="793"/>
      <c r="AP2236" s="896"/>
    </row>
    <row r="2237" spans="1:42" s="404" customFormat="1" ht="12.75" customHeight="1" thickTop="1" x14ac:dyDescent="0.2">
      <c r="A2237" s="402"/>
      <c r="B2237" s="445" t="s">
        <v>733</v>
      </c>
      <c r="C2237" s="444" t="s">
        <v>830</v>
      </c>
      <c r="D2237" s="443" t="s">
        <v>705</v>
      </c>
      <c r="E2237" s="442" t="s">
        <v>50</v>
      </c>
      <c r="F2237" s="440">
        <v>43832</v>
      </c>
      <c r="G2237" s="440">
        <v>44196</v>
      </c>
      <c r="H2237" s="419">
        <v>2020</v>
      </c>
      <c r="I2237" s="418" t="s">
        <v>1934</v>
      </c>
      <c r="J2237" s="439" t="s">
        <v>160</v>
      </c>
      <c r="K2237" s="439" t="s">
        <v>808</v>
      </c>
      <c r="L2237" s="822" t="s">
        <v>845</v>
      </c>
      <c r="M2237" s="823"/>
      <c r="N2237" s="791" t="s">
        <v>280</v>
      </c>
      <c r="O2237" s="828" t="s">
        <v>325</v>
      </c>
      <c r="P2237" s="831">
        <v>11.54</v>
      </c>
      <c r="Q2237" s="834" t="s">
        <v>218</v>
      </c>
      <c r="R2237" s="828" t="s">
        <v>200</v>
      </c>
      <c r="S2237" s="434" t="s">
        <v>184</v>
      </c>
      <c r="T2237" s="438">
        <v>521354.26</v>
      </c>
      <c r="U2237" s="434" t="s">
        <v>183</v>
      </c>
      <c r="V2237" s="437">
        <f>T2242+T2240-0.001</f>
        <v>44196.999000000003</v>
      </c>
      <c r="W2237" s="434" t="s">
        <v>182</v>
      </c>
      <c r="X2237" s="436">
        <f>T2237</f>
        <v>521354.26</v>
      </c>
      <c r="Y2237" s="434" t="s">
        <v>181</v>
      </c>
      <c r="Z2237" s="435">
        <v>0.2218</v>
      </c>
      <c r="AA2237" s="434" t="s">
        <v>181</v>
      </c>
      <c r="AB2237" s="435">
        <v>0.39460000000000001</v>
      </c>
      <c r="AC2237" s="499" t="s">
        <v>181</v>
      </c>
      <c r="AD2237" s="498">
        <v>0.52229999999999999</v>
      </c>
      <c r="AE2237" s="480" t="s">
        <v>181</v>
      </c>
      <c r="AF2237" s="479">
        <v>0.52229999999999999</v>
      </c>
      <c r="AG2237" s="466" t="s">
        <v>181</v>
      </c>
      <c r="AH2237" s="467">
        <v>1</v>
      </c>
      <c r="AI2237" s="466" t="s">
        <v>180</v>
      </c>
      <c r="AJ2237" s="465">
        <v>17</v>
      </c>
      <c r="AK2237" s="791" t="s">
        <v>813</v>
      </c>
      <c r="AL2237" s="791" t="s">
        <v>813</v>
      </c>
      <c r="AM2237" s="791" t="s">
        <v>813</v>
      </c>
      <c r="AN2237" s="791" t="s">
        <v>813</v>
      </c>
      <c r="AO2237" s="791" t="s">
        <v>813</v>
      </c>
      <c r="AP2237" s="894" t="s">
        <v>2143</v>
      </c>
    </row>
    <row r="2238" spans="1:42" s="404" customFormat="1" ht="15" customHeight="1" x14ac:dyDescent="0.2">
      <c r="A2238" s="402"/>
      <c r="B2238" s="425" t="s">
        <v>733</v>
      </c>
      <c r="C2238" s="424" t="s">
        <v>830</v>
      </c>
      <c r="D2238" s="423" t="s">
        <v>705</v>
      </c>
      <c r="E2238" s="422" t="s">
        <v>50</v>
      </c>
      <c r="F2238" s="420">
        <v>43832</v>
      </c>
      <c r="G2238" s="420">
        <v>44196</v>
      </c>
      <c r="H2238" s="419">
        <v>2020</v>
      </c>
      <c r="I2238" s="418" t="s">
        <v>1934</v>
      </c>
      <c r="J2238" s="439" t="s">
        <v>160</v>
      </c>
      <c r="K2238" s="417" t="s">
        <v>808</v>
      </c>
      <c r="L2238" s="824"/>
      <c r="M2238" s="825"/>
      <c r="N2238" s="792"/>
      <c r="O2238" s="829"/>
      <c r="P2238" s="832"/>
      <c r="Q2238" s="835"/>
      <c r="R2238" s="829"/>
      <c r="S2238" s="416" t="s">
        <v>179</v>
      </c>
      <c r="T2238" s="432" t="s">
        <v>812</v>
      </c>
      <c r="U2238" s="416" t="s">
        <v>177</v>
      </c>
      <c r="V2238" s="415">
        <f>V2237+V2239+V2240</f>
        <v>44223.999000000003</v>
      </c>
      <c r="W2238" s="416" t="s">
        <v>176</v>
      </c>
      <c r="X2238" s="428">
        <f>X2237</f>
        <v>521354.26</v>
      </c>
      <c r="Y2238" s="416" t="s">
        <v>175</v>
      </c>
      <c r="Z2238" s="426"/>
      <c r="AA2238" s="416" t="s">
        <v>175</v>
      </c>
      <c r="AB2238" s="426"/>
      <c r="AC2238" s="497" t="s">
        <v>175</v>
      </c>
      <c r="AD2238" s="496"/>
      <c r="AE2238" s="478" t="s">
        <v>175</v>
      </c>
      <c r="AF2238" s="477"/>
      <c r="AG2238" s="463" t="s">
        <v>175</v>
      </c>
      <c r="AH2238" s="462"/>
      <c r="AI2238" s="463" t="s">
        <v>174</v>
      </c>
      <c r="AJ2238" s="464">
        <v>374</v>
      </c>
      <c r="AK2238" s="792"/>
      <c r="AL2238" s="792"/>
      <c r="AM2238" s="792"/>
      <c r="AN2238" s="792"/>
      <c r="AO2238" s="792"/>
      <c r="AP2238" s="895"/>
    </row>
    <row r="2239" spans="1:42" s="404" customFormat="1" x14ac:dyDescent="0.2">
      <c r="A2239" s="402"/>
      <c r="B2239" s="425" t="s">
        <v>733</v>
      </c>
      <c r="C2239" s="424" t="s">
        <v>830</v>
      </c>
      <c r="D2239" s="423" t="s">
        <v>705</v>
      </c>
      <c r="E2239" s="422" t="s">
        <v>50</v>
      </c>
      <c r="F2239" s="420">
        <v>43832</v>
      </c>
      <c r="G2239" s="420">
        <v>44196</v>
      </c>
      <c r="H2239" s="419">
        <v>2020</v>
      </c>
      <c r="I2239" s="418" t="s">
        <v>1934</v>
      </c>
      <c r="J2239" s="439" t="s">
        <v>160</v>
      </c>
      <c r="K2239" s="417" t="s">
        <v>808</v>
      </c>
      <c r="L2239" s="824"/>
      <c r="M2239" s="825"/>
      <c r="N2239" s="792"/>
      <c r="O2239" s="829"/>
      <c r="P2239" s="832"/>
      <c r="Q2239" s="835"/>
      <c r="R2239" s="829"/>
      <c r="S2239" s="416" t="s">
        <v>173</v>
      </c>
      <c r="T2239" s="429" t="s">
        <v>192</v>
      </c>
      <c r="U2239" s="416" t="s">
        <v>171</v>
      </c>
      <c r="V2239" s="427">
        <v>27</v>
      </c>
      <c r="W2239" s="416" t="s">
        <v>170</v>
      </c>
      <c r="X2239" s="428">
        <f>X2238*Z2239</f>
        <v>115636.374868</v>
      </c>
      <c r="Y2239" s="416" t="s">
        <v>169</v>
      </c>
      <c r="Z2239" s="426">
        <v>0.2218</v>
      </c>
      <c r="AA2239" s="416" t="s">
        <v>169</v>
      </c>
      <c r="AB2239" s="426">
        <v>0.39460000000000001</v>
      </c>
      <c r="AC2239" s="497" t="s">
        <v>169</v>
      </c>
      <c r="AD2239" s="496">
        <v>0.52229999999999999</v>
      </c>
      <c r="AE2239" s="478" t="s">
        <v>169</v>
      </c>
      <c r="AF2239" s="477">
        <v>0.52229999999999999</v>
      </c>
      <c r="AG2239" s="463" t="s">
        <v>169</v>
      </c>
      <c r="AH2239" s="462">
        <v>1</v>
      </c>
      <c r="AI2239" s="781"/>
      <c r="AJ2239" s="782"/>
      <c r="AK2239" s="792"/>
      <c r="AL2239" s="792"/>
      <c r="AM2239" s="792"/>
      <c r="AN2239" s="792"/>
      <c r="AO2239" s="792"/>
      <c r="AP2239" s="895"/>
    </row>
    <row r="2240" spans="1:42" s="404" customFormat="1" ht="15" customHeight="1" x14ac:dyDescent="0.2">
      <c r="A2240" s="402"/>
      <c r="B2240" s="425" t="s">
        <v>733</v>
      </c>
      <c r="C2240" s="424" t="s">
        <v>830</v>
      </c>
      <c r="D2240" s="423" t="s">
        <v>705</v>
      </c>
      <c r="E2240" s="422" t="s">
        <v>50</v>
      </c>
      <c r="F2240" s="420">
        <v>43832</v>
      </c>
      <c r="G2240" s="420">
        <v>44196</v>
      </c>
      <c r="H2240" s="419">
        <v>2020</v>
      </c>
      <c r="I2240" s="418" t="s">
        <v>1934</v>
      </c>
      <c r="J2240" s="439" t="s">
        <v>160</v>
      </c>
      <c r="K2240" s="417" t="s">
        <v>808</v>
      </c>
      <c r="L2240" s="824"/>
      <c r="M2240" s="825"/>
      <c r="N2240" s="792"/>
      <c r="O2240" s="829"/>
      <c r="P2240" s="832"/>
      <c r="Q2240" s="835"/>
      <c r="R2240" s="829"/>
      <c r="S2240" s="416" t="s">
        <v>168</v>
      </c>
      <c r="T2240" s="427">
        <v>365</v>
      </c>
      <c r="U2240" s="416" t="s">
        <v>167</v>
      </c>
      <c r="V2240" s="427"/>
      <c r="W2240" s="816"/>
      <c r="X2240" s="817"/>
      <c r="Y2240" s="416" t="s">
        <v>166</v>
      </c>
      <c r="Z2240" s="426">
        <f>IF(Z2238="",Z2239-Z2237,Z2239-Z2238)</f>
        <v>0</v>
      </c>
      <c r="AA2240" s="416" t="s">
        <v>166</v>
      </c>
      <c r="AB2240" s="426">
        <f>IF(AB2238="",AB2239-AB2237,AB2239-AB2238)</f>
        <v>0</v>
      </c>
      <c r="AC2240" s="497" t="s">
        <v>166</v>
      </c>
      <c r="AD2240" s="496">
        <f>IF(AD2238="",AD2239-AD2237,AD2239-AD2238)</f>
        <v>0</v>
      </c>
      <c r="AE2240" s="478" t="s">
        <v>166</v>
      </c>
      <c r="AF2240" s="477">
        <f>IF(AF2238="",AF2239-AF2237,AF2239-AF2238)</f>
        <v>0</v>
      </c>
      <c r="AG2240" s="463" t="s">
        <v>166</v>
      </c>
      <c r="AH2240" s="462">
        <f>IF(AH2238="",AH2239-AH2237,AH2239-AH2238)</f>
        <v>0</v>
      </c>
      <c r="AI2240" s="781"/>
      <c r="AJ2240" s="782"/>
      <c r="AK2240" s="792"/>
      <c r="AL2240" s="792"/>
      <c r="AM2240" s="792"/>
      <c r="AN2240" s="792"/>
      <c r="AO2240" s="792"/>
      <c r="AP2240" s="895"/>
    </row>
    <row r="2241" spans="1:42" s="404" customFormat="1" ht="15" customHeight="1" x14ac:dyDescent="0.2">
      <c r="A2241" s="402"/>
      <c r="B2241" s="425" t="s">
        <v>733</v>
      </c>
      <c r="C2241" s="424" t="s">
        <v>830</v>
      </c>
      <c r="D2241" s="423" t="s">
        <v>705</v>
      </c>
      <c r="E2241" s="422" t="s">
        <v>50</v>
      </c>
      <c r="F2241" s="420">
        <v>43832</v>
      </c>
      <c r="G2241" s="420">
        <v>44196</v>
      </c>
      <c r="H2241" s="419">
        <v>2020</v>
      </c>
      <c r="I2241" s="418" t="s">
        <v>1934</v>
      </c>
      <c r="J2241" s="439" t="s">
        <v>160</v>
      </c>
      <c r="K2241" s="417" t="s">
        <v>808</v>
      </c>
      <c r="L2241" s="824"/>
      <c r="M2241" s="825"/>
      <c r="N2241" s="792"/>
      <c r="O2241" s="829"/>
      <c r="P2241" s="832"/>
      <c r="Q2241" s="835"/>
      <c r="R2241" s="829"/>
      <c r="S2241" s="416" t="s">
        <v>165</v>
      </c>
      <c r="T2241" s="415">
        <v>43832</v>
      </c>
      <c r="U2241" s="416" t="s">
        <v>164</v>
      </c>
      <c r="V2241" s="415">
        <v>44196</v>
      </c>
      <c r="W2241" s="816"/>
      <c r="X2241" s="817"/>
      <c r="Y2241" s="816"/>
      <c r="Z2241" s="817"/>
      <c r="AA2241" s="816"/>
      <c r="AB2241" s="817"/>
      <c r="AC2241" s="869"/>
      <c r="AD2241" s="870"/>
      <c r="AE2241" s="857"/>
      <c r="AF2241" s="858"/>
      <c r="AG2241" s="781"/>
      <c r="AH2241" s="782"/>
      <c r="AI2241" s="781"/>
      <c r="AJ2241" s="782"/>
      <c r="AK2241" s="792"/>
      <c r="AL2241" s="792"/>
      <c r="AM2241" s="792"/>
      <c r="AN2241" s="792"/>
      <c r="AO2241" s="792"/>
      <c r="AP2241" s="895"/>
    </row>
    <row r="2242" spans="1:42" s="404" customFormat="1" ht="15" customHeight="1" thickBot="1" x14ac:dyDescent="0.25">
      <c r="A2242" s="402"/>
      <c r="B2242" s="414" t="s">
        <v>733</v>
      </c>
      <c r="C2242" s="413" t="s">
        <v>830</v>
      </c>
      <c r="D2242" s="412" t="s">
        <v>705</v>
      </c>
      <c r="E2242" s="411" t="s">
        <v>50</v>
      </c>
      <c r="F2242" s="409">
        <v>43832</v>
      </c>
      <c r="G2242" s="409">
        <v>44196</v>
      </c>
      <c r="H2242" s="408">
        <v>2020</v>
      </c>
      <c r="I2242" s="407" t="s">
        <v>1934</v>
      </c>
      <c r="J2242" s="407" t="s">
        <v>160</v>
      </c>
      <c r="K2242" s="495" t="s">
        <v>808</v>
      </c>
      <c r="L2242" s="826"/>
      <c r="M2242" s="827"/>
      <c r="N2242" s="793"/>
      <c r="O2242" s="830"/>
      <c r="P2242" s="833"/>
      <c r="Q2242" s="836"/>
      <c r="R2242" s="830"/>
      <c r="S2242" s="406" t="s">
        <v>158</v>
      </c>
      <c r="T2242" s="451">
        <v>43832</v>
      </c>
      <c r="U2242" s="820"/>
      <c r="V2242" s="821"/>
      <c r="W2242" s="818"/>
      <c r="X2242" s="819"/>
      <c r="Y2242" s="818"/>
      <c r="Z2242" s="819"/>
      <c r="AA2242" s="818"/>
      <c r="AB2242" s="819"/>
      <c r="AC2242" s="871"/>
      <c r="AD2242" s="872"/>
      <c r="AE2242" s="859"/>
      <c r="AF2242" s="860"/>
      <c r="AG2242" s="783"/>
      <c r="AH2242" s="784"/>
      <c r="AI2242" s="783"/>
      <c r="AJ2242" s="784"/>
      <c r="AK2242" s="793"/>
      <c r="AL2242" s="793"/>
      <c r="AM2242" s="793"/>
      <c r="AN2242" s="793"/>
      <c r="AO2242" s="793"/>
      <c r="AP2242" s="896"/>
    </row>
    <row r="2243" spans="1:42" s="404" customFormat="1" ht="12.75" hidden="1" customHeight="1" thickTop="1" x14ac:dyDescent="0.2">
      <c r="A2243" s="402"/>
      <c r="B2243" s="445" t="s">
        <v>733</v>
      </c>
      <c r="C2243" s="444" t="s">
        <v>830</v>
      </c>
      <c r="D2243" s="443" t="s">
        <v>705</v>
      </c>
      <c r="E2243" s="442" t="s">
        <v>238</v>
      </c>
      <c r="F2243" s="440"/>
      <c r="G2243" s="440"/>
      <c r="H2243" s="419">
        <v>2020</v>
      </c>
      <c r="I2243" s="418"/>
      <c r="J2243" s="418" t="s">
        <v>987</v>
      </c>
      <c r="K2243" s="439" t="s">
        <v>808</v>
      </c>
      <c r="L2243" s="822" t="s">
        <v>845</v>
      </c>
      <c r="M2243" s="823"/>
      <c r="N2243" s="791" t="s">
        <v>280</v>
      </c>
      <c r="O2243" s="828" t="s">
        <v>325</v>
      </c>
      <c r="P2243" s="831">
        <v>11.54</v>
      </c>
      <c r="Q2243" s="834" t="s">
        <v>218</v>
      </c>
      <c r="R2243" s="828" t="s">
        <v>324</v>
      </c>
      <c r="S2243" s="434" t="s">
        <v>184</v>
      </c>
      <c r="T2243" s="438">
        <v>221319.35279999999</v>
      </c>
      <c r="U2243" s="434" t="s">
        <v>183</v>
      </c>
      <c r="V2243" s="437"/>
      <c r="W2243" s="434" t="s">
        <v>182</v>
      </c>
      <c r="X2243" s="436">
        <f>T2243</f>
        <v>221319.35279999999</v>
      </c>
      <c r="Y2243" s="434" t="s">
        <v>181</v>
      </c>
      <c r="Z2243" s="435"/>
      <c r="AA2243" s="434" t="s">
        <v>181</v>
      </c>
      <c r="AB2243" s="435"/>
      <c r="AC2243" s="434" t="s">
        <v>181</v>
      </c>
      <c r="AD2243" s="435"/>
      <c r="AE2243" s="480" t="s">
        <v>181</v>
      </c>
      <c r="AF2243" s="479"/>
      <c r="AG2243" s="466" t="s">
        <v>181</v>
      </c>
      <c r="AH2243" s="467"/>
      <c r="AI2243" s="466" t="s">
        <v>180</v>
      </c>
      <c r="AJ2243" s="465"/>
      <c r="AK2243" s="791" t="s">
        <v>842</v>
      </c>
      <c r="AL2243" s="791" t="s">
        <v>842</v>
      </c>
      <c r="AM2243" s="791" t="s">
        <v>842</v>
      </c>
      <c r="AN2243" s="791" t="s">
        <v>842</v>
      </c>
      <c r="AO2243" s="791" t="s">
        <v>842</v>
      </c>
      <c r="AP2243" s="791" t="s">
        <v>4</v>
      </c>
    </row>
    <row r="2244" spans="1:42" s="404" customFormat="1" ht="15" hidden="1" customHeight="1" x14ac:dyDescent="0.2">
      <c r="A2244" s="402"/>
      <c r="B2244" s="425" t="s">
        <v>733</v>
      </c>
      <c r="C2244" s="424" t="s">
        <v>830</v>
      </c>
      <c r="D2244" s="423" t="s">
        <v>705</v>
      </c>
      <c r="E2244" s="422" t="s">
        <v>238</v>
      </c>
      <c r="F2244" s="420"/>
      <c r="G2244" s="420"/>
      <c r="H2244" s="419">
        <v>2020</v>
      </c>
      <c r="I2244" s="418"/>
      <c r="J2244" s="418" t="s">
        <v>987</v>
      </c>
      <c r="K2244" s="417" t="s">
        <v>808</v>
      </c>
      <c r="L2244" s="824"/>
      <c r="M2244" s="825"/>
      <c r="N2244" s="792"/>
      <c r="O2244" s="829"/>
      <c r="P2244" s="832"/>
      <c r="Q2244" s="835"/>
      <c r="R2244" s="829"/>
      <c r="S2244" s="416" t="s">
        <v>179</v>
      </c>
      <c r="T2244" s="432"/>
      <c r="U2244" s="416" t="s">
        <v>177</v>
      </c>
      <c r="V2244" s="415"/>
      <c r="W2244" s="416" t="s">
        <v>176</v>
      </c>
      <c r="X2244" s="428">
        <f>X2243</f>
        <v>221319.35279999999</v>
      </c>
      <c r="Y2244" s="416" t="s">
        <v>175</v>
      </c>
      <c r="Z2244" s="426"/>
      <c r="AA2244" s="416" t="s">
        <v>175</v>
      </c>
      <c r="AB2244" s="426"/>
      <c r="AC2244" s="416" t="s">
        <v>175</v>
      </c>
      <c r="AD2244" s="426"/>
      <c r="AE2244" s="478" t="s">
        <v>175</v>
      </c>
      <c r="AF2244" s="477"/>
      <c r="AG2244" s="463" t="s">
        <v>175</v>
      </c>
      <c r="AH2244" s="462"/>
      <c r="AI2244" s="463" t="s">
        <v>174</v>
      </c>
      <c r="AJ2244" s="464"/>
      <c r="AK2244" s="792"/>
      <c r="AL2244" s="792"/>
      <c r="AM2244" s="792"/>
      <c r="AN2244" s="792"/>
      <c r="AO2244" s="792"/>
      <c r="AP2244" s="792"/>
    </row>
    <row r="2245" spans="1:42" s="404" customFormat="1" ht="13.5" hidden="1" thickTop="1" x14ac:dyDescent="0.2">
      <c r="A2245" s="402"/>
      <c r="B2245" s="425" t="s">
        <v>733</v>
      </c>
      <c r="C2245" s="424" t="s">
        <v>830</v>
      </c>
      <c r="D2245" s="423" t="s">
        <v>705</v>
      </c>
      <c r="E2245" s="422" t="s">
        <v>238</v>
      </c>
      <c r="F2245" s="420"/>
      <c r="G2245" s="420"/>
      <c r="H2245" s="419">
        <v>2020</v>
      </c>
      <c r="I2245" s="418"/>
      <c r="J2245" s="418" t="s">
        <v>987</v>
      </c>
      <c r="K2245" s="417" t="s">
        <v>808</v>
      </c>
      <c r="L2245" s="824"/>
      <c r="M2245" s="825"/>
      <c r="N2245" s="792"/>
      <c r="O2245" s="829"/>
      <c r="P2245" s="832"/>
      <c r="Q2245" s="835"/>
      <c r="R2245" s="829"/>
      <c r="S2245" s="416" t="s">
        <v>173</v>
      </c>
      <c r="T2245" s="429"/>
      <c r="U2245" s="416" t="s">
        <v>171</v>
      </c>
      <c r="V2245" s="427"/>
      <c r="W2245" s="416" t="s">
        <v>170</v>
      </c>
      <c r="X2245" s="428"/>
      <c r="Y2245" s="416" t="s">
        <v>169</v>
      </c>
      <c r="Z2245" s="426"/>
      <c r="AA2245" s="416" t="s">
        <v>169</v>
      </c>
      <c r="AB2245" s="426"/>
      <c r="AC2245" s="416" t="s">
        <v>169</v>
      </c>
      <c r="AD2245" s="426"/>
      <c r="AE2245" s="478" t="s">
        <v>169</v>
      </c>
      <c r="AF2245" s="477"/>
      <c r="AG2245" s="463" t="s">
        <v>169</v>
      </c>
      <c r="AH2245" s="462"/>
      <c r="AI2245" s="781"/>
      <c r="AJ2245" s="782"/>
      <c r="AK2245" s="792"/>
      <c r="AL2245" s="792"/>
      <c r="AM2245" s="792"/>
      <c r="AN2245" s="792"/>
      <c r="AO2245" s="792"/>
      <c r="AP2245" s="792"/>
    </row>
    <row r="2246" spans="1:42" s="404" customFormat="1" ht="15" hidden="1" customHeight="1" x14ac:dyDescent="0.2">
      <c r="A2246" s="402"/>
      <c r="B2246" s="425" t="s">
        <v>733</v>
      </c>
      <c r="C2246" s="424" t="s">
        <v>830</v>
      </c>
      <c r="D2246" s="423" t="s">
        <v>705</v>
      </c>
      <c r="E2246" s="422" t="s">
        <v>238</v>
      </c>
      <c r="F2246" s="420"/>
      <c r="G2246" s="420"/>
      <c r="H2246" s="419">
        <v>2020</v>
      </c>
      <c r="I2246" s="418"/>
      <c r="J2246" s="418" t="s">
        <v>987</v>
      </c>
      <c r="K2246" s="417" t="s">
        <v>808</v>
      </c>
      <c r="L2246" s="824"/>
      <c r="M2246" s="825"/>
      <c r="N2246" s="792"/>
      <c r="O2246" s="829"/>
      <c r="P2246" s="832"/>
      <c r="Q2246" s="835"/>
      <c r="R2246" s="829"/>
      <c r="S2246" s="416" t="s">
        <v>168</v>
      </c>
      <c r="T2246" s="427"/>
      <c r="U2246" s="416" t="s">
        <v>167</v>
      </c>
      <c r="V2246" s="427"/>
      <c r="W2246" s="816"/>
      <c r="X2246" s="817"/>
      <c r="Y2246" s="416" t="s">
        <v>166</v>
      </c>
      <c r="Z2246" s="426">
        <f>IF(Z2244="",Z2245-Z2243,Z2245-Z2244)</f>
        <v>0</v>
      </c>
      <c r="AA2246" s="416" t="s">
        <v>166</v>
      </c>
      <c r="AB2246" s="426">
        <f>IF(AB2244="",AB2245-AB2243,AB2245-AB2244)</f>
        <v>0</v>
      </c>
      <c r="AC2246" s="416" t="s">
        <v>166</v>
      </c>
      <c r="AD2246" s="426">
        <f>IF(AD2244="",AD2245-AD2243,AD2245-AD2244)</f>
        <v>0</v>
      </c>
      <c r="AE2246" s="478" t="s">
        <v>166</v>
      </c>
      <c r="AF2246" s="477">
        <f>IF(AF2244="",AF2245-AF2243,AF2245-AF2244)</f>
        <v>0</v>
      </c>
      <c r="AG2246" s="463" t="s">
        <v>166</v>
      </c>
      <c r="AH2246" s="462">
        <f>IF(AH2244="",AH2245-AH2243,AH2245-AH2244)</f>
        <v>0</v>
      </c>
      <c r="AI2246" s="781"/>
      <c r="AJ2246" s="782"/>
      <c r="AK2246" s="792"/>
      <c r="AL2246" s="792"/>
      <c r="AM2246" s="792"/>
      <c r="AN2246" s="792"/>
      <c r="AO2246" s="792"/>
      <c r="AP2246" s="792"/>
    </row>
    <row r="2247" spans="1:42" s="404" customFormat="1" ht="15" hidden="1" customHeight="1" x14ac:dyDescent="0.2">
      <c r="A2247" s="402"/>
      <c r="B2247" s="425" t="s">
        <v>733</v>
      </c>
      <c r="C2247" s="424" t="s">
        <v>830</v>
      </c>
      <c r="D2247" s="423" t="s">
        <v>705</v>
      </c>
      <c r="E2247" s="422" t="s">
        <v>238</v>
      </c>
      <c r="F2247" s="420"/>
      <c r="G2247" s="420"/>
      <c r="H2247" s="419">
        <v>2020</v>
      </c>
      <c r="I2247" s="418"/>
      <c r="J2247" s="418" t="s">
        <v>987</v>
      </c>
      <c r="K2247" s="417" t="s">
        <v>808</v>
      </c>
      <c r="L2247" s="824"/>
      <c r="M2247" s="825"/>
      <c r="N2247" s="792"/>
      <c r="O2247" s="829"/>
      <c r="P2247" s="832"/>
      <c r="Q2247" s="835"/>
      <c r="R2247" s="829"/>
      <c r="S2247" s="416" t="s">
        <v>165</v>
      </c>
      <c r="T2247" s="415"/>
      <c r="U2247" s="416" t="s">
        <v>164</v>
      </c>
      <c r="V2247" s="415"/>
      <c r="W2247" s="816"/>
      <c r="X2247" s="817"/>
      <c r="Y2247" s="816"/>
      <c r="Z2247" s="817"/>
      <c r="AA2247" s="816"/>
      <c r="AB2247" s="817"/>
      <c r="AC2247" s="816"/>
      <c r="AD2247" s="817"/>
      <c r="AE2247" s="857"/>
      <c r="AF2247" s="858"/>
      <c r="AG2247" s="781"/>
      <c r="AH2247" s="782"/>
      <c r="AI2247" s="781"/>
      <c r="AJ2247" s="782"/>
      <c r="AK2247" s="792"/>
      <c r="AL2247" s="792"/>
      <c r="AM2247" s="792"/>
      <c r="AN2247" s="792"/>
      <c r="AO2247" s="792"/>
      <c r="AP2247" s="792"/>
    </row>
    <row r="2248" spans="1:42" s="404" customFormat="1" ht="15" hidden="1" customHeight="1" thickBot="1" x14ac:dyDescent="0.25">
      <c r="A2248" s="402"/>
      <c r="B2248" s="414" t="s">
        <v>733</v>
      </c>
      <c r="C2248" s="413" t="s">
        <v>830</v>
      </c>
      <c r="D2248" s="412" t="s">
        <v>705</v>
      </c>
      <c r="E2248" s="411" t="s">
        <v>238</v>
      </c>
      <c r="F2248" s="409"/>
      <c r="G2248" s="409"/>
      <c r="H2248" s="408">
        <v>2020</v>
      </c>
      <c r="I2248" s="407"/>
      <c r="J2248" s="407" t="s">
        <v>987</v>
      </c>
      <c r="K2248" s="495" t="s">
        <v>808</v>
      </c>
      <c r="L2248" s="826"/>
      <c r="M2248" s="827"/>
      <c r="N2248" s="793"/>
      <c r="O2248" s="830"/>
      <c r="P2248" s="833"/>
      <c r="Q2248" s="836"/>
      <c r="R2248" s="830"/>
      <c r="S2248" s="406" t="s">
        <v>158</v>
      </c>
      <c r="T2248" s="451"/>
      <c r="U2248" s="820"/>
      <c r="V2248" s="821"/>
      <c r="W2248" s="818"/>
      <c r="X2248" s="819"/>
      <c r="Y2248" s="818"/>
      <c r="Z2248" s="819"/>
      <c r="AA2248" s="818"/>
      <c r="AB2248" s="819"/>
      <c r="AC2248" s="818"/>
      <c r="AD2248" s="819"/>
      <c r="AE2248" s="859"/>
      <c r="AF2248" s="860"/>
      <c r="AG2248" s="783"/>
      <c r="AH2248" s="784"/>
      <c r="AI2248" s="783"/>
      <c r="AJ2248" s="784"/>
      <c r="AK2248" s="793"/>
      <c r="AL2248" s="793"/>
      <c r="AM2248" s="793"/>
      <c r="AN2248" s="793"/>
      <c r="AO2248" s="793"/>
      <c r="AP2248" s="793"/>
    </row>
    <row r="2249" spans="1:42" s="404" customFormat="1" ht="12.75" customHeight="1" thickTop="1" x14ac:dyDescent="0.2">
      <c r="A2249" s="402"/>
      <c r="B2249" s="445" t="s">
        <v>733</v>
      </c>
      <c r="C2249" s="444" t="s">
        <v>840</v>
      </c>
      <c r="D2249" s="443" t="s">
        <v>705</v>
      </c>
      <c r="E2249" s="442" t="s">
        <v>50</v>
      </c>
      <c r="F2249" s="440">
        <v>43832</v>
      </c>
      <c r="G2249" s="440">
        <v>44196</v>
      </c>
      <c r="H2249" s="419">
        <v>2020</v>
      </c>
      <c r="I2249" s="418" t="s">
        <v>1934</v>
      </c>
      <c r="J2249" s="439" t="s">
        <v>160</v>
      </c>
      <c r="K2249" s="439" t="s">
        <v>808</v>
      </c>
      <c r="L2249" s="822" t="s">
        <v>844</v>
      </c>
      <c r="M2249" s="823"/>
      <c r="N2249" s="791" t="s">
        <v>280</v>
      </c>
      <c r="O2249" s="828" t="s">
        <v>325</v>
      </c>
      <c r="P2249" s="831">
        <v>2.5</v>
      </c>
      <c r="Q2249" s="834" t="s">
        <v>218</v>
      </c>
      <c r="R2249" s="828" t="s">
        <v>200</v>
      </c>
      <c r="S2249" s="434" t="s">
        <v>184</v>
      </c>
      <c r="T2249" s="438">
        <v>234950.09</v>
      </c>
      <c r="U2249" s="434" t="s">
        <v>183</v>
      </c>
      <c r="V2249" s="437">
        <f>T2254+T2252-0.001</f>
        <v>44196.999000000003</v>
      </c>
      <c r="W2249" s="434" t="s">
        <v>182</v>
      </c>
      <c r="X2249" s="436">
        <f>T2249</f>
        <v>234950.09</v>
      </c>
      <c r="Y2249" s="434" t="s">
        <v>181</v>
      </c>
      <c r="Z2249" s="435">
        <v>0.21940000000000001</v>
      </c>
      <c r="AA2249" s="434" t="s">
        <v>181</v>
      </c>
      <c r="AB2249" s="435">
        <v>0.37990000000000002</v>
      </c>
      <c r="AC2249" s="499" t="s">
        <v>181</v>
      </c>
      <c r="AD2249" s="498">
        <v>0.57679999999999998</v>
      </c>
      <c r="AE2249" s="480" t="s">
        <v>181</v>
      </c>
      <c r="AF2249" s="479">
        <v>0.57679999999999998</v>
      </c>
      <c r="AG2249" s="466" t="s">
        <v>181</v>
      </c>
      <c r="AH2249" s="467">
        <v>1</v>
      </c>
      <c r="AI2249" s="466" t="s">
        <v>180</v>
      </c>
      <c r="AJ2249" s="465">
        <v>17</v>
      </c>
      <c r="AK2249" s="791" t="s">
        <v>813</v>
      </c>
      <c r="AL2249" s="791" t="s">
        <v>813</v>
      </c>
      <c r="AM2249" s="791" t="s">
        <v>813</v>
      </c>
      <c r="AN2249" s="791" t="s">
        <v>813</v>
      </c>
      <c r="AO2249" s="791" t="s">
        <v>813</v>
      </c>
      <c r="AP2249" s="894" t="s">
        <v>2143</v>
      </c>
    </row>
    <row r="2250" spans="1:42" s="404" customFormat="1" x14ac:dyDescent="0.2">
      <c r="A2250" s="402"/>
      <c r="B2250" s="425" t="s">
        <v>733</v>
      </c>
      <c r="C2250" s="424" t="s">
        <v>840</v>
      </c>
      <c r="D2250" s="423" t="s">
        <v>705</v>
      </c>
      <c r="E2250" s="422" t="s">
        <v>50</v>
      </c>
      <c r="F2250" s="420">
        <v>43832</v>
      </c>
      <c r="G2250" s="420">
        <v>44196</v>
      </c>
      <c r="H2250" s="419">
        <v>2020</v>
      </c>
      <c r="I2250" s="418" t="s">
        <v>1934</v>
      </c>
      <c r="J2250" s="439" t="s">
        <v>160</v>
      </c>
      <c r="K2250" s="417" t="s">
        <v>808</v>
      </c>
      <c r="L2250" s="824"/>
      <c r="M2250" s="825"/>
      <c r="N2250" s="792"/>
      <c r="O2250" s="829"/>
      <c r="P2250" s="832"/>
      <c r="Q2250" s="835"/>
      <c r="R2250" s="829"/>
      <c r="S2250" s="416" t="s">
        <v>179</v>
      </c>
      <c r="T2250" s="432" t="s">
        <v>812</v>
      </c>
      <c r="U2250" s="416" t="s">
        <v>177</v>
      </c>
      <c r="V2250" s="415">
        <f>V2249+V2251+V2252</f>
        <v>44223.999000000003</v>
      </c>
      <c r="W2250" s="416" t="s">
        <v>176</v>
      </c>
      <c r="X2250" s="428">
        <f>X2249</f>
        <v>234950.09</v>
      </c>
      <c r="Y2250" s="416" t="s">
        <v>175</v>
      </c>
      <c r="Z2250" s="426"/>
      <c r="AA2250" s="416" t="s">
        <v>175</v>
      </c>
      <c r="AB2250" s="426"/>
      <c r="AC2250" s="497" t="s">
        <v>175</v>
      </c>
      <c r="AD2250" s="496"/>
      <c r="AE2250" s="478" t="s">
        <v>175</v>
      </c>
      <c r="AF2250" s="477"/>
      <c r="AG2250" s="463" t="s">
        <v>175</v>
      </c>
      <c r="AH2250" s="462"/>
      <c r="AI2250" s="463" t="s">
        <v>174</v>
      </c>
      <c r="AJ2250" s="464">
        <v>374</v>
      </c>
      <c r="AK2250" s="792"/>
      <c r="AL2250" s="792"/>
      <c r="AM2250" s="792"/>
      <c r="AN2250" s="792"/>
      <c r="AO2250" s="792"/>
      <c r="AP2250" s="895"/>
    </row>
    <row r="2251" spans="1:42" s="404" customFormat="1" x14ac:dyDescent="0.2">
      <c r="A2251" s="402"/>
      <c r="B2251" s="425" t="s">
        <v>733</v>
      </c>
      <c r="C2251" s="424" t="s">
        <v>840</v>
      </c>
      <c r="D2251" s="423" t="s">
        <v>705</v>
      </c>
      <c r="E2251" s="422" t="s">
        <v>50</v>
      </c>
      <c r="F2251" s="420">
        <v>43832</v>
      </c>
      <c r="G2251" s="420">
        <v>44196</v>
      </c>
      <c r="H2251" s="419">
        <v>2020</v>
      </c>
      <c r="I2251" s="418" t="s">
        <v>1934</v>
      </c>
      <c r="J2251" s="439" t="s">
        <v>160</v>
      </c>
      <c r="K2251" s="417" t="s">
        <v>808</v>
      </c>
      <c r="L2251" s="824"/>
      <c r="M2251" s="825"/>
      <c r="N2251" s="792"/>
      <c r="O2251" s="829"/>
      <c r="P2251" s="832"/>
      <c r="Q2251" s="835"/>
      <c r="R2251" s="829"/>
      <c r="S2251" s="416" t="s">
        <v>173</v>
      </c>
      <c r="T2251" s="429" t="s">
        <v>192</v>
      </c>
      <c r="U2251" s="416" t="s">
        <v>171</v>
      </c>
      <c r="V2251" s="427">
        <v>27</v>
      </c>
      <c r="W2251" s="416" t="s">
        <v>170</v>
      </c>
      <c r="X2251" s="428">
        <f>X2250*Z2251</f>
        <v>51548.049746000004</v>
      </c>
      <c r="Y2251" s="416" t="s">
        <v>169</v>
      </c>
      <c r="Z2251" s="426">
        <v>0.21940000000000001</v>
      </c>
      <c r="AA2251" s="416" t="s">
        <v>169</v>
      </c>
      <c r="AB2251" s="426">
        <v>0.37990000000000002</v>
      </c>
      <c r="AC2251" s="497" t="s">
        <v>169</v>
      </c>
      <c r="AD2251" s="496">
        <v>0.57679999999999998</v>
      </c>
      <c r="AE2251" s="478" t="s">
        <v>169</v>
      </c>
      <c r="AF2251" s="477">
        <v>0.57679999999999998</v>
      </c>
      <c r="AG2251" s="463" t="s">
        <v>169</v>
      </c>
      <c r="AH2251" s="462">
        <v>1</v>
      </c>
      <c r="AI2251" s="781"/>
      <c r="AJ2251" s="782"/>
      <c r="AK2251" s="792"/>
      <c r="AL2251" s="792"/>
      <c r="AM2251" s="792"/>
      <c r="AN2251" s="792"/>
      <c r="AO2251" s="792"/>
      <c r="AP2251" s="895"/>
    </row>
    <row r="2252" spans="1:42" s="404" customFormat="1" ht="15" customHeight="1" x14ac:dyDescent="0.2">
      <c r="A2252" s="402"/>
      <c r="B2252" s="425" t="s">
        <v>733</v>
      </c>
      <c r="C2252" s="424" t="s">
        <v>840</v>
      </c>
      <c r="D2252" s="423" t="s">
        <v>705</v>
      </c>
      <c r="E2252" s="422" t="s">
        <v>50</v>
      </c>
      <c r="F2252" s="420">
        <v>43832</v>
      </c>
      <c r="G2252" s="420">
        <v>44196</v>
      </c>
      <c r="H2252" s="419">
        <v>2020</v>
      </c>
      <c r="I2252" s="418" t="s">
        <v>1934</v>
      </c>
      <c r="J2252" s="439" t="s">
        <v>160</v>
      </c>
      <c r="K2252" s="417" t="s">
        <v>808</v>
      </c>
      <c r="L2252" s="824"/>
      <c r="M2252" s="825"/>
      <c r="N2252" s="792"/>
      <c r="O2252" s="829"/>
      <c r="P2252" s="832"/>
      <c r="Q2252" s="835"/>
      <c r="R2252" s="829"/>
      <c r="S2252" s="416" t="s">
        <v>168</v>
      </c>
      <c r="T2252" s="427">
        <v>365</v>
      </c>
      <c r="U2252" s="416" t="s">
        <v>167</v>
      </c>
      <c r="V2252" s="427"/>
      <c r="W2252" s="816"/>
      <c r="X2252" s="817"/>
      <c r="Y2252" s="416" t="s">
        <v>166</v>
      </c>
      <c r="Z2252" s="426">
        <f>IF(Z2250="",Z2251-Z2249,Z2251-Z2250)</f>
        <v>0</v>
      </c>
      <c r="AA2252" s="416" t="s">
        <v>166</v>
      </c>
      <c r="AB2252" s="426">
        <f>IF(AB2250="",AB2251-AB2249,AB2251-AB2250)</f>
        <v>0</v>
      </c>
      <c r="AC2252" s="497" t="s">
        <v>166</v>
      </c>
      <c r="AD2252" s="496">
        <f>IF(AD2250="",AD2251-AD2249,AD2251-AD2250)</f>
        <v>0</v>
      </c>
      <c r="AE2252" s="478" t="s">
        <v>166</v>
      </c>
      <c r="AF2252" s="477">
        <f>IF(AF2250="",AF2251-AF2249,AF2251-AF2250)</f>
        <v>0</v>
      </c>
      <c r="AG2252" s="463" t="s">
        <v>166</v>
      </c>
      <c r="AH2252" s="462">
        <f>IF(AH2250="",AH2251-AH2249,AH2251-AH2250)</f>
        <v>0</v>
      </c>
      <c r="AI2252" s="781"/>
      <c r="AJ2252" s="782"/>
      <c r="AK2252" s="792"/>
      <c r="AL2252" s="792"/>
      <c r="AM2252" s="792"/>
      <c r="AN2252" s="792"/>
      <c r="AO2252" s="792"/>
      <c r="AP2252" s="895"/>
    </row>
    <row r="2253" spans="1:42" s="404" customFormat="1" ht="15" customHeight="1" x14ac:dyDescent="0.2">
      <c r="A2253" s="402"/>
      <c r="B2253" s="425" t="s">
        <v>733</v>
      </c>
      <c r="C2253" s="424" t="s">
        <v>840</v>
      </c>
      <c r="D2253" s="423" t="s">
        <v>705</v>
      </c>
      <c r="E2253" s="422" t="s">
        <v>50</v>
      </c>
      <c r="F2253" s="420">
        <v>43832</v>
      </c>
      <c r="G2253" s="420">
        <v>44196</v>
      </c>
      <c r="H2253" s="419">
        <v>2020</v>
      </c>
      <c r="I2253" s="418" t="s">
        <v>1934</v>
      </c>
      <c r="J2253" s="439" t="s">
        <v>160</v>
      </c>
      <c r="K2253" s="417" t="s">
        <v>808</v>
      </c>
      <c r="L2253" s="824"/>
      <c r="M2253" s="825"/>
      <c r="N2253" s="792"/>
      <c r="O2253" s="829"/>
      <c r="P2253" s="832"/>
      <c r="Q2253" s="835"/>
      <c r="R2253" s="829"/>
      <c r="S2253" s="416" t="s">
        <v>165</v>
      </c>
      <c r="T2253" s="415">
        <v>43832</v>
      </c>
      <c r="U2253" s="416" t="s">
        <v>164</v>
      </c>
      <c r="V2253" s="415">
        <v>44196</v>
      </c>
      <c r="W2253" s="816"/>
      <c r="X2253" s="817"/>
      <c r="Y2253" s="816"/>
      <c r="Z2253" s="817"/>
      <c r="AA2253" s="816"/>
      <c r="AB2253" s="817"/>
      <c r="AC2253" s="869"/>
      <c r="AD2253" s="870"/>
      <c r="AE2253" s="857"/>
      <c r="AF2253" s="858"/>
      <c r="AG2253" s="781"/>
      <c r="AH2253" s="782"/>
      <c r="AI2253" s="781"/>
      <c r="AJ2253" s="782"/>
      <c r="AK2253" s="792"/>
      <c r="AL2253" s="792"/>
      <c r="AM2253" s="792"/>
      <c r="AN2253" s="792"/>
      <c r="AO2253" s="792"/>
      <c r="AP2253" s="895"/>
    </row>
    <row r="2254" spans="1:42" s="404" customFormat="1" ht="15" customHeight="1" thickBot="1" x14ac:dyDescent="0.25">
      <c r="A2254" s="402"/>
      <c r="B2254" s="414" t="s">
        <v>733</v>
      </c>
      <c r="C2254" s="413" t="s">
        <v>840</v>
      </c>
      <c r="D2254" s="412" t="s">
        <v>705</v>
      </c>
      <c r="E2254" s="411" t="s">
        <v>50</v>
      </c>
      <c r="F2254" s="409">
        <v>43832</v>
      </c>
      <c r="G2254" s="409">
        <v>44196</v>
      </c>
      <c r="H2254" s="408">
        <v>2020</v>
      </c>
      <c r="I2254" s="407" t="s">
        <v>1934</v>
      </c>
      <c r="J2254" s="407" t="s">
        <v>160</v>
      </c>
      <c r="K2254" s="495" t="s">
        <v>808</v>
      </c>
      <c r="L2254" s="826"/>
      <c r="M2254" s="827"/>
      <c r="N2254" s="793"/>
      <c r="O2254" s="830"/>
      <c r="P2254" s="833"/>
      <c r="Q2254" s="836"/>
      <c r="R2254" s="830"/>
      <c r="S2254" s="406" t="s">
        <v>158</v>
      </c>
      <c r="T2254" s="451">
        <v>43832</v>
      </c>
      <c r="U2254" s="820"/>
      <c r="V2254" s="821"/>
      <c r="W2254" s="818"/>
      <c r="X2254" s="819"/>
      <c r="Y2254" s="818"/>
      <c r="Z2254" s="819"/>
      <c r="AA2254" s="818"/>
      <c r="AB2254" s="819"/>
      <c r="AC2254" s="871"/>
      <c r="AD2254" s="872"/>
      <c r="AE2254" s="859"/>
      <c r="AF2254" s="860"/>
      <c r="AG2254" s="783"/>
      <c r="AH2254" s="784"/>
      <c r="AI2254" s="783"/>
      <c r="AJ2254" s="784"/>
      <c r="AK2254" s="793"/>
      <c r="AL2254" s="793"/>
      <c r="AM2254" s="793"/>
      <c r="AN2254" s="793"/>
      <c r="AO2254" s="793"/>
      <c r="AP2254" s="896"/>
    </row>
    <row r="2255" spans="1:42" s="404" customFormat="1" ht="12.75" hidden="1" customHeight="1" thickTop="1" x14ac:dyDescent="0.2">
      <c r="A2255" s="402"/>
      <c r="B2255" s="445" t="s">
        <v>733</v>
      </c>
      <c r="C2255" s="444" t="s">
        <v>840</v>
      </c>
      <c r="D2255" s="443" t="s">
        <v>705</v>
      </c>
      <c r="E2255" s="442" t="s">
        <v>238</v>
      </c>
      <c r="F2255" s="440"/>
      <c r="G2255" s="440"/>
      <c r="H2255" s="419">
        <v>2020</v>
      </c>
      <c r="I2255" s="418"/>
      <c r="J2255" s="418" t="s">
        <v>987</v>
      </c>
      <c r="K2255" s="439" t="s">
        <v>808</v>
      </c>
      <c r="L2255" s="822" t="s">
        <v>844</v>
      </c>
      <c r="M2255" s="823"/>
      <c r="N2255" s="791" t="s">
        <v>280</v>
      </c>
      <c r="O2255" s="828" t="s">
        <v>325</v>
      </c>
      <c r="P2255" s="831">
        <v>2.5</v>
      </c>
      <c r="Q2255" s="834" t="s">
        <v>218</v>
      </c>
      <c r="R2255" s="828" t="s">
        <v>324</v>
      </c>
      <c r="S2255" s="434" t="s">
        <v>184</v>
      </c>
      <c r="T2255" s="438">
        <v>72988.297200000001</v>
      </c>
      <c r="U2255" s="434" t="s">
        <v>183</v>
      </c>
      <c r="V2255" s="437"/>
      <c r="W2255" s="434" t="s">
        <v>182</v>
      </c>
      <c r="X2255" s="436">
        <f>T2255</f>
        <v>72988.297200000001</v>
      </c>
      <c r="Y2255" s="434" t="s">
        <v>181</v>
      </c>
      <c r="Z2255" s="435"/>
      <c r="AA2255" s="434" t="s">
        <v>181</v>
      </c>
      <c r="AB2255" s="435"/>
      <c r="AC2255" s="434" t="s">
        <v>181</v>
      </c>
      <c r="AD2255" s="435"/>
      <c r="AE2255" s="480" t="s">
        <v>181</v>
      </c>
      <c r="AF2255" s="479"/>
      <c r="AG2255" s="466" t="s">
        <v>181</v>
      </c>
      <c r="AH2255" s="467"/>
      <c r="AI2255" s="466" t="s">
        <v>180</v>
      </c>
      <c r="AJ2255" s="465"/>
      <c r="AK2255" s="791" t="s">
        <v>842</v>
      </c>
      <c r="AL2255" s="791" t="s">
        <v>842</v>
      </c>
      <c r="AM2255" s="791" t="s">
        <v>842</v>
      </c>
      <c r="AN2255" s="791" t="s">
        <v>842</v>
      </c>
      <c r="AO2255" s="791" t="s">
        <v>842</v>
      </c>
      <c r="AP2255" s="791" t="s">
        <v>2145</v>
      </c>
    </row>
    <row r="2256" spans="1:42" s="404" customFormat="1" ht="15" hidden="1" customHeight="1" x14ac:dyDescent="0.2">
      <c r="A2256" s="402"/>
      <c r="B2256" s="425" t="s">
        <v>733</v>
      </c>
      <c r="C2256" s="424" t="s">
        <v>840</v>
      </c>
      <c r="D2256" s="423" t="s">
        <v>705</v>
      </c>
      <c r="E2256" s="422" t="s">
        <v>238</v>
      </c>
      <c r="F2256" s="420"/>
      <c r="G2256" s="420"/>
      <c r="H2256" s="419">
        <v>2020</v>
      </c>
      <c r="I2256" s="418"/>
      <c r="J2256" s="418" t="s">
        <v>987</v>
      </c>
      <c r="K2256" s="417" t="s">
        <v>808</v>
      </c>
      <c r="L2256" s="824"/>
      <c r="M2256" s="825"/>
      <c r="N2256" s="792"/>
      <c r="O2256" s="829"/>
      <c r="P2256" s="832"/>
      <c r="Q2256" s="835"/>
      <c r="R2256" s="829"/>
      <c r="S2256" s="416" t="s">
        <v>179</v>
      </c>
      <c r="T2256" s="432"/>
      <c r="U2256" s="416" t="s">
        <v>177</v>
      </c>
      <c r="V2256" s="415"/>
      <c r="W2256" s="416" t="s">
        <v>176</v>
      </c>
      <c r="X2256" s="428">
        <f>X2255</f>
        <v>72988.297200000001</v>
      </c>
      <c r="Y2256" s="416" t="s">
        <v>175</v>
      </c>
      <c r="Z2256" s="426"/>
      <c r="AA2256" s="416" t="s">
        <v>175</v>
      </c>
      <c r="AB2256" s="426"/>
      <c r="AC2256" s="416" t="s">
        <v>175</v>
      </c>
      <c r="AD2256" s="426"/>
      <c r="AE2256" s="478" t="s">
        <v>175</v>
      </c>
      <c r="AF2256" s="477"/>
      <c r="AG2256" s="463" t="s">
        <v>175</v>
      </c>
      <c r="AH2256" s="462"/>
      <c r="AI2256" s="463" t="s">
        <v>174</v>
      </c>
      <c r="AJ2256" s="464"/>
      <c r="AK2256" s="792"/>
      <c r="AL2256" s="792"/>
      <c r="AM2256" s="792"/>
      <c r="AN2256" s="792"/>
      <c r="AO2256" s="792"/>
      <c r="AP2256" s="792"/>
    </row>
    <row r="2257" spans="1:42" s="404" customFormat="1" ht="13.5" hidden="1" thickTop="1" x14ac:dyDescent="0.2">
      <c r="A2257" s="402"/>
      <c r="B2257" s="425" t="s">
        <v>733</v>
      </c>
      <c r="C2257" s="424" t="s">
        <v>840</v>
      </c>
      <c r="D2257" s="423" t="s">
        <v>705</v>
      </c>
      <c r="E2257" s="422" t="s">
        <v>238</v>
      </c>
      <c r="F2257" s="420"/>
      <c r="G2257" s="420"/>
      <c r="H2257" s="419">
        <v>2020</v>
      </c>
      <c r="I2257" s="418"/>
      <c r="J2257" s="418" t="s">
        <v>987</v>
      </c>
      <c r="K2257" s="417" t="s">
        <v>808</v>
      </c>
      <c r="L2257" s="824"/>
      <c r="M2257" s="825"/>
      <c r="N2257" s="792"/>
      <c r="O2257" s="829"/>
      <c r="P2257" s="832"/>
      <c r="Q2257" s="835"/>
      <c r="R2257" s="829"/>
      <c r="S2257" s="416" t="s">
        <v>173</v>
      </c>
      <c r="T2257" s="429"/>
      <c r="U2257" s="416" t="s">
        <v>171</v>
      </c>
      <c r="V2257" s="427"/>
      <c r="W2257" s="416" t="s">
        <v>170</v>
      </c>
      <c r="X2257" s="428"/>
      <c r="Y2257" s="416" t="s">
        <v>169</v>
      </c>
      <c r="Z2257" s="426"/>
      <c r="AA2257" s="416" t="s">
        <v>169</v>
      </c>
      <c r="AB2257" s="426"/>
      <c r="AC2257" s="416" t="s">
        <v>169</v>
      </c>
      <c r="AD2257" s="426"/>
      <c r="AE2257" s="478" t="s">
        <v>169</v>
      </c>
      <c r="AF2257" s="477"/>
      <c r="AG2257" s="463" t="s">
        <v>169</v>
      </c>
      <c r="AH2257" s="462"/>
      <c r="AI2257" s="781"/>
      <c r="AJ2257" s="782"/>
      <c r="AK2257" s="792"/>
      <c r="AL2257" s="792"/>
      <c r="AM2257" s="792"/>
      <c r="AN2257" s="792"/>
      <c r="AO2257" s="792"/>
      <c r="AP2257" s="792"/>
    </row>
    <row r="2258" spans="1:42" s="404" customFormat="1" ht="15" hidden="1" customHeight="1" x14ac:dyDescent="0.2">
      <c r="A2258" s="402"/>
      <c r="B2258" s="425" t="s">
        <v>733</v>
      </c>
      <c r="C2258" s="424" t="s">
        <v>840</v>
      </c>
      <c r="D2258" s="423" t="s">
        <v>705</v>
      </c>
      <c r="E2258" s="422" t="s">
        <v>238</v>
      </c>
      <c r="F2258" s="420"/>
      <c r="G2258" s="420"/>
      <c r="H2258" s="419">
        <v>2020</v>
      </c>
      <c r="I2258" s="418"/>
      <c r="J2258" s="418" t="s">
        <v>987</v>
      </c>
      <c r="K2258" s="417" t="s">
        <v>808</v>
      </c>
      <c r="L2258" s="824"/>
      <c r="M2258" s="825"/>
      <c r="N2258" s="792"/>
      <c r="O2258" s="829"/>
      <c r="P2258" s="832"/>
      <c r="Q2258" s="835"/>
      <c r="R2258" s="829"/>
      <c r="S2258" s="416" t="s">
        <v>168</v>
      </c>
      <c r="T2258" s="427"/>
      <c r="U2258" s="416" t="s">
        <v>167</v>
      </c>
      <c r="V2258" s="427"/>
      <c r="W2258" s="816"/>
      <c r="X2258" s="817"/>
      <c r="Y2258" s="416" t="s">
        <v>166</v>
      </c>
      <c r="Z2258" s="426">
        <f>IF(Z2256="",Z2257-Z2255,Z2257-Z2256)</f>
        <v>0</v>
      </c>
      <c r="AA2258" s="416" t="s">
        <v>166</v>
      </c>
      <c r="AB2258" s="426">
        <f>IF(AB2256="",AB2257-AB2255,AB2257-AB2256)</f>
        <v>0</v>
      </c>
      <c r="AC2258" s="416" t="s">
        <v>166</v>
      </c>
      <c r="AD2258" s="426">
        <f>IF(AD2256="",AD2257-AD2255,AD2257-AD2256)</f>
        <v>0</v>
      </c>
      <c r="AE2258" s="478" t="s">
        <v>166</v>
      </c>
      <c r="AF2258" s="477">
        <f>IF(AF2256="",AF2257-AF2255,AF2257-AF2256)</f>
        <v>0</v>
      </c>
      <c r="AG2258" s="463" t="s">
        <v>166</v>
      </c>
      <c r="AH2258" s="462">
        <f>IF(AH2256="",AH2257-AH2255,AH2257-AH2256)</f>
        <v>0</v>
      </c>
      <c r="AI2258" s="781"/>
      <c r="AJ2258" s="782"/>
      <c r="AK2258" s="792"/>
      <c r="AL2258" s="792"/>
      <c r="AM2258" s="792"/>
      <c r="AN2258" s="792"/>
      <c r="AO2258" s="792"/>
      <c r="AP2258" s="792"/>
    </row>
    <row r="2259" spans="1:42" s="404" customFormat="1" ht="15" hidden="1" customHeight="1" x14ac:dyDescent="0.2">
      <c r="A2259" s="402"/>
      <c r="B2259" s="425" t="s">
        <v>733</v>
      </c>
      <c r="C2259" s="424" t="s">
        <v>840</v>
      </c>
      <c r="D2259" s="423" t="s">
        <v>705</v>
      </c>
      <c r="E2259" s="422" t="s">
        <v>238</v>
      </c>
      <c r="F2259" s="420"/>
      <c r="G2259" s="420"/>
      <c r="H2259" s="419">
        <v>2020</v>
      </c>
      <c r="I2259" s="418"/>
      <c r="J2259" s="418" t="s">
        <v>987</v>
      </c>
      <c r="K2259" s="417" t="s">
        <v>808</v>
      </c>
      <c r="L2259" s="824"/>
      <c r="M2259" s="825"/>
      <c r="N2259" s="792"/>
      <c r="O2259" s="829"/>
      <c r="P2259" s="832"/>
      <c r="Q2259" s="835"/>
      <c r="R2259" s="829"/>
      <c r="S2259" s="416" t="s">
        <v>165</v>
      </c>
      <c r="T2259" s="415"/>
      <c r="U2259" s="416" t="s">
        <v>164</v>
      </c>
      <c r="V2259" s="415"/>
      <c r="W2259" s="816"/>
      <c r="X2259" s="817"/>
      <c r="Y2259" s="816"/>
      <c r="Z2259" s="817"/>
      <c r="AA2259" s="816"/>
      <c r="AB2259" s="817"/>
      <c r="AC2259" s="816"/>
      <c r="AD2259" s="817"/>
      <c r="AE2259" s="857"/>
      <c r="AF2259" s="858"/>
      <c r="AG2259" s="781"/>
      <c r="AH2259" s="782"/>
      <c r="AI2259" s="781"/>
      <c r="AJ2259" s="782"/>
      <c r="AK2259" s="792"/>
      <c r="AL2259" s="792"/>
      <c r="AM2259" s="792"/>
      <c r="AN2259" s="792"/>
      <c r="AO2259" s="792"/>
      <c r="AP2259" s="792"/>
    </row>
    <row r="2260" spans="1:42" s="404" customFormat="1" ht="15" hidden="1" customHeight="1" thickBot="1" x14ac:dyDescent="0.25">
      <c r="A2260" s="402"/>
      <c r="B2260" s="414" t="s">
        <v>733</v>
      </c>
      <c r="C2260" s="413" t="s">
        <v>840</v>
      </c>
      <c r="D2260" s="412" t="s">
        <v>705</v>
      </c>
      <c r="E2260" s="411" t="s">
        <v>238</v>
      </c>
      <c r="F2260" s="409"/>
      <c r="G2260" s="409"/>
      <c r="H2260" s="408">
        <v>2020</v>
      </c>
      <c r="I2260" s="407"/>
      <c r="J2260" s="407" t="s">
        <v>987</v>
      </c>
      <c r="K2260" s="495" t="s">
        <v>808</v>
      </c>
      <c r="L2260" s="826"/>
      <c r="M2260" s="827"/>
      <c r="N2260" s="793"/>
      <c r="O2260" s="830"/>
      <c r="P2260" s="833"/>
      <c r="Q2260" s="836"/>
      <c r="R2260" s="830"/>
      <c r="S2260" s="406" t="s">
        <v>158</v>
      </c>
      <c r="T2260" s="451"/>
      <c r="U2260" s="820"/>
      <c r="V2260" s="821"/>
      <c r="W2260" s="818"/>
      <c r="X2260" s="819"/>
      <c r="Y2260" s="818"/>
      <c r="Z2260" s="819"/>
      <c r="AA2260" s="818"/>
      <c r="AB2260" s="819"/>
      <c r="AC2260" s="818"/>
      <c r="AD2260" s="819"/>
      <c r="AE2260" s="859"/>
      <c r="AF2260" s="860"/>
      <c r="AG2260" s="783"/>
      <c r="AH2260" s="784"/>
      <c r="AI2260" s="783"/>
      <c r="AJ2260" s="784"/>
      <c r="AK2260" s="793"/>
      <c r="AL2260" s="793"/>
      <c r="AM2260" s="793"/>
      <c r="AN2260" s="793"/>
      <c r="AO2260" s="793"/>
      <c r="AP2260" s="793"/>
    </row>
    <row r="2261" spans="1:42" s="404" customFormat="1" ht="12.75" customHeight="1" thickTop="1" x14ac:dyDescent="0.2">
      <c r="A2261" s="402"/>
      <c r="B2261" s="445" t="s">
        <v>733</v>
      </c>
      <c r="C2261" s="444" t="s">
        <v>840</v>
      </c>
      <c r="D2261" s="443" t="s">
        <v>705</v>
      </c>
      <c r="E2261" s="442" t="s">
        <v>50</v>
      </c>
      <c r="F2261" s="440">
        <v>43832</v>
      </c>
      <c r="G2261" s="440">
        <v>44196</v>
      </c>
      <c r="H2261" s="419">
        <v>2020</v>
      </c>
      <c r="I2261" s="418" t="s">
        <v>1934</v>
      </c>
      <c r="J2261" s="439" t="s">
        <v>160</v>
      </c>
      <c r="K2261" s="439" t="s">
        <v>808</v>
      </c>
      <c r="L2261" s="822" t="s">
        <v>843</v>
      </c>
      <c r="M2261" s="823"/>
      <c r="N2261" s="791" t="s">
        <v>280</v>
      </c>
      <c r="O2261" s="828" t="s">
        <v>325</v>
      </c>
      <c r="P2261" s="831">
        <v>4.32</v>
      </c>
      <c r="Q2261" s="834" t="s">
        <v>218</v>
      </c>
      <c r="R2261" s="828" t="s">
        <v>200</v>
      </c>
      <c r="S2261" s="434" t="s">
        <v>184</v>
      </c>
      <c r="T2261" s="438">
        <v>405993.76</v>
      </c>
      <c r="U2261" s="434" t="s">
        <v>183</v>
      </c>
      <c r="V2261" s="437">
        <f>T2266+T2264-0.001</f>
        <v>44196.999000000003</v>
      </c>
      <c r="W2261" s="434" t="s">
        <v>182</v>
      </c>
      <c r="X2261" s="436">
        <f>T2261</f>
        <v>405993.76</v>
      </c>
      <c r="Y2261" s="434" t="s">
        <v>181</v>
      </c>
      <c r="Z2261" s="435">
        <v>0.4017</v>
      </c>
      <c r="AA2261" s="434" t="s">
        <v>181</v>
      </c>
      <c r="AB2261" s="435">
        <v>0.51039999999999996</v>
      </c>
      <c r="AC2261" s="499" t="s">
        <v>181</v>
      </c>
      <c r="AD2261" s="498">
        <v>0.59860000000000002</v>
      </c>
      <c r="AE2261" s="480" t="s">
        <v>181</v>
      </c>
      <c r="AF2261" s="479">
        <v>0.59860000000000002</v>
      </c>
      <c r="AG2261" s="466" t="s">
        <v>181</v>
      </c>
      <c r="AH2261" s="467">
        <v>1</v>
      </c>
      <c r="AI2261" s="466" t="s">
        <v>180</v>
      </c>
      <c r="AJ2261" s="465">
        <v>17</v>
      </c>
      <c r="AK2261" s="791" t="s">
        <v>813</v>
      </c>
      <c r="AL2261" s="791" t="s">
        <v>813</v>
      </c>
      <c r="AM2261" s="791" t="s">
        <v>813</v>
      </c>
      <c r="AN2261" s="791" t="s">
        <v>813</v>
      </c>
      <c r="AO2261" s="791" t="s">
        <v>813</v>
      </c>
      <c r="AP2261" s="894" t="s">
        <v>2143</v>
      </c>
    </row>
    <row r="2262" spans="1:42" s="404" customFormat="1" ht="15" customHeight="1" x14ac:dyDescent="0.2">
      <c r="A2262" s="402"/>
      <c r="B2262" s="425" t="s">
        <v>733</v>
      </c>
      <c r="C2262" s="424" t="s">
        <v>840</v>
      </c>
      <c r="D2262" s="423" t="s">
        <v>705</v>
      </c>
      <c r="E2262" s="422" t="s">
        <v>50</v>
      </c>
      <c r="F2262" s="420">
        <v>43832</v>
      </c>
      <c r="G2262" s="420">
        <v>44196</v>
      </c>
      <c r="H2262" s="419">
        <v>2020</v>
      </c>
      <c r="I2262" s="418" t="s">
        <v>1934</v>
      </c>
      <c r="J2262" s="439" t="s">
        <v>160</v>
      </c>
      <c r="K2262" s="417" t="s">
        <v>808</v>
      </c>
      <c r="L2262" s="824"/>
      <c r="M2262" s="825"/>
      <c r="N2262" s="792"/>
      <c r="O2262" s="829"/>
      <c r="P2262" s="832"/>
      <c r="Q2262" s="835"/>
      <c r="R2262" s="829"/>
      <c r="S2262" s="416" t="s">
        <v>179</v>
      </c>
      <c r="T2262" s="432" t="s">
        <v>812</v>
      </c>
      <c r="U2262" s="416" t="s">
        <v>177</v>
      </c>
      <c r="V2262" s="415">
        <f>V2261+V2263+V2264</f>
        <v>44223.999000000003</v>
      </c>
      <c r="W2262" s="416" t="s">
        <v>176</v>
      </c>
      <c r="X2262" s="428">
        <f>X2261</f>
        <v>405993.76</v>
      </c>
      <c r="Y2262" s="416" t="s">
        <v>175</v>
      </c>
      <c r="Z2262" s="426"/>
      <c r="AA2262" s="416" t="s">
        <v>175</v>
      </c>
      <c r="AB2262" s="426"/>
      <c r="AC2262" s="497" t="s">
        <v>175</v>
      </c>
      <c r="AD2262" s="496"/>
      <c r="AE2262" s="478" t="s">
        <v>175</v>
      </c>
      <c r="AF2262" s="477"/>
      <c r="AG2262" s="463" t="s">
        <v>175</v>
      </c>
      <c r="AH2262" s="462"/>
      <c r="AI2262" s="463" t="s">
        <v>174</v>
      </c>
      <c r="AJ2262" s="464">
        <v>374</v>
      </c>
      <c r="AK2262" s="792"/>
      <c r="AL2262" s="792"/>
      <c r="AM2262" s="792"/>
      <c r="AN2262" s="792"/>
      <c r="AO2262" s="792"/>
      <c r="AP2262" s="895"/>
    </row>
    <row r="2263" spans="1:42" s="404" customFormat="1" x14ac:dyDescent="0.2">
      <c r="A2263" s="402"/>
      <c r="B2263" s="425" t="s">
        <v>733</v>
      </c>
      <c r="C2263" s="424" t="s">
        <v>840</v>
      </c>
      <c r="D2263" s="423" t="s">
        <v>705</v>
      </c>
      <c r="E2263" s="422" t="s">
        <v>50</v>
      </c>
      <c r="F2263" s="420">
        <v>43832</v>
      </c>
      <c r="G2263" s="420">
        <v>44196</v>
      </c>
      <c r="H2263" s="419">
        <v>2020</v>
      </c>
      <c r="I2263" s="418" t="s">
        <v>1934</v>
      </c>
      <c r="J2263" s="439" t="s">
        <v>160</v>
      </c>
      <c r="K2263" s="417" t="s">
        <v>808</v>
      </c>
      <c r="L2263" s="824"/>
      <c r="M2263" s="825"/>
      <c r="N2263" s="792"/>
      <c r="O2263" s="829"/>
      <c r="P2263" s="832"/>
      <c r="Q2263" s="835"/>
      <c r="R2263" s="829"/>
      <c r="S2263" s="416" t="s">
        <v>173</v>
      </c>
      <c r="T2263" s="429" t="s">
        <v>192</v>
      </c>
      <c r="U2263" s="416" t="s">
        <v>171</v>
      </c>
      <c r="V2263" s="427">
        <v>27</v>
      </c>
      <c r="W2263" s="416" t="s">
        <v>170</v>
      </c>
      <c r="X2263" s="428">
        <f>X2262*Z2263</f>
        <v>163087.69339200002</v>
      </c>
      <c r="Y2263" s="416" t="s">
        <v>169</v>
      </c>
      <c r="Z2263" s="426">
        <v>0.4017</v>
      </c>
      <c r="AA2263" s="416" t="s">
        <v>169</v>
      </c>
      <c r="AB2263" s="426">
        <v>0.51039999999999996</v>
      </c>
      <c r="AC2263" s="497" t="s">
        <v>169</v>
      </c>
      <c r="AD2263" s="496">
        <v>0.59860000000000002</v>
      </c>
      <c r="AE2263" s="478" t="s">
        <v>169</v>
      </c>
      <c r="AF2263" s="477">
        <v>0.59860000000000002</v>
      </c>
      <c r="AG2263" s="463" t="s">
        <v>169</v>
      </c>
      <c r="AH2263" s="462">
        <v>1</v>
      </c>
      <c r="AI2263" s="781"/>
      <c r="AJ2263" s="782"/>
      <c r="AK2263" s="792"/>
      <c r="AL2263" s="792"/>
      <c r="AM2263" s="792"/>
      <c r="AN2263" s="792"/>
      <c r="AO2263" s="792"/>
      <c r="AP2263" s="895"/>
    </row>
    <row r="2264" spans="1:42" s="404" customFormat="1" ht="15" customHeight="1" x14ac:dyDescent="0.2">
      <c r="A2264" s="402"/>
      <c r="B2264" s="425" t="s">
        <v>733</v>
      </c>
      <c r="C2264" s="424" t="s">
        <v>840</v>
      </c>
      <c r="D2264" s="423" t="s">
        <v>705</v>
      </c>
      <c r="E2264" s="422" t="s">
        <v>50</v>
      </c>
      <c r="F2264" s="420">
        <v>43832</v>
      </c>
      <c r="G2264" s="420">
        <v>44196</v>
      </c>
      <c r="H2264" s="419">
        <v>2020</v>
      </c>
      <c r="I2264" s="418" t="s">
        <v>1934</v>
      </c>
      <c r="J2264" s="439" t="s">
        <v>160</v>
      </c>
      <c r="K2264" s="417" t="s">
        <v>808</v>
      </c>
      <c r="L2264" s="824"/>
      <c r="M2264" s="825"/>
      <c r="N2264" s="792"/>
      <c r="O2264" s="829"/>
      <c r="P2264" s="832"/>
      <c r="Q2264" s="835"/>
      <c r="R2264" s="829"/>
      <c r="S2264" s="416" t="s">
        <v>168</v>
      </c>
      <c r="T2264" s="427">
        <v>365</v>
      </c>
      <c r="U2264" s="416" t="s">
        <v>167</v>
      </c>
      <c r="V2264" s="427"/>
      <c r="W2264" s="816"/>
      <c r="X2264" s="817"/>
      <c r="Y2264" s="416" t="s">
        <v>166</v>
      </c>
      <c r="Z2264" s="426">
        <f>IF(Z2262="",Z2263-Z2261,Z2263-Z2262)</f>
        <v>0</v>
      </c>
      <c r="AA2264" s="416" t="s">
        <v>166</v>
      </c>
      <c r="AB2264" s="426">
        <f>IF(AB2262="",AB2263-AB2261,AB2263-AB2262)</f>
        <v>0</v>
      </c>
      <c r="AC2264" s="497" t="s">
        <v>166</v>
      </c>
      <c r="AD2264" s="496">
        <f>IF(AD2262="",AD2263-AD2261,AD2263-AD2262)</f>
        <v>0</v>
      </c>
      <c r="AE2264" s="478" t="s">
        <v>166</v>
      </c>
      <c r="AF2264" s="477">
        <f>IF(AF2262="",AF2263-AF2261,AF2263-AF2262)</f>
        <v>0</v>
      </c>
      <c r="AG2264" s="463" t="s">
        <v>166</v>
      </c>
      <c r="AH2264" s="462">
        <f>IF(AH2262="",AH2263-AH2261,AH2263-AH2262)</f>
        <v>0</v>
      </c>
      <c r="AI2264" s="781"/>
      <c r="AJ2264" s="782"/>
      <c r="AK2264" s="792"/>
      <c r="AL2264" s="792"/>
      <c r="AM2264" s="792"/>
      <c r="AN2264" s="792"/>
      <c r="AO2264" s="792"/>
      <c r="AP2264" s="895"/>
    </row>
    <row r="2265" spans="1:42" s="404" customFormat="1" ht="15" customHeight="1" x14ac:dyDescent="0.2">
      <c r="A2265" s="402"/>
      <c r="B2265" s="425" t="s">
        <v>733</v>
      </c>
      <c r="C2265" s="424" t="s">
        <v>840</v>
      </c>
      <c r="D2265" s="423" t="s">
        <v>705</v>
      </c>
      <c r="E2265" s="422" t="s">
        <v>50</v>
      </c>
      <c r="F2265" s="420">
        <v>43832</v>
      </c>
      <c r="G2265" s="420">
        <v>44196</v>
      </c>
      <c r="H2265" s="419">
        <v>2020</v>
      </c>
      <c r="I2265" s="418" t="s">
        <v>1934</v>
      </c>
      <c r="J2265" s="439" t="s">
        <v>160</v>
      </c>
      <c r="K2265" s="417" t="s">
        <v>808</v>
      </c>
      <c r="L2265" s="824"/>
      <c r="M2265" s="825"/>
      <c r="N2265" s="792"/>
      <c r="O2265" s="829"/>
      <c r="P2265" s="832"/>
      <c r="Q2265" s="835"/>
      <c r="R2265" s="829"/>
      <c r="S2265" s="416" t="s">
        <v>165</v>
      </c>
      <c r="T2265" s="415">
        <v>43832</v>
      </c>
      <c r="U2265" s="416" t="s">
        <v>164</v>
      </c>
      <c r="V2265" s="415">
        <v>44196</v>
      </c>
      <c r="W2265" s="816"/>
      <c r="X2265" s="817"/>
      <c r="Y2265" s="816"/>
      <c r="Z2265" s="817"/>
      <c r="AA2265" s="816"/>
      <c r="AB2265" s="817"/>
      <c r="AC2265" s="869"/>
      <c r="AD2265" s="870"/>
      <c r="AE2265" s="857"/>
      <c r="AF2265" s="858"/>
      <c r="AG2265" s="781"/>
      <c r="AH2265" s="782"/>
      <c r="AI2265" s="781"/>
      <c r="AJ2265" s="782"/>
      <c r="AK2265" s="792"/>
      <c r="AL2265" s="792"/>
      <c r="AM2265" s="792"/>
      <c r="AN2265" s="792"/>
      <c r="AO2265" s="792"/>
      <c r="AP2265" s="895"/>
    </row>
    <row r="2266" spans="1:42" s="404" customFormat="1" ht="15" customHeight="1" thickBot="1" x14ac:dyDescent="0.25">
      <c r="A2266" s="402"/>
      <c r="B2266" s="414" t="s">
        <v>733</v>
      </c>
      <c r="C2266" s="413" t="s">
        <v>840</v>
      </c>
      <c r="D2266" s="412" t="s">
        <v>705</v>
      </c>
      <c r="E2266" s="411" t="s">
        <v>50</v>
      </c>
      <c r="F2266" s="409">
        <v>43832</v>
      </c>
      <c r="G2266" s="409">
        <v>44196</v>
      </c>
      <c r="H2266" s="408">
        <v>2020</v>
      </c>
      <c r="I2266" s="407" t="s">
        <v>1934</v>
      </c>
      <c r="J2266" s="407" t="s">
        <v>160</v>
      </c>
      <c r="K2266" s="495" t="s">
        <v>808</v>
      </c>
      <c r="L2266" s="826"/>
      <c r="M2266" s="827"/>
      <c r="N2266" s="793"/>
      <c r="O2266" s="830"/>
      <c r="P2266" s="833"/>
      <c r="Q2266" s="836"/>
      <c r="R2266" s="830"/>
      <c r="S2266" s="406" t="s">
        <v>158</v>
      </c>
      <c r="T2266" s="451">
        <v>43832</v>
      </c>
      <c r="U2266" s="820"/>
      <c r="V2266" s="821"/>
      <c r="W2266" s="818"/>
      <c r="X2266" s="819"/>
      <c r="Y2266" s="818"/>
      <c r="Z2266" s="819"/>
      <c r="AA2266" s="818"/>
      <c r="AB2266" s="819"/>
      <c r="AC2266" s="871"/>
      <c r="AD2266" s="872"/>
      <c r="AE2266" s="859"/>
      <c r="AF2266" s="860"/>
      <c r="AG2266" s="783"/>
      <c r="AH2266" s="784"/>
      <c r="AI2266" s="783"/>
      <c r="AJ2266" s="784"/>
      <c r="AK2266" s="793"/>
      <c r="AL2266" s="793"/>
      <c r="AM2266" s="793"/>
      <c r="AN2266" s="793"/>
      <c r="AO2266" s="793"/>
      <c r="AP2266" s="896"/>
    </row>
    <row r="2267" spans="1:42" s="404" customFormat="1" ht="12.75" hidden="1" customHeight="1" thickTop="1" x14ac:dyDescent="0.2">
      <c r="A2267" s="402"/>
      <c r="B2267" s="445" t="s">
        <v>733</v>
      </c>
      <c r="C2267" s="444" t="s">
        <v>840</v>
      </c>
      <c r="D2267" s="443" t="s">
        <v>705</v>
      </c>
      <c r="E2267" s="442" t="s">
        <v>238</v>
      </c>
      <c r="F2267" s="440"/>
      <c r="G2267" s="440"/>
      <c r="H2267" s="419">
        <v>2020</v>
      </c>
      <c r="I2267" s="418"/>
      <c r="J2267" s="418" t="s">
        <v>987</v>
      </c>
      <c r="K2267" s="439" t="s">
        <v>808</v>
      </c>
      <c r="L2267" s="822" t="s">
        <v>843</v>
      </c>
      <c r="M2267" s="823"/>
      <c r="N2267" s="791" t="s">
        <v>280</v>
      </c>
      <c r="O2267" s="828" t="s">
        <v>325</v>
      </c>
      <c r="P2267" s="831">
        <v>4.32</v>
      </c>
      <c r="Q2267" s="834" t="s">
        <v>218</v>
      </c>
      <c r="R2267" s="828" t="s">
        <v>324</v>
      </c>
      <c r="S2267" s="434" t="s">
        <v>184</v>
      </c>
      <c r="T2267" s="438">
        <v>101241.8316</v>
      </c>
      <c r="U2267" s="434" t="s">
        <v>183</v>
      </c>
      <c r="V2267" s="437"/>
      <c r="W2267" s="434" t="s">
        <v>182</v>
      </c>
      <c r="X2267" s="436">
        <f>T2267</f>
        <v>101241.8316</v>
      </c>
      <c r="Y2267" s="434" t="s">
        <v>181</v>
      </c>
      <c r="Z2267" s="435"/>
      <c r="AA2267" s="434" t="s">
        <v>181</v>
      </c>
      <c r="AB2267" s="435"/>
      <c r="AC2267" s="434" t="s">
        <v>181</v>
      </c>
      <c r="AD2267" s="435"/>
      <c r="AE2267" s="480" t="s">
        <v>181</v>
      </c>
      <c r="AF2267" s="479"/>
      <c r="AG2267" s="466" t="s">
        <v>181</v>
      </c>
      <c r="AH2267" s="467"/>
      <c r="AI2267" s="466" t="s">
        <v>180</v>
      </c>
      <c r="AJ2267" s="465"/>
      <c r="AK2267" s="791" t="s">
        <v>842</v>
      </c>
      <c r="AL2267" s="791" t="s">
        <v>842</v>
      </c>
      <c r="AM2267" s="791" t="s">
        <v>842</v>
      </c>
      <c r="AN2267" s="791" t="s">
        <v>842</v>
      </c>
      <c r="AO2267" s="791" t="s">
        <v>842</v>
      </c>
      <c r="AP2267" s="791" t="s">
        <v>2146</v>
      </c>
    </row>
    <row r="2268" spans="1:42" s="404" customFormat="1" ht="15" hidden="1" customHeight="1" x14ac:dyDescent="0.2">
      <c r="A2268" s="402"/>
      <c r="B2268" s="425" t="s">
        <v>733</v>
      </c>
      <c r="C2268" s="424" t="s">
        <v>840</v>
      </c>
      <c r="D2268" s="423" t="s">
        <v>705</v>
      </c>
      <c r="E2268" s="422" t="s">
        <v>238</v>
      </c>
      <c r="F2268" s="420"/>
      <c r="G2268" s="420"/>
      <c r="H2268" s="419">
        <v>2020</v>
      </c>
      <c r="I2268" s="418"/>
      <c r="J2268" s="418" t="s">
        <v>987</v>
      </c>
      <c r="K2268" s="417" t="s">
        <v>808</v>
      </c>
      <c r="L2268" s="824"/>
      <c r="M2268" s="825"/>
      <c r="N2268" s="792"/>
      <c r="O2268" s="829"/>
      <c r="P2268" s="832"/>
      <c r="Q2268" s="835"/>
      <c r="R2268" s="829"/>
      <c r="S2268" s="416" t="s">
        <v>179</v>
      </c>
      <c r="T2268" s="432" t="s">
        <v>841</v>
      </c>
      <c r="U2268" s="416" t="s">
        <v>177</v>
      </c>
      <c r="V2268" s="415"/>
      <c r="W2268" s="416" t="s">
        <v>176</v>
      </c>
      <c r="X2268" s="428">
        <f>X2267</f>
        <v>101241.8316</v>
      </c>
      <c r="Y2268" s="416" t="s">
        <v>175</v>
      </c>
      <c r="Z2268" s="426"/>
      <c r="AA2268" s="416" t="s">
        <v>175</v>
      </c>
      <c r="AB2268" s="426"/>
      <c r="AC2268" s="416" t="s">
        <v>175</v>
      </c>
      <c r="AD2268" s="426"/>
      <c r="AE2268" s="478" t="s">
        <v>175</v>
      </c>
      <c r="AF2268" s="477"/>
      <c r="AG2268" s="463" t="s">
        <v>175</v>
      </c>
      <c r="AH2268" s="462"/>
      <c r="AI2268" s="463" t="s">
        <v>174</v>
      </c>
      <c r="AJ2268" s="464"/>
      <c r="AK2268" s="792"/>
      <c r="AL2268" s="792"/>
      <c r="AM2268" s="792"/>
      <c r="AN2268" s="792"/>
      <c r="AO2268" s="792"/>
      <c r="AP2268" s="792"/>
    </row>
    <row r="2269" spans="1:42" s="404" customFormat="1" ht="13.5" hidden="1" thickTop="1" x14ac:dyDescent="0.2">
      <c r="A2269" s="402"/>
      <c r="B2269" s="425" t="s">
        <v>733</v>
      </c>
      <c r="C2269" s="424" t="s">
        <v>840</v>
      </c>
      <c r="D2269" s="423" t="s">
        <v>705</v>
      </c>
      <c r="E2269" s="422" t="s">
        <v>238</v>
      </c>
      <c r="F2269" s="420"/>
      <c r="G2269" s="420"/>
      <c r="H2269" s="419">
        <v>2020</v>
      </c>
      <c r="I2269" s="418"/>
      <c r="J2269" s="418" t="s">
        <v>987</v>
      </c>
      <c r="K2269" s="417" t="s">
        <v>808</v>
      </c>
      <c r="L2269" s="824"/>
      <c r="M2269" s="825"/>
      <c r="N2269" s="792"/>
      <c r="O2269" s="829"/>
      <c r="P2269" s="832"/>
      <c r="Q2269" s="835"/>
      <c r="R2269" s="829"/>
      <c r="S2269" s="416" t="s">
        <v>173</v>
      </c>
      <c r="T2269" s="429"/>
      <c r="U2269" s="416" t="s">
        <v>171</v>
      </c>
      <c r="V2269" s="427"/>
      <c r="W2269" s="416" t="s">
        <v>170</v>
      </c>
      <c r="X2269" s="428"/>
      <c r="Y2269" s="416" t="s">
        <v>169</v>
      </c>
      <c r="Z2269" s="426"/>
      <c r="AA2269" s="416" t="s">
        <v>169</v>
      </c>
      <c r="AB2269" s="426"/>
      <c r="AC2269" s="416" t="s">
        <v>169</v>
      </c>
      <c r="AD2269" s="426"/>
      <c r="AE2269" s="478" t="s">
        <v>169</v>
      </c>
      <c r="AF2269" s="477"/>
      <c r="AG2269" s="463" t="s">
        <v>169</v>
      </c>
      <c r="AH2269" s="462"/>
      <c r="AI2269" s="781"/>
      <c r="AJ2269" s="782"/>
      <c r="AK2269" s="792"/>
      <c r="AL2269" s="792"/>
      <c r="AM2269" s="792"/>
      <c r="AN2269" s="792"/>
      <c r="AO2269" s="792"/>
      <c r="AP2269" s="792"/>
    </row>
    <row r="2270" spans="1:42" s="404" customFormat="1" ht="15" hidden="1" customHeight="1" x14ac:dyDescent="0.2">
      <c r="A2270" s="402"/>
      <c r="B2270" s="425" t="s">
        <v>733</v>
      </c>
      <c r="C2270" s="424" t="s">
        <v>840</v>
      </c>
      <c r="D2270" s="423" t="s">
        <v>705</v>
      </c>
      <c r="E2270" s="422" t="s">
        <v>238</v>
      </c>
      <c r="F2270" s="420"/>
      <c r="G2270" s="420"/>
      <c r="H2270" s="419">
        <v>2020</v>
      </c>
      <c r="I2270" s="418"/>
      <c r="J2270" s="418" t="s">
        <v>987</v>
      </c>
      <c r="K2270" s="417" t="s">
        <v>808</v>
      </c>
      <c r="L2270" s="824"/>
      <c r="M2270" s="825"/>
      <c r="N2270" s="792"/>
      <c r="O2270" s="829"/>
      <c r="P2270" s="832"/>
      <c r="Q2270" s="835"/>
      <c r="R2270" s="829"/>
      <c r="S2270" s="416" t="s">
        <v>168</v>
      </c>
      <c r="T2270" s="427"/>
      <c r="U2270" s="416" t="s">
        <v>167</v>
      </c>
      <c r="V2270" s="427"/>
      <c r="W2270" s="816"/>
      <c r="X2270" s="817"/>
      <c r="Y2270" s="416" t="s">
        <v>166</v>
      </c>
      <c r="Z2270" s="426">
        <f>IF(Z2268="",Z2269-Z2267,Z2269-Z2268)</f>
        <v>0</v>
      </c>
      <c r="AA2270" s="416" t="s">
        <v>166</v>
      </c>
      <c r="AB2270" s="426">
        <f>IF(AB2268="",AB2269-AB2267,AB2269-AB2268)</f>
        <v>0</v>
      </c>
      <c r="AC2270" s="416" t="s">
        <v>166</v>
      </c>
      <c r="AD2270" s="426">
        <f>IF(AD2268="",AD2269-AD2267,AD2269-AD2268)</f>
        <v>0</v>
      </c>
      <c r="AE2270" s="478" t="s">
        <v>166</v>
      </c>
      <c r="AF2270" s="477">
        <f>IF(AF2268="",AF2269-AF2267,AF2269-AF2268)</f>
        <v>0</v>
      </c>
      <c r="AG2270" s="463" t="s">
        <v>166</v>
      </c>
      <c r="AH2270" s="462">
        <f>IF(AH2268="",AH2269-AH2267,AH2269-AH2268)</f>
        <v>0</v>
      </c>
      <c r="AI2270" s="781"/>
      <c r="AJ2270" s="782"/>
      <c r="AK2270" s="792"/>
      <c r="AL2270" s="792"/>
      <c r="AM2270" s="792"/>
      <c r="AN2270" s="792"/>
      <c r="AO2270" s="792"/>
      <c r="AP2270" s="792"/>
    </row>
    <row r="2271" spans="1:42" s="404" customFormat="1" ht="15" hidden="1" customHeight="1" x14ac:dyDescent="0.2">
      <c r="A2271" s="402"/>
      <c r="B2271" s="425" t="s">
        <v>733</v>
      </c>
      <c r="C2271" s="424" t="s">
        <v>840</v>
      </c>
      <c r="D2271" s="423" t="s">
        <v>705</v>
      </c>
      <c r="E2271" s="422" t="s">
        <v>238</v>
      </c>
      <c r="F2271" s="420"/>
      <c r="G2271" s="420"/>
      <c r="H2271" s="419">
        <v>2020</v>
      </c>
      <c r="I2271" s="418"/>
      <c r="J2271" s="418" t="s">
        <v>987</v>
      </c>
      <c r="K2271" s="417" t="s">
        <v>808</v>
      </c>
      <c r="L2271" s="824"/>
      <c r="M2271" s="825"/>
      <c r="N2271" s="792"/>
      <c r="O2271" s="829"/>
      <c r="P2271" s="832"/>
      <c r="Q2271" s="835"/>
      <c r="R2271" s="829"/>
      <c r="S2271" s="416" t="s">
        <v>165</v>
      </c>
      <c r="T2271" s="415"/>
      <c r="U2271" s="416" t="s">
        <v>164</v>
      </c>
      <c r="V2271" s="415"/>
      <c r="W2271" s="816"/>
      <c r="X2271" s="817"/>
      <c r="Y2271" s="816"/>
      <c r="Z2271" s="817"/>
      <c r="AA2271" s="816"/>
      <c r="AB2271" s="817"/>
      <c r="AC2271" s="816"/>
      <c r="AD2271" s="817"/>
      <c r="AE2271" s="857"/>
      <c r="AF2271" s="858"/>
      <c r="AG2271" s="781"/>
      <c r="AH2271" s="782"/>
      <c r="AI2271" s="781"/>
      <c r="AJ2271" s="782"/>
      <c r="AK2271" s="792"/>
      <c r="AL2271" s="792"/>
      <c r="AM2271" s="792"/>
      <c r="AN2271" s="792"/>
      <c r="AO2271" s="792"/>
      <c r="AP2271" s="792"/>
    </row>
    <row r="2272" spans="1:42" s="404" customFormat="1" ht="15" hidden="1" customHeight="1" thickBot="1" x14ac:dyDescent="0.25">
      <c r="A2272" s="402"/>
      <c r="B2272" s="414" t="s">
        <v>733</v>
      </c>
      <c r="C2272" s="413" t="s">
        <v>840</v>
      </c>
      <c r="D2272" s="412" t="s">
        <v>705</v>
      </c>
      <c r="E2272" s="411" t="s">
        <v>238</v>
      </c>
      <c r="F2272" s="409"/>
      <c r="G2272" s="409"/>
      <c r="H2272" s="408">
        <v>2020</v>
      </c>
      <c r="I2272" s="407"/>
      <c r="J2272" s="407" t="s">
        <v>987</v>
      </c>
      <c r="K2272" s="495" t="s">
        <v>808</v>
      </c>
      <c r="L2272" s="826"/>
      <c r="M2272" s="827"/>
      <c r="N2272" s="793"/>
      <c r="O2272" s="830"/>
      <c r="P2272" s="833"/>
      <c r="Q2272" s="836"/>
      <c r="R2272" s="830"/>
      <c r="S2272" s="406" t="s">
        <v>158</v>
      </c>
      <c r="T2272" s="451"/>
      <c r="U2272" s="820"/>
      <c r="V2272" s="821"/>
      <c r="W2272" s="818"/>
      <c r="X2272" s="819"/>
      <c r="Y2272" s="818"/>
      <c r="Z2272" s="819"/>
      <c r="AA2272" s="818"/>
      <c r="AB2272" s="819"/>
      <c r="AC2272" s="818"/>
      <c r="AD2272" s="819"/>
      <c r="AE2272" s="859"/>
      <c r="AF2272" s="860"/>
      <c r="AG2272" s="783"/>
      <c r="AH2272" s="784"/>
      <c r="AI2272" s="783"/>
      <c r="AJ2272" s="784"/>
      <c r="AK2272" s="793"/>
      <c r="AL2272" s="793"/>
      <c r="AM2272" s="793"/>
      <c r="AN2272" s="793"/>
      <c r="AO2272" s="793"/>
      <c r="AP2272" s="793"/>
    </row>
    <row r="2273" spans="1:42" s="404" customFormat="1" ht="12.75" customHeight="1" thickTop="1" x14ac:dyDescent="0.2">
      <c r="A2273" s="402"/>
      <c r="B2273" s="445" t="s">
        <v>733</v>
      </c>
      <c r="C2273" s="444" t="s">
        <v>823</v>
      </c>
      <c r="D2273" s="443" t="s">
        <v>705</v>
      </c>
      <c r="E2273" s="442" t="s">
        <v>50</v>
      </c>
      <c r="F2273" s="440">
        <v>43832</v>
      </c>
      <c r="G2273" s="440">
        <v>44196</v>
      </c>
      <c r="H2273" s="419">
        <v>2020</v>
      </c>
      <c r="I2273" s="418" t="s">
        <v>1934</v>
      </c>
      <c r="J2273" s="439" t="s">
        <v>160</v>
      </c>
      <c r="K2273" s="439" t="s">
        <v>808</v>
      </c>
      <c r="L2273" s="822" t="s">
        <v>839</v>
      </c>
      <c r="M2273" s="823"/>
      <c r="N2273" s="791" t="s">
        <v>280</v>
      </c>
      <c r="O2273" s="828" t="s">
        <v>325</v>
      </c>
      <c r="P2273" s="831"/>
      <c r="Q2273" s="834" t="s">
        <v>218</v>
      </c>
      <c r="R2273" s="828" t="s">
        <v>200</v>
      </c>
      <c r="S2273" s="434" t="s">
        <v>184</v>
      </c>
      <c r="T2273" s="438">
        <v>505304.26699999999</v>
      </c>
      <c r="U2273" s="434" t="s">
        <v>183</v>
      </c>
      <c r="V2273" s="437">
        <f>T2278+T2276-0.001</f>
        <v>44210.999000000003</v>
      </c>
      <c r="W2273" s="434" t="s">
        <v>182</v>
      </c>
      <c r="X2273" s="436">
        <f>T2273</f>
        <v>505304.26699999999</v>
      </c>
      <c r="Y2273" s="434" t="s">
        <v>181</v>
      </c>
      <c r="Z2273" s="435">
        <v>0.49180000000000001</v>
      </c>
      <c r="AA2273" s="434" t="s">
        <v>181</v>
      </c>
      <c r="AB2273" s="435">
        <v>0.49180000000000001</v>
      </c>
      <c r="AC2273" s="503" t="s">
        <v>181</v>
      </c>
      <c r="AD2273" s="502">
        <v>0.54779999999999995</v>
      </c>
      <c r="AE2273" s="480" t="s">
        <v>181</v>
      </c>
      <c r="AF2273" s="479">
        <v>0.54779999999999995</v>
      </c>
      <c r="AG2273" s="466" t="s">
        <v>181</v>
      </c>
      <c r="AH2273" s="467">
        <v>1</v>
      </c>
      <c r="AI2273" s="466" t="s">
        <v>180</v>
      </c>
      <c r="AJ2273" s="465">
        <v>14</v>
      </c>
      <c r="AK2273" s="791" t="s">
        <v>813</v>
      </c>
      <c r="AL2273" s="791" t="s">
        <v>813</v>
      </c>
      <c r="AM2273" s="791" t="s">
        <v>813</v>
      </c>
      <c r="AN2273" s="791" t="s">
        <v>813</v>
      </c>
      <c r="AO2273" s="791" t="s">
        <v>813</v>
      </c>
      <c r="AP2273" s="894" t="s">
        <v>2143</v>
      </c>
    </row>
    <row r="2274" spans="1:42" s="404" customFormat="1" ht="15" customHeight="1" x14ac:dyDescent="0.2">
      <c r="A2274" s="402"/>
      <c r="B2274" s="425" t="s">
        <v>733</v>
      </c>
      <c r="C2274" s="424" t="s">
        <v>823</v>
      </c>
      <c r="D2274" s="423" t="s">
        <v>705</v>
      </c>
      <c r="E2274" s="422" t="s">
        <v>50</v>
      </c>
      <c r="F2274" s="420">
        <v>43832</v>
      </c>
      <c r="G2274" s="420">
        <v>44196</v>
      </c>
      <c r="H2274" s="419">
        <v>2020</v>
      </c>
      <c r="I2274" s="418" t="s">
        <v>1934</v>
      </c>
      <c r="J2274" s="439" t="s">
        <v>160</v>
      </c>
      <c r="K2274" s="417" t="s">
        <v>808</v>
      </c>
      <c r="L2274" s="824"/>
      <c r="M2274" s="825"/>
      <c r="N2274" s="792"/>
      <c r="O2274" s="829"/>
      <c r="P2274" s="832"/>
      <c r="Q2274" s="835"/>
      <c r="R2274" s="829"/>
      <c r="S2274" s="416" t="s">
        <v>179</v>
      </c>
      <c r="T2274" s="432" t="s">
        <v>812</v>
      </c>
      <c r="U2274" s="416" t="s">
        <v>177</v>
      </c>
      <c r="V2274" s="415">
        <f>V2273+V2275+V2276</f>
        <v>44237.999000000003</v>
      </c>
      <c r="W2274" s="416" t="s">
        <v>176</v>
      </c>
      <c r="X2274" s="428">
        <f>X2273</f>
        <v>505304.26699999999</v>
      </c>
      <c r="Y2274" s="416" t="s">
        <v>175</v>
      </c>
      <c r="Z2274" s="426"/>
      <c r="AA2274" s="416" t="s">
        <v>175</v>
      </c>
      <c r="AB2274" s="426"/>
      <c r="AC2274" s="501" t="s">
        <v>175</v>
      </c>
      <c r="AD2274" s="500"/>
      <c r="AE2274" s="478" t="s">
        <v>175</v>
      </c>
      <c r="AF2274" s="477"/>
      <c r="AG2274" s="463" t="s">
        <v>175</v>
      </c>
      <c r="AH2274" s="462"/>
      <c r="AI2274" s="463" t="s">
        <v>174</v>
      </c>
      <c r="AJ2274" s="464">
        <f>AJ2273*15</f>
        <v>210</v>
      </c>
      <c r="AK2274" s="792"/>
      <c r="AL2274" s="792"/>
      <c r="AM2274" s="792"/>
      <c r="AN2274" s="792"/>
      <c r="AO2274" s="792"/>
      <c r="AP2274" s="895"/>
    </row>
    <row r="2275" spans="1:42" s="404" customFormat="1" x14ac:dyDescent="0.2">
      <c r="A2275" s="402"/>
      <c r="B2275" s="425" t="s">
        <v>733</v>
      </c>
      <c r="C2275" s="424" t="s">
        <v>823</v>
      </c>
      <c r="D2275" s="423" t="s">
        <v>705</v>
      </c>
      <c r="E2275" s="422" t="s">
        <v>50</v>
      </c>
      <c r="F2275" s="420">
        <v>43832</v>
      </c>
      <c r="G2275" s="420">
        <v>44196</v>
      </c>
      <c r="H2275" s="419">
        <v>2020</v>
      </c>
      <c r="I2275" s="418" t="s">
        <v>1934</v>
      </c>
      <c r="J2275" s="439" t="s">
        <v>160</v>
      </c>
      <c r="K2275" s="417" t="s">
        <v>808</v>
      </c>
      <c r="L2275" s="824"/>
      <c r="M2275" s="825"/>
      <c r="N2275" s="792"/>
      <c r="O2275" s="829"/>
      <c r="P2275" s="832"/>
      <c r="Q2275" s="835"/>
      <c r="R2275" s="829"/>
      <c r="S2275" s="416" t="s">
        <v>173</v>
      </c>
      <c r="T2275" s="429" t="s">
        <v>192</v>
      </c>
      <c r="U2275" s="416" t="s">
        <v>171</v>
      </c>
      <c r="V2275" s="427">
        <v>27</v>
      </c>
      <c r="W2275" s="416" t="s">
        <v>170</v>
      </c>
      <c r="X2275" s="428">
        <f>X2274*Z2275</f>
        <v>248508.63851059999</v>
      </c>
      <c r="Y2275" s="416" t="s">
        <v>169</v>
      </c>
      <c r="Z2275" s="426">
        <v>0.49180000000000001</v>
      </c>
      <c r="AA2275" s="416" t="s">
        <v>169</v>
      </c>
      <c r="AB2275" s="426">
        <v>0.49180000000000001</v>
      </c>
      <c r="AC2275" s="501" t="s">
        <v>169</v>
      </c>
      <c r="AD2275" s="500">
        <v>0.54779999999999995</v>
      </c>
      <c r="AE2275" s="478" t="s">
        <v>169</v>
      </c>
      <c r="AF2275" s="477">
        <v>0.54779999999999995</v>
      </c>
      <c r="AG2275" s="463" t="s">
        <v>169</v>
      </c>
      <c r="AH2275" s="462">
        <v>1</v>
      </c>
      <c r="AI2275" s="781"/>
      <c r="AJ2275" s="782"/>
      <c r="AK2275" s="792"/>
      <c r="AL2275" s="792"/>
      <c r="AM2275" s="792"/>
      <c r="AN2275" s="792"/>
      <c r="AO2275" s="792"/>
      <c r="AP2275" s="895"/>
    </row>
    <row r="2276" spans="1:42" s="404" customFormat="1" ht="15" customHeight="1" x14ac:dyDescent="0.2">
      <c r="A2276" s="402"/>
      <c r="B2276" s="425" t="s">
        <v>733</v>
      </c>
      <c r="C2276" s="424" t="s">
        <v>823</v>
      </c>
      <c r="D2276" s="423" t="s">
        <v>705</v>
      </c>
      <c r="E2276" s="422" t="s">
        <v>50</v>
      </c>
      <c r="F2276" s="420">
        <v>43832</v>
      </c>
      <c r="G2276" s="420">
        <v>44196</v>
      </c>
      <c r="H2276" s="419">
        <v>2020</v>
      </c>
      <c r="I2276" s="418" t="s">
        <v>1934</v>
      </c>
      <c r="J2276" s="439" t="s">
        <v>160</v>
      </c>
      <c r="K2276" s="417" t="s">
        <v>808</v>
      </c>
      <c r="L2276" s="824"/>
      <c r="M2276" s="825"/>
      <c r="N2276" s="792"/>
      <c r="O2276" s="829"/>
      <c r="P2276" s="832"/>
      <c r="Q2276" s="835"/>
      <c r="R2276" s="829"/>
      <c r="S2276" s="416" t="s">
        <v>168</v>
      </c>
      <c r="T2276" s="427">
        <v>365</v>
      </c>
      <c r="U2276" s="416" t="s">
        <v>167</v>
      </c>
      <c r="V2276" s="427"/>
      <c r="W2276" s="816"/>
      <c r="X2276" s="817"/>
      <c r="Y2276" s="416" t="s">
        <v>166</v>
      </c>
      <c r="Z2276" s="426">
        <f>IF(Z2274="",Z2275-Z2273,Z2275-Z2274)</f>
        <v>0</v>
      </c>
      <c r="AA2276" s="416" t="s">
        <v>166</v>
      </c>
      <c r="AB2276" s="426">
        <f>IF(AB2274="",AB2275-AB2273,AB2275-AB2274)</f>
        <v>0</v>
      </c>
      <c r="AC2276" s="501" t="s">
        <v>166</v>
      </c>
      <c r="AD2276" s="500">
        <f>IF(AD2274="",AD2275-AD2273,AD2275-AD2274)</f>
        <v>0</v>
      </c>
      <c r="AE2276" s="478" t="s">
        <v>166</v>
      </c>
      <c r="AF2276" s="477">
        <f>IF(AF2274="",AF2275-AF2273,AF2275-AF2274)</f>
        <v>0</v>
      </c>
      <c r="AG2276" s="463" t="s">
        <v>166</v>
      </c>
      <c r="AH2276" s="462">
        <f>IF(AH2274="",AH2275-AH2273,AH2275-AH2274)</f>
        <v>0</v>
      </c>
      <c r="AI2276" s="781"/>
      <c r="AJ2276" s="782"/>
      <c r="AK2276" s="792"/>
      <c r="AL2276" s="792"/>
      <c r="AM2276" s="792"/>
      <c r="AN2276" s="792"/>
      <c r="AO2276" s="792"/>
      <c r="AP2276" s="895"/>
    </row>
    <row r="2277" spans="1:42" s="404" customFormat="1" ht="15" customHeight="1" x14ac:dyDescent="0.2">
      <c r="A2277" s="402"/>
      <c r="B2277" s="425" t="s">
        <v>733</v>
      </c>
      <c r="C2277" s="424" t="s">
        <v>823</v>
      </c>
      <c r="D2277" s="423" t="s">
        <v>705</v>
      </c>
      <c r="E2277" s="422" t="s">
        <v>50</v>
      </c>
      <c r="F2277" s="420">
        <v>43832</v>
      </c>
      <c r="G2277" s="420">
        <v>44196</v>
      </c>
      <c r="H2277" s="419">
        <v>2020</v>
      </c>
      <c r="I2277" s="418" t="s">
        <v>1934</v>
      </c>
      <c r="J2277" s="439" t="s">
        <v>160</v>
      </c>
      <c r="K2277" s="417" t="s">
        <v>808</v>
      </c>
      <c r="L2277" s="824"/>
      <c r="M2277" s="825"/>
      <c r="N2277" s="792"/>
      <c r="O2277" s="829"/>
      <c r="P2277" s="832"/>
      <c r="Q2277" s="835"/>
      <c r="R2277" s="829"/>
      <c r="S2277" s="416" t="s">
        <v>165</v>
      </c>
      <c r="T2277" s="415">
        <v>43832</v>
      </c>
      <c r="U2277" s="416" t="s">
        <v>164</v>
      </c>
      <c r="V2277" s="415">
        <v>44196</v>
      </c>
      <c r="W2277" s="816"/>
      <c r="X2277" s="817"/>
      <c r="Y2277" s="816"/>
      <c r="Z2277" s="817"/>
      <c r="AA2277" s="816"/>
      <c r="AB2277" s="817"/>
      <c r="AC2277" s="838"/>
      <c r="AD2277" s="839"/>
      <c r="AE2277" s="857"/>
      <c r="AF2277" s="858"/>
      <c r="AG2277" s="781"/>
      <c r="AH2277" s="782"/>
      <c r="AI2277" s="781"/>
      <c r="AJ2277" s="782"/>
      <c r="AK2277" s="792"/>
      <c r="AL2277" s="792"/>
      <c r="AM2277" s="792"/>
      <c r="AN2277" s="792"/>
      <c r="AO2277" s="792"/>
      <c r="AP2277" s="895"/>
    </row>
    <row r="2278" spans="1:42" s="404" customFormat="1" ht="15" customHeight="1" thickBot="1" x14ac:dyDescent="0.25">
      <c r="A2278" s="402"/>
      <c r="B2278" s="414" t="s">
        <v>733</v>
      </c>
      <c r="C2278" s="413" t="s">
        <v>823</v>
      </c>
      <c r="D2278" s="412" t="s">
        <v>705</v>
      </c>
      <c r="E2278" s="411" t="s">
        <v>50</v>
      </c>
      <c r="F2278" s="409">
        <v>43832</v>
      </c>
      <c r="G2278" s="409">
        <v>44196</v>
      </c>
      <c r="H2278" s="408">
        <v>2020</v>
      </c>
      <c r="I2278" s="407" t="s">
        <v>1934</v>
      </c>
      <c r="J2278" s="407" t="s">
        <v>160</v>
      </c>
      <c r="K2278" s="495" t="s">
        <v>808</v>
      </c>
      <c r="L2278" s="826"/>
      <c r="M2278" s="827"/>
      <c r="N2278" s="793"/>
      <c r="O2278" s="830"/>
      <c r="P2278" s="833"/>
      <c r="Q2278" s="836"/>
      <c r="R2278" s="830"/>
      <c r="S2278" s="406" t="s">
        <v>158</v>
      </c>
      <c r="T2278" s="451">
        <v>43846</v>
      </c>
      <c r="U2278" s="820"/>
      <c r="V2278" s="821"/>
      <c r="W2278" s="818"/>
      <c r="X2278" s="819"/>
      <c r="Y2278" s="818"/>
      <c r="Z2278" s="819"/>
      <c r="AA2278" s="818"/>
      <c r="AB2278" s="819"/>
      <c r="AC2278" s="840"/>
      <c r="AD2278" s="841"/>
      <c r="AE2278" s="859"/>
      <c r="AF2278" s="860"/>
      <c r="AG2278" s="783"/>
      <c r="AH2278" s="784"/>
      <c r="AI2278" s="783"/>
      <c r="AJ2278" s="784"/>
      <c r="AK2278" s="793"/>
      <c r="AL2278" s="793"/>
      <c r="AM2278" s="793"/>
      <c r="AN2278" s="793"/>
      <c r="AO2278" s="793"/>
      <c r="AP2278" s="896"/>
    </row>
    <row r="2279" spans="1:42" s="404" customFormat="1" ht="12.75" hidden="1" customHeight="1" thickTop="1" x14ac:dyDescent="0.2">
      <c r="A2279" s="402"/>
      <c r="B2279" s="445" t="s">
        <v>733</v>
      </c>
      <c r="C2279" s="444" t="s">
        <v>823</v>
      </c>
      <c r="D2279" s="443" t="s">
        <v>705</v>
      </c>
      <c r="E2279" s="442" t="s">
        <v>238</v>
      </c>
      <c r="F2279" s="440"/>
      <c r="G2279" s="440"/>
      <c r="H2279" s="419">
        <v>2020</v>
      </c>
      <c r="I2279" s="418"/>
      <c r="J2279" s="418" t="s">
        <v>987</v>
      </c>
      <c r="K2279" s="439" t="s">
        <v>808</v>
      </c>
      <c r="L2279" s="822" t="s">
        <v>839</v>
      </c>
      <c r="M2279" s="823"/>
      <c r="N2279" s="791" t="s">
        <v>280</v>
      </c>
      <c r="O2279" s="828" t="s">
        <v>325</v>
      </c>
      <c r="P2279" s="831"/>
      <c r="Q2279" s="834" t="s">
        <v>218</v>
      </c>
      <c r="R2279" s="828" t="s">
        <v>324</v>
      </c>
      <c r="S2279" s="434" t="s">
        <v>184</v>
      </c>
      <c r="T2279" s="438">
        <v>251927.34839999999</v>
      </c>
      <c r="U2279" s="434" t="s">
        <v>183</v>
      </c>
      <c r="V2279" s="437"/>
      <c r="W2279" s="434" t="s">
        <v>182</v>
      </c>
      <c r="X2279" s="436">
        <f>T2279</f>
        <v>251927.34839999999</v>
      </c>
      <c r="Y2279" s="434" t="s">
        <v>181</v>
      </c>
      <c r="Z2279" s="435"/>
      <c r="AA2279" s="434" t="s">
        <v>181</v>
      </c>
      <c r="AB2279" s="435"/>
      <c r="AC2279" s="434" t="s">
        <v>181</v>
      </c>
      <c r="AD2279" s="435"/>
      <c r="AE2279" s="480" t="s">
        <v>181</v>
      </c>
      <c r="AF2279" s="479"/>
      <c r="AG2279" s="466" t="s">
        <v>181</v>
      </c>
      <c r="AH2279" s="467"/>
      <c r="AI2279" s="466" t="s">
        <v>180</v>
      </c>
      <c r="AJ2279" s="465"/>
      <c r="AK2279" s="791" t="s">
        <v>838</v>
      </c>
      <c r="AL2279" s="791" t="s">
        <v>838</v>
      </c>
      <c r="AM2279" s="791" t="s">
        <v>838</v>
      </c>
      <c r="AN2279" s="791" t="s">
        <v>838</v>
      </c>
      <c r="AO2279" s="791" t="s">
        <v>838</v>
      </c>
      <c r="AP2279" s="894" t="s">
        <v>110</v>
      </c>
    </row>
    <row r="2280" spans="1:42" s="404" customFormat="1" ht="15" hidden="1" customHeight="1" x14ac:dyDescent="0.2">
      <c r="A2280" s="402"/>
      <c r="B2280" s="425" t="s">
        <v>733</v>
      </c>
      <c r="C2280" s="424" t="s">
        <v>823</v>
      </c>
      <c r="D2280" s="423" t="s">
        <v>705</v>
      </c>
      <c r="E2280" s="422" t="s">
        <v>238</v>
      </c>
      <c r="F2280" s="420"/>
      <c r="G2280" s="420"/>
      <c r="H2280" s="419">
        <v>2020</v>
      </c>
      <c r="I2280" s="418"/>
      <c r="J2280" s="418" t="s">
        <v>987</v>
      </c>
      <c r="K2280" s="417" t="s">
        <v>808</v>
      </c>
      <c r="L2280" s="824"/>
      <c r="M2280" s="825"/>
      <c r="N2280" s="792"/>
      <c r="O2280" s="829"/>
      <c r="P2280" s="832"/>
      <c r="Q2280" s="835"/>
      <c r="R2280" s="829"/>
      <c r="S2280" s="416" t="s">
        <v>179</v>
      </c>
      <c r="T2280" s="432"/>
      <c r="U2280" s="416" t="s">
        <v>177</v>
      </c>
      <c r="V2280" s="415"/>
      <c r="W2280" s="416" t="s">
        <v>176</v>
      </c>
      <c r="X2280" s="428">
        <f>X2279</f>
        <v>251927.34839999999</v>
      </c>
      <c r="Y2280" s="416" t="s">
        <v>175</v>
      </c>
      <c r="Z2280" s="426"/>
      <c r="AA2280" s="416" t="s">
        <v>175</v>
      </c>
      <c r="AB2280" s="426"/>
      <c r="AC2280" s="416" t="s">
        <v>175</v>
      </c>
      <c r="AD2280" s="426"/>
      <c r="AE2280" s="478" t="s">
        <v>175</v>
      </c>
      <c r="AF2280" s="477"/>
      <c r="AG2280" s="463" t="s">
        <v>175</v>
      </c>
      <c r="AH2280" s="462"/>
      <c r="AI2280" s="463" t="s">
        <v>174</v>
      </c>
      <c r="AJ2280" s="464"/>
      <c r="AK2280" s="792"/>
      <c r="AL2280" s="792"/>
      <c r="AM2280" s="792"/>
      <c r="AN2280" s="792"/>
      <c r="AO2280" s="792"/>
      <c r="AP2280" s="895"/>
    </row>
    <row r="2281" spans="1:42" s="404" customFormat="1" ht="13.5" hidden="1" thickTop="1" x14ac:dyDescent="0.2">
      <c r="A2281" s="402"/>
      <c r="B2281" s="425" t="s">
        <v>733</v>
      </c>
      <c r="C2281" s="424" t="s">
        <v>823</v>
      </c>
      <c r="D2281" s="423" t="s">
        <v>705</v>
      </c>
      <c r="E2281" s="422" t="s">
        <v>238</v>
      </c>
      <c r="F2281" s="420"/>
      <c r="G2281" s="420"/>
      <c r="H2281" s="419">
        <v>2020</v>
      </c>
      <c r="I2281" s="418"/>
      <c r="J2281" s="418" t="s">
        <v>987</v>
      </c>
      <c r="K2281" s="417" t="s">
        <v>808</v>
      </c>
      <c r="L2281" s="824"/>
      <c r="M2281" s="825"/>
      <c r="N2281" s="792"/>
      <c r="O2281" s="829"/>
      <c r="P2281" s="832"/>
      <c r="Q2281" s="835"/>
      <c r="R2281" s="829"/>
      <c r="S2281" s="416" t="s">
        <v>173</v>
      </c>
      <c r="T2281" s="429"/>
      <c r="U2281" s="416" t="s">
        <v>171</v>
      </c>
      <c r="V2281" s="427"/>
      <c r="W2281" s="416" t="s">
        <v>170</v>
      </c>
      <c r="X2281" s="428"/>
      <c r="Y2281" s="416" t="s">
        <v>169</v>
      </c>
      <c r="Z2281" s="426"/>
      <c r="AA2281" s="416" t="s">
        <v>169</v>
      </c>
      <c r="AB2281" s="426"/>
      <c r="AC2281" s="416" t="s">
        <v>169</v>
      </c>
      <c r="AD2281" s="426"/>
      <c r="AE2281" s="478" t="s">
        <v>169</v>
      </c>
      <c r="AF2281" s="477"/>
      <c r="AG2281" s="463" t="s">
        <v>169</v>
      </c>
      <c r="AH2281" s="462"/>
      <c r="AI2281" s="781"/>
      <c r="AJ2281" s="782"/>
      <c r="AK2281" s="792"/>
      <c r="AL2281" s="792"/>
      <c r="AM2281" s="792"/>
      <c r="AN2281" s="792"/>
      <c r="AO2281" s="792"/>
      <c r="AP2281" s="895"/>
    </row>
    <row r="2282" spans="1:42" s="404" customFormat="1" ht="15" hidden="1" customHeight="1" x14ac:dyDescent="0.2">
      <c r="A2282" s="402"/>
      <c r="B2282" s="425" t="s">
        <v>733</v>
      </c>
      <c r="C2282" s="424" t="s">
        <v>823</v>
      </c>
      <c r="D2282" s="423" t="s">
        <v>705</v>
      </c>
      <c r="E2282" s="422" t="s">
        <v>238</v>
      </c>
      <c r="F2282" s="420"/>
      <c r="G2282" s="420"/>
      <c r="H2282" s="419">
        <v>2020</v>
      </c>
      <c r="I2282" s="418"/>
      <c r="J2282" s="418" t="s">
        <v>987</v>
      </c>
      <c r="K2282" s="417" t="s">
        <v>808</v>
      </c>
      <c r="L2282" s="824"/>
      <c r="M2282" s="825"/>
      <c r="N2282" s="792"/>
      <c r="O2282" s="829"/>
      <c r="P2282" s="832"/>
      <c r="Q2282" s="835"/>
      <c r="R2282" s="829"/>
      <c r="S2282" s="416" t="s">
        <v>168</v>
      </c>
      <c r="T2282" s="427"/>
      <c r="U2282" s="416" t="s">
        <v>167</v>
      </c>
      <c r="V2282" s="427"/>
      <c r="W2282" s="816"/>
      <c r="X2282" s="817"/>
      <c r="Y2282" s="416" t="s">
        <v>166</v>
      </c>
      <c r="Z2282" s="426">
        <f>IF(Z2280="",Z2281-Z2279,Z2281-Z2280)</f>
        <v>0</v>
      </c>
      <c r="AA2282" s="416" t="s">
        <v>166</v>
      </c>
      <c r="AB2282" s="426">
        <f>IF(AB2280="",AB2281-AB2279,AB2281-AB2280)</f>
        <v>0</v>
      </c>
      <c r="AC2282" s="416" t="s">
        <v>166</v>
      </c>
      <c r="AD2282" s="426">
        <f>IF(AD2280="",AD2281-AD2279,AD2281-AD2280)</f>
        <v>0</v>
      </c>
      <c r="AE2282" s="478" t="s">
        <v>166</v>
      </c>
      <c r="AF2282" s="477">
        <f>IF(AF2280="",AF2281-AF2279,AF2281-AF2280)</f>
        <v>0</v>
      </c>
      <c r="AG2282" s="463" t="s">
        <v>166</v>
      </c>
      <c r="AH2282" s="462">
        <f>IF(AH2280="",AH2281-AH2279,AH2281-AH2280)</f>
        <v>0</v>
      </c>
      <c r="AI2282" s="781"/>
      <c r="AJ2282" s="782"/>
      <c r="AK2282" s="792"/>
      <c r="AL2282" s="792"/>
      <c r="AM2282" s="792"/>
      <c r="AN2282" s="792"/>
      <c r="AO2282" s="792"/>
      <c r="AP2282" s="895"/>
    </row>
    <row r="2283" spans="1:42" s="404" customFormat="1" ht="15" hidden="1" customHeight="1" x14ac:dyDescent="0.2">
      <c r="A2283" s="402"/>
      <c r="B2283" s="425" t="s">
        <v>733</v>
      </c>
      <c r="C2283" s="424" t="s">
        <v>823</v>
      </c>
      <c r="D2283" s="423" t="s">
        <v>705</v>
      </c>
      <c r="E2283" s="422" t="s">
        <v>238</v>
      </c>
      <c r="F2283" s="420"/>
      <c r="G2283" s="420"/>
      <c r="H2283" s="419">
        <v>2020</v>
      </c>
      <c r="I2283" s="418"/>
      <c r="J2283" s="418" t="s">
        <v>987</v>
      </c>
      <c r="K2283" s="417" t="s">
        <v>808</v>
      </c>
      <c r="L2283" s="824"/>
      <c r="M2283" s="825"/>
      <c r="N2283" s="792"/>
      <c r="O2283" s="829"/>
      <c r="P2283" s="832"/>
      <c r="Q2283" s="835"/>
      <c r="R2283" s="829"/>
      <c r="S2283" s="416" t="s">
        <v>165</v>
      </c>
      <c r="T2283" s="415"/>
      <c r="U2283" s="416" t="s">
        <v>164</v>
      </c>
      <c r="V2283" s="415"/>
      <c r="W2283" s="816"/>
      <c r="X2283" s="817"/>
      <c r="Y2283" s="816"/>
      <c r="Z2283" s="817"/>
      <c r="AA2283" s="816"/>
      <c r="AB2283" s="817"/>
      <c r="AC2283" s="816"/>
      <c r="AD2283" s="817"/>
      <c r="AE2283" s="857"/>
      <c r="AF2283" s="858"/>
      <c r="AG2283" s="781"/>
      <c r="AH2283" s="782"/>
      <c r="AI2283" s="781"/>
      <c r="AJ2283" s="782"/>
      <c r="AK2283" s="792"/>
      <c r="AL2283" s="792"/>
      <c r="AM2283" s="792"/>
      <c r="AN2283" s="792"/>
      <c r="AO2283" s="792"/>
      <c r="AP2283" s="895"/>
    </row>
    <row r="2284" spans="1:42" s="404" customFormat="1" ht="15" hidden="1" customHeight="1" thickBot="1" x14ac:dyDescent="0.25">
      <c r="A2284" s="402"/>
      <c r="B2284" s="414" t="s">
        <v>733</v>
      </c>
      <c r="C2284" s="413" t="s">
        <v>823</v>
      </c>
      <c r="D2284" s="412" t="s">
        <v>705</v>
      </c>
      <c r="E2284" s="411" t="s">
        <v>238</v>
      </c>
      <c r="F2284" s="409"/>
      <c r="G2284" s="409"/>
      <c r="H2284" s="408">
        <v>2020</v>
      </c>
      <c r="I2284" s="407"/>
      <c r="J2284" s="407" t="s">
        <v>987</v>
      </c>
      <c r="K2284" s="495" t="s">
        <v>808</v>
      </c>
      <c r="L2284" s="826"/>
      <c r="M2284" s="827"/>
      <c r="N2284" s="793"/>
      <c r="O2284" s="830"/>
      <c r="P2284" s="833"/>
      <c r="Q2284" s="836"/>
      <c r="R2284" s="830"/>
      <c r="S2284" s="406" t="s">
        <v>158</v>
      </c>
      <c r="T2284" s="451"/>
      <c r="U2284" s="820"/>
      <c r="V2284" s="821"/>
      <c r="W2284" s="818"/>
      <c r="X2284" s="819"/>
      <c r="Y2284" s="818"/>
      <c r="Z2284" s="819"/>
      <c r="AA2284" s="818"/>
      <c r="AB2284" s="819"/>
      <c r="AC2284" s="818"/>
      <c r="AD2284" s="819"/>
      <c r="AE2284" s="859"/>
      <c r="AF2284" s="860"/>
      <c r="AG2284" s="783"/>
      <c r="AH2284" s="784"/>
      <c r="AI2284" s="783"/>
      <c r="AJ2284" s="784"/>
      <c r="AK2284" s="793"/>
      <c r="AL2284" s="793"/>
      <c r="AM2284" s="793"/>
      <c r="AN2284" s="793"/>
      <c r="AO2284" s="793"/>
      <c r="AP2284" s="896"/>
    </row>
    <row r="2285" spans="1:42" s="404" customFormat="1" ht="12.75" customHeight="1" thickTop="1" x14ac:dyDescent="0.2">
      <c r="A2285" s="402"/>
      <c r="B2285" s="445" t="s">
        <v>733</v>
      </c>
      <c r="C2285" s="444" t="s">
        <v>823</v>
      </c>
      <c r="D2285" s="443" t="s">
        <v>705</v>
      </c>
      <c r="E2285" s="442" t="s">
        <v>50</v>
      </c>
      <c r="F2285" s="440">
        <v>43832</v>
      </c>
      <c r="G2285" s="440">
        <v>44196</v>
      </c>
      <c r="H2285" s="419">
        <v>2020</v>
      </c>
      <c r="I2285" s="418" t="s">
        <v>1934</v>
      </c>
      <c r="J2285" s="439" t="s">
        <v>160</v>
      </c>
      <c r="K2285" s="439" t="s">
        <v>808</v>
      </c>
      <c r="L2285" s="822" t="s">
        <v>837</v>
      </c>
      <c r="M2285" s="823"/>
      <c r="N2285" s="791" t="s">
        <v>280</v>
      </c>
      <c r="O2285" s="828" t="s">
        <v>325</v>
      </c>
      <c r="P2285" s="831">
        <v>1.32</v>
      </c>
      <c r="Q2285" s="834" t="s">
        <v>218</v>
      </c>
      <c r="R2285" s="828" t="s">
        <v>200</v>
      </c>
      <c r="S2285" s="434" t="s">
        <v>184</v>
      </c>
      <c r="T2285" s="438">
        <v>124053.65</v>
      </c>
      <c r="U2285" s="434" t="s">
        <v>183</v>
      </c>
      <c r="V2285" s="437">
        <f>T2290+T2288-0.001</f>
        <v>44196.999000000003</v>
      </c>
      <c r="W2285" s="434" t="s">
        <v>182</v>
      </c>
      <c r="X2285" s="436">
        <f>T2285</f>
        <v>124053.65</v>
      </c>
      <c r="Y2285" s="434" t="s">
        <v>181</v>
      </c>
      <c r="Z2285" s="435">
        <v>0.16170000000000001</v>
      </c>
      <c r="AA2285" s="434" t="s">
        <v>181</v>
      </c>
      <c r="AB2285" s="435">
        <v>0.16170000000000001</v>
      </c>
      <c r="AC2285" s="503" t="s">
        <v>181</v>
      </c>
      <c r="AD2285" s="502">
        <v>0.40910000000000002</v>
      </c>
      <c r="AE2285" s="480" t="s">
        <v>181</v>
      </c>
      <c r="AF2285" s="479">
        <v>0.40910000000000002</v>
      </c>
      <c r="AG2285" s="466" t="s">
        <v>181</v>
      </c>
      <c r="AH2285" s="467">
        <v>1</v>
      </c>
      <c r="AI2285" s="466" t="s">
        <v>180</v>
      </c>
      <c r="AJ2285" s="465">
        <v>17</v>
      </c>
      <c r="AK2285" s="791" t="s">
        <v>813</v>
      </c>
      <c r="AL2285" s="791" t="s">
        <v>813</v>
      </c>
      <c r="AM2285" s="791" t="s">
        <v>813</v>
      </c>
      <c r="AN2285" s="791" t="s">
        <v>813</v>
      </c>
      <c r="AO2285" s="791" t="s">
        <v>813</v>
      </c>
      <c r="AP2285" s="894" t="s">
        <v>2143</v>
      </c>
    </row>
    <row r="2286" spans="1:42" s="404" customFormat="1" ht="15" customHeight="1" x14ac:dyDescent="0.2">
      <c r="A2286" s="402"/>
      <c r="B2286" s="425" t="s">
        <v>733</v>
      </c>
      <c r="C2286" s="424" t="s">
        <v>823</v>
      </c>
      <c r="D2286" s="423" t="s">
        <v>705</v>
      </c>
      <c r="E2286" s="422" t="s">
        <v>50</v>
      </c>
      <c r="F2286" s="420">
        <v>43832</v>
      </c>
      <c r="G2286" s="420">
        <v>44196</v>
      </c>
      <c r="H2286" s="419">
        <v>2020</v>
      </c>
      <c r="I2286" s="418" t="s">
        <v>1934</v>
      </c>
      <c r="J2286" s="439" t="s">
        <v>160</v>
      </c>
      <c r="K2286" s="417" t="s">
        <v>808</v>
      </c>
      <c r="L2286" s="824"/>
      <c r="M2286" s="825"/>
      <c r="N2286" s="792"/>
      <c r="O2286" s="829"/>
      <c r="P2286" s="832"/>
      <c r="Q2286" s="835"/>
      <c r="R2286" s="829"/>
      <c r="S2286" s="416" t="s">
        <v>179</v>
      </c>
      <c r="T2286" s="432" t="s">
        <v>812</v>
      </c>
      <c r="U2286" s="416" t="s">
        <v>177</v>
      </c>
      <c r="V2286" s="415">
        <f>V2285+V2287+V2288</f>
        <v>44223.999000000003</v>
      </c>
      <c r="W2286" s="416" t="s">
        <v>176</v>
      </c>
      <c r="X2286" s="428">
        <f>X2285</f>
        <v>124053.65</v>
      </c>
      <c r="Y2286" s="416" t="s">
        <v>175</v>
      </c>
      <c r="Z2286" s="426"/>
      <c r="AA2286" s="416" t="s">
        <v>175</v>
      </c>
      <c r="AB2286" s="426"/>
      <c r="AC2286" s="501" t="s">
        <v>175</v>
      </c>
      <c r="AD2286" s="500"/>
      <c r="AE2286" s="478" t="s">
        <v>175</v>
      </c>
      <c r="AF2286" s="477"/>
      <c r="AG2286" s="463" t="s">
        <v>175</v>
      </c>
      <c r="AH2286" s="462"/>
      <c r="AI2286" s="463" t="s">
        <v>174</v>
      </c>
      <c r="AJ2286" s="464">
        <v>374</v>
      </c>
      <c r="AK2286" s="792"/>
      <c r="AL2286" s="792"/>
      <c r="AM2286" s="792"/>
      <c r="AN2286" s="792"/>
      <c r="AO2286" s="792"/>
      <c r="AP2286" s="895"/>
    </row>
    <row r="2287" spans="1:42" s="404" customFormat="1" x14ac:dyDescent="0.2">
      <c r="A2287" s="402"/>
      <c r="B2287" s="425" t="s">
        <v>733</v>
      </c>
      <c r="C2287" s="424" t="s">
        <v>823</v>
      </c>
      <c r="D2287" s="423" t="s">
        <v>705</v>
      </c>
      <c r="E2287" s="422" t="s">
        <v>50</v>
      </c>
      <c r="F2287" s="420">
        <v>43832</v>
      </c>
      <c r="G2287" s="420">
        <v>44196</v>
      </c>
      <c r="H2287" s="419">
        <v>2020</v>
      </c>
      <c r="I2287" s="418" t="s">
        <v>1934</v>
      </c>
      <c r="J2287" s="439" t="s">
        <v>160</v>
      </c>
      <c r="K2287" s="417" t="s">
        <v>808</v>
      </c>
      <c r="L2287" s="824"/>
      <c r="M2287" s="825"/>
      <c r="N2287" s="792"/>
      <c r="O2287" s="829"/>
      <c r="P2287" s="832"/>
      <c r="Q2287" s="835"/>
      <c r="R2287" s="829"/>
      <c r="S2287" s="416" t="s">
        <v>173</v>
      </c>
      <c r="T2287" s="429" t="s">
        <v>192</v>
      </c>
      <c r="U2287" s="416" t="s">
        <v>171</v>
      </c>
      <c r="V2287" s="427">
        <v>27</v>
      </c>
      <c r="W2287" s="416" t="s">
        <v>170</v>
      </c>
      <c r="X2287" s="428">
        <f>X2286*Z2287</f>
        <v>20059.475204999999</v>
      </c>
      <c r="Y2287" s="416" t="s">
        <v>169</v>
      </c>
      <c r="Z2287" s="426">
        <v>0.16170000000000001</v>
      </c>
      <c r="AA2287" s="416" t="s">
        <v>169</v>
      </c>
      <c r="AB2287" s="426">
        <v>0.16170000000000001</v>
      </c>
      <c r="AC2287" s="501" t="s">
        <v>169</v>
      </c>
      <c r="AD2287" s="500">
        <v>0.40910000000000002</v>
      </c>
      <c r="AE2287" s="478" t="s">
        <v>169</v>
      </c>
      <c r="AF2287" s="477">
        <v>0.40910000000000002</v>
      </c>
      <c r="AG2287" s="463" t="s">
        <v>169</v>
      </c>
      <c r="AH2287" s="462">
        <v>1</v>
      </c>
      <c r="AI2287" s="781"/>
      <c r="AJ2287" s="782"/>
      <c r="AK2287" s="792"/>
      <c r="AL2287" s="792"/>
      <c r="AM2287" s="792"/>
      <c r="AN2287" s="792"/>
      <c r="AO2287" s="792"/>
      <c r="AP2287" s="895"/>
    </row>
    <row r="2288" spans="1:42" s="404" customFormat="1" ht="15" customHeight="1" x14ac:dyDescent="0.2">
      <c r="A2288" s="402"/>
      <c r="B2288" s="425" t="s">
        <v>733</v>
      </c>
      <c r="C2288" s="424" t="s">
        <v>823</v>
      </c>
      <c r="D2288" s="423" t="s">
        <v>705</v>
      </c>
      <c r="E2288" s="422" t="s">
        <v>50</v>
      </c>
      <c r="F2288" s="420">
        <v>43832</v>
      </c>
      <c r="G2288" s="420">
        <v>44196</v>
      </c>
      <c r="H2288" s="419">
        <v>2020</v>
      </c>
      <c r="I2288" s="418" t="s">
        <v>1934</v>
      </c>
      <c r="J2288" s="439" t="s">
        <v>160</v>
      </c>
      <c r="K2288" s="417" t="s">
        <v>808</v>
      </c>
      <c r="L2288" s="824"/>
      <c r="M2288" s="825"/>
      <c r="N2288" s="792"/>
      <c r="O2288" s="829"/>
      <c r="P2288" s="832"/>
      <c r="Q2288" s="835"/>
      <c r="R2288" s="829"/>
      <c r="S2288" s="416" t="s">
        <v>168</v>
      </c>
      <c r="T2288" s="427">
        <v>365</v>
      </c>
      <c r="U2288" s="416" t="s">
        <v>167</v>
      </c>
      <c r="V2288" s="427"/>
      <c r="W2288" s="816"/>
      <c r="X2288" s="817"/>
      <c r="Y2288" s="416" t="s">
        <v>166</v>
      </c>
      <c r="Z2288" s="426">
        <f>IF(Z2286="",Z2287-Z2285,Z2287-Z2286)</f>
        <v>0</v>
      </c>
      <c r="AA2288" s="416" t="s">
        <v>166</v>
      </c>
      <c r="AB2288" s="426">
        <f>IF(AB2286="",AB2287-AB2285,AB2287-AB2286)</f>
        <v>0</v>
      </c>
      <c r="AC2288" s="501" t="s">
        <v>166</v>
      </c>
      <c r="AD2288" s="500">
        <f>IF(AD2286="",AD2287-AD2285,AD2287-AD2286)</f>
        <v>0</v>
      </c>
      <c r="AE2288" s="478" t="s">
        <v>166</v>
      </c>
      <c r="AF2288" s="477">
        <f>IF(AF2286="",AF2287-AF2285,AF2287-AF2286)</f>
        <v>0</v>
      </c>
      <c r="AG2288" s="463" t="s">
        <v>166</v>
      </c>
      <c r="AH2288" s="462">
        <f>IF(AH2286="",AH2287-AH2285,AH2287-AH2286)</f>
        <v>0</v>
      </c>
      <c r="AI2288" s="781"/>
      <c r="AJ2288" s="782"/>
      <c r="AK2288" s="792"/>
      <c r="AL2288" s="792"/>
      <c r="AM2288" s="792"/>
      <c r="AN2288" s="792"/>
      <c r="AO2288" s="792"/>
      <c r="AP2288" s="895"/>
    </row>
    <row r="2289" spans="1:42" s="404" customFormat="1" ht="15" customHeight="1" x14ac:dyDescent="0.2">
      <c r="A2289" s="402"/>
      <c r="B2289" s="425" t="s">
        <v>733</v>
      </c>
      <c r="C2289" s="424" t="s">
        <v>823</v>
      </c>
      <c r="D2289" s="423" t="s">
        <v>705</v>
      </c>
      <c r="E2289" s="422" t="s">
        <v>50</v>
      </c>
      <c r="F2289" s="420">
        <v>43832</v>
      </c>
      <c r="G2289" s="420">
        <v>44196</v>
      </c>
      <c r="H2289" s="419">
        <v>2020</v>
      </c>
      <c r="I2289" s="418" t="s">
        <v>1934</v>
      </c>
      <c r="J2289" s="439" t="s">
        <v>160</v>
      </c>
      <c r="K2289" s="417" t="s">
        <v>808</v>
      </c>
      <c r="L2289" s="824"/>
      <c r="M2289" s="825"/>
      <c r="N2289" s="792"/>
      <c r="O2289" s="829"/>
      <c r="P2289" s="832"/>
      <c r="Q2289" s="835"/>
      <c r="R2289" s="829"/>
      <c r="S2289" s="416" t="s">
        <v>165</v>
      </c>
      <c r="T2289" s="415">
        <v>43832</v>
      </c>
      <c r="U2289" s="416" t="s">
        <v>164</v>
      </c>
      <c r="V2289" s="415">
        <v>44196</v>
      </c>
      <c r="W2289" s="816"/>
      <c r="X2289" s="817"/>
      <c r="Y2289" s="816"/>
      <c r="Z2289" s="817"/>
      <c r="AA2289" s="816"/>
      <c r="AB2289" s="817"/>
      <c r="AC2289" s="838"/>
      <c r="AD2289" s="839"/>
      <c r="AE2289" s="857"/>
      <c r="AF2289" s="858"/>
      <c r="AG2289" s="781"/>
      <c r="AH2289" s="782"/>
      <c r="AI2289" s="781"/>
      <c r="AJ2289" s="782"/>
      <c r="AK2289" s="792"/>
      <c r="AL2289" s="792"/>
      <c r="AM2289" s="792"/>
      <c r="AN2289" s="792"/>
      <c r="AO2289" s="792"/>
      <c r="AP2289" s="895"/>
    </row>
    <row r="2290" spans="1:42" s="404" customFormat="1" ht="15" customHeight="1" thickBot="1" x14ac:dyDescent="0.25">
      <c r="A2290" s="402"/>
      <c r="B2290" s="414" t="s">
        <v>733</v>
      </c>
      <c r="C2290" s="413" t="s">
        <v>823</v>
      </c>
      <c r="D2290" s="412" t="s">
        <v>705</v>
      </c>
      <c r="E2290" s="411" t="s">
        <v>50</v>
      </c>
      <c r="F2290" s="409">
        <v>43832</v>
      </c>
      <c r="G2290" s="409">
        <v>44196</v>
      </c>
      <c r="H2290" s="408">
        <v>2020</v>
      </c>
      <c r="I2290" s="407" t="s">
        <v>1934</v>
      </c>
      <c r="J2290" s="407" t="s">
        <v>160</v>
      </c>
      <c r="K2290" s="495" t="s">
        <v>808</v>
      </c>
      <c r="L2290" s="826"/>
      <c r="M2290" s="827"/>
      <c r="N2290" s="793"/>
      <c r="O2290" s="830"/>
      <c r="P2290" s="833"/>
      <c r="Q2290" s="836"/>
      <c r="R2290" s="830"/>
      <c r="S2290" s="406" t="s">
        <v>158</v>
      </c>
      <c r="T2290" s="451">
        <v>43832</v>
      </c>
      <c r="U2290" s="820"/>
      <c r="V2290" s="821"/>
      <c r="W2290" s="818"/>
      <c r="X2290" s="819"/>
      <c r="Y2290" s="818"/>
      <c r="Z2290" s="819"/>
      <c r="AA2290" s="818"/>
      <c r="AB2290" s="819"/>
      <c r="AC2290" s="840"/>
      <c r="AD2290" s="841"/>
      <c r="AE2290" s="859"/>
      <c r="AF2290" s="860"/>
      <c r="AG2290" s="783"/>
      <c r="AH2290" s="784"/>
      <c r="AI2290" s="783"/>
      <c r="AJ2290" s="784"/>
      <c r="AK2290" s="793"/>
      <c r="AL2290" s="793"/>
      <c r="AM2290" s="793"/>
      <c r="AN2290" s="793"/>
      <c r="AO2290" s="793"/>
      <c r="AP2290" s="896"/>
    </row>
    <row r="2291" spans="1:42" s="404" customFormat="1" ht="12.75" hidden="1" customHeight="1" thickTop="1" x14ac:dyDescent="0.2">
      <c r="A2291" s="402"/>
      <c r="B2291" s="445" t="s">
        <v>733</v>
      </c>
      <c r="C2291" s="444" t="s">
        <v>823</v>
      </c>
      <c r="D2291" s="443" t="s">
        <v>705</v>
      </c>
      <c r="E2291" s="442" t="s">
        <v>238</v>
      </c>
      <c r="F2291" s="440"/>
      <c r="G2291" s="440"/>
      <c r="H2291" s="419">
        <v>2020</v>
      </c>
      <c r="I2291" s="418"/>
      <c r="J2291" s="418" t="s">
        <v>987</v>
      </c>
      <c r="K2291" s="439" t="s">
        <v>808</v>
      </c>
      <c r="L2291" s="822" t="s">
        <v>837</v>
      </c>
      <c r="M2291" s="823"/>
      <c r="N2291" s="791" t="s">
        <v>280</v>
      </c>
      <c r="O2291" s="828" t="s">
        <v>325</v>
      </c>
      <c r="P2291" s="831">
        <v>1.32</v>
      </c>
      <c r="Q2291" s="834" t="s">
        <v>218</v>
      </c>
      <c r="R2291" s="828" t="s">
        <v>324</v>
      </c>
      <c r="S2291" s="434" t="s">
        <v>184</v>
      </c>
      <c r="T2291" s="438">
        <v>40025.840400000001</v>
      </c>
      <c r="U2291" s="434" t="s">
        <v>183</v>
      </c>
      <c r="V2291" s="437"/>
      <c r="W2291" s="434" t="s">
        <v>182</v>
      </c>
      <c r="X2291" s="436">
        <f>T2291</f>
        <v>40025.840400000001</v>
      </c>
      <c r="Y2291" s="434" t="s">
        <v>181</v>
      </c>
      <c r="Z2291" s="435"/>
      <c r="AA2291" s="434" t="s">
        <v>181</v>
      </c>
      <c r="AB2291" s="435"/>
      <c r="AC2291" s="434" t="s">
        <v>181</v>
      </c>
      <c r="AD2291" s="435"/>
      <c r="AE2291" s="480" t="s">
        <v>181</v>
      </c>
      <c r="AF2291" s="479"/>
      <c r="AG2291" s="466" t="s">
        <v>181</v>
      </c>
      <c r="AH2291" s="467"/>
      <c r="AI2291" s="466" t="s">
        <v>180</v>
      </c>
      <c r="AJ2291" s="465"/>
      <c r="AK2291" s="791" t="s">
        <v>836</v>
      </c>
      <c r="AL2291" s="791" t="s">
        <v>836</v>
      </c>
      <c r="AM2291" s="791" t="s">
        <v>836</v>
      </c>
      <c r="AN2291" s="791" t="s">
        <v>836</v>
      </c>
      <c r="AO2291" s="791" t="s">
        <v>836</v>
      </c>
      <c r="AP2291" s="894" t="s">
        <v>110</v>
      </c>
    </row>
    <row r="2292" spans="1:42" s="404" customFormat="1" ht="15" hidden="1" customHeight="1" x14ac:dyDescent="0.2">
      <c r="A2292" s="402"/>
      <c r="B2292" s="425" t="s">
        <v>733</v>
      </c>
      <c r="C2292" s="424" t="s">
        <v>823</v>
      </c>
      <c r="D2292" s="423" t="s">
        <v>705</v>
      </c>
      <c r="E2292" s="422" t="s">
        <v>238</v>
      </c>
      <c r="F2292" s="420"/>
      <c r="G2292" s="420"/>
      <c r="H2292" s="419">
        <v>2020</v>
      </c>
      <c r="I2292" s="418"/>
      <c r="J2292" s="418" t="s">
        <v>987</v>
      </c>
      <c r="K2292" s="417" t="s">
        <v>808</v>
      </c>
      <c r="L2292" s="824"/>
      <c r="M2292" s="825"/>
      <c r="N2292" s="792"/>
      <c r="O2292" s="829"/>
      <c r="P2292" s="832"/>
      <c r="Q2292" s="835"/>
      <c r="R2292" s="829"/>
      <c r="S2292" s="416" t="s">
        <v>179</v>
      </c>
      <c r="T2292" s="432"/>
      <c r="U2292" s="416" t="s">
        <v>177</v>
      </c>
      <c r="V2292" s="415"/>
      <c r="W2292" s="416" t="s">
        <v>176</v>
      </c>
      <c r="X2292" s="428">
        <f>X2291</f>
        <v>40025.840400000001</v>
      </c>
      <c r="Y2292" s="416" t="s">
        <v>175</v>
      </c>
      <c r="Z2292" s="426"/>
      <c r="AA2292" s="416" t="s">
        <v>175</v>
      </c>
      <c r="AB2292" s="426"/>
      <c r="AC2292" s="416" t="s">
        <v>175</v>
      </c>
      <c r="AD2292" s="426"/>
      <c r="AE2292" s="478" t="s">
        <v>175</v>
      </c>
      <c r="AF2292" s="477"/>
      <c r="AG2292" s="463" t="s">
        <v>175</v>
      </c>
      <c r="AH2292" s="462"/>
      <c r="AI2292" s="463" t="s">
        <v>174</v>
      </c>
      <c r="AJ2292" s="464"/>
      <c r="AK2292" s="792"/>
      <c r="AL2292" s="792"/>
      <c r="AM2292" s="792"/>
      <c r="AN2292" s="792"/>
      <c r="AO2292" s="792"/>
      <c r="AP2292" s="895"/>
    </row>
    <row r="2293" spans="1:42" s="404" customFormat="1" ht="13.5" hidden="1" thickTop="1" x14ac:dyDescent="0.2">
      <c r="A2293" s="402"/>
      <c r="B2293" s="425" t="s">
        <v>733</v>
      </c>
      <c r="C2293" s="424" t="s">
        <v>823</v>
      </c>
      <c r="D2293" s="423" t="s">
        <v>705</v>
      </c>
      <c r="E2293" s="422" t="s">
        <v>238</v>
      </c>
      <c r="F2293" s="420"/>
      <c r="G2293" s="420"/>
      <c r="H2293" s="419">
        <v>2020</v>
      </c>
      <c r="I2293" s="418"/>
      <c r="J2293" s="418" t="s">
        <v>987</v>
      </c>
      <c r="K2293" s="417" t="s">
        <v>808</v>
      </c>
      <c r="L2293" s="824"/>
      <c r="M2293" s="825"/>
      <c r="N2293" s="792"/>
      <c r="O2293" s="829"/>
      <c r="P2293" s="832"/>
      <c r="Q2293" s="835"/>
      <c r="R2293" s="829"/>
      <c r="S2293" s="416" t="s">
        <v>173</v>
      </c>
      <c r="T2293" s="429"/>
      <c r="U2293" s="416" t="s">
        <v>171</v>
      </c>
      <c r="V2293" s="427"/>
      <c r="W2293" s="416" t="s">
        <v>170</v>
      </c>
      <c r="X2293" s="428"/>
      <c r="Y2293" s="416" t="s">
        <v>169</v>
      </c>
      <c r="Z2293" s="426"/>
      <c r="AA2293" s="416" t="s">
        <v>169</v>
      </c>
      <c r="AB2293" s="426"/>
      <c r="AC2293" s="416" t="s">
        <v>169</v>
      </c>
      <c r="AD2293" s="426"/>
      <c r="AE2293" s="478" t="s">
        <v>169</v>
      </c>
      <c r="AF2293" s="477"/>
      <c r="AG2293" s="463" t="s">
        <v>169</v>
      </c>
      <c r="AH2293" s="462"/>
      <c r="AI2293" s="781"/>
      <c r="AJ2293" s="782"/>
      <c r="AK2293" s="792"/>
      <c r="AL2293" s="792"/>
      <c r="AM2293" s="792"/>
      <c r="AN2293" s="792"/>
      <c r="AO2293" s="792"/>
      <c r="AP2293" s="895"/>
    </row>
    <row r="2294" spans="1:42" s="404" customFormat="1" ht="15" hidden="1" customHeight="1" x14ac:dyDescent="0.2">
      <c r="A2294" s="402"/>
      <c r="B2294" s="425" t="s">
        <v>733</v>
      </c>
      <c r="C2294" s="424" t="s">
        <v>823</v>
      </c>
      <c r="D2294" s="423" t="s">
        <v>705</v>
      </c>
      <c r="E2294" s="422" t="s">
        <v>238</v>
      </c>
      <c r="F2294" s="420"/>
      <c r="G2294" s="420"/>
      <c r="H2294" s="419">
        <v>2020</v>
      </c>
      <c r="I2294" s="418"/>
      <c r="J2294" s="418" t="s">
        <v>987</v>
      </c>
      <c r="K2294" s="417" t="s">
        <v>808</v>
      </c>
      <c r="L2294" s="824"/>
      <c r="M2294" s="825"/>
      <c r="N2294" s="792"/>
      <c r="O2294" s="829"/>
      <c r="P2294" s="832"/>
      <c r="Q2294" s="835"/>
      <c r="R2294" s="829"/>
      <c r="S2294" s="416" t="s">
        <v>168</v>
      </c>
      <c r="T2294" s="427"/>
      <c r="U2294" s="416" t="s">
        <v>167</v>
      </c>
      <c r="V2294" s="427"/>
      <c r="W2294" s="816"/>
      <c r="X2294" s="817"/>
      <c r="Y2294" s="416" t="s">
        <v>166</v>
      </c>
      <c r="Z2294" s="426">
        <f>IF(Z2292="",Z2293-Z2291,Z2293-Z2292)</f>
        <v>0</v>
      </c>
      <c r="AA2294" s="416" t="s">
        <v>166</v>
      </c>
      <c r="AB2294" s="426">
        <f>IF(AB2292="",AB2293-AB2291,AB2293-AB2292)</f>
        <v>0</v>
      </c>
      <c r="AC2294" s="416" t="s">
        <v>166</v>
      </c>
      <c r="AD2294" s="426">
        <f>IF(AD2292="",AD2293-AD2291,AD2293-AD2292)</f>
        <v>0</v>
      </c>
      <c r="AE2294" s="478" t="s">
        <v>166</v>
      </c>
      <c r="AF2294" s="477">
        <f>IF(AF2292="",AF2293-AF2291,AF2293-AF2292)</f>
        <v>0</v>
      </c>
      <c r="AG2294" s="463" t="s">
        <v>166</v>
      </c>
      <c r="AH2294" s="462">
        <f>IF(AH2292="",AH2293-AH2291,AH2293-AH2292)</f>
        <v>0</v>
      </c>
      <c r="AI2294" s="781"/>
      <c r="AJ2294" s="782"/>
      <c r="AK2294" s="792"/>
      <c r="AL2294" s="792"/>
      <c r="AM2294" s="792"/>
      <c r="AN2294" s="792"/>
      <c r="AO2294" s="792"/>
      <c r="AP2294" s="895"/>
    </row>
    <row r="2295" spans="1:42" s="404" customFormat="1" ht="15" hidden="1" customHeight="1" x14ac:dyDescent="0.2">
      <c r="A2295" s="402"/>
      <c r="B2295" s="425" t="s">
        <v>733</v>
      </c>
      <c r="C2295" s="424" t="s">
        <v>823</v>
      </c>
      <c r="D2295" s="423" t="s">
        <v>705</v>
      </c>
      <c r="E2295" s="422" t="s">
        <v>238</v>
      </c>
      <c r="F2295" s="420"/>
      <c r="G2295" s="420"/>
      <c r="H2295" s="419">
        <v>2020</v>
      </c>
      <c r="I2295" s="418"/>
      <c r="J2295" s="418" t="s">
        <v>987</v>
      </c>
      <c r="K2295" s="417" t="s">
        <v>808</v>
      </c>
      <c r="L2295" s="824"/>
      <c r="M2295" s="825"/>
      <c r="N2295" s="792"/>
      <c r="O2295" s="829"/>
      <c r="P2295" s="832"/>
      <c r="Q2295" s="835"/>
      <c r="R2295" s="829"/>
      <c r="S2295" s="416" t="s">
        <v>165</v>
      </c>
      <c r="T2295" s="415"/>
      <c r="U2295" s="416" t="s">
        <v>164</v>
      </c>
      <c r="V2295" s="415"/>
      <c r="W2295" s="816"/>
      <c r="X2295" s="817"/>
      <c r="Y2295" s="816"/>
      <c r="Z2295" s="817"/>
      <c r="AA2295" s="816"/>
      <c r="AB2295" s="817"/>
      <c r="AC2295" s="816"/>
      <c r="AD2295" s="817"/>
      <c r="AE2295" s="857"/>
      <c r="AF2295" s="858"/>
      <c r="AG2295" s="781"/>
      <c r="AH2295" s="782"/>
      <c r="AI2295" s="781"/>
      <c r="AJ2295" s="782"/>
      <c r="AK2295" s="792"/>
      <c r="AL2295" s="792"/>
      <c r="AM2295" s="792"/>
      <c r="AN2295" s="792"/>
      <c r="AO2295" s="792"/>
      <c r="AP2295" s="895"/>
    </row>
    <row r="2296" spans="1:42" s="404" customFormat="1" ht="15" hidden="1" customHeight="1" thickBot="1" x14ac:dyDescent="0.25">
      <c r="A2296" s="402"/>
      <c r="B2296" s="414" t="s">
        <v>733</v>
      </c>
      <c r="C2296" s="413" t="s">
        <v>823</v>
      </c>
      <c r="D2296" s="412" t="s">
        <v>705</v>
      </c>
      <c r="E2296" s="411" t="s">
        <v>238</v>
      </c>
      <c r="F2296" s="409"/>
      <c r="G2296" s="409"/>
      <c r="H2296" s="408">
        <v>2020</v>
      </c>
      <c r="I2296" s="407"/>
      <c r="J2296" s="407" t="s">
        <v>987</v>
      </c>
      <c r="K2296" s="495" t="s">
        <v>808</v>
      </c>
      <c r="L2296" s="826"/>
      <c r="M2296" s="827"/>
      <c r="N2296" s="793"/>
      <c r="O2296" s="830"/>
      <c r="P2296" s="833"/>
      <c r="Q2296" s="836"/>
      <c r="R2296" s="830"/>
      <c r="S2296" s="406" t="s">
        <v>158</v>
      </c>
      <c r="T2296" s="451"/>
      <c r="U2296" s="820"/>
      <c r="V2296" s="821"/>
      <c r="W2296" s="818"/>
      <c r="X2296" s="819"/>
      <c r="Y2296" s="818"/>
      <c r="Z2296" s="819"/>
      <c r="AA2296" s="818"/>
      <c r="AB2296" s="819"/>
      <c r="AC2296" s="818"/>
      <c r="AD2296" s="819"/>
      <c r="AE2296" s="859"/>
      <c r="AF2296" s="860"/>
      <c r="AG2296" s="783"/>
      <c r="AH2296" s="784"/>
      <c r="AI2296" s="783"/>
      <c r="AJ2296" s="784"/>
      <c r="AK2296" s="793"/>
      <c r="AL2296" s="793"/>
      <c r="AM2296" s="793"/>
      <c r="AN2296" s="793"/>
      <c r="AO2296" s="793"/>
      <c r="AP2296" s="896"/>
    </row>
    <row r="2297" spans="1:42" s="404" customFormat="1" ht="12.75" customHeight="1" thickTop="1" x14ac:dyDescent="0.2">
      <c r="A2297" s="402"/>
      <c r="B2297" s="445" t="s">
        <v>733</v>
      </c>
      <c r="C2297" s="444" t="s">
        <v>823</v>
      </c>
      <c r="D2297" s="443" t="s">
        <v>705</v>
      </c>
      <c r="E2297" s="442" t="s">
        <v>50</v>
      </c>
      <c r="F2297" s="440">
        <v>43832</v>
      </c>
      <c r="G2297" s="440">
        <v>44196</v>
      </c>
      <c r="H2297" s="419">
        <v>2020</v>
      </c>
      <c r="I2297" s="418" t="s">
        <v>1934</v>
      </c>
      <c r="J2297" s="439" t="s">
        <v>160</v>
      </c>
      <c r="K2297" s="439" t="s">
        <v>808</v>
      </c>
      <c r="L2297" s="822" t="s">
        <v>835</v>
      </c>
      <c r="M2297" s="823"/>
      <c r="N2297" s="791" t="s">
        <v>280</v>
      </c>
      <c r="O2297" s="828" t="s">
        <v>325</v>
      </c>
      <c r="P2297" s="831">
        <v>5.13</v>
      </c>
      <c r="Q2297" s="834" t="s">
        <v>218</v>
      </c>
      <c r="R2297" s="828" t="s">
        <v>200</v>
      </c>
      <c r="S2297" s="434" t="s">
        <v>184</v>
      </c>
      <c r="T2297" s="438">
        <v>572832.52</v>
      </c>
      <c r="U2297" s="434" t="s">
        <v>183</v>
      </c>
      <c r="V2297" s="437">
        <f>T2302+T2300-0.001</f>
        <v>44196.999000000003</v>
      </c>
      <c r="W2297" s="434" t="s">
        <v>182</v>
      </c>
      <c r="X2297" s="436">
        <f>T2297</f>
        <v>572832.52</v>
      </c>
      <c r="Y2297" s="434" t="s">
        <v>181</v>
      </c>
      <c r="Z2297" s="435">
        <v>0.26840000000000003</v>
      </c>
      <c r="AA2297" s="434" t="s">
        <v>181</v>
      </c>
      <c r="AB2297" s="435">
        <v>0.26840000000000003</v>
      </c>
      <c r="AC2297" s="503" t="s">
        <v>181</v>
      </c>
      <c r="AD2297" s="502">
        <v>0.39500000000000002</v>
      </c>
      <c r="AE2297" s="480" t="s">
        <v>181</v>
      </c>
      <c r="AF2297" s="479">
        <v>0.39500000000000002</v>
      </c>
      <c r="AG2297" s="466" t="s">
        <v>181</v>
      </c>
      <c r="AH2297" s="467">
        <v>1</v>
      </c>
      <c r="AI2297" s="466" t="s">
        <v>180</v>
      </c>
      <c r="AJ2297" s="465">
        <v>17</v>
      </c>
      <c r="AK2297" s="791" t="s">
        <v>813</v>
      </c>
      <c r="AL2297" s="791" t="s">
        <v>813</v>
      </c>
      <c r="AM2297" s="791" t="s">
        <v>813</v>
      </c>
      <c r="AN2297" s="791" t="s">
        <v>813</v>
      </c>
      <c r="AO2297" s="791" t="s">
        <v>813</v>
      </c>
      <c r="AP2297" s="894" t="s">
        <v>2143</v>
      </c>
    </row>
    <row r="2298" spans="1:42" s="404" customFormat="1" ht="15" customHeight="1" x14ac:dyDescent="0.2">
      <c r="A2298" s="402"/>
      <c r="B2298" s="425" t="s">
        <v>733</v>
      </c>
      <c r="C2298" s="424" t="s">
        <v>823</v>
      </c>
      <c r="D2298" s="423" t="s">
        <v>705</v>
      </c>
      <c r="E2298" s="422" t="s">
        <v>50</v>
      </c>
      <c r="F2298" s="420">
        <v>43832</v>
      </c>
      <c r="G2298" s="420">
        <v>44196</v>
      </c>
      <c r="H2298" s="419">
        <v>2020</v>
      </c>
      <c r="I2298" s="418" t="s">
        <v>1934</v>
      </c>
      <c r="J2298" s="439" t="s">
        <v>160</v>
      </c>
      <c r="K2298" s="417" t="s">
        <v>808</v>
      </c>
      <c r="L2298" s="824"/>
      <c r="M2298" s="825"/>
      <c r="N2298" s="792"/>
      <c r="O2298" s="829"/>
      <c r="P2298" s="832"/>
      <c r="Q2298" s="835"/>
      <c r="R2298" s="829"/>
      <c r="S2298" s="416" t="s">
        <v>179</v>
      </c>
      <c r="T2298" s="432" t="s">
        <v>812</v>
      </c>
      <c r="U2298" s="416" t="s">
        <v>177</v>
      </c>
      <c r="V2298" s="415">
        <f>V2297+V2299+V2300</f>
        <v>44223.999000000003</v>
      </c>
      <c r="W2298" s="416" t="s">
        <v>176</v>
      </c>
      <c r="X2298" s="428">
        <f>X2297</f>
        <v>572832.52</v>
      </c>
      <c r="Y2298" s="416" t="s">
        <v>175</v>
      </c>
      <c r="Z2298" s="426"/>
      <c r="AA2298" s="416" t="s">
        <v>175</v>
      </c>
      <c r="AB2298" s="426"/>
      <c r="AC2298" s="501" t="s">
        <v>175</v>
      </c>
      <c r="AD2298" s="500"/>
      <c r="AE2298" s="478" t="s">
        <v>175</v>
      </c>
      <c r="AF2298" s="477"/>
      <c r="AG2298" s="463" t="s">
        <v>175</v>
      </c>
      <c r="AH2298" s="462"/>
      <c r="AI2298" s="463" t="s">
        <v>174</v>
      </c>
      <c r="AJ2298" s="464">
        <v>374</v>
      </c>
      <c r="AK2298" s="792"/>
      <c r="AL2298" s="792"/>
      <c r="AM2298" s="792"/>
      <c r="AN2298" s="792"/>
      <c r="AO2298" s="792"/>
      <c r="AP2298" s="895"/>
    </row>
    <row r="2299" spans="1:42" s="404" customFormat="1" x14ac:dyDescent="0.2">
      <c r="A2299" s="402"/>
      <c r="B2299" s="425" t="s">
        <v>733</v>
      </c>
      <c r="C2299" s="424" t="s">
        <v>823</v>
      </c>
      <c r="D2299" s="423" t="s">
        <v>705</v>
      </c>
      <c r="E2299" s="422" t="s">
        <v>50</v>
      </c>
      <c r="F2299" s="420">
        <v>43832</v>
      </c>
      <c r="G2299" s="420">
        <v>44196</v>
      </c>
      <c r="H2299" s="419">
        <v>2020</v>
      </c>
      <c r="I2299" s="418" t="s">
        <v>1934</v>
      </c>
      <c r="J2299" s="439" t="s">
        <v>160</v>
      </c>
      <c r="K2299" s="417" t="s">
        <v>808</v>
      </c>
      <c r="L2299" s="824"/>
      <c r="M2299" s="825"/>
      <c r="N2299" s="792"/>
      <c r="O2299" s="829"/>
      <c r="P2299" s="832"/>
      <c r="Q2299" s="835"/>
      <c r="R2299" s="829"/>
      <c r="S2299" s="416" t="s">
        <v>173</v>
      </c>
      <c r="T2299" s="429" t="s">
        <v>192</v>
      </c>
      <c r="U2299" s="416" t="s">
        <v>171</v>
      </c>
      <c r="V2299" s="427">
        <v>27</v>
      </c>
      <c r="W2299" s="416" t="s">
        <v>170</v>
      </c>
      <c r="X2299" s="428">
        <f>X2298*Z2299</f>
        <v>153748.24836800003</v>
      </c>
      <c r="Y2299" s="416" t="s">
        <v>169</v>
      </c>
      <c r="Z2299" s="426">
        <v>0.26840000000000003</v>
      </c>
      <c r="AA2299" s="416" t="s">
        <v>169</v>
      </c>
      <c r="AB2299" s="426">
        <v>0.26840000000000003</v>
      </c>
      <c r="AC2299" s="501" t="s">
        <v>169</v>
      </c>
      <c r="AD2299" s="500">
        <v>0.39500000000000002</v>
      </c>
      <c r="AE2299" s="478" t="s">
        <v>169</v>
      </c>
      <c r="AF2299" s="477">
        <v>0.39500000000000002</v>
      </c>
      <c r="AG2299" s="463" t="s">
        <v>169</v>
      </c>
      <c r="AH2299" s="462">
        <v>1</v>
      </c>
      <c r="AI2299" s="781"/>
      <c r="AJ2299" s="782"/>
      <c r="AK2299" s="792"/>
      <c r="AL2299" s="792"/>
      <c r="AM2299" s="792"/>
      <c r="AN2299" s="792"/>
      <c r="AO2299" s="792"/>
      <c r="AP2299" s="895"/>
    </row>
    <row r="2300" spans="1:42" s="404" customFormat="1" ht="15" customHeight="1" x14ac:dyDescent="0.2">
      <c r="A2300" s="402"/>
      <c r="B2300" s="425" t="s">
        <v>733</v>
      </c>
      <c r="C2300" s="424" t="s">
        <v>823</v>
      </c>
      <c r="D2300" s="423" t="s">
        <v>705</v>
      </c>
      <c r="E2300" s="422" t="s">
        <v>50</v>
      </c>
      <c r="F2300" s="420">
        <v>43832</v>
      </c>
      <c r="G2300" s="420">
        <v>44196</v>
      </c>
      <c r="H2300" s="419">
        <v>2020</v>
      </c>
      <c r="I2300" s="418" t="s">
        <v>1934</v>
      </c>
      <c r="J2300" s="439" t="s">
        <v>160</v>
      </c>
      <c r="K2300" s="417" t="s">
        <v>808</v>
      </c>
      <c r="L2300" s="824"/>
      <c r="M2300" s="825"/>
      <c r="N2300" s="792"/>
      <c r="O2300" s="829"/>
      <c r="P2300" s="832"/>
      <c r="Q2300" s="835"/>
      <c r="R2300" s="829"/>
      <c r="S2300" s="416" t="s">
        <v>168</v>
      </c>
      <c r="T2300" s="427">
        <v>365</v>
      </c>
      <c r="U2300" s="416" t="s">
        <v>167</v>
      </c>
      <c r="V2300" s="427"/>
      <c r="W2300" s="816"/>
      <c r="X2300" s="817"/>
      <c r="Y2300" s="416" t="s">
        <v>166</v>
      </c>
      <c r="Z2300" s="426">
        <f>IF(Z2298="",Z2299-Z2297,Z2299-Z2298)</f>
        <v>0</v>
      </c>
      <c r="AA2300" s="416" t="s">
        <v>166</v>
      </c>
      <c r="AB2300" s="426">
        <f>IF(AB2298="",AB2299-AB2297,AB2299-AB2298)</f>
        <v>0</v>
      </c>
      <c r="AC2300" s="501" t="s">
        <v>166</v>
      </c>
      <c r="AD2300" s="500">
        <f>IF(AD2298="",AD2299-AD2297,AD2299-AD2298)</f>
        <v>0</v>
      </c>
      <c r="AE2300" s="478" t="s">
        <v>166</v>
      </c>
      <c r="AF2300" s="477">
        <f>IF(AF2298="",AF2299-AF2297,AF2299-AF2298)</f>
        <v>0</v>
      </c>
      <c r="AG2300" s="463" t="s">
        <v>166</v>
      </c>
      <c r="AH2300" s="462">
        <f>IF(AH2298="",AH2299-AH2297,AH2299-AH2298)</f>
        <v>0</v>
      </c>
      <c r="AI2300" s="781"/>
      <c r="AJ2300" s="782"/>
      <c r="AK2300" s="792"/>
      <c r="AL2300" s="792"/>
      <c r="AM2300" s="792"/>
      <c r="AN2300" s="792"/>
      <c r="AO2300" s="792"/>
      <c r="AP2300" s="895"/>
    </row>
    <row r="2301" spans="1:42" s="404" customFormat="1" ht="15" customHeight="1" x14ac:dyDescent="0.2">
      <c r="A2301" s="402"/>
      <c r="B2301" s="425" t="s">
        <v>733</v>
      </c>
      <c r="C2301" s="424" t="s">
        <v>823</v>
      </c>
      <c r="D2301" s="423" t="s">
        <v>705</v>
      </c>
      <c r="E2301" s="422" t="s">
        <v>50</v>
      </c>
      <c r="F2301" s="420">
        <v>43832</v>
      </c>
      <c r="G2301" s="420">
        <v>44196</v>
      </c>
      <c r="H2301" s="419">
        <v>2020</v>
      </c>
      <c r="I2301" s="418" t="s">
        <v>1934</v>
      </c>
      <c r="J2301" s="439" t="s">
        <v>160</v>
      </c>
      <c r="K2301" s="417" t="s">
        <v>808</v>
      </c>
      <c r="L2301" s="824"/>
      <c r="M2301" s="825"/>
      <c r="N2301" s="792"/>
      <c r="O2301" s="829"/>
      <c r="P2301" s="832"/>
      <c r="Q2301" s="835"/>
      <c r="R2301" s="829"/>
      <c r="S2301" s="416" t="s">
        <v>165</v>
      </c>
      <c r="T2301" s="415">
        <v>43832</v>
      </c>
      <c r="U2301" s="416" t="s">
        <v>164</v>
      </c>
      <c r="V2301" s="415">
        <v>44196</v>
      </c>
      <c r="W2301" s="816"/>
      <c r="X2301" s="817"/>
      <c r="Y2301" s="816"/>
      <c r="Z2301" s="817"/>
      <c r="AA2301" s="816"/>
      <c r="AB2301" s="817"/>
      <c r="AC2301" s="838"/>
      <c r="AD2301" s="839"/>
      <c r="AE2301" s="857"/>
      <c r="AF2301" s="858"/>
      <c r="AG2301" s="781"/>
      <c r="AH2301" s="782"/>
      <c r="AI2301" s="781"/>
      <c r="AJ2301" s="782"/>
      <c r="AK2301" s="792"/>
      <c r="AL2301" s="792"/>
      <c r="AM2301" s="792"/>
      <c r="AN2301" s="792"/>
      <c r="AO2301" s="792"/>
      <c r="AP2301" s="895"/>
    </row>
    <row r="2302" spans="1:42" s="404" customFormat="1" ht="15" customHeight="1" thickBot="1" x14ac:dyDescent="0.25">
      <c r="A2302" s="402"/>
      <c r="B2302" s="414" t="s">
        <v>733</v>
      </c>
      <c r="C2302" s="413" t="s">
        <v>823</v>
      </c>
      <c r="D2302" s="412" t="s">
        <v>705</v>
      </c>
      <c r="E2302" s="411" t="s">
        <v>50</v>
      </c>
      <c r="F2302" s="409">
        <v>43832</v>
      </c>
      <c r="G2302" s="409">
        <v>44196</v>
      </c>
      <c r="H2302" s="408">
        <v>2020</v>
      </c>
      <c r="I2302" s="407" t="s">
        <v>1934</v>
      </c>
      <c r="J2302" s="407" t="s">
        <v>160</v>
      </c>
      <c r="K2302" s="495" t="s">
        <v>808</v>
      </c>
      <c r="L2302" s="826"/>
      <c r="M2302" s="827"/>
      <c r="N2302" s="793"/>
      <c r="O2302" s="830"/>
      <c r="P2302" s="833"/>
      <c r="Q2302" s="836"/>
      <c r="R2302" s="830"/>
      <c r="S2302" s="406" t="s">
        <v>158</v>
      </c>
      <c r="T2302" s="451">
        <v>43832</v>
      </c>
      <c r="U2302" s="820"/>
      <c r="V2302" s="821"/>
      <c r="W2302" s="818"/>
      <c r="X2302" s="819"/>
      <c r="Y2302" s="818"/>
      <c r="Z2302" s="819"/>
      <c r="AA2302" s="818"/>
      <c r="AB2302" s="819"/>
      <c r="AC2302" s="840"/>
      <c r="AD2302" s="841"/>
      <c r="AE2302" s="859"/>
      <c r="AF2302" s="860"/>
      <c r="AG2302" s="783"/>
      <c r="AH2302" s="784"/>
      <c r="AI2302" s="783"/>
      <c r="AJ2302" s="784"/>
      <c r="AK2302" s="793"/>
      <c r="AL2302" s="793"/>
      <c r="AM2302" s="793"/>
      <c r="AN2302" s="793"/>
      <c r="AO2302" s="793"/>
      <c r="AP2302" s="896"/>
    </row>
    <row r="2303" spans="1:42" s="404" customFormat="1" ht="12.75" hidden="1" customHeight="1" thickTop="1" x14ac:dyDescent="0.2">
      <c r="A2303" s="402"/>
      <c r="B2303" s="445" t="s">
        <v>733</v>
      </c>
      <c r="C2303" s="444" t="s">
        <v>823</v>
      </c>
      <c r="D2303" s="443" t="s">
        <v>705</v>
      </c>
      <c r="E2303" s="442" t="s">
        <v>238</v>
      </c>
      <c r="F2303" s="440"/>
      <c r="G2303" s="440"/>
      <c r="H2303" s="419">
        <v>2020</v>
      </c>
      <c r="I2303" s="418"/>
      <c r="J2303" s="418" t="s">
        <v>987</v>
      </c>
      <c r="K2303" s="439" t="s">
        <v>808</v>
      </c>
      <c r="L2303" s="822" t="s">
        <v>835</v>
      </c>
      <c r="M2303" s="823"/>
      <c r="N2303" s="791" t="s">
        <v>280</v>
      </c>
      <c r="O2303" s="828" t="s">
        <v>325</v>
      </c>
      <c r="P2303" s="831">
        <v>5.13</v>
      </c>
      <c r="Q2303" s="834" t="s">
        <v>218</v>
      </c>
      <c r="R2303" s="828" t="s">
        <v>324</v>
      </c>
      <c r="S2303" s="434" t="s">
        <v>184</v>
      </c>
      <c r="T2303" s="438">
        <v>131849.8272</v>
      </c>
      <c r="U2303" s="434" t="s">
        <v>183</v>
      </c>
      <c r="V2303" s="437"/>
      <c r="W2303" s="434" t="s">
        <v>182</v>
      </c>
      <c r="X2303" s="436">
        <f>T2303</f>
        <v>131849.8272</v>
      </c>
      <c r="Y2303" s="434" t="s">
        <v>181</v>
      </c>
      <c r="Z2303" s="435"/>
      <c r="AA2303" s="434" t="s">
        <v>181</v>
      </c>
      <c r="AB2303" s="435"/>
      <c r="AC2303" s="434" t="s">
        <v>181</v>
      </c>
      <c r="AD2303" s="435"/>
      <c r="AE2303" s="480" t="s">
        <v>181</v>
      </c>
      <c r="AF2303" s="479"/>
      <c r="AG2303" s="466" t="s">
        <v>181</v>
      </c>
      <c r="AH2303" s="467"/>
      <c r="AI2303" s="466" t="s">
        <v>180</v>
      </c>
      <c r="AJ2303" s="465"/>
      <c r="AK2303" s="791" t="s">
        <v>824</v>
      </c>
      <c r="AL2303" s="791" t="s">
        <v>824</v>
      </c>
      <c r="AM2303" s="791" t="s">
        <v>824</v>
      </c>
      <c r="AN2303" s="791" t="s">
        <v>824</v>
      </c>
      <c r="AO2303" s="791" t="s">
        <v>824</v>
      </c>
      <c r="AP2303" s="791" t="s">
        <v>824</v>
      </c>
    </row>
    <row r="2304" spans="1:42" s="404" customFormat="1" ht="15" hidden="1" customHeight="1" x14ac:dyDescent="0.2">
      <c r="A2304" s="402"/>
      <c r="B2304" s="425" t="s">
        <v>733</v>
      </c>
      <c r="C2304" s="424" t="s">
        <v>823</v>
      </c>
      <c r="D2304" s="423" t="s">
        <v>705</v>
      </c>
      <c r="E2304" s="422" t="s">
        <v>238</v>
      </c>
      <c r="F2304" s="420"/>
      <c r="G2304" s="420"/>
      <c r="H2304" s="419">
        <v>2020</v>
      </c>
      <c r="I2304" s="418"/>
      <c r="J2304" s="418" t="s">
        <v>987</v>
      </c>
      <c r="K2304" s="417" t="s">
        <v>808</v>
      </c>
      <c r="L2304" s="824"/>
      <c r="M2304" s="825"/>
      <c r="N2304" s="792"/>
      <c r="O2304" s="829"/>
      <c r="P2304" s="832"/>
      <c r="Q2304" s="835"/>
      <c r="R2304" s="829"/>
      <c r="S2304" s="416" t="s">
        <v>179</v>
      </c>
      <c r="T2304" s="432"/>
      <c r="U2304" s="416" t="s">
        <v>177</v>
      </c>
      <c r="V2304" s="415"/>
      <c r="W2304" s="416" t="s">
        <v>176</v>
      </c>
      <c r="X2304" s="428">
        <f>X2303</f>
        <v>131849.8272</v>
      </c>
      <c r="Y2304" s="416" t="s">
        <v>175</v>
      </c>
      <c r="Z2304" s="426"/>
      <c r="AA2304" s="416" t="s">
        <v>175</v>
      </c>
      <c r="AB2304" s="426"/>
      <c r="AC2304" s="416" t="s">
        <v>175</v>
      </c>
      <c r="AD2304" s="426"/>
      <c r="AE2304" s="478" t="s">
        <v>175</v>
      </c>
      <c r="AF2304" s="477"/>
      <c r="AG2304" s="463" t="s">
        <v>175</v>
      </c>
      <c r="AH2304" s="462"/>
      <c r="AI2304" s="463" t="s">
        <v>174</v>
      </c>
      <c r="AJ2304" s="464"/>
      <c r="AK2304" s="792"/>
      <c r="AL2304" s="792"/>
      <c r="AM2304" s="792"/>
      <c r="AN2304" s="792"/>
      <c r="AO2304" s="792"/>
      <c r="AP2304" s="792"/>
    </row>
    <row r="2305" spans="1:42" s="404" customFormat="1" ht="13.5" hidden="1" thickTop="1" x14ac:dyDescent="0.2">
      <c r="A2305" s="402"/>
      <c r="B2305" s="425" t="s">
        <v>733</v>
      </c>
      <c r="C2305" s="424" t="s">
        <v>823</v>
      </c>
      <c r="D2305" s="423" t="s">
        <v>705</v>
      </c>
      <c r="E2305" s="422" t="s">
        <v>238</v>
      </c>
      <c r="F2305" s="420"/>
      <c r="G2305" s="420"/>
      <c r="H2305" s="419">
        <v>2020</v>
      </c>
      <c r="I2305" s="418"/>
      <c r="J2305" s="418" t="s">
        <v>987</v>
      </c>
      <c r="K2305" s="417" t="s">
        <v>808</v>
      </c>
      <c r="L2305" s="824"/>
      <c r="M2305" s="825"/>
      <c r="N2305" s="792"/>
      <c r="O2305" s="829"/>
      <c r="P2305" s="832"/>
      <c r="Q2305" s="835"/>
      <c r="R2305" s="829"/>
      <c r="S2305" s="416" t="s">
        <v>173</v>
      </c>
      <c r="T2305" s="429"/>
      <c r="U2305" s="416" t="s">
        <v>171</v>
      </c>
      <c r="V2305" s="427"/>
      <c r="W2305" s="416" t="s">
        <v>170</v>
      </c>
      <c r="X2305" s="428"/>
      <c r="Y2305" s="416" t="s">
        <v>169</v>
      </c>
      <c r="Z2305" s="426"/>
      <c r="AA2305" s="416" t="s">
        <v>169</v>
      </c>
      <c r="AB2305" s="426"/>
      <c r="AC2305" s="416" t="s">
        <v>169</v>
      </c>
      <c r="AD2305" s="426"/>
      <c r="AE2305" s="478" t="s">
        <v>169</v>
      </c>
      <c r="AF2305" s="477"/>
      <c r="AG2305" s="463" t="s">
        <v>169</v>
      </c>
      <c r="AH2305" s="462"/>
      <c r="AI2305" s="781"/>
      <c r="AJ2305" s="782"/>
      <c r="AK2305" s="792"/>
      <c r="AL2305" s="792"/>
      <c r="AM2305" s="792"/>
      <c r="AN2305" s="792"/>
      <c r="AO2305" s="792"/>
      <c r="AP2305" s="792"/>
    </row>
    <row r="2306" spans="1:42" s="404" customFormat="1" ht="15" hidden="1" customHeight="1" x14ac:dyDescent="0.2">
      <c r="A2306" s="402"/>
      <c r="B2306" s="425" t="s">
        <v>733</v>
      </c>
      <c r="C2306" s="424" t="s">
        <v>823</v>
      </c>
      <c r="D2306" s="423" t="s">
        <v>705</v>
      </c>
      <c r="E2306" s="422" t="s">
        <v>238</v>
      </c>
      <c r="F2306" s="420"/>
      <c r="G2306" s="420"/>
      <c r="H2306" s="419">
        <v>2020</v>
      </c>
      <c r="I2306" s="418"/>
      <c r="J2306" s="418" t="s">
        <v>987</v>
      </c>
      <c r="K2306" s="417" t="s">
        <v>808</v>
      </c>
      <c r="L2306" s="824"/>
      <c r="M2306" s="825"/>
      <c r="N2306" s="792"/>
      <c r="O2306" s="829"/>
      <c r="P2306" s="832"/>
      <c r="Q2306" s="835"/>
      <c r="R2306" s="829"/>
      <c r="S2306" s="416" t="s">
        <v>168</v>
      </c>
      <c r="T2306" s="427"/>
      <c r="U2306" s="416" t="s">
        <v>167</v>
      </c>
      <c r="V2306" s="427"/>
      <c r="W2306" s="816"/>
      <c r="X2306" s="817"/>
      <c r="Y2306" s="416" t="s">
        <v>166</v>
      </c>
      <c r="Z2306" s="426">
        <f>IF(Z2304="",Z2305-Z2303,Z2305-Z2304)</f>
        <v>0</v>
      </c>
      <c r="AA2306" s="416" t="s">
        <v>166</v>
      </c>
      <c r="AB2306" s="426">
        <f>IF(AB2304="",AB2305-AB2303,AB2305-AB2304)</f>
        <v>0</v>
      </c>
      <c r="AC2306" s="416" t="s">
        <v>166</v>
      </c>
      <c r="AD2306" s="426">
        <f>IF(AD2304="",AD2305-AD2303,AD2305-AD2304)</f>
        <v>0</v>
      </c>
      <c r="AE2306" s="478" t="s">
        <v>166</v>
      </c>
      <c r="AF2306" s="477">
        <f>IF(AF2304="",AF2305-AF2303,AF2305-AF2304)</f>
        <v>0</v>
      </c>
      <c r="AG2306" s="463" t="s">
        <v>166</v>
      </c>
      <c r="AH2306" s="462">
        <f>IF(AH2304="",AH2305-AH2303,AH2305-AH2304)</f>
        <v>0</v>
      </c>
      <c r="AI2306" s="781"/>
      <c r="AJ2306" s="782"/>
      <c r="AK2306" s="792"/>
      <c r="AL2306" s="792"/>
      <c r="AM2306" s="792"/>
      <c r="AN2306" s="792"/>
      <c r="AO2306" s="792"/>
      <c r="AP2306" s="792"/>
    </row>
    <row r="2307" spans="1:42" s="404" customFormat="1" ht="15" hidden="1" customHeight="1" x14ac:dyDescent="0.2">
      <c r="A2307" s="402"/>
      <c r="B2307" s="425" t="s">
        <v>733</v>
      </c>
      <c r="C2307" s="424" t="s">
        <v>823</v>
      </c>
      <c r="D2307" s="423" t="s">
        <v>705</v>
      </c>
      <c r="E2307" s="422" t="s">
        <v>238</v>
      </c>
      <c r="F2307" s="420"/>
      <c r="G2307" s="420"/>
      <c r="H2307" s="419">
        <v>2020</v>
      </c>
      <c r="I2307" s="418"/>
      <c r="J2307" s="418" t="s">
        <v>987</v>
      </c>
      <c r="K2307" s="417" t="s">
        <v>808</v>
      </c>
      <c r="L2307" s="824"/>
      <c r="M2307" s="825"/>
      <c r="N2307" s="792"/>
      <c r="O2307" s="829"/>
      <c r="P2307" s="832"/>
      <c r="Q2307" s="835"/>
      <c r="R2307" s="829"/>
      <c r="S2307" s="416" t="s">
        <v>165</v>
      </c>
      <c r="T2307" s="415"/>
      <c r="U2307" s="416" t="s">
        <v>164</v>
      </c>
      <c r="V2307" s="415"/>
      <c r="W2307" s="816"/>
      <c r="X2307" s="817"/>
      <c r="Y2307" s="816"/>
      <c r="Z2307" s="817"/>
      <c r="AA2307" s="816"/>
      <c r="AB2307" s="817"/>
      <c r="AC2307" s="816"/>
      <c r="AD2307" s="817"/>
      <c r="AE2307" s="857"/>
      <c r="AF2307" s="858"/>
      <c r="AG2307" s="781"/>
      <c r="AH2307" s="782"/>
      <c r="AI2307" s="781"/>
      <c r="AJ2307" s="782"/>
      <c r="AK2307" s="792"/>
      <c r="AL2307" s="792"/>
      <c r="AM2307" s="792"/>
      <c r="AN2307" s="792"/>
      <c r="AO2307" s="792"/>
      <c r="AP2307" s="792"/>
    </row>
    <row r="2308" spans="1:42" s="404" customFormat="1" ht="15" hidden="1" customHeight="1" thickBot="1" x14ac:dyDescent="0.25">
      <c r="A2308" s="402"/>
      <c r="B2308" s="414" t="s">
        <v>733</v>
      </c>
      <c r="C2308" s="413" t="s">
        <v>823</v>
      </c>
      <c r="D2308" s="412" t="s">
        <v>705</v>
      </c>
      <c r="E2308" s="411" t="s">
        <v>238</v>
      </c>
      <c r="F2308" s="409"/>
      <c r="G2308" s="409"/>
      <c r="H2308" s="408">
        <v>2020</v>
      </c>
      <c r="I2308" s="407"/>
      <c r="J2308" s="407" t="s">
        <v>987</v>
      </c>
      <c r="K2308" s="495" t="s">
        <v>808</v>
      </c>
      <c r="L2308" s="826"/>
      <c r="M2308" s="827"/>
      <c r="N2308" s="793"/>
      <c r="O2308" s="830"/>
      <c r="P2308" s="833"/>
      <c r="Q2308" s="836"/>
      <c r="R2308" s="830"/>
      <c r="S2308" s="406" t="s">
        <v>158</v>
      </c>
      <c r="T2308" s="451"/>
      <c r="U2308" s="820"/>
      <c r="V2308" s="821"/>
      <c r="W2308" s="818"/>
      <c r="X2308" s="819"/>
      <c r="Y2308" s="818"/>
      <c r="Z2308" s="819"/>
      <c r="AA2308" s="818"/>
      <c r="AB2308" s="819"/>
      <c r="AC2308" s="818"/>
      <c r="AD2308" s="819"/>
      <c r="AE2308" s="859"/>
      <c r="AF2308" s="860"/>
      <c r="AG2308" s="783"/>
      <c r="AH2308" s="784"/>
      <c r="AI2308" s="783"/>
      <c r="AJ2308" s="784"/>
      <c r="AK2308" s="793"/>
      <c r="AL2308" s="793"/>
      <c r="AM2308" s="793"/>
      <c r="AN2308" s="793"/>
      <c r="AO2308" s="793"/>
      <c r="AP2308" s="793"/>
    </row>
    <row r="2309" spans="1:42" s="404" customFormat="1" ht="12.75" customHeight="1" thickTop="1" x14ac:dyDescent="0.2">
      <c r="A2309" s="402"/>
      <c r="B2309" s="445" t="s">
        <v>733</v>
      </c>
      <c r="C2309" s="444" t="s">
        <v>823</v>
      </c>
      <c r="D2309" s="443" t="s">
        <v>705</v>
      </c>
      <c r="E2309" s="442" t="s">
        <v>50</v>
      </c>
      <c r="F2309" s="440">
        <v>43832</v>
      </c>
      <c r="G2309" s="440">
        <v>44196</v>
      </c>
      <c r="H2309" s="419">
        <v>2020</v>
      </c>
      <c r="I2309" s="418" t="s">
        <v>1934</v>
      </c>
      <c r="J2309" s="439" t="s">
        <v>160</v>
      </c>
      <c r="K2309" s="439" t="s">
        <v>808</v>
      </c>
      <c r="L2309" s="822" t="s">
        <v>833</v>
      </c>
      <c r="M2309" s="823"/>
      <c r="N2309" s="791" t="s">
        <v>280</v>
      </c>
      <c r="O2309" s="828" t="s">
        <v>325</v>
      </c>
      <c r="P2309" s="831">
        <v>3.22</v>
      </c>
      <c r="Q2309" s="834" t="s">
        <v>218</v>
      </c>
      <c r="R2309" s="828" t="s">
        <v>200</v>
      </c>
      <c r="S2309" s="434" t="s">
        <v>184</v>
      </c>
      <c r="T2309" s="438">
        <v>128969.53</v>
      </c>
      <c r="U2309" s="434" t="s">
        <v>183</v>
      </c>
      <c r="V2309" s="437">
        <f>T2314+T2312-0.001</f>
        <v>44210.999000000003</v>
      </c>
      <c r="W2309" s="434" t="s">
        <v>182</v>
      </c>
      <c r="X2309" s="436">
        <f>T2309</f>
        <v>128969.53</v>
      </c>
      <c r="Y2309" s="434" t="s">
        <v>181</v>
      </c>
      <c r="Z2309" s="435">
        <v>0.41139999999999999</v>
      </c>
      <c r="AA2309" s="434" t="s">
        <v>181</v>
      </c>
      <c r="AB2309" s="435">
        <v>0.41139999999999999</v>
      </c>
      <c r="AC2309" s="503" t="s">
        <v>181</v>
      </c>
      <c r="AD2309" s="502">
        <v>0.50439999999999996</v>
      </c>
      <c r="AE2309" s="480" t="s">
        <v>181</v>
      </c>
      <c r="AF2309" s="479">
        <v>0.50439999999999996</v>
      </c>
      <c r="AG2309" s="466" t="s">
        <v>181</v>
      </c>
      <c r="AH2309" s="467">
        <v>1</v>
      </c>
      <c r="AI2309" s="466" t="s">
        <v>180</v>
      </c>
      <c r="AJ2309" s="465">
        <v>14</v>
      </c>
      <c r="AK2309" s="791" t="s">
        <v>813</v>
      </c>
      <c r="AL2309" s="791" t="s">
        <v>813</v>
      </c>
      <c r="AM2309" s="791" t="s">
        <v>813</v>
      </c>
      <c r="AN2309" s="791" t="s">
        <v>813</v>
      </c>
      <c r="AO2309" s="791" t="s">
        <v>813</v>
      </c>
      <c r="AP2309" s="894" t="s">
        <v>2143</v>
      </c>
    </row>
    <row r="2310" spans="1:42" s="404" customFormat="1" ht="15" customHeight="1" x14ac:dyDescent="0.2">
      <c r="A2310" s="402"/>
      <c r="B2310" s="425" t="s">
        <v>733</v>
      </c>
      <c r="C2310" s="424" t="s">
        <v>823</v>
      </c>
      <c r="D2310" s="423" t="s">
        <v>705</v>
      </c>
      <c r="E2310" s="422" t="s">
        <v>50</v>
      </c>
      <c r="F2310" s="420">
        <v>43832</v>
      </c>
      <c r="G2310" s="420">
        <v>44196</v>
      </c>
      <c r="H2310" s="419">
        <v>2020</v>
      </c>
      <c r="I2310" s="418" t="s">
        <v>1934</v>
      </c>
      <c r="J2310" s="439" t="s">
        <v>160</v>
      </c>
      <c r="K2310" s="417" t="s">
        <v>808</v>
      </c>
      <c r="L2310" s="824"/>
      <c r="M2310" s="825"/>
      <c r="N2310" s="792"/>
      <c r="O2310" s="829"/>
      <c r="P2310" s="832"/>
      <c r="Q2310" s="835"/>
      <c r="R2310" s="829"/>
      <c r="S2310" s="416" t="s">
        <v>179</v>
      </c>
      <c r="T2310" s="432" t="s">
        <v>812</v>
      </c>
      <c r="U2310" s="416" t="s">
        <v>177</v>
      </c>
      <c r="V2310" s="415">
        <f>V2309+V2311+V2312</f>
        <v>44237.999000000003</v>
      </c>
      <c r="W2310" s="416" t="s">
        <v>176</v>
      </c>
      <c r="X2310" s="428">
        <f>X2309</f>
        <v>128969.53</v>
      </c>
      <c r="Y2310" s="416" t="s">
        <v>175</v>
      </c>
      <c r="Z2310" s="426"/>
      <c r="AA2310" s="416" t="s">
        <v>175</v>
      </c>
      <c r="AB2310" s="426"/>
      <c r="AC2310" s="501" t="s">
        <v>175</v>
      </c>
      <c r="AD2310" s="500"/>
      <c r="AE2310" s="478" t="s">
        <v>175</v>
      </c>
      <c r="AF2310" s="477"/>
      <c r="AG2310" s="463" t="s">
        <v>175</v>
      </c>
      <c r="AH2310" s="462"/>
      <c r="AI2310" s="463" t="s">
        <v>174</v>
      </c>
      <c r="AJ2310" s="464">
        <f>AJ2309*15</f>
        <v>210</v>
      </c>
      <c r="AK2310" s="792"/>
      <c r="AL2310" s="792"/>
      <c r="AM2310" s="792"/>
      <c r="AN2310" s="792"/>
      <c r="AO2310" s="792"/>
      <c r="AP2310" s="895"/>
    </row>
    <row r="2311" spans="1:42" s="404" customFormat="1" x14ac:dyDescent="0.2">
      <c r="A2311" s="402"/>
      <c r="B2311" s="425" t="s">
        <v>733</v>
      </c>
      <c r="C2311" s="424" t="s">
        <v>823</v>
      </c>
      <c r="D2311" s="423" t="s">
        <v>705</v>
      </c>
      <c r="E2311" s="422" t="s">
        <v>50</v>
      </c>
      <c r="F2311" s="420">
        <v>43832</v>
      </c>
      <c r="G2311" s="420">
        <v>44196</v>
      </c>
      <c r="H2311" s="419">
        <v>2020</v>
      </c>
      <c r="I2311" s="418" t="s">
        <v>1934</v>
      </c>
      <c r="J2311" s="439" t="s">
        <v>160</v>
      </c>
      <c r="K2311" s="417" t="s">
        <v>808</v>
      </c>
      <c r="L2311" s="824"/>
      <c r="M2311" s="825"/>
      <c r="N2311" s="792"/>
      <c r="O2311" s="829"/>
      <c r="P2311" s="832"/>
      <c r="Q2311" s="835"/>
      <c r="R2311" s="829"/>
      <c r="S2311" s="416" t="s">
        <v>173</v>
      </c>
      <c r="T2311" s="429" t="s">
        <v>192</v>
      </c>
      <c r="U2311" s="416" t="s">
        <v>171</v>
      </c>
      <c r="V2311" s="427">
        <v>27</v>
      </c>
      <c r="W2311" s="416" t="s">
        <v>170</v>
      </c>
      <c r="X2311" s="428">
        <f>X2310*Z2311</f>
        <v>53058.064641999998</v>
      </c>
      <c r="Y2311" s="416" t="s">
        <v>169</v>
      </c>
      <c r="Z2311" s="426">
        <v>0.41139999999999999</v>
      </c>
      <c r="AA2311" s="416" t="s">
        <v>169</v>
      </c>
      <c r="AB2311" s="426">
        <v>0.41139999999999999</v>
      </c>
      <c r="AC2311" s="501" t="s">
        <v>169</v>
      </c>
      <c r="AD2311" s="500">
        <v>0.50439999999999996</v>
      </c>
      <c r="AE2311" s="478" t="s">
        <v>169</v>
      </c>
      <c r="AF2311" s="477">
        <v>0.50439999999999996</v>
      </c>
      <c r="AG2311" s="463" t="s">
        <v>169</v>
      </c>
      <c r="AH2311" s="462">
        <v>1</v>
      </c>
      <c r="AI2311" s="781"/>
      <c r="AJ2311" s="782"/>
      <c r="AK2311" s="792"/>
      <c r="AL2311" s="792"/>
      <c r="AM2311" s="792"/>
      <c r="AN2311" s="792"/>
      <c r="AO2311" s="792"/>
      <c r="AP2311" s="895"/>
    </row>
    <row r="2312" spans="1:42" s="404" customFormat="1" ht="15" customHeight="1" x14ac:dyDescent="0.2">
      <c r="A2312" s="402"/>
      <c r="B2312" s="425" t="s">
        <v>733</v>
      </c>
      <c r="C2312" s="424" t="s">
        <v>823</v>
      </c>
      <c r="D2312" s="423" t="s">
        <v>705</v>
      </c>
      <c r="E2312" s="422" t="s">
        <v>50</v>
      </c>
      <c r="F2312" s="420">
        <v>43832</v>
      </c>
      <c r="G2312" s="420">
        <v>44196</v>
      </c>
      <c r="H2312" s="419">
        <v>2020</v>
      </c>
      <c r="I2312" s="418" t="s">
        <v>1934</v>
      </c>
      <c r="J2312" s="439" t="s">
        <v>160</v>
      </c>
      <c r="K2312" s="417" t="s">
        <v>808</v>
      </c>
      <c r="L2312" s="824"/>
      <c r="M2312" s="825"/>
      <c r="N2312" s="792"/>
      <c r="O2312" s="829"/>
      <c r="P2312" s="832"/>
      <c r="Q2312" s="835"/>
      <c r="R2312" s="829"/>
      <c r="S2312" s="416" t="s">
        <v>168</v>
      </c>
      <c r="T2312" s="427">
        <v>365</v>
      </c>
      <c r="U2312" s="416" t="s">
        <v>167</v>
      </c>
      <c r="V2312" s="427"/>
      <c r="W2312" s="816"/>
      <c r="X2312" s="817"/>
      <c r="Y2312" s="416" t="s">
        <v>166</v>
      </c>
      <c r="Z2312" s="426" t="s">
        <v>834</v>
      </c>
      <c r="AA2312" s="416" t="s">
        <v>166</v>
      </c>
      <c r="AB2312" s="426" t="s">
        <v>834</v>
      </c>
      <c r="AC2312" s="501" t="s">
        <v>166</v>
      </c>
      <c r="AD2312" s="500" t="s">
        <v>834</v>
      </c>
      <c r="AE2312" s="478" t="s">
        <v>166</v>
      </c>
      <c r="AF2312" s="477" t="s">
        <v>834</v>
      </c>
      <c r="AG2312" s="463" t="s">
        <v>166</v>
      </c>
      <c r="AH2312" s="462" t="s">
        <v>834</v>
      </c>
      <c r="AI2312" s="781"/>
      <c r="AJ2312" s="782"/>
      <c r="AK2312" s="792"/>
      <c r="AL2312" s="792"/>
      <c r="AM2312" s="792"/>
      <c r="AN2312" s="792"/>
      <c r="AO2312" s="792"/>
      <c r="AP2312" s="895"/>
    </row>
    <row r="2313" spans="1:42" s="404" customFormat="1" ht="15" customHeight="1" x14ac:dyDescent="0.2">
      <c r="A2313" s="402"/>
      <c r="B2313" s="425" t="s">
        <v>733</v>
      </c>
      <c r="C2313" s="424" t="s">
        <v>823</v>
      </c>
      <c r="D2313" s="423" t="s">
        <v>705</v>
      </c>
      <c r="E2313" s="422" t="s">
        <v>50</v>
      </c>
      <c r="F2313" s="420">
        <v>43832</v>
      </c>
      <c r="G2313" s="420">
        <v>44196</v>
      </c>
      <c r="H2313" s="419">
        <v>2020</v>
      </c>
      <c r="I2313" s="418" t="s">
        <v>1934</v>
      </c>
      <c r="J2313" s="439" t="s">
        <v>160</v>
      </c>
      <c r="K2313" s="417" t="s">
        <v>808</v>
      </c>
      <c r="L2313" s="824"/>
      <c r="M2313" s="825"/>
      <c r="N2313" s="792"/>
      <c r="O2313" s="829"/>
      <c r="P2313" s="832"/>
      <c r="Q2313" s="835"/>
      <c r="R2313" s="829"/>
      <c r="S2313" s="416" t="s">
        <v>165</v>
      </c>
      <c r="T2313" s="415">
        <v>43832</v>
      </c>
      <c r="U2313" s="416" t="s">
        <v>164</v>
      </c>
      <c r="V2313" s="415">
        <v>44196</v>
      </c>
      <c r="W2313" s="816"/>
      <c r="X2313" s="817"/>
      <c r="Y2313" s="816"/>
      <c r="Z2313" s="817"/>
      <c r="AA2313" s="816"/>
      <c r="AB2313" s="817"/>
      <c r="AC2313" s="838"/>
      <c r="AD2313" s="839"/>
      <c r="AE2313" s="857"/>
      <c r="AF2313" s="858"/>
      <c r="AG2313" s="781"/>
      <c r="AH2313" s="782"/>
      <c r="AI2313" s="781"/>
      <c r="AJ2313" s="782"/>
      <c r="AK2313" s="792"/>
      <c r="AL2313" s="792"/>
      <c r="AM2313" s="792"/>
      <c r="AN2313" s="792"/>
      <c r="AO2313" s="792"/>
      <c r="AP2313" s="895"/>
    </row>
    <row r="2314" spans="1:42" s="404" customFormat="1" ht="15" customHeight="1" thickBot="1" x14ac:dyDescent="0.25">
      <c r="A2314" s="402"/>
      <c r="B2314" s="414" t="s">
        <v>733</v>
      </c>
      <c r="C2314" s="413" t="s">
        <v>823</v>
      </c>
      <c r="D2314" s="412" t="s">
        <v>705</v>
      </c>
      <c r="E2314" s="411" t="s">
        <v>50</v>
      </c>
      <c r="F2314" s="409">
        <v>43832</v>
      </c>
      <c r="G2314" s="409">
        <v>44196</v>
      </c>
      <c r="H2314" s="408">
        <v>2020</v>
      </c>
      <c r="I2314" s="407" t="s">
        <v>1934</v>
      </c>
      <c r="J2314" s="407" t="s">
        <v>160</v>
      </c>
      <c r="K2314" s="495" t="s">
        <v>808</v>
      </c>
      <c r="L2314" s="826"/>
      <c r="M2314" s="827"/>
      <c r="N2314" s="793"/>
      <c r="O2314" s="830"/>
      <c r="P2314" s="833"/>
      <c r="Q2314" s="836"/>
      <c r="R2314" s="830"/>
      <c r="S2314" s="406" t="s">
        <v>158</v>
      </c>
      <c r="T2314" s="451">
        <v>43846</v>
      </c>
      <c r="U2314" s="820"/>
      <c r="V2314" s="821"/>
      <c r="W2314" s="818"/>
      <c r="X2314" s="819"/>
      <c r="Y2314" s="818"/>
      <c r="Z2314" s="819"/>
      <c r="AA2314" s="818"/>
      <c r="AB2314" s="819"/>
      <c r="AC2314" s="840"/>
      <c r="AD2314" s="841"/>
      <c r="AE2314" s="859"/>
      <c r="AF2314" s="860"/>
      <c r="AG2314" s="783"/>
      <c r="AH2314" s="784"/>
      <c r="AI2314" s="783"/>
      <c r="AJ2314" s="784"/>
      <c r="AK2314" s="793"/>
      <c r="AL2314" s="793"/>
      <c r="AM2314" s="793"/>
      <c r="AN2314" s="793"/>
      <c r="AO2314" s="793"/>
      <c r="AP2314" s="896"/>
    </row>
    <row r="2315" spans="1:42" s="404" customFormat="1" ht="12.75" hidden="1" customHeight="1" thickTop="1" x14ac:dyDescent="0.2">
      <c r="A2315" s="402"/>
      <c r="B2315" s="445" t="s">
        <v>733</v>
      </c>
      <c r="C2315" s="444" t="s">
        <v>823</v>
      </c>
      <c r="D2315" s="443" t="s">
        <v>705</v>
      </c>
      <c r="E2315" s="442" t="s">
        <v>238</v>
      </c>
      <c r="F2315" s="440"/>
      <c r="G2315" s="440"/>
      <c r="H2315" s="419">
        <v>2020</v>
      </c>
      <c r="I2315" s="418"/>
      <c r="J2315" s="418" t="s">
        <v>987</v>
      </c>
      <c r="K2315" s="439" t="s">
        <v>808</v>
      </c>
      <c r="L2315" s="822" t="s">
        <v>833</v>
      </c>
      <c r="M2315" s="823"/>
      <c r="N2315" s="791" t="s">
        <v>280</v>
      </c>
      <c r="O2315" s="828" t="s">
        <v>325</v>
      </c>
      <c r="P2315" s="831">
        <v>3.22</v>
      </c>
      <c r="Q2315" s="834" t="s">
        <v>218</v>
      </c>
      <c r="R2315" s="828" t="s">
        <v>324</v>
      </c>
      <c r="S2315" s="434" t="s">
        <v>184</v>
      </c>
      <c r="T2315" s="438">
        <v>68279.374800000005</v>
      </c>
      <c r="U2315" s="434" t="s">
        <v>183</v>
      </c>
      <c r="V2315" s="437"/>
      <c r="W2315" s="434" t="s">
        <v>182</v>
      </c>
      <c r="X2315" s="436">
        <f>T2315</f>
        <v>68279.374800000005</v>
      </c>
      <c r="Y2315" s="434" t="s">
        <v>181</v>
      </c>
      <c r="Z2315" s="435"/>
      <c r="AA2315" s="434" t="s">
        <v>181</v>
      </c>
      <c r="AB2315" s="435"/>
      <c r="AC2315" s="434" t="s">
        <v>181</v>
      </c>
      <c r="AD2315" s="435"/>
      <c r="AE2315" s="480" t="s">
        <v>181</v>
      </c>
      <c r="AF2315" s="479"/>
      <c r="AG2315" s="466" t="s">
        <v>181</v>
      </c>
      <c r="AH2315" s="467"/>
      <c r="AI2315" s="466" t="s">
        <v>180</v>
      </c>
      <c r="AJ2315" s="465"/>
      <c r="AK2315" s="791" t="s">
        <v>110</v>
      </c>
      <c r="AL2315" s="791" t="s">
        <v>110</v>
      </c>
      <c r="AM2315" s="791" t="s">
        <v>110</v>
      </c>
      <c r="AN2315" s="791" t="s">
        <v>110</v>
      </c>
      <c r="AO2315" s="791" t="s">
        <v>110</v>
      </c>
      <c r="AP2315" s="791" t="s">
        <v>110</v>
      </c>
    </row>
    <row r="2316" spans="1:42" s="404" customFormat="1" ht="15" hidden="1" customHeight="1" x14ac:dyDescent="0.2">
      <c r="A2316" s="402"/>
      <c r="B2316" s="425" t="s">
        <v>733</v>
      </c>
      <c r="C2316" s="424" t="s">
        <v>823</v>
      </c>
      <c r="D2316" s="423" t="s">
        <v>705</v>
      </c>
      <c r="E2316" s="422" t="s">
        <v>238</v>
      </c>
      <c r="F2316" s="420"/>
      <c r="G2316" s="420"/>
      <c r="H2316" s="419">
        <v>2020</v>
      </c>
      <c r="I2316" s="418"/>
      <c r="J2316" s="418" t="s">
        <v>987</v>
      </c>
      <c r="K2316" s="417" t="s">
        <v>808</v>
      </c>
      <c r="L2316" s="824"/>
      <c r="M2316" s="825"/>
      <c r="N2316" s="792"/>
      <c r="O2316" s="829"/>
      <c r="P2316" s="832"/>
      <c r="Q2316" s="835"/>
      <c r="R2316" s="829"/>
      <c r="S2316" s="416" t="s">
        <v>179</v>
      </c>
      <c r="T2316" s="432"/>
      <c r="U2316" s="416" t="s">
        <v>177</v>
      </c>
      <c r="V2316" s="415"/>
      <c r="W2316" s="416" t="s">
        <v>176</v>
      </c>
      <c r="X2316" s="428">
        <f>X2315</f>
        <v>68279.374800000005</v>
      </c>
      <c r="Y2316" s="416" t="s">
        <v>175</v>
      </c>
      <c r="Z2316" s="426"/>
      <c r="AA2316" s="416" t="s">
        <v>175</v>
      </c>
      <c r="AB2316" s="426"/>
      <c r="AC2316" s="416" t="s">
        <v>175</v>
      </c>
      <c r="AD2316" s="426"/>
      <c r="AE2316" s="478" t="s">
        <v>175</v>
      </c>
      <c r="AF2316" s="477"/>
      <c r="AG2316" s="463" t="s">
        <v>175</v>
      </c>
      <c r="AH2316" s="462"/>
      <c r="AI2316" s="463" t="s">
        <v>174</v>
      </c>
      <c r="AJ2316" s="464"/>
      <c r="AK2316" s="792"/>
      <c r="AL2316" s="792"/>
      <c r="AM2316" s="792"/>
      <c r="AN2316" s="792"/>
      <c r="AO2316" s="792"/>
      <c r="AP2316" s="792"/>
    </row>
    <row r="2317" spans="1:42" s="404" customFormat="1" ht="13.5" hidden="1" thickTop="1" x14ac:dyDescent="0.2">
      <c r="A2317" s="402"/>
      <c r="B2317" s="425" t="s">
        <v>733</v>
      </c>
      <c r="C2317" s="424" t="s">
        <v>823</v>
      </c>
      <c r="D2317" s="423" t="s">
        <v>705</v>
      </c>
      <c r="E2317" s="422" t="s">
        <v>238</v>
      </c>
      <c r="F2317" s="420"/>
      <c r="G2317" s="420"/>
      <c r="H2317" s="419">
        <v>2020</v>
      </c>
      <c r="I2317" s="418"/>
      <c r="J2317" s="418" t="s">
        <v>987</v>
      </c>
      <c r="K2317" s="417" t="s">
        <v>808</v>
      </c>
      <c r="L2317" s="824"/>
      <c r="M2317" s="825"/>
      <c r="N2317" s="792"/>
      <c r="O2317" s="829"/>
      <c r="P2317" s="832"/>
      <c r="Q2317" s="835"/>
      <c r="R2317" s="829"/>
      <c r="S2317" s="416" t="s">
        <v>173</v>
      </c>
      <c r="T2317" s="429"/>
      <c r="U2317" s="416" t="s">
        <v>171</v>
      </c>
      <c r="V2317" s="427"/>
      <c r="W2317" s="416" t="s">
        <v>170</v>
      </c>
      <c r="X2317" s="428"/>
      <c r="Y2317" s="416" t="s">
        <v>169</v>
      </c>
      <c r="Z2317" s="426"/>
      <c r="AA2317" s="416" t="s">
        <v>169</v>
      </c>
      <c r="AB2317" s="426"/>
      <c r="AC2317" s="416" t="s">
        <v>169</v>
      </c>
      <c r="AD2317" s="426"/>
      <c r="AE2317" s="478" t="s">
        <v>169</v>
      </c>
      <c r="AF2317" s="477"/>
      <c r="AG2317" s="463" t="s">
        <v>169</v>
      </c>
      <c r="AH2317" s="462"/>
      <c r="AI2317" s="781"/>
      <c r="AJ2317" s="782"/>
      <c r="AK2317" s="792"/>
      <c r="AL2317" s="792"/>
      <c r="AM2317" s="792"/>
      <c r="AN2317" s="792"/>
      <c r="AO2317" s="792"/>
      <c r="AP2317" s="792"/>
    </row>
    <row r="2318" spans="1:42" s="404" customFormat="1" ht="15" hidden="1" customHeight="1" x14ac:dyDescent="0.2">
      <c r="A2318" s="402"/>
      <c r="B2318" s="425" t="s">
        <v>733</v>
      </c>
      <c r="C2318" s="424" t="s">
        <v>823</v>
      </c>
      <c r="D2318" s="423" t="s">
        <v>705</v>
      </c>
      <c r="E2318" s="422" t="s">
        <v>238</v>
      </c>
      <c r="F2318" s="420"/>
      <c r="G2318" s="420"/>
      <c r="H2318" s="419">
        <v>2020</v>
      </c>
      <c r="I2318" s="418"/>
      <c r="J2318" s="418" t="s">
        <v>987</v>
      </c>
      <c r="K2318" s="417" t="s">
        <v>808</v>
      </c>
      <c r="L2318" s="824"/>
      <c r="M2318" s="825"/>
      <c r="N2318" s="792"/>
      <c r="O2318" s="829"/>
      <c r="P2318" s="832"/>
      <c r="Q2318" s="835"/>
      <c r="R2318" s="829"/>
      <c r="S2318" s="416" t="s">
        <v>168</v>
      </c>
      <c r="T2318" s="427"/>
      <c r="U2318" s="416" t="s">
        <v>167</v>
      </c>
      <c r="V2318" s="427"/>
      <c r="W2318" s="816"/>
      <c r="X2318" s="817"/>
      <c r="Y2318" s="416" t="s">
        <v>166</v>
      </c>
      <c r="Z2318" s="426">
        <f>IF(Z2316="",Z2317-Z2315,Z2317-Z2316)</f>
        <v>0</v>
      </c>
      <c r="AA2318" s="416" t="s">
        <v>166</v>
      </c>
      <c r="AB2318" s="426">
        <f>IF(AB2316="",AB2317-AB2315,AB2317-AB2316)</f>
        <v>0</v>
      </c>
      <c r="AC2318" s="416" t="s">
        <v>166</v>
      </c>
      <c r="AD2318" s="426">
        <f>IF(AD2316="",AD2317-AD2315,AD2317-AD2316)</f>
        <v>0</v>
      </c>
      <c r="AE2318" s="478" t="s">
        <v>166</v>
      </c>
      <c r="AF2318" s="477">
        <f>IF(AF2316="",AF2317-AF2315,AF2317-AF2316)</f>
        <v>0</v>
      </c>
      <c r="AG2318" s="463" t="s">
        <v>166</v>
      </c>
      <c r="AH2318" s="462">
        <f>IF(AH2316="",AH2317-AH2315,AH2317-AH2316)</f>
        <v>0</v>
      </c>
      <c r="AI2318" s="781"/>
      <c r="AJ2318" s="782"/>
      <c r="AK2318" s="792"/>
      <c r="AL2318" s="792"/>
      <c r="AM2318" s="792"/>
      <c r="AN2318" s="792"/>
      <c r="AO2318" s="792"/>
      <c r="AP2318" s="792"/>
    </row>
    <row r="2319" spans="1:42" s="404" customFormat="1" ht="15" hidden="1" customHeight="1" x14ac:dyDescent="0.2">
      <c r="A2319" s="402"/>
      <c r="B2319" s="425" t="s">
        <v>733</v>
      </c>
      <c r="C2319" s="424" t="s">
        <v>823</v>
      </c>
      <c r="D2319" s="423" t="s">
        <v>705</v>
      </c>
      <c r="E2319" s="422" t="s">
        <v>238</v>
      </c>
      <c r="F2319" s="420"/>
      <c r="G2319" s="420"/>
      <c r="H2319" s="419">
        <v>2020</v>
      </c>
      <c r="I2319" s="418"/>
      <c r="J2319" s="418" t="s">
        <v>987</v>
      </c>
      <c r="K2319" s="417" t="s">
        <v>808</v>
      </c>
      <c r="L2319" s="824"/>
      <c r="M2319" s="825"/>
      <c r="N2319" s="792"/>
      <c r="O2319" s="829"/>
      <c r="P2319" s="832"/>
      <c r="Q2319" s="835"/>
      <c r="R2319" s="829"/>
      <c r="S2319" s="416" t="s">
        <v>165</v>
      </c>
      <c r="T2319" s="415"/>
      <c r="U2319" s="416" t="s">
        <v>164</v>
      </c>
      <c r="V2319" s="415"/>
      <c r="W2319" s="816"/>
      <c r="X2319" s="817"/>
      <c r="Y2319" s="816"/>
      <c r="Z2319" s="817"/>
      <c r="AA2319" s="816"/>
      <c r="AB2319" s="817"/>
      <c r="AC2319" s="816"/>
      <c r="AD2319" s="817"/>
      <c r="AE2319" s="857"/>
      <c r="AF2319" s="858"/>
      <c r="AG2319" s="781"/>
      <c r="AH2319" s="782"/>
      <c r="AI2319" s="781"/>
      <c r="AJ2319" s="782"/>
      <c r="AK2319" s="792"/>
      <c r="AL2319" s="792"/>
      <c r="AM2319" s="792"/>
      <c r="AN2319" s="792"/>
      <c r="AO2319" s="792"/>
      <c r="AP2319" s="792"/>
    </row>
    <row r="2320" spans="1:42" s="404" customFormat="1" ht="15" hidden="1" customHeight="1" thickBot="1" x14ac:dyDescent="0.25">
      <c r="A2320" s="402"/>
      <c r="B2320" s="414" t="s">
        <v>733</v>
      </c>
      <c r="C2320" s="413" t="s">
        <v>823</v>
      </c>
      <c r="D2320" s="412" t="s">
        <v>705</v>
      </c>
      <c r="E2320" s="411" t="s">
        <v>238</v>
      </c>
      <c r="F2320" s="409"/>
      <c r="G2320" s="409"/>
      <c r="H2320" s="408">
        <v>2020</v>
      </c>
      <c r="I2320" s="407"/>
      <c r="J2320" s="407" t="s">
        <v>987</v>
      </c>
      <c r="K2320" s="495" t="s">
        <v>808</v>
      </c>
      <c r="L2320" s="826"/>
      <c r="M2320" s="827"/>
      <c r="N2320" s="793"/>
      <c r="O2320" s="830"/>
      <c r="P2320" s="833"/>
      <c r="Q2320" s="836"/>
      <c r="R2320" s="830"/>
      <c r="S2320" s="406" t="s">
        <v>158</v>
      </c>
      <c r="T2320" s="451"/>
      <c r="U2320" s="820"/>
      <c r="V2320" s="821"/>
      <c r="W2320" s="818"/>
      <c r="X2320" s="819"/>
      <c r="Y2320" s="818"/>
      <c r="Z2320" s="819"/>
      <c r="AA2320" s="818"/>
      <c r="AB2320" s="819"/>
      <c r="AC2320" s="818"/>
      <c r="AD2320" s="819"/>
      <c r="AE2320" s="859"/>
      <c r="AF2320" s="860"/>
      <c r="AG2320" s="783"/>
      <c r="AH2320" s="784"/>
      <c r="AI2320" s="783"/>
      <c r="AJ2320" s="784"/>
      <c r="AK2320" s="793"/>
      <c r="AL2320" s="793"/>
      <c r="AM2320" s="793"/>
      <c r="AN2320" s="793"/>
      <c r="AO2320" s="793"/>
      <c r="AP2320" s="793"/>
    </row>
    <row r="2321" spans="1:42" s="404" customFormat="1" ht="12.75" customHeight="1" thickTop="1" x14ac:dyDescent="0.2">
      <c r="A2321" s="402"/>
      <c r="B2321" s="445" t="s">
        <v>733</v>
      </c>
      <c r="C2321" s="444" t="s">
        <v>830</v>
      </c>
      <c r="D2321" s="443" t="s">
        <v>705</v>
      </c>
      <c r="E2321" s="442" t="s">
        <v>50</v>
      </c>
      <c r="F2321" s="440">
        <v>43832</v>
      </c>
      <c r="G2321" s="440">
        <v>44196</v>
      </c>
      <c r="H2321" s="419">
        <v>2020</v>
      </c>
      <c r="I2321" s="418" t="s">
        <v>1934</v>
      </c>
      <c r="J2321" s="439" t="s">
        <v>160</v>
      </c>
      <c r="K2321" s="439" t="s">
        <v>808</v>
      </c>
      <c r="L2321" s="822" t="s">
        <v>832</v>
      </c>
      <c r="M2321" s="823"/>
      <c r="N2321" s="791" t="s">
        <v>280</v>
      </c>
      <c r="O2321" s="828" t="s">
        <v>325</v>
      </c>
      <c r="P2321" s="831">
        <v>2.12</v>
      </c>
      <c r="Q2321" s="834" t="s">
        <v>218</v>
      </c>
      <c r="R2321" s="828" t="s">
        <v>200</v>
      </c>
      <c r="S2321" s="434" t="s">
        <v>184</v>
      </c>
      <c r="T2321" s="438">
        <v>177260.81</v>
      </c>
      <c r="U2321" s="434" t="s">
        <v>183</v>
      </c>
      <c r="V2321" s="437">
        <f>T2326+T2324-0.001</f>
        <v>44210.999000000003</v>
      </c>
      <c r="W2321" s="434" t="s">
        <v>182</v>
      </c>
      <c r="X2321" s="436">
        <f>T2321</f>
        <v>177260.81</v>
      </c>
      <c r="Y2321" s="434" t="s">
        <v>181</v>
      </c>
      <c r="Z2321" s="435">
        <v>0.42459999999999998</v>
      </c>
      <c r="AA2321" s="434" t="s">
        <v>181</v>
      </c>
      <c r="AB2321" s="435">
        <v>0.42459999999999998</v>
      </c>
      <c r="AC2321" s="503" t="s">
        <v>181</v>
      </c>
      <c r="AD2321" s="502">
        <v>0.52669999999999995</v>
      </c>
      <c r="AE2321" s="480" t="s">
        <v>181</v>
      </c>
      <c r="AF2321" s="479">
        <v>0.52669999999999995</v>
      </c>
      <c r="AG2321" s="466" t="s">
        <v>181</v>
      </c>
      <c r="AH2321" s="467">
        <v>1</v>
      </c>
      <c r="AI2321" s="466" t="s">
        <v>180</v>
      </c>
      <c r="AJ2321" s="465">
        <v>14</v>
      </c>
      <c r="AK2321" s="791" t="s">
        <v>813</v>
      </c>
      <c r="AL2321" s="791" t="s">
        <v>813</v>
      </c>
      <c r="AM2321" s="791" t="s">
        <v>813</v>
      </c>
      <c r="AN2321" s="791" t="s">
        <v>813</v>
      </c>
      <c r="AO2321" s="791" t="s">
        <v>813</v>
      </c>
      <c r="AP2321" s="894" t="s">
        <v>2143</v>
      </c>
    </row>
    <row r="2322" spans="1:42" s="404" customFormat="1" ht="15" customHeight="1" x14ac:dyDescent="0.2">
      <c r="A2322" s="402"/>
      <c r="B2322" s="425" t="s">
        <v>733</v>
      </c>
      <c r="C2322" s="424" t="s">
        <v>830</v>
      </c>
      <c r="D2322" s="423" t="s">
        <v>705</v>
      </c>
      <c r="E2322" s="422" t="s">
        <v>50</v>
      </c>
      <c r="F2322" s="420">
        <v>43832</v>
      </c>
      <c r="G2322" s="420">
        <v>44196</v>
      </c>
      <c r="H2322" s="419">
        <v>2020</v>
      </c>
      <c r="I2322" s="418" t="s">
        <v>1934</v>
      </c>
      <c r="J2322" s="439" t="s">
        <v>160</v>
      </c>
      <c r="K2322" s="417" t="s">
        <v>808</v>
      </c>
      <c r="L2322" s="824"/>
      <c r="M2322" s="825"/>
      <c r="N2322" s="792"/>
      <c r="O2322" s="829"/>
      <c r="P2322" s="832"/>
      <c r="Q2322" s="835"/>
      <c r="R2322" s="829"/>
      <c r="S2322" s="416" t="s">
        <v>179</v>
      </c>
      <c r="T2322" s="432" t="s">
        <v>812</v>
      </c>
      <c r="U2322" s="416" t="s">
        <v>177</v>
      </c>
      <c r="V2322" s="415">
        <f>V2321+V2323+V2324</f>
        <v>44237.999000000003</v>
      </c>
      <c r="W2322" s="416" t="s">
        <v>176</v>
      </c>
      <c r="X2322" s="428">
        <f>X2321</f>
        <v>177260.81</v>
      </c>
      <c r="Y2322" s="416" t="s">
        <v>175</v>
      </c>
      <c r="Z2322" s="426"/>
      <c r="AA2322" s="416" t="s">
        <v>175</v>
      </c>
      <c r="AB2322" s="426"/>
      <c r="AC2322" s="501" t="s">
        <v>175</v>
      </c>
      <c r="AD2322" s="500"/>
      <c r="AE2322" s="478" t="s">
        <v>175</v>
      </c>
      <c r="AF2322" s="477"/>
      <c r="AG2322" s="463" t="s">
        <v>175</v>
      </c>
      <c r="AH2322" s="462"/>
      <c r="AI2322" s="463" t="s">
        <v>174</v>
      </c>
      <c r="AJ2322" s="464">
        <f>AJ2321*15</f>
        <v>210</v>
      </c>
      <c r="AK2322" s="792"/>
      <c r="AL2322" s="792"/>
      <c r="AM2322" s="792"/>
      <c r="AN2322" s="792"/>
      <c r="AO2322" s="792"/>
      <c r="AP2322" s="895"/>
    </row>
    <row r="2323" spans="1:42" s="404" customFormat="1" x14ac:dyDescent="0.2">
      <c r="A2323" s="402"/>
      <c r="B2323" s="425" t="s">
        <v>733</v>
      </c>
      <c r="C2323" s="424" t="s">
        <v>830</v>
      </c>
      <c r="D2323" s="423" t="s">
        <v>705</v>
      </c>
      <c r="E2323" s="422" t="s">
        <v>50</v>
      </c>
      <c r="F2323" s="420">
        <v>43832</v>
      </c>
      <c r="G2323" s="420">
        <v>44196</v>
      </c>
      <c r="H2323" s="419">
        <v>2020</v>
      </c>
      <c r="I2323" s="418" t="s">
        <v>1934</v>
      </c>
      <c r="J2323" s="439" t="s">
        <v>160</v>
      </c>
      <c r="K2323" s="417" t="s">
        <v>808</v>
      </c>
      <c r="L2323" s="824"/>
      <c r="M2323" s="825"/>
      <c r="N2323" s="792"/>
      <c r="O2323" s="829"/>
      <c r="P2323" s="832"/>
      <c r="Q2323" s="835"/>
      <c r="R2323" s="829"/>
      <c r="S2323" s="416" t="s">
        <v>173</v>
      </c>
      <c r="T2323" s="429" t="s">
        <v>192</v>
      </c>
      <c r="U2323" s="416" t="s">
        <v>171</v>
      </c>
      <c r="V2323" s="427">
        <v>27</v>
      </c>
      <c r="W2323" s="416" t="s">
        <v>170</v>
      </c>
      <c r="X2323" s="428">
        <f>X2322*Z2323</f>
        <v>74910.418305999992</v>
      </c>
      <c r="Y2323" s="416" t="s">
        <v>169</v>
      </c>
      <c r="Z2323" s="426">
        <v>0.42259999999999998</v>
      </c>
      <c r="AA2323" s="416" t="s">
        <v>169</v>
      </c>
      <c r="AB2323" s="426">
        <v>0.42259999999999998</v>
      </c>
      <c r="AC2323" s="501" t="s">
        <v>169</v>
      </c>
      <c r="AD2323" s="500">
        <v>0.52669999999999995</v>
      </c>
      <c r="AE2323" s="478" t="s">
        <v>169</v>
      </c>
      <c r="AF2323" s="477">
        <v>0.52669999999999995</v>
      </c>
      <c r="AG2323" s="463" t="s">
        <v>169</v>
      </c>
      <c r="AH2323" s="462">
        <v>1</v>
      </c>
      <c r="AI2323" s="781"/>
      <c r="AJ2323" s="782"/>
      <c r="AK2323" s="792"/>
      <c r="AL2323" s="792"/>
      <c r="AM2323" s="792"/>
      <c r="AN2323" s="792"/>
      <c r="AO2323" s="792"/>
      <c r="AP2323" s="895"/>
    </row>
    <row r="2324" spans="1:42" s="404" customFormat="1" ht="15" customHeight="1" x14ac:dyDescent="0.2">
      <c r="A2324" s="402"/>
      <c r="B2324" s="425" t="s">
        <v>733</v>
      </c>
      <c r="C2324" s="424" t="s">
        <v>830</v>
      </c>
      <c r="D2324" s="423" t="s">
        <v>705</v>
      </c>
      <c r="E2324" s="422" t="s">
        <v>50</v>
      </c>
      <c r="F2324" s="420">
        <v>43832</v>
      </c>
      <c r="G2324" s="420">
        <v>44196</v>
      </c>
      <c r="H2324" s="419">
        <v>2020</v>
      </c>
      <c r="I2324" s="418" t="s">
        <v>1934</v>
      </c>
      <c r="J2324" s="439" t="s">
        <v>160</v>
      </c>
      <c r="K2324" s="417" t="s">
        <v>808</v>
      </c>
      <c r="L2324" s="824"/>
      <c r="M2324" s="825"/>
      <c r="N2324" s="792"/>
      <c r="O2324" s="829"/>
      <c r="P2324" s="832"/>
      <c r="Q2324" s="835"/>
      <c r="R2324" s="829"/>
      <c r="S2324" s="416" t="s">
        <v>168</v>
      </c>
      <c r="T2324" s="427">
        <v>365</v>
      </c>
      <c r="U2324" s="416" t="s">
        <v>167</v>
      </c>
      <c r="V2324" s="427"/>
      <c r="W2324" s="816"/>
      <c r="X2324" s="817"/>
      <c r="Y2324" s="416" t="s">
        <v>166</v>
      </c>
      <c r="Z2324" s="426">
        <f>IF(Z2322="",Z2323-Z2321,Z2323-Z2322)</f>
        <v>-2.0000000000000018E-3</v>
      </c>
      <c r="AA2324" s="416" t="s">
        <v>166</v>
      </c>
      <c r="AB2324" s="426">
        <f>IF(AB2322="",AB2323-AB2321,AB2323-AB2322)</f>
        <v>-2.0000000000000018E-3</v>
      </c>
      <c r="AC2324" s="501" t="s">
        <v>166</v>
      </c>
      <c r="AD2324" s="500">
        <f>IF(AD2322="",AD2323-AD2321,AD2323-AD2322)</f>
        <v>0</v>
      </c>
      <c r="AE2324" s="478" t="s">
        <v>166</v>
      </c>
      <c r="AF2324" s="477">
        <f>IF(AF2322="",AF2323-AF2321,AF2323-AF2322)</f>
        <v>0</v>
      </c>
      <c r="AG2324" s="463" t="s">
        <v>166</v>
      </c>
      <c r="AH2324" s="462">
        <f>IF(AH2322="",AH2323-AH2321,AH2323-AH2322)</f>
        <v>0</v>
      </c>
      <c r="AI2324" s="781"/>
      <c r="AJ2324" s="782"/>
      <c r="AK2324" s="792"/>
      <c r="AL2324" s="792"/>
      <c r="AM2324" s="792"/>
      <c r="AN2324" s="792"/>
      <c r="AO2324" s="792"/>
      <c r="AP2324" s="895"/>
    </row>
    <row r="2325" spans="1:42" s="404" customFormat="1" ht="15" customHeight="1" x14ac:dyDescent="0.2">
      <c r="A2325" s="402"/>
      <c r="B2325" s="425" t="s">
        <v>733</v>
      </c>
      <c r="C2325" s="424" t="s">
        <v>830</v>
      </c>
      <c r="D2325" s="423" t="s">
        <v>705</v>
      </c>
      <c r="E2325" s="422" t="s">
        <v>50</v>
      </c>
      <c r="F2325" s="420">
        <v>43832</v>
      </c>
      <c r="G2325" s="420">
        <v>44196</v>
      </c>
      <c r="H2325" s="419">
        <v>2020</v>
      </c>
      <c r="I2325" s="418" t="s">
        <v>1934</v>
      </c>
      <c r="J2325" s="439" t="s">
        <v>160</v>
      </c>
      <c r="K2325" s="417" t="s">
        <v>808</v>
      </c>
      <c r="L2325" s="824"/>
      <c r="M2325" s="825"/>
      <c r="N2325" s="792"/>
      <c r="O2325" s="829"/>
      <c r="P2325" s="832"/>
      <c r="Q2325" s="835"/>
      <c r="R2325" s="829"/>
      <c r="S2325" s="416" t="s">
        <v>165</v>
      </c>
      <c r="T2325" s="415">
        <v>43832</v>
      </c>
      <c r="U2325" s="416" t="s">
        <v>164</v>
      </c>
      <c r="V2325" s="415">
        <v>44196</v>
      </c>
      <c r="W2325" s="816"/>
      <c r="X2325" s="817"/>
      <c r="Y2325" s="816"/>
      <c r="Z2325" s="817"/>
      <c r="AA2325" s="816"/>
      <c r="AB2325" s="817"/>
      <c r="AC2325" s="838"/>
      <c r="AD2325" s="839"/>
      <c r="AE2325" s="857"/>
      <c r="AF2325" s="858"/>
      <c r="AG2325" s="781"/>
      <c r="AH2325" s="782"/>
      <c r="AI2325" s="781"/>
      <c r="AJ2325" s="782"/>
      <c r="AK2325" s="792"/>
      <c r="AL2325" s="792"/>
      <c r="AM2325" s="792"/>
      <c r="AN2325" s="792"/>
      <c r="AO2325" s="792"/>
      <c r="AP2325" s="895"/>
    </row>
    <row r="2326" spans="1:42" s="404" customFormat="1" ht="15" customHeight="1" thickBot="1" x14ac:dyDescent="0.25">
      <c r="A2326" s="402"/>
      <c r="B2326" s="414" t="s">
        <v>733</v>
      </c>
      <c r="C2326" s="413" t="s">
        <v>830</v>
      </c>
      <c r="D2326" s="412" t="s">
        <v>705</v>
      </c>
      <c r="E2326" s="411" t="s">
        <v>50</v>
      </c>
      <c r="F2326" s="409">
        <v>43832</v>
      </c>
      <c r="G2326" s="409">
        <v>44196</v>
      </c>
      <c r="H2326" s="408">
        <v>2020</v>
      </c>
      <c r="I2326" s="407" t="s">
        <v>1934</v>
      </c>
      <c r="J2326" s="407" t="s">
        <v>160</v>
      </c>
      <c r="K2326" s="495" t="s">
        <v>808</v>
      </c>
      <c r="L2326" s="826"/>
      <c r="M2326" s="827"/>
      <c r="N2326" s="793"/>
      <c r="O2326" s="830"/>
      <c r="P2326" s="833"/>
      <c r="Q2326" s="836"/>
      <c r="R2326" s="830"/>
      <c r="S2326" s="406" t="s">
        <v>158</v>
      </c>
      <c r="T2326" s="451">
        <v>43846</v>
      </c>
      <c r="U2326" s="820"/>
      <c r="V2326" s="821"/>
      <c r="W2326" s="818"/>
      <c r="X2326" s="819"/>
      <c r="Y2326" s="818"/>
      <c r="Z2326" s="819"/>
      <c r="AA2326" s="818"/>
      <c r="AB2326" s="819"/>
      <c r="AC2326" s="840"/>
      <c r="AD2326" s="841"/>
      <c r="AE2326" s="859"/>
      <c r="AF2326" s="860"/>
      <c r="AG2326" s="783"/>
      <c r="AH2326" s="784"/>
      <c r="AI2326" s="783"/>
      <c r="AJ2326" s="784"/>
      <c r="AK2326" s="793"/>
      <c r="AL2326" s="793"/>
      <c r="AM2326" s="793"/>
      <c r="AN2326" s="793"/>
      <c r="AO2326" s="793"/>
      <c r="AP2326" s="896"/>
    </row>
    <row r="2327" spans="1:42" s="404" customFormat="1" ht="12.75" hidden="1" customHeight="1" thickTop="1" x14ac:dyDescent="0.2">
      <c r="A2327" s="402"/>
      <c r="B2327" s="445" t="s">
        <v>733</v>
      </c>
      <c r="C2327" s="444" t="s">
        <v>830</v>
      </c>
      <c r="D2327" s="443" t="s">
        <v>705</v>
      </c>
      <c r="E2327" s="442" t="s">
        <v>238</v>
      </c>
      <c r="F2327" s="440"/>
      <c r="G2327" s="440"/>
      <c r="H2327" s="419">
        <v>2020</v>
      </c>
      <c r="I2327" s="418"/>
      <c r="J2327" s="418" t="s">
        <v>987</v>
      </c>
      <c r="K2327" s="439" t="s">
        <v>808</v>
      </c>
      <c r="L2327" s="822" t="s">
        <v>832</v>
      </c>
      <c r="M2327" s="823"/>
      <c r="N2327" s="791" t="s">
        <v>280</v>
      </c>
      <c r="O2327" s="828" t="s">
        <v>325</v>
      </c>
      <c r="P2327" s="831">
        <v>2.12</v>
      </c>
      <c r="Q2327" s="834" t="s">
        <v>218</v>
      </c>
      <c r="R2327" s="828" t="s">
        <v>324</v>
      </c>
      <c r="S2327" s="434" t="s">
        <v>184</v>
      </c>
      <c r="T2327" s="438">
        <v>65924.9136</v>
      </c>
      <c r="U2327" s="434" t="s">
        <v>183</v>
      </c>
      <c r="V2327" s="437"/>
      <c r="W2327" s="434" t="s">
        <v>182</v>
      </c>
      <c r="X2327" s="436">
        <f>T2327</f>
        <v>65924.9136</v>
      </c>
      <c r="Y2327" s="434" t="s">
        <v>181</v>
      </c>
      <c r="Z2327" s="435"/>
      <c r="AA2327" s="434" t="s">
        <v>181</v>
      </c>
      <c r="AB2327" s="435"/>
      <c r="AC2327" s="434" t="s">
        <v>181</v>
      </c>
      <c r="AD2327" s="435"/>
      <c r="AE2327" s="480" t="s">
        <v>181</v>
      </c>
      <c r="AF2327" s="479"/>
      <c r="AG2327" s="466" t="s">
        <v>181</v>
      </c>
      <c r="AH2327" s="467"/>
      <c r="AI2327" s="466" t="s">
        <v>180</v>
      </c>
      <c r="AJ2327" s="465"/>
      <c r="AK2327" s="791" t="s">
        <v>831</v>
      </c>
      <c r="AL2327" s="791" t="s">
        <v>831</v>
      </c>
      <c r="AM2327" s="791" t="s">
        <v>831</v>
      </c>
      <c r="AN2327" s="791" t="s">
        <v>831</v>
      </c>
      <c r="AO2327" s="791" t="s">
        <v>831</v>
      </c>
      <c r="AP2327" s="791" t="s">
        <v>110</v>
      </c>
    </row>
    <row r="2328" spans="1:42" s="404" customFormat="1" ht="15" hidden="1" customHeight="1" x14ac:dyDescent="0.2">
      <c r="A2328" s="402"/>
      <c r="B2328" s="425" t="s">
        <v>733</v>
      </c>
      <c r="C2328" s="424" t="s">
        <v>830</v>
      </c>
      <c r="D2328" s="423" t="s">
        <v>705</v>
      </c>
      <c r="E2328" s="422" t="s">
        <v>238</v>
      </c>
      <c r="F2328" s="420"/>
      <c r="G2328" s="420"/>
      <c r="H2328" s="419">
        <v>2020</v>
      </c>
      <c r="I2328" s="418"/>
      <c r="J2328" s="418" t="s">
        <v>987</v>
      </c>
      <c r="K2328" s="417" t="s">
        <v>808</v>
      </c>
      <c r="L2328" s="824"/>
      <c r="M2328" s="825"/>
      <c r="N2328" s="792"/>
      <c r="O2328" s="829"/>
      <c r="P2328" s="832"/>
      <c r="Q2328" s="835"/>
      <c r="R2328" s="829"/>
      <c r="S2328" s="416" t="s">
        <v>179</v>
      </c>
      <c r="T2328" s="432"/>
      <c r="U2328" s="416" t="s">
        <v>177</v>
      </c>
      <c r="V2328" s="415"/>
      <c r="W2328" s="416" t="s">
        <v>176</v>
      </c>
      <c r="X2328" s="428">
        <f>X2327</f>
        <v>65924.9136</v>
      </c>
      <c r="Y2328" s="416" t="s">
        <v>175</v>
      </c>
      <c r="Z2328" s="426"/>
      <c r="AA2328" s="416" t="s">
        <v>175</v>
      </c>
      <c r="AB2328" s="426"/>
      <c r="AC2328" s="416" t="s">
        <v>175</v>
      </c>
      <c r="AD2328" s="426"/>
      <c r="AE2328" s="478" t="s">
        <v>175</v>
      </c>
      <c r="AF2328" s="477"/>
      <c r="AG2328" s="463" t="s">
        <v>175</v>
      </c>
      <c r="AH2328" s="462"/>
      <c r="AI2328" s="463" t="s">
        <v>174</v>
      </c>
      <c r="AJ2328" s="464"/>
      <c r="AK2328" s="792"/>
      <c r="AL2328" s="792"/>
      <c r="AM2328" s="792"/>
      <c r="AN2328" s="792"/>
      <c r="AO2328" s="792"/>
      <c r="AP2328" s="792"/>
    </row>
    <row r="2329" spans="1:42" s="404" customFormat="1" ht="13.5" hidden="1" thickTop="1" x14ac:dyDescent="0.2">
      <c r="A2329" s="402"/>
      <c r="B2329" s="425" t="s">
        <v>733</v>
      </c>
      <c r="C2329" s="424" t="s">
        <v>830</v>
      </c>
      <c r="D2329" s="423" t="s">
        <v>705</v>
      </c>
      <c r="E2329" s="422" t="s">
        <v>238</v>
      </c>
      <c r="F2329" s="420"/>
      <c r="G2329" s="420"/>
      <c r="H2329" s="419">
        <v>2020</v>
      </c>
      <c r="I2329" s="418"/>
      <c r="J2329" s="418" t="s">
        <v>987</v>
      </c>
      <c r="K2329" s="417" t="s">
        <v>808</v>
      </c>
      <c r="L2329" s="824"/>
      <c r="M2329" s="825"/>
      <c r="N2329" s="792"/>
      <c r="O2329" s="829"/>
      <c r="P2329" s="832"/>
      <c r="Q2329" s="835"/>
      <c r="R2329" s="829"/>
      <c r="S2329" s="416" t="s">
        <v>173</v>
      </c>
      <c r="T2329" s="429"/>
      <c r="U2329" s="416" t="s">
        <v>171</v>
      </c>
      <c r="V2329" s="427"/>
      <c r="W2329" s="416" t="s">
        <v>170</v>
      </c>
      <c r="X2329" s="428"/>
      <c r="Y2329" s="416" t="s">
        <v>169</v>
      </c>
      <c r="Z2329" s="426"/>
      <c r="AA2329" s="416" t="s">
        <v>169</v>
      </c>
      <c r="AB2329" s="426"/>
      <c r="AC2329" s="416" t="s">
        <v>169</v>
      </c>
      <c r="AD2329" s="426"/>
      <c r="AE2329" s="478" t="s">
        <v>169</v>
      </c>
      <c r="AF2329" s="477"/>
      <c r="AG2329" s="463" t="s">
        <v>169</v>
      </c>
      <c r="AH2329" s="462"/>
      <c r="AI2329" s="781"/>
      <c r="AJ2329" s="782"/>
      <c r="AK2329" s="792"/>
      <c r="AL2329" s="792"/>
      <c r="AM2329" s="792"/>
      <c r="AN2329" s="792"/>
      <c r="AO2329" s="792"/>
      <c r="AP2329" s="792"/>
    </row>
    <row r="2330" spans="1:42" s="404" customFormat="1" ht="15" hidden="1" customHeight="1" x14ac:dyDescent="0.2">
      <c r="A2330" s="402"/>
      <c r="B2330" s="425" t="s">
        <v>733</v>
      </c>
      <c r="C2330" s="424" t="s">
        <v>830</v>
      </c>
      <c r="D2330" s="423" t="s">
        <v>705</v>
      </c>
      <c r="E2330" s="422" t="s">
        <v>238</v>
      </c>
      <c r="F2330" s="420"/>
      <c r="G2330" s="420"/>
      <c r="H2330" s="419">
        <v>2020</v>
      </c>
      <c r="I2330" s="418"/>
      <c r="J2330" s="418" t="s">
        <v>987</v>
      </c>
      <c r="K2330" s="417" t="s">
        <v>808</v>
      </c>
      <c r="L2330" s="824"/>
      <c r="M2330" s="825"/>
      <c r="N2330" s="792"/>
      <c r="O2330" s="829"/>
      <c r="P2330" s="832"/>
      <c r="Q2330" s="835"/>
      <c r="R2330" s="829"/>
      <c r="S2330" s="416" t="s">
        <v>168</v>
      </c>
      <c r="T2330" s="427"/>
      <c r="U2330" s="416" t="s">
        <v>167</v>
      </c>
      <c r="V2330" s="427"/>
      <c r="W2330" s="816"/>
      <c r="X2330" s="817"/>
      <c r="Y2330" s="416" t="s">
        <v>166</v>
      </c>
      <c r="Z2330" s="426">
        <f>IF(Z2328="",Z2329-Z2327,Z2329-Z2328)</f>
        <v>0</v>
      </c>
      <c r="AA2330" s="416" t="s">
        <v>166</v>
      </c>
      <c r="AB2330" s="426">
        <f>IF(AB2328="",AB2329-AB2327,AB2329-AB2328)</f>
        <v>0</v>
      </c>
      <c r="AC2330" s="416" t="s">
        <v>166</v>
      </c>
      <c r="AD2330" s="426">
        <f>IF(AD2328="",AD2329-AD2327,AD2329-AD2328)</f>
        <v>0</v>
      </c>
      <c r="AE2330" s="478" t="s">
        <v>166</v>
      </c>
      <c r="AF2330" s="477">
        <f>IF(AF2328="",AF2329-AF2327,AF2329-AF2328)</f>
        <v>0</v>
      </c>
      <c r="AG2330" s="463" t="s">
        <v>166</v>
      </c>
      <c r="AH2330" s="462">
        <f>IF(AH2328="",AH2329-AH2327,AH2329-AH2328)</f>
        <v>0</v>
      </c>
      <c r="AI2330" s="781"/>
      <c r="AJ2330" s="782"/>
      <c r="AK2330" s="792"/>
      <c r="AL2330" s="792"/>
      <c r="AM2330" s="792"/>
      <c r="AN2330" s="792"/>
      <c r="AO2330" s="792"/>
      <c r="AP2330" s="792"/>
    </row>
    <row r="2331" spans="1:42" s="404" customFormat="1" ht="15" hidden="1" customHeight="1" x14ac:dyDescent="0.2">
      <c r="A2331" s="402"/>
      <c r="B2331" s="425" t="s">
        <v>733</v>
      </c>
      <c r="C2331" s="424" t="s">
        <v>830</v>
      </c>
      <c r="D2331" s="423" t="s">
        <v>705</v>
      </c>
      <c r="E2331" s="422" t="s">
        <v>238</v>
      </c>
      <c r="F2331" s="420"/>
      <c r="G2331" s="420"/>
      <c r="H2331" s="419">
        <v>2020</v>
      </c>
      <c r="I2331" s="418"/>
      <c r="J2331" s="418" t="s">
        <v>987</v>
      </c>
      <c r="K2331" s="417" t="s">
        <v>808</v>
      </c>
      <c r="L2331" s="824"/>
      <c r="M2331" s="825"/>
      <c r="N2331" s="792"/>
      <c r="O2331" s="829"/>
      <c r="P2331" s="832"/>
      <c r="Q2331" s="835"/>
      <c r="R2331" s="829"/>
      <c r="S2331" s="416" t="s">
        <v>165</v>
      </c>
      <c r="T2331" s="415"/>
      <c r="U2331" s="416" t="s">
        <v>164</v>
      </c>
      <c r="V2331" s="415"/>
      <c r="W2331" s="816"/>
      <c r="X2331" s="817"/>
      <c r="Y2331" s="816"/>
      <c r="Z2331" s="817"/>
      <c r="AA2331" s="816"/>
      <c r="AB2331" s="817"/>
      <c r="AC2331" s="816"/>
      <c r="AD2331" s="817"/>
      <c r="AE2331" s="857"/>
      <c r="AF2331" s="858"/>
      <c r="AG2331" s="781"/>
      <c r="AH2331" s="782"/>
      <c r="AI2331" s="781"/>
      <c r="AJ2331" s="782"/>
      <c r="AK2331" s="792"/>
      <c r="AL2331" s="792"/>
      <c r="AM2331" s="792"/>
      <c r="AN2331" s="792"/>
      <c r="AO2331" s="792"/>
      <c r="AP2331" s="792"/>
    </row>
    <row r="2332" spans="1:42" s="404" customFormat="1" ht="15" hidden="1" customHeight="1" thickBot="1" x14ac:dyDescent="0.25">
      <c r="A2332" s="402"/>
      <c r="B2332" s="414" t="s">
        <v>733</v>
      </c>
      <c r="C2332" s="413" t="s">
        <v>830</v>
      </c>
      <c r="D2332" s="412" t="s">
        <v>705</v>
      </c>
      <c r="E2332" s="411" t="s">
        <v>238</v>
      </c>
      <c r="F2332" s="409"/>
      <c r="G2332" s="409"/>
      <c r="H2332" s="408">
        <v>2020</v>
      </c>
      <c r="I2332" s="407"/>
      <c r="J2332" s="407" t="s">
        <v>987</v>
      </c>
      <c r="K2332" s="495" t="s">
        <v>808</v>
      </c>
      <c r="L2332" s="826"/>
      <c r="M2332" s="827"/>
      <c r="N2332" s="793"/>
      <c r="O2332" s="830"/>
      <c r="P2332" s="833"/>
      <c r="Q2332" s="836"/>
      <c r="R2332" s="830"/>
      <c r="S2332" s="406" t="s">
        <v>158</v>
      </c>
      <c r="T2332" s="451"/>
      <c r="U2332" s="820"/>
      <c r="V2332" s="821"/>
      <c r="W2332" s="818"/>
      <c r="X2332" s="819"/>
      <c r="Y2332" s="818"/>
      <c r="Z2332" s="819"/>
      <c r="AA2332" s="818"/>
      <c r="AB2332" s="819"/>
      <c r="AC2332" s="818"/>
      <c r="AD2332" s="819"/>
      <c r="AE2332" s="859"/>
      <c r="AF2332" s="860"/>
      <c r="AG2332" s="783"/>
      <c r="AH2332" s="784"/>
      <c r="AI2332" s="783"/>
      <c r="AJ2332" s="784"/>
      <c r="AK2332" s="793"/>
      <c r="AL2332" s="793"/>
      <c r="AM2332" s="793"/>
      <c r="AN2332" s="793"/>
      <c r="AO2332" s="793"/>
      <c r="AP2332" s="793"/>
    </row>
    <row r="2333" spans="1:42" s="404" customFormat="1" ht="12.75" customHeight="1" thickTop="1" x14ac:dyDescent="0.2">
      <c r="A2333" s="402"/>
      <c r="B2333" s="445" t="s">
        <v>733</v>
      </c>
      <c r="C2333" s="444" t="s">
        <v>783</v>
      </c>
      <c r="D2333" s="443" t="s">
        <v>705</v>
      </c>
      <c r="E2333" s="442" t="s">
        <v>50</v>
      </c>
      <c r="F2333" s="440">
        <v>43832</v>
      </c>
      <c r="G2333" s="440">
        <v>44196</v>
      </c>
      <c r="H2333" s="419">
        <v>2020</v>
      </c>
      <c r="I2333" s="418" t="s">
        <v>1934</v>
      </c>
      <c r="J2333" s="439" t="s">
        <v>160</v>
      </c>
      <c r="K2333" s="439" t="s">
        <v>808</v>
      </c>
      <c r="L2333" s="822" t="s">
        <v>829</v>
      </c>
      <c r="M2333" s="823"/>
      <c r="N2333" s="791" t="s">
        <v>280</v>
      </c>
      <c r="O2333" s="828" t="s">
        <v>325</v>
      </c>
      <c r="P2333" s="831">
        <v>8.6300000000000008</v>
      </c>
      <c r="Q2333" s="834" t="s">
        <v>218</v>
      </c>
      <c r="R2333" s="828" t="s">
        <v>200</v>
      </c>
      <c r="S2333" s="434" t="s">
        <v>184</v>
      </c>
      <c r="T2333" s="438">
        <v>792432.45</v>
      </c>
      <c r="U2333" s="434" t="s">
        <v>183</v>
      </c>
      <c r="V2333" s="437">
        <f>T2338+T2336-0.001</f>
        <v>44210.999000000003</v>
      </c>
      <c r="W2333" s="434" t="s">
        <v>182</v>
      </c>
      <c r="X2333" s="436">
        <f>T2333</f>
        <v>792432.45</v>
      </c>
      <c r="Y2333" s="434" t="s">
        <v>181</v>
      </c>
      <c r="Z2333" s="435">
        <v>0.53979999999999995</v>
      </c>
      <c r="AA2333" s="434" t="s">
        <v>181</v>
      </c>
      <c r="AB2333" s="435">
        <v>0.53979999999999995</v>
      </c>
      <c r="AC2333" s="503" t="s">
        <v>181</v>
      </c>
      <c r="AD2333" s="502">
        <v>0.63470000000000004</v>
      </c>
      <c r="AE2333" s="480" t="s">
        <v>181</v>
      </c>
      <c r="AF2333" s="479">
        <v>0.63470000000000004</v>
      </c>
      <c r="AG2333" s="466" t="s">
        <v>181</v>
      </c>
      <c r="AH2333" s="467">
        <v>1</v>
      </c>
      <c r="AI2333" s="466" t="s">
        <v>180</v>
      </c>
      <c r="AJ2333" s="465">
        <v>14</v>
      </c>
      <c r="AK2333" s="791" t="s">
        <v>813</v>
      </c>
      <c r="AL2333" s="791" t="s">
        <v>813</v>
      </c>
      <c r="AM2333" s="791" t="s">
        <v>813</v>
      </c>
      <c r="AN2333" s="791" t="s">
        <v>813</v>
      </c>
      <c r="AO2333" s="791" t="s">
        <v>813</v>
      </c>
      <c r="AP2333" s="894" t="s">
        <v>2143</v>
      </c>
    </row>
    <row r="2334" spans="1:42" s="404" customFormat="1" ht="15" customHeight="1" x14ac:dyDescent="0.2">
      <c r="A2334" s="402"/>
      <c r="B2334" s="425" t="s">
        <v>733</v>
      </c>
      <c r="C2334" s="424" t="s">
        <v>783</v>
      </c>
      <c r="D2334" s="423" t="s">
        <v>705</v>
      </c>
      <c r="E2334" s="422" t="s">
        <v>50</v>
      </c>
      <c r="F2334" s="420">
        <v>43832</v>
      </c>
      <c r="G2334" s="420">
        <v>44196</v>
      </c>
      <c r="H2334" s="419">
        <v>2020</v>
      </c>
      <c r="I2334" s="418" t="s">
        <v>1934</v>
      </c>
      <c r="J2334" s="439" t="s">
        <v>160</v>
      </c>
      <c r="K2334" s="417" t="s">
        <v>808</v>
      </c>
      <c r="L2334" s="824"/>
      <c r="M2334" s="825"/>
      <c r="N2334" s="792"/>
      <c r="O2334" s="829"/>
      <c r="P2334" s="832"/>
      <c r="Q2334" s="835"/>
      <c r="R2334" s="829"/>
      <c r="S2334" s="416" t="s">
        <v>179</v>
      </c>
      <c r="T2334" s="432" t="s">
        <v>812</v>
      </c>
      <c r="U2334" s="416" t="s">
        <v>177</v>
      </c>
      <c r="V2334" s="415">
        <f>V2333+V2335+V2336</f>
        <v>44237.999000000003</v>
      </c>
      <c r="W2334" s="416" t="s">
        <v>176</v>
      </c>
      <c r="X2334" s="428">
        <f>X2333</f>
        <v>792432.45</v>
      </c>
      <c r="Y2334" s="416" t="s">
        <v>175</v>
      </c>
      <c r="Z2334" s="426"/>
      <c r="AA2334" s="416" t="s">
        <v>175</v>
      </c>
      <c r="AB2334" s="426"/>
      <c r="AC2334" s="501" t="s">
        <v>175</v>
      </c>
      <c r="AD2334" s="500"/>
      <c r="AE2334" s="478" t="s">
        <v>175</v>
      </c>
      <c r="AF2334" s="477"/>
      <c r="AG2334" s="463" t="s">
        <v>175</v>
      </c>
      <c r="AH2334" s="462"/>
      <c r="AI2334" s="463" t="s">
        <v>174</v>
      </c>
      <c r="AJ2334" s="464">
        <f>AJ2333*15</f>
        <v>210</v>
      </c>
      <c r="AK2334" s="792"/>
      <c r="AL2334" s="792"/>
      <c r="AM2334" s="792"/>
      <c r="AN2334" s="792"/>
      <c r="AO2334" s="792"/>
      <c r="AP2334" s="895"/>
    </row>
    <row r="2335" spans="1:42" s="404" customFormat="1" x14ac:dyDescent="0.2">
      <c r="A2335" s="402"/>
      <c r="B2335" s="425" t="s">
        <v>733</v>
      </c>
      <c r="C2335" s="424" t="s">
        <v>783</v>
      </c>
      <c r="D2335" s="423" t="s">
        <v>705</v>
      </c>
      <c r="E2335" s="422" t="s">
        <v>50</v>
      </c>
      <c r="F2335" s="420">
        <v>43832</v>
      </c>
      <c r="G2335" s="420">
        <v>44196</v>
      </c>
      <c r="H2335" s="419">
        <v>2020</v>
      </c>
      <c r="I2335" s="418" t="s">
        <v>1934</v>
      </c>
      <c r="J2335" s="439" t="s">
        <v>160</v>
      </c>
      <c r="K2335" s="417" t="s">
        <v>808</v>
      </c>
      <c r="L2335" s="824"/>
      <c r="M2335" s="825"/>
      <c r="N2335" s="792"/>
      <c r="O2335" s="829"/>
      <c r="P2335" s="832"/>
      <c r="Q2335" s="835"/>
      <c r="R2335" s="829"/>
      <c r="S2335" s="416" t="s">
        <v>173</v>
      </c>
      <c r="T2335" s="429" t="s">
        <v>192</v>
      </c>
      <c r="U2335" s="416" t="s">
        <v>171</v>
      </c>
      <c r="V2335" s="427">
        <v>27</v>
      </c>
      <c r="W2335" s="416" t="s">
        <v>170</v>
      </c>
      <c r="X2335" s="428">
        <f>X2334*Z2335</f>
        <v>427755.03650999995</v>
      </c>
      <c r="Y2335" s="416" t="s">
        <v>169</v>
      </c>
      <c r="Z2335" s="426">
        <v>0.53979999999999995</v>
      </c>
      <c r="AA2335" s="416" t="s">
        <v>169</v>
      </c>
      <c r="AB2335" s="426">
        <v>0.53979999999999995</v>
      </c>
      <c r="AC2335" s="501" t="s">
        <v>169</v>
      </c>
      <c r="AD2335" s="500">
        <v>0.63470000000000004</v>
      </c>
      <c r="AE2335" s="478" t="s">
        <v>169</v>
      </c>
      <c r="AF2335" s="477">
        <v>0.63470000000000004</v>
      </c>
      <c r="AG2335" s="463" t="s">
        <v>169</v>
      </c>
      <c r="AH2335" s="462">
        <v>1</v>
      </c>
      <c r="AI2335" s="781"/>
      <c r="AJ2335" s="782"/>
      <c r="AK2335" s="792"/>
      <c r="AL2335" s="792"/>
      <c r="AM2335" s="792"/>
      <c r="AN2335" s="792"/>
      <c r="AO2335" s="792"/>
      <c r="AP2335" s="895"/>
    </row>
    <row r="2336" spans="1:42" s="404" customFormat="1" ht="15" customHeight="1" x14ac:dyDescent="0.2">
      <c r="A2336" s="402"/>
      <c r="B2336" s="425" t="s">
        <v>733</v>
      </c>
      <c r="C2336" s="424" t="s">
        <v>783</v>
      </c>
      <c r="D2336" s="423" t="s">
        <v>705</v>
      </c>
      <c r="E2336" s="422" t="s">
        <v>50</v>
      </c>
      <c r="F2336" s="420">
        <v>43832</v>
      </c>
      <c r="G2336" s="420">
        <v>44196</v>
      </c>
      <c r="H2336" s="419">
        <v>2020</v>
      </c>
      <c r="I2336" s="418" t="s">
        <v>1934</v>
      </c>
      <c r="J2336" s="439" t="s">
        <v>160</v>
      </c>
      <c r="K2336" s="417" t="s">
        <v>808</v>
      </c>
      <c r="L2336" s="824"/>
      <c r="M2336" s="825"/>
      <c r="N2336" s="792"/>
      <c r="O2336" s="829"/>
      <c r="P2336" s="832"/>
      <c r="Q2336" s="835"/>
      <c r="R2336" s="829"/>
      <c r="S2336" s="416" t="s">
        <v>168</v>
      </c>
      <c r="T2336" s="427">
        <v>365</v>
      </c>
      <c r="U2336" s="416" t="s">
        <v>167</v>
      </c>
      <c r="V2336" s="427"/>
      <c r="W2336" s="816"/>
      <c r="X2336" s="817"/>
      <c r="Y2336" s="416" t="s">
        <v>166</v>
      </c>
      <c r="Z2336" s="426">
        <f>IF(Z2334="",Z2335-Z2333,Z2335-Z2334)</f>
        <v>0</v>
      </c>
      <c r="AA2336" s="416" t="s">
        <v>166</v>
      </c>
      <c r="AB2336" s="426">
        <f>IF(AB2334="",AB2335-AB2333,AB2335-AB2334)</f>
        <v>0</v>
      </c>
      <c r="AC2336" s="501" t="s">
        <v>166</v>
      </c>
      <c r="AD2336" s="500">
        <f>IF(AD2334="",AD2335-AD2333,AD2335-AD2334)</f>
        <v>0</v>
      </c>
      <c r="AE2336" s="478" t="s">
        <v>166</v>
      </c>
      <c r="AF2336" s="477">
        <f>IF(AF2334="",AF2335-AF2333,AF2335-AF2334)</f>
        <v>0</v>
      </c>
      <c r="AG2336" s="463" t="s">
        <v>166</v>
      </c>
      <c r="AH2336" s="462">
        <f>IF(AH2334="",AH2335-AH2333,AH2335-AH2334)</f>
        <v>0</v>
      </c>
      <c r="AI2336" s="781"/>
      <c r="AJ2336" s="782"/>
      <c r="AK2336" s="792"/>
      <c r="AL2336" s="792"/>
      <c r="AM2336" s="792"/>
      <c r="AN2336" s="792"/>
      <c r="AO2336" s="792"/>
      <c r="AP2336" s="895"/>
    </row>
    <row r="2337" spans="1:42" s="404" customFormat="1" ht="15" customHeight="1" x14ac:dyDescent="0.2">
      <c r="A2337" s="402"/>
      <c r="B2337" s="425" t="s">
        <v>733</v>
      </c>
      <c r="C2337" s="424" t="s">
        <v>783</v>
      </c>
      <c r="D2337" s="423" t="s">
        <v>705</v>
      </c>
      <c r="E2337" s="422" t="s">
        <v>50</v>
      </c>
      <c r="F2337" s="420">
        <v>43832</v>
      </c>
      <c r="G2337" s="420">
        <v>44196</v>
      </c>
      <c r="H2337" s="419">
        <v>2020</v>
      </c>
      <c r="I2337" s="418" t="s">
        <v>1934</v>
      </c>
      <c r="J2337" s="439" t="s">
        <v>160</v>
      </c>
      <c r="K2337" s="417" t="s">
        <v>808</v>
      </c>
      <c r="L2337" s="824"/>
      <c r="M2337" s="825"/>
      <c r="N2337" s="792"/>
      <c r="O2337" s="829"/>
      <c r="P2337" s="832"/>
      <c r="Q2337" s="835"/>
      <c r="R2337" s="829"/>
      <c r="S2337" s="416" t="s">
        <v>165</v>
      </c>
      <c r="T2337" s="415">
        <v>43832</v>
      </c>
      <c r="U2337" s="416" t="s">
        <v>164</v>
      </c>
      <c r="V2337" s="415">
        <v>44196</v>
      </c>
      <c r="W2337" s="816"/>
      <c r="X2337" s="817"/>
      <c r="Y2337" s="816"/>
      <c r="Z2337" s="817"/>
      <c r="AA2337" s="816"/>
      <c r="AB2337" s="817"/>
      <c r="AC2337" s="838"/>
      <c r="AD2337" s="839"/>
      <c r="AE2337" s="857"/>
      <c r="AF2337" s="858"/>
      <c r="AG2337" s="781"/>
      <c r="AH2337" s="782"/>
      <c r="AI2337" s="781"/>
      <c r="AJ2337" s="782"/>
      <c r="AK2337" s="792"/>
      <c r="AL2337" s="792"/>
      <c r="AM2337" s="792"/>
      <c r="AN2337" s="792"/>
      <c r="AO2337" s="792"/>
      <c r="AP2337" s="895"/>
    </row>
    <row r="2338" spans="1:42" s="404" customFormat="1" ht="15" customHeight="1" thickBot="1" x14ac:dyDescent="0.25">
      <c r="A2338" s="402"/>
      <c r="B2338" s="414" t="s">
        <v>733</v>
      </c>
      <c r="C2338" s="413" t="s">
        <v>783</v>
      </c>
      <c r="D2338" s="412" t="s">
        <v>705</v>
      </c>
      <c r="E2338" s="411" t="s">
        <v>50</v>
      </c>
      <c r="F2338" s="409">
        <v>43832</v>
      </c>
      <c r="G2338" s="409">
        <v>44196</v>
      </c>
      <c r="H2338" s="408">
        <v>2020</v>
      </c>
      <c r="I2338" s="407" t="s">
        <v>1934</v>
      </c>
      <c r="J2338" s="407" t="s">
        <v>160</v>
      </c>
      <c r="K2338" s="495" t="s">
        <v>808</v>
      </c>
      <c r="L2338" s="826"/>
      <c r="M2338" s="827"/>
      <c r="N2338" s="793"/>
      <c r="O2338" s="830"/>
      <c r="P2338" s="833"/>
      <c r="Q2338" s="836"/>
      <c r="R2338" s="830"/>
      <c r="S2338" s="406" t="s">
        <v>158</v>
      </c>
      <c r="T2338" s="451">
        <v>43846</v>
      </c>
      <c r="U2338" s="820"/>
      <c r="V2338" s="821"/>
      <c r="W2338" s="818"/>
      <c r="X2338" s="819"/>
      <c r="Y2338" s="818"/>
      <c r="Z2338" s="819"/>
      <c r="AA2338" s="818"/>
      <c r="AB2338" s="819"/>
      <c r="AC2338" s="840"/>
      <c r="AD2338" s="841"/>
      <c r="AE2338" s="859"/>
      <c r="AF2338" s="860"/>
      <c r="AG2338" s="783"/>
      <c r="AH2338" s="784"/>
      <c r="AI2338" s="783"/>
      <c r="AJ2338" s="784"/>
      <c r="AK2338" s="793"/>
      <c r="AL2338" s="793"/>
      <c r="AM2338" s="793"/>
      <c r="AN2338" s="793"/>
      <c r="AO2338" s="793"/>
      <c r="AP2338" s="896"/>
    </row>
    <row r="2339" spans="1:42" s="404" customFormat="1" ht="12.75" hidden="1" customHeight="1" thickTop="1" x14ac:dyDescent="0.2">
      <c r="A2339" s="402"/>
      <c r="B2339" s="445" t="s">
        <v>733</v>
      </c>
      <c r="C2339" s="444" t="s">
        <v>783</v>
      </c>
      <c r="D2339" s="443" t="s">
        <v>705</v>
      </c>
      <c r="E2339" s="442" t="s">
        <v>238</v>
      </c>
      <c r="F2339" s="440"/>
      <c r="G2339" s="440"/>
      <c r="H2339" s="419">
        <v>2020</v>
      </c>
      <c r="I2339" s="418"/>
      <c r="J2339" s="418" t="s">
        <v>987</v>
      </c>
      <c r="K2339" s="439" t="s">
        <v>808</v>
      </c>
      <c r="L2339" s="822" t="s">
        <v>829</v>
      </c>
      <c r="M2339" s="823"/>
      <c r="N2339" s="791" t="s">
        <v>280</v>
      </c>
      <c r="O2339" s="828" t="s">
        <v>325</v>
      </c>
      <c r="P2339" s="831">
        <v>8.6300000000000008</v>
      </c>
      <c r="Q2339" s="834" t="s">
        <v>218</v>
      </c>
      <c r="R2339" s="828" t="s">
        <v>324</v>
      </c>
      <c r="S2339" s="434" t="s">
        <v>184</v>
      </c>
      <c r="T2339" s="438">
        <v>249572.8872</v>
      </c>
      <c r="U2339" s="434" t="s">
        <v>183</v>
      </c>
      <c r="V2339" s="437"/>
      <c r="W2339" s="434" t="s">
        <v>182</v>
      </c>
      <c r="X2339" s="436">
        <f>T2339</f>
        <v>249572.8872</v>
      </c>
      <c r="Y2339" s="434" t="s">
        <v>181</v>
      </c>
      <c r="Z2339" s="435"/>
      <c r="AA2339" s="434" t="s">
        <v>181</v>
      </c>
      <c r="AB2339" s="435"/>
      <c r="AC2339" s="434" t="s">
        <v>181</v>
      </c>
      <c r="AD2339" s="435"/>
      <c r="AE2339" s="480" t="s">
        <v>181</v>
      </c>
      <c r="AF2339" s="479"/>
      <c r="AG2339" s="466" t="s">
        <v>181</v>
      </c>
      <c r="AH2339" s="467"/>
      <c r="AI2339" s="466" t="s">
        <v>180</v>
      </c>
      <c r="AJ2339" s="465"/>
      <c r="AK2339" s="791" t="s">
        <v>828</v>
      </c>
      <c r="AL2339" s="791" t="s">
        <v>828</v>
      </c>
      <c r="AM2339" s="791" t="s">
        <v>828</v>
      </c>
      <c r="AN2339" s="791" t="s">
        <v>828</v>
      </c>
      <c r="AO2339" s="791" t="s">
        <v>828</v>
      </c>
      <c r="AP2339" s="791" t="s">
        <v>110</v>
      </c>
    </row>
    <row r="2340" spans="1:42" s="404" customFormat="1" ht="15" hidden="1" customHeight="1" x14ac:dyDescent="0.2">
      <c r="A2340" s="402"/>
      <c r="B2340" s="425" t="s">
        <v>733</v>
      </c>
      <c r="C2340" s="424" t="s">
        <v>783</v>
      </c>
      <c r="D2340" s="423" t="s">
        <v>705</v>
      </c>
      <c r="E2340" s="422" t="s">
        <v>238</v>
      </c>
      <c r="F2340" s="420"/>
      <c r="G2340" s="420"/>
      <c r="H2340" s="419">
        <v>2020</v>
      </c>
      <c r="I2340" s="418"/>
      <c r="J2340" s="418" t="s">
        <v>987</v>
      </c>
      <c r="K2340" s="417" t="s">
        <v>808</v>
      </c>
      <c r="L2340" s="824"/>
      <c r="M2340" s="825"/>
      <c r="N2340" s="792"/>
      <c r="O2340" s="829"/>
      <c r="P2340" s="832"/>
      <c r="Q2340" s="835"/>
      <c r="R2340" s="829"/>
      <c r="S2340" s="416" t="s">
        <v>179</v>
      </c>
      <c r="T2340" s="432"/>
      <c r="U2340" s="416" t="s">
        <v>177</v>
      </c>
      <c r="V2340" s="415"/>
      <c r="W2340" s="416" t="s">
        <v>176</v>
      </c>
      <c r="X2340" s="428">
        <f>X2339</f>
        <v>249572.8872</v>
      </c>
      <c r="Y2340" s="416" t="s">
        <v>175</v>
      </c>
      <c r="Z2340" s="426"/>
      <c r="AA2340" s="416" t="s">
        <v>175</v>
      </c>
      <c r="AB2340" s="426"/>
      <c r="AC2340" s="416" t="s">
        <v>175</v>
      </c>
      <c r="AD2340" s="426"/>
      <c r="AE2340" s="478" t="s">
        <v>175</v>
      </c>
      <c r="AF2340" s="477"/>
      <c r="AG2340" s="463" t="s">
        <v>175</v>
      </c>
      <c r="AH2340" s="462"/>
      <c r="AI2340" s="463" t="s">
        <v>174</v>
      </c>
      <c r="AJ2340" s="464"/>
      <c r="AK2340" s="792"/>
      <c r="AL2340" s="792"/>
      <c r="AM2340" s="792"/>
      <c r="AN2340" s="792"/>
      <c r="AO2340" s="792"/>
      <c r="AP2340" s="792"/>
    </row>
    <row r="2341" spans="1:42" s="404" customFormat="1" ht="13.5" hidden="1" thickTop="1" x14ac:dyDescent="0.2">
      <c r="A2341" s="402"/>
      <c r="B2341" s="425" t="s">
        <v>733</v>
      </c>
      <c r="C2341" s="424" t="s">
        <v>783</v>
      </c>
      <c r="D2341" s="423" t="s">
        <v>705</v>
      </c>
      <c r="E2341" s="422" t="s">
        <v>238</v>
      </c>
      <c r="F2341" s="420"/>
      <c r="G2341" s="420"/>
      <c r="H2341" s="419">
        <v>2020</v>
      </c>
      <c r="I2341" s="418"/>
      <c r="J2341" s="418" t="s">
        <v>987</v>
      </c>
      <c r="K2341" s="417" t="s">
        <v>808</v>
      </c>
      <c r="L2341" s="824"/>
      <c r="M2341" s="825"/>
      <c r="N2341" s="792"/>
      <c r="O2341" s="829"/>
      <c r="P2341" s="832"/>
      <c r="Q2341" s="835"/>
      <c r="R2341" s="829"/>
      <c r="S2341" s="416" t="s">
        <v>173</v>
      </c>
      <c r="T2341" s="429"/>
      <c r="U2341" s="416" t="s">
        <v>171</v>
      </c>
      <c r="V2341" s="427"/>
      <c r="W2341" s="416" t="s">
        <v>170</v>
      </c>
      <c r="X2341" s="428"/>
      <c r="Y2341" s="416" t="s">
        <v>169</v>
      </c>
      <c r="Z2341" s="426"/>
      <c r="AA2341" s="416" t="s">
        <v>169</v>
      </c>
      <c r="AB2341" s="426"/>
      <c r="AC2341" s="416" t="s">
        <v>169</v>
      </c>
      <c r="AD2341" s="426"/>
      <c r="AE2341" s="478" t="s">
        <v>169</v>
      </c>
      <c r="AF2341" s="477"/>
      <c r="AG2341" s="463" t="s">
        <v>169</v>
      </c>
      <c r="AH2341" s="462"/>
      <c r="AI2341" s="781"/>
      <c r="AJ2341" s="782"/>
      <c r="AK2341" s="792"/>
      <c r="AL2341" s="792"/>
      <c r="AM2341" s="792"/>
      <c r="AN2341" s="792"/>
      <c r="AO2341" s="792"/>
      <c r="AP2341" s="792"/>
    </row>
    <row r="2342" spans="1:42" s="404" customFormat="1" ht="15" hidden="1" customHeight="1" x14ac:dyDescent="0.2">
      <c r="A2342" s="402"/>
      <c r="B2342" s="425" t="s">
        <v>733</v>
      </c>
      <c r="C2342" s="424" t="s">
        <v>783</v>
      </c>
      <c r="D2342" s="423" t="s">
        <v>705</v>
      </c>
      <c r="E2342" s="422" t="s">
        <v>238</v>
      </c>
      <c r="F2342" s="420"/>
      <c r="G2342" s="420"/>
      <c r="H2342" s="419">
        <v>2020</v>
      </c>
      <c r="I2342" s="418"/>
      <c r="J2342" s="418" t="s">
        <v>987</v>
      </c>
      <c r="K2342" s="417" t="s">
        <v>808</v>
      </c>
      <c r="L2342" s="824"/>
      <c r="M2342" s="825"/>
      <c r="N2342" s="792"/>
      <c r="O2342" s="829"/>
      <c r="P2342" s="832"/>
      <c r="Q2342" s="835"/>
      <c r="R2342" s="829"/>
      <c r="S2342" s="416" t="s">
        <v>168</v>
      </c>
      <c r="T2342" s="427"/>
      <c r="U2342" s="416" t="s">
        <v>167</v>
      </c>
      <c r="V2342" s="427"/>
      <c r="W2342" s="816"/>
      <c r="X2342" s="817"/>
      <c r="Y2342" s="416" t="s">
        <v>166</v>
      </c>
      <c r="Z2342" s="426">
        <f>IF(Z2340="",Z2341-Z2339,Z2341-Z2340)</f>
        <v>0</v>
      </c>
      <c r="AA2342" s="416" t="s">
        <v>166</v>
      </c>
      <c r="AB2342" s="426">
        <f>IF(AB2340="",AB2341-AB2339,AB2341-AB2340)</f>
        <v>0</v>
      </c>
      <c r="AC2342" s="416" t="s">
        <v>166</v>
      </c>
      <c r="AD2342" s="426">
        <f>IF(AD2340="",AD2341-AD2339,AD2341-AD2340)</f>
        <v>0</v>
      </c>
      <c r="AE2342" s="478" t="s">
        <v>166</v>
      </c>
      <c r="AF2342" s="477">
        <f>IF(AF2340="",AF2341-AF2339,AF2341-AF2340)</f>
        <v>0</v>
      </c>
      <c r="AG2342" s="463" t="s">
        <v>166</v>
      </c>
      <c r="AH2342" s="462">
        <f>IF(AH2340="",AH2341-AH2339,AH2341-AH2340)</f>
        <v>0</v>
      </c>
      <c r="AI2342" s="781"/>
      <c r="AJ2342" s="782"/>
      <c r="AK2342" s="792"/>
      <c r="AL2342" s="792"/>
      <c r="AM2342" s="792"/>
      <c r="AN2342" s="792"/>
      <c r="AO2342" s="792"/>
      <c r="AP2342" s="792"/>
    </row>
    <row r="2343" spans="1:42" s="404" customFormat="1" ht="15" hidden="1" customHeight="1" x14ac:dyDescent="0.2">
      <c r="A2343" s="402"/>
      <c r="B2343" s="425" t="s">
        <v>733</v>
      </c>
      <c r="C2343" s="424" t="s">
        <v>783</v>
      </c>
      <c r="D2343" s="423" t="s">
        <v>705</v>
      </c>
      <c r="E2343" s="422" t="s">
        <v>238</v>
      </c>
      <c r="F2343" s="420"/>
      <c r="G2343" s="420"/>
      <c r="H2343" s="419">
        <v>2020</v>
      </c>
      <c r="I2343" s="418"/>
      <c r="J2343" s="418" t="s">
        <v>987</v>
      </c>
      <c r="K2343" s="417" t="s">
        <v>808</v>
      </c>
      <c r="L2343" s="824"/>
      <c r="M2343" s="825"/>
      <c r="N2343" s="792"/>
      <c r="O2343" s="829"/>
      <c r="P2343" s="832"/>
      <c r="Q2343" s="835"/>
      <c r="R2343" s="829"/>
      <c r="S2343" s="416" t="s">
        <v>165</v>
      </c>
      <c r="T2343" s="415"/>
      <c r="U2343" s="416" t="s">
        <v>164</v>
      </c>
      <c r="V2343" s="415"/>
      <c r="W2343" s="816"/>
      <c r="X2343" s="817"/>
      <c r="Y2343" s="816"/>
      <c r="Z2343" s="817"/>
      <c r="AA2343" s="816"/>
      <c r="AB2343" s="817"/>
      <c r="AC2343" s="816"/>
      <c r="AD2343" s="817"/>
      <c r="AE2343" s="857"/>
      <c r="AF2343" s="858"/>
      <c r="AG2343" s="781"/>
      <c r="AH2343" s="782"/>
      <c r="AI2343" s="781"/>
      <c r="AJ2343" s="782"/>
      <c r="AK2343" s="792"/>
      <c r="AL2343" s="792"/>
      <c r="AM2343" s="792"/>
      <c r="AN2343" s="792"/>
      <c r="AO2343" s="792"/>
      <c r="AP2343" s="792"/>
    </row>
    <row r="2344" spans="1:42" s="404" customFormat="1" ht="15" hidden="1" customHeight="1" thickBot="1" x14ac:dyDescent="0.25">
      <c r="A2344" s="402"/>
      <c r="B2344" s="414" t="s">
        <v>733</v>
      </c>
      <c r="C2344" s="413" t="s">
        <v>783</v>
      </c>
      <c r="D2344" s="412" t="s">
        <v>705</v>
      </c>
      <c r="E2344" s="411" t="s">
        <v>238</v>
      </c>
      <c r="F2344" s="409"/>
      <c r="G2344" s="409"/>
      <c r="H2344" s="408">
        <v>2020</v>
      </c>
      <c r="I2344" s="407"/>
      <c r="J2344" s="407" t="s">
        <v>987</v>
      </c>
      <c r="K2344" s="495" t="s">
        <v>808</v>
      </c>
      <c r="L2344" s="826"/>
      <c r="M2344" s="827"/>
      <c r="N2344" s="793"/>
      <c r="O2344" s="830"/>
      <c r="P2344" s="833"/>
      <c r="Q2344" s="836"/>
      <c r="R2344" s="830"/>
      <c r="S2344" s="406" t="s">
        <v>158</v>
      </c>
      <c r="T2344" s="451"/>
      <c r="U2344" s="820"/>
      <c r="V2344" s="821"/>
      <c r="W2344" s="818"/>
      <c r="X2344" s="819"/>
      <c r="Y2344" s="818"/>
      <c r="Z2344" s="819"/>
      <c r="AA2344" s="818"/>
      <c r="AB2344" s="819"/>
      <c r="AC2344" s="818"/>
      <c r="AD2344" s="819"/>
      <c r="AE2344" s="859"/>
      <c r="AF2344" s="860"/>
      <c r="AG2344" s="783"/>
      <c r="AH2344" s="784"/>
      <c r="AI2344" s="783"/>
      <c r="AJ2344" s="784"/>
      <c r="AK2344" s="793"/>
      <c r="AL2344" s="793"/>
      <c r="AM2344" s="793"/>
      <c r="AN2344" s="793"/>
      <c r="AO2344" s="793"/>
      <c r="AP2344" s="793"/>
    </row>
    <row r="2345" spans="1:42" s="404" customFormat="1" ht="12.75" customHeight="1" thickTop="1" x14ac:dyDescent="0.2">
      <c r="A2345" s="402"/>
      <c r="B2345" s="445" t="s">
        <v>733</v>
      </c>
      <c r="C2345" s="444" t="s">
        <v>783</v>
      </c>
      <c r="D2345" s="443" t="s">
        <v>705</v>
      </c>
      <c r="E2345" s="442" t="s">
        <v>50</v>
      </c>
      <c r="F2345" s="440">
        <v>43832</v>
      </c>
      <c r="G2345" s="440">
        <v>44196</v>
      </c>
      <c r="H2345" s="419">
        <v>2020</v>
      </c>
      <c r="I2345" s="418" t="s">
        <v>1934</v>
      </c>
      <c r="J2345" s="439" t="s">
        <v>160</v>
      </c>
      <c r="K2345" s="439" t="s">
        <v>808</v>
      </c>
      <c r="L2345" s="822" t="s">
        <v>827</v>
      </c>
      <c r="M2345" s="823"/>
      <c r="N2345" s="791" t="s">
        <v>280</v>
      </c>
      <c r="O2345" s="828" t="s">
        <v>325</v>
      </c>
      <c r="P2345" s="831">
        <v>1.39</v>
      </c>
      <c r="Q2345" s="834" t="s">
        <v>218</v>
      </c>
      <c r="R2345" s="828" t="s">
        <v>200</v>
      </c>
      <c r="S2345" s="434" t="s">
        <v>184</v>
      </c>
      <c r="T2345" s="438">
        <v>130632.25</v>
      </c>
      <c r="U2345" s="434" t="s">
        <v>183</v>
      </c>
      <c r="V2345" s="437">
        <f>T2350+T2348-0.001</f>
        <v>44210.999000000003</v>
      </c>
      <c r="W2345" s="434" t="s">
        <v>182</v>
      </c>
      <c r="X2345" s="436">
        <f>T2345</f>
        <v>130632.25</v>
      </c>
      <c r="Y2345" s="434" t="s">
        <v>181</v>
      </c>
      <c r="Z2345" s="435">
        <v>0.4879</v>
      </c>
      <c r="AA2345" s="434" t="s">
        <v>181</v>
      </c>
      <c r="AB2345" s="435">
        <v>0.4879</v>
      </c>
      <c r="AC2345" s="503" t="s">
        <v>181</v>
      </c>
      <c r="AD2345" s="502">
        <v>0.57699999999999996</v>
      </c>
      <c r="AE2345" s="480" t="s">
        <v>181</v>
      </c>
      <c r="AF2345" s="479">
        <v>0.57699999999999996</v>
      </c>
      <c r="AG2345" s="466" t="s">
        <v>181</v>
      </c>
      <c r="AH2345" s="467">
        <v>1</v>
      </c>
      <c r="AI2345" s="466" t="s">
        <v>180</v>
      </c>
      <c r="AJ2345" s="465">
        <v>14</v>
      </c>
      <c r="AK2345" s="791" t="s">
        <v>813</v>
      </c>
      <c r="AL2345" s="791" t="s">
        <v>813</v>
      </c>
      <c r="AM2345" s="791" t="s">
        <v>813</v>
      </c>
      <c r="AN2345" s="791" t="s">
        <v>813</v>
      </c>
      <c r="AO2345" s="791" t="s">
        <v>813</v>
      </c>
      <c r="AP2345" s="894" t="s">
        <v>2143</v>
      </c>
    </row>
    <row r="2346" spans="1:42" s="404" customFormat="1" ht="15" customHeight="1" x14ac:dyDescent="0.2">
      <c r="A2346" s="402"/>
      <c r="B2346" s="425" t="s">
        <v>733</v>
      </c>
      <c r="C2346" s="424" t="s">
        <v>783</v>
      </c>
      <c r="D2346" s="423" t="s">
        <v>705</v>
      </c>
      <c r="E2346" s="422" t="s">
        <v>50</v>
      </c>
      <c r="F2346" s="420">
        <v>43832</v>
      </c>
      <c r="G2346" s="420">
        <v>44196</v>
      </c>
      <c r="H2346" s="419">
        <v>2020</v>
      </c>
      <c r="I2346" s="418" t="s">
        <v>1934</v>
      </c>
      <c r="J2346" s="439" t="s">
        <v>160</v>
      </c>
      <c r="K2346" s="417" t="s">
        <v>808</v>
      </c>
      <c r="L2346" s="824"/>
      <c r="M2346" s="825"/>
      <c r="N2346" s="792"/>
      <c r="O2346" s="829"/>
      <c r="P2346" s="832"/>
      <c r="Q2346" s="835"/>
      <c r="R2346" s="829"/>
      <c r="S2346" s="416" t="s">
        <v>179</v>
      </c>
      <c r="T2346" s="432" t="s">
        <v>812</v>
      </c>
      <c r="U2346" s="416" t="s">
        <v>177</v>
      </c>
      <c r="V2346" s="415">
        <f>V2345+V2347+V2348</f>
        <v>44237.999000000003</v>
      </c>
      <c r="W2346" s="416" t="s">
        <v>176</v>
      </c>
      <c r="X2346" s="428">
        <f>X2345</f>
        <v>130632.25</v>
      </c>
      <c r="Y2346" s="416" t="s">
        <v>175</v>
      </c>
      <c r="Z2346" s="426"/>
      <c r="AA2346" s="416" t="s">
        <v>175</v>
      </c>
      <c r="AB2346" s="426"/>
      <c r="AC2346" s="501" t="s">
        <v>175</v>
      </c>
      <c r="AD2346" s="500"/>
      <c r="AE2346" s="478" t="s">
        <v>175</v>
      </c>
      <c r="AF2346" s="477"/>
      <c r="AG2346" s="463" t="s">
        <v>175</v>
      </c>
      <c r="AH2346" s="462"/>
      <c r="AI2346" s="463" t="s">
        <v>174</v>
      </c>
      <c r="AJ2346" s="464">
        <f>AJ2345*15</f>
        <v>210</v>
      </c>
      <c r="AK2346" s="792"/>
      <c r="AL2346" s="792"/>
      <c r="AM2346" s="792"/>
      <c r="AN2346" s="792"/>
      <c r="AO2346" s="792"/>
      <c r="AP2346" s="895"/>
    </row>
    <row r="2347" spans="1:42" s="404" customFormat="1" x14ac:dyDescent="0.2">
      <c r="A2347" s="402"/>
      <c r="B2347" s="425" t="s">
        <v>733</v>
      </c>
      <c r="C2347" s="424" t="s">
        <v>783</v>
      </c>
      <c r="D2347" s="423" t="s">
        <v>705</v>
      </c>
      <c r="E2347" s="422" t="s">
        <v>50</v>
      </c>
      <c r="F2347" s="420">
        <v>43832</v>
      </c>
      <c r="G2347" s="420">
        <v>44196</v>
      </c>
      <c r="H2347" s="419">
        <v>2020</v>
      </c>
      <c r="I2347" s="418" t="s">
        <v>1934</v>
      </c>
      <c r="J2347" s="439" t="s">
        <v>160</v>
      </c>
      <c r="K2347" s="417" t="s">
        <v>808</v>
      </c>
      <c r="L2347" s="824"/>
      <c r="M2347" s="825"/>
      <c r="N2347" s="792"/>
      <c r="O2347" s="829"/>
      <c r="P2347" s="832"/>
      <c r="Q2347" s="835"/>
      <c r="R2347" s="829"/>
      <c r="S2347" s="416" t="s">
        <v>173</v>
      </c>
      <c r="T2347" s="429" t="s">
        <v>192</v>
      </c>
      <c r="U2347" s="416" t="s">
        <v>171</v>
      </c>
      <c r="V2347" s="427">
        <v>27</v>
      </c>
      <c r="W2347" s="416" t="s">
        <v>170</v>
      </c>
      <c r="X2347" s="428">
        <f>X2346*Z2347</f>
        <v>63735.474775000002</v>
      </c>
      <c r="Y2347" s="416" t="s">
        <v>169</v>
      </c>
      <c r="Z2347" s="426">
        <v>0.4879</v>
      </c>
      <c r="AA2347" s="416" t="s">
        <v>169</v>
      </c>
      <c r="AB2347" s="426">
        <v>0.4879</v>
      </c>
      <c r="AC2347" s="501" t="s">
        <v>169</v>
      </c>
      <c r="AD2347" s="500">
        <v>0.57699999999999996</v>
      </c>
      <c r="AE2347" s="478" t="s">
        <v>169</v>
      </c>
      <c r="AF2347" s="477">
        <v>0.57699999999999996</v>
      </c>
      <c r="AG2347" s="463" t="s">
        <v>169</v>
      </c>
      <c r="AH2347" s="462">
        <v>1</v>
      </c>
      <c r="AI2347" s="781"/>
      <c r="AJ2347" s="782"/>
      <c r="AK2347" s="792"/>
      <c r="AL2347" s="792"/>
      <c r="AM2347" s="792"/>
      <c r="AN2347" s="792"/>
      <c r="AO2347" s="792"/>
      <c r="AP2347" s="895"/>
    </row>
    <row r="2348" spans="1:42" s="404" customFormat="1" ht="15" customHeight="1" x14ac:dyDescent="0.2">
      <c r="A2348" s="402"/>
      <c r="B2348" s="425" t="s">
        <v>733</v>
      </c>
      <c r="C2348" s="424" t="s">
        <v>783</v>
      </c>
      <c r="D2348" s="423" t="s">
        <v>705</v>
      </c>
      <c r="E2348" s="422" t="s">
        <v>50</v>
      </c>
      <c r="F2348" s="420">
        <v>43832</v>
      </c>
      <c r="G2348" s="420">
        <v>44196</v>
      </c>
      <c r="H2348" s="419">
        <v>2020</v>
      </c>
      <c r="I2348" s="418" t="s">
        <v>1934</v>
      </c>
      <c r="J2348" s="439" t="s">
        <v>160</v>
      </c>
      <c r="K2348" s="417" t="s">
        <v>808</v>
      </c>
      <c r="L2348" s="824"/>
      <c r="M2348" s="825"/>
      <c r="N2348" s="792"/>
      <c r="O2348" s="829"/>
      <c r="P2348" s="832"/>
      <c r="Q2348" s="835"/>
      <c r="R2348" s="829"/>
      <c r="S2348" s="416" t="s">
        <v>168</v>
      </c>
      <c r="T2348" s="427">
        <v>365</v>
      </c>
      <c r="U2348" s="416" t="s">
        <v>167</v>
      </c>
      <c r="V2348" s="427"/>
      <c r="W2348" s="816"/>
      <c r="X2348" s="817"/>
      <c r="Y2348" s="416" t="s">
        <v>166</v>
      </c>
      <c r="Z2348" s="426">
        <f>IF(Z2346="",Z2347-Z2345,Z2347-Z2346)</f>
        <v>0</v>
      </c>
      <c r="AA2348" s="416" t="s">
        <v>166</v>
      </c>
      <c r="AB2348" s="426">
        <f>IF(AB2346="",AB2347-AB2345,AB2347-AB2346)</f>
        <v>0</v>
      </c>
      <c r="AC2348" s="501" t="s">
        <v>166</v>
      </c>
      <c r="AD2348" s="500">
        <f>IF(AD2346="",AD2347-AD2345,AD2347-AD2346)</f>
        <v>0</v>
      </c>
      <c r="AE2348" s="478" t="s">
        <v>166</v>
      </c>
      <c r="AF2348" s="477">
        <f>IF(AF2346="",AF2347-AF2345,AF2347-AF2346)</f>
        <v>0</v>
      </c>
      <c r="AG2348" s="463" t="s">
        <v>166</v>
      </c>
      <c r="AH2348" s="462">
        <f>IF(AH2346="",AH2347-AH2345,AH2347-AH2346)</f>
        <v>0</v>
      </c>
      <c r="AI2348" s="781"/>
      <c r="AJ2348" s="782"/>
      <c r="AK2348" s="792"/>
      <c r="AL2348" s="792"/>
      <c r="AM2348" s="792"/>
      <c r="AN2348" s="792"/>
      <c r="AO2348" s="792"/>
      <c r="AP2348" s="895"/>
    </row>
    <row r="2349" spans="1:42" s="404" customFormat="1" ht="15" customHeight="1" x14ac:dyDescent="0.2">
      <c r="A2349" s="402"/>
      <c r="B2349" s="425" t="s">
        <v>733</v>
      </c>
      <c r="C2349" s="424" t="s">
        <v>783</v>
      </c>
      <c r="D2349" s="423" t="s">
        <v>705</v>
      </c>
      <c r="E2349" s="422" t="s">
        <v>50</v>
      </c>
      <c r="F2349" s="420">
        <v>43832</v>
      </c>
      <c r="G2349" s="420">
        <v>44196</v>
      </c>
      <c r="H2349" s="419">
        <v>2020</v>
      </c>
      <c r="I2349" s="418" t="s">
        <v>1934</v>
      </c>
      <c r="J2349" s="439" t="s">
        <v>160</v>
      </c>
      <c r="K2349" s="417" t="s">
        <v>808</v>
      </c>
      <c r="L2349" s="824"/>
      <c r="M2349" s="825"/>
      <c r="N2349" s="792"/>
      <c r="O2349" s="829"/>
      <c r="P2349" s="832"/>
      <c r="Q2349" s="835"/>
      <c r="R2349" s="829"/>
      <c r="S2349" s="416" t="s">
        <v>165</v>
      </c>
      <c r="T2349" s="415">
        <v>43832</v>
      </c>
      <c r="U2349" s="416" t="s">
        <v>164</v>
      </c>
      <c r="V2349" s="415">
        <v>44196</v>
      </c>
      <c r="W2349" s="816"/>
      <c r="X2349" s="817"/>
      <c r="Y2349" s="816"/>
      <c r="Z2349" s="817"/>
      <c r="AA2349" s="816"/>
      <c r="AB2349" s="817"/>
      <c r="AC2349" s="838"/>
      <c r="AD2349" s="839"/>
      <c r="AE2349" s="857"/>
      <c r="AF2349" s="858"/>
      <c r="AG2349" s="781"/>
      <c r="AH2349" s="782"/>
      <c r="AI2349" s="781"/>
      <c r="AJ2349" s="782"/>
      <c r="AK2349" s="792"/>
      <c r="AL2349" s="792"/>
      <c r="AM2349" s="792"/>
      <c r="AN2349" s="792"/>
      <c r="AO2349" s="792"/>
      <c r="AP2349" s="895"/>
    </row>
    <row r="2350" spans="1:42" s="404" customFormat="1" ht="15" customHeight="1" thickBot="1" x14ac:dyDescent="0.25">
      <c r="A2350" s="402"/>
      <c r="B2350" s="414" t="s">
        <v>733</v>
      </c>
      <c r="C2350" s="413" t="s">
        <v>783</v>
      </c>
      <c r="D2350" s="412" t="s">
        <v>705</v>
      </c>
      <c r="E2350" s="411" t="s">
        <v>50</v>
      </c>
      <c r="F2350" s="409">
        <v>43832</v>
      </c>
      <c r="G2350" s="409">
        <v>44196</v>
      </c>
      <c r="H2350" s="408">
        <v>2020</v>
      </c>
      <c r="I2350" s="407" t="s">
        <v>1934</v>
      </c>
      <c r="J2350" s="407" t="s">
        <v>160</v>
      </c>
      <c r="K2350" s="495" t="s">
        <v>808</v>
      </c>
      <c r="L2350" s="826"/>
      <c r="M2350" s="827"/>
      <c r="N2350" s="793"/>
      <c r="O2350" s="830"/>
      <c r="P2350" s="833"/>
      <c r="Q2350" s="836"/>
      <c r="R2350" s="830"/>
      <c r="S2350" s="406" t="s">
        <v>158</v>
      </c>
      <c r="T2350" s="451">
        <v>43846</v>
      </c>
      <c r="U2350" s="820"/>
      <c r="V2350" s="821"/>
      <c r="W2350" s="818"/>
      <c r="X2350" s="819"/>
      <c r="Y2350" s="818"/>
      <c r="Z2350" s="819"/>
      <c r="AA2350" s="818"/>
      <c r="AB2350" s="819"/>
      <c r="AC2350" s="840"/>
      <c r="AD2350" s="841"/>
      <c r="AE2350" s="859"/>
      <c r="AF2350" s="860"/>
      <c r="AG2350" s="783"/>
      <c r="AH2350" s="784"/>
      <c r="AI2350" s="783"/>
      <c r="AJ2350" s="784"/>
      <c r="AK2350" s="793"/>
      <c r="AL2350" s="793"/>
      <c r="AM2350" s="793"/>
      <c r="AN2350" s="793"/>
      <c r="AO2350" s="793"/>
      <c r="AP2350" s="896"/>
    </row>
    <row r="2351" spans="1:42" s="404" customFormat="1" ht="12.75" hidden="1" customHeight="1" thickTop="1" x14ac:dyDescent="0.2">
      <c r="A2351" s="402"/>
      <c r="B2351" s="445" t="s">
        <v>733</v>
      </c>
      <c r="C2351" s="444" t="s">
        <v>783</v>
      </c>
      <c r="D2351" s="443" t="s">
        <v>705</v>
      </c>
      <c r="E2351" s="442" t="s">
        <v>238</v>
      </c>
      <c r="F2351" s="440"/>
      <c r="G2351" s="440"/>
      <c r="H2351" s="419">
        <v>2020</v>
      </c>
      <c r="I2351" s="418"/>
      <c r="J2351" s="418" t="s">
        <v>987</v>
      </c>
      <c r="K2351" s="439" t="s">
        <v>808</v>
      </c>
      <c r="L2351" s="822" t="s">
        <v>827</v>
      </c>
      <c r="M2351" s="823"/>
      <c r="N2351" s="791" t="s">
        <v>280</v>
      </c>
      <c r="O2351" s="828" t="s">
        <v>325</v>
      </c>
      <c r="P2351" s="831">
        <v>1.39</v>
      </c>
      <c r="Q2351" s="834" t="s">
        <v>218</v>
      </c>
      <c r="R2351" s="828" t="s">
        <v>324</v>
      </c>
      <c r="S2351" s="434" t="s">
        <v>184</v>
      </c>
      <c r="T2351" s="438">
        <v>54152.607600000003</v>
      </c>
      <c r="U2351" s="434" t="s">
        <v>183</v>
      </c>
      <c r="V2351" s="437"/>
      <c r="W2351" s="434" t="s">
        <v>182</v>
      </c>
      <c r="X2351" s="436">
        <f>T2351</f>
        <v>54152.607600000003</v>
      </c>
      <c r="Y2351" s="434" t="s">
        <v>181</v>
      </c>
      <c r="Z2351" s="435"/>
      <c r="AA2351" s="434" t="s">
        <v>181</v>
      </c>
      <c r="AB2351" s="435"/>
      <c r="AC2351" s="434" t="s">
        <v>181</v>
      </c>
      <c r="AD2351" s="435"/>
      <c r="AE2351" s="480" t="s">
        <v>181</v>
      </c>
      <c r="AF2351" s="479"/>
      <c r="AG2351" s="466" t="s">
        <v>181</v>
      </c>
      <c r="AH2351" s="467"/>
      <c r="AI2351" s="466" t="s">
        <v>180</v>
      </c>
      <c r="AJ2351" s="465"/>
      <c r="AK2351" s="791" t="s">
        <v>826</v>
      </c>
      <c r="AL2351" s="791" t="s">
        <v>826</v>
      </c>
      <c r="AM2351" s="791" t="s">
        <v>826</v>
      </c>
      <c r="AN2351" s="791" t="s">
        <v>826</v>
      </c>
      <c r="AO2351" s="791" t="s">
        <v>826</v>
      </c>
      <c r="AP2351" s="791" t="s">
        <v>110</v>
      </c>
    </row>
    <row r="2352" spans="1:42" s="404" customFormat="1" ht="15" hidden="1" customHeight="1" x14ac:dyDescent="0.2">
      <c r="A2352" s="402"/>
      <c r="B2352" s="425" t="s">
        <v>733</v>
      </c>
      <c r="C2352" s="424" t="s">
        <v>783</v>
      </c>
      <c r="D2352" s="423" t="s">
        <v>705</v>
      </c>
      <c r="E2352" s="422" t="s">
        <v>238</v>
      </c>
      <c r="F2352" s="420"/>
      <c r="G2352" s="420"/>
      <c r="H2352" s="419">
        <v>2020</v>
      </c>
      <c r="I2352" s="418"/>
      <c r="J2352" s="418" t="s">
        <v>987</v>
      </c>
      <c r="K2352" s="417" t="s">
        <v>808</v>
      </c>
      <c r="L2352" s="824"/>
      <c r="M2352" s="825"/>
      <c r="N2352" s="792"/>
      <c r="O2352" s="829"/>
      <c r="P2352" s="832"/>
      <c r="Q2352" s="835"/>
      <c r="R2352" s="829"/>
      <c r="S2352" s="416" t="s">
        <v>179</v>
      </c>
      <c r="T2352" s="432"/>
      <c r="U2352" s="416" t="s">
        <v>177</v>
      </c>
      <c r="V2352" s="415"/>
      <c r="W2352" s="416" t="s">
        <v>176</v>
      </c>
      <c r="X2352" s="428">
        <f>X2351</f>
        <v>54152.607600000003</v>
      </c>
      <c r="Y2352" s="416" t="s">
        <v>175</v>
      </c>
      <c r="Z2352" s="426"/>
      <c r="AA2352" s="416" t="s">
        <v>175</v>
      </c>
      <c r="AB2352" s="426"/>
      <c r="AC2352" s="416" t="s">
        <v>175</v>
      </c>
      <c r="AD2352" s="426"/>
      <c r="AE2352" s="478" t="s">
        <v>175</v>
      </c>
      <c r="AF2352" s="477"/>
      <c r="AG2352" s="463" t="s">
        <v>175</v>
      </c>
      <c r="AH2352" s="462"/>
      <c r="AI2352" s="463" t="s">
        <v>174</v>
      </c>
      <c r="AJ2352" s="464"/>
      <c r="AK2352" s="792"/>
      <c r="AL2352" s="792"/>
      <c r="AM2352" s="792"/>
      <c r="AN2352" s="792"/>
      <c r="AO2352" s="792"/>
      <c r="AP2352" s="792"/>
    </row>
    <row r="2353" spans="1:42" s="404" customFormat="1" ht="13.5" hidden="1" thickTop="1" x14ac:dyDescent="0.2">
      <c r="A2353" s="402"/>
      <c r="B2353" s="425" t="s">
        <v>733</v>
      </c>
      <c r="C2353" s="424" t="s">
        <v>783</v>
      </c>
      <c r="D2353" s="423" t="s">
        <v>705</v>
      </c>
      <c r="E2353" s="422" t="s">
        <v>238</v>
      </c>
      <c r="F2353" s="420"/>
      <c r="G2353" s="420"/>
      <c r="H2353" s="419">
        <v>2020</v>
      </c>
      <c r="I2353" s="418"/>
      <c r="J2353" s="418" t="s">
        <v>987</v>
      </c>
      <c r="K2353" s="417" t="s">
        <v>808</v>
      </c>
      <c r="L2353" s="824"/>
      <c r="M2353" s="825"/>
      <c r="N2353" s="792"/>
      <c r="O2353" s="829"/>
      <c r="P2353" s="832"/>
      <c r="Q2353" s="835"/>
      <c r="R2353" s="829"/>
      <c r="S2353" s="416" t="s">
        <v>173</v>
      </c>
      <c r="T2353" s="429"/>
      <c r="U2353" s="416" t="s">
        <v>171</v>
      </c>
      <c r="V2353" s="427"/>
      <c r="W2353" s="416" t="s">
        <v>170</v>
      </c>
      <c r="X2353" s="428"/>
      <c r="Y2353" s="416" t="s">
        <v>169</v>
      </c>
      <c r="Z2353" s="426"/>
      <c r="AA2353" s="416" t="s">
        <v>169</v>
      </c>
      <c r="AB2353" s="426"/>
      <c r="AC2353" s="416" t="s">
        <v>169</v>
      </c>
      <c r="AD2353" s="426"/>
      <c r="AE2353" s="478" t="s">
        <v>169</v>
      </c>
      <c r="AF2353" s="477"/>
      <c r="AG2353" s="463" t="s">
        <v>169</v>
      </c>
      <c r="AH2353" s="462"/>
      <c r="AI2353" s="781"/>
      <c r="AJ2353" s="782"/>
      <c r="AK2353" s="792"/>
      <c r="AL2353" s="792"/>
      <c r="AM2353" s="792"/>
      <c r="AN2353" s="792"/>
      <c r="AO2353" s="792"/>
      <c r="AP2353" s="792"/>
    </row>
    <row r="2354" spans="1:42" s="404" customFormat="1" ht="15" hidden="1" customHeight="1" x14ac:dyDescent="0.2">
      <c r="A2354" s="402"/>
      <c r="B2354" s="425" t="s">
        <v>733</v>
      </c>
      <c r="C2354" s="424" t="s">
        <v>783</v>
      </c>
      <c r="D2354" s="423" t="s">
        <v>705</v>
      </c>
      <c r="E2354" s="422" t="s">
        <v>238</v>
      </c>
      <c r="F2354" s="420"/>
      <c r="G2354" s="420"/>
      <c r="H2354" s="419">
        <v>2020</v>
      </c>
      <c r="I2354" s="418"/>
      <c r="J2354" s="418" t="s">
        <v>987</v>
      </c>
      <c r="K2354" s="417" t="s">
        <v>808</v>
      </c>
      <c r="L2354" s="824"/>
      <c r="M2354" s="825"/>
      <c r="N2354" s="792"/>
      <c r="O2354" s="829"/>
      <c r="P2354" s="832"/>
      <c r="Q2354" s="835"/>
      <c r="R2354" s="829"/>
      <c r="S2354" s="416" t="s">
        <v>168</v>
      </c>
      <c r="T2354" s="427"/>
      <c r="U2354" s="416" t="s">
        <v>167</v>
      </c>
      <c r="V2354" s="427"/>
      <c r="W2354" s="816"/>
      <c r="X2354" s="817"/>
      <c r="Y2354" s="416" t="s">
        <v>166</v>
      </c>
      <c r="Z2354" s="426">
        <f>IF(Z2352="",Z2353-Z2351,Z2353-Z2352)</f>
        <v>0</v>
      </c>
      <c r="AA2354" s="416" t="s">
        <v>166</v>
      </c>
      <c r="AB2354" s="426">
        <f>IF(AB2352="",AB2353-AB2351,AB2353-AB2352)</f>
        <v>0</v>
      </c>
      <c r="AC2354" s="416" t="s">
        <v>166</v>
      </c>
      <c r="AD2354" s="426">
        <f>IF(AD2352="",AD2353-AD2351,AD2353-AD2352)</f>
        <v>0</v>
      </c>
      <c r="AE2354" s="478" t="s">
        <v>166</v>
      </c>
      <c r="AF2354" s="477">
        <f>IF(AF2352="",AF2353-AF2351,AF2353-AF2352)</f>
        <v>0</v>
      </c>
      <c r="AG2354" s="463" t="s">
        <v>166</v>
      </c>
      <c r="AH2354" s="462">
        <f>IF(AH2352="",AH2353-AH2351,AH2353-AH2352)</f>
        <v>0</v>
      </c>
      <c r="AI2354" s="781"/>
      <c r="AJ2354" s="782"/>
      <c r="AK2354" s="792"/>
      <c r="AL2354" s="792"/>
      <c r="AM2354" s="792"/>
      <c r="AN2354" s="792"/>
      <c r="AO2354" s="792"/>
      <c r="AP2354" s="792"/>
    </row>
    <row r="2355" spans="1:42" s="404" customFormat="1" ht="15" hidden="1" customHeight="1" x14ac:dyDescent="0.2">
      <c r="A2355" s="402"/>
      <c r="B2355" s="425" t="s">
        <v>733</v>
      </c>
      <c r="C2355" s="424" t="s">
        <v>783</v>
      </c>
      <c r="D2355" s="423" t="s">
        <v>705</v>
      </c>
      <c r="E2355" s="422" t="s">
        <v>238</v>
      </c>
      <c r="F2355" s="420"/>
      <c r="G2355" s="420"/>
      <c r="H2355" s="419">
        <v>2020</v>
      </c>
      <c r="I2355" s="418"/>
      <c r="J2355" s="418" t="s">
        <v>987</v>
      </c>
      <c r="K2355" s="417" t="s">
        <v>808</v>
      </c>
      <c r="L2355" s="824"/>
      <c r="M2355" s="825"/>
      <c r="N2355" s="792"/>
      <c r="O2355" s="829"/>
      <c r="P2355" s="832"/>
      <c r="Q2355" s="835"/>
      <c r="R2355" s="829"/>
      <c r="S2355" s="416" t="s">
        <v>165</v>
      </c>
      <c r="T2355" s="415"/>
      <c r="U2355" s="416" t="s">
        <v>164</v>
      </c>
      <c r="V2355" s="415"/>
      <c r="W2355" s="816"/>
      <c r="X2355" s="817"/>
      <c r="Y2355" s="816"/>
      <c r="Z2355" s="817"/>
      <c r="AA2355" s="816"/>
      <c r="AB2355" s="817"/>
      <c r="AC2355" s="816"/>
      <c r="AD2355" s="817"/>
      <c r="AE2355" s="857"/>
      <c r="AF2355" s="858"/>
      <c r="AG2355" s="781"/>
      <c r="AH2355" s="782"/>
      <c r="AI2355" s="781"/>
      <c r="AJ2355" s="782"/>
      <c r="AK2355" s="792"/>
      <c r="AL2355" s="792"/>
      <c r="AM2355" s="792"/>
      <c r="AN2355" s="792"/>
      <c r="AO2355" s="792"/>
      <c r="AP2355" s="792"/>
    </row>
    <row r="2356" spans="1:42" s="404" customFormat="1" ht="15" hidden="1" customHeight="1" thickBot="1" x14ac:dyDescent="0.25">
      <c r="A2356" s="402"/>
      <c r="B2356" s="414" t="s">
        <v>733</v>
      </c>
      <c r="C2356" s="413" t="s">
        <v>783</v>
      </c>
      <c r="D2356" s="412" t="s">
        <v>705</v>
      </c>
      <c r="E2356" s="411" t="s">
        <v>238</v>
      </c>
      <c r="F2356" s="409"/>
      <c r="G2356" s="409"/>
      <c r="H2356" s="408">
        <v>2020</v>
      </c>
      <c r="I2356" s="407"/>
      <c r="J2356" s="407" t="s">
        <v>987</v>
      </c>
      <c r="K2356" s="495" t="s">
        <v>808</v>
      </c>
      <c r="L2356" s="826"/>
      <c r="M2356" s="827"/>
      <c r="N2356" s="793"/>
      <c r="O2356" s="830"/>
      <c r="P2356" s="833"/>
      <c r="Q2356" s="836"/>
      <c r="R2356" s="830"/>
      <c r="S2356" s="406" t="s">
        <v>158</v>
      </c>
      <c r="T2356" s="451"/>
      <c r="U2356" s="820"/>
      <c r="V2356" s="821"/>
      <c r="W2356" s="818"/>
      <c r="X2356" s="819"/>
      <c r="Y2356" s="818"/>
      <c r="Z2356" s="819"/>
      <c r="AA2356" s="818"/>
      <c r="AB2356" s="819"/>
      <c r="AC2356" s="818"/>
      <c r="AD2356" s="819"/>
      <c r="AE2356" s="859"/>
      <c r="AF2356" s="860"/>
      <c r="AG2356" s="783"/>
      <c r="AH2356" s="784"/>
      <c r="AI2356" s="783"/>
      <c r="AJ2356" s="784"/>
      <c r="AK2356" s="793"/>
      <c r="AL2356" s="793"/>
      <c r="AM2356" s="793"/>
      <c r="AN2356" s="793"/>
      <c r="AO2356" s="793"/>
      <c r="AP2356" s="793"/>
    </row>
    <row r="2357" spans="1:42" s="404" customFormat="1" ht="12.75" customHeight="1" thickTop="1" x14ac:dyDescent="0.2">
      <c r="A2357" s="402"/>
      <c r="B2357" s="445" t="s">
        <v>733</v>
      </c>
      <c r="C2357" s="444" t="s">
        <v>823</v>
      </c>
      <c r="D2357" s="443" t="s">
        <v>705</v>
      </c>
      <c r="E2357" s="442" t="s">
        <v>50</v>
      </c>
      <c r="F2357" s="440">
        <v>43832</v>
      </c>
      <c r="G2357" s="440">
        <v>44196</v>
      </c>
      <c r="H2357" s="419">
        <v>2020</v>
      </c>
      <c r="I2357" s="418" t="s">
        <v>1934</v>
      </c>
      <c r="J2357" s="439" t="s">
        <v>160</v>
      </c>
      <c r="K2357" s="439" t="s">
        <v>808</v>
      </c>
      <c r="L2357" s="822" t="s">
        <v>825</v>
      </c>
      <c r="M2357" s="823"/>
      <c r="N2357" s="791" t="s">
        <v>280</v>
      </c>
      <c r="O2357" s="828" t="s">
        <v>325</v>
      </c>
      <c r="P2357" s="831">
        <v>1.82</v>
      </c>
      <c r="Q2357" s="834" t="s">
        <v>218</v>
      </c>
      <c r="R2357" s="828" t="s">
        <v>200</v>
      </c>
      <c r="S2357" s="434" t="s">
        <v>184</v>
      </c>
      <c r="T2357" s="438">
        <v>203936.68</v>
      </c>
      <c r="U2357" s="434" t="s">
        <v>183</v>
      </c>
      <c r="V2357" s="437">
        <f>T2362+T2360-0.001</f>
        <v>44196.999000000003</v>
      </c>
      <c r="W2357" s="434" t="s">
        <v>182</v>
      </c>
      <c r="X2357" s="436">
        <f>T2357</f>
        <v>203936.68</v>
      </c>
      <c r="Y2357" s="434" t="s">
        <v>181</v>
      </c>
      <c r="Z2357" s="435">
        <v>0.1212</v>
      </c>
      <c r="AA2357" s="434" t="s">
        <v>181</v>
      </c>
      <c r="AB2357" s="435">
        <v>0.1212</v>
      </c>
      <c r="AC2357" s="503" t="s">
        <v>181</v>
      </c>
      <c r="AD2357" s="502">
        <v>0.35370000000000001</v>
      </c>
      <c r="AE2357" s="480" t="s">
        <v>181</v>
      </c>
      <c r="AF2357" s="479">
        <v>0.35370000000000001</v>
      </c>
      <c r="AG2357" s="466" t="s">
        <v>181</v>
      </c>
      <c r="AH2357" s="467">
        <v>1</v>
      </c>
      <c r="AI2357" s="466" t="s">
        <v>180</v>
      </c>
      <c r="AJ2357" s="465">
        <v>17</v>
      </c>
      <c r="AK2357" s="791" t="s">
        <v>813</v>
      </c>
      <c r="AL2357" s="791" t="s">
        <v>813</v>
      </c>
      <c r="AM2357" s="791" t="s">
        <v>813</v>
      </c>
      <c r="AN2357" s="791" t="s">
        <v>813</v>
      </c>
      <c r="AO2357" s="791" t="s">
        <v>813</v>
      </c>
      <c r="AP2357" s="894" t="s">
        <v>2143</v>
      </c>
    </row>
    <row r="2358" spans="1:42" s="404" customFormat="1" ht="15" customHeight="1" x14ac:dyDescent="0.2">
      <c r="A2358" s="402"/>
      <c r="B2358" s="425" t="s">
        <v>733</v>
      </c>
      <c r="C2358" s="424" t="s">
        <v>823</v>
      </c>
      <c r="D2358" s="423" t="s">
        <v>705</v>
      </c>
      <c r="E2358" s="422" t="s">
        <v>50</v>
      </c>
      <c r="F2358" s="420">
        <v>43832</v>
      </c>
      <c r="G2358" s="420">
        <v>44196</v>
      </c>
      <c r="H2358" s="419">
        <v>2020</v>
      </c>
      <c r="I2358" s="418" t="s">
        <v>1934</v>
      </c>
      <c r="J2358" s="439" t="s">
        <v>160</v>
      </c>
      <c r="K2358" s="417" t="s">
        <v>808</v>
      </c>
      <c r="L2358" s="824"/>
      <c r="M2358" s="825"/>
      <c r="N2358" s="792"/>
      <c r="O2358" s="829"/>
      <c r="P2358" s="832"/>
      <c r="Q2358" s="835"/>
      <c r="R2358" s="829"/>
      <c r="S2358" s="416" t="s">
        <v>179</v>
      </c>
      <c r="T2358" s="432" t="s">
        <v>812</v>
      </c>
      <c r="U2358" s="416" t="s">
        <v>177</v>
      </c>
      <c r="V2358" s="415">
        <f>V2357+V2359+V2360</f>
        <v>44223.999000000003</v>
      </c>
      <c r="W2358" s="416" t="s">
        <v>176</v>
      </c>
      <c r="X2358" s="428">
        <f>X2357</f>
        <v>203936.68</v>
      </c>
      <c r="Y2358" s="416" t="s">
        <v>175</v>
      </c>
      <c r="Z2358" s="426"/>
      <c r="AA2358" s="416" t="s">
        <v>175</v>
      </c>
      <c r="AB2358" s="426"/>
      <c r="AC2358" s="501" t="s">
        <v>175</v>
      </c>
      <c r="AD2358" s="500"/>
      <c r="AE2358" s="478" t="s">
        <v>175</v>
      </c>
      <c r="AF2358" s="477"/>
      <c r="AG2358" s="463" t="s">
        <v>175</v>
      </c>
      <c r="AH2358" s="462"/>
      <c r="AI2358" s="463" t="s">
        <v>174</v>
      </c>
      <c r="AJ2358" s="464">
        <v>374</v>
      </c>
      <c r="AK2358" s="792"/>
      <c r="AL2358" s="792"/>
      <c r="AM2358" s="792"/>
      <c r="AN2358" s="792"/>
      <c r="AO2358" s="792"/>
      <c r="AP2358" s="895"/>
    </row>
    <row r="2359" spans="1:42" s="404" customFormat="1" x14ac:dyDescent="0.2">
      <c r="A2359" s="402"/>
      <c r="B2359" s="425" t="s">
        <v>733</v>
      </c>
      <c r="C2359" s="424" t="s">
        <v>823</v>
      </c>
      <c r="D2359" s="423" t="s">
        <v>705</v>
      </c>
      <c r="E2359" s="422" t="s">
        <v>50</v>
      </c>
      <c r="F2359" s="420">
        <v>43832</v>
      </c>
      <c r="G2359" s="420">
        <v>44196</v>
      </c>
      <c r="H2359" s="419">
        <v>2020</v>
      </c>
      <c r="I2359" s="418" t="s">
        <v>1934</v>
      </c>
      <c r="J2359" s="439" t="s">
        <v>160</v>
      </c>
      <c r="K2359" s="417" t="s">
        <v>808</v>
      </c>
      <c r="L2359" s="824"/>
      <c r="M2359" s="825"/>
      <c r="N2359" s="792"/>
      <c r="O2359" s="829"/>
      <c r="P2359" s="832"/>
      <c r="Q2359" s="835"/>
      <c r="R2359" s="829"/>
      <c r="S2359" s="416" t="s">
        <v>173</v>
      </c>
      <c r="T2359" s="429" t="s">
        <v>192</v>
      </c>
      <c r="U2359" s="416" t="s">
        <v>171</v>
      </c>
      <c r="V2359" s="427">
        <v>27</v>
      </c>
      <c r="W2359" s="416" t="s">
        <v>170</v>
      </c>
      <c r="X2359" s="428">
        <f>X2358*Z2359</f>
        <v>24717.125616000001</v>
      </c>
      <c r="Y2359" s="416" t="s">
        <v>169</v>
      </c>
      <c r="Z2359" s="426">
        <v>0.1212</v>
      </c>
      <c r="AA2359" s="416" t="s">
        <v>169</v>
      </c>
      <c r="AB2359" s="426">
        <v>0.1212</v>
      </c>
      <c r="AC2359" s="501" t="s">
        <v>169</v>
      </c>
      <c r="AD2359" s="500">
        <v>0.35370000000000001</v>
      </c>
      <c r="AE2359" s="478" t="s">
        <v>169</v>
      </c>
      <c r="AF2359" s="477">
        <v>0.35370000000000001</v>
      </c>
      <c r="AG2359" s="463" t="s">
        <v>169</v>
      </c>
      <c r="AH2359" s="462">
        <v>1</v>
      </c>
      <c r="AI2359" s="781"/>
      <c r="AJ2359" s="782"/>
      <c r="AK2359" s="792"/>
      <c r="AL2359" s="792"/>
      <c r="AM2359" s="792"/>
      <c r="AN2359" s="792"/>
      <c r="AO2359" s="792"/>
      <c r="AP2359" s="895"/>
    </row>
    <row r="2360" spans="1:42" s="404" customFormat="1" ht="15" customHeight="1" x14ac:dyDescent="0.2">
      <c r="A2360" s="402"/>
      <c r="B2360" s="425" t="s">
        <v>733</v>
      </c>
      <c r="C2360" s="424" t="s">
        <v>823</v>
      </c>
      <c r="D2360" s="423" t="s">
        <v>705</v>
      </c>
      <c r="E2360" s="422" t="s">
        <v>50</v>
      </c>
      <c r="F2360" s="420">
        <v>43832</v>
      </c>
      <c r="G2360" s="420">
        <v>44196</v>
      </c>
      <c r="H2360" s="419">
        <v>2020</v>
      </c>
      <c r="I2360" s="418" t="s">
        <v>1934</v>
      </c>
      <c r="J2360" s="439" t="s">
        <v>160</v>
      </c>
      <c r="K2360" s="417" t="s">
        <v>808</v>
      </c>
      <c r="L2360" s="824"/>
      <c r="M2360" s="825"/>
      <c r="N2360" s="792"/>
      <c r="O2360" s="829"/>
      <c r="P2360" s="832"/>
      <c r="Q2360" s="835"/>
      <c r="R2360" s="829"/>
      <c r="S2360" s="416" t="s">
        <v>168</v>
      </c>
      <c r="T2360" s="427">
        <v>365</v>
      </c>
      <c r="U2360" s="416" t="s">
        <v>167</v>
      </c>
      <c r="V2360" s="427"/>
      <c r="W2360" s="816"/>
      <c r="X2360" s="817"/>
      <c r="Y2360" s="416" t="s">
        <v>166</v>
      </c>
      <c r="Z2360" s="426">
        <f>IF(Z2358="",Z2359-Z2357,Z2359-Z2358)</f>
        <v>0</v>
      </c>
      <c r="AA2360" s="416" t="s">
        <v>166</v>
      </c>
      <c r="AB2360" s="426">
        <f>IF(AB2358="",AB2359-AB2357,AB2359-AB2358)</f>
        <v>0</v>
      </c>
      <c r="AC2360" s="501" t="s">
        <v>166</v>
      </c>
      <c r="AD2360" s="500">
        <f>IF(AD2358="",AD2359-AD2357,AD2359-AD2358)</f>
        <v>0</v>
      </c>
      <c r="AE2360" s="478" t="s">
        <v>166</v>
      </c>
      <c r="AF2360" s="477">
        <f>IF(AF2358="",AF2359-AF2357,AF2359-AF2358)</f>
        <v>0</v>
      </c>
      <c r="AG2360" s="463" t="s">
        <v>166</v>
      </c>
      <c r="AH2360" s="462">
        <f>IF(AH2358="",AH2359-AH2357,AH2359-AH2358)</f>
        <v>0</v>
      </c>
      <c r="AI2360" s="781"/>
      <c r="AJ2360" s="782"/>
      <c r="AK2360" s="792"/>
      <c r="AL2360" s="792"/>
      <c r="AM2360" s="792"/>
      <c r="AN2360" s="792"/>
      <c r="AO2360" s="792"/>
      <c r="AP2360" s="895"/>
    </row>
    <row r="2361" spans="1:42" s="404" customFormat="1" ht="15" customHeight="1" x14ac:dyDescent="0.2">
      <c r="A2361" s="402"/>
      <c r="B2361" s="425" t="s">
        <v>733</v>
      </c>
      <c r="C2361" s="424" t="s">
        <v>823</v>
      </c>
      <c r="D2361" s="423" t="s">
        <v>705</v>
      </c>
      <c r="E2361" s="422" t="s">
        <v>50</v>
      </c>
      <c r="F2361" s="420">
        <v>43832</v>
      </c>
      <c r="G2361" s="420">
        <v>44196</v>
      </c>
      <c r="H2361" s="419">
        <v>2020</v>
      </c>
      <c r="I2361" s="418" t="s">
        <v>1934</v>
      </c>
      <c r="J2361" s="439" t="s">
        <v>160</v>
      </c>
      <c r="K2361" s="417" t="s">
        <v>808</v>
      </c>
      <c r="L2361" s="824"/>
      <c r="M2361" s="825"/>
      <c r="N2361" s="792"/>
      <c r="O2361" s="829"/>
      <c r="P2361" s="832"/>
      <c r="Q2361" s="835"/>
      <c r="R2361" s="829"/>
      <c r="S2361" s="416" t="s">
        <v>165</v>
      </c>
      <c r="T2361" s="415">
        <v>43832</v>
      </c>
      <c r="U2361" s="416" t="s">
        <v>164</v>
      </c>
      <c r="V2361" s="415">
        <v>44196</v>
      </c>
      <c r="W2361" s="816"/>
      <c r="X2361" s="817"/>
      <c r="Y2361" s="816"/>
      <c r="Z2361" s="817"/>
      <c r="AA2361" s="816"/>
      <c r="AB2361" s="817"/>
      <c r="AC2361" s="838"/>
      <c r="AD2361" s="839"/>
      <c r="AE2361" s="857"/>
      <c r="AF2361" s="858"/>
      <c r="AG2361" s="781"/>
      <c r="AH2361" s="782"/>
      <c r="AI2361" s="781"/>
      <c r="AJ2361" s="782"/>
      <c r="AK2361" s="792"/>
      <c r="AL2361" s="792"/>
      <c r="AM2361" s="792"/>
      <c r="AN2361" s="792"/>
      <c r="AO2361" s="792"/>
      <c r="AP2361" s="895"/>
    </row>
    <row r="2362" spans="1:42" s="404" customFormat="1" ht="15" customHeight="1" thickBot="1" x14ac:dyDescent="0.25">
      <c r="A2362" s="402"/>
      <c r="B2362" s="414" t="s">
        <v>733</v>
      </c>
      <c r="C2362" s="413" t="s">
        <v>823</v>
      </c>
      <c r="D2362" s="412" t="s">
        <v>705</v>
      </c>
      <c r="E2362" s="411" t="s">
        <v>50</v>
      </c>
      <c r="F2362" s="409">
        <v>43832</v>
      </c>
      <c r="G2362" s="409">
        <v>44196</v>
      </c>
      <c r="H2362" s="408">
        <v>2020</v>
      </c>
      <c r="I2362" s="407" t="s">
        <v>1934</v>
      </c>
      <c r="J2362" s="407" t="s">
        <v>160</v>
      </c>
      <c r="K2362" s="495" t="s">
        <v>808</v>
      </c>
      <c r="L2362" s="826"/>
      <c r="M2362" s="827"/>
      <c r="N2362" s="793"/>
      <c r="O2362" s="830"/>
      <c r="P2362" s="833"/>
      <c r="Q2362" s="836"/>
      <c r="R2362" s="830"/>
      <c r="S2362" s="406" t="s">
        <v>158</v>
      </c>
      <c r="T2362" s="451">
        <v>43832</v>
      </c>
      <c r="U2362" s="820"/>
      <c r="V2362" s="821"/>
      <c r="W2362" s="818"/>
      <c r="X2362" s="819"/>
      <c r="Y2362" s="818"/>
      <c r="Z2362" s="819"/>
      <c r="AA2362" s="818"/>
      <c r="AB2362" s="819"/>
      <c r="AC2362" s="840"/>
      <c r="AD2362" s="841"/>
      <c r="AE2362" s="859"/>
      <c r="AF2362" s="860"/>
      <c r="AG2362" s="783"/>
      <c r="AH2362" s="784"/>
      <c r="AI2362" s="783"/>
      <c r="AJ2362" s="784"/>
      <c r="AK2362" s="793"/>
      <c r="AL2362" s="793"/>
      <c r="AM2362" s="793"/>
      <c r="AN2362" s="793"/>
      <c r="AO2362" s="793"/>
      <c r="AP2362" s="896"/>
    </row>
    <row r="2363" spans="1:42" s="404" customFormat="1" ht="12.75" hidden="1" customHeight="1" thickTop="1" x14ac:dyDescent="0.2">
      <c r="A2363" s="402"/>
      <c r="B2363" s="445" t="s">
        <v>733</v>
      </c>
      <c r="C2363" s="444" t="s">
        <v>823</v>
      </c>
      <c r="D2363" s="443" t="s">
        <v>705</v>
      </c>
      <c r="E2363" s="442" t="s">
        <v>238</v>
      </c>
      <c r="F2363" s="440"/>
      <c r="G2363" s="440"/>
      <c r="H2363" s="419">
        <v>2020</v>
      </c>
      <c r="I2363" s="418"/>
      <c r="J2363" s="418" t="s">
        <v>987</v>
      </c>
      <c r="K2363" s="439" t="s">
        <v>808</v>
      </c>
      <c r="L2363" s="822" t="s">
        <v>825</v>
      </c>
      <c r="M2363" s="823"/>
      <c r="N2363" s="791" t="s">
        <v>280</v>
      </c>
      <c r="O2363" s="828" t="s">
        <v>325</v>
      </c>
      <c r="P2363" s="831">
        <v>1.82</v>
      </c>
      <c r="Q2363" s="834" t="s">
        <v>218</v>
      </c>
      <c r="R2363" s="828" t="s">
        <v>324</v>
      </c>
      <c r="S2363" s="434" t="s">
        <v>184</v>
      </c>
      <c r="T2363" s="438">
        <v>68279.374800000005</v>
      </c>
      <c r="U2363" s="434" t="s">
        <v>183</v>
      </c>
      <c r="V2363" s="437"/>
      <c r="W2363" s="434" t="s">
        <v>182</v>
      </c>
      <c r="X2363" s="436">
        <f>T2363</f>
        <v>68279.374800000005</v>
      </c>
      <c r="Y2363" s="434" t="s">
        <v>181</v>
      </c>
      <c r="Z2363" s="435"/>
      <c r="AA2363" s="434" t="s">
        <v>181</v>
      </c>
      <c r="AB2363" s="435"/>
      <c r="AC2363" s="434" t="s">
        <v>181</v>
      </c>
      <c r="AD2363" s="435"/>
      <c r="AE2363" s="480" t="s">
        <v>181</v>
      </c>
      <c r="AF2363" s="479"/>
      <c r="AG2363" s="466" t="s">
        <v>181</v>
      </c>
      <c r="AH2363" s="467"/>
      <c r="AI2363" s="466" t="s">
        <v>180</v>
      </c>
      <c r="AJ2363" s="465"/>
      <c r="AK2363" s="791" t="s">
        <v>824</v>
      </c>
      <c r="AL2363" s="791" t="s">
        <v>824</v>
      </c>
      <c r="AM2363" s="791" t="s">
        <v>824</v>
      </c>
      <c r="AN2363" s="791" t="s">
        <v>824</v>
      </c>
      <c r="AO2363" s="791" t="s">
        <v>824</v>
      </c>
      <c r="AP2363" s="791" t="s">
        <v>110</v>
      </c>
    </row>
    <row r="2364" spans="1:42" s="404" customFormat="1" ht="15" hidden="1" customHeight="1" x14ac:dyDescent="0.2">
      <c r="A2364" s="402"/>
      <c r="B2364" s="425" t="s">
        <v>733</v>
      </c>
      <c r="C2364" s="424" t="s">
        <v>823</v>
      </c>
      <c r="D2364" s="423" t="s">
        <v>705</v>
      </c>
      <c r="E2364" s="422" t="s">
        <v>238</v>
      </c>
      <c r="F2364" s="420"/>
      <c r="G2364" s="420"/>
      <c r="H2364" s="419">
        <v>2020</v>
      </c>
      <c r="I2364" s="418"/>
      <c r="J2364" s="418" t="s">
        <v>987</v>
      </c>
      <c r="K2364" s="417" t="s">
        <v>808</v>
      </c>
      <c r="L2364" s="824"/>
      <c r="M2364" s="825"/>
      <c r="N2364" s="792"/>
      <c r="O2364" s="829"/>
      <c r="P2364" s="832"/>
      <c r="Q2364" s="835"/>
      <c r="R2364" s="829"/>
      <c r="S2364" s="416" t="s">
        <v>179</v>
      </c>
      <c r="T2364" s="432"/>
      <c r="U2364" s="416" t="s">
        <v>177</v>
      </c>
      <c r="V2364" s="415"/>
      <c r="W2364" s="416" t="s">
        <v>176</v>
      </c>
      <c r="X2364" s="428">
        <f>X2363</f>
        <v>68279.374800000005</v>
      </c>
      <c r="Y2364" s="416" t="s">
        <v>175</v>
      </c>
      <c r="Z2364" s="426"/>
      <c r="AA2364" s="416" t="s">
        <v>175</v>
      </c>
      <c r="AB2364" s="426"/>
      <c r="AC2364" s="416" t="s">
        <v>175</v>
      </c>
      <c r="AD2364" s="426"/>
      <c r="AE2364" s="478" t="s">
        <v>175</v>
      </c>
      <c r="AF2364" s="477"/>
      <c r="AG2364" s="463" t="s">
        <v>175</v>
      </c>
      <c r="AH2364" s="462"/>
      <c r="AI2364" s="463" t="s">
        <v>174</v>
      </c>
      <c r="AJ2364" s="464"/>
      <c r="AK2364" s="792"/>
      <c r="AL2364" s="792"/>
      <c r="AM2364" s="792"/>
      <c r="AN2364" s="792"/>
      <c r="AO2364" s="792"/>
      <c r="AP2364" s="792"/>
    </row>
    <row r="2365" spans="1:42" s="404" customFormat="1" ht="13.5" hidden="1" thickTop="1" x14ac:dyDescent="0.2">
      <c r="A2365" s="402"/>
      <c r="B2365" s="425" t="s">
        <v>733</v>
      </c>
      <c r="C2365" s="424" t="s">
        <v>823</v>
      </c>
      <c r="D2365" s="423" t="s">
        <v>705</v>
      </c>
      <c r="E2365" s="422" t="s">
        <v>238</v>
      </c>
      <c r="F2365" s="420"/>
      <c r="G2365" s="420"/>
      <c r="H2365" s="419">
        <v>2020</v>
      </c>
      <c r="I2365" s="418"/>
      <c r="J2365" s="418" t="s">
        <v>987</v>
      </c>
      <c r="K2365" s="417" t="s">
        <v>808</v>
      </c>
      <c r="L2365" s="824"/>
      <c r="M2365" s="825"/>
      <c r="N2365" s="792"/>
      <c r="O2365" s="829"/>
      <c r="P2365" s="832"/>
      <c r="Q2365" s="835"/>
      <c r="R2365" s="829"/>
      <c r="S2365" s="416" t="s">
        <v>173</v>
      </c>
      <c r="T2365" s="429"/>
      <c r="U2365" s="416" t="s">
        <v>171</v>
      </c>
      <c r="V2365" s="427"/>
      <c r="W2365" s="416" t="s">
        <v>170</v>
      </c>
      <c r="X2365" s="428"/>
      <c r="Y2365" s="416" t="s">
        <v>169</v>
      </c>
      <c r="Z2365" s="426"/>
      <c r="AA2365" s="416" t="s">
        <v>169</v>
      </c>
      <c r="AB2365" s="426"/>
      <c r="AC2365" s="416" t="s">
        <v>169</v>
      </c>
      <c r="AD2365" s="426"/>
      <c r="AE2365" s="478" t="s">
        <v>169</v>
      </c>
      <c r="AF2365" s="477"/>
      <c r="AG2365" s="463" t="s">
        <v>169</v>
      </c>
      <c r="AH2365" s="462"/>
      <c r="AI2365" s="781"/>
      <c r="AJ2365" s="782"/>
      <c r="AK2365" s="792"/>
      <c r="AL2365" s="792"/>
      <c r="AM2365" s="792"/>
      <c r="AN2365" s="792"/>
      <c r="AO2365" s="792"/>
      <c r="AP2365" s="792"/>
    </row>
    <row r="2366" spans="1:42" s="404" customFormat="1" ht="15" hidden="1" customHeight="1" x14ac:dyDescent="0.2">
      <c r="A2366" s="402"/>
      <c r="B2366" s="425" t="s">
        <v>733</v>
      </c>
      <c r="C2366" s="424" t="s">
        <v>823</v>
      </c>
      <c r="D2366" s="423" t="s">
        <v>705</v>
      </c>
      <c r="E2366" s="422" t="s">
        <v>238</v>
      </c>
      <c r="F2366" s="420"/>
      <c r="G2366" s="420"/>
      <c r="H2366" s="419">
        <v>2020</v>
      </c>
      <c r="I2366" s="418"/>
      <c r="J2366" s="418" t="s">
        <v>987</v>
      </c>
      <c r="K2366" s="417" t="s">
        <v>808</v>
      </c>
      <c r="L2366" s="824"/>
      <c r="M2366" s="825"/>
      <c r="N2366" s="792"/>
      <c r="O2366" s="829"/>
      <c r="P2366" s="832"/>
      <c r="Q2366" s="835"/>
      <c r="R2366" s="829"/>
      <c r="S2366" s="416" t="s">
        <v>168</v>
      </c>
      <c r="T2366" s="427"/>
      <c r="U2366" s="416" t="s">
        <v>167</v>
      </c>
      <c r="V2366" s="427"/>
      <c r="W2366" s="816"/>
      <c r="X2366" s="817"/>
      <c r="Y2366" s="416" t="s">
        <v>166</v>
      </c>
      <c r="Z2366" s="426">
        <f>IF(Z2364="",Z2365-Z2363,Z2365-Z2364)</f>
        <v>0</v>
      </c>
      <c r="AA2366" s="416" t="s">
        <v>166</v>
      </c>
      <c r="AB2366" s="426">
        <f>IF(AB2364="",AB2365-AB2363,AB2365-AB2364)</f>
        <v>0</v>
      </c>
      <c r="AC2366" s="416" t="s">
        <v>166</v>
      </c>
      <c r="AD2366" s="426">
        <f>IF(AD2364="",AD2365-AD2363,AD2365-AD2364)</f>
        <v>0</v>
      </c>
      <c r="AE2366" s="478" t="s">
        <v>166</v>
      </c>
      <c r="AF2366" s="477">
        <f>IF(AF2364="",AF2365-AF2363,AF2365-AF2364)</f>
        <v>0</v>
      </c>
      <c r="AG2366" s="463" t="s">
        <v>166</v>
      </c>
      <c r="AH2366" s="462">
        <f>IF(AH2364="",AH2365-AH2363,AH2365-AH2364)</f>
        <v>0</v>
      </c>
      <c r="AI2366" s="781"/>
      <c r="AJ2366" s="782"/>
      <c r="AK2366" s="792"/>
      <c r="AL2366" s="792"/>
      <c r="AM2366" s="792"/>
      <c r="AN2366" s="792"/>
      <c r="AO2366" s="792"/>
      <c r="AP2366" s="792"/>
    </row>
    <row r="2367" spans="1:42" s="404" customFormat="1" ht="15" hidden="1" customHeight="1" x14ac:dyDescent="0.2">
      <c r="A2367" s="402"/>
      <c r="B2367" s="425" t="s">
        <v>733</v>
      </c>
      <c r="C2367" s="424" t="s">
        <v>823</v>
      </c>
      <c r="D2367" s="423" t="s">
        <v>705</v>
      </c>
      <c r="E2367" s="422" t="s">
        <v>238</v>
      </c>
      <c r="F2367" s="420"/>
      <c r="G2367" s="420"/>
      <c r="H2367" s="419">
        <v>2020</v>
      </c>
      <c r="I2367" s="418"/>
      <c r="J2367" s="418" t="s">
        <v>987</v>
      </c>
      <c r="K2367" s="417" t="s">
        <v>808</v>
      </c>
      <c r="L2367" s="824"/>
      <c r="M2367" s="825"/>
      <c r="N2367" s="792"/>
      <c r="O2367" s="829"/>
      <c r="P2367" s="832"/>
      <c r="Q2367" s="835"/>
      <c r="R2367" s="829"/>
      <c r="S2367" s="416" t="s">
        <v>165</v>
      </c>
      <c r="T2367" s="415"/>
      <c r="U2367" s="416" t="s">
        <v>164</v>
      </c>
      <c r="V2367" s="415"/>
      <c r="W2367" s="816"/>
      <c r="X2367" s="817"/>
      <c r="Y2367" s="816"/>
      <c r="Z2367" s="817"/>
      <c r="AA2367" s="816"/>
      <c r="AB2367" s="817"/>
      <c r="AC2367" s="816"/>
      <c r="AD2367" s="817"/>
      <c r="AE2367" s="857"/>
      <c r="AF2367" s="858"/>
      <c r="AG2367" s="781"/>
      <c r="AH2367" s="782"/>
      <c r="AI2367" s="781"/>
      <c r="AJ2367" s="782"/>
      <c r="AK2367" s="792"/>
      <c r="AL2367" s="792"/>
      <c r="AM2367" s="792"/>
      <c r="AN2367" s="792"/>
      <c r="AO2367" s="792"/>
      <c r="AP2367" s="792"/>
    </row>
    <row r="2368" spans="1:42" s="404" customFormat="1" ht="15" hidden="1" customHeight="1" thickBot="1" x14ac:dyDescent="0.25">
      <c r="A2368" s="402"/>
      <c r="B2368" s="414" t="s">
        <v>733</v>
      </c>
      <c r="C2368" s="413" t="s">
        <v>823</v>
      </c>
      <c r="D2368" s="412" t="s">
        <v>705</v>
      </c>
      <c r="E2368" s="411" t="s">
        <v>238</v>
      </c>
      <c r="F2368" s="409"/>
      <c r="G2368" s="409"/>
      <c r="H2368" s="408">
        <v>2020</v>
      </c>
      <c r="I2368" s="407"/>
      <c r="J2368" s="407" t="s">
        <v>987</v>
      </c>
      <c r="K2368" s="495" t="s">
        <v>808</v>
      </c>
      <c r="L2368" s="826"/>
      <c r="M2368" s="827"/>
      <c r="N2368" s="793"/>
      <c r="O2368" s="830"/>
      <c r="P2368" s="833"/>
      <c r="Q2368" s="836"/>
      <c r="R2368" s="830"/>
      <c r="S2368" s="406" t="s">
        <v>158</v>
      </c>
      <c r="T2368" s="451"/>
      <c r="U2368" s="820"/>
      <c r="V2368" s="821"/>
      <c r="W2368" s="818"/>
      <c r="X2368" s="819"/>
      <c r="Y2368" s="818"/>
      <c r="Z2368" s="819"/>
      <c r="AA2368" s="818"/>
      <c r="AB2368" s="819"/>
      <c r="AC2368" s="818"/>
      <c r="AD2368" s="819"/>
      <c r="AE2368" s="859"/>
      <c r="AF2368" s="860"/>
      <c r="AG2368" s="783"/>
      <c r="AH2368" s="784"/>
      <c r="AI2368" s="783"/>
      <c r="AJ2368" s="784"/>
      <c r="AK2368" s="793"/>
      <c r="AL2368" s="793"/>
      <c r="AM2368" s="793"/>
      <c r="AN2368" s="793"/>
      <c r="AO2368" s="793"/>
      <c r="AP2368" s="793"/>
    </row>
    <row r="2369" spans="1:42" s="404" customFormat="1" ht="12.75" customHeight="1" thickTop="1" x14ac:dyDescent="0.2">
      <c r="A2369" s="402"/>
      <c r="B2369" s="445" t="s">
        <v>733</v>
      </c>
      <c r="C2369" s="444" t="s">
        <v>820</v>
      </c>
      <c r="D2369" s="443" t="s">
        <v>705</v>
      </c>
      <c r="E2369" s="442" t="s">
        <v>50</v>
      </c>
      <c r="F2369" s="440">
        <v>43832</v>
      </c>
      <c r="G2369" s="440">
        <v>44196</v>
      </c>
      <c r="H2369" s="419">
        <v>2020</v>
      </c>
      <c r="I2369" s="418" t="s">
        <v>1934</v>
      </c>
      <c r="J2369" s="439" t="s">
        <v>160</v>
      </c>
      <c r="K2369" s="439" t="s">
        <v>808</v>
      </c>
      <c r="L2369" s="822" t="s">
        <v>822</v>
      </c>
      <c r="M2369" s="823"/>
      <c r="N2369" s="791" t="s">
        <v>280</v>
      </c>
      <c r="O2369" s="828" t="s">
        <v>325</v>
      </c>
      <c r="P2369" s="831">
        <v>5.36</v>
      </c>
      <c r="Q2369" s="834" t="s">
        <v>218</v>
      </c>
      <c r="R2369" s="828" t="s">
        <v>200</v>
      </c>
      <c r="S2369" s="434" t="s">
        <v>184</v>
      </c>
      <c r="T2369" s="438">
        <v>665667.83999999997</v>
      </c>
      <c r="U2369" s="434" t="s">
        <v>183</v>
      </c>
      <c r="V2369" s="437">
        <f>T2374+T2372-0.001</f>
        <v>44210.999000000003</v>
      </c>
      <c r="W2369" s="434" t="s">
        <v>182</v>
      </c>
      <c r="X2369" s="436">
        <f>T2369</f>
        <v>665667.83999999997</v>
      </c>
      <c r="Y2369" s="434" t="s">
        <v>181</v>
      </c>
      <c r="Z2369" s="435">
        <v>0.4199</v>
      </c>
      <c r="AA2369" s="434" t="s">
        <v>181</v>
      </c>
      <c r="AB2369" s="435">
        <v>0.4199</v>
      </c>
      <c r="AC2369" s="503" t="s">
        <v>181</v>
      </c>
      <c r="AD2369" s="502">
        <v>0.46739999999999998</v>
      </c>
      <c r="AE2369" s="480" t="s">
        <v>181</v>
      </c>
      <c r="AF2369" s="479">
        <v>0.46739999999999998</v>
      </c>
      <c r="AG2369" s="466" t="s">
        <v>181</v>
      </c>
      <c r="AH2369" s="467">
        <v>1</v>
      </c>
      <c r="AI2369" s="466" t="s">
        <v>180</v>
      </c>
      <c r="AJ2369" s="465">
        <v>14</v>
      </c>
      <c r="AK2369" s="791" t="s">
        <v>813</v>
      </c>
      <c r="AL2369" s="791" t="s">
        <v>813</v>
      </c>
      <c r="AM2369" s="791" t="s">
        <v>813</v>
      </c>
      <c r="AN2369" s="791" t="s">
        <v>813</v>
      </c>
      <c r="AO2369" s="791" t="s">
        <v>813</v>
      </c>
      <c r="AP2369" s="894" t="s">
        <v>2143</v>
      </c>
    </row>
    <row r="2370" spans="1:42" s="404" customFormat="1" ht="15" customHeight="1" x14ac:dyDescent="0.2">
      <c r="A2370" s="402"/>
      <c r="B2370" s="425" t="s">
        <v>733</v>
      </c>
      <c r="C2370" s="424" t="s">
        <v>820</v>
      </c>
      <c r="D2370" s="423" t="s">
        <v>705</v>
      </c>
      <c r="E2370" s="422" t="s">
        <v>50</v>
      </c>
      <c r="F2370" s="420">
        <v>43832</v>
      </c>
      <c r="G2370" s="420">
        <v>44196</v>
      </c>
      <c r="H2370" s="419">
        <v>2020</v>
      </c>
      <c r="I2370" s="418" t="s">
        <v>1934</v>
      </c>
      <c r="J2370" s="439" t="s">
        <v>160</v>
      </c>
      <c r="K2370" s="417" t="s">
        <v>808</v>
      </c>
      <c r="L2370" s="824"/>
      <c r="M2370" s="825"/>
      <c r="N2370" s="792"/>
      <c r="O2370" s="829"/>
      <c r="P2370" s="832"/>
      <c r="Q2370" s="835"/>
      <c r="R2370" s="829"/>
      <c r="S2370" s="416" t="s">
        <v>179</v>
      </c>
      <c r="T2370" s="432" t="s">
        <v>812</v>
      </c>
      <c r="U2370" s="416" t="s">
        <v>177</v>
      </c>
      <c r="V2370" s="415">
        <f>V2369+V2371+V2372</f>
        <v>44237.999000000003</v>
      </c>
      <c r="W2370" s="416" t="s">
        <v>176</v>
      </c>
      <c r="X2370" s="428">
        <f>X2369</f>
        <v>665667.83999999997</v>
      </c>
      <c r="Y2370" s="416" t="s">
        <v>175</v>
      </c>
      <c r="Z2370" s="426"/>
      <c r="AA2370" s="416" t="s">
        <v>175</v>
      </c>
      <c r="AB2370" s="426"/>
      <c r="AC2370" s="501" t="s">
        <v>175</v>
      </c>
      <c r="AD2370" s="500"/>
      <c r="AE2370" s="478" t="s">
        <v>175</v>
      </c>
      <c r="AF2370" s="477"/>
      <c r="AG2370" s="463" t="s">
        <v>175</v>
      </c>
      <c r="AH2370" s="462"/>
      <c r="AI2370" s="463" t="s">
        <v>174</v>
      </c>
      <c r="AJ2370" s="464">
        <f>AJ2369*15</f>
        <v>210</v>
      </c>
      <c r="AK2370" s="792"/>
      <c r="AL2370" s="792"/>
      <c r="AM2370" s="792"/>
      <c r="AN2370" s="792"/>
      <c r="AO2370" s="792"/>
      <c r="AP2370" s="895"/>
    </row>
    <row r="2371" spans="1:42" s="404" customFormat="1" x14ac:dyDescent="0.2">
      <c r="A2371" s="402"/>
      <c r="B2371" s="425" t="s">
        <v>733</v>
      </c>
      <c r="C2371" s="424" t="s">
        <v>820</v>
      </c>
      <c r="D2371" s="423" t="s">
        <v>705</v>
      </c>
      <c r="E2371" s="422" t="s">
        <v>50</v>
      </c>
      <c r="F2371" s="420">
        <v>43832</v>
      </c>
      <c r="G2371" s="420">
        <v>44196</v>
      </c>
      <c r="H2371" s="419">
        <v>2020</v>
      </c>
      <c r="I2371" s="418" t="s">
        <v>1934</v>
      </c>
      <c r="J2371" s="439" t="s">
        <v>160</v>
      </c>
      <c r="K2371" s="417" t="s">
        <v>808</v>
      </c>
      <c r="L2371" s="824"/>
      <c r="M2371" s="825"/>
      <c r="N2371" s="792"/>
      <c r="O2371" s="829"/>
      <c r="P2371" s="832"/>
      <c r="Q2371" s="835"/>
      <c r="R2371" s="829"/>
      <c r="S2371" s="416" t="s">
        <v>173</v>
      </c>
      <c r="T2371" s="429" t="s">
        <v>192</v>
      </c>
      <c r="U2371" s="416" t="s">
        <v>171</v>
      </c>
      <c r="V2371" s="427">
        <v>27</v>
      </c>
      <c r="W2371" s="416" t="s">
        <v>170</v>
      </c>
      <c r="X2371" s="428">
        <f>X2370*Z2371</f>
        <v>279513.92601599998</v>
      </c>
      <c r="Y2371" s="416" t="s">
        <v>169</v>
      </c>
      <c r="Z2371" s="426">
        <v>0.4199</v>
      </c>
      <c r="AA2371" s="416" t="s">
        <v>169</v>
      </c>
      <c r="AB2371" s="426">
        <v>0.4199</v>
      </c>
      <c r="AC2371" s="501" t="s">
        <v>169</v>
      </c>
      <c r="AD2371" s="500">
        <v>0.46739999999999998</v>
      </c>
      <c r="AE2371" s="478" t="s">
        <v>169</v>
      </c>
      <c r="AF2371" s="477">
        <v>0.46739999999999998</v>
      </c>
      <c r="AG2371" s="463" t="s">
        <v>169</v>
      </c>
      <c r="AH2371" s="462">
        <v>1</v>
      </c>
      <c r="AI2371" s="781"/>
      <c r="AJ2371" s="782"/>
      <c r="AK2371" s="792"/>
      <c r="AL2371" s="792"/>
      <c r="AM2371" s="792"/>
      <c r="AN2371" s="792"/>
      <c r="AO2371" s="792"/>
      <c r="AP2371" s="895"/>
    </row>
    <row r="2372" spans="1:42" s="404" customFormat="1" ht="15" customHeight="1" x14ac:dyDescent="0.2">
      <c r="A2372" s="402"/>
      <c r="B2372" s="425" t="s">
        <v>733</v>
      </c>
      <c r="C2372" s="424" t="s">
        <v>820</v>
      </c>
      <c r="D2372" s="423" t="s">
        <v>705</v>
      </c>
      <c r="E2372" s="422" t="s">
        <v>50</v>
      </c>
      <c r="F2372" s="420">
        <v>43832</v>
      </c>
      <c r="G2372" s="420">
        <v>44196</v>
      </c>
      <c r="H2372" s="419">
        <v>2020</v>
      </c>
      <c r="I2372" s="418" t="s">
        <v>1934</v>
      </c>
      <c r="J2372" s="439" t="s">
        <v>160</v>
      </c>
      <c r="K2372" s="417" t="s">
        <v>808</v>
      </c>
      <c r="L2372" s="824"/>
      <c r="M2372" s="825"/>
      <c r="N2372" s="792"/>
      <c r="O2372" s="829"/>
      <c r="P2372" s="832"/>
      <c r="Q2372" s="835"/>
      <c r="R2372" s="829"/>
      <c r="S2372" s="416" t="s">
        <v>168</v>
      </c>
      <c r="T2372" s="427">
        <v>365</v>
      </c>
      <c r="U2372" s="416" t="s">
        <v>167</v>
      </c>
      <c r="V2372" s="427"/>
      <c r="W2372" s="816"/>
      <c r="X2372" s="817"/>
      <c r="Y2372" s="416" t="s">
        <v>166</v>
      </c>
      <c r="Z2372" s="426">
        <f>IF(Z2370="",Z2371-Z2369,Z2371-Z2370)</f>
        <v>0</v>
      </c>
      <c r="AA2372" s="416" t="s">
        <v>166</v>
      </c>
      <c r="AB2372" s="426">
        <f>IF(AB2370="",AB2371-AB2369,AB2371-AB2370)</f>
        <v>0</v>
      </c>
      <c r="AC2372" s="501" t="s">
        <v>166</v>
      </c>
      <c r="AD2372" s="500">
        <f>IF(AD2370="",AD2371-AD2369,AD2371-AD2370)</f>
        <v>0</v>
      </c>
      <c r="AE2372" s="478" t="s">
        <v>166</v>
      </c>
      <c r="AF2372" s="477">
        <f>IF(AF2370="",AF2371-AF2369,AF2371-AF2370)</f>
        <v>0</v>
      </c>
      <c r="AG2372" s="463" t="s">
        <v>166</v>
      </c>
      <c r="AH2372" s="462">
        <f>IF(AH2370="",AH2371-AH2369,AH2371-AH2370)</f>
        <v>0</v>
      </c>
      <c r="AI2372" s="781"/>
      <c r="AJ2372" s="782"/>
      <c r="AK2372" s="792"/>
      <c r="AL2372" s="792"/>
      <c r="AM2372" s="792"/>
      <c r="AN2372" s="792"/>
      <c r="AO2372" s="792"/>
      <c r="AP2372" s="895"/>
    </row>
    <row r="2373" spans="1:42" s="404" customFormat="1" ht="15" customHeight="1" x14ac:dyDescent="0.2">
      <c r="A2373" s="402"/>
      <c r="B2373" s="425" t="s">
        <v>733</v>
      </c>
      <c r="C2373" s="424" t="s">
        <v>820</v>
      </c>
      <c r="D2373" s="423" t="s">
        <v>705</v>
      </c>
      <c r="E2373" s="422" t="s">
        <v>50</v>
      </c>
      <c r="F2373" s="420">
        <v>43832</v>
      </c>
      <c r="G2373" s="420">
        <v>44196</v>
      </c>
      <c r="H2373" s="419">
        <v>2020</v>
      </c>
      <c r="I2373" s="418" t="s">
        <v>1934</v>
      </c>
      <c r="J2373" s="439" t="s">
        <v>160</v>
      </c>
      <c r="K2373" s="417" t="s">
        <v>808</v>
      </c>
      <c r="L2373" s="824"/>
      <c r="M2373" s="825"/>
      <c r="N2373" s="792"/>
      <c r="O2373" s="829"/>
      <c r="P2373" s="832"/>
      <c r="Q2373" s="835"/>
      <c r="R2373" s="829"/>
      <c r="S2373" s="416" t="s">
        <v>165</v>
      </c>
      <c r="T2373" s="415">
        <v>43832</v>
      </c>
      <c r="U2373" s="416" t="s">
        <v>164</v>
      </c>
      <c r="V2373" s="415">
        <v>44196</v>
      </c>
      <c r="W2373" s="816"/>
      <c r="X2373" s="817"/>
      <c r="Y2373" s="816"/>
      <c r="Z2373" s="817"/>
      <c r="AA2373" s="816"/>
      <c r="AB2373" s="817"/>
      <c r="AC2373" s="838"/>
      <c r="AD2373" s="839"/>
      <c r="AE2373" s="857"/>
      <c r="AF2373" s="858"/>
      <c r="AG2373" s="781"/>
      <c r="AH2373" s="782"/>
      <c r="AI2373" s="781"/>
      <c r="AJ2373" s="782"/>
      <c r="AK2373" s="792"/>
      <c r="AL2373" s="792"/>
      <c r="AM2373" s="792"/>
      <c r="AN2373" s="792"/>
      <c r="AO2373" s="792"/>
      <c r="AP2373" s="895"/>
    </row>
    <row r="2374" spans="1:42" s="404" customFormat="1" ht="15" customHeight="1" thickBot="1" x14ac:dyDescent="0.25">
      <c r="A2374" s="402"/>
      <c r="B2374" s="414" t="s">
        <v>733</v>
      </c>
      <c r="C2374" s="413" t="s">
        <v>820</v>
      </c>
      <c r="D2374" s="412" t="s">
        <v>705</v>
      </c>
      <c r="E2374" s="411" t="s">
        <v>50</v>
      </c>
      <c r="F2374" s="409">
        <v>43832</v>
      </c>
      <c r="G2374" s="409">
        <v>44196</v>
      </c>
      <c r="H2374" s="408">
        <v>2020</v>
      </c>
      <c r="I2374" s="407" t="s">
        <v>1934</v>
      </c>
      <c r="J2374" s="407" t="s">
        <v>160</v>
      </c>
      <c r="K2374" s="495" t="s">
        <v>808</v>
      </c>
      <c r="L2374" s="826"/>
      <c r="M2374" s="827"/>
      <c r="N2374" s="793"/>
      <c r="O2374" s="830"/>
      <c r="P2374" s="833"/>
      <c r="Q2374" s="836"/>
      <c r="R2374" s="830"/>
      <c r="S2374" s="406" t="s">
        <v>158</v>
      </c>
      <c r="T2374" s="451">
        <v>43846</v>
      </c>
      <c r="U2374" s="820"/>
      <c r="V2374" s="821"/>
      <c r="W2374" s="818"/>
      <c r="X2374" s="819"/>
      <c r="Y2374" s="818"/>
      <c r="Z2374" s="819"/>
      <c r="AA2374" s="818"/>
      <c r="AB2374" s="819"/>
      <c r="AC2374" s="840"/>
      <c r="AD2374" s="841"/>
      <c r="AE2374" s="859"/>
      <c r="AF2374" s="860"/>
      <c r="AG2374" s="783"/>
      <c r="AH2374" s="784"/>
      <c r="AI2374" s="783"/>
      <c r="AJ2374" s="784"/>
      <c r="AK2374" s="793"/>
      <c r="AL2374" s="793"/>
      <c r="AM2374" s="793"/>
      <c r="AN2374" s="793"/>
      <c r="AO2374" s="793"/>
      <c r="AP2374" s="896"/>
    </row>
    <row r="2375" spans="1:42" s="404" customFormat="1" ht="12.75" hidden="1" customHeight="1" thickTop="1" x14ac:dyDescent="0.2">
      <c r="A2375" s="402"/>
      <c r="B2375" s="445" t="s">
        <v>733</v>
      </c>
      <c r="C2375" s="444" t="s">
        <v>820</v>
      </c>
      <c r="D2375" s="443" t="s">
        <v>705</v>
      </c>
      <c r="E2375" s="442" t="s">
        <v>238</v>
      </c>
      <c r="F2375" s="440"/>
      <c r="G2375" s="440"/>
      <c r="H2375" s="419">
        <v>2020</v>
      </c>
      <c r="I2375" s="418"/>
      <c r="J2375" s="418" t="s">
        <v>987</v>
      </c>
      <c r="K2375" s="439" t="s">
        <v>808</v>
      </c>
      <c r="L2375" s="822" t="s">
        <v>822</v>
      </c>
      <c r="M2375" s="823"/>
      <c r="N2375" s="791" t="s">
        <v>280</v>
      </c>
      <c r="O2375" s="828" t="s">
        <v>325</v>
      </c>
      <c r="P2375" s="831">
        <v>5.36</v>
      </c>
      <c r="Q2375" s="834" t="s">
        <v>218</v>
      </c>
      <c r="R2375" s="828" t="s">
        <v>324</v>
      </c>
      <c r="S2375" s="434" t="s">
        <v>184</v>
      </c>
      <c r="T2375" s="438">
        <v>261345.19320000001</v>
      </c>
      <c r="U2375" s="434" t="s">
        <v>183</v>
      </c>
      <c r="V2375" s="437"/>
      <c r="W2375" s="434" t="s">
        <v>182</v>
      </c>
      <c r="X2375" s="436">
        <f>T2375</f>
        <v>261345.19320000001</v>
      </c>
      <c r="Y2375" s="434" t="s">
        <v>181</v>
      </c>
      <c r="Z2375" s="435"/>
      <c r="AA2375" s="434" t="s">
        <v>181</v>
      </c>
      <c r="AB2375" s="435"/>
      <c r="AC2375" s="434" t="s">
        <v>181</v>
      </c>
      <c r="AD2375" s="435"/>
      <c r="AE2375" s="480" t="s">
        <v>181</v>
      </c>
      <c r="AF2375" s="479"/>
      <c r="AG2375" s="466" t="s">
        <v>181</v>
      </c>
      <c r="AH2375" s="467"/>
      <c r="AI2375" s="466" t="s">
        <v>180</v>
      </c>
      <c r="AJ2375" s="465"/>
      <c r="AK2375" s="791" t="s">
        <v>821</v>
      </c>
      <c r="AL2375" s="791" t="s">
        <v>821</v>
      </c>
      <c r="AM2375" s="791" t="s">
        <v>821</v>
      </c>
      <c r="AN2375" s="791" t="s">
        <v>821</v>
      </c>
      <c r="AO2375" s="791" t="s">
        <v>821</v>
      </c>
      <c r="AP2375" s="791" t="s">
        <v>110</v>
      </c>
    </row>
    <row r="2376" spans="1:42" s="404" customFormat="1" ht="15" hidden="1" customHeight="1" x14ac:dyDescent="0.2">
      <c r="A2376" s="402"/>
      <c r="B2376" s="425" t="s">
        <v>733</v>
      </c>
      <c r="C2376" s="424" t="s">
        <v>820</v>
      </c>
      <c r="D2376" s="423" t="s">
        <v>705</v>
      </c>
      <c r="E2376" s="422" t="s">
        <v>238</v>
      </c>
      <c r="F2376" s="420"/>
      <c r="G2376" s="420"/>
      <c r="H2376" s="419">
        <v>2020</v>
      </c>
      <c r="I2376" s="418"/>
      <c r="J2376" s="418" t="s">
        <v>987</v>
      </c>
      <c r="K2376" s="417" t="s">
        <v>808</v>
      </c>
      <c r="L2376" s="824"/>
      <c r="M2376" s="825"/>
      <c r="N2376" s="792"/>
      <c r="O2376" s="829"/>
      <c r="P2376" s="832"/>
      <c r="Q2376" s="835"/>
      <c r="R2376" s="829"/>
      <c r="S2376" s="416" t="s">
        <v>179</v>
      </c>
      <c r="T2376" s="432"/>
      <c r="U2376" s="416" t="s">
        <v>177</v>
      </c>
      <c r="V2376" s="415"/>
      <c r="W2376" s="416" t="s">
        <v>176</v>
      </c>
      <c r="X2376" s="428">
        <f>X2375</f>
        <v>261345.19320000001</v>
      </c>
      <c r="Y2376" s="416" t="s">
        <v>175</v>
      </c>
      <c r="Z2376" s="426"/>
      <c r="AA2376" s="416" t="s">
        <v>175</v>
      </c>
      <c r="AB2376" s="426"/>
      <c r="AC2376" s="416" t="s">
        <v>175</v>
      </c>
      <c r="AD2376" s="426"/>
      <c r="AE2376" s="478" t="s">
        <v>175</v>
      </c>
      <c r="AF2376" s="477"/>
      <c r="AG2376" s="463" t="s">
        <v>175</v>
      </c>
      <c r="AH2376" s="462"/>
      <c r="AI2376" s="463" t="s">
        <v>174</v>
      </c>
      <c r="AJ2376" s="464"/>
      <c r="AK2376" s="792"/>
      <c r="AL2376" s="792"/>
      <c r="AM2376" s="792"/>
      <c r="AN2376" s="792"/>
      <c r="AO2376" s="792"/>
      <c r="AP2376" s="792"/>
    </row>
    <row r="2377" spans="1:42" s="404" customFormat="1" ht="13.5" hidden="1" thickTop="1" x14ac:dyDescent="0.2">
      <c r="A2377" s="402"/>
      <c r="B2377" s="425" t="s">
        <v>733</v>
      </c>
      <c r="C2377" s="424" t="s">
        <v>820</v>
      </c>
      <c r="D2377" s="423" t="s">
        <v>705</v>
      </c>
      <c r="E2377" s="422" t="s">
        <v>238</v>
      </c>
      <c r="F2377" s="420"/>
      <c r="G2377" s="420"/>
      <c r="H2377" s="419">
        <v>2020</v>
      </c>
      <c r="I2377" s="418"/>
      <c r="J2377" s="418" t="s">
        <v>987</v>
      </c>
      <c r="K2377" s="417" t="s">
        <v>808</v>
      </c>
      <c r="L2377" s="824"/>
      <c r="M2377" s="825"/>
      <c r="N2377" s="792"/>
      <c r="O2377" s="829"/>
      <c r="P2377" s="832"/>
      <c r="Q2377" s="835"/>
      <c r="R2377" s="829"/>
      <c r="S2377" s="416" t="s">
        <v>173</v>
      </c>
      <c r="T2377" s="429"/>
      <c r="U2377" s="416" t="s">
        <v>171</v>
      </c>
      <c r="V2377" s="427"/>
      <c r="W2377" s="416" t="s">
        <v>170</v>
      </c>
      <c r="X2377" s="428"/>
      <c r="Y2377" s="416" t="s">
        <v>169</v>
      </c>
      <c r="Z2377" s="426"/>
      <c r="AA2377" s="416" t="s">
        <v>169</v>
      </c>
      <c r="AB2377" s="426"/>
      <c r="AC2377" s="416" t="s">
        <v>169</v>
      </c>
      <c r="AD2377" s="426"/>
      <c r="AE2377" s="478" t="s">
        <v>169</v>
      </c>
      <c r="AF2377" s="477"/>
      <c r="AG2377" s="463" t="s">
        <v>169</v>
      </c>
      <c r="AH2377" s="462"/>
      <c r="AI2377" s="781"/>
      <c r="AJ2377" s="782"/>
      <c r="AK2377" s="792"/>
      <c r="AL2377" s="792"/>
      <c r="AM2377" s="792"/>
      <c r="AN2377" s="792"/>
      <c r="AO2377" s="792"/>
      <c r="AP2377" s="792"/>
    </row>
    <row r="2378" spans="1:42" s="404" customFormat="1" ht="15" hidden="1" customHeight="1" x14ac:dyDescent="0.2">
      <c r="A2378" s="402"/>
      <c r="B2378" s="425" t="s">
        <v>733</v>
      </c>
      <c r="C2378" s="424" t="s">
        <v>820</v>
      </c>
      <c r="D2378" s="423" t="s">
        <v>705</v>
      </c>
      <c r="E2378" s="422" t="s">
        <v>238</v>
      </c>
      <c r="F2378" s="420"/>
      <c r="G2378" s="420"/>
      <c r="H2378" s="419">
        <v>2020</v>
      </c>
      <c r="I2378" s="418"/>
      <c r="J2378" s="418" t="s">
        <v>987</v>
      </c>
      <c r="K2378" s="417" t="s">
        <v>808</v>
      </c>
      <c r="L2378" s="824"/>
      <c r="M2378" s="825"/>
      <c r="N2378" s="792"/>
      <c r="O2378" s="829"/>
      <c r="P2378" s="832"/>
      <c r="Q2378" s="835"/>
      <c r="R2378" s="829"/>
      <c r="S2378" s="416" t="s">
        <v>168</v>
      </c>
      <c r="T2378" s="427"/>
      <c r="U2378" s="416" t="s">
        <v>167</v>
      </c>
      <c r="V2378" s="427"/>
      <c r="W2378" s="816"/>
      <c r="X2378" s="817"/>
      <c r="Y2378" s="416" t="s">
        <v>166</v>
      </c>
      <c r="Z2378" s="426">
        <f>IF(Z2376="",Z2377-Z2375,Z2377-Z2376)</f>
        <v>0</v>
      </c>
      <c r="AA2378" s="416" t="s">
        <v>166</v>
      </c>
      <c r="AB2378" s="426">
        <f>IF(AB2376="",AB2377-AB2375,AB2377-AB2376)</f>
        <v>0</v>
      </c>
      <c r="AC2378" s="416" t="s">
        <v>166</v>
      </c>
      <c r="AD2378" s="426">
        <f>IF(AD2376="",AD2377-AD2375,AD2377-AD2376)</f>
        <v>0</v>
      </c>
      <c r="AE2378" s="478" t="s">
        <v>166</v>
      </c>
      <c r="AF2378" s="477">
        <f>IF(AF2376="",AF2377-AF2375,AF2377-AF2376)</f>
        <v>0</v>
      </c>
      <c r="AG2378" s="463" t="s">
        <v>166</v>
      </c>
      <c r="AH2378" s="462">
        <f>IF(AH2376="",AH2377-AH2375,AH2377-AH2376)</f>
        <v>0</v>
      </c>
      <c r="AI2378" s="781"/>
      <c r="AJ2378" s="782"/>
      <c r="AK2378" s="792"/>
      <c r="AL2378" s="792"/>
      <c r="AM2378" s="792"/>
      <c r="AN2378" s="792"/>
      <c r="AO2378" s="792"/>
      <c r="AP2378" s="792"/>
    </row>
    <row r="2379" spans="1:42" s="404" customFormat="1" ht="15" hidden="1" customHeight="1" x14ac:dyDescent="0.2">
      <c r="A2379" s="402"/>
      <c r="B2379" s="425" t="s">
        <v>733</v>
      </c>
      <c r="C2379" s="424" t="s">
        <v>820</v>
      </c>
      <c r="D2379" s="423" t="s">
        <v>705</v>
      </c>
      <c r="E2379" s="422" t="s">
        <v>238</v>
      </c>
      <c r="F2379" s="420"/>
      <c r="G2379" s="420"/>
      <c r="H2379" s="419">
        <v>2020</v>
      </c>
      <c r="I2379" s="418"/>
      <c r="J2379" s="418" t="s">
        <v>987</v>
      </c>
      <c r="K2379" s="417" t="s">
        <v>808</v>
      </c>
      <c r="L2379" s="824"/>
      <c r="M2379" s="825"/>
      <c r="N2379" s="792"/>
      <c r="O2379" s="829"/>
      <c r="P2379" s="832"/>
      <c r="Q2379" s="835"/>
      <c r="R2379" s="829"/>
      <c r="S2379" s="416" t="s">
        <v>165</v>
      </c>
      <c r="T2379" s="415"/>
      <c r="U2379" s="416" t="s">
        <v>164</v>
      </c>
      <c r="V2379" s="415"/>
      <c r="W2379" s="816"/>
      <c r="X2379" s="817"/>
      <c r="Y2379" s="816"/>
      <c r="Z2379" s="817"/>
      <c r="AA2379" s="816"/>
      <c r="AB2379" s="817"/>
      <c r="AC2379" s="816"/>
      <c r="AD2379" s="817"/>
      <c r="AE2379" s="857"/>
      <c r="AF2379" s="858"/>
      <c r="AG2379" s="781"/>
      <c r="AH2379" s="782"/>
      <c r="AI2379" s="781"/>
      <c r="AJ2379" s="782"/>
      <c r="AK2379" s="792"/>
      <c r="AL2379" s="792"/>
      <c r="AM2379" s="792"/>
      <c r="AN2379" s="792"/>
      <c r="AO2379" s="792"/>
      <c r="AP2379" s="792"/>
    </row>
    <row r="2380" spans="1:42" s="404" customFormat="1" ht="15" hidden="1" customHeight="1" thickBot="1" x14ac:dyDescent="0.25">
      <c r="A2380" s="402"/>
      <c r="B2380" s="414" t="s">
        <v>733</v>
      </c>
      <c r="C2380" s="413" t="s">
        <v>820</v>
      </c>
      <c r="D2380" s="412" t="s">
        <v>705</v>
      </c>
      <c r="E2380" s="411" t="s">
        <v>238</v>
      </c>
      <c r="F2380" s="409"/>
      <c r="G2380" s="409"/>
      <c r="H2380" s="408">
        <v>2020</v>
      </c>
      <c r="I2380" s="407"/>
      <c r="J2380" s="407" t="s">
        <v>987</v>
      </c>
      <c r="K2380" s="495" t="s">
        <v>808</v>
      </c>
      <c r="L2380" s="826"/>
      <c r="M2380" s="827"/>
      <c r="N2380" s="793"/>
      <c r="O2380" s="830"/>
      <c r="P2380" s="833"/>
      <c r="Q2380" s="836"/>
      <c r="R2380" s="830"/>
      <c r="S2380" s="406" t="s">
        <v>158</v>
      </c>
      <c r="T2380" s="451"/>
      <c r="U2380" s="820"/>
      <c r="V2380" s="821"/>
      <c r="W2380" s="818"/>
      <c r="X2380" s="819"/>
      <c r="Y2380" s="818"/>
      <c r="Z2380" s="819"/>
      <c r="AA2380" s="818"/>
      <c r="AB2380" s="819"/>
      <c r="AC2380" s="818"/>
      <c r="AD2380" s="819"/>
      <c r="AE2380" s="859"/>
      <c r="AF2380" s="860"/>
      <c r="AG2380" s="783"/>
      <c r="AH2380" s="784"/>
      <c r="AI2380" s="783"/>
      <c r="AJ2380" s="784"/>
      <c r="AK2380" s="793"/>
      <c r="AL2380" s="793"/>
      <c r="AM2380" s="793"/>
      <c r="AN2380" s="793"/>
      <c r="AO2380" s="793"/>
      <c r="AP2380" s="793"/>
    </row>
    <row r="2381" spans="1:42" s="404" customFormat="1" ht="12.75" customHeight="1" thickTop="1" x14ac:dyDescent="0.2">
      <c r="A2381" s="402"/>
      <c r="B2381" s="445" t="s">
        <v>310</v>
      </c>
      <c r="C2381" s="444" t="s">
        <v>817</v>
      </c>
      <c r="D2381" s="443" t="s">
        <v>705</v>
      </c>
      <c r="E2381" s="442" t="s">
        <v>50</v>
      </c>
      <c r="F2381" s="440">
        <v>43832</v>
      </c>
      <c r="G2381" s="440">
        <v>44196</v>
      </c>
      <c r="H2381" s="419">
        <v>2020</v>
      </c>
      <c r="I2381" s="418" t="s">
        <v>1934</v>
      </c>
      <c r="J2381" s="439" t="s">
        <v>160</v>
      </c>
      <c r="K2381" s="439" t="s">
        <v>808</v>
      </c>
      <c r="L2381" s="822" t="s">
        <v>819</v>
      </c>
      <c r="M2381" s="823"/>
      <c r="N2381" s="791" t="s">
        <v>280</v>
      </c>
      <c r="O2381" s="828" t="s">
        <v>325</v>
      </c>
      <c r="P2381" s="831">
        <v>3.56</v>
      </c>
      <c r="Q2381" s="834" t="s">
        <v>218</v>
      </c>
      <c r="R2381" s="828" t="s">
        <v>200</v>
      </c>
      <c r="S2381" s="434" t="s">
        <v>184</v>
      </c>
      <c r="T2381" s="438">
        <v>115812.32</v>
      </c>
      <c r="U2381" s="434" t="s">
        <v>183</v>
      </c>
      <c r="V2381" s="437">
        <f>T2386+T2384-0.001</f>
        <v>44242.999000000003</v>
      </c>
      <c r="W2381" s="434" t="s">
        <v>182</v>
      </c>
      <c r="X2381" s="436">
        <f>T2381</f>
        <v>115812.32</v>
      </c>
      <c r="Y2381" s="434" t="s">
        <v>181</v>
      </c>
      <c r="Z2381" s="435">
        <v>0.38900000000000001</v>
      </c>
      <c r="AA2381" s="434" t="s">
        <v>181</v>
      </c>
      <c r="AB2381" s="435">
        <v>0.38900000000000001</v>
      </c>
      <c r="AC2381" s="503" t="s">
        <v>181</v>
      </c>
      <c r="AD2381" s="502">
        <v>0.53759999999999997</v>
      </c>
      <c r="AE2381" s="480" t="s">
        <v>181</v>
      </c>
      <c r="AF2381" s="479">
        <v>0.53759999999999997</v>
      </c>
      <c r="AG2381" s="466" t="s">
        <v>181</v>
      </c>
      <c r="AH2381" s="467">
        <v>1</v>
      </c>
      <c r="AI2381" s="466" t="s">
        <v>180</v>
      </c>
      <c r="AJ2381" s="465">
        <v>14</v>
      </c>
      <c r="AK2381" s="791" t="s">
        <v>813</v>
      </c>
      <c r="AL2381" s="791" t="s">
        <v>813</v>
      </c>
      <c r="AM2381" s="791" t="s">
        <v>813</v>
      </c>
      <c r="AN2381" s="791" t="s">
        <v>813</v>
      </c>
      <c r="AO2381" s="791" t="s">
        <v>813</v>
      </c>
      <c r="AP2381" s="894" t="s">
        <v>2143</v>
      </c>
    </row>
    <row r="2382" spans="1:42" s="404" customFormat="1" ht="15" customHeight="1" x14ac:dyDescent="0.2">
      <c r="A2382" s="402"/>
      <c r="B2382" s="425" t="s">
        <v>310</v>
      </c>
      <c r="C2382" s="424" t="s">
        <v>817</v>
      </c>
      <c r="D2382" s="423" t="s">
        <v>705</v>
      </c>
      <c r="E2382" s="422" t="s">
        <v>50</v>
      </c>
      <c r="F2382" s="420">
        <v>43832</v>
      </c>
      <c r="G2382" s="420">
        <v>44196</v>
      </c>
      <c r="H2382" s="419">
        <v>2020</v>
      </c>
      <c r="I2382" s="418" t="s">
        <v>1934</v>
      </c>
      <c r="J2382" s="439" t="s">
        <v>160</v>
      </c>
      <c r="K2382" s="417" t="s">
        <v>808</v>
      </c>
      <c r="L2382" s="824"/>
      <c r="M2382" s="825"/>
      <c r="N2382" s="792"/>
      <c r="O2382" s="829"/>
      <c r="P2382" s="832"/>
      <c r="Q2382" s="835"/>
      <c r="R2382" s="829"/>
      <c r="S2382" s="416" t="s">
        <v>179</v>
      </c>
      <c r="T2382" s="432" t="s">
        <v>812</v>
      </c>
      <c r="U2382" s="416" t="s">
        <v>177</v>
      </c>
      <c r="V2382" s="415">
        <f>V2381+V2383+V2384</f>
        <v>44269.999000000003</v>
      </c>
      <c r="W2382" s="416" t="s">
        <v>176</v>
      </c>
      <c r="X2382" s="428">
        <f>X2381</f>
        <v>115812.32</v>
      </c>
      <c r="Y2382" s="416" t="s">
        <v>175</v>
      </c>
      <c r="Z2382" s="426"/>
      <c r="AA2382" s="416" t="s">
        <v>175</v>
      </c>
      <c r="AB2382" s="426"/>
      <c r="AC2382" s="501" t="s">
        <v>175</v>
      </c>
      <c r="AD2382" s="500"/>
      <c r="AE2382" s="478" t="s">
        <v>175</v>
      </c>
      <c r="AF2382" s="477"/>
      <c r="AG2382" s="463" t="s">
        <v>175</v>
      </c>
      <c r="AH2382" s="462"/>
      <c r="AI2382" s="463" t="s">
        <v>174</v>
      </c>
      <c r="AJ2382" s="464">
        <f>AJ2381*15</f>
        <v>210</v>
      </c>
      <c r="AK2382" s="792"/>
      <c r="AL2382" s="792"/>
      <c r="AM2382" s="792"/>
      <c r="AN2382" s="792"/>
      <c r="AO2382" s="792"/>
      <c r="AP2382" s="895"/>
    </row>
    <row r="2383" spans="1:42" s="404" customFormat="1" x14ac:dyDescent="0.2">
      <c r="A2383" s="402"/>
      <c r="B2383" s="425" t="s">
        <v>310</v>
      </c>
      <c r="C2383" s="424" t="s">
        <v>817</v>
      </c>
      <c r="D2383" s="423" t="s">
        <v>705</v>
      </c>
      <c r="E2383" s="422" t="s">
        <v>50</v>
      </c>
      <c r="F2383" s="420">
        <v>43832</v>
      </c>
      <c r="G2383" s="420">
        <v>44196</v>
      </c>
      <c r="H2383" s="419">
        <v>2020</v>
      </c>
      <c r="I2383" s="418" t="s">
        <v>1934</v>
      </c>
      <c r="J2383" s="439" t="s">
        <v>160</v>
      </c>
      <c r="K2383" s="417" t="s">
        <v>808</v>
      </c>
      <c r="L2383" s="824"/>
      <c r="M2383" s="825"/>
      <c r="N2383" s="792"/>
      <c r="O2383" s="829"/>
      <c r="P2383" s="832"/>
      <c r="Q2383" s="835"/>
      <c r="R2383" s="829"/>
      <c r="S2383" s="416" t="s">
        <v>173</v>
      </c>
      <c r="T2383" s="429" t="s">
        <v>192</v>
      </c>
      <c r="U2383" s="416" t="s">
        <v>171</v>
      </c>
      <c r="V2383" s="427">
        <v>27</v>
      </c>
      <c r="W2383" s="416" t="s">
        <v>170</v>
      </c>
      <c r="X2383" s="428">
        <f>X2382*Z2383</f>
        <v>45050.992480000001</v>
      </c>
      <c r="Y2383" s="416" t="s">
        <v>169</v>
      </c>
      <c r="Z2383" s="426">
        <v>0.38900000000000001</v>
      </c>
      <c r="AA2383" s="416" t="s">
        <v>169</v>
      </c>
      <c r="AB2383" s="426">
        <v>0.38900000000000001</v>
      </c>
      <c r="AC2383" s="501" t="s">
        <v>169</v>
      </c>
      <c r="AD2383" s="500">
        <v>0.53759999999999997</v>
      </c>
      <c r="AE2383" s="478" t="s">
        <v>169</v>
      </c>
      <c r="AF2383" s="477">
        <v>0.53759999999999997</v>
      </c>
      <c r="AG2383" s="463" t="s">
        <v>169</v>
      </c>
      <c r="AH2383" s="462">
        <v>1</v>
      </c>
      <c r="AI2383" s="781"/>
      <c r="AJ2383" s="782"/>
      <c r="AK2383" s="792"/>
      <c r="AL2383" s="792"/>
      <c r="AM2383" s="792"/>
      <c r="AN2383" s="792"/>
      <c r="AO2383" s="792"/>
      <c r="AP2383" s="895"/>
    </row>
    <row r="2384" spans="1:42" s="404" customFormat="1" ht="15" customHeight="1" x14ac:dyDescent="0.2">
      <c r="A2384" s="402"/>
      <c r="B2384" s="425" t="s">
        <v>310</v>
      </c>
      <c r="C2384" s="424" t="s">
        <v>817</v>
      </c>
      <c r="D2384" s="423" t="s">
        <v>705</v>
      </c>
      <c r="E2384" s="422" t="s">
        <v>50</v>
      </c>
      <c r="F2384" s="420">
        <v>43832</v>
      </c>
      <c r="G2384" s="420">
        <v>44196</v>
      </c>
      <c r="H2384" s="419">
        <v>2020</v>
      </c>
      <c r="I2384" s="418" t="s">
        <v>1934</v>
      </c>
      <c r="J2384" s="439" t="s">
        <v>160</v>
      </c>
      <c r="K2384" s="417" t="s">
        <v>808</v>
      </c>
      <c r="L2384" s="824"/>
      <c r="M2384" s="825"/>
      <c r="N2384" s="792"/>
      <c r="O2384" s="829"/>
      <c r="P2384" s="832"/>
      <c r="Q2384" s="835"/>
      <c r="R2384" s="829"/>
      <c r="S2384" s="416" t="s">
        <v>168</v>
      </c>
      <c r="T2384" s="427">
        <v>365</v>
      </c>
      <c r="U2384" s="416" t="s">
        <v>167</v>
      </c>
      <c r="V2384" s="427"/>
      <c r="W2384" s="816"/>
      <c r="X2384" s="817"/>
      <c r="Y2384" s="416" t="s">
        <v>166</v>
      </c>
      <c r="Z2384" s="426">
        <f>IF(Z2382="",Z2383-Z2381,Z2383-Z2382)</f>
        <v>0</v>
      </c>
      <c r="AA2384" s="416" t="s">
        <v>166</v>
      </c>
      <c r="AB2384" s="426">
        <f>IF(AB2382="",AB2383-AB2381,AB2383-AB2382)</f>
        <v>0</v>
      </c>
      <c r="AC2384" s="501" t="s">
        <v>166</v>
      </c>
      <c r="AD2384" s="500">
        <f>IF(AD2382="",AD2383-AD2381,AD2383-AD2382)</f>
        <v>0</v>
      </c>
      <c r="AE2384" s="478" t="s">
        <v>166</v>
      </c>
      <c r="AF2384" s="477">
        <f>IF(AF2382="",AF2383-AF2381,AF2383-AF2382)</f>
        <v>0</v>
      </c>
      <c r="AG2384" s="463" t="s">
        <v>166</v>
      </c>
      <c r="AH2384" s="462">
        <f>IF(AH2382="",AH2383-AH2381,AH2383-AH2382)</f>
        <v>0</v>
      </c>
      <c r="AI2384" s="781"/>
      <c r="AJ2384" s="782"/>
      <c r="AK2384" s="792"/>
      <c r="AL2384" s="792"/>
      <c r="AM2384" s="792"/>
      <c r="AN2384" s="792"/>
      <c r="AO2384" s="792"/>
      <c r="AP2384" s="895"/>
    </row>
    <row r="2385" spans="1:42" s="404" customFormat="1" ht="15" customHeight="1" x14ac:dyDescent="0.2">
      <c r="A2385" s="402"/>
      <c r="B2385" s="425" t="s">
        <v>310</v>
      </c>
      <c r="C2385" s="424" t="s">
        <v>817</v>
      </c>
      <c r="D2385" s="423" t="s">
        <v>705</v>
      </c>
      <c r="E2385" s="422" t="s">
        <v>50</v>
      </c>
      <c r="F2385" s="420">
        <v>43832</v>
      </c>
      <c r="G2385" s="420">
        <v>44196</v>
      </c>
      <c r="H2385" s="419">
        <v>2020</v>
      </c>
      <c r="I2385" s="418" t="s">
        <v>1934</v>
      </c>
      <c r="J2385" s="439" t="s">
        <v>160</v>
      </c>
      <c r="K2385" s="417" t="s">
        <v>808</v>
      </c>
      <c r="L2385" s="824"/>
      <c r="M2385" s="825"/>
      <c r="N2385" s="792"/>
      <c r="O2385" s="829"/>
      <c r="P2385" s="832"/>
      <c r="Q2385" s="835"/>
      <c r="R2385" s="829"/>
      <c r="S2385" s="416" t="s">
        <v>165</v>
      </c>
      <c r="T2385" s="415">
        <v>43832</v>
      </c>
      <c r="U2385" s="416" t="s">
        <v>164</v>
      </c>
      <c r="V2385" s="415">
        <v>44196</v>
      </c>
      <c r="W2385" s="816"/>
      <c r="X2385" s="817"/>
      <c r="Y2385" s="816"/>
      <c r="Z2385" s="817"/>
      <c r="AA2385" s="816"/>
      <c r="AB2385" s="817"/>
      <c r="AC2385" s="838"/>
      <c r="AD2385" s="839"/>
      <c r="AE2385" s="857"/>
      <c r="AF2385" s="858"/>
      <c r="AG2385" s="781"/>
      <c r="AH2385" s="782"/>
      <c r="AI2385" s="781"/>
      <c r="AJ2385" s="782"/>
      <c r="AK2385" s="792"/>
      <c r="AL2385" s="792"/>
      <c r="AM2385" s="792"/>
      <c r="AN2385" s="792"/>
      <c r="AO2385" s="792"/>
      <c r="AP2385" s="895"/>
    </row>
    <row r="2386" spans="1:42" s="404" customFormat="1" ht="15" customHeight="1" thickBot="1" x14ac:dyDescent="0.25">
      <c r="A2386" s="402"/>
      <c r="B2386" s="414" t="s">
        <v>310</v>
      </c>
      <c r="C2386" s="413" t="s">
        <v>817</v>
      </c>
      <c r="D2386" s="412" t="s">
        <v>705</v>
      </c>
      <c r="E2386" s="411" t="s">
        <v>50</v>
      </c>
      <c r="F2386" s="409">
        <v>43832</v>
      </c>
      <c r="G2386" s="409">
        <v>44196</v>
      </c>
      <c r="H2386" s="408">
        <v>2020</v>
      </c>
      <c r="I2386" s="407" t="s">
        <v>1934</v>
      </c>
      <c r="J2386" s="407" t="s">
        <v>160</v>
      </c>
      <c r="K2386" s="495" t="s">
        <v>808</v>
      </c>
      <c r="L2386" s="826"/>
      <c r="M2386" s="827"/>
      <c r="N2386" s="793"/>
      <c r="O2386" s="830"/>
      <c r="P2386" s="833"/>
      <c r="Q2386" s="836"/>
      <c r="R2386" s="830"/>
      <c r="S2386" s="406" t="s">
        <v>158</v>
      </c>
      <c r="T2386" s="451">
        <v>43878</v>
      </c>
      <c r="U2386" s="820"/>
      <c r="V2386" s="821"/>
      <c r="W2386" s="818"/>
      <c r="X2386" s="819"/>
      <c r="Y2386" s="818"/>
      <c r="Z2386" s="819"/>
      <c r="AA2386" s="818"/>
      <c r="AB2386" s="819"/>
      <c r="AC2386" s="840"/>
      <c r="AD2386" s="841"/>
      <c r="AE2386" s="859"/>
      <c r="AF2386" s="860"/>
      <c r="AG2386" s="783"/>
      <c r="AH2386" s="784"/>
      <c r="AI2386" s="783"/>
      <c r="AJ2386" s="784"/>
      <c r="AK2386" s="793"/>
      <c r="AL2386" s="793"/>
      <c r="AM2386" s="793"/>
      <c r="AN2386" s="793"/>
      <c r="AO2386" s="793"/>
      <c r="AP2386" s="896"/>
    </row>
    <row r="2387" spans="1:42" s="404" customFormat="1" ht="12.75" hidden="1" customHeight="1" thickTop="1" x14ac:dyDescent="0.2">
      <c r="A2387" s="402"/>
      <c r="B2387" s="445" t="s">
        <v>310</v>
      </c>
      <c r="C2387" s="444" t="s">
        <v>817</v>
      </c>
      <c r="D2387" s="443" t="s">
        <v>705</v>
      </c>
      <c r="E2387" s="442" t="s">
        <v>238</v>
      </c>
      <c r="F2387" s="440"/>
      <c r="G2387" s="440"/>
      <c r="H2387" s="419">
        <v>2020</v>
      </c>
      <c r="I2387" s="418"/>
      <c r="J2387" s="418" t="s">
        <v>987</v>
      </c>
      <c r="K2387" s="439" t="s">
        <v>808</v>
      </c>
      <c r="L2387" s="822" t="s">
        <v>819</v>
      </c>
      <c r="M2387" s="823"/>
      <c r="N2387" s="791" t="s">
        <v>280</v>
      </c>
      <c r="O2387" s="828" t="s">
        <v>325</v>
      </c>
      <c r="P2387" s="831">
        <v>3.56</v>
      </c>
      <c r="Q2387" s="834" t="s">
        <v>218</v>
      </c>
      <c r="R2387" s="828" t="s">
        <v>324</v>
      </c>
      <c r="S2387" s="434" t="s">
        <v>184</v>
      </c>
      <c r="T2387" s="438">
        <v>65924.9136</v>
      </c>
      <c r="U2387" s="434" t="s">
        <v>183</v>
      </c>
      <c r="V2387" s="437"/>
      <c r="W2387" s="434" t="s">
        <v>182</v>
      </c>
      <c r="X2387" s="436">
        <f>T2387</f>
        <v>65924.9136</v>
      </c>
      <c r="Y2387" s="434" t="s">
        <v>181</v>
      </c>
      <c r="Z2387" s="435"/>
      <c r="AA2387" s="434" t="s">
        <v>181</v>
      </c>
      <c r="AB2387" s="435"/>
      <c r="AC2387" s="434" t="s">
        <v>181</v>
      </c>
      <c r="AD2387" s="435"/>
      <c r="AE2387" s="480" t="s">
        <v>181</v>
      </c>
      <c r="AF2387" s="479"/>
      <c r="AG2387" s="466" t="s">
        <v>181</v>
      </c>
      <c r="AH2387" s="467"/>
      <c r="AI2387" s="466" t="s">
        <v>180</v>
      </c>
      <c r="AJ2387" s="465"/>
      <c r="AK2387" s="791" t="s">
        <v>818</v>
      </c>
      <c r="AL2387" s="791" t="s">
        <v>818</v>
      </c>
      <c r="AM2387" s="791" t="s">
        <v>818</v>
      </c>
      <c r="AN2387" s="791" t="s">
        <v>818</v>
      </c>
      <c r="AO2387" s="791" t="s">
        <v>818</v>
      </c>
      <c r="AP2387" s="791" t="s">
        <v>110</v>
      </c>
    </row>
    <row r="2388" spans="1:42" s="404" customFormat="1" ht="15" hidden="1" customHeight="1" x14ac:dyDescent="0.2">
      <c r="A2388" s="402"/>
      <c r="B2388" s="425" t="s">
        <v>310</v>
      </c>
      <c r="C2388" s="424" t="s">
        <v>817</v>
      </c>
      <c r="D2388" s="423" t="s">
        <v>705</v>
      </c>
      <c r="E2388" s="422" t="s">
        <v>238</v>
      </c>
      <c r="F2388" s="420"/>
      <c r="G2388" s="420"/>
      <c r="H2388" s="419">
        <v>2020</v>
      </c>
      <c r="I2388" s="418"/>
      <c r="J2388" s="418" t="s">
        <v>987</v>
      </c>
      <c r="K2388" s="417" t="s">
        <v>808</v>
      </c>
      <c r="L2388" s="824"/>
      <c r="M2388" s="825"/>
      <c r="N2388" s="792"/>
      <c r="O2388" s="829"/>
      <c r="P2388" s="832"/>
      <c r="Q2388" s="835"/>
      <c r="R2388" s="829"/>
      <c r="S2388" s="416" t="s">
        <v>179</v>
      </c>
      <c r="T2388" s="432"/>
      <c r="U2388" s="416" t="s">
        <v>177</v>
      </c>
      <c r="V2388" s="415"/>
      <c r="W2388" s="416" t="s">
        <v>176</v>
      </c>
      <c r="X2388" s="428">
        <f>X2387</f>
        <v>65924.9136</v>
      </c>
      <c r="Y2388" s="416" t="s">
        <v>175</v>
      </c>
      <c r="Z2388" s="426"/>
      <c r="AA2388" s="416" t="s">
        <v>175</v>
      </c>
      <c r="AB2388" s="426"/>
      <c r="AC2388" s="416" t="s">
        <v>175</v>
      </c>
      <c r="AD2388" s="426"/>
      <c r="AE2388" s="478" t="s">
        <v>175</v>
      </c>
      <c r="AF2388" s="477"/>
      <c r="AG2388" s="463" t="s">
        <v>175</v>
      </c>
      <c r="AH2388" s="462"/>
      <c r="AI2388" s="463" t="s">
        <v>174</v>
      </c>
      <c r="AJ2388" s="464"/>
      <c r="AK2388" s="792"/>
      <c r="AL2388" s="792"/>
      <c r="AM2388" s="792"/>
      <c r="AN2388" s="792"/>
      <c r="AO2388" s="792"/>
      <c r="AP2388" s="792"/>
    </row>
    <row r="2389" spans="1:42" s="404" customFormat="1" ht="13.5" hidden="1" thickTop="1" x14ac:dyDescent="0.2">
      <c r="A2389" s="402"/>
      <c r="B2389" s="425" t="s">
        <v>310</v>
      </c>
      <c r="C2389" s="424" t="s">
        <v>817</v>
      </c>
      <c r="D2389" s="423" t="s">
        <v>705</v>
      </c>
      <c r="E2389" s="422" t="s">
        <v>238</v>
      </c>
      <c r="F2389" s="420"/>
      <c r="G2389" s="420"/>
      <c r="H2389" s="419">
        <v>2020</v>
      </c>
      <c r="I2389" s="418"/>
      <c r="J2389" s="418" t="s">
        <v>987</v>
      </c>
      <c r="K2389" s="417" t="s">
        <v>808</v>
      </c>
      <c r="L2389" s="824"/>
      <c r="M2389" s="825"/>
      <c r="N2389" s="792"/>
      <c r="O2389" s="829"/>
      <c r="P2389" s="832"/>
      <c r="Q2389" s="835"/>
      <c r="R2389" s="829"/>
      <c r="S2389" s="416" t="s">
        <v>173</v>
      </c>
      <c r="T2389" s="429"/>
      <c r="U2389" s="416" t="s">
        <v>171</v>
      </c>
      <c r="V2389" s="427"/>
      <c r="W2389" s="416" t="s">
        <v>170</v>
      </c>
      <c r="X2389" s="428"/>
      <c r="Y2389" s="416" t="s">
        <v>169</v>
      </c>
      <c r="Z2389" s="426"/>
      <c r="AA2389" s="416" t="s">
        <v>169</v>
      </c>
      <c r="AB2389" s="426"/>
      <c r="AC2389" s="416" t="s">
        <v>169</v>
      </c>
      <c r="AD2389" s="426"/>
      <c r="AE2389" s="478" t="s">
        <v>169</v>
      </c>
      <c r="AF2389" s="477"/>
      <c r="AG2389" s="463" t="s">
        <v>169</v>
      </c>
      <c r="AH2389" s="462"/>
      <c r="AI2389" s="781"/>
      <c r="AJ2389" s="782"/>
      <c r="AK2389" s="792"/>
      <c r="AL2389" s="792"/>
      <c r="AM2389" s="792"/>
      <c r="AN2389" s="792"/>
      <c r="AO2389" s="792"/>
      <c r="AP2389" s="792"/>
    </row>
    <row r="2390" spans="1:42" s="404" customFormat="1" ht="15" hidden="1" customHeight="1" x14ac:dyDescent="0.2">
      <c r="A2390" s="402"/>
      <c r="B2390" s="425" t="s">
        <v>310</v>
      </c>
      <c r="C2390" s="424" t="s">
        <v>817</v>
      </c>
      <c r="D2390" s="423" t="s">
        <v>705</v>
      </c>
      <c r="E2390" s="422" t="s">
        <v>238</v>
      </c>
      <c r="F2390" s="420"/>
      <c r="G2390" s="420"/>
      <c r="H2390" s="419">
        <v>2020</v>
      </c>
      <c r="I2390" s="418"/>
      <c r="J2390" s="418" t="s">
        <v>987</v>
      </c>
      <c r="K2390" s="417" t="s">
        <v>808</v>
      </c>
      <c r="L2390" s="824"/>
      <c r="M2390" s="825"/>
      <c r="N2390" s="792"/>
      <c r="O2390" s="829"/>
      <c r="P2390" s="832"/>
      <c r="Q2390" s="835"/>
      <c r="R2390" s="829"/>
      <c r="S2390" s="416" t="s">
        <v>168</v>
      </c>
      <c r="T2390" s="427"/>
      <c r="U2390" s="416" t="s">
        <v>167</v>
      </c>
      <c r="V2390" s="427"/>
      <c r="W2390" s="816"/>
      <c r="X2390" s="817"/>
      <c r="Y2390" s="416" t="s">
        <v>166</v>
      </c>
      <c r="Z2390" s="426">
        <f>IF(Z2388="",Z2389-Z2387,Z2389-Z2388)</f>
        <v>0</v>
      </c>
      <c r="AA2390" s="416" t="s">
        <v>166</v>
      </c>
      <c r="AB2390" s="426">
        <f>IF(AB2388="",AB2389-AB2387,AB2389-AB2388)</f>
        <v>0</v>
      </c>
      <c r="AC2390" s="416" t="s">
        <v>166</v>
      </c>
      <c r="AD2390" s="426">
        <f>IF(AD2388="",AD2389-AD2387,AD2389-AD2388)</f>
        <v>0</v>
      </c>
      <c r="AE2390" s="478" t="s">
        <v>166</v>
      </c>
      <c r="AF2390" s="477">
        <f>IF(AF2388="",AF2389-AF2387,AF2389-AF2388)</f>
        <v>0</v>
      </c>
      <c r="AG2390" s="463" t="s">
        <v>166</v>
      </c>
      <c r="AH2390" s="462">
        <f>IF(AH2388="",AH2389-AH2387,AH2389-AH2388)</f>
        <v>0</v>
      </c>
      <c r="AI2390" s="781"/>
      <c r="AJ2390" s="782"/>
      <c r="AK2390" s="792"/>
      <c r="AL2390" s="792"/>
      <c r="AM2390" s="792"/>
      <c r="AN2390" s="792"/>
      <c r="AO2390" s="792"/>
      <c r="AP2390" s="792"/>
    </row>
    <row r="2391" spans="1:42" s="404" customFormat="1" ht="15" hidden="1" customHeight="1" x14ac:dyDescent="0.2">
      <c r="A2391" s="402"/>
      <c r="B2391" s="425" t="s">
        <v>310</v>
      </c>
      <c r="C2391" s="424" t="s">
        <v>817</v>
      </c>
      <c r="D2391" s="423" t="s">
        <v>705</v>
      </c>
      <c r="E2391" s="422" t="s">
        <v>238</v>
      </c>
      <c r="F2391" s="420"/>
      <c r="G2391" s="420"/>
      <c r="H2391" s="419">
        <v>2020</v>
      </c>
      <c r="I2391" s="418"/>
      <c r="J2391" s="418" t="s">
        <v>987</v>
      </c>
      <c r="K2391" s="417" t="s">
        <v>808</v>
      </c>
      <c r="L2391" s="824"/>
      <c r="M2391" s="825"/>
      <c r="N2391" s="792"/>
      <c r="O2391" s="829"/>
      <c r="P2391" s="832"/>
      <c r="Q2391" s="835"/>
      <c r="R2391" s="829"/>
      <c r="S2391" s="416" t="s">
        <v>165</v>
      </c>
      <c r="T2391" s="415"/>
      <c r="U2391" s="416" t="s">
        <v>164</v>
      </c>
      <c r="V2391" s="415"/>
      <c r="W2391" s="816"/>
      <c r="X2391" s="817"/>
      <c r="Y2391" s="816"/>
      <c r="Z2391" s="817"/>
      <c r="AA2391" s="816"/>
      <c r="AB2391" s="817"/>
      <c r="AC2391" s="816"/>
      <c r="AD2391" s="817"/>
      <c r="AE2391" s="857"/>
      <c r="AF2391" s="858"/>
      <c r="AG2391" s="781"/>
      <c r="AH2391" s="782"/>
      <c r="AI2391" s="781"/>
      <c r="AJ2391" s="782"/>
      <c r="AK2391" s="792"/>
      <c r="AL2391" s="792"/>
      <c r="AM2391" s="792"/>
      <c r="AN2391" s="792"/>
      <c r="AO2391" s="792"/>
      <c r="AP2391" s="792"/>
    </row>
    <row r="2392" spans="1:42" s="404" customFormat="1" ht="15" hidden="1" customHeight="1" thickBot="1" x14ac:dyDescent="0.25">
      <c r="A2392" s="402"/>
      <c r="B2392" s="414" t="s">
        <v>310</v>
      </c>
      <c r="C2392" s="413" t="s">
        <v>817</v>
      </c>
      <c r="D2392" s="412" t="s">
        <v>705</v>
      </c>
      <c r="E2392" s="411" t="s">
        <v>238</v>
      </c>
      <c r="F2392" s="409"/>
      <c r="G2392" s="409"/>
      <c r="H2392" s="408">
        <v>2020</v>
      </c>
      <c r="I2392" s="407"/>
      <c r="J2392" s="407" t="s">
        <v>987</v>
      </c>
      <c r="K2392" s="495" t="s">
        <v>808</v>
      </c>
      <c r="L2392" s="826"/>
      <c r="M2392" s="827"/>
      <c r="N2392" s="793"/>
      <c r="O2392" s="830"/>
      <c r="P2392" s="833"/>
      <c r="Q2392" s="836"/>
      <c r="R2392" s="830"/>
      <c r="S2392" s="406" t="s">
        <v>158</v>
      </c>
      <c r="T2392" s="451"/>
      <c r="U2392" s="820"/>
      <c r="V2392" s="821"/>
      <c r="W2392" s="818"/>
      <c r="X2392" s="819"/>
      <c r="Y2392" s="818"/>
      <c r="Z2392" s="819"/>
      <c r="AA2392" s="818"/>
      <c r="AB2392" s="819"/>
      <c r="AC2392" s="818"/>
      <c r="AD2392" s="819"/>
      <c r="AE2392" s="859"/>
      <c r="AF2392" s="860"/>
      <c r="AG2392" s="783"/>
      <c r="AH2392" s="784"/>
      <c r="AI2392" s="783"/>
      <c r="AJ2392" s="784"/>
      <c r="AK2392" s="793"/>
      <c r="AL2392" s="793"/>
      <c r="AM2392" s="793"/>
      <c r="AN2392" s="793"/>
      <c r="AO2392" s="793"/>
      <c r="AP2392" s="793"/>
    </row>
    <row r="2393" spans="1:42" s="404" customFormat="1" ht="12.75" customHeight="1" thickTop="1" x14ac:dyDescent="0.2">
      <c r="A2393" s="402"/>
      <c r="B2393" s="445" t="s">
        <v>310</v>
      </c>
      <c r="C2393" s="444" t="s">
        <v>814</v>
      </c>
      <c r="D2393" s="443" t="s">
        <v>705</v>
      </c>
      <c r="E2393" s="442" t="s">
        <v>50</v>
      </c>
      <c r="F2393" s="440">
        <v>43832</v>
      </c>
      <c r="G2393" s="440">
        <v>44196</v>
      </c>
      <c r="H2393" s="419">
        <v>2020</v>
      </c>
      <c r="I2393" s="418" t="s">
        <v>1934</v>
      </c>
      <c r="J2393" s="439" t="s">
        <v>160</v>
      </c>
      <c r="K2393" s="439" t="s">
        <v>808</v>
      </c>
      <c r="L2393" s="822" t="s">
        <v>816</v>
      </c>
      <c r="M2393" s="823"/>
      <c r="N2393" s="791" t="s">
        <v>280</v>
      </c>
      <c r="O2393" s="828" t="s">
        <v>325</v>
      </c>
      <c r="P2393" s="831">
        <v>7.77</v>
      </c>
      <c r="Q2393" s="834" t="s">
        <v>218</v>
      </c>
      <c r="R2393" s="828" t="s">
        <v>200</v>
      </c>
      <c r="S2393" s="434" t="s">
        <v>184</v>
      </c>
      <c r="T2393" s="438">
        <v>196599.01</v>
      </c>
      <c r="U2393" s="434" t="s">
        <v>183</v>
      </c>
      <c r="V2393" s="437">
        <f>T2398+T2396-0.001</f>
        <v>44196.999000000003</v>
      </c>
      <c r="W2393" s="434" t="s">
        <v>182</v>
      </c>
      <c r="X2393" s="436">
        <f>T2393</f>
        <v>196599.01</v>
      </c>
      <c r="Y2393" s="434" t="s">
        <v>181</v>
      </c>
      <c r="Z2393" s="435">
        <v>6.9400000000000003E-2</v>
      </c>
      <c r="AA2393" s="434" t="s">
        <v>181</v>
      </c>
      <c r="AB2393" s="435">
        <v>6.9400000000000003E-2</v>
      </c>
      <c r="AC2393" s="503" t="s">
        <v>181</v>
      </c>
      <c r="AD2393" s="502">
        <v>0.52210000000000001</v>
      </c>
      <c r="AE2393" s="480" t="s">
        <v>181</v>
      </c>
      <c r="AF2393" s="479">
        <v>0.52210000000000001</v>
      </c>
      <c r="AG2393" s="466" t="s">
        <v>181</v>
      </c>
      <c r="AH2393" s="467">
        <v>1</v>
      </c>
      <c r="AI2393" s="466" t="s">
        <v>180</v>
      </c>
      <c r="AJ2393" s="465">
        <v>17</v>
      </c>
      <c r="AK2393" s="791" t="s">
        <v>813</v>
      </c>
      <c r="AL2393" s="791" t="s">
        <v>813</v>
      </c>
      <c r="AM2393" s="791" t="s">
        <v>813</v>
      </c>
      <c r="AN2393" s="791" t="s">
        <v>813</v>
      </c>
      <c r="AO2393" s="791" t="s">
        <v>813</v>
      </c>
      <c r="AP2393" s="894" t="s">
        <v>2143</v>
      </c>
    </row>
    <row r="2394" spans="1:42" s="404" customFormat="1" ht="15" customHeight="1" x14ac:dyDescent="0.2">
      <c r="A2394" s="402"/>
      <c r="B2394" s="425" t="s">
        <v>310</v>
      </c>
      <c r="C2394" s="424" t="s">
        <v>814</v>
      </c>
      <c r="D2394" s="423" t="s">
        <v>705</v>
      </c>
      <c r="E2394" s="422" t="s">
        <v>50</v>
      </c>
      <c r="F2394" s="420">
        <v>43832</v>
      </c>
      <c r="G2394" s="420">
        <v>44196</v>
      </c>
      <c r="H2394" s="419">
        <v>2020</v>
      </c>
      <c r="I2394" s="418" t="s">
        <v>1934</v>
      </c>
      <c r="J2394" s="439" t="s">
        <v>160</v>
      </c>
      <c r="K2394" s="417" t="s">
        <v>808</v>
      </c>
      <c r="L2394" s="824"/>
      <c r="M2394" s="825"/>
      <c r="N2394" s="792"/>
      <c r="O2394" s="829"/>
      <c r="P2394" s="832"/>
      <c r="Q2394" s="835"/>
      <c r="R2394" s="829"/>
      <c r="S2394" s="416" t="s">
        <v>179</v>
      </c>
      <c r="T2394" s="432" t="s">
        <v>812</v>
      </c>
      <c r="U2394" s="416" t="s">
        <v>177</v>
      </c>
      <c r="V2394" s="415">
        <f>V2393+V2395+V2396</f>
        <v>44223.999000000003</v>
      </c>
      <c r="W2394" s="416" t="s">
        <v>176</v>
      </c>
      <c r="X2394" s="428">
        <f>X2393</f>
        <v>196599.01</v>
      </c>
      <c r="Y2394" s="416" t="s">
        <v>175</v>
      </c>
      <c r="Z2394" s="426"/>
      <c r="AA2394" s="416" t="s">
        <v>175</v>
      </c>
      <c r="AB2394" s="426"/>
      <c r="AC2394" s="501" t="s">
        <v>175</v>
      </c>
      <c r="AD2394" s="500"/>
      <c r="AE2394" s="478" t="s">
        <v>175</v>
      </c>
      <c r="AF2394" s="477"/>
      <c r="AG2394" s="463" t="s">
        <v>175</v>
      </c>
      <c r="AH2394" s="462"/>
      <c r="AI2394" s="463" t="s">
        <v>174</v>
      </c>
      <c r="AJ2394" s="464">
        <v>374</v>
      </c>
      <c r="AK2394" s="792"/>
      <c r="AL2394" s="792"/>
      <c r="AM2394" s="792"/>
      <c r="AN2394" s="792"/>
      <c r="AO2394" s="792"/>
      <c r="AP2394" s="895"/>
    </row>
    <row r="2395" spans="1:42" s="404" customFormat="1" x14ac:dyDescent="0.2">
      <c r="A2395" s="402"/>
      <c r="B2395" s="425" t="s">
        <v>310</v>
      </c>
      <c r="C2395" s="424" t="s">
        <v>814</v>
      </c>
      <c r="D2395" s="423" t="s">
        <v>705</v>
      </c>
      <c r="E2395" s="422" t="s">
        <v>50</v>
      </c>
      <c r="F2395" s="420">
        <v>43832</v>
      </c>
      <c r="G2395" s="420">
        <v>44196</v>
      </c>
      <c r="H2395" s="419">
        <v>2020</v>
      </c>
      <c r="I2395" s="418" t="s">
        <v>1934</v>
      </c>
      <c r="J2395" s="439" t="s">
        <v>160</v>
      </c>
      <c r="K2395" s="417" t="s">
        <v>808</v>
      </c>
      <c r="L2395" s="824"/>
      <c r="M2395" s="825"/>
      <c r="N2395" s="792"/>
      <c r="O2395" s="829"/>
      <c r="P2395" s="832"/>
      <c r="Q2395" s="835"/>
      <c r="R2395" s="829"/>
      <c r="S2395" s="416" t="s">
        <v>173</v>
      </c>
      <c r="T2395" s="429" t="s">
        <v>192</v>
      </c>
      <c r="U2395" s="416" t="s">
        <v>171</v>
      </c>
      <c r="V2395" s="427">
        <v>27</v>
      </c>
      <c r="W2395" s="416" t="s">
        <v>170</v>
      </c>
      <c r="X2395" s="428">
        <f>X2394*Z2395</f>
        <v>13643.971294000001</v>
      </c>
      <c r="Y2395" s="416" t="s">
        <v>169</v>
      </c>
      <c r="Z2395" s="426">
        <v>6.9400000000000003E-2</v>
      </c>
      <c r="AA2395" s="416" t="s">
        <v>169</v>
      </c>
      <c r="AB2395" s="426">
        <v>6.9400000000000003E-2</v>
      </c>
      <c r="AC2395" s="501" t="s">
        <v>169</v>
      </c>
      <c r="AD2395" s="500">
        <v>0.52210000000000001</v>
      </c>
      <c r="AE2395" s="478" t="s">
        <v>169</v>
      </c>
      <c r="AF2395" s="477">
        <v>0.52210000000000001</v>
      </c>
      <c r="AG2395" s="463" t="s">
        <v>169</v>
      </c>
      <c r="AH2395" s="462">
        <v>1</v>
      </c>
      <c r="AI2395" s="781"/>
      <c r="AJ2395" s="782"/>
      <c r="AK2395" s="792"/>
      <c r="AL2395" s="792"/>
      <c r="AM2395" s="792"/>
      <c r="AN2395" s="792"/>
      <c r="AO2395" s="792"/>
      <c r="AP2395" s="895"/>
    </row>
    <row r="2396" spans="1:42" s="404" customFormat="1" ht="15" customHeight="1" x14ac:dyDescent="0.2">
      <c r="A2396" s="402"/>
      <c r="B2396" s="425" t="s">
        <v>310</v>
      </c>
      <c r="C2396" s="424" t="s">
        <v>814</v>
      </c>
      <c r="D2396" s="423" t="s">
        <v>705</v>
      </c>
      <c r="E2396" s="422" t="s">
        <v>50</v>
      </c>
      <c r="F2396" s="420">
        <v>43832</v>
      </c>
      <c r="G2396" s="420">
        <v>44196</v>
      </c>
      <c r="H2396" s="419">
        <v>2020</v>
      </c>
      <c r="I2396" s="418" t="s">
        <v>1934</v>
      </c>
      <c r="J2396" s="439" t="s">
        <v>160</v>
      </c>
      <c r="K2396" s="417" t="s">
        <v>808</v>
      </c>
      <c r="L2396" s="824"/>
      <c r="M2396" s="825"/>
      <c r="N2396" s="792"/>
      <c r="O2396" s="829"/>
      <c r="P2396" s="832"/>
      <c r="Q2396" s="835"/>
      <c r="R2396" s="829"/>
      <c r="S2396" s="416" t="s">
        <v>168</v>
      </c>
      <c r="T2396" s="427">
        <v>365</v>
      </c>
      <c r="U2396" s="416" t="s">
        <v>167</v>
      </c>
      <c r="V2396" s="427"/>
      <c r="W2396" s="816"/>
      <c r="X2396" s="817"/>
      <c r="Y2396" s="416" t="s">
        <v>166</v>
      </c>
      <c r="Z2396" s="426">
        <f>IF(Z2394="",Z2395-Z2393,Z2395-Z2394)</f>
        <v>0</v>
      </c>
      <c r="AA2396" s="416" t="s">
        <v>166</v>
      </c>
      <c r="AB2396" s="426">
        <f>IF(AB2394="",AB2395-AB2393,AB2395-AB2394)</f>
        <v>0</v>
      </c>
      <c r="AC2396" s="501" t="s">
        <v>166</v>
      </c>
      <c r="AD2396" s="500">
        <f>IF(AD2394="",AD2395-AD2393,AD2395-AD2394)</f>
        <v>0</v>
      </c>
      <c r="AE2396" s="478" t="s">
        <v>166</v>
      </c>
      <c r="AF2396" s="477">
        <f>IF(AF2394="",AF2395-AF2393,AF2395-AF2394)</f>
        <v>0</v>
      </c>
      <c r="AG2396" s="463" t="s">
        <v>166</v>
      </c>
      <c r="AH2396" s="462">
        <f>IF(AH2394="",AH2395-AH2393,AH2395-AH2394)</f>
        <v>0</v>
      </c>
      <c r="AI2396" s="781"/>
      <c r="AJ2396" s="782"/>
      <c r="AK2396" s="792"/>
      <c r="AL2396" s="792"/>
      <c r="AM2396" s="792"/>
      <c r="AN2396" s="792"/>
      <c r="AO2396" s="792"/>
      <c r="AP2396" s="895"/>
    </row>
    <row r="2397" spans="1:42" s="404" customFormat="1" ht="15" customHeight="1" x14ac:dyDescent="0.2">
      <c r="A2397" s="402"/>
      <c r="B2397" s="425" t="s">
        <v>310</v>
      </c>
      <c r="C2397" s="424" t="s">
        <v>814</v>
      </c>
      <c r="D2397" s="423" t="s">
        <v>705</v>
      </c>
      <c r="E2397" s="422" t="s">
        <v>50</v>
      </c>
      <c r="F2397" s="420">
        <v>43832</v>
      </c>
      <c r="G2397" s="420">
        <v>44196</v>
      </c>
      <c r="H2397" s="419">
        <v>2020</v>
      </c>
      <c r="I2397" s="418" t="s">
        <v>1934</v>
      </c>
      <c r="J2397" s="439" t="s">
        <v>160</v>
      </c>
      <c r="K2397" s="417" t="s">
        <v>808</v>
      </c>
      <c r="L2397" s="824"/>
      <c r="M2397" s="825"/>
      <c r="N2397" s="792"/>
      <c r="O2397" s="829"/>
      <c r="P2397" s="832"/>
      <c r="Q2397" s="835"/>
      <c r="R2397" s="829"/>
      <c r="S2397" s="416" t="s">
        <v>165</v>
      </c>
      <c r="T2397" s="415">
        <v>43832</v>
      </c>
      <c r="U2397" s="416" t="s">
        <v>164</v>
      </c>
      <c r="V2397" s="415">
        <v>44196</v>
      </c>
      <c r="W2397" s="816"/>
      <c r="X2397" s="817"/>
      <c r="Y2397" s="816"/>
      <c r="Z2397" s="817"/>
      <c r="AA2397" s="816"/>
      <c r="AB2397" s="817"/>
      <c r="AC2397" s="838"/>
      <c r="AD2397" s="839"/>
      <c r="AE2397" s="857"/>
      <c r="AF2397" s="858"/>
      <c r="AG2397" s="781"/>
      <c r="AH2397" s="782"/>
      <c r="AI2397" s="781"/>
      <c r="AJ2397" s="782"/>
      <c r="AK2397" s="792"/>
      <c r="AL2397" s="792"/>
      <c r="AM2397" s="792"/>
      <c r="AN2397" s="792"/>
      <c r="AO2397" s="792"/>
      <c r="AP2397" s="895"/>
    </row>
    <row r="2398" spans="1:42" s="404" customFormat="1" ht="15" customHeight="1" thickBot="1" x14ac:dyDescent="0.25">
      <c r="A2398" s="402"/>
      <c r="B2398" s="414" t="s">
        <v>310</v>
      </c>
      <c r="C2398" s="413" t="s">
        <v>814</v>
      </c>
      <c r="D2398" s="412" t="s">
        <v>705</v>
      </c>
      <c r="E2398" s="411" t="s">
        <v>50</v>
      </c>
      <c r="F2398" s="409">
        <v>43832</v>
      </c>
      <c r="G2398" s="409">
        <v>44196</v>
      </c>
      <c r="H2398" s="408">
        <v>2020</v>
      </c>
      <c r="I2398" s="407" t="s">
        <v>1934</v>
      </c>
      <c r="J2398" s="407" t="s">
        <v>160</v>
      </c>
      <c r="K2398" s="495" t="s">
        <v>808</v>
      </c>
      <c r="L2398" s="826"/>
      <c r="M2398" s="827"/>
      <c r="N2398" s="793"/>
      <c r="O2398" s="830"/>
      <c r="P2398" s="833"/>
      <c r="Q2398" s="836"/>
      <c r="R2398" s="830"/>
      <c r="S2398" s="406" t="s">
        <v>158</v>
      </c>
      <c r="T2398" s="451">
        <v>43832</v>
      </c>
      <c r="U2398" s="820"/>
      <c r="V2398" s="821"/>
      <c r="W2398" s="818"/>
      <c r="X2398" s="819"/>
      <c r="Y2398" s="818"/>
      <c r="Z2398" s="819"/>
      <c r="AA2398" s="818"/>
      <c r="AB2398" s="819"/>
      <c r="AC2398" s="840"/>
      <c r="AD2398" s="841"/>
      <c r="AE2398" s="859"/>
      <c r="AF2398" s="860"/>
      <c r="AG2398" s="783"/>
      <c r="AH2398" s="784"/>
      <c r="AI2398" s="783"/>
      <c r="AJ2398" s="784"/>
      <c r="AK2398" s="793"/>
      <c r="AL2398" s="793"/>
      <c r="AM2398" s="793"/>
      <c r="AN2398" s="793"/>
      <c r="AO2398" s="793"/>
      <c r="AP2398" s="896"/>
    </row>
    <row r="2399" spans="1:42" s="404" customFormat="1" ht="12.75" hidden="1" customHeight="1" thickTop="1" x14ac:dyDescent="0.2">
      <c r="A2399" s="402"/>
      <c r="B2399" s="445" t="s">
        <v>310</v>
      </c>
      <c r="C2399" s="444" t="s">
        <v>814</v>
      </c>
      <c r="D2399" s="443" t="s">
        <v>705</v>
      </c>
      <c r="E2399" s="442" t="s">
        <v>238</v>
      </c>
      <c r="F2399" s="440"/>
      <c r="G2399" s="440"/>
      <c r="H2399" s="419">
        <v>2020</v>
      </c>
      <c r="I2399" s="418"/>
      <c r="J2399" s="418" t="s">
        <v>987</v>
      </c>
      <c r="K2399" s="439" t="s">
        <v>808</v>
      </c>
      <c r="L2399" s="822" t="s">
        <v>816</v>
      </c>
      <c r="M2399" s="823"/>
      <c r="N2399" s="791" t="s">
        <v>280</v>
      </c>
      <c r="O2399" s="828" t="s">
        <v>325</v>
      </c>
      <c r="P2399" s="831">
        <v>7.77</v>
      </c>
      <c r="Q2399" s="834" t="s">
        <v>218</v>
      </c>
      <c r="R2399" s="828" t="s">
        <v>324</v>
      </c>
      <c r="S2399" s="434" t="s">
        <v>184</v>
      </c>
      <c r="T2399" s="438">
        <v>134204.28839999999</v>
      </c>
      <c r="U2399" s="434" t="s">
        <v>183</v>
      </c>
      <c r="V2399" s="437"/>
      <c r="W2399" s="434" t="s">
        <v>182</v>
      </c>
      <c r="X2399" s="436">
        <f>T2399</f>
        <v>134204.28839999999</v>
      </c>
      <c r="Y2399" s="434" t="s">
        <v>181</v>
      </c>
      <c r="Z2399" s="435"/>
      <c r="AA2399" s="434" t="s">
        <v>181</v>
      </c>
      <c r="AB2399" s="435"/>
      <c r="AC2399" s="434" t="s">
        <v>181</v>
      </c>
      <c r="AD2399" s="435"/>
      <c r="AE2399" s="480" t="s">
        <v>181</v>
      </c>
      <c r="AF2399" s="479"/>
      <c r="AG2399" s="466" t="s">
        <v>181</v>
      </c>
      <c r="AH2399" s="467"/>
      <c r="AI2399" s="466" t="s">
        <v>180</v>
      </c>
      <c r="AJ2399" s="465"/>
      <c r="AK2399" s="791" t="s">
        <v>815</v>
      </c>
      <c r="AL2399" s="791" t="s">
        <v>815</v>
      </c>
      <c r="AM2399" s="791" t="s">
        <v>815</v>
      </c>
      <c r="AN2399" s="791" t="s">
        <v>815</v>
      </c>
      <c r="AO2399" s="791" t="s">
        <v>815</v>
      </c>
      <c r="AP2399" s="791" t="s">
        <v>110</v>
      </c>
    </row>
    <row r="2400" spans="1:42" s="404" customFormat="1" ht="15" hidden="1" customHeight="1" x14ac:dyDescent="0.2">
      <c r="A2400" s="402"/>
      <c r="B2400" s="425" t="s">
        <v>310</v>
      </c>
      <c r="C2400" s="424" t="s">
        <v>814</v>
      </c>
      <c r="D2400" s="423" t="s">
        <v>705</v>
      </c>
      <c r="E2400" s="422" t="s">
        <v>238</v>
      </c>
      <c r="F2400" s="420"/>
      <c r="G2400" s="420"/>
      <c r="H2400" s="419">
        <v>2020</v>
      </c>
      <c r="I2400" s="418"/>
      <c r="J2400" s="418" t="s">
        <v>987</v>
      </c>
      <c r="K2400" s="417" t="s">
        <v>808</v>
      </c>
      <c r="L2400" s="824"/>
      <c r="M2400" s="825"/>
      <c r="N2400" s="792"/>
      <c r="O2400" s="829"/>
      <c r="P2400" s="832"/>
      <c r="Q2400" s="835"/>
      <c r="R2400" s="829"/>
      <c r="S2400" s="416" t="s">
        <v>179</v>
      </c>
      <c r="T2400" s="432"/>
      <c r="U2400" s="416" t="s">
        <v>177</v>
      </c>
      <c r="V2400" s="415"/>
      <c r="W2400" s="416" t="s">
        <v>176</v>
      </c>
      <c r="X2400" s="428">
        <f>X2399</f>
        <v>134204.28839999999</v>
      </c>
      <c r="Y2400" s="416" t="s">
        <v>175</v>
      </c>
      <c r="Z2400" s="426"/>
      <c r="AA2400" s="416" t="s">
        <v>175</v>
      </c>
      <c r="AB2400" s="426"/>
      <c r="AC2400" s="416" t="s">
        <v>175</v>
      </c>
      <c r="AD2400" s="426"/>
      <c r="AE2400" s="478" t="s">
        <v>175</v>
      </c>
      <c r="AF2400" s="477"/>
      <c r="AG2400" s="463" t="s">
        <v>175</v>
      </c>
      <c r="AH2400" s="462"/>
      <c r="AI2400" s="463" t="s">
        <v>174</v>
      </c>
      <c r="AJ2400" s="464"/>
      <c r="AK2400" s="792"/>
      <c r="AL2400" s="792"/>
      <c r="AM2400" s="792"/>
      <c r="AN2400" s="792"/>
      <c r="AO2400" s="792"/>
      <c r="AP2400" s="792"/>
    </row>
    <row r="2401" spans="1:42" s="404" customFormat="1" ht="13.5" hidden="1" thickTop="1" x14ac:dyDescent="0.2">
      <c r="A2401" s="402"/>
      <c r="B2401" s="425" t="s">
        <v>310</v>
      </c>
      <c r="C2401" s="424" t="s">
        <v>814</v>
      </c>
      <c r="D2401" s="423" t="s">
        <v>705</v>
      </c>
      <c r="E2401" s="422" t="s">
        <v>238</v>
      </c>
      <c r="F2401" s="420"/>
      <c r="G2401" s="420"/>
      <c r="H2401" s="419">
        <v>2020</v>
      </c>
      <c r="I2401" s="418"/>
      <c r="J2401" s="418" t="s">
        <v>987</v>
      </c>
      <c r="K2401" s="417" t="s">
        <v>808</v>
      </c>
      <c r="L2401" s="824"/>
      <c r="M2401" s="825"/>
      <c r="N2401" s="792"/>
      <c r="O2401" s="829"/>
      <c r="P2401" s="832"/>
      <c r="Q2401" s="835"/>
      <c r="R2401" s="829"/>
      <c r="S2401" s="416" t="s">
        <v>173</v>
      </c>
      <c r="T2401" s="429"/>
      <c r="U2401" s="416" t="s">
        <v>171</v>
      </c>
      <c r="V2401" s="427"/>
      <c r="W2401" s="416" t="s">
        <v>170</v>
      </c>
      <c r="X2401" s="428"/>
      <c r="Y2401" s="416" t="s">
        <v>169</v>
      </c>
      <c r="Z2401" s="426"/>
      <c r="AA2401" s="416" t="s">
        <v>169</v>
      </c>
      <c r="AB2401" s="426"/>
      <c r="AC2401" s="416" t="s">
        <v>169</v>
      </c>
      <c r="AD2401" s="426"/>
      <c r="AE2401" s="478" t="s">
        <v>169</v>
      </c>
      <c r="AF2401" s="477"/>
      <c r="AG2401" s="463" t="s">
        <v>169</v>
      </c>
      <c r="AH2401" s="462"/>
      <c r="AI2401" s="781"/>
      <c r="AJ2401" s="782"/>
      <c r="AK2401" s="792"/>
      <c r="AL2401" s="792"/>
      <c r="AM2401" s="792"/>
      <c r="AN2401" s="792"/>
      <c r="AO2401" s="792"/>
      <c r="AP2401" s="792"/>
    </row>
    <row r="2402" spans="1:42" s="404" customFormat="1" ht="15" hidden="1" customHeight="1" x14ac:dyDescent="0.2">
      <c r="A2402" s="402"/>
      <c r="B2402" s="425" t="s">
        <v>310</v>
      </c>
      <c r="C2402" s="424" t="s">
        <v>814</v>
      </c>
      <c r="D2402" s="423" t="s">
        <v>705</v>
      </c>
      <c r="E2402" s="422" t="s">
        <v>238</v>
      </c>
      <c r="F2402" s="420"/>
      <c r="G2402" s="420"/>
      <c r="H2402" s="419">
        <v>2020</v>
      </c>
      <c r="I2402" s="418"/>
      <c r="J2402" s="418" t="s">
        <v>987</v>
      </c>
      <c r="K2402" s="417" t="s">
        <v>808</v>
      </c>
      <c r="L2402" s="824"/>
      <c r="M2402" s="825"/>
      <c r="N2402" s="792"/>
      <c r="O2402" s="829"/>
      <c r="P2402" s="832"/>
      <c r="Q2402" s="835"/>
      <c r="R2402" s="829"/>
      <c r="S2402" s="416" t="s">
        <v>168</v>
      </c>
      <c r="T2402" s="427"/>
      <c r="U2402" s="416" t="s">
        <v>167</v>
      </c>
      <c r="V2402" s="427"/>
      <c r="W2402" s="816"/>
      <c r="X2402" s="817"/>
      <c r="Y2402" s="416" t="s">
        <v>166</v>
      </c>
      <c r="Z2402" s="426">
        <f>IF(Z2400="",Z2401-Z2399,Z2401-Z2400)</f>
        <v>0</v>
      </c>
      <c r="AA2402" s="416" t="s">
        <v>166</v>
      </c>
      <c r="AB2402" s="426">
        <f>IF(AB2400="",AB2401-AB2399,AB2401-AB2400)</f>
        <v>0</v>
      </c>
      <c r="AC2402" s="416" t="s">
        <v>166</v>
      </c>
      <c r="AD2402" s="426">
        <f>IF(AD2400="",AD2401-AD2399,AD2401-AD2400)</f>
        <v>0</v>
      </c>
      <c r="AE2402" s="478" t="s">
        <v>166</v>
      </c>
      <c r="AF2402" s="477">
        <f>IF(AF2400="",AF2401-AF2399,AF2401-AF2400)</f>
        <v>0</v>
      </c>
      <c r="AG2402" s="463" t="s">
        <v>166</v>
      </c>
      <c r="AH2402" s="462">
        <f>IF(AH2400="",AH2401-AH2399,AH2401-AH2400)</f>
        <v>0</v>
      </c>
      <c r="AI2402" s="781"/>
      <c r="AJ2402" s="782"/>
      <c r="AK2402" s="792"/>
      <c r="AL2402" s="792"/>
      <c r="AM2402" s="792"/>
      <c r="AN2402" s="792"/>
      <c r="AO2402" s="792"/>
      <c r="AP2402" s="792"/>
    </row>
    <row r="2403" spans="1:42" s="404" customFormat="1" ht="15" hidden="1" customHeight="1" x14ac:dyDescent="0.2">
      <c r="A2403" s="402"/>
      <c r="B2403" s="425" t="s">
        <v>310</v>
      </c>
      <c r="C2403" s="424" t="s">
        <v>814</v>
      </c>
      <c r="D2403" s="423" t="s">
        <v>705</v>
      </c>
      <c r="E2403" s="422" t="s">
        <v>238</v>
      </c>
      <c r="F2403" s="420"/>
      <c r="G2403" s="420"/>
      <c r="H2403" s="419">
        <v>2020</v>
      </c>
      <c r="I2403" s="418"/>
      <c r="J2403" s="418" t="s">
        <v>987</v>
      </c>
      <c r="K2403" s="417" t="s">
        <v>808</v>
      </c>
      <c r="L2403" s="824"/>
      <c r="M2403" s="825"/>
      <c r="N2403" s="792"/>
      <c r="O2403" s="829"/>
      <c r="P2403" s="832"/>
      <c r="Q2403" s="835"/>
      <c r="R2403" s="829"/>
      <c r="S2403" s="416" t="s">
        <v>165</v>
      </c>
      <c r="T2403" s="415"/>
      <c r="U2403" s="416" t="s">
        <v>164</v>
      </c>
      <c r="V2403" s="415"/>
      <c r="W2403" s="816"/>
      <c r="X2403" s="817"/>
      <c r="Y2403" s="816"/>
      <c r="Z2403" s="817"/>
      <c r="AA2403" s="816"/>
      <c r="AB2403" s="817"/>
      <c r="AC2403" s="816"/>
      <c r="AD2403" s="817"/>
      <c r="AE2403" s="857"/>
      <c r="AF2403" s="858"/>
      <c r="AG2403" s="781"/>
      <c r="AH2403" s="782"/>
      <c r="AI2403" s="781"/>
      <c r="AJ2403" s="782"/>
      <c r="AK2403" s="792"/>
      <c r="AL2403" s="792"/>
      <c r="AM2403" s="792"/>
      <c r="AN2403" s="792"/>
      <c r="AO2403" s="792"/>
      <c r="AP2403" s="792"/>
    </row>
    <row r="2404" spans="1:42" s="404" customFormat="1" ht="15" hidden="1" customHeight="1" thickBot="1" x14ac:dyDescent="0.25">
      <c r="A2404" s="402"/>
      <c r="B2404" s="414" t="s">
        <v>310</v>
      </c>
      <c r="C2404" s="413" t="s">
        <v>814</v>
      </c>
      <c r="D2404" s="412" t="s">
        <v>705</v>
      </c>
      <c r="E2404" s="411" t="s">
        <v>238</v>
      </c>
      <c r="F2404" s="409"/>
      <c r="G2404" s="409"/>
      <c r="H2404" s="408">
        <v>2020</v>
      </c>
      <c r="I2404" s="407"/>
      <c r="J2404" s="407" t="s">
        <v>987</v>
      </c>
      <c r="K2404" s="495" t="s">
        <v>808</v>
      </c>
      <c r="L2404" s="826"/>
      <c r="M2404" s="827"/>
      <c r="N2404" s="793"/>
      <c r="O2404" s="830"/>
      <c r="P2404" s="833"/>
      <c r="Q2404" s="836"/>
      <c r="R2404" s="830"/>
      <c r="S2404" s="406" t="s">
        <v>158</v>
      </c>
      <c r="T2404" s="451"/>
      <c r="U2404" s="820"/>
      <c r="V2404" s="821"/>
      <c r="W2404" s="818"/>
      <c r="X2404" s="819"/>
      <c r="Y2404" s="818"/>
      <c r="Z2404" s="819"/>
      <c r="AA2404" s="818"/>
      <c r="AB2404" s="819"/>
      <c r="AC2404" s="818"/>
      <c r="AD2404" s="819"/>
      <c r="AE2404" s="859"/>
      <c r="AF2404" s="860"/>
      <c r="AG2404" s="783"/>
      <c r="AH2404" s="784"/>
      <c r="AI2404" s="783"/>
      <c r="AJ2404" s="784"/>
      <c r="AK2404" s="793"/>
      <c r="AL2404" s="793"/>
      <c r="AM2404" s="793"/>
      <c r="AN2404" s="793"/>
      <c r="AO2404" s="793"/>
      <c r="AP2404" s="793"/>
    </row>
    <row r="2405" spans="1:42" s="404" customFormat="1" ht="12.75" customHeight="1" thickTop="1" x14ac:dyDescent="0.2">
      <c r="A2405" s="402"/>
      <c r="B2405" s="445" t="s">
        <v>482</v>
      </c>
      <c r="C2405" s="444" t="s">
        <v>809</v>
      </c>
      <c r="D2405" s="443" t="s">
        <v>705</v>
      </c>
      <c r="E2405" s="442" t="s">
        <v>50</v>
      </c>
      <c r="F2405" s="440">
        <v>43832</v>
      </c>
      <c r="G2405" s="440">
        <v>44196</v>
      </c>
      <c r="H2405" s="419">
        <v>2020</v>
      </c>
      <c r="I2405" s="418" t="s">
        <v>1934</v>
      </c>
      <c r="J2405" s="439" t="s">
        <v>160</v>
      </c>
      <c r="K2405" s="439" t="s">
        <v>808</v>
      </c>
      <c r="L2405" s="822" t="s">
        <v>811</v>
      </c>
      <c r="M2405" s="823"/>
      <c r="N2405" s="791" t="s">
        <v>280</v>
      </c>
      <c r="O2405" s="828" t="s">
        <v>325</v>
      </c>
      <c r="P2405" s="831">
        <v>3.46</v>
      </c>
      <c r="Q2405" s="834" t="s">
        <v>218</v>
      </c>
      <c r="R2405" s="828" t="s">
        <v>200</v>
      </c>
      <c r="S2405" s="434" t="s">
        <v>184</v>
      </c>
      <c r="T2405" s="438">
        <v>106305.88</v>
      </c>
      <c r="U2405" s="434" t="s">
        <v>183</v>
      </c>
      <c r="V2405" s="437">
        <f>T2410+T2408-0.001</f>
        <v>44196.999000000003</v>
      </c>
      <c r="W2405" s="434" t="s">
        <v>182</v>
      </c>
      <c r="X2405" s="436">
        <f>T2405</f>
        <v>106305.88</v>
      </c>
      <c r="Y2405" s="434" t="s">
        <v>181</v>
      </c>
      <c r="Z2405" s="435">
        <v>0.12740000000000001</v>
      </c>
      <c r="AA2405" s="434" t="s">
        <v>181</v>
      </c>
      <c r="AB2405" s="435">
        <v>0.12740000000000001</v>
      </c>
      <c r="AC2405" s="499" t="s">
        <v>181</v>
      </c>
      <c r="AD2405" s="498">
        <v>0.54049999999999998</v>
      </c>
      <c r="AE2405" s="480" t="s">
        <v>181</v>
      </c>
      <c r="AF2405" s="479">
        <v>0.54049999999999998</v>
      </c>
      <c r="AG2405" s="466" t="s">
        <v>181</v>
      </c>
      <c r="AH2405" s="467">
        <v>1</v>
      </c>
      <c r="AI2405" s="466" t="s">
        <v>180</v>
      </c>
      <c r="AJ2405" s="465">
        <v>17</v>
      </c>
      <c r="AK2405" s="791" t="s">
        <v>813</v>
      </c>
      <c r="AL2405" s="791" t="s">
        <v>813</v>
      </c>
      <c r="AM2405" s="791" t="s">
        <v>813</v>
      </c>
      <c r="AN2405" s="791" t="s">
        <v>813</v>
      </c>
      <c r="AO2405" s="791" t="s">
        <v>813</v>
      </c>
      <c r="AP2405" s="894" t="s">
        <v>2143</v>
      </c>
    </row>
    <row r="2406" spans="1:42" s="404" customFormat="1" ht="15" customHeight="1" x14ac:dyDescent="0.2">
      <c r="A2406" s="402"/>
      <c r="B2406" s="425" t="s">
        <v>482</v>
      </c>
      <c r="C2406" s="424" t="s">
        <v>809</v>
      </c>
      <c r="D2406" s="423" t="s">
        <v>705</v>
      </c>
      <c r="E2406" s="422" t="s">
        <v>50</v>
      </c>
      <c r="F2406" s="420">
        <v>43832</v>
      </c>
      <c r="G2406" s="420">
        <v>44196</v>
      </c>
      <c r="H2406" s="419">
        <v>2020</v>
      </c>
      <c r="I2406" s="418" t="s">
        <v>1934</v>
      </c>
      <c r="J2406" s="439" t="s">
        <v>160</v>
      </c>
      <c r="K2406" s="417" t="s">
        <v>808</v>
      </c>
      <c r="L2406" s="824"/>
      <c r="M2406" s="825"/>
      <c r="N2406" s="792"/>
      <c r="O2406" s="829"/>
      <c r="P2406" s="832"/>
      <c r="Q2406" s="835"/>
      <c r="R2406" s="829"/>
      <c r="S2406" s="416" t="s">
        <v>179</v>
      </c>
      <c r="T2406" s="432" t="s">
        <v>812</v>
      </c>
      <c r="U2406" s="416" t="s">
        <v>177</v>
      </c>
      <c r="V2406" s="415">
        <f>V2405+V2407+V2408</f>
        <v>44223.999000000003</v>
      </c>
      <c r="W2406" s="416" t="s">
        <v>176</v>
      </c>
      <c r="X2406" s="428">
        <f>X2405</f>
        <v>106305.88</v>
      </c>
      <c r="Y2406" s="416" t="s">
        <v>175</v>
      </c>
      <c r="Z2406" s="426"/>
      <c r="AA2406" s="416" t="s">
        <v>175</v>
      </c>
      <c r="AB2406" s="426"/>
      <c r="AC2406" s="497" t="s">
        <v>175</v>
      </c>
      <c r="AD2406" s="496"/>
      <c r="AE2406" s="478" t="s">
        <v>175</v>
      </c>
      <c r="AF2406" s="477"/>
      <c r="AG2406" s="463" t="s">
        <v>175</v>
      </c>
      <c r="AH2406" s="462"/>
      <c r="AI2406" s="463" t="s">
        <v>174</v>
      </c>
      <c r="AJ2406" s="464">
        <v>374</v>
      </c>
      <c r="AK2406" s="792"/>
      <c r="AL2406" s="792"/>
      <c r="AM2406" s="792"/>
      <c r="AN2406" s="792"/>
      <c r="AO2406" s="792"/>
      <c r="AP2406" s="895"/>
    </row>
    <row r="2407" spans="1:42" s="404" customFormat="1" x14ac:dyDescent="0.2">
      <c r="A2407" s="402"/>
      <c r="B2407" s="425" t="s">
        <v>482</v>
      </c>
      <c r="C2407" s="424" t="s">
        <v>809</v>
      </c>
      <c r="D2407" s="423" t="s">
        <v>705</v>
      </c>
      <c r="E2407" s="422" t="s">
        <v>50</v>
      </c>
      <c r="F2407" s="420">
        <v>43832</v>
      </c>
      <c r="G2407" s="420">
        <v>44196</v>
      </c>
      <c r="H2407" s="419">
        <v>2020</v>
      </c>
      <c r="I2407" s="418" t="s">
        <v>1934</v>
      </c>
      <c r="J2407" s="439" t="s">
        <v>160</v>
      </c>
      <c r="K2407" s="417" t="s">
        <v>808</v>
      </c>
      <c r="L2407" s="824"/>
      <c r="M2407" s="825"/>
      <c r="N2407" s="792"/>
      <c r="O2407" s="829"/>
      <c r="P2407" s="832"/>
      <c r="Q2407" s="835"/>
      <c r="R2407" s="829"/>
      <c r="S2407" s="416" t="s">
        <v>173</v>
      </c>
      <c r="T2407" s="429" t="s">
        <v>192</v>
      </c>
      <c r="U2407" s="416" t="s">
        <v>171</v>
      </c>
      <c r="V2407" s="427">
        <v>27</v>
      </c>
      <c r="W2407" s="416" t="s">
        <v>170</v>
      </c>
      <c r="X2407" s="428">
        <f>X2406*Z2407</f>
        <v>13543.369112000002</v>
      </c>
      <c r="Y2407" s="416" t="s">
        <v>169</v>
      </c>
      <c r="Z2407" s="426">
        <v>0.12740000000000001</v>
      </c>
      <c r="AA2407" s="416" t="s">
        <v>169</v>
      </c>
      <c r="AB2407" s="426">
        <v>0.12740000000000001</v>
      </c>
      <c r="AC2407" s="497" t="s">
        <v>169</v>
      </c>
      <c r="AD2407" s="496">
        <v>0.54049999999999998</v>
      </c>
      <c r="AE2407" s="478" t="s">
        <v>169</v>
      </c>
      <c r="AF2407" s="477">
        <v>0.54049999999999998</v>
      </c>
      <c r="AG2407" s="463" t="s">
        <v>169</v>
      </c>
      <c r="AH2407" s="462">
        <v>1</v>
      </c>
      <c r="AI2407" s="781"/>
      <c r="AJ2407" s="782"/>
      <c r="AK2407" s="792"/>
      <c r="AL2407" s="792"/>
      <c r="AM2407" s="792"/>
      <c r="AN2407" s="792"/>
      <c r="AO2407" s="792"/>
      <c r="AP2407" s="895"/>
    </row>
    <row r="2408" spans="1:42" s="404" customFormat="1" ht="15" customHeight="1" x14ac:dyDescent="0.2">
      <c r="A2408" s="402"/>
      <c r="B2408" s="425" t="s">
        <v>482</v>
      </c>
      <c r="C2408" s="424" t="s">
        <v>809</v>
      </c>
      <c r="D2408" s="423" t="s">
        <v>705</v>
      </c>
      <c r="E2408" s="422" t="s">
        <v>50</v>
      </c>
      <c r="F2408" s="420">
        <v>43832</v>
      </c>
      <c r="G2408" s="420">
        <v>44196</v>
      </c>
      <c r="H2408" s="419">
        <v>2020</v>
      </c>
      <c r="I2408" s="418" t="s">
        <v>1934</v>
      </c>
      <c r="J2408" s="439" t="s">
        <v>160</v>
      </c>
      <c r="K2408" s="417" t="s">
        <v>808</v>
      </c>
      <c r="L2408" s="824"/>
      <c r="M2408" s="825"/>
      <c r="N2408" s="792"/>
      <c r="O2408" s="829"/>
      <c r="P2408" s="832"/>
      <c r="Q2408" s="835"/>
      <c r="R2408" s="829"/>
      <c r="S2408" s="416" t="s">
        <v>168</v>
      </c>
      <c r="T2408" s="427">
        <v>365</v>
      </c>
      <c r="U2408" s="416" t="s">
        <v>167</v>
      </c>
      <c r="V2408" s="427"/>
      <c r="W2408" s="816"/>
      <c r="X2408" s="817"/>
      <c r="Y2408" s="416" t="s">
        <v>166</v>
      </c>
      <c r="Z2408" s="426">
        <f>IF(Z2406="",Z2407-Z2405,Z2407-Z2406)</f>
        <v>0</v>
      </c>
      <c r="AA2408" s="416" t="s">
        <v>166</v>
      </c>
      <c r="AB2408" s="426">
        <f>IF(AB2406="",AB2407-AB2405,AB2407-AB2406)</f>
        <v>0</v>
      </c>
      <c r="AC2408" s="497" t="s">
        <v>166</v>
      </c>
      <c r="AD2408" s="496">
        <f>IF(AD2406="",AD2407-AD2405,AD2407-AD2406)</f>
        <v>0</v>
      </c>
      <c r="AE2408" s="478" t="s">
        <v>166</v>
      </c>
      <c r="AF2408" s="477">
        <f>IF(AF2406="",AF2407-AF2405,AF2407-AF2406)</f>
        <v>0</v>
      </c>
      <c r="AG2408" s="463" t="s">
        <v>166</v>
      </c>
      <c r="AH2408" s="462">
        <f>IF(AH2406="",AH2407-AH2405,AH2407-AH2406)</f>
        <v>0</v>
      </c>
      <c r="AI2408" s="781"/>
      <c r="AJ2408" s="782"/>
      <c r="AK2408" s="792"/>
      <c r="AL2408" s="792"/>
      <c r="AM2408" s="792"/>
      <c r="AN2408" s="792"/>
      <c r="AO2408" s="792"/>
      <c r="AP2408" s="895"/>
    </row>
    <row r="2409" spans="1:42" s="404" customFormat="1" ht="15" customHeight="1" x14ac:dyDescent="0.2">
      <c r="A2409" s="402"/>
      <c r="B2409" s="425" t="s">
        <v>482</v>
      </c>
      <c r="C2409" s="424" t="s">
        <v>809</v>
      </c>
      <c r="D2409" s="423" t="s">
        <v>705</v>
      </c>
      <c r="E2409" s="422" t="s">
        <v>50</v>
      </c>
      <c r="F2409" s="420">
        <v>43832</v>
      </c>
      <c r="G2409" s="420">
        <v>44196</v>
      </c>
      <c r="H2409" s="419">
        <v>2020</v>
      </c>
      <c r="I2409" s="418" t="s">
        <v>1934</v>
      </c>
      <c r="J2409" s="439" t="s">
        <v>160</v>
      </c>
      <c r="K2409" s="417" t="s">
        <v>808</v>
      </c>
      <c r="L2409" s="824"/>
      <c r="M2409" s="825"/>
      <c r="N2409" s="792"/>
      <c r="O2409" s="829"/>
      <c r="P2409" s="832"/>
      <c r="Q2409" s="835"/>
      <c r="R2409" s="829"/>
      <c r="S2409" s="416">
        <v>2</v>
      </c>
      <c r="T2409" s="415">
        <v>43832</v>
      </c>
      <c r="U2409" s="416" t="s">
        <v>164</v>
      </c>
      <c r="V2409" s="415">
        <v>44196</v>
      </c>
      <c r="W2409" s="816"/>
      <c r="X2409" s="817"/>
      <c r="Y2409" s="816"/>
      <c r="Z2409" s="817"/>
      <c r="AA2409" s="816"/>
      <c r="AB2409" s="817"/>
      <c r="AC2409" s="869"/>
      <c r="AD2409" s="870"/>
      <c r="AE2409" s="857"/>
      <c r="AF2409" s="858"/>
      <c r="AG2409" s="781"/>
      <c r="AH2409" s="782"/>
      <c r="AI2409" s="781"/>
      <c r="AJ2409" s="782"/>
      <c r="AK2409" s="792"/>
      <c r="AL2409" s="792"/>
      <c r="AM2409" s="792"/>
      <c r="AN2409" s="792"/>
      <c r="AO2409" s="792"/>
      <c r="AP2409" s="895"/>
    </row>
    <row r="2410" spans="1:42" s="404" customFormat="1" ht="15" customHeight="1" thickBot="1" x14ac:dyDescent="0.25">
      <c r="A2410" s="402"/>
      <c r="B2410" s="414" t="s">
        <v>482</v>
      </c>
      <c r="C2410" s="413" t="s">
        <v>809</v>
      </c>
      <c r="D2410" s="412" t="s">
        <v>705</v>
      </c>
      <c r="E2410" s="411" t="s">
        <v>50</v>
      </c>
      <c r="F2410" s="409">
        <v>43832</v>
      </c>
      <c r="G2410" s="409">
        <v>44196</v>
      </c>
      <c r="H2410" s="408">
        <v>2020</v>
      </c>
      <c r="I2410" s="407" t="s">
        <v>1934</v>
      </c>
      <c r="J2410" s="407" t="s">
        <v>160</v>
      </c>
      <c r="K2410" s="495" t="s">
        <v>808</v>
      </c>
      <c r="L2410" s="826"/>
      <c r="M2410" s="827"/>
      <c r="N2410" s="793"/>
      <c r="O2410" s="830"/>
      <c r="P2410" s="833"/>
      <c r="Q2410" s="836"/>
      <c r="R2410" s="830"/>
      <c r="S2410" s="406" t="s">
        <v>158</v>
      </c>
      <c r="T2410" s="451">
        <v>43832</v>
      </c>
      <c r="U2410" s="820"/>
      <c r="V2410" s="821"/>
      <c r="W2410" s="818"/>
      <c r="X2410" s="819"/>
      <c r="Y2410" s="818"/>
      <c r="Z2410" s="819"/>
      <c r="AA2410" s="818"/>
      <c r="AB2410" s="819"/>
      <c r="AC2410" s="871"/>
      <c r="AD2410" s="872"/>
      <c r="AE2410" s="859"/>
      <c r="AF2410" s="860"/>
      <c r="AG2410" s="783"/>
      <c r="AH2410" s="784"/>
      <c r="AI2410" s="783"/>
      <c r="AJ2410" s="784"/>
      <c r="AK2410" s="793"/>
      <c r="AL2410" s="793"/>
      <c r="AM2410" s="793"/>
      <c r="AN2410" s="793"/>
      <c r="AO2410" s="793"/>
      <c r="AP2410" s="896"/>
    </row>
    <row r="2411" spans="1:42" s="404" customFormat="1" ht="12.75" hidden="1" customHeight="1" thickTop="1" x14ac:dyDescent="0.2">
      <c r="A2411" s="402"/>
      <c r="B2411" s="445" t="s">
        <v>482</v>
      </c>
      <c r="C2411" s="444" t="s">
        <v>809</v>
      </c>
      <c r="D2411" s="443" t="s">
        <v>705</v>
      </c>
      <c r="E2411" s="442" t="s">
        <v>238</v>
      </c>
      <c r="F2411" s="440"/>
      <c r="G2411" s="440"/>
      <c r="H2411" s="419">
        <v>2020</v>
      </c>
      <c r="I2411" s="418"/>
      <c r="J2411" s="418" t="s">
        <v>987</v>
      </c>
      <c r="K2411" s="439" t="s">
        <v>808</v>
      </c>
      <c r="L2411" s="822" t="s">
        <v>811</v>
      </c>
      <c r="M2411" s="823"/>
      <c r="N2411" s="791" t="s">
        <v>280</v>
      </c>
      <c r="O2411" s="828" t="s">
        <v>325</v>
      </c>
      <c r="P2411" s="831">
        <v>3.46</v>
      </c>
      <c r="Q2411" s="834" t="s">
        <v>218</v>
      </c>
      <c r="R2411" s="828" t="s">
        <v>324</v>
      </c>
      <c r="S2411" s="434" t="s">
        <v>184</v>
      </c>
      <c r="T2411" s="438">
        <v>61215.991199999997</v>
      </c>
      <c r="U2411" s="434" t="s">
        <v>183</v>
      </c>
      <c r="V2411" s="437"/>
      <c r="W2411" s="434" t="s">
        <v>182</v>
      </c>
      <c r="X2411" s="436">
        <f>T2411</f>
        <v>61215.991199999997</v>
      </c>
      <c r="Y2411" s="434" t="s">
        <v>181</v>
      </c>
      <c r="Z2411" s="435"/>
      <c r="AA2411" s="434" t="s">
        <v>181</v>
      </c>
      <c r="AB2411" s="435"/>
      <c r="AC2411" s="434" t="s">
        <v>181</v>
      </c>
      <c r="AD2411" s="435"/>
      <c r="AE2411" s="480" t="s">
        <v>181</v>
      </c>
      <c r="AF2411" s="479"/>
      <c r="AG2411" s="466" t="s">
        <v>181</v>
      </c>
      <c r="AH2411" s="467"/>
      <c r="AI2411" s="466" t="s">
        <v>180</v>
      </c>
      <c r="AJ2411" s="465"/>
      <c r="AK2411" s="791" t="s">
        <v>810</v>
      </c>
      <c r="AL2411" s="791" t="s">
        <v>810</v>
      </c>
      <c r="AM2411" s="791" t="s">
        <v>810</v>
      </c>
      <c r="AN2411" s="791" t="s">
        <v>810</v>
      </c>
      <c r="AO2411" s="791" t="s">
        <v>810</v>
      </c>
      <c r="AP2411" s="791" t="s">
        <v>110</v>
      </c>
    </row>
    <row r="2412" spans="1:42" s="404" customFormat="1" ht="15" hidden="1" customHeight="1" x14ac:dyDescent="0.2">
      <c r="A2412" s="402"/>
      <c r="B2412" s="425" t="s">
        <v>482</v>
      </c>
      <c r="C2412" s="424" t="s">
        <v>809</v>
      </c>
      <c r="D2412" s="423" t="s">
        <v>705</v>
      </c>
      <c r="E2412" s="422" t="s">
        <v>238</v>
      </c>
      <c r="F2412" s="420"/>
      <c r="G2412" s="420"/>
      <c r="H2412" s="419">
        <v>2020</v>
      </c>
      <c r="I2412" s="418"/>
      <c r="J2412" s="418" t="s">
        <v>987</v>
      </c>
      <c r="K2412" s="417" t="s">
        <v>808</v>
      </c>
      <c r="L2412" s="824"/>
      <c r="M2412" s="825"/>
      <c r="N2412" s="792"/>
      <c r="O2412" s="829"/>
      <c r="P2412" s="832"/>
      <c r="Q2412" s="835"/>
      <c r="R2412" s="829"/>
      <c r="S2412" s="416" t="s">
        <v>179</v>
      </c>
      <c r="T2412" s="432"/>
      <c r="U2412" s="416" t="s">
        <v>177</v>
      </c>
      <c r="V2412" s="415"/>
      <c r="W2412" s="416" t="s">
        <v>176</v>
      </c>
      <c r="X2412" s="428">
        <f>X2411</f>
        <v>61215.991199999997</v>
      </c>
      <c r="Y2412" s="416" t="s">
        <v>175</v>
      </c>
      <c r="Z2412" s="426"/>
      <c r="AA2412" s="416" t="s">
        <v>175</v>
      </c>
      <c r="AB2412" s="426"/>
      <c r="AC2412" s="416" t="s">
        <v>175</v>
      </c>
      <c r="AD2412" s="426"/>
      <c r="AE2412" s="478" t="s">
        <v>175</v>
      </c>
      <c r="AF2412" s="477"/>
      <c r="AG2412" s="463" t="s">
        <v>175</v>
      </c>
      <c r="AH2412" s="462"/>
      <c r="AI2412" s="463" t="s">
        <v>174</v>
      </c>
      <c r="AJ2412" s="464"/>
      <c r="AK2412" s="792"/>
      <c r="AL2412" s="792"/>
      <c r="AM2412" s="792"/>
      <c r="AN2412" s="792"/>
      <c r="AO2412" s="792"/>
      <c r="AP2412" s="792"/>
    </row>
    <row r="2413" spans="1:42" s="404" customFormat="1" ht="13.5" hidden="1" thickTop="1" x14ac:dyDescent="0.2">
      <c r="A2413" s="402"/>
      <c r="B2413" s="425" t="s">
        <v>482</v>
      </c>
      <c r="C2413" s="424" t="s">
        <v>809</v>
      </c>
      <c r="D2413" s="423" t="s">
        <v>705</v>
      </c>
      <c r="E2413" s="422" t="s">
        <v>238</v>
      </c>
      <c r="F2413" s="420"/>
      <c r="G2413" s="420"/>
      <c r="H2413" s="419">
        <v>2020</v>
      </c>
      <c r="I2413" s="418"/>
      <c r="J2413" s="418" t="s">
        <v>987</v>
      </c>
      <c r="K2413" s="417" t="s">
        <v>808</v>
      </c>
      <c r="L2413" s="824"/>
      <c r="M2413" s="825"/>
      <c r="N2413" s="792"/>
      <c r="O2413" s="829"/>
      <c r="P2413" s="832"/>
      <c r="Q2413" s="835"/>
      <c r="R2413" s="829"/>
      <c r="S2413" s="416" t="s">
        <v>173</v>
      </c>
      <c r="T2413" s="429"/>
      <c r="U2413" s="416" t="s">
        <v>171</v>
      </c>
      <c r="V2413" s="427"/>
      <c r="W2413" s="416" t="s">
        <v>170</v>
      </c>
      <c r="X2413" s="428"/>
      <c r="Y2413" s="416" t="s">
        <v>169</v>
      </c>
      <c r="Z2413" s="426"/>
      <c r="AA2413" s="416" t="s">
        <v>169</v>
      </c>
      <c r="AB2413" s="426"/>
      <c r="AC2413" s="416" t="s">
        <v>169</v>
      </c>
      <c r="AD2413" s="426"/>
      <c r="AE2413" s="478" t="s">
        <v>169</v>
      </c>
      <c r="AF2413" s="477"/>
      <c r="AG2413" s="463" t="s">
        <v>169</v>
      </c>
      <c r="AH2413" s="462"/>
      <c r="AI2413" s="781"/>
      <c r="AJ2413" s="782"/>
      <c r="AK2413" s="792"/>
      <c r="AL2413" s="792"/>
      <c r="AM2413" s="792"/>
      <c r="AN2413" s="792"/>
      <c r="AO2413" s="792"/>
      <c r="AP2413" s="792"/>
    </row>
    <row r="2414" spans="1:42" s="404" customFormat="1" ht="15" hidden="1" customHeight="1" x14ac:dyDescent="0.2">
      <c r="A2414" s="402"/>
      <c r="B2414" s="425" t="s">
        <v>482</v>
      </c>
      <c r="C2414" s="424" t="s">
        <v>809</v>
      </c>
      <c r="D2414" s="423" t="s">
        <v>705</v>
      </c>
      <c r="E2414" s="422" t="s">
        <v>238</v>
      </c>
      <c r="F2414" s="420"/>
      <c r="G2414" s="420"/>
      <c r="H2414" s="419">
        <v>2020</v>
      </c>
      <c r="I2414" s="418"/>
      <c r="J2414" s="418" t="s">
        <v>987</v>
      </c>
      <c r="K2414" s="417" t="s">
        <v>808</v>
      </c>
      <c r="L2414" s="824"/>
      <c r="M2414" s="825"/>
      <c r="N2414" s="792"/>
      <c r="O2414" s="829"/>
      <c r="P2414" s="832"/>
      <c r="Q2414" s="835"/>
      <c r="R2414" s="829"/>
      <c r="S2414" s="416" t="s">
        <v>168</v>
      </c>
      <c r="T2414" s="427"/>
      <c r="U2414" s="416" t="s">
        <v>167</v>
      </c>
      <c r="V2414" s="427"/>
      <c r="W2414" s="816"/>
      <c r="X2414" s="817"/>
      <c r="Y2414" s="416" t="s">
        <v>166</v>
      </c>
      <c r="Z2414" s="426">
        <f>IF(Z2412="",Z2413-Z2411,Z2413-Z2412)</f>
        <v>0</v>
      </c>
      <c r="AA2414" s="416" t="s">
        <v>166</v>
      </c>
      <c r="AB2414" s="426">
        <f>IF(AB2412="",AB2413-AB2411,AB2413-AB2412)</f>
        <v>0</v>
      </c>
      <c r="AC2414" s="416" t="s">
        <v>166</v>
      </c>
      <c r="AD2414" s="426">
        <f>IF(AD2412="",AD2413-AD2411,AD2413-AD2412)</f>
        <v>0</v>
      </c>
      <c r="AE2414" s="478" t="s">
        <v>166</v>
      </c>
      <c r="AF2414" s="477">
        <f>IF(AF2412="",AF2413-AF2411,AF2413-AF2412)</f>
        <v>0</v>
      </c>
      <c r="AG2414" s="463" t="s">
        <v>166</v>
      </c>
      <c r="AH2414" s="462">
        <f>IF(AH2412="",AH2413-AH2411,AH2413-AH2412)</f>
        <v>0</v>
      </c>
      <c r="AI2414" s="781"/>
      <c r="AJ2414" s="782"/>
      <c r="AK2414" s="792"/>
      <c r="AL2414" s="792"/>
      <c r="AM2414" s="792"/>
      <c r="AN2414" s="792"/>
      <c r="AO2414" s="792"/>
      <c r="AP2414" s="792"/>
    </row>
    <row r="2415" spans="1:42" s="404" customFormat="1" ht="15" hidden="1" customHeight="1" x14ac:dyDescent="0.2">
      <c r="A2415" s="402"/>
      <c r="B2415" s="425" t="s">
        <v>482</v>
      </c>
      <c r="C2415" s="424" t="s">
        <v>809</v>
      </c>
      <c r="D2415" s="423" t="s">
        <v>705</v>
      </c>
      <c r="E2415" s="422" t="s">
        <v>238</v>
      </c>
      <c r="F2415" s="420"/>
      <c r="G2415" s="420"/>
      <c r="H2415" s="419">
        <v>2020</v>
      </c>
      <c r="I2415" s="418"/>
      <c r="J2415" s="418" t="s">
        <v>987</v>
      </c>
      <c r="K2415" s="417" t="s">
        <v>808</v>
      </c>
      <c r="L2415" s="824"/>
      <c r="M2415" s="825"/>
      <c r="N2415" s="792"/>
      <c r="O2415" s="829"/>
      <c r="P2415" s="832"/>
      <c r="Q2415" s="835"/>
      <c r="R2415" s="829"/>
      <c r="S2415" s="416" t="s">
        <v>165</v>
      </c>
      <c r="T2415" s="415"/>
      <c r="U2415" s="416" t="s">
        <v>164</v>
      </c>
      <c r="V2415" s="415"/>
      <c r="W2415" s="816"/>
      <c r="X2415" s="817"/>
      <c r="Y2415" s="816"/>
      <c r="Z2415" s="817"/>
      <c r="AA2415" s="816"/>
      <c r="AB2415" s="817"/>
      <c r="AC2415" s="816"/>
      <c r="AD2415" s="817"/>
      <c r="AE2415" s="857"/>
      <c r="AF2415" s="858"/>
      <c r="AG2415" s="781"/>
      <c r="AH2415" s="782"/>
      <c r="AI2415" s="781"/>
      <c r="AJ2415" s="782"/>
      <c r="AK2415" s="792"/>
      <c r="AL2415" s="792"/>
      <c r="AM2415" s="792"/>
      <c r="AN2415" s="792"/>
      <c r="AO2415" s="792"/>
      <c r="AP2415" s="792"/>
    </row>
    <row r="2416" spans="1:42" s="404" customFormat="1" ht="15" hidden="1" customHeight="1" thickBot="1" x14ac:dyDescent="0.25">
      <c r="A2416" s="402"/>
      <c r="B2416" s="414" t="s">
        <v>482</v>
      </c>
      <c r="C2416" s="413" t="s">
        <v>809</v>
      </c>
      <c r="D2416" s="412" t="s">
        <v>705</v>
      </c>
      <c r="E2416" s="411" t="s">
        <v>238</v>
      </c>
      <c r="F2416" s="409"/>
      <c r="G2416" s="409"/>
      <c r="H2416" s="408">
        <v>2020</v>
      </c>
      <c r="I2416" s="407"/>
      <c r="J2416" s="407" t="s">
        <v>987</v>
      </c>
      <c r="K2416" s="495" t="s">
        <v>808</v>
      </c>
      <c r="L2416" s="826"/>
      <c r="M2416" s="827"/>
      <c r="N2416" s="793"/>
      <c r="O2416" s="830"/>
      <c r="P2416" s="833"/>
      <c r="Q2416" s="836"/>
      <c r="R2416" s="830"/>
      <c r="S2416" s="406" t="s">
        <v>158</v>
      </c>
      <c r="T2416" s="451"/>
      <c r="U2416" s="820"/>
      <c r="V2416" s="821"/>
      <c r="W2416" s="818"/>
      <c r="X2416" s="819"/>
      <c r="Y2416" s="818"/>
      <c r="Z2416" s="819"/>
      <c r="AA2416" s="818"/>
      <c r="AB2416" s="819"/>
      <c r="AC2416" s="818"/>
      <c r="AD2416" s="819"/>
      <c r="AE2416" s="859"/>
      <c r="AF2416" s="860"/>
      <c r="AG2416" s="783"/>
      <c r="AH2416" s="784"/>
      <c r="AI2416" s="783"/>
      <c r="AJ2416" s="784"/>
      <c r="AK2416" s="793"/>
      <c r="AL2416" s="793"/>
      <c r="AM2416" s="793"/>
      <c r="AN2416" s="793"/>
      <c r="AO2416" s="793"/>
      <c r="AP2416" s="793"/>
    </row>
    <row r="2417" spans="1:42" s="404" customFormat="1" ht="12.75" hidden="1" customHeight="1" thickTop="1" x14ac:dyDescent="0.2">
      <c r="A2417" s="402"/>
      <c r="B2417" s="445" t="s">
        <v>310</v>
      </c>
      <c r="C2417" s="444" t="s">
        <v>802</v>
      </c>
      <c r="D2417" s="443" t="s">
        <v>705</v>
      </c>
      <c r="E2417" s="442" t="s">
        <v>238</v>
      </c>
      <c r="F2417" s="440"/>
      <c r="G2417" s="440"/>
      <c r="H2417" s="419">
        <v>2020</v>
      </c>
      <c r="I2417" s="418"/>
      <c r="J2417" s="418" t="s">
        <v>987</v>
      </c>
      <c r="K2417" s="439" t="s">
        <v>779</v>
      </c>
      <c r="L2417" s="822" t="s">
        <v>803</v>
      </c>
      <c r="M2417" s="823"/>
      <c r="N2417" s="791" t="s">
        <v>757</v>
      </c>
      <c r="O2417" s="879" t="s">
        <v>781</v>
      </c>
      <c r="P2417" s="831">
        <v>7.68</v>
      </c>
      <c r="Q2417" s="834" t="s">
        <v>218</v>
      </c>
      <c r="R2417" s="828" t="s">
        <v>193</v>
      </c>
      <c r="S2417" s="434" t="s">
        <v>184</v>
      </c>
      <c r="T2417" s="438">
        <v>2304000</v>
      </c>
      <c r="U2417" s="434" t="s">
        <v>183</v>
      </c>
      <c r="V2417" s="437"/>
      <c r="W2417" s="434" t="s">
        <v>182</v>
      </c>
      <c r="X2417" s="436">
        <f>T2417</f>
        <v>2304000</v>
      </c>
      <c r="Y2417" s="434" t="s">
        <v>181</v>
      </c>
      <c r="Z2417" s="435"/>
      <c r="AA2417" s="434" t="s">
        <v>181</v>
      </c>
      <c r="AB2417" s="435"/>
      <c r="AC2417" s="434" t="s">
        <v>181</v>
      </c>
      <c r="AD2417" s="435"/>
      <c r="AE2417" s="480" t="s">
        <v>181</v>
      </c>
      <c r="AF2417" s="479"/>
      <c r="AG2417" s="466" t="s">
        <v>181</v>
      </c>
      <c r="AH2417" s="467"/>
      <c r="AI2417" s="466" t="s">
        <v>180</v>
      </c>
      <c r="AJ2417" s="465"/>
      <c r="AK2417" s="791" t="s">
        <v>626</v>
      </c>
      <c r="AL2417" s="791" t="s">
        <v>626</v>
      </c>
      <c r="AM2417" s="791" t="s">
        <v>626</v>
      </c>
      <c r="AN2417" s="791" t="s">
        <v>626</v>
      </c>
      <c r="AO2417" s="791" t="s">
        <v>626</v>
      </c>
      <c r="AP2417" s="791" t="s">
        <v>626</v>
      </c>
    </row>
    <row r="2418" spans="1:42" s="404" customFormat="1" ht="15" hidden="1" customHeight="1" x14ac:dyDescent="0.2">
      <c r="A2418" s="402"/>
      <c r="B2418" s="425" t="s">
        <v>310</v>
      </c>
      <c r="C2418" s="424" t="s">
        <v>802</v>
      </c>
      <c r="D2418" s="423" t="s">
        <v>705</v>
      </c>
      <c r="E2418" s="422" t="s">
        <v>238</v>
      </c>
      <c r="F2418" s="420"/>
      <c r="G2418" s="420"/>
      <c r="H2418" s="419">
        <v>2020</v>
      </c>
      <c r="I2418" s="418"/>
      <c r="J2418" s="418" t="s">
        <v>987</v>
      </c>
      <c r="K2418" s="417" t="s">
        <v>779</v>
      </c>
      <c r="L2418" s="824"/>
      <c r="M2418" s="825"/>
      <c r="N2418" s="792"/>
      <c r="O2418" s="880"/>
      <c r="P2418" s="832"/>
      <c r="Q2418" s="835"/>
      <c r="R2418" s="829"/>
      <c r="S2418" s="416" t="s">
        <v>179</v>
      </c>
      <c r="T2418" s="432"/>
      <c r="U2418" s="416" t="s">
        <v>177</v>
      </c>
      <c r="V2418" s="415"/>
      <c r="W2418" s="416" t="s">
        <v>176</v>
      </c>
      <c r="X2418" s="428">
        <f>X2417</f>
        <v>2304000</v>
      </c>
      <c r="Y2418" s="416" t="s">
        <v>175</v>
      </c>
      <c r="Z2418" s="426"/>
      <c r="AA2418" s="416" t="s">
        <v>175</v>
      </c>
      <c r="AB2418" s="426"/>
      <c r="AC2418" s="416" t="s">
        <v>175</v>
      </c>
      <c r="AD2418" s="426"/>
      <c r="AE2418" s="478" t="s">
        <v>175</v>
      </c>
      <c r="AF2418" s="477"/>
      <c r="AG2418" s="463" t="s">
        <v>175</v>
      </c>
      <c r="AH2418" s="462"/>
      <c r="AI2418" s="463" t="s">
        <v>174</v>
      </c>
      <c r="AJ2418" s="464"/>
      <c r="AK2418" s="792"/>
      <c r="AL2418" s="792"/>
      <c r="AM2418" s="792"/>
      <c r="AN2418" s="792"/>
      <c r="AO2418" s="792"/>
      <c r="AP2418" s="792"/>
    </row>
    <row r="2419" spans="1:42" s="404" customFormat="1" ht="13.5" hidden="1" thickTop="1" x14ac:dyDescent="0.2">
      <c r="A2419" s="402"/>
      <c r="B2419" s="425" t="s">
        <v>310</v>
      </c>
      <c r="C2419" s="424" t="s">
        <v>802</v>
      </c>
      <c r="D2419" s="423" t="s">
        <v>705</v>
      </c>
      <c r="E2419" s="422" t="s">
        <v>238</v>
      </c>
      <c r="F2419" s="420"/>
      <c r="G2419" s="420"/>
      <c r="H2419" s="419">
        <v>2020</v>
      </c>
      <c r="I2419" s="418"/>
      <c r="J2419" s="418" t="s">
        <v>987</v>
      </c>
      <c r="K2419" s="417" t="s">
        <v>779</v>
      </c>
      <c r="L2419" s="824"/>
      <c r="M2419" s="825"/>
      <c r="N2419" s="792"/>
      <c r="O2419" s="880"/>
      <c r="P2419" s="832"/>
      <c r="Q2419" s="835"/>
      <c r="R2419" s="829"/>
      <c r="S2419" s="416" t="s">
        <v>173</v>
      </c>
      <c r="T2419" s="429" t="s">
        <v>192</v>
      </c>
      <c r="U2419" s="416" t="s">
        <v>171</v>
      </c>
      <c r="V2419" s="427"/>
      <c r="W2419" s="416" t="s">
        <v>170</v>
      </c>
      <c r="X2419" s="428"/>
      <c r="Y2419" s="416" t="s">
        <v>169</v>
      </c>
      <c r="Z2419" s="426"/>
      <c r="AA2419" s="416" t="s">
        <v>169</v>
      </c>
      <c r="AB2419" s="426"/>
      <c r="AC2419" s="416" t="s">
        <v>169</v>
      </c>
      <c r="AD2419" s="426"/>
      <c r="AE2419" s="478" t="s">
        <v>169</v>
      </c>
      <c r="AF2419" s="477"/>
      <c r="AG2419" s="463" t="s">
        <v>169</v>
      </c>
      <c r="AH2419" s="462"/>
      <c r="AI2419" s="781"/>
      <c r="AJ2419" s="782"/>
      <c r="AK2419" s="792"/>
      <c r="AL2419" s="792"/>
      <c r="AM2419" s="792"/>
      <c r="AN2419" s="792"/>
      <c r="AO2419" s="792"/>
      <c r="AP2419" s="792"/>
    </row>
    <row r="2420" spans="1:42" s="404" customFormat="1" ht="15" hidden="1" customHeight="1" x14ac:dyDescent="0.2">
      <c r="A2420" s="402"/>
      <c r="B2420" s="425" t="s">
        <v>310</v>
      </c>
      <c r="C2420" s="424" t="s">
        <v>802</v>
      </c>
      <c r="D2420" s="423" t="s">
        <v>705</v>
      </c>
      <c r="E2420" s="422" t="s">
        <v>238</v>
      </c>
      <c r="F2420" s="420"/>
      <c r="G2420" s="420"/>
      <c r="H2420" s="419">
        <v>2020</v>
      </c>
      <c r="I2420" s="418"/>
      <c r="J2420" s="418" t="s">
        <v>987</v>
      </c>
      <c r="K2420" s="417" t="s">
        <v>779</v>
      </c>
      <c r="L2420" s="824"/>
      <c r="M2420" s="825"/>
      <c r="N2420" s="792"/>
      <c r="O2420" s="880"/>
      <c r="P2420" s="832"/>
      <c r="Q2420" s="835"/>
      <c r="R2420" s="829"/>
      <c r="S2420" s="416" t="s">
        <v>168</v>
      </c>
      <c r="T2420" s="427"/>
      <c r="U2420" s="416" t="s">
        <v>167</v>
      </c>
      <c r="V2420" s="427"/>
      <c r="W2420" s="816"/>
      <c r="X2420" s="817"/>
      <c r="Y2420" s="416" t="s">
        <v>166</v>
      </c>
      <c r="Z2420" s="426">
        <f>IF(Z2418="",Z2419-Z2417,Z2419-Z2418)</f>
        <v>0</v>
      </c>
      <c r="AA2420" s="416" t="s">
        <v>166</v>
      </c>
      <c r="AB2420" s="426">
        <f>IF(AB2418="",AB2419-AB2417,AB2419-AB2418)</f>
        <v>0</v>
      </c>
      <c r="AC2420" s="416" t="s">
        <v>166</v>
      </c>
      <c r="AD2420" s="426">
        <f>IF(AD2418="",AD2419-AD2417,AD2419-AD2418)</f>
        <v>0</v>
      </c>
      <c r="AE2420" s="478" t="s">
        <v>166</v>
      </c>
      <c r="AF2420" s="477">
        <f>IF(AF2418="",AF2419-AF2417,AF2419-AF2418)</f>
        <v>0</v>
      </c>
      <c r="AG2420" s="463" t="s">
        <v>166</v>
      </c>
      <c r="AH2420" s="462">
        <f>IF(AH2418="",AH2419-AH2417,AH2419-AH2418)</f>
        <v>0</v>
      </c>
      <c r="AI2420" s="781"/>
      <c r="AJ2420" s="782"/>
      <c r="AK2420" s="792"/>
      <c r="AL2420" s="792"/>
      <c r="AM2420" s="792"/>
      <c r="AN2420" s="792"/>
      <c r="AO2420" s="792"/>
      <c r="AP2420" s="792"/>
    </row>
    <row r="2421" spans="1:42" s="404" customFormat="1" ht="15" hidden="1" customHeight="1" x14ac:dyDescent="0.2">
      <c r="A2421" s="402"/>
      <c r="B2421" s="425" t="s">
        <v>310</v>
      </c>
      <c r="C2421" s="424" t="s">
        <v>802</v>
      </c>
      <c r="D2421" s="423" t="s">
        <v>705</v>
      </c>
      <c r="E2421" s="422" t="s">
        <v>238</v>
      </c>
      <c r="F2421" s="420"/>
      <c r="G2421" s="420"/>
      <c r="H2421" s="419">
        <v>2020</v>
      </c>
      <c r="I2421" s="418"/>
      <c r="J2421" s="418" t="s">
        <v>987</v>
      </c>
      <c r="K2421" s="417" t="s">
        <v>779</v>
      </c>
      <c r="L2421" s="824"/>
      <c r="M2421" s="825"/>
      <c r="N2421" s="792"/>
      <c r="O2421" s="880"/>
      <c r="P2421" s="832"/>
      <c r="Q2421" s="835"/>
      <c r="R2421" s="829"/>
      <c r="S2421" s="416" t="s">
        <v>165</v>
      </c>
      <c r="T2421" s="415"/>
      <c r="U2421" s="416" t="s">
        <v>164</v>
      </c>
      <c r="V2421" s="415"/>
      <c r="W2421" s="816"/>
      <c r="X2421" s="817"/>
      <c r="Y2421" s="816"/>
      <c r="Z2421" s="817"/>
      <c r="AA2421" s="816"/>
      <c r="AB2421" s="817"/>
      <c r="AC2421" s="816"/>
      <c r="AD2421" s="817"/>
      <c r="AE2421" s="857"/>
      <c r="AF2421" s="858"/>
      <c r="AG2421" s="781"/>
      <c r="AH2421" s="782"/>
      <c r="AI2421" s="781"/>
      <c r="AJ2421" s="782"/>
      <c r="AK2421" s="792"/>
      <c r="AL2421" s="792"/>
      <c r="AM2421" s="792"/>
      <c r="AN2421" s="792"/>
      <c r="AO2421" s="792"/>
      <c r="AP2421" s="792"/>
    </row>
    <row r="2422" spans="1:42" s="404" customFormat="1" ht="15" hidden="1" customHeight="1" thickBot="1" x14ac:dyDescent="0.25">
      <c r="A2422" s="402"/>
      <c r="B2422" s="414" t="s">
        <v>310</v>
      </c>
      <c r="C2422" s="413" t="s">
        <v>802</v>
      </c>
      <c r="D2422" s="412" t="s">
        <v>705</v>
      </c>
      <c r="E2422" s="411" t="s">
        <v>238</v>
      </c>
      <c r="F2422" s="409"/>
      <c r="G2422" s="409"/>
      <c r="H2422" s="408">
        <v>2020</v>
      </c>
      <c r="I2422" s="407"/>
      <c r="J2422" s="407" t="s">
        <v>987</v>
      </c>
      <c r="K2422" s="495" t="s">
        <v>779</v>
      </c>
      <c r="L2422" s="826"/>
      <c r="M2422" s="827"/>
      <c r="N2422" s="793"/>
      <c r="O2422" s="881"/>
      <c r="P2422" s="833"/>
      <c r="Q2422" s="836"/>
      <c r="R2422" s="830"/>
      <c r="S2422" s="406" t="s">
        <v>158</v>
      </c>
      <c r="T2422" s="451"/>
      <c r="U2422" s="820"/>
      <c r="V2422" s="821"/>
      <c r="W2422" s="818"/>
      <c r="X2422" s="819"/>
      <c r="Y2422" s="818"/>
      <c r="Z2422" s="819"/>
      <c r="AA2422" s="818"/>
      <c r="AB2422" s="819"/>
      <c r="AC2422" s="818"/>
      <c r="AD2422" s="819"/>
      <c r="AE2422" s="859"/>
      <c r="AF2422" s="860"/>
      <c r="AG2422" s="783"/>
      <c r="AH2422" s="784"/>
      <c r="AI2422" s="783"/>
      <c r="AJ2422" s="784"/>
      <c r="AK2422" s="793"/>
      <c r="AL2422" s="793"/>
      <c r="AM2422" s="793"/>
      <c r="AN2422" s="793"/>
      <c r="AO2422" s="793"/>
      <c r="AP2422" s="793"/>
    </row>
    <row r="2423" spans="1:42" s="404" customFormat="1" ht="12.75" hidden="1" customHeight="1" thickTop="1" x14ac:dyDescent="0.2">
      <c r="A2423" s="402"/>
      <c r="B2423" s="445" t="s">
        <v>706</v>
      </c>
      <c r="C2423" s="444" t="s">
        <v>800</v>
      </c>
      <c r="D2423" s="443" t="s">
        <v>705</v>
      </c>
      <c r="E2423" s="442" t="s">
        <v>238</v>
      </c>
      <c r="F2423" s="440"/>
      <c r="G2423" s="440"/>
      <c r="H2423" s="419">
        <v>2020</v>
      </c>
      <c r="I2423" s="418"/>
      <c r="J2423" s="418" t="s">
        <v>987</v>
      </c>
      <c r="K2423" s="439" t="s">
        <v>779</v>
      </c>
      <c r="L2423" s="822" t="s">
        <v>801</v>
      </c>
      <c r="M2423" s="823"/>
      <c r="N2423" s="791" t="s">
        <v>757</v>
      </c>
      <c r="O2423" s="879" t="s">
        <v>781</v>
      </c>
      <c r="P2423" s="831">
        <v>5.99</v>
      </c>
      <c r="Q2423" s="834" t="s">
        <v>218</v>
      </c>
      <c r="R2423" s="828" t="s">
        <v>193</v>
      </c>
      <c r="S2423" s="434" t="s">
        <v>184</v>
      </c>
      <c r="T2423" s="438">
        <v>1797000</v>
      </c>
      <c r="U2423" s="434" t="s">
        <v>183</v>
      </c>
      <c r="V2423" s="437"/>
      <c r="W2423" s="434" t="s">
        <v>182</v>
      </c>
      <c r="X2423" s="436">
        <f>T2423</f>
        <v>1797000</v>
      </c>
      <c r="Y2423" s="434" t="s">
        <v>181</v>
      </c>
      <c r="Z2423" s="435"/>
      <c r="AA2423" s="434" t="s">
        <v>181</v>
      </c>
      <c r="AB2423" s="435"/>
      <c r="AC2423" s="434" t="s">
        <v>181</v>
      </c>
      <c r="AD2423" s="435"/>
      <c r="AE2423" s="480" t="s">
        <v>181</v>
      </c>
      <c r="AF2423" s="479"/>
      <c r="AG2423" s="466" t="s">
        <v>181</v>
      </c>
      <c r="AH2423" s="467"/>
      <c r="AI2423" s="466" t="s">
        <v>180</v>
      </c>
      <c r="AJ2423" s="465"/>
      <c r="AK2423" s="791" t="s">
        <v>776</v>
      </c>
      <c r="AL2423" s="791" t="s">
        <v>776</v>
      </c>
      <c r="AM2423" s="791" t="s">
        <v>776</v>
      </c>
      <c r="AN2423" s="791" t="s">
        <v>776</v>
      </c>
      <c r="AO2423" s="791" t="s">
        <v>776</v>
      </c>
      <c r="AP2423" s="791" t="s">
        <v>776</v>
      </c>
    </row>
    <row r="2424" spans="1:42" s="404" customFormat="1" ht="15" hidden="1" customHeight="1" x14ac:dyDescent="0.2">
      <c r="A2424" s="402"/>
      <c r="B2424" s="425" t="s">
        <v>706</v>
      </c>
      <c r="C2424" s="424" t="s">
        <v>800</v>
      </c>
      <c r="D2424" s="423" t="s">
        <v>705</v>
      </c>
      <c r="E2424" s="422" t="s">
        <v>238</v>
      </c>
      <c r="F2424" s="420"/>
      <c r="G2424" s="420"/>
      <c r="H2424" s="419">
        <v>2020</v>
      </c>
      <c r="I2424" s="418"/>
      <c r="J2424" s="418" t="s">
        <v>987</v>
      </c>
      <c r="K2424" s="417" t="s">
        <v>779</v>
      </c>
      <c r="L2424" s="824"/>
      <c r="M2424" s="825"/>
      <c r="N2424" s="792"/>
      <c r="O2424" s="880"/>
      <c r="P2424" s="832"/>
      <c r="Q2424" s="835"/>
      <c r="R2424" s="829"/>
      <c r="S2424" s="416" t="s">
        <v>179</v>
      </c>
      <c r="T2424" s="432"/>
      <c r="U2424" s="416" t="s">
        <v>177</v>
      </c>
      <c r="V2424" s="415"/>
      <c r="W2424" s="416" t="s">
        <v>176</v>
      </c>
      <c r="X2424" s="428">
        <f>X2423</f>
        <v>1797000</v>
      </c>
      <c r="Y2424" s="416" t="s">
        <v>175</v>
      </c>
      <c r="Z2424" s="426"/>
      <c r="AA2424" s="416" t="s">
        <v>175</v>
      </c>
      <c r="AB2424" s="426"/>
      <c r="AC2424" s="416" t="s">
        <v>175</v>
      </c>
      <c r="AD2424" s="426"/>
      <c r="AE2424" s="478" t="s">
        <v>175</v>
      </c>
      <c r="AF2424" s="477"/>
      <c r="AG2424" s="463" t="s">
        <v>175</v>
      </c>
      <c r="AH2424" s="462"/>
      <c r="AI2424" s="463" t="s">
        <v>174</v>
      </c>
      <c r="AJ2424" s="464"/>
      <c r="AK2424" s="792"/>
      <c r="AL2424" s="792"/>
      <c r="AM2424" s="792"/>
      <c r="AN2424" s="792"/>
      <c r="AO2424" s="792"/>
      <c r="AP2424" s="792"/>
    </row>
    <row r="2425" spans="1:42" s="404" customFormat="1" ht="13.5" hidden="1" thickTop="1" x14ac:dyDescent="0.2">
      <c r="A2425" s="402"/>
      <c r="B2425" s="425" t="s">
        <v>706</v>
      </c>
      <c r="C2425" s="424" t="s">
        <v>800</v>
      </c>
      <c r="D2425" s="423" t="s">
        <v>705</v>
      </c>
      <c r="E2425" s="422" t="s">
        <v>238</v>
      </c>
      <c r="F2425" s="420"/>
      <c r="G2425" s="420"/>
      <c r="H2425" s="419">
        <v>2020</v>
      </c>
      <c r="I2425" s="418"/>
      <c r="J2425" s="418" t="s">
        <v>987</v>
      </c>
      <c r="K2425" s="417" t="s">
        <v>779</v>
      </c>
      <c r="L2425" s="824"/>
      <c r="M2425" s="825"/>
      <c r="N2425" s="792"/>
      <c r="O2425" s="880"/>
      <c r="P2425" s="832"/>
      <c r="Q2425" s="835"/>
      <c r="R2425" s="829"/>
      <c r="S2425" s="416" t="s">
        <v>173</v>
      </c>
      <c r="T2425" s="429" t="s">
        <v>192</v>
      </c>
      <c r="U2425" s="416" t="s">
        <v>171</v>
      </c>
      <c r="V2425" s="427"/>
      <c r="W2425" s="416" t="s">
        <v>170</v>
      </c>
      <c r="X2425" s="428"/>
      <c r="Y2425" s="416" t="s">
        <v>169</v>
      </c>
      <c r="Z2425" s="426"/>
      <c r="AA2425" s="416" t="s">
        <v>169</v>
      </c>
      <c r="AB2425" s="426"/>
      <c r="AC2425" s="416" t="s">
        <v>169</v>
      </c>
      <c r="AD2425" s="426"/>
      <c r="AE2425" s="478" t="s">
        <v>169</v>
      </c>
      <c r="AF2425" s="477"/>
      <c r="AG2425" s="463" t="s">
        <v>169</v>
      </c>
      <c r="AH2425" s="462"/>
      <c r="AI2425" s="781"/>
      <c r="AJ2425" s="782"/>
      <c r="AK2425" s="792"/>
      <c r="AL2425" s="792"/>
      <c r="AM2425" s="792"/>
      <c r="AN2425" s="792"/>
      <c r="AO2425" s="792"/>
      <c r="AP2425" s="792"/>
    </row>
    <row r="2426" spans="1:42" s="404" customFormat="1" ht="15" hidden="1" customHeight="1" x14ac:dyDescent="0.2">
      <c r="A2426" s="402"/>
      <c r="B2426" s="425" t="s">
        <v>706</v>
      </c>
      <c r="C2426" s="424" t="s">
        <v>800</v>
      </c>
      <c r="D2426" s="423" t="s">
        <v>705</v>
      </c>
      <c r="E2426" s="422" t="s">
        <v>238</v>
      </c>
      <c r="F2426" s="420"/>
      <c r="G2426" s="420"/>
      <c r="H2426" s="419">
        <v>2020</v>
      </c>
      <c r="I2426" s="418"/>
      <c r="J2426" s="418" t="s">
        <v>987</v>
      </c>
      <c r="K2426" s="417" t="s">
        <v>779</v>
      </c>
      <c r="L2426" s="824"/>
      <c r="M2426" s="825"/>
      <c r="N2426" s="792"/>
      <c r="O2426" s="880"/>
      <c r="P2426" s="832"/>
      <c r="Q2426" s="835"/>
      <c r="R2426" s="829"/>
      <c r="S2426" s="416" t="s">
        <v>168</v>
      </c>
      <c r="T2426" s="427"/>
      <c r="U2426" s="416" t="s">
        <v>167</v>
      </c>
      <c r="V2426" s="427"/>
      <c r="W2426" s="816"/>
      <c r="X2426" s="817"/>
      <c r="Y2426" s="416" t="s">
        <v>166</v>
      </c>
      <c r="Z2426" s="426">
        <f>IF(Z2424="",Z2425-Z2423,Z2425-Z2424)</f>
        <v>0</v>
      </c>
      <c r="AA2426" s="416" t="s">
        <v>166</v>
      </c>
      <c r="AB2426" s="426">
        <f>IF(AB2424="",AB2425-AB2423,AB2425-AB2424)</f>
        <v>0</v>
      </c>
      <c r="AC2426" s="416" t="s">
        <v>166</v>
      </c>
      <c r="AD2426" s="426">
        <f>IF(AD2424="",AD2425-AD2423,AD2425-AD2424)</f>
        <v>0</v>
      </c>
      <c r="AE2426" s="478" t="s">
        <v>166</v>
      </c>
      <c r="AF2426" s="477">
        <f>IF(AF2424="",AF2425-AF2423,AF2425-AF2424)</f>
        <v>0</v>
      </c>
      <c r="AG2426" s="463" t="s">
        <v>166</v>
      </c>
      <c r="AH2426" s="462">
        <f>IF(AH2424="",AH2425-AH2423,AH2425-AH2424)</f>
        <v>0</v>
      </c>
      <c r="AI2426" s="781"/>
      <c r="AJ2426" s="782"/>
      <c r="AK2426" s="792"/>
      <c r="AL2426" s="792"/>
      <c r="AM2426" s="792"/>
      <c r="AN2426" s="792"/>
      <c r="AO2426" s="792"/>
      <c r="AP2426" s="792"/>
    </row>
    <row r="2427" spans="1:42" s="404" customFormat="1" ht="15" hidden="1" customHeight="1" x14ac:dyDescent="0.2">
      <c r="A2427" s="402"/>
      <c r="B2427" s="425" t="s">
        <v>706</v>
      </c>
      <c r="C2427" s="424" t="s">
        <v>800</v>
      </c>
      <c r="D2427" s="423" t="s">
        <v>705</v>
      </c>
      <c r="E2427" s="422" t="s">
        <v>238</v>
      </c>
      <c r="F2427" s="420"/>
      <c r="G2427" s="420"/>
      <c r="H2427" s="419">
        <v>2020</v>
      </c>
      <c r="I2427" s="418"/>
      <c r="J2427" s="418" t="s">
        <v>987</v>
      </c>
      <c r="K2427" s="417" t="s">
        <v>779</v>
      </c>
      <c r="L2427" s="824"/>
      <c r="M2427" s="825"/>
      <c r="N2427" s="792"/>
      <c r="O2427" s="880"/>
      <c r="P2427" s="832"/>
      <c r="Q2427" s="835"/>
      <c r="R2427" s="829"/>
      <c r="S2427" s="416" t="s">
        <v>165</v>
      </c>
      <c r="T2427" s="415"/>
      <c r="U2427" s="416" t="s">
        <v>164</v>
      </c>
      <c r="V2427" s="415"/>
      <c r="W2427" s="816"/>
      <c r="X2427" s="817"/>
      <c r="Y2427" s="816"/>
      <c r="Z2427" s="817"/>
      <c r="AA2427" s="816"/>
      <c r="AB2427" s="817"/>
      <c r="AC2427" s="816"/>
      <c r="AD2427" s="817"/>
      <c r="AE2427" s="857"/>
      <c r="AF2427" s="858"/>
      <c r="AG2427" s="781"/>
      <c r="AH2427" s="782"/>
      <c r="AI2427" s="781"/>
      <c r="AJ2427" s="782"/>
      <c r="AK2427" s="792"/>
      <c r="AL2427" s="792"/>
      <c r="AM2427" s="792"/>
      <c r="AN2427" s="792"/>
      <c r="AO2427" s="792"/>
      <c r="AP2427" s="792"/>
    </row>
    <row r="2428" spans="1:42" s="404" customFormat="1" ht="15" hidden="1" customHeight="1" thickBot="1" x14ac:dyDescent="0.25">
      <c r="A2428" s="402"/>
      <c r="B2428" s="414" t="s">
        <v>706</v>
      </c>
      <c r="C2428" s="413" t="s">
        <v>800</v>
      </c>
      <c r="D2428" s="412" t="s">
        <v>705</v>
      </c>
      <c r="E2428" s="411" t="s">
        <v>238</v>
      </c>
      <c r="F2428" s="409"/>
      <c r="G2428" s="409"/>
      <c r="H2428" s="408">
        <v>2020</v>
      </c>
      <c r="I2428" s="407"/>
      <c r="J2428" s="407" t="s">
        <v>987</v>
      </c>
      <c r="K2428" s="495" t="s">
        <v>779</v>
      </c>
      <c r="L2428" s="826"/>
      <c r="M2428" s="827"/>
      <c r="N2428" s="793"/>
      <c r="O2428" s="881"/>
      <c r="P2428" s="833"/>
      <c r="Q2428" s="836"/>
      <c r="R2428" s="830"/>
      <c r="S2428" s="406" t="s">
        <v>158</v>
      </c>
      <c r="T2428" s="451"/>
      <c r="U2428" s="820"/>
      <c r="V2428" s="821"/>
      <c r="W2428" s="818"/>
      <c r="X2428" s="819"/>
      <c r="Y2428" s="818"/>
      <c r="Z2428" s="819"/>
      <c r="AA2428" s="818"/>
      <c r="AB2428" s="819"/>
      <c r="AC2428" s="818"/>
      <c r="AD2428" s="819"/>
      <c r="AE2428" s="859"/>
      <c r="AF2428" s="860"/>
      <c r="AG2428" s="783"/>
      <c r="AH2428" s="784"/>
      <c r="AI2428" s="783"/>
      <c r="AJ2428" s="784"/>
      <c r="AK2428" s="793"/>
      <c r="AL2428" s="793"/>
      <c r="AM2428" s="793"/>
      <c r="AN2428" s="793"/>
      <c r="AO2428" s="793"/>
      <c r="AP2428" s="793"/>
    </row>
    <row r="2429" spans="1:42" s="404" customFormat="1" ht="12.75" hidden="1" customHeight="1" thickTop="1" x14ac:dyDescent="0.2">
      <c r="A2429" s="402"/>
      <c r="B2429" s="445" t="s">
        <v>706</v>
      </c>
      <c r="C2429" s="444" t="s">
        <v>798</v>
      </c>
      <c r="D2429" s="443" t="s">
        <v>705</v>
      </c>
      <c r="E2429" s="442" t="s">
        <v>238</v>
      </c>
      <c r="F2429" s="440"/>
      <c r="G2429" s="440"/>
      <c r="H2429" s="419">
        <v>2020</v>
      </c>
      <c r="I2429" s="418"/>
      <c r="J2429" s="418" t="s">
        <v>987</v>
      </c>
      <c r="K2429" s="439" t="s">
        <v>779</v>
      </c>
      <c r="L2429" s="822" t="s">
        <v>799</v>
      </c>
      <c r="M2429" s="823"/>
      <c r="N2429" s="791" t="s">
        <v>757</v>
      </c>
      <c r="O2429" s="879" t="s">
        <v>781</v>
      </c>
      <c r="P2429" s="831">
        <v>11.6</v>
      </c>
      <c r="Q2429" s="834" t="s">
        <v>218</v>
      </c>
      <c r="R2429" s="828" t="s">
        <v>193</v>
      </c>
      <c r="S2429" s="434" t="s">
        <v>184</v>
      </c>
      <c r="T2429" s="438">
        <v>3480000</v>
      </c>
      <c r="U2429" s="434" t="s">
        <v>183</v>
      </c>
      <c r="V2429" s="437"/>
      <c r="W2429" s="434" t="s">
        <v>182</v>
      </c>
      <c r="X2429" s="436">
        <f>T2429</f>
        <v>3480000</v>
      </c>
      <c r="Y2429" s="434" t="s">
        <v>181</v>
      </c>
      <c r="Z2429" s="435"/>
      <c r="AA2429" s="434" t="s">
        <v>181</v>
      </c>
      <c r="AB2429" s="435"/>
      <c r="AC2429" s="434" t="s">
        <v>181</v>
      </c>
      <c r="AD2429" s="435"/>
      <c r="AE2429" s="480" t="s">
        <v>181</v>
      </c>
      <c r="AF2429" s="479"/>
      <c r="AG2429" s="466" t="s">
        <v>181</v>
      </c>
      <c r="AH2429" s="467"/>
      <c r="AI2429" s="466" t="s">
        <v>180</v>
      </c>
      <c r="AJ2429" s="465"/>
      <c r="AK2429" s="791" t="s">
        <v>776</v>
      </c>
      <c r="AL2429" s="791" t="s">
        <v>776</v>
      </c>
      <c r="AM2429" s="791" t="s">
        <v>776</v>
      </c>
      <c r="AN2429" s="791" t="s">
        <v>776</v>
      </c>
      <c r="AO2429" s="791" t="s">
        <v>776</v>
      </c>
      <c r="AP2429" s="791" t="s">
        <v>776</v>
      </c>
    </row>
    <row r="2430" spans="1:42" s="404" customFormat="1" ht="15" hidden="1" customHeight="1" x14ac:dyDescent="0.2">
      <c r="A2430" s="402"/>
      <c r="B2430" s="425" t="s">
        <v>706</v>
      </c>
      <c r="C2430" s="424" t="s">
        <v>798</v>
      </c>
      <c r="D2430" s="423" t="s">
        <v>705</v>
      </c>
      <c r="E2430" s="422" t="s">
        <v>238</v>
      </c>
      <c r="F2430" s="420"/>
      <c r="G2430" s="420"/>
      <c r="H2430" s="419">
        <v>2020</v>
      </c>
      <c r="I2430" s="418"/>
      <c r="J2430" s="418" t="s">
        <v>987</v>
      </c>
      <c r="K2430" s="417" t="s">
        <v>779</v>
      </c>
      <c r="L2430" s="824"/>
      <c r="M2430" s="825"/>
      <c r="N2430" s="792"/>
      <c r="O2430" s="880"/>
      <c r="P2430" s="832"/>
      <c r="Q2430" s="835"/>
      <c r="R2430" s="829"/>
      <c r="S2430" s="416" t="s">
        <v>179</v>
      </c>
      <c r="T2430" s="432"/>
      <c r="U2430" s="416" t="s">
        <v>177</v>
      </c>
      <c r="V2430" s="415"/>
      <c r="W2430" s="416" t="s">
        <v>176</v>
      </c>
      <c r="X2430" s="428">
        <f>X2429</f>
        <v>3480000</v>
      </c>
      <c r="Y2430" s="416" t="s">
        <v>175</v>
      </c>
      <c r="Z2430" s="426"/>
      <c r="AA2430" s="416" t="s">
        <v>175</v>
      </c>
      <c r="AB2430" s="426"/>
      <c r="AC2430" s="416" t="s">
        <v>175</v>
      </c>
      <c r="AD2430" s="426"/>
      <c r="AE2430" s="478" t="s">
        <v>175</v>
      </c>
      <c r="AF2430" s="477"/>
      <c r="AG2430" s="463" t="s">
        <v>175</v>
      </c>
      <c r="AH2430" s="462"/>
      <c r="AI2430" s="463" t="s">
        <v>174</v>
      </c>
      <c r="AJ2430" s="464"/>
      <c r="AK2430" s="792"/>
      <c r="AL2430" s="792"/>
      <c r="AM2430" s="792"/>
      <c r="AN2430" s="792"/>
      <c r="AO2430" s="792"/>
      <c r="AP2430" s="792"/>
    </row>
    <row r="2431" spans="1:42" s="404" customFormat="1" ht="13.5" hidden="1" thickTop="1" x14ac:dyDescent="0.2">
      <c r="A2431" s="402"/>
      <c r="B2431" s="425" t="s">
        <v>706</v>
      </c>
      <c r="C2431" s="424" t="s">
        <v>798</v>
      </c>
      <c r="D2431" s="423" t="s">
        <v>705</v>
      </c>
      <c r="E2431" s="422" t="s">
        <v>238</v>
      </c>
      <c r="F2431" s="420"/>
      <c r="G2431" s="420"/>
      <c r="H2431" s="419">
        <v>2020</v>
      </c>
      <c r="I2431" s="418"/>
      <c r="J2431" s="418" t="s">
        <v>987</v>
      </c>
      <c r="K2431" s="417" t="s">
        <v>779</v>
      </c>
      <c r="L2431" s="824"/>
      <c r="M2431" s="825"/>
      <c r="N2431" s="792"/>
      <c r="O2431" s="880"/>
      <c r="P2431" s="832"/>
      <c r="Q2431" s="835"/>
      <c r="R2431" s="829"/>
      <c r="S2431" s="416" t="s">
        <v>173</v>
      </c>
      <c r="T2431" s="429" t="s">
        <v>192</v>
      </c>
      <c r="U2431" s="416" t="s">
        <v>171</v>
      </c>
      <c r="V2431" s="427"/>
      <c r="W2431" s="416" t="s">
        <v>170</v>
      </c>
      <c r="X2431" s="428"/>
      <c r="Y2431" s="416" t="s">
        <v>169</v>
      </c>
      <c r="Z2431" s="426"/>
      <c r="AA2431" s="416" t="s">
        <v>169</v>
      </c>
      <c r="AB2431" s="426"/>
      <c r="AC2431" s="416" t="s">
        <v>169</v>
      </c>
      <c r="AD2431" s="426"/>
      <c r="AE2431" s="478" t="s">
        <v>169</v>
      </c>
      <c r="AF2431" s="477"/>
      <c r="AG2431" s="463" t="s">
        <v>169</v>
      </c>
      <c r="AH2431" s="462"/>
      <c r="AI2431" s="781"/>
      <c r="AJ2431" s="782"/>
      <c r="AK2431" s="792"/>
      <c r="AL2431" s="792"/>
      <c r="AM2431" s="792"/>
      <c r="AN2431" s="792"/>
      <c r="AO2431" s="792"/>
      <c r="AP2431" s="792"/>
    </row>
    <row r="2432" spans="1:42" s="404" customFormat="1" ht="15" hidden="1" customHeight="1" x14ac:dyDescent="0.2">
      <c r="A2432" s="402"/>
      <c r="B2432" s="425" t="s">
        <v>706</v>
      </c>
      <c r="C2432" s="424" t="s">
        <v>798</v>
      </c>
      <c r="D2432" s="423" t="s">
        <v>705</v>
      </c>
      <c r="E2432" s="422" t="s">
        <v>238</v>
      </c>
      <c r="F2432" s="420"/>
      <c r="G2432" s="420"/>
      <c r="H2432" s="419">
        <v>2020</v>
      </c>
      <c r="I2432" s="418"/>
      <c r="J2432" s="418" t="s">
        <v>987</v>
      </c>
      <c r="K2432" s="417" t="s">
        <v>779</v>
      </c>
      <c r="L2432" s="824"/>
      <c r="M2432" s="825"/>
      <c r="N2432" s="792"/>
      <c r="O2432" s="880"/>
      <c r="P2432" s="832"/>
      <c r="Q2432" s="835"/>
      <c r="R2432" s="829"/>
      <c r="S2432" s="416" t="s">
        <v>168</v>
      </c>
      <c r="T2432" s="427"/>
      <c r="U2432" s="416" t="s">
        <v>167</v>
      </c>
      <c r="V2432" s="427"/>
      <c r="W2432" s="816"/>
      <c r="X2432" s="817"/>
      <c r="Y2432" s="416" t="s">
        <v>166</v>
      </c>
      <c r="Z2432" s="426">
        <f>IF(Z2430="",Z2431-Z2429,Z2431-Z2430)</f>
        <v>0</v>
      </c>
      <c r="AA2432" s="416" t="s">
        <v>166</v>
      </c>
      <c r="AB2432" s="426">
        <f>IF(AB2430="",AB2431-AB2429,AB2431-AB2430)</f>
        <v>0</v>
      </c>
      <c r="AC2432" s="416" t="s">
        <v>166</v>
      </c>
      <c r="AD2432" s="426">
        <f>IF(AD2430="",AD2431-AD2429,AD2431-AD2430)</f>
        <v>0</v>
      </c>
      <c r="AE2432" s="478" t="s">
        <v>166</v>
      </c>
      <c r="AF2432" s="477">
        <f>IF(AF2430="",AF2431-AF2429,AF2431-AF2430)</f>
        <v>0</v>
      </c>
      <c r="AG2432" s="463" t="s">
        <v>166</v>
      </c>
      <c r="AH2432" s="462">
        <f>IF(AH2430="",AH2431-AH2429,AH2431-AH2430)</f>
        <v>0</v>
      </c>
      <c r="AI2432" s="781"/>
      <c r="AJ2432" s="782"/>
      <c r="AK2432" s="792"/>
      <c r="AL2432" s="792"/>
      <c r="AM2432" s="792"/>
      <c r="AN2432" s="792"/>
      <c r="AO2432" s="792"/>
      <c r="AP2432" s="792"/>
    </row>
    <row r="2433" spans="1:42" s="404" customFormat="1" ht="15" hidden="1" customHeight="1" x14ac:dyDescent="0.2">
      <c r="A2433" s="402"/>
      <c r="B2433" s="425" t="s">
        <v>706</v>
      </c>
      <c r="C2433" s="424" t="s">
        <v>798</v>
      </c>
      <c r="D2433" s="423" t="s">
        <v>705</v>
      </c>
      <c r="E2433" s="422" t="s">
        <v>238</v>
      </c>
      <c r="F2433" s="420"/>
      <c r="G2433" s="420"/>
      <c r="H2433" s="419">
        <v>2020</v>
      </c>
      <c r="I2433" s="418"/>
      <c r="J2433" s="418" t="s">
        <v>987</v>
      </c>
      <c r="K2433" s="417" t="s">
        <v>779</v>
      </c>
      <c r="L2433" s="824"/>
      <c r="M2433" s="825"/>
      <c r="N2433" s="792"/>
      <c r="O2433" s="880"/>
      <c r="P2433" s="832"/>
      <c r="Q2433" s="835"/>
      <c r="R2433" s="829"/>
      <c r="S2433" s="416" t="s">
        <v>165</v>
      </c>
      <c r="T2433" s="415"/>
      <c r="U2433" s="416" t="s">
        <v>164</v>
      </c>
      <c r="V2433" s="415"/>
      <c r="W2433" s="816"/>
      <c r="X2433" s="817"/>
      <c r="Y2433" s="816"/>
      <c r="Z2433" s="817"/>
      <c r="AA2433" s="816"/>
      <c r="AB2433" s="817"/>
      <c r="AC2433" s="816"/>
      <c r="AD2433" s="817"/>
      <c r="AE2433" s="857"/>
      <c r="AF2433" s="858"/>
      <c r="AG2433" s="781"/>
      <c r="AH2433" s="782"/>
      <c r="AI2433" s="781"/>
      <c r="AJ2433" s="782"/>
      <c r="AK2433" s="792"/>
      <c r="AL2433" s="792"/>
      <c r="AM2433" s="792"/>
      <c r="AN2433" s="792"/>
      <c r="AO2433" s="792"/>
      <c r="AP2433" s="792"/>
    </row>
    <row r="2434" spans="1:42" s="404" customFormat="1" ht="15" hidden="1" customHeight="1" thickBot="1" x14ac:dyDescent="0.25">
      <c r="A2434" s="402"/>
      <c r="B2434" s="414" t="s">
        <v>706</v>
      </c>
      <c r="C2434" s="413" t="s">
        <v>798</v>
      </c>
      <c r="D2434" s="412" t="s">
        <v>705</v>
      </c>
      <c r="E2434" s="411" t="s">
        <v>238</v>
      </c>
      <c r="F2434" s="409"/>
      <c r="G2434" s="409"/>
      <c r="H2434" s="408">
        <v>2020</v>
      </c>
      <c r="I2434" s="407"/>
      <c r="J2434" s="407" t="s">
        <v>987</v>
      </c>
      <c r="K2434" s="495" t="s">
        <v>779</v>
      </c>
      <c r="L2434" s="826"/>
      <c r="M2434" s="827"/>
      <c r="N2434" s="793"/>
      <c r="O2434" s="881"/>
      <c r="P2434" s="833"/>
      <c r="Q2434" s="836"/>
      <c r="R2434" s="830"/>
      <c r="S2434" s="406" t="s">
        <v>158</v>
      </c>
      <c r="T2434" s="451"/>
      <c r="U2434" s="820"/>
      <c r="V2434" s="821"/>
      <c r="W2434" s="818"/>
      <c r="X2434" s="819"/>
      <c r="Y2434" s="818"/>
      <c r="Z2434" s="819"/>
      <c r="AA2434" s="818"/>
      <c r="AB2434" s="819"/>
      <c r="AC2434" s="818"/>
      <c r="AD2434" s="819"/>
      <c r="AE2434" s="859"/>
      <c r="AF2434" s="860"/>
      <c r="AG2434" s="783"/>
      <c r="AH2434" s="784"/>
      <c r="AI2434" s="783"/>
      <c r="AJ2434" s="784"/>
      <c r="AK2434" s="793"/>
      <c r="AL2434" s="793"/>
      <c r="AM2434" s="793"/>
      <c r="AN2434" s="793"/>
      <c r="AO2434" s="793"/>
      <c r="AP2434" s="793"/>
    </row>
    <row r="2435" spans="1:42" s="404" customFormat="1" ht="12.75" hidden="1" customHeight="1" thickTop="1" x14ac:dyDescent="0.2">
      <c r="A2435" s="402"/>
      <c r="B2435" s="445" t="s">
        <v>706</v>
      </c>
      <c r="C2435" s="444" t="s">
        <v>796</v>
      </c>
      <c r="D2435" s="443" t="s">
        <v>705</v>
      </c>
      <c r="E2435" s="442" t="s">
        <v>238</v>
      </c>
      <c r="F2435" s="440"/>
      <c r="G2435" s="440"/>
      <c r="H2435" s="419">
        <v>2020</v>
      </c>
      <c r="I2435" s="418"/>
      <c r="J2435" s="418" t="s">
        <v>987</v>
      </c>
      <c r="K2435" s="439" t="s">
        <v>779</v>
      </c>
      <c r="L2435" s="822" t="s">
        <v>797</v>
      </c>
      <c r="M2435" s="823"/>
      <c r="N2435" s="791" t="s">
        <v>757</v>
      </c>
      <c r="O2435" s="879" t="s">
        <v>781</v>
      </c>
      <c r="P2435" s="831">
        <v>23.9</v>
      </c>
      <c r="Q2435" s="834" t="s">
        <v>218</v>
      </c>
      <c r="R2435" s="828" t="s">
        <v>193</v>
      </c>
      <c r="S2435" s="434" t="s">
        <v>184</v>
      </c>
      <c r="T2435" s="438">
        <v>7170000</v>
      </c>
      <c r="U2435" s="434" t="s">
        <v>183</v>
      </c>
      <c r="V2435" s="437"/>
      <c r="W2435" s="434" t="s">
        <v>182</v>
      </c>
      <c r="X2435" s="436">
        <f>T2435</f>
        <v>7170000</v>
      </c>
      <c r="Y2435" s="434" t="s">
        <v>181</v>
      </c>
      <c r="Z2435" s="435"/>
      <c r="AA2435" s="434" t="s">
        <v>181</v>
      </c>
      <c r="AB2435" s="435"/>
      <c r="AC2435" s="434" t="s">
        <v>181</v>
      </c>
      <c r="AD2435" s="435"/>
      <c r="AE2435" s="480" t="s">
        <v>181</v>
      </c>
      <c r="AF2435" s="479"/>
      <c r="AG2435" s="466" t="s">
        <v>181</v>
      </c>
      <c r="AH2435" s="467"/>
      <c r="AI2435" s="466" t="s">
        <v>180</v>
      </c>
      <c r="AJ2435" s="465"/>
      <c r="AK2435" s="791" t="s">
        <v>776</v>
      </c>
      <c r="AL2435" s="791" t="s">
        <v>776</v>
      </c>
      <c r="AM2435" s="791" t="s">
        <v>776</v>
      </c>
      <c r="AN2435" s="791" t="s">
        <v>776</v>
      </c>
      <c r="AO2435" s="791" t="s">
        <v>776</v>
      </c>
      <c r="AP2435" s="791" t="s">
        <v>776</v>
      </c>
    </row>
    <row r="2436" spans="1:42" s="404" customFormat="1" ht="15" hidden="1" customHeight="1" x14ac:dyDescent="0.2">
      <c r="A2436" s="402"/>
      <c r="B2436" s="425" t="s">
        <v>706</v>
      </c>
      <c r="C2436" s="424" t="s">
        <v>796</v>
      </c>
      <c r="D2436" s="423" t="s">
        <v>705</v>
      </c>
      <c r="E2436" s="422" t="s">
        <v>238</v>
      </c>
      <c r="F2436" s="420"/>
      <c r="G2436" s="420"/>
      <c r="H2436" s="419">
        <v>2020</v>
      </c>
      <c r="I2436" s="418"/>
      <c r="J2436" s="418" t="s">
        <v>987</v>
      </c>
      <c r="K2436" s="417" t="s">
        <v>779</v>
      </c>
      <c r="L2436" s="824"/>
      <c r="M2436" s="825"/>
      <c r="N2436" s="792"/>
      <c r="O2436" s="880"/>
      <c r="P2436" s="832"/>
      <c r="Q2436" s="835"/>
      <c r="R2436" s="829"/>
      <c r="S2436" s="416" t="s">
        <v>179</v>
      </c>
      <c r="T2436" s="432"/>
      <c r="U2436" s="416" t="s">
        <v>177</v>
      </c>
      <c r="V2436" s="415"/>
      <c r="W2436" s="416" t="s">
        <v>176</v>
      </c>
      <c r="X2436" s="428">
        <f>X2435</f>
        <v>7170000</v>
      </c>
      <c r="Y2436" s="416" t="s">
        <v>175</v>
      </c>
      <c r="Z2436" s="426"/>
      <c r="AA2436" s="416" t="s">
        <v>175</v>
      </c>
      <c r="AB2436" s="426"/>
      <c r="AC2436" s="416" t="s">
        <v>175</v>
      </c>
      <c r="AD2436" s="426"/>
      <c r="AE2436" s="478" t="s">
        <v>175</v>
      </c>
      <c r="AF2436" s="477"/>
      <c r="AG2436" s="463" t="s">
        <v>175</v>
      </c>
      <c r="AH2436" s="462"/>
      <c r="AI2436" s="463" t="s">
        <v>174</v>
      </c>
      <c r="AJ2436" s="464"/>
      <c r="AK2436" s="792"/>
      <c r="AL2436" s="792"/>
      <c r="AM2436" s="792"/>
      <c r="AN2436" s="792"/>
      <c r="AO2436" s="792"/>
      <c r="AP2436" s="792"/>
    </row>
    <row r="2437" spans="1:42" s="404" customFormat="1" ht="13.5" hidden="1" thickTop="1" x14ac:dyDescent="0.2">
      <c r="A2437" s="402"/>
      <c r="B2437" s="425" t="s">
        <v>706</v>
      </c>
      <c r="C2437" s="424" t="s">
        <v>796</v>
      </c>
      <c r="D2437" s="423" t="s">
        <v>705</v>
      </c>
      <c r="E2437" s="422" t="s">
        <v>238</v>
      </c>
      <c r="F2437" s="420"/>
      <c r="G2437" s="420"/>
      <c r="H2437" s="419">
        <v>2020</v>
      </c>
      <c r="I2437" s="418"/>
      <c r="J2437" s="418" t="s">
        <v>987</v>
      </c>
      <c r="K2437" s="417" t="s">
        <v>779</v>
      </c>
      <c r="L2437" s="824"/>
      <c r="M2437" s="825"/>
      <c r="N2437" s="792"/>
      <c r="O2437" s="880"/>
      <c r="P2437" s="832"/>
      <c r="Q2437" s="835"/>
      <c r="R2437" s="829"/>
      <c r="S2437" s="416" t="s">
        <v>173</v>
      </c>
      <c r="T2437" s="429" t="s">
        <v>192</v>
      </c>
      <c r="U2437" s="416" t="s">
        <v>171</v>
      </c>
      <c r="V2437" s="427"/>
      <c r="W2437" s="416" t="s">
        <v>170</v>
      </c>
      <c r="X2437" s="428"/>
      <c r="Y2437" s="416" t="s">
        <v>169</v>
      </c>
      <c r="Z2437" s="426"/>
      <c r="AA2437" s="416" t="s">
        <v>169</v>
      </c>
      <c r="AB2437" s="426"/>
      <c r="AC2437" s="416" t="s">
        <v>169</v>
      </c>
      <c r="AD2437" s="426"/>
      <c r="AE2437" s="478" t="s">
        <v>169</v>
      </c>
      <c r="AF2437" s="477"/>
      <c r="AG2437" s="463" t="s">
        <v>169</v>
      </c>
      <c r="AH2437" s="462"/>
      <c r="AI2437" s="781"/>
      <c r="AJ2437" s="782"/>
      <c r="AK2437" s="792"/>
      <c r="AL2437" s="792"/>
      <c r="AM2437" s="792"/>
      <c r="AN2437" s="792"/>
      <c r="AO2437" s="792"/>
      <c r="AP2437" s="792"/>
    </row>
    <row r="2438" spans="1:42" s="404" customFormat="1" ht="15" hidden="1" customHeight="1" x14ac:dyDescent="0.2">
      <c r="A2438" s="402"/>
      <c r="B2438" s="425" t="s">
        <v>706</v>
      </c>
      <c r="C2438" s="424" t="s">
        <v>796</v>
      </c>
      <c r="D2438" s="423" t="s">
        <v>705</v>
      </c>
      <c r="E2438" s="422" t="s">
        <v>238</v>
      </c>
      <c r="F2438" s="420"/>
      <c r="G2438" s="420"/>
      <c r="H2438" s="419">
        <v>2020</v>
      </c>
      <c r="I2438" s="418"/>
      <c r="J2438" s="418" t="s">
        <v>987</v>
      </c>
      <c r="K2438" s="417" t="s">
        <v>779</v>
      </c>
      <c r="L2438" s="824"/>
      <c r="M2438" s="825"/>
      <c r="N2438" s="792"/>
      <c r="O2438" s="880"/>
      <c r="P2438" s="832"/>
      <c r="Q2438" s="835"/>
      <c r="R2438" s="829"/>
      <c r="S2438" s="416" t="s">
        <v>168</v>
      </c>
      <c r="T2438" s="427"/>
      <c r="U2438" s="416" t="s">
        <v>167</v>
      </c>
      <c r="V2438" s="427"/>
      <c r="W2438" s="816"/>
      <c r="X2438" s="817"/>
      <c r="Y2438" s="416" t="s">
        <v>166</v>
      </c>
      <c r="Z2438" s="426">
        <f>IF(Z2436="",Z2437-Z2435,Z2437-Z2436)</f>
        <v>0</v>
      </c>
      <c r="AA2438" s="416" t="s">
        <v>166</v>
      </c>
      <c r="AB2438" s="426">
        <f>IF(AB2436="",AB2437-AB2435,AB2437-AB2436)</f>
        <v>0</v>
      </c>
      <c r="AC2438" s="416" t="s">
        <v>166</v>
      </c>
      <c r="AD2438" s="426">
        <f>IF(AD2436="",AD2437-AD2435,AD2437-AD2436)</f>
        <v>0</v>
      </c>
      <c r="AE2438" s="478" t="s">
        <v>166</v>
      </c>
      <c r="AF2438" s="477">
        <f>IF(AF2436="",AF2437-AF2435,AF2437-AF2436)</f>
        <v>0</v>
      </c>
      <c r="AG2438" s="463" t="s">
        <v>166</v>
      </c>
      <c r="AH2438" s="462">
        <f>IF(AH2436="",AH2437-AH2435,AH2437-AH2436)</f>
        <v>0</v>
      </c>
      <c r="AI2438" s="781"/>
      <c r="AJ2438" s="782"/>
      <c r="AK2438" s="792"/>
      <c r="AL2438" s="792"/>
      <c r="AM2438" s="792"/>
      <c r="AN2438" s="792"/>
      <c r="AO2438" s="792"/>
      <c r="AP2438" s="792"/>
    </row>
    <row r="2439" spans="1:42" s="404" customFormat="1" ht="15" hidden="1" customHeight="1" x14ac:dyDescent="0.2">
      <c r="A2439" s="402"/>
      <c r="B2439" s="425" t="s">
        <v>706</v>
      </c>
      <c r="C2439" s="424" t="s">
        <v>796</v>
      </c>
      <c r="D2439" s="423" t="s">
        <v>705</v>
      </c>
      <c r="E2439" s="422" t="s">
        <v>238</v>
      </c>
      <c r="F2439" s="420"/>
      <c r="G2439" s="420"/>
      <c r="H2439" s="419">
        <v>2020</v>
      </c>
      <c r="I2439" s="418"/>
      <c r="J2439" s="418" t="s">
        <v>987</v>
      </c>
      <c r="K2439" s="417" t="s">
        <v>779</v>
      </c>
      <c r="L2439" s="824"/>
      <c r="M2439" s="825"/>
      <c r="N2439" s="792"/>
      <c r="O2439" s="880"/>
      <c r="P2439" s="832"/>
      <c r="Q2439" s="835"/>
      <c r="R2439" s="829"/>
      <c r="S2439" s="416" t="s">
        <v>165</v>
      </c>
      <c r="T2439" s="415"/>
      <c r="U2439" s="416" t="s">
        <v>164</v>
      </c>
      <c r="V2439" s="415"/>
      <c r="W2439" s="816"/>
      <c r="X2439" s="817"/>
      <c r="Y2439" s="816"/>
      <c r="Z2439" s="817"/>
      <c r="AA2439" s="816"/>
      <c r="AB2439" s="817"/>
      <c r="AC2439" s="816"/>
      <c r="AD2439" s="817"/>
      <c r="AE2439" s="857"/>
      <c r="AF2439" s="858"/>
      <c r="AG2439" s="781"/>
      <c r="AH2439" s="782"/>
      <c r="AI2439" s="781"/>
      <c r="AJ2439" s="782"/>
      <c r="AK2439" s="792"/>
      <c r="AL2439" s="792"/>
      <c r="AM2439" s="792"/>
      <c r="AN2439" s="792"/>
      <c r="AO2439" s="792"/>
      <c r="AP2439" s="792"/>
    </row>
    <row r="2440" spans="1:42" s="404" customFormat="1" ht="15" hidden="1" customHeight="1" thickBot="1" x14ac:dyDescent="0.25">
      <c r="A2440" s="402"/>
      <c r="B2440" s="414" t="s">
        <v>706</v>
      </c>
      <c r="C2440" s="413" t="s">
        <v>796</v>
      </c>
      <c r="D2440" s="412" t="s">
        <v>705</v>
      </c>
      <c r="E2440" s="411" t="s">
        <v>238</v>
      </c>
      <c r="F2440" s="409"/>
      <c r="G2440" s="409"/>
      <c r="H2440" s="408">
        <v>2020</v>
      </c>
      <c r="I2440" s="407"/>
      <c r="J2440" s="407" t="s">
        <v>987</v>
      </c>
      <c r="K2440" s="495" t="s">
        <v>779</v>
      </c>
      <c r="L2440" s="826"/>
      <c r="M2440" s="827"/>
      <c r="N2440" s="793"/>
      <c r="O2440" s="881"/>
      <c r="P2440" s="833"/>
      <c r="Q2440" s="836"/>
      <c r="R2440" s="830"/>
      <c r="S2440" s="406" t="s">
        <v>158</v>
      </c>
      <c r="T2440" s="451"/>
      <c r="U2440" s="820"/>
      <c r="V2440" s="821"/>
      <c r="W2440" s="818"/>
      <c r="X2440" s="819"/>
      <c r="Y2440" s="818"/>
      <c r="Z2440" s="819"/>
      <c r="AA2440" s="818"/>
      <c r="AB2440" s="819"/>
      <c r="AC2440" s="818"/>
      <c r="AD2440" s="819"/>
      <c r="AE2440" s="859"/>
      <c r="AF2440" s="860"/>
      <c r="AG2440" s="783"/>
      <c r="AH2440" s="784"/>
      <c r="AI2440" s="783"/>
      <c r="AJ2440" s="784"/>
      <c r="AK2440" s="793"/>
      <c r="AL2440" s="793"/>
      <c r="AM2440" s="793"/>
      <c r="AN2440" s="793"/>
      <c r="AO2440" s="793"/>
      <c r="AP2440" s="793"/>
    </row>
    <row r="2441" spans="1:42" s="404" customFormat="1" ht="12.75" hidden="1" customHeight="1" thickTop="1" x14ac:dyDescent="0.2">
      <c r="A2441" s="402"/>
      <c r="B2441" s="445" t="s">
        <v>709</v>
      </c>
      <c r="C2441" s="444" t="s">
        <v>761</v>
      </c>
      <c r="D2441" s="443" t="s">
        <v>705</v>
      </c>
      <c r="E2441" s="442" t="s">
        <v>238</v>
      </c>
      <c r="F2441" s="440"/>
      <c r="G2441" s="440"/>
      <c r="H2441" s="419">
        <v>2020</v>
      </c>
      <c r="I2441" s="418"/>
      <c r="J2441" s="418" t="s">
        <v>987</v>
      </c>
      <c r="K2441" s="439" t="s">
        <v>779</v>
      </c>
      <c r="L2441" s="822" t="s">
        <v>795</v>
      </c>
      <c r="M2441" s="823"/>
      <c r="N2441" s="791" t="s">
        <v>757</v>
      </c>
      <c r="O2441" s="879" t="s">
        <v>781</v>
      </c>
      <c r="P2441" s="831">
        <v>15.57</v>
      </c>
      <c r="Q2441" s="834" t="s">
        <v>218</v>
      </c>
      <c r="R2441" s="828" t="s">
        <v>193</v>
      </c>
      <c r="S2441" s="434" t="s">
        <v>184</v>
      </c>
      <c r="T2441" s="438">
        <v>4671000</v>
      </c>
      <c r="U2441" s="434" t="s">
        <v>183</v>
      </c>
      <c r="V2441" s="437"/>
      <c r="W2441" s="434" t="s">
        <v>182</v>
      </c>
      <c r="X2441" s="436">
        <f>T2441</f>
        <v>4671000</v>
      </c>
      <c r="Y2441" s="434" t="s">
        <v>181</v>
      </c>
      <c r="Z2441" s="435"/>
      <c r="AA2441" s="434" t="s">
        <v>181</v>
      </c>
      <c r="AB2441" s="435"/>
      <c r="AC2441" s="434" t="s">
        <v>181</v>
      </c>
      <c r="AD2441" s="435"/>
      <c r="AE2441" s="480" t="s">
        <v>181</v>
      </c>
      <c r="AF2441" s="479"/>
      <c r="AG2441" s="466" t="s">
        <v>181</v>
      </c>
      <c r="AH2441" s="467"/>
      <c r="AI2441" s="466" t="s">
        <v>180</v>
      </c>
      <c r="AJ2441" s="465"/>
      <c r="AK2441" s="791" t="s">
        <v>794</v>
      </c>
      <c r="AL2441" s="791" t="s">
        <v>794</v>
      </c>
      <c r="AM2441" s="791" t="s">
        <v>794</v>
      </c>
      <c r="AN2441" s="791" t="s">
        <v>794</v>
      </c>
      <c r="AO2441" s="791" t="s">
        <v>794</v>
      </c>
      <c r="AP2441" s="791" t="s">
        <v>794</v>
      </c>
    </row>
    <row r="2442" spans="1:42" s="404" customFormat="1" ht="15" hidden="1" customHeight="1" x14ac:dyDescent="0.2">
      <c r="A2442" s="402"/>
      <c r="B2442" s="425" t="s">
        <v>709</v>
      </c>
      <c r="C2442" s="424" t="s">
        <v>761</v>
      </c>
      <c r="D2442" s="423" t="s">
        <v>705</v>
      </c>
      <c r="E2442" s="422" t="s">
        <v>238</v>
      </c>
      <c r="F2442" s="420"/>
      <c r="G2442" s="420"/>
      <c r="H2442" s="419">
        <v>2020</v>
      </c>
      <c r="I2442" s="418"/>
      <c r="J2442" s="418" t="s">
        <v>987</v>
      </c>
      <c r="K2442" s="417" t="s">
        <v>779</v>
      </c>
      <c r="L2442" s="824"/>
      <c r="M2442" s="825"/>
      <c r="N2442" s="792"/>
      <c r="O2442" s="880"/>
      <c r="P2442" s="832"/>
      <c r="Q2442" s="835"/>
      <c r="R2442" s="829"/>
      <c r="S2442" s="416" t="s">
        <v>179</v>
      </c>
      <c r="T2442" s="432"/>
      <c r="U2442" s="416" t="s">
        <v>177</v>
      </c>
      <c r="V2442" s="415"/>
      <c r="W2442" s="416" t="s">
        <v>176</v>
      </c>
      <c r="X2442" s="428">
        <f>X2441</f>
        <v>4671000</v>
      </c>
      <c r="Y2442" s="416" t="s">
        <v>175</v>
      </c>
      <c r="Z2442" s="426"/>
      <c r="AA2442" s="416" t="s">
        <v>175</v>
      </c>
      <c r="AB2442" s="426"/>
      <c r="AC2442" s="416" t="s">
        <v>175</v>
      </c>
      <c r="AD2442" s="426"/>
      <c r="AE2442" s="478" t="s">
        <v>175</v>
      </c>
      <c r="AF2442" s="477"/>
      <c r="AG2442" s="463" t="s">
        <v>175</v>
      </c>
      <c r="AH2442" s="462"/>
      <c r="AI2442" s="463" t="s">
        <v>174</v>
      </c>
      <c r="AJ2442" s="464"/>
      <c r="AK2442" s="792"/>
      <c r="AL2442" s="792"/>
      <c r="AM2442" s="792"/>
      <c r="AN2442" s="792"/>
      <c r="AO2442" s="792"/>
      <c r="AP2442" s="792"/>
    </row>
    <row r="2443" spans="1:42" s="404" customFormat="1" ht="13.5" hidden="1" thickTop="1" x14ac:dyDescent="0.2">
      <c r="A2443" s="402"/>
      <c r="B2443" s="425" t="s">
        <v>709</v>
      </c>
      <c r="C2443" s="424" t="s">
        <v>761</v>
      </c>
      <c r="D2443" s="423" t="s">
        <v>705</v>
      </c>
      <c r="E2443" s="422" t="s">
        <v>238</v>
      </c>
      <c r="F2443" s="420"/>
      <c r="G2443" s="420"/>
      <c r="H2443" s="419">
        <v>2020</v>
      </c>
      <c r="I2443" s="418"/>
      <c r="J2443" s="418" t="s">
        <v>987</v>
      </c>
      <c r="K2443" s="417" t="s">
        <v>779</v>
      </c>
      <c r="L2443" s="824"/>
      <c r="M2443" s="825"/>
      <c r="N2443" s="792"/>
      <c r="O2443" s="880"/>
      <c r="P2443" s="832"/>
      <c r="Q2443" s="835"/>
      <c r="R2443" s="829"/>
      <c r="S2443" s="416" t="s">
        <v>173</v>
      </c>
      <c r="T2443" s="429" t="s">
        <v>192</v>
      </c>
      <c r="U2443" s="416" t="s">
        <v>171</v>
      </c>
      <c r="V2443" s="427"/>
      <c r="W2443" s="416" t="s">
        <v>170</v>
      </c>
      <c r="X2443" s="428"/>
      <c r="Y2443" s="416" t="s">
        <v>169</v>
      </c>
      <c r="Z2443" s="426"/>
      <c r="AA2443" s="416" t="s">
        <v>169</v>
      </c>
      <c r="AB2443" s="426"/>
      <c r="AC2443" s="416" t="s">
        <v>169</v>
      </c>
      <c r="AD2443" s="426"/>
      <c r="AE2443" s="478" t="s">
        <v>169</v>
      </c>
      <c r="AF2443" s="477"/>
      <c r="AG2443" s="463" t="s">
        <v>169</v>
      </c>
      <c r="AH2443" s="462"/>
      <c r="AI2443" s="781"/>
      <c r="AJ2443" s="782"/>
      <c r="AK2443" s="792"/>
      <c r="AL2443" s="792"/>
      <c r="AM2443" s="792"/>
      <c r="AN2443" s="792"/>
      <c r="AO2443" s="792"/>
      <c r="AP2443" s="792"/>
    </row>
    <row r="2444" spans="1:42" s="404" customFormat="1" ht="15" hidden="1" customHeight="1" x14ac:dyDescent="0.2">
      <c r="A2444" s="402"/>
      <c r="B2444" s="425" t="s">
        <v>709</v>
      </c>
      <c r="C2444" s="424" t="s">
        <v>761</v>
      </c>
      <c r="D2444" s="423" t="s">
        <v>705</v>
      </c>
      <c r="E2444" s="422" t="s">
        <v>238</v>
      </c>
      <c r="F2444" s="420"/>
      <c r="G2444" s="420"/>
      <c r="H2444" s="419">
        <v>2020</v>
      </c>
      <c r="I2444" s="418"/>
      <c r="J2444" s="418" t="s">
        <v>987</v>
      </c>
      <c r="K2444" s="417" t="s">
        <v>779</v>
      </c>
      <c r="L2444" s="824"/>
      <c r="M2444" s="825"/>
      <c r="N2444" s="792"/>
      <c r="O2444" s="880"/>
      <c r="P2444" s="832"/>
      <c r="Q2444" s="835"/>
      <c r="R2444" s="829"/>
      <c r="S2444" s="416" t="s">
        <v>168</v>
      </c>
      <c r="T2444" s="427"/>
      <c r="U2444" s="416" t="s">
        <v>167</v>
      </c>
      <c r="V2444" s="427"/>
      <c r="W2444" s="816"/>
      <c r="X2444" s="817"/>
      <c r="Y2444" s="416" t="s">
        <v>166</v>
      </c>
      <c r="Z2444" s="426">
        <f>IF(Z2442="",Z2443-Z2441,Z2443-Z2442)</f>
        <v>0</v>
      </c>
      <c r="AA2444" s="416" t="s">
        <v>166</v>
      </c>
      <c r="AB2444" s="426">
        <f>IF(AB2442="",AB2443-AB2441,AB2443-AB2442)</f>
        <v>0</v>
      </c>
      <c r="AC2444" s="416" t="s">
        <v>166</v>
      </c>
      <c r="AD2444" s="426">
        <f>IF(AD2442="",AD2443-AD2441,AD2443-AD2442)</f>
        <v>0</v>
      </c>
      <c r="AE2444" s="478" t="s">
        <v>166</v>
      </c>
      <c r="AF2444" s="477">
        <f>IF(AF2442="",AF2443-AF2441,AF2443-AF2442)</f>
        <v>0</v>
      </c>
      <c r="AG2444" s="463" t="s">
        <v>166</v>
      </c>
      <c r="AH2444" s="462">
        <f>IF(AH2442="",AH2443-AH2441,AH2443-AH2442)</f>
        <v>0</v>
      </c>
      <c r="AI2444" s="781"/>
      <c r="AJ2444" s="782"/>
      <c r="AK2444" s="792"/>
      <c r="AL2444" s="792"/>
      <c r="AM2444" s="792"/>
      <c r="AN2444" s="792"/>
      <c r="AO2444" s="792"/>
      <c r="AP2444" s="792"/>
    </row>
    <row r="2445" spans="1:42" s="404" customFormat="1" ht="15" hidden="1" customHeight="1" x14ac:dyDescent="0.2">
      <c r="A2445" s="402"/>
      <c r="B2445" s="425" t="s">
        <v>709</v>
      </c>
      <c r="C2445" s="424" t="s">
        <v>761</v>
      </c>
      <c r="D2445" s="423" t="s">
        <v>705</v>
      </c>
      <c r="E2445" s="422" t="s">
        <v>238</v>
      </c>
      <c r="F2445" s="420"/>
      <c r="G2445" s="420"/>
      <c r="H2445" s="419">
        <v>2020</v>
      </c>
      <c r="I2445" s="418"/>
      <c r="J2445" s="418" t="s">
        <v>987</v>
      </c>
      <c r="K2445" s="417" t="s">
        <v>779</v>
      </c>
      <c r="L2445" s="824"/>
      <c r="M2445" s="825"/>
      <c r="N2445" s="792"/>
      <c r="O2445" s="880"/>
      <c r="P2445" s="832"/>
      <c r="Q2445" s="835"/>
      <c r="R2445" s="829"/>
      <c r="S2445" s="416" t="s">
        <v>165</v>
      </c>
      <c r="T2445" s="415"/>
      <c r="U2445" s="416" t="s">
        <v>164</v>
      </c>
      <c r="V2445" s="415"/>
      <c r="W2445" s="816"/>
      <c r="X2445" s="817"/>
      <c r="Y2445" s="816"/>
      <c r="Z2445" s="817"/>
      <c r="AA2445" s="816"/>
      <c r="AB2445" s="817"/>
      <c r="AC2445" s="816"/>
      <c r="AD2445" s="817"/>
      <c r="AE2445" s="857"/>
      <c r="AF2445" s="858"/>
      <c r="AG2445" s="781"/>
      <c r="AH2445" s="782"/>
      <c r="AI2445" s="781"/>
      <c r="AJ2445" s="782"/>
      <c r="AK2445" s="792"/>
      <c r="AL2445" s="792"/>
      <c r="AM2445" s="792"/>
      <c r="AN2445" s="792"/>
      <c r="AO2445" s="792"/>
      <c r="AP2445" s="792"/>
    </row>
    <row r="2446" spans="1:42" s="404" customFormat="1" ht="15" hidden="1" customHeight="1" thickBot="1" x14ac:dyDescent="0.25">
      <c r="A2446" s="402"/>
      <c r="B2446" s="414" t="s">
        <v>709</v>
      </c>
      <c r="C2446" s="413" t="s">
        <v>761</v>
      </c>
      <c r="D2446" s="412" t="s">
        <v>705</v>
      </c>
      <c r="E2446" s="411" t="s">
        <v>238</v>
      </c>
      <c r="F2446" s="409"/>
      <c r="G2446" s="409"/>
      <c r="H2446" s="408">
        <v>2020</v>
      </c>
      <c r="I2446" s="407"/>
      <c r="J2446" s="407" t="s">
        <v>987</v>
      </c>
      <c r="K2446" s="495" t="s">
        <v>779</v>
      </c>
      <c r="L2446" s="826"/>
      <c r="M2446" s="827"/>
      <c r="N2446" s="793"/>
      <c r="O2446" s="881"/>
      <c r="P2446" s="833"/>
      <c r="Q2446" s="836"/>
      <c r="R2446" s="830"/>
      <c r="S2446" s="406" t="s">
        <v>158</v>
      </c>
      <c r="T2446" s="451"/>
      <c r="U2446" s="820"/>
      <c r="V2446" s="821"/>
      <c r="W2446" s="818"/>
      <c r="X2446" s="819"/>
      <c r="Y2446" s="818"/>
      <c r="Z2446" s="819"/>
      <c r="AA2446" s="818"/>
      <c r="AB2446" s="819"/>
      <c r="AC2446" s="818"/>
      <c r="AD2446" s="819"/>
      <c r="AE2446" s="859"/>
      <c r="AF2446" s="860"/>
      <c r="AG2446" s="783"/>
      <c r="AH2446" s="784"/>
      <c r="AI2446" s="783"/>
      <c r="AJ2446" s="784"/>
      <c r="AK2446" s="793"/>
      <c r="AL2446" s="793"/>
      <c r="AM2446" s="793"/>
      <c r="AN2446" s="793"/>
      <c r="AO2446" s="793"/>
      <c r="AP2446" s="793"/>
    </row>
    <row r="2447" spans="1:42" s="404" customFormat="1" ht="12.75" hidden="1" customHeight="1" thickTop="1" x14ac:dyDescent="0.2">
      <c r="A2447" s="402"/>
      <c r="B2447" s="445" t="s">
        <v>482</v>
      </c>
      <c r="C2447" s="444" t="s">
        <v>792</v>
      </c>
      <c r="D2447" s="443" t="s">
        <v>705</v>
      </c>
      <c r="E2447" s="442" t="s">
        <v>10</v>
      </c>
      <c r="F2447" s="440">
        <v>44166</v>
      </c>
      <c r="G2447" s="440"/>
      <c r="H2447" s="419">
        <v>2020</v>
      </c>
      <c r="I2447" s="418" t="s">
        <v>1934</v>
      </c>
      <c r="J2447" s="418"/>
      <c r="K2447" s="439" t="s">
        <v>779</v>
      </c>
      <c r="L2447" s="822" t="s">
        <v>793</v>
      </c>
      <c r="M2447" s="823"/>
      <c r="N2447" s="791" t="s">
        <v>757</v>
      </c>
      <c r="O2447" s="879" t="s">
        <v>781</v>
      </c>
      <c r="P2447" s="831">
        <v>2.74</v>
      </c>
      <c r="Q2447" s="834" t="s">
        <v>218</v>
      </c>
      <c r="R2447" s="828" t="s">
        <v>193</v>
      </c>
      <c r="S2447" s="434" t="s">
        <v>184</v>
      </c>
      <c r="T2447" s="438">
        <v>822000</v>
      </c>
      <c r="U2447" s="434" t="s">
        <v>183</v>
      </c>
      <c r="V2447" s="437">
        <f>T2452+T2450-0.001</f>
        <v>44230.999000000003</v>
      </c>
      <c r="W2447" s="434" t="s">
        <v>182</v>
      </c>
      <c r="X2447" s="436">
        <f>T2447</f>
        <v>822000</v>
      </c>
      <c r="Y2447" s="434" t="s">
        <v>181</v>
      </c>
      <c r="Z2447" s="435"/>
      <c r="AA2447" s="434" t="s">
        <v>181</v>
      </c>
      <c r="AB2447" s="435"/>
      <c r="AC2447" s="434" t="s">
        <v>181</v>
      </c>
      <c r="AD2447" s="435"/>
      <c r="AE2447" s="480" t="s">
        <v>181</v>
      </c>
      <c r="AF2447" s="479"/>
      <c r="AG2447" s="466" t="s">
        <v>181</v>
      </c>
      <c r="AH2447" s="467">
        <v>0.3004</v>
      </c>
      <c r="AI2447" s="466" t="s">
        <v>180</v>
      </c>
      <c r="AJ2447" s="465">
        <v>13</v>
      </c>
      <c r="AK2447" s="791" t="s">
        <v>776</v>
      </c>
      <c r="AL2447" s="791" t="s">
        <v>776</v>
      </c>
      <c r="AM2447" s="791" t="s">
        <v>776</v>
      </c>
      <c r="AN2447" s="791" t="s">
        <v>776</v>
      </c>
      <c r="AO2447" s="791" t="s">
        <v>776</v>
      </c>
      <c r="AP2447" s="791" t="s">
        <v>10</v>
      </c>
    </row>
    <row r="2448" spans="1:42" s="404" customFormat="1" ht="15" hidden="1" customHeight="1" x14ac:dyDescent="0.2">
      <c r="A2448" s="402"/>
      <c r="B2448" s="425" t="s">
        <v>482</v>
      </c>
      <c r="C2448" s="424" t="s">
        <v>792</v>
      </c>
      <c r="D2448" s="423" t="s">
        <v>705</v>
      </c>
      <c r="E2448" s="422" t="s">
        <v>10</v>
      </c>
      <c r="F2448" s="420">
        <v>44166</v>
      </c>
      <c r="G2448" s="420"/>
      <c r="H2448" s="419">
        <v>2020</v>
      </c>
      <c r="I2448" s="418" t="s">
        <v>1934</v>
      </c>
      <c r="J2448" s="418"/>
      <c r="K2448" s="417" t="s">
        <v>779</v>
      </c>
      <c r="L2448" s="824"/>
      <c r="M2448" s="825"/>
      <c r="N2448" s="792"/>
      <c r="O2448" s="880"/>
      <c r="P2448" s="832"/>
      <c r="Q2448" s="835"/>
      <c r="R2448" s="829"/>
      <c r="S2448" s="416" t="s">
        <v>179</v>
      </c>
      <c r="T2448" s="432" t="s">
        <v>812</v>
      </c>
      <c r="U2448" s="416" t="s">
        <v>177</v>
      </c>
      <c r="V2448" s="415"/>
      <c r="W2448" s="416" t="s">
        <v>176</v>
      </c>
      <c r="X2448" s="428">
        <f>X2447</f>
        <v>822000</v>
      </c>
      <c r="Y2448" s="416" t="s">
        <v>175</v>
      </c>
      <c r="Z2448" s="426"/>
      <c r="AA2448" s="416" t="s">
        <v>175</v>
      </c>
      <c r="AB2448" s="426"/>
      <c r="AC2448" s="416" t="s">
        <v>175</v>
      </c>
      <c r="AD2448" s="426"/>
      <c r="AE2448" s="478" t="s">
        <v>175</v>
      </c>
      <c r="AF2448" s="477"/>
      <c r="AG2448" s="463" t="s">
        <v>175</v>
      </c>
      <c r="AH2448" s="462"/>
      <c r="AI2448" s="463" t="s">
        <v>174</v>
      </c>
      <c r="AJ2448" s="464">
        <v>374</v>
      </c>
      <c r="AK2448" s="792"/>
      <c r="AL2448" s="792"/>
      <c r="AM2448" s="792"/>
      <c r="AN2448" s="792"/>
      <c r="AO2448" s="792"/>
      <c r="AP2448" s="792"/>
    </row>
    <row r="2449" spans="1:42" s="404" customFormat="1" ht="13.5" hidden="1" thickTop="1" x14ac:dyDescent="0.2">
      <c r="A2449" s="402"/>
      <c r="B2449" s="425" t="s">
        <v>482</v>
      </c>
      <c r="C2449" s="424" t="s">
        <v>792</v>
      </c>
      <c r="D2449" s="423" t="s">
        <v>705</v>
      </c>
      <c r="E2449" s="422" t="s">
        <v>10</v>
      </c>
      <c r="F2449" s="420">
        <v>44166</v>
      </c>
      <c r="G2449" s="420"/>
      <c r="H2449" s="419">
        <v>2020</v>
      </c>
      <c r="I2449" s="418" t="s">
        <v>1934</v>
      </c>
      <c r="J2449" s="418"/>
      <c r="K2449" s="417" t="s">
        <v>779</v>
      </c>
      <c r="L2449" s="824"/>
      <c r="M2449" s="825"/>
      <c r="N2449" s="792"/>
      <c r="O2449" s="880"/>
      <c r="P2449" s="832"/>
      <c r="Q2449" s="835"/>
      <c r="R2449" s="829"/>
      <c r="S2449" s="416" t="s">
        <v>173</v>
      </c>
      <c r="T2449" s="429" t="s">
        <v>192</v>
      </c>
      <c r="U2449" s="416" t="s">
        <v>171</v>
      </c>
      <c r="V2449" s="427"/>
      <c r="W2449" s="416" t="s">
        <v>170</v>
      </c>
      <c r="X2449" s="428"/>
      <c r="Y2449" s="416" t="s">
        <v>169</v>
      </c>
      <c r="Z2449" s="426"/>
      <c r="AA2449" s="416" t="s">
        <v>169</v>
      </c>
      <c r="AB2449" s="426"/>
      <c r="AC2449" s="416" t="s">
        <v>169</v>
      </c>
      <c r="AD2449" s="426"/>
      <c r="AE2449" s="478" t="s">
        <v>169</v>
      </c>
      <c r="AF2449" s="477"/>
      <c r="AG2449" s="463" t="s">
        <v>169</v>
      </c>
      <c r="AH2449" s="462">
        <v>0.3004</v>
      </c>
      <c r="AI2449" s="781"/>
      <c r="AJ2449" s="782"/>
      <c r="AK2449" s="792"/>
      <c r="AL2449" s="792"/>
      <c r="AM2449" s="792"/>
      <c r="AN2449" s="792"/>
      <c r="AO2449" s="792"/>
      <c r="AP2449" s="792"/>
    </row>
    <row r="2450" spans="1:42" s="404" customFormat="1" ht="15" hidden="1" customHeight="1" x14ac:dyDescent="0.2">
      <c r="A2450" s="402"/>
      <c r="B2450" s="425" t="s">
        <v>482</v>
      </c>
      <c r="C2450" s="424" t="s">
        <v>792</v>
      </c>
      <c r="D2450" s="423" t="s">
        <v>705</v>
      </c>
      <c r="E2450" s="422" t="s">
        <v>10</v>
      </c>
      <c r="F2450" s="420">
        <v>44166</v>
      </c>
      <c r="G2450" s="420"/>
      <c r="H2450" s="419">
        <v>2020</v>
      </c>
      <c r="I2450" s="418" t="s">
        <v>1934</v>
      </c>
      <c r="J2450" s="418"/>
      <c r="K2450" s="417" t="s">
        <v>779</v>
      </c>
      <c r="L2450" s="824"/>
      <c r="M2450" s="825"/>
      <c r="N2450" s="792"/>
      <c r="O2450" s="880"/>
      <c r="P2450" s="832"/>
      <c r="Q2450" s="835"/>
      <c r="R2450" s="829"/>
      <c r="S2450" s="416" t="s">
        <v>168</v>
      </c>
      <c r="T2450" s="427">
        <v>65</v>
      </c>
      <c r="U2450" s="416" t="s">
        <v>167</v>
      </c>
      <c r="V2450" s="427"/>
      <c r="W2450" s="816"/>
      <c r="X2450" s="817"/>
      <c r="Y2450" s="416" t="s">
        <v>166</v>
      </c>
      <c r="Z2450" s="426">
        <f>IF(Z2448="",Z2449-Z2447,Z2449-Z2448)</f>
        <v>0</v>
      </c>
      <c r="AA2450" s="416" t="s">
        <v>166</v>
      </c>
      <c r="AB2450" s="426">
        <f>IF(AB2448="",AB2449-AB2447,AB2449-AB2448)</f>
        <v>0</v>
      </c>
      <c r="AC2450" s="416" t="s">
        <v>166</v>
      </c>
      <c r="AD2450" s="426">
        <f>IF(AD2448="",AD2449-AD2447,AD2449-AD2448)</f>
        <v>0</v>
      </c>
      <c r="AE2450" s="478" t="s">
        <v>166</v>
      </c>
      <c r="AF2450" s="477">
        <f>IF(AF2448="",AF2449-AF2447,AF2449-AF2448)</f>
        <v>0</v>
      </c>
      <c r="AG2450" s="463" t="s">
        <v>166</v>
      </c>
      <c r="AH2450" s="462">
        <f>IF(AH2448="",AH2449-AH2447,AH2449-AH2448)</f>
        <v>0</v>
      </c>
      <c r="AI2450" s="781"/>
      <c r="AJ2450" s="782"/>
      <c r="AK2450" s="792"/>
      <c r="AL2450" s="792"/>
      <c r="AM2450" s="792"/>
      <c r="AN2450" s="792"/>
      <c r="AO2450" s="792"/>
      <c r="AP2450" s="792"/>
    </row>
    <row r="2451" spans="1:42" s="404" customFormat="1" ht="15" hidden="1" customHeight="1" x14ac:dyDescent="0.2">
      <c r="A2451" s="402"/>
      <c r="B2451" s="425" t="s">
        <v>482</v>
      </c>
      <c r="C2451" s="424" t="s">
        <v>792</v>
      </c>
      <c r="D2451" s="423" t="s">
        <v>705</v>
      </c>
      <c r="E2451" s="422" t="s">
        <v>10</v>
      </c>
      <c r="F2451" s="420">
        <v>44166</v>
      </c>
      <c r="G2451" s="420"/>
      <c r="H2451" s="419">
        <v>2020</v>
      </c>
      <c r="I2451" s="418" t="s">
        <v>1934</v>
      </c>
      <c r="J2451" s="418"/>
      <c r="K2451" s="417" t="s">
        <v>779</v>
      </c>
      <c r="L2451" s="824"/>
      <c r="M2451" s="825"/>
      <c r="N2451" s="792"/>
      <c r="O2451" s="880"/>
      <c r="P2451" s="832"/>
      <c r="Q2451" s="835"/>
      <c r="R2451" s="829"/>
      <c r="S2451" s="416" t="s">
        <v>165</v>
      </c>
      <c r="T2451" s="415"/>
      <c r="U2451" s="416" t="s">
        <v>164</v>
      </c>
      <c r="V2451" s="415"/>
      <c r="W2451" s="816"/>
      <c r="X2451" s="817"/>
      <c r="Y2451" s="816"/>
      <c r="Z2451" s="817"/>
      <c r="AA2451" s="816"/>
      <c r="AB2451" s="817"/>
      <c r="AC2451" s="816"/>
      <c r="AD2451" s="817"/>
      <c r="AE2451" s="857"/>
      <c r="AF2451" s="858"/>
      <c r="AG2451" s="781"/>
      <c r="AH2451" s="782"/>
      <c r="AI2451" s="781"/>
      <c r="AJ2451" s="782"/>
      <c r="AK2451" s="792"/>
      <c r="AL2451" s="792"/>
      <c r="AM2451" s="792"/>
      <c r="AN2451" s="792"/>
      <c r="AO2451" s="792"/>
      <c r="AP2451" s="792"/>
    </row>
    <row r="2452" spans="1:42" s="404" customFormat="1" ht="15" hidden="1" customHeight="1" thickBot="1" x14ac:dyDescent="0.25">
      <c r="A2452" s="402"/>
      <c r="B2452" s="414" t="s">
        <v>482</v>
      </c>
      <c r="C2452" s="413" t="s">
        <v>792</v>
      </c>
      <c r="D2452" s="412" t="s">
        <v>705</v>
      </c>
      <c r="E2452" s="411" t="s">
        <v>10</v>
      </c>
      <c r="F2452" s="409">
        <v>44166</v>
      </c>
      <c r="G2452" s="409"/>
      <c r="H2452" s="408">
        <v>2020</v>
      </c>
      <c r="I2452" s="407" t="s">
        <v>1934</v>
      </c>
      <c r="J2452" s="407"/>
      <c r="K2452" s="495" t="s">
        <v>779</v>
      </c>
      <c r="L2452" s="826"/>
      <c r="M2452" s="827"/>
      <c r="N2452" s="793"/>
      <c r="O2452" s="881"/>
      <c r="P2452" s="833"/>
      <c r="Q2452" s="836"/>
      <c r="R2452" s="830"/>
      <c r="S2452" s="406" t="s">
        <v>158</v>
      </c>
      <c r="T2452" s="451">
        <v>44166</v>
      </c>
      <c r="U2452" s="820"/>
      <c r="V2452" s="821"/>
      <c r="W2452" s="818"/>
      <c r="X2452" s="819"/>
      <c r="Y2452" s="818"/>
      <c r="Z2452" s="819"/>
      <c r="AA2452" s="818"/>
      <c r="AB2452" s="819"/>
      <c r="AC2452" s="818"/>
      <c r="AD2452" s="819"/>
      <c r="AE2452" s="859"/>
      <c r="AF2452" s="860"/>
      <c r="AG2452" s="783"/>
      <c r="AH2452" s="784"/>
      <c r="AI2452" s="783"/>
      <c r="AJ2452" s="784"/>
      <c r="AK2452" s="793"/>
      <c r="AL2452" s="793"/>
      <c r="AM2452" s="793"/>
      <c r="AN2452" s="793"/>
      <c r="AO2452" s="793"/>
      <c r="AP2452" s="793"/>
    </row>
    <row r="2453" spans="1:42" s="404" customFormat="1" ht="12.75" hidden="1" customHeight="1" thickTop="1" x14ac:dyDescent="0.2">
      <c r="A2453" s="402"/>
      <c r="B2453" s="445" t="s">
        <v>733</v>
      </c>
      <c r="C2453" s="444" t="s">
        <v>790</v>
      </c>
      <c r="D2453" s="443" t="s">
        <v>705</v>
      </c>
      <c r="E2453" s="442" t="s">
        <v>238</v>
      </c>
      <c r="F2453" s="440"/>
      <c r="G2453" s="440"/>
      <c r="H2453" s="419">
        <v>2020</v>
      </c>
      <c r="I2453" s="418"/>
      <c r="J2453" s="418" t="s">
        <v>987</v>
      </c>
      <c r="K2453" s="439" t="s">
        <v>779</v>
      </c>
      <c r="L2453" s="822" t="s">
        <v>791</v>
      </c>
      <c r="M2453" s="823"/>
      <c r="N2453" s="791" t="s">
        <v>757</v>
      </c>
      <c r="O2453" s="879" t="s">
        <v>781</v>
      </c>
      <c r="P2453" s="831">
        <v>12.52</v>
      </c>
      <c r="Q2453" s="834" t="s">
        <v>218</v>
      </c>
      <c r="R2453" s="828" t="s">
        <v>193</v>
      </c>
      <c r="S2453" s="434" t="s">
        <v>184</v>
      </c>
      <c r="T2453" s="438">
        <v>20571000</v>
      </c>
      <c r="U2453" s="434" t="s">
        <v>183</v>
      </c>
      <c r="V2453" s="437"/>
      <c r="W2453" s="434" t="s">
        <v>182</v>
      </c>
      <c r="X2453" s="436">
        <f>T2453</f>
        <v>20571000</v>
      </c>
      <c r="Y2453" s="434" t="s">
        <v>181</v>
      </c>
      <c r="Z2453" s="435"/>
      <c r="AA2453" s="434" t="s">
        <v>181</v>
      </c>
      <c r="AB2453" s="435"/>
      <c r="AC2453" s="434" t="s">
        <v>181</v>
      </c>
      <c r="AD2453" s="435"/>
      <c r="AE2453" s="480" t="s">
        <v>181</v>
      </c>
      <c r="AF2453" s="479"/>
      <c r="AG2453" s="466" t="s">
        <v>181</v>
      </c>
      <c r="AH2453" s="467"/>
      <c r="AI2453" s="466" t="s">
        <v>180</v>
      </c>
      <c r="AJ2453" s="465"/>
      <c r="AK2453" s="791" t="s">
        <v>776</v>
      </c>
      <c r="AL2453" s="791" t="s">
        <v>776</v>
      </c>
      <c r="AM2453" s="791" t="s">
        <v>776</v>
      </c>
      <c r="AN2453" s="791" t="s">
        <v>776</v>
      </c>
      <c r="AO2453" s="791" t="s">
        <v>776</v>
      </c>
      <c r="AP2453" s="791" t="s">
        <v>776</v>
      </c>
    </row>
    <row r="2454" spans="1:42" s="404" customFormat="1" ht="15" hidden="1" customHeight="1" x14ac:dyDescent="0.2">
      <c r="A2454" s="402"/>
      <c r="B2454" s="425" t="s">
        <v>733</v>
      </c>
      <c r="C2454" s="424" t="s">
        <v>790</v>
      </c>
      <c r="D2454" s="423" t="s">
        <v>705</v>
      </c>
      <c r="E2454" s="422" t="s">
        <v>238</v>
      </c>
      <c r="F2454" s="420"/>
      <c r="G2454" s="420"/>
      <c r="H2454" s="419">
        <v>2020</v>
      </c>
      <c r="I2454" s="418"/>
      <c r="J2454" s="418" t="s">
        <v>987</v>
      </c>
      <c r="K2454" s="417" t="s">
        <v>779</v>
      </c>
      <c r="L2454" s="824"/>
      <c r="M2454" s="825"/>
      <c r="N2454" s="792"/>
      <c r="O2454" s="880"/>
      <c r="P2454" s="832"/>
      <c r="Q2454" s="835"/>
      <c r="R2454" s="829"/>
      <c r="S2454" s="416" t="s">
        <v>179</v>
      </c>
      <c r="T2454" s="432"/>
      <c r="U2454" s="416" t="s">
        <v>177</v>
      </c>
      <c r="V2454" s="415"/>
      <c r="W2454" s="416" t="s">
        <v>176</v>
      </c>
      <c r="X2454" s="428">
        <f>X2453</f>
        <v>20571000</v>
      </c>
      <c r="Y2454" s="416" t="s">
        <v>175</v>
      </c>
      <c r="Z2454" s="426"/>
      <c r="AA2454" s="416" t="s">
        <v>175</v>
      </c>
      <c r="AB2454" s="426"/>
      <c r="AC2454" s="416" t="s">
        <v>175</v>
      </c>
      <c r="AD2454" s="426"/>
      <c r="AE2454" s="478" t="s">
        <v>175</v>
      </c>
      <c r="AF2454" s="477"/>
      <c r="AG2454" s="463" t="s">
        <v>175</v>
      </c>
      <c r="AH2454" s="462"/>
      <c r="AI2454" s="463" t="s">
        <v>174</v>
      </c>
      <c r="AJ2454" s="464"/>
      <c r="AK2454" s="792"/>
      <c r="AL2454" s="792"/>
      <c r="AM2454" s="792"/>
      <c r="AN2454" s="792"/>
      <c r="AO2454" s="792"/>
      <c r="AP2454" s="792"/>
    </row>
    <row r="2455" spans="1:42" s="404" customFormat="1" ht="13.5" hidden="1" thickTop="1" x14ac:dyDescent="0.2">
      <c r="A2455" s="402"/>
      <c r="B2455" s="425" t="s">
        <v>733</v>
      </c>
      <c r="C2455" s="424" t="s">
        <v>790</v>
      </c>
      <c r="D2455" s="423" t="s">
        <v>705</v>
      </c>
      <c r="E2455" s="422" t="s">
        <v>238</v>
      </c>
      <c r="F2455" s="420"/>
      <c r="G2455" s="420"/>
      <c r="H2455" s="419">
        <v>2020</v>
      </c>
      <c r="I2455" s="418"/>
      <c r="J2455" s="418" t="s">
        <v>987</v>
      </c>
      <c r="K2455" s="417" t="s">
        <v>779</v>
      </c>
      <c r="L2455" s="824"/>
      <c r="M2455" s="825"/>
      <c r="N2455" s="792"/>
      <c r="O2455" s="880"/>
      <c r="P2455" s="832"/>
      <c r="Q2455" s="835"/>
      <c r="R2455" s="829"/>
      <c r="S2455" s="416" t="s">
        <v>173</v>
      </c>
      <c r="T2455" s="429" t="s">
        <v>192</v>
      </c>
      <c r="U2455" s="416" t="s">
        <v>171</v>
      </c>
      <c r="V2455" s="427"/>
      <c r="W2455" s="416" t="s">
        <v>170</v>
      </c>
      <c r="X2455" s="428"/>
      <c r="Y2455" s="416" t="s">
        <v>169</v>
      </c>
      <c r="Z2455" s="426"/>
      <c r="AA2455" s="416" t="s">
        <v>169</v>
      </c>
      <c r="AB2455" s="426"/>
      <c r="AC2455" s="416" t="s">
        <v>169</v>
      </c>
      <c r="AD2455" s="426"/>
      <c r="AE2455" s="478" t="s">
        <v>169</v>
      </c>
      <c r="AF2455" s="477"/>
      <c r="AG2455" s="463" t="s">
        <v>169</v>
      </c>
      <c r="AH2455" s="462"/>
      <c r="AI2455" s="781"/>
      <c r="AJ2455" s="782"/>
      <c r="AK2455" s="792"/>
      <c r="AL2455" s="792"/>
      <c r="AM2455" s="792"/>
      <c r="AN2455" s="792"/>
      <c r="AO2455" s="792"/>
      <c r="AP2455" s="792"/>
    </row>
    <row r="2456" spans="1:42" s="404" customFormat="1" ht="15" hidden="1" customHeight="1" x14ac:dyDescent="0.2">
      <c r="A2456" s="402"/>
      <c r="B2456" s="425" t="s">
        <v>733</v>
      </c>
      <c r="C2456" s="424" t="s">
        <v>790</v>
      </c>
      <c r="D2456" s="423" t="s">
        <v>705</v>
      </c>
      <c r="E2456" s="422" t="s">
        <v>238</v>
      </c>
      <c r="F2456" s="420"/>
      <c r="G2456" s="420"/>
      <c r="H2456" s="419">
        <v>2020</v>
      </c>
      <c r="I2456" s="418"/>
      <c r="J2456" s="418" t="s">
        <v>987</v>
      </c>
      <c r="K2456" s="417" t="s">
        <v>779</v>
      </c>
      <c r="L2456" s="824"/>
      <c r="M2456" s="825"/>
      <c r="N2456" s="792"/>
      <c r="O2456" s="880"/>
      <c r="P2456" s="832"/>
      <c r="Q2456" s="835"/>
      <c r="R2456" s="829"/>
      <c r="S2456" s="416" t="s">
        <v>168</v>
      </c>
      <c r="T2456" s="427"/>
      <c r="U2456" s="416" t="s">
        <v>167</v>
      </c>
      <c r="V2456" s="427"/>
      <c r="W2456" s="816"/>
      <c r="X2456" s="817"/>
      <c r="Y2456" s="416" t="s">
        <v>166</v>
      </c>
      <c r="Z2456" s="426">
        <f>IF(Z2454="",Z2455-Z2453,Z2455-Z2454)</f>
        <v>0</v>
      </c>
      <c r="AA2456" s="416" t="s">
        <v>166</v>
      </c>
      <c r="AB2456" s="426">
        <f>IF(AB2454="",AB2455-AB2453,AB2455-AB2454)</f>
        <v>0</v>
      </c>
      <c r="AC2456" s="416" t="s">
        <v>166</v>
      </c>
      <c r="AD2456" s="426">
        <f>IF(AD2454="",AD2455-AD2453,AD2455-AD2454)</f>
        <v>0</v>
      </c>
      <c r="AE2456" s="478" t="s">
        <v>166</v>
      </c>
      <c r="AF2456" s="477">
        <f>IF(AF2454="",AF2455-AF2453,AF2455-AF2454)</f>
        <v>0</v>
      </c>
      <c r="AG2456" s="463" t="s">
        <v>166</v>
      </c>
      <c r="AH2456" s="462">
        <f>IF(AH2454="",AH2455-AH2453,AH2455-AH2454)</f>
        <v>0</v>
      </c>
      <c r="AI2456" s="781"/>
      <c r="AJ2456" s="782"/>
      <c r="AK2456" s="792"/>
      <c r="AL2456" s="792"/>
      <c r="AM2456" s="792"/>
      <c r="AN2456" s="792"/>
      <c r="AO2456" s="792"/>
      <c r="AP2456" s="792"/>
    </row>
    <row r="2457" spans="1:42" s="404" customFormat="1" ht="15" hidden="1" customHeight="1" x14ac:dyDescent="0.2">
      <c r="A2457" s="402"/>
      <c r="B2457" s="425" t="s">
        <v>733</v>
      </c>
      <c r="C2457" s="424" t="s">
        <v>790</v>
      </c>
      <c r="D2457" s="423" t="s">
        <v>705</v>
      </c>
      <c r="E2457" s="422" t="s">
        <v>238</v>
      </c>
      <c r="F2457" s="420"/>
      <c r="G2457" s="420"/>
      <c r="H2457" s="419">
        <v>2020</v>
      </c>
      <c r="I2457" s="418"/>
      <c r="J2457" s="418" t="s">
        <v>987</v>
      </c>
      <c r="K2457" s="417" t="s">
        <v>779</v>
      </c>
      <c r="L2457" s="824"/>
      <c r="M2457" s="825"/>
      <c r="N2457" s="792"/>
      <c r="O2457" s="880"/>
      <c r="P2457" s="832"/>
      <c r="Q2457" s="835"/>
      <c r="R2457" s="829"/>
      <c r="S2457" s="416" t="s">
        <v>165</v>
      </c>
      <c r="T2457" s="415"/>
      <c r="U2457" s="416" t="s">
        <v>164</v>
      </c>
      <c r="V2457" s="415"/>
      <c r="W2457" s="816"/>
      <c r="X2457" s="817"/>
      <c r="Y2457" s="816"/>
      <c r="Z2457" s="817"/>
      <c r="AA2457" s="816"/>
      <c r="AB2457" s="817"/>
      <c r="AC2457" s="816"/>
      <c r="AD2457" s="817"/>
      <c r="AE2457" s="857"/>
      <c r="AF2457" s="858"/>
      <c r="AG2457" s="781"/>
      <c r="AH2457" s="782"/>
      <c r="AI2457" s="781"/>
      <c r="AJ2457" s="782"/>
      <c r="AK2457" s="792"/>
      <c r="AL2457" s="792"/>
      <c r="AM2457" s="792"/>
      <c r="AN2457" s="792"/>
      <c r="AO2457" s="792"/>
      <c r="AP2457" s="792"/>
    </row>
    <row r="2458" spans="1:42" s="404" customFormat="1" ht="15" hidden="1" customHeight="1" thickBot="1" x14ac:dyDescent="0.25">
      <c r="A2458" s="402"/>
      <c r="B2458" s="414" t="s">
        <v>733</v>
      </c>
      <c r="C2458" s="413" t="s">
        <v>790</v>
      </c>
      <c r="D2458" s="412" t="s">
        <v>705</v>
      </c>
      <c r="E2458" s="411" t="s">
        <v>238</v>
      </c>
      <c r="F2458" s="409"/>
      <c r="G2458" s="409"/>
      <c r="H2458" s="408">
        <v>2020</v>
      </c>
      <c r="I2458" s="407"/>
      <c r="J2458" s="407" t="s">
        <v>987</v>
      </c>
      <c r="K2458" s="495" t="s">
        <v>779</v>
      </c>
      <c r="L2458" s="826"/>
      <c r="M2458" s="827"/>
      <c r="N2458" s="793"/>
      <c r="O2458" s="881"/>
      <c r="P2458" s="833"/>
      <c r="Q2458" s="836"/>
      <c r="R2458" s="830"/>
      <c r="S2458" s="406" t="s">
        <v>158</v>
      </c>
      <c r="T2458" s="451"/>
      <c r="U2458" s="820"/>
      <c r="V2458" s="821"/>
      <c r="W2458" s="818"/>
      <c r="X2458" s="819"/>
      <c r="Y2458" s="818"/>
      <c r="Z2458" s="819"/>
      <c r="AA2458" s="818"/>
      <c r="AB2458" s="819"/>
      <c r="AC2458" s="818"/>
      <c r="AD2458" s="819"/>
      <c r="AE2458" s="859"/>
      <c r="AF2458" s="860"/>
      <c r="AG2458" s="783"/>
      <c r="AH2458" s="784"/>
      <c r="AI2458" s="783"/>
      <c r="AJ2458" s="784"/>
      <c r="AK2458" s="793"/>
      <c r="AL2458" s="793"/>
      <c r="AM2458" s="793"/>
      <c r="AN2458" s="793"/>
      <c r="AO2458" s="793"/>
      <c r="AP2458" s="793"/>
    </row>
    <row r="2459" spans="1:42" s="404" customFormat="1" ht="12.75" hidden="1" customHeight="1" thickTop="1" x14ac:dyDescent="0.2">
      <c r="A2459" s="402"/>
      <c r="B2459" s="445" t="s">
        <v>310</v>
      </c>
      <c r="C2459" s="444" t="s">
        <v>788</v>
      </c>
      <c r="D2459" s="443" t="s">
        <v>705</v>
      </c>
      <c r="E2459" s="442" t="s">
        <v>238</v>
      </c>
      <c r="F2459" s="440"/>
      <c r="G2459" s="440"/>
      <c r="H2459" s="419">
        <v>2020</v>
      </c>
      <c r="I2459" s="418"/>
      <c r="J2459" s="418" t="s">
        <v>987</v>
      </c>
      <c r="K2459" s="439" t="s">
        <v>779</v>
      </c>
      <c r="L2459" s="822" t="s">
        <v>789</v>
      </c>
      <c r="M2459" s="823"/>
      <c r="N2459" s="791" t="s">
        <v>757</v>
      </c>
      <c r="O2459" s="879" t="s">
        <v>781</v>
      </c>
      <c r="P2459" s="831">
        <v>4.34</v>
      </c>
      <c r="Q2459" s="834" t="s">
        <v>218</v>
      </c>
      <c r="R2459" s="828" t="s">
        <v>193</v>
      </c>
      <c r="S2459" s="434" t="s">
        <v>184</v>
      </c>
      <c r="T2459" s="438">
        <v>1302000</v>
      </c>
      <c r="U2459" s="434" t="s">
        <v>183</v>
      </c>
      <c r="V2459" s="437"/>
      <c r="W2459" s="434" t="s">
        <v>182</v>
      </c>
      <c r="X2459" s="436">
        <f>T2459</f>
        <v>1302000</v>
      </c>
      <c r="Y2459" s="434" t="s">
        <v>181</v>
      </c>
      <c r="Z2459" s="435"/>
      <c r="AA2459" s="434" t="s">
        <v>181</v>
      </c>
      <c r="AB2459" s="435"/>
      <c r="AC2459" s="434" t="s">
        <v>181</v>
      </c>
      <c r="AD2459" s="435"/>
      <c r="AE2459" s="480" t="s">
        <v>181</v>
      </c>
      <c r="AF2459" s="479"/>
      <c r="AG2459" s="466" t="s">
        <v>181</v>
      </c>
      <c r="AH2459" s="467"/>
      <c r="AI2459" s="466" t="s">
        <v>180</v>
      </c>
      <c r="AJ2459" s="465"/>
      <c r="AK2459" s="791" t="s">
        <v>776</v>
      </c>
      <c r="AL2459" s="791" t="s">
        <v>776</v>
      </c>
      <c r="AM2459" s="791" t="s">
        <v>776</v>
      </c>
      <c r="AN2459" s="791" t="s">
        <v>776</v>
      </c>
      <c r="AO2459" s="791" t="s">
        <v>776</v>
      </c>
      <c r="AP2459" s="791" t="s">
        <v>776</v>
      </c>
    </row>
    <row r="2460" spans="1:42" s="404" customFormat="1" ht="15" hidden="1" customHeight="1" x14ac:dyDescent="0.2">
      <c r="A2460" s="402"/>
      <c r="B2460" s="425" t="s">
        <v>310</v>
      </c>
      <c r="C2460" s="424" t="s">
        <v>788</v>
      </c>
      <c r="D2460" s="423" t="s">
        <v>705</v>
      </c>
      <c r="E2460" s="422" t="s">
        <v>238</v>
      </c>
      <c r="F2460" s="420"/>
      <c r="G2460" s="420"/>
      <c r="H2460" s="419">
        <v>2020</v>
      </c>
      <c r="I2460" s="418"/>
      <c r="J2460" s="418" t="s">
        <v>987</v>
      </c>
      <c r="K2460" s="417" t="s">
        <v>779</v>
      </c>
      <c r="L2460" s="824"/>
      <c r="M2460" s="825"/>
      <c r="N2460" s="792"/>
      <c r="O2460" s="880"/>
      <c r="P2460" s="832"/>
      <c r="Q2460" s="835"/>
      <c r="R2460" s="829"/>
      <c r="S2460" s="416" t="s">
        <v>179</v>
      </c>
      <c r="T2460" s="432"/>
      <c r="U2460" s="416" t="s">
        <v>177</v>
      </c>
      <c r="V2460" s="415"/>
      <c r="W2460" s="416" t="s">
        <v>176</v>
      </c>
      <c r="X2460" s="428">
        <f>X2459</f>
        <v>1302000</v>
      </c>
      <c r="Y2460" s="416" t="s">
        <v>175</v>
      </c>
      <c r="Z2460" s="426"/>
      <c r="AA2460" s="416" t="s">
        <v>175</v>
      </c>
      <c r="AB2460" s="426"/>
      <c r="AC2460" s="416" t="s">
        <v>175</v>
      </c>
      <c r="AD2460" s="426"/>
      <c r="AE2460" s="478" t="s">
        <v>175</v>
      </c>
      <c r="AF2460" s="477"/>
      <c r="AG2460" s="463" t="s">
        <v>175</v>
      </c>
      <c r="AH2460" s="462"/>
      <c r="AI2460" s="463" t="s">
        <v>174</v>
      </c>
      <c r="AJ2460" s="464"/>
      <c r="AK2460" s="792"/>
      <c r="AL2460" s="792"/>
      <c r="AM2460" s="792"/>
      <c r="AN2460" s="792"/>
      <c r="AO2460" s="792"/>
      <c r="AP2460" s="792"/>
    </row>
    <row r="2461" spans="1:42" s="404" customFormat="1" ht="13.5" hidden="1" thickTop="1" x14ac:dyDescent="0.2">
      <c r="A2461" s="402"/>
      <c r="B2461" s="425" t="s">
        <v>310</v>
      </c>
      <c r="C2461" s="424" t="s">
        <v>788</v>
      </c>
      <c r="D2461" s="423" t="s">
        <v>705</v>
      </c>
      <c r="E2461" s="422" t="s">
        <v>238</v>
      </c>
      <c r="F2461" s="420"/>
      <c r="G2461" s="420"/>
      <c r="H2461" s="419">
        <v>2020</v>
      </c>
      <c r="I2461" s="418"/>
      <c r="J2461" s="418" t="s">
        <v>987</v>
      </c>
      <c r="K2461" s="417" t="s">
        <v>779</v>
      </c>
      <c r="L2461" s="824"/>
      <c r="M2461" s="825"/>
      <c r="N2461" s="792"/>
      <c r="O2461" s="880"/>
      <c r="P2461" s="832"/>
      <c r="Q2461" s="835"/>
      <c r="R2461" s="829"/>
      <c r="S2461" s="416" t="s">
        <v>173</v>
      </c>
      <c r="T2461" s="429"/>
      <c r="U2461" s="416" t="s">
        <v>171</v>
      </c>
      <c r="V2461" s="427"/>
      <c r="W2461" s="416" t="s">
        <v>170</v>
      </c>
      <c r="X2461" s="428"/>
      <c r="Y2461" s="416" t="s">
        <v>169</v>
      </c>
      <c r="Z2461" s="426"/>
      <c r="AA2461" s="416" t="s">
        <v>169</v>
      </c>
      <c r="AB2461" s="426"/>
      <c r="AC2461" s="416" t="s">
        <v>169</v>
      </c>
      <c r="AD2461" s="426"/>
      <c r="AE2461" s="478" t="s">
        <v>169</v>
      </c>
      <c r="AF2461" s="477"/>
      <c r="AG2461" s="463" t="s">
        <v>169</v>
      </c>
      <c r="AH2461" s="462"/>
      <c r="AI2461" s="781"/>
      <c r="AJ2461" s="782"/>
      <c r="AK2461" s="792"/>
      <c r="AL2461" s="792"/>
      <c r="AM2461" s="792"/>
      <c r="AN2461" s="792"/>
      <c r="AO2461" s="792"/>
      <c r="AP2461" s="792"/>
    </row>
    <row r="2462" spans="1:42" s="404" customFormat="1" ht="15" hidden="1" customHeight="1" x14ac:dyDescent="0.2">
      <c r="A2462" s="402"/>
      <c r="B2462" s="425" t="s">
        <v>310</v>
      </c>
      <c r="C2462" s="424" t="s">
        <v>788</v>
      </c>
      <c r="D2462" s="423" t="s">
        <v>705</v>
      </c>
      <c r="E2462" s="422" t="s">
        <v>238</v>
      </c>
      <c r="F2462" s="420"/>
      <c r="G2462" s="420"/>
      <c r="H2462" s="419">
        <v>2020</v>
      </c>
      <c r="I2462" s="418"/>
      <c r="J2462" s="418" t="s">
        <v>987</v>
      </c>
      <c r="K2462" s="417" t="s">
        <v>779</v>
      </c>
      <c r="L2462" s="824"/>
      <c r="M2462" s="825"/>
      <c r="N2462" s="792"/>
      <c r="O2462" s="880"/>
      <c r="P2462" s="832"/>
      <c r="Q2462" s="835"/>
      <c r="R2462" s="829"/>
      <c r="S2462" s="416" t="s">
        <v>168</v>
      </c>
      <c r="T2462" s="427"/>
      <c r="U2462" s="416" t="s">
        <v>167</v>
      </c>
      <c r="V2462" s="427"/>
      <c r="W2462" s="816"/>
      <c r="X2462" s="817"/>
      <c r="Y2462" s="416" t="s">
        <v>166</v>
      </c>
      <c r="Z2462" s="426">
        <f>IF(Z2460="",Z2461-Z2459,Z2461-Z2460)</f>
        <v>0</v>
      </c>
      <c r="AA2462" s="416" t="s">
        <v>166</v>
      </c>
      <c r="AB2462" s="426">
        <f>IF(AB2460="",AB2461-AB2459,AB2461-AB2460)</f>
        <v>0</v>
      </c>
      <c r="AC2462" s="416" t="s">
        <v>166</v>
      </c>
      <c r="AD2462" s="426">
        <f>IF(AD2460="",AD2461-AD2459,AD2461-AD2460)</f>
        <v>0</v>
      </c>
      <c r="AE2462" s="478" t="s">
        <v>166</v>
      </c>
      <c r="AF2462" s="477">
        <f>IF(AF2460="",AF2461-AF2459,AF2461-AF2460)</f>
        <v>0</v>
      </c>
      <c r="AG2462" s="463" t="s">
        <v>166</v>
      </c>
      <c r="AH2462" s="462">
        <f>IF(AH2460="",AH2461-AH2459,AH2461-AH2460)</f>
        <v>0</v>
      </c>
      <c r="AI2462" s="781"/>
      <c r="AJ2462" s="782"/>
      <c r="AK2462" s="792"/>
      <c r="AL2462" s="792"/>
      <c r="AM2462" s="792"/>
      <c r="AN2462" s="792"/>
      <c r="AO2462" s="792"/>
      <c r="AP2462" s="792"/>
    </row>
    <row r="2463" spans="1:42" s="404" customFormat="1" ht="15" hidden="1" customHeight="1" x14ac:dyDescent="0.2">
      <c r="A2463" s="402"/>
      <c r="B2463" s="425" t="s">
        <v>310</v>
      </c>
      <c r="C2463" s="424" t="s">
        <v>788</v>
      </c>
      <c r="D2463" s="423" t="s">
        <v>705</v>
      </c>
      <c r="E2463" s="422" t="s">
        <v>238</v>
      </c>
      <c r="F2463" s="420"/>
      <c r="G2463" s="420"/>
      <c r="H2463" s="419">
        <v>2020</v>
      </c>
      <c r="I2463" s="418"/>
      <c r="J2463" s="418" t="s">
        <v>987</v>
      </c>
      <c r="K2463" s="417" t="s">
        <v>779</v>
      </c>
      <c r="L2463" s="824"/>
      <c r="M2463" s="825"/>
      <c r="N2463" s="792"/>
      <c r="O2463" s="880"/>
      <c r="P2463" s="832"/>
      <c r="Q2463" s="835"/>
      <c r="R2463" s="829"/>
      <c r="S2463" s="416" t="s">
        <v>165</v>
      </c>
      <c r="T2463" s="415"/>
      <c r="U2463" s="416" t="s">
        <v>164</v>
      </c>
      <c r="V2463" s="415"/>
      <c r="W2463" s="816"/>
      <c r="X2463" s="817"/>
      <c r="Y2463" s="816"/>
      <c r="Z2463" s="817"/>
      <c r="AA2463" s="816"/>
      <c r="AB2463" s="817"/>
      <c r="AC2463" s="816"/>
      <c r="AD2463" s="817"/>
      <c r="AE2463" s="857"/>
      <c r="AF2463" s="858"/>
      <c r="AG2463" s="781"/>
      <c r="AH2463" s="782"/>
      <c r="AI2463" s="781"/>
      <c r="AJ2463" s="782"/>
      <c r="AK2463" s="792"/>
      <c r="AL2463" s="792"/>
      <c r="AM2463" s="792"/>
      <c r="AN2463" s="792"/>
      <c r="AO2463" s="792"/>
      <c r="AP2463" s="792"/>
    </row>
    <row r="2464" spans="1:42" s="404" customFormat="1" ht="15" hidden="1" customHeight="1" thickBot="1" x14ac:dyDescent="0.25">
      <c r="A2464" s="402"/>
      <c r="B2464" s="414" t="s">
        <v>310</v>
      </c>
      <c r="C2464" s="413" t="s">
        <v>788</v>
      </c>
      <c r="D2464" s="412" t="s">
        <v>705</v>
      </c>
      <c r="E2464" s="411" t="s">
        <v>238</v>
      </c>
      <c r="F2464" s="409"/>
      <c r="G2464" s="409"/>
      <c r="H2464" s="408">
        <v>2020</v>
      </c>
      <c r="I2464" s="407"/>
      <c r="J2464" s="407" t="s">
        <v>987</v>
      </c>
      <c r="K2464" s="495" t="s">
        <v>779</v>
      </c>
      <c r="L2464" s="826"/>
      <c r="M2464" s="827"/>
      <c r="N2464" s="793"/>
      <c r="O2464" s="881"/>
      <c r="P2464" s="833"/>
      <c r="Q2464" s="836"/>
      <c r="R2464" s="830"/>
      <c r="S2464" s="406" t="s">
        <v>158</v>
      </c>
      <c r="T2464" s="451"/>
      <c r="U2464" s="820"/>
      <c r="V2464" s="821"/>
      <c r="W2464" s="818"/>
      <c r="X2464" s="819"/>
      <c r="Y2464" s="818"/>
      <c r="Z2464" s="819"/>
      <c r="AA2464" s="818"/>
      <c r="AB2464" s="819"/>
      <c r="AC2464" s="818"/>
      <c r="AD2464" s="819"/>
      <c r="AE2464" s="859"/>
      <c r="AF2464" s="860"/>
      <c r="AG2464" s="783"/>
      <c r="AH2464" s="784"/>
      <c r="AI2464" s="783"/>
      <c r="AJ2464" s="784"/>
      <c r="AK2464" s="793"/>
      <c r="AL2464" s="793"/>
      <c r="AM2464" s="793"/>
      <c r="AN2464" s="793"/>
      <c r="AO2464" s="793"/>
      <c r="AP2464" s="793"/>
    </row>
    <row r="2465" spans="1:42" s="404" customFormat="1" ht="12.75" hidden="1" customHeight="1" thickTop="1" x14ac:dyDescent="0.2">
      <c r="A2465" s="402"/>
      <c r="B2465" s="445" t="s">
        <v>709</v>
      </c>
      <c r="C2465" s="444" t="s">
        <v>761</v>
      </c>
      <c r="D2465" s="443" t="s">
        <v>705</v>
      </c>
      <c r="E2465" s="442" t="s">
        <v>238</v>
      </c>
      <c r="F2465" s="440"/>
      <c r="G2465" s="440"/>
      <c r="H2465" s="419">
        <v>2020</v>
      </c>
      <c r="I2465" s="418"/>
      <c r="J2465" s="418" t="s">
        <v>987</v>
      </c>
      <c r="K2465" s="439" t="s">
        <v>779</v>
      </c>
      <c r="L2465" s="822" t="s">
        <v>787</v>
      </c>
      <c r="M2465" s="823"/>
      <c r="N2465" s="791" t="s">
        <v>757</v>
      </c>
      <c r="O2465" s="879" t="s">
        <v>781</v>
      </c>
      <c r="P2465" s="831">
        <v>2.54</v>
      </c>
      <c r="Q2465" s="834" t="s">
        <v>218</v>
      </c>
      <c r="R2465" s="828" t="s">
        <v>193</v>
      </c>
      <c r="S2465" s="434" t="s">
        <v>184</v>
      </c>
      <c r="T2465" s="438">
        <v>762000</v>
      </c>
      <c r="U2465" s="434" t="s">
        <v>183</v>
      </c>
      <c r="V2465" s="437"/>
      <c r="W2465" s="434" t="s">
        <v>182</v>
      </c>
      <c r="X2465" s="436">
        <f>T2465</f>
        <v>762000</v>
      </c>
      <c r="Y2465" s="434" t="s">
        <v>181</v>
      </c>
      <c r="Z2465" s="435"/>
      <c r="AA2465" s="434" t="s">
        <v>181</v>
      </c>
      <c r="AB2465" s="435"/>
      <c r="AC2465" s="434" t="s">
        <v>181</v>
      </c>
      <c r="AD2465" s="435"/>
      <c r="AE2465" s="480" t="s">
        <v>181</v>
      </c>
      <c r="AF2465" s="479"/>
      <c r="AG2465" s="466" t="s">
        <v>181</v>
      </c>
      <c r="AH2465" s="467"/>
      <c r="AI2465" s="466" t="s">
        <v>180</v>
      </c>
      <c r="AJ2465" s="465"/>
      <c r="AK2465" s="791" t="s">
        <v>776</v>
      </c>
      <c r="AL2465" s="791" t="s">
        <v>776</v>
      </c>
      <c r="AM2465" s="791" t="s">
        <v>776</v>
      </c>
      <c r="AN2465" s="791" t="s">
        <v>776</v>
      </c>
      <c r="AO2465" s="791" t="s">
        <v>776</v>
      </c>
      <c r="AP2465" s="791" t="s">
        <v>776</v>
      </c>
    </row>
    <row r="2466" spans="1:42" s="404" customFormat="1" ht="15" hidden="1" customHeight="1" x14ac:dyDescent="0.2">
      <c r="A2466" s="402"/>
      <c r="B2466" s="425" t="s">
        <v>709</v>
      </c>
      <c r="C2466" s="424" t="s">
        <v>761</v>
      </c>
      <c r="D2466" s="423" t="s">
        <v>705</v>
      </c>
      <c r="E2466" s="422" t="s">
        <v>238</v>
      </c>
      <c r="F2466" s="420"/>
      <c r="G2466" s="420"/>
      <c r="H2466" s="419">
        <v>2020</v>
      </c>
      <c r="I2466" s="418"/>
      <c r="J2466" s="418" t="s">
        <v>987</v>
      </c>
      <c r="K2466" s="417" t="s">
        <v>779</v>
      </c>
      <c r="L2466" s="824"/>
      <c r="M2466" s="825"/>
      <c r="N2466" s="792"/>
      <c r="O2466" s="880"/>
      <c r="P2466" s="832"/>
      <c r="Q2466" s="835"/>
      <c r="R2466" s="829"/>
      <c r="S2466" s="416" t="s">
        <v>179</v>
      </c>
      <c r="T2466" s="432"/>
      <c r="U2466" s="416" t="s">
        <v>177</v>
      </c>
      <c r="V2466" s="415"/>
      <c r="W2466" s="416" t="s">
        <v>176</v>
      </c>
      <c r="X2466" s="428">
        <f>X2465</f>
        <v>762000</v>
      </c>
      <c r="Y2466" s="416" t="s">
        <v>175</v>
      </c>
      <c r="Z2466" s="426"/>
      <c r="AA2466" s="416" t="s">
        <v>175</v>
      </c>
      <c r="AB2466" s="426"/>
      <c r="AC2466" s="416" t="s">
        <v>175</v>
      </c>
      <c r="AD2466" s="426"/>
      <c r="AE2466" s="478" t="s">
        <v>175</v>
      </c>
      <c r="AF2466" s="477"/>
      <c r="AG2466" s="463" t="s">
        <v>175</v>
      </c>
      <c r="AH2466" s="462"/>
      <c r="AI2466" s="463" t="s">
        <v>174</v>
      </c>
      <c r="AJ2466" s="464"/>
      <c r="AK2466" s="792"/>
      <c r="AL2466" s="792"/>
      <c r="AM2466" s="792"/>
      <c r="AN2466" s="792"/>
      <c r="AO2466" s="792"/>
      <c r="AP2466" s="792"/>
    </row>
    <row r="2467" spans="1:42" s="404" customFormat="1" ht="13.5" hidden="1" thickTop="1" x14ac:dyDescent="0.2">
      <c r="A2467" s="402"/>
      <c r="B2467" s="425" t="s">
        <v>709</v>
      </c>
      <c r="C2467" s="424" t="s">
        <v>761</v>
      </c>
      <c r="D2467" s="423" t="s">
        <v>705</v>
      </c>
      <c r="E2467" s="422" t="s">
        <v>238</v>
      </c>
      <c r="F2467" s="420"/>
      <c r="G2467" s="420"/>
      <c r="H2467" s="419">
        <v>2020</v>
      </c>
      <c r="I2467" s="418"/>
      <c r="J2467" s="418" t="s">
        <v>987</v>
      </c>
      <c r="K2467" s="417" t="s">
        <v>779</v>
      </c>
      <c r="L2467" s="824"/>
      <c r="M2467" s="825"/>
      <c r="N2467" s="792"/>
      <c r="O2467" s="880"/>
      <c r="P2467" s="832"/>
      <c r="Q2467" s="835"/>
      <c r="R2467" s="829"/>
      <c r="S2467" s="416" t="s">
        <v>173</v>
      </c>
      <c r="T2467" s="429" t="s">
        <v>192</v>
      </c>
      <c r="U2467" s="416" t="s">
        <v>171</v>
      </c>
      <c r="V2467" s="427"/>
      <c r="W2467" s="416" t="s">
        <v>170</v>
      </c>
      <c r="X2467" s="428"/>
      <c r="Y2467" s="416" t="s">
        <v>169</v>
      </c>
      <c r="Z2467" s="426"/>
      <c r="AA2467" s="416" t="s">
        <v>169</v>
      </c>
      <c r="AB2467" s="426"/>
      <c r="AC2467" s="416" t="s">
        <v>169</v>
      </c>
      <c r="AD2467" s="426"/>
      <c r="AE2467" s="478" t="s">
        <v>169</v>
      </c>
      <c r="AF2467" s="477"/>
      <c r="AG2467" s="463" t="s">
        <v>169</v>
      </c>
      <c r="AH2467" s="462"/>
      <c r="AI2467" s="781"/>
      <c r="AJ2467" s="782"/>
      <c r="AK2467" s="792"/>
      <c r="AL2467" s="792"/>
      <c r="AM2467" s="792"/>
      <c r="AN2467" s="792"/>
      <c r="AO2467" s="792"/>
      <c r="AP2467" s="792"/>
    </row>
    <row r="2468" spans="1:42" s="404" customFormat="1" ht="15" hidden="1" customHeight="1" x14ac:dyDescent="0.2">
      <c r="A2468" s="402"/>
      <c r="B2468" s="425" t="s">
        <v>709</v>
      </c>
      <c r="C2468" s="424" t="s">
        <v>761</v>
      </c>
      <c r="D2468" s="423" t="s">
        <v>705</v>
      </c>
      <c r="E2468" s="422" t="s">
        <v>238</v>
      </c>
      <c r="F2468" s="420"/>
      <c r="G2468" s="420"/>
      <c r="H2468" s="419">
        <v>2020</v>
      </c>
      <c r="I2468" s="418"/>
      <c r="J2468" s="418" t="s">
        <v>987</v>
      </c>
      <c r="K2468" s="417" t="s">
        <v>779</v>
      </c>
      <c r="L2468" s="824"/>
      <c r="M2468" s="825"/>
      <c r="N2468" s="792"/>
      <c r="O2468" s="880"/>
      <c r="P2468" s="832"/>
      <c r="Q2468" s="835"/>
      <c r="R2468" s="829"/>
      <c r="S2468" s="416" t="s">
        <v>168</v>
      </c>
      <c r="T2468" s="427"/>
      <c r="U2468" s="416" t="s">
        <v>167</v>
      </c>
      <c r="V2468" s="427"/>
      <c r="W2468" s="816"/>
      <c r="X2468" s="817"/>
      <c r="Y2468" s="416" t="s">
        <v>166</v>
      </c>
      <c r="Z2468" s="426">
        <f>IF(Z2466="",Z2467-Z2465,Z2467-Z2466)</f>
        <v>0</v>
      </c>
      <c r="AA2468" s="416" t="s">
        <v>166</v>
      </c>
      <c r="AB2468" s="426">
        <f>IF(AB2466="",AB2467-AB2465,AB2467-AB2466)</f>
        <v>0</v>
      </c>
      <c r="AC2468" s="416" t="s">
        <v>166</v>
      </c>
      <c r="AD2468" s="426">
        <f>IF(AD2466="",AD2467-AD2465,AD2467-AD2466)</f>
        <v>0</v>
      </c>
      <c r="AE2468" s="478" t="s">
        <v>166</v>
      </c>
      <c r="AF2468" s="477">
        <f>IF(AF2466="",AF2467-AF2465,AF2467-AF2466)</f>
        <v>0</v>
      </c>
      <c r="AG2468" s="463" t="s">
        <v>166</v>
      </c>
      <c r="AH2468" s="462">
        <f>IF(AH2466="",AH2467-AH2465,AH2467-AH2466)</f>
        <v>0</v>
      </c>
      <c r="AI2468" s="781"/>
      <c r="AJ2468" s="782"/>
      <c r="AK2468" s="792"/>
      <c r="AL2468" s="792"/>
      <c r="AM2468" s="792"/>
      <c r="AN2468" s="792"/>
      <c r="AO2468" s="792"/>
      <c r="AP2468" s="792"/>
    </row>
    <row r="2469" spans="1:42" s="404" customFormat="1" ht="15" hidden="1" customHeight="1" x14ac:dyDescent="0.2">
      <c r="A2469" s="402"/>
      <c r="B2469" s="425" t="s">
        <v>709</v>
      </c>
      <c r="C2469" s="424" t="s">
        <v>761</v>
      </c>
      <c r="D2469" s="423" t="s">
        <v>705</v>
      </c>
      <c r="E2469" s="422" t="s">
        <v>238</v>
      </c>
      <c r="F2469" s="420"/>
      <c r="G2469" s="420"/>
      <c r="H2469" s="419">
        <v>2020</v>
      </c>
      <c r="I2469" s="418"/>
      <c r="J2469" s="418" t="s">
        <v>987</v>
      </c>
      <c r="K2469" s="417" t="s">
        <v>779</v>
      </c>
      <c r="L2469" s="824"/>
      <c r="M2469" s="825"/>
      <c r="N2469" s="792"/>
      <c r="O2469" s="880"/>
      <c r="P2469" s="832"/>
      <c r="Q2469" s="835"/>
      <c r="R2469" s="829"/>
      <c r="S2469" s="416" t="s">
        <v>165</v>
      </c>
      <c r="T2469" s="415"/>
      <c r="U2469" s="416" t="s">
        <v>164</v>
      </c>
      <c r="V2469" s="415"/>
      <c r="W2469" s="816"/>
      <c r="X2469" s="817"/>
      <c r="Y2469" s="816"/>
      <c r="Z2469" s="817"/>
      <c r="AA2469" s="816"/>
      <c r="AB2469" s="817"/>
      <c r="AC2469" s="816"/>
      <c r="AD2469" s="817"/>
      <c r="AE2469" s="857"/>
      <c r="AF2469" s="858"/>
      <c r="AG2469" s="781"/>
      <c r="AH2469" s="782"/>
      <c r="AI2469" s="781"/>
      <c r="AJ2469" s="782"/>
      <c r="AK2469" s="792"/>
      <c r="AL2469" s="792"/>
      <c r="AM2469" s="792"/>
      <c r="AN2469" s="792"/>
      <c r="AO2469" s="792"/>
      <c r="AP2469" s="792"/>
    </row>
    <row r="2470" spans="1:42" s="404" customFormat="1" ht="15" hidden="1" customHeight="1" thickBot="1" x14ac:dyDescent="0.25">
      <c r="A2470" s="402"/>
      <c r="B2470" s="414" t="s">
        <v>709</v>
      </c>
      <c r="C2470" s="413" t="s">
        <v>761</v>
      </c>
      <c r="D2470" s="412" t="s">
        <v>705</v>
      </c>
      <c r="E2470" s="411" t="s">
        <v>238</v>
      </c>
      <c r="F2470" s="409"/>
      <c r="G2470" s="409"/>
      <c r="H2470" s="408">
        <v>2020</v>
      </c>
      <c r="I2470" s="407"/>
      <c r="J2470" s="407" t="s">
        <v>987</v>
      </c>
      <c r="K2470" s="495" t="s">
        <v>779</v>
      </c>
      <c r="L2470" s="826"/>
      <c r="M2470" s="827"/>
      <c r="N2470" s="793"/>
      <c r="O2470" s="881"/>
      <c r="P2470" s="833"/>
      <c r="Q2470" s="836"/>
      <c r="R2470" s="830"/>
      <c r="S2470" s="406" t="s">
        <v>158</v>
      </c>
      <c r="T2470" s="451"/>
      <c r="U2470" s="820"/>
      <c r="V2470" s="821"/>
      <c r="W2470" s="818"/>
      <c r="X2470" s="819"/>
      <c r="Y2470" s="818"/>
      <c r="Z2470" s="819"/>
      <c r="AA2470" s="818"/>
      <c r="AB2470" s="819"/>
      <c r="AC2470" s="818"/>
      <c r="AD2470" s="819"/>
      <c r="AE2470" s="859"/>
      <c r="AF2470" s="860"/>
      <c r="AG2470" s="783"/>
      <c r="AH2470" s="784"/>
      <c r="AI2470" s="783"/>
      <c r="AJ2470" s="784"/>
      <c r="AK2470" s="793"/>
      <c r="AL2470" s="793"/>
      <c r="AM2470" s="793"/>
      <c r="AN2470" s="793"/>
      <c r="AO2470" s="793"/>
      <c r="AP2470" s="793"/>
    </row>
    <row r="2471" spans="1:42" s="404" customFormat="1" ht="12.75" hidden="1" customHeight="1" thickTop="1" x14ac:dyDescent="0.2">
      <c r="A2471" s="402"/>
      <c r="B2471" s="445" t="s">
        <v>310</v>
      </c>
      <c r="C2471" s="444" t="s">
        <v>785</v>
      </c>
      <c r="D2471" s="443" t="s">
        <v>705</v>
      </c>
      <c r="E2471" s="442" t="s">
        <v>238</v>
      </c>
      <c r="F2471" s="440"/>
      <c r="G2471" s="440"/>
      <c r="H2471" s="419">
        <v>2020</v>
      </c>
      <c r="I2471" s="418"/>
      <c r="J2471" s="418" t="s">
        <v>987</v>
      </c>
      <c r="K2471" s="439" t="s">
        <v>779</v>
      </c>
      <c r="L2471" s="822" t="s">
        <v>786</v>
      </c>
      <c r="M2471" s="823"/>
      <c r="N2471" s="791" t="s">
        <v>757</v>
      </c>
      <c r="O2471" s="879" t="s">
        <v>781</v>
      </c>
      <c r="P2471" s="831">
        <v>4.7699999999999996</v>
      </c>
      <c r="Q2471" s="834" t="s">
        <v>218</v>
      </c>
      <c r="R2471" s="828" t="s">
        <v>193</v>
      </c>
      <c r="S2471" s="434" t="s">
        <v>184</v>
      </c>
      <c r="T2471" s="438">
        <v>1431000</v>
      </c>
      <c r="U2471" s="434" t="s">
        <v>183</v>
      </c>
      <c r="V2471" s="437"/>
      <c r="W2471" s="434" t="s">
        <v>182</v>
      </c>
      <c r="X2471" s="436">
        <f>T2471</f>
        <v>1431000</v>
      </c>
      <c r="Y2471" s="434" t="s">
        <v>181</v>
      </c>
      <c r="Z2471" s="435"/>
      <c r="AA2471" s="434" t="s">
        <v>181</v>
      </c>
      <c r="AB2471" s="435"/>
      <c r="AC2471" s="434" t="s">
        <v>181</v>
      </c>
      <c r="AD2471" s="435"/>
      <c r="AE2471" s="480" t="s">
        <v>181</v>
      </c>
      <c r="AF2471" s="479"/>
      <c r="AG2471" s="466" t="s">
        <v>181</v>
      </c>
      <c r="AH2471" s="467"/>
      <c r="AI2471" s="466" t="s">
        <v>180</v>
      </c>
      <c r="AJ2471" s="465"/>
      <c r="AK2471" s="791" t="s">
        <v>776</v>
      </c>
      <c r="AL2471" s="791" t="s">
        <v>776</v>
      </c>
      <c r="AM2471" s="791" t="s">
        <v>776</v>
      </c>
      <c r="AN2471" s="791" t="s">
        <v>776</v>
      </c>
      <c r="AO2471" s="791" t="s">
        <v>776</v>
      </c>
      <c r="AP2471" s="791" t="s">
        <v>776</v>
      </c>
    </row>
    <row r="2472" spans="1:42" s="404" customFormat="1" ht="15" hidden="1" customHeight="1" x14ac:dyDescent="0.2">
      <c r="A2472" s="402"/>
      <c r="B2472" s="425" t="s">
        <v>310</v>
      </c>
      <c r="C2472" s="424" t="s">
        <v>785</v>
      </c>
      <c r="D2472" s="423" t="s">
        <v>705</v>
      </c>
      <c r="E2472" s="422" t="s">
        <v>238</v>
      </c>
      <c r="F2472" s="420"/>
      <c r="G2472" s="420"/>
      <c r="H2472" s="419">
        <v>2020</v>
      </c>
      <c r="I2472" s="418"/>
      <c r="J2472" s="418" t="s">
        <v>987</v>
      </c>
      <c r="K2472" s="417" t="s">
        <v>779</v>
      </c>
      <c r="L2472" s="824"/>
      <c r="M2472" s="825"/>
      <c r="N2472" s="792"/>
      <c r="O2472" s="880"/>
      <c r="P2472" s="832"/>
      <c r="Q2472" s="835"/>
      <c r="R2472" s="829"/>
      <c r="S2472" s="416" t="s">
        <v>179</v>
      </c>
      <c r="T2472" s="432"/>
      <c r="U2472" s="416" t="s">
        <v>177</v>
      </c>
      <c r="V2472" s="415"/>
      <c r="W2472" s="416" t="s">
        <v>176</v>
      </c>
      <c r="X2472" s="428">
        <f>X2471</f>
        <v>1431000</v>
      </c>
      <c r="Y2472" s="416" t="s">
        <v>175</v>
      </c>
      <c r="Z2472" s="426"/>
      <c r="AA2472" s="416" t="s">
        <v>175</v>
      </c>
      <c r="AB2472" s="426"/>
      <c r="AC2472" s="416" t="s">
        <v>175</v>
      </c>
      <c r="AD2472" s="426"/>
      <c r="AE2472" s="478" t="s">
        <v>175</v>
      </c>
      <c r="AF2472" s="477"/>
      <c r="AG2472" s="463" t="s">
        <v>175</v>
      </c>
      <c r="AH2472" s="462"/>
      <c r="AI2472" s="463" t="s">
        <v>174</v>
      </c>
      <c r="AJ2472" s="464"/>
      <c r="AK2472" s="792"/>
      <c r="AL2472" s="792"/>
      <c r="AM2472" s="792"/>
      <c r="AN2472" s="792"/>
      <c r="AO2472" s="792"/>
      <c r="AP2472" s="792"/>
    </row>
    <row r="2473" spans="1:42" s="404" customFormat="1" ht="13.5" hidden="1" thickTop="1" x14ac:dyDescent="0.2">
      <c r="A2473" s="402"/>
      <c r="B2473" s="425" t="s">
        <v>310</v>
      </c>
      <c r="C2473" s="424" t="s">
        <v>785</v>
      </c>
      <c r="D2473" s="423" t="s">
        <v>705</v>
      </c>
      <c r="E2473" s="422" t="s">
        <v>238</v>
      </c>
      <c r="F2473" s="420"/>
      <c r="G2473" s="420"/>
      <c r="H2473" s="419">
        <v>2020</v>
      </c>
      <c r="I2473" s="418"/>
      <c r="J2473" s="418" t="s">
        <v>987</v>
      </c>
      <c r="K2473" s="417" t="s">
        <v>779</v>
      </c>
      <c r="L2473" s="824"/>
      <c r="M2473" s="825"/>
      <c r="N2473" s="792"/>
      <c r="O2473" s="880"/>
      <c r="P2473" s="832"/>
      <c r="Q2473" s="835"/>
      <c r="R2473" s="829"/>
      <c r="S2473" s="416" t="s">
        <v>173</v>
      </c>
      <c r="T2473" s="429"/>
      <c r="U2473" s="416" t="s">
        <v>171</v>
      </c>
      <c r="V2473" s="427"/>
      <c r="W2473" s="416" t="s">
        <v>170</v>
      </c>
      <c r="X2473" s="428"/>
      <c r="Y2473" s="416" t="s">
        <v>169</v>
      </c>
      <c r="Z2473" s="426"/>
      <c r="AA2473" s="416" t="s">
        <v>169</v>
      </c>
      <c r="AB2473" s="426"/>
      <c r="AC2473" s="416" t="s">
        <v>169</v>
      </c>
      <c r="AD2473" s="426"/>
      <c r="AE2473" s="478" t="s">
        <v>169</v>
      </c>
      <c r="AF2473" s="477"/>
      <c r="AG2473" s="463" t="s">
        <v>169</v>
      </c>
      <c r="AH2473" s="462"/>
      <c r="AI2473" s="781"/>
      <c r="AJ2473" s="782"/>
      <c r="AK2473" s="792"/>
      <c r="AL2473" s="792"/>
      <c r="AM2473" s="792"/>
      <c r="AN2473" s="792"/>
      <c r="AO2473" s="792"/>
      <c r="AP2473" s="792"/>
    </row>
    <row r="2474" spans="1:42" s="404" customFormat="1" ht="15" hidden="1" customHeight="1" x14ac:dyDescent="0.2">
      <c r="A2474" s="402"/>
      <c r="B2474" s="425" t="s">
        <v>310</v>
      </c>
      <c r="C2474" s="424" t="s">
        <v>785</v>
      </c>
      <c r="D2474" s="423" t="s">
        <v>705</v>
      </c>
      <c r="E2474" s="422" t="s">
        <v>238</v>
      </c>
      <c r="F2474" s="420"/>
      <c r="G2474" s="420"/>
      <c r="H2474" s="419">
        <v>2020</v>
      </c>
      <c r="I2474" s="418"/>
      <c r="J2474" s="418" t="s">
        <v>987</v>
      </c>
      <c r="K2474" s="417" t="s">
        <v>779</v>
      </c>
      <c r="L2474" s="824"/>
      <c r="M2474" s="825"/>
      <c r="N2474" s="792"/>
      <c r="O2474" s="880"/>
      <c r="P2474" s="832"/>
      <c r="Q2474" s="835"/>
      <c r="R2474" s="829"/>
      <c r="S2474" s="416" t="s">
        <v>168</v>
      </c>
      <c r="T2474" s="427"/>
      <c r="U2474" s="416" t="s">
        <v>167</v>
      </c>
      <c r="V2474" s="427"/>
      <c r="W2474" s="816"/>
      <c r="X2474" s="817"/>
      <c r="Y2474" s="416" t="s">
        <v>166</v>
      </c>
      <c r="Z2474" s="426">
        <f>IF(Z2472="",Z2473-Z2471,Z2473-Z2472)</f>
        <v>0</v>
      </c>
      <c r="AA2474" s="416" t="s">
        <v>166</v>
      </c>
      <c r="AB2474" s="426">
        <f>IF(AB2472="",AB2473-AB2471,AB2473-AB2472)</f>
        <v>0</v>
      </c>
      <c r="AC2474" s="416" t="s">
        <v>166</v>
      </c>
      <c r="AD2474" s="426">
        <f>IF(AD2472="",AD2473-AD2471,AD2473-AD2472)</f>
        <v>0</v>
      </c>
      <c r="AE2474" s="478" t="s">
        <v>166</v>
      </c>
      <c r="AF2474" s="477">
        <f>IF(AF2472="",AF2473-AF2471,AF2473-AF2472)</f>
        <v>0</v>
      </c>
      <c r="AG2474" s="463" t="s">
        <v>166</v>
      </c>
      <c r="AH2474" s="462">
        <f>IF(AH2472="",AH2473-AH2471,AH2473-AH2472)</f>
        <v>0</v>
      </c>
      <c r="AI2474" s="781"/>
      <c r="AJ2474" s="782"/>
      <c r="AK2474" s="792"/>
      <c r="AL2474" s="792"/>
      <c r="AM2474" s="792"/>
      <c r="AN2474" s="792"/>
      <c r="AO2474" s="792"/>
      <c r="AP2474" s="792"/>
    </row>
    <row r="2475" spans="1:42" s="404" customFormat="1" ht="15" hidden="1" customHeight="1" x14ac:dyDescent="0.2">
      <c r="A2475" s="402"/>
      <c r="B2475" s="425" t="s">
        <v>310</v>
      </c>
      <c r="C2475" s="424" t="s">
        <v>785</v>
      </c>
      <c r="D2475" s="423" t="s">
        <v>705</v>
      </c>
      <c r="E2475" s="422" t="s">
        <v>238</v>
      </c>
      <c r="F2475" s="420"/>
      <c r="G2475" s="420"/>
      <c r="H2475" s="419">
        <v>2020</v>
      </c>
      <c r="I2475" s="418"/>
      <c r="J2475" s="418" t="s">
        <v>987</v>
      </c>
      <c r="K2475" s="417" t="s">
        <v>779</v>
      </c>
      <c r="L2475" s="824"/>
      <c r="M2475" s="825"/>
      <c r="N2475" s="792"/>
      <c r="O2475" s="880"/>
      <c r="P2475" s="832"/>
      <c r="Q2475" s="835"/>
      <c r="R2475" s="829"/>
      <c r="S2475" s="416" t="s">
        <v>165</v>
      </c>
      <c r="T2475" s="415"/>
      <c r="U2475" s="416" t="s">
        <v>164</v>
      </c>
      <c r="V2475" s="415"/>
      <c r="W2475" s="816"/>
      <c r="X2475" s="817"/>
      <c r="Y2475" s="816"/>
      <c r="Z2475" s="817"/>
      <c r="AA2475" s="816"/>
      <c r="AB2475" s="817"/>
      <c r="AC2475" s="816"/>
      <c r="AD2475" s="817"/>
      <c r="AE2475" s="857"/>
      <c r="AF2475" s="858"/>
      <c r="AG2475" s="781"/>
      <c r="AH2475" s="782"/>
      <c r="AI2475" s="781"/>
      <c r="AJ2475" s="782"/>
      <c r="AK2475" s="792"/>
      <c r="AL2475" s="792"/>
      <c r="AM2475" s="792"/>
      <c r="AN2475" s="792"/>
      <c r="AO2475" s="792"/>
      <c r="AP2475" s="792"/>
    </row>
    <row r="2476" spans="1:42" s="404" customFormat="1" ht="15" hidden="1" customHeight="1" thickBot="1" x14ac:dyDescent="0.25">
      <c r="A2476" s="402"/>
      <c r="B2476" s="414" t="s">
        <v>310</v>
      </c>
      <c r="C2476" s="413" t="s">
        <v>785</v>
      </c>
      <c r="D2476" s="412" t="s">
        <v>705</v>
      </c>
      <c r="E2476" s="411" t="s">
        <v>238</v>
      </c>
      <c r="F2476" s="409"/>
      <c r="G2476" s="409"/>
      <c r="H2476" s="408">
        <v>2020</v>
      </c>
      <c r="I2476" s="407"/>
      <c r="J2476" s="407" t="s">
        <v>987</v>
      </c>
      <c r="K2476" s="495" t="s">
        <v>779</v>
      </c>
      <c r="L2476" s="826"/>
      <c r="M2476" s="827"/>
      <c r="N2476" s="793"/>
      <c r="O2476" s="881"/>
      <c r="P2476" s="833"/>
      <c r="Q2476" s="836"/>
      <c r="R2476" s="830"/>
      <c r="S2476" s="406" t="s">
        <v>158</v>
      </c>
      <c r="T2476" s="451"/>
      <c r="U2476" s="820"/>
      <c r="V2476" s="821"/>
      <c r="W2476" s="818"/>
      <c r="X2476" s="819"/>
      <c r="Y2476" s="818"/>
      <c r="Z2476" s="819"/>
      <c r="AA2476" s="818"/>
      <c r="AB2476" s="819"/>
      <c r="AC2476" s="818"/>
      <c r="AD2476" s="819"/>
      <c r="AE2476" s="859"/>
      <c r="AF2476" s="860"/>
      <c r="AG2476" s="783"/>
      <c r="AH2476" s="784"/>
      <c r="AI2476" s="783"/>
      <c r="AJ2476" s="784"/>
      <c r="AK2476" s="793"/>
      <c r="AL2476" s="793"/>
      <c r="AM2476" s="793"/>
      <c r="AN2476" s="793"/>
      <c r="AO2476" s="793"/>
      <c r="AP2476" s="793"/>
    </row>
    <row r="2477" spans="1:42" s="404" customFormat="1" ht="12.75" hidden="1" customHeight="1" thickTop="1" x14ac:dyDescent="0.2">
      <c r="A2477" s="402"/>
      <c r="B2477" s="445" t="s">
        <v>733</v>
      </c>
      <c r="C2477" s="444" t="s">
        <v>783</v>
      </c>
      <c r="D2477" s="443" t="s">
        <v>705</v>
      </c>
      <c r="E2477" s="442" t="s">
        <v>10</v>
      </c>
      <c r="F2477" s="440">
        <v>44183</v>
      </c>
      <c r="G2477" s="440"/>
      <c r="H2477" s="419">
        <v>2020</v>
      </c>
      <c r="I2477" s="418" t="s">
        <v>2051</v>
      </c>
      <c r="J2477" s="418" t="s">
        <v>987</v>
      </c>
      <c r="K2477" s="439" t="s">
        <v>779</v>
      </c>
      <c r="L2477" s="822" t="s">
        <v>784</v>
      </c>
      <c r="M2477" s="823"/>
      <c r="N2477" s="791" t="s">
        <v>757</v>
      </c>
      <c r="O2477" s="879" t="s">
        <v>781</v>
      </c>
      <c r="P2477" s="831">
        <v>4.5999999999999996</v>
      </c>
      <c r="Q2477" s="834" t="s">
        <v>218</v>
      </c>
      <c r="R2477" s="828" t="s">
        <v>193</v>
      </c>
      <c r="S2477" s="434" t="s">
        <v>184</v>
      </c>
      <c r="T2477" s="438">
        <v>1380000</v>
      </c>
      <c r="U2477" s="434" t="s">
        <v>183</v>
      </c>
      <c r="V2477" s="437">
        <f>T2482+T2480-0.001</f>
        <v>44242.999000000003</v>
      </c>
      <c r="W2477" s="434" t="s">
        <v>182</v>
      </c>
      <c r="X2477" s="436">
        <f>T2477</f>
        <v>1380000</v>
      </c>
      <c r="Y2477" s="434" t="s">
        <v>181</v>
      </c>
      <c r="Z2477" s="435"/>
      <c r="AA2477" s="434" t="s">
        <v>181</v>
      </c>
      <c r="AB2477" s="435"/>
      <c r="AC2477" s="434" t="s">
        <v>181</v>
      </c>
      <c r="AD2477" s="435"/>
      <c r="AE2477" s="480" t="s">
        <v>181</v>
      </c>
      <c r="AF2477" s="479"/>
      <c r="AG2477" s="466" t="s">
        <v>181</v>
      </c>
      <c r="AH2477" s="467">
        <v>0.72160000000000002</v>
      </c>
      <c r="AI2477" s="466" t="s">
        <v>180</v>
      </c>
      <c r="AJ2477" s="465"/>
      <c r="AK2477" s="791" t="s">
        <v>776</v>
      </c>
      <c r="AL2477" s="791" t="s">
        <v>776</v>
      </c>
      <c r="AM2477" s="791" t="s">
        <v>776</v>
      </c>
      <c r="AN2477" s="791" t="s">
        <v>776</v>
      </c>
      <c r="AO2477" s="791" t="s">
        <v>776</v>
      </c>
      <c r="AP2477" s="791" t="s">
        <v>2115</v>
      </c>
    </row>
    <row r="2478" spans="1:42" s="404" customFormat="1" ht="15" hidden="1" customHeight="1" x14ac:dyDescent="0.2">
      <c r="A2478" s="402"/>
      <c r="B2478" s="425" t="s">
        <v>733</v>
      </c>
      <c r="C2478" s="424" t="s">
        <v>783</v>
      </c>
      <c r="D2478" s="423" t="s">
        <v>705</v>
      </c>
      <c r="E2478" s="422" t="s">
        <v>10</v>
      </c>
      <c r="F2478" s="420">
        <v>44183</v>
      </c>
      <c r="G2478" s="420"/>
      <c r="H2478" s="419">
        <v>2020</v>
      </c>
      <c r="I2478" s="418" t="s">
        <v>2051</v>
      </c>
      <c r="J2478" s="418" t="s">
        <v>987</v>
      </c>
      <c r="K2478" s="417" t="s">
        <v>779</v>
      </c>
      <c r="L2478" s="824"/>
      <c r="M2478" s="825"/>
      <c r="N2478" s="792"/>
      <c r="O2478" s="880"/>
      <c r="P2478" s="832"/>
      <c r="Q2478" s="835"/>
      <c r="R2478" s="829"/>
      <c r="S2478" s="416" t="s">
        <v>179</v>
      </c>
      <c r="T2478" s="432" t="s">
        <v>988</v>
      </c>
      <c r="U2478" s="416" t="s">
        <v>177</v>
      </c>
      <c r="V2478" s="415"/>
      <c r="W2478" s="416" t="s">
        <v>176</v>
      </c>
      <c r="X2478" s="428">
        <f>X2477</f>
        <v>1380000</v>
      </c>
      <c r="Y2478" s="416" t="s">
        <v>175</v>
      </c>
      <c r="Z2478" s="426"/>
      <c r="AA2478" s="416" t="s">
        <v>175</v>
      </c>
      <c r="AB2478" s="426"/>
      <c r="AC2478" s="416" t="s">
        <v>175</v>
      </c>
      <c r="AD2478" s="426"/>
      <c r="AE2478" s="478" t="s">
        <v>175</v>
      </c>
      <c r="AF2478" s="477"/>
      <c r="AG2478" s="463" t="s">
        <v>175</v>
      </c>
      <c r="AH2478" s="462"/>
      <c r="AI2478" s="463" t="s">
        <v>174</v>
      </c>
      <c r="AJ2478" s="464"/>
      <c r="AK2478" s="792"/>
      <c r="AL2478" s="792"/>
      <c r="AM2478" s="792"/>
      <c r="AN2478" s="792"/>
      <c r="AO2478" s="792"/>
      <c r="AP2478" s="792"/>
    </row>
    <row r="2479" spans="1:42" s="404" customFormat="1" ht="13.5" hidden="1" thickTop="1" x14ac:dyDescent="0.2">
      <c r="A2479" s="402"/>
      <c r="B2479" s="425" t="s">
        <v>733</v>
      </c>
      <c r="C2479" s="424" t="s">
        <v>783</v>
      </c>
      <c r="D2479" s="423" t="s">
        <v>705</v>
      </c>
      <c r="E2479" s="422" t="s">
        <v>10</v>
      </c>
      <c r="F2479" s="420">
        <v>44183</v>
      </c>
      <c r="G2479" s="420"/>
      <c r="H2479" s="419">
        <v>2020</v>
      </c>
      <c r="I2479" s="418" t="s">
        <v>2051</v>
      </c>
      <c r="J2479" s="418" t="s">
        <v>987</v>
      </c>
      <c r="K2479" s="417" t="s">
        <v>779</v>
      </c>
      <c r="L2479" s="824"/>
      <c r="M2479" s="825"/>
      <c r="N2479" s="792"/>
      <c r="O2479" s="880"/>
      <c r="P2479" s="832"/>
      <c r="Q2479" s="835"/>
      <c r="R2479" s="829"/>
      <c r="S2479" s="416" t="s">
        <v>173</v>
      </c>
      <c r="T2479" s="429" t="s">
        <v>192</v>
      </c>
      <c r="U2479" s="416" t="s">
        <v>171</v>
      </c>
      <c r="V2479" s="427"/>
      <c r="W2479" s="416" t="s">
        <v>170</v>
      </c>
      <c r="X2479" s="428"/>
      <c r="Y2479" s="416" t="s">
        <v>169</v>
      </c>
      <c r="Z2479" s="426"/>
      <c r="AA2479" s="416" t="s">
        <v>169</v>
      </c>
      <c r="AB2479" s="426"/>
      <c r="AC2479" s="416" t="s">
        <v>169</v>
      </c>
      <c r="AD2479" s="426"/>
      <c r="AE2479" s="478" t="s">
        <v>169</v>
      </c>
      <c r="AF2479" s="477"/>
      <c r="AG2479" s="463" t="s">
        <v>169</v>
      </c>
      <c r="AH2479" s="462">
        <v>0.72160000000000002</v>
      </c>
      <c r="AI2479" s="781"/>
      <c r="AJ2479" s="782"/>
      <c r="AK2479" s="792"/>
      <c r="AL2479" s="792"/>
      <c r="AM2479" s="792"/>
      <c r="AN2479" s="792"/>
      <c r="AO2479" s="792"/>
      <c r="AP2479" s="792"/>
    </row>
    <row r="2480" spans="1:42" s="404" customFormat="1" ht="15" hidden="1" customHeight="1" x14ac:dyDescent="0.2">
      <c r="A2480" s="402"/>
      <c r="B2480" s="425" t="s">
        <v>733</v>
      </c>
      <c r="C2480" s="424" t="s">
        <v>783</v>
      </c>
      <c r="D2480" s="423" t="s">
        <v>705</v>
      </c>
      <c r="E2480" s="422" t="s">
        <v>10</v>
      </c>
      <c r="F2480" s="420">
        <v>44183</v>
      </c>
      <c r="G2480" s="420"/>
      <c r="H2480" s="419">
        <v>2020</v>
      </c>
      <c r="I2480" s="418" t="s">
        <v>2051</v>
      </c>
      <c r="J2480" s="418" t="s">
        <v>987</v>
      </c>
      <c r="K2480" s="417" t="s">
        <v>779</v>
      </c>
      <c r="L2480" s="824"/>
      <c r="M2480" s="825"/>
      <c r="N2480" s="792"/>
      <c r="O2480" s="880"/>
      <c r="P2480" s="832"/>
      <c r="Q2480" s="835"/>
      <c r="R2480" s="829"/>
      <c r="S2480" s="416" t="s">
        <v>168</v>
      </c>
      <c r="T2480" s="427">
        <v>60</v>
      </c>
      <c r="U2480" s="416" t="s">
        <v>167</v>
      </c>
      <c r="V2480" s="427"/>
      <c r="W2480" s="816"/>
      <c r="X2480" s="817"/>
      <c r="Y2480" s="416" t="s">
        <v>166</v>
      </c>
      <c r="Z2480" s="426">
        <f>IF(Z2478="",Z2479-Z2477,Z2479-Z2478)</f>
        <v>0</v>
      </c>
      <c r="AA2480" s="416" t="s">
        <v>166</v>
      </c>
      <c r="AB2480" s="426">
        <f>IF(AB2478="",AB2479-AB2477,AB2479-AB2478)</f>
        <v>0</v>
      </c>
      <c r="AC2480" s="416" t="s">
        <v>166</v>
      </c>
      <c r="AD2480" s="426">
        <f>IF(AD2478="",AD2479-AD2477,AD2479-AD2478)</f>
        <v>0</v>
      </c>
      <c r="AE2480" s="478" t="s">
        <v>166</v>
      </c>
      <c r="AF2480" s="477">
        <f>IF(AF2478="",AF2479-AF2477,AF2479-AF2478)</f>
        <v>0</v>
      </c>
      <c r="AG2480" s="463" t="s">
        <v>166</v>
      </c>
      <c r="AH2480" s="462">
        <f>IF(AH2478="",AH2479-AH2477,AH2479-AH2478)</f>
        <v>0</v>
      </c>
      <c r="AI2480" s="781"/>
      <c r="AJ2480" s="782"/>
      <c r="AK2480" s="792"/>
      <c r="AL2480" s="792"/>
      <c r="AM2480" s="792"/>
      <c r="AN2480" s="792"/>
      <c r="AO2480" s="792"/>
      <c r="AP2480" s="792"/>
    </row>
    <row r="2481" spans="1:42" s="404" customFormat="1" ht="15" hidden="1" customHeight="1" x14ac:dyDescent="0.2">
      <c r="A2481" s="402"/>
      <c r="B2481" s="425" t="s">
        <v>733</v>
      </c>
      <c r="C2481" s="424" t="s">
        <v>783</v>
      </c>
      <c r="D2481" s="423" t="s">
        <v>705</v>
      </c>
      <c r="E2481" s="422" t="s">
        <v>10</v>
      </c>
      <c r="F2481" s="420">
        <v>44183</v>
      </c>
      <c r="G2481" s="420"/>
      <c r="H2481" s="419">
        <v>2020</v>
      </c>
      <c r="I2481" s="418" t="s">
        <v>2051</v>
      </c>
      <c r="J2481" s="418" t="s">
        <v>987</v>
      </c>
      <c r="K2481" s="417" t="s">
        <v>779</v>
      </c>
      <c r="L2481" s="824"/>
      <c r="M2481" s="825"/>
      <c r="N2481" s="792"/>
      <c r="O2481" s="880"/>
      <c r="P2481" s="832"/>
      <c r="Q2481" s="835"/>
      <c r="R2481" s="829"/>
      <c r="S2481" s="416" t="s">
        <v>165</v>
      </c>
      <c r="T2481" s="415"/>
      <c r="U2481" s="416" t="s">
        <v>164</v>
      </c>
      <c r="V2481" s="415"/>
      <c r="W2481" s="816"/>
      <c r="X2481" s="817"/>
      <c r="Y2481" s="816"/>
      <c r="Z2481" s="817"/>
      <c r="AA2481" s="816"/>
      <c r="AB2481" s="817"/>
      <c r="AC2481" s="816"/>
      <c r="AD2481" s="817"/>
      <c r="AE2481" s="857"/>
      <c r="AF2481" s="858"/>
      <c r="AG2481" s="781"/>
      <c r="AH2481" s="782"/>
      <c r="AI2481" s="781"/>
      <c r="AJ2481" s="782"/>
      <c r="AK2481" s="792"/>
      <c r="AL2481" s="792"/>
      <c r="AM2481" s="792"/>
      <c r="AN2481" s="792"/>
      <c r="AO2481" s="792"/>
      <c r="AP2481" s="792"/>
    </row>
    <row r="2482" spans="1:42" s="404" customFormat="1" ht="15" hidden="1" customHeight="1" thickBot="1" x14ac:dyDescent="0.25">
      <c r="A2482" s="402"/>
      <c r="B2482" s="414" t="s">
        <v>733</v>
      </c>
      <c r="C2482" s="413" t="s">
        <v>783</v>
      </c>
      <c r="D2482" s="412" t="s">
        <v>705</v>
      </c>
      <c r="E2482" s="411" t="s">
        <v>10</v>
      </c>
      <c r="F2482" s="409">
        <v>44183</v>
      </c>
      <c r="G2482" s="409"/>
      <c r="H2482" s="408">
        <v>2020</v>
      </c>
      <c r="I2482" s="407" t="s">
        <v>2051</v>
      </c>
      <c r="J2482" s="407" t="s">
        <v>987</v>
      </c>
      <c r="K2482" s="495" t="s">
        <v>779</v>
      </c>
      <c r="L2482" s="826"/>
      <c r="M2482" s="827"/>
      <c r="N2482" s="793"/>
      <c r="O2482" s="881"/>
      <c r="P2482" s="833"/>
      <c r="Q2482" s="836"/>
      <c r="R2482" s="830"/>
      <c r="S2482" s="406" t="s">
        <v>158</v>
      </c>
      <c r="T2482" s="451">
        <v>44183</v>
      </c>
      <c r="U2482" s="820"/>
      <c r="V2482" s="821"/>
      <c r="W2482" s="818"/>
      <c r="X2482" s="819"/>
      <c r="Y2482" s="818"/>
      <c r="Z2482" s="819"/>
      <c r="AA2482" s="818"/>
      <c r="AB2482" s="819"/>
      <c r="AC2482" s="818"/>
      <c r="AD2482" s="819"/>
      <c r="AE2482" s="859"/>
      <c r="AF2482" s="860"/>
      <c r="AG2482" s="783"/>
      <c r="AH2482" s="784"/>
      <c r="AI2482" s="783"/>
      <c r="AJ2482" s="784"/>
      <c r="AK2482" s="793"/>
      <c r="AL2482" s="793"/>
      <c r="AM2482" s="793"/>
      <c r="AN2482" s="793"/>
      <c r="AO2482" s="793"/>
      <c r="AP2482" s="793"/>
    </row>
    <row r="2483" spans="1:42" s="404" customFormat="1" ht="12.75" hidden="1" customHeight="1" thickTop="1" x14ac:dyDescent="0.2">
      <c r="A2483" s="402"/>
      <c r="B2483" s="445" t="s">
        <v>310</v>
      </c>
      <c r="C2483" s="444" t="s">
        <v>780</v>
      </c>
      <c r="D2483" s="443" t="s">
        <v>705</v>
      </c>
      <c r="E2483" s="442" t="s">
        <v>238</v>
      </c>
      <c r="F2483" s="440"/>
      <c r="G2483" s="440"/>
      <c r="H2483" s="419">
        <v>2020</v>
      </c>
      <c r="I2483" s="418"/>
      <c r="J2483" s="418" t="s">
        <v>987</v>
      </c>
      <c r="K2483" s="439" t="s">
        <v>779</v>
      </c>
      <c r="L2483" s="822" t="s">
        <v>782</v>
      </c>
      <c r="M2483" s="823"/>
      <c r="N2483" s="791" t="s">
        <v>757</v>
      </c>
      <c r="O2483" s="879" t="s">
        <v>781</v>
      </c>
      <c r="P2483" s="831"/>
      <c r="Q2483" s="834" t="s">
        <v>218</v>
      </c>
      <c r="R2483" s="828" t="s">
        <v>193</v>
      </c>
      <c r="S2483" s="434" t="s">
        <v>184</v>
      </c>
      <c r="T2483" s="438">
        <v>1302000</v>
      </c>
      <c r="U2483" s="434" t="s">
        <v>183</v>
      </c>
      <c r="V2483" s="437"/>
      <c r="W2483" s="434" t="s">
        <v>182</v>
      </c>
      <c r="X2483" s="436">
        <f>T2483</f>
        <v>1302000</v>
      </c>
      <c r="Y2483" s="434" t="s">
        <v>181</v>
      </c>
      <c r="Z2483" s="435"/>
      <c r="AA2483" s="434" t="s">
        <v>181</v>
      </c>
      <c r="AB2483" s="435"/>
      <c r="AC2483" s="434" t="s">
        <v>181</v>
      </c>
      <c r="AD2483" s="435"/>
      <c r="AE2483" s="480" t="s">
        <v>181</v>
      </c>
      <c r="AF2483" s="479"/>
      <c r="AG2483" s="466" t="s">
        <v>181</v>
      </c>
      <c r="AH2483" s="467"/>
      <c r="AI2483" s="466" t="s">
        <v>180</v>
      </c>
      <c r="AJ2483" s="465"/>
      <c r="AK2483" s="791" t="s">
        <v>266</v>
      </c>
      <c r="AL2483" s="791" t="s">
        <v>266</v>
      </c>
      <c r="AM2483" s="791" t="s">
        <v>266</v>
      </c>
      <c r="AN2483" s="791" t="s">
        <v>266</v>
      </c>
      <c r="AO2483" s="791" t="s">
        <v>266</v>
      </c>
      <c r="AP2483" s="791" t="s">
        <v>266</v>
      </c>
    </row>
    <row r="2484" spans="1:42" s="404" customFormat="1" ht="15" hidden="1" customHeight="1" x14ac:dyDescent="0.2">
      <c r="A2484" s="402"/>
      <c r="B2484" s="425" t="s">
        <v>310</v>
      </c>
      <c r="C2484" s="424" t="s">
        <v>780</v>
      </c>
      <c r="D2484" s="423" t="s">
        <v>705</v>
      </c>
      <c r="E2484" s="422" t="s">
        <v>238</v>
      </c>
      <c r="F2484" s="420"/>
      <c r="G2484" s="420"/>
      <c r="H2484" s="419">
        <v>2020</v>
      </c>
      <c r="I2484" s="418"/>
      <c r="J2484" s="418" t="s">
        <v>987</v>
      </c>
      <c r="K2484" s="417" t="s">
        <v>779</v>
      </c>
      <c r="L2484" s="824"/>
      <c r="M2484" s="825"/>
      <c r="N2484" s="792"/>
      <c r="O2484" s="880"/>
      <c r="P2484" s="832"/>
      <c r="Q2484" s="835"/>
      <c r="R2484" s="829"/>
      <c r="S2484" s="416" t="s">
        <v>179</v>
      </c>
      <c r="T2484" s="432"/>
      <c r="U2484" s="416" t="s">
        <v>177</v>
      </c>
      <c r="V2484" s="415"/>
      <c r="W2484" s="416" t="s">
        <v>176</v>
      </c>
      <c r="X2484" s="428">
        <f>X2483</f>
        <v>1302000</v>
      </c>
      <c r="Y2484" s="416" t="s">
        <v>175</v>
      </c>
      <c r="Z2484" s="426"/>
      <c r="AA2484" s="416" t="s">
        <v>175</v>
      </c>
      <c r="AB2484" s="426"/>
      <c r="AC2484" s="416" t="s">
        <v>175</v>
      </c>
      <c r="AD2484" s="426"/>
      <c r="AE2484" s="478" t="s">
        <v>175</v>
      </c>
      <c r="AF2484" s="477"/>
      <c r="AG2484" s="463" t="s">
        <v>175</v>
      </c>
      <c r="AH2484" s="462"/>
      <c r="AI2484" s="463" t="s">
        <v>174</v>
      </c>
      <c r="AJ2484" s="464"/>
      <c r="AK2484" s="792"/>
      <c r="AL2484" s="792"/>
      <c r="AM2484" s="792"/>
      <c r="AN2484" s="792"/>
      <c r="AO2484" s="792"/>
      <c r="AP2484" s="792"/>
    </row>
    <row r="2485" spans="1:42" s="404" customFormat="1" ht="13.5" hidden="1" thickTop="1" x14ac:dyDescent="0.2">
      <c r="A2485" s="402"/>
      <c r="B2485" s="425" t="s">
        <v>310</v>
      </c>
      <c r="C2485" s="424" t="s">
        <v>780</v>
      </c>
      <c r="D2485" s="423" t="s">
        <v>705</v>
      </c>
      <c r="E2485" s="422" t="s">
        <v>238</v>
      </c>
      <c r="F2485" s="420"/>
      <c r="G2485" s="420"/>
      <c r="H2485" s="419">
        <v>2020</v>
      </c>
      <c r="I2485" s="418"/>
      <c r="J2485" s="418" t="s">
        <v>987</v>
      </c>
      <c r="K2485" s="417" t="s">
        <v>779</v>
      </c>
      <c r="L2485" s="824"/>
      <c r="M2485" s="825"/>
      <c r="N2485" s="792"/>
      <c r="O2485" s="880"/>
      <c r="P2485" s="832"/>
      <c r="Q2485" s="835"/>
      <c r="R2485" s="829"/>
      <c r="S2485" s="416" t="s">
        <v>173</v>
      </c>
      <c r="T2485" s="429"/>
      <c r="U2485" s="416" t="s">
        <v>171</v>
      </c>
      <c r="V2485" s="427"/>
      <c r="W2485" s="416" t="s">
        <v>170</v>
      </c>
      <c r="X2485" s="428"/>
      <c r="Y2485" s="416" t="s">
        <v>169</v>
      </c>
      <c r="Z2485" s="426"/>
      <c r="AA2485" s="416" t="s">
        <v>169</v>
      </c>
      <c r="AB2485" s="426"/>
      <c r="AC2485" s="416" t="s">
        <v>169</v>
      </c>
      <c r="AD2485" s="426"/>
      <c r="AE2485" s="478" t="s">
        <v>169</v>
      </c>
      <c r="AF2485" s="477"/>
      <c r="AG2485" s="463" t="s">
        <v>169</v>
      </c>
      <c r="AH2485" s="462"/>
      <c r="AI2485" s="781"/>
      <c r="AJ2485" s="782"/>
      <c r="AK2485" s="792"/>
      <c r="AL2485" s="792"/>
      <c r="AM2485" s="792"/>
      <c r="AN2485" s="792"/>
      <c r="AO2485" s="792"/>
      <c r="AP2485" s="792"/>
    </row>
    <row r="2486" spans="1:42" s="404" customFormat="1" ht="15" hidden="1" customHeight="1" x14ac:dyDescent="0.2">
      <c r="A2486" s="402"/>
      <c r="B2486" s="425" t="s">
        <v>310</v>
      </c>
      <c r="C2486" s="424" t="s">
        <v>780</v>
      </c>
      <c r="D2486" s="423" t="s">
        <v>705</v>
      </c>
      <c r="E2486" s="422" t="s">
        <v>238</v>
      </c>
      <c r="F2486" s="420"/>
      <c r="G2486" s="420"/>
      <c r="H2486" s="419">
        <v>2020</v>
      </c>
      <c r="I2486" s="418"/>
      <c r="J2486" s="418" t="s">
        <v>987</v>
      </c>
      <c r="K2486" s="417" t="s">
        <v>779</v>
      </c>
      <c r="L2486" s="824"/>
      <c r="M2486" s="825"/>
      <c r="N2486" s="792"/>
      <c r="O2486" s="880"/>
      <c r="P2486" s="832"/>
      <c r="Q2486" s="835"/>
      <c r="R2486" s="829"/>
      <c r="S2486" s="416" t="s">
        <v>168</v>
      </c>
      <c r="T2486" s="427"/>
      <c r="U2486" s="416" t="s">
        <v>167</v>
      </c>
      <c r="V2486" s="427"/>
      <c r="W2486" s="816"/>
      <c r="X2486" s="817"/>
      <c r="Y2486" s="416" t="s">
        <v>166</v>
      </c>
      <c r="Z2486" s="426">
        <f>IF(Z2484="",Z2485-Z2483,Z2485-Z2484)</f>
        <v>0</v>
      </c>
      <c r="AA2486" s="416" t="s">
        <v>166</v>
      </c>
      <c r="AB2486" s="426">
        <f>IF(AB2484="",AB2485-AB2483,AB2485-AB2484)</f>
        <v>0</v>
      </c>
      <c r="AC2486" s="416" t="s">
        <v>166</v>
      </c>
      <c r="AD2486" s="426">
        <f>IF(AD2484="",AD2485-AD2483,AD2485-AD2484)</f>
        <v>0</v>
      </c>
      <c r="AE2486" s="478" t="s">
        <v>166</v>
      </c>
      <c r="AF2486" s="477">
        <f>IF(AF2484="",AF2485-AF2483,AF2485-AF2484)</f>
        <v>0</v>
      </c>
      <c r="AG2486" s="463" t="s">
        <v>166</v>
      </c>
      <c r="AH2486" s="462">
        <f>IF(AH2484="",AH2485-AH2483,AH2485-AH2484)</f>
        <v>0</v>
      </c>
      <c r="AI2486" s="781"/>
      <c r="AJ2486" s="782"/>
      <c r="AK2486" s="792"/>
      <c r="AL2486" s="792"/>
      <c r="AM2486" s="792"/>
      <c r="AN2486" s="792"/>
      <c r="AO2486" s="792"/>
      <c r="AP2486" s="792"/>
    </row>
    <row r="2487" spans="1:42" s="404" customFormat="1" ht="15" hidden="1" customHeight="1" x14ac:dyDescent="0.2">
      <c r="A2487" s="402"/>
      <c r="B2487" s="425" t="s">
        <v>310</v>
      </c>
      <c r="C2487" s="424" t="s">
        <v>780</v>
      </c>
      <c r="D2487" s="423" t="s">
        <v>705</v>
      </c>
      <c r="E2487" s="422" t="s">
        <v>238</v>
      </c>
      <c r="F2487" s="420"/>
      <c r="G2487" s="420"/>
      <c r="H2487" s="419">
        <v>2020</v>
      </c>
      <c r="I2487" s="418"/>
      <c r="J2487" s="418" t="s">
        <v>987</v>
      </c>
      <c r="K2487" s="417" t="s">
        <v>779</v>
      </c>
      <c r="L2487" s="824"/>
      <c r="M2487" s="825"/>
      <c r="N2487" s="792"/>
      <c r="O2487" s="880"/>
      <c r="P2487" s="832"/>
      <c r="Q2487" s="835"/>
      <c r="R2487" s="829"/>
      <c r="S2487" s="416" t="s">
        <v>165</v>
      </c>
      <c r="T2487" s="415"/>
      <c r="U2487" s="416" t="s">
        <v>164</v>
      </c>
      <c r="V2487" s="415"/>
      <c r="W2487" s="816"/>
      <c r="X2487" s="817"/>
      <c r="Y2487" s="816"/>
      <c r="Z2487" s="817"/>
      <c r="AA2487" s="816"/>
      <c r="AB2487" s="817"/>
      <c r="AC2487" s="816"/>
      <c r="AD2487" s="817"/>
      <c r="AE2487" s="857"/>
      <c r="AF2487" s="858"/>
      <c r="AG2487" s="781"/>
      <c r="AH2487" s="782"/>
      <c r="AI2487" s="781"/>
      <c r="AJ2487" s="782"/>
      <c r="AK2487" s="792"/>
      <c r="AL2487" s="792"/>
      <c r="AM2487" s="792"/>
      <c r="AN2487" s="792"/>
      <c r="AO2487" s="792"/>
      <c r="AP2487" s="792"/>
    </row>
    <row r="2488" spans="1:42" s="404" customFormat="1" ht="15" hidden="1" customHeight="1" thickBot="1" x14ac:dyDescent="0.25">
      <c r="A2488" s="402"/>
      <c r="B2488" s="414" t="s">
        <v>310</v>
      </c>
      <c r="C2488" s="413" t="s">
        <v>780</v>
      </c>
      <c r="D2488" s="412" t="s">
        <v>705</v>
      </c>
      <c r="E2488" s="411" t="s">
        <v>238</v>
      </c>
      <c r="F2488" s="409"/>
      <c r="G2488" s="409"/>
      <c r="H2488" s="408">
        <v>2020</v>
      </c>
      <c r="I2488" s="407"/>
      <c r="J2488" s="407" t="s">
        <v>987</v>
      </c>
      <c r="K2488" s="495" t="s">
        <v>779</v>
      </c>
      <c r="L2488" s="826"/>
      <c r="M2488" s="827"/>
      <c r="N2488" s="793"/>
      <c r="O2488" s="881"/>
      <c r="P2488" s="833"/>
      <c r="Q2488" s="836"/>
      <c r="R2488" s="830"/>
      <c r="S2488" s="406" t="s">
        <v>158</v>
      </c>
      <c r="T2488" s="451"/>
      <c r="U2488" s="820"/>
      <c r="V2488" s="821"/>
      <c r="W2488" s="818"/>
      <c r="X2488" s="819"/>
      <c r="Y2488" s="818"/>
      <c r="Z2488" s="819"/>
      <c r="AA2488" s="818"/>
      <c r="AB2488" s="819"/>
      <c r="AC2488" s="818"/>
      <c r="AD2488" s="819"/>
      <c r="AE2488" s="859"/>
      <c r="AF2488" s="860"/>
      <c r="AG2488" s="783"/>
      <c r="AH2488" s="784"/>
      <c r="AI2488" s="783"/>
      <c r="AJ2488" s="784"/>
      <c r="AK2488" s="793"/>
      <c r="AL2488" s="793"/>
      <c r="AM2488" s="793"/>
      <c r="AN2488" s="793"/>
      <c r="AO2488" s="793"/>
      <c r="AP2488" s="793"/>
    </row>
    <row r="2489" spans="1:42" s="404" customFormat="1" ht="12.75" hidden="1" customHeight="1" thickTop="1" x14ac:dyDescent="0.2">
      <c r="B2489" s="445" t="s">
        <v>163</v>
      </c>
      <c r="C2489" s="444" t="s">
        <v>258</v>
      </c>
      <c r="D2489" s="443" t="s">
        <v>161</v>
      </c>
      <c r="E2489" s="442" t="s">
        <v>10</v>
      </c>
      <c r="F2489" s="440">
        <v>43832</v>
      </c>
      <c r="G2489" s="440">
        <v>44196</v>
      </c>
      <c r="H2489" s="419">
        <v>2020</v>
      </c>
      <c r="I2489" s="418" t="s">
        <v>2051</v>
      </c>
      <c r="J2489" s="418" t="s">
        <v>987</v>
      </c>
      <c r="K2489" s="439" t="s">
        <v>318</v>
      </c>
      <c r="L2489" s="822" t="s">
        <v>410</v>
      </c>
      <c r="M2489" s="823"/>
      <c r="N2489" s="791" t="s">
        <v>280</v>
      </c>
      <c r="O2489" s="828" t="s">
        <v>325</v>
      </c>
      <c r="P2489" s="831">
        <v>4.17</v>
      </c>
      <c r="Q2489" s="834" t="s">
        <v>218</v>
      </c>
      <c r="R2489" s="828" t="s">
        <v>200</v>
      </c>
      <c r="S2489" s="434" t="s">
        <v>184</v>
      </c>
      <c r="T2489" s="438">
        <v>134672.70000000001</v>
      </c>
      <c r="U2489" s="434" t="s">
        <v>183</v>
      </c>
      <c r="V2489" s="437">
        <f>T2494+T2492-0.001</f>
        <v>44196.999000000003</v>
      </c>
      <c r="W2489" s="434" t="s">
        <v>182</v>
      </c>
      <c r="X2489" s="436">
        <f>T2489</f>
        <v>134672.70000000001</v>
      </c>
      <c r="Y2489" s="434" t="s">
        <v>181</v>
      </c>
      <c r="Z2489" s="435">
        <v>0.5</v>
      </c>
      <c r="AA2489" s="434" t="s">
        <v>181</v>
      </c>
      <c r="AB2489" s="435">
        <v>0.5</v>
      </c>
      <c r="AC2489" s="434" t="s">
        <v>181</v>
      </c>
      <c r="AD2489" s="435">
        <v>0.5</v>
      </c>
      <c r="AE2489" s="434" t="s">
        <v>181</v>
      </c>
      <c r="AF2489" s="435">
        <v>0.81</v>
      </c>
      <c r="AG2489" s="466" t="s">
        <v>181</v>
      </c>
      <c r="AH2489" s="467">
        <v>0.81</v>
      </c>
      <c r="AI2489" s="466" t="s">
        <v>180</v>
      </c>
      <c r="AJ2489" s="465">
        <v>9</v>
      </c>
      <c r="AK2489" s="791" t="s">
        <v>322</v>
      </c>
      <c r="AL2489" s="791" t="s">
        <v>322</v>
      </c>
      <c r="AM2489" s="791" t="s">
        <v>322</v>
      </c>
      <c r="AN2489" s="791" t="s">
        <v>322</v>
      </c>
      <c r="AO2489" s="791" t="s">
        <v>322</v>
      </c>
      <c r="AP2489" s="791" t="s">
        <v>322</v>
      </c>
    </row>
    <row r="2490" spans="1:42" s="404" customFormat="1" ht="15" hidden="1" customHeight="1" x14ac:dyDescent="0.2">
      <c r="B2490" s="425" t="s">
        <v>163</v>
      </c>
      <c r="C2490" s="424" t="s">
        <v>258</v>
      </c>
      <c r="D2490" s="423" t="s">
        <v>161</v>
      </c>
      <c r="E2490" s="422" t="s">
        <v>10</v>
      </c>
      <c r="F2490" s="420">
        <v>43832</v>
      </c>
      <c r="G2490" s="420">
        <v>44196</v>
      </c>
      <c r="H2490" s="419">
        <v>2020</v>
      </c>
      <c r="I2490" s="418" t="s">
        <v>2051</v>
      </c>
      <c r="J2490" s="418" t="s">
        <v>987</v>
      </c>
      <c r="K2490" s="417" t="s">
        <v>318</v>
      </c>
      <c r="L2490" s="824"/>
      <c r="M2490" s="825"/>
      <c r="N2490" s="792"/>
      <c r="O2490" s="829"/>
      <c r="P2490" s="832"/>
      <c r="Q2490" s="835"/>
      <c r="R2490" s="829"/>
      <c r="S2490" s="416" t="s">
        <v>179</v>
      </c>
      <c r="T2490" s="432" t="s">
        <v>292</v>
      </c>
      <c r="U2490" s="416" t="s">
        <v>177</v>
      </c>
      <c r="V2490" s="415"/>
      <c r="W2490" s="416" t="s">
        <v>176</v>
      </c>
      <c r="X2490" s="428">
        <f>X2489</f>
        <v>134672.70000000001</v>
      </c>
      <c r="Y2490" s="416" t="s">
        <v>175</v>
      </c>
      <c r="Z2490" s="426"/>
      <c r="AA2490" s="416" t="s">
        <v>175</v>
      </c>
      <c r="AB2490" s="426"/>
      <c r="AC2490" s="416" t="s">
        <v>175</v>
      </c>
      <c r="AD2490" s="426"/>
      <c r="AE2490" s="416" t="s">
        <v>175</v>
      </c>
      <c r="AF2490" s="426"/>
      <c r="AG2490" s="463" t="s">
        <v>175</v>
      </c>
      <c r="AH2490" s="462"/>
      <c r="AI2490" s="463" t="s">
        <v>174</v>
      </c>
      <c r="AJ2490" s="464">
        <f>9*5</f>
        <v>45</v>
      </c>
      <c r="AK2490" s="792"/>
      <c r="AL2490" s="792"/>
      <c r="AM2490" s="792"/>
      <c r="AN2490" s="792"/>
      <c r="AO2490" s="792"/>
      <c r="AP2490" s="792"/>
    </row>
    <row r="2491" spans="1:42" s="404" customFormat="1" ht="13.5" hidden="1" customHeight="1" x14ac:dyDescent="0.2">
      <c r="B2491" s="425" t="s">
        <v>163</v>
      </c>
      <c r="C2491" s="424" t="s">
        <v>258</v>
      </c>
      <c r="D2491" s="423" t="s">
        <v>161</v>
      </c>
      <c r="E2491" s="422" t="s">
        <v>10</v>
      </c>
      <c r="F2491" s="420">
        <v>43832</v>
      </c>
      <c r="G2491" s="420">
        <v>44196</v>
      </c>
      <c r="H2491" s="419">
        <v>2020</v>
      </c>
      <c r="I2491" s="418" t="s">
        <v>2051</v>
      </c>
      <c r="J2491" s="418" t="s">
        <v>987</v>
      </c>
      <c r="K2491" s="417" t="s">
        <v>318</v>
      </c>
      <c r="L2491" s="824"/>
      <c r="M2491" s="825"/>
      <c r="N2491" s="792"/>
      <c r="O2491" s="829"/>
      <c r="P2491" s="832"/>
      <c r="Q2491" s="835"/>
      <c r="R2491" s="829"/>
      <c r="S2491" s="416" t="s">
        <v>173</v>
      </c>
      <c r="T2491" s="429" t="s">
        <v>192</v>
      </c>
      <c r="U2491" s="416" t="s">
        <v>171</v>
      </c>
      <c r="V2491" s="427"/>
      <c r="W2491" s="416" t="s">
        <v>170</v>
      </c>
      <c r="X2491" s="428"/>
      <c r="Y2491" s="416" t="s">
        <v>169</v>
      </c>
      <c r="Z2491" s="426">
        <v>0.51</v>
      </c>
      <c r="AA2491" s="416" t="s">
        <v>169</v>
      </c>
      <c r="AB2491" s="426">
        <v>0.51</v>
      </c>
      <c r="AC2491" s="416" t="s">
        <v>169</v>
      </c>
      <c r="AD2491" s="426">
        <v>0.51</v>
      </c>
      <c r="AE2491" s="416" t="s">
        <v>169</v>
      </c>
      <c r="AF2491" s="426">
        <v>0.83599999999999997</v>
      </c>
      <c r="AG2491" s="463" t="s">
        <v>169</v>
      </c>
      <c r="AH2491" s="462">
        <v>0.83599999999999997</v>
      </c>
      <c r="AI2491" s="781"/>
      <c r="AJ2491" s="782"/>
      <c r="AK2491" s="792"/>
      <c r="AL2491" s="792"/>
      <c r="AM2491" s="792"/>
      <c r="AN2491" s="792"/>
      <c r="AO2491" s="792"/>
      <c r="AP2491" s="792"/>
    </row>
    <row r="2492" spans="1:42" s="404" customFormat="1" ht="15" hidden="1" customHeight="1" x14ac:dyDescent="0.2">
      <c r="B2492" s="425" t="s">
        <v>163</v>
      </c>
      <c r="C2492" s="424" t="s">
        <v>258</v>
      </c>
      <c r="D2492" s="423" t="s">
        <v>161</v>
      </c>
      <c r="E2492" s="422" t="s">
        <v>10</v>
      </c>
      <c r="F2492" s="420">
        <v>43832</v>
      </c>
      <c r="G2492" s="420">
        <v>44196</v>
      </c>
      <c r="H2492" s="419">
        <v>2020</v>
      </c>
      <c r="I2492" s="418" t="s">
        <v>2051</v>
      </c>
      <c r="J2492" s="418" t="s">
        <v>987</v>
      </c>
      <c r="K2492" s="417" t="s">
        <v>318</v>
      </c>
      <c r="L2492" s="824"/>
      <c r="M2492" s="825"/>
      <c r="N2492" s="792"/>
      <c r="O2492" s="829"/>
      <c r="P2492" s="832"/>
      <c r="Q2492" s="835"/>
      <c r="R2492" s="829"/>
      <c r="S2492" s="416" t="s">
        <v>168</v>
      </c>
      <c r="T2492" s="427">
        <v>365</v>
      </c>
      <c r="U2492" s="416" t="s">
        <v>167</v>
      </c>
      <c r="V2492" s="427"/>
      <c r="W2492" s="816"/>
      <c r="X2492" s="817"/>
      <c r="Y2492" s="416" t="s">
        <v>166</v>
      </c>
      <c r="Z2492" s="426">
        <f>IF(Z2490="",Z2491-Z2489,Z2491-Z2490)</f>
        <v>1.0000000000000009E-2</v>
      </c>
      <c r="AA2492" s="416" t="s">
        <v>166</v>
      </c>
      <c r="AB2492" s="426">
        <f>IF(AB2490="",AB2491-AB2489,AB2491-AB2490)</f>
        <v>1.0000000000000009E-2</v>
      </c>
      <c r="AC2492" s="416" t="s">
        <v>166</v>
      </c>
      <c r="AD2492" s="426">
        <f>IF(AD2490="",AD2491-AD2489,AD2491-AD2490)</f>
        <v>1.0000000000000009E-2</v>
      </c>
      <c r="AE2492" s="416" t="s">
        <v>166</v>
      </c>
      <c r="AF2492" s="426">
        <f>IF(AF2490="",AF2491-AF2489,AF2491-AF2490)</f>
        <v>2.5999999999999912E-2</v>
      </c>
      <c r="AG2492" s="463" t="s">
        <v>166</v>
      </c>
      <c r="AH2492" s="462">
        <f>IF(AH2490="",AH2491-AH2489,AH2491-AH2490)</f>
        <v>2.5999999999999912E-2</v>
      </c>
      <c r="AI2492" s="781"/>
      <c r="AJ2492" s="782"/>
      <c r="AK2492" s="792"/>
      <c r="AL2492" s="792"/>
      <c r="AM2492" s="792"/>
      <c r="AN2492" s="792"/>
      <c r="AO2492" s="792"/>
      <c r="AP2492" s="792"/>
    </row>
    <row r="2493" spans="1:42" s="404" customFormat="1" ht="15" hidden="1" customHeight="1" x14ac:dyDescent="0.2">
      <c r="B2493" s="425" t="s">
        <v>163</v>
      </c>
      <c r="C2493" s="424" t="s">
        <v>258</v>
      </c>
      <c r="D2493" s="423" t="s">
        <v>161</v>
      </c>
      <c r="E2493" s="422" t="s">
        <v>10</v>
      </c>
      <c r="F2493" s="420">
        <v>43832</v>
      </c>
      <c r="G2493" s="420">
        <v>44196</v>
      </c>
      <c r="H2493" s="419">
        <v>2020</v>
      </c>
      <c r="I2493" s="418" t="s">
        <v>2051</v>
      </c>
      <c r="J2493" s="418" t="s">
        <v>987</v>
      </c>
      <c r="K2493" s="417" t="s">
        <v>318</v>
      </c>
      <c r="L2493" s="824"/>
      <c r="M2493" s="825"/>
      <c r="N2493" s="792"/>
      <c r="O2493" s="829"/>
      <c r="P2493" s="832"/>
      <c r="Q2493" s="835"/>
      <c r="R2493" s="829"/>
      <c r="S2493" s="416" t="s">
        <v>165</v>
      </c>
      <c r="T2493" s="415">
        <v>43832</v>
      </c>
      <c r="U2493" s="416" t="s">
        <v>164</v>
      </c>
      <c r="V2493" s="415"/>
      <c r="W2493" s="816"/>
      <c r="X2493" s="817"/>
      <c r="Y2493" s="816"/>
      <c r="Z2493" s="817"/>
      <c r="AA2493" s="816"/>
      <c r="AB2493" s="817"/>
      <c r="AC2493" s="816"/>
      <c r="AD2493" s="817"/>
      <c r="AE2493" s="816"/>
      <c r="AF2493" s="817"/>
      <c r="AG2493" s="781"/>
      <c r="AH2493" s="782"/>
      <c r="AI2493" s="781"/>
      <c r="AJ2493" s="782"/>
      <c r="AK2493" s="792"/>
      <c r="AL2493" s="792"/>
      <c r="AM2493" s="792"/>
      <c r="AN2493" s="792"/>
      <c r="AO2493" s="792"/>
      <c r="AP2493" s="792"/>
    </row>
    <row r="2494" spans="1:42" s="404" customFormat="1" ht="15" hidden="1" customHeight="1" thickBot="1" x14ac:dyDescent="0.25">
      <c r="B2494" s="414" t="s">
        <v>163</v>
      </c>
      <c r="C2494" s="413" t="s">
        <v>258</v>
      </c>
      <c r="D2494" s="412" t="s">
        <v>161</v>
      </c>
      <c r="E2494" s="411" t="s">
        <v>10</v>
      </c>
      <c r="F2494" s="409">
        <v>43832</v>
      </c>
      <c r="G2494" s="409">
        <v>44196</v>
      </c>
      <c r="H2494" s="408">
        <v>2020</v>
      </c>
      <c r="I2494" s="407" t="s">
        <v>2051</v>
      </c>
      <c r="J2494" s="407" t="s">
        <v>987</v>
      </c>
      <c r="K2494" s="407" t="s">
        <v>318</v>
      </c>
      <c r="L2494" s="826"/>
      <c r="M2494" s="827"/>
      <c r="N2494" s="793"/>
      <c r="O2494" s="830"/>
      <c r="P2494" s="833"/>
      <c r="Q2494" s="836"/>
      <c r="R2494" s="830"/>
      <c r="S2494" s="406" t="s">
        <v>158</v>
      </c>
      <c r="T2494" s="451">
        <v>43832</v>
      </c>
      <c r="U2494" s="820"/>
      <c r="V2494" s="821"/>
      <c r="W2494" s="818"/>
      <c r="X2494" s="819"/>
      <c r="Y2494" s="818"/>
      <c r="Z2494" s="819"/>
      <c r="AA2494" s="818"/>
      <c r="AB2494" s="819"/>
      <c r="AC2494" s="818"/>
      <c r="AD2494" s="819"/>
      <c r="AE2494" s="818"/>
      <c r="AF2494" s="819"/>
      <c r="AG2494" s="783"/>
      <c r="AH2494" s="784"/>
      <c r="AI2494" s="783"/>
      <c r="AJ2494" s="784"/>
      <c r="AK2494" s="793"/>
      <c r="AL2494" s="793"/>
      <c r="AM2494" s="793"/>
      <c r="AN2494" s="793"/>
      <c r="AO2494" s="793"/>
      <c r="AP2494" s="793"/>
    </row>
    <row r="2495" spans="1:42" s="404" customFormat="1" ht="12.75" customHeight="1" thickTop="1" x14ac:dyDescent="0.2">
      <c r="B2495" s="445" t="s">
        <v>163</v>
      </c>
      <c r="C2495" s="444" t="s">
        <v>258</v>
      </c>
      <c r="D2495" s="443" t="s">
        <v>161</v>
      </c>
      <c r="E2495" s="442" t="s">
        <v>50</v>
      </c>
      <c r="F2495" s="440">
        <v>43966</v>
      </c>
      <c r="G2495" s="440">
        <v>44150</v>
      </c>
      <c r="H2495" s="419">
        <v>2020</v>
      </c>
      <c r="I2495" s="418" t="s">
        <v>185</v>
      </c>
      <c r="J2495" s="418" t="s">
        <v>987</v>
      </c>
      <c r="K2495" s="439" t="s">
        <v>318</v>
      </c>
      <c r="L2495" s="822" t="s">
        <v>410</v>
      </c>
      <c r="M2495" s="823"/>
      <c r="N2495" s="791" t="s">
        <v>280</v>
      </c>
      <c r="O2495" s="828" t="s">
        <v>325</v>
      </c>
      <c r="P2495" s="831">
        <v>4.17</v>
      </c>
      <c r="Q2495" s="834" t="s">
        <v>218</v>
      </c>
      <c r="R2495" s="828" t="s">
        <v>324</v>
      </c>
      <c r="S2495" s="434" t="s">
        <v>184</v>
      </c>
      <c r="T2495" s="438">
        <v>131004.66</v>
      </c>
      <c r="U2495" s="434" t="s">
        <v>183</v>
      </c>
      <c r="V2495" s="437">
        <f>T2500+T2498</f>
        <v>44146</v>
      </c>
      <c r="W2495" s="434" t="s">
        <v>182</v>
      </c>
      <c r="X2495" s="436">
        <f>T2495</f>
        <v>131004.66</v>
      </c>
      <c r="Y2495" s="434" t="s">
        <v>181</v>
      </c>
      <c r="Z2495" s="435">
        <v>0.05</v>
      </c>
      <c r="AA2495" s="434" t="s">
        <v>181</v>
      </c>
      <c r="AB2495" s="435">
        <v>0.05</v>
      </c>
      <c r="AC2495" s="434" t="s">
        <v>181</v>
      </c>
      <c r="AD2495" s="435">
        <v>0.05</v>
      </c>
      <c r="AE2495" s="434" t="s">
        <v>181</v>
      </c>
      <c r="AF2495" s="435">
        <v>0.42430000000000001</v>
      </c>
      <c r="AG2495" s="466" t="s">
        <v>181</v>
      </c>
      <c r="AH2495" s="467">
        <v>1</v>
      </c>
      <c r="AI2495" s="466" t="s">
        <v>180</v>
      </c>
      <c r="AJ2495" s="465">
        <v>6</v>
      </c>
      <c r="AK2495" s="791" t="s">
        <v>10</v>
      </c>
      <c r="AL2495" s="791" t="s">
        <v>10</v>
      </c>
      <c r="AM2495" s="791" t="s">
        <v>10</v>
      </c>
      <c r="AN2495" s="791" t="s">
        <v>10</v>
      </c>
      <c r="AO2495" s="791" t="s">
        <v>10</v>
      </c>
      <c r="AP2495" s="791" t="s">
        <v>2143</v>
      </c>
    </row>
    <row r="2496" spans="1:42" s="404" customFormat="1" ht="15" customHeight="1" x14ac:dyDescent="0.2">
      <c r="B2496" s="425" t="s">
        <v>163</v>
      </c>
      <c r="C2496" s="424" t="s">
        <v>258</v>
      </c>
      <c r="D2496" s="423" t="s">
        <v>161</v>
      </c>
      <c r="E2496" s="422" t="s">
        <v>50</v>
      </c>
      <c r="F2496" s="420">
        <v>43966</v>
      </c>
      <c r="G2496" s="420">
        <v>44150</v>
      </c>
      <c r="H2496" s="419">
        <v>2020</v>
      </c>
      <c r="I2496" s="418" t="s">
        <v>185</v>
      </c>
      <c r="J2496" s="418" t="s">
        <v>987</v>
      </c>
      <c r="K2496" s="417" t="s">
        <v>318</v>
      </c>
      <c r="L2496" s="824"/>
      <c r="M2496" s="825"/>
      <c r="N2496" s="792"/>
      <c r="O2496" s="829"/>
      <c r="P2496" s="832"/>
      <c r="Q2496" s="835"/>
      <c r="R2496" s="829"/>
      <c r="S2496" s="416" t="s">
        <v>179</v>
      </c>
      <c r="T2496" s="432" t="s">
        <v>321</v>
      </c>
      <c r="U2496" s="416" t="s">
        <v>177</v>
      </c>
      <c r="V2496" s="415"/>
      <c r="W2496" s="416" t="s">
        <v>176</v>
      </c>
      <c r="X2496" s="428">
        <f>X2495</f>
        <v>131004.66</v>
      </c>
      <c r="Y2496" s="416" t="s">
        <v>175</v>
      </c>
      <c r="Z2496" s="426"/>
      <c r="AA2496" s="416" t="s">
        <v>175</v>
      </c>
      <c r="AB2496" s="426"/>
      <c r="AC2496" s="416" t="s">
        <v>175</v>
      </c>
      <c r="AD2496" s="426"/>
      <c r="AE2496" s="416" t="s">
        <v>175</v>
      </c>
      <c r="AF2496" s="426"/>
      <c r="AG2496" s="463" t="s">
        <v>175</v>
      </c>
      <c r="AH2496" s="462"/>
      <c r="AI2496" s="463" t="s">
        <v>174</v>
      </c>
      <c r="AJ2496" s="464">
        <v>30</v>
      </c>
      <c r="AK2496" s="792"/>
      <c r="AL2496" s="792"/>
      <c r="AM2496" s="792"/>
      <c r="AN2496" s="792"/>
      <c r="AO2496" s="792"/>
      <c r="AP2496" s="792"/>
    </row>
    <row r="2497" spans="2:42" s="404" customFormat="1" ht="39" customHeight="1" x14ac:dyDescent="0.2">
      <c r="B2497" s="425" t="s">
        <v>163</v>
      </c>
      <c r="C2497" s="424" t="s">
        <v>258</v>
      </c>
      <c r="D2497" s="423" t="s">
        <v>161</v>
      </c>
      <c r="E2497" s="422" t="s">
        <v>50</v>
      </c>
      <c r="F2497" s="420">
        <v>43966</v>
      </c>
      <c r="G2497" s="420">
        <v>44150</v>
      </c>
      <c r="H2497" s="419">
        <v>2020</v>
      </c>
      <c r="I2497" s="418" t="s">
        <v>185</v>
      </c>
      <c r="J2497" s="418" t="s">
        <v>987</v>
      </c>
      <c r="K2497" s="417" t="s">
        <v>318</v>
      </c>
      <c r="L2497" s="824"/>
      <c r="M2497" s="825"/>
      <c r="N2497" s="792"/>
      <c r="O2497" s="829"/>
      <c r="P2497" s="832"/>
      <c r="Q2497" s="835"/>
      <c r="R2497" s="829"/>
      <c r="S2497" s="416" t="s">
        <v>173</v>
      </c>
      <c r="T2497" s="429" t="s">
        <v>409</v>
      </c>
      <c r="U2497" s="416" t="s">
        <v>171</v>
      </c>
      <c r="V2497" s="427"/>
      <c r="W2497" s="416" t="s">
        <v>170</v>
      </c>
      <c r="X2497" s="428"/>
      <c r="Y2497" s="416" t="s">
        <v>169</v>
      </c>
      <c r="Z2497" s="426">
        <v>0.05</v>
      </c>
      <c r="AA2497" s="416" t="s">
        <v>169</v>
      </c>
      <c r="AB2497" s="426">
        <v>0.05</v>
      </c>
      <c r="AC2497" s="416" t="s">
        <v>169</v>
      </c>
      <c r="AD2497" s="426">
        <v>0.05</v>
      </c>
      <c r="AE2497" s="416" t="s">
        <v>169</v>
      </c>
      <c r="AF2497" s="426">
        <v>0.42430000000000001</v>
      </c>
      <c r="AG2497" s="463" t="s">
        <v>169</v>
      </c>
      <c r="AH2497" s="462">
        <v>1</v>
      </c>
      <c r="AI2497" s="781"/>
      <c r="AJ2497" s="782"/>
      <c r="AK2497" s="792"/>
      <c r="AL2497" s="792"/>
      <c r="AM2497" s="792"/>
      <c r="AN2497" s="792"/>
      <c r="AO2497" s="792"/>
      <c r="AP2497" s="792"/>
    </row>
    <row r="2498" spans="2:42" s="404" customFormat="1" ht="15" customHeight="1" x14ac:dyDescent="0.2">
      <c r="B2498" s="425" t="s">
        <v>163</v>
      </c>
      <c r="C2498" s="424" t="s">
        <v>258</v>
      </c>
      <c r="D2498" s="423" t="s">
        <v>161</v>
      </c>
      <c r="E2498" s="422" t="s">
        <v>50</v>
      </c>
      <c r="F2498" s="420">
        <v>43966</v>
      </c>
      <c r="G2498" s="420">
        <v>44150</v>
      </c>
      <c r="H2498" s="419">
        <v>2020</v>
      </c>
      <c r="I2498" s="418" t="s">
        <v>185</v>
      </c>
      <c r="J2498" s="418" t="s">
        <v>987</v>
      </c>
      <c r="K2498" s="417" t="s">
        <v>318</v>
      </c>
      <c r="L2498" s="824"/>
      <c r="M2498" s="825"/>
      <c r="N2498" s="792"/>
      <c r="O2498" s="829"/>
      <c r="P2498" s="832"/>
      <c r="Q2498" s="835"/>
      <c r="R2498" s="829"/>
      <c r="S2498" s="416" t="s">
        <v>168</v>
      </c>
      <c r="T2498" s="427">
        <v>180</v>
      </c>
      <c r="U2498" s="416" t="s">
        <v>167</v>
      </c>
      <c r="V2498" s="427"/>
      <c r="W2498" s="816"/>
      <c r="X2498" s="817"/>
      <c r="Y2498" s="416" t="s">
        <v>166</v>
      </c>
      <c r="Z2498" s="426">
        <f>IF(Z2496="",Z2497-Z2495,Z2497-Z2496)</f>
        <v>0</v>
      </c>
      <c r="AA2498" s="416" t="s">
        <v>166</v>
      </c>
      <c r="AB2498" s="426">
        <f>IF(AB2496="",AB2497-AB2495,AB2497-AB2496)</f>
        <v>0</v>
      </c>
      <c r="AC2498" s="416" t="s">
        <v>166</v>
      </c>
      <c r="AD2498" s="426">
        <f>IF(AD2496="",AD2497-AD2495,AD2497-AD2496)</f>
        <v>0</v>
      </c>
      <c r="AE2498" s="416" t="s">
        <v>166</v>
      </c>
      <c r="AF2498" s="426">
        <f>IF(AF2496="",AF2497-AF2495,AF2497-AF2496)</f>
        <v>0</v>
      </c>
      <c r="AG2498" s="463" t="s">
        <v>166</v>
      </c>
      <c r="AH2498" s="462">
        <f>IF(AH2496="",AH2497-AH2495,AH2497-AH2496)</f>
        <v>0</v>
      </c>
      <c r="AI2498" s="781"/>
      <c r="AJ2498" s="782"/>
      <c r="AK2498" s="792"/>
      <c r="AL2498" s="792"/>
      <c r="AM2498" s="792"/>
      <c r="AN2498" s="792"/>
      <c r="AO2498" s="792"/>
      <c r="AP2498" s="792"/>
    </row>
    <row r="2499" spans="2:42" s="404" customFormat="1" ht="15" customHeight="1" x14ac:dyDescent="0.2">
      <c r="B2499" s="425" t="s">
        <v>163</v>
      </c>
      <c r="C2499" s="424" t="s">
        <v>258</v>
      </c>
      <c r="D2499" s="423" t="s">
        <v>161</v>
      </c>
      <c r="E2499" s="422" t="s">
        <v>50</v>
      </c>
      <c r="F2499" s="420">
        <v>43966</v>
      </c>
      <c r="G2499" s="420">
        <v>44150</v>
      </c>
      <c r="H2499" s="419">
        <v>2020</v>
      </c>
      <c r="I2499" s="418" t="s">
        <v>185</v>
      </c>
      <c r="J2499" s="418" t="s">
        <v>987</v>
      </c>
      <c r="K2499" s="417" t="s">
        <v>318</v>
      </c>
      <c r="L2499" s="824"/>
      <c r="M2499" s="825"/>
      <c r="N2499" s="792"/>
      <c r="O2499" s="829"/>
      <c r="P2499" s="832"/>
      <c r="Q2499" s="835"/>
      <c r="R2499" s="829"/>
      <c r="S2499" s="416" t="s">
        <v>165</v>
      </c>
      <c r="T2499" s="415">
        <v>43832</v>
      </c>
      <c r="U2499" s="416" t="s">
        <v>164</v>
      </c>
      <c r="V2499" s="415">
        <v>44150</v>
      </c>
      <c r="W2499" s="816"/>
      <c r="X2499" s="817"/>
      <c r="Y2499" s="816"/>
      <c r="Z2499" s="817"/>
      <c r="AA2499" s="816"/>
      <c r="AB2499" s="817"/>
      <c r="AC2499" s="816"/>
      <c r="AD2499" s="817"/>
      <c r="AE2499" s="816"/>
      <c r="AF2499" s="817"/>
      <c r="AG2499" s="781"/>
      <c r="AH2499" s="782"/>
      <c r="AI2499" s="781"/>
      <c r="AJ2499" s="782"/>
      <c r="AK2499" s="792"/>
      <c r="AL2499" s="792"/>
      <c r="AM2499" s="792"/>
      <c r="AN2499" s="792"/>
      <c r="AO2499" s="792"/>
      <c r="AP2499" s="792"/>
    </row>
    <row r="2500" spans="2:42" s="404" customFormat="1" ht="15" customHeight="1" thickBot="1" x14ac:dyDescent="0.25">
      <c r="B2500" s="414" t="s">
        <v>163</v>
      </c>
      <c r="C2500" s="413" t="s">
        <v>258</v>
      </c>
      <c r="D2500" s="412" t="s">
        <v>161</v>
      </c>
      <c r="E2500" s="411" t="s">
        <v>50</v>
      </c>
      <c r="F2500" s="409">
        <v>43966</v>
      </c>
      <c r="G2500" s="409">
        <v>44150</v>
      </c>
      <c r="H2500" s="408">
        <v>2020</v>
      </c>
      <c r="I2500" s="407" t="s">
        <v>185</v>
      </c>
      <c r="J2500" s="407" t="s">
        <v>987</v>
      </c>
      <c r="K2500" s="407" t="s">
        <v>318</v>
      </c>
      <c r="L2500" s="826"/>
      <c r="M2500" s="827"/>
      <c r="N2500" s="793"/>
      <c r="O2500" s="830"/>
      <c r="P2500" s="833"/>
      <c r="Q2500" s="836"/>
      <c r="R2500" s="830"/>
      <c r="S2500" s="406" t="s">
        <v>158</v>
      </c>
      <c r="T2500" s="451">
        <v>43966</v>
      </c>
      <c r="U2500" s="820"/>
      <c r="V2500" s="821"/>
      <c r="W2500" s="818"/>
      <c r="X2500" s="819"/>
      <c r="Y2500" s="818"/>
      <c r="Z2500" s="819"/>
      <c r="AA2500" s="818"/>
      <c r="AB2500" s="819"/>
      <c r="AC2500" s="818"/>
      <c r="AD2500" s="819"/>
      <c r="AE2500" s="818"/>
      <c r="AF2500" s="819"/>
      <c r="AG2500" s="783"/>
      <c r="AH2500" s="784"/>
      <c r="AI2500" s="783"/>
      <c r="AJ2500" s="784"/>
      <c r="AK2500" s="793"/>
      <c r="AL2500" s="793"/>
      <c r="AM2500" s="793"/>
      <c r="AN2500" s="793"/>
      <c r="AO2500" s="793"/>
      <c r="AP2500" s="793"/>
    </row>
    <row r="2501" spans="2:42" s="404" customFormat="1" ht="12.75" customHeight="1" thickTop="1" x14ac:dyDescent="0.2">
      <c r="B2501" s="445" t="s">
        <v>163</v>
      </c>
      <c r="C2501" s="444" t="s">
        <v>398</v>
      </c>
      <c r="D2501" s="443" t="s">
        <v>161</v>
      </c>
      <c r="E2501" s="442" t="s">
        <v>50</v>
      </c>
      <c r="F2501" s="440">
        <v>43832</v>
      </c>
      <c r="G2501" s="440">
        <v>44196</v>
      </c>
      <c r="H2501" s="419">
        <v>2020</v>
      </c>
      <c r="I2501" s="418" t="s">
        <v>2051</v>
      </c>
      <c r="J2501" s="418" t="s">
        <v>987</v>
      </c>
      <c r="K2501" s="439" t="s">
        <v>318</v>
      </c>
      <c r="L2501" s="822" t="s">
        <v>408</v>
      </c>
      <c r="M2501" s="823"/>
      <c r="N2501" s="791" t="s">
        <v>280</v>
      </c>
      <c r="O2501" s="828" t="s">
        <v>325</v>
      </c>
      <c r="P2501" s="831">
        <v>3.93</v>
      </c>
      <c r="Q2501" s="834" t="s">
        <v>218</v>
      </c>
      <c r="R2501" s="828" t="s">
        <v>200</v>
      </c>
      <c r="S2501" s="434" t="s">
        <v>184</v>
      </c>
      <c r="T2501" s="438">
        <v>143530.25</v>
      </c>
      <c r="U2501" s="434" t="s">
        <v>183</v>
      </c>
      <c r="V2501" s="437">
        <f>T2506+T2504-0.001</f>
        <v>44196.999000000003</v>
      </c>
      <c r="W2501" s="434" t="s">
        <v>182</v>
      </c>
      <c r="X2501" s="436">
        <f>T2501</f>
        <v>143530.25</v>
      </c>
      <c r="Y2501" s="434" t="s">
        <v>181</v>
      </c>
      <c r="Z2501" s="435">
        <v>0.5</v>
      </c>
      <c r="AA2501" s="434" t="s">
        <v>181</v>
      </c>
      <c r="AB2501" s="435">
        <v>0.5</v>
      </c>
      <c r="AC2501" s="434" t="s">
        <v>181</v>
      </c>
      <c r="AD2501" s="435">
        <v>0.5</v>
      </c>
      <c r="AE2501" s="434" t="s">
        <v>181</v>
      </c>
      <c r="AF2501" s="435">
        <v>0.82599999999999996</v>
      </c>
      <c r="AG2501" s="466" t="s">
        <v>181</v>
      </c>
      <c r="AH2501" s="467">
        <v>1</v>
      </c>
      <c r="AI2501" s="466" t="s">
        <v>180</v>
      </c>
      <c r="AJ2501" s="465">
        <v>3</v>
      </c>
      <c r="AK2501" s="791" t="s">
        <v>322</v>
      </c>
      <c r="AL2501" s="791" t="s">
        <v>322</v>
      </c>
      <c r="AM2501" s="791" t="s">
        <v>322</v>
      </c>
      <c r="AN2501" s="791" t="s">
        <v>322</v>
      </c>
      <c r="AO2501" s="791" t="s">
        <v>322</v>
      </c>
      <c r="AP2501" s="791" t="s">
        <v>2143</v>
      </c>
    </row>
    <row r="2502" spans="2:42" s="404" customFormat="1" ht="15" customHeight="1" x14ac:dyDescent="0.2">
      <c r="B2502" s="425" t="s">
        <v>163</v>
      </c>
      <c r="C2502" s="424" t="s">
        <v>398</v>
      </c>
      <c r="D2502" s="423" t="s">
        <v>161</v>
      </c>
      <c r="E2502" s="422" t="s">
        <v>50</v>
      </c>
      <c r="F2502" s="420">
        <v>43832</v>
      </c>
      <c r="G2502" s="420">
        <v>44196</v>
      </c>
      <c r="H2502" s="419">
        <v>2020</v>
      </c>
      <c r="I2502" s="418" t="s">
        <v>2051</v>
      </c>
      <c r="J2502" s="418" t="s">
        <v>987</v>
      </c>
      <c r="K2502" s="417" t="s">
        <v>318</v>
      </c>
      <c r="L2502" s="824"/>
      <c r="M2502" s="825"/>
      <c r="N2502" s="792"/>
      <c r="O2502" s="829"/>
      <c r="P2502" s="832"/>
      <c r="Q2502" s="835"/>
      <c r="R2502" s="829"/>
      <c r="S2502" s="416" t="s">
        <v>179</v>
      </c>
      <c r="T2502" s="432" t="s">
        <v>292</v>
      </c>
      <c r="U2502" s="416" t="s">
        <v>177</v>
      </c>
      <c r="V2502" s="415">
        <f>V2501+V2503+V2504</f>
        <v>44223.999000000003</v>
      </c>
      <c r="W2502" s="416" t="s">
        <v>176</v>
      </c>
      <c r="X2502" s="428">
        <f>X2501</f>
        <v>143530.25</v>
      </c>
      <c r="Y2502" s="416" t="s">
        <v>175</v>
      </c>
      <c r="Z2502" s="426"/>
      <c r="AA2502" s="416" t="s">
        <v>175</v>
      </c>
      <c r="AB2502" s="426"/>
      <c r="AC2502" s="416" t="s">
        <v>175</v>
      </c>
      <c r="AD2502" s="426"/>
      <c r="AE2502" s="416" t="s">
        <v>175</v>
      </c>
      <c r="AF2502" s="426"/>
      <c r="AG2502" s="463" t="s">
        <v>175</v>
      </c>
      <c r="AH2502" s="462"/>
      <c r="AI2502" s="463" t="s">
        <v>174</v>
      </c>
      <c r="AJ2502" s="464">
        <f>3*10</f>
        <v>30</v>
      </c>
      <c r="AK2502" s="792"/>
      <c r="AL2502" s="792"/>
      <c r="AM2502" s="792"/>
      <c r="AN2502" s="792"/>
      <c r="AO2502" s="792"/>
      <c r="AP2502" s="792"/>
    </row>
    <row r="2503" spans="2:42" s="404" customFormat="1" ht="13.5" customHeight="1" x14ac:dyDescent="0.2">
      <c r="B2503" s="425" t="s">
        <v>163</v>
      </c>
      <c r="C2503" s="424" t="s">
        <v>398</v>
      </c>
      <c r="D2503" s="423" t="s">
        <v>161</v>
      </c>
      <c r="E2503" s="422" t="s">
        <v>50</v>
      </c>
      <c r="F2503" s="420">
        <v>43832</v>
      </c>
      <c r="G2503" s="420">
        <v>44196</v>
      </c>
      <c r="H2503" s="419">
        <v>2020</v>
      </c>
      <c r="I2503" s="418" t="s">
        <v>2051</v>
      </c>
      <c r="J2503" s="418" t="s">
        <v>987</v>
      </c>
      <c r="K2503" s="417" t="s">
        <v>318</v>
      </c>
      <c r="L2503" s="824"/>
      <c r="M2503" s="825"/>
      <c r="N2503" s="792"/>
      <c r="O2503" s="829"/>
      <c r="P2503" s="832"/>
      <c r="Q2503" s="835"/>
      <c r="R2503" s="829"/>
      <c r="S2503" s="416" t="s">
        <v>173</v>
      </c>
      <c r="T2503" s="429" t="s">
        <v>192</v>
      </c>
      <c r="U2503" s="416" t="s">
        <v>171</v>
      </c>
      <c r="V2503" s="427">
        <v>27</v>
      </c>
      <c r="W2503" s="416" t="s">
        <v>170</v>
      </c>
      <c r="X2503" s="428"/>
      <c r="Y2503" s="416" t="s">
        <v>169</v>
      </c>
      <c r="Z2503" s="426">
        <v>0.52</v>
      </c>
      <c r="AA2503" s="416" t="s">
        <v>169</v>
      </c>
      <c r="AB2503" s="426">
        <v>0.52</v>
      </c>
      <c r="AC2503" s="416" t="s">
        <v>169</v>
      </c>
      <c r="AD2503" s="426">
        <v>0.52</v>
      </c>
      <c r="AE2503" s="416" t="s">
        <v>169</v>
      </c>
      <c r="AF2503" s="426">
        <v>0.83599999999999997</v>
      </c>
      <c r="AG2503" s="463" t="s">
        <v>169</v>
      </c>
      <c r="AH2503" s="462">
        <v>1</v>
      </c>
      <c r="AI2503" s="781"/>
      <c r="AJ2503" s="782"/>
      <c r="AK2503" s="792"/>
      <c r="AL2503" s="792"/>
      <c r="AM2503" s="792"/>
      <c r="AN2503" s="792"/>
      <c r="AO2503" s="792"/>
      <c r="AP2503" s="792"/>
    </row>
    <row r="2504" spans="2:42" s="404" customFormat="1" ht="15" customHeight="1" x14ac:dyDescent="0.2">
      <c r="B2504" s="425" t="s">
        <v>163</v>
      </c>
      <c r="C2504" s="424" t="s">
        <v>398</v>
      </c>
      <c r="D2504" s="423" t="s">
        <v>161</v>
      </c>
      <c r="E2504" s="422" t="s">
        <v>50</v>
      </c>
      <c r="F2504" s="420">
        <v>43832</v>
      </c>
      <c r="G2504" s="420">
        <v>44196</v>
      </c>
      <c r="H2504" s="419">
        <v>2020</v>
      </c>
      <c r="I2504" s="418" t="s">
        <v>2051</v>
      </c>
      <c r="J2504" s="418" t="s">
        <v>987</v>
      </c>
      <c r="K2504" s="417" t="s">
        <v>318</v>
      </c>
      <c r="L2504" s="824"/>
      <c r="M2504" s="825"/>
      <c r="N2504" s="792"/>
      <c r="O2504" s="829"/>
      <c r="P2504" s="832"/>
      <c r="Q2504" s="835"/>
      <c r="R2504" s="829"/>
      <c r="S2504" s="416" t="s">
        <v>168</v>
      </c>
      <c r="T2504" s="427">
        <v>365</v>
      </c>
      <c r="U2504" s="416" t="s">
        <v>167</v>
      </c>
      <c r="V2504" s="427"/>
      <c r="W2504" s="816"/>
      <c r="X2504" s="817"/>
      <c r="Y2504" s="416" t="s">
        <v>166</v>
      </c>
      <c r="Z2504" s="426">
        <f>IF(Z2502="",Z2503-Z2501,Z2503-Z2502)</f>
        <v>2.0000000000000018E-2</v>
      </c>
      <c r="AA2504" s="416" t="s">
        <v>166</v>
      </c>
      <c r="AB2504" s="426">
        <f>IF(AB2502="",AB2503-AB2501,AB2503-AB2502)</f>
        <v>2.0000000000000018E-2</v>
      </c>
      <c r="AC2504" s="416" t="s">
        <v>166</v>
      </c>
      <c r="AD2504" s="426">
        <f>IF(AD2502="",AD2503-AD2501,AD2503-AD2502)</f>
        <v>2.0000000000000018E-2</v>
      </c>
      <c r="AE2504" s="416" t="s">
        <v>166</v>
      </c>
      <c r="AF2504" s="426">
        <f>IF(AF2502="",AF2503-AF2501,AF2503-AF2502)</f>
        <v>1.0000000000000009E-2</v>
      </c>
      <c r="AG2504" s="463" t="s">
        <v>166</v>
      </c>
      <c r="AH2504" s="462">
        <f>IF(AH2502="",AH2503-AH2501,AH2503-AH2502)</f>
        <v>0</v>
      </c>
      <c r="AI2504" s="781"/>
      <c r="AJ2504" s="782"/>
      <c r="AK2504" s="792"/>
      <c r="AL2504" s="792"/>
      <c r="AM2504" s="792"/>
      <c r="AN2504" s="792"/>
      <c r="AO2504" s="792"/>
      <c r="AP2504" s="792"/>
    </row>
    <row r="2505" spans="2:42" s="404" customFormat="1" ht="15" customHeight="1" x14ac:dyDescent="0.2">
      <c r="B2505" s="425" t="s">
        <v>163</v>
      </c>
      <c r="C2505" s="424" t="s">
        <v>398</v>
      </c>
      <c r="D2505" s="423" t="s">
        <v>161</v>
      </c>
      <c r="E2505" s="422" t="s">
        <v>50</v>
      </c>
      <c r="F2505" s="420">
        <v>43832</v>
      </c>
      <c r="G2505" s="420">
        <v>44196</v>
      </c>
      <c r="H2505" s="419">
        <v>2020</v>
      </c>
      <c r="I2505" s="418" t="s">
        <v>2051</v>
      </c>
      <c r="J2505" s="418" t="s">
        <v>987</v>
      </c>
      <c r="K2505" s="417" t="s">
        <v>318</v>
      </c>
      <c r="L2505" s="824"/>
      <c r="M2505" s="825"/>
      <c r="N2505" s="792"/>
      <c r="O2505" s="829"/>
      <c r="P2505" s="832"/>
      <c r="Q2505" s="835"/>
      <c r="R2505" s="829"/>
      <c r="S2505" s="416" t="s">
        <v>165</v>
      </c>
      <c r="T2505" s="415">
        <v>43832</v>
      </c>
      <c r="U2505" s="416" t="s">
        <v>164</v>
      </c>
      <c r="V2505" s="415">
        <v>44196</v>
      </c>
      <c r="W2505" s="816"/>
      <c r="X2505" s="817"/>
      <c r="Y2505" s="816"/>
      <c r="Z2505" s="817"/>
      <c r="AA2505" s="816"/>
      <c r="AB2505" s="817"/>
      <c r="AC2505" s="816"/>
      <c r="AD2505" s="817"/>
      <c r="AE2505" s="816"/>
      <c r="AF2505" s="817"/>
      <c r="AG2505" s="781"/>
      <c r="AH2505" s="782"/>
      <c r="AI2505" s="781"/>
      <c r="AJ2505" s="782"/>
      <c r="AK2505" s="792"/>
      <c r="AL2505" s="792"/>
      <c r="AM2505" s="792"/>
      <c r="AN2505" s="792"/>
      <c r="AO2505" s="792"/>
      <c r="AP2505" s="792"/>
    </row>
    <row r="2506" spans="2:42" s="404" customFormat="1" ht="15" customHeight="1" thickBot="1" x14ac:dyDescent="0.25">
      <c r="B2506" s="414" t="s">
        <v>163</v>
      </c>
      <c r="C2506" s="413" t="s">
        <v>398</v>
      </c>
      <c r="D2506" s="412" t="s">
        <v>161</v>
      </c>
      <c r="E2506" s="411" t="s">
        <v>50</v>
      </c>
      <c r="F2506" s="409">
        <v>43832</v>
      </c>
      <c r="G2506" s="409">
        <v>44196</v>
      </c>
      <c r="H2506" s="408">
        <v>2020</v>
      </c>
      <c r="I2506" s="407" t="s">
        <v>2051</v>
      </c>
      <c r="J2506" s="407" t="s">
        <v>987</v>
      </c>
      <c r="K2506" s="407" t="s">
        <v>318</v>
      </c>
      <c r="L2506" s="826"/>
      <c r="M2506" s="827"/>
      <c r="N2506" s="793"/>
      <c r="O2506" s="830"/>
      <c r="P2506" s="833"/>
      <c r="Q2506" s="836"/>
      <c r="R2506" s="830"/>
      <c r="S2506" s="406" t="s">
        <v>158</v>
      </c>
      <c r="T2506" s="451">
        <v>43832</v>
      </c>
      <c r="U2506" s="820"/>
      <c r="V2506" s="821"/>
      <c r="W2506" s="818"/>
      <c r="X2506" s="819"/>
      <c r="Y2506" s="818"/>
      <c r="Z2506" s="819"/>
      <c r="AA2506" s="818"/>
      <c r="AB2506" s="819"/>
      <c r="AC2506" s="818"/>
      <c r="AD2506" s="819"/>
      <c r="AE2506" s="818"/>
      <c r="AF2506" s="819"/>
      <c r="AG2506" s="783"/>
      <c r="AH2506" s="784"/>
      <c r="AI2506" s="783"/>
      <c r="AJ2506" s="784"/>
      <c r="AK2506" s="793"/>
      <c r="AL2506" s="793"/>
      <c r="AM2506" s="793"/>
      <c r="AN2506" s="793"/>
      <c r="AO2506" s="793"/>
      <c r="AP2506" s="793"/>
    </row>
    <row r="2507" spans="2:42" s="404" customFormat="1" ht="12.75" customHeight="1" thickTop="1" x14ac:dyDescent="0.2">
      <c r="B2507" s="445" t="s">
        <v>163</v>
      </c>
      <c r="C2507" s="444" t="s">
        <v>398</v>
      </c>
      <c r="D2507" s="443" t="s">
        <v>161</v>
      </c>
      <c r="E2507" s="442" t="s">
        <v>50</v>
      </c>
      <c r="F2507" s="440">
        <v>43966</v>
      </c>
      <c r="G2507" s="440">
        <v>44160</v>
      </c>
      <c r="H2507" s="419">
        <v>2020</v>
      </c>
      <c r="I2507" s="418" t="s">
        <v>185</v>
      </c>
      <c r="J2507" s="418" t="s">
        <v>987</v>
      </c>
      <c r="K2507" s="439" t="s">
        <v>318</v>
      </c>
      <c r="L2507" s="822" t="s">
        <v>408</v>
      </c>
      <c r="M2507" s="823"/>
      <c r="N2507" s="791" t="s">
        <v>280</v>
      </c>
      <c r="O2507" s="828" t="s">
        <v>325</v>
      </c>
      <c r="P2507" s="831">
        <v>3.93</v>
      </c>
      <c r="Q2507" s="834" t="s">
        <v>218</v>
      </c>
      <c r="R2507" s="828" t="s">
        <v>324</v>
      </c>
      <c r="S2507" s="434" t="s">
        <v>184</v>
      </c>
      <c r="T2507" s="438">
        <v>106856.33</v>
      </c>
      <c r="U2507" s="434" t="s">
        <v>183</v>
      </c>
      <c r="V2507" s="437">
        <f>+V2495</f>
        <v>44146</v>
      </c>
      <c r="W2507" s="434" t="s">
        <v>182</v>
      </c>
      <c r="X2507" s="436">
        <f>T2507</f>
        <v>106856.33</v>
      </c>
      <c r="Y2507" s="434" t="s">
        <v>181</v>
      </c>
      <c r="Z2507" s="435">
        <v>0.05</v>
      </c>
      <c r="AA2507" s="434" t="s">
        <v>181</v>
      </c>
      <c r="AB2507" s="435">
        <v>0.05</v>
      </c>
      <c r="AC2507" s="434" t="s">
        <v>181</v>
      </c>
      <c r="AD2507" s="435">
        <v>0.05</v>
      </c>
      <c r="AE2507" s="434" t="s">
        <v>181</v>
      </c>
      <c r="AF2507" s="435">
        <v>1</v>
      </c>
      <c r="AG2507" s="466" t="s">
        <v>181</v>
      </c>
      <c r="AH2507" s="467">
        <v>1</v>
      </c>
      <c r="AI2507" s="466" t="s">
        <v>180</v>
      </c>
      <c r="AJ2507" s="465">
        <v>2</v>
      </c>
      <c r="AK2507" s="791" t="s">
        <v>10</v>
      </c>
      <c r="AL2507" s="791" t="s">
        <v>10</v>
      </c>
      <c r="AM2507" s="791" t="s">
        <v>10</v>
      </c>
      <c r="AN2507" s="791" t="s">
        <v>227</v>
      </c>
      <c r="AO2507" s="791" t="s">
        <v>227</v>
      </c>
      <c r="AP2507" s="791" t="s">
        <v>2143</v>
      </c>
    </row>
    <row r="2508" spans="2:42" s="404" customFormat="1" ht="15" customHeight="1" x14ac:dyDescent="0.2">
      <c r="B2508" s="425" t="s">
        <v>163</v>
      </c>
      <c r="C2508" s="424" t="s">
        <v>398</v>
      </c>
      <c r="D2508" s="423" t="s">
        <v>161</v>
      </c>
      <c r="E2508" s="422" t="s">
        <v>50</v>
      </c>
      <c r="F2508" s="420">
        <v>43966</v>
      </c>
      <c r="G2508" s="420">
        <v>44160</v>
      </c>
      <c r="H2508" s="419">
        <v>2020</v>
      </c>
      <c r="I2508" s="418" t="s">
        <v>185</v>
      </c>
      <c r="J2508" s="418" t="s">
        <v>987</v>
      </c>
      <c r="K2508" s="417" t="s">
        <v>318</v>
      </c>
      <c r="L2508" s="824"/>
      <c r="M2508" s="825"/>
      <c r="N2508" s="792"/>
      <c r="O2508" s="829"/>
      <c r="P2508" s="832"/>
      <c r="Q2508" s="835"/>
      <c r="R2508" s="829"/>
      <c r="S2508" s="416" t="s">
        <v>179</v>
      </c>
      <c r="T2508" s="432" t="s">
        <v>321</v>
      </c>
      <c r="U2508" s="416" t="s">
        <v>177</v>
      </c>
      <c r="V2508" s="415"/>
      <c r="W2508" s="416" t="s">
        <v>176</v>
      </c>
      <c r="X2508" s="428">
        <f>X2507</f>
        <v>106856.33</v>
      </c>
      <c r="Y2508" s="416" t="s">
        <v>175</v>
      </c>
      <c r="Z2508" s="426"/>
      <c r="AA2508" s="416" t="s">
        <v>175</v>
      </c>
      <c r="AB2508" s="426"/>
      <c r="AC2508" s="416" t="s">
        <v>175</v>
      </c>
      <c r="AD2508" s="426"/>
      <c r="AE2508" s="416" t="s">
        <v>175</v>
      </c>
      <c r="AF2508" s="426"/>
      <c r="AG2508" s="463" t="s">
        <v>175</v>
      </c>
      <c r="AH2508" s="462"/>
      <c r="AI2508" s="463" t="s">
        <v>174</v>
      </c>
      <c r="AJ2508" s="464">
        <f>+AJ2507*22</f>
        <v>44</v>
      </c>
      <c r="AK2508" s="792"/>
      <c r="AL2508" s="792"/>
      <c r="AM2508" s="792"/>
      <c r="AN2508" s="792"/>
      <c r="AO2508" s="792"/>
      <c r="AP2508" s="792"/>
    </row>
    <row r="2509" spans="2:42" s="404" customFormat="1" ht="39" customHeight="1" x14ac:dyDescent="0.2">
      <c r="B2509" s="425" t="s">
        <v>163</v>
      </c>
      <c r="C2509" s="424" t="s">
        <v>398</v>
      </c>
      <c r="D2509" s="423" t="s">
        <v>161</v>
      </c>
      <c r="E2509" s="422" t="s">
        <v>50</v>
      </c>
      <c r="F2509" s="420">
        <v>43966</v>
      </c>
      <c r="G2509" s="420">
        <v>44160</v>
      </c>
      <c r="H2509" s="419">
        <v>2020</v>
      </c>
      <c r="I2509" s="418" t="s">
        <v>185</v>
      </c>
      <c r="J2509" s="418" t="s">
        <v>987</v>
      </c>
      <c r="K2509" s="417" t="s">
        <v>318</v>
      </c>
      <c r="L2509" s="824"/>
      <c r="M2509" s="825"/>
      <c r="N2509" s="792"/>
      <c r="O2509" s="829"/>
      <c r="P2509" s="832"/>
      <c r="Q2509" s="835"/>
      <c r="R2509" s="829"/>
      <c r="S2509" s="416" t="s">
        <v>173</v>
      </c>
      <c r="T2509" s="429" t="s">
        <v>407</v>
      </c>
      <c r="U2509" s="416" t="s">
        <v>171</v>
      </c>
      <c r="V2509" s="427"/>
      <c r="W2509" s="416" t="s">
        <v>170</v>
      </c>
      <c r="X2509" s="428"/>
      <c r="Y2509" s="416" t="s">
        <v>169</v>
      </c>
      <c r="Z2509" s="426">
        <v>0.05</v>
      </c>
      <c r="AA2509" s="416" t="s">
        <v>169</v>
      </c>
      <c r="AB2509" s="426">
        <v>0.05</v>
      </c>
      <c r="AC2509" s="416" t="s">
        <v>169</v>
      </c>
      <c r="AD2509" s="426">
        <v>0.05</v>
      </c>
      <c r="AE2509" s="416" t="s">
        <v>169</v>
      </c>
      <c r="AF2509" s="426">
        <v>1</v>
      </c>
      <c r="AG2509" s="463" t="s">
        <v>169</v>
      </c>
      <c r="AH2509" s="462">
        <v>1</v>
      </c>
      <c r="AI2509" s="781"/>
      <c r="AJ2509" s="782"/>
      <c r="AK2509" s="792"/>
      <c r="AL2509" s="792"/>
      <c r="AM2509" s="792"/>
      <c r="AN2509" s="792"/>
      <c r="AO2509" s="792"/>
      <c r="AP2509" s="792"/>
    </row>
    <row r="2510" spans="2:42" s="404" customFormat="1" ht="15" customHeight="1" x14ac:dyDescent="0.2">
      <c r="B2510" s="425" t="s">
        <v>163</v>
      </c>
      <c r="C2510" s="424" t="s">
        <v>398</v>
      </c>
      <c r="D2510" s="423" t="s">
        <v>161</v>
      </c>
      <c r="E2510" s="422" t="s">
        <v>50</v>
      </c>
      <c r="F2510" s="420">
        <v>43966</v>
      </c>
      <c r="G2510" s="420">
        <v>44160</v>
      </c>
      <c r="H2510" s="419">
        <v>2020</v>
      </c>
      <c r="I2510" s="418" t="s">
        <v>185</v>
      </c>
      <c r="J2510" s="418" t="s">
        <v>987</v>
      </c>
      <c r="K2510" s="417" t="s">
        <v>318</v>
      </c>
      <c r="L2510" s="824"/>
      <c r="M2510" s="825"/>
      <c r="N2510" s="792"/>
      <c r="O2510" s="829"/>
      <c r="P2510" s="832"/>
      <c r="Q2510" s="835"/>
      <c r="R2510" s="829"/>
      <c r="S2510" s="416" t="s">
        <v>168</v>
      </c>
      <c r="T2510" s="427" t="s">
        <v>319</v>
      </c>
      <c r="U2510" s="416" t="s">
        <v>167</v>
      </c>
      <c r="V2510" s="427"/>
      <c r="W2510" s="816"/>
      <c r="X2510" s="817"/>
      <c r="Y2510" s="416" t="s">
        <v>166</v>
      </c>
      <c r="Z2510" s="426">
        <f>IF(Z2508="",Z2509-Z2507,Z2509-Z2508)</f>
        <v>0</v>
      </c>
      <c r="AA2510" s="416" t="s">
        <v>166</v>
      </c>
      <c r="AB2510" s="426">
        <f>IF(AB2508="",AB2509-AB2507,AB2509-AB2508)</f>
        <v>0</v>
      </c>
      <c r="AC2510" s="416" t="s">
        <v>166</v>
      </c>
      <c r="AD2510" s="426">
        <f>IF(AD2508="",AD2509-AD2507,AD2509-AD2508)</f>
        <v>0</v>
      </c>
      <c r="AE2510" s="416" t="s">
        <v>166</v>
      </c>
      <c r="AF2510" s="426">
        <f>IF(AF2508="",AF2509-AF2507,AF2509-AF2508)</f>
        <v>0</v>
      </c>
      <c r="AG2510" s="463" t="s">
        <v>166</v>
      </c>
      <c r="AH2510" s="462">
        <f>IF(AH2508="",AH2509-AH2507,AH2509-AH2508)</f>
        <v>0</v>
      </c>
      <c r="AI2510" s="781"/>
      <c r="AJ2510" s="782"/>
      <c r="AK2510" s="792"/>
      <c r="AL2510" s="792"/>
      <c r="AM2510" s="792"/>
      <c r="AN2510" s="792"/>
      <c r="AO2510" s="792"/>
      <c r="AP2510" s="792"/>
    </row>
    <row r="2511" spans="2:42" s="404" customFormat="1" ht="15" customHeight="1" x14ac:dyDescent="0.2">
      <c r="B2511" s="425" t="s">
        <v>163</v>
      </c>
      <c r="C2511" s="424" t="s">
        <v>398</v>
      </c>
      <c r="D2511" s="423" t="s">
        <v>161</v>
      </c>
      <c r="E2511" s="422" t="s">
        <v>50</v>
      </c>
      <c r="F2511" s="420">
        <v>43966</v>
      </c>
      <c r="G2511" s="420">
        <v>44160</v>
      </c>
      <c r="H2511" s="419">
        <v>2020</v>
      </c>
      <c r="I2511" s="418" t="s">
        <v>185</v>
      </c>
      <c r="J2511" s="418" t="s">
        <v>987</v>
      </c>
      <c r="K2511" s="417" t="s">
        <v>318</v>
      </c>
      <c r="L2511" s="824"/>
      <c r="M2511" s="825"/>
      <c r="N2511" s="792"/>
      <c r="O2511" s="829"/>
      <c r="P2511" s="832"/>
      <c r="Q2511" s="835"/>
      <c r="R2511" s="829"/>
      <c r="S2511" s="416" t="s">
        <v>165</v>
      </c>
      <c r="T2511" s="415"/>
      <c r="U2511" s="416" t="s">
        <v>164</v>
      </c>
      <c r="V2511" s="415">
        <v>44160</v>
      </c>
      <c r="W2511" s="816"/>
      <c r="X2511" s="817"/>
      <c r="Y2511" s="816"/>
      <c r="Z2511" s="817"/>
      <c r="AA2511" s="816"/>
      <c r="AB2511" s="817"/>
      <c r="AC2511" s="816"/>
      <c r="AD2511" s="817"/>
      <c r="AE2511" s="816"/>
      <c r="AF2511" s="817"/>
      <c r="AG2511" s="781"/>
      <c r="AH2511" s="782"/>
      <c r="AI2511" s="781"/>
      <c r="AJ2511" s="782"/>
      <c r="AK2511" s="792"/>
      <c r="AL2511" s="792"/>
      <c r="AM2511" s="792"/>
      <c r="AN2511" s="792"/>
      <c r="AO2511" s="792"/>
      <c r="AP2511" s="792"/>
    </row>
    <row r="2512" spans="2:42" s="404" customFormat="1" ht="15" customHeight="1" thickBot="1" x14ac:dyDescent="0.25">
      <c r="B2512" s="414" t="s">
        <v>163</v>
      </c>
      <c r="C2512" s="413" t="s">
        <v>398</v>
      </c>
      <c r="D2512" s="412" t="s">
        <v>161</v>
      </c>
      <c r="E2512" s="411" t="s">
        <v>50</v>
      </c>
      <c r="F2512" s="409">
        <v>43966</v>
      </c>
      <c r="G2512" s="409">
        <v>44160</v>
      </c>
      <c r="H2512" s="408">
        <v>2020</v>
      </c>
      <c r="I2512" s="407" t="s">
        <v>185</v>
      </c>
      <c r="J2512" s="407" t="s">
        <v>987</v>
      </c>
      <c r="K2512" s="407" t="s">
        <v>318</v>
      </c>
      <c r="L2512" s="826"/>
      <c r="M2512" s="827"/>
      <c r="N2512" s="793"/>
      <c r="O2512" s="830"/>
      <c r="P2512" s="833"/>
      <c r="Q2512" s="836"/>
      <c r="R2512" s="830"/>
      <c r="S2512" s="406" t="s">
        <v>158</v>
      </c>
      <c r="T2512" s="451">
        <f>+T2500</f>
        <v>43966</v>
      </c>
      <c r="U2512" s="820"/>
      <c r="V2512" s="821"/>
      <c r="W2512" s="818"/>
      <c r="X2512" s="819"/>
      <c r="Y2512" s="818"/>
      <c r="Z2512" s="819"/>
      <c r="AA2512" s="818"/>
      <c r="AB2512" s="819"/>
      <c r="AC2512" s="818"/>
      <c r="AD2512" s="819"/>
      <c r="AE2512" s="818"/>
      <c r="AF2512" s="819"/>
      <c r="AG2512" s="783"/>
      <c r="AH2512" s="784"/>
      <c r="AI2512" s="783"/>
      <c r="AJ2512" s="784"/>
      <c r="AK2512" s="793"/>
      <c r="AL2512" s="793"/>
      <c r="AM2512" s="793"/>
      <c r="AN2512" s="793"/>
      <c r="AO2512" s="793"/>
      <c r="AP2512" s="793"/>
    </row>
    <row r="2513" spans="2:42" s="404" customFormat="1" ht="12.75" customHeight="1" thickTop="1" x14ac:dyDescent="0.2">
      <c r="B2513" s="445" t="s">
        <v>163</v>
      </c>
      <c r="C2513" s="444" t="s">
        <v>398</v>
      </c>
      <c r="D2513" s="443" t="s">
        <v>161</v>
      </c>
      <c r="E2513" s="442" t="s">
        <v>50</v>
      </c>
      <c r="F2513" s="440">
        <v>43832</v>
      </c>
      <c r="G2513" s="440">
        <v>44196</v>
      </c>
      <c r="H2513" s="419">
        <v>2020</v>
      </c>
      <c r="I2513" s="418" t="s">
        <v>2051</v>
      </c>
      <c r="J2513" s="418" t="s">
        <v>987</v>
      </c>
      <c r="K2513" s="439" t="s">
        <v>318</v>
      </c>
      <c r="L2513" s="822" t="s">
        <v>406</v>
      </c>
      <c r="M2513" s="823"/>
      <c r="N2513" s="791" t="s">
        <v>280</v>
      </c>
      <c r="O2513" s="828" t="s">
        <v>325</v>
      </c>
      <c r="P2513" s="831">
        <v>2.4300000000000002</v>
      </c>
      <c r="Q2513" s="834" t="s">
        <v>218</v>
      </c>
      <c r="R2513" s="828" t="s">
        <v>200</v>
      </c>
      <c r="S2513" s="434" t="s">
        <v>184</v>
      </c>
      <c r="T2513" s="438">
        <v>82374.210000000006</v>
      </c>
      <c r="U2513" s="434" t="s">
        <v>183</v>
      </c>
      <c r="V2513" s="437">
        <f>T2518+T2516-0.001</f>
        <v>44196.999000000003</v>
      </c>
      <c r="W2513" s="434" t="s">
        <v>182</v>
      </c>
      <c r="X2513" s="436">
        <f>T2513</f>
        <v>82374.210000000006</v>
      </c>
      <c r="Y2513" s="434" t="s">
        <v>181</v>
      </c>
      <c r="Z2513" s="435">
        <v>0.5</v>
      </c>
      <c r="AA2513" s="434" t="s">
        <v>181</v>
      </c>
      <c r="AB2513" s="435">
        <v>0.5</v>
      </c>
      <c r="AC2513" s="434" t="s">
        <v>181</v>
      </c>
      <c r="AD2513" s="435">
        <v>0.5</v>
      </c>
      <c r="AE2513" s="466" t="s">
        <v>181</v>
      </c>
      <c r="AF2513" s="467">
        <v>0.86499999999999999</v>
      </c>
      <c r="AG2513" s="466" t="s">
        <v>181</v>
      </c>
      <c r="AH2513" s="467">
        <v>0.86499999999999999</v>
      </c>
      <c r="AI2513" s="466" t="s">
        <v>180</v>
      </c>
      <c r="AJ2513" s="465">
        <v>3</v>
      </c>
      <c r="AK2513" s="791" t="s">
        <v>322</v>
      </c>
      <c r="AL2513" s="791" t="s">
        <v>322</v>
      </c>
      <c r="AM2513" s="791" t="s">
        <v>322</v>
      </c>
      <c r="AN2513" s="791" t="s">
        <v>322</v>
      </c>
      <c r="AO2513" s="791" t="s">
        <v>322</v>
      </c>
      <c r="AP2513" s="791" t="s">
        <v>2143</v>
      </c>
    </row>
    <row r="2514" spans="2:42" s="404" customFormat="1" ht="15" customHeight="1" x14ac:dyDescent="0.2">
      <c r="B2514" s="425" t="s">
        <v>163</v>
      </c>
      <c r="C2514" s="424" t="s">
        <v>398</v>
      </c>
      <c r="D2514" s="423" t="s">
        <v>161</v>
      </c>
      <c r="E2514" s="422" t="s">
        <v>50</v>
      </c>
      <c r="F2514" s="420">
        <v>43832</v>
      </c>
      <c r="G2514" s="420">
        <v>44196</v>
      </c>
      <c r="H2514" s="419">
        <v>2020</v>
      </c>
      <c r="I2514" s="418" t="s">
        <v>2051</v>
      </c>
      <c r="J2514" s="418" t="s">
        <v>987</v>
      </c>
      <c r="K2514" s="417" t="s">
        <v>318</v>
      </c>
      <c r="L2514" s="824"/>
      <c r="M2514" s="825"/>
      <c r="N2514" s="792"/>
      <c r="O2514" s="829"/>
      <c r="P2514" s="832"/>
      <c r="Q2514" s="835"/>
      <c r="R2514" s="829"/>
      <c r="S2514" s="416" t="s">
        <v>179</v>
      </c>
      <c r="T2514" s="432" t="s">
        <v>292</v>
      </c>
      <c r="U2514" s="416" t="s">
        <v>177</v>
      </c>
      <c r="V2514" s="415">
        <f>V2513+V2515+V2516</f>
        <v>44223.999000000003</v>
      </c>
      <c r="W2514" s="416" t="s">
        <v>176</v>
      </c>
      <c r="X2514" s="428">
        <f>X2513</f>
        <v>82374.210000000006</v>
      </c>
      <c r="Y2514" s="416" t="s">
        <v>175</v>
      </c>
      <c r="Z2514" s="426"/>
      <c r="AA2514" s="416" t="s">
        <v>175</v>
      </c>
      <c r="AB2514" s="426"/>
      <c r="AC2514" s="416" t="s">
        <v>175</v>
      </c>
      <c r="AD2514" s="426"/>
      <c r="AE2514" s="463" t="s">
        <v>175</v>
      </c>
      <c r="AF2514" s="462"/>
      <c r="AG2514" s="463" t="s">
        <v>175</v>
      </c>
      <c r="AH2514" s="462"/>
      <c r="AI2514" s="463" t="s">
        <v>174</v>
      </c>
      <c r="AJ2514" s="464">
        <f>3*8</f>
        <v>24</v>
      </c>
      <c r="AK2514" s="792"/>
      <c r="AL2514" s="792"/>
      <c r="AM2514" s="792"/>
      <c r="AN2514" s="792"/>
      <c r="AO2514" s="792"/>
      <c r="AP2514" s="792"/>
    </row>
    <row r="2515" spans="2:42" s="404" customFormat="1" ht="13.5" customHeight="1" x14ac:dyDescent="0.2">
      <c r="B2515" s="425" t="s">
        <v>163</v>
      </c>
      <c r="C2515" s="424" t="s">
        <v>398</v>
      </c>
      <c r="D2515" s="423" t="s">
        <v>161</v>
      </c>
      <c r="E2515" s="422" t="s">
        <v>50</v>
      </c>
      <c r="F2515" s="420">
        <v>43832</v>
      </c>
      <c r="G2515" s="420">
        <v>44196</v>
      </c>
      <c r="H2515" s="419">
        <v>2020</v>
      </c>
      <c r="I2515" s="418" t="s">
        <v>2051</v>
      </c>
      <c r="J2515" s="418" t="s">
        <v>987</v>
      </c>
      <c r="K2515" s="417" t="s">
        <v>318</v>
      </c>
      <c r="L2515" s="824"/>
      <c r="M2515" s="825"/>
      <c r="N2515" s="792"/>
      <c r="O2515" s="829"/>
      <c r="P2515" s="832"/>
      <c r="Q2515" s="835"/>
      <c r="R2515" s="829"/>
      <c r="S2515" s="416" t="s">
        <v>173</v>
      </c>
      <c r="T2515" s="429" t="s">
        <v>197</v>
      </c>
      <c r="U2515" s="416" t="s">
        <v>171</v>
      </c>
      <c r="V2515" s="427">
        <v>27</v>
      </c>
      <c r="W2515" s="416" t="s">
        <v>170</v>
      </c>
      <c r="X2515" s="428"/>
      <c r="Y2515" s="416" t="s">
        <v>169</v>
      </c>
      <c r="Z2515" s="426">
        <v>0.55000000000000004</v>
      </c>
      <c r="AA2515" s="416" t="s">
        <v>169</v>
      </c>
      <c r="AB2515" s="426">
        <v>0.55000000000000004</v>
      </c>
      <c r="AC2515" s="416" t="s">
        <v>169</v>
      </c>
      <c r="AD2515" s="426">
        <v>0.55000000000000004</v>
      </c>
      <c r="AE2515" s="463" t="s">
        <v>169</v>
      </c>
      <c r="AF2515" s="462">
        <v>0.84599999999999997</v>
      </c>
      <c r="AG2515" s="463" t="s">
        <v>169</v>
      </c>
      <c r="AH2515" s="462">
        <v>0.84599999999999997</v>
      </c>
      <c r="AI2515" s="781"/>
      <c r="AJ2515" s="782"/>
      <c r="AK2515" s="792"/>
      <c r="AL2515" s="792"/>
      <c r="AM2515" s="792"/>
      <c r="AN2515" s="792"/>
      <c r="AO2515" s="792"/>
      <c r="AP2515" s="792"/>
    </row>
    <row r="2516" spans="2:42" s="404" customFormat="1" ht="15" customHeight="1" x14ac:dyDescent="0.2">
      <c r="B2516" s="425" t="s">
        <v>163</v>
      </c>
      <c r="C2516" s="424" t="s">
        <v>398</v>
      </c>
      <c r="D2516" s="423" t="s">
        <v>161</v>
      </c>
      <c r="E2516" s="422" t="s">
        <v>50</v>
      </c>
      <c r="F2516" s="420">
        <v>43832</v>
      </c>
      <c r="G2516" s="420">
        <v>44196</v>
      </c>
      <c r="H2516" s="419">
        <v>2020</v>
      </c>
      <c r="I2516" s="418" t="s">
        <v>2051</v>
      </c>
      <c r="J2516" s="418" t="s">
        <v>987</v>
      </c>
      <c r="K2516" s="417" t="s">
        <v>318</v>
      </c>
      <c r="L2516" s="824"/>
      <c r="M2516" s="825"/>
      <c r="N2516" s="792"/>
      <c r="O2516" s="829"/>
      <c r="P2516" s="832"/>
      <c r="Q2516" s="835"/>
      <c r="R2516" s="829"/>
      <c r="S2516" s="416" t="s">
        <v>168</v>
      </c>
      <c r="T2516" s="427">
        <v>365</v>
      </c>
      <c r="U2516" s="416" t="s">
        <v>167</v>
      </c>
      <c r="V2516" s="427"/>
      <c r="W2516" s="816"/>
      <c r="X2516" s="817"/>
      <c r="Y2516" s="416" t="s">
        <v>166</v>
      </c>
      <c r="Z2516" s="426">
        <f>IF(Z2514="",Z2515-Z2513,Z2515-Z2514)</f>
        <v>5.0000000000000044E-2</v>
      </c>
      <c r="AA2516" s="416" t="s">
        <v>166</v>
      </c>
      <c r="AB2516" s="426">
        <f>IF(AB2514="",AB2515-AB2513,AB2515-AB2514)</f>
        <v>5.0000000000000044E-2</v>
      </c>
      <c r="AC2516" s="416" t="s">
        <v>166</v>
      </c>
      <c r="AD2516" s="426">
        <f>IF(AD2514="",AD2515-AD2513,AD2515-AD2514)</f>
        <v>5.0000000000000044E-2</v>
      </c>
      <c r="AE2516" s="463" t="s">
        <v>166</v>
      </c>
      <c r="AF2516" s="462">
        <f>IF(AF2514="",AF2515-AF2513,AF2515-AF2514)</f>
        <v>-1.9000000000000017E-2</v>
      </c>
      <c r="AG2516" s="463" t="s">
        <v>166</v>
      </c>
      <c r="AH2516" s="462">
        <f>IF(AH2514="",AH2515-AH2513,AH2515-AH2514)</f>
        <v>-1.9000000000000017E-2</v>
      </c>
      <c r="AI2516" s="781"/>
      <c r="AJ2516" s="782"/>
      <c r="AK2516" s="792"/>
      <c r="AL2516" s="792"/>
      <c r="AM2516" s="792"/>
      <c r="AN2516" s="792"/>
      <c r="AO2516" s="792"/>
      <c r="AP2516" s="792"/>
    </row>
    <row r="2517" spans="2:42" s="404" customFormat="1" ht="15" customHeight="1" x14ac:dyDescent="0.2">
      <c r="B2517" s="425" t="s">
        <v>163</v>
      </c>
      <c r="C2517" s="424" t="s">
        <v>398</v>
      </c>
      <c r="D2517" s="423" t="s">
        <v>161</v>
      </c>
      <c r="E2517" s="422" t="s">
        <v>50</v>
      </c>
      <c r="F2517" s="420">
        <v>43832</v>
      </c>
      <c r="G2517" s="420">
        <v>44196</v>
      </c>
      <c r="H2517" s="419">
        <v>2020</v>
      </c>
      <c r="I2517" s="418" t="s">
        <v>2051</v>
      </c>
      <c r="J2517" s="418" t="s">
        <v>987</v>
      </c>
      <c r="K2517" s="417" t="s">
        <v>318</v>
      </c>
      <c r="L2517" s="824"/>
      <c r="M2517" s="825"/>
      <c r="N2517" s="792"/>
      <c r="O2517" s="829"/>
      <c r="P2517" s="832"/>
      <c r="Q2517" s="835"/>
      <c r="R2517" s="829"/>
      <c r="S2517" s="416" t="s">
        <v>165</v>
      </c>
      <c r="T2517" s="415">
        <v>43832</v>
      </c>
      <c r="U2517" s="416" t="s">
        <v>164</v>
      </c>
      <c r="V2517" s="415">
        <v>44196</v>
      </c>
      <c r="W2517" s="816"/>
      <c r="X2517" s="817"/>
      <c r="Y2517" s="816"/>
      <c r="Z2517" s="817"/>
      <c r="AA2517" s="816"/>
      <c r="AB2517" s="817"/>
      <c r="AC2517" s="816"/>
      <c r="AD2517" s="817"/>
      <c r="AE2517" s="781"/>
      <c r="AF2517" s="782"/>
      <c r="AG2517" s="781"/>
      <c r="AH2517" s="782"/>
      <c r="AI2517" s="781"/>
      <c r="AJ2517" s="782"/>
      <c r="AK2517" s="792"/>
      <c r="AL2517" s="792"/>
      <c r="AM2517" s="792"/>
      <c r="AN2517" s="792"/>
      <c r="AO2517" s="792"/>
      <c r="AP2517" s="792"/>
    </row>
    <row r="2518" spans="2:42" s="404" customFormat="1" ht="15" customHeight="1" thickBot="1" x14ac:dyDescent="0.25">
      <c r="B2518" s="414" t="s">
        <v>163</v>
      </c>
      <c r="C2518" s="413" t="s">
        <v>398</v>
      </c>
      <c r="D2518" s="412" t="s">
        <v>161</v>
      </c>
      <c r="E2518" s="411" t="s">
        <v>50</v>
      </c>
      <c r="F2518" s="409">
        <v>43832</v>
      </c>
      <c r="G2518" s="409">
        <v>44196</v>
      </c>
      <c r="H2518" s="408">
        <v>2020</v>
      </c>
      <c r="I2518" s="407" t="s">
        <v>2051</v>
      </c>
      <c r="J2518" s="407" t="s">
        <v>987</v>
      </c>
      <c r="K2518" s="407" t="s">
        <v>318</v>
      </c>
      <c r="L2518" s="826"/>
      <c r="M2518" s="827"/>
      <c r="N2518" s="793"/>
      <c r="O2518" s="830"/>
      <c r="P2518" s="833"/>
      <c r="Q2518" s="836"/>
      <c r="R2518" s="830"/>
      <c r="S2518" s="406" t="s">
        <v>158</v>
      </c>
      <c r="T2518" s="451">
        <v>43832</v>
      </c>
      <c r="U2518" s="820"/>
      <c r="V2518" s="821"/>
      <c r="W2518" s="818"/>
      <c r="X2518" s="819"/>
      <c r="Y2518" s="818"/>
      <c r="Z2518" s="819"/>
      <c r="AA2518" s="818"/>
      <c r="AB2518" s="819"/>
      <c r="AC2518" s="818"/>
      <c r="AD2518" s="819"/>
      <c r="AE2518" s="783"/>
      <c r="AF2518" s="784"/>
      <c r="AG2518" s="783"/>
      <c r="AH2518" s="784"/>
      <c r="AI2518" s="783"/>
      <c r="AJ2518" s="784"/>
      <c r="AK2518" s="793"/>
      <c r="AL2518" s="793"/>
      <c r="AM2518" s="793"/>
      <c r="AN2518" s="793"/>
      <c r="AO2518" s="793"/>
      <c r="AP2518" s="793"/>
    </row>
    <row r="2519" spans="2:42" s="404" customFormat="1" ht="12.75" customHeight="1" thickTop="1" x14ac:dyDescent="0.2">
      <c r="B2519" s="445" t="s">
        <v>163</v>
      </c>
      <c r="C2519" s="444" t="s">
        <v>258</v>
      </c>
      <c r="D2519" s="443" t="s">
        <v>161</v>
      </c>
      <c r="E2519" s="442" t="s">
        <v>50</v>
      </c>
      <c r="F2519" s="440">
        <v>43966</v>
      </c>
      <c r="G2519" s="440">
        <v>44150</v>
      </c>
      <c r="H2519" s="419">
        <v>2020</v>
      </c>
      <c r="I2519" s="418" t="s">
        <v>185</v>
      </c>
      <c r="J2519" s="647" t="s">
        <v>225</v>
      </c>
      <c r="K2519" s="439" t="s">
        <v>318</v>
      </c>
      <c r="L2519" s="822" t="s">
        <v>406</v>
      </c>
      <c r="M2519" s="823"/>
      <c r="N2519" s="791" t="s">
        <v>280</v>
      </c>
      <c r="O2519" s="828" t="s">
        <v>325</v>
      </c>
      <c r="P2519" s="831">
        <v>2.4300000000000002</v>
      </c>
      <c r="Q2519" s="834" t="s">
        <v>218</v>
      </c>
      <c r="R2519" s="828" t="s">
        <v>324</v>
      </c>
      <c r="S2519" s="434" t="s">
        <v>184</v>
      </c>
      <c r="T2519" s="438">
        <v>72444.97</v>
      </c>
      <c r="U2519" s="434" t="s">
        <v>183</v>
      </c>
      <c r="V2519" s="437">
        <f>T2524+T2522-0.001</f>
        <v>44150.999000000003</v>
      </c>
      <c r="W2519" s="434" t="s">
        <v>182</v>
      </c>
      <c r="X2519" s="436">
        <f>T2519</f>
        <v>72444.97</v>
      </c>
      <c r="Y2519" s="434" t="s">
        <v>181</v>
      </c>
      <c r="Z2519" s="435">
        <v>0.05</v>
      </c>
      <c r="AA2519" s="434" t="s">
        <v>181</v>
      </c>
      <c r="AB2519" s="435">
        <v>0.05</v>
      </c>
      <c r="AC2519" s="434" t="s">
        <v>181</v>
      </c>
      <c r="AD2519" s="435">
        <v>0.05</v>
      </c>
      <c r="AE2519" s="434" t="s">
        <v>181</v>
      </c>
      <c r="AF2519" s="435">
        <v>1</v>
      </c>
      <c r="AG2519" s="466" t="s">
        <v>181</v>
      </c>
      <c r="AH2519" s="467">
        <v>1</v>
      </c>
      <c r="AI2519" s="466" t="s">
        <v>180</v>
      </c>
      <c r="AJ2519" s="465">
        <v>6</v>
      </c>
      <c r="AK2519" s="791" t="s">
        <v>10</v>
      </c>
      <c r="AL2519" s="791" t="s">
        <v>10</v>
      </c>
      <c r="AM2519" s="791" t="s">
        <v>10</v>
      </c>
      <c r="AN2519" s="791" t="s">
        <v>227</v>
      </c>
      <c r="AO2519" s="791" t="s">
        <v>227</v>
      </c>
      <c r="AP2519" s="791" t="s">
        <v>2143</v>
      </c>
    </row>
    <row r="2520" spans="2:42" s="404" customFormat="1" ht="15" customHeight="1" x14ac:dyDescent="0.2">
      <c r="B2520" s="425" t="s">
        <v>163</v>
      </c>
      <c r="C2520" s="424" t="s">
        <v>258</v>
      </c>
      <c r="D2520" s="423" t="s">
        <v>161</v>
      </c>
      <c r="E2520" s="422" t="s">
        <v>50</v>
      </c>
      <c r="F2520" s="420">
        <v>43966</v>
      </c>
      <c r="G2520" s="420">
        <v>44150</v>
      </c>
      <c r="H2520" s="419">
        <v>2020</v>
      </c>
      <c r="I2520" s="418" t="s">
        <v>185</v>
      </c>
      <c r="J2520" s="647" t="s">
        <v>225</v>
      </c>
      <c r="K2520" s="417" t="s">
        <v>318</v>
      </c>
      <c r="L2520" s="824"/>
      <c r="M2520" s="825"/>
      <c r="N2520" s="792"/>
      <c r="O2520" s="829"/>
      <c r="P2520" s="832"/>
      <c r="Q2520" s="835"/>
      <c r="R2520" s="829"/>
      <c r="S2520" s="416" t="s">
        <v>179</v>
      </c>
      <c r="T2520" s="432" t="s">
        <v>321</v>
      </c>
      <c r="U2520" s="416" t="s">
        <v>177</v>
      </c>
      <c r="V2520" s="415"/>
      <c r="W2520" s="416" t="s">
        <v>176</v>
      </c>
      <c r="X2520" s="428">
        <f>X2519</f>
        <v>72444.97</v>
      </c>
      <c r="Y2520" s="416" t="s">
        <v>175</v>
      </c>
      <c r="Z2520" s="426"/>
      <c r="AA2520" s="416" t="s">
        <v>175</v>
      </c>
      <c r="AB2520" s="426"/>
      <c r="AC2520" s="416" t="s">
        <v>175</v>
      </c>
      <c r="AD2520" s="426"/>
      <c r="AE2520" s="416" t="s">
        <v>175</v>
      </c>
      <c r="AF2520" s="426"/>
      <c r="AG2520" s="463" t="s">
        <v>175</v>
      </c>
      <c r="AH2520" s="462"/>
      <c r="AI2520" s="463" t="s">
        <v>174</v>
      </c>
      <c r="AJ2520" s="464">
        <v>18</v>
      </c>
      <c r="AK2520" s="792"/>
      <c r="AL2520" s="792"/>
      <c r="AM2520" s="792"/>
      <c r="AN2520" s="792"/>
      <c r="AO2520" s="792"/>
      <c r="AP2520" s="792"/>
    </row>
    <row r="2521" spans="2:42" s="404" customFormat="1" ht="39" customHeight="1" x14ac:dyDescent="0.2">
      <c r="B2521" s="425" t="s">
        <v>163</v>
      </c>
      <c r="C2521" s="424" t="s">
        <v>258</v>
      </c>
      <c r="D2521" s="423" t="s">
        <v>161</v>
      </c>
      <c r="E2521" s="422" t="s">
        <v>50</v>
      </c>
      <c r="F2521" s="420">
        <v>43966</v>
      </c>
      <c r="G2521" s="420">
        <v>44150</v>
      </c>
      <c r="H2521" s="419">
        <v>2020</v>
      </c>
      <c r="I2521" s="418" t="s">
        <v>185</v>
      </c>
      <c r="J2521" s="647" t="s">
        <v>225</v>
      </c>
      <c r="K2521" s="417" t="s">
        <v>318</v>
      </c>
      <c r="L2521" s="824"/>
      <c r="M2521" s="825"/>
      <c r="N2521" s="792"/>
      <c r="O2521" s="829"/>
      <c r="P2521" s="832"/>
      <c r="Q2521" s="835"/>
      <c r="R2521" s="829"/>
      <c r="S2521" s="416" t="s">
        <v>173</v>
      </c>
      <c r="T2521" s="429" t="s">
        <v>404</v>
      </c>
      <c r="U2521" s="416" t="s">
        <v>171</v>
      </c>
      <c r="V2521" s="427"/>
      <c r="W2521" s="416" t="s">
        <v>170</v>
      </c>
      <c r="X2521" s="428"/>
      <c r="Y2521" s="416" t="s">
        <v>169</v>
      </c>
      <c r="Z2521" s="426">
        <v>0.05</v>
      </c>
      <c r="AA2521" s="416" t="s">
        <v>169</v>
      </c>
      <c r="AB2521" s="426">
        <v>0.05</v>
      </c>
      <c r="AC2521" s="416" t="s">
        <v>169</v>
      </c>
      <c r="AD2521" s="426">
        <v>0.05</v>
      </c>
      <c r="AE2521" s="416" t="s">
        <v>169</v>
      </c>
      <c r="AF2521" s="426">
        <v>1</v>
      </c>
      <c r="AG2521" s="463" t="s">
        <v>169</v>
      </c>
      <c r="AH2521" s="462">
        <v>1</v>
      </c>
      <c r="AI2521" s="781"/>
      <c r="AJ2521" s="782"/>
      <c r="AK2521" s="792"/>
      <c r="AL2521" s="792"/>
      <c r="AM2521" s="792"/>
      <c r="AN2521" s="792"/>
      <c r="AO2521" s="792"/>
      <c r="AP2521" s="792"/>
    </row>
    <row r="2522" spans="2:42" s="404" customFormat="1" ht="15" customHeight="1" x14ac:dyDescent="0.2">
      <c r="B2522" s="425" t="s">
        <v>163</v>
      </c>
      <c r="C2522" s="424" t="s">
        <v>258</v>
      </c>
      <c r="D2522" s="423" t="s">
        <v>161</v>
      </c>
      <c r="E2522" s="422" t="s">
        <v>50</v>
      </c>
      <c r="F2522" s="420">
        <v>43966</v>
      </c>
      <c r="G2522" s="420">
        <v>44150</v>
      </c>
      <c r="H2522" s="419">
        <v>2020</v>
      </c>
      <c r="I2522" s="418" t="s">
        <v>185</v>
      </c>
      <c r="J2522" s="647" t="s">
        <v>225</v>
      </c>
      <c r="K2522" s="417" t="s">
        <v>318</v>
      </c>
      <c r="L2522" s="824"/>
      <c r="M2522" s="825"/>
      <c r="N2522" s="792"/>
      <c r="O2522" s="829"/>
      <c r="P2522" s="832"/>
      <c r="Q2522" s="835"/>
      <c r="R2522" s="829"/>
      <c r="S2522" s="416" t="s">
        <v>168</v>
      </c>
      <c r="T2522" s="427">
        <v>185</v>
      </c>
      <c r="U2522" s="416" t="s">
        <v>167</v>
      </c>
      <c r="V2522" s="427"/>
      <c r="W2522" s="816"/>
      <c r="X2522" s="817"/>
      <c r="Y2522" s="416" t="s">
        <v>166</v>
      </c>
      <c r="Z2522" s="426">
        <f>IF(Z2520="",Z2521-Z2519,Z2521-Z2520)</f>
        <v>0</v>
      </c>
      <c r="AA2522" s="416" t="s">
        <v>166</v>
      </c>
      <c r="AB2522" s="426">
        <f>IF(AB2520="",AB2521-AB2519,AB2521-AB2520)</f>
        <v>0</v>
      </c>
      <c r="AC2522" s="416" t="s">
        <v>166</v>
      </c>
      <c r="AD2522" s="426">
        <f>IF(AD2520="",AD2521-AD2519,AD2521-AD2520)</f>
        <v>0</v>
      </c>
      <c r="AE2522" s="416" t="s">
        <v>166</v>
      </c>
      <c r="AF2522" s="426">
        <f>IF(AF2520="",AF2521-AF2519,AF2521-AF2520)</f>
        <v>0</v>
      </c>
      <c r="AG2522" s="463" t="s">
        <v>166</v>
      </c>
      <c r="AH2522" s="462">
        <f>IF(AH2520="",AH2521-AH2519,AH2521-AH2520)</f>
        <v>0</v>
      </c>
      <c r="AI2522" s="781"/>
      <c r="AJ2522" s="782"/>
      <c r="AK2522" s="792"/>
      <c r="AL2522" s="792"/>
      <c r="AM2522" s="792"/>
      <c r="AN2522" s="792"/>
      <c r="AO2522" s="792"/>
      <c r="AP2522" s="792"/>
    </row>
    <row r="2523" spans="2:42" s="404" customFormat="1" ht="15" customHeight="1" x14ac:dyDescent="0.2">
      <c r="B2523" s="425" t="s">
        <v>163</v>
      </c>
      <c r="C2523" s="424" t="s">
        <v>258</v>
      </c>
      <c r="D2523" s="423" t="s">
        <v>161</v>
      </c>
      <c r="E2523" s="422" t="s">
        <v>50</v>
      </c>
      <c r="F2523" s="420">
        <v>43966</v>
      </c>
      <c r="G2523" s="420">
        <v>44150</v>
      </c>
      <c r="H2523" s="419">
        <v>2020</v>
      </c>
      <c r="I2523" s="418" t="s">
        <v>185</v>
      </c>
      <c r="J2523" s="647" t="s">
        <v>225</v>
      </c>
      <c r="K2523" s="417" t="s">
        <v>318</v>
      </c>
      <c r="L2523" s="824"/>
      <c r="M2523" s="825"/>
      <c r="N2523" s="792"/>
      <c r="O2523" s="829"/>
      <c r="P2523" s="832"/>
      <c r="Q2523" s="835"/>
      <c r="R2523" s="829"/>
      <c r="S2523" s="416" t="s">
        <v>165</v>
      </c>
      <c r="T2523" s="415">
        <v>43832</v>
      </c>
      <c r="U2523" s="416" t="s">
        <v>164</v>
      </c>
      <c r="V2523" s="415">
        <f>V2519</f>
        <v>44150.999000000003</v>
      </c>
      <c r="W2523" s="816"/>
      <c r="X2523" s="817"/>
      <c r="Y2523" s="816"/>
      <c r="Z2523" s="817"/>
      <c r="AA2523" s="816"/>
      <c r="AB2523" s="817"/>
      <c r="AC2523" s="816"/>
      <c r="AD2523" s="817"/>
      <c r="AE2523" s="816"/>
      <c r="AF2523" s="817"/>
      <c r="AG2523" s="781"/>
      <c r="AH2523" s="782"/>
      <c r="AI2523" s="781"/>
      <c r="AJ2523" s="782"/>
      <c r="AK2523" s="792"/>
      <c r="AL2523" s="792"/>
      <c r="AM2523" s="792"/>
      <c r="AN2523" s="792"/>
      <c r="AO2523" s="792"/>
      <c r="AP2523" s="792"/>
    </row>
    <row r="2524" spans="2:42" s="404" customFormat="1" ht="15" customHeight="1" thickBot="1" x14ac:dyDescent="0.25">
      <c r="B2524" s="414" t="s">
        <v>163</v>
      </c>
      <c r="C2524" s="413" t="s">
        <v>258</v>
      </c>
      <c r="D2524" s="412" t="s">
        <v>161</v>
      </c>
      <c r="E2524" s="411" t="s">
        <v>50</v>
      </c>
      <c r="F2524" s="409">
        <v>43966</v>
      </c>
      <c r="G2524" s="409">
        <v>44150</v>
      </c>
      <c r="H2524" s="408">
        <v>2020</v>
      </c>
      <c r="I2524" s="407" t="s">
        <v>185</v>
      </c>
      <c r="J2524" s="627" t="s">
        <v>225</v>
      </c>
      <c r="K2524" s="407" t="s">
        <v>318</v>
      </c>
      <c r="L2524" s="826"/>
      <c r="M2524" s="827"/>
      <c r="N2524" s="793"/>
      <c r="O2524" s="830"/>
      <c r="P2524" s="833"/>
      <c r="Q2524" s="836"/>
      <c r="R2524" s="830"/>
      <c r="S2524" s="406" t="s">
        <v>158</v>
      </c>
      <c r="T2524" s="451">
        <v>43966</v>
      </c>
      <c r="U2524" s="820"/>
      <c r="V2524" s="821"/>
      <c r="W2524" s="818"/>
      <c r="X2524" s="819"/>
      <c r="Y2524" s="818"/>
      <c r="Z2524" s="819"/>
      <c r="AA2524" s="818"/>
      <c r="AB2524" s="819"/>
      <c r="AC2524" s="818"/>
      <c r="AD2524" s="819"/>
      <c r="AE2524" s="818"/>
      <c r="AF2524" s="819"/>
      <c r="AG2524" s="783"/>
      <c r="AH2524" s="784"/>
      <c r="AI2524" s="783"/>
      <c r="AJ2524" s="784"/>
      <c r="AK2524" s="793"/>
      <c r="AL2524" s="793"/>
      <c r="AM2524" s="793"/>
      <c r="AN2524" s="793"/>
      <c r="AO2524" s="793"/>
      <c r="AP2524" s="793"/>
    </row>
    <row r="2525" spans="2:42" s="404" customFormat="1" ht="12.75" customHeight="1" thickTop="1" x14ac:dyDescent="0.2">
      <c r="B2525" s="445" t="s">
        <v>163</v>
      </c>
      <c r="C2525" s="444" t="s">
        <v>403</v>
      </c>
      <c r="D2525" s="443" t="s">
        <v>161</v>
      </c>
      <c r="E2525" s="442" t="s">
        <v>50</v>
      </c>
      <c r="F2525" s="440">
        <v>43832</v>
      </c>
      <c r="G2525" s="440">
        <v>44196</v>
      </c>
      <c r="H2525" s="419">
        <v>2020</v>
      </c>
      <c r="I2525" s="418" t="s">
        <v>2051</v>
      </c>
      <c r="J2525" s="647" t="s">
        <v>225</v>
      </c>
      <c r="K2525" s="439" t="s">
        <v>318</v>
      </c>
      <c r="L2525" s="822" t="s">
        <v>405</v>
      </c>
      <c r="M2525" s="823"/>
      <c r="N2525" s="791" t="s">
        <v>280</v>
      </c>
      <c r="O2525" s="828" t="s">
        <v>325</v>
      </c>
      <c r="P2525" s="831"/>
      <c r="Q2525" s="834" t="s">
        <v>218</v>
      </c>
      <c r="R2525" s="828" t="s">
        <v>200</v>
      </c>
      <c r="S2525" s="434" t="s">
        <v>184</v>
      </c>
      <c r="T2525" s="438">
        <v>72051.429999999993</v>
      </c>
      <c r="U2525" s="434" t="s">
        <v>183</v>
      </c>
      <c r="V2525" s="437">
        <f>T2530+T2528-0.001</f>
        <v>44196.999000000003</v>
      </c>
      <c r="W2525" s="434" t="s">
        <v>182</v>
      </c>
      <c r="X2525" s="436">
        <f>T2525</f>
        <v>72051.429999999993</v>
      </c>
      <c r="Y2525" s="434" t="s">
        <v>181</v>
      </c>
      <c r="Z2525" s="435">
        <v>0.3</v>
      </c>
      <c r="AA2525" s="434" t="s">
        <v>181</v>
      </c>
      <c r="AB2525" s="435">
        <v>0.3</v>
      </c>
      <c r="AC2525" s="434" t="s">
        <v>181</v>
      </c>
      <c r="AD2525" s="435">
        <v>0.3</v>
      </c>
      <c r="AE2525" s="434" t="s">
        <v>181</v>
      </c>
      <c r="AF2525" s="435">
        <v>0.82599999999999996</v>
      </c>
      <c r="AG2525" s="466" t="s">
        <v>181</v>
      </c>
      <c r="AH2525" s="467">
        <v>1</v>
      </c>
      <c r="AI2525" s="466" t="s">
        <v>180</v>
      </c>
      <c r="AJ2525" s="465">
        <v>3</v>
      </c>
      <c r="AK2525" s="791" t="s">
        <v>322</v>
      </c>
      <c r="AL2525" s="791" t="s">
        <v>322</v>
      </c>
      <c r="AM2525" s="791" t="s">
        <v>322</v>
      </c>
      <c r="AN2525" s="791" t="s">
        <v>322</v>
      </c>
      <c r="AO2525" s="791" t="s">
        <v>322</v>
      </c>
      <c r="AP2525" s="791" t="s">
        <v>2143</v>
      </c>
    </row>
    <row r="2526" spans="2:42" s="404" customFormat="1" ht="15" customHeight="1" x14ac:dyDescent="0.2">
      <c r="B2526" s="425" t="s">
        <v>163</v>
      </c>
      <c r="C2526" s="424" t="s">
        <v>403</v>
      </c>
      <c r="D2526" s="423" t="s">
        <v>161</v>
      </c>
      <c r="E2526" s="422" t="s">
        <v>50</v>
      </c>
      <c r="F2526" s="420">
        <v>43832</v>
      </c>
      <c r="G2526" s="420">
        <v>44196</v>
      </c>
      <c r="H2526" s="419">
        <v>2020</v>
      </c>
      <c r="I2526" s="418" t="s">
        <v>2051</v>
      </c>
      <c r="J2526" s="647" t="s">
        <v>225</v>
      </c>
      <c r="K2526" s="417" t="s">
        <v>318</v>
      </c>
      <c r="L2526" s="824"/>
      <c r="M2526" s="825"/>
      <c r="N2526" s="792"/>
      <c r="O2526" s="829"/>
      <c r="P2526" s="832"/>
      <c r="Q2526" s="835"/>
      <c r="R2526" s="829"/>
      <c r="S2526" s="416" t="s">
        <v>179</v>
      </c>
      <c r="T2526" s="432" t="s">
        <v>292</v>
      </c>
      <c r="U2526" s="416" t="s">
        <v>177</v>
      </c>
      <c r="V2526" s="415">
        <f>V2525+V2527+V2528</f>
        <v>44223.999000000003</v>
      </c>
      <c r="W2526" s="416" t="s">
        <v>176</v>
      </c>
      <c r="X2526" s="428">
        <f>X2525</f>
        <v>72051.429999999993</v>
      </c>
      <c r="Y2526" s="416" t="s">
        <v>175</v>
      </c>
      <c r="Z2526" s="426"/>
      <c r="AA2526" s="416" t="s">
        <v>175</v>
      </c>
      <c r="AB2526" s="426"/>
      <c r="AC2526" s="416" t="s">
        <v>175</v>
      </c>
      <c r="AD2526" s="426"/>
      <c r="AE2526" s="416" t="s">
        <v>175</v>
      </c>
      <c r="AF2526" s="426"/>
      <c r="AG2526" s="463" t="s">
        <v>175</v>
      </c>
      <c r="AH2526" s="462"/>
      <c r="AI2526" s="463" t="s">
        <v>174</v>
      </c>
      <c r="AJ2526" s="464">
        <f>3*12</f>
        <v>36</v>
      </c>
      <c r="AK2526" s="792"/>
      <c r="AL2526" s="792"/>
      <c r="AM2526" s="792"/>
      <c r="AN2526" s="792"/>
      <c r="AO2526" s="792"/>
      <c r="AP2526" s="792"/>
    </row>
    <row r="2527" spans="2:42" s="404" customFormat="1" ht="13.5" customHeight="1" x14ac:dyDescent="0.2">
      <c r="B2527" s="425" t="s">
        <v>163</v>
      </c>
      <c r="C2527" s="424" t="s">
        <v>403</v>
      </c>
      <c r="D2527" s="423" t="s">
        <v>161</v>
      </c>
      <c r="E2527" s="422" t="s">
        <v>50</v>
      </c>
      <c r="F2527" s="420">
        <v>43832</v>
      </c>
      <c r="G2527" s="420">
        <v>44196</v>
      </c>
      <c r="H2527" s="419">
        <v>2020</v>
      </c>
      <c r="I2527" s="418" t="s">
        <v>2051</v>
      </c>
      <c r="J2527" s="647" t="s">
        <v>225</v>
      </c>
      <c r="K2527" s="417" t="s">
        <v>318</v>
      </c>
      <c r="L2527" s="824"/>
      <c r="M2527" s="825"/>
      <c r="N2527" s="792"/>
      <c r="O2527" s="829"/>
      <c r="P2527" s="832"/>
      <c r="Q2527" s="835"/>
      <c r="R2527" s="829"/>
      <c r="S2527" s="416" t="s">
        <v>173</v>
      </c>
      <c r="T2527" s="429" t="s">
        <v>192</v>
      </c>
      <c r="U2527" s="416" t="s">
        <v>171</v>
      </c>
      <c r="V2527" s="427">
        <v>27</v>
      </c>
      <c r="W2527" s="416" t="s">
        <v>170</v>
      </c>
      <c r="X2527" s="428"/>
      <c r="Y2527" s="416" t="s">
        <v>169</v>
      </c>
      <c r="Z2527" s="426">
        <v>0.54</v>
      </c>
      <c r="AA2527" s="416" t="s">
        <v>169</v>
      </c>
      <c r="AB2527" s="426">
        <v>0.54</v>
      </c>
      <c r="AC2527" s="416" t="s">
        <v>169</v>
      </c>
      <c r="AD2527" s="426">
        <v>0.54</v>
      </c>
      <c r="AE2527" s="416" t="s">
        <v>169</v>
      </c>
      <c r="AF2527" s="426">
        <v>0.84599999999999997</v>
      </c>
      <c r="AG2527" s="463" t="s">
        <v>169</v>
      </c>
      <c r="AH2527" s="462">
        <v>1</v>
      </c>
      <c r="AI2527" s="781"/>
      <c r="AJ2527" s="782"/>
      <c r="AK2527" s="792"/>
      <c r="AL2527" s="792"/>
      <c r="AM2527" s="792"/>
      <c r="AN2527" s="792"/>
      <c r="AO2527" s="792"/>
      <c r="AP2527" s="792"/>
    </row>
    <row r="2528" spans="2:42" s="404" customFormat="1" ht="15" customHeight="1" x14ac:dyDescent="0.2">
      <c r="B2528" s="425" t="s">
        <v>163</v>
      </c>
      <c r="C2528" s="424" t="s">
        <v>403</v>
      </c>
      <c r="D2528" s="423" t="s">
        <v>161</v>
      </c>
      <c r="E2528" s="422" t="s">
        <v>50</v>
      </c>
      <c r="F2528" s="420">
        <v>43832</v>
      </c>
      <c r="G2528" s="420">
        <v>44196</v>
      </c>
      <c r="H2528" s="419">
        <v>2020</v>
      </c>
      <c r="I2528" s="418" t="s">
        <v>2051</v>
      </c>
      <c r="J2528" s="647" t="s">
        <v>225</v>
      </c>
      <c r="K2528" s="417" t="s">
        <v>318</v>
      </c>
      <c r="L2528" s="824"/>
      <c r="M2528" s="825"/>
      <c r="N2528" s="792"/>
      <c r="O2528" s="829"/>
      <c r="P2528" s="832"/>
      <c r="Q2528" s="835"/>
      <c r="R2528" s="829"/>
      <c r="S2528" s="416" t="s">
        <v>168</v>
      </c>
      <c r="T2528" s="427">
        <v>365</v>
      </c>
      <c r="U2528" s="416" t="s">
        <v>167</v>
      </c>
      <c r="V2528" s="427"/>
      <c r="W2528" s="816"/>
      <c r="X2528" s="817"/>
      <c r="Y2528" s="416" t="s">
        <v>166</v>
      </c>
      <c r="Z2528" s="426">
        <f>IF(Z2526="",Z2527-Z2525,Z2527-Z2526)</f>
        <v>0.24000000000000005</v>
      </c>
      <c r="AA2528" s="416" t="s">
        <v>166</v>
      </c>
      <c r="AB2528" s="426">
        <f>IF(AB2526="",AB2527-AB2525,AB2527-AB2526)</f>
        <v>0.24000000000000005</v>
      </c>
      <c r="AC2528" s="416" t="s">
        <v>166</v>
      </c>
      <c r="AD2528" s="426">
        <f>IF(AD2526="",AD2527-AD2525,AD2527-AD2526)</f>
        <v>0.24000000000000005</v>
      </c>
      <c r="AE2528" s="416" t="s">
        <v>166</v>
      </c>
      <c r="AF2528" s="426">
        <f>IF(AF2526="",AF2527-AF2525,AF2527-AF2526)</f>
        <v>2.0000000000000018E-2</v>
      </c>
      <c r="AG2528" s="463" t="s">
        <v>166</v>
      </c>
      <c r="AH2528" s="462">
        <f>IF(AH2526="",AH2527-AH2525,AH2527-AH2526)</f>
        <v>0</v>
      </c>
      <c r="AI2528" s="781"/>
      <c r="AJ2528" s="782"/>
      <c r="AK2528" s="792"/>
      <c r="AL2528" s="792"/>
      <c r="AM2528" s="792"/>
      <c r="AN2528" s="792"/>
      <c r="AO2528" s="792"/>
      <c r="AP2528" s="792"/>
    </row>
    <row r="2529" spans="2:42" s="404" customFormat="1" ht="15" customHeight="1" x14ac:dyDescent="0.2">
      <c r="B2529" s="425" t="s">
        <v>163</v>
      </c>
      <c r="C2529" s="424" t="s">
        <v>403</v>
      </c>
      <c r="D2529" s="423" t="s">
        <v>161</v>
      </c>
      <c r="E2529" s="422" t="s">
        <v>50</v>
      </c>
      <c r="F2529" s="420">
        <v>43832</v>
      </c>
      <c r="G2529" s="420">
        <v>44196</v>
      </c>
      <c r="H2529" s="419">
        <v>2020</v>
      </c>
      <c r="I2529" s="418" t="s">
        <v>2051</v>
      </c>
      <c r="J2529" s="647" t="s">
        <v>225</v>
      </c>
      <c r="K2529" s="417" t="s">
        <v>318</v>
      </c>
      <c r="L2529" s="824"/>
      <c r="M2529" s="825"/>
      <c r="N2529" s="792"/>
      <c r="O2529" s="829"/>
      <c r="P2529" s="832"/>
      <c r="Q2529" s="835"/>
      <c r="R2529" s="829"/>
      <c r="S2529" s="416" t="s">
        <v>165</v>
      </c>
      <c r="T2529" s="415">
        <v>43832</v>
      </c>
      <c r="U2529" s="416" t="s">
        <v>164</v>
      </c>
      <c r="V2529" s="415">
        <v>44196</v>
      </c>
      <c r="W2529" s="816"/>
      <c r="X2529" s="817"/>
      <c r="Y2529" s="816"/>
      <c r="Z2529" s="817"/>
      <c r="AA2529" s="816"/>
      <c r="AB2529" s="817"/>
      <c r="AC2529" s="816"/>
      <c r="AD2529" s="817"/>
      <c r="AE2529" s="816"/>
      <c r="AF2529" s="817"/>
      <c r="AG2529" s="781"/>
      <c r="AH2529" s="782"/>
      <c r="AI2529" s="781"/>
      <c r="AJ2529" s="782"/>
      <c r="AK2529" s="792"/>
      <c r="AL2529" s="792"/>
      <c r="AM2529" s="792"/>
      <c r="AN2529" s="792"/>
      <c r="AO2529" s="792"/>
      <c r="AP2529" s="792"/>
    </row>
    <row r="2530" spans="2:42" s="404" customFormat="1" ht="15" customHeight="1" thickBot="1" x14ac:dyDescent="0.25">
      <c r="B2530" s="414" t="s">
        <v>163</v>
      </c>
      <c r="C2530" s="413" t="s">
        <v>403</v>
      </c>
      <c r="D2530" s="412" t="s">
        <v>161</v>
      </c>
      <c r="E2530" s="411" t="s">
        <v>50</v>
      </c>
      <c r="F2530" s="409">
        <v>43832</v>
      </c>
      <c r="G2530" s="409">
        <v>44196</v>
      </c>
      <c r="H2530" s="408">
        <v>2020</v>
      </c>
      <c r="I2530" s="407" t="s">
        <v>2051</v>
      </c>
      <c r="J2530" s="627" t="s">
        <v>225</v>
      </c>
      <c r="K2530" s="407" t="s">
        <v>318</v>
      </c>
      <c r="L2530" s="826"/>
      <c r="M2530" s="827"/>
      <c r="N2530" s="793"/>
      <c r="O2530" s="830"/>
      <c r="P2530" s="833"/>
      <c r="Q2530" s="836"/>
      <c r="R2530" s="830"/>
      <c r="S2530" s="406" t="s">
        <v>158</v>
      </c>
      <c r="T2530" s="451">
        <v>43832</v>
      </c>
      <c r="U2530" s="820"/>
      <c r="V2530" s="821"/>
      <c r="W2530" s="818"/>
      <c r="X2530" s="819"/>
      <c r="Y2530" s="818"/>
      <c r="Z2530" s="819"/>
      <c r="AA2530" s="818"/>
      <c r="AB2530" s="819"/>
      <c r="AC2530" s="818"/>
      <c r="AD2530" s="819"/>
      <c r="AE2530" s="818"/>
      <c r="AF2530" s="819"/>
      <c r="AG2530" s="783"/>
      <c r="AH2530" s="784"/>
      <c r="AI2530" s="783"/>
      <c r="AJ2530" s="784"/>
      <c r="AK2530" s="793"/>
      <c r="AL2530" s="793"/>
      <c r="AM2530" s="793"/>
      <c r="AN2530" s="793"/>
      <c r="AO2530" s="793"/>
      <c r="AP2530" s="793"/>
    </row>
    <row r="2531" spans="2:42" s="404" customFormat="1" ht="12.75" customHeight="1" thickTop="1" x14ac:dyDescent="0.2">
      <c r="B2531" s="445" t="s">
        <v>163</v>
      </c>
      <c r="C2531" s="444" t="s">
        <v>403</v>
      </c>
      <c r="D2531" s="443" t="s">
        <v>161</v>
      </c>
      <c r="E2531" s="442" t="s">
        <v>50</v>
      </c>
      <c r="F2531" s="440">
        <v>43966</v>
      </c>
      <c r="G2531" s="440">
        <v>44150</v>
      </c>
      <c r="H2531" s="419">
        <v>2020</v>
      </c>
      <c r="I2531" s="418" t="s">
        <v>185</v>
      </c>
      <c r="J2531" s="647" t="s">
        <v>225</v>
      </c>
      <c r="K2531" s="439" t="s">
        <v>318</v>
      </c>
      <c r="L2531" s="873" t="s">
        <v>405</v>
      </c>
      <c r="M2531" s="874"/>
      <c r="N2531" s="791" t="s">
        <v>280</v>
      </c>
      <c r="O2531" s="828" t="s">
        <v>325</v>
      </c>
      <c r="P2531" s="831"/>
      <c r="Q2531" s="834" t="s">
        <v>218</v>
      </c>
      <c r="R2531" s="828" t="s">
        <v>324</v>
      </c>
      <c r="S2531" s="434" t="s">
        <v>184</v>
      </c>
      <c r="T2531" s="438">
        <v>47089.26</v>
      </c>
      <c r="U2531" s="434" t="s">
        <v>183</v>
      </c>
      <c r="V2531" s="437">
        <f>T2536+T2534-0.001</f>
        <v>44150.999000000003</v>
      </c>
      <c r="W2531" s="434" t="s">
        <v>182</v>
      </c>
      <c r="X2531" s="436">
        <f>T2531</f>
        <v>47089.26</v>
      </c>
      <c r="Y2531" s="434" t="s">
        <v>181</v>
      </c>
      <c r="Z2531" s="435">
        <v>0.05</v>
      </c>
      <c r="AA2531" s="434" t="s">
        <v>181</v>
      </c>
      <c r="AB2531" s="435">
        <v>0.05</v>
      </c>
      <c r="AC2531" s="434" t="s">
        <v>181</v>
      </c>
      <c r="AD2531" s="435">
        <v>0.05</v>
      </c>
      <c r="AE2531" s="434" t="s">
        <v>181</v>
      </c>
      <c r="AF2531" s="435">
        <v>1</v>
      </c>
      <c r="AG2531" s="466" t="s">
        <v>181</v>
      </c>
      <c r="AH2531" s="467">
        <v>1</v>
      </c>
      <c r="AI2531" s="466" t="s">
        <v>180</v>
      </c>
      <c r="AJ2531" s="465">
        <v>6</v>
      </c>
      <c r="AK2531" s="791" t="s">
        <v>10</v>
      </c>
      <c r="AL2531" s="791" t="s">
        <v>10</v>
      </c>
      <c r="AM2531" s="791" t="s">
        <v>10</v>
      </c>
      <c r="AN2531" s="791" t="s">
        <v>227</v>
      </c>
      <c r="AO2531" s="791" t="s">
        <v>227</v>
      </c>
      <c r="AP2531" s="791" t="s">
        <v>2143</v>
      </c>
    </row>
    <row r="2532" spans="2:42" s="404" customFormat="1" ht="15" customHeight="1" x14ac:dyDescent="0.2">
      <c r="B2532" s="425" t="s">
        <v>163</v>
      </c>
      <c r="C2532" s="424" t="s">
        <v>403</v>
      </c>
      <c r="D2532" s="423" t="s">
        <v>161</v>
      </c>
      <c r="E2532" s="422" t="s">
        <v>50</v>
      </c>
      <c r="F2532" s="420">
        <v>43966</v>
      </c>
      <c r="G2532" s="420">
        <v>44150</v>
      </c>
      <c r="H2532" s="419">
        <v>2020</v>
      </c>
      <c r="I2532" s="418" t="s">
        <v>185</v>
      </c>
      <c r="J2532" s="647" t="s">
        <v>225</v>
      </c>
      <c r="K2532" s="417" t="s">
        <v>318</v>
      </c>
      <c r="L2532" s="875"/>
      <c r="M2532" s="876"/>
      <c r="N2532" s="792"/>
      <c r="O2532" s="829"/>
      <c r="P2532" s="832"/>
      <c r="Q2532" s="835"/>
      <c r="R2532" s="829"/>
      <c r="S2532" s="416" t="s">
        <v>179</v>
      </c>
      <c r="T2532" s="432" t="s">
        <v>321</v>
      </c>
      <c r="U2532" s="416" t="s">
        <v>177</v>
      </c>
      <c r="V2532" s="415"/>
      <c r="W2532" s="416" t="s">
        <v>176</v>
      </c>
      <c r="X2532" s="428">
        <f>X2531</f>
        <v>47089.26</v>
      </c>
      <c r="Y2532" s="416" t="s">
        <v>175</v>
      </c>
      <c r="Z2532" s="426"/>
      <c r="AA2532" s="416" t="s">
        <v>175</v>
      </c>
      <c r="AB2532" s="426"/>
      <c r="AC2532" s="416" t="s">
        <v>175</v>
      </c>
      <c r="AD2532" s="426"/>
      <c r="AE2532" s="416" t="s">
        <v>175</v>
      </c>
      <c r="AF2532" s="426"/>
      <c r="AG2532" s="463" t="s">
        <v>175</v>
      </c>
      <c r="AH2532" s="462"/>
      <c r="AI2532" s="463" t="s">
        <v>174</v>
      </c>
      <c r="AJ2532" s="464">
        <v>18</v>
      </c>
      <c r="AK2532" s="792"/>
      <c r="AL2532" s="792"/>
      <c r="AM2532" s="792"/>
      <c r="AN2532" s="792"/>
      <c r="AO2532" s="792"/>
      <c r="AP2532" s="792"/>
    </row>
    <row r="2533" spans="2:42" s="404" customFormat="1" ht="39" customHeight="1" x14ac:dyDescent="0.2">
      <c r="B2533" s="425" t="s">
        <v>163</v>
      </c>
      <c r="C2533" s="424" t="s">
        <v>403</v>
      </c>
      <c r="D2533" s="423" t="s">
        <v>161</v>
      </c>
      <c r="E2533" s="422" t="s">
        <v>50</v>
      </c>
      <c r="F2533" s="420">
        <v>43966</v>
      </c>
      <c r="G2533" s="420">
        <v>44150</v>
      </c>
      <c r="H2533" s="419">
        <v>2020</v>
      </c>
      <c r="I2533" s="418" t="s">
        <v>185</v>
      </c>
      <c r="J2533" s="647" t="s">
        <v>225</v>
      </c>
      <c r="K2533" s="417" t="s">
        <v>318</v>
      </c>
      <c r="L2533" s="875"/>
      <c r="M2533" s="876"/>
      <c r="N2533" s="792"/>
      <c r="O2533" s="829"/>
      <c r="P2533" s="832"/>
      <c r="Q2533" s="835"/>
      <c r="R2533" s="829"/>
      <c r="S2533" s="416" t="s">
        <v>173</v>
      </c>
      <c r="T2533" s="429" t="s">
        <v>404</v>
      </c>
      <c r="U2533" s="416" t="s">
        <v>171</v>
      </c>
      <c r="V2533" s="427"/>
      <c r="W2533" s="416" t="s">
        <v>170</v>
      </c>
      <c r="X2533" s="428"/>
      <c r="Y2533" s="416" t="s">
        <v>169</v>
      </c>
      <c r="Z2533" s="426">
        <v>0.05</v>
      </c>
      <c r="AA2533" s="416" t="s">
        <v>169</v>
      </c>
      <c r="AB2533" s="426">
        <v>0.05</v>
      </c>
      <c r="AC2533" s="416" t="s">
        <v>169</v>
      </c>
      <c r="AD2533" s="426">
        <v>0.05</v>
      </c>
      <c r="AE2533" s="416" t="s">
        <v>169</v>
      </c>
      <c r="AF2533" s="426">
        <v>1</v>
      </c>
      <c r="AG2533" s="463" t="s">
        <v>169</v>
      </c>
      <c r="AH2533" s="462">
        <v>1</v>
      </c>
      <c r="AI2533" s="781"/>
      <c r="AJ2533" s="782"/>
      <c r="AK2533" s="792"/>
      <c r="AL2533" s="792"/>
      <c r="AM2533" s="792"/>
      <c r="AN2533" s="792"/>
      <c r="AO2533" s="792"/>
      <c r="AP2533" s="792"/>
    </row>
    <row r="2534" spans="2:42" s="404" customFormat="1" ht="15" customHeight="1" x14ac:dyDescent="0.2">
      <c r="B2534" s="425" t="s">
        <v>163</v>
      </c>
      <c r="C2534" s="424" t="s">
        <v>403</v>
      </c>
      <c r="D2534" s="423" t="s">
        <v>161</v>
      </c>
      <c r="E2534" s="422" t="s">
        <v>50</v>
      </c>
      <c r="F2534" s="420">
        <v>43966</v>
      </c>
      <c r="G2534" s="420">
        <v>44150</v>
      </c>
      <c r="H2534" s="419">
        <v>2020</v>
      </c>
      <c r="I2534" s="418" t="s">
        <v>185</v>
      </c>
      <c r="J2534" s="647" t="s">
        <v>225</v>
      </c>
      <c r="K2534" s="417" t="s">
        <v>318</v>
      </c>
      <c r="L2534" s="875"/>
      <c r="M2534" s="876"/>
      <c r="N2534" s="792"/>
      <c r="O2534" s="829"/>
      <c r="P2534" s="832"/>
      <c r="Q2534" s="835"/>
      <c r="R2534" s="829"/>
      <c r="S2534" s="416" t="s">
        <v>168</v>
      </c>
      <c r="T2534" s="427">
        <v>185</v>
      </c>
      <c r="U2534" s="416" t="s">
        <v>167</v>
      </c>
      <c r="V2534" s="427"/>
      <c r="W2534" s="816"/>
      <c r="X2534" s="817"/>
      <c r="Y2534" s="416" t="s">
        <v>166</v>
      </c>
      <c r="Z2534" s="426">
        <f>IF(Z2532="",Z2533-Z2531,Z2533-Z2532)</f>
        <v>0</v>
      </c>
      <c r="AA2534" s="416" t="s">
        <v>166</v>
      </c>
      <c r="AB2534" s="426">
        <f>IF(AB2532="",AB2533-AB2531,AB2533-AB2532)</f>
        <v>0</v>
      </c>
      <c r="AC2534" s="416" t="s">
        <v>166</v>
      </c>
      <c r="AD2534" s="426">
        <f>IF(AD2532="",AD2533-AD2531,AD2533-AD2532)</f>
        <v>0</v>
      </c>
      <c r="AE2534" s="416" t="s">
        <v>166</v>
      </c>
      <c r="AF2534" s="426">
        <f>IF(AF2532="",AF2533-AF2531,AF2533-AF2532)</f>
        <v>0</v>
      </c>
      <c r="AG2534" s="463" t="s">
        <v>166</v>
      </c>
      <c r="AH2534" s="462">
        <f>IF(AH2532="",AH2533-AH2531,AH2533-AH2532)</f>
        <v>0</v>
      </c>
      <c r="AI2534" s="781"/>
      <c r="AJ2534" s="782"/>
      <c r="AK2534" s="792"/>
      <c r="AL2534" s="792"/>
      <c r="AM2534" s="792"/>
      <c r="AN2534" s="792"/>
      <c r="AO2534" s="792"/>
      <c r="AP2534" s="792"/>
    </row>
    <row r="2535" spans="2:42" s="404" customFormat="1" ht="15" customHeight="1" x14ac:dyDescent="0.2">
      <c r="B2535" s="425" t="s">
        <v>163</v>
      </c>
      <c r="C2535" s="424" t="s">
        <v>403</v>
      </c>
      <c r="D2535" s="423" t="s">
        <v>161</v>
      </c>
      <c r="E2535" s="422" t="s">
        <v>50</v>
      </c>
      <c r="F2535" s="420">
        <v>43966</v>
      </c>
      <c r="G2535" s="420">
        <v>44150</v>
      </c>
      <c r="H2535" s="419">
        <v>2020</v>
      </c>
      <c r="I2535" s="418" t="s">
        <v>185</v>
      </c>
      <c r="J2535" s="647" t="s">
        <v>225</v>
      </c>
      <c r="K2535" s="417" t="s">
        <v>318</v>
      </c>
      <c r="L2535" s="875"/>
      <c r="M2535" s="876"/>
      <c r="N2535" s="792"/>
      <c r="O2535" s="829"/>
      <c r="P2535" s="832"/>
      <c r="Q2535" s="835"/>
      <c r="R2535" s="829"/>
      <c r="S2535" s="416" t="s">
        <v>165</v>
      </c>
      <c r="T2535" s="415">
        <v>43832</v>
      </c>
      <c r="U2535" s="416" t="s">
        <v>164</v>
      </c>
      <c r="V2535" s="415">
        <f>V2531</f>
        <v>44150.999000000003</v>
      </c>
      <c r="W2535" s="816"/>
      <c r="X2535" s="817"/>
      <c r="Y2535" s="816"/>
      <c r="Z2535" s="817"/>
      <c r="AA2535" s="816"/>
      <c r="AB2535" s="817"/>
      <c r="AC2535" s="816"/>
      <c r="AD2535" s="817"/>
      <c r="AE2535" s="816"/>
      <c r="AF2535" s="817"/>
      <c r="AG2535" s="781"/>
      <c r="AH2535" s="782"/>
      <c r="AI2535" s="781"/>
      <c r="AJ2535" s="782"/>
      <c r="AK2535" s="792"/>
      <c r="AL2535" s="792"/>
      <c r="AM2535" s="792"/>
      <c r="AN2535" s="792"/>
      <c r="AO2535" s="792"/>
      <c r="AP2535" s="792"/>
    </row>
    <row r="2536" spans="2:42" s="404" customFormat="1" ht="15" customHeight="1" thickBot="1" x14ac:dyDescent="0.25">
      <c r="B2536" s="414" t="s">
        <v>163</v>
      </c>
      <c r="C2536" s="413" t="s">
        <v>403</v>
      </c>
      <c r="D2536" s="412" t="s">
        <v>161</v>
      </c>
      <c r="E2536" s="411" t="s">
        <v>50</v>
      </c>
      <c r="F2536" s="409">
        <v>43966</v>
      </c>
      <c r="G2536" s="409">
        <v>44150</v>
      </c>
      <c r="H2536" s="408">
        <v>2020</v>
      </c>
      <c r="I2536" s="407" t="s">
        <v>185</v>
      </c>
      <c r="J2536" s="627" t="s">
        <v>225</v>
      </c>
      <c r="K2536" s="407" t="s">
        <v>318</v>
      </c>
      <c r="L2536" s="877"/>
      <c r="M2536" s="878"/>
      <c r="N2536" s="793"/>
      <c r="O2536" s="830"/>
      <c r="P2536" s="833"/>
      <c r="Q2536" s="836"/>
      <c r="R2536" s="830"/>
      <c r="S2536" s="406" t="s">
        <v>158</v>
      </c>
      <c r="T2536" s="451">
        <v>43966</v>
      </c>
      <c r="U2536" s="820"/>
      <c r="V2536" s="821"/>
      <c r="W2536" s="818"/>
      <c r="X2536" s="819"/>
      <c r="Y2536" s="818"/>
      <c r="Z2536" s="819"/>
      <c r="AA2536" s="818"/>
      <c r="AB2536" s="819"/>
      <c r="AC2536" s="818"/>
      <c r="AD2536" s="819"/>
      <c r="AE2536" s="818"/>
      <c r="AF2536" s="819"/>
      <c r="AG2536" s="783"/>
      <c r="AH2536" s="784"/>
      <c r="AI2536" s="783"/>
      <c r="AJ2536" s="784"/>
      <c r="AK2536" s="793"/>
      <c r="AL2536" s="793"/>
      <c r="AM2536" s="793"/>
      <c r="AN2536" s="793"/>
      <c r="AO2536" s="793"/>
      <c r="AP2536" s="793"/>
    </row>
    <row r="2537" spans="2:42" s="404" customFormat="1" ht="12.75" customHeight="1" thickTop="1" x14ac:dyDescent="0.2">
      <c r="B2537" s="445" t="s">
        <v>163</v>
      </c>
      <c r="C2537" s="444" t="s">
        <v>398</v>
      </c>
      <c r="D2537" s="443" t="s">
        <v>161</v>
      </c>
      <c r="E2537" s="442" t="s">
        <v>50</v>
      </c>
      <c r="F2537" s="440">
        <v>43832</v>
      </c>
      <c r="G2537" s="440">
        <v>44196</v>
      </c>
      <c r="H2537" s="419">
        <v>2020</v>
      </c>
      <c r="I2537" s="418" t="s">
        <v>2051</v>
      </c>
      <c r="J2537" s="647" t="s">
        <v>225</v>
      </c>
      <c r="K2537" s="439" t="s">
        <v>318</v>
      </c>
      <c r="L2537" s="822" t="s">
        <v>402</v>
      </c>
      <c r="M2537" s="823"/>
      <c r="N2537" s="791" t="s">
        <v>280</v>
      </c>
      <c r="O2537" s="828" t="s">
        <v>325</v>
      </c>
      <c r="P2537" s="831">
        <v>11.34</v>
      </c>
      <c r="Q2537" s="834" t="s">
        <v>218</v>
      </c>
      <c r="R2537" s="828" t="s">
        <v>200</v>
      </c>
      <c r="S2537" s="434" t="s">
        <v>184</v>
      </c>
      <c r="T2537" s="438">
        <v>462895.06</v>
      </c>
      <c r="U2537" s="434" t="s">
        <v>183</v>
      </c>
      <c r="V2537" s="437">
        <f>T2542+T2540-0.001</f>
        <v>44196.999000000003</v>
      </c>
      <c r="W2537" s="434" t="s">
        <v>182</v>
      </c>
      <c r="X2537" s="436">
        <f>T2537</f>
        <v>462895.06</v>
      </c>
      <c r="Y2537" s="434" t="s">
        <v>181</v>
      </c>
      <c r="Z2537" s="435">
        <v>0.5</v>
      </c>
      <c r="AA2537" s="434" t="s">
        <v>181</v>
      </c>
      <c r="AB2537" s="435">
        <v>0.5</v>
      </c>
      <c r="AC2537" s="434" t="s">
        <v>181</v>
      </c>
      <c r="AD2537" s="435">
        <v>0.5</v>
      </c>
      <c r="AE2537" s="434" t="s">
        <v>181</v>
      </c>
      <c r="AF2537" s="435">
        <v>0.82599999999999996</v>
      </c>
      <c r="AG2537" s="466" t="s">
        <v>181</v>
      </c>
      <c r="AH2537" s="467">
        <v>1</v>
      </c>
      <c r="AI2537" s="466" t="s">
        <v>180</v>
      </c>
      <c r="AJ2537" s="465">
        <v>9</v>
      </c>
      <c r="AK2537" s="791" t="s">
        <v>10</v>
      </c>
      <c r="AL2537" s="791" t="s">
        <v>10</v>
      </c>
      <c r="AM2537" s="791" t="s">
        <v>10</v>
      </c>
      <c r="AN2537" s="791" t="s">
        <v>10</v>
      </c>
      <c r="AO2537" s="791" t="s">
        <v>10</v>
      </c>
      <c r="AP2537" s="791" t="s">
        <v>2143</v>
      </c>
    </row>
    <row r="2538" spans="2:42" s="404" customFormat="1" ht="15" customHeight="1" x14ac:dyDescent="0.2">
      <c r="B2538" s="425" t="s">
        <v>163</v>
      </c>
      <c r="C2538" s="424" t="s">
        <v>398</v>
      </c>
      <c r="D2538" s="423" t="s">
        <v>161</v>
      </c>
      <c r="E2538" s="422" t="s">
        <v>50</v>
      </c>
      <c r="F2538" s="420">
        <v>43832</v>
      </c>
      <c r="G2538" s="420">
        <v>44196</v>
      </c>
      <c r="H2538" s="419">
        <v>2020</v>
      </c>
      <c r="I2538" s="418" t="s">
        <v>2051</v>
      </c>
      <c r="J2538" s="647" t="s">
        <v>225</v>
      </c>
      <c r="K2538" s="417" t="s">
        <v>318</v>
      </c>
      <c r="L2538" s="824"/>
      <c r="M2538" s="825"/>
      <c r="N2538" s="792"/>
      <c r="O2538" s="829"/>
      <c r="P2538" s="832"/>
      <c r="Q2538" s="835"/>
      <c r="R2538" s="829"/>
      <c r="S2538" s="416" t="s">
        <v>179</v>
      </c>
      <c r="T2538" s="432" t="s">
        <v>292</v>
      </c>
      <c r="U2538" s="416" t="s">
        <v>177</v>
      </c>
      <c r="V2538" s="415">
        <f>V2537+V2539+V2540</f>
        <v>44223.999000000003</v>
      </c>
      <c r="W2538" s="416" t="s">
        <v>176</v>
      </c>
      <c r="X2538" s="428">
        <f>X2537</f>
        <v>462895.06</v>
      </c>
      <c r="Y2538" s="416" t="s">
        <v>175</v>
      </c>
      <c r="Z2538" s="426"/>
      <c r="AA2538" s="416" t="s">
        <v>175</v>
      </c>
      <c r="AB2538" s="426"/>
      <c r="AC2538" s="416" t="s">
        <v>175</v>
      </c>
      <c r="AD2538" s="426"/>
      <c r="AE2538" s="416" t="s">
        <v>175</v>
      </c>
      <c r="AF2538" s="426"/>
      <c r="AG2538" s="463" t="s">
        <v>175</v>
      </c>
      <c r="AH2538" s="462"/>
      <c r="AI2538" s="463" t="s">
        <v>174</v>
      </c>
      <c r="AJ2538" s="464">
        <f>9*5</f>
        <v>45</v>
      </c>
      <c r="AK2538" s="792"/>
      <c r="AL2538" s="792"/>
      <c r="AM2538" s="792"/>
      <c r="AN2538" s="792"/>
      <c r="AO2538" s="792"/>
      <c r="AP2538" s="792"/>
    </row>
    <row r="2539" spans="2:42" s="404" customFormat="1" ht="13.5" customHeight="1" x14ac:dyDescent="0.2">
      <c r="B2539" s="425" t="s">
        <v>163</v>
      </c>
      <c r="C2539" s="424" t="s">
        <v>398</v>
      </c>
      <c r="D2539" s="423" t="s">
        <v>161</v>
      </c>
      <c r="E2539" s="422" t="s">
        <v>50</v>
      </c>
      <c r="F2539" s="420">
        <v>43832</v>
      </c>
      <c r="G2539" s="420">
        <v>44196</v>
      </c>
      <c r="H2539" s="419">
        <v>2020</v>
      </c>
      <c r="I2539" s="418" t="s">
        <v>2051</v>
      </c>
      <c r="J2539" s="647" t="s">
        <v>225</v>
      </c>
      <c r="K2539" s="417" t="s">
        <v>318</v>
      </c>
      <c r="L2539" s="824"/>
      <c r="M2539" s="825"/>
      <c r="N2539" s="792"/>
      <c r="O2539" s="829"/>
      <c r="P2539" s="832"/>
      <c r="Q2539" s="835"/>
      <c r="R2539" s="829"/>
      <c r="S2539" s="416" t="s">
        <v>173</v>
      </c>
      <c r="T2539" s="429" t="s">
        <v>192</v>
      </c>
      <c r="U2539" s="416" t="s">
        <v>171</v>
      </c>
      <c r="V2539" s="427">
        <v>27</v>
      </c>
      <c r="W2539" s="416" t="s">
        <v>170</v>
      </c>
      <c r="X2539" s="428"/>
      <c r="Y2539" s="416" t="s">
        <v>169</v>
      </c>
      <c r="Z2539" s="426">
        <v>0.5</v>
      </c>
      <c r="AA2539" s="416" t="s">
        <v>169</v>
      </c>
      <c r="AB2539" s="426">
        <v>0.5</v>
      </c>
      <c r="AC2539" s="416" t="s">
        <v>169</v>
      </c>
      <c r="AD2539" s="426">
        <v>0.5</v>
      </c>
      <c r="AE2539" s="416" t="s">
        <v>169</v>
      </c>
      <c r="AF2539" s="426">
        <v>0.81599999999999995</v>
      </c>
      <c r="AG2539" s="463" t="s">
        <v>169</v>
      </c>
      <c r="AH2539" s="462">
        <v>1</v>
      </c>
      <c r="AI2539" s="781"/>
      <c r="AJ2539" s="782"/>
      <c r="AK2539" s="792"/>
      <c r="AL2539" s="792"/>
      <c r="AM2539" s="792"/>
      <c r="AN2539" s="792"/>
      <c r="AO2539" s="792"/>
      <c r="AP2539" s="792"/>
    </row>
    <row r="2540" spans="2:42" s="404" customFormat="1" ht="15" customHeight="1" x14ac:dyDescent="0.2">
      <c r="B2540" s="425" t="s">
        <v>163</v>
      </c>
      <c r="C2540" s="424" t="s">
        <v>398</v>
      </c>
      <c r="D2540" s="423" t="s">
        <v>161</v>
      </c>
      <c r="E2540" s="422" t="s">
        <v>50</v>
      </c>
      <c r="F2540" s="420">
        <v>43832</v>
      </c>
      <c r="G2540" s="420">
        <v>44196</v>
      </c>
      <c r="H2540" s="419">
        <v>2020</v>
      </c>
      <c r="I2540" s="418" t="s">
        <v>2051</v>
      </c>
      <c r="J2540" s="647" t="s">
        <v>225</v>
      </c>
      <c r="K2540" s="417" t="s">
        <v>318</v>
      </c>
      <c r="L2540" s="824"/>
      <c r="M2540" s="825"/>
      <c r="N2540" s="792"/>
      <c r="O2540" s="829"/>
      <c r="P2540" s="832"/>
      <c r="Q2540" s="835"/>
      <c r="R2540" s="829"/>
      <c r="S2540" s="416" t="s">
        <v>168</v>
      </c>
      <c r="T2540" s="427">
        <v>365</v>
      </c>
      <c r="U2540" s="416" t="s">
        <v>167</v>
      </c>
      <c r="V2540" s="427"/>
      <c r="W2540" s="816"/>
      <c r="X2540" s="817"/>
      <c r="Y2540" s="416" t="s">
        <v>166</v>
      </c>
      <c r="Z2540" s="426">
        <f>IF(Z2538="",Z2539-Z2537,Z2539-Z2538)</f>
        <v>0</v>
      </c>
      <c r="AA2540" s="416" t="s">
        <v>166</v>
      </c>
      <c r="AB2540" s="426">
        <f>IF(AB2538="",AB2539-AB2537,AB2539-AB2538)</f>
        <v>0</v>
      </c>
      <c r="AC2540" s="416" t="s">
        <v>166</v>
      </c>
      <c r="AD2540" s="426">
        <f>IF(AD2538="",AD2539-AD2537,AD2539-AD2538)</f>
        <v>0</v>
      </c>
      <c r="AE2540" s="416" t="s">
        <v>166</v>
      </c>
      <c r="AF2540" s="426">
        <f>IF(AF2538="",AF2539-AF2537,AF2539-AF2538)</f>
        <v>-1.0000000000000009E-2</v>
      </c>
      <c r="AG2540" s="463" t="s">
        <v>166</v>
      </c>
      <c r="AH2540" s="462">
        <f>IF(AH2538="",AH2539-AH2537,AH2539-AH2538)</f>
        <v>0</v>
      </c>
      <c r="AI2540" s="781"/>
      <c r="AJ2540" s="782"/>
      <c r="AK2540" s="792"/>
      <c r="AL2540" s="792"/>
      <c r="AM2540" s="792"/>
      <c r="AN2540" s="792"/>
      <c r="AO2540" s="792"/>
      <c r="AP2540" s="792"/>
    </row>
    <row r="2541" spans="2:42" s="404" customFormat="1" ht="15" customHeight="1" x14ac:dyDescent="0.2">
      <c r="B2541" s="425" t="s">
        <v>163</v>
      </c>
      <c r="C2541" s="424" t="s">
        <v>398</v>
      </c>
      <c r="D2541" s="423" t="s">
        <v>161</v>
      </c>
      <c r="E2541" s="422" t="s">
        <v>50</v>
      </c>
      <c r="F2541" s="420">
        <v>43832</v>
      </c>
      <c r="G2541" s="420">
        <v>44196</v>
      </c>
      <c r="H2541" s="419">
        <v>2020</v>
      </c>
      <c r="I2541" s="418" t="s">
        <v>2051</v>
      </c>
      <c r="J2541" s="647" t="s">
        <v>225</v>
      </c>
      <c r="K2541" s="417" t="s">
        <v>318</v>
      </c>
      <c r="L2541" s="824"/>
      <c r="M2541" s="825"/>
      <c r="N2541" s="792"/>
      <c r="O2541" s="829"/>
      <c r="P2541" s="832"/>
      <c r="Q2541" s="835"/>
      <c r="R2541" s="829"/>
      <c r="S2541" s="416" t="s">
        <v>165</v>
      </c>
      <c r="T2541" s="415">
        <v>43832</v>
      </c>
      <c r="U2541" s="416" t="s">
        <v>164</v>
      </c>
      <c r="V2541" s="415">
        <v>44196</v>
      </c>
      <c r="W2541" s="816"/>
      <c r="X2541" s="817"/>
      <c r="Y2541" s="816"/>
      <c r="Z2541" s="817"/>
      <c r="AA2541" s="816"/>
      <c r="AB2541" s="817"/>
      <c r="AC2541" s="816"/>
      <c r="AD2541" s="817"/>
      <c r="AE2541" s="816"/>
      <c r="AF2541" s="817"/>
      <c r="AG2541" s="781"/>
      <c r="AH2541" s="782"/>
      <c r="AI2541" s="781"/>
      <c r="AJ2541" s="782"/>
      <c r="AK2541" s="792"/>
      <c r="AL2541" s="792"/>
      <c r="AM2541" s="792"/>
      <c r="AN2541" s="792"/>
      <c r="AO2541" s="792"/>
      <c r="AP2541" s="792"/>
    </row>
    <row r="2542" spans="2:42" s="404" customFormat="1" ht="15" customHeight="1" thickBot="1" x14ac:dyDescent="0.25">
      <c r="B2542" s="414" t="s">
        <v>163</v>
      </c>
      <c r="C2542" s="413" t="s">
        <v>398</v>
      </c>
      <c r="D2542" s="412" t="s">
        <v>161</v>
      </c>
      <c r="E2542" s="411" t="s">
        <v>50</v>
      </c>
      <c r="F2542" s="409">
        <v>43832</v>
      </c>
      <c r="G2542" s="409">
        <v>44196</v>
      </c>
      <c r="H2542" s="408">
        <v>2020</v>
      </c>
      <c r="I2542" s="407" t="s">
        <v>2051</v>
      </c>
      <c r="J2542" s="627" t="s">
        <v>225</v>
      </c>
      <c r="K2542" s="407" t="s">
        <v>318</v>
      </c>
      <c r="L2542" s="826"/>
      <c r="M2542" s="827"/>
      <c r="N2542" s="793"/>
      <c r="O2542" s="830"/>
      <c r="P2542" s="833"/>
      <c r="Q2542" s="836"/>
      <c r="R2542" s="830"/>
      <c r="S2542" s="406" t="s">
        <v>158</v>
      </c>
      <c r="T2542" s="451">
        <v>43832</v>
      </c>
      <c r="U2542" s="820"/>
      <c r="V2542" s="821"/>
      <c r="W2542" s="818"/>
      <c r="X2542" s="819"/>
      <c r="Y2542" s="818"/>
      <c r="Z2542" s="819"/>
      <c r="AA2542" s="818"/>
      <c r="AB2542" s="819"/>
      <c r="AC2542" s="818"/>
      <c r="AD2542" s="819"/>
      <c r="AE2542" s="818"/>
      <c r="AF2542" s="819"/>
      <c r="AG2542" s="783"/>
      <c r="AH2542" s="784"/>
      <c r="AI2542" s="783"/>
      <c r="AJ2542" s="784"/>
      <c r="AK2542" s="793"/>
      <c r="AL2542" s="793"/>
      <c r="AM2542" s="793"/>
      <c r="AN2542" s="793"/>
      <c r="AO2542" s="793"/>
      <c r="AP2542" s="793"/>
    </row>
    <row r="2543" spans="2:42" s="404" customFormat="1" ht="12.75" hidden="1" customHeight="1" thickTop="1" x14ac:dyDescent="0.2">
      <c r="B2543" s="445" t="s">
        <v>163</v>
      </c>
      <c r="C2543" s="444" t="s">
        <v>398</v>
      </c>
      <c r="D2543" s="443" t="s">
        <v>161</v>
      </c>
      <c r="E2543" s="442" t="s">
        <v>10</v>
      </c>
      <c r="F2543" s="440">
        <v>44047</v>
      </c>
      <c r="G2543" s="440"/>
      <c r="H2543" s="419">
        <v>2020</v>
      </c>
      <c r="I2543" s="418"/>
      <c r="J2543" s="647" t="s">
        <v>225</v>
      </c>
      <c r="K2543" s="439" t="s">
        <v>318</v>
      </c>
      <c r="L2543" s="822" t="s">
        <v>402</v>
      </c>
      <c r="M2543" s="823"/>
      <c r="N2543" s="791" t="s">
        <v>280</v>
      </c>
      <c r="O2543" s="828" t="s">
        <v>325</v>
      </c>
      <c r="P2543" s="831">
        <v>11.34</v>
      </c>
      <c r="Q2543" s="834" t="s">
        <v>218</v>
      </c>
      <c r="R2543" s="828" t="s">
        <v>324</v>
      </c>
      <c r="S2543" s="434" t="s">
        <v>184</v>
      </c>
      <c r="T2543" s="438">
        <v>259594.46</v>
      </c>
      <c r="U2543" s="434" t="s">
        <v>183</v>
      </c>
      <c r="V2543" s="461">
        <v>44231</v>
      </c>
      <c r="W2543" s="434" t="s">
        <v>182</v>
      </c>
      <c r="X2543" s="436">
        <f>T2543</f>
        <v>259594.46</v>
      </c>
      <c r="Y2543" s="434" t="s">
        <v>181</v>
      </c>
      <c r="Z2543" s="435"/>
      <c r="AA2543" s="434" t="s">
        <v>181</v>
      </c>
      <c r="AB2543" s="435"/>
      <c r="AC2543" s="434" t="s">
        <v>181</v>
      </c>
      <c r="AD2543" s="435"/>
      <c r="AE2543" s="434" t="s">
        <v>181</v>
      </c>
      <c r="AF2543" s="435"/>
      <c r="AG2543" s="657" t="s">
        <v>181</v>
      </c>
      <c r="AH2543" s="658">
        <v>0.42099999999999999</v>
      </c>
      <c r="AI2543" s="466" t="s">
        <v>180</v>
      </c>
      <c r="AJ2543" s="714">
        <v>3</v>
      </c>
      <c r="AK2543" s="791" t="s">
        <v>401</v>
      </c>
      <c r="AL2543" s="791" t="s">
        <v>401</v>
      </c>
      <c r="AM2543" s="791" t="s">
        <v>401</v>
      </c>
      <c r="AN2543" s="791" t="s">
        <v>400</v>
      </c>
      <c r="AO2543" s="791" t="s">
        <v>400</v>
      </c>
      <c r="AP2543" s="791" t="s">
        <v>10</v>
      </c>
    </row>
    <row r="2544" spans="2:42" s="404" customFormat="1" ht="15" hidden="1" customHeight="1" x14ac:dyDescent="0.2">
      <c r="B2544" s="425" t="s">
        <v>163</v>
      </c>
      <c r="C2544" s="424" t="s">
        <v>398</v>
      </c>
      <c r="D2544" s="423" t="s">
        <v>161</v>
      </c>
      <c r="E2544" s="422" t="s">
        <v>10</v>
      </c>
      <c r="F2544" s="420">
        <v>44047</v>
      </c>
      <c r="G2544" s="420"/>
      <c r="H2544" s="419">
        <v>2020</v>
      </c>
      <c r="I2544" s="418"/>
      <c r="J2544" s="647" t="s">
        <v>225</v>
      </c>
      <c r="K2544" s="417" t="s">
        <v>318</v>
      </c>
      <c r="L2544" s="824"/>
      <c r="M2544" s="825"/>
      <c r="N2544" s="792"/>
      <c r="O2544" s="829"/>
      <c r="P2544" s="832"/>
      <c r="Q2544" s="835"/>
      <c r="R2544" s="829"/>
      <c r="S2544" s="416" t="s">
        <v>179</v>
      </c>
      <c r="T2544" s="432" t="s">
        <v>321</v>
      </c>
      <c r="U2544" s="416" t="s">
        <v>177</v>
      </c>
      <c r="V2544" s="415"/>
      <c r="W2544" s="416" t="s">
        <v>176</v>
      </c>
      <c r="X2544" s="428">
        <f>X2543</f>
        <v>259594.46</v>
      </c>
      <c r="Y2544" s="416" t="s">
        <v>175</v>
      </c>
      <c r="Z2544" s="426"/>
      <c r="AA2544" s="416" t="s">
        <v>175</v>
      </c>
      <c r="AB2544" s="426"/>
      <c r="AC2544" s="416" t="s">
        <v>175</v>
      </c>
      <c r="AD2544" s="426"/>
      <c r="AE2544" s="416" t="s">
        <v>175</v>
      </c>
      <c r="AF2544" s="426"/>
      <c r="AG2544" s="659" t="s">
        <v>175</v>
      </c>
      <c r="AH2544" s="660"/>
      <c r="AI2544" s="463" t="s">
        <v>174</v>
      </c>
      <c r="AJ2544" s="716">
        <v>18</v>
      </c>
      <c r="AK2544" s="792"/>
      <c r="AL2544" s="792"/>
      <c r="AM2544" s="792"/>
      <c r="AN2544" s="792"/>
      <c r="AO2544" s="792"/>
      <c r="AP2544" s="792"/>
    </row>
    <row r="2545" spans="2:42" s="404" customFormat="1" ht="39" hidden="1" customHeight="1" x14ac:dyDescent="0.2">
      <c r="B2545" s="425" t="s">
        <v>163</v>
      </c>
      <c r="C2545" s="424" t="s">
        <v>398</v>
      </c>
      <c r="D2545" s="423" t="s">
        <v>161</v>
      </c>
      <c r="E2545" s="422" t="s">
        <v>10</v>
      </c>
      <c r="F2545" s="420">
        <v>44047</v>
      </c>
      <c r="G2545" s="420"/>
      <c r="H2545" s="419">
        <v>2020</v>
      </c>
      <c r="I2545" s="418"/>
      <c r="J2545" s="647" t="s">
        <v>225</v>
      </c>
      <c r="K2545" s="417" t="s">
        <v>318</v>
      </c>
      <c r="L2545" s="824"/>
      <c r="M2545" s="825"/>
      <c r="N2545" s="792"/>
      <c r="O2545" s="829"/>
      <c r="P2545" s="832"/>
      <c r="Q2545" s="835"/>
      <c r="R2545" s="829"/>
      <c r="S2545" s="416" t="s">
        <v>173</v>
      </c>
      <c r="T2545" s="429" t="s">
        <v>399</v>
      </c>
      <c r="U2545" s="416" t="s">
        <v>171</v>
      </c>
      <c r="V2545" s="427"/>
      <c r="W2545" s="416" t="s">
        <v>170</v>
      </c>
      <c r="X2545" s="428"/>
      <c r="Y2545" s="416" t="s">
        <v>169</v>
      </c>
      <c r="Z2545" s="426"/>
      <c r="AA2545" s="416" t="s">
        <v>169</v>
      </c>
      <c r="AB2545" s="426"/>
      <c r="AC2545" s="416" t="s">
        <v>169</v>
      </c>
      <c r="AD2545" s="426"/>
      <c r="AE2545" s="416" t="s">
        <v>169</v>
      </c>
      <c r="AF2545" s="426"/>
      <c r="AG2545" s="659" t="s">
        <v>169</v>
      </c>
      <c r="AH2545" s="660">
        <v>0.41660000000000003</v>
      </c>
      <c r="AI2545" s="781"/>
      <c r="AJ2545" s="782"/>
      <c r="AK2545" s="792"/>
      <c r="AL2545" s="792"/>
      <c r="AM2545" s="792"/>
      <c r="AN2545" s="792"/>
      <c r="AO2545" s="792"/>
      <c r="AP2545" s="792"/>
    </row>
    <row r="2546" spans="2:42" s="404" customFormat="1" ht="15" hidden="1" customHeight="1" x14ac:dyDescent="0.2">
      <c r="B2546" s="425" t="s">
        <v>163</v>
      </c>
      <c r="C2546" s="424" t="s">
        <v>398</v>
      </c>
      <c r="D2546" s="423" t="s">
        <v>161</v>
      </c>
      <c r="E2546" s="422" t="s">
        <v>10</v>
      </c>
      <c r="F2546" s="420">
        <v>44047</v>
      </c>
      <c r="G2546" s="420"/>
      <c r="H2546" s="419">
        <v>2020</v>
      </c>
      <c r="I2546" s="418"/>
      <c r="J2546" s="647" t="s">
        <v>225</v>
      </c>
      <c r="K2546" s="417" t="s">
        <v>318</v>
      </c>
      <c r="L2546" s="824"/>
      <c r="M2546" s="825"/>
      <c r="N2546" s="792"/>
      <c r="O2546" s="829"/>
      <c r="P2546" s="832"/>
      <c r="Q2546" s="835"/>
      <c r="R2546" s="829"/>
      <c r="S2546" s="416" t="s">
        <v>168</v>
      </c>
      <c r="T2546" s="427" t="s">
        <v>319</v>
      </c>
      <c r="U2546" s="416" t="s">
        <v>167</v>
      </c>
      <c r="V2546" s="427"/>
      <c r="W2546" s="816"/>
      <c r="X2546" s="817"/>
      <c r="Y2546" s="416" t="s">
        <v>166</v>
      </c>
      <c r="Z2546" s="426">
        <f>IF(Z2544="",Z2545-Z2543,Z2545-Z2544)</f>
        <v>0</v>
      </c>
      <c r="AA2546" s="416" t="s">
        <v>166</v>
      </c>
      <c r="AB2546" s="426">
        <f>IF(AB2544="",AB2545-AB2543,AB2545-AB2544)</f>
        <v>0</v>
      </c>
      <c r="AC2546" s="416" t="s">
        <v>166</v>
      </c>
      <c r="AD2546" s="426">
        <f>IF(AD2544="",AD2545-AD2543,AD2545-AD2544)</f>
        <v>0</v>
      </c>
      <c r="AE2546" s="416" t="s">
        <v>166</v>
      </c>
      <c r="AF2546" s="426">
        <f>IF(AF2544="",AF2545-AF2543,AF2545-AF2544)</f>
        <v>0</v>
      </c>
      <c r="AG2546" s="659" t="s">
        <v>166</v>
      </c>
      <c r="AH2546" s="660">
        <f>IF(AH2544="",AH2545-AH2543,AH2545-AH2544)</f>
        <v>-4.3999999999999595E-3</v>
      </c>
      <c r="AI2546" s="781"/>
      <c r="AJ2546" s="782"/>
      <c r="AK2546" s="792"/>
      <c r="AL2546" s="792"/>
      <c r="AM2546" s="792"/>
      <c r="AN2546" s="792"/>
      <c r="AO2546" s="792"/>
      <c r="AP2546" s="792"/>
    </row>
    <row r="2547" spans="2:42" s="404" customFormat="1" ht="15" hidden="1" customHeight="1" x14ac:dyDescent="0.2">
      <c r="B2547" s="425" t="s">
        <v>163</v>
      </c>
      <c r="C2547" s="424" t="s">
        <v>398</v>
      </c>
      <c r="D2547" s="423" t="s">
        <v>161</v>
      </c>
      <c r="E2547" s="422" t="s">
        <v>10</v>
      </c>
      <c r="F2547" s="420">
        <v>44047</v>
      </c>
      <c r="G2547" s="420"/>
      <c r="H2547" s="419">
        <v>2020</v>
      </c>
      <c r="I2547" s="418"/>
      <c r="J2547" s="647" t="s">
        <v>225</v>
      </c>
      <c r="K2547" s="417" t="s">
        <v>318</v>
      </c>
      <c r="L2547" s="824"/>
      <c r="M2547" s="825"/>
      <c r="N2547" s="792"/>
      <c r="O2547" s="829"/>
      <c r="P2547" s="832"/>
      <c r="Q2547" s="835"/>
      <c r="R2547" s="829"/>
      <c r="S2547" s="416" t="s">
        <v>165</v>
      </c>
      <c r="T2547" s="415"/>
      <c r="U2547" s="416" t="s">
        <v>164</v>
      </c>
      <c r="V2547" s="415"/>
      <c r="W2547" s="816"/>
      <c r="X2547" s="817"/>
      <c r="Y2547" s="816"/>
      <c r="Z2547" s="817"/>
      <c r="AA2547" s="816"/>
      <c r="AB2547" s="817"/>
      <c r="AC2547" s="816"/>
      <c r="AD2547" s="817"/>
      <c r="AE2547" s="816"/>
      <c r="AF2547" s="817"/>
      <c r="AG2547" s="781"/>
      <c r="AH2547" s="782"/>
      <c r="AI2547" s="781"/>
      <c r="AJ2547" s="782"/>
      <c r="AK2547" s="792"/>
      <c r="AL2547" s="792"/>
      <c r="AM2547" s="792"/>
      <c r="AN2547" s="792"/>
      <c r="AO2547" s="792"/>
      <c r="AP2547" s="792"/>
    </row>
    <row r="2548" spans="2:42" s="404" customFormat="1" ht="15" hidden="1" customHeight="1" thickBot="1" x14ac:dyDescent="0.25">
      <c r="B2548" s="414" t="s">
        <v>163</v>
      </c>
      <c r="C2548" s="413" t="s">
        <v>398</v>
      </c>
      <c r="D2548" s="412" t="s">
        <v>161</v>
      </c>
      <c r="E2548" s="411" t="s">
        <v>10</v>
      </c>
      <c r="F2548" s="409">
        <v>44047</v>
      </c>
      <c r="G2548" s="409"/>
      <c r="H2548" s="408">
        <v>2020</v>
      </c>
      <c r="I2548" s="407"/>
      <c r="J2548" s="627" t="s">
        <v>225</v>
      </c>
      <c r="K2548" s="407" t="s">
        <v>318</v>
      </c>
      <c r="L2548" s="826"/>
      <c r="M2548" s="827"/>
      <c r="N2548" s="793"/>
      <c r="O2548" s="830"/>
      <c r="P2548" s="833"/>
      <c r="Q2548" s="836"/>
      <c r="R2548" s="830"/>
      <c r="S2548" s="406" t="s">
        <v>158</v>
      </c>
      <c r="T2548" s="405">
        <v>44047</v>
      </c>
      <c r="U2548" s="820"/>
      <c r="V2548" s="821"/>
      <c r="W2548" s="818"/>
      <c r="X2548" s="819"/>
      <c r="Y2548" s="818"/>
      <c r="Z2548" s="819"/>
      <c r="AA2548" s="818"/>
      <c r="AB2548" s="819"/>
      <c r="AC2548" s="818"/>
      <c r="AD2548" s="819"/>
      <c r="AE2548" s="818"/>
      <c r="AF2548" s="819"/>
      <c r="AG2548" s="783"/>
      <c r="AH2548" s="784"/>
      <c r="AI2548" s="783"/>
      <c r="AJ2548" s="784"/>
      <c r="AK2548" s="793"/>
      <c r="AL2548" s="793"/>
      <c r="AM2548" s="793"/>
      <c r="AN2548" s="793"/>
      <c r="AO2548" s="793"/>
      <c r="AP2548" s="793"/>
    </row>
    <row r="2549" spans="2:42" s="404" customFormat="1" ht="12.75" customHeight="1" thickTop="1" x14ac:dyDescent="0.2">
      <c r="B2549" s="445" t="s">
        <v>163</v>
      </c>
      <c r="C2549" s="444" t="s">
        <v>392</v>
      </c>
      <c r="D2549" s="443" t="s">
        <v>161</v>
      </c>
      <c r="E2549" s="442" t="s">
        <v>50</v>
      </c>
      <c r="F2549" s="440">
        <v>43832</v>
      </c>
      <c r="G2549" s="440">
        <v>44196</v>
      </c>
      <c r="H2549" s="419">
        <v>2020</v>
      </c>
      <c r="I2549" s="418" t="s">
        <v>2051</v>
      </c>
      <c r="J2549" s="647" t="s">
        <v>225</v>
      </c>
      <c r="K2549" s="439" t="s">
        <v>318</v>
      </c>
      <c r="L2549" s="822" t="s">
        <v>397</v>
      </c>
      <c r="M2549" s="823"/>
      <c r="N2549" s="791" t="s">
        <v>280</v>
      </c>
      <c r="O2549" s="828" t="s">
        <v>325</v>
      </c>
      <c r="P2549" s="831">
        <v>5.68</v>
      </c>
      <c r="Q2549" s="834" t="s">
        <v>218</v>
      </c>
      <c r="R2549" s="828" t="s">
        <v>200</v>
      </c>
      <c r="S2549" s="434" t="s">
        <v>184</v>
      </c>
      <c r="T2549" s="438">
        <v>226651.27</v>
      </c>
      <c r="U2549" s="434" t="s">
        <v>183</v>
      </c>
      <c r="V2549" s="437">
        <f>T2554+T2552-0.001</f>
        <v>44196.999000000003</v>
      </c>
      <c r="W2549" s="434" t="s">
        <v>182</v>
      </c>
      <c r="X2549" s="436">
        <f>T2549</f>
        <v>226651.27</v>
      </c>
      <c r="Y2549" s="434" t="s">
        <v>181</v>
      </c>
      <c r="Z2549" s="435">
        <v>0.5</v>
      </c>
      <c r="AA2549" s="434" t="s">
        <v>181</v>
      </c>
      <c r="AB2549" s="435">
        <v>0.5</v>
      </c>
      <c r="AC2549" s="434" t="s">
        <v>181</v>
      </c>
      <c r="AD2549" s="435">
        <v>0.5</v>
      </c>
      <c r="AE2549" s="434" t="s">
        <v>181</v>
      </c>
      <c r="AF2549" s="435">
        <v>0.85599999999999998</v>
      </c>
      <c r="AG2549" s="466" t="s">
        <v>181</v>
      </c>
      <c r="AH2549" s="467">
        <v>1</v>
      </c>
      <c r="AI2549" s="466" t="s">
        <v>180</v>
      </c>
      <c r="AJ2549" s="465">
        <v>3</v>
      </c>
      <c r="AK2549" s="791" t="s">
        <v>322</v>
      </c>
      <c r="AL2549" s="791" t="s">
        <v>322</v>
      </c>
      <c r="AM2549" s="791" t="s">
        <v>322</v>
      </c>
      <c r="AN2549" s="791" t="s">
        <v>322</v>
      </c>
      <c r="AO2549" s="791" t="s">
        <v>322</v>
      </c>
      <c r="AP2549" s="791" t="s">
        <v>2143</v>
      </c>
    </row>
    <row r="2550" spans="2:42" s="404" customFormat="1" ht="15" customHeight="1" x14ac:dyDescent="0.2">
      <c r="B2550" s="425" t="s">
        <v>163</v>
      </c>
      <c r="C2550" s="424" t="s">
        <v>392</v>
      </c>
      <c r="D2550" s="423" t="s">
        <v>161</v>
      </c>
      <c r="E2550" s="422" t="s">
        <v>50</v>
      </c>
      <c r="F2550" s="420">
        <v>43832</v>
      </c>
      <c r="G2550" s="420">
        <v>44196</v>
      </c>
      <c r="H2550" s="419">
        <v>2020</v>
      </c>
      <c r="I2550" s="418" t="s">
        <v>2051</v>
      </c>
      <c r="J2550" s="647" t="s">
        <v>225</v>
      </c>
      <c r="K2550" s="417" t="s">
        <v>318</v>
      </c>
      <c r="L2550" s="824"/>
      <c r="M2550" s="825"/>
      <c r="N2550" s="792"/>
      <c r="O2550" s="829"/>
      <c r="P2550" s="832"/>
      <c r="Q2550" s="835"/>
      <c r="R2550" s="829"/>
      <c r="S2550" s="416" t="s">
        <v>179</v>
      </c>
      <c r="T2550" s="432" t="s">
        <v>292</v>
      </c>
      <c r="U2550" s="416" t="s">
        <v>177</v>
      </c>
      <c r="V2550" s="415">
        <f>V2549+V2551+V2552</f>
        <v>44223.999000000003</v>
      </c>
      <c r="W2550" s="416" t="s">
        <v>176</v>
      </c>
      <c r="X2550" s="428">
        <f>X2549</f>
        <v>226651.27</v>
      </c>
      <c r="Y2550" s="416" t="s">
        <v>175</v>
      </c>
      <c r="Z2550" s="426"/>
      <c r="AA2550" s="416" t="s">
        <v>175</v>
      </c>
      <c r="AB2550" s="426"/>
      <c r="AC2550" s="416" t="s">
        <v>175</v>
      </c>
      <c r="AD2550" s="426"/>
      <c r="AE2550" s="416" t="s">
        <v>175</v>
      </c>
      <c r="AF2550" s="426"/>
      <c r="AG2550" s="463" t="s">
        <v>175</v>
      </c>
      <c r="AH2550" s="462"/>
      <c r="AI2550" s="463" t="s">
        <v>174</v>
      </c>
      <c r="AJ2550" s="464">
        <f>3*10</f>
        <v>30</v>
      </c>
      <c r="AK2550" s="792"/>
      <c r="AL2550" s="792"/>
      <c r="AM2550" s="792"/>
      <c r="AN2550" s="792"/>
      <c r="AO2550" s="792"/>
      <c r="AP2550" s="792"/>
    </row>
    <row r="2551" spans="2:42" s="404" customFormat="1" ht="13.5" customHeight="1" x14ac:dyDescent="0.2">
      <c r="B2551" s="425" t="s">
        <v>163</v>
      </c>
      <c r="C2551" s="424" t="s">
        <v>392</v>
      </c>
      <c r="D2551" s="423" t="s">
        <v>161</v>
      </c>
      <c r="E2551" s="422" t="s">
        <v>50</v>
      </c>
      <c r="F2551" s="420">
        <v>43832</v>
      </c>
      <c r="G2551" s="420">
        <v>44196</v>
      </c>
      <c r="H2551" s="419">
        <v>2020</v>
      </c>
      <c r="I2551" s="418" t="s">
        <v>2051</v>
      </c>
      <c r="J2551" s="647" t="s">
        <v>225</v>
      </c>
      <c r="K2551" s="417" t="s">
        <v>318</v>
      </c>
      <c r="L2551" s="824"/>
      <c r="M2551" s="825"/>
      <c r="N2551" s="792"/>
      <c r="O2551" s="829"/>
      <c r="P2551" s="832"/>
      <c r="Q2551" s="835"/>
      <c r="R2551" s="829"/>
      <c r="S2551" s="416" t="s">
        <v>173</v>
      </c>
      <c r="T2551" s="429" t="s">
        <v>192</v>
      </c>
      <c r="U2551" s="416" t="s">
        <v>171</v>
      </c>
      <c r="V2551" s="427">
        <v>27</v>
      </c>
      <c r="W2551" s="416" t="s">
        <v>170</v>
      </c>
      <c r="X2551" s="428"/>
      <c r="Y2551" s="416" t="s">
        <v>169</v>
      </c>
      <c r="Z2551" s="426">
        <v>0.5</v>
      </c>
      <c r="AA2551" s="416" t="s">
        <v>169</v>
      </c>
      <c r="AB2551" s="426">
        <v>0.5</v>
      </c>
      <c r="AC2551" s="416" t="s">
        <v>169</v>
      </c>
      <c r="AD2551" s="426">
        <v>0.5</v>
      </c>
      <c r="AE2551" s="416" t="s">
        <v>169</v>
      </c>
      <c r="AF2551" s="426">
        <v>0.84599999999999997</v>
      </c>
      <c r="AG2551" s="463" t="s">
        <v>169</v>
      </c>
      <c r="AH2551" s="462">
        <v>1</v>
      </c>
      <c r="AI2551" s="781"/>
      <c r="AJ2551" s="782"/>
      <c r="AK2551" s="792"/>
      <c r="AL2551" s="792"/>
      <c r="AM2551" s="792"/>
      <c r="AN2551" s="792"/>
      <c r="AO2551" s="792"/>
      <c r="AP2551" s="792"/>
    </row>
    <row r="2552" spans="2:42" s="404" customFormat="1" ht="15" customHeight="1" x14ac:dyDescent="0.2">
      <c r="B2552" s="425" t="s">
        <v>163</v>
      </c>
      <c r="C2552" s="424" t="s">
        <v>392</v>
      </c>
      <c r="D2552" s="423" t="s">
        <v>161</v>
      </c>
      <c r="E2552" s="422" t="s">
        <v>50</v>
      </c>
      <c r="F2552" s="420">
        <v>43832</v>
      </c>
      <c r="G2552" s="420">
        <v>44196</v>
      </c>
      <c r="H2552" s="419">
        <v>2020</v>
      </c>
      <c r="I2552" s="418" t="s">
        <v>2051</v>
      </c>
      <c r="J2552" s="647" t="s">
        <v>225</v>
      </c>
      <c r="K2552" s="417" t="s">
        <v>318</v>
      </c>
      <c r="L2552" s="824"/>
      <c r="M2552" s="825"/>
      <c r="N2552" s="792"/>
      <c r="O2552" s="829"/>
      <c r="P2552" s="832"/>
      <c r="Q2552" s="835"/>
      <c r="R2552" s="829"/>
      <c r="S2552" s="416" t="s">
        <v>168</v>
      </c>
      <c r="T2552" s="427">
        <v>365</v>
      </c>
      <c r="U2552" s="416" t="s">
        <v>167</v>
      </c>
      <c r="V2552" s="427"/>
      <c r="W2552" s="816"/>
      <c r="X2552" s="817"/>
      <c r="Y2552" s="416" t="s">
        <v>166</v>
      </c>
      <c r="Z2552" s="426">
        <f>IF(Z2550="",Z2551-Z2549,Z2551-Z2550)</f>
        <v>0</v>
      </c>
      <c r="AA2552" s="416" t="s">
        <v>166</v>
      </c>
      <c r="AB2552" s="426">
        <f>IF(AB2550="",AB2551-AB2549,AB2551-AB2550)</f>
        <v>0</v>
      </c>
      <c r="AC2552" s="416" t="s">
        <v>166</v>
      </c>
      <c r="AD2552" s="426">
        <f>IF(AD2550="",AD2551-AD2549,AD2551-AD2550)</f>
        <v>0</v>
      </c>
      <c r="AE2552" s="416" t="s">
        <v>166</v>
      </c>
      <c r="AF2552" s="426">
        <f>IF(AF2550="",AF2551-AF2549,AF2551-AF2550)</f>
        <v>-1.0000000000000009E-2</v>
      </c>
      <c r="AG2552" s="463" t="s">
        <v>166</v>
      </c>
      <c r="AH2552" s="462">
        <f>IF(AH2550="",AH2551-AH2549,AH2551-AH2550)</f>
        <v>0</v>
      </c>
      <c r="AI2552" s="781"/>
      <c r="AJ2552" s="782"/>
      <c r="AK2552" s="792"/>
      <c r="AL2552" s="792"/>
      <c r="AM2552" s="792"/>
      <c r="AN2552" s="792"/>
      <c r="AO2552" s="792"/>
      <c r="AP2552" s="792"/>
    </row>
    <row r="2553" spans="2:42" s="404" customFormat="1" ht="15" customHeight="1" x14ac:dyDescent="0.2">
      <c r="B2553" s="425" t="s">
        <v>163</v>
      </c>
      <c r="C2553" s="424" t="s">
        <v>392</v>
      </c>
      <c r="D2553" s="423" t="s">
        <v>161</v>
      </c>
      <c r="E2553" s="422" t="s">
        <v>50</v>
      </c>
      <c r="F2553" s="420">
        <v>43832</v>
      </c>
      <c r="G2553" s="420">
        <v>44196</v>
      </c>
      <c r="H2553" s="419">
        <v>2020</v>
      </c>
      <c r="I2553" s="418" t="s">
        <v>2051</v>
      </c>
      <c r="J2553" s="647" t="s">
        <v>225</v>
      </c>
      <c r="K2553" s="417" t="s">
        <v>318</v>
      </c>
      <c r="L2553" s="824"/>
      <c r="M2553" s="825"/>
      <c r="N2553" s="792"/>
      <c r="O2553" s="829"/>
      <c r="P2553" s="832"/>
      <c r="Q2553" s="835"/>
      <c r="R2553" s="829"/>
      <c r="S2553" s="416" t="s">
        <v>165</v>
      </c>
      <c r="T2553" s="415">
        <v>43832</v>
      </c>
      <c r="U2553" s="416" t="s">
        <v>164</v>
      </c>
      <c r="V2553" s="415">
        <v>44196</v>
      </c>
      <c r="W2553" s="816"/>
      <c r="X2553" s="817"/>
      <c r="Y2553" s="816"/>
      <c r="Z2553" s="817"/>
      <c r="AA2553" s="816"/>
      <c r="AB2553" s="817"/>
      <c r="AC2553" s="816"/>
      <c r="AD2553" s="817"/>
      <c r="AE2553" s="816"/>
      <c r="AF2553" s="817"/>
      <c r="AG2553" s="781"/>
      <c r="AH2553" s="782"/>
      <c r="AI2553" s="781"/>
      <c r="AJ2553" s="782"/>
      <c r="AK2553" s="792"/>
      <c r="AL2553" s="792"/>
      <c r="AM2553" s="792"/>
      <c r="AN2553" s="792"/>
      <c r="AO2553" s="792"/>
      <c r="AP2553" s="792"/>
    </row>
    <row r="2554" spans="2:42" s="404" customFormat="1" ht="15" customHeight="1" thickBot="1" x14ac:dyDescent="0.25">
      <c r="B2554" s="414" t="s">
        <v>163</v>
      </c>
      <c r="C2554" s="413" t="s">
        <v>392</v>
      </c>
      <c r="D2554" s="412" t="s">
        <v>161</v>
      </c>
      <c r="E2554" s="411" t="s">
        <v>50</v>
      </c>
      <c r="F2554" s="409">
        <v>43832</v>
      </c>
      <c r="G2554" s="409">
        <v>44196</v>
      </c>
      <c r="H2554" s="408">
        <v>2020</v>
      </c>
      <c r="I2554" s="407" t="s">
        <v>2051</v>
      </c>
      <c r="J2554" s="627" t="s">
        <v>225</v>
      </c>
      <c r="K2554" s="407" t="s">
        <v>318</v>
      </c>
      <c r="L2554" s="826"/>
      <c r="M2554" s="827"/>
      <c r="N2554" s="793"/>
      <c r="O2554" s="830"/>
      <c r="P2554" s="833"/>
      <c r="Q2554" s="836"/>
      <c r="R2554" s="830"/>
      <c r="S2554" s="406" t="s">
        <v>158</v>
      </c>
      <c r="T2554" s="451">
        <v>43832</v>
      </c>
      <c r="U2554" s="820"/>
      <c r="V2554" s="821"/>
      <c r="W2554" s="818"/>
      <c r="X2554" s="819"/>
      <c r="Y2554" s="818"/>
      <c r="Z2554" s="819"/>
      <c r="AA2554" s="818"/>
      <c r="AB2554" s="819"/>
      <c r="AC2554" s="818"/>
      <c r="AD2554" s="819"/>
      <c r="AE2554" s="818"/>
      <c r="AF2554" s="819"/>
      <c r="AG2554" s="783"/>
      <c r="AH2554" s="784"/>
      <c r="AI2554" s="783"/>
      <c r="AJ2554" s="784"/>
      <c r="AK2554" s="793"/>
      <c r="AL2554" s="793"/>
      <c r="AM2554" s="793"/>
      <c r="AN2554" s="793"/>
      <c r="AO2554" s="793"/>
      <c r="AP2554" s="793"/>
    </row>
    <row r="2555" spans="2:42" s="404" customFormat="1" ht="12.75" hidden="1" customHeight="1" thickTop="1" x14ac:dyDescent="0.2">
      <c r="B2555" s="445" t="s">
        <v>163</v>
      </c>
      <c r="C2555" s="444" t="s">
        <v>392</v>
      </c>
      <c r="D2555" s="443" t="s">
        <v>161</v>
      </c>
      <c r="E2555" s="442" t="s">
        <v>10</v>
      </c>
      <c r="F2555" s="440">
        <v>44067</v>
      </c>
      <c r="G2555" s="440"/>
      <c r="H2555" s="419">
        <v>2020</v>
      </c>
      <c r="I2555" s="418" t="s">
        <v>185</v>
      </c>
      <c r="J2555" s="647" t="s">
        <v>225</v>
      </c>
      <c r="K2555" s="439" t="s">
        <v>318</v>
      </c>
      <c r="L2555" s="822" t="s">
        <v>397</v>
      </c>
      <c r="M2555" s="823"/>
      <c r="N2555" s="791" t="s">
        <v>280</v>
      </c>
      <c r="O2555" s="828" t="s">
        <v>325</v>
      </c>
      <c r="P2555" s="831">
        <v>5.68</v>
      </c>
      <c r="Q2555" s="834" t="s">
        <v>218</v>
      </c>
      <c r="R2555" s="828" t="s">
        <v>324</v>
      </c>
      <c r="S2555" s="434" t="s">
        <v>184</v>
      </c>
      <c r="T2555" s="438">
        <v>135230.60999999999</v>
      </c>
      <c r="U2555" s="434" t="s">
        <v>183</v>
      </c>
      <c r="V2555" s="461" t="s">
        <v>396</v>
      </c>
      <c r="W2555" s="434" t="s">
        <v>182</v>
      </c>
      <c r="X2555" s="436">
        <f>T2555</f>
        <v>135230.60999999999</v>
      </c>
      <c r="Y2555" s="434" t="s">
        <v>181</v>
      </c>
      <c r="Z2555" s="435">
        <v>0.5</v>
      </c>
      <c r="AA2555" s="434" t="s">
        <v>181</v>
      </c>
      <c r="AB2555" s="435">
        <v>0.5</v>
      </c>
      <c r="AC2555" s="434" t="s">
        <v>181</v>
      </c>
      <c r="AD2555" s="435">
        <v>0.5</v>
      </c>
      <c r="AE2555" s="434" t="s">
        <v>181</v>
      </c>
      <c r="AF2555" s="435">
        <v>0.5</v>
      </c>
      <c r="AG2555" s="657" t="s">
        <v>181</v>
      </c>
      <c r="AH2555" s="658">
        <v>0.42099999999999999</v>
      </c>
      <c r="AI2555" s="657" t="s">
        <v>180</v>
      </c>
      <c r="AJ2555" s="714">
        <v>4</v>
      </c>
      <c r="AK2555" s="791" t="s">
        <v>395</v>
      </c>
      <c r="AL2555" s="791" t="s">
        <v>395</v>
      </c>
      <c r="AM2555" s="791" t="s">
        <v>395</v>
      </c>
      <c r="AN2555" s="791" t="s">
        <v>394</v>
      </c>
      <c r="AO2555" s="791" t="s">
        <v>394</v>
      </c>
      <c r="AP2555" s="791" t="s">
        <v>322</v>
      </c>
    </row>
    <row r="2556" spans="2:42" s="404" customFormat="1" ht="15" hidden="1" customHeight="1" x14ac:dyDescent="0.2">
      <c r="B2556" s="425" t="s">
        <v>163</v>
      </c>
      <c r="C2556" s="424" t="s">
        <v>392</v>
      </c>
      <c r="D2556" s="423" t="s">
        <v>161</v>
      </c>
      <c r="E2556" s="422" t="s">
        <v>10</v>
      </c>
      <c r="F2556" s="420">
        <v>44067</v>
      </c>
      <c r="G2556" s="420"/>
      <c r="H2556" s="419">
        <v>2020</v>
      </c>
      <c r="I2556" s="418" t="s">
        <v>185</v>
      </c>
      <c r="J2556" s="647" t="s">
        <v>225</v>
      </c>
      <c r="K2556" s="417" t="s">
        <v>318</v>
      </c>
      <c r="L2556" s="824"/>
      <c r="M2556" s="825"/>
      <c r="N2556" s="792"/>
      <c r="O2556" s="829"/>
      <c r="P2556" s="832"/>
      <c r="Q2556" s="835"/>
      <c r="R2556" s="829"/>
      <c r="S2556" s="416" t="s">
        <v>179</v>
      </c>
      <c r="T2556" s="432" t="s">
        <v>321</v>
      </c>
      <c r="U2556" s="416" t="s">
        <v>177</v>
      </c>
      <c r="V2556" s="415"/>
      <c r="W2556" s="416" t="s">
        <v>176</v>
      </c>
      <c r="X2556" s="428">
        <f>X2555</f>
        <v>135230.60999999999</v>
      </c>
      <c r="Y2556" s="416" t="s">
        <v>175</v>
      </c>
      <c r="Z2556" s="426"/>
      <c r="AA2556" s="416" t="s">
        <v>175</v>
      </c>
      <c r="AB2556" s="426"/>
      <c r="AC2556" s="416" t="s">
        <v>175</v>
      </c>
      <c r="AD2556" s="426"/>
      <c r="AE2556" s="416" t="s">
        <v>175</v>
      </c>
      <c r="AF2556" s="426"/>
      <c r="AG2556" s="659" t="s">
        <v>175</v>
      </c>
      <c r="AH2556" s="660"/>
      <c r="AI2556" s="659" t="s">
        <v>174</v>
      </c>
      <c r="AJ2556" s="716">
        <v>16</v>
      </c>
      <c r="AK2556" s="792"/>
      <c r="AL2556" s="792"/>
      <c r="AM2556" s="792"/>
      <c r="AN2556" s="792"/>
      <c r="AO2556" s="792"/>
      <c r="AP2556" s="792"/>
    </row>
    <row r="2557" spans="2:42" s="404" customFormat="1" ht="39" hidden="1" customHeight="1" x14ac:dyDescent="0.2">
      <c r="B2557" s="425" t="s">
        <v>163</v>
      </c>
      <c r="C2557" s="424" t="s">
        <v>392</v>
      </c>
      <c r="D2557" s="423" t="s">
        <v>161</v>
      </c>
      <c r="E2557" s="422" t="s">
        <v>10</v>
      </c>
      <c r="F2557" s="420">
        <v>44067</v>
      </c>
      <c r="G2557" s="420"/>
      <c r="H2557" s="419">
        <v>2020</v>
      </c>
      <c r="I2557" s="418" t="s">
        <v>185</v>
      </c>
      <c r="J2557" s="647" t="s">
        <v>225</v>
      </c>
      <c r="K2557" s="417" t="s">
        <v>318</v>
      </c>
      <c r="L2557" s="824"/>
      <c r="M2557" s="825"/>
      <c r="N2557" s="792"/>
      <c r="O2557" s="829"/>
      <c r="P2557" s="832"/>
      <c r="Q2557" s="835"/>
      <c r="R2557" s="829"/>
      <c r="S2557" s="416" t="s">
        <v>173</v>
      </c>
      <c r="T2557" s="429" t="s">
        <v>393</v>
      </c>
      <c r="U2557" s="416" t="s">
        <v>171</v>
      </c>
      <c r="V2557" s="427"/>
      <c r="W2557" s="416" t="s">
        <v>170</v>
      </c>
      <c r="X2557" s="428"/>
      <c r="Y2557" s="416" t="s">
        <v>169</v>
      </c>
      <c r="Z2557" s="426">
        <v>0.55000000000000004</v>
      </c>
      <c r="AA2557" s="416" t="s">
        <v>169</v>
      </c>
      <c r="AB2557" s="426">
        <v>0.55000000000000004</v>
      </c>
      <c r="AC2557" s="416" t="s">
        <v>169</v>
      </c>
      <c r="AD2557" s="426">
        <v>0.55000000000000004</v>
      </c>
      <c r="AE2557" s="416" t="s">
        <v>169</v>
      </c>
      <c r="AF2557" s="426">
        <v>0.55000000000000004</v>
      </c>
      <c r="AG2557" s="659" t="s">
        <v>169</v>
      </c>
      <c r="AH2557" s="660">
        <v>0.4168</v>
      </c>
      <c r="AI2557" s="865"/>
      <c r="AJ2557" s="866"/>
      <c r="AK2557" s="792"/>
      <c r="AL2557" s="792"/>
      <c r="AM2557" s="792"/>
      <c r="AN2557" s="792"/>
      <c r="AO2557" s="792"/>
      <c r="AP2557" s="792"/>
    </row>
    <row r="2558" spans="2:42" s="404" customFormat="1" ht="15" hidden="1" customHeight="1" x14ac:dyDescent="0.2">
      <c r="B2558" s="425" t="s">
        <v>163</v>
      </c>
      <c r="C2558" s="424" t="s">
        <v>392</v>
      </c>
      <c r="D2558" s="423" t="s">
        <v>161</v>
      </c>
      <c r="E2558" s="422" t="s">
        <v>10</v>
      </c>
      <c r="F2558" s="420">
        <v>44067</v>
      </c>
      <c r="G2558" s="420"/>
      <c r="H2558" s="419">
        <v>2020</v>
      </c>
      <c r="I2558" s="418" t="s">
        <v>185</v>
      </c>
      <c r="J2558" s="647" t="s">
        <v>225</v>
      </c>
      <c r="K2558" s="417" t="s">
        <v>318</v>
      </c>
      <c r="L2558" s="824"/>
      <c r="M2558" s="825"/>
      <c r="N2558" s="792"/>
      <c r="O2558" s="829"/>
      <c r="P2558" s="832"/>
      <c r="Q2558" s="835"/>
      <c r="R2558" s="829"/>
      <c r="S2558" s="416" t="s">
        <v>168</v>
      </c>
      <c r="T2558" s="427" t="s">
        <v>319</v>
      </c>
      <c r="U2558" s="416" t="s">
        <v>167</v>
      </c>
      <c r="V2558" s="427"/>
      <c r="W2558" s="816"/>
      <c r="X2558" s="817"/>
      <c r="Y2558" s="416" t="s">
        <v>166</v>
      </c>
      <c r="Z2558" s="426">
        <f>IF(Z2556="",Z2557-Z2555,Z2557-Z2556)</f>
        <v>5.0000000000000044E-2</v>
      </c>
      <c r="AA2558" s="416" t="s">
        <v>166</v>
      </c>
      <c r="AB2558" s="426">
        <f>IF(AB2556="",AB2557-AB2555,AB2557-AB2556)</f>
        <v>5.0000000000000044E-2</v>
      </c>
      <c r="AC2558" s="416" t="s">
        <v>166</v>
      </c>
      <c r="AD2558" s="426">
        <f>IF(AD2556="",AD2557-AD2555,AD2557-AD2556)</f>
        <v>5.0000000000000044E-2</v>
      </c>
      <c r="AE2558" s="416" t="s">
        <v>166</v>
      </c>
      <c r="AF2558" s="426">
        <f>IF(AF2556="",AF2557-AF2555,AF2557-AF2556)</f>
        <v>5.0000000000000044E-2</v>
      </c>
      <c r="AG2558" s="659" t="s">
        <v>166</v>
      </c>
      <c r="AH2558" s="660">
        <f>IF(AH2556="",AH2557-AH2555,AH2557-AH2556)</f>
        <v>-4.1999999999999815E-3</v>
      </c>
      <c r="AI2558" s="865"/>
      <c r="AJ2558" s="866"/>
      <c r="AK2558" s="792"/>
      <c r="AL2558" s="792"/>
      <c r="AM2558" s="792"/>
      <c r="AN2558" s="792"/>
      <c r="AO2558" s="792"/>
      <c r="AP2558" s="792"/>
    </row>
    <row r="2559" spans="2:42" s="404" customFormat="1" ht="15" hidden="1" customHeight="1" x14ac:dyDescent="0.2">
      <c r="B2559" s="425" t="s">
        <v>163</v>
      </c>
      <c r="C2559" s="424" t="s">
        <v>392</v>
      </c>
      <c r="D2559" s="423" t="s">
        <v>161</v>
      </c>
      <c r="E2559" s="422" t="s">
        <v>10</v>
      </c>
      <c r="F2559" s="420">
        <v>44067</v>
      </c>
      <c r="G2559" s="420"/>
      <c r="H2559" s="419">
        <v>2020</v>
      </c>
      <c r="I2559" s="418" t="s">
        <v>185</v>
      </c>
      <c r="J2559" s="647" t="s">
        <v>225</v>
      </c>
      <c r="K2559" s="417" t="s">
        <v>318</v>
      </c>
      <c r="L2559" s="824"/>
      <c r="M2559" s="825"/>
      <c r="N2559" s="792"/>
      <c r="O2559" s="829"/>
      <c r="P2559" s="832"/>
      <c r="Q2559" s="835"/>
      <c r="R2559" s="829"/>
      <c r="S2559" s="416" t="s">
        <v>165</v>
      </c>
      <c r="T2559" s="415"/>
      <c r="U2559" s="416" t="s">
        <v>164</v>
      </c>
      <c r="V2559" s="415"/>
      <c r="W2559" s="816"/>
      <c r="X2559" s="817"/>
      <c r="Y2559" s="816"/>
      <c r="Z2559" s="817"/>
      <c r="AA2559" s="816"/>
      <c r="AB2559" s="817"/>
      <c r="AC2559" s="816"/>
      <c r="AD2559" s="817"/>
      <c r="AE2559" s="816"/>
      <c r="AF2559" s="817"/>
      <c r="AG2559" s="865"/>
      <c r="AH2559" s="866"/>
      <c r="AI2559" s="865"/>
      <c r="AJ2559" s="866"/>
      <c r="AK2559" s="792"/>
      <c r="AL2559" s="792"/>
      <c r="AM2559" s="792"/>
      <c r="AN2559" s="792"/>
      <c r="AO2559" s="792"/>
      <c r="AP2559" s="792"/>
    </row>
    <row r="2560" spans="2:42" s="404" customFormat="1" ht="15" hidden="1" customHeight="1" thickBot="1" x14ac:dyDescent="0.25">
      <c r="B2560" s="414" t="s">
        <v>163</v>
      </c>
      <c r="C2560" s="413" t="s">
        <v>392</v>
      </c>
      <c r="D2560" s="412" t="s">
        <v>161</v>
      </c>
      <c r="E2560" s="411" t="s">
        <v>10</v>
      </c>
      <c r="F2560" s="409">
        <v>44067</v>
      </c>
      <c r="G2560" s="409"/>
      <c r="H2560" s="408">
        <v>2020</v>
      </c>
      <c r="I2560" s="407" t="s">
        <v>185</v>
      </c>
      <c r="J2560" s="627" t="s">
        <v>225</v>
      </c>
      <c r="K2560" s="407" t="s">
        <v>318</v>
      </c>
      <c r="L2560" s="826"/>
      <c r="M2560" s="827"/>
      <c r="N2560" s="793"/>
      <c r="O2560" s="830"/>
      <c r="P2560" s="833"/>
      <c r="Q2560" s="836"/>
      <c r="R2560" s="830"/>
      <c r="S2560" s="406" t="s">
        <v>158</v>
      </c>
      <c r="T2560" s="405">
        <v>44067</v>
      </c>
      <c r="U2560" s="820"/>
      <c r="V2560" s="821"/>
      <c r="W2560" s="818"/>
      <c r="X2560" s="819"/>
      <c r="Y2560" s="818"/>
      <c r="Z2560" s="819"/>
      <c r="AA2560" s="818"/>
      <c r="AB2560" s="819"/>
      <c r="AC2560" s="818"/>
      <c r="AD2560" s="819"/>
      <c r="AE2560" s="818"/>
      <c r="AF2560" s="819"/>
      <c r="AG2560" s="867"/>
      <c r="AH2560" s="868"/>
      <c r="AI2560" s="867"/>
      <c r="AJ2560" s="868"/>
      <c r="AK2560" s="793"/>
      <c r="AL2560" s="793"/>
      <c r="AM2560" s="793"/>
      <c r="AN2560" s="793"/>
      <c r="AO2560" s="793"/>
      <c r="AP2560" s="793"/>
    </row>
    <row r="2561" spans="2:42" s="404" customFormat="1" ht="12.75" customHeight="1" thickTop="1" x14ac:dyDescent="0.2">
      <c r="B2561" s="445" t="s">
        <v>163</v>
      </c>
      <c r="C2561" s="444" t="s">
        <v>309</v>
      </c>
      <c r="D2561" s="443" t="s">
        <v>161</v>
      </c>
      <c r="E2561" s="442" t="s">
        <v>50</v>
      </c>
      <c r="F2561" s="440">
        <v>43832</v>
      </c>
      <c r="G2561" s="440">
        <v>44196</v>
      </c>
      <c r="H2561" s="419">
        <v>2020</v>
      </c>
      <c r="I2561" s="418" t="s">
        <v>2051</v>
      </c>
      <c r="J2561" s="647" t="s">
        <v>225</v>
      </c>
      <c r="K2561" s="439" t="s">
        <v>318</v>
      </c>
      <c r="L2561" s="822" t="s">
        <v>391</v>
      </c>
      <c r="M2561" s="823"/>
      <c r="N2561" s="791" t="s">
        <v>280</v>
      </c>
      <c r="O2561" s="828" t="s">
        <v>325</v>
      </c>
      <c r="P2561" s="831">
        <v>4.2699999999999996</v>
      </c>
      <c r="Q2561" s="834" t="s">
        <v>218</v>
      </c>
      <c r="R2561" s="828" t="s">
        <v>200</v>
      </c>
      <c r="S2561" s="434" t="s">
        <v>184</v>
      </c>
      <c r="T2561" s="438">
        <v>169418.15</v>
      </c>
      <c r="U2561" s="434" t="s">
        <v>183</v>
      </c>
      <c r="V2561" s="437">
        <f>T2566+T2564-0.001</f>
        <v>44196.999000000003</v>
      </c>
      <c r="W2561" s="434" t="s">
        <v>182</v>
      </c>
      <c r="X2561" s="436">
        <f>T2561</f>
        <v>169418.15</v>
      </c>
      <c r="Y2561" s="434" t="s">
        <v>181</v>
      </c>
      <c r="Z2561" s="435">
        <v>0.52</v>
      </c>
      <c r="AA2561" s="434" t="s">
        <v>181</v>
      </c>
      <c r="AB2561" s="435">
        <v>0.52</v>
      </c>
      <c r="AC2561" s="434" t="s">
        <v>181</v>
      </c>
      <c r="AD2561" s="435">
        <v>0.52</v>
      </c>
      <c r="AE2561" s="434" t="s">
        <v>181</v>
      </c>
      <c r="AF2561" s="435">
        <v>0.82599999999999996</v>
      </c>
      <c r="AG2561" s="466" t="s">
        <v>181</v>
      </c>
      <c r="AH2561" s="467">
        <v>1</v>
      </c>
      <c r="AI2561" s="466" t="s">
        <v>180</v>
      </c>
      <c r="AJ2561" s="465">
        <v>3</v>
      </c>
      <c r="AK2561" s="791" t="s">
        <v>322</v>
      </c>
      <c r="AL2561" s="791" t="s">
        <v>322</v>
      </c>
      <c r="AM2561" s="791" t="s">
        <v>322</v>
      </c>
      <c r="AN2561" s="791" t="s">
        <v>322</v>
      </c>
      <c r="AO2561" s="791" t="s">
        <v>322</v>
      </c>
      <c r="AP2561" s="791" t="s">
        <v>2143</v>
      </c>
    </row>
    <row r="2562" spans="2:42" s="404" customFormat="1" ht="15" customHeight="1" x14ac:dyDescent="0.2">
      <c r="B2562" s="425" t="s">
        <v>163</v>
      </c>
      <c r="C2562" s="424" t="s">
        <v>309</v>
      </c>
      <c r="D2562" s="423" t="s">
        <v>161</v>
      </c>
      <c r="E2562" s="422" t="s">
        <v>50</v>
      </c>
      <c r="F2562" s="420">
        <v>43832</v>
      </c>
      <c r="G2562" s="420">
        <v>44196</v>
      </c>
      <c r="H2562" s="419">
        <v>2020</v>
      </c>
      <c r="I2562" s="418" t="s">
        <v>2051</v>
      </c>
      <c r="J2562" s="647" t="s">
        <v>225</v>
      </c>
      <c r="K2562" s="417" t="s">
        <v>318</v>
      </c>
      <c r="L2562" s="824"/>
      <c r="M2562" s="825"/>
      <c r="N2562" s="792"/>
      <c r="O2562" s="829"/>
      <c r="P2562" s="832"/>
      <c r="Q2562" s="835"/>
      <c r="R2562" s="829"/>
      <c r="S2562" s="416" t="s">
        <v>179</v>
      </c>
      <c r="T2562" s="432" t="s">
        <v>292</v>
      </c>
      <c r="U2562" s="416" t="s">
        <v>177</v>
      </c>
      <c r="V2562" s="415">
        <f>V2561+V2563+V2564</f>
        <v>44223.999000000003</v>
      </c>
      <c r="W2562" s="416" t="s">
        <v>176</v>
      </c>
      <c r="X2562" s="428">
        <f>X2561</f>
        <v>169418.15</v>
      </c>
      <c r="Y2562" s="416" t="s">
        <v>175</v>
      </c>
      <c r="Z2562" s="426"/>
      <c r="AA2562" s="416" t="s">
        <v>175</v>
      </c>
      <c r="AB2562" s="426"/>
      <c r="AC2562" s="416" t="s">
        <v>175</v>
      </c>
      <c r="AD2562" s="426"/>
      <c r="AE2562" s="416" t="s">
        <v>175</v>
      </c>
      <c r="AF2562" s="426"/>
      <c r="AG2562" s="463" t="s">
        <v>175</v>
      </c>
      <c r="AH2562" s="462"/>
      <c r="AI2562" s="463" t="s">
        <v>174</v>
      </c>
      <c r="AJ2562" s="464">
        <f>9*5</f>
        <v>45</v>
      </c>
      <c r="AK2562" s="792"/>
      <c r="AL2562" s="792"/>
      <c r="AM2562" s="792"/>
      <c r="AN2562" s="792"/>
      <c r="AO2562" s="792"/>
      <c r="AP2562" s="792"/>
    </row>
    <row r="2563" spans="2:42" s="404" customFormat="1" ht="39" customHeight="1" x14ac:dyDescent="0.2">
      <c r="B2563" s="425" t="s">
        <v>163</v>
      </c>
      <c r="C2563" s="424" t="s">
        <v>309</v>
      </c>
      <c r="D2563" s="423" t="s">
        <v>161</v>
      </c>
      <c r="E2563" s="422" t="s">
        <v>50</v>
      </c>
      <c r="F2563" s="420">
        <v>43832</v>
      </c>
      <c r="G2563" s="420">
        <v>44196</v>
      </c>
      <c r="H2563" s="419">
        <v>2020</v>
      </c>
      <c r="I2563" s="418" t="s">
        <v>2051</v>
      </c>
      <c r="J2563" s="647" t="s">
        <v>225</v>
      </c>
      <c r="K2563" s="417" t="s">
        <v>318</v>
      </c>
      <c r="L2563" s="824"/>
      <c r="M2563" s="825"/>
      <c r="N2563" s="792"/>
      <c r="O2563" s="829"/>
      <c r="P2563" s="832"/>
      <c r="Q2563" s="835"/>
      <c r="R2563" s="829"/>
      <c r="S2563" s="416" t="s">
        <v>173</v>
      </c>
      <c r="T2563" s="429" t="s">
        <v>192</v>
      </c>
      <c r="U2563" s="416" t="s">
        <v>171</v>
      </c>
      <c r="V2563" s="427">
        <v>27</v>
      </c>
      <c r="W2563" s="416" t="s">
        <v>170</v>
      </c>
      <c r="X2563" s="428"/>
      <c r="Y2563" s="416" t="s">
        <v>169</v>
      </c>
      <c r="Z2563" s="426">
        <v>0.52</v>
      </c>
      <c r="AA2563" s="416" t="s">
        <v>169</v>
      </c>
      <c r="AB2563" s="426">
        <v>0.52</v>
      </c>
      <c r="AC2563" s="416" t="s">
        <v>169</v>
      </c>
      <c r="AD2563" s="426">
        <v>0.52</v>
      </c>
      <c r="AE2563" s="416" t="s">
        <v>169</v>
      </c>
      <c r="AF2563" s="426">
        <v>0.84599999999999997</v>
      </c>
      <c r="AG2563" s="463" t="s">
        <v>169</v>
      </c>
      <c r="AH2563" s="462">
        <v>1</v>
      </c>
      <c r="AI2563" s="781"/>
      <c r="AJ2563" s="782"/>
      <c r="AK2563" s="792"/>
      <c r="AL2563" s="792"/>
      <c r="AM2563" s="792"/>
      <c r="AN2563" s="792"/>
      <c r="AO2563" s="792"/>
      <c r="AP2563" s="792"/>
    </row>
    <row r="2564" spans="2:42" s="404" customFormat="1" ht="15" customHeight="1" x14ac:dyDescent="0.2">
      <c r="B2564" s="425" t="s">
        <v>163</v>
      </c>
      <c r="C2564" s="424" t="s">
        <v>309</v>
      </c>
      <c r="D2564" s="423" t="s">
        <v>161</v>
      </c>
      <c r="E2564" s="422" t="s">
        <v>50</v>
      </c>
      <c r="F2564" s="420">
        <v>43832</v>
      </c>
      <c r="G2564" s="420">
        <v>44196</v>
      </c>
      <c r="H2564" s="419">
        <v>2020</v>
      </c>
      <c r="I2564" s="418" t="s">
        <v>2051</v>
      </c>
      <c r="J2564" s="647" t="s">
        <v>225</v>
      </c>
      <c r="K2564" s="417" t="s">
        <v>318</v>
      </c>
      <c r="L2564" s="824"/>
      <c r="M2564" s="825"/>
      <c r="N2564" s="792"/>
      <c r="O2564" s="829"/>
      <c r="P2564" s="832"/>
      <c r="Q2564" s="835"/>
      <c r="R2564" s="829"/>
      <c r="S2564" s="416" t="s">
        <v>168</v>
      </c>
      <c r="T2564" s="427">
        <v>365</v>
      </c>
      <c r="U2564" s="416" t="s">
        <v>167</v>
      </c>
      <c r="V2564" s="427"/>
      <c r="W2564" s="816"/>
      <c r="X2564" s="817"/>
      <c r="Y2564" s="416" t="s">
        <v>166</v>
      </c>
      <c r="Z2564" s="426">
        <f>IF(Z2562="",Z2563-Z2561,Z2563-Z2562)</f>
        <v>0</v>
      </c>
      <c r="AA2564" s="416" t="s">
        <v>166</v>
      </c>
      <c r="AB2564" s="426">
        <f>IF(AB2562="",AB2563-AB2561,AB2563-AB2562)</f>
        <v>0</v>
      </c>
      <c r="AC2564" s="416" t="s">
        <v>166</v>
      </c>
      <c r="AD2564" s="426">
        <f>IF(AD2562="",AD2563-AD2561,AD2563-AD2562)</f>
        <v>0</v>
      </c>
      <c r="AE2564" s="416" t="s">
        <v>166</v>
      </c>
      <c r="AF2564" s="426">
        <f>IF(AF2562="",AF2563-AF2561,AF2563-AF2562)</f>
        <v>2.0000000000000018E-2</v>
      </c>
      <c r="AG2564" s="463" t="s">
        <v>166</v>
      </c>
      <c r="AH2564" s="462">
        <f>IF(AH2562="",AH2563-AH2561,AH2563-AH2562)</f>
        <v>0</v>
      </c>
      <c r="AI2564" s="781"/>
      <c r="AJ2564" s="782"/>
      <c r="AK2564" s="792"/>
      <c r="AL2564" s="792"/>
      <c r="AM2564" s="792"/>
      <c r="AN2564" s="792"/>
      <c r="AO2564" s="792"/>
      <c r="AP2564" s="792"/>
    </row>
    <row r="2565" spans="2:42" s="404" customFormat="1" ht="15" customHeight="1" x14ac:dyDescent="0.2">
      <c r="B2565" s="425" t="s">
        <v>163</v>
      </c>
      <c r="C2565" s="424" t="s">
        <v>309</v>
      </c>
      <c r="D2565" s="423" t="s">
        <v>161</v>
      </c>
      <c r="E2565" s="422" t="s">
        <v>50</v>
      </c>
      <c r="F2565" s="420">
        <v>43832</v>
      </c>
      <c r="G2565" s="420">
        <v>44196</v>
      </c>
      <c r="H2565" s="419">
        <v>2020</v>
      </c>
      <c r="I2565" s="418" t="s">
        <v>2051</v>
      </c>
      <c r="J2565" s="647" t="s">
        <v>225</v>
      </c>
      <c r="K2565" s="417" t="s">
        <v>318</v>
      </c>
      <c r="L2565" s="824"/>
      <c r="M2565" s="825"/>
      <c r="N2565" s="792"/>
      <c r="O2565" s="829"/>
      <c r="P2565" s="832"/>
      <c r="Q2565" s="835"/>
      <c r="R2565" s="829"/>
      <c r="S2565" s="416" t="s">
        <v>165</v>
      </c>
      <c r="T2565" s="415">
        <v>43832</v>
      </c>
      <c r="U2565" s="416" t="s">
        <v>164</v>
      </c>
      <c r="V2565" s="415">
        <v>44196</v>
      </c>
      <c r="W2565" s="816"/>
      <c r="X2565" s="817"/>
      <c r="Y2565" s="816"/>
      <c r="Z2565" s="817"/>
      <c r="AA2565" s="816"/>
      <c r="AB2565" s="817"/>
      <c r="AC2565" s="816"/>
      <c r="AD2565" s="817"/>
      <c r="AE2565" s="816"/>
      <c r="AF2565" s="817"/>
      <c r="AG2565" s="781"/>
      <c r="AH2565" s="782"/>
      <c r="AI2565" s="781"/>
      <c r="AJ2565" s="782"/>
      <c r="AK2565" s="792"/>
      <c r="AL2565" s="792"/>
      <c r="AM2565" s="792"/>
      <c r="AN2565" s="792"/>
      <c r="AO2565" s="792"/>
      <c r="AP2565" s="792"/>
    </row>
    <row r="2566" spans="2:42" s="404" customFormat="1" ht="15" customHeight="1" thickBot="1" x14ac:dyDescent="0.25">
      <c r="B2566" s="414" t="s">
        <v>163</v>
      </c>
      <c r="C2566" s="413" t="s">
        <v>309</v>
      </c>
      <c r="D2566" s="412" t="s">
        <v>161</v>
      </c>
      <c r="E2566" s="411" t="s">
        <v>50</v>
      </c>
      <c r="F2566" s="409">
        <v>43832</v>
      </c>
      <c r="G2566" s="409">
        <v>44196</v>
      </c>
      <c r="H2566" s="408">
        <v>2020</v>
      </c>
      <c r="I2566" s="407" t="s">
        <v>2051</v>
      </c>
      <c r="J2566" s="627" t="s">
        <v>225</v>
      </c>
      <c r="K2566" s="407" t="s">
        <v>318</v>
      </c>
      <c r="L2566" s="826"/>
      <c r="M2566" s="827"/>
      <c r="N2566" s="793"/>
      <c r="O2566" s="830"/>
      <c r="P2566" s="833"/>
      <c r="Q2566" s="836"/>
      <c r="R2566" s="830"/>
      <c r="S2566" s="406" t="s">
        <v>158</v>
      </c>
      <c r="T2566" s="451">
        <v>43832</v>
      </c>
      <c r="U2566" s="820"/>
      <c r="V2566" s="821"/>
      <c r="W2566" s="818"/>
      <c r="X2566" s="819"/>
      <c r="Y2566" s="818"/>
      <c r="Z2566" s="819"/>
      <c r="AA2566" s="818"/>
      <c r="AB2566" s="819"/>
      <c r="AC2566" s="818"/>
      <c r="AD2566" s="819"/>
      <c r="AE2566" s="818"/>
      <c r="AF2566" s="819"/>
      <c r="AG2566" s="783"/>
      <c r="AH2566" s="784"/>
      <c r="AI2566" s="783"/>
      <c r="AJ2566" s="784"/>
      <c r="AK2566" s="793"/>
      <c r="AL2566" s="793"/>
      <c r="AM2566" s="793"/>
      <c r="AN2566" s="793"/>
      <c r="AO2566" s="793"/>
      <c r="AP2566" s="793"/>
    </row>
    <row r="2567" spans="2:42" s="404" customFormat="1" ht="12.75" hidden="1" customHeight="1" thickTop="1" x14ac:dyDescent="0.2">
      <c r="B2567" s="445" t="s">
        <v>163</v>
      </c>
      <c r="C2567" s="444" t="s">
        <v>309</v>
      </c>
      <c r="D2567" s="443" t="s">
        <v>161</v>
      </c>
      <c r="E2567" s="442" t="s">
        <v>10</v>
      </c>
      <c r="F2567" s="440">
        <v>44067</v>
      </c>
      <c r="G2567" s="440"/>
      <c r="H2567" s="419">
        <v>2020</v>
      </c>
      <c r="I2567" s="418" t="s">
        <v>185</v>
      </c>
      <c r="J2567" s="647" t="s">
        <v>225</v>
      </c>
      <c r="K2567" s="439" t="s">
        <v>318</v>
      </c>
      <c r="L2567" s="822" t="s">
        <v>391</v>
      </c>
      <c r="M2567" s="823"/>
      <c r="N2567" s="791" t="s">
        <v>280</v>
      </c>
      <c r="O2567" s="828" t="s">
        <v>325</v>
      </c>
      <c r="P2567" s="831">
        <v>4.2699999999999996</v>
      </c>
      <c r="Q2567" s="834" t="s">
        <v>218</v>
      </c>
      <c r="R2567" s="828" t="s">
        <v>324</v>
      </c>
      <c r="S2567" s="434" t="s">
        <v>184</v>
      </c>
      <c r="T2567" s="712">
        <v>102630.37</v>
      </c>
      <c r="U2567" s="434" t="s">
        <v>183</v>
      </c>
      <c r="V2567" s="437"/>
      <c r="W2567" s="434" t="s">
        <v>182</v>
      </c>
      <c r="X2567" s="436">
        <f>T2567</f>
        <v>102630.37</v>
      </c>
      <c r="Y2567" s="434" t="s">
        <v>181</v>
      </c>
      <c r="Z2567" s="435"/>
      <c r="AA2567" s="434" t="s">
        <v>181</v>
      </c>
      <c r="AB2567" s="435"/>
      <c r="AC2567" s="434" t="s">
        <v>181</v>
      </c>
      <c r="AD2567" s="435"/>
      <c r="AE2567" s="434" t="s">
        <v>181</v>
      </c>
      <c r="AF2567" s="435"/>
      <c r="AG2567" s="466" t="s">
        <v>181</v>
      </c>
      <c r="AH2567" s="658">
        <v>0.42599999999999999</v>
      </c>
      <c r="AI2567" s="466" t="s">
        <v>180</v>
      </c>
      <c r="AJ2567" s="714">
        <v>5</v>
      </c>
      <c r="AK2567" s="791" t="s">
        <v>390</v>
      </c>
      <c r="AL2567" s="791" t="s">
        <v>390</v>
      </c>
      <c r="AM2567" s="791" t="s">
        <v>390</v>
      </c>
      <c r="AN2567" s="791" t="s">
        <v>390</v>
      </c>
      <c r="AO2567" s="791" t="s">
        <v>390</v>
      </c>
      <c r="AP2567" s="791" t="s">
        <v>322</v>
      </c>
    </row>
    <row r="2568" spans="2:42" s="404" customFormat="1" ht="15" hidden="1" customHeight="1" x14ac:dyDescent="0.2">
      <c r="B2568" s="425" t="s">
        <v>163</v>
      </c>
      <c r="C2568" s="424" t="s">
        <v>309</v>
      </c>
      <c r="D2568" s="423" t="s">
        <v>161</v>
      </c>
      <c r="E2568" s="422" t="s">
        <v>10</v>
      </c>
      <c r="F2568" s="420">
        <v>44067</v>
      </c>
      <c r="G2568" s="420"/>
      <c r="H2568" s="419">
        <v>2020</v>
      </c>
      <c r="I2568" s="418" t="s">
        <v>185</v>
      </c>
      <c r="J2568" s="647" t="s">
        <v>225</v>
      </c>
      <c r="K2568" s="417" t="s">
        <v>318</v>
      </c>
      <c r="L2568" s="824"/>
      <c r="M2568" s="825"/>
      <c r="N2568" s="792"/>
      <c r="O2568" s="829"/>
      <c r="P2568" s="832"/>
      <c r="Q2568" s="835"/>
      <c r="R2568" s="829"/>
      <c r="S2568" s="416" t="s">
        <v>179</v>
      </c>
      <c r="T2568" s="715" t="s">
        <v>321</v>
      </c>
      <c r="U2568" s="416" t="s">
        <v>177</v>
      </c>
      <c r="V2568" s="415"/>
      <c r="W2568" s="416" t="s">
        <v>176</v>
      </c>
      <c r="X2568" s="428">
        <f>X2567</f>
        <v>102630.37</v>
      </c>
      <c r="Y2568" s="416" t="s">
        <v>175</v>
      </c>
      <c r="Z2568" s="426"/>
      <c r="AA2568" s="416" t="s">
        <v>175</v>
      </c>
      <c r="AB2568" s="426"/>
      <c r="AC2568" s="416" t="s">
        <v>175</v>
      </c>
      <c r="AD2568" s="426"/>
      <c r="AE2568" s="416" t="s">
        <v>175</v>
      </c>
      <c r="AF2568" s="426"/>
      <c r="AG2568" s="463" t="s">
        <v>175</v>
      </c>
      <c r="AH2568" s="660"/>
      <c r="AI2568" s="463" t="s">
        <v>174</v>
      </c>
      <c r="AJ2568" s="716">
        <v>21</v>
      </c>
      <c r="AK2568" s="792"/>
      <c r="AL2568" s="792"/>
      <c r="AM2568" s="792"/>
      <c r="AN2568" s="792"/>
      <c r="AO2568" s="792"/>
      <c r="AP2568" s="792"/>
    </row>
    <row r="2569" spans="2:42" s="404" customFormat="1" ht="39" hidden="1" customHeight="1" x14ac:dyDescent="0.2">
      <c r="B2569" s="425" t="s">
        <v>163</v>
      </c>
      <c r="C2569" s="424" t="s">
        <v>309</v>
      </c>
      <c r="D2569" s="423" t="s">
        <v>161</v>
      </c>
      <c r="E2569" s="422" t="s">
        <v>10</v>
      </c>
      <c r="F2569" s="420">
        <v>44067</v>
      </c>
      <c r="G2569" s="420"/>
      <c r="H2569" s="419">
        <v>2020</v>
      </c>
      <c r="I2569" s="418" t="s">
        <v>185</v>
      </c>
      <c r="J2569" s="647" t="s">
        <v>225</v>
      </c>
      <c r="K2569" s="417" t="s">
        <v>318</v>
      </c>
      <c r="L2569" s="824"/>
      <c r="M2569" s="825"/>
      <c r="N2569" s="792"/>
      <c r="O2569" s="829"/>
      <c r="P2569" s="832"/>
      <c r="Q2569" s="835"/>
      <c r="R2569" s="829"/>
      <c r="S2569" s="416" t="s">
        <v>173</v>
      </c>
      <c r="T2569" s="717" t="s">
        <v>393</v>
      </c>
      <c r="U2569" s="416" t="s">
        <v>171</v>
      </c>
      <c r="V2569" s="427"/>
      <c r="W2569" s="416" t="s">
        <v>170</v>
      </c>
      <c r="X2569" s="428"/>
      <c r="Y2569" s="416" t="s">
        <v>169</v>
      </c>
      <c r="Z2569" s="426"/>
      <c r="AA2569" s="416" t="s">
        <v>169</v>
      </c>
      <c r="AB2569" s="426"/>
      <c r="AC2569" s="416" t="s">
        <v>169</v>
      </c>
      <c r="AD2569" s="426"/>
      <c r="AE2569" s="416" t="s">
        <v>169</v>
      </c>
      <c r="AF2569" s="426"/>
      <c r="AG2569" s="463" t="s">
        <v>169</v>
      </c>
      <c r="AH2569" s="660">
        <v>0.42309999999999998</v>
      </c>
      <c r="AI2569" s="781"/>
      <c r="AJ2569" s="782"/>
      <c r="AK2569" s="792"/>
      <c r="AL2569" s="792"/>
      <c r="AM2569" s="792"/>
      <c r="AN2569" s="792"/>
      <c r="AO2569" s="792"/>
      <c r="AP2569" s="792"/>
    </row>
    <row r="2570" spans="2:42" s="404" customFormat="1" ht="15" hidden="1" customHeight="1" x14ac:dyDescent="0.2">
      <c r="B2570" s="425" t="s">
        <v>163</v>
      </c>
      <c r="C2570" s="424" t="s">
        <v>309</v>
      </c>
      <c r="D2570" s="423" t="s">
        <v>161</v>
      </c>
      <c r="E2570" s="422" t="s">
        <v>10</v>
      </c>
      <c r="F2570" s="420">
        <v>44067</v>
      </c>
      <c r="G2570" s="420"/>
      <c r="H2570" s="419">
        <v>2020</v>
      </c>
      <c r="I2570" s="418" t="s">
        <v>185</v>
      </c>
      <c r="J2570" s="647" t="s">
        <v>225</v>
      </c>
      <c r="K2570" s="417" t="s">
        <v>318</v>
      </c>
      <c r="L2570" s="824"/>
      <c r="M2570" s="825"/>
      <c r="N2570" s="792"/>
      <c r="O2570" s="829"/>
      <c r="P2570" s="832"/>
      <c r="Q2570" s="835"/>
      <c r="R2570" s="829"/>
      <c r="S2570" s="416" t="s">
        <v>168</v>
      </c>
      <c r="T2570" s="684" t="s">
        <v>319</v>
      </c>
      <c r="U2570" s="416" t="s">
        <v>167</v>
      </c>
      <c r="V2570" s="427"/>
      <c r="W2570" s="816"/>
      <c r="X2570" s="817"/>
      <c r="Y2570" s="416" t="s">
        <v>166</v>
      </c>
      <c r="Z2570" s="426">
        <f>IF(Z2568="",Z2569-Z2567,Z2569-Z2568)</f>
        <v>0</v>
      </c>
      <c r="AA2570" s="416" t="s">
        <v>166</v>
      </c>
      <c r="AB2570" s="426">
        <f>IF(AB2568="",AB2569-AB2567,AB2569-AB2568)</f>
        <v>0</v>
      </c>
      <c r="AC2570" s="416" t="s">
        <v>166</v>
      </c>
      <c r="AD2570" s="426">
        <f>IF(AD2568="",AD2569-AD2567,AD2569-AD2568)</f>
        <v>0</v>
      </c>
      <c r="AE2570" s="416" t="s">
        <v>166</v>
      </c>
      <c r="AF2570" s="426">
        <f>IF(AF2568="",AF2569-AF2567,AF2569-AF2568)</f>
        <v>0</v>
      </c>
      <c r="AG2570" s="463" t="s">
        <v>166</v>
      </c>
      <c r="AH2570" s="660">
        <f>IF(AH2568="",AH2569-AH2567,AH2569-AH2568)</f>
        <v>-2.9000000000000137E-3</v>
      </c>
      <c r="AI2570" s="781"/>
      <c r="AJ2570" s="782"/>
      <c r="AK2570" s="792"/>
      <c r="AL2570" s="792"/>
      <c r="AM2570" s="792"/>
      <c r="AN2570" s="792"/>
      <c r="AO2570" s="792"/>
      <c r="AP2570" s="792"/>
    </row>
    <row r="2571" spans="2:42" s="404" customFormat="1" ht="15" hidden="1" customHeight="1" x14ac:dyDescent="0.2">
      <c r="B2571" s="425" t="s">
        <v>163</v>
      </c>
      <c r="C2571" s="424" t="s">
        <v>309</v>
      </c>
      <c r="D2571" s="423" t="s">
        <v>161</v>
      </c>
      <c r="E2571" s="422" t="s">
        <v>10</v>
      </c>
      <c r="F2571" s="420">
        <v>44067</v>
      </c>
      <c r="G2571" s="420"/>
      <c r="H2571" s="419">
        <v>2020</v>
      </c>
      <c r="I2571" s="418" t="s">
        <v>185</v>
      </c>
      <c r="J2571" s="647" t="s">
        <v>225</v>
      </c>
      <c r="K2571" s="417" t="s">
        <v>318</v>
      </c>
      <c r="L2571" s="824"/>
      <c r="M2571" s="825"/>
      <c r="N2571" s="792"/>
      <c r="O2571" s="829"/>
      <c r="P2571" s="832"/>
      <c r="Q2571" s="835"/>
      <c r="R2571" s="829"/>
      <c r="S2571" s="416" t="s">
        <v>165</v>
      </c>
      <c r="T2571" s="685"/>
      <c r="U2571" s="416" t="s">
        <v>164</v>
      </c>
      <c r="V2571" s="415"/>
      <c r="W2571" s="816"/>
      <c r="X2571" s="817"/>
      <c r="Y2571" s="816"/>
      <c r="Z2571" s="817"/>
      <c r="AA2571" s="816"/>
      <c r="AB2571" s="817"/>
      <c r="AC2571" s="816"/>
      <c r="AD2571" s="817"/>
      <c r="AE2571" s="816"/>
      <c r="AF2571" s="817"/>
      <c r="AG2571" s="781"/>
      <c r="AH2571" s="782"/>
      <c r="AI2571" s="781"/>
      <c r="AJ2571" s="782"/>
      <c r="AK2571" s="792"/>
      <c r="AL2571" s="792"/>
      <c r="AM2571" s="792"/>
      <c r="AN2571" s="792"/>
      <c r="AO2571" s="792"/>
      <c r="AP2571" s="792"/>
    </row>
    <row r="2572" spans="2:42" s="404" customFormat="1" ht="15" hidden="1" customHeight="1" thickBot="1" x14ac:dyDescent="0.25">
      <c r="B2572" s="414" t="s">
        <v>163</v>
      </c>
      <c r="C2572" s="413" t="s">
        <v>309</v>
      </c>
      <c r="D2572" s="412" t="s">
        <v>161</v>
      </c>
      <c r="E2572" s="411" t="s">
        <v>10</v>
      </c>
      <c r="F2572" s="409">
        <v>44067</v>
      </c>
      <c r="G2572" s="409"/>
      <c r="H2572" s="408">
        <v>2020</v>
      </c>
      <c r="I2572" s="407" t="s">
        <v>185</v>
      </c>
      <c r="J2572" s="627" t="s">
        <v>225</v>
      </c>
      <c r="K2572" s="407" t="s">
        <v>318</v>
      </c>
      <c r="L2572" s="826"/>
      <c r="M2572" s="827"/>
      <c r="N2572" s="793"/>
      <c r="O2572" s="830"/>
      <c r="P2572" s="833"/>
      <c r="Q2572" s="836"/>
      <c r="R2572" s="830"/>
      <c r="S2572" s="406" t="s">
        <v>158</v>
      </c>
      <c r="T2572" s="718">
        <v>44067</v>
      </c>
      <c r="U2572" s="820"/>
      <c r="V2572" s="821"/>
      <c r="W2572" s="818"/>
      <c r="X2572" s="819"/>
      <c r="Y2572" s="818"/>
      <c r="Z2572" s="819"/>
      <c r="AA2572" s="818"/>
      <c r="AB2572" s="819"/>
      <c r="AC2572" s="818"/>
      <c r="AD2572" s="819"/>
      <c r="AE2572" s="818"/>
      <c r="AF2572" s="819"/>
      <c r="AG2572" s="783"/>
      <c r="AH2572" s="784"/>
      <c r="AI2572" s="783"/>
      <c r="AJ2572" s="784"/>
      <c r="AK2572" s="793"/>
      <c r="AL2572" s="793"/>
      <c r="AM2572" s="793"/>
      <c r="AN2572" s="793"/>
      <c r="AO2572" s="793"/>
      <c r="AP2572" s="793"/>
    </row>
    <row r="2573" spans="2:42" s="404" customFormat="1" ht="12.75" customHeight="1" thickTop="1" x14ac:dyDescent="0.2">
      <c r="B2573" s="445" t="s">
        <v>163</v>
      </c>
      <c r="C2573" s="444" t="s">
        <v>309</v>
      </c>
      <c r="D2573" s="443" t="s">
        <v>161</v>
      </c>
      <c r="E2573" s="442" t="s">
        <v>50</v>
      </c>
      <c r="F2573" s="440">
        <v>43832</v>
      </c>
      <c r="G2573" s="440">
        <v>44196</v>
      </c>
      <c r="H2573" s="419">
        <v>2020</v>
      </c>
      <c r="I2573" s="418" t="s">
        <v>2051</v>
      </c>
      <c r="J2573" s="647" t="s">
        <v>225</v>
      </c>
      <c r="K2573" s="439" t="s">
        <v>318</v>
      </c>
      <c r="L2573" s="822" t="s">
        <v>389</v>
      </c>
      <c r="M2573" s="823"/>
      <c r="N2573" s="791" t="s">
        <v>280</v>
      </c>
      <c r="O2573" s="828" t="s">
        <v>325</v>
      </c>
      <c r="P2573" s="831">
        <v>4.4000000000000004</v>
      </c>
      <c r="Q2573" s="834" t="s">
        <v>218</v>
      </c>
      <c r="R2573" s="828" t="s">
        <v>200</v>
      </c>
      <c r="S2573" s="434" t="s">
        <v>184</v>
      </c>
      <c r="T2573" s="438">
        <v>222375.04000000001</v>
      </c>
      <c r="U2573" s="434" t="s">
        <v>183</v>
      </c>
      <c r="V2573" s="437">
        <f>T2578+T2576-0.001</f>
        <v>44196.999000000003</v>
      </c>
      <c r="W2573" s="434" t="s">
        <v>182</v>
      </c>
      <c r="X2573" s="436">
        <f>T2573</f>
        <v>222375.04000000001</v>
      </c>
      <c r="Y2573" s="434" t="s">
        <v>181</v>
      </c>
      <c r="Z2573" s="435">
        <v>0.5</v>
      </c>
      <c r="AA2573" s="434" t="s">
        <v>181</v>
      </c>
      <c r="AB2573" s="435">
        <v>0.5</v>
      </c>
      <c r="AC2573" s="434" t="s">
        <v>181</v>
      </c>
      <c r="AD2573" s="435">
        <v>0.5</v>
      </c>
      <c r="AE2573" s="434" t="s">
        <v>181</v>
      </c>
      <c r="AF2573" s="435">
        <v>0.86599999999999999</v>
      </c>
      <c r="AG2573" s="466" t="s">
        <v>181</v>
      </c>
      <c r="AH2573" s="467">
        <v>1</v>
      </c>
      <c r="AI2573" s="466" t="s">
        <v>180</v>
      </c>
      <c r="AJ2573" s="465">
        <v>3</v>
      </c>
      <c r="AK2573" s="791" t="s">
        <v>322</v>
      </c>
      <c r="AL2573" s="791" t="s">
        <v>322</v>
      </c>
      <c r="AM2573" s="791" t="s">
        <v>322</v>
      </c>
      <c r="AN2573" s="791" t="s">
        <v>322</v>
      </c>
      <c r="AO2573" s="791" t="s">
        <v>322</v>
      </c>
      <c r="AP2573" s="791" t="s">
        <v>2143</v>
      </c>
    </row>
    <row r="2574" spans="2:42" s="404" customFormat="1" ht="15" customHeight="1" x14ac:dyDescent="0.2">
      <c r="B2574" s="425" t="s">
        <v>163</v>
      </c>
      <c r="C2574" s="424" t="s">
        <v>309</v>
      </c>
      <c r="D2574" s="423" t="s">
        <v>161</v>
      </c>
      <c r="E2574" s="422" t="s">
        <v>50</v>
      </c>
      <c r="F2574" s="420">
        <v>43832</v>
      </c>
      <c r="G2574" s="420">
        <v>44196</v>
      </c>
      <c r="H2574" s="419">
        <v>2020</v>
      </c>
      <c r="I2574" s="418" t="s">
        <v>2051</v>
      </c>
      <c r="J2574" s="647" t="s">
        <v>225</v>
      </c>
      <c r="K2574" s="417" t="s">
        <v>318</v>
      </c>
      <c r="L2574" s="824"/>
      <c r="M2574" s="825"/>
      <c r="N2574" s="792"/>
      <c r="O2574" s="829"/>
      <c r="P2574" s="832"/>
      <c r="Q2574" s="835"/>
      <c r="R2574" s="829"/>
      <c r="S2574" s="416" t="s">
        <v>179</v>
      </c>
      <c r="T2574" s="432" t="s">
        <v>292</v>
      </c>
      <c r="U2574" s="416" t="s">
        <v>177</v>
      </c>
      <c r="V2574" s="415">
        <f>V2573+V2575+V2576</f>
        <v>44223.999000000003</v>
      </c>
      <c r="W2574" s="416" t="s">
        <v>176</v>
      </c>
      <c r="X2574" s="428">
        <f>X2573</f>
        <v>222375.04000000001</v>
      </c>
      <c r="Y2574" s="416" t="s">
        <v>175</v>
      </c>
      <c r="Z2574" s="426"/>
      <c r="AA2574" s="416" t="s">
        <v>175</v>
      </c>
      <c r="AB2574" s="426"/>
      <c r="AC2574" s="416" t="s">
        <v>175</v>
      </c>
      <c r="AD2574" s="426"/>
      <c r="AE2574" s="416" t="s">
        <v>175</v>
      </c>
      <c r="AF2574" s="426"/>
      <c r="AG2574" s="463" t="s">
        <v>175</v>
      </c>
      <c r="AH2574" s="462"/>
      <c r="AI2574" s="463" t="s">
        <v>174</v>
      </c>
      <c r="AJ2574" s="464">
        <f>3*10</f>
        <v>30</v>
      </c>
      <c r="AK2574" s="792"/>
      <c r="AL2574" s="792"/>
      <c r="AM2574" s="792"/>
      <c r="AN2574" s="792"/>
      <c r="AO2574" s="792"/>
      <c r="AP2574" s="792"/>
    </row>
    <row r="2575" spans="2:42" s="404" customFormat="1" ht="13.5" customHeight="1" x14ac:dyDescent="0.2">
      <c r="B2575" s="425" t="s">
        <v>163</v>
      </c>
      <c r="C2575" s="424" t="s">
        <v>309</v>
      </c>
      <c r="D2575" s="423" t="s">
        <v>161</v>
      </c>
      <c r="E2575" s="422" t="s">
        <v>50</v>
      </c>
      <c r="F2575" s="420">
        <v>43832</v>
      </c>
      <c r="G2575" s="420">
        <v>44196</v>
      </c>
      <c r="H2575" s="419">
        <v>2020</v>
      </c>
      <c r="I2575" s="418" t="s">
        <v>2051</v>
      </c>
      <c r="J2575" s="647" t="s">
        <v>225</v>
      </c>
      <c r="K2575" s="417" t="s">
        <v>318</v>
      </c>
      <c r="L2575" s="824"/>
      <c r="M2575" s="825"/>
      <c r="N2575" s="792"/>
      <c r="O2575" s="829"/>
      <c r="P2575" s="832"/>
      <c r="Q2575" s="835"/>
      <c r="R2575" s="829"/>
      <c r="S2575" s="416" t="s">
        <v>173</v>
      </c>
      <c r="T2575" s="429" t="s">
        <v>192</v>
      </c>
      <c r="U2575" s="416" t="s">
        <v>171</v>
      </c>
      <c r="V2575" s="427">
        <v>27</v>
      </c>
      <c r="W2575" s="416" t="s">
        <v>170</v>
      </c>
      <c r="X2575" s="428"/>
      <c r="Y2575" s="416" t="s">
        <v>169</v>
      </c>
      <c r="Z2575" s="426">
        <v>0.51</v>
      </c>
      <c r="AA2575" s="416" t="s">
        <v>169</v>
      </c>
      <c r="AB2575" s="426">
        <v>0.51</v>
      </c>
      <c r="AC2575" s="416" t="s">
        <v>169</v>
      </c>
      <c r="AD2575" s="426">
        <v>0.51</v>
      </c>
      <c r="AE2575" s="416" t="s">
        <v>169</v>
      </c>
      <c r="AF2575" s="426">
        <v>0.85399999999999998</v>
      </c>
      <c r="AG2575" s="463" t="s">
        <v>169</v>
      </c>
      <c r="AH2575" s="462">
        <v>1</v>
      </c>
      <c r="AI2575" s="781"/>
      <c r="AJ2575" s="782"/>
      <c r="AK2575" s="792"/>
      <c r="AL2575" s="792"/>
      <c r="AM2575" s="792"/>
      <c r="AN2575" s="792"/>
      <c r="AO2575" s="792"/>
      <c r="AP2575" s="792"/>
    </row>
    <row r="2576" spans="2:42" s="404" customFormat="1" ht="15" customHeight="1" x14ac:dyDescent="0.2">
      <c r="B2576" s="425" t="s">
        <v>163</v>
      </c>
      <c r="C2576" s="424" t="s">
        <v>309</v>
      </c>
      <c r="D2576" s="423" t="s">
        <v>161</v>
      </c>
      <c r="E2576" s="422" t="s">
        <v>50</v>
      </c>
      <c r="F2576" s="420">
        <v>43832</v>
      </c>
      <c r="G2576" s="420">
        <v>44196</v>
      </c>
      <c r="H2576" s="419">
        <v>2020</v>
      </c>
      <c r="I2576" s="418" t="s">
        <v>2051</v>
      </c>
      <c r="J2576" s="647" t="s">
        <v>225</v>
      </c>
      <c r="K2576" s="417" t="s">
        <v>318</v>
      </c>
      <c r="L2576" s="824"/>
      <c r="M2576" s="825"/>
      <c r="N2576" s="792"/>
      <c r="O2576" s="829"/>
      <c r="P2576" s="832"/>
      <c r="Q2576" s="835"/>
      <c r="R2576" s="829"/>
      <c r="S2576" s="416" t="s">
        <v>168</v>
      </c>
      <c r="T2576" s="427">
        <v>365</v>
      </c>
      <c r="U2576" s="416" t="s">
        <v>167</v>
      </c>
      <c r="V2576" s="427"/>
      <c r="W2576" s="816"/>
      <c r="X2576" s="817"/>
      <c r="Y2576" s="416" t="s">
        <v>166</v>
      </c>
      <c r="Z2576" s="426">
        <f>IF(Z2574="",Z2575-Z2573,Z2575-Z2574)</f>
        <v>1.0000000000000009E-2</v>
      </c>
      <c r="AA2576" s="416" t="s">
        <v>166</v>
      </c>
      <c r="AB2576" s="426">
        <f>IF(AB2574="",AB2575-AB2573,AB2575-AB2574)</f>
        <v>1.0000000000000009E-2</v>
      </c>
      <c r="AC2576" s="416" t="s">
        <v>166</v>
      </c>
      <c r="AD2576" s="426">
        <f>IF(AD2574="",AD2575-AD2573,AD2575-AD2574)</f>
        <v>1.0000000000000009E-2</v>
      </c>
      <c r="AE2576" s="416" t="s">
        <v>166</v>
      </c>
      <c r="AF2576" s="426">
        <f>IF(AF2574="",AF2575-AF2573,AF2575-AF2574)</f>
        <v>-1.2000000000000011E-2</v>
      </c>
      <c r="AG2576" s="463" t="s">
        <v>166</v>
      </c>
      <c r="AH2576" s="462">
        <f>IF(AH2574="",AH2575-AH2573,AH2575-AH2574)</f>
        <v>0</v>
      </c>
      <c r="AI2576" s="781"/>
      <c r="AJ2576" s="782"/>
      <c r="AK2576" s="792"/>
      <c r="AL2576" s="792"/>
      <c r="AM2576" s="792"/>
      <c r="AN2576" s="792"/>
      <c r="AO2576" s="792"/>
      <c r="AP2576" s="792"/>
    </row>
    <row r="2577" spans="2:42" s="404" customFormat="1" ht="15" customHeight="1" x14ac:dyDescent="0.2">
      <c r="B2577" s="425" t="s">
        <v>163</v>
      </c>
      <c r="C2577" s="424" t="s">
        <v>309</v>
      </c>
      <c r="D2577" s="423" t="s">
        <v>161</v>
      </c>
      <c r="E2577" s="422" t="s">
        <v>50</v>
      </c>
      <c r="F2577" s="420">
        <v>43832</v>
      </c>
      <c r="G2577" s="420">
        <v>44196</v>
      </c>
      <c r="H2577" s="419">
        <v>2020</v>
      </c>
      <c r="I2577" s="418" t="s">
        <v>2051</v>
      </c>
      <c r="J2577" s="647" t="s">
        <v>225</v>
      </c>
      <c r="K2577" s="417" t="s">
        <v>318</v>
      </c>
      <c r="L2577" s="824"/>
      <c r="M2577" s="825"/>
      <c r="N2577" s="792"/>
      <c r="O2577" s="829"/>
      <c r="P2577" s="832"/>
      <c r="Q2577" s="835"/>
      <c r="R2577" s="829"/>
      <c r="S2577" s="416" t="s">
        <v>165</v>
      </c>
      <c r="T2577" s="415">
        <v>43832</v>
      </c>
      <c r="U2577" s="416" t="s">
        <v>164</v>
      </c>
      <c r="V2577" s="415">
        <v>44196</v>
      </c>
      <c r="W2577" s="816"/>
      <c r="X2577" s="817"/>
      <c r="Y2577" s="816"/>
      <c r="Z2577" s="817"/>
      <c r="AA2577" s="816"/>
      <c r="AB2577" s="817"/>
      <c r="AC2577" s="816"/>
      <c r="AD2577" s="817"/>
      <c r="AE2577" s="816"/>
      <c r="AF2577" s="817"/>
      <c r="AG2577" s="781"/>
      <c r="AH2577" s="782"/>
      <c r="AI2577" s="781"/>
      <c r="AJ2577" s="782"/>
      <c r="AK2577" s="792"/>
      <c r="AL2577" s="792"/>
      <c r="AM2577" s="792"/>
      <c r="AN2577" s="792"/>
      <c r="AO2577" s="792"/>
      <c r="AP2577" s="792"/>
    </row>
    <row r="2578" spans="2:42" s="404" customFormat="1" ht="15" customHeight="1" thickBot="1" x14ac:dyDescent="0.25">
      <c r="B2578" s="414" t="s">
        <v>163</v>
      </c>
      <c r="C2578" s="413" t="s">
        <v>309</v>
      </c>
      <c r="D2578" s="412" t="s">
        <v>161</v>
      </c>
      <c r="E2578" s="411" t="s">
        <v>50</v>
      </c>
      <c r="F2578" s="409">
        <v>43832</v>
      </c>
      <c r="G2578" s="409">
        <v>44196</v>
      </c>
      <c r="H2578" s="408">
        <v>2020</v>
      </c>
      <c r="I2578" s="407" t="s">
        <v>2051</v>
      </c>
      <c r="J2578" s="627" t="s">
        <v>225</v>
      </c>
      <c r="K2578" s="407" t="s">
        <v>318</v>
      </c>
      <c r="L2578" s="826"/>
      <c r="M2578" s="827"/>
      <c r="N2578" s="793"/>
      <c r="O2578" s="830"/>
      <c r="P2578" s="833"/>
      <c r="Q2578" s="836"/>
      <c r="R2578" s="830"/>
      <c r="S2578" s="406" t="s">
        <v>158</v>
      </c>
      <c r="T2578" s="451">
        <v>43832</v>
      </c>
      <c r="U2578" s="820"/>
      <c r="V2578" s="821"/>
      <c r="W2578" s="818"/>
      <c r="X2578" s="819"/>
      <c r="Y2578" s="818"/>
      <c r="Z2578" s="819"/>
      <c r="AA2578" s="818"/>
      <c r="AB2578" s="819"/>
      <c r="AC2578" s="818"/>
      <c r="AD2578" s="819"/>
      <c r="AE2578" s="818"/>
      <c r="AF2578" s="819"/>
      <c r="AG2578" s="783"/>
      <c r="AH2578" s="784"/>
      <c r="AI2578" s="783"/>
      <c r="AJ2578" s="784"/>
      <c r="AK2578" s="793"/>
      <c r="AL2578" s="793"/>
      <c r="AM2578" s="793"/>
      <c r="AN2578" s="793"/>
      <c r="AO2578" s="793"/>
      <c r="AP2578" s="793"/>
    </row>
    <row r="2579" spans="2:42" s="404" customFormat="1" ht="12.75" customHeight="1" thickTop="1" x14ac:dyDescent="0.2">
      <c r="B2579" s="445" t="s">
        <v>163</v>
      </c>
      <c r="C2579" s="444" t="s">
        <v>309</v>
      </c>
      <c r="D2579" s="443" t="s">
        <v>161</v>
      </c>
      <c r="E2579" s="442" t="s">
        <v>50</v>
      </c>
      <c r="F2579" s="440">
        <v>43964</v>
      </c>
      <c r="G2579" s="440">
        <v>44148</v>
      </c>
      <c r="H2579" s="419">
        <v>2020</v>
      </c>
      <c r="I2579" s="418" t="s">
        <v>185</v>
      </c>
      <c r="J2579" s="647" t="s">
        <v>225</v>
      </c>
      <c r="K2579" s="439" t="s">
        <v>318</v>
      </c>
      <c r="L2579" s="822" t="s">
        <v>389</v>
      </c>
      <c r="M2579" s="823"/>
      <c r="N2579" s="791" t="s">
        <v>280</v>
      </c>
      <c r="O2579" s="828" t="s">
        <v>325</v>
      </c>
      <c r="P2579" s="831">
        <v>4.4000000000000004</v>
      </c>
      <c r="Q2579" s="834" t="s">
        <v>218</v>
      </c>
      <c r="R2579" s="828" t="s">
        <v>324</v>
      </c>
      <c r="S2579" s="434" t="s">
        <v>184</v>
      </c>
      <c r="T2579" s="438">
        <v>57955.99</v>
      </c>
      <c r="U2579" s="434" t="s">
        <v>183</v>
      </c>
      <c r="V2579" s="437">
        <f>T2584+T2582-0.001</f>
        <v>44148.999000000003</v>
      </c>
      <c r="W2579" s="434" t="s">
        <v>182</v>
      </c>
      <c r="X2579" s="436">
        <f>T2579</f>
        <v>57955.99</v>
      </c>
      <c r="Y2579" s="434" t="s">
        <v>181</v>
      </c>
      <c r="Z2579" s="435">
        <v>0.05</v>
      </c>
      <c r="AA2579" s="434" t="s">
        <v>181</v>
      </c>
      <c r="AB2579" s="435">
        <v>0.05</v>
      </c>
      <c r="AC2579" s="434" t="s">
        <v>181</v>
      </c>
      <c r="AD2579" s="435">
        <v>0.05</v>
      </c>
      <c r="AE2579" s="434" t="s">
        <v>181</v>
      </c>
      <c r="AF2579" s="435">
        <v>0.5</v>
      </c>
      <c r="AG2579" s="466" t="s">
        <v>181</v>
      </c>
      <c r="AH2579" s="467">
        <v>1</v>
      </c>
      <c r="AI2579" s="466" t="s">
        <v>180</v>
      </c>
      <c r="AJ2579" s="465">
        <v>4</v>
      </c>
      <c r="AK2579" s="791" t="s">
        <v>322</v>
      </c>
      <c r="AL2579" s="791" t="s">
        <v>322</v>
      </c>
      <c r="AM2579" s="791" t="s">
        <v>322</v>
      </c>
      <c r="AN2579" s="791" t="s">
        <v>322</v>
      </c>
      <c r="AO2579" s="791" t="s">
        <v>322</v>
      </c>
      <c r="AP2579" s="791" t="s">
        <v>2143</v>
      </c>
    </row>
    <row r="2580" spans="2:42" s="404" customFormat="1" ht="15" customHeight="1" x14ac:dyDescent="0.2">
      <c r="B2580" s="425" t="s">
        <v>163</v>
      </c>
      <c r="C2580" s="424" t="s">
        <v>309</v>
      </c>
      <c r="D2580" s="423" t="s">
        <v>161</v>
      </c>
      <c r="E2580" s="422" t="s">
        <v>50</v>
      </c>
      <c r="F2580" s="420">
        <v>43964</v>
      </c>
      <c r="G2580" s="420">
        <v>44148</v>
      </c>
      <c r="H2580" s="419">
        <v>2020</v>
      </c>
      <c r="I2580" s="418" t="s">
        <v>185</v>
      </c>
      <c r="J2580" s="647" t="s">
        <v>225</v>
      </c>
      <c r="K2580" s="417" t="s">
        <v>318</v>
      </c>
      <c r="L2580" s="824"/>
      <c r="M2580" s="825"/>
      <c r="N2580" s="792"/>
      <c r="O2580" s="829"/>
      <c r="P2580" s="832"/>
      <c r="Q2580" s="835"/>
      <c r="R2580" s="829"/>
      <c r="S2580" s="416" t="s">
        <v>179</v>
      </c>
      <c r="T2580" s="432" t="s">
        <v>321</v>
      </c>
      <c r="U2580" s="416" t="s">
        <v>177</v>
      </c>
      <c r="V2580" s="415"/>
      <c r="W2580" s="416" t="s">
        <v>176</v>
      </c>
      <c r="X2580" s="428">
        <f>X2579</f>
        <v>57955.99</v>
      </c>
      <c r="Y2580" s="416" t="s">
        <v>175</v>
      </c>
      <c r="Z2580" s="426"/>
      <c r="AA2580" s="416" t="s">
        <v>175</v>
      </c>
      <c r="AB2580" s="426"/>
      <c r="AC2580" s="416" t="s">
        <v>175</v>
      </c>
      <c r="AD2580" s="426"/>
      <c r="AE2580" s="416" t="s">
        <v>175</v>
      </c>
      <c r="AF2580" s="426"/>
      <c r="AG2580" s="463" t="s">
        <v>175</v>
      </c>
      <c r="AH2580" s="462"/>
      <c r="AI2580" s="463" t="s">
        <v>174</v>
      </c>
      <c r="AJ2580" s="464">
        <v>12</v>
      </c>
      <c r="AK2580" s="792"/>
      <c r="AL2580" s="792"/>
      <c r="AM2580" s="792"/>
      <c r="AN2580" s="792"/>
      <c r="AO2580" s="792"/>
      <c r="AP2580" s="792"/>
    </row>
    <row r="2581" spans="2:42" s="404" customFormat="1" ht="39" customHeight="1" x14ac:dyDescent="0.2">
      <c r="B2581" s="425" t="s">
        <v>163</v>
      </c>
      <c r="C2581" s="424" t="s">
        <v>309</v>
      </c>
      <c r="D2581" s="423" t="s">
        <v>161</v>
      </c>
      <c r="E2581" s="422" t="s">
        <v>50</v>
      </c>
      <c r="F2581" s="420">
        <v>43964</v>
      </c>
      <c r="G2581" s="420">
        <v>44148</v>
      </c>
      <c r="H2581" s="419">
        <v>2020</v>
      </c>
      <c r="I2581" s="418" t="s">
        <v>185</v>
      </c>
      <c r="J2581" s="647" t="s">
        <v>225</v>
      </c>
      <c r="K2581" s="417" t="s">
        <v>318</v>
      </c>
      <c r="L2581" s="824"/>
      <c r="M2581" s="825"/>
      <c r="N2581" s="792"/>
      <c r="O2581" s="829"/>
      <c r="P2581" s="832"/>
      <c r="Q2581" s="835"/>
      <c r="R2581" s="829"/>
      <c r="S2581" s="416" t="s">
        <v>173</v>
      </c>
      <c r="T2581" s="429" t="s">
        <v>375</v>
      </c>
      <c r="U2581" s="416" t="s">
        <v>171</v>
      </c>
      <c r="V2581" s="427"/>
      <c r="W2581" s="416" t="s">
        <v>170</v>
      </c>
      <c r="X2581" s="428"/>
      <c r="Y2581" s="416" t="s">
        <v>169</v>
      </c>
      <c r="Z2581" s="426">
        <v>0.05</v>
      </c>
      <c r="AA2581" s="416" t="s">
        <v>169</v>
      </c>
      <c r="AB2581" s="426">
        <v>0.05</v>
      </c>
      <c r="AC2581" s="416" t="s">
        <v>169</v>
      </c>
      <c r="AD2581" s="426">
        <v>0.05</v>
      </c>
      <c r="AE2581" s="416" t="s">
        <v>169</v>
      </c>
      <c r="AF2581" s="426">
        <v>0.5</v>
      </c>
      <c r="AG2581" s="463" t="s">
        <v>169</v>
      </c>
      <c r="AH2581" s="462">
        <v>1</v>
      </c>
      <c r="AI2581" s="781"/>
      <c r="AJ2581" s="782"/>
      <c r="AK2581" s="792"/>
      <c r="AL2581" s="792"/>
      <c r="AM2581" s="792"/>
      <c r="AN2581" s="792"/>
      <c r="AO2581" s="792"/>
      <c r="AP2581" s="792"/>
    </row>
    <row r="2582" spans="2:42" s="404" customFormat="1" ht="15" customHeight="1" x14ac:dyDescent="0.2">
      <c r="B2582" s="425" t="s">
        <v>163</v>
      </c>
      <c r="C2582" s="424" t="s">
        <v>309</v>
      </c>
      <c r="D2582" s="423" t="s">
        <v>161</v>
      </c>
      <c r="E2582" s="422" t="s">
        <v>50</v>
      </c>
      <c r="F2582" s="420">
        <v>43964</v>
      </c>
      <c r="G2582" s="420">
        <v>44148</v>
      </c>
      <c r="H2582" s="419">
        <v>2020</v>
      </c>
      <c r="I2582" s="418" t="s">
        <v>185</v>
      </c>
      <c r="J2582" s="647" t="s">
        <v>225</v>
      </c>
      <c r="K2582" s="417" t="s">
        <v>318</v>
      </c>
      <c r="L2582" s="824"/>
      <c r="M2582" s="825"/>
      <c r="N2582" s="792"/>
      <c r="O2582" s="829"/>
      <c r="P2582" s="832"/>
      <c r="Q2582" s="835"/>
      <c r="R2582" s="829"/>
      <c r="S2582" s="416" t="s">
        <v>168</v>
      </c>
      <c r="T2582" s="427">
        <v>185</v>
      </c>
      <c r="U2582" s="416" t="s">
        <v>167</v>
      </c>
      <c r="V2582" s="427"/>
      <c r="W2582" s="816"/>
      <c r="X2582" s="817"/>
      <c r="Y2582" s="416" t="s">
        <v>166</v>
      </c>
      <c r="Z2582" s="426">
        <f>IF(Z2580="",Z2581-Z2579,Z2581-Z2580)</f>
        <v>0</v>
      </c>
      <c r="AA2582" s="416" t="s">
        <v>166</v>
      </c>
      <c r="AB2582" s="426">
        <f>IF(AB2580="",AB2581-AB2579,AB2581-AB2580)</f>
        <v>0</v>
      </c>
      <c r="AC2582" s="416" t="s">
        <v>166</v>
      </c>
      <c r="AD2582" s="426">
        <f>IF(AD2580="",AD2581-AD2579,AD2581-AD2580)</f>
        <v>0</v>
      </c>
      <c r="AE2582" s="416" t="s">
        <v>166</v>
      </c>
      <c r="AF2582" s="426">
        <f>IF(AF2580="",AF2581-AF2579,AF2581-AF2580)</f>
        <v>0</v>
      </c>
      <c r="AG2582" s="463" t="s">
        <v>166</v>
      </c>
      <c r="AH2582" s="462">
        <f>IF(AH2580="",AH2581-AH2579,AH2581-AH2580)</f>
        <v>0</v>
      </c>
      <c r="AI2582" s="781"/>
      <c r="AJ2582" s="782"/>
      <c r="AK2582" s="792"/>
      <c r="AL2582" s="792"/>
      <c r="AM2582" s="792"/>
      <c r="AN2582" s="792"/>
      <c r="AO2582" s="792"/>
      <c r="AP2582" s="792"/>
    </row>
    <row r="2583" spans="2:42" s="404" customFormat="1" ht="15" customHeight="1" x14ac:dyDescent="0.2">
      <c r="B2583" s="425" t="s">
        <v>163</v>
      </c>
      <c r="C2583" s="424" t="s">
        <v>309</v>
      </c>
      <c r="D2583" s="423" t="s">
        <v>161</v>
      </c>
      <c r="E2583" s="422" t="s">
        <v>50</v>
      </c>
      <c r="F2583" s="420">
        <v>43964</v>
      </c>
      <c r="G2583" s="420">
        <v>44148</v>
      </c>
      <c r="H2583" s="419">
        <v>2020</v>
      </c>
      <c r="I2583" s="418" t="s">
        <v>185</v>
      </c>
      <c r="J2583" s="647" t="s">
        <v>225</v>
      </c>
      <c r="K2583" s="417" t="s">
        <v>318</v>
      </c>
      <c r="L2583" s="824"/>
      <c r="M2583" s="825"/>
      <c r="N2583" s="792"/>
      <c r="O2583" s="829"/>
      <c r="P2583" s="832"/>
      <c r="Q2583" s="835"/>
      <c r="R2583" s="829"/>
      <c r="S2583" s="416" t="s">
        <v>165</v>
      </c>
      <c r="T2583" s="415">
        <v>43832</v>
      </c>
      <c r="U2583" s="416" t="s">
        <v>164</v>
      </c>
      <c r="V2583" s="415">
        <v>44148</v>
      </c>
      <c r="W2583" s="816"/>
      <c r="X2583" s="817"/>
      <c r="Y2583" s="816"/>
      <c r="Z2583" s="817"/>
      <c r="AA2583" s="816"/>
      <c r="AB2583" s="817"/>
      <c r="AC2583" s="816"/>
      <c r="AD2583" s="817"/>
      <c r="AE2583" s="816"/>
      <c r="AF2583" s="817"/>
      <c r="AG2583" s="781"/>
      <c r="AH2583" s="782"/>
      <c r="AI2583" s="781"/>
      <c r="AJ2583" s="782"/>
      <c r="AK2583" s="792"/>
      <c r="AL2583" s="792"/>
      <c r="AM2583" s="792"/>
      <c r="AN2583" s="792"/>
      <c r="AO2583" s="792"/>
      <c r="AP2583" s="792"/>
    </row>
    <row r="2584" spans="2:42" s="404" customFormat="1" ht="15" customHeight="1" thickBot="1" x14ac:dyDescent="0.25">
      <c r="B2584" s="414" t="s">
        <v>163</v>
      </c>
      <c r="C2584" s="413" t="s">
        <v>309</v>
      </c>
      <c r="D2584" s="412" t="s">
        <v>161</v>
      </c>
      <c r="E2584" s="411" t="s">
        <v>50</v>
      </c>
      <c r="F2584" s="409">
        <v>43964</v>
      </c>
      <c r="G2584" s="409">
        <v>44148</v>
      </c>
      <c r="H2584" s="408">
        <v>2020</v>
      </c>
      <c r="I2584" s="407" t="s">
        <v>185</v>
      </c>
      <c r="J2584" s="627" t="s">
        <v>225</v>
      </c>
      <c r="K2584" s="407" t="s">
        <v>318</v>
      </c>
      <c r="L2584" s="826"/>
      <c r="M2584" s="827"/>
      <c r="N2584" s="793"/>
      <c r="O2584" s="830"/>
      <c r="P2584" s="833"/>
      <c r="Q2584" s="836"/>
      <c r="R2584" s="830"/>
      <c r="S2584" s="406" t="s">
        <v>158</v>
      </c>
      <c r="T2584" s="451">
        <v>43964</v>
      </c>
      <c r="U2584" s="820"/>
      <c r="V2584" s="821"/>
      <c r="W2584" s="818"/>
      <c r="X2584" s="819"/>
      <c r="Y2584" s="818"/>
      <c r="Z2584" s="819"/>
      <c r="AA2584" s="818"/>
      <c r="AB2584" s="819"/>
      <c r="AC2584" s="818"/>
      <c r="AD2584" s="819"/>
      <c r="AE2584" s="818"/>
      <c r="AF2584" s="819"/>
      <c r="AG2584" s="783"/>
      <c r="AH2584" s="784"/>
      <c r="AI2584" s="783"/>
      <c r="AJ2584" s="784"/>
      <c r="AK2584" s="793"/>
      <c r="AL2584" s="793"/>
      <c r="AM2584" s="793"/>
      <c r="AN2584" s="793"/>
      <c r="AO2584" s="793"/>
      <c r="AP2584" s="793"/>
    </row>
    <row r="2585" spans="2:42" s="404" customFormat="1" ht="12.75" customHeight="1" thickTop="1" x14ac:dyDescent="0.2">
      <c r="B2585" s="445" t="s">
        <v>163</v>
      </c>
      <c r="C2585" s="444" t="s">
        <v>190</v>
      </c>
      <c r="D2585" s="443" t="s">
        <v>161</v>
      </c>
      <c r="E2585" s="442" t="s">
        <v>50</v>
      </c>
      <c r="F2585" s="440">
        <v>43832</v>
      </c>
      <c r="G2585" s="440">
        <v>44196</v>
      </c>
      <c r="H2585" s="419">
        <v>2020</v>
      </c>
      <c r="I2585" s="418" t="s">
        <v>2051</v>
      </c>
      <c r="J2585" s="647" t="s">
        <v>225</v>
      </c>
      <c r="K2585" s="439" t="s">
        <v>318</v>
      </c>
      <c r="L2585" s="822" t="s">
        <v>388</v>
      </c>
      <c r="M2585" s="823"/>
      <c r="N2585" s="791" t="s">
        <v>280</v>
      </c>
      <c r="O2585" s="828" t="s">
        <v>325</v>
      </c>
      <c r="P2585" s="831">
        <v>10.84</v>
      </c>
      <c r="Q2585" s="834" t="s">
        <v>218</v>
      </c>
      <c r="R2585" s="828" t="s">
        <v>200</v>
      </c>
      <c r="S2585" s="434" t="s">
        <v>184</v>
      </c>
      <c r="T2585" s="438">
        <v>478128.48</v>
      </c>
      <c r="U2585" s="434" t="s">
        <v>183</v>
      </c>
      <c r="V2585" s="437">
        <f>T2590+T2588-0.001</f>
        <v>44196.999000000003</v>
      </c>
      <c r="W2585" s="434" t="s">
        <v>182</v>
      </c>
      <c r="X2585" s="436">
        <f>T2585</f>
        <v>478128.48</v>
      </c>
      <c r="Y2585" s="434" t="s">
        <v>181</v>
      </c>
      <c r="Z2585" s="435">
        <v>0.5</v>
      </c>
      <c r="AA2585" s="434" t="s">
        <v>181</v>
      </c>
      <c r="AB2585" s="435">
        <v>0.5</v>
      </c>
      <c r="AC2585" s="434" t="s">
        <v>181</v>
      </c>
      <c r="AD2585" s="435">
        <v>0.5</v>
      </c>
      <c r="AE2585" s="434" t="s">
        <v>181</v>
      </c>
      <c r="AF2585" s="435">
        <v>0.85599999999999998</v>
      </c>
      <c r="AG2585" s="466" t="s">
        <v>181</v>
      </c>
      <c r="AH2585" s="467">
        <v>1</v>
      </c>
      <c r="AI2585" s="466" t="s">
        <v>180</v>
      </c>
      <c r="AJ2585" s="465">
        <v>8</v>
      </c>
      <c r="AK2585" s="791" t="s">
        <v>322</v>
      </c>
      <c r="AL2585" s="791" t="s">
        <v>322</v>
      </c>
      <c r="AM2585" s="791" t="s">
        <v>322</v>
      </c>
      <c r="AN2585" s="791" t="s">
        <v>322</v>
      </c>
      <c r="AO2585" s="791" t="s">
        <v>322</v>
      </c>
      <c r="AP2585" s="791" t="s">
        <v>2143</v>
      </c>
    </row>
    <row r="2586" spans="2:42" s="404" customFormat="1" ht="15" customHeight="1" x14ac:dyDescent="0.2">
      <c r="B2586" s="425" t="s">
        <v>163</v>
      </c>
      <c r="C2586" s="424" t="s">
        <v>190</v>
      </c>
      <c r="D2586" s="423" t="s">
        <v>161</v>
      </c>
      <c r="E2586" s="422" t="s">
        <v>50</v>
      </c>
      <c r="F2586" s="420">
        <v>43832</v>
      </c>
      <c r="G2586" s="420">
        <v>44196</v>
      </c>
      <c r="H2586" s="419">
        <v>2020</v>
      </c>
      <c r="I2586" s="418" t="s">
        <v>2051</v>
      </c>
      <c r="J2586" s="647" t="s">
        <v>225</v>
      </c>
      <c r="K2586" s="417" t="s">
        <v>318</v>
      </c>
      <c r="L2586" s="824"/>
      <c r="M2586" s="825"/>
      <c r="N2586" s="792"/>
      <c r="O2586" s="829"/>
      <c r="P2586" s="832"/>
      <c r="Q2586" s="835"/>
      <c r="R2586" s="829"/>
      <c r="S2586" s="416" t="s">
        <v>179</v>
      </c>
      <c r="T2586" s="432" t="s">
        <v>292</v>
      </c>
      <c r="U2586" s="416" t="s">
        <v>177</v>
      </c>
      <c r="V2586" s="415">
        <f>V2585+V2587+V2588</f>
        <v>44223.999000000003</v>
      </c>
      <c r="W2586" s="416" t="s">
        <v>176</v>
      </c>
      <c r="X2586" s="428">
        <f>X2585</f>
        <v>478128.48</v>
      </c>
      <c r="Y2586" s="416" t="s">
        <v>175</v>
      </c>
      <c r="Z2586" s="426"/>
      <c r="AA2586" s="416" t="s">
        <v>175</v>
      </c>
      <c r="AB2586" s="426"/>
      <c r="AC2586" s="416" t="s">
        <v>175</v>
      </c>
      <c r="AD2586" s="426"/>
      <c r="AE2586" s="416" t="s">
        <v>175</v>
      </c>
      <c r="AF2586" s="426"/>
      <c r="AG2586" s="463" t="s">
        <v>175</v>
      </c>
      <c r="AH2586" s="462"/>
      <c r="AI2586" s="463" t="s">
        <v>174</v>
      </c>
      <c r="AJ2586" s="464">
        <f>8*4</f>
        <v>32</v>
      </c>
      <c r="AK2586" s="792"/>
      <c r="AL2586" s="792"/>
      <c r="AM2586" s="792"/>
      <c r="AN2586" s="792"/>
      <c r="AO2586" s="792"/>
      <c r="AP2586" s="792"/>
    </row>
    <row r="2587" spans="2:42" s="404" customFormat="1" ht="39" customHeight="1" x14ac:dyDescent="0.2">
      <c r="B2587" s="425" t="s">
        <v>163</v>
      </c>
      <c r="C2587" s="424" t="s">
        <v>190</v>
      </c>
      <c r="D2587" s="423" t="s">
        <v>161</v>
      </c>
      <c r="E2587" s="422" t="s">
        <v>50</v>
      </c>
      <c r="F2587" s="420">
        <v>43832</v>
      </c>
      <c r="G2587" s="420">
        <v>44196</v>
      </c>
      <c r="H2587" s="419">
        <v>2020</v>
      </c>
      <c r="I2587" s="418" t="s">
        <v>2051</v>
      </c>
      <c r="J2587" s="647" t="s">
        <v>225</v>
      </c>
      <c r="K2587" s="417" t="s">
        <v>318</v>
      </c>
      <c r="L2587" s="824"/>
      <c r="M2587" s="825"/>
      <c r="N2587" s="792"/>
      <c r="O2587" s="829"/>
      <c r="P2587" s="832"/>
      <c r="Q2587" s="835"/>
      <c r="R2587" s="829"/>
      <c r="S2587" s="416" t="s">
        <v>173</v>
      </c>
      <c r="T2587" s="429" t="s">
        <v>192</v>
      </c>
      <c r="U2587" s="416" t="s">
        <v>171</v>
      </c>
      <c r="V2587" s="427">
        <v>27</v>
      </c>
      <c r="W2587" s="416" t="s">
        <v>170</v>
      </c>
      <c r="X2587" s="428"/>
      <c r="Y2587" s="416" t="s">
        <v>169</v>
      </c>
      <c r="Z2587" s="426">
        <v>0.5</v>
      </c>
      <c r="AA2587" s="416" t="s">
        <v>169</v>
      </c>
      <c r="AB2587" s="426">
        <v>0.5</v>
      </c>
      <c r="AC2587" s="416" t="s">
        <v>169</v>
      </c>
      <c r="AD2587" s="426">
        <v>0.5</v>
      </c>
      <c r="AE2587" s="416" t="s">
        <v>169</v>
      </c>
      <c r="AF2587" s="426">
        <v>0.84699999999999998</v>
      </c>
      <c r="AG2587" s="463" t="s">
        <v>169</v>
      </c>
      <c r="AH2587" s="462">
        <v>1</v>
      </c>
      <c r="AI2587" s="781"/>
      <c r="AJ2587" s="782"/>
      <c r="AK2587" s="792"/>
      <c r="AL2587" s="792"/>
      <c r="AM2587" s="792"/>
      <c r="AN2587" s="792"/>
      <c r="AO2587" s="792"/>
      <c r="AP2587" s="792"/>
    </row>
    <row r="2588" spans="2:42" s="404" customFormat="1" ht="15" customHeight="1" x14ac:dyDescent="0.2">
      <c r="B2588" s="425" t="s">
        <v>163</v>
      </c>
      <c r="C2588" s="424" t="s">
        <v>190</v>
      </c>
      <c r="D2588" s="423" t="s">
        <v>161</v>
      </c>
      <c r="E2588" s="422" t="s">
        <v>50</v>
      </c>
      <c r="F2588" s="420">
        <v>43832</v>
      </c>
      <c r="G2588" s="420">
        <v>44196</v>
      </c>
      <c r="H2588" s="419">
        <v>2020</v>
      </c>
      <c r="I2588" s="418" t="s">
        <v>2051</v>
      </c>
      <c r="J2588" s="647" t="s">
        <v>225</v>
      </c>
      <c r="K2588" s="417" t="s">
        <v>318</v>
      </c>
      <c r="L2588" s="824"/>
      <c r="M2588" s="825"/>
      <c r="N2588" s="792"/>
      <c r="O2588" s="829"/>
      <c r="P2588" s="832"/>
      <c r="Q2588" s="835"/>
      <c r="R2588" s="829"/>
      <c r="S2588" s="416" t="s">
        <v>168</v>
      </c>
      <c r="T2588" s="427">
        <v>365</v>
      </c>
      <c r="U2588" s="416" t="s">
        <v>167</v>
      </c>
      <c r="V2588" s="427"/>
      <c r="W2588" s="816"/>
      <c r="X2588" s="817"/>
      <c r="Y2588" s="416" t="s">
        <v>166</v>
      </c>
      <c r="Z2588" s="426">
        <f>IF(Z2586="",Z2587-Z2585,Z2587-Z2586)</f>
        <v>0</v>
      </c>
      <c r="AA2588" s="416" t="s">
        <v>166</v>
      </c>
      <c r="AB2588" s="426">
        <f>IF(AB2586="",AB2587-AB2585,AB2587-AB2586)</f>
        <v>0</v>
      </c>
      <c r="AC2588" s="416" t="s">
        <v>166</v>
      </c>
      <c r="AD2588" s="426">
        <f>IF(AD2586="",AD2587-AD2585,AD2587-AD2586)</f>
        <v>0</v>
      </c>
      <c r="AE2588" s="416" t="s">
        <v>166</v>
      </c>
      <c r="AF2588" s="426">
        <f>IF(AF2586="",AF2587-AF2585,AF2587-AF2586)</f>
        <v>-9.000000000000008E-3</v>
      </c>
      <c r="AG2588" s="463" t="s">
        <v>166</v>
      </c>
      <c r="AH2588" s="462">
        <f>IF(AH2586="",AH2587-AH2585,AH2587-AH2586)</f>
        <v>0</v>
      </c>
      <c r="AI2588" s="781"/>
      <c r="AJ2588" s="782"/>
      <c r="AK2588" s="792"/>
      <c r="AL2588" s="792"/>
      <c r="AM2588" s="792"/>
      <c r="AN2588" s="792"/>
      <c r="AO2588" s="792"/>
      <c r="AP2588" s="792"/>
    </row>
    <row r="2589" spans="2:42" s="404" customFormat="1" ht="15" customHeight="1" x14ac:dyDescent="0.2">
      <c r="B2589" s="425" t="s">
        <v>163</v>
      </c>
      <c r="C2589" s="424" t="s">
        <v>190</v>
      </c>
      <c r="D2589" s="423" t="s">
        <v>161</v>
      </c>
      <c r="E2589" s="422" t="s">
        <v>50</v>
      </c>
      <c r="F2589" s="420">
        <v>43832</v>
      </c>
      <c r="G2589" s="420">
        <v>44196</v>
      </c>
      <c r="H2589" s="419">
        <v>2020</v>
      </c>
      <c r="I2589" s="418" t="s">
        <v>2051</v>
      </c>
      <c r="J2589" s="647" t="s">
        <v>225</v>
      </c>
      <c r="K2589" s="417" t="s">
        <v>318</v>
      </c>
      <c r="L2589" s="824"/>
      <c r="M2589" s="825"/>
      <c r="N2589" s="792"/>
      <c r="O2589" s="829"/>
      <c r="P2589" s="832"/>
      <c r="Q2589" s="835"/>
      <c r="R2589" s="829"/>
      <c r="S2589" s="416" t="s">
        <v>165</v>
      </c>
      <c r="T2589" s="415">
        <v>43832</v>
      </c>
      <c r="U2589" s="416" t="s">
        <v>164</v>
      </c>
      <c r="V2589" s="415">
        <v>44196</v>
      </c>
      <c r="W2589" s="816"/>
      <c r="X2589" s="817"/>
      <c r="Y2589" s="816"/>
      <c r="Z2589" s="817"/>
      <c r="AA2589" s="816"/>
      <c r="AB2589" s="817"/>
      <c r="AC2589" s="816"/>
      <c r="AD2589" s="817"/>
      <c r="AE2589" s="816"/>
      <c r="AF2589" s="817"/>
      <c r="AG2589" s="781"/>
      <c r="AH2589" s="782"/>
      <c r="AI2589" s="781"/>
      <c r="AJ2589" s="782"/>
      <c r="AK2589" s="792"/>
      <c r="AL2589" s="792"/>
      <c r="AM2589" s="792"/>
      <c r="AN2589" s="792"/>
      <c r="AO2589" s="792"/>
      <c r="AP2589" s="792"/>
    </row>
    <row r="2590" spans="2:42" s="404" customFormat="1" ht="15" customHeight="1" thickBot="1" x14ac:dyDescent="0.25">
      <c r="B2590" s="414" t="s">
        <v>163</v>
      </c>
      <c r="C2590" s="413" t="s">
        <v>190</v>
      </c>
      <c r="D2590" s="412" t="s">
        <v>161</v>
      </c>
      <c r="E2590" s="411" t="s">
        <v>50</v>
      </c>
      <c r="F2590" s="409">
        <v>43832</v>
      </c>
      <c r="G2590" s="409">
        <v>44196</v>
      </c>
      <c r="H2590" s="408">
        <v>2020</v>
      </c>
      <c r="I2590" s="407" t="s">
        <v>2051</v>
      </c>
      <c r="J2590" s="627" t="s">
        <v>225</v>
      </c>
      <c r="K2590" s="407" t="s">
        <v>318</v>
      </c>
      <c r="L2590" s="826"/>
      <c r="M2590" s="827"/>
      <c r="N2590" s="793"/>
      <c r="O2590" s="830"/>
      <c r="P2590" s="833"/>
      <c r="Q2590" s="836"/>
      <c r="R2590" s="830"/>
      <c r="S2590" s="406" t="s">
        <v>158</v>
      </c>
      <c r="T2590" s="451">
        <v>43832</v>
      </c>
      <c r="U2590" s="820"/>
      <c r="V2590" s="821"/>
      <c r="W2590" s="818"/>
      <c r="X2590" s="819"/>
      <c r="Y2590" s="818"/>
      <c r="Z2590" s="819"/>
      <c r="AA2590" s="818"/>
      <c r="AB2590" s="819"/>
      <c r="AC2590" s="818"/>
      <c r="AD2590" s="819"/>
      <c r="AE2590" s="818"/>
      <c r="AF2590" s="819"/>
      <c r="AG2590" s="783"/>
      <c r="AH2590" s="784"/>
      <c r="AI2590" s="783"/>
      <c r="AJ2590" s="784"/>
      <c r="AK2590" s="793"/>
      <c r="AL2590" s="793"/>
      <c r="AM2590" s="793"/>
      <c r="AN2590" s="793"/>
      <c r="AO2590" s="793"/>
      <c r="AP2590" s="793"/>
    </row>
    <row r="2591" spans="2:42" s="404" customFormat="1" ht="12.75" customHeight="1" thickTop="1" x14ac:dyDescent="0.2">
      <c r="B2591" s="445" t="s">
        <v>163</v>
      </c>
      <c r="C2591" s="444" t="s">
        <v>190</v>
      </c>
      <c r="D2591" s="443" t="s">
        <v>161</v>
      </c>
      <c r="E2591" s="442" t="s">
        <v>50</v>
      </c>
      <c r="F2591" s="440">
        <v>43965</v>
      </c>
      <c r="G2591" s="440">
        <v>44149</v>
      </c>
      <c r="H2591" s="419">
        <v>2020</v>
      </c>
      <c r="I2591" s="418" t="s">
        <v>185</v>
      </c>
      <c r="J2591" s="647" t="s">
        <v>225</v>
      </c>
      <c r="K2591" s="439" t="s">
        <v>318</v>
      </c>
      <c r="L2591" s="822" t="s">
        <v>388</v>
      </c>
      <c r="M2591" s="823"/>
      <c r="N2591" s="791" t="s">
        <v>280</v>
      </c>
      <c r="O2591" s="828" t="s">
        <v>325</v>
      </c>
      <c r="P2591" s="831">
        <v>10.84</v>
      </c>
      <c r="Q2591" s="834" t="s">
        <v>218</v>
      </c>
      <c r="R2591" s="828" t="s">
        <v>324</v>
      </c>
      <c r="S2591" s="434" t="s">
        <v>184</v>
      </c>
      <c r="T2591" s="438">
        <v>212505.24</v>
      </c>
      <c r="U2591" s="434" t="s">
        <v>183</v>
      </c>
      <c r="V2591" s="437">
        <f>T2596+T2594-0.001</f>
        <v>44149.999000000003</v>
      </c>
      <c r="W2591" s="434" t="s">
        <v>182</v>
      </c>
      <c r="X2591" s="436">
        <f>T2591</f>
        <v>212505.24</v>
      </c>
      <c r="Y2591" s="434" t="s">
        <v>181</v>
      </c>
      <c r="Z2591" s="435">
        <v>0.05</v>
      </c>
      <c r="AA2591" s="434" t="s">
        <v>181</v>
      </c>
      <c r="AB2591" s="435">
        <v>0.05</v>
      </c>
      <c r="AC2591" s="434" t="s">
        <v>181</v>
      </c>
      <c r="AD2591" s="435">
        <v>0.05</v>
      </c>
      <c r="AE2591" s="434" t="s">
        <v>181</v>
      </c>
      <c r="AF2591" s="435">
        <v>0.5</v>
      </c>
      <c r="AG2591" s="466" t="s">
        <v>181</v>
      </c>
      <c r="AH2591" s="467">
        <v>1</v>
      </c>
      <c r="AI2591" s="466" t="s">
        <v>180</v>
      </c>
      <c r="AJ2591" s="465">
        <v>6</v>
      </c>
      <c r="AK2591" s="891" t="s">
        <v>10</v>
      </c>
      <c r="AL2591" s="791" t="s">
        <v>322</v>
      </c>
      <c r="AM2591" s="791" t="s">
        <v>322</v>
      </c>
      <c r="AN2591" s="791" t="s">
        <v>322</v>
      </c>
      <c r="AO2591" s="791" t="s">
        <v>322</v>
      </c>
      <c r="AP2591" s="791" t="s">
        <v>2143</v>
      </c>
    </row>
    <row r="2592" spans="2:42" s="404" customFormat="1" ht="15" customHeight="1" x14ac:dyDescent="0.2">
      <c r="B2592" s="425" t="s">
        <v>163</v>
      </c>
      <c r="C2592" s="424" t="s">
        <v>190</v>
      </c>
      <c r="D2592" s="423" t="s">
        <v>161</v>
      </c>
      <c r="E2592" s="422" t="s">
        <v>50</v>
      </c>
      <c r="F2592" s="420">
        <v>43965</v>
      </c>
      <c r="G2592" s="420">
        <v>44149</v>
      </c>
      <c r="H2592" s="419">
        <v>2020</v>
      </c>
      <c r="I2592" s="418" t="s">
        <v>185</v>
      </c>
      <c r="J2592" s="647" t="s">
        <v>225</v>
      </c>
      <c r="K2592" s="417" t="s">
        <v>318</v>
      </c>
      <c r="L2592" s="824"/>
      <c r="M2592" s="825"/>
      <c r="N2592" s="792"/>
      <c r="O2592" s="829"/>
      <c r="P2592" s="832"/>
      <c r="Q2592" s="835"/>
      <c r="R2592" s="829"/>
      <c r="S2592" s="416" t="s">
        <v>179</v>
      </c>
      <c r="T2592" s="432" t="s">
        <v>321</v>
      </c>
      <c r="U2592" s="416" t="s">
        <v>177</v>
      </c>
      <c r="V2592" s="415"/>
      <c r="W2592" s="416" t="s">
        <v>176</v>
      </c>
      <c r="X2592" s="428">
        <f>X2591</f>
        <v>212505.24</v>
      </c>
      <c r="Y2592" s="416" t="s">
        <v>175</v>
      </c>
      <c r="Z2592" s="426"/>
      <c r="AA2592" s="416" t="s">
        <v>175</v>
      </c>
      <c r="AB2592" s="426"/>
      <c r="AC2592" s="416" t="s">
        <v>175</v>
      </c>
      <c r="AD2592" s="426"/>
      <c r="AE2592" s="416" t="s">
        <v>175</v>
      </c>
      <c r="AF2592" s="426"/>
      <c r="AG2592" s="463" t="s">
        <v>175</v>
      </c>
      <c r="AH2592" s="462"/>
      <c r="AI2592" s="463" t="s">
        <v>174</v>
      </c>
      <c r="AJ2592" s="464">
        <v>24</v>
      </c>
      <c r="AK2592" s="892"/>
      <c r="AL2592" s="792"/>
      <c r="AM2592" s="792"/>
      <c r="AN2592" s="792"/>
      <c r="AO2592" s="792"/>
      <c r="AP2592" s="792"/>
    </row>
    <row r="2593" spans="2:42" s="404" customFormat="1" ht="39" customHeight="1" x14ac:dyDescent="0.2">
      <c r="B2593" s="425" t="s">
        <v>163</v>
      </c>
      <c r="C2593" s="424" t="s">
        <v>190</v>
      </c>
      <c r="D2593" s="423" t="s">
        <v>161</v>
      </c>
      <c r="E2593" s="422" t="s">
        <v>50</v>
      </c>
      <c r="F2593" s="420">
        <v>43965</v>
      </c>
      <c r="G2593" s="420">
        <v>44149</v>
      </c>
      <c r="H2593" s="419">
        <v>2020</v>
      </c>
      <c r="I2593" s="418" t="s">
        <v>185</v>
      </c>
      <c r="J2593" s="647" t="s">
        <v>225</v>
      </c>
      <c r="K2593" s="417" t="s">
        <v>318</v>
      </c>
      <c r="L2593" s="824"/>
      <c r="M2593" s="825"/>
      <c r="N2593" s="792"/>
      <c r="O2593" s="829"/>
      <c r="P2593" s="832"/>
      <c r="Q2593" s="835"/>
      <c r="R2593" s="829"/>
      <c r="S2593" s="416" t="s">
        <v>173</v>
      </c>
      <c r="T2593" s="429" t="s">
        <v>386</v>
      </c>
      <c r="U2593" s="416" t="s">
        <v>171</v>
      </c>
      <c r="V2593" s="427"/>
      <c r="W2593" s="416" t="s">
        <v>170</v>
      </c>
      <c r="X2593" s="428"/>
      <c r="Y2593" s="416" t="s">
        <v>169</v>
      </c>
      <c r="Z2593" s="426">
        <v>0.05</v>
      </c>
      <c r="AA2593" s="416" t="s">
        <v>169</v>
      </c>
      <c r="AB2593" s="426">
        <v>0.05</v>
      </c>
      <c r="AC2593" s="416" t="s">
        <v>169</v>
      </c>
      <c r="AD2593" s="426">
        <v>0.05</v>
      </c>
      <c r="AE2593" s="416" t="s">
        <v>169</v>
      </c>
      <c r="AF2593" s="426">
        <v>0.5</v>
      </c>
      <c r="AG2593" s="463" t="s">
        <v>169</v>
      </c>
      <c r="AH2593" s="462">
        <v>1</v>
      </c>
      <c r="AI2593" s="781"/>
      <c r="AJ2593" s="782"/>
      <c r="AK2593" s="892"/>
      <c r="AL2593" s="792"/>
      <c r="AM2593" s="792"/>
      <c r="AN2593" s="792"/>
      <c r="AO2593" s="792"/>
      <c r="AP2593" s="792"/>
    </row>
    <row r="2594" spans="2:42" s="404" customFormat="1" ht="15" customHeight="1" x14ac:dyDescent="0.2">
      <c r="B2594" s="425" t="s">
        <v>163</v>
      </c>
      <c r="C2594" s="424" t="s">
        <v>190</v>
      </c>
      <c r="D2594" s="423" t="s">
        <v>161</v>
      </c>
      <c r="E2594" s="422" t="s">
        <v>50</v>
      </c>
      <c r="F2594" s="420">
        <v>43965</v>
      </c>
      <c r="G2594" s="420">
        <v>44149</v>
      </c>
      <c r="H2594" s="419">
        <v>2020</v>
      </c>
      <c r="I2594" s="418" t="s">
        <v>185</v>
      </c>
      <c r="J2594" s="647" t="s">
        <v>225</v>
      </c>
      <c r="K2594" s="417" t="s">
        <v>318</v>
      </c>
      <c r="L2594" s="824"/>
      <c r="M2594" s="825"/>
      <c r="N2594" s="792"/>
      <c r="O2594" s="829"/>
      <c r="P2594" s="832"/>
      <c r="Q2594" s="835"/>
      <c r="R2594" s="829"/>
      <c r="S2594" s="416" t="s">
        <v>168</v>
      </c>
      <c r="T2594" s="427">
        <v>185</v>
      </c>
      <c r="U2594" s="416" t="s">
        <v>167</v>
      </c>
      <c r="V2594" s="427"/>
      <c r="W2594" s="816"/>
      <c r="X2594" s="817"/>
      <c r="Y2594" s="416" t="s">
        <v>166</v>
      </c>
      <c r="Z2594" s="426">
        <f>IF(Z2592="",Z2593-Z2591,Z2593-Z2592)</f>
        <v>0</v>
      </c>
      <c r="AA2594" s="416" t="s">
        <v>166</v>
      </c>
      <c r="AB2594" s="426">
        <f>IF(AB2592="",AB2593-AB2591,AB2593-AB2592)</f>
        <v>0</v>
      </c>
      <c r="AC2594" s="416" t="s">
        <v>166</v>
      </c>
      <c r="AD2594" s="426">
        <f>IF(AD2592="",AD2593-AD2591,AD2593-AD2592)</f>
        <v>0</v>
      </c>
      <c r="AE2594" s="416" t="s">
        <v>166</v>
      </c>
      <c r="AF2594" s="426">
        <f>IF(AF2592="",AF2593-AF2591,AF2593-AF2592)</f>
        <v>0</v>
      </c>
      <c r="AG2594" s="463" t="s">
        <v>166</v>
      </c>
      <c r="AH2594" s="462">
        <f>IF(AH2592="",AH2593-AH2591,AH2593-AH2592)</f>
        <v>0</v>
      </c>
      <c r="AI2594" s="781"/>
      <c r="AJ2594" s="782"/>
      <c r="AK2594" s="892"/>
      <c r="AL2594" s="792"/>
      <c r="AM2594" s="792"/>
      <c r="AN2594" s="792"/>
      <c r="AO2594" s="792"/>
      <c r="AP2594" s="792"/>
    </row>
    <row r="2595" spans="2:42" s="404" customFormat="1" ht="15" customHeight="1" x14ac:dyDescent="0.2">
      <c r="B2595" s="425" t="s">
        <v>163</v>
      </c>
      <c r="C2595" s="424" t="s">
        <v>190</v>
      </c>
      <c r="D2595" s="423" t="s">
        <v>161</v>
      </c>
      <c r="E2595" s="422" t="s">
        <v>50</v>
      </c>
      <c r="F2595" s="420">
        <v>43965</v>
      </c>
      <c r="G2595" s="420">
        <v>44149</v>
      </c>
      <c r="H2595" s="419">
        <v>2020</v>
      </c>
      <c r="I2595" s="418" t="s">
        <v>185</v>
      </c>
      <c r="J2595" s="647" t="s">
        <v>225</v>
      </c>
      <c r="K2595" s="417" t="s">
        <v>318</v>
      </c>
      <c r="L2595" s="824"/>
      <c r="M2595" s="825"/>
      <c r="N2595" s="792"/>
      <c r="O2595" s="829"/>
      <c r="P2595" s="832"/>
      <c r="Q2595" s="835"/>
      <c r="R2595" s="829"/>
      <c r="S2595" s="416" t="s">
        <v>165</v>
      </c>
      <c r="T2595" s="415">
        <v>43832</v>
      </c>
      <c r="U2595" s="416" t="s">
        <v>164</v>
      </c>
      <c r="V2595" s="415">
        <v>44149</v>
      </c>
      <c r="W2595" s="816"/>
      <c r="X2595" s="817"/>
      <c r="Y2595" s="816"/>
      <c r="Z2595" s="817"/>
      <c r="AA2595" s="816"/>
      <c r="AB2595" s="817"/>
      <c r="AC2595" s="816"/>
      <c r="AD2595" s="817"/>
      <c r="AE2595" s="816"/>
      <c r="AF2595" s="817"/>
      <c r="AG2595" s="781"/>
      <c r="AH2595" s="782"/>
      <c r="AI2595" s="781"/>
      <c r="AJ2595" s="782"/>
      <c r="AK2595" s="892"/>
      <c r="AL2595" s="792"/>
      <c r="AM2595" s="792"/>
      <c r="AN2595" s="792"/>
      <c r="AO2595" s="792"/>
      <c r="AP2595" s="792"/>
    </row>
    <row r="2596" spans="2:42" s="404" customFormat="1" ht="15" customHeight="1" thickBot="1" x14ac:dyDescent="0.25">
      <c r="B2596" s="414" t="s">
        <v>163</v>
      </c>
      <c r="C2596" s="413" t="s">
        <v>190</v>
      </c>
      <c r="D2596" s="412" t="s">
        <v>161</v>
      </c>
      <c r="E2596" s="411" t="s">
        <v>50</v>
      </c>
      <c r="F2596" s="409">
        <v>43965</v>
      </c>
      <c r="G2596" s="409">
        <v>44149</v>
      </c>
      <c r="H2596" s="408">
        <v>2020</v>
      </c>
      <c r="I2596" s="407" t="s">
        <v>185</v>
      </c>
      <c r="J2596" s="627" t="s">
        <v>225</v>
      </c>
      <c r="K2596" s="407" t="s">
        <v>318</v>
      </c>
      <c r="L2596" s="826"/>
      <c r="M2596" s="827"/>
      <c r="N2596" s="793"/>
      <c r="O2596" s="830"/>
      <c r="P2596" s="833"/>
      <c r="Q2596" s="836"/>
      <c r="R2596" s="830"/>
      <c r="S2596" s="406" t="s">
        <v>158</v>
      </c>
      <c r="T2596" s="451">
        <v>43965</v>
      </c>
      <c r="U2596" s="820"/>
      <c r="V2596" s="821"/>
      <c r="W2596" s="818"/>
      <c r="X2596" s="819"/>
      <c r="Y2596" s="818"/>
      <c r="Z2596" s="819"/>
      <c r="AA2596" s="818"/>
      <c r="AB2596" s="819"/>
      <c r="AC2596" s="818"/>
      <c r="AD2596" s="819"/>
      <c r="AE2596" s="818"/>
      <c r="AF2596" s="819"/>
      <c r="AG2596" s="783"/>
      <c r="AH2596" s="784"/>
      <c r="AI2596" s="783"/>
      <c r="AJ2596" s="784"/>
      <c r="AK2596" s="893"/>
      <c r="AL2596" s="793"/>
      <c r="AM2596" s="793"/>
      <c r="AN2596" s="793"/>
      <c r="AO2596" s="793"/>
      <c r="AP2596" s="793"/>
    </row>
    <row r="2597" spans="2:42" s="404" customFormat="1" ht="12.75" customHeight="1" thickTop="1" x14ac:dyDescent="0.2">
      <c r="B2597" s="445" t="s">
        <v>383</v>
      </c>
      <c r="C2597" s="444" t="s">
        <v>382</v>
      </c>
      <c r="D2597" s="443" t="s">
        <v>161</v>
      </c>
      <c r="E2597" s="442" t="s">
        <v>50</v>
      </c>
      <c r="F2597" s="440">
        <v>43832</v>
      </c>
      <c r="G2597" s="440">
        <v>44196</v>
      </c>
      <c r="H2597" s="419">
        <v>2020</v>
      </c>
      <c r="I2597" s="418" t="s">
        <v>2051</v>
      </c>
      <c r="J2597" s="647" t="s">
        <v>225</v>
      </c>
      <c r="K2597" s="439" t="s">
        <v>318</v>
      </c>
      <c r="L2597" s="822" t="s">
        <v>387</v>
      </c>
      <c r="M2597" s="823"/>
      <c r="N2597" s="791" t="s">
        <v>280</v>
      </c>
      <c r="O2597" s="828" t="s">
        <v>325</v>
      </c>
      <c r="P2597" s="831"/>
      <c r="Q2597" s="834" t="s">
        <v>218</v>
      </c>
      <c r="R2597" s="828" t="s">
        <v>200</v>
      </c>
      <c r="S2597" s="434" t="s">
        <v>184</v>
      </c>
      <c r="T2597" s="438">
        <v>51790.26</v>
      </c>
      <c r="U2597" s="434" t="s">
        <v>183</v>
      </c>
      <c r="V2597" s="437">
        <f>T2602+T2600-0.001</f>
        <v>44196.999000000003</v>
      </c>
      <c r="W2597" s="434" t="s">
        <v>182</v>
      </c>
      <c r="X2597" s="436">
        <f>T2597</f>
        <v>51790.26</v>
      </c>
      <c r="Y2597" s="434" t="s">
        <v>181</v>
      </c>
      <c r="Z2597" s="435">
        <v>0.5</v>
      </c>
      <c r="AA2597" s="434" t="s">
        <v>181</v>
      </c>
      <c r="AB2597" s="435">
        <v>0.5</v>
      </c>
      <c r="AC2597" s="434" t="s">
        <v>181</v>
      </c>
      <c r="AD2597" s="435">
        <v>0.5</v>
      </c>
      <c r="AE2597" s="434" t="s">
        <v>181</v>
      </c>
      <c r="AF2597" s="435">
        <v>0.81599999999999995</v>
      </c>
      <c r="AG2597" s="466" t="s">
        <v>181</v>
      </c>
      <c r="AH2597" s="467">
        <v>1</v>
      </c>
      <c r="AI2597" s="466" t="s">
        <v>180</v>
      </c>
      <c r="AJ2597" s="465">
        <v>3</v>
      </c>
      <c r="AK2597" s="791" t="s">
        <v>322</v>
      </c>
      <c r="AL2597" s="791" t="s">
        <v>322</v>
      </c>
      <c r="AM2597" s="791" t="s">
        <v>322</v>
      </c>
      <c r="AN2597" s="791" t="s">
        <v>322</v>
      </c>
      <c r="AO2597" s="791" t="s">
        <v>322</v>
      </c>
      <c r="AP2597" s="791" t="s">
        <v>2143</v>
      </c>
    </row>
    <row r="2598" spans="2:42" s="404" customFormat="1" ht="15" customHeight="1" x14ac:dyDescent="0.2">
      <c r="B2598" s="425" t="s">
        <v>383</v>
      </c>
      <c r="C2598" s="424" t="s">
        <v>382</v>
      </c>
      <c r="D2598" s="423" t="s">
        <v>161</v>
      </c>
      <c r="E2598" s="422" t="s">
        <v>50</v>
      </c>
      <c r="F2598" s="420">
        <v>43832</v>
      </c>
      <c r="G2598" s="420">
        <v>44196</v>
      </c>
      <c r="H2598" s="419">
        <v>2020</v>
      </c>
      <c r="I2598" s="418" t="s">
        <v>2051</v>
      </c>
      <c r="J2598" s="647" t="s">
        <v>225</v>
      </c>
      <c r="K2598" s="417" t="s">
        <v>318</v>
      </c>
      <c r="L2598" s="824"/>
      <c r="M2598" s="825"/>
      <c r="N2598" s="792"/>
      <c r="O2598" s="829"/>
      <c r="P2598" s="832"/>
      <c r="Q2598" s="835"/>
      <c r="R2598" s="829"/>
      <c r="S2598" s="416" t="s">
        <v>179</v>
      </c>
      <c r="T2598" s="432" t="s">
        <v>292</v>
      </c>
      <c r="U2598" s="416" t="s">
        <v>177</v>
      </c>
      <c r="V2598" s="415">
        <f>V2597+V2599+V2600</f>
        <v>44223.999000000003</v>
      </c>
      <c r="W2598" s="416" t="s">
        <v>176</v>
      </c>
      <c r="X2598" s="428">
        <f>X2597</f>
        <v>51790.26</v>
      </c>
      <c r="Y2598" s="416" t="s">
        <v>175</v>
      </c>
      <c r="Z2598" s="426"/>
      <c r="AA2598" s="416" t="s">
        <v>175</v>
      </c>
      <c r="AB2598" s="426"/>
      <c r="AC2598" s="416" t="s">
        <v>175</v>
      </c>
      <c r="AD2598" s="426"/>
      <c r="AE2598" s="416" t="s">
        <v>175</v>
      </c>
      <c r="AF2598" s="426"/>
      <c r="AG2598" s="463" t="s">
        <v>175</v>
      </c>
      <c r="AH2598" s="462"/>
      <c r="AI2598" s="463" t="s">
        <v>174</v>
      </c>
      <c r="AJ2598" s="464">
        <f>3*12</f>
        <v>36</v>
      </c>
      <c r="AK2598" s="792"/>
      <c r="AL2598" s="792"/>
      <c r="AM2598" s="792"/>
      <c r="AN2598" s="792"/>
      <c r="AO2598" s="792"/>
      <c r="AP2598" s="792"/>
    </row>
    <row r="2599" spans="2:42" s="404" customFormat="1" ht="13.5" customHeight="1" x14ac:dyDescent="0.2">
      <c r="B2599" s="425" t="s">
        <v>383</v>
      </c>
      <c r="C2599" s="424" t="s">
        <v>382</v>
      </c>
      <c r="D2599" s="423" t="s">
        <v>161</v>
      </c>
      <c r="E2599" s="422" t="s">
        <v>50</v>
      </c>
      <c r="F2599" s="420">
        <v>43832</v>
      </c>
      <c r="G2599" s="420">
        <v>44196</v>
      </c>
      <c r="H2599" s="419">
        <v>2020</v>
      </c>
      <c r="I2599" s="418" t="s">
        <v>2051</v>
      </c>
      <c r="J2599" s="647" t="s">
        <v>225</v>
      </c>
      <c r="K2599" s="417" t="s">
        <v>318</v>
      </c>
      <c r="L2599" s="824"/>
      <c r="M2599" s="825"/>
      <c r="N2599" s="792"/>
      <c r="O2599" s="829"/>
      <c r="P2599" s="832"/>
      <c r="Q2599" s="835"/>
      <c r="R2599" s="829"/>
      <c r="S2599" s="416" t="s">
        <v>173</v>
      </c>
      <c r="T2599" s="429" t="s">
        <v>192</v>
      </c>
      <c r="U2599" s="416" t="s">
        <v>171</v>
      </c>
      <c r="V2599" s="427">
        <v>27</v>
      </c>
      <c r="W2599" s="416" t="s">
        <v>170</v>
      </c>
      <c r="X2599" s="428"/>
      <c r="Y2599" s="416" t="s">
        <v>169</v>
      </c>
      <c r="Z2599" s="426">
        <v>0.51</v>
      </c>
      <c r="AA2599" s="416" t="s">
        <v>169</v>
      </c>
      <c r="AB2599" s="426">
        <v>0.51</v>
      </c>
      <c r="AC2599" s="416" t="s">
        <v>169</v>
      </c>
      <c r="AD2599" s="426">
        <v>0.51</v>
      </c>
      <c r="AE2599" s="416" t="s">
        <v>169</v>
      </c>
      <c r="AF2599" s="426">
        <v>0.84599999999999997</v>
      </c>
      <c r="AG2599" s="463" t="s">
        <v>169</v>
      </c>
      <c r="AH2599" s="462">
        <v>1</v>
      </c>
      <c r="AI2599" s="781"/>
      <c r="AJ2599" s="782"/>
      <c r="AK2599" s="792"/>
      <c r="AL2599" s="792"/>
      <c r="AM2599" s="792"/>
      <c r="AN2599" s="792"/>
      <c r="AO2599" s="792"/>
      <c r="AP2599" s="792"/>
    </row>
    <row r="2600" spans="2:42" s="404" customFormat="1" ht="15" customHeight="1" x14ac:dyDescent="0.2">
      <c r="B2600" s="425" t="s">
        <v>383</v>
      </c>
      <c r="C2600" s="424" t="s">
        <v>382</v>
      </c>
      <c r="D2600" s="423" t="s">
        <v>161</v>
      </c>
      <c r="E2600" s="422" t="s">
        <v>50</v>
      </c>
      <c r="F2600" s="420">
        <v>43832</v>
      </c>
      <c r="G2600" s="420">
        <v>44196</v>
      </c>
      <c r="H2600" s="419">
        <v>2020</v>
      </c>
      <c r="I2600" s="418" t="s">
        <v>2051</v>
      </c>
      <c r="J2600" s="647" t="s">
        <v>225</v>
      </c>
      <c r="K2600" s="417" t="s">
        <v>318</v>
      </c>
      <c r="L2600" s="824"/>
      <c r="M2600" s="825"/>
      <c r="N2600" s="792"/>
      <c r="O2600" s="829"/>
      <c r="P2600" s="832"/>
      <c r="Q2600" s="835"/>
      <c r="R2600" s="829"/>
      <c r="S2600" s="416" t="s">
        <v>168</v>
      </c>
      <c r="T2600" s="427">
        <v>365</v>
      </c>
      <c r="U2600" s="416" t="s">
        <v>167</v>
      </c>
      <c r="V2600" s="427"/>
      <c r="W2600" s="816"/>
      <c r="X2600" s="817"/>
      <c r="Y2600" s="416" t="s">
        <v>166</v>
      </c>
      <c r="Z2600" s="426">
        <f>IF(Z2598="",Z2599-Z2597,Z2599-Z2598)</f>
        <v>1.0000000000000009E-2</v>
      </c>
      <c r="AA2600" s="416" t="s">
        <v>166</v>
      </c>
      <c r="AB2600" s="426">
        <f>IF(AB2598="",AB2599-AB2597,AB2599-AB2598)</f>
        <v>1.0000000000000009E-2</v>
      </c>
      <c r="AC2600" s="416" t="s">
        <v>166</v>
      </c>
      <c r="AD2600" s="426">
        <f>IF(AD2598="",AD2599-AD2597,AD2599-AD2598)</f>
        <v>1.0000000000000009E-2</v>
      </c>
      <c r="AE2600" s="416" t="s">
        <v>166</v>
      </c>
      <c r="AF2600" s="426">
        <f>IF(AF2598="",AF2599-AF2597,AF2599-AF2598)</f>
        <v>3.0000000000000027E-2</v>
      </c>
      <c r="AG2600" s="463" t="s">
        <v>166</v>
      </c>
      <c r="AH2600" s="462">
        <f>IF(AH2598="",AH2599-AH2597,AH2599-AH2598)</f>
        <v>0</v>
      </c>
      <c r="AI2600" s="781"/>
      <c r="AJ2600" s="782"/>
      <c r="AK2600" s="792"/>
      <c r="AL2600" s="792"/>
      <c r="AM2600" s="792"/>
      <c r="AN2600" s="792"/>
      <c r="AO2600" s="792"/>
      <c r="AP2600" s="792"/>
    </row>
    <row r="2601" spans="2:42" s="404" customFormat="1" ht="15" customHeight="1" x14ac:dyDescent="0.2">
      <c r="B2601" s="425" t="s">
        <v>383</v>
      </c>
      <c r="C2601" s="424" t="s">
        <v>382</v>
      </c>
      <c r="D2601" s="423" t="s">
        <v>161</v>
      </c>
      <c r="E2601" s="422" t="s">
        <v>50</v>
      </c>
      <c r="F2601" s="420">
        <v>43832</v>
      </c>
      <c r="G2601" s="420">
        <v>44196</v>
      </c>
      <c r="H2601" s="419">
        <v>2020</v>
      </c>
      <c r="I2601" s="418" t="s">
        <v>2051</v>
      </c>
      <c r="J2601" s="647" t="s">
        <v>225</v>
      </c>
      <c r="K2601" s="417" t="s">
        <v>318</v>
      </c>
      <c r="L2601" s="824"/>
      <c r="M2601" s="825"/>
      <c r="N2601" s="792"/>
      <c r="O2601" s="829"/>
      <c r="P2601" s="832"/>
      <c r="Q2601" s="835"/>
      <c r="R2601" s="829"/>
      <c r="S2601" s="416" t="s">
        <v>165</v>
      </c>
      <c r="T2601" s="415">
        <v>43832</v>
      </c>
      <c r="U2601" s="416" t="s">
        <v>164</v>
      </c>
      <c r="V2601" s="415">
        <v>44196</v>
      </c>
      <c r="W2601" s="816"/>
      <c r="X2601" s="817"/>
      <c r="Y2601" s="816"/>
      <c r="Z2601" s="817"/>
      <c r="AA2601" s="816"/>
      <c r="AB2601" s="817"/>
      <c r="AC2601" s="816"/>
      <c r="AD2601" s="817"/>
      <c r="AE2601" s="816"/>
      <c r="AF2601" s="817"/>
      <c r="AG2601" s="781"/>
      <c r="AH2601" s="782"/>
      <c r="AI2601" s="781"/>
      <c r="AJ2601" s="782"/>
      <c r="AK2601" s="792"/>
      <c r="AL2601" s="792"/>
      <c r="AM2601" s="792"/>
      <c r="AN2601" s="792"/>
      <c r="AO2601" s="792"/>
      <c r="AP2601" s="792"/>
    </row>
    <row r="2602" spans="2:42" s="404" customFormat="1" ht="15" customHeight="1" thickBot="1" x14ac:dyDescent="0.25">
      <c r="B2602" s="414" t="s">
        <v>383</v>
      </c>
      <c r="C2602" s="413" t="s">
        <v>382</v>
      </c>
      <c r="D2602" s="412" t="s">
        <v>161</v>
      </c>
      <c r="E2602" s="411" t="s">
        <v>50</v>
      </c>
      <c r="F2602" s="409">
        <v>43832</v>
      </c>
      <c r="G2602" s="409">
        <v>44196</v>
      </c>
      <c r="H2602" s="408">
        <v>2020</v>
      </c>
      <c r="I2602" s="407" t="s">
        <v>2051</v>
      </c>
      <c r="J2602" s="627" t="s">
        <v>225</v>
      </c>
      <c r="K2602" s="407" t="s">
        <v>318</v>
      </c>
      <c r="L2602" s="826"/>
      <c r="M2602" s="827"/>
      <c r="N2602" s="793"/>
      <c r="O2602" s="830"/>
      <c r="P2602" s="833"/>
      <c r="Q2602" s="836"/>
      <c r="R2602" s="830"/>
      <c r="S2602" s="406" t="s">
        <v>158</v>
      </c>
      <c r="T2602" s="451">
        <v>43832</v>
      </c>
      <c r="U2602" s="820"/>
      <c r="V2602" s="821"/>
      <c r="W2602" s="818"/>
      <c r="X2602" s="819"/>
      <c r="Y2602" s="818"/>
      <c r="Z2602" s="819"/>
      <c r="AA2602" s="818"/>
      <c r="AB2602" s="819"/>
      <c r="AC2602" s="818"/>
      <c r="AD2602" s="819"/>
      <c r="AE2602" s="818"/>
      <c r="AF2602" s="819"/>
      <c r="AG2602" s="783"/>
      <c r="AH2602" s="784"/>
      <c r="AI2602" s="783"/>
      <c r="AJ2602" s="784"/>
      <c r="AK2602" s="793"/>
      <c r="AL2602" s="793"/>
      <c r="AM2602" s="793"/>
      <c r="AN2602" s="793"/>
      <c r="AO2602" s="793"/>
      <c r="AP2602" s="793"/>
    </row>
    <row r="2603" spans="2:42" s="404" customFormat="1" ht="12.75" hidden="1" customHeight="1" thickTop="1" x14ac:dyDescent="0.2">
      <c r="B2603" s="445" t="s">
        <v>383</v>
      </c>
      <c r="C2603" s="444" t="s">
        <v>382</v>
      </c>
      <c r="D2603" s="443" t="s">
        <v>161</v>
      </c>
      <c r="E2603" s="442" t="s">
        <v>10</v>
      </c>
      <c r="F2603" s="440">
        <v>43965</v>
      </c>
      <c r="G2603" s="440"/>
      <c r="H2603" s="419">
        <v>2020</v>
      </c>
      <c r="I2603" s="418"/>
      <c r="J2603" s="647" t="s">
        <v>225</v>
      </c>
      <c r="K2603" s="439" t="s">
        <v>318</v>
      </c>
      <c r="L2603" s="822" t="s">
        <v>387</v>
      </c>
      <c r="M2603" s="823"/>
      <c r="N2603" s="791" t="s">
        <v>280</v>
      </c>
      <c r="O2603" s="828" t="s">
        <v>325</v>
      </c>
      <c r="P2603" s="831"/>
      <c r="Q2603" s="834" t="s">
        <v>218</v>
      </c>
      <c r="R2603" s="828" t="s">
        <v>324</v>
      </c>
      <c r="S2603" s="434" t="s">
        <v>184</v>
      </c>
      <c r="T2603" s="438">
        <v>83915.44</v>
      </c>
      <c r="U2603" s="434" t="s">
        <v>183</v>
      </c>
      <c r="V2603" s="437">
        <f>T2608+T2606-0.001</f>
        <v>44149.999000000003</v>
      </c>
      <c r="W2603" s="434" t="s">
        <v>182</v>
      </c>
      <c r="X2603" s="436">
        <f>T2603</f>
        <v>83915.44</v>
      </c>
      <c r="Y2603" s="434" t="s">
        <v>181</v>
      </c>
      <c r="Z2603" s="435">
        <v>0.05</v>
      </c>
      <c r="AA2603" s="434" t="s">
        <v>181</v>
      </c>
      <c r="AB2603" s="435">
        <v>0.05</v>
      </c>
      <c r="AC2603" s="434" t="s">
        <v>181</v>
      </c>
      <c r="AD2603" s="435">
        <v>0.05</v>
      </c>
      <c r="AE2603" s="434" t="s">
        <v>181</v>
      </c>
      <c r="AF2603" s="435">
        <v>0.29380000000000001</v>
      </c>
      <c r="AG2603" s="657" t="s">
        <v>181</v>
      </c>
      <c r="AH2603" s="658">
        <v>0.53100000000000003</v>
      </c>
      <c r="AI2603" s="466" t="s">
        <v>180</v>
      </c>
      <c r="AJ2603" s="465">
        <v>6</v>
      </c>
      <c r="AK2603" s="791" t="s">
        <v>322</v>
      </c>
      <c r="AL2603" s="791" t="s">
        <v>322</v>
      </c>
      <c r="AM2603" s="791" t="s">
        <v>322</v>
      </c>
      <c r="AN2603" s="791" t="s">
        <v>322</v>
      </c>
      <c r="AO2603" s="791" t="s">
        <v>322</v>
      </c>
      <c r="AP2603" s="791" t="s">
        <v>322</v>
      </c>
    </row>
    <row r="2604" spans="2:42" s="404" customFormat="1" ht="15" hidden="1" customHeight="1" x14ac:dyDescent="0.2">
      <c r="B2604" s="425" t="s">
        <v>383</v>
      </c>
      <c r="C2604" s="424" t="s">
        <v>382</v>
      </c>
      <c r="D2604" s="423" t="s">
        <v>161</v>
      </c>
      <c r="E2604" s="422" t="s">
        <v>10</v>
      </c>
      <c r="F2604" s="420">
        <v>43965</v>
      </c>
      <c r="G2604" s="420"/>
      <c r="H2604" s="419">
        <v>2020</v>
      </c>
      <c r="I2604" s="418"/>
      <c r="J2604" s="647" t="s">
        <v>225</v>
      </c>
      <c r="K2604" s="417" t="s">
        <v>318</v>
      </c>
      <c r="L2604" s="824"/>
      <c r="M2604" s="825"/>
      <c r="N2604" s="792"/>
      <c r="O2604" s="829"/>
      <c r="P2604" s="832"/>
      <c r="Q2604" s="835"/>
      <c r="R2604" s="829"/>
      <c r="S2604" s="416" t="s">
        <v>179</v>
      </c>
      <c r="T2604" s="432" t="s">
        <v>321</v>
      </c>
      <c r="U2604" s="416" t="s">
        <v>177</v>
      </c>
      <c r="V2604" s="415"/>
      <c r="W2604" s="416" t="s">
        <v>176</v>
      </c>
      <c r="X2604" s="428">
        <f>X2603</f>
        <v>83915.44</v>
      </c>
      <c r="Y2604" s="416" t="s">
        <v>175</v>
      </c>
      <c r="Z2604" s="426"/>
      <c r="AA2604" s="416" t="s">
        <v>175</v>
      </c>
      <c r="AB2604" s="426"/>
      <c r="AC2604" s="416" t="s">
        <v>175</v>
      </c>
      <c r="AD2604" s="426"/>
      <c r="AE2604" s="416" t="s">
        <v>175</v>
      </c>
      <c r="AF2604" s="426"/>
      <c r="AG2604" s="659" t="s">
        <v>175</v>
      </c>
      <c r="AH2604" s="660"/>
      <c r="AI2604" s="463" t="s">
        <v>174</v>
      </c>
      <c r="AJ2604" s="464">
        <v>24</v>
      </c>
      <c r="AK2604" s="792"/>
      <c r="AL2604" s="792"/>
      <c r="AM2604" s="792"/>
      <c r="AN2604" s="792"/>
      <c r="AO2604" s="792"/>
      <c r="AP2604" s="792"/>
    </row>
    <row r="2605" spans="2:42" s="404" customFormat="1" ht="39" hidden="1" customHeight="1" x14ac:dyDescent="0.2">
      <c r="B2605" s="425" t="s">
        <v>383</v>
      </c>
      <c r="C2605" s="424" t="s">
        <v>382</v>
      </c>
      <c r="D2605" s="423" t="s">
        <v>161</v>
      </c>
      <c r="E2605" s="422" t="s">
        <v>10</v>
      </c>
      <c r="F2605" s="420">
        <v>43965</v>
      </c>
      <c r="G2605" s="420"/>
      <c r="H2605" s="419">
        <v>2020</v>
      </c>
      <c r="I2605" s="418"/>
      <c r="J2605" s="647" t="s">
        <v>225</v>
      </c>
      <c r="K2605" s="417" t="s">
        <v>318</v>
      </c>
      <c r="L2605" s="824"/>
      <c r="M2605" s="825"/>
      <c r="N2605" s="792"/>
      <c r="O2605" s="829"/>
      <c r="P2605" s="832"/>
      <c r="Q2605" s="835"/>
      <c r="R2605" s="829"/>
      <c r="S2605" s="416" t="s">
        <v>173</v>
      </c>
      <c r="T2605" s="429" t="s">
        <v>386</v>
      </c>
      <c r="U2605" s="416" t="s">
        <v>171</v>
      </c>
      <c r="V2605" s="427"/>
      <c r="W2605" s="416" t="s">
        <v>170</v>
      </c>
      <c r="X2605" s="428"/>
      <c r="Y2605" s="416" t="s">
        <v>169</v>
      </c>
      <c r="Z2605" s="426">
        <v>0.05</v>
      </c>
      <c r="AA2605" s="416" t="s">
        <v>169</v>
      </c>
      <c r="AB2605" s="426">
        <v>0.05</v>
      </c>
      <c r="AC2605" s="416" t="s">
        <v>169</v>
      </c>
      <c r="AD2605" s="426">
        <v>0.05</v>
      </c>
      <c r="AE2605" s="416" t="s">
        <v>169</v>
      </c>
      <c r="AF2605" s="426">
        <v>0.29380000000000001</v>
      </c>
      <c r="AG2605" s="659" t="s">
        <v>169</v>
      </c>
      <c r="AH2605" s="660">
        <v>0.53949999999999998</v>
      </c>
      <c r="AI2605" s="781"/>
      <c r="AJ2605" s="782"/>
      <c r="AK2605" s="792"/>
      <c r="AL2605" s="792"/>
      <c r="AM2605" s="792"/>
      <c r="AN2605" s="792"/>
      <c r="AO2605" s="792"/>
      <c r="AP2605" s="792"/>
    </row>
    <row r="2606" spans="2:42" s="404" customFormat="1" ht="15" hidden="1" customHeight="1" x14ac:dyDescent="0.2">
      <c r="B2606" s="425" t="s">
        <v>383</v>
      </c>
      <c r="C2606" s="424" t="s">
        <v>382</v>
      </c>
      <c r="D2606" s="423" t="s">
        <v>161</v>
      </c>
      <c r="E2606" s="422" t="s">
        <v>10</v>
      </c>
      <c r="F2606" s="420">
        <v>43965</v>
      </c>
      <c r="G2606" s="420"/>
      <c r="H2606" s="419">
        <v>2020</v>
      </c>
      <c r="I2606" s="418"/>
      <c r="J2606" s="647" t="s">
        <v>225</v>
      </c>
      <c r="K2606" s="417" t="s">
        <v>318</v>
      </c>
      <c r="L2606" s="824"/>
      <c r="M2606" s="825"/>
      <c r="N2606" s="792"/>
      <c r="O2606" s="829"/>
      <c r="P2606" s="832"/>
      <c r="Q2606" s="835"/>
      <c r="R2606" s="829"/>
      <c r="S2606" s="416" t="s">
        <v>168</v>
      </c>
      <c r="T2606" s="427">
        <v>185</v>
      </c>
      <c r="U2606" s="416" t="s">
        <v>167</v>
      </c>
      <c r="V2606" s="427"/>
      <c r="W2606" s="816"/>
      <c r="X2606" s="817"/>
      <c r="Y2606" s="416" t="s">
        <v>166</v>
      </c>
      <c r="Z2606" s="426">
        <f>IF(Z2604="",Z2605-Z2603,Z2605-Z2604)</f>
        <v>0</v>
      </c>
      <c r="AA2606" s="416" t="s">
        <v>166</v>
      </c>
      <c r="AB2606" s="426">
        <f>IF(AB2604="",AB2605-AB2603,AB2605-AB2604)</f>
        <v>0</v>
      </c>
      <c r="AC2606" s="416" t="s">
        <v>166</v>
      </c>
      <c r="AD2606" s="426">
        <f>IF(AD2604="",AD2605-AD2603,AD2605-AD2604)</f>
        <v>0</v>
      </c>
      <c r="AE2606" s="416" t="s">
        <v>166</v>
      </c>
      <c r="AF2606" s="426">
        <f>IF(AF2604="",AF2605-AF2603,AF2605-AF2604)</f>
        <v>0</v>
      </c>
      <c r="AG2606" s="659" t="s">
        <v>166</v>
      </c>
      <c r="AH2606" s="660">
        <f>IF(AH2604="",AH2605-AH2603,AH2605-AH2604)</f>
        <v>8.499999999999952E-3</v>
      </c>
      <c r="AI2606" s="781"/>
      <c r="AJ2606" s="782"/>
      <c r="AK2606" s="792"/>
      <c r="AL2606" s="792"/>
      <c r="AM2606" s="792"/>
      <c r="AN2606" s="792"/>
      <c r="AO2606" s="792"/>
      <c r="AP2606" s="792"/>
    </row>
    <row r="2607" spans="2:42" s="404" customFormat="1" ht="15" hidden="1" customHeight="1" x14ac:dyDescent="0.2">
      <c r="B2607" s="425" t="s">
        <v>383</v>
      </c>
      <c r="C2607" s="424" t="s">
        <v>382</v>
      </c>
      <c r="D2607" s="423" t="s">
        <v>161</v>
      </c>
      <c r="E2607" s="422" t="s">
        <v>10</v>
      </c>
      <c r="F2607" s="420">
        <v>43965</v>
      </c>
      <c r="G2607" s="420"/>
      <c r="H2607" s="419">
        <v>2020</v>
      </c>
      <c r="I2607" s="418"/>
      <c r="J2607" s="647" t="s">
        <v>225</v>
      </c>
      <c r="K2607" s="417" t="s">
        <v>318</v>
      </c>
      <c r="L2607" s="824"/>
      <c r="M2607" s="825"/>
      <c r="N2607" s="792"/>
      <c r="O2607" s="829"/>
      <c r="P2607" s="832"/>
      <c r="Q2607" s="835"/>
      <c r="R2607" s="829"/>
      <c r="S2607" s="416" t="s">
        <v>165</v>
      </c>
      <c r="T2607" s="415">
        <v>43832</v>
      </c>
      <c r="U2607" s="416" t="s">
        <v>164</v>
      </c>
      <c r="V2607" s="415"/>
      <c r="W2607" s="816"/>
      <c r="X2607" s="817"/>
      <c r="Y2607" s="816"/>
      <c r="Z2607" s="817"/>
      <c r="AA2607" s="816"/>
      <c r="AB2607" s="817"/>
      <c r="AC2607" s="816"/>
      <c r="AD2607" s="817"/>
      <c r="AE2607" s="816"/>
      <c r="AF2607" s="817"/>
      <c r="AG2607" s="865"/>
      <c r="AH2607" s="866"/>
      <c r="AI2607" s="781"/>
      <c r="AJ2607" s="782"/>
      <c r="AK2607" s="792"/>
      <c r="AL2607" s="792"/>
      <c r="AM2607" s="792"/>
      <c r="AN2607" s="792"/>
      <c r="AO2607" s="792"/>
      <c r="AP2607" s="792"/>
    </row>
    <row r="2608" spans="2:42" s="404" customFormat="1" ht="15" hidden="1" customHeight="1" thickBot="1" x14ac:dyDescent="0.25">
      <c r="B2608" s="414" t="s">
        <v>383</v>
      </c>
      <c r="C2608" s="413" t="s">
        <v>382</v>
      </c>
      <c r="D2608" s="412" t="s">
        <v>161</v>
      </c>
      <c r="E2608" s="411" t="s">
        <v>10</v>
      </c>
      <c r="F2608" s="409">
        <v>43965</v>
      </c>
      <c r="G2608" s="409"/>
      <c r="H2608" s="408">
        <v>2020</v>
      </c>
      <c r="I2608" s="407"/>
      <c r="J2608" s="627" t="s">
        <v>225</v>
      </c>
      <c r="K2608" s="407" t="s">
        <v>318</v>
      </c>
      <c r="L2608" s="826"/>
      <c r="M2608" s="827"/>
      <c r="N2608" s="793"/>
      <c r="O2608" s="830"/>
      <c r="P2608" s="833"/>
      <c r="Q2608" s="836"/>
      <c r="R2608" s="830"/>
      <c r="S2608" s="406" t="s">
        <v>158</v>
      </c>
      <c r="T2608" s="451">
        <v>43965</v>
      </c>
      <c r="U2608" s="820"/>
      <c r="V2608" s="821"/>
      <c r="W2608" s="818"/>
      <c r="X2608" s="819"/>
      <c r="Y2608" s="818"/>
      <c r="Z2608" s="819"/>
      <c r="AA2608" s="818"/>
      <c r="AB2608" s="819"/>
      <c r="AC2608" s="818"/>
      <c r="AD2608" s="819"/>
      <c r="AE2608" s="818"/>
      <c r="AF2608" s="819"/>
      <c r="AG2608" s="867"/>
      <c r="AH2608" s="868"/>
      <c r="AI2608" s="783"/>
      <c r="AJ2608" s="784"/>
      <c r="AK2608" s="793"/>
      <c r="AL2608" s="793"/>
      <c r="AM2608" s="793"/>
      <c r="AN2608" s="793"/>
      <c r="AO2608" s="793"/>
      <c r="AP2608" s="793"/>
    </row>
    <row r="2609" spans="2:42" s="404" customFormat="1" ht="12.75" customHeight="1" thickTop="1" x14ac:dyDescent="0.2">
      <c r="B2609" s="445" t="s">
        <v>383</v>
      </c>
      <c r="C2609" s="444" t="s">
        <v>382</v>
      </c>
      <c r="D2609" s="443" t="s">
        <v>161</v>
      </c>
      <c r="E2609" s="442" t="s">
        <v>50</v>
      </c>
      <c r="F2609" s="440">
        <v>43832</v>
      </c>
      <c r="G2609" s="440">
        <v>44196</v>
      </c>
      <c r="H2609" s="419">
        <v>2020</v>
      </c>
      <c r="I2609" s="418" t="s">
        <v>2051</v>
      </c>
      <c r="J2609" s="647" t="s">
        <v>225</v>
      </c>
      <c r="K2609" s="439" t="s">
        <v>318</v>
      </c>
      <c r="L2609" s="822" t="s">
        <v>385</v>
      </c>
      <c r="M2609" s="823"/>
      <c r="N2609" s="791" t="s">
        <v>280</v>
      </c>
      <c r="O2609" s="828" t="s">
        <v>325</v>
      </c>
      <c r="P2609" s="831">
        <v>6.73</v>
      </c>
      <c r="Q2609" s="834" t="s">
        <v>218</v>
      </c>
      <c r="R2609" s="828" t="s">
        <v>200</v>
      </c>
      <c r="S2609" s="434" t="s">
        <v>184</v>
      </c>
      <c r="T2609" s="438">
        <v>277852.05</v>
      </c>
      <c r="U2609" s="434" t="s">
        <v>183</v>
      </c>
      <c r="V2609" s="437">
        <f>T2614+T2612-0.001</f>
        <v>44196.999000000003</v>
      </c>
      <c r="W2609" s="434" t="s">
        <v>182</v>
      </c>
      <c r="X2609" s="436">
        <f>T2609</f>
        <v>277852.05</v>
      </c>
      <c r="Y2609" s="434" t="s">
        <v>181</v>
      </c>
      <c r="Z2609" s="435">
        <v>0.5</v>
      </c>
      <c r="AA2609" s="434" t="s">
        <v>181</v>
      </c>
      <c r="AB2609" s="435">
        <v>0.5</v>
      </c>
      <c r="AC2609" s="434" t="s">
        <v>181</v>
      </c>
      <c r="AD2609" s="435">
        <v>0.5</v>
      </c>
      <c r="AE2609" s="434" t="s">
        <v>181</v>
      </c>
      <c r="AF2609" s="435">
        <v>0.876</v>
      </c>
      <c r="AG2609" s="466" t="s">
        <v>181</v>
      </c>
      <c r="AH2609" s="467">
        <v>0.876</v>
      </c>
      <c r="AI2609" s="466" t="s">
        <v>180</v>
      </c>
      <c r="AJ2609" s="465">
        <v>3</v>
      </c>
      <c r="AK2609" s="791" t="s">
        <v>322</v>
      </c>
      <c r="AL2609" s="791" t="s">
        <v>322</v>
      </c>
      <c r="AM2609" s="791" t="s">
        <v>322</v>
      </c>
      <c r="AN2609" s="791" t="s">
        <v>322</v>
      </c>
      <c r="AO2609" s="791" t="s">
        <v>322</v>
      </c>
      <c r="AP2609" s="791" t="s">
        <v>2143</v>
      </c>
    </row>
    <row r="2610" spans="2:42" s="404" customFormat="1" ht="15" customHeight="1" x14ac:dyDescent="0.2">
      <c r="B2610" s="425" t="s">
        <v>383</v>
      </c>
      <c r="C2610" s="424" t="s">
        <v>382</v>
      </c>
      <c r="D2610" s="423" t="s">
        <v>161</v>
      </c>
      <c r="E2610" s="422" t="s">
        <v>50</v>
      </c>
      <c r="F2610" s="420">
        <v>43832</v>
      </c>
      <c r="G2610" s="420">
        <v>44196</v>
      </c>
      <c r="H2610" s="419">
        <v>2020</v>
      </c>
      <c r="I2610" s="418" t="s">
        <v>2051</v>
      </c>
      <c r="J2610" s="647" t="s">
        <v>225</v>
      </c>
      <c r="K2610" s="417" t="s">
        <v>318</v>
      </c>
      <c r="L2610" s="824"/>
      <c r="M2610" s="825"/>
      <c r="N2610" s="792"/>
      <c r="O2610" s="829"/>
      <c r="P2610" s="832"/>
      <c r="Q2610" s="835"/>
      <c r="R2610" s="829"/>
      <c r="S2610" s="416" t="s">
        <v>179</v>
      </c>
      <c r="T2610" s="432" t="s">
        <v>292</v>
      </c>
      <c r="U2610" s="416" t="s">
        <v>177</v>
      </c>
      <c r="V2610" s="415">
        <f>V2609+V2611+V2612</f>
        <v>44223.999000000003</v>
      </c>
      <c r="W2610" s="416" t="s">
        <v>176</v>
      </c>
      <c r="X2610" s="428">
        <f>X2609</f>
        <v>277852.05</v>
      </c>
      <c r="Y2610" s="416" t="s">
        <v>175</v>
      </c>
      <c r="Z2610" s="426"/>
      <c r="AA2610" s="416" t="s">
        <v>175</v>
      </c>
      <c r="AB2610" s="426"/>
      <c r="AC2610" s="416" t="s">
        <v>175</v>
      </c>
      <c r="AD2610" s="426"/>
      <c r="AE2610" s="416" t="s">
        <v>175</v>
      </c>
      <c r="AF2610" s="426"/>
      <c r="AG2610" s="463" t="s">
        <v>175</v>
      </c>
      <c r="AH2610" s="462"/>
      <c r="AI2610" s="463" t="s">
        <v>174</v>
      </c>
      <c r="AJ2610" s="464">
        <f>3*10</f>
        <v>30</v>
      </c>
      <c r="AK2610" s="792"/>
      <c r="AL2610" s="792"/>
      <c r="AM2610" s="792"/>
      <c r="AN2610" s="792"/>
      <c r="AO2610" s="792"/>
      <c r="AP2610" s="792"/>
    </row>
    <row r="2611" spans="2:42" s="404" customFormat="1" ht="13.5" customHeight="1" x14ac:dyDescent="0.2">
      <c r="B2611" s="425" t="s">
        <v>383</v>
      </c>
      <c r="C2611" s="424" t="s">
        <v>382</v>
      </c>
      <c r="D2611" s="423" t="s">
        <v>161</v>
      </c>
      <c r="E2611" s="422" t="s">
        <v>50</v>
      </c>
      <c r="F2611" s="420">
        <v>43832</v>
      </c>
      <c r="G2611" s="420">
        <v>44196</v>
      </c>
      <c r="H2611" s="419">
        <v>2020</v>
      </c>
      <c r="I2611" s="418" t="s">
        <v>2051</v>
      </c>
      <c r="J2611" s="647" t="s">
        <v>225</v>
      </c>
      <c r="K2611" s="417" t="s">
        <v>318</v>
      </c>
      <c r="L2611" s="824"/>
      <c r="M2611" s="825"/>
      <c r="N2611" s="792"/>
      <c r="O2611" s="829"/>
      <c r="P2611" s="832"/>
      <c r="Q2611" s="835"/>
      <c r="R2611" s="829"/>
      <c r="S2611" s="416" t="s">
        <v>173</v>
      </c>
      <c r="T2611" s="429" t="s">
        <v>192</v>
      </c>
      <c r="U2611" s="416" t="s">
        <v>171</v>
      </c>
      <c r="V2611" s="427">
        <v>27</v>
      </c>
      <c r="W2611" s="416" t="s">
        <v>170</v>
      </c>
      <c r="X2611" s="428"/>
      <c r="Y2611" s="416" t="s">
        <v>169</v>
      </c>
      <c r="Z2611" s="426">
        <v>0.5</v>
      </c>
      <c r="AA2611" s="416" t="s">
        <v>169</v>
      </c>
      <c r="AB2611" s="426">
        <v>0.5</v>
      </c>
      <c r="AC2611" s="416" t="s">
        <v>169</v>
      </c>
      <c r="AD2611" s="426">
        <v>0.5</v>
      </c>
      <c r="AE2611" s="416" t="s">
        <v>169</v>
      </c>
      <c r="AF2611" s="426">
        <v>0.85640000000000005</v>
      </c>
      <c r="AG2611" s="463" t="s">
        <v>169</v>
      </c>
      <c r="AH2611" s="462">
        <v>0.85640000000000005</v>
      </c>
      <c r="AI2611" s="781"/>
      <c r="AJ2611" s="782"/>
      <c r="AK2611" s="792"/>
      <c r="AL2611" s="792"/>
      <c r="AM2611" s="792"/>
      <c r="AN2611" s="792"/>
      <c r="AO2611" s="792"/>
      <c r="AP2611" s="792"/>
    </row>
    <row r="2612" spans="2:42" s="404" customFormat="1" ht="15" customHeight="1" x14ac:dyDescent="0.2">
      <c r="B2612" s="425" t="s">
        <v>383</v>
      </c>
      <c r="C2612" s="424" t="s">
        <v>382</v>
      </c>
      <c r="D2612" s="423" t="s">
        <v>161</v>
      </c>
      <c r="E2612" s="422" t="s">
        <v>50</v>
      </c>
      <c r="F2612" s="420">
        <v>43832</v>
      </c>
      <c r="G2612" s="420">
        <v>44196</v>
      </c>
      <c r="H2612" s="419">
        <v>2020</v>
      </c>
      <c r="I2612" s="418" t="s">
        <v>2051</v>
      </c>
      <c r="J2612" s="647" t="s">
        <v>225</v>
      </c>
      <c r="K2612" s="417" t="s">
        <v>318</v>
      </c>
      <c r="L2612" s="824"/>
      <c r="M2612" s="825"/>
      <c r="N2612" s="792"/>
      <c r="O2612" s="829"/>
      <c r="P2612" s="832"/>
      <c r="Q2612" s="835"/>
      <c r="R2612" s="829"/>
      <c r="S2612" s="416" t="s">
        <v>168</v>
      </c>
      <c r="T2612" s="427">
        <v>365</v>
      </c>
      <c r="U2612" s="416" t="s">
        <v>167</v>
      </c>
      <c r="V2612" s="427"/>
      <c r="W2612" s="816"/>
      <c r="X2612" s="817"/>
      <c r="Y2612" s="416" t="s">
        <v>166</v>
      </c>
      <c r="Z2612" s="426">
        <f>IF(Z2610="",Z2611-Z2609,Z2611-Z2610)</f>
        <v>0</v>
      </c>
      <c r="AA2612" s="416" t="s">
        <v>166</v>
      </c>
      <c r="AB2612" s="426">
        <f>IF(AB2610="",AB2611-AB2609,AB2611-AB2610)</f>
        <v>0</v>
      </c>
      <c r="AC2612" s="416" t="s">
        <v>166</v>
      </c>
      <c r="AD2612" s="426">
        <f>IF(AD2610="",AD2611-AD2609,AD2611-AD2610)</f>
        <v>0</v>
      </c>
      <c r="AE2612" s="416" t="s">
        <v>166</v>
      </c>
      <c r="AF2612" s="426">
        <f>IF(AF2610="",AF2611-AF2609,AF2611-AF2610)</f>
        <v>-1.9599999999999951E-2</v>
      </c>
      <c r="AG2612" s="463" t="s">
        <v>166</v>
      </c>
      <c r="AH2612" s="462">
        <f>IF(AH2610="",AH2611-AH2609,AH2611-AH2610)</f>
        <v>-1.9599999999999951E-2</v>
      </c>
      <c r="AI2612" s="781"/>
      <c r="AJ2612" s="782"/>
      <c r="AK2612" s="792"/>
      <c r="AL2612" s="792"/>
      <c r="AM2612" s="792"/>
      <c r="AN2612" s="792"/>
      <c r="AO2612" s="792"/>
      <c r="AP2612" s="792"/>
    </row>
    <row r="2613" spans="2:42" s="404" customFormat="1" ht="15" customHeight="1" x14ac:dyDescent="0.2">
      <c r="B2613" s="425" t="s">
        <v>383</v>
      </c>
      <c r="C2613" s="424" t="s">
        <v>382</v>
      </c>
      <c r="D2613" s="423" t="s">
        <v>161</v>
      </c>
      <c r="E2613" s="422" t="s">
        <v>50</v>
      </c>
      <c r="F2613" s="420">
        <v>43832</v>
      </c>
      <c r="G2613" s="420">
        <v>44196</v>
      </c>
      <c r="H2613" s="419">
        <v>2020</v>
      </c>
      <c r="I2613" s="418" t="s">
        <v>2051</v>
      </c>
      <c r="J2613" s="647" t="s">
        <v>225</v>
      </c>
      <c r="K2613" s="417" t="s">
        <v>318</v>
      </c>
      <c r="L2613" s="824"/>
      <c r="M2613" s="825"/>
      <c r="N2613" s="792"/>
      <c r="O2613" s="829"/>
      <c r="P2613" s="832"/>
      <c r="Q2613" s="835"/>
      <c r="R2613" s="829"/>
      <c r="S2613" s="416" t="s">
        <v>165</v>
      </c>
      <c r="T2613" s="415">
        <v>43832</v>
      </c>
      <c r="U2613" s="416" t="s">
        <v>164</v>
      </c>
      <c r="V2613" s="415">
        <v>44196</v>
      </c>
      <c r="W2613" s="816"/>
      <c r="X2613" s="817"/>
      <c r="Y2613" s="816"/>
      <c r="Z2613" s="817"/>
      <c r="AA2613" s="816"/>
      <c r="AB2613" s="817"/>
      <c r="AC2613" s="816"/>
      <c r="AD2613" s="817"/>
      <c r="AE2613" s="816"/>
      <c r="AF2613" s="817"/>
      <c r="AG2613" s="781"/>
      <c r="AH2613" s="782"/>
      <c r="AI2613" s="781"/>
      <c r="AJ2613" s="782"/>
      <c r="AK2613" s="792"/>
      <c r="AL2613" s="792"/>
      <c r="AM2613" s="792"/>
      <c r="AN2613" s="792"/>
      <c r="AO2613" s="792"/>
      <c r="AP2613" s="792"/>
    </row>
    <row r="2614" spans="2:42" s="404" customFormat="1" ht="15" customHeight="1" thickBot="1" x14ac:dyDescent="0.25">
      <c r="B2614" s="414" t="s">
        <v>383</v>
      </c>
      <c r="C2614" s="413" t="s">
        <v>382</v>
      </c>
      <c r="D2614" s="412" t="s">
        <v>161</v>
      </c>
      <c r="E2614" s="411" t="s">
        <v>50</v>
      </c>
      <c r="F2614" s="409">
        <v>43832</v>
      </c>
      <c r="G2614" s="409">
        <v>44196</v>
      </c>
      <c r="H2614" s="408">
        <v>2020</v>
      </c>
      <c r="I2614" s="407" t="s">
        <v>2051</v>
      </c>
      <c r="J2614" s="627" t="s">
        <v>225</v>
      </c>
      <c r="K2614" s="407" t="s">
        <v>318</v>
      </c>
      <c r="L2614" s="826"/>
      <c r="M2614" s="827"/>
      <c r="N2614" s="793"/>
      <c r="O2614" s="830"/>
      <c r="P2614" s="833"/>
      <c r="Q2614" s="836"/>
      <c r="R2614" s="830"/>
      <c r="S2614" s="406" t="s">
        <v>158</v>
      </c>
      <c r="T2614" s="451">
        <v>43832</v>
      </c>
      <c r="U2614" s="820"/>
      <c r="V2614" s="821"/>
      <c r="W2614" s="818"/>
      <c r="X2614" s="819"/>
      <c r="Y2614" s="818"/>
      <c r="Z2614" s="819"/>
      <c r="AA2614" s="818"/>
      <c r="AB2614" s="819"/>
      <c r="AC2614" s="818"/>
      <c r="AD2614" s="819"/>
      <c r="AE2614" s="818"/>
      <c r="AF2614" s="819"/>
      <c r="AG2614" s="783"/>
      <c r="AH2614" s="784"/>
      <c r="AI2614" s="783"/>
      <c r="AJ2614" s="784"/>
      <c r="AK2614" s="793"/>
      <c r="AL2614" s="793"/>
      <c r="AM2614" s="793"/>
      <c r="AN2614" s="793"/>
      <c r="AO2614" s="793"/>
      <c r="AP2614" s="793"/>
    </row>
    <row r="2615" spans="2:42" s="404" customFormat="1" ht="12.75" customHeight="1" thickTop="1" x14ac:dyDescent="0.2">
      <c r="B2615" s="445" t="s">
        <v>383</v>
      </c>
      <c r="C2615" s="444" t="s">
        <v>382</v>
      </c>
      <c r="D2615" s="443" t="s">
        <v>161</v>
      </c>
      <c r="E2615" s="442" t="s">
        <v>50</v>
      </c>
      <c r="F2615" s="440">
        <v>43965</v>
      </c>
      <c r="G2615" s="440">
        <v>44149</v>
      </c>
      <c r="H2615" s="419">
        <v>2020</v>
      </c>
      <c r="I2615" s="418" t="s">
        <v>185</v>
      </c>
      <c r="J2615" s="647" t="s">
        <v>225</v>
      </c>
      <c r="K2615" s="439" t="s">
        <v>318</v>
      </c>
      <c r="L2615" s="822" t="s">
        <v>385</v>
      </c>
      <c r="M2615" s="823"/>
      <c r="N2615" s="791" t="s">
        <v>280</v>
      </c>
      <c r="O2615" s="828" t="s">
        <v>325</v>
      </c>
      <c r="P2615" s="831">
        <v>6.73</v>
      </c>
      <c r="Q2615" s="834" t="s">
        <v>218</v>
      </c>
      <c r="R2615" s="828" t="s">
        <v>324</v>
      </c>
      <c r="S2615" s="434" t="s">
        <v>184</v>
      </c>
      <c r="T2615" s="438">
        <v>150927.01</v>
      </c>
      <c r="U2615" s="434" t="s">
        <v>183</v>
      </c>
      <c r="V2615" s="437">
        <f>T2620+T2618-0.001</f>
        <v>44149.999000000003</v>
      </c>
      <c r="W2615" s="434" t="s">
        <v>182</v>
      </c>
      <c r="X2615" s="436">
        <f>T2615</f>
        <v>150927.01</v>
      </c>
      <c r="Y2615" s="434" t="s">
        <v>181</v>
      </c>
      <c r="Z2615" s="435">
        <v>0.05</v>
      </c>
      <c r="AA2615" s="434" t="s">
        <v>181</v>
      </c>
      <c r="AB2615" s="435">
        <v>0.05</v>
      </c>
      <c r="AC2615" s="434" t="s">
        <v>181</v>
      </c>
      <c r="AD2615" s="435">
        <v>0.05</v>
      </c>
      <c r="AE2615" s="434" t="s">
        <v>181</v>
      </c>
      <c r="AF2615" s="435">
        <v>1</v>
      </c>
      <c r="AG2615" s="466" t="s">
        <v>181</v>
      </c>
      <c r="AH2615" s="467">
        <v>1</v>
      </c>
      <c r="AI2615" s="466" t="s">
        <v>180</v>
      </c>
      <c r="AJ2615" s="465">
        <v>6</v>
      </c>
      <c r="AK2615" s="791" t="s">
        <v>322</v>
      </c>
      <c r="AL2615" s="791" t="s">
        <v>322</v>
      </c>
      <c r="AM2615" s="791" t="s">
        <v>322</v>
      </c>
      <c r="AN2615" s="791" t="s">
        <v>227</v>
      </c>
      <c r="AO2615" s="791" t="s">
        <v>227</v>
      </c>
      <c r="AP2615" s="791" t="s">
        <v>2143</v>
      </c>
    </row>
    <row r="2616" spans="2:42" s="404" customFormat="1" ht="15" customHeight="1" x14ac:dyDescent="0.2">
      <c r="B2616" s="425" t="s">
        <v>383</v>
      </c>
      <c r="C2616" s="424" t="s">
        <v>382</v>
      </c>
      <c r="D2616" s="423" t="s">
        <v>161</v>
      </c>
      <c r="E2616" s="422" t="s">
        <v>50</v>
      </c>
      <c r="F2616" s="420">
        <v>43965</v>
      </c>
      <c r="G2616" s="420">
        <v>44149</v>
      </c>
      <c r="H2616" s="419">
        <v>2020</v>
      </c>
      <c r="I2616" s="418" t="s">
        <v>185</v>
      </c>
      <c r="J2616" s="647" t="s">
        <v>225</v>
      </c>
      <c r="K2616" s="417" t="s">
        <v>318</v>
      </c>
      <c r="L2616" s="824"/>
      <c r="M2616" s="825"/>
      <c r="N2616" s="792"/>
      <c r="O2616" s="829"/>
      <c r="P2616" s="832"/>
      <c r="Q2616" s="835"/>
      <c r="R2616" s="829"/>
      <c r="S2616" s="416" t="s">
        <v>179</v>
      </c>
      <c r="T2616" s="432" t="s">
        <v>321</v>
      </c>
      <c r="U2616" s="416" t="s">
        <v>177</v>
      </c>
      <c r="V2616" s="415"/>
      <c r="W2616" s="416" t="s">
        <v>176</v>
      </c>
      <c r="X2616" s="428">
        <f>X2615</f>
        <v>150927.01</v>
      </c>
      <c r="Y2616" s="416" t="s">
        <v>175</v>
      </c>
      <c r="Z2616" s="426"/>
      <c r="AA2616" s="416" t="s">
        <v>175</v>
      </c>
      <c r="AB2616" s="426"/>
      <c r="AC2616" s="416" t="s">
        <v>175</v>
      </c>
      <c r="AD2616" s="426"/>
      <c r="AE2616" s="416" t="s">
        <v>175</v>
      </c>
      <c r="AF2616" s="426"/>
      <c r="AG2616" s="463" t="s">
        <v>175</v>
      </c>
      <c r="AH2616" s="462"/>
      <c r="AI2616" s="463" t="s">
        <v>174</v>
      </c>
      <c r="AJ2616" s="464">
        <v>18</v>
      </c>
      <c r="AK2616" s="792"/>
      <c r="AL2616" s="792"/>
      <c r="AM2616" s="792"/>
      <c r="AN2616" s="792"/>
      <c r="AO2616" s="792"/>
      <c r="AP2616" s="792"/>
    </row>
    <row r="2617" spans="2:42" s="404" customFormat="1" ht="39" customHeight="1" x14ac:dyDescent="0.2">
      <c r="B2617" s="425" t="s">
        <v>383</v>
      </c>
      <c r="C2617" s="424" t="s">
        <v>382</v>
      </c>
      <c r="D2617" s="423" t="s">
        <v>161</v>
      </c>
      <c r="E2617" s="422" t="s">
        <v>50</v>
      </c>
      <c r="F2617" s="420">
        <v>43965</v>
      </c>
      <c r="G2617" s="420">
        <v>44149</v>
      </c>
      <c r="H2617" s="419">
        <v>2020</v>
      </c>
      <c r="I2617" s="418" t="s">
        <v>185</v>
      </c>
      <c r="J2617" s="647" t="s">
        <v>225</v>
      </c>
      <c r="K2617" s="417" t="s">
        <v>318</v>
      </c>
      <c r="L2617" s="824"/>
      <c r="M2617" s="825"/>
      <c r="N2617" s="792"/>
      <c r="O2617" s="829"/>
      <c r="P2617" s="832"/>
      <c r="Q2617" s="835"/>
      <c r="R2617" s="829"/>
      <c r="S2617" s="416" t="s">
        <v>173</v>
      </c>
      <c r="T2617" s="429" t="s">
        <v>384</v>
      </c>
      <c r="U2617" s="416" t="s">
        <v>171</v>
      </c>
      <c r="V2617" s="427"/>
      <c r="W2617" s="416" t="s">
        <v>170</v>
      </c>
      <c r="X2617" s="428"/>
      <c r="Y2617" s="416" t="s">
        <v>169</v>
      </c>
      <c r="Z2617" s="426">
        <v>0.05</v>
      </c>
      <c r="AA2617" s="416" t="s">
        <v>169</v>
      </c>
      <c r="AB2617" s="426">
        <v>0.05</v>
      </c>
      <c r="AC2617" s="416" t="s">
        <v>169</v>
      </c>
      <c r="AD2617" s="426">
        <v>0.05</v>
      </c>
      <c r="AE2617" s="416" t="s">
        <v>169</v>
      </c>
      <c r="AF2617" s="426">
        <v>1</v>
      </c>
      <c r="AG2617" s="463" t="s">
        <v>169</v>
      </c>
      <c r="AH2617" s="462">
        <v>1</v>
      </c>
      <c r="AI2617" s="781"/>
      <c r="AJ2617" s="782"/>
      <c r="AK2617" s="792"/>
      <c r="AL2617" s="792"/>
      <c r="AM2617" s="792"/>
      <c r="AN2617" s="792"/>
      <c r="AO2617" s="792"/>
      <c r="AP2617" s="792"/>
    </row>
    <row r="2618" spans="2:42" s="404" customFormat="1" ht="15" customHeight="1" x14ac:dyDescent="0.2">
      <c r="B2618" s="425" t="s">
        <v>383</v>
      </c>
      <c r="C2618" s="424" t="s">
        <v>382</v>
      </c>
      <c r="D2618" s="423" t="s">
        <v>161</v>
      </c>
      <c r="E2618" s="422" t="s">
        <v>50</v>
      </c>
      <c r="F2618" s="420">
        <v>43965</v>
      </c>
      <c r="G2618" s="420">
        <v>44149</v>
      </c>
      <c r="H2618" s="419">
        <v>2020</v>
      </c>
      <c r="I2618" s="418" t="s">
        <v>185</v>
      </c>
      <c r="J2618" s="647" t="s">
        <v>225</v>
      </c>
      <c r="K2618" s="417" t="s">
        <v>318</v>
      </c>
      <c r="L2618" s="824"/>
      <c r="M2618" s="825"/>
      <c r="N2618" s="792"/>
      <c r="O2618" s="829"/>
      <c r="P2618" s="832"/>
      <c r="Q2618" s="835"/>
      <c r="R2618" s="829"/>
      <c r="S2618" s="416" t="s">
        <v>168</v>
      </c>
      <c r="T2618" s="427">
        <v>185</v>
      </c>
      <c r="U2618" s="416" t="s">
        <v>167</v>
      </c>
      <c r="V2618" s="427"/>
      <c r="W2618" s="816"/>
      <c r="X2618" s="817"/>
      <c r="Y2618" s="416" t="s">
        <v>166</v>
      </c>
      <c r="Z2618" s="426">
        <f>IF(Z2616="",Z2617-Z2615,Z2617-Z2616)</f>
        <v>0</v>
      </c>
      <c r="AA2618" s="416" t="s">
        <v>166</v>
      </c>
      <c r="AB2618" s="426">
        <f>IF(AB2616="",AB2617-AB2615,AB2617-AB2616)</f>
        <v>0</v>
      </c>
      <c r="AC2618" s="416" t="s">
        <v>166</v>
      </c>
      <c r="AD2618" s="426">
        <f>IF(AD2616="",AD2617-AD2615,AD2617-AD2616)</f>
        <v>0</v>
      </c>
      <c r="AE2618" s="416" t="s">
        <v>166</v>
      </c>
      <c r="AF2618" s="426">
        <f>IF(AF2616="",AF2617-AF2615,AF2617-AF2616)</f>
        <v>0</v>
      </c>
      <c r="AG2618" s="463" t="s">
        <v>166</v>
      </c>
      <c r="AH2618" s="462">
        <f>IF(AH2616="",AH2617-AH2615,AH2617-AH2616)</f>
        <v>0</v>
      </c>
      <c r="AI2618" s="781"/>
      <c r="AJ2618" s="782"/>
      <c r="AK2618" s="792"/>
      <c r="AL2618" s="792"/>
      <c r="AM2618" s="792"/>
      <c r="AN2618" s="792"/>
      <c r="AO2618" s="792"/>
      <c r="AP2618" s="792"/>
    </row>
    <row r="2619" spans="2:42" s="404" customFormat="1" ht="15" customHeight="1" x14ac:dyDescent="0.2">
      <c r="B2619" s="425" t="s">
        <v>383</v>
      </c>
      <c r="C2619" s="424" t="s">
        <v>382</v>
      </c>
      <c r="D2619" s="423" t="s">
        <v>161</v>
      </c>
      <c r="E2619" s="422" t="s">
        <v>50</v>
      </c>
      <c r="F2619" s="420">
        <v>43965</v>
      </c>
      <c r="G2619" s="420">
        <v>44149</v>
      </c>
      <c r="H2619" s="419">
        <v>2020</v>
      </c>
      <c r="I2619" s="418" t="s">
        <v>185</v>
      </c>
      <c r="J2619" s="647" t="s">
        <v>225</v>
      </c>
      <c r="K2619" s="417" t="s">
        <v>318</v>
      </c>
      <c r="L2619" s="824"/>
      <c r="M2619" s="825"/>
      <c r="N2619" s="792"/>
      <c r="O2619" s="829"/>
      <c r="P2619" s="832"/>
      <c r="Q2619" s="835"/>
      <c r="R2619" s="829"/>
      <c r="S2619" s="416" t="s">
        <v>165</v>
      </c>
      <c r="T2619" s="415">
        <v>43832</v>
      </c>
      <c r="U2619" s="416" t="s">
        <v>164</v>
      </c>
      <c r="V2619" s="415">
        <v>44149</v>
      </c>
      <c r="W2619" s="816"/>
      <c r="X2619" s="817"/>
      <c r="Y2619" s="816"/>
      <c r="Z2619" s="817"/>
      <c r="AA2619" s="816"/>
      <c r="AB2619" s="817"/>
      <c r="AC2619" s="816"/>
      <c r="AD2619" s="817"/>
      <c r="AE2619" s="816"/>
      <c r="AF2619" s="817"/>
      <c r="AG2619" s="781"/>
      <c r="AH2619" s="782"/>
      <c r="AI2619" s="781"/>
      <c r="AJ2619" s="782"/>
      <c r="AK2619" s="792"/>
      <c r="AL2619" s="792"/>
      <c r="AM2619" s="792"/>
      <c r="AN2619" s="792"/>
      <c r="AO2619" s="792"/>
      <c r="AP2619" s="792"/>
    </row>
    <row r="2620" spans="2:42" s="404" customFormat="1" ht="15" customHeight="1" thickBot="1" x14ac:dyDescent="0.25">
      <c r="B2620" s="414" t="s">
        <v>383</v>
      </c>
      <c r="C2620" s="413" t="s">
        <v>382</v>
      </c>
      <c r="D2620" s="412" t="s">
        <v>161</v>
      </c>
      <c r="E2620" s="411" t="s">
        <v>50</v>
      </c>
      <c r="F2620" s="409">
        <v>43965</v>
      </c>
      <c r="G2620" s="409">
        <v>44149</v>
      </c>
      <c r="H2620" s="408">
        <v>2020</v>
      </c>
      <c r="I2620" s="407" t="s">
        <v>185</v>
      </c>
      <c r="J2620" s="627" t="s">
        <v>225</v>
      </c>
      <c r="K2620" s="407" t="s">
        <v>318</v>
      </c>
      <c r="L2620" s="826"/>
      <c r="M2620" s="827"/>
      <c r="N2620" s="793"/>
      <c r="O2620" s="830"/>
      <c r="P2620" s="833"/>
      <c r="Q2620" s="836"/>
      <c r="R2620" s="830"/>
      <c r="S2620" s="406" t="s">
        <v>158</v>
      </c>
      <c r="T2620" s="451">
        <v>43965</v>
      </c>
      <c r="U2620" s="820"/>
      <c r="V2620" s="821"/>
      <c r="W2620" s="818"/>
      <c r="X2620" s="819"/>
      <c r="Y2620" s="818"/>
      <c r="Z2620" s="819"/>
      <c r="AA2620" s="818"/>
      <c r="AB2620" s="819"/>
      <c r="AC2620" s="818"/>
      <c r="AD2620" s="819"/>
      <c r="AE2620" s="818"/>
      <c r="AF2620" s="819"/>
      <c r="AG2620" s="783"/>
      <c r="AH2620" s="784"/>
      <c r="AI2620" s="783"/>
      <c r="AJ2620" s="784"/>
      <c r="AK2620" s="793"/>
      <c r="AL2620" s="793"/>
      <c r="AM2620" s="793"/>
      <c r="AN2620" s="793"/>
      <c r="AO2620" s="793"/>
      <c r="AP2620" s="793"/>
    </row>
    <row r="2621" spans="2:42" s="404" customFormat="1" ht="12.75" customHeight="1" thickTop="1" x14ac:dyDescent="0.2">
      <c r="B2621" s="445" t="s">
        <v>163</v>
      </c>
      <c r="C2621" s="444" t="s">
        <v>309</v>
      </c>
      <c r="D2621" s="443" t="s">
        <v>161</v>
      </c>
      <c r="E2621" s="442" t="s">
        <v>50</v>
      </c>
      <c r="F2621" s="440">
        <v>43832</v>
      </c>
      <c r="G2621" s="440">
        <v>44196</v>
      </c>
      <c r="H2621" s="419">
        <v>2020</v>
      </c>
      <c r="I2621" s="418" t="s">
        <v>2051</v>
      </c>
      <c r="J2621" s="647" t="s">
        <v>225</v>
      </c>
      <c r="K2621" s="439" t="s">
        <v>318</v>
      </c>
      <c r="L2621" s="822" t="s">
        <v>381</v>
      </c>
      <c r="M2621" s="823"/>
      <c r="N2621" s="791" t="s">
        <v>280</v>
      </c>
      <c r="O2621" s="828" t="s">
        <v>325</v>
      </c>
      <c r="P2621" s="831">
        <v>3.66</v>
      </c>
      <c r="Q2621" s="834" t="s">
        <v>218</v>
      </c>
      <c r="R2621" s="828" t="s">
        <v>200</v>
      </c>
      <c r="S2621" s="434" t="s">
        <v>184</v>
      </c>
      <c r="T2621" s="438">
        <v>139609.70000000001</v>
      </c>
      <c r="U2621" s="434" t="s">
        <v>183</v>
      </c>
      <c r="V2621" s="437">
        <f>T2626+T2624-0.001</f>
        <v>44196.999000000003</v>
      </c>
      <c r="W2621" s="434" t="s">
        <v>182</v>
      </c>
      <c r="X2621" s="436">
        <f>T2621</f>
        <v>139609.70000000001</v>
      </c>
      <c r="Y2621" s="434" t="s">
        <v>181</v>
      </c>
      <c r="Z2621" s="435">
        <v>0.5</v>
      </c>
      <c r="AA2621" s="434" t="s">
        <v>181</v>
      </c>
      <c r="AB2621" s="435">
        <v>0.5</v>
      </c>
      <c r="AC2621" s="434" t="s">
        <v>181</v>
      </c>
      <c r="AD2621" s="435">
        <v>0.5</v>
      </c>
      <c r="AE2621" s="434" t="s">
        <v>181</v>
      </c>
      <c r="AF2621" s="435">
        <v>0.81599999999999995</v>
      </c>
      <c r="AG2621" s="466" t="s">
        <v>181</v>
      </c>
      <c r="AH2621" s="467">
        <v>1</v>
      </c>
      <c r="AI2621" s="466" t="s">
        <v>180</v>
      </c>
      <c r="AJ2621" s="465">
        <v>3</v>
      </c>
      <c r="AK2621" s="791" t="s">
        <v>322</v>
      </c>
      <c r="AL2621" s="791" t="s">
        <v>322</v>
      </c>
      <c r="AM2621" s="791" t="s">
        <v>322</v>
      </c>
      <c r="AN2621" s="791" t="s">
        <v>322</v>
      </c>
      <c r="AO2621" s="791" t="s">
        <v>322</v>
      </c>
      <c r="AP2621" s="791" t="s">
        <v>2143</v>
      </c>
    </row>
    <row r="2622" spans="2:42" s="404" customFormat="1" ht="15" customHeight="1" x14ac:dyDescent="0.2">
      <c r="B2622" s="425" t="s">
        <v>163</v>
      </c>
      <c r="C2622" s="424" t="s">
        <v>309</v>
      </c>
      <c r="D2622" s="423" t="s">
        <v>161</v>
      </c>
      <c r="E2622" s="422" t="s">
        <v>50</v>
      </c>
      <c r="F2622" s="420">
        <v>43832</v>
      </c>
      <c r="G2622" s="420">
        <v>44196</v>
      </c>
      <c r="H2622" s="419">
        <v>2020</v>
      </c>
      <c r="I2622" s="418" t="s">
        <v>2051</v>
      </c>
      <c r="J2622" s="647" t="s">
        <v>225</v>
      </c>
      <c r="K2622" s="417" t="s">
        <v>318</v>
      </c>
      <c r="L2622" s="824"/>
      <c r="M2622" s="825"/>
      <c r="N2622" s="792"/>
      <c r="O2622" s="829"/>
      <c r="P2622" s="832"/>
      <c r="Q2622" s="835"/>
      <c r="R2622" s="829"/>
      <c r="S2622" s="416" t="s">
        <v>179</v>
      </c>
      <c r="T2622" s="432" t="s">
        <v>292</v>
      </c>
      <c r="U2622" s="416" t="s">
        <v>177</v>
      </c>
      <c r="V2622" s="415">
        <f>V2621+V2623+V2624</f>
        <v>44223.999000000003</v>
      </c>
      <c r="W2622" s="416" t="s">
        <v>176</v>
      </c>
      <c r="X2622" s="428">
        <f>X2621</f>
        <v>139609.70000000001</v>
      </c>
      <c r="Y2622" s="416" t="s">
        <v>175</v>
      </c>
      <c r="Z2622" s="426"/>
      <c r="AA2622" s="416" t="s">
        <v>175</v>
      </c>
      <c r="AB2622" s="426"/>
      <c r="AC2622" s="416" t="s">
        <v>175</v>
      </c>
      <c r="AD2622" s="426"/>
      <c r="AE2622" s="416" t="s">
        <v>175</v>
      </c>
      <c r="AF2622" s="426"/>
      <c r="AG2622" s="463" t="s">
        <v>175</v>
      </c>
      <c r="AH2622" s="462"/>
      <c r="AI2622" s="463" t="s">
        <v>174</v>
      </c>
      <c r="AJ2622" s="464">
        <f>3*9</f>
        <v>27</v>
      </c>
      <c r="AK2622" s="792"/>
      <c r="AL2622" s="792"/>
      <c r="AM2622" s="792"/>
      <c r="AN2622" s="792"/>
      <c r="AO2622" s="792"/>
      <c r="AP2622" s="792"/>
    </row>
    <row r="2623" spans="2:42" s="404" customFormat="1" ht="13.5" customHeight="1" x14ac:dyDescent="0.2">
      <c r="B2623" s="425" t="s">
        <v>163</v>
      </c>
      <c r="C2623" s="424" t="s">
        <v>309</v>
      </c>
      <c r="D2623" s="423" t="s">
        <v>161</v>
      </c>
      <c r="E2623" s="422" t="s">
        <v>50</v>
      </c>
      <c r="F2623" s="420">
        <v>43832</v>
      </c>
      <c r="G2623" s="420">
        <v>44196</v>
      </c>
      <c r="H2623" s="419">
        <v>2020</v>
      </c>
      <c r="I2623" s="418" t="s">
        <v>2051</v>
      </c>
      <c r="J2623" s="647" t="s">
        <v>225</v>
      </c>
      <c r="K2623" s="417" t="s">
        <v>318</v>
      </c>
      <c r="L2623" s="824"/>
      <c r="M2623" s="825"/>
      <c r="N2623" s="792"/>
      <c r="O2623" s="829"/>
      <c r="P2623" s="832"/>
      <c r="Q2623" s="835"/>
      <c r="R2623" s="829"/>
      <c r="S2623" s="416" t="s">
        <v>173</v>
      </c>
      <c r="T2623" s="429" t="s">
        <v>192</v>
      </c>
      <c r="U2623" s="416" t="s">
        <v>171</v>
      </c>
      <c r="V2623" s="427">
        <v>27</v>
      </c>
      <c r="W2623" s="416" t="s">
        <v>170</v>
      </c>
      <c r="X2623" s="428"/>
      <c r="Y2623" s="416" t="s">
        <v>169</v>
      </c>
      <c r="Z2623" s="426">
        <v>0.55000000000000004</v>
      </c>
      <c r="AA2623" s="416" t="s">
        <v>169</v>
      </c>
      <c r="AB2623" s="426">
        <v>0.55000000000000004</v>
      </c>
      <c r="AC2623" s="416" t="s">
        <v>169</v>
      </c>
      <c r="AD2623" s="426">
        <v>0.55000000000000004</v>
      </c>
      <c r="AE2623" s="416" t="s">
        <v>169</v>
      </c>
      <c r="AF2623" s="426">
        <v>0.84599999999999997</v>
      </c>
      <c r="AG2623" s="463" t="s">
        <v>169</v>
      </c>
      <c r="AH2623" s="462">
        <v>1</v>
      </c>
      <c r="AI2623" s="781"/>
      <c r="AJ2623" s="782"/>
      <c r="AK2623" s="792"/>
      <c r="AL2623" s="792"/>
      <c r="AM2623" s="792"/>
      <c r="AN2623" s="792"/>
      <c r="AO2623" s="792"/>
      <c r="AP2623" s="792"/>
    </row>
    <row r="2624" spans="2:42" s="404" customFormat="1" ht="15" customHeight="1" x14ac:dyDescent="0.2">
      <c r="B2624" s="425" t="s">
        <v>163</v>
      </c>
      <c r="C2624" s="424" t="s">
        <v>309</v>
      </c>
      <c r="D2624" s="423" t="s">
        <v>161</v>
      </c>
      <c r="E2624" s="422" t="s">
        <v>50</v>
      </c>
      <c r="F2624" s="420">
        <v>43832</v>
      </c>
      <c r="G2624" s="420">
        <v>44196</v>
      </c>
      <c r="H2624" s="419">
        <v>2020</v>
      </c>
      <c r="I2624" s="418" t="s">
        <v>2051</v>
      </c>
      <c r="J2624" s="647" t="s">
        <v>225</v>
      </c>
      <c r="K2624" s="417" t="s">
        <v>318</v>
      </c>
      <c r="L2624" s="824"/>
      <c r="M2624" s="825"/>
      <c r="N2624" s="792"/>
      <c r="O2624" s="829"/>
      <c r="P2624" s="832"/>
      <c r="Q2624" s="835"/>
      <c r="R2624" s="829"/>
      <c r="S2624" s="416" t="s">
        <v>168</v>
      </c>
      <c r="T2624" s="427">
        <v>365</v>
      </c>
      <c r="U2624" s="416" t="s">
        <v>167</v>
      </c>
      <c r="V2624" s="427"/>
      <c r="W2624" s="816"/>
      <c r="X2624" s="817"/>
      <c r="Y2624" s="416" t="s">
        <v>166</v>
      </c>
      <c r="Z2624" s="426">
        <f>IF(Z2622="",Z2623-Z2621,Z2623-Z2622)</f>
        <v>5.0000000000000044E-2</v>
      </c>
      <c r="AA2624" s="416" t="s">
        <v>166</v>
      </c>
      <c r="AB2624" s="426">
        <f>IF(AB2622="",AB2623-AB2621,AB2623-AB2622)</f>
        <v>5.0000000000000044E-2</v>
      </c>
      <c r="AC2624" s="416" t="s">
        <v>166</v>
      </c>
      <c r="AD2624" s="426">
        <f>IF(AD2622="",AD2623-AD2621,AD2623-AD2622)</f>
        <v>5.0000000000000044E-2</v>
      </c>
      <c r="AE2624" s="416" t="s">
        <v>166</v>
      </c>
      <c r="AF2624" s="426">
        <f>IF(AF2622="",AF2623-AF2621,AF2623-AF2622)</f>
        <v>3.0000000000000027E-2</v>
      </c>
      <c r="AG2624" s="463" t="s">
        <v>166</v>
      </c>
      <c r="AH2624" s="462">
        <f>IF(AH2622="",AH2623-AH2621,AH2623-AH2622)</f>
        <v>0</v>
      </c>
      <c r="AI2624" s="781"/>
      <c r="AJ2624" s="782"/>
      <c r="AK2624" s="792"/>
      <c r="AL2624" s="792"/>
      <c r="AM2624" s="792"/>
      <c r="AN2624" s="792"/>
      <c r="AO2624" s="792"/>
      <c r="AP2624" s="792"/>
    </row>
    <row r="2625" spans="2:42" s="404" customFormat="1" ht="15" customHeight="1" x14ac:dyDescent="0.2">
      <c r="B2625" s="425" t="s">
        <v>163</v>
      </c>
      <c r="C2625" s="424" t="s">
        <v>309</v>
      </c>
      <c r="D2625" s="423" t="s">
        <v>161</v>
      </c>
      <c r="E2625" s="422" t="s">
        <v>50</v>
      </c>
      <c r="F2625" s="420">
        <v>43832</v>
      </c>
      <c r="G2625" s="420">
        <v>44196</v>
      </c>
      <c r="H2625" s="419">
        <v>2020</v>
      </c>
      <c r="I2625" s="418" t="s">
        <v>2051</v>
      </c>
      <c r="J2625" s="647" t="s">
        <v>225</v>
      </c>
      <c r="K2625" s="417" t="s">
        <v>318</v>
      </c>
      <c r="L2625" s="824"/>
      <c r="M2625" s="825"/>
      <c r="N2625" s="792"/>
      <c r="O2625" s="829"/>
      <c r="P2625" s="832"/>
      <c r="Q2625" s="835"/>
      <c r="R2625" s="829"/>
      <c r="S2625" s="416" t="s">
        <v>165</v>
      </c>
      <c r="T2625" s="415">
        <v>43832</v>
      </c>
      <c r="U2625" s="416" t="s">
        <v>164</v>
      </c>
      <c r="V2625" s="415">
        <v>44196</v>
      </c>
      <c r="W2625" s="816"/>
      <c r="X2625" s="817"/>
      <c r="Y2625" s="816"/>
      <c r="Z2625" s="817"/>
      <c r="AA2625" s="816"/>
      <c r="AB2625" s="817"/>
      <c r="AC2625" s="816"/>
      <c r="AD2625" s="817"/>
      <c r="AE2625" s="816"/>
      <c r="AF2625" s="817"/>
      <c r="AG2625" s="781"/>
      <c r="AH2625" s="782"/>
      <c r="AI2625" s="781"/>
      <c r="AJ2625" s="782"/>
      <c r="AK2625" s="792"/>
      <c r="AL2625" s="792"/>
      <c r="AM2625" s="792"/>
      <c r="AN2625" s="792"/>
      <c r="AO2625" s="792"/>
      <c r="AP2625" s="792"/>
    </row>
    <row r="2626" spans="2:42" s="404" customFormat="1" ht="15" customHeight="1" thickBot="1" x14ac:dyDescent="0.25">
      <c r="B2626" s="414" t="s">
        <v>163</v>
      </c>
      <c r="C2626" s="413" t="s">
        <v>309</v>
      </c>
      <c r="D2626" s="412" t="s">
        <v>161</v>
      </c>
      <c r="E2626" s="411" t="s">
        <v>50</v>
      </c>
      <c r="F2626" s="409">
        <v>43832</v>
      </c>
      <c r="G2626" s="409">
        <v>44196</v>
      </c>
      <c r="H2626" s="408">
        <v>2020</v>
      </c>
      <c r="I2626" s="407" t="s">
        <v>2051</v>
      </c>
      <c r="J2626" s="627" t="s">
        <v>225</v>
      </c>
      <c r="K2626" s="407" t="s">
        <v>318</v>
      </c>
      <c r="L2626" s="826"/>
      <c r="M2626" s="827"/>
      <c r="N2626" s="793"/>
      <c r="O2626" s="830"/>
      <c r="P2626" s="833"/>
      <c r="Q2626" s="836"/>
      <c r="R2626" s="830"/>
      <c r="S2626" s="406" t="s">
        <v>158</v>
      </c>
      <c r="T2626" s="451">
        <v>43832</v>
      </c>
      <c r="U2626" s="820"/>
      <c r="V2626" s="821"/>
      <c r="W2626" s="818"/>
      <c r="X2626" s="819"/>
      <c r="Y2626" s="818"/>
      <c r="Z2626" s="819"/>
      <c r="AA2626" s="818"/>
      <c r="AB2626" s="819"/>
      <c r="AC2626" s="818"/>
      <c r="AD2626" s="819"/>
      <c r="AE2626" s="818"/>
      <c r="AF2626" s="819"/>
      <c r="AG2626" s="783"/>
      <c r="AH2626" s="784"/>
      <c r="AI2626" s="783"/>
      <c r="AJ2626" s="784"/>
      <c r="AK2626" s="793"/>
      <c r="AL2626" s="793"/>
      <c r="AM2626" s="793"/>
      <c r="AN2626" s="793"/>
      <c r="AO2626" s="793"/>
      <c r="AP2626" s="793"/>
    </row>
    <row r="2627" spans="2:42" s="404" customFormat="1" ht="12.75" customHeight="1" thickTop="1" x14ac:dyDescent="0.2">
      <c r="B2627" s="445" t="s">
        <v>163</v>
      </c>
      <c r="C2627" s="444" t="s">
        <v>309</v>
      </c>
      <c r="D2627" s="443" t="s">
        <v>161</v>
      </c>
      <c r="E2627" s="442" t="s">
        <v>50</v>
      </c>
      <c r="F2627" s="440">
        <v>43964</v>
      </c>
      <c r="G2627" s="440">
        <v>44148</v>
      </c>
      <c r="H2627" s="419">
        <v>2020</v>
      </c>
      <c r="I2627" s="418" t="s">
        <v>185</v>
      </c>
      <c r="J2627" s="647" t="s">
        <v>225</v>
      </c>
      <c r="K2627" s="439" t="s">
        <v>318</v>
      </c>
      <c r="L2627" s="822" t="s">
        <v>381</v>
      </c>
      <c r="M2627" s="823"/>
      <c r="N2627" s="791" t="s">
        <v>280</v>
      </c>
      <c r="O2627" s="828" t="s">
        <v>325</v>
      </c>
      <c r="P2627" s="831">
        <v>3.66</v>
      </c>
      <c r="Q2627" s="834" t="s">
        <v>218</v>
      </c>
      <c r="R2627" s="828" t="s">
        <v>324</v>
      </c>
      <c r="S2627" s="434" t="s">
        <v>184</v>
      </c>
      <c r="T2627" s="438">
        <v>93574.75</v>
      </c>
      <c r="U2627" s="434" t="s">
        <v>183</v>
      </c>
      <c r="V2627" s="437">
        <f>T2632+T2630-0.001</f>
        <v>44148.999000000003</v>
      </c>
      <c r="W2627" s="434" t="s">
        <v>182</v>
      </c>
      <c r="X2627" s="436">
        <f>T2627</f>
        <v>93574.75</v>
      </c>
      <c r="Y2627" s="434" t="s">
        <v>181</v>
      </c>
      <c r="Z2627" s="435">
        <v>0.05</v>
      </c>
      <c r="AA2627" s="434" t="s">
        <v>181</v>
      </c>
      <c r="AB2627" s="435">
        <v>0.05</v>
      </c>
      <c r="AC2627" s="434" t="s">
        <v>181</v>
      </c>
      <c r="AD2627" s="435">
        <v>0.05</v>
      </c>
      <c r="AE2627" s="448" t="s">
        <v>181</v>
      </c>
      <c r="AF2627" s="449">
        <v>0.42020000000000002</v>
      </c>
      <c r="AG2627" s="466" t="s">
        <v>181</v>
      </c>
      <c r="AH2627" s="467">
        <v>1</v>
      </c>
      <c r="AI2627" s="466" t="s">
        <v>180</v>
      </c>
      <c r="AJ2627" s="465">
        <v>6</v>
      </c>
      <c r="AK2627" s="791" t="s">
        <v>380</v>
      </c>
      <c r="AL2627" s="791" t="s">
        <v>380</v>
      </c>
      <c r="AM2627" s="791" t="s">
        <v>380</v>
      </c>
      <c r="AN2627" s="791" t="s">
        <v>322</v>
      </c>
      <c r="AO2627" s="791" t="s">
        <v>322</v>
      </c>
      <c r="AP2627" s="791" t="s">
        <v>2143</v>
      </c>
    </row>
    <row r="2628" spans="2:42" s="404" customFormat="1" ht="15" customHeight="1" x14ac:dyDescent="0.2">
      <c r="B2628" s="425" t="s">
        <v>163</v>
      </c>
      <c r="C2628" s="424" t="s">
        <v>309</v>
      </c>
      <c r="D2628" s="423" t="s">
        <v>161</v>
      </c>
      <c r="E2628" s="422" t="s">
        <v>50</v>
      </c>
      <c r="F2628" s="420">
        <v>43964</v>
      </c>
      <c r="G2628" s="420">
        <v>44148</v>
      </c>
      <c r="H2628" s="419">
        <v>2020</v>
      </c>
      <c r="I2628" s="418" t="s">
        <v>185</v>
      </c>
      <c r="J2628" s="647" t="s">
        <v>225</v>
      </c>
      <c r="K2628" s="417" t="s">
        <v>318</v>
      </c>
      <c r="L2628" s="824"/>
      <c r="M2628" s="825"/>
      <c r="N2628" s="792"/>
      <c r="O2628" s="829"/>
      <c r="P2628" s="832"/>
      <c r="Q2628" s="835"/>
      <c r="R2628" s="829"/>
      <c r="S2628" s="416" t="s">
        <v>179</v>
      </c>
      <c r="T2628" s="432" t="s">
        <v>321</v>
      </c>
      <c r="U2628" s="416" t="s">
        <v>177</v>
      </c>
      <c r="V2628" s="415"/>
      <c r="W2628" s="416" t="s">
        <v>176</v>
      </c>
      <c r="X2628" s="428">
        <f>X2627</f>
        <v>93574.75</v>
      </c>
      <c r="Y2628" s="416" t="s">
        <v>175</v>
      </c>
      <c r="Z2628" s="426"/>
      <c r="AA2628" s="416" t="s">
        <v>175</v>
      </c>
      <c r="AB2628" s="426"/>
      <c r="AC2628" s="416" t="s">
        <v>175</v>
      </c>
      <c r="AD2628" s="426"/>
      <c r="AE2628" s="446" t="s">
        <v>175</v>
      </c>
      <c r="AF2628" s="447"/>
      <c r="AG2628" s="463" t="s">
        <v>175</v>
      </c>
      <c r="AH2628" s="462"/>
      <c r="AI2628" s="463" t="s">
        <v>174</v>
      </c>
      <c r="AJ2628" s="464">
        <v>6</v>
      </c>
      <c r="AK2628" s="792"/>
      <c r="AL2628" s="792"/>
      <c r="AM2628" s="792"/>
      <c r="AN2628" s="792"/>
      <c r="AO2628" s="792"/>
      <c r="AP2628" s="792"/>
    </row>
    <row r="2629" spans="2:42" s="404" customFormat="1" ht="39" customHeight="1" x14ac:dyDescent="0.2">
      <c r="B2629" s="425" t="s">
        <v>163</v>
      </c>
      <c r="C2629" s="424" t="s">
        <v>309</v>
      </c>
      <c r="D2629" s="423" t="s">
        <v>161</v>
      </c>
      <c r="E2629" s="422" t="s">
        <v>50</v>
      </c>
      <c r="F2629" s="420">
        <v>43964</v>
      </c>
      <c r="G2629" s="420">
        <v>44148</v>
      </c>
      <c r="H2629" s="419">
        <v>2020</v>
      </c>
      <c r="I2629" s="418" t="s">
        <v>185</v>
      </c>
      <c r="J2629" s="647" t="s">
        <v>225</v>
      </c>
      <c r="K2629" s="417" t="s">
        <v>318</v>
      </c>
      <c r="L2629" s="824"/>
      <c r="M2629" s="825"/>
      <c r="N2629" s="792"/>
      <c r="O2629" s="829"/>
      <c r="P2629" s="832"/>
      <c r="Q2629" s="835"/>
      <c r="R2629" s="829"/>
      <c r="S2629" s="416" t="s">
        <v>173</v>
      </c>
      <c r="T2629" s="429" t="s">
        <v>375</v>
      </c>
      <c r="U2629" s="416" t="s">
        <v>171</v>
      </c>
      <c r="V2629" s="427"/>
      <c r="W2629" s="416" t="s">
        <v>170</v>
      </c>
      <c r="X2629" s="428"/>
      <c r="Y2629" s="416" t="s">
        <v>169</v>
      </c>
      <c r="Z2629" s="426">
        <v>0.05</v>
      </c>
      <c r="AA2629" s="416" t="s">
        <v>169</v>
      </c>
      <c r="AB2629" s="426">
        <v>0.05</v>
      </c>
      <c r="AC2629" s="416" t="s">
        <v>169</v>
      </c>
      <c r="AD2629" s="426">
        <v>0.05</v>
      </c>
      <c r="AE2629" s="446" t="s">
        <v>169</v>
      </c>
      <c r="AF2629" s="447">
        <v>0.42020000000000002</v>
      </c>
      <c r="AG2629" s="463" t="s">
        <v>169</v>
      </c>
      <c r="AH2629" s="462">
        <v>1</v>
      </c>
      <c r="AI2629" s="781"/>
      <c r="AJ2629" s="782"/>
      <c r="AK2629" s="792"/>
      <c r="AL2629" s="792"/>
      <c r="AM2629" s="792"/>
      <c r="AN2629" s="792"/>
      <c r="AO2629" s="792"/>
      <c r="AP2629" s="792"/>
    </row>
    <row r="2630" spans="2:42" s="404" customFormat="1" ht="15" customHeight="1" x14ac:dyDescent="0.2">
      <c r="B2630" s="425" t="s">
        <v>163</v>
      </c>
      <c r="C2630" s="424" t="s">
        <v>309</v>
      </c>
      <c r="D2630" s="423" t="s">
        <v>161</v>
      </c>
      <c r="E2630" s="422" t="s">
        <v>50</v>
      </c>
      <c r="F2630" s="420">
        <v>43964</v>
      </c>
      <c r="G2630" s="420">
        <v>44148</v>
      </c>
      <c r="H2630" s="419">
        <v>2020</v>
      </c>
      <c r="I2630" s="418" t="s">
        <v>185</v>
      </c>
      <c r="J2630" s="647" t="s">
        <v>225</v>
      </c>
      <c r="K2630" s="417" t="s">
        <v>318</v>
      </c>
      <c r="L2630" s="824"/>
      <c r="M2630" s="825"/>
      <c r="N2630" s="792"/>
      <c r="O2630" s="829"/>
      <c r="P2630" s="832"/>
      <c r="Q2630" s="835"/>
      <c r="R2630" s="829"/>
      <c r="S2630" s="416" t="s">
        <v>168</v>
      </c>
      <c r="T2630" s="427">
        <v>185</v>
      </c>
      <c r="U2630" s="416" t="s">
        <v>167</v>
      </c>
      <c r="V2630" s="427"/>
      <c r="W2630" s="816"/>
      <c r="X2630" s="817"/>
      <c r="Y2630" s="416" t="s">
        <v>166</v>
      </c>
      <c r="Z2630" s="426">
        <f>IF(Z2628="",Z2629-Z2627,Z2629-Z2628)</f>
        <v>0</v>
      </c>
      <c r="AA2630" s="416" t="s">
        <v>166</v>
      </c>
      <c r="AB2630" s="426">
        <f>IF(AB2628="",AB2629-AB2627,AB2629-AB2628)</f>
        <v>0</v>
      </c>
      <c r="AC2630" s="416" t="s">
        <v>166</v>
      </c>
      <c r="AD2630" s="426">
        <f>IF(AD2628="",AD2629-AD2627,AD2629-AD2628)</f>
        <v>0</v>
      </c>
      <c r="AE2630" s="446" t="s">
        <v>166</v>
      </c>
      <c r="AF2630" s="447">
        <f>IF(AF2628="",AF2629-AF2627,AF2629-AF2628)</f>
        <v>0</v>
      </c>
      <c r="AG2630" s="463" t="s">
        <v>166</v>
      </c>
      <c r="AH2630" s="462">
        <f>IF(AH2628="",AH2629-AH2627,AH2629-AH2628)</f>
        <v>0</v>
      </c>
      <c r="AI2630" s="781"/>
      <c r="AJ2630" s="782"/>
      <c r="AK2630" s="792"/>
      <c r="AL2630" s="792"/>
      <c r="AM2630" s="792"/>
      <c r="AN2630" s="792"/>
      <c r="AO2630" s="792"/>
      <c r="AP2630" s="792"/>
    </row>
    <row r="2631" spans="2:42" s="404" customFormat="1" ht="15" customHeight="1" x14ac:dyDescent="0.2">
      <c r="B2631" s="425" t="s">
        <v>163</v>
      </c>
      <c r="C2631" s="424" t="s">
        <v>309</v>
      </c>
      <c r="D2631" s="423" t="s">
        <v>161</v>
      </c>
      <c r="E2631" s="422" t="s">
        <v>50</v>
      </c>
      <c r="F2631" s="420">
        <v>43964</v>
      </c>
      <c r="G2631" s="420">
        <v>44148</v>
      </c>
      <c r="H2631" s="419">
        <v>2020</v>
      </c>
      <c r="I2631" s="418" t="s">
        <v>185</v>
      </c>
      <c r="J2631" s="647" t="s">
        <v>225</v>
      </c>
      <c r="K2631" s="417" t="s">
        <v>318</v>
      </c>
      <c r="L2631" s="824"/>
      <c r="M2631" s="825"/>
      <c r="N2631" s="792"/>
      <c r="O2631" s="829"/>
      <c r="P2631" s="832"/>
      <c r="Q2631" s="835"/>
      <c r="R2631" s="829"/>
      <c r="S2631" s="416" t="s">
        <v>165</v>
      </c>
      <c r="T2631" s="415">
        <v>43832</v>
      </c>
      <c r="U2631" s="416" t="s">
        <v>164</v>
      </c>
      <c r="V2631" s="415">
        <v>44148</v>
      </c>
      <c r="W2631" s="816"/>
      <c r="X2631" s="817"/>
      <c r="Y2631" s="816"/>
      <c r="Z2631" s="817"/>
      <c r="AA2631" s="816"/>
      <c r="AB2631" s="817"/>
      <c r="AC2631" s="816"/>
      <c r="AD2631" s="817"/>
      <c r="AE2631" s="885"/>
      <c r="AF2631" s="886"/>
      <c r="AG2631" s="781"/>
      <c r="AH2631" s="782"/>
      <c r="AI2631" s="781"/>
      <c r="AJ2631" s="782"/>
      <c r="AK2631" s="792"/>
      <c r="AL2631" s="792"/>
      <c r="AM2631" s="792"/>
      <c r="AN2631" s="792"/>
      <c r="AO2631" s="792"/>
      <c r="AP2631" s="792"/>
    </row>
    <row r="2632" spans="2:42" s="404" customFormat="1" ht="15" customHeight="1" thickBot="1" x14ac:dyDescent="0.25">
      <c r="B2632" s="414" t="s">
        <v>163</v>
      </c>
      <c r="C2632" s="413" t="s">
        <v>309</v>
      </c>
      <c r="D2632" s="412" t="s">
        <v>161</v>
      </c>
      <c r="E2632" s="411" t="s">
        <v>50</v>
      </c>
      <c r="F2632" s="409">
        <v>43964</v>
      </c>
      <c r="G2632" s="409">
        <v>44148</v>
      </c>
      <c r="H2632" s="408">
        <v>2020</v>
      </c>
      <c r="I2632" s="407" t="s">
        <v>185</v>
      </c>
      <c r="J2632" s="627" t="s">
        <v>225</v>
      </c>
      <c r="K2632" s="407" t="s">
        <v>318</v>
      </c>
      <c r="L2632" s="826"/>
      <c r="M2632" s="827"/>
      <c r="N2632" s="793"/>
      <c r="O2632" s="830"/>
      <c r="P2632" s="833"/>
      <c r="Q2632" s="836"/>
      <c r="R2632" s="830"/>
      <c r="S2632" s="406" t="s">
        <v>158</v>
      </c>
      <c r="T2632" s="451">
        <v>43964</v>
      </c>
      <c r="U2632" s="820"/>
      <c r="V2632" s="821"/>
      <c r="W2632" s="818"/>
      <c r="X2632" s="819"/>
      <c r="Y2632" s="818"/>
      <c r="Z2632" s="819"/>
      <c r="AA2632" s="818"/>
      <c r="AB2632" s="819"/>
      <c r="AC2632" s="818"/>
      <c r="AD2632" s="819"/>
      <c r="AE2632" s="887"/>
      <c r="AF2632" s="888"/>
      <c r="AG2632" s="783"/>
      <c r="AH2632" s="784"/>
      <c r="AI2632" s="783"/>
      <c r="AJ2632" s="784"/>
      <c r="AK2632" s="793"/>
      <c r="AL2632" s="793"/>
      <c r="AM2632" s="793"/>
      <c r="AN2632" s="793"/>
      <c r="AO2632" s="793"/>
      <c r="AP2632" s="793"/>
    </row>
    <row r="2633" spans="2:42" s="404" customFormat="1" ht="12.75" customHeight="1" thickTop="1" x14ac:dyDescent="0.2">
      <c r="B2633" s="445" t="s">
        <v>163</v>
      </c>
      <c r="C2633" s="444" t="s">
        <v>272</v>
      </c>
      <c r="D2633" s="443" t="s">
        <v>161</v>
      </c>
      <c r="E2633" s="442" t="s">
        <v>50</v>
      </c>
      <c r="F2633" s="440">
        <v>43832</v>
      </c>
      <c r="G2633" s="440">
        <v>44196</v>
      </c>
      <c r="H2633" s="419">
        <v>2020</v>
      </c>
      <c r="I2633" s="418" t="s">
        <v>2051</v>
      </c>
      <c r="J2633" s="647" t="s">
        <v>225</v>
      </c>
      <c r="K2633" s="439" t="s">
        <v>318</v>
      </c>
      <c r="L2633" s="822" t="s">
        <v>378</v>
      </c>
      <c r="M2633" s="823"/>
      <c r="N2633" s="791" t="s">
        <v>280</v>
      </c>
      <c r="O2633" s="828" t="s">
        <v>325</v>
      </c>
      <c r="P2633" s="831">
        <v>2.48</v>
      </c>
      <c r="Q2633" s="834" t="s">
        <v>218</v>
      </c>
      <c r="R2633" s="828" t="s">
        <v>200</v>
      </c>
      <c r="S2633" s="434" t="s">
        <v>184</v>
      </c>
      <c r="T2633" s="438">
        <v>85559.79</v>
      </c>
      <c r="U2633" s="434" t="s">
        <v>183</v>
      </c>
      <c r="V2633" s="437">
        <f>T2638+T2636-0.001</f>
        <v>44196.999000000003</v>
      </c>
      <c r="W2633" s="434" t="s">
        <v>182</v>
      </c>
      <c r="X2633" s="436">
        <f>T2633</f>
        <v>85559.79</v>
      </c>
      <c r="Y2633" s="434" t="s">
        <v>181</v>
      </c>
      <c r="Z2633" s="435">
        <v>0.5</v>
      </c>
      <c r="AA2633" s="434" t="s">
        <v>181</v>
      </c>
      <c r="AB2633" s="435">
        <v>0.5</v>
      </c>
      <c r="AC2633" s="434" t="s">
        <v>181</v>
      </c>
      <c r="AD2633" s="435">
        <v>0.5</v>
      </c>
      <c r="AE2633" s="448" t="s">
        <v>181</v>
      </c>
      <c r="AF2633" s="449">
        <v>0.85599999999999998</v>
      </c>
      <c r="AG2633" s="466" t="s">
        <v>181</v>
      </c>
      <c r="AH2633" s="467">
        <v>1</v>
      </c>
      <c r="AI2633" s="466" t="s">
        <v>180</v>
      </c>
      <c r="AJ2633" s="465">
        <v>4</v>
      </c>
      <c r="AK2633" s="791" t="s">
        <v>379</v>
      </c>
      <c r="AL2633" s="791" t="s">
        <v>379</v>
      </c>
      <c r="AM2633" s="791" t="s">
        <v>379</v>
      </c>
      <c r="AN2633" s="791" t="s">
        <v>322</v>
      </c>
      <c r="AO2633" s="791" t="s">
        <v>322</v>
      </c>
      <c r="AP2633" s="791" t="s">
        <v>2143</v>
      </c>
    </row>
    <row r="2634" spans="2:42" s="404" customFormat="1" ht="15" customHeight="1" x14ac:dyDescent="0.2">
      <c r="B2634" s="425" t="s">
        <v>163</v>
      </c>
      <c r="C2634" s="424" t="s">
        <v>272</v>
      </c>
      <c r="D2634" s="423" t="s">
        <v>161</v>
      </c>
      <c r="E2634" s="422" t="s">
        <v>50</v>
      </c>
      <c r="F2634" s="420">
        <v>43832</v>
      </c>
      <c r="G2634" s="420">
        <v>44196</v>
      </c>
      <c r="H2634" s="419">
        <v>2020</v>
      </c>
      <c r="I2634" s="418" t="s">
        <v>2051</v>
      </c>
      <c r="J2634" s="647" t="s">
        <v>225</v>
      </c>
      <c r="K2634" s="417" t="s">
        <v>318</v>
      </c>
      <c r="L2634" s="824"/>
      <c r="M2634" s="825"/>
      <c r="N2634" s="792"/>
      <c r="O2634" s="829"/>
      <c r="P2634" s="832"/>
      <c r="Q2634" s="835"/>
      <c r="R2634" s="829"/>
      <c r="S2634" s="416" t="s">
        <v>179</v>
      </c>
      <c r="T2634" s="432" t="s">
        <v>292</v>
      </c>
      <c r="U2634" s="416" t="s">
        <v>177</v>
      </c>
      <c r="V2634" s="415">
        <f>V2633+V2635+V2636</f>
        <v>44223.999000000003</v>
      </c>
      <c r="W2634" s="416" t="s">
        <v>176</v>
      </c>
      <c r="X2634" s="428">
        <f>X2633</f>
        <v>85559.79</v>
      </c>
      <c r="Y2634" s="416" t="s">
        <v>175</v>
      </c>
      <c r="Z2634" s="426"/>
      <c r="AA2634" s="416" t="s">
        <v>175</v>
      </c>
      <c r="AB2634" s="426"/>
      <c r="AC2634" s="416" t="s">
        <v>175</v>
      </c>
      <c r="AD2634" s="426"/>
      <c r="AE2634" s="446" t="s">
        <v>175</v>
      </c>
      <c r="AF2634" s="447"/>
      <c r="AG2634" s="463" t="s">
        <v>175</v>
      </c>
      <c r="AH2634" s="462"/>
      <c r="AI2634" s="463" t="s">
        <v>174</v>
      </c>
      <c r="AJ2634" s="464">
        <f>4*6</f>
        <v>24</v>
      </c>
      <c r="AK2634" s="792"/>
      <c r="AL2634" s="792"/>
      <c r="AM2634" s="792"/>
      <c r="AN2634" s="792"/>
      <c r="AO2634" s="792"/>
      <c r="AP2634" s="792"/>
    </row>
    <row r="2635" spans="2:42" s="404" customFormat="1" ht="13.5" customHeight="1" x14ac:dyDescent="0.2">
      <c r="B2635" s="425" t="s">
        <v>163</v>
      </c>
      <c r="C2635" s="424" t="s">
        <v>272</v>
      </c>
      <c r="D2635" s="423" t="s">
        <v>161</v>
      </c>
      <c r="E2635" s="422" t="s">
        <v>50</v>
      </c>
      <c r="F2635" s="420">
        <v>43832</v>
      </c>
      <c r="G2635" s="420">
        <v>44196</v>
      </c>
      <c r="H2635" s="419">
        <v>2020</v>
      </c>
      <c r="I2635" s="418" t="s">
        <v>2051</v>
      </c>
      <c r="J2635" s="647" t="s">
        <v>225</v>
      </c>
      <c r="K2635" s="417" t="s">
        <v>318</v>
      </c>
      <c r="L2635" s="824"/>
      <c r="M2635" s="825"/>
      <c r="N2635" s="792"/>
      <c r="O2635" s="829"/>
      <c r="P2635" s="832"/>
      <c r="Q2635" s="835"/>
      <c r="R2635" s="829"/>
      <c r="S2635" s="416" t="s">
        <v>173</v>
      </c>
      <c r="T2635" s="429" t="s">
        <v>192</v>
      </c>
      <c r="U2635" s="416" t="s">
        <v>171</v>
      </c>
      <c r="V2635" s="427">
        <v>27</v>
      </c>
      <c r="W2635" s="416" t="s">
        <v>170</v>
      </c>
      <c r="X2635" s="428"/>
      <c r="Y2635" s="416" t="s">
        <v>169</v>
      </c>
      <c r="Z2635" s="426">
        <v>0.55000000000000004</v>
      </c>
      <c r="AA2635" s="416" t="s">
        <v>169</v>
      </c>
      <c r="AB2635" s="426">
        <v>0.55000000000000004</v>
      </c>
      <c r="AC2635" s="416" t="s">
        <v>169</v>
      </c>
      <c r="AD2635" s="426">
        <v>0.55000000000000004</v>
      </c>
      <c r="AE2635" s="446" t="s">
        <v>169</v>
      </c>
      <c r="AF2635" s="447">
        <v>0.84099999999999997</v>
      </c>
      <c r="AG2635" s="463" t="s">
        <v>169</v>
      </c>
      <c r="AH2635" s="462">
        <v>1</v>
      </c>
      <c r="AI2635" s="781"/>
      <c r="AJ2635" s="782"/>
      <c r="AK2635" s="792"/>
      <c r="AL2635" s="792"/>
      <c r="AM2635" s="792"/>
      <c r="AN2635" s="792"/>
      <c r="AO2635" s="792"/>
      <c r="AP2635" s="792"/>
    </row>
    <row r="2636" spans="2:42" s="404" customFormat="1" ht="15" customHeight="1" x14ac:dyDescent="0.2">
      <c r="B2636" s="425" t="s">
        <v>163</v>
      </c>
      <c r="C2636" s="424" t="s">
        <v>272</v>
      </c>
      <c r="D2636" s="423" t="s">
        <v>161</v>
      </c>
      <c r="E2636" s="422" t="s">
        <v>50</v>
      </c>
      <c r="F2636" s="420">
        <v>43832</v>
      </c>
      <c r="G2636" s="420">
        <v>44196</v>
      </c>
      <c r="H2636" s="419">
        <v>2020</v>
      </c>
      <c r="I2636" s="418" t="s">
        <v>2051</v>
      </c>
      <c r="J2636" s="647" t="s">
        <v>225</v>
      </c>
      <c r="K2636" s="417" t="s">
        <v>318</v>
      </c>
      <c r="L2636" s="824"/>
      <c r="M2636" s="825"/>
      <c r="N2636" s="792"/>
      <c r="O2636" s="829"/>
      <c r="P2636" s="832"/>
      <c r="Q2636" s="835"/>
      <c r="R2636" s="829"/>
      <c r="S2636" s="416" t="s">
        <v>168</v>
      </c>
      <c r="T2636" s="427">
        <v>365</v>
      </c>
      <c r="U2636" s="416" t="s">
        <v>167</v>
      </c>
      <c r="V2636" s="427"/>
      <c r="W2636" s="816"/>
      <c r="X2636" s="817"/>
      <c r="Y2636" s="416" t="s">
        <v>166</v>
      </c>
      <c r="Z2636" s="426">
        <f>IF(Z2634="",Z2635-Z2633,Z2635-Z2634)</f>
        <v>5.0000000000000044E-2</v>
      </c>
      <c r="AA2636" s="416" t="s">
        <v>166</v>
      </c>
      <c r="AB2636" s="426">
        <f>IF(AB2634="",AB2635-AB2633,AB2635-AB2634)</f>
        <v>5.0000000000000044E-2</v>
      </c>
      <c r="AC2636" s="416" t="s">
        <v>166</v>
      </c>
      <c r="AD2636" s="426">
        <f>IF(AD2634="",AD2635-AD2633,AD2635-AD2634)</f>
        <v>5.0000000000000044E-2</v>
      </c>
      <c r="AE2636" s="446" t="s">
        <v>166</v>
      </c>
      <c r="AF2636" s="447">
        <f>IF(AF2634="",AF2635-AF2633,AF2635-AF2634)</f>
        <v>-1.5000000000000013E-2</v>
      </c>
      <c r="AG2636" s="463" t="s">
        <v>166</v>
      </c>
      <c r="AH2636" s="462">
        <f>IF(AH2634="",AH2635-AH2633,AH2635-AH2634)</f>
        <v>0</v>
      </c>
      <c r="AI2636" s="781"/>
      <c r="AJ2636" s="782"/>
      <c r="AK2636" s="792"/>
      <c r="AL2636" s="792"/>
      <c r="AM2636" s="792"/>
      <c r="AN2636" s="792"/>
      <c r="AO2636" s="792"/>
      <c r="AP2636" s="792"/>
    </row>
    <row r="2637" spans="2:42" s="404" customFormat="1" ht="15" customHeight="1" x14ac:dyDescent="0.2">
      <c r="B2637" s="425" t="s">
        <v>163</v>
      </c>
      <c r="C2637" s="424" t="s">
        <v>272</v>
      </c>
      <c r="D2637" s="423" t="s">
        <v>161</v>
      </c>
      <c r="E2637" s="422" t="s">
        <v>50</v>
      </c>
      <c r="F2637" s="420">
        <v>43832</v>
      </c>
      <c r="G2637" s="420">
        <v>44196</v>
      </c>
      <c r="H2637" s="419">
        <v>2020</v>
      </c>
      <c r="I2637" s="418" t="s">
        <v>2051</v>
      </c>
      <c r="J2637" s="647" t="s">
        <v>225</v>
      </c>
      <c r="K2637" s="417" t="s">
        <v>318</v>
      </c>
      <c r="L2637" s="824"/>
      <c r="M2637" s="825"/>
      <c r="N2637" s="792"/>
      <c r="O2637" s="829"/>
      <c r="P2637" s="832"/>
      <c r="Q2637" s="835"/>
      <c r="R2637" s="829"/>
      <c r="S2637" s="416" t="s">
        <v>165</v>
      </c>
      <c r="T2637" s="415">
        <v>43832</v>
      </c>
      <c r="U2637" s="416" t="s">
        <v>164</v>
      </c>
      <c r="V2637" s="415">
        <v>44196</v>
      </c>
      <c r="W2637" s="816"/>
      <c r="X2637" s="817"/>
      <c r="Y2637" s="816"/>
      <c r="Z2637" s="817"/>
      <c r="AA2637" s="816"/>
      <c r="AB2637" s="817"/>
      <c r="AC2637" s="816"/>
      <c r="AD2637" s="817"/>
      <c r="AE2637" s="885"/>
      <c r="AF2637" s="886"/>
      <c r="AG2637" s="781"/>
      <c r="AH2637" s="782"/>
      <c r="AI2637" s="781"/>
      <c r="AJ2637" s="782"/>
      <c r="AK2637" s="792"/>
      <c r="AL2637" s="792"/>
      <c r="AM2637" s="792"/>
      <c r="AN2637" s="792"/>
      <c r="AO2637" s="792"/>
      <c r="AP2637" s="792"/>
    </row>
    <row r="2638" spans="2:42" s="404" customFormat="1" ht="15" customHeight="1" thickBot="1" x14ac:dyDescent="0.25">
      <c r="B2638" s="414" t="s">
        <v>163</v>
      </c>
      <c r="C2638" s="413" t="s">
        <v>272</v>
      </c>
      <c r="D2638" s="412" t="s">
        <v>161</v>
      </c>
      <c r="E2638" s="411" t="s">
        <v>50</v>
      </c>
      <c r="F2638" s="409">
        <v>43832</v>
      </c>
      <c r="G2638" s="409">
        <v>44196</v>
      </c>
      <c r="H2638" s="408">
        <v>2020</v>
      </c>
      <c r="I2638" s="407" t="s">
        <v>2051</v>
      </c>
      <c r="J2638" s="627" t="s">
        <v>225</v>
      </c>
      <c r="K2638" s="407" t="s">
        <v>318</v>
      </c>
      <c r="L2638" s="826"/>
      <c r="M2638" s="827"/>
      <c r="N2638" s="793"/>
      <c r="O2638" s="830"/>
      <c r="P2638" s="833"/>
      <c r="Q2638" s="836"/>
      <c r="R2638" s="830"/>
      <c r="S2638" s="406" t="s">
        <v>158</v>
      </c>
      <c r="T2638" s="451">
        <v>43832</v>
      </c>
      <c r="U2638" s="820"/>
      <c r="V2638" s="821"/>
      <c r="W2638" s="818"/>
      <c r="X2638" s="819"/>
      <c r="Y2638" s="818"/>
      <c r="Z2638" s="819"/>
      <c r="AA2638" s="818"/>
      <c r="AB2638" s="819"/>
      <c r="AC2638" s="818"/>
      <c r="AD2638" s="819"/>
      <c r="AE2638" s="887"/>
      <c r="AF2638" s="888"/>
      <c r="AG2638" s="783"/>
      <c r="AH2638" s="784"/>
      <c r="AI2638" s="783"/>
      <c r="AJ2638" s="784"/>
      <c r="AK2638" s="793"/>
      <c r="AL2638" s="793"/>
      <c r="AM2638" s="793"/>
      <c r="AN2638" s="793"/>
      <c r="AO2638" s="793"/>
      <c r="AP2638" s="793"/>
    </row>
    <row r="2639" spans="2:42" s="404" customFormat="1" ht="12.75" hidden="1" customHeight="1" thickTop="1" x14ac:dyDescent="0.2">
      <c r="B2639" s="445" t="s">
        <v>163</v>
      </c>
      <c r="C2639" s="444" t="s">
        <v>272</v>
      </c>
      <c r="D2639" s="443" t="s">
        <v>161</v>
      </c>
      <c r="E2639" s="562" t="s">
        <v>10</v>
      </c>
      <c r="F2639" s="440">
        <v>44047</v>
      </c>
      <c r="G2639" s="440"/>
      <c r="H2639" s="419">
        <v>2020</v>
      </c>
      <c r="I2639" s="418"/>
      <c r="J2639" s="647" t="s">
        <v>225</v>
      </c>
      <c r="K2639" s="439" t="s">
        <v>318</v>
      </c>
      <c r="L2639" s="822" t="s">
        <v>378</v>
      </c>
      <c r="M2639" s="823"/>
      <c r="N2639" s="791" t="s">
        <v>280</v>
      </c>
      <c r="O2639" s="828" t="s">
        <v>325</v>
      </c>
      <c r="P2639" s="831">
        <v>2.48</v>
      </c>
      <c r="Q2639" s="834" t="s">
        <v>218</v>
      </c>
      <c r="R2639" s="828" t="s">
        <v>324</v>
      </c>
      <c r="S2639" s="434" t="s">
        <v>184</v>
      </c>
      <c r="T2639" s="438">
        <v>72444.97</v>
      </c>
      <c r="U2639" s="434" t="s">
        <v>183</v>
      </c>
      <c r="V2639" s="437"/>
      <c r="W2639" s="434" t="s">
        <v>182</v>
      </c>
      <c r="X2639" s="436">
        <f>T2639</f>
        <v>72444.97</v>
      </c>
      <c r="Y2639" s="434" t="s">
        <v>181</v>
      </c>
      <c r="Z2639" s="435"/>
      <c r="AA2639" s="434" t="s">
        <v>181</v>
      </c>
      <c r="AB2639" s="435"/>
      <c r="AC2639" s="434" t="s">
        <v>181</v>
      </c>
      <c r="AD2639" s="435"/>
      <c r="AE2639" s="448" t="s">
        <v>181</v>
      </c>
      <c r="AF2639" s="449">
        <v>0.42270000000000002</v>
      </c>
      <c r="AG2639" s="657" t="s">
        <v>181</v>
      </c>
      <c r="AH2639" s="658">
        <v>0.42270000000000002</v>
      </c>
      <c r="AI2639" s="466" t="s">
        <v>180</v>
      </c>
      <c r="AJ2639" s="465">
        <v>8</v>
      </c>
      <c r="AK2639" s="791" t="s">
        <v>377</v>
      </c>
      <c r="AL2639" s="791" t="s">
        <v>377</v>
      </c>
      <c r="AM2639" s="791" t="s">
        <v>377</v>
      </c>
      <c r="AN2639" s="791" t="s">
        <v>322</v>
      </c>
      <c r="AO2639" s="791" t="s">
        <v>322</v>
      </c>
      <c r="AP2639" s="791" t="s">
        <v>322</v>
      </c>
    </row>
    <row r="2640" spans="2:42" s="404" customFormat="1" ht="15" hidden="1" customHeight="1" x14ac:dyDescent="0.2">
      <c r="B2640" s="425" t="s">
        <v>163</v>
      </c>
      <c r="C2640" s="424" t="s">
        <v>272</v>
      </c>
      <c r="D2640" s="423" t="s">
        <v>161</v>
      </c>
      <c r="E2640" s="520" t="s">
        <v>10</v>
      </c>
      <c r="F2640" s="420">
        <v>44047</v>
      </c>
      <c r="G2640" s="420"/>
      <c r="H2640" s="419">
        <v>2020</v>
      </c>
      <c r="I2640" s="418"/>
      <c r="J2640" s="647" t="s">
        <v>225</v>
      </c>
      <c r="K2640" s="417" t="s">
        <v>318</v>
      </c>
      <c r="L2640" s="824"/>
      <c r="M2640" s="825"/>
      <c r="N2640" s="792"/>
      <c r="O2640" s="829"/>
      <c r="P2640" s="832"/>
      <c r="Q2640" s="835"/>
      <c r="R2640" s="829"/>
      <c r="S2640" s="416" t="s">
        <v>179</v>
      </c>
      <c r="T2640" s="432" t="s">
        <v>321</v>
      </c>
      <c r="U2640" s="416" t="s">
        <v>177</v>
      </c>
      <c r="V2640" s="415"/>
      <c r="W2640" s="416" t="s">
        <v>176</v>
      </c>
      <c r="X2640" s="428">
        <f>X2639</f>
        <v>72444.97</v>
      </c>
      <c r="Y2640" s="416" t="s">
        <v>175</v>
      </c>
      <c r="Z2640" s="426"/>
      <c r="AA2640" s="416" t="s">
        <v>175</v>
      </c>
      <c r="AB2640" s="426"/>
      <c r="AC2640" s="416" t="s">
        <v>175</v>
      </c>
      <c r="AD2640" s="426"/>
      <c r="AE2640" s="446" t="s">
        <v>175</v>
      </c>
      <c r="AF2640" s="447"/>
      <c r="AG2640" s="659" t="s">
        <v>175</v>
      </c>
      <c r="AH2640" s="660"/>
      <c r="AI2640" s="463" t="s">
        <v>174</v>
      </c>
      <c r="AJ2640" s="464">
        <f>8*5</f>
        <v>40</v>
      </c>
      <c r="AK2640" s="792"/>
      <c r="AL2640" s="792"/>
      <c r="AM2640" s="792"/>
      <c r="AN2640" s="792"/>
      <c r="AO2640" s="792"/>
      <c r="AP2640" s="792"/>
    </row>
    <row r="2641" spans="2:42" s="404" customFormat="1" ht="39" hidden="1" customHeight="1" x14ac:dyDescent="0.2">
      <c r="B2641" s="425" t="s">
        <v>163</v>
      </c>
      <c r="C2641" s="424" t="s">
        <v>272</v>
      </c>
      <c r="D2641" s="423" t="s">
        <v>161</v>
      </c>
      <c r="E2641" s="520" t="s">
        <v>10</v>
      </c>
      <c r="F2641" s="420">
        <v>44047</v>
      </c>
      <c r="G2641" s="420"/>
      <c r="H2641" s="419">
        <v>2020</v>
      </c>
      <c r="I2641" s="418"/>
      <c r="J2641" s="647" t="s">
        <v>225</v>
      </c>
      <c r="K2641" s="417" t="s">
        <v>318</v>
      </c>
      <c r="L2641" s="824"/>
      <c r="M2641" s="825"/>
      <c r="N2641" s="792"/>
      <c r="O2641" s="829"/>
      <c r="P2641" s="832"/>
      <c r="Q2641" s="835"/>
      <c r="R2641" s="829"/>
      <c r="S2641" s="416" t="s">
        <v>173</v>
      </c>
      <c r="T2641" s="429" t="s">
        <v>370</v>
      </c>
      <c r="U2641" s="416" t="s">
        <v>171</v>
      </c>
      <c r="V2641" s="427"/>
      <c r="W2641" s="416" t="s">
        <v>170</v>
      </c>
      <c r="X2641" s="428"/>
      <c r="Y2641" s="416" t="s">
        <v>169</v>
      </c>
      <c r="Z2641" s="426"/>
      <c r="AA2641" s="416" t="s">
        <v>169</v>
      </c>
      <c r="AB2641" s="426"/>
      <c r="AC2641" s="416" t="s">
        <v>169</v>
      </c>
      <c r="AD2641" s="426"/>
      <c r="AE2641" s="446" t="s">
        <v>169</v>
      </c>
      <c r="AF2641" s="447">
        <v>0.42270000000000002</v>
      </c>
      <c r="AG2641" s="659" t="s">
        <v>169</v>
      </c>
      <c r="AH2641" s="660">
        <v>0.42270000000000002</v>
      </c>
      <c r="AI2641" s="781"/>
      <c r="AJ2641" s="782"/>
      <c r="AK2641" s="792"/>
      <c r="AL2641" s="792"/>
      <c r="AM2641" s="792"/>
      <c r="AN2641" s="792"/>
      <c r="AO2641" s="792"/>
      <c r="AP2641" s="792"/>
    </row>
    <row r="2642" spans="2:42" s="404" customFormat="1" ht="15" hidden="1" customHeight="1" x14ac:dyDescent="0.2">
      <c r="B2642" s="425" t="s">
        <v>163</v>
      </c>
      <c r="C2642" s="424" t="s">
        <v>272</v>
      </c>
      <c r="D2642" s="423" t="s">
        <v>161</v>
      </c>
      <c r="E2642" s="520" t="s">
        <v>10</v>
      </c>
      <c r="F2642" s="420">
        <v>44047</v>
      </c>
      <c r="G2642" s="420"/>
      <c r="H2642" s="419">
        <v>2020</v>
      </c>
      <c r="I2642" s="418"/>
      <c r="J2642" s="647" t="s">
        <v>225</v>
      </c>
      <c r="K2642" s="417" t="s">
        <v>318</v>
      </c>
      <c r="L2642" s="824"/>
      <c r="M2642" s="825"/>
      <c r="N2642" s="792"/>
      <c r="O2642" s="829"/>
      <c r="P2642" s="832"/>
      <c r="Q2642" s="835"/>
      <c r="R2642" s="829"/>
      <c r="S2642" s="416" t="s">
        <v>168</v>
      </c>
      <c r="T2642" s="427"/>
      <c r="U2642" s="416" t="s">
        <v>167</v>
      </c>
      <c r="V2642" s="427"/>
      <c r="W2642" s="816"/>
      <c r="X2642" s="817"/>
      <c r="Y2642" s="416" t="s">
        <v>166</v>
      </c>
      <c r="Z2642" s="426">
        <f>IF(Z2640="",Z2641-Z2639,Z2641-Z2640)</f>
        <v>0</v>
      </c>
      <c r="AA2642" s="416" t="s">
        <v>166</v>
      </c>
      <c r="AB2642" s="426">
        <f>IF(AB2640="",AB2641-AB2639,AB2641-AB2640)</f>
        <v>0</v>
      </c>
      <c r="AC2642" s="416" t="s">
        <v>166</v>
      </c>
      <c r="AD2642" s="426">
        <f>IF(AD2640="",AD2641-AD2639,AD2641-AD2640)</f>
        <v>0</v>
      </c>
      <c r="AE2642" s="446" t="s">
        <v>166</v>
      </c>
      <c r="AF2642" s="447">
        <f>IF(AF2640="",AF2641-AF2639,AF2641-AF2640)</f>
        <v>0</v>
      </c>
      <c r="AG2642" s="659" t="s">
        <v>166</v>
      </c>
      <c r="AH2642" s="660">
        <f>IF(AH2640="",AH2641-AH2639,AH2641-AH2640)</f>
        <v>0</v>
      </c>
      <c r="AI2642" s="781"/>
      <c r="AJ2642" s="782"/>
      <c r="AK2642" s="792"/>
      <c r="AL2642" s="792"/>
      <c r="AM2642" s="792"/>
      <c r="AN2642" s="792"/>
      <c r="AO2642" s="792"/>
      <c r="AP2642" s="792"/>
    </row>
    <row r="2643" spans="2:42" s="404" customFormat="1" ht="15" hidden="1" customHeight="1" x14ac:dyDescent="0.2">
      <c r="B2643" s="425" t="s">
        <v>163</v>
      </c>
      <c r="C2643" s="424" t="s">
        <v>272</v>
      </c>
      <c r="D2643" s="423" t="s">
        <v>161</v>
      </c>
      <c r="E2643" s="520" t="s">
        <v>10</v>
      </c>
      <c r="F2643" s="420">
        <v>44047</v>
      </c>
      <c r="G2643" s="420"/>
      <c r="H2643" s="419">
        <v>2020</v>
      </c>
      <c r="I2643" s="418"/>
      <c r="J2643" s="647" t="s">
        <v>225</v>
      </c>
      <c r="K2643" s="417" t="s">
        <v>318</v>
      </c>
      <c r="L2643" s="824"/>
      <c r="M2643" s="825"/>
      <c r="N2643" s="792"/>
      <c r="O2643" s="829"/>
      <c r="P2643" s="832"/>
      <c r="Q2643" s="835"/>
      <c r="R2643" s="829"/>
      <c r="S2643" s="416" t="s">
        <v>165</v>
      </c>
      <c r="T2643" s="415"/>
      <c r="U2643" s="416" t="s">
        <v>164</v>
      </c>
      <c r="V2643" s="415"/>
      <c r="W2643" s="816"/>
      <c r="X2643" s="817"/>
      <c r="Y2643" s="816"/>
      <c r="Z2643" s="817"/>
      <c r="AA2643" s="816"/>
      <c r="AB2643" s="817"/>
      <c r="AC2643" s="816"/>
      <c r="AD2643" s="817"/>
      <c r="AE2643" s="885"/>
      <c r="AF2643" s="886"/>
      <c r="AG2643" s="865"/>
      <c r="AH2643" s="866"/>
      <c r="AI2643" s="781"/>
      <c r="AJ2643" s="782"/>
      <c r="AK2643" s="792"/>
      <c r="AL2643" s="792"/>
      <c r="AM2643" s="792"/>
      <c r="AN2643" s="792"/>
      <c r="AO2643" s="792"/>
      <c r="AP2643" s="792"/>
    </row>
    <row r="2644" spans="2:42" s="404" customFormat="1" ht="15" hidden="1" customHeight="1" thickBot="1" x14ac:dyDescent="0.25">
      <c r="B2644" s="414" t="s">
        <v>163</v>
      </c>
      <c r="C2644" s="413" t="s">
        <v>272</v>
      </c>
      <c r="D2644" s="412" t="s">
        <v>161</v>
      </c>
      <c r="E2644" s="519" t="s">
        <v>10</v>
      </c>
      <c r="F2644" s="409">
        <v>44047</v>
      </c>
      <c r="G2644" s="409"/>
      <c r="H2644" s="408">
        <v>2020</v>
      </c>
      <c r="I2644" s="407"/>
      <c r="J2644" s="627" t="s">
        <v>225</v>
      </c>
      <c r="K2644" s="407" t="s">
        <v>318</v>
      </c>
      <c r="L2644" s="826"/>
      <c r="M2644" s="827"/>
      <c r="N2644" s="793"/>
      <c r="O2644" s="830"/>
      <c r="P2644" s="833"/>
      <c r="Q2644" s="836"/>
      <c r="R2644" s="830"/>
      <c r="S2644" s="406" t="s">
        <v>158</v>
      </c>
      <c r="T2644" s="405">
        <v>44047</v>
      </c>
      <c r="U2644" s="820"/>
      <c r="V2644" s="821"/>
      <c r="W2644" s="818"/>
      <c r="X2644" s="819"/>
      <c r="Y2644" s="818"/>
      <c r="Z2644" s="819"/>
      <c r="AA2644" s="818"/>
      <c r="AB2644" s="819"/>
      <c r="AC2644" s="818"/>
      <c r="AD2644" s="819"/>
      <c r="AE2644" s="887"/>
      <c r="AF2644" s="888"/>
      <c r="AG2644" s="867"/>
      <c r="AH2644" s="868"/>
      <c r="AI2644" s="783"/>
      <c r="AJ2644" s="784"/>
      <c r="AK2644" s="793"/>
      <c r="AL2644" s="793"/>
      <c r="AM2644" s="793"/>
      <c r="AN2644" s="793"/>
      <c r="AO2644" s="793"/>
      <c r="AP2644" s="793"/>
    </row>
    <row r="2645" spans="2:42" s="404" customFormat="1" ht="12.75" customHeight="1" thickTop="1" x14ac:dyDescent="0.2">
      <c r="B2645" s="445" t="s">
        <v>163</v>
      </c>
      <c r="C2645" s="444" t="s">
        <v>309</v>
      </c>
      <c r="D2645" s="443" t="s">
        <v>161</v>
      </c>
      <c r="E2645" s="442" t="s">
        <v>50</v>
      </c>
      <c r="F2645" s="440">
        <v>43832</v>
      </c>
      <c r="G2645" s="440">
        <v>44196</v>
      </c>
      <c r="H2645" s="419">
        <v>2020</v>
      </c>
      <c r="I2645" s="418" t="s">
        <v>2051</v>
      </c>
      <c r="J2645" s="647" t="s">
        <v>225</v>
      </c>
      <c r="K2645" s="439" t="s">
        <v>318</v>
      </c>
      <c r="L2645" s="822" t="s">
        <v>376</v>
      </c>
      <c r="M2645" s="823"/>
      <c r="N2645" s="791" t="s">
        <v>280</v>
      </c>
      <c r="O2645" s="828" t="s">
        <v>325</v>
      </c>
      <c r="P2645" s="831">
        <v>7.22</v>
      </c>
      <c r="Q2645" s="834" t="s">
        <v>218</v>
      </c>
      <c r="R2645" s="828" t="s">
        <v>200</v>
      </c>
      <c r="S2645" s="434" t="s">
        <v>184</v>
      </c>
      <c r="T2645" s="438">
        <v>344085.79</v>
      </c>
      <c r="U2645" s="434" t="s">
        <v>183</v>
      </c>
      <c r="V2645" s="437">
        <f>T2650+T2648-0.001</f>
        <v>44196.999000000003</v>
      </c>
      <c r="W2645" s="434" t="s">
        <v>182</v>
      </c>
      <c r="X2645" s="436">
        <f>T2645</f>
        <v>344085.79</v>
      </c>
      <c r="Y2645" s="434" t="s">
        <v>181</v>
      </c>
      <c r="Z2645" s="435">
        <v>0.5</v>
      </c>
      <c r="AA2645" s="434" t="s">
        <v>181</v>
      </c>
      <c r="AB2645" s="435">
        <v>0.5</v>
      </c>
      <c r="AC2645" s="434" t="s">
        <v>181</v>
      </c>
      <c r="AD2645" s="435">
        <v>0.5</v>
      </c>
      <c r="AE2645" s="448" t="s">
        <v>181</v>
      </c>
      <c r="AF2645" s="449">
        <v>0.82599999999999996</v>
      </c>
      <c r="AG2645" s="466" t="s">
        <v>181</v>
      </c>
      <c r="AH2645" s="467">
        <v>1</v>
      </c>
      <c r="AI2645" s="466" t="s">
        <v>180</v>
      </c>
      <c r="AJ2645" s="465">
        <v>3</v>
      </c>
      <c r="AK2645" s="791" t="s">
        <v>322</v>
      </c>
      <c r="AL2645" s="791" t="s">
        <v>322</v>
      </c>
      <c r="AM2645" s="791" t="s">
        <v>322</v>
      </c>
      <c r="AN2645" s="791" t="s">
        <v>322</v>
      </c>
      <c r="AO2645" s="791" t="s">
        <v>322</v>
      </c>
      <c r="AP2645" s="791" t="s">
        <v>2143</v>
      </c>
    </row>
    <row r="2646" spans="2:42" s="404" customFormat="1" ht="15" customHeight="1" x14ac:dyDescent="0.2">
      <c r="B2646" s="425" t="s">
        <v>163</v>
      </c>
      <c r="C2646" s="424" t="s">
        <v>309</v>
      </c>
      <c r="D2646" s="423" t="s">
        <v>161</v>
      </c>
      <c r="E2646" s="422" t="s">
        <v>50</v>
      </c>
      <c r="F2646" s="420">
        <v>43832</v>
      </c>
      <c r="G2646" s="420">
        <v>44196</v>
      </c>
      <c r="H2646" s="419">
        <v>2020</v>
      </c>
      <c r="I2646" s="418" t="s">
        <v>2051</v>
      </c>
      <c r="J2646" s="647" t="s">
        <v>225</v>
      </c>
      <c r="K2646" s="417" t="s">
        <v>318</v>
      </c>
      <c r="L2646" s="824"/>
      <c r="M2646" s="825"/>
      <c r="N2646" s="792"/>
      <c r="O2646" s="829"/>
      <c r="P2646" s="832"/>
      <c r="Q2646" s="835"/>
      <c r="R2646" s="829"/>
      <c r="S2646" s="416" t="s">
        <v>179</v>
      </c>
      <c r="T2646" s="432" t="s">
        <v>292</v>
      </c>
      <c r="U2646" s="416" t="s">
        <v>177</v>
      </c>
      <c r="V2646" s="415">
        <f>V2645+V2647+V2648</f>
        <v>44223.999000000003</v>
      </c>
      <c r="W2646" s="416" t="s">
        <v>176</v>
      </c>
      <c r="X2646" s="428">
        <f>X2645</f>
        <v>344085.79</v>
      </c>
      <c r="Y2646" s="416" t="s">
        <v>175</v>
      </c>
      <c r="Z2646" s="426"/>
      <c r="AA2646" s="416" t="s">
        <v>175</v>
      </c>
      <c r="AB2646" s="426"/>
      <c r="AC2646" s="416" t="s">
        <v>175</v>
      </c>
      <c r="AD2646" s="426"/>
      <c r="AE2646" s="446" t="s">
        <v>175</v>
      </c>
      <c r="AF2646" s="447"/>
      <c r="AG2646" s="463" t="s">
        <v>175</v>
      </c>
      <c r="AH2646" s="462"/>
      <c r="AI2646" s="463" t="s">
        <v>174</v>
      </c>
      <c r="AJ2646" s="464">
        <f>3*8</f>
        <v>24</v>
      </c>
      <c r="AK2646" s="792"/>
      <c r="AL2646" s="792"/>
      <c r="AM2646" s="792"/>
      <c r="AN2646" s="792"/>
      <c r="AO2646" s="792"/>
      <c r="AP2646" s="792"/>
    </row>
    <row r="2647" spans="2:42" s="404" customFormat="1" ht="13.5" customHeight="1" x14ac:dyDescent="0.2">
      <c r="B2647" s="425" t="s">
        <v>163</v>
      </c>
      <c r="C2647" s="424" t="s">
        <v>309</v>
      </c>
      <c r="D2647" s="423" t="s">
        <v>161</v>
      </c>
      <c r="E2647" s="422" t="s">
        <v>50</v>
      </c>
      <c r="F2647" s="420">
        <v>43832</v>
      </c>
      <c r="G2647" s="420">
        <v>44196</v>
      </c>
      <c r="H2647" s="419">
        <v>2020</v>
      </c>
      <c r="I2647" s="418" t="s">
        <v>2051</v>
      </c>
      <c r="J2647" s="647" t="s">
        <v>225</v>
      </c>
      <c r="K2647" s="417" t="s">
        <v>318</v>
      </c>
      <c r="L2647" s="824"/>
      <c r="M2647" s="825"/>
      <c r="N2647" s="792"/>
      <c r="O2647" s="829"/>
      <c r="P2647" s="832"/>
      <c r="Q2647" s="835"/>
      <c r="R2647" s="829"/>
      <c r="S2647" s="416" t="s">
        <v>173</v>
      </c>
      <c r="T2647" s="429" t="s">
        <v>192</v>
      </c>
      <c r="U2647" s="416" t="s">
        <v>171</v>
      </c>
      <c r="V2647" s="427">
        <v>27</v>
      </c>
      <c r="W2647" s="416" t="s">
        <v>170</v>
      </c>
      <c r="X2647" s="428"/>
      <c r="Y2647" s="416" t="s">
        <v>169</v>
      </c>
      <c r="Z2647" s="426">
        <v>0.5</v>
      </c>
      <c r="AA2647" s="416" t="s">
        <v>169</v>
      </c>
      <c r="AB2647" s="426">
        <v>0.5</v>
      </c>
      <c r="AC2647" s="416" t="s">
        <v>169</v>
      </c>
      <c r="AD2647" s="426">
        <v>0.5</v>
      </c>
      <c r="AE2647" s="446" t="s">
        <v>169</v>
      </c>
      <c r="AF2647" s="447">
        <v>0.81399999999999995</v>
      </c>
      <c r="AG2647" s="463" t="s">
        <v>169</v>
      </c>
      <c r="AH2647" s="462">
        <v>1</v>
      </c>
      <c r="AI2647" s="781"/>
      <c r="AJ2647" s="782"/>
      <c r="AK2647" s="792"/>
      <c r="AL2647" s="792"/>
      <c r="AM2647" s="792"/>
      <c r="AN2647" s="792"/>
      <c r="AO2647" s="792"/>
      <c r="AP2647" s="792"/>
    </row>
    <row r="2648" spans="2:42" s="404" customFormat="1" ht="15" customHeight="1" x14ac:dyDescent="0.2">
      <c r="B2648" s="425" t="s">
        <v>163</v>
      </c>
      <c r="C2648" s="424" t="s">
        <v>309</v>
      </c>
      <c r="D2648" s="423" t="s">
        <v>161</v>
      </c>
      <c r="E2648" s="422" t="s">
        <v>50</v>
      </c>
      <c r="F2648" s="420">
        <v>43832</v>
      </c>
      <c r="G2648" s="420">
        <v>44196</v>
      </c>
      <c r="H2648" s="419">
        <v>2020</v>
      </c>
      <c r="I2648" s="418" t="s">
        <v>2051</v>
      </c>
      <c r="J2648" s="647" t="s">
        <v>225</v>
      </c>
      <c r="K2648" s="417" t="s">
        <v>318</v>
      </c>
      <c r="L2648" s="824"/>
      <c r="M2648" s="825"/>
      <c r="N2648" s="792"/>
      <c r="O2648" s="829"/>
      <c r="P2648" s="832"/>
      <c r="Q2648" s="835"/>
      <c r="R2648" s="829"/>
      <c r="S2648" s="416" t="s">
        <v>168</v>
      </c>
      <c r="T2648" s="427">
        <v>365</v>
      </c>
      <c r="U2648" s="416" t="s">
        <v>167</v>
      </c>
      <c r="V2648" s="427"/>
      <c r="W2648" s="816"/>
      <c r="X2648" s="817"/>
      <c r="Y2648" s="416" t="s">
        <v>166</v>
      </c>
      <c r="Z2648" s="426">
        <f>IF(Z2646="",Z2647-Z2645,Z2647-Z2646)</f>
        <v>0</v>
      </c>
      <c r="AA2648" s="416" t="s">
        <v>166</v>
      </c>
      <c r="AB2648" s="426">
        <f>IF(AB2646="",AB2647-AB2645,AB2647-AB2646)</f>
        <v>0</v>
      </c>
      <c r="AC2648" s="416" t="s">
        <v>166</v>
      </c>
      <c r="AD2648" s="426">
        <f>IF(AD2646="",AD2647-AD2645,AD2647-AD2646)</f>
        <v>0</v>
      </c>
      <c r="AE2648" s="446" t="s">
        <v>166</v>
      </c>
      <c r="AF2648" s="447">
        <f>IF(AF2646="",AF2647-AF2645,AF2647-AF2646)</f>
        <v>-1.2000000000000011E-2</v>
      </c>
      <c r="AG2648" s="463" t="s">
        <v>166</v>
      </c>
      <c r="AH2648" s="462">
        <f>IF(AH2646="",AH2647-AH2645,AH2647-AH2646)</f>
        <v>0</v>
      </c>
      <c r="AI2648" s="781"/>
      <c r="AJ2648" s="782"/>
      <c r="AK2648" s="792"/>
      <c r="AL2648" s="792"/>
      <c r="AM2648" s="792"/>
      <c r="AN2648" s="792"/>
      <c r="AO2648" s="792"/>
      <c r="AP2648" s="792"/>
    </row>
    <row r="2649" spans="2:42" s="404" customFormat="1" ht="15" customHeight="1" x14ac:dyDescent="0.2">
      <c r="B2649" s="425" t="s">
        <v>163</v>
      </c>
      <c r="C2649" s="424" t="s">
        <v>309</v>
      </c>
      <c r="D2649" s="423" t="s">
        <v>161</v>
      </c>
      <c r="E2649" s="422" t="s">
        <v>50</v>
      </c>
      <c r="F2649" s="420">
        <v>43832</v>
      </c>
      <c r="G2649" s="420">
        <v>44196</v>
      </c>
      <c r="H2649" s="419">
        <v>2020</v>
      </c>
      <c r="I2649" s="418" t="s">
        <v>2051</v>
      </c>
      <c r="J2649" s="647" t="s">
        <v>225</v>
      </c>
      <c r="K2649" s="417" t="s">
        <v>318</v>
      </c>
      <c r="L2649" s="824"/>
      <c r="M2649" s="825"/>
      <c r="N2649" s="792"/>
      <c r="O2649" s="829"/>
      <c r="P2649" s="832"/>
      <c r="Q2649" s="835"/>
      <c r="R2649" s="829"/>
      <c r="S2649" s="416" t="s">
        <v>165</v>
      </c>
      <c r="T2649" s="415">
        <v>43832</v>
      </c>
      <c r="U2649" s="416" t="s">
        <v>164</v>
      </c>
      <c r="V2649" s="415">
        <v>44196</v>
      </c>
      <c r="W2649" s="816"/>
      <c r="X2649" s="817"/>
      <c r="Y2649" s="816"/>
      <c r="Z2649" s="817"/>
      <c r="AA2649" s="816"/>
      <c r="AB2649" s="817"/>
      <c r="AC2649" s="816"/>
      <c r="AD2649" s="817"/>
      <c r="AE2649" s="885"/>
      <c r="AF2649" s="886"/>
      <c r="AG2649" s="781"/>
      <c r="AH2649" s="782"/>
      <c r="AI2649" s="781"/>
      <c r="AJ2649" s="782"/>
      <c r="AK2649" s="792"/>
      <c r="AL2649" s="792"/>
      <c r="AM2649" s="792"/>
      <c r="AN2649" s="792"/>
      <c r="AO2649" s="792"/>
      <c r="AP2649" s="792"/>
    </row>
    <row r="2650" spans="2:42" s="404" customFormat="1" ht="15" customHeight="1" thickBot="1" x14ac:dyDescent="0.25">
      <c r="B2650" s="414" t="s">
        <v>163</v>
      </c>
      <c r="C2650" s="413" t="s">
        <v>309</v>
      </c>
      <c r="D2650" s="412" t="s">
        <v>161</v>
      </c>
      <c r="E2650" s="411" t="s">
        <v>50</v>
      </c>
      <c r="F2650" s="409">
        <v>43832</v>
      </c>
      <c r="G2650" s="409">
        <v>44196</v>
      </c>
      <c r="H2650" s="408">
        <v>2020</v>
      </c>
      <c r="I2650" s="407" t="s">
        <v>2051</v>
      </c>
      <c r="J2650" s="627" t="s">
        <v>225</v>
      </c>
      <c r="K2650" s="407" t="s">
        <v>318</v>
      </c>
      <c r="L2650" s="826"/>
      <c r="M2650" s="827"/>
      <c r="N2650" s="793"/>
      <c r="O2650" s="830"/>
      <c r="P2650" s="833"/>
      <c r="Q2650" s="836"/>
      <c r="R2650" s="830"/>
      <c r="S2650" s="406" t="s">
        <v>158</v>
      </c>
      <c r="T2650" s="451">
        <v>43832</v>
      </c>
      <c r="U2650" s="820"/>
      <c r="V2650" s="821"/>
      <c r="W2650" s="818"/>
      <c r="X2650" s="819"/>
      <c r="Y2650" s="818"/>
      <c r="Z2650" s="819"/>
      <c r="AA2650" s="818"/>
      <c r="AB2650" s="819"/>
      <c r="AC2650" s="818"/>
      <c r="AD2650" s="819"/>
      <c r="AE2650" s="887"/>
      <c r="AF2650" s="888"/>
      <c r="AG2650" s="783"/>
      <c r="AH2650" s="784"/>
      <c r="AI2650" s="783"/>
      <c r="AJ2650" s="784"/>
      <c r="AK2650" s="793"/>
      <c r="AL2650" s="793"/>
      <c r="AM2650" s="793"/>
      <c r="AN2650" s="793"/>
      <c r="AO2650" s="793"/>
      <c r="AP2650" s="793"/>
    </row>
    <row r="2651" spans="2:42" s="404" customFormat="1" ht="12.75" customHeight="1" thickTop="1" x14ac:dyDescent="0.2">
      <c r="B2651" s="445" t="s">
        <v>163</v>
      </c>
      <c r="C2651" s="444" t="s">
        <v>309</v>
      </c>
      <c r="D2651" s="443" t="s">
        <v>161</v>
      </c>
      <c r="E2651" s="444" t="s">
        <v>50</v>
      </c>
      <c r="F2651" s="440">
        <v>43964</v>
      </c>
      <c r="G2651" s="440">
        <v>44148</v>
      </c>
      <c r="H2651" s="419">
        <v>2020</v>
      </c>
      <c r="I2651" s="418" t="s">
        <v>185</v>
      </c>
      <c r="J2651" s="647" t="s">
        <v>225</v>
      </c>
      <c r="K2651" s="439" t="s">
        <v>318</v>
      </c>
      <c r="L2651" s="822" t="s">
        <v>376</v>
      </c>
      <c r="M2651" s="823"/>
      <c r="N2651" s="791" t="s">
        <v>280</v>
      </c>
      <c r="O2651" s="828" t="s">
        <v>325</v>
      </c>
      <c r="P2651" s="831">
        <v>7.22</v>
      </c>
      <c r="Q2651" s="834" t="s">
        <v>218</v>
      </c>
      <c r="R2651" s="828" t="s">
        <v>324</v>
      </c>
      <c r="S2651" s="434" t="s">
        <v>184</v>
      </c>
      <c r="T2651" s="438">
        <v>115911.95</v>
      </c>
      <c r="U2651" s="434" t="s">
        <v>183</v>
      </c>
      <c r="V2651" s="437">
        <f>T2656+T2654-0.001</f>
        <v>44148.999000000003</v>
      </c>
      <c r="W2651" s="434" t="s">
        <v>182</v>
      </c>
      <c r="X2651" s="436">
        <f>T2651</f>
        <v>115911.95</v>
      </c>
      <c r="Y2651" s="434" t="s">
        <v>181</v>
      </c>
      <c r="Z2651" s="435">
        <v>0.05</v>
      </c>
      <c r="AA2651" s="434" t="s">
        <v>181</v>
      </c>
      <c r="AB2651" s="435">
        <v>0.05</v>
      </c>
      <c r="AC2651" s="434" t="s">
        <v>181</v>
      </c>
      <c r="AD2651" s="435">
        <v>0.05</v>
      </c>
      <c r="AE2651" s="434" t="s">
        <v>181</v>
      </c>
      <c r="AF2651" s="435">
        <v>1</v>
      </c>
      <c r="AG2651" s="466" t="s">
        <v>181</v>
      </c>
      <c r="AH2651" s="467">
        <v>1</v>
      </c>
      <c r="AI2651" s="466" t="s">
        <v>180</v>
      </c>
      <c r="AJ2651" s="465">
        <v>6</v>
      </c>
      <c r="AK2651" s="791" t="s">
        <v>10</v>
      </c>
      <c r="AL2651" s="791" t="s">
        <v>10</v>
      </c>
      <c r="AM2651" s="791" t="s">
        <v>10</v>
      </c>
      <c r="AN2651" s="791" t="s">
        <v>227</v>
      </c>
      <c r="AO2651" s="791" t="s">
        <v>227</v>
      </c>
      <c r="AP2651" s="791" t="s">
        <v>2143</v>
      </c>
    </row>
    <row r="2652" spans="2:42" s="404" customFormat="1" ht="15" customHeight="1" x14ac:dyDescent="0.2">
      <c r="B2652" s="425" t="s">
        <v>163</v>
      </c>
      <c r="C2652" s="424" t="s">
        <v>309</v>
      </c>
      <c r="D2652" s="423" t="s">
        <v>161</v>
      </c>
      <c r="E2652" s="424" t="s">
        <v>50</v>
      </c>
      <c r="F2652" s="420">
        <v>43964</v>
      </c>
      <c r="G2652" s="420">
        <v>44148</v>
      </c>
      <c r="H2652" s="419">
        <v>2020</v>
      </c>
      <c r="I2652" s="418" t="s">
        <v>185</v>
      </c>
      <c r="J2652" s="647" t="s">
        <v>225</v>
      </c>
      <c r="K2652" s="417" t="s">
        <v>318</v>
      </c>
      <c r="L2652" s="824"/>
      <c r="M2652" s="825"/>
      <c r="N2652" s="792"/>
      <c r="O2652" s="829"/>
      <c r="P2652" s="832"/>
      <c r="Q2652" s="835"/>
      <c r="R2652" s="829"/>
      <c r="S2652" s="416" t="s">
        <v>179</v>
      </c>
      <c r="T2652" s="432" t="s">
        <v>321</v>
      </c>
      <c r="U2652" s="416" t="s">
        <v>177</v>
      </c>
      <c r="V2652" s="415"/>
      <c r="W2652" s="416" t="s">
        <v>176</v>
      </c>
      <c r="X2652" s="428">
        <f>X2651</f>
        <v>115911.95</v>
      </c>
      <c r="Y2652" s="416" t="s">
        <v>175</v>
      </c>
      <c r="Z2652" s="426"/>
      <c r="AA2652" s="416" t="s">
        <v>175</v>
      </c>
      <c r="AB2652" s="426"/>
      <c r="AC2652" s="416" t="s">
        <v>175</v>
      </c>
      <c r="AD2652" s="426"/>
      <c r="AE2652" s="416" t="s">
        <v>175</v>
      </c>
      <c r="AF2652" s="426"/>
      <c r="AG2652" s="463" t="s">
        <v>175</v>
      </c>
      <c r="AH2652" s="462"/>
      <c r="AI2652" s="463" t="s">
        <v>174</v>
      </c>
      <c r="AJ2652" s="464">
        <v>30</v>
      </c>
      <c r="AK2652" s="792"/>
      <c r="AL2652" s="792"/>
      <c r="AM2652" s="792"/>
      <c r="AN2652" s="792"/>
      <c r="AO2652" s="792"/>
      <c r="AP2652" s="792"/>
    </row>
    <row r="2653" spans="2:42" s="404" customFormat="1" ht="39" customHeight="1" x14ac:dyDescent="0.2">
      <c r="B2653" s="425" t="s">
        <v>163</v>
      </c>
      <c r="C2653" s="424" t="s">
        <v>309</v>
      </c>
      <c r="D2653" s="423" t="s">
        <v>161</v>
      </c>
      <c r="E2653" s="424" t="s">
        <v>50</v>
      </c>
      <c r="F2653" s="420">
        <v>43964</v>
      </c>
      <c r="G2653" s="420">
        <v>44148</v>
      </c>
      <c r="H2653" s="419">
        <v>2020</v>
      </c>
      <c r="I2653" s="418" t="s">
        <v>185</v>
      </c>
      <c r="J2653" s="647" t="s">
        <v>225</v>
      </c>
      <c r="K2653" s="417" t="s">
        <v>318</v>
      </c>
      <c r="L2653" s="824"/>
      <c r="M2653" s="825"/>
      <c r="N2653" s="792"/>
      <c r="O2653" s="829"/>
      <c r="P2653" s="832"/>
      <c r="Q2653" s="835"/>
      <c r="R2653" s="829"/>
      <c r="S2653" s="416" t="s">
        <v>173</v>
      </c>
      <c r="T2653" s="429" t="s">
        <v>375</v>
      </c>
      <c r="U2653" s="416" t="s">
        <v>171</v>
      </c>
      <c r="V2653" s="427"/>
      <c r="W2653" s="416" t="s">
        <v>170</v>
      </c>
      <c r="X2653" s="428"/>
      <c r="Y2653" s="416" t="s">
        <v>169</v>
      </c>
      <c r="Z2653" s="426">
        <v>0.05</v>
      </c>
      <c r="AA2653" s="416" t="s">
        <v>169</v>
      </c>
      <c r="AB2653" s="426">
        <v>0.05</v>
      </c>
      <c r="AC2653" s="416" t="s">
        <v>169</v>
      </c>
      <c r="AD2653" s="426">
        <v>0.05</v>
      </c>
      <c r="AE2653" s="416" t="s">
        <v>169</v>
      </c>
      <c r="AF2653" s="426">
        <v>1</v>
      </c>
      <c r="AG2653" s="463" t="s">
        <v>169</v>
      </c>
      <c r="AH2653" s="462">
        <v>1</v>
      </c>
      <c r="AI2653" s="781"/>
      <c r="AJ2653" s="782"/>
      <c r="AK2653" s="792"/>
      <c r="AL2653" s="792"/>
      <c r="AM2653" s="792"/>
      <c r="AN2653" s="792"/>
      <c r="AO2653" s="792"/>
      <c r="AP2653" s="792"/>
    </row>
    <row r="2654" spans="2:42" s="404" customFormat="1" ht="15" customHeight="1" x14ac:dyDescent="0.2">
      <c r="B2654" s="425" t="s">
        <v>163</v>
      </c>
      <c r="C2654" s="424" t="s">
        <v>309</v>
      </c>
      <c r="D2654" s="423" t="s">
        <v>161</v>
      </c>
      <c r="E2654" s="424" t="s">
        <v>50</v>
      </c>
      <c r="F2654" s="420">
        <v>43964</v>
      </c>
      <c r="G2654" s="420">
        <v>44148</v>
      </c>
      <c r="H2654" s="419">
        <v>2020</v>
      </c>
      <c r="I2654" s="418" t="s">
        <v>185</v>
      </c>
      <c r="J2654" s="647" t="s">
        <v>225</v>
      </c>
      <c r="K2654" s="417" t="s">
        <v>318</v>
      </c>
      <c r="L2654" s="824"/>
      <c r="M2654" s="825"/>
      <c r="N2654" s="792"/>
      <c r="O2654" s="829"/>
      <c r="P2654" s="832"/>
      <c r="Q2654" s="835"/>
      <c r="R2654" s="829"/>
      <c r="S2654" s="416" t="s">
        <v>168</v>
      </c>
      <c r="T2654" s="427">
        <v>185</v>
      </c>
      <c r="U2654" s="416" t="s">
        <v>167</v>
      </c>
      <c r="V2654" s="427"/>
      <c r="W2654" s="816"/>
      <c r="X2654" s="817"/>
      <c r="Y2654" s="416" t="s">
        <v>166</v>
      </c>
      <c r="Z2654" s="426">
        <f>IF(Z2652="",Z2653-Z2651,Z2653-Z2652)</f>
        <v>0</v>
      </c>
      <c r="AA2654" s="416" t="s">
        <v>166</v>
      </c>
      <c r="AB2654" s="426">
        <f>IF(AB2652="",AB2653-AB2651,AB2653-AB2652)</f>
        <v>0</v>
      </c>
      <c r="AC2654" s="416" t="s">
        <v>166</v>
      </c>
      <c r="AD2654" s="426">
        <f>IF(AD2652="",AD2653-AD2651,AD2653-AD2652)</f>
        <v>0</v>
      </c>
      <c r="AE2654" s="416" t="s">
        <v>166</v>
      </c>
      <c r="AF2654" s="426">
        <f>IF(AF2652="",AF2653-AF2651,AF2653-AF2652)</f>
        <v>0</v>
      </c>
      <c r="AG2654" s="463" t="s">
        <v>166</v>
      </c>
      <c r="AH2654" s="462">
        <f>IF(AH2652="",AH2653-AH2651,AH2653-AH2652)</f>
        <v>0</v>
      </c>
      <c r="AI2654" s="781"/>
      <c r="AJ2654" s="782"/>
      <c r="AK2654" s="792"/>
      <c r="AL2654" s="792"/>
      <c r="AM2654" s="792"/>
      <c r="AN2654" s="792"/>
      <c r="AO2654" s="792"/>
      <c r="AP2654" s="792"/>
    </row>
    <row r="2655" spans="2:42" s="404" customFormat="1" ht="15" customHeight="1" x14ac:dyDescent="0.2">
      <c r="B2655" s="425" t="s">
        <v>163</v>
      </c>
      <c r="C2655" s="424" t="s">
        <v>309</v>
      </c>
      <c r="D2655" s="423" t="s">
        <v>161</v>
      </c>
      <c r="E2655" s="424" t="s">
        <v>50</v>
      </c>
      <c r="F2655" s="420">
        <v>43964</v>
      </c>
      <c r="G2655" s="420">
        <v>44148</v>
      </c>
      <c r="H2655" s="419">
        <v>2020</v>
      </c>
      <c r="I2655" s="418" t="s">
        <v>185</v>
      </c>
      <c r="J2655" s="647" t="s">
        <v>225</v>
      </c>
      <c r="K2655" s="417" t="s">
        <v>318</v>
      </c>
      <c r="L2655" s="824"/>
      <c r="M2655" s="825"/>
      <c r="N2655" s="792"/>
      <c r="O2655" s="829"/>
      <c r="P2655" s="832"/>
      <c r="Q2655" s="835"/>
      <c r="R2655" s="829"/>
      <c r="S2655" s="416" t="s">
        <v>165</v>
      </c>
      <c r="T2655" s="415"/>
      <c r="U2655" s="416" t="s">
        <v>164</v>
      </c>
      <c r="V2655" s="415">
        <f>V2651</f>
        <v>44148.999000000003</v>
      </c>
      <c r="W2655" s="816"/>
      <c r="X2655" s="817"/>
      <c r="Y2655" s="816"/>
      <c r="Z2655" s="817"/>
      <c r="AA2655" s="816"/>
      <c r="AB2655" s="817"/>
      <c r="AC2655" s="816"/>
      <c r="AD2655" s="817"/>
      <c r="AE2655" s="816"/>
      <c r="AF2655" s="817"/>
      <c r="AG2655" s="781"/>
      <c r="AH2655" s="782"/>
      <c r="AI2655" s="781"/>
      <c r="AJ2655" s="782"/>
      <c r="AK2655" s="792"/>
      <c r="AL2655" s="792"/>
      <c r="AM2655" s="792"/>
      <c r="AN2655" s="792"/>
      <c r="AO2655" s="792"/>
      <c r="AP2655" s="792"/>
    </row>
    <row r="2656" spans="2:42" s="404" customFormat="1" ht="15" customHeight="1" thickBot="1" x14ac:dyDescent="0.25">
      <c r="B2656" s="414" t="s">
        <v>163</v>
      </c>
      <c r="C2656" s="413" t="s">
        <v>309</v>
      </c>
      <c r="D2656" s="412" t="s">
        <v>161</v>
      </c>
      <c r="E2656" s="413" t="s">
        <v>50</v>
      </c>
      <c r="F2656" s="409">
        <v>43964</v>
      </c>
      <c r="G2656" s="409">
        <v>44148</v>
      </c>
      <c r="H2656" s="408">
        <v>2020</v>
      </c>
      <c r="I2656" s="407" t="s">
        <v>185</v>
      </c>
      <c r="J2656" s="627" t="s">
        <v>225</v>
      </c>
      <c r="K2656" s="407" t="s">
        <v>318</v>
      </c>
      <c r="L2656" s="826"/>
      <c r="M2656" s="827"/>
      <c r="N2656" s="793"/>
      <c r="O2656" s="830"/>
      <c r="P2656" s="833"/>
      <c r="Q2656" s="836"/>
      <c r="R2656" s="830"/>
      <c r="S2656" s="406" t="s">
        <v>158</v>
      </c>
      <c r="T2656" s="451">
        <v>43964</v>
      </c>
      <c r="U2656" s="820"/>
      <c r="V2656" s="821"/>
      <c r="W2656" s="818"/>
      <c r="X2656" s="819"/>
      <c r="Y2656" s="818"/>
      <c r="Z2656" s="819"/>
      <c r="AA2656" s="818"/>
      <c r="AB2656" s="819"/>
      <c r="AC2656" s="818"/>
      <c r="AD2656" s="819"/>
      <c r="AE2656" s="818"/>
      <c r="AF2656" s="819"/>
      <c r="AG2656" s="783"/>
      <c r="AH2656" s="784"/>
      <c r="AI2656" s="783"/>
      <c r="AJ2656" s="784"/>
      <c r="AK2656" s="793"/>
      <c r="AL2656" s="793"/>
      <c r="AM2656" s="793"/>
      <c r="AN2656" s="793"/>
      <c r="AO2656" s="793"/>
      <c r="AP2656" s="793"/>
    </row>
    <row r="2657" spans="2:42" s="404" customFormat="1" ht="12.75" customHeight="1" thickTop="1" x14ac:dyDescent="0.2">
      <c r="B2657" s="445" t="s">
        <v>163</v>
      </c>
      <c r="C2657" s="444" t="s">
        <v>272</v>
      </c>
      <c r="D2657" s="443" t="s">
        <v>161</v>
      </c>
      <c r="E2657" s="442" t="s">
        <v>50</v>
      </c>
      <c r="F2657" s="440">
        <v>43832</v>
      </c>
      <c r="G2657" s="440">
        <v>44196</v>
      </c>
      <c r="H2657" s="419">
        <v>2020</v>
      </c>
      <c r="I2657" s="418" t="s">
        <v>2051</v>
      </c>
      <c r="J2657" s="647" t="s">
        <v>225</v>
      </c>
      <c r="K2657" s="439" t="s">
        <v>318</v>
      </c>
      <c r="L2657" s="822" t="s">
        <v>374</v>
      </c>
      <c r="M2657" s="823"/>
      <c r="N2657" s="791" t="s">
        <v>280</v>
      </c>
      <c r="O2657" s="828" t="s">
        <v>325</v>
      </c>
      <c r="P2657" s="831">
        <v>3.14</v>
      </c>
      <c r="Q2657" s="834" t="s">
        <v>218</v>
      </c>
      <c r="R2657" s="828" t="s">
        <v>200</v>
      </c>
      <c r="S2657" s="434" t="s">
        <v>184</v>
      </c>
      <c r="T2657" s="438">
        <v>89575.84</v>
      </c>
      <c r="U2657" s="434" t="s">
        <v>183</v>
      </c>
      <c r="V2657" s="437">
        <f>T2662+T2660-0.001</f>
        <v>44196.999000000003</v>
      </c>
      <c r="W2657" s="434" t="s">
        <v>182</v>
      </c>
      <c r="X2657" s="436">
        <f>T2657</f>
        <v>89575.84</v>
      </c>
      <c r="Y2657" s="434" t="s">
        <v>181</v>
      </c>
      <c r="Z2657" s="435">
        <v>0.5</v>
      </c>
      <c r="AA2657" s="434" t="s">
        <v>181</v>
      </c>
      <c r="AB2657" s="435">
        <v>0.5</v>
      </c>
      <c r="AC2657" s="434" t="s">
        <v>181</v>
      </c>
      <c r="AD2657" s="435">
        <v>0.5</v>
      </c>
      <c r="AE2657" s="448" t="s">
        <v>181</v>
      </c>
      <c r="AF2657" s="449">
        <v>0.84599999999999997</v>
      </c>
      <c r="AG2657" s="466" t="s">
        <v>181</v>
      </c>
      <c r="AH2657" s="467">
        <v>1</v>
      </c>
      <c r="AI2657" s="466" t="s">
        <v>180</v>
      </c>
      <c r="AJ2657" s="465">
        <v>4</v>
      </c>
      <c r="AK2657" s="791" t="s">
        <v>322</v>
      </c>
      <c r="AL2657" s="791" t="s">
        <v>322</v>
      </c>
      <c r="AM2657" s="791" t="s">
        <v>322</v>
      </c>
      <c r="AN2657" s="791" t="s">
        <v>322</v>
      </c>
      <c r="AO2657" s="791" t="s">
        <v>322</v>
      </c>
      <c r="AP2657" s="791" t="s">
        <v>2143</v>
      </c>
    </row>
    <row r="2658" spans="2:42" s="404" customFormat="1" ht="15" customHeight="1" x14ac:dyDescent="0.2">
      <c r="B2658" s="425" t="s">
        <v>163</v>
      </c>
      <c r="C2658" s="424" t="s">
        <v>272</v>
      </c>
      <c r="D2658" s="423" t="s">
        <v>161</v>
      </c>
      <c r="E2658" s="422" t="s">
        <v>50</v>
      </c>
      <c r="F2658" s="420">
        <v>43832</v>
      </c>
      <c r="G2658" s="420">
        <v>44196</v>
      </c>
      <c r="H2658" s="419">
        <v>2020</v>
      </c>
      <c r="I2658" s="418" t="s">
        <v>2051</v>
      </c>
      <c r="J2658" s="647" t="s">
        <v>225</v>
      </c>
      <c r="K2658" s="417" t="s">
        <v>318</v>
      </c>
      <c r="L2658" s="824"/>
      <c r="M2658" s="825"/>
      <c r="N2658" s="792"/>
      <c r="O2658" s="829"/>
      <c r="P2658" s="832"/>
      <c r="Q2658" s="835"/>
      <c r="R2658" s="829"/>
      <c r="S2658" s="416" t="s">
        <v>179</v>
      </c>
      <c r="T2658" s="432" t="s">
        <v>292</v>
      </c>
      <c r="U2658" s="416" t="s">
        <v>177</v>
      </c>
      <c r="V2658" s="415">
        <f>V2657+V2659+V2660</f>
        <v>44223.999000000003</v>
      </c>
      <c r="W2658" s="416" t="s">
        <v>176</v>
      </c>
      <c r="X2658" s="428">
        <f>X2657</f>
        <v>89575.84</v>
      </c>
      <c r="Y2658" s="416" t="s">
        <v>175</v>
      </c>
      <c r="Z2658" s="426"/>
      <c r="AA2658" s="416" t="s">
        <v>175</v>
      </c>
      <c r="AB2658" s="426"/>
      <c r="AC2658" s="416" t="s">
        <v>175</v>
      </c>
      <c r="AD2658" s="426"/>
      <c r="AE2658" s="446" t="s">
        <v>175</v>
      </c>
      <c r="AF2658" s="447"/>
      <c r="AG2658" s="463" t="s">
        <v>175</v>
      </c>
      <c r="AH2658" s="462"/>
      <c r="AI2658" s="463" t="s">
        <v>174</v>
      </c>
      <c r="AJ2658" s="464">
        <f>4*6</f>
        <v>24</v>
      </c>
      <c r="AK2658" s="792"/>
      <c r="AL2658" s="792"/>
      <c r="AM2658" s="792"/>
      <c r="AN2658" s="792"/>
      <c r="AO2658" s="792"/>
      <c r="AP2658" s="792"/>
    </row>
    <row r="2659" spans="2:42" s="404" customFormat="1" ht="13.5" customHeight="1" x14ac:dyDescent="0.2">
      <c r="B2659" s="425" t="s">
        <v>163</v>
      </c>
      <c r="C2659" s="424" t="s">
        <v>272</v>
      </c>
      <c r="D2659" s="423" t="s">
        <v>161</v>
      </c>
      <c r="E2659" s="422" t="s">
        <v>50</v>
      </c>
      <c r="F2659" s="420">
        <v>43832</v>
      </c>
      <c r="G2659" s="420">
        <v>44196</v>
      </c>
      <c r="H2659" s="419">
        <v>2020</v>
      </c>
      <c r="I2659" s="418" t="s">
        <v>2051</v>
      </c>
      <c r="J2659" s="647" t="s">
        <v>225</v>
      </c>
      <c r="K2659" s="417" t="s">
        <v>318</v>
      </c>
      <c r="L2659" s="824"/>
      <c r="M2659" s="825"/>
      <c r="N2659" s="792"/>
      <c r="O2659" s="829"/>
      <c r="P2659" s="832"/>
      <c r="Q2659" s="835"/>
      <c r="R2659" s="829"/>
      <c r="S2659" s="416" t="s">
        <v>173</v>
      </c>
      <c r="T2659" s="429" t="s">
        <v>192</v>
      </c>
      <c r="U2659" s="416" t="s">
        <v>171</v>
      </c>
      <c r="V2659" s="427">
        <v>27</v>
      </c>
      <c r="W2659" s="416" t="s">
        <v>170</v>
      </c>
      <c r="X2659" s="428"/>
      <c r="Y2659" s="416" t="s">
        <v>169</v>
      </c>
      <c r="Z2659" s="426">
        <v>0.53</v>
      </c>
      <c r="AA2659" s="416" t="s">
        <v>169</v>
      </c>
      <c r="AB2659" s="426">
        <v>0.53</v>
      </c>
      <c r="AC2659" s="416" t="s">
        <v>169</v>
      </c>
      <c r="AD2659" s="426">
        <v>0.53</v>
      </c>
      <c r="AE2659" s="446" t="s">
        <v>169</v>
      </c>
      <c r="AF2659" s="447">
        <v>0.82599999999999996</v>
      </c>
      <c r="AG2659" s="463" t="s">
        <v>169</v>
      </c>
      <c r="AH2659" s="462">
        <v>1</v>
      </c>
      <c r="AI2659" s="781"/>
      <c r="AJ2659" s="782"/>
      <c r="AK2659" s="792"/>
      <c r="AL2659" s="792"/>
      <c r="AM2659" s="792"/>
      <c r="AN2659" s="792"/>
      <c r="AO2659" s="792"/>
      <c r="AP2659" s="792"/>
    </row>
    <row r="2660" spans="2:42" s="404" customFormat="1" ht="15" customHeight="1" x14ac:dyDescent="0.2">
      <c r="B2660" s="425" t="s">
        <v>163</v>
      </c>
      <c r="C2660" s="424" t="s">
        <v>272</v>
      </c>
      <c r="D2660" s="423" t="s">
        <v>161</v>
      </c>
      <c r="E2660" s="422" t="s">
        <v>50</v>
      </c>
      <c r="F2660" s="420">
        <v>43832</v>
      </c>
      <c r="G2660" s="420">
        <v>44196</v>
      </c>
      <c r="H2660" s="419">
        <v>2020</v>
      </c>
      <c r="I2660" s="418" t="s">
        <v>2051</v>
      </c>
      <c r="J2660" s="647" t="s">
        <v>225</v>
      </c>
      <c r="K2660" s="417" t="s">
        <v>318</v>
      </c>
      <c r="L2660" s="824"/>
      <c r="M2660" s="825"/>
      <c r="N2660" s="792"/>
      <c r="O2660" s="829"/>
      <c r="P2660" s="832"/>
      <c r="Q2660" s="835"/>
      <c r="R2660" s="829"/>
      <c r="S2660" s="416" t="s">
        <v>168</v>
      </c>
      <c r="T2660" s="427">
        <v>365</v>
      </c>
      <c r="U2660" s="416" t="s">
        <v>167</v>
      </c>
      <c r="V2660" s="427"/>
      <c r="W2660" s="816"/>
      <c r="X2660" s="817"/>
      <c r="Y2660" s="416" t="s">
        <v>166</v>
      </c>
      <c r="Z2660" s="426">
        <f>IF(Z2658="",Z2659-Z2657,Z2659-Z2658)</f>
        <v>3.0000000000000027E-2</v>
      </c>
      <c r="AA2660" s="416" t="s">
        <v>166</v>
      </c>
      <c r="AB2660" s="426">
        <f>IF(AB2658="",AB2659-AB2657,AB2659-AB2658)</f>
        <v>3.0000000000000027E-2</v>
      </c>
      <c r="AC2660" s="416" t="s">
        <v>166</v>
      </c>
      <c r="AD2660" s="426">
        <f>IF(AD2658="",AD2659-AD2657,AD2659-AD2658)</f>
        <v>3.0000000000000027E-2</v>
      </c>
      <c r="AE2660" s="446" t="s">
        <v>166</v>
      </c>
      <c r="AF2660" s="447">
        <f>IF(AF2658="",AF2659-AF2657,AF2659-AF2658)</f>
        <v>-2.0000000000000018E-2</v>
      </c>
      <c r="AG2660" s="463" t="s">
        <v>166</v>
      </c>
      <c r="AH2660" s="462">
        <f>IF(AH2658="",AH2659-AH2657,AH2659-AH2658)</f>
        <v>0</v>
      </c>
      <c r="AI2660" s="781"/>
      <c r="AJ2660" s="782"/>
      <c r="AK2660" s="792"/>
      <c r="AL2660" s="792"/>
      <c r="AM2660" s="792"/>
      <c r="AN2660" s="792"/>
      <c r="AO2660" s="792"/>
      <c r="AP2660" s="792"/>
    </row>
    <row r="2661" spans="2:42" s="404" customFormat="1" ht="15" customHeight="1" x14ac:dyDescent="0.2">
      <c r="B2661" s="425" t="s">
        <v>163</v>
      </c>
      <c r="C2661" s="424" t="s">
        <v>272</v>
      </c>
      <c r="D2661" s="423" t="s">
        <v>161</v>
      </c>
      <c r="E2661" s="422" t="s">
        <v>50</v>
      </c>
      <c r="F2661" s="420">
        <v>43832</v>
      </c>
      <c r="G2661" s="420">
        <v>44196</v>
      </c>
      <c r="H2661" s="419">
        <v>2020</v>
      </c>
      <c r="I2661" s="418" t="s">
        <v>2051</v>
      </c>
      <c r="J2661" s="647" t="s">
        <v>225</v>
      </c>
      <c r="K2661" s="417" t="s">
        <v>318</v>
      </c>
      <c r="L2661" s="824"/>
      <c r="M2661" s="825"/>
      <c r="N2661" s="792"/>
      <c r="O2661" s="829"/>
      <c r="P2661" s="832"/>
      <c r="Q2661" s="835"/>
      <c r="R2661" s="829"/>
      <c r="S2661" s="416" t="s">
        <v>165</v>
      </c>
      <c r="T2661" s="415">
        <v>43832</v>
      </c>
      <c r="U2661" s="416" t="s">
        <v>164</v>
      </c>
      <c r="V2661" s="415">
        <v>44196</v>
      </c>
      <c r="W2661" s="816"/>
      <c r="X2661" s="817"/>
      <c r="Y2661" s="816"/>
      <c r="Z2661" s="817"/>
      <c r="AA2661" s="816"/>
      <c r="AB2661" s="817"/>
      <c r="AC2661" s="816"/>
      <c r="AD2661" s="817"/>
      <c r="AE2661" s="885"/>
      <c r="AF2661" s="886"/>
      <c r="AG2661" s="781"/>
      <c r="AH2661" s="782"/>
      <c r="AI2661" s="781"/>
      <c r="AJ2661" s="782"/>
      <c r="AK2661" s="792"/>
      <c r="AL2661" s="792"/>
      <c r="AM2661" s="792"/>
      <c r="AN2661" s="792"/>
      <c r="AO2661" s="792"/>
      <c r="AP2661" s="792"/>
    </row>
    <row r="2662" spans="2:42" s="404" customFormat="1" ht="15" customHeight="1" thickBot="1" x14ac:dyDescent="0.25">
      <c r="B2662" s="414" t="s">
        <v>163</v>
      </c>
      <c r="C2662" s="413" t="s">
        <v>272</v>
      </c>
      <c r="D2662" s="412" t="s">
        <v>161</v>
      </c>
      <c r="E2662" s="411" t="s">
        <v>50</v>
      </c>
      <c r="F2662" s="409">
        <v>43832</v>
      </c>
      <c r="G2662" s="409">
        <v>44196</v>
      </c>
      <c r="H2662" s="408">
        <v>2020</v>
      </c>
      <c r="I2662" s="407" t="s">
        <v>2051</v>
      </c>
      <c r="J2662" s="627" t="s">
        <v>225</v>
      </c>
      <c r="K2662" s="407" t="s">
        <v>318</v>
      </c>
      <c r="L2662" s="826"/>
      <c r="M2662" s="827"/>
      <c r="N2662" s="793"/>
      <c r="O2662" s="830"/>
      <c r="P2662" s="833"/>
      <c r="Q2662" s="836"/>
      <c r="R2662" s="830"/>
      <c r="S2662" s="406" t="s">
        <v>158</v>
      </c>
      <c r="T2662" s="451">
        <v>43832</v>
      </c>
      <c r="U2662" s="820"/>
      <c r="V2662" s="821"/>
      <c r="W2662" s="818"/>
      <c r="X2662" s="819"/>
      <c r="Y2662" s="818"/>
      <c r="Z2662" s="819"/>
      <c r="AA2662" s="818"/>
      <c r="AB2662" s="819"/>
      <c r="AC2662" s="818"/>
      <c r="AD2662" s="819"/>
      <c r="AE2662" s="887"/>
      <c r="AF2662" s="888"/>
      <c r="AG2662" s="783"/>
      <c r="AH2662" s="784"/>
      <c r="AI2662" s="783"/>
      <c r="AJ2662" s="784"/>
      <c r="AK2662" s="793"/>
      <c r="AL2662" s="793"/>
      <c r="AM2662" s="793"/>
      <c r="AN2662" s="793"/>
      <c r="AO2662" s="793"/>
      <c r="AP2662" s="793"/>
    </row>
    <row r="2663" spans="2:42" s="404" customFormat="1" ht="12.75" hidden="1" customHeight="1" thickTop="1" x14ac:dyDescent="0.2">
      <c r="B2663" s="445" t="s">
        <v>163</v>
      </c>
      <c r="C2663" s="444" t="s">
        <v>272</v>
      </c>
      <c r="D2663" s="443" t="s">
        <v>161</v>
      </c>
      <c r="E2663" s="442" t="s">
        <v>10</v>
      </c>
      <c r="F2663" s="440">
        <v>44085</v>
      </c>
      <c r="G2663" s="440"/>
      <c r="H2663" s="419">
        <v>2020</v>
      </c>
      <c r="I2663" s="418" t="s">
        <v>185</v>
      </c>
      <c r="J2663" s="647" t="s">
        <v>225</v>
      </c>
      <c r="K2663" s="439" t="s">
        <v>318</v>
      </c>
      <c r="L2663" s="822" t="s">
        <v>374</v>
      </c>
      <c r="M2663" s="823"/>
      <c r="N2663" s="791" t="s">
        <v>280</v>
      </c>
      <c r="O2663" s="828" t="s">
        <v>325</v>
      </c>
      <c r="P2663" s="831">
        <v>3.14</v>
      </c>
      <c r="Q2663" s="834" t="s">
        <v>218</v>
      </c>
      <c r="R2663" s="828" t="s">
        <v>324</v>
      </c>
      <c r="S2663" s="434" t="s">
        <v>184</v>
      </c>
      <c r="T2663" s="712">
        <v>110478.58</v>
      </c>
      <c r="U2663" s="434" t="s">
        <v>183</v>
      </c>
      <c r="V2663" s="437">
        <v>44266</v>
      </c>
      <c r="W2663" s="434" t="s">
        <v>182</v>
      </c>
      <c r="X2663" s="436">
        <f>T2663</f>
        <v>110478.58</v>
      </c>
      <c r="Y2663" s="434" t="s">
        <v>181</v>
      </c>
      <c r="Z2663" s="435"/>
      <c r="AA2663" s="434" t="s">
        <v>181</v>
      </c>
      <c r="AB2663" s="435"/>
      <c r="AC2663" s="434" t="s">
        <v>181</v>
      </c>
      <c r="AD2663" s="435"/>
      <c r="AE2663" s="434" t="s">
        <v>181</v>
      </c>
      <c r="AF2663" s="435"/>
      <c r="AG2663" s="657" t="s">
        <v>181</v>
      </c>
      <c r="AH2663" s="658">
        <v>0.41639999999999999</v>
      </c>
      <c r="AI2663" s="466" t="s">
        <v>180</v>
      </c>
      <c r="AJ2663" s="714">
        <v>5</v>
      </c>
      <c r="AK2663" s="791" t="s">
        <v>373</v>
      </c>
      <c r="AL2663" s="791" t="s">
        <v>373</v>
      </c>
      <c r="AM2663" s="791" t="s">
        <v>373</v>
      </c>
      <c r="AN2663" s="791" t="s">
        <v>373</v>
      </c>
      <c r="AO2663" s="791" t="s">
        <v>373</v>
      </c>
      <c r="AP2663" s="791" t="s">
        <v>322</v>
      </c>
    </row>
    <row r="2664" spans="2:42" s="404" customFormat="1" ht="15" hidden="1" customHeight="1" x14ac:dyDescent="0.2">
      <c r="B2664" s="425" t="s">
        <v>163</v>
      </c>
      <c r="C2664" s="424" t="s">
        <v>272</v>
      </c>
      <c r="D2664" s="423" t="s">
        <v>161</v>
      </c>
      <c r="E2664" s="422" t="s">
        <v>10</v>
      </c>
      <c r="F2664" s="420">
        <v>44085</v>
      </c>
      <c r="G2664" s="420"/>
      <c r="H2664" s="419">
        <v>2020</v>
      </c>
      <c r="I2664" s="418" t="s">
        <v>185</v>
      </c>
      <c r="J2664" s="647" t="s">
        <v>225</v>
      </c>
      <c r="K2664" s="417" t="s">
        <v>318</v>
      </c>
      <c r="L2664" s="824"/>
      <c r="M2664" s="825"/>
      <c r="N2664" s="792"/>
      <c r="O2664" s="829"/>
      <c r="P2664" s="832"/>
      <c r="Q2664" s="835"/>
      <c r="R2664" s="829"/>
      <c r="S2664" s="416" t="s">
        <v>179</v>
      </c>
      <c r="T2664" s="715" t="s">
        <v>321</v>
      </c>
      <c r="U2664" s="416" t="s">
        <v>177</v>
      </c>
      <c r="V2664" s="415"/>
      <c r="W2664" s="416" t="s">
        <v>176</v>
      </c>
      <c r="X2664" s="428">
        <f>X2663</f>
        <v>110478.58</v>
      </c>
      <c r="Y2664" s="416" t="s">
        <v>175</v>
      </c>
      <c r="Z2664" s="426"/>
      <c r="AA2664" s="416" t="s">
        <v>175</v>
      </c>
      <c r="AB2664" s="426"/>
      <c r="AC2664" s="416" t="s">
        <v>175</v>
      </c>
      <c r="AD2664" s="426"/>
      <c r="AE2664" s="416" t="s">
        <v>175</v>
      </c>
      <c r="AF2664" s="426"/>
      <c r="AG2664" s="659" t="s">
        <v>175</v>
      </c>
      <c r="AH2664" s="660"/>
      <c r="AI2664" s="463" t="s">
        <v>174</v>
      </c>
      <c r="AJ2664" s="716">
        <v>21</v>
      </c>
      <c r="AK2664" s="792"/>
      <c r="AL2664" s="792"/>
      <c r="AM2664" s="792"/>
      <c r="AN2664" s="792"/>
      <c r="AO2664" s="792"/>
      <c r="AP2664" s="792"/>
    </row>
    <row r="2665" spans="2:42" s="404" customFormat="1" ht="39" hidden="1" customHeight="1" x14ac:dyDescent="0.2">
      <c r="B2665" s="425" t="s">
        <v>163</v>
      </c>
      <c r="C2665" s="424" t="s">
        <v>272</v>
      </c>
      <c r="D2665" s="423" t="s">
        <v>161</v>
      </c>
      <c r="E2665" s="422" t="s">
        <v>10</v>
      </c>
      <c r="F2665" s="420">
        <v>44085</v>
      </c>
      <c r="G2665" s="420"/>
      <c r="H2665" s="419">
        <v>2020</v>
      </c>
      <c r="I2665" s="418" t="s">
        <v>185</v>
      </c>
      <c r="J2665" s="647" t="s">
        <v>225</v>
      </c>
      <c r="K2665" s="417" t="s">
        <v>318</v>
      </c>
      <c r="L2665" s="824"/>
      <c r="M2665" s="825"/>
      <c r="N2665" s="792"/>
      <c r="O2665" s="829"/>
      <c r="P2665" s="832"/>
      <c r="Q2665" s="835"/>
      <c r="R2665" s="829"/>
      <c r="S2665" s="416" t="s">
        <v>173</v>
      </c>
      <c r="T2665" s="717" t="s">
        <v>2154</v>
      </c>
      <c r="U2665" s="416" t="s">
        <v>171</v>
      </c>
      <c r="V2665" s="427"/>
      <c r="W2665" s="416" t="s">
        <v>170</v>
      </c>
      <c r="X2665" s="428"/>
      <c r="Y2665" s="416" t="s">
        <v>169</v>
      </c>
      <c r="Z2665" s="426"/>
      <c r="AA2665" s="416" t="s">
        <v>169</v>
      </c>
      <c r="AB2665" s="426"/>
      <c r="AC2665" s="416" t="s">
        <v>169</v>
      </c>
      <c r="AD2665" s="426"/>
      <c r="AE2665" s="416" t="s">
        <v>169</v>
      </c>
      <c r="AF2665" s="426"/>
      <c r="AG2665" s="659" t="s">
        <v>169</v>
      </c>
      <c r="AH2665" s="660">
        <v>0.41639999999999999</v>
      </c>
      <c r="AI2665" s="781"/>
      <c r="AJ2665" s="782"/>
      <c r="AK2665" s="792"/>
      <c r="AL2665" s="792"/>
      <c r="AM2665" s="792"/>
      <c r="AN2665" s="792"/>
      <c r="AO2665" s="792"/>
      <c r="AP2665" s="792"/>
    </row>
    <row r="2666" spans="2:42" s="404" customFormat="1" ht="15" hidden="1" customHeight="1" x14ac:dyDescent="0.2">
      <c r="B2666" s="425" t="s">
        <v>163</v>
      </c>
      <c r="C2666" s="424" t="s">
        <v>272</v>
      </c>
      <c r="D2666" s="423" t="s">
        <v>161</v>
      </c>
      <c r="E2666" s="422" t="s">
        <v>10</v>
      </c>
      <c r="F2666" s="420">
        <v>44085</v>
      </c>
      <c r="G2666" s="420"/>
      <c r="H2666" s="419">
        <v>2020</v>
      </c>
      <c r="I2666" s="418" t="s">
        <v>185</v>
      </c>
      <c r="J2666" s="647" t="s">
        <v>225</v>
      </c>
      <c r="K2666" s="417" t="s">
        <v>318</v>
      </c>
      <c r="L2666" s="824"/>
      <c r="M2666" s="825"/>
      <c r="N2666" s="792"/>
      <c r="O2666" s="829"/>
      <c r="P2666" s="832"/>
      <c r="Q2666" s="835"/>
      <c r="R2666" s="829"/>
      <c r="S2666" s="416" t="s">
        <v>168</v>
      </c>
      <c r="T2666" s="684"/>
      <c r="U2666" s="416" t="s">
        <v>167</v>
      </c>
      <c r="V2666" s="427"/>
      <c r="W2666" s="816"/>
      <c r="X2666" s="817"/>
      <c r="Y2666" s="416" t="s">
        <v>166</v>
      </c>
      <c r="Z2666" s="426">
        <f>IF(Z2664="",Z2665-Z2663,Z2665-Z2664)</f>
        <v>0</v>
      </c>
      <c r="AA2666" s="416" t="s">
        <v>166</v>
      </c>
      <c r="AB2666" s="426">
        <f>IF(AB2664="",AB2665-AB2663,AB2665-AB2664)</f>
        <v>0</v>
      </c>
      <c r="AC2666" s="416" t="s">
        <v>166</v>
      </c>
      <c r="AD2666" s="426">
        <f>IF(AD2664="",AD2665-AD2663,AD2665-AD2664)</f>
        <v>0</v>
      </c>
      <c r="AE2666" s="416" t="s">
        <v>166</v>
      </c>
      <c r="AF2666" s="426">
        <f>IF(AF2664="",AF2665-AF2663,AF2665-AF2664)</f>
        <v>0</v>
      </c>
      <c r="AG2666" s="659" t="s">
        <v>166</v>
      </c>
      <c r="AH2666" s="660">
        <f>IF(AH2664="",AH2665-AH2663,AH2665-AH2664)</f>
        <v>0</v>
      </c>
      <c r="AI2666" s="781"/>
      <c r="AJ2666" s="782"/>
      <c r="AK2666" s="792"/>
      <c r="AL2666" s="792"/>
      <c r="AM2666" s="792"/>
      <c r="AN2666" s="792"/>
      <c r="AO2666" s="792"/>
      <c r="AP2666" s="792"/>
    </row>
    <row r="2667" spans="2:42" s="404" customFormat="1" ht="15" hidden="1" customHeight="1" x14ac:dyDescent="0.2">
      <c r="B2667" s="425" t="s">
        <v>163</v>
      </c>
      <c r="C2667" s="424" t="s">
        <v>272</v>
      </c>
      <c r="D2667" s="423" t="s">
        <v>161</v>
      </c>
      <c r="E2667" s="422" t="s">
        <v>10</v>
      </c>
      <c r="F2667" s="420">
        <v>44085</v>
      </c>
      <c r="G2667" s="420"/>
      <c r="H2667" s="419">
        <v>2020</v>
      </c>
      <c r="I2667" s="418" t="s">
        <v>185</v>
      </c>
      <c r="J2667" s="647" t="s">
        <v>225</v>
      </c>
      <c r="K2667" s="417" t="s">
        <v>318</v>
      </c>
      <c r="L2667" s="824"/>
      <c r="M2667" s="825"/>
      <c r="N2667" s="792"/>
      <c r="O2667" s="829"/>
      <c r="P2667" s="832"/>
      <c r="Q2667" s="835"/>
      <c r="R2667" s="829"/>
      <c r="S2667" s="416" t="s">
        <v>165</v>
      </c>
      <c r="T2667" s="685"/>
      <c r="U2667" s="416" t="s">
        <v>164</v>
      </c>
      <c r="V2667" s="415"/>
      <c r="W2667" s="816"/>
      <c r="X2667" s="817"/>
      <c r="Y2667" s="816"/>
      <c r="Z2667" s="817"/>
      <c r="AA2667" s="816"/>
      <c r="AB2667" s="817"/>
      <c r="AC2667" s="816"/>
      <c r="AD2667" s="817"/>
      <c r="AE2667" s="816"/>
      <c r="AF2667" s="817"/>
      <c r="AG2667" s="865"/>
      <c r="AH2667" s="866"/>
      <c r="AI2667" s="781"/>
      <c r="AJ2667" s="782"/>
      <c r="AK2667" s="792"/>
      <c r="AL2667" s="792"/>
      <c r="AM2667" s="792"/>
      <c r="AN2667" s="792"/>
      <c r="AO2667" s="792"/>
      <c r="AP2667" s="792"/>
    </row>
    <row r="2668" spans="2:42" s="404" customFormat="1" ht="15" hidden="1" customHeight="1" thickBot="1" x14ac:dyDescent="0.25">
      <c r="B2668" s="414" t="s">
        <v>163</v>
      </c>
      <c r="C2668" s="413" t="s">
        <v>272</v>
      </c>
      <c r="D2668" s="412" t="s">
        <v>161</v>
      </c>
      <c r="E2668" s="411" t="s">
        <v>10</v>
      </c>
      <c r="F2668" s="409">
        <v>44085</v>
      </c>
      <c r="G2668" s="409"/>
      <c r="H2668" s="408">
        <v>2020</v>
      </c>
      <c r="I2668" s="407" t="s">
        <v>185</v>
      </c>
      <c r="J2668" s="627" t="s">
        <v>225</v>
      </c>
      <c r="K2668" s="407" t="s">
        <v>318</v>
      </c>
      <c r="L2668" s="826"/>
      <c r="M2668" s="827"/>
      <c r="N2668" s="793"/>
      <c r="O2668" s="830"/>
      <c r="P2668" s="833"/>
      <c r="Q2668" s="836"/>
      <c r="R2668" s="830"/>
      <c r="S2668" s="406" t="s">
        <v>158</v>
      </c>
      <c r="T2668" s="718">
        <v>44085</v>
      </c>
      <c r="U2668" s="820"/>
      <c r="V2668" s="821"/>
      <c r="W2668" s="818"/>
      <c r="X2668" s="819"/>
      <c r="Y2668" s="818"/>
      <c r="Z2668" s="819"/>
      <c r="AA2668" s="818"/>
      <c r="AB2668" s="819"/>
      <c r="AC2668" s="818"/>
      <c r="AD2668" s="819"/>
      <c r="AE2668" s="818"/>
      <c r="AF2668" s="819"/>
      <c r="AG2668" s="867"/>
      <c r="AH2668" s="868"/>
      <c r="AI2668" s="783"/>
      <c r="AJ2668" s="784"/>
      <c r="AK2668" s="793"/>
      <c r="AL2668" s="793"/>
      <c r="AM2668" s="793"/>
      <c r="AN2668" s="793"/>
      <c r="AO2668" s="793"/>
      <c r="AP2668" s="793"/>
    </row>
    <row r="2669" spans="2:42" s="404" customFormat="1" ht="12.75" customHeight="1" thickTop="1" x14ac:dyDescent="0.2">
      <c r="B2669" s="445" t="s">
        <v>163</v>
      </c>
      <c r="C2669" s="444" t="s">
        <v>272</v>
      </c>
      <c r="D2669" s="443" t="s">
        <v>161</v>
      </c>
      <c r="E2669" s="442" t="s">
        <v>50</v>
      </c>
      <c r="F2669" s="440">
        <v>43832</v>
      </c>
      <c r="G2669" s="440">
        <v>44196</v>
      </c>
      <c r="H2669" s="419">
        <v>2020</v>
      </c>
      <c r="I2669" s="418" t="s">
        <v>2051</v>
      </c>
      <c r="J2669" s="647" t="s">
        <v>225</v>
      </c>
      <c r="K2669" s="439" t="s">
        <v>318</v>
      </c>
      <c r="L2669" s="822" t="s">
        <v>372</v>
      </c>
      <c r="M2669" s="823"/>
      <c r="N2669" s="791" t="s">
        <v>280</v>
      </c>
      <c r="O2669" s="828" t="s">
        <v>325</v>
      </c>
      <c r="P2669" s="831">
        <v>6.93</v>
      </c>
      <c r="Q2669" s="834" t="s">
        <v>218</v>
      </c>
      <c r="R2669" s="828" t="s">
        <v>200</v>
      </c>
      <c r="S2669" s="434" t="s">
        <v>184</v>
      </c>
      <c r="T2669" s="438">
        <v>279123.90000000002</v>
      </c>
      <c r="U2669" s="434" t="s">
        <v>183</v>
      </c>
      <c r="V2669" s="437">
        <f>T2674+T2672-0.001</f>
        <v>44196.999000000003</v>
      </c>
      <c r="W2669" s="434" t="s">
        <v>182</v>
      </c>
      <c r="X2669" s="436">
        <f>T2669</f>
        <v>279123.90000000002</v>
      </c>
      <c r="Y2669" s="434" t="s">
        <v>181</v>
      </c>
      <c r="Z2669" s="435">
        <v>0.5</v>
      </c>
      <c r="AA2669" s="434" t="s">
        <v>181</v>
      </c>
      <c r="AB2669" s="435">
        <v>0.5</v>
      </c>
      <c r="AC2669" s="434" t="s">
        <v>181</v>
      </c>
      <c r="AD2669" s="435">
        <v>0.5</v>
      </c>
      <c r="AE2669" s="448" t="s">
        <v>181</v>
      </c>
      <c r="AF2669" s="449">
        <v>0.82599999999999996</v>
      </c>
      <c r="AG2669" s="466" t="s">
        <v>181</v>
      </c>
      <c r="AH2669" s="467">
        <v>1</v>
      </c>
      <c r="AI2669" s="466" t="s">
        <v>180</v>
      </c>
      <c r="AJ2669" s="465">
        <v>9</v>
      </c>
      <c r="AK2669" s="791" t="s">
        <v>322</v>
      </c>
      <c r="AL2669" s="791" t="s">
        <v>322</v>
      </c>
      <c r="AM2669" s="791" t="s">
        <v>322</v>
      </c>
      <c r="AN2669" s="791" t="s">
        <v>322</v>
      </c>
      <c r="AO2669" s="791" t="s">
        <v>322</v>
      </c>
      <c r="AP2669" s="791" t="s">
        <v>2143</v>
      </c>
    </row>
    <row r="2670" spans="2:42" s="404" customFormat="1" ht="15" customHeight="1" x14ac:dyDescent="0.2">
      <c r="B2670" s="425" t="s">
        <v>163</v>
      </c>
      <c r="C2670" s="424" t="s">
        <v>272</v>
      </c>
      <c r="D2670" s="423" t="s">
        <v>161</v>
      </c>
      <c r="E2670" s="422" t="s">
        <v>50</v>
      </c>
      <c r="F2670" s="420">
        <v>43832</v>
      </c>
      <c r="G2670" s="420">
        <v>44196</v>
      </c>
      <c r="H2670" s="419">
        <v>2020</v>
      </c>
      <c r="I2670" s="418" t="s">
        <v>2051</v>
      </c>
      <c r="J2670" s="647" t="s">
        <v>225</v>
      </c>
      <c r="K2670" s="417" t="s">
        <v>318</v>
      </c>
      <c r="L2670" s="824"/>
      <c r="M2670" s="825"/>
      <c r="N2670" s="792"/>
      <c r="O2670" s="829"/>
      <c r="P2670" s="832"/>
      <c r="Q2670" s="835"/>
      <c r="R2670" s="829"/>
      <c r="S2670" s="416" t="s">
        <v>179</v>
      </c>
      <c r="T2670" s="432" t="s">
        <v>292</v>
      </c>
      <c r="U2670" s="416" t="s">
        <v>177</v>
      </c>
      <c r="V2670" s="415">
        <f>V2669+V2671+V2672</f>
        <v>44223.999000000003</v>
      </c>
      <c r="W2670" s="416" t="s">
        <v>176</v>
      </c>
      <c r="X2670" s="428">
        <f>X2669</f>
        <v>279123.90000000002</v>
      </c>
      <c r="Y2670" s="416" t="s">
        <v>175</v>
      </c>
      <c r="Z2670" s="426"/>
      <c r="AA2670" s="416" t="s">
        <v>175</v>
      </c>
      <c r="AB2670" s="426"/>
      <c r="AC2670" s="416" t="s">
        <v>175</v>
      </c>
      <c r="AD2670" s="426"/>
      <c r="AE2670" s="446" t="s">
        <v>175</v>
      </c>
      <c r="AF2670" s="447"/>
      <c r="AG2670" s="463" t="s">
        <v>175</v>
      </c>
      <c r="AH2670" s="462"/>
      <c r="AI2670" s="463" t="s">
        <v>174</v>
      </c>
      <c r="AJ2670" s="464">
        <f>9*4</f>
        <v>36</v>
      </c>
      <c r="AK2670" s="792"/>
      <c r="AL2670" s="792"/>
      <c r="AM2670" s="792"/>
      <c r="AN2670" s="792"/>
      <c r="AO2670" s="792"/>
      <c r="AP2670" s="792"/>
    </row>
    <row r="2671" spans="2:42" s="404" customFormat="1" ht="13.5" customHeight="1" x14ac:dyDescent="0.2">
      <c r="B2671" s="425" t="s">
        <v>163</v>
      </c>
      <c r="C2671" s="424" t="s">
        <v>272</v>
      </c>
      <c r="D2671" s="423" t="s">
        <v>161</v>
      </c>
      <c r="E2671" s="422" t="s">
        <v>50</v>
      </c>
      <c r="F2671" s="420">
        <v>43832</v>
      </c>
      <c r="G2671" s="420">
        <v>44196</v>
      </c>
      <c r="H2671" s="419">
        <v>2020</v>
      </c>
      <c r="I2671" s="418" t="s">
        <v>2051</v>
      </c>
      <c r="J2671" s="647" t="s">
        <v>225</v>
      </c>
      <c r="K2671" s="417" t="s">
        <v>318</v>
      </c>
      <c r="L2671" s="824"/>
      <c r="M2671" s="825"/>
      <c r="N2671" s="792"/>
      <c r="O2671" s="829"/>
      <c r="P2671" s="832"/>
      <c r="Q2671" s="835"/>
      <c r="R2671" s="829"/>
      <c r="S2671" s="416" t="s">
        <v>173</v>
      </c>
      <c r="T2671" s="429" t="s">
        <v>192</v>
      </c>
      <c r="U2671" s="416" t="s">
        <v>171</v>
      </c>
      <c r="V2671" s="427">
        <v>27</v>
      </c>
      <c r="W2671" s="416" t="s">
        <v>170</v>
      </c>
      <c r="X2671" s="428"/>
      <c r="Y2671" s="416" t="s">
        <v>169</v>
      </c>
      <c r="Z2671" s="426">
        <v>0.51</v>
      </c>
      <c r="AA2671" s="416" t="s">
        <v>169</v>
      </c>
      <c r="AB2671" s="426">
        <v>0.51</v>
      </c>
      <c r="AC2671" s="416" t="s">
        <v>169</v>
      </c>
      <c r="AD2671" s="426">
        <v>0.51</v>
      </c>
      <c r="AE2671" s="446" t="s">
        <v>169</v>
      </c>
      <c r="AF2671" s="447">
        <v>0.84609999999999996</v>
      </c>
      <c r="AG2671" s="463" t="s">
        <v>169</v>
      </c>
      <c r="AH2671" s="462">
        <v>1</v>
      </c>
      <c r="AI2671" s="781"/>
      <c r="AJ2671" s="782"/>
      <c r="AK2671" s="792"/>
      <c r="AL2671" s="792"/>
      <c r="AM2671" s="792"/>
      <c r="AN2671" s="792"/>
      <c r="AO2671" s="792"/>
      <c r="AP2671" s="792"/>
    </row>
    <row r="2672" spans="2:42" s="404" customFormat="1" ht="15" customHeight="1" x14ac:dyDescent="0.2">
      <c r="B2672" s="425" t="s">
        <v>163</v>
      </c>
      <c r="C2672" s="424" t="s">
        <v>272</v>
      </c>
      <c r="D2672" s="423" t="s">
        <v>161</v>
      </c>
      <c r="E2672" s="422" t="s">
        <v>50</v>
      </c>
      <c r="F2672" s="420">
        <v>43832</v>
      </c>
      <c r="G2672" s="420">
        <v>44196</v>
      </c>
      <c r="H2672" s="419">
        <v>2020</v>
      </c>
      <c r="I2672" s="418" t="s">
        <v>2051</v>
      </c>
      <c r="J2672" s="647" t="s">
        <v>225</v>
      </c>
      <c r="K2672" s="417" t="s">
        <v>318</v>
      </c>
      <c r="L2672" s="824"/>
      <c r="M2672" s="825"/>
      <c r="N2672" s="792"/>
      <c r="O2672" s="829"/>
      <c r="P2672" s="832"/>
      <c r="Q2672" s="835"/>
      <c r="R2672" s="829"/>
      <c r="S2672" s="416" t="s">
        <v>168</v>
      </c>
      <c r="T2672" s="427">
        <v>365</v>
      </c>
      <c r="U2672" s="416" t="s">
        <v>167</v>
      </c>
      <c r="V2672" s="427"/>
      <c r="W2672" s="816"/>
      <c r="X2672" s="817"/>
      <c r="Y2672" s="416" t="s">
        <v>166</v>
      </c>
      <c r="Z2672" s="426">
        <f>IF(Z2670="",Z2671-Z2669,Z2671-Z2670)</f>
        <v>1.0000000000000009E-2</v>
      </c>
      <c r="AA2672" s="416" t="s">
        <v>166</v>
      </c>
      <c r="AB2672" s="426">
        <f>IF(AB2670="",AB2671-AB2669,AB2671-AB2670)</f>
        <v>1.0000000000000009E-2</v>
      </c>
      <c r="AC2672" s="416" t="s">
        <v>166</v>
      </c>
      <c r="AD2672" s="426">
        <f>IF(AD2670="",AD2671-AD2669,AD2671-AD2670)</f>
        <v>1.0000000000000009E-2</v>
      </c>
      <c r="AE2672" s="446" t="s">
        <v>166</v>
      </c>
      <c r="AF2672" s="447">
        <f>IF(AF2670="",AF2671-AF2669,AF2671-AF2670)</f>
        <v>2.0100000000000007E-2</v>
      </c>
      <c r="AG2672" s="463" t="s">
        <v>166</v>
      </c>
      <c r="AH2672" s="462">
        <f>IF(AH2670="",AH2671-AH2669,AH2671-AH2670)</f>
        <v>0</v>
      </c>
      <c r="AI2672" s="781"/>
      <c r="AJ2672" s="782"/>
      <c r="AK2672" s="792"/>
      <c r="AL2672" s="792"/>
      <c r="AM2672" s="792"/>
      <c r="AN2672" s="792"/>
      <c r="AO2672" s="792"/>
      <c r="AP2672" s="792"/>
    </row>
    <row r="2673" spans="2:42" s="404" customFormat="1" ht="15" customHeight="1" x14ac:dyDescent="0.2">
      <c r="B2673" s="425" t="s">
        <v>163</v>
      </c>
      <c r="C2673" s="424" t="s">
        <v>272</v>
      </c>
      <c r="D2673" s="423" t="s">
        <v>161</v>
      </c>
      <c r="E2673" s="422" t="s">
        <v>50</v>
      </c>
      <c r="F2673" s="420">
        <v>43832</v>
      </c>
      <c r="G2673" s="420">
        <v>44196</v>
      </c>
      <c r="H2673" s="419">
        <v>2020</v>
      </c>
      <c r="I2673" s="418" t="s">
        <v>2051</v>
      </c>
      <c r="J2673" s="647" t="s">
        <v>225</v>
      </c>
      <c r="K2673" s="417" t="s">
        <v>318</v>
      </c>
      <c r="L2673" s="824"/>
      <c r="M2673" s="825"/>
      <c r="N2673" s="792"/>
      <c r="O2673" s="829"/>
      <c r="P2673" s="832"/>
      <c r="Q2673" s="835"/>
      <c r="R2673" s="829"/>
      <c r="S2673" s="416" t="s">
        <v>165</v>
      </c>
      <c r="T2673" s="415">
        <v>43832</v>
      </c>
      <c r="U2673" s="416" t="s">
        <v>164</v>
      </c>
      <c r="V2673" s="415">
        <v>44196</v>
      </c>
      <c r="W2673" s="816"/>
      <c r="X2673" s="817"/>
      <c r="Y2673" s="816"/>
      <c r="Z2673" s="817"/>
      <c r="AA2673" s="816"/>
      <c r="AB2673" s="817"/>
      <c r="AC2673" s="816"/>
      <c r="AD2673" s="817"/>
      <c r="AE2673" s="885"/>
      <c r="AF2673" s="886"/>
      <c r="AG2673" s="781"/>
      <c r="AH2673" s="782"/>
      <c r="AI2673" s="781"/>
      <c r="AJ2673" s="782"/>
      <c r="AK2673" s="792"/>
      <c r="AL2673" s="792"/>
      <c r="AM2673" s="792"/>
      <c r="AN2673" s="792"/>
      <c r="AO2673" s="792"/>
      <c r="AP2673" s="792"/>
    </row>
    <row r="2674" spans="2:42" s="404" customFormat="1" ht="15" customHeight="1" thickBot="1" x14ac:dyDescent="0.25">
      <c r="B2674" s="414" t="s">
        <v>163</v>
      </c>
      <c r="C2674" s="413" t="s">
        <v>272</v>
      </c>
      <c r="D2674" s="412" t="s">
        <v>161</v>
      </c>
      <c r="E2674" s="411" t="s">
        <v>50</v>
      </c>
      <c r="F2674" s="409">
        <v>43832</v>
      </c>
      <c r="G2674" s="409">
        <v>44196</v>
      </c>
      <c r="H2674" s="408">
        <v>2020</v>
      </c>
      <c r="I2674" s="407" t="s">
        <v>2051</v>
      </c>
      <c r="J2674" s="627" t="s">
        <v>225</v>
      </c>
      <c r="K2674" s="407" t="s">
        <v>318</v>
      </c>
      <c r="L2674" s="826"/>
      <c r="M2674" s="827"/>
      <c r="N2674" s="793"/>
      <c r="O2674" s="830"/>
      <c r="P2674" s="833"/>
      <c r="Q2674" s="836"/>
      <c r="R2674" s="830"/>
      <c r="S2674" s="406" t="s">
        <v>158</v>
      </c>
      <c r="T2674" s="451">
        <v>43832</v>
      </c>
      <c r="U2674" s="820"/>
      <c r="V2674" s="821"/>
      <c r="W2674" s="818"/>
      <c r="X2674" s="819"/>
      <c r="Y2674" s="818"/>
      <c r="Z2674" s="819"/>
      <c r="AA2674" s="818"/>
      <c r="AB2674" s="819"/>
      <c r="AC2674" s="818"/>
      <c r="AD2674" s="819"/>
      <c r="AE2674" s="887"/>
      <c r="AF2674" s="888"/>
      <c r="AG2674" s="783"/>
      <c r="AH2674" s="784"/>
      <c r="AI2674" s="783"/>
      <c r="AJ2674" s="784"/>
      <c r="AK2674" s="793"/>
      <c r="AL2674" s="793"/>
      <c r="AM2674" s="793"/>
      <c r="AN2674" s="793"/>
      <c r="AO2674" s="793"/>
      <c r="AP2674" s="793"/>
    </row>
    <row r="2675" spans="2:42" s="404" customFormat="1" ht="12.75" hidden="1" customHeight="1" thickTop="1" x14ac:dyDescent="0.2">
      <c r="B2675" s="445" t="s">
        <v>163</v>
      </c>
      <c r="C2675" s="444" t="s">
        <v>272</v>
      </c>
      <c r="D2675" s="443" t="s">
        <v>161</v>
      </c>
      <c r="E2675" s="442" t="s">
        <v>10</v>
      </c>
      <c r="F2675" s="440">
        <v>43832</v>
      </c>
      <c r="G2675" s="440"/>
      <c r="H2675" s="419">
        <v>2020</v>
      </c>
      <c r="I2675" s="418"/>
      <c r="J2675" s="647" t="s">
        <v>225</v>
      </c>
      <c r="K2675" s="439" t="s">
        <v>318</v>
      </c>
      <c r="L2675" s="822" t="s">
        <v>372</v>
      </c>
      <c r="M2675" s="823"/>
      <c r="N2675" s="791" t="s">
        <v>280</v>
      </c>
      <c r="O2675" s="828" t="s">
        <v>325</v>
      </c>
      <c r="P2675" s="831">
        <v>6.93</v>
      </c>
      <c r="Q2675" s="834" t="s">
        <v>218</v>
      </c>
      <c r="R2675" s="828" t="s">
        <v>324</v>
      </c>
      <c r="S2675" s="434" t="s">
        <v>184</v>
      </c>
      <c r="T2675" s="438">
        <v>162397.48000000001</v>
      </c>
      <c r="U2675" s="434" t="s">
        <v>183</v>
      </c>
      <c r="V2675" s="437">
        <f>+T2679+180</f>
        <v>44227</v>
      </c>
      <c r="W2675" s="434" t="s">
        <v>182</v>
      </c>
      <c r="X2675" s="436">
        <f>T2675</f>
        <v>162397.48000000001</v>
      </c>
      <c r="Y2675" s="434" t="s">
        <v>181</v>
      </c>
      <c r="Z2675" s="435"/>
      <c r="AA2675" s="434" t="s">
        <v>181</v>
      </c>
      <c r="AB2675" s="435"/>
      <c r="AC2675" s="434" t="s">
        <v>181</v>
      </c>
      <c r="AD2675" s="435"/>
      <c r="AE2675" s="434" t="s">
        <v>181</v>
      </c>
      <c r="AF2675" s="435">
        <v>0.41699999999999998</v>
      </c>
      <c r="AG2675" s="657" t="s">
        <v>181</v>
      </c>
      <c r="AH2675" s="658">
        <v>0.41699999999999998</v>
      </c>
      <c r="AI2675" s="466" t="s">
        <v>180</v>
      </c>
      <c r="AJ2675" s="465">
        <v>4</v>
      </c>
      <c r="AK2675" s="791" t="s">
        <v>371</v>
      </c>
      <c r="AL2675" s="791" t="s">
        <v>371</v>
      </c>
      <c r="AM2675" s="791" t="s">
        <v>371</v>
      </c>
      <c r="AN2675" s="791" t="s">
        <v>322</v>
      </c>
      <c r="AO2675" s="791" t="s">
        <v>322</v>
      </c>
      <c r="AP2675" s="791" t="s">
        <v>322</v>
      </c>
    </row>
    <row r="2676" spans="2:42" s="404" customFormat="1" ht="15" hidden="1" customHeight="1" x14ac:dyDescent="0.2">
      <c r="B2676" s="425" t="s">
        <v>163</v>
      </c>
      <c r="C2676" s="424" t="s">
        <v>272</v>
      </c>
      <c r="D2676" s="423" t="s">
        <v>161</v>
      </c>
      <c r="E2676" s="422" t="s">
        <v>10</v>
      </c>
      <c r="F2676" s="420">
        <v>43832</v>
      </c>
      <c r="G2676" s="420"/>
      <c r="H2676" s="419">
        <v>2020</v>
      </c>
      <c r="I2676" s="418"/>
      <c r="J2676" s="647" t="s">
        <v>225</v>
      </c>
      <c r="K2676" s="417" t="s">
        <v>318</v>
      </c>
      <c r="L2676" s="824"/>
      <c r="M2676" s="825"/>
      <c r="N2676" s="792"/>
      <c r="O2676" s="829"/>
      <c r="P2676" s="832"/>
      <c r="Q2676" s="835"/>
      <c r="R2676" s="829"/>
      <c r="S2676" s="416" t="s">
        <v>179</v>
      </c>
      <c r="T2676" s="432" t="s">
        <v>321</v>
      </c>
      <c r="U2676" s="416" t="s">
        <v>177</v>
      </c>
      <c r="V2676" s="415"/>
      <c r="W2676" s="416" t="s">
        <v>176</v>
      </c>
      <c r="X2676" s="428">
        <f>X2675</f>
        <v>162397.48000000001</v>
      </c>
      <c r="Y2676" s="416" t="s">
        <v>175</v>
      </c>
      <c r="Z2676" s="426"/>
      <c r="AA2676" s="416" t="s">
        <v>175</v>
      </c>
      <c r="AB2676" s="426"/>
      <c r="AC2676" s="416" t="s">
        <v>175</v>
      </c>
      <c r="AD2676" s="426"/>
      <c r="AE2676" s="416" t="s">
        <v>175</v>
      </c>
      <c r="AF2676" s="426"/>
      <c r="AG2676" s="659" t="s">
        <v>175</v>
      </c>
      <c r="AH2676" s="660"/>
      <c r="AI2676" s="463" t="s">
        <v>174</v>
      </c>
      <c r="AJ2676" s="464">
        <f>4*22</f>
        <v>88</v>
      </c>
      <c r="AK2676" s="792"/>
      <c r="AL2676" s="792"/>
      <c r="AM2676" s="792"/>
      <c r="AN2676" s="792"/>
      <c r="AO2676" s="792"/>
      <c r="AP2676" s="792"/>
    </row>
    <row r="2677" spans="2:42" s="404" customFormat="1" ht="39" hidden="1" customHeight="1" x14ac:dyDescent="0.2">
      <c r="B2677" s="425" t="s">
        <v>163</v>
      </c>
      <c r="C2677" s="424" t="s">
        <v>272</v>
      </c>
      <c r="D2677" s="423" t="s">
        <v>161</v>
      </c>
      <c r="E2677" s="422" t="s">
        <v>10</v>
      </c>
      <c r="F2677" s="420">
        <v>43832</v>
      </c>
      <c r="G2677" s="420"/>
      <c r="H2677" s="419">
        <v>2020</v>
      </c>
      <c r="I2677" s="418"/>
      <c r="J2677" s="647" t="s">
        <v>225</v>
      </c>
      <c r="K2677" s="417" t="s">
        <v>318</v>
      </c>
      <c r="L2677" s="824"/>
      <c r="M2677" s="825"/>
      <c r="N2677" s="792"/>
      <c r="O2677" s="829"/>
      <c r="P2677" s="832"/>
      <c r="Q2677" s="835"/>
      <c r="R2677" s="829"/>
      <c r="S2677" s="416" t="s">
        <v>173</v>
      </c>
      <c r="T2677" s="429" t="s">
        <v>370</v>
      </c>
      <c r="U2677" s="416" t="s">
        <v>171</v>
      </c>
      <c r="V2677" s="427"/>
      <c r="W2677" s="416" t="s">
        <v>170</v>
      </c>
      <c r="X2677" s="428"/>
      <c r="Y2677" s="416" t="s">
        <v>169</v>
      </c>
      <c r="Z2677" s="426"/>
      <c r="AA2677" s="416" t="s">
        <v>169</v>
      </c>
      <c r="AB2677" s="426"/>
      <c r="AC2677" s="416" t="s">
        <v>169</v>
      </c>
      <c r="AD2677" s="426"/>
      <c r="AE2677" s="416" t="s">
        <v>169</v>
      </c>
      <c r="AF2677" s="426">
        <v>0.41699999999999998</v>
      </c>
      <c r="AG2677" s="659" t="s">
        <v>169</v>
      </c>
      <c r="AH2677" s="660">
        <v>0.41699999999999998</v>
      </c>
      <c r="AI2677" s="781"/>
      <c r="AJ2677" s="782"/>
      <c r="AK2677" s="792"/>
      <c r="AL2677" s="792"/>
      <c r="AM2677" s="792"/>
      <c r="AN2677" s="792"/>
      <c r="AO2677" s="792"/>
      <c r="AP2677" s="792"/>
    </row>
    <row r="2678" spans="2:42" s="404" customFormat="1" ht="15" hidden="1" customHeight="1" x14ac:dyDescent="0.2">
      <c r="B2678" s="425" t="s">
        <v>163</v>
      </c>
      <c r="C2678" s="424" t="s">
        <v>272</v>
      </c>
      <c r="D2678" s="423" t="s">
        <v>161</v>
      </c>
      <c r="E2678" s="422" t="s">
        <v>10</v>
      </c>
      <c r="F2678" s="420">
        <v>43832</v>
      </c>
      <c r="G2678" s="420"/>
      <c r="H2678" s="419">
        <v>2020</v>
      </c>
      <c r="I2678" s="418"/>
      <c r="J2678" s="647" t="s">
        <v>225</v>
      </c>
      <c r="K2678" s="417" t="s">
        <v>318</v>
      </c>
      <c r="L2678" s="824"/>
      <c r="M2678" s="825"/>
      <c r="N2678" s="792"/>
      <c r="O2678" s="829"/>
      <c r="P2678" s="832"/>
      <c r="Q2678" s="835"/>
      <c r="R2678" s="829"/>
      <c r="S2678" s="416" t="s">
        <v>168</v>
      </c>
      <c r="T2678" s="427" t="s">
        <v>319</v>
      </c>
      <c r="U2678" s="416" t="s">
        <v>167</v>
      </c>
      <c r="V2678" s="427"/>
      <c r="W2678" s="816"/>
      <c r="X2678" s="817"/>
      <c r="Y2678" s="416" t="s">
        <v>166</v>
      </c>
      <c r="Z2678" s="426">
        <f>IF(Z2676="",Z2677-Z2675,Z2677-Z2676)</f>
        <v>0</v>
      </c>
      <c r="AA2678" s="416" t="s">
        <v>166</v>
      </c>
      <c r="AB2678" s="426">
        <f>IF(AB2676="",AB2677-AB2675,AB2677-AB2676)</f>
        <v>0</v>
      </c>
      <c r="AC2678" s="416" t="s">
        <v>166</v>
      </c>
      <c r="AD2678" s="426">
        <f>IF(AD2676="",AD2677-AD2675,AD2677-AD2676)</f>
        <v>0</v>
      </c>
      <c r="AE2678" s="416" t="s">
        <v>166</v>
      </c>
      <c r="AF2678" s="426">
        <f>IF(AF2676="",AF2677-AF2675,AF2677-AF2676)</f>
        <v>0</v>
      </c>
      <c r="AG2678" s="659" t="s">
        <v>166</v>
      </c>
      <c r="AH2678" s="660">
        <f>IF(AH2676="",AH2677-AH2675,AH2677-AH2676)</f>
        <v>0</v>
      </c>
      <c r="AI2678" s="781"/>
      <c r="AJ2678" s="782"/>
      <c r="AK2678" s="792"/>
      <c r="AL2678" s="792"/>
      <c r="AM2678" s="792"/>
      <c r="AN2678" s="792"/>
      <c r="AO2678" s="792"/>
      <c r="AP2678" s="792"/>
    </row>
    <row r="2679" spans="2:42" s="404" customFormat="1" ht="15" hidden="1" customHeight="1" x14ac:dyDescent="0.2">
      <c r="B2679" s="425" t="s">
        <v>163</v>
      </c>
      <c r="C2679" s="424" t="s">
        <v>272</v>
      </c>
      <c r="D2679" s="423" t="s">
        <v>161</v>
      </c>
      <c r="E2679" s="422" t="s">
        <v>10</v>
      </c>
      <c r="F2679" s="420">
        <v>43832</v>
      </c>
      <c r="G2679" s="420"/>
      <c r="H2679" s="419">
        <v>2020</v>
      </c>
      <c r="I2679" s="418"/>
      <c r="J2679" s="647" t="s">
        <v>225</v>
      </c>
      <c r="K2679" s="417" t="s">
        <v>318</v>
      </c>
      <c r="L2679" s="824"/>
      <c r="M2679" s="825"/>
      <c r="N2679" s="792"/>
      <c r="O2679" s="829"/>
      <c r="P2679" s="832"/>
      <c r="Q2679" s="835"/>
      <c r="R2679" s="829"/>
      <c r="S2679" s="416" t="s">
        <v>165</v>
      </c>
      <c r="T2679" s="431">
        <v>44047</v>
      </c>
      <c r="U2679" s="416" t="s">
        <v>164</v>
      </c>
      <c r="V2679" s="415"/>
      <c r="W2679" s="816"/>
      <c r="X2679" s="817"/>
      <c r="Y2679" s="816"/>
      <c r="Z2679" s="817"/>
      <c r="AA2679" s="816"/>
      <c r="AB2679" s="817"/>
      <c r="AC2679" s="816"/>
      <c r="AD2679" s="817"/>
      <c r="AE2679" s="816"/>
      <c r="AF2679" s="817"/>
      <c r="AG2679" s="865"/>
      <c r="AH2679" s="866"/>
      <c r="AI2679" s="781"/>
      <c r="AJ2679" s="782"/>
      <c r="AK2679" s="792"/>
      <c r="AL2679" s="792"/>
      <c r="AM2679" s="792"/>
      <c r="AN2679" s="792"/>
      <c r="AO2679" s="792"/>
      <c r="AP2679" s="792"/>
    </row>
    <row r="2680" spans="2:42" s="404" customFormat="1" ht="15" hidden="1" customHeight="1" thickBot="1" x14ac:dyDescent="0.25">
      <c r="B2680" s="414" t="s">
        <v>163</v>
      </c>
      <c r="C2680" s="413" t="s">
        <v>272</v>
      </c>
      <c r="D2680" s="412" t="s">
        <v>161</v>
      </c>
      <c r="E2680" s="411" t="s">
        <v>10</v>
      </c>
      <c r="F2680" s="409">
        <v>43832</v>
      </c>
      <c r="G2680" s="409"/>
      <c r="H2680" s="408">
        <v>2020</v>
      </c>
      <c r="I2680" s="407"/>
      <c r="J2680" s="627" t="s">
        <v>225</v>
      </c>
      <c r="K2680" s="407" t="s">
        <v>318</v>
      </c>
      <c r="L2680" s="826"/>
      <c r="M2680" s="827"/>
      <c r="N2680" s="793"/>
      <c r="O2680" s="830"/>
      <c r="P2680" s="833"/>
      <c r="Q2680" s="836"/>
      <c r="R2680" s="830"/>
      <c r="S2680" s="406" t="s">
        <v>158</v>
      </c>
      <c r="T2680" s="451">
        <v>43832</v>
      </c>
      <c r="U2680" s="820"/>
      <c r="V2680" s="821"/>
      <c r="W2680" s="818"/>
      <c r="X2680" s="819"/>
      <c r="Y2680" s="818"/>
      <c r="Z2680" s="819"/>
      <c r="AA2680" s="818"/>
      <c r="AB2680" s="819"/>
      <c r="AC2680" s="818"/>
      <c r="AD2680" s="819"/>
      <c r="AE2680" s="818"/>
      <c r="AF2680" s="819"/>
      <c r="AG2680" s="867"/>
      <c r="AH2680" s="868"/>
      <c r="AI2680" s="783"/>
      <c r="AJ2680" s="784"/>
      <c r="AK2680" s="793"/>
      <c r="AL2680" s="793"/>
      <c r="AM2680" s="793"/>
      <c r="AN2680" s="793"/>
      <c r="AO2680" s="793"/>
      <c r="AP2680" s="793"/>
    </row>
    <row r="2681" spans="2:42" s="404" customFormat="1" ht="12.75" customHeight="1" thickTop="1" x14ac:dyDescent="0.2">
      <c r="B2681" s="445" t="s">
        <v>163</v>
      </c>
      <c r="C2681" s="444" t="s">
        <v>263</v>
      </c>
      <c r="D2681" s="443" t="s">
        <v>161</v>
      </c>
      <c r="E2681" s="442" t="s">
        <v>50</v>
      </c>
      <c r="F2681" s="440">
        <v>43832</v>
      </c>
      <c r="G2681" s="440">
        <v>44196</v>
      </c>
      <c r="H2681" s="419">
        <v>2020</v>
      </c>
      <c r="I2681" s="418" t="s">
        <v>2051</v>
      </c>
      <c r="J2681" s="647" t="s">
        <v>225</v>
      </c>
      <c r="K2681" s="439" t="s">
        <v>318</v>
      </c>
      <c r="L2681" s="822" t="s">
        <v>369</v>
      </c>
      <c r="M2681" s="823"/>
      <c r="N2681" s="791" t="s">
        <v>280</v>
      </c>
      <c r="O2681" s="828" t="s">
        <v>325</v>
      </c>
      <c r="P2681" s="831"/>
      <c r="Q2681" s="834" t="s">
        <v>218</v>
      </c>
      <c r="R2681" s="828" t="s">
        <v>200</v>
      </c>
      <c r="S2681" s="434" t="s">
        <v>184</v>
      </c>
      <c r="T2681" s="438">
        <v>113320.9</v>
      </c>
      <c r="U2681" s="434" t="s">
        <v>183</v>
      </c>
      <c r="V2681" s="437">
        <f>T2686+T2684-0.001</f>
        <v>44196.999000000003</v>
      </c>
      <c r="W2681" s="434" t="s">
        <v>182</v>
      </c>
      <c r="X2681" s="436">
        <f>T2681</f>
        <v>113320.9</v>
      </c>
      <c r="Y2681" s="434" t="s">
        <v>181</v>
      </c>
      <c r="Z2681" s="435">
        <v>0.5</v>
      </c>
      <c r="AA2681" s="434" t="s">
        <v>181</v>
      </c>
      <c r="AB2681" s="435">
        <v>0.5</v>
      </c>
      <c r="AC2681" s="434" t="s">
        <v>181</v>
      </c>
      <c r="AD2681" s="435">
        <v>0.5</v>
      </c>
      <c r="AE2681" s="448" t="s">
        <v>181</v>
      </c>
      <c r="AF2681" s="449">
        <v>0.82399999999999995</v>
      </c>
      <c r="AG2681" s="466" t="s">
        <v>181</v>
      </c>
      <c r="AH2681" s="467">
        <v>1</v>
      </c>
      <c r="AI2681" s="466" t="s">
        <v>180</v>
      </c>
      <c r="AJ2681" s="465">
        <v>3</v>
      </c>
      <c r="AK2681" s="791" t="s">
        <v>322</v>
      </c>
      <c r="AL2681" s="791" t="s">
        <v>322</v>
      </c>
      <c r="AM2681" s="791" t="s">
        <v>322</v>
      </c>
      <c r="AN2681" s="791" t="s">
        <v>322</v>
      </c>
      <c r="AO2681" s="791" t="s">
        <v>322</v>
      </c>
      <c r="AP2681" s="791" t="s">
        <v>2143</v>
      </c>
    </row>
    <row r="2682" spans="2:42" s="404" customFormat="1" ht="15" customHeight="1" x14ac:dyDescent="0.2">
      <c r="B2682" s="425" t="s">
        <v>163</v>
      </c>
      <c r="C2682" s="424" t="s">
        <v>263</v>
      </c>
      <c r="D2682" s="423" t="s">
        <v>161</v>
      </c>
      <c r="E2682" s="422" t="s">
        <v>50</v>
      </c>
      <c r="F2682" s="420">
        <v>43832</v>
      </c>
      <c r="G2682" s="420">
        <v>44196</v>
      </c>
      <c r="H2682" s="419">
        <v>2020</v>
      </c>
      <c r="I2682" s="418" t="s">
        <v>2051</v>
      </c>
      <c r="J2682" s="647" t="s">
        <v>225</v>
      </c>
      <c r="K2682" s="417" t="s">
        <v>318</v>
      </c>
      <c r="L2682" s="824"/>
      <c r="M2682" s="825"/>
      <c r="N2682" s="792"/>
      <c r="O2682" s="829"/>
      <c r="P2682" s="832"/>
      <c r="Q2682" s="835"/>
      <c r="R2682" s="829"/>
      <c r="S2682" s="416" t="s">
        <v>179</v>
      </c>
      <c r="T2682" s="432" t="s">
        <v>292</v>
      </c>
      <c r="U2682" s="416" t="s">
        <v>177</v>
      </c>
      <c r="V2682" s="415">
        <f>V2681+V2683+V2684</f>
        <v>44223.999000000003</v>
      </c>
      <c r="W2682" s="416" t="s">
        <v>176</v>
      </c>
      <c r="X2682" s="428">
        <f>X2681</f>
        <v>113320.9</v>
      </c>
      <c r="Y2682" s="416" t="s">
        <v>175</v>
      </c>
      <c r="Z2682" s="426"/>
      <c r="AA2682" s="416" t="s">
        <v>175</v>
      </c>
      <c r="AB2682" s="426"/>
      <c r="AC2682" s="416" t="s">
        <v>175</v>
      </c>
      <c r="AD2682" s="426"/>
      <c r="AE2682" s="446" t="s">
        <v>175</v>
      </c>
      <c r="AF2682" s="447"/>
      <c r="AG2682" s="463" t="s">
        <v>175</v>
      </c>
      <c r="AH2682" s="462"/>
      <c r="AI2682" s="463" t="s">
        <v>174</v>
      </c>
      <c r="AJ2682" s="464">
        <f>3*10</f>
        <v>30</v>
      </c>
      <c r="AK2682" s="792"/>
      <c r="AL2682" s="792"/>
      <c r="AM2682" s="792"/>
      <c r="AN2682" s="792"/>
      <c r="AO2682" s="792"/>
      <c r="AP2682" s="792"/>
    </row>
    <row r="2683" spans="2:42" s="404" customFormat="1" ht="13.5" customHeight="1" x14ac:dyDescent="0.2">
      <c r="B2683" s="425" t="s">
        <v>163</v>
      </c>
      <c r="C2683" s="424" t="s">
        <v>263</v>
      </c>
      <c r="D2683" s="423" t="s">
        <v>161</v>
      </c>
      <c r="E2683" s="422" t="s">
        <v>50</v>
      </c>
      <c r="F2683" s="420">
        <v>43832</v>
      </c>
      <c r="G2683" s="420">
        <v>44196</v>
      </c>
      <c r="H2683" s="419">
        <v>2020</v>
      </c>
      <c r="I2683" s="418" t="s">
        <v>2051</v>
      </c>
      <c r="J2683" s="647" t="s">
        <v>225</v>
      </c>
      <c r="K2683" s="417" t="s">
        <v>318</v>
      </c>
      <c r="L2683" s="824"/>
      <c r="M2683" s="825"/>
      <c r="N2683" s="792"/>
      <c r="O2683" s="829"/>
      <c r="P2683" s="832"/>
      <c r="Q2683" s="835"/>
      <c r="R2683" s="829"/>
      <c r="S2683" s="416" t="s">
        <v>173</v>
      </c>
      <c r="T2683" s="429" t="s">
        <v>192</v>
      </c>
      <c r="U2683" s="416" t="s">
        <v>171</v>
      </c>
      <c r="V2683" s="427">
        <v>27</v>
      </c>
      <c r="W2683" s="416" t="s">
        <v>170</v>
      </c>
      <c r="X2683" s="428"/>
      <c r="Y2683" s="416" t="s">
        <v>169</v>
      </c>
      <c r="Z2683" s="426">
        <v>0.54</v>
      </c>
      <c r="AA2683" s="416" t="s">
        <v>169</v>
      </c>
      <c r="AB2683" s="426">
        <v>0.54</v>
      </c>
      <c r="AC2683" s="416" t="s">
        <v>169</v>
      </c>
      <c r="AD2683" s="426">
        <v>0.54</v>
      </c>
      <c r="AE2683" s="446" t="s">
        <v>169</v>
      </c>
      <c r="AF2683" s="447">
        <v>0.81669999999999998</v>
      </c>
      <c r="AG2683" s="463" t="s">
        <v>169</v>
      </c>
      <c r="AH2683" s="462">
        <v>1</v>
      </c>
      <c r="AI2683" s="781"/>
      <c r="AJ2683" s="782"/>
      <c r="AK2683" s="792"/>
      <c r="AL2683" s="792"/>
      <c r="AM2683" s="792"/>
      <c r="AN2683" s="792"/>
      <c r="AO2683" s="792"/>
      <c r="AP2683" s="792"/>
    </row>
    <row r="2684" spans="2:42" s="404" customFormat="1" ht="15" customHeight="1" x14ac:dyDescent="0.2">
      <c r="B2684" s="425" t="s">
        <v>163</v>
      </c>
      <c r="C2684" s="424" t="s">
        <v>263</v>
      </c>
      <c r="D2684" s="423" t="s">
        <v>161</v>
      </c>
      <c r="E2684" s="422" t="s">
        <v>50</v>
      </c>
      <c r="F2684" s="420">
        <v>43832</v>
      </c>
      <c r="G2684" s="420">
        <v>44196</v>
      </c>
      <c r="H2684" s="419">
        <v>2020</v>
      </c>
      <c r="I2684" s="418" t="s">
        <v>2051</v>
      </c>
      <c r="J2684" s="647" t="s">
        <v>225</v>
      </c>
      <c r="K2684" s="417" t="s">
        <v>318</v>
      </c>
      <c r="L2684" s="824"/>
      <c r="M2684" s="825"/>
      <c r="N2684" s="792"/>
      <c r="O2684" s="829"/>
      <c r="P2684" s="832"/>
      <c r="Q2684" s="835"/>
      <c r="R2684" s="829"/>
      <c r="S2684" s="416" t="s">
        <v>168</v>
      </c>
      <c r="T2684" s="427">
        <v>365</v>
      </c>
      <c r="U2684" s="416" t="s">
        <v>167</v>
      </c>
      <c r="V2684" s="427"/>
      <c r="W2684" s="816"/>
      <c r="X2684" s="817"/>
      <c r="Y2684" s="416" t="s">
        <v>166</v>
      </c>
      <c r="Z2684" s="426">
        <f>IF(Z2682="",Z2683-Z2681,Z2683-Z2682)</f>
        <v>4.0000000000000036E-2</v>
      </c>
      <c r="AA2684" s="416" t="s">
        <v>166</v>
      </c>
      <c r="AB2684" s="426">
        <f>IF(AB2682="",AB2683-AB2681,AB2683-AB2682)</f>
        <v>4.0000000000000036E-2</v>
      </c>
      <c r="AC2684" s="416" t="s">
        <v>166</v>
      </c>
      <c r="AD2684" s="426">
        <f>IF(AD2682="",AD2683-AD2681,AD2683-AD2682)</f>
        <v>4.0000000000000036E-2</v>
      </c>
      <c r="AE2684" s="446" t="s">
        <v>166</v>
      </c>
      <c r="AF2684" s="447">
        <f>IF(AF2682="",AF2683-AF2681,AF2683-AF2682)</f>
        <v>-7.2999999999999732E-3</v>
      </c>
      <c r="AG2684" s="463" t="s">
        <v>166</v>
      </c>
      <c r="AH2684" s="462">
        <f>IF(AH2682="",AH2683-AH2681,AH2683-AH2682)</f>
        <v>0</v>
      </c>
      <c r="AI2684" s="781"/>
      <c r="AJ2684" s="782"/>
      <c r="AK2684" s="792"/>
      <c r="AL2684" s="792"/>
      <c r="AM2684" s="792"/>
      <c r="AN2684" s="792"/>
      <c r="AO2684" s="792"/>
      <c r="AP2684" s="792"/>
    </row>
    <row r="2685" spans="2:42" s="404" customFormat="1" ht="15" customHeight="1" x14ac:dyDescent="0.2">
      <c r="B2685" s="425" t="s">
        <v>163</v>
      </c>
      <c r="C2685" s="424" t="s">
        <v>263</v>
      </c>
      <c r="D2685" s="423" t="s">
        <v>161</v>
      </c>
      <c r="E2685" s="422" t="s">
        <v>50</v>
      </c>
      <c r="F2685" s="420">
        <v>43832</v>
      </c>
      <c r="G2685" s="420">
        <v>44196</v>
      </c>
      <c r="H2685" s="419">
        <v>2020</v>
      </c>
      <c r="I2685" s="418" t="s">
        <v>2051</v>
      </c>
      <c r="J2685" s="647" t="s">
        <v>225</v>
      </c>
      <c r="K2685" s="417" t="s">
        <v>318</v>
      </c>
      <c r="L2685" s="824"/>
      <c r="M2685" s="825"/>
      <c r="N2685" s="792"/>
      <c r="O2685" s="829"/>
      <c r="P2685" s="832"/>
      <c r="Q2685" s="835"/>
      <c r="R2685" s="829"/>
      <c r="S2685" s="416" t="s">
        <v>165</v>
      </c>
      <c r="T2685" s="415">
        <v>43832</v>
      </c>
      <c r="U2685" s="416" t="s">
        <v>164</v>
      </c>
      <c r="V2685" s="415">
        <v>44196</v>
      </c>
      <c r="W2685" s="816"/>
      <c r="X2685" s="817"/>
      <c r="Y2685" s="816"/>
      <c r="Z2685" s="817"/>
      <c r="AA2685" s="816"/>
      <c r="AB2685" s="817"/>
      <c r="AC2685" s="816"/>
      <c r="AD2685" s="817"/>
      <c r="AE2685" s="885"/>
      <c r="AF2685" s="886"/>
      <c r="AG2685" s="781"/>
      <c r="AH2685" s="782"/>
      <c r="AI2685" s="781"/>
      <c r="AJ2685" s="782"/>
      <c r="AK2685" s="792"/>
      <c r="AL2685" s="792"/>
      <c r="AM2685" s="792"/>
      <c r="AN2685" s="792"/>
      <c r="AO2685" s="792"/>
      <c r="AP2685" s="792"/>
    </row>
    <row r="2686" spans="2:42" s="404" customFormat="1" ht="15" customHeight="1" thickBot="1" x14ac:dyDescent="0.25">
      <c r="B2686" s="414" t="s">
        <v>163</v>
      </c>
      <c r="C2686" s="413" t="s">
        <v>263</v>
      </c>
      <c r="D2686" s="412" t="s">
        <v>161</v>
      </c>
      <c r="E2686" s="411" t="s">
        <v>50</v>
      </c>
      <c r="F2686" s="409">
        <v>43832</v>
      </c>
      <c r="G2686" s="409">
        <v>44196</v>
      </c>
      <c r="H2686" s="408">
        <v>2020</v>
      </c>
      <c r="I2686" s="407" t="s">
        <v>2051</v>
      </c>
      <c r="J2686" s="627" t="s">
        <v>225</v>
      </c>
      <c r="K2686" s="407" t="s">
        <v>318</v>
      </c>
      <c r="L2686" s="826"/>
      <c r="M2686" s="827"/>
      <c r="N2686" s="793"/>
      <c r="O2686" s="830"/>
      <c r="P2686" s="833"/>
      <c r="Q2686" s="836"/>
      <c r="R2686" s="830"/>
      <c r="S2686" s="406" t="s">
        <v>158</v>
      </c>
      <c r="T2686" s="451">
        <v>43832</v>
      </c>
      <c r="U2686" s="820"/>
      <c r="V2686" s="821"/>
      <c r="W2686" s="818"/>
      <c r="X2686" s="819"/>
      <c r="Y2686" s="818"/>
      <c r="Z2686" s="819"/>
      <c r="AA2686" s="818"/>
      <c r="AB2686" s="819"/>
      <c r="AC2686" s="818"/>
      <c r="AD2686" s="819"/>
      <c r="AE2686" s="887"/>
      <c r="AF2686" s="888"/>
      <c r="AG2686" s="783"/>
      <c r="AH2686" s="784"/>
      <c r="AI2686" s="783"/>
      <c r="AJ2686" s="784"/>
      <c r="AK2686" s="793"/>
      <c r="AL2686" s="793"/>
      <c r="AM2686" s="793"/>
      <c r="AN2686" s="793"/>
      <c r="AO2686" s="793"/>
      <c r="AP2686" s="793"/>
    </row>
    <row r="2687" spans="2:42" s="404" customFormat="1" ht="12.75" hidden="1" customHeight="1" thickTop="1" x14ac:dyDescent="0.2">
      <c r="B2687" s="445" t="s">
        <v>163</v>
      </c>
      <c r="C2687" s="444" t="s">
        <v>263</v>
      </c>
      <c r="D2687" s="443" t="s">
        <v>161</v>
      </c>
      <c r="E2687" s="442" t="s">
        <v>10</v>
      </c>
      <c r="F2687" s="440">
        <v>44117</v>
      </c>
      <c r="G2687" s="440"/>
      <c r="H2687" s="419">
        <v>2020</v>
      </c>
      <c r="I2687" s="418" t="s">
        <v>185</v>
      </c>
      <c r="J2687" s="647" t="s">
        <v>225</v>
      </c>
      <c r="K2687" s="439" t="s">
        <v>318</v>
      </c>
      <c r="L2687" s="822" t="s">
        <v>369</v>
      </c>
      <c r="M2687" s="823"/>
      <c r="N2687" s="791" t="s">
        <v>280</v>
      </c>
      <c r="O2687" s="828" t="s">
        <v>325</v>
      </c>
      <c r="P2687" s="831"/>
      <c r="Q2687" s="834" t="s">
        <v>218</v>
      </c>
      <c r="R2687" s="828" t="s">
        <v>324</v>
      </c>
      <c r="S2687" s="434" t="s">
        <v>184</v>
      </c>
      <c r="T2687" s="712">
        <v>90556.21</v>
      </c>
      <c r="U2687" s="434" t="s">
        <v>183</v>
      </c>
      <c r="V2687" s="723">
        <v>44299</v>
      </c>
      <c r="W2687" s="434" t="s">
        <v>182</v>
      </c>
      <c r="X2687" s="436">
        <f>T2687</f>
        <v>90556.21</v>
      </c>
      <c r="Y2687" s="434" t="s">
        <v>181</v>
      </c>
      <c r="Z2687" s="435"/>
      <c r="AA2687" s="434" t="s">
        <v>181</v>
      </c>
      <c r="AB2687" s="435"/>
      <c r="AC2687" s="434" t="s">
        <v>181</v>
      </c>
      <c r="AD2687" s="435"/>
      <c r="AE2687" s="434" t="s">
        <v>181</v>
      </c>
      <c r="AF2687" s="435"/>
      <c r="AG2687" s="657" t="s">
        <v>181</v>
      </c>
      <c r="AH2687" s="658">
        <v>0.4239</v>
      </c>
      <c r="AI2687" s="657" t="s">
        <v>180</v>
      </c>
      <c r="AJ2687" s="714">
        <v>3</v>
      </c>
      <c r="AK2687" s="791" t="s">
        <v>368</v>
      </c>
      <c r="AL2687" s="791" t="s">
        <v>368</v>
      </c>
      <c r="AM2687" s="791" t="s">
        <v>368</v>
      </c>
      <c r="AN2687" s="791" t="s">
        <v>368</v>
      </c>
      <c r="AO2687" s="791" t="s">
        <v>368</v>
      </c>
      <c r="AP2687" s="791" t="s">
        <v>322</v>
      </c>
    </row>
    <row r="2688" spans="2:42" s="404" customFormat="1" ht="15" hidden="1" customHeight="1" x14ac:dyDescent="0.2">
      <c r="B2688" s="425" t="s">
        <v>163</v>
      </c>
      <c r="C2688" s="424" t="s">
        <v>263</v>
      </c>
      <c r="D2688" s="423" t="s">
        <v>161</v>
      </c>
      <c r="E2688" s="422" t="s">
        <v>10</v>
      </c>
      <c r="F2688" s="420">
        <v>44117</v>
      </c>
      <c r="G2688" s="420"/>
      <c r="H2688" s="419">
        <v>2020</v>
      </c>
      <c r="I2688" s="418" t="s">
        <v>185</v>
      </c>
      <c r="J2688" s="647" t="s">
        <v>225</v>
      </c>
      <c r="K2688" s="417" t="s">
        <v>318</v>
      </c>
      <c r="L2688" s="824"/>
      <c r="M2688" s="825"/>
      <c r="N2688" s="792"/>
      <c r="O2688" s="829"/>
      <c r="P2688" s="832"/>
      <c r="Q2688" s="835"/>
      <c r="R2688" s="829"/>
      <c r="S2688" s="416" t="s">
        <v>179</v>
      </c>
      <c r="T2688" s="715" t="s">
        <v>321</v>
      </c>
      <c r="U2688" s="416" t="s">
        <v>177</v>
      </c>
      <c r="V2688" s="415"/>
      <c r="W2688" s="416" t="s">
        <v>176</v>
      </c>
      <c r="X2688" s="428">
        <f>X2687</f>
        <v>90556.21</v>
      </c>
      <c r="Y2688" s="416" t="s">
        <v>175</v>
      </c>
      <c r="Z2688" s="426"/>
      <c r="AA2688" s="416" t="s">
        <v>175</v>
      </c>
      <c r="AB2688" s="426"/>
      <c r="AC2688" s="416" t="s">
        <v>175</v>
      </c>
      <c r="AD2688" s="426"/>
      <c r="AE2688" s="416" t="s">
        <v>175</v>
      </c>
      <c r="AF2688" s="426"/>
      <c r="AG2688" s="659" t="s">
        <v>175</v>
      </c>
      <c r="AH2688" s="660"/>
      <c r="AI2688" s="659" t="s">
        <v>174</v>
      </c>
      <c r="AJ2688" s="716">
        <v>15</v>
      </c>
      <c r="AK2688" s="792"/>
      <c r="AL2688" s="792"/>
      <c r="AM2688" s="792"/>
      <c r="AN2688" s="792"/>
      <c r="AO2688" s="792"/>
      <c r="AP2688" s="792"/>
    </row>
    <row r="2689" spans="2:42" s="404" customFormat="1" ht="39" hidden="1" customHeight="1" x14ac:dyDescent="0.2">
      <c r="B2689" s="425" t="s">
        <v>163</v>
      </c>
      <c r="C2689" s="424" t="s">
        <v>263</v>
      </c>
      <c r="D2689" s="423" t="s">
        <v>161</v>
      </c>
      <c r="E2689" s="422" t="s">
        <v>10</v>
      </c>
      <c r="F2689" s="420">
        <v>44117</v>
      </c>
      <c r="G2689" s="420"/>
      <c r="H2689" s="419">
        <v>2020</v>
      </c>
      <c r="I2689" s="418" t="s">
        <v>185</v>
      </c>
      <c r="J2689" s="647" t="s">
        <v>225</v>
      </c>
      <c r="K2689" s="417" t="s">
        <v>318</v>
      </c>
      <c r="L2689" s="824"/>
      <c r="M2689" s="825"/>
      <c r="N2689" s="792"/>
      <c r="O2689" s="829"/>
      <c r="P2689" s="832"/>
      <c r="Q2689" s="835"/>
      <c r="R2689" s="829"/>
      <c r="S2689" s="416" t="s">
        <v>173</v>
      </c>
      <c r="T2689" s="717"/>
      <c r="U2689" s="416" t="s">
        <v>171</v>
      </c>
      <c r="V2689" s="427"/>
      <c r="W2689" s="416" t="s">
        <v>170</v>
      </c>
      <c r="X2689" s="428"/>
      <c r="Y2689" s="416" t="s">
        <v>169</v>
      </c>
      <c r="Z2689" s="426"/>
      <c r="AA2689" s="416" t="s">
        <v>169</v>
      </c>
      <c r="AB2689" s="426"/>
      <c r="AC2689" s="416" t="s">
        <v>169</v>
      </c>
      <c r="AD2689" s="426"/>
      <c r="AE2689" s="416" t="s">
        <v>169</v>
      </c>
      <c r="AF2689" s="426"/>
      <c r="AG2689" s="659" t="s">
        <v>169</v>
      </c>
      <c r="AH2689" s="660">
        <v>0.4239</v>
      </c>
      <c r="AI2689" s="865"/>
      <c r="AJ2689" s="866"/>
      <c r="AK2689" s="792"/>
      <c r="AL2689" s="792"/>
      <c r="AM2689" s="792"/>
      <c r="AN2689" s="792"/>
      <c r="AO2689" s="792"/>
      <c r="AP2689" s="792"/>
    </row>
    <row r="2690" spans="2:42" s="404" customFormat="1" ht="15" hidden="1" customHeight="1" x14ac:dyDescent="0.2">
      <c r="B2690" s="425" t="s">
        <v>163</v>
      </c>
      <c r="C2690" s="424" t="s">
        <v>263</v>
      </c>
      <c r="D2690" s="423" t="s">
        <v>161</v>
      </c>
      <c r="E2690" s="422" t="s">
        <v>10</v>
      </c>
      <c r="F2690" s="420">
        <v>44117</v>
      </c>
      <c r="G2690" s="420"/>
      <c r="H2690" s="419">
        <v>2020</v>
      </c>
      <c r="I2690" s="418" t="s">
        <v>185</v>
      </c>
      <c r="J2690" s="647" t="s">
        <v>225</v>
      </c>
      <c r="K2690" s="417" t="s">
        <v>318</v>
      </c>
      <c r="L2690" s="824"/>
      <c r="M2690" s="825"/>
      <c r="N2690" s="792"/>
      <c r="O2690" s="829"/>
      <c r="P2690" s="832"/>
      <c r="Q2690" s="835"/>
      <c r="R2690" s="829"/>
      <c r="S2690" s="416" t="s">
        <v>168</v>
      </c>
      <c r="T2690" s="684"/>
      <c r="U2690" s="416" t="s">
        <v>167</v>
      </c>
      <c r="V2690" s="427"/>
      <c r="W2690" s="816"/>
      <c r="X2690" s="817"/>
      <c r="Y2690" s="416" t="s">
        <v>166</v>
      </c>
      <c r="Z2690" s="426">
        <f>IF(Z2688="",Z2689-Z2687,Z2689-Z2688)</f>
        <v>0</v>
      </c>
      <c r="AA2690" s="416" t="s">
        <v>166</v>
      </c>
      <c r="AB2690" s="426">
        <f>IF(AB2688="",AB2689-AB2687,AB2689-AB2688)</f>
        <v>0</v>
      </c>
      <c r="AC2690" s="416" t="s">
        <v>166</v>
      </c>
      <c r="AD2690" s="426">
        <f>IF(AD2688="",AD2689-AD2687,AD2689-AD2688)</f>
        <v>0</v>
      </c>
      <c r="AE2690" s="416" t="s">
        <v>166</v>
      </c>
      <c r="AF2690" s="426">
        <f>IF(AF2688="",AF2689-AF2687,AF2689-AF2688)</f>
        <v>0</v>
      </c>
      <c r="AG2690" s="659" t="s">
        <v>166</v>
      </c>
      <c r="AH2690" s="660">
        <f>IF(AH2688="",AH2689-AH2687,AH2689-AH2688)</f>
        <v>0</v>
      </c>
      <c r="AI2690" s="865"/>
      <c r="AJ2690" s="866"/>
      <c r="AK2690" s="792"/>
      <c r="AL2690" s="792"/>
      <c r="AM2690" s="792"/>
      <c r="AN2690" s="792"/>
      <c r="AO2690" s="792"/>
      <c r="AP2690" s="792"/>
    </row>
    <row r="2691" spans="2:42" s="404" customFormat="1" ht="15" hidden="1" customHeight="1" x14ac:dyDescent="0.2">
      <c r="B2691" s="425" t="s">
        <v>163</v>
      </c>
      <c r="C2691" s="424" t="s">
        <v>263</v>
      </c>
      <c r="D2691" s="423" t="s">
        <v>161</v>
      </c>
      <c r="E2691" s="422" t="s">
        <v>10</v>
      </c>
      <c r="F2691" s="420">
        <v>44117</v>
      </c>
      <c r="G2691" s="420"/>
      <c r="H2691" s="419">
        <v>2020</v>
      </c>
      <c r="I2691" s="418" t="s">
        <v>185</v>
      </c>
      <c r="J2691" s="647" t="s">
        <v>225</v>
      </c>
      <c r="K2691" s="417" t="s">
        <v>318</v>
      </c>
      <c r="L2691" s="824"/>
      <c r="M2691" s="825"/>
      <c r="N2691" s="792"/>
      <c r="O2691" s="829"/>
      <c r="P2691" s="832"/>
      <c r="Q2691" s="835"/>
      <c r="R2691" s="829"/>
      <c r="S2691" s="416" t="s">
        <v>165</v>
      </c>
      <c r="T2691" s="685"/>
      <c r="U2691" s="416" t="s">
        <v>164</v>
      </c>
      <c r="V2691" s="415"/>
      <c r="W2691" s="816"/>
      <c r="X2691" s="817"/>
      <c r="Y2691" s="816"/>
      <c r="Z2691" s="817"/>
      <c r="AA2691" s="816"/>
      <c r="AB2691" s="817"/>
      <c r="AC2691" s="816"/>
      <c r="AD2691" s="817"/>
      <c r="AE2691" s="816"/>
      <c r="AF2691" s="817"/>
      <c r="AG2691" s="865"/>
      <c r="AH2691" s="866"/>
      <c r="AI2691" s="865"/>
      <c r="AJ2691" s="866"/>
      <c r="AK2691" s="792"/>
      <c r="AL2691" s="792"/>
      <c r="AM2691" s="792"/>
      <c r="AN2691" s="792"/>
      <c r="AO2691" s="792"/>
      <c r="AP2691" s="792"/>
    </row>
    <row r="2692" spans="2:42" s="404" customFormat="1" ht="15" hidden="1" customHeight="1" thickBot="1" x14ac:dyDescent="0.25">
      <c r="B2692" s="414" t="s">
        <v>163</v>
      </c>
      <c r="C2692" s="413" t="s">
        <v>263</v>
      </c>
      <c r="D2692" s="412" t="s">
        <v>161</v>
      </c>
      <c r="E2692" s="411" t="s">
        <v>10</v>
      </c>
      <c r="F2692" s="409">
        <v>44117</v>
      </c>
      <c r="G2692" s="409"/>
      <c r="H2692" s="408">
        <v>2020</v>
      </c>
      <c r="I2692" s="407" t="s">
        <v>185</v>
      </c>
      <c r="J2692" s="627" t="s">
        <v>225</v>
      </c>
      <c r="K2692" s="407" t="s">
        <v>318</v>
      </c>
      <c r="L2692" s="826"/>
      <c r="M2692" s="827"/>
      <c r="N2692" s="793"/>
      <c r="O2692" s="830"/>
      <c r="P2692" s="833"/>
      <c r="Q2692" s="836"/>
      <c r="R2692" s="830"/>
      <c r="S2692" s="406" t="s">
        <v>158</v>
      </c>
      <c r="T2692" s="718">
        <v>44117</v>
      </c>
      <c r="U2692" s="820"/>
      <c r="V2692" s="821"/>
      <c r="W2692" s="818"/>
      <c r="X2692" s="819"/>
      <c r="Y2692" s="818"/>
      <c r="Z2692" s="819"/>
      <c r="AA2692" s="818"/>
      <c r="AB2692" s="819"/>
      <c r="AC2692" s="818"/>
      <c r="AD2692" s="819"/>
      <c r="AE2692" s="818"/>
      <c r="AF2692" s="819"/>
      <c r="AG2692" s="867"/>
      <c r="AH2692" s="868"/>
      <c r="AI2692" s="867"/>
      <c r="AJ2692" s="868"/>
      <c r="AK2692" s="793"/>
      <c r="AL2692" s="793"/>
      <c r="AM2692" s="793"/>
      <c r="AN2692" s="793"/>
      <c r="AO2692" s="793"/>
      <c r="AP2692" s="793"/>
    </row>
    <row r="2693" spans="2:42" s="404" customFormat="1" ht="12.75" customHeight="1" thickTop="1" x14ac:dyDescent="0.2">
      <c r="B2693" s="445" t="s">
        <v>163</v>
      </c>
      <c r="C2693" s="444" t="s">
        <v>308</v>
      </c>
      <c r="D2693" s="443" t="s">
        <v>161</v>
      </c>
      <c r="E2693" s="442" t="s">
        <v>50</v>
      </c>
      <c r="F2693" s="440">
        <v>43832</v>
      </c>
      <c r="G2693" s="440">
        <v>44196</v>
      </c>
      <c r="H2693" s="419">
        <v>2020</v>
      </c>
      <c r="I2693" s="418" t="s">
        <v>2051</v>
      </c>
      <c r="J2693" s="647" t="s">
        <v>225</v>
      </c>
      <c r="K2693" s="439" t="s">
        <v>318</v>
      </c>
      <c r="L2693" s="822" t="s">
        <v>367</v>
      </c>
      <c r="M2693" s="823"/>
      <c r="N2693" s="791" t="s">
        <v>280</v>
      </c>
      <c r="O2693" s="828" t="s">
        <v>325</v>
      </c>
      <c r="P2693" s="831">
        <v>7.9</v>
      </c>
      <c r="Q2693" s="834" t="s">
        <v>218</v>
      </c>
      <c r="R2693" s="828" t="s">
        <v>200</v>
      </c>
      <c r="S2693" s="434" t="s">
        <v>184</v>
      </c>
      <c r="T2693" s="438">
        <v>517780.87</v>
      </c>
      <c r="U2693" s="434" t="s">
        <v>183</v>
      </c>
      <c r="V2693" s="437">
        <f>T2698+T2696-0.001</f>
        <v>44196.999000000003</v>
      </c>
      <c r="W2693" s="434" t="s">
        <v>182</v>
      </c>
      <c r="X2693" s="436">
        <f>T2693</f>
        <v>517780.87</v>
      </c>
      <c r="Y2693" s="434" t="s">
        <v>181</v>
      </c>
      <c r="Z2693" s="435">
        <v>0.5</v>
      </c>
      <c r="AA2693" s="434" t="s">
        <v>181</v>
      </c>
      <c r="AB2693" s="435">
        <v>0.5</v>
      </c>
      <c r="AC2693" s="434" t="s">
        <v>181</v>
      </c>
      <c r="AD2693" s="435">
        <v>0.5</v>
      </c>
      <c r="AE2693" s="448" t="s">
        <v>181</v>
      </c>
      <c r="AF2693" s="449">
        <v>0.84499999999999997</v>
      </c>
      <c r="AG2693" s="466" t="s">
        <v>181</v>
      </c>
      <c r="AH2693" s="467">
        <v>1</v>
      </c>
      <c r="AI2693" s="466" t="s">
        <v>180</v>
      </c>
      <c r="AJ2693" s="465">
        <v>8</v>
      </c>
      <c r="AK2693" s="791" t="s">
        <v>10</v>
      </c>
      <c r="AL2693" s="791" t="s">
        <v>10</v>
      </c>
      <c r="AM2693" s="791" t="s">
        <v>10</v>
      </c>
      <c r="AN2693" s="791" t="s">
        <v>10</v>
      </c>
      <c r="AO2693" s="791" t="s">
        <v>10</v>
      </c>
      <c r="AP2693" s="791" t="s">
        <v>2143</v>
      </c>
    </row>
    <row r="2694" spans="2:42" s="404" customFormat="1" ht="15" customHeight="1" x14ac:dyDescent="0.2">
      <c r="B2694" s="425" t="s">
        <v>163</v>
      </c>
      <c r="C2694" s="424" t="s">
        <v>308</v>
      </c>
      <c r="D2694" s="423" t="s">
        <v>161</v>
      </c>
      <c r="E2694" s="422" t="s">
        <v>50</v>
      </c>
      <c r="F2694" s="420">
        <v>43832</v>
      </c>
      <c r="G2694" s="420">
        <v>44196</v>
      </c>
      <c r="H2694" s="419">
        <v>2020</v>
      </c>
      <c r="I2694" s="418" t="s">
        <v>2051</v>
      </c>
      <c r="J2694" s="647" t="s">
        <v>225</v>
      </c>
      <c r="K2694" s="417" t="s">
        <v>318</v>
      </c>
      <c r="L2694" s="824"/>
      <c r="M2694" s="825"/>
      <c r="N2694" s="792"/>
      <c r="O2694" s="829"/>
      <c r="P2694" s="832"/>
      <c r="Q2694" s="835"/>
      <c r="R2694" s="829"/>
      <c r="S2694" s="416" t="s">
        <v>179</v>
      </c>
      <c r="T2694" s="432" t="s">
        <v>292</v>
      </c>
      <c r="U2694" s="416" t="s">
        <v>177</v>
      </c>
      <c r="V2694" s="415">
        <f>V2693+V2695+V2696</f>
        <v>44223.999000000003</v>
      </c>
      <c r="W2694" s="416" t="s">
        <v>176</v>
      </c>
      <c r="X2694" s="428">
        <f>X2693</f>
        <v>517780.87</v>
      </c>
      <c r="Y2694" s="416" t="s">
        <v>175</v>
      </c>
      <c r="Z2694" s="426"/>
      <c r="AA2694" s="416" t="s">
        <v>175</v>
      </c>
      <c r="AB2694" s="426"/>
      <c r="AC2694" s="416" t="s">
        <v>175</v>
      </c>
      <c r="AD2694" s="426"/>
      <c r="AE2694" s="446" t="s">
        <v>175</v>
      </c>
      <c r="AF2694" s="447"/>
      <c r="AG2694" s="463" t="s">
        <v>175</v>
      </c>
      <c r="AH2694" s="462"/>
      <c r="AI2694" s="463" t="s">
        <v>174</v>
      </c>
      <c r="AJ2694" s="464">
        <f>8*6</f>
        <v>48</v>
      </c>
      <c r="AK2694" s="792"/>
      <c r="AL2694" s="792"/>
      <c r="AM2694" s="792"/>
      <c r="AN2694" s="792"/>
      <c r="AO2694" s="792"/>
      <c r="AP2694" s="792"/>
    </row>
    <row r="2695" spans="2:42" s="404" customFormat="1" ht="13.5" customHeight="1" x14ac:dyDescent="0.2">
      <c r="B2695" s="425" t="s">
        <v>163</v>
      </c>
      <c r="C2695" s="424" t="s">
        <v>308</v>
      </c>
      <c r="D2695" s="423" t="s">
        <v>161</v>
      </c>
      <c r="E2695" s="422" t="s">
        <v>50</v>
      </c>
      <c r="F2695" s="420">
        <v>43832</v>
      </c>
      <c r="G2695" s="420">
        <v>44196</v>
      </c>
      <c r="H2695" s="419">
        <v>2020</v>
      </c>
      <c r="I2695" s="418" t="s">
        <v>2051</v>
      </c>
      <c r="J2695" s="647" t="s">
        <v>225</v>
      </c>
      <c r="K2695" s="417" t="s">
        <v>318</v>
      </c>
      <c r="L2695" s="824"/>
      <c r="M2695" s="825"/>
      <c r="N2695" s="792"/>
      <c r="O2695" s="829"/>
      <c r="P2695" s="832"/>
      <c r="Q2695" s="835"/>
      <c r="R2695" s="829"/>
      <c r="S2695" s="416" t="s">
        <v>173</v>
      </c>
      <c r="T2695" s="429" t="s">
        <v>192</v>
      </c>
      <c r="U2695" s="416" t="s">
        <v>171</v>
      </c>
      <c r="V2695" s="427">
        <v>27</v>
      </c>
      <c r="W2695" s="416" t="s">
        <v>170</v>
      </c>
      <c r="X2695" s="428"/>
      <c r="Y2695" s="416" t="s">
        <v>169</v>
      </c>
      <c r="Z2695" s="426">
        <v>0.55000000000000004</v>
      </c>
      <c r="AA2695" s="416" t="s">
        <v>169</v>
      </c>
      <c r="AB2695" s="426">
        <v>0.55000000000000004</v>
      </c>
      <c r="AC2695" s="416" t="s">
        <v>169</v>
      </c>
      <c r="AD2695" s="426">
        <v>0.55000000000000004</v>
      </c>
      <c r="AE2695" s="446" t="s">
        <v>169</v>
      </c>
      <c r="AF2695" s="447">
        <v>0.86399999999999999</v>
      </c>
      <c r="AG2695" s="463" t="s">
        <v>169</v>
      </c>
      <c r="AH2695" s="462">
        <v>1</v>
      </c>
      <c r="AI2695" s="781"/>
      <c r="AJ2695" s="782"/>
      <c r="AK2695" s="792"/>
      <c r="AL2695" s="792"/>
      <c r="AM2695" s="792"/>
      <c r="AN2695" s="792"/>
      <c r="AO2695" s="792"/>
      <c r="AP2695" s="792"/>
    </row>
    <row r="2696" spans="2:42" s="404" customFormat="1" ht="15" customHeight="1" x14ac:dyDescent="0.2">
      <c r="B2696" s="425" t="s">
        <v>163</v>
      </c>
      <c r="C2696" s="424" t="s">
        <v>308</v>
      </c>
      <c r="D2696" s="423" t="s">
        <v>161</v>
      </c>
      <c r="E2696" s="422" t="s">
        <v>50</v>
      </c>
      <c r="F2696" s="420">
        <v>43832</v>
      </c>
      <c r="G2696" s="420">
        <v>44196</v>
      </c>
      <c r="H2696" s="419">
        <v>2020</v>
      </c>
      <c r="I2696" s="418" t="s">
        <v>2051</v>
      </c>
      <c r="J2696" s="647" t="s">
        <v>225</v>
      </c>
      <c r="K2696" s="417" t="s">
        <v>318</v>
      </c>
      <c r="L2696" s="824"/>
      <c r="M2696" s="825"/>
      <c r="N2696" s="792"/>
      <c r="O2696" s="829"/>
      <c r="P2696" s="832"/>
      <c r="Q2696" s="835"/>
      <c r="R2696" s="829"/>
      <c r="S2696" s="416" t="s">
        <v>168</v>
      </c>
      <c r="T2696" s="427">
        <v>365</v>
      </c>
      <c r="U2696" s="416" t="s">
        <v>167</v>
      </c>
      <c r="V2696" s="427"/>
      <c r="W2696" s="816"/>
      <c r="X2696" s="817"/>
      <c r="Y2696" s="416" t="s">
        <v>166</v>
      </c>
      <c r="Z2696" s="426">
        <f>IF(Z2694="",Z2695-Z2693,Z2695-Z2694)</f>
        <v>5.0000000000000044E-2</v>
      </c>
      <c r="AA2696" s="416" t="s">
        <v>166</v>
      </c>
      <c r="AB2696" s="426">
        <f>IF(AB2694="",AB2695-AB2693,AB2695-AB2694)</f>
        <v>5.0000000000000044E-2</v>
      </c>
      <c r="AC2696" s="416" t="s">
        <v>166</v>
      </c>
      <c r="AD2696" s="426">
        <f>IF(AD2694="",AD2695-AD2693,AD2695-AD2694)</f>
        <v>5.0000000000000044E-2</v>
      </c>
      <c r="AE2696" s="446" t="s">
        <v>166</v>
      </c>
      <c r="AF2696" s="447">
        <f>IF(AF2694="",AF2695-AF2693,AF2695-AF2694)</f>
        <v>1.9000000000000017E-2</v>
      </c>
      <c r="AG2696" s="463" t="s">
        <v>166</v>
      </c>
      <c r="AH2696" s="462">
        <f>IF(AH2694="",AH2695-AH2693,AH2695-AH2694)</f>
        <v>0</v>
      </c>
      <c r="AI2696" s="781"/>
      <c r="AJ2696" s="782"/>
      <c r="AK2696" s="792"/>
      <c r="AL2696" s="792"/>
      <c r="AM2696" s="792"/>
      <c r="AN2696" s="792"/>
      <c r="AO2696" s="792"/>
      <c r="AP2696" s="792"/>
    </row>
    <row r="2697" spans="2:42" s="404" customFormat="1" ht="15" customHeight="1" x14ac:dyDescent="0.2">
      <c r="B2697" s="425" t="s">
        <v>163</v>
      </c>
      <c r="C2697" s="424" t="s">
        <v>308</v>
      </c>
      <c r="D2697" s="423" t="s">
        <v>161</v>
      </c>
      <c r="E2697" s="422" t="s">
        <v>50</v>
      </c>
      <c r="F2697" s="420">
        <v>43832</v>
      </c>
      <c r="G2697" s="420">
        <v>44196</v>
      </c>
      <c r="H2697" s="419">
        <v>2020</v>
      </c>
      <c r="I2697" s="418" t="s">
        <v>2051</v>
      </c>
      <c r="J2697" s="647" t="s">
        <v>225</v>
      </c>
      <c r="K2697" s="417" t="s">
        <v>318</v>
      </c>
      <c r="L2697" s="824"/>
      <c r="M2697" s="825"/>
      <c r="N2697" s="792"/>
      <c r="O2697" s="829"/>
      <c r="P2697" s="832"/>
      <c r="Q2697" s="835"/>
      <c r="R2697" s="829"/>
      <c r="S2697" s="416" t="s">
        <v>165</v>
      </c>
      <c r="T2697" s="415">
        <v>43832</v>
      </c>
      <c r="U2697" s="416" t="s">
        <v>164</v>
      </c>
      <c r="V2697" s="415">
        <v>44196</v>
      </c>
      <c r="W2697" s="816"/>
      <c r="X2697" s="817"/>
      <c r="Y2697" s="816"/>
      <c r="Z2697" s="817"/>
      <c r="AA2697" s="816"/>
      <c r="AB2697" s="817"/>
      <c r="AC2697" s="816"/>
      <c r="AD2697" s="817"/>
      <c r="AE2697" s="885"/>
      <c r="AF2697" s="886"/>
      <c r="AG2697" s="781"/>
      <c r="AH2697" s="782"/>
      <c r="AI2697" s="781"/>
      <c r="AJ2697" s="782"/>
      <c r="AK2697" s="792"/>
      <c r="AL2697" s="792"/>
      <c r="AM2697" s="792"/>
      <c r="AN2697" s="792"/>
      <c r="AO2697" s="792"/>
      <c r="AP2697" s="792"/>
    </row>
    <row r="2698" spans="2:42" s="404" customFormat="1" ht="15" customHeight="1" thickBot="1" x14ac:dyDescent="0.25">
      <c r="B2698" s="414" t="s">
        <v>163</v>
      </c>
      <c r="C2698" s="413" t="s">
        <v>308</v>
      </c>
      <c r="D2698" s="412" t="s">
        <v>161</v>
      </c>
      <c r="E2698" s="411" t="s">
        <v>50</v>
      </c>
      <c r="F2698" s="409">
        <v>43832</v>
      </c>
      <c r="G2698" s="409">
        <v>44196</v>
      </c>
      <c r="H2698" s="408">
        <v>2020</v>
      </c>
      <c r="I2698" s="407" t="s">
        <v>2051</v>
      </c>
      <c r="J2698" s="627" t="s">
        <v>225</v>
      </c>
      <c r="K2698" s="407" t="s">
        <v>318</v>
      </c>
      <c r="L2698" s="826"/>
      <c r="M2698" s="827"/>
      <c r="N2698" s="793"/>
      <c r="O2698" s="830"/>
      <c r="P2698" s="833"/>
      <c r="Q2698" s="836"/>
      <c r="R2698" s="830"/>
      <c r="S2698" s="406" t="s">
        <v>158</v>
      </c>
      <c r="T2698" s="451">
        <v>43832</v>
      </c>
      <c r="U2698" s="820"/>
      <c r="V2698" s="821"/>
      <c r="W2698" s="818"/>
      <c r="X2698" s="819"/>
      <c r="Y2698" s="818"/>
      <c r="Z2698" s="819"/>
      <c r="AA2698" s="818"/>
      <c r="AB2698" s="819"/>
      <c r="AC2698" s="818"/>
      <c r="AD2698" s="819"/>
      <c r="AE2698" s="887"/>
      <c r="AF2698" s="888"/>
      <c r="AG2698" s="783"/>
      <c r="AH2698" s="784"/>
      <c r="AI2698" s="783"/>
      <c r="AJ2698" s="784"/>
      <c r="AK2698" s="793"/>
      <c r="AL2698" s="793"/>
      <c r="AM2698" s="793"/>
      <c r="AN2698" s="793"/>
      <c r="AO2698" s="793"/>
      <c r="AP2698" s="793"/>
    </row>
    <row r="2699" spans="2:42" s="404" customFormat="1" ht="12.75" hidden="1" customHeight="1" thickTop="1" x14ac:dyDescent="0.2">
      <c r="B2699" s="445" t="s">
        <v>163</v>
      </c>
      <c r="C2699" s="444" t="s">
        <v>308</v>
      </c>
      <c r="D2699" s="443" t="s">
        <v>161</v>
      </c>
      <c r="E2699" s="442" t="s">
        <v>10</v>
      </c>
      <c r="F2699" s="440">
        <v>44117</v>
      </c>
      <c r="G2699" s="440"/>
      <c r="H2699" s="419">
        <v>2020</v>
      </c>
      <c r="I2699" s="418" t="s">
        <v>185</v>
      </c>
      <c r="J2699" s="647" t="s">
        <v>225</v>
      </c>
      <c r="K2699" s="439" t="s">
        <v>318</v>
      </c>
      <c r="L2699" s="822" t="s">
        <v>367</v>
      </c>
      <c r="M2699" s="823"/>
      <c r="N2699" s="791" t="s">
        <v>280</v>
      </c>
      <c r="O2699" s="828" t="s">
        <v>325</v>
      </c>
      <c r="P2699" s="831">
        <v>7.9</v>
      </c>
      <c r="Q2699" s="834" t="s">
        <v>218</v>
      </c>
      <c r="R2699" s="828" t="s">
        <v>324</v>
      </c>
      <c r="S2699" s="434" t="s">
        <v>184</v>
      </c>
      <c r="T2699" s="712">
        <v>231823.89</v>
      </c>
      <c r="U2699" s="657" t="s">
        <v>183</v>
      </c>
      <c r="V2699" s="723">
        <v>44390</v>
      </c>
      <c r="W2699" s="434" t="s">
        <v>182</v>
      </c>
      <c r="X2699" s="436">
        <f>T2699</f>
        <v>231823.89</v>
      </c>
      <c r="Y2699" s="434" t="s">
        <v>181</v>
      </c>
      <c r="Z2699" s="435"/>
      <c r="AA2699" s="434" t="s">
        <v>181</v>
      </c>
      <c r="AB2699" s="435"/>
      <c r="AC2699" s="434" t="s">
        <v>181</v>
      </c>
      <c r="AD2699" s="435"/>
      <c r="AE2699" s="434" t="s">
        <v>181</v>
      </c>
      <c r="AF2699" s="435"/>
      <c r="AG2699" s="657" t="s">
        <v>181</v>
      </c>
      <c r="AH2699" s="658">
        <v>0.27750000000000002</v>
      </c>
      <c r="AI2699" s="657" t="s">
        <v>180</v>
      </c>
      <c r="AJ2699" s="714">
        <v>4</v>
      </c>
      <c r="AK2699" s="791" t="s">
        <v>366</v>
      </c>
      <c r="AL2699" s="791" t="s">
        <v>366</v>
      </c>
      <c r="AM2699" s="791" t="s">
        <v>366</v>
      </c>
      <c r="AN2699" s="791" t="s">
        <v>366</v>
      </c>
      <c r="AO2699" s="791" t="s">
        <v>366</v>
      </c>
      <c r="AP2699" s="791" t="s">
        <v>10</v>
      </c>
    </row>
    <row r="2700" spans="2:42" s="404" customFormat="1" ht="15" hidden="1" customHeight="1" x14ac:dyDescent="0.2">
      <c r="B2700" s="425" t="s">
        <v>163</v>
      </c>
      <c r="C2700" s="424" t="s">
        <v>308</v>
      </c>
      <c r="D2700" s="423" t="s">
        <v>161</v>
      </c>
      <c r="E2700" s="422" t="s">
        <v>10</v>
      </c>
      <c r="F2700" s="420">
        <v>44117</v>
      </c>
      <c r="G2700" s="420"/>
      <c r="H2700" s="419">
        <v>2020</v>
      </c>
      <c r="I2700" s="418" t="s">
        <v>185</v>
      </c>
      <c r="J2700" s="647" t="s">
        <v>225</v>
      </c>
      <c r="K2700" s="417" t="s">
        <v>318</v>
      </c>
      <c r="L2700" s="824"/>
      <c r="M2700" s="825"/>
      <c r="N2700" s="792"/>
      <c r="O2700" s="829"/>
      <c r="P2700" s="832"/>
      <c r="Q2700" s="835"/>
      <c r="R2700" s="829"/>
      <c r="S2700" s="416" t="s">
        <v>179</v>
      </c>
      <c r="T2700" s="715" t="s">
        <v>321</v>
      </c>
      <c r="U2700" s="659" t="s">
        <v>177</v>
      </c>
      <c r="V2700" s="685"/>
      <c r="W2700" s="416" t="s">
        <v>176</v>
      </c>
      <c r="X2700" s="428">
        <f>X2699</f>
        <v>231823.89</v>
      </c>
      <c r="Y2700" s="416" t="s">
        <v>175</v>
      </c>
      <c r="Z2700" s="426"/>
      <c r="AA2700" s="416" t="s">
        <v>175</v>
      </c>
      <c r="AB2700" s="426"/>
      <c r="AC2700" s="416" t="s">
        <v>175</v>
      </c>
      <c r="AD2700" s="426"/>
      <c r="AE2700" s="416" t="s">
        <v>175</v>
      </c>
      <c r="AF2700" s="426"/>
      <c r="AG2700" s="659" t="s">
        <v>175</v>
      </c>
      <c r="AH2700" s="660"/>
      <c r="AI2700" s="659" t="s">
        <v>174</v>
      </c>
      <c r="AJ2700" s="716">
        <v>15</v>
      </c>
      <c r="AK2700" s="792"/>
      <c r="AL2700" s="792"/>
      <c r="AM2700" s="792"/>
      <c r="AN2700" s="792"/>
      <c r="AO2700" s="792"/>
      <c r="AP2700" s="792"/>
    </row>
    <row r="2701" spans="2:42" s="404" customFormat="1" ht="39" hidden="1" customHeight="1" x14ac:dyDescent="0.2">
      <c r="B2701" s="425" t="s">
        <v>163</v>
      </c>
      <c r="C2701" s="424" t="s">
        <v>308</v>
      </c>
      <c r="D2701" s="423" t="s">
        <v>161</v>
      </c>
      <c r="E2701" s="422" t="s">
        <v>10</v>
      </c>
      <c r="F2701" s="420">
        <v>44117</v>
      </c>
      <c r="G2701" s="420"/>
      <c r="H2701" s="419">
        <v>2020</v>
      </c>
      <c r="I2701" s="418" t="s">
        <v>185</v>
      </c>
      <c r="J2701" s="647" t="s">
        <v>225</v>
      </c>
      <c r="K2701" s="417" t="s">
        <v>318</v>
      </c>
      <c r="L2701" s="824"/>
      <c r="M2701" s="825"/>
      <c r="N2701" s="792"/>
      <c r="O2701" s="829"/>
      <c r="P2701" s="832"/>
      <c r="Q2701" s="835"/>
      <c r="R2701" s="829"/>
      <c r="S2701" s="416" t="s">
        <v>173</v>
      </c>
      <c r="T2701" s="717"/>
      <c r="U2701" s="659" t="s">
        <v>171</v>
      </c>
      <c r="V2701" s="684"/>
      <c r="W2701" s="416" t="s">
        <v>170</v>
      </c>
      <c r="X2701" s="428"/>
      <c r="Y2701" s="416" t="s">
        <v>169</v>
      </c>
      <c r="Z2701" s="426"/>
      <c r="AA2701" s="416" t="s">
        <v>169</v>
      </c>
      <c r="AB2701" s="426"/>
      <c r="AC2701" s="416" t="s">
        <v>169</v>
      </c>
      <c r="AD2701" s="426"/>
      <c r="AE2701" s="416" t="s">
        <v>169</v>
      </c>
      <c r="AF2701" s="426"/>
      <c r="AG2701" s="659" t="s">
        <v>169</v>
      </c>
      <c r="AH2701" s="660">
        <v>0.27750000000000002</v>
      </c>
      <c r="AI2701" s="865"/>
      <c r="AJ2701" s="866"/>
      <c r="AK2701" s="792"/>
      <c r="AL2701" s="792"/>
      <c r="AM2701" s="792"/>
      <c r="AN2701" s="792"/>
      <c r="AO2701" s="792"/>
      <c r="AP2701" s="792"/>
    </row>
    <row r="2702" spans="2:42" s="404" customFormat="1" ht="15" hidden="1" customHeight="1" x14ac:dyDescent="0.2">
      <c r="B2702" s="425" t="s">
        <v>163</v>
      </c>
      <c r="C2702" s="424" t="s">
        <v>308</v>
      </c>
      <c r="D2702" s="423" t="s">
        <v>161</v>
      </c>
      <c r="E2702" s="422" t="s">
        <v>10</v>
      </c>
      <c r="F2702" s="420">
        <v>44117</v>
      </c>
      <c r="G2702" s="420"/>
      <c r="H2702" s="419">
        <v>2020</v>
      </c>
      <c r="I2702" s="418" t="s">
        <v>185</v>
      </c>
      <c r="J2702" s="647" t="s">
        <v>225</v>
      </c>
      <c r="K2702" s="417" t="s">
        <v>318</v>
      </c>
      <c r="L2702" s="824"/>
      <c r="M2702" s="825"/>
      <c r="N2702" s="792"/>
      <c r="O2702" s="829"/>
      <c r="P2702" s="832"/>
      <c r="Q2702" s="835"/>
      <c r="R2702" s="829"/>
      <c r="S2702" s="416" t="s">
        <v>168</v>
      </c>
      <c r="T2702" s="684"/>
      <c r="U2702" s="659" t="s">
        <v>167</v>
      </c>
      <c r="V2702" s="684"/>
      <c r="W2702" s="816"/>
      <c r="X2702" s="817"/>
      <c r="Y2702" s="416" t="s">
        <v>166</v>
      </c>
      <c r="Z2702" s="426">
        <f>IF(Z2700="",Z2701-Z2699,Z2701-Z2700)</f>
        <v>0</v>
      </c>
      <c r="AA2702" s="416" t="s">
        <v>166</v>
      </c>
      <c r="AB2702" s="426">
        <f>IF(AB2700="",AB2701-AB2699,AB2701-AB2700)</f>
        <v>0</v>
      </c>
      <c r="AC2702" s="416" t="s">
        <v>166</v>
      </c>
      <c r="AD2702" s="426">
        <f>IF(AD2700="",AD2701-AD2699,AD2701-AD2700)</f>
        <v>0</v>
      </c>
      <c r="AE2702" s="416" t="s">
        <v>166</v>
      </c>
      <c r="AF2702" s="426">
        <f>IF(AF2700="",AF2701-AF2699,AF2701-AF2700)</f>
        <v>0</v>
      </c>
      <c r="AG2702" s="659" t="s">
        <v>166</v>
      </c>
      <c r="AH2702" s="660">
        <f>IF(AH2700="",AH2701-AH2699,AH2701-AH2700)</f>
        <v>0</v>
      </c>
      <c r="AI2702" s="865"/>
      <c r="AJ2702" s="866"/>
      <c r="AK2702" s="792"/>
      <c r="AL2702" s="792"/>
      <c r="AM2702" s="792"/>
      <c r="AN2702" s="792"/>
      <c r="AO2702" s="792"/>
      <c r="AP2702" s="792"/>
    </row>
    <row r="2703" spans="2:42" s="404" customFormat="1" ht="15" hidden="1" customHeight="1" x14ac:dyDescent="0.2">
      <c r="B2703" s="425" t="s">
        <v>163</v>
      </c>
      <c r="C2703" s="424" t="s">
        <v>308</v>
      </c>
      <c r="D2703" s="423" t="s">
        <v>161</v>
      </c>
      <c r="E2703" s="422" t="s">
        <v>10</v>
      </c>
      <c r="F2703" s="420">
        <v>44117</v>
      </c>
      <c r="G2703" s="420"/>
      <c r="H2703" s="419">
        <v>2020</v>
      </c>
      <c r="I2703" s="418" t="s">
        <v>185</v>
      </c>
      <c r="J2703" s="647" t="s">
        <v>225</v>
      </c>
      <c r="K2703" s="417" t="s">
        <v>318</v>
      </c>
      <c r="L2703" s="824"/>
      <c r="M2703" s="825"/>
      <c r="N2703" s="792"/>
      <c r="O2703" s="829"/>
      <c r="P2703" s="832"/>
      <c r="Q2703" s="835"/>
      <c r="R2703" s="829"/>
      <c r="S2703" s="416" t="s">
        <v>165</v>
      </c>
      <c r="T2703" s="685"/>
      <c r="U2703" s="659" t="s">
        <v>164</v>
      </c>
      <c r="V2703" s="685"/>
      <c r="W2703" s="816"/>
      <c r="X2703" s="817"/>
      <c r="Y2703" s="816"/>
      <c r="Z2703" s="817"/>
      <c r="AA2703" s="816"/>
      <c r="AB2703" s="817"/>
      <c r="AC2703" s="816"/>
      <c r="AD2703" s="817"/>
      <c r="AE2703" s="816"/>
      <c r="AF2703" s="817"/>
      <c r="AG2703" s="865"/>
      <c r="AH2703" s="866"/>
      <c r="AI2703" s="865"/>
      <c r="AJ2703" s="866"/>
      <c r="AK2703" s="792"/>
      <c r="AL2703" s="792"/>
      <c r="AM2703" s="792"/>
      <c r="AN2703" s="792"/>
      <c r="AO2703" s="792"/>
      <c r="AP2703" s="792"/>
    </row>
    <row r="2704" spans="2:42" s="404" customFormat="1" ht="15" hidden="1" customHeight="1" thickBot="1" x14ac:dyDescent="0.25">
      <c r="B2704" s="414" t="s">
        <v>163</v>
      </c>
      <c r="C2704" s="413" t="s">
        <v>308</v>
      </c>
      <c r="D2704" s="412" t="s">
        <v>161</v>
      </c>
      <c r="E2704" s="411" t="s">
        <v>10</v>
      </c>
      <c r="F2704" s="409">
        <v>44117</v>
      </c>
      <c r="G2704" s="409"/>
      <c r="H2704" s="408">
        <v>2020</v>
      </c>
      <c r="I2704" s="407" t="s">
        <v>185</v>
      </c>
      <c r="J2704" s="627" t="s">
        <v>225</v>
      </c>
      <c r="K2704" s="407" t="s">
        <v>318</v>
      </c>
      <c r="L2704" s="826"/>
      <c r="M2704" s="827"/>
      <c r="N2704" s="793"/>
      <c r="O2704" s="830"/>
      <c r="P2704" s="833"/>
      <c r="Q2704" s="836"/>
      <c r="R2704" s="830"/>
      <c r="S2704" s="406" t="s">
        <v>158</v>
      </c>
      <c r="T2704" s="718">
        <v>44117</v>
      </c>
      <c r="U2704" s="889"/>
      <c r="V2704" s="890"/>
      <c r="W2704" s="818"/>
      <c r="X2704" s="819"/>
      <c r="Y2704" s="818"/>
      <c r="Z2704" s="819"/>
      <c r="AA2704" s="818"/>
      <c r="AB2704" s="819"/>
      <c r="AC2704" s="818"/>
      <c r="AD2704" s="819"/>
      <c r="AE2704" s="818"/>
      <c r="AF2704" s="819"/>
      <c r="AG2704" s="867"/>
      <c r="AH2704" s="868"/>
      <c r="AI2704" s="867"/>
      <c r="AJ2704" s="868"/>
      <c r="AK2704" s="793"/>
      <c r="AL2704" s="793"/>
      <c r="AM2704" s="793"/>
      <c r="AN2704" s="793"/>
      <c r="AO2704" s="793"/>
      <c r="AP2704" s="793"/>
    </row>
    <row r="2705" spans="2:42" s="404" customFormat="1" ht="12.75" customHeight="1" thickTop="1" x14ac:dyDescent="0.2">
      <c r="B2705" s="445" t="s">
        <v>250</v>
      </c>
      <c r="C2705" s="444" t="s">
        <v>249</v>
      </c>
      <c r="D2705" s="443" t="s">
        <v>161</v>
      </c>
      <c r="E2705" s="442" t="s">
        <v>50</v>
      </c>
      <c r="F2705" s="440">
        <v>43832</v>
      </c>
      <c r="G2705" s="440">
        <v>44196</v>
      </c>
      <c r="H2705" s="419">
        <v>2020</v>
      </c>
      <c r="I2705" s="418" t="s">
        <v>2051</v>
      </c>
      <c r="J2705" s="647" t="s">
        <v>225</v>
      </c>
      <c r="K2705" s="439" t="s">
        <v>318</v>
      </c>
      <c r="L2705" s="822" t="s">
        <v>365</v>
      </c>
      <c r="M2705" s="823"/>
      <c r="N2705" s="791" t="s">
        <v>280</v>
      </c>
      <c r="O2705" s="828" t="s">
        <v>325</v>
      </c>
      <c r="P2705" s="831"/>
      <c r="Q2705" s="834" t="s">
        <v>218</v>
      </c>
      <c r="R2705" s="828" t="s">
        <v>200</v>
      </c>
      <c r="S2705" s="434" t="s">
        <v>184</v>
      </c>
      <c r="T2705" s="438">
        <v>135183.26999999999</v>
      </c>
      <c r="U2705" s="434" t="s">
        <v>183</v>
      </c>
      <c r="V2705" s="437">
        <f>T2710+T2708-0.001</f>
        <v>44196.999000000003</v>
      </c>
      <c r="W2705" s="434" t="s">
        <v>182</v>
      </c>
      <c r="X2705" s="436">
        <f>T2705</f>
        <v>135183.26999999999</v>
      </c>
      <c r="Y2705" s="434" t="s">
        <v>181</v>
      </c>
      <c r="Z2705" s="435">
        <v>0.5</v>
      </c>
      <c r="AA2705" s="434" t="s">
        <v>181</v>
      </c>
      <c r="AB2705" s="435">
        <v>0.5</v>
      </c>
      <c r="AC2705" s="434" t="s">
        <v>181</v>
      </c>
      <c r="AD2705" s="435">
        <v>0.5</v>
      </c>
      <c r="AE2705" s="448" t="s">
        <v>181</v>
      </c>
      <c r="AF2705" s="449">
        <v>0.84160000000000001</v>
      </c>
      <c r="AG2705" s="466" t="s">
        <v>181</v>
      </c>
      <c r="AH2705" s="467">
        <v>1</v>
      </c>
      <c r="AI2705" s="466" t="s">
        <v>180</v>
      </c>
      <c r="AJ2705" s="465">
        <v>3</v>
      </c>
      <c r="AK2705" s="791" t="s">
        <v>322</v>
      </c>
      <c r="AL2705" s="791" t="s">
        <v>322</v>
      </c>
      <c r="AM2705" s="791" t="s">
        <v>322</v>
      </c>
      <c r="AN2705" s="791" t="s">
        <v>322</v>
      </c>
      <c r="AO2705" s="791" t="s">
        <v>322</v>
      </c>
      <c r="AP2705" s="791" t="s">
        <v>2143</v>
      </c>
    </row>
    <row r="2706" spans="2:42" s="404" customFormat="1" ht="15" customHeight="1" x14ac:dyDescent="0.2">
      <c r="B2706" s="425" t="s">
        <v>250</v>
      </c>
      <c r="C2706" s="424" t="s">
        <v>249</v>
      </c>
      <c r="D2706" s="423" t="s">
        <v>161</v>
      </c>
      <c r="E2706" s="422" t="s">
        <v>50</v>
      </c>
      <c r="F2706" s="420">
        <v>43832</v>
      </c>
      <c r="G2706" s="420">
        <v>44196</v>
      </c>
      <c r="H2706" s="419">
        <v>2020</v>
      </c>
      <c r="I2706" s="418" t="s">
        <v>2051</v>
      </c>
      <c r="J2706" s="647" t="s">
        <v>225</v>
      </c>
      <c r="K2706" s="417" t="s">
        <v>318</v>
      </c>
      <c r="L2706" s="824"/>
      <c r="M2706" s="825"/>
      <c r="N2706" s="792"/>
      <c r="O2706" s="829"/>
      <c r="P2706" s="832"/>
      <c r="Q2706" s="835"/>
      <c r="R2706" s="829"/>
      <c r="S2706" s="416" t="s">
        <v>179</v>
      </c>
      <c r="T2706" s="432" t="s">
        <v>292</v>
      </c>
      <c r="U2706" s="416" t="s">
        <v>177</v>
      </c>
      <c r="V2706" s="415">
        <f>V2705+V2707+V2708</f>
        <v>44223.999000000003</v>
      </c>
      <c r="W2706" s="416" t="s">
        <v>176</v>
      </c>
      <c r="X2706" s="428">
        <f>X2705</f>
        <v>135183.26999999999</v>
      </c>
      <c r="Y2706" s="416" t="s">
        <v>175</v>
      </c>
      <c r="Z2706" s="426"/>
      <c r="AA2706" s="416" t="s">
        <v>175</v>
      </c>
      <c r="AB2706" s="426"/>
      <c r="AC2706" s="416" t="s">
        <v>175</v>
      </c>
      <c r="AD2706" s="426"/>
      <c r="AE2706" s="446" t="s">
        <v>175</v>
      </c>
      <c r="AF2706" s="447"/>
      <c r="AG2706" s="463" t="s">
        <v>175</v>
      </c>
      <c r="AH2706" s="462"/>
      <c r="AI2706" s="463" t="s">
        <v>174</v>
      </c>
      <c r="AJ2706" s="464">
        <f>3*8</f>
        <v>24</v>
      </c>
      <c r="AK2706" s="792"/>
      <c r="AL2706" s="792"/>
      <c r="AM2706" s="792"/>
      <c r="AN2706" s="792"/>
      <c r="AO2706" s="792"/>
      <c r="AP2706" s="792"/>
    </row>
    <row r="2707" spans="2:42" s="404" customFormat="1" ht="13.5" customHeight="1" x14ac:dyDescent="0.2">
      <c r="B2707" s="425" t="s">
        <v>250</v>
      </c>
      <c r="C2707" s="424" t="s">
        <v>249</v>
      </c>
      <c r="D2707" s="423" t="s">
        <v>161</v>
      </c>
      <c r="E2707" s="422" t="s">
        <v>50</v>
      </c>
      <c r="F2707" s="420">
        <v>43832</v>
      </c>
      <c r="G2707" s="420">
        <v>44196</v>
      </c>
      <c r="H2707" s="419">
        <v>2020</v>
      </c>
      <c r="I2707" s="418" t="s">
        <v>2051</v>
      </c>
      <c r="J2707" s="647" t="s">
        <v>225</v>
      </c>
      <c r="K2707" s="417" t="s">
        <v>318</v>
      </c>
      <c r="L2707" s="824"/>
      <c r="M2707" s="825"/>
      <c r="N2707" s="792"/>
      <c r="O2707" s="829"/>
      <c r="P2707" s="832"/>
      <c r="Q2707" s="835"/>
      <c r="R2707" s="829"/>
      <c r="S2707" s="416" t="s">
        <v>173</v>
      </c>
      <c r="T2707" s="429" t="s">
        <v>192</v>
      </c>
      <c r="U2707" s="416" t="s">
        <v>171</v>
      </c>
      <c r="V2707" s="427">
        <v>27</v>
      </c>
      <c r="W2707" s="416" t="s">
        <v>170</v>
      </c>
      <c r="X2707" s="428"/>
      <c r="Y2707" s="416" t="s">
        <v>169</v>
      </c>
      <c r="Z2707" s="426">
        <v>0.52</v>
      </c>
      <c r="AA2707" s="416" t="s">
        <v>169</v>
      </c>
      <c r="AB2707" s="426">
        <v>0.52</v>
      </c>
      <c r="AC2707" s="416" t="s">
        <v>169</v>
      </c>
      <c r="AD2707" s="426">
        <v>0.52</v>
      </c>
      <c r="AE2707" s="446" t="s">
        <v>169</v>
      </c>
      <c r="AF2707" s="447">
        <v>0.82599999999999996</v>
      </c>
      <c r="AG2707" s="463" t="s">
        <v>169</v>
      </c>
      <c r="AH2707" s="462">
        <v>1</v>
      </c>
      <c r="AI2707" s="781"/>
      <c r="AJ2707" s="782"/>
      <c r="AK2707" s="792"/>
      <c r="AL2707" s="792"/>
      <c r="AM2707" s="792"/>
      <c r="AN2707" s="792"/>
      <c r="AO2707" s="792"/>
      <c r="AP2707" s="792"/>
    </row>
    <row r="2708" spans="2:42" s="404" customFormat="1" ht="15" customHeight="1" x14ac:dyDescent="0.2">
      <c r="B2708" s="425" t="s">
        <v>250</v>
      </c>
      <c r="C2708" s="424" t="s">
        <v>249</v>
      </c>
      <c r="D2708" s="423" t="s">
        <v>161</v>
      </c>
      <c r="E2708" s="422" t="s">
        <v>50</v>
      </c>
      <c r="F2708" s="420">
        <v>43832</v>
      </c>
      <c r="G2708" s="420">
        <v>44196</v>
      </c>
      <c r="H2708" s="419">
        <v>2020</v>
      </c>
      <c r="I2708" s="418" t="s">
        <v>2051</v>
      </c>
      <c r="J2708" s="647" t="s">
        <v>225</v>
      </c>
      <c r="K2708" s="417" t="s">
        <v>318</v>
      </c>
      <c r="L2708" s="824"/>
      <c r="M2708" s="825"/>
      <c r="N2708" s="792"/>
      <c r="O2708" s="829"/>
      <c r="P2708" s="832"/>
      <c r="Q2708" s="835"/>
      <c r="R2708" s="829"/>
      <c r="S2708" s="416" t="s">
        <v>168</v>
      </c>
      <c r="T2708" s="427">
        <v>365</v>
      </c>
      <c r="U2708" s="416" t="s">
        <v>167</v>
      </c>
      <c r="V2708" s="427"/>
      <c r="W2708" s="816"/>
      <c r="X2708" s="817"/>
      <c r="Y2708" s="416" t="s">
        <v>166</v>
      </c>
      <c r="Z2708" s="426">
        <f>IF(Z2706="",Z2707-Z2705,Z2707-Z2706)</f>
        <v>2.0000000000000018E-2</v>
      </c>
      <c r="AA2708" s="416" t="s">
        <v>166</v>
      </c>
      <c r="AB2708" s="426">
        <f>IF(AB2706="",AB2707-AB2705,AB2707-AB2706)</f>
        <v>2.0000000000000018E-2</v>
      </c>
      <c r="AC2708" s="416" t="s">
        <v>166</v>
      </c>
      <c r="AD2708" s="426">
        <f>IF(AD2706="",AD2707-AD2705,AD2707-AD2706)</f>
        <v>2.0000000000000018E-2</v>
      </c>
      <c r="AE2708" s="446" t="s">
        <v>166</v>
      </c>
      <c r="AF2708" s="447">
        <f>IF(AF2706="",AF2707-AF2705,AF2707-AF2706)</f>
        <v>-1.5600000000000058E-2</v>
      </c>
      <c r="AG2708" s="463" t="s">
        <v>166</v>
      </c>
      <c r="AH2708" s="462">
        <f>IF(AH2706="",AH2707-AH2705,AH2707-AH2706)</f>
        <v>0</v>
      </c>
      <c r="AI2708" s="781"/>
      <c r="AJ2708" s="782"/>
      <c r="AK2708" s="792"/>
      <c r="AL2708" s="792"/>
      <c r="AM2708" s="792"/>
      <c r="AN2708" s="792"/>
      <c r="AO2708" s="792"/>
      <c r="AP2708" s="792"/>
    </row>
    <row r="2709" spans="2:42" s="404" customFormat="1" ht="15" customHeight="1" x14ac:dyDescent="0.2">
      <c r="B2709" s="425" t="s">
        <v>250</v>
      </c>
      <c r="C2709" s="424" t="s">
        <v>249</v>
      </c>
      <c r="D2709" s="423" t="s">
        <v>161</v>
      </c>
      <c r="E2709" s="422" t="s">
        <v>50</v>
      </c>
      <c r="F2709" s="420">
        <v>43832</v>
      </c>
      <c r="G2709" s="420">
        <v>44196</v>
      </c>
      <c r="H2709" s="419">
        <v>2020</v>
      </c>
      <c r="I2709" s="418" t="s">
        <v>2051</v>
      </c>
      <c r="J2709" s="647" t="s">
        <v>225</v>
      </c>
      <c r="K2709" s="417" t="s">
        <v>318</v>
      </c>
      <c r="L2709" s="824"/>
      <c r="M2709" s="825"/>
      <c r="N2709" s="792"/>
      <c r="O2709" s="829"/>
      <c r="P2709" s="832"/>
      <c r="Q2709" s="835"/>
      <c r="R2709" s="829"/>
      <c r="S2709" s="416" t="s">
        <v>165</v>
      </c>
      <c r="T2709" s="415">
        <v>43832</v>
      </c>
      <c r="U2709" s="416" t="s">
        <v>164</v>
      </c>
      <c r="V2709" s="415">
        <v>44196</v>
      </c>
      <c r="W2709" s="816"/>
      <c r="X2709" s="817"/>
      <c r="Y2709" s="816"/>
      <c r="Z2709" s="817"/>
      <c r="AA2709" s="816"/>
      <c r="AB2709" s="817"/>
      <c r="AC2709" s="816"/>
      <c r="AD2709" s="817"/>
      <c r="AE2709" s="885"/>
      <c r="AF2709" s="886"/>
      <c r="AG2709" s="781"/>
      <c r="AH2709" s="782"/>
      <c r="AI2709" s="781"/>
      <c r="AJ2709" s="782"/>
      <c r="AK2709" s="792"/>
      <c r="AL2709" s="792"/>
      <c r="AM2709" s="792"/>
      <c r="AN2709" s="792"/>
      <c r="AO2709" s="792"/>
      <c r="AP2709" s="792"/>
    </row>
    <row r="2710" spans="2:42" s="404" customFormat="1" ht="15" customHeight="1" thickBot="1" x14ac:dyDescent="0.25">
      <c r="B2710" s="414" t="s">
        <v>250</v>
      </c>
      <c r="C2710" s="413" t="s">
        <v>249</v>
      </c>
      <c r="D2710" s="412" t="s">
        <v>161</v>
      </c>
      <c r="E2710" s="411" t="s">
        <v>50</v>
      </c>
      <c r="F2710" s="409">
        <v>43832</v>
      </c>
      <c r="G2710" s="409">
        <v>44196</v>
      </c>
      <c r="H2710" s="408">
        <v>2020</v>
      </c>
      <c r="I2710" s="407" t="s">
        <v>2051</v>
      </c>
      <c r="J2710" s="627" t="s">
        <v>225</v>
      </c>
      <c r="K2710" s="407" t="s">
        <v>318</v>
      </c>
      <c r="L2710" s="826"/>
      <c r="M2710" s="827"/>
      <c r="N2710" s="793"/>
      <c r="O2710" s="830"/>
      <c r="P2710" s="833"/>
      <c r="Q2710" s="836"/>
      <c r="R2710" s="830"/>
      <c r="S2710" s="406" t="s">
        <v>158</v>
      </c>
      <c r="T2710" s="451">
        <v>43832</v>
      </c>
      <c r="U2710" s="820"/>
      <c r="V2710" s="821"/>
      <c r="W2710" s="818"/>
      <c r="X2710" s="819"/>
      <c r="Y2710" s="818"/>
      <c r="Z2710" s="819"/>
      <c r="AA2710" s="818"/>
      <c r="AB2710" s="819"/>
      <c r="AC2710" s="818"/>
      <c r="AD2710" s="819"/>
      <c r="AE2710" s="887"/>
      <c r="AF2710" s="888"/>
      <c r="AG2710" s="783"/>
      <c r="AH2710" s="784"/>
      <c r="AI2710" s="783"/>
      <c r="AJ2710" s="784"/>
      <c r="AK2710" s="793"/>
      <c r="AL2710" s="793"/>
      <c r="AM2710" s="793"/>
      <c r="AN2710" s="793"/>
      <c r="AO2710" s="793"/>
      <c r="AP2710" s="793"/>
    </row>
    <row r="2711" spans="2:42" s="404" customFormat="1" ht="12.75" customHeight="1" thickTop="1" x14ac:dyDescent="0.2">
      <c r="B2711" s="445" t="s">
        <v>250</v>
      </c>
      <c r="C2711" s="444" t="s">
        <v>249</v>
      </c>
      <c r="D2711" s="443" t="s">
        <v>161</v>
      </c>
      <c r="E2711" s="442" t="s">
        <v>50</v>
      </c>
      <c r="F2711" s="440">
        <v>43990</v>
      </c>
      <c r="G2711" s="440">
        <v>44173</v>
      </c>
      <c r="H2711" s="419">
        <v>2020</v>
      </c>
      <c r="I2711" s="418" t="s">
        <v>185</v>
      </c>
      <c r="J2711" s="647" t="s">
        <v>225</v>
      </c>
      <c r="K2711" s="439" t="s">
        <v>318</v>
      </c>
      <c r="L2711" s="822" t="s">
        <v>365</v>
      </c>
      <c r="M2711" s="823"/>
      <c r="N2711" s="791" t="s">
        <v>280</v>
      </c>
      <c r="O2711" s="828" t="s">
        <v>325</v>
      </c>
      <c r="P2711" s="831"/>
      <c r="Q2711" s="834" t="s">
        <v>218</v>
      </c>
      <c r="R2711" s="828" t="s">
        <v>324</v>
      </c>
      <c r="S2711" s="434" t="s">
        <v>184</v>
      </c>
      <c r="T2711" s="438">
        <v>94178.48</v>
      </c>
      <c r="U2711" s="434" t="s">
        <v>183</v>
      </c>
      <c r="V2711" s="437">
        <f>T2716+T2714</f>
        <v>44177</v>
      </c>
      <c r="W2711" s="434" t="s">
        <v>182</v>
      </c>
      <c r="X2711" s="436">
        <f>T2711</f>
        <v>94178.48</v>
      </c>
      <c r="Y2711" s="434" t="s">
        <v>181</v>
      </c>
      <c r="Z2711" s="435">
        <v>0.05</v>
      </c>
      <c r="AA2711" s="434" t="s">
        <v>181</v>
      </c>
      <c r="AB2711" s="435">
        <v>0.05</v>
      </c>
      <c r="AC2711" s="434" t="s">
        <v>181</v>
      </c>
      <c r="AD2711" s="435">
        <v>0.05</v>
      </c>
      <c r="AE2711" s="448" t="s">
        <v>181</v>
      </c>
      <c r="AF2711" s="449">
        <v>0.41070000000000001</v>
      </c>
      <c r="AG2711" s="466" t="s">
        <v>181</v>
      </c>
      <c r="AH2711" s="467">
        <v>1</v>
      </c>
      <c r="AI2711" s="466" t="s">
        <v>180</v>
      </c>
      <c r="AJ2711" s="465">
        <v>6</v>
      </c>
      <c r="AK2711" s="791" t="s">
        <v>10</v>
      </c>
      <c r="AL2711" s="791" t="s">
        <v>10</v>
      </c>
      <c r="AM2711" s="791" t="s">
        <v>10</v>
      </c>
      <c r="AN2711" s="791" t="s">
        <v>10</v>
      </c>
      <c r="AO2711" s="791" t="s">
        <v>10</v>
      </c>
      <c r="AP2711" s="791" t="s">
        <v>2143</v>
      </c>
    </row>
    <row r="2712" spans="2:42" s="404" customFormat="1" ht="15" customHeight="1" x14ac:dyDescent="0.2">
      <c r="B2712" s="425" t="s">
        <v>250</v>
      </c>
      <c r="C2712" s="424" t="s">
        <v>249</v>
      </c>
      <c r="D2712" s="423" t="s">
        <v>161</v>
      </c>
      <c r="E2712" s="422" t="s">
        <v>50</v>
      </c>
      <c r="F2712" s="420">
        <v>43990</v>
      </c>
      <c r="G2712" s="420">
        <v>44173</v>
      </c>
      <c r="H2712" s="419">
        <v>2020</v>
      </c>
      <c r="I2712" s="418" t="s">
        <v>185</v>
      </c>
      <c r="J2712" s="647" t="s">
        <v>225</v>
      </c>
      <c r="K2712" s="417" t="s">
        <v>318</v>
      </c>
      <c r="L2712" s="824"/>
      <c r="M2712" s="825"/>
      <c r="N2712" s="792"/>
      <c r="O2712" s="829"/>
      <c r="P2712" s="832"/>
      <c r="Q2712" s="835"/>
      <c r="R2712" s="829"/>
      <c r="S2712" s="416" t="s">
        <v>179</v>
      </c>
      <c r="T2712" s="432" t="s">
        <v>321</v>
      </c>
      <c r="U2712" s="416" t="s">
        <v>177</v>
      </c>
      <c r="V2712" s="415">
        <f>V2711+V2713+V2714</f>
        <v>44204</v>
      </c>
      <c r="W2712" s="416" t="s">
        <v>176</v>
      </c>
      <c r="X2712" s="428">
        <f>X2711</f>
        <v>94178.48</v>
      </c>
      <c r="Y2712" s="416" t="s">
        <v>175</v>
      </c>
      <c r="Z2712" s="426"/>
      <c r="AA2712" s="416" t="s">
        <v>175</v>
      </c>
      <c r="AB2712" s="426"/>
      <c r="AC2712" s="416" t="s">
        <v>175</v>
      </c>
      <c r="AD2712" s="426"/>
      <c r="AE2712" s="446" t="s">
        <v>175</v>
      </c>
      <c r="AF2712" s="447"/>
      <c r="AG2712" s="463" t="s">
        <v>175</v>
      </c>
      <c r="AH2712" s="462"/>
      <c r="AI2712" s="463" t="s">
        <v>174</v>
      </c>
      <c r="AJ2712" s="464">
        <v>12</v>
      </c>
      <c r="AK2712" s="792"/>
      <c r="AL2712" s="792"/>
      <c r="AM2712" s="792"/>
      <c r="AN2712" s="792"/>
      <c r="AO2712" s="792"/>
      <c r="AP2712" s="792"/>
    </row>
    <row r="2713" spans="2:42" s="404" customFormat="1" ht="39" customHeight="1" x14ac:dyDescent="0.2">
      <c r="B2713" s="425" t="s">
        <v>250</v>
      </c>
      <c r="C2713" s="424" t="s">
        <v>249</v>
      </c>
      <c r="D2713" s="423" t="s">
        <v>161</v>
      </c>
      <c r="E2713" s="422" t="s">
        <v>50</v>
      </c>
      <c r="F2713" s="420">
        <v>43990</v>
      </c>
      <c r="G2713" s="420">
        <v>44173</v>
      </c>
      <c r="H2713" s="419">
        <v>2020</v>
      </c>
      <c r="I2713" s="418" t="s">
        <v>185</v>
      </c>
      <c r="J2713" s="647" t="s">
        <v>225</v>
      </c>
      <c r="K2713" s="417" t="s">
        <v>318</v>
      </c>
      <c r="L2713" s="824"/>
      <c r="M2713" s="825"/>
      <c r="N2713" s="792"/>
      <c r="O2713" s="829"/>
      <c r="P2713" s="832"/>
      <c r="Q2713" s="835"/>
      <c r="R2713" s="829"/>
      <c r="S2713" s="416" t="s">
        <v>173</v>
      </c>
      <c r="T2713" s="429" t="s">
        <v>359</v>
      </c>
      <c r="U2713" s="416" t="s">
        <v>171</v>
      </c>
      <c r="V2713" s="427">
        <v>27</v>
      </c>
      <c r="W2713" s="416" t="s">
        <v>170</v>
      </c>
      <c r="X2713" s="428"/>
      <c r="Y2713" s="416" t="s">
        <v>169</v>
      </c>
      <c r="Z2713" s="426">
        <v>0.05</v>
      </c>
      <c r="AA2713" s="416" t="s">
        <v>169</v>
      </c>
      <c r="AB2713" s="426">
        <v>0.05</v>
      </c>
      <c r="AC2713" s="416" t="s">
        <v>169</v>
      </c>
      <c r="AD2713" s="426">
        <v>0.05</v>
      </c>
      <c r="AE2713" s="446" t="s">
        <v>169</v>
      </c>
      <c r="AF2713" s="447">
        <v>0.41070000000000001</v>
      </c>
      <c r="AG2713" s="463" t="s">
        <v>169</v>
      </c>
      <c r="AH2713" s="462">
        <v>1</v>
      </c>
      <c r="AI2713" s="781"/>
      <c r="AJ2713" s="782"/>
      <c r="AK2713" s="792"/>
      <c r="AL2713" s="792"/>
      <c r="AM2713" s="792"/>
      <c r="AN2713" s="792"/>
      <c r="AO2713" s="792"/>
      <c r="AP2713" s="792"/>
    </row>
    <row r="2714" spans="2:42" s="404" customFormat="1" ht="15" customHeight="1" x14ac:dyDescent="0.2">
      <c r="B2714" s="425" t="s">
        <v>250</v>
      </c>
      <c r="C2714" s="424" t="s">
        <v>249</v>
      </c>
      <c r="D2714" s="423" t="s">
        <v>161</v>
      </c>
      <c r="E2714" s="422" t="s">
        <v>50</v>
      </c>
      <c r="F2714" s="420">
        <v>43990</v>
      </c>
      <c r="G2714" s="420">
        <v>44173</v>
      </c>
      <c r="H2714" s="419">
        <v>2020</v>
      </c>
      <c r="I2714" s="418" t="s">
        <v>185</v>
      </c>
      <c r="J2714" s="647" t="s">
        <v>225</v>
      </c>
      <c r="K2714" s="417" t="s">
        <v>318</v>
      </c>
      <c r="L2714" s="824"/>
      <c r="M2714" s="825"/>
      <c r="N2714" s="792"/>
      <c r="O2714" s="829"/>
      <c r="P2714" s="832"/>
      <c r="Q2714" s="835"/>
      <c r="R2714" s="829"/>
      <c r="S2714" s="416" t="s">
        <v>168</v>
      </c>
      <c r="T2714" s="427">
        <v>187</v>
      </c>
      <c r="U2714" s="416" t="s">
        <v>167</v>
      </c>
      <c r="V2714" s="427"/>
      <c r="W2714" s="816"/>
      <c r="X2714" s="817"/>
      <c r="Y2714" s="416" t="s">
        <v>166</v>
      </c>
      <c r="Z2714" s="426">
        <f>IF(Z2712="",Z2713-Z2711,Z2713-Z2712)</f>
        <v>0</v>
      </c>
      <c r="AA2714" s="416" t="s">
        <v>166</v>
      </c>
      <c r="AB2714" s="426">
        <f>IF(AB2712="",AB2713-AB2711,AB2713-AB2712)</f>
        <v>0</v>
      </c>
      <c r="AC2714" s="416" t="s">
        <v>166</v>
      </c>
      <c r="AD2714" s="426">
        <f>IF(AD2712="",AD2713-AD2711,AD2713-AD2712)</f>
        <v>0</v>
      </c>
      <c r="AE2714" s="446" t="s">
        <v>166</v>
      </c>
      <c r="AF2714" s="447">
        <f>IF(AF2712="",AF2713-AF2711,AF2713-AF2712)</f>
        <v>0</v>
      </c>
      <c r="AG2714" s="463" t="s">
        <v>166</v>
      </c>
      <c r="AH2714" s="462">
        <f>IF(AH2712="",AH2713-AH2711,AH2713-AH2712)</f>
        <v>0</v>
      </c>
      <c r="AI2714" s="781"/>
      <c r="AJ2714" s="782"/>
      <c r="AK2714" s="792"/>
      <c r="AL2714" s="792"/>
      <c r="AM2714" s="792"/>
      <c r="AN2714" s="792"/>
      <c r="AO2714" s="792"/>
      <c r="AP2714" s="792"/>
    </row>
    <row r="2715" spans="2:42" s="404" customFormat="1" ht="15" customHeight="1" x14ac:dyDescent="0.2">
      <c r="B2715" s="425" t="s">
        <v>250</v>
      </c>
      <c r="C2715" s="424" t="s">
        <v>249</v>
      </c>
      <c r="D2715" s="423" t="s">
        <v>161</v>
      </c>
      <c r="E2715" s="422" t="s">
        <v>50</v>
      </c>
      <c r="F2715" s="420">
        <v>43990</v>
      </c>
      <c r="G2715" s="420">
        <v>44173</v>
      </c>
      <c r="H2715" s="419">
        <v>2020</v>
      </c>
      <c r="I2715" s="418" t="s">
        <v>185</v>
      </c>
      <c r="J2715" s="647" t="s">
        <v>225</v>
      </c>
      <c r="K2715" s="417" t="s">
        <v>318</v>
      </c>
      <c r="L2715" s="824"/>
      <c r="M2715" s="825"/>
      <c r="N2715" s="792"/>
      <c r="O2715" s="829"/>
      <c r="P2715" s="832"/>
      <c r="Q2715" s="835"/>
      <c r="R2715" s="829"/>
      <c r="S2715" s="416" t="s">
        <v>165</v>
      </c>
      <c r="T2715" s="415">
        <v>43832</v>
      </c>
      <c r="U2715" s="416" t="s">
        <v>164</v>
      </c>
      <c r="V2715" s="415">
        <v>44173</v>
      </c>
      <c r="W2715" s="816"/>
      <c r="X2715" s="817"/>
      <c r="Y2715" s="816"/>
      <c r="Z2715" s="817"/>
      <c r="AA2715" s="816"/>
      <c r="AB2715" s="817"/>
      <c r="AC2715" s="816"/>
      <c r="AD2715" s="817"/>
      <c r="AE2715" s="885"/>
      <c r="AF2715" s="886"/>
      <c r="AG2715" s="781"/>
      <c r="AH2715" s="782"/>
      <c r="AI2715" s="781"/>
      <c r="AJ2715" s="782"/>
      <c r="AK2715" s="792"/>
      <c r="AL2715" s="792"/>
      <c r="AM2715" s="792"/>
      <c r="AN2715" s="792"/>
      <c r="AO2715" s="792"/>
      <c r="AP2715" s="792"/>
    </row>
    <row r="2716" spans="2:42" s="404" customFormat="1" ht="15" customHeight="1" thickBot="1" x14ac:dyDescent="0.25">
      <c r="B2716" s="414" t="s">
        <v>250</v>
      </c>
      <c r="C2716" s="413" t="s">
        <v>249</v>
      </c>
      <c r="D2716" s="412" t="s">
        <v>161</v>
      </c>
      <c r="E2716" s="411" t="s">
        <v>50</v>
      </c>
      <c r="F2716" s="409">
        <v>43990</v>
      </c>
      <c r="G2716" s="409">
        <v>44173</v>
      </c>
      <c r="H2716" s="408">
        <v>2020</v>
      </c>
      <c r="I2716" s="407" t="s">
        <v>185</v>
      </c>
      <c r="J2716" s="627" t="s">
        <v>225</v>
      </c>
      <c r="K2716" s="407" t="s">
        <v>318</v>
      </c>
      <c r="L2716" s="826"/>
      <c r="M2716" s="827"/>
      <c r="N2716" s="793"/>
      <c r="O2716" s="830"/>
      <c r="P2716" s="833"/>
      <c r="Q2716" s="836"/>
      <c r="R2716" s="830"/>
      <c r="S2716" s="406" t="s">
        <v>158</v>
      </c>
      <c r="T2716" s="451">
        <v>43990</v>
      </c>
      <c r="U2716" s="820"/>
      <c r="V2716" s="821"/>
      <c r="W2716" s="818"/>
      <c r="X2716" s="819"/>
      <c r="Y2716" s="818"/>
      <c r="Z2716" s="819"/>
      <c r="AA2716" s="818"/>
      <c r="AB2716" s="819"/>
      <c r="AC2716" s="818"/>
      <c r="AD2716" s="819"/>
      <c r="AE2716" s="887"/>
      <c r="AF2716" s="888"/>
      <c r="AG2716" s="783"/>
      <c r="AH2716" s="784"/>
      <c r="AI2716" s="783"/>
      <c r="AJ2716" s="784"/>
      <c r="AK2716" s="793"/>
      <c r="AL2716" s="793"/>
      <c r="AM2716" s="793"/>
      <c r="AN2716" s="793"/>
      <c r="AO2716" s="793"/>
      <c r="AP2716" s="793"/>
    </row>
    <row r="2717" spans="2:42" s="404" customFormat="1" ht="12.75" customHeight="1" thickTop="1" x14ac:dyDescent="0.2">
      <c r="B2717" s="445" t="s">
        <v>250</v>
      </c>
      <c r="C2717" s="444" t="s">
        <v>252</v>
      </c>
      <c r="D2717" s="443" t="s">
        <v>161</v>
      </c>
      <c r="E2717" s="442" t="s">
        <v>50</v>
      </c>
      <c r="F2717" s="440">
        <v>43832</v>
      </c>
      <c r="G2717" s="440">
        <v>44196</v>
      </c>
      <c r="H2717" s="419">
        <v>2020</v>
      </c>
      <c r="I2717" s="418" t="s">
        <v>2051</v>
      </c>
      <c r="J2717" s="647" t="s">
        <v>225</v>
      </c>
      <c r="K2717" s="439" t="s">
        <v>318</v>
      </c>
      <c r="L2717" s="822" t="s">
        <v>364</v>
      </c>
      <c r="M2717" s="823"/>
      <c r="N2717" s="791" t="s">
        <v>280</v>
      </c>
      <c r="O2717" s="828" t="s">
        <v>325</v>
      </c>
      <c r="P2717" s="831">
        <v>8.1999999999999993</v>
      </c>
      <c r="Q2717" s="834" t="s">
        <v>218</v>
      </c>
      <c r="R2717" s="828" t="s">
        <v>200</v>
      </c>
      <c r="S2717" s="434" t="s">
        <v>184</v>
      </c>
      <c r="T2717" s="438">
        <v>329064</v>
      </c>
      <c r="U2717" s="434" t="s">
        <v>183</v>
      </c>
      <c r="V2717" s="437">
        <f>T2722+T2720-0.001</f>
        <v>44196.999000000003</v>
      </c>
      <c r="W2717" s="434" t="s">
        <v>182</v>
      </c>
      <c r="X2717" s="436">
        <f>T2717</f>
        <v>329064</v>
      </c>
      <c r="Y2717" s="434" t="s">
        <v>181</v>
      </c>
      <c r="Z2717" s="435">
        <v>0.5</v>
      </c>
      <c r="AA2717" s="434" t="s">
        <v>181</v>
      </c>
      <c r="AB2717" s="435">
        <v>0.5</v>
      </c>
      <c r="AC2717" s="434" t="s">
        <v>181</v>
      </c>
      <c r="AD2717" s="435">
        <v>0.5</v>
      </c>
      <c r="AE2717" s="448" t="s">
        <v>181</v>
      </c>
      <c r="AF2717" s="449">
        <v>0.82599999999999996</v>
      </c>
      <c r="AG2717" s="466" t="s">
        <v>181</v>
      </c>
      <c r="AH2717" s="467">
        <v>1</v>
      </c>
      <c r="AI2717" s="466" t="s">
        <v>180</v>
      </c>
      <c r="AJ2717" s="465">
        <v>3</v>
      </c>
      <c r="AK2717" s="791" t="s">
        <v>10</v>
      </c>
      <c r="AL2717" s="791" t="s">
        <v>10</v>
      </c>
      <c r="AM2717" s="791" t="s">
        <v>10</v>
      </c>
      <c r="AN2717" s="791" t="s">
        <v>10</v>
      </c>
      <c r="AO2717" s="791" t="s">
        <v>10</v>
      </c>
      <c r="AP2717" s="791" t="s">
        <v>2143</v>
      </c>
    </row>
    <row r="2718" spans="2:42" s="404" customFormat="1" ht="15" customHeight="1" x14ac:dyDescent="0.2">
      <c r="B2718" s="425" t="s">
        <v>250</v>
      </c>
      <c r="C2718" s="424" t="s">
        <v>252</v>
      </c>
      <c r="D2718" s="423" t="s">
        <v>161</v>
      </c>
      <c r="E2718" s="422" t="s">
        <v>50</v>
      </c>
      <c r="F2718" s="420">
        <v>43832</v>
      </c>
      <c r="G2718" s="420">
        <v>44196</v>
      </c>
      <c r="H2718" s="419">
        <v>2020</v>
      </c>
      <c r="I2718" s="418" t="s">
        <v>2051</v>
      </c>
      <c r="J2718" s="647" t="s">
        <v>225</v>
      </c>
      <c r="K2718" s="417" t="s">
        <v>318</v>
      </c>
      <c r="L2718" s="824"/>
      <c r="M2718" s="825"/>
      <c r="N2718" s="792"/>
      <c r="O2718" s="829"/>
      <c r="P2718" s="832"/>
      <c r="Q2718" s="835"/>
      <c r="R2718" s="829"/>
      <c r="S2718" s="416" t="s">
        <v>179</v>
      </c>
      <c r="T2718" s="432" t="s">
        <v>292</v>
      </c>
      <c r="U2718" s="416" t="s">
        <v>177</v>
      </c>
      <c r="V2718" s="415">
        <f>V2717+V2719+V2720</f>
        <v>44223.999000000003</v>
      </c>
      <c r="W2718" s="416" t="s">
        <v>176</v>
      </c>
      <c r="X2718" s="428">
        <f>X2717</f>
        <v>329064</v>
      </c>
      <c r="Y2718" s="416" t="s">
        <v>175</v>
      </c>
      <c r="Z2718" s="426"/>
      <c r="AA2718" s="416" t="s">
        <v>175</v>
      </c>
      <c r="AB2718" s="426"/>
      <c r="AC2718" s="416" t="s">
        <v>175</v>
      </c>
      <c r="AD2718" s="426"/>
      <c r="AE2718" s="446" t="s">
        <v>175</v>
      </c>
      <c r="AF2718" s="447"/>
      <c r="AG2718" s="463" t="s">
        <v>175</v>
      </c>
      <c r="AH2718" s="462"/>
      <c r="AI2718" s="463" t="s">
        <v>174</v>
      </c>
      <c r="AJ2718" s="464">
        <f>3*12</f>
        <v>36</v>
      </c>
      <c r="AK2718" s="792"/>
      <c r="AL2718" s="792"/>
      <c r="AM2718" s="792"/>
      <c r="AN2718" s="792"/>
      <c r="AO2718" s="792"/>
      <c r="AP2718" s="792"/>
    </row>
    <row r="2719" spans="2:42" s="404" customFormat="1" ht="13.5" customHeight="1" x14ac:dyDescent="0.2">
      <c r="B2719" s="425" t="s">
        <v>250</v>
      </c>
      <c r="C2719" s="424" t="s">
        <v>252</v>
      </c>
      <c r="D2719" s="423" t="s">
        <v>161</v>
      </c>
      <c r="E2719" s="422" t="s">
        <v>50</v>
      </c>
      <c r="F2719" s="420">
        <v>43832</v>
      </c>
      <c r="G2719" s="420">
        <v>44196</v>
      </c>
      <c r="H2719" s="419">
        <v>2020</v>
      </c>
      <c r="I2719" s="418" t="s">
        <v>2051</v>
      </c>
      <c r="J2719" s="647" t="s">
        <v>225</v>
      </c>
      <c r="K2719" s="417" t="s">
        <v>318</v>
      </c>
      <c r="L2719" s="824"/>
      <c r="M2719" s="825"/>
      <c r="N2719" s="792"/>
      <c r="O2719" s="829"/>
      <c r="P2719" s="832"/>
      <c r="Q2719" s="835"/>
      <c r="R2719" s="829"/>
      <c r="S2719" s="416" t="s">
        <v>173</v>
      </c>
      <c r="T2719" s="429" t="s">
        <v>192</v>
      </c>
      <c r="U2719" s="416" t="s">
        <v>171</v>
      </c>
      <c r="V2719" s="427">
        <v>27</v>
      </c>
      <c r="W2719" s="416" t="s">
        <v>170</v>
      </c>
      <c r="X2719" s="428"/>
      <c r="Y2719" s="416" t="s">
        <v>169</v>
      </c>
      <c r="Z2719" s="426">
        <v>0.56000000000000005</v>
      </c>
      <c r="AA2719" s="416" t="s">
        <v>169</v>
      </c>
      <c r="AB2719" s="426">
        <v>0.56000000000000005</v>
      </c>
      <c r="AC2719" s="416" t="s">
        <v>169</v>
      </c>
      <c r="AD2719" s="426">
        <v>0.56000000000000005</v>
      </c>
      <c r="AE2719" s="446" t="s">
        <v>169</v>
      </c>
      <c r="AF2719" s="447">
        <v>0.84150000000000003</v>
      </c>
      <c r="AG2719" s="463" t="s">
        <v>169</v>
      </c>
      <c r="AH2719" s="462">
        <v>1</v>
      </c>
      <c r="AI2719" s="781"/>
      <c r="AJ2719" s="782"/>
      <c r="AK2719" s="792"/>
      <c r="AL2719" s="792"/>
      <c r="AM2719" s="792"/>
      <c r="AN2719" s="792"/>
      <c r="AO2719" s="792"/>
      <c r="AP2719" s="792"/>
    </row>
    <row r="2720" spans="2:42" s="404" customFormat="1" ht="15" customHeight="1" x14ac:dyDescent="0.2">
      <c r="B2720" s="425" t="s">
        <v>250</v>
      </c>
      <c r="C2720" s="424" t="s">
        <v>252</v>
      </c>
      <c r="D2720" s="423" t="s">
        <v>161</v>
      </c>
      <c r="E2720" s="422" t="s">
        <v>50</v>
      </c>
      <c r="F2720" s="420">
        <v>43832</v>
      </c>
      <c r="G2720" s="420">
        <v>44196</v>
      </c>
      <c r="H2720" s="419">
        <v>2020</v>
      </c>
      <c r="I2720" s="418" t="s">
        <v>2051</v>
      </c>
      <c r="J2720" s="647" t="s">
        <v>225</v>
      </c>
      <c r="K2720" s="417" t="s">
        <v>318</v>
      </c>
      <c r="L2720" s="824"/>
      <c r="M2720" s="825"/>
      <c r="N2720" s="792"/>
      <c r="O2720" s="829"/>
      <c r="P2720" s="832"/>
      <c r="Q2720" s="835"/>
      <c r="R2720" s="829"/>
      <c r="S2720" s="416" t="s">
        <v>168</v>
      </c>
      <c r="T2720" s="427">
        <v>365</v>
      </c>
      <c r="U2720" s="416" t="s">
        <v>167</v>
      </c>
      <c r="V2720" s="427"/>
      <c r="W2720" s="816"/>
      <c r="X2720" s="817"/>
      <c r="Y2720" s="416" t="s">
        <v>166</v>
      </c>
      <c r="Z2720" s="426">
        <f>IF(Z2718="",Z2719-Z2717,Z2719-Z2718)</f>
        <v>6.0000000000000053E-2</v>
      </c>
      <c r="AA2720" s="416" t="s">
        <v>166</v>
      </c>
      <c r="AB2720" s="426">
        <f>IF(AB2718="",AB2719-AB2717,AB2719-AB2718)</f>
        <v>6.0000000000000053E-2</v>
      </c>
      <c r="AC2720" s="416" t="s">
        <v>166</v>
      </c>
      <c r="AD2720" s="426">
        <f>IF(AD2718="",AD2719-AD2717,AD2719-AD2718)</f>
        <v>6.0000000000000053E-2</v>
      </c>
      <c r="AE2720" s="446" t="s">
        <v>166</v>
      </c>
      <c r="AF2720" s="447">
        <f>IF(AF2718="",AF2719-AF2717,AF2719-AF2718)</f>
        <v>1.5500000000000069E-2</v>
      </c>
      <c r="AG2720" s="463" t="s">
        <v>166</v>
      </c>
      <c r="AH2720" s="462">
        <f>IF(AH2718="",AH2719-AH2717,AH2719-AH2718)</f>
        <v>0</v>
      </c>
      <c r="AI2720" s="781"/>
      <c r="AJ2720" s="782"/>
      <c r="AK2720" s="792"/>
      <c r="AL2720" s="792"/>
      <c r="AM2720" s="792"/>
      <c r="AN2720" s="792"/>
      <c r="AO2720" s="792"/>
      <c r="AP2720" s="792"/>
    </row>
    <row r="2721" spans="2:42" s="404" customFormat="1" ht="15" customHeight="1" x14ac:dyDescent="0.2">
      <c r="B2721" s="425" t="s">
        <v>250</v>
      </c>
      <c r="C2721" s="424" t="s">
        <v>252</v>
      </c>
      <c r="D2721" s="423" t="s">
        <v>161</v>
      </c>
      <c r="E2721" s="422" t="s">
        <v>50</v>
      </c>
      <c r="F2721" s="420">
        <v>43832</v>
      </c>
      <c r="G2721" s="420">
        <v>44196</v>
      </c>
      <c r="H2721" s="419">
        <v>2020</v>
      </c>
      <c r="I2721" s="418" t="s">
        <v>2051</v>
      </c>
      <c r="J2721" s="647" t="s">
        <v>225</v>
      </c>
      <c r="K2721" s="417" t="s">
        <v>318</v>
      </c>
      <c r="L2721" s="824"/>
      <c r="M2721" s="825"/>
      <c r="N2721" s="792"/>
      <c r="O2721" s="829"/>
      <c r="P2721" s="832"/>
      <c r="Q2721" s="835"/>
      <c r="R2721" s="829"/>
      <c r="S2721" s="416" t="s">
        <v>165</v>
      </c>
      <c r="T2721" s="415">
        <v>43832</v>
      </c>
      <c r="U2721" s="416" t="s">
        <v>164</v>
      </c>
      <c r="V2721" s="415">
        <v>44196</v>
      </c>
      <c r="W2721" s="816"/>
      <c r="X2721" s="817"/>
      <c r="Y2721" s="816"/>
      <c r="Z2721" s="817"/>
      <c r="AA2721" s="816"/>
      <c r="AB2721" s="817"/>
      <c r="AC2721" s="816"/>
      <c r="AD2721" s="817"/>
      <c r="AE2721" s="885"/>
      <c r="AF2721" s="886"/>
      <c r="AG2721" s="781"/>
      <c r="AH2721" s="782"/>
      <c r="AI2721" s="781"/>
      <c r="AJ2721" s="782"/>
      <c r="AK2721" s="792"/>
      <c r="AL2721" s="792"/>
      <c r="AM2721" s="792"/>
      <c r="AN2721" s="792"/>
      <c r="AO2721" s="792"/>
      <c r="AP2721" s="792"/>
    </row>
    <row r="2722" spans="2:42" s="404" customFormat="1" ht="15" customHeight="1" thickBot="1" x14ac:dyDescent="0.25">
      <c r="B2722" s="414" t="s">
        <v>250</v>
      </c>
      <c r="C2722" s="413" t="s">
        <v>252</v>
      </c>
      <c r="D2722" s="412" t="s">
        <v>161</v>
      </c>
      <c r="E2722" s="411" t="s">
        <v>50</v>
      </c>
      <c r="F2722" s="409">
        <v>43832</v>
      </c>
      <c r="G2722" s="409">
        <v>44196</v>
      </c>
      <c r="H2722" s="408">
        <v>2020</v>
      </c>
      <c r="I2722" s="407" t="s">
        <v>2051</v>
      </c>
      <c r="J2722" s="627" t="s">
        <v>225</v>
      </c>
      <c r="K2722" s="407" t="s">
        <v>318</v>
      </c>
      <c r="L2722" s="826"/>
      <c r="M2722" s="827"/>
      <c r="N2722" s="793"/>
      <c r="O2722" s="830"/>
      <c r="P2722" s="833"/>
      <c r="Q2722" s="836"/>
      <c r="R2722" s="830"/>
      <c r="S2722" s="406" t="s">
        <v>158</v>
      </c>
      <c r="T2722" s="451">
        <v>43832</v>
      </c>
      <c r="U2722" s="820"/>
      <c r="V2722" s="821"/>
      <c r="W2722" s="818"/>
      <c r="X2722" s="819"/>
      <c r="Y2722" s="818"/>
      <c r="Z2722" s="819"/>
      <c r="AA2722" s="818"/>
      <c r="AB2722" s="819"/>
      <c r="AC2722" s="818"/>
      <c r="AD2722" s="819"/>
      <c r="AE2722" s="887"/>
      <c r="AF2722" s="888"/>
      <c r="AG2722" s="783"/>
      <c r="AH2722" s="784"/>
      <c r="AI2722" s="783"/>
      <c r="AJ2722" s="784"/>
      <c r="AK2722" s="793"/>
      <c r="AL2722" s="793"/>
      <c r="AM2722" s="793"/>
      <c r="AN2722" s="793"/>
      <c r="AO2722" s="793"/>
      <c r="AP2722" s="793"/>
    </row>
    <row r="2723" spans="2:42" s="404" customFormat="1" ht="12.75" customHeight="1" thickTop="1" x14ac:dyDescent="0.2">
      <c r="B2723" s="445" t="s">
        <v>250</v>
      </c>
      <c r="C2723" s="444" t="s">
        <v>252</v>
      </c>
      <c r="D2723" s="443" t="s">
        <v>161</v>
      </c>
      <c r="E2723" s="442" t="s">
        <v>50</v>
      </c>
      <c r="F2723" s="440">
        <v>43990</v>
      </c>
      <c r="G2723" s="440">
        <v>44173</v>
      </c>
      <c r="H2723" s="419">
        <v>2020</v>
      </c>
      <c r="I2723" s="418" t="s">
        <v>185</v>
      </c>
      <c r="J2723" s="647" t="s">
        <v>225</v>
      </c>
      <c r="K2723" s="439" t="s">
        <v>318</v>
      </c>
      <c r="L2723" s="822" t="s">
        <v>364</v>
      </c>
      <c r="M2723" s="823"/>
      <c r="N2723" s="791" t="s">
        <v>280</v>
      </c>
      <c r="O2723" s="828" t="s">
        <v>325</v>
      </c>
      <c r="P2723" s="831">
        <v>8.1999999999999993</v>
      </c>
      <c r="Q2723" s="834" t="s">
        <v>218</v>
      </c>
      <c r="R2723" s="828" t="s">
        <v>324</v>
      </c>
      <c r="S2723" s="434" t="s">
        <v>184</v>
      </c>
      <c r="T2723" s="438">
        <v>193371.11</v>
      </c>
      <c r="U2723" s="434" t="s">
        <v>183</v>
      </c>
      <c r="V2723" s="437">
        <f>T2728+T2726</f>
        <v>44177</v>
      </c>
      <c r="W2723" s="434" t="s">
        <v>182</v>
      </c>
      <c r="X2723" s="436">
        <f>T2723</f>
        <v>193371.11</v>
      </c>
      <c r="Y2723" s="434" t="s">
        <v>181</v>
      </c>
      <c r="Z2723" s="435">
        <v>0.05</v>
      </c>
      <c r="AA2723" s="434" t="s">
        <v>181</v>
      </c>
      <c r="AB2723" s="435">
        <v>0.05</v>
      </c>
      <c r="AC2723" s="434" t="s">
        <v>181</v>
      </c>
      <c r="AD2723" s="435">
        <v>0.05</v>
      </c>
      <c r="AE2723" s="448" t="s">
        <v>181</v>
      </c>
      <c r="AF2723" s="449">
        <v>0.41889999999999999</v>
      </c>
      <c r="AG2723" s="466" t="s">
        <v>181</v>
      </c>
      <c r="AH2723" s="467">
        <v>1</v>
      </c>
      <c r="AI2723" s="466" t="s">
        <v>180</v>
      </c>
      <c r="AJ2723" s="465">
        <v>2</v>
      </c>
      <c r="AK2723" s="791" t="s">
        <v>10</v>
      </c>
      <c r="AL2723" s="791" t="s">
        <v>10</v>
      </c>
      <c r="AM2723" s="791" t="s">
        <v>10</v>
      </c>
      <c r="AN2723" s="791" t="s">
        <v>10</v>
      </c>
      <c r="AO2723" s="791" t="s">
        <v>10</v>
      </c>
      <c r="AP2723" s="791" t="s">
        <v>2143</v>
      </c>
    </row>
    <row r="2724" spans="2:42" s="404" customFormat="1" ht="15" customHeight="1" x14ac:dyDescent="0.2">
      <c r="B2724" s="425" t="s">
        <v>250</v>
      </c>
      <c r="C2724" s="424" t="s">
        <v>252</v>
      </c>
      <c r="D2724" s="423" t="s">
        <v>161</v>
      </c>
      <c r="E2724" s="422" t="s">
        <v>50</v>
      </c>
      <c r="F2724" s="420">
        <v>43990</v>
      </c>
      <c r="G2724" s="420">
        <v>44173</v>
      </c>
      <c r="H2724" s="419">
        <v>2020</v>
      </c>
      <c r="I2724" s="418" t="s">
        <v>185</v>
      </c>
      <c r="J2724" s="647" t="s">
        <v>225</v>
      </c>
      <c r="K2724" s="417" t="s">
        <v>318</v>
      </c>
      <c r="L2724" s="824"/>
      <c r="M2724" s="825"/>
      <c r="N2724" s="792"/>
      <c r="O2724" s="829"/>
      <c r="P2724" s="832"/>
      <c r="Q2724" s="835"/>
      <c r="R2724" s="829"/>
      <c r="S2724" s="416" t="s">
        <v>179</v>
      </c>
      <c r="T2724" s="432" t="s">
        <v>321</v>
      </c>
      <c r="U2724" s="416" t="s">
        <v>177</v>
      </c>
      <c r="V2724" s="415">
        <f>V2723+V2725+V2726</f>
        <v>44204</v>
      </c>
      <c r="W2724" s="416" t="s">
        <v>176</v>
      </c>
      <c r="X2724" s="428">
        <f>X2723</f>
        <v>193371.11</v>
      </c>
      <c r="Y2724" s="416" t="s">
        <v>175</v>
      </c>
      <c r="Z2724" s="426"/>
      <c r="AA2724" s="416" t="s">
        <v>175</v>
      </c>
      <c r="AB2724" s="426"/>
      <c r="AC2724" s="416" t="s">
        <v>175</v>
      </c>
      <c r="AD2724" s="426"/>
      <c r="AE2724" s="446" t="s">
        <v>175</v>
      </c>
      <c r="AF2724" s="447"/>
      <c r="AG2724" s="463" t="s">
        <v>175</v>
      </c>
      <c r="AH2724" s="462"/>
      <c r="AI2724" s="463" t="s">
        <v>174</v>
      </c>
      <c r="AJ2724" s="464">
        <f>2*22</f>
        <v>44</v>
      </c>
      <c r="AK2724" s="792"/>
      <c r="AL2724" s="792"/>
      <c r="AM2724" s="792"/>
      <c r="AN2724" s="792"/>
      <c r="AO2724" s="792"/>
      <c r="AP2724" s="792"/>
    </row>
    <row r="2725" spans="2:42" s="404" customFormat="1" ht="39" customHeight="1" x14ac:dyDescent="0.2">
      <c r="B2725" s="425" t="s">
        <v>250</v>
      </c>
      <c r="C2725" s="424" t="s">
        <v>252</v>
      </c>
      <c r="D2725" s="423" t="s">
        <v>161</v>
      </c>
      <c r="E2725" s="422" t="s">
        <v>50</v>
      </c>
      <c r="F2725" s="420">
        <v>43990</v>
      </c>
      <c r="G2725" s="420">
        <v>44173</v>
      </c>
      <c r="H2725" s="419">
        <v>2020</v>
      </c>
      <c r="I2725" s="418" t="s">
        <v>185</v>
      </c>
      <c r="J2725" s="647" t="s">
        <v>225</v>
      </c>
      <c r="K2725" s="417" t="s">
        <v>318</v>
      </c>
      <c r="L2725" s="824"/>
      <c r="M2725" s="825"/>
      <c r="N2725" s="792"/>
      <c r="O2725" s="829"/>
      <c r="P2725" s="832"/>
      <c r="Q2725" s="835"/>
      <c r="R2725" s="829"/>
      <c r="S2725" s="416" t="s">
        <v>173</v>
      </c>
      <c r="T2725" s="429" t="s">
        <v>359</v>
      </c>
      <c r="U2725" s="416" t="s">
        <v>171</v>
      </c>
      <c r="V2725" s="427">
        <v>27</v>
      </c>
      <c r="W2725" s="416" t="s">
        <v>170</v>
      </c>
      <c r="X2725" s="428"/>
      <c r="Y2725" s="416" t="s">
        <v>169</v>
      </c>
      <c r="Z2725" s="426">
        <v>0.05</v>
      </c>
      <c r="AA2725" s="416" t="s">
        <v>169</v>
      </c>
      <c r="AB2725" s="426">
        <v>0.05</v>
      </c>
      <c r="AC2725" s="416" t="s">
        <v>169</v>
      </c>
      <c r="AD2725" s="426">
        <v>0.05</v>
      </c>
      <c r="AE2725" s="446" t="s">
        <v>169</v>
      </c>
      <c r="AF2725" s="447">
        <v>0.41889999999999999</v>
      </c>
      <c r="AG2725" s="463" t="s">
        <v>169</v>
      </c>
      <c r="AH2725" s="462">
        <v>1</v>
      </c>
      <c r="AI2725" s="781"/>
      <c r="AJ2725" s="782"/>
      <c r="AK2725" s="792"/>
      <c r="AL2725" s="792"/>
      <c r="AM2725" s="792"/>
      <c r="AN2725" s="792"/>
      <c r="AO2725" s="792"/>
      <c r="AP2725" s="792"/>
    </row>
    <row r="2726" spans="2:42" s="404" customFormat="1" ht="15" customHeight="1" x14ac:dyDescent="0.2">
      <c r="B2726" s="425" t="s">
        <v>250</v>
      </c>
      <c r="C2726" s="424" t="s">
        <v>252</v>
      </c>
      <c r="D2726" s="423" t="s">
        <v>161</v>
      </c>
      <c r="E2726" s="422" t="s">
        <v>50</v>
      </c>
      <c r="F2726" s="420">
        <v>43990</v>
      </c>
      <c r="G2726" s="420">
        <v>44173</v>
      </c>
      <c r="H2726" s="419">
        <v>2020</v>
      </c>
      <c r="I2726" s="418" t="s">
        <v>185</v>
      </c>
      <c r="J2726" s="647" t="s">
        <v>225</v>
      </c>
      <c r="K2726" s="417" t="s">
        <v>318</v>
      </c>
      <c r="L2726" s="824"/>
      <c r="M2726" s="825"/>
      <c r="N2726" s="792"/>
      <c r="O2726" s="829"/>
      <c r="P2726" s="832"/>
      <c r="Q2726" s="835"/>
      <c r="R2726" s="829"/>
      <c r="S2726" s="416" t="s">
        <v>168</v>
      </c>
      <c r="T2726" s="427">
        <v>187</v>
      </c>
      <c r="U2726" s="416" t="s">
        <v>167</v>
      </c>
      <c r="V2726" s="427"/>
      <c r="W2726" s="816"/>
      <c r="X2726" s="817"/>
      <c r="Y2726" s="416" t="s">
        <v>166</v>
      </c>
      <c r="Z2726" s="426">
        <f>IF(Z2724="",Z2725-Z2723,Z2725-Z2724)</f>
        <v>0</v>
      </c>
      <c r="AA2726" s="416" t="s">
        <v>166</v>
      </c>
      <c r="AB2726" s="426">
        <f>IF(AB2724="",AB2725-AB2723,AB2725-AB2724)</f>
        <v>0</v>
      </c>
      <c r="AC2726" s="416" t="s">
        <v>166</v>
      </c>
      <c r="AD2726" s="426">
        <f>IF(AD2724="",AD2725-AD2723,AD2725-AD2724)</f>
        <v>0</v>
      </c>
      <c r="AE2726" s="446" t="s">
        <v>166</v>
      </c>
      <c r="AF2726" s="447">
        <f>IF(AF2724="",AF2725-AF2723,AF2725-AF2724)</f>
        <v>0</v>
      </c>
      <c r="AG2726" s="463" t="s">
        <v>166</v>
      </c>
      <c r="AH2726" s="462">
        <f>IF(AH2724="",AH2725-AH2723,AH2725-AH2724)</f>
        <v>0</v>
      </c>
      <c r="AI2726" s="781"/>
      <c r="AJ2726" s="782"/>
      <c r="AK2726" s="792"/>
      <c r="AL2726" s="792"/>
      <c r="AM2726" s="792"/>
      <c r="AN2726" s="792"/>
      <c r="AO2726" s="792"/>
      <c r="AP2726" s="792"/>
    </row>
    <row r="2727" spans="2:42" s="404" customFormat="1" ht="15" customHeight="1" x14ac:dyDescent="0.2">
      <c r="B2727" s="425" t="s">
        <v>250</v>
      </c>
      <c r="C2727" s="424" t="s">
        <v>252</v>
      </c>
      <c r="D2727" s="423" t="s">
        <v>161</v>
      </c>
      <c r="E2727" s="422" t="s">
        <v>50</v>
      </c>
      <c r="F2727" s="420">
        <v>43990</v>
      </c>
      <c r="G2727" s="420">
        <v>44173</v>
      </c>
      <c r="H2727" s="419">
        <v>2020</v>
      </c>
      <c r="I2727" s="418" t="s">
        <v>185</v>
      </c>
      <c r="J2727" s="647" t="s">
        <v>225</v>
      </c>
      <c r="K2727" s="417" t="s">
        <v>318</v>
      </c>
      <c r="L2727" s="824"/>
      <c r="M2727" s="825"/>
      <c r="N2727" s="792"/>
      <c r="O2727" s="829"/>
      <c r="P2727" s="832"/>
      <c r="Q2727" s="835"/>
      <c r="R2727" s="829"/>
      <c r="S2727" s="416" t="s">
        <v>165</v>
      </c>
      <c r="T2727" s="415">
        <v>43832</v>
      </c>
      <c r="U2727" s="416" t="s">
        <v>164</v>
      </c>
      <c r="V2727" s="415">
        <v>44173</v>
      </c>
      <c r="W2727" s="816"/>
      <c r="X2727" s="817"/>
      <c r="Y2727" s="816"/>
      <c r="Z2727" s="817"/>
      <c r="AA2727" s="816"/>
      <c r="AB2727" s="817"/>
      <c r="AC2727" s="816"/>
      <c r="AD2727" s="817"/>
      <c r="AE2727" s="885"/>
      <c r="AF2727" s="886"/>
      <c r="AG2727" s="781"/>
      <c r="AH2727" s="782"/>
      <c r="AI2727" s="781"/>
      <c r="AJ2727" s="782"/>
      <c r="AK2727" s="792"/>
      <c r="AL2727" s="792"/>
      <c r="AM2727" s="792"/>
      <c r="AN2727" s="792"/>
      <c r="AO2727" s="792"/>
      <c r="AP2727" s="792"/>
    </row>
    <row r="2728" spans="2:42" s="404" customFormat="1" ht="15" customHeight="1" thickBot="1" x14ac:dyDescent="0.25">
      <c r="B2728" s="414" t="s">
        <v>250</v>
      </c>
      <c r="C2728" s="413" t="s">
        <v>252</v>
      </c>
      <c r="D2728" s="412" t="s">
        <v>161</v>
      </c>
      <c r="E2728" s="411" t="s">
        <v>50</v>
      </c>
      <c r="F2728" s="409">
        <v>43990</v>
      </c>
      <c r="G2728" s="409">
        <v>44173</v>
      </c>
      <c r="H2728" s="408">
        <v>2020</v>
      </c>
      <c r="I2728" s="407" t="s">
        <v>185</v>
      </c>
      <c r="J2728" s="627" t="s">
        <v>225</v>
      </c>
      <c r="K2728" s="407" t="s">
        <v>318</v>
      </c>
      <c r="L2728" s="826"/>
      <c r="M2728" s="827"/>
      <c r="N2728" s="793"/>
      <c r="O2728" s="830"/>
      <c r="P2728" s="833"/>
      <c r="Q2728" s="836"/>
      <c r="R2728" s="830"/>
      <c r="S2728" s="406" t="s">
        <v>158</v>
      </c>
      <c r="T2728" s="451">
        <v>43990</v>
      </c>
      <c r="U2728" s="820"/>
      <c r="V2728" s="821"/>
      <c r="W2728" s="818"/>
      <c r="X2728" s="819"/>
      <c r="Y2728" s="818"/>
      <c r="Z2728" s="819"/>
      <c r="AA2728" s="818"/>
      <c r="AB2728" s="819"/>
      <c r="AC2728" s="818"/>
      <c r="AD2728" s="819"/>
      <c r="AE2728" s="887"/>
      <c r="AF2728" s="888"/>
      <c r="AG2728" s="783"/>
      <c r="AH2728" s="784"/>
      <c r="AI2728" s="783"/>
      <c r="AJ2728" s="784"/>
      <c r="AK2728" s="793"/>
      <c r="AL2728" s="793"/>
      <c r="AM2728" s="793"/>
      <c r="AN2728" s="793"/>
      <c r="AO2728" s="793"/>
      <c r="AP2728" s="793"/>
    </row>
    <row r="2729" spans="2:42" s="404" customFormat="1" ht="12.75" customHeight="1" thickTop="1" x14ac:dyDescent="0.2">
      <c r="B2729" s="445" t="s">
        <v>250</v>
      </c>
      <c r="C2729" s="444" t="s">
        <v>252</v>
      </c>
      <c r="D2729" s="443" t="s">
        <v>161</v>
      </c>
      <c r="E2729" s="442" t="s">
        <v>50</v>
      </c>
      <c r="F2729" s="440">
        <v>43832</v>
      </c>
      <c r="G2729" s="440">
        <v>44196</v>
      </c>
      <c r="H2729" s="419">
        <v>2020</v>
      </c>
      <c r="I2729" s="418" t="s">
        <v>2051</v>
      </c>
      <c r="J2729" s="647" t="s">
        <v>225</v>
      </c>
      <c r="K2729" s="439" t="s">
        <v>318</v>
      </c>
      <c r="L2729" s="822" t="s">
        <v>363</v>
      </c>
      <c r="M2729" s="823"/>
      <c r="N2729" s="791" t="s">
        <v>280</v>
      </c>
      <c r="O2729" s="828" t="s">
        <v>325</v>
      </c>
      <c r="P2729" s="831">
        <v>3</v>
      </c>
      <c r="Q2729" s="834" t="s">
        <v>218</v>
      </c>
      <c r="R2729" s="828" t="s">
        <v>200</v>
      </c>
      <c r="S2729" s="434" t="s">
        <v>184</v>
      </c>
      <c r="T2729" s="438">
        <v>112652.73</v>
      </c>
      <c r="U2729" s="434" t="s">
        <v>183</v>
      </c>
      <c r="V2729" s="437">
        <f>T2734+T2732-0.001</f>
        <v>44196.999000000003</v>
      </c>
      <c r="W2729" s="434" t="s">
        <v>182</v>
      </c>
      <c r="X2729" s="436">
        <f>T2729</f>
        <v>112652.73</v>
      </c>
      <c r="Y2729" s="434" t="s">
        <v>181</v>
      </c>
      <c r="Z2729" s="435">
        <v>0.5</v>
      </c>
      <c r="AA2729" s="434" t="s">
        <v>181</v>
      </c>
      <c r="AB2729" s="435">
        <v>0.5</v>
      </c>
      <c r="AC2729" s="434" t="s">
        <v>181</v>
      </c>
      <c r="AD2729" s="435">
        <v>0.5</v>
      </c>
      <c r="AE2729" s="448" t="s">
        <v>181</v>
      </c>
      <c r="AF2729" s="449">
        <v>0.82399999999999995</v>
      </c>
      <c r="AG2729" s="466" t="s">
        <v>181</v>
      </c>
      <c r="AH2729" s="467">
        <v>1</v>
      </c>
      <c r="AI2729" s="466" t="s">
        <v>180</v>
      </c>
      <c r="AJ2729" s="465">
        <v>3</v>
      </c>
      <c r="AK2729" s="791" t="s">
        <v>322</v>
      </c>
      <c r="AL2729" s="791" t="s">
        <v>322</v>
      </c>
      <c r="AM2729" s="791" t="s">
        <v>322</v>
      </c>
      <c r="AN2729" s="791" t="s">
        <v>322</v>
      </c>
      <c r="AO2729" s="791" t="s">
        <v>322</v>
      </c>
      <c r="AP2729" s="791" t="s">
        <v>2143</v>
      </c>
    </row>
    <row r="2730" spans="2:42" s="404" customFormat="1" ht="15" customHeight="1" x14ac:dyDescent="0.2">
      <c r="B2730" s="425" t="s">
        <v>250</v>
      </c>
      <c r="C2730" s="424" t="s">
        <v>252</v>
      </c>
      <c r="D2730" s="423" t="s">
        <v>161</v>
      </c>
      <c r="E2730" s="422" t="s">
        <v>50</v>
      </c>
      <c r="F2730" s="420">
        <v>43832</v>
      </c>
      <c r="G2730" s="420">
        <v>44196</v>
      </c>
      <c r="H2730" s="419">
        <v>2020</v>
      </c>
      <c r="I2730" s="418" t="s">
        <v>2051</v>
      </c>
      <c r="J2730" s="647" t="s">
        <v>225</v>
      </c>
      <c r="K2730" s="417" t="s">
        <v>318</v>
      </c>
      <c r="L2730" s="824"/>
      <c r="M2730" s="825"/>
      <c r="N2730" s="792"/>
      <c r="O2730" s="829"/>
      <c r="P2730" s="832"/>
      <c r="Q2730" s="835"/>
      <c r="R2730" s="829"/>
      <c r="S2730" s="416" t="s">
        <v>179</v>
      </c>
      <c r="T2730" s="432" t="s">
        <v>292</v>
      </c>
      <c r="U2730" s="416" t="s">
        <v>177</v>
      </c>
      <c r="V2730" s="415">
        <f>V2729+V2731+V2732</f>
        <v>44223.999000000003</v>
      </c>
      <c r="W2730" s="416" t="s">
        <v>176</v>
      </c>
      <c r="X2730" s="428">
        <f>X2729</f>
        <v>112652.73</v>
      </c>
      <c r="Y2730" s="416" t="s">
        <v>175</v>
      </c>
      <c r="Z2730" s="426"/>
      <c r="AA2730" s="416" t="s">
        <v>175</v>
      </c>
      <c r="AB2730" s="426"/>
      <c r="AC2730" s="416" t="s">
        <v>175</v>
      </c>
      <c r="AD2730" s="426"/>
      <c r="AE2730" s="446" t="s">
        <v>175</v>
      </c>
      <c r="AF2730" s="447"/>
      <c r="AG2730" s="463" t="s">
        <v>175</v>
      </c>
      <c r="AH2730" s="462"/>
      <c r="AI2730" s="463" t="s">
        <v>174</v>
      </c>
      <c r="AJ2730" s="464">
        <f>3*10</f>
        <v>30</v>
      </c>
      <c r="AK2730" s="792"/>
      <c r="AL2730" s="792"/>
      <c r="AM2730" s="792"/>
      <c r="AN2730" s="792"/>
      <c r="AO2730" s="792"/>
      <c r="AP2730" s="792"/>
    </row>
    <row r="2731" spans="2:42" s="404" customFormat="1" ht="13.5" customHeight="1" x14ac:dyDescent="0.2">
      <c r="B2731" s="425" t="s">
        <v>250</v>
      </c>
      <c r="C2731" s="424" t="s">
        <v>252</v>
      </c>
      <c r="D2731" s="423" t="s">
        <v>161</v>
      </c>
      <c r="E2731" s="422" t="s">
        <v>50</v>
      </c>
      <c r="F2731" s="420">
        <v>43832</v>
      </c>
      <c r="G2731" s="420">
        <v>44196</v>
      </c>
      <c r="H2731" s="419">
        <v>2020</v>
      </c>
      <c r="I2731" s="418" t="s">
        <v>2051</v>
      </c>
      <c r="J2731" s="647" t="s">
        <v>225</v>
      </c>
      <c r="K2731" s="417" t="s">
        <v>318</v>
      </c>
      <c r="L2731" s="824"/>
      <c r="M2731" s="825"/>
      <c r="N2731" s="792"/>
      <c r="O2731" s="829"/>
      <c r="P2731" s="832"/>
      <c r="Q2731" s="835"/>
      <c r="R2731" s="829"/>
      <c r="S2731" s="416" t="s">
        <v>173</v>
      </c>
      <c r="T2731" s="429" t="s">
        <v>192</v>
      </c>
      <c r="U2731" s="416" t="s">
        <v>171</v>
      </c>
      <c r="V2731" s="427">
        <v>27</v>
      </c>
      <c r="W2731" s="416" t="s">
        <v>170</v>
      </c>
      <c r="X2731" s="428"/>
      <c r="Y2731" s="416" t="s">
        <v>169</v>
      </c>
      <c r="Z2731" s="426">
        <v>0.56999999999999995</v>
      </c>
      <c r="AA2731" s="416" t="s">
        <v>169</v>
      </c>
      <c r="AB2731" s="426">
        <v>0.56999999999999995</v>
      </c>
      <c r="AC2731" s="416" t="s">
        <v>169</v>
      </c>
      <c r="AD2731" s="426">
        <v>0.56999999999999995</v>
      </c>
      <c r="AE2731" s="446" t="s">
        <v>169</v>
      </c>
      <c r="AF2731" s="447">
        <v>0.81599999999999995</v>
      </c>
      <c r="AG2731" s="463" t="s">
        <v>169</v>
      </c>
      <c r="AH2731" s="462">
        <v>1</v>
      </c>
      <c r="AI2731" s="781"/>
      <c r="AJ2731" s="782"/>
      <c r="AK2731" s="792"/>
      <c r="AL2731" s="792"/>
      <c r="AM2731" s="792"/>
      <c r="AN2731" s="792"/>
      <c r="AO2731" s="792"/>
      <c r="AP2731" s="792"/>
    </row>
    <row r="2732" spans="2:42" s="404" customFormat="1" ht="15" customHeight="1" x14ac:dyDescent="0.2">
      <c r="B2732" s="425" t="s">
        <v>250</v>
      </c>
      <c r="C2732" s="424" t="s">
        <v>252</v>
      </c>
      <c r="D2732" s="423" t="s">
        <v>161</v>
      </c>
      <c r="E2732" s="422" t="s">
        <v>50</v>
      </c>
      <c r="F2732" s="420">
        <v>43832</v>
      </c>
      <c r="G2732" s="420">
        <v>44196</v>
      </c>
      <c r="H2732" s="419">
        <v>2020</v>
      </c>
      <c r="I2732" s="418" t="s">
        <v>2051</v>
      </c>
      <c r="J2732" s="647" t="s">
        <v>225</v>
      </c>
      <c r="K2732" s="417" t="s">
        <v>318</v>
      </c>
      <c r="L2732" s="824"/>
      <c r="M2732" s="825"/>
      <c r="N2732" s="792"/>
      <c r="O2732" s="829"/>
      <c r="P2732" s="832"/>
      <c r="Q2732" s="835"/>
      <c r="R2732" s="829"/>
      <c r="S2732" s="416" t="s">
        <v>168</v>
      </c>
      <c r="T2732" s="427">
        <v>365</v>
      </c>
      <c r="U2732" s="416" t="s">
        <v>167</v>
      </c>
      <c r="V2732" s="427"/>
      <c r="W2732" s="816"/>
      <c r="X2732" s="817"/>
      <c r="Y2732" s="416" t="s">
        <v>166</v>
      </c>
      <c r="Z2732" s="426">
        <f>IF(Z2730="",Z2731-Z2729,Z2731-Z2730)</f>
        <v>6.9999999999999951E-2</v>
      </c>
      <c r="AA2732" s="416" t="s">
        <v>166</v>
      </c>
      <c r="AB2732" s="426">
        <f>IF(AB2730="",AB2731-AB2729,AB2731-AB2730)</f>
        <v>6.9999999999999951E-2</v>
      </c>
      <c r="AC2732" s="416" t="s">
        <v>166</v>
      </c>
      <c r="AD2732" s="426">
        <f>IF(AD2730="",AD2731-AD2729,AD2731-AD2730)</f>
        <v>6.9999999999999951E-2</v>
      </c>
      <c r="AE2732" s="446" t="s">
        <v>166</v>
      </c>
      <c r="AF2732" s="447">
        <f>IF(AF2730="",AF2731-AF2729,AF2731-AF2730)</f>
        <v>-8.0000000000000071E-3</v>
      </c>
      <c r="AG2732" s="463" t="s">
        <v>166</v>
      </c>
      <c r="AH2732" s="462">
        <f>IF(AH2730="",AH2731-AH2729,AH2731-AH2730)</f>
        <v>0</v>
      </c>
      <c r="AI2732" s="781"/>
      <c r="AJ2732" s="782"/>
      <c r="AK2732" s="792"/>
      <c r="AL2732" s="792"/>
      <c r="AM2732" s="792"/>
      <c r="AN2732" s="792"/>
      <c r="AO2732" s="792"/>
      <c r="AP2732" s="792"/>
    </row>
    <row r="2733" spans="2:42" s="404" customFormat="1" ht="15" customHeight="1" x14ac:dyDescent="0.2">
      <c r="B2733" s="425" t="s">
        <v>250</v>
      </c>
      <c r="C2733" s="424" t="s">
        <v>252</v>
      </c>
      <c r="D2733" s="423" t="s">
        <v>161</v>
      </c>
      <c r="E2733" s="422" t="s">
        <v>50</v>
      </c>
      <c r="F2733" s="420">
        <v>43832</v>
      </c>
      <c r="G2733" s="420">
        <v>44196</v>
      </c>
      <c r="H2733" s="419">
        <v>2020</v>
      </c>
      <c r="I2733" s="418" t="s">
        <v>2051</v>
      </c>
      <c r="J2733" s="647" t="s">
        <v>225</v>
      </c>
      <c r="K2733" s="417" t="s">
        <v>318</v>
      </c>
      <c r="L2733" s="824"/>
      <c r="M2733" s="825"/>
      <c r="N2733" s="792"/>
      <c r="O2733" s="829"/>
      <c r="P2733" s="832"/>
      <c r="Q2733" s="835"/>
      <c r="R2733" s="829"/>
      <c r="S2733" s="416" t="s">
        <v>165</v>
      </c>
      <c r="T2733" s="415">
        <v>43832</v>
      </c>
      <c r="U2733" s="416" t="s">
        <v>164</v>
      </c>
      <c r="V2733" s="415">
        <v>44196</v>
      </c>
      <c r="W2733" s="816"/>
      <c r="X2733" s="817"/>
      <c r="Y2733" s="816"/>
      <c r="Z2733" s="817"/>
      <c r="AA2733" s="816"/>
      <c r="AB2733" s="817"/>
      <c r="AC2733" s="816"/>
      <c r="AD2733" s="817"/>
      <c r="AE2733" s="885"/>
      <c r="AF2733" s="886"/>
      <c r="AG2733" s="781"/>
      <c r="AH2733" s="782"/>
      <c r="AI2733" s="781"/>
      <c r="AJ2733" s="782"/>
      <c r="AK2733" s="792"/>
      <c r="AL2733" s="792"/>
      <c r="AM2733" s="792"/>
      <c r="AN2733" s="792"/>
      <c r="AO2733" s="792"/>
      <c r="AP2733" s="792"/>
    </row>
    <row r="2734" spans="2:42" s="404" customFormat="1" ht="15" customHeight="1" thickBot="1" x14ac:dyDescent="0.25">
      <c r="B2734" s="414" t="s">
        <v>250</v>
      </c>
      <c r="C2734" s="413" t="s">
        <v>252</v>
      </c>
      <c r="D2734" s="412" t="s">
        <v>161</v>
      </c>
      <c r="E2734" s="411" t="s">
        <v>50</v>
      </c>
      <c r="F2734" s="409">
        <v>43832</v>
      </c>
      <c r="G2734" s="409">
        <v>44196</v>
      </c>
      <c r="H2734" s="408">
        <v>2020</v>
      </c>
      <c r="I2734" s="407" t="s">
        <v>2051</v>
      </c>
      <c r="J2734" s="627" t="s">
        <v>225</v>
      </c>
      <c r="K2734" s="407" t="s">
        <v>318</v>
      </c>
      <c r="L2734" s="826"/>
      <c r="M2734" s="827"/>
      <c r="N2734" s="793"/>
      <c r="O2734" s="830"/>
      <c r="P2734" s="833"/>
      <c r="Q2734" s="836"/>
      <c r="R2734" s="830"/>
      <c r="S2734" s="406" t="s">
        <v>158</v>
      </c>
      <c r="T2734" s="451">
        <v>43832</v>
      </c>
      <c r="U2734" s="820"/>
      <c r="V2734" s="821"/>
      <c r="W2734" s="818"/>
      <c r="X2734" s="819"/>
      <c r="Y2734" s="818"/>
      <c r="Z2734" s="819"/>
      <c r="AA2734" s="818"/>
      <c r="AB2734" s="819"/>
      <c r="AC2734" s="818"/>
      <c r="AD2734" s="819"/>
      <c r="AE2734" s="887"/>
      <c r="AF2734" s="888"/>
      <c r="AG2734" s="783"/>
      <c r="AH2734" s="784"/>
      <c r="AI2734" s="783"/>
      <c r="AJ2734" s="784"/>
      <c r="AK2734" s="793"/>
      <c r="AL2734" s="793"/>
      <c r="AM2734" s="793"/>
      <c r="AN2734" s="793"/>
      <c r="AO2734" s="793"/>
      <c r="AP2734" s="793"/>
    </row>
    <row r="2735" spans="2:42" s="404" customFormat="1" ht="12.75" hidden="1" customHeight="1" thickTop="1" x14ac:dyDescent="0.2">
      <c r="B2735" s="445" t="s">
        <v>250</v>
      </c>
      <c r="C2735" s="444" t="s">
        <v>252</v>
      </c>
      <c r="D2735" s="443" t="s">
        <v>161</v>
      </c>
      <c r="E2735" s="442" t="s">
        <v>10</v>
      </c>
      <c r="F2735" s="440">
        <v>44085</v>
      </c>
      <c r="G2735" s="440"/>
      <c r="H2735" s="419">
        <v>2020</v>
      </c>
      <c r="I2735" s="418" t="s">
        <v>185</v>
      </c>
      <c r="J2735" s="647" t="s">
        <v>225</v>
      </c>
      <c r="K2735" s="439" t="s">
        <v>318</v>
      </c>
      <c r="L2735" s="822" t="s">
        <v>363</v>
      </c>
      <c r="M2735" s="823"/>
      <c r="N2735" s="791" t="s">
        <v>280</v>
      </c>
      <c r="O2735" s="828" t="s">
        <v>325</v>
      </c>
      <c r="P2735" s="831">
        <v>3</v>
      </c>
      <c r="Q2735" s="834" t="s">
        <v>218</v>
      </c>
      <c r="R2735" s="828" t="s">
        <v>324</v>
      </c>
      <c r="S2735" s="434" t="s">
        <v>184</v>
      </c>
      <c r="T2735" s="712">
        <v>78482.06</v>
      </c>
      <c r="U2735" s="657" t="s">
        <v>183</v>
      </c>
      <c r="V2735" s="723">
        <v>44266</v>
      </c>
      <c r="W2735" s="434" t="s">
        <v>182</v>
      </c>
      <c r="X2735" s="436">
        <f>T2735</f>
        <v>78482.06</v>
      </c>
      <c r="Y2735" s="434" t="s">
        <v>181</v>
      </c>
      <c r="Z2735" s="435"/>
      <c r="AA2735" s="434" t="s">
        <v>181</v>
      </c>
      <c r="AB2735" s="435"/>
      <c r="AC2735" s="434" t="s">
        <v>181</v>
      </c>
      <c r="AD2735" s="435"/>
      <c r="AE2735" s="434" t="s">
        <v>181</v>
      </c>
      <c r="AF2735" s="435"/>
      <c r="AG2735" s="657" t="s">
        <v>181</v>
      </c>
      <c r="AH2735" s="658">
        <v>0.41670000000000001</v>
      </c>
      <c r="AI2735" s="657" t="s">
        <v>180</v>
      </c>
      <c r="AJ2735" s="714">
        <v>6</v>
      </c>
      <c r="AK2735" s="791" t="s">
        <v>362</v>
      </c>
      <c r="AL2735" s="791" t="s">
        <v>362</v>
      </c>
      <c r="AM2735" s="791" t="s">
        <v>362</v>
      </c>
      <c r="AN2735" s="791" t="s">
        <v>362</v>
      </c>
      <c r="AO2735" s="791" t="s">
        <v>362</v>
      </c>
      <c r="AP2735" s="791" t="s">
        <v>10</v>
      </c>
    </row>
    <row r="2736" spans="2:42" s="404" customFormat="1" ht="15" hidden="1" customHeight="1" x14ac:dyDescent="0.2">
      <c r="B2736" s="425" t="s">
        <v>250</v>
      </c>
      <c r="C2736" s="424" t="s">
        <v>252</v>
      </c>
      <c r="D2736" s="423" t="s">
        <v>161</v>
      </c>
      <c r="E2736" s="422" t="s">
        <v>10</v>
      </c>
      <c r="F2736" s="420">
        <v>44085</v>
      </c>
      <c r="G2736" s="420"/>
      <c r="H2736" s="419">
        <v>2020</v>
      </c>
      <c r="I2736" s="418" t="s">
        <v>185</v>
      </c>
      <c r="J2736" s="647" t="s">
        <v>225</v>
      </c>
      <c r="K2736" s="417" t="s">
        <v>318</v>
      </c>
      <c r="L2736" s="824"/>
      <c r="M2736" s="825"/>
      <c r="N2736" s="792"/>
      <c r="O2736" s="829"/>
      <c r="P2736" s="832"/>
      <c r="Q2736" s="835"/>
      <c r="R2736" s="829"/>
      <c r="S2736" s="416" t="s">
        <v>179</v>
      </c>
      <c r="T2736" s="715" t="s">
        <v>321</v>
      </c>
      <c r="U2736" s="659" t="s">
        <v>177</v>
      </c>
      <c r="V2736" s="685"/>
      <c r="W2736" s="416" t="s">
        <v>176</v>
      </c>
      <c r="X2736" s="428">
        <f>X2735</f>
        <v>78482.06</v>
      </c>
      <c r="Y2736" s="416" t="s">
        <v>175</v>
      </c>
      <c r="Z2736" s="426"/>
      <c r="AA2736" s="416" t="s">
        <v>175</v>
      </c>
      <c r="AB2736" s="426"/>
      <c r="AC2736" s="416" t="s">
        <v>175</v>
      </c>
      <c r="AD2736" s="426"/>
      <c r="AE2736" s="416" t="s">
        <v>175</v>
      </c>
      <c r="AF2736" s="426"/>
      <c r="AG2736" s="659" t="s">
        <v>175</v>
      </c>
      <c r="AH2736" s="660"/>
      <c r="AI2736" s="659" t="s">
        <v>174</v>
      </c>
      <c r="AJ2736" s="716">
        <v>21</v>
      </c>
      <c r="AK2736" s="792"/>
      <c r="AL2736" s="792"/>
      <c r="AM2736" s="792"/>
      <c r="AN2736" s="792"/>
      <c r="AO2736" s="792"/>
      <c r="AP2736" s="792"/>
    </row>
    <row r="2737" spans="2:42" s="404" customFormat="1" ht="39" hidden="1" customHeight="1" x14ac:dyDescent="0.2">
      <c r="B2737" s="425" t="s">
        <v>250</v>
      </c>
      <c r="C2737" s="424" t="s">
        <v>252</v>
      </c>
      <c r="D2737" s="423" t="s">
        <v>161</v>
      </c>
      <c r="E2737" s="422" t="s">
        <v>10</v>
      </c>
      <c r="F2737" s="420">
        <v>44085</v>
      </c>
      <c r="G2737" s="420"/>
      <c r="H2737" s="419">
        <v>2020</v>
      </c>
      <c r="I2737" s="418" t="s">
        <v>185</v>
      </c>
      <c r="J2737" s="647" t="s">
        <v>225</v>
      </c>
      <c r="K2737" s="417" t="s">
        <v>318</v>
      </c>
      <c r="L2737" s="824"/>
      <c r="M2737" s="825"/>
      <c r="N2737" s="792"/>
      <c r="O2737" s="829"/>
      <c r="P2737" s="832"/>
      <c r="Q2737" s="835"/>
      <c r="R2737" s="829"/>
      <c r="S2737" s="416" t="s">
        <v>173</v>
      </c>
      <c r="T2737" s="717" t="s">
        <v>2154</v>
      </c>
      <c r="U2737" s="659" t="s">
        <v>171</v>
      </c>
      <c r="V2737" s="684"/>
      <c r="W2737" s="416" t="s">
        <v>170</v>
      </c>
      <c r="X2737" s="428"/>
      <c r="Y2737" s="416" t="s">
        <v>169</v>
      </c>
      <c r="Z2737" s="426"/>
      <c r="AA2737" s="416" t="s">
        <v>169</v>
      </c>
      <c r="AB2737" s="426"/>
      <c r="AC2737" s="416" t="s">
        <v>169</v>
      </c>
      <c r="AD2737" s="426"/>
      <c r="AE2737" s="416" t="s">
        <v>169</v>
      </c>
      <c r="AF2737" s="426"/>
      <c r="AG2737" s="659" t="s">
        <v>169</v>
      </c>
      <c r="AH2737" s="660">
        <v>0.41670000000000001</v>
      </c>
      <c r="AI2737" s="865"/>
      <c r="AJ2737" s="866"/>
      <c r="AK2737" s="792"/>
      <c r="AL2737" s="792"/>
      <c r="AM2737" s="792"/>
      <c r="AN2737" s="792"/>
      <c r="AO2737" s="792"/>
      <c r="AP2737" s="792"/>
    </row>
    <row r="2738" spans="2:42" s="404" customFormat="1" ht="15" hidden="1" customHeight="1" x14ac:dyDescent="0.2">
      <c r="B2738" s="425" t="s">
        <v>250</v>
      </c>
      <c r="C2738" s="424" t="s">
        <v>252</v>
      </c>
      <c r="D2738" s="423" t="s">
        <v>161</v>
      </c>
      <c r="E2738" s="422" t="s">
        <v>10</v>
      </c>
      <c r="F2738" s="420">
        <v>44085</v>
      </c>
      <c r="G2738" s="420"/>
      <c r="H2738" s="419">
        <v>2020</v>
      </c>
      <c r="I2738" s="418" t="s">
        <v>185</v>
      </c>
      <c r="J2738" s="647" t="s">
        <v>225</v>
      </c>
      <c r="K2738" s="417" t="s">
        <v>318</v>
      </c>
      <c r="L2738" s="824"/>
      <c r="M2738" s="825"/>
      <c r="N2738" s="792"/>
      <c r="O2738" s="829"/>
      <c r="P2738" s="832"/>
      <c r="Q2738" s="835"/>
      <c r="R2738" s="829"/>
      <c r="S2738" s="416" t="s">
        <v>168</v>
      </c>
      <c r="T2738" s="684" t="s">
        <v>319</v>
      </c>
      <c r="U2738" s="659" t="s">
        <v>167</v>
      </c>
      <c r="V2738" s="684"/>
      <c r="W2738" s="816"/>
      <c r="X2738" s="817"/>
      <c r="Y2738" s="416" t="s">
        <v>166</v>
      </c>
      <c r="Z2738" s="426">
        <f>IF(Z2736="",Z2737-Z2735,Z2737-Z2736)</f>
        <v>0</v>
      </c>
      <c r="AA2738" s="416" t="s">
        <v>166</v>
      </c>
      <c r="AB2738" s="426">
        <f>IF(AB2736="",AB2737-AB2735,AB2737-AB2736)</f>
        <v>0</v>
      </c>
      <c r="AC2738" s="416" t="s">
        <v>166</v>
      </c>
      <c r="AD2738" s="426">
        <f>IF(AD2736="",AD2737-AD2735,AD2737-AD2736)</f>
        <v>0</v>
      </c>
      <c r="AE2738" s="416" t="s">
        <v>166</v>
      </c>
      <c r="AF2738" s="426">
        <f>IF(AF2736="",AF2737-AF2735,AF2737-AF2736)</f>
        <v>0</v>
      </c>
      <c r="AG2738" s="659" t="s">
        <v>166</v>
      </c>
      <c r="AH2738" s="660">
        <f>IF(AH2736="",AH2737-AH2735,AH2737-AH2736)</f>
        <v>0</v>
      </c>
      <c r="AI2738" s="865"/>
      <c r="AJ2738" s="866"/>
      <c r="AK2738" s="792"/>
      <c r="AL2738" s="792"/>
      <c r="AM2738" s="792"/>
      <c r="AN2738" s="792"/>
      <c r="AO2738" s="792"/>
      <c r="AP2738" s="792"/>
    </row>
    <row r="2739" spans="2:42" s="404" customFormat="1" ht="15" hidden="1" customHeight="1" x14ac:dyDescent="0.2">
      <c r="B2739" s="425" t="s">
        <v>250</v>
      </c>
      <c r="C2739" s="424" t="s">
        <v>252</v>
      </c>
      <c r="D2739" s="423" t="s">
        <v>161</v>
      </c>
      <c r="E2739" s="422" t="s">
        <v>10</v>
      </c>
      <c r="F2739" s="420">
        <v>44085</v>
      </c>
      <c r="G2739" s="420"/>
      <c r="H2739" s="419">
        <v>2020</v>
      </c>
      <c r="I2739" s="418" t="s">
        <v>185</v>
      </c>
      <c r="J2739" s="647" t="s">
        <v>225</v>
      </c>
      <c r="K2739" s="417" t="s">
        <v>318</v>
      </c>
      <c r="L2739" s="824"/>
      <c r="M2739" s="825"/>
      <c r="N2739" s="792"/>
      <c r="O2739" s="829"/>
      <c r="P2739" s="832"/>
      <c r="Q2739" s="835"/>
      <c r="R2739" s="829"/>
      <c r="S2739" s="416" t="s">
        <v>165</v>
      </c>
      <c r="T2739" s="685"/>
      <c r="U2739" s="659" t="s">
        <v>164</v>
      </c>
      <c r="V2739" s="685"/>
      <c r="W2739" s="816"/>
      <c r="X2739" s="817"/>
      <c r="Y2739" s="816"/>
      <c r="Z2739" s="817"/>
      <c r="AA2739" s="816"/>
      <c r="AB2739" s="817"/>
      <c r="AC2739" s="816"/>
      <c r="AD2739" s="817"/>
      <c r="AE2739" s="816"/>
      <c r="AF2739" s="817"/>
      <c r="AG2739" s="865"/>
      <c r="AH2739" s="866"/>
      <c r="AI2739" s="865"/>
      <c r="AJ2739" s="866"/>
      <c r="AK2739" s="792"/>
      <c r="AL2739" s="792"/>
      <c r="AM2739" s="792"/>
      <c r="AN2739" s="792"/>
      <c r="AO2739" s="792"/>
      <c r="AP2739" s="792"/>
    </row>
    <row r="2740" spans="2:42" s="404" customFormat="1" ht="15" hidden="1" customHeight="1" thickBot="1" x14ac:dyDescent="0.25">
      <c r="B2740" s="414" t="s">
        <v>250</v>
      </c>
      <c r="C2740" s="413" t="s">
        <v>252</v>
      </c>
      <c r="D2740" s="412" t="s">
        <v>161</v>
      </c>
      <c r="E2740" s="411" t="s">
        <v>10</v>
      </c>
      <c r="F2740" s="409">
        <v>44085</v>
      </c>
      <c r="G2740" s="409"/>
      <c r="H2740" s="408">
        <v>2020</v>
      </c>
      <c r="I2740" s="407" t="s">
        <v>185</v>
      </c>
      <c r="J2740" s="627" t="s">
        <v>225</v>
      </c>
      <c r="K2740" s="407" t="s">
        <v>318</v>
      </c>
      <c r="L2740" s="826"/>
      <c r="M2740" s="827"/>
      <c r="N2740" s="793"/>
      <c r="O2740" s="830"/>
      <c r="P2740" s="833"/>
      <c r="Q2740" s="836"/>
      <c r="R2740" s="830"/>
      <c r="S2740" s="406" t="s">
        <v>158</v>
      </c>
      <c r="T2740" s="718">
        <v>44085</v>
      </c>
      <c r="U2740" s="889"/>
      <c r="V2740" s="890"/>
      <c r="W2740" s="818"/>
      <c r="X2740" s="819"/>
      <c r="Y2740" s="818"/>
      <c r="Z2740" s="819"/>
      <c r="AA2740" s="818"/>
      <c r="AB2740" s="819"/>
      <c r="AC2740" s="818"/>
      <c r="AD2740" s="819"/>
      <c r="AE2740" s="818"/>
      <c r="AF2740" s="819"/>
      <c r="AG2740" s="867"/>
      <c r="AH2740" s="868"/>
      <c r="AI2740" s="867"/>
      <c r="AJ2740" s="868"/>
      <c r="AK2740" s="793"/>
      <c r="AL2740" s="793"/>
      <c r="AM2740" s="793"/>
      <c r="AN2740" s="793"/>
      <c r="AO2740" s="793"/>
      <c r="AP2740" s="793"/>
    </row>
    <row r="2741" spans="2:42" s="404" customFormat="1" ht="12.75" customHeight="1" thickTop="1" x14ac:dyDescent="0.2">
      <c r="B2741" s="445" t="s">
        <v>250</v>
      </c>
      <c r="C2741" s="444" t="s">
        <v>306</v>
      </c>
      <c r="D2741" s="443" t="s">
        <v>161</v>
      </c>
      <c r="E2741" s="442" t="s">
        <v>50</v>
      </c>
      <c r="F2741" s="440">
        <v>43832</v>
      </c>
      <c r="G2741" s="440">
        <v>44196</v>
      </c>
      <c r="H2741" s="419">
        <v>2020</v>
      </c>
      <c r="I2741" s="418" t="s">
        <v>2051</v>
      </c>
      <c r="J2741" s="647" t="s">
        <v>225</v>
      </c>
      <c r="K2741" s="439" t="s">
        <v>318</v>
      </c>
      <c r="L2741" s="822" t="s">
        <v>361</v>
      </c>
      <c r="M2741" s="823"/>
      <c r="N2741" s="791" t="s">
        <v>280</v>
      </c>
      <c r="O2741" s="828" t="s">
        <v>325</v>
      </c>
      <c r="P2741" s="831"/>
      <c r="Q2741" s="834" t="s">
        <v>218</v>
      </c>
      <c r="R2741" s="828" t="s">
        <v>200</v>
      </c>
      <c r="S2741" s="434" t="s">
        <v>184</v>
      </c>
      <c r="T2741" s="438">
        <v>74294.5</v>
      </c>
      <c r="U2741" s="434" t="s">
        <v>183</v>
      </c>
      <c r="V2741" s="437">
        <f>T2746+T2744-0.001</f>
        <v>44196.999000000003</v>
      </c>
      <c r="W2741" s="434" t="s">
        <v>182</v>
      </c>
      <c r="X2741" s="436">
        <f>T2741</f>
        <v>74294.5</v>
      </c>
      <c r="Y2741" s="434" t="s">
        <v>181</v>
      </c>
      <c r="Z2741" s="435">
        <v>0.5</v>
      </c>
      <c r="AA2741" s="434" t="s">
        <v>181</v>
      </c>
      <c r="AB2741" s="435">
        <v>0.5</v>
      </c>
      <c r="AC2741" s="434" t="s">
        <v>181</v>
      </c>
      <c r="AD2741" s="435">
        <v>0.5</v>
      </c>
      <c r="AE2741" s="448" t="s">
        <v>181</v>
      </c>
      <c r="AF2741" s="449">
        <v>0.84860000000000002</v>
      </c>
      <c r="AG2741" s="466" t="s">
        <v>181</v>
      </c>
      <c r="AH2741" s="467">
        <v>1</v>
      </c>
      <c r="AI2741" s="466" t="s">
        <v>180</v>
      </c>
      <c r="AJ2741" s="465">
        <v>4</v>
      </c>
      <c r="AK2741" s="791" t="s">
        <v>10</v>
      </c>
      <c r="AL2741" s="791" t="s">
        <v>10</v>
      </c>
      <c r="AM2741" s="791" t="s">
        <v>10</v>
      </c>
      <c r="AN2741" s="791" t="s">
        <v>10</v>
      </c>
      <c r="AO2741" s="791" t="s">
        <v>10</v>
      </c>
      <c r="AP2741" s="791" t="s">
        <v>2143</v>
      </c>
    </row>
    <row r="2742" spans="2:42" s="404" customFormat="1" ht="15" customHeight="1" x14ac:dyDescent="0.2">
      <c r="B2742" s="425" t="s">
        <v>250</v>
      </c>
      <c r="C2742" s="424" t="s">
        <v>306</v>
      </c>
      <c r="D2742" s="423" t="s">
        <v>161</v>
      </c>
      <c r="E2742" s="422" t="s">
        <v>50</v>
      </c>
      <c r="F2742" s="420">
        <v>43832</v>
      </c>
      <c r="G2742" s="420">
        <v>44196</v>
      </c>
      <c r="H2742" s="419">
        <v>2020</v>
      </c>
      <c r="I2742" s="418" t="s">
        <v>2051</v>
      </c>
      <c r="J2742" s="647" t="s">
        <v>225</v>
      </c>
      <c r="K2742" s="417" t="s">
        <v>318</v>
      </c>
      <c r="L2742" s="824"/>
      <c r="M2742" s="825"/>
      <c r="N2742" s="792"/>
      <c r="O2742" s="829"/>
      <c r="P2742" s="832"/>
      <c r="Q2742" s="835"/>
      <c r="R2742" s="829"/>
      <c r="S2742" s="416" t="s">
        <v>179</v>
      </c>
      <c r="T2742" s="432" t="s">
        <v>292</v>
      </c>
      <c r="U2742" s="416" t="s">
        <v>177</v>
      </c>
      <c r="V2742" s="415">
        <f>V2741+V2743+V2744</f>
        <v>44223.999000000003</v>
      </c>
      <c r="W2742" s="416" t="s">
        <v>176</v>
      </c>
      <c r="X2742" s="428">
        <f>X2741</f>
        <v>74294.5</v>
      </c>
      <c r="Y2742" s="416" t="s">
        <v>175</v>
      </c>
      <c r="Z2742" s="426"/>
      <c r="AA2742" s="416" t="s">
        <v>175</v>
      </c>
      <c r="AB2742" s="426"/>
      <c r="AC2742" s="416" t="s">
        <v>175</v>
      </c>
      <c r="AD2742" s="426"/>
      <c r="AE2742" s="446" t="s">
        <v>175</v>
      </c>
      <c r="AF2742" s="447"/>
      <c r="AG2742" s="463" t="s">
        <v>175</v>
      </c>
      <c r="AH2742" s="462"/>
      <c r="AI2742" s="463" t="s">
        <v>174</v>
      </c>
      <c r="AJ2742" s="464">
        <f>4*10</f>
        <v>40</v>
      </c>
      <c r="AK2742" s="792"/>
      <c r="AL2742" s="792"/>
      <c r="AM2742" s="792"/>
      <c r="AN2742" s="792"/>
      <c r="AO2742" s="792"/>
      <c r="AP2742" s="792"/>
    </row>
    <row r="2743" spans="2:42" s="404" customFormat="1" ht="13.5" customHeight="1" x14ac:dyDescent="0.2">
      <c r="B2743" s="425" t="s">
        <v>250</v>
      </c>
      <c r="C2743" s="424" t="s">
        <v>306</v>
      </c>
      <c r="D2743" s="423" t="s">
        <v>161</v>
      </c>
      <c r="E2743" s="422" t="s">
        <v>50</v>
      </c>
      <c r="F2743" s="420">
        <v>43832</v>
      </c>
      <c r="G2743" s="420">
        <v>44196</v>
      </c>
      <c r="H2743" s="419">
        <v>2020</v>
      </c>
      <c r="I2743" s="418" t="s">
        <v>2051</v>
      </c>
      <c r="J2743" s="647" t="s">
        <v>225</v>
      </c>
      <c r="K2743" s="417" t="s">
        <v>318</v>
      </c>
      <c r="L2743" s="824"/>
      <c r="M2743" s="825"/>
      <c r="N2743" s="792"/>
      <c r="O2743" s="829"/>
      <c r="P2743" s="832"/>
      <c r="Q2743" s="835"/>
      <c r="R2743" s="829"/>
      <c r="S2743" s="416" t="s">
        <v>173</v>
      </c>
      <c r="T2743" s="429" t="s">
        <v>192</v>
      </c>
      <c r="U2743" s="416" t="s">
        <v>171</v>
      </c>
      <c r="V2743" s="427">
        <v>27</v>
      </c>
      <c r="W2743" s="416" t="s">
        <v>170</v>
      </c>
      <c r="X2743" s="428"/>
      <c r="Y2743" s="416" t="s">
        <v>169</v>
      </c>
      <c r="Z2743" s="426">
        <v>0.5</v>
      </c>
      <c r="AA2743" s="416" t="s">
        <v>169</v>
      </c>
      <c r="AB2743" s="426">
        <v>0.5</v>
      </c>
      <c r="AC2743" s="416" t="s">
        <v>169</v>
      </c>
      <c r="AD2743" s="426">
        <v>0.5</v>
      </c>
      <c r="AE2743" s="446" t="s">
        <v>169</v>
      </c>
      <c r="AF2743" s="447">
        <v>0.85099999999999998</v>
      </c>
      <c r="AG2743" s="463" t="s">
        <v>169</v>
      </c>
      <c r="AH2743" s="462">
        <v>1</v>
      </c>
      <c r="AI2743" s="781"/>
      <c r="AJ2743" s="782"/>
      <c r="AK2743" s="792"/>
      <c r="AL2743" s="792"/>
      <c r="AM2743" s="792"/>
      <c r="AN2743" s="792"/>
      <c r="AO2743" s="792"/>
      <c r="AP2743" s="792"/>
    </row>
    <row r="2744" spans="2:42" s="404" customFormat="1" ht="15" customHeight="1" x14ac:dyDescent="0.2">
      <c r="B2744" s="425" t="s">
        <v>250</v>
      </c>
      <c r="C2744" s="424" t="s">
        <v>306</v>
      </c>
      <c r="D2744" s="423" t="s">
        <v>161</v>
      </c>
      <c r="E2744" s="422" t="s">
        <v>50</v>
      </c>
      <c r="F2744" s="420">
        <v>43832</v>
      </c>
      <c r="G2744" s="420">
        <v>44196</v>
      </c>
      <c r="H2744" s="419">
        <v>2020</v>
      </c>
      <c r="I2744" s="418" t="s">
        <v>2051</v>
      </c>
      <c r="J2744" s="647" t="s">
        <v>225</v>
      </c>
      <c r="K2744" s="417" t="s">
        <v>318</v>
      </c>
      <c r="L2744" s="824"/>
      <c r="M2744" s="825"/>
      <c r="N2744" s="792"/>
      <c r="O2744" s="829"/>
      <c r="P2744" s="832"/>
      <c r="Q2744" s="835"/>
      <c r="R2744" s="829"/>
      <c r="S2744" s="416" t="s">
        <v>168</v>
      </c>
      <c r="T2744" s="427">
        <v>365</v>
      </c>
      <c r="U2744" s="416" t="s">
        <v>167</v>
      </c>
      <c r="V2744" s="427"/>
      <c r="W2744" s="816"/>
      <c r="X2744" s="817"/>
      <c r="Y2744" s="416" t="s">
        <v>166</v>
      </c>
      <c r="Z2744" s="426">
        <f>IF(Z2742="",Z2743-Z2741,Z2743-Z2742)</f>
        <v>0</v>
      </c>
      <c r="AA2744" s="416" t="s">
        <v>166</v>
      </c>
      <c r="AB2744" s="426">
        <f>IF(AB2742="",AB2743-AB2741,AB2743-AB2742)</f>
        <v>0</v>
      </c>
      <c r="AC2744" s="416" t="s">
        <v>166</v>
      </c>
      <c r="AD2744" s="426">
        <f>IF(AD2742="",AD2743-AD2741,AD2743-AD2742)</f>
        <v>0</v>
      </c>
      <c r="AE2744" s="446" t="s">
        <v>166</v>
      </c>
      <c r="AF2744" s="447">
        <f>IF(AF2742="",AF2743-AF2741,AF2743-AF2742)</f>
        <v>2.3999999999999577E-3</v>
      </c>
      <c r="AG2744" s="463" t="s">
        <v>166</v>
      </c>
      <c r="AH2744" s="462">
        <f>IF(AH2742="",AH2743-AH2741,AH2743-AH2742)</f>
        <v>0</v>
      </c>
      <c r="AI2744" s="781"/>
      <c r="AJ2744" s="782"/>
      <c r="AK2744" s="792"/>
      <c r="AL2744" s="792"/>
      <c r="AM2744" s="792"/>
      <c r="AN2744" s="792"/>
      <c r="AO2744" s="792"/>
      <c r="AP2744" s="792"/>
    </row>
    <row r="2745" spans="2:42" s="404" customFormat="1" ht="15" customHeight="1" x14ac:dyDescent="0.2">
      <c r="B2745" s="425" t="s">
        <v>250</v>
      </c>
      <c r="C2745" s="424" t="s">
        <v>306</v>
      </c>
      <c r="D2745" s="423" t="s">
        <v>161</v>
      </c>
      <c r="E2745" s="422" t="s">
        <v>50</v>
      </c>
      <c r="F2745" s="420">
        <v>43832</v>
      </c>
      <c r="G2745" s="420">
        <v>44196</v>
      </c>
      <c r="H2745" s="419">
        <v>2020</v>
      </c>
      <c r="I2745" s="418" t="s">
        <v>2051</v>
      </c>
      <c r="J2745" s="647" t="s">
        <v>225</v>
      </c>
      <c r="K2745" s="417" t="s">
        <v>318</v>
      </c>
      <c r="L2745" s="824"/>
      <c r="M2745" s="825"/>
      <c r="N2745" s="792"/>
      <c r="O2745" s="829"/>
      <c r="P2745" s="832"/>
      <c r="Q2745" s="835"/>
      <c r="R2745" s="829"/>
      <c r="S2745" s="416" t="s">
        <v>165</v>
      </c>
      <c r="T2745" s="415">
        <v>43832</v>
      </c>
      <c r="U2745" s="416" t="s">
        <v>164</v>
      </c>
      <c r="V2745" s="415">
        <v>44196</v>
      </c>
      <c r="W2745" s="816"/>
      <c r="X2745" s="817"/>
      <c r="Y2745" s="816"/>
      <c r="Z2745" s="817"/>
      <c r="AA2745" s="816"/>
      <c r="AB2745" s="817"/>
      <c r="AC2745" s="816"/>
      <c r="AD2745" s="817"/>
      <c r="AE2745" s="885"/>
      <c r="AF2745" s="886"/>
      <c r="AG2745" s="781"/>
      <c r="AH2745" s="782"/>
      <c r="AI2745" s="781"/>
      <c r="AJ2745" s="782"/>
      <c r="AK2745" s="792"/>
      <c r="AL2745" s="792"/>
      <c r="AM2745" s="792"/>
      <c r="AN2745" s="792"/>
      <c r="AO2745" s="792"/>
      <c r="AP2745" s="792"/>
    </row>
    <row r="2746" spans="2:42" s="404" customFormat="1" ht="15" customHeight="1" thickBot="1" x14ac:dyDescent="0.25">
      <c r="B2746" s="414" t="s">
        <v>250</v>
      </c>
      <c r="C2746" s="413" t="s">
        <v>306</v>
      </c>
      <c r="D2746" s="412" t="s">
        <v>161</v>
      </c>
      <c r="E2746" s="411" t="s">
        <v>50</v>
      </c>
      <c r="F2746" s="409">
        <v>43832</v>
      </c>
      <c r="G2746" s="409">
        <v>44196</v>
      </c>
      <c r="H2746" s="408">
        <v>2020</v>
      </c>
      <c r="I2746" s="407" t="s">
        <v>2051</v>
      </c>
      <c r="J2746" s="627" t="s">
        <v>225</v>
      </c>
      <c r="K2746" s="407" t="s">
        <v>318</v>
      </c>
      <c r="L2746" s="826"/>
      <c r="M2746" s="827"/>
      <c r="N2746" s="793"/>
      <c r="O2746" s="830"/>
      <c r="P2746" s="833"/>
      <c r="Q2746" s="836"/>
      <c r="R2746" s="830"/>
      <c r="S2746" s="406" t="s">
        <v>158</v>
      </c>
      <c r="T2746" s="451">
        <v>43832</v>
      </c>
      <c r="U2746" s="820"/>
      <c r="V2746" s="821"/>
      <c r="W2746" s="818"/>
      <c r="X2746" s="819"/>
      <c r="Y2746" s="818"/>
      <c r="Z2746" s="819"/>
      <c r="AA2746" s="818"/>
      <c r="AB2746" s="819"/>
      <c r="AC2746" s="818"/>
      <c r="AD2746" s="819"/>
      <c r="AE2746" s="887"/>
      <c r="AF2746" s="888"/>
      <c r="AG2746" s="783"/>
      <c r="AH2746" s="784"/>
      <c r="AI2746" s="783"/>
      <c r="AJ2746" s="784"/>
      <c r="AK2746" s="793"/>
      <c r="AL2746" s="793"/>
      <c r="AM2746" s="793"/>
      <c r="AN2746" s="793"/>
      <c r="AO2746" s="793"/>
      <c r="AP2746" s="793"/>
    </row>
    <row r="2747" spans="2:42" s="404" customFormat="1" ht="12.75" hidden="1" customHeight="1" thickTop="1" x14ac:dyDescent="0.2">
      <c r="B2747" s="445" t="s">
        <v>250</v>
      </c>
      <c r="C2747" s="444" t="s">
        <v>306</v>
      </c>
      <c r="D2747" s="443" t="s">
        <v>161</v>
      </c>
      <c r="E2747" s="442" t="s">
        <v>2178</v>
      </c>
      <c r="F2747" s="440"/>
      <c r="G2747" s="440"/>
      <c r="H2747" s="419">
        <v>2020</v>
      </c>
      <c r="I2747" s="418"/>
      <c r="J2747" s="647" t="s">
        <v>225</v>
      </c>
      <c r="K2747" s="439" t="s">
        <v>318</v>
      </c>
      <c r="L2747" s="822" t="s">
        <v>361</v>
      </c>
      <c r="M2747" s="823"/>
      <c r="N2747" s="791" t="s">
        <v>280</v>
      </c>
      <c r="O2747" s="828" t="s">
        <v>325</v>
      </c>
      <c r="P2747" s="831"/>
      <c r="Q2747" s="834" t="s">
        <v>218</v>
      </c>
      <c r="R2747" s="828" t="s">
        <v>324</v>
      </c>
      <c r="S2747" s="434" t="s">
        <v>184</v>
      </c>
      <c r="T2747" s="438">
        <v>64596.78</v>
      </c>
      <c r="U2747" s="434" t="s">
        <v>183</v>
      </c>
      <c r="V2747" s="437"/>
      <c r="W2747" s="434" t="s">
        <v>182</v>
      </c>
      <c r="X2747" s="436">
        <f>T2747</f>
        <v>64596.78</v>
      </c>
      <c r="Y2747" s="434" t="s">
        <v>181</v>
      </c>
      <c r="Z2747" s="435"/>
      <c r="AA2747" s="434" t="s">
        <v>181</v>
      </c>
      <c r="AB2747" s="435"/>
      <c r="AC2747" s="434" t="s">
        <v>181</v>
      </c>
      <c r="AD2747" s="435"/>
      <c r="AE2747" s="434" t="s">
        <v>181</v>
      </c>
      <c r="AF2747" s="435"/>
      <c r="AG2747" s="466" t="s">
        <v>181</v>
      </c>
      <c r="AH2747" s="467"/>
      <c r="AI2747" s="466" t="s">
        <v>180</v>
      </c>
      <c r="AJ2747" s="465"/>
      <c r="AK2747" s="791" t="s">
        <v>350</v>
      </c>
      <c r="AL2747" s="791" t="s">
        <v>350</v>
      </c>
      <c r="AM2747" s="791" t="s">
        <v>350</v>
      </c>
      <c r="AN2747" s="791" t="s">
        <v>350</v>
      </c>
      <c r="AO2747" s="791" t="s">
        <v>350</v>
      </c>
      <c r="AP2747" s="791" t="s">
        <v>2153</v>
      </c>
    </row>
    <row r="2748" spans="2:42" s="404" customFormat="1" ht="15" hidden="1" customHeight="1" x14ac:dyDescent="0.2">
      <c r="B2748" s="425" t="s">
        <v>250</v>
      </c>
      <c r="C2748" s="424" t="s">
        <v>306</v>
      </c>
      <c r="D2748" s="423" t="s">
        <v>161</v>
      </c>
      <c r="E2748" s="422" t="s">
        <v>2178</v>
      </c>
      <c r="F2748" s="420"/>
      <c r="G2748" s="420"/>
      <c r="H2748" s="419">
        <v>2020</v>
      </c>
      <c r="I2748" s="418"/>
      <c r="J2748" s="647" t="s">
        <v>225</v>
      </c>
      <c r="K2748" s="417" t="s">
        <v>318</v>
      </c>
      <c r="L2748" s="824"/>
      <c r="M2748" s="825"/>
      <c r="N2748" s="792"/>
      <c r="O2748" s="829"/>
      <c r="P2748" s="832"/>
      <c r="Q2748" s="835"/>
      <c r="R2748" s="829"/>
      <c r="S2748" s="416" t="s">
        <v>179</v>
      </c>
      <c r="T2748" s="432" t="s">
        <v>321</v>
      </c>
      <c r="U2748" s="416" t="s">
        <v>177</v>
      </c>
      <c r="V2748" s="415"/>
      <c r="W2748" s="416" t="s">
        <v>176</v>
      </c>
      <c r="X2748" s="428">
        <f>X2747</f>
        <v>64596.78</v>
      </c>
      <c r="Y2748" s="416" t="s">
        <v>175</v>
      </c>
      <c r="Z2748" s="426"/>
      <c r="AA2748" s="416" t="s">
        <v>175</v>
      </c>
      <c r="AB2748" s="426"/>
      <c r="AC2748" s="416" t="s">
        <v>175</v>
      </c>
      <c r="AD2748" s="426"/>
      <c r="AE2748" s="416" t="s">
        <v>175</v>
      </c>
      <c r="AF2748" s="426"/>
      <c r="AG2748" s="463" t="s">
        <v>175</v>
      </c>
      <c r="AH2748" s="462"/>
      <c r="AI2748" s="463" t="s">
        <v>174</v>
      </c>
      <c r="AJ2748" s="464"/>
      <c r="AK2748" s="792"/>
      <c r="AL2748" s="792"/>
      <c r="AM2748" s="792"/>
      <c r="AN2748" s="792"/>
      <c r="AO2748" s="792"/>
      <c r="AP2748" s="792"/>
    </row>
    <row r="2749" spans="2:42" s="404" customFormat="1" ht="39" hidden="1" customHeight="1" x14ac:dyDescent="0.2">
      <c r="B2749" s="425" t="s">
        <v>250</v>
      </c>
      <c r="C2749" s="424" t="s">
        <v>306</v>
      </c>
      <c r="D2749" s="423" t="s">
        <v>161</v>
      </c>
      <c r="E2749" s="422" t="s">
        <v>2178</v>
      </c>
      <c r="F2749" s="420"/>
      <c r="G2749" s="420"/>
      <c r="H2749" s="419">
        <v>2020</v>
      </c>
      <c r="I2749" s="418"/>
      <c r="J2749" s="647" t="s">
        <v>225</v>
      </c>
      <c r="K2749" s="417" t="s">
        <v>318</v>
      </c>
      <c r="L2749" s="824"/>
      <c r="M2749" s="825"/>
      <c r="N2749" s="792"/>
      <c r="O2749" s="829"/>
      <c r="P2749" s="832"/>
      <c r="Q2749" s="835"/>
      <c r="R2749" s="829"/>
      <c r="S2749" s="416" t="s">
        <v>173</v>
      </c>
      <c r="T2749" s="429"/>
      <c r="U2749" s="416" t="s">
        <v>171</v>
      </c>
      <c r="V2749" s="427"/>
      <c r="W2749" s="416" t="s">
        <v>170</v>
      </c>
      <c r="X2749" s="428"/>
      <c r="Y2749" s="416" t="s">
        <v>169</v>
      </c>
      <c r="Z2749" s="426"/>
      <c r="AA2749" s="416" t="s">
        <v>169</v>
      </c>
      <c r="AB2749" s="426"/>
      <c r="AC2749" s="416" t="s">
        <v>169</v>
      </c>
      <c r="AD2749" s="426"/>
      <c r="AE2749" s="416" t="s">
        <v>169</v>
      </c>
      <c r="AF2749" s="426"/>
      <c r="AG2749" s="463" t="s">
        <v>169</v>
      </c>
      <c r="AH2749" s="462"/>
      <c r="AI2749" s="781"/>
      <c r="AJ2749" s="782"/>
      <c r="AK2749" s="792"/>
      <c r="AL2749" s="792"/>
      <c r="AM2749" s="792"/>
      <c r="AN2749" s="792"/>
      <c r="AO2749" s="792"/>
      <c r="AP2749" s="792"/>
    </row>
    <row r="2750" spans="2:42" s="404" customFormat="1" ht="15" hidden="1" customHeight="1" x14ac:dyDescent="0.2">
      <c r="B2750" s="425" t="s">
        <v>250</v>
      </c>
      <c r="C2750" s="424" t="s">
        <v>306</v>
      </c>
      <c r="D2750" s="423" t="s">
        <v>161</v>
      </c>
      <c r="E2750" s="422" t="s">
        <v>2178</v>
      </c>
      <c r="F2750" s="420"/>
      <c r="G2750" s="420"/>
      <c r="H2750" s="419">
        <v>2020</v>
      </c>
      <c r="I2750" s="418"/>
      <c r="J2750" s="647" t="s">
        <v>225</v>
      </c>
      <c r="K2750" s="417" t="s">
        <v>318</v>
      </c>
      <c r="L2750" s="824"/>
      <c r="M2750" s="825"/>
      <c r="N2750" s="792"/>
      <c r="O2750" s="829"/>
      <c r="P2750" s="832"/>
      <c r="Q2750" s="835"/>
      <c r="R2750" s="829"/>
      <c r="S2750" s="416" t="s">
        <v>168</v>
      </c>
      <c r="T2750" s="427"/>
      <c r="U2750" s="416" t="s">
        <v>167</v>
      </c>
      <c r="V2750" s="427"/>
      <c r="W2750" s="816"/>
      <c r="X2750" s="817"/>
      <c r="Y2750" s="416" t="s">
        <v>166</v>
      </c>
      <c r="Z2750" s="426">
        <f>IF(Z2748="",Z2749-Z2747,Z2749-Z2748)</f>
        <v>0</v>
      </c>
      <c r="AA2750" s="416" t="s">
        <v>166</v>
      </c>
      <c r="AB2750" s="426">
        <f>IF(AB2748="",AB2749-AB2747,AB2749-AB2748)</f>
        <v>0</v>
      </c>
      <c r="AC2750" s="416" t="s">
        <v>166</v>
      </c>
      <c r="AD2750" s="426">
        <f>IF(AD2748="",AD2749-AD2747,AD2749-AD2748)</f>
        <v>0</v>
      </c>
      <c r="AE2750" s="416" t="s">
        <v>166</v>
      </c>
      <c r="AF2750" s="426">
        <f>IF(AF2748="",AF2749-AF2747,AF2749-AF2748)</f>
        <v>0</v>
      </c>
      <c r="AG2750" s="463" t="s">
        <v>166</v>
      </c>
      <c r="AH2750" s="462">
        <f>IF(AH2748="",AH2749-AH2747,AH2749-AH2748)</f>
        <v>0</v>
      </c>
      <c r="AI2750" s="781"/>
      <c r="AJ2750" s="782"/>
      <c r="AK2750" s="792"/>
      <c r="AL2750" s="792"/>
      <c r="AM2750" s="792"/>
      <c r="AN2750" s="792"/>
      <c r="AO2750" s="792"/>
      <c r="AP2750" s="792"/>
    </row>
    <row r="2751" spans="2:42" s="404" customFormat="1" ht="15" hidden="1" customHeight="1" x14ac:dyDescent="0.2">
      <c r="B2751" s="425" t="s">
        <v>250</v>
      </c>
      <c r="C2751" s="424" t="s">
        <v>306</v>
      </c>
      <c r="D2751" s="423" t="s">
        <v>161</v>
      </c>
      <c r="E2751" s="422" t="s">
        <v>2178</v>
      </c>
      <c r="F2751" s="420"/>
      <c r="G2751" s="420"/>
      <c r="H2751" s="419">
        <v>2020</v>
      </c>
      <c r="I2751" s="418"/>
      <c r="J2751" s="647" t="s">
        <v>225</v>
      </c>
      <c r="K2751" s="417" t="s">
        <v>318</v>
      </c>
      <c r="L2751" s="824"/>
      <c r="M2751" s="825"/>
      <c r="N2751" s="792"/>
      <c r="O2751" s="829"/>
      <c r="P2751" s="832"/>
      <c r="Q2751" s="835"/>
      <c r="R2751" s="829"/>
      <c r="S2751" s="416" t="s">
        <v>165</v>
      </c>
      <c r="T2751" s="415"/>
      <c r="U2751" s="416" t="s">
        <v>164</v>
      </c>
      <c r="V2751" s="415"/>
      <c r="W2751" s="816"/>
      <c r="X2751" s="817"/>
      <c r="Y2751" s="816"/>
      <c r="Z2751" s="817"/>
      <c r="AA2751" s="816"/>
      <c r="AB2751" s="817"/>
      <c r="AC2751" s="816"/>
      <c r="AD2751" s="817"/>
      <c r="AE2751" s="816"/>
      <c r="AF2751" s="817"/>
      <c r="AG2751" s="781"/>
      <c r="AH2751" s="782"/>
      <c r="AI2751" s="781"/>
      <c r="AJ2751" s="782"/>
      <c r="AK2751" s="792"/>
      <c r="AL2751" s="792"/>
      <c r="AM2751" s="792"/>
      <c r="AN2751" s="792"/>
      <c r="AO2751" s="792"/>
      <c r="AP2751" s="792"/>
    </row>
    <row r="2752" spans="2:42" s="404" customFormat="1" ht="15" hidden="1" customHeight="1" thickBot="1" x14ac:dyDescent="0.25">
      <c r="B2752" s="414" t="s">
        <v>250</v>
      </c>
      <c r="C2752" s="413" t="s">
        <v>306</v>
      </c>
      <c r="D2752" s="412" t="s">
        <v>161</v>
      </c>
      <c r="E2752" s="411" t="s">
        <v>2178</v>
      </c>
      <c r="F2752" s="409"/>
      <c r="G2752" s="409"/>
      <c r="H2752" s="408">
        <v>2020</v>
      </c>
      <c r="I2752" s="407"/>
      <c r="J2752" s="627" t="s">
        <v>225</v>
      </c>
      <c r="K2752" s="407" t="s">
        <v>318</v>
      </c>
      <c r="L2752" s="826"/>
      <c r="M2752" s="827"/>
      <c r="N2752" s="793"/>
      <c r="O2752" s="830"/>
      <c r="P2752" s="833"/>
      <c r="Q2752" s="836"/>
      <c r="R2752" s="830"/>
      <c r="S2752" s="406" t="s">
        <v>158</v>
      </c>
      <c r="T2752" s="451"/>
      <c r="U2752" s="820"/>
      <c r="V2752" s="821"/>
      <c r="W2752" s="818"/>
      <c r="X2752" s="819"/>
      <c r="Y2752" s="818"/>
      <c r="Z2752" s="819"/>
      <c r="AA2752" s="818"/>
      <c r="AB2752" s="819"/>
      <c r="AC2752" s="818"/>
      <c r="AD2752" s="819"/>
      <c r="AE2752" s="818"/>
      <c r="AF2752" s="819"/>
      <c r="AG2752" s="783"/>
      <c r="AH2752" s="784"/>
      <c r="AI2752" s="783"/>
      <c r="AJ2752" s="784"/>
      <c r="AK2752" s="793"/>
      <c r="AL2752" s="793"/>
      <c r="AM2752" s="793"/>
      <c r="AN2752" s="793"/>
      <c r="AO2752" s="793"/>
      <c r="AP2752" s="793"/>
    </row>
    <row r="2753" spans="2:42" s="404" customFormat="1" ht="12.75" customHeight="1" thickTop="1" x14ac:dyDescent="0.2">
      <c r="B2753" s="445" t="s">
        <v>250</v>
      </c>
      <c r="C2753" s="444" t="s">
        <v>300</v>
      </c>
      <c r="D2753" s="443" t="s">
        <v>161</v>
      </c>
      <c r="E2753" s="442" t="s">
        <v>50</v>
      </c>
      <c r="F2753" s="440">
        <v>43832</v>
      </c>
      <c r="G2753" s="440">
        <v>44196</v>
      </c>
      <c r="H2753" s="419">
        <v>2020</v>
      </c>
      <c r="I2753" s="418" t="s">
        <v>2051</v>
      </c>
      <c r="J2753" s="647" t="s">
        <v>225</v>
      </c>
      <c r="K2753" s="439" t="s">
        <v>318</v>
      </c>
      <c r="L2753" s="822" t="s">
        <v>360</v>
      </c>
      <c r="M2753" s="823"/>
      <c r="N2753" s="791" t="s">
        <v>280</v>
      </c>
      <c r="O2753" s="828" t="s">
        <v>325</v>
      </c>
      <c r="P2753" s="831">
        <v>5.52</v>
      </c>
      <c r="Q2753" s="834" t="s">
        <v>218</v>
      </c>
      <c r="R2753" s="828" t="s">
        <v>200</v>
      </c>
      <c r="S2753" s="434" t="s">
        <v>184</v>
      </c>
      <c r="T2753" s="438">
        <v>235776.07</v>
      </c>
      <c r="U2753" s="434" t="s">
        <v>183</v>
      </c>
      <c r="V2753" s="437">
        <f>T2758+T2756-0.001</f>
        <v>44196.999000000003</v>
      </c>
      <c r="W2753" s="434" t="s">
        <v>182</v>
      </c>
      <c r="X2753" s="436">
        <f>T2753</f>
        <v>235776.07</v>
      </c>
      <c r="Y2753" s="434" t="s">
        <v>181</v>
      </c>
      <c r="Z2753" s="435">
        <v>0.5</v>
      </c>
      <c r="AA2753" s="434" t="s">
        <v>181</v>
      </c>
      <c r="AB2753" s="435">
        <v>0.5</v>
      </c>
      <c r="AC2753" s="434" t="s">
        <v>181</v>
      </c>
      <c r="AD2753" s="435">
        <v>0.5</v>
      </c>
      <c r="AE2753" s="448" t="s">
        <v>181</v>
      </c>
      <c r="AF2753" s="449">
        <v>0.84099999999999997</v>
      </c>
      <c r="AG2753" s="466" t="s">
        <v>181</v>
      </c>
      <c r="AH2753" s="467">
        <v>1</v>
      </c>
      <c r="AI2753" s="466" t="s">
        <v>180</v>
      </c>
      <c r="AJ2753" s="465">
        <v>3</v>
      </c>
      <c r="AK2753" s="791" t="s">
        <v>10</v>
      </c>
      <c r="AL2753" s="791" t="s">
        <v>10</v>
      </c>
      <c r="AM2753" s="791" t="s">
        <v>10</v>
      </c>
      <c r="AN2753" s="791" t="s">
        <v>10</v>
      </c>
      <c r="AO2753" s="791" t="s">
        <v>10</v>
      </c>
      <c r="AP2753" s="791" t="s">
        <v>2143</v>
      </c>
    </row>
    <row r="2754" spans="2:42" s="404" customFormat="1" ht="15" customHeight="1" x14ac:dyDescent="0.2">
      <c r="B2754" s="425" t="s">
        <v>250</v>
      </c>
      <c r="C2754" s="424" t="s">
        <v>300</v>
      </c>
      <c r="D2754" s="423" t="s">
        <v>161</v>
      </c>
      <c r="E2754" s="422" t="s">
        <v>50</v>
      </c>
      <c r="F2754" s="420">
        <v>43832</v>
      </c>
      <c r="G2754" s="420">
        <v>44196</v>
      </c>
      <c r="H2754" s="419">
        <v>2020</v>
      </c>
      <c r="I2754" s="418" t="s">
        <v>2051</v>
      </c>
      <c r="J2754" s="647" t="s">
        <v>225</v>
      </c>
      <c r="K2754" s="417" t="s">
        <v>318</v>
      </c>
      <c r="L2754" s="824"/>
      <c r="M2754" s="825"/>
      <c r="N2754" s="792"/>
      <c r="O2754" s="829"/>
      <c r="P2754" s="832"/>
      <c r="Q2754" s="835"/>
      <c r="R2754" s="829"/>
      <c r="S2754" s="416" t="s">
        <v>179</v>
      </c>
      <c r="T2754" s="432" t="s">
        <v>292</v>
      </c>
      <c r="U2754" s="416" t="s">
        <v>177</v>
      </c>
      <c r="V2754" s="415">
        <f>V2753+V2755+V2756</f>
        <v>44223.999000000003</v>
      </c>
      <c r="W2754" s="416" t="s">
        <v>176</v>
      </c>
      <c r="X2754" s="428">
        <f>X2753</f>
        <v>235776.07</v>
      </c>
      <c r="Y2754" s="416" t="s">
        <v>175</v>
      </c>
      <c r="Z2754" s="426"/>
      <c r="AA2754" s="416" t="s">
        <v>175</v>
      </c>
      <c r="AB2754" s="426"/>
      <c r="AC2754" s="416" t="s">
        <v>175</v>
      </c>
      <c r="AD2754" s="426"/>
      <c r="AE2754" s="446" t="s">
        <v>175</v>
      </c>
      <c r="AF2754" s="447"/>
      <c r="AG2754" s="463" t="s">
        <v>175</v>
      </c>
      <c r="AH2754" s="462"/>
      <c r="AI2754" s="463" t="s">
        <v>174</v>
      </c>
      <c r="AJ2754" s="464">
        <f>3*10</f>
        <v>30</v>
      </c>
      <c r="AK2754" s="792"/>
      <c r="AL2754" s="792"/>
      <c r="AM2754" s="792"/>
      <c r="AN2754" s="792"/>
      <c r="AO2754" s="792"/>
      <c r="AP2754" s="792"/>
    </row>
    <row r="2755" spans="2:42" s="404" customFormat="1" ht="13.5" customHeight="1" x14ac:dyDescent="0.2">
      <c r="B2755" s="425" t="s">
        <v>250</v>
      </c>
      <c r="C2755" s="424" t="s">
        <v>300</v>
      </c>
      <c r="D2755" s="423" t="s">
        <v>161</v>
      </c>
      <c r="E2755" s="422" t="s">
        <v>50</v>
      </c>
      <c r="F2755" s="420">
        <v>43832</v>
      </c>
      <c r="G2755" s="420">
        <v>44196</v>
      </c>
      <c r="H2755" s="419">
        <v>2020</v>
      </c>
      <c r="I2755" s="418" t="s">
        <v>2051</v>
      </c>
      <c r="J2755" s="647" t="s">
        <v>225</v>
      </c>
      <c r="K2755" s="417" t="s">
        <v>318</v>
      </c>
      <c r="L2755" s="824"/>
      <c r="M2755" s="825"/>
      <c r="N2755" s="792"/>
      <c r="O2755" s="829"/>
      <c r="P2755" s="832"/>
      <c r="Q2755" s="835"/>
      <c r="R2755" s="829"/>
      <c r="S2755" s="416" t="s">
        <v>173</v>
      </c>
      <c r="T2755" s="429" t="s">
        <v>192</v>
      </c>
      <c r="U2755" s="416" t="s">
        <v>171</v>
      </c>
      <c r="V2755" s="427">
        <v>27</v>
      </c>
      <c r="W2755" s="416" t="s">
        <v>170</v>
      </c>
      <c r="X2755" s="428"/>
      <c r="Y2755" s="416" t="s">
        <v>169</v>
      </c>
      <c r="Z2755" s="426">
        <v>0.55000000000000004</v>
      </c>
      <c r="AA2755" s="416" t="s">
        <v>169</v>
      </c>
      <c r="AB2755" s="426">
        <v>0.55000000000000004</v>
      </c>
      <c r="AC2755" s="416" t="s">
        <v>169</v>
      </c>
      <c r="AD2755" s="426">
        <v>0.55000000000000004</v>
      </c>
      <c r="AE2755" s="446" t="s">
        <v>169</v>
      </c>
      <c r="AF2755" s="447">
        <v>0.85199999999999998</v>
      </c>
      <c r="AG2755" s="463" t="s">
        <v>169</v>
      </c>
      <c r="AH2755" s="462">
        <v>1</v>
      </c>
      <c r="AI2755" s="781"/>
      <c r="AJ2755" s="782"/>
      <c r="AK2755" s="792"/>
      <c r="AL2755" s="792"/>
      <c r="AM2755" s="792"/>
      <c r="AN2755" s="792"/>
      <c r="AO2755" s="792"/>
      <c r="AP2755" s="792"/>
    </row>
    <row r="2756" spans="2:42" s="404" customFormat="1" ht="15" customHeight="1" x14ac:dyDescent="0.2">
      <c r="B2756" s="425" t="s">
        <v>250</v>
      </c>
      <c r="C2756" s="424" t="s">
        <v>300</v>
      </c>
      <c r="D2756" s="423" t="s">
        <v>161</v>
      </c>
      <c r="E2756" s="422" t="s">
        <v>50</v>
      </c>
      <c r="F2756" s="420">
        <v>43832</v>
      </c>
      <c r="G2756" s="420">
        <v>44196</v>
      </c>
      <c r="H2756" s="419">
        <v>2020</v>
      </c>
      <c r="I2756" s="418" t="s">
        <v>2051</v>
      </c>
      <c r="J2756" s="647" t="s">
        <v>225</v>
      </c>
      <c r="K2756" s="417" t="s">
        <v>318</v>
      </c>
      <c r="L2756" s="824"/>
      <c r="M2756" s="825"/>
      <c r="N2756" s="792"/>
      <c r="O2756" s="829"/>
      <c r="P2756" s="832"/>
      <c r="Q2756" s="835"/>
      <c r="R2756" s="829"/>
      <c r="S2756" s="416" t="s">
        <v>168</v>
      </c>
      <c r="T2756" s="427">
        <v>365</v>
      </c>
      <c r="U2756" s="416" t="s">
        <v>167</v>
      </c>
      <c r="V2756" s="427"/>
      <c r="W2756" s="816"/>
      <c r="X2756" s="817"/>
      <c r="Y2756" s="416" t="s">
        <v>166</v>
      </c>
      <c r="Z2756" s="426">
        <f>IF(Z2754="",Z2755-Z2753,Z2755-Z2754)</f>
        <v>5.0000000000000044E-2</v>
      </c>
      <c r="AA2756" s="416" t="s">
        <v>166</v>
      </c>
      <c r="AB2756" s="426">
        <f>IF(AB2754="",AB2755-AB2753,AB2755-AB2754)</f>
        <v>5.0000000000000044E-2</v>
      </c>
      <c r="AC2756" s="416" t="s">
        <v>166</v>
      </c>
      <c r="AD2756" s="426">
        <f>IF(AD2754="",AD2755-AD2753,AD2755-AD2754)</f>
        <v>5.0000000000000044E-2</v>
      </c>
      <c r="AE2756" s="446" t="s">
        <v>166</v>
      </c>
      <c r="AF2756" s="447">
        <f>IF(AF2754="",AF2755-AF2753,AF2755-AF2754)</f>
        <v>1.100000000000001E-2</v>
      </c>
      <c r="AG2756" s="463" t="s">
        <v>166</v>
      </c>
      <c r="AH2756" s="462">
        <f>IF(AH2754="",AH2755-AH2753,AH2755-AH2754)</f>
        <v>0</v>
      </c>
      <c r="AI2756" s="781"/>
      <c r="AJ2756" s="782"/>
      <c r="AK2756" s="792"/>
      <c r="AL2756" s="792"/>
      <c r="AM2756" s="792"/>
      <c r="AN2756" s="792"/>
      <c r="AO2756" s="792"/>
      <c r="AP2756" s="792"/>
    </row>
    <row r="2757" spans="2:42" s="404" customFormat="1" ht="15" customHeight="1" x14ac:dyDescent="0.2">
      <c r="B2757" s="425" t="s">
        <v>250</v>
      </c>
      <c r="C2757" s="424" t="s">
        <v>300</v>
      </c>
      <c r="D2757" s="423" t="s">
        <v>161</v>
      </c>
      <c r="E2757" s="422" t="s">
        <v>50</v>
      </c>
      <c r="F2757" s="420">
        <v>43832</v>
      </c>
      <c r="G2757" s="420">
        <v>44196</v>
      </c>
      <c r="H2757" s="419">
        <v>2020</v>
      </c>
      <c r="I2757" s="418" t="s">
        <v>2051</v>
      </c>
      <c r="J2757" s="647" t="s">
        <v>225</v>
      </c>
      <c r="K2757" s="417" t="s">
        <v>318</v>
      </c>
      <c r="L2757" s="824"/>
      <c r="M2757" s="825"/>
      <c r="N2757" s="792"/>
      <c r="O2757" s="829"/>
      <c r="P2757" s="832"/>
      <c r="Q2757" s="835"/>
      <c r="R2757" s="829"/>
      <c r="S2757" s="416" t="s">
        <v>165</v>
      </c>
      <c r="T2757" s="415">
        <v>43832</v>
      </c>
      <c r="U2757" s="416" t="s">
        <v>164</v>
      </c>
      <c r="V2757" s="415">
        <v>44196</v>
      </c>
      <c r="W2757" s="816"/>
      <c r="X2757" s="817"/>
      <c r="Y2757" s="816"/>
      <c r="Z2757" s="817"/>
      <c r="AA2757" s="816"/>
      <c r="AB2757" s="817"/>
      <c r="AC2757" s="816"/>
      <c r="AD2757" s="817"/>
      <c r="AE2757" s="885"/>
      <c r="AF2757" s="886"/>
      <c r="AG2757" s="781"/>
      <c r="AH2757" s="782"/>
      <c r="AI2757" s="781"/>
      <c r="AJ2757" s="782"/>
      <c r="AK2757" s="792"/>
      <c r="AL2757" s="792"/>
      <c r="AM2757" s="792"/>
      <c r="AN2757" s="792"/>
      <c r="AO2757" s="792"/>
      <c r="AP2757" s="792"/>
    </row>
    <row r="2758" spans="2:42" s="404" customFormat="1" ht="15" customHeight="1" thickBot="1" x14ac:dyDescent="0.25">
      <c r="B2758" s="414" t="s">
        <v>250</v>
      </c>
      <c r="C2758" s="413" t="s">
        <v>300</v>
      </c>
      <c r="D2758" s="412" t="s">
        <v>161</v>
      </c>
      <c r="E2758" s="411" t="s">
        <v>50</v>
      </c>
      <c r="F2758" s="409">
        <v>43832</v>
      </c>
      <c r="G2758" s="409">
        <v>44196</v>
      </c>
      <c r="H2758" s="408">
        <v>2020</v>
      </c>
      <c r="I2758" s="407" t="s">
        <v>2051</v>
      </c>
      <c r="J2758" s="627" t="s">
        <v>225</v>
      </c>
      <c r="K2758" s="407" t="s">
        <v>318</v>
      </c>
      <c r="L2758" s="826"/>
      <c r="M2758" s="827"/>
      <c r="N2758" s="793"/>
      <c r="O2758" s="830"/>
      <c r="P2758" s="833"/>
      <c r="Q2758" s="836"/>
      <c r="R2758" s="830"/>
      <c r="S2758" s="406" t="s">
        <v>158</v>
      </c>
      <c r="T2758" s="451">
        <v>43832</v>
      </c>
      <c r="U2758" s="820"/>
      <c r="V2758" s="821"/>
      <c r="W2758" s="818"/>
      <c r="X2758" s="819"/>
      <c r="Y2758" s="818"/>
      <c r="Z2758" s="819"/>
      <c r="AA2758" s="818"/>
      <c r="AB2758" s="819"/>
      <c r="AC2758" s="818"/>
      <c r="AD2758" s="819"/>
      <c r="AE2758" s="887"/>
      <c r="AF2758" s="888"/>
      <c r="AG2758" s="783"/>
      <c r="AH2758" s="784"/>
      <c r="AI2758" s="783"/>
      <c r="AJ2758" s="784"/>
      <c r="AK2758" s="793"/>
      <c r="AL2758" s="793"/>
      <c r="AM2758" s="793"/>
      <c r="AN2758" s="793"/>
      <c r="AO2758" s="793"/>
      <c r="AP2758" s="793"/>
    </row>
    <row r="2759" spans="2:42" s="404" customFormat="1" ht="12.75" hidden="1" customHeight="1" thickTop="1" x14ac:dyDescent="0.2">
      <c r="B2759" s="445" t="s">
        <v>250</v>
      </c>
      <c r="C2759" s="444" t="s">
        <v>300</v>
      </c>
      <c r="D2759" s="443" t="s">
        <v>161</v>
      </c>
      <c r="E2759" s="442" t="s">
        <v>10</v>
      </c>
      <c r="F2759" s="440">
        <v>43990</v>
      </c>
      <c r="G2759" s="440"/>
      <c r="H2759" s="419">
        <v>2020</v>
      </c>
      <c r="I2759" s="418"/>
      <c r="J2759" s="647" t="s">
        <v>225</v>
      </c>
      <c r="K2759" s="439" t="s">
        <v>318</v>
      </c>
      <c r="L2759" s="822" t="s">
        <v>360</v>
      </c>
      <c r="M2759" s="823"/>
      <c r="N2759" s="791" t="s">
        <v>280</v>
      </c>
      <c r="O2759" s="828" t="s">
        <v>325</v>
      </c>
      <c r="P2759" s="831">
        <v>5.52</v>
      </c>
      <c r="Q2759" s="834" t="s">
        <v>218</v>
      </c>
      <c r="R2759" s="828" t="s">
        <v>324</v>
      </c>
      <c r="S2759" s="434" t="s">
        <v>184</v>
      </c>
      <c r="T2759" s="438">
        <v>115911.95</v>
      </c>
      <c r="U2759" s="434" t="s">
        <v>183</v>
      </c>
      <c r="V2759" s="437">
        <f>T2764+T2762</f>
        <v>44177</v>
      </c>
      <c r="W2759" s="434" t="s">
        <v>182</v>
      </c>
      <c r="X2759" s="436">
        <f>T2759</f>
        <v>115911.95</v>
      </c>
      <c r="Y2759" s="434" t="s">
        <v>181</v>
      </c>
      <c r="Z2759" s="435">
        <v>0.05</v>
      </c>
      <c r="AA2759" s="434" t="s">
        <v>181</v>
      </c>
      <c r="AB2759" s="435">
        <v>0.05</v>
      </c>
      <c r="AC2759" s="434" t="s">
        <v>181</v>
      </c>
      <c r="AD2759" s="435">
        <v>0.05</v>
      </c>
      <c r="AE2759" s="448" t="s">
        <v>181</v>
      </c>
      <c r="AF2759" s="449">
        <v>0.27779999999999999</v>
      </c>
      <c r="AG2759" s="657" t="s">
        <v>181</v>
      </c>
      <c r="AH2759" s="658">
        <v>0.55500000000000005</v>
      </c>
      <c r="AI2759" s="466" t="s">
        <v>180</v>
      </c>
      <c r="AJ2759" s="465">
        <v>2</v>
      </c>
      <c r="AK2759" s="791" t="s">
        <v>10</v>
      </c>
      <c r="AL2759" s="791" t="s">
        <v>10</v>
      </c>
      <c r="AM2759" s="791" t="s">
        <v>10</v>
      </c>
      <c r="AN2759" s="791" t="s">
        <v>10</v>
      </c>
      <c r="AO2759" s="791" t="s">
        <v>10</v>
      </c>
      <c r="AP2759" s="791" t="s">
        <v>10</v>
      </c>
    </row>
    <row r="2760" spans="2:42" s="404" customFormat="1" ht="15" hidden="1" customHeight="1" x14ac:dyDescent="0.2">
      <c r="B2760" s="425" t="s">
        <v>250</v>
      </c>
      <c r="C2760" s="424" t="s">
        <v>300</v>
      </c>
      <c r="D2760" s="423" t="s">
        <v>161</v>
      </c>
      <c r="E2760" s="422" t="s">
        <v>10</v>
      </c>
      <c r="F2760" s="420">
        <v>43990</v>
      </c>
      <c r="G2760" s="420"/>
      <c r="H2760" s="419">
        <v>2020</v>
      </c>
      <c r="I2760" s="418"/>
      <c r="J2760" s="647" t="s">
        <v>225</v>
      </c>
      <c r="K2760" s="417" t="s">
        <v>318</v>
      </c>
      <c r="L2760" s="824"/>
      <c r="M2760" s="825"/>
      <c r="N2760" s="792"/>
      <c r="O2760" s="829"/>
      <c r="P2760" s="832"/>
      <c r="Q2760" s="835"/>
      <c r="R2760" s="829"/>
      <c r="S2760" s="416" t="s">
        <v>179</v>
      </c>
      <c r="T2760" s="432" t="s">
        <v>321</v>
      </c>
      <c r="U2760" s="416" t="s">
        <v>177</v>
      </c>
      <c r="V2760" s="415">
        <f>V2759+V2761+V2762</f>
        <v>44204</v>
      </c>
      <c r="W2760" s="416" t="s">
        <v>176</v>
      </c>
      <c r="X2760" s="428">
        <f>X2759</f>
        <v>115911.95</v>
      </c>
      <c r="Y2760" s="416" t="s">
        <v>175</v>
      </c>
      <c r="Z2760" s="426"/>
      <c r="AA2760" s="416" t="s">
        <v>175</v>
      </c>
      <c r="AB2760" s="426"/>
      <c r="AC2760" s="416" t="s">
        <v>175</v>
      </c>
      <c r="AD2760" s="426"/>
      <c r="AE2760" s="446" t="s">
        <v>175</v>
      </c>
      <c r="AF2760" s="447"/>
      <c r="AG2760" s="659" t="s">
        <v>175</v>
      </c>
      <c r="AH2760" s="660"/>
      <c r="AI2760" s="463" t="s">
        <v>174</v>
      </c>
      <c r="AJ2760" s="464">
        <v>2</v>
      </c>
      <c r="AK2760" s="792"/>
      <c r="AL2760" s="792"/>
      <c r="AM2760" s="792"/>
      <c r="AN2760" s="792"/>
      <c r="AO2760" s="792"/>
      <c r="AP2760" s="792"/>
    </row>
    <row r="2761" spans="2:42" s="404" customFormat="1" ht="39" hidden="1" customHeight="1" x14ac:dyDescent="0.2">
      <c r="B2761" s="425" t="s">
        <v>250</v>
      </c>
      <c r="C2761" s="424" t="s">
        <v>300</v>
      </c>
      <c r="D2761" s="423" t="s">
        <v>161</v>
      </c>
      <c r="E2761" s="422" t="s">
        <v>10</v>
      </c>
      <c r="F2761" s="420">
        <v>43990</v>
      </c>
      <c r="G2761" s="420"/>
      <c r="H2761" s="419">
        <v>2020</v>
      </c>
      <c r="I2761" s="418"/>
      <c r="J2761" s="647" t="s">
        <v>225</v>
      </c>
      <c r="K2761" s="417" t="s">
        <v>318</v>
      </c>
      <c r="L2761" s="824"/>
      <c r="M2761" s="825"/>
      <c r="N2761" s="792"/>
      <c r="O2761" s="829"/>
      <c r="P2761" s="832"/>
      <c r="Q2761" s="835"/>
      <c r="R2761" s="829"/>
      <c r="S2761" s="416" t="s">
        <v>173</v>
      </c>
      <c r="T2761" s="429" t="s">
        <v>359</v>
      </c>
      <c r="U2761" s="416" t="s">
        <v>171</v>
      </c>
      <c r="V2761" s="427">
        <v>27</v>
      </c>
      <c r="W2761" s="416" t="s">
        <v>170</v>
      </c>
      <c r="X2761" s="428"/>
      <c r="Y2761" s="416" t="s">
        <v>169</v>
      </c>
      <c r="Z2761" s="426">
        <v>0.05</v>
      </c>
      <c r="AA2761" s="416" t="s">
        <v>169</v>
      </c>
      <c r="AB2761" s="426">
        <v>0.05</v>
      </c>
      <c r="AC2761" s="416" t="s">
        <v>169</v>
      </c>
      <c r="AD2761" s="426">
        <v>0.05</v>
      </c>
      <c r="AE2761" s="446" t="s">
        <v>169</v>
      </c>
      <c r="AF2761" s="447">
        <v>0.27779999999999999</v>
      </c>
      <c r="AG2761" s="659" t="s">
        <v>169</v>
      </c>
      <c r="AH2761" s="660">
        <v>0.55559999999999998</v>
      </c>
      <c r="AI2761" s="781"/>
      <c r="AJ2761" s="782"/>
      <c r="AK2761" s="792"/>
      <c r="AL2761" s="792"/>
      <c r="AM2761" s="792"/>
      <c r="AN2761" s="792"/>
      <c r="AO2761" s="792"/>
      <c r="AP2761" s="792"/>
    </row>
    <row r="2762" spans="2:42" s="404" customFormat="1" ht="15" hidden="1" customHeight="1" x14ac:dyDescent="0.2">
      <c r="B2762" s="425" t="s">
        <v>250</v>
      </c>
      <c r="C2762" s="424" t="s">
        <v>300</v>
      </c>
      <c r="D2762" s="423" t="s">
        <v>161</v>
      </c>
      <c r="E2762" s="422" t="s">
        <v>10</v>
      </c>
      <c r="F2762" s="420">
        <v>43990</v>
      </c>
      <c r="G2762" s="420"/>
      <c r="H2762" s="419">
        <v>2020</v>
      </c>
      <c r="I2762" s="418"/>
      <c r="J2762" s="647" t="s">
        <v>225</v>
      </c>
      <c r="K2762" s="417" t="s">
        <v>318</v>
      </c>
      <c r="L2762" s="824"/>
      <c r="M2762" s="825"/>
      <c r="N2762" s="792"/>
      <c r="O2762" s="829"/>
      <c r="P2762" s="832"/>
      <c r="Q2762" s="835"/>
      <c r="R2762" s="829"/>
      <c r="S2762" s="416" t="s">
        <v>168</v>
      </c>
      <c r="T2762" s="427">
        <v>187</v>
      </c>
      <c r="U2762" s="416" t="s">
        <v>167</v>
      </c>
      <c r="V2762" s="427"/>
      <c r="W2762" s="816"/>
      <c r="X2762" s="817"/>
      <c r="Y2762" s="416" t="s">
        <v>166</v>
      </c>
      <c r="Z2762" s="426">
        <f>IF(Z2760="",Z2761-Z2759,Z2761-Z2760)</f>
        <v>0</v>
      </c>
      <c r="AA2762" s="416" t="s">
        <v>166</v>
      </c>
      <c r="AB2762" s="426">
        <f>IF(AB2760="",AB2761-AB2759,AB2761-AB2760)</f>
        <v>0</v>
      </c>
      <c r="AC2762" s="416" t="s">
        <v>166</v>
      </c>
      <c r="AD2762" s="426">
        <f>IF(AD2760="",AD2761-AD2759,AD2761-AD2760)</f>
        <v>0</v>
      </c>
      <c r="AE2762" s="446" t="s">
        <v>166</v>
      </c>
      <c r="AF2762" s="447">
        <f>IF(AF2760="",AF2761-AF2759,AF2761-AF2760)</f>
        <v>0</v>
      </c>
      <c r="AG2762" s="659" t="s">
        <v>166</v>
      </c>
      <c r="AH2762" s="660">
        <f>IF(AH2760="",AH2761-AH2759,AH2761-AH2760)</f>
        <v>5.9999999999993392E-4</v>
      </c>
      <c r="AI2762" s="781"/>
      <c r="AJ2762" s="782"/>
      <c r="AK2762" s="792"/>
      <c r="AL2762" s="792"/>
      <c r="AM2762" s="792"/>
      <c r="AN2762" s="792"/>
      <c r="AO2762" s="792"/>
      <c r="AP2762" s="792"/>
    </row>
    <row r="2763" spans="2:42" s="404" customFormat="1" ht="15" hidden="1" customHeight="1" x14ac:dyDescent="0.2">
      <c r="B2763" s="425" t="s">
        <v>250</v>
      </c>
      <c r="C2763" s="424" t="s">
        <v>300</v>
      </c>
      <c r="D2763" s="423" t="s">
        <v>161</v>
      </c>
      <c r="E2763" s="422" t="s">
        <v>10</v>
      </c>
      <c r="F2763" s="420">
        <v>43990</v>
      </c>
      <c r="G2763" s="420"/>
      <c r="H2763" s="419">
        <v>2020</v>
      </c>
      <c r="I2763" s="418"/>
      <c r="J2763" s="647" t="s">
        <v>225</v>
      </c>
      <c r="K2763" s="417" t="s">
        <v>318</v>
      </c>
      <c r="L2763" s="824"/>
      <c r="M2763" s="825"/>
      <c r="N2763" s="792"/>
      <c r="O2763" s="829"/>
      <c r="P2763" s="832"/>
      <c r="Q2763" s="835"/>
      <c r="R2763" s="829"/>
      <c r="S2763" s="416" t="s">
        <v>165</v>
      </c>
      <c r="T2763" s="415">
        <v>43832</v>
      </c>
      <c r="U2763" s="416" t="s">
        <v>164</v>
      </c>
      <c r="V2763" s="415"/>
      <c r="W2763" s="816"/>
      <c r="X2763" s="817"/>
      <c r="Y2763" s="816"/>
      <c r="Z2763" s="817"/>
      <c r="AA2763" s="816"/>
      <c r="AB2763" s="817"/>
      <c r="AC2763" s="816"/>
      <c r="AD2763" s="817"/>
      <c r="AE2763" s="885"/>
      <c r="AF2763" s="886"/>
      <c r="AG2763" s="865"/>
      <c r="AH2763" s="866"/>
      <c r="AI2763" s="781"/>
      <c r="AJ2763" s="782"/>
      <c r="AK2763" s="792"/>
      <c r="AL2763" s="792"/>
      <c r="AM2763" s="792"/>
      <c r="AN2763" s="792"/>
      <c r="AO2763" s="792"/>
      <c r="AP2763" s="792"/>
    </row>
    <row r="2764" spans="2:42" s="404" customFormat="1" ht="15" hidden="1" customHeight="1" thickBot="1" x14ac:dyDescent="0.25">
      <c r="B2764" s="414" t="s">
        <v>250</v>
      </c>
      <c r="C2764" s="413" t="s">
        <v>300</v>
      </c>
      <c r="D2764" s="412" t="s">
        <v>161</v>
      </c>
      <c r="E2764" s="411" t="s">
        <v>10</v>
      </c>
      <c r="F2764" s="409">
        <v>43990</v>
      </c>
      <c r="G2764" s="409"/>
      <c r="H2764" s="408">
        <v>2020</v>
      </c>
      <c r="I2764" s="407"/>
      <c r="J2764" s="627" t="s">
        <v>225</v>
      </c>
      <c r="K2764" s="407" t="s">
        <v>318</v>
      </c>
      <c r="L2764" s="826"/>
      <c r="M2764" s="827"/>
      <c r="N2764" s="793"/>
      <c r="O2764" s="830"/>
      <c r="P2764" s="833"/>
      <c r="Q2764" s="836"/>
      <c r="R2764" s="830"/>
      <c r="S2764" s="406" t="s">
        <v>158</v>
      </c>
      <c r="T2764" s="451">
        <v>43990</v>
      </c>
      <c r="U2764" s="820"/>
      <c r="V2764" s="821"/>
      <c r="W2764" s="818"/>
      <c r="X2764" s="819"/>
      <c r="Y2764" s="818"/>
      <c r="Z2764" s="819"/>
      <c r="AA2764" s="818"/>
      <c r="AB2764" s="819"/>
      <c r="AC2764" s="818"/>
      <c r="AD2764" s="819"/>
      <c r="AE2764" s="887"/>
      <c r="AF2764" s="888"/>
      <c r="AG2764" s="867"/>
      <c r="AH2764" s="868"/>
      <c r="AI2764" s="783"/>
      <c r="AJ2764" s="784"/>
      <c r="AK2764" s="793"/>
      <c r="AL2764" s="793"/>
      <c r="AM2764" s="793"/>
      <c r="AN2764" s="793"/>
      <c r="AO2764" s="793"/>
      <c r="AP2764" s="793"/>
    </row>
    <row r="2765" spans="2:42" s="404" customFormat="1" ht="12.75" customHeight="1" thickTop="1" x14ac:dyDescent="0.2">
      <c r="B2765" s="445" t="s">
        <v>250</v>
      </c>
      <c r="C2765" s="444" t="s">
        <v>252</v>
      </c>
      <c r="D2765" s="443" t="s">
        <v>161</v>
      </c>
      <c r="E2765" s="442" t="s">
        <v>50</v>
      </c>
      <c r="F2765" s="440">
        <v>43832</v>
      </c>
      <c r="G2765" s="440">
        <v>44196</v>
      </c>
      <c r="H2765" s="419">
        <v>2020</v>
      </c>
      <c r="I2765" s="418" t="s">
        <v>2051</v>
      </c>
      <c r="J2765" s="647" t="s">
        <v>225</v>
      </c>
      <c r="K2765" s="439" t="s">
        <v>318</v>
      </c>
      <c r="L2765" s="822" t="s">
        <v>358</v>
      </c>
      <c r="M2765" s="823"/>
      <c r="N2765" s="791" t="s">
        <v>280</v>
      </c>
      <c r="O2765" s="828" t="s">
        <v>325</v>
      </c>
      <c r="P2765" s="831">
        <v>4.42</v>
      </c>
      <c r="Q2765" s="834" t="s">
        <v>218</v>
      </c>
      <c r="R2765" s="828" t="s">
        <v>200</v>
      </c>
      <c r="S2765" s="434" t="s">
        <v>184</v>
      </c>
      <c r="T2765" s="438">
        <v>141544.99</v>
      </c>
      <c r="U2765" s="434" t="s">
        <v>183</v>
      </c>
      <c r="V2765" s="437">
        <f>T2770+T2768-0.001</f>
        <v>44196.999000000003</v>
      </c>
      <c r="W2765" s="434" t="s">
        <v>182</v>
      </c>
      <c r="X2765" s="436">
        <f>T2765</f>
        <v>141544.99</v>
      </c>
      <c r="Y2765" s="434" t="s">
        <v>181</v>
      </c>
      <c r="Z2765" s="435">
        <v>0.5</v>
      </c>
      <c r="AA2765" s="434" t="s">
        <v>181</v>
      </c>
      <c r="AB2765" s="435">
        <v>0.5</v>
      </c>
      <c r="AC2765" s="434" t="s">
        <v>181</v>
      </c>
      <c r="AD2765" s="435">
        <v>0.5</v>
      </c>
      <c r="AE2765" s="448" t="s">
        <v>181</v>
      </c>
      <c r="AF2765" s="449">
        <v>0.86899999999999999</v>
      </c>
      <c r="AG2765" s="466" t="s">
        <v>181</v>
      </c>
      <c r="AH2765" s="467">
        <v>1</v>
      </c>
      <c r="AI2765" s="466" t="s">
        <v>180</v>
      </c>
      <c r="AJ2765" s="465">
        <v>3</v>
      </c>
      <c r="AK2765" s="791" t="s">
        <v>322</v>
      </c>
      <c r="AL2765" s="791" t="s">
        <v>322</v>
      </c>
      <c r="AM2765" s="791" t="s">
        <v>322</v>
      </c>
      <c r="AN2765" s="791" t="s">
        <v>322</v>
      </c>
      <c r="AO2765" s="791" t="s">
        <v>322</v>
      </c>
      <c r="AP2765" s="791" t="s">
        <v>2143</v>
      </c>
    </row>
    <row r="2766" spans="2:42" s="404" customFormat="1" ht="15" customHeight="1" x14ac:dyDescent="0.2">
      <c r="B2766" s="425" t="s">
        <v>250</v>
      </c>
      <c r="C2766" s="424" t="s">
        <v>252</v>
      </c>
      <c r="D2766" s="423" t="s">
        <v>161</v>
      </c>
      <c r="E2766" s="422" t="s">
        <v>50</v>
      </c>
      <c r="F2766" s="420">
        <v>43832</v>
      </c>
      <c r="G2766" s="420">
        <v>44196</v>
      </c>
      <c r="H2766" s="419">
        <v>2020</v>
      </c>
      <c r="I2766" s="418" t="s">
        <v>2051</v>
      </c>
      <c r="J2766" s="647" t="s">
        <v>225</v>
      </c>
      <c r="K2766" s="417" t="s">
        <v>318</v>
      </c>
      <c r="L2766" s="824"/>
      <c r="M2766" s="825"/>
      <c r="N2766" s="792"/>
      <c r="O2766" s="829"/>
      <c r="P2766" s="832"/>
      <c r="Q2766" s="835"/>
      <c r="R2766" s="829"/>
      <c r="S2766" s="416" t="s">
        <v>179</v>
      </c>
      <c r="T2766" s="432" t="s">
        <v>292</v>
      </c>
      <c r="U2766" s="416" t="s">
        <v>177</v>
      </c>
      <c r="V2766" s="415">
        <f>V2765+V2767+V2768</f>
        <v>44223.999000000003</v>
      </c>
      <c r="W2766" s="416" t="s">
        <v>176</v>
      </c>
      <c r="X2766" s="428">
        <f>X2765</f>
        <v>141544.99</v>
      </c>
      <c r="Y2766" s="416" t="s">
        <v>175</v>
      </c>
      <c r="Z2766" s="426"/>
      <c r="AA2766" s="416" t="s">
        <v>175</v>
      </c>
      <c r="AB2766" s="426"/>
      <c r="AC2766" s="416" t="s">
        <v>175</v>
      </c>
      <c r="AD2766" s="426"/>
      <c r="AE2766" s="446" t="s">
        <v>175</v>
      </c>
      <c r="AF2766" s="447"/>
      <c r="AG2766" s="463" t="s">
        <v>175</v>
      </c>
      <c r="AH2766" s="462"/>
      <c r="AI2766" s="463" t="s">
        <v>174</v>
      </c>
      <c r="AJ2766" s="464">
        <f>3*10</f>
        <v>30</v>
      </c>
      <c r="AK2766" s="792"/>
      <c r="AL2766" s="792"/>
      <c r="AM2766" s="792"/>
      <c r="AN2766" s="792"/>
      <c r="AO2766" s="792"/>
      <c r="AP2766" s="792"/>
    </row>
    <row r="2767" spans="2:42" s="404" customFormat="1" ht="13.5" customHeight="1" x14ac:dyDescent="0.2">
      <c r="B2767" s="425" t="s">
        <v>250</v>
      </c>
      <c r="C2767" s="424" t="s">
        <v>252</v>
      </c>
      <c r="D2767" s="423" t="s">
        <v>161</v>
      </c>
      <c r="E2767" s="422" t="s">
        <v>50</v>
      </c>
      <c r="F2767" s="420">
        <v>43832</v>
      </c>
      <c r="G2767" s="420">
        <v>44196</v>
      </c>
      <c r="H2767" s="419">
        <v>2020</v>
      </c>
      <c r="I2767" s="418" t="s">
        <v>2051</v>
      </c>
      <c r="J2767" s="647" t="s">
        <v>225</v>
      </c>
      <c r="K2767" s="417" t="s">
        <v>318</v>
      </c>
      <c r="L2767" s="824"/>
      <c r="M2767" s="825"/>
      <c r="N2767" s="792"/>
      <c r="O2767" s="829"/>
      <c r="P2767" s="832"/>
      <c r="Q2767" s="835"/>
      <c r="R2767" s="829"/>
      <c r="S2767" s="416" t="s">
        <v>173</v>
      </c>
      <c r="T2767" s="429" t="s">
        <v>192</v>
      </c>
      <c r="U2767" s="416" t="s">
        <v>171</v>
      </c>
      <c r="V2767" s="427">
        <v>27</v>
      </c>
      <c r="W2767" s="416" t="s">
        <v>170</v>
      </c>
      <c r="X2767" s="428"/>
      <c r="Y2767" s="416" t="s">
        <v>169</v>
      </c>
      <c r="Z2767" s="426">
        <v>0.5</v>
      </c>
      <c r="AA2767" s="416" t="s">
        <v>169</v>
      </c>
      <c r="AB2767" s="426">
        <v>0.5</v>
      </c>
      <c r="AC2767" s="416" t="s">
        <v>169</v>
      </c>
      <c r="AD2767" s="426">
        <v>0.5</v>
      </c>
      <c r="AE2767" s="446" t="s">
        <v>169</v>
      </c>
      <c r="AF2767" s="447">
        <v>0.871</v>
      </c>
      <c r="AG2767" s="463" t="s">
        <v>169</v>
      </c>
      <c r="AH2767" s="462">
        <v>1</v>
      </c>
      <c r="AI2767" s="781"/>
      <c r="AJ2767" s="782"/>
      <c r="AK2767" s="792"/>
      <c r="AL2767" s="792"/>
      <c r="AM2767" s="792"/>
      <c r="AN2767" s="792"/>
      <c r="AO2767" s="792"/>
      <c r="AP2767" s="792"/>
    </row>
    <row r="2768" spans="2:42" s="404" customFormat="1" ht="15" customHeight="1" x14ac:dyDescent="0.2">
      <c r="B2768" s="425" t="s">
        <v>250</v>
      </c>
      <c r="C2768" s="424" t="s">
        <v>252</v>
      </c>
      <c r="D2768" s="423" t="s">
        <v>161</v>
      </c>
      <c r="E2768" s="422" t="s">
        <v>50</v>
      </c>
      <c r="F2768" s="420">
        <v>43832</v>
      </c>
      <c r="G2768" s="420">
        <v>44196</v>
      </c>
      <c r="H2768" s="419">
        <v>2020</v>
      </c>
      <c r="I2768" s="418" t="s">
        <v>2051</v>
      </c>
      <c r="J2768" s="647" t="s">
        <v>225</v>
      </c>
      <c r="K2768" s="417" t="s">
        <v>318</v>
      </c>
      <c r="L2768" s="824"/>
      <c r="M2768" s="825"/>
      <c r="N2768" s="792"/>
      <c r="O2768" s="829"/>
      <c r="P2768" s="832"/>
      <c r="Q2768" s="835"/>
      <c r="R2768" s="829"/>
      <c r="S2768" s="416" t="s">
        <v>168</v>
      </c>
      <c r="T2768" s="427">
        <v>365</v>
      </c>
      <c r="U2768" s="416" t="s">
        <v>167</v>
      </c>
      <c r="V2768" s="427"/>
      <c r="W2768" s="816"/>
      <c r="X2768" s="817"/>
      <c r="Y2768" s="416" t="s">
        <v>166</v>
      </c>
      <c r="Z2768" s="426">
        <f>IF(Z2766="",Z2767-Z2765,Z2767-Z2766)</f>
        <v>0</v>
      </c>
      <c r="AA2768" s="416" t="s">
        <v>166</v>
      </c>
      <c r="AB2768" s="426">
        <f>IF(AB2766="",AB2767-AB2765,AB2767-AB2766)</f>
        <v>0</v>
      </c>
      <c r="AC2768" s="416" t="s">
        <v>166</v>
      </c>
      <c r="AD2768" s="426">
        <f>IF(AD2766="",AD2767-AD2765,AD2767-AD2766)</f>
        <v>0</v>
      </c>
      <c r="AE2768" s="446" t="s">
        <v>166</v>
      </c>
      <c r="AF2768" s="447">
        <f>IF(AF2766="",AF2767-AF2765,AF2767-AF2766)</f>
        <v>2.0000000000000018E-3</v>
      </c>
      <c r="AG2768" s="463" t="s">
        <v>166</v>
      </c>
      <c r="AH2768" s="462">
        <f>IF(AH2766="",AH2767-AH2765,AH2767-AH2766)</f>
        <v>0</v>
      </c>
      <c r="AI2768" s="781"/>
      <c r="AJ2768" s="782"/>
      <c r="AK2768" s="792"/>
      <c r="AL2768" s="792"/>
      <c r="AM2768" s="792"/>
      <c r="AN2768" s="792"/>
      <c r="AO2768" s="792"/>
      <c r="AP2768" s="792"/>
    </row>
    <row r="2769" spans="2:42" s="404" customFormat="1" ht="15" customHeight="1" x14ac:dyDescent="0.2">
      <c r="B2769" s="425" t="s">
        <v>250</v>
      </c>
      <c r="C2769" s="424" t="s">
        <v>252</v>
      </c>
      <c r="D2769" s="423" t="s">
        <v>161</v>
      </c>
      <c r="E2769" s="422" t="s">
        <v>50</v>
      </c>
      <c r="F2769" s="420">
        <v>43832</v>
      </c>
      <c r="G2769" s="420">
        <v>44196</v>
      </c>
      <c r="H2769" s="419">
        <v>2020</v>
      </c>
      <c r="I2769" s="418" t="s">
        <v>2051</v>
      </c>
      <c r="J2769" s="647" t="s">
        <v>225</v>
      </c>
      <c r="K2769" s="417" t="s">
        <v>318</v>
      </c>
      <c r="L2769" s="824"/>
      <c r="M2769" s="825"/>
      <c r="N2769" s="792"/>
      <c r="O2769" s="829"/>
      <c r="P2769" s="832"/>
      <c r="Q2769" s="835"/>
      <c r="R2769" s="829"/>
      <c r="S2769" s="416" t="s">
        <v>165</v>
      </c>
      <c r="T2769" s="415">
        <v>43832</v>
      </c>
      <c r="U2769" s="416" t="s">
        <v>164</v>
      </c>
      <c r="V2769" s="415">
        <v>44196</v>
      </c>
      <c r="W2769" s="816"/>
      <c r="X2769" s="817"/>
      <c r="Y2769" s="816"/>
      <c r="Z2769" s="817"/>
      <c r="AA2769" s="816"/>
      <c r="AB2769" s="817"/>
      <c r="AC2769" s="816"/>
      <c r="AD2769" s="817"/>
      <c r="AE2769" s="885"/>
      <c r="AF2769" s="886"/>
      <c r="AG2769" s="781"/>
      <c r="AH2769" s="782"/>
      <c r="AI2769" s="781"/>
      <c r="AJ2769" s="782"/>
      <c r="AK2769" s="792"/>
      <c r="AL2769" s="792"/>
      <c r="AM2769" s="792"/>
      <c r="AN2769" s="792"/>
      <c r="AO2769" s="792"/>
      <c r="AP2769" s="792"/>
    </row>
    <row r="2770" spans="2:42" s="404" customFormat="1" ht="15" customHeight="1" thickBot="1" x14ac:dyDescent="0.25">
      <c r="B2770" s="414" t="s">
        <v>250</v>
      </c>
      <c r="C2770" s="413" t="s">
        <v>252</v>
      </c>
      <c r="D2770" s="412" t="s">
        <v>161</v>
      </c>
      <c r="E2770" s="411" t="s">
        <v>50</v>
      </c>
      <c r="F2770" s="409">
        <v>43832</v>
      </c>
      <c r="G2770" s="409">
        <v>44196</v>
      </c>
      <c r="H2770" s="408">
        <v>2020</v>
      </c>
      <c r="I2770" s="407" t="s">
        <v>2051</v>
      </c>
      <c r="J2770" s="627" t="s">
        <v>225</v>
      </c>
      <c r="K2770" s="407" t="s">
        <v>318</v>
      </c>
      <c r="L2770" s="826"/>
      <c r="M2770" s="827"/>
      <c r="N2770" s="793"/>
      <c r="O2770" s="830"/>
      <c r="P2770" s="833"/>
      <c r="Q2770" s="836"/>
      <c r="R2770" s="830"/>
      <c r="S2770" s="406" t="s">
        <v>158</v>
      </c>
      <c r="T2770" s="451">
        <v>43832</v>
      </c>
      <c r="U2770" s="820"/>
      <c r="V2770" s="821"/>
      <c r="W2770" s="818"/>
      <c r="X2770" s="819"/>
      <c r="Y2770" s="818"/>
      <c r="Z2770" s="819"/>
      <c r="AA2770" s="818"/>
      <c r="AB2770" s="819"/>
      <c r="AC2770" s="818"/>
      <c r="AD2770" s="819"/>
      <c r="AE2770" s="887"/>
      <c r="AF2770" s="888"/>
      <c r="AG2770" s="783"/>
      <c r="AH2770" s="784"/>
      <c r="AI2770" s="783"/>
      <c r="AJ2770" s="784"/>
      <c r="AK2770" s="793"/>
      <c r="AL2770" s="793"/>
      <c r="AM2770" s="793"/>
      <c r="AN2770" s="793"/>
      <c r="AO2770" s="793"/>
      <c r="AP2770" s="793"/>
    </row>
    <row r="2771" spans="2:42" s="404" customFormat="1" ht="12.75" hidden="1" customHeight="1" thickTop="1" x14ac:dyDescent="0.2">
      <c r="B2771" s="445" t="s">
        <v>250</v>
      </c>
      <c r="C2771" s="444" t="s">
        <v>252</v>
      </c>
      <c r="D2771" s="443" t="s">
        <v>161</v>
      </c>
      <c r="E2771" s="442" t="s">
        <v>238</v>
      </c>
      <c r="F2771" s="440"/>
      <c r="G2771" s="440"/>
      <c r="H2771" s="419">
        <v>2020</v>
      </c>
      <c r="I2771" s="418"/>
      <c r="J2771" s="647" t="s">
        <v>225</v>
      </c>
      <c r="K2771" s="439" t="s">
        <v>318</v>
      </c>
      <c r="L2771" s="822" t="s">
        <v>358</v>
      </c>
      <c r="M2771" s="823"/>
      <c r="N2771" s="791" t="s">
        <v>280</v>
      </c>
      <c r="O2771" s="828" t="s">
        <v>325</v>
      </c>
      <c r="P2771" s="831">
        <v>4.42</v>
      </c>
      <c r="Q2771" s="834" t="s">
        <v>218</v>
      </c>
      <c r="R2771" s="828" t="s">
        <v>324</v>
      </c>
      <c r="S2771" s="434" t="s">
        <v>184</v>
      </c>
      <c r="T2771" s="438">
        <v>140060.26999999999</v>
      </c>
      <c r="U2771" s="434" t="s">
        <v>183</v>
      </c>
      <c r="V2771" s="437"/>
      <c r="W2771" s="434" t="s">
        <v>182</v>
      </c>
      <c r="X2771" s="436">
        <f>T2771</f>
        <v>140060.26999999999</v>
      </c>
      <c r="Y2771" s="434" t="s">
        <v>181</v>
      </c>
      <c r="Z2771" s="435"/>
      <c r="AA2771" s="434" t="s">
        <v>181</v>
      </c>
      <c r="AB2771" s="435"/>
      <c r="AC2771" s="434" t="s">
        <v>181</v>
      </c>
      <c r="AD2771" s="435"/>
      <c r="AE2771" s="434" t="s">
        <v>181</v>
      </c>
      <c r="AF2771" s="435"/>
      <c r="AG2771" s="466" t="s">
        <v>181</v>
      </c>
      <c r="AH2771" s="467"/>
      <c r="AI2771" s="466" t="s">
        <v>180</v>
      </c>
      <c r="AJ2771" s="465"/>
      <c r="AK2771" s="791" t="s">
        <v>357</v>
      </c>
      <c r="AL2771" s="791" t="s">
        <v>357</v>
      </c>
      <c r="AM2771" s="791" t="s">
        <v>357</v>
      </c>
      <c r="AN2771" s="791" t="s">
        <v>357</v>
      </c>
      <c r="AO2771" s="791" t="s">
        <v>357</v>
      </c>
      <c r="AP2771" s="791" t="s">
        <v>4</v>
      </c>
    </row>
    <row r="2772" spans="2:42" s="404" customFormat="1" ht="15" hidden="1" customHeight="1" x14ac:dyDescent="0.2">
      <c r="B2772" s="425" t="s">
        <v>250</v>
      </c>
      <c r="C2772" s="424" t="s">
        <v>252</v>
      </c>
      <c r="D2772" s="423" t="s">
        <v>161</v>
      </c>
      <c r="E2772" s="422" t="s">
        <v>238</v>
      </c>
      <c r="F2772" s="420"/>
      <c r="G2772" s="420"/>
      <c r="H2772" s="419">
        <v>2020</v>
      </c>
      <c r="I2772" s="418"/>
      <c r="J2772" s="647" t="s">
        <v>225</v>
      </c>
      <c r="K2772" s="417" t="s">
        <v>318</v>
      </c>
      <c r="L2772" s="824"/>
      <c r="M2772" s="825"/>
      <c r="N2772" s="792"/>
      <c r="O2772" s="829"/>
      <c r="P2772" s="832"/>
      <c r="Q2772" s="835"/>
      <c r="R2772" s="829"/>
      <c r="S2772" s="416" t="s">
        <v>179</v>
      </c>
      <c r="T2772" s="432" t="s">
        <v>321</v>
      </c>
      <c r="U2772" s="416" t="s">
        <v>177</v>
      </c>
      <c r="V2772" s="415"/>
      <c r="W2772" s="416" t="s">
        <v>176</v>
      </c>
      <c r="X2772" s="428">
        <f>X2771</f>
        <v>140060.26999999999</v>
      </c>
      <c r="Y2772" s="416" t="s">
        <v>175</v>
      </c>
      <c r="Z2772" s="426"/>
      <c r="AA2772" s="416" t="s">
        <v>175</v>
      </c>
      <c r="AB2772" s="426"/>
      <c r="AC2772" s="416" t="s">
        <v>175</v>
      </c>
      <c r="AD2772" s="426"/>
      <c r="AE2772" s="416" t="s">
        <v>175</v>
      </c>
      <c r="AF2772" s="426"/>
      <c r="AG2772" s="463" t="s">
        <v>175</v>
      </c>
      <c r="AH2772" s="462"/>
      <c r="AI2772" s="463" t="s">
        <v>174</v>
      </c>
      <c r="AJ2772" s="464"/>
      <c r="AK2772" s="792"/>
      <c r="AL2772" s="792"/>
      <c r="AM2772" s="792"/>
      <c r="AN2772" s="792"/>
      <c r="AO2772" s="792"/>
      <c r="AP2772" s="792"/>
    </row>
    <row r="2773" spans="2:42" s="404" customFormat="1" ht="39" hidden="1" customHeight="1" x14ac:dyDescent="0.2">
      <c r="B2773" s="425" t="s">
        <v>250</v>
      </c>
      <c r="C2773" s="424" t="s">
        <v>252</v>
      </c>
      <c r="D2773" s="423" t="s">
        <v>161</v>
      </c>
      <c r="E2773" s="422" t="s">
        <v>238</v>
      </c>
      <c r="F2773" s="420"/>
      <c r="G2773" s="420"/>
      <c r="H2773" s="419">
        <v>2020</v>
      </c>
      <c r="I2773" s="418"/>
      <c r="J2773" s="647" t="s">
        <v>225</v>
      </c>
      <c r="K2773" s="417" t="s">
        <v>318</v>
      </c>
      <c r="L2773" s="824"/>
      <c r="M2773" s="825"/>
      <c r="N2773" s="792"/>
      <c r="O2773" s="829"/>
      <c r="P2773" s="832"/>
      <c r="Q2773" s="835"/>
      <c r="R2773" s="829"/>
      <c r="S2773" s="416" t="s">
        <v>173</v>
      </c>
      <c r="T2773" s="429"/>
      <c r="U2773" s="416" t="s">
        <v>171</v>
      </c>
      <c r="V2773" s="427"/>
      <c r="W2773" s="416" t="s">
        <v>170</v>
      </c>
      <c r="X2773" s="428"/>
      <c r="Y2773" s="416" t="s">
        <v>169</v>
      </c>
      <c r="Z2773" s="426"/>
      <c r="AA2773" s="416" t="s">
        <v>169</v>
      </c>
      <c r="AB2773" s="426"/>
      <c r="AC2773" s="416" t="s">
        <v>169</v>
      </c>
      <c r="AD2773" s="426"/>
      <c r="AE2773" s="416" t="s">
        <v>169</v>
      </c>
      <c r="AF2773" s="426"/>
      <c r="AG2773" s="463" t="s">
        <v>169</v>
      </c>
      <c r="AH2773" s="462"/>
      <c r="AI2773" s="781"/>
      <c r="AJ2773" s="782"/>
      <c r="AK2773" s="792"/>
      <c r="AL2773" s="792"/>
      <c r="AM2773" s="792"/>
      <c r="AN2773" s="792"/>
      <c r="AO2773" s="792"/>
      <c r="AP2773" s="792"/>
    </row>
    <row r="2774" spans="2:42" s="404" customFormat="1" ht="15" hidden="1" customHeight="1" x14ac:dyDescent="0.2">
      <c r="B2774" s="425" t="s">
        <v>250</v>
      </c>
      <c r="C2774" s="424" t="s">
        <v>252</v>
      </c>
      <c r="D2774" s="423" t="s">
        <v>161</v>
      </c>
      <c r="E2774" s="422" t="s">
        <v>238</v>
      </c>
      <c r="F2774" s="420"/>
      <c r="G2774" s="420"/>
      <c r="H2774" s="419">
        <v>2020</v>
      </c>
      <c r="I2774" s="418"/>
      <c r="J2774" s="647" t="s">
        <v>225</v>
      </c>
      <c r="K2774" s="417" t="s">
        <v>318</v>
      </c>
      <c r="L2774" s="824"/>
      <c r="M2774" s="825"/>
      <c r="N2774" s="792"/>
      <c r="O2774" s="829"/>
      <c r="P2774" s="832"/>
      <c r="Q2774" s="835"/>
      <c r="R2774" s="829"/>
      <c r="S2774" s="416" t="s">
        <v>168</v>
      </c>
      <c r="T2774" s="427"/>
      <c r="U2774" s="416" t="s">
        <v>167</v>
      </c>
      <c r="V2774" s="427"/>
      <c r="W2774" s="816"/>
      <c r="X2774" s="817"/>
      <c r="Y2774" s="416" t="s">
        <v>166</v>
      </c>
      <c r="Z2774" s="426">
        <f>IF(Z2772="",Z2773-Z2771,Z2773-Z2772)</f>
        <v>0</v>
      </c>
      <c r="AA2774" s="416" t="s">
        <v>166</v>
      </c>
      <c r="AB2774" s="426">
        <f>IF(AB2772="",AB2773-AB2771,AB2773-AB2772)</f>
        <v>0</v>
      </c>
      <c r="AC2774" s="416" t="s">
        <v>166</v>
      </c>
      <c r="AD2774" s="426">
        <f>IF(AD2772="",AD2773-AD2771,AD2773-AD2772)</f>
        <v>0</v>
      </c>
      <c r="AE2774" s="416" t="s">
        <v>166</v>
      </c>
      <c r="AF2774" s="426">
        <f>IF(AF2772="",AF2773-AF2771,AF2773-AF2772)</f>
        <v>0</v>
      </c>
      <c r="AG2774" s="463" t="s">
        <v>166</v>
      </c>
      <c r="AH2774" s="462">
        <f>IF(AH2772="",AH2773-AH2771,AH2773-AH2772)</f>
        <v>0</v>
      </c>
      <c r="AI2774" s="781"/>
      <c r="AJ2774" s="782"/>
      <c r="AK2774" s="792"/>
      <c r="AL2774" s="792"/>
      <c r="AM2774" s="792"/>
      <c r="AN2774" s="792"/>
      <c r="AO2774" s="792"/>
      <c r="AP2774" s="792"/>
    </row>
    <row r="2775" spans="2:42" s="404" customFormat="1" ht="15" hidden="1" customHeight="1" x14ac:dyDescent="0.2">
      <c r="B2775" s="425" t="s">
        <v>250</v>
      </c>
      <c r="C2775" s="424" t="s">
        <v>252</v>
      </c>
      <c r="D2775" s="423" t="s">
        <v>161</v>
      </c>
      <c r="E2775" s="422" t="s">
        <v>238</v>
      </c>
      <c r="F2775" s="420"/>
      <c r="G2775" s="420"/>
      <c r="H2775" s="419">
        <v>2020</v>
      </c>
      <c r="I2775" s="418"/>
      <c r="J2775" s="647" t="s">
        <v>225</v>
      </c>
      <c r="K2775" s="417" t="s">
        <v>318</v>
      </c>
      <c r="L2775" s="824"/>
      <c r="M2775" s="825"/>
      <c r="N2775" s="792"/>
      <c r="O2775" s="829"/>
      <c r="P2775" s="832"/>
      <c r="Q2775" s="835"/>
      <c r="R2775" s="829"/>
      <c r="S2775" s="416" t="s">
        <v>165</v>
      </c>
      <c r="T2775" s="415"/>
      <c r="U2775" s="416" t="s">
        <v>164</v>
      </c>
      <c r="V2775" s="415"/>
      <c r="W2775" s="816"/>
      <c r="X2775" s="817"/>
      <c r="Y2775" s="816"/>
      <c r="Z2775" s="817"/>
      <c r="AA2775" s="816"/>
      <c r="AB2775" s="817"/>
      <c r="AC2775" s="816"/>
      <c r="AD2775" s="817"/>
      <c r="AE2775" s="816"/>
      <c r="AF2775" s="817"/>
      <c r="AG2775" s="781"/>
      <c r="AH2775" s="782"/>
      <c r="AI2775" s="781"/>
      <c r="AJ2775" s="782"/>
      <c r="AK2775" s="792"/>
      <c r="AL2775" s="792"/>
      <c r="AM2775" s="792"/>
      <c r="AN2775" s="792"/>
      <c r="AO2775" s="792"/>
      <c r="AP2775" s="792"/>
    </row>
    <row r="2776" spans="2:42" s="404" customFormat="1" ht="15" hidden="1" customHeight="1" thickBot="1" x14ac:dyDescent="0.25">
      <c r="B2776" s="414" t="s">
        <v>250</v>
      </c>
      <c r="C2776" s="413" t="s">
        <v>252</v>
      </c>
      <c r="D2776" s="412" t="s">
        <v>161</v>
      </c>
      <c r="E2776" s="411" t="s">
        <v>238</v>
      </c>
      <c r="F2776" s="409"/>
      <c r="G2776" s="409"/>
      <c r="H2776" s="408">
        <v>2020</v>
      </c>
      <c r="I2776" s="407"/>
      <c r="J2776" s="627" t="s">
        <v>225</v>
      </c>
      <c r="K2776" s="407" t="s">
        <v>318</v>
      </c>
      <c r="L2776" s="826"/>
      <c r="M2776" s="827"/>
      <c r="N2776" s="793"/>
      <c r="O2776" s="830"/>
      <c r="P2776" s="833"/>
      <c r="Q2776" s="836"/>
      <c r="R2776" s="830"/>
      <c r="S2776" s="406" t="s">
        <v>158</v>
      </c>
      <c r="T2776" s="451"/>
      <c r="U2776" s="820"/>
      <c r="V2776" s="821"/>
      <c r="W2776" s="818"/>
      <c r="X2776" s="819"/>
      <c r="Y2776" s="818"/>
      <c r="Z2776" s="819"/>
      <c r="AA2776" s="818"/>
      <c r="AB2776" s="819"/>
      <c r="AC2776" s="818"/>
      <c r="AD2776" s="819"/>
      <c r="AE2776" s="818"/>
      <c r="AF2776" s="819"/>
      <c r="AG2776" s="783"/>
      <c r="AH2776" s="784"/>
      <c r="AI2776" s="783"/>
      <c r="AJ2776" s="784"/>
      <c r="AK2776" s="793"/>
      <c r="AL2776" s="793"/>
      <c r="AM2776" s="793"/>
      <c r="AN2776" s="793"/>
      <c r="AO2776" s="793"/>
      <c r="AP2776" s="793"/>
    </row>
    <row r="2777" spans="2:42" s="404" customFormat="1" ht="12.75" customHeight="1" thickTop="1" x14ac:dyDescent="0.2">
      <c r="B2777" s="445" t="s">
        <v>196</v>
      </c>
      <c r="C2777" s="444" t="s">
        <v>248</v>
      </c>
      <c r="D2777" s="443" t="s">
        <v>161</v>
      </c>
      <c r="E2777" s="442" t="s">
        <v>50</v>
      </c>
      <c r="F2777" s="440">
        <v>43832</v>
      </c>
      <c r="G2777" s="440">
        <v>44196</v>
      </c>
      <c r="H2777" s="419">
        <v>2020</v>
      </c>
      <c r="I2777" s="418" t="s">
        <v>2051</v>
      </c>
      <c r="J2777" s="647" t="s">
        <v>225</v>
      </c>
      <c r="K2777" s="439" t="s">
        <v>318</v>
      </c>
      <c r="L2777" s="822" t="s">
        <v>356</v>
      </c>
      <c r="M2777" s="823"/>
      <c r="N2777" s="791" t="s">
        <v>280</v>
      </c>
      <c r="O2777" s="828" t="s">
        <v>325</v>
      </c>
      <c r="P2777" s="831">
        <v>3.45</v>
      </c>
      <c r="Q2777" s="834" t="s">
        <v>218</v>
      </c>
      <c r="R2777" s="828" t="s">
        <v>200</v>
      </c>
      <c r="S2777" s="434" t="s">
        <v>184</v>
      </c>
      <c r="T2777" s="438">
        <v>168583.81</v>
      </c>
      <c r="U2777" s="434" t="s">
        <v>183</v>
      </c>
      <c r="V2777" s="437">
        <f>T2782+T2780-0.001</f>
        <v>44196.999000000003</v>
      </c>
      <c r="W2777" s="434" t="s">
        <v>182</v>
      </c>
      <c r="X2777" s="436">
        <f>T2777</f>
        <v>168583.81</v>
      </c>
      <c r="Y2777" s="434" t="s">
        <v>181</v>
      </c>
      <c r="Z2777" s="435">
        <v>0.5</v>
      </c>
      <c r="AA2777" s="434" t="s">
        <v>181</v>
      </c>
      <c r="AB2777" s="435">
        <v>0.5</v>
      </c>
      <c r="AC2777" s="434" t="s">
        <v>181</v>
      </c>
      <c r="AD2777" s="435">
        <v>0.5</v>
      </c>
      <c r="AE2777" s="448" t="s">
        <v>181</v>
      </c>
      <c r="AF2777" s="449">
        <v>0.85150000000000003</v>
      </c>
      <c r="AG2777" s="466" t="s">
        <v>181</v>
      </c>
      <c r="AH2777" s="467">
        <v>1</v>
      </c>
      <c r="AI2777" s="466" t="s">
        <v>180</v>
      </c>
      <c r="AJ2777" s="465">
        <v>3</v>
      </c>
      <c r="AK2777" s="791" t="s">
        <v>322</v>
      </c>
      <c r="AL2777" s="791" t="s">
        <v>322</v>
      </c>
      <c r="AM2777" s="791" t="s">
        <v>322</v>
      </c>
      <c r="AN2777" s="791" t="s">
        <v>322</v>
      </c>
      <c r="AO2777" s="791" t="s">
        <v>322</v>
      </c>
      <c r="AP2777" s="791" t="s">
        <v>2143</v>
      </c>
    </row>
    <row r="2778" spans="2:42" s="404" customFormat="1" ht="15" customHeight="1" x14ac:dyDescent="0.2">
      <c r="B2778" s="425" t="s">
        <v>196</v>
      </c>
      <c r="C2778" s="424" t="s">
        <v>248</v>
      </c>
      <c r="D2778" s="423" t="s">
        <v>161</v>
      </c>
      <c r="E2778" s="422" t="s">
        <v>50</v>
      </c>
      <c r="F2778" s="420">
        <v>43832</v>
      </c>
      <c r="G2778" s="420">
        <v>44196</v>
      </c>
      <c r="H2778" s="419">
        <v>2020</v>
      </c>
      <c r="I2778" s="418" t="s">
        <v>2051</v>
      </c>
      <c r="J2778" s="647" t="s">
        <v>225</v>
      </c>
      <c r="K2778" s="417" t="s">
        <v>318</v>
      </c>
      <c r="L2778" s="824"/>
      <c r="M2778" s="825"/>
      <c r="N2778" s="792"/>
      <c r="O2778" s="829"/>
      <c r="P2778" s="832"/>
      <c r="Q2778" s="835"/>
      <c r="R2778" s="829"/>
      <c r="S2778" s="416" t="s">
        <v>179</v>
      </c>
      <c r="T2778" s="432" t="s">
        <v>292</v>
      </c>
      <c r="U2778" s="416" t="s">
        <v>177</v>
      </c>
      <c r="V2778" s="415">
        <f>V2777+V2779+V2780</f>
        <v>44223.999000000003</v>
      </c>
      <c r="W2778" s="416" t="s">
        <v>176</v>
      </c>
      <c r="X2778" s="428">
        <f>X2777</f>
        <v>168583.81</v>
      </c>
      <c r="Y2778" s="416" t="s">
        <v>175</v>
      </c>
      <c r="Z2778" s="426"/>
      <c r="AA2778" s="416" t="s">
        <v>175</v>
      </c>
      <c r="AB2778" s="426"/>
      <c r="AC2778" s="416" t="s">
        <v>175</v>
      </c>
      <c r="AD2778" s="426"/>
      <c r="AE2778" s="446" t="s">
        <v>175</v>
      </c>
      <c r="AF2778" s="447"/>
      <c r="AG2778" s="463" t="s">
        <v>175</v>
      </c>
      <c r="AH2778" s="462"/>
      <c r="AI2778" s="463" t="s">
        <v>174</v>
      </c>
      <c r="AJ2778" s="464">
        <f>3*9</f>
        <v>27</v>
      </c>
      <c r="AK2778" s="792"/>
      <c r="AL2778" s="792"/>
      <c r="AM2778" s="792"/>
      <c r="AN2778" s="792"/>
      <c r="AO2778" s="792"/>
      <c r="AP2778" s="792"/>
    </row>
    <row r="2779" spans="2:42" s="404" customFormat="1" ht="13.5" customHeight="1" x14ac:dyDescent="0.2">
      <c r="B2779" s="425" t="s">
        <v>196</v>
      </c>
      <c r="C2779" s="424" t="s">
        <v>248</v>
      </c>
      <c r="D2779" s="423" t="s">
        <v>161</v>
      </c>
      <c r="E2779" s="422" t="s">
        <v>50</v>
      </c>
      <c r="F2779" s="420">
        <v>43832</v>
      </c>
      <c r="G2779" s="420">
        <v>44196</v>
      </c>
      <c r="H2779" s="419">
        <v>2020</v>
      </c>
      <c r="I2779" s="418" t="s">
        <v>2051</v>
      </c>
      <c r="J2779" s="647" t="s">
        <v>225</v>
      </c>
      <c r="K2779" s="417" t="s">
        <v>318</v>
      </c>
      <c r="L2779" s="824"/>
      <c r="M2779" s="825"/>
      <c r="N2779" s="792"/>
      <c r="O2779" s="829"/>
      <c r="P2779" s="832"/>
      <c r="Q2779" s="835"/>
      <c r="R2779" s="829"/>
      <c r="S2779" s="416" t="s">
        <v>173</v>
      </c>
      <c r="T2779" s="429" t="s">
        <v>192</v>
      </c>
      <c r="U2779" s="416" t="s">
        <v>171</v>
      </c>
      <c r="V2779" s="427">
        <v>27</v>
      </c>
      <c r="W2779" s="416" t="s">
        <v>170</v>
      </c>
      <c r="X2779" s="428"/>
      <c r="Y2779" s="416" t="s">
        <v>169</v>
      </c>
      <c r="Z2779" s="426">
        <v>0.55000000000000004</v>
      </c>
      <c r="AA2779" s="416" t="s">
        <v>169</v>
      </c>
      <c r="AB2779" s="426">
        <v>0.55000000000000004</v>
      </c>
      <c r="AC2779" s="416" t="s">
        <v>169</v>
      </c>
      <c r="AD2779" s="426">
        <v>0.55000000000000004</v>
      </c>
      <c r="AE2779" s="446" t="s">
        <v>169</v>
      </c>
      <c r="AF2779" s="447">
        <v>0.84899999999999998</v>
      </c>
      <c r="AG2779" s="463" t="s">
        <v>169</v>
      </c>
      <c r="AH2779" s="462">
        <v>1</v>
      </c>
      <c r="AI2779" s="781"/>
      <c r="AJ2779" s="782"/>
      <c r="AK2779" s="792"/>
      <c r="AL2779" s="792"/>
      <c r="AM2779" s="792"/>
      <c r="AN2779" s="792"/>
      <c r="AO2779" s="792"/>
      <c r="AP2779" s="792"/>
    </row>
    <row r="2780" spans="2:42" s="404" customFormat="1" ht="15" customHeight="1" x14ac:dyDescent="0.2">
      <c r="B2780" s="425" t="s">
        <v>196</v>
      </c>
      <c r="C2780" s="424" t="s">
        <v>248</v>
      </c>
      <c r="D2780" s="423" t="s">
        <v>161</v>
      </c>
      <c r="E2780" s="422" t="s">
        <v>50</v>
      </c>
      <c r="F2780" s="420">
        <v>43832</v>
      </c>
      <c r="G2780" s="420">
        <v>44196</v>
      </c>
      <c r="H2780" s="419">
        <v>2020</v>
      </c>
      <c r="I2780" s="418" t="s">
        <v>2051</v>
      </c>
      <c r="J2780" s="647" t="s">
        <v>225</v>
      </c>
      <c r="K2780" s="417" t="s">
        <v>318</v>
      </c>
      <c r="L2780" s="824"/>
      <c r="M2780" s="825"/>
      <c r="N2780" s="792"/>
      <c r="O2780" s="829"/>
      <c r="P2780" s="832"/>
      <c r="Q2780" s="835"/>
      <c r="R2780" s="829"/>
      <c r="S2780" s="416" t="s">
        <v>168</v>
      </c>
      <c r="T2780" s="427">
        <v>365</v>
      </c>
      <c r="U2780" s="416" t="s">
        <v>167</v>
      </c>
      <c r="V2780" s="427"/>
      <c r="W2780" s="816"/>
      <c r="X2780" s="817"/>
      <c r="Y2780" s="416" t="s">
        <v>166</v>
      </c>
      <c r="Z2780" s="426">
        <f>IF(Z2778="",Z2779-Z2777,Z2779-Z2778)</f>
        <v>5.0000000000000044E-2</v>
      </c>
      <c r="AA2780" s="416" t="s">
        <v>166</v>
      </c>
      <c r="AB2780" s="426">
        <f>IF(AB2778="",AB2779-AB2777,AB2779-AB2778)</f>
        <v>5.0000000000000044E-2</v>
      </c>
      <c r="AC2780" s="416" t="s">
        <v>166</v>
      </c>
      <c r="AD2780" s="426">
        <f>IF(AD2778="",AD2779-AD2777,AD2779-AD2778)</f>
        <v>5.0000000000000044E-2</v>
      </c>
      <c r="AE2780" s="446" t="s">
        <v>166</v>
      </c>
      <c r="AF2780" s="447">
        <f>IF(AF2778="",AF2779-AF2777,AF2779-AF2778)</f>
        <v>-2.5000000000000577E-3</v>
      </c>
      <c r="AG2780" s="463" t="s">
        <v>166</v>
      </c>
      <c r="AH2780" s="462">
        <f>IF(AH2778="",AH2779-AH2777,AH2779-AH2778)</f>
        <v>0</v>
      </c>
      <c r="AI2780" s="781"/>
      <c r="AJ2780" s="782"/>
      <c r="AK2780" s="792"/>
      <c r="AL2780" s="792"/>
      <c r="AM2780" s="792"/>
      <c r="AN2780" s="792"/>
      <c r="AO2780" s="792"/>
      <c r="AP2780" s="792"/>
    </row>
    <row r="2781" spans="2:42" s="404" customFormat="1" ht="15" customHeight="1" x14ac:dyDescent="0.2">
      <c r="B2781" s="425" t="s">
        <v>196</v>
      </c>
      <c r="C2781" s="424" t="s">
        <v>248</v>
      </c>
      <c r="D2781" s="423" t="s">
        <v>161</v>
      </c>
      <c r="E2781" s="422" t="s">
        <v>50</v>
      </c>
      <c r="F2781" s="420">
        <v>43832</v>
      </c>
      <c r="G2781" s="420">
        <v>44196</v>
      </c>
      <c r="H2781" s="419">
        <v>2020</v>
      </c>
      <c r="I2781" s="418" t="s">
        <v>2051</v>
      </c>
      <c r="J2781" s="647" t="s">
        <v>225</v>
      </c>
      <c r="K2781" s="417" t="s">
        <v>318</v>
      </c>
      <c r="L2781" s="824"/>
      <c r="M2781" s="825"/>
      <c r="N2781" s="792"/>
      <c r="O2781" s="829"/>
      <c r="P2781" s="832"/>
      <c r="Q2781" s="835"/>
      <c r="R2781" s="829"/>
      <c r="S2781" s="416" t="s">
        <v>165</v>
      </c>
      <c r="T2781" s="415">
        <v>43832</v>
      </c>
      <c r="U2781" s="416" t="s">
        <v>164</v>
      </c>
      <c r="V2781" s="415">
        <v>44196</v>
      </c>
      <c r="W2781" s="816"/>
      <c r="X2781" s="817"/>
      <c r="Y2781" s="816"/>
      <c r="Z2781" s="817"/>
      <c r="AA2781" s="816"/>
      <c r="AB2781" s="817"/>
      <c r="AC2781" s="816"/>
      <c r="AD2781" s="817"/>
      <c r="AE2781" s="885"/>
      <c r="AF2781" s="886"/>
      <c r="AG2781" s="781"/>
      <c r="AH2781" s="782"/>
      <c r="AI2781" s="781"/>
      <c r="AJ2781" s="782"/>
      <c r="AK2781" s="792"/>
      <c r="AL2781" s="792"/>
      <c r="AM2781" s="792"/>
      <c r="AN2781" s="792"/>
      <c r="AO2781" s="792"/>
      <c r="AP2781" s="792"/>
    </row>
    <row r="2782" spans="2:42" s="404" customFormat="1" ht="15" customHeight="1" thickBot="1" x14ac:dyDescent="0.25">
      <c r="B2782" s="414" t="s">
        <v>196</v>
      </c>
      <c r="C2782" s="413" t="s">
        <v>248</v>
      </c>
      <c r="D2782" s="412" t="s">
        <v>161</v>
      </c>
      <c r="E2782" s="411" t="s">
        <v>50</v>
      </c>
      <c r="F2782" s="409">
        <v>43832</v>
      </c>
      <c r="G2782" s="409">
        <v>44196</v>
      </c>
      <c r="H2782" s="408">
        <v>2020</v>
      </c>
      <c r="I2782" s="407" t="s">
        <v>2051</v>
      </c>
      <c r="J2782" s="627" t="s">
        <v>225</v>
      </c>
      <c r="K2782" s="407" t="s">
        <v>318</v>
      </c>
      <c r="L2782" s="826"/>
      <c r="M2782" s="827"/>
      <c r="N2782" s="793"/>
      <c r="O2782" s="830"/>
      <c r="P2782" s="833"/>
      <c r="Q2782" s="836"/>
      <c r="R2782" s="830"/>
      <c r="S2782" s="406" t="s">
        <v>158</v>
      </c>
      <c r="T2782" s="451">
        <v>43832</v>
      </c>
      <c r="U2782" s="820"/>
      <c r="V2782" s="821"/>
      <c r="W2782" s="818"/>
      <c r="X2782" s="819"/>
      <c r="Y2782" s="818"/>
      <c r="Z2782" s="819"/>
      <c r="AA2782" s="818"/>
      <c r="AB2782" s="819"/>
      <c r="AC2782" s="818"/>
      <c r="AD2782" s="819"/>
      <c r="AE2782" s="887"/>
      <c r="AF2782" s="888"/>
      <c r="AG2782" s="783"/>
      <c r="AH2782" s="784"/>
      <c r="AI2782" s="783"/>
      <c r="AJ2782" s="784"/>
      <c r="AK2782" s="793"/>
      <c r="AL2782" s="793"/>
      <c r="AM2782" s="793"/>
      <c r="AN2782" s="793"/>
      <c r="AO2782" s="793"/>
      <c r="AP2782" s="793"/>
    </row>
    <row r="2783" spans="2:42" s="404" customFormat="1" ht="12.75" hidden="1" customHeight="1" thickTop="1" x14ac:dyDescent="0.2">
      <c r="B2783" s="445" t="s">
        <v>196</v>
      </c>
      <c r="C2783" s="444" t="s">
        <v>248</v>
      </c>
      <c r="D2783" s="443" t="s">
        <v>161</v>
      </c>
      <c r="E2783" s="442" t="s">
        <v>110</v>
      </c>
      <c r="F2783" s="440"/>
      <c r="G2783" s="440"/>
      <c r="H2783" s="419">
        <v>2020</v>
      </c>
      <c r="I2783" s="418"/>
      <c r="J2783" s="647" t="s">
        <v>225</v>
      </c>
      <c r="K2783" s="439" t="s">
        <v>318</v>
      </c>
      <c r="L2783" s="822" t="s">
        <v>356</v>
      </c>
      <c r="M2783" s="823"/>
      <c r="N2783" s="791" t="s">
        <v>280</v>
      </c>
      <c r="O2783" s="828" t="s">
        <v>325</v>
      </c>
      <c r="P2783" s="831">
        <v>3.45</v>
      </c>
      <c r="Q2783" s="834" t="s">
        <v>218</v>
      </c>
      <c r="R2783" s="828" t="s">
        <v>324</v>
      </c>
      <c r="S2783" s="434" t="s">
        <v>184</v>
      </c>
      <c r="T2783" s="438">
        <v>158775.23000000001</v>
      </c>
      <c r="U2783" s="434" t="s">
        <v>183</v>
      </c>
      <c r="V2783" s="437"/>
      <c r="W2783" s="434" t="s">
        <v>182</v>
      </c>
      <c r="X2783" s="436">
        <f>T2783</f>
        <v>158775.23000000001</v>
      </c>
      <c r="Y2783" s="434" t="s">
        <v>181</v>
      </c>
      <c r="Z2783" s="435"/>
      <c r="AA2783" s="434" t="s">
        <v>181</v>
      </c>
      <c r="AB2783" s="435"/>
      <c r="AC2783" s="434" t="s">
        <v>181</v>
      </c>
      <c r="AD2783" s="435"/>
      <c r="AE2783" s="434" t="s">
        <v>181</v>
      </c>
      <c r="AF2783" s="435"/>
      <c r="AG2783" s="466" t="s">
        <v>181</v>
      </c>
      <c r="AH2783" s="467"/>
      <c r="AI2783" s="466" t="s">
        <v>180</v>
      </c>
      <c r="AJ2783" s="465"/>
      <c r="AK2783" s="791" t="s">
        <v>355</v>
      </c>
      <c r="AL2783" s="791" t="s">
        <v>355</v>
      </c>
      <c r="AM2783" s="791" t="s">
        <v>355</v>
      </c>
      <c r="AN2783" s="791" t="s">
        <v>355</v>
      </c>
      <c r="AO2783" s="791" t="s">
        <v>355</v>
      </c>
      <c r="AP2783" s="791" t="s">
        <v>110</v>
      </c>
    </row>
    <row r="2784" spans="2:42" s="404" customFormat="1" ht="15" hidden="1" customHeight="1" x14ac:dyDescent="0.2">
      <c r="B2784" s="425" t="s">
        <v>196</v>
      </c>
      <c r="C2784" s="424" t="s">
        <v>248</v>
      </c>
      <c r="D2784" s="423" t="s">
        <v>161</v>
      </c>
      <c r="E2784" s="422" t="s">
        <v>110</v>
      </c>
      <c r="F2784" s="420"/>
      <c r="G2784" s="420"/>
      <c r="H2784" s="419">
        <v>2020</v>
      </c>
      <c r="I2784" s="418"/>
      <c r="J2784" s="647" t="s">
        <v>225</v>
      </c>
      <c r="K2784" s="417" t="s">
        <v>318</v>
      </c>
      <c r="L2784" s="824"/>
      <c r="M2784" s="825"/>
      <c r="N2784" s="792"/>
      <c r="O2784" s="829"/>
      <c r="P2784" s="832"/>
      <c r="Q2784" s="835"/>
      <c r="R2784" s="829"/>
      <c r="S2784" s="416" t="s">
        <v>179</v>
      </c>
      <c r="T2784" s="432" t="s">
        <v>321</v>
      </c>
      <c r="U2784" s="416" t="s">
        <v>177</v>
      </c>
      <c r="V2784" s="415"/>
      <c r="W2784" s="416" t="s">
        <v>176</v>
      </c>
      <c r="X2784" s="428">
        <f>X2783</f>
        <v>158775.23000000001</v>
      </c>
      <c r="Y2784" s="416" t="s">
        <v>175</v>
      </c>
      <c r="Z2784" s="426"/>
      <c r="AA2784" s="416" t="s">
        <v>175</v>
      </c>
      <c r="AB2784" s="426"/>
      <c r="AC2784" s="416" t="s">
        <v>175</v>
      </c>
      <c r="AD2784" s="426"/>
      <c r="AE2784" s="416" t="s">
        <v>175</v>
      </c>
      <c r="AF2784" s="426"/>
      <c r="AG2784" s="463" t="s">
        <v>175</v>
      </c>
      <c r="AH2784" s="462"/>
      <c r="AI2784" s="463" t="s">
        <v>174</v>
      </c>
      <c r="AJ2784" s="464"/>
      <c r="AK2784" s="792"/>
      <c r="AL2784" s="792"/>
      <c r="AM2784" s="792"/>
      <c r="AN2784" s="792"/>
      <c r="AO2784" s="792"/>
      <c r="AP2784" s="792"/>
    </row>
    <row r="2785" spans="2:42" s="404" customFormat="1" ht="39" hidden="1" customHeight="1" x14ac:dyDescent="0.2">
      <c r="B2785" s="425" t="s">
        <v>196</v>
      </c>
      <c r="C2785" s="424" t="s">
        <v>248</v>
      </c>
      <c r="D2785" s="423" t="s">
        <v>161</v>
      </c>
      <c r="E2785" s="422" t="s">
        <v>110</v>
      </c>
      <c r="F2785" s="420"/>
      <c r="G2785" s="420"/>
      <c r="H2785" s="419">
        <v>2020</v>
      </c>
      <c r="I2785" s="418"/>
      <c r="J2785" s="647" t="s">
        <v>225</v>
      </c>
      <c r="K2785" s="417" t="s">
        <v>318</v>
      </c>
      <c r="L2785" s="824"/>
      <c r="M2785" s="825"/>
      <c r="N2785" s="792"/>
      <c r="O2785" s="829"/>
      <c r="P2785" s="832"/>
      <c r="Q2785" s="835"/>
      <c r="R2785" s="829"/>
      <c r="S2785" s="416" t="s">
        <v>173</v>
      </c>
      <c r="T2785" s="429"/>
      <c r="U2785" s="416" t="s">
        <v>171</v>
      </c>
      <c r="V2785" s="427"/>
      <c r="W2785" s="416" t="s">
        <v>170</v>
      </c>
      <c r="X2785" s="428"/>
      <c r="Y2785" s="416" t="s">
        <v>169</v>
      </c>
      <c r="Z2785" s="426"/>
      <c r="AA2785" s="416" t="s">
        <v>169</v>
      </c>
      <c r="AB2785" s="426"/>
      <c r="AC2785" s="416" t="s">
        <v>169</v>
      </c>
      <c r="AD2785" s="426"/>
      <c r="AE2785" s="416" t="s">
        <v>169</v>
      </c>
      <c r="AF2785" s="426"/>
      <c r="AG2785" s="463" t="s">
        <v>169</v>
      </c>
      <c r="AH2785" s="462"/>
      <c r="AI2785" s="781"/>
      <c r="AJ2785" s="782"/>
      <c r="AK2785" s="792"/>
      <c r="AL2785" s="792"/>
      <c r="AM2785" s="792"/>
      <c r="AN2785" s="792"/>
      <c r="AO2785" s="792"/>
      <c r="AP2785" s="792"/>
    </row>
    <row r="2786" spans="2:42" s="404" customFormat="1" ht="15" hidden="1" customHeight="1" x14ac:dyDescent="0.2">
      <c r="B2786" s="425" t="s">
        <v>196</v>
      </c>
      <c r="C2786" s="424" t="s">
        <v>248</v>
      </c>
      <c r="D2786" s="423" t="s">
        <v>161</v>
      </c>
      <c r="E2786" s="422" t="s">
        <v>110</v>
      </c>
      <c r="F2786" s="420"/>
      <c r="G2786" s="420"/>
      <c r="H2786" s="419">
        <v>2020</v>
      </c>
      <c r="I2786" s="418"/>
      <c r="J2786" s="647" t="s">
        <v>225</v>
      </c>
      <c r="K2786" s="417" t="s">
        <v>318</v>
      </c>
      <c r="L2786" s="824"/>
      <c r="M2786" s="825"/>
      <c r="N2786" s="792"/>
      <c r="O2786" s="829"/>
      <c r="P2786" s="832"/>
      <c r="Q2786" s="835"/>
      <c r="R2786" s="829"/>
      <c r="S2786" s="416" t="s">
        <v>168</v>
      </c>
      <c r="T2786" s="427"/>
      <c r="U2786" s="416" t="s">
        <v>167</v>
      </c>
      <c r="V2786" s="427"/>
      <c r="W2786" s="816"/>
      <c r="X2786" s="817"/>
      <c r="Y2786" s="416" t="s">
        <v>166</v>
      </c>
      <c r="Z2786" s="426">
        <f>IF(Z2784="",Z2785-Z2783,Z2785-Z2784)</f>
        <v>0</v>
      </c>
      <c r="AA2786" s="416" t="s">
        <v>166</v>
      </c>
      <c r="AB2786" s="426">
        <f>IF(AB2784="",AB2785-AB2783,AB2785-AB2784)</f>
        <v>0</v>
      </c>
      <c r="AC2786" s="416" t="s">
        <v>166</v>
      </c>
      <c r="AD2786" s="426">
        <f>IF(AD2784="",AD2785-AD2783,AD2785-AD2784)</f>
        <v>0</v>
      </c>
      <c r="AE2786" s="416" t="s">
        <v>166</v>
      </c>
      <c r="AF2786" s="426">
        <f>IF(AF2784="",AF2785-AF2783,AF2785-AF2784)</f>
        <v>0</v>
      </c>
      <c r="AG2786" s="463" t="s">
        <v>166</v>
      </c>
      <c r="AH2786" s="462">
        <f>IF(AH2784="",AH2785-AH2783,AH2785-AH2784)</f>
        <v>0</v>
      </c>
      <c r="AI2786" s="781"/>
      <c r="AJ2786" s="782"/>
      <c r="AK2786" s="792"/>
      <c r="AL2786" s="792"/>
      <c r="AM2786" s="792"/>
      <c r="AN2786" s="792"/>
      <c r="AO2786" s="792"/>
      <c r="AP2786" s="792"/>
    </row>
    <row r="2787" spans="2:42" s="404" customFormat="1" ht="15" hidden="1" customHeight="1" x14ac:dyDescent="0.2">
      <c r="B2787" s="425" t="s">
        <v>196</v>
      </c>
      <c r="C2787" s="424" t="s">
        <v>248</v>
      </c>
      <c r="D2787" s="423" t="s">
        <v>161</v>
      </c>
      <c r="E2787" s="422" t="s">
        <v>110</v>
      </c>
      <c r="F2787" s="420"/>
      <c r="G2787" s="420"/>
      <c r="H2787" s="419">
        <v>2020</v>
      </c>
      <c r="I2787" s="418"/>
      <c r="J2787" s="647" t="s">
        <v>225</v>
      </c>
      <c r="K2787" s="417" t="s">
        <v>318</v>
      </c>
      <c r="L2787" s="824"/>
      <c r="M2787" s="825"/>
      <c r="N2787" s="792"/>
      <c r="O2787" s="829"/>
      <c r="P2787" s="832"/>
      <c r="Q2787" s="835"/>
      <c r="R2787" s="829"/>
      <c r="S2787" s="416" t="s">
        <v>165</v>
      </c>
      <c r="T2787" s="415"/>
      <c r="U2787" s="416" t="s">
        <v>164</v>
      </c>
      <c r="V2787" s="415"/>
      <c r="W2787" s="816"/>
      <c r="X2787" s="817"/>
      <c r="Y2787" s="816"/>
      <c r="Z2787" s="817"/>
      <c r="AA2787" s="816"/>
      <c r="AB2787" s="817"/>
      <c r="AC2787" s="816"/>
      <c r="AD2787" s="817"/>
      <c r="AE2787" s="816"/>
      <c r="AF2787" s="817"/>
      <c r="AG2787" s="781"/>
      <c r="AH2787" s="782"/>
      <c r="AI2787" s="781"/>
      <c r="AJ2787" s="782"/>
      <c r="AK2787" s="792"/>
      <c r="AL2787" s="792"/>
      <c r="AM2787" s="792"/>
      <c r="AN2787" s="792"/>
      <c r="AO2787" s="792"/>
      <c r="AP2787" s="792"/>
    </row>
    <row r="2788" spans="2:42" s="404" customFormat="1" ht="15" hidden="1" customHeight="1" thickBot="1" x14ac:dyDescent="0.25">
      <c r="B2788" s="414" t="s">
        <v>196</v>
      </c>
      <c r="C2788" s="413" t="s">
        <v>248</v>
      </c>
      <c r="D2788" s="412" t="s">
        <v>161</v>
      </c>
      <c r="E2788" s="411" t="s">
        <v>110</v>
      </c>
      <c r="F2788" s="409"/>
      <c r="G2788" s="409"/>
      <c r="H2788" s="408">
        <v>2020</v>
      </c>
      <c r="I2788" s="407"/>
      <c r="J2788" s="627" t="s">
        <v>225</v>
      </c>
      <c r="K2788" s="407" t="s">
        <v>318</v>
      </c>
      <c r="L2788" s="826"/>
      <c r="M2788" s="827"/>
      <c r="N2788" s="793"/>
      <c r="O2788" s="830"/>
      <c r="P2788" s="833"/>
      <c r="Q2788" s="836"/>
      <c r="R2788" s="830"/>
      <c r="S2788" s="406" t="s">
        <v>158</v>
      </c>
      <c r="T2788" s="451"/>
      <c r="U2788" s="820"/>
      <c r="V2788" s="821"/>
      <c r="W2788" s="818"/>
      <c r="X2788" s="819"/>
      <c r="Y2788" s="818"/>
      <c r="Z2788" s="819"/>
      <c r="AA2788" s="818"/>
      <c r="AB2788" s="819"/>
      <c r="AC2788" s="818"/>
      <c r="AD2788" s="819"/>
      <c r="AE2788" s="818"/>
      <c r="AF2788" s="819"/>
      <c r="AG2788" s="783"/>
      <c r="AH2788" s="784"/>
      <c r="AI2788" s="783"/>
      <c r="AJ2788" s="784"/>
      <c r="AK2788" s="793"/>
      <c r="AL2788" s="793"/>
      <c r="AM2788" s="793"/>
      <c r="AN2788" s="793"/>
      <c r="AO2788" s="793"/>
      <c r="AP2788" s="793"/>
    </row>
    <row r="2789" spans="2:42" s="404" customFormat="1" ht="12.75" customHeight="1" thickTop="1" x14ac:dyDescent="0.2">
      <c r="B2789" s="445" t="s">
        <v>196</v>
      </c>
      <c r="C2789" s="444" t="s">
        <v>352</v>
      </c>
      <c r="D2789" s="443" t="s">
        <v>161</v>
      </c>
      <c r="E2789" s="442" t="s">
        <v>50</v>
      </c>
      <c r="F2789" s="440">
        <v>43832</v>
      </c>
      <c r="G2789" s="440">
        <v>44196</v>
      </c>
      <c r="H2789" s="419">
        <v>2020</v>
      </c>
      <c r="I2789" s="418" t="s">
        <v>2051</v>
      </c>
      <c r="J2789" s="647" t="s">
        <v>225</v>
      </c>
      <c r="K2789" s="439" t="s">
        <v>318</v>
      </c>
      <c r="L2789" s="822" t="s">
        <v>354</v>
      </c>
      <c r="M2789" s="823"/>
      <c r="N2789" s="791" t="s">
        <v>280</v>
      </c>
      <c r="O2789" s="828" t="s">
        <v>325</v>
      </c>
      <c r="P2789" s="831"/>
      <c r="Q2789" s="834" t="s">
        <v>218</v>
      </c>
      <c r="R2789" s="828" t="s">
        <v>200</v>
      </c>
      <c r="S2789" s="434" t="s">
        <v>184</v>
      </c>
      <c r="T2789" s="438">
        <v>167836.14</v>
      </c>
      <c r="U2789" s="434" t="s">
        <v>183</v>
      </c>
      <c r="V2789" s="437">
        <f>T2794+T2792-0.001</f>
        <v>44196.999000000003</v>
      </c>
      <c r="W2789" s="434" t="s">
        <v>182</v>
      </c>
      <c r="X2789" s="436">
        <f>T2789</f>
        <v>167836.14</v>
      </c>
      <c r="Y2789" s="434" t="s">
        <v>181</v>
      </c>
      <c r="Z2789" s="435">
        <v>0.5</v>
      </c>
      <c r="AA2789" s="434" t="s">
        <v>181</v>
      </c>
      <c r="AB2789" s="435">
        <v>0.5</v>
      </c>
      <c r="AC2789" s="434" t="s">
        <v>181</v>
      </c>
      <c r="AD2789" s="435">
        <v>0.5</v>
      </c>
      <c r="AE2789" s="448" t="s">
        <v>181</v>
      </c>
      <c r="AF2789" s="449">
        <v>0.84119999999999995</v>
      </c>
      <c r="AG2789" s="466" t="s">
        <v>181</v>
      </c>
      <c r="AH2789" s="467">
        <v>1</v>
      </c>
      <c r="AI2789" s="466" t="s">
        <v>180</v>
      </c>
      <c r="AJ2789" s="465">
        <v>3</v>
      </c>
      <c r="AK2789" s="791" t="s">
        <v>10</v>
      </c>
      <c r="AL2789" s="791" t="s">
        <v>10</v>
      </c>
      <c r="AM2789" s="791" t="s">
        <v>10</v>
      </c>
      <c r="AN2789" s="791" t="s">
        <v>10</v>
      </c>
      <c r="AO2789" s="791" t="s">
        <v>10</v>
      </c>
      <c r="AP2789" s="791" t="s">
        <v>2143</v>
      </c>
    </row>
    <row r="2790" spans="2:42" s="404" customFormat="1" ht="15" customHeight="1" x14ac:dyDescent="0.2">
      <c r="B2790" s="425" t="s">
        <v>196</v>
      </c>
      <c r="C2790" s="424" t="s">
        <v>352</v>
      </c>
      <c r="D2790" s="423" t="s">
        <v>161</v>
      </c>
      <c r="E2790" s="422" t="s">
        <v>50</v>
      </c>
      <c r="F2790" s="420">
        <v>43832</v>
      </c>
      <c r="G2790" s="420">
        <v>44196</v>
      </c>
      <c r="H2790" s="419">
        <v>2020</v>
      </c>
      <c r="I2790" s="418" t="s">
        <v>2051</v>
      </c>
      <c r="J2790" s="647" t="s">
        <v>225</v>
      </c>
      <c r="K2790" s="417" t="s">
        <v>318</v>
      </c>
      <c r="L2790" s="824"/>
      <c r="M2790" s="825"/>
      <c r="N2790" s="792"/>
      <c r="O2790" s="829"/>
      <c r="P2790" s="832"/>
      <c r="Q2790" s="835"/>
      <c r="R2790" s="829"/>
      <c r="S2790" s="416" t="s">
        <v>179</v>
      </c>
      <c r="T2790" s="432" t="s">
        <v>292</v>
      </c>
      <c r="U2790" s="416" t="s">
        <v>177</v>
      </c>
      <c r="V2790" s="415">
        <f>V2789+V2791+V2792</f>
        <v>44223.999000000003</v>
      </c>
      <c r="W2790" s="416" t="s">
        <v>176</v>
      </c>
      <c r="X2790" s="428">
        <f>X2789</f>
        <v>167836.14</v>
      </c>
      <c r="Y2790" s="416" t="s">
        <v>175</v>
      </c>
      <c r="Z2790" s="426"/>
      <c r="AA2790" s="416" t="s">
        <v>175</v>
      </c>
      <c r="AB2790" s="426"/>
      <c r="AC2790" s="416" t="s">
        <v>175</v>
      </c>
      <c r="AD2790" s="426"/>
      <c r="AE2790" s="446" t="s">
        <v>175</v>
      </c>
      <c r="AF2790" s="447"/>
      <c r="AG2790" s="463" t="s">
        <v>175</v>
      </c>
      <c r="AH2790" s="462"/>
      <c r="AI2790" s="463" t="s">
        <v>174</v>
      </c>
      <c r="AJ2790" s="464">
        <v>60</v>
      </c>
      <c r="AK2790" s="792"/>
      <c r="AL2790" s="792"/>
      <c r="AM2790" s="792"/>
      <c r="AN2790" s="792"/>
      <c r="AO2790" s="792"/>
      <c r="AP2790" s="792"/>
    </row>
    <row r="2791" spans="2:42" s="404" customFormat="1" ht="13.5" customHeight="1" x14ac:dyDescent="0.2">
      <c r="B2791" s="425" t="s">
        <v>196</v>
      </c>
      <c r="C2791" s="424" t="s">
        <v>352</v>
      </c>
      <c r="D2791" s="423" t="s">
        <v>161</v>
      </c>
      <c r="E2791" s="422" t="s">
        <v>50</v>
      </c>
      <c r="F2791" s="420">
        <v>43832</v>
      </c>
      <c r="G2791" s="420">
        <v>44196</v>
      </c>
      <c r="H2791" s="419">
        <v>2020</v>
      </c>
      <c r="I2791" s="418" t="s">
        <v>2051</v>
      </c>
      <c r="J2791" s="647" t="s">
        <v>225</v>
      </c>
      <c r="K2791" s="417" t="s">
        <v>318</v>
      </c>
      <c r="L2791" s="824"/>
      <c r="M2791" s="825"/>
      <c r="N2791" s="792"/>
      <c r="O2791" s="829"/>
      <c r="P2791" s="832"/>
      <c r="Q2791" s="835"/>
      <c r="R2791" s="829"/>
      <c r="S2791" s="416" t="s">
        <v>173</v>
      </c>
      <c r="T2791" s="429" t="s">
        <v>192</v>
      </c>
      <c r="U2791" s="416" t="s">
        <v>171</v>
      </c>
      <c r="V2791" s="427">
        <v>27</v>
      </c>
      <c r="W2791" s="416" t="s">
        <v>170</v>
      </c>
      <c r="X2791" s="428"/>
      <c r="Y2791" s="416" t="s">
        <v>169</v>
      </c>
      <c r="Z2791" s="426">
        <v>0.57999999999999996</v>
      </c>
      <c r="AA2791" s="416" t="s">
        <v>169</v>
      </c>
      <c r="AB2791" s="426">
        <v>0.57999999999999996</v>
      </c>
      <c r="AC2791" s="416" t="s">
        <v>169</v>
      </c>
      <c r="AD2791" s="426">
        <v>0.57999999999999996</v>
      </c>
      <c r="AE2791" s="446" t="s">
        <v>169</v>
      </c>
      <c r="AF2791" s="447">
        <v>0.83599999999999997</v>
      </c>
      <c r="AG2791" s="463" t="s">
        <v>169</v>
      </c>
      <c r="AH2791" s="462">
        <v>1</v>
      </c>
      <c r="AI2791" s="781"/>
      <c r="AJ2791" s="782"/>
      <c r="AK2791" s="792"/>
      <c r="AL2791" s="792"/>
      <c r="AM2791" s="792"/>
      <c r="AN2791" s="792"/>
      <c r="AO2791" s="792"/>
      <c r="AP2791" s="792"/>
    </row>
    <row r="2792" spans="2:42" s="404" customFormat="1" ht="15" customHeight="1" x14ac:dyDescent="0.2">
      <c r="B2792" s="425" t="s">
        <v>196</v>
      </c>
      <c r="C2792" s="424" t="s">
        <v>352</v>
      </c>
      <c r="D2792" s="423" t="s">
        <v>161</v>
      </c>
      <c r="E2792" s="422" t="s">
        <v>50</v>
      </c>
      <c r="F2792" s="420">
        <v>43832</v>
      </c>
      <c r="G2792" s="420">
        <v>44196</v>
      </c>
      <c r="H2792" s="419">
        <v>2020</v>
      </c>
      <c r="I2792" s="418" t="s">
        <v>2051</v>
      </c>
      <c r="J2792" s="647" t="s">
        <v>225</v>
      </c>
      <c r="K2792" s="417" t="s">
        <v>318</v>
      </c>
      <c r="L2792" s="824"/>
      <c r="M2792" s="825"/>
      <c r="N2792" s="792"/>
      <c r="O2792" s="829"/>
      <c r="P2792" s="832"/>
      <c r="Q2792" s="835"/>
      <c r="R2792" s="829"/>
      <c r="S2792" s="416" t="s">
        <v>168</v>
      </c>
      <c r="T2792" s="427">
        <v>365</v>
      </c>
      <c r="U2792" s="416" t="s">
        <v>167</v>
      </c>
      <c r="V2792" s="427"/>
      <c r="W2792" s="816"/>
      <c r="X2792" s="817"/>
      <c r="Y2792" s="416" t="s">
        <v>166</v>
      </c>
      <c r="Z2792" s="426">
        <f>IF(Z2790="",Z2791-Z2789,Z2791-Z2790)</f>
        <v>7.999999999999996E-2</v>
      </c>
      <c r="AA2792" s="416" t="s">
        <v>166</v>
      </c>
      <c r="AB2792" s="426">
        <f>IF(AB2790="",AB2791-AB2789,AB2791-AB2790)</f>
        <v>7.999999999999996E-2</v>
      </c>
      <c r="AC2792" s="416" t="s">
        <v>166</v>
      </c>
      <c r="AD2792" s="426">
        <f>IF(AD2790="",AD2791-AD2789,AD2791-AD2790)</f>
        <v>7.999999999999996E-2</v>
      </c>
      <c r="AE2792" s="446" t="s">
        <v>166</v>
      </c>
      <c r="AF2792" s="447">
        <f>IF(AF2790="",AF2791-AF2789,AF2791-AF2790)</f>
        <v>-5.1999999999999824E-3</v>
      </c>
      <c r="AG2792" s="463" t="s">
        <v>166</v>
      </c>
      <c r="AH2792" s="462">
        <f>IF(AH2790="",AH2791-AH2789,AH2791-AH2790)</f>
        <v>0</v>
      </c>
      <c r="AI2792" s="781"/>
      <c r="AJ2792" s="782"/>
      <c r="AK2792" s="792"/>
      <c r="AL2792" s="792"/>
      <c r="AM2792" s="792"/>
      <c r="AN2792" s="792"/>
      <c r="AO2792" s="792"/>
      <c r="AP2792" s="792"/>
    </row>
    <row r="2793" spans="2:42" s="404" customFormat="1" ht="15" customHeight="1" x14ac:dyDescent="0.2">
      <c r="B2793" s="425" t="s">
        <v>196</v>
      </c>
      <c r="C2793" s="424" t="s">
        <v>352</v>
      </c>
      <c r="D2793" s="423" t="s">
        <v>161</v>
      </c>
      <c r="E2793" s="422" t="s">
        <v>50</v>
      </c>
      <c r="F2793" s="420">
        <v>43832</v>
      </c>
      <c r="G2793" s="420">
        <v>44196</v>
      </c>
      <c r="H2793" s="419">
        <v>2020</v>
      </c>
      <c r="I2793" s="418" t="s">
        <v>2051</v>
      </c>
      <c r="J2793" s="647" t="s">
        <v>225</v>
      </c>
      <c r="K2793" s="417" t="s">
        <v>318</v>
      </c>
      <c r="L2793" s="824"/>
      <c r="M2793" s="825"/>
      <c r="N2793" s="792"/>
      <c r="O2793" s="829"/>
      <c r="P2793" s="832"/>
      <c r="Q2793" s="835"/>
      <c r="R2793" s="829"/>
      <c r="S2793" s="416" t="s">
        <v>165</v>
      </c>
      <c r="T2793" s="415">
        <v>43832</v>
      </c>
      <c r="U2793" s="416" t="s">
        <v>164</v>
      </c>
      <c r="V2793" s="415">
        <v>44196</v>
      </c>
      <c r="W2793" s="816"/>
      <c r="X2793" s="817"/>
      <c r="Y2793" s="816"/>
      <c r="Z2793" s="817"/>
      <c r="AA2793" s="816"/>
      <c r="AB2793" s="817"/>
      <c r="AC2793" s="816"/>
      <c r="AD2793" s="817"/>
      <c r="AE2793" s="885"/>
      <c r="AF2793" s="886"/>
      <c r="AG2793" s="781"/>
      <c r="AH2793" s="782"/>
      <c r="AI2793" s="781"/>
      <c r="AJ2793" s="782"/>
      <c r="AK2793" s="792"/>
      <c r="AL2793" s="792"/>
      <c r="AM2793" s="792"/>
      <c r="AN2793" s="792"/>
      <c r="AO2793" s="792"/>
      <c r="AP2793" s="792"/>
    </row>
    <row r="2794" spans="2:42" s="404" customFormat="1" ht="15" customHeight="1" thickBot="1" x14ac:dyDescent="0.25">
      <c r="B2794" s="414" t="s">
        <v>196</v>
      </c>
      <c r="C2794" s="413" t="s">
        <v>352</v>
      </c>
      <c r="D2794" s="412" t="s">
        <v>161</v>
      </c>
      <c r="E2794" s="411" t="s">
        <v>50</v>
      </c>
      <c r="F2794" s="409">
        <v>43832</v>
      </c>
      <c r="G2794" s="409">
        <v>44196</v>
      </c>
      <c r="H2794" s="408">
        <v>2020</v>
      </c>
      <c r="I2794" s="407" t="s">
        <v>2051</v>
      </c>
      <c r="J2794" s="627" t="s">
        <v>225</v>
      </c>
      <c r="K2794" s="407" t="s">
        <v>318</v>
      </c>
      <c r="L2794" s="826"/>
      <c r="M2794" s="827"/>
      <c r="N2794" s="793"/>
      <c r="O2794" s="830"/>
      <c r="P2794" s="833"/>
      <c r="Q2794" s="836"/>
      <c r="R2794" s="830"/>
      <c r="S2794" s="406" t="s">
        <v>158</v>
      </c>
      <c r="T2794" s="451">
        <v>43832</v>
      </c>
      <c r="U2794" s="820"/>
      <c r="V2794" s="821"/>
      <c r="W2794" s="818"/>
      <c r="X2794" s="819"/>
      <c r="Y2794" s="818"/>
      <c r="Z2794" s="819"/>
      <c r="AA2794" s="818"/>
      <c r="AB2794" s="819"/>
      <c r="AC2794" s="818"/>
      <c r="AD2794" s="819"/>
      <c r="AE2794" s="887"/>
      <c r="AF2794" s="888"/>
      <c r="AG2794" s="783"/>
      <c r="AH2794" s="784"/>
      <c r="AI2794" s="783"/>
      <c r="AJ2794" s="784"/>
      <c r="AK2794" s="793"/>
      <c r="AL2794" s="793"/>
      <c r="AM2794" s="793"/>
      <c r="AN2794" s="793"/>
      <c r="AO2794" s="793"/>
      <c r="AP2794" s="793"/>
    </row>
    <row r="2795" spans="2:42" s="404" customFormat="1" ht="12.75" hidden="1" customHeight="1" thickTop="1" x14ac:dyDescent="0.2">
      <c r="B2795" s="445" t="s">
        <v>196</v>
      </c>
      <c r="C2795" s="444" t="s">
        <v>352</v>
      </c>
      <c r="D2795" s="443" t="s">
        <v>161</v>
      </c>
      <c r="E2795" s="442" t="s">
        <v>238</v>
      </c>
      <c r="F2795" s="440"/>
      <c r="G2795" s="440"/>
      <c r="H2795" s="419">
        <v>2020</v>
      </c>
      <c r="I2795" s="418"/>
      <c r="J2795" s="647" t="s">
        <v>225</v>
      </c>
      <c r="K2795" s="439" t="s">
        <v>318</v>
      </c>
      <c r="L2795" s="822" t="s">
        <v>354</v>
      </c>
      <c r="M2795" s="823"/>
      <c r="N2795" s="791" t="s">
        <v>280</v>
      </c>
      <c r="O2795" s="828" t="s">
        <v>325</v>
      </c>
      <c r="P2795" s="831"/>
      <c r="Q2795" s="834" t="s">
        <v>218</v>
      </c>
      <c r="R2795" s="828" t="s">
        <v>324</v>
      </c>
      <c r="S2795" s="434" t="s">
        <v>184</v>
      </c>
      <c r="T2795" s="438">
        <v>131608.37</v>
      </c>
      <c r="U2795" s="434" t="s">
        <v>183</v>
      </c>
      <c r="V2795" s="437"/>
      <c r="W2795" s="434" t="s">
        <v>182</v>
      </c>
      <c r="X2795" s="436">
        <f>T2795</f>
        <v>131608.37</v>
      </c>
      <c r="Y2795" s="434" t="s">
        <v>181</v>
      </c>
      <c r="Z2795" s="435"/>
      <c r="AA2795" s="434" t="s">
        <v>181</v>
      </c>
      <c r="AB2795" s="435"/>
      <c r="AC2795" s="434" t="s">
        <v>181</v>
      </c>
      <c r="AD2795" s="435"/>
      <c r="AE2795" s="434" t="s">
        <v>181</v>
      </c>
      <c r="AF2795" s="435"/>
      <c r="AG2795" s="466" t="s">
        <v>181</v>
      </c>
      <c r="AH2795" s="467"/>
      <c r="AI2795" s="466" t="s">
        <v>180</v>
      </c>
      <c r="AJ2795" s="465"/>
      <c r="AK2795" s="791" t="s">
        <v>353</v>
      </c>
      <c r="AL2795" s="791" t="s">
        <v>353</v>
      </c>
      <c r="AM2795" s="791" t="s">
        <v>353</v>
      </c>
      <c r="AN2795" s="791" t="s">
        <v>353</v>
      </c>
      <c r="AO2795" s="791" t="s">
        <v>353</v>
      </c>
      <c r="AP2795" s="791" t="s">
        <v>4</v>
      </c>
    </row>
    <row r="2796" spans="2:42" s="404" customFormat="1" ht="15" hidden="1" customHeight="1" x14ac:dyDescent="0.2">
      <c r="B2796" s="425" t="s">
        <v>196</v>
      </c>
      <c r="C2796" s="424" t="s">
        <v>352</v>
      </c>
      <c r="D2796" s="423" t="s">
        <v>161</v>
      </c>
      <c r="E2796" s="422" t="s">
        <v>238</v>
      </c>
      <c r="F2796" s="420"/>
      <c r="G2796" s="420"/>
      <c r="H2796" s="419">
        <v>2020</v>
      </c>
      <c r="I2796" s="418"/>
      <c r="J2796" s="647" t="s">
        <v>225</v>
      </c>
      <c r="K2796" s="417" t="s">
        <v>318</v>
      </c>
      <c r="L2796" s="824"/>
      <c r="M2796" s="825"/>
      <c r="N2796" s="792"/>
      <c r="O2796" s="829"/>
      <c r="P2796" s="832"/>
      <c r="Q2796" s="835"/>
      <c r="R2796" s="829"/>
      <c r="S2796" s="416" t="s">
        <v>179</v>
      </c>
      <c r="T2796" s="432" t="s">
        <v>321</v>
      </c>
      <c r="U2796" s="416" t="s">
        <v>177</v>
      </c>
      <c r="V2796" s="415"/>
      <c r="W2796" s="416" t="s">
        <v>176</v>
      </c>
      <c r="X2796" s="428">
        <f>X2795</f>
        <v>131608.37</v>
      </c>
      <c r="Y2796" s="416" t="s">
        <v>175</v>
      </c>
      <c r="Z2796" s="426"/>
      <c r="AA2796" s="416" t="s">
        <v>175</v>
      </c>
      <c r="AB2796" s="426"/>
      <c r="AC2796" s="416" t="s">
        <v>175</v>
      </c>
      <c r="AD2796" s="426"/>
      <c r="AE2796" s="416" t="s">
        <v>175</v>
      </c>
      <c r="AF2796" s="426"/>
      <c r="AG2796" s="463" t="s">
        <v>175</v>
      </c>
      <c r="AH2796" s="462"/>
      <c r="AI2796" s="463" t="s">
        <v>174</v>
      </c>
      <c r="AJ2796" s="464"/>
      <c r="AK2796" s="792"/>
      <c r="AL2796" s="792"/>
      <c r="AM2796" s="792"/>
      <c r="AN2796" s="792"/>
      <c r="AO2796" s="792"/>
      <c r="AP2796" s="792"/>
    </row>
    <row r="2797" spans="2:42" s="404" customFormat="1" ht="39" hidden="1" customHeight="1" x14ac:dyDescent="0.2">
      <c r="B2797" s="425" t="s">
        <v>196</v>
      </c>
      <c r="C2797" s="424" t="s">
        <v>352</v>
      </c>
      <c r="D2797" s="423" t="s">
        <v>161</v>
      </c>
      <c r="E2797" s="422" t="s">
        <v>238</v>
      </c>
      <c r="F2797" s="420"/>
      <c r="G2797" s="420"/>
      <c r="H2797" s="419">
        <v>2020</v>
      </c>
      <c r="I2797" s="418"/>
      <c r="J2797" s="647" t="s">
        <v>225</v>
      </c>
      <c r="K2797" s="417" t="s">
        <v>318</v>
      </c>
      <c r="L2797" s="824"/>
      <c r="M2797" s="825"/>
      <c r="N2797" s="792"/>
      <c r="O2797" s="829"/>
      <c r="P2797" s="832"/>
      <c r="Q2797" s="835"/>
      <c r="R2797" s="829"/>
      <c r="S2797" s="416" t="s">
        <v>173</v>
      </c>
      <c r="T2797" s="429"/>
      <c r="U2797" s="416" t="s">
        <v>171</v>
      </c>
      <c r="V2797" s="427"/>
      <c r="W2797" s="416" t="s">
        <v>170</v>
      </c>
      <c r="X2797" s="428"/>
      <c r="Y2797" s="416" t="s">
        <v>169</v>
      </c>
      <c r="Z2797" s="426"/>
      <c r="AA2797" s="416" t="s">
        <v>169</v>
      </c>
      <c r="AB2797" s="426"/>
      <c r="AC2797" s="416" t="s">
        <v>169</v>
      </c>
      <c r="AD2797" s="426"/>
      <c r="AE2797" s="416" t="s">
        <v>169</v>
      </c>
      <c r="AF2797" s="426"/>
      <c r="AG2797" s="463" t="s">
        <v>169</v>
      </c>
      <c r="AH2797" s="462"/>
      <c r="AI2797" s="781"/>
      <c r="AJ2797" s="782"/>
      <c r="AK2797" s="792"/>
      <c r="AL2797" s="792"/>
      <c r="AM2797" s="792"/>
      <c r="AN2797" s="792"/>
      <c r="AO2797" s="792"/>
      <c r="AP2797" s="792"/>
    </row>
    <row r="2798" spans="2:42" s="404" customFormat="1" ht="15" hidden="1" customHeight="1" x14ac:dyDescent="0.2">
      <c r="B2798" s="425" t="s">
        <v>196</v>
      </c>
      <c r="C2798" s="424" t="s">
        <v>352</v>
      </c>
      <c r="D2798" s="423" t="s">
        <v>161</v>
      </c>
      <c r="E2798" s="422" t="s">
        <v>238</v>
      </c>
      <c r="F2798" s="420"/>
      <c r="G2798" s="420"/>
      <c r="H2798" s="419">
        <v>2020</v>
      </c>
      <c r="I2798" s="418"/>
      <c r="J2798" s="647" t="s">
        <v>225</v>
      </c>
      <c r="K2798" s="417" t="s">
        <v>318</v>
      </c>
      <c r="L2798" s="824"/>
      <c r="M2798" s="825"/>
      <c r="N2798" s="792"/>
      <c r="O2798" s="829"/>
      <c r="P2798" s="832"/>
      <c r="Q2798" s="835"/>
      <c r="R2798" s="829"/>
      <c r="S2798" s="416" t="s">
        <v>168</v>
      </c>
      <c r="T2798" s="427"/>
      <c r="U2798" s="416" t="s">
        <v>167</v>
      </c>
      <c r="V2798" s="427"/>
      <c r="W2798" s="816"/>
      <c r="X2798" s="817"/>
      <c r="Y2798" s="416" t="s">
        <v>166</v>
      </c>
      <c r="Z2798" s="426">
        <f>IF(Z2796="",Z2797-Z2795,Z2797-Z2796)</f>
        <v>0</v>
      </c>
      <c r="AA2798" s="416" t="s">
        <v>166</v>
      </c>
      <c r="AB2798" s="426">
        <f>IF(AB2796="",AB2797-AB2795,AB2797-AB2796)</f>
        <v>0</v>
      </c>
      <c r="AC2798" s="416" t="s">
        <v>166</v>
      </c>
      <c r="AD2798" s="426">
        <f>IF(AD2796="",AD2797-AD2795,AD2797-AD2796)</f>
        <v>0</v>
      </c>
      <c r="AE2798" s="416" t="s">
        <v>166</v>
      </c>
      <c r="AF2798" s="426">
        <f>IF(AF2796="",AF2797-AF2795,AF2797-AF2796)</f>
        <v>0</v>
      </c>
      <c r="AG2798" s="463" t="s">
        <v>166</v>
      </c>
      <c r="AH2798" s="462">
        <f>IF(AH2796="",AH2797-AH2795,AH2797-AH2796)</f>
        <v>0</v>
      </c>
      <c r="AI2798" s="781"/>
      <c r="AJ2798" s="782"/>
      <c r="AK2798" s="792"/>
      <c r="AL2798" s="792"/>
      <c r="AM2798" s="792"/>
      <c r="AN2798" s="792"/>
      <c r="AO2798" s="792"/>
      <c r="AP2798" s="792"/>
    </row>
    <row r="2799" spans="2:42" s="404" customFormat="1" ht="15" hidden="1" customHeight="1" x14ac:dyDescent="0.2">
      <c r="B2799" s="425" t="s">
        <v>196</v>
      </c>
      <c r="C2799" s="424" t="s">
        <v>352</v>
      </c>
      <c r="D2799" s="423" t="s">
        <v>161</v>
      </c>
      <c r="E2799" s="422" t="s">
        <v>238</v>
      </c>
      <c r="F2799" s="420"/>
      <c r="G2799" s="420"/>
      <c r="H2799" s="419">
        <v>2020</v>
      </c>
      <c r="I2799" s="418"/>
      <c r="J2799" s="647" t="s">
        <v>225</v>
      </c>
      <c r="K2799" s="417" t="s">
        <v>318</v>
      </c>
      <c r="L2799" s="824"/>
      <c r="M2799" s="825"/>
      <c r="N2799" s="792"/>
      <c r="O2799" s="829"/>
      <c r="P2799" s="832"/>
      <c r="Q2799" s="835"/>
      <c r="R2799" s="829"/>
      <c r="S2799" s="416" t="s">
        <v>165</v>
      </c>
      <c r="T2799" s="415"/>
      <c r="U2799" s="416" t="s">
        <v>164</v>
      </c>
      <c r="V2799" s="415"/>
      <c r="W2799" s="816"/>
      <c r="X2799" s="817"/>
      <c r="Y2799" s="816"/>
      <c r="Z2799" s="817"/>
      <c r="AA2799" s="816"/>
      <c r="AB2799" s="817"/>
      <c r="AC2799" s="816"/>
      <c r="AD2799" s="817"/>
      <c r="AE2799" s="816"/>
      <c r="AF2799" s="817"/>
      <c r="AG2799" s="781"/>
      <c r="AH2799" s="782"/>
      <c r="AI2799" s="781"/>
      <c r="AJ2799" s="782"/>
      <c r="AK2799" s="792"/>
      <c r="AL2799" s="792"/>
      <c r="AM2799" s="792"/>
      <c r="AN2799" s="792"/>
      <c r="AO2799" s="792"/>
      <c r="AP2799" s="792"/>
    </row>
    <row r="2800" spans="2:42" s="404" customFormat="1" ht="15" hidden="1" customHeight="1" thickBot="1" x14ac:dyDescent="0.25">
      <c r="B2800" s="414" t="s">
        <v>196</v>
      </c>
      <c r="C2800" s="413" t="s">
        <v>352</v>
      </c>
      <c r="D2800" s="412" t="s">
        <v>161</v>
      </c>
      <c r="E2800" s="411" t="s">
        <v>238</v>
      </c>
      <c r="F2800" s="409"/>
      <c r="G2800" s="409"/>
      <c r="H2800" s="408">
        <v>2020</v>
      </c>
      <c r="I2800" s="407"/>
      <c r="J2800" s="627" t="s">
        <v>225</v>
      </c>
      <c r="K2800" s="407" t="s">
        <v>318</v>
      </c>
      <c r="L2800" s="826"/>
      <c r="M2800" s="827"/>
      <c r="N2800" s="793"/>
      <c r="O2800" s="830"/>
      <c r="P2800" s="833"/>
      <c r="Q2800" s="836"/>
      <c r="R2800" s="830"/>
      <c r="S2800" s="406" t="s">
        <v>158</v>
      </c>
      <c r="T2800" s="451"/>
      <c r="U2800" s="820"/>
      <c r="V2800" s="821"/>
      <c r="W2800" s="818"/>
      <c r="X2800" s="819"/>
      <c r="Y2800" s="818"/>
      <c r="Z2800" s="819"/>
      <c r="AA2800" s="818"/>
      <c r="AB2800" s="819"/>
      <c r="AC2800" s="818"/>
      <c r="AD2800" s="819"/>
      <c r="AE2800" s="818"/>
      <c r="AF2800" s="819"/>
      <c r="AG2800" s="783"/>
      <c r="AH2800" s="784"/>
      <c r="AI2800" s="783"/>
      <c r="AJ2800" s="784"/>
      <c r="AK2800" s="793"/>
      <c r="AL2800" s="793"/>
      <c r="AM2800" s="793"/>
      <c r="AN2800" s="793"/>
      <c r="AO2800" s="793"/>
      <c r="AP2800" s="793"/>
    </row>
    <row r="2801" spans="2:42" s="404" customFormat="1" ht="12.75" customHeight="1" thickTop="1" x14ac:dyDescent="0.2">
      <c r="B2801" s="445" t="s">
        <v>196</v>
      </c>
      <c r="C2801" s="444" t="s">
        <v>195</v>
      </c>
      <c r="D2801" s="443" t="s">
        <v>161</v>
      </c>
      <c r="E2801" s="442" t="s">
        <v>50</v>
      </c>
      <c r="F2801" s="440">
        <v>43832</v>
      </c>
      <c r="G2801" s="440">
        <v>44196</v>
      </c>
      <c r="H2801" s="419">
        <v>2020</v>
      </c>
      <c r="I2801" s="418" t="s">
        <v>2051</v>
      </c>
      <c r="J2801" s="647" t="s">
        <v>225</v>
      </c>
      <c r="K2801" s="439" t="s">
        <v>318</v>
      </c>
      <c r="L2801" s="822" t="s">
        <v>351</v>
      </c>
      <c r="M2801" s="823"/>
      <c r="N2801" s="791" t="s">
        <v>280</v>
      </c>
      <c r="O2801" s="828" t="s">
        <v>325</v>
      </c>
      <c r="P2801" s="831"/>
      <c r="Q2801" s="834" t="s">
        <v>218</v>
      </c>
      <c r="R2801" s="828" t="s">
        <v>200</v>
      </c>
      <c r="S2801" s="434" t="s">
        <v>184</v>
      </c>
      <c r="T2801" s="438">
        <v>114628.54</v>
      </c>
      <c r="U2801" s="434" t="s">
        <v>183</v>
      </c>
      <c r="V2801" s="437">
        <f>T2806+T2804-0.001</f>
        <v>44196.999000000003</v>
      </c>
      <c r="W2801" s="434" t="s">
        <v>182</v>
      </c>
      <c r="X2801" s="436">
        <f>T2801</f>
        <v>114628.54</v>
      </c>
      <c r="Y2801" s="434" t="s">
        <v>181</v>
      </c>
      <c r="Z2801" s="435">
        <v>0.5</v>
      </c>
      <c r="AA2801" s="434" t="s">
        <v>181</v>
      </c>
      <c r="AB2801" s="435">
        <v>0.5</v>
      </c>
      <c r="AC2801" s="434" t="s">
        <v>181</v>
      </c>
      <c r="AD2801" s="435">
        <v>0.5</v>
      </c>
      <c r="AE2801" s="448" t="s">
        <v>181</v>
      </c>
      <c r="AF2801" s="449">
        <v>0.82599999999999996</v>
      </c>
      <c r="AG2801" s="466" t="s">
        <v>181</v>
      </c>
      <c r="AH2801" s="467">
        <v>1</v>
      </c>
      <c r="AI2801" s="466" t="s">
        <v>180</v>
      </c>
      <c r="AJ2801" s="465">
        <v>3</v>
      </c>
      <c r="AK2801" s="791" t="s">
        <v>322</v>
      </c>
      <c r="AL2801" s="791" t="s">
        <v>322</v>
      </c>
      <c r="AM2801" s="791" t="s">
        <v>322</v>
      </c>
      <c r="AN2801" s="791" t="s">
        <v>322</v>
      </c>
      <c r="AO2801" s="791" t="s">
        <v>322</v>
      </c>
      <c r="AP2801" s="791" t="s">
        <v>2143</v>
      </c>
    </row>
    <row r="2802" spans="2:42" s="404" customFormat="1" ht="15" customHeight="1" x14ac:dyDescent="0.2">
      <c r="B2802" s="425" t="s">
        <v>196</v>
      </c>
      <c r="C2802" s="424" t="s">
        <v>195</v>
      </c>
      <c r="D2802" s="423" t="s">
        <v>161</v>
      </c>
      <c r="E2802" s="422" t="s">
        <v>50</v>
      </c>
      <c r="F2802" s="420">
        <v>43832</v>
      </c>
      <c r="G2802" s="420">
        <v>44196</v>
      </c>
      <c r="H2802" s="419">
        <v>2020</v>
      </c>
      <c r="I2802" s="418" t="s">
        <v>2051</v>
      </c>
      <c r="J2802" s="647" t="s">
        <v>225</v>
      </c>
      <c r="K2802" s="417" t="s">
        <v>318</v>
      </c>
      <c r="L2802" s="824"/>
      <c r="M2802" s="825"/>
      <c r="N2802" s="792"/>
      <c r="O2802" s="829"/>
      <c r="P2802" s="832"/>
      <c r="Q2802" s="835"/>
      <c r="R2802" s="829"/>
      <c r="S2802" s="416" t="s">
        <v>179</v>
      </c>
      <c r="T2802" s="432" t="s">
        <v>292</v>
      </c>
      <c r="U2802" s="416" t="s">
        <v>177</v>
      </c>
      <c r="V2802" s="415">
        <f>V2801+V2803+V2804</f>
        <v>44223.999000000003</v>
      </c>
      <c r="W2802" s="416" t="s">
        <v>176</v>
      </c>
      <c r="X2802" s="428">
        <f>X2801</f>
        <v>114628.54</v>
      </c>
      <c r="Y2802" s="416" t="s">
        <v>175</v>
      </c>
      <c r="Z2802" s="426"/>
      <c r="AA2802" s="416" t="s">
        <v>175</v>
      </c>
      <c r="AB2802" s="426"/>
      <c r="AC2802" s="416" t="s">
        <v>175</v>
      </c>
      <c r="AD2802" s="426"/>
      <c r="AE2802" s="446" t="s">
        <v>175</v>
      </c>
      <c r="AF2802" s="447"/>
      <c r="AG2802" s="463" t="s">
        <v>175</v>
      </c>
      <c r="AH2802" s="462"/>
      <c r="AI2802" s="463" t="s">
        <v>174</v>
      </c>
      <c r="AJ2802" s="464">
        <f>3*8</f>
        <v>24</v>
      </c>
      <c r="AK2802" s="792"/>
      <c r="AL2802" s="792"/>
      <c r="AM2802" s="792"/>
      <c r="AN2802" s="792"/>
      <c r="AO2802" s="792"/>
      <c r="AP2802" s="792"/>
    </row>
    <row r="2803" spans="2:42" s="404" customFormat="1" ht="13.5" customHeight="1" x14ac:dyDescent="0.2">
      <c r="B2803" s="425" t="s">
        <v>196</v>
      </c>
      <c r="C2803" s="424" t="s">
        <v>195</v>
      </c>
      <c r="D2803" s="423" t="s">
        <v>161</v>
      </c>
      <c r="E2803" s="422" t="s">
        <v>50</v>
      </c>
      <c r="F2803" s="420">
        <v>43832</v>
      </c>
      <c r="G2803" s="420">
        <v>44196</v>
      </c>
      <c r="H2803" s="419">
        <v>2020</v>
      </c>
      <c r="I2803" s="418" t="s">
        <v>2051</v>
      </c>
      <c r="J2803" s="647" t="s">
        <v>225</v>
      </c>
      <c r="K2803" s="417" t="s">
        <v>318</v>
      </c>
      <c r="L2803" s="824"/>
      <c r="M2803" s="825"/>
      <c r="N2803" s="792"/>
      <c r="O2803" s="829"/>
      <c r="P2803" s="832"/>
      <c r="Q2803" s="835"/>
      <c r="R2803" s="829"/>
      <c r="S2803" s="416" t="s">
        <v>173</v>
      </c>
      <c r="T2803" s="429" t="s">
        <v>192</v>
      </c>
      <c r="U2803" s="416" t="s">
        <v>171</v>
      </c>
      <c r="V2803" s="427">
        <v>27</v>
      </c>
      <c r="W2803" s="416" t="s">
        <v>170</v>
      </c>
      <c r="X2803" s="428"/>
      <c r="Y2803" s="416" t="s">
        <v>169</v>
      </c>
      <c r="Z2803" s="426">
        <v>0.5</v>
      </c>
      <c r="AA2803" s="416" t="s">
        <v>169</v>
      </c>
      <c r="AB2803" s="426">
        <v>0.5</v>
      </c>
      <c r="AC2803" s="416" t="s">
        <v>169</v>
      </c>
      <c r="AD2803" s="426">
        <v>0.5</v>
      </c>
      <c r="AE2803" s="446" t="s">
        <v>169</v>
      </c>
      <c r="AF2803" s="447">
        <v>0.83599999999999997</v>
      </c>
      <c r="AG2803" s="463" t="s">
        <v>169</v>
      </c>
      <c r="AH2803" s="462">
        <v>1</v>
      </c>
      <c r="AI2803" s="781"/>
      <c r="AJ2803" s="782"/>
      <c r="AK2803" s="792"/>
      <c r="AL2803" s="792"/>
      <c r="AM2803" s="792"/>
      <c r="AN2803" s="792"/>
      <c r="AO2803" s="792"/>
      <c r="AP2803" s="792"/>
    </row>
    <row r="2804" spans="2:42" s="404" customFormat="1" ht="15" customHeight="1" x14ac:dyDescent="0.2">
      <c r="B2804" s="425" t="s">
        <v>196</v>
      </c>
      <c r="C2804" s="424" t="s">
        <v>195</v>
      </c>
      <c r="D2804" s="423" t="s">
        <v>161</v>
      </c>
      <c r="E2804" s="422" t="s">
        <v>50</v>
      </c>
      <c r="F2804" s="420">
        <v>43832</v>
      </c>
      <c r="G2804" s="420">
        <v>44196</v>
      </c>
      <c r="H2804" s="419">
        <v>2020</v>
      </c>
      <c r="I2804" s="418" t="s">
        <v>2051</v>
      </c>
      <c r="J2804" s="647" t="s">
        <v>225</v>
      </c>
      <c r="K2804" s="417" t="s">
        <v>318</v>
      </c>
      <c r="L2804" s="824"/>
      <c r="M2804" s="825"/>
      <c r="N2804" s="792"/>
      <c r="O2804" s="829"/>
      <c r="P2804" s="832"/>
      <c r="Q2804" s="835"/>
      <c r="R2804" s="829"/>
      <c r="S2804" s="416" t="s">
        <v>168</v>
      </c>
      <c r="T2804" s="427">
        <v>365</v>
      </c>
      <c r="U2804" s="416" t="s">
        <v>167</v>
      </c>
      <c r="V2804" s="427"/>
      <c r="W2804" s="816"/>
      <c r="X2804" s="817"/>
      <c r="Y2804" s="416" t="s">
        <v>166</v>
      </c>
      <c r="Z2804" s="426">
        <f>IF(Z2802="",Z2803-Z2801,Z2803-Z2802)</f>
        <v>0</v>
      </c>
      <c r="AA2804" s="416" t="s">
        <v>166</v>
      </c>
      <c r="AB2804" s="426">
        <f>IF(AB2802="",AB2803-AB2801,AB2803-AB2802)</f>
        <v>0</v>
      </c>
      <c r="AC2804" s="416" t="s">
        <v>166</v>
      </c>
      <c r="AD2804" s="426">
        <f>IF(AD2802="",AD2803-AD2801,AD2803-AD2802)</f>
        <v>0</v>
      </c>
      <c r="AE2804" s="446" t="s">
        <v>166</v>
      </c>
      <c r="AF2804" s="447">
        <f>IF(AF2802="",AF2803-AF2801,AF2803-AF2802)</f>
        <v>1.0000000000000009E-2</v>
      </c>
      <c r="AG2804" s="463" t="s">
        <v>166</v>
      </c>
      <c r="AH2804" s="462">
        <f>IF(AH2802="",AH2803-AH2801,AH2803-AH2802)</f>
        <v>0</v>
      </c>
      <c r="AI2804" s="781"/>
      <c r="AJ2804" s="782"/>
      <c r="AK2804" s="792"/>
      <c r="AL2804" s="792"/>
      <c r="AM2804" s="792"/>
      <c r="AN2804" s="792"/>
      <c r="AO2804" s="792"/>
      <c r="AP2804" s="792"/>
    </row>
    <row r="2805" spans="2:42" s="404" customFormat="1" ht="15" customHeight="1" x14ac:dyDescent="0.2">
      <c r="B2805" s="425" t="s">
        <v>196</v>
      </c>
      <c r="C2805" s="424" t="s">
        <v>195</v>
      </c>
      <c r="D2805" s="423" t="s">
        <v>161</v>
      </c>
      <c r="E2805" s="422" t="s">
        <v>50</v>
      </c>
      <c r="F2805" s="420">
        <v>43832</v>
      </c>
      <c r="G2805" s="420">
        <v>44196</v>
      </c>
      <c r="H2805" s="419">
        <v>2020</v>
      </c>
      <c r="I2805" s="418" t="s">
        <v>2051</v>
      </c>
      <c r="J2805" s="647" t="s">
        <v>225</v>
      </c>
      <c r="K2805" s="417" t="s">
        <v>318</v>
      </c>
      <c r="L2805" s="824"/>
      <c r="M2805" s="825"/>
      <c r="N2805" s="792"/>
      <c r="O2805" s="829"/>
      <c r="P2805" s="832"/>
      <c r="Q2805" s="835"/>
      <c r="R2805" s="829"/>
      <c r="S2805" s="416" t="s">
        <v>165</v>
      </c>
      <c r="T2805" s="415">
        <v>43832</v>
      </c>
      <c r="U2805" s="416" t="s">
        <v>164</v>
      </c>
      <c r="V2805" s="415">
        <v>44196</v>
      </c>
      <c r="W2805" s="816"/>
      <c r="X2805" s="817"/>
      <c r="Y2805" s="816"/>
      <c r="Z2805" s="817"/>
      <c r="AA2805" s="816"/>
      <c r="AB2805" s="817"/>
      <c r="AC2805" s="816"/>
      <c r="AD2805" s="817"/>
      <c r="AE2805" s="885"/>
      <c r="AF2805" s="886"/>
      <c r="AG2805" s="781"/>
      <c r="AH2805" s="782"/>
      <c r="AI2805" s="781"/>
      <c r="AJ2805" s="782"/>
      <c r="AK2805" s="792"/>
      <c r="AL2805" s="792"/>
      <c r="AM2805" s="792"/>
      <c r="AN2805" s="792"/>
      <c r="AO2805" s="792"/>
      <c r="AP2805" s="792"/>
    </row>
    <row r="2806" spans="2:42" s="404" customFormat="1" ht="15" customHeight="1" thickBot="1" x14ac:dyDescent="0.25">
      <c r="B2806" s="414" t="s">
        <v>196</v>
      </c>
      <c r="C2806" s="413" t="s">
        <v>195</v>
      </c>
      <c r="D2806" s="412" t="s">
        <v>161</v>
      </c>
      <c r="E2806" s="411" t="s">
        <v>50</v>
      </c>
      <c r="F2806" s="409">
        <v>43832</v>
      </c>
      <c r="G2806" s="409">
        <v>44196</v>
      </c>
      <c r="H2806" s="408">
        <v>2020</v>
      </c>
      <c r="I2806" s="407" t="s">
        <v>2051</v>
      </c>
      <c r="J2806" s="627" t="s">
        <v>225</v>
      </c>
      <c r="K2806" s="407" t="s">
        <v>318</v>
      </c>
      <c r="L2806" s="826"/>
      <c r="M2806" s="827"/>
      <c r="N2806" s="793"/>
      <c r="O2806" s="830"/>
      <c r="P2806" s="833"/>
      <c r="Q2806" s="836"/>
      <c r="R2806" s="830"/>
      <c r="S2806" s="406" t="s">
        <v>158</v>
      </c>
      <c r="T2806" s="451">
        <v>43832</v>
      </c>
      <c r="U2806" s="820"/>
      <c r="V2806" s="821"/>
      <c r="W2806" s="818"/>
      <c r="X2806" s="819"/>
      <c r="Y2806" s="818"/>
      <c r="Z2806" s="819"/>
      <c r="AA2806" s="818"/>
      <c r="AB2806" s="819"/>
      <c r="AC2806" s="818"/>
      <c r="AD2806" s="819"/>
      <c r="AE2806" s="887"/>
      <c r="AF2806" s="888"/>
      <c r="AG2806" s="783"/>
      <c r="AH2806" s="784"/>
      <c r="AI2806" s="783"/>
      <c r="AJ2806" s="784"/>
      <c r="AK2806" s="793"/>
      <c r="AL2806" s="793"/>
      <c r="AM2806" s="793"/>
      <c r="AN2806" s="793"/>
      <c r="AO2806" s="793"/>
      <c r="AP2806" s="793"/>
    </row>
    <row r="2807" spans="2:42" s="404" customFormat="1" ht="12.75" hidden="1" customHeight="1" thickTop="1" x14ac:dyDescent="0.2">
      <c r="B2807" s="445" t="s">
        <v>196</v>
      </c>
      <c r="C2807" s="444" t="s">
        <v>195</v>
      </c>
      <c r="D2807" s="443" t="s">
        <v>161</v>
      </c>
      <c r="E2807" s="442" t="s">
        <v>110</v>
      </c>
      <c r="F2807" s="440"/>
      <c r="G2807" s="440"/>
      <c r="H2807" s="419">
        <v>2020</v>
      </c>
      <c r="I2807" s="418"/>
      <c r="J2807" s="647" t="s">
        <v>225</v>
      </c>
      <c r="K2807" s="439" t="s">
        <v>318</v>
      </c>
      <c r="L2807" s="822" t="s">
        <v>351</v>
      </c>
      <c r="M2807" s="823"/>
      <c r="N2807" s="791" t="s">
        <v>280</v>
      </c>
      <c r="O2807" s="828" t="s">
        <v>325</v>
      </c>
      <c r="P2807" s="831"/>
      <c r="Q2807" s="834" t="s">
        <v>218</v>
      </c>
      <c r="R2807" s="828" t="s">
        <v>324</v>
      </c>
      <c r="S2807" s="434" t="s">
        <v>184</v>
      </c>
      <c r="T2807" s="438">
        <v>91159.92</v>
      </c>
      <c r="U2807" s="434" t="s">
        <v>183</v>
      </c>
      <c r="V2807" s="437"/>
      <c r="W2807" s="434" t="s">
        <v>182</v>
      </c>
      <c r="X2807" s="436">
        <f>T2807</f>
        <v>91159.92</v>
      </c>
      <c r="Y2807" s="434" t="s">
        <v>181</v>
      </c>
      <c r="Z2807" s="435"/>
      <c r="AA2807" s="434" t="s">
        <v>181</v>
      </c>
      <c r="AB2807" s="435"/>
      <c r="AC2807" s="434" t="s">
        <v>181</v>
      </c>
      <c r="AD2807" s="435"/>
      <c r="AE2807" s="434" t="s">
        <v>181</v>
      </c>
      <c r="AF2807" s="435"/>
      <c r="AG2807" s="466" t="s">
        <v>181</v>
      </c>
      <c r="AH2807" s="467"/>
      <c r="AI2807" s="466" t="s">
        <v>180</v>
      </c>
      <c r="AJ2807" s="465"/>
      <c r="AK2807" s="791" t="s">
        <v>350</v>
      </c>
      <c r="AL2807" s="791" t="s">
        <v>350</v>
      </c>
      <c r="AM2807" s="791" t="s">
        <v>350</v>
      </c>
      <c r="AN2807" s="791" t="s">
        <v>350</v>
      </c>
      <c r="AO2807" s="791" t="s">
        <v>350</v>
      </c>
      <c r="AP2807" s="791" t="s">
        <v>110</v>
      </c>
    </row>
    <row r="2808" spans="2:42" s="404" customFormat="1" ht="15" hidden="1" customHeight="1" x14ac:dyDescent="0.2">
      <c r="B2808" s="425" t="s">
        <v>196</v>
      </c>
      <c r="C2808" s="424" t="s">
        <v>195</v>
      </c>
      <c r="D2808" s="423" t="s">
        <v>161</v>
      </c>
      <c r="E2808" s="422" t="s">
        <v>110</v>
      </c>
      <c r="F2808" s="420"/>
      <c r="G2808" s="420"/>
      <c r="H2808" s="419">
        <v>2020</v>
      </c>
      <c r="I2808" s="418"/>
      <c r="J2808" s="647" t="s">
        <v>225</v>
      </c>
      <c r="K2808" s="417" t="s">
        <v>318</v>
      </c>
      <c r="L2808" s="824"/>
      <c r="M2808" s="825"/>
      <c r="N2808" s="792"/>
      <c r="O2808" s="829"/>
      <c r="P2808" s="832"/>
      <c r="Q2808" s="835"/>
      <c r="R2808" s="829"/>
      <c r="S2808" s="416" t="s">
        <v>179</v>
      </c>
      <c r="T2808" s="432" t="s">
        <v>321</v>
      </c>
      <c r="U2808" s="416" t="s">
        <v>177</v>
      </c>
      <c r="V2808" s="415"/>
      <c r="W2808" s="416" t="s">
        <v>176</v>
      </c>
      <c r="X2808" s="428">
        <f>X2807</f>
        <v>91159.92</v>
      </c>
      <c r="Y2808" s="416" t="s">
        <v>175</v>
      </c>
      <c r="Z2808" s="426"/>
      <c r="AA2808" s="416" t="s">
        <v>175</v>
      </c>
      <c r="AB2808" s="426"/>
      <c r="AC2808" s="416" t="s">
        <v>175</v>
      </c>
      <c r="AD2808" s="426"/>
      <c r="AE2808" s="416" t="s">
        <v>175</v>
      </c>
      <c r="AF2808" s="426"/>
      <c r="AG2808" s="463" t="s">
        <v>175</v>
      </c>
      <c r="AH2808" s="462"/>
      <c r="AI2808" s="463" t="s">
        <v>174</v>
      </c>
      <c r="AJ2808" s="464"/>
      <c r="AK2808" s="792"/>
      <c r="AL2808" s="792"/>
      <c r="AM2808" s="792"/>
      <c r="AN2808" s="792"/>
      <c r="AO2808" s="792"/>
      <c r="AP2808" s="792"/>
    </row>
    <row r="2809" spans="2:42" s="404" customFormat="1" ht="39" hidden="1" customHeight="1" x14ac:dyDescent="0.2">
      <c r="B2809" s="425" t="s">
        <v>196</v>
      </c>
      <c r="C2809" s="424" t="s">
        <v>195</v>
      </c>
      <c r="D2809" s="423" t="s">
        <v>161</v>
      </c>
      <c r="E2809" s="422" t="s">
        <v>110</v>
      </c>
      <c r="F2809" s="420"/>
      <c r="G2809" s="420"/>
      <c r="H2809" s="419">
        <v>2020</v>
      </c>
      <c r="I2809" s="418"/>
      <c r="J2809" s="647" t="s">
        <v>225</v>
      </c>
      <c r="K2809" s="417" t="s">
        <v>318</v>
      </c>
      <c r="L2809" s="824"/>
      <c r="M2809" s="825"/>
      <c r="N2809" s="792"/>
      <c r="O2809" s="829"/>
      <c r="P2809" s="832"/>
      <c r="Q2809" s="835"/>
      <c r="R2809" s="829"/>
      <c r="S2809" s="416" t="s">
        <v>173</v>
      </c>
      <c r="T2809" s="429"/>
      <c r="U2809" s="416" t="s">
        <v>171</v>
      </c>
      <c r="V2809" s="427"/>
      <c r="W2809" s="416" t="s">
        <v>170</v>
      </c>
      <c r="X2809" s="428"/>
      <c r="Y2809" s="416" t="s">
        <v>169</v>
      </c>
      <c r="Z2809" s="426"/>
      <c r="AA2809" s="416" t="s">
        <v>169</v>
      </c>
      <c r="AB2809" s="426"/>
      <c r="AC2809" s="416" t="s">
        <v>169</v>
      </c>
      <c r="AD2809" s="426"/>
      <c r="AE2809" s="416" t="s">
        <v>169</v>
      </c>
      <c r="AF2809" s="426"/>
      <c r="AG2809" s="463" t="s">
        <v>169</v>
      </c>
      <c r="AH2809" s="462"/>
      <c r="AI2809" s="781"/>
      <c r="AJ2809" s="782"/>
      <c r="AK2809" s="792"/>
      <c r="AL2809" s="792"/>
      <c r="AM2809" s="792"/>
      <c r="AN2809" s="792"/>
      <c r="AO2809" s="792"/>
      <c r="AP2809" s="792"/>
    </row>
    <row r="2810" spans="2:42" s="404" customFormat="1" ht="15" hidden="1" customHeight="1" x14ac:dyDescent="0.2">
      <c r="B2810" s="425" t="s">
        <v>196</v>
      </c>
      <c r="C2810" s="424" t="s">
        <v>195</v>
      </c>
      <c r="D2810" s="423" t="s">
        <v>161</v>
      </c>
      <c r="E2810" s="422" t="s">
        <v>110</v>
      </c>
      <c r="F2810" s="420"/>
      <c r="G2810" s="420"/>
      <c r="H2810" s="419">
        <v>2020</v>
      </c>
      <c r="I2810" s="418"/>
      <c r="J2810" s="647" t="s">
        <v>225</v>
      </c>
      <c r="K2810" s="417" t="s">
        <v>318</v>
      </c>
      <c r="L2810" s="824"/>
      <c r="M2810" s="825"/>
      <c r="N2810" s="792"/>
      <c r="O2810" s="829"/>
      <c r="P2810" s="832"/>
      <c r="Q2810" s="835"/>
      <c r="R2810" s="829"/>
      <c r="S2810" s="416" t="s">
        <v>168</v>
      </c>
      <c r="T2810" s="427"/>
      <c r="U2810" s="416" t="s">
        <v>167</v>
      </c>
      <c r="V2810" s="427"/>
      <c r="W2810" s="816"/>
      <c r="X2810" s="817"/>
      <c r="Y2810" s="416" t="s">
        <v>166</v>
      </c>
      <c r="Z2810" s="426">
        <f>IF(Z2808="",Z2809-Z2807,Z2809-Z2808)</f>
        <v>0</v>
      </c>
      <c r="AA2810" s="416" t="s">
        <v>166</v>
      </c>
      <c r="AB2810" s="426">
        <f>IF(AB2808="",AB2809-AB2807,AB2809-AB2808)</f>
        <v>0</v>
      </c>
      <c r="AC2810" s="416" t="s">
        <v>166</v>
      </c>
      <c r="AD2810" s="426">
        <f>IF(AD2808="",AD2809-AD2807,AD2809-AD2808)</f>
        <v>0</v>
      </c>
      <c r="AE2810" s="416" t="s">
        <v>166</v>
      </c>
      <c r="AF2810" s="426">
        <f>IF(AF2808="",AF2809-AF2807,AF2809-AF2808)</f>
        <v>0</v>
      </c>
      <c r="AG2810" s="463" t="s">
        <v>166</v>
      </c>
      <c r="AH2810" s="462">
        <f>IF(AH2808="",AH2809-AH2807,AH2809-AH2808)</f>
        <v>0</v>
      </c>
      <c r="AI2810" s="781"/>
      <c r="AJ2810" s="782"/>
      <c r="AK2810" s="792"/>
      <c r="AL2810" s="792"/>
      <c r="AM2810" s="792"/>
      <c r="AN2810" s="792"/>
      <c r="AO2810" s="792"/>
      <c r="AP2810" s="792"/>
    </row>
    <row r="2811" spans="2:42" s="404" customFormat="1" ht="15" hidden="1" customHeight="1" x14ac:dyDescent="0.2">
      <c r="B2811" s="425" t="s">
        <v>196</v>
      </c>
      <c r="C2811" s="424" t="s">
        <v>195</v>
      </c>
      <c r="D2811" s="423" t="s">
        <v>161</v>
      </c>
      <c r="E2811" s="422" t="s">
        <v>110</v>
      </c>
      <c r="F2811" s="420"/>
      <c r="G2811" s="420"/>
      <c r="H2811" s="419">
        <v>2020</v>
      </c>
      <c r="I2811" s="418"/>
      <c r="J2811" s="647" t="s">
        <v>225</v>
      </c>
      <c r="K2811" s="417" t="s">
        <v>318</v>
      </c>
      <c r="L2811" s="824"/>
      <c r="M2811" s="825"/>
      <c r="N2811" s="792"/>
      <c r="O2811" s="829"/>
      <c r="P2811" s="832"/>
      <c r="Q2811" s="835"/>
      <c r="R2811" s="829"/>
      <c r="S2811" s="416" t="s">
        <v>165</v>
      </c>
      <c r="T2811" s="415"/>
      <c r="U2811" s="416" t="s">
        <v>164</v>
      </c>
      <c r="V2811" s="415"/>
      <c r="W2811" s="816"/>
      <c r="X2811" s="817"/>
      <c r="Y2811" s="816"/>
      <c r="Z2811" s="817"/>
      <c r="AA2811" s="816"/>
      <c r="AB2811" s="817"/>
      <c r="AC2811" s="816"/>
      <c r="AD2811" s="817"/>
      <c r="AE2811" s="816"/>
      <c r="AF2811" s="817"/>
      <c r="AG2811" s="781"/>
      <c r="AH2811" s="782"/>
      <c r="AI2811" s="781"/>
      <c r="AJ2811" s="782"/>
      <c r="AK2811" s="792"/>
      <c r="AL2811" s="792"/>
      <c r="AM2811" s="792"/>
      <c r="AN2811" s="792"/>
      <c r="AO2811" s="792"/>
      <c r="AP2811" s="792"/>
    </row>
    <row r="2812" spans="2:42" s="404" customFormat="1" ht="15" hidden="1" customHeight="1" thickBot="1" x14ac:dyDescent="0.25">
      <c r="B2812" s="414" t="s">
        <v>196</v>
      </c>
      <c r="C2812" s="413" t="s">
        <v>195</v>
      </c>
      <c r="D2812" s="412" t="s">
        <v>161</v>
      </c>
      <c r="E2812" s="411" t="s">
        <v>110</v>
      </c>
      <c r="F2812" s="409"/>
      <c r="G2812" s="409"/>
      <c r="H2812" s="408">
        <v>2020</v>
      </c>
      <c r="I2812" s="407"/>
      <c r="J2812" s="627" t="s">
        <v>225</v>
      </c>
      <c r="K2812" s="407" t="s">
        <v>318</v>
      </c>
      <c r="L2812" s="826"/>
      <c r="M2812" s="827"/>
      <c r="N2812" s="793"/>
      <c r="O2812" s="830"/>
      <c r="P2812" s="833"/>
      <c r="Q2812" s="836"/>
      <c r="R2812" s="830"/>
      <c r="S2812" s="406" t="s">
        <v>158</v>
      </c>
      <c r="T2812" s="451"/>
      <c r="U2812" s="820"/>
      <c r="V2812" s="821"/>
      <c r="W2812" s="818"/>
      <c r="X2812" s="819"/>
      <c r="Y2812" s="818"/>
      <c r="Z2812" s="819"/>
      <c r="AA2812" s="818"/>
      <c r="AB2812" s="819"/>
      <c r="AC2812" s="818"/>
      <c r="AD2812" s="819"/>
      <c r="AE2812" s="818"/>
      <c r="AF2812" s="819"/>
      <c r="AG2812" s="783"/>
      <c r="AH2812" s="784"/>
      <c r="AI2812" s="783"/>
      <c r="AJ2812" s="784"/>
      <c r="AK2812" s="793"/>
      <c r="AL2812" s="793"/>
      <c r="AM2812" s="793"/>
      <c r="AN2812" s="793"/>
      <c r="AO2812" s="793"/>
      <c r="AP2812" s="793"/>
    </row>
    <row r="2813" spans="2:42" s="404" customFormat="1" ht="12.75" customHeight="1" thickTop="1" x14ac:dyDescent="0.2">
      <c r="B2813" s="445" t="s">
        <v>196</v>
      </c>
      <c r="C2813" s="444" t="s">
        <v>195</v>
      </c>
      <c r="D2813" s="443" t="s">
        <v>161</v>
      </c>
      <c r="E2813" s="442" t="s">
        <v>50</v>
      </c>
      <c r="F2813" s="440">
        <v>43832</v>
      </c>
      <c r="G2813" s="440">
        <v>44196</v>
      </c>
      <c r="H2813" s="419">
        <v>2020</v>
      </c>
      <c r="I2813" s="418" t="s">
        <v>2051</v>
      </c>
      <c r="J2813" s="647" t="s">
        <v>225</v>
      </c>
      <c r="K2813" s="439" t="s">
        <v>318</v>
      </c>
      <c r="L2813" s="822" t="s">
        <v>349</v>
      </c>
      <c r="M2813" s="823"/>
      <c r="N2813" s="791" t="s">
        <v>280</v>
      </c>
      <c r="O2813" s="828" t="s">
        <v>325</v>
      </c>
      <c r="P2813" s="831"/>
      <c r="Q2813" s="834" t="s">
        <v>218</v>
      </c>
      <c r="R2813" s="828" t="s">
        <v>200</v>
      </c>
      <c r="S2813" s="434" t="s">
        <v>184</v>
      </c>
      <c r="T2813" s="438">
        <v>100416.26</v>
      </c>
      <c r="U2813" s="434" t="s">
        <v>183</v>
      </c>
      <c r="V2813" s="437">
        <f>T2818+T2816-0.001</f>
        <v>44196.999000000003</v>
      </c>
      <c r="W2813" s="434" t="s">
        <v>182</v>
      </c>
      <c r="X2813" s="436">
        <f>T2813</f>
        <v>100416.26</v>
      </c>
      <c r="Y2813" s="434" t="s">
        <v>181</v>
      </c>
      <c r="Z2813" s="435">
        <v>0.5</v>
      </c>
      <c r="AA2813" s="434" t="s">
        <v>181</v>
      </c>
      <c r="AB2813" s="435">
        <v>0.5</v>
      </c>
      <c r="AC2813" s="434" t="s">
        <v>181</v>
      </c>
      <c r="AD2813" s="435">
        <v>0.5</v>
      </c>
      <c r="AE2813" s="448" t="s">
        <v>181</v>
      </c>
      <c r="AF2813" s="449">
        <v>0.81599999999999995</v>
      </c>
      <c r="AG2813" s="466" t="s">
        <v>181</v>
      </c>
      <c r="AH2813" s="467">
        <v>1</v>
      </c>
      <c r="AI2813" s="466" t="s">
        <v>180</v>
      </c>
      <c r="AJ2813" s="465">
        <v>3</v>
      </c>
      <c r="AK2813" s="791" t="s">
        <v>322</v>
      </c>
      <c r="AL2813" s="791" t="s">
        <v>322</v>
      </c>
      <c r="AM2813" s="791" t="s">
        <v>322</v>
      </c>
      <c r="AN2813" s="791" t="s">
        <v>322</v>
      </c>
      <c r="AO2813" s="791" t="s">
        <v>322</v>
      </c>
      <c r="AP2813" s="791" t="s">
        <v>2143</v>
      </c>
    </row>
    <row r="2814" spans="2:42" s="404" customFormat="1" ht="15" customHeight="1" x14ac:dyDescent="0.2">
      <c r="B2814" s="425" t="s">
        <v>196</v>
      </c>
      <c r="C2814" s="424" t="s">
        <v>195</v>
      </c>
      <c r="D2814" s="423" t="s">
        <v>161</v>
      </c>
      <c r="E2814" s="422" t="s">
        <v>50</v>
      </c>
      <c r="F2814" s="420">
        <v>43832</v>
      </c>
      <c r="G2814" s="420">
        <v>44196</v>
      </c>
      <c r="H2814" s="419">
        <v>2020</v>
      </c>
      <c r="I2814" s="418" t="s">
        <v>2051</v>
      </c>
      <c r="J2814" s="647" t="s">
        <v>225</v>
      </c>
      <c r="K2814" s="417" t="s">
        <v>318</v>
      </c>
      <c r="L2814" s="824"/>
      <c r="M2814" s="825"/>
      <c r="N2814" s="792"/>
      <c r="O2814" s="829"/>
      <c r="P2814" s="832"/>
      <c r="Q2814" s="835"/>
      <c r="R2814" s="829"/>
      <c r="S2814" s="416" t="s">
        <v>179</v>
      </c>
      <c r="T2814" s="432" t="s">
        <v>292</v>
      </c>
      <c r="U2814" s="416" t="s">
        <v>177</v>
      </c>
      <c r="V2814" s="415">
        <f>V2813+V2815+V2816</f>
        <v>44223.999000000003</v>
      </c>
      <c r="W2814" s="416" t="s">
        <v>176</v>
      </c>
      <c r="X2814" s="428">
        <f>X2813</f>
        <v>100416.26</v>
      </c>
      <c r="Y2814" s="416" t="s">
        <v>175</v>
      </c>
      <c r="Z2814" s="426"/>
      <c r="AA2814" s="416" t="s">
        <v>175</v>
      </c>
      <c r="AB2814" s="426"/>
      <c r="AC2814" s="416" t="s">
        <v>175</v>
      </c>
      <c r="AD2814" s="426"/>
      <c r="AE2814" s="446" t="s">
        <v>175</v>
      </c>
      <c r="AF2814" s="447"/>
      <c r="AG2814" s="463" t="s">
        <v>175</v>
      </c>
      <c r="AH2814" s="462"/>
      <c r="AI2814" s="463" t="s">
        <v>174</v>
      </c>
      <c r="AJ2814" s="464">
        <f>3*8</f>
        <v>24</v>
      </c>
      <c r="AK2814" s="792"/>
      <c r="AL2814" s="792"/>
      <c r="AM2814" s="792"/>
      <c r="AN2814" s="792"/>
      <c r="AO2814" s="792"/>
      <c r="AP2814" s="792"/>
    </row>
    <row r="2815" spans="2:42" s="404" customFormat="1" ht="13.5" customHeight="1" x14ac:dyDescent="0.2">
      <c r="B2815" s="425" t="s">
        <v>196</v>
      </c>
      <c r="C2815" s="424" t="s">
        <v>195</v>
      </c>
      <c r="D2815" s="423" t="s">
        <v>161</v>
      </c>
      <c r="E2815" s="422" t="s">
        <v>50</v>
      </c>
      <c r="F2815" s="420">
        <v>43832</v>
      </c>
      <c r="G2815" s="420">
        <v>44196</v>
      </c>
      <c r="H2815" s="419">
        <v>2020</v>
      </c>
      <c r="I2815" s="418" t="s">
        <v>2051</v>
      </c>
      <c r="J2815" s="647" t="s">
        <v>225</v>
      </c>
      <c r="K2815" s="417" t="s">
        <v>318</v>
      </c>
      <c r="L2815" s="824"/>
      <c r="M2815" s="825"/>
      <c r="N2815" s="792"/>
      <c r="O2815" s="829"/>
      <c r="P2815" s="832"/>
      <c r="Q2815" s="835"/>
      <c r="R2815" s="829"/>
      <c r="S2815" s="416" t="s">
        <v>173</v>
      </c>
      <c r="T2815" s="429" t="s">
        <v>192</v>
      </c>
      <c r="U2815" s="416" t="s">
        <v>171</v>
      </c>
      <c r="V2815" s="427">
        <v>27</v>
      </c>
      <c r="W2815" s="416" t="s">
        <v>170</v>
      </c>
      <c r="X2815" s="428"/>
      <c r="Y2815" s="416" t="s">
        <v>169</v>
      </c>
      <c r="Z2815" s="426">
        <v>0.52</v>
      </c>
      <c r="AA2815" s="416" t="s">
        <v>169</v>
      </c>
      <c r="AB2815" s="426">
        <v>0.52</v>
      </c>
      <c r="AC2815" s="416" t="s">
        <v>169</v>
      </c>
      <c r="AD2815" s="426">
        <v>0.52</v>
      </c>
      <c r="AE2815" s="446" t="s">
        <v>169</v>
      </c>
      <c r="AF2815" s="447">
        <v>0.84119999999999995</v>
      </c>
      <c r="AG2815" s="463" t="s">
        <v>169</v>
      </c>
      <c r="AH2815" s="462">
        <v>1</v>
      </c>
      <c r="AI2815" s="781"/>
      <c r="AJ2815" s="782"/>
      <c r="AK2815" s="792"/>
      <c r="AL2815" s="792"/>
      <c r="AM2815" s="792"/>
      <c r="AN2815" s="792"/>
      <c r="AO2815" s="792"/>
      <c r="AP2815" s="792"/>
    </row>
    <row r="2816" spans="2:42" s="404" customFormat="1" ht="15" customHeight="1" x14ac:dyDescent="0.2">
      <c r="B2816" s="425" t="s">
        <v>196</v>
      </c>
      <c r="C2816" s="424" t="s">
        <v>195</v>
      </c>
      <c r="D2816" s="423" t="s">
        <v>161</v>
      </c>
      <c r="E2816" s="422" t="s">
        <v>50</v>
      </c>
      <c r="F2816" s="420">
        <v>43832</v>
      </c>
      <c r="G2816" s="420">
        <v>44196</v>
      </c>
      <c r="H2816" s="419">
        <v>2020</v>
      </c>
      <c r="I2816" s="418" t="s">
        <v>2051</v>
      </c>
      <c r="J2816" s="647" t="s">
        <v>225</v>
      </c>
      <c r="K2816" s="417" t="s">
        <v>318</v>
      </c>
      <c r="L2816" s="824"/>
      <c r="M2816" s="825"/>
      <c r="N2816" s="792"/>
      <c r="O2816" s="829"/>
      <c r="P2816" s="832"/>
      <c r="Q2816" s="835"/>
      <c r="R2816" s="829"/>
      <c r="S2816" s="416" t="s">
        <v>168</v>
      </c>
      <c r="T2816" s="427">
        <v>365</v>
      </c>
      <c r="U2816" s="416" t="s">
        <v>167</v>
      </c>
      <c r="V2816" s="427"/>
      <c r="W2816" s="816"/>
      <c r="X2816" s="817"/>
      <c r="Y2816" s="416" t="s">
        <v>166</v>
      </c>
      <c r="Z2816" s="426">
        <f>IF(Z2814="",Z2815-Z2813,Z2815-Z2814)</f>
        <v>2.0000000000000018E-2</v>
      </c>
      <c r="AA2816" s="416" t="s">
        <v>166</v>
      </c>
      <c r="AB2816" s="426">
        <f>IF(AB2814="",AB2815-AB2813,AB2815-AB2814)</f>
        <v>2.0000000000000018E-2</v>
      </c>
      <c r="AC2816" s="416" t="s">
        <v>166</v>
      </c>
      <c r="AD2816" s="426">
        <f>IF(AD2814="",AD2815-AD2813,AD2815-AD2814)</f>
        <v>2.0000000000000018E-2</v>
      </c>
      <c r="AE2816" s="446" t="s">
        <v>166</v>
      </c>
      <c r="AF2816" s="447">
        <f>IF(AF2814="",AF2815-AF2813,AF2815-AF2814)</f>
        <v>2.52E-2</v>
      </c>
      <c r="AG2816" s="463" t="s">
        <v>166</v>
      </c>
      <c r="AH2816" s="462">
        <f>IF(AH2814="",AH2815-AH2813,AH2815-AH2814)</f>
        <v>0</v>
      </c>
      <c r="AI2816" s="781"/>
      <c r="AJ2816" s="782"/>
      <c r="AK2816" s="792"/>
      <c r="AL2816" s="792"/>
      <c r="AM2816" s="792"/>
      <c r="AN2816" s="792"/>
      <c r="AO2816" s="792"/>
      <c r="AP2816" s="792"/>
    </row>
    <row r="2817" spans="2:42" s="404" customFormat="1" ht="15" customHeight="1" x14ac:dyDescent="0.2">
      <c r="B2817" s="425" t="s">
        <v>196</v>
      </c>
      <c r="C2817" s="424" t="s">
        <v>195</v>
      </c>
      <c r="D2817" s="423" t="s">
        <v>161</v>
      </c>
      <c r="E2817" s="422" t="s">
        <v>50</v>
      </c>
      <c r="F2817" s="420">
        <v>43832</v>
      </c>
      <c r="G2817" s="420">
        <v>44196</v>
      </c>
      <c r="H2817" s="419">
        <v>2020</v>
      </c>
      <c r="I2817" s="418" t="s">
        <v>2051</v>
      </c>
      <c r="J2817" s="647" t="s">
        <v>225</v>
      </c>
      <c r="K2817" s="417" t="s">
        <v>318</v>
      </c>
      <c r="L2817" s="824"/>
      <c r="M2817" s="825"/>
      <c r="N2817" s="792"/>
      <c r="O2817" s="829"/>
      <c r="P2817" s="832"/>
      <c r="Q2817" s="835"/>
      <c r="R2817" s="829"/>
      <c r="S2817" s="416" t="s">
        <v>165</v>
      </c>
      <c r="T2817" s="415">
        <v>43832</v>
      </c>
      <c r="U2817" s="416" t="s">
        <v>164</v>
      </c>
      <c r="V2817" s="415">
        <v>44196</v>
      </c>
      <c r="W2817" s="816"/>
      <c r="X2817" s="817"/>
      <c r="Y2817" s="816"/>
      <c r="Z2817" s="817"/>
      <c r="AA2817" s="816"/>
      <c r="AB2817" s="817"/>
      <c r="AC2817" s="816"/>
      <c r="AD2817" s="817"/>
      <c r="AE2817" s="885"/>
      <c r="AF2817" s="886"/>
      <c r="AG2817" s="781"/>
      <c r="AH2817" s="782"/>
      <c r="AI2817" s="781"/>
      <c r="AJ2817" s="782"/>
      <c r="AK2817" s="792"/>
      <c r="AL2817" s="792"/>
      <c r="AM2817" s="792"/>
      <c r="AN2817" s="792"/>
      <c r="AO2817" s="792"/>
      <c r="AP2817" s="792"/>
    </row>
    <row r="2818" spans="2:42" s="404" customFormat="1" ht="15" customHeight="1" thickBot="1" x14ac:dyDescent="0.25">
      <c r="B2818" s="414" t="s">
        <v>196</v>
      </c>
      <c r="C2818" s="413" t="s">
        <v>195</v>
      </c>
      <c r="D2818" s="412" t="s">
        <v>161</v>
      </c>
      <c r="E2818" s="411" t="s">
        <v>50</v>
      </c>
      <c r="F2818" s="409">
        <v>43832</v>
      </c>
      <c r="G2818" s="409">
        <v>44196</v>
      </c>
      <c r="H2818" s="408">
        <v>2020</v>
      </c>
      <c r="I2818" s="407" t="s">
        <v>2051</v>
      </c>
      <c r="J2818" s="627" t="s">
        <v>225</v>
      </c>
      <c r="K2818" s="407" t="s">
        <v>318</v>
      </c>
      <c r="L2818" s="826"/>
      <c r="M2818" s="827"/>
      <c r="N2818" s="793"/>
      <c r="O2818" s="830"/>
      <c r="P2818" s="833"/>
      <c r="Q2818" s="836"/>
      <c r="R2818" s="830"/>
      <c r="S2818" s="406" t="s">
        <v>158</v>
      </c>
      <c r="T2818" s="451">
        <v>43832</v>
      </c>
      <c r="U2818" s="820"/>
      <c r="V2818" s="821"/>
      <c r="W2818" s="818"/>
      <c r="X2818" s="819"/>
      <c r="Y2818" s="818"/>
      <c r="Z2818" s="819"/>
      <c r="AA2818" s="818"/>
      <c r="AB2818" s="819"/>
      <c r="AC2818" s="818"/>
      <c r="AD2818" s="819"/>
      <c r="AE2818" s="887"/>
      <c r="AF2818" s="888"/>
      <c r="AG2818" s="783"/>
      <c r="AH2818" s="784"/>
      <c r="AI2818" s="783"/>
      <c r="AJ2818" s="784"/>
      <c r="AK2818" s="793"/>
      <c r="AL2818" s="793"/>
      <c r="AM2818" s="793"/>
      <c r="AN2818" s="793"/>
      <c r="AO2818" s="793"/>
      <c r="AP2818" s="793"/>
    </row>
    <row r="2819" spans="2:42" s="404" customFormat="1" ht="12.75" customHeight="1" thickTop="1" x14ac:dyDescent="0.2">
      <c r="B2819" s="445" t="s">
        <v>196</v>
      </c>
      <c r="C2819" s="444" t="s">
        <v>195</v>
      </c>
      <c r="D2819" s="443" t="s">
        <v>161</v>
      </c>
      <c r="E2819" s="442" t="s">
        <v>50</v>
      </c>
      <c r="F2819" s="440">
        <v>43997</v>
      </c>
      <c r="G2819" s="440">
        <v>44180</v>
      </c>
      <c r="H2819" s="419">
        <v>2020</v>
      </c>
      <c r="I2819" s="418" t="s">
        <v>185</v>
      </c>
      <c r="J2819" s="647" t="s">
        <v>225</v>
      </c>
      <c r="K2819" s="439" t="s">
        <v>318</v>
      </c>
      <c r="L2819" s="822" t="s">
        <v>349</v>
      </c>
      <c r="M2819" s="823"/>
      <c r="N2819" s="791" t="s">
        <v>280</v>
      </c>
      <c r="O2819" s="828" t="s">
        <v>325</v>
      </c>
      <c r="P2819" s="831"/>
      <c r="Q2819" s="834" t="s">
        <v>218</v>
      </c>
      <c r="R2819" s="828" t="s">
        <v>324</v>
      </c>
      <c r="S2819" s="434" t="s">
        <v>184</v>
      </c>
      <c r="T2819" s="438">
        <v>64596.78</v>
      </c>
      <c r="U2819" s="434" t="s">
        <v>183</v>
      </c>
      <c r="V2819" s="437">
        <f>T2824+T2822-0.001</f>
        <v>44180.999000000003</v>
      </c>
      <c r="W2819" s="434" t="s">
        <v>182</v>
      </c>
      <c r="X2819" s="436">
        <f>T2819</f>
        <v>64596.78</v>
      </c>
      <c r="Y2819" s="434" t="s">
        <v>181</v>
      </c>
      <c r="Z2819" s="435">
        <v>0.05</v>
      </c>
      <c r="AA2819" s="434" t="s">
        <v>181</v>
      </c>
      <c r="AB2819" s="435">
        <v>0.05</v>
      </c>
      <c r="AC2819" s="434" t="s">
        <v>181</v>
      </c>
      <c r="AD2819" s="435">
        <v>0.05</v>
      </c>
      <c r="AE2819" s="448" t="s">
        <v>181</v>
      </c>
      <c r="AF2819" s="449">
        <v>0.41870000000000002</v>
      </c>
      <c r="AG2819" s="466" t="s">
        <v>181</v>
      </c>
      <c r="AH2819" s="467">
        <v>1</v>
      </c>
      <c r="AI2819" s="466" t="s">
        <v>180</v>
      </c>
      <c r="AJ2819" s="465">
        <v>2</v>
      </c>
      <c r="AK2819" s="791" t="s">
        <v>10</v>
      </c>
      <c r="AL2819" s="791" t="s">
        <v>10</v>
      </c>
      <c r="AM2819" s="791" t="s">
        <v>10</v>
      </c>
      <c r="AN2819" s="791" t="s">
        <v>10</v>
      </c>
      <c r="AO2819" s="791" t="s">
        <v>10</v>
      </c>
      <c r="AP2819" s="791" t="s">
        <v>2143</v>
      </c>
    </row>
    <row r="2820" spans="2:42" s="404" customFormat="1" ht="15" customHeight="1" x14ac:dyDescent="0.2">
      <c r="B2820" s="425" t="s">
        <v>196</v>
      </c>
      <c r="C2820" s="424" t="s">
        <v>195</v>
      </c>
      <c r="D2820" s="423" t="s">
        <v>161</v>
      </c>
      <c r="E2820" s="422" t="s">
        <v>50</v>
      </c>
      <c r="F2820" s="420">
        <v>43997</v>
      </c>
      <c r="G2820" s="420">
        <v>44180</v>
      </c>
      <c r="H2820" s="419">
        <v>2020</v>
      </c>
      <c r="I2820" s="418" t="s">
        <v>185</v>
      </c>
      <c r="J2820" s="647" t="s">
        <v>225</v>
      </c>
      <c r="K2820" s="417" t="s">
        <v>318</v>
      </c>
      <c r="L2820" s="824"/>
      <c r="M2820" s="825"/>
      <c r="N2820" s="792"/>
      <c r="O2820" s="829"/>
      <c r="P2820" s="832"/>
      <c r="Q2820" s="835"/>
      <c r="R2820" s="829"/>
      <c r="S2820" s="416" t="s">
        <v>179</v>
      </c>
      <c r="T2820" s="432" t="s">
        <v>321</v>
      </c>
      <c r="U2820" s="416" t="s">
        <v>177</v>
      </c>
      <c r="V2820" s="415"/>
      <c r="W2820" s="416" t="s">
        <v>176</v>
      </c>
      <c r="X2820" s="428">
        <f>X2819</f>
        <v>64596.78</v>
      </c>
      <c r="Y2820" s="416" t="s">
        <v>175</v>
      </c>
      <c r="Z2820" s="426"/>
      <c r="AA2820" s="416" t="s">
        <v>175</v>
      </c>
      <c r="AB2820" s="426"/>
      <c r="AC2820" s="416" t="s">
        <v>175</v>
      </c>
      <c r="AD2820" s="426"/>
      <c r="AE2820" s="446" t="s">
        <v>175</v>
      </c>
      <c r="AF2820" s="447"/>
      <c r="AG2820" s="463" t="s">
        <v>175</v>
      </c>
      <c r="AH2820" s="462"/>
      <c r="AI2820" s="463" t="s">
        <v>174</v>
      </c>
      <c r="AJ2820" s="464">
        <f>2*10</f>
        <v>20</v>
      </c>
      <c r="AK2820" s="792"/>
      <c r="AL2820" s="792"/>
      <c r="AM2820" s="792"/>
      <c r="AN2820" s="792"/>
      <c r="AO2820" s="792"/>
      <c r="AP2820" s="792"/>
    </row>
    <row r="2821" spans="2:42" s="404" customFormat="1" ht="26.25" customHeight="1" x14ac:dyDescent="0.2">
      <c r="B2821" s="425" t="s">
        <v>196</v>
      </c>
      <c r="C2821" s="424" t="s">
        <v>195</v>
      </c>
      <c r="D2821" s="423" t="s">
        <v>161</v>
      </c>
      <c r="E2821" s="422" t="s">
        <v>50</v>
      </c>
      <c r="F2821" s="420">
        <v>43997</v>
      </c>
      <c r="G2821" s="420">
        <v>44180</v>
      </c>
      <c r="H2821" s="419">
        <v>2020</v>
      </c>
      <c r="I2821" s="418" t="s">
        <v>185</v>
      </c>
      <c r="J2821" s="647" t="s">
        <v>225</v>
      </c>
      <c r="K2821" s="417" t="s">
        <v>318</v>
      </c>
      <c r="L2821" s="824"/>
      <c r="M2821" s="825"/>
      <c r="N2821" s="792"/>
      <c r="O2821" s="829"/>
      <c r="P2821" s="832"/>
      <c r="Q2821" s="835"/>
      <c r="R2821" s="829"/>
      <c r="S2821" s="416" t="s">
        <v>173</v>
      </c>
      <c r="T2821" s="429" t="s">
        <v>342</v>
      </c>
      <c r="U2821" s="416" t="s">
        <v>171</v>
      </c>
      <c r="V2821" s="427"/>
      <c r="W2821" s="416" t="s">
        <v>170</v>
      </c>
      <c r="X2821" s="428"/>
      <c r="Y2821" s="416" t="s">
        <v>169</v>
      </c>
      <c r="Z2821" s="426">
        <v>0.05</v>
      </c>
      <c r="AA2821" s="416" t="s">
        <v>169</v>
      </c>
      <c r="AB2821" s="426">
        <v>0.05</v>
      </c>
      <c r="AC2821" s="416" t="s">
        <v>169</v>
      </c>
      <c r="AD2821" s="426">
        <v>0.05</v>
      </c>
      <c r="AE2821" s="446" t="s">
        <v>169</v>
      </c>
      <c r="AF2821" s="447">
        <v>0.41870000000000002</v>
      </c>
      <c r="AG2821" s="463" t="s">
        <v>169</v>
      </c>
      <c r="AH2821" s="462">
        <v>1</v>
      </c>
      <c r="AI2821" s="781"/>
      <c r="AJ2821" s="782"/>
      <c r="AK2821" s="792"/>
      <c r="AL2821" s="792"/>
      <c r="AM2821" s="792"/>
      <c r="AN2821" s="792"/>
      <c r="AO2821" s="792"/>
      <c r="AP2821" s="792"/>
    </row>
    <row r="2822" spans="2:42" s="404" customFormat="1" ht="15" customHeight="1" x14ac:dyDescent="0.2">
      <c r="B2822" s="425" t="s">
        <v>196</v>
      </c>
      <c r="C2822" s="424" t="s">
        <v>195</v>
      </c>
      <c r="D2822" s="423" t="s">
        <v>161</v>
      </c>
      <c r="E2822" s="422" t="s">
        <v>50</v>
      </c>
      <c r="F2822" s="420">
        <v>43997</v>
      </c>
      <c r="G2822" s="420">
        <v>44180</v>
      </c>
      <c r="H2822" s="419">
        <v>2020</v>
      </c>
      <c r="I2822" s="418" t="s">
        <v>185</v>
      </c>
      <c r="J2822" s="647" t="s">
        <v>225</v>
      </c>
      <c r="K2822" s="417" t="s">
        <v>318</v>
      </c>
      <c r="L2822" s="824"/>
      <c r="M2822" s="825"/>
      <c r="N2822" s="792"/>
      <c r="O2822" s="829"/>
      <c r="P2822" s="832"/>
      <c r="Q2822" s="835"/>
      <c r="R2822" s="829"/>
      <c r="S2822" s="416" t="s">
        <v>168</v>
      </c>
      <c r="T2822" s="427">
        <v>184</v>
      </c>
      <c r="U2822" s="416" t="s">
        <v>167</v>
      </c>
      <c r="V2822" s="427"/>
      <c r="W2822" s="816"/>
      <c r="X2822" s="817"/>
      <c r="Y2822" s="416" t="s">
        <v>166</v>
      </c>
      <c r="Z2822" s="426">
        <f>IF(Z2820="",Z2821-Z2819,Z2821-Z2820)</f>
        <v>0</v>
      </c>
      <c r="AA2822" s="416" t="s">
        <v>166</v>
      </c>
      <c r="AB2822" s="426">
        <f>IF(AB2820="",AB2821-AB2819,AB2821-AB2820)</f>
        <v>0</v>
      </c>
      <c r="AC2822" s="416" t="s">
        <v>166</v>
      </c>
      <c r="AD2822" s="426">
        <f>IF(AD2820="",AD2821-AD2819,AD2821-AD2820)</f>
        <v>0</v>
      </c>
      <c r="AE2822" s="446" t="s">
        <v>166</v>
      </c>
      <c r="AF2822" s="447">
        <f>IF(AF2820="",AF2821-AF2819,AF2821-AF2820)</f>
        <v>0</v>
      </c>
      <c r="AG2822" s="463" t="s">
        <v>166</v>
      </c>
      <c r="AH2822" s="462">
        <f>IF(AH2820="",AH2821-AH2819,AH2821-AH2820)</f>
        <v>0</v>
      </c>
      <c r="AI2822" s="781"/>
      <c r="AJ2822" s="782"/>
      <c r="AK2822" s="792"/>
      <c r="AL2822" s="792"/>
      <c r="AM2822" s="792"/>
      <c r="AN2822" s="792"/>
      <c r="AO2822" s="792"/>
      <c r="AP2822" s="792"/>
    </row>
    <row r="2823" spans="2:42" s="404" customFormat="1" ht="15" customHeight="1" x14ac:dyDescent="0.2">
      <c r="B2823" s="425" t="s">
        <v>196</v>
      </c>
      <c r="C2823" s="424" t="s">
        <v>195</v>
      </c>
      <c r="D2823" s="423" t="s">
        <v>161</v>
      </c>
      <c r="E2823" s="422" t="s">
        <v>50</v>
      </c>
      <c r="F2823" s="420">
        <v>43997</v>
      </c>
      <c r="G2823" s="420">
        <v>44180</v>
      </c>
      <c r="H2823" s="419">
        <v>2020</v>
      </c>
      <c r="I2823" s="418" t="s">
        <v>185</v>
      </c>
      <c r="J2823" s="647" t="s">
        <v>225</v>
      </c>
      <c r="K2823" s="417" t="s">
        <v>318</v>
      </c>
      <c r="L2823" s="824"/>
      <c r="M2823" s="825"/>
      <c r="N2823" s="792"/>
      <c r="O2823" s="829"/>
      <c r="P2823" s="832"/>
      <c r="Q2823" s="835"/>
      <c r="R2823" s="829"/>
      <c r="S2823" s="416" t="s">
        <v>165</v>
      </c>
      <c r="T2823" s="415">
        <v>43832</v>
      </c>
      <c r="U2823" s="416" t="s">
        <v>164</v>
      </c>
      <c r="V2823" s="415">
        <v>44180</v>
      </c>
      <c r="W2823" s="816"/>
      <c r="X2823" s="817"/>
      <c r="Y2823" s="816"/>
      <c r="Z2823" s="817"/>
      <c r="AA2823" s="816"/>
      <c r="AB2823" s="817"/>
      <c r="AC2823" s="816"/>
      <c r="AD2823" s="817"/>
      <c r="AE2823" s="885"/>
      <c r="AF2823" s="886"/>
      <c r="AG2823" s="781"/>
      <c r="AH2823" s="782"/>
      <c r="AI2823" s="781"/>
      <c r="AJ2823" s="782"/>
      <c r="AK2823" s="792"/>
      <c r="AL2823" s="792"/>
      <c r="AM2823" s="792"/>
      <c r="AN2823" s="792"/>
      <c r="AO2823" s="792"/>
      <c r="AP2823" s="792"/>
    </row>
    <row r="2824" spans="2:42" s="404" customFormat="1" ht="15" customHeight="1" thickBot="1" x14ac:dyDescent="0.25">
      <c r="B2824" s="414" t="s">
        <v>196</v>
      </c>
      <c r="C2824" s="413" t="s">
        <v>195</v>
      </c>
      <c r="D2824" s="412" t="s">
        <v>161</v>
      </c>
      <c r="E2824" s="411" t="s">
        <v>50</v>
      </c>
      <c r="F2824" s="409">
        <v>43997</v>
      </c>
      <c r="G2824" s="409">
        <v>44180</v>
      </c>
      <c r="H2824" s="408">
        <v>2020</v>
      </c>
      <c r="I2824" s="407" t="s">
        <v>185</v>
      </c>
      <c r="J2824" s="627" t="s">
        <v>225</v>
      </c>
      <c r="K2824" s="407" t="s">
        <v>318</v>
      </c>
      <c r="L2824" s="826"/>
      <c r="M2824" s="827"/>
      <c r="N2824" s="793"/>
      <c r="O2824" s="830"/>
      <c r="P2824" s="833"/>
      <c r="Q2824" s="836"/>
      <c r="R2824" s="830"/>
      <c r="S2824" s="406" t="s">
        <v>158</v>
      </c>
      <c r="T2824" s="451">
        <v>43997</v>
      </c>
      <c r="U2824" s="820"/>
      <c r="V2824" s="821"/>
      <c r="W2824" s="818"/>
      <c r="X2824" s="819"/>
      <c r="Y2824" s="818"/>
      <c r="Z2824" s="819"/>
      <c r="AA2824" s="818"/>
      <c r="AB2824" s="819"/>
      <c r="AC2824" s="818"/>
      <c r="AD2824" s="819"/>
      <c r="AE2824" s="887"/>
      <c r="AF2824" s="888"/>
      <c r="AG2824" s="783"/>
      <c r="AH2824" s="784"/>
      <c r="AI2824" s="783"/>
      <c r="AJ2824" s="784"/>
      <c r="AK2824" s="793"/>
      <c r="AL2824" s="793"/>
      <c r="AM2824" s="793"/>
      <c r="AN2824" s="793"/>
      <c r="AO2824" s="793"/>
      <c r="AP2824" s="793"/>
    </row>
    <row r="2825" spans="2:42" s="404" customFormat="1" ht="12.75" customHeight="1" thickTop="1" x14ac:dyDescent="0.2">
      <c r="B2825" s="445" t="s">
        <v>196</v>
      </c>
      <c r="C2825" s="444" t="s">
        <v>239</v>
      </c>
      <c r="D2825" s="443" t="s">
        <v>161</v>
      </c>
      <c r="E2825" s="442" t="s">
        <v>50</v>
      </c>
      <c r="F2825" s="440">
        <v>43832</v>
      </c>
      <c r="G2825" s="440">
        <v>44196</v>
      </c>
      <c r="H2825" s="419">
        <v>2020</v>
      </c>
      <c r="I2825" s="418" t="s">
        <v>2051</v>
      </c>
      <c r="J2825" s="647" t="s">
        <v>225</v>
      </c>
      <c r="K2825" s="439" t="s">
        <v>318</v>
      </c>
      <c r="L2825" s="822" t="s">
        <v>348</v>
      </c>
      <c r="M2825" s="823"/>
      <c r="N2825" s="791" t="s">
        <v>280</v>
      </c>
      <c r="O2825" s="828" t="s">
        <v>325</v>
      </c>
      <c r="P2825" s="831">
        <v>4.5999999999999996</v>
      </c>
      <c r="Q2825" s="834" t="s">
        <v>218</v>
      </c>
      <c r="R2825" s="828" t="s">
        <v>200</v>
      </c>
      <c r="S2825" s="434" t="s">
        <v>184</v>
      </c>
      <c r="T2825" s="438">
        <v>150598.24</v>
      </c>
      <c r="U2825" s="434" t="s">
        <v>183</v>
      </c>
      <c r="V2825" s="437">
        <f>T2830+T2828-0.001</f>
        <v>44196.999000000003</v>
      </c>
      <c r="W2825" s="434" t="s">
        <v>182</v>
      </c>
      <c r="X2825" s="436">
        <f>T2825</f>
        <v>150598.24</v>
      </c>
      <c r="Y2825" s="434" t="s">
        <v>181</v>
      </c>
      <c r="Z2825" s="435">
        <v>0.1</v>
      </c>
      <c r="AA2825" s="434" t="s">
        <v>181</v>
      </c>
      <c r="AB2825" s="435">
        <v>0.1</v>
      </c>
      <c r="AC2825" s="434" t="s">
        <v>181</v>
      </c>
      <c r="AD2825" s="435">
        <v>0.1</v>
      </c>
      <c r="AE2825" s="448" t="s">
        <v>181</v>
      </c>
      <c r="AF2825" s="449">
        <v>0.82499999999999996</v>
      </c>
      <c r="AG2825" s="466" t="s">
        <v>181</v>
      </c>
      <c r="AH2825" s="467">
        <v>1</v>
      </c>
      <c r="AI2825" s="466" t="s">
        <v>180</v>
      </c>
      <c r="AJ2825" s="465">
        <v>3</v>
      </c>
      <c r="AK2825" s="791" t="s">
        <v>322</v>
      </c>
      <c r="AL2825" s="791" t="s">
        <v>322</v>
      </c>
      <c r="AM2825" s="791" t="s">
        <v>322</v>
      </c>
      <c r="AN2825" s="791" t="s">
        <v>322</v>
      </c>
      <c r="AO2825" s="791" t="s">
        <v>322</v>
      </c>
      <c r="AP2825" s="791" t="s">
        <v>2143</v>
      </c>
    </row>
    <row r="2826" spans="2:42" s="404" customFormat="1" ht="15" customHeight="1" x14ac:dyDescent="0.2">
      <c r="B2826" s="425" t="s">
        <v>196</v>
      </c>
      <c r="C2826" s="424" t="s">
        <v>239</v>
      </c>
      <c r="D2826" s="423" t="s">
        <v>161</v>
      </c>
      <c r="E2826" s="422" t="s">
        <v>50</v>
      </c>
      <c r="F2826" s="420">
        <v>43832</v>
      </c>
      <c r="G2826" s="420">
        <v>44196</v>
      </c>
      <c r="H2826" s="419">
        <v>2020</v>
      </c>
      <c r="I2826" s="418" t="s">
        <v>2051</v>
      </c>
      <c r="J2826" s="647" t="s">
        <v>225</v>
      </c>
      <c r="K2826" s="417" t="s">
        <v>318</v>
      </c>
      <c r="L2826" s="824"/>
      <c r="M2826" s="825"/>
      <c r="N2826" s="792"/>
      <c r="O2826" s="829"/>
      <c r="P2826" s="832"/>
      <c r="Q2826" s="835"/>
      <c r="R2826" s="829"/>
      <c r="S2826" s="416" t="s">
        <v>179</v>
      </c>
      <c r="T2826" s="432" t="s">
        <v>292</v>
      </c>
      <c r="U2826" s="416" t="s">
        <v>177</v>
      </c>
      <c r="V2826" s="415">
        <f>V2825+V2827+V2828</f>
        <v>44223.999000000003</v>
      </c>
      <c r="W2826" s="416" t="s">
        <v>176</v>
      </c>
      <c r="X2826" s="428">
        <f>X2825</f>
        <v>150598.24</v>
      </c>
      <c r="Y2826" s="416" t="s">
        <v>175</v>
      </c>
      <c r="Z2826" s="426"/>
      <c r="AA2826" s="416" t="s">
        <v>175</v>
      </c>
      <c r="AB2826" s="426"/>
      <c r="AC2826" s="416" t="s">
        <v>175</v>
      </c>
      <c r="AD2826" s="426"/>
      <c r="AE2826" s="446" t="s">
        <v>175</v>
      </c>
      <c r="AF2826" s="447"/>
      <c r="AG2826" s="463" t="s">
        <v>175</v>
      </c>
      <c r="AH2826" s="462"/>
      <c r="AI2826" s="463" t="s">
        <v>174</v>
      </c>
      <c r="AJ2826" s="464">
        <f>3*8</f>
        <v>24</v>
      </c>
      <c r="AK2826" s="792"/>
      <c r="AL2826" s="792"/>
      <c r="AM2826" s="792"/>
      <c r="AN2826" s="792"/>
      <c r="AO2826" s="792"/>
      <c r="AP2826" s="792"/>
    </row>
    <row r="2827" spans="2:42" s="404" customFormat="1" ht="13.5" customHeight="1" x14ac:dyDescent="0.2">
      <c r="B2827" s="425" t="s">
        <v>196</v>
      </c>
      <c r="C2827" s="424" t="s">
        <v>239</v>
      </c>
      <c r="D2827" s="423" t="s">
        <v>161</v>
      </c>
      <c r="E2827" s="422" t="s">
        <v>50</v>
      </c>
      <c r="F2827" s="420">
        <v>43832</v>
      </c>
      <c r="G2827" s="420">
        <v>44196</v>
      </c>
      <c r="H2827" s="419">
        <v>2020</v>
      </c>
      <c r="I2827" s="418" t="s">
        <v>2051</v>
      </c>
      <c r="J2827" s="647" t="s">
        <v>225</v>
      </c>
      <c r="K2827" s="417" t="s">
        <v>318</v>
      </c>
      <c r="L2827" s="824"/>
      <c r="M2827" s="825"/>
      <c r="N2827" s="792"/>
      <c r="O2827" s="829"/>
      <c r="P2827" s="832"/>
      <c r="Q2827" s="835"/>
      <c r="R2827" s="829"/>
      <c r="S2827" s="416" t="s">
        <v>173</v>
      </c>
      <c r="T2827" s="429" t="s">
        <v>192</v>
      </c>
      <c r="U2827" s="416" t="s">
        <v>171</v>
      </c>
      <c r="V2827" s="427">
        <v>27</v>
      </c>
      <c r="W2827" s="416" t="s">
        <v>170</v>
      </c>
      <c r="X2827" s="428"/>
      <c r="Y2827" s="416" t="s">
        <v>169</v>
      </c>
      <c r="Z2827" s="426">
        <v>0.09</v>
      </c>
      <c r="AA2827" s="416" t="s">
        <v>169</v>
      </c>
      <c r="AB2827" s="426">
        <v>0.09</v>
      </c>
      <c r="AC2827" s="416" t="s">
        <v>169</v>
      </c>
      <c r="AD2827" s="426">
        <v>0.09</v>
      </c>
      <c r="AE2827" s="446" t="s">
        <v>169</v>
      </c>
      <c r="AF2827" s="447">
        <v>0.84599999999999997</v>
      </c>
      <c r="AG2827" s="463" t="s">
        <v>169</v>
      </c>
      <c r="AH2827" s="462">
        <v>1</v>
      </c>
      <c r="AI2827" s="781"/>
      <c r="AJ2827" s="782"/>
      <c r="AK2827" s="792"/>
      <c r="AL2827" s="792"/>
      <c r="AM2827" s="792"/>
      <c r="AN2827" s="792"/>
      <c r="AO2827" s="792"/>
      <c r="AP2827" s="792"/>
    </row>
    <row r="2828" spans="2:42" s="404" customFormat="1" ht="15" customHeight="1" x14ac:dyDescent="0.2">
      <c r="B2828" s="425" t="s">
        <v>196</v>
      </c>
      <c r="C2828" s="424" t="s">
        <v>239</v>
      </c>
      <c r="D2828" s="423" t="s">
        <v>161</v>
      </c>
      <c r="E2828" s="422" t="s">
        <v>50</v>
      </c>
      <c r="F2828" s="420">
        <v>43832</v>
      </c>
      <c r="G2828" s="420">
        <v>44196</v>
      </c>
      <c r="H2828" s="419">
        <v>2020</v>
      </c>
      <c r="I2828" s="418" t="s">
        <v>2051</v>
      </c>
      <c r="J2828" s="647" t="s">
        <v>225</v>
      </c>
      <c r="K2828" s="417" t="s">
        <v>318</v>
      </c>
      <c r="L2828" s="824"/>
      <c r="M2828" s="825"/>
      <c r="N2828" s="792"/>
      <c r="O2828" s="829"/>
      <c r="P2828" s="832"/>
      <c r="Q2828" s="835"/>
      <c r="R2828" s="829"/>
      <c r="S2828" s="416" t="s">
        <v>168</v>
      </c>
      <c r="T2828" s="427">
        <v>365</v>
      </c>
      <c r="U2828" s="416" t="s">
        <v>167</v>
      </c>
      <c r="V2828" s="427"/>
      <c r="W2828" s="816"/>
      <c r="X2828" s="817"/>
      <c r="Y2828" s="416" t="s">
        <v>166</v>
      </c>
      <c r="Z2828" s="426">
        <f>IF(Z2826="",Z2827-Z2825,Z2827-Z2826)</f>
        <v>-1.0000000000000009E-2</v>
      </c>
      <c r="AA2828" s="416" t="s">
        <v>166</v>
      </c>
      <c r="AB2828" s="426">
        <f>IF(AB2826="",AB2827-AB2825,AB2827-AB2826)</f>
        <v>-1.0000000000000009E-2</v>
      </c>
      <c r="AC2828" s="416" t="s">
        <v>166</v>
      </c>
      <c r="AD2828" s="426">
        <f>IF(AD2826="",AD2827-AD2825,AD2827-AD2826)</f>
        <v>-1.0000000000000009E-2</v>
      </c>
      <c r="AE2828" s="446" t="s">
        <v>166</v>
      </c>
      <c r="AF2828" s="447">
        <f>IF(AF2826="",AF2827-AF2825,AF2827-AF2826)</f>
        <v>2.1000000000000019E-2</v>
      </c>
      <c r="AG2828" s="463" t="s">
        <v>166</v>
      </c>
      <c r="AH2828" s="462">
        <f>IF(AH2826="",AH2827-AH2825,AH2827-AH2826)</f>
        <v>0</v>
      </c>
      <c r="AI2828" s="781"/>
      <c r="AJ2828" s="782"/>
      <c r="AK2828" s="792"/>
      <c r="AL2828" s="792"/>
      <c r="AM2828" s="792"/>
      <c r="AN2828" s="792"/>
      <c r="AO2828" s="792"/>
      <c r="AP2828" s="792"/>
    </row>
    <row r="2829" spans="2:42" s="404" customFormat="1" ht="15" customHeight="1" x14ac:dyDescent="0.2">
      <c r="B2829" s="425" t="s">
        <v>196</v>
      </c>
      <c r="C2829" s="424" t="s">
        <v>239</v>
      </c>
      <c r="D2829" s="423" t="s">
        <v>161</v>
      </c>
      <c r="E2829" s="422" t="s">
        <v>50</v>
      </c>
      <c r="F2829" s="420">
        <v>43832</v>
      </c>
      <c r="G2829" s="420">
        <v>44196</v>
      </c>
      <c r="H2829" s="419">
        <v>2020</v>
      </c>
      <c r="I2829" s="418" t="s">
        <v>2051</v>
      </c>
      <c r="J2829" s="647" t="s">
        <v>225</v>
      </c>
      <c r="K2829" s="417" t="s">
        <v>318</v>
      </c>
      <c r="L2829" s="824"/>
      <c r="M2829" s="825"/>
      <c r="N2829" s="792"/>
      <c r="O2829" s="829"/>
      <c r="P2829" s="832"/>
      <c r="Q2829" s="835"/>
      <c r="R2829" s="829"/>
      <c r="S2829" s="416" t="s">
        <v>165</v>
      </c>
      <c r="T2829" s="415">
        <v>43832</v>
      </c>
      <c r="U2829" s="416" t="s">
        <v>164</v>
      </c>
      <c r="V2829" s="415">
        <v>44196</v>
      </c>
      <c r="W2829" s="816"/>
      <c r="X2829" s="817"/>
      <c r="Y2829" s="816"/>
      <c r="Z2829" s="817"/>
      <c r="AA2829" s="816"/>
      <c r="AB2829" s="817"/>
      <c r="AC2829" s="816"/>
      <c r="AD2829" s="817"/>
      <c r="AE2829" s="885"/>
      <c r="AF2829" s="886"/>
      <c r="AG2829" s="781"/>
      <c r="AH2829" s="782"/>
      <c r="AI2829" s="781"/>
      <c r="AJ2829" s="782"/>
      <c r="AK2829" s="792"/>
      <c r="AL2829" s="792"/>
      <c r="AM2829" s="792"/>
      <c r="AN2829" s="792"/>
      <c r="AO2829" s="792"/>
      <c r="AP2829" s="792"/>
    </row>
    <row r="2830" spans="2:42" s="404" customFormat="1" ht="15" customHeight="1" thickBot="1" x14ac:dyDescent="0.25">
      <c r="B2830" s="414" t="s">
        <v>196</v>
      </c>
      <c r="C2830" s="413" t="s">
        <v>239</v>
      </c>
      <c r="D2830" s="412" t="s">
        <v>161</v>
      </c>
      <c r="E2830" s="411" t="s">
        <v>50</v>
      </c>
      <c r="F2830" s="409">
        <v>43832</v>
      </c>
      <c r="G2830" s="409">
        <v>44196</v>
      </c>
      <c r="H2830" s="408">
        <v>2020</v>
      </c>
      <c r="I2830" s="407" t="s">
        <v>2051</v>
      </c>
      <c r="J2830" s="627" t="s">
        <v>225</v>
      </c>
      <c r="K2830" s="407" t="s">
        <v>318</v>
      </c>
      <c r="L2830" s="826"/>
      <c r="M2830" s="827"/>
      <c r="N2830" s="793"/>
      <c r="O2830" s="830"/>
      <c r="P2830" s="833"/>
      <c r="Q2830" s="836"/>
      <c r="R2830" s="830"/>
      <c r="S2830" s="406" t="s">
        <v>158</v>
      </c>
      <c r="T2830" s="451">
        <v>43832</v>
      </c>
      <c r="U2830" s="820"/>
      <c r="V2830" s="821"/>
      <c r="W2830" s="818"/>
      <c r="X2830" s="819"/>
      <c r="Y2830" s="818"/>
      <c r="Z2830" s="819"/>
      <c r="AA2830" s="818"/>
      <c r="AB2830" s="819"/>
      <c r="AC2830" s="818"/>
      <c r="AD2830" s="819"/>
      <c r="AE2830" s="887"/>
      <c r="AF2830" s="888"/>
      <c r="AG2830" s="783"/>
      <c r="AH2830" s="784"/>
      <c r="AI2830" s="783"/>
      <c r="AJ2830" s="784"/>
      <c r="AK2830" s="793"/>
      <c r="AL2830" s="793"/>
      <c r="AM2830" s="793"/>
      <c r="AN2830" s="793"/>
      <c r="AO2830" s="793"/>
      <c r="AP2830" s="793"/>
    </row>
    <row r="2831" spans="2:42" s="404" customFormat="1" ht="12.75" customHeight="1" thickTop="1" x14ac:dyDescent="0.2">
      <c r="B2831" s="445" t="s">
        <v>196</v>
      </c>
      <c r="C2831" s="444" t="s">
        <v>239</v>
      </c>
      <c r="D2831" s="443" t="s">
        <v>161</v>
      </c>
      <c r="E2831" s="442" t="s">
        <v>50</v>
      </c>
      <c r="F2831" s="440">
        <v>43997</v>
      </c>
      <c r="G2831" s="440">
        <v>44180</v>
      </c>
      <c r="H2831" s="419">
        <v>2020</v>
      </c>
      <c r="I2831" s="418" t="s">
        <v>185</v>
      </c>
      <c r="J2831" s="647" t="s">
        <v>225</v>
      </c>
      <c r="K2831" s="439" t="s">
        <v>318</v>
      </c>
      <c r="L2831" s="822" t="s">
        <v>348</v>
      </c>
      <c r="M2831" s="823"/>
      <c r="N2831" s="791" t="s">
        <v>280</v>
      </c>
      <c r="O2831" s="828" t="s">
        <v>325</v>
      </c>
      <c r="P2831" s="831">
        <v>4.5999999999999996</v>
      </c>
      <c r="Q2831" s="834" t="s">
        <v>218</v>
      </c>
      <c r="R2831" s="828" t="s">
        <v>324</v>
      </c>
      <c r="S2831" s="434" t="s">
        <v>184</v>
      </c>
      <c r="T2831" s="438">
        <v>142475.10999999999</v>
      </c>
      <c r="U2831" s="434" t="s">
        <v>183</v>
      </c>
      <c r="V2831" s="437">
        <f>T2836+T2834-0.001</f>
        <v>44180.999000000003</v>
      </c>
      <c r="W2831" s="434" t="s">
        <v>182</v>
      </c>
      <c r="X2831" s="436">
        <f>T2831</f>
        <v>142475.10999999999</v>
      </c>
      <c r="Y2831" s="434" t="s">
        <v>181</v>
      </c>
      <c r="Z2831" s="435">
        <v>0.05</v>
      </c>
      <c r="AA2831" s="434" t="s">
        <v>181</v>
      </c>
      <c r="AB2831" s="435">
        <v>0.05</v>
      </c>
      <c r="AC2831" s="434" t="s">
        <v>181</v>
      </c>
      <c r="AD2831" s="435">
        <v>0.05</v>
      </c>
      <c r="AE2831" s="448" t="s">
        <v>181</v>
      </c>
      <c r="AF2831" s="449">
        <v>0.41720000000000002</v>
      </c>
      <c r="AG2831" s="466" t="s">
        <v>181</v>
      </c>
      <c r="AH2831" s="467">
        <v>1</v>
      </c>
      <c r="AI2831" s="466" t="s">
        <v>180</v>
      </c>
      <c r="AJ2831" s="465">
        <v>4</v>
      </c>
      <c r="AK2831" s="791" t="s">
        <v>322</v>
      </c>
      <c r="AL2831" s="791" t="s">
        <v>322</v>
      </c>
      <c r="AM2831" s="791" t="s">
        <v>322</v>
      </c>
      <c r="AN2831" s="791" t="s">
        <v>322</v>
      </c>
      <c r="AO2831" s="791" t="s">
        <v>322</v>
      </c>
      <c r="AP2831" s="791" t="s">
        <v>2143</v>
      </c>
    </row>
    <row r="2832" spans="2:42" s="404" customFormat="1" ht="15" customHeight="1" x14ac:dyDescent="0.2">
      <c r="B2832" s="425" t="s">
        <v>196</v>
      </c>
      <c r="C2832" s="424" t="s">
        <v>239</v>
      </c>
      <c r="D2832" s="423" t="s">
        <v>161</v>
      </c>
      <c r="E2832" s="422" t="s">
        <v>50</v>
      </c>
      <c r="F2832" s="420">
        <v>43997</v>
      </c>
      <c r="G2832" s="420">
        <v>44180</v>
      </c>
      <c r="H2832" s="419">
        <v>2020</v>
      </c>
      <c r="I2832" s="418" t="s">
        <v>185</v>
      </c>
      <c r="J2832" s="647" t="s">
        <v>225</v>
      </c>
      <c r="K2832" s="417" t="s">
        <v>318</v>
      </c>
      <c r="L2832" s="824"/>
      <c r="M2832" s="825"/>
      <c r="N2832" s="792"/>
      <c r="O2832" s="829"/>
      <c r="P2832" s="832"/>
      <c r="Q2832" s="835"/>
      <c r="R2832" s="829"/>
      <c r="S2832" s="416" t="s">
        <v>179</v>
      </c>
      <c r="T2832" s="432" t="s">
        <v>321</v>
      </c>
      <c r="U2832" s="416" t="s">
        <v>177</v>
      </c>
      <c r="V2832" s="415"/>
      <c r="W2832" s="416" t="s">
        <v>176</v>
      </c>
      <c r="X2832" s="428">
        <f>X2831</f>
        <v>142475.10999999999</v>
      </c>
      <c r="Y2832" s="416" t="s">
        <v>175</v>
      </c>
      <c r="Z2832" s="426"/>
      <c r="AA2832" s="416" t="s">
        <v>175</v>
      </c>
      <c r="AB2832" s="426"/>
      <c r="AC2832" s="416" t="s">
        <v>175</v>
      </c>
      <c r="AD2832" s="426"/>
      <c r="AE2832" s="446" t="s">
        <v>175</v>
      </c>
      <c r="AF2832" s="447"/>
      <c r="AG2832" s="463" t="s">
        <v>175</v>
      </c>
      <c r="AH2832" s="462"/>
      <c r="AI2832" s="463" t="s">
        <v>174</v>
      </c>
      <c r="AJ2832" s="464">
        <f>4*6</f>
        <v>24</v>
      </c>
      <c r="AK2832" s="792"/>
      <c r="AL2832" s="792"/>
      <c r="AM2832" s="792"/>
      <c r="AN2832" s="792"/>
      <c r="AO2832" s="792"/>
      <c r="AP2832" s="792"/>
    </row>
    <row r="2833" spans="2:42" s="404" customFormat="1" ht="26.25" customHeight="1" x14ac:dyDescent="0.2">
      <c r="B2833" s="425" t="s">
        <v>196</v>
      </c>
      <c r="C2833" s="424" t="s">
        <v>239</v>
      </c>
      <c r="D2833" s="423" t="s">
        <v>161</v>
      </c>
      <c r="E2833" s="422" t="s">
        <v>50</v>
      </c>
      <c r="F2833" s="420">
        <v>43997</v>
      </c>
      <c r="G2833" s="420">
        <v>44180</v>
      </c>
      <c r="H2833" s="419">
        <v>2020</v>
      </c>
      <c r="I2833" s="418" t="s">
        <v>185</v>
      </c>
      <c r="J2833" s="647" t="s">
        <v>225</v>
      </c>
      <c r="K2833" s="417" t="s">
        <v>318</v>
      </c>
      <c r="L2833" s="824"/>
      <c r="M2833" s="825"/>
      <c r="N2833" s="792"/>
      <c r="O2833" s="829"/>
      <c r="P2833" s="832"/>
      <c r="Q2833" s="835"/>
      <c r="R2833" s="829"/>
      <c r="S2833" s="416" t="s">
        <v>173</v>
      </c>
      <c r="T2833" s="429" t="s">
        <v>342</v>
      </c>
      <c r="U2833" s="416" t="s">
        <v>171</v>
      </c>
      <c r="V2833" s="427"/>
      <c r="W2833" s="416" t="s">
        <v>170</v>
      </c>
      <c r="X2833" s="428"/>
      <c r="Y2833" s="416" t="s">
        <v>169</v>
      </c>
      <c r="Z2833" s="426">
        <v>0.05</v>
      </c>
      <c r="AA2833" s="416" t="s">
        <v>169</v>
      </c>
      <c r="AB2833" s="426">
        <v>0.05</v>
      </c>
      <c r="AC2833" s="416" t="s">
        <v>169</v>
      </c>
      <c r="AD2833" s="426">
        <v>0.05</v>
      </c>
      <c r="AE2833" s="446" t="s">
        <v>169</v>
      </c>
      <c r="AF2833" s="447">
        <v>0.41720000000000002</v>
      </c>
      <c r="AG2833" s="463" t="s">
        <v>169</v>
      </c>
      <c r="AH2833" s="462">
        <v>1</v>
      </c>
      <c r="AI2833" s="781"/>
      <c r="AJ2833" s="782"/>
      <c r="AK2833" s="792"/>
      <c r="AL2833" s="792"/>
      <c r="AM2833" s="792"/>
      <c r="AN2833" s="792"/>
      <c r="AO2833" s="792"/>
      <c r="AP2833" s="792"/>
    </row>
    <row r="2834" spans="2:42" s="404" customFormat="1" ht="15" customHeight="1" x14ac:dyDescent="0.2">
      <c r="B2834" s="425" t="s">
        <v>196</v>
      </c>
      <c r="C2834" s="424" t="s">
        <v>239</v>
      </c>
      <c r="D2834" s="423" t="s">
        <v>161</v>
      </c>
      <c r="E2834" s="422" t="s">
        <v>50</v>
      </c>
      <c r="F2834" s="420">
        <v>43997</v>
      </c>
      <c r="G2834" s="420">
        <v>44180</v>
      </c>
      <c r="H2834" s="419">
        <v>2020</v>
      </c>
      <c r="I2834" s="418" t="s">
        <v>185</v>
      </c>
      <c r="J2834" s="647" t="s">
        <v>225</v>
      </c>
      <c r="K2834" s="417" t="s">
        <v>318</v>
      </c>
      <c r="L2834" s="824"/>
      <c r="M2834" s="825"/>
      <c r="N2834" s="792"/>
      <c r="O2834" s="829"/>
      <c r="P2834" s="832"/>
      <c r="Q2834" s="835"/>
      <c r="R2834" s="829"/>
      <c r="S2834" s="416" t="s">
        <v>168</v>
      </c>
      <c r="T2834" s="427">
        <v>184</v>
      </c>
      <c r="U2834" s="416" t="s">
        <v>167</v>
      </c>
      <c r="V2834" s="427"/>
      <c r="W2834" s="816"/>
      <c r="X2834" s="817"/>
      <c r="Y2834" s="416" t="s">
        <v>166</v>
      </c>
      <c r="Z2834" s="426">
        <f>IF(Z2832="",Z2833-Z2831,Z2833-Z2832)</f>
        <v>0</v>
      </c>
      <c r="AA2834" s="416" t="s">
        <v>166</v>
      </c>
      <c r="AB2834" s="426">
        <f>IF(AB2832="",AB2833-AB2831,AB2833-AB2832)</f>
        <v>0</v>
      </c>
      <c r="AC2834" s="416" t="s">
        <v>166</v>
      </c>
      <c r="AD2834" s="426">
        <f>IF(AD2832="",AD2833-AD2831,AD2833-AD2832)</f>
        <v>0</v>
      </c>
      <c r="AE2834" s="446" t="s">
        <v>166</v>
      </c>
      <c r="AF2834" s="447">
        <f>IF(AF2832="",AF2833-AF2831,AF2833-AF2832)</f>
        <v>0</v>
      </c>
      <c r="AG2834" s="463" t="s">
        <v>166</v>
      </c>
      <c r="AH2834" s="462">
        <f>IF(AH2832="",AH2833-AH2831,AH2833-AH2832)</f>
        <v>0</v>
      </c>
      <c r="AI2834" s="781"/>
      <c r="AJ2834" s="782"/>
      <c r="AK2834" s="792"/>
      <c r="AL2834" s="792"/>
      <c r="AM2834" s="792"/>
      <c r="AN2834" s="792"/>
      <c r="AO2834" s="792"/>
      <c r="AP2834" s="792"/>
    </row>
    <row r="2835" spans="2:42" s="404" customFormat="1" ht="15" customHeight="1" x14ac:dyDescent="0.2">
      <c r="B2835" s="425" t="s">
        <v>196</v>
      </c>
      <c r="C2835" s="424" t="s">
        <v>239</v>
      </c>
      <c r="D2835" s="423" t="s">
        <v>161</v>
      </c>
      <c r="E2835" s="422" t="s">
        <v>50</v>
      </c>
      <c r="F2835" s="420">
        <v>43997</v>
      </c>
      <c r="G2835" s="420">
        <v>44180</v>
      </c>
      <c r="H2835" s="419">
        <v>2020</v>
      </c>
      <c r="I2835" s="418" t="s">
        <v>185</v>
      </c>
      <c r="J2835" s="647" t="s">
        <v>225</v>
      </c>
      <c r="K2835" s="417" t="s">
        <v>318</v>
      </c>
      <c r="L2835" s="824"/>
      <c r="M2835" s="825"/>
      <c r="N2835" s="792"/>
      <c r="O2835" s="829"/>
      <c r="P2835" s="832"/>
      <c r="Q2835" s="835"/>
      <c r="R2835" s="829"/>
      <c r="S2835" s="416" t="s">
        <v>165</v>
      </c>
      <c r="T2835" s="415">
        <v>43832</v>
      </c>
      <c r="U2835" s="416" t="s">
        <v>164</v>
      </c>
      <c r="V2835" s="415">
        <v>44180</v>
      </c>
      <c r="W2835" s="816"/>
      <c r="X2835" s="817"/>
      <c r="Y2835" s="816"/>
      <c r="Z2835" s="817"/>
      <c r="AA2835" s="816"/>
      <c r="AB2835" s="817"/>
      <c r="AC2835" s="816"/>
      <c r="AD2835" s="817"/>
      <c r="AE2835" s="885"/>
      <c r="AF2835" s="886"/>
      <c r="AG2835" s="781"/>
      <c r="AH2835" s="782"/>
      <c r="AI2835" s="781"/>
      <c r="AJ2835" s="782"/>
      <c r="AK2835" s="792"/>
      <c r="AL2835" s="792"/>
      <c r="AM2835" s="792"/>
      <c r="AN2835" s="792"/>
      <c r="AO2835" s="792"/>
      <c r="AP2835" s="792"/>
    </row>
    <row r="2836" spans="2:42" s="404" customFormat="1" ht="15" customHeight="1" thickBot="1" x14ac:dyDescent="0.25">
      <c r="B2836" s="414" t="s">
        <v>196</v>
      </c>
      <c r="C2836" s="413" t="s">
        <v>239</v>
      </c>
      <c r="D2836" s="412" t="s">
        <v>161</v>
      </c>
      <c r="E2836" s="411" t="s">
        <v>50</v>
      </c>
      <c r="F2836" s="409">
        <v>43997</v>
      </c>
      <c r="G2836" s="409">
        <v>44180</v>
      </c>
      <c r="H2836" s="408">
        <v>2020</v>
      </c>
      <c r="I2836" s="407" t="s">
        <v>185</v>
      </c>
      <c r="J2836" s="627" t="s">
        <v>225</v>
      </c>
      <c r="K2836" s="407" t="s">
        <v>318</v>
      </c>
      <c r="L2836" s="826"/>
      <c r="M2836" s="827"/>
      <c r="N2836" s="793"/>
      <c r="O2836" s="830"/>
      <c r="P2836" s="833"/>
      <c r="Q2836" s="836"/>
      <c r="R2836" s="830"/>
      <c r="S2836" s="406" t="s">
        <v>158</v>
      </c>
      <c r="T2836" s="451">
        <v>43997</v>
      </c>
      <c r="U2836" s="820"/>
      <c r="V2836" s="821"/>
      <c r="W2836" s="818"/>
      <c r="X2836" s="819"/>
      <c r="Y2836" s="818"/>
      <c r="Z2836" s="819"/>
      <c r="AA2836" s="818"/>
      <c r="AB2836" s="819"/>
      <c r="AC2836" s="818"/>
      <c r="AD2836" s="819"/>
      <c r="AE2836" s="887"/>
      <c r="AF2836" s="888"/>
      <c r="AG2836" s="783"/>
      <c r="AH2836" s="784"/>
      <c r="AI2836" s="783"/>
      <c r="AJ2836" s="784"/>
      <c r="AK2836" s="793"/>
      <c r="AL2836" s="793"/>
      <c r="AM2836" s="793"/>
      <c r="AN2836" s="793"/>
      <c r="AO2836" s="793"/>
      <c r="AP2836" s="793"/>
    </row>
    <row r="2837" spans="2:42" s="404" customFormat="1" ht="12.75" customHeight="1" thickTop="1" x14ac:dyDescent="0.2">
      <c r="B2837" s="445" t="s">
        <v>196</v>
      </c>
      <c r="C2837" s="444" t="s">
        <v>304</v>
      </c>
      <c r="D2837" s="443" t="s">
        <v>161</v>
      </c>
      <c r="E2837" s="442" t="s">
        <v>50</v>
      </c>
      <c r="F2837" s="440">
        <v>43832</v>
      </c>
      <c r="G2837" s="440">
        <v>44196</v>
      </c>
      <c r="H2837" s="419">
        <v>2020</v>
      </c>
      <c r="I2837" s="418" t="s">
        <v>2051</v>
      </c>
      <c r="J2837" s="647" t="s">
        <v>225</v>
      </c>
      <c r="K2837" s="439" t="s">
        <v>318</v>
      </c>
      <c r="L2837" s="822" t="s">
        <v>347</v>
      </c>
      <c r="M2837" s="823"/>
      <c r="N2837" s="791" t="s">
        <v>280</v>
      </c>
      <c r="O2837" s="828" t="s">
        <v>325</v>
      </c>
      <c r="P2837" s="831">
        <v>3.59</v>
      </c>
      <c r="Q2837" s="834" t="s">
        <v>218</v>
      </c>
      <c r="R2837" s="828" t="s">
        <v>200</v>
      </c>
      <c r="S2837" s="434" t="s">
        <v>184</v>
      </c>
      <c r="T2837" s="438">
        <v>97116.27</v>
      </c>
      <c r="U2837" s="434" t="s">
        <v>183</v>
      </c>
      <c r="V2837" s="437">
        <f>T2842+T2840-0.001</f>
        <v>44196.999000000003</v>
      </c>
      <c r="W2837" s="434" t="s">
        <v>182</v>
      </c>
      <c r="X2837" s="436">
        <f>T2837</f>
        <v>97116.27</v>
      </c>
      <c r="Y2837" s="434" t="s">
        <v>181</v>
      </c>
      <c r="Z2837" s="435">
        <v>0.5</v>
      </c>
      <c r="AA2837" s="434" t="s">
        <v>181</v>
      </c>
      <c r="AB2837" s="435">
        <v>0.5</v>
      </c>
      <c r="AC2837" s="434" t="s">
        <v>181</v>
      </c>
      <c r="AD2837" s="435">
        <v>0.5</v>
      </c>
      <c r="AE2837" s="448" t="s">
        <v>181</v>
      </c>
      <c r="AF2837" s="449">
        <v>0.82509999999999994</v>
      </c>
      <c r="AG2837" s="466" t="s">
        <v>181</v>
      </c>
      <c r="AH2837" s="467">
        <v>1</v>
      </c>
      <c r="AI2837" s="466" t="s">
        <v>180</v>
      </c>
      <c r="AJ2837" s="465">
        <v>3</v>
      </c>
      <c r="AK2837" s="791" t="s">
        <v>10</v>
      </c>
      <c r="AL2837" s="791" t="s">
        <v>10</v>
      </c>
      <c r="AM2837" s="791" t="s">
        <v>10</v>
      </c>
      <c r="AN2837" s="791" t="s">
        <v>10</v>
      </c>
      <c r="AO2837" s="791" t="s">
        <v>10</v>
      </c>
      <c r="AP2837" s="791" t="s">
        <v>2143</v>
      </c>
    </row>
    <row r="2838" spans="2:42" s="404" customFormat="1" ht="15" customHeight="1" x14ac:dyDescent="0.2">
      <c r="B2838" s="425" t="s">
        <v>196</v>
      </c>
      <c r="C2838" s="424" t="s">
        <v>304</v>
      </c>
      <c r="D2838" s="423" t="s">
        <v>161</v>
      </c>
      <c r="E2838" s="422" t="s">
        <v>50</v>
      </c>
      <c r="F2838" s="420">
        <v>43832</v>
      </c>
      <c r="G2838" s="420">
        <v>44196</v>
      </c>
      <c r="H2838" s="419">
        <v>2020</v>
      </c>
      <c r="I2838" s="418" t="s">
        <v>2051</v>
      </c>
      <c r="J2838" s="647" t="s">
        <v>225</v>
      </c>
      <c r="K2838" s="417" t="s">
        <v>318</v>
      </c>
      <c r="L2838" s="824"/>
      <c r="M2838" s="825"/>
      <c r="N2838" s="792"/>
      <c r="O2838" s="829"/>
      <c r="P2838" s="832"/>
      <c r="Q2838" s="835"/>
      <c r="R2838" s="829"/>
      <c r="S2838" s="416" t="s">
        <v>179</v>
      </c>
      <c r="T2838" s="432" t="s">
        <v>292</v>
      </c>
      <c r="U2838" s="416" t="s">
        <v>177</v>
      </c>
      <c r="V2838" s="415">
        <f>V2837+V2839+V2840</f>
        <v>44223.999000000003</v>
      </c>
      <c r="W2838" s="416" t="s">
        <v>176</v>
      </c>
      <c r="X2838" s="428">
        <f>X2837</f>
        <v>97116.27</v>
      </c>
      <c r="Y2838" s="416" t="s">
        <v>175</v>
      </c>
      <c r="Z2838" s="426"/>
      <c r="AA2838" s="416" t="s">
        <v>175</v>
      </c>
      <c r="AB2838" s="426"/>
      <c r="AC2838" s="416" t="s">
        <v>175</v>
      </c>
      <c r="AD2838" s="426"/>
      <c r="AE2838" s="446" t="s">
        <v>175</v>
      </c>
      <c r="AF2838" s="447"/>
      <c r="AG2838" s="463" t="s">
        <v>175</v>
      </c>
      <c r="AH2838" s="462"/>
      <c r="AI2838" s="463" t="s">
        <v>174</v>
      </c>
      <c r="AJ2838" s="464">
        <f>3*9</f>
        <v>27</v>
      </c>
      <c r="AK2838" s="792"/>
      <c r="AL2838" s="792"/>
      <c r="AM2838" s="792"/>
      <c r="AN2838" s="792"/>
      <c r="AO2838" s="792"/>
      <c r="AP2838" s="792"/>
    </row>
    <row r="2839" spans="2:42" s="404" customFormat="1" ht="13.5" customHeight="1" x14ac:dyDescent="0.2">
      <c r="B2839" s="425" t="s">
        <v>196</v>
      </c>
      <c r="C2839" s="424" t="s">
        <v>304</v>
      </c>
      <c r="D2839" s="423" t="s">
        <v>161</v>
      </c>
      <c r="E2839" s="422" t="s">
        <v>50</v>
      </c>
      <c r="F2839" s="420">
        <v>43832</v>
      </c>
      <c r="G2839" s="420">
        <v>44196</v>
      </c>
      <c r="H2839" s="419">
        <v>2020</v>
      </c>
      <c r="I2839" s="418" t="s">
        <v>2051</v>
      </c>
      <c r="J2839" s="647" t="s">
        <v>225</v>
      </c>
      <c r="K2839" s="417" t="s">
        <v>318</v>
      </c>
      <c r="L2839" s="824"/>
      <c r="M2839" s="825"/>
      <c r="N2839" s="792"/>
      <c r="O2839" s="829"/>
      <c r="P2839" s="832"/>
      <c r="Q2839" s="835"/>
      <c r="R2839" s="829"/>
      <c r="S2839" s="416" t="s">
        <v>173</v>
      </c>
      <c r="T2839" s="429" t="s">
        <v>192</v>
      </c>
      <c r="U2839" s="416" t="s">
        <v>171</v>
      </c>
      <c r="V2839" s="427">
        <v>27</v>
      </c>
      <c r="W2839" s="416" t="s">
        <v>170</v>
      </c>
      <c r="X2839" s="428"/>
      <c r="Y2839" s="416" t="s">
        <v>169</v>
      </c>
      <c r="Z2839" s="426">
        <v>0.55000000000000004</v>
      </c>
      <c r="AA2839" s="416" t="s">
        <v>169</v>
      </c>
      <c r="AB2839" s="426">
        <v>0.55000000000000004</v>
      </c>
      <c r="AC2839" s="416" t="s">
        <v>169</v>
      </c>
      <c r="AD2839" s="426">
        <v>0.55000000000000004</v>
      </c>
      <c r="AE2839" s="446" t="s">
        <v>169</v>
      </c>
      <c r="AF2839" s="447">
        <v>0.82399999999999995</v>
      </c>
      <c r="AG2839" s="463" t="s">
        <v>169</v>
      </c>
      <c r="AH2839" s="462">
        <v>1</v>
      </c>
      <c r="AI2839" s="781"/>
      <c r="AJ2839" s="782"/>
      <c r="AK2839" s="792"/>
      <c r="AL2839" s="792"/>
      <c r="AM2839" s="792"/>
      <c r="AN2839" s="792"/>
      <c r="AO2839" s="792"/>
      <c r="AP2839" s="792"/>
    </row>
    <row r="2840" spans="2:42" s="404" customFormat="1" ht="15" customHeight="1" x14ac:dyDescent="0.2">
      <c r="B2840" s="425" t="s">
        <v>196</v>
      </c>
      <c r="C2840" s="424" t="s">
        <v>304</v>
      </c>
      <c r="D2840" s="423" t="s">
        <v>161</v>
      </c>
      <c r="E2840" s="422" t="s">
        <v>50</v>
      </c>
      <c r="F2840" s="420">
        <v>43832</v>
      </c>
      <c r="G2840" s="420">
        <v>44196</v>
      </c>
      <c r="H2840" s="419">
        <v>2020</v>
      </c>
      <c r="I2840" s="418" t="s">
        <v>2051</v>
      </c>
      <c r="J2840" s="647" t="s">
        <v>225</v>
      </c>
      <c r="K2840" s="417" t="s">
        <v>318</v>
      </c>
      <c r="L2840" s="824"/>
      <c r="M2840" s="825"/>
      <c r="N2840" s="792"/>
      <c r="O2840" s="829"/>
      <c r="P2840" s="832"/>
      <c r="Q2840" s="835"/>
      <c r="R2840" s="829"/>
      <c r="S2840" s="416" t="s">
        <v>168</v>
      </c>
      <c r="T2840" s="427">
        <v>365</v>
      </c>
      <c r="U2840" s="416" t="s">
        <v>167</v>
      </c>
      <c r="V2840" s="427"/>
      <c r="W2840" s="816"/>
      <c r="X2840" s="817"/>
      <c r="Y2840" s="416" t="s">
        <v>166</v>
      </c>
      <c r="Z2840" s="426">
        <f>IF(Z2838="",Z2839-Z2837,Z2839-Z2838)</f>
        <v>5.0000000000000044E-2</v>
      </c>
      <c r="AA2840" s="416" t="s">
        <v>166</v>
      </c>
      <c r="AB2840" s="426">
        <f>IF(AB2838="",AB2839-AB2837,AB2839-AB2838)</f>
        <v>5.0000000000000044E-2</v>
      </c>
      <c r="AC2840" s="416" t="s">
        <v>166</v>
      </c>
      <c r="AD2840" s="426">
        <f>IF(AD2838="",AD2839-AD2837,AD2839-AD2838)</f>
        <v>5.0000000000000044E-2</v>
      </c>
      <c r="AE2840" s="446" t="s">
        <v>166</v>
      </c>
      <c r="AF2840" s="447">
        <f>IF(AF2838="",AF2839-AF2837,AF2839-AF2838)</f>
        <v>-1.0999999999999899E-3</v>
      </c>
      <c r="AG2840" s="463" t="s">
        <v>166</v>
      </c>
      <c r="AH2840" s="462">
        <f>IF(AH2838="",AH2839-AH2837,AH2839-AH2838)</f>
        <v>0</v>
      </c>
      <c r="AI2840" s="781"/>
      <c r="AJ2840" s="782"/>
      <c r="AK2840" s="792"/>
      <c r="AL2840" s="792"/>
      <c r="AM2840" s="792"/>
      <c r="AN2840" s="792"/>
      <c r="AO2840" s="792"/>
      <c r="AP2840" s="792"/>
    </row>
    <row r="2841" spans="2:42" s="404" customFormat="1" ht="15" customHeight="1" x14ac:dyDescent="0.2">
      <c r="B2841" s="425" t="s">
        <v>196</v>
      </c>
      <c r="C2841" s="424" t="s">
        <v>304</v>
      </c>
      <c r="D2841" s="423" t="s">
        <v>161</v>
      </c>
      <c r="E2841" s="422" t="s">
        <v>50</v>
      </c>
      <c r="F2841" s="420">
        <v>43832</v>
      </c>
      <c r="G2841" s="420">
        <v>44196</v>
      </c>
      <c r="H2841" s="419">
        <v>2020</v>
      </c>
      <c r="I2841" s="418" t="s">
        <v>2051</v>
      </c>
      <c r="J2841" s="647" t="s">
        <v>225</v>
      </c>
      <c r="K2841" s="417" t="s">
        <v>318</v>
      </c>
      <c r="L2841" s="824"/>
      <c r="M2841" s="825"/>
      <c r="N2841" s="792"/>
      <c r="O2841" s="829"/>
      <c r="P2841" s="832"/>
      <c r="Q2841" s="835"/>
      <c r="R2841" s="829"/>
      <c r="S2841" s="416" t="s">
        <v>165</v>
      </c>
      <c r="T2841" s="415">
        <v>43832</v>
      </c>
      <c r="U2841" s="416" t="s">
        <v>164</v>
      </c>
      <c r="V2841" s="415">
        <v>44196</v>
      </c>
      <c r="W2841" s="816"/>
      <c r="X2841" s="817"/>
      <c r="Y2841" s="816"/>
      <c r="Z2841" s="817"/>
      <c r="AA2841" s="816"/>
      <c r="AB2841" s="817"/>
      <c r="AC2841" s="816"/>
      <c r="AD2841" s="817"/>
      <c r="AE2841" s="885"/>
      <c r="AF2841" s="886"/>
      <c r="AG2841" s="781"/>
      <c r="AH2841" s="782"/>
      <c r="AI2841" s="781"/>
      <c r="AJ2841" s="782"/>
      <c r="AK2841" s="792"/>
      <c r="AL2841" s="792"/>
      <c r="AM2841" s="792"/>
      <c r="AN2841" s="792"/>
      <c r="AO2841" s="792"/>
      <c r="AP2841" s="792"/>
    </row>
    <row r="2842" spans="2:42" s="404" customFormat="1" ht="15" customHeight="1" thickBot="1" x14ac:dyDescent="0.25">
      <c r="B2842" s="414" t="s">
        <v>196</v>
      </c>
      <c r="C2842" s="413" t="s">
        <v>304</v>
      </c>
      <c r="D2842" s="412" t="s">
        <v>161</v>
      </c>
      <c r="E2842" s="411" t="s">
        <v>50</v>
      </c>
      <c r="F2842" s="409">
        <v>43832</v>
      </c>
      <c r="G2842" s="409">
        <v>44196</v>
      </c>
      <c r="H2842" s="408">
        <v>2020</v>
      </c>
      <c r="I2842" s="407" t="s">
        <v>2051</v>
      </c>
      <c r="J2842" s="627" t="s">
        <v>225</v>
      </c>
      <c r="K2842" s="407" t="s">
        <v>318</v>
      </c>
      <c r="L2842" s="826"/>
      <c r="M2842" s="827"/>
      <c r="N2842" s="793"/>
      <c r="O2842" s="830"/>
      <c r="P2842" s="833"/>
      <c r="Q2842" s="836"/>
      <c r="R2842" s="830"/>
      <c r="S2842" s="406" t="s">
        <v>158</v>
      </c>
      <c r="T2842" s="451">
        <v>43832</v>
      </c>
      <c r="U2842" s="820"/>
      <c r="V2842" s="821"/>
      <c r="W2842" s="818"/>
      <c r="X2842" s="819"/>
      <c r="Y2842" s="818"/>
      <c r="Z2842" s="819"/>
      <c r="AA2842" s="818"/>
      <c r="AB2842" s="819"/>
      <c r="AC2842" s="818"/>
      <c r="AD2842" s="819"/>
      <c r="AE2842" s="887"/>
      <c r="AF2842" s="888"/>
      <c r="AG2842" s="783"/>
      <c r="AH2842" s="784"/>
      <c r="AI2842" s="783"/>
      <c r="AJ2842" s="784"/>
      <c r="AK2842" s="793"/>
      <c r="AL2842" s="793"/>
      <c r="AM2842" s="793"/>
      <c r="AN2842" s="793"/>
      <c r="AO2842" s="793"/>
      <c r="AP2842" s="793"/>
    </row>
    <row r="2843" spans="2:42" s="404" customFormat="1" ht="12.75" hidden="1" customHeight="1" thickTop="1" x14ac:dyDescent="0.2">
      <c r="B2843" s="445" t="s">
        <v>196</v>
      </c>
      <c r="C2843" s="444" t="s">
        <v>304</v>
      </c>
      <c r="D2843" s="443" t="s">
        <v>161</v>
      </c>
      <c r="E2843" s="442" t="s">
        <v>10</v>
      </c>
      <c r="F2843" s="440">
        <v>44074</v>
      </c>
      <c r="G2843" s="440"/>
      <c r="H2843" s="419">
        <v>2020</v>
      </c>
      <c r="I2843" s="418" t="s">
        <v>185</v>
      </c>
      <c r="J2843" s="647" t="s">
        <v>225</v>
      </c>
      <c r="K2843" s="439" t="s">
        <v>318</v>
      </c>
      <c r="L2843" s="822" t="s">
        <v>347</v>
      </c>
      <c r="M2843" s="823"/>
      <c r="N2843" s="791" t="s">
        <v>280</v>
      </c>
      <c r="O2843" s="828" t="s">
        <v>325</v>
      </c>
      <c r="P2843" s="831">
        <v>3.59</v>
      </c>
      <c r="Q2843" s="834" t="s">
        <v>218</v>
      </c>
      <c r="R2843" s="828" t="s">
        <v>324</v>
      </c>
      <c r="S2843" s="434" t="s">
        <v>184</v>
      </c>
      <c r="T2843" s="712">
        <v>131608.37</v>
      </c>
      <c r="U2843" s="657" t="s">
        <v>183</v>
      </c>
      <c r="V2843" s="723">
        <v>43882</v>
      </c>
      <c r="W2843" s="434" t="s">
        <v>182</v>
      </c>
      <c r="X2843" s="436">
        <f>T2843</f>
        <v>131608.37</v>
      </c>
      <c r="Y2843" s="434" t="s">
        <v>181</v>
      </c>
      <c r="Z2843" s="435"/>
      <c r="AA2843" s="434" t="s">
        <v>181</v>
      </c>
      <c r="AB2843" s="435"/>
      <c r="AC2843" s="434" t="s">
        <v>181</v>
      </c>
      <c r="AD2843" s="435"/>
      <c r="AE2843" s="434" t="s">
        <v>181</v>
      </c>
      <c r="AF2843" s="435"/>
      <c r="AG2843" s="657" t="s">
        <v>181</v>
      </c>
      <c r="AH2843" s="658">
        <v>0.41880000000000001</v>
      </c>
      <c r="AI2843" s="657" t="s">
        <v>180</v>
      </c>
      <c r="AJ2843" s="714">
        <v>4</v>
      </c>
      <c r="AK2843" s="791" t="s">
        <v>346</v>
      </c>
      <c r="AL2843" s="791" t="s">
        <v>346</v>
      </c>
      <c r="AM2843" s="791" t="s">
        <v>346</v>
      </c>
      <c r="AN2843" s="791" t="s">
        <v>346</v>
      </c>
      <c r="AO2843" s="791" t="s">
        <v>346</v>
      </c>
      <c r="AP2843" s="791" t="s">
        <v>322</v>
      </c>
    </row>
    <row r="2844" spans="2:42" s="404" customFormat="1" ht="15" hidden="1" customHeight="1" x14ac:dyDescent="0.2">
      <c r="B2844" s="425" t="s">
        <v>196</v>
      </c>
      <c r="C2844" s="424" t="s">
        <v>304</v>
      </c>
      <c r="D2844" s="423" t="s">
        <v>161</v>
      </c>
      <c r="E2844" s="422" t="s">
        <v>10</v>
      </c>
      <c r="F2844" s="420">
        <v>44074</v>
      </c>
      <c r="G2844" s="420"/>
      <c r="H2844" s="419">
        <v>2020</v>
      </c>
      <c r="I2844" s="418" t="s">
        <v>185</v>
      </c>
      <c r="J2844" s="647" t="s">
        <v>225</v>
      </c>
      <c r="K2844" s="417" t="s">
        <v>318</v>
      </c>
      <c r="L2844" s="824"/>
      <c r="M2844" s="825"/>
      <c r="N2844" s="792"/>
      <c r="O2844" s="829"/>
      <c r="P2844" s="832"/>
      <c r="Q2844" s="835"/>
      <c r="R2844" s="829"/>
      <c r="S2844" s="416" t="s">
        <v>179</v>
      </c>
      <c r="T2844" s="715" t="s">
        <v>321</v>
      </c>
      <c r="U2844" s="659" t="s">
        <v>177</v>
      </c>
      <c r="V2844" s="685"/>
      <c r="W2844" s="416" t="s">
        <v>176</v>
      </c>
      <c r="X2844" s="428">
        <f>X2843</f>
        <v>131608.37</v>
      </c>
      <c r="Y2844" s="416" t="s">
        <v>175</v>
      </c>
      <c r="Z2844" s="426"/>
      <c r="AA2844" s="416" t="s">
        <v>175</v>
      </c>
      <c r="AB2844" s="426"/>
      <c r="AC2844" s="416" t="s">
        <v>175</v>
      </c>
      <c r="AD2844" s="426"/>
      <c r="AE2844" s="416" t="s">
        <v>175</v>
      </c>
      <c r="AF2844" s="426"/>
      <c r="AG2844" s="659" t="s">
        <v>175</v>
      </c>
      <c r="AH2844" s="660"/>
      <c r="AI2844" s="659" t="s">
        <v>174</v>
      </c>
      <c r="AJ2844" s="716">
        <v>16</v>
      </c>
      <c r="AK2844" s="792"/>
      <c r="AL2844" s="792"/>
      <c r="AM2844" s="792"/>
      <c r="AN2844" s="792"/>
      <c r="AO2844" s="792"/>
      <c r="AP2844" s="792"/>
    </row>
    <row r="2845" spans="2:42" s="404" customFormat="1" ht="39" hidden="1" customHeight="1" x14ac:dyDescent="0.2">
      <c r="B2845" s="425" t="s">
        <v>196</v>
      </c>
      <c r="C2845" s="424" t="s">
        <v>304</v>
      </c>
      <c r="D2845" s="423" t="s">
        <v>161</v>
      </c>
      <c r="E2845" s="422" t="s">
        <v>10</v>
      </c>
      <c r="F2845" s="420">
        <v>44074</v>
      </c>
      <c r="G2845" s="420"/>
      <c r="H2845" s="419">
        <v>2020</v>
      </c>
      <c r="I2845" s="418" t="s">
        <v>185</v>
      </c>
      <c r="J2845" s="647" t="s">
        <v>225</v>
      </c>
      <c r="K2845" s="417" t="s">
        <v>318</v>
      </c>
      <c r="L2845" s="824"/>
      <c r="M2845" s="825"/>
      <c r="N2845" s="792"/>
      <c r="O2845" s="829"/>
      <c r="P2845" s="832"/>
      <c r="Q2845" s="835"/>
      <c r="R2845" s="829"/>
      <c r="S2845" s="416" t="s">
        <v>173</v>
      </c>
      <c r="T2845" s="717" t="s">
        <v>2152</v>
      </c>
      <c r="U2845" s="659" t="s">
        <v>171</v>
      </c>
      <c r="V2845" s="684"/>
      <c r="W2845" s="416" t="s">
        <v>170</v>
      </c>
      <c r="X2845" s="428"/>
      <c r="Y2845" s="416" t="s">
        <v>169</v>
      </c>
      <c r="Z2845" s="426"/>
      <c r="AA2845" s="416" t="s">
        <v>169</v>
      </c>
      <c r="AB2845" s="426"/>
      <c r="AC2845" s="416" t="s">
        <v>169</v>
      </c>
      <c r="AD2845" s="426"/>
      <c r="AE2845" s="416" t="s">
        <v>169</v>
      </c>
      <c r="AF2845" s="426"/>
      <c r="AG2845" s="659" t="s">
        <v>169</v>
      </c>
      <c r="AH2845" s="660">
        <v>0.41880000000000001</v>
      </c>
      <c r="AI2845" s="865"/>
      <c r="AJ2845" s="866"/>
      <c r="AK2845" s="792"/>
      <c r="AL2845" s="792"/>
      <c r="AM2845" s="792"/>
      <c r="AN2845" s="792"/>
      <c r="AO2845" s="792"/>
      <c r="AP2845" s="792"/>
    </row>
    <row r="2846" spans="2:42" s="404" customFormat="1" ht="15" hidden="1" customHeight="1" x14ac:dyDescent="0.2">
      <c r="B2846" s="425" t="s">
        <v>196</v>
      </c>
      <c r="C2846" s="424" t="s">
        <v>304</v>
      </c>
      <c r="D2846" s="423" t="s">
        <v>161</v>
      </c>
      <c r="E2846" s="422" t="s">
        <v>10</v>
      </c>
      <c r="F2846" s="420">
        <v>44074</v>
      </c>
      <c r="G2846" s="420"/>
      <c r="H2846" s="419">
        <v>2020</v>
      </c>
      <c r="I2846" s="418" t="s">
        <v>185</v>
      </c>
      <c r="J2846" s="647" t="s">
        <v>225</v>
      </c>
      <c r="K2846" s="417" t="s">
        <v>318</v>
      </c>
      <c r="L2846" s="824"/>
      <c r="M2846" s="825"/>
      <c r="N2846" s="792"/>
      <c r="O2846" s="829"/>
      <c r="P2846" s="832"/>
      <c r="Q2846" s="835"/>
      <c r="R2846" s="829"/>
      <c r="S2846" s="416" t="s">
        <v>168</v>
      </c>
      <c r="T2846" s="684" t="s">
        <v>319</v>
      </c>
      <c r="U2846" s="659" t="s">
        <v>167</v>
      </c>
      <c r="V2846" s="684"/>
      <c r="W2846" s="816"/>
      <c r="X2846" s="817"/>
      <c r="Y2846" s="416" t="s">
        <v>166</v>
      </c>
      <c r="Z2846" s="426">
        <f>IF(Z2844="",Z2845-Z2843,Z2845-Z2844)</f>
        <v>0</v>
      </c>
      <c r="AA2846" s="416" t="s">
        <v>166</v>
      </c>
      <c r="AB2846" s="426">
        <f>IF(AB2844="",AB2845-AB2843,AB2845-AB2844)</f>
        <v>0</v>
      </c>
      <c r="AC2846" s="416" t="s">
        <v>166</v>
      </c>
      <c r="AD2846" s="426">
        <f>IF(AD2844="",AD2845-AD2843,AD2845-AD2844)</f>
        <v>0</v>
      </c>
      <c r="AE2846" s="416" t="s">
        <v>166</v>
      </c>
      <c r="AF2846" s="426">
        <f>IF(AF2844="",AF2845-AF2843,AF2845-AF2844)</f>
        <v>0</v>
      </c>
      <c r="AG2846" s="659" t="s">
        <v>166</v>
      </c>
      <c r="AH2846" s="660">
        <f>IF(AH2844="",AH2845-AH2843,AH2845-AH2844)</f>
        <v>0</v>
      </c>
      <c r="AI2846" s="865"/>
      <c r="AJ2846" s="866"/>
      <c r="AK2846" s="792"/>
      <c r="AL2846" s="792"/>
      <c r="AM2846" s="792"/>
      <c r="AN2846" s="792"/>
      <c r="AO2846" s="792"/>
      <c r="AP2846" s="792"/>
    </row>
    <row r="2847" spans="2:42" s="404" customFormat="1" ht="15" hidden="1" customHeight="1" x14ac:dyDescent="0.2">
      <c r="B2847" s="425" t="s">
        <v>196</v>
      </c>
      <c r="C2847" s="424" t="s">
        <v>304</v>
      </c>
      <c r="D2847" s="423" t="s">
        <v>161</v>
      </c>
      <c r="E2847" s="422" t="s">
        <v>10</v>
      </c>
      <c r="F2847" s="420">
        <v>44074</v>
      </c>
      <c r="G2847" s="420"/>
      <c r="H2847" s="419">
        <v>2020</v>
      </c>
      <c r="I2847" s="418" t="s">
        <v>185</v>
      </c>
      <c r="J2847" s="647" t="s">
        <v>225</v>
      </c>
      <c r="K2847" s="417" t="s">
        <v>318</v>
      </c>
      <c r="L2847" s="824"/>
      <c r="M2847" s="825"/>
      <c r="N2847" s="792"/>
      <c r="O2847" s="829"/>
      <c r="P2847" s="832"/>
      <c r="Q2847" s="835"/>
      <c r="R2847" s="829"/>
      <c r="S2847" s="416" t="s">
        <v>165</v>
      </c>
      <c r="T2847" s="685"/>
      <c r="U2847" s="659" t="s">
        <v>164</v>
      </c>
      <c r="V2847" s="685"/>
      <c r="W2847" s="816"/>
      <c r="X2847" s="817"/>
      <c r="Y2847" s="816"/>
      <c r="Z2847" s="817"/>
      <c r="AA2847" s="816"/>
      <c r="AB2847" s="817"/>
      <c r="AC2847" s="816"/>
      <c r="AD2847" s="817"/>
      <c r="AE2847" s="816"/>
      <c r="AF2847" s="817"/>
      <c r="AG2847" s="865"/>
      <c r="AH2847" s="866"/>
      <c r="AI2847" s="865"/>
      <c r="AJ2847" s="866"/>
      <c r="AK2847" s="792"/>
      <c r="AL2847" s="792"/>
      <c r="AM2847" s="792"/>
      <c r="AN2847" s="792"/>
      <c r="AO2847" s="792"/>
      <c r="AP2847" s="792"/>
    </row>
    <row r="2848" spans="2:42" s="404" customFormat="1" ht="15" hidden="1" customHeight="1" thickBot="1" x14ac:dyDescent="0.25">
      <c r="B2848" s="414" t="s">
        <v>196</v>
      </c>
      <c r="C2848" s="413" t="s">
        <v>304</v>
      </c>
      <c r="D2848" s="412" t="s">
        <v>161</v>
      </c>
      <c r="E2848" s="411" t="s">
        <v>10</v>
      </c>
      <c r="F2848" s="409">
        <v>44074</v>
      </c>
      <c r="G2848" s="409"/>
      <c r="H2848" s="408">
        <v>2020</v>
      </c>
      <c r="I2848" s="407" t="s">
        <v>185</v>
      </c>
      <c r="J2848" s="627" t="s">
        <v>225</v>
      </c>
      <c r="K2848" s="407" t="s">
        <v>318</v>
      </c>
      <c r="L2848" s="826"/>
      <c r="M2848" s="827"/>
      <c r="N2848" s="793"/>
      <c r="O2848" s="830"/>
      <c r="P2848" s="833"/>
      <c r="Q2848" s="836"/>
      <c r="R2848" s="830"/>
      <c r="S2848" s="406" t="s">
        <v>158</v>
      </c>
      <c r="T2848" s="718">
        <v>44074</v>
      </c>
      <c r="U2848" s="889"/>
      <c r="V2848" s="890"/>
      <c r="W2848" s="818"/>
      <c r="X2848" s="819"/>
      <c r="Y2848" s="818"/>
      <c r="Z2848" s="819"/>
      <c r="AA2848" s="818"/>
      <c r="AB2848" s="819"/>
      <c r="AC2848" s="818"/>
      <c r="AD2848" s="819"/>
      <c r="AE2848" s="818"/>
      <c r="AF2848" s="819"/>
      <c r="AG2848" s="867"/>
      <c r="AH2848" s="868"/>
      <c r="AI2848" s="867"/>
      <c r="AJ2848" s="868"/>
      <c r="AK2848" s="793"/>
      <c r="AL2848" s="793"/>
      <c r="AM2848" s="793"/>
      <c r="AN2848" s="793"/>
      <c r="AO2848" s="793"/>
      <c r="AP2848" s="793"/>
    </row>
    <row r="2849" spans="2:42" s="404" customFormat="1" ht="12.75" customHeight="1" thickTop="1" x14ac:dyDescent="0.2">
      <c r="B2849" s="445" t="s">
        <v>196</v>
      </c>
      <c r="C2849" s="444" t="s">
        <v>341</v>
      </c>
      <c r="D2849" s="443" t="s">
        <v>161</v>
      </c>
      <c r="E2849" s="442" t="s">
        <v>50</v>
      </c>
      <c r="F2849" s="440">
        <v>43832</v>
      </c>
      <c r="G2849" s="440">
        <v>44196</v>
      </c>
      <c r="H2849" s="419">
        <v>2020</v>
      </c>
      <c r="I2849" s="418" t="s">
        <v>2051</v>
      </c>
      <c r="J2849" s="647" t="s">
        <v>225</v>
      </c>
      <c r="K2849" s="439" t="s">
        <v>318</v>
      </c>
      <c r="L2849" s="822" t="s">
        <v>345</v>
      </c>
      <c r="M2849" s="823"/>
      <c r="N2849" s="791" t="s">
        <v>280</v>
      </c>
      <c r="O2849" s="828" t="s">
        <v>325</v>
      </c>
      <c r="P2849" s="831"/>
      <c r="Q2849" s="834" t="s">
        <v>218</v>
      </c>
      <c r="R2849" s="828" t="s">
        <v>200</v>
      </c>
      <c r="S2849" s="434" t="s">
        <v>184</v>
      </c>
      <c r="T2849" s="438">
        <v>65482.21</v>
      </c>
      <c r="U2849" s="434" t="s">
        <v>183</v>
      </c>
      <c r="V2849" s="437">
        <f>T2854+T2852-0.001</f>
        <v>44196.999000000003</v>
      </c>
      <c r="W2849" s="434" t="s">
        <v>182</v>
      </c>
      <c r="X2849" s="436">
        <f>T2849</f>
        <v>65482.21</v>
      </c>
      <c r="Y2849" s="434" t="s">
        <v>181</v>
      </c>
      <c r="Z2849" s="435">
        <v>0.5</v>
      </c>
      <c r="AA2849" s="434" t="s">
        <v>181</v>
      </c>
      <c r="AB2849" s="435">
        <v>0.5</v>
      </c>
      <c r="AC2849" s="434" t="s">
        <v>181</v>
      </c>
      <c r="AD2849" s="435">
        <v>0.5</v>
      </c>
      <c r="AE2849" s="448" t="s">
        <v>181</v>
      </c>
      <c r="AF2849" s="449">
        <v>0.8498</v>
      </c>
      <c r="AG2849" s="466" t="s">
        <v>181</v>
      </c>
      <c r="AH2849" s="467">
        <v>1</v>
      </c>
      <c r="AI2849" s="466" t="s">
        <v>180</v>
      </c>
      <c r="AJ2849" s="465">
        <v>3</v>
      </c>
      <c r="AK2849" s="791" t="s">
        <v>322</v>
      </c>
      <c r="AL2849" s="791" t="s">
        <v>322</v>
      </c>
      <c r="AM2849" s="791" t="s">
        <v>322</v>
      </c>
      <c r="AN2849" s="791" t="s">
        <v>322</v>
      </c>
      <c r="AO2849" s="791" t="s">
        <v>322</v>
      </c>
      <c r="AP2849" s="791" t="s">
        <v>2143</v>
      </c>
    </row>
    <row r="2850" spans="2:42" s="404" customFormat="1" ht="15" customHeight="1" x14ac:dyDescent="0.2">
      <c r="B2850" s="425" t="s">
        <v>196</v>
      </c>
      <c r="C2850" s="424" t="s">
        <v>341</v>
      </c>
      <c r="D2850" s="423" t="s">
        <v>161</v>
      </c>
      <c r="E2850" s="422" t="s">
        <v>50</v>
      </c>
      <c r="F2850" s="420">
        <v>43832</v>
      </c>
      <c r="G2850" s="420">
        <v>44196</v>
      </c>
      <c r="H2850" s="419">
        <v>2020</v>
      </c>
      <c r="I2850" s="418" t="s">
        <v>2051</v>
      </c>
      <c r="J2850" s="647" t="s">
        <v>225</v>
      </c>
      <c r="K2850" s="417" t="s">
        <v>318</v>
      </c>
      <c r="L2850" s="824"/>
      <c r="M2850" s="825"/>
      <c r="N2850" s="792"/>
      <c r="O2850" s="829"/>
      <c r="P2850" s="832"/>
      <c r="Q2850" s="835"/>
      <c r="R2850" s="829"/>
      <c r="S2850" s="416" t="s">
        <v>179</v>
      </c>
      <c r="T2850" s="432" t="s">
        <v>292</v>
      </c>
      <c r="U2850" s="416" t="s">
        <v>177</v>
      </c>
      <c r="V2850" s="415">
        <f>V2849+V2851+V2852</f>
        <v>44223.999000000003</v>
      </c>
      <c r="W2850" s="416" t="s">
        <v>176</v>
      </c>
      <c r="X2850" s="428">
        <f>X2849</f>
        <v>65482.21</v>
      </c>
      <c r="Y2850" s="416" t="s">
        <v>175</v>
      </c>
      <c r="Z2850" s="426"/>
      <c r="AA2850" s="416" t="s">
        <v>175</v>
      </c>
      <c r="AB2850" s="426"/>
      <c r="AC2850" s="416" t="s">
        <v>175</v>
      </c>
      <c r="AD2850" s="426"/>
      <c r="AE2850" s="446" t="s">
        <v>175</v>
      </c>
      <c r="AF2850" s="447"/>
      <c r="AG2850" s="463" t="s">
        <v>175</v>
      </c>
      <c r="AH2850" s="462"/>
      <c r="AI2850" s="463" t="s">
        <v>174</v>
      </c>
      <c r="AJ2850" s="464">
        <f>3*4</f>
        <v>12</v>
      </c>
      <c r="AK2850" s="792"/>
      <c r="AL2850" s="792"/>
      <c r="AM2850" s="792"/>
      <c r="AN2850" s="792"/>
      <c r="AO2850" s="792"/>
      <c r="AP2850" s="792"/>
    </row>
    <row r="2851" spans="2:42" s="404" customFormat="1" ht="13.5" customHeight="1" x14ac:dyDescent="0.2">
      <c r="B2851" s="425" t="s">
        <v>196</v>
      </c>
      <c r="C2851" s="424" t="s">
        <v>341</v>
      </c>
      <c r="D2851" s="423" t="s">
        <v>161</v>
      </c>
      <c r="E2851" s="422" t="s">
        <v>50</v>
      </c>
      <c r="F2851" s="420">
        <v>43832</v>
      </c>
      <c r="G2851" s="420">
        <v>44196</v>
      </c>
      <c r="H2851" s="419">
        <v>2020</v>
      </c>
      <c r="I2851" s="418" t="s">
        <v>2051</v>
      </c>
      <c r="J2851" s="647" t="s">
        <v>225</v>
      </c>
      <c r="K2851" s="417" t="s">
        <v>318</v>
      </c>
      <c r="L2851" s="824"/>
      <c r="M2851" s="825"/>
      <c r="N2851" s="792"/>
      <c r="O2851" s="829"/>
      <c r="P2851" s="832"/>
      <c r="Q2851" s="835"/>
      <c r="R2851" s="829"/>
      <c r="S2851" s="416" t="s">
        <v>173</v>
      </c>
      <c r="T2851" s="429" t="s">
        <v>192</v>
      </c>
      <c r="U2851" s="416" t="s">
        <v>171</v>
      </c>
      <c r="V2851" s="427">
        <v>27</v>
      </c>
      <c r="W2851" s="416" t="s">
        <v>170</v>
      </c>
      <c r="X2851" s="428"/>
      <c r="Y2851" s="416" t="s">
        <v>169</v>
      </c>
      <c r="Z2851" s="426">
        <v>0.5</v>
      </c>
      <c r="AA2851" s="416" t="s">
        <v>169</v>
      </c>
      <c r="AB2851" s="426">
        <v>0.5</v>
      </c>
      <c r="AC2851" s="416" t="s">
        <v>169</v>
      </c>
      <c r="AD2851" s="426">
        <v>0.5</v>
      </c>
      <c r="AE2851" s="446" t="s">
        <v>169</v>
      </c>
      <c r="AF2851" s="447">
        <v>0.85399999999999998</v>
      </c>
      <c r="AG2851" s="463" t="s">
        <v>169</v>
      </c>
      <c r="AH2851" s="462">
        <v>1</v>
      </c>
      <c r="AI2851" s="781"/>
      <c r="AJ2851" s="782"/>
      <c r="AK2851" s="792"/>
      <c r="AL2851" s="792"/>
      <c r="AM2851" s="792"/>
      <c r="AN2851" s="792"/>
      <c r="AO2851" s="792"/>
      <c r="AP2851" s="792"/>
    </row>
    <row r="2852" spans="2:42" s="404" customFormat="1" ht="15" customHeight="1" x14ac:dyDescent="0.2">
      <c r="B2852" s="425" t="s">
        <v>196</v>
      </c>
      <c r="C2852" s="424" t="s">
        <v>341</v>
      </c>
      <c r="D2852" s="423" t="s">
        <v>161</v>
      </c>
      <c r="E2852" s="422" t="s">
        <v>50</v>
      </c>
      <c r="F2852" s="420">
        <v>43832</v>
      </c>
      <c r="G2852" s="420">
        <v>44196</v>
      </c>
      <c r="H2852" s="419">
        <v>2020</v>
      </c>
      <c r="I2852" s="418" t="s">
        <v>2051</v>
      </c>
      <c r="J2852" s="647" t="s">
        <v>225</v>
      </c>
      <c r="K2852" s="417" t="s">
        <v>318</v>
      </c>
      <c r="L2852" s="824"/>
      <c r="M2852" s="825"/>
      <c r="N2852" s="792"/>
      <c r="O2852" s="829"/>
      <c r="P2852" s="832"/>
      <c r="Q2852" s="835"/>
      <c r="R2852" s="829"/>
      <c r="S2852" s="416" t="s">
        <v>168</v>
      </c>
      <c r="T2852" s="427">
        <v>365</v>
      </c>
      <c r="U2852" s="416" t="s">
        <v>167</v>
      </c>
      <c r="V2852" s="427"/>
      <c r="W2852" s="816"/>
      <c r="X2852" s="817"/>
      <c r="Y2852" s="416" t="s">
        <v>166</v>
      </c>
      <c r="Z2852" s="426">
        <f>IF(Z2850="",Z2851-Z2849,Z2851-Z2850)</f>
        <v>0</v>
      </c>
      <c r="AA2852" s="416" t="s">
        <v>166</v>
      </c>
      <c r="AB2852" s="426">
        <f>IF(AB2850="",AB2851-AB2849,AB2851-AB2850)</f>
        <v>0</v>
      </c>
      <c r="AC2852" s="416" t="s">
        <v>166</v>
      </c>
      <c r="AD2852" s="426">
        <f>IF(AD2850="",AD2851-AD2849,AD2851-AD2850)</f>
        <v>0</v>
      </c>
      <c r="AE2852" s="446" t="s">
        <v>166</v>
      </c>
      <c r="AF2852" s="447">
        <f>IF(AF2850="",AF2851-AF2849,AF2851-AF2850)</f>
        <v>4.1999999999999815E-3</v>
      </c>
      <c r="AG2852" s="463" t="s">
        <v>166</v>
      </c>
      <c r="AH2852" s="462">
        <f>IF(AH2850="",AH2851-AH2849,AH2851-AH2850)</f>
        <v>0</v>
      </c>
      <c r="AI2852" s="781"/>
      <c r="AJ2852" s="782"/>
      <c r="AK2852" s="792"/>
      <c r="AL2852" s="792"/>
      <c r="AM2852" s="792"/>
      <c r="AN2852" s="792"/>
      <c r="AO2852" s="792"/>
      <c r="AP2852" s="792"/>
    </row>
    <row r="2853" spans="2:42" s="404" customFormat="1" ht="15" customHeight="1" x14ac:dyDescent="0.2">
      <c r="B2853" s="425" t="s">
        <v>196</v>
      </c>
      <c r="C2853" s="424" t="s">
        <v>341</v>
      </c>
      <c r="D2853" s="423" t="s">
        <v>161</v>
      </c>
      <c r="E2853" s="422" t="s">
        <v>50</v>
      </c>
      <c r="F2853" s="420">
        <v>43832</v>
      </c>
      <c r="G2853" s="420">
        <v>44196</v>
      </c>
      <c r="H2853" s="419">
        <v>2020</v>
      </c>
      <c r="I2853" s="418" t="s">
        <v>2051</v>
      </c>
      <c r="J2853" s="647" t="s">
        <v>225</v>
      </c>
      <c r="K2853" s="417" t="s">
        <v>318</v>
      </c>
      <c r="L2853" s="824"/>
      <c r="M2853" s="825"/>
      <c r="N2853" s="792"/>
      <c r="O2853" s="829"/>
      <c r="P2853" s="832"/>
      <c r="Q2853" s="835"/>
      <c r="R2853" s="829"/>
      <c r="S2853" s="416" t="s">
        <v>165</v>
      </c>
      <c r="T2853" s="415">
        <v>43832</v>
      </c>
      <c r="U2853" s="416" t="s">
        <v>164</v>
      </c>
      <c r="V2853" s="415">
        <v>44196</v>
      </c>
      <c r="W2853" s="816"/>
      <c r="X2853" s="817"/>
      <c r="Y2853" s="816"/>
      <c r="Z2853" s="817"/>
      <c r="AA2853" s="816"/>
      <c r="AB2853" s="817"/>
      <c r="AC2853" s="816"/>
      <c r="AD2853" s="817"/>
      <c r="AE2853" s="885"/>
      <c r="AF2853" s="886"/>
      <c r="AG2853" s="781"/>
      <c r="AH2853" s="782"/>
      <c r="AI2853" s="781"/>
      <c r="AJ2853" s="782"/>
      <c r="AK2853" s="792"/>
      <c r="AL2853" s="792"/>
      <c r="AM2853" s="792"/>
      <c r="AN2853" s="792"/>
      <c r="AO2853" s="792"/>
      <c r="AP2853" s="792"/>
    </row>
    <row r="2854" spans="2:42" s="404" customFormat="1" ht="15" customHeight="1" thickBot="1" x14ac:dyDescent="0.25">
      <c r="B2854" s="414" t="s">
        <v>196</v>
      </c>
      <c r="C2854" s="413" t="s">
        <v>341</v>
      </c>
      <c r="D2854" s="412" t="s">
        <v>161</v>
      </c>
      <c r="E2854" s="411" t="s">
        <v>50</v>
      </c>
      <c r="F2854" s="409">
        <v>43832</v>
      </c>
      <c r="G2854" s="409">
        <v>44196</v>
      </c>
      <c r="H2854" s="408">
        <v>2020</v>
      </c>
      <c r="I2854" s="407" t="s">
        <v>2051</v>
      </c>
      <c r="J2854" s="627" t="s">
        <v>225</v>
      </c>
      <c r="K2854" s="407" t="s">
        <v>318</v>
      </c>
      <c r="L2854" s="826"/>
      <c r="M2854" s="827"/>
      <c r="N2854" s="793"/>
      <c r="O2854" s="830"/>
      <c r="P2854" s="833"/>
      <c r="Q2854" s="836"/>
      <c r="R2854" s="830"/>
      <c r="S2854" s="406" t="s">
        <v>158</v>
      </c>
      <c r="T2854" s="451">
        <v>43832</v>
      </c>
      <c r="U2854" s="820"/>
      <c r="V2854" s="821"/>
      <c r="W2854" s="818"/>
      <c r="X2854" s="819"/>
      <c r="Y2854" s="818"/>
      <c r="Z2854" s="819"/>
      <c r="AA2854" s="818"/>
      <c r="AB2854" s="819"/>
      <c r="AC2854" s="818"/>
      <c r="AD2854" s="819"/>
      <c r="AE2854" s="887"/>
      <c r="AF2854" s="888"/>
      <c r="AG2854" s="783"/>
      <c r="AH2854" s="784"/>
      <c r="AI2854" s="783"/>
      <c r="AJ2854" s="784"/>
      <c r="AK2854" s="793"/>
      <c r="AL2854" s="793"/>
      <c r="AM2854" s="793"/>
      <c r="AN2854" s="793"/>
      <c r="AO2854" s="793"/>
      <c r="AP2854" s="793"/>
    </row>
    <row r="2855" spans="2:42" s="404" customFormat="1" ht="12.75" hidden="1" customHeight="1" thickTop="1" x14ac:dyDescent="0.2">
      <c r="B2855" s="445" t="s">
        <v>196</v>
      </c>
      <c r="C2855" s="444" t="s">
        <v>341</v>
      </c>
      <c r="D2855" s="443" t="s">
        <v>161</v>
      </c>
      <c r="E2855" s="442" t="s">
        <v>10</v>
      </c>
      <c r="F2855" s="440">
        <v>43923</v>
      </c>
      <c r="G2855" s="440"/>
      <c r="H2855" s="419">
        <v>2020</v>
      </c>
      <c r="I2855" s="418"/>
      <c r="J2855" s="647" t="s">
        <v>225</v>
      </c>
      <c r="K2855" s="439" t="s">
        <v>318</v>
      </c>
      <c r="L2855" s="822" t="s">
        <v>345</v>
      </c>
      <c r="M2855" s="823"/>
      <c r="N2855" s="791" t="s">
        <v>280</v>
      </c>
      <c r="O2855" s="828" t="s">
        <v>325</v>
      </c>
      <c r="P2855" s="831"/>
      <c r="Q2855" s="834" t="s">
        <v>218</v>
      </c>
      <c r="R2855" s="828" t="s">
        <v>324</v>
      </c>
      <c r="S2855" s="434" t="s">
        <v>184</v>
      </c>
      <c r="T2855" s="438">
        <v>31996.54</v>
      </c>
      <c r="U2855" s="434" t="s">
        <v>183</v>
      </c>
      <c r="V2855" s="461">
        <v>44216</v>
      </c>
      <c r="W2855" s="434" t="s">
        <v>182</v>
      </c>
      <c r="X2855" s="436">
        <f>T2855</f>
        <v>31996.54</v>
      </c>
      <c r="Y2855" s="434" t="s">
        <v>181</v>
      </c>
      <c r="Z2855" s="435"/>
      <c r="AA2855" s="434" t="s">
        <v>181</v>
      </c>
      <c r="AB2855" s="435"/>
      <c r="AC2855" s="434" t="s">
        <v>181</v>
      </c>
      <c r="AD2855" s="435"/>
      <c r="AE2855" s="434" t="s">
        <v>181</v>
      </c>
      <c r="AF2855" s="435">
        <v>0.10100000000000001</v>
      </c>
      <c r="AG2855" s="657" t="s">
        <v>181</v>
      </c>
      <c r="AH2855" s="658">
        <v>0.41639999999999999</v>
      </c>
      <c r="AI2855" s="657" t="s">
        <v>180</v>
      </c>
      <c r="AJ2855" s="714">
        <v>6</v>
      </c>
      <c r="AK2855" s="791" t="s">
        <v>344</v>
      </c>
      <c r="AL2855" s="791" t="s">
        <v>344</v>
      </c>
      <c r="AM2855" s="791" t="s">
        <v>344</v>
      </c>
      <c r="AN2855" s="791" t="s">
        <v>322</v>
      </c>
      <c r="AO2855" s="791" t="s">
        <v>322</v>
      </c>
      <c r="AP2855" s="791" t="s">
        <v>322</v>
      </c>
    </row>
    <row r="2856" spans="2:42" s="404" customFormat="1" ht="15" hidden="1" customHeight="1" x14ac:dyDescent="0.2">
      <c r="B2856" s="425" t="s">
        <v>196</v>
      </c>
      <c r="C2856" s="424" t="s">
        <v>341</v>
      </c>
      <c r="D2856" s="423" t="s">
        <v>161</v>
      </c>
      <c r="E2856" s="422" t="s">
        <v>10</v>
      </c>
      <c r="F2856" s="420">
        <v>43923</v>
      </c>
      <c r="G2856" s="420"/>
      <c r="H2856" s="419">
        <v>2020</v>
      </c>
      <c r="I2856" s="418"/>
      <c r="J2856" s="647" t="s">
        <v>225</v>
      </c>
      <c r="K2856" s="417" t="s">
        <v>318</v>
      </c>
      <c r="L2856" s="824"/>
      <c r="M2856" s="825"/>
      <c r="N2856" s="792"/>
      <c r="O2856" s="829"/>
      <c r="P2856" s="832"/>
      <c r="Q2856" s="835"/>
      <c r="R2856" s="829"/>
      <c r="S2856" s="416" t="s">
        <v>179</v>
      </c>
      <c r="T2856" s="432" t="s">
        <v>321</v>
      </c>
      <c r="U2856" s="416" t="s">
        <v>177</v>
      </c>
      <c r="V2856" s="415"/>
      <c r="W2856" s="416" t="s">
        <v>176</v>
      </c>
      <c r="X2856" s="428">
        <f>X2855</f>
        <v>31996.54</v>
      </c>
      <c r="Y2856" s="416" t="s">
        <v>175</v>
      </c>
      <c r="Z2856" s="426"/>
      <c r="AA2856" s="416" t="s">
        <v>175</v>
      </c>
      <c r="AB2856" s="426"/>
      <c r="AC2856" s="416" t="s">
        <v>175</v>
      </c>
      <c r="AD2856" s="426"/>
      <c r="AE2856" s="416" t="s">
        <v>175</v>
      </c>
      <c r="AF2856" s="426"/>
      <c r="AG2856" s="659" t="s">
        <v>175</v>
      </c>
      <c r="AH2856" s="660"/>
      <c r="AI2856" s="659" t="s">
        <v>174</v>
      </c>
      <c r="AJ2856" s="716">
        <v>20</v>
      </c>
      <c r="AK2856" s="792"/>
      <c r="AL2856" s="792"/>
      <c r="AM2856" s="792"/>
      <c r="AN2856" s="792"/>
      <c r="AO2856" s="792"/>
      <c r="AP2856" s="792"/>
    </row>
    <row r="2857" spans="2:42" s="404" customFormat="1" ht="39" hidden="1" customHeight="1" x14ac:dyDescent="0.2">
      <c r="B2857" s="425" t="s">
        <v>196</v>
      </c>
      <c r="C2857" s="424" t="s">
        <v>341</v>
      </c>
      <c r="D2857" s="423" t="s">
        <v>161</v>
      </c>
      <c r="E2857" s="422" t="s">
        <v>10</v>
      </c>
      <c r="F2857" s="420">
        <v>43923</v>
      </c>
      <c r="G2857" s="420"/>
      <c r="H2857" s="419">
        <v>2020</v>
      </c>
      <c r="I2857" s="418"/>
      <c r="J2857" s="647" t="s">
        <v>225</v>
      </c>
      <c r="K2857" s="417" t="s">
        <v>318</v>
      </c>
      <c r="L2857" s="824"/>
      <c r="M2857" s="825"/>
      <c r="N2857" s="792"/>
      <c r="O2857" s="829"/>
      <c r="P2857" s="832"/>
      <c r="Q2857" s="835"/>
      <c r="R2857" s="829"/>
      <c r="S2857" s="416" t="s">
        <v>173</v>
      </c>
      <c r="T2857" s="429" t="s">
        <v>338</v>
      </c>
      <c r="U2857" s="416" t="s">
        <v>171</v>
      </c>
      <c r="V2857" s="427"/>
      <c r="W2857" s="416" t="s">
        <v>170</v>
      </c>
      <c r="X2857" s="428"/>
      <c r="Y2857" s="416" t="s">
        <v>169</v>
      </c>
      <c r="Z2857" s="426"/>
      <c r="AA2857" s="416" t="s">
        <v>169</v>
      </c>
      <c r="AB2857" s="426"/>
      <c r="AC2857" s="416" t="s">
        <v>169</v>
      </c>
      <c r="AD2857" s="426"/>
      <c r="AE2857" s="416" t="s">
        <v>169</v>
      </c>
      <c r="AF2857" s="426">
        <v>0.10100000000000001</v>
      </c>
      <c r="AG2857" s="659" t="s">
        <v>169</v>
      </c>
      <c r="AH2857" s="660">
        <v>0.41639999999999999</v>
      </c>
      <c r="AI2857" s="865"/>
      <c r="AJ2857" s="866"/>
      <c r="AK2857" s="792"/>
      <c r="AL2857" s="792"/>
      <c r="AM2857" s="792"/>
      <c r="AN2857" s="792"/>
      <c r="AO2857" s="792"/>
      <c r="AP2857" s="792"/>
    </row>
    <row r="2858" spans="2:42" s="404" customFormat="1" ht="15" hidden="1" customHeight="1" x14ac:dyDescent="0.2">
      <c r="B2858" s="425" t="s">
        <v>196</v>
      </c>
      <c r="C2858" s="424" t="s">
        <v>341</v>
      </c>
      <c r="D2858" s="423" t="s">
        <v>161</v>
      </c>
      <c r="E2858" s="422" t="s">
        <v>10</v>
      </c>
      <c r="F2858" s="420">
        <v>43923</v>
      </c>
      <c r="G2858" s="420"/>
      <c r="H2858" s="419">
        <v>2020</v>
      </c>
      <c r="I2858" s="418"/>
      <c r="J2858" s="647" t="s">
        <v>225</v>
      </c>
      <c r="K2858" s="417" t="s">
        <v>318</v>
      </c>
      <c r="L2858" s="824"/>
      <c r="M2858" s="825"/>
      <c r="N2858" s="792"/>
      <c r="O2858" s="829"/>
      <c r="P2858" s="832"/>
      <c r="Q2858" s="835"/>
      <c r="R2858" s="829"/>
      <c r="S2858" s="416" t="s">
        <v>168</v>
      </c>
      <c r="T2858" s="427" t="s">
        <v>319</v>
      </c>
      <c r="U2858" s="416" t="s">
        <v>167</v>
      </c>
      <c r="V2858" s="427"/>
      <c r="W2858" s="816"/>
      <c r="X2858" s="817"/>
      <c r="Y2858" s="416" t="s">
        <v>166</v>
      </c>
      <c r="Z2858" s="426">
        <f>IF(Z2856="",Z2857-Z2855,Z2857-Z2856)</f>
        <v>0</v>
      </c>
      <c r="AA2858" s="416" t="s">
        <v>166</v>
      </c>
      <c r="AB2858" s="426">
        <f>IF(AB2856="",AB2857-AB2855,AB2857-AB2856)</f>
        <v>0</v>
      </c>
      <c r="AC2858" s="416" t="s">
        <v>166</v>
      </c>
      <c r="AD2858" s="426">
        <f>IF(AD2856="",AD2857-AD2855,AD2857-AD2856)</f>
        <v>0</v>
      </c>
      <c r="AE2858" s="416" t="s">
        <v>166</v>
      </c>
      <c r="AF2858" s="426">
        <f>IF(AF2856="",AF2857-AF2855,AF2857-AF2856)</f>
        <v>0</v>
      </c>
      <c r="AG2858" s="659" t="s">
        <v>166</v>
      </c>
      <c r="AH2858" s="660">
        <f>IF(AH2856="",AH2857-AH2855,AH2857-AH2856)</f>
        <v>0</v>
      </c>
      <c r="AI2858" s="865"/>
      <c r="AJ2858" s="866"/>
      <c r="AK2858" s="792"/>
      <c r="AL2858" s="792"/>
      <c r="AM2858" s="792"/>
      <c r="AN2858" s="792"/>
      <c r="AO2858" s="792"/>
      <c r="AP2858" s="792"/>
    </row>
    <row r="2859" spans="2:42" s="404" customFormat="1" ht="15" hidden="1" customHeight="1" x14ac:dyDescent="0.2">
      <c r="B2859" s="425" t="s">
        <v>196</v>
      </c>
      <c r="C2859" s="424" t="s">
        <v>341</v>
      </c>
      <c r="D2859" s="423" t="s">
        <v>161</v>
      </c>
      <c r="E2859" s="422" t="s">
        <v>10</v>
      </c>
      <c r="F2859" s="420">
        <v>43923</v>
      </c>
      <c r="G2859" s="420"/>
      <c r="H2859" s="419">
        <v>2020</v>
      </c>
      <c r="I2859" s="418"/>
      <c r="J2859" s="647" t="s">
        <v>225</v>
      </c>
      <c r="K2859" s="417" t="s">
        <v>318</v>
      </c>
      <c r="L2859" s="824"/>
      <c r="M2859" s="825"/>
      <c r="N2859" s="792"/>
      <c r="O2859" s="829"/>
      <c r="P2859" s="832"/>
      <c r="Q2859" s="835"/>
      <c r="R2859" s="829"/>
      <c r="S2859" s="416" t="s">
        <v>165</v>
      </c>
      <c r="T2859" s="415"/>
      <c r="U2859" s="416" t="s">
        <v>164</v>
      </c>
      <c r="V2859" s="415"/>
      <c r="W2859" s="816"/>
      <c r="X2859" s="817"/>
      <c r="Y2859" s="816"/>
      <c r="Z2859" s="817"/>
      <c r="AA2859" s="816"/>
      <c r="AB2859" s="817"/>
      <c r="AC2859" s="816"/>
      <c r="AD2859" s="817"/>
      <c r="AE2859" s="816"/>
      <c r="AF2859" s="817"/>
      <c r="AG2859" s="865"/>
      <c r="AH2859" s="866"/>
      <c r="AI2859" s="865"/>
      <c r="AJ2859" s="866"/>
      <c r="AK2859" s="792"/>
      <c r="AL2859" s="792"/>
      <c r="AM2859" s="792"/>
      <c r="AN2859" s="792"/>
      <c r="AO2859" s="792"/>
      <c r="AP2859" s="792"/>
    </row>
    <row r="2860" spans="2:42" s="404" customFormat="1" ht="15" hidden="1" customHeight="1" thickBot="1" x14ac:dyDescent="0.25">
      <c r="B2860" s="414" t="s">
        <v>196</v>
      </c>
      <c r="C2860" s="413" t="s">
        <v>341</v>
      </c>
      <c r="D2860" s="412" t="s">
        <v>161</v>
      </c>
      <c r="E2860" s="411" t="s">
        <v>10</v>
      </c>
      <c r="F2860" s="409">
        <v>43923</v>
      </c>
      <c r="G2860" s="409"/>
      <c r="H2860" s="408">
        <v>2020</v>
      </c>
      <c r="I2860" s="407"/>
      <c r="J2860" s="627" t="s">
        <v>225</v>
      </c>
      <c r="K2860" s="407" t="s">
        <v>318</v>
      </c>
      <c r="L2860" s="826"/>
      <c r="M2860" s="827"/>
      <c r="N2860" s="793"/>
      <c r="O2860" s="830"/>
      <c r="P2860" s="833"/>
      <c r="Q2860" s="836"/>
      <c r="R2860" s="830"/>
      <c r="S2860" s="406" t="s">
        <v>158</v>
      </c>
      <c r="T2860" s="405">
        <v>44032</v>
      </c>
      <c r="U2860" s="820"/>
      <c r="V2860" s="821"/>
      <c r="W2860" s="818"/>
      <c r="X2860" s="819"/>
      <c r="Y2860" s="818"/>
      <c r="Z2860" s="819"/>
      <c r="AA2860" s="818"/>
      <c r="AB2860" s="819"/>
      <c r="AC2860" s="818"/>
      <c r="AD2860" s="819"/>
      <c r="AE2860" s="818"/>
      <c r="AF2860" s="819"/>
      <c r="AG2860" s="867"/>
      <c r="AH2860" s="868"/>
      <c r="AI2860" s="867"/>
      <c r="AJ2860" s="868"/>
      <c r="AK2860" s="793"/>
      <c r="AL2860" s="793"/>
      <c r="AM2860" s="793"/>
      <c r="AN2860" s="793"/>
      <c r="AO2860" s="793"/>
      <c r="AP2860" s="793"/>
    </row>
    <row r="2861" spans="2:42" s="404" customFormat="1" ht="12.75" customHeight="1" thickTop="1" x14ac:dyDescent="0.2">
      <c r="B2861" s="445" t="s">
        <v>196</v>
      </c>
      <c r="C2861" s="444" t="s">
        <v>341</v>
      </c>
      <c r="D2861" s="443" t="s">
        <v>161</v>
      </c>
      <c r="E2861" s="442" t="s">
        <v>50</v>
      </c>
      <c r="F2861" s="440">
        <v>43832</v>
      </c>
      <c r="G2861" s="440">
        <v>44196</v>
      </c>
      <c r="H2861" s="419">
        <v>2020</v>
      </c>
      <c r="I2861" s="418" t="s">
        <v>2051</v>
      </c>
      <c r="J2861" s="647" t="s">
        <v>225</v>
      </c>
      <c r="K2861" s="439" t="s">
        <v>318</v>
      </c>
      <c r="L2861" s="822" t="s">
        <v>343</v>
      </c>
      <c r="M2861" s="823"/>
      <c r="N2861" s="791" t="s">
        <v>280</v>
      </c>
      <c r="O2861" s="828" t="s">
        <v>325</v>
      </c>
      <c r="P2861" s="831">
        <v>2.68</v>
      </c>
      <c r="Q2861" s="834" t="s">
        <v>218</v>
      </c>
      <c r="R2861" s="828" t="s">
        <v>200</v>
      </c>
      <c r="S2861" s="434" t="s">
        <v>184</v>
      </c>
      <c r="T2861" s="438">
        <v>96490.97</v>
      </c>
      <c r="U2861" s="434" t="s">
        <v>183</v>
      </c>
      <c r="V2861" s="437">
        <f>T2866+T2864-0.001</f>
        <v>44196.999000000003</v>
      </c>
      <c r="W2861" s="434" t="s">
        <v>182</v>
      </c>
      <c r="X2861" s="436">
        <f>T2861</f>
        <v>96490.97</v>
      </c>
      <c r="Y2861" s="434" t="s">
        <v>181</v>
      </c>
      <c r="Z2861" s="435">
        <v>0.5</v>
      </c>
      <c r="AA2861" s="434" t="s">
        <v>181</v>
      </c>
      <c r="AB2861" s="435">
        <v>0.5</v>
      </c>
      <c r="AC2861" s="434" t="s">
        <v>181</v>
      </c>
      <c r="AD2861" s="435">
        <v>0.5</v>
      </c>
      <c r="AE2861" s="448" t="s">
        <v>181</v>
      </c>
      <c r="AF2861" s="449">
        <v>0.82399999999999995</v>
      </c>
      <c r="AG2861" s="466" t="s">
        <v>181</v>
      </c>
      <c r="AH2861" s="467">
        <v>1</v>
      </c>
      <c r="AI2861" s="657" t="s">
        <v>180</v>
      </c>
      <c r="AJ2861" s="714">
        <v>6</v>
      </c>
      <c r="AK2861" s="791" t="s">
        <v>10</v>
      </c>
      <c r="AL2861" s="791" t="s">
        <v>10</v>
      </c>
      <c r="AM2861" s="791" t="s">
        <v>10</v>
      </c>
      <c r="AN2861" s="791" t="s">
        <v>10</v>
      </c>
      <c r="AO2861" s="791" t="s">
        <v>10</v>
      </c>
      <c r="AP2861" s="791" t="s">
        <v>2143</v>
      </c>
    </row>
    <row r="2862" spans="2:42" s="404" customFormat="1" ht="15" customHeight="1" x14ac:dyDescent="0.2">
      <c r="B2862" s="425" t="s">
        <v>196</v>
      </c>
      <c r="C2862" s="424" t="s">
        <v>341</v>
      </c>
      <c r="D2862" s="423" t="s">
        <v>161</v>
      </c>
      <c r="E2862" s="422" t="s">
        <v>50</v>
      </c>
      <c r="F2862" s="420">
        <v>43832</v>
      </c>
      <c r="G2862" s="420">
        <v>44196</v>
      </c>
      <c r="H2862" s="419">
        <v>2020</v>
      </c>
      <c r="I2862" s="418" t="s">
        <v>2051</v>
      </c>
      <c r="J2862" s="647" t="s">
        <v>225</v>
      </c>
      <c r="K2862" s="417" t="s">
        <v>318</v>
      </c>
      <c r="L2862" s="824"/>
      <c r="M2862" s="825"/>
      <c r="N2862" s="792"/>
      <c r="O2862" s="829"/>
      <c r="P2862" s="832"/>
      <c r="Q2862" s="835"/>
      <c r="R2862" s="829"/>
      <c r="S2862" s="416" t="s">
        <v>179</v>
      </c>
      <c r="T2862" s="432" t="s">
        <v>292</v>
      </c>
      <c r="U2862" s="416" t="s">
        <v>177</v>
      </c>
      <c r="V2862" s="415">
        <f>V2861+V2863+V2864</f>
        <v>44223.999000000003</v>
      </c>
      <c r="W2862" s="416" t="s">
        <v>176</v>
      </c>
      <c r="X2862" s="428">
        <f>X2861</f>
        <v>96490.97</v>
      </c>
      <c r="Y2862" s="416" t="s">
        <v>175</v>
      </c>
      <c r="Z2862" s="426"/>
      <c r="AA2862" s="416" t="s">
        <v>175</v>
      </c>
      <c r="AB2862" s="426"/>
      <c r="AC2862" s="416" t="s">
        <v>175</v>
      </c>
      <c r="AD2862" s="426"/>
      <c r="AE2862" s="446" t="s">
        <v>175</v>
      </c>
      <c r="AF2862" s="447"/>
      <c r="AG2862" s="463" t="s">
        <v>175</v>
      </c>
      <c r="AH2862" s="462"/>
      <c r="AI2862" s="659" t="s">
        <v>174</v>
      </c>
      <c r="AJ2862" s="716">
        <v>20</v>
      </c>
      <c r="AK2862" s="792"/>
      <c r="AL2862" s="792"/>
      <c r="AM2862" s="792"/>
      <c r="AN2862" s="792"/>
      <c r="AO2862" s="792"/>
      <c r="AP2862" s="792"/>
    </row>
    <row r="2863" spans="2:42" s="404" customFormat="1" ht="13.5" customHeight="1" x14ac:dyDescent="0.2">
      <c r="B2863" s="425" t="s">
        <v>196</v>
      </c>
      <c r="C2863" s="424" t="s">
        <v>341</v>
      </c>
      <c r="D2863" s="423" t="s">
        <v>161</v>
      </c>
      <c r="E2863" s="422" t="s">
        <v>50</v>
      </c>
      <c r="F2863" s="420">
        <v>43832</v>
      </c>
      <c r="G2863" s="420">
        <v>44196</v>
      </c>
      <c r="H2863" s="419">
        <v>2020</v>
      </c>
      <c r="I2863" s="418" t="s">
        <v>2051</v>
      </c>
      <c r="J2863" s="647" t="s">
        <v>225</v>
      </c>
      <c r="K2863" s="417" t="s">
        <v>318</v>
      </c>
      <c r="L2863" s="824"/>
      <c r="M2863" s="825"/>
      <c r="N2863" s="792"/>
      <c r="O2863" s="829"/>
      <c r="P2863" s="832"/>
      <c r="Q2863" s="835"/>
      <c r="R2863" s="829"/>
      <c r="S2863" s="416" t="s">
        <v>173</v>
      </c>
      <c r="T2863" s="429" t="s">
        <v>192</v>
      </c>
      <c r="U2863" s="416" t="s">
        <v>171</v>
      </c>
      <c r="V2863" s="427">
        <v>27</v>
      </c>
      <c r="W2863" s="416" t="s">
        <v>170</v>
      </c>
      <c r="X2863" s="428"/>
      <c r="Y2863" s="416" t="s">
        <v>169</v>
      </c>
      <c r="Z2863" s="426">
        <v>0.5</v>
      </c>
      <c r="AA2863" s="416" t="s">
        <v>169</v>
      </c>
      <c r="AB2863" s="426">
        <v>0.5</v>
      </c>
      <c r="AC2863" s="416" t="s">
        <v>169</v>
      </c>
      <c r="AD2863" s="426">
        <v>0.5</v>
      </c>
      <c r="AE2863" s="446" t="s">
        <v>169</v>
      </c>
      <c r="AF2863" s="447">
        <v>0.85099999999999998</v>
      </c>
      <c r="AG2863" s="463" t="s">
        <v>169</v>
      </c>
      <c r="AH2863" s="462">
        <v>1</v>
      </c>
      <c r="AI2863" s="865"/>
      <c r="AJ2863" s="866"/>
      <c r="AK2863" s="792"/>
      <c r="AL2863" s="792"/>
      <c r="AM2863" s="792"/>
      <c r="AN2863" s="792"/>
      <c r="AO2863" s="792"/>
      <c r="AP2863" s="792"/>
    </row>
    <row r="2864" spans="2:42" s="404" customFormat="1" ht="15" customHeight="1" x14ac:dyDescent="0.2">
      <c r="B2864" s="425" t="s">
        <v>196</v>
      </c>
      <c r="C2864" s="424" t="s">
        <v>341</v>
      </c>
      <c r="D2864" s="423" t="s">
        <v>161</v>
      </c>
      <c r="E2864" s="422" t="s">
        <v>50</v>
      </c>
      <c r="F2864" s="420">
        <v>43832</v>
      </c>
      <c r="G2864" s="420">
        <v>44196</v>
      </c>
      <c r="H2864" s="419">
        <v>2020</v>
      </c>
      <c r="I2864" s="418" t="s">
        <v>2051</v>
      </c>
      <c r="J2864" s="647" t="s">
        <v>225</v>
      </c>
      <c r="K2864" s="417" t="s">
        <v>318</v>
      </c>
      <c r="L2864" s="824"/>
      <c r="M2864" s="825"/>
      <c r="N2864" s="792"/>
      <c r="O2864" s="829"/>
      <c r="P2864" s="832"/>
      <c r="Q2864" s="835"/>
      <c r="R2864" s="829"/>
      <c r="S2864" s="416" t="s">
        <v>168</v>
      </c>
      <c r="T2864" s="427">
        <v>365</v>
      </c>
      <c r="U2864" s="416" t="s">
        <v>167</v>
      </c>
      <c r="V2864" s="427"/>
      <c r="W2864" s="816"/>
      <c r="X2864" s="817"/>
      <c r="Y2864" s="416" t="s">
        <v>166</v>
      </c>
      <c r="Z2864" s="426">
        <f>IF(Z2862="",Z2863-Z2861,Z2863-Z2862)</f>
        <v>0</v>
      </c>
      <c r="AA2864" s="416" t="s">
        <v>166</v>
      </c>
      <c r="AB2864" s="426">
        <f>IF(AB2862="",AB2863-AB2861,AB2863-AB2862)</f>
        <v>0</v>
      </c>
      <c r="AC2864" s="416" t="s">
        <v>166</v>
      </c>
      <c r="AD2864" s="426">
        <f>IF(AD2862="",AD2863-AD2861,AD2863-AD2862)</f>
        <v>0</v>
      </c>
      <c r="AE2864" s="446" t="s">
        <v>166</v>
      </c>
      <c r="AF2864" s="447">
        <f>IF(AF2862="",AF2863-AF2861,AF2863-AF2862)</f>
        <v>2.7000000000000024E-2</v>
      </c>
      <c r="AG2864" s="463" t="s">
        <v>166</v>
      </c>
      <c r="AH2864" s="462">
        <f>IF(AH2862="",AH2863-AH2861,AH2863-AH2862)</f>
        <v>0</v>
      </c>
      <c r="AI2864" s="865"/>
      <c r="AJ2864" s="866"/>
      <c r="AK2864" s="792"/>
      <c r="AL2864" s="792"/>
      <c r="AM2864" s="792"/>
      <c r="AN2864" s="792"/>
      <c r="AO2864" s="792"/>
      <c r="AP2864" s="792"/>
    </row>
    <row r="2865" spans="2:42" s="404" customFormat="1" ht="15" customHeight="1" x14ac:dyDescent="0.2">
      <c r="B2865" s="425" t="s">
        <v>196</v>
      </c>
      <c r="C2865" s="424" t="s">
        <v>341</v>
      </c>
      <c r="D2865" s="423" t="s">
        <v>161</v>
      </c>
      <c r="E2865" s="422" t="s">
        <v>50</v>
      </c>
      <c r="F2865" s="420">
        <v>43832</v>
      </c>
      <c r="G2865" s="420">
        <v>44196</v>
      </c>
      <c r="H2865" s="419">
        <v>2020</v>
      </c>
      <c r="I2865" s="418" t="s">
        <v>2051</v>
      </c>
      <c r="J2865" s="647" t="s">
        <v>225</v>
      </c>
      <c r="K2865" s="417" t="s">
        <v>318</v>
      </c>
      <c r="L2865" s="824"/>
      <c r="M2865" s="825"/>
      <c r="N2865" s="792"/>
      <c r="O2865" s="829"/>
      <c r="P2865" s="832"/>
      <c r="Q2865" s="835"/>
      <c r="R2865" s="829"/>
      <c r="S2865" s="416" t="s">
        <v>165</v>
      </c>
      <c r="T2865" s="415">
        <v>43832</v>
      </c>
      <c r="U2865" s="416" t="s">
        <v>164</v>
      </c>
      <c r="V2865" s="415">
        <v>44196</v>
      </c>
      <c r="W2865" s="816"/>
      <c r="X2865" s="817"/>
      <c r="Y2865" s="816"/>
      <c r="Z2865" s="817"/>
      <c r="AA2865" s="816"/>
      <c r="AB2865" s="817"/>
      <c r="AC2865" s="816"/>
      <c r="AD2865" s="817"/>
      <c r="AE2865" s="885"/>
      <c r="AF2865" s="886"/>
      <c r="AG2865" s="781"/>
      <c r="AH2865" s="782"/>
      <c r="AI2865" s="865"/>
      <c r="AJ2865" s="866"/>
      <c r="AK2865" s="792"/>
      <c r="AL2865" s="792"/>
      <c r="AM2865" s="792"/>
      <c r="AN2865" s="792"/>
      <c r="AO2865" s="792"/>
      <c r="AP2865" s="792"/>
    </row>
    <row r="2866" spans="2:42" s="404" customFormat="1" ht="15" customHeight="1" thickBot="1" x14ac:dyDescent="0.25">
      <c r="B2866" s="414" t="s">
        <v>196</v>
      </c>
      <c r="C2866" s="413" t="s">
        <v>341</v>
      </c>
      <c r="D2866" s="412" t="s">
        <v>161</v>
      </c>
      <c r="E2866" s="411" t="s">
        <v>50</v>
      </c>
      <c r="F2866" s="409">
        <v>43832</v>
      </c>
      <c r="G2866" s="409">
        <v>44196</v>
      </c>
      <c r="H2866" s="408">
        <v>2020</v>
      </c>
      <c r="I2866" s="407" t="s">
        <v>2051</v>
      </c>
      <c r="J2866" s="627" t="s">
        <v>225</v>
      </c>
      <c r="K2866" s="407" t="s">
        <v>318</v>
      </c>
      <c r="L2866" s="826"/>
      <c r="M2866" s="827"/>
      <c r="N2866" s="793"/>
      <c r="O2866" s="830"/>
      <c r="P2866" s="833"/>
      <c r="Q2866" s="836"/>
      <c r="R2866" s="830"/>
      <c r="S2866" s="406" t="s">
        <v>158</v>
      </c>
      <c r="T2866" s="451">
        <v>43832</v>
      </c>
      <c r="U2866" s="820"/>
      <c r="V2866" s="821"/>
      <c r="W2866" s="818"/>
      <c r="X2866" s="819"/>
      <c r="Y2866" s="818"/>
      <c r="Z2866" s="819"/>
      <c r="AA2866" s="818"/>
      <c r="AB2866" s="819"/>
      <c r="AC2866" s="818"/>
      <c r="AD2866" s="819"/>
      <c r="AE2866" s="887"/>
      <c r="AF2866" s="888"/>
      <c r="AG2866" s="783"/>
      <c r="AH2866" s="784"/>
      <c r="AI2866" s="867"/>
      <c r="AJ2866" s="868"/>
      <c r="AK2866" s="793"/>
      <c r="AL2866" s="793"/>
      <c r="AM2866" s="793"/>
      <c r="AN2866" s="793"/>
      <c r="AO2866" s="793"/>
      <c r="AP2866" s="793"/>
    </row>
    <row r="2867" spans="2:42" s="404" customFormat="1" ht="12.75" customHeight="1" thickTop="1" x14ac:dyDescent="0.2">
      <c r="B2867" s="445" t="s">
        <v>196</v>
      </c>
      <c r="C2867" s="444" t="s">
        <v>341</v>
      </c>
      <c r="D2867" s="443" t="s">
        <v>161</v>
      </c>
      <c r="E2867" s="442" t="s">
        <v>50</v>
      </c>
      <c r="F2867" s="440">
        <v>43997</v>
      </c>
      <c r="G2867" s="440">
        <v>44180</v>
      </c>
      <c r="H2867" s="419">
        <v>2020</v>
      </c>
      <c r="I2867" s="418" t="s">
        <v>185</v>
      </c>
      <c r="J2867" s="647" t="s">
        <v>225</v>
      </c>
      <c r="K2867" s="439" t="s">
        <v>318</v>
      </c>
      <c r="L2867" s="822" t="s">
        <v>343</v>
      </c>
      <c r="M2867" s="823"/>
      <c r="N2867" s="791" t="s">
        <v>280</v>
      </c>
      <c r="O2867" s="828" t="s">
        <v>325</v>
      </c>
      <c r="P2867" s="831">
        <v>2.68</v>
      </c>
      <c r="Q2867" s="834" t="s">
        <v>218</v>
      </c>
      <c r="R2867" s="828" t="s">
        <v>324</v>
      </c>
      <c r="S2867" s="434" t="s">
        <v>184</v>
      </c>
      <c r="T2867" s="438">
        <v>74256.11</v>
      </c>
      <c r="U2867" s="434" t="s">
        <v>183</v>
      </c>
      <c r="V2867" s="437">
        <f>T2872+T2870-0.001</f>
        <v>44180.999000000003</v>
      </c>
      <c r="W2867" s="434" t="s">
        <v>182</v>
      </c>
      <c r="X2867" s="436">
        <f>T2867</f>
        <v>74256.11</v>
      </c>
      <c r="Y2867" s="434" t="s">
        <v>181</v>
      </c>
      <c r="Z2867" s="435"/>
      <c r="AA2867" s="434" t="s">
        <v>181</v>
      </c>
      <c r="AB2867" s="435"/>
      <c r="AC2867" s="434" t="s">
        <v>181</v>
      </c>
      <c r="AD2867" s="435"/>
      <c r="AE2867" s="448" t="s">
        <v>181</v>
      </c>
      <c r="AF2867" s="449">
        <v>0.42130000000000001</v>
      </c>
      <c r="AG2867" s="466" t="s">
        <v>181</v>
      </c>
      <c r="AH2867" s="467">
        <v>1</v>
      </c>
      <c r="AI2867" s="466" t="s">
        <v>180</v>
      </c>
      <c r="AJ2867" s="465">
        <v>3</v>
      </c>
      <c r="AK2867" s="791" t="s">
        <v>10</v>
      </c>
      <c r="AL2867" s="791" t="s">
        <v>10</v>
      </c>
      <c r="AM2867" s="791" t="s">
        <v>10</v>
      </c>
      <c r="AN2867" s="791" t="s">
        <v>10</v>
      </c>
      <c r="AO2867" s="791" t="s">
        <v>10</v>
      </c>
      <c r="AP2867" s="791" t="s">
        <v>2143</v>
      </c>
    </row>
    <row r="2868" spans="2:42" s="404" customFormat="1" ht="15" customHeight="1" x14ac:dyDescent="0.2">
      <c r="B2868" s="425" t="s">
        <v>196</v>
      </c>
      <c r="C2868" s="424" t="s">
        <v>341</v>
      </c>
      <c r="D2868" s="423" t="s">
        <v>161</v>
      </c>
      <c r="E2868" s="422" t="s">
        <v>50</v>
      </c>
      <c r="F2868" s="420">
        <v>43997</v>
      </c>
      <c r="G2868" s="420">
        <v>44180</v>
      </c>
      <c r="H2868" s="419">
        <v>2020</v>
      </c>
      <c r="I2868" s="418" t="s">
        <v>185</v>
      </c>
      <c r="J2868" s="647" t="s">
        <v>225</v>
      </c>
      <c r="K2868" s="417" t="s">
        <v>318</v>
      </c>
      <c r="L2868" s="824"/>
      <c r="M2868" s="825"/>
      <c r="N2868" s="792"/>
      <c r="O2868" s="829"/>
      <c r="P2868" s="832"/>
      <c r="Q2868" s="835"/>
      <c r="R2868" s="829"/>
      <c r="S2868" s="416" t="s">
        <v>179</v>
      </c>
      <c r="T2868" s="432" t="s">
        <v>321</v>
      </c>
      <c r="U2868" s="416" t="s">
        <v>177</v>
      </c>
      <c r="V2868" s="415">
        <f>V2867+V2869+V2870</f>
        <v>44207.999000000003</v>
      </c>
      <c r="W2868" s="416" t="s">
        <v>176</v>
      </c>
      <c r="X2868" s="428">
        <f>X2867</f>
        <v>74256.11</v>
      </c>
      <c r="Y2868" s="416" t="s">
        <v>175</v>
      </c>
      <c r="Z2868" s="426"/>
      <c r="AA2868" s="416" t="s">
        <v>175</v>
      </c>
      <c r="AB2868" s="426"/>
      <c r="AC2868" s="416" t="s">
        <v>175</v>
      </c>
      <c r="AD2868" s="426"/>
      <c r="AE2868" s="446" t="s">
        <v>175</v>
      </c>
      <c r="AF2868" s="447"/>
      <c r="AG2868" s="463" t="s">
        <v>175</v>
      </c>
      <c r="AH2868" s="462"/>
      <c r="AI2868" s="463" t="s">
        <v>174</v>
      </c>
      <c r="AJ2868" s="464">
        <f>3*6</f>
        <v>18</v>
      </c>
      <c r="AK2868" s="792"/>
      <c r="AL2868" s="792"/>
      <c r="AM2868" s="792"/>
      <c r="AN2868" s="792"/>
      <c r="AO2868" s="792"/>
      <c r="AP2868" s="792"/>
    </row>
    <row r="2869" spans="2:42" s="404" customFormat="1" ht="26.25" customHeight="1" x14ac:dyDescent="0.2">
      <c r="B2869" s="425" t="s">
        <v>196</v>
      </c>
      <c r="C2869" s="424" t="s">
        <v>341</v>
      </c>
      <c r="D2869" s="423" t="s">
        <v>161</v>
      </c>
      <c r="E2869" s="422" t="s">
        <v>50</v>
      </c>
      <c r="F2869" s="420">
        <v>43997</v>
      </c>
      <c r="G2869" s="420">
        <v>44180</v>
      </c>
      <c r="H2869" s="419">
        <v>2020</v>
      </c>
      <c r="I2869" s="418" t="s">
        <v>185</v>
      </c>
      <c r="J2869" s="647" t="s">
        <v>225</v>
      </c>
      <c r="K2869" s="417" t="s">
        <v>318</v>
      </c>
      <c r="L2869" s="824"/>
      <c r="M2869" s="825"/>
      <c r="N2869" s="792"/>
      <c r="O2869" s="829"/>
      <c r="P2869" s="832"/>
      <c r="Q2869" s="835"/>
      <c r="R2869" s="829"/>
      <c r="S2869" s="416" t="s">
        <v>173</v>
      </c>
      <c r="T2869" s="429" t="s">
        <v>342</v>
      </c>
      <c r="U2869" s="416" t="s">
        <v>171</v>
      </c>
      <c r="V2869" s="427">
        <v>27</v>
      </c>
      <c r="W2869" s="416" t="s">
        <v>170</v>
      </c>
      <c r="X2869" s="428"/>
      <c r="Y2869" s="416" t="s">
        <v>169</v>
      </c>
      <c r="Z2869" s="426"/>
      <c r="AA2869" s="416" t="s">
        <v>169</v>
      </c>
      <c r="AB2869" s="426"/>
      <c r="AC2869" s="416" t="s">
        <v>169</v>
      </c>
      <c r="AD2869" s="426"/>
      <c r="AE2869" s="446" t="s">
        <v>169</v>
      </c>
      <c r="AF2869" s="447">
        <v>0.42130000000000001</v>
      </c>
      <c r="AG2869" s="463" t="s">
        <v>169</v>
      </c>
      <c r="AH2869" s="462">
        <v>1</v>
      </c>
      <c r="AI2869" s="781"/>
      <c r="AJ2869" s="782"/>
      <c r="AK2869" s="792"/>
      <c r="AL2869" s="792"/>
      <c r="AM2869" s="792"/>
      <c r="AN2869" s="792"/>
      <c r="AO2869" s="792"/>
      <c r="AP2869" s="792"/>
    </row>
    <row r="2870" spans="2:42" s="404" customFormat="1" ht="15" customHeight="1" x14ac:dyDescent="0.2">
      <c r="B2870" s="425" t="s">
        <v>196</v>
      </c>
      <c r="C2870" s="424" t="s">
        <v>341</v>
      </c>
      <c r="D2870" s="423" t="s">
        <v>161</v>
      </c>
      <c r="E2870" s="422" t="s">
        <v>50</v>
      </c>
      <c r="F2870" s="420">
        <v>43997</v>
      </c>
      <c r="G2870" s="420">
        <v>44180</v>
      </c>
      <c r="H2870" s="419">
        <v>2020</v>
      </c>
      <c r="I2870" s="418" t="s">
        <v>185</v>
      </c>
      <c r="J2870" s="647" t="s">
        <v>225</v>
      </c>
      <c r="K2870" s="417" t="s">
        <v>318</v>
      </c>
      <c r="L2870" s="824"/>
      <c r="M2870" s="825"/>
      <c r="N2870" s="792"/>
      <c r="O2870" s="829"/>
      <c r="P2870" s="832"/>
      <c r="Q2870" s="835"/>
      <c r="R2870" s="829"/>
      <c r="S2870" s="416" t="s">
        <v>168</v>
      </c>
      <c r="T2870" s="427">
        <v>184</v>
      </c>
      <c r="U2870" s="416" t="s">
        <v>167</v>
      </c>
      <c r="V2870" s="427"/>
      <c r="W2870" s="816"/>
      <c r="X2870" s="817"/>
      <c r="Y2870" s="416" t="s">
        <v>166</v>
      </c>
      <c r="Z2870" s="426">
        <f>IF(Z2868="",Z2869-Z2867,Z2869-Z2868)</f>
        <v>0</v>
      </c>
      <c r="AA2870" s="416" t="s">
        <v>166</v>
      </c>
      <c r="AB2870" s="426">
        <f>IF(AB2868="",AB2869-AB2867,AB2869-AB2868)</f>
        <v>0</v>
      </c>
      <c r="AC2870" s="416" t="s">
        <v>166</v>
      </c>
      <c r="AD2870" s="426">
        <f>IF(AD2868="",AD2869-AD2867,AD2869-AD2868)</f>
        <v>0</v>
      </c>
      <c r="AE2870" s="446" t="s">
        <v>166</v>
      </c>
      <c r="AF2870" s="447">
        <f>IF(AF2868="",AF2869-AF2867,AF2869-AF2868)</f>
        <v>0</v>
      </c>
      <c r="AG2870" s="463" t="s">
        <v>166</v>
      </c>
      <c r="AH2870" s="462">
        <f>IF(AH2868="",AH2869-AH2867,AH2869-AH2868)</f>
        <v>0</v>
      </c>
      <c r="AI2870" s="781"/>
      <c r="AJ2870" s="782"/>
      <c r="AK2870" s="792"/>
      <c r="AL2870" s="792"/>
      <c r="AM2870" s="792"/>
      <c r="AN2870" s="792"/>
      <c r="AO2870" s="792"/>
      <c r="AP2870" s="792"/>
    </row>
    <row r="2871" spans="2:42" s="404" customFormat="1" ht="15" customHeight="1" x14ac:dyDescent="0.2">
      <c r="B2871" s="425" t="s">
        <v>196</v>
      </c>
      <c r="C2871" s="424" t="s">
        <v>341</v>
      </c>
      <c r="D2871" s="423" t="s">
        <v>161</v>
      </c>
      <c r="E2871" s="422" t="s">
        <v>50</v>
      </c>
      <c r="F2871" s="420">
        <v>43997</v>
      </c>
      <c r="G2871" s="420">
        <v>44180</v>
      </c>
      <c r="H2871" s="419">
        <v>2020</v>
      </c>
      <c r="I2871" s="418" t="s">
        <v>185</v>
      </c>
      <c r="J2871" s="647" t="s">
        <v>225</v>
      </c>
      <c r="K2871" s="417" t="s">
        <v>318</v>
      </c>
      <c r="L2871" s="824"/>
      <c r="M2871" s="825"/>
      <c r="N2871" s="792"/>
      <c r="O2871" s="829"/>
      <c r="P2871" s="832"/>
      <c r="Q2871" s="835"/>
      <c r="R2871" s="829"/>
      <c r="S2871" s="416" t="s">
        <v>165</v>
      </c>
      <c r="T2871" s="415">
        <v>43832</v>
      </c>
      <c r="U2871" s="416" t="s">
        <v>164</v>
      </c>
      <c r="V2871" s="415">
        <v>44180</v>
      </c>
      <c r="W2871" s="816"/>
      <c r="X2871" s="817"/>
      <c r="Y2871" s="816"/>
      <c r="Z2871" s="817"/>
      <c r="AA2871" s="816"/>
      <c r="AB2871" s="817"/>
      <c r="AC2871" s="816"/>
      <c r="AD2871" s="817"/>
      <c r="AE2871" s="885"/>
      <c r="AF2871" s="886"/>
      <c r="AG2871" s="781"/>
      <c r="AH2871" s="782"/>
      <c r="AI2871" s="781"/>
      <c r="AJ2871" s="782"/>
      <c r="AK2871" s="792"/>
      <c r="AL2871" s="792"/>
      <c r="AM2871" s="792"/>
      <c r="AN2871" s="792"/>
      <c r="AO2871" s="792"/>
      <c r="AP2871" s="792"/>
    </row>
    <row r="2872" spans="2:42" s="404" customFormat="1" ht="15" customHeight="1" thickBot="1" x14ac:dyDescent="0.25">
      <c r="B2872" s="414" t="s">
        <v>196</v>
      </c>
      <c r="C2872" s="413" t="s">
        <v>341</v>
      </c>
      <c r="D2872" s="412" t="s">
        <v>161</v>
      </c>
      <c r="E2872" s="411" t="s">
        <v>50</v>
      </c>
      <c r="F2872" s="409">
        <v>43997</v>
      </c>
      <c r="G2872" s="409">
        <v>44180</v>
      </c>
      <c r="H2872" s="408">
        <v>2020</v>
      </c>
      <c r="I2872" s="407" t="s">
        <v>185</v>
      </c>
      <c r="J2872" s="627" t="s">
        <v>225</v>
      </c>
      <c r="K2872" s="407" t="s">
        <v>318</v>
      </c>
      <c r="L2872" s="826"/>
      <c r="M2872" s="827"/>
      <c r="N2872" s="793"/>
      <c r="O2872" s="830"/>
      <c r="P2872" s="833"/>
      <c r="Q2872" s="836"/>
      <c r="R2872" s="830"/>
      <c r="S2872" s="406" t="s">
        <v>158</v>
      </c>
      <c r="T2872" s="451">
        <v>43997</v>
      </c>
      <c r="U2872" s="820"/>
      <c r="V2872" s="821"/>
      <c r="W2872" s="818"/>
      <c r="X2872" s="819"/>
      <c r="Y2872" s="818"/>
      <c r="Z2872" s="819"/>
      <c r="AA2872" s="818"/>
      <c r="AB2872" s="819"/>
      <c r="AC2872" s="818"/>
      <c r="AD2872" s="819"/>
      <c r="AE2872" s="887"/>
      <c r="AF2872" s="888"/>
      <c r="AG2872" s="783"/>
      <c r="AH2872" s="784"/>
      <c r="AI2872" s="783"/>
      <c r="AJ2872" s="784"/>
      <c r="AK2872" s="793"/>
      <c r="AL2872" s="793"/>
      <c r="AM2872" s="793"/>
      <c r="AN2872" s="793"/>
      <c r="AO2872" s="793"/>
      <c r="AP2872" s="793"/>
    </row>
    <row r="2873" spans="2:42" s="404" customFormat="1" ht="12.75" customHeight="1" thickTop="1" x14ac:dyDescent="0.2">
      <c r="B2873" s="445" t="s">
        <v>196</v>
      </c>
      <c r="C2873" s="444" t="s">
        <v>335</v>
      </c>
      <c r="D2873" s="443" t="s">
        <v>161</v>
      </c>
      <c r="E2873" s="442" t="s">
        <v>50</v>
      </c>
      <c r="F2873" s="440">
        <v>43832</v>
      </c>
      <c r="G2873" s="440">
        <v>44196</v>
      </c>
      <c r="H2873" s="419">
        <v>2020</v>
      </c>
      <c r="I2873" s="418" t="s">
        <v>2051</v>
      </c>
      <c r="J2873" s="647" t="s">
        <v>225</v>
      </c>
      <c r="K2873" s="439" t="s">
        <v>318</v>
      </c>
      <c r="L2873" s="822" t="s">
        <v>340</v>
      </c>
      <c r="M2873" s="823"/>
      <c r="N2873" s="791" t="s">
        <v>280</v>
      </c>
      <c r="O2873" s="828" t="s">
        <v>325</v>
      </c>
      <c r="P2873" s="831"/>
      <c r="Q2873" s="834" t="s">
        <v>218</v>
      </c>
      <c r="R2873" s="828" t="s">
        <v>200</v>
      </c>
      <c r="S2873" s="434" t="s">
        <v>184</v>
      </c>
      <c r="T2873" s="438">
        <v>71748.41</v>
      </c>
      <c r="U2873" s="434" t="s">
        <v>183</v>
      </c>
      <c r="V2873" s="437">
        <f>T2878+T2876-0.001</f>
        <v>44196.999000000003</v>
      </c>
      <c r="W2873" s="434" t="s">
        <v>182</v>
      </c>
      <c r="X2873" s="436">
        <f>T2873</f>
        <v>71748.41</v>
      </c>
      <c r="Y2873" s="434" t="s">
        <v>181</v>
      </c>
      <c r="Z2873" s="435">
        <v>0.5</v>
      </c>
      <c r="AA2873" s="434" t="s">
        <v>181</v>
      </c>
      <c r="AB2873" s="435">
        <v>0.5</v>
      </c>
      <c r="AC2873" s="434" t="s">
        <v>181</v>
      </c>
      <c r="AD2873" s="435">
        <v>0.5</v>
      </c>
      <c r="AE2873" s="448" t="s">
        <v>181</v>
      </c>
      <c r="AF2873" s="449">
        <v>0.84860000000000002</v>
      </c>
      <c r="AG2873" s="466" t="s">
        <v>181</v>
      </c>
      <c r="AH2873" s="467">
        <v>1</v>
      </c>
      <c r="AI2873" s="466" t="s">
        <v>180</v>
      </c>
      <c r="AJ2873" s="465">
        <v>2</v>
      </c>
      <c r="AK2873" s="791" t="s">
        <v>10</v>
      </c>
      <c r="AL2873" s="791" t="s">
        <v>10</v>
      </c>
      <c r="AM2873" s="791" t="s">
        <v>10</v>
      </c>
      <c r="AN2873" s="791" t="s">
        <v>10</v>
      </c>
      <c r="AO2873" s="791" t="s">
        <v>10</v>
      </c>
      <c r="AP2873" s="791" t="s">
        <v>2143</v>
      </c>
    </row>
    <row r="2874" spans="2:42" s="404" customFormat="1" ht="15" customHeight="1" x14ac:dyDescent="0.2">
      <c r="B2874" s="425" t="s">
        <v>196</v>
      </c>
      <c r="C2874" s="424" t="s">
        <v>335</v>
      </c>
      <c r="D2874" s="423" t="s">
        <v>161</v>
      </c>
      <c r="E2874" s="422" t="s">
        <v>50</v>
      </c>
      <c r="F2874" s="420">
        <v>43832</v>
      </c>
      <c r="G2874" s="420">
        <v>44196</v>
      </c>
      <c r="H2874" s="419">
        <v>2020</v>
      </c>
      <c r="I2874" s="418" t="s">
        <v>2051</v>
      </c>
      <c r="J2874" s="647" t="s">
        <v>225</v>
      </c>
      <c r="K2874" s="417" t="s">
        <v>318</v>
      </c>
      <c r="L2874" s="824"/>
      <c r="M2874" s="825"/>
      <c r="N2874" s="792"/>
      <c r="O2874" s="829"/>
      <c r="P2874" s="832"/>
      <c r="Q2874" s="835"/>
      <c r="R2874" s="829"/>
      <c r="S2874" s="416" t="s">
        <v>179</v>
      </c>
      <c r="T2874" s="432" t="s">
        <v>292</v>
      </c>
      <c r="U2874" s="416" t="s">
        <v>177</v>
      </c>
      <c r="V2874" s="415">
        <f>V2873+V2875+V2876</f>
        <v>44223.999000000003</v>
      </c>
      <c r="W2874" s="416" t="s">
        <v>176</v>
      </c>
      <c r="X2874" s="428">
        <f>X2873</f>
        <v>71748.41</v>
      </c>
      <c r="Y2874" s="416" t="s">
        <v>175</v>
      </c>
      <c r="Z2874" s="426"/>
      <c r="AA2874" s="416" t="s">
        <v>175</v>
      </c>
      <c r="AB2874" s="426"/>
      <c r="AC2874" s="416" t="s">
        <v>175</v>
      </c>
      <c r="AD2874" s="426"/>
      <c r="AE2874" s="446" t="s">
        <v>175</v>
      </c>
      <c r="AF2874" s="447"/>
      <c r="AG2874" s="463" t="s">
        <v>175</v>
      </c>
      <c r="AH2874" s="462"/>
      <c r="AI2874" s="463" t="s">
        <v>174</v>
      </c>
      <c r="AJ2874" s="464">
        <v>20</v>
      </c>
      <c r="AK2874" s="792"/>
      <c r="AL2874" s="792"/>
      <c r="AM2874" s="792"/>
      <c r="AN2874" s="792"/>
      <c r="AO2874" s="792"/>
      <c r="AP2874" s="792"/>
    </row>
    <row r="2875" spans="2:42" s="404" customFormat="1" ht="13.5" customHeight="1" x14ac:dyDescent="0.2">
      <c r="B2875" s="425" t="s">
        <v>196</v>
      </c>
      <c r="C2875" s="424" t="s">
        <v>335</v>
      </c>
      <c r="D2875" s="423" t="s">
        <v>161</v>
      </c>
      <c r="E2875" s="422" t="s">
        <v>50</v>
      </c>
      <c r="F2875" s="420">
        <v>43832</v>
      </c>
      <c r="G2875" s="420">
        <v>44196</v>
      </c>
      <c r="H2875" s="419">
        <v>2020</v>
      </c>
      <c r="I2875" s="418" t="s">
        <v>2051</v>
      </c>
      <c r="J2875" s="647" t="s">
        <v>225</v>
      </c>
      <c r="K2875" s="417" t="s">
        <v>318</v>
      </c>
      <c r="L2875" s="824"/>
      <c r="M2875" s="825"/>
      <c r="N2875" s="792"/>
      <c r="O2875" s="829"/>
      <c r="P2875" s="832"/>
      <c r="Q2875" s="835"/>
      <c r="R2875" s="829"/>
      <c r="S2875" s="416" t="s">
        <v>173</v>
      </c>
      <c r="T2875" s="429" t="s">
        <v>192</v>
      </c>
      <c r="U2875" s="416" t="s">
        <v>171</v>
      </c>
      <c r="V2875" s="427">
        <v>27</v>
      </c>
      <c r="W2875" s="416" t="s">
        <v>170</v>
      </c>
      <c r="X2875" s="428"/>
      <c r="Y2875" s="416" t="s">
        <v>169</v>
      </c>
      <c r="Z2875" s="426">
        <v>0.51</v>
      </c>
      <c r="AA2875" s="416" t="s">
        <v>169</v>
      </c>
      <c r="AB2875" s="426">
        <v>0.51</v>
      </c>
      <c r="AC2875" s="416" t="s">
        <v>169</v>
      </c>
      <c r="AD2875" s="426">
        <v>0.51</v>
      </c>
      <c r="AE2875" s="446" t="s">
        <v>169</v>
      </c>
      <c r="AF2875" s="447">
        <v>0.82099999999999995</v>
      </c>
      <c r="AG2875" s="463" t="s">
        <v>169</v>
      </c>
      <c r="AH2875" s="462">
        <v>1</v>
      </c>
      <c r="AI2875" s="781"/>
      <c r="AJ2875" s="782"/>
      <c r="AK2875" s="792"/>
      <c r="AL2875" s="792"/>
      <c r="AM2875" s="792"/>
      <c r="AN2875" s="792"/>
      <c r="AO2875" s="792"/>
      <c r="AP2875" s="792"/>
    </row>
    <row r="2876" spans="2:42" s="404" customFormat="1" ht="15" customHeight="1" x14ac:dyDescent="0.2">
      <c r="B2876" s="425" t="s">
        <v>196</v>
      </c>
      <c r="C2876" s="424" t="s">
        <v>335</v>
      </c>
      <c r="D2876" s="423" t="s">
        <v>161</v>
      </c>
      <c r="E2876" s="422" t="s">
        <v>50</v>
      </c>
      <c r="F2876" s="420">
        <v>43832</v>
      </c>
      <c r="G2876" s="420">
        <v>44196</v>
      </c>
      <c r="H2876" s="419">
        <v>2020</v>
      </c>
      <c r="I2876" s="418" t="s">
        <v>2051</v>
      </c>
      <c r="J2876" s="647" t="s">
        <v>225</v>
      </c>
      <c r="K2876" s="417" t="s">
        <v>318</v>
      </c>
      <c r="L2876" s="824"/>
      <c r="M2876" s="825"/>
      <c r="N2876" s="792"/>
      <c r="O2876" s="829"/>
      <c r="P2876" s="832"/>
      <c r="Q2876" s="835"/>
      <c r="R2876" s="829"/>
      <c r="S2876" s="416" t="s">
        <v>168</v>
      </c>
      <c r="T2876" s="427">
        <v>365</v>
      </c>
      <c r="U2876" s="416" t="s">
        <v>167</v>
      </c>
      <c r="V2876" s="427"/>
      <c r="W2876" s="816"/>
      <c r="X2876" s="817"/>
      <c r="Y2876" s="416" t="s">
        <v>166</v>
      </c>
      <c r="Z2876" s="426">
        <f>IF(Z2874="",Z2875-Z2873,Z2875-Z2874)</f>
        <v>1.0000000000000009E-2</v>
      </c>
      <c r="AA2876" s="416" t="s">
        <v>166</v>
      </c>
      <c r="AB2876" s="426">
        <f>IF(AB2874="",AB2875-AB2873,AB2875-AB2874)</f>
        <v>1.0000000000000009E-2</v>
      </c>
      <c r="AC2876" s="416" t="s">
        <v>166</v>
      </c>
      <c r="AD2876" s="426">
        <f>IF(AD2874="",AD2875-AD2873,AD2875-AD2874)</f>
        <v>1.0000000000000009E-2</v>
      </c>
      <c r="AE2876" s="446" t="s">
        <v>166</v>
      </c>
      <c r="AF2876" s="447">
        <f>IF(AF2874="",AF2875-AF2873,AF2875-AF2874)</f>
        <v>-2.7600000000000069E-2</v>
      </c>
      <c r="AG2876" s="463" t="s">
        <v>166</v>
      </c>
      <c r="AH2876" s="462">
        <f>IF(AH2874="",AH2875-AH2873,AH2875-AH2874)</f>
        <v>0</v>
      </c>
      <c r="AI2876" s="781"/>
      <c r="AJ2876" s="782"/>
      <c r="AK2876" s="792"/>
      <c r="AL2876" s="792"/>
      <c r="AM2876" s="792"/>
      <c r="AN2876" s="792"/>
      <c r="AO2876" s="792"/>
      <c r="AP2876" s="792"/>
    </row>
    <row r="2877" spans="2:42" s="404" customFormat="1" ht="15" customHeight="1" x14ac:dyDescent="0.2">
      <c r="B2877" s="425" t="s">
        <v>196</v>
      </c>
      <c r="C2877" s="424" t="s">
        <v>335</v>
      </c>
      <c r="D2877" s="423" t="s">
        <v>161</v>
      </c>
      <c r="E2877" s="422" t="s">
        <v>50</v>
      </c>
      <c r="F2877" s="420">
        <v>43832</v>
      </c>
      <c r="G2877" s="420">
        <v>44196</v>
      </c>
      <c r="H2877" s="419">
        <v>2020</v>
      </c>
      <c r="I2877" s="418" t="s">
        <v>2051</v>
      </c>
      <c r="J2877" s="647" t="s">
        <v>225</v>
      </c>
      <c r="K2877" s="417" t="s">
        <v>318</v>
      </c>
      <c r="L2877" s="824"/>
      <c r="M2877" s="825"/>
      <c r="N2877" s="792"/>
      <c r="O2877" s="829"/>
      <c r="P2877" s="832"/>
      <c r="Q2877" s="835"/>
      <c r="R2877" s="829"/>
      <c r="S2877" s="416" t="s">
        <v>165</v>
      </c>
      <c r="T2877" s="415">
        <v>43832</v>
      </c>
      <c r="U2877" s="416" t="s">
        <v>164</v>
      </c>
      <c r="V2877" s="415">
        <v>44196</v>
      </c>
      <c r="W2877" s="816"/>
      <c r="X2877" s="817"/>
      <c r="Y2877" s="816"/>
      <c r="Z2877" s="817"/>
      <c r="AA2877" s="816"/>
      <c r="AB2877" s="817"/>
      <c r="AC2877" s="816"/>
      <c r="AD2877" s="817"/>
      <c r="AE2877" s="885"/>
      <c r="AF2877" s="886"/>
      <c r="AG2877" s="781"/>
      <c r="AH2877" s="782"/>
      <c r="AI2877" s="781"/>
      <c r="AJ2877" s="782"/>
      <c r="AK2877" s="792"/>
      <c r="AL2877" s="792"/>
      <c r="AM2877" s="792"/>
      <c r="AN2877" s="792"/>
      <c r="AO2877" s="792"/>
      <c r="AP2877" s="792"/>
    </row>
    <row r="2878" spans="2:42" s="404" customFormat="1" ht="15" customHeight="1" thickBot="1" x14ac:dyDescent="0.25">
      <c r="B2878" s="414" t="s">
        <v>196</v>
      </c>
      <c r="C2878" s="413" t="s">
        <v>335</v>
      </c>
      <c r="D2878" s="412" t="s">
        <v>161</v>
      </c>
      <c r="E2878" s="411" t="s">
        <v>50</v>
      </c>
      <c r="F2878" s="409">
        <v>43832</v>
      </c>
      <c r="G2878" s="409">
        <v>44196</v>
      </c>
      <c r="H2878" s="408">
        <v>2020</v>
      </c>
      <c r="I2878" s="407" t="s">
        <v>2051</v>
      </c>
      <c r="J2878" s="627" t="s">
        <v>225</v>
      </c>
      <c r="K2878" s="407" t="s">
        <v>318</v>
      </c>
      <c r="L2878" s="826"/>
      <c r="M2878" s="827"/>
      <c r="N2878" s="793"/>
      <c r="O2878" s="830"/>
      <c r="P2878" s="833"/>
      <c r="Q2878" s="836"/>
      <c r="R2878" s="830"/>
      <c r="S2878" s="406" t="s">
        <v>158</v>
      </c>
      <c r="T2878" s="451">
        <v>43832</v>
      </c>
      <c r="U2878" s="820"/>
      <c r="V2878" s="821"/>
      <c r="W2878" s="818"/>
      <c r="X2878" s="819"/>
      <c r="Y2878" s="818"/>
      <c r="Z2878" s="819"/>
      <c r="AA2878" s="818"/>
      <c r="AB2878" s="819"/>
      <c r="AC2878" s="818"/>
      <c r="AD2878" s="819"/>
      <c r="AE2878" s="887"/>
      <c r="AF2878" s="888"/>
      <c r="AG2878" s="783"/>
      <c r="AH2878" s="784"/>
      <c r="AI2878" s="783"/>
      <c r="AJ2878" s="784"/>
      <c r="AK2878" s="793"/>
      <c r="AL2878" s="793"/>
      <c r="AM2878" s="793"/>
      <c r="AN2878" s="793"/>
      <c r="AO2878" s="793"/>
      <c r="AP2878" s="793"/>
    </row>
    <row r="2879" spans="2:42" s="404" customFormat="1" ht="12.75" hidden="1" customHeight="1" thickTop="1" x14ac:dyDescent="0.2">
      <c r="B2879" s="445" t="s">
        <v>196</v>
      </c>
      <c r="C2879" s="444" t="s">
        <v>335</v>
      </c>
      <c r="D2879" s="443" t="s">
        <v>161</v>
      </c>
      <c r="E2879" s="442" t="s">
        <v>10</v>
      </c>
      <c r="F2879" s="440">
        <v>44014</v>
      </c>
      <c r="G2879" s="440"/>
      <c r="H2879" s="419">
        <v>2020</v>
      </c>
      <c r="I2879" s="418"/>
      <c r="J2879" s="647" t="s">
        <v>225</v>
      </c>
      <c r="K2879" s="439" t="s">
        <v>318</v>
      </c>
      <c r="L2879" s="822" t="s">
        <v>340</v>
      </c>
      <c r="M2879" s="823"/>
      <c r="N2879" s="791" t="s">
        <v>280</v>
      </c>
      <c r="O2879" s="828" t="s">
        <v>325</v>
      </c>
      <c r="P2879" s="831"/>
      <c r="Q2879" s="834" t="s">
        <v>218</v>
      </c>
      <c r="R2879" s="828" t="s">
        <v>324</v>
      </c>
      <c r="S2879" s="434" t="s">
        <v>184</v>
      </c>
      <c r="T2879" s="438">
        <v>53126.32</v>
      </c>
      <c r="U2879" s="434" t="s">
        <v>183</v>
      </c>
      <c r="V2879" s="461">
        <v>44216</v>
      </c>
      <c r="W2879" s="434" t="s">
        <v>182</v>
      </c>
      <c r="X2879" s="436">
        <f>T2879</f>
        <v>53126.32</v>
      </c>
      <c r="Y2879" s="434" t="s">
        <v>181</v>
      </c>
      <c r="Z2879" s="435"/>
      <c r="AA2879" s="434" t="s">
        <v>181</v>
      </c>
      <c r="AB2879" s="435"/>
      <c r="AC2879" s="434" t="s">
        <v>181</v>
      </c>
      <c r="AD2879" s="435"/>
      <c r="AE2879" s="434" t="s">
        <v>181</v>
      </c>
      <c r="AF2879" s="435">
        <v>0.1</v>
      </c>
      <c r="AG2879" s="657" t="s">
        <v>181</v>
      </c>
      <c r="AH2879" s="658">
        <v>0.41039999999999999</v>
      </c>
      <c r="AI2879" s="466" t="s">
        <v>180</v>
      </c>
      <c r="AJ2879" s="465"/>
      <c r="AK2879" s="791" t="s">
        <v>339</v>
      </c>
      <c r="AL2879" s="791" t="s">
        <v>339</v>
      </c>
      <c r="AM2879" s="791" t="s">
        <v>339</v>
      </c>
      <c r="AN2879" s="791" t="s">
        <v>10</v>
      </c>
      <c r="AO2879" s="791" t="s">
        <v>10</v>
      </c>
      <c r="AP2879" s="791" t="s">
        <v>10</v>
      </c>
    </row>
    <row r="2880" spans="2:42" s="404" customFormat="1" ht="15" hidden="1" customHeight="1" x14ac:dyDescent="0.2">
      <c r="B2880" s="425" t="s">
        <v>196</v>
      </c>
      <c r="C2880" s="424" t="s">
        <v>335</v>
      </c>
      <c r="D2880" s="423" t="s">
        <v>161</v>
      </c>
      <c r="E2880" s="422" t="s">
        <v>10</v>
      </c>
      <c r="F2880" s="420">
        <v>44014</v>
      </c>
      <c r="G2880" s="420"/>
      <c r="H2880" s="419">
        <v>2020</v>
      </c>
      <c r="I2880" s="418"/>
      <c r="J2880" s="647" t="s">
        <v>225</v>
      </c>
      <c r="K2880" s="417" t="s">
        <v>318</v>
      </c>
      <c r="L2880" s="824"/>
      <c r="M2880" s="825"/>
      <c r="N2880" s="792"/>
      <c r="O2880" s="829"/>
      <c r="P2880" s="832"/>
      <c r="Q2880" s="835"/>
      <c r="R2880" s="829"/>
      <c r="S2880" s="416" t="s">
        <v>179</v>
      </c>
      <c r="T2880" s="432" t="s">
        <v>321</v>
      </c>
      <c r="U2880" s="416" t="s">
        <v>177</v>
      </c>
      <c r="V2880" s="415"/>
      <c r="W2880" s="416" t="s">
        <v>176</v>
      </c>
      <c r="X2880" s="428">
        <f>X2879</f>
        <v>53126.32</v>
      </c>
      <c r="Y2880" s="416" t="s">
        <v>175</v>
      </c>
      <c r="Z2880" s="426"/>
      <c r="AA2880" s="416" t="s">
        <v>175</v>
      </c>
      <c r="AB2880" s="426"/>
      <c r="AC2880" s="416" t="s">
        <v>175</v>
      </c>
      <c r="AD2880" s="426"/>
      <c r="AE2880" s="416" t="s">
        <v>175</v>
      </c>
      <c r="AF2880" s="426"/>
      <c r="AG2880" s="659" t="s">
        <v>175</v>
      </c>
      <c r="AH2880" s="660"/>
      <c r="AI2880" s="463" t="s">
        <v>174</v>
      </c>
      <c r="AJ2880" s="464"/>
      <c r="AK2880" s="792"/>
      <c r="AL2880" s="792"/>
      <c r="AM2880" s="792"/>
      <c r="AN2880" s="792"/>
      <c r="AO2880" s="792"/>
      <c r="AP2880" s="792"/>
    </row>
    <row r="2881" spans="2:42" s="404" customFormat="1" ht="39" hidden="1" customHeight="1" x14ac:dyDescent="0.2">
      <c r="B2881" s="425" t="s">
        <v>196</v>
      </c>
      <c r="C2881" s="424" t="s">
        <v>335</v>
      </c>
      <c r="D2881" s="423" t="s">
        <v>161</v>
      </c>
      <c r="E2881" s="422" t="s">
        <v>10</v>
      </c>
      <c r="F2881" s="420">
        <v>44014</v>
      </c>
      <c r="G2881" s="420"/>
      <c r="H2881" s="419">
        <v>2020</v>
      </c>
      <c r="I2881" s="418"/>
      <c r="J2881" s="647" t="s">
        <v>225</v>
      </c>
      <c r="K2881" s="417" t="s">
        <v>318</v>
      </c>
      <c r="L2881" s="824"/>
      <c r="M2881" s="825"/>
      <c r="N2881" s="792"/>
      <c r="O2881" s="829"/>
      <c r="P2881" s="832"/>
      <c r="Q2881" s="835"/>
      <c r="R2881" s="829"/>
      <c r="S2881" s="416" t="s">
        <v>173</v>
      </c>
      <c r="T2881" s="429" t="s">
        <v>338</v>
      </c>
      <c r="U2881" s="416" t="s">
        <v>171</v>
      </c>
      <c r="V2881" s="427"/>
      <c r="W2881" s="416" t="s">
        <v>170</v>
      </c>
      <c r="X2881" s="428"/>
      <c r="Y2881" s="416" t="s">
        <v>169</v>
      </c>
      <c r="Z2881" s="426"/>
      <c r="AA2881" s="416" t="s">
        <v>169</v>
      </c>
      <c r="AB2881" s="426"/>
      <c r="AC2881" s="416" t="s">
        <v>169</v>
      </c>
      <c r="AD2881" s="426"/>
      <c r="AE2881" s="416" t="s">
        <v>169</v>
      </c>
      <c r="AF2881" s="426">
        <v>0.1</v>
      </c>
      <c r="AG2881" s="659" t="s">
        <v>169</v>
      </c>
      <c r="AH2881" s="660">
        <v>0.41039999999999999</v>
      </c>
      <c r="AI2881" s="781"/>
      <c r="AJ2881" s="782"/>
      <c r="AK2881" s="792"/>
      <c r="AL2881" s="792"/>
      <c r="AM2881" s="792"/>
      <c r="AN2881" s="792"/>
      <c r="AO2881" s="792"/>
      <c r="AP2881" s="792"/>
    </row>
    <row r="2882" spans="2:42" s="404" customFormat="1" ht="15" hidden="1" customHeight="1" x14ac:dyDescent="0.2">
      <c r="B2882" s="425" t="s">
        <v>196</v>
      </c>
      <c r="C2882" s="424" t="s">
        <v>335</v>
      </c>
      <c r="D2882" s="423" t="s">
        <v>161</v>
      </c>
      <c r="E2882" s="422" t="s">
        <v>10</v>
      </c>
      <c r="F2882" s="420">
        <v>44014</v>
      </c>
      <c r="G2882" s="420"/>
      <c r="H2882" s="419">
        <v>2020</v>
      </c>
      <c r="I2882" s="418"/>
      <c r="J2882" s="647" t="s">
        <v>225</v>
      </c>
      <c r="K2882" s="417" t="s">
        <v>318</v>
      </c>
      <c r="L2882" s="824"/>
      <c r="M2882" s="825"/>
      <c r="N2882" s="792"/>
      <c r="O2882" s="829"/>
      <c r="P2882" s="832"/>
      <c r="Q2882" s="835"/>
      <c r="R2882" s="829"/>
      <c r="S2882" s="416" t="s">
        <v>168</v>
      </c>
      <c r="T2882" s="427" t="s">
        <v>319</v>
      </c>
      <c r="U2882" s="416" t="s">
        <v>167</v>
      </c>
      <c r="V2882" s="427"/>
      <c r="W2882" s="816"/>
      <c r="X2882" s="817"/>
      <c r="Y2882" s="416" t="s">
        <v>166</v>
      </c>
      <c r="Z2882" s="426">
        <f>IF(Z2880="",Z2881-Z2879,Z2881-Z2880)</f>
        <v>0</v>
      </c>
      <c r="AA2882" s="416" t="s">
        <v>166</v>
      </c>
      <c r="AB2882" s="426">
        <f>IF(AB2880="",AB2881-AB2879,AB2881-AB2880)</f>
        <v>0</v>
      </c>
      <c r="AC2882" s="416" t="s">
        <v>166</v>
      </c>
      <c r="AD2882" s="426">
        <f>IF(AD2880="",AD2881-AD2879,AD2881-AD2880)</f>
        <v>0</v>
      </c>
      <c r="AE2882" s="416" t="s">
        <v>166</v>
      </c>
      <c r="AF2882" s="426">
        <f>IF(AF2880="",AF2881-AF2879,AF2881-AF2880)</f>
        <v>0</v>
      </c>
      <c r="AG2882" s="659" t="s">
        <v>166</v>
      </c>
      <c r="AH2882" s="660">
        <f>IF(AH2880="",AH2881-AH2879,AH2881-AH2880)</f>
        <v>0</v>
      </c>
      <c r="AI2882" s="781"/>
      <c r="AJ2882" s="782"/>
      <c r="AK2882" s="792"/>
      <c r="AL2882" s="792"/>
      <c r="AM2882" s="792"/>
      <c r="AN2882" s="792"/>
      <c r="AO2882" s="792"/>
      <c r="AP2882" s="792"/>
    </row>
    <row r="2883" spans="2:42" s="404" customFormat="1" ht="15" hidden="1" customHeight="1" x14ac:dyDescent="0.2">
      <c r="B2883" s="425" t="s">
        <v>196</v>
      </c>
      <c r="C2883" s="424" t="s">
        <v>335</v>
      </c>
      <c r="D2883" s="423" t="s">
        <v>161</v>
      </c>
      <c r="E2883" s="422" t="s">
        <v>10</v>
      </c>
      <c r="F2883" s="420">
        <v>44014</v>
      </c>
      <c r="G2883" s="420"/>
      <c r="H2883" s="419">
        <v>2020</v>
      </c>
      <c r="I2883" s="418"/>
      <c r="J2883" s="647" t="s">
        <v>225</v>
      </c>
      <c r="K2883" s="417" t="s">
        <v>318</v>
      </c>
      <c r="L2883" s="824"/>
      <c r="M2883" s="825"/>
      <c r="N2883" s="792"/>
      <c r="O2883" s="829"/>
      <c r="P2883" s="832"/>
      <c r="Q2883" s="835"/>
      <c r="R2883" s="829"/>
      <c r="S2883" s="416" t="s">
        <v>165</v>
      </c>
      <c r="T2883" s="415"/>
      <c r="U2883" s="416" t="s">
        <v>164</v>
      </c>
      <c r="V2883" s="415"/>
      <c r="W2883" s="816"/>
      <c r="X2883" s="817"/>
      <c r="Y2883" s="816"/>
      <c r="Z2883" s="817"/>
      <c r="AA2883" s="816"/>
      <c r="AB2883" s="817"/>
      <c r="AC2883" s="816"/>
      <c r="AD2883" s="817"/>
      <c r="AE2883" s="816"/>
      <c r="AF2883" s="817"/>
      <c r="AG2883" s="865"/>
      <c r="AH2883" s="866"/>
      <c r="AI2883" s="781"/>
      <c r="AJ2883" s="782"/>
      <c r="AK2883" s="792"/>
      <c r="AL2883" s="792"/>
      <c r="AM2883" s="792"/>
      <c r="AN2883" s="792"/>
      <c r="AO2883" s="792"/>
      <c r="AP2883" s="792"/>
    </row>
    <row r="2884" spans="2:42" s="404" customFormat="1" ht="15" hidden="1" customHeight="1" thickBot="1" x14ac:dyDescent="0.25">
      <c r="B2884" s="414" t="s">
        <v>196</v>
      </c>
      <c r="C2884" s="413" t="s">
        <v>335</v>
      </c>
      <c r="D2884" s="412" t="s">
        <v>161</v>
      </c>
      <c r="E2884" s="411" t="s">
        <v>10</v>
      </c>
      <c r="F2884" s="409">
        <v>44014</v>
      </c>
      <c r="G2884" s="409"/>
      <c r="H2884" s="408">
        <v>2020</v>
      </c>
      <c r="I2884" s="407"/>
      <c r="J2884" s="627" t="s">
        <v>225</v>
      </c>
      <c r="K2884" s="407" t="s">
        <v>318</v>
      </c>
      <c r="L2884" s="826"/>
      <c r="M2884" s="827"/>
      <c r="N2884" s="793"/>
      <c r="O2884" s="830"/>
      <c r="P2884" s="833"/>
      <c r="Q2884" s="836"/>
      <c r="R2884" s="830"/>
      <c r="S2884" s="406" t="s">
        <v>158</v>
      </c>
      <c r="T2884" s="405">
        <v>44014</v>
      </c>
      <c r="U2884" s="820"/>
      <c r="V2884" s="821"/>
      <c r="W2884" s="818"/>
      <c r="X2884" s="819"/>
      <c r="Y2884" s="818"/>
      <c r="Z2884" s="819"/>
      <c r="AA2884" s="818"/>
      <c r="AB2884" s="819"/>
      <c r="AC2884" s="818"/>
      <c r="AD2884" s="819"/>
      <c r="AE2884" s="818"/>
      <c r="AF2884" s="819"/>
      <c r="AG2884" s="867"/>
      <c r="AH2884" s="868"/>
      <c r="AI2884" s="783"/>
      <c r="AJ2884" s="784"/>
      <c r="AK2884" s="793"/>
      <c r="AL2884" s="793"/>
      <c r="AM2884" s="793"/>
      <c r="AN2884" s="793"/>
      <c r="AO2884" s="793"/>
      <c r="AP2884" s="793"/>
    </row>
    <row r="2885" spans="2:42" s="404" customFormat="1" ht="12.75" customHeight="1" thickTop="1" x14ac:dyDescent="0.2">
      <c r="B2885" s="445" t="s">
        <v>196</v>
      </c>
      <c r="C2885" s="444" t="s">
        <v>335</v>
      </c>
      <c r="D2885" s="443" t="s">
        <v>161</v>
      </c>
      <c r="E2885" s="442" t="s">
        <v>50</v>
      </c>
      <c r="F2885" s="440">
        <v>43832</v>
      </c>
      <c r="G2885" s="440">
        <v>44196</v>
      </c>
      <c r="H2885" s="419">
        <v>2020</v>
      </c>
      <c r="I2885" s="418" t="s">
        <v>2051</v>
      </c>
      <c r="J2885" s="647" t="s">
        <v>225</v>
      </c>
      <c r="K2885" s="439" t="s">
        <v>318</v>
      </c>
      <c r="L2885" s="822" t="s">
        <v>337</v>
      </c>
      <c r="M2885" s="823"/>
      <c r="N2885" s="791" t="s">
        <v>280</v>
      </c>
      <c r="O2885" s="828" t="s">
        <v>325</v>
      </c>
      <c r="P2885" s="831">
        <v>4.9000000000000004</v>
      </c>
      <c r="Q2885" s="834" t="s">
        <v>218</v>
      </c>
      <c r="R2885" s="828" t="s">
        <v>200</v>
      </c>
      <c r="S2885" s="434" t="s">
        <v>184</v>
      </c>
      <c r="T2885" s="438">
        <v>195671.17</v>
      </c>
      <c r="U2885" s="434" t="s">
        <v>183</v>
      </c>
      <c r="V2885" s="437">
        <f>T2890+T2888-0.001</f>
        <v>44196.999000000003</v>
      </c>
      <c r="W2885" s="434" t="s">
        <v>182</v>
      </c>
      <c r="X2885" s="436">
        <f>T2885</f>
        <v>195671.17</v>
      </c>
      <c r="Y2885" s="434" t="s">
        <v>181</v>
      </c>
      <c r="Z2885" s="435">
        <v>0.5</v>
      </c>
      <c r="AA2885" s="434" t="s">
        <v>181</v>
      </c>
      <c r="AB2885" s="435">
        <v>0.5</v>
      </c>
      <c r="AC2885" s="434" t="s">
        <v>181</v>
      </c>
      <c r="AD2885" s="435">
        <v>0.5</v>
      </c>
      <c r="AE2885" s="448" t="s">
        <v>181</v>
      </c>
      <c r="AF2885" s="449">
        <v>0.82450000000000001</v>
      </c>
      <c r="AG2885" s="466" t="s">
        <v>181</v>
      </c>
      <c r="AH2885" s="467">
        <v>1</v>
      </c>
      <c r="AI2885" s="466" t="s">
        <v>180</v>
      </c>
      <c r="AJ2885" s="465">
        <v>3</v>
      </c>
      <c r="AK2885" s="791" t="s">
        <v>322</v>
      </c>
      <c r="AL2885" s="791" t="s">
        <v>322</v>
      </c>
      <c r="AM2885" s="791" t="s">
        <v>322</v>
      </c>
      <c r="AN2885" s="791" t="s">
        <v>322</v>
      </c>
      <c r="AO2885" s="791" t="s">
        <v>322</v>
      </c>
      <c r="AP2885" s="791" t="s">
        <v>2143</v>
      </c>
    </row>
    <row r="2886" spans="2:42" s="404" customFormat="1" ht="15" customHeight="1" x14ac:dyDescent="0.2">
      <c r="B2886" s="425" t="s">
        <v>196</v>
      </c>
      <c r="C2886" s="424" t="s">
        <v>335</v>
      </c>
      <c r="D2886" s="423" t="s">
        <v>161</v>
      </c>
      <c r="E2886" s="422" t="s">
        <v>50</v>
      </c>
      <c r="F2886" s="420">
        <v>43832</v>
      </c>
      <c r="G2886" s="420">
        <v>44196</v>
      </c>
      <c r="H2886" s="419">
        <v>2020</v>
      </c>
      <c r="I2886" s="418" t="s">
        <v>2051</v>
      </c>
      <c r="J2886" s="647" t="s">
        <v>225</v>
      </c>
      <c r="K2886" s="417" t="s">
        <v>318</v>
      </c>
      <c r="L2886" s="824"/>
      <c r="M2886" s="825"/>
      <c r="N2886" s="792"/>
      <c r="O2886" s="829"/>
      <c r="P2886" s="832"/>
      <c r="Q2886" s="835"/>
      <c r="R2886" s="829"/>
      <c r="S2886" s="416" t="s">
        <v>179</v>
      </c>
      <c r="T2886" s="432" t="s">
        <v>292</v>
      </c>
      <c r="U2886" s="416" t="s">
        <v>177</v>
      </c>
      <c r="V2886" s="415">
        <f>V2885+V2887+V2888</f>
        <v>44223.999000000003</v>
      </c>
      <c r="W2886" s="416" t="s">
        <v>176</v>
      </c>
      <c r="X2886" s="428">
        <f>X2885</f>
        <v>195671.17</v>
      </c>
      <c r="Y2886" s="416" t="s">
        <v>175</v>
      </c>
      <c r="Z2886" s="426"/>
      <c r="AA2886" s="416" t="s">
        <v>175</v>
      </c>
      <c r="AB2886" s="426"/>
      <c r="AC2886" s="416" t="s">
        <v>175</v>
      </c>
      <c r="AD2886" s="426"/>
      <c r="AE2886" s="446" t="s">
        <v>175</v>
      </c>
      <c r="AF2886" s="447"/>
      <c r="AG2886" s="463" t="s">
        <v>175</v>
      </c>
      <c r="AH2886" s="462"/>
      <c r="AI2886" s="463" t="s">
        <v>174</v>
      </c>
      <c r="AJ2886" s="464">
        <v>33</v>
      </c>
      <c r="AK2886" s="792"/>
      <c r="AL2886" s="792"/>
      <c r="AM2886" s="792"/>
      <c r="AN2886" s="792"/>
      <c r="AO2886" s="792"/>
      <c r="AP2886" s="792"/>
    </row>
    <row r="2887" spans="2:42" s="404" customFormat="1" ht="13.5" customHeight="1" x14ac:dyDescent="0.2">
      <c r="B2887" s="425" t="s">
        <v>196</v>
      </c>
      <c r="C2887" s="424" t="s">
        <v>335</v>
      </c>
      <c r="D2887" s="423" t="s">
        <v>161</v>
      </c>
      <c r="E2887" s="422" t="s">
        <v>50</v>
      </c>
      <c r="F2887" s="420">
        <v>43832</v>
      </c>
      <c r="G2887" s="420">
        <v>44196</v>
      </c>
      <c r="H2887" s="419">
        <v>2020</v>
      </c>
      <c r="I2887" s="418" t="s">
        <v>2051</v>
      </c>
      <c r="J2887" s="647" t="s">
        <v>225</v>
      </c>
      <c r="K2887" s="417" t="s">
        <v>318</v>
      </c>
      <c r="L2887" s="824"/>
      <c r="M2887" s="825"/>
      <c r="N2887" s="792"/>
      <c r="O2887" s="829"/>
      <c r="P2887" s="832"/>
      <c r="Q2887" s="835"/>
      <c r="R2887" s="829"/>
      <c r="S2887" s="416" t="s">
        <v>173</v>
      </c>
      <c r="T2887" s="429" t="s">
        <v>192</v>
      </c>
      <c r="U2887" s="416" t="s">
        <v>171</v>
      </c>
      <c r="V2887" s="427">
        <v>27</v>
      </c>
      <c r="W2887" s="416" t="s">
        <v>170</v>
      </c>
      <c r="X2887" s="428"/>
      <c r="Y2887" s="416" t="s">
        <v>169</v>
      </c>
      <c r="Z2887" s="426">
        <v>0.52</v>
      </c>
      <c r="AA2887" s="416" t="s">
        <v>169</v>
      </c>
      <c r="AB2887" s="426">
        <v>0.52</v>
      </c>
      <c r="AC2887" s="416" t="s">
        <v>169</v>
      </c>
      <c r="AD2887" s="426">
        <v>0.52</v>
      </c>
      <c r="AE2887" s="446" t="s">
        <v>169</v>
      </c>
      <c r="AF2887" s="447">
        <v>0.83399999999999996</v>
      </c>
      <c r="AG2887" s="463" t="s">
        <v>169</v>
      </c>
      <c r="AH2887" s="462">
        <v>1</v>
      </c>
      <c r="AI2887" s="781"/>
      <c r="AJ2887" s="782"/>
      <c r="AK2887" s="792"/>
      <c r="AL2887" s="792"/>
      <c r="AM2887" s="792"/>
      <c r="AN2887" s="792"/>
      <c r="AO2887" s="792"/>
      <c r="AP2887" s="792"/>
    </row>
    <row r="2888" spans="2:42" s="404" customFormat="1" ht="15" customHeight="1" x14ac:dyDescent="0.2">
      <c r="B2888" s="425" t="s">
        <v>196</v>
      </c>
      <c r="C2888" s="424" t="s">
        <v>335</v>
      </c>
      <c r="D2888" s="423" t="s">
        <v>161</v>
      </c>
      <c r="E2888" s="422" t="s">
        <v>50</v>
      </c>
      <c r="F2888" s="420">
        <v>43832</v>
      </c>
      <c r="G2888" s="420">
        <v>44196</v>
      </c>
      <c r="H2888" s="419">
        <v>2020</v>
      </c>
      <c r="I2888" s="418" t="s">
        <v>2051</v>
      </c>
      <c r="J2888" s="647" t="s">
        <v>225</v>
      </c>
      <c r="K2888" s="417" t="s">
        <v>318</v>
      </c>
      <c r="L2888" s="824"/>
      <c r="M2888" s="825"/>
      <c r="N2888" s="792"/>
      <c r="O2888" s="829"/>
      <c r="P2888" s="832"/>
      <c r="Q2888" s="835"/>
      <c r="R2888" s="829"/>
      <c r="S2888" s="416" t="s">
        <v>168</v>
      </c>
      <c r="T2888" s="427">
        <v>365</v>
      </c>
      <c r="U2888" s="416" t="s">
        <v>167</v>
      </c>
      <c r="V2888" s="427"/>
      <c r="W2888" s="816"/>
      <c r="X2888" s="817"/>
      <c r="Y2888" s="416" t="s">
        <v>166</v>
      </c>
      <c r="Z2888" s="426">
        <f>IF(Z2886="",Z2887-Z2885,Z2887-Z2886)</f>
        <v>2.0000000000000018E-2</v>
      </c>
      <c r="AA2888" s="416" t="s">
        <v>166</v>
      </c>
      <c r="AB2888" s="426">
        <f>IF(AB2886="",AB2887-AB2885,AB2887-AB2886)</f>
        <v>2.0000000000000018E-2</v>
      </c>
      <c r="AC2888" s="416" t="s">
        <v>166</v>
      </c>
      <c r="AD2888" s="426">
        <f>IF(AD2886="",AD2887-AD2885,AD2887-AD2886)</f>
        <v>2.0000000000000018E-2</v>
      </c>
      <c r="AE2888" s="446" t="s">
        <v>166</v>
      </c>
      <c r="AF2888" s="447">
        <f>IF(AF2886="",AF2887-AF2885,AF2887-AF2886)</f>
        <v>9.4999999999999529E-3</v>
      </c>
      <c r="AG2888" s="463" t="s">
        <v>166</v>
      </c>
      <c r="AH2888" s="462">
        <f>IF(AH2886="",AH2887-AH2885,AH2887-AH2886)</f>
        <v>0</v>
      </c>
      <c r="AI2888" s="781"/>
      <c r="AJ2888" s="782"/>
      <c r="AK2888" s="792"/>
      <c r="AL2888" s="792"/>
      <c r="AM2888" s="792"/>
      <c r="AN2888" s="792"/>
      <c r="AO2888" s="792"/>
      <c r="AP2888" s="792"/>
    </row>
    <row r="2889" spans="2:42" s="404" customFormat="1" ht="15" customHeight="1" x14ac:dyDescent="0.2">
      <c r="B2889" s="425" t="s">
        <v>196</v>
      </c>
      <c r="C2889" s="424" t="s">
        <v>335</v>
      </c>
      <c r="D2889" s="423" t="s">
        <v>161</v>
      </c>
      <c r="E2889" s="422" t="s">
        <v>50</v>
      </c>
      <c r="F2889" s="420">
        <v>43832</v>
      </c>
      <c r="G2889" s="420">
        <v>44196</v>
      </c>
      <c r="H2889" s="419">
        <v>2020</v>
      </c>
      <c r="I2889" s="418" t="s">
        <v>2051</v>
      </c>
      <c r="J2889" s="647" t="s">
        <v>225</v>
      </c>
      <c r="K2889" s="417" t="s">
        <v>318</v>
      </c>
      <c r="L2889" s="824"/>
      <c r="M2889" s="825"/>
      <c r="N2889" s="792"/>
      <c r="O2889" s="829"/>
      <c r="P2889" s="832"/>
      <c r="Q2889" s="835"/>
      <c r="R2889" s="829"/>
      <c r="S2889" s="416" t="s">
        <v>165</v>
      </c>
      <c r="T2889" s="415">
        <v>43832</v>
      </c>
      <c r="U2889" s="416" t="s">
        <v>164</v>
      </c>
      <c r="V2889" s="415">
        <v>44196</v>
      </c>
      <c r="W2889" s="816"/>
      <c r="X2889" s="817"/>
      <c r="Y2889" s="816"/>
      <c r="Z2889" s="817"/>
      <c r="AA2889" s="816"/>
      <c r="AB2889" s="817"/>
      <c r="AC2889" s="816"/>
      <c r="AD2889" s="817"/>
      <c r="AE2889" s="885"/>
      <c r="AF2889" s="886"/>
      <c r="AG2889" s="781"/>
      <c r="AH2889" s="782"/>
      <c r="AI2889" s="781"/>
      <c r="AJ2889" s="782"/>
      <c r="AK2889" s="792"/>
      <c r="AL2889" s="792"/>
      <c r="AM2889" s="792"/>
      <c r="AN2889" s="792"/>
      <c r="AO2889" s="792"/>
      <c r="AP2889" s="792"/>
    </row>
    <row r="2890" spans="2:42" s="404" customFormat="1" ht="15" customHeight="1" thickBot="1" x14ac:dyDescent="0.25">
      <c r="B2890" s="414" t="s">
        <v>196</v>
      </c>
      <c r="C2890" s="413" t="s">
        <v>335</v>
      </c>
      <c r="D2890" s="412" t="s">
        <v>161</v>
      </c>
      <c r="E2890" s="411" t="s">
        <v>50</v>
      </c>
      <c r="F2890" s="409">
        <v>43832</v>
      </c>
      <c r="G2890" s="409">
        <v>44196</v>
      </c>
      <c r="H2890" s="408">
        <v>2020</v>
      </c>
      <c r="I2890" s="407" t="s">
        <v>2051</v>
      </c>
      <c r="J2890" s="627" t="s">
        <v>225</v>
      </c>
      <c r="K2890" s="407" t="s">
        <v>318</v>
      </c>
      <c r="L2890" s="826"/>
      <c r="M2890" s="827"/>
      <c r="N2890" s="793"/>
      <c r="O2890" s="830"/>
      <c r="P2890" s="833"/>
      <c r="Q2890" s="836"/>
      <c r="R2890" s="830"/>
      <c r="S2890" s="406" t="s">
        <v>158</v>
      </c>
      <c r="T2890" s="451">
        <v>43832</v>
      </c>
      <c r="U2890" s="820"/>
      <c r="V2890" s="821"/>
      <c r="W2890" s="818"/>
      <c r="X2890" s="819"/>
      <c r="Y2890" s="818"/>
      <c r="Z2890" s="819"/>
      <c r="AA2890" s="818"/>
      <c r="AB2890" s="819"/>
      <c r="AC2890" s="818"/>
      <c r="AD2890" s="819"/>
      <c r="AE2890" s="887"/>
      <c r="AF2890" s="888"/>
      <c r="AG2890" s="783"/>
      <c r="AH2890" s="784"/>
      <c r="AI2890" s="783"/>
      <c r="AJ2890" s="784"/>
      <c r="AK2890" s="793"/>
      <c r="AL2890" s="793"/>
      <c r="AM2890" s="793"/>
      <c r="AN2890" s="793"/>
      <c r="AO2890" s="793"/>
      <c r="AP2890" s="793"/>
    </row>
    <row r="2891" spans="2:42" s="404" customFormat="1" ht="12.75" hidden="1" customHeight="1" thickTop="1" x14ac:dyDescent="0.2">
      <c r="B2891" s="445" t="s">
        <v>196</v>
      </c>
      <c r="C2891" s="444" t="s">
        <v>335</v>
      </c>
      <c r="D2891" s="443" t="s">
        <v>161</v>
      </c>
      <c r="E2891" s="442" t="s">
        <v>10</v>
      </c>
      <c r="F2891" s="440">
        <v>44048</v>
      </c>
      <c r="G2891" s="440"/>
      <c r="H2891" s="419">
        <v>2020</v>
      </c>
      <c r="I2891" s="418" t="s">
        <v>185</v>
      </c>
      <c r="J2891" s="647" t="s">
        <v>225</v>
      </c>
      <c r="K2891" s="439" t="s">
        <v>318</v>
      </c>
      <c r="L2891" s="822" t="s">
        <v>337</v>
      </c>
      <c r="M2891" s="823"/>
      <c r="N2891" s="791" t="s">
        <v>280</v>
      </c>
      <c r="O2891" s="828" t="s">
        <v>325</v>
      </c>
      <c r="P2891" s="831">
        <v>4.9000000000000004</v>
      </c>
      <c r="Q2891" s="834" t="s">
        <v>218</v>
      </c>
      <c r="R2891" s="828" t="s">
        <v>324</v>
      </c>
      <c r="S2891" s="434" t="s">
        <v>184</v>
      </c>
      <c r="T2891" s="712">
        <v>116515.66</v>
      </c>
      <c r="U2891" s="657" t="s">
        <v>183</v>
      </c>
      <c r="V2891" s="723">
        <v>44232</v>
      </c>
      <c r="W2891" s="434" t="s">
        <v>182</v>
      </c>
      <c r="X2891" s="436">
        <f>T2891</f>
        <v>116515.66</v>
      </c>
      <c r="Y2891" s="434" t="s">
        <v>181</v>
      </c>
      <c r="Z2891" s="435"/>
      <c r="AA2891" s="434" t="s">
        <v>181</v>
      </c>
      <c r="AB2891" s="435"/>
      <c r="AC2891" s="434" t="s">
        <v>181</v>
      </c>
      <c r="AD2891" s="435"/>
      <c r="AE2891" s="434" t="s">
        <v>181</v>
      </c>
      <c r="AF2891" s="435"/>
      <c r="AG2891" s="657" t="s">
        <v>181</v>
      </c>
      <c r="AH2891" s="658">
        <v>0.41789999999999999</v>
      </c>
      <c r="AI2891" s="657" t="s">
        <v>180</v>
      </c>
      <c r="AJ2891" s="714">
        <v>6</v>
      </c>
      <c r="AK2891" s="791" t="s">
        <v>336</v>
      </c>
      <c r="AL2891" s="791" t="s">
        <v>336</v>
      </c>
      <c r="AM2891" s="791" t="s">
        <v>336</v>
      </c>
      <c r="AN2891" s="791" t="s">
        <v>336</v>
      </c>
      <c r="AO2891" s="791" t="s">
        <v>336</v>
      </c>
      <c r="AP2891" s="791" t="s">
        <v>10</v>
      </c>
    </row>
    <row r="2892" spans="2:42" s="404" customFormat="1" ht="15" hidden="1" customHeight="1" x14ac:dyDescent="0.2">
      <c r="B2892" s="425" t="s">
        <v>196</v>
      </c>
      <c r="C2892" s="424" t="s">
        <v>335</v>
      </c>
      <c r="D2892" s="423" t="s">
        <v>161</v>
      </c>
      <c r="E2892" s="422" t="s">
        <v>10</v>
      </c>
      <c r="F2892" s="420">
        <v>44048</v>
      </c>
      <c r="G2892" s="420"/>
      <c r="H2892" s="419">
        <v>2020</v>
      </c>
      <c r="I2892" s="418" t="s">
        <v>185</v>
      </c>
      <c r="J2892" s="647" t="s">
        <v>225</v>
      </c>
      <c r="K2892" s="417" t="s">
        <v>318</v>
      </c>
      <c r="L2892" s="824"/>
      <c r="M2892" s="825"/>
      <c r="N2892" s="792"/>
      <c r="O2892" s="829"/>
      <c r="P2892" s="832"/>
      <c r="Q2892" s="835"/>
      <c r="R2892" s="829"/>
      <c r="S2892" s="416" t="s">
        <v>179</v>
      </c>
      <c r="T2892" s="715" t="s">
        <v>321</v>
      </c>
      <c r="U2892" s="659" t="s">
        <v>177</v>
      </c>
      <c r="V2892" s="685"/>
      <c r="W2892" s="416" t="s">
        <v>176</v>
      </c>
      <c r="X2892" s="428">
        <f>X2891</f>
        <v>116515.66</v>
      </c>
      <c r="Y2892" s="416" t="s">
        <v>175</v>
      </c>
      <c r="Z2892" s="426"/>
      <c r="AA2892" s="416" t="s">
        <v>175</v>
      </c>
      <c r="AB2892" s="426"/>
      <c r="AC2892" s="416" t="s">
        <v>175</v>
      </c>
      <c r="AD2892" s="426"/>
      <c r="AE2892" s="416" t="s">
        <v>175</v>
      </c>
      <c r="AF2892" s="426"/>
      <c r="AG2892" s="659" t="s">
        <v>175</v>
      </c>
      <c r="AH2892" s="660"/>
      <c r="AI2892" s="659" t="s">
        <v>174</v>
      </c>
      <c r="AJ2892" s="716">
        <v>18</v>
      </c>
      <c r="AK2892" s="792"/>
      <c r="AL2892" s="792"/>
      <c r="AM2892" s="792"/>
      <c r="AN2892" s="792"/>
      <c r="AO2892" s="792"/>
      <c r="AP2892" s="792"/>
    </row>
    <row r="2893" spans="2:42" s="404" customFormat="1" ht="39" hidden="1" customHeight="1" x14ac:dyDescent="0.2">
      <c r="B2893" s="425" t="s">
        <v>196</v>
      </c>
      <c r="C2893" s="424" t="s">
        <v>335</v>
      </c>
      <c r="D2893" s="423" t="s">
        <v>161</v>
      </c>
      <c r="E2893" s="422" t="s">
        <v>10</v>
      </c>
      <c r="F2893" s="420">
        <v>44048</v>
      </c>
      <c r="G2893" s="420"/>
      <c r="H2893" s="419">
        <v>2020</v>
      </c>
      <c r="I2893" s="418" t="s">
        <v>185</v>
      </c>
      <c r="J2893" s="647" t="s">
        <v>225</v>
      </c>
      <c r="K2893" s="417" t="s">
        <v>318</v>
      </c>
      <c r="L2893" s="824"/>
      <c r="M2893" s="825"/>
      <c r="N2893" s="792"/>
      <c r="O2893" s="829"/>
      <c r="P2893" s="832"/>
      <c r="Q2893" s="835"/>
      <c r="R2893" s="829"/>
      <c r="S2893" s="416" t="s">
        <v>173</v>
      </c>
      <c r="T2893" s="717" t="s">
        <v>2150</v>
      </c>
      <c r="U2893" s="659" t="s">
        <v>171</v>
      </c>
      <c r="V2893" s="684"/>
      <c r="W2893" s="416" t="s">
        <v>170</v>
      </c>
      <c r="X2893" s="428"/>
      <c r="Y2893" s="416" t="s">
        <v>169</v>
      </c>
      <c r="Z2893" s="426"/>
      <c r="AA2893" s="416" t="s">
        <v>169</v>
      </c>
      <c r="AB2893" s="426"/>
      <c r="AC2893" s="416" t="s">
        <v>169</v>
      </c>
      <c r="AD2893" s="426"/>
      <c r="AE2893" s="416" t="s">
        <v>169</v>
      </c>
      <c r="AF2893" s="426"/>
      <c r="AG2893" s="659" t="s">
        <v>169</v>
      </c>
      <c r="AH2893" s="660">
        <v>0.41789999999999999</v>
      </c>
      <c r="AI2893" s="865"/>
      <c r="AJ2893" s="866"/>
      <c r="AK2893" s="792"/>
      <c r="AL2893" s="792"/>
      <c r="AM2893" s="792"/>
      <c r="AN2893" s="792"/>
      <c r="AO2893" s="792"/>
      <c r="AP2893" s="792"/>
    </row>
    <row r="2894" spans="2:42" s="404" customFormat="1" ht="15" hidden="1" customHeight="1" x14ac:dyDescent="0.2">
      <c r="B2894" s="425" t="s">
        <v>196</v>
      </c>
      <c r="C2894" s="424" t="s">
        <v>335</v>
      </c>
      <c r="D2894" s="423" t="s">
        <v>161</v>
      </c>
      <c r="E2894" s="422" t="s">
        <v>10</v>
      </c>
      <c r="F2894" s="420">
        <v>44048</v>
      </c>
      <c r="G2894" s="420"/>
      <c r="H2894" s="419">
        <v>2020</v>
      </c>
      <c r="I2894" s="418" t="s">
        <v>185</v>
      </c>
      <c r="J2894" s="647" t="s">
        <v>225</v>
      </c>
      <c r="K2894" s="417" t="s">
        <v>318</v>
      </c>
      <c r="L2894" s="824"/>
      <c r="M2894" s="825"/>
      <c r="N2894" s="792"/>
      <c r="O2894" s="829"/>
      <c r="P2894" s="832"/>
      <c r="Q2894" s="835"/>
      <c r="R2894" s="829"/>
      <c r="S2894" s="416" t="s">
        <v>168</v>
      </c>
      <c r="T2894" s="684" t="s">
        <v>319</v>
      </c>
      <c r="U2894" s="659" t="s">
        <v>167</v>
      </c>
      <c r="V2894" s="684"/>
      <c r="W2894" s="816"/>
      <c r="X2894" s="817"/>
      <c r="Y2894" s="416" t="s">
        <v>166</v>
      </c>
      <c r="Z2894" s="426">
        <f>IF(Z2892="",Z2893-Z2891,Z2893-Z2892)</f>
        <v>0</v>
      </c>
      <c r="AA2894" s="416" t="s">
        <v>166</v>
      </c>
      <c r="AB2894" s="426">
        <f>IF(AB2892="",AB2893-AB2891,AB2893-AB2892)</f>
        <v>0</v>
      </c>
      <c r="AC2894" s="416" t="s">
        <v>166</v>
      </c>
      <c r="AD2894" s="426">
        <f>IF(AD2892="",AD2893-AD2891,AD2893-AD2892)</f>
        <v>0</v>
      </c>
      <c r="AE2894" s="416" t="s">
        <v>166</v>
      </c>
      <c r="AF2894" s="426">
        <f>IF(AF2892="",AF2893-AF2891,AF2893-AF2892)</f>
        <v>0</v>
      </c>
      <c r="AG2894" s="659" t="s">
        <v>166</v>
      </c>
      <c r="AH2894" s="660">
        <f>IF(AH2892="",AH2893-AH2891,AH2893-AH2892)</f>
        <v>0</v>
      </c>
      <c r="AI2894" s="865"/>
      <c r="AJ2894" s="866"/>
      <c r="AK2894" s="792"/>
      <c r="AL2894" s="792"/>
      <c r="AM2894" s="792"/>
      <c r="AN2894" s="792"/>
      <c r="AO2894" s="792"/>
      <c r="AP2894" s="792"/>
    </row>
    <row r="2895" spans="2:42" s="404" customFormat="1" ht="15" hidden="1" customHeight="1" x14ac:dyDescent="0.2">
      <c r="B2895" s="425" t="s">
        <v>196</v>
      </c>
      <c r="C2895" s="424" t="s">
        <v>335</v>
      </c>
      <c r="D2895" s="423" t="s">
        <v>161</v>
      </c>
      <c r="E2895" s="422" t="s">
        <v>10</v>
      </c>
      <c r="F2895" s="420">
        <v>44048</v>
      </c>
      <c r="G2895" s="420"/>
      <c r="H2895" s="419">
        <v>2020</v>
      </c>
      <c r="I2895" s="418" t="s">
        <v>185</v>
      </c>
      <c r="J2895" s="647" t="s">
        <v>225</v>
      </c>
      <c r="K2895" s="417" t="s">
        <v>318</v>
      </c>
      <c r="L2895" s="824"/>
      <c r="M2895" s="825"/>
      <c r="N2895" s="792"/>
      <c r="O2895" s="829"/>
      <c r="P2895" s="832"/>
      <c r="Q2895" s="835"/>
      <c r="R2895" s="829"/>
      <c r="S2895" s="416" t="s">
        <v>165</v>
      </c>
      <c r="T2895" s="685"/>
      <c r="U2895" s="659" t="s">
        <v>164</v>
      </c>
      <c r="V2895" s="685"/>
      <c r="W2895" s="816"/>
      <c r="X2895" s="817"/>
      <c r="Y2895" s="816"/>
      <c r="Z2895" s="817"/>
      <c r="AA2895" s="816"/>
      <c r="AB2895" s="817"/>
      <c r="AC2895" s="816"/>
      <c r="AD2895" s="817"/>
      <c r="AE2895" s="816"/>
      <c r="AF2895" s="817"/>
      <c r="AG2895" s="865"/>
      <c r="AH2895" s="866"/>
      <c r="AI2895" s="865"/>
      <c r="AJ2895" s="866"/>
      <c r="AK2895" s="792"/>
      <c r="AL2895" s="792"/>
      <c r="AM2895" s="792"/>
      <c r="AN2895" s="792"/>
      <c r="AO2895" s="792"/>
      <c r="AP2895" s="792"/>
    </row>
    <row r="2896" spans="2:42" s="404" customFormat="1" ht="15" hidden="1" customHeight="1" thickBot="1" x14ac:dyDescent="0.25">
      <c r="B2896" s="414" t="s">
        <v>196</v>
      </c>
      <c r="C2896" s="413" t="s">
        <v>335</v>
      </c>
      <c r="D2896" s="412" t="s">
        <v>161</v>
      </c>
      <c r="E2896" s="411" t="s">
        <v>10</v>
      </c>
      <c r="F2896" s="409">
        <v>44048</v>
      </c>
      <c r="G2896" s="409"/>
      <c r="H2896" s="408">
        <v>2020</v>
      </c>
      <c r="I2896" s="407" t="s">
        <v>185</v>
      </c>
      <c r="J2896" s="627" t="s">
        <v>225</v>
      </c>
      <c r="K2896" s="407" t="s">
        <v>318</v>
      </c>
      <c r="L2896" s="826"/>
      <c r="M2896" s="827"/>
      <c r="N2896" s="793"/>
      <c r="O2896" s="830"/>
      <c r="P2896" s="833"/>
      <c r="Q2896" s="836"/>
      <c r="R2896" s="830"/>
      <c r="S2896" s="406" t="s">
        <v>158</v>
      </c>
      <c r="T2896" s="718">
        <v>44048</v>
      </c>
      <c r="U2896" s="889"/>
      <c r="V2896" s="890"/>
      <c r="W2896" s="818"/>
      <c r="X2896" s="819"/>
      <c r="Y2896" s="818"/>
      <c r="Z2896" s="819"/>
      <c r="AA2896" s="818"/>
      <c r="AB2896" s="819"/>
      <c r="AC2896" s="818"/>
      <c r="AD2896" s="819"/>
      <c r="AE2896" s="818"/>
      <c r="AF2896" s="819"/>
      <c r="AG2896" s="867"/>
      <c r="AH2896" s="868"/>
      <c r="AI2896" s="867"/>
      <c r="AJ2896" s="868"/>
      <c r="AK2896" s="793"/>
      <c r="AL2896" s="793"/>
      <c r="AM2896" s="793"/>
      <c r="AN2896" s="793"/>
      <c r="AO2896" s="793"/>
      <c r="AP2896" s="793"/>
    </row>
    <row r="2897" spans="2:42" s="404" customFormat="1" ht="12.75" customHeight="1" thickTop="1" x14ac:dyDescent="0.2">
      <c r="B2897" s="445" t="s">
        <v>196</v>
      </c>
      <c r="C2897" s="444" t="s">
        <v>195</v>
      </c>
      <c r="D2897" s="443" t="s">
        <v>161</v>
      </c>
      <c r="E2897" s="442" t="s">
        <v>50</v>
      </c>
      <c r="F2897" s="440">
        <v>43832</v>
      </c>
      <c r="G2897" s="440">
        <v>44196</v>
      </c>
      <c r="H2897" s="419">
        <v>2020</v>
      </c>
      <c r="I2897" s="418" t="s">
        <v>2051</v>
      </c>
      <c r="J2897" s="647" t="s">
        <v>225</v>
      </c>
      <c r="K2897" s="439" t="s">
        <v>318</v>
      </c>
      <c r="L2897" s="822" t="s">
        <v>334</v>
      </c>
      <c r="M2897" s="823"/>
      <c r="N2897" s="791" t="s">
        <v>280</v>
      </c>
      <c r="O2897" s="828" t="s">
        <v>325</v>
      </c>
      <c r="P2897" s="831">
        <v>4.55</v>
      </c>
      <c r="Q2897" s="834" t="s">
        <v>218</v>
      </c>
      <c r="R2897" s="828" t="s">
        <v>200</v>
      </c>
      <c r="S2897" s="434" t="s">
        <v>184</v>
      </c>
      <c r="T2897" s="438">
        <v>176994.35</v>
      </c>
      <c r="U2897" s="434" t="s">
        <v>183</v>
      </c>
      <c r="V2897" s="437">
        <f>T2902+T2900-0.001</f>
        <v>44196.999000000003</v>
      </c>
      <c r="W2897" s="434" t="s">
        <v>182</v>
      </c>
      <c r="X2897" s="436">
        <f>T2897</f>
        <v>176994.35</v>
      </c>
      <c r="Y2897" s="434" t="s">
        <v>181</v>
      </c>
      <c r="Z2897" s="435">
        <v>0.5</v>
      </c>
      <c r="AA2897" s="434" t="s">
        <v>181</v>
      </c>
      <c r="AB2897" s="435">
        <v>0.5</v>
      </c>
      <c r="AC2897" s="434" t="s">
        <v>181</v>
      </c>
      <c r="AD2897" s="435">
        <v>0.5</v>
      </c>
      <c r="AE2897" s="448" t="s">
        <v>181</v>
      </c>
      <c r="AF2897" s="449">
        <v>0.84899999999999998</v>
      </c>
      <c r="AG2897" s="466" t="s">
        <v>181</v>
      </c>
      <c r="AH2897" s="467">
        <v>1</v>
      </c>
      <c r="AI2897" s="466" t="s">
        <v>180</v>
      </c>
      <c r="AJ2897" s="465">
        <v>2</v>
      </c>
      <c r="AK2897" s="791" t="s">
        <v>10</v>
      </c>
      <c r="AL2897" s="791" t="s">
        <v>10</v>
      </c>
      <c r="AM2897" s="791" t="s">
        <v>10</v>
      </c>
      <c r="AN2897" s="791" t="s">
        <v>10</v>
      </c>
      <c r="AO2897" s="791" t="s">
        <v>10</v>
      </c>
      <c r="AP2897" s="791" t="s">
        <v>2143</v>
      </c>
    </row>
    <row r="2898" spans="2:42" s="404" customFormat="1" ht="15" customHeight="1" x14ac:dyDescent="0.2">
      <c r="B2898" s="425" t="s">
        <v>196</v>
      </c>
      <c r="C2898" s="424" t="s">
        <v>195</v>
      </c>
      <c r="D2898" s="423" t="s">
        <v>161</v>
      </c>
      <c r="E2898" s="422" t="s">
        <v>50</v>
      </c>
      <c r="F2898" s="420">
        <v>43832</v>
      </c>
      <c r="G2898" s="420">
        <v>44196</v>
      </c>
      <c r="H2898" s="419">
        <v>2020</v>
      </c>
      <c r="I2898" s="418" t="s">
        <v>2051</v>
      </c>
      <c r="J2898" s="647" t="s">
        <v>225</v>
      </c>
      <c r="K2898" s="417" t="s">
        <v>318</v>
      </c>
      <c r="L2898" s="824"/>
      <c r="M2898" s="825"/>
      <c r="N2898" s="792"/>
      <c r="O2898" s="829"/>
      <c r="P2898" s="832"/>
      <c r="Q2898" s="835"/>
      <c r="R2898" s="829"/>
      <c r="S2898" s="416" t="s">
        <v>179</v>
      </c>
      <c r="T2898" s="432" t="s">
        <v>292</v>
      </c>
      <c r="U2898" s="416" t="s">
        <v>177</v>
      </c>
      <c r="V2898" s="415">
        <f>V2897+V2899+V2900</f>
        <v>44223.999000000003</v>
      </c>
      <c r="W2898" s="416" t="s">
        <v>176</v>
      </c>
      <c r="X2898" s="428">
        <f>X2897</f>
        <v>176994.35</v>
      </c>
      <c r="Y2898" s="416" t="s">
        <v>175</v>
      </c>
      <c r="Z2898" s="426"/>
      <c r="AA2898" s="416" t="s">
        <v>175</v>
      </c>
      <c r="AB2898" s="426"/>
      <c r="AC2898" s="416" t="s">
        <v>175</v>
      </c>
      <c r="AD2898" s="426"/>
      <c r="AE2898" s="446" t="s">
        <v>175</v>
      </c>
      <c r="AF2898" s="447"/>
      <c r="AG2898" s="463" t="s">
        <v>175</v>
      </c>
      <c r="AH2898" s="462"/>
      <c r="AI2898" s="463" t="s">
        <v>174</v>
      </c>
      <c r="AJ2898" s="464">
        <v>10</v>
      </c>
      <c r="AK2898" s="792"/>
      <c r="AL2898" s="792"/>
      <c r="AM2898" s="792"/>
      <c r="AN2898" s="792"/>
      <c r="AO2898" s="792"/>
      <c r="AP2898" s="792"/>
    </row>
    <row r="2899" spans="2:42" s="404" customFormat="1" ht="13.5" customHeight="1" x14ac:dyDescent="0.2">
      <c r="B2899" s="425" t="s">
        <v>196</v>
      </c>
      <c r="C2899" s="424" t="s">
        <v>195</v>
      </c>
      <c r="D2899" s="423" t="s">
        <v>161</v>
      </c>
      <c r="E2899" s="422" t="s">
        <v>50</v>
      </c>
      <c r="F2899" s="420">
        <v>43832</v>
      </c>
      <c r="G2899" s="420">
        <v>44196</v>
      </c>
      <c r="H2899" s="419">
        <v>2020</v>
      </c>
      <c r="I2899" s="418" t="s">
        <v>2051</v>
      </c>
      <c r="J2899" s="647" t="s">
        <v>225</v>
      </c>
      <c r="K2899" s="417" t="s">
        <v>318</v>
      </c>
      <c r="L2899" s="824"/>
      <c r="M2899" s="825"/>
      <c r="N2899" s="792"/>
      <c r="O2899" s="829"/>
      <c r="P2899" s="832"/>
      <c r="Q2899" s="835"/>
      <c r="R2899" s="829"/>
      <c r="S2899" s="416" t="s">
        <v>173</v>
      </c>
      <c r="T2899" s="429" t="s">
        <v>192</v>
      </c>
      <c r="U2899" s="416" t="s">
        <v>171</v>
      </c>
      <c r="V2899" s="427">
        <v>27</v>
      </c>
      <c r="W2899" s="416" t="s">
        <v>170</v>
      </c>
      <c r="X2899" s="428"/>
      <c r="Y2899" s="416" t="s">
        <v>169</v>
      </c>
      <c r="Z2899" s="426">
        <v>0.55000000000000004</v>
      </c>
      <c r="AA2899" s="416" t="s">
        <v>169</v>
      </c>
      <c r="AB2899" s="426">
        <v>0.55000000000000004</v>
      </c>
      <c r="AC2899" s="416" t="s">
        <v>169</v>
      </c>
      <c r="AD2899" s="426">
        <v>0.55000000000000004</v>
      </c>
      <c r="AE2899" s="446" t="s">
        <v>169</v>
      </c>
      <c r="AF2899" s="447">
        <v>0.85399999999999998</v>
      </c>
      <c r="AG2899" s="463" t="s">
        <v>169</v>
      </c>
      <c r="AH2899" s="462">
        <v>1</v>
      </c>
      <c r="AI2899" s="781"/>
      <c r="AJ2899" s="782"/>
      <c r="AK2899" s="792"/>
      <c r="AL2899" s="792"/>
      <c r="AM2899" s="792"/>
      <c r="AN2899" s="792"/>
      <c r="AO2899" s="792"/>
      <c r="AP2899" s="792"/>
    </row>
    <row r="2900" spans="2:42" s="404" customFormat="1" ht="15" customHeight="1" x14ac:dyDescent="0.2">
      <c r="B2900" s="425" t="s">
        <v>196</v>
      </c>
      <c r="C2900" s="424" t="s">
        <v>195</v>
      </c>
      <c r="D2900" s="423" t="s">
        <v>161</v>
      </c>
      <c r="E2900" s="422" t="s">
        <v>50</v>
      </c>
      <c r="F2900" s="420">
        <v>43832</v>
      </c>
      <c r="G2900" s="420">
        <v>44196</v>
      </c>
      <c r="H2900" s="419">
        <v>2020</v>
      </c>
      <c r="I2900" s="418" t="s">
        <v>2051</v>
      </c>
      <c r="J2900" s="647" t="s">
        <v>225</v>
      </c>
      <c r="K2900" s="417" t="s">
        <v>318</v>
      </c>
      <c r="L2900" s="824"/>
      <c r="M2900" s="825"/>
      <c r="N2900" s="792"/>
      <c r="O2900" s="829"/>
      <c r="P2900" s="832"/>
      <c r="Q2900" s="835"/>
      <c r="R2900" s="829"/>
      <c r="S2900" s="416" t="s">
        <v>168</v>
      </c>
      <c r="T2900" s="427">
        <v>365</v>
      </c>
      <c r="U2900" s="416" t="s">
        <v>167</v>
      </c>
      <c r="V2900" s="427"/>
      <c r="W2900" s="816"/>
      <c r="X2900" s="817"/>
      <c r="Y2900" s="416" t="s">
        <v>166</v>
      </c>
      <c r="Z2900" s="426">
        <f>IF(Z2898="",Z2899-Z2897,Z2899-Z2898)</f>
        <v>5.0000000000000044E-2</v>
      </c>
      <c r="AA2900" s="416" t="s">
        <v>166</v>
      </c>
      <c r="AB2900" s="426">
        <f>IF(AB2898="",AB2899-AB2897,AB2899-AB2898)</f>
        <v>5.0000000000000044E-2</v>
      </c>
      <c r="AC2900" s="416" t="s">
        <v>166</v>
      </c>
      <c r="AD2900" s="426">
        <f>IF(AD2898="",AD2899-AD2897,AD2899-AD2898)</f>
        <v>5.0000000000000044E-2</v>
      </c>
      <c r="AE2900" s="446" t="s">
        <v>166</v>
      </c>
      <c r="AF2900" s="447">
        <f>IF(AF2898="",AF2899-AF2897,AF2899-AF2898)</f>
        <v>5.0000000000000044E-3</v>
      </c>
      <c r="AG2900" s="463" t="s">
        <v>166</v>
      </c>
      <c r="AH2900" s="462">
        <f>IF(AH2898="",AH2899-AH2897,AH2899-AH2898)</f>
        <v>0</v>
      </c>
      <c r="AI2900" s="781"/>
      <c r="AJ2900" s="782"/>
      <c r="AK2900" s="792"/>
      <c r="AL2900" s="792"/>
      <c r="AM2900" s="792"/>
      <c r="AN2900" s="792"/>
      <c r="AO2900" s="792"/>
      <c r="AP2900" s="792"/>
    </row>
    <row r="2901" spans="2:42" s="404" customFormat="1" ht="15" customHeight="1" x14ac:dyDescent="0.2">
      <c r="B2901" s="425" t="s">
        <v>196</v>
      </c>
      <c r="C2901" s="424" t="s">
        <v>195</v>
      </c>
      <c r="D2901" s="423" t="s">
        <v>161</v>
      </c>
      <c r="E2901" s="422" t="s">
        <v>50</v>
      </c>
      <c r="F2901" s="420">
        <v>43832</v>
      </c>
      <c r="G2901" s="420">
        <v>44196</v>
      </c>
      <c r="H2901" s="419">
        <v>2020</v>
      </c>
      <c r="I2901" s="418" t="s">
        <v>2051</v>
      </c>
      <c r="J2901" s="647" t="s">
        <v>225</v>
      </c>
      <c r="K2901" s="417" t="s">
        <v>318</v>
      </c>
      <c r="L2901" s="824"/>
      <c r="M2901" s="825"/>
      <c r="N2901" s="792"/>
      <c r="O2901" s="829"/>
      <c r="P2901" s="832"/>
      <c r="Q2901" s="835"/>
      <c r="R2901" s="829"/>
      <c r="S2901" s="416" t="s">
        <v>165</v>
      </c>
      <c r="T2901" s="415">
        <v>43832</v>
      </c>
      <c r="U2901" s="416" t="s">
        <v>164</v>
      </c>
      <c r="V2901" s="415">
        <v>44196</v>
      </c>
      <c r="W2901" s="816"/>
      <c r="X2901" s="817"/>
      <c r="Y2901" s="816"/>
      <c r="Z2901" s="817"/>
      <c r="AA2901" s="816"/>
      <c r="AB2901" s="817"/>
      <c r="AC2901" s="816"/>
      <c r="AD2901" s="817"/>
      <c r="AE2901" s="885"/>
      <c r="AF2901" s="886"/>
      <c r="AG2901" s="781"/>
      <c r="AH2901" s="782"/>
      <c r="AI2901" s="781"/>
      <c r="AJ2901" s="782"/>
      <c r="AK2901" s="792"/>
      <c r="AL2901" s="792"/>
      <c r="AM2901" s="792"/>
      <c r="AN2901" s="792"/>
      <c r="AO2901" s="792"/>
      <c r="AP2901" s="792"/>
    </row>
    <row r="2902" spans="2:42" s="404" customFormat="1" ht="15" customHeight="1" thickBot="1" x14ac:dyDescent="0.25">
      <c r="B2902" s="414" t="s">
        <v>196</v>
      </c>
      <c r="C2902" s="413" t="s">
        <v>195</v>
      </c>
      <c r="D2902" s="412" t="s">
        <v>161</v>
      </c>
      <c r="E2902" s="411" t="s">
        <v>50</v>
      </c>
      <c r="F2902" s="409">
        <v>43832</v>
      </c>
      <c r="G2902" s="409">
        <v>44196</v>
      </c>
      <c r="H2902" s="408">
        <v>2020</v>
      </c>
      <c r="I2902" s="407" t="s">
        <v>2051</v>
      </c>
      <c r="J2902" s="627" t="s">
        <v>225</v>
      </c>
      <c r="K2902" s="407" t="s">
        <v>318</v>
      </c>
      <c r="L2902" s="826"/>
      <c r="M2902" s="827"/>
      <c r="N2902" s="793"/>
      <c r="O2902" s="830"/>
      <c r="P2902" s="833"/>
      <c r="Q2902" s="836"/>
      <c r="R2902" s="830"/>
      <c r="S2902" s="406" t="s">
        <v>158</v>
      </c>
      <c r="T2902" s="451">
        <v>43832</v>
      </c>
      <c r="U2902" s="820"/>
      <c r="V2902" s="821"/>
      <c r="W2902" s="818"/>
      <c r="X2902" s="819"/>
      <c r="Y2902" s="818"/>
      <c r="Z2902" s="819"/>
      <c r="AA2902" s="818"/>
      <c r="AB2902" s="819"/>
      <c r="AC2902" s="818"/>
      <c r="AD2902" s="819"/>
      <c r="AE2902" s="887"/>
      <c r="AF2902" s="888"/>
      <c r="AG2902" s="783"/>
      <c r="AH2902" s="784"/>
      <c r="AI2902" s="783"/>
      <c r="AJ2902" s="784"/>
      <c r="AK2902" s="793"/>
      <c r="AL2902" s="793"/>
      <c r="AM2902" s="793"/>
      <c r="AN2902" s="793"/>
      <c r="AO2902" s="793"/>
      <c r="AP2902" s="793"/>
    </row>
    <row r="2903" spans="2:42" s="404" customFormat="1" ht="12.75" hidden="1" customHeight="1" thickTop="1" x14ac:dyDescent="0.2">
      <c r="B2903" s="445" t="s">
        <v>196</v>
      </c>
      <c r="C2903" s="444" t="s">
        <v>195</v>
      </c>
      <c r="D2903" s="443" t="s">
        <v>161</v>
      </c>
      <c r="E2903" s="442" t="s">
        <v>10</v>
      </c>
      <c r="F2903" s="440">
        <v>44048</v>
      </c>
      <c r="G2903" s="440"/>
      <c r="H2903" s="419">
        <v>2020</v>
      </c>
      <c r="I2903" s="418" t="s">
        <v>185</v>
      </c>
      <c r="J2903" s="647" t="s">
        <v>225</v>
      </c>
      <c r="K2903" s="439" t="s">
        <v>318</v>
      </c>
      <c r="L2903" s="822" t="s">
        <v>334</v>
      </c>
      <c r="M2903" s="823"/>
      <c r="N2903" s="791" t="s">
        <v>280</v>
      </c>
      <c r="O2903" s="828" t="s">
        <v>325</v>
      </c>
      <c r="P2903" s="831">
        <v>4.55</v>
      </c>
      <c r="Q2903" s="834" t="s">
        <v>218</v>
      </c>
      <c r="R2903" s="828" t="s">
        <v>324</v>
      </c>
      <c r="S2903" s="434" t="s">
        <v>184</v>
      </c>
      <c r="T2903" s="438">
        <v>112893.42</v>
      </c>
      <c r="U2903" s="434" t="s">
        <v>183</v>
      </c>
      <c r="V2903" s="461">
        <v>44232</v>
      </c>
      <c r="W2903" s="434" t="s">
        <v>182</v>
      </c>
      <c r="X2903" s="436">
        <f>T2903</f>
        <v>112893.42</v>
      </c>
      <c r="Y2903" s="434" t="s">
        <v>181</v>
      </c>
      <c r="Z2903" s="435"/>
      <c r="AA2903" s="434" t="s">
        <v>181</v>
      </c>
      <c r="AB2903" s="435"/>
      <c r="AC2903" s="434" t="s">
        <v>181</v>
      </c>
      <c r="AD2903" s="435"/>
      <c r="AE2903" s="434" t="s">
        <v>181</v>
      </c>
      <c r="AF2903" s="435">
        <v>0.42249999999999999</v>
      </c>
      <c r="AG2903" s="657" t="s">
        <v>181</v>
      </c>
      <c r="AH2903" s="658">
        <v>0.42249999999999999</v>
      </c>
      <c r="AI2903" s="466" t="s">
        <v>180</v>
      </c>
      <c r="AJ2903" s="465">
        <v>3</v>
      </c>
      <c r="AK2903" s="791" t="s">
        <v>333</v>
      </c>
      <c r="AL2903" s="791" t="s">
        <v>333</v>
      </c>
      <c r="AM2903" s="791" t="s">
        <v>333</v>
      </c>
      <c r="AN2903" s="791" t="s">
        <v>10</v>
      </c>
      <c r="AO2903" s="791" t="s">
        <v>10</v>
      </c>
      <c r="AP2903" s="791" t="s">
        <v>10</v>
      </c>
    </row>
    <row r="2904" spans="2:42" s="404" customFormat="1" ht="15" hidden="1" customHeight="1" x14ac:dyDescent="0.2">
      <c r="B2904" s="425" t="s">
        <v>196</v>
      </c>
      <c r="C2904" s="424" t="s">
        <v>195</v>
      </c>
      <c r="D2904" s="423" t="s">
        <v>161</v>
      </c>
      <c r="E2904" s="422" t="s">
        <v>10</v>
      </c>
      <c r="F2904" s="420">
        <v>44048</v>
      </c>
      <c r="G2904" s="420"/>
      <c r="H2904" s="419">
        <v>2020</v>
      </c>
      <c r="I2904" s="418" t="s">
        <v>185</v>
      </c>
      <c r="J2904" s="647" t="s">
        <v>225</v>
      </c>
      <c r="K2904" s="417" t="s">
        <v>318</v>
      </c>
      <c r="L2904" s="824"/>
      <c r="M2904" s="825"/>
      <c r="N2904" s="792"/>
      <c r="O2904" s="829"/>
      <c r="P2904" s="832"/>
      <c r="Q2904" s="835"/>
      <c r="R2904" s="829"/>
      <c r="S2904" s="416" t="s">
        <v>179</v>
      </c>
      <c r="T2904" s="432" t="s">
        <v>321</v>
      </c>
      <c r="U2904" s="416" t="s">
        <v>177</v>
      </c>
      <c r="V2904" s="415"/>
      <c r="W2904" s="416" t="s">
        <v>176</v>
      </c>
      <c r="X2904" s="428">
        <f>X2903</f>
        <v>112893.42</v>
      </c>
      <c r="Y2904" s="416" t="s">
        <v>175</v>
      </c>
      <c r="Z2904" s="426"/>
      <c r="AA2904" s="416" t="s">
        <v>175</v>
      </c>
      <c r="AB2904" s="426"/>
      <c r="AC2904" s="416" t="s">
        <v>175</v>
      </c>
      <c r="AD2904" s="426"/>
      <c r="AE2904" s="416" t="s">
        <v>175</v>
      </c>
      <c r="AF2904" s="426"/>
      <c r="AG2904" s="659" t="s">
        <v>175</v>
      </c>
      <c r="AH2904" s="660"/>
      <c r="AI2904" s="463" t="s">
        <v>174</v>
      </c>
      <c r="AJ2904" s="464">
        <f>3*22</f>
        <v>66</v>
      </c>
      <c r="AK2904" s="792"/>
      <c r="AL2904" s="792"/>
      <c r="AM2904" s="792"/>
      <c r="AN2904" s="792"/>
      <c r="AO2904" s="792"/>
      <c r="AP2904" s="792"/>
    </row>
    <row r="2905" spans="2:42" s="404" customFormat="1" ht="39" hidden="1" customHeight="1" x14ac:dyDescent="0.2">
      <c r="B2905" s="425" t="s">
        <v>196</v>
      </c>
      <c r="C2905" s="424" t="s">
        <v>195</v>
      </c>
      <c r="D2905" s="423" t="s">
        <v>161</v>
      </c>
      <c r="E2905" s="422" t="s">
        <v>10</v>
      </c>
      <c r="F2905" s="420">
        <v>44048</v>
      </c>
      <c r="G2905" s="420"/>
      <c r="H2905" s="419">
        <v>2020</v>
      </c>
      <c r="I2905" s="418" t="s">
        <v>185</v>
      </c>
      <c r="J2905" s="647" t="s">
        <v>225</v>
      </c>
      <c r="K2905" s="417" t="s">
        <v>318</v>
      </c>
      <c r="L2905" s="824"/>
      <c r="M2905" s="825"/>
      <c r="N2905" s="792"/>
      <c r="O2905" s="829"/>
      <c r="P2905" s="832"/>
      <c r="Q2905" s="835"/>
      <c r="R2905" s="829"/>
      <c r="S2905" s="416" t="s">
        <v>173</v>
      </c>
      <c r="T2905" s="429" t="s">
        <v>320</v>
      </c>
      <c r="U2905" s="416" t="s">
        <v>171</v>
      </c>
      <c r="V2905" s="427"/>
      <c r="W2905" s="416" t="s">
        <v>170</v>
      </c>
      <c r="X2905" s="428"/>
      <c r="Y2905" s="416" t="s">
        <v>169</v>
      </c>
      <c r="Z2905" s="426"/>
      <c r="AA2905" s="416" t="s">
        <v>169</v>
      </c>
      <c r="AB2905" s="426"/>
      <c r="AC2905" s="416" t="s">
        <v>169</v>
      </c>
      <c r="AD2905" s="426"/>
      <c r="AE2905" s="416" t="s">
        <v>169</v>
      </c>
      <c r="AF2905" s="426">
        <v>0.42249999999999999</v>
      </c>
      <c r="AG2905" s="659" t="s">
        <v>169</v>
      </c>
      <c r="AH2905" s="660">
        <v>0.42249999999999999</v>
      </c>
      <c r="AI2905" s="781"/>
      <c r="AJ2905" s="782"/>
      <c r="AK2905" s="792"/>
      <c r="AL2905" s="792"/>
      <c r="AM2905" s="792"/>
      <c r="AN2905" s="792"/>
      <c r="AO2905" s="792"/>
      <c r="AP2905" s="792"/>
    </row>
    <row r="2906" spans="2:42" s="404" customFormat="1" ht="15" hidden="1" customHeight="1" x14ac:dyDescent="0.2">
      <c r="B2906" s="425" t="s">
        <v>196</v>
      </c>
      <c r="C2906" s="424" t="s">
        <v>195</v>
      </c>
      <c r="D2906" s="423" t="s">
        <v>161</v>
      </c>
      <c r="E2906" s="422" t="s">
        <v>10</v>
      </c>
      <c r="F2906" s="420">
        <v>44048</v>
      </c>
      <c r="G2906" s="420"/>
      <c r="H2906" s="419">
        <v>2020</v>
      </c>
      <c r="I2906" s="418" t="s">
        <v>185</v>
      </c>
      <c r="J2906" s="647" t="s">
        <v>225</v>
      </c>
      <c r="K2906" s="417" t="s">
        <v>318</v>
      </c>
      <c r="L2906" s="824"/>
      <c r="M2906" s="825"/>
      <c r="N2906" s="792"/>
      <c r="O2906" s="829"/>
      <c r="P2906" s="832"/>
      <c r="Q2906" s="835"/>
      <c r="R2906" s="829"/>
      <c r="S2906" s="416" t="s">
        <v>168</v>
      </c>
      <c r="T2906" s="427" t="s">
        <v>319</v>
      </c>
      <c r="U2906" s="416" t="s">
        <v>167</v>
      </c>
      <c r="V2906" s="427"/>
      <c r="W2906" s="816"/>
      <c r="X2906" s="817"/>
      <c r="Y2906" s="416" t="s">
        <v>166</v>
      </c>
      <c r="Z2906" s="426">
        <f>IF(Z2904="",Z2905-Z2903,Z2905-Z2904)</f>
        <v>0</v>
      </c>
      <c r="AA2906" s="416" t="s">
        <v>166</v>
      </c>
      <c r="AB2906" s="426">
        <f>IF(AB2904="",AB2905-AB2903,AB2905-AB2904)</f>
        <v>0</v>
      </c>
      <c r="AC2906" s="416" t="s">
        <v>166</v>
      </c>
      <c r="AD2906" s="426">
        <f>IF(AD2904="",AD2905-AD2903,AD2905-AD2904)</f>
        <v>0</v>
      </c>
      <c r="AE2906" s="416" t="s">
        <v>166</v>
      </c>
      <c r="AF2906" s="426">
        <f>IF(AF2904="",AF2905-AF2903,AF2905-AF2904)</f>
        <v>0</v>
      </c>
      <c r="AG2906" s="659" t="s">
        <v>166</v>
      </c>
      <c r="AH2906" s="660">
        <f>IF(AH2904="",AH2905-AH2903,AH2905-AH2904)</f>
        <v>0</v>
      </c>
      <c r="AI2906" s="781"/>
      <c r="AJ2906" s="782"/>
      <c r="AK2906" s="792"/>
      <c r="AL2906" s="792"/>
      <c r="AM2906" s="792"/>
      <c r="AN2906" s="792"/>
      <c r="AO2906" s="792"/>
      <c r="AP2906" s="792"/>
    </row>
    <row r="2907" spans="2:42" s="404" customFormat="1" ht="15" hidden="1" customHeight="1" x14ac:dyDescent="0.2">
      <c r="B2907" s="425" t="s">
        <v>196</v>
      </c>
      <c r="C2907" s="424" t="s">
        <v>195</v>
      </c>
      <c r="D2907" s="423" t="s">
        <v>161</v>
      </c>
      <c r="E2907" s="422" t="s">
        <v>10</v>
      </c>
      <c r="F2907" s="420">
        <v>44048</v>
      </c>
      <c r="G2907" s="420"/>
      <c r="H2907" s="419">
        <v>2020</v>
      </c>
      <c r="I2907" s="418" t="s">
        <v>185</v>
      </c>
      <c r="J2907" s="647" t="s">
        <v>225</v>
      </c>
      <c r="K2907" s="417" t="s">
        <v>318</v>
      </c>
      <c r="L2907" s="824"/>
      <c r="M2907" s="825"/>
      <c r="N2907" s="792"/>
      <c r="O2907" s="829"/>
      <c r="P2907" s="832"/>
      <c r="Q2907" s="835"/>
      <c r="R2907" s="829"/>
      <c r="S2907" s="416" t="s">
        <v>165</v>
      </c>
      <c r="T2907" s="415"/>
      <c r="U2907" s="416" t="s">
        <v>164</v>
      </c>
      <c r="V2907" s="415"/>
      <c r="W2907" s="816"/>
      <c r="X2907" s="817"/>
      <c r="Y2907" s="816"/>
      <c r="Z2907" s="817"/>
      <c r="AA2907" s="816"/>
      <c r="AB2907" s="817"/>
      <c r="AC2907" s="816"/>
      <c r="AD2907" s="817"/>
      <c r="AE2907" s="816"/>
      <c r="AF2907" s="817"/>
      <c r="AG2907" s="865"/>
      <c r="AH2907" s="866"/>
      <c r="AI2907" s="781"/>
      <c r="AJ2907" s="782"/>
      <c r="AK2907" s="792"/>
      <c r="AL2907" s="792"/>
      <c r="AM2907" s="792"/>
      <c r="AN2907" s="792"/>
      <c r="AO2907" s="792"/>
      <c r="AP2907" s="792"/>
    </row>
    <row r="2908" spans="2:42" s="404" customFormat="1" ht="15" hidden="1" customHeight="1" thickBot="1" x14ac:dyDescent="0.25">
      <c r="B2908" s="414" t="s">
        <v>196</v>
      </c>
      <c r="C2908" s="413" t="s">
        <v>195</v>
      </c>
      <c r="D2908" s="412" t="s">
        <v>161</v>
      </c>
      <c r="E2908" s="411" t="s">
        <v>10</v>
      </c>
      <c r="F2908" s="409">
        <v>44048</v>
      </c>
      <c r="G2908" s="409"/>
      <c r="H2908" s="408">
        <v>2020</v>
      </c>
      <c r="I2908" s="407" t="s">
        <v>185</v>
      </c>
      <c r="J2908" s="627" t="s">
        <v>225</v>
      </c>
      <c r="K2908" s="407" t="s">
        <v>318</v>
      </c>
      <c r="L2908" s="826"/>
      <c r="M2908" s="827"/>
      <c r="N2908" s="793"/>
      <c r="O2908" s="830"/>
      <c r="P2908" s="833"/>
      <c r="Q2908" s="836"/>
      <c r="R2908" s="830"/>
      <c r="S2908" s="406" t="s">
        <v>158</v>
      </c>
      <c r="T2908" s="405">
        <v>44048</v>
      </c>
      <c r="U2908" s="820"/>
      <c r="V2908" s="821"/>
      <c r="W2908" s="818"/>
      <c r="X2908" s="819"/>
      <c r="Y2908" s="818"/>
      <c r="Z2908" s="819"/>
      <c r="AA2908" s="818"/>
      <c r="AB2908" s="819"/>
      <c r="AC2908" s="818"/>
      <c r="AD2908" s="819"/>
      <c r="AE2908" s="818"/>
      <c r="AF2908" s="819"/>
      <c r="AG2908" s="867"/>
      <c r="AH2908" s="868"/>
      <c r="AI2908" s="783"/>
      <c r="AJ2908" s="784"/>
      <c r="AK2908" s="793"/>
      <c r="AL2908" s="793"/>
      <c r="AM2908" s="793"/>
      <c r="AN2908" s="793"/>
      <c r="AO2908" s="793"/>
      <c r="AP2908" s="793"/>
    </row>
    <row r="2909" spans="2:42" s="404" customFormat="1" ht="12.75" customHeight="1" thickTop="1" x14ac:dyDescent="0.2">
      <c r="B2909" s="445" t="s">
        <v>196</v>
      </c>
      <c r="C2909" s="444" t="s">
        <v>329</v>
      </c>
      <c r="D2909" s="443" t="s">
        <v>161</v>
      </c>
      <c r="E2909" s="442" t="s">
        <v>50</v>
      </c>
      <c r="F2909" s="440">
        <v>43832</v>
      </c>
      <c r="G2909" s="440">
        <v>44196</v>
      </c>
      <c r="H2909" s="419">
        <v>2020</v>
      </c>
      <c r="I2909" s="418" t="s">
        <v>2051</v>
      </c>
      <c r="J2909" s="647" t="s">
        <v>225</v>
      </c>
      <c r="K2909" s="439" t="s">
        <v>318</v>
      </c>
      <c r="L2909" s="822" t="s">
        <v>332</v>
      </c>
      <c r="M2909" s="823"/>
      <c r="N2909" s="791" t="s">
        <v>280</v>
      </c>
      <c r="O2909" s="828" t="s">
        <v>325</v>
      </c>
      <c r="P2909" s="831"/>
      <c r="Q2909" s="834" t="s">
        <v>218</v>
      </c>
      <c r="R2909" s="828" t="s">
        <v>200</v>
      </c>
      <c r="S2909" s="434" t="s">
        <v>184</v>
      </c>
      <c r="T2909" s="438">
        <v>89179.68</v>
      </c>
      <c r="U2909" s="434" t="s">
        <v>183</v>
      </c>
      <c r="V2909" s="437">
        <f>T2914+T2912-0.001</f>
        <v>44196.999000000003</v>
      </c>
      <c r="W2909" s="434" t="s">
        <v>182</v>
      </c>
      <c r="X2909" s="436">
        <f>T2909</f>
        <v>89179.68</v>
      </c>
      <c r="Y2909" s="434" t="s">
        <v>181</v>
      </c>
      <c r="Z2909" s="435">
        <v>0.5</v>
      </c>
      <c r="AA2909" s="434" t="s">
        <v>181</v>
      </c>
      <c r="AB2909" s="435">
        <v>0.5</v>
      </c>
      <c r="AC2909" s="434" t="s">
        <v>181</v>
      </c>
      <c r="AD2909" s="435">
        <v>0.5</v>
      </c>
      <c r="AE2909" s="448" t="s">
        <v>181</v>
      </c>
      <c r="AF2909" s="449">
        <v>0.84609999999999996</v>
      </c>
      <c r="AG2909" s="466" t="s">
        <v>181</v>
      </c>
      <c r="AH2909" s="467">
        <v>1</v>
      </c>
      <c r="AI2909" s="466" t="s">
        <v>180</v>
      </c>
      <c r="AJ2909" s="465">
        <v>3</v>
      </c>
      <c r="AK2909" s="791" t="s">
        <v>322</v>
      </c>
      <c r="AL2909" s="791" t="s">
        <v>322</v>
      </c>
      <c r="AM2909" s="791" t="s">
        <v>322</v>
      </c>
      <c r="AN2909" s="791" t="s">
        <v>322</v>
      </c>
      <c r="AO2909" s="791" t="s">
        <v>322</v>
      </c>
      <c r="AP2909" s="791" t="s">
        <v>2143</v>
      </c>
    </row>
    <row r="2910" spans="2:42" s="404" customFormat="1" ht="15" customHeight="1" x14ac:dyDescent="0.2">
      <c r="B2910" s="425" t="s">
        <v>196</v>
      </c>
      <c r="C2910" s="424" t="s">
        <v>329</v>
      </c>
      <c r="D2910" s="423" t="s">
        <v>161</v>
      </c>
      <c r="E2910" s="422" t="s">
        <v>50</v>
      </c>
      <c r="F2910" s="420">
        <v>43832</v>
      </c>
      <c r="G2910" s="420">
        <v>44196</v>
      </c>
      <c r="H2910" s="419">
        <v>2020</v>
      </c>
      <c r="I2910" s="418" t="s">
        <v>2051</v>
      </c>
      <c r="J2910" s="647" t="s">
        <v>225</v>
      </c>
      <c r="K2910" s="417" t="s">
        <v>318</v>
      </c>
      <c r="L2910" s="824"/>
      <c r="M2910" s="825"/>
      <c r="N2910" s="792"/>
      <c r="O2910" s="829"/>
      <c r="P2910" s="832"/>
      <c r="Q2910" s="835"/>
      <c r="R2910" s="829"/>
      <c r="S2910" s="416" t="s">
        <v>179</v>
      </c>
      <c r="T2910" s="432" t="s">
        <v>292</v>
      </c>
      <c r="U2910" s="416" t="s">
        <v>177</v>
      </c>
      <c r="V2910" s="415">
        <f>V2909+V2911+V2912</f>
        <v>44223.999000000003</v>
      </c>
      <c r="W2910" s="416" t="s">
        <v>176</v>
      </c>
      <c r="X2910" s="428">
        <f>X2909</f>
        <v>89179.68</v>
      </c>
      <c r="Y2910" s="416" t="s">
        <v>175</v>
      </c>
      <c r="Z2910" s="426"/>
      <c r="AA2910" s="416" t="s">
        <v>175</v>
      </c>
      <c r="AB2910" s="426"/>
      <c r="AC2910" s="416" t="s">
        <v>175</v>
      </c>
      <c r="AD2910" s="426"/>
      <c r="AE2910" s="446" t="s">
        <v>175</v>
      </c>
      <c r="AF2910" s="447"/>
      <c r="AG2910" s="463" t="s">
        <v>175</v>
      </c>
      <c r="AH2910" s="462"/>
      <c r="AI2910" s="463" t="s">
        <v>174</v>
      </c>
      <c r="AJ2910" s="464">
        <v>56</v>
      </c>
      <c r="AK2910" s="792"/>
      <c r="AL2910" s="792"/>
      <c r="AM2910" s="792"/>
      <c r="AN2910" s="792"/>
      <c r="AO2910" s="792"/>
      <c r="AP2910" s="792"/>
    </row>
    <row r="2911" spans="2:42" s="404" customFormat="1" ht="13.5" customHeight="1" x14ac:dyDescent="0.2">
      <c r="B2911" s="425" t="s">
        <v>196</v>
      </c>
      <c r="C2911" s="424" t="s">
        <v>329</v>
      </c>
      <c r="D2911" s="423" t="s">
        <v>161</v>
      </c>
      <c r="E2911" s="422" t="s">
        <v>50</v>
      </c>
      <c r="F2911" s="420">
        <v>43832</v>
      </c>
      <c r="G2911" s="420">
        <v>44196</v>
      </c>
      <c r="H2911" s="419">
        <v>2020</v>
      </c>
      <c r="I2911" s="418" t="s">
        <v>2051</v>
      </c>
      <c r="J2911" s="647" t="s">
        <v>225</v>
      </c>
      <c r="K2911" s="417" t="s">
        <v>318</v>
      </c>
      <c r="L2911" s="824"/>
      <c r="M2911" s="825"/>
      <c r="N2911" s="792"/>
      <c r="O2911" s="829"/>
      <c r="P2911" s="832"/>
      <c r="Q2911" s="835"/>
      <c r="R2911" s="829"/>
      <c r="S2911" s="416" t="s">
        <v>173</v>
      </c>
      <c r="T2911" s="429" t="s">
        <v>192</v>
      </c>
      <c r="U2911" s="416" t="s">
        <v>171</v>
      </c>
      <c r="V2911" s="427">
        <v>27</v>
      </c>
      <c r="W2911" s="416" t="s">
        <v>170</v>
      </c>
      <c r="X2911" s="428"/>
      <c r="Y2911" s="416" t="s">
        <v>169</v>
      </c>
      <c r="Z2911" s="426">
        <v>0.55000000000000004</v>
      </c>
      <c r="AA2911" s="416" t="s">
        <v>169</v>
      </c>
      <c r="AB2911" s="426">
        <v>0.55000000000000004</v>
      </c>
      <c r="AC2911" s="416" t="s">
        <v>169</v>
      </c>
      <c r="AD2911" s="426">
        <v>0.55000000000000004</v>
      </c>
      <c r="AE2911" s="446" t="s">
        <v>169</v>
      </c>
      <c r="AF2911" s="447">
        <v>0.85119999999999996</v>
      </c>
      <c r="AG2911" s="463" t="s">
        <v>169</v>
      </c>
      <c r="AH2911" s="462">
        <v>1</v>
      </c>
      <c r="AI2911" s="781"/>
      <c r="AJ2911" s="782"/>
      <c r="AK2911" s="792"/>
      <c r="AL2911" s="792"/>
      <c r="AM2911" s="792"/>
      <c r="AN2911" s="792"/>
      <c r="AO2911" s="792"/>
      <c r="AP2911" s="792"/>
    </row>
    <row r="2912" spans="2:42" s="404" customFormat="1" ht="15" customHeight="1" x14ac:dyDescent="0.2">
      <c r="B2912" s="425" t="s">
        <v>196</v>
      </c>
      <c r="C2912" s="424" t="s">
        <v>329</v>
      </c>
      <c r="D2912" s="423" t="s">
        <v>161</v>
      </c>
      <c r="E2912" s="422" t="s">
        <v>50</v>
      </c>
      <c r="F2912" s="420">
        <v>43832</v>
      </c>
      <c r="G2912" s="420">
        <v>44196</v>
      </c>
      <c r="H2912" s="419">
        <v>2020</v>
      </c>
      <c r="I2912" s="418" t="s">
        <v>2051</v>
      </c>
      <c r="J2912" s="647" t="s">
        <v>225</v>
      </c>
      <c r="K2912" s="417" t="s">
        <v>318</v>
      </c>
      <c r="L2912" s="824"/>
      <c r="M2912" s="825"/>
      <c r="N2912" s="792"/>
      <c r="O2912" s="829"/>
      <c r="P2912" s="832"/>
      <c r="Q2912" s="835"/>
      <c r="R2912" s="829"/>
      <c r="S2912" s="416" t="s">
        <v>168</v>
      </c>
      <c r="T2912" s="427">
        <v>365</v>
      </c>
      <c r="U2912" s="416" t="s">
        <v>167</v>
      </c>
      <c r="V2912" s="427"/>
      <c r="W2912" s="816"/>
      <c r="X2912" s="817"/>
      <c r="Y2912" s="416" t="s">
        <v>166</v>
      </c>
      <c r="Z2912" s="426">
        <f>IF(Z2910="",Z2911-Z2909,Z2911-Z2910)</f>
        <v>5.0000000000000044E-2</v>
      </c>
      <c r="AA2912" s="416" t="s">
        <v>166</v>
      </c>
      <c r="AB2912" s="426">
        <f>IF(AB2910="",AB2911-AB2909,AB2911-AB2910)</f>
        <v>5.0000000000000044E-2</v>
      </c>
      <c r="AC2912" s="416" t="s">
        <v>166</v>
      </c>
      <c r="AD2912" s="426">
        <f>IF(AD2910="",AD2911-AD2909,AD2911-AD2910)</f>
        <v>5.0000000000000044E-2</v>
      </c>
      <c r="AE2912" s="446" t="s">
        <v>166</v>
      </c>
      <c r="AF2912" s="447">
        <f>IF(AF2910="",AF2911-AF2909,AF2911-AF2910)</f>
        <v>5.0999999999999934E-3</v>
      </c>
      <c r="AG2912" s="463" t="s">
        <v>166</v>
      </c>
      <c r="AH2912" s="462">
        <f>IF(AH2910="",AH2911-AH2909,AH2911-AH2910)</f>
        <v>0</v>
      </c>
      <c r="AI2912" s="781"/>
      <c r="AJ2912" s="782"/>
      <c r="AK2912" s="792"/>
      <c r="AL2912" s="792"/>
      <c r="AM2912" s="792"/>
      <c r="AN2912" s="792"/>
      <c r="AO2912" s="792"/>
      <c r="AP2912" s="792"/>
    </row>
    <row r="2913" spans="2:42" s="404" customFormat="1" ht="15" customHeight="1" x14ac:dyDescent="0.2">
      <c r="B2913" s="425" t="s">
        <v>196</v>
      </c>
      <c r="C2913" s="424" t="s">
        <v>329</v>
      </c>
      <c r="D2913" s="423" t="s">
        <v>161</v>
      </c>
      <c r="E2913" s="422" t="s">
        <v>50</v>
      </c>
      <c r="F2913" s="420">
        <v>43832</v>
      </c>
      <c r="G2913" s="420">
        <v>44196</v>
      </c>
      <c r="H2913" s="419">
        <v>2020</v>
      </c>
      <c r="I2913" s="418" t="s">
        <v>2051</v>
      </c>
      <c r="J2913" s="647" t="s">
        <v>225</v>
      </c>
      <c r="K2913" s="417" t="s">
        <v>318</v>
      </c>
      <c r="L2913" s="824"/>
      <c r="M2913" s="825"/>
      <c r="N2913" s="792"/>
      <c r="O2913" s="829"/>
      <c r="P2913" s="832"/>
      <c r="Q2913" s="835"/>
      <c r="R2913" s="829"/>
      <c r="S2913" s="416" t="s">
        <v>165</v>
      </c>
      <c r="T2913" s="415">
        <v>43832</v>
      </c>
      <c r="U2913" s="416" t="s">
        <v>164</v>
      </c>
      <c r="V2913" s="415">
        <v>44196</v>
      </c>
      <c r="W2913" s="816"/>
      <c r="X2913" s="817"/>
      <c r="Y2913" s="816"/>
      <c r="Z2913" s="817"/>
      <c r="AA2913" s="816"/>
      <c r="AB2913" s="817"/>
      <c r="AC2913" s="816"/>
      <c r="AD2913" s="817"/>
      <c r="AE2913" s="885"/>
      <c r="AF2913" s="886"/>
      <c r="AG2913" s="781"/>
      <c r="AH2913" s="782"/>
      <c r="AI2913" s="781"/>
      <c r="AJ2913" s="782"/>
      <c r="AK2913" s="792"/>
      <c r="AL2913" s="792"/>
      <c r="AM2913" s="792"/>
      <c r="AN2913" s="792"/>
      <c r="AO2913" s="792"/>
      <c r="AP2913" s="792"/>
    </row>
    <row r="2914" spans="2:42" s="404" customFormat="1" ht="15" customHeight="1" thickBot="1" x14ac:dyDescent="0.25">
      <c r="B2914" s="414" t="s">
        <v>196</v>
      </c>
      <c r="C2914" s="413" t="s">
        <v>329</v>
      </c>
      <c r="D2914" s="412" t="s">
        <v>161</v>
      </c>
      <c r="E2914" s="411" t="s">
        <v>50</v>
      </c>
      <c r="F2914" s="409">
        <v>43832</v>
      </c>
      <c r="G2914" s="409">
        <v>44196</v>
      </c>
      <c r="H2914" s="408">
        <v>2020</v>
      </c>
      <c r="I2914" s="407" t="s">
        <v>2051</v>
      </c>
      <c r="J2914" s="627" t="s">
        <v>225</v>
      </c>
      <c r="K2914" s="407" t="s">
        <v>318</v>
      </c>
      <c r="L2914" s="826"/>
      <c r="M2914" s="827"/>
      <c r="N2914" s="793"/>
      <c r="O2914" s="830"/>
      <c r="P2914" s="833"/>
      <c r="Q2914" s="836"/>
      <c r="R2914" s="830"/>
      <c r="S2914" s="406" t="s">
        <v>158</v>
      </c>
      <c r="T2914" s="451">
        <v>43832</v>
      </c>
      <c r="U2914" s="820"/>
      <c r="V2914" s="821"/>
      <c r="W2914" s="818"/>
      <c r="X2914" s="819"/>
      <c r="Y2914" s="818"/>
      <c r="Z2914" s="819"/>
      <c r="AA2914" s="818"/>
      <c r="AB2914" s="819"/>
      <c r="AC2914" s="818"/>
      <c r="AD2914" s="819"/>
      <c r="AE2914" s="887"/>
      <c r="AF2914" s="888"/>
      <c r="AG2914" s="783"/>
      <c r="AH2914" s="784"/>
      <c r="AI2914" s="783"/>
      <c r="AJ2914" s="784"/>
      <c r="AK2914" s="793"/>
      <c r="AL2914" s="793"/>
      <c r="AM2914" s="793"/>
      <c r="AN2914" s="793"/>
      <c r="AO2914" s="793"/>
      <c r="AP2914" s="793"/>
    </row>
    <row r="2915" spans="2:42" s="404" customFormat="1" ht="12.75" customHeight="1" thickTop="1" x14ac:dyDescent="0.2">
      <c r="B2915" s="445" t="s">
        <v>196</v>
      </c>
      <c r="C2915" s="444" t="s">
        <v>329</v>
      </c>
      <c r="D2915" s="443" t="s">
        <v>161</v>
      </c>
      <c r="E2915" s="442" t="s">
        <v>50</v>
      </c>
      <c r="F2915" s="440">
        <v>44046</v>
      </c>
      <c r="G2915" s="440">
        <v>44174</v>
      </c>
      <c r="H2915" s="419">
        <v>2020</v>
      </c>
      <c r="I2915" s="418" t="s">
        <v>185</v>
      </c>
      <c r="J2915" s="647" t="s">
        <v>225</v>
      </c>
      <c r="K2915" s="439" t="s">
        <v>318</v>
      </c>
      <c r="L2915" s="822" t="s">
        <v>332</v>
      </c>
      <c r="M2915" s="823"/>
      <c r="N2915" s="791" t="s">
        <v>280</v>
      </c>
      <c r="O2915" s="828" t="s">
        <v>325</v>
      </c>
      <c r="P2915" s="842"/>
      <c r="Q2915" s="834" t="s">
        <v>218</v>
      </c>
      <c r="R2915" s="828" t="s">
        <v>324</v>
      </c>
      <c r="S2915" s="434" t="s">
        <v>184</v>
      </c>
      <c r="T2915" s="438">
        <v>80293.17</v>
      </c>
      <c r="U2915" s="434" t="s">
        <v>183</v>
      </c>
      <c r="V2915" s="461">
        <v>44230</v>
      </c>
      <c r="W2915" s="434" t="s">
        <v>182</v>
      </c>
      <c r="X2915" s="436">
        <f>T2915</f>
        <v>80293.17</v>
      </c>
      <c r="Y2915" s="434" t="s">
        <v>181</v>
      </c>
      <c r="Z2915" s="435"/>
      <c r="AA2915" s="434" t="s">
        <v>181</v>
      </c>
      <c r="AB2915" s="435"/>
      <c r="AC2915" s="434" t="s">
        <v>181</v>
      </c>
      <c r="AD2915" s="435"/>
      <c r="AE2915" s="434" t="s">
        <v>181</v>
      </c>
      <c r="AF2915" s="435">
        <v>0.42499999999999999</v>
      </c>
      <c r="AG2915" s="466" t="s">
        <v>181</v>
      </c>
      <c r="AH2915" s="467">
        <v>1</v>
      </c>
      <c r="AI2915" s="466" t="s">
        <v>180</v>
      </c>
      <c r="AJ2915" s="465">
        <v>2</v>
      </c>
      <c r="AK2915" s="791" t="s">
        <v>331</v>
      </c>
      <c r="AL2915" s="791" t="s">
        <v>331</v>
      </c>
      <c r="AM2915" s="791" t="s">
        <v>331</v>
      </c>
      <c r="AN2915" s="791" t="s">
        <v>322</v>
      </c>
      <c r="AO2915" s="791" t="s">
        <v>322</v>
      </c>
      <c r="AP2915" s="791" t="s">
        <v>2143</v>
      </c>
    </row>
    <row r="2916" spans="2:42" s="404" customFormat="1" ht="15" customHeight="1" x14ac:dyDescent="0.2">
      <c r="B2916" s="425" t="s">
        <v>196</v>
      </c>
      <c r="C2916" s="424" t="s">
        <v>329</v>
      </c>
      <c r="D2916" s="423" t="s">
        <v>161</v>
      </c>
      <c r="E2916" s="422" t="s">
        <v>50</v>
      </c>
      <c r="F2916" s="420">
        <v>44046</v>
      </c>
      <c r="G2916" s="420">
        <v>44174</v>
      </c>
      <c r="H2916" s="419">
        <v>2020</v>
      </c>
      <c r="I2916" s="418" t="s">
        <v>185</v>
      </c>
      <c r="J2916" s="647" t="s">
        <v>225</v>
      </c>
      <c r="K2916" s="417" t="s">
        <v>318</v>
      </c>
      <c r="L2916" s="824"/>
      <c r="M2916" s="825"/>
      <c r="N2916" s="792"/>
      <c r="O2916" s="829"/>
      <c r="P2916" s="843"/>
      <c r="Q2916" s="835"/>
      <c r="R2916" s="829"/>
      <c r="S2916" s="416" t="s">
        <v>179</v>
      </c>
      <c r="T2916" s="432" t="s">
        <v>321</v>
      </c>
      <c r="U2916" s="416" t="s">
        <v>177</v>
      </c>
      <c r="V2916" s="415"/>
      <c r="W2916" s="416" t="s">
        <v>176</v>
      </c>
      <c r="X2916" s="428">
        <f>X2915</f>
        <v>80293.17</v>
      </c>
      <c r="Y2916" s="416" t="s">
        <v>175</v>
      </c>
      <c r="Z2916" s="426"/>
      <c r="AA2916" s="416" t="s">
        <v>175</v>
      </c>
      <c r="AB2916" s="426"/>
      <c r="AC2916" s="416" t="s">
        <v>175</v>
      </c>
      <c r="AD2916" s="426"/>
      <c r="AE2916" s="416" t="s">
        <v>175</v>
      </c>
      <c r="AF2916" s="426"/>
      <c r="AG2916" s="463" t="s">
        <v>175</v>
      </c>
      <c r="AH2916" s="462"/>
      <c r="AI2916" s="463" t="s">
        <v>174</v>
      </c>
      <c r="AJ2916" s="464">
        <v>2</v>
      </c>
      <c r="AK2916" s="792"/>
      <c r="AL2916" s="792"/>
      <c r="AM2916" s="792"/>
      <c r="AN2916" s="792"/>
      <c r="AO2916" s="792"/>
      <c r="AP2916" s="792"/>
    </row>
    <row r="2917" spans="2:42" s="404" customFormat="1" ht="39" customHeight="1" x14ac:dyDescent="0.2">
      <c r="B2917" s="425" t="s">
        <v>196</v>
      </c>
      <c r="C2917" s="424" t="s">
        <v>329</v>
      </c>
      <c r="D2917" s="423" t="s">
        <v>161</v>
      </c>
      <c r="E2917" s="422" t="s">
        <v>50</v>
      </c>
      <c r="F2917" s="420">
        <v>44046</v>
      </c>
      <c r="G2917" s="420">
        <v>44174</v>
      </c>
      <c r="H2917" s="419">
        <v>2020</v>
      </c>
      <c r="I2917" s="418" t="s">
        <v>185</v>
      </c>
      <c r="J2917" s="647" t="s">
        <v>225</v>
      </c>
      <c r="K2917" s="417" t="s">
        <v>318</v>
      </c>
      <c r="L2917" s="824"/>
      <c r="M2917" s="825"/>
      <c r="N2917" s="792"/>
      <c r="O2917" s="829"/>
      <c r="P2917" s="843"/>
      <c r="Q2917" s="835"/>
      <c r="R2917" s="829"/>
      <c r="S2917" s="416" t="s">
        <v>173</v>
      </c>
      <c r="T2917" s="429" t="s">
        <v>330</v>
      </c>
      <c r="U2917" s="416" t="s">
        <v>171</v>
      </c>
      <c r="V2917" s="427"/>
      <c r="W2917" s="416" t="s">
        <v>170</v>
      </c>
      <c r="X2917" s="428"/>
      <c r="Y2917" s="416" t="s">
        <v>169</v>
      </c>
      <c r="Z2917" s="426"/>
      <c r="AA2917" s="416" t="s">
        <v>169</v>
      </c>
      <c r="AB2917" s="426"/>
      <c r="AC2917" s="416" t="s">
        <v>169</v>
      </c>
      <c r="AD2917" s="426"/>
      <c r="AE2917" s="416" t="s">
        <v>169</v>
      </c>
      <c r="AF2917" s="426">
        <v>0.42499999999999999</v>
      </c>
      <c r="AG2917" s="463" t="s">
        <v>169</v>
      </c>
      <c r="AH2917" s="462">
        <v>1</v>
      </c>
      <c r="AI2917" s="781"/>
      <c r="AJ2917" s="782"/>
      <c r="AK2917" s="792"/>
      <c r="AL2917" s="792"/>
      <c r="AM2917" s="792"/>
      <c r="AN2917" s="792"/>
      <c r="AO2917" s="792"/>
      <c r="AP2917" s="792"/>
    </row>
    <row r="2918" spans="2:42" s="404" customFormat="1" ht="15" customHeight="1" x14ac:dyDescent="0.2">
      <c r="B2918" s="425" t="s">
        <v>196</v>
      </c>
      <c r="C2918" s="424" t="s">
        <v>329</v>
      </c>
      <c r="D2918" s="423" t="s">
        <v>161</v>
      </c>
      <c r="E2918" s="422" t="s">
        <v>50</v>
      </c>
      <c r="F2918" s="420">
        <v>44046</v>
      </c>
      <c r="G2918" s="420">
        <v>44174</v>
      </c>
      <c r="H2918" s="419">
        <v>2020</v>
      </c>
      <c r="I2918" s="418" t="s">
        <v>185</v>
      </c>
      <c r="J2918" s="647" t="s">
        <v>225</v>
      </c>
      <c r="K2918" s="417" t="s">
        <v>318</v>
      </c>
      <c r="L2918" s="824"/>
      <c r="M2918" s="825"/>
      <c r="N2918" s="792"/>
      <c r="O2918" s="829"/>
      <c r="P2918" s="843"/>
      <c r="Q2918" s="835"/>
      <c r="R2918" s="829"/>
      <c r="S2918" s="416" t="s">
        <v>168</v>
      </c>
      <c r="T2918" s="427" t="s">
        <v>319</v>
      </c>
      <c r="U2918" s="416" t="s">
        <v>167</v>
      </c>
      <c r="V2918" s="427"/>
      <c r="W2918" s="816"/>
      <c r="X2918" s="817"/>
      <c r="Y2918" s="416" t="s">
        <v>166</v>
      </c>
      <c r="Z2918" s="426">
        <f>IF(Z2916="",Z2917-Z2915,Z2917-Z2916)</f>
        <v>0</v>
      </c>
      <c r="AA2918" s="416" t="s">
        <v>166</v>
      </c>
      <c r="AB2918" s="426">
        <f>IF(AB2916="",AB2917-AB2915,AB2917-AB2916)</f>
        <v>0</v>
      </c>
      <c r="AC2918" s="416" t="s">
        <v>166</v>
      </c>
      <c r="AD2918" s="426">
        <f>IF(AD2916="",AD2917-AD2915,AD2917-AD2916)</f>
        <v>0</v>
      </c>
      <c r="AE2918" s="416" t="s">
        <v>166</v>
      </c>
      <c r="AF2918" s="426">
        <f>IF(AF2916="",AF2917-AF2915,AF2917-AF2916)</f>
        <v>0</v>
      </c>
      <c r="AG2918" s="463" t="s">
        <v>166</v>
      </c>
      <c r="AH2918" s="462">
        <f>IF(AH2916="",AH2917-AH2915,AH2917-AH2916)</f>
        <v>0</v>
      </c>
      <c r="AI2918" s="781"/>
      <c r="AJ2918" s="782"/>
      <c r="AK2918" s="792"/>
      <c r="AL2918" s="792"/>
      <c r="AM2918" s="792"/>
      <c r="AN2918" s="792"/>
      <c r="AO2918" s="792"/>
      <c r="AP2918" s="792"/>
    </row>
    <row r="2919" spans="2:42" s="404" customFormat="1" ht="15" customHeight="1" x14ac:dyDescent="0.2">
      <c r="B2919" s="425" t="s">
        <v>196</v>
      </c>
      <c r="C2919" s="424" t="s">
        <v>329</v>
      </c>
      <c r="D2919" s="423" t="s">
        <v>161</v>
      </c>
      <c r="E2919" s="422" t="s">
        <v>50</v>
      </c>
      <c r="F2919" s="420">
        <v>44046</v>
      </c>
      <c r="G2919" s="420">
        <v>44174</v>
      </c>
      <c r="H2919" s="419">
        <v>2020</v>
      </c>
      <c r="I2919" s="418" t="s">
        <v>185</v>
      </c>
      <c r="J2919" s="647" t="s">
        <v>225</v>
      </c>
      <c r="K2919" s="417" t="s">
        <v>318</v>
      </c>
      <c r="L2919" s="824"/>
      <c r="M2919" s="825"/>
      <c r="N2919" s="792"/>
      <c r="O2919" s="829"/>
      <c r="P2919" s="843"/>
      <c r="Q2919" s="835"/>
      <c r="R2919" s="829"/>
      <c r="S2919" s="416" t="s">
        <v>165</v>
      </c>
      <c r="T2919" s="415"/>
      <c r="U2919" s="416" t="s">
        <v>164</v>
      </c>
      <c r="V2919" s="415">
        <v>44174</v>
      </c>
      <c r="W2919" s="816"/>
      <c r="X2919" s="817"/>
      <c r="Y2919" s="816"/>
      <c r="Z2919" s="817"/>
      <c r="AA2919" s="816"/>
      <c r="AB2919" s="817"/>
      <c r="AC2919" s="816"/>
      <c r="AD2919" s="817"/>
      <c r="AE2919" s="816"/>
      <c r="AF2919" s="817"/>
      <c r="AG2919" s="781"/>
      <c r="AH2919" s="782"/>
      <c r="AI2919" s="781"/>
      <c r="AJ2919" s="782"/>
      <c r="AK2919" s="792"/>
      <c r="AL2919" s="792"/>
      <c r="AM2919" s="792"/>
      <c r="AN2919" s="792"/>
      <c r="AO2919" s="792"/>
      <c r="AP2919" s="792"/>
    </row>
    <row r="2920" spans="2:42" s="404" customFormat="1" ht="15" customHeight="1" thickBot="1" x14ac:dyDescent="0.25">
      <c r="B2920" s="414" t="s">
        <v>196</v>
      </c>
      <c r="C2920" s="413" t="s">
        <v>329</v>
      </c>
      <c r="D2920" s="412" t="s">
        <v>161</v>
      </c>
      <c r="E2920" s="411" t="s">
        <v>50</v>
      </c>
      <c r="F2920" s="409">
        <v>44046</v>
      </c>
      <c r="G2920" s="409">
        <v>44174</v>
      </c>
      <c r="H2920" s="408">
        <v>2020</v>
      </c>
      <c r="I2920" s="407" t="s">
        <v>185</v>
      </c>
      <c r="J2920" s="627" t="s">
        <v>225</v>
      </c>
      <c r="K2920" s="407" t="s">
        <v>318</v>
      </c>
      <c r="L2920" s="826"/>
      <c r="M2920" s="827"/>
      <c r="N2920" s="793"/>
      <c r="O2920" s="830"/>
      <c r="P2920" s="844"/>
      <c r="Q2920" s="836"/>
      <c r="R2920" s="830"/>
      <c r="S2920" s="406" t="s">
        <v>158</v>
      </c>
      <c r="T2920" s="405">
        <v>44046</v>
      </c>
      <c r="U2920" s="820"/>
      <c r="V2920" s="821"/>
      <c r="W2920" s="818"/>
      <c r="X2920" s="819"/>
      <c r="Y2920" s="818"/>
      <c r="Z2920" s="819"/>
      <c r="AA2920" s="818"/>
      <c r="AB2920" s="819"/>
      <c r="AC2920" s="818"/>
      <c r="AD2920" s="819"/>
      <c r="AE2920" s="818"/>
      <c r="AF2920" s="819"/>
      <c r="AG2920" s="783"/>
      <c r="AH2920" s="784"/>
      <c r="AI2920" s="783"/>
      <c r="AJ2920" s="784"/>
      <c r="AK2920" s="793"/>
      <c r="AL2920" s="793"/>
      <c r="AM2920" s="793"/>
      <c r="AN2920" s="793"/>
      <c r="AO2920" s="793"/>
      <c r="AP2920" s="793"/>
    </row>
    <row r="2921" spans="2:42" s="404" customFormat="1" ht="12.75" customHeight="1" thickTop="1" x14ac:dyDescent="0.2">
      <c r="B2921" s="445" t="s">
        <v>196</v>
      </c>
      <c r="C2921" s="444" t="s">
        <v>195</v>
      </c>
      <c r="D2921" s="443" t="s">
        <v>161</v>
      </c>
      <c r="E2921" s="442" t="s">
        <v>50</v>
      </c>
      <c r="F2921" s="440">
        <v>43832</v>
      </c>
      <c r="G2921" s="440">
        <v>44196</v>
      </c>
      <c r="H2921" s="419">
        <v>2020</v>
      </c>
      <c r="I2921" s="418" t="s">
        <v>2051</v>
      </c>
      <c r="J2921" s="647" t="s">
        <v>225</v>
      </c>
      <c r="K2921" s="439" t="s">
        <v>318</v>
      </c>
      <c r="L2921" s="822" t="s">
        <v>328</v>
      </c>
      <c r="M2921" s="823"/>
      <c r="N2921" s="791" t="s">
        <v>280</v>
      </c>
      <c r="O2921" s="828" t="s">
        <v>325</v>
      </c>
      <c r="P2921" s="831"/>
      <c r="Q2921" s="834" t="s">
        <v>218</v>
      </c>
      <c r="R2921" s="828" t="s">
        <v>200</v>
      </c>
      <c r="S2921" s="434" t="s">
        <v>184</v>
      </c>
      <c r="T2921" s="438">
        <v>790874.1</v>
      </c>
      <c r="U2921" s="434" t="s">
        <v>183</v>
      </c>
      <c r="V2921" s="437">
        <f>T2926+T2924-0.001</f>
        <v>44196.999000000003</v>
      </c>
      <c r="W2921" s="434" t="s">
        <v>182</v>
      </c>
      <c r="X2921" s="436">
        <f>T2921</f>
        <v>790874.1</v>
      </c>
      <c r="Y2921" s="434" t="s">
        <v>181</v>
      </c>
      <c r="Z2921" s="435">
        <v>0.5</v>
      </c>
      <c r="AA2921" s="434" t="s">
        <v>181</v>
      </c>
      <c r="AB2921" s="435">
        <v>0.5</v>
      </c>
      <c r="AC2921" s="434" t="s">
        <v>181</v>
      </c>
      <c r="AD2921" s="435">
        <v>0.5</v>
      </c>
      <c r="AE2921" s="448" t="s">
        <v>181</v>
      </c>
      <c r="AF2921" s="449">
        <v>0.82479999999999998</v>
      </c>
      <c r="AG2921" s="466" t="s">
        <v>181</v>
      </c>
      <c r="AH2921" s="467">
        <v>1</v>
      </c>
      <c r="AI2921" s="466" t="s">
        <v>180</v>
      </c>
      <c r="AJ2921" s="465">
        <v>3</v>
      </c>
      <c r="AK2921" s="791" t="s">
        <v>322</v>
      </c>
      <c r="AL2921" s="791" t="s">
        <v>322</v>
      </c>
      <c r="AM2921" s="791" t="s">
        <v>322</v>
      </c>
      <c r="AN2921" s="791" t="s">
        <v>322</v>
      </c>
      <c r="AO2921" s="791" t="s">
        <v>322</v>
      </c>
      <c r="AP2921" s="791" t="s">
        <v>2143</v>
      </c>
    </row>
    <row r="2922" spans="2:42" s="404" customFormat="1" ht="15" customHeight="1" x14ac:dyDescent="0.2">
      <c r="B2922" s="425" t="s">
        <v>196</v>
      </c>
      <c r="C2922" s="424" t="s">
        <v>195</v>
      </c>
      <c r="D2922" s="423" t="s">
        <v>161</v>
      </c>
      <c r="E2922" s="422" t="s">
        <v>50</v>
      </c>
      <c r="F2922" s="420">
        <v>43832</v>
      </c>
      <c r="G2922" s="420">
        <v>44196</v>
      </c>
      <c r="H2922" s="419">
        <v>2020</v>
      </c>
      <c r="I2922" s="418" t="s">
        <v>2051</v>
      </c>
      <c r="J2922" s="647" t="s">
        <v>225</v>
      </c>
      <c r="K2922" s="417" t="s">
        <v>318</v>
      </c>
      <c r="L2922" s="824"/>
      <c r="M2922" s="825"/>
      <c r="N2922" s="792"/>
      <c r="O2922" s="829"/>
      <c r="P2922" s="832"/>
      <c r="Q2922" s="835"/>
      <c r="R2922" s="829"/>
      <c r="S2922" s="416" t="s">
        <v>179</v>
      </c>
      <c r="T2922" s="432" t="s">
        <v>292</v>
      </c>
      <c r="U2922" s="416" t="s">
        <v>177</v>
      </c>
      <c r="V2922" s="415">
        <f>V2921+V2923+V2924</f>
        <v>44223.999000000003</v>
      </c>
      <c r="W2922" s="416" t="s">
        <v>176</v>
      </c>
      <c r="X2922" s="428">
        <f>X2921</f>
        <v>790874.1</v>
      </c>
      <c r="Y2922" s="416" t="s">
        <v>175</v>
      </c>
      <c r="Z2922" s="426"/>
      <c r="AA2922" s="416" t="s">
        <v>175</v>
      </c>
      <c r="AB2922" s="426"/>
      <c r="AC2922" s="416" t="s">
        <v>175</v>
      </c>
      <c r="AD2922" s="426"/>
      <c r="AE2922" s="446" t="s">
        <v>175</v>
      </c>
      <c r="AF2922" s="447"/>
      <c r="AG2922" s="463" t="s">
        <v>175</v>
      </c>
      <c r="AH2922" s="462"/>
      <c r="AI2922" s="463" t="s">
        <v>174</v>
      </c>
      <c r="AJ2922" s="464">
        <v>66</v>
      </c>
      <c r="AK2922" s="792"/>
      <c r="AL2922" s="792"/>
      <c r="AM2922" s="792"/>
      <c r="AN2922" s="792"/>
      <c r="AO2922" s="792"/>
      <c r="AP2922" s="792"/>
    </row>
    <row r="2923" spans="2:42" s="404" customFormat="1" ht="13.5" customHeight="1" x14ac:dyDescent="0.2">
      <c r="B2923" s="425" t="s">
        <v>196</v>
      </c>
      <c r="C2923" s="424" t="s">
        <v>195</v>
      </c>
      <c r="D2923" s="423" t="s">
        <v>161</v>
      </c>
      <c r="E2923" s="422" t="s">
        <v>50</v>
      </c>
      <c r="F2923" s="420">
        <v>43832</v>
      </c>
      <c r="G2923" s="420">
        <v>44196</v>
      </c>
      <c r="H2923" s="419">
        <v>2020</v>
      </c>
      <c r="I2923" s="418" t="s">
        <v>2051</v>
      </c>
      <c r="J2923" s="647" t="s">
        <v>225</v>
      </c>
      <c r="K2923" s="417" t="s">
        <v>318</v>
      </c>
      <c r="L2923" s="824"/>
      <c r="M2923" s="825"/>
      <c r="N2923" s="792"/>
      <c r="O2923" s="829"/>
      <c r="P2923" s="832"/>
      <c r="Q2923" s="835"/>
      <c r="R2923" s="829"/>
      <c r="S2923" s="416" t="s">
        <v>173</v>
      </c>
      <c r="T2923" s="429" t="s">
        <v>192</v>
      </c>
      <c r="U2923" s="416" t="s">
        <v>171</v>
      </c>
      <c r="V2923" s="427">
        <v>27</v>
      </c>
      <c r="W2923" s="416" t="s">
        <v>170</v>
      </c>
      <c r="X2923" s="428"/>
      <c r="Y2923" s="416" t="s">
        <v>169</v>
      </c>
      <c r="Z2923" s="426">
        <v>0.5</v>
      </c>
      <c r="AA2923" s="416" t="s">
        <v>169</v>
      </c>
      <c r="AB2923" s="426">
        <v>0.5</v>
      </c>
      <c r="AC2923" s="416" t="s">
        <v>169</v>
      </c>
      <c r="AD2923" s="426">
        <v>0.5</v>
      </c>
      <c r="AE2923" s="446" t="s">
        <v>169</v>
      </c>
      <c r="AF2923" s="447">
        <v>0.82399999999999995</v>
      </c>
      <c r="AG2923" s="463" t="s">
        <v>169</v>
      </c>
      <c r="AH2923" s="462">
        <v>1</v>
      </c>
      <c r="AI2923" s="781"/>
      <c r="AJ2923" s="782"/>
      <c r="AK2923" s="792"/>
      <c r="AL2923" s="792"/>
      <c r="AM2923" s="792"/>
      <c r="AN2923" s="792"/>
      <c r="AO2923" s="792"/>
      <c r="AP2923" s="792"/>
    </row>
    <row r="2924" spans="2:42" s="404" customFormat="1" ht="15" customHeight="1" x14ac:dyDescent="0.2">
      <c r="B2924" s="425" t="s">
        <v>196</v>
      </c>
      <c r="C2924" s="424" t="s">
        <v>195</v>
      </c>
      <c r="D2924" s="423" t="s">
        <v>161</v>
      </c>
      <c r="E2924" s="422" t="s">
        <v>50</v>
      </c>
      <c r="F2924" s="420">
        <v>43832</v>
      </c>
      <c r="G2924" s="420">
        <v>44196</v>
      </c>
      <c r="H2924" s="419">
        <v>2020</v>
      </c>
      <c r="I2924" s="418" t="s">
        <v>2051</v>
      </c>
      <c r="J2924" s="647" t="s">
        <v>225</v>
      </c>
      <c r="K2924" s="417" t="s">
        <v>318</v>
      </c>
      <c r="L2924" s="824"/>
      <c r="M2924" s="825"/>
      <c r="N2924" s="792"/>
      <c r="O2924" s="829"/>
      <c r="P2924" s="832"/>
      <c r="Q2924" s="835"/>
      <c r="R2924" s="829"/>
      <c r="S2924" s="416" t="s">
        <v>168</v>
      </c>
      <c r="T2924" s="427">
        <v>365</v>
      </c>
      <c r="U2924" s="416" t="s">
        <v>167</v>
      </c>
      <c r="V2924" s="427"/>
      <c r="W2924" s="816"/>
      <c r="X2924" s="817"/>
      <c r="Y2924" s="416" t="s">
        <v>166</v>
      </c>
      <c r="Z2924" s="426">
        <f>IF(Z2922="",Z2923-Z2921,Z2923-Z2922)</f>
        <v>0</v>
      </c>
      <c r="AA2924" s="416" t="s">
        <v>166</v>
      </c>
      <c r="AB2924" s="426">
        <f>IF(AB2922="",AB2923-AB2921,AB2923-AB2922)</f>
        <v>0</v>
      </c>
      <c r="AC2924" s="416" t="s">
        <v>166</v>
      </c>
      <c r="AD2924" s="426">
        <f>IF(AD2922="",AD2923-AD2921,AD2923-AD2922)</f>
        <v>0</v>
      </c>
      <c r="AE2924" s="446" t="s">
        <v>166</v>
      </c>
      <c r="AF2924" s="447">
        <f>IF(AF2922="",AF2923-AF2921,AF2923-AF2922)</f>
        <v>-8.0000000000002292E-4</v>
      </c>
      <c r="AG2924" s="463" t="s">
        <v>166</v>
      </c>
      <c r="AH2924" s="462">
        <f>IF(AH2922="",AH2923-AH2921,AH2923-AH2922)</f>
        <v>0</v>
      </c>
      <c r="AI2924" s="781"/>
      <c r="AJ2924" s="782"/>
      <c r="AK2924" s="792"/>
      <c r="AL2924" s="792"/>
      <c r="AM2924" s="792"/>
      <c r="AN2924" s="792"/>
      <c r="AO2924" s="792"/>
      <c r="AP2924" s="792"/>
    </row>
    <row r="2925" spans="2:42" s="404" customFormat="1" ht="15" customHeight="1" x14ac:dyDescent="0.2">
      <c r="B2925" s="425" t="s">
        <v>196</v>
      </c>
      <c r="C2925" s="424" t="s">
        <v>195</v>
      </c>
      <c r="D2925" s="423" t="s">
        <v>161</v>
      </c>
      <c r="E2925" s="422" t="s">
        <v>50</v>
      </c>
      <c r="F2925" s="420">
        <v>43832</v>
      </c>
      <c r="G2925" s="420">
        <v>44196</v>
      </c>
      <c r="H2925" s="419">
        <v>2020</v>
      </c>
      <c r="I2925" s="418" t="s">
        <v>2051</v>
      </c>
      <c r="J2925" s="647" t="s">
        <v>225</v>
      </c>
      <c r="K2925" s="417" t="s">
        <v>318</v>
      </c>
      <c r="L2925" s="824"/>
      <c r="M2925" s="825"/>
      <c r="N2925" s="792"/>
      <c r="O2925" s="829"/>
      <c r="P2925" s="832"/>
      <c r="Q2925" s="835"/>
      <c r="R2925" s="829"/>
      <c r="S2925" s="416" t="s">
        <v>165</v>
      </c>
      <c r="T2925" s="415">
        <v>43832</v>
      </c>
      <c r="U2925" s="416" t="s">
        <v>164</v>
      </c>
      <c r="V2925" s="415">
        <v>44196</v>
      </c>
      <c r="W2925" s="816"/>
      <c r="X2925" s="817"/>
      <c r="Y2925" s="816"/>
      <c r="Z2925" s="817"/>
      <c r="AA2925" s="816"/>
      <c r="AB2925" s="817"/>
      <c r="AC2925" s="816"/>
      <c r="AD2925" s="817"/>
      <c r="AE2925" s="885"/>
      <c r="AF2925" s="886"/>
      <c r="AG2925" s="781"/>
      <c r="AH2925" s="782"/>
      <c r="AI2925" s="781"/>
      <c r="AJ2925" s="782"/>
      <c r="AK2925" s="792"/>
      <c r="AL2925" s="792"/>
      <c r="AM2925" s="792"/>
      <c r="AN2925" s="792"/>
      <c r="AO2925" s="792"/>
      <c r="AP2925" s="792"/>
    </row>
    <row r="2926" spans="2:42" s="404" customFormat="1" ht="15" customHeight="1" thickBot="1" x14ac:dyDescent="0.25">
      <c r="B2926" s="414" t="s">
        <v>196</v>
      </c>
      <c r="C2926" s="413" t="s">
        <v>195</v>
      </c>
      <c r="D2926" s="412" t="s">
        <v>161</v>
      </c>
      <c r="E2926" s="411" t="s">
        <v>50</v>
      </c>
      <c r="F2926" s="409">
        <v>43832</v>
      </c>
      <c r="G2926" s="409">
        <v>44196</v>
      </c>
      <c r="H2926" s="408">
        <v>2020</v>
      </c>
      <c r="I2926" s="407" t="s">
        <v>2051</v>
      </c>
      <c r="J2926" s="627" t="s">
        <v>225</v>
      </c>
      <c r="K2926" s="407" t="s">
        <v>318</v>
      </c>
      <c r="L2926" s="826"/>
      <c r="M2926" s="827"/>
      <c r="N2926" s="793"/>
      <c r="O2926" s="830"/>
      <c r="P2926" s="833"/>
      <c r="Q2926" s="836"/>
      <c r="R2926" s="830"/>
      <c r="S2926" s="406" t="s">
        <v>158</v>
      </c>
      <c r="T2926" s="451">
        <v>43832</v>
      </c>
      <c r="U2926" s="820"/>
      <c r="V2926" s="821"/>
      <c r="W2926" s="818"/>
      <c r="X2926" s="819"/>
      <c r="Y2926" s="818"/>
      <c r="Z2926" s="819"/>
      <c r="AA2926" s="818"/>
      <c r="AB2926" s="819"/>
      <c r="AC2926" s="818"/>
      <c r="AD2926" s="819"/>
      <c r="AE2926" s="887"/>
      <c r="AF2926" s="888"/>
      <c r="AG2926" s="783"/>
      <c r="AH2926" s="784"/>
      <c r="AI2926" s="783"/>
      <c r="AJ2926" s="784"/>
      <c r="AK2926" s="793"/>
      <c r="AL2926" s="793"/>
      <c r="AM2926" s="793"/>
      <c r="AN2926" s="793"/>
      <c r="AO2926" s="793"/>
      <c r="AP2926" s="793"/>
    </row>
    <row r="2927" spans="2:42" s="404" customFormat="1" ht="12.75" hidden="1" customHeight="1" thickTop="1" x14ac:dyDescent="0.2">
      <c r="B2927" s="445" t="s">
        <v>196</v>
      </c>
      <c r="C2927" s="444" t="s">
        <v>195</v>
      </c>
      <c r="D2927" s="443" t="s">
        <v>161</v>
      </c>
      <c r="E2927" s="442" t="s">
        <v>10</v>
      </c>
      <c r="F2927" s="440">
        <v>44064</v>
      </c>
      <c r="G2927" s="440"/>
      <c r="H2927" s="419">
        <v>2020</v>
      </c>
      <c r="I2927" s="418" t="s">
        <v>185</v>
      </c>
      <c r="J2927" s="647" t="s">
        <v>225</v>
      </c>
      <c r="K2927" s="439" t="s">
        <v>318</v>
      </c>
      <c r="L2927" s="822" t="s">
        <v>328</v>
      </c>
      <c r="M2927" s="823"/>
      <c r="N2927" s="791" t="s">
        <v>280</v>
      </c>
      <c r="O2927" s="828" t="s">
        <v>325</v>
      </c>
      <c r="P2927" s="831"/>
      <c r="Q2927" s="834" t="s">
        <v>218</v>
      </c>
      <c r="R2927" s="828" t="s">
        <v>324</v>
      </c>
      <c r="S2927" s="434" t="s">
        <v>184</v>
      </c>
      <c r="T2927" s="712">
        <v>429840.12</v>
      </c>
      <c r="U2927" s="657" t="s">
        <v>183</v>
      </c>
      <c r="V2927" s="723">
        <v>44337</v>
      </c>
      <c r="W2927" s="434" t="s">
        <v>182</v>
      </c>
      <c r="X2927" s="436">
        <f>T2927</f>
        <v>429840.12</v>
      </c>
      <c r="Y2927" s="434" t="s">
        <v>181</v>
      </c>
      <c r="Z2927" s="435"/>
      <c r="AA2927" s="434" t="s">
        <v>181</v>
      </c>
      <c r="AB2927" s="435"/>
      <c r="AC2927" s="434" t="s">
        <v>181</v>
      </c>
      <c r="AD2927" s="435"/>
      <c r="AE2927" s="434" t="s">
        <v>181</v>
      </c>
      <c r="AF2927" s="435"/>
      <c r="AG2927" s="657" t="s">
        <v>181</v>
      </c>
      <c r="AH2927" s="658">
        <v>0.27710000000000001</v>
      </c>
      <c r="AI2927" s="657" t="s">
        <v>180</v>
      </c>
      <c r="AJ2927" s="714">
        <v>4</v>
      </c>
      <c r="AK2927" s="791" t="s">
        <v>327</v>
      </c>
      <c r="AL2927" s="791" t="s">
        <v>327</v>
      </c>
      <c r="AM2927" s="791" t="s">
        <v>327</v>
      </c>
      <c r="AN2927" s="791" t="s">
        <v>327</v>
      </c>
      <c r="AO2927" s="791" t="s">
        <v>327</v>
      </c>
      <c r="AP2927" s="791" t="s">
        <v>322</v>
      </c>
    </row>
    <row r="2928" spans="2:42" s="404" customFormat="1" ht="15" hidden="1" customHeight="1" x14ac:dyDescent="0.2">
      <c r="B2928" s="425" t="s">
        <v>196</v>
      </c>
      <c r="C2928" s="424" t="s">
        <v>195</v>
      </c>
      <c r="D2928" s="423" t="s">
        <v>161</v>
      </c>
      <c r="E2928" s="422" t="s">
        <v>10</v>
      </c>
      <c r="F2928" s="420">
        <v>44064</v>
      </c>
      <c r="G2928" s="420"/>
      <c r="H2928" s="419">
        <v>2020</v>
      </c>
      <c r="I2928" s="418" t="s">
        <v>185</v>
      </c>
      <c r="J2928" s="647" t="s">
        <v>225</v>
      </c>
      <c r="K2928" s="417" t="s">
        <v>318</v>
      </c>
      <c r="L2928" s="824"/>
      <c r="M2928" s="825"/>
      <c r="N2928" s="792"/>
      <c r="O2928" s="829"/>
      <c r="P2928" s="832"/>
      <c r="Q2928" s="835"/>
      <c r="R2928" s="829"/>
      <c r="S2928" s="416" t="s">
        <v>179</v>
      </c>
      <c r="T2928" s="715" t="s">
        <v>321</v>
      </c>
      <c r="U2928" s="659" t="s">
        <v>177</v>
      </c>
      <c r="V2928" s="685"/>
      <c r="W2928" s="416" t="s">
        <v>176</v>
      </c>
      <c r="X2928" s="428">
        <f>X2927</f>
        <v>429840.12</v>
      </c>
      <c r="Y2928" s="416" t="s">
        <v>175</v>
      </c>
      <c r="Z2928" s="426"/>
      <c r="AA2928" s="416" t="s">
        <v>175</v>
      </c>
      <c r="AB2928" s="426"/>
      <c r="AC2928" s="416" t="s">
        <v>175</v>
      </c>
      <c r="AD2928" s="426"/>
      <c r="AE2928" s="416" t="s">
        <v>175</v>
      </c>
      <c r="AF2928" s="426"/>
      <c r="AG2928" s="659" t="s">
        <v>175</v>
      </c>
      <c r="AH2928" s="660"/>
      <c r="AI2928" s="659" t="s">
        <v>174</v>
      </c>
      <c r="AJ2928" s="716">
        <f>4*21</f>
        <v>84</v>
      </c>
      <c r="AK2928" s="792"/>
      <c r="AL2928" s="792"/>
      <c r="AM2928" s="792"/>
      <c r="AN2928" s="792"/>
      <c r="AO2928" s="792"/>
      <c r="AP2928" s="792"/>
    </row>
    <row r="2929" spans="2:42" s="404" customFormat="1" ht="39" hidden="1" customHeight="1" x14ac:dyDescent="0.2">
      <c r="B2929" s="425" t="s">
        <v>196</v>
      </c>
      <c r="C2929" s="424" t="s">
        <v>195</v>
      </c>
      <c r="D2929" s="423" t="s">
        <v>161</v>
      </c>
      <c r="E2929" s="422" t="s">
        <v>10</v>
      </c>
      <c r="F2929" s="420">
        <v>44064</v>
      </c>
      <c r="G2929" s="420"/>
      <c r="H2929" s="419">
        <v>2020</v>
      </c>
      <c r="I2929" s="418" t="s">
        <v>185</v>
      </c>
      <c r="J2929" s="647" t="s">
        <v>225</v>
      </c>
      <c r="K2929" s="417" t="s">
        <v>318</v>
      </c>
      <c r="L2929" s="824"/>
      <c r="M2929" s="825"/>
      <c r="N2929" s="792"/>
      <c r="O2929" s="829"/>
      <c r="P2929" s="832"/>
      <c r="Q2929" s="835"/>
      <c r="R2929" s="829"/>
      <c r="S2929" s="416" t="s">
        <v>173</v>
      </c>
      <c r="T2929" s="717" t="s">
        <v>330</v>
      </c>
      <c r="U2929" s="659" t="s">
        <v>171</v>
      </c>
      <c r="V2929" s="684"/>
      <c r="W2929" s="416" t="s">
        <v>170</v>
      </c>
      <c r="X2929" s="428"/>
      <c r="Y2929" s="416" t="s">
        <v>169</v>
      </c>
      <c r="Z2929" s="426"/>
      <c r="AA2929" s="416" t="s">
        <v>169</v>
      </c>
      <c r="AB2929" s="426"/>
      <c r="AC2929" s="416" t="s">
        <v>169</v>
      </c>
      <c r="AD2929" s="426"/>
      <c r="AE2929" s="416" t="s">
        <v>169</v>
      </c>
      <c r="AF2929" s="426"/>
      <c r="AG2929" s="659" t="s">
        <v>169</v>
      </c>
      <c r="AH2929" s="660">
        <v>0.27710000000000001</v>
      </c>
      <c r="AI2929" s="865"/>
      <c r="AJ2929" s="866"/>
      <c r="AK2929" s="792"/>
      <c r="AL2929" s="792"/>
      <c r="AM2929" s="792"/>
      <c r="AN2929" s="792"/>
      <c r="AO2929" s="792"/>
      <c r="AP2929" s="792"/>
    </row>
    <row r="2930" spans="2:42" s="404" customFormat="1" ht="15" hidden="1" customHeight="1" x14ac:dyDescent="0.2">
      <c r="B2930" s="425" t="s">
        <v>196</v>
      </c>
      <c r="C2930" s="424" t="s">
        <v>195</v>
      </c>
      <c r="D2930" s="423" t="s">
        <v>161</v>
      </c>
      <c r="E2930" s="422" t="s">
        <v>10</v>
      </c>
      <c r="F2930" s="420">
        <v>44064</v>
      </c>
      <c r="G2930" s="420"/>
      <c r="H2930" s="419">
        <v>2020</v>
      </c>
      <c r="I2930" s="418" t="s">
        <v>185</v>
      </c>
      <c r="J2930" s="647" t="s">
        <v>225</v>
      </c>
      <c r="K2930" s="417" t="s">
        <v>318</v>
      </c>
      <c r="L2930" s="824"/>
      <c r="M2930" s="825"/>
      <c r="N2930" s="792"/>
      <c r="O2930" s="829"/>
      <c r="P2930" s="832"/>
      <c r="Q2930" s="835"/>
      <c r="R2930" s="829"/>
      <c r="S2930" s="416" t="s">
        <v>168</v>
      </c>
      <c r="T2930" s="684" t="s">
        <v>319</v>
      </c>
      <c r="U2930" s="659" t="s">
        <v>167</v>
      </c>
      <c r="V2930" s="684"/>
      <c r="W2930" s="816"/>
      <c r="X2930" s="817"/>
      <c r="Y2930" s="416" t="s">
        <v>166</v>
      </c>
      <c r="Z2930" s="426">
        <f>IF(Z2928="",Z2929-Z2927,Z2929-Z2928)</f>
        <v>0</v>
      </c>
      <c r="AA2930" s="416" t="s">
        <v>166</v>
      </c>
      <c r="AB2930" s="426">
        <f>IF(AB2928="",AB2929-AB2927,AB2929-AB2928)</f>
        <v>0</v>
      </c>
      <c r="AC2930" s="416" t="s">
        <v>166</v>
      </c>
      <c r="AD2930" s="426">
        <f>IF(AD2928="",AD2929-AD2927,AD2929-AD2928)</f>
        <v>0</v>
      </c>
      <c r="AE2930" s="416" t="s">
        <v>166</v>
      </c>
      <c r="AF2930" s="426">
        <f>IF(AF2928="",AF2929-AF2927,AF2929-AF2928)</f>
        <v>0</v>
      </c>
      <c r="AG2930" s="659" t="s">
        <v>166</v>
      </c>
      <c r="AH2930" s="660">
        <f>IF(AH2928="",AH2929-AH2927,AH2929-AH2928)</f>
        <v>0</v>
      </c>
      <c r="AI2930" s="865"/>
      <c r="AJ2930" s="866"/>
      <c r="AK2930" s="792"/>
      <c r="AL2930" s="792"/>
      <c r="AM2930" s="792"/>
      <c r="AN2930" s="792"/>
      <c r="AO2930" s="792"/>
      <c r="AP2930" s="792"/>
    </row>
    <row r="2931" spans="2:42" s="404" customFormat="1" ht="15" hidden="1" customHeight="1" x14ac:dyDescent="0.2">
      <c r="B2931" s="425" t="s">
        <v>196</v>
      </c>
      <c r="C2931" s="424" t="s">
        <v>195</v>
      </c>
      <c r="D2931" s="423" t="s">
        <v>161</v>
      </c>
      <c r="E2931" s="422" t="s">
        <v>10</v>
      </c>
      <c r="F2931" s="420">
        <v>44064</v>
      </c>
      <c r="G2931" s="420"/>
      <c r="H2931" s="419">
        <v>2020</v>
      </c>
      <c r="I2931" s="418" t="s">
        <v>185</v>
      </c>
      <c r="J2931" s="647" t="s">
        <v>225</v>
      </c>
      <c r="K2931" s="417" t="s">
        <v>318</v>
      </c>
      <c r="L2931" s="824"/>
      <c r="M2931" s="825"/>
      <c r="N2931" s="792"/>
      <c r="O2931" s="829"/>
      <c r="P2931" s="832"/>
      <c r="Q2931" s="835"/>
      <c r="R2931" s="829"/>
      <c r="S2931" s="416" t="s">
        <v>165</v>
      </c>
      <c r="T2931" s="685"/>
      <c r="U2931" s="659" t="s">
        <v>164</v>
      </c>
      <c r="V2931" s="685"/>
      <c r="W2931" s="816"/>
      <c r="X2931" s="817"/>
      <c r="Y2931" s="816"/>
      <c r="Z2931" s="817"/>
      <c r="AA2931" s="816"/>
      <c r="AB2931" s="817"/>
      <c r="AC2931" s="816"/>
      <c r="AD2931" s="817"/>
      <c r="AE2931" s="816"/>
      <c r="AF2931" s="817"/>
      <c r="AG2931" s="865"/>
      <c r="AH2931" s="866"/>
      <c r="AI2931" s="865"/>
      <c r="AJ2931" s="866"/>
      <c r="AK2931" s="792"/>
      <c r="AL2931" s="792"/>
      <c r="AM2931" s="792"/>
      <c r="AN2931" s="792"/>
      <c r="AO2931" s="792"/>
      <c r="AP2931" s="792"/>
    </row>
    <row r="2932" spans="2:42" s="404" customFormat="1" ht="15" hidden="1" customHeight="1" thickBot="1" x14ac:dyDescent="0.25">
      <c r="B2932" s="414" t="s">
        <v>196</v>
      </c>
      <c r="C2932" s="413" t="s">
        <v>195</v>
      </c>
      <c r="D2932" s="412" t="s">
        <v>161</v>
      </c>
      <c r="E2932" s="411" t="s">
        <v>10</v>
      </c>
      <c r="F2932" s="409">
        <v>44064</v>
      </c>
      <c r="G2932" s="409"/>
      <c r="H2932" s="408">
        <v>2020</v>
      </c>
      <c r="I2932" s="407" t="s">
        <v>185</v>
      </c>
      <c r="J2932" s="627" t="s">
        <v>225</v>
      </c>
      <c r="K2932" s="407" t="s">
        <v>318</v>
      </c>
      <c r="L2932" s="826"/>
      <c r="M2932" s="827"/>
      <c r="N2932" s="793"/>
      <c r="O2932" s="830"/>
      <c r="P2932" s="833"/>
      <c r="Q2932" s="836"/>
      <c r="R2932" s="830"/>
      <c r="S2932" s="406" t="s">
        <v>158</v>
      </c>
      <c r="T2932" s="718">
        <v>44064</v>
      </c>
      <c r="U2932" s="889"/>
      <c r="V2932" s="890"/>
      <c r="W2932" s="818"/>
      <c r="X2932" s="819"/>
      <c r="Y2932" s="818"/>
      <c r="Z2932" s="819"/>
      <c r="AA2932" s="818"/>
      <c r="AB2932" s="819"/>
      <c r="AC2932" s="818"/>
      <c r="AD2932" s="819"/>
      <c r="AE2932" s="818"/>
      <c r="AF2932" s="819"/>
      <c r="AG2932" s="867"/>
      <c r="AH2932" s="868"/>
      <c r="AI2932" s="867"/>
      <c r="AJ2932" s="868"/>
      <c r="AK2932" s="793"/>
      <c r="AL2932" s="793"/>
      <c r="AM2932" s="793"/>
      <c r="AN2932" s="793"/>
      <c r="AO2932" s="793"/>
      <c r="AP2932" s="793"/>
    </row>
    <row r="2933" spans="2:42" s="404" customFormat="1" ht="12.75" customHeight="1" thickTop="1" x14ac:dyDescent="0.2">
      <c r="B2933" s="445" t="s">
        <v>196</v>
      </c>
      <c r="C2933" s="444" t="s">
        <v>255</v>
      </c>
      <c r="D2933" s="443" t="s">
        <v>161</v>
      </c>
      <c r="E2933" s="442" t="s">
        <v>50</v>
      </c>
      <c r="F2933" s="440">
        <v>43832</v>
      </c>
      <c r="G2933" s="440">
        <v>44196</v>
      </c>
      <c r="H2933" s="419">
        <v>2020</v>
      </c>
      <c r="I2933" s="418" t="s">
        <v>2051</v>
      </c>
      <c r="J2933" s="647" t="s">
        <v>225</v>
      </c>
      <c r="K2933" s="439" t="s">
        <v>318</v>
      </c>
      <c r="L2933" s="822" t="s">
        <v>326</v>
      </c>
      <c r="M2933" s="823"/>
      <c r="N2933" s="791" t="s">
        <v>280</v>
      </c>
      <c r="O2933" s="828" t="s">
        <v>325</v>
      </c>
      <c r="P2933" s="831">
        <v>0.84</v>
      </c>
      <c r="Q2933" s="834" t="s">
        <v>218</v>
      </c>
      <c r="R2933" s="828" t="s">
        <v>200</v>
      </c>
      <c r="S2933" s="434" t="s">
        <v>184</v>
      </c>
      <c r="T2933" s="438">
        <v>22943.54</v>
      </c>
      <c r="U2933" s="434" t="s">
        <v>183</v>
      </c>
      <c r="V2933" s="437">
        <f>T2938+T2936-0.001</f>
        <v>44196.999000000003</v>
      </c>
      <c r="W2933" s="434" t="s">
        <v>182</v>
      </c>
      <c r="X2933" s="436">
        <f>T2933</f>
        <v>22943.54</v>
      </c>
      <c r="Y2933" s="434" t="s">
        <v>181</v>
      </c>
      <c r="Z2933" s="435">
        <v>0.5</v>
      </c>
      <c r="AA2933" s="456" t="s">
        <v>181</v>
      </c>
      <c r="AB2933" s="455">
        <v>0.57050000000000001</v>
      </c>
      <c r="AC2933" s="456" t="s">
        <v>181</v>
      </c>
      <c r="AD2933" s="455">
        <v>0.57050000000000001</v>
      </c>
      <c r="AE2933" s="448" t="s">
        <v>181</v>
      </c>
      <c r="AF2933" s="449">
        <v>0.81499999999999995</v>
      </c>
      <c r="AG2933" s="466" t="s">
        <v>181</v>
      </c>
      <c r="AH2933" s="467">
        <v>1</v>
      </c>
      <c r="AI2933" s="466" t="s">
        <v>180</v>
      </c>
      <c r="AJ2933" s="465">
        <v>3</v>
      </c>
      <c r="AK2933" s="791" t="s">
        <v>322</v>
      </c>
      <c r="AL2933" s="791" t="s">
        <v>322</v>
      </c>
      <c r="AM2933" s="791" t="s">
        <v>322</v>
      </c>
      <c r="AN2933" s="791" t="s">
        <v>322</v>
      </c>
      <c r="AO2933" s="791" t="s">
        <v>322</v>
      </c>
      <c r="AP2933" s="791" t="s">
        <v>2143</v>
      </c>
    </row>
    <row r="2934" spans="2:42" s="404" customFormat="1" ht="15" customHeight="1" x14ac:dyDescent="0.2">
      <c r="B2934" s="425" t="s">
        <v>196</v>
      </c>
      <c r="C2934" s="424" t="s">
        <v>255</v>
      </c>
      <c r="D2934" s="423" t="s">
        <v>161</v>
      </c>
      <c r="E2934" s="422" t="s">
        <v>50</v>
      </c>
      <c r="F2934" s="420">
        <v>43832</v>
      </c>
      <c r="G2934" s="420">
        <v>44196</v>
      </c>
      <c r="H2934" s="419">
        <v>2020</v>
      </c>
      <c r="I2934" s="418" t="s">
        <v>2051</v>
      </c>
      <c r="J2934" s="647" t="s">
        <v>225</v>
      </c>
      <c r="K2934" s="417" t="s">
        <v>318</v>
      </c>
      <c r="L2934" s="824"/>
      <c r="M2934" s="825"/>
      <c r="N2934" s="792"/>
      <c r="O2934" s="829"/>
      <c r="P2934" s="832"/>
      <c r="Q2934" s="835"/>
      <c r="R2934" s="829"/>
      <c r="S2934" s="416" t="s">
        <v>179</v>
      </c>
      <c r="T2934" s="432" t="s">
        <v>292</v>
      </c>
      <c r="U2934" s="416" t="s">
        <v>177</v>
      </c>
      <c r="V2934" s="415">
        <f>V2933+V2935+V2936</f>
        <v>44223.999000000003</v>
      </c>
      <c r="W2934" s="416" t="s">
        <v>176</v>
      </c>
      <c r="X2934" s="428">
        <f>X2933</f>
        <v>22943.54</v>
      </c>
      <c r="Y2934" s="416" t="s">
        <v>175</v>
      </c>
      <c r="Z2934" s="426"/>
      <c r="AA2934" s="454" t="s">
        <v>175</v>
      </c>
      <c r="AB2934" s="453"/>
      <c r="AC2934" s="454" t="s">
        <v>175</v>
      </c>
      <c r="AD2934" s="453"/>
      <c r="AE2934" s="446" t="s">
        <v>175</v>
      </c>
      <c r="AF2934" s="447"/>
      <c r="AG2934" s="463" t="s">
        <v>175</v>
      </c>
      <c r="AH2934" s="462"/>
      <c r="AI2934" s="463" t="s">
        <v>174</v>
      </c>
      <c r="AJ2934" s="464">
        <f>3*6</f>
        <v>18</v>
      </c>
      <c r="AK2934" s="792"/>
      <c r="AL2934" s="792"/>
      <c r="AM2934" s="792"/>
      <c r="AN2934" s="792"/>
      <c r="AO2934" s="792"/>
      <c r="AP2934" s="792"/>
    </row>
    <row r="2935" spans="2:42" s="404" customFormat="1" ht="13.5" customHeight="1" x14ac:dyDescent="0.2">
      <c r="B2935" s="425" t="s">
        <v>196</v>
      </c>
      <c r="C2935" s="424" t="s">
        <v>255</v>
      </c>
      <c r="D2935" s="423" t="s">
        <v>161</v>
      </c>
      <c r="E2935" s="422" t="s">
        <v>50</v>
      </c>
      <c r="F2935" s="420">
        <v>43832</v>
      </c>
      <c r="G2935" s="420">
        <v>44196</v>
      </c>
      <c r="H2935" s="419">
        <v>2020</v>
      </c>
      <c r="I2935" s="418" t="s">
        <v>2051</v>
      </c>
      <c r="J2935" s="647" t="s">
        <v>225</v>
      </c>
      <c r="K2935" s="417" t="s">
        <v>318</v>
      </c>
      <c r="L2935" s="824"/>
      <c r="M2935" s="825"/>
      <c r="N2935" s="792"/>
      <c r="O2935" s="829"/>
      <c r="P2935" s="832"/>
      <c r="Q2935" s="835"/>
      <c r="R2935" s="829"/>
      <c r="S2935" s="416" t="s">
        <v>173</v>
      </c>
      <c r="T2935" s="429" t="s">
        <v>192</v>
      </c>
      <c r="U2935" s="416" t="s">
        <v>171</v>
      </c>
      <c r="V2935" s="427">
        <v>27</v>
      </c>
      <c r="W2935" s="416" t="s">
        <v>170</v>
      </c>
      <c r="X2935" s="428"/>
      <c r="Y2935" s="416" t="s">
        <v>169</v>
      </c>
      <c r="Z2935" s="426">
        <v>0.5</v>
      </c>
      <c r="AA2935" s="454" t="s">
        <v>169</v>
      </c>
      <c r="AB2935" s="453">
        <v>0.58789999999999998</v>
      </c>
      <c r="AC2935" s="454" t="s">
        <v>169</v>
      </c>
      <c r="AD2935" s="453">
        <v>0.58789999999999998</v>
      </c>
      <c r="AE2935" s="446" t="s">
        <v>169</v>
      </c>
      <c r="AF2935" s="447">
        <v>0.82399999999999995</v>
      </c>
      <c r="AG2935" s="463" t="s">
        <v>169</v>
      </c>
      <c r="AH2935" s="462">
        <v>1</v>
      </c>
      <c r="AI2935" s="781"/>
      <c r="AJ2935" s="782"/>
      <c r="AK2935" s="792"/>
      <c r="AL2935" s="792"/>
      <c r="AM2935" s="792"/>
      <c r="AN2935" s="792"/>
      <c r="AO2935" s="792"/>
      <c r="AP2935" s="792"/>
    </row>
    <row r="2936" spans="2:42" s="404" customFormat="1" ht="15" customHeight="1" x14ac:dyDescent="0.2">
      <c r="B2936" s="425" t="s">
        <v>196</v>
      </c>
      <c r="C2936" s="424" t="s">
        <v>255</v>
      </c>
      <c r="D2936" s="423" t="s">
        <v>161</v>
      </c>
      <c r="E2936" s="422" t="s">
        <v>50</v>
      </c>
      <c r="F2936" s="420">
        <v>43832</v>
      </c>
      <c r="G2936" s="420">
        <v>44196</v>
      </c>
      <c r="H2936" s="419">
        <v>2020</v>
      </c>
      <c r="I2936" s="418" t="s">
        <v>2051</v>
      </c>
      <c r="J2936" s="647" t="s">
        <v>225</v>
      </c>
      <c r="K2936" s="417" t="s">
        <v>318</v>
      </c>
      <c r="L2936" s="824"/>
      <c r="M2936" s="825"/>
      <c r="N2936" s="792"/>
      <c r="O2936" s="829"/>
      <c r="P2936" s="832"/>
      <c r="Q2936" s="835"/>
      <c r="R2936" s="829"/>
      <c r="S2936" s="416" t="s">
        <v>168</v>
      </c>
      <c r="T2936" s="427">
        <v>365</v>
      </c>
      <c r="U2936" s="416" t="s">
        <v>167</v>
      </c>
      <c r="V2936" s="427"/>
      <c r="W2936" s="816"/>
      <c r="X2936" s="817"/>
      <c r="Y2936" s="416" t="s">
        <v>166</v>
      </c>
      <c r="Z2936" s="426">
        <f>IF(Z2934="",Z2935-Z2933,Z2935-Z2934)</f>
        <v>0</v>
      </c>
      <c r="AA2936" s="454" t="s">
        <v>166</v>
      </c>
      <c r="AB2936" s="453">
        <f>IF(AB2934="",AB2935-AB2933,AB2935-AB2934)</f>
        <v>1.7399999999999971E-2</v>
      </c>
      <c r="AC2936" s="454" t="s">
        <v>166</v>
      </c>
      <c r="AD2936" s="453">
        <f>IF(AD2934="",AD2935-AD2933,AD2935-AD2934)</f>
        <v>1.7399999999999971E-2</v>
      </c>
      <c r="AE2936" s="446" t="s">
        <v>166</v>
      </c>
      <c r="AF2936" s="447">
        <f>IF(AF2934="",AF2935-AF2933,AF2935-AF2934)</f>
        <v>9.000000000000008E-3</v>
      </c>
      <c r="AG2936" s="463" t="s">
        <v>166</v>
      </c>
      <c r="AH2936" s="462">
        <f>IF(AH2934="",AH2935-AH2933,AH2935-AH2934)</f>
        <v>0</v>
      </c>
      <c r="AI2936" s="781"/>
      <c r="AJ2936" s="782"/>
      <c r="AK2936" s="792"/>
      <c r="AL2936" s="792"/>
      <c r="AM2936" s="792"/>
      <c r="AN2936" s="792"/>
      <c r="AO2936" s="792"/>
      <c r="AP2936" s="792"/>
    </row>
    <row r="2937" spans="2:42" s="404" customFormat="1" ht="15" customHeight="1" x14ac:dyDescent="0.2">
      <c r="B2937" s="425" t="s">
        <v>196</v>
      </c>
      <c r="C2937" s="424" t="s">
        <v>255</v>
      </c>
      <c r="D2937" s="423" t="s">
        <v>161</v>
      </c>
      <c r="E2937" s="422" t="s">
        <v>50</v>
      </c>
      <c r="F2937" s="420">
        <v>43832</v>
      </c>
      <c r="G2937" s="420">
        <v>44196</v>
      </c>
      <c r="H2937" s="419">
        <v>2020</v>
      </c>
      <c r="I2937" s="418" t="s">
        <v>2051</v>
      </c>
      <c r="J2937" s="647" t="s">
        <v>225</v>
      </c>
      <c r="K2937" s="417" t="s">
        <v>318</v>
      </c>
      <c r="L2937" s="824"/>
      <c r="M2937" s="825"/>
      <c r="N2937" s="792"/>
      <c r="O2937" s="829"/>
      <c r="P2937" s="832"/>
      <c r="Q2937" s="835"/>
      <c r="R2937" s="829"/>
      <c r="S2937" s="416" t="s">
        <v>165</v>
      </c>
      <c r="T2937" s="415">
        <v>43832</v>
      </c>
      <c r="U2937" s="416" t="s">
        <v>164</v>
      </c>
      <c r="V2937" s="415">
        <v>44196</v>
      </c>
      <c r="W2937" s="816"/>
      <c r="X2937" s="817"/>
      <c r="Y2937" s="816"/>
      <c r="Z2937" s="817"/>
      <c r="AA2937" s="861"/>
      <c r="AB2937" s="862"/>
      <c r="AC2937" s="861"/>
      <c r="AD2937" s="862"/>
      <c r="AE2937" s="885"/>
      <c r="AF2937" s="886"/>
      <c r="AG2937" s="781"/>
      <c r="AH2937" s="782"/>
      <c r="AI2937" s="781"/>
      <c r="AJ2937" s="782"/>
      <c r="AK2937" s="792"/>
      <c r="AL2937" s="792"/>
      <c r="AM2937" s="792"/>
      <c r="AN2937" s="792"/>
      <c r="AO2937" s="792"/>
      <c r="AP2937" s="792"/>
    </row>
    <row r="2938" spans="2:42" s="404" customFormat="1" ht="15" customHeight="1" thickBot="1" x14ac:dyDescent="0.25">
      <c r="B2938" s="414" t="s">
        <v>196</v>
      </c>
      <c r="C2938" s="413" t="s">
        <v>255</v>
      </c>
      <c r="D2938" s="412" t="s">
        <v>161</v>
      </c>
      <c r="E2938" s="411" t="s">
        <v>50</v>
      </c>
      <c r="F2938" s="409">
        <v>43832</v>
      </c>
      <c r="G2938" s="409">
        <v>44196</v>
      </c>
      <c r="H2938" s="408">
        <v>2020</v>
      </c>
      <c r="I2938" s="407" t="s">
        <v>2051</v>
      </c>
      <c r="J2938" s="627" t="s">
        <v>225</v>
      </c>
      <c r="K2938" s="407" t="s">
        <v>318</v>
      </c>
      <c r="L2938" s="826"/>
      <c r="M2938" s="827"/>
      <c r="N2938" s="793"/>
      <c r="O2938" s="830"/>
      <c r="P2938" s="833"/>
      <c r="Q2938" s="836"/>
      <c r="R2938" s="830"/>
      <c r="S2938" s="406" t="s">
        <v>158</v>
      </c>
      <c r="T2938" s="451">
        <v>43832</v>
      </c>
      <c r="U2938" s="820"/>
      <c r="V2938" s="821"/>
      <c r="W2938" s="818"/>
      <c r="X2938" s="819"/>
      <c r="Y2938" s="818"/>
      <c r="Z2938" s="819"/>
      <c r="AA2938" s="863"/>
      <c r="AB2938" s="864"/>
      <c r="AC2938" s="863"/>
      <c r="AD2938" s="864"/>
      <c r="AE2938" s="887"/>
      <c r="AF2938" s="888"/>
      <c r="AG2938" s="783"/>
      <c r="AH2938" s="784"/>
      <c r="AI2938" s="783"/>
      <c r="AJ2938" s="784"/>
      <c r="AK2938" s="793"/>
      <c r="AL2938" s="793"/>
      <c r="AM2938" s="793"/>
      <c r="AN2938" s="793"/>
      <c r="AO2938" s="793"/>
      <c r="AP2938" s="793"/>
    </row>
    <row r="2939" spans="2:42" s="404" customFormat="1" ht="12.75" hidden="1" customHeight="1" thickTop="1" x14ac:dyDescent="0.2">
      <c r="B2939" s="445" t="s">
        <v>196</v>
      </c>
      <c r="C2939" s="444" t="s">
        <v>255</v>
      </c>
      <c r="D2939" s="443" t="s">
        <v>161</v>
      </c>
      <c r="E2939" s="442" t="s">
        <v>10</v>
      </c>
      <c r="F2939" s="440">
        <v>44046</v>
      </c>
      <c r="G2939" s="440"/>
      <c r="H2939" s="419">
        <v>2020</v>
      </c>
      <c r="I2939" s="418"/>
      <c r="J2939" s="647" t="s">
        <v>225</v>
      </c>
      <c r="K2939" s="439" t="s">
        <v>318</v>
      </c>
      <c r="L2939" s="822" t="s">
        <v>326</v>
      </c>
      <c r="M2939" s="823"/>
      <c r="N2939" s="791" t="s">
        <v>280</v>
      </c>
      <c r="O2939" s="828" t="s">
        <v>325</v>
      </c>
      <c r="P2939" s="831">
        <v>0.84</v>
      </c>
      <c r="Q2939" s="834" t="s">
        <v>218</v>
      </c>
      <c r="R2939" s="828" t="s">
        <v>324</v>
      </c>
      <c r="S2939" s="434" t="s">
        <v>184</v>
      </c>
      <c r="T2939" s="438">
        <v>30789.119999999999</v>
      </c>
      <c r="U2939" s="434" t="s">
        <v>183</v>
      </c>
      <c r="V2939" s="461">
        <v>44230</v>
      </c>
      <c r="W2939" s="434" t="s">
        <v>182</v>
      </c>
      <c r="X2939" s="436">
        <f>T2939</f>
        <v>30789.119999999999</v>
      </c>
      <c r="Y2939" s="434" t="s">
        <v>181</v>
      </c>
      <c r="Z2939" s="435"/>
      <c r="AA2939" s="434" t="s">
        <v>181</v>
      </c>
      <c r="AB2939" s="435"/>
      <c r="AC2939" s="434" t="s">
        <v>181</v>
      </c>
      <c r="AD2939" s="435"/>
      <c r="AE2939" s="434" t="s">
        <v>181</v>
      </c>
      <c r="AF2939" s="435">
        <v>0.27779999999999999</v>
      </c>
      <c r="AG2939" s="466" t="s">
        <v>181</v>
      </c>
      <c r="AH2939" s="467">
        <v>0.27779999999999999</v>
      </c>
      <c r="AI2939" s="466" t="s">
        <v>180</v>
      </c>
      <c r="AJ2939" s="465"/>
      <c r="AK2939" s="791" t="s">
        <v>323</v>
      </c>
      <c r="AL2939" s="791" t="s">
        <v>323</v>
      </c>
      <c r="AM2939" s="791" t="s">
        <v>323</v>
      </c>
      <c r="AN2939" s="791" t="s">
        <v>322</v>
      </c>
      <c r="AO2939" s="791" t="s">
        <v>322</v>
      </c>
      <c r="AP2939" s="791" t="s">
        <v>322</v>
      </c>
    </row>
    <row r="2940" spans="2:42" s="404" customFormat="1" ht="15" hidden="1" customHeight="1" x14ac:dyDescent="0.2">
      <c r="B2940" s="425" t="s">
        <v>196</v>
      </c>
      <c r="C2940" s="424" t="s">
        <v>255</v>
      </c>
      <c r="D2940" s="423" t="s">
        <v>161</v>
      </c>
      <c r="E2940" s="422" t="s">
        <v>10</v>
      </c>
      <c r="F2940" s="420">
        <v>44046</v>
      </c>
      <c r="G2940" s="420"/>
      <c r="H2940" s="419">
        <v>2020</v>
      </c>
      <c r="I2940" s="418"/>
      <c r="J2940" s="647" t="s">
        <v>225</v>
      </c>
      <c r="K2940" s="417" t="s">
        <v>318</v>
      </c>
      <c r="L2940" s="824"/>
      <c r="M2940" s="825"/>
      <c r="N2940" s="792"/>
      <c r="O2940" s="829"/>
      <c r="P2940" s="832"/>
      <c r="Q2940" s="835"/>
      <c r="R2940" s="829"/>
      <c r="S2940" s="416" t="s">
        <v>179</v>
      </c>
      <c r="T2940" s="432" t="s">
        <v>321</v>
      </c>
      <c r="U2940" s="416" t="s">
        <v>177</v>
      </c>
      <c r="V2940" s="415"/>
      <c r="W2940" s="416" t="s">
        <v>176</v>
      </c>
      <c r="X2940" s="428">
        <f>X2939</f>
        <v>30789.119999999999</v>
      </c>
      <c r="Y2940" s="416" t="s">
        <v>175</v>
      </c>
      <c r="Z2940" s="426"/>
      <c r="AA2940" s="416" t="s">
        <v>175</v>
      </c>
      <c r="AB2940" s="426"/>
      <c r="AC2940" s="416" t="s">
        <v>175</v>
      </c>
      <c r="AD2940" s="426"/>
      <c r="AE2940" s="416" t="s">
        <v>175</v>
      </c>
      <c r="AF2940" s="426"/>
      <c r="AG2940" s="463" t="s">
        <v>175</v>
      </c>
      <c r="AH2940" s="462"/>
      <c r="AI2940" s="463" t="s">
        <v>174</v>
      </c>
      <c r="AJ2940" s="464"/>
      <c r="AK2940" s="792"/>
      <c r="AL2940" s="792"/>
      <c r="AM2940" s="792"/>
      <c r="AN2940" s="792"/>
      <c r="AO2940" s="792"/>
      <c r="AP2940" s="792"/>
    </row>
    <row r="2941" spans="2:42" s="404" customFormat="1" ht="39" hidden="1" customHeight="1" x14ac:dyDescent="0.2">
      <c r="B2941" s="425" t="s">
        <v>196</v>
      </c>
      <c r="C2941" s="424" t="s">
        <v>255</v>
      </c>
      <c r="D2941" s="423" t="s">
        <v>161</v>
      </c>
      <c r="E2941" s="422" t="s">
        <v>10</v>
      </c>
      <c r="F2941" s="420">
        <v>44046</v>
      </c>
      <c r="G2941" s="420"/>
      <c r="H2941" s="419">
        <v>2020</v>
      </c>
      <c r="I2941" s="418"/>
      <c r="J2941" s="647" t="s">
        <v>225</v>
      </c>
      <c r="K2941" s="417" t="s">
        <v>318</v>
      </c>
      <c r="L2941" s="824"/>
      <c r="M2941" s="825"/>
      <c r="N2941" s="792"/>
      <c r="O2941" s="829"/>
      <c r="P2941" s="832"/>
      <c r="Q2941" s="835"/>
      <c r="R2941" s="829"/>
      <c r="S2941" s="416" t="s">
        <v>173</v>
      </c>
      <c r="T2941" s="429" t="s">
        <v>320</v>
      </c>
      <c r="U2941" s="416" t="s">
        <v>171</v>
      </c>
      <c r="V2941" s="427"/>
      <c r="W2941" s="416" t="s">
        <v>170</v>
      </c>
      <c r="X2941" s="428"/>
      <c r="Y2941" s="416" t="s">
        <v>169</v>
      </c>
      <c r="Z2941" s="426"/>
      <c r="AA2941" s="416" t="s">
        <v>169</v>
      </c>
      <c r="AB2941" s="426"/>
      <c r="AC2941" s="416" t="s">
        <v>169</v>
      </c>
      <c r="AD2941" s="426"/>
      <c r="AE2941" s="416" t="s">
        <v>169</v>
      </c>
      <c r="AF2941" s="426">
        <v>0.27779999999999999</v>
      </c>
      <c r="AG2941" s="463" t="s">
        <v>169</v>
      </c>
      <c r="AH2941" s="462">
        <v>0.27779999999999999</v>
      </c>
      <c r="AI2941" s="781"/>
      <c r="AJ2941" s="782"/>
      <c r="AK2941" s="792"/>
      <c r="AL2941" s="792"/>
      <c r="AM2941" s="792"/>
      <c r="AN2941" s="792"/>
      <c r="AO2941" s="792"/>
      <c r="AP2941" s="792"/>
    </row>
    <row r="2942" spans="2:42" s="404" customFormat="1" ht="15" hidden="1" customHeight="1" x14ac:dyDescent="0.2">
      <c r="B2942" s="425" t="s">
        <v>196</v>
      </c>
      <c r="C2942" s="424" t="s">
        <v>255</v>
      </c>
      <c r="D2942" s="423" t="s">
        <v>161</v>
      </c>
      <c r="E2942" s="422" t="s">
        <v>10</v>
      </c>
      <c r="F2942" s="420">
        <v>44046</v>
      </c>
      <c r="G2942" s="420"/>
      <c r="H2942" s="419">
        <v>2020</v>
      </c>
      <c r="I2942" s="418"/>
      <c r="J2942" s="647" t="s">
        <v>225</v>
      </c>
      <c r="K2942" s="417" t="s">
        <v>318</v>
      </c>
      <c r="L2942" s="824"/>
      <c r="M2942" s="825"/>
      <c r="N2942" s="792"/>
      <c r="O2942" s="829"/>
      <c r="P2942" s="832"/>
      <c r="Q2942" s="835"/>
      <c r="R2942" s="829"/>
      <c r="S2942" s="416" t="s">
        <v>168</v>
      </c>
      <c r="T2942" s="427" t="s">
        <v>319</v>
      </c>
      <c r="U2942" s="416" t="s">
        <v>167</v>
      </c>
      <c r="V2942" s="427"/>
      <c r="W2942" s="816"/>
      <c r="X2942" s="817"/>
      <c r="Y2942" s="416" t="s">
        <v>166</v>
      </c>
      <c r="Z2942" s="426">
        <f>IF(Z2940="",Z2941-Z2939,Z2941-Z2940)</f>
        <v>0</v>
      </c>
      <c r="AA2942" s="416" t="s">
        <v>166</v>
      </c>
      <c r="AB2942" s="426">
        <f>IF(AB2940="",AB2941-AB2939,AB2941-AB2940)</f>
        <v>0</v>
      </c>
      <c r="AC2942" s="416" t="s">
        <v>166</v>
      </c>
      <c r="AD2942" s="426">
        <f>IF(AD2940="",AD2941-AD2939,AD2941-AD2940)</f>
        <v>0</v>
      </c>
      <c r="AE2942" s="416" t="s">
        <v>166</v>
      </c>
      <c r="AF2942" s="426">
        <f>IF(AF2940="",AF2941-AF2939,AF2941-AF2940)</f>
        <v>0</v>
      </c>
      <c r="AG2942" s="463" t="s">
        <v>166</v>
      </c>
      <c r="AH2942" s="462">
        <f>IF(AH2940="",AH2941-AH2939,AH2941-AH2940)</f>
        <v>0</v>
      </c>
      <c r="AI2942" s="781"/>
      <c r="AJ2942" s="782"/>
      <c r="AK2942" s="792"/>
      <c r="AL2942" s="792"/>
      <c r="AM2942" s="792"/>
      <c r="AN2942" s="792"/>
      <c r="AO2942" s="792"/>
      <c r="AP2942" s="792"/>
    </row>
    <row r="2943" spans="2:42" s="404" customFormat="1" ht="15" hidden="1" customHeight="1" x14ac:dyDescent="0.2">
      <c r="B2943" s="425" t="s">
        <v>196</v>
      </c>
      <c r="C2943" s="424" t="s">
        <v>255</v>
      </c>
      <c r="D2943" s="423" t="s">
        <v>161</v>
      </c>
      <c r="E2943" s="422" t="s">
        <v>10</v>
      </c>
      <c r="F2943" s="420">
        <v>44046</v>
      </c>
      <c r="G2943" s="420"/>
      <c r="H2943" s="419">
        <v>2020</v>
      </c>
      <c r="I2943" s="418"/>
      <c r="J2943" s="647" t="s">
        <v>225</v>
      </c>
      <c r="K2943" s="417" t="s">
        <v>318</v>
      </c>
      <c r="L2943" s="824"/>
      <c r="M2943" s="825"/>
      <c r="N2943" s="792"/>
      <c r="O2943" s="829"/>
      <c r="P2943" s="832"/>
      <c r="Q2943" s="835"/>
      <c r="R2943" s="829"/>
      <c r="S2943" s="416" t="s">
        <v>165</v>
      </c>
      <c r="T2943" s="415"/>
      <c r="U2943" s="416" t="s">
        <v>164</v>
      </c>
      <c r="V2943" s="415"/>
      <c r="W2943" s="816"/>
      <c r="X2943" s="817"/>
      <c r="Y2943" s="816"/>
      <c r="Z2943" s="817"/>
      <c r="AA2943" s="816"/>
      <c r="AB2943" s="817"/>
      <c r="AC2943" s="816"/>
      <c r="AD2943" s="817"/>
      <c r="AE2943" s="816"/>
      <c r="AF2943" s="817"/>
      <c r="AG2943" s="781"/>
      <c r="AH2943" s="782"/>
      <c r="AI2943" s="781"/>
      <c r="AJ2943" s="782"/>
      <c r="AK2943" s="792"/>
      <c r="AL2943" s="792"/>
      <c r="AM2943" s="792"/>
      <c r="AN2943" s="792"/>
      <c r="AO2943" s="792"/>
      <c r="AP2943" s="792"/>
    </row>
    <row r="2944" spans="2:42" s="404" customFormat="1" ht="15" hidden="1" customHeight="1" thickBot="1" x14ac:dyDescent="0.25">
      <c r="B2944" s="414" t="s">
        <v>196</v>
      </c>
      <c r="C2944" s="413" t="s">
        <v>255</v>
      </c>
      <c r="D2944" s="412" t="s">
        <v>161</v>
      </c>
      <c r="E2944" s="411" t="s">
        <v>10</v>
      </c>
      <c r="F2944" s="409">
        <v>44046</v>
      </c>
      <c r="G2944" s="409"/>
      <c r="H2944" s="408">
        <v>2020</v>
      </c>
      <c r="I2944" s="407"/>
      <c r="J2944" s="627" t="s">
        <v>225</v>
      </c>
      <c r="K2944" s="407" t="s">
        <v>318</v>
      </c>
      <c r="L2944" s="826"/>
      <c r="M2944" s="827"/>
      <c r="N2944" s="793"/>
      <c r="O2944" s="830"/>
      <c r="P2944" s="833"/>
      <c r="Q2944" s="836"/>
      <c r="R2944" s="830"/>
      <c r="S2944" s="406" t="s">
        <v>158</v>
      </c>
      <c r="T2944" s="405">
        <v>44046</v>
      </c>
      <c r="U2944" s="820"/>
      <c r="V2944" s="821"/>
      <c r="W2944" s="818"/>
      <c r="X2944" s="819"/>
      <c r="Y2944" s="818"/>
      <c r="Z2944" s="819"/>
      <c r="AA2944" s="818"/>
      <c r="AB2944" s="819"/>
      <c r="AC2944" s="818"/>
      <c r="AD2944" s="819"/>
      <c r="AE2944" s="818"/>
      <c r="AF2944" s="819"/>
      <c r="AG2944" s="783"/>
      <c r="AH2944" s="784"/>
      <c r="AI2944" s="783"/>
      <c r="AJ2944" s="784"/>
      <c r="AK2944" s="793"/>
      <c r="AL2944" s="793"/>
      <c r="AM2944" s="793"/>
      <c r="AN2944" s="793"/>
      <c r="AO2944" s="793"/>
      <c r="AP2944" s="793"/>
    </row>
    <row r="2945" spans="2:42" s="404" customFormat="1" ht="12.75" hidden="1" customHeight="1" thickTop="1" x14ac:dyDescent="0.2">
      <c r="B2945" s="445" t="s">
        <v>163</v>
      </c>
      <c r="C2945" s="444" t="s">
        <v>310</v>
      </c>
      <c r="D2945" s="443" t="s">
        <v>161</v>
      </c>
      <c r="E2945" s="442" t="s">
        <v>238</v>
      </c>
      <c r="F2945" s="440"/>
      <c r="G2945" s="440"/>
      <c r="H2945" s="419">
        <v>2020</v>
      </c>
      <c r="I2945" s="418"/>
      <c r="J2945" s="647" t="s">
        <v>225</v>
      </c>
      <c r="K2945" s="439" t="s">
        <v>299</v>
      </c>
      <c r="L2945" s="822" t="s">
        <v>1965</v>
      </c>
      <c r="M2945" s="823"/>
      <c r="N2945" s="791" t="s">
        <v>207</v>
      </c>
      <c r="O2945" s="828" t="s">
        <v>270</v>
      </c>
      <c r="P2945" s="831"/>
      <c r="Q2945" s="834" t="s">
        <v>218</v>
      </c>
      <c r="R2945" s="828"/>
      <c r="S2945" s="434" t="s">
        <v>184</v>
      </c>
      <c r="T2945" s="438">
        <v>1302000</v>
      </c>
      <c r="U2945" s="434" t="s">
        <v>183</v>
      </c>
      <c r="V2945" s="437"/>
      <c r="W2945" s="434" t="s">
        <v>182</v>
      </c>
      <c r="X2945" s="436">
        <f>T2945</f>
        <v>1302000</v>
      </c>
      <c r="Y2945" s="434" t="s">
        <v>181</v>
      </c>
      <c r="Z2945" s="435"/>
      <c r="AA2945" s="434" t="s">
        <v>181</v>
      </c>
      <c r="AB2945" s="435"/>
      <c r="AC2945" s="434" t="s">
        <v>181</v>
      </c>
      <c r="AD2945" s="435"/>
      <c r="AE2945" s="434" t="s">
        <v>181</v>
      </c>
      <c r="AF2945" s="435"/>
      <c r="AG2945" s="466" t="s">
        <v>181</v>
      </c>
      <c r="AH2945" s="467"/>
      <c r="AI2945" s="466" t="s">
        <v>180</v>
      </c>
      <c r="AJ2945" s="465"/>
      <c r="AK2945" s="791" t="s">
        <v>303</v>
      </c>
      <c r="AL2945" s="791" t="s">
        <v>303</v>
      </c>
      <c r="AM2945" s="791" t="s">
        <v>303</v>
      </c>
      <c r="AN2945" s="791" t="s">
        <v>303</v>
      </c>
      <c r="AO2945" s="791" t="s">
        <v>303</v>
      </c>
      <c r="AP2945" s="791" t="s">
        <v>303</v>
      </c>
    </row>
    <row r="2946" spans="2:42" s="404" customFormat="1" ht="15" hidden="1" customHeight="1" x14ac:dyDescent="0.2">
      <c r="B2946" s="425" t="s">
        <v>163</v>
      </c>
      <c r="C2946" s="424" t="s">
        <v>310</v>
      </c>
      <c r="D2946" s="423" t="s">
        <v>161</v>
      </c>
      <c r="E2946" s="422" t="s">
        <v>238</v>
      </c>
      <c r="F2946" s="420"/>
      <c r="G2946" s="420"/>
      <c r="H2946" s="419">
        <v>2020</v>
      </c>
      <c r="I2946" s="418"/>
      <c r="J2946" s="647" t="s">
        <v>225</v>
      </c>
      <c r="K2946" s="417" t="s">
        <v>299</v>
      </c>
      <c r="L2946" s="824"/>
      <c r="M2946" s="825"/>
      <c r="N2946" s="792"/>
      <c r="O2946" s="829"/>
      <c r="P2946" s="832"/>
      <c r="Q2946" s="835"/>
      <c r="R2946" s="829"/>
      <c r="S2946" s="416" t="s">
        <v>179</v>
      </c>
      <c r="T2946" s="432"/>
      <c r="U2946" s="416" t="s">
        <v>177</v>
      </c>
      <c r="V2946" s="415"/>
      <c r="W2946" s="416" t="s">
        <v>176</v>
      </c>
      <c r="X2946" s="428">
        <f>X2945</f>
        <v>1302000</v>
      </c>
      <c r="Y2946" s="416" t="s">
        <v>175</v>
      </c>
      <c r="Z2946" s="426"/>
      <c r="AA2946" s="416" t="s">
        <v>175</v>
      </c>
      <c r="AB2946" s="426"/>
      <c r="AC2946" s="416" t="s">
        <v>175</v>
      </c>
      <c r="AD2946" s="426"/>
      <c r="AE2946" s="416" t="s">
        <v>175</v>
      </c>
      <c r="AF2946" s="426"/>
      <c r="AG2946" s="463" t="s">
        <v>175</v>
      </c>
      <c r="AH2946" s="462"/>
      <c r="AI2946" s="463" t="s">
        <v>174</v>
      </c>
      <c r="AJ2946" s="464"/>
      <c r="AK2946" s="792"/>
      <c r="AL2946" s="792"/>
      <c r="AM2946" s="792"/>
      <c r="AN2946" s="792"/>
      <c r="AO2946" s="792"/>
      <c r="AP2946" s="792"/>
    </row>
    <row r="2947" spans="2:42" s="404" customFormat="1" ht="39" hidden="1" customHeight="1" x14ac:dyDescent="0.2">
      <c r="B2947" s="425" t="s">
        <v>163</v>
      </c>
      <c r="C2947" s="424" t="s">
        <v>310</v>
      </c>
      <c r="D2947" s="423" t="s">
        <v>161</v>
      </c>
      <c r="E2947" s="422" t="s">
        <v>238</v>
      </c>
      <c r="F2947" s="420"/>
      <c r="G2947" s="420"/>
      <c r="H2947" s="419">
        <v>2020</v>
      </c>
      <c r="I2947" s="418"/>
      <c r="J2947" s="647" t="s">
        <v>225</v>
      </c>
      <c r="K2947" s="417" t="s">
        <v>299</v>
      </c>
      <c r="L2947" s="824"/>
      <c r="M2947" s="825"/>
      <c r="N2947" s="792"/>
      <c r="O2947" s="829"/>
      <c r="P2947" s="832"/>
      <c r="Q2947" s="835"/>
      <c r="R2947" s="829"/>
      <c r="S2947" s="416" t="s">
        <v>173</v>
      </c>
      <c r="T2947" s="429"/>
      <c r="U2947" s="416" t="s">
        <v>171</v>
      </c>
      <c r="V2947" s="427"/>
      <c r="W2947" s="416" t="s">
        <v>170</v>
      </c>
      <c r="X2947" s="428"/>
      <c r="Y2947" s="416" t="s">
        <v>169</v>
      </c>
      <c r="Z2947" s="426"/>
      <c r="AA2947" s="416" t="s">
        <v>169</v>
      </c>
      <c r="AB2947" s="426"/>
      <c r="AC2947" s="416" t="s">
        <v>169</v>
      </c>
      <c r="AD2947" s="426"/>
      <c r="AE2947" s="416" t="s">
        <v>169</v>
      </c>
      <c r="AF2947" s="426"/>
      <c r="AG2947" s="463" t="s">
        <v>169</v>
      </c>
      <c r="AH2947" s="462"/>
      <c r="AI2947" s="781"/>
      <c r="AJ2947" s="782"/>
      <c r="AK2947" s="792"/>
      <c r="AL2947" s="792"/>
      <c r="AM2947" s="792"/>
      <c r="AN2947" s="792"/>
      <c r="AO2947" s="792"/>
      <c r="AP2947" s="792"/>
    </row>
    <row r="2948" spans="2:42" s="404" customFormat="1" ht="15" hidden="1" customHeight="1" x14ac:dyDescent="0.2">
      <c r="B2948" s="425" t="s">
        <v>163</v>
      </c>
      <c r="C2948" s="424" t="s">
        <v>310</v>
      </c>
      <c r="D2948" s="423" t="s">
        <v>161</v>
      </c>
      <c r="E2948" s="422" t="s">
        <v>238</v>
      </c>
      <c r="F2948" s="420"/>
      <c r="G2948" s="420"/>
      <c r="H2948" s="419">
        <v>2020</v>
      </c>
      <c r="I2948" s="418"/>
      <c r="J2948" s="647" t="s">
        <v>225</v>
      </c>
      <c r="K2948" s="417" t="s">
        <v>299</v>
      </c>
      <c r="L2948" s="824"/>
      <c r="M2948" s="825"/>
      <c r="N2948" s="792"/>
      <c r="O2948" s="829"/>
      <c r="P2948" s="832"/>
      <c r="Q2948" s="835"/>
      <c r="R2948" s="829"/>
      <c r="S2948" s="416" t="s">
        <v>168</v>
      </c>
      <c r="T2948" s="427"/>
      <c r="U2948" s="416" t="s">
        <v>167</v>
      </c>
      <c r="V2948" s="427"/>
      <c r="W2948" s="816"/>
      <c r="X2948" s="817"/>
      <c r="Y2948" s="416" t="s">
        <v>166</v>
      </c>
      <c r="Z2948" s="426">
        <f>IF(Z2946="",Z2947-Z2945,Z2947-Z2946)</f>
        <v>0</v>
      </c>
      <c r="AA2948" s="416" t="s">
        <v>166</v>
      </c>
      <c r="AB2948" s="426">
        <f>IF(AB2946="",AB2947-AB2945,AB2947-AB2946)</f>
        <v>0</v>
      </c>
      <c r="AC2948" s="416" t="s">
        <v>166</v>
      </c>
      <c r="AD2948" s="426">
        <f>IF(AD2946="",AD2947-AD2945,AD2947-AD2946)</f>
        <v>0</v>
      </c>
      <c r="AE2948" s="416" t="s">
        <v>166</v>
      </c>
      <c r="AF2948" s="426">
        <f>IF(AF2946="",AF2947-AF2945,AF2947-AF2946)</f>
        <v>0</v>
      </c>
      <c r="AG2948" s="463" t="s">
        <v>166</v>
      </c>
      <c r="AH2948" s="462">
        <f>IF(AH2946="",AH2947-AH2945,AH2947-AH2946)</f>
        <v>0</v>
      </c>
      <c r="AI2948" s="781"/>
      <c r="AJ2948" s="782"/>
      <c r="AK2948" s="792"/>
      <c r="AL2948" s="792"/>
      <c r="AM2948" s="792"/>
      <c r="AN2948" s="792"/>
      <c r="AO2948" s="792"/>
      <c r="AP2948" s="792"/>
    </row>
    <row r="2949" spans="2:42" s="404" customFormat="1" ht="15" hidden="1" customHeight="1" x14ac:dyDescent="0.2">
      <c r="B2949" s="425" t="s">
        <v>163</v>
      </c>
      <c r="C2949" s="424" t="s">
        <v>310</v>
      </c>
      <c r="D2949" s="423" t="s">
        <v>161</v>
      </c>
      <c r="E2949" s="422" t="s">
        <v>238</v>
      </c>
      <c r="F2949" s="420"/>
      <c r="G2949" s="420"/>
      <c r="H2949" s="419">
        <v>2020</v>
      </c>
      <c r="I2949" s="418"/>
      <c r="J2949" s="647" t="s">
        <v>225</v>
      </c>
      <c r="K2949" s="417" t="s">
        <v>299</v>
      </c>
      <c r="L2949" s="824"/>
      <c r="M2949" s="825"/>
      <c r="N2949" s="792"/>
      <c r="O2949" s="829"/>
      <c r="P2949" s="832"/>
      <c r="Q2949" s="835"/>
      <c r="R2949" s="829"/>
      <c r="S2949" s="416" t="s">
        <v>165</v>
      </c>
      <c r="T2949" s="415"/>
      <c r="U2949" s="416" t="s">
        <v>164</v>
      </c>
      <c r="V2949" s="415"/>
      <c r="W2949" s="816"/>
      <c r="X2949" s="817"/>
      <c r="Y2949" s="816"/>
      <c r="Z2949" s="817"/>
      <c r="AA2949" s="816"/>
      <c r="AB2949" s="817"/>
      <c r="AC2949" s="816"/>
      <c r="AD2949" s="817"/>
      <c r="AE2949" s="816"/>
      <c r="AF2949" s="817"/>
      <c r="AG2949" s="781"/>
      <c r="AH2949" s="782"/>
      <c r="AI2949" s="781"/>
      <c r="AJ2949" s="782"/>
      <c r="AK2949" s="792"/>
      <c r="AL2949" s="792"/>
      <c r="AM2949" s="792"/>
      <c r="AN2949" s="792"/>
      <c r="AO2949" s="792"/>
      <c r="AP2949" s="792"/>
    </row>
    <row r="2950" spans="2:42" s="404" customFormat="1" ht="15" hidden="1" customHeight="1" thickBot="1" x14ac:dyDescent="0.25">
      <c r="B2950" s="414" t="s">
        <v>163</v>
      </c>
      <c r="C2950" s="413" t="s">
        <v>310</v>
      </c>
      <c r="D2950" s="412" t="s">
        <v>161</v>
      </c>
      <c r="E2950" s="411" t="s">
        <v>238</v>
      </c>
      <c r="F2950" s="409"/>
      <c r="G2950" s="409"/>
      <c r="H2950" s="408">
        <v>2020</v>
      </c>
      <c r="I2950" s="407"/>
      <c r="J2950" s="627" t="s">
        <v>225</v>
      </c>
      <c r="K2950" s="407" t="s">
        <v>299</v>
      </c>
      <c r="L2950" s="826"/>
      <c r="M2950" s="827"/>
      <c r="N2950" s="793"/>
      <c r="O2950" s="830"/>
      <c r="P2950" s="833"/>
      <c r="Q2950" s="836"/>
      <c r="R2950" s="830"/>
      <c r="S2950" s="406" t="s">
        <v>158</v>
      </c>
      <c r="T2950" s="451"/>
      <c r="U2950" s="820"/>
      <c r="V2950" s="821"/>
      <c r="W2950" s="818"/>
      <c r="X2950" s="819"/>
      <c r="Y2950" s="818"/>
      <c r="Z2950" s="819"/>
      <c r="AA2950" s="818"/>
      <c r="AB2950" s="819"/>
      <c r="AC2950" s="818"/>
      <c r="AD2950" s="819"/>
      <c r="AE2950" s="818"/>
      <c r="AF2950" s="819"/>
      <c r="AG2950" s="783"/>
      <c r="AH2950" s="784"/>
      <c r="AI2950" s="783"/>
      <c r="AJ2950" s="784"/>
      <c r="AK2950" s="793"/>
      <c r="AL2950" s="793"/>
      <c r="AM2950" s="793"/>
      <c r="AN2950" s="793"/>
      <c r="AO2950" s="793"/>
      <c r="AP2950" s="793"/>
    </row>
    <row r="2951" spans="2:42" s="404" customFormat="1" ht="12.75" hidden="1" customHeight="1" thickTop="1" x14ac:dyDescent="0.2">
      <c r="B2951" s="445" t="s">
        <v>163</v>
      </c>
      <c r="C2951" s="444" t="s">
        <v>258</v>
      </c>
      <c r="D2951" s="443" t="s">
        <v>161</v>
      </c>
      <c r="E2951" s="442" t="s">
        <v>134</v>
      </c>
      <c r="F2951" s="440">
        <v>43997</v>
      </c>
      <c r="G2951" s="440"/>
      <c r="H2951" s="419">
        <v>2020</v>
      </c>
      <c r="I2951" s="418" t="s">
        <v>1934</v>
      </c>
      <c r="J2951" s="647" t="s">
        <v>225</v>
      </c>
      <c r="K2951" s="439" t="s">
        <v>299</v>
      </c>
      <c r="L2951" s="822" t="s">
        <v>1966</v>
      </c>
      <c r="M2951" s="823"/>
      <c r="N2951" s="791" t="s">
        <v>207</v>
      </c>
      <c r="O2951" s="828" t="s">
        <v>270</v>
      </c>
      <c r="P2951" s="831"/>
      <c r="Q2951" s="834" t="s">
        <v>218</v>
      </c>
      <c r="R2951" s="828"/>
      <c r="S2951" s="434" t="s">
        <v>184</v>
      </c>
      <c r="T2951" s="438">
        <v>1323000</v>
      </c>
      <c r="U2951" s="434" t="s">
        <v>183</v>
      </c>
      <c r="V2951" s="711">
        <v>44230</v>
      </c>
      <c r="W2951" s="434" t="s">
        <v>182</v>
      </c>
      <c r="X2951" s="436">
        <f>T2951</f>
        <v>1323000</v>
      </c>
      <c r="Y2951" s="434" t="s">
        <v>181</v>
      </c>
      <c r="Z2951" s="435"/>
      <c r="AA2951" s="434" t="s">
        <v>181</v>
      </c>
      <c r="AB2951" s="435"/>
      <c r="AC2951" s="434" t="s">
        <v>181</v>
      </c>
      <c r="AD2951" s="435"/>
      <c r="AE2951" s="434" t="s">
        <v>181</v>
      </c>
      <c r="AF2951" s="435"/>
      <c r="AG2951" s="605" t="s">
        <v>181</v>
      </c>
      <c r="AH2951" s="609">
        <v>1</v>
      </c>
      <c r="AI2951" s="605" t="s">
        <v>180</v>
      </c>
      <c r="AJ2951" s="610">
        <v>2</v>
      </c>
      <c r="AK2951" s="791" t="s">
        <v>266</v>
      </c>
      <c r="AL2951" s="791" t="s">
        <v>266</v>
      </c>
      <c r="AM2951" s="791" t="s">
        <v>266</v>
      </c>
      <c r="AN2951" s="791" t="s">
        <v>266</v>
      </c>
      <c r="AO2951" s="791" t="s">
        <v>266</v>
      </c>
      <c r="AP2951" s="791" t="s">
        <v>2166</v>
      </c>
    </row>
    <row r="2952" spans="2:42" s="404" customFormat="1" ht="15" hidden="1" customHeight="1" x14ac:dyDescent="0.2">
      <c r="B2952" s="425" t="s">
        <v>163</v>
      </c>
      <c r="C2952" s="424" t="s">
        <v>258</v>
      </c>
      <c r="D2952" s="423" t="s">
        <v>161</v>
      </c>
      <c r="E2952" s="422" t="s">
        <v>134</v>
      </c>
      <c r="F2952" s="420">
        <v>43997</v>
      </c>
      <c r="G2952" s="420"/>
      <c r="H2952" s="419">
        <v>2020</v>
      </c>
      <c r="I2952" s="418" t="s">
        <v>1934</v>
      </c>
      <c r="J2952" s="647" t="s">
        <v>225</v>
      </c>
      <c r="K2952" s="417" t="s">
        <v>299</v>
      </c>
      <c r="L2952" s="824"/>
      <c r="M2952" s="825"/>
      <c r="N2952" s="792"/>
      <c r="O2952" s="829"/>
      <c r="P2952" s="832"/>
      <c r="Q2952" s="835"/>
      <c r="R2952" s="829"/>
      <c r="S2952" s="416" t="s">
        <v>179</v>
      </c>
      <c r="T2952" s="616" t="s">
        <v>204</v>
      </c>
      <c r="U2952" s="416" t="s">
        <v>177</v>
      </c>
      <c r="V2952" s="415"/>
      <c r="W2952" s="416" t="s">
        <v>176</v>
      </c>
      <c r="X2952" s="428">
        <f>X2951</f>
        <v>1323000</v>
      </c>
      <c r="Y2952" s="416" t="s">
        <v>175</v>
      </c>
      <c r="Z2952" s="426"/>
      <c r="AA2952" s="416" t="s">
        <v>175</v>
      </c>
      <c r="AB2952" s="426"/>
      <c r="AC2952" s="416" t="s">
        <v>175</v>
      </c>
      <c r="AD2952" s="426"/>
      <c r="AE2952" s="416" t="s">
        <v>175</v>
      </c>
      <c r="AF2952" s="426"/>
      <c r="AG2952" s="615" t="s">
        <v>175</v>
      </c>
      <c r="AH2952" s="619"/>
      <c r="AI2952" s="615" t="s">
        <v>174</v>
      </c>
      <c r="AJ2952" s="620">
        <f>2*22</f>
        <v>44</v>
      </c>
      <c r="AK2952" s="792"/>
      <c r="AL2952" s="792"/>
      <c r="AM2952" s="792"/>
      <c r="AN2952" s="792"/>
      <c r="AO2952" s="792"/>
      <c r="AP2952" s="792"/>
    </row>
    <row r="2953" spans="2:42" s="404" customFormat="1" ht="39" hidden="1" customHeight="1" x14ac:dyDescent="0.2">
      <c r="B2953" s="425" t="s">
        <v>163</v>
      </c>
      <c r="C2953" s="424" t="s">
        <v>258</v>
      </c>
      <c r="D2953" s="423" t="s">
        <v>161</v>
      </c>
      <c r="E2953" s="422" t="s">
        <v>134</v>
      </c>
      <c r="F2953" s="420">
        <v>43997</v>
      </c>
      <c r="G2953" s="420"/>
      <c r="H2953" s="419">
        <v>2020</v>
      </c>
      <c r="I2953" s="418" t="s">
        <v>1934</v>
      </c>
      <c r="J2953" s="647" t="s">
        <v>225</v>
      </c>
      <c r="K2953" s="417" t="s">
        <v>299</v>
      </c>
      <c r="L2953" s="824"/>
      <c r="M2953" s="825"/>
      <c r="N2953" s="792"/>
      <c r="O2953" s="829"/>
      <c r="P2953" s="832"/>
      <c r="Q2953" s="835"/>
      <c r="R2953" s="829"/>
      <c r="S2953" s="416" t="s">
        <v>173</v>
      </c>
      <c r="T2953" s="621" t="s">
        <v>192</v>
      </c>
      <c r="U2953" s="416" t="s">
        <v>171</v>
      </c>
      <c r="V2953" s="427"/>
      <c r="W2953" s="416" t="s">
        <v>170</v>
      </c>
      <c r="X2953" s="428"/>
      <c r="Y2953" s="416" t="s">
        <v>169</v>
      </c>
      <c r="Z2953" s="426"/>
      <c r="AA2953" s="416" t="s">
        <v>169</v>
      </c>
      <c r="AB2953" s="426"/>
      <c r="AC2953" s="416" t="s">
        <v>169</v>
      </c>
      <c r="AD2953" s="426"/>
      <c r="AE2953" s="416" t="s">
        <v>169</v>
      </c>
      <c r="AF2953" s="426"/>
      <c r="AG2953" s="615" t="s">
        <v>169</v>
      </c>
      <c r="AH2953" s="619">
        <v>0.68830000000000002</v>
      </c>
      <c r="AI2953" s="781"/>
      <c r="AJ2953" s="782"/>
      <c r="AK2953" s="792"/>
      <c r="AL2953" s="792"/>
      <c r="AM2953" s="792"/>
      <c r="AN2953" s="792"/>
      <c r="AO2953" s="792"/>
      <c r="AP2953" s="792"/>
    </row>
    <row r="2954" spans="2:42" s="404" customFormat="1" ht="15" hidden="1" customHeight="1" x14ac:dyDescent="0.2">
      <c r="B2954" s="425" t="s">
        <v>163</v>
      </c>
      <c r="C2954" s="424" t="s">
        <v>258</v>
      </c>
      <c r="D2954" s="423" t="s">
        <v>161</v>
      </c>
      <c r="E2954" s="422" t="s">
        <v>134</v>
      </c>
      <c r="F2954" s="420">
        <v>43997</v>
      </c>
      <c r="G2954" s="420"/>
      <c r="H2954" s="419">
        <v>2020</v>
      </c>
      <c r="I2954" s="418" t="s">
        <v>1934</v>
      </c>
      <c r="J2954" s="647" t="s">
        <v>225</v>
      </c>
      <c r="K2954" s="417" t="s">
        <v>299</v>
      </c>
      <c r="L2954" s="824"/>
      <c r="M2954" s="825"/>
      <c r="N2954" s="792"/>
      <c r="O2954" s="829"/>
      <c r="P2954" s="832"/>
      <c r="Q2954" s="835"/>
      <c r="R2954" s="829"/>
      <c r="S2954" s="416" t="s">
        <v>168</v>
      </c>
      <c r="T2954" s="622">
        <v>90</v>
      </c>
      <c r="U2954" s="416" t="s">
        <v>167</v>
      </c>
      <c r="V2954" s="427"/>
      <c r="W2954" s="816"/>
      <c r="X2954" s="817"/>
      <c r="Y2954" s="416" t="s">
        <v>166</v>
      </c>
      <c r="Z2954" s="426">
        <f>IF(Z2952="",Z2953-Z2951,Z2953-Z2952)</f>
        <v>0</v>
      </c>
      <c r="AA2954" s="416" t="s">
        <v>166</v>
      </c>
      <c r="AB2954" s="426">
        <f>IF(AB2952="",AB2953-AB2951,AB2953-AB2952)</f>
        <v>0</v>
      </c>
      <c r="AC2954" s="416" t="s">
        <v>166</v>
      </c>
      <c r="AD2954" s="426">
        <f>IF(AD2952="",AD2953-AD2951,AD2953-AD2952)</f>
        <v>0</v>
      </c>
      <c r="AE2954" s="416" t="s">
        <v>166</v>
      </c>
      <c r="AF2954" s="426">
        <f>IF(AF2952="",AF2953-AF2951,AF2953-AF2952)</f>
        <v>0</v>
      </c>
      <c r="AG2954" s="615" t="s">
        <v>166</v>
      </c>
      <c r="AH2954" s="619">
        <f>IF(AH2952="",AH2953-AH2951,AH2953-AH2952)</f>
        <v>-0.31169999999999998</v>
      </c>
      <c r="AI2954" s="781"/>
      <c r="AJ2954" s="782"/>
      <c r="AK2954" s="792"/>
      <c r="AL2954" s="792"/>
      <c r="AM2954" s="792"/>
      <c r="AN2954" s="792"/>
      <c r="AO2954" s="792"/>
      <c r="AP2954" s="792"/>
    </row>
    <row r="2955" spans="2:42" s="404" customFormat="1" ht="15" hidden="1" customHeight="1" x14ac:dyDescent="0.2">
      <c r="B2955" s="425" t="s">
        <v>163</v>
      </c>
      <c r="C2955" s="424" t="s">
        <v>258</v>
      </c>
      <c r="D2955" s="423" t="s">
        <v>161</v>
      </c>
      <c r="E2955" s="422" t="s">
        <v>134</v>
      </c>
      <c r="F2955" s="420">
        <v>43997</v>
      </c>
      <c r="G2955" s="420"/>
      <c r="H2955" s="419">
        <v>2020</v>
      </c>
      <c r="I2955" s="418" t="s">
        <v>1934</v>
      </c>
      <c r="J2955" s="647" t="s">
        <v>225</v>
      </c>
      <c r="K2955" s="417" t="s">
        <v>299</v>
      </c>
      <c r="L2955" s="824"/>
      <c r="M2955" s="825"/>
      <c r="N2955" s="792"/>
      <c r="O2955" s="829"/>
      <c r="P2955" s="832"/>
      <c r="Q2955" s="835"/>
      <c r="R2955" s="829"/>
      <c r="S2955" s="416" t="s">
        <v>165</v>
      </c>
      <c r="T2955" s="617">
        <v>43832</v>
      </c>
      <c r="U2955" s="416" t="s">
        <v>164</v>
      </c>
      <c r="V2955" s="415"/>
      <c r="W2955" s="816"/>
      <c r="X2955" s="817"/>
      <c r="Y2955" s="816"/>
      <c r="Z2955" s="817"/>
      <c r="AA2955" s="816"/>
      <c r="AB2955" s="817"/>
      <c r="AC2955" s="816"/>
      <c r="AD2955" s="817"/>
      <c r="AE2955" s="816"/>
      <c r="AF2955" s="817"/>
      <c r="AG2955" s="785"/>
      <c r="AH2955" s="786"/>
      <c r="AI2955" s="781"/>
      <c r="AJ2955" s="782"/>
      <c r="AK2955" s="792"/>
      <c r="AL2955" s="792"/>
      <c r="AM2955" s="792"/>
      <c r="AN2955" s="792"/>
      <c r="AO2955" s="792"/>
      <c r="AP2955" s="792"/>
    </row>
    <row r="2956" spans="2:42" s="404" customFormat="1" ht="15" hidden="1" customHeight="1" thickBot="1" x14ac:dyDescent="0.25">
      <c r="B2956" s="414" t="s">
        <v>163</v>
      </c>
      <c r="C2956" s="413" t="s">
        <v>258</v>
      </c>
      <c r="D2956" s="412" t="s">
        <v>161</v>
      </c>
      <c r="E2956" s="411" t="s">
        <v>134</v>
      </c>
      <c r="F2956" s="409">
        <v>43997</v>
      </c>
      <c r="G2956" s="409"/>
      <c r="H2956" s="408">
        <v>2020</v>
      </c>
      <c r="I2956" s="407" t="s">
        <v>1934</v>
      </c>
      <c r="J2956" s="627" t="s">
        <v>225</v>
      </c>
      <c r="K2956" s="407" t="s">
        <v>299</v>
      </c>
      <c r="L2956" s="826"/>
      <c r="M2956" s="827"/>
      <c r="N2956" s="793"/>
      <c r="O2956" s="830"/>
      <c r="P2956" s="833"/>
      <c r="Q2956" s="836"/>
      <c r="R2956" s="830"/>
      <c r="S2956" s="406" t="s">
        <v>158</v>
      </c>
      <c r="T2956" s="681">
        <v>43997</v>
      </c>
      <c r="U2956" s="820"/>
      <c r="V2956" s="821"/>
      <c r="W2956" s="818"/>
      <c r="X2956" s="819"/>
      <c r="Y2956" s="818"/>
      <c r="Z2956" s="819"/>
      <c r="AA2956" s="818"/>
      <c r="AB2956" s="819"/>
      <c r="AC2956" s="818"/>
      <c r="AD2956" s="819"/>
      <c r="AE2956" s="818"/>
      <c r="AF2956" s="819"/>
      <c r="AG2956" s="787"/>
      <c r="AH2956" s="788"/>
      <c r="AI2956" s="783"/>
      <c r="AJ2956" s="784"/>
      <c r="AK2956" s="793"/>
      <c r="AL2956" s="793"/>
      <c r="AM2956" s="793"/>
      <c r="AN2956" s="793"/>
      <c r="AO2956" s="793"/>
      <c r="AP2956" s="793"/>
    </row>
    <row r="2957" spans="2:42" s="404" customFormat="1" ht="12.75" hidden="1" customHeight="1" thickTop="1" x14ac:dyDescent="0.2">
      <c r="B2957" s="445" t="s">
        <v>163</v>
      </c>
      <c r="C2957" s="444" t="s">
        <v>309</v>
      </c>
      <c r="D2957" s="443" t="s">
        <v>161</v>
      </c>
      <c r="E2957" s="442" t="s">
        <v>134</v>
      </c>
      <c r="F2957" s="440">
        <v>43969</v>
      </c>
      <c r="G2957" s="440"/>
      <c r="H2957" s="419">
        <v>2020</v>
      </c>
      <c r="I2957" s="418" t="s">
        <v>1934</v>
      </c>
      <c r="J2957" s="647" t="s">
        <v>225</v>
      </c>
      <c r="K2957" s="439" t="s">
        <v>299</v>
      </c>
      <c r="L2957" s="822" t="s">
        <v>1967</v>
      </c>
      <c r="M2957" s="823"/>
      <c r="N2957" s="791" t="s">
        <v>207</v>
      </c>
      <c r="O2957" s="828" t="s">
        <v>270</v>
      </c>
      <c r="P2957" s="831"/>
      <c r="Q2957" s="834" t="s">
        <v>218</v>
      </c>
      <c r="R2957" s="828"/>
      <c r="S2957" s="434" t="s">
        <v>184</v>
      </c>
      <c r="T2957" s="606">
        <v>507500</v>
      </c>
      <c r="U2957" s="605" t="s">
        <v>183</v>
      </c>
      <c r="V2957" s="631">
        <f>+T2962+T2960</f>
        <v>43999</v>
      </c>
      <c r="W2957" s="434" t="s">
        <v>182</v>
      </c>
      <c r="X2957" s="436">
        <f>T2957</f>
        <v>507500</v>
      </c>
      <c r="Y2957" s="434" t="s">
        <v>181</v>
      </c>
      <c r="Z2957" s="435"/>
      <c r="AA2957" s="434" t="s">
        <v>181</v>
      </c>
      <c r="AB2957" s="435"/>
      <c r="AC2957" s="434" t="s">
        <v>181</v>
      </c>
      <c r="AD2957" s="435"/>
      <c r="AE2957" s="434" t="s">
        <v>181</v>
      </c>
      <c r="AF2957" s="435"/>
      <c r="AG2957" s="605" t="s">
        <v>181</v>
      </c>
      <c r="AH2957" s="609">
        <v>1</v>
      </c>
      <c r="AI2957" s="605" t="s">
        <v>180</v>
      </c>
      <c r="AJ2957" s="610">
        <v>2</v>
      </c>
      <c r="AK2957" s="791" t="s">
        <v>266</v>
      </c>
      <c r="AL2957" s="791" t="s">
        <v>266</v>
      </c>
      <c r="AM2957" s="791" t="s">
        <v>266</v>
      </c>
      <c r="AN2957" s="791" t="s">
        <v>266</v>
      </c>
      <c r="AO2957" s="791" t="s">
        <v>266</v>
      </c>
      <c r="AP2957" s="791" t="s">
        <v>2165</v>
      </c>
    </row>
    <row r="2958" spans="2:42" s="404" customFormat="1" ht="15" hidden="1" customHeight="1" x14ac:dyDescent="0.2">
      <c r="B2958" s="425" t="s">
        <v>163</v>
      </c>
      <c r="C2958" s="424" t="s">
        <v>309</v>
      </c>
      <c r="D2958" s="423" t="s">
        <v>161</v>
      </c>
      <c r="E2958" s="422" t="s">
        <v>134</v>
      </c>
      <c r="F2958" s="420">
        <v>43969</v>
      </c>
      <c r="G2958" s="420"/>
      <c r="H2958" s="419">
        <v>2020</v>
      </c>
      <c r="I2958" s="418" t="s">
        <v>1934</v>
      </c>
      <c r="J2958" s="647" t="s">
        <v>225</v>
      </c>
      <c r="K2958" s="417" t="s">
        <v>299</v>
      </c>
      <c r="L2958" s="824"/>
      <c r="M2958" s="825"/>
      <c r="N2958" s="792"/>
      <c r="O2958" s="829"/>
      <c r="P2958" s="832"/>
      <c r="Q2958" s="835"/>
      <c r="R2958" s="829"/>
      <c r="S2958" s="416" t="s">
        <v>179</v>
      </c>
      <c r="T2958" s="616" t="s">
        <v>204</v>
      </c>
      <c r="U2958" s="615" t="s">
        <v>177</v>
      </c>
      <c r="V2958" s="682">
        <v>44064</v>
      </c>
      <c r="W2958" s="416" t="s">
        <v>176</v>
      </c>
      <c r="X2958" s="428">
        <f>X2957</f>
        <v>507500</v>
      </c>
      <c r="Y2958" s="416" t="s">
        <v>175</v>
      </c>
      <c r="Z2958" s="426"/>
      <c r="AA2958" s="416" t="s">
        <v>175</v>
      </c>
      <c r="AB2958" s="426"/>
      <c r="AC2958" s="416" t="s">
        <v>175</v>
      </c>
      <c r="AD2958" s="426"/>
      <c r="AE2958" s="416" t="s">
        <v>175</v>
      </c>
      <c r="AF2958" s="426"/>
      <c r="AG2958" s="615" t="s">
        <v>175</v>
      </c>
      <c r="AH2958" s="619"/>
      <c r="AI2958" s="615" t="s">
        <v>174</v>
      </c>
      <c r="AJ2958" s="620">
        <v>44</v>
      </c>
      <c r="AK2958" s="792"/>
      <c r="AL2958" s="792"/>
      <c r="AM2958" s="792"/>
      <c r="AN2958" s="792"/>
      <c r="AO2958" s="792"/>
      <c r="AP2958" s="792"/>
    </row>
    <row r="2959" spans="2:42" s="404" customFormat="1" ht="39" hidden="1" customHeight="1" x14ac:dyDescent="0.2">
      <c r="B2959" s="425" t="s">
        <v>163</v>
      </c>
      <c r="C2959" s="424" t="s">
        <v>309</v>
      </c>
      <c r="D2959" s="423" t="s">
        <v>161</v>
      </c>
      <c r="E2959" s="422" t="s">
        <v>134</v>
      </c>
      <c r="F2959" s="420">
        <v>43969</v>
      </c>
      <c r="G2959" s="420"/>
      <c r="H2959" s="419">
        <v>2020</v>
      </c>
      <c r="I2959" s="418" t="s">
        <v>1934</v>
      </c>
      <c r="J2959" s="647" t="s">
        <v>225</v>
      </c>
      <c r="K2959" s="417" t="s">
        <v>299</v>
      </c>
      <c r="L2959" s="824"/>
      <c r="M2959" s="825"/>
      <c r="N2959" s="792"/>
      <c r="O2959" s="829"/>
      <c r="P2959" s="832"/>
      <c r="Q2959" s="835"/>
      <c r="R2959" s="829"/>
      <c r="S2959" s="416" t="s">
        <v>173</v>
      </c>
      <c r="T2959" s="621" t="s">
        <v>192</v>
      </c>
      <c r="U2959" s="615" t="s">
        <v>171</v>
      </c>
      <c r="V2959" s="622">
        <v>65</v>
      </c>
      <c r="W2959" s="416" t="s">
        <v>170</v>
      </c>
      <c r="X2959" s="428"/>
      <c r="Y2959" s="416" t="s">
        <v>169</v>
      </c>
      <c r="Z2959" s="426"/>
      <c r="AA2959" s="416" t="s">
        <v>169</v>
      </c>
      <c r="AB2959" s="426"/>
      <c r="AC2959" s="416" t="s">
        <v>169</v>
      </c>
      <c r="AD2959" s="426"/>
      <c r="AE2959" s="416" t="s">
        <v>169</v>
      </c>
      <c r="AF2959" s="426"/>
      <c r="AG2959" s="615" t="s">
        <v>169</v>
      </c>
      <c r="AH2959" s="619">
        <v>0.68869999999999998</v>
      </c>
      <c r="AI2959" s="785"/>
      <c r="AJ2959" s="786"/>
      <c r="AK2959" s="792"/>
      <c r="AL2959" s="792"/>
      <c r="AM2959" s="792"/>
      <c r="AN2959" s="792"/>
      <c r="AO2959" s="792"/>
      <c r="AP2959" s="792"/>
    </row>
    <row r="2960" spans="2:42" s="404" customFormat="1" ht="15" hidden="1" customHeight="1" x14ac:dyDescent="0.2">
      <c r="B2960" s="425" t="s">
        <v>163</v>
      </c>
      <c r="C2960" s="424" t="s">
        <v>309</v>
      </c>
      <c r="D2960" s="423" t="s">
        <v>161</v>
      </c>
      <c r="E2960" s="422" t="s">
        <v>134</v>
      </c>
      <c r="F2960" s="420">
        <v>43969</v>
      </c>
      <c r="G2960" s="420"/>
      <c r="H2960" s="419">
        <v>2020</v>
      </c>
      <c r="I2960" s="418" t="s">
        <v>1934</v>
      </c>
      <c r="J2960" s="647" t="s">
        <v>225</v>
      </c>
      <c r="K2960" s="417" t="s">
        <v>299</v>
      </c>
      <c r="L2960" s="824"/>
      <c r="M2960" s="825"/>
      <c r="N2960" s="792"/>
      <c r="O2960" s="829"/>
      <c r="P2960" s="832"/>
      <c r="Q2960" s="835"/>
      <c r="R2960" s="829"/>
      <c r="S2960" s="416" t="s">
        <v>168</v>
      </c>
      <c r="T2960" s="622">
        <v>30</v>
      </c>
      <c r="U2960" s="615" t="s">
        <v>167</v>
      </c>
      <c r="V2960" s="622"/>
      <c r="W2960" s="816"/>
      <c r="X2960" s="817"/>
      <c r="Y2960" s="416" t="s">
        <v>166</v>
      </c>
      <c r="Z2960" s="426">
        <f>IF(Z2958="",Z2959-Z2957,Z2959-Z2958)</f>
        <v>0</v>
      </c>
      <c r="AA2960" s="416" t="s">
        <v>166</v>
      </c>
      <c r="AB2960" s="426">
        <f>IF(AB2958="",AB2959-AB2957,AB2959-AB2958)</f>
        <v>0</v>
      </c>
      <c r="AC2960" s="416" t="s">
        <v>166</v>
      </c>
      <c r="AD2960" s="426">
        <f>IF(AD2958="",AD2959-AD2957,AD2959-AD2958)</f>
        <v>0</v>
      </c>
      <c r="AE2960" s="416" t="s">
        <v>166</v>
      </c>
      <c r="AF2960" s="426">
        <f>IF(AF2958="",AF2959-AF2957,AF2959-AF2958)</f>
        <v>0</v>
      </c>
      <c r="AG2960" s="615" t="s">
        <v>166</v>
      </c>
      <c r="AH2960" s="619">
        <f>IF(AH2958="",AH2959-AH2957,AH2959-AH2958)</f>
        <v>-0.31130000000000002</v>
      </c>
      <c r="AI2960" s="785"/>
      <c r="AJ2960" s="786"/>
      <c r="AK2960" s="792"/>
      <c r="AL2960" s="792"/>
      <c r="AM2960" s="792"/>
      <c r="AN2960" s="792"/>
      <c r="AO2960" s="792"/>
      <c r="AP2960" s="792"/>
    </row>
    <row r="2961" spans="2:42" s="404" customFormat="1" ht="15" hidden="1" customHeight="1" x14ac:dyDescent="0.2">
      <c r="B2961" s="425" t="s">
        <v>163</v>
      </c>
      <c r="C2961" s="424" t="s">
        <v>309</v>
      </c>
      <c r="D2961" s="423" t="s">
        <v>161</v>
      </c>
      <c r="E2961" s="422" t="s">
        <v>134</v>
      </c>
      <c r="F2961" s="420">
        <v>43969</v>
      </c>
      <c r="G2961" s="420"/>
      <c r="H2961" s="419">
        <v>2020</v>
      </c>
      <c r="I2961" s="418" t="s">
        <v>1934</v>
      </c>
      <c r="J2961" s="647" t="s">
        <v>225</v>
      </c>
      <c r="K2961" s="417" t="s">
        <v>299</v>
      </c>
      <c r="L2961" s="824"/>
      <c r="M2961" s="825"/>
      <c r="N2961" s="792"/>
      <c r="O2961" s="829"/>
      <c r="P2961" s="832"/>
      <c r="Q2961" s="835"/>
      <c r="R2961" s="829"/>
      <c r="S2961" s="416" t="s">
        <v>165</v>
      </c>
      <c r="T2961" s="617">
        <v>43832</v>
      </c>
      <c r="U2961" s="615" t="s">
        <v>164</v>
      </c>
      <c r="V2961" s="617"/>
      <c r="W2961" s="816"/>
      <c r="X2961" s="817"/>
      <c r="Y2961" s="816"/>
      <c r="Z2961" s="817"/>
      <c r="AA2961" s="816"/>
      <c r="AB2961" s="817"/>
      <c r="AC2961" s="816"/>
      <c r="AD2961" s="817"/>
      <c r="AE2961" s="816"/>
      <c r="AF2961" s="817"/>
      <c r="AG2961" s="785"/>
      <c r="AH2961" s="786"/>
      <c r="AI2961" s="785"/>
      <c r="AJ2961" s="786"/>
      <c r="AK2961" s="792"/>
      <c r="AL2961" s="792"/>
      <c r="AM2961" s="792"/>
      <c r="AN2961" s="792"/>
      <c r="AO2961" s="792"/>
      <c r="AP2961" s="792"/>
    </row>
    <row r="2962" spans="2:42" s="404" customFormat="1" ht="15" hidden="1" customHeight="1" thickBot="1" x14ac:dyDescent="0.25">
      <c r="B2962" s="414" t="s">
        <v>163</v>
      </c>
      <c r="C2962" s="413" t="s">
        <v>309</v>
      </c>
      <c r="D2962" s="412" t="s">
        <v>161</v>
      </c>
      <c r="E2962" s="411" t="s">
        <v>134</v>
      </c>
      <c r="F2962" s="409">
        <v>43969</v>
      </c>
      <c r="G2962" s="409"/>
      <c r="H2962" s="408">
        <v>2020</v>
      </c>
      <c r="I2962" s="407" t="s">
        <v>1934</v>
      </c>
      <c r="J2962" s="627" t="s">
        <v>225</v>
      </c>
      <c r="K2962" s="407" t="s">
        <v>299</v>
      </c>
      <c r="L2962" s="826"/>
      <c r="M2962" s="827"/>
      <c r="N2962" s="793"/>
      <c r="O2962" s="830"/>
      <c r="P2962" s="833"/>
      <c r="Q2962" s="836"/>
      <c r="R2962" s="830"/>
      <c r="S2962" s="406" t="s">
        <v>158</v>
      </c>
      <c r="T2962" s="681">
        <v>43969</v>
      </c>
      <c r="U2962" s="789"/>
      <c r="V2962" s="790"/>
      <c r="W2962" s="818"/>
      <c r="X2962" s="819"/>
      <c r="Y2962" s="818"/>
      <c r="Z2962" s="819"/>
      <c r="AA2962" s="818"/>
      <c r="AB2962" s="819"/>
      <c r="AC2962" s="818"/>
      <c r="AD2962" s="819"/>
      <c r="AE2962" s="818"/>
      <c r="AF2962" s="819"/>
      <c r="AG2962" s="787"/>
      <c r="AH2962" s="788"/>
      <c r="AI2962" s="787"/>
      <c r="AJ2962" s="788"/>
      <c r="AK2962" s="793"/>
      <c r="AL2962" s="793"/>
      <c r="AM2962" s="793"/>
      <c r="AN2962" s="793"/>
      <c r="AO2962" s="793"/>
      <c r="AP2962" s="793"/>
    </row>
    <row r="2963" spans="2:42" s="404" customFormat="1" ht="12.75" hidden="1" customHeight="1" thickTop="1" x14ac:dyDescent="0.2">
      <c r="B2963" s="445" t="s">
        <v>163</v>
      </c>
      <c r="C2963" s="444" t="s">
        <v>190</v>
      </c>
      <c r="D2963" s="443" t="s">
        <v>161</v>
      </c>
      <c r="E2963" s="442" t="s">
        <v>450</v>
      </c>
      <c r="F2963" s="440"/>
      <c r="G2963" s="440"/>
      <c r="H2963" s="419">
        <v>2020</v>
      </c>
      <c r="I2963" s="418"/>
      <c r="J2963" s="647" t="s">
        <v>225</v>
      </c>
      <c r="K2963" s="439" t="s">
        <v>299</v>
      </c>
      <c r="L2963" s="822" t="s">
        <v>1968</v>
      </c>
      <c r="M2963" s="823"/>
      <c r="N2963" s="791" t="s">
        <v>207</v>
      </c>
      <c r="O2963" s="828" t="s">
        <v>270</v>
      </c>
      <c r="P2963" s="831"/>
      <c r="Q2963" s="834" t="s">
        <v>218</v>
      </c>
      <c r="R2963" s="828"/>
      <c r="S2963" s="434" t="s">
        <v>184</v>
      </c>
      <c r="T2963" s="438">
        <v>6000000</v>
      </c>
      <c r="U2963" s="434" t="s">
        <v>183</v>
      </c>
      <c r="V2963" s="437"/>
      <c r="W2963" s="434" t="s">
        <v>182</v>
      </c>
      <c r="X2963" s="436">
        <f>T2963</f>
        <v>6000000</v>
      </c>
      <c r="Y2963" s="434" t="s">
        <v>181</v>
      </c>
      <c r="Z2963" s="435"/>
      <c r="AA2963" s="434" t="s">
        <v>181</v>
      </c>
      <c r="AB2963" s="435"/>
      <c r="AC2963" s="434" t="s">
        <v>181</v>
      </c>
      <c r="AD2963" s="435"/>
      <c r="AE2963" s="434" t="s">
        <v>181</v>
      </c>
      <c r="AF2963" s="435"/>
      <c r="AG2963" s="466" t="s">
        <v>181</v>
      </c>
      <c r="AH2963" s="467"/>
      <c r="AI2963" s="466" t="s">
        <v>180</v>
      </c>
      <c r="AJ2963" s="465"/>
      <c r="AK2963" s="791" t="s">
        <v>303</v>
      </c>
      <c r="AL2963" s="791" t="s">
        <v>303</v>
      </c>
      <c r="AM2963" s="791" t="s">
        <v>303</v>
      </c>
      <c r="AN2963" s="791" t="s">
        <v>303</v>
      </c>
      <c r="AO2963" s="791" t="s">
        <v>303</v>
      </c>
      <c r="AP2963" s="791" t="s">
        <v>303</v>
      </c>
    </row>
    <row r="2964" spans="2:42" s="404" customFormat="1" ht="15" hidden="1" customHeight="1" x14ac:dyDescent="0.2">
      <c r="B2964" s="425" t="s">
        <v>163</v>
      </c>
      <c r="C2964" s="424" t="s">
        <v>190</v>
      </c>
      <c r="D2964" s="423" t="s">
        <v>161</v>
      </c>
      <c r="E2964" s="422" t="s">
        <v>450</v>
      </c>
      <c r="F2964" s="420"/>
      <c r="G2964" s="420"/>
      <c r="H2964" s="419">
        <v>2020</v>
      </c>
      <c r="I2964" s="418"/>
      <c r="J2964" s="647" t="s">
        <v>225</v>
      </c>
      <c r="K2964" s="417" t="s">
        <v>299</v>
      </c>
      <c r="L2964" s="824"/>
      <c r="M2964" s="825"/>
      <c r="N2964" s="792"/>
      <c r="O2964" s="829"/>
      <c r="P2964" s="832"/>
      <c r="Q2964" s="835"/>
      <c r="R2964" s="829"/>
      <c r="S2964" s="416" t="s">
        <v>179</v>
      </c>
      <c r="T2964" s="432"/>
      <c r="U2964" s="416" t="s">
        <v>177</v>
      </c>
      <c r="V2964" s="415"/>
      <c r="W2964" s="416" t="s">
        <v>176</v>
      </c>
      <c r="X2964" s="428">
        <f>X2963</f>
        <v>6000000</v>
      </c>
      <c r="Y2964" s="416" t="s">
        <v>175</v>
      </c>
      <c r="Z2964" s="426"/>
      <c r="AA2964" s="416" t="s">
        <v>175</v>
      </c>
      <c r="AB2964" s="426"/>
      <c r="AC2964" s="416" t="s">
        <v>175</v>
      </c>
      <c r="AD2964" s="426"/>
      <c r="AE2964" s="416" t="s">
        <v>175</v>
      </c>
      <c r="AF2964" s="426"/>
      <c r="AG2964" s="463" t="s">
        <v>175</v>
      </c>
      <c r="AH2964" s="462"/>
      <c r="AI2964" s="463" t="s">
        <v>174</v>
      </c>
      <c r="AJ2964" s="464"/>
      <c r="AK2964" s="792"/>
      <c r="AL2964" s="792"/>
      <c r="AM2964" s="792"/>
      <c r="AN2964" s="792"/>
      <c r="AO2964" s="792"/>
      <c r="AP2964" s="792"/>
    </row>
    <row r="2965" spans="2:42" s="404" customFormat="1" ht="39" hidden="1" customHeight="1" x14ac:dyDescent="0.2">
      <c r="B2965" s="425" t="s">
        <v>163</v>
      </c>
      <c r="C2965" s="424" t="s">
        <v>190</v>
      </c>
      <c r="D2965" s="423" t="s">
        <v>161</v>
      </c>
      <c r="E2965" s="422" t="s">
        <v>450</v>
      </c>
      <c r="F2965" s="420"/>
      <c r="G2965" s="420"/>
      <c r="H2965" s="419">
        <v>2020</v>
      </c>
      <c r="I2965" s="418"/>
      <c r="J2965" s="647" t="s">
        <v>225</v>
      </c>
      <c r="K2965" s="417" t="s">
        <v>299</v>
      </c>
      <c r="L2965" s="824"/>
      <c r="M2965" s="825"/>
      <c r="N2965" s="792"/>
      <c r="O2965" s="829"/>
      <c r="P2965" s="832"/>
      <c r="Q2965" s="835"/>
      <c r="R2965" s="829"/>
      <c r="S2965" s="416" t="s">
        <v>173</v>
      </c>
      <c r="T2965" s="429"/>
      <c r="U2965" s="416" t="s">
        <v>171</v>
      </c>
      <c r="V2965" s="427"/>
      <c r="W2965" s="416" t="s">
        <v>170</v>
      </c>
      <c r="X2965" s="428"/>
      <c r="Y2965" s="416" t="s">
        <v>169</v>
      </c>
      <c r="Z2965" s="426"/>
      <c r="AA2965" s="416" t="s">
        <v>169</v>
      </c>
      <c r="AB2965" s="426"/>
      <c r="AC2965" s="416" t="s">
        <v>169</v>
      </c>
      <c r="AD2965" s="426"/>
      <c r="AE2965" s="416" t="s">
        <v>169</v>
      </c>
      <c r="AF2965" s="426"/>
      <c r="AG2965" s="463" t="s">
        <v>169</v>
      </c>
      <c r="AH2965" s="462"/>
      <c r="AI2965" s="781"/>
      <c r="AJ2965" s="782"/>
      <c r="AK2965" s="792"/>
      <c r="AL2965" s="792"/>
      <c r="AM2965" s="792"/>
      <c r="AN2965" s="792"/>
      <c r="AO2965" s="792"/>
      <c r="AP2965" s="792"/>
    </row>
    <row r="2966" spans="2:42" s="404" customFormat="1" ht="15" hidden="1" customHeight="1" x14ac:dyDescent="0.2">
      <c r="B2966" s="425" t="s">
        <v>163</v>
      </c>
      <c r="C2966" s="424" t="s">
        <v>190</v>
      </c>
      <c r="D2966" s="423" t="s">
        <v>161</v>
      </c>
      <c r="E2966" s="422" t="s">
        <v>450</v>
      </c>
      <c r="F2966" s="420"/>
      <c r="G2966" s="420"/>
      <c r="H2966" s="419">
        <v>2020</v>
      </c>
      <c r="I2966" s="418"/>
      <c r="J2966" s="647" t="s">
        <v>225</v>
      </c>
      <c r="K2966" s="417" t="s">
        <v>299</v>
      </c>
      <c r="L2966" s="824"/>
      <c r="M2966" s="825"/>
      <c r="N2966" s="792"/>
      <c r="O2966" s="829"/>
      <c r="P2966" s="832"/>
      <c r="Q2966" s="835"/>
      <c r="R2966" s="829"/>
      <c r="S2966" s="416" t="s">
        <v>168</v>
      </c>
      <c r="T2966" s="427"/>
      <c r="U2966" s="416" t="s">
        <v>167</v>
      </c>
      <c r="V2966" s="427"/>
      <c r="W2966" s="816"/>
      <c r="X2966" s="817"/>
      <c r="Y2966" s="416" t="s">
        <v>166</v>
      </c>
      <c r="Z2966" s="426">
        <f>IF(Z2964="",Z2965-Z2963,Z2965-Z2964)</f>
        <v>0</v>
      </c>
      <c r="AA2966" s="416" t="s">
        <v>166</v>
      </c>
      <c r="AB2966" s="426">
        <f>IF(AB2964="",AB2965-AB2963,AB2965-AB2964)</f>
        <v>0</v>
      </c>
      <c r="AC2966" s="416" t="s">
        <v>166</v>
      </c>
      <c r="AD2966" s="426">
        <f>IF(AD2964="",AD2965-AD2963,AD2965-AD2964)</f>
        <v>0</v>
      </c>
      <c r="AE2966" s="416" t="s">
        <v>166</v>
      </c>
      <c r="AF2966" s="426">
        <f>IF(AF2964="",AF2965-AF2963,AF2965-AF2964)</f>
        <v>0</v>
      </c>
      <c r="AG2966" s="463" t="s">
        <v>166</v>
      </c>
      <c r="AH2966" s="462">
        <f>IF(AH2964="",AH2965-AH2963,AH2965-AH2964)</f>
        <v>0</v>
      </c>
      <c r="AI2966" s="781"/>
      <c r="AJ2966" s="782"/>
      <c r="AK2966" s="792"/>
      <c r="AL2966" s="792"/>
      <c r="AM2966" s="792"/>
      <c r="AN2966" s="792"/>
      <c r="AO2966" s="792"/>
      <c r="AP2966" s="792"/>
    </row>
    <row r="2967" spans="2:42" s="404" customFormat="1" ht="15" hidden="1" customHeight="1" x14ac:dyDescent="0.2">
      <c r="B2967" s="425" t="s">
        <v>163</v>
      </c>
      <c r="C2967" s="424" t="s">
        <v>190</v>
      </c>
      <c r="D2967" s="423" t="s">
        <v>161</v>
      </c>
      <c r="E2967" s="422" t="s">
        <v>450</v>
      </c>
      <c r="F2967" s="420"/>
      <c r="G2967" s="420"/>
      <c r="H2967" s="419">
        <v>2020</v>
      </c>
      <c r="I2967" s="418"/>
      <c r="J2967" s="647" t="s">
        <v>225</v>
      </c>
      <c r="K2967" s="417" t="s">
        <v>299</v>
      </c>
      <c r="L2967" s="824"/>
      <c r="M2967" s="825"/>
      <c r="N2967" s="792"/>
      <c r="O2967" s="829"/>
      <c r="P2967" s="832"/>
      <c r="Q2967" s="835"/>
      <c r="R2967" s="829"/>
      <c r="S2967" s="416" t="s">
        <v>165</v>
      </c>
      <c r="T2967" s="415"/>
      <c r="U2967" s="416" t="s">
        <v>164</v>
      </c>
      <c r="V2967" s="415"/>
      <c r="W2967" s="816"/>
      <c r="X2967" s="817"/>
      <c r="Y2967" s="816"/>
      <c r="Z2967" s="817"/>
      <c r="AA2967" s="816"/>
      <c r="AB2967" s="817"/>
      <c r="AC2967" s="816"/>
      <c r="AD2967" s="817"/>
      <c r="AE2967" s="816"/>
      <c r="AF2967" s="817"/>
      <c r="AG2967" s="781"/>
      <c r="AH2967" s="782"/>
      <c r="AI2967" s="781"/>
      <c r="AJ2967" s="782"/>
      <c r="AK2967" s="792"/>
      <c r="AL2967" s="792"/>
      <c r="AM2967" s="792"/>
      <c r="AN2967" s="792"/>
      <c r="AO2967" s="792"/>
      <c r="AP2967" s="792"/>
    </row>
    <row r="2968" spans="2:42" s="404" customFormat="1" ht="15" hidden="1" customHeight="1" thickBot="1" x14ac:dyDescent="0.25">
      <c r="B2968" s="414" t="s">
        <v>163</v>
      </c>
      <c r="C2968" s="413" t="s">
        <v>190</v>
      </c>
      <c r="D2968" s="412" t="s">
        <v>161</v>
      </c>
      <c r="E2968" s="411" t="s">
        <v>450</v>
      </c>
      <c r="F2968" s="409"/>
      <c r="G2968" s="409"/>
      <c r="H2968" s="408">
        <v>2020</v>
      </c>
      <c r="I2968" s="407"/>
      <c r="J2968" s="627" t="s">
        <v>225</v>
      </c>
      <c r="K2968" s="407" t="s">
        <v>299</v>
      </c>
      <c r="L2968" s="826"/>
      <c r="M2968" s="827"/>
      <c r="N2968" s="793"/>
      <c r="O2968" s="830"/>
      <c r="P2968" s="833"/>
      <c r="Q2968" s="836"/>
      <c r="R2968" s="830"/>
      <c r="S2968" s="406" t="s">
        <v>158</v>
      </c>
      <c r="T2968" s="451"/>
      <c r="U2968" s="820"/>
      <c r="V2968" s="821"/>
      <c r="W2968" s="818"/>
      <c r="X2968" s="819"/>
      <c r="Y2968" s="818"/>
      <c r="Z2968" s="819"/>
      <c r="AA2968" s="818"/>
      <c r="AB2968" s="819"/>
      <c r="AC2968" s="818"/>
      <c r="AD2968" s="819"/>
      <c r="AE2968" s="818"/>
      <c r="AF2968" s="819"/>
      <c r="AG2968" s="783"/>
      <c r="AH2968" s="784"/>
      <c r="AI2968" s="783"/>
      <c r="AJ2968" s="784"/>
      <c r="AK2968" s="793"/>
      <c r="AL2968" s="793"/>
      <c r="AM2968" s="793"/>
      <c r="AN2968" s="793"/>
      <c r="AO2968" s="793"/>
      <c r="AP2968" s="793"/>
    </row>
    <row r="2969" spans="2:42" s="404" customFormat="1" ht="12.75" hidden="1" customHeight="1" thickTop="1" x14ac:dyDescent="0.2">
      <c r="B2969" s="445" t="s">
        <v>163</v>
      </c>
      <c r="C2969" s="444" t="s">
        <v>308</v>
      </c>
      <c r="D2969" s="443" t="s">
        <v>161</v>
      </c>
      <c r="E2969" s="442" t="s">
        <v>134</v>
      </c>
      <c r="F2969" s="440">
        <v>43969</v>
      </c>
      <c r="G2969" s="440"/>
      <c r="H2969" s="419">
        <v>2020</v>
      </c>
      <c r="I2969" s="418" t="s">
        <v>1934</v>
      </c>
      <c r="J2969" s="647" t="s">
        <v>225</v>
      </c>
      <c r="K2969" s="439" t="s">
        <v>299</v>
      </c>
      <c r="L2969" s="822" t="s">
        <v>1969</v>
      </c>
      <c r="M2969" s="823"/>
      <c r="N2969" s="791" t="s">
        <v>207</v>
      </c>
      <c r="O2969" s="828" t="s">
        <v>270</v>
      </c>
      <c r="P2969" s="831"/>
      <c r="Q2969" s="834" t="s">
        <v>218</v>
      </c>
      <c r="R2969" s="828"/>
      <c r="S2969" s="434" t="s">
        <v>184</v>
      </c>
      <c r="T2969" s="606">
        <v>910000</v>
      </c>
      <c r="U2969" s="605" t="s">
        <v>183</v>
      </c>
      <c r="V2969" s="631">
        <f>+T2974+T2972</f>
        <v>44049</v>
      </c>
      <c r="W2969" s="434" t="s">
        <v>182</v>
      </c>
      <c r="X2969" s="436">
        <f>T2969</f>
        <v>910000</v>
      </c>
      <c r="Y2969" s="434" t="s">
        <v>181</v>
      </c>
      <c r="Z2969" s="435"/>
      <c r="AA2969" s="434" t="s">
        <v>181</v>
      </c>
      <c r="AB2969" s="435"/>
      <c r="AC2969" s="434" t="s">
        <v>181</v>
      </c>
      <c r="AD2969" s="435"/>
      <c r="AE2969" s="434" t="s">
        <v>181</v>
      </c>
      <c r="AF2969" s="435"/>
      <c r="AG2969" s="605" t="s">
        <v>181</v>
      </c>
      <c r="AH2969" s="609">
        <v>3.2000000000000001E-2</v>
      </c>
      <c r="AI2969" s="605" t="s">
        <v>180</v>
      </c>
      <c r="AJ2969" s="610">
        <v>2</v>
      </c>
      <c r="AK2969" s="800" t="s">
        <v>205</v>
      </c>
      <c r="AL2969" s="791" t="s">
        <v>266</v>
      </c>
      <c r="AM2969" s="791" t="s">
        <v>266</v>
      </c>
      <c r="AN2969" s="791" t="s">
        <v>266</v>
      </c>
      <c r="AO2969" s="791" t="s">
        <v>266</v>
      </c>
      <c r="AP2969" s="791" t="s">
        <v>205</v>
      </c>
    </row>
    <row r="2970" spans="2:42" s="404" customFormat="1" ht="15" hidden="1" customHeight="1" x14ac:dyDescent="0.2">
      <c r="B2970" s="425" t="s">
        <v>163</v>
      </c>
      <c r="C2970" s="424" t="s">
        <v>308</v>
      </c>
      <c r="D2970" s="423" t="s">
        <v>161</v>
      </c>
      <c r="E2970" s="422" t="s">
        <v>134</v>
      </c>
      <c r="F2970" s="420">
        <v>43969</v>
      </c>
      <c r="G2970" s="420"/>
      <c r="H2970" s="419">
        <v>2020</v>
      </c>
      <c r="I2970" s="418" t="s">
        <v>1934</v>
      </c>
      <c r="J2970" s="647" t="s">
        <v>225</v>
      </c>
      <c r="K2970" s="417" t="s">
        <v>299</v>
      </c>
      <c r="L2970" s="824"/>
      <c r="M2970" s="825"/>
      <c r="N2970" s="792"/>
      <c r="O2970" s="829"/>
      <c r="P2970" s="832"/>
      <c r="Q2970" s="835"/>
      <c r="R2970" s="829"/>
      <c r="S2970" s="416" t="s">
        <v>179</v>
      </c>
      <c r="T2970" s="616" t="s">
        <v>204</v>
      </c>
      <c r="U2970" s="615" t="s">
        <v>177</v>
      </c>
      <c r="V2970" s="617"/>
      <c r="W2970" s="416" t="s">
        <v>176</v>
      </c>
      <c r="X2970" s="428">
        <f>X2969</f>
        <v>910000</v>
      </c>
      <c r="Y2970" s="416" t="s">
        <v>175</v>
      </c>
      <c r="Z2970" s="426"/>
      <c r="AA2970" s="416" t="s">
        <v>175</v>
      </c>
      <c r="AB2970" s="426"/>
      <c r="AC2970" s="416" t="s">
        <v>175</v>
      </c>
      <c r="AD2970" s="426"/>
      <c r="AE2970" s="416" t="s">
        <v>175</v>
      </c>
      <c r="AF2970" s="426"/>
      <c r="AG2970" s="615" t="s">
        <v>175</v>
      </c>
      <c r="AH2970" s="619"/>
      <c r="AI2970" s="615" t="s">
        <v>174</v>
      </c>
      <c r="AJ2970" s="620">
        <f>2*26</f>
        <v>52</v>
      </c>
      <c r="AK2970" s="801"/>
      <c r="AL2970" s="792"/>
      <c r="AM2970" s="792"/>
      <c r="AN2970" s="792"/>
      <c r="AO2970" s="792"/>
      <c r="AP2970" s="792"/>
    </row>
    <row r="2971" spans="2:42" s="404" customFormat="1" ht="39" hidden="1" customHeight="1" x14ac:dyDescent="0.2">
      <c r="B2971" s="425" t="s">
        <v>163</v>
      </c>
      <c r="C2971" s="424" t="s">
        <v>308</v>
      </c>
      <c r="D2971" s="423" t="s">
        <v>161</v>
      </c>
      <c r="E2971" s="422" t="s">
        <v>134</v>
      </c>
      <c r="F2971" s="420">
        <v>43969</v>
      </c>
      <c r="G2971" s="420"/>
      <c r="H2971" s="419">
        <v>2020</v>
      </c>
      <c r="I2971" s="418" t="s">
        <v>1934</v>
      </c>
      <c r="J2971" s="647" t="s">
        <v>225</v>
      </c>
      <c r="K2971" s="417" t="s">
        <v>299</v>
      </c>
      <c r="L2971" s="824"/>
      <c r="M2971" s="825"/>
      <c r="N2971" s="792"/>
      <c r="O2971" s="829"/>
      <c r="P2971" s="832"/>
      <c r="Q2971" s="835"/>
      <c r="R2971" s="829"/>
      <c r="S2971" s="416" t="s">
        <v>173</v>
      </c>
      <c r="T2971" s="621" t="s">
        <v>192</v>
      </c>
      <c r="U2971" s="615" t="s">
        <v>171</v>
      </c>
      <c r="V2971" s="622"/>
      <c r="W2971" s="416" t="s">
        <v>170</v>
      </c>
      <c r="X2971" s="428"/>
      <c r="Y2971" s="416" t="s">
        <v>169</v>
      </c>
      <c r="Z2971" s="426"/>
      <c r="AA2971" s="416" t="s">
        <v>169</v>
      </c>
      <c r="AB2971" s="426"/>
      <c r="AC2971" s="416" t="s">
        <v>169</v>
      </c>
      <c r="AD2971" s="426"/>
      <c r="AE2971" s="416" t="s">
        <v>169</v>
      </c>
      <c r="AF2971" s="426"/>
      <c r="AG2971" s="615" t="s">
        <v>169</v>
      </c>
      <c r="AH2971" s="619">
        <v>1.2E-2</v>
      </c>
      <c r="AI2971" s="785"/>
      <c r="AJ2971" s="786"/>
      <c r="AK2971" s="801"/>
      <c r="AL2971" s="792"/>
      <c r="AM2971" s="792"/>
      <c r="AN2971" s="792"/>
      <c r="AO2971" s="792"/>
      <c r="AP2971" s="792"/>
    </row>
    <row r="2972" spans="2:42" s="404" customFormat="1" ht="15" hidden="1" customHeight="1" x14ac:dyDescent="0.2">
      <c r="B2972" s="425" t="s">
        <v>163</v>
      </c>
      <c r="C2972" s="424" t="s">
        <v>308</v>
      </c>
      <c r="D2972" s="423" t="s">
        <v>161</v>
      </c>
      <c r="E2972" s="422" t="s">
        <v>134</v>
      </c>
      <c r="F2972" s="420">
        <v>43969</v>
      </c>
      <c r="G2972" s="420"/>
      <c r="H2972" s="419">
        <v>2020</v>
      </c>
      <c r="I2972" s="418" t="s">
        <v>1934</v>
      </c>
      <c r="J2972" s="647" t="s">
        <v>225</v>
      </c>
      <c r="K2972" s="417" t="s">
        <v>299</v>
      </c>
      <c r="L2972" s="824"/>
      <c r="M2972" s="825"/>
      <c r="N2972" s="792"/>
      <c r="O2972" s="829"/>
      <c r="P2972" s="832"/>
      <c r="Q2972" s="835"/>
      <c r="R2972" s="829"/>
      <c r="S2972" s="416" t="s">
        <v>168</v>
      </c>
      <c r="T2972" s="622">
        <v>80</v>
      </c>
      <c r="U2972" s="615" t="s">
        <v>167</v>
      </c>
      <c r="V2972" s="622"/>
      <c r="W2972" s="816"/>
      <c r="X2972" s="817"/>
      <c r="Y2972" s="416" t="s">
        <v>166</v>
      </c>
      <c r="Z2972" s="426">
        <f>IF(Z2970="",Z2971-Z2969,Z2971-Z2970)</f>
        <v>0</v>
      </c>
      <c r="AA2972" s="416" t="s">
        <v>166</v>
      </c>
      <c r="AB2972" s="426">
        <f>IF(AB2970="",AB2971-AB2969,AB2971-AB2970)</f>
        <v>0</v>
      </c>
      <c r="AC2972" s="416" t="s">
        <v>166</v>
      </c>
      <c r="AD2972" s="426">
        <f>IF(AD2970="",AD2971-AD2969,AD2971-AD2970)</f>
        <v>0</v>
      </c>
      <c r="AE2972" s="416" t="s">
        <v>166</v>
      </c>
      <c r="AF2972" s="426">
        <f>IF(AF2970="",AF2971-AF2969,AF2971-AF2970)</f>
        <v>0</v>
      </c>
      <c r="AG2972" s="615" t="s">
        <v>166</v>
      </c>
      <c r="AH2972" s="619">
        <f>IF(AH2970="",AH2971-AH2969,AH2971-AH2970)</f>
        <v>-0.02</v>
      </c>
      <c r="AI2972" s="785"/>
      <c r="AJ2972" s="786"/>
      <c r="AK2972" s="801"/>
      <c r="AL2972" s="792"/>
      <c r="AM2972" s="792"/>
      <c r="AN2972" s="792"/>
      <c r="AO2972" s="792"/>
      <c r="AP2972" s="792"/>
    </row>
    <row r="2973" spans="2:42" s="404" customFormat="1" ht="15" hidden="1" customHeight="1" x14ac:dyDescent="0.2">
      <c r="B2973" s="425" t="s">
        <v>163</v>
      </c>
      <c r="C2973" s="424" t="s">
        <v>308</v>
      </c>
      <c r="D2973" s="423" t="s">
        <v>161</v>
      </c>
      <c r="E2973" s="422" t="s">
        <v>134</v>
      </c>
      <c r="F2973" s="420">
        <v>43969</v>
      </c>
      <c r="G2973" s="420"/>
      <c r="H2973" s="419">
        <v>2020</v>
      </c>
      <c r="I2973" s="418" t="s">
        <v>1934</v>
      </c>
      <c r="J2973" s="647" t="s">
        <v>225</v>
      </c>
      <c r="K2973" s="417" t="s">
        <v>299</v>
      </c>
      <c r="L2973" s="824"/>
      <c r="M2973" s="825"/>
      <c r="N2973" s="792"/>
      <c r="O2973" s="829"/>
      <c r="P2973" s="832"/>
      <c r="Q2973" s="835"/>
      <c r="R2973" s="829"/>
      <c r="S2973" s="416" t="s">
        <v>165</v>
      </c>
      <c r="T2973" s="617">
        <v>43832</v>
      </c>
      <c r="U2973" s="615" t="s">
        <v>164</v>
      </c>
      <c r="V2973" s="617"/>
      <c r="W2973" s="816"/>
      <c r="X2973" s="817"/>
      <c r="Y2973" s="816"/>
      <c r="Z2973" s="817"/>
      <c r="AA2973" s="816"/>
      <c r="AB2973" s="817"/>
      <c r="AC2973" s="816"/>
      <c r="AD2973" s="817"/>
      <c r="AE2973" s="816"/>
      <c r="AF2973" s="817"/>
      <c r="AG2973" s="785"/>
      <c r="AH2973" s="786"/>
      <c r="AI2973" s="785"/>
      <c r="AJ2973" s="786"/>
      <c r="AK2973" s="801"/>
      <c r="AL2973" s="792"/>
      <c r="AM2973" s="792"/>
      <c r="AN2973" s="792"/>
      <c r="AO2973" s="792"/>
      <c r="AP2973" s="792"/>
    </row>
    <row r="2974" spans="2:42" s="404" customFormat="1" ht="15" hidden="1" customHeight="1" thickBot="1" x14ac:dyDescent="0.25">
      <c r="B2974" s="414" t="s">
        <v>163</v>
      </c>
      <c r="C2974" s="413" t="s">
        <v>308</v>
      </c>
      <c r="D2974" s="412" t="s">
        <v>161</v>
      </c>
      <c r="E2974" s="411" t="s">
        <v>134</v>
      </c>
      <c r="F2974" s="409">
        <v>43969</v>
      </c>
      <c r="G2974" s="409"/>
      <c r="H2974" s="408">
        <v>2020</v>
      </c>
      <c r="I2974" s="407" t="s">
        <v>1934</v>
      </c>
      <c r="J2974" s="627" t="s">
        <v>225</v>
      </c>
      <c r="K2974" s="407" t="s">
        <v>299</v>
      </c>
      <c r="L2974" s="826"/>
      <c r="M2974" s="827"/>
      <c r="N2974" s="793"/>
      <c r="O2974" s="830"/>
      <c r="P2974" s="833"/>
      <c r="Q2974" s="836"/>
      <c r="R2974" s="830"/>
      <c r="S2974" s="406" t="s">
        <v>158</v>
      </c>
      <c r="T2974" s="681">
        <v>43969</v>
      </c>
      <c r="U2974" s="789"/>
      <c r="V2974" s="790"/>
      <c r="W2974" s="818"/>
      <c r="X2974" s="819"/>
      <c r="Y2974" s="818"/>
      <c r="Z2974" s="819"/>
      <c r="AA2974" s="818"/>
      <c r="AB2974" s="819"/>
      <c r="AC2974" s="818"/>
      <c r="AD2974" s="819"/>
      <c r="AE2974" s="818"/>
      <c r="AF2974" s="819"/>
      <c r="AG2974" s="787"/>
      <c r="AH2974" s="788"/>
      <c r="AI2974" s="787"/>
      <c r="AJ2974" s="788"/>
      <c r="AK2974" s="802"/>
      <c r="AL2974" s="793"/>
      <c r="AM2974" s="793"/>
      <c r="AN2974" s="793"/>
      <c r="AO2974" s="793"/>
      <c r="AP2974" s="793"/>
    </row>
    <row r="2975" spans="2:42" s="404" customFormat="1" ht="12.75" hidden="1" customHeight="1" thickTop="1" x14ac:dyDescent="0.2">
      <c r="B2975" s="445" t="s">
        <v>163</v>
      </c>
      <c r="C2975" s="444" t="s">
        <v>279</v>
      </c>
      <c r="D2975" s="443" t="s">
        <v>161</v>
      </c>
      <c r="E2975" s="442" t="s">
        <v>134</v>
      </c>
      <c r="F2975" s="440">
        <v>43969</v>
      </c>
      <c r="G2975" s="440"/>
      <c r="H2975" s="419">
        <v>2020</v>
      </c>
      <c r="I2975" s="418" t="s">
        <v>1934</v>
      </c>
      <c r="J2975" s="647" t="s">
        <v>225</v>
      </c>
      <c r="K2975" s="439" t="s">
        <v>299</v>
      </c>
      <c r="L2975" s="822" t="s">
        <v>1970</v>
      </c>
      <c r="M2975" s="823"/>
      <c r="N2975" s="791" t="s">
        <v>207</v>
      </c>
      <c r="O2975" s="828" t="s">
        <v>270</v>
      </c>
      <c r="P2975" s="831"/>
      <c r="Q2975" s="834" t="s">
        <v>218</v>
      </c>
      <c r="R2975" s="828"/>
      <c r="S2975" s="434" t="s">
        <v>184</v>
      </c>
      <c r="T2975" s="606">
        <v>350000</v>
      </c>
      <c r="U2975" s="605" t="s">
        <v>183</v>
      </c>
      <c r="V2975" s="631">
        <f>+T2980+T2978</f>
        <v>43999</v>
      </c>
      <c r="W2975" s="434" t="s">
        <v>182</v>
      </c>
      <c r="X2975" s="436">
        <f>T2975</f>
        <v>350000</v>
      </c>
      <c r="Y2975" s="434" t="s">
        <v>181</v>
      </c>
      <c r="Z2975" s="435"/>
      <c r="AA2975" s="434" t="s">
        <v>181</v>
      </c>
      <c r="AB2975" s="435"/>
      <c r="AC2975" s="434" t="s">
        <v>181</v>
      </c>
      <c r="AD2975" s="435"/>
      <c r="AE2975" s="434" t="s">
        <v>181</v>
      </c>
      <c r="AF2975" s="435"/>
      <c r="AG2975" s="605" t="s">
        <v>181</v>
      </c>
      <c r="AH2975" s="609">
        <v>3.5000000000000003E-2</v>
      </c>
      <c r="AI2975" s="605" t="s">
        <v>180</v>
      </c>
      <c r="AJ2975" s="610">
        <v>2</v>
      </c>
      <c r="AK2975" s="791" t="s">
        <v>266</v>
      </c>
      <c r="AL2975" s="791" t="s">
        <v>266</v>
      </c>
      <c r="AM2975" s="791" t="s">
        <v>266</v>
      </c>
      <c r="AN2975" s="791" t="s">
        <v>266</v>
      </c>
      <c r="AO2975" s="791" t="s">
        <v>266</v>
      </c>
      <c r="AP2975" s="791" t="s">
        <v>205</v>
      </c>
    </row>
    <row r="2976" spans="2:42" s="404" customFormat="1" ht="15" hidden="1" customHeight="1" x14ac:dyDescent="0.2">
      <c r="B2976" s="425" t="s">
        <v>163</v>
      </c>
      <c r="C2976" s="424" t="s">
        <v>279</v>
      </c>
      <c r="D2976" s="423" t="s">
        <v>161</v>
      </c>
      <c r="E2976" s="422" t="s">
        <v>134</v>
      </c>
      <c r="F2976" s="420">
        <v>43969</v>
      </c>
      <c r="G2976" s="420"/>
      <c r="H2976" s="419">
        <v>2020</v>
      </c>
      <c r="I2976" s="418" t="s">
        <v>1934</v>
      </c>
      <c r="J2976" s="647" t="s">
        <v>225</v>
      </c>
      <c r="K2976" s="417" t="s">
        <v>299</v>
      </c>
      <c r="L2976" s="824"/>
      <c r="M2976" s="825"/>
      <c r="N2976" s="792"/>
      <c r="O2976" s="829"/>
      <c r="P2976" s="832"/>
      <c r="Q2976" s="835"/>
      <c r="R2976" s="829"/>
      <c r="S2976" s="416" t="s">
        <v>179</v>
      </c>
      <c r="T2976" s="616" t="s">
        <v>204</v>
      </c>
      <c r="U2976" s="615" t="s">
        <v>177</v>
      </c>
      <c r="V2976" s="617"/>
      <c r="W2976" s="416" t="s">
        <v>176</v>
      </c>
      <c r="X2976" s="428">
        <f>X2975</f>
        <v>350000</v>
      </c>
      <c r="Y2976" s="416" t="s">
        <v>175</v>
      </c>
      <c r="Z2976" s="426"/>
      <c r="AA2976" s="416" t="s">
        <v>175</v>
      </c>
      <c r="AB2976" s="426"/>
      <c r="AC2976" s="416" t="s">
        <v>175</v>
      </c>
      <c r="AD2976" s="426"/>
      <c r="AE2976" s="416" t="s">
        <v>175</v>
      </c>
      <c r="AF2976" s="426"/>
      <c r="AG2976" s="615" t="s">
        <v>175</v>
      </c>
      <c r="AH2976" s="619"/>
      <c r="AI2976" s="615" t="s">
        <v>174</v>
      </c>
      <c r="AJ2976" s="620">
        <v>44</v>
      </c>
      <c r="AK2976" s="792"/>
      <c r="AL2976" s="792"/>
      <c r="AM2976" s="792"/>
      <c r="AN2976" s="792"/>
      <c r="AO2976" s="792"/>
      <c r="AP2976" s="792"/>
    </row>
    <row r="2977" spans="2:42" s="404" customFormat="1" ht="39" hidden="1" customHeight="1" x14ac:dyDescent="0.2">
      <c r="B2977" s="425" t="s">
        <v>163</v>
      </c>
      <c r="C2977" s="424" t="s">
        <v>279</v>
      </c>
      <c r="D2977" s="423" t="s">
        <v>161</v>
      </c>
      <c r="E2977" s="422" t="s">
        <v>134</v>
      </c>
      <c r="F2977" s="420">
        <v>43969</v>
      </c>
      <c r="G2977" s="420"/>
      <c r="H2977" s="419">
        <v>2020</v>
      </c>
      <c r="I2977" s="418" t="s">
        <v>1934</v>
      </c>
      <c r="J2977" s="647" t="s">
        <v>225</v>
      </c>
      <c r="K2977" s="417" t="s">
        <v>299</v>
      </c>
      <c r="L2977" s="824"/>
      <c r="M2977" s="825"/>
      <c r="N2977" s="792"/>
      <c r="O2977" s="829"/>
      <c r="P2977" s="832"/>
      <c r="Q2977" s="835"/>
      <c r="R2977" s="829"/>
      <c r="S2977" s="416" t="s">
        <v>173</v>
      </c>
      <c r="T2977" s="621" t="s">
        <v>192</v>
      </c>
      <c r="U2977" s="615" t="s">
        <v>171</v>
      </c>
      <c r="V2977" s="622"/>
      <c r="W2977" s="416" t="s">
        <v>170</v>
      </c>
      <c r="X2977" s="428"/>
      <c r="Y2977" s="416" t="s">
        <v>169</v>
      </c>
      <c r="Z2977" s="426"/>
      <c r="AA2977" s="416" t="s">
        <v>169</v>
      </c>
      <c r="AB2977" s="426"/>
      <c r="AC2977" s="416" t="s">
        <v>169</v>
      </c>
      <c r="AD2977" s="426"/>
      <c r="AE2977" s="416" t="s">
        <v>169</v>
      </c>
      <c r="AF2977" s="426"/>
      <c r="AG2977" s="615" t="s">
        <v>169</v>
      </c>
      <c r="AH2977" s="619">
        <v>1.2E-2</v>
      </c>
      <c r="AI2977" s="785"/>
      <c r="AJ2977" s="786"/>
      <c r="AK2977" s="792"/>
      <c r="AL2977" s="792"/>
      <c r="AM2977" s="792"/>
      <c r="AN2977" s="792"/>
      <c r="AO2977" s="792"/>
      <c r="AP2977" s="792"/>
    </row>
    <row r="2978" spans="2:42" s="404" customFormat="1" ht="15" hidden="1" customHeight="1" x14ac:dyDescent="0.2">
      <c r="B2978" s="425" t="s">
        <v>163</v>
      </c>
      <c r="C2978" s="424" t="s">
        <v>279</v>
      </c>
      <c r="D2978" s="423" t="s">
        <v>161</v>
      </c>
      <c r="E2978" s="422" t="s">
        <v>134</v>
      </c>
      <c r="F2978" s="420">
        <v>43969</v>
      </c>
      <c r="G2978" s="420"/>
      <c r="H2978" s="419">
        <v>2020</v>
      </c>
      <c r="I2978" s="418" t="s">
        <v>1934</v>
      </c>
      <c r="J2978" s="647" t="s">
        <v>225</v>
      </c>
      <c r="K2978" s="417" t="s">
        <v>299</v>
      </c>
      <c r="L2978" s="824"/>
      <c r="M2978" s="825"/>
      <c r="N2978" s="792"/>
      <c r="O2978" s="829"/>
      <c r="P2978" s="832"/>
      <c r="Q2978" s="835"/>
      <c r="R2978" s="829"/>
      <c r="S2978" s="416" t="s">
        <v>168</v>
      </c>
      <c r="T2978" s="622">
        <v>30</v>
      </c>
      <c r="U2978" s="615" t="s">
        <v>167</v>
      </c>
      <c r="V2978" s="622"/>
      <c r="W2978" s="816"/>
      <c r="X2978" s="817"/>
      <c r="Y2978" s="416" t="s">
        <v>166</v>
      </c>
      <c r="Z2978" s="426">
        <f>IF(Z2976="",Z2977-Z2975,Z2977-Z2976)</f>
        <v>0</v>
      </c>
      <c r="AA2978" s="416" t="s">
        <v>166</v>
      </c>
      <c r="AB2978" s="426">
        <f>IF(AB2976="",AB2977-AB2975,AB2977-AB2976)</f>
        <v>0</v>
      </c>
      <c r="AC2978" s="416" t="s">
        <v>166</v>
      </c>
      <c r="AD2978" s="426">
        <f>IF(AD2976="",AD2977-AD2975,AD2977-AD2976)</f>
        <v>0</v>
      </c>
      <c r="AE2978" s="416" t="s">
        <v>166</v>
      </c>
      <c r="AF2978" s="426">
        <f>IF(AF2976="",AF2977-AF2975,AF2977-AF2976)</f>
        <v>0</v>
      </c>
      <c r="AG2978" s="615" t="s">
        <v>166</v>
      </c>
      <c r="AH2978" s="619">
        <f>IF(AH2976="",AH2977-AH2975,AH2977-AH2976)</f>
        <v>-2.3000000000000003E-2</v>
      </c>
      <c r="AI2978" s="785"/>
      <c r="AJ2978" s="786"/>
      <c r="AK2978" s="792"/>
      <c r="AL2978" s="792"/>
      <c r="AM2978" s="792"/>
      <c r="AN2978" s="792"/>
      <c r="AO2978" s="792"/>
      <c r="AP2978" s="792"/>
    </row>
    <row r="2979" spans="2:42" s="404" customFormat="1" ht="15" hidden="1" customHeight="1" x14ac:dyDescent="0.2">
      <c r="B2979" s="425" t="s">
        <v>163</v>
      </c>
      <c r="C2979" s="424" t="s">
        <v>279</v>
      </c>
      <c r="D2979" s="423" t="s">
        <v>161</v>
      </c>
      <c r="E2979" s="422" t="s">
        <v>134</v>
      </c>
      <c r="F2979" s="420">
        <v>43969</v>
      </c>
      <c r="G2979" s="420"/>
      <c r="H2979" s="419">
        <v>2020</v>
      </c>
      <c r="I2979" s="418" t="s">
        <v>1934</v>
      </c>
      <c r="J2979" s="647" t="s">
        <v>225</v>
      </c>
      <c r="K2979" s="417" t="s">
        <v>299</v>
      </c>
      <c r="L2979" s="824"/>
      <c r="M2979" s="825"/>
      <c r="N2979" s="792"/>
      <c r="O2979" s="829"/>
      <c r="P2979" s="832"/>
      <c r="Q2979" s="835"/>
      <c r="R2979" s="829"/>
      <c r="S2979" s="416" t="s">
        <v>165</v>
      </c>
      <c r="T2979" s="617">
        <v>43832</v>
      </c>
      <c r="U2979" s="615" t="s">
        <v>164</v>
      </c>
      <c r="V2979" s="617"/>
      <c r="W2979" s="816"/>
      <c r="X2979" s="817"/>
      <c r="Y2979" s="816"/>
      <c r="Z2979" s="817"/>
      <c r="AA2979" s="816"/>
      <c r="AB2979" s="817"/>
      <c r="AC2979" s="816"/>
      <c r="AD2979" s="817"/>
      <c r="AE2979" s="816"/>
      <c r="AF2979" s="817"/>
      <c r="AG2979" s="785"/>
      <c r="AH2979" s="786"/>
      <c r="AI2979" s="785"/>
      <c r="AJ2979" s="786"/>
      <c r="AK2979" s="792"/>
      <c r="AL2979" s="792"/>
      <c r="AM2979" s="792"/>
      <c r="AN2979" s="792"/>
      <c r="AO2979" s="792"/>
      <c r="AP2979" s="792"/>
    </row>
    <row r="2980" spans="2:42" s="404" customFormat="1" ht="15" hidden="1" customHeight="1" thickBot="1" x14ac:dyDescent="0.25">
      <c r="B2980" s="414" t="s">
        <v>163</v>
      </c>
      <c r="C2980" s="413" t="s">
        <v>279</v>
      </c>
      <c r="D2980" s="412" t="s">
        <v>161</v>
      </c>
      <c r="E2980" s="411" t="s">
        <v>134</v>
      </c>
      <c r="F2980" s="409">
        <v>43969</v>
      </c>
      <c r="G2980" s="409"/>
      <c r="H2980" s="408">
        <v>2020</v>
      </c>
      <c r="I2980" s="407" t="s">
        <v>1934</v>
      </c>
      <c r="J2980" s="627" t="s">
        <v>225</v>
      </c>
      <c r="K2980" s="407" t="s">
        <v>299</v>
      </c>
      <c r="L2980" s="826"/>
      <c r="M2980" s="827"/>
      <c r="N2980" s="793"/>
      <c r="O2980" s="830"/>
      <c r="P2980" s="833"/>
      <c r="Q2980" s="836"/>
      <c r="R2980" s="830"/>
      <c r="S2980" s="406" t="s">
        <v>158</v>
      </c>
      <c r="T2980" s="681">
        <v>43969</v>
      </c>
      <c r="U2980" s="789"/>
      <c r="V2980" s="790"/>
      <c r="W2980" s="818"/>
      <c r="X2980" s="819"/>
      <c r="Y2980" s="818"/>
      <c r="Z2980" s="819"/>
      <c r="AA2980" s="818"/>
      <c r="AB2980" s="819"/>
      <c r="AC2980" s="818"/>
      <c r="AD2980" s="819"/>
      <c r="AE2980" s="818"/>
      <c r="AF2980" s="819"/>
      <c r="AG2980" s="787"/>
      <c r="AH2980" s="788"/>
      <c r="AI2980" s="787"/>
      <c r="AJ2980" s="788"/>
      <c r="AK2980" s="793"/>
      <c r="AL2980" s="793"/>
      <c r="AM2980" s="793"/>
      <c r="AN2980" s="793"/>
      <c r="AO2980" s="793"/>
      <c r="AP2980" s="793"/>
    </row>
    <row r="2981" spans="2:42" s="404" customFormat="1" ht="12.75" hidden="1" customHeight="1" thickTop="1" x14ac:dyDescent="0.2">
      <c r="B2981" s="445" t="s">
        <v>1963</v>
      </c>
      <c r="C2981" s="444" t="s">
        <v>1964</v>
      </c>
      <c r="D2981" s="443" t="s">
        <v>161</v>
      </c>
      <c r="E2981" s="442" t="s">
        <v>238</v>
      </c>
      <c r="F2981" s="440"/>
      <c r="G2981" s="440"/>
      <c r="H2981" s="419">
        <v>2020</v>
      </c>
      <c r="I2981" s="418"/>
      <c r="J2981" s="647" t="s">
        <v>225</v>
      </c>
      <c r="K2981" s="439" t="s">
        <v>299</v>
      </c>
      <c r="L2981" s="822" t="s">
        <v>1972</v>
      </c>
      <c r="M2981" s="823"/>
      <c r="N2981" s="791" t="s">
        <v>207</v>
      </c>
      <c r="O2981" s="828" t="s">
        <v>270</v>
      </c>
      <c r="P2981" s="831"/>
      <c r="Q2981" s="834" t="s">
        <v>218</v>
      </c>
      <c r="R2981" s="828"/>
      <c r="S2981" s="434" t="s">
        <v>184</v>
      </c>
      <c r="T2981" s="438">
        <v>350000</v>
      </c>
      <c r="U2981" s="434" t="s">
        <v>183</v>
      </c>
      <c r="V2981" s="437"/>
      <c r="W2981" s="434" t="s">
        <v>182</v>
      </c>
      <c r="X2981" s="436">
        <f>T2981</f>
        <v>350000</v>
      </c>
      <c r="Y2981" s="434" t="s">
        <v>181</v>
      </c>
      <c r="Z2981" s="435"/>
      <c r="AA2981" s="434" t="s">
        <v>181</v>
      </c>
      <c r="AB2981" s="435"/>
      <c r="AC2981" s="434" t="s">
        <v>181</v>
      </c>
      <c r="AD2981" s="435"/>
      <c r="AE2981" s="434" t="s">
        <v>181</v>
      </c>
      <c r="AF2981" s="435"/>
      <c r="AG2981" s="466" t="s">
        <v>181</v>
      </c>
      <c r="AH2981" s="467"/>
      <c r="AI2981" s="466" t="s">
        <v>180</v>
      </c>
      <c r="AJ2981" s="465"/>
      <c r="AK2981" s="791" t="s">
        <v>266</v>
      </c>
      <c r="AL2981" s="791" t="s">
        <v>266</v>
      </c>
      <c r="AM2981" s="791" t="s">
        <v>266</v>
      </c>
      <c r="AN2981" s="791" t="s">
        <v>266</v>
      </c>
      <c r="AO2981" s="791" t="s">
        <v>266</v>
      </c>
      <c r="AP2981" s="791" t="s">
        <v>266</v>
      </c>
    </row>
    <row r="2982" spans="2:42" s="404" customFormat="1" ht="15" hidden="1" customHeight="1" x14ac:dyDescent="0.2">
      <c r="B2982" s="425" t="s">
        <v>1963</v>
      </c>
      <c r="C2982" s="424" t="s">
        <v>1964</v>
      </c>
      <c r="D2982" s="423" t="s">
        <v>161</v>
      </c>
      <c r="E2982" s="422" t="s">
        <v>238</v>
      </c>
      <c r="F2982" s="420"/>
      <c r="G2982" s="420"/>
      <c r="H2982" s="419">
        <v>2020</v>
      </c>
      <c r="I2982" s="418"/>
      <c r="J2982" s="647" t="s">
        <v>225</v>
      </c>
      <c r="K2982" s="417" t="s">
        <v>299</v>
      </c>
      <c r="L2982" s="824"/>
      <c r="M2982" s="825"/>
      <c r="N2982" s="792"/>
      <c r="O2982" s="829"/>
      <c r="P2982" s="832"/>
      <c r="Q2982" s="835"/>
      <c r="R2982" s="829"/>
      <c r="S2982" s="416" t="s">
        <v>179</v>
      </c>
      <c r="T2982" s="432"/>
      <c r="U2982" s="416" t="s">
        <v>177</v>
      </c>
      <c r="V2982" s="415"/>
      <c r="W2982" s="416" t="s">
        <v>176</v>
      </c>
      <c r="X2982" s="428">
        <f>X2981</f>
        <v>350000</v>
      </c>
      <c r="Y2982" s="416" t="s">
        <v>175</v>
      </c>
      <c r="Z2982" s="426"/>
      <c r="AA2982" s="416" t="s">
        <v>175</v>
      </c>
      <c r="AB2982" s="426"/>
      <c r="AC2982" s="416" t="s">
        <v>175</v>
      </c>
      <c r="AD2982" s="426"/>
      <c r="AE2982" s="416" t="s">
        <v>175</v>
      </c>
      <c r="AF2982" s="426"/>
      <c r="AG2982" s="463" t="s">
        <v>175</v>
      </c>
      <c r="AH2982" s="462"/>
      <c r="AI2982" s="463" t="s">
        <v>174</v>
      </c>
      <c r="AJ2982" s="464"/>
      <c r="AK2982" s="792"/>
      <c r="AL2982" s="792"/>
      <c r="AM2982" s="792"/>
      <c r="AN2982" s="792"/>
      <c r="AO2982" s="792"/>
      <c r="AP2982" s="792"/>
    </row>
    <row r="2983" spans="2:42" s="404" customFormat="1" ht="39" hidden="1" customHeight="1" x14ac:dyDescent="0.2">
      <c r="B2983" s="425" t="s">
        <v>1963</v>
      </c>
      <c r="C2983" s="424" t="s">
        <v>1964</v>
      </c>
      <c r="D2983" s="423" t="s">
        <v>161</v>
      </c>
      <c r="E2983" s="422" t="s">
        <v>238</v>
      </c>
      <c r="F2983" s="420"/>
      <c r="G2983" s="420"/>
      <c r="H2983" s="419">
        <v>2020</v>
      </c>
      <c r="I2983" s="418"/>
      <c r="J2983" s="647" t="s">
        <v>225</v>
      </c>
      <c r="K2983" s="417" t="s">
        <v>299</v>
      </c>
      <c r="L2983" s="824"/>
      <c r="M2983" s="825"/>
      <c r="N2983" s="792"/>
      <c r="O2983" s="829"/>
      <c r="P2983" s="832"/>
      <c r="Q2983" s="835"/>
      <c r="R2983" s="829"/>
      <c r="S2983" s="416" t="s">
        <v>173</v>
      </c>
      <c r="T2983" s="429"/>
      <c r="U2983" s="416" t="s">
        <v>171</v>
      </c>
      <c r="V2983" s="427"/>
      <c r="W2983" s="416" t="s">
        <v>170</v>
      </c>
      <c r="X2983" s="428"/>
      <c r="Y2983" s="416" t="s">
        <v>169</v>
      </c>
      <c r="Z2983" s="426"/>
      <c r="AA2983" s="416" t="s">
        <v>169</v>
      </c>
      <c r="AB2983" s="426"/>
      <c r="AC2983" s="416" t="s">
        <v>169</v>
      </c>
      <c r="AD2983" s="426"/>
      <c r="AE2983" s="416" t="s">
        <v>169</v>
      </c>
      <c r="AF2983" s="426"/>
      <c r="AG2983" s="463" t="s">
        <v>169</v>
      </c>
      <c r="AH2983" s="462"/>
      <c r="AI2983" s="781"/>
      <c r="AJ2983" s="782"/>
      <c r="AK2983" s="792"/>
      <c r="AL2983" s="792"/>
      <c r="AM2983" s="792"/>
      <c r="AN2983" s="792"/>
      <c r="AO2983" s="792"/>
      <c r="AP2983" s="792"/>
    </row>
    <row r="2984" spans="2:42" s="404" customFormat="1" ht="15" hidden="1" customHeight="1" x14ac:dyDescent="0.2">
      <c r="B2984" s="425" t="s">
        <v>1963</v>
      </c>
      <c r="C2984" s="424" t="s">
        <v>1964</v>
      </c>
      <c r="D2984" s="423" t="s">
        <v>161</v>
      </c>
      <c r="E2984" s="422" t="s">
        <v>238</v>
      </c>
      <c r="F2984" s="420"/>
      <c r="G2984" s="420"/>
      <c r="H2984" s="419">
        <v>2020</v>
      </c>
      <c r="I2984" s="418"/>
      <c r="J2984" s="647" t="s">
        <v>225</v>
      </c>
      <c r="K2984" s="417" t="s">
        <v>299</v>
      </c>
      <c r="L2984" s="824"/>
      <c r="M2984" s="825"/>
      <c r="N2984" s="792"/>
      <c r="O2984" s="829"/>
      <c r="P2984" s="832"/>
      <c r="Q2984" s="835"/>
      <c r="R2984" s="829"/>
      <c r="S2984" s="416" t="s">
        <v>168</v>
      </c>
      <c r="T2984" s="427"/>
      <c r="U2984" s="416" t="s">
        <v>167</v>
      </c>
      <c r="V2984" s="427"/>
      <c r="W2984" s="816"/>
      <c r="X2984" s="817"/>
      <c r="Y2984" s="416" t="s">
        <v>166</v>
      </c>
      <c r="Z2984" s="426">
        <f>IF(Z2982="",Z2983-Z2981,Z2983-Z2982)</f>
        <v>0</v>
      </c>
      <c r="AA2984" s="416" t="s">
        <v>166</v>
      </c>
      <c r="AB2984" s="426">
        <f>IF(AB2982="",AB2983-AB2981,AB2983-AB2982)</f>
        <v>0</v>
      </c>
      <c r="AC2984" s="416" t="s">
        <v>166</v>
      </c>
      <c r="AD2984" s="426">
        <f>IF(AD2982="",AD2983-AD2981,AD2983-AD2982)</f>
        <v>0</v>
      </c>
      <c r="AE2984" s="416" t="s">
        <v>166</v>
      </c>
      <c r="AF2984" s="426">
        <f>IF(AF2982="",AF2983-AF2981,AF2983-AF2982)</f>
        <v>0</v>
      </c>
      <c r="AG2984" s="463" t="s">
        <v>166</v>
      </c>
      <c r="AH2984" s="462">
        <f>IF(AH2982="",AH2983-AH2981,AH2983-AH2982)</f>
        <v>0</v>
      </c>
      <c r="AI2984" s="781"/>
      <c r="AJ2984" s="782"/>
      <c r="AK2984" s="792"/>
      <c r="AL2984" s="792"/>
      <c r="AM2984" s="792"/>
      <c r="AN2984" s="792"/>
      <c r="AO2984" s="792"/>
      <c r="AP2984" s="792"/>
    </row>
    <row r="2985" spans="2:42" s="404" customFormat="1" ht="15" hidden="1" customHeight="1" x14ac:dyDescent="0.2">
      <c r="B2985" s="425" t="s">
        <v>1963</v>
      </c>
      <c r="C2985" s="424" t="s">
        <v>1964</v>
      </c>
      <c r="D2985" s="423" t="s">
        <v>161</v>
      </c>
      <c r="E2985" s="422" t="s">
        <v>238</v>
      </c>
      <c r="F2985" s="420"/>
      <c r="G2985" s="420"/>
      <c r="H2985" s="419">
        <v>2020</v>
      </c>
      <c r="I2985" s="418"/>
      <c r="J2985" s="647" t="s">
        <v>225</v>
      </c>
      <c r="K2985" s="417" t="s">
        <v>299</v>
      </c>
      <c r="L2985" s="824"/>
      <c r="M2985" s="825"/>
      <c r="N2985" s="792"/>
      <c r="O2985" s="829"/>
      <c r="P2985" s="832"/>
      <c r="Q2985" s="835"/>
      <c r="R2985" s="829"/>
      <c r="S2985" s="416" t="s">
        <v>165</v>
      </c>
      <c r="T2985" s="415"/>
      <c r="U2985" s="416" t="s">
        <v>164</v>
      </c>
      <c r="V2985" s="415"/>
      <c r="W2985" s="816"/>
      <c r="X2985" s="817"/>
      <c r="Y2985" s="816"/>
      <c r="Z2985" s="817"/>
      <c r="AA2985" s="816"/>
      <c r="AB2985" s="817"/>
      <c r="AC2985" s="816"/>
      <c r="AD2985" s="817"/>
      <c r="AE2985" s="816"/>
      <c r="AF2985" s="817"/>
      <c r="AG2985" s="781"/>
      <c r="AH2985" s="782"/>
      <c r="AI2985" s="781"/>
      <c r="AJ2985" s="782"/>
      <c r="AK2985" s="792"/>
      <c r="AL2985" s="792"/>
      <c r="AM2985" s="792"/>
      <c r="AN2985" s="792"/>
      <c r="AO2985" s="792"/>
      <c r="AP2985" s="792"/>
    </row>
    <row r="2986" spans="2:42" s="404" customFormat="1" ht="15" hidden="1" customHeight="1" thickBot="1" x14ac:dyDescent="0.25">
      <c r="B2986" s="414" t="s">
        <v>1963</v>
      </c>
      <c r="C2986" s="413" t="s">
        <v>1964</v>
      </c>
      <c r="D2986" s="412" t="s">
        <v>161</v>
      </c>
      <c r="E2986" s="411" t="s">
        <v>238</v>
      </c>
      <c r="F2986" s="409"/>
      <c r="G2986" s="409"/>
      <c r="H2986" s="408">
        <v>2020</v>
      </c>
      <c r="I2986" s="407"/>
      <c r="J2986" s="627" t="s">
        <v>225</v>
      </c>
      <c r="K2986" s="407" t="s">
        <v>299</v>
      </c>
      <c r="L2986" s="826"/>
      <c r="M2986" s="827"/>
      <c r="N2986" s="793"/>
      <c r="O2986" s="830"/>
      <c r="P2986" s="833"/>
      <c r="Q2986" s="836"/>
      <c r="R2986" s="830"/>
      <c r="S2986" s="406" t="s">
        <v>158</v>
      </c>
      <c r="T2986" s="451"/>
      <c r="U2986" s="820"/>
      <c r="V2986" s="821"/>
      <c r="W2986" s="818"/>
      <c r="X2986" s="819"/>
      <c r="Y2986" s="818"/>
      <c r="Z2986" s="819"/>
      <c r="AA2986" s="818"/>
      <c r="AB2986" s="819"/>
      <c r="AC2986" s="818"/>
      <c r="AD2986" s="819"/>
      <c r="AE2986" s="818"/>
      <c r="AF2986" s="819"/>
      <c r="AG2986" s="783"/>
      <c r="AH2986" s="784"/>
      <c r="AI2986" s="783"/>
      <c r="AJ2986" s="784"/>
      <c r="AK2986" s="793"/>
      <c r="AL2986" s="793"/>
      <c r="AM2986" s="793"/>
      <c r="AN2986" s="793"/>
      <c r="AO2986" s="793"/>
      <c r="AP2986" s="793"/>
    </row>
    <row r="2987" spans="2:42" s="404" customFormat="1" ht="12.75" hidden="1" customHeight="1" thickTop="1" x14ac:dyDescent="0.2">
      <c r="B2987" s="445" t="s">
        <v>250</v>
      </c>
      <c r="C2987" s="444" t="s">
        <v>305</v>
      </c>
      <c r="D2987" s="443" t="s">
        <v>161</v>
      </c>
      <c r="E2987" s="442" t="s">
        <v>134</v>
      </c>
      <c r="F2987" s="440">
        <v>43969</v>
      </c>
      <c r="G2987" s="440"/>
      <c r="H2987" s="419">
        <v>2020</v>
      </c>
      <c r="I2987" s="418" t="s">
        <v>1934</v>
      </c>
      <c r="J2987" s="647" t="s">
        <v>225</v>
      </c>
      <c r="K2987" s="439" t="s">
        <v>299</v>
      </c>
      <c r="L2987" s="822" t="s">
        <v>1973</v>
      </c>
      <c r="M2987" s="823"/>
      <c r="N2987" s="791" t="s">
        <v>207</v>
      </c>
      <c r="O2987" s="828" t="s">
        <v>270</v>
      </c>
      <c r="P2987" s="831"/>
      <c r="Q2987" s="834" t="s">
        <v>218</v>
      </c>
      <c r="R2987" s="828"/>
      <c r="S2987" s="434" t="s">
        <v>184</v>
      </c>
      <c r="T2987" s="606">
        <v>525000</v>
      </c>
      <c r="U2987" s="434" t="s">
        <v>183</v>
      </c>
      <c r="V2987" s="631">
        <f>+T2992+T2990</f>
        <v>44014</v>
      </c>
      <c r="W2987" s="434" t="s">
        <v>182</v>
      </c>
      <c r="X2987" s="436">
        <f>T2987</f>
        <v>525000</v>
      </c>
      <c r="Y2987" s="434" t="s">
        <v>181</v>
      </c>
      <c r="Z2987" s="435"/>
      <c r="AA2987" s="434" t="s">
        <v>181</v>
      </c>
      <c r="AB2987" s="435"/>
      <c r="AC2987" s="434" t="s">
        <v>181</v>
      </c>
      <c r="AD2987" s="435"/>
      <c r="AE2987" s="434" t="s">
        <v>181</v>
      </c>
      <c r="AF2987" s="435"/>
      <c r="AG2987" s="605" t="s">
        <v>181</v>
      </c>
      <c r="AH2987" s="609">
        <v>6.5000000000000002E-2</v>
      </c>
      <c r="AI2987" s="605" t="s">
        <v>180</v>
      </c>
      <c r="AJ2987" s="610">
        <v>2</v>
      </c>
      <c r="AK2987" s="791" t="s">
        <v>266</v>
      </c>
      <c r="AL2987" s="791" t="s">
        <v>266</v>
      </c>
      <c r="AM2987" s="791" t="s">
        <v>266</v>
      </c>
      <c r="AN2987" s="791" t="s">
        <v>266</v>
      </c>
      <c r="AO2987" s="791" t="s">
        <v>266</v>
      </c>
      <c r="AP2987" s="791" t="s">
        <v>2177</v>
      </c>
    </row>
    <row r="2988" spans="2:42" s="404" customFormat="1" ht="15" hidden="1" customHeight="1" x14ac:dyDescent="0.2">
      <c r="B2988" s="425" t="s">
        <v>250</v>
      </c>
      <c r="C2988" s="424" t="s">
        <v>305</v>
      </c>
      <c r="D2988" s="423" t="s">
        <v>161</v>
      </c>
      <c r="E2988" s="422" t="s">
        <v>134</v>
      </c>
      <c r="F2988" s="420">
        <v>43969</v>
      </c>
      <c r="G2988" s="420"/>
      <c r="H2988" s="419">
        <v>2020</v>
      </c>
      <c r="I2988" s="418" t="s">
        <v>1934</v>
      </c>
      <c r="J2988" s="647" t="s">
        <v>225</v>
      </c>
      <c r="K2988" s="417" t="s">
        <v>299</v>
      </c>
      <c r="L2988" s="824"/>
      <c r="M2988" s="825"/>
      <c r="N2988" s="792"/>
      <c r="O2988" s="829"/>
      <c r="P2988" s="832"/>
      <c r="Q2988" s="835"/>
      <c r="R2988" s="829"/>
      <c r="S2988" s="416" t="s">
        <v>179</v>
      </c>
      <c r="T2988" s="616" t="s">
        <v>204</v>
      </c>
      <c r="U2988" s="416" t="s">
        <v>177</v>
      </c>
      <c r="V2988" s="617"/>
      <c r="W2988" s="416" t="s">
        <v>176</v>
      </c>
      <c r="X2988" s="428">
        <f>X2987</f>
        <v>525000</v>
      </c>
      <c r="Y2988" s="416" t="s">
        <v>175</v>
      </c>
      <c r="Z2988" s="426"/>
      <c r="AA2988" s="416" t="s">
        <v>175</v>
      </c>
      <c r="AB2988" s="426"/>
      <c r="AC2988" s="416" t="s">
        <v>175</v>
      </c>
      <c r="AD2988" s="426"/>
      <c r="AE2988" s="416" t="s">
        <v>175</v>
      </c>
      <c r="AF2988" s="426"/>
      <c r="AG2988" s="615" t="s">
        <v>175</v>
      </c>
      <c r="AH2988" s="619"/>
      <c r="AI2988" s="615" t="s">
        <v>174</v>
      </c>
      <c r="AJ2988" s="620">
        <f>2*21</f>
        <v>42</v>
      </c>
      <c r="AK2988" s="792"/>
      <c r="AL2988" s="792"/>
      <c r="AM2988" s="792"/>
      <c r="AN2988" s="792"/>
      <c r="AO2988" s="792"/>
      <c r="AP2988" s="792"/>
    </row>
    <row r="2989" spans="2:42" s="404" customFormat="1" ht="39" hidden="1" customHeight="1" x14ac:dyDescent="0.2">
      <c r="B2989" s="425" t="s">
        <v>250</v>
      </c>
      <c r="C2989" s="424" t="s">
        <v>305</v>
      </c>
      <c r="D2989" s="423" t="s">
        <v>161</v>
      </c>
      <c r="E2989" s="422" t="s">
        <v>134</v>
      </c>
      <c r="F2989" s="420">
        <v>43969</v>
      </c>
      <c r="G2989" s="420"/>
      <c r="H2989" s="419">
        <v>2020</v>
      </c>
      <c r="I2989" s="418" t="s">
        <v>1934</v>
      </c>
      <c r="J2989" s="647" t="s">
        <v>225</v>
      </c>
      <c r="K2989" s="417" t="s">
        <v>299</v>
      </c>
      <c r="L2989" s="824"/>
      <c r="M2989" s="825"/>
      <c r="N2989" s="792"/>
      <c r="O2989" s="829"/>
      <c r="P2989" s="832"/>
      <c r="Q2989" s="835"/>
      <c r="R2989" s="829"/>
      <c r="S2989" s="416" t="s">
        <v>173</v>
      </c>
      <c r="T2989" s="621" t="s">
        <v>192</v>
      </c>
      <c r="U2989" s="416" t="s">
        <v>171</v>
      </c>
      <c r="V2989" s="622"/>
      <c r="W2989" s="416" t="s">
        <v>170</v>
      </c>
      <c r="X2989" s="428"/>
      <c r="Y2989" s="416" t="s">
        <v>169</v>
      </c>
      <c r="Z2989" s="426"/>
      <c r="AA2989" s="416" t="s">
        <v>169</v>
      </c>
      <c r="AB2989" s="426"/>
      <c r="AC2989" s="416" t="s">
        <v>169</v>
      </c>
      <c r="AD2989" s="426"/>
      <c r="AE2989" s="416" t="s">
        <v>169</v>
      </c>
      <c r="AF2989" s="426"/>
      <c r="AG2989" s="615" t="s">
        <v>169</v>
      </c>
      <c r="AH2989" s="619">
        <v>1.2E-2</v>
      </c>
      <c r="AI2989" s="785"/>
      <c r="AJ2989" s="786"/>
      <c r="AK2989" s="792"/>
      <c r="AL2989" s="792"/>
      <c r="AM2989" s="792"/>
      <c r="AN2989" s="792"/>
      <c r="AO2989" s="792"/>
      <c r="AP2989" s="792"/>
    </row>
    <row r="2990" spans="2:42" s="404" customFormat="1" ht="15" hidden="1" customHeight="1" x14ac:dyDescent="0.2">
      <c r="B2990" s="425" t="s">
        <v>250</v>
      </c>
      <c r="C2990" s="424" t="s">
        <v>305</v>
      </c>
      <c r="D2990" s="423" t="s">
        <v>161</v>
      </c>
      <c r="E2990" s="422" t="s">
        <v>134</v>
      </c>
      <c r="F2990" s="420">
        <v>43969</v>
      </c>
      <c r="G2990" s="420"/>
      <c r="H2990" s="419">
        <v>2020</v>
      </c>
      <c r="I2990" s="418" t="s">
        <v>1934</v>
      </c>
      <c r="J2990" s="647" t="s">
        <v>225</v>
      </c>
      <c r="K2990" s="417" t="s">
        <v>299</v>
      </c>
      <c r="L2990" s="824"/>
      <c r="M2990" s="825"/>
      <c r="N2990" s="792"/>
      <c r="O2990" s="829"/>
      <c r="P2990" s="832"/>
      <c r="Q2990" s="835"/>
      <c r="R2990" s="829"/>
      <c r="S2990" s="416" t="s">
        <v>168</v>
      </c>
      <c r="T2990" s="622">
        <v>45</v>
      </c>
      <c r="U2990" s="416" t="s">
        <v>167</v>
      </c>
      <c r="V2990" s="622"/>
      <c r="W2990" s="816"/>
      <c r="X2990" s="817"/>
      <c r="Y2990" s="416" t="s">
        <v>166</v>
      </c>
      <c r="Z2990" s="426">
        <f>IF(Z2988="",Z2989-Z2987,Z2989-Z2988)</f>
        <v>0</v>
      </c>
      <c r="AA2990" s="416" t="s">
        <v>166</v>
      </c>
      <c r="AB2990" s="426">
        <f>IF(AB2988="",AB2989-AB2987,AB2989-AB2988)</f>
        <v>0</v>
      </c>
      <c r="AC2990" s="416" t="s">
        <v>166</v>
      </c>
      <c r="AD2990" s="426">
        <f>IF(AD2988="",AD2989-AD2987,AD2989-AD2988)</f>
        <v>0</v>
      </c>
      <c r="AE2990" s="416" t="s">
        <v>166</v>
      </c>
      <c r="AF2990" s="426">
        <f>IF(AF2988="",AF2989-AF2987,AF2989-AF2988)</f>
        <v>0</v>
      </c>
      <c r="AG2990" s="615" t="s">
        <v>166</v>
      </c>
      <c r="AH2990" s="619">
        <f>IF(AH2988="",AH2989-AH2987,AH2989-AH2988)</f>
        <v>-5.3000000000000005E-2</v>
      </c>
      <c r="AI2990" s="785"/>
      <c r="AJ2990" s="786"/>
      <c r="AK2990" s="792"/>
      <c r="AL2990" s="792"/>
      <c r="AM2990" s="792"/>
      <c r="AN2990" s="792"/>
      <c r="AO2990" s="792"/>
      <c r="AP2990" s="792"/>
    </row>
    <row r="2991" spans="2:42" s="404" customFormat="1" ht="15" hidden="1" customHeight="1" x14ac:dyDescent="0.2">
      <c r="B2991" s="425" t="s">
        <v>250</v>
      </c>
      <c r="C2991" s="424" t="s">
        <v>305</v>
      </c>
      <c r="D2991" s="423" t="s">
        <v>161</v>
      </c>
      <c r="E2991" s="422" t="s">
        <v>134</v>
      </c>
      <c r="F2991" s="420">
        <v>43969</v>
      </c>
      <c r="G2991" s="420"/>
      <c r="H2991" s="419">
        <v>2020</v>
      </c>
      <c r="I2991" s="418" t="s">
        <v>1934</v>
      </c>
      <c r="J2991" s="647" t="s">
        <v>225</v>
      </c>
      <c r="K2991" s="417" t="s">
        <v>299</v>
      </c>
      <c r="L2991" s="824"/>
      <c r="M2991" s="825"/>
      <c r="N2991" s="792"/>
      <c r="O2991" s="829"/>
      <c r="P2991" s="832"/>
      <c r="Q2991" s="835"/>
      <c r="R2991" s="829"/>
      <c r="S2991" s="416" t="s">
        <v>165</v>
      </c>
      <c r="T2991" s="617">
        <v>43832</v>
      </c>
      <c r="U2991" s="416" t="s">
        <v>164</v>
      </c>
      <c r="V2991" s="617"/>
      <c r="W2991" s="816"/>
      <c r="X2991" s="817"/>
      <c r="Y2991" s="816"/>
      <c r="Z2991" s="817"/>
      <c r="AA2991" s="816"/>
      <c r="AB2991" s="817"/>
      <c r="AC2991" s="816"/>
      <c r="AD2991" s="817"/>
      <c r="AE2991" s="816"/>
      <c r="AF2991" s="817"/>
      <c r="AG2991" s="785"/>
      <c r="AH2991" s="786"/>
      <c r="AI2991" s="785"/>
      <c r="AJ2991" s="786"/>
      <c r="AK2991" s="792"/>
      <c r="AL2991" s="792"/>
      <c r="AM2991" s="792"/>
      <c r="AN2991" s="792"/>
      <c r="AO2991" s="792"/>
      <c r="AP2991" s="792"/>
    </row>
    <row r="2992" spans="2:42" s="404" customFormat="1" ht="15" hidden="1" customHeight="1" thickBot="1" x14ac:dyDescent="0.25">
      <c r="B2992" s="414" t="s">
        <v>250</v>
      </c>
      <c r="C2992" s="413" t="s">
        <v>305</v>
      </c>
      <c r="D2992" s="412" t="s">
        <v>161</v>
      </c>
      <c r="E2992" s="411" t="s">
        <v>134</v>
      </c>
      <c r="F2992" s="409">
        <v>43969</v>
      </c>
      <c r="G2992" s="409"/>
      <c r="H2992" s="408">
        <v>2020</v>
      </c>
      <c r="I2992" s="407" t="s">
        <v>1934</v>
      </c>
      <c r="J2992" s="627" t="s">
        <v>225</v>
      </c>
      <c r="K2992" s="407" t="s">
        <v>299</v>
      </c>
      <c r="L2992" s="826"/>
      <c r="M2992" s="827"/>
      <c r="N2992" s="793"/>
      <c r="O2992" s="830"/>
      <c r="P2992" s="833"/>
      <c r="Q2992" s="836"/>
      <c r="R2992" s="830"/>
      <c r="S2992" s="406" t="s">
        <v>158</v>
      </c>
      <c r="T2992" s="681">
        <v>43969</v>
      </c>
      <c r="U2992" s="820"/>
      <c r="V2992" s="821"/>
      <c r="W2992" s="818"/>
      <c r="X2992" s="819"/>
      <c r="Y2992" s="818"/>
      <c r="Z2992" s="819"/>
      <c r="AA2992" s="818"/>
      <c r="AB2992" s="819"/>
      <c r="AC2992" s="818"/>
      <c r="AD2992" s="819"/>
      <c r="AE2992" s="818"/>
      <c r="AF2992" s="819"/>
      <c r="AG2992" s="787"/>
      <c r="AH2992" s="788"/>
      <c r="AI2992" s="787"/>
      <c r="AJ2992" s="788"/>
      <c r="AK2992" s="793"/>
      <c r="AL2992" s="793"/>
      <c r="AM2992" s="793"/>
      <c r="AN2992" s="793"/>
      <c r="AO2992" s="793"/>
      <c r="AP2992" s="793"/>
    </row>
    <row r="2993" spans="2:42" s="404" customFormat="1" ht="12.75" customHeight="1" thickTop="1" x14ac:dyDescent="0.2">
      <c r="B2993" s="445" t="s">
        <v>196</v>
      </c>
      <c r="C2993" s="444" t="s">
        <v>195</v>
      </c>
      <c r="D2993" s="443" t="s">
        <v>161</v>
      </c>
      <c r="E2993" s="442" t="s">
        <v>50</v>
      </c>
      <c r="F2993" s="440">
        <v>43969</v>
      </c>
      <c r="G2993" s="440">
        <v>44074</v>
      </c>
      <c r="H2993" s="419">
        <v>2020</v>
      </c>
      <c r="I2993" s="418" t="s">
        <v>1934</v>
      </c>
      <c r="J2993" s="647" t="s">
        <v>225</v>
      </c>
      <c r="K2993" s="439" t="s">
        <v>299</v>
      </c>
      <c r="L2993" s="822" t="s">
        <v>1974</v>
      </c>
      <c r="M2993" s="823"/>
      <c r="N2993" s="791" t="s">
        <v>207</v>
      </c>
      <c r="O2993" s="828" t="s">
        <v>270</v>
      </c>
      <c r="P2993" s="831"/>
      <c r="Q2993" s="834" t="s">
        <v>218</v>
      </c>
      <c r="R2993" s="828"/>
      <c r="S2993" s="434" t="s">
        <v>184</v>
      </c>
      <c r="T2993" s="712">
        <v>350000</v>
      </c>
      <c r="U2993" s="434" t="s">
        <v>183</v>
      </c>
      <c r="V2993" s="713">
        <f>+T2998+T2996</f>
        <v>44029</v>
      </c>
      <c r="W2993" s="434" t="s">
        <v>182</v>
      </c>
      <c r="X2993" s="436">
        <f>T2993</f>
        <v>350000</v>
      </c>
      <c r="Y2993" s="434" t="s">
        <v>181</v>
      </c>
      <c r="Z2993" s="435"/>
      <c r="AA2993" s="434" t="s">
        <v>181</v>
      </c>
      <c r="AB2993" s="435"/>
      <c r="AC2993" s="434" t="s">
        <v>181</v>
      </c>
      <c r="AD2993" s="435"/>
      <c r="AE2993" s="434" t="s">
        <v>181</v>
      </c>
      <c r="AF2993" s="435"/>
      <c r="AG2993" s="605" t="s">
        <v>181</v>
      </c>
      <c r="AH2993" s="609">
        <v>1</v>
      </c>
      <c r="AI2993" s="605" t="s">
        <v>180</v>
      </c>
      <c r="AJ2993" s="610">
        <v>3</v>
      </c>
      <c r="AK2993" s="791" t="s">
        <v>266</v>
      </c>
      <c r="AL2993" s="791" t="s">
        <v>266</v>
      </c>
      <c r="AM2993" s="791" t="s">
        <v>266</v>
      </c>
      <c r="AN2993" s="791" t="s">
        <v>266</v>
      </c>
      <c r="AO2993" s="791" t="s">
        <v>266</v>
      </c>
      <c r="AP2993" s="791" t="s">
        <v>2143</v>
      </c>
    </row>
    <row r="2994" spans="2:42" s="404" customFormat="1" ht="15" customHeight="1" x14ac:dyDescent="0.2">
      <c r="B2994" s="425" t="s">
        <v>196</v>
      </c>
      <c r="C2994" s="424" t="s">
        <v>195</v>
      </c>
      <c r="D2994" s="423" t="s">
        <v>161</v>
      </c>
      <c r="E2994" s="422" t="s">
        <v>50</v>
      </c>
      <c r="F2994" s="420">
        <v>43969</v>
      </c>
      <c r="G2994" s="420">
        <v>44074</v>
      </c>
      <c r="H2994" s="419">
        <v>2020</v>
      </c>
      <c r="I2994" s="418" t="s">
        <v>1934</v>
      </c>
      <c r="J2994" s="647" t="s">
        <v>225</v>
      </c>
      <c r="K2994" s="417" t="s">
        <v>299</v>
      </c>
      <c r="L2994" s="824"/>
      <c r="M2994" s="825"/>
      <c r="N2994" s="792"/>
      <c r="O2994" s="829"/>
      <c r="P2994" s="832"/>
      <c r="Q2994" s="835"/>
      <c r="R2994" s="829"/>
      <c r="S2994" s="416" t="s">
        <v>179</v>
      </c>
      <c r="T2994" s="715" t="s">
        <v>2164</v>
      </c>
      <c r="U2994" s="416" t="s">
        <v>177</v>
      </c>
      <c r="V2994" s="683" t="s">
        <v>2151</v>
      </c>
      <c r="W2994" s="416" t="s">
        <v>176</v>
      </c>
      <c r="X2994" s="428">
        <f>X2993</f>
        <v>350000</v>
      </c>
      <c r="Y2994" s="416" t="s">
        <v>175</v>
      </c>
      <c r="Z2994" s="426"/>
      <c r="AA2994" s="416" t="s">
        <v>175</v>
      </c>
      <c r="AB2994" s="426"/>
      <c r="AC2994" s="416" t="s">
        <v>175</v>
      </c>
      <c r="AD2994" s="426"/>
      <c r="AE2994" s="416" t="s">
        <v>175</v>
      </c>
      <c r="AF2994" s="426"/>
      <c r="AG2994" s="615" t="s">
        <v>175</v>
      </c>
      <c r="AH2994" s="619"/>
      <c r="AI2994" s="615" t="s">
        <v>174</v>
      </c>
      <c r="AJ2994" s="620">
        <f>3*22</f>
        <v>66</v>
      </c>
      <c r="AK2994" s="792"/>
      <c r="AL2994" s="792"/>
      <c r="AM2994" s="792"/>
      <c r="AN2994" s="792"/>
      <c r="AO2994" s="792"/>
      <c r="AP2994" s="792"/>
    </row>
    <row r="2995" spans="2:42" s="404" customFormat="1" ht="39" customHeight="1" x14ac:dyDescent="0.2">
      <c r="B2995" s="425" t="s">
        <v>196</v>
      </c>
      <c r="C2995" s="424" t="s">
        <v>195</v>
      </c>
      <c r="D2995" s="423" t="s">
        <v>161</v>
      </c>
      <c r="E2995" s="422" t="s">
        <v>50</v>
      </c>
      <c r="F2995" s="420">
        <v>43969</v>
      </c>
      <c r="G2995" s="420">
        <v>44074</v>
      </c>
      <c r="H2995" s="419">
        <v>2020</v>
      </c>
      <c r="I2995" s="418" t="s">
        <v>1934</v>
      </c>
      <c r="J2995" s="647" t="s">
        <v>225</v>
      </c>
      <c r="K2995" s="417" t="s">
        <v>299</v>
      </c>
      <c r="L2995" s="824"/>
      <c r="M2995" s="825"/>
      <c r="N2995" s="792"/>
      <c r="O2995" s="829"/>
      <c r="P2995" s="832"/>
      <c r="Q2995" s="835"/>
      <c r="R2995" s="829"/>
      <c r="S2995" s="416" t="s">
        <v>173</v>
      </c>
      <c r="T2995" s="717" t="s">
        <v>192</v>
      </c>
      <c r="U2995" s="416" t="s">
        <v>171</v>
      </c>
      <c r="V2995" s="684"/>
      <c r="W2995" s="416" t="s">
        <v>170</v>
      </c>
      <c r="X2995" s="428"/>
      <c r="Y2995" s="416" t="s">
        <v>169</v>
      </c>
      <c r="Z2995" s="426"/>
      <c r="AA2995" s="416" t="s">
        <v>169</v>
      </c>
      <c r="AB2995" s="426"/>
      <c r="AC2995" s="416" t="s">
        <v>169</v>
      </c>
      <c r="AD2995" s="426"/>
      <c r="AE2995" s="416" t="s">
        <v>169</v>
      </c>
      <c r="AF2995" s="426"/>
      <c r="AG2995" s="615" t="s">
        <v>169</v>
      </c>
      <c r="AH2995" s="619">
        <v>1</v>
      </c>
      <c r="AI2995" s="785"/>
      <c r="AJ2995" s="786"/>
      <c r="AK2995" s="792"/>
      <c r="AL2995" s="792"/>
      <c r="AM2995" s="792"/>
      <c r="AN2995" s="792"/>
      <c r="AO2995" s="792"/>
      <c r="AP2995" s="792"/>
    </row>
    <row r="2996" spans="2:42" s="404" customFormat="1" ht="15" customHeight="1" x14ac:dyDescent="0.2">
      <c r="B2996" s="425" t="s">
        <v>196</v>
      </c>
      <c r="C2996" s="424" t="s">
        <v>195</v>
      </c>
      <c r="D2996" s="423" t="s">
        <v>161</v>
      </c>
      <c r="E2996" s="422" t="s">
        <v>50</v>
      </c>
      <c r="F2996" s="420">
        <v>43969</v>
      </c>
      <c r="G2996" s="420">
        <v>44074</v>
      </c>
      <c r="H2996" s="419">
        <v>2020</v>
      </c>
      <c r="I2996" s="418" t="s">
        <v>1934</v>
      </c>
      <c r="J2996" s="647" t="s">
        <v>225</v>
      </c>
      <c r="K2996" s="417" t="s">
        <v>299</v>
      </c>
      <c r="L2996" s="824"/>
      <c r="M2996" s="825"/>
      <c r="N2996" s="792"/>
      <c r="O2996" s="829"/>
      <c r="P2996" s="832"/>
      <c r="Q2996" s="835"/>
      <c r="R2996" s="829"/>
      <c r="S2996" s="416" t="s">
        <v>168</v>
      </c>
      <c r="T2996" s="684">
        <v>60</v>
      </c>
      <c r="U2996" s="416" t="s">
        <v>167</v>
      </c>
      <c r="V2996" s="684">
        <f>+V2994-V2993</f>
        <v>45</v>
      </c>
      <c r="W2996" s="816"/>
      <c r="X2996" s="817"/>
      <c r="Y2996" s="416" t="s">
        <v>166</v>
      </c>
      <c r="Z2996" s="426">
        <f>IF(Z2994="",Z2995-Z2993,Z2995-Z2994)</f>
        <v>0</v>
      </c>
      <c r="AA2996" s="416" t="s">
        <v>166</v>
      </c>
      <c r="AB2996" s="426">
        <f>IF(AB2994="",AB2995-AB2993,AB2995-AB2994)</f>
        <v>0</v>
      </c>
      <c r="AC2996" s="416" t="s">
        <v>166</v>
      </c>
      <c r="AD2996" s="426">
        <f>IF(AD2994="",AD2995-AD2993,AD2995-AD2994)</f>
        <v>0</v>
      </c>
      <c r="AE2996" s="416" t="s">
        <v>166</v>
      </c>
      <c r="AF2996" s="426">
        <f>IF(AF2994="",AF2995-AF2993,AF2995-AF2994)</f>
        <v>0</v>
      </c>
      <c r="AG2996" s="615" t="s">
        <v>166</v>
      </c>
      <c r="AH2996" s="619">
        <f>IF(AH2994="",AH2995-AH2993,AH2995-AH2994)</f>
        <v>0</v>
      </c>
      <c r="AI2996" s="785"/>
      <c r="AJ2996" s="786"/>
      <c r="AK2996" s="792"/>
      <c r="AL2996" s="792"/>
      <c r="AM2996" s="792"/>
      <c r="AN2996" s="792"/>
      <c r="AO2996" s="792"/>
      <c r="AP2996" s="792"/>
    </row>
    <row r="2997" spans="2:42" s="404" customFormat="1" ht="15" customHeight="1" x14ac:dyDescent="0.2">
      <c r="B2997" s="425" t="s">
        <v>196</v>
      </c>
      <c r="C2997" s="424" t="s">
        <v>195</v>
      </c>
      <c r="D2997" s="423" t="s">
        <v>161</v>
      </c>
      <c r="E2997" s="422" t="s">
        <v>50</v>
      </c>
      <c r="F2997" s="420">
        <v>43969</v>
      </c>
      <c r="G2997" s="420">
        <v>44074</v>
      </c>
      <c r="H2997" s="419">
        <v>2020</v>
      </c>
      <c r="I2997" s="418" t="s">
        <v>1934</v>
      </c>
      <c r="J2997" s="647" t="s">
        <v>225</v>
      </c>
      <c r="K2997" s="417" t="s">
        <v>299</v>
      </c>
      <c r="L2997" s="824"/>
      <c r="M2997" s="825"/>
      <c r="N2997" s="792"/>
      <c r="O2997" s="829"/>
      <c r="P2997" s="832"/>
      <c r="Q2997" s="835"/>
      <c r="R2997" s="829"/>
      <c r="S2997" s="416" t="s">
        <v>165</v>
      </c>
      <c r="T2997" s="685">
        <v>43832</v>
      </c>
      <c r="U2997" s="416" t="s">
        <v>164</v>
      </c>
      <c r="V2997" s="683">
        <v>44074</v>
      </c>
      <c r="W2997" s="816"/>
      <c r="X2997" s="817"/>
      <c r="Y2997" s="816"/>
      <c r="Z2997" s="817"/>
      <c r="AA2997" s="816"/>
      <c r="AB2997" s="817"/>
      <c r="AC2997" s="816"/>
      <c r="AD2997" s="817"/>
      <c r="AE2997" s="816"/>
      <c r="AF2997" s="817"/>
      <c r="AG2997" s="785"/>
      <c r="AH2997" s="786"/>
      <c r="AI2997" s="785"/>
      <c r="AJ2997" s="786"/>
      <c r="AK2997" s="792"/>
      <c r="AL2997" s="792"/>
      <c r="AM2997" s="792"/>
      <c r="AN2997" s="792"/>
      <c r="AO2997" s="792"/>
      <c r="AP2997" s="792"/>
    </row>
    <row r="2998" spans="2:42" s="404" customFormat="1" ht="15" customHeight="1" thickBot="1" x14ac:dyDescent="0.25">
      <c r="B2998" s="414" t="s">
        <v>196</v>
      </c>
      <c r="C2998" s="413" t="s">
        <v>195</v>
      </c>
      <c r="D2998" s="412" t="s">
        <v>161</v>
      </c>
      <c r="E2998" s="411" t="s">
        <v>50</v>
      </c>
      <c r="F2998" s="409">
        <v>43969</v>
      </c>
      <c r="G2998" s="409">
        <v>44074</v>
      </c>
      <c r="H2998" s="408">
        <v>2020</v>
      </c>
      <c r="I2998" s="407" t="s">
        <v>1934</v>
      </c>
      <c r="J2998" s="627" t="s">
        <v>225</v>
      </c>
      <c r="K2998" s="407" t="s">
        <v>299</v>
      </c>
      <c r="L2998" s="826"/>
      <c r="M2998" s="827"/>
      <c r="N2998" s="793"/>
      <c r="O2998" s="830"/>
      <c r="P2998" s="833"/>
      <c r="Q2998" s="836"/>
      <c r="R2998" s="830"/>
      <c r="S2998" s="406" t="s">
        <v>158</v>
      </c>
      <c r="T2998" s="718">
        <v>43969</v>
      </c>
      <c r="U2998" s="820"/>
      <c r="V2998" s="821"/>
      <c r="W2998" s="818"/>
      <c r="X2998" s="819"/>
      <c r="Y2998" s="818"/>
      <c r="Z2998" s="819"/>
      <c r="AA2998" s="818"/>
      <c r="AB2998" s="819"/>
      <c r="AC2998" s="818"/>
      <c r="AD2998" s="819"/>
      <c r="AE2998" s="818"/>
      <c r="AF2998" s="819"/>
      <c r="AG2998" s="787"/>
      <c r="AH2998" s="788"/>
      <c r="AI2998" s="787"/>
      <c r="AJ2998" s="788"/>
      <c r="AK2998" s="793"/>
      <c r="AL2998" s="793"/>
      <c r="AM2998" s="793"/>
      <c r="AN2998" s="793"/>
      <c r="AO2998" s="793"/>
      <c r="AP2998" s="793"/>
    </row>
    <row r="2999" spans="2:42" s="404" customFormat="1" ht="12.75" hidden="1" customHeight="1" thickTop="1" x14ac:dyDescent="0.25">
      <c r="B2999" s="445" t="s">
        <v>196</v>
      </c>
      <c r="C2999" s="444" t="s">
        <v>304</v>
      </c>
      <c r="D2999" s="443" t="s">
        <v>161</v>
      </c>
      <c r="E2999" s="442" t="s">
        <v>450</v>
      </c>
      <c r="F2999" s="440"/>
      <c r="G2999" s="440"/>
      <c r="H2999" s="419">
        <v>2020</v>
      </c>
      <c r="I2999" s="418"/>
      <c r="J2999" s="418" t="s">
        <v>987</v>
      </c>
      <c r="K2999" s="439" t="s">
        <v>299</v>
      </c>
      <c r="L2999" s="822" t="s">
        <v>1975</v>
      </c>
      <c r="M2999" s="823"/>
      <c r="N2999" s="791" t="s">
        <v>207</v>
      </c>
      <c r="O2999" s="828" t="s">
        <v>270</v>
      </c>
      <c r="P2999" s="831"/>
      <c r="Q2999" s="834" t="s">
        <v>218</v>
      </c>
      <c r="R2999" s="828"/>
      <c r="S2999" s="434" t="s">
        <v>184</v>
      </c>
      <c r="T2999" s="438">
        <v>350000</v>
      </c>
      <c r="U2999" s="434" t="s">
        <v>183</v>
      </c>
      <c r="V2999" s="437"/>
      <c r="W2999" s="434" t="s">
        <v>182</v>
      </c>
      <c r="X2999" s="436">
        <f>T2999</f>
        <v>350000</v>
      </c>
      <c r="Y2999" s="434" t="s">
        <v>181</v>
      </c>
      <c r="Z2999" s="435"/>
      <c r="AA2999" s="434" t="s">
        <v>181</v>
      </c>
      <c r="AB2999" s="435"/>
      <c r="AC2999" s="434" t="s">
        <v>181</v>
      </c>
      <c r="AD2999" s="435"/>
      <c r="AE2999" s="434" t="s">
        <v>181</v>
      </c>
      <c r="AF2999" s="435"/>
      <c r="AG2999" s="466" t="s">
        <v>181</v>
      </c>
      <c r="AH2999" s="467"/>
      <c r="AI2999" s="466" t="s">
        <v>180</v>
      </c>
      <c r="AJ2999" s="465"/>
      <c r="AK2999" s="791" t="s">
        <v>303</v>
      </c>
      <c r="AL2999" s="791" t="s">
        <v>303</v>
      </c>
      <c r="AM2999" s="791" t="s">
        <v>303</v>
      </c>
      <c r="AN2999" s="791" t="s">
        <v>303</v>
      </c>
      <c r="AO2999" s="791" t="s">
        <v>303</v>
      </c>
      <c r="AP2999" s="791" t="s">
        <v>303</v>
      </c>
    </row>
    <row r="3000" spans="2:42" s="404" customFormat="1" ht="15" hidden="1" customHeight="1" x14ac:dyDescent="0.25">
      <c r="B3000" s="425" t="s">
        <v>196</v>
      </c>
      <c r="C3000" s="424" t="s">
        <v>304</v>
      </c>
      <c r="D3000" s="423" t="s">
        <v>161</v>
      </c>
      <c r="E3000" s="422" t="s">
        <v>450</v>
      </c>
      <c r="F3000" s="420"/>
      <c r="G3000" s="420"/>
      <c r="H3000" s="419">
        <v>2020</v>
      </c>
      <c r="I3000" s="418"/>
      <c r="J3000" s="418" t="s">
        <v>987</v>
      </c>
      <c r="K3000" s="417" t="s">
        <v>299</v>
      </c>
      <c r="L3000" s="824"/>
      <c r="M3000" s="825"/>
      <c r="N3000" s="792"/>
      <c r="O3000" s="829"/>
      <c r="P3000" s="832"/>
      <c r="Q3000" s="835"/>
      <c r="R3000" s="829"/>
      <c r="S3000" s="416" t="s">
        <v>179</v>
      </c>
      <c r="T3000" s="432"/>
      <c r="U3000" s="416" t="s">
        <v>177</v>
      </c>
      <c r="V3000" s="415"/>
      <c r="W3000" s="416" t="s">
        <v>176</v>
      </c>
      <c r="X3000" s="428">
        <f>X2999</f>
        <v>350000</v>
      </c>
      <c r="Y3000" s="416" t="s">
        <v>175</v>
      </c>
      <c r="Z3000" s="426"/>
      <c r="AA3000" s="416" t="s">
        <v>175</v>
      </c>
      <c r="AB3000" s="426"/>
      <c r="AC3000" s="416" t="s">
        <v>175</v>
      </c>
      <c r="AD3000" s="426"/>
      <c r="AE3000" s="416" t="s">
        <v>175</v>
      </c>
      <c r="AF3000" s="426"/>
      <c r="AG3000" s="463" t="s">
        <v>175</v>
      </c>
      <c r="AH3000" s="462"/>
      <c r="AI3000" s="463" t="s">
        <v>174</v>
      </c>
      <c r="AJ3000" s="464"/>
      <c r="AK3000" s="792"/>
      <c r="AL3000" s="792"/>
      <c r="AM3000" s="792"/>
      <c r="AN3000" s="792"/>
      <c r="AO3000" s="792"/>
      <c r="AP3000" s="792"/>
    </row>
    <row r="3001" spans="2:42" s="404" customFormat="1" ht="39" hidden="1" customHeight="1" x14ac:dyDescent="0.25">
      <c r="B3001" s="425" t="s">
        <v>196</v>
      </c>
      <c r="C3001" s="424" t="s">
        <v>304</v>
      </c>
      <c r="D3001" s="423" t="s">
        <v>161</v>
      </c>
      <c r="E3001" s="422" t="s">
        <v>450</v>
      </c>
      <c r="F3001" s="420"/>
      <c r="G3001" s="420"/>
      <c r="H3001" s="419">
        <v>2020</v>
      </c>
      <c r="I3001" s="418"/>
      <c r="J3001" s="418" t="s">
        <v>987</v>
      </c>
      <c r="K3001" s="417" t="s">
        <v>299</v>
      </c>
      <c r="L3001" s="824"/>
      <c r="M3001" s="825"/>
      <c r="N3001" s="792"/>
      <c r="O3001" s="829"/>
      <c r="P3001" s="832"/>
      <c r="Q3001" s="835"/>
      <c r="R3001" s="829"/>
      <c r="S3001" s="416" t="s">
        <v>173</v>
      </c>
      <c r="T3001" s="429"/>
      <c r="U3001" s="416" t="s">
        <v>171</v>
      </c>
      <c r="V3001" s="427"/>
      <c r="W3001" s="416" t="s">
        <v>170</v>
      </c>
      <c r="X3001" s="428"/>
      <c r="Y3001" s="416" t="s">
        <v>169</v>
      </c>
      <c r="Z3001" s="426"/>
      <c r="AA3001" s="416" t="s">
        <v>169</v>
      </c>
      <c r="AB3001" s="426"/>
      <c r="AC3001" s="416" t="s">
        <v>169</v>
      </c>
      <c r="AD3001" s="426"/>
      <c r="AE3001" s="416" t="s">
        <v>169</v>
      </c>
      <c r="AF3001" s="426"/>
      <c r="AG3001" s="463" t="s">
        <v>169</v>
      </c>
      <c r="AH3001" s="462"/>
      <c r="AI3001" s="781"/>
      <c r="AJ3001" s="782"/>
      <c r="AK3001" s="792"/>
      <c r="AL3001" s="792"/>
      <c r="AM3001" s="792"/>
      <c r="AN3001" s="792"/>
      <c r="AO3001" s="792"/>
      <c r="AP3001" s="792"/>
    </row>
    <row r="3002" spans="2:42" s="404" customFormat="1" ht="15" hidden="1" customHeight="1" x14ac:dyDescent="0.25">
      <c r="B3002" s="425" t="s">
        <v>196</v>
      </c>
      <c r="C3002" s="424" t="s">
        <v>304</v>
      </c>
      <c r="D3002" s="423" t="s">
        <v>161</v>
      </c>
      <c r="E3002" s="422" t="s">
        <v>450</v>
      </c>
      <c r="F3002" s="420"/>
      <c r="G3002" s="420"/>
      <c r="H3002" s="419">
        <v>2020</v>
      </c>
      <c r="I3002" s="418"/>
      <c r="J3002" s="418" t="s">
        <v>987</v>
      </c>
      <c r="K3002" s="417" t="s">
        <v>299</v>
      </c>
      <c r="L3002" s="824"/>
      <c r="M3002" s="825"/>
      <c r="N3002" s="792"/>
      <c r="O3002" s="829"/>
      <c r="P3002" s="832"/>
      <c r="Q3002" s="835"/>
      <c r="R3002" s="829"/>
      <c r="S3002" s="416" t="s">
        <v>168</v>
      </c>
      <c r="T3002" s="427"/>
      <c r="U3002" s="416" t="s">
        <v>167</v>
      </c>
      <c r="V3002" s="427"/>
      <c r="W3002" s="816"/>
      <c r="X3002" s="817"/>
      <c r="Y3002" s="416" t="s">
        <v>166</v>
      </c>
      <c r="Z3002" s="426">
        <f>IF(Z3000="",Z3001-Z2999,Z3001-Z3000)</f>
        <v>0</v>
      </c>
      <c r="AA3002" s="416" t="s">
        <v>166</v>
      </c>
      <c r="AB3002" s="426">
        <f>IF(AB3000="",AB3001-AB2999,AB3001-AB3000)</f>
        <v>0</v>
      </c>
      <c r="AC3002" s="416" t="s">
        <v>166</v>
      </c>
      <c r="AD3002" s="426">
        <f>IF(AD3000="",AD3001-AD2999,AD3001-AD3000)</f>
        <v>0</v>
      </c>
      <c r="AE3002" s="416" t="s">
        <v>166</v>
      </c>
      <c r="AF3002" s="426">
        <f>IF(AF3000="",AF3001-AF2999,AF3001-AF3000)</f>
        <v>0</v>
      </c>
      <c r="AG3002" s="463" t="s">
        <v>166</v>
      </c>
      <c r="AH3002" s="462">
        <f>IF(AH3000="",AH3001-AH2999,AH3001-AH3000)</f>
        <v>0</v>
      </c>
      <c r="AI3002" s="781"/>
      <c r="AJ3002" s="782"/>
      <c r="AK3002" s="792"/>
      <c r="AL3002" s="792"/>
      <c r="AM3002" s="792"/>
      <c r="AN3002" s="792"/>
      <c r="AO3002" s="792"/>
      <c r="AP3002" s="792"/>
    </row>
    <row r="3003" spans="2:42" s="404" customFormat="1" ht="15" hidden="1" customHeight="1" x14ac:dyDescent="0.25">
      <c r="B3003" s="425" t="s">
        <v>196</v>
      </c>
      <c r="C3003" s="424" t="s">
        <v>304</v>
      </c>
      <c r="D3003" s="423" t="s">
        <v>161</v>
      </c>
      <c r="E3003" s="422" t="s">
        <v>450</v>
      </c>
      <c r="F3003" s="420"/>
      <c r="G3003" s="420"/>
      <c r="H3003" s="419">
        <v>2020</v>
      </c>
      <c r="I3003" s="418"/>
      <c r="J3003" s="418" t="s">
        <v>987</v>
      </c>
      <c r="K3003" s="417" t="s">
        <v>299</v>
      </c>
      <c r="L3003" s="824"/>
      <c r="M3003" s="825"/>
      <c r="N3003" s="792"/>
      <c r="O3003" s="829"/>
      <c r="P3003" s="832"/>
      <c r="Q3003" s="835"/>
      <c r="R3003" s="829"/>
      <c r="S3003" s="416" t="s">
        <v>165</v>
      </c>
      <c r="T3003" s="415"/>
      <c r="U3003" s="416" t="s">
        <v>164</v>
      </c>
      <c r="V3003" s="415"/>
      <c r="W3003" s="816"/>
      <c r="X3003" s="817"/>
      <c r="Y3003" s="816"/>
      <c r="Z3003" s="817"/>
      <c r="AA3003" s="816"/>
      <c r="AB3003" s="817"/>
      <c r="AC3003" s="816"/>
      <c r="AD3003" s="817"/>
      <c r="AE3003" s="816"/>
      <c r="AF3003" s="817"/>
      <c r="AG3003" s="781"/>
      <c r="AH3003" s="782"/>
      <c r="AI3003" s="781"/>
      <c r="AJ3003" s="782"/>
      <c r="AK3003" s="792"/>
      <c r="AL3003" s="792"/>
      <c r="AM3003" s="792"/>
      <c r="AN3003" s="792"/>
      <c r="AO3003" s="792"/>
      <c r="AP3003" s="792"/>
    </row>
    <row r="3004" spans="2:42" s="404" customFormat="1" ht="15" hidden="1" customHeight="1" thickBot="1" x14ac:dyDescent="0.25">
      <c r="B3004" s="414" t="s">
        <v>196</v>
      </c>
      <c r="C3004" s="413" t="s">
        <v>304</v>
      </c>
      <c r="D3004" s="412" t="s">
        <v>161</v>
      </c>
      <c r="E3004" s="411" t="s">
        <v>450</v>
      </c>
      <c r="F3004" s="409"/>
      <c r="G3004" s="409"/>
      <c r="H3004" s="408">
        <v>2020</v>
      </c>
      <c r="I3004" s="407"/>
      <c r="J3004" s="407" t="s">
        <v>987</v>
      </c>
      <c r="K3004" s="407" t="s">
        <v>299</v>
      </c>
      <c r="L3004" s="826"/>
      <c r="M3004" s="827"/>
      <c r="N3004" s="793"/>
      <c r="O3004" s="830"/>
      <c r="P3004" s="833"/>
      <c r="Q3004" s="836"/>
      <c r="R3004" s="830"/>
      <c r="S3004" s="406" t="s">
        <v>158</v>
      </c>
      <c r="T3004" s="451"/>
      <c r="U3004" s="820"/>
      <c r="V3004" s="821"/>
      <c r="W3004" s="818"/>
      <c r="X3004" s="819"/>
      <c r="Y3004" s="818"/>
      <c r="Z3004" s="819"/>
      <c r="AA3004" s="818"/>
      <c r="AB3004" s="819"/>
      <c r="AC3004" s="818"/>
      <c r="AD3004" s="819"/>
      <c r="AE3004" s="818"/>
      <c r="AF3004" s="819"/>
      <c r="AG3004" s="783"/>
      <c r="AH3004" s="784"/>
      <c r="AI3004" s="783"/>
      <c r="AJ3004" s="784"/>
      <c r="AK3004" s="793"/>
      <c r="AL3004" s="793"/>
      <c r="AM3004" s="793"/>
      <c r="AN3004" s="793"/>
      <c r="AO3004" s="793"/>
      <c r="AP3004" s="793"/>
    </row>
    <row r="3005" spans="2:42" s="404" customFormat="1" ht="12.75" hidden="1" customHeight="1" thickTop="1" x14ac:dyDescent="0.25">
      <c r="B3005" s="445" t="s">
        <v>196</v>
      </c>
      <c r="C3005" s="444" t="s">
        <v>255</v>
      </c>
      <c r="D3005" s="443" t="s">
        <v>161</v>
      </c>
      <c r="E3005" s="442" t="s">
        <v>10</v>
      </c>
      <c r="F3005" s="440">
        <v>43969</v>
      </c>
      <c r="G3005" s="440"/>
      <c r="H3005" s="419">
        <v>2020</v>
      </c>
      <c r="I3005" s="418" t="s">
        <v>1934</v>
      </c>
      <c r="J3005" s="647" t="s">
        <v>225</v>
      </c>
      <c r="K3005" s="439" t="s">
        <v>299</v>
      </c>
      <c r="L3005" s="822" t="s">
        <v>1976</v>
      </c>
      <c r="M3005" s="823"/>
      <c r="N3005" s="791" t="s">
        <v>207</v>
      </c>
      <c r="O3005" s="828" t="s">
        <v>270</v>
      </c>
      <c r="P3005" s="831"/>
      <c r="Q3005" s="834" t="s">
        <v>218</v>
      </c>
      <c r="R3005" s="828"/>
      <c r="S3005" s="434" t="s">
        <v>184</v>
      </c>
      <c r="T3005" s="606">
        <v>300000</v>
      </c>
      <c r="U3005" s="605" t="s">
        <v>183</v>
      </c>
      <c r="V3005" s="631">
        <f>+T3010+30</f>
        <v>43999</v>
      </c>
      <c r="W3005" s="434" t="s">
        <v>182</v>
      </c>
      <c r="X3005" s="436">
        <f>T3005</f>
        <v>300000</v>
      </c>
      <c r="Y3005" s="434" t="s">
        <v>181</v>
      </c>
      <c r="Z3005" s="435"/>
      <c r="AA3005" s="434" t="s">
        <v>181</v>
      </c>
      <c r="AB3005" s="435"/>
      <c r="AC3005" s="434" t="s">
        <v>181</v>
      </c>
      <c r="AD3005" s="435"/>
      <c r="AE3005" s="434" t="s">
        <v>181</v>
      </c>
      <c r="AF3005" s="435"/>
      <c r="AG3005" s="605" t="s">
        <v>181</v>
      </c>
      <c r="AH3005" s="609">
        <v>1</v>
      </c>
      <c r="AI3005" s="605" t="s">
        <v>180</v>
      </c>
      <c r="AJ3005" s="610">
        <v>3</v>
      </c>
      <c r="AK3005" s="791" t="s">
        <v>266</v>
      </c>
      <c r="AL3005" s="791" t="s">
        <v>266</v>
      </c>
      <c r="AM3005" s="791" t="s">
        <v>266</v>
      </c>
      <c r="AN3005" s="791" t="s">
        <v>266</v>
      </c>
      <c r="AO3005" s="791" t="s">
        <v>266</v>
      </c>
      <c r="AP3005" s="791" t="s">
        <v>2163</v>
      </c>
    </row>
    <row r="3006" spans="2:42" s="404" customFormat="1" ht="15" hidden="1" customHeight="1" x14ac:dyDescent="0.25">
      <c r="B3006" s="425" t="s">
        <v>196</v>
      </c>
      <c r="C3006" s="424" t="s">
        <v>255</v>
      </c>
      <c r="D3006" s="423" t="s">
        <v>161</v>
      </c>
      <c r="E3006" s="422" t="s">
        <v>10</v>
      </c>
      <c r="F3006" s="420">
        <v>43969</v>
      </c>
      <c r="G3006" s="420"/>
      <c r="H3006" s="419">
        <v>2020</v>
      </c>
      <c r="I3006" s="418" t="s">
        <v>1934</v>
      </c>
      <c r="J3006" s="647" t="s">
        <v>225</v>
      </c>
      <c r="K3006" s="417" t="s">
        <v>299</v>
      </c>
      <c r="L3006" s="824"/>
      <c r="M3006" s="825"/>
      <c r="N3006" s="792"/>
      <c r="O3006" s="829"/>
      <c r="P3006" s="832"/>
      <c r="Q3006" s="835"/>
      <c r="R3006" s="829"/>
      <c r="S3006" s="416" t="s">
        <v>179</v>
      </c>
      <c r="T3006" s="616" t="s">
        <v>204</v>
      </c>
      <c r="U3006" s="615" t="s">
        <v>177</v>
      </c>
      <c r="V3006" s="682" t="s">
        <v>2162</v>
      </c>
      <c r="W3006" s="416" t="s">
        <v>176</v>
      </c>
      <c r="X3006" s="428">
        <f>X3005</f>
        <v>300000</v>
      </c>
      <c r="Y3006" s="416" t="s">
        <v>175</v>
      </c>
      <c r="Z3006" s="426"/>
      <c r="AA3006" s="416" t="s">
        <v>175</v>
      </c>
      <c r="AB3006" s="426"/>
      <c r="AC3006" s="416" t="s">
        <v>175</v>
      </c>
      <c r="AD3006" s="426"/>
      <c r="AE3006" s="416" t="s">
        <v>175</v>
      </c>
      <c r="AF3006" s="426"/>
      <c r="AG3006" s="615" t="s">
        <v>175</v>
      </c>
      <c r="AH3006" s="619"/>
      <c r="AI3006" s="615" t="s">
        <v>174</v>
      </c>
      <c r="AJ3006" s="620">
        <f>3*22</f>
        <v>66</v>
      </c>
      <c r="AK3006" s="792"/>
      <c r="AL3006" s="792"/>
      <c r="AM3006" s="792"/>
      <c r="AN3006" s="792"/>
      <c r="AO3006" s="792"/>
      <c r="AP3006" s="792"/>
    </row>
    <row r="3007" spans="2:42" s="404" customFormat="1" ht="39" hidden="1" customHeight="1" x14ac:dyDescent="0.25">
      <c r="B3007" s="425" t="s">
        <v>196</v>
      </c>
      <c r="C3007" s="424" t="s">
        <v>255</v>
      </c>
      <c r="D3007" s="423" t="s">
        <v>161</v>
      </c>
      <c r="E3007" s="422" t="s">
        <v>10</v>
      </c>
      <c r="F3007" s="420">
        <v>43969</v>
      </c>
      <c r="G3007" s="420"/>
      <c r="H3007" s="419">
        <v>2020</v>
      </c>
      <c r="I3007" s="418" t="s">
        <v>1934</v>
      </c>
      <c r="J3007" s="647" t="s">
        <v>225</v>
      </c>
      <c r="K3007" s="417" t="s">
        <v>299</v>
      </c>
      <c r="L3007" s="824"/>
      <c r="M3007" s="825"/>
      <c r="N3007" s="792"/>
      <c r="O3007" s="829"/>
      <c r="P3007" s="832"/>
      <c r="Q3007" s="835"/>
      <c r="R3007" s="829"/>
      <c r="S3007" s="416" t="s">
        <v>173</v>
      </c>
      <c r="T3007" s="621" t="s">
        <v>192</v>
      </c>
      <c r="U3007" s="615" t="s">
        <v>171</v>
      </c>
      <c r="V3007" s="622">
        <v>80</v>
      </c>
      <c r="W3007" s="416" t="s">
        <v>170</v>
      </c>
      <c r="X3007" s="428"/>
      <c r="Y3007" s="416" t="s">
        <v>169</v>
      </c>
      <c r="Z3007" s="426"/>
      <c r="AA3007" s="416" t="s">
        <v>169</v>
      </c>
      <c r="AB3007" s="426"/>
      <c r="AC3007" s="416" t="s">
        <v>169</v>
      </c>
      <c r="AD3007" s="426"/>
      <c r="AE3007" s="416" t="s">
        <v>169</v>
      </c>
      <c r="AF3007" s="426"/>
      <c r="AG3007" s="615" t="s">
        <v>169</v>
      </c>
      <c r="AH3007" s="619">
        <v>0.61299999999999999</v>
      </c>
      <c r="AI3007" s="785"/>
      <c r="AJ3007" s="786"/>
      <c r="AK3007" s="792"/>
      <c r="AL3007" s="792"/>
      <c r="AM3007" s="792"/>
      <c r="AN3007" s="792"/>
      <c r="AO3007" s="792"/>
      <c r="AP3007" s="792"/>
    </row>
    <row r="3008" spans="2:42" s="404" customFormat="1" ht="15" hidden="1" customHeight="1" x14ac:dyDescent="0.25">
      <c r="B3008" s="425" t="s">
        <v>196</v>
      </c>
      <c r="C3008" s="424" t="s">
        <v>255</v>
      </c>
      <c r="D3008" s="423" t="s">
        <v>161</v>
      </c>
      <c r="E3008" s="422" t="s">
        <v>10</v>
      </c>
      <c r="F3008" s="420">
        <v>43969</v>
      </c>
      <c r="G3008" s="420"/>
      <c r="H3008" s="419">
        <v>2020</v>
      </c>
      <c r="I3008" s="418" t="s">
        <v>1934</v>
      </c>
      <c r="J3008" s="647" t="s">
        <v>225</v>
      </c>
      <c r="K3008" s="417" t="s">
        <v>299</v>
      </c>
      <c r="L3008" s="824"/>
      <c r="M3008" s="825"/>
      <c r="N3008" s="792"/>
      <c r="O3008" s="829"/>
      <c r="P3008" s="832"/>
      <c r="Q3008" s="835"/>
      <c r="R3008" s="829"/>
      <c r="S3008" s="416" t="s">
        <v>168</v>
      </c>
      <c r="T3008" s="622">
        <v>30</v>
      </c>
      <c r="U3008" s="615" t="s">
        <v>167</v>
      </c>
      <c r="V3008" s="622">
        <v>56</v>
      </c>
      <c r="W3008" s="816"/>
      <c r="X3008" s="817"/>
      <c r="Y3008" s="416" t="s">
        <v>166</v>
      </c>
      <c r="Z3008" s="426">
        <f>IF(Z3006="",Z3007-Z3005,Z3007-Z3006)</f>
        <v>0</v>
      </c>
      <c r="AA3008" s="416" t="s">
        <v>166</v>
      </c>
      <c r="AB3008" s="426">
        <f>IF(AB3006="",AB3007-AB3005,AB3007-AB3006)</f>
        <v>0</v>
      </c>
      <c r="AC3008" s="416" t="s">
        <v>166</v>
      </c>
      <c r="AD3008" s="426">
        <f>IF(AD3006="",AD3007-AD3005,AD3007-AD3006)</f>
        <v>0</v>
      </c>
      <c r="AE3008" s="416" t="s">
        <v>166</v>
      </c>
      <c r="AF3008" s="426">
        <f>IF(AF3006="",AF3007-AF3005,AF3007-AF3006)</f>
        <v>0</v>
      </c>
      <c r="AG3008" s="615" t="s">
        <v>166</v>
      </c>
      <c r="AH3008" s="619">
        <f>IF(AH3006="",AH3007-AH3005,AH3007-AH3006)</f>
        <v>-0.38700000000000001</v>
      </c>
      <c r="AI3008" s="785"/>
      <c r="AJ3008" s="786"/>
      <c r="AK3008" s="792"/>
      <c r="AL3008" s="792"/>
      <c r="AM3008" s="792"/>
      <c r="AN3008" s="792"/>
      <c r="AO3008" s="792"/>
      <c r="AP3008" s="792"/>
    </row>
    <row r="3009" spans="2:42" s="404" customFormat="1" ht="15" hidden="1" customHeight="1" x14ac:dyDescent="0.25">
      <c r="B3009" s="425" t="s">
        <v>196</v>
      </c>
      <c r="C3009" s="424" t="s">
        <v>255</v>
      </c>
      <c r="D3009" s="423" t="s">
        <v>161</v>
      </c>
      <c r="E3009" s="422" t="s">
        <v>10</v>
      </c>
      <c r="F3009" s="420">
        <v>43969</v>
      </c>
      <c r="G3009" s="420"/>
      <c r="H3009" s="419">
        <v>2020</v>
      </c>
      <c r="I3009" s="418" t="s">
        <v>1934</v>
      </c>
      <c r="J3009" s="647" t="s">
        <v>225</v>
      </c>
      <c r="K3009" s="417" t="s">
        <v>299</v>
      </c>
      <c r="L3009" s="824"/>
      <c r="M3009" s="825"/>
      <c r="N3009" s="792"/>
      <c r="O3009" s="829"/>
      <c r="P3009" s="832"/>
      <c r="Q3009" s="835"/>
      <c r="R3009" s="829"/>
      <c r="S3009" s="416" t="s">
        <v>165</v>
      </c>
      <c r="T3009" s="617">
        <v>43832</v>
      </c>
      <c r="U3009" s="615" t="s">
        <v>164</v>
      </c>
      <c r="V3009" s="682"/>
      <c r="W3009" s="816"/>
      <c r="X3009" s="817"/>
      <c r="Y3009" s="816"/>
      <c r="Z3009" s="817"/>
      <c r="AA3009" s="816"/>
      <c r="AB3009" s="817"/>
      <c r="AC3009" s="816"/>
      <c r="AD3009" s="817"/>
      <c r="AE3009" s="816"/>
      <c r="AF3009" s="817"/>
      <c r="AG3009" s="785"/>
      <c r="AH3009" s="786"/>
      <c r="AI3009" s="785"/>
      <c r="AJ3009" s="786"/>
      <c r="AK3009" s="792"/>
      <c r="AL3009" s="792"/>
      <c r="AM3009" s="792"/>
      <c r="AN3009" s="792"/>
      <c r="AO3009" s="792"/>
      <c r="AP3009" s="792"/>
    </row>
    <row r="3010" spans="2:42" s="404" customFormat="1" ht="15" hidden="1" customHeight="1" thickBot="1" x14ac:dyDescent="0.25">
      <c r="B3010" s="414" t="s">
        <v>196</v>
      </c>
      <c r="C3010" s="413" t="s">
        <v>255</v>
      </c>
      <c r="D3010" s="412" t="s">
        <v>161</v>
      </c>
      <c r="E3010" s="411" t="s">
        <v>10</v>
      </c>
      <c r="F3010" s="409">
        <v>43969</v>
      </c>
      <c r="G3010" s="409"/>
      <c r="H3010" s="408">
        <v>2020</v>
      </c>
      <c r="I3010" s="407" t="s">
        <v>1934</v>
      </c>
      <c r="J3010" s="627" t="s">
        <v>225</v>
      </c>
      <c r="K3010" s="407" t="s">
        <v>299</v>
      </c>
      <c r="L3010" s="826"/>
      <c r="M3010" s="827"/>
      <c r="N3010" s="793"/>
      <c r="O3010" s="830"/>
      <c r="P3010" s="833"/>
      <c r="Q3010" s="836"/>
      <c r="R3010" s="830"/>
      <c r="S3010" s="406" t="s">
        <v>158</v>
      </c>
      <c r="T3010" s="681">
        <v>43969</v>
      </c>
      <c r="U3010" s="789"/>
      <c r="V3010" s="790"/>
      <c r="W3010" s="818"/>
      <c r="X3010" s="819"/>
      <c r="Y3010" s="818"/>
      <c r="Z3010" s="819"/>
      <c r="AA3010" s="818"/>
      <c r="AB3010" s="819"/>
      <c r="AC3010" s="818"/>
      <c r="AD3010" s="819"/>
      <c r="AE3010" s="818"/>
      <c r="AF3010" s="819"/>
      <c r="AG3010" s="787"/>
      <c r="AH3010" s="788"/>
      <c r="AI3010" s="787"/>
      <c r="AJ3010" s="788"/>
      <c r="AK3010" s="793"/>
      <c r="AL3010" s="793"/>
      <c r="AM3010" s="793"/>
      <c r="AN3010" s="793"/>
      <c r="AO3010" s="793"/>
      <c r="AP3010" s="793"/>
    </row>
    <row r="3011" spans="2:42" s="404" customFormat="1" ht="12.75" hidden="1" customHeight="1" thickTop="1" x14ac:dyDescent="0.25">
      <c r="B3011" s="445" t="s">
        <v>196</v>
      </c>
      <c r="C3011" s="444" t="s">
        <v>302</v>
      </c>
      <c r="D3011" s="443" t="s">
        <v>161</v>
      </c>
      <c r="E3011" s="442" t="s">
        <v>450</v>
      </c>
      <c r="F3011" s="440"/>
      <c r="G3011" s="440"/>
      <c r="H3011" s="419">
        <v>2020</v>
      </c>
      <c r="I3011" s="418"/>
      <c r="J3011" s="418" t="s">
        <v>987</v>
      </c>
      <c r="K3011" s="439" t="s">
        <v>299</v>
      </c>
      <c r="L3011" s="822" t="s">
        <v>1977</v>
      </c>
      <c r="M3011" s="823"/>
      <c r="N3011" s="791" t="s">
        <v>207</v>
      </c>
      <c r="O3011" s="828" t="s">
        <v>270</v>
      </c>
      <c r="P3011" s="831"/>
      <c r="Q3011" s="834" t="s">
        <v>218</v>
      </c>
      <c r="R3011" s="828"/>
      <c r="S3011" s="434" t="s">
        <v>184</v>
      </c>
      <c r="T3011" s="438">
        <v>3720500</v>
      </c>
      <c r="U3011" s="434" t="s">
        <v>183</v>
      </c>
      <c r="V3011" s="437"/>
      <c r="W3011" s="434" t="s">
        <v>182</v>
      </c>
      <c r="X3011" s="436">
        <f>T3011</f>
        <v>3720500</v>
      </c>
      <c r="Y3011" s="434" t="s">
        <v>181</v>
      </c>
      <c r="Z3011" s="435"/>
      <c r="AA3011" s="434" t="s">
        <v>181</v>
      </c>
      <c r="AB3011" s="435"/>
      <c r="AC3011" s="434" t="s">
        <v>181</v>
      </c>
      <c r="AD3011" s="435"/>
      <c r="AE3011" s="434" t="s">
        <v>181</v>
      </c>
      <c r="AF3011" s="435"/>
      <c r="AG3011" s="466" t="s">
        <v>181</v>
      </c>
      <c r="AH3011" s="467"/>
      <c r="AI3011" s="466" t="s">
        <v>180</v>
      </c>
      <c r="AJ3011" s="465"/>
      <c r="AK3011" s="791" t="s">
        <v>303</v>
      </c>
      <c r="AL3011" s="791" t="s">
        <v>303</v>
      </c>
      <c r="AM3011" s="791" t="s">
        <v>303</v>
      </c>
      <c r="AN3011" s="791" t="s">
        <v>303</v>
      </c>
      <c r="AO3011" s="791" t="s">
        <v>303</v>
      </c>
      <c r="AP3011" s="791" t="s">
        <v>303</v>
      </c>
    </row>
    <row r="3012" spans="2:42" s="404" customFormat="1" ht="15" hidden="1" customHeight="1" x14ac:dyDescent="0.25">
      <c r="B3012" s="425" t="s">
        <v>196</v>
      </c>
      <c r="C3012" s="424" t="s">
        <v>302</v>
      </c>
      <c r="D3012" s="423" t="s">
        <v>161</v>
      </c>
      <c r="E3012" s="422" t="s">
        <v>450</v>
      </c>
      <c r="F3012" s="420"/>
      <c r="G3012" s="420"/>
      <c r="H3012" s="419">
        <v>2020</v>
      </c>
      <c r="I3012" s="418"/>
      <c r="J3012" s="418" t="s">
        <v>987</v>
      </c>
      <c r="K3012" s="417" t="s">
        <v>299</v>
      </c>
      <c r="L3012" s="824"/>
      <c r="M3012" s="825"/>
      <c r="N3012" s="792"/>
      <c r="O3012" s="829"/>
      <c r="P3012" s="832"/>
      <c r="Q3012" s="835"/>
      <c r="R3012" s="829"/>
      <c r="S3012" s="416" t="s">
        <v>179</v>
      </c>
      <c r="T3012" s="432"/>
      <c r="U3012" s="416" t="s">
        <v>177</v>
      </c>
      <c r="V3012" s="415"/>
      <c r="W3012" s="416" t="s">
        <v>176</v>
      </c>
      <c r="X3012" s="428">
        <f>X3011</f>
        <v>3720500</v>
      </c>
      <c r="Y3012" s="416" t="s">
        <v>175</v>
      </c>
      <c r="Z3012" s="426"/>
      <c r="AA3012" s="416" t="s">
        <v>175</v>
      </c>
      <c r="AB3012" s="426"/>
      <c r="AC3012" s="416" t="s">
        <v>175</v>
      </c>
      <c r="AD3012" s="426"/>
      <c r="AE3012" s="416" t="s">
        <v>175</v>
      </c>
      <c r="AF3012" s="426"/>
      <c r="AG3012" s="463" t="s">
        <v>175</v>
      </c>
      <c r="AH3012" s="462"/>
      <c r="AI3012" s="463" t="s">
        <v>174</v>
      </c>
      <c r="AJ3012" s="464"/>
      <c r="AK3012" s="792"/>
      <c r="AL3012" s="792"/>
      <c r="AM3012" s="792"/>
      <c r="AN3012" s="792"/>
      <c r="AO3012" s="792"/>
      <c r="AP3012" s="792"/>
    </row>
    <row r="3013" spans="2:42" s="404" customFormat="1" ht="39" hidden="1" customHeight="1" x14ac:dyDescent="0.25">
      <c r="B3013" s="425" t="s">
        <v>196</v>
      </c>
      <c r="C3013" s="424" t="s">
        <v>302</v>
      </c>
      <c r="D3013" s="423" t="s">
        <v>161</v>
      </c>
      <c r="E3013" s="422" t="s">
        <v>450</v>
      </c>
      <c r="F3013" s="420"/>
      <c r="G3013" s="420"/>
      <c r="H3013" s="419">
        <v>2020</v>
      </c>
      <c r="I3013" s="418"/>
      <c r="J3013" s="418" t="s">
        <v>987</v>
      </c>
      <c r="K3013" s="417" t="s">
        <v>299</v>
      </c>
      <c r="L3013" s="824"/>
      <c r="M3013" s="825"/>
      <c r="N3013" s="792"/>
      <c r="O3013" s="829"/>
      <c r="P3013" s="832"/>
      <c r="Q3013" s="835"/>
      <c r="R3013" s="829"/>
      <c r="S3013" s="416" t="s">
        <v>173</v>
      </c>
      <c r="T3013" s="429"/>
      <c r="U3013" s="416" t="s">
        <v>171</v>
      </c>
      <c r="V3013" s="427"/>
      <c r="W3013" s="416" t="s">
        <v>170</v>
      </c>
      <c r="X3013" s="428"/>
      <c r="Y3013" s="416" t="s">
        <v>169</v>
      </c>
      <c r="Z3013" s="426"/>
      <c r="AA3013" s="416" t="s">
        <v>169</v>
      </c>
      <c r="AB3013" s="426"/>
      <c r="AC3013" s="416" t="s">
        <v>169</v>
      </c>
      <c r="AD3013" s="426"/>
      <c r="AE3013" s="416" t="s">
        <v>169</v>
      </c>
      <c r="AF3013" s="426"/>
      <c r="AG3013" s="463" t="s">
        <v>169</v>
      </c>
      <c r="AH3013" s="462"/>
      <c r="AI3013" s="781"/>
      <c r="AJ3013" s="782"/>
      <c r="AK3013" s="792"/>
      <c r="AL3013" s="792"/>
      <c r="AM3013" s="792"/>
      <c r="AN3013" s="792"/>
      <c r="AO3013" s="792"/>
      <c r="AP3013" s="792"/>
    </row>
    <row r="3014" spans="2:42" s="404" customFormat="1" ht="15" hidden="1" customHeight="1" x14ac:dyDescent="0.25">
      <c r="B3014" s="425" t="s">
        <v>196</v>
      </c>
      <c r="C3014" s="424" t="s">
        <v>302</v>
      </c>
      <c r="D3014" s="423" t="s">
        <v>161</v>
      </c>
      <c r="E3014" s="422" t="s">
        <v>450</v>
      </c>
      <c r="F3014" s="420"/>
      <c r="G3014" s="420"/>
      <c r="H3014" s="419">
        <v>2020</v>
      </c>
      <c r="I3014" s="418"/>
      <c r="J3014" s="418" t="s">
        <v>987</v>
      </c>
      <c r="K3014" s="417" t="s">
        <v>299</v>
      </c>
      <c r="L3014" s="824"/>
      <c r="M3014" s="825"/>
      <c r="N3014" s="792"/>
      <c r="O3014" s="829"/>
      <c r="P3014" s="832"/>
      <c r="Q3014" s="835"/>
      <c r="R3014" s="829"/>
      <c r="S3014" s="416" t="s">
        <v>168</v>
      </c>
      <c r="T3014" s="427"/>
      <c r="U3014" s="416" t="s">
        <v>167</v>
      </c>
      <c r="V3014" s="427"/>
      <c r="W3014" s="816"/>
      <c r="X3014" s="817"/>
      <c r="Y3014" s="416" t="s">
        <v>166</v>
      </c>
      <c r="Z3014" s="426">
        <f>IF(Z3012="",Z3013-Z3011,Z3013-Z3012)</f>
        <v>0</v>
      </c>
      <c r="AA3014" s="416" t="s">
        <v>166</v>
      </c>
      <c r="AB3014" s="426">
        <f>IF(AB3012="",AB3013-AB3011,AB3013-AB3012)</f>
        <v>0</v>
      </c>
      <c r="AC3014" s="416" t="s">
        <v>166</v>
      </c>
      <c r="AD3014" s="426">
        <f>IF(AD3012="",AD3013-AD3011,AD3013-AD3012)</f>
        <v>0</v>
      </c>
      <c r="AE3014" s="416" t="s">
        <v>166</v>
      </c>
      <c r="AF3014" s="426">
        <f>IF(AF3012="",AF3013-AF3011,AF3013-AF3012)</f>
        <v>0</v>
      </c>
      <c r="AG3014" s="463" t="s">
        <v>166</v>
      </c>
      <c r="AH3014" s="462">
        <f>IF(AH3012="",AH3013-AH3011,AH3013-AH3012)</f>
        <v>0</v>
      </c>
      <c r="AI3014" s="781"/>
      <c r="AJ3014" s="782"/>
      <c r="AK3014" s="792"/>
      <c r="AL3014" s="792"/>
      <c r="AM3014" s="792"/>
      <c r="AN3014" s="792"/>
      <c r="AO3014" s="792"/>
      <c r="AP3014" s="792"/>
    </row>
    <row r="3015" spans="2:42" s="404" customFormat="1" ht="15" hidden="1" customHeight="1" x14ac:dyDescent="0.25">
      <c r="B3015" s="425" t="s">
        <v>196</v>
      </c>
      <c r="C3015" s="424" t="s">
        <v>302</v>
      </c>
      <c r="D3015" s="423" t="s">
        <v>161</v>
      </c>
      <c r="E3015" s="422" t="s">
        <v>450</v>
      </c>
      <c r="F3015" s="420"/>
      <c r="G3015" s="420"/>
      <c r="H3015" s="419">
        <v>2020</v>
      </c>
      <c r="I3015" s="418"/>
      <c r="J3015" s="418" t="s">
        <v>987</v>
      </c>
      <c r="K3015" s="417" t="s">
        <v>299</v>
      </c>
      <c r="L3015" s="824"/>
      <c r="M3015" s="825"/>
      <c r="N3015" s="792"/>
      <c r="O3015" s="829"/>
      <c r="P3015" s="832"/>
      <c r="Q3015" s="835"/>
      <c r="R3015" s="829"/>
      <c r="S3015" s="416" t="s">
        <v>165</v>
      </c>
      <c r="T3015" s="415"/>
      <c r="U3015" s="416" t="s">
        <v>164</v>
      </c>
      <c r="V3015" s="415"/>
      <c r="W3015" s="816"/>
      <c r="X3015" s="817"/>
      <c r="Y3015" s="816"/>
      <c r="Z3015" s="817"/>
      <c r="AA3015" s="816"/>
      <c r="AB3015" s="817"/>
      <c r="AC3015" s="816"/>
      <c r="AD3015" s="817"/>
      <c r="AE3015" s="816"/>
      <c r="AF3015" s="817"/>
      <c r="AG3015" s="781"/>
      <c r="AH3015" s="782"/>
      <c r="AI3015" s="781"/>
      <c r="AJ3015" s="782"/>
      <c r="AK3015" s="792"/>
      <c r="AL3015" s="792"/>
      <c r="AM3015" s="792"/>
      <c r="AN3015" s="792"/>
      <c r="AO3015" s="792"/>
      <c r="AP3015" s="792"/>
    </row>
    <row r="3016" spans="2:42" s="404" customFormat="1" ht="15" hidden="1" customHeight="1" thickBot="1" x14ac:dyDescent="0.25">
      <c r="B3016" s="414" t="s">
        <v>196</v>
      </c>
      <c r="C3016" s="413" t="s">
        <v>302</v>
      </c>
      <c r="D3016" s="412" t="s">
        <v>161</v>
      </c>
      <c r="E3016" s="411" t="s">
        <v>450</v>
      </c>
      <c r="F3016" s="409"/>
      <c r="G3016" s="409"/>
      <c r="H3016" s="408">
        <v>2020</v>
      </c>
      <c r="I3016" s="407"/>
      <c r="J3016" s="407" t="s">
        <v>987</v>
      </c>
      <c r="K3016" s="407" t="s">
        <v>299</v>
      </c>
      <c r="L3016" s="826"/>
      <c r="M3016" s="827"/>
      <c r="N3016" s="793"/>
      <c r="O3016" s="830"/>
      <c r="P3016" s="833"/>
      <c r="Q3016" s="836"/>
      <c r="R3016" s="830"/>
      <c r="S3016" s="406" t="s">
        <v>158</v>
      </c>
      <c r="T3016" s="451"/>
      <c r="U3016" s="820"/>
      <c r="V3016" s="821"/>
      <c r="W3016" s="818"/>
      <c r="X3016" s="819"/>
      <c r="Y3016" s="818"/>
      <c r="Z3016" s="819"/>
      <c r="AA3016" s="818"/>
      <c r="AB3016" s="819"/>
      <c r="AC3016" s="818"/>
      <c r="AD3016" s="819"/>
      <c r="AE3016" s="818"/>
      <c r="AF3016" s="819"/>
      <c r="AG3016" s="783"/>
      <c r="AH3016" s="784"/>
      <c r="AI3016" s="783"/>
      <c r="AJ3016" s="784"/>
      <c r="AK3016" s="793"/>
      <c r="AL3016" s="793"/>
      <c r="AM3016" s="793"/>
      <c r="AN3016" s="793"/>
      <c r="AO3016" s="793"/>
      <c r="AP3016" s="793"/>
    </row>
    <row r="3017" spans="2:42" s="404" customFormat="1" ht="12.75" hidden="1" customHeight="1" thickTop="1" x14ac:dyDescent="0.25">
      <c r="B3017" s="445" t="s">
        <v>250</v>
      </c>
      <c r="C3017" s="444" t="s">
        <v>300</v>
      </c>
      <c r="D3017" s="443" t="s">
        <v>161</v>
      </c>
      <c r="E3017" s="442" t="s">
        <v>134</v>
      </c>
      <c r="F3017" s="440">
        <v>43969</v>
      </c>
      <c r="G3017" s="440"/>
      <c r="H3017" s="419">
        <v>2020</v>
      </c>
      <c r="I3017" s="418" t="s">
        <v>1934</v>
      </c>
      <c r="J3017" s="647" t="s">
        <v>225</v>
      </c>
      <c r="K3017" s="439" t="s">
        <v>299</v>
      </c>
      <c r="L3017" s="822" t="s">
        <v>1978</v>
      </c>
      <c r="M3017" s="823"/>
      <c r="N3017" s="791" t="s">
        <v>207</v>
      </c>
      <c r="O3017" s="828" t="s">
        <v>270</v>
      </c>
      <c r="P3017" s="831"/>
      <c r="Q3017" s="834" t="s">
        <v>218</v>
      </c>
      <c r="R3017" s="828"/>
      <c r="S3017" s="434" t="s">
        <v>184</v>
      </c>
      <c r="T3017" s="606">
        <v>1400000</v>
      </c>
      <c r="U3017" s="434" t="s">
        <v>183</v>
      </c>
      <c r="V3017" s="631">
        <f>+T3022+T3020</f>
        <v>44089</v>
      </c>
      <c r="W3017" s="434" t="s">
        <v>182</v>
      </c>
      <c r="X3017" s="436">
        <f>T3017</f>
        <v>1400000</v>
      </c>
      <c r="Y3017" s="434" t="s">
        <v>181</v>
      </c>
      <c r="Z3017" s="435"/>
      <c r="AA3017" s="434" t="s">
        <v>181</v>
      </c>
      <c r="AB3017" s="435"/>
      <c r="AC3017" s="434" t="s">
        <v>181</v>
      </c>
      <c r="AD3017" s="435"/>
      <c r="AE3017" s="434" t="s">
        <v>181</v>
      </c>
      <c r="AF3017" s="435"/>
      <c r="AG3017" s="605" t="s">
        <v>181</v>
      </c>
      <c r="AH3017" s="609">
        <v>0.41199999999999998</v>
      </c>
      <c r="AI3017" s="605" t="s">
        <v>180</v>
      </c>
      <c r="AJ3017" s="610">
        <v>4</v>
      </c>
      <c r="AK3017" s="791" t="s">
        <v>301</v>
      </c>
      <c r="AL3017" s="791" t="s">
        <v>301</v>
      </c>
      <c r="AM3017" s="791" t="s">
        <v>301</v>
      </c>
      <c r="AN3017" s="791" t="s">
        <v>301</v>
      </c>
      <c r="AO3017" s="791" t="s">
        <v>301</v>
      </c>
      <c r="AP3017" s="791" t="s">
        <v>2161</v>
      </c>
    </row>
    <row r="3018" spans="2:42" s="404" customFormat="1" ht="15" hidden="1" customHeight="1" x14ac:dyDescent="0.25">
      <c r="B3018" s="425" t="s">
        <v>250</v>
      </c>
      <c r="C3018" s="424" t="s">
        <v>300</v>
      </c>
      <c r="D3018" s="423" t="s">
        <v>161</v>
      </c>
      <c r="E3018" s="422" t="s">
        <v>134</v>
      </c>
      <c r="F3018" s="420">
        <v>43969</v>
      </c>
      <c r="G3018" s="420"/>
      <c r="H3018" s="419">
        <v>2020</v>
      </c>
      <c r="I3018" s="418" t="s">
        <v>1934</v>
      </c>
      <c r="J3018" s="647" t="s">
        <v>225</v>
      </c>
      <c r="K3018" s="417" t="s">
        <v>299</v>
      </c>
      <c r="L3018" s="824"/>
      <c r="M3018" s="825"/>
      <c r="N3018" s="792"/>
      <c r="O3018" s="829"/>
      <c r="P3018" s="832"/>
      <c r="Q3018" s="835"/>
      <c r="R3018" s="829"/>
      <c r="S3018" s="416" t="s">
        <v>179</v>
      </c>
      <c r="T3018" s="616" t="s">
        <v>204</v>
      </c>
      <c r="U3018" s="416" t="s">
        <v>177</v>
      </c>
      <c r="V3018" s="415"/>
      <c r="W3018" s="416" t="s">
        <v>176</v>
      </c>
      <c r="X3018" s="428">
        <f>X3017</f>
        <v>1400000</v>
      </c>
      <c r="Y3018" s="416" t="s">
        <v>175</v>
      </c>
      <c r="Z3018" s="426"/>
      <c r="AA3018" s="416" t="s">
        <v>175</v>
      </c>
      <c r="AB3018" s="426"/>
      <c r="AC3018" s="416" t="s">
        <v>175</v>
      </c>
      <c r="AD3018" s="426"/>
      <c r="AE3018" s="416" t="s">
        <v>175</v>
      </c>
      <c r="AF3018" s="426"/>
      <c r="AG3018" s="615" t="s">
        <v>175</v>
      </c>
      <c r="AH3018" s="619"/>
      <c r="AI3018" s="615" t="s">
        <v>174</v>
      </c>
      <c r="AJ3018" s="620">
        <f>4*22</f>
        <v>88</v>
      </c>
      <c r="AK3018" s="792"/>
      <c r="AL3018" s="792"/>
      <c r="AM3018" s="792"/>
      <c r="AN3018" s="792"/>
      <c r="AO3018" s="792"/>
      <c r="AP3018" s="792"/>
    </row>
    <row r="3019" spans="2:42" s="404" customFormat="1" ht="39" hidden="1" customHeight="1" x14ac:dyDescent="0.25">
      <c r="B3019" s="425" t="s">
        <v>250</v>
      </c>
      <c r="C3019" s="424" t="s">
        <v>300</v>
      </c>
      <c r="D3019" s="423" t="s">
        <v>161</v>
      </c>
      <c r="E3019" s="422" t="s">
        <v>134</v>
      </c>
      <c r="F3019" s="420">
        <v>43969</v>
      </c>
      <c r="G3019" s="420"/>
      <c r="H3019" s="419">
        <v>2020</v>
      </c>
      <c r="I3019" s="418" t="s">
        <v>1934</v>
      </c>
      <c r="J3019" s="647" t="s">
        <v>225</v>
      </c>
      <c r="K3019" s="417" t="s">
        <v>299</v>
      </c>
      <c r="L3019" s="824"/>
      <c r="M3019" s="825"/>
      <c r="N3019" s="792"/>
      <c r="O3019" s="829"/>
      <c r="P3019" s="832"/>
      <c r="Q3019" s="835"/>
      <c r="R3019" s="829"/>
      <c r="S3019" s="416" t="s">
        <v>173</v>
      </c>
      <c r="T3019" s="621" t="s">
        <v>193</v>
      </c>
      <c r="U3019" s="416" t="s">
        <v>171</v>
      </c>
      <c r="V3019" s="427"/>
      <c r="W3019" s="416" t="s">
        <v>170</v>
      </c>
      <c r="X3019" s="428"/>
      <c r="Y3019" s="416" t="s">
        <v>169</v>
      </c>
      <c r="Z3019" s="426"/>
      <c r="AA3019" s="416" t="s">
        <v>169</v>
      </c>
      <c r="AB3019" s="426"/>
      <c r="AC3019" s="416" t="s">
        <v>169</v>
      </c>
      <c r="AD3019" s="426"/>
      <c r="AE3019" s="416" t="s">
        <v>169</v>
      </c>
      <c r="AF3019" s="426"/>
      <c r="AG3019" s="615" t="s">
        <v>169</v>
      </c>
      <c r="AH3019" s="619">
        <v>0.39600000000000002</v>
      </c>
      <c r="AI3019" s="785"/>
      <c r="AJ3019" s="786"/>
      <c r="AK3019" s="792"/>
      <c r="AL3019" s="792"/>
      <c r="AM3019" s="792"/>
      <c r="AN3019" s="792"/>
      <c r="AO3019" s="792"/>
      <c r="AP3019" s="792"/>
    </row>
    <row r="3020" spans="2:42" s="404" customFormat="1" ht="15" hidden="1" customHeight="1" x14ac:dyDescent="0.25">
      <c r="B3020" s="425" t="s">
        <v>250</v>
      </c>
      <c r="C3020" s="424" t="s">
        <v>300</v>
      </c>
      <c r="D3020" s="423" t="s">
        <v>161</v>
      </c>
      <c r="E3020" s="422" t="s">
        <v>134</v>
      </c>
      <c r="F3020" s="420">
        <v>43969</v>
      </c>
      <c r="G3020" s="420"/>
      <c r="H3020" s="419">
        <v>2020</v>
      </c>
      <c r="I3020" s="418" t="s">
        <v>1934</v>
      </c>
      <c r="J3020" s="647" t="s">
        <v>225</v>
      </c>
      <c r="K3020" s="417" t="s">
        <v>299</v>
      </c>
      <c r="L3020" s="824"/>
      <c r="M3020" s="825"/>
      <c r="N3020" s="792"/>
      <c r="O3020" s="829"/>
      <c r="P3020" s="832"/>
      <c r="Q3020" s="835"/>
      <c r="R3020" s="829"/>
      <c r="S3020" s="416" t="s">
        <v>168</v>
      </c>
      <c r="T3020" s="622">
        <v>120</v>
      </c>
      <c r="U3020" s="416" t="s">
        <v>167</v>
      </c>
      <c r="V3020" s="427"/>
      <c r="W3020" s="816"/>
      <c r="X3020" s="817"/>
      <c r="Y3020" s="416" t="s">
        <v>166</v>
      </c>
      <c r="Z3020" s="426">
        <f>IF(Z3018="",Z3019-Z3017,Z3019-Z3018)</f>
        <v>0</v>
      </c>
      <c r="AA3020" s="416" t="s">
        <v>166</v>
      </c>
      <c r="AB3020" s="426">
        <f>IF(AB3018="",AB3019-AB3017,AB3019-AB3018)</f>
        <v>0</v>
      </c>
      <c r="AC3020" s="416" t="s">
        <v>166</v>
      </c>
      <c r="AD3020" s="426">
        <f>IF(AD3018="",AD3019-AD3017,AD3019-AD3018)</f>
        <v>0</v>
      </c>
      <c r="AE3020" s="416" t="s">
        <v>166</v>
      </c>
      <c r="AF3020" s="426">
        <f>IF(AF3018="",AF3019-AF3017,AF3019-AF3018)</f>
        <v>0</v>
      </c>
      <c r="AG3020" s="615" t="s">
        <v>166</v>
      </c>
      <c r="AH3020" s="619">
        <f>IF(AH3018="",AH3019-AH3017,AH3019-AH3018)</f>
        <v>-1.5999999999999959E-2</v>
      </c>
      <c r="AI3020" s="785"/>
      <c r="AJ3020" s="786"/>
      <c r="AK3020" s="792"/>
      <c r="AL3020" s="792"/>
      <c r="AM3020" s="792"/>
      <c r="AN3020" s="792"/>
      <c r="AO3020" s="792"/>
      <c r="AP3020" s="792"/>
    </row>
    <row r="3021" spans="2:42" s="404" customFormat="1" ht="15" hidden="1" customHeight="1" x14ac:dyDescent="0.25">
      <c r="B3021" s="425" t="s">
        <v>250</v>
      </c>
      <c r="C3021" s="424" t="s">
        <v>300</v>
      </c>
      <c r="D3021" s="423" t="s">
        <v>161</v>
      </c>
      <c r="E3021" s="422" t="s">
        <v>134</v>
      </c>
      <c r="F3021" s="420">
        <v>43969</v>
      </c>
      <c r="G3021" s="420"/>
      <c r="H3021" s="419">
        <v>2020</v>
      </c>
      <c r="I3021" s="418" t="s">
        <v>1934</v>
      </c>
      <c r="J3021" s="647" t="s">
        <v>225</v>
      </c>
      <c r="K3021" s="417" t="s">
        <v>299</v>
      </c>
      <c r="L3021" s="824"/>
      <c r="M3021" s="825"/>
      <c r="N3021" s="792"/>
      <c r="O3021" s="829"/>
      <c r="P3021" s="832"/>
      <c r="Q3021" s="835"/>
      <c r="R3021" s="829"/>
      <c r="S3021" s="416" t="s">
        <v>165</v>
      </c>
      <c r="T3021" s="617"/>
      <c r="U3021" s="416" t="s">
        <v>164</v>
      </c>
      <c r="V3021" s="415"/>
      <c r="W3021" s="816"/>
      <c r="X3021" s="817"/>
      <c r="Y3021" s="816"/>
      <c r="Z3021" s="817"/>
      <c r="AA3021" s="816"/>
      <c r="AB3021" s="817"/>
      <c r="AC3021" s="816"/>
      <c r="AD3021" s="817"/>
      <c r="AE3021" s="816"/>
      <c r="AF3021" s="817"/>
      <c r="AG3021" s="785"/>
      <c r="AH3021" s="786"/>
      <c r="AI3021" s="785"/>
      <c r="AJ3021" s="786"/>
      <c r="AK3021" s="792"/>
      <c r="AL3021" s="792"/>
      <c r="AM3021" s="792"/>
      <c r="AN3021" s="792"/>
      <c r="AO3021" s="792"/>
      <c r="AP3021" s="792"/>
    </row>
    <row r="3022" spans="2:42" s="404" customFormat="1" ht="15" hidden="1" customHeight="1" thickBot="1" x14ac:dyDescent="0.25">
      <c r="B3022" s="414" t="s">
        <v>250</v>
      </c>
      <c r="C3022" s="413" t="s">
        <v>300</v>
      </c>
      <c r="D3022" s="412" t="s">
        <v>161</v>
      </c>
      <c r="E3022" s="411" t="s">
        <v>134</v>
      </c>
      <c r="F3022" s="409">
        <v>43969</v>
      </c>
      <c r="G3022" s="409"/>
      <c r="H3022" s="408">
        <v>2020</v>
      </c>
      <c r="I3022" s="407" t="s">
        <v>1934</v>
      </c>
      <c r="J3022" s="627" t="s">
        <v>225</v>
      </c>
      <c r="K3022" s="407" t="s">
        <v>299</v>
      </c>
      <c r="L3022" s="826"/>
      <c r="M3022" s="827"/>
      <c r="N3022" s="793"/>
      <c r="O3022" s="830"/>
      <c r="P3022" s="833"/>
      <c r="Q3022" s="836"/>
      <c r="R3022" s="830"/>
      <c r="S3022" s="406" t="s">
        <v>158</v>
      </c>
      <c r="T3022" s="681">
        <v>43969</v>
      </c>
      <c r="U3022" s="820"/>
      <c r="V3022" s="821"/>
      <c r="W3022" s="818"/>
      <c r="X3022" s="819"/>
      <c r="Y3022" s="818"/>
      <c r="Z3022" s="819"/>
      <c r="AA3022" s="818"/>
      <c r="AB3022" s="819"/>
      <c r="AC3022" s="818"/>
      <c r="AD3022" s="819"/>
      <c r="AE3022" s="818"/>
      <c r="AF3022" s="819"/>
      <c r="AG3022" s="787"/>
      <c r="AH3022" s="788"/>
      <c r="AI3022" s="787"/>
      <c r="AJ3022" s="788"/>
      <c r="AK3022" s="793"/>
      <c r="AL3022" s="793"/>
      <c r="AM3022" s="793"/>
      <c r="AN3022" s="793"/>
      <c r="AO3022" s="793"/>
      <c r="AP3022" s="793"/>
    </row>
    <row r="3023" spans="2:42" s="404" customFormat="1" ht="12.75" hidden="1" customHeight="1" thickTop="1" x14ac:dyDescent="0.25">
      <c r="B3023" s="445" t="s">
        <v>163</v>
      </c>
      <c r="C3023" s="444" t="s">
        <v>306</v>
      </c>
      <c r="D3023" s="443" t="s">
        <v>161</v>
      </c>
      <c r="E3023" s="442" t="s">
        <v>238</v>
      </c>
      <c r="F3023" s="440"/>
      <c r="G3023" s="440"/>
      <c r="H3023" s="419">
        <v>2020</v>
      </c>
      <c r="I3023" s="418"/>
      <c r="J3023" s="418" t="s">
        <v>987</v>
      </c>
      <c r="K3023" s="439" t="s">
        <v>299</v>
      </c>
      <c r="L3023" s="822" t="s">
        <v>1971</v>
      </c>
      <c r="M3023" s="823"/>
      <c r="N3023" s="791" t="s">
        <v>207</v>
      </c>
      <c r="O3023" s="828" t="s">
        <v>270</v>
      </c>
      <c r="P3023" s="831"/>
      <c r="Q3023" s="834" t="s">
        <v>218</v>
      </c>
      <c r="R3023" s="828"/>
      <c r="S3023" s="434" t="s">
        <v>184</v>
      </c>
      <c r="T3023" s="438">
        <v>350000</v>
      </c>
      <c r="U3023" s="434" t="s">
        <v>183</v>
      </c>
      <c r="V3023" s="437"/>
      <c r="W3023" s="434" t="s">
        <v>182</v>
      </c>
      <c r="X3023" s="436">
        <f>T3023</f>
        <v>350000</v>
      </c>
      <c r="Y3023" s="434" t="s">
        <v>181</v>
      </c>
      <c r="Z3023" s="435"/>
      <c r="AA3023" s="434" t="s">
        <v>181</v>
      </c>
      <c r="AB3023" s="435"/>
      <c r="AC3023" s="434" t="s">
        <v>181</v>
      </c>
      <c r="AD3023" s="435"/>
      <c r="AE3023" s="434" t="s">
        <v>181</v>
      </c>
      <c r="AF3023" s="435"/>
      <c r="AG3023" s="466" t="s">
        <v>181</v>
      </c>
      <c r="AH3023" s="467"/>
      <c r="AI3023" s="466" t="s">
        <v>180</v>
      </c>
      <c r="AJ3023" s="465"/>
      <c r="AK3023" s="791" t="s">
        <v>266</v>
      </c>
      <c r="AL3023" s="791" t="s">
        <v>266</v>
      </c>
      <c r="AM3023" s="791" t="s">
        <v>266</v>
      </c>
      <c r="AN3023" s="791" t="s">
        <v>266</v>
      </c>
      <c r="AO3023" s="791" t="s">
        <v>266</v>
      </c>
      <c r="AP3023" s="791" t="s">
        <v>266</v>
      </c>
    </row>
    <row r="3024" spans="2:42" s="404" customFormat="1" ht="15" hidden="1" customHeight="1" x14ac:dyDescent="0.25">
      <c r="B3024" s="425" t="s">
        <v>163</v>
      </c>
      <c r="C3024" s="424" t="s">
        <v>306</v>
      </c>
      <c r="D3024" s="423" t="s">
        <v>161</v>
      </c>
      <c r="E3024" s="422" t="s">
        <v>238</v>
      </c>
      <c r="F3024" s="420"/>
      <c r="G3024" s="420"/>
      <c r="H3024" s="419">
        <v>2020</v>
      </c>
      <c r="I3024" s="418"/>
      <c r="J3024" s="418" t="s">
        <v>987</v>
      </c>
      <c r="K3024" s="417" t="s">
        <v>299</v>
      </c>
      <c r="L3024" s="824"/>
      <c r="M3024" s="825"/>
      <c r="N3024" s="792"/>
      <c r="O3024" s="829"/>
      <c r="P3024" s="832"/>
      <c r="Q3024" s="835"/>
      <c r="R3024" s="829"/>
      <c r="S3024" s="416" t="s">
        <v>179</v>
      </c>
      <c r="T3024" s="432"/>
      <c r="U3024" s="416" t="s">
        <v>177</v>
      </c>
      <c r="V3024" s="415"/>
      <c r="W3024" s="416" t="s">
        <v>176</v>
      </c>
      <c r="X3024" s="428">
        <f>X3023</f>
        <v>350000</v>
      </c>
      <c r="Y3024" s="416" t="s">
        <v>175</v>
      </c>
      <c r="Z3024" s="426"/>
      <c r="AA3024" s="416" t="s">
        <v>175</v>
      </c>
      <c r="AB3024" s="426"/>
      <c r="AC3024" s="416" t="s">
        <v>175</v>
      </c>
      <c r="AD3024" s="426"/>
      <c r="AE3024" s="416" t="s">
        <v>175</v>
      </c>
      <c r="AF3024" s="426"/>
      <c r="AG3024" s="463" t="s">
        <v>175</v>
      </c>
      <c r="AH3024" s="462"/>
      <c r="AI3024" s="463" t="s">
        <v>174</v>
      </c>
      <c r="AJ3024" s="464"/>
      <c r="AK3024" s="792"/>
      <c r="AL3024" s="792"/>
      <c r="AM3024" s="792"/>
      <c r="AN3024" s="792"/>
      <c r="AO3024" s="792"/>
      <c r="AP3024" s="792"/>
    </row>
    <row r="3025" spans="1:42" s="404" customFormat="1" ht="39" hidden="1" customHeight="1" x14ac:dyDescent="0.25">
      <c r="B3025" s="425" t="s">
        <v>163</v>
      </c>
      <c r="C3025" s="424" t="s">
        <v>306</v>
      </c>
      <c r="D3025" s="423" t="s">
        <v>161</v>
      </c>
      <c r="E3025" s="422" t="s">
        <v>238</v>
      </c>
      <c r="F3025" s="420"/>
      <c r="G3025" s="420"/>
      <c r="H3025" s="419">
        <v>2020</v>
      </c>
      <c r="I3025" s="418"/>
      <c r="J3025" s="418" t="s">
        <v>987</v>
      </c>
      <c r="K3025" s="417" t="s">
        <v>299</v>
      </c>
      <c r="L3025" s="824"/>
      <c r="M3025" s="825"/>
      <c r="N3025" s="792"/>
      <c r="O3025" s="829"/>
      <c r="P3025" s="832"/>
      <c r="Q3025" s="835"/>
      <c r="R3025" s="829"/>
      <c r="S3025" s="416" t="s">
        <v>173</v>
      </c>
      <c r="T3025" s="429"/>
      <c r="U3025" s="416" t="s">
        <v>171</v>
      </c>
      <c r="V3025" s="427"/>
      <c r="W3025" s="416" t="s">
        <v>170</v>
      </c>
      <c r="X3025" s="428"/>
      <c r="Y3025" s="416" t="s">
        <v>169</v>
      </c>
      <c r="Z3025" s="426"/>
      <c r="AA3025" s="416" t="s">
        <v>169</v>
      </c>
      <c r="AB3025" s="426"/>
      <c r="AC3025" s="416" t="s">
        <v>169</v>
      </c>
      <c r="AD3025" s="426"/>
      <c r="AE3025" s="416" t="s">
        <v>169</v>
      </c>
      <c r="AF3025" s="426"/>
      <c r="AG3025" s="463" t="s">
        <v>169</v>
      </c>
      <c r="AH3025" s="462"/>
      <c r="AI3025" s="781"/>
      <c r="AJ3025" s="782"/>
      <c r="AK3025" s="792"/>
      <c r="AL3025" s="792"/>
      <c r="AM3025" s="792"/>
      <c r="AN3025" s="792"/>
      <c r="AO3025" s="792"/>
      <c r="AP3025" s="792"/>
    </row>
    <row r="3026" spans="1:42" s="404" customFormat="1" ht="15" hidden="1" customHeight="1" x14ac:dyDescent="0.25">
      <c r="B3026" s="425" t="s">
        <v>163</v>
      </c>
      <c r="C3026" s="424" t="s">
        <v>306</v>
      </c>
      <c r="D3026" s="423" t="s">
        <v>161</v>
      </c>
      <c r="E3026" s="422" t="s">
        <v>238</v>
      </c>
      <c r="F3026" s="420"/>
      <c r="G3026" s="420"/>
      <c r="H3026" s="419">
        <v>2020</v>
      </c>
      <c r="I3026" s="418"/>
      <c r="J3026" s="418" t="s">
        <v>987</v>
      </c>
      <c r="K3026" s="417" t="s">
        <v>299</v>
      </c>
      <c r="L3026" s="824"/>
      <c r="M3026" s="825"/>
      <c r="N3026" s="792"/>
      <c r="O3026" s="829"/>
      <c r="P3026" s="832"/>
      <c r="Q3026" s="835"/>
      <c r="R3026" s="829"/>
      <c r="S3026" s="416" t="s">
        <v>168</v>
      </c>
      <c r="T3026" s="427"/>
      <c r="U3026" s="416" t="s">
        <v>167</v>
      </c>
      <c r="V3026" s="427"/>
      <c r="W3026" s="816"/>
      <c r="X3026" s="817"/>
      <c r="Y3026" s="416" t="s">
        <v>166</v>
      </c>
      <c r="Z3026" s="426">
        <f>IF(Z3024="",Z3025-Z3023,Z3025-Z3024)</f>
        <v>0</v>
      </c>
      <c r="AA3026" s="416" t="s">
        <v>166</v>
      </c>
      <c r="AB3026" s="426">
        <f>IF(AB3024="",AB3025-AB3023,AB3025-AB3024)</f>
        <v>0</v>
      </c>
      <c r="AC3026" s="416" t="s">
        <v>166</v>
      </c>
      <c r="AD3026" s="426">
        <f>IF(AD3024="",AD3025-AD3023,AD3025-AD3024)</f>
        <v>0</v>
      </c>
      <c r="AE3026" s="416" t="s">
        <v>166</v>
      </c>
      <c r="AF3026" s="426">
        <f>IF(AF3024="",AF3025-AF3023,AF3025-AF3024)</f>
        <v>0</v>
      </c>
      <c r="AG3026" s="463" t="s">
        <v>166</v>
      </c>
      <c r="AH3026" s="462">
        <f>IF(AH3024="",AH3025-AH3023,AH3025-AH3024)</f>
        <v>0</v>
      </c>
      <c r="AI3026" s="781"/>
      <c r="AJ3026" s="782"/>
      <c r="AK3026" s="792"/>
      <c r="AL3026" s="792"/>
      <c r="AM3026" s="792"/>
      <c r="AN3026" s="792"/>
      <c r="AO3026" s="792"/>
      <c r="AP3026" s="792"/>
    </row>
    <row r="3027" spans="1:42" s="404" customFormat="1" ht="15" hidden="1" customHeight="1" x14ac:dyDescent="0.25">
      <c r="B3027" s="425" t="s">
        <v>163</v>
      </c>
      <c r="C3027" s="424" t="s">
        <v>306</v>
      </c>
      <c r="D3027" s="423" t="s">
        <v>161</v>
      </c>
      <c r="E3027" s="422" t="s">
        <v>238</v>
      </c>
      <c r="F3027" s="420"/>
      <c r="G3027" s="420"/>
      <c r="H3027" s="419">
        <v>2020</v>
      </c>
      <c r="I3027" s="418"/>
      <c r="J3027" s="418" t="s">
        <v>987</v>
      </c>
      <c r="K3027" s="417" t="s">
        <v>299</v>
      </c>
      <c r="L3027" s="824"/>
      <c r="M3027" s="825"/>
      <c r="N3027" s="792"/>
      <c r="O3027" s="829"/>
      <c r="P3027" s="832"/>
      <c r="Q3027" s="835"/>
      <c r="R3027" s="829"/>
      <c r="S3027" s="416" t="s">
        <v>165</v>
      </c>
      <c r="T3027" s="415"/>
      <c r="U3027" s="416" t="s">
        <v>164</v>
      </c>
      <c r="V3027" s="415"/>
      <c r="W3027" s="816"/>
      <c r="X3027" s="817"/>
      <c r="Y3027" s="816"/>
      <c r="Z3027" s="817"/>
      <c r="AA3027" s="816"/>
      <c r="AB3027" s="817"/>
      <c r="AC3027" s="816"/>
      <c r="AD3027" s="817"/>
      <c r="AE3027" s="816"/>
      <c r="AF3027" s="817"/>
      <c r="AG3027" s="781"/>
      <c r="AH3027" s="782"/>
      <c r="AI3027" s="781"/>
      <c r="AJ3027" s="782"/>
      <c r="AK3027" s="792"/>
      <c r="AL3027" s="792"/>
      <c r="AM3027" s="792"/>
      <c r="AN3027" s="792"/>
      <c r="AO3027" s="792"/>
      <c r="AP3027" s="792"/>
    </row>
    <row r="3028" spans="1:42" s="404" customFormat="1" ht="15" hidden="1" customHeight="1" thickBot="1" x14ac:dyDescent="0.25">
      <c r="B3028" s="414" t="s">
        <v>163</v>
      </c>
      <c r="C3028" s="413" t="s">
        <v>306</v>
      </c>
      <c r="D3028" s="412" t="s">
        <v>161</v>
      </c>
      <c r="E3028" s="411" t="s">
        <v>238</v>
      </c>
      <c r="F3028" s="409"/>
      <c r="G3028" s="409"/>
      <c r="H3028" s="408">
        <v>2020</v>
      </c>
      <c r="I3028" s="407"/>
      <c r="J3028" s="407" t="s">
        <v>987</v>
      </c>
      <c r="K3028" s="407" t="s">
        <v>299</v>
      </c>
      <c r="L3028" s="826"/>
      <c r="M3028" s="827"/>
      <c r="N3028" s="793"/>
      <c r="O3028" s="830"/>
      <c r="P3028" s="833"/>
      <c r="Q3028" s="836"/>
      <c r="R3028" s="830"/>
      <c r="S3028" s="406" t="s">
        <v>158</v>
      </c>
      <c r="T3028" s="451"/>
      <c r="U3028" s="820"/>
      <c r="V3028" s="821"/>
      <c r="W3028" s="818"/>
      <c r="X3028" s="819"/>
      <c r="Y3028" s="818"/>
      <c r="Z3028" s="819"/>
      <c r="AA3028" s="818"/>
      <c r="AB3028" s="819"/>
      <c r="AC3028" s="818"/>
      <c r="AD3028" s="819"/>
      <c r="AE3028" s="818"/>
      <c r="AF3028" s="819"/>
      <c r="AG3028" s="783"/>
      <c r="AH3028" s="784"/>
      <c r="AI3028" s="783"/>
      <c r="AJ3028" s="784"/>
      <c r="AK3028" s="793"/>
      <c r="AL3028" s="793"/>
      <c r="AM3028" s="793"/>
      <c r="AN3028" s="793"/>
      <c r="AO3028" s="793"/>
      <c r="AP3028" s="793"/>
    </row>
    <row r="3029" spans="1:42" s="404" customFormat="1" ht="12.75" hidden="1" customHeight="1" thickTop="1" x14ac:dyDescent="0.25">
      <c r="B3029" s="445" t="s">
        <v>196</v>
      </c>
      <c r="C3029" s="444" t="s">
        <v>311</v>
      </c>
      <c r="D3029" s="443" t="s">
        <v>161</v>
      </c>
      <c r="E3029" s="442" t="s">
        <v>238</v>
      </c>
      <c r="F3029" s="440"/>
      <c r="G3029" s="440"/>
      <c r="H3029" s="419">
        <v>2020</v>
      </c>
      <c r="I3029" s="418"/>
      <c r="J3029" s="418" t="s">
        <v>987</v>
      </c>
      <c r="K3029" s="439" t="s">
        <v>299</v>
      </c>
      <c r="L3029" s="822" t="s">
        <v>312</v>
      </c>
      <c r="M3029" s="823"/>
      <c r="N3029" s="791" t="s">
        <v>207</v>
      </c>
      <c r="O3029" s="828" t="s">
        <v>270</v>
      </c>
      <c r="P3029" s="831"/>
      <c r="Q3029" s="834" t="s">
        <v>218</v>
      </c>
      <c r="R3029" s="828"/>
      <c r="S3029" s="434" t="s">
        <v>184</v>
      </c>
      <c r="T3029" s="438">
        <v>8000000</v>
      </c>
      <c r="U3029" s="434" t="s">
        <v>183</v>
      </c>
      <c r="V3029" s="437"/>
      <c r="W3029" s="434" t="s">
        <v>182</v>
      </c>
      <c r="X3029" s="436">
        <f>T3029</f>
        <v>8000000</v>
      </c>
      <c r="Y3029" s="434" t="s">
        <v>181</v>
      </c>
      <c r="Z3029" s="435"/>
      <c r="AA3029" s="434" t="s">
        <v>181</v>
      </c>
      <c r="AB3029" s="435"/>
      <c r="AC3029" s="434" t="s">
        <v>181</v>
      </c>
      <c r="AD3029" s="435"/>
      <c r="AE3029" s="434" t="s">
        <v>181</v>
      </c>
      <c r="AF3029" s="435"/>
      <c r="AG3029" s="466" t="s">
        <v>181</v>
      </c>
      <c r="AH3029" s="467"/>
      <c r="AI3029" s="466" t="s">
        <v>180</v>
      </c>
      <c r="AJ3029" s="465"/>
      <c r="AK3029" s="791" t="s">
        <v>266</v>
      </c>
      <c r="AL3029" s="791" t="s">
        <v>266</v>
      </c>
      <c r="AM3029" s="791" t="s">
        <v>266</v>
      </c>
      <c r="AN3029" s="791" t="s">
        <v>266</v>
      </c>
      <c r="AO3029" s="791" t="s">
        <v>266</v>
      </c>
      <c r="AP3029" s="791" t="s">
        <v>266</v>
      </c>
    </row>
    <row r="3030" spans="1:42" s="404" customFormat="1" ht="15" hidden="1" customHeight="1" x14ac:dyDescent="0.25">
      <c r="B3030" s="425" t="s">
        <v>196</v>
      </c>
      <c r="C3030" s="424" t="s">
        <v>311</v>
      </c>
      <c r="D3030" s="423" t="s">
        <v>161</v>
      </c>
      <c r="E3030" s="422" t="s">
        <v>238</v>
      </c>
      <c r="F3030" s="420"/>
      <c r="G3030" s="420"/>
      <c r="H3030" s="419">
        <v>2020</v>
      </c>
      <c r="I3030" s="418"/>
      <c r="J3030" s="418" t="s">
        <v>987</v>
      </c>
      <c r="K3030" s="417" t="s">
        <v>299</v>
      </c>
      <c r="L3030" s="824"/>
      <c r="M3030" s="825"/>
      <c r="N3030" s="792"/>
      <c r="O3030" s="829"/>
      <c r="P3030" s="832"/>
      <c r="Q3030" s="835"/>
      <c r="R3030" s="829"/>
      <c r="S3030" s="416" t="s">
        <v>179</v>
      </c>
      <c r="T3030" s="432"/>
      <c r="U3030" s="416" t="s">
        <v>177</v>
      </c>
      <c r="V3030" s="415"/>
      <c r="W3030" s="416" t="s">
        <v>176</v>
      </c>
      <c r="X3030" s="428">
        <f>X3029</f>
        <v>8000000</v>
      </c>
      <c r="Y3030" s="416" t="s">
        <v>175</v>
      </c>
      <c r="Z3030" s="426"/>
      <c r="AA3030" s="416" t="s">
        <v>175</v>
      </c>
      <c r="AB3030" s="426"/>
      <c r="AC3030" s="416" t="s">
        <v>175</v>
      </c>
      <c r="AD3030" s="426"/>
      <c r="AE3030" s="416" t="s">
        <v>175</v>
      </c>
      <c r="AF3030" s="426"/>
      <c r="AG3030" s="463" t="s">
        <v>175</v>
      </c>
      <c r="AH3030" s="462"/>
      <c r="AI3030" s="463" t="s">
        <v>174</v>
      </c>
      <c r="AJ3030" s="464"/>
      <c r="AK3030" s="792"/>
      <c r="AL3030" s="792"/>
      <c r="AM3030" s="792"/>
      <c r="AN3030" s="792"/>
      <c r="AO3030" s="792"/>
      <c r="AP3030" s="792"/>
    </row>
    <row r="3031" spans="1:42" s="404" customFormat="1" ht="39" hidden="1" customHeight="1" x14ac:dyDescent="0.25">
      <c r="B3031" s="425" t="s">
        <v>196</v>
      </c>
      <c r="C3031" s="424" t="s">
        <v>311</v>
      </c>
      <c r="D3031" s="423" t="s">
        <v>161</v>
      </c>
      <c r="E3031" s="422" t="s">
        <v>238</v>
      </c>
      <c r="F3031" s="420"/>
      <c r="G3031" s="420"/>
      <c r="H3031" s="419">
        <v>2020</v>
      </c>
      <c r="I3031" s="418"/>
      <c r="J3031" s="418" t="s">
        <v>987</v>
      </c>
      <c r="K3031" s="417" t="s">
        <v>299</v>
      </c>
      <c r="L3031" s="824"/>
      <c r="M3031" s="825"/>
      <c r="N3031" s="792"/>
      <c r="O3031" s="829"/>
      <c r="P3031" s="832"/>
      <c r="Q3031" s="835"/>
      <c r="R3031" s="829"/>
      <c r="S3031" s="416" t="s">
        <v>173</v>
      </c>
      <c r="T3031" s="429"/>
      <c r="U3031" s="416" t="s">
        <v>171</v>
      </c>
      <c r="V3031" s="427"/>
      <c r="W3031" s="416" t="s">
        <v>170</v>
      </c>
      <c r="X3031" s="428"/>
      <c r="Y3031" s="416" t="s">
        <v>169</v>
      </c>
      <c r="Z3031" s="426"/>
      <c r="AA3031" s="416" t="s">
        <v>169</v>
      </c>
      <c r="AB3031" s="426"/>
      <c r="AC3031" s="416" t="s">
        <v>169</v>
      </c>
      <c r="AD3031" s="426"/>
      <c r="AE3031" s="416" t="s">
        <v>169</v>
      </c>
      <c r="AF3031" s="426"/>
      <c r="AG3031" s="463" t="s">
        <v>169</v>
      </c>
      <c r="AH3031" s="462"/>
      <c r="AI3031" s="781"/>
      <c r="AJ3031" s="782"/>
      <c r="AK3031" s="792"/>
      <c r="AL3031" s="792"/>
      <c r="AM3031" s="792"/>
      <c r="AN3031" s="792"/>
      <c r="AO3031" s="792"/>
      <c r="AP3031" s="792"/>
    </row>
    <row r="3032" spans="1:42" s="404" customFormat="1" ht="15" hidden="1" customHeight="1" x14ac:dyDescent="0.25">
      <c r="B3032" s="425" t="s">
        <v>196</v>
      </c>
      <c r="C3032" s="424" t="s">
        <v>311</v>
      </c>
      <c r="D3032" s="423" t="s">
        <v>161</v>
      </c>
      <c r="E3032" s="422" t="s">
        <v>238</v>
      </c>
      <c r="F3032" s="420"/>
      <c r="G3032" s="420"/>
      <c r="H3032" s="419">
        <v>2020</v>
      </c>
      <c r="I3032" s="418"/>
      <c r="J3032" s="418" t="s">
        <v>987</v>
      </c>
      <c r="K3032" s="417" t="s">
        <v>299</v>
      </c>
      <c r="L3032" s="824"/>
      <c r="M3032" s="825"/>
      <c r="N3032" s="792"/>
      <c r="O3032" s="829"/>
      <c r="P3032" s="832"/>
      <c r="Q3032" s="835"/>
      <c r="R3032" s="829"/>
      <c r="S3032" s="416" t="s">
        <v>168</v>
      </c>
      <c r="T3032" s="427"/>
      <c r="U3032" s="416" t="s">
        <v>167</v>
      </c>
      <c r="V3032" s="427"/>
      <c r="W3032" s="816"/>
      <c r="X3032" s="817"/>
      <c r="Y3032" s="416" t="s">
        <v>166</v>
      </c>
      <c r="Z3032" s="426">
        <f>IF(Z3030="",Z3031-Z3029,Z3031-Z3030)</f>
        <v>0</v>
      </c>
      <c r="AA3032" s="416" t="s">
        <v>166</v>
      </c>
      <c r="AB3032" s="426">
        <f>IF(AB3030="",AB3031-AB3029,AB3031-AB3030)</f>
        <v>0</v>
      </c>
      <c r="AC3032" s="416" t="s">
        <v>166</v>
      </c>
      <c r="AD3032" s="426">
        <f>IF(AD3030="",AD3031-AD3029,AD3031-AD3030)</f>
        <v>0</v>
      </c>
      <c r="AE3032" s="416" t="s">
        <v>166</v>
      </c>
      <c r="AF3032" s="426">
        <f>IF(AF3030="",AF3031-AF3029,AF3031-AF3030)</f>
        <v>0</v>
      </c>
      <c r="AG3032" s="463" t="s">
        <v>166</v>
      </c>
      <c r="AH3032" s="462">
        <f>IF(AH3030="",AH3031-AH3029,AH3031-AH3030)</f>
        <v>0</v>
      </c>
      <c r="AI3032" s="781"/>
      <c r="AJ3032" s="782"/>
      <c r="AK3032" s="792"/>
      <c r="AL3032" s="792"/>
      <c r="AM3032" s="792"/>
      <c r="AN3032" s="792"/>
      <c r="AO3032" s="792"/>
      <c r="AP3032" s="792"/>
    </row>
    <row r="3033" spans="1:42" s="404" customFormat="1" ht="15" hidden="1" customHeight="1" x14ac:dyDescent="0.25">
      <c r="B3033" s="425" t="s">
        <v>196</v>
      </c>
      <c r="C3033" s="424" t="s">
        <v>311</v>
      </c>
      <c r="D3033" s="423" t="s">
        <v>161</v>
      </c>
      <c r="E3033" s="422" t="s">
        <v>238</v>
      </c>
      <c r="F3033" s="420"/>
      <c r="G3033" s="420"/>
      <c r="H3033" s="419">
        <v>2020</v>
      </c>
      <c r="I3033" s="418"/>
      <c r="J3033" s="418" t="s">
        <v>987</v>
      </c>
      <c r="K3033" s="417" t="s">
        <v>299</v>
      </c>
      <c r="L3033" s="824"/>
      <c r="M3033" s="825"/>
      <c r="N3033" s="792"/>
      <c r="O3033" s="829"/>
      <c r="P3033" s="832"/>
      <c r="Q3033" s="835"/>
      <c r="R3033" s="829"/>
      <c r="S3033" s="416" t="s">
        <v>165</v>
      </c>
      <c r="T3033" s="415"/>
      <c r="U3033" s="416" t="s">
        <v>164</v>
      </c>
      <c r="V3033" s="415"/>
      <c r="W3033" s="816"/>
      <c r="X3033" s="817"/>
      <c r="Y3033" s="816"/>
      <c r="Z3033" s="817"/>
      <c r="AA3033" s="816"/>
      <c r="AB3033" s="817"/>
      <c r="AC3033" s="816"/>
      <c r="AD3033" s="817"/>
      <c r="AE3033" s="816"/>
      <c r="AF3033" s="817"/>
      <c r="AG3033" s="781"/>
      <c r="AH3033" s="782"/>
      <c r="AI3033" s="781"/>
      <c r="AJ3033" s="782"/>
      <c r="AK3033" s="792"/>
      <c r="AL3033" s="792"/>
      <c r="AM3033" s="792"/>
      <c r="AN3033" s="792"/>
      <c r="AO3033" s="792"/>
      <c r="AP3033" s="792"/>
    </row>
    <row r="3034" spans="1:42" s="404" customFormat="1" ht="15" hidden="1" customHeight="1" thickBot="1" x14ac:dyDescent="0.25">
      <c r="B3034" s="414" t="s">
        <v>196</v>
      </c>
      <c r="C3034" s="413" t="s">
        <v>311</v>
      </c>
      <c r="D3034" s="412" t="s">
        <v>161</v>
      </c>
      <c r="E3034" s="411" t="s">
        <v>238</v>
      </c>
      <c r="F3034" s="409"/>
      <c r="G3034" s="409"/>
      <c r="H3034" s="408">
        <v>2020</v>
      </c>
      <c r="I3034" s="407"/>
      <c r="J3034" s="407" t="s">
        <v>987</v>
      </c>
      <c r="K3034" s="407" t="s">
        <v>299</v>
      </c>
      <c r="L3034" s="826"/>
      <c r="M3034" s="827"/>
      <c r="N3034" s="793"/>
      <c r="O3034" s="830"/>
      <c r="P3034" s="833"/>
      <c r="Q3034" s="836"/>
      <c r="R3034" s="830"/>
      <c r="S3034" s="406" t="s">
        <v>158</v>
      </c>
      <c r="T3034" s="451"/>
      <c r="U3034" s="820"/>
      <c r="V3034" s="821"/>
      <c r="W3034" s="818"/>
      <c r="X3034" s="819"/>
      <c r="Y3034" s="818"/>
      <c r="Z3034" s="819"/>
      <c r="AA3034" s="818"/>
      <c r="AB3034" s="819"/>
      <c r="AC3034" s="818"/>
      <c r="AD3034" s="819"/>
      <c r="AE3034" s="818"/>
      <c r="AF3034" s="819"/>
      <c r="AG3034" s="783"/>
      <c r="AH3034" s="784"/>
      <c r="AI3034" s="783"/>
      <c r="AJ3034" s="784"/>
      <c r="AK3034" s="793"/>
      <c r="AL3034" s="793"/>
      <c r="AM3034" s="793"/>
      <c r="AN3034" s="793"/>
      <c r="AO3034" s="793"/>
      <c r="AP3034" s="793"/>
    </row>
    <row r="3035" spans="1:42" s="404" customFormat="1" ht="12.75" hidden="1" customHeight="1" thickTop="1" x14ac:dyDescent="0.25">
      <c r="A3035" s="402"/>
      <c r="B3035" s="445" t="s">
        <v>723</v>
      </c>
      <c r="C3035" s="444" t="s">
        <v>807</v>
      </c>
      <c r="D3035" s="443" t="s">
        <v>705</v>
      </c>
      <c r="E3035" s="442" t="s">
        <v>238</v>
      </c>
      <c r="F3035" s="440"/>
      <c r="G3035" s="440"/>
      <c r="H3035" s="419">
        <v>2020</v>
      </c>
      <c r="I3035" s="418"/>
      <c r="J3035" s="418" t="s">
        <v>987</v>
      </c>
      <c r="K3035" s="439" t="s">
        <v>804</v>
      </c>
      <c r="L3035" s="822" t="s">
        <v>3</v>
      </c>
      <c r="M3035" s="823"/>
      <c r="N3035" s="791" t="s">
        <v>757</v>
      </c>
      <c r="O3035" s="828" t="s">
        <v>475</v>
      </c>
      <c r="P3035" s="831"/>
      <c r="Q3035" s="834" t="s">
        <v>218</v>
      </c>
      <c r="R3035" s="828"/>
      <c r="S3035" s="434" t="s">
        <v>184</v>
      </c>
      <c r="T3035" s="438">
        <v>1000000</v>
      </c>
      <c r="U3035" s="434" t="s">
        <v>183</v>
      </c>
      <c r="V3035" s="437"/>
      <c r="W3035" s="434" t="s">
        <v>182</v>
      </c>
      <c r="X3035" s="436">
        <f>T3035</f>
        <v>1000000</v>
      </c>
      <c r="Y3035" s="434" t="s">
        <v>181</v>
      </c>
      <c r="Z3035" s="435"/>
      <c r="AA3035" s="434" t="s">
        <v>181</v>
      </c>
      <c r="AB3035" s="435"/>
      <c r="AC3035" s="434" t="s">
        <v>181</v>
      </c>
      <c r="AD3035" s="435"/>
      <c r="AE3035" s="480" t="s">
        <v>181</v>
      </c>
      <c r="AF3035" s="479"/>
      <c r="AG3035" s="466" t="s">
        <v>181</v>
      </c>
      <c r="AH3035" s="467"/>
      <c r="AI3035" s="466" t="s">
        <v>180</v>
      </c>
      <c r="AJ3035" s="465"/>
      <c r="AK3035" s="791" t="s">
        <v>806</v>
      </c>
      <c r="AL3035" s="791" t="s">
        <v>806</v>
      </c>
      <c r="AM3035" s="791" t="s">
        <v>806</v>
      </c>
      <c r="AN3035" s="791" t="s">
        <v>806</v>
      </c>
      <c r="AO3035" s="791" t="s">
        <v>806</v>
      </c>
      <c r="AP3035" s="791" t="s">
        <v>2147</v>
      </c>
    </row>
    <row r="3036" spans="1:42" s="404" customFormat="1" ht="15" hidden="1" customHeight="1" x14ac:dyDescent="0.25">
      <c r="A3036" s="402"/>
      <c r="B3036" s="425" t="s">
        <v>723</v>
      </c>
      <c r="C3036" s="424" t="s">
        <v>807</v>
      </c>
      <c r="D3036" s="423" t="s">
        <v>705</v>
      </c>
      <c r="E3036" s="422" t="s">
        <v>238</v>
      </c>
      <c r="F3036" s="420"/>
      <c r="G3036" s="420"/>
      <c r="H3036" s="419">
        <v>2020</v>
      </c>
      <c r="I3036" s="418"/>
      <c r="J3036" s="418" t="s">
        <v>987</v>
      </c>
      <c r="K3036" s="417" t="s">
        <v>804</v>
      </c>
      <c r="L3036" s="824"/>
      <c r="M3036" s="825"/>
      <c r="N3036" s="792"/>
      <c r="O3036" s="829"/>
      <c r="P3036" s="832"/>
      <c r="Q3036" s="835"/>
      <c r="R3036" s="829"/>
      <c r="S3036" s="416" t="s">
        <v>179</v>
      </c>
      <c r="T3036" s="432"/>
      <c r="U3036" s="416" t="s">
        <v>177</v>
      </c>
      <c r="V3036" s="415"/>
      <c r="W3036" s="416" t="s">
        <v>176</v>
      </c>
      <c r="X3036" s="428">
        <f>X3035</f>
        <v>1000000</v>
      </c>
      <c r="Y3036" s="416" t="s">
        <v>175</v>
      </c>
      <c r="Z3036" s="426"/>
      <c r="AA3036" s="416" t="s">
        <v>175</v>
      </c>
      <c r="AB3036" s="426"/>
      <c r="AC3036" s="416" t="s">
        <v>175</v>
      </c>
      <c r="AD3036" s="426"/>
      <c r="AE3036" s="478" t="s">
        <v>175</v>
      </c>
      <c r="AF3036" s="477"/>
      <c r="AG3036" s="463" t="s">
        <v>175</v>
      </c>
      <c r="AH3036" s="462"/>
      <c r="AI3036" s="463" t="s">
        <v>174</v>
      </c>
      <c r="AJ3036" s="464"/>
      <c r="AK3036" s="792"/>
      <c r="AL3036" s="792"/>
      <c r="AM3036" s="792"/>
      <c r="AN3036" s="792"/>
      <c r="AO3036" s="792"/>
      <c r="AP3036" s="792"/>
    </row>
    <row r="3037" spans="1:42" s="404" customFormat="1" ht="14.25" hidden="1" thickTop="1" thickBot="1" x14ac:dyDescent="0.25">
      <c r="A3037" s="402"/>
      <c r="B3037" s="425" t="s">
        <v>723</v>
      </c>
      <c r="C3037" s="424" t="s">
        <v>807</v>
      </c>
      <c r="D3037" s="423" t="s">
        <v>705</v>
      </c>
      <c r="E3037" s="422" t="s">
        <v>238</v>
      </c>
      <c r="F3037" s="420"/>
      <c r="G3037" s="420"/>
      <c r="H3037" s="419">
        <v>2020</v>
      </c>
      <c r="I3037" s="418"/>
      <c r="J3037" s="418" t="s">
        <v>987</v>
      </c>
      <c r="K3037" s="417" t="s">
        <v>804</v>
      </c>
      <c r="L3037" s="824"/>
      <c r="M3037" s="825"/>
      <c r="N3037" s="792"/>
      <c r="O3037" s="829"/>
      <c r="P3037" s="832"/>
      <c r="Q3037" s="835"/>
      <c r="R3037" s="829"/>
      <c r="S3037" s="416" t="s">
        <v>173</v>
      </c>
      <c r="T3037" s="429"/>
      <c r="U3037" s="416" t="s">
        <v>171</v>
      </c>
      <c r="V3037" s="427"/>
      <c r="W3037" s="416" t="s">
        <v>170</v>
      </c>
      <c r="X3037" s="428"/>
      <c r="Y3037" s="416" t="s">
        <v>169</v>
      </c>
      <c r="Z3037" s="426"/>
      <c r="AA3037" s="416" t="s">
        <v>169</v>
      </c>
      <c r="AB3037" s="426"/>
      <c r="AC3037" s="416" t="s">
        <v>169</v>
      </c>
      <c r="AD3037" s="426"/>
      <c r="AE3037" s="478" t="s">
        <v>169</v>
      </c>
      <c r="AF3037" s="477"/>
      <c r="AG3037" s="463" t="s">
        <v>169</v>
      </c>
      <c r="AH3037" s="462"/>
      <c r="AI3037" s="781"/>
      <c r="AJ3037" s="782"/>
      <c r="AK3037" s="792"/>
      <c r="AL3037" s="792"/>
      <c r="AM3037" s="792"/>
      <c r="AN3037" s="792"/>
      <c r="AO3037" s="792"/>
      <c r="AP3037" s="792"/>
    </row>
    <row r="3038" spans="1:42" s="404" customFormat="1" ht="15" hidden="1" customHeight="1" x14ac:dyDescent="0.25">
      <c r="A3038" s="402"/>
      <c r="B3038" s="425" t="s">
        <v>723</v>
      </c>
      <c r="C3038" s="424" t="s">
        <v>807</v>
      </c>
      <c r="D3038" s="423" t="s">
        <v>705</v>
      </c>
      <c r="E3038" s="422" t="s">
        <v>238</v>
      </c>
      <c r="F3038" s="420"/>
      <c r="G3038" s="420"/>
      <c r="H3038" s="419">
        <v>2020</v>
      </c>
      <c r="I3038" s="418"/>
      <c r="J3038" s="418" t="s">
        <v>987</v>
      </c>
      <c r="K3038" s="417" t="s">
        <v>804</v>
      </c>
      <c r="L3038" s="824"/>
      <c r="M3038" s="825"/>
      <c r="N3038" s="792"/>
      <c r="O3038" s="829"/>
      <c r="P3038" s="832"/>
      <c r="Q3038" s="835"/>
      <c r="R3038" s="829"/>
      <c r="S3038" s="416" t="s">
        <v>168</v>
      </c>
      <c r="T3038" s="427"/>
      <c r="U3038" s="416" t="s">
        <v>167</v>
      </c>
      <c r="V3038" s="427"/>
      <c r="W3038" s="816"/>
      <c r="X3038" s="817"/>
      <c r="Y3038" s="416" t="s">
        <v>166</v>
      </c>
      <c r="Z3038" s="426">
        <f>IF(Z3036="",Z3037-Z3035,Z3037-Z3036)</f>
        <v>0</v>
      </c>
      <c r="AA3038" s="416" t="s">
        <v>166</v>
      </c>
      <c r="AB3038" s="426">
        <f>IF(AB3036="",AB3037-AB3035,AB3037-AB3036)</f>
        <v>0</v>
      </c>
      <c r="AC3038" s="416" t="s">
        <v>166</v>
      </c>
      <c r="AD3038" s="426">
        <f>IF(AD3036="",AD3037-AD3035,AD3037-AD3036)</f>
        <v>0</v>
      </c>
      <c r="AE3038" s="478" t="s">
        <v>166</v>
      </c>
      <c r="AF3038" s="477">
        <f>IF(AF3036="",AF3037-AF3035,AF3037-AF3036)</f>
        <v>0</v>
      </c>
      <c r="AG3038" s="463" t="s">
        <v>166</v>
      </c>
      <c r="AH3038" s="462">
        <f>IF(AH3036="",AH3037-AH3035,AH3037-AH3036)</f>
        <v>0</v>
      </c>
      <c r="AI3038" s="781"/>
      <c r="AJ3038" s="782"/>
      <c r="AK3038" s="792"/>
      <c r="AL3038" s="792"/>
      <c r="AM3038" s="792"/>
      <c r="AN3038" s="792"/>
      <c r="AO3038" s="792"/>
      <c r="AP3038" s="792"/>
    </row>
    <row r="3039" spans="1:42" s="404" customFormat="1" ht="15" hidden="1" customHeight="1" x14ac:dyDescent="0.25">
      <c r="A3039" s="402"/>
      <c r="B3039" s="425" t="s">
        <v>723</v>
      </c>
      <c r="C3039" s="424" t="s">
        <v>807</v>
      </c>
      <c r="D3039" s="423" t="s">
        <v>705</v>
      </c>
      <c r="E3039" s="422" t="s">
        <v>238</v>
      </c>
      <c r="F3039" s="420"/>
      <c r="G3039" s="420"/>
      <c r="H3039" s="419">
        <v>2020</v>
      </c>
      <c r="I3039" s="418"/>
      <c r="J3039" s="418" t="s">
        <v>987</v>
      </c>
      <c r="K3039" s="417" t="s">
        <v>804</v>
      </c>
      <c r="L3039" s="824"/>
      <c r="M3039" s="825"/>
      <c r="N3039" s="792"/>
      <c r="O3039" s="829"/>
      <c r="P3039" s="832"/>
      <c r="Q3039" s="835"/>
      <c r="R3039" s="829"/>
      <c r="S3039" s="416" t="s">
        <v>165</v>
      </c>
      <c r="T3039" s="415"/>
      <c r="U3039" s="416" t="s">
        <v>164</v>
      </c>
      <c r="V3039" s="415"/>
      <c r="W3039" s="816"/>
      <c r="X3039" s="817"/>
      <c r="Y3039" s="816"/>
      <c r="Z3039" s="817"/>
      <c r="AA3039" s="816"/>
      <c r="AB3039" s="817"/>
      <c r="AC3039" s="816"/>
      <c r="AD3039" s="817"/>
      <c r="AE3039" s="857"/>
      <c r="AF3039" s="858"/>
      <c r="AG3039" s="781"/>
      <c r="AH3039" s="782"/>
      <c r="AI3039" s="781"/>
      <c r="AJ3039" s="782"/>
      <c r="AK3039" s="792"/>
      <c r="AL3039" s="792"/>
      <c r="AM3039" s="792"/>
      <c r="AN3039" s="792"/>
      <c r="AO3039" s="792"/>
      <c r="AP3039" s="792"/>
    </row>
    <row r="3040" spans="1:42" s="404" customFormat="1" ht="15" hidden="1" customHeight="1" thickBot="1" x14ac:dyDescent="0.25">
      <c r="A3040" s="402"/>
      <c r="B3040" s="414" t="s">
        <v>723</v>
      </c>
      <c r="C3040" s="413" t="s">
        <v>807</v>
      </c>
      <c r="D3040" s="412" t="s">
        <v>705</v>
      </c>
      <c r="E3040" s="411" t="s">
        <v>238</v>
      </c>
      <c r="F3040" s="409"/>
      <c r="G3040" s="409"/>
      <c r="H3040" s="408">
        <v>2020</v>
      </c>
      <c r="I3040" s="407"/>
      <c r="J3040" s="407" t="s">
        <v>987</v>
      </c>
      <c r="K3040" s="495" t="s">
        <v>804</v>
      </c>
      <c r="L3040" s="826"/>
      <c r="M3040" s="827"/>
      <c r="N3040" s="793"/>
      <c r="O3040" s="830"/>
      <c r="P3040" s="833"/>
      <c r="Q3040" s="836"/>
      <c r="R3040" s="830"/>
      <c r="S3040" s="406" t="s">
        <v>158</v>
      </c>
      <c r="T3040" s="451"/>
      <c r="U3040" s="820"/>
      <c r="V3040" s="821"/>
      <c r="W3040" s="818"/>
      <c r="X3040" s="819"/>
      <c r="Y3040" s="818"/>
      <c r="Z3040" s="819"/>
      <c r="AA3040" s="818"/>
      <c r="AB3040" s="819"/>
      <c r="AC3040" s="818"/>
      <c r="AD3040" s="819"/>
      <c r="AE3040" s="859"/>
      <c r="AF3040" s="860"/>
      <c r="AG3040" s="783"/>
      <c r="AH3040" s="784"/>
      <c r="AI3040" s="783"/>
      <c r="AJ3040" s="784"/>
      <c r="AK3040" s="793"/>
      <c r="AL3040" s="793"/>
      <c r="AM3040" s="793"/>
      <c r="AN3040" s="793"/>
      <c r="AO3040" s="793"/>
      <c r="AP3040" s="793"/>
    </row>
    <row r="3041" spans="1:42" s="404" customFormat="1" ht="12.75" hidden="1" customHeight="1" thickTop="1" x14ac:dyDescent="0.25">
      <c r="A3041" s="402"/>
      <c r="B3041" s="445" t="s">
        <v>310</v>
      </c>
      <c r="C3041" s="444" t="s">
        <v>764</v>
      </c>
      <c r="D3041" s="443" t="s">
        <v>705</v>
      </c>
      <c r="E3041" s="442" t="s">
        <v>238</v>
      </c>
      <c r="F3041" s="440"/>
      <c r="G3041" s="440"/>
      <c r="H3041" s="419">
        <v>2020</v>
      </c>
      <c r="I3041" s="418"/>
      <c r="J3041" s="418" t="s">
        <v>987</v>
      </c>
      <c r="K3041" s="439" t="s">
        <v>804</v>
      </c>
      <c r="L3041" s="822" t="s">
        <v>5</v>
      </c>
      <c r="M3041" s="823"/>
      <c r="N3041" s="791" t="s">
        <v>757</v>
      </c>
      <c r="O3041" s="828" t="s">
        <v>475</v>
      </c>
      <c r="P3041" s="831"/>
      <c r="Q3041" s="834" t="s">
        <v>218</v>
      </c>
      <c r="R3041" s="828"/>
      <c r="S3041" s="434" t="s">
        <v>184</v>
      </c>
      <c r="T3041" s="438">
        <v>3000000</v>
      </c>
      <c r="U3041" s="434" t="s">
        <v>183</v>
      </c>
      <c r="V3041" s="437"/>
      <c r="W3041" s="434" t="s">
        <v>182</v>
      </c>
      <c r="X3041" s="436">
        <f>T3041</f>
        <v>3000000</v>
      </c>
      <c r="Y3041" s="434" t="s">
        <v>181</v>
      </c>
      <c r="Z3041" s="435"/>
      <c r="AA3041" s="434" t="s">
        <v>181</v>
      </c>
      <c r="AB3041" s="435"/>
      <c r="AC3041" s="434" t="s">
        <v>181</v>
      </c>
      <c r="AD3041" s="435"/>
      <c r="AE3041" s="480" t="s">
        <v>181</v>
      </c>
      <c r="AF3041" s="479"/>
      <c r="AG3041" s="466" t="s">
        <v>181</v>
      </c>
      <c r="AH3041" s="467"/>
      <c r="AI3041" s="466" t="s">
        <v>180</v>
      </c>
      <c r="AJ3041" s="465"/>
      <c r="AK3041" s="791" t="s">
        <v>806</v>
      </c>
      <c r="AL3041" s="791" t="s">
        <v>806</v>
      </c>
      <c r="AM3041" s="791" t="s">
        <v>806</v>
      </c>
      <c r="AN3041" s="791" t="s">
        <v>806</v>
      </c>
      <c r="AO3041" s="791" t="s">
        <v>806</v>
      </c>
      <c r="AP3041" s="791" t="s">
        <v>2147</v>
      </c>
    </row>
    <row r="3042" spans="1:42" s="404" customFormat="1" ht="15" hidden="1" customHeight="1" x14ac:dyDescent="0.25">
      <c r="A3042" s="402"/>
      <c r="B3042" s="425" t="s">
        <v>310</v>
      </c>
      <c r="C3042" s="424" t="s">
        <v>764</v>
      </c>
      <c r="D3042" s="423" t="s">
        <v>705</v>
      </c>
      <c r="E3042" s="422" t="s">
        <v>238</v>
      </c>
      <c r="F3042" s="420"/>
      <c r="G3042" s="420"/>
      <c r="H3042" s="419">
        <v>2020</v>
      </c>
      <c r="I3042" s="418"/>
      <c r="J3042" s="418" t="s">
        <v>987</v>
      </c>
      <c r="K3042" s="417" t="s">
        <v>804</v>
      </c>
      <c r="L3042" s="824"/>
      <c r="M3042" s="825"/>
      <c r="N3042" s="792"/>
      <c r="O3042" s="829"/>
      <c r="P3042" s="832"/>
      <c r="Q3042" s="835"/>
      <c r="R3042" s="829"/>
      <c r="S3042" s="416" t="s">
        <v>179</v>
      </c>
      <c r="T3042" s="432"/>
      <c r="U3042" s="416" t="s">
        <v>177</v>
      </c>
      <c r="V3042" s="415"/>
      <c r="W3042" s="416" t="s">
        <v>176</v>
      </c>
      <c r="X3042" s="428">
        <f>X3041</f>
        <v>3000000</v>
      </c>
      <c r="Y3042" s="416" t="s">
        <v>175</v>
      </c>
      <c r="Z3042" s="426"/>
      <c r="AA3042" s="416" t="s">
        <v>175</v>
      </c>
      <c r="AB3042" s="426"/>
      <c r="AC3042" s="416" t="s">
        <v>175</v>
      </c>
      <c r="AD3042" s="426"/>
      <c r="AE3042" s="478" t="s">
        <v>175</v>
      </c>
      <c r="AF3042" s="477"/>
      <c r="AG3042" s="463" t="s">
        <v>175</v>
      </c>
      <c r="AH3042" s="462"/>
      <c r="AI3042" s="463" t="s">
        <v>174</v>
      </c>
      <c r="AJ3042" s="464"/>
      <c r="AK3042" s="792"/>
      <c r="AL3042" s="792"/>
      <c r="AM3042" s="792"/>
      <c r="AN3042" s="792"/>
      <c r="AO3042" s="792"/>
      <c r="AP3042" s="792"/>
    </row>
    <row r="3043" spans="1:42" s="404" customFormat="1" ht="14.25" hidden="1" thickTop="1" thickBot="1" x14ac:dyDescent="0.25">
      <c r="A3043" s="402"/>
      <c r="B3043" s="425" t="s">
        <v>310</v>
      </c>
      <c r="C3043" s="424" t="s">
        <v>764</v>
      </c>
      <c r="D3043" s="423" t="s">
        <v>705</v>
      </c>
      <c r="E3043" s="422" t="s">
        <v>238</v>
      </c>
      <c r="F3043" s="420"/>
      <c r="G3043" s="420"/>
      <c r="H3043" s="419">
        <v>2020</v>
      </c>
      <c r="I3043" s="418"/>
      <c r="J3043" s="418" t="s">
        <v>987</v>
      </c>
      <c r="K3043" s="417" t="s">
        <v>804</v>
      </c>
      <c r="L3043" s="824"/>
      <c r="M3043" s="825"/>
      <c r="N3043" s="792"/>
      <c r="O3043" s="829"/>
      <c r="P3043" s="832"/>
      <c r="Q3043" s="835"/>
      <c r="R3043" s="829"/>
      <c r="S3043" s="416" t="s">
        <v>173</v>
      </c>
      <c r="T3043" s="429"/>
      <c r="U3043" s="416" t="s">
        <v>171</v>
      </c>
      <c r="V3043" s="427"/>
      <c r="W3043" s="416" t="s">
        <v>170</v>
      </c>
      <c r="X3043" s="428"/>
      <c r="Y3043" s="416" t="s">
        <v>169</v>
      </c>
      <c r="Z3043" s="426"/>
      <c r="AA3043" s="416" t="s">
        <v>169</v>
      </c>
      <c r="AB3043" s="426"/>
      <c r="AC3043" s="416" t="s">
        <v>169</v>
      </c>
      <c r="AD3043" s="426"/>
      <c r="AE3043" s="478" t="s">
        <v>169</v>
      </c>
      <c r="AF3043" s="477"/>
      <c r="AG3043" s="463" t="s">
        <v>169</v>
      </c>
      <c r="AH3043" s="462"/>
      <c r="AI3043" s="781"/>
      <c r="AJ3043" s="782"/>
      <c r="AK3043" s="792"/>
      <c r="AL3043" s="792"/>
      <c r="AM3043" s="792"/>
      <c r="AN3043" s="792"/>
      <c r="AO3043" s="792"/>
      <c r="AP3043" s="792"/>
    </row>
    <row r="3044" spans="1:42" s="404" customFormat="1" ht="15" hidden="1" customHeight="1" x14ac:dyDescent="0.25">
      <c r="A3044" s="402"/>
      <c r="B3044" s="425" t="s">
        <v>310</v>
      </c>
      <c r="C3044" s="424" t="s">
        <v>764</v>
      </c>
      <c r="D3044" s="423" t="s">
        <v>705</v>
      </c>
      <c r="E3044" s="422" t="s">
        <v>238</v>
      </c>
      <c r="F3044" s="420"/>
      <c r="G3044" s="420"/>
      <c r="H3044" s="419">
        <v>2020</v>
      </c>
      <c r="I3044" s="418"/>
      <c r="J3044" s="418" t="s">
        <v>987</v>
      </c>
      <c r="K3044" s="417" t="s">
        <v>804</v>
      </c>
      <c r="L3044" s="824"/>
      <c r="M3044" s="825"/>
      <c r="N3044" s="792"/>
      <c r="O3044" s="829"/>
      <c r="P3044" s="832"/>
      <c r="Q3044" s="835"/>
      <c r="R3044" s="829"/>
      <c r="S3044" s="416" t="s">
        <v>168</v>
      </c>
      <c r="T3044" s="427"/>
      <c r="U3044" s="416" t="s">
        <v>167</v>
      </c>
      <c r="V3044" s="427"/>
      <c r="W3044" s="816"/>
      <c r="X3044" s="817"/>
      <c r="Y3044" s="416" t="s">
        <v>166</v>
      </c>
      <c r="Z3044" s="426">
        <f>IF(Z3042="",Z3043-Z3041,Z3043-Z3042)</f>
        <v>0</v>
      </c>
      <c r="AA3044" s="416" t="s">
        <v>166</v>
      </c>
      <c r="AB3044" s="426">
        <f>IF(AB3042="",AB3043-AB3041,AB3043-AB3042)</f>
        <v>0</v>
      </c>
      <c r="AC3044" s="416" t="s">
        <v>166</v>
      </c>
      <c r="AD3044" s="426">
        <f>IF(AD3042="",AD3043-AD3041,AD3043-AD3042)</f>
        <v>0</v>
      </c>
      <c r="AE3044" s="478" t="s">
        <v>166</v>
      </c>
      <c r="AF3044" s="477">
        <f>IF(AF3042="",AF3043-AF3041,AF3043-AF3042)</f>
        <v>0</v>
      </c>
      <c r="AG3044" s="463" t="s">
        <v>166</v>
      </c>
      <c r="AH3044" s="462">
        <f>IF(AH3042="",AH3043-AH3041,AH3043-AH3042)</f>
        <v>0</v>
      </c>
      <c r="AI3044" s="781"/>
      <c r="AJ3044" s="782"/>
      <c r="AK3044" s="792"/>
      <c r="AL3044" s="792"/>
      <c r="AM3044" s="792"/>
      <c r="AN3044" s="792"/>
      <c r="AO3044" s="792"/>
      <c r="AP3044" s="792"/>
    </row>
    <row r="3045" spans="1:42" s="404" customFormat="1" ht="15" hidden="1" customHeight="1" x14ac:dyDescent="0.25">
      <c r="A3045" s="402"/>
      <c r="B3045" s="425" t="s">
        <v>310</v>
      </c>
      <c r="C3045" s="424" t="s">
        <v>764</v>
      </c>
      <c r="D3045" s="423" t="s">
        <v>705</v>
      </c>
      <c r="E3045" s="422" t="s">
        <v>238</v>
      </c>
      <c r="F3045" s="420"/>
      <c r="G3045" s="420"/>
      <c r="H3045" s="419">
        <v>2020</v>
      </c>
      <c r="I3045" s="418"/>
      <c r="J3045" s="418" t="s">
        <v>987</v>
      </c>
      <c r="K3045" s="417" t="s">
        <v>804</v>
      </c>
      <c r="L3045" s="824"/>
      <c r="M3045" s="825"/>
      <c r="N3045" s="792"/>
      <c r="O3045" s="829"/>
      <c r="P3045" s="832"/>
      <c r="Q3045" s="835"/>
      <c r="R3045" s="829"/>
      <c r="S3045" s="416" t="s">
        <v>165</v>
      </c>
      <c r="T3045" s="415"/>
      <c r="U3045" s="416" t="s">
        <v>164</v>
      </c>
      <c r="V3045" s="415"/>
      <c r="W3045" s="816"/>
      <c r="X3045" s="817"/>
      <c r="Y3045" s="816"/>
      <c r="Z3045" s="817"/>
      <c r="AA3045" s="816"/>
      <c r="AB3045" s="817"/>
      <c r="AC3045" s="816"/>
      <c r="AD3045" s="817"/>
      <c r="AE3045" s="857"/>
      <c r="AF3045" s="858"/>
      <c r="AG3045" s="781"/>
      <c r="AH3045" s="782"/>
      <c r="AI3045" s="781"/>
      <c r="AJ3045" s="782"/>
      <c r="AK3045" s="792"/>
      <c r="AL3045" s="792"/>
      <c r="AM3045" s="792"/>
      <c r="AN3045" s="792"/>
      <c r="AO3045" s="792"/>
      <c r="AP3045" s="792"/>
    </row>
    <row r="3046" spans="1:42" s="404" customFormat="1" ht="15" hidden="1" customHeight="1" thickBot="1" x14ac:dyDescent="0.25">
      <c r="A3046" s="402"/>
      <c r="B3046" s="414" t="s">
        <v>310</v>
      </c>
      <c r="C3046" s="413" t="s">
        <v>764</v>
      </c>
      <c r="D3046" s="412" t="s">
        <v>705</v>
      </c>
      <c r="E3046" s="411" t="s">
        <v>238</v>
      </c>
      <c r="F3046" s="409"/>
      <c r="G3046" s="409"/>
      <c r="H3046" s="408">
        <v>2020</v>
      </c>
      <c r="I3046" s="407"/>
      <c r="J3046" s="407" t="s">
        <v>987</v>
      </c>
      <c r="K3046" s="495" t="s">
        <v>804</v>
      </c>
      <c r="L3046" s="826"/>
      <c r="M3046" s="827"/>
      <c r="N3046" s="793"/>
      <c r="O3046" s="830"/>
      <c r="P3046" s="833"/>
      <c r="Q3046" s="836"/>
      <c r="R3046" s="830"/>
      <c r="S3046" s="406" t="s">
        <v>158</v>
      </c>
      <c r="T3046" s="451"/>
      <c r="U3046" s="820"/>
      <c r="V3046" s="821"/>
      <c r="W3046" s="818"/>
      <c r="X3046" s="819"/>
      <c r="Y3046" s="818"/>
      <c r="Z3046" s="819"/>
      <c r="AA3046" s="818"/>
      <c r="AB3046" s="819"/>
      <c r="AC3046" s="818"/>
      <c r="AD3046" s="819"/>
      <c r="AE3046" s="859"/>
      <c r="AF3046" s="860"/>
      <c r="AG3046" s="783"/>
      <c r="AH3046" s="784"/>
      <c r="AI3046" s="783"/>
      <c r="AJ3046" s="784"/>
      <c r="AK3046" s="793"/>
      <c r="AL3046" s="793"/>
      <c r="AM3046" s="793"/>
      <c r="AN3046" s="793"/>
      <c r="AO3046" s="793"/>
      <c r="AP3046" s="793"/>
    </row>
    <row r="3047" spans="1:42" s="404" customFormat="1" ht="12.75" hidden="1" customHeight="1" thickTop="1" x14ac:dyDescent="0.25">
      <c r="A3047" s="402"/>
      <c r="B3047" s="445" t="s">
        <v>310</v>
      </c>
      <c r="C3047" s="444" t="s">
        <v>805</v>
      </c>
      <c r="D3047" s="443" t="s">
        <v>705</v>
      </c>
      <c r="E3047" s="442" t="s">
        <v>238</v>
      </c>
      <c r="F3047" s="440"/>
      <c r="G3047" s="440"/>
      <c r="H3047" s="419">
        <v>2020</v>
      </c>
      <c r="I3047" s="418"/>
      <c r="J3047" s="418" t="s">
        <v>987</v>
      </c>
      <c r="K3047" s="439" t="s">
        <v>804</v>
      </c>
      <c r="L3047" s="822" t="s">
        <v>6</v>
      </c>
      <c r="M3047" s="823"/>
      <c r="N3047" s="791" t="s">
        <v>757</v>
      </c>
      <c r="O3047" s="828" t="s">
        <v>475</v>
      </c>
      <c r="P3047" s="831"/>
      <c r="Q3047" s="834" t="s">
        <v>218</v>
      </c>
      <c r="R3047" s="828"/>
      <c r="S3047" s="434" t="s">
        <v>184</v>
      </c>
      <c r="T3047" s="438">
        <v>1000000</v>
      </c>
      <c r="U3047" s="434" t="s">
        <v>183</v>
      </c>
      <c r="V3047" s="437"/>
      <c r="W3047" s="434" t="s">
        <v>182</v>
      </c>
      <c r="X3047" s="436">
        <f>T3047</f>
        <v>1000000</v>
      </c>
      <c r="Y3047" s="434" t="s">
        <v>181</v>
      </c>
      <c r="Z3047" s="435"/>
      <c r="AA3047" s="434" t="s">
        <v>181</v>
      </c>
      <c r="AB3047" s="435">
        <v>1</v>
      </c>
      <c r="AC3047" s="434" t="s">
        <v>181</v>
      </c>
      <c r="AD3047" s="435">
        <v>1</v>
      </c>
      <c r="AE3047" s="434" t="s">
        <v>181</v>
      </c>
      <c r="AF3047" s="435">
        <v>1</v>
      </c>
      <c r="AG3047" s="466" t="s">
        <v>181</v>
      </c>
      <c r="AH3047" s="467">
        <v>1</v>
      </c>
      <c r="AI3047" s="466" t="s">
        <v>180</v>
      </c>
      <c r="AJ3047" s="465"/>
      <c r="AK3047" s="791" t="s">
        <v>256</v>
      </c>
      <c r="AL3047" s="791" t="s">
        <v>542</v>
      </c>
      <c r="AM3047" s="791" t="s">
        <v>542</v>
      </c>
      <c r="AN3047" s="791" t="s">
        <v>542</v>
      </c>
      <c r="AO3047" s="791" t="s">
        <v>542</v>
      </c>
      <c r="AP3047" s="791" t="s">
        <v>542</v>
      </c>
    </row>
    <row r="3048" spans="1:42" s="404" customFormat="1" ht="15" hidden="1" customHeight="1" x14ac:dyDescent="0.25">
      <c r="A3048" s="402"/>
      <c r="B3048" s="425" t="s">
        <v>310</v>
      </c>
      <c r="C3048" s="424" t="s">
        <v>805</v>
      </c>
      <c r="D3048" s="423" t="s">
        <v>705</v>
      </c>
      <c r="E3048" s="422" t="s">
        <v>238</v>
      </c>
      <c r="F3048" s="420"/>
      <c r="G3048" s="420"/>
      <c r="H3048" s="419">
        <v>2020</v>
      </c>
      <c r="I3048" s="418"/>
      <c r="J3048" s="418" t="s">
        <v>987</v>
      </c>
      <c r="K3048" s="417" t="s">
        <v>804</v>
      </c>
      <c r="L3048" s="824"/>
      <c r="M3048" s="825"/>
      <c r="N3048" s="792"/>
      <c r="O3048" s="829"/>
      <c r="P3048" s="832"/>
      <c r="Q3048" s="835"/>
      <c r="R3048" s="829"/>
      <c r="S3048" s="416" t="s">
        <v>179</v>
      </c>
      <c r="T3048" s="432"/>
      <c r="U3048" s="416" t="s">
        <v>177</v>
      </c>
      <c r="V3048" s="415"/>
      <c r="W3048" s="416" t="s">
        <v>176</v>
      </c>
      <c r="X3048" s="428">
        <f>X3047</f>
        <v>1000000</v>
      </c>
      <c r="Y3048" s="416" t="s">
        <v>175</v>
      </c>
      <c r="Z3048" s="426"/>
      <c r="AA3048" s="416" t="s">
        <v>175</v>
      </c>
      <c r="AB3048" s="426"/>
      <c r="AC3048" s="416" t="s">
        <v>175</v>
      </c>
      <c r="AD3048" s="426"/>
      <c r="AE3048" s="416" t="s">
        <v>175</v>
      </c>
      <c r="AF3048" s="426"/>
      <c r="AG3048" s="463" t="s">
        <v>175</v>
      </c>
      <c r="AH3048" s="462"/>
      <c r="AI3048" s="463" t="s">
        <v>174</v>
      </c>
      <c r="AJ3048" s="464"/>
      <c r="AK3048" s="792"/>
      <c r="AL3048" s="792"/>
      <c r="AM3048" s="792"/>
      <c r="AN3048" s="792"/>
      <c r="AO3048" s="792"/>
      <c r="AP3048" s="792"/>
    </row>
    <row r="3049" spans="1:42" s="404" customFormat="1" ht="14.25" hidden="1" thickTop="1" thickBot="1" x14ac:dyDescent="0.25">
      <c r="A3049" s="402"/>
      <c r="B3049" s="425" t="s">
        <v>310</v>
      </c>
      <c r="C3049" s="424" t="s">
        <v>805</v>
      </c>
      <c r="D3049" s="423" t="s">
        <v>705</v>
      </c>
      <c r="E3049" s="422" t="s">
        <v>238</v>
      </c>
      <c r="F3049" s="420"/>
      <c r="G3049" s="420"/>
      <c r="H3049" s="419">
        <v>2020</v>
      </c>
      <c r="I3049" s="418"/>
      <c r="J3049" s="418" t="s">
        <v>987</v>
      </c>
      <c r="K3049" s="417" t="s">
        <v>804</v>
      </c>
      <c r="L3049" s="824"/>
      <c r="M3049" s="825"/>
      <c r="N3049" s="792"/>
      <c r="O3049" s="829"/>
      <c r="P3049" s="832"/>
      <c r="Q3049" s="835"/>
      <c r="R3049" s="829"/>
      <c r="S3049" s="416" t="s">
        <v>173</v>
      </c>
      <c r="T3049" s="429"/>
      <c r="U3049" s="416" t="s">
        <v>171</v>
      </c>
      <c r="V3049" s="427"/>
      <c r="W3049" s="416" t="s">
        <v>170</v>
      </c>
      <c r="X3049" s="428"/>
      <c r="Y3049" s="416" t="s">
        <v>169</v>
      </c>
      <c r="Z3049" s="426"/>
      <c r="AA3049" s="416" t="s">
        <v>169</v>
      </c>
      <c r="AB3049" s="426">
        <v>1</v>
      </c>
      <c r="AC3049" s="416" t="s">
        <v>169</v>
      </c>
      <c r="AD3049" s="426">
        <v>1</v>
      </c>
      <c r="AE3049" s="416" t="s">
        <v>169</v>
      </c>
      <c r="AF3049" s="426">
        <v>1</v>
      </c>
      <c r="AG3049" s="463" t="s">
        <v>169</v>
      </c>
      <c r="AH3049" s="462">
        <v>1</v>
      </c>
      <c r="AI3049" s="781"/>
      <c r="AJ3049" s="782"/>
      <c r="AK3049" s="792"/>
      <c r="AL3049" s="792"/>
      <c r="AM3049" s="792"/>
      <c r="AN3049" s="792"/>
      <c r="AO3049" s="792"/>
      <c r="AP3049" s="792"/>
    </row>
    <row r="3050" spans="1:42" s="404" customFormat="1" ht="15" hidden="1" customHeight="1" x14ac:dyDescent="0.25">
      <c r="A3050" s="402"/>
      <c r="B3050" s="425" t="s">
        <v>310</v>
      </c>
      <c r="C3050" s="424" t="s">
        <v>805</v>
      </c>
      <c r="D3050" s="423" t="s">
        <v>705</v>
      </c>
      <c r="E3050" s="422" t="s">
        <v>238</v>
      </c>
      <c r="F3050" s="420"/>
      <c r="G3050" s="420"/>
      <c r="H3050" s="419">
        <v>2020</v>
      </c>
      <c r="I3050" s="418"/>
      <c r="J3050" s="418" t="s">
        <v>987</v>
      </c>
      <c r="K3050" s="417" t="s">
        <v>804</v>
      </c>
      <c r="L3050" s="824"/>
      <c r="M3050" s="825"/>
      <c r="N3050" s="792"/>
      <c r="O3050" s="829"/>
      <c r="P3050" s="832"/>
      <c r="Q3050" s="835"/>
      <c r="R3050" s="829"/>
      <c r="S3050" s="416" t="s">
        <v>168</v>
      </c>
      <c r="T3050" s="427"/>
      <c r="U3050" s="416" t="s">
        <v>167</v>
      </c>
      <c r="V3050" s="427"/>
      <c r="W3050" s="816"/>
      <c r="X3050" s="817"/>
      <c r="Y3050" s="416" t="s">
        <v>166</v>
      </c>
      <c r="Z3050" s="426">
        <f>IF(Z3048="",Z3049-Z3047,Z3049-Z3048)</f>
        <v>0</v>
      </c>
      <c r="AA3050" s="416" t="s">
        <v>166</v>
      </c>
      <c r="AB3050" s="426">
        <f>IF(AB3048="",AB3049-AB3047,AB3049-AB3048)</f>
        <v>0</v>
      </c>
      <c r="AC3050" s="416" t="s">
        <v>166</v>
      </c>
      <c r="AD3050" s="426">
        <f>IF(AD3048="",AD3049-AD3047,AD3049-AD3048)</f>
        <v>0</v>
      </c>
      <c r="AE3050" s="416" t="s">
        <v>166</v>
      </c>
      <c r="AF3050" s="426">
        <f>IF(AF3048="",AF3049-AF3047,AF3049-AF3048)</f>
        <v>0</v>
      </c>
      <c r="AG3050" s="463" t="s">
        <v>166</v>
      </c>
      <c r="AH3050" s="462">
        <f>IF(AH3048="",AH3049-AH3047,AH3049-AH3048)</f>
        <v>0</v>
      </c>
      <c r="AI3050" s="781"/>
      <c r="AJ3050" s="782"/>
      <c r="AK3050" s="792"/>
      <c r="AL3050" s="792"/>
      <c r="AM3050" s="792"/>
      <c r="AN3050" s="792"/>
      <c r="AO3050" s="792"/>
      <c r="AP3050" s="792"/>
    </row>
    <row r="3051" spans="1:42" s="404" customFormat="1" ht="15" hidden="1" customHeight="1" x14ac:dyDescent="0.25">
      <c r="A3051" s="402"/>
      <c r="B3051" s="425" t="s">
        <v>310</v>
      </c>
      <c r="C3051" s="424" t="s">
        <v>805</v>
      </c>
      <c r="D3051" s="423" t="s">
        <v>705</v>
      </c>
      <c r="E3051" s="422" t="s">
        <v>238</v>
      </c>
      <c r="F3051" s="420"/>
      <c r="G3051" s="420"/>
      <c r="H3051" s="419">
        <v>2020</v>
      </c>
      <c r="I3051" s="418"/>
      <c r="J3051" s="418" t="s">
        <v>987</v>
      </c>
      <c r="K3051" s="417" t="s">
        <v>804</v>
      </c>
      <c r="L3051" s="824"/>
      <c r="M3051" s="825"/>
      <c r="N3051" s="792"/>
      <c r="O3051" s="829"/>
      <c r="P3051" s="832"/>
      <c r="Q3051" s="835"/>
      <c r="R3051" s="829"/>
      <c r="S3051" s="416" t="s">
        <v>165</v>
      </c>
      <c r="T3051" s="415"/>
      <c r="U3051" s="416" t="s">
        <v>164</v>
      </c>
      <c r="V3051" s="415"/>
      <c r="W3051" s="816"/>
      <c r="X3051" s="817"/>
      <c r="Y3051" s="816"/>
      <c r="Z3051" s="817"/>
      <c r="AA3051" s="816"/>
      <c r="AB3051" s="817"/>
      <c r="AC3051" s="816"/>
      <c r="AD3051" s="817"/>
      <c r="AE3051" s="816"/>
      <c r="AF3051" s="817"/>
      <c r="AG3051" s="781"/>
      <c r="AH3051" s="782"/>
      <c r="AI3051" s="781"/>
      <c r="AJ3051" s="782"/>
      <c r="AK3051" s="792"/>
      <c r="AL3051" s="792"/>
      <c r="AM3051" s="792"/>
      <c r="AN3051" s="792"/>
      <c r="AO3051" s="792"/>
      <c r="AP3051" s="792"/>
    </row>
    <row r="3052" spans="1:42" s="404" customFormat="1" ht="15" hidden="1" customHeight="1" thickBot="1" x14ac:dyDescent="0.25">
      <c r="A3052" s="402"/>
      <c r="B3052" s="414" t="s">
        <v>310</v>
      </c>
      <c r="C3052" s="413" t="s">
        <v>805</v>
      </c>
      <c r="D3052" s="412" t="s">
        <v>705</v>
      </c>
      <c r="E3052" s="411" t="s">
        <v>238</v>
      </c>
      <c r="F3052" s="409"/>
      <c r="G3052" s="409"/>
      <c r="H3052" s="408">
        <v>2020</v>
      </c>
      <c r="I3052" s="407"/>
      <c r="J3052" s="407" t="s">
        <v>987</v>
      </c>
      <c r="K3052" s="495" t="s">
        <v>804</v>
      </c>
      <c r="L3052" s="826"/>
      <c r="M3052" s="827"/>
      <c r="N3052" s="793"/>
      <c r="O3052" s="830"/>
      <c r="P3052" s="833"/>
      <c r="Q3052" s="836"/>
      <c r="R3052" s="830"/>
      <c r="S3052" s="406" t="s">
        <v>158</v>
      </c>
      <c r="T3052" s="451"/>
      <c r="U3052" s="820"/>
      <c r="V3052" s="821"/>
      <c r="W3052" s="818"/>
      <c r="X3052" s="819"/>
      <c r="Y3052" s="818"/>
      <c r="Z3052" s="819"/>
      <c r="AA3052" s="818"/>
      <c r="AB3052" s="819"/>
      <c r="AC3052" s="818"/>
      <c r="AD3052" s="819"/>
      <c r="AE3052" s="818"/>
      <c r="AF3052" s="819"/>
      <c r="AG3052" s="783"/>
      <c r="AH3052" s="784"/>
      <c r="AI3052" s="783"/>
      <c r="AJ3052" s="784"/>
      <c r="AK3052" s="793"/>
      <c r="AL3052" s="793"/>
      <c r="AM3052" s="793"/>
      <c r="AN3052" s="793"/>
      <c r="AO3052" s="793"/>
      <c r="AP3052" s="793"/>
    </row>
    <row r="3053" spans="1:42" s="404" customFormat="1" ht="12.75" hidden="1" customHeight="1" thickTop="1" x14ac:dyDescent="0.25">
      <c r="B3053" s="445" t="s">
        <v>290</v>
      </c>
      <c r="C3053" s="444" t="s">
        <v>316</v>
      </c>
      <c r="D3053" s="443" t="s">
        <v>161</v>
      </c>
      <c r="E3053" s="442" t="s">
        <v>238</v>
      </c>
      <c r="F3053" s="440"/>
      <c r="G3053" s="440"/>
      <c r="H3053" s="419">
        <v>2020</v>
      </c>
      <c r="I3053" s="418"/>
      <c r="J3053" s="418" t="s">
        <v>987</v>
      </c>
      <c r="K3053" s="439" t="s">
        <v>9</v>
      </c>
      <c r="L3053" s="822" t="s">
        <v>7</v>
      </c>
      <c r="M3053" s="823"/>
      <c r="N3053" s="791" t="s">
        <v>207</v>
      </c>
      <c r="O3053" s="828" t="s">
        <v>315</v>
      </c>
      <c r="P3053" s="831"/>
      <c r="Q3053" s="834" t="s">
        <v>218</v>
      </c>
      <c r="R3053" s="828"/>
      <c r="S3053" s="434" t="s">
        <v>184</v>
      </c>
      <c r="T3053" s="438">
        <v>1000000</v>
      </c>
      <c r="U3053" s="434" t="s">
        <v>183</v>
      </c>
      <c r="V3053" s="437"/>
      <c r="W3053" s="434" t="s">
        <v>182</v>
      </c>
      <c r="X3053" s="436">
        <f>T3053</f>
        <v>1000000</v>
      </c>
      <c r="Y3053" s="434" t="s">
        <v>181</v>
      </c>
      <c r="Z3053" s="435"/>
      <c r="AA3053" s="434" t="s">
        <v>181</v>
      </c>
      <c r="AB3053" s="435"/>
      <c r="AC3053" s="434" t="s">
        <v>181</v>
      </c>
      <c r="AD3053" s="435"/>
      <c r="AE3053" s="434" t="s">
        <v>181</v>
      </c>
      <c r="AF3053" s="435"/>
      <c r="AG3053" s="466" t="s">
        <v>181</v>
      </c>
      <c r="AH3053" s="467"/>
      <c r="AI3053" s="466" t="s">
        <v>180</v>
      </c>
      <c r="AJ3053" s="465"/>
      <c r="AK3053" s="791" t="s">
        <v>317</v>
      </c>
      <c r="AL3053" s="791" t="s">
        <v>317</v>
      </c>
      <c r="AM3053" s="791" t="s">
        <v>317</v>
      </c>
      <c r="AN3053" s="791" t="s">
        <v>317</v>
      </c>
      <c r="AO3053" s="791" t="s">
        <v>317</v>
      </c>
      <c r="AP3053" s="791" t="s">
        <v>317</v>
      </c>
    </row>
    <row r="3054" spans="1:42" s="404" customFormat="1" ht="15" hidden="1" customHeight="1" x14ac:dyDescent="0.25">
      <c r="B3054" s="425" t="s">
        <v>290</v>
      </c>
      <c r="C3054" s="424" t="s">
        <v>316</v>
      </c>
      <c r="D3054" s="423" t="s">
        <v>161</v>
      </c>
      <c r="E3054" s="422" t="s">
        <v>238</v>
      </c>
      <c r="F3054" s="420"/>
      <c r="G3054" s="420"/>
      <c r="H3054" s="419">
        <v>2020</v>
      </c>
      <c r="I3054" s="418"/>
      <c r="J3054" s="418" t="s">
        <v>987</v>
      </c>
      <c r="K3054" s="417" t="s">
        <v>9</v>
      </c>
      <c r="L3054" s="824"/>
      <c r="M3054" s="825"/>
      <c r="N3054" s="792"/>
      <c r="O3054" s="829"/>
      <c r="P3054" s="832"/>
      <c r="Q3054" s="835"/>
      <c r="R3054" s="829"/>
      <c r="S3054" s="416" t="s">
        <v>179</v>
      </c>
      <c r="T3054" s="432"/>
      <c r="U3054" s="416" t="s">
        <v>177</v>
      </c>
      <c r="V3054" s="415"/>
      <c r="W3054" s="416" t="s">
        <v>176</v>
      </c>
      <c r="X3054" s="428">
        <f>X3053</f>
        <v>1000000</v>
      </c>
      <c r="Y3054" s="416" t="s">
        <v>175</v>
      </c>
      <c r="Z3054" s="426"/>
      <c r="AA3054" s="416" t="s">
        <v>175</v>
      </c>
      <c r="AB3054" s="426"/>
      <c r="AC3054" s="416" t="s">
        <v>175</v>
      </c>
      <c r="AD3054" s="426"/>
      <c r="AE3054" s="416" t="s">
        <v>175</v>
      </c>
      <c r="AF3054" s="426"/>
      <c r="AG3054" s="463" t="s">
        <v>175</v>
      </c>
      <c r="AH3054" s="462"/>
      <c r="AI3054" s="463" t="s">
        <v>174</v>
      </c>
      <c r="AJ3054" s="464"/>
      <c r="AK3054" s="792"/>
      <c r="AL3054" s="792"/>
      <c r="AM3054" s="792"/>
      <c r="AN3054" s="792"/>
      <c r="AO3054" s="792"/>
      <c r="AP3054" s="792"/>
    </row>
    <row r="3055" spans="1:42" s="404" customFormat="1" ht="39" hidden="1" customHeight="1" x14ac:dyDescent="0.25">
      <c r="B3055" s="425" t="s">
        <v>290</v>
      </c>
      <c r="C3055" s="424" t="s">
        <v>316</v>
      </c>
      <c r="D3055" s="423" t="s">
        <v>161</v>
      </c>
      <c r="E3055" s="422" t="s">
        <v>238</v>
      </c>
      <c r="F3055" s="420"/>
      <c r="G3055" s="420"/>
      <c r="H3055" s="419">
        <v>2020</v>
      </c>
      <c r="I3055" s="418"/>
      <c r="J3055" s="418" t="s">
        <v>987</v>
      </c>
      <c r="K3055" s="417" t="s">
        <v>9</v>
      </c>
      <c r="L3055" s="824"/>
      <c r="M3055" s="825"/>
      <c r="N3055" s="792"/>
      <c r="O3055" s="829"/>
      <c r="P3055" s="832"/>
      <c r="Q3055" s="835"/>
      <c r="R3055" s="829"/>
      <c r="S3055" s="416" t="s">
        <v>173</v>
      </c>
      <c r="T3055" s="429"/>
      <c r="U3055" s="416" t="s">
        <v>171</v>
      </c>
      <c r="V3055" s="427"/>
      <c r="W3055" s="416" t="s">
        <v>170</v>
      </c>
      <c r="X3055" s="428"/>
      <c r="Y3055" s="416" t="s">
        <v>169</v>
      </c>
      <c r="Z3055" s="426"/>
      <c r="AA3055" s="416" t="s">
        <v>169</v>
      </c>
      <c r="AB3055" s="426"/>
      <c r="AC3055" s="416" t="s">
        <v>169</v>
      </c>
      <c r="AD3055" s="426"/>
      <c r="AE3055" s="416" t="s">
        <v>169</v>
      </c>
      <c r="AF3055" s="426"/>
      <c r="AG3055" s="463" t="s">
        <v>169</v>
      </c>
      <c r="AH3055" s="462"/>
      <c r="AI3055" s="781"/>
      <c r="AJ3055" s="782"/>
      <c r="AK3055" s="792"/>
      <c r="AL3055" s="792"/>
      <c r="AM3055" s="792"/>
      <c r="AN3055" s="792"/>
      <c r="AO3055" s="792"/>
      <c r="AP3055" s="792"/>
    </row>
    <row r="3056" spans="1:42" s="404" customFormat="1" ht="15" hidden="1" customHeight="1" x14ac:dyDescent="0.25">
      <c r="B3056" s="425" t="s">
        <v>290</v>
      </c>
      <c r="C3056" s="424" t="s">
        <v>316</v>
      </c>
      <c r="D3056" s="423" t="s">
        <v>161</v>
      </c>
      <c r="E3056" s="422" t="s">
        <v>238</v>
      </c>
      <c r="F3056" s="420"/>
      <c r="G3056" s="420"/>
      <c r="H3056" s="419">
        <v>2020</v>
      </c>
      <c r="I3056" s="418"/>
      <c r="J3056" s="418" t="s">
        <v>987</v>
      </c>
      <c r="K3056" s="417" t="s">
        <v>9</v>
      </c>
      <c r="L3056" s="824"/>
      <c r="M3056" s="825"/>
      <c r="N3056" s="792"/>
      <c r="O3056" s="829"/>
      <c r="P3056" s="832"/>
      <c r="Q3056" s="835"/>
      <c r="R3056" s="829"/>
      <c r="S3056" s="416" t="s">
        <v>168</v>
      </c>
      <c r="T3056" s="427"/>
      <c r="U3056" s="416" t="s">
        <v>167</v>
      </c>
      <c r="V3056" s="427"/>
      <c r="W3056" s="816"/>
      <c r="X3056" s="817"/>
      <c r="Y3056" s="416" t="s">
        <v>166</v>
      </c>
      <c r="Z3056" s="426">
        <f>IF(Z3054="",Z3055-Z3053,Z3055-Z3054)</f>
        <v>0</v>
      </c>
      <c r="AA3056" s="416" t="s">
        <v>166</v>
      </c>
      <c r="AB3056" s="426">
        <f>IF(AB3054="",AB3055-AB3053,AB3055-AB3054)</f>
        <v>0</v>
      </c>
      <c r="AC3056" s="416" t="s">
        <v>166</v>
      </c>
      <c r="AD3056" s="426">
        <f>IF(AD3054="",AD3055-AD3053,AD3055-AD3054)</f>
        <v>0</v>
      </c>
      <c r="AE3056" s="416" t="s">
        <v>166</v>
      </c>
      <c r="AF3056" s="426">
        <f>IF(AF3054="",AF3055-AF3053,AF3055-AF3054)</f>
        <v>0</v>
      </c>
      <c r="AG3056" s="463" t="s">
        <v>166</v>
      </c>
      <c r="AH3056" s="462">
        <f>IF(AH3054="",AH3055-AH3053,AH3055-AH3054)</f>
        <v>0</v>
      </c>
      <c r="AI3056" s="781"/>
      <c r="AJ3056" s="782"/>
      <c r="AK3056" s="792"/>
      <c r="AL3056" s="792"/>
      <c r="AM3056" s="792"/>
      <c r="AN3056" s="792"/>
      <c r="AO3056" s="792"/>
      <c r="AP3056" s="792"/>
    </row>
    <row r="3057" spans="2:42" s="404" customFormat="1" ht="15" hidden="1" customHeight="1" x14ac:dyDescent="0.25">
      <c r="B3057" s="425" t="s">
        <v>290</v>
      </c>
      <c r="C3057" s="424" t="s">
        <v>316</v>
      </c>
      <c r="D3057" s="423" t="s">
        <v>161</v>
      </c>
      <c r="E3057" s="422" t="s">
        <v>238</v>
      </c>
      <c r="F3057" s="420"/>
      <c r="G3057" s="420"/>
      <c r="H3057" s="419">
        <v>2020</v>
      </c>
      <c r="I3057" s="418"/>
      <c r="J3057" s="418" t="s">
        <v>987</v>
      </c>
      <c r="K3057" s="417" t="s">
        <v>9</v>
      </c>
      <c r="L3057" s="824"/>
      <c r="M3057" s="825"/>
      <c r="N3057" s="792"/>
      <c r="O3057" s="829"/>
      <c r="P3057" s="832"/>
      <c r="Q3057" s="835"/>
      <c r="R3057" s="829"/>
      <c r="S3057" s="416" t="s">
        <v>165</v>
      </c>
      <c r="T3057" s="415"/>
      <c r="U3057" s="416" t="s">
        <v>164</v>
      </c>
      <c r="V3057" s="415"/>
      <c r="W3057" s="816"/>
      <c r="X3057" s="817"/>
      <c r="Y3057" s="816"/>
      <c r="Z3057" s="817"/>
      <c r="AA3057" s="816"/>
      <c r="AB3057" s="817"/>
      <c r="AC3057" s="816"/>
      <c r="AD3057" s="817"/>
      <c r="AE3057" s="816"/>
      <c r="AF3057" s="817"/>
      <c r="AG3057" s="781"/>
      <c r="AH3057" s="782"/>
      <c r="AI3057" s="781"/>
      <c r="AJ3057" s="782"/>
      <c r="AK3057" s="792"/>
      <c r="AL3057" s="792"/>
      <c r="AM3057" s="792"/>
      <c r="AN3057" s="792"/>
      <c r="AO3057" s="792"/>
      <c r="AP3057" s="792"/>
    </row>
    <row r="3058" spans="2:42" s="404" customFormat="1" ht="15" hidden="1" customHeight="1" thickBot="1" x14ac:dyDescent="0.25">
      <c r="B3058" s="414" t="s">
        <v>290</v>
      </c>
      <c r="C3058" s="413" t="s">
        <v>316</v>
      </c>
      <c r="D3058" s="412" t="s">
        <v>161</v>
      </c>
      <c r="E3058" s="411" t="s">
        <v>238</v>
      </c>
      <c r="F3058" s="409"/>
      <c r="G3058" s="409"/>
      <c r="H3058" s="408">
        <v>2020</v>
      </c>
      <c r="I3058" s="407"/>
      <c r="J3058" s="407" t="s">
        <v>987</v>
      </c>
      <c r="K3058" s="407" t="s">
        <v>9</v>
      </c>
      <c r="L3058" s="826"/>
      <c r="M3058" s="827"/>
      <c r="N3058" s="793"/>
      <c r="O3058" s="830"/>
      <c r="P3058" s="833"/>
      <c r="Q3058" s="836"/>
      <c r="R3058" s="830"/>
      <c r="S3058" s="406" t="s">
        <v>158</v>
      </c>
      <c r="T3058" s="451"/>
      <c r="U3058" s="820"/>
      <c r="V3058" s="821"/>
      <c r="W3058" s="818"/>
      <c r="X3058" s="819"/>
      <c r="Y3058" s="818"/>
      <c r="Z3058" s="819"/>
      <c r="AA3058" s="818"/>
      <c r="AB3058" s="819"/>
      <c r="AC3058" s="818"/>
      <c r="AD3058" s="819"/>
      <c r="AE3058" s="818"/>
      <c r="AF3058" s="819"/>
      <c r="AG3058" s="783"/>
      <c r="AH3058" s="784"/>
      <c r="AI3058" s="783"/>
      <c r="AJ3058" s="784"/>
      <c r="AK3058" s="793"/>
      <c r="AL3058" s="793"/>
      <c r="AM3058" s="793"/>
      <c r="AN3058" s="793"/>
      <c r="AO3058" s="793"/>
      <c r="AP3058" s="793"/>
    </row>
    <row r="3059" spans="2:42" s="404" customFormat="1" ht="12.75" hidden="1" customHeight="1" thickTop="1" x14ac:dyDescent="0.25">
      <c r="B3059" s="445" t="s">
        <v>246</v>
      </c>
      <c r="C3059" s="444" t="s">
        <v>313</v>
      </c>
      <c r="D3059" s="443" t="s">
        <v>161</v>
      </c>
      <c r="E3059" s="442" t="s">
        <v>238</v>
      </c>
      <c r="F3059" s="440"/>
      <c r="G3059" s="440"/>
      <c r="H3059" s="419">
        <v>2020</v>
      </c>
      <c r="I3059" s="418"/>
      <c r="J3059" s="418" t="s">
        <v>987</v>
      </c>
      <c r="K3059" s="439" t="s">
        <v>9</v>
      </c>
      <c r="L3059" s="822" t="s">
        <v>8</v>
      </c>
      <c r="M3059" s="823"/>
      <c r="N3059" s="791" t="s">
        <v>207</v>
      </c>
      <c r="O3059" s="828" t="s">
        <v>315</v>
      </c>
      <c r="P3059" s="831"/>
      <c r="Q3059" s="834" t="s">
        <v>218</v>
      </c>
      <c r="R3059" s="828"/>
      <c r="S3059" s="434" t="s">
        <v>184</v>
      </c>
      <c r="T3059" s="438">
        <v>500000</v>
      </c>
      <c r="U3059" s="434" t="s">
        <v>183</v>
      </c>
      <c r="V3059" s="437"/>
      <c r="W3059" s="434" t="s">
        <v>182</v>
      </c>
      <c r="X3059" s="436">
        <f>T3059</f>
        <v>500000</v>
      </c>
      <c r="Y3059" s="434" t="s">
        <v>181</v>
      </c>
      <c r="Z3059" s="435"/>
      <c r="AA3059" s="434" t="s">
        <v>181</v>
      </c>
      <c r="AB3059" s="435"/>
      <c r="AC3059" s="434" t="s">
        <v>181</v>
      </c>
      <c r="AD3059" s="435"/>
      <c r="AE3059" s="434" t="s">
        <v>181</v>
      </c>
      <c r="AF3059" s="435"/>
      <c r="AG3059" s="466" t="s">
        <v>181</v>
      </c>
      <c r="AH3059" s="467"/>
      <c r="AI3059" s="466" t="s">
        <v>180</v>
      </c>
      <c r="AJ3059" s="465"/>
      <c r="AK3059" s="791" t="s">
        <v>314</v>
      </c>
      <c r="AL3059" s="791" t="s">
        <v>314</v>
      </c>
      <c r="AM3059" s="791" t="s">
        <v>314</v>
      </c>
      <c r="AN3059" s="791" t="s">
        <v>314</v>
      </c>
      <c r="AO3059" s="791" t="s">
        <v>314</v>
      </c>
      <c r="AP3059" s="791" t="s">
        <v>314</v>
      </c>
    </row>
    <row r="3060" spans="2:42" s="404" customFormat="1" ht="15" hidden="1" customHeight="1" x14ac:dyDescent="0.25">
      <c r="B3060" s="425" t="s">
        <v>246</v>
      </c>
      <c r="C3060" s="424" t="s">
        <v>313</v>
      </c>
      <c r="D3060" s="423" t="s">
        <v>161</v>
      </c>
      <c r="E3060" s="422" t="s">
        <v>238</v>
      </c>
      <c r="F3060" s="420"/>
      <c r="G3060" s="420"/>
      <c r="H3060" s="419">
        <v>2020</v>
      </c>
      <c r="I3060" s="418"/>
      <c r="J3060" s="418" t="s">
        <v>987</v>
      </c>
      <c r="K3060" s="417" t="s">
        <v>9</v>
      </c>
      <c r="L3060" s="824"/>
      <c r="M3060" s="825"/>
      <c r="N3060" s="792"/>
      <c r="O3060" s="829"/>
      <c r="P3060" s="832"/>
      <c r="Q3060" s="835"/>
      <c r="R3060" s="829"/>
      <c r="S3060" s="416" t="s">
        <v>179</v>
      </c>
      <c r="T3060" s="432"/>
      <c r="U3060" s="416" t="s">
        <v>177</v>
      </c>
      <c r="V3060" s="415"/>
      <c r="W3060" s="416" t="s">
        <v>176</v>
      </c>
      <c r="X3060" s="428">
        <f>X3059</f>
        <v>500000</v>
      </c>
      <c r="Y3060" s="416" t="s">
        <v>175</v>
      </c>
      <c r="Z3060" s="426"/>
      <c r="AA3060" s="416" t="s">
        <v>175</v>
      </c>
      <c r="AB3060" s="426"/>
      <c r="AC3060" s="416" t="s">
        <v>175</v>
      </c>
      <c r="AD3060" s="426"/>
      <c r="AE3060" s="416" t="s">
        <v>175</v>
      </c>
      <c r="AF3060" s="426"/>
      <c r="AG3060" s="463" t="s">
        <v>175</v>
      </c>
      <c r="AH3060" s="462"/>
      <c r="AI3060" s="463" t="s">
        <v>174</v>
      </c>
      <c r="AJ3060" s="464"/>
      <c r="AK3060" s="792"/>
      <c r="AL3060" s="792"/>
      <c r="AM3060" s="792"/>
      <c r="AN3060" s="792"/>
      <c r="AO3060" s="792"/>
      <c r="AP3060" s="792"/>
    </row>
    <row r="3061" spans="2:42" s="404" customFormat="1" ht="39" hidden="1" customHeight="1" x14ac:dyDescent="0.25">
      <c r="B3061" s="425" t="s">
        <v>246</v>
      </c>
      <c r="C3061" s="424" t="s">
        <v>313</v>
      </c>
      <c r="D3061" s="423" t="s">
        <v>161</v>
      </c>
      <c r="E3061" s="422" t="s">
        <v>238</v>
      </c>
      <c r="F3061" s="420"/>
      <c r="G3061" s="420"/>
      <c r="H3061" s="419">
        <v>2020</v>
      </c>
      <c r="I3061" s="418"/>
      <c r="J3061" s="418" t="s">
        <v>987</v>
      </c>
      <c r="K3061" s="417" t="s">
        <v>9</v>
      </c>
      <c r="L3061" s="824"/>
      <c r="M3061" s="825"/>
      <c r="N3061" s="792"/>
      <c r="O3061" s="829"/>
      <c r="P3061" s="832"/>
      <c r="Q3061" s="835"/>
      <c r="R3061" s="829"/>
      <c r="S3061" s="416" t="s">
        <v>173</v>
      </c>
      <c r="T3061" s="429"/>
      <c r="U3061" s="416" t="s">
        <v>171</v>
      </c>
      <c r="V3061" s="427"/>
      <c r="W3061" s="416" t="s">
        <v>170</v>
      </c>
      <c r="X3061" s="428"/>
      <c r="Y3061" s="416" t="s">
        <v>169</v>
      </c>
      <c r="Z3061" s="426"/>
      <c r="AA3061" s="416" t="s">
        <v>169</v>
      </c>
      <c r="AB3061" s="426"/>
      <c r="AC3061" s="416" t="s">
        <v>169</v>
      </c>
      <c r="AD3061" s="426"/>
      <c r="AE3061" s="416" t="s">
        <v>169</v>
      </c>
      <c r="AF3061" s="426"/>
      <c r="AG3061" s="463" t="s">
        <v>169</v>
      </c>
      <c r="AH3061" s="462"/>
      <c r="AI3061" s="781"/>
      <c r="AJ3061" s="782"/>
      <c r="AK3061" s="792"/>
      <c r="AL3061" s="792"/>
      <c r="AM3061" s="792"/>
      <c r="AN3061" s="792"/>
      <c r="AO3061" s="792"/>
      <c r="AP3061" s="792"/>
    </row>
    <row r="3062" spans="2:42" s="404" customFormat="1" ht="15" hidden="1" customHeight="1" x14ac:dyDescent="0.25">
      <c r="B3062" s="425" t="s">
        <v>246</v>
      </c>
      <c r="C3062" s="424" t="s">
        <v>313</v>
      </c>
      <c r="D3062" s="423" t="s">
        <v>161</v>
      </c>
      <c r="E3062" s="422" t="s">
        <v>238</v>
      </c>
      <c r="F3062" s="420"/>
      <c r="G3062" s="420"/>
      <c r="H3062" s="419">
        <v>2020</v>
      </c>
      <c r="I3062" s="418"/>
      <c r="J3062" s="418" t="s">
        <v>987</v>
      </c>
      <c r="K3062" s="417" t="s">
        <v>9</v>
      </c>
      <c r="L3062" s="824"/>
      <c r="M3062" s="825"/>
      <c r="N3062" s="792"/>
      <c r="O3062" s="829"/>
      <c r="P3062" s="832"/>
      <c r="Q3062" s="835"/>
      <c r="R3062" s="829"/>
      <c r="S3062" s="416" t="s">
        <v>168</v>
      </c>
      <c r="T3062" s="427"/>
      <c r="U3062" s="416" t="s">
        <v>167</v>
      </c>
      <c r="V3062" s="427"/>
      <c r="W3062" s="816"/>
      <c r="X3062" s="817"/>
      <c r="Y3062" s="416" t="s">
        <v>166</v>
      </c>
      <c r="Z3062" s="426">
        <f>IF(Z3060="",Z3061-Z3059,Z3061-Z3060)</f>
        <v>0</v>
      </c>
      <c r="AA3062" s="416" t="s">
        <v>166</v>
      </c>
      <c r="AB3062" s="426">
        <f>IF(AB3060="",AB3061-AB3059,AB3061-AB3060)</f>
        <v>0</v>
      </c>
      <c r="AC3062" s="416" t="s">
        <v>166</v>
      </c>
      <c r="AD3062" s="426">
        <f>IF(AD3060="",AD3061-AD3059,AD3061-AD3060)</f>
        <v>0</v>
      </c>
      <c r="AE3062" s="416" t="s">
        <v>166</v>
      </c>
      <c r="AF3062" s="426">
        <f>IF(AF3060="",AF3061-AF3059,AF3061-AF3060)</f>
        <v>0</v>
      </c>
      <c r="AG3062" s="463" t="s">
        <v>166</v>
      </c>
      <c r="AH3062" s="462">
        <f>IF(AH3060="",AH3061-AH3059,AH3061-AH3060)</f>
        <v>0</v>
      </c>
      <c r="AI3062" s="781"/>
      <c r="AJ3062" s="782"/>
      <c r="AK3062" s="792"/>
      <c r="AL3062" s="792"/>
      <c r="AM3062" s="792"/>
      <c r="AN3062" s="792"/>
      <c r="AO3062" s="792"/>
      <c r="AP3062" s="792"/>
    </row>
    <row r="3063" spans="2:42" s="404" customFormat="1" ht="15" hidden="1" customHeight="1" x14ac:dyDescent="0.25">
      <c r="B3063" s="425" t="s">
        <v>246</v>
      </c>
      <c r="C3063" s="424" t="s">
        <v>313</v>
      </c>
      <c r="D3063" s="423" t="s">
        <v>161</v>
      </c>
      <c r="E3063" s="422" t="s">
        <v>238</v>
      </c>
      <c r="F3063" s="420"/>
      <c r="G3063" s="420"/>
      <c r="H3063" s="419">
        <v>2020</v>
      </c>
      <c r="I3063" s="418"/>
      <c r="J3063" s="418" t="s">
        <v>987</v>
      </c>
      <c r="K3063" s="417" t="s">
        <v>9</v>
      </c>
      <c r="L3063" s="824"/>
      <c r="M3063" s="825"/>
      <c r="N3063" s="792"/>
      <c r="O3063" s="829"/>
      <c r="P3063" s="832"/>
      <c r="Q3063" s="835"/>
      <c r="R3063" s="829"/>
      <c r="S3063" s="416" t="s">
        <v>165</v>
      </c>
      <c r="T3063" s="415"/>
      <c r="U3063" s="416" t="s">
        <v>164</v>
      </c>
      <c r="V3063" s="415"/>
      <c r="W3063" s="816"/>
      <c r="X3063" s="817"/>
      <c r="Y3063" s="816"/>
      <c r="Z3063" s="817"/>
      <c r="AA3063" s="816"/>
      <c r="AB3063" s="817"/>
      <c r="AC3063" s="816"/>
      <c r="AD3063" s="817"/>
      <c r="AE3063" s="816"/>
      <c r="AF3063" s="817"/>
      <c r="AG3063" s="781"/>
      <c r="AH3063" s="782"/>
      <c r="AI3063" s="781"/>
      <c r="AJ3063" s="782"/>
      <c r="AK3063" s="792"/>
      <c r="AL3063" s="792"/>
      <c r="AM3063" s="792"/>
      <c r="AN3063" s="792"/>
      <c r="AO3063" s="792"/>
      <c r="AP3063" s="792"/>
    </row>
    <row r="3064" spans="2:42" s="404" customFormat="1" ht="15" hidden="1" customHeight="1" thickBot="1" x14ac:dyDescent="0.25">
      <c r="B3064" s="414" t="s">
        <v>246</v>
      </c>
      <c r="C3064" s="413" t="s">
        <v>313</v>
      </c>
      <c r="D3064" s="412" t="s">
        <v>161</v>
      </c>
      <c r="E3064" s="411" t="s">
        <v>238</v>
      </c>
      <c r="F3064" s="409"/>
      <c r="G3064" s="409"/>
      <c r="H3064" s="408">
        <v>2020</v>
      </c>
      <c r="I3064" s="407"/>
      <c r="J3064" s="407" t="s">
        <v>987</v>
      </c>
      <c r="K3064" s="407" t="s">
        <v>9</v>
      </c>
      <c r="L3064" s="826"/>
      <c r="M3064" s="827"/>
      <c r="N3064" s="793"/>
      <c r="O3064" s="830"/>
      <c r="P3064" s="833"/>
      <c r="Q3064" s="836"/>
      <c r="R3064" s="830"/>
      <c r="S3064" s="406" t="s">
        <v>158</v>
      </c>
      <c r="T3064" s="451"/>
      <c r="U3064" s="820"/>
      <c r="V3064" s="821"/>
      <c r="W3064" s="818"/>
      <c r="X3064" s="819"/>
      <c r="Y3064" s="818"/>
      <c r="Z3064" s="819"/>
      <c r="AA3064" s="818"/>
      <c r="AB3064" s="819"/>
      <c r="AC3064" s="818"/>
      <c r="AD3064" s="819"/>
      <c r="AE3064" s="818"/>
      <c r="AF3064" s="819"/>
      <c r="AG3064" s="783"/>
      <c r="AH3064" s="784"/>
      <c r="AI3064" s="783"/>
      <c r="AJ3064" s="784"/>
      <c r="AK3064" s="793"/>
      <c r="AL3064" s="793"/>
      <c r="AM3064" s="793"/>
      <c r="AN3064" s="793"/>
      <c r="AO3064" s="793"/>
      <c r="AP3064" s="793"/>
    </row>
    <row r="3065" spans="2:42" s="404" customFormat="1" ht="12.75" hidden="1" customHeight="1" thickTop="1" x14ac:dyDescent="0.25">
      <c r="B3065" s="444" t="s">
        <v>709</v>
      </c>
      <c r="C3065" s="444" t="s">
        <v>750</v>
      </c>
      <c r="D3065" s="443" t="s">
        <v>705</v>
      </c>
      <c r="E3065" s="442" t="s">
        <v>238</v>
      </c>
      <c r="F3065" s="440"/>
      <c r="G3065" s="440"/>
      <c r="H3065" s="419">
        <v>2020</v>
      </c>
      <c r="I3065" s="418"/>
      <c r="J3065" s="418" t="s">
        <v>987</v>
      </c>
      <c r="K3065" s="439" t="s">
        <v>11</v>
      </c>
      <c r="L3065" s="822" t="s">
        <v>1959</v>
      </c>
      <c r="M3065" s="823"/>
      <c r="N3065" s="791" t="s">
        <v>207</v>
      </c>
      <c r="O3065" s="828" t="s">
        <v>1958</v>
      </c>
      <c r="P3065" s="831"/>
      <c r="Q3065" s="834" t="s">
        <v>218</v>
      </c>
      <c r="R3065" s="828"/>
      <c r="S3065" s="434" t="s">
        <v>184</v>
      </c>
      <c r="T3065" s="438">
        <v>3000000</v>
      </c>
      <c r="U3065" s="434" t="s">
        <v>183</v>
      </c>
      <c r="V3065" s="437"/>
      <c r="W3065" s="434" t="s">
        <v>182</v>
      </c>
      <c r="X3065" s="436">
        <f>T3065</f>
        <v>3000000</v>
      </c>
      <c r="Y3065" s="434" t="s">
        <v>181</v>
      </c>
      <c r="Z3065" s="435"/>
      <c r="AA3065" s="434" t="s">
        <v>181</v>
      </c>
      <c r="AB3065" s="435"/>
      <c r="AC3065" s="434" t="s">
        <v>181</v>
      </c>
      <c r="AD3065" s="435"/>
      <c r="AE3065" s="434" t="s">
        <v>181</v>
      </c>
      <c r="AF3065" s="435"/>
      <c r="AG3065" s="466" t="s">
        <v>181</v>
      </c>
      <c r="AH3065" s="467"/>
      <c r="AI3065" s="466" t="s">
        <v>180</v>
      </c>
      <c r="AJ3065" s="465"/>
      <c r="AK3065" s="791" t="s">
        <v>314</v>
      </c>
      <c r="AL3065" s="791" t="s">
        <v>314</v>
      </c>
      <c r="AM3065" s="791" t="s">
        <v>314</v>
      </c>
      <c r="AN3065" s="791"/>
      <c r="AO3065" s="791"/>
      <c r="AP3065" s="791" t="s">
        <v>266</v>
      </c>
    </row>
    <row r="3066" spans="2:42" s="404" customFormat="1" ht="15" hidden="1" customHeight="1" x14ac:dyDescent="0.25">
      <c r="B3066" s="424" t="s">
        <v>709</v>
      </c>
      <c r="C3066" s="424" t="s">
        <v>750</v>
      </c>
      <c r="D3066" s="423" t="s">
        <v>705</v>
      </c>
      <c r="E3066" s="422" t="s">
        <v>238</v>
      </c>
      <c r="F3066" s="420"/>
      <c r="G3066" s="420"/>
      <c r="H3066" s="419">
        <v>2020</v>
      </c>
      <c r="I3066" s="418"/>
      <c r="J3066" s="418" t="s">
        <v>987</v>
      </c>
      <c r="K3066" s="417" t="s">
        <v>11</v>
      </c>
      <c r="L3066" s="824"/>
      <c r="M3066" s="825"/>
      <c r="N3066" s="792"/>
      <c r="O3066" s="829"/>
      <c r="P3066" s="832"/>
      <c r="Q3066" s="835"/>
      <c r="R3066" s="829"/>
      <c r="S3066" s="416" t="s">
        <v>179</v>
      </c>
      <c r="T3066" s="432"/>
      <c r="U3066" s="416" t="s">
        <v>177</v>
      </c>
      <c r="V3066" s="415"/>
      <c r="W3066" s="416" t="s">
        <v>176</v>
      </c>
      <c r="X3066" s="428">
        <f>X3065</f>
        <v>3000000</v>
      </c>
      <c r="Y3066" s="416" t="s">
        <v>175</v>
      </c>
      <c r="Z3066" s="426"/>
      <c r="AA3066" s="416" t="s">
        <v>175</v>
      </c>
      <c r="AB3066" s="426"/>
      <c r="AC3066" s="416" t="s">
        <v>175</v>
      </c>
      <c r="AD3066" s="426"/>
      <c r="AE3066" s="416" t="s">
        <v>175</v>
      </c>
      <c r="AF3066" s="426"/>
      <c r="AG3066" s="463" t="s">
        <v>175</v>
      </c>
      <c r="AH3066" s="462"/>
      <c r="AI3066" s="463" t="s">
        <v>174</v>
      </c>
      <c r="AJ3066" s="464"/>
      <c r="AK3066" s="792"/>
      <c r="AL3066" s="792"/>
      <c r="AM3066" s="792"/>
      <c r="AN3066" s="792"/>
      <c r="AO3066" s="792"/>
      <c r="AP3066" s="792"/>
    </row>
    <row r="3067" spans="2:42" s="404" customFormat="1" ht="39" hidden="1" customHeight="1" x14ac:dyDescent="0.25">
      <c r="B3067" s="424" t="s">
        <v>709</v>
      </c>
      <c r="C3067" s="424" t="s">
        <v>750</v>
      </c>
      <c r="D3067" s="423" t="s">
        <v>705</v>
      </c>
      <c r="E3067" s="422" t="s">
        <v>238</v>
      </c>
      <c r="F3067" s="420"/>
      <c r="G3067" s="420"/>
      <c r="H3067" s="419">
        <v>2020</v>
      </c>
      <c r="I3067" s="418"/>
      <c r="J3067" s="418" t="s">
        <v>987</v>
      </c>
      <c r="K3067" s="417" t="s">
        <v>11</v>
      </c>
      <c r="L3067" s="824"/>
      <c r="M3067" s="825"/>
      <c r="N3067" s="792"/>
      <c r="O3067" s="829"/>
      <c r="P3067" s="832"/>
      <c r="Q3067" s="835"/>
      <c r="R3067" s="829"/>
      <c r="S3067" s="416" t="s">
        <v>173</v>
      </c>
      <c r="T3067" s="429"/>
      <c r="U3067" s="416" t="s">
        <v>171</v>
      </c>
      <c r="V3067" s="427"/>
      <c r="W3067" s="416" t="s">
        <v>170</v>
      </c>
      <c r="X3067" s="428"/>
      <c r="Y3067" s="416" t="s">
        <v>169</v>
      </c>
      <c r="Z3067" s="426"/>
      <c r="AA3067" s="416" t="s">
        <v>169</v>
      </c>
      <c r="AB3067" s="426"/>
      <c r="AC3067" s="416" t="s">
        <v>169</v>
      </c>
      <c r="AD3067" s="426"/>
      <c r="AE3067" s="416" t="s">
        <v>169</v>
      </c>
      <c r="AF3067" s="426"/>
      <c r="AG3067" s="463" t="s">
        <v>169</v>
      </c>
      <c r="AH3067" s="462"/>
      <c r="AI3067" s="781"/>
      <c r="AJ3067" s="782"/>
      <c r="AK3067" s="792"/>
      <c r="AL3067" s="792"/>
      <c r="AM3067" s="792"/>
      <c r="AN3067" s="792"/>
      <c r="AO3067" s="792"/>
      <c r="AP3067" s="792"/>
    </row>
    <row r="3068" spans="2:42" s="404" customFormat="1" ht="15" hidden="1" customHeight="1" x14ac:dyDescent="0.25">
      <c r="B3068" s="424" t="s">
        <v>709</v>
      </c>
      <c r="C3068" s="424" t="s">
        <v>750</v>
      </c>
      <c r="D3068" s="423" t="s">
        <v>705</v>
      </c>
      <c r="E3068" s="422" t="s">
        <v>238</v>
      </c>
      <c r="F3068" s="420"/>
      <c r="G3068" s="420"/>
      <c r="H3068" s="419">
        <v>2020</v>
      </c>
      <c r="I3068" s="418"/>
      <c r="J3068" s="418" t="s">
        <v>987</v>
      </c>
      <c r="K3068" s="417" t="s">
        <v>11</v>
      </c>
      <c r="L3068" s="824"/>
      <c r="M3068" s="825"/>
      <c r="N3068" s="792"/>
      <c r="O3068" s="829"/>
      <c r="P3068" s="832"/>
      <c r="Q3068" s="835"/>
      <c r="R3068" s="829"/>
      <c r="S3068" s="416" t="s">
        <v>168</v>
      </c>
      <c r="T3068" s="427"/>
      <c r="U3068" s="416" t="s">
        <v>167</v>
      </c>
      <c r="V3068" s="427"/>
      <c r="W3068" s="816"/>
      <c r="X3068" s="817"/>
      <c r="Y3068" s="416" t="s">
        <v>166</v>
      </c>
      <c r="Z3068" s="426">
        <f>IF(Z3066="",Z3067-Z3065,Z3067-Z3066)</f>
        <v>0</v>
      </c>
      <c r="AA3068" s="416" t="s">
        <v>166</v>
      </c>
      <c r="AB3068" s="426">
        <f>IF(AB3066="",AB3067-AB3065,AB3067-AB3066)</f>
        <v>0</v>
      </c>
      <c r="AC3068" s="416" t="s">
        <v>166</v>
      </c>
      <c r="AD3068" s="426">
        <f>IF(AD3066="",AD3067-AD3065,AD3067-AD3066)</f>
        <v>0</v>
      </c>
      <c r="AE3068" s="416" t="s">
        <v>166</v>
      </c>
      <c r="AF3068" s="426">
        <f>IF(AF3066="",AF3067-AF3065,AF3067-AF3066)</f>
        <v>0</v>
      </c>
      <c r="AG3068" s="463" t="s">
        <v>166</v>
      </c>
      <c r="AH3068" s="462">
        <f>IF(AH3066="",AH3067-AH3065,AH3067-AH3066)</f>
        <v>0</v>
      </c>
      <c r="AI3068" s="781"/>
      <c r="AJ3068" s="782"/>
      <c r="AK3068" s="792"/>
      <c r="AL3068" s="792"/>
      <c r="AM3068" s="792"/>
      <c r="AN3068" s="792"/>
      <c r="AO3068" s="792"/>
      <c r="AP3068" s="792"/>
    </row>
    <row r="3069" spans="2:42" s="404" customFormat="1" ht="15" hidden="1" customHeight="1" x14ac:dyDescent="0.25">
      <c r="B3069" s="424" t="s">
        <v>709</v>
      </c>
      <c r="C3069" s="424" t="s">
        <v>750</v>
      </c>
      <c r="D3069" s="423" t="s">
        <v>705</v>
      </c>
      <c r="E3069" s="422" t="s">
        <v>238</v>
      </c>
      <c r="F3069" s="420"/>
      <c r="G3069" s="420"/>
      <c r="H3069" s="419">
        <v>2020</v>
      </c>
      <c r="I3069" s="418"/>
      <c r="J3069" s="418" t="s">
        <v>987</v>
      </c>
      <c r="K3069" s="417" t="s">
        <v>11</v>
      </c>
      <c r="L3069" s="824"/>
      <c r="M3069" s="825"/>
      <c r="N3069" s="792"/>
      <c r="O3069" s="829"/>
      <c r="P3069" s="832"/>
      <c r="Q3069" s="835"/>
      <c r="R3069" s="829"/>
      <c r="S3069" s="416" t="s">
        <v>165</v>
      </c>
      <c r="T3069" s="415"/>
      <c r="U3069" s="416" t="s">
        <v>164</v>
      </c>
      <c r="V3069" s="415"/>
      <c r="W3069" s="816"/>
      <c r="X3069" s="817"/>
      <c r="Y3069" s="816"/>
      <c r="Z3069" s="817"/>
      <c r="AA3069" s="816"/>
      <c r="AB3069" s="817"/>
      <c r="AC3069" s="816"/>
      <c r="AD3069" s="817"/>
      <c r="AE3069" s="816"/>
      <c r="AF3069" s="817"/>
      <c r="AG3069" s="781"/>
      <c r="AH3069" s="782"/>
      <c r="AI3069" s="781"/>
      <c r="AJ3069" s="782"/>
      <c r="AK3069" s="792"/>
      <c r="AL3069" s="792"/>
      <c r="AM3069" s="792"/>
      <c r="AN3069" s="792"/>
      <c r="AO3069" s="792"/>
      <c r="AP3069" s="792"/>
    </row>
    <row r="3070" spans="2:42" s="404" customFormat="1" ht="15" hidden="1" customHeight="1" thickBot="1" x14ac:dyDescent="0.25">
      <c r="B3070" s="413" t="s">
        <v>709</v>
      </c>
      <c r="C3070" s="413" t="s">
        <v>750</v>
      </c>
      <c r="D3070" s="412" t="s">
        <v>705</v>
      </c>
      <c r="E3070" s="411" t="s">
        <v>238</v>
      </c>
      <c r="F3070" s="409"/>
      <c r="G3070" s="409"/>
      <c r="H3070" s="408">
        <v>2020</v>
      </c>
      <c r="I3070" s="407"/>
      <c r="J3070" s="407" t="s">
        <v>987</v>
      </c>
      <c r="K3070" s="407" t="s">
        <v>11</v>
      </c>
      <c r="L3070" s="826"/>
      <c r="M3070" s="827"/>
      <c r="N3070" s="793"/>
      <c r="O3070" s="830"/>
      <c r="P3070" s="833"/>
      <c r="Q3070" s="836"/>
      <c r="R3070" s="830"/>
      <c r="S3070" s="406" t="s">
        <v>158</v>
      </c>
      <c r="T3070" s="451"/>
      <c r="U3070" s="820"/>
      <c r="V3070" s="821"/>
      <c r="W3070" s="818"/>
      <c r="X3070" s="819"/>
      <c r="Y3070" s="818"/>
      <c r="Z3070" s="819"/>
      <c r="AA3070" s="818"/>
      <c r="AB3070" s="819"/>
      <c r="AC3070" s="818"/>
      <c r="AD3070" s="819"/>
      <c r="AE3070" s="818"/>
      <c r="AF3070" s="819"/>
      <c r="AG3070" s="783"/>
      <c r="AH3070" s="784"/>
      <c r="AI3070" s="783"/>
      <c r="AJ3070" s="784"/>
      <c r="AK3070" s="793"/>
      <c r="AL3070" s="793"/>
      <c r="AM3070" s="793"/>
      <c r="AN3070" s="793"/>
      <c r="AO3070" s="793"/>
      <c r="AP3070" s="793"/>
    </row>
    <row r="3071" spans="2:42" s="404" customFormat="1" ht="12.75" hidden="1" customHeight="1" thickTop="1" x14ac:dyDescent="0.25">
      <c r="B3071" s="444" t="s">
        <v>709</v>
      </c>
      <c r="C3071" s="444" t="s">
        <v>444</v>
      </c>
      <c r="D3071" s="443" t="s">
        <v>705</v>
      </c>
      <c r="E3071" s="442" t="s">
        <v>238</v>
      </c>
      <c r="F3071" s="440"/>
      <c r="G3071" s="440"/>
      <c r="H3071" s="419">
        <v>2020</v>
      </c>
      <c r="I3071" s="418"/>
      <c r="J3071" s="418" t="s">
        <v>987</v>
      </c>
      <c r="K3071" s="439" t="s">
        <v>11</v>
      </c>
      <c r="L3071" s="822" t="s">
        <v>1960</v>
      </c>
      <c r="M3071" s="823"/>
      <c r="N3071" s="791" t="s">
        <v>207</v>
      </c>
      <c r="O3071" s="828" t="s">
        <v>1958</v>
      </c>
      <c r="P3071" s="831"/>
      <c r="Q3071" s="834" t="s">
        <v>218</v>
      </c>
      <c r="R3071" s="828"/>
      <c r="S3071" s="434" t="s">
        <v>184</v>
      </c>
      <c r="T3071" s="438">
        <v>1000000</v>
      </c>
      <c r="U3071" s="434" t="s">
        <v>183</v>
      </c>
      <c r="V3071" s="437"/>
      <c r="W3071" s="434" t="s">
        <v>182</v>
      </c>
      <c r="X3071" s="436">
        <f>T3071</f>
        <v>1000000</v>
      </c>
      <c r="Y3071" s="434" t="s">
        <v>181</v>
      </c>
      <c r="Z3071" s="435"/>
      <c r="AA3071" s="434" t="s">
        <v>181</v>
      </c>
      <c r="AB3071" s="435"/>
      <c r="AC3071" s="434" t="s">
        <v>181</v>
      </c>
      <c r="AD3071" s="435"/>
      <c r="AE3071" s="434" t="s">
        <v>181</v>
      </c>
      <c r="AF3071" s="435"/>
      <c r="AG3071" s="466" t="s">
        <v>181</v>
      </c>
      <c r="AH3071" s="467"/>
      <c r="AI3071" s="466" t="s">
        <v>180</v>
      </c>
      <c r="AJ3071" s="465"/>
      <c r="AK3071" s="791" t="s">
        <v>314</v>
      </c>
      <c r="AL3071" s="791" t="s">
        <v>314</v>
      </c>
      <c r="AM3071" s="791" t="s">
        <v>314</v>
      </c>
      <c r="AN3071" s="791"/>
      <c r="AO3071" s="791"/>
      <c r="AP3071" s="791" t="s">
        <v>266</v>
      </c>
    </row>
    <row r="3072" spans="2:42" s="404" customFormat="1" ht="15" hidden="1" customHeight="1" x14ac:dyDescent="0.25">
      <c r="B3072" s="424" t="s">
        <v>709</v>
      </c>
      <c r="C3072" s="444" t="s">
        <v>444</v>
      </c>
      <c r="D3072" s="423" t="s">
        <v>705</v>
      </c>
      <c r="E3072" s="422" t="s">
        <v>238</v>
      </c>
      <c r="F3072" s="420"/>
      <c r="G3072" s="420"/>
      <c r="H3072" s="419">
        <v>2020</v>
      </c>
      <c r="I3072" s="418"/>
      <c r="J3072" s="418" t="s">
        <v>987</v>
      </c>
      <c r="K3072" s="417" t="s">
        <v>11</v>
      </c>
      <c r="L3072" s="824"/>
      <c r="M3072" s="825"/>
      <c r="N3072" s="792"/>
      <c r="O3072" s="829"/>
      <c r="P3072" s="832"/>
      <c r="Q3072" s="835"/>
      <c r="R3072" s="829"/>
      <c r="S3072" s="416" t="s">
        <v>179</v>
      </c>
      <c r="T3072" s="432"/>
      <c r="U3072" s="416" t="s">
        <v>177</v>
      </c>
      <c r="V3072" s="415"/>
      <c r="W3072" s="416" t="s">
        <v>176</v>
      </c>
      <c r="X3072" s="428">
        <f>X3071</f>
        <v>1000000</v>
      </c>
      <c r="Y3072" s="416" t="s">
        <v>175</v>
      </c>
      <c r="Z3072" s="426"/>
      <c r="AA3072" s="416" t="s">
        <v>175</v>
      </c>
      <c r="AB3072" s="426"/>
      <c r="AC3072" s="416" t="s">
        <v>175</v>
      </c>
      <c r="AD3072" s="426"/>
      <c r="AE3072" s="416" t="s">
        <v>175</v>
      </c>
      <c r="AF3072" s="426"/>
      <c r="AG3072" s="463" t="s">
        <v>175</v>
      </c>
      <c r="AH3072" s="462"/>
      <c r="AI3072" s="463" t="s">
        <v>174</v>
      </c>
      <c r="AJ3072" s="464"/>
      <c r="AK3072" s="792"/>
      <c r="AL3072" s="792"/>
      <c r="AM3072" s="792"/>
      <c r="AN3072" s="792"/>
      <c r="AO3072" s="792"/>
      <c r="AP3072" s="792"/>
    </row>
    <row r="3073" spans="2:42" s="404" customFormat="1" ht="39" hidden="1" customHeight="1" x14ac:dyDescent="0.25">
      <c r="B3073" s="424" t="s">
        <v>709</v>
      </c>
      <c r="C3073" s="444" t="s">
        <v>444</v>
      </c>
      <c r="D3073" s="423" t="s">
        <v>705</v>
      </c>
      <c r="E3073" s="422" t="s">
        <v>238</v>
      </c>
      <c r="F3073" s="420"/>
      <c r="G3073" s="420"/>
      <c r="H3073" s="419">
        <v>2020</v>
      </c>
      <c r="I3073" s="418"/>
      <c r="J3073" s="418" t="s">
        <v>987</v>
      </c>
      <c r="K3073" s="417" t="s">
        <v>11</v>
      </c>
      <c r="L3073" s="824"/>
      <c r="M3073" s="825"/>
      <c r="N3073" s="792"/>
      <c r="O3073" s="829"/>
      <c r="P3073" s="832"/>
      <c r="Q3073" s="835"/>
      <c r="R3073" s="829"/>
      <c r="S3073" s="416" t="s">
        <v>173</v>
      </c>
      <c r="T3073" s="429"/>
      <c r="U3073" s="416" t="s">
        <v>171</v>
      </c>
      <c r="V3073" s="427"/>
      <c r="W3073" s="416" t="s">
        <v>170</v>
      </c>
      <c r="X3073" s="428"/>
      <c r="Y3073" s="416" t="s">
        <v>169</v>
      </c>
      <c r="Z3073" s="426"/>
      <c r="AA3073" s="416" t="s">
        <v>169</v>
      </c>
      <c r="AB3073" s="426"/>
      <c r="AC3073" s="416" t="s">
        <v>169</v>
      </c>
      <c r="AD3073" s="426"/>
      <c r="AE3073" s="416" t="s">
        <v>169</v>
      </c>
      <c r="AF3073" s="426"/>
      <c r="AG3073" s="463" t="s">
        <v>169</v>
      </c>
      <c r="AH3073" s="462"/>
      <c r="AI3073" s="781"/>
      <c r="AJ3073" s="782"/>
      <c r="AK3073" s="792"/>
      <c r="AL3073" s="792"/>
      <c r="AM3073" s="792"/>
      <c r="AN3073" s="792"/>
      <c r="AO3073" s="792"/>
      <c r="AP3073" s="792"/>
    </row>
    <row r="3074" spans="2:42" s="404" customFormat="1" ht="15" hidden="1" customHeight="1" x14ac:dyDescent="0.25">
      <c r="B3074" s="424" t="s">
        <v>709</v>
      </c>
      <c r="C3074" s="444" t="s">
        <v>444</v>
      </c>
      <c r="D3074" s="423" t="s">
        <v>705</v>
      </c>
      <c r="E3074" s="422" t="s">
        <v>238</v>
      </c>
      <c r="F3074" s="420"/>
      <c r="G3074" s="420"/>
      <c r="H3074" s="419">
        <v>2020</v>
      </c>
      <c r="I3074" s="418"/>
      <c r="J3074" s="418" t="s">
        <v>987</v>
      </c>
      <c r="K3074" s="417" t="s">
        <v>11</v>
      </c>
      <c r="L3074" s="824"/>
      <c r="M3074" s="825"/>
      <c r="N3074" s="792"/>
      <c r="O3074" s="829"/>
      <c r="P3074" s="832"/>
      <c r="Q3074" s="835"/>
      <c r="R3074" s="829"/>
      <c r="S3074" s="416" t="s">
        <v>168</v>
      </c>
      <c r="T3074" s="427"/>
      <c r="U3074" s="416" t="s">
        <v>167</v>
      </c>
      <c r="V3074" s="427"/>
      <c r="W3074" s="816"/>
      <c r="X3074" s="817"/>
      <c r="Y3074" s="416" t="s">
        <v>166</v>
      </c>
      <c r="Z3074" s="426">
        <f>IF(Z3072="",Z3073-Z3071,Z3073-Z3072)</f>
        <v>0</v>
      </c>
      <c r="AA3074" s="416" t="s">
        <v>166</v>
      </c>
      <c r="AB3074" s="426">
        <f>IF(AB3072="",AB3073-AB3071,AB3073-AB3072)</f>
        <v>0</v>
      </c>
      <c r="AC3074" s="416" t="s">
        <v>166</v>
      </c>
      <c r="AD3074" s="426">
        <f>IF(AD3072="",AD3073-AD3071,AD3073-AD3072)</f>
        <v>0</v>
      </c>
      <c r="AE3074" s="416" t="s">
        <v>166</v>
      </c>
      <c r="AF3074" s="426">
        <f>IF(AF3072="",AF3073-AF3071,AF3073-AF3072)</f>
        <v>0</v>
      </c>
      <c r="AG3074" s="463" t="s">
        <v>166</v>
      </c>
      <c r="AH3074" s="462">
        <f>IF(AH3072="",AH3073-AH3071,AH3073-AH3072)</f>
        <v>0</v>
      </c>
      <c r="AI3074" s="781"/>
      <c r="AJ3074" s="782"/>
      <c r="AK3074" s="792"/>
      <c r="AL3074" s="792"/>
      <c r="AM3074" s="792"/>
      <c r="AN3074" s="792"/>
      <c r="AO3074" s="792"/>
      <c r="AP3074" s="792"/>
    </row>
    <row r="3075" spans="2:42" s="404" customFormat="1" ht="15" hidden="1" customHeight="1" x14ac:dyDescent="0.25">
      <c r="B3075" s="424" t="s">
        <v>709</v>
      </c>
      <c r="C3075" s="444" t="s">
        <v>444</v>
      </c>
      <c r="D3075" s="423" t="s">
        <v>705</v>
      </c>
      <c r="E3075" s="422" t="s">
        <v>238</v>
      </c>
      <c r="F3075" s="420"/>
      <c r="G3075" s="420"/>
      <c r="H3075" s="419">
        <v>2020</v>
      </c>
      <c r="I3075" s="418"/>
      <c r="J3075" s="418" t="s">
        <v>987</v>
      </c>
      <c r="K3075" s="417" t="s">
        <v>11</v>
      </c>
      <c r="L3075" s="824"/>
      <c r="M3075" s="825"/>
      <c r="N3075" s="792"/>
      <c r="O3075" s="829"/>
      <c r="P3075" s="832"/>
      <c r="Q3075" s="835"/>
      <c r="R3075" s="829"/>
      <c r="S3075" s="416" t="s">
        <v>165</v>
      </c>
      <c r="T3075" s="415"/>
      <c r="U3075" s="416" t="s">
        <v>164</v>
      </c>
      <c r="V3075" s="415"/>
      <c r="W3075" s="816"/>
      <c r="X3075" s="817"/>
      <c r="Y3075" s="816"/>
      <c r="Z3075" s="817"/>
      <c r="AA3075" s="816"/>
      <c r="AB3075" s="817"/>
      <c r="AC3075" s="816"/>
      <c r="AD3075" s="817"/>
      <c r="AE3075" s="816"/>
      <c r="AF3075" s="817"/>
      <c r="AG3075" s="781"/>
      <c r="AH3075" s="782"/>
      <c r="AI3075" s="781"/>
      <c r="AJ3075" s="782"/>
      <c r="AK3075" s="792"/>
      <c r="AL3075" s="792"/>
      <c r="AM3075" s="792"/>
      <c r="AN3075" s="792"/>
      <c r="AO3075" s="792"/>
      <c r="AP3075" s="792"/>
    </row>
    <row r="3076" spans="2:42" s="404" customFormat="1" ht="15" hidden="1" customHeight="1" thickBot="1" x14ac:dyDescent="0.25">
      <c r="B3076" s="563" t="s">
        <v>709</v>
      </c>
      <c r="C3076" s="551" t="s">
        <v>444</v>
      </c>
      <c r="D3076" s="564" t="s">
        <v>705</v>
      </c>
      <c r="E3076" s="565" t="s">
        <v>238</v>
      </c>
      <c r="F3076" s="566"/>
      <c r="G3076" s="566"/>
      <c r="H3076" s="552">
        <v>2020</v>
      </c>
      <c r="I3076" s="553"/>
      <c r="J3076" s="553" t="s">
        <v>987</v>
      </c>
      <c r="K3076" s="553" t="s">
        <v>11</v>
      </c>
      <c r="L3076" s="826"/>
      <c r="M3076" s="827"/>
      <c r="N3076" s="793"/>
      <c r="O3076" s="830"/>
      <c r="P3076" s="833"/>
      <c r="Q3076" s="836"/>
      <c r="R3076" s="830"/>
      <c r="S3076" s="406" t="s">
        <v>158</v>
      </c>
      <c r="T3076" s="451"/>
      <c r="U3076" s="820"/>
      <c r="V3076" s="821"/>
      <c r="W3076" s="818"/>
      <c r="X3076" s="819"/>
      <c r="Y3076" s="818"/>
      <c r="Z3076" s="819"/>
      <c r="AA3076" s="818"/>
      <c r="AB3076" s="819"/>
      <c r="AC3076" s="818"/>
      <c r="AD3076" s="819"/>
      <c r="AE3076" s="818"/>
      <c r="AF3076" s="819"/>
      <c r="AG3076" s="783"/>
      <c r="AH3076" s="784"/>
      <c r="AI3076" s="783"/>
      <c r="AJ3076" s="784"/>
      <c r="AK3076" s="793"/>
      <c r="AL3076" s="793"/>
      <c r="AM3076" s="793"/>
      <c r="AN3076" s="793"/>
      <c r="AO3076" s="793"/>
      <c r="AP3076" s="793"/>
    </row>
    <row r="3077" spans="2:42" s="404" customFormat="1" ht="12.75" hidden="1" customHeight="1" thickTop="1" x14ac:dyDescent="0.25">
      <c r="B3077" s="527" t="s">
        <v>706</v>
      </c>
      <c r="C3077" s="527" t="s">
        <v>749</v>
      </c>
      <c r="D3077" s="567" t="s">
        <v>705</v>
      </c>
      <c r="E3077" s="522" t="s">
        <v>238</v>
      </c>
      <c r="F3077" s="521"/>
      <c r="G3077" s="521"/>
      <c r="H3077" s="568">
        <v>2020</v>
      </c>
      <c r="I3077" s="508"/>
      <c r="J3077" s="508" t="s">
        <v>987</v>
      </c>
      <c r="K3077" s="526" t="s">
        <v>11</v>
      </c>
      <c r="L3077" s="822" t="s">
        <v>1961</v>
      </c>
      <c r="M3077" s="823"/>
      <c r="N3077" s="791" t="s">
        <v>207</v>
      </c>
      <c r="O3077" s="828" t="s">
        <v>1958</v>
      </c>
      <c r="P3077" s="831"/>
      <c r="Q3077" s="834" t="s">
        <v>218</v>
      </c>
      <c r="R3077" s="828"/>
      <c r="S3077" s="434" t="s">
        <v>184</v>
      </c>
      <c r="T3077" s="438">
        <v>1000000</v>
      </c>
      <c r="U3077" s="434" t="s">
        <v>183</v>
      </c>
      <c r="V3077" s="437"/>
      <c r="W3077" s="434" t="s">
        <v>182</v>
      </c>
      <c r="X3077" s="436">
        <f>T3077</f>
        <v>1000000</v>
      </c>
      <c r="Y3077" s="434" t="s">
        <v>181</v>
      </c>
      <c r="Z3077" s="435"/>
      <c r="AA3077" s="434" t="s">
        <v>181</v>
      </c>
      <c r="AB3077" s="435"/>
      <c r="AC3077" s="434" t="s">
        <v>181</v>
      </c>
      <c r="AD3077" s="435"/>
      <c r="AE3077" s="434" t="s">
        <v>181</v>
      </c>
      <c r="AF3077" s="435"/>
      <c r="AG3077" s="466" t="s">
        <v>181</v>
      </c>
      <c r="AH3077" s="467"/>
      <c r="AI3077" s="466" t="s">
        <v>180</v>
      </c>
      <c r="AJ3077" s="465"/>
      <c r="AK3077" s="791" t="s">
        <v>314</v>
      </c>
      <c r="AL3077" s="791" t="s">
        <v>314</v>
      </c>
      <c r="AM3077" s="791" t="s">
        <v>314</v>
      </c>
      <c r="AN3077" s="791"/>
      <c r="AO3077" s="791"/>
      <c r="AP3077" s="791" t="s">
        <v>266</v>
      </c>
    </row>
    <row r="3078" spans="2:42" s="404" customFormat="1" ht="15" hidden="1" customHeight="1" x14ac:dyDescent="0.25">
      <c r="B3078" s="424" t="s">
        <v>706</v>
      </c>
      <c r="C3078" s="444" t="s">
        <v>749</v>
      </c>
      <c r="D3078" s="423" t="s">
        <v>705</v>
      </c>
      <c r="E3078" s="422" t="s">
        <v>238</v>
      </c>
      <c r="F3078" s="420"/>
      <c r="G3078" s="420"/>
      <c r="H3078" s="419">
        <v>2020</v>
      </c>
      <c r="I3078" s="418"/>
      <c r="J3078" s="418" t="s">
        <v>987</v>
      </c>
      <c r="K3078" s="417" t="s">
        <v>11</v>
      </c>
      <c r="L3078" s="824"/>
      <c r="M3078" s="825"/>
      <c r="N3078" s="792"/>
      <c r="O3078" s="829"/>
      <c r="P3078" s="832"/>
      <c r="Q3078" s="835"/>
      <c r="R3078" s="829"/>
      <c r="S3078" s="416" t="s">
        <v>179</v>
      </c>
      <c r="T3078" s="432"/>
      <c r="U3078" s="416" t="s">
        <v>177</v>
      </c>
      <c r="V3078" s="415"/>
      <c r="W3078" s="416" t="s">
        <v>176</v>
      </c>
      <c r="X3078" s="428">
        <f>X3077</f>
        <v>1000000</v>
      </c>
      <c r="Y3078" s="416" t="s">
        <v>175</v>
      </c>
      <c r="Z3078" s="426"/>
      <c r="AA3078" s="416" t="s">
        <v>175</v>
      </c>
      <c r="AB3078" s="426"/>
      <c r="AC3078" s="416" t="s">
        <v>175</v>
      </c>
      <c r="AD3078" s="426"/>
      <c r="AE3078" s="416" t="s">
        <v>175</v>
      </c>
      <c r="AF3078" s="426"/>
      <c r="AG3078" s="463" t="s">
        <v>175</v>
      </c>
      <c r="AH3078" s="462"/>
      <c r="AI3078" s="463" t="s">
        <v>174</v>
      </c>
      <c r="AJ3078" s="464"/>
      <c r="AK3078" s="792"/>
      <c r="AL3078" s="792"/>
      <c r="AM3078" s="792"/>
      <c r="AN3078" s="792"/>
      <c r="AO3078" s="792"/>
      <c r="AP3078" s="792"/>
    </row>
    <row r="3079" spans="2:42" s="404" customFormat="1" ht="39" hidden="1" customHeight="1" x14ac:dyDescent="0.25">
      <c r="B3079" s="424" t="s">
        <v>706</v>
      </c>
      <c r="C3079" s="444" t="s">
        <v>749</v>
      </c>
      <c r="D3079" s="423" t="s">
        <v>705</v>
      </c>
      <c r="E3079" s="422" t="s">
        <v>238</v>
      </c>
      <c r="F3079" s="420"/>
      <c r="G3079" s="420"/>
      <c r="H3079" s="419">
        <v>2020</v>
      </c>
      <c r="I3079" s="418"/>
      <c r="J3079" s="418" t="s">
        <v>987</v>
      </c>
      <c r="K3079" s="417" t="s">
        <v>11</v>
      </c>
      <c r="L3079" s="824"/>
      <c r="M3079" s="825"/>
      <c r="N3079" s="792"/>
      <c r="O3079" s="829"/>
      <c r="P3079" s="832"/>
      <c r="Q3079" s="835"/>
      <c r="R3079" s="829"/>
      <c r="S3079" s="416" t="s">
        <v>173</v>
      </c>
      <c r="T3079" s="429"/>
      <c r="U3079" s="416" t="s">
        <v>171</v>
      </c>
      <c r="V3079" s="427"/>
      <c r="W3079" s="416" t="s">
        <v>170</v>
      </c>
      <c r="X3079" s="428"/>
      <c r="Y3079" s="416" t="s">
        <v>169</v>
      </c>
      <c r="Z3079" s="426"/>
      <c r="AA3079" s="416" t="s">
        <v>169</v>
      </c>
      <c r="AB3079" s="426"/>
      <c r="AC3079" s="416" t="s">
        <v>169</v>
      </c>
      <c r="AD3079" s="426"/>
      <c r="AE3079" s="416" t="s">
        <v>169</v>
      </c>
      <c r="AF3079" s="426"/>
      <c r="AG3079" s="463" t="s">
        <v>169</v>
      </c>
      <c r="AH3079" s="462"/>
      <c r="AI3079" s="781"/>
      <c r="AJ3079" s="782"/>
      <c r="AK3079" s="792"/>
      <c r="AL3079" s="792"/>
      <c r="AM3079" s="792"/>
      <c r="AN3079" s="792"/>
      <c r="AO3079" s="792"/>
      <c r="AP3079" s="792"/>
    </row>
    <row r="3080" spans="2:42" s="404" customFormat="1" ht="15" hidden="1" customHeight="1" x14ac:dyDescent="0.25">
      <c r="B3080" s="424" t="s">
        <v>706</v>
      </c>
      <c r="C3080" s="444" t="s">
        <v>749</v>
      </c>
      <c r="D3080" s="423" t="s">
        <v>705</v>
      </c>
      <c r="E3080" s="422" t="s">
        <v>238</v>
      </c>
      <c r="F3080" s="420"/>
      <c r="G3080" s="420"/>
      <c r="H3080" s="419">
        <v>2020</v>
      </c>
      <c r="I3080" s="418"/>
      <c r="J3080" s="418" t="s">
        <v>987</v>
      </c>
      <c r="K3080" s="417" t="s">
        <v>11</v>
      </c>
      <c r="L3080" s="824"/>
      <c r="M3080" s="825"/>
      <c r="N3080" s="792"/>
      <c r="O3080" s="829"/>
      <c r="P3080" s="832"/>
      <c r="Q3080" s="835"/>
      <c r="R3080" s="829"/>
      <c r="S3080" s="416" t="s">
        <v>168</v>
      </c>
      <c r="T3080" s="427"/>
      <c r="U3080" s="416" t="s">
        <v>167</v>
      </c>
      <c r="V3080" s="427"/>
      <c r="W3080" s="816"/>
      <c r="X3080" s="817"/>
      <c r="Y3080" s="416" t="s">
        <v>166</v>
      </c>
      <c r="Z3080" s="426">
        <f>IF(Z3078="",Z3079-Z3077,Z3079-Z3078)</f>
        <v>0</v>
      </c>
      <c r="AA3080" s="416" t="s">
        <v>166</v>
      </c>
      <c r="AB3080" s="426">
        <f>IF(AB3078="",AB3079-AB3077,AB3079-AB3078)</f>
        <v>0</v>
      </c>
      <c r="AC3080" s="416" t="s">
        <v>166</v>
      </c>
      <c r="AD3080" s="426">
        <f>IF(AD3078="",AD3079-AD3077,AD3079-AD3078)</f>
        <v>0</v>
      </c>
      <c r="AE3080" s="416" t="s">
        <v>166</v>
      </c>
      <c r="AF3080" s="426">
        <f>IF(AF3078="",AF3079-AF3077,AF3079-AF3078)</f>
        <v>0</v>
      </c>
      <c r="AG3080" s="463" t="s">
        <v>166</v>
      </c>
      <c r="AH3080" s="462">
        <f>IF(AH3078="",AH3079-AH3077,AH3079-AH3078)</f>
        <v>0</v>
      </c>
      <c r="AI3080" s="781"/>
      <c r="AJ3080" s="782"/>
      <c r="AK3080" s="792"/>
      <c r="AL3080" s="792"/>
      <c r="AM3080" s="792"/>
      <c r="AN3080" s="792"/>
      <c r="AO3080" s="792"/>
      <c r="AP3080" s="792"/>
    </row>
    <row r="3081" spans="2:42" s="404" customFormat="1" ht="15" hidden="1" customHeight="1" x14ac:dyDescent="0.25">
      <c r="B3081" s="424" t="s">
        <v>706</v>
      </c>
      <c r="C3081" s="444" t="s">
        <v>749</v>
      </c>
      <c r="D3081" s="423" t="s">
        <v>705</v>
      </c>
      <c r="E3081" s="422" t="s">
        <v>238</v>
      </c>
      <c r="F3081" s="420"/>
      <c r="G3081" s="420"/>
      <c r="H3081" s="419">
        <v>2020</v>
      </c>
      <c r="I3081" s="418"/>
      <c r="J3081" s="418" t="s">
        <v>987</v>
      </c>
      <c r="K3081" s="417" t="s">
        <v>11</v>
      </c>
      <c r="L3081" s="824"/>
      <c r="M3081" s="825"/>
      <c r="N3081" s="792"/>
      <c r="O3081" s="829"/>
      <c r="P3081" s="832"/>
      <c r="Q3081" s="835"/>
      <c r="R3081" s="829"/>
      <c r="S3081" s="416" t="s">
        <v>165</v>
      </c>
      <c r="T3081" s="415"/>
      <c r="U3081" s="416" t="s">
        <v>164</v>
      </c>
      <c r="V3081" s="415"/>
      <c r="W3081" s="816"/>
      <c r="X3081" s="817"/>
      <c r="Y3081" s="816"/>
      <c r="Z3081" s="817"/>
      <c r="AA3081" s="816"/>
      <c r="AB3081" s="817"/>
      <c r="AC3081" s="816"/>
      <c r="AD3081" s="817"/>
      <c r="AE3081" s="816"/>
      <c r="AF3081" s="817"/>
      <c r="AG3081" s="781"/>
      <c r="AH3081" s="782"/>
      <c r="AI3081" s="781"/>
      <c r="AJ3081" s="782"/>
      <c r="AK3081" s="792"/>
      <c r="AL3081" s="792"/>
      <c r="AM3081" s="792"/>
      <c r="AN3081" s="792"/>
      <c r="AO3081" s="792"/>
      <c r="AP3081" s="792"/>
    </row>
    <row r="3082" spans="2:42" s="404" customFormat="1" ht="15" hidden="1" customHeight="1" thickBot="1" x14ac:dyDescent="0.25">
      <c r="B3082" s="413" t="s">
        <v>706</v>
      </c>
      <c r="C3082" s="560" t="s">
        <v>749</v>
      </c>
      <c r="D3082" s="412" t="s">
        <v>705</v>
      </c>
      <c r="E3082" s="411" t="s">
        <v>238</v>
      </c>
      <c r="F3082" s="409"/>
      <c r="G3082" s="409"/>
      <c r="H3082" s="408">
        <v>2020</v>
      </c>
      <c r="I3082" s="407"/>
      <c r="J3082" s="407" t="s">
        <v>987</v>
      </c>
      <c r="K3082" s="407" t="s">
        <v>11</v>
      </c>
      <c r="L3082" s="826"/>
      <c r="M3082" s="827"/>
      <c r="N3082" s="793"/>
      <c r="O3082" s="830"/>
      <c r="P3082" s="833"/>
      <c r="Q3082" s="836"/>
      <c r="R3082" s="830"/>
      <c r="S3082" s="406" t="s">
        <v>158</v>
      </c>
      <c r="T3082" s="451"/>
      <c r="U3082" s="820"/>
      <c r="V3082" s="821"/>
      <c r="W3082" s="818"/>
      <c r="X3082" s="819"/>
      <c r="Y3082" s="818"/>
      <c r="Z3082" s="819"/>
      <c r="AA3082" s="818"/>
      <c r="AB3082" s="819"/>
      <c r="AC3082" s="818"/>
      <c r="AD3082" s="819"/>
      <c r="AE3082" s="818"/>
      <c r="AF3082" s="819"/>
      <c r="AG3082" s="783"/>
      <c r="AH3082" s="784"/>
      <c r="AI3082" s="783"/>
      <c r="AJ3082" s="784"/>
      <c r="AK3082" s="793"/>
      <c r="AL3082" s="793"/>
      <c r="AM3082" s="793"/>
      <c r="AN3082" s="793"/>
      <c r="AO3082" s="793"/>
      <c r="AP3082" s="793"/>
    </row>
    <row r="3083" spans="2:42" s="404" customFormat="1" ht="12.75" hidden="1" customHeight="1" thickTop="1" x14ac:dyDescent="0.25">
      <c r="B3083" s="527" t="s">
        <v>706</v>
      </c>
      <c r="C3083" s="527" t="s">
        <v>707</v>
      </c>
      <c r="D3083" s="567" t="s">
        <v>705</v>
      </c>
      <c r="E3083" s="522" t="s">
        <v>238</v>
      </c>
      <c r="F3083" s="521"/>
      <c r="G3083" s="521"/>
      <c r="H3083" s="568">
        <v>2020</v>
      </c>
      <c r="I3083" s="508"/>
      <c r="J3083" s="508" t="s">
        <v>987</v>
      </c>
      <c r="K3083" s="526" t="s">
        <v>11</v>
      </c>
      <c r="L3083" s="822" t="s">
        <v>1962</v>
      </c>
      <c r="M3083" s="823"/>
      <c r="N3083" s="791" t="s">
        <v>207</v>
      </c>
      <c r="O3083" s="828" t="s">
        <v>1958</v>
      </c>
      <c r="P3083" s="831"/>
      <c r="Q3083" s="834" t="s">
        <v>218</v>
      </c>
      <c r="R3083" s="828"/>
      <c r="S3083" s="434" t="s">
        <v>184</v>
      </c>
      <c r="T3083" s="438">
        <v>1000000</v>
      </c>
      <c r="U3083" s="434" t="s">
        <v>183</v>
      </c>
      <c r="V3083" s="437"/>
      <c r="W3083" s="434" t="s">
        <v>182</v>
      </c>
      <c r="X3083" s="436">
        <f>T3083</f>
        <v>1000000</v>
      </c>
      <c r="Y3083" s="434" t="s">
        <v>181</v>
      </c>
      <c r="Z3083" s="435"/>
      <c r="AA3083" s="434" t="s">
        <v>181</v>
      </c>
      <c r="AB3083" s="435"/>
      <c r="AC3083" s="434" t="s">
        <v>181</v>
      </c>
      <c r="AD3083" s="435"/>
      <c r="AE3083" s="434" t="s">
        <v>181</v>
      </c>
      <c r="AF3083" s="435"/>
      <c r="AG3083" s="466" t="s">
        <v>181</v>
      </c>
      <c r="AH3083" s="467"/>
      <c r="AI3083" s="466" t="s">
        <v>180</v>
      </c>
      <c r="AJ3083" s="465"/>
      <c r="AK3083" s="791" t="s">
        <v>314</v>
      </c>
      <c r="AL3083" s="791" t="s">
        <v>314</v>
      </c>
      <c r="AM3083" s="791" t="s">
        <v>314</v>
      </c>
      <c r="AN3083" s="791"/>
      <c r="AO3083" s="791"/>
      <c r="AP3083" s="791" t="s">
        <v>266</v>
      </c>
    </row>
    <row r="3084" spans="2:42" s="404" customFormat="1" ht="15" hidden="1" customHeight="1" x14ac:dyDescent="0.25">
      <c r="B3084" s="424" t="s">
        <v>706</v>
      </c>
      <c r="C3084" s="444" t="s">
        <v>707</v>
      </c>
      <c r="D3084" s="423" t="s">
        <v>705</v>
      </c>
      <c r="E3084" s="422" t="s">
        <v>238</v>
      </c>
      <c r="F3084" s="420"/>
      <c r="G3084" s="420"/>
      <c r="H3084" s="419">
        <v>2020</v>
      </c>
      <c r="I3084" s="418"/>
      <c r="J3084" s="418" t="s">
        <v>987</v>
      </c>
      <c r="K3084" s="417" t="s">
        <v>11</v>
      </c>
      <c r="L3084" s="824"/>
      <c r="M3084" s="825"/>
      <c r="N3084" s="792"/>
      <c r="O3084" s="829"/>
      <c r="P3084" s="832"/>
      <c r="Q3084" s="835"/>
      <c r="R3084" s="829"/>
      <c r="S3084" s="416" t="s">
        <v>179</v>
      </c>
      <c r="T3084" s="432"/>
      <c r="U3084" s="416" t="s">
        <v>177</v>
      </c>
      <c r="V3084" s="415"/>
      <c r="W3084" s="416" t="s">
        <v>176</v>
      </c>
      <c r="X3084" s="428">
        <f>X3083</f>
        <v>1000000</v>
      </c>
      <c r="Y3084" s="416" t="s">
        <v>175</v>
      </c>
      <c r="Z3084" s="426"/>
      <c r="AA3084" s="416" t="s">
        <v>175</v>
      </c>
      <c r="AB3084" s="426"/>
      <c r="AC3084" s="416" t="s">
        <v>175</v>
      </c>
      <c r="AD3084" s="426"/>
      <c r="AE3084" s="416" t="s">
        <v>175</v>
      </c>
      <c r="AF3084" s="426"/>
      <c r="AG3084" s="463" t="s">
        <v>175</v>
      </c>
      <c r="AH3084" s="462"/>
      <c r="AI3084" s="463" t="s">
        <v>174</v>
      </c>
      <c r="AJ3084" s="464"/>
      <c r="AK3084" s="792"/>
      <c r="AL3084" s="792"/>
      <c r="AM3084" s="792"/>
      <c r="AN3084" s="792"/>
      <c r="AO3084" s="792"/>
      <c r="AP3084" s="792"/>
    </row>
    <row r="3085" spans="2:42" s="404" customFormat="1" ht="39" hidden="1" customHeight="1" x14ac:dyDescent="0.25">
      <c r="B3085" s="424" t="s">
        <v>706</v>
      </c>
      <c r="C3085" s="444" t="s">
        <v>707</v>
      </c>
      <c r="D3085" s="423" t="s">
        <v>705</v>
      </c>
      <c r="E3085" s="422" t="s">
        <v>238</v>
      </c>
      <c r="F3085" s="420"/>
      <c r="G3085" s="420"/>
      <c r="H3085" s="419">
        <v>2020</v>
      </c>
      <c r="I3085" s="418"/>
      <c r="J3085" s="418" t="s">
        <v>987</v>
      </c>
      <c r="K3085" s="417" t="s">
        <v>11</v>
      </c>
      <c r="L3085" s="824"/>
      <c r="M3085" s="825"/>
      <c r="N3085" s="792"/>
      <c r="O3085" s="829"/>
      <c r="P3085" s="832"/>
      <c r="Q3085" s="835"/>
      <c r="R3085" s="829"/>
      <c r="S3085" s="416" t="s">
        <v>173</v>
      </c>
      <c r="T3085" s="429"/>
      <c r="U3085" s="416" t="s">
        <v>171</v>
      </c>
      <c r="V3085" s="427"/>
      <c r="W3085" s="416" t="s">
        <v>170</v>
      </c>
      <c r="X3085" s="428"/>
      <c r="Y3085" s="416" t="s">
        <v>169</v>
      </c>
      <c r="Z3085" s="426"/>
      <c r="AA3085" s="416" t="s">
        <v>169</v>
      </c>
      <c r="AB3085" s="426"/>
      <c r="AC3085" s="416" t="s">
        <v>169</v>
      </c>
      <c r="AD3085" s="426"/>
      <c r="AE3085" s="416" t="s">
        <v>169</v>
      </c>
      <c r="AF3085" s="426"/>
      <c r="AG3085" s="463" t="s">
        <v>169</v>
      </c>
      <c r="AH3085" s="462"/>
      <c r="AI3085" s="781"/>
      <c r="AJ3085" s="782"/>
      <c r="AK3085" s="792"/>
      <c r="AL3085" s="792"/>
      <c r="AM3085" s="792"/>
      <c r="AN3085" s="792"/>
      <c r="AO3085" s="792"/>
      <c r="AP3085" s="792"/>
    </row>
    <row r="3086" spans="2:42" s="404" customFormat="1" ht="15" hidden="1" customHeight="1" x14ac:dyDescent="0.25">
      <c r="B3086" s="424" t="s">
        <v>706</v>
      </c>
      <c r="C3086" s="444" t="s">
        <v>707</v>
      </c>
      <c r="D3086" s="423" t="s">
        <v>705</v>
      </c>
      <c r="E3086" s="422" t="s">
        <v>238</v>
      </c>
      <c r="F3086" s="420"/>
      <c r="G3086" s="420"/>
      <c r="H3086" s="419">
        <v>2020</v>
      </c>
      <c r="I3086" s="418"/>
      <c r="J3086" s="418" t="s">
        <v>987</v>
      </c>
      <c r="K3086" s="417" t="s">
        <v>11</v>
      </c>
      <c r="L3086" s="824"/>
      <c r="M3086" s="825"/>
      <c r="N3086" s="792"/>
      <c r="O3086" s="829"/>
      <c r="P3086" s="832"/>
      <c r="Q3086" s="835"/>
      <c r="R3086" s="829"/>
      <c r="S3086" s="416" t="s">
        <v>168</v>
      </c>
      <c r="T3086" s="427"/>
      <c r="U3086" s="416" t="s">
        <v>167</v>
      </c>
      <c r="V3086" s="427"/>
      <c r="W3086" s="816"/>
      <c r="X3086" s="817"/>
      <c r="Y3086" s="416" t="s">
        <v>166</v>
      </c>
      <c r="Z3086" s="426">
        <f>IF(Z3084="",Z3085-Z3083,Z3085-Z3084)</f>
        <v>0</v>
      </c>
      <c r="AA3086" s="416" t="s">
        <v>166</v>
      </c>
      <c r="AB3086" s="426">
        <f>IF(AB3084="",AB3085-AB3083,AB3085-AB3084)</f>
        <v>0</v>
      </c>
      <c r="AC3086" s="416" t="s">
        <v>166</v>
      </c>
      <c r="AD3086" s="426">
        <f>IF(AD3084="",AD3085-AD3083,AD3085-AD3084)</f>
        <v>0</v>
      </c>
      <c r="AE3086" s="416" t="s">
        <v>166</v>
      </c>
      <c r="AF3086" s="426">
        <f>IF(AF3084="",AF3085-AF3083,AF3085-AF3084)</f>
        <v>0</v>
      </c>
      <c r="AG3086" s="463" t="s">
        <v>166</v>
      </c>
      <c r="AH3086" s="462">
        <f>IF(AH3084="",AH3085-AH3083,AH3085-AH3084)</f>
        <v>0</v>
      </c>
      <c r="AI3086" s="781"/>
      <c r="AJ3086" s="782"/>
      <c r="AK3086" s="792"/>
      <c r="AL3086" s="792"/>
      <c r="AM3086" s="792"/>
      <c r="AN3086" s="792"/>
      <c r="AO3086" s="792"/>
      <c r="AP3086" s="792"/>
    </row>
    <row r="3087" spans="2:42" s="404" customFormat="1" ht="15" hidden="1" customHeight="1" x14ac:dyDescent="0.25">
      <c r="B3087" s="424" t="s">
        <v>706</v>
      </c>
      <c r="C3087" s="444" t="s">
        <v>707</v>
      </c>
      <c r="D3087" s="423" t="s">
        <v>705</v>
      </c>
      <c r="E3087" s="422" t="s">
        <v>238</v>
      </c>
      <c r="F3087" s="420"/>
      <c r="G3087" s="420"/>
      <c r="H3087" s="419">
        <v>2020</v>
      </c>
      <c r="I3087" s="418"/>
      <c r="J3087" s="418" t="s">
        <v>987</v>
      </c>
      <c r="K3087" s="417" t="s">
        <v>11</v>
      </c>
      <c r="L3087" s="824"/>
      <c r="M3087" s="825"/>
      <c r="N3087" s="792"/>
      <c r="O3087" s="829"/>
      <c r="P3087" s="832"/>
      <c r="Q3087" s="835"/>
      <c r="R3087" s="829"/>
      <c r="S3087" s="416" t="s">
        <v>165</v>
      </c>
      <c r="T3087" s="415"/>
      <c r="U3087" s="416" t="s">
        <v>164</v>
      </c>
      <c r="V3087" s="415"/>
      <c r="W3087" s="816"/>
      <c r="X3087" s="817"/>
      <c r="Y3087" s="816"/>
      <c r="Z3087" s="817"/>
      <c r="AA3087" s="816"/>
      <c r="AB3087" s="817"/>
      <c r="AC3087" s="816"/>
      <c r="AD3087" s="817"/>
      <c r="AE3087" s="816"/>
      <c r="AF3087" s="817"/>
      <c r="AG3087" s="781"/>
      <c r="AH3087" s="782"/>
      <c r="AI3087" s="781"/>
      <c r="AJ3087" s="782"/>
      <c r="AK3087" s="792"/>
      <c r="AL3087" s="792"/>
      <c r="AM3087" s="792"/>
      <c r="AN3087" s="792"/>
      <c r="AO3087" s="792"/>
      <c r="AP3087" s="792"/>
    </row>
    <row r="3088" spans="2:42" s="404" customFormat="1" ht="15" hidden="1" customHeight="1" thickBot="1" x14ac:dyDescent="0.25">
      <c r="B3088" s="413" t="s">
        <v>706</v>
      </c>
      <c r="C3088" s="560" t="s">
        <v>707</v>
      </c>
      <c r="D3088" s="412" t="s">
        <v>705</v>
      </c>
      <c r="E3088" s="411" t="s">
        <v>238</v>
      </c>
      <c r="F3088" s="409"/>
      <c r="G3088" s="409"/>
      <c r="H3088" s="408">
        <v>2020</v>
      </c>
      <c r="I3088" s="407"/>
      <c r="J3088" s="407" t="s">
        <v>987</v>
      </c>
      <c r="K3088" s="407" t="s">
        <v>11</v>
      </c>
      <c r="L3088" s="826"/>
      <c r="M3088" s="827"/>
      <c r="N3088" s="793"/>
      <c r="O3088" s="830"/>
      <c r="P3088" s="833"/>
      <c r="Q3088" s="836"/>
      <c r="R3088" s="830"/>
      <c r="S3088" s="406" t="s">
        <v>158</v>
      </c>
      <c r="T3088" s="451"/>
      <c r="U3088" s="820"/>
      <c r="V3088" s="821"/>
      <c r="W3088" s="818"/>
      <c r="X3088" s="819"/>
      <c r="Y3088" s="818"/>
      <c r="Z3088" s="819"/>
      <c r="AA3088" s="818"/>
      <c r="AB3088" s="819"/>
      <c r="AC3088" s="818"/>
      <c r="AD3088" s="819"/>
      <c r="AE3088" s="818"/>
      <c r="AF3088" s="819"/>
      <c r="AG3088" s="783"/>
      <c r="AH3088" s="784"/>
      <c r="AI3088" s="783"/>
      <c r="AJ3088" s="784"/>
      <c r="AK3088" s="793"/>
      <c r="AL3088" s="793"/>
      <c r="AM3088" s="793"/>
      <c r="AN3088" s="793"/>
      <c r="AO3088" s="793"/>
      <c r="AP3088" s="793"/>
    </row>
    <row r="3089" spans="2:42" s="404" customFormat="1" ht="12.75" hidden="1" customHeight="1" thickTop="1" x14ac:dyDescent="0.25">
      <c r="B3089" s="444" t="s">
        <v>191</v>
      </c>
      <c r="C3089" s="444" t="s">
        <v>432</v>
      </c>
      <c r="D3089" s="443" t="s">
        <v>161</v>
      </c>
      <c r="E3089" s="442" t="s">
        <v>238</v>
      </c>
      <c r="F3089" s="440"/>
      <c r="G3089" s="440"/>
      <c r="H3089" s="569">
        <v>2020</v>
      </c>
      <c r="I3089" s="570"/>
      <c r="J3089" s="570" t="s">
        <v>987</v>
      </c>
      <c r="K3089" s="439" t="s">
        <v>11</v>
      </c>
      <c r="L3089" s="822" t="s">
        <v>1957</v>
      </c>
      <c r="M3089" s="823"/>
      <c r="N3089" s="791" t="s">
        <v>207</v>
      </c>
      <c r="O3089" s="828" t="s">
        <v>1958</v>
      </c>
      <c r="P3089" s="831"/>
      <c r="Q3089" s="834" t="s">
        <v>218</v>
      </c>
      <c r="R3089" s="828"/>
      <c r="S3089" s="434" t="s">
        <v>184</v>
      </c>
      <c r="T3089" s="438">
        <v>1000000</v>
      </c>
      <c r="U3089" s="434" t="s">
        <v>183</v>
      </c>
      <c r="V3089" s="437"/>
      <c r="W3089" s="434" t="s">
        <v>182</v>
      </c>
      <c r="X3089" s="436">
        <f>T3089</f>
        <v>1000000</v>
      </c>
      <c r="Y3089" s="434" t="s">
        <v>181</v>
      </c>
      <c r="Z3089" s="435"/>
      <c r="AA3089" s="434" t="s">
        <v>181</v>
      </c>
      <c r="AB3089" s="435"/>
      <c r="AC3089" s="434" t="s">
        <v>181</v>
      </c>
      <c r="AD3089" s="435"/>
      <c r="AE3089" s="434" t="s">
        <v>181</v>
      </c>
      <c r="AF3089" s="435"/>
      <c r="AG3089" s="466" t="s">
        <v>181</v>
      </c>
      <c r="AH3089" s="467"/>
      <c r="AI3089" s="466" t="s">
        <v>180</v>
      </c>
      <c r="AJ3089" s="465"/>
      <c r="AK3089" s="791" t="s">
        <v>314</v>
      </c>
      <c r="AL3089" s="791" t="s">
        <v>314</v>
      </c>
      <c r="AM3089" s="791" t="s">
        <v>314</v>
      </c>
      <c r="AN3089" s="791"/>
      <c r="AO3089" s="791"/>
      <c r="AP3089" s="791" t="s">
        <v>266</v>
      </c>
    </row>
    <row r="3090" spans="2:42" s="404" customFormat="1" ht="15" hidden="1" customHeight="1" x14ac:dyDescent="0.25">
      <c r="B3090" s="424" t="s">
        <v>191</v>
      </c>
      <c r="C3090" s="424" t="s">
        <v>432</v>
      </c>
      <c r="D3090" s="423" t="s">
        <v>161</v>
      </c>
      <c r="E3090" s="422" t="s">
        <v>238</v>
      </c>
      <c r="F3090" s="420"/>
      <c r="G3090" s="420"/>
      <c r="H3090" s="419">
        <v>2020</v>
      </c>
      <c r="I3090" s="418"/>
      <c r="J3090" s="418" t="s">
        <v>987</v>
      </c>
      <c r="K3090" s="417" t="s">
        <v>11</v>
      </c>
      <c r="L3090" s="824"/>
      <c r="M3090" s="825"/>
      <c r="N3090" s="792"/>
      <c r="O3090" s="829"/>
      <c r="P3090" s="832"/>
      <c r="Q3090" s="835"/>
      <c r="R3090" s="829"/>
      <c r="S3090" s="416" t="s">
        <v>179</v>
      </c>
      <c r="T3090" s="432"/>
      <c r="U3090" s="416" t="s">
        <v>177</v>
      </c>
      <c r="V3090" s="415"/>
      <c r="W3090" s="416" t="s">
        <v>176</v>
      </c>
      <c r="X3090" s="428">
        <f>X3089</f>
        <v>1000000</v>
      </c>
      <c r="Y3090" s="416" t="s">
        <v>175</v>
      </c>
      <c r="Z3090" s="426"/>
      <c r="AA3090" s="416" t="s">
        <v>175</v>
      </c>
      <c r="AB3090" s="426"/>
      <c r="AC3090" s="416" t="s">
        <v>175</v>
      </c>
      <c r="AD3090" s="426"/>
      <c r="AE3090" s="416" t="s">
        <v>175</v>
      </c>
      <c r="AF3090" s="426"/>
      <c r="AG3090" s="463" t="s">
        <v>175</v>
      </c>
      <c r="AH3090" s="462"/>
      <c r="AI3090" s="463" t="s">
        <v>174</v>
      </c>
      <c r="AJ3090" s="464"/>
      <c r="AK3090" s="792"/>
      <c r="AL3090" s="792"/>
      <c r="AM3090" s="792"/>
      <c r="AN3090" s="792"/>
      <c r="AO3090" s="792"/>
      <c r="AP3090" s="792"/>
    </row>
    <row r="3091" spans="2:42" s="404" customFormat="1" ht="39" hidden="1" customHeight="1" x14ac:dyDescent="0.25">
      <c r="B3091" s="424" t="s">
        <v>191</v>
      </c>
      <c r="C3091" s="424" t="s">
        <v>432</v>
      </c>
      <c r="D3091" s="423" t="s">
        <v>161</v>
      </c>
      <c r="E3091" s="422" t="s">
        <v>238</v>
      </c>
      <c r="F3091" s="420"/>
      <c r="G3091" s="420"/>
      <c r="H3091" s="419">
        <v>2020</v>
      </c>
      <c r="I3091" s="418"/>
      <c r="J3091" s="418" t="s">
        <v>987</v>
      </c>
      <c r="K3091" s="417" t="s">
        <v>11</v>
      </c>
      <c r="L3091" s="824"/>
      <c r="M3091" s="825"/>
      <c r="N3091" s="792"/>
      <c r="O3091" s="829"/>
      <c r="P3091" s="832"/>
      <c r="Q3091" s="835"/>
      <c r="R3091" s="829"/>
      <c r="S3091" s="416" t="s">
        <v>173</v>
      </c>
      <c r="T3091" s="429"/>
      <c r="U3091" s="416" t="s">
        <v>171</v>
      </c>
      <c r="V3091" s="427"/>
      <c r="W3091" s="416" t="s">
        <v>170</v>
      </c>
      <c r="X3091" s="428"/>
      <c r="Y3091" s="416" t="s">
        <v>169</v>
      </c>
      <c r="Z3091" s="426"/>
      <c r="AA3091" s="416" t="s">
        <v>169</v>
      </c>
      <c r="AB3091" s="426"/>
      <c r="AC3091" s="416" t="s">
        <v>169</v>
      </c>
      <c r="AD3091" s="426"/>
      <c r="AE3091" s="416" t="s">
        <v>169</v>
      </c>
      <c r="AF3091" s="426"/>
      <c r="AG3091" s="463" t="s">
        <v>169</v>
      </c>
      <c r="AH3091" s="462"/>
      <c r="AI3091" s="781"/>
      <c r="AJ3091" s="782"/>
      <c r="AK3091" s="792"/>
      <c r="AL3091" s="792"/>
      <c r="AM3091" s="792"/>
      <c r="AN3091" s="792"/>
      <c r="AO3091" s="792"/>
      <c r="AP3091" s="792"/>
    </row>
    <row r="3092" spans="2:42" s="404" customFormat="1" ht="15" hidden="1" customHeight="1" x14ac:dyDescent="0.25">
      <c r="B3092" s="424" t="s">
        <v>191</v>
      </c>
      <c r="C3092" s="424" t="s">
        <v>432</v>
      </c>
      <c r="D3092" s="423" t="s">
        <v>161</v>
      </c>
      <c r="E3092" s="422" t="s">
        <v>238</v>
      </c>
      <c r="F3092" s="420"/>
      <c r="G3092" s="420"/>
      <c r="H3092" s="419">
        <v>2020</v>
      </c>
      <c r="I3092" s="418"/>
      <c r="J3092" s="418" t="s">
        <v>987</v>
      </c>
      <c r="K3092" s="417" t="s">
        <v>11</v>
      </c>
      <c r="L3092" s="824"/>
      <c r="M3092" s="825"/>
      <c r="N3092" s="792"/>
      <c r="O3092" s="829"/>
      <c r="P3092" s="832"/>
      <c r="Q3092" s="835"/>
      <c r="R3092" s="829"/>
      <c r="S3092" s="416" t="s">
        <v>168</v>
      </c>
      <c r="T3092" s="427"/>
      <c r="U3092" s="416" t="s">
        <v>167</v>
      </c>
      <c r="V3092" s="427"/>
      <c r="W3092" s="816"/>
      <c r="X3092" s="817"/>
      <c r="Y3092" s="416" t="s">
        <v>166</v>
      </c>
      <c r="Z3092" s="426">
        <f>IF(Z3090="",Z3091-Z3089,Z3091-Z3090)</f>
        <v>0</v>
      </c>
      <c r="AA3092" s="416" t="s">
        <v>166</v>
      </c>
      <c r="AB3092" s="426">
        <f>IF(AB3090="",AB3091-AB3089,AB3091-AB3090)</f>
        <v>0</v>
      </c>
      <c r="AC3092" s="416" t="s">
        <v>166</v>
      </c>
      <c r="AD3092" s="426">
        <f>IF(AD3090="",AD3091-AD3089,AD3091-AD3090)</f>
        <v>0</v>
      </c>
      <c r="AE3092" s="416" t="s">
        <v>166</v>
      </c>
      <c r="AF3092" s="426">
        <f>IF(AF3090="",AF3091-AF3089,AF3091-AF3090)</f>
        <v>0</v>
      </c>
      <c r="AG3092" s="463" t="s">
        <v>166</v>
      </c>
      <c r="AH3092" s="462">
        <f>IF(AH3090="",AH3091-AH3089,AH3091-AH3090)</f>
        <v>0</v>
      </c>
      <c r="AI3092" s="781"/>
      <c r="AJ3092" s="782"/>
      <c r="AK3092" s="792"/>
      <c r="AL3092" s="792"/>
      <c r="AM3092" s="792"/>
      <c r="AN3092" s="792"/>
      <c r="AO3092" s="792"/>
      <c r="AP3092" s="792"/>
    </row>
    <row r="3093" spans="2:42" s="404" customFormat="1" ht="15" hidden="1" customHeight="1" x14ac:dyDescent="0.25">
      <c r="B3093" s="424" t="s">
        <v>191</v>
      </c>
      <c r="C3093" s="424" t="s">
        <v>432</v>
      </c>
      <c r="D3093" s="423" t="s">
        <v>161</v>
      </c>
      <c r="E3093" s="422" t="s">
        <v>238</v>
      </c>
      <c r="F3093" s="420"/>
      <c r="G3093" s="420"/>
      <c r="H3093" s="419">
        <v>2020</v>
      </c>
      <c r="I3093" s="418"/>
      <c r="J3093" s="418" t="s">
        <v>987</v>
      </c>
      <c r="K3093" s="417" t="s">
        <v>11</v>
      </c>
      <c r="L3093" s="824"/>
      <c r="M3093" s="825"/>
      <c r="N3093" s="792"/>
      <c r="O3093" s="829"/>
      <c r="P3093" s="832"/>
      <c r="Q3093" s="835"/>
      <c r="R3093" s="829"/>
      <c r="S3093" s="416" t="s">
        <v>165</v>
      </c>
      <c r="T3093" s="415"/>
      <c r="U3093" s="416" t="s">
        <v>164</v>
      </c>
      <c r="V3093" s="415"/>
      <c r="W3093" s="816"/>
      <c r="X3093" s="817"/>
      <c r="Y3093" s="816"/>
      <c r="Z3093" s="817"/>
      <c r="AA3093" s="816"/>
      <c r="AB3093" s="817"/>
      <c r="AC3093" s="816"/>
      <c r="AD3093" s="817"/>
      <c r="AE3093" s="816"/>
      <c r="AF3093" s="817"/>
      <c r="AG3093" s="781"/>
      <c r="AH3093" s="782"/>
      <c r="AI3093" s="781"/>
      <c r="AJ3093" s="782"/>
      <c r="AK3093" s="792"/>
      <c r="AL3093" s="792"/>
      <c r="AM3093" s="792"/>
      <c r="AN3093" s="792"/>
      <c r="AO3093" s="792"/>
      <c r="AP3093" s="792"/>
    </row>
    <row r="3094" spans="2:42" s="404" customFormat="1" ht="15" hidden="1" customHeight="1" thickBot="1" x14ac:dyDescent="0.25">
      <c r="B3094" s="413" t="s">
        <v>191</v>
      </c>
      <c r="C3094" s="413" t="s">
        <v>432</v>
      </c>
      <c r="D3094" s="412" t="s">
        <v>161</v>
      </c>
      <c r="E3094" s="411" t="s">
        <v>238</v>
      </c>
      <c r="F3094" s="409"/>
      <c r="G3094" s="409"/>
      <c r="H3094" s="408">
        <v>2020</v>
      </c>
      <c r="I3094" s="407"/>
      <c r="J3094" s="407" t="s">
        <v>987</v>
      </c>
      <c r="K3094" s="407" t="s">
        <v>11</v>
      </c>
      <c r="L3094" s="826"/>
      <c r="M3094" s="827"/>
      <c r="N3094" s="793"/>
      <c r="O3094" s="830"/>
      <c r="P3094" s="833"/>
      <c r="Q3094" s="836"/>
      <c r="R3094" s="830"/>
      <c r="S3094" s="406" t="s">
        <v>158</v>
      </c>
      <c r="T3094" s="451"/>
      <c r="U3094" s="820"/>
      <c r="V3094" s="821"/>
      <c r="W3094" s="818"/>
      <c r="X3094" s="819"/>
      <c r="Y3094" s="818"/>
      <c r="Z3094" s="819"/>
      <c r="AA3094" s="818"/>
      <c r="AB3094" s="819"/>
      <c r="AC3094" s="818"/>
      <c r="AD3094" s="819"/>
      <c r="AE3094" s="818"/>
      <c r="AF3094" s="819"/>
      <c r="AG3094" s="783"/>
      <c r="AH3094" s="784"/>
      <c r="AI3094" s="783"/>
      <c r="AJ3094" s="784"/>
      <c r="AK3094" s="793"/>
      <c r="AL3094" s="793"/>
      <c r="AM3094" s="793"/>
      <c r="AN3094" s="793"/>
      <c r="AO3094" s="793"/>
      <c r="AP3094" s="793"/>
    </row>
    <row r="3095" spans="2:42" s="404" customFormat="1" ht="12.75" hidden="1" customHeight="1" thickTop="1" x14ac:dyDescent="0.25">
      <c r="B3095" s="445" t="s">
        <v>191</v>
      </c>
      <c r="C3095" s="444" t="s">
        <v>586</v>
      </c>
      <c r="D3095" s="443" t="s">
        <v>161</v>
      </c>
      <c r="E3095" s="523" t="s">
        <v>450</v>
      </c>
      <c r="F3095" s="440"/>
      <c r="G3095" s="440"/>
      <c r="H3095" s="419">
        <v>2020</v>
      </c>
      <c r="I3095" s="418"/>
      <c r="J3095" s="418" t="s">
        <v>987</v>
      </c>
      <c r="K3095" s="439" t="s">
        <v>11</v>
      </c>
      <c r="L3095" s="822" t="s">
        <v>102</v>
      </c>
      <c r="M3095" s="823"/>
      <c r="N3095" s="791" t="s">
        <v>207</v>
      </c>
      <c r="O3095" s="828" t="s">
        <v>579</v>
      </c>
      <c r="P3095" s="831"/>
      <c r="Q3095" s="834"/>
      <c r="R3095" s="828"/>
      <c r="S3095" s="434" t="s">
        <v>184</v>
      </c>
      <c r="T3095" s="438">
        <v>10000000</v>
      </c>
      <c r="U3095" s="434" t="s">
        <v>183</v>
      </c>
      <c r="V3095" s="437"/>
      <c r="W3095" s="434" t="s">
        <v>182</v>
      </c>
      <c r="X3095" s="436">
        <f>T3095</f>
        <v>10000000</v>
      </c>
      <c r="Y3095" s="434" t="s">
        <v>181</v>
      </c>
      <c r="Z3095" s="435"/>
      <c r="AA3095" s="434" t="s">
        <v>181</v>
      </c>
      <c r="AB3095" s="435"/>
      <c r="AC3095" s="434" t="s">
        <v>181</v>
      </c>
      <c r="AD3095" s="435"/>
      <c r="AE3095" s="434" t="s">
        <v>181</v>
      </c>
      <c r="AF3095" s="435"/>
      <c r="AG3095" s="466" t="s">
        <v>181</v>
      </c>
      <c r="AH3095" s="467"/>
      <c r="AI3095" s="466" t="s">
        <v>180</v>
      </c>
      <c r="AJ3095" s="465"/>
      <c r="AK3095" s="791" t="s">
        <v>240</v>
      </c>
      <c r="AL3095" s="791" t="s">
        <v>240</v>
      </c>
      <c r="AM3095" s="791" t="s">
        <v>587</v>
      </c>
      <c r="AN3095" s="791"/>
      <c r="AO3095" s="791"/>
      <c r="AP3095" s="791" t="s">
        <v>2012</v>
      </c>
    </row>
    <row r="3096" spans="2:42" s="404" customFormat="1" ht="15" hidden="1" customHeight="1" x14ac:dyDescent="0.25">
      <c r="B3096" s="425" t="s">
        <v>191</v>
      </c>
      <c r="C3096" s="424" t="s">
        <v>586</v>
      </c>
      <c r="D3096" s="423" t="s">
        <v>161</v>
      </c>
      <c r="E3096" s="520" t="s">
        <v>450</v>
      </c>
      <c r="F3096" s="420"/>
      <c r="G3096" s="420"/>
      <c r="H3096" s="419">
        <v>2020</v>
      </c>
      <c r="I3096" s="418"/>
      <c r="J3096" s="418" t="s">
        <v>987</v>
      </c>
      <c r="K3096" s="417" t="s">
        <v>11</v>
      </c>
      <c r="L3096" s="824"/>
      <c r="M3096" s="825"/>
      <c r="N3096" s="792"/>
      <c r="O3096" s="829"/>
      <c r="P3096" s="832"/>
      <c r="Q3096" s="835"/>
      <c r="R3096" s="829"/>
      <c r="S3096" s="416" t="s">
        <v>179</v>
      </c>
      <c r="T3096" s="432"/>
      <c r="U3096" s="416" t="s">
        <v>177</v>
      </c>
      <c r="V3096" s="415"/>
      <c r="W3096" s="416" t="s">
        <v>176</v>
      </c>
      <c r="X3096" s="428">
        <f>X3095</f>
        <v>10000000</v>
      </c>
      <c r="Y3096" s="416" t="s">
        <v>175</v>
      </c>
      <c r="Z3096" s="426"/>
      <c r="AA3096" s="416" t="s">
        <v>175</v>
      </c>
      <c r="AB3096" s="426"/>
      <c r="AC3096" s="416" t="s">
        <v>175</v>
      </c>
      <c r="AD3096" s="426"/>
      <c r="AE3096" s="416" t="s">
        <v>175</v>
      </c>
      <c r="AF3096" s="426"/>
      <c r="AG3096" s="463" t="s">
        <v>175</v>
      </c>
      <c r="AH3096" s="462"/>
      <c r="AI3096" s="463" t="s">
        <v>174</v>
      </c>
      <c r="AJ3096" s="464"/>
      <c r="AK3096" s="792"/>
      <c r="AL3096" s="792"/>
      <c r="AM3096" s="792"/>
      <c r="AN3096" s="792"/>
      <c r="AO3096" s="792"/>
      <c r="AP3096" s="792"/>
    </row>
    <row r="3097" spans="2:42" s="404" customFormat="1" ht="39" hidden="1" customHeight="1" x14ac:dyDescent="0.25">
      <c r="B3097" s="425" t="s">
        <v>191</v>
      </c>
      <c r="C3097" s="424" t="s">
        <v>586</v>
      </c>
      <c r="D3097" s="423" t="s">
        <v>161</v>
      </c>
      <c r="E3097" s="520" t="s">
        <v>450</v>
      </c>
      <c r="F3097" s="420"/>
      <c r="G3097" s="420"/>
      <c r="H3097" s="419">
        <v>2020</v>
      </c>
      <c r="I3097" s="418"/>
      <c r="J3097" s="418" t="s">
        <v>987</v>
      </c>
      <c r="K3097" s="417" t="s">
        <v>11</v>
      </c>
      <c r="L3097" s="824"/>
      <c r="M3097" s="825"/>
      <c r="N3097" s="792"/>
      <c r="O3097" s="829"/>
      <c r="P3097" s="832"/>
      <c r="Q3097" s="835"/>
      <c r="R3097" s="829"/>
      <c r="S3097" s="416" t="s">
        <v>173</v>
      </c>
      <c r="T3097" s="429"/>
      <c r="U3097" s="416" t="s">
        <v>171</v>
      </c>
      <c r="V3097" s="427"/>
      <c r="W3097" s="416" t="s">
        <v>170</v>
      </c>
      <c r="X3097" s="428"/>
      <c r="Y3097" s="416" t="s">
        <v>169</v>
      </c>
      <c r="Z3097" s="426"/>
      <c r="AA3097" s="416" t="s">
        <v>169</v>
      </c>
      <c r="AB3097" s="426"/>
      <c r="AC3097" s="416" t="s">
        <v>169</v>
      </c>
      <c r="AD3097" s="426"/>
      <c r="AE3097" s="416" t="s">
        <v>169</v>
      </c>
      <c r="AF3097" s="426"/>
      <c r="AG3097" s="463" t="s">
        <v>169</v>
      </c>
      <c r="AH3097" s="462"/>
      <c r="AI3097" s="781"/>
      <c r="AJ3097" s="782"/>
      <c r="AK3097" s="792"/>
      <c r="AL3097" s="792"/>
      <c r="AM3097" s="792"/>
      <c r="AN3097" s="792"/>
      <c r="AO3097" s="792"/>
      <c r="AP3097" s="792"/>
    </row>
    <row r="3098" spans="2:42" s="404" customFormat="1" ht="15" hidden="1" customHeight="1" x14ac:dyDescent="0.25">
      <c r="B3098" s="425" t="s">
        <v>191</v>
      </c>
      <c r="C3098" s="424" t="s">
        <v>586</v>
      </c>
      <c r="D3098" s="423" t="s">
        <v>161</v>
      </c>
      <c r="E3098" s="520" t="s">
        <v>450</v>
      </c>
      <c r="F3098" s="420"/>
      <c r="G3098" s="420"/>
      <c r="H3098" s="419">
        <v>2020</v>
      </c>
      <c r="I3098" s="418"/>
      <c r="J3098" s="418" t="s">
        <v>987</v>
      </c>
      <c r="K3098" s="417" t="s">
        <v>11</v>
      </c>
      <c r="L3098" s="824"/>
      <c r="M3098" s="825"/>
      <c r="N3098" s="792"/>
      <c r="O3098" s="829"/>
      <c r="P3098" s="832"/>
      <c r="Q3098" s="835"/>
      <c r="R3098" s="829"/>
      <c r="S3098" s="416" t="s">
        <v>168</v>
      </c>
      <c r="T3098" s="427"/>
      <c r="U3098" s="416" t="s">
        <v>167</v>
      </c>
      <c r="V3098" s="427"/>
      <c r="W3098" s="816"/>
      <c r="X3098" s="817"/>
      <c r="Y3098" s="416" t="s">
        <v>166</v>
      </c>
      <c r="Z3098" s="426">
        <f>IF(Z3096="",Z3097-Z3095,Z3097-Z3096)</f>
        <v>0</v>
      </c>
      <c r="AA3098" s="416" t="s">
        <v>166</v>
      </c>
      <c r="AB3098" s="426">
        <f>IF(AB3096="",AB3097-AB3095,AB3097-AB3096)</f>
        <v>0</v>
      </c>
      <c r="AC3098" s="416" t="s">
        <v>166</v>
      </c>
      <c r="AD3098" s="426">
        <f>IF(AD3096="",AD3097-AD3095,AD3097-AD3096)</f>
        <v>0</v>
      </c>
      <c r="AE3098" s="416" t="s">
        <v>166</v>
      </c>
      <c r="AF3098" s="426">
        <f>IF(AF3096="",AF3097-AF3095,AF3097-AF3096)</f>
        <v>0</v>
      </c>
      <c r="AG3098" s="463" t="s">
        <v>166</v>
      </c>
      <c r="AH3098" s="462">
        <f>IF(AH3096="",AH3097-AH3095,AH3097-AH3096)</f>
        <v>0</v>
      </c>
      <c r="AI3098" s="781"/>
      <c r="AJ3098" s="782"/>
      <c r="AK3098" s="792"/>
      <c r="AL3098" s="792"/>
      <c r="AM3098" s="792"/>
      <c r="AN3098" s="792"/>
      <c r="AO3098" s="792"/>
      <c r="AP3098" s="792"/>
    </row>
    <row r="3099" spans="2:42" s="404" customFormat="1" ht="15" hidden="1" customHeight="1" x14ac:dyDescent="0.25">
      <c r="B3099" s="425" t="s">
        <v>191</v>
      </c>
      <c r="C3099" s="424" t="s">
        <v>586</v>
      </c>
      <c r="D3099" s="423" t="s">
        <v>161</v>
      </c>
      <c r="E3099" s="520" t="s">
        <v>450</v>
      </c>
      <c r="F3099" s="420"/>
      <c r="G3099" s="420"/>
      <c r="H3099" s="419">
        <v>2020</v>
      </c>
      <c r="I3099" s="418"/>
      <c r="J3099" s="418" t="s">
        <v>987</v>
      </c>
      <c r="K3099" s="417" t="s">
        <v>11</v>
      </c>
      <c r="L3099" s="824"/>
      <c r="M3099" s="825"/>
      <c r="N3099" s="792"/>
      <c r="O3099" s="829"/>
      <c r="P3099" s="832"/>
      <c r="Q3099" s="835"/>
      <c r="R3099" s="829"/>
      <c r="S3099" s="416" t="s">
        <v>165</v>
      </c>
      <c r="T3099" s="415"/>
      <c r="U3099" s="416" t="s">
        <v>164</v>
      </c>
      <c r="V3099" s="415"/>
      <c r="W3099" s="816"/>
      <c r="X3099" s="817"/>
      <c r="Y3099" s="816"/>
      <c r="Z3099" s="817"/>
      <c r="AA3099" s="816"/>
      <c r="AB3099" s="817"/>
      <c r="AC3099" s="816"/>
      <c r="AD3099" s="817"/>
      <c r="AE3099" s="816"/>
      <c r="AF3099" s="817"/>
      <c r="AG3099" s="781"/>
      <c r="AH3099" s="782"/>
      <c r="AI3099" s="781"/>
      <c r="AJ3099" s="782"/>
      <c r="AK3099" s="792"/>
      <c r="AL3099" s="792"/>
      <c r="AM3099" s="792"/>
      <c r="AN3099" s="792"/>
      <c r="AO3099" s="792"/>
      <c r="AP3099" s="792"/>
    </row>
    <row r="3100" spans="2:42" s="404" customFormat="1" ht="15" hidden="1" customHeight="1" thickBot="1" x14ac:dyDescent="0.25">
      <c r="B3100" s="414" t="s">
        <v>191</v>
      </c>
      <c r="C3100" s="413" t="s">
        <v>586</v>
      </c>
      <c r="D3100" s="412" t="s">
        <v>161</v>
      </c>
      <c r="E3100" s="519" t="s">
        <v>450</v>
      </c>
      <c r="F3100" s="409"/>
      <c r="G3100" s="409"/>
      <c r="H3100" s="408">
        <v>2020</v>
      </c>
      <c r="I3100" s="407"/>
      <c r="J3100" s="407" t="s">
        <v>987</v>
      </c>
      <c r="K3100" s="407" t="s">
        <v>11</v>
      </c>
      <c r="L3100" s="826"/>
      <c r="M3100" s="827"/>
      <c r="N3100" s="793"/>
      <c r="O3100" s="830"/>
      <c r="P3100" s="833"/>
      <c r="Q3100" s="836"/>
      <c r="R3100" s="830"/>
      <c r="S3100" s="406" t="s">
        <v>158</v>
      </c>
      <c r="T3100" s="451"/>
      <c r="U3100" s="820"/>
      <c r="V3100" s="821"/>
      <c r="W3100" s="818"/>
      <c r="X3100" s="819"/>
      <c r="Y3100" s="818"/>
      <c r="Z3100" s="819"/>
      <c r="AA3100" s="818"/>
      <c r="AB3100" s="819"/>
      <c r="AC3100" s="818"/>
      <c r="AD3100" s="819"/>
      <c r="AE3100" s="818"/>
      <c r="AF3100" s="819"/>
      <c r="AG3100" s="783"/>
      <c r="AH3100" s="784"/>
      <c r="AI3100" s="783"/>
      <c r="AJ3100" s="784"/>
      <c r="AK3100" s="793"/>
      <c r="AL3100" s="793"/>
      <c r="AM3100" s="793"/>
      <c r="AN3100" s="793"/>
      <c r="AO3100" s="793"/>
      <c r="AP3100" s="793"/>
    </row>
    <row r="3101" spans="2:42" s="404" customFormat="1" ht="12.75" hidden="1" customHeight="1" thickTop="1" x14ac:dyDescent="0.25">
      <c r="B3101" s="445" t="s">
        <v>235</v>
      </c>
      <c r="C3101" s="444" t="s">
        <v>585</v>
      </c>
      <c r="D3101" s="443" t="s">
        <v>161</v>
      </c>
      <c r="E3101" s="562" t="s">
        <v>2183</v>
      </c>
      <c r="F3101" s="440"/>
      <c r="G3101" s="440"/>
      <c r="H3101" s="419">
        <v>2020</v>
      </c>
      <c r="I3101" s="418"/>
      <c r="J3101" s="418" t="s">
        <v>987</v>
      </c>
      <c r="K3101" s="439" t="s">
        <v>11</v>
      </c>
      <c r="L3101" s="822" t="s">
        <v>103</v>
      </c>
      <c r="M3101" s="823"/>
      <c r="N3101" s="791" t="s">
        <v>207</v>
      </c>
      <c r="O3101" s="828" t="s">
        <v>579</v>
      </c>
      <c r="P3101" s="831"/>
      <c r="Q3101" s="834"/>
      <c r="R3101" s="828"/>
      <c r="S3101" s="434" t="s">
        <v>184</v>
      </c>
      <c r="T3101" s="438">
        <v>1000000</v>
      </c>
      <c r="U3101" s="434" t="s">
        <v>183</v>
      </c>
      <c r="V3101" s="437"/>
      <c r="W3101" s="434" t="s">
        <v>182</v>
      </c>
      <c r="X3101" s="436">
        <f>T3101</f>
        <v>1000000</v>
      </c>
      <c r="Y3101" s="434" t="s">
        <v>181</v>
      </c>
      <c r="Z3101" s="435"/>
      <c r="AA3101" s="434" t="s">
        <v>181</v>
      </c>
      <c r="AB3101" s="435"/>
      <c r="AC3101" s="434" t="s">
        <v>181</v>
      </c>
      <c r="AD3101" s="435"/>
      <c r="AE3101" s="434" t="s">
        <v>181</v>
      </c>
      <c r="AF3101" s="435"/>
      <c r="AG3101" s="466" t="s">
        <v>181</v>
      </c>
      <c r="AH3101" s="467"/>
      <c r="AI3101" s="466" t="s">
        <v>180</v>
      </c>
      <c r="AJ3101" s="465"/>
      <c r="AK3101" s="791" t="s">
        <v>4</v>
      </c>
      <c r="AL3101" s="791" t="s">
        <v>4</v>
      </c>
      <c r="AM3101" s="791" t="s">
        <v>4</v>
      </c>
      <c r="AN3101" s="791"/>
      <c r="AO3101" s="791"/>
      <c r="AP3101" s="791" t="s">
        <v>266</v>
      </c>
    </row>
    <row r="3102" spans="2:42" s="404" customFormat="1" ht="15" hidden="1" customHeight="1" x14ac:dyDescent="0.25">
      <c r="B3102" s="425" t="s">
        <v>235</v>
      </c>
      <c r="C3102" s="424" t="s">
        <v>585</v>
      </c>
      <c r="D3102" s="423" t="s">
        <v>161</v>
      </c>
      <c r="E3102" s="520" t="s">
        <v>2183</v>
      </c>
      <c r="F3102" s="420"/>
      <c r="G3102" s="420"/>
      <c r="H3102" s="419">
        <v>2020</v>
      </c>
      <c r="I3102" s="418"/>
      <c r="J3102" s="418" t="s">
        <v>987</v>
      </c>
      <c r="K3102" s="417" t="s">
        <v>11</v>
      </c>
      <c r="L3102" s="824"/>
      <c r="M3102" s="825"/>
      <c r="N3102" s="792"/>
      <c r="O3102" s="829"/>
      <c r="P3102" s="832"/>
      <c r="Q3102" s="835"/>
      <c r="R3102" s="829"/>
      <c r="S3102" s="416" t="s">
        <v>179</v>
      </c>
      <c r="T3102" s="432"/>
      <c r="U3102" s="416" t="s">
        <v>177</v>
      </c>
      <c r="V3102" s="415"/>
      <c r="W3102" s="416" t="s">
        <v>176</v>
      </c>
      <c r="X3102" s="428">
        <f>X3101</f>
        <v>1000000</v>
      </c>
      <c r="Y3102" s="416" t="s">
        <v>175</v>
      </c>
      <c r="Z3102" s="426"/>
      <c r="AA3102" s="416" t="s">
        <v>175</v>
      </c>
      <c r="AB3102" s="426"/>
      <c r="AC3102" s="416" t="s">
        <v>175</v>
      </c>
      <c r="AD3102" s="426"/>
      <c r="AE3102" s="416" t="s">
        <v>175</v>
      </c>
      <c r="AF3102" s="426"/>
      <c r="AG3102" s="463" t="s">
        <v>175</v>
      </c>
      <c r="AH3102" s="462"/>
      <c r="AI3102" s="463" t="s">
        <v>174</v>
      </c>
      <c r="AJ3102" s="464"/>
      <c r="AK3102" s="792"/>
      <c r="AL3102" s="792"/>
      <c r="AM3102" s="792"/>
      <c r="AN3102" s="792"/>
      <c r="AO3102" s="792"/>
      <c r="AP3102" s="792"/>
    </row>
    <row r="3103" spans="2:42" s="404" customFormat="1" ht="39" hidden="1" customHeight="1" x14ac:dyDescent="0.25">
      <c r="B3103" s="425" t="s">
        <v>235</v>
      </c>
      <c r="C3103" s="424" t="s">
        <v>585</v>
      </c>
      <c r="D3103" s="423" t="s">
        <v>161</v>
      </c>
      <c r="E3103" s="520" t="s">
        <v>2183</v>
      </c>
      <c r="F3103" s="420"/>
      <c r="G3103" s="420"/>
      <c r="H3103" s="419">
        <v>2020</v>
      </c>
      <c r="I3103" s="418"/>
      <c r="J3103" s="418" t="s">
        <v>987</v>
      </c>
      <c r="K3103" s="417" t="s">
        <v>11</v>
      </c>
      <c r="L3103" s="824"/>
      <c r="M3103" s="825"/>
      <c r="N3103" s="792"/>
      <c r="O3103" s="829"/>
      <c r="P3103" s="832"/>
      <c r="Q3103" s="835"/>
      <c r="R3103" s="829"/>
      <c r="S3103" s="416" t="s">
        <v>173</v>
      </c>
      <c r="T3103" s="429"/>
      <c r="U3103" s="416" t="s">
        <v>171</v>
      </c>
      <c r="V3103" s="427"/>
      <c r="W3103" s="416" t="s">
        <v>170</v>
      </c>
      <c r="X3103" s="428"/>
      <c r="Y3103" s="416" t="s">
        <v>169</v>
      </c>
      <c r="Z3103" s="426"/>
      <c r="AA3103" s="416" t="s">
        <v>169</v>
      </c>
      <c r="AB3103" s="426"/>
      <c r="AC3103" s="416" t="s">
        <v>169</v>
      </c>
      <c r="AD3103" s="426"/>
      <c r="AE3103" s="416" t="s">
        <v>169</v>
      </c>
      <c r="AF3103" s="426"/>
      <c r="AG3103" s="463" t="s">
        <v>169</v>
      </c>
      <c r="AH3103" s="462"/>
      <c r="AI3103" s="781"/>
      <c r="AJ3103" s="782"/>
      <c r="AK3103" s="792"/>
      <c r="AL3103" s="792"/>
      <c r="AM3103" s="792"/>
      <c r="AN3103" s="792"/>
      <c r="AO3103" s="792"/>
      <c r="AP3103" s="792"/>
    </row>
    <row r="3104" spans="2:42" s="404" customFormat="1" ht="15" hidden="1" customHeight="1" x14ac:dyDescent="0.25">
      <c r="B3104" s="425" t="s">
        <v>235</v>
      </c>
      <c r="C3104" s="424" t="s">
        <v>585</v>
      </c>
      <c r="D3104" s="423" t="s">
        <v>161</v>
      </c>
      <c r="E3104" s="520" t="s">
        <v>2183</v>
      </c>
      <c r="F3104" s="420"/>
      <c r="G3104" s="420"/>
      <c r="H3104" s="419">
        <v>2020</v>
      </c>
      <c r="I3104" s="418"/>
      <c r="J3104" s="418" t="s">
        <v>987</v>
      </c>
      <c r="K3104" s="417" t="s">
        <v>11</v>
      </c>
      <c r="L3104" s="824"/>
      <c r="M3104" s="825"/>
      <c r="N3104" s="792"/>
      <c r="O3104" s="829"/>
      <c r="P3104" s="832"/>
      <c r="Q3104" s="835"/>
      <c r="R3104" s="829"/>
      <c r="S3104" s="416" t="s">
        <v>168</v>
      </c>
      <c r="T3104" s="427"/>
      <c r="U3104" s="416" t="s">
        <v>167</v>
      </c>
      <c r="V3104" s="427"/>
      <c r="W3104" s="816"/>
      <c r="X3104" s="817"/>
      <c r="Y3104" s="416" t="s">
        <v>166</v>
      </c>
      <c r="Z3104" s="426">
        <f>IF(Z3102="",Z3103-Z3101,Z3103-Z3102)</f>
        <v>0</v>
      </c>
      <c r="AA3104" s="416" t="s">
        <v>166</v>
      </c>
      <c r="AB3104" s="426">
        <f>IF(AB3102="",AB3103-AB3101,AB3103-AB3102)</f>
        <v>0</v>
      </c>
      <c r="AC3104" s="416" t="s">
        <v>166</v>
      </c>
      <c r="AD3104" s="426">
        <f>IF(AD3102="",AD3103-AD3101,AD3103-AD3102)</f>
        <v>0</v>
      </c>
      <c r="AE3104" s="416" t="s">
        <v>166</v>
      </c>
      <c r="AF3104" s="426">
        <f>IF(AF3102="",AF3103-AF3101,AF3103-AF3102)</f>
        <v>0</v>
      </c>
      <c r="AG3104" s="463" t="s">
        <v>166</v>
      </c>
      <c r="AH3104" s="462">
        <f>IF(AH3102="",AH3103-AH3101,AH3103-AH3102)</f>
        <v>0</v>
      </c>
      <c r="AI3104" s="781"/>
      <c r="AJ3104" s="782"/>
      <c r="AK3104" s="792"/>
      <c r="AL3104" s="792"/>
      <c r="AM3104" s="792"/>
      <c r="AN3104" s="792"/>
      <c r="AO3104" s="792"/>
      <c r="AP3104" s="792"/>
    </row>
    <row r="3105" spans="1:42" s="404" customFormat="1" ht="15" hidden="1" customHeight="1" x14ac:dyDescent="0.25">
      <c r="B3105" s="425" t="s">
        <v>235</v>
      </c>
      <c r="C3105" s="424" t="s">
        <v>585</v>
      </c>
      <c r="D3105" s="423" t="s">
        <v>161</v>
      </c>
      <c r="E3105" s="520" t="s">
        <v>2183</v>
      </c>
      <c r="F3105" s="420"/>
      <c r="G3105" s="420"/>
      <c r="H3105" s="419">
        <v>2020</v>
      </c>
      <c r="I3105" s="418"/>
      <c r="J3105" s="418" t="s">
        <v>987</v>
      </c>
      <c r="K3105" s="417" t="s">
        <v>11</v>
      </c>
      <c r="L3105" s="824"/>
      <c r="M3105" s="825"/>
      <c r="N3105" s="792"/>
      <c r="O3105" s="829"/>
      <c r="P3105" s="832"/>
      <c r="Q3105" s="835"/>
      <c r="R3105" s="829"/>
      <c r="S3105" s="416" t="s">
        <v>165</v>
      </c>
      <c r="T3105" s="415"/>
      <c r="U3105" s="416" t="s">
        <v>164</v>
      </c>
      <c r="V3105" s="415"/>
      <c r="W3105" s="816"/>
      <c r="X3105" s="817"/>
      <c r="Y3105" s="816"/>
      <c r="Z3105" s="817"/>
      <c r="AA3105" s="816"/>
      <c r="AB3105" s="817"/>
      <c r="AC3105" s="816"/>
      <c r="AD3105" s="817"/>
      <c r="AE3105" s="816"/>
      <c r="AF3105" s="817"/>
      <c r="AG3105" s="781"/>
      <c r="AH3105" s="782"/>
      <c r="AI3105" s="781"/>
      <c r="AJ3105" s="782"/>
      <c r="AK3105" s="792"/>
      <c r="AL3105" s="792"/>
      <c r="AM3105" s="792"/>
      <c r="AN3105" s="792"/>
      <c r="AO3105" s="792"/>
      <c r="AP3105" s="792"/>
    </row>
    <row r="3106" spans="1:42" s="404" customFormat="1" ht="15" hidden="1" customHeight="1" thickBot="1" x14ac:dyDescent="0.25">
      <c r="B3106" s="414" t="s">
        <v>235</v>
      </c>
      <c r="C3106" s="413" t="s">
        <v>585</v>
      </c>
      <c r="D3106" s="412" t="s">
        <v>161</v>
      </c>
      <c r="E3106" s="519" t="s">
        <v>2183</v>
      </c>
      <c r="F3106" s="409"/>
      <c r="G3106" s="409"/>
      <c r="H3106" s="408">
        <v>2020</v>
      </c>
      <c r="I3106" s="407"/>
      <c r="J3106" s="407" t="s">
        <v>987</v>
      </c>
      <c r="K3106" s="407" t="s">
        <v>11</v>
      </c>
      <c r="L3106" s="826"/>
      <c r="M3106" s="827"/>
      <c r="N3106" s="793"/>
      <c r="O3106" s="830"/>
      <c r="P3106" s="833"/>
      <c r="Q3106" s="836"/>
      <c r="R3106" s="830"/>
      <c r="S3106" s="406" t="s">
        <v>158</v>
      </c>
      <c r="T3106" s="451"/>
      <c r="U3106" s="820"/>
      <c r="V3106" s="821"/>
      <c r="W3106" s="818"/>
      <c r="X3106" s="819"/>
      <c r="Y3106" s="818"/>
      <c r="Z3106" s="819"/>
      <c r="AA3106" s="818"/>
      <c r="AB3106" s="819"/>
      <c r="AC3106" s="818"/>
      <c r="AD3106" s="819"/>
      <c r="AE3106" s="818"/>
      <c r="AF3106" s="819"/>
      <c r="AG3106" s="783"/>
      <c r="AH3106" s="784"/>
      <c r="AI3106" s="783"/>
      <c r="AJ3106" s="784"/>
      <c r="AK3106" s="793"/>
      <c r="AL3106" s="793"/>
      <c r="AM3106" s="793"/>
      <c r="AN3106" s="793"/>
      <c r="AO3106" s="793"/>
      <c r="AP3106" s="793"/>
    </row>
    <row r="3107" spans="1:42" s="404" customFormat="1" ht="12.75" hidden="1" customHeight="1" thickTop="1" x14ac:dyDescent="0.25">
      <c r="B3107" s="445" t="s">
        <v>584</v>
      </c>
      <c r="C3107" s="444" t="s">
        <v>492</v>
      </c>
      <c r="D3107" s="443" t="s">
        <v>161</v>
      </c>
      <c r="E3107" s="523" t="s">
        <v>450</v>
      </c>
      <c r="F3107" s="440"/>
      <c r="G3107" s="440"/>
      <c r="H3107" s="419">
        <v>2020</v>
      </c>
      <c r="I3107" s="418"/>
      <c r="J3107" s="418" t="s">
        <v>987</v>
      </c>
      <c r="K3107" s="439" t="s">
        <v>11</v>
      </c>
      <c r="L3107" s="822" t="s">
        <v>104</v>
      </c>
      <c r="M3107" s="823"/>
      <c r="N3107" s="791" t="s">
        <v>207</v>
      </c>
      <c r="O3107" s="828" t="s">
        <v>579</v>
      </c>
      <c r="P3107" s="831"/>
      <c r="Q3107" s="834"/>
      <c r="R3107" s="828"/>
      <c r="S3107" s="434" t="s">
        <v>184</v>
      </c>
      <c r="T3107" s="438">
        <v>1000000</v>
      </c>
      <c r="U3107" s="434" t="s">
        <v>183</v>
      </c>
      <c r="V3107" s="437"/>
      <c r="W3107" s="434" t="s">
        <v>182</v>
      </c>
      <c r="X3107" s="436">
        <f>T3107</f>
        <v>1000000</v>
      </c>
      <c r="Y3107" s="434" t="s">
        <v>181</v>
      </c>
      <c r="Z3107" s="435"/>
      <c r="AA3107" s="434" t="s">
        <v>181</v>
      </c>
      <c r="AB3107" s="435"/>
      <c r="AC3107" s="434" t="s">
        <v>181</v>
      </c>
      <c r="AD3107" s="435"/>
      <c r="AE3107" s="434" t="s">
        <v>181</v>
      </c>
      <c r="AF3107" s="435"/>
      <c r="AG3107" s="466" t="s">
        <v>181</v>
      </c>
      <c r="AH3107" s="467"/>
      <c r="AI3107" s="466" t="s">
        <v>180</v>
      </c>
      <c r="AJ3107" s="465"/>
      <c r="AK3107" s="791" t="s">
        <v>240</v>
      </c>
      <c r="AL3107" s="791" t="s">
        <v>240</v>
      </c>
      <c r="AM3107" s="791" t="s">
        <v>240</v>
      </c>
      <c r="AN3107" s="791"/>
      <c r="AO3107" s="791"/>
      <c r="AP3107" s="791" t="s">
        <v>2012</v>
      </c>
    </row>
    <row r="3108" spans="1:42" s="404" customFormat="1" ht="15" hidden="1" customHeight="1" x14ac:dyDescent="0.25">
      <c r="B3108" s="425" t="s">
        <v>584</v>
      </c>
      <c r="C3108" s="424" t="s">
        <v>492</v>
      </c>
      <c r="D3108" s="423" t="s">
        <v>161</v>
      </c>
      <c r="E3108" s="520" t="s">
        <v>450</v>
      </c>
      <c r="F3108" s="420"/>
      <c r="G3108" s="420"/>
      <c r="H3108" s="419">
        <v>2020</v>
      </c>
      <c r="I3108" s="418"/>
      <c r="J3108" s="418" t="s">
        <v>987</v>
      </c>
      <c r="K3108" s="417" t="s">
        <v>11</v>
      </c>
      <c r="L3108" s="824"/>
      <c r="M3108" s="825"/>
      <c r="N3108" s="792"/>
      <c r="O3108" s="829"/>
      <c r="P3108" s="832"/>
      <c r="Q3108" s="835"/>
      <c r="R3108" s="829"/>
      <c r="S3108" s="416" t="s">
        <v>179</v>
      </c>
      <c r="T3108" s="432"/>
      <c r="U3108" s="416" t="s">
        <v>177</v>
      </c>
      <c r="V3108" s="415"/>
      <c r="W3108" s="416" t="s">
        <v>176</v>
      </c>
      <c r="X3108" s="428">
        <f>X3107</f>
        <v>1000000</v>
      </c>
      <c r="Y3108" s="416" t="s">
        <v>175</v>
      </c>
      <c r="Z3108" s="426"/>
      <c r="AA3108" s="416" t="s">
        <v>175</v>
      </c>
      <c r="AB3108" s="426"/>
      <c r="AC3108" s="416" t="s">
        <v>175</v>
      </c>
      <c r="AD3108" s="426"/>
      <c r="AE3108" s="416" t="s">
        <v>175</v>
      </c>
      <c r="AF3108" s="426"/>
      <c r="AG3108" s="463" t="s">
        <v>175</v>
      </c>
      <c r="AH3108" s="462"/>
      <c r="AI3108" s="463" t="s">
        <v>174</v>
      </c>
      <c r="AJ3108" s="464"/>
      <c r="AK3108" s="792"/>
      <c r="AL3108" s="792"/>
      <c r="AM3108" s="792"/>
      <c r="AN3108" s="792"/>
      <c r="AO3108" s="792"/>
      <c r="AP3108" s="792"/>
    </row>
    <row r="3109" spans="1:42" s="404" customFormat="1" ht="39" hidden="1" customHeight="1" x14ac:dyDescent="0.25">
      <c r="B3109" s="425" t="s">
        <v>584</v>
      </c>
      <c r="C3109" s="424" t="s">
        <v>492</v>
      </c>
      <c r="D3109" s="423" t="s">
        <v>161</v>
      </c>
      <c r="E3109" s="520" t="s">
        <v>450</v>
      </c>
      <c r="F3109" s="420"/>
      <c r="G3109" s="420"/>
      <c r="H3109" s="419">
        <v>2020</v>
      </c>
      <c r="I3109" s="418"/>
      <c r="J3109" s="418" t="s">
        <v>987</v>
      </c>
      <c r="K3109" s="417" t="s">
        <v>11</v>
      </c>
      <c r="L3109" s="824"/>
      <c r="M3109" s="825"/>
      <c r="N3109" s="792"/>
      <c r="O3109" s="829"/>
      <c r="P3109" s="832"/>
      <c r="Q3109" s="835"/>
      <c r="R3109" s="829"/>
      <c r="S3109" s="416" t="s">
        <v>173</v>
      </c>
      <c r="T3109" s="429"/>
      <c r="U3109" s="416" t="s">
        <v>171</v>
      </c>
      <c r="V3109" s="427"/>
      <c r="W3109" s="416" t="s">
        <v>170</v>
      </c>
      <c r="X3109" s="428"/>
      <c r="Y3109" s="416" t="s">
        <v>169</v>
      </c>
      <c r="Z3109" s="426"/>
      <c r="AA3109" s="416" t="s">
        <v>169</v>
      </c>
      <c r="AB3109" s="426"/>
      <c r="AC3109" s="416" t="s">
        <v>169</v>
      </c>
      <c r="AD3109" s="426"/>
      <c r="AE3109" s="416" t="s">
        <v>169</v>
      </c>
      <c r="AF3109" s="426"/>
      <c r="AG3109" s="463" t="s">
        <v>169</v>
      </c>
      <c r="AH3109" s="462"/>
      <c r="AI3109" s="781"/>
      <c r="AJ3109" s="782"/>
      <c r="AK3109" s="792"/>
      <c r="AL3109" s="792"/>
      <c r="AM3109" s="792"/>
      <c r="AN3109" s="792"/>
      <c r="AO3109" s="792"/>
      <c r="AP3109" s="792"/>
    </row>
    <row r="3110" spans="1:42" s="404" customFormat="1" ht="15" hidden="1" customHeight="1" x14ac:dyDescent="0.25">
      <c r="B3110" s="425" t="s">
        <v>584</v>
      </c>
      <c r="C3110" s="424" t="s">
        <v>492</v>
      </c>
      <c r="D3110" s="423" t="s">
        <v>161</v>
      </c>
      <c r="E3110" s="520" t="s">
        <v>450</v>
      </c>
      <c r="F3110" s="420"/>
      <c r="G3110" s="420"/>
      <c r="H3110" s="419">
        <v>2020</v>
      </c>
      <c r="I3110" s="418"/>
      <c r="J3110" s="418" t="s">
        <v>987</v>
      </c>
      <c r="K3110" s="417" t="s">
        <v>11</v>
      </c>
      <c r="L3110" s="824"/>
      <c r="M3110" s="825"/>
      <c r="N3110" s="792"/>
      <c r="O3110" s="829"/>
      <c r="P3110" s="832"/>
      <c r="Q3110" s="835"/>
      <c r="R3110" s="829"/>
      <c r="S3110" s="416" t="s">
        <v>168</v>
      </c>
      <c r="T3110" s="427"/>
      <c r="U3110" s="416" t="s">
        <v>167</v>
      </c>
      <c r="V3110" s="427"/>
      <c r="W3110" s="816"/>
      <c r="X3110" s="817"/>
      <c r="Y3110" s="416" t="s">
        <v>166</v>
      </c>
      <c r="Z3110" s="426">
        <f>IF(Z3108="",Z3109-Z3107,Z3109-Z3108)</f>
        <v>0</v>
      </c>
      <c r="AA3110" s="416" t="s">
        <v>166</v>
      </c>
      <c r="AB3110" s="426">
        <f>IF(AB3108="",AB3109-AB3107,AB3109-AB3108)</f>
        <v>0</v>
      </c>
      <c r="AC3110" s="416" t="s">
        <v>166</v>
      </c>
      <c r="AD3110" s="426">
        <f>IF(AD3108="",AD3109-AD3107,AD3109-AD3108)</f>
        <v>0</v>
      </c>
      <c r="AE3110" s="416" t="s">
        <v>166</v>
      </c>
      <c r="AF3110" s="426">
        <f>IF(AF3108="",AF3109-AF3107,AF3109-AF3108)</f>
        <v>0</v>
      </c>
      <c r="AG3110" s="463" t="s">
        <v>166</v>
      </c>
      <c r="AH3110" s="462">
        <f>IF(AH3108="",AH3109-AH3107,AH3109-AH3108)</f>
        <v>0</v>
      </c>
      <c r="AI3110" s="781"/>
      <c r="AJ3110" s="782"/>
      <c r="AK3110" s="792"/>
      <c r="AL3110" s="792"/>
      <c r="AM3110" s="792"/>
      <c r="AN3110" s="792"/>
      <c r="AO3110" s="792"/>
      <c r="AP3110" s="792"/>
    </row>
    <row r="3111" spans="1:42" s="404" customFormat="1" ht="15" hidden="1" customHeight="1" x14ac:dyDescent="0.25">
      <c r="B3111" s="425" t="s">
        <v>584</v>
      </c>
      <c r="C3111" s="424" t="s">
        <v>492</v>
      </c>
      <c r="D3111" s="423" t="s">
        <v>161</v>
      </c>
      <c r="E3111" s="520" t="s">
        <v>450</v>
      </c>
      <c r="F3111" s="420"/>
      <c r="G3111" s="420"/>
      <c r="H3111" s="419">
        <v>2020</v>
      </c>
      <c r="I3111" s="418"/>
      <c r="J3111" s="418" t="s">
        <v>987</v>
      </c>
      <c r="K3111" s="417" t="s">
        <v>11</v>
      </c>
      <c r="L3111" s="824"/>
      <c r="M3111" s="825"/>
      <c r="N3111" s="792"/>
      <c r="O3111" s="829"/>
      <c r="P3111" s="832"/>
      <c r="Q3111" s="835"/>
      <c r="R3111" s="829"/>
      <c r="S3111" s="416" t="s">
        <v>165</v>
      </c>
      <c r="T3111" s="415"/>
      <c r="U3111" s="416" t="s">
        <v>164</v>
      </c>
      <c r="V3111" s="415"/>
      <c r="W3111" s="816"/>
      <c r="X3111" s="817"/>
      <c r="Y3111" s="816"/>
      <c r="Z3111" s="817"/>
      <c r="AA3111" s="816"/>
      <c r="AB3111" s="817"/>
      <c r="AC3111" s="816"/>
      <c r="AD3111" s="817"/>
      <c r="AE3111" s="816"/>
      <c r="AF3111" s="817"/>
      <c r="AG3111" s="781"/>
      <c r="AH3111" s="782"/>
      <c r="AI3111" s="781"/>
      <c r="AJ3111" s="782"/>
      <c r="AK3111" s="792"/>
      <c r="AL3111" s="792"/>
      <c r="AM3111" s="792"/>
      <c r="AN3111" s="792"/>
      <c r="AO3111" s="792"/>
      <c r="AP3111" s="792"/>
    </row>
    <row r="3112" spans="1:42" s="404" customFormat="1" ht="15" hidden="1" customHeight="1" thickBot="1" x14ac:dyDescent="0.25">
      <c r="B3112" s="414" t="s">
        <v>584</v>
      </c>
      <c r="C3112" s="413" t="s">
        <v>492</v>
      </c>
      <c r="D3112" s="412" t="s">
        <v>161</v>
      </c>
      <c r="E3112" s="519" t="s">
        <v>450</v>
      </c>
      <c r="F3112" s="409"/>
      <c r="G3112" s="409"/>
      <c r="H3112" s="408">
        <v>2020</v>
      </c>
      <c r="I3112" s="407"/>
      <c r="J3112" s="407" t="s">
        <v>987</v>
      </c>
      <c r="K3112" s="407" t="s">
        <v>11</v>
      </c>
      <c r="L3112" s="826"/>
      <c r="M3112" s="827"/>
      <c r="N3112" s="793"/>
      <c r="O3112" s="830"/>
      <c r="P3112" s="833"/>
      <c r="Q3112" s="836"/>
      <c r="R3112" s="830"/>
      <c r="S3112" s="406" t="s">
        <v>158</v>
      </c>
      <c r="T3112" s="451"/>
      <c r="U3112" s="820"/>
      <c r="V3112" s="821"/>
      <c r="W3112" s="818"/>
      <c r="X3112" s="819"/>
      <c r="Y3112" s="818"/>
      <c r="Z3112" s="819"/>
      <c r="AA3112" s="818"/>
      <c r="AB3112" s="819"/>
      <c r="AC3112" s="818"/>
      <c r="AD3112" s="819"/>
      <c r="AE3112" s="818"/>
      <c r="AF3112" s="819"/>
      <c r="AG3112" s="783"/>
      <c r="AH3112" s="784"/>
      <c r="AI3112" s="783"/>
      <c r="AJ3112" s="784"/>
      <c r="AK3112" s="793"/>
      <c r="AL3112" s="793"/>
      <c r="AM3112" s="793"/>
      <c r="AN3112" s="793"/>
      <c r="AO3112" s="793"/>
      <c r="AP3112" s="793"/>
    </row>
    <row r="3113" spans="1:42" s="404" customFormat="1" ht="13.5" customHeight="1" thickTop="1" x14ac:dyDescent="0.2">
      <c r="A3113" s="402"/>
      <c r="B3113" s="445" t="s">
        <v>163</v>
      </c>
      <c r="C3113" s="444" t="s">
        <v>162</v>
      </c>
      <c r="D3113" s="443" t="s">
        <v>161</v>
      </c>
      <c r="E3113" s="442" t="s">
        <v>50</v>
      </c>
      <c r="F3113" s="441">
        <v>44112</v>
      </c>
      <c r="G3113" s="440">
        <v>44162</v>
      </c>
      <c r="H3113" s="419">
        <v>2020</v>
      </c>
      <c r="I3113" s="418" t="s">
        <v>185</v>
      </c>
      <c r="J3113" s="418" t="s">
        <v>987</v>
      </c>
      <c r="K3113" s="439" t="s">
        <v>189</v>
      </c>
      <c r="L3113" s="822" t="s">
        <v>188</v>
      </c>
      <c r="M3113" s="823"/>
      <c r="N3113" s="791" t="s">
        <v>207</v>
      </c>
      <c r="O3113" s="879" t="s">
        <v>186</v>
      </c>
      <c r="P3113" s="831"/>
      <c r="Q3113" s="882"/>
      <c r="R3113" s="828" t="s">
        <v>185</v>
      </c>
      <c r="S3113" s="434" t="s">
        <v>184</v>
      </c>
      <c r="T3113" s="438">
        <v>1000000</v>
      </c>
      <c r="U3113" s="434" t="s">
        <v>183</v>
      </c>
      <c r="V3113" s="437">
        <v>44212</v>
      </c>
      <c r="W3113" s="434" t="s">
        <v>182</v>
      </c>
      <c r="X3113" s="436">
        <v>1000000</v>
      </c>
      <c r="Y3113" s="434" t="s">
        <v>181</v>
      </c>
      <c r="Z3113" s="435">
        <v>0.13200000000000001</v>
      </c>
      <c r="AA3113" s="434" t="s">
        <v>180</v>
      </c>
      <c r="AB3113" s="433">
        <v>3</v>
      </c>
      <c r="AC3113" s="791" t="s">
        <v>10</v>
      </c>
      <c r="AE3113" s="434" t="s">
        <v>181</v>
      </c>
      <c r="AF3113" s="435">
        <v>1</v>
      </c>
      <c r="AG3113" s="466" t="s">
        <v>181</v>
      </c>
      <c r="AH3113" s="467">
        <v>1</v>
      </c>
      <c r="AI3113" s="466" t="s">
        <v>180</v>
      </c>
      <c r="AJ3113" s="465">
        <v>3</v>
      </c>
      <c r="AN3113" s="791" t="s">
        <v>227</v>
      </c>
      <c r="AO3113" s="791" t="s">
        <v>227</v>
      </c>
      <c r="AP3113" s="791" t="s">
        <v>2143</v>
      </c>
    </row>
    <row r="3114" spans="1:42" s="404" customFormat="1" x14ac:dyDescent="0.2">
      <c r="A3114" s="402"/>
      <c r="B3114" s="425" t="s">
        <v>163</v>
      </c>
      <c r="C3114" s="424" t="s">
        <v>162</v>
      </c>
      <c r="D3114" s="423" t="s">
        <v>161</v>
      </c>
      <c r="E3114" s="422" t="s">
        <v>50</v>
      </c>
      <c r="F3114" s="421">
        <v>44112</v>
      </c>
      <c r="G3114" s="420">
        <v>44162</v>
      </c>
      <c r="H3114" s="419">
        <v>2020</v>
      </c>
      <c r="I3114" s="418" t="s">
        <v>185</v>
      </c>
      <c r="J3114" s="418" t="s">
        <v>987</v>
      </c>
      <c r="K3114" s="417" t="s">
        <v>159</v>
      </c>
      <c r="L3114" s="824"/>
      <c r="M3114" s="825"/>
      <c r="N3114" s="792"/>
      <c r="O3114" s="880"/>
      <c r="P3114" s="832"/>
      <c r="Q3114" s="883"/>
      <c r="R3114" s="829"/>
      <c r="S3114" s="416" t="s">
        <v>179</v>
      </c>
      <c r="T3114" s="432" t="s">
        <v>178</v>
      </c>
      <c r="U3114" s="416" t="s">
        <v>177</v>
      </c>
      <c r="V3114" s="431"/>
      <c r="W3114" s="416" t="s">
        <v>176</v>
      </c>
      <c r="X3114" s="428">
        <v>1000000</v>
      </c>
      <c r="Y3114" s="416" t="s">
        <v>175</v>
      </c>
      <c r="Z3114" s="426"/>
      <c r="AA3114" s="416" t="s">
        <v>174</v>
      </c>
      <c r="AB3114" s="430">
        <v>66</v>
      </c>
      <c r="AC3114" s="792"/>
      <c r="AE3114" s="416" t="s">
        <v>175</v>
      </c>
      <c r="AF3114" s="426"/>
      <c r="AG3114" s="463" t="s">
        <v>175</v>
      </c>
      <c r="AH3114" s="462"/>
      <c r="AI3114" s="463" t="s">
        <v>174</v>
      </c>
      <c r="AJ3114" s="464">
        <f>3*22</f>
        <v>66</v>
      </c>
      <c r="AN3114" s="792"/>
      <c r="AO3114" s="792"/>
      <c r="AP3114" s="792"/>
    </row>
    <row r="3115" spans="1:42" s="404" customFormat="1" x14ac:dyDescent="0.2">
      <c r="A3115" s="402"/>
      <c r="B3115" s="425" t="s">
        <v>163</v>
      </c>
      <c r="C3115" s="424" t="s">
        <v>162</v>
      </c>
      <c r="D3115" s="423" t="s">
        <v>161</v>
      </c>
      <c r="E3115" s="422" t="s">
        <v>50</v>
      </c>
      <c r="F3115" s="421">
        <v>44112</v>
      </c>
      <c r="G3115" s="420">
        <v>44162</v>
      </c>
      <c r="H3115" s="419">
        <v>2020</v>
      </c>
      <c r="I3115" s="418" t="s">
        <v>185</v>
      </c>
      <c r="J3115" s="418" t="s">
        <v>987</v>
      </c>
      <c r="K3115" s="417" t="s">
        <v>159</v>
      </c>
      <c r="L3115" s="824"/>
      <c r="M3115" s="825"/>
      <c r="N3115" s="792"/>
      <c r="O3115" s="880"/>
      <c r="P3115" s="832"/>
      <c r="Q3115" s="883"/>
      <c r="R3115" s="829"/>
      <c r="S3115" s="416" t="s">
        <v>173</v>
      </c>
      <c r="T3115" s="429" t="s">
        <v>172</v>
      </c>
      <c r="U3115" s="416" t="s">
        <v>171</v>
      </c>
      <c r="V3115" s="427"/>
      <c r="W3115" s="416" t="s">
        <v>170</v>
      </c>
      <c r="X3115" s="428"/>
      <c r="Y3115" s="416" t="s">
        <v>169</v>
      </c>
      <c r="Z3115" s="426">
        <v>2.3E-2</v>
      </c>
      <c r="AA3115" s="816"/>
      <c r="AB3115" s="817"/>
      <c r="AC3115" s="792"/>
      <c r="AE3115" s="416" t="s">
        <v>169</v>
      </c>
      <c r="AF3115" s="426">
        <v>1</v>
      </c>
      <c r="AG3115" s="463" t="s">
        <v>169</v>
      </c>
      <c r="AH3115" s="462">
        <v>1</v>
      </c>
      <c r="AI3115" s="781"/>
      <c r="AJ3115" s="782"/>
      <c r="AN3115" s="792"/>
      <c r="AO3115" s="792"/>
      <c r="AP3115" s="792"/>
    </row>
    <row r="3116" spans="1:42" s="404" customFormat="1" x14ac:dyDescent="0.2">
      <c r="A3116" s="402"/>
      <c r="B3116" s="425" t="s">
        <v>163</v>
      </c>
      <c r="C3116" s="424" t="s">
        <v>162</v>
      </c>
      <c r="D3116" s="423" t="s">
        <v>161</v>
      </c>
      <c r="E3116" s="422" t="s">
        <v>50</v>
      </c>
      <c r="F3116" s="421">
        <v>44112</v>
      </c>
      <c r="G3116" s="420">
        <v>44162</v>
      </c>
      <c r="H3116" s="419">
        <v>2020</v>
      </c>
      <c r="I3116" s="418" t="s">
        <v>185</v>
      </c>
      <c r="J3116" s="418" t="s">
        <v>987</v>
      </c>
      <c r="K3116" s="417" t="s">
        <v>159</v>
      </c>
      <c r="L3116" s="824"/>
      <c r="M3116" s="825"/>
      <c r="N3116" s="792"/>
      <c r="O3116" s="880"/>
      <c r="P3116" s="832"/>
      <c r="Q3116" s="883"/>
      <c r="R3116" s="829"/>
      <c r="S3116" s="416" t="s">
        <v>168</v>
      </c>
      <c r="T3116" s="427">
        <v>100</v>
      </c>
      <c r="U3116" s="416" t="s">
        <v>167</v>
      </c>
      <c r="V3116" s="427"/>
      <c r="W3116" s="816"/>
      <c r="X3116" s="817"/>
      <c r="Y3116" s="416" t="s">
        <v>166</v>
      </c>
      <c r="Z3116" s="426">
        <v>-0.10900000000000001</v>
      </c>
      <c r="AA3116" s="816"/>
      <c r="AB3116" s="817"/>
      <c r="AC3116" s="792"/>
      <c r="AE3116" s="416" t="s">
        <v>166</v>
      </c>
      <c r="AF3116" s="426">
        <f>IF(AF3114="",AF3115-AF3113,AF3115-AF3114)</f>
        <v>0</v>
      </c>
      <c r="AG3116" s="463" t="s">
        <v>166</v>
      </c>
      <c r="AH3116" s="462">
        <f>IF(AH3114="",AH3115-AH3113,AH3115-AH3114)</f>
        <v>0</v>
      </c>
      <c r="AI3116" s="781"/>
      <c r="AJ3116" s="782"/>
      <c r="AN3116" s="792"/>
      <c r="AO3116" s="792"/>
      <c r="AP3116" s="792"/>
    </row>
    <row r="3117" spans="1:42" s="404" customFormat="1" x14ac:dyDescent="0.2">
      <c r="A3117" s="402"/>
      <c r="B3117" s="425" t="s">
        <v>163</v>
      </c>
      <c r="C3117" s="424" t="s">
        <v>162</v>
      </c>
      <c r="D3117" s="423" t="s">
        <v>161</v>
      </c>
      <c r="E3117" s="422" t="s">
        <v>50</v>
      </c>
      <c r="F3117" s="421">
        <v>44112</v>
      </c>
      <c r="G3117" s="420">
        <v>44162</v>
      </c>
      <c r="H3117" s="419">
        <v>2020</v>
      </c>
      <c r="I3117" s="418" t="s">
        <v>185</v>
      </c>
      <c r="J3117" s="418" t="s">
        <v>987</v>
      </c>
      <c r="K3117" s="417" t="s">
        <v>159</v>
      </c>
      <c r="L3117" s="824"/>
      <c r="M3117" s="825"/>
      <c r="N3117" s="792"/>
      <c r="O3117" s="880"/>
      <c r="P3117" s="832"/>
      <c r="Q3117" s="883"/>
      <c r="R3117" s="829"/>
      <c r="S3117" s="416" t="s">
        <v>165</v>
      </c>
      <c r="T3117" s="415"/>
      <c r="U3117" s="416" t="s">
        <v>164</v>
      </c>
      <c r="V3117" s="415">
        <v>44162</v>
      </c>
      <c r="W3117" s="816"/>
      <c r="X3117" s="817"/>
      <c r="Y3117" s="816"/>
      <c r="Z3117" s="817"/>
      <c r="AA3117" s="816"/>
      <c r="AB3117" s="817"/>
      <c r="AC3117" s="792"/>
      <c r="AE3117" s="816"/>
      <c r="AF3117" s="817"/>
      <c r="AG3117" s="781"/>
      <c r="AH3117" s="782"/>
      <c r="AI3117" s="781"/>
      <c r="AJ3117" s="782"/>
      <c r="AN3117" s="792"/>
      <c r="AO3117" s="792"/>
      <c r="AP3117" s="792"/>
    </row>
    <row r="3118" spans="1:42" s="404" customFormat="1" ht="13.5" thickBot="1" x14ac:dyDescent="0.25">
      <c r="A3118" s="402"/>
      <c r="B3118" s="414" t="s">
        <v>163</v>
      </c>
      <c r="C3118" s="413" t="s">
        <v>162</v>
      </c>
      <c r="D3118" s="412" t="s">
        <v>161</v>
      </c>
      <c r="E3118" s="411" t="s">
        <v>50</v>
      </c>
      <c r="F3118" s="410">
        <v>44112</v>
      </c>
      <c r="G3118" s="409">
        <v>44162</v>
      </c>
      <c r="H3118" s="408">
        <v>2020</v>
      </c>
      <c r="I3118" s="407" t="s">
        <v>185</v>
      </c>
      <c r="J3118" s="407" t="s">
        <v>987</v>
      </c>
      <c r="K3118" s="407" t="s">
        <v>159</v>
      </c>
      <c r="L3118" s="826"/>
      <c r="M3118" s="827"/>
      <c r="N3118" s="793"/>
      <c r="O3118" s="881"/>
      <c r="P3118" s="833"/>
      <c r="Q3118" s="884"/>
      <c r="R3118" s="830"/>
      <c r="S3118" s="406" t="s">
        <v>158</v>
      </c>
      <c r="T3118" s="405">
        <v>44112</v>
      </c>
      <c r="U3118" s="820"/>
      <c r="V3118" s="821"/>
      <c r="W3118" s="818"/>
      <c r="X3118" s="819"/>
      <c r="Y3118" s="818"/>
      <c r="Z3118" s="819"/>
      <c r="AA3118" s="818"/>
      <c r="AB3118" s="819"/>
      <c r="AC3118" s="793"/>
      <c r="AE3118" s="818"/>
      <c r="AF3118" s="819"/>
      <c r="AG3118" s="783"/>
      <c r="AH3118" s="784"/>
      <c r="AI3118" s="783"/>
      <c r="AJ3118" s="784"/>
      <c r="AN3118" s="793"/>
      <c r="AO3118" s="793"/>
      <c r="AP3118" s="793"/>
    </row>
    <row r="3119" spans="1:42" s="404" customFormat="1" ht="12.75" hidden="1" customHeight="1" thickTop="1" x14ac:dyDescent="0.2">
      <c r="B3119" s="445" t="s">
        <v>584</v>
      </c>
      <c r="C3119" s="444" t="s">
        <v>482</v>
      </c>
      <c r="D3119" s="443" t="s">
        <v>161</v>
      </c>
      <c r="E3119" s="562" t="s">
        <v>2183</v>
      </c>
      <c r="F3119" s="440"/>
      <c r="G3119" s="440"/>
      <c r="H3119" s="419">
        <v>2020</v>
      </c>
      <c r="I3119" s="418"/>
      <c r="J3119" s="418" t="s">
        <v>987</v>
      </c>
      <c r="K3119" s="439" t="s">
        <v>11</v>
      </c>
      <c r="L3119" s="822" t="s">
        <v>1981</v>
      </c>
      <c r="M3119" s="823"/>
      <c r="N3119" s="791" t="s">
        <v>207</v>
      </c>
      <c r="O3119" s="828" t="s">
        <v>579</v>
      </c>
      <c r="P3119" s="831"/>
      <c r="Q3119" s="834"/>
      <c r="R3119" s="828"/>
      <c r="S3119" s="434" t="s">
        <v>184</v>
      </c>
      <c r="T3119" s="438">
        <v>1000000</v>
      </c>
      <c r="U3119" s="434" t="s">
        <v>183</v>
      </c>
      <c r="V3119" s="437"/>
      <c r="W3119" s="434" t="s">
        <v>182</v>
      </c>
      <c r="X3119" s="436">
        <f>T3119</f>
        <v>1000000</v>
      </c>
      <c r="Y3119" s="434" t="s">
        <v>181</v>
      </c>
      <c r="Z3119" s="435"/>
      <c r="AA3119" s="434" t="s">
        <v>181</v>
      </c>
      <c r="AB3119" s="435"/>
      <c r="AC3119" s="434" t="s">
        <v>181</v>
      </c>
      <c r="AD3119" s="435"/>
      <c r="AE3119" s="434" t="s">
        <v>181</v>
      </c>
      <c r="AF3119" s="435"/>
      <c r="AG3119" s="466" t="s">
        <v>181</v>
      </c>
      <c r="AH3119" s="467"/>
      <c r="AI3119" s="466" t="s">
        <v>180</v>
      </c>
      <c r="AJ3119" s="465"/>
      <c r="AK3119" s="791" t="s">
        <v>240</v>
      </c>
      <c r="AL3119" s="791" t="s">
        <v>240</v>
      </c>
      <c r="AM3119" s="791" t="s">
        <v>240</v>
      </c>
      <c r="AN3119" s="791"/>
      <c r="AO3119" s="791"/>
      <c r="AP3119" s="791" t="s">
        <v>266</v>
      </c>
    </row>
    <row r="3120" spans="1:42" s="404" customFormat="1" ht="15" hidden="1" customHeight="1" x14ac:dyDescent="0.2">
      <c r="B3120" s="425" t="s">
        <v>584</v>
      </c>
      <c r="C3120" s="424" t="s">
        <v>482</v>
      </c>
      <c r="D3120" s="423" t="s">
        <v>161</v>
      </c>
      <c r="E3120" s="520" t="s">
        <v>2183</v>
      </c>
      <c r="F3120" s="420"/>
      <c r="G3120" s="420"/>
      <c r="H3120" s="419">
        <v>2020</v>
      </c>
      <c r="I3120" s="418"/>
      <c r="J3120" s="418" t="s">
        <v>987</v>
      </c>
      <c r="K3120" s="417" t="s">
        <v>11</v>
      </c>
      <c r="L3120" s="824"/>
      <c r="M3120" s="825"/>
      <c r="N3120" s="792"/>
      <c r="O3120" s="829"/>
      <c r="P3120" s="832"/>
      <c r="Q3120" s="835"/>
      <c r="R3120" s="829"/>
      <c r="S3120" s="416" t="s">
        <v>179</v>
      </c>
      <c r="T3120" s="432"/>
      <c r="U3120" s="416" t="s">
        <v>177</v>
      </c>
      <c r="V3120" s="415"/>
      <c r="W3120" s="416" t="s">
        <v>176</v>
      </c>
      <c r="X3120" s="428">
        <f>X3119</f>
        <v>1000000</v>
      </c>
      <c r="Y3120" s="416" t="s">
        <v>175</v>
      </c>
      <c r="Z3120" s="426"/>
      <c r="AA3120" s="416" t="s">
        <v>175</v>
      </c>
      <c r="AB3120" s="426"/>
      <c r="AC3120" s="416" t="s">
        <v>175</v>
      </c>
      <c r="AD3120" s="426"/>
      <c r="AE3120" s="416" t="s">
        <v>175</v>
      </c>
      <c r="AF3120" s="426"/>
      <c r="AG3120" s="463" t="s">
        <v>175</v>
      </c>
      <c r="AH3120" s="462"/>
      <c r="AI3120" s="463" t="s">
        <v>174</v>
      </c>
      <c r="AJ3120" s="464"/>
      <c r="AK3120" s="792"/>
      <c r="AL3120" s="792"/>
      <c r="AM3120" s="792"/>
      <c r="AN3120" s="792"/>
      <c r="AO3120" s="792"/>
      <c r="AP3120" s="792"/>
    </row>
    <row r="3121" spans="2:42" s="404" customFormat="1" ht="39" hidden="1" customHeight="1" x14ac:dyDescent="0.2">
      <c r="B3121" s="425" t="s">
        <v>584</v>
      </c>
      <c r="C3121" s="424" t="s">
        <v>482</v>
      </c>
      <c r="D3121" s="423" t="s">
        <v>161</v>
      </c>
      <c r="E3121" s="520" t="s">
        <v>2183</v>
      </c>
      <c r="F3121" s="420"/>
      <c r="G3121" s="420"/>
      <c r="H3121" s="419">
        <v>2020</v>
      </c>
      <c r="I3121" s="418"/>
      <c r="J3121" s="418" t="s">
        <v>987</v>
      </c>
      <c r="K3121" s="417" t="s">
        <v>11</v>
      </c>
      <c r="L3121" s="824"/>
      <c r="M3121" s="825"/>
      <c r="N3121" s="792"/>
      <c r="O3121" s="829"/>
      <c r="P3121" s="832"/>
      <c r="Q3121" s="835"/>
      <c r="R3121" s="829"/>
      <c r="S3121" s="416" t="s">
        <v>173</v>
      </c>
      <c r="T3121" s="429"/>
      <c r="U3121" s="416" t="s">
        <v>171</v>
      </c>
      <c r="V3121" s="427"/>
      <c r="W3121" s="416" t="s">
        <v>170</v>
      </c>
      <c r="X3121" s="428"/>
      <c r="Y3121" s="416" t="s">
        <v>169</v>
      </c>
      <c r="Z3121" s="426"/>
      <c r="AA3121" s="416" t="s">
        <v>169</v>
      </c>
      <c r="AB3121" s="426"/>
      <c r="AC3121" s="416" t="s">
        <v>169</v>
      </c>
      <c r="AD3121" s="426"/>
      <c r="AE3121" s="416" t="s">
        <v>169</v>
      </c>
      <c r="AF3121" s="426"/>
      <c r="AG3121" s="463" t="s">
        <v>169</v>
      </c>
      <c r="AH3121" s="462"/>
      <c r="AI3121" s="781"/>
      <c r="AJ3121" s="782"/>
      <c r="AK3121" s="792"/>
      <c r="AL3121" s="792"/>
      <c r="AM3121" s="792"/>
      <c r="AN3121" s="792"/>
      <c r="AO3121" s="792"/>
      <c r="AP3121" s="792"/>
    </row>
    <row r="3122" spans="2:42" s="404" customFormat="1" ht="15" hidden="1" customHeight="1" x14ac:dyDescent="0.2">
      <c r="B3122" s="425" t="s">
        <v>584</v>
      </c>
      <c r="C3122" s="424" t="s">
        <v>482</v>
      </c>
      <c r="D3122" s="423" t="s">
        <v>161</v>
      </c>
      <c r="E3122" s="520" t="s">
        <v>2183</v>
      </c>
      <c r="F3122" s="420"/>
      <c r="G3122" s="420"/>
      <c r="H3122" s="419">
        <v>2020</v>
      </c>
      <c r="I3122" s="418"/>
      <c r="J3122" s="418" t="s">
        <v>987</v>
      </c>
      <c r="K3122" s="417" t="s">
        <v>11</v>
      </c>
      <c r="L3122" s="824"/>
      <c r="M3122" s="825"/>
      <c r="N3122" s="792"/>
      <c r="O3122" s="829"/>
      <c r="P3122" s="832"/>
      <c r="Q3122" s="835"/>
      <c r="R3122" s="829"/>
      <c r="S3122" s="416" t="s">
        <v>168</v>
      </c>
      <c r="T3122" s="427"/>
      <c r="U3122" s="416" t="s">
        <v>167</v>
      </c>
      <c r="V3122" s="427"/>
      <c r="W3122" s="816"/>
      <c r="X3122" s="817"/>
      <c r="Y3122" s="416" t="s">
        <v>166</v>
      </c>
      <c r="Z3122" s="426">
        <f>IF(Z3120="",Z3121-Z3119,Z3121-Z3120)</f>
        <v>0</v>
      </c>
      <c r="AA3122" s="416" t="s">
        <v>166</v>
      </c>
      <c r="AB3122" s="426">
        <f>IF(AB3120="",AB3121-AB3119,AB3121-AB3120)</f>
        <v>0</v>
      </c>
      <c r="AC3122" s="416" t="s">
        <v>166</v>
      </c>
      <c r="AD3122" s="426">
        <f>IF(AD3120="",AD3121-AD3119,AD3121-AD3120)</f>
        <v>0</v>
      </c>
      <c r="AE3122" s="416" t="s">
        <v>166</v>
      </c>
      <c r="AF3122" s="426">
        <f>IF(AF3120="",AF3121-AF3119,AF3121-AF3120)</f>
        <v>0</v>
      </c>
      <c r="AG3122" s="463" t="s">
        <v>166</v>
      </c>
      <c r="AH3122" s="462">
        <f>IF(AH3120="",AH3121-AH3119,AH3121-AH3120)</f>
        <v>0</v>
      </c>
      <c r="AI3122" s="781"/>
      <c r="AJ3122" s="782"/>
      <c r="AK3122" s="792"/>
      <c r="AL3122" s="792"/>
      <c r="AM3122" s="792"/>
      <c r="AN3122" s="792"/>
      <c r="AO3122" s="792"/>
      <c r="AP3122" s="792"/>
    </row>
    <row r="3123" spans="2:42" s="404" customFormat="1" ht="15" hidden="1" customHeight="1" x14ac:dyDescent="0.2">
      <c r="B3123" s="425" t="s">
        <v>584</v>
      </c>
      <c r="C3123" s="424" t="s">
        <v>482</v>
      </c>
      <c r="D3123" s="423" t="s">
        <v>161</v>
      </c>
      <c r="E3123" s="520" t="s">
        <v>2183</v>
      </c>
      <c r="F3123" s="420"/>
      <c r="G3123" s="420"/>
      <c r="H3123" s="419">
        <v>2020</v>
      </c>
      <c r="I3123" s="418"/>
      <c r="J3123" s="418" t="s">
        <v>987</v>
      </c>
      <c r="K3123" s="417" t="s">
        <v>11</v>
      </c>
      <c r="L3123" s="824"/>
      <c r="M3123" s="825"/>
      <c r="N3123" s="792"/>
      <c r="O3123" s="829"/>
      <c r="P3123" s="832"/>
      <c r="Q3123" s="835"/>
      <c r="R3123" s="829"/>
      <c r="S3123" s="416" t="s">
        <v>165</v>
      </c>
      <c r="T3123" s="415"/>
      <c r="U3123" s="416" t="s">
        <v>164</v>
      </c>
      <c r="V3123" s="415"/>
      <c r="W3123" s="816"/>
      <c r="X3123" s="817"/>
      <c r="Y3123" s="816"/>
      <c r="Z3123" s="817"/>
      <c r="AA3123" s="816"/>
      <c r="AB3123" s="817"/>
      <c r="AC3123" s="816"/>
      <c r="AD3123" s="817"/>
      <c r="AE3123" s="816"/>
      <c r="AF3123" s="817"/>
      <c r="AG3123" s="781"/>
      <c r="AH3123" s="782"/>
      <c r="AI3123" s="781"/>
      <c r="AJ3123" s="782"/>
      <c r="AK3123" s="792"/>
      <c r="AL3123" s="792"/>
      <c r="AM3123" s="792"/>
      <c r="AN3123" s="792"/>
      <c r="AO3123" s="792"/>
      <c r="AP3123" s="792"/>
    </row>
    <row r="3124" spans="2:42" s="404" customFormat="1" ht="15" hidden="1" customHeight="1" thickBot="1" x14ac:dyDescent="0.25">
      <c r="B3124" s="414" t="s">
        <v>584</v>
      </c>
      <c r="C3124" s="413" t="s">
        <v>482</v>
      </c>
      <c r="D3124" s="412" t="s">
        <v>161</v>
      </c>
      <c r="E3124" s="519" t="s">
        <v>2183</v>
      </c>
      <c r="F3124" s="409"/>
      <c r="G3124" s="409"/>
      <c r="H3124" s="408">
        <v>2020</v>
      </c>
      <c r="I3124" s="407"/>
      <c r="J3124" s="407" t="s">
        <v>987</v>
      </c>
      <c r="K3124" s="407" t="s">
        <v>11</v>
      </c>
      <c r="L3124" s="826"/>
      <c r="M3124" s="827"/>
      <c r="N3124" s="793"/>
      <c r="O3124" s="830"/>
      <c r="P3124" s="833"/>
      <c r="Q3124" s="836"/>
      <c r="R3124" s="830"/>
      <c r="S3124" s="406" t="s">
        <v>158</v>
      </c>
      <c r="T3124" s="451"/>
      <c r="U3124" s="820"/>
      <c r="V3124" s="821"/>
      <c r="W3124" s="818"/>
      <c r="X3124" s="819"/>
      <c r="Y3124" s="818"/>
      <c r="Z3124" s="819"/>
      <c r="AA3124" s="818"/>
      <c r="AB3124" s="819"/>
      <c r="AC3124" s="818"/>
      <c r="AD3124" s="819"/>
      <c r="AE3124" s="818"/>
      <c r="AF3124" s="819"/>
      <c r="AG3124" s="783"/>
      <c r="AH3124" s="784"/>
      <c r="AI3124" s="783"/>
      <c r="AJ3124" s="784"/>
      <c r="AK3124" s="793"/>
      <c r="AL3124" s="793"/>
      <c r="AM3124" s="793"/>
      <c r="AN3124" s="793"/>
      <c r="AO3124" s="793"/>
      <c r="AP3124" s="793"/>
    </row>
    <row r="3125" spans="2:42" s="404" customFormat="1" ht="12.75" hidden="1" customHeight="1" thickTop="1" x14ac:dyDescent="0.2">
      <c r="B3125" s="445" t="s">
        <v>235</v>
      </c>
      <c r="C3125" s="444" t="s">
        <v>477</v>
      </c>
      <c r="D3125" s="443" t="s">
        <v>161</v>
      </c>
      <c r="E3125" s="562" t="s">
        <v>450</v>
      </c>
      <c r="F3125" s="440"/>
      <c r="G3125" s="440"/>
      <c r="H3125" s="419">
        <v>2020</v>
      </c>
      <c r="I3125" s="418"/>
      <c r="J3125" s="418" t="s">
        <v>987</v>
      </c>
      <c r="K3125" s="439" t="s">
        <v>11</v>
      </c>
      <c r="L3125" s="822" t="s">
        <v>1982</v>
      </c>
      <c r="M3125" s="823"/>
      <c r="N3125" s="791" t="s">
        <v>207</v>
      </c>
      <c r="O3125" s="828" t="s">
        <v>579</v>
      </c>
      <c r="P3125" s="831"/>
      <c r="Q3125" s="834"/>
      <c r="R3125" s="828"/>
      <c r="S3125" s="434" t="s">
        <v>184</v>
      </c>
      <c r="T3125" s="438">
        <v>2000000</v>
      </c>
      <c r="U3125" s="434" t="s">
        <v>183</v>
      </c>
      <c r="V3125" s="437"/>
      <c r="W3125" s="434" t="s">
        <v>182</v>
      </c>
      <c r="X3125" s="436">
        <f>T3125</f>
        <v>2000000</v>
      </c>
      <c r="Y3125" s="434" t="s">
        <v>181</v>
      </c>
      <c r="Z3125" s="435"/>
      <c r="AA3125" s="434" t="s">
        <v>181</v>
      </c>
      <c r="AB3125" s="435"/>
      <c r="AC3125" s="434" t="s">
        <v>181</v>
      </c>
      <c r="AD3125" s="435"/>
      <c r="AE3125" s="434" t="s">
        <v>181</v>
      </c>
      <c r="AF3125" s="435"/>
      <c r="AG3125" s="466" t="s">
        <v>181</v>
      </c>
      <c r="AH3125" s="467"/>
      <c r="AI3125" s="466" t="s">
        <v>180</v>
      </c>
      <c r="AJ3125" s="465"/>
      <c r="AK3125" s="791" t="s">
        <v>240</v>
      </c>
      <c r="AL3125" s="791" t="s">
        <v>240</v>
      </c>
      <c r="AM3125" s="791" t="s">
        <v>240</v>
      </c>
      <c r="AN3125" s="791"/>
      <c r="AO3125" s="791"/>
      <c r="AP3125" s="791" t="s">
        <v>2012</v>
      </c>
    </row>
    <row r="3126" spans="2:42" s="404" customFormat="1" ht="15" hidden="1" customHeight="1" x14ac:dyDescent="0.2">
      <c r="B3126" s="425" t="s">
        <v>235</v>
      </c>
      <c r="C3126" s="424" t="s">
        <v>477</v>
      </c>
      <c r="D3126" s="423" t="s">
        <v>161</v>
      </c>
      <c r="E3126" s="520" t="s">
        <v>450</v>
      </c>
      <c r="F3126" s="420"/>
      <c r="G3126" s="420"/>
      <c r="H3126" s="419">
        <v>2020</v>
      </c>
      <c r="I3126" s="418"/>
      <c r="J3126" s="418" t="s">
        <v>987</v>
      </c>
      <c r="K3126" s="417" t="s">
        <v>11</v>
      </c>
      <c r="L3126" s="824"/>
      <c r="M3126" s="825"/>
      <c r="N3126" s="792"/>
      <c r="O3126" s="829"/>
      <c r="P3126" s="832"/>
      <c r="Q3126" s="835"/>
      <c r="R3126" s="829"/>
      <c r="S3126" s="416" t="s">
        <v>179</v>
      </c>
      <c r="T3126" s="432"/>
      <c r="U3126" s="416" t="s">
        <v>177</v>
      </c>
      <c r="V3126" s="415"/>
      <c r="W3126" s="416" t="s">
        <v>176</v>
      </c>
      <c r="X3126" s="428">
        <f>X3125</f>
        <v>2000000</v>
      </c>
      <c r="Y3126" s="416" t="s">
        <v>175</v>
      </c>
      <c r="Z3126" s="426"/>
      <c r="AA3126" s="416" t="s">
        <v>175</v>
      </c>
      <c r="AB3126" s="426"/>
      <c r="AC3126" s="416" t="s">
        <v>175</v>
      </c>
      <c r="AD3126" s="426"/>
      <c r="AE3126" s="416" t="s">
        <v>175</v>
      </c>
      <c r="AF3126" s="426"/>
      <c r="AG3126" s="463" t="s">
        <v>175</v>
      </c>
      <c r="AH3126" s="462"/>
      <c r="AI3126" s="463" t="s">
        <v>174</v>
      </c>
      <c r="AJ3126" s="464"/>
      <c r="AK3126" s="792"/>
      <c r="AL3126" s="792"/>
      <c r="AM3126" s="792"/>
      <c r="AN3126" s="792"/>
      <c r="AO3126" s="792"/>
      <c r="AP3126" s="792"/>
    </row>
    <row r="3127" spans="2:42" s="404" customFormat="1" ht="39" hidden="1" customHeight="1" x14ac:dyDescent="0.2">
      <c r="B3127" s="425" t="s">
        <v>235</v>
      </c>
      <c r="C3127" s="424" t="s">
        <v>477</v>
      </c>
      <c r="D3127" s="423" t="s">
        <v>161</v>
      </c>
      <c r="E3127" s="520" t="s">
        <v>450</v>
      </c>
      <c r="F3127" s="420"/>
      <c r="G3127" s="420"/>
      <c r="H3127" s="419">
        <v>2020</v>
      </c>
      <c r="I3127" s="418"/>
      <c r="J3127" s="418" t="s">
        <v>987</v>
      </c>
      <c r="K3127" s="417" t="s">
        <v>11</v>
      </c>
      <c r="L3127" s="824"/>
      <c r="M3127" s="825"/>
      <c r="N3127" s="792"/>
      <c r="O3127" s="829"/>
      <c r="P3127" s="832"/>
      <c r="Q3127" s="835"/>
      <c r="R3127" s="829"/>
      <c r="S3127" s="416" t="s">
        <v>173</v>
      </c>
      <c r="T3127" s="429"/>
      <c r="U3127" s="416" t="s">
        <v>171</v>
      </c>
      <c r="V3127" s="427"/>
      <c r="W3127" s="416" t="s">
        <v>170</v>
      </c>
      <c r="X3127" s="428"/>
      <c r="Y3127" s="416" t="s">
        <v>169</v>
      </c>
      <c r="Z3127" s="426"/>
      <c r="AA3127" s="416" t="s">
        <v>169</v>
      </c>
      <c r="AB3127" s="426"/>
      <c r="AC3127" s="416" t="s">
        <v>169</v>
      </c>
      <c r="AD3127" s="426"/>
      <c r="AE3127" s="416" t="s">
        <v>169</v>
      </c>
      <c r="AF3127" s="426"/>
      <c r="AG3127" s="463" t="s">
        <v>169</v>
      </c>
      <c r="AH3127" s="462"/>
      <c r="AI3127" s="781"/>
      <c r="AJ3127" s="782"/>
      <c r="AK3127" s="792"/>
      <c r="AL3127" s="792"/>
      <c r="AM3127" s="792"/>
      <c r="AN3127" s="792"/>
      <c r="AO3127" s="792"/>
      <c r="AP3127" s="792"/>
    </row>
    <row r="3128" spans="2:42" s="404" customFormat="1" ht="15" hidden="1" customHeight="1" x14ac:dyDescent="0.2">
      <c r="B3128" s="425" t="s">
        <v>235</v>
      </c>
      <c r="C3128" s="424" t="s">
        <v>477</v>
      </c>
      <c r="D3128" s="423" t="s">
        <v>161</v>
      </c>
      <c r="E3128" s="520" t="s">
        <v>450</v>
      </c>
      <c r="F3128" s="420"/>
      <c r="G3128" s="420"/>
      <c r="H3128" s="419">
        <v>2020</v>
      </c>
      <c r="I3128" s="418"/>
      <c r="J3128" s="418" t="s">
        <v>987</v>
      </c>
      <c r="K3128" s="417" t="s">
        <v>11</v>
      </c>
      <c r="L3128" s="824"/>
      <c r="M3128" s="825"/>
      <c r="N3128" s="792"/>
      <c r="O3128" s="829"/>
      <c r="P3128" s="832"/>
      <c r="Q3128" s="835"/>
      <c r="R3128" s="829"/>
      <c r="S3128" s="416" t="s">
        <v>168</v>
      </c>
      <c r="T3128" s="427"/>
      <c r="U3128" s="416" t="s">
        <v>167</v>
      </c>
      <c r="V3128" s="427"/>
      <c r="W3128" s="816"/>
      <c r="X3128" s="817"/>
      <c r="Y3128" s="416" t="s">
        <v>166</v>
      </c>
      <c r="Z3128" s="426">
        <f>IF(Z3126="",Z3127-Z3125,Z3127-Z3126)</f>
        <v>0</v>
      </c>
      <c r="AA3128" s="416" t="s">
        <v>166</v>
      </c>
      <c r="AB3128" s="426">
        <f>IF(AB3126="",AB3127-AB3125,AB3127-AB3126)</f>
        <v>0</v>
      </c>
      <c r="AC3128" s="416" t="s">
        <v>166</v>
      </c>
      <c r="AD3128" s="426">
        <f>IF(AD3126="",AD3127-AD3125,AD3127-AD3126)</f>
        <v>0</v>
      </c>
      <c r="AE3128" s="416" t="s">
        <v>166</v>
      </c>
      <c r="AF3128" s="426">
        <f>IF(AF3126="",AF3127-AF3125,AF3127-AF3126)</f>
        <v>0</v>
      </c>
      <c r="AG3128" s="463" t="s">
        <v>166</v>
      </c>
      <c r="AH3128" s="462">
        <f>IF(AH3126="",AH3127-AH3125,AH3127-AH3126)</f>
        <v>0</v>
      </c>
      <c r="AI3128" s="781"/>
      <c r="AJ3128" s="782"/>
      <c r="AK3128" s="792"/>
      <c r="AL3128" s="792"/>
      <c r="AM3128" s="792"/>
      <c r="AN3128" s="792"/>
      <c r="AO3128" s="792"/>
      <c r="AP3128" s="792"/>
    </row>
    <row r="3129" spans="2:42" s="404" customFormat="1" ht="15" hidden="1" customHeight="1" x14ac:dyDescent="0.2">
      <c r="B3129" s="425" t="s">
        <v>235</v>
      </c>
      <c r="C3129" s="424" t="s">
        <v>477</v>
      </c>
      <c r="D3129" s="423" t="s">
        <v>161</v>
      </c>
      <c r="E3129" s="520" t="s">
        <v>450</v>
      </c>
      <c r="F3129" s="420"/>
      <c r="G3129" s="420"/>
      <c r="H3129" s="419">
        <v>2020</v>
      </c>
      <c r="I3129" s="418"/>
      <c r="J3129" s="418" t="s">
        <v>987</v>
      </c>
      <c r="K3129" s="417" t="s">
        <v>11</v>
      </c>
      <c r="L3129" s="824"/>
      <c r="M3129" s="825"/>
      <c r="N3129" s="792"/>
      <c r="O3129" s="829"/>
      <c r="P3129" s="832"/>
      <c r="Q3129" s="835"/>
      <c r="R3129" s="829"/>
      <c r="S3129" s="416" t="s">
        <v>165</v>
      </c>
      <c r="T3129" s="415"/>
      <c r="U3129" s="416" t="s">
        <v>164</v>
      </c>
      <c r="V3129" s="415"/>
      <c r="W3129" s="816"/>
      <c r="X3129" s="817"/>
      <c r="Y3129" s="816"/>
      <c r="Z3129" s="817"/>
      <c r="AA3129" s="816"/>
      <c r="AB3129" s="817"/>
      <c r="AC3129" s="816"/>
      <c r="AD3129" s="817"/>
      <c r="AE3129" s="816"/>
      <c r="AF3129" s="817"/>
      <c r="AG3129" s="781"/>
      <c r="AH3129" s="782"/>
      <c r="AI3129" s="781"/>
      <c r="AJ3129" s="782"/>
      <c r="AK3129" s="792"/>
      <c r="AL3129" s="792"/>
      <c r="AM3129" s="792"/>
      <c r="AN3129" s="792"/>
      <c r="AO3129" s="792"/>
      <c r="AP3129" s="792"/>
    </row>
    <row r="3130" spans="2:42" s="404" customFormat="1" ht="15" hidden="1" customHeight="1" thickBot="1" x14ac:dyDescent="0.25">
      <c r="B3130" s="414" t="s">
        <v>235</v>
      </c>
      <c r="C3130" s="413" t="s">
        <v>477</v>
      </c>
      <c r="D3130" s="412" t="s">
        <v>161</v>
      </c>
      <c r="E3130" s="519" t="s">
        <v>450</v>
      </c>
      <c r="F3130" s="409"/>
      <c r="G3130" s="409"/>
      <c r="H3130" s="408">
        <v>2020</v>
      </c>
      <c r="I3130" s="407"/>
      <c r="J3130" s="407" t="s">
        <v>987</v>
      </c>
      <c r="K3130" s="407" t="s">
        <v>11</v>
      </c>
      <c r="L3130" s="826"/>
      <c r="M3130" s="827"/>
      <c r="N3130" s="793"/>
      <c r="O3130" s="830"/>
      <c r="P3130" s="833"/>
      <c r="Q3130" s="836"/>
      <c r="R3130" s="830"/>
      <c r="S3130" s="406" t="s">
        <v>158</v>
      </c>
      <c r="T3130" s="451"/>
      <c r="U3130" s="820"/>
      <c r="V3130" s="821"/>
      <c r="W3130" s="818"/>
      <c r="X3130" s="819"/>
      <c r="Y3130" s="818"/>
      <c r="Z3130" s="819"/>
      <c r="AA3130" s="818"/>
      <c r="AB3130" s="819"/>
      <c r="AC3130" s="818"/>
      <c r="AD3130" s="819"/>
      <c r="AE3130" s="818"/>
      <c r="AF3130" s="819"/>
      <c r="AG3130" s="783"/>
      <c r="AH3130" s="784"/>
      <c r="AI3130" s="783"/>
      <c r="AJ3130" s="784"/>
      <c r="AK3130" s="793"/>
      <c r="AL3130" s="793"/>
      <c r="AM3130" s="793"/>
      <c r="AN3130" s="793"/>
      <c r="AO3130" s="793"/>
      <c r="AP3130" s="793"/>
    </row>
    <row r="3131" spans="2:42" s="404" customFormat="1" ht="12.75" hidden="1" customHeight="1" thickTop="1" x14ac:dyDescent="0.2">
      <c r="B3131" s="445" t="s">
        <v>163</v>
      </c>
      <c r="C3131" s="444"/>
      <c r="D3131" s="443" t="s">
        <v>161</v>
      </c>
      <c r="E3131" s="562" t="s">
        <v>450</v>
      </c>
      <c r="F3131" s="440"/>
      <c r="G3131" s="440"/>
      <c r="H3131" s="419">
        <v>2020</v>
      </c>
      <c r="I3131" s="418"/>
      <c r="J3131" s="418" t="s">
        <v>987</v>
      </c>
      <c r="K3131" s="439" t="s">
        <v>11</v>
      </c>
      <c r="L3131" s="822" t="s">
        <v>24</v>
      </c>
      <c r="M3131" s="823"/>
      <c r="N3131" s="791" t="s">
        <v>207</v>
      </c>
      <c r="O3131" s="828" t="s">
        <v>579</v>
      </c>
      <c r="P3131" s="831"/>
      <c r="Q3131" s="834"/>
      <c r="R3131" s="828"/>
      <c r="S3131" s="434" t="s">
        <v>184</v>
      </c>
      <c r="T3131" s="438">
        <v>1000000</v>
      </c>
      <c r="U3131" s="434" t="s">
        <v>183</v>
      </c>
      <c r="V3131" s="437"/>
      <c r="W3131" s="434" t="s">
        <v>182</v>
      </c>
      <c r="X3131" s="436">
        <f>T3131</f>
        <v>1000000</v>
      </c>
      <c r="Y3131" s="434" t="s">
        <v>181</v>
      </c>
      <c r="Z3131" s="435"/>
      <c r="AA3131" s="434" t="s">
        <v>181</v>
      </c>
      <c r="AB3131" s="435"/>
      <c r="AC3131" s="434" t="s">
        <v>181</v>
      </c>
      <c r="AD3131" s="435"/>
      <c r="AE3131" s="434" t="s">
        <v>181</v>
      </c>
      <c r="AF3131" s="435"/>
      <c r="AG3131" s="466" t="s">
        <v>181</v>
      </c>
      <c r="AH3131" s="467"/>
      <c r="AI3131" s="466" t="s">
        <v>180</v>
      </c>
      <c r="AJ3131" s="465"/>
      <c r="AK3131" s="791" t="s">
        <v>240</v>
      </c>
      <c r="AL3131" s="791" t="s">
        <v>240</v>
      </c>
      <c r="AM3131" s="791" t="s">
        <v>240</v>
      </c>
      <c r="AN3131" s="791"/>
      <c r="AO3131" s="791"/>
      <c r="AP3131" s="791" t="s">
        <v>2012</v>
      </c>
    </row>
    <row r="3132" spans="2:42" s="404" customFormat="1" ht="15" hidden="1" customHeight="1" x14ac:dyDescent="0.2">
      <c r="B3132" s="425" t="s">
        <v>163</v>
      </c>
      <c r="C3132" s="424"/>
      <c r="D3132" s="423" t="s">
        <v>161</v>
      </c>
      <c r="E3132" s="520" t="s">
        <v>450</v>
      </c>
      <c r="F3132" s="420"/>
      <c r="G3132" s="420"/>
      <c r="H3132" s="419">
        <v>2020</v>
      </c>
      <c r="I3132" s="418"/>
      <c r="J3132" s="418" t="s">
        <v>987</v>
      </c>
      <c r="K3132" s="417" t="s">
        <v>11</v>
      </c>
      <c r="L3132" s="824"/>
      <c r="M3132" s="825"/>
      <c r="N3132" s="792"/>
      <c r="O3132" s="829"/>
      <c r="P3132" s="832"/>
      <c r="Q3132" s="835"/>
      <c r="R3132" s="829"/>
      <c r="S3132" s="416" t="s">
        <v>179</v>
      </c>
      <c r="T3132" s="432"/>
      <c r="U3132" s="416" t="s">
        <v>177</v>
      </c>
      <c r="V3132" s="415"/>
      <c r="W3132" s="416" t="s">
        <v>176</v>
      </c>
      <c r="X3132" s="428">
        <f>X3131</f>
        <v>1000000</v>
      </c>
      <c r="Y3132" s="416" t="s">
        <v>175</v>
      </c>
      <c r="Z3132" s="426"/>
      <c r="AA3132" s="416" t="s">
        <v>175</v>
      </c>
      <c r="AB3132" s="426"/>
      <c r="AC3132" s="416" t="s">
        <v>175</v>
      </c>
      <c r="AD3132" s="426"/>
      <c r="AE3132" s="416" t="s">
        <v>175</v>
      </c>
      <c r="AF3132" s="426"/>
      <c r="AG3132" s="463" t="s">
        <v>175</v>
      </c>
      <c r="AH3132" s="462"/>
      <c r="AI3132" s="463" t="s">
        <v>174</v>
      </c>
      <c r="AJ3132" s="464"/>
      <c r="AK3132" s="792"/>
      <c r="AL3132" s="792"/>
      <c r="AM3132" s="792"/>
      <c r="AN3132" s="792"/>
      <c r="AO3132" s="792"/>
      <c r="AP3132" s="792"/>
    </row>
    <row r="3133" spans="2:42" s="404" customFormat="1" ht="39" hidden="1" customHeight="1" x14ac:dyDescent="0.2">
      <c r="B3133" s="425" t="s">
        <v>163</v>
      </c>
      <c r="C3133" s="424"/>
      <c r="D3133" s="423" t="s">
        <v>161</v>
      </c>
      <c r="E3133" s="520" t="s">
        <v>450</v>
      </c>
      <c r="F3133" s="420"/>
      <c r="G3133" s="420"/>
      <c r="H3133" s="419">
        <v>2020</v>
      </c>
      <c r="I3133" s="418"/>
      <c r="J3133" s="418" t="s">
        <v>987</v>
      </c>
      <c r="K3133" s="417" t="s">
        <v>11</v>
      </c>
      <c r="L3133" s="824"/>
      <c r="M3133" s="825"/>
      <c r="N3133" s="792"/>
      <c r="O3133" s="829"/>
      <c r="P3133" s="832"/>
      <c r="Q3133" s="835"/>
      <c r="R3133" s="829"/>
      <c r="S3133" s="416" t="s">
        <v>173</v>
      </c>
      <c r="T3133" s="429"/>
      <c r="U3133" s="416" t="s">
        <v>171</v>
      </c>
      <c r="V3133" s="427"/>
      <c r="W3133" s="416" t="s">
        <v>170</v>
      </c>
      <c r="X3133" s="428"/>
      <c r="Y3133" s="416" t="s">
        <v>169</v>
      </c>
      <c r="Z3133" s="426"/>
      <c r="AA3133" s="416" t="s">
        <v>169</v>
      </c>
      <c r="AB3133" s="426"/>
      <c r="AC3133" s="416" t="s">
        <v>169</v>
      </c>
      <c r="AD3133" s="426"/>
      <c r="AE3133" s="416" t="s">
        <v>169</v>
      </c>
      <c r="AF3133" s="426"/>
      <c r="AG3133" s="463" t="s">
        <v>169</v>
      </c>
      <c r="AH3133" s="462"/>
      <c r="AI3133" s="781"/>
      <c r="AJ3133" s="782"/>
      <c r="AK3133" s="792"/>
      <c r="AL3133" s="792"/>
      <c r="AM3133" s="792"/>
      <c r="AN3133" s="792"/>
      <c r="AO3133" s="792"/>
      <c r="AP3133" s="792"/>
    </row>
    <row r="3134" spans="2:42" s="404" customFormat="1" ht="15" hidden="1" customHeight="1" x14ac:dyDescent="0.2">
      <c r="B3134" s="425" t="s">
        <v>163</v>
      </c>
      <c r="C3134" s="424"/>
      <c r="D3134" s="423" t="s">
        <v>161</v>
      </c>
      <c r="E3134" s="520" t="s">
        <v>450</v>
      </c>
      <c r="F3134" s="420"/>
      <c r="G3134" s="420"/>
      <c r="H3134" s="419">
        <v>2020</v>
      </c>
      <c r="I3134" s="418"/>
      <c r="J3134" s="418" t="s">
        <v>987</v>
      </c>
      <c r="K3134" s="417" t="s">
        <v>11</v>
      </c>
      <c r="L3134" s="824"/>
      <c r="M3134" s="825"/>
      <c r="N3134" s="792"/>
      <c r="O3134" s="829"/>
      <c r="P3134" s="832"/>
      <c r="Q3134" s="835"/>
      <c r="R3134" s="829"/>
      <c r="S3134" s="416" t="s">
        <v>168</v>
      </c>
      <c r="T3134" s="427"/>
      <c r="U3134" s="416" t="s">
        <v>167</v>
      </c>
      <c r="V3134" s="427"/>
      <c r="W3134" s="816"/>
      <c r="X3134" s="817"/>
      <c r="Y3134" s="416" t="s">
        <v>166</v>
      </c>
      <c r="Z3134" s="426">
        <f>IF(Z3132="",Z3133-Z3131,Z3133-Z3132)</f>
        <v>0</v>
      </c>
      <c r="AA3134" s="416" t="s">
        <v>166</v>
      </c>
      <c r="AB3134" s="426">
        <f>IF(AB3132="",AB3133-AB3131,AB3133-AB3132)</f>
        <v>0</v>
      </c>
      <c r="AC3134" s="416" t="s">
        <v>166</v>
      </c>
      <c r="AD3134" s="426">
        <f>IF(AD3132="",AD3133-AD3131,AD3133-AD3132)</f>
        <v>0</v>
      </c>
      <c r="AE3134" s="416" t="s">
        <v>166</v>
      </c>
      <c r="AF3134" s="426">
        <f>IF(AF3132="",AF3133-AF3131,AF3133-AF3132)</f>
        <v>0</v>
      </c>
      <c r="AG3134" s="463" t="s">
        <v>166</v>
      </c>
      <c r="AH3134" s="462">
        <f>IF(AH3132="",AH3133-AH3131,AH3133-AH3132)</f>
        <v>0</v>
      </c>
      <c r="AI3134" s="781"/>
      <c r="AJ3134" s="782"/>
      <c r="AK3134" s="792"/>
      <c r="AL3134" s="792"/>
      <c r="AM3134" s="792"/>
      <c r="AN3134" s="792"/>
      <c r="AO3134" s="792"/>
      <c r="AP3134" s="792"/>
    </row>
    <row r="3135" spans="2:42" s="404" customFormat="1" ht="15" hidden="1" customHeight="1" x14ac:dyDescent="0.2">
      <c r="B3135" s="425" t="s">
        <v>163</v>
      </c>
      <c r="C3135" s="424"/>
      <c r="D3135" s="423" t="s">
        <v>161</v>
      </c>
      <c r="E3135" s="520" t="s">
        <v>450</v>
      </c>
      <c r="F3135" s="420"/>
      <c r="G3135" s="420"/>
      <c r="H3135" s="419">
        <v>2020</v>
      </c>
      <c r="I3135" s="418"/>
      <c r="J3135" s="418" t="s">
        <v>987</v>
      </c>
      <c r="K3135" s="417" t="s">
        <v>11</v>
      </c>
      <c r="L3135" s="824"/>
      <c r="M3135" s="825"/>
      <c r="N3135" s="792"/>
      <c r="O3135" s="829"/>
      <c r="P3135" s="832"/>
      <c r="Q3135" s="835"/>
      <c r="R3135" s="829"/>
      <c r="S3135" s="416" t="s">
        <v>165</v>
      </c>
      <c r="T3135" s="415"/>
      <c r="U3135" s="416" t="s">
        <v>164</v>
      </c>
      <c r="V3135" s="415"/>
      <c r="W3135" s="816"/>
      <c r="X3135" s="817"/>
      <c r="Y3135" s="816"/>
      <c r="Z3135" s="817"/>
      <c r="AA3135" s="816"/>
      <c r="AB3135" s="817"/>
      <c r="AC3135" s="816"/>
      <c r="AD3135" s="817"/>
      <c r="AE3135" s="816"/>
      <c r="AF3135" s="817"/>
      <c r="AG3135" s="781"/>
      <c r="AH3135" s="782"/>
      <c r="AI3135" s="781"/>
      <c r="AJ3135" s="782"/>
      <c r="AK3135" s="792"/>
      <c r="AL3135" s="792"/>
      <c r="AM3135" s="792"/>
      <c r="AN3135" s="792"/>
      <c r="AO3135" s="792"/>
      <c r="AP3135" s="792"/>
    </row>
    <row r="3136" spans="2:42" s="404" customFormat="1" ht="15" hidden="1" customHeight="1" thickBot="1" x14ac:dyDescent="0.25">
      <c r="B3136" s="414" t="s">
        <v>163</v>
      </c>
      <c r="C3136" s="413"/>
      <c r="D3136" s="412" t="s">
        <v>161</v>
      </c>
      <c r="E3136" s="519" t="s">
        <v>450</v>
      </c>
      <c r="F3136" s="409"/>
      <c r="G3136" s="409"/>
      <c r="H3136" s="408">
        <v>2020</v>
      </c>
      <c r="I3136" s="407"/>
      <c r="J3136" s="407" t="s">
        <v>987</v>
      </c>
      <c r="K3136" s="407" t="s">
        <v>11</v>
      </c>
      <c r="L3136" s="826"/>
      <c r="M3136" s="827"/>
      <c r="N3136" s="793"/>
      <c r="O3136" s="830"/>
      <c r="P3136" s="833"/>
      <c r="Q3136" s="836"/>
      <c r="R3136" s="830"/>
      <c r="S3136" s="406" t="s">
        <v>158</v>
      </c>
      <c r="T3136" s="451"/>
      <c r="U3136" s="820"/>
      <c r="V3136" s="821"/>
      <c r="W3136" s="818"/>
      <c r="X3136" s="819"/>
      <c r="Y3136" s="818"/>
      <c r="Z3136" s="819"/>
      <c r="AA3136" s="818"/>
      <c r="AB3136" s="819"/>
      <c r="AC3136" s="818"/>
      <c r="AD3136" s="819"/>
      <c r="AE3136" s="818"/>
      <c r="AF3136" s="819"/>
      <c r="AG3136" s="783"/>
      <c r="AH3136" s="784"/>
      <c r="AI3136" s="783"/>
      <c r="AJ3136" s="784"/>
      <c r="AK3136" s="793"/>
      <c r="AL3136" s="793"/>
      <c r="AM3136" s="793"/>
      <c r="AN3136" s="793"/>
      <c r="AO3136" s="793"/>
      <c r="AP3136" s="793"/>
    </row>
    <row r="3137" spans="1:42" s="404" customFormat="1" ht="12.75" hidden="1" customHeight="1" thickTop="1" x14ac:dyDescent="0.2">
      <c r="A3137" s="402"/>
      <c r="B3137" s="445" t="s">
        <v>706</v>
      </c>
      <c r="C3137" s="444" t="s">
        <v>749</v>
      </c>
      <c r="D3137" s="443" t="s">
        <v>705</v>
      </c>
      <c r="E3137" s="442" t="s">
        <v>110</v>
      </c>
      <c r="F3137" s="440"/>
      <c r="G3137" s="440"/>
      <c r="H3137" s="419">
        <v>2020</v>
      </c>
      <c r="I3137" s="418"/>
      <c r="J3137" s="418" t="s">
        <v>987</v>
      </c>
      <c r="K3137" s="508" t="s">
        <v>756</v>
      </c>
      <c r="L3137" s="822" t="s">
        <v>12</v>
      </c>
      <c r="M3137" s="823"/>
      <c r="N3137" s="791" t="s">
        <v>757</v>
      </c>
      <c r="O3137" s="879" t="s">
        <v>228</v>
      </c>
      <c r="P3137" s="831"/>
      <c r="Q3137" s="834" t="s">
        <v>231</v>
      </c>
      <c r="R3137" s="828"/>
      <c r="S3137" s="434" t="s">
        <v>184</v>
      </c>
      <c r="T3137" s="438">
        <v>1000000</v>
      </c>
      <c r="U3137" s="434" t="s">
        <v>183</v>
      </c>
      <c r="V3137" s="437"/>
      <c r="W3137" s="434" t="s">
        <v>182</v>
      </c>
      <c r="X3137" s="436">
        <f>T3137</f>
        <v>1000000</v>
      </c>
      <c r="Y3137" s="434" t="s">
        <v>181</v>
      </c>
      <c r="Z3137" s="435"/>
      <c r="AA3137" s="434" t="s">
        <v>181</v>
      </c>
      <c r="AB3137" s="435"/>
      <c r="AC3137" s="434" t="s">
        <v>181</v>
      </c>
      <c r="AD3137" s="435"/>
      <c r="AE3137" s="434" t="s">
        <v>181</v>
      </c>
      <c r="AF3137" s="435"/>
      <c r="AG3137" s="466" t="s">
        <v>181</v>
      </c>
      <c r="AH3137" s="467"/>
      <c r="AI3137" s="466" t="s">
        <v>180</v>
      </c>
      <c r="AJ3137" s="465"/>
      <c r="AK3137" s="791" t="s">
        <v>626</v>
      </c>
      <c r="AL3137" s="791" t="s">
        <v>626</v>
      </c>
      <c r="AM3137" s="791" t="s">
        <v>626</v>
      </c>
      <c r="AN3137" s="791" t="s">
        <v>626</v>
      </c>
      <c r="AO3137" s="791" t="s">
        <v>626</v>
      </c>
      <c r="AP3137" s="791" t="s">
        <v>110</v>
      </c>
    </row>
    <row r="3138" spans="1:42" s="404" customFormat="1" ht="15" hidden="1" customHeight="1" x14ac:dyDescent="0.2">
      <c r="A3138" s="402"/>
      <c r="B3138" s="425" t="s">
        <v>706</v>
      </c>
      <c r="C3138" s="424" t="s">
        <v>749</v>
      </c>
      <c r="D3138" s="423" t="s">
        <v>705</v>
      </c>
      <c r="E3138" s="422" t="s">
        <v>110</v>
      </c>
      <c r="F3138" s="420"/>
      <c r="G3138" s="420"/>
      <c r="H3138" s="419">
        <v>2020</v>
      </c>
      <c r="I3138" s="418"/>
      <c r="J3138" s="418" t="s">
        <v>987</v>
      </c>
      <c r="K3138" s="418" t="s">
        <v>756</v>
      </c>
      <c r="L3138" s="824"/>
      <c r="M3138" s="825"/>
      <c r="N3138" s="792"/>
      <c r="O3138" s="880"/>
      <c r="P3138" s="832"/>
      <c r="Q3138" s="835"/>
      <c r="R3138" s="829"/>
      <c r="S3138" s="416" t="s">
        <v>179</v>
      </c>
      <c r="T3138" s="432"/>
      <c r="U3138" s="416" t="s">
        <v>177</v>
      </c>
      <c r="V3138" s="415"/>
      <c r="W3138" s="416" t="s">
        <v>176</v>
      </c>
      <c r="X3138" s="428">
        <f>X3137</f>
        <v>1000000</v>
      </c>
      <c r="Y3138" s="416" t="s">
        <v>175</v>
      </c>
      <c r="Z3138" s="426"/>
      <c r="AA3138" s="416" t="s">
        <v>175</v>
      </c>
      <c r="AB3138" s="426"/>
      <c r="AC3138" s="416" t="s">
        <v>175</v>
      </c>
      <c r="AD3138" s="426"/>
      <c r="AE3138" s="416" t="s">
        <v>175</v>
      </c>
      <c r="AF3138" s="426"/>
      <c r="AG3138" s="463" t="s">
        <v>175</v>
      </c>
      <c r="AH3138" s="462"/>
      <c r="AI3138" s="463" t="s">
        <v>174</v>
      </c>
      <c r="AJ3138" s="464"/>
      <c r="AK3138" s="792"/>
      <c r="AL3138" s="792"/>
      <c r="AM3138" s="792"/>
      <c r="AN3138" s="792"/>
      <c r="AO3138" s="792"/>
      <c r="AP3138" s="792"/>
    </row>
    <row r="3139" spans="1:42" s="404" customFormat="1" ht="26.25" hidden="1" thickTop="1" x14ac:dyDescent="0.2">
      <c r="A3139" s="402"/>
      <c r="B3139" s="425" t="s">
        <v>706</v>
      </c>
      <c r="C3139" s="424" t="s">
        <v>749</v>
      </c>
      <c r="D3139" s="423" t="s">
        <v>705</v>
      </c>
      <c r="E3139" s="422" t="s">
        <v>110</v>
      </c>
      <c r="F3139" s="420"/>
      <c r="G3139" s="420"/>
      <c r="H3139" s="419">
        <v>2020</v>
      </c>
      <c r="I3139" s="418"/>
      <c r="J3139" s="418" t="s">
        <v>987</v>
      </c>
      <c r="K3139" s="418" t="s">
        <v>756</v>
      </c>
      <c r="L3139" s="824"/>
      <c r="M3139" s="825"/>
      <c r="N3139" s="792"/>
      <c r="O3139" s="880"/>
      <c r="P3139" s="832"/>
      <c r="Q3139" s="835"/>
      <c r="R3139" s="829"/>
      <c r="S3139" s="416" t="s">
        <v>173</v>
      </c>
      <c r="T3139" s="429"/>
      <c r="U3139" s="416" t="s">
        <v>171</v>
      </c>
      <c r="V3139" s="427"/>
      <c r="W3139" s="416" t="s">
        <v>170</v>
      </c>
      <c r="X3139" s="428"/>
      <c r="Y3139" s="416" t="s">
        <v>169</v>
      </c>
      <c r="Z3139" s="426"/>
      <c r="AA3139" s="416" t="s">
        <v>169</v>
      </c>
      <c r="AB3139" s="426"/>
      <c r="AC3139" s="416" t="s">
        <v>169</v>
      </c>
      <c r="AD3139" s="426"/>
      <c r="AE3139" s="416" t="s">
        <v>169</v>
      </c>
      <c r="AF3139" s="426"/>
      <c r="AG3139" s="463" t="s">
        <v>169</v>
      </c>
      <c r="AH3139" s="462"/>
      <c r="AI3139" s="781"/>
      <c r="AJ3139" s="782"/>
      <c r="AK3139" s="792"/>
      <c r="AL3139" s="792"/>
      <c r="AM3139" s="792"/>
      <c r="AN3139" s="792"/>
      <c r="AO3139" s="792"/>
      <c r="AP3139" s="792"/>
    </row>
    <row r="3140" spans="1:42" s="404" customFormat="1" ht="15" hidden="1" customHeight="1" x14ac:dyDescent="0.2">
      <c r="A3140" s="402"/>
      <c r="B3140" s="425" t="s">
        <v>706</v>
      </c>
      <c r="C3140" s="424" t="s">
        <v>749</v>
      </c>
      <c r="D3140" s="423" t="s">
        <v>705</v>
      </c>
      <c r="E3140" s="422" t="s">
        <v>110</v>
      </c>
      <c r="F3140" s="420"/>
      <c r="G3140" s="420"/>
      <c r="H3140" s="419">
        <v>2020</v>
      </c>
      <c r="I3140" s="418"/>
      <c r="J3140" s="418" t="s">
        <v>987</v>
      </c>
      <c r="K3140" s="418" t="s">
        <v>756</v>
      </c>
      <c r="L3140" s="824"/>
      <c r="M3140" s="825"/>
      <c r="N3140" s="792"/>
      <c r="O3140" s="880"/>
      <c r="P3140" s="832"/>
      <c r="Q3140" s="835"/>
      <c r="R3140" s="829"/>
      <c r="S3140" s="416" t="s">
        <v>168</v>
      </c>
      <c r="T3140" s="427"/>
      <c r="U3140" s="416" t="s">
        <v>167</v>
      </c>
      <c r="V3140" s="427"/>
      <c r="W3140" s="816"/>
      <c r="X3140" s="817"/>
      <c r="Y3140" s="416" t="s">
        <v>166</v>
      </c>
      <c r="Z3140" s="426">
        <f>IF(Z3138="",Z3139-Z3137,Z3139-Z3138)</f>
        <v>0</v>
      </c>
      <c r="AA3140" s="416" t="s">
        <v>166</v>
      </c>
      <c r="AB3140" s="426">
        <f>IF(AB3138="",AB3139-AB3137,AB3139-AB3138)</f>
        <v>0</v>
      </c>
      <c r="AC3140" s="416" t="s">
        <v>166</v>
      </c>
      <c r="AD3140" s="426">
        <f>IF(AD3138="",AD3139-AD3137,AD3139-AD3138)</f>
        <v>0</v>
      </c>
      <c r="AE3140" s="416" t="s">
        <v>166</v>
      </c>
      <c r="AF3140" s="426">
        <f>IF(AF3138="",AF3139-AF3137,AF3139-AF3138)</f>
        <v>0</v>
      </c>
      <c r="AG3140" s="463" t="s">
        <v>166</v>
      </c>
      <c r="AH3140" s="462">
        <f>IF(AH3138="",AH3139-AH3137,AH3139-AH3138)</f>
        <v>0</v>
      </c>
      <c r="AI3140" s="781"/>
      <c r="AJ3140" s="782"/>
      <c r="AK3140" s="792"/>
      <c r="AL3140" s="792"/>
      <c r="AM3140" s="792"/>
      <c r="AN3140" s="792"/>
      <c r="AO3140" s="792"/>
      <c r="AP3140" s="792"/>
    </row>
    <row r="3141" spans="1:42" s="404" customFormat="1" ht="15" hidden="1" customHeight="1" x14ac:dyDescent="0.2">
      <c r="A3141" s="402"/>
      <c r="B3141" s="425" t="s">
        <v>706</v>
      </c>
      <c r="C3141" s="424" t="s">
        <v>749</v>
      </c>
      <c r="D3141" s="423" t="s">
        <v>705</v>
      </c>
      <c r="E3141" s="422" t="s">
        <v>110</v>
      </c>
      <c r="F3141" s="420"/>
      <c r="G3141" s="420"/>
      <c r="H3141" s="419">
        <v>2020</v>
      </c>
      <c r="I3141" s="418"/>
      <c r="J3141" s="418" t="s">
        <v>987</v>
      </c>
      <c r="K3141" s="418" t="s">
        <v>756</v>
      </c>
      <c r="L3141" s="824"/>
      <c r="M3141" s="825"/>
      <c r="N3141" s="792"/>
      <c r="O3141" s="880"/>
      <c r="P3141" s="832"/>
      <c r="Q3141" s="835"/>
      <c r="R3141" s="829"/>
      <c r="S3141" s="416" t="s">
        <v>165</v>
      </c>
      <c r="T3141" s="415"/>
      <c r="U3141" s="416" t="s">
        <v>164</v>
      </c>
      <c r="V3141" s="415"/>
      <c r="W3141" s="816"/>
      <c r="X3141" s="817"/>
      <c r="Y3141" s="816"/>
      <c r="Z3141" s="817"/>
      <c r="AA3141" s="816"/>
      <c r="AB3141" s="817"/>
      <c r="AC3141" s="816"/>
      <c r="AD3141" s="817"/>
      <c r="AE3141" s="816"/>
      <c r="AF3141" s="817"/>
      <c r="AG3141" s="781"/>
      <c r="AH3141" s="782"/>
      <c r="AI3141" s="781"/>
      <c r="AJ3141" s="782"/>
      <c r="AK3141" s="792"/>
      <c r="AL3141" s="792"/>
      <c r="AM3141" s="792"/>
      <c r="AN3141" s="792"/>
      <c r="AO3141" s="792"/>
      <c r="AP3141" s="792"/>
    </row>
    <row r="3142" spans="1:42" s="404" customFormat="1" ht="15" hidden="1" customHeight="1" thickBot="1" x14ac:dyDescent="0.25">
      <c r="A3142" s="402"/>
      <c r="B3142" s="414" t="s">
        <v>706</v>
      </c>
      <c r="C3142" s="413" t="s">
        <v>749</v>
      </c>
      <c r="D3142" s="412" t="s">
        <v>705</v>
      </c>
      <c r="E3142" s="411" t="s">
        <v>110</v>
      </c>
      <c r="F3142" s="409"/>
      <c r="G3142" s="409"/>
      <c r="H3142" s="408">
        <v>2020</v>
      </c>
      <c r="I3142" s="407"/>
      <c r="J3142" s="407" t="s">
        <v>987</v>
      </c>
      <c r="K3142" s="407" t="s">
        <v>756</v>
      </c>
      <c r="L3142" s="826"/>
      <c r="M3142" s="827"/>
      <c r="N3142" s="793"/>
      <c r="O3142" s="881"/>
      <c r="P3142" s="833"/>
      <c r="Q3142" s="836"/>
      <c r="R3142" s="830"/>
      <c r="S3142" s="406" t="s">
        <v>158</v>
      </c>
      <c r="T3142" s="451"/>
      <c r="U3142" s="820"/>
      <c r="V3142" s="821"/>
      <c r="W3142" s="818"/>
      <c r="X3142" s="819"/>
      <c r="Y3142" s="818"/>
      <c r="Z3142" s="819"/>
      <c r="AA3142" s="818"/>
      <c r="AB3142" s="819"/>
      <c r="AC3142" s="818"/>
      <c r="AD3142" s="819"/>
      <c r="AE3142" s="818"/>
      <c r="AF3142" s="819"/>
      <c r="AG3142" s="783"/>
      <c r="AH3142" s="784"/>
      <c r="AI3142" s="783"/>
      <c r="AJ3142" s="784"/>
      <c r="AK3142" s="793"/>
      <c r="AL3142" s="793"/>
      <c r="AM3142" s="793"/>
      <c r="AN3142" s="793"/>
      <c r="AO3142" s="793"/>
      <c r="AP3142" s="793"/>
    </row>
    <row r="3143" spans="1:42" s="404" customFormat="1" ht="12.75" hidden="1" customHeight="1" thickTop="1" x14ac:dyDescent="0.2">
      <c r="A3143" s="402"/>
      <c r="B3143" s="445" t="s">
        <v>706</v>
      </c>
      <c r="C3143" s="444" t="s">
        <v>444</v>
      </c>
      <c r="D3143" s="443" t="s">
        <v>705</v>
      </c>
      <c r="E3143" s="442" t="s">
        <v>110</v>
      </c>
      <c r="F3143" s="440"/>
      <c r="G3143" s="440"/>
      <c r="H3143" s="419">
        <v>2020</v>
      </c>
      <c r="I3143" s="418"/>
      <c r="J3143" s="418" t="s">
        <v>987</v>
      </c>
      <c r="K3143" s="508" t="s">
        <v>756</v>
      </c>
      <c r="L3143" s="822" t="s">
        <v>1979</v>
      </c>
      <c r="M3143" s="823"/>
      <c r="N3143" s="791" t="s">
        <v>757</v>
      </c>
      <c r="O3143" s="879" t="s">
        <v>228</v>
      </c>
      <c r="P3143" s="842"/>
      <c r="Q3143" s="834" t="s">
        <v>231</v>
      </c>
      <c r="R3143" s="828"/>
      <c r="S3143" s="434" t="s">
        <v>184</v>
      </c>
      <c r="T3143" s="438">
        <v>2000000</v>
      </c>
      <c r="U3143" s="434" t="s">
        <v>183</v>
      </c>
      <c r="V3143" s="437"/>
      <c r="W3143" s="434" t="s">
        <v>182</v>
      </c>
      <c r="X3143" s="436">
        <f>T3143</f>
        <v>2000000</v>
      </c>
      <c r="Y3143" s="434" t="s">
        <v>181</v>
      </c>
      <c r="Z3143" s="435"/>
      <c r="AA3143" s="434" t="s">
        <v>181</v>
      </c>
      <c r="AB3143" s="435"/>
      <c r="AC3143" s="434" t="s">
        <v>181</v>
      </c>
      <c r="AD3143" s="435"/>
      <c r="AE3143" s="434" t="s">
        <v>181</v>
      </c>
      <c r="AF3143" s="435"/>
      <c r="AG3143" s="466" t="s">
        <v>181</v>
      </c>
      <c r="AH3143" s="467"/>
      <c r="AI3143" s="466" t="s">
        <v>180</v>
      </c>
      <c r="AJ3143" s="465"/>
      <c r="AK3143" s="791" t="s">
        <v>626</v>
      </c>
      <c r="AL3143" s="791" t="s">
        <v>626</v>
      </c>
      <c r="AM3143" s="791" t="s">
        <v>626</v>
      </c>
      <c r="AN3143" s="791" t="s">
        <v>626</v>
      </c>
      <c r="AO3143" s="791" t="s">
        <v>626</v>
      </c>
      <c r="AP3143" s="791" t="s">
        <v>110</v>
      </c>
    </row>
    <row r="3144" spans="1:42" s="404" customFormat="1" ht="15" hidden="1" customHeight="1" x14ac:dyDescent="0.2">
      <c r="A3144" s="402"/>
      <c r="B3144" s="425" t="s">
        <v>706</v>
      </c>
      <c r="C3144" s="424" t="s">
        <v>444</v>
      </c>
      <c r="D3144" s="423" t="s">
        <v>705</v>
      </c>
      <c r="E3144" s="422" t="s">
        <v>110</v>
      </c>
      <c r="F3144" s="420"/>
      <c r="G3144" s="420"/>
      <c r="H3144" s="419">
        <v>2020</v>
      </c>
      <c r="I3144" s="418"/>
      <c r="J3144" s="418" t="s">
        <v>987</v>
      </c>
      <c r="K3144" s="418" t="s">
        <v>756</v>
      </c>
      <c r="L3144" s="824"/>
      <c r="M3144" s="825"/>
      <c r="N3144" s="792"/>
      <c r="O3144" s="880"/>
      <c r="P3144" s="843"/>
      <c r="Q3144" s="835"/>
      <c r="R3144" s="829"/>
      <c r="S3144" s="416" t="s">
        <v>179</v>
      </c>
      <c r="T3144" s="432"/>
      <c r="U3144" s="416" t="s">
        <v>177</v>
      </c>
      <c r="V3144" s="415"/>
      <c r="W3144" s="416" t="s">
        <v>176</v>
      </c>
      <c r="X3144" s="428">
        <f>X3143</f>
        <v>2000000</v>
      </c>
      <c r="Y3144" s="416" t="s">
        <v>175</v>
      </c>
      <c r="Z3144" s="426"/>
      <c r="AA3144" s="416" t="s">
        <v>175</v>
      </c>
      <c r="AB3144" s="426"/>
      <c r="AC3144" s="416" t="s">
        <v>175</v>
      </c>
      <c r="AD3144" s="426"/>
      <c r="AE3144" s="416" t="s">
        <v>175</v>
      </c>
      <c r="AF3144" s="426"/>
      <c r="AG3144" s="463" t="s">
        <v>175</v>
      </c>
      <c r="AH3144" s="462"/>
      <c r="AI3144" s="463" t="s">
        <v>174</v>
      </c>
      <c r="AJ3144" s="464"/>
      <c r="AK3144" s="792"/>
      <c r="AL3144" s="792"/>
      <c r="AM3144" s="792"/>
      <c r="AN3144" s="792"/>
      <c r="AO3144" s="792"/>
      <c r="AP3144" s="792"/>
    </row>
    <row r="3145" spans="1:42" s="404" customFormat="1" ht="26.25" hidden="1" thickTop="1" x14ac:dyDescent="0.2">
      <c r="A3145" s="402"/>
      <c r="B3145" s="425" t="s">
        <v>706</v>
      </c>
      <c r="C3145" s="424" t="s">
        <v>444</v>
      </c>
      <c r="D3145" s="423" t="s">
        <v>705</v>
      </c>
      <c r="E3145" s="422" t="s">
        <v>110</v>
      </c>
      <c r="F3145" s="420"/>
      <c r="G3145" s="420"/>
      <c r="H3145" s="419">
        <v>2020</v>
      </c>
      <c r="I3145" s="418"/>
      <c r="J3145" s="418" t="s">
        <v>987</v>
      </c>
      <c r="K3145" s="418" t="s">
        <v>756</v>
      </c>
      <c r="L3145" s="824"/>
      <c r="M3145" s="825"/>
      <c r="N3145" s="792"/>
      <c r="O3145" s="880"/>
      <c r="P3145" s="843"/>
      <c r="Q3145" s="835"/>
      <c r="R3145" s="829"/>
      <c r="S3145" s="416" t="s">
        <v>173</v>
      </c>
      <c r="T3145" s="429"/>
      <c r="U3145" s="416" t="s">
        <v>171</v>
      </c>
      <c r="V3145" s="427"/>
      <c r="W3145" s="416" t="s">
        <v>170</v>
      </c>
      <c r="X3145" s="428"/>
      <c r="Y3145" s="416" t="s">
        <v>169</v>
      </c>
      <c r="Z3145" s="426"/>
      <c r="AA3145" s="416" t="s">
        <v>169</v>
      </c>
      <c r="AB3145" s="426"/>
      <c r="AC3145" s="416" t="s">
        <v>169</v>
      </c>
      <c r="AD3145" s="426"/>
      <c r="AE3145" s="416" t="s">
        <v>169</v>
      </c>
      <c r="AF3145" s="426"/>
      <c r="AG3145" s="463" t="s">
        <v>169</v>
      </c>
      <c r="AH3145" s="462"/>
      <c r="AI3145" s="781"/>
      <c r="AJ3145" s="782"/>
      <c r="AK3145" s="792"/>
      <c r="AL3145" s="792"/>
      <c r="AM3145" s="792"/>
      <c r="AN3145" s="792"/>
      <c r="AO3145" s="792"/>
      <c r="AP3145" s="792"/>
    </row>
    <row r="3146" spans="1:42" s="404" customFormat="1" ht="15" hidden="1" customHeight="1" x14ac:dyDescent="0.2">
      <c r="A3146" s="402"/>
      <c r="B3146" s="425" t="s">
        <v>706</v>
      </c>
      <c r="C3146" s="424" t="s">
        <v>444</v>
      </c>
      <c r="D3146" s="423" t="s">
        <v>705</v>
      </c>
      <c r="E3146" s="422" t="s">
        <v>110</v>
      </c>
      <c r="F3146" s="420"/>
      <c r="G3146" s="420"/>
      <c r="H3146" s="419">
        <v>2020</v>
      </c>
      <c r="I3146" s="418"/>
      <c r="J3146" s="418" t="s">
        <v>987</v>
      </c>
      <c r="K3146" s="418" t="s">
        <v>756</v>
      </c>
      <c r="L3146" s="824"/>
      <c r="M3146" s="825"/>
      <c r="N3146" s="792"/>
      <c r="O3146" s="880"/>
      <c r="P3146" s="843"/>
      <c r="Q3146" s="835"/>
      <c r="R3146" s="829"/>
      <c r="S3146" s="416" t="s">
        <v>168</v>
      </c>
      <c r="T3146" s="427"/>
      <c r="U3146" s="416" t="s">
        <v>167</v>
      </c>
      <c r="V3146" s="427"/>
      <c r="W3146" s="816"/>
      <c r="X3146" s="817"/>
      <c r="Y3146" s="416" t="s">
        <v>166</v>
      </c>
      <c r="Z3146" s="426">
        <f>IF(Z3144="",Z3145-Z3143,Z3145-Z3144)</f>
        <v>0</v>
      </c>
      <c r="AA3146" s="416" t="s">
        <v>166</v>
      </c>
      <c r="AB3146" s="426">
        <f>IF(AB3144="",AB3145-AB3143,AB3145-AB3144)</f>
        <v>0</v>
      </c>
      <c r="AC3146" s="416" t="s">
        <v>166</v>
      </c>
      <c r="AD3146" s="426">
        <f>IF(AD3144="",AD3145-AD3143,AD3145-AD3144)</f>
        <v>0</v>
      </c>
      <c r="AE3146" s="416" t="s">
        <v>166</v>
      </c>
      <c r="AF3146" s="426">
        <f>IF(AF3144="",AF3145-AF3143,AF3145-AF3144)</f>
        <v>0</v>
      </c>
      <c r="AG3146" s="463" t="s">
        <v>166</v>
      </c>
      <c r="AH3146" s="462">
        <f>IF(AH3144="",AH3145-AH3143,AH3145-AH3144)</f>
        <v>0</v>
      </c>
      <c r="AI3146" s="781"/>
      <c r="AJ3146" s="782"/>
      <c r="AK3146" s="792"/>
      <c r="AL3146" s="792"/>
      <c r="AM3146" s="792"/>
      <c r="AN3146" s="792"/>
      <c r="AO3146" s="792"/>
      <c r="AP3146" s="792"/>
    </row>
    <row r="3147" spans="1:42" s="404" customFormat="1" ht="15" hidden="1" customHeight="1" x14ac:dyDescent="0.2">
      <c r="A3147" s="402"/>
      <c r="B3147" s="425" t="s">
        <v>706</v>
      </c>
      <c r="C3147" s="424" t="s">
        <v>444</v>
      </c>
      <c r="D3147" s="423" t="s">
        <v>705</v>
      </c>
      <c r="E3147" s="422" t="s">
        <v>110</v>
      </c>
      <c r="F3147" s="420"/>
      <c r="G3147" s="420"/>
      <c r="H3147" s="419">
        <v>2020</v>
      </c>
      <c r="I3147" s="418"/>
      <c r="J3147" s="418" t="s">
        <v>987</v>
      </c>
      <c r="K3147" s="418" t="s">
        <v>756</v>
      </c>
      <c r="L3147" s="824"/>
      <c r="M3147" s="825"/>
      <c r="N3147" s="792"/>
      <c r="O3147" s="880"/>
      <c r="P3147" s="843"/>
      <c r="Q3147" s="835"/>
      <c r="R3147" s="829"/>
      <c r="S3147" s="416" t="s">
        <v>165</v>
      </c>
      <c r="T3147" s="415"/>
      <c r="U3147" s="416" t="s">
        <v>164</v>
      </c>
      <c r="V3147" s="415"/>
      <c r="W3147" s="816"/>
      <c r="X3147" s="817"/>
      <c r="Y3147" s="816"/>
      <c r="Z3147" s="817"/>
      <c r="AA3147" s="816"/>
      <c r="AB3147" s="817"/>
      <c r="AC3147" s="816"/>
      <c r="AD3147" s="817"/>
      <c r="AE3147" s="816"/>
      <c r="AF3147" s="817"/>
      <c r="AG3147" s="781"/>
      <c r="AH3147" s="782"/>
      <c r="AI3147" s="781"/>
      <c r="AJ3147" s="782"/>
      <c r="AK3147" s="792"/>
      <c r="AL3147" s="792"/>
      <c r="AM3147" s="792"/>
      <c r="AN3147" s="792"/>
      <c r="AO3147" s="792"/>
      <c r="AP3147" s="792"/>
    </row>
    <row r="3148" spans="1:42" s="404" customFormat="1" ht="15" hidden="1" customHeight="1" thickBot="1" x14ac:dyDescent="0.25">
      <c r="A3148" s="402"/>
      <c r="B3148" s="414" t="s">
        <v>706</v>
      </c>
      <c r="C3148" s="413" t="s">
        <v>444</v>
      </c>
      <c r="D3148" s="412" t="s">
        <v>705</v>
      </c>
      <c r="E3148" s="411" t="s">
        <v>110</v>
      </c>
      <c r="F3148" s="409"/>
      <c r="G3148" s="409"/>
      <c r="H3148" s="408">
        <v>2020</v>
      </c>
      <c r="I3148" s="407"/>
      <c r="J3148" s="407" t="s">
        <v>987</v>
      </c>
      <c r="K3148" s="407" t="s">
        <v>756</v>
      </c>
      <c r="L3148" s="826"/>
      <c r="M3148" s="827"/>
      <c r="N3148" s="793"/>
      <c r="O3148" s="881"/>
      <c r="P3148" s="844"/>
      <c r="Q3148" s="836"/>
      <c r="R3148" s="830"/>
      <c r="S3148" s="406" t="s">
        <v>158</v>
      </c>
      <c r="T3148" s="451"/>
      <c r="U3148" s="820"/>
      <c r="V3148" s="821"/>
      <c r="W3148" s="818"/>
      <c r="X3148" s="819"/>
      <c r="Y3148" s="818"/>
      <c r="Z3148" s="819"/>
      <c r="AA3148" s="818"/>
      <c r="AB3148" s="819"/>
      <c r="AC3148" s="818"/>
      <c r="AD3148" s="819"/>
      <c r="AE3148" s="818"/>
      <c r="AF3148" s="819"/>
      <c r="AG3148" s="783"/>
      <c r="AH3148" s="784"/>
      <c r="AI3148" s="783"/>
      <c r="AJ3148" s="784"/>
      <c r="AK3148" s="793"/>
      <c r="AL3148" s="793"/>
      <c r="AM3148" s="793"/>
      <c r="AN3148" s="793"/>
      <c r="AO3148" s="793"/>
      <c r="AP3148" s="793"/>
    </row>
    <row r="3149" spans="1:42" s="404" customFormat="1" ht="12.75" hidden="1" customHeight="1" thickTop="1" x14ac:dyDescent="0.2">
      <c r="B3149" s="445" t="s">
        <v>196</v>
      </c>
      <c r="C3149" s="444" t="s">
        <v>281</v>
      </c>
      <c r="D3149" s="443" t="s">
        <v>161</v>
      </c>
      <c r="E3149" s="442" t="s">
        <v>450</v>
      </c>
      <c r="F3149" s="440"/>
      <c r="G3149" s="440"/>
      <c r="H3149" s="419">
        <v>2020</v>
      </c>
      <c r="I3149" s="418"/>
      <c r="J3149" s="418" t="s">
        <v>987</v>
      </c>
      <c r="K3149" s="508" t="s">
        <v>756</v>
      </c>
      <c r="L3149" s="822" t="s">
        <v>283</v>
      </c>
      <c r="M3149" s="823"/>
      <c r="N3149" s="791" t="s">
        <v>280</v>
      </c>
      <c r="O3149" s="828" t="s">
        <v>282</v>
      </c>
      <c r="P3149" s="831"/>
      <c r="Q3149" s="834" t="s">
        <v>231</v>
      </c>
      <c r="R3149" s="828"/>
      <c r="S3149" s="434" t="s">
        <v>184</v>
      </c>
      <c r="T3149" s="438">
        <v>1500000</v>
      </c>
      <c r="U3149" s="434" t="s">
        <v>183</v>
      </c>
      <c r="V3149" s="437"/>
      <c r="W3149" s="434" t="s">
        <v>182</v>
      </c>
      <c r="X3149" s="436">
        <f>T3149</f>
        <v>1500000</v>
      </c>
      <c r="Y3149" s="434" t="s">
        <v>181</v>
      </c>
      <c r="Z3149" s="435"/>
      <c r="AA3149" s="434" t="s">
        <v>181</v>
      </c>
      <c r="AB3149" s="435"/>
      <c r="AC3149" s="434" t="s">
        <v>181</v>
      </c>
      <c r="AD3149" s="435"/>
      <c r="AE3149" s="434" t="s">
        <v>181</v>
      </c>
      <c r="AF3149" s="435"/>
      <c r="AG3149" s="466" t="s">
        <v>181</v>
      </c>
      <c r="AH3149" s="467"/>
      <c r="AI3149" s="466" t="s">
        <v>180</v>
      </c>
      <c r="AJ3149" s="465"/>
      <c r="AK3149" s="791" t="s">
        <v>240</v>
      </c>
      <c r="AL3149" s="791" t="s">
        <v>240</v>
      </c>
      <c r="AM3149" s="791" t="s">
        <v>240</v>
      </c>
      <c r="AN3149" s="791" t="s">
        <v>240</v>
      </c>
      <c r="AO3149" s="791" t="s">
        <v>240</v>
      </c>
      <c r="AP3149" s="791" t="s">
        <v>240</v>
      </c>
    </row>
    <row r="3150" spans="1:42" s="404" customFormat="1" ht="15" hidden="1" customHeight="1" x14ac:dyDescent="0.2">
      <c r="B3150" s="425" t="s">
        <v>196</v>
      </c>
      <c r="C3150" s="424" t="s">
        <v>281</v>
      </c>
      <c r="D3150" s="423" t="s">
        <v>161</v>
      </c>
      <c r="E3150" s="422" t="s">
        <v>450</v>
      </c>
      <c r="F3150" s="420"/>
      <c r="G3150" s="420"/>
      <c r="H3150" s="419">
        <v>2020</v>
      </c>
      <c r="I3150" s="418"/>
      <c r="J3150" s="418" t="s">
        <v>987</v>
      </c>
      <c r="K3150" s="418" t="s">
        <v>756</v>
      </c>
      <c r="L3150" s="824"/>
      <c r="M3150" s="825"/>
      <c r="N3150" s="792"/>
      <c r="O3150" s="829"/>
      <c r="P3150" s="832"/>
      <c r="Q3150" s="835"/>
      <c r="R3150" s="829"/>
      <c r="S3150" s="416" t="s">
        <v>179</v>
      </c>
      <c r="T3150" s="432"/>
      <c r="U3150" s="416" t="s">
        <v>177</v>
      </c>
      <c r="V3150" s="415"/>
      <c r="W3150" s="416" t="s">
        <v>176</v>
      </c>
      <c r="X3150" s="428">
        <f>X3149</f>
        <v>1500000</v>
      </c>
      <c r="Y3150" s="416" t="s">
        <v>175</v>
      </c>
      <c r="Z3150" s="426"/>
      <c r="AA3150" s="416" t="s">
        <v>175</v>
      </c>
      <c r="AB3150" s="426"/>
      <c r="AC3150" s="416" t="s">
        <v>175</v>
      </c>
      <c r="AD3150" s="426"/>
      <c r="AE3150" s="416" t="s">
        <v>175</v>
      </c>
      <c r="AF3150" s="426"/>
      <c r="AG3150" s="463" t="s">
        <v>175</v>
      </c>
      <c r="AH3150" s="462"/>
      <c r="AI3150" s="463" t="s">
        <v>174</v>
      </c>
      <c r="AJ3150" s="464"/>
      <c r="AK3150" s="792"/>
      <c r="AL3150" s="792"/>
      <c r="AM3150" s="792"/>
      <c r="AN3150" s="792"/>
      <c r="AO3150" s="792"/>
      <c r="AP3150" s="792"/>
    </row>
    <row r="3151" spans="1:42" s="404" customFormat="1" ht="39" hidden="1" customHeight="1" x14ac:dyDescent="0.2">
      <c r="B3151" s="425" t="s">
        <v>196</v>
      </c>
      <c r="C3151" s="424" t="s">
        <v>281</v>
      </c>
      <c r="D3151" s="423" t="s">
        <v>161</v>
      </c>
      <c r="E3151" s="422" t="s">
        <v>450</v>
      </c>
      <c r="F3151" s="420"/>
      <c r="G3151" s="420"/>
      <c r="H3151" s="419">
        <v>2020</v>
      </c>
      <c r="I3151" s="418"/>
      <c r="J3151" s="418" t="s">
        <v>987</v>
      </c>
      <c r="K3151" s="418" t="s">
        <v>756</v>
      </c>
      <c r="L3151" s="824"/>
      <c r="M3151" s="825"/>
      <c r="N3151" s="792"/>
      <c r="O3151" s="829"/>
      <c r="P3151" s="832"/>
      <c r="Q3151" s="835"/>
      <c r="R3151" s="829"/>
      <c r="S3151" s="416" t="s">
        <v>173</v>
      </c>
      <c r="T3151" s="429"/>
      <c r="U3151" s="416" t="s">
        <v>171</v>
      </c>
      <c r="V3151" s="427"/>
      <c r="W3151" s="416" t="s">
        <v>170</v>
      </c>
      <c r="X3151" s="428"/>
      <c r="Y3151" s="416" t="s">
        <v>169</v>
      </c>
      <c r="Z3151" s="426"/>
      <c r="AA3151" s="416" t="s">
        <v>169</v>
      </c>
      <c r="AB3151" s="426"/>
      <c r="AC3151" s="416" t="s">
        <v>169</v>
      </c>
      <c r="AD3151" s="426"/>
      <c r="AE3151" s="416" t="s">
        <v>169</v>
      </c>
      <c r="AF3151" s="426"/>
      <c r="AG3151" s="463" t="s">
        <v>169</v>
      </c>
      <c r="AH3151" s="462"/>
      <c r="AI3151" s="781"/>
      <c r="AJ3151" s="782"/>
      <c r="AK3151" s="792"/>
      <c r="AL3151" s="792"/>
      <c r="AM3151" s="792"/>
      <c r="AN3151" s="792"/>
      <c r="AO3151" s="792"/>
      <c r="AP3151" s="792"/>
    </row>
    <row r="3152" spans="1:42" s="404" customFormat="1" ht="15" hidden="1" customHeight="1" x14ac:dyDescent="0.2">
      <c r="B3152" s="425" t="s">
        <v>196</v>
      </c>
      <c r="C3152" s="424" t="s">
        <v>281</v>
      </c>
      <c r="D3152" s="423" t="s">
        <v>161</v>
      </c>
      <c r="E3152" s="422" t="s">
        <v>450</v>
      </c>
      <c r="F3152" s="420"/>
      <c r="G3152" s="420"/>
      <c r="H3152" s="419">
        <v>2020</v>
      </c>
      <c r="I3152" s="418"/>
      <c r="J3152" s="418" t="s">
        <v>987</v>
      </c>
      <c r="K3152" s="418" t="s">
        <v>756</v>
      </c>
      <c r="L3152" s="824"/>
      <c r="M3152" s="825"/>
      <c r="N3152" s="792"/>
      <c r="O3152" s="829"/>
      <c r="P3152" s="832"/>
      <c r="Q3152" s="835"/>
      <c r="R3152" s="829"/>
      <c r="S3152" s="416" t="s">
        <v>168</v>
      </c>
      <c r="T3152" s="427"/>
      <c r="U3152" s="416" t="s">
        <v>167</v>
      </c>
      <c r="V3152" s="427"/>
      <c r="W3152" s="816"/>
      <c r="X3152" s="817"/>
      <c r="Y3152" s="416" t="s">
        <v>166</v>
      </c>
      <c r="Z3152" s="426">
        <f>IF(Z3150="",Z3151-Z3149,Z3151-Z3150)</f>
        <v>0</v>
      </c>
      <c r="AA3152" s="416" t="s">
        <v>166</v>
      </c>
      <c r="AB3152" s="426">
        <f>IF(AB3150="",AB3151-AB3149,AB3151-AB3150)</f>
        <v>0</v>
      </c>
      <c r="AC3152" s="416" t="s">
        <v>166</v>
      </c>
      <c r="AD3152" s="426">
        <f>IF(AD3150="",AD3151-AD3149,AD3151-AD3150)</f>
        <v>0</v>
      </c>
      <c r="AE3152" s="416" t="s">
        <v>166</v>
      </c>
      <c r="AF3152" s="426">
        <f>IF(AF3150="",AF3151-AF3149,AF3151-AF3150)</f>
        <v>0</v>
      </c>
      <c r="AG3152" s="463" t="s">
        <v>166</v>
      </c>
      <c r="AH3152" s="462">
        <f>IF(AH3150="",AH3151-AH3149,AH3151-AH3150)</f>
        <v>0</v>
      </c>
      <c r="AI3152" s="781"/>
      <c r="AJ3152" s="782"/>
      <c r="AK3152" s="792"/>
      <c r="AL3152" s="792"/>
      <c r="AM3152" s="792"/>
      <c r="AN3152" s="792"/>
      <c r="AO3152" s="792"/>
      <c r="AP3152" s="792"/>
    </row>
    <row r="3153" spans="1:42" s="404" customFormat="1" ht="15" hidden="1" customHeight="1" x14ac:dyDescent="0.2">
      <c r="B3153" s="425" t="s">
        <v>196</v>
      </c>
      <c r="C3153" s="424" t="s">
        <v>281</v>
      </c>
      <c r="D3153" s="423" t="s">
        <v>161</v>
      </c>
      <c r="E3153" s="422" t="s">
        <v>450</v>
      </c>
      <c r="F3153" s="420"/>
      <c r="G3153" s="420"/>
      <c r="H3153" s="419">
        <v>2020</v>
      </c>
      <c r="I3153" s="418"/>
      <c r="J3153" s="418" t="s">
        <v>987</v>
      </c>
      <c r="K3153" s="418" t="s">
        <v>756</v>
      </c>
      <c r="L3153" s="824"/>
      <c r="M3153" s="825"/>
      <c r="N3153" s="792"/>
      <c r="O3153" s="829"/>
      <c r="P3153" s="832"/>
      <c r="Q3153" s="835"/>
      <c r="R3153" s="829"/>
      <c r="S3153" s="416" t="s">
        <v>165</v>
      </c>
      <c r="T3153" s="415"/>
      <c r="U3153" s="416" t="s">
        <v>164</v>
      </c>
      <c r="V3153" s="415"/>
      <c r="W3153" s="816"/>
      <c r="X3153" s="817"/>
      <c r="Y3153" s="816"/>
      <c r="Z3153" s="817"/>
      <c r="AA3153" s="816"/>
      <c r="AB3153" s="817"/>
      <c r="AC3153" s="816"/>
      <c r="AD3153" s="817"/>
      <c r="AE3153" s="816"/>
      <c r="AF3153" s="817"/>
      <c r="AG3153" s="781"/>
      <c r="AH3153" s="782"/>
      <c r="AI3153" s="781"/>
      <c r="AJ3153" s="782"/>
      <c r="AK3153" s="792"/>
      <c r="AL3153" s="792"/>
      <c r="AM3153" s="792"/>
      <c r="AN3153" s="792"/>
      <c r="AO3153" s="792"/>
      <c r="AP3153" s="792"/>
    </row>
    <row r="3154" spans="1:42" s="404" customFormat="1" ht="15" hidden="1" customHeight="1" thickBot="1" x14ac:dyDescent="0.25">
      <c r="B3154" s="414" t="s">
        <v>196</v>
      </c>
      <c r="C3154" s="413" t="s">
        <v>281</v>
      </c>
      <c r="D3154" s="412" t="s">
        <v>161</v>
      </c>
      <c r="E3154" s="411" t="s">
        <v>450</v>
      </c>
      <c r="F3154" s="409"/>
      <c r="G3154" s="409"/>
      <c r="H3154" s="408">
        <v>2020</v>
      </c>
      <c r="I3154" s="407"/>
      <c r="J3154" s="407" t="s">
        <v>987</v>
      </c>
      <c r="K3154" s="407" t="s">
        <v>756</v>
      </c>
      <c r="L3154" s="826"/>
      <c r="M3154" s="827"/>
      <c r="N3154" s="793"/>
      <c r="O3154" s="830"/>
      <c r="P3154" s="833"/>
      <c r="Q3154" s="836"/>
      <c r="R3154" s="830"/>
      <c r="S3154" s="406" t="s">
        <v>158</v>
      </c>
      <c r="T3154" s="451"/>
      <c r="U3154" s="820"/>
      <c r="V3154" s="821"/>
      <c r="W3154" s="818"/>
      <c r="X3154" s="819"/>
      <c r="Y3154" s="818"/>
      <c r="Z3154" s="819"/>
      <c r="AA3154" s="818"/>
      <c r="AB3154" s="819"/>
      <c r="AC3154" s="818"/>
      <c r="AD3154" s="819"/>
      <c r="AE3154" s="818"/>
      <c r="AF3154" s="819"/>
      <c r="AG3154" s="783"/>
      <c r="AH3154" s="784"/>
      <c r="AI3154" s="783"/>
      <c r="AJ3154" s="784"/>
      <c r="AK3154" s="793"/>
      <c r="AL3154" s="793"/>
      <c r="AM3154" s="793"/>
      <c r="AN3154" s="793"/>
      <c r="AO3154" s="793"/>
      <c r="AP3154" s="793"/>
    </row>
    <row r="3155" spans="1:42" s="404" customFormat="1" ht="12.75" hidden="1" customHeight="1" thickTop="1" x14ac:dyDescent="0.2">
      <c r="B3155" s="445" t="s">
        <v>290</v>
      </c>
      <c r="C3155" s="444" t="s">
        <v>289</v>
      </c>
      <c r="D3155" s="443" t="s">
        <v>161</v>
      </c>
      <c r="E3155" s="442" t="s">
        <v>450</v>
      </c>
      <c r="F3155" s="440"/>
      <c r="G3155" s="440"/>
      <c r="H3155" s="419">
        <v>2020</v>
      </c>
      <c r="I3155" s="418"/>
      <c r="J3155" s="418" t="s">
        <v>987</v>
      </c>
      <c r="K3155" s="418" t="s">
        <v>756</v>
      </c>
      <c r="L3155" s="822" t="s">
        <v>25</v>
      </c>
      <c r="M3155" s="823"/>
      <c r="N3155" s="791" t="s">
        <v>207</v>
      </c>
      <c r="O3155" s="828" t="s">
        <v>228</v>
      </c>
      <c r="P3155" s="831"/>
      <c r="Q3155" s="834" t="s">
        <v>231</v>
      </c>
      <c r="R3155" s="828"/>
      <c r="S3155" s="434" t="s">
        <v>184</v>
      </c>
      <c r="T3155" s="438">
        <v>2000000</v>
      </c>
      <c r="U3155" s="434" t="s">
        <v>183</v>
      </c>
      <c r="V3155" s="437"/>
      <c r="W3155" s="434" t="s">
        <v>182</v>
      </c>
      <c r="X3155" s="436">
        <f>T3155</f>
        <v>2000000</v>
      </c>
      <c r="Y3155" s="434" t="s">
        <v>181</v>
      </c>
      <c r="Z3155" s="435"/>
      <c r="AA3155" s="434" t="s">
        <v>181</v>
      </c>
      <c r="AB3155" s="435"/>
      <c r="AC3155" s="434" t="s">
        <v>181</v>
      </c>
      <c r="AD3155" s="435"/>
      <c r="AE3155" s="434" t="s">
        <v>181</v>
      </c>
      <c r="AF3155" s="435"/>
      <c r="AG3155" s="466" t="s">
        <v>181</v>
      </c>
      <c r="AH3155" s="467"/>
      <c r="AI3155" s="466" t="s">
        <v>180</v>
      </c>
      <c r="AJ3155" s="465"/>
      <c r="AK3155" s="791" t="s">
        <v>240</v>
      </c>
      <c r="AL3155" s="791" t="s">
        <v>240</v>
      </c>
      <c r="AM3155" s="791" t="s">
        <v>240</v>
      </c>
      <c r="AN3155" s="791" t="s">
        <v>240</v>
      </c>
      <c r="AO3155" s="791" t="s">
        <v>240</v>
      </c>
      <c r="AP3155" s="791" t="s">
        <v>240</v>
      </c>
    </row>
    <row r="3156" spans="1:42" s="404" customFormat="1" ht="15" hidden="1" customHeight="1" x14ac:dyDescent="0.2">
      <c r="B3156" s="425" t="s">
        <v>290</v>
      </c>
      <c r="C3156" s="424" t="s">
        <v>289</v>
      </c>
      <c r="D3156" s="423" t="s">
        <v>161</v>
      </c>
      <c r="E3156" s="422" t="s">
        <v>450</v>
      </c>
      <c r="F3156" s="420"/>
      <c r="G3156" s="420"/>
      <c r="H3156" s="419">
        <v>2020</v>
      </c>
      <c r="I3156" s="418"/>
      <c r="J3156" s="418" t="s">
        <v>987</v>
      </c>
      <c r="K3156" s="418" t="s">
        <v>756</v>
      </c>
      <c r="L3156" s="824"/>
      <c r="M3156" s="825"/>
      <c r="N3156" s="792"/>
      <c r="O3156" s="829"/>
      <c r="P3156" s="832"/>
      <c r="Q3156" s="835"/>
      <c r="R3156" s="829"/>
      <c r="S3156" s="416" t="s">
        <v>179</v>
      </c>
      <c r="T3156" s="432"/>
      <c r="U3156" s="416" t="s">
        <v>177</v>
      </c>
      <c r="V3156" s="415"/>
      <c r="W3156" s="416" t="s">
        <v>176</v>
      </c>
      <c r="X3156" s="428">
        <f>X3155</f>
        <v>2000000</v>
      </c>
      <c r="Y3156" s="416" t="s">
        <v>175</v>
      </c>
      <c r="Z3156" s="426"/>
      <c r="AA3156" s="416" t="s">
        <v>175</v>
      </c>
      <c r="AB3156" s="426"/>
      <c r="AC3156" s="416" t="s">
        <v>175</v>
      </c>
      <c r="AD3156" s="426"/>
      <c r="AE3156" s="416" t="s">
        <v>175</v>
      </c>
      <c r="AF3156" s="426"/>
      <c r="AG3156" s="463" t="s">
        <v>175</v>
      </c>
      <c r="AH3156" s="462"/>
      <c r="AI3156" s="463" t="s">
        <v>174</v>
      </c>
      <c r="AJ3156" s="464"/>
      <c r="AK3156" s="792"/>
      <c r="AL3156" s="792"/>
      <c r="AM3156" s="792"/>
      <c r="AN3156" s="792"/>
      <c r="AO3156" s="792"/>
      <c r="AP3156" s="792"/>
    </row>
    <row r="3157" spans="1:42" s="404" customFormat="1" ht="39" hidden="1" customHeight="1" x14ac:dyDescent="0.2">
      <c r="B3157" s="425" t="s">
        <v>290</v>
      </c>
      <c r="C3157" s="424" t="s">
        <v>289</v>
      </c>
      <c r="D3157" s="423" t="s">
        <v>161</v>
      </c>
      <c r="E3157" s="422" t="s">
        <v>450</v>
      </c>
      <c r="F3157" s="420"/>
      <c r="G3157" s="420"/>
      <c r="H3157" s="419">
        <v>2020</v>
      </c>
      <c r="I3157" s="418"/>
      <c r="J3157" s="418" t="s">
        <v>987</v>
      </c>
      <c r="K3157" s="418" t="s">
        <v>756</v>
      </c>
      <c r="L3157" s="824"/>
      <c r="M3157" s="825"/>
      <c r="N3157" s="792"/>
      <c r="O3157" s="829"/>
      <c r="P3157" s="832"/>
      <c r="Q3157" s="835"/>
      <c r="R3157" s="829"/>
      <c r="S3157" s="416" t="s">
        <v>173</v>
      </c>
      <c r="T3157" s="429"/>
      <c r="U3157" s="416" t="s">
        <v>171</v>
      </c>
      <c r="V3157" s="427"/>
      <c r="W3157" s="416" t="s">
        <v>170</v>
      </c>
      <c r="X3157" s="428"/>
      <c r="Y3157" s="416" t="s">
        <v>169</v>
      </c>
      <c r="Z3157" s="426"/>
      <c r="AA3157" s="416" t="s">
        <v>169</v>
      </c>
      <c r="AB3157" s="426"/>
      <c r="AC3157" s="416" t="s">
        <v>169</v>
      </c>
      <c r="AD3157" s="426"/>
      <c r="AE3157" s="416" t="s">
        <v>169</v>
      </c>
      <c r="AF3157" s="426"/>
      <c r="AG3157" s="463" t="s">
        <v>169</v>
      </c>
      <c r="AH3157" s="462"/>
      <c r="AI3157" s="781"/>
      <c r="AJ3157" s="782"/>
      <c r="AK3157" s="792"/>
      <c r="AL3157" s="792"/>
      <c r="AM3157" s="792"/>
      <c r="AN3157" s="792"/>
      <c r="AO3157" s="792"/>
      <c r="AP3157" s="792"/>
    </row>
    <row r="3158" spans="1:42" s="404" customFormat="1" ht="15" hidden="1" customHeight="1" x14ac:dyDescent="0.2">
      <c r="B3158" s="425" t="s">
        <v>290</v>
      </c>
      <c r="C3158" s="424" t="s">
        <v>289</v>
      </c>
      <c r="D3158" s="423" t="s">
        <v>161</v>
      </c>
      <c r="E3158" s="422" t="s">
        <v>450</v>
      </c>
      <c r="F3158" s="420"/>
      <c r="G3158" s="420"/>
      <c r="H3158" s="419">
        <v>2020</v>
      </c>
      <c r="I3158" s="418"/>
      <c r="J3158" s="418" t="s">
        <v>987</v>
      </c>
      <c r="K3158" s="418" t="s">
        <v>756</v>
      </c>
      <c r="L3158" s="824"/>
      <c r="M3158" s="825"/>
      <c r="N3158" s="792"/>
      <c r="O3158" s="829"/>
      <c r="P3158" s="832"/>
      <c r="Q3158" s="835"/>
      <c r="R3158" s="829"/>
      <c r="S3158" s="416" t="s">
        <v>168</v>
      </c>
      <c r="T3158" s="427"/>
      <c r="U3158" s="416" t="s">
        <v>167</v>
      </c>
      <c r="V3158" s="427"/>
      <c r="W3158" s="816"/>
      <c r="X3158" s="817"/>
      <c r="Y3158" s="416" t="s">
        <v>166</v>
      </c>
      <c r="Z3158" s="426">
        <f>IF(Z3156="",Z3157-Z3155,Z3157-Z3156)</f>
        <v>0</v>
      </c>
      <c r="AA3158" s="416" t="s">
        <v>166</v>
      </c>
      <c r="AB3158" s="426">
        <f>IF(AB3156="",AB3157-AB3155,AB3157-AB3156)</f>
        <v>0</v>
      </c>
      <c r="AC3158" s="416" t="s">
        <v>166</v>
      </c>
      <c r="AD3158" s="426">
        <f>IF(AD3156="",AD3157-AD3155,AD3157-AD3156)</f>
        <v>0</v>
      </c>
      <c r="AE3158" s="416" t="s">
        <v>166</v>
      </c>
      <c r="AF3158" s="426">
        <f>IF(AF3156="",AF3157-AF3155,AF3157-AF3156)</f>
        <v>0</v>
      </c>
      <c r="AG3158" s="463" t="s">
        <v>166</v>
      </c>
      <c r="AH3158" s="462">
        <f>IF(AH3156="",AH3157-AH3155,AH3157-AH3156)</f>
        <v>0</v>
      </c>
      <c r="AI3158" s="781"/>
      <c r="AJ3158" s="782"/>
      <c r="AK3158" s="792"/>
      <c r="AL3158" s="792"/>
      <c r="AM3158" s="792"/>
      <c r="AN3158" s="792"/>
      <c r="AO3158" s="792"/>
      <c r="AP3158" s="792"/>
    </row>
    <row r="3159" spans="1:42" s="404" customFormat="1" ht="15" hidden="1" customHeight="1" x14ac:dyDescent="0.2">
      <c r="B3159" s="425" t="s">
        <v>290</v>
      </c>
      <c r="C3159" s="424" t="s">
        <v>289</v>
      </c>
      <c r="D3159" s="423" t="s">
        <v>161</v>
      </c>
      <c r="E3159" s="422" t="s">
        <v>450</v>
      </c>
      <c r="F3159" s="420"/>
      <c r="G3159" s="420"/>
      <c r="H3159" s="419">
        <v>2020</v>
      </c>
      <c r="I3159" s="418"/>
      <c r="J3159" s="418" t="s">
        <v>987</v>
      </c>
      <c r="K3159" s="418" t="s">
        <v>756</v>
      </c>
      <c r="L3159" s="824"/>
      <c r="M3159" s="825"/>
      <c r="N3159" s="792"/>
      <c r="O3159" s="829"/>
      <c r="P3159" s="832"/>
      <c r="Q3159" s="835"/>
      <c r="R3159" s="829"/>
      <c r="S3159" s="416" t="s">
        <v>165</v>
      </c>
      <c r="T3159" s="415"/>
      <c r="U3159" s="416" t="s">
        <v>164</v>
      </c>
      <c r="V3159" s="415"/>
      <c r="W3159" s="816"/>
      <c r="X3159" s="817"/>
      <c r="Y3159" s="816"/>
      <c r="Z3159" s="817"/>
      <c r="AA3159" s="816"/>
      <c r="AB3159" s="817"/>
      <c r="AC3159" s="816"/>
      <c r="AD3159" s="817"/>
      <c r="AE3159" s="816"/>
      <c r="AF3159" s="817"/>
      <c r="AG3159" s="781"/>
      <c r="AH3159" s="782"/>
      <c r="AI3159" s="781"/>
      <c r="AJ3159" s="782"/>
      <c r="AK3159" s="792"/>
      <c r="AL3159" s="792"/>
      <c r="AM3159" s="792"/>
      <c r="AN3159" s="792"/>
      <c r="AO3159" s="792"/>
      <c r="AP3159" s="792"/>
    </row>
    <row r="3160" spans="1:42" s="404" customFormat="1" ht="15" hidden="1" customHeight="1" thickBot="1" x14ac:dyDescent="0.25">
      <c r="B3160" s="414" t="s">
        <v>290</v>
      </c>
      <c r="C3160" s="413" t="s">
        <v>289</v>
      </c>
      <c r="D3160" s="412" t="s">
        <v>161</v>
      </c>
      <c r="E3160" s="411" t="s">
        <v>450</v>
      </c>
      <c r="F3160" s="409"/>
      <c r="G3160" s="409"/>
      <c r="H3160" s="408">
        <v>2020</v>
      </c>
      <c r="I3160" s="407"/>
      <c r="J3160" s="407" t="s">
        <v>987</v>
      </c>
      <c r="K3160" s="407" t="s">
        <v>756</v>
      </c>
      <c r="L3160" s="826"/>
      <c r="M3160" s="827"/>
      <c r="N3160" s="793"/>
      <c r="O3160" s="830"/>
      <c r="P3160" s="833"/>
      <c r="Q3160" s="836"/>
      <c r="R3160" s="830"/>
      <c r="S3160" s="406" t="s">
        <v>158</v>
      </c>
      <c r="T3160" s="451"/>
      <c r="U3160" s="820"/>
      <c r="V3160" s="821"/>
      <c r="W3160" s="818"/>
      <c r="X3160" s="819"/>
      <c r="Y3160" s="818"/>
      <c r="Z3160" s="819"/>
      <c r="AA3160" s="818"/>
      <c r="AB3160" s="819"/>
      <c r="AC3160" s="818"/>
      <c r="AD3160" s="819"/>
      <c r="AE3160" s="818"/>
      <c r="AF3160" s="819"/>
      <c r="AG3160" s="783"/>
      <c r="AH3160" s="784"/>
      <c r="AI3160" s="783"/>
      <c r="AJ3160" s="784"/>
      <c r="AK3160" s="793"/>
      <c r="AL3160" s="793"/>
      <c r="AM3160" s="793"/>
      <c r="AN3160" s="793"/>
      <c r="AO3160" s="793"/>
      <c r="AP3160" s="793"/>
    </row>
    <row r="3161" spans="1:42" s="404" customFormat="1" ht="12.75" hidden="1" customHeight="1" thickTop="1" x14ac:dyDescent="0.2">
      <c r="B3161" s="445" t="s">
        <v>163</v>
      </c>
      <c r="C3161" s="444" t="s">
        <v>190</v>
      </c>
      <c r="D3161" s="443" t="s">
        <v>161</v>
      </c>
      <c r="E3161" s="442" t="s">
        <v>2183</v>
      </c>
      <c r="F3161" s="440"/>
      <c r="G3161" s="440"/>
      <c r="H3161" s="419">
        <v>2020</v>
      </c>
      <c r="I3161" s="418"/>
      <c r="J3161" s="418" t="s">
        <v>987</v>
      </c>
      <c r="K3161" s="418" t="s">
        <v>756</v>
      </c>
      <c r="L3161" s="822" t="s">
        <v>26</v>
      </c>
      <c r="M3161" s="823"/>
      <c r="N3161" s="791" t="s">
        <v>207</v>
      </c>
      <c r="O3161" s="828" t="s">
        <v>228</v>
      </c>
      <c r="P3161" s="831"/>
      <c r="Q3161" s="834" t="s">
        <v>231</v>
      </c>
      <c r="R3161" s="828"/>
      <c r="S3161" s="434" t="s">
        <v>184</v>
      </c>
      <c r="T3161" s="438">
        <v>1590000</v>
      </c>
      <c r="U3161" s="434" t="s">
        <v>183</v>
      </c>
      <c r="V3161" s="437"/>
      <c r="W3161" s="434" t="s">
        <v>182</v>
      </c>
      <c r="X3161" s="436">
        <f>T3161</f>
        <v>1590000</v>
      </c>
      <c r="Y3161" s="434" t="s">
        <v>181</v>
      </c>
      <c r="Z3161" s="435"/>
      <c r="AA3161" s="434" t="s">
        <v>181</v>
      </c>
      <c r="AB3161" s="435"/>
      <c r="AC3161" s="434" t="s">
        <v>181</v>
      </c>
      <c r="AD3161" s="435"/>
      <c r="AE3161" s="434" t="s">
        <v>181</v>
      </c>
      <c r="AF3161" s="435"/>
      <c r="AG3161" s="466" t="s">
        <v>181</v>
      </c>
      <c r="AH3161" s="467"/>
      <c r="AI3161" s="466" t="s">
        <v>180</v>
      </c>
      <c r="AJ3161" s="465"/>
      <c r="AK3161" s="791" t="s">
        <v>288</v>
      </c>
      <c r="AL3161" s="791" t="s">
        <v>288</v>
      </c>
      <c r="AM3161" s="791" t="s">
        <v>288</v>
      </c>
      <c r="AN3161" s="791" t="s">
        <v>288</v>
      </c>
      <c r="AO3161" s="791" t="s">
        <v>288</v>
      </c>
      <c r="AP3161" s="791" t="s">
        <v>288</v>
      </c>
    </row>
    <row r="3162" spans="1:42" s="404" customFormat="1" ht="15" hidden="1" customHeight="1" x14ac:dyDescent="0.2">
      <c r="B3162" s="425" t="s">
        <v>163</v>
      </c>
      <c r="C3162" s="424" t="s">
        <v>190</v>
      </c>
      <c r="D3162" s="423" t="s">
        <v>161</v>
      </c>
      <c r="E3162" s="422" t="s">
        <v>2183</v>
      </c>
      <c r="F3162" s="420"/>
      <c r="G3162" s="420"/>
      <c r="H3162" s="419">
        <v>2020</v>
      </c>
      <c r="I3162" s="418"/>
      <c r="J3162" s="418" t="s">
        <v>987</v>
      </c>
      <c r="K3162" s="418" t="s">
        <v>756</v>
      </c>
      <c r="L3162" s="824"/>
      <c r="M3162" s="825"/>
      <c r="N3162" s="792"/>
      <c r="O3162" s="829"/>
      <c r="P3162" s="832"/>
      <c r="Q3162" s="835"/>
      <c r="R3162" s="829"/>
      <c r="S3162" s="416" t="s">
        <v>179</v>
      </c>
      <c r="T3162" s="432"/>
      <c r="U3162" s="416" t="s">
        <v>177</v>
      </c>
      <c r="V3162" s="415"/>
      <c r="W3162" s="416" t="s">
        <v>176</v>
      </c>
      <c r="X3162" s="428">
        <f>X3161</f>
        <v>1590000</v>
      </c>
      <c r="Y3162" s="416" t="s">
        <v>175</v>
      </c>
      <c r="Z3162" s="426"/>
      <c r="AA3162" s="416" t="s">
        <v>175</v>
      </c>
      <c r="AB3162" s="426"/>
      <c r="AC3162" s="416" t="s">
        <v>175</v>
      </c>
      <c r="AD3162" s="426"/>
      <c r="AE3162" s="416" t="s">
        <v>175</v>
      </c>
      <c r="AF3162" s="426"/>
      <c r="AG3162" s="463" t="s">
        <v>175</v>
      </c>
      <c r="AH3162" s="462"/>
      <c r="AI3162" s="463" t="s">
        <v>174</v>
      </c>
      <c r="AJ3162" s="464"/>
      <c r="AK3162" s="792"/>
      <c r="AL3162" s="792"/>
      <c r="AM3162" s="792"/>
      <c r="AN3162" s="792"/>
      <c r="AO3162" s="792"/>
      <c r="AP3162" s="792"/>
    </row>
    <row r="3163" spans="1:42" s="404" customFormat="1" ht="39" hidden="1" customHeight="1" x14ac:dyDescent="0.2">
      <c r="B3163" s="425" t="s">
        <v>163</v>
      </c>
      <c r="C3163" s="424" t="s">
        <v>190</v>
      </c>
      <c r="D3163" s="423" t="s">
        <v>161</v>
      </c>
      <c r="E3163" s="422" t="s">
        <v>2183</v>
      </c>
      <c r="F3163" s="420"/>
      <c r="G3163" s="420"/>
      <c r="H3163" s="419">
        <v>2020</v>
      </c>
      <c r="I3163" s="418"/>
      <c r="J3163" s="418" t="s">
        <v>987</v>
      </c>
      <c r="K3163" s="418" t="s">
        <v>756</v>
      </c>
      <c r="L3163" s="824"/>
      <c r="M3163" s="825"/>
      <c r="N3163" s="792"/>
      <c r="O3163" s="829"/>
      <c r="P3163" s="832"/>
      <c r="Q3163" s="835"/>
      <c r="R3163" s="829"/>
      <c r="S3163" s="416" t="s">
        <v>173</v>
      </c>
      <c r="T3163" s="429"/>
      <c r="U3163" s="416" t="s">
        <v>171</v>
      </c>
      <c r="V3163" s="427"/>
      <c r="W3163" s="416" t="s">
        <v>170</v>
      </c>
      <c r="X3163" s="428"/>
      <c r="Y3163" s="416" t="s">
        <v>169</v>
      </c>
      <c r="Z3163" s="426"/>
      <c r="AA3163" s="416" t="s">
        <v>169</v>
      </c>
      <c r="AB3163" s="426"/>
      <c r="AC3163" s="416" t="s">
        <v>169</v>
      </c>
      <c r="AD3163" s="426"/>
      <c r="AE3163" s="416" t="s">
        <v>169</v>
      </c>
      <c r="AF3163" s="426"/>
      <c r="AG3163" s="463" t="s">
        <v>169</v>
      </c>
      <c r="AH3163" s="462"/>
      <c r="AI3163" s="781"/>
      <c r="AJ3163" s="782"/>
      <c r="AK3163" s="792"/>
      <c r="AL3163" s="792"/>
      <c r="AM3163" s="792"/>
      <c r="AN3163" s="792"/>
      <c r="AO3163" s="792"/>
      <c r="AP3163" s="792"/>
    </row>
    <row r="3164" spans="1:42" s="404" customFormat="1" ht="15" hidden="1" customHeight="1" x14ac:dyDescent="0.2">
      <c r="B3164" s="425" t="s">
        <v>163</v>
      </c>
      <c r="C3164" s="424" t="s">
        <v>190</v>
      </c>
      <c r="D3164" s="423" t="s">
        <v>161</v>
      </c>
      <c r="E3164" s="422" t="s">
        <v>2183</v>
      </c>
      <c r="F3164" s="420"/>
      <c r="G3164" s="420"/>
      <c r="H3164" s="419">
        <v>2020</v>
      </c>
      <c r="I3164" s="418"/>
      <c r="J3164" s="418" t="s">
        <v>987</v>
      </c>
      <c r="K3164" s="418" t="s">
        <v>756</v>
      </c>
      <c r="L3164" s="824"/>
      <c r="M3164" s="825"/>
      <c r="N3164" s="792"/>
      <c r="O3164" s="829"/>
      <c r="P3164" s="832"/>
      <c r="Q3164" s="835"/>
      <c r="R3164" s="829"/>
      <c r="S3164" s="416" t="s">
        <v>168</v>
      </c>
      <c r="T3164" s="427"/>
      <c r="U3164" s="416" t="s">
        <v>167</v>
      </c>
      <c r="V3164" s="427"/>
      <c r="W3164" s="816"/>
      <c r="X3164" s="817"/>
      <c r="Y3164" s="416" t="s">
        <v>166</v>
      </c>
      <c r="Z3164" s="426">
        <f>IF(Z3162="",Z3163-Z3161,Z3163-Z3162)</f>
        <v>0</v>
      </c>
      <c r="AA3164" s="416" t="s">
        <v>166</v>
      </c>
      <c r="AB3164" s="426">
        <f>IF(AB3162="",AB3163-AB3161,AB3163-AB3162)</f>
        <v>0</v>
      </c>
      <c r="AC3164" s="416" t="s">
        <v>166</v>
      </c>
      <c r="AD3164" s="426">
        <f>IF(AD3162="",AD3163-AD3161,AD3163-AD3162)</f>
        <v>0</v>
      </c>
      <c r="AE3164" s="416" t="s">
        <v>166</v>
      </c>
      <c r="AF3164" s="426">
        <f>IF(AF3162="",AF3163-AF3161,AF3163-AF3162)</f>
        <v>0</v>
      </c>
      <c r="AG3164" s="463" t="s">
        <v>166</v>
      </c>
      <c r="AH3164" s="462">
        <f>IF(AH3162="",AH3163-AH3161,AH3163-AH3162)</f>
        <v>0</v>
      </c>
      <c r="AI3164" s="781"/>
      <c r="AJ3164" s="782"/>
      <c r="AK3164" s="792"/>
      <c r="AL3164" s="792"/>
      <c r="AM3164" s="792"/>
      <c r="AN3164" s="792"/>
      <c r="AO3164" s="792"/>
      <c r="AP3164" s="792"/>
    </row>
    <row r="3165" spans="1:42" s="404" customFormat="1" ht="15" hidden="1" customHeight="1" x14ac:dyDescent="0.2">
      <c r="B3165" s="425" t="s">
        <v>163</v>
      </c>
      <c r="C3165" s="424" t="s">
        <v>190</v>
      </c>
      <c r="D3165" s="423" t="s">
        <v>161</v>
      </c>
      <c r="E3165" s="422" t="s">
        <v>2183</v>
      </c>
      <c r="F3165" s="420"/>
      <c r="G3165" s="420"/>
      <c r="H3165" s="419">
        <v>2020</v>
      </c>
      <c r="I3165" s="418"/>
      <c r="J3165" s="418" t="s">
        <v>987</v>
      </c>
      <c r="K3165" s="418" t="s">
        <v>756</v>
      </c>
      <c r="L3165" s="824"/>
      <c r="M3165" s="825"/>
      <c r="N3165" s="792"/>
      <c r="O3165" s="829"/>
      <c r="P3165" s="832"/>
      <c r="Q3165" s="835"/>
      <c r="R3165" s="829"/>
      <c r="S3165" s="416" t="s">
        <v>165</v>
      </c>
      <c r="T3165" s="415"/>
      <c r="U3165" s="416" t="s">
        <v>164</v>
      </c>
      <c r="V3165" s="415"/>
      <c r="W3165" s="816"/>
      <c r="X3165" s="817"/>
      <c r="Y3165" s="816"/>
      <c r="Z3165" s="817"/>
      <c r="AA3165" s="816"/>
      <c r="AB3165" s="817"/>
      <c r="AC3165" s="816"/>
      <c r="AD3165" s="817"/>
      <c r="AE3165" s="816"/>
      <c r="AF3165" s="817"/>
      <c r="AG3165" s="781"/>
      <c r="AH3165" s="782"/>
      <c r="AI3165" s="781"/>
      <c r="AJ3165" s="782"/>
      <c r="AK3165" s="792"/>
      <c r="AL3165" s="792"/>
      <c r="AM3165" s="792"/>
      <c r="AN3165" s="792"/>
      <c r="AO3165" s="792"/>
      <c r="AP3165" s="792"/>
    </row>
    <row r="3166" spans="1:42" s="404" customFormat="1" ht="15" hidden="1" customHeight="1" thickBot="1" x14ac:dyDescent="0.25">
      <c r="B3166" s="414" t="s">
        <v>163</v>
      </c>
      <c r="C3166" s="413" t="s">
        <v>190</v>
      </c>
      <c r="D3166" s="412" t="s">
        <v>161</v>
      </c>
      <c r="E3166" s="411" t="s">
        <v>2183</v>
      </c>
      <c r="F3166" s="409"/>
      <c r="G3166" s="409"/>
      <c r="H3166" s="408">
        <v>2020</v>
      </c>
      <c r="I3166" s="407"/>
      <c r="J3166" s="407" t="s">
        <v>987</v>
      </c>
      <c r="K3166" s="407" t="s">
        <v>756</v>
      </c>
      <c r="L3166" s="826"/>
      <c r="M3166" s="827"/>
      <c r="N3166" s="793"/>
      <c r="O3166" s="830"/>
      <c r="P3166" s="833"/>
      <c r="Q3166" s="836"/>
      <c r="R3166" s="830"/>
      <c r="S3166" s="406" t="s">
        <v>158</v>
      </c>
      <c r="T3166" s="451"/>
      <c r="U3166" s="820"/>
      <c r="V3166" s="821"/>
      <c r="W3166" s="818"/>
      <c r="X3166" s="819"/>
      <c r="Y3166" s="818"/>
      <c r="Z3166" s="819"/>
      <c r="AA3166" s="818"/>
      <c r="AB3166" s="819"/>
      <c r="AC3166" s="818"/>
      <c r="AD3166" s="819"/>
      <c r="AE3166" s="818"/>
      <c r="AF3166" s="819"/>
      <c r="AG3166" s="783"/>
      <c r="AH3166" s="784"/>
      <c r="AI3166" s="783"/>
      <c r="AJ3166" s="784"/>
      <c r="AK3166" s="793"/>
      <c r="AL3166" s="793"/>
      <c r="AM3166" s="793"/>
      <c r="AN3166" s="793"/>
      <c r="AO3166" s="793"/>
      <c r="AP3166" s="793"/>
    </row>
    <row r="3167" spans="1:42" s="404" customFormat="1" ht="12.75" hidden="1" customHeight="1" thickTop="1" x14ac:dyDescent="0.2">
      <c r="A3167" s="402"/>
      <c r="B3167" s="445" t="s">
        <v>723</v>
      </c>
      <c r="C3167" s="444" t="s">
        <v>722</v>
      </c>
      <c r="D3167" s="443" t="s">
        <v>705</v>
      </c>
      <c r="E3167" s="442" t="s">
        <v>450</v>
      </c>
      <c r="F3167" s="440"/>
      <c r="G3167" s="440"/>
      <c r="H3167" s="419">
        <v>2020</v>
      </c>
      <c r="I3167" s="418"/>
      <c r="J3167" s="418" t="s">
        <v>987</v>
      </c>
      <c r="K3167" s="508" t="s">
        <v>756</v>
      </c>
      <c r="L3167" s="822" t="s">
        <v>769</v>
      </c>
      <c r="M3167" s="823"/>
      <c r="N3167" s="791" t="s">
        <v>757</v>
      </c>
      <c r="O3167" s="879" t="s">
        <v>228</v>
      </c>
      <c r="P3167" s="831"/>
      <c r="Q3167" s="834" t="s">
        <v>231</v>
      </c>
      <c r="R3167" s="828" t="s">
        <v>193</v>
      </c>
      <c r="S3167" s="434" t="s">
        <v>184</v>
      </c>
      <c r="T3167" s="438">
        <v>8000000</v>
      </c>
      <c r="U3167" s="434" t="s">
        <v>183</v>
      </c>
      <c r="V3167" s="437"/>
      <c r="W3167" s="434" t="s">
        <v>182</v>
      </c>
      <c r="X3167" s="436">
        <f>T3167</f>
        <v>8000000</v>
      </c>
      <c r="Y3167" s="434" t="s">
        <v>181</v>
      </c>
      <c r="Z3167" s="435"/>
      <c r="AA3167" s="434" t="s">
        <v>181</v>
      </c>
      <c r="AB3167" s="435"/>
      <c r="AC3167" s="434" t="s">
        <v>181</v>
      </c>
      <c r="AD3167" s="435"/>
      <c r="AE3167" s="434" t="s">
        <v>181</v>
      </c>
      <c r="AF3167" s="435"/>
      <c r="AG3167" s="466" t="s">
        <v>181</v>
      </c>
      <c r="AH3167" s="467"/>
      <c r="AI3167" s="466" t="s">
        <v>180</v>
      </c>
      <c r="AJ3167" s="465"/>
      <c r="AK3167" s="791" t="s">
        <v>240</v>
      </c>
      <c r="AL3167" s="791" t="s">
        <v>240</v>
      </c>
      <c r="AM3167" s="791" t="s">
        <v>240</v>
      </c>
      <c r="AN3167" s="791" t="s">
        <v>240</v>
      </c>
      <c r="AO3167" s="791" t="s">
        <v>240</v>
      </c>
      <c r="AP3167" s="791" t="s">
        <v>240</v>
      </c>
    </row>
    <row r="3168" spans="1:42" s="404" customFormat="1" ht="15" hidden="1" customHeight="1" x14ac:dyDescent="0.2">
      <c r="A3168" s="402"/>
      <c r="B3168" s="425" t="s">
        <v>723</v>
      </c>
      <c r="C3168" s="424" t="s">
        <v>722</v>
      </c>
      <c r="D3168" s="423" t="s">
        <v>705</v>
      </c>
      <c r="E3168" s="422" t="s">
        <v>450</v>
      </c>
      <c r="F3168" s="420"/>
      <c r="G3168" s="420"/>
      <c r="H3168" s="419">
        <v>2020</v>
      </c>
      <c r="I3168" s="418"/>
      <c r="J3168" s="418" t="s">
        <v>987</v>
      </c>
      <c r="K3168" s="418" t="s">
        <v>756</v>
      </c>
      <c r="L3168" s="824"/>
      <c r="M3168" s="825"/>
      <c r="N3168" s="792"/>
      <c r="O3168" s="880"/>
      <c r="P3168" s="832"/>
      <c r="Q3168" s="835"/>
      <c r="R3168" s="829"/>
      <c r="S3168" s="416" t="s">
        <v>179</v>
      </c>
      <c r="T3168" s="432"/>
      <c r="U3168" s="416" t="s">
        <v>177</v>
      </c>
      <c r="V3168" s="415"/>
      <c r="W3168" s="416" t="s">
        <v>176</v>
      </c>
      <c r="X3168" s="428">
        <f>X3167</f>
        <v>8000000</v>
      </c>
      <c r="Y3168" s="416" t="s">
        <v>175</v>
      </c>
      <c r="Z3168" s="426"/>
      <c r="AA3168" s="416" t="s">
        <v>175</v>
      </c>
      <c r="AB3168" s="426"/>
      <c r="AC3168" s="416" t="s">
        <v>175</v>
      </c>
      <c r="AD3168" s="426"/>
      <c r="AE3168" s="416" t="s">
        <v>175</v>
      </c>
      <c r="AF3168" s="426"/>
      <c r="AG3168" s="463" t="s">
        <v>175</v>
      </c>
      <c r="AH3168" s="462"/>
      <c r="AI3168" s="463" t="s">
        <v>174</v>
      </c>
      <c r="AJ3168" s="464"/>
      <c r="AK3168" s="792"/>
      <c r="AL3168" s="792"/>
      <c r="AM3168" s="792"/>
      <c r="AN3168" s="792"/>
      <c r="AO3168" s="792"/>
      <c r="AP3168" s="792"/>
    </row>
    <row r="3169" spans="1:42" s="404" customFormat="1" ht="13.5" hidden="1" thickTop="1" x14ac:dyDescent="0.2">
      <c r="A3169" s="402"/>
      <c r="B3169" s="425" t="s">
        <v>723</v>
      </c>
      <c r="C3169" s="424" t="s">
        <v>722</v>
      </c>
      <c r="D3169" s="423" t="s">
        <v>705</v>
      </c>
      <c r="E3169" s="422" t="s">
        <v>450</v>
      </c>
      <c r="F3169" s="420"/>
      <c r="G3169" s="420"/>
      <c r="H3169" s="419">
        <v>2020</v>
      </c>
      <c r="I3169" s="418"/>
      <c r="J3169" s="418" t="s">
        <v>987</v>
      </c>
      <c r="K3169" s="418" t="s">
        <v>756</v>
      </c>
      <c r="L3169" s="824"/>
      <c r="M3169" s="825"/>
      <c r="N3169" s="792"/>
      <c r="O3169" s="880"/>
      <c r="P3169" s="832"/>
      <c r="Q3169" s="835"/>
      <c r="R3169" s="829"/>
      <c r="S3169" s="416" t="s">
        <v>173</v>
      </c>
      <c r="T3169" s="429" t="s">
        <v>192</v>
      </c>
      <c r="U3169" s="416" t="s">
        <v>171</v>
      </c>
      <c r="V3169" s="427"/>
      <c r="W3169" s="416" t="s">
        <v>170</v>
      </c>
      <c r="X3169" s="428"/>
      <c r="Y3169" s="416" t="s">
        <v>169</v>
      </c>
      <c r="Z3169" s="426"/>
      <c r="AA3169" s="416" t="s">
        <v>169</v>
      </c>
      <c r="AB3169" s="426"/>
      <c r="AC3169" s="416" t="s">
        <v>169</v>
      </c>
      <c r="AD3169" s="426"/>
      <c r="AE3169" s="416" t="s">
        <v>169</v>
      </c>
      <c r="AF3169" s="426"/>
      <c r="AG3169" s="463" t="s">
        <v>169</v>
      </c>
      <c r="AH3169" s="462"/>
      <c r="AI3169" s="781"/>
      <c r="AJ3169" s="782"/>
      <c r="AK3169" s="792"/>
      <c r="AL3169" s="792"/>
      <c r="AM3169" s="792"/>
      <c r="AN3169" s="792"/>
      <c r="AO3169" s="792"/>
      <c r="AP3169" s="792"/>
    </row>
    <row r="3170" spans="1:42" s="404" customFormat="1" ht="15" hidden="1" customHeight="1" x14ac:dyDescent="0.2">
      <c r="A3170" s="402"/>
      <c r="B3170" s="425" t="s">
        <v>723</v>
      </c>
      <c r="C3170" s="424" t="s">
        <v>722</v>
      </c>
      <c r="D3170" s="423" t="s">
        <v>705</v>
      </c>
      <c r="E3170" s="422" t="s">
        <v>450</v>
      </c>
      <c r="F3170" s="420"/>
      <c r="G3170" s="420"/>
      <c r="H3170" s="419">
        <v>2020</v>
      </c>
      <c r="I3170" s="418"/>
      <c r="J3170" s="418" t="s">
        <v>987</v>
      </c>
      <c r="K3170" s="418" t="s">
        <v>756</v>
      </c>
      <c r="L3170" s="824"/>
      <c r="M3170" s="825"/>
      <c r="N3170" s="792"/>
      <c r="O3170" s="880"/>
      <c r="P3170" s="832"/>
      <c r="Q3170" s="835"/>
      <c r="R3170" s="829"/>
      <c r="S3170" s="416" t="s">
        <v>168</v>
      </c>
      <c r="T3170" s="427"/>
      <c r="U3170" s="416" t="s">
        <v>167</v>
      </c>
      <c r="V3170" s="427"/>
      <c r="W3170" s="816"/>
      <c r="X3170" s="817"/>
      <c r="Y3170" s="416" t="s">
        <v>166</v>
      </c>
      <c r="Z3170" s="426">
        <f>IF(Z3168="",Z3169-Z3167,Z3169-Z3168)</f>
        <v>0</v>
      </c>
      <c r="AA3170" s="416" t="s">
        <v>166</v>
      </c>
      <c r="AB3170" s="426">
        <f>IF(AB3168="",AB3169-AB3167,AB3169-AB3168)</f>
        <v>0</v>
      </c>
      <c r="AC3170" s="416" t="s">
        <v>166</v>
      </c>
      <c r="AD3170" s="426">
        <f>IF(AD3168="",AD3169-AD3167,AD3169-AD3168)</f>
        <v>0</v>
      </c>
      <c r="AE3170" s="416" t="s">
        <v>166</v>
      </c>
      <c r="AF3170" s="426">
        <f>IF(AF3168="",AF3169-AF3167,AF3169-AF3168)</f>
        <v>0</v>
      </c>
      <c r="AG3170" s="463" t="s">
        <v>166</v>
      </c>
      <c r="AH3170" s="462">
        <f>IF(AH3168="",AH3169-AH3167,AH3169-AH3168)</f>
        <v>0</v>
      </c>
      <c r="AI3170" s="781"/>
      <c r="AJ3170" s="782"/>
      <c r="AK3170" s="792"/>
      <c r="AL3170" s="792"/>
      <c r="AM3170" s="792"/>
      <c r="AN3170" s="792"/>
      <c r="AO3170" s="792"/>
      <c r="AP3170" s="792"/>
    </row>
    <row r="3171" spans="1:42" s="404" customFormat="1" ht="15" hidden="1" customHeight="1" x14ac:dyDescent="0.2">
      <c r="A3171" s="402"/>
      <c r="B3171" s="425" t="s">
        <v>723</v>
      </c>
      <c r="C3171" s="424" t="s">
        <v>722</v>
      </c>
      <c r="D3171" s="423" t="s">
        <v>705</v>
      </c>
      <c r="E3171" s="422" t="s">
        <v>450</v>
      </c>
      <c r="F3171" s="420"/>
      <c r="G3171" s="420"/>
      <c r="H3171" s="419">
        <v>2020</v>
      </c>
      <c r="I3171" s="418"/>
      <c r="J3171" s="418" t="s">
        <v>987</v>
      </c>
      <c r="K3171" s="418" t="s">
        <v>756</v>
      </c>
      <c r="L3171" s="824"/>
      <c r="M3171" s="825"/>
      <c r="N3171" s="792"/>
      <c r="O3171" s="880"/>
      <c r="P3171" s="832"/>
      <c r="Q3171" s="835"/>
      <c r="R3171" s="829"/>
      <c r="S3171" s="416" t="s">
        <v>165</v>
      </c>
      <c r="T3171" s="415"/>
      <c r="U3171" s="416" t="s">
        <v>164</v>
      </c>
      <c r="V3171" s="415"/>
      <c r="W3171" s="816"/>
      <c r="X3171" s="817"/>
      <c r="Y3171" s="816"/>
      <c r="Z3171" s="817"/>
      <c r="AA3171" s="816"/>
      <c r="AB3171" s="817"/>
      <c r="AC3171" s="816"/>
      <c r="AD3171" s="817"/>
      <c r="AE3171" s="816"/>
      <c r="AF3171" s="817"/>
      <c r="AG3171" s="781"/>
      <c r="AH3171" s="782"/>
      <c r="AI3171" s="781"/>
      <c r="AJ3171" s="782"/>
      <c r="AK3171" s="792"/>
      <c r="AL3171" s="792"/>
      <c r="AM3171" s="792"/>
      <c r="AN3171" s="792"/>
      <c r="AO3171" s="792"/>
      <c r="AP3171" s="792"/>
    </row>
    <row r="3172" spans="1:42" s="404" customFormat="1" ht="15" hidden="1" customHeight="1" thickBot="1" x14ac:dyDescent="0.25">
      <c r="A3172" s="402"/>
      <c r="B3172" s="414" t="s">
        <v>723</v>
      </c>
      <c r="C3172" s="413" t="s">
        <v>722</v>
      </c>
      <c r="D3172" s="412" t="s">
        <v>705</v>
      </c>
      <c r="E3172" s="411" t="s">
        <v>450</v>
      </c>
      <c r="F3172" s="409"/>
      <c r="G3172" s="409"/>
      <c r="H3172" s="408">
        <v>2020</v>
      </c>
      <c r="I3172" s="407"/>
      <c r="J3172" s="407" t="s">
        <v>987</v>
      </c>
      <c r="K3172" s="407" t="s">
        <v>756</v>
      </c>
      <c r="L3172" s="826"/>
      <c r="M3172" s="827"/>
      <c r="N3172" s="793"/>
      <c r="O3172" s="881"/>
      <c r="P3172" s="833"/>
      <c r="Q3172" s="836"/>
      <c r="R3172" s="830"/>
      <c r="S3172" s="406" t="s">
        <v>158</v>
      </c>
      <c r="T3172" s="451"/>
      <c r="U3172" s="820"/>
      <c r="V3172" s="821"/>
      <c r="W3172" s="818"/>
      <c r="X3172" s="819"/>
      <c r="Y3172" s="818"/>
      <c r="Z3172" s="819"/>
      <c r="AA3172" s="818"/>
      <c r="AB3172" s="819"/>
      <c r="AC3172" s="818"/>
      <c r="AD3172" s="819"/>
      <c r="AE3172" s="818"/>
      <c r="AF3172" s="819"/>
      <c r="AG3172" s="783"/>
      <c r="AH3172" s="784"/>
      <c r="AI3172" s="783"/>
      <c r="AJ3172" s="784"/>
      <c r="AK3172" s="793"/>
      <c r="AL3172" s="793"/>
      <c r="AM3172" s="793"/>
      <c r="AN3172" s="793"/>
      <c r="AO3172" s="793"/>
      <c r="AP3172" s="793"/>
    </row>
    <row r="3173" spans="1:42" s="404" customFormat="1" ht="12.75" hidden="1" customHeight="1" thickTop="1" x14ac:dyDescent="0.2">
      <c r="B3173" s="445" t="s">
        <v>250</v>
      </c>
      <c r="C3173" s="444" t="s">
        <v>190</v>
      </c>
      <c r="D3173" s="443" t="s">
        <v>161</v>
      </c>
      <c r="E3173" s="442" t="s">
        <v>110</v>
      </c>
      <c r="F3173" s="440"/>
      <c r="G3173" s="440"/>
      <c r="H3173" s="419">
        <v>2020</v>
      </c>
      <c r="I3173" s="418"/>
      <c r="J3173" s="418" t="s">
        <v>987</v>
      </c>
      <c r="K3173" s="508" t="s">
        <v>756</v>
      </c>
      <c r="L3173" s="822" t="s">
        <v>27</v>
      </c>
      <c r="M3173" s="823"/>
      <c r="N3173" s="791" t="s">
        <v>280</v>
      </c>
      <c r="O3173" s="828" t="s">
        <v>228</v>
      </c>
      <c r="P3173" s="831"/>
      <c r="Q3173" s="834" t="s">
        <v>231</v>
      </c>
      <c r="R3173" s="828"/>
      <c r="S3173" s="434" t="s">
        <v>184</v>
      </c>
      <c r="T3173" s="438">
        <v>800000</v>
      </c>
      <c r="U3173" s="434" t="s">
        <v>183</v>
      </c>
      <c r="V3173" s="437"/>
      <c r="W3173" s="434" t="s">
        <v>182</v>
      </c>
      <c r="X3173" s="436">
        <f>T3173</f>
        <v>800000</v>
      </c>
      <c r="Y3173" s="434" t="s">
        <v>181</v>
      </c>
      <c r="Z3173" s="435"/>
      <c r="AA3173" s="434" t="s">
        <v>181</v>
      </c>
      <c r="AB3173" s="435"/>
      <c r="AC3173" s="434" t="s">
        <v>181</v>
      </c>
      <c r="AD3173" s="435"/>
      <c r="AE3173" s="434" t="s">
        <v>181</v>
      </c>
      <c r="AF3173" s="435"/>
      <c r="AG3173" s="466" t="s">
        <v>181</v>
      </c>
      <c r="AH3173" s="467"/>
      <c r="AI3173" s="466" t="s">
        <v>180</v>
      </c>
      <c r="AJ3173" s="465"/>
      <c r="AK3173" s="791" t="s">
        <v>287</v>
      </c>
      <c r="AL3173" s="791" t="s">
        <v>287</v>
      </c>
      <c r="AM3173" s="791" t="s">
        <v>287</v>
      </c>
      <c r="AN3173" s="791" t="s">
        <v>287</v>
      </c>
      <c r="AO3173" s="791" t="s">
        <v>287</v>
      </c>
      <c r="AP3173" s="791" t="s">
        <v>110</v>
      </c>
    </row>
    <row r="3174" spans="1:42" s="404" customFormat="1" ht="15" hidden="1" customHeight="1" x14ac:dyDescent="0.2">
      <c r="B3174" s="425" t="s">
        <v>250</v>
      </c>
      <c r="C3174" s="424" t="s">
        <v>190</v>
      </c>
      <c r="D3174" s="423" t="s">
        <v>161</v>
      </c>
      <c r="E3174" s="422" t="s">
        <v>110</v>
      </c>
      <c r="F3174" s="420"/>
      <c r="G3174" s="420"/>
      <c r="H3174" s="419">
        <v>2020</v>
      </c>
      <c r="I3174" s="418"/>
      <c r="J3174" s="418" t="s">
        <v>987</v>
      </c>
      <c r="K3174" s="418" t="s">
        <v>756</v>
      </c>
      <c r="L3174" s="824"/>
      <c r="M3174" s="825"/>
      <c r="N3174" s="792"/>
      <c r="O3174" s="829"/>
      <c r="P3174" s="832"/>
      <c r="Q3174" s="835"/>
      <c r="R3174" s="829"/>
      <c r="S3174" s="416" t="s">
        <v>179</v>
      </c>
      <c r="T3174" s="432"/>
      <c r="U3174" s="416" t="s">
        <v>177</v>
      </c>
      <c r="V3174" s="415"/>
      <c r="W3174" s="416" t="s">
        <v>176</v>
      </c>
      <c r="X3174" s="428">
        <f>X3173</f>
        <v>800000</v>
      </c>
      <c r="Y3174" s="416" t="s">
        <v>175</v>
      </c>
      <c r="Z3174" s="426"/>
      <c r="AA3174" s="416" t="s">
        <v>175</v>
      </c>
      <c r="AB3174" s="426"/>
      <c r="AC3174" s="416" t="s">
        <v>175</v>
      </c>
      <c r="AD3174" s="426"/>
      <c r="AE3174" s="416" t="s">
        <v>175</v>
      </c>
      <c r="AF3174" s="426"/>
      <c r="AG3174" s="463" t="s">
        <v>175</v>
      </c>
      <c r="AH3174" s="462"/>
      <c r="AI3174" s="463" t="s">
        <v>174</v>
      </c>
      <c r="AJ3174" s="464"/>
      <c r="AK3174" s="792"/>
      <c r="AL3174" s="792"/>
      <c r="AM3174" s="792"/>
      <c r="AN3174" s="792"/>
      <c r="AO3174" s="792"/>
      <c r="AP3174" s="792"/>
    </row>
    <row r="3175" spans="1:42" s="404" customFormat="1" ht="39" hidden="1" customHeight="1" x14ac:dyDescent="0.2">
      <c r="B3175" s="425" t="s">
        <v>250</v>
      </c>
      <c r="C3175" s="424" t="s">
        <v>190</v>
      </c>
      <c r="D3175" s="423" t="s">
        <v>161</v>
      </c>
      <c r="E3175" s="422" t="s">
        <v>110</v>
      </c>
      <c r="F3175" s="420"/>
      <c r="G3175" s="420"/>
      <c r="H3175" s="419">
        <v>2020</v>
      </c>
      <c r="I3175" s="418"/>
      <c r="J3175" s="418" t="s">
        <v>987</v>
      </c>
      <c r="K3175" s="418" t="s">
        <v>756</v>
      </c>
      <c r="L3175" s="824"/>
      <c r="M3175" s="825"/>
      <c r="N3175" s="792"/>
      <c r="O3175" s="829"/>
      <c r="P3175" s="832"/>
      <c r="Q3175" s="835"/>
      <c r="R3175" s="829"/>
      <c r="S3175" s="416" t="s">
        <v>173</v>
      </c>
      <c r="T3175" s="429"/>
      <c r="U3175" s="416" t="s">
        <v>171</v>
      </c>
      <c r="V3175" s="427"/>
      <c r="W3175" s="416" t="s">
        <v>170</v>
      </c>
      <c r="X3175" s="428"/>
      <c r="Y3175" s="416" t="s">
        <v>169</v>
      </c>
      <c r="Z3175" s="426"/>
      <c r="AA3175" s="416" t="s">
        <v>169</v>
      </c>
      <c r="AB3175" s="426"/>
      <c r="AC3175" s="416" t="s">
        <v>169</v>
      </c>
      <c r="AD3175" s="426"/>
      <c r="AE3175" s="416" t="s">
        <v>169</v>
      </c>
      <c r="AF3175" s="426"/>
      <c r="AG3175" s="463" t="s">
        <v>169</v>
      </c>
      <c r="AH3175" s="462"/>
      <c r="AI3175" s="781"/>
      <c r="AJ3175" s="782"/>
      <c r="AK3175" s="792"/>
      <c r="AL3175" s="792"/>
      <c r="AM3175" s="792"/>
      <c r="AN3175" s="792"/>
      <c r="AO3175" s="792"/>
      <c r="AP3175" s="792"/>
    </row>
    <row r="3176" spans="1:42" s="404" customFormat="1" ht="15" hidden="1" customHeight="1" x14ac:dyDescent="0.2">
      <c r="B3176" s="425" t="s">
        <v>250</v>
      </c>
      <c r="C3176" s="424" t="s">
        <v>190</v>
      </c>
      <c r="D3176" s="423" t="s">
        <v>161</v>
      </c>
      <c r="E3176" s="422" t="s">
        <v>110</v>
      </c>
      <c r="F3176" s="420"/>
      <c r="G3176" s="420"/>
      <c r="H3176" s="419">
        <v>2020</v>
      </c>
      <c r="I3176" s="418"/>
      <c r="J3176" s="418" t="s">
        <v>987</v>
      </c>
      <c r="K3176" s="418" t="s">
        <v>756</v>
      </c>
      <c r="L3176" s="824"/>
      <c r="M3176" s="825"/>
      <c r="N3176" s="792"/>
      <c r="O3176" s="829"/>
      <c r="P3176" s="832"/>
      <c r="Q3176" s="835"/>
      <c r="R3176" s="829"/>
      <c r="S3176" s="416" t="s">
        <v>168</v>
      </c>
      <c r="T3176" s="427"/>
      <c r="U3176" s="416" t="s">
        <v>167</v>
      </c>
      <c r="V3176" s="427"/>
      <c r="W3176" s="816"/>
      <c r="X3176" s="817"/>
      <c r="Y3176" s="416" t="s">
        <v>166</v>
      </c>
      <c r="Z3176" s="426">
        <f>IF(Z3174="",Z3175-Z3173,Z3175-Z3174)</f>
        <v>0</v>
      </c>
      <c r="AA3176" s="416" t="s">
        <v>166</v>
      </c>
      <c r="AB3176" s="426">
        <f>IF(AB3174="",AB3175-AB3173,AB3175-AB3174)</f>
        <v>0</v>
      </c>
      <c r="AC3176" s="416" t="s">
        <v>166</v>
      </c>
      <c r="AD3176" s="426">
        <f>IF(AD3174="",AD3175-AD3173,AD3175-AD3174)</f>
        <v>0</v>
      </c>
      <c r="AE3176" s="416" t="s">
        <v>166</v>
      </c>
      <c r="AF3176" s="426">
        <f>IF(AF3174="",AF3175-AF3173,AF3175-AF3174)</f>
        <v>0</v>
      </c>
      <c r="AG3176" s="463" t="s">
        <v>166</v>
      </c>
      <c r="AH3176" s="462">
        <f>IF(AH3174="",AH3175-AH3173,AH3175-AH3174)</f>
        <v>0</v>
      </c>
      <c r="AI3176" s="781"/>
      <c r="AJ3176" s="782"/>
      <c r="AK3176" s="792"/>
      <c r="AL3176" s="792"/>
      <c r="AM3176" s="792"/>
      <c r="AN3176" s="792"/>
      <c r="AO3176" s="792"/>
      <c r="AP3176" s="792"/>
    </row>
    <row r="3177" spans="1:42" s="404" customFormat="1" ht="15" hidden="1" customHeight="1" x14ac:dyDescent="0.2">
      <c r="B3177" s="425" t="s">
        <v>250</v>
      </c>
      <c r="C3177" s="424" t="s">
        <v>190</v>
      </c>
      <c r="D3177" s="423" t="s">
        <v>161</v>
      </c>
      <c r="E3177" s="422" t="s">
        <v>110</v>
      </c>
      <c r="F3177" s="420"/>
      <c r="G3177" s="420"/>
      <c r="H3177" s="419">
        <v>2020</v>
      </c>
      <c r="I3177" s="418"/>
      <c r="J3177" s="418" t="s">
        <v>987</v>
      </c>
      <c r="K3177" s="418" t="s">
        <v>756</v>
      </c>
      <c r="L3177" s="824"/>
      <c r="M3177" s="825"/>
      <c r="N3177" s="792"/>
      <c r="O3177" s="829"/>
      <c r="P3177" s="832"/>
      <c r="Q3177" s="835"/>
      <c r="R3177" s="829"/>
      <c r="S3177" s="416" t="s">
        <v>165</v>
      </c>
      <c r="T3177" s="415"/>
      <c r="U3177" s="416" t="s">
        <v>164</v>
      </c>
      <c r="V3177" s="415"/>
      <c r="W3177" s="816"/>
      <c r="X3177" s="817"/>
      <c r="Y3177" s="816"/>
      <c r="Z3177" s="817"/>
      <c r="AA3177" s="816"/>
      <c r="AB3177" s="817"/>
      <c r="AC3177" s="816"/>
      <c r="AD3177" s="817"/>
      <c r="AE3177" s="816"/>
      <c r="AF3177" s="817"/>
      <c r="AG3177" s="781"/>
      <c r="AH3177" s="782"/>
      <c r="AI3177" s="781"/>
      <c r="AJ3177" s="782"/>
      <c r="AK3177" s="792"/>
      <c r="AL3177" s="792"/>
      <c r="AM3177" s="792"/>
      <c r="AN3177" s="792"/>
      <c r="AO3177" s="792"/>
      <c r="AP3177" s="792"/>
    </row>
    <row r="3178" spans="1:42" s="404" customFormat="1" ht="15" hidden="1" customHeight="1" thickBot="1" x14ac:dyDescent="0.25">
      <c r="B3178" s="414" t="s">
        <v>250</v>
      </c>
      <c r="C3178" s="413" t="s">
        <v>190</v>
      </c>
      <c r="D3178" s="412" t="s">
        <v>161</v>
      </c>
      <c r="E3178" s="411" t="s">
        <v>110</v>
      </c>
      <c r="F3178" s="409"/>
      <c r="G3178" s="409"/>
      <c r="H3178" s="408">
        <v>2020</v>
      </c>
      <c r="I3178" s="407"/>
      <c r="J3178" s="407" t="s">
        <v>987</v>
      </c>
      <c r="K3178" s="407" t="s">
        <v>756</v>
      </c>
      <c r="L3178" s="826"/>
      <c r="M3178" s="827"/>
      <c r="N3178" s="793"/>
      <c r="O3178" s="830"/>
      <c r="P3178" s="833"/>
      <c r="Q3178" s="836"/>
      <c r="R3178" s="830"/>
      <c r="S3178" s="406" t="s">
        <v>158</v>
      </c>
      <c r="T3178" s="451"/>
      <c r="U3178" s="820"/>
      <c r="V3178" s="821"/>
      <c r="W3178" s="818"/>
      <c r="X3178" s="819"/>
      <c r="Y3178" s="818"/>
      <c r="Z3178" s="819"/>
      <c r="AA3178" s="818"/>
      <c r="AB3178" s="819"/>
      <c r="AC3178" s="818"/>
      <c r="AD3178" s="819"/>
      <c r="AE3178" s="818"/>
      <c r="AF3178" s="819"/>
      <c r="AG3178" s="783"/>
      <c r="AH3178" s="784"/>
      <c r="AI3178" s="783"/>
      <c r="AJ3178" s="784"/>
      <c r="AK3178" s="793"/>
      <c r="AL3178" s="793"/>
      <c r="AM3178" s="793"/>
      <c r="AN3178" s="793"/>
      <c r="AO3178" s="793"/>
      <c r="AP3178" s="793"/>
    </row>
    <row r="3179" spans="1:42" s="404" customFormat="1" ht="12.75" hidden="1" customHeight="1" thickTop="1" x14ac:dyDescent="0.2">
      <c r="A3179" s="402"/>
      <c r="B3179" s="445" t="s">
        <v>723</v>
      </c>
      <c r="C3179" s="444" t="s">
        <v>722</v>
      </c>
      <c r="D3179" s="443" t="s">
        <v>705</v>
      </c>
      <c r="E3179" s="442" t="s">
        <v>2183</v>
      </c>
      <c r="F3179" s="440"/>
      <c r="G3179" s="440"/>
      <c r="H3179" s="419">
        <v>2020</v>
      </c>
      <c r="I3179" s="418"/>
      <c r="J3179" s="418" t="s">
        <v>987</v>
      </c>
      <c r="K3179" s="508" t="s">
        <v>756</v>
      </c>
      <c r="L3179" s="822" t="s">
        <v>768</v>
      </c>
      <c r="M3179" s="823"/>
      <c r="N3179" s="791" t="s">
        <v>757</v>
      </c>
      <c r="O3179" s="879" t="s">
        <v>228</v>
      </c>
      <c r="P3179" s="831"/>
      <c r="Q3179" s="834" t="s">
        <v>231</v>
      </c>
      <c r="R3179" s="828" t="s">
        <v>193</v>
      </c>
      <c r="S3179" s="434" t="s">
        <v>184</v>
      </c>
      <c r="T3179" s="438">
        <v>1000000</v>
      </c>
      <c r="U3179" s="434" t="s">
        <v>183</v>
      </c>
      <c r="V3179" s="437"/>
      <c r="W3179" s="434" t="s">
        <v>182</v>
      </c>
      <c r="X3179" s="436">
        <f>T3179</f>
        <v>1000000</v>
      </c>
      <c r="Y3179" s="434" t="s">
        <v>181</v>
      </c>
      <c r="Z3179" s="435"/>
      <c r="AA3179" s="434" t="s">
        <v>181</v>
      </c>
      <c r="AB3179" s="435"/>
      <c r="AC3179" s="434" t="s">
        <v>181</v>
      </c>
      <c r="AD3179" s="435"/>
      <c r="AE3179" s="434" t="s">
        <v>181</v>
      </c>
      <c r="AF3179" s="435"/>
      <c r="AG3179" s="466" t="s">
        <v>181</v>
      </c>
      <c r="AH3179" s="467"/>
      <c r="AI3179" s="466" t="s">
        <v>180</v>
      </c>
      <c r="AJ3179" s="465"/>
      <c r="AK3179" s="791" t="s">
        <v>767</v>
      </c>
      <c r="AL3179" s="791" t="s">
        <v>767</v>
      </c>
      <c r="AM3179" s="791" t="s">
        <v>767</v>
      </c>
      <c r="AN3179" s="791" t="s">
        <v>767</v>
      </c>
      <c r="AO3179" s="791" t="s">
        <v>767</v>
      </c>
      <c r="AP3179" s="791" t="s">
        <v>767</v>
      </c>
    </row>
    <row r="3180" spans="1:42" s="404" customFormat="1" ht="15" hidden="1" customHeight="1" x14ac:dyDescent="0.2">
      <c r="A3180" s="402"/>
      <c r="B3180" s="425" t="s">
        <v>723</v>
      </c>
      <c r="C3180" s="424" t="s">
        <v>722</v>
      </c>
      <c r="D3180" s="423" t="s">
        <v>705</v>
      </c>
      <c r="E3180" s="422" t="s">
        <v>2183</v>
      </c>
      <c r="F3180" s="420"/>
      <c r="G3180" s="420"/>
      <c r="H3180" s="419">
        <v>2020</v>
      </c>
      <c r="I3180" s="418"/>
      <c r="J3180" s="418" t="s">
        <v>987</v>
      </c>
      <c r="K3180" s="418" t="s">
        <v>756</v>
      </c>
      <c r="L3180" s="824"/>
      <c r="M3180" s="825"/>
      <c r="N3180" s="792"/>
      <c r="O3180" s="880"/>
      <c r="P3180" s="832"/>
      <c r="Q3180" s="835"/>
      <c r="R3180" s="829"/>
      <c r="S3180" s="416" t="s">
        <v>179</v>
      </c>
      <c r="T3180" s="432"/>
      <c r="U3180" s="416" t="s">
        <v>177</v>
      </c>
      <c r="V3180" s="415"/>
      <c r="W3180" s="416" t="s">
        <v>176</v>
      </c>
      <c r="X3180" s="428">
        <f>X3179</f>
        <v>1000000</v>
      </c>
      <c r="Y3180" s="416" t="s">
        <v>175</v>
      </c>
      <c r="Z3180" s="426"/>
      <c r="AA3180" s="416" t="s">
        <v>175</v>
      </c>
      <c r="AB3180" s="426"/>
      <c r="AC3180" s="416" t="s">
        <v>175</v>
      </c>
      <c r="AD3180" s="426"/>
      <c r="AE3180" s="416" t="s">
        <v>175</v>
      </c>
      <c r="AF3180" s="426"/>
      <c r="AG3180" s="463" t="s">
        <v>175</v>
      </c>
      <c r="AH3180" s="462"/>
      <c r="AI3180" s="463" t="s">
        <v>174</v>
      </c>
      <c r="AJ3180" s="464"/>
      <c r="AK3180" s="792"/>
      <c r="AL3180" s="792"/>
      <c r="AM3180" s="792"/>
      <c r="AN3180" s="792"/>
      <c r="AO3180" s="792"/>
      <c r="AP3180" s="792"/>
    </row>
    <row r="3181" spans="1:42" s="404" customFormat="1" ht="13.5" hidden="1" thickTop="1" x14ac:dyDescent="0.2">
      <c r="A3181" s="402"/>
      <c r="B3181" s="425" t="s">
        <v>723</v>
      </c>
      <c r="C3181" s="424" t="s">
        <v>722</v>
      </c>
      <c r="D3181" s="423" t="s">
        <v>705</v>
      </c>
      <c r="E3181" s="422" t="s">
        <v>2183</v>
      </c>
      <c r="F3181" s="420"/>
      <c r="G3181" s="420"/>
      <c r="H3181" s="419">
        <v>2020</v>
      </c>
      <c r="I3181" s="418"/>
      <c r="J3181" s="418" t="s">
        <v>987</v>
      </c>
      <c r="K3181" s="418" t="s">
        <v>756</v>
      </c>
      <c r="L3181" s="824"/>
      <c r="M3181" s="825"/>
      <c r="N3181" s="792"/>
      <c r="O3181" s="880"/>
      <c r="P3181" s="832"/>
      <c r="Q3181" s="835"/>
      <c r="R3181" s="829"/>
      <c r="S3181" s="416" t="s">
        <v>173</v>
      </c>
      <c r="T3181" s="429" t="s">
        <v>192</v>
      </c>
      <c r="U3181" s="416" t="s">
        <v>171</v>
      </c>
      <c r="V3181" s="427"/>
      <c r="W3181" s="416" t="s">
        <v>170</v>
      </c>
      <c r="X3181" s="428"/>
      <c r="Y3181" s="416" t="s">
        <v>169</v>
      </c>
      <c r="Z3181" s="426"/>
      <c r="AA3181" s="416" t="s">
        <v>169</v>
      </c>
      <c r="AB3181" s="426"/>
      <c r="AC3181" s="416" t="s">
        <v>169</v>
      </c>
      <c r="AD3181" s="426"/>
      <c r="AE3181" s="416" t="s">
        <v>169</v>
      </c>
      <c r="AF3181" s="426"/>
      <c r="AG3181" s="463" t="s">
        <v>169</v>
      </c>
      <c r="AH3181" s="462"/>
      <c r="AI3181" s="781"/>
      <c r="AJ3181" s="782"/>
      <c r="AK3181" s="792"/>
      <c r="AL3181" s="792"/>
      <c r="AM3181" s="792"/>
      <c r="AN3181" s="792"/>
      <c r="AO3181" s="792"/>
      <c r="AP3181" s="792"/>
    </row>
    <row r="3182" spans="1:42" s="404" customFormat="1" ht="15" hidden="1" customHeight="1" x14ac:dyDescent="0.2">
      <c r="A3182" s="402"/>
      <c r="B3182" s="425" t="s">
        <v>723</v>
      </c>
      <c r="C3182" s="424" t="s">
        <v>722</v>
      </c>
      <c r="D3182" s="423" t="s">
        <v>705</v>
      </c>
      <c r="E3182" s="422" t="s">
        <v>2183</v>
      </c>
      <c r="F3182" s="420"/>
      <c r="G3182" s="420"/>
      <c r="H3182" s="419">
        <v>2020</v>
      </c>
      <c r="I3182" s="418"/>
      <c r="J3182" s="418" t="s">
        <v>987</v>
      </c>
      <c r="K3182" s="418" t="s">
        <v>756</v>
      </c>
      <c r="L3182" s="824"/>
      <c r="M3182" s="825"/>
      <c r="N3182" s="792"/>
      <c r="O3182" s="880"/>
      <c r="P3182" s="832"/>
      <c r="Q3182" s="835"/>
      <c r="R3182" s="829"/>
      <c r="S3182" s="416" t="s">
        <v>168</v>
      </c>
      <c r="T3182" s="427"/>
      <c r="U3182" s="416" t="s">
        <v>167</v>
      </c>
      <c r="V3182" s="427"/>
      <c r="W3182" s="816"/>
      <c r="X3182" s="817"/>
      <c r="Y3182" s="416" t="s">
        <v>166</v>
      </c>
      <c r="Z3182" s="426">
        <f>IF(Z3180="",Z3181-Z3179,Z3181-Z3180)</f>
        <v>0</v>
      </c>
      <c r="AA3182" s="416" t="s">
        <v>166</v>
      </c>
      <c r="AB3182" s="426">
        <f>IF(AB3180="",AB3181-AB3179,AB3181-AB3180)</f>
        <v>0</v>
      </c>
      <c r="AC3182" s="416" t="s">
        <v>166</v>
      </c>
      <c r="AD3182" s="426">
        <f>IF(AD3180="",AD3181-AD3179,AD3181-AD3180)</f>
        <v>0</v>
      </c>
      <c r="AE3182" s="416" t="s">
        <v>166</v>
      </c>
      <c r="AF3182" s="426">
        <f>IF(AF3180="",AF3181-AF3179,AF3181-AF3180)</f>
        <v>0</v>
      </c>
      <c r="AG3182" s="463" t="s">
        <v>166</v>
      </c>
      <c r="AH3182" s="462">
        <f>IF(AH3180="",AH3181-AH3179,AH3181-AH3180)</f>
        <v>0</v>
      </c>
      <c r="AI3182" s="781"/>
      <c r="AJ3182" s="782"/>
      <c r="AK3182" s="792"/>
      <c r="AL3182" s="792"/>
      <c r="AM3182" s="792"/>
      <c r="AN3182" s="792"/>
      <c r="AO3182" s="792"/>
      <c r="AP3182" s="792"/>
    </row>
    <row r="3183" spans="1:42" s="404" customFormat="1" ht="15" hidden="1" customHeight="1" x14ac:dyDescent="0.2">
      <c r="A3183" s="402"/>
      <c r="B3183" s="425" t="s">
        <v>723</v>
      </c>
      <c r="C3183" s="424" t="s">
        <v>722</v>
      </c>
      <c r="D3183" s="423" t="s">
        <v>705</v>
      </c>
      <c r="E3183" s="422" t="s">
        <v>2183</v>
      </c>
      <c r="F3183" s="420"/>
      <c r="G3183" s="420"/>
      <c r="H3183" s="419">
        <v>2020</v>
      </c>
      <c r="I3183" s="418"/>
      <c r="J3183" s="418" t="s">
        <v>987</v>
      </c>
      <c r="K3183" s="418" t="s">
        <v>756</v>
      </c>
      <c r="L3183" s="824"/>
      <c r="M3183" s="825"/>
      <c r="N3183" s="792"/>
      <c r="O3183" s="880"/>
      <c r="P3183" s="832"/>
      <c r="Q3183" s="835"/>
      <c r="R3183" s="829"/>
      <c r="S3183" s="416" t="s">
        <v>165</v>
      </c>
      <c r="T3183" s="415"/>
      <c r="U3183" s="416" t="s">
        <v>164</v>
      </c>
      <c r="V3183" s="415"/>
      <c r="W3183" s="816"/>
      <c r="X3183" s="817"/>
      <c r="Y3183" s="816"/>
      <c r="Z3183" s="817"/>
      <c r="AA3183" s="816"/>
      <c r="AB3183" s="817"/>
      <c r="AC3183" s="816"/>
      <c r="AD3183" s="817"/>
      <c r="AE3183" s="816"/>
      <c r="AF3183" s="817"/>
      <c r="AG3183" s="781"/>
      <c r="AH3183" s="782"/>
      <c r="AI3183" s="781"/>
      <c r="AJ3183" s="782"/>
      <c r="AK3183" s="792"/>
      <c r="AL3183" s="792"/>
      <c r="AM3183" s="792"/>
      <c r="AN3183" s="792"/>
      <c r="AO3183" s="792"/>
      <c r="AP3183" s="792"/>
    </row>
    <row r="3184" spans="1:42" s="404" customFormat="1" ht="15" hidden="1" customHeight="1" thickBot="1" x14ac:dyDescent="0.25">
      <c r="A3184" s="402"/>
      <c r="B3184" s="414" t="s">
        <v>723</v>
      </c>
      <c r="C3184" s="413" t="s">
        <v>722</v>
      </c>
      <c r="D3184" s="412" t="s">
        <v>705</v>
      </c>
      <c r="E3184" s="411" t="s">
        <v>2183</v>
      </c>
      <c r="F3184" s="409"/>
      <c r="G3184" s="409"/>
      <c r="H3184" s="408">
        <v>2020</v>
      </c>
      <c r="I3184" s="407"/>
      <c r="J3184" s="407" t="s">
        <v>987</v>
      </c>
      <c r="K3184" s="407" t="s">
        <v>756</v>
      </c>
      <c r="L3184" s="826"/>
      <c r="M3184" s="827"/>
      <c r="N3184" s="793"/>
      <c r="O3184" s="881"/>
      <c r="P3184" s="833"/>
      <c r="Q3184" s="836"/>
      <c r="R3184" s="830"/>
      <c r="S3184" s="406" t="s">
        <v>158</v>
      </c>
      <c r="T3184" s="451"/>
      <c r="U3184" s="820"/>
      <c r="V3184" s="821"/>
      <c r="W3184" s="818"/>
      <c r="X3184" s="819"/>
      <c r="Y3184" s="818"/>
      <c r="Z3184" s="819"/>
      <c r="AA3184" s="818"/>
      <c r="AB3184" s="819"/>
      <c r="AC3184" s="818"/>
      <c r="AD3184" s="819"/>
      <c r="AE3184" s="818"/>
      <c r="AF3184" s="819"/>
      <c r="AG3184" s="783"/>
      <c r="AH3184" s="784"/>
      <c r="AI3184" s="783"/>
      <c r="AJ3184" s="784"/>
      <c r="AK3184" s="793"/>
      <c r="AL3184" s="793"/>
      <c r="AM3184" s="793"/>
      <c r="AN3184" s="793"/>
      <c r="AO3184" s="793"/>
      <c r="AP3184" s="793"/>
    </row>
    <row r="3185" spans="1:42" s="404" customFormat="1" ht="12.75" hidden="1" customHeight="1" thickTop="1" x14ac:dyDescent="0.2">
      <c r="A3185" s="402"/>
      <c r="B3185" s="445" t="s">
        <v>482</v>
      </c>
      <c r="C3185" s="444" t="s">
        <v>765</v>
      </c>
      <c r="D3185" s="443" t="s">
        <v>705</v>
      </c>
      <c r="E3185" s="442" t="s">
        <v>450</v>
      </c>
      <c r="F3185" s="440"/>
      <c r="G3185" s="440"/>
      <c r="H3185" s="419">
        <v>2020</v>
      </c>
      <c r="I3185" s="418"/>
      <c r="J3185" s="418" t="s">
        <v>987</v>
      </c>
      <c r="K3185" s="508" t="s">
        <v>756</v>
      </c>
      <c r="L3185" s="822" t="s">
        <v>766</v>
      </c>
      <c r="M3185" s="823"/>
      <c r="N3185" s="791" t="s">
        <v>757</v>
      </c>
      <c r="O3185" s="879" t="s">
        <v>228</v>
      </c>
      <c r="P3185" s="831"/>
      <c r="Q3185" s="834" t="s">
        <v>231</v>
      </c>
      <c r="R3185" s="828" t="s">
        <v>185</v>
      </c>
      <c r="S3185" s="434" t="s">
        <v>184</v>
      </c>
      <c r="T3185" s="438">
        <v>800000</v>
      </c>
      <c r="U3185" s="434" t="s">
        <v>183</v>
      </c>
      <c r="V3185" s="437"/>
      <c r="W3185" s="434" t="s">
        <v>182</v>
      </c>
      <c r="X3185" s="436">
        <f>T3185</f>
        <v>800000</v>
      </c>
      <c r="Y3185" s="434" t="s">
        <v>181</v>
      </c>
      <c r="Z3185" s="435"/>
      <c r="AA3185" s="434" t="s">
        <v>181</v>
      </c>
      <c r="AB3185" s="435"/>
      <c r="AC3185" s="434" t="s">
        <v>181</v>
      </c>
      <c r="AD3185" s="435"/>
      <c r="AE3185" s="434" t="s">
        <v>181</v>
      </c>
      <c r="AF3185" s="435"/>
      <c r="AG3185" s="466" t="s">
        <v>181</v>
      </c>
      <c r="AH3185" s="467"/>
      <c r="AI3185" s="466" t="s">
        <v>180</v>
      </c>
      <c r="AJ3185" s="465"/>
      <c r="AK3185" s="791" t="s">
        <v>240</v>
      </c>
      <c r="AL3185" s="791" t="s">
        <v>240</v>
      </c>
      <c r="AM3185" s="791" t="s">
        <v>240</v>
      </c>
      <c r="AN3185" s="791" t="s">
        <v>240</v>
      </c>
      <c r="AO3185" s="791" t="s">
        <v>240</v>
      </c>
      <c r="AP3185" s="791" t="s">
        <v>240</v>
      </c>
    </row>
    <row r="3186" spans="1:42" s="404" customFormat="1" ht="15" hidden="1" customHeight="1" x14ac:dyDescent="0.2">
      <c r="A3186" s="402"/>
      <c r="B3186" s="425" t="s">
        <v>482</v>
      </c>
      <c r="C3186" s="424" t="s">
        <v>765</v>
      </c>
      <c r="D3186" s="423" t="s">
        <v>705</v>
      </c>
      <c r="E3186" s="422" t="s">
        <v>450</v>
      </c>
      <c r="F3186" s="420"/>
      <c r="G3186" s="420"/>
      <c r="H3186" s="419">
        <v>2020</v>
      </c>
      <c r="I3186" s="418"/>
      <c r="J3186" s="418" t="s">
        <v>987</v>
      </c>
      <c r="K3186" s="418" t="s">
        <v>756</v>
      </c>
      <c r="L3186" s="824"/>
      <c r="M3186" s="825"/>
      <c r="N3186" s="792"/>
      <c r="O3186" s="880"/>
      <c r="P3186" s="832"/>
      <c r="Q3186" s="835"/>
      <c r="R3186" s="829"/>
      <c r="S3186" s="416" t="s">
        <v>179</v>
      </c>
      <c r="T3186" s="432"/>
      <c r="U3186" s="416" t="s">
        <v>177</v>
      </c>
      <c r="V3186" s="415"/>
      <c r="W3186" s="416" t="s">
        <v>176</v>
      </c>
      <c r="X3186" s="428">
        <f>X3185</f>
        <v>800000</v>
      </c>
      <c r="Y3186" s="416" t="s">
        <v>175</v>
      </c>
      <c r="Z3186" s="426"/>
      <c r="AA3186" s="416" t="s">
        <v>175</v>
      </c>
      <c r="AB3186" s="426"/>
      <c r="AC3186" s="416" t="s">
        <v>175</v>
      </c>
      <c r="AD3186" s="426"/>
      <c r="AE3186" s="416" t="s">
        <v>175</v>
      </c>
      <c r="AF3186" s="426"/>
      <c r="AG3186" s="463" t="s">
        <v>175</v>
      </c>
      <c r="AH3186" s="462"/>
      <c r="AI3186" s="463" t="s">
        <v>174</v>
      </c>
      <c r="AJ3186" s="464"/>
      <c r="AK3186" s="792"/>
      <c r="AL3186" s="792"/>
      <c r="AM3186" s="792"/>
      <c r="AN3186" s="792"/>
      <c r="AO3186" s="792"/>
      <c r="AP3186" s="792"/>
    </row>
    <row r="3187" spans="1:42" s="404" customFormat="1" ht="13.5" hidden="1" thickTop="1" x14ac:dyDescent="0.2">
      <c r="A3187" s="402"/>
      <c r="B3187" s="425" t="s">
        <v>482</v>
      </c>
      <c r="C3187" s="424" t="s">
        <v>765</v>
      </c>
      <c r="D3187" s="423" t="s">
        <v>705</v>
      </c>
      <c r="E3187" s="422" t="s">
        <v>450</v>
      </c>
      <c r="F3187" s="420"/>
      <c r="G3187" s="420"/>
      <c r="H3187" s="419">
        <v>2020</v>
      </c>
      <c r="I3187" s="418"/>
      <c r="J3187" s="418" t="s">
        <v>987</v>
      </c>
      <c r="K3187" s="418" t="s">
        <v>756</v>
      </c>
      <c r="L3187" s="824"/>
      <c r="M3187" s="825"/>
      <c r="N3187" s="792"/>
      <c r="O3187" s="880"/>
      <c r="P3187" s="832"/>
      <c r="Q3187" s="835"/>
      <c r="R3187" s="829"/>
      <c r="S3187" s="416" t="s">
        <v>173</v>
      </c>
      <c r="T3187" s="429"/>
      <c r="U3187" s="416" t="s">
        <v>171</v>
      </c>
      <c r="V3187" s="427"/>
      <c r="W3187" s="416" t="s">
        <v>170</v>
      </c>
      <c r="X3187" s="428"/>
      <c r="Y3187" s="416" t="s">
        <v>169</v>
      </c>
      <c r="Z3187" s="426"/>
      <c r="AA3187" s="416" t="s">
        <v>169</v>
      </c>
      <c r="AB3187" s="426"/>
      <c r="AC3187" s="416" t="s">
        <v>169</v>
      </c>
      <c r="AD3187" s="426"/>
      <c r="AE3187" s="416" t="s">
        <v>169</v>
      </c>
      <c r="AF3187" s="426"/>
      <c r="AG3187" s="463" t="s">
        <v>169</v>
      </c>
      <c r="AH3187" s="462"/>
      <c r="AI3187" s="781"/>
      <c r="AJ3187" s="782"/>
      <c r="AK3187" s="792"/>
      <c r="AL3187" s="792"/>
      <c r="AM3187" s="792"/>
      <c r="AN3187" s="792"/>
      <c r="AO3187" s="792"/>
      <c r="AP3187" s="792"/>
    </row>
    <row r="3188" spans="1:42" s="404" customFormat="1" ht="15" hidden="1" customHeight="1" x14ac:dyDescent="0.2">
      <c r="A3188" s="402"/>
      <c r="B3188" s="425" t="s">
        <v>482</v>
      </c>
      <c r="C3188" s="424" t="s">
        <v>765</v>
      </c>
      <c r="D3188" s="423" t="s">
        <v>705</v>
      </c>
      <c r="E3188" s="422" t="s">
        <v>450</v>
      </c>
      <c r="F3188" s="420"/>
      <c r="G3188" s="420"/>
      <c r="H3188" s="419">
        <v>2020</v>
      </c>
      <c r="I3188" s="418"/>
      <c r="J3188" s="418" t="s">
        <v>987</v>
      </c>
      <c r="K3188" s="418" t="s">
        <v>756</v>
      </c>
      <c r="L3188" s="824"/>
      <c r="M3188" s="825"/>
      <c r="N3188" s="792"/>
      <c r="O3188" s="880"/>
      <c r="P3188" s="832"/>
      <c r="Q3188" s="835"/>
      <c r="R3188" s="829"/>
      <c r="S3188" s="416" t="s">
        <v>168</v>
      </c>
      <c r="T3188" s="427"/>
      <c r="U3188" s="416" t="s">
        <v>167</v>
      </c>
      <c r="V3188" s="427"/>
      <c r="W3188" s="816"/>
      <c r="X3188" s="817"/>
      <c r="Y3188" s="416" t="s">
        <v>166</v>
      </c>
      <c r="Z3188" s="426">
        <f>IF(Z3186="",Z3187-Z3185,Z3187-Z3186)</f>
        <v>0</v>
      </c>
      <c r="AA3188" s="416" t="s">
        <v>166</v>
      </c>
      <c r="AB3188" s="426">
        <f>IF(AB3186="",AB3187-AB3185,AB3187-AB3186)</f>
        <v>0</v>
      </c>
      <c r="AC3188" s="416" t="s">
        <v>166</v>
      </c>
      <c r="AD3188" s="426">
        <f>IF(AD3186="",AD3187-AD3185,AD3187-AD3186)</f>
        <v>0</v>
      </c>
      <c r="AE3188" s="416" t="s">
        <v>166</v>
      </c>
      <c r="AF3188" s="426">
        <f>IF(AF3186="",AF3187-AF3185,AF3187-AF3186)</f>
        <v>0</v>
      </c>
      <c r="AG3188" s="463" t="s">
        <v>166</v>
      </c>
      <c r="AH3188" s="462">
        <f>IF(AH3186="",AH3187-AH3185,AH3187-AH3186)</f>
        <v>0</v>
      </c>
      <c r="AI3188" s="781"/>
      <c r="AJ3188" s="782"/>
      <c r="AK3188" s="792"/>
      <c r="AL3188" s="792"/>
      <c r="AM3188" s="792"/>
      <c r="AN3188" s="792"/>
      <c r="AO3188" s="792"/>
      <c r="AP3188" s="792"/>
    </row>
    <row r="3189" spans="1:42" s="404" customFormat="1" ht="15" hidden="1" customHeight="1" x14ac:dyDescent="0.2">
      <c r="A3189" s="402"/>
      <c r="B3189" s="425" t="s">
        <v>482</v>
      </c>
      <c r="C3189" s="424" t="s">
        <v>765</v>
      </c>
      <c r="D3189" s="423" t="s">
        <v>705</v>
      </c>
      <c r="E3189" s="422" t="s">
        <v>450</v>
      </c>
      <c r="F3189" s="420"/>
      <c r="G3189" s="420"/>
      <c r="H3189" s="419">
        <v>2020</v>
      </c>
      <c r="I3189" s="418"/>
      <c r="J3189" s="418" t="s">
        <v>987</v>
      </c>
      <c r="K3189" s="418" t="s">
        <v>756</v>
      </c>
      <c r="L3189" s="824"/>
      <c r="M3189" s="825"/>
      <c r="N3189" s="792"/>
      <c r="O3189" s="880"/>
      <c r="P3189" s="832"/>
      <c r="Q3189" s="835"/>
      <c r="R3189" s="829"/>
      <c r="S3189" s="416" t="s">
        <v>165</v>
      </c>
      <c r="T3189" s="415"/>
      <c r="U3189" s="416" t="s">
        <v>164</v>
      </c>
      <c r="V3189" s="415"/>
      <c r="W3189" s="816"/>
      <c r="X3189" s="817"/>
      <c r="Y3189" s="816"/>
      <c r="Z3189" s="817"/>
      <c r="AA3189" s="816"/>
      <c r="AB3189" s="817"/>
      <c r="AC3189" s="816"/>
      <c r="AD3189" s="817"/>
      <c r="AE3189" s="816"/>
      <c r="AF3189" s="817"/>
      <c r="AG3189" s="781"/>
      <c r="AH3189" s="782"/>
      <c r="AI3189" s="781"/>
      <c r="AJ3189" s="782"/>
      <c r="AK3189" s="792"/>
      <c r="AL3189" s="792"/>
      <c r="AM3189" s="792"/>
      <c r="AN3189" s="792"/>
      <c r="AO3189" s="792"/>
      <c r="AP3189" s="792"/>
    </row>
    <row r="3190" spans="1:42" s="404" customFormat="1" ht="15" hidden="1" customHeight="1" thickBot="1" x14ac:dyDescent="0.25">
      <c r="A3190" s="402"/>
      <c r="B3190" s="414" t="s">
        <v>482</v>
      </c>
      <c r="C3190" s="413" t="s">
        <v>765</v>
      </c>
      <c r="D3190" s="412" t="s">
        <v>705</v>
      </c>
      <c r="E3190" s="411" t="s">
        <v>450</v>
      </c>
      <c r="F3190" s="409"/>
      <c r="G3190" s="409"/>
      <c r="H3190" s="408">
        <v>2020</v>
      </c>
      <c r="I3190" s="407"/>
      <c r="J3190" s="407" t="s">
        <v>987</v>
      </c>
      <c r="K3190" s="407" t="s">
        <v>756</v>
      </c>
      <c r="L3190" s="826"/>
      <c r="M3190" s="827"/>
      <c r="N3190" s="793"/>
      <c r="O3190" s="881"/>
      <c r="P3190" s="833"/>
      <c r="Q3190" s="836"/>
      <c r="R3190" s="830"/>
      <c r="S3190" s="406" t="s">
        <v>158</v>
      </c>
      <c r="T3190" s="451"/>
      <c r="U3190" s="820"/>
      <c r="V3190" s="821"/>
      <c r="W3190" s="818"/>
      <c r="X3190" s="819"/>
      <c r="Y3190" s="818"/>
      <c r="Z3190" s="819"/>
      <c r="AA3190" s="818"/>
      <c r="AB3190" s="819"/>
      <c r="AC3190" s="818"/>
      <c r="AD3190" s="819"/>
      <c r="AE3190" s="818"/>
      <c r="AF3190" s="819"/>
      <c r="AG3190" s="783"/>
      <c r="AH3190" s="784"/>
      <c r="AI3190" s="783"/>
      <c r="AJ3190" s="784"/>
      <c r="AK3190" s="793"/>
      <c r="AL3190" s="793"/>
      <c r="AM3190" s="793"/>
      <c r="AN3190" s="793"/>
      <c r="AO3190" s="793"/>
      <c r="AP3190" s="793"/>
    </row>
    <row r="3191" spans="1:42" s="404" customFormat="1" ht="12.75" hidden="1" customHeight="1" thickTop="1" x14ac:dyDescent="0.2">
      <c r="A3191" s="402"/>
      <c r="B3191" s="445" t="s">
        <v>310</v>
      </c>
      <c r="C3191" s="444" t="s">
        <v>764</v>
      </c>
      <c r="D3191" s="443" t="s">
        <v>705</v>
      </c>
      <c r="E3191" s="442" t="s">
        <v>450</v>
      </c>
      <c r="F3191" s="440"/>
      <c r="G3191" s="440"/>
      <c r="H3191" s="419">
        <v>2020</v>
      </c>
      <c r="I3191" s="418"/>
      <c r="J3191" s="418" t="s">
        <v>987</v>
      </c>
      <c r="K3191" s="508" t="s">
        <v>756</v>
      </c>
      <c r="L3191" s="822" t="s">
        <v>28</v>
      </c>
      <c r="M3191" s="823"/>
      <c r="N3191" s="791" t="s">
        <v>757</v>
      </c>
      <c r="O3191" s="879" t="s">
        <v>228</v>
      </c>
      <c r="P3191" s="831"/>
      <c r="Q3191" s="834" t="s">
        <v>231</v>
      </c>
      <c r="R3191" s="828" t="s">
        <v>193</v>
      </c>
      <c r="S3191" s="434" t="s">
        <v>184</v>
      </c>
      <c r="T3191" s="438">
        <v>500000</v>
      </c>
      <c r="U3191" s="434" t="s">
        <v>183</v>
      </c>
      <c r="V3191" s="437"/>
      <c r="W3191" s="434" t="s">
        <v>182</v>
      </c>
      <c r="X3191" s="436">
        <f>T3191</f>
        <v>500000</v>
      </c>
      <c r="Y3191" s="434" t="s">
        <v>181</v>
      </c>
      <c r="Z3191" s="435"/>
      <c r="AA3191" s="434" t="s">
        <v>181</v>
      </c>
      <c r="AB3191" s="435"/>
      <c r="AC3191" s="434" t="s">
        <v>181</v>
      </c>
      <c r="AD3191" s="435"/>
      <c r="AE3191" s="434" t="s">
        <v>181</v>
      </c>
      <c r="AF3191" s="435"/>
      <c r="AG3191" s="466" t="s">
        <v>181</v>
      </c>
      <c r="AH3191" s="467"/>
      <c r="AI3191" s="466" t="s">
        <v>180</v>
      </c>
      <c r="AJ3191" s="465"/>
      <c r="AK3191" s="791" t="s">
        <v>240</v>
      </c>
      <c r="AL3191" s="791" t="s">
        <v>240</v>
      </c>
      <c r="AM3191" s="791" t="s">
        <v>240</v>
      </c>
      <c r="AN3191" s="791" t="s">
        <v>240</v>
      </c>
      <c r="AO3191" s="791" t="s">
        <v>240</v>
      </c>
      <c r="AP3191" s="791" t="s">
        <v>240</v>
      </c>
    </row>
    <row r="3192" spans="1:42" s="404" customFormat="1" ht="15" hidden="1" customHeight="1" x14ac:dyDescent="0.2">
      <c r="A3192" s="402"/>
      <c r="B3192" s="425" t="s">
        <v>310</v>
      </c>
      <c r="C3192" s="424" t="s">
        <v>764</v>
      </c>
      <c r="D3192" s="423" t="s">
        <v>705</v>
      </c>
      <c r="E3192" s="422" t="s">
        <v>450</v>
      </c>
      <c r="F3192" s="420"/>
      <c r="G3192" s="420"/>
      <c r="H3192" s="419">
        <v>2020</v>
      </c>
      <c r="I3192" s="418"/>
      <c r="J3192" s="418" t="s">
        <v>987</v>
      </c>
      <c r="K3192" s="418" t="s">
        <v>756</v>
      </c>
      <c r="L3192" s="824"/>
      <c r="M3192" s="825"/>
      <c r="N3192" s="792"/>
      <c r="O3192" s="880"/>
      <c r="P3192" s="832"/>
      <c r="Q3192" s="835"/>
      <c r="R3192" s="829"/>
      <c r="S3192" s="416" t="s">
        <v>179</v>
      </c>
      <c r="T3192" s="432"/>
      <c r="U3192" s="416" t="s">
        <v>177</v>
      </c>
      <c r="V3192" s="415"/>
      <c r="W3192" s="416" t="s">
        <v>176</v>
      </c>
      <c r="X3192" s="428">
        <f>X3191</f>
        <v>500000</v>
      </c>
      <c r="Y3192" s="416" t="s">
        <v>175</v>
      </c>
      <c r="Z3192" s="426"/>
      <c r="AA3192" s="416" t="s">
        <v>175</v>
      </c>
      <c r="AB3192" s="426"/>
      <c r="AC3192" s="416" t="s">
        <v>175</v>
      </c>
      <c r="AD3192" s="426"/>
      <c r="AE3192" s="416" t="s">
        <v>175</v>
      </c>
      <c r="AF3192" s="426"/>
      <c r="AG3192" s="463" t="s">
        <v>175</v>
      </c>
      <c r="AH3192" s="462"/>
      <c r="AI3192" s="463" t="s">
        <v>174</v>
      </c>
      <c r="AJ3192" s="464"/>
      <c r="AK3192" s="792"/>
      <c r="AL3192" s="792"/>
      <c r="AM3192" s="792"/>
      <c r="AN3192" s="792"/>
      <c r="AO3192" s="792"/>
      <c r="AP3192" s="792"/>
    </row>
    <row r="3193" spans="1:42" s="404" customFormat="1" ht="13.5" hidden="1" thickTop="1" x14ac:dyDescent="0.2">
      <c r="A3193" s="402"/>
      <c r="B3193" s="425" t="s">
        <v>310</v>
      </c>
      <c r="C3193" s="424" t="s">
        <v>764</v>
      </c>
      <c r="D3193" s="423" t="s">
        <v>705</v>
      </c>
      <c r="E3193" s="422" t="s">
        <v>450</v>
      </c>
      <c r="F3193" s="420"/>
      <c r="G3193" s="420"/>
      <c r="H3193" s="419">
        <v>2020</v>
      </c>
      <c r="I3193" s="418"/>
      <c r="J3193" s="418" t="s">
        <v>987</v>
      </c>
      <c r="K3193" s="418" t="s">
        <v>756</v>
      </c>
      <c r="L3193" s="824"/>
      <c r="M3193" s="825"/>
      <c r="N3193" s="792"/>
      <c r="O3193" s="880"/>
      <c r="P3193" s="832"/>
      <c r="Q3193" s="835"/>
      <c r="R3193" s="829"/>
      <c r="S3193" s="416" t="s">
        <v>173</v>
      </c>
      <c r="T3193" s="429" t="s">
        <v>192</v>
      </c>
      <c r="U3193" s="416" t="s">
        <v>171</v>
      </c>
      <c r="V3193" s="427"/>
      <c r="W3193" s="416" t="s">
        <v>170</v>
      </c>
      <c r="X3193" s="428"/>
      <c r="Y3193" s="416" t="s">
        <v>169</v>
      </c>
      <c r="Z3193" s="426"/>
      <c r="AA3193" s="416" t="s">
        <v>169</v>
      </c>
      <c r="AB3193" s="426"/>
      <c r="AC3193" s="416" t="s">
        <v>169</v>
      </c>
      <c r="AD3193" s="426"/>
      <c r="AE3193" s="416" t="s">
        <v>169</v>
      </c>
      <c r="AF3193" s="426"/>
      <c r="AG3193" s="463" t="s">
        <v>169</v>
      </c>
      <c r="AH3193" s="462"/>
      <c r="AI3193" s="781"/>
      <c r="AJ3193" s="782"/>
      <c r="AK3193" s="792"/>
      <c r="AL3193" s="792"/>
      <c r="AM3193" s="792"/>
      <c r="AN3193" s="792"/>
      <c r="AO3193" s="792"/>
      <c r="AP3193" s="792"/>
    </row>
    <row r="3194" spans="1:42" s="404" customFormat="1" ht="15" hidden="1" customHeight="1" x14ac:dyDescent="0.2">
      <c r="A3194" s="402"/>
      <c r="B3194" s="425" t="s">
        <v>310</v>
      </c>
      <c r="C3194" s="424" t="s">
        <v>764</v>
      </c>
      <c r="D3194" s="423" t="s">
        <v>705</v>
      </c>
      <c r="E3194" s="422" t="s">
        <v>450</v>
      </c>
      <c r="F3194" s="420"/>
      <c r="G3194" s="420"/>
      <c r="H3194" s="419">
        <v>2020</v>
      </c>
      <c r="I3194" s="418"/>
      <c r="J3194" s="418" t="s">
        <v>987</v>
      </c>
      <c r="K3194" s="418" t="s">
        <v>756</v>
      </c>
      <c r="L3194" s="824"/>
      <c r="M3194" s="825"/>
      <c r="N3194" s="792"/>
      <c r="O3194" s="880"/>
      <c r="P3194" s="832"/>
      <c r="Q3194" s="835"/>
      <c r="R3194" s="829"/>
      <c r="S3194" s="416" t="s">
        <v>168</v>
      </c>
      <c r="T3194" s="427"/>
      <c r="U3194" s="416" t="s">
        <v>167</v>
      </c>
      <c r="V3194" s="427"/>
      <c r="W3194" s="816"/>
      <c r="X3194" s="817"/>
      <c r="Y3194" s="416" t="s">
        <v>166</v>
      </c>
      <c r="Z3194" s="426">
        <f>IF(Z3192="",Z3193-Z3191,Z3193-Z3192)</f>
        <v>0</v>
      </c>
      <c r="AA3194" s="416" t="s">
        <v>166</v>
      </c>
      <c r="AB3194" s="426">
        <f>IF(AB3192="",AB3193-AB3191,AB3193-AB3192)</f>
        <v>0</v>
      </c>
      <c r="AC3194" s="416" t="s">
        <v>166</v>
      </c>
      <c r="AD3194" s="426">
        <f>IF(AD3192="",AD3193-AD3191,AD3193-AD3192)</f>
        <v>0</v>
      </c>
      <c r="AE3194" s="416" t="s">
        <v>166</v>
      </c>
      <c r="AF3194" s="426">
        <f>IF(AF3192="",AF3193-AF3191,AF3193-AF3192)</f>
        <v>0</v>
      </c>
      <c r="AG3194" s="463" t="s">
        <v>166</v>
      </c>
      <c r="AH3194" s="462">
        <f>IF(AH3192="",AH3193-AH3191,AH3193-AH3192)</f>
        <v>0</v>
      </c>
      <c r="AI3194" s="781"/>
      <c r="AJ3194" s="782"/>
      <c r="AK3194" s="792"/>
      <c r="AL3194" s="792"/>
      <c r="AM3194" s="792"/>
      <c r="AN3194" s="792"/>
      <c r="AO3194" s="792"/>
      <c r="AP3194" s="792"/>
    </row>
    <row r="3195" spans="1:42" s="404" customFormat="1" ht="15" hidden="1" customHeight="1" x14ac:dyDescent="0.2">
      <c r="A3195" s="402"/>
      <c r="B3195" s="425" t="s">
        <v>310</v>
      </c>
      <c r="C3195" s="424" t="s">
        <v>764</v>
      </c>
      <c r="D3195" s="423" t="s">
        <v>705</v>
      </c>
      <c r="E3195" s="422" t="s">
        <v>450</v>
      </c>
      <c r="F3195" s="420"/>
      <c r="G3195" s="420"/>
      <c r="H3195" s="419">
        <v>2020</v>
      </c>
      <c r="I3195" s="418"/>
      <c r="J3195" s="418" t="s">
        <v>987</v>
      </c>
      <c r="K3195" s="418" t="s">
        <v>756</v>
      </c>
      <c r="L3195" s="824"/>
      <c r="M3195" s="825"/>
      <c r="N3195" s="792"/>
      <c r="O3195" s="880"/>
      <c r="P3195" s="832"/>
      <c r="Q3195" s="835"/>
      <c r="R3195" s="829"/>
      <c r="S3195" s="416" t="s">
        <v>165</v>
      </c>
      <c r="T3195" s="415"/>
      <c r="U3195" s="416" t="s">
        <v>164</v>
      </c>
      <c r="V3195" s="415"/>
      <c r="W3195" s="816"/>
      <c r="X3195" s="817"/>
      <c r="Y3195" s="816"/>
      <c r="Z3195" s="817"/>
      <c r="AA3195" s="816"/>
      <c r="AB3195" s="817"/>
      <c r="AC3195" s="816"/>
      <c r="AD3195" s="817"/>
      <c r="AE3195" s="816"/>
      <c r="AF3195" s="817"/>
      <c r="AG3195" s="781"/>
      <c r="AH3195" s="782"/>
      <c r="AI3195" s="781"/>
      <c r="AJ3195" s="782"/>
      <c r="AK3195" s="792"/>
      <c r="AL3195" s="792"/>
      <c r="AM3195" s="792"/>
      <c r="AN3195" s="792"/>
      <c r="AO3195" s="792"/>
      <c r="AP3195" s="792"/>
    </row>
    <row r="3196" spans="1:42" s="404" customFormat="1" ht="15" hidden="1" customHeight="1" thickBot="1" x14ac:dyDescent="0.25">
      <c r="A3196" s="402"/>
      <c r="B3196" s="414" t="s">
        <v>310</v>
      </c>
      <c r="C3196" s="413" t="s">
        <v>764</v>
      </c>
      <c r="D3196" s="412" t="s">
        <v>705</v>
      </c>
      <c r="E3196" s="411" t="s">
        <v>450</v>
      </c>
      <c r="F3196" s="409"/>
      <c r="G3196" s="409"/>
      <c r="H3196" s="408">
        <v>2020</v>
      </c>
      <c r="I3196" s="407"/>
      <c r="J3196" s="407" t="s">
        <v>987</v>
      </c>
      <c r="K3196" s="407" t="s">
        <v>756</v>
      </c>
      <c r="L3196" s="826"/>
      <c r="M3196" s="827"/>
      <c r="N3196" s="793"/>
      <c r="O3196" s="881"/>
      <c r="P3196" s="833"/>
      <c r="Q3196" s="836"/>
      <c r="R3196" s="830"/>
      <c r="S3196" s="406" t="s">
        <v>158</v>
      </c>
      <c r="T3196" s="451"/>
      <c r="U3196" s="820"/>
      <c r="V3196" s="821"/>
      <c r="W3196" s="818"/>
      <c r="X3196" s="819"/>
      <c r="Y3196" s="818"/>
      <c r="Z3196" s="819"/>
      <c r="AA3196" s="818"/>
      <c r="AB3196" s="819"/>
      <c r="AC3196" s="818"/>
      <c r="AD3196" s="819"/>
      <c r="AE3196" s="818"/>
      <c r="AF3196" s="819"/>
      <c r="AG3196" s="783"/>
      <c r="AH3196" s="784"/>
      <c r="AI3196" s="783"/>
      <c r="AJ3196" s="784"/>
      <c r="AK3196" s="793"/>
      <c r="AL3196" s="793"/>
      <c r="AM3196" s="793"/>
      <c r="AN3196" s="793"/>
      <c r="AO3196" s="793"/>
      <c r="AP3196" s="793"/>
    </row>
    <row r="3197" spans="1:42" s="404" customFormat="1" ht="12.75" hidden="1" customHeight="1" thickTop="1" x14ac:dyDescent="0.2">
      <c r="A3197" s="402"/>
      <c r="B3197" s="445" t="s">
        <v>310</v>
      </c>
      <c r="C3197" s="444" t="s">
        <v>743</v>
      </c>
      <c r="D3197" s="443" t="s">
        <v>705</v>
      </c>
      <c r="E3197" s="442" t="s">
        <v>450</v>
      </c>
      <c r="F3197" s="440"/>
      <c r="G3197" s="440"/>
      <c r="H3197" s="419">
        <v>2020</v>
      </c>
      <c r="I3197" s="418"/>
      <c r="J3197" s="418" t="s">
        <v>987</v>
      </c>
      <c r="K3197" s="508" t="s">
        <v>756</v>
      </c>
      <c r="L3197" s="822" t="s">
        <v>29</v>
      </c>
      <c r="M3197" s="823"/>
      <c r="N3197" s="791" t="s">
        <v>757</v>
      </c>
      <c r="O3197" s="879" t="s">
        <v>228</v>
      </c>
      <c r="P3197" s="831"/>
      <c r="Q3197" s="834" t="s">
        <v>231</v>
      </c>
      <c r="R3197" s="828" t="s">
        <v>185</v>
      </c>
      <c r="S3197" s="434" t="s">
        <v>184</v>
      </c>
      <c r="T3197" s="438">
        <v>500000</v>
      </c>
      <c r="U3197" s="434" t="s">
        <v>183</v>
      </c>
      <c r="V3197" s="437"/>
      <c r="W3197" s="434" t="s">
        <v>182</v>
      </c>
      <c r="X3197" s="436">
        <f>T3197</f>
        <v>500000</v>
      </c>
      <c r="Y3197" s="434" t="s">
        <v>181</v>
      </c>
      <c r="Z3197" s="435"/>
      <c r="AA3197" s="434" t="s">
        <v>181</v>
      </c>
      <c r="AB3197" s="435"/>
      <c r="AC3197" s="434" t="s">
        <v>181</v>
      </c>
      <c r="AD3197" s="435"/>
      <c r="AE3197" s="434" t="s">
        <v>181</v>
      </c>
      <c r="AF3197" s="435"/>
      <c r="AG3197" s="466" t="s">
        <v>181</v>
      </c>
      <c r="AH3197" s="467"/>
      <c r="AI3197" s="466" t="s">
        <v>180</v>
      </c>
      <c r="AJ3197" s="465"/>
      <c r="AK3197" s="791" t="s">
        <v>240</v>
      </c>
      <c r="AL3197" s="791" t="s">
        <v>240</v>
      </c>
      <c r="AM3197" s="791" t="s">
        <v>240</v>
      </c>
      <c r="AN3197" s="791" t="s">
        <v>240</v>
      </c>
      <c r="AO3197" s="791" t="s">
        <v>240</v>
      </c>
      <c r="AP3197" s="791" t="s">
        <v>240</v>
      </c>
    </row>
    <row r="3198" spans="1:42" s="404" customFormat="1" ht="15" hidden="1" customHeight="1" x14ac:dyDescent="0.2">
      <c r="A3198" s="402"/>
      <c r="B3198" s="425" t="s">
        <v>310</v>
      </c>
      <c r="C3198" s="424" t="s">
        <v>743</v>
      </c>
      <c r="D3198" s="423" t="s">
        <v>705</v>
      </c>
      <c r="E3198" s="422" t="s">
        <v>450</v>
      </c>
      <c r="F3198" s="420"/>
      <c r="G3198" s="420"/>
      <c r="H3198" s="419">
        <v>2020</v>
      </c>
      <c r="I3198" s="418"/>
      <c r="J3198" s="418" t="s">
        <v>987</v>
      </c>
      <c r="K3198" s="418" t="s">
        <v>756</v>
      </c>
      <c r="L3198" s="824"/>
      <c r="M3198" s="825"/>
      <c r="N3198" s="792"/>
      <c r="O3198" s="880"/>
      <c r="P3198" s="832"/>
      <c r="Q3198" s="835"/>
      <c r="R3198" s="829"/>
      <c r="S3198" s="416" t="s">
        <v>179</v>
      </c>
      <c r="T3198" s="432"/>
      <c r="U3198" s="416" t="s">
        <v>177</v>
      </c>
      <c r="V3198" s="415"/>
      <c r="W3198" s="416" t="s">
        <v>176</v>
      </c>
      <c r="X3198" s="428">
        <f>X3197</f>
        <v>500000</v>
      </c>
      <c r="Y3198" s="416" t="s">
        <v>175</v>
      </c>
      <c r="Z3198" s="426"/>
      <c r="AA3198" s="416" t="s">
        <v>175</v>
      </c>
      <c r="AB3198" s="426"/>
      <c r="AC3198" s="416" t="s">
        <v>175</v>
      </c>
      <c r="AD3198" s="426"/>
      <c r="AE3198" s="416" t="s">
        <v>175</v>
      </c>
      <c r="AF3198" s="426"/>
      <c r="AG3198" s="463" t="s">
        <v>175</v>
      </c>
      <c r="AH3198" s="462"/>
      <c r="AI3198" s="463" t="s">
        <v>174</v>
      </c>
      <c r="AJ3198" s="464"/>
      <c r="AK3198" s="792"/>
      <c r="AL3198" s="792"/>
      <c r="AM3198" s="792"/>
      <c r="AN3198" s="792"/>
      <c r="AO3198" s="792"/>
      <c r="AP3198" s="792"/>
    </row>
    <row r="3199" spans="1:42" s="404" customFormat="1" ht="13.5" hidden="1" thickTop="1" x14ac:dyDescent="0.2">
      <c r="A3199" s="402"/>
      <c r="B3199" s="425" t="s">
        <v>310</v>
      </c>
      <c r="C3199" s="424" t="s">
        <v>743</v>
      </c>
      <c r="D3199" s="423" t="s">
        <v>705</v>
      </c>
      <c r="E3199" s="422" t="s">
        <v>450</v>
      </c>
      <c r="F3199" s="420"/>
      <c r="G3199" s="420"/>
      <c r="H3199" s="419">
        <v>2020</v>
      </c>
      <c r="I3199" s="418"/>
      <c r="J3199" s="418" t="s">
        <v>987</v>
      </c>
      <c r="K3199" s="418" t="s">
        <v>756</v>
      </c>
      <c r="L3199" s="824"/>
      <c r="M3199" s="825"/>
      <c r="N3199" s="792"/>
      <c r="O3199" s="880"/>
      <c r="P3199" s="832"/>
      <c r="Q3199" s="835"/>
      <c r="R3199" s="829"/>
      <c r="S3199" s="416" t="s">
        <v>173</v>
      </c>
      <c r="T3199" s="429"/>
      <c r="U3199" s="416" t="s">
        <v>171</v>
      </c>
      <c r="V3199" s="427"/>
      <c r="W3199" s="416" t="s">
        <v>170</v>
      </c>
      <c r="X3199" s="428"/>
      <c r="Y3199" s="416" t="s">
        <v>169</v>
      </c>
      <c r="Z3199" s="426"/>
      <c r="AA3199" s="416" t="s">
        <v>169</v>
      </c>
      <c r="AB3199" s="426"/>
      <c r="AC3199" s="416" t="s">
        <v>169</v>
      </c>
      <c r="AD3199" s="426"/>
      <c r="AE3199" s="416" t="s">
        <v>169</v>
      </c>
      <c r="AF3199" s="426"/>
      <c r="AG3199" s="463" t="s">
        <v>169</v>
      </c>
      <c r="AH3199" s="462"/>
      <c r="AI3199" s="781"/>
      <c r="AJ3199" s="782"/>
      <c r="AK3199" s="792"/>
      <c r="AL3199" s="792"/>
      <c r="AM3199" s="792"/>
      <c r="AN3199" s="792"/>
      <c r="AO3199" s="792"/>
      <c r="AP3199" s="792"/>
    </row>
    <row r="3200" spans="1:42" s="404" customFormat="1" ht="15" hidden="1" customHeight="1" x14ac:dyDescent="0.2">
      <c r="A3200" s="402"/>
      <c r="B3200" s="425" t="s">
        <v>310</v>
      </c>
      <c r="C3200" s="424" t="s">
        <v>743</v>
      </c>
      <c r="D3200" s="423" t="s">
        <v>705</v>
      </c>
      <c r="E3200" s="422" t="s">
        <v>450</v>
      </c>
      <c r="F3200" s="420"/>
      <c r="G3200" s="420"/>
      <c r="H3200" s="419">
        <v>2020</v>
      </c>
      <c r="I3200" s="418"/>
      <c r="J3200" s="418" t="s">
        <v>987</v>
      </c>
      <c r="K3200" s="418" t="s">
        <v>756</v>
      </c>
      <c r="L3200" s="824"/>
      <c r="M3200" s="825"/>
      <c r="N3200" s="792"/>
      <c r="O3200" s="880"/>
      <c r="P3200" s="832"/>
      <c r="Q3200" s="835"/>
      <c r="R3200" s="829"/>
      <c r="S3200" s="416" t="s">
        <v>168</v>
      </c>
      <c r="T3200" s="427"/>
      <c r="U3200" s="416" t="s">
        <v>167</v>
      </c>
      <c r="V3200" s="427"/>
      <c r="W3200" s="816"/>
      <c r="X3200" s="817"/>
      <c r="Y3200" s="416" t="s">
        <v>166</v>
      </c>
      <c r="Z3200" s="426">
        <f>IF(Z3198="",Z3199-Z3197,Z3199-Z3198)</f>
        <v>0</v>
      </c>
      <c r="AA3200" s="416" t="s">
        <v>166</v>
      </c>
      <c r="AB3200" s="426">
        <f>IF(AB3198="",AB3199-AB3197,AB3199-AB3198)</f>
        <v>0</v>
      </c>
      <c r="AC3200" s="416" t="s">
        <v>166</v>
      </c>
      <c r="AD3200" s="426">
        <f>IF(AD3198="",AD3199-AD3197,AD3199-AD3198)</f>
        <v>0</v>
      </c>
      <c r="AE3200" s="416" t="s">
        <v>166</v>
      </c>
      <c r="AF3200" s="426">
        <f>IF(AF3198="",AF3199-AF3197,AF3199-AF3198)</f>
        <v>0</v>
      </c>
      <c r="AG3200" s="463" t="s">
        <v>166</v>
      </c>
      <c r="AH3200" s="462">
        <f>IF(AH3198="",AH3199-AH3197,AH3199-AH3198)</f>
        <v>0</v>
      </c>
      <c r="AI3200" s="781"/>
      <c r="AJ3200" s="782"/>
      <c r="AK3200" s="792"/>
      <c r="AL3200" s="792"/>
      <c r="AM3200" s="792"/>
      <c r="AN3200" s="792"/>
      <c r="AO3200" s="792"/>
      <c r="AP3200" s="792"/>
    </row>
    <row r="3201" spans="1:42" s="404" customFormat="1" ht="15" hidden="1" customHeight="1" x14ac:dyDescent="0.2">
      <c r="A3201" s="402"/>
      <c r="B3201" s="425" t="s">
        <v>310</v>
      </c>
      <c r="C3201" s="424" t="s">
        <v>743</v>
      </c>
      <c r="D3201" s="423" t="s">
        <v>705</v>
      </c>
      <c r="E3201" s="422" t="s">
        <v>450</v>
      </c>
      <c r="F3201" s="420"/>
      <c r="G3201" s="420"/>
      <c r="H3201" s="419">
        <v>2020</v>
      </c>
      <c r="I3201" s="418"/>
      <c r="J3201" s="418" t="s">
        <v>987</v>
      </c>
      <c r="K3201" s="418" t="s">
        <v>756</v>
      </c>
      <c r="L3201" s="824"/>
      <c r="M3201" s="825"/>
      <c r="N3201" s="792"/>
      <c r="O3201" s="880"/>
      <c r="P3201" s="832"/>
      <c r="Q3201" s="835"/>
      <c r="R3201" s="829"/>
      <c r="S3201" s="416" t="s">
        <v>165</v>
      </c>
      <c r="T3201" s="415"/>
      <c r="U3201" s="416" t="s">
        <v>164</v>
      </c>
      <c r="V3201" s="415"/>
      <c r="W3201" s="816"/>
      <c r="X3201" s="817"/>
      <c r="Y3201" s="816"/>
      <c r="Z3201" s="817"/>
      <c r="AA3201" s="816"/>
      <c r="AB3201" s="817"/>
      <c r="AC3201" s="816"/>
      <c r="AD3201" s="817"/>
      <c r="AE3201" s="816"/>
      <c r="AF3201" s="817"/>
      <c r="AG3201" s="781"/>
      <c r="AH3201" s="782"/>
      <c r="AI3201" s="781"/>
      <c r="AJ3201" s="782"/>
      <c r="AK3201" s="792"/>
      <c r="AL3201" s="792"/>
      <c r="AM3201" s="792"/>
      <c r="AN3201" s="792"/>
      <c r="AO3201" s="792"/>
      <c r="AP3201" s="792"/>
    </row>
    <row r="3202" spans="1:42" s="404" customFormat="1" ht="15" hidden="1" customHeight="1" thickBot="1" x14ac:dyDescent="0.25">
      <c r="A3202" s="402"/>
      <c r="B3202" s="414" t="s">
        <v>310</v>
      </c>
      <c r="C3202" s="413" t="s">
        <v>743</v>
      </c>
      <c r="D3202" s="412" t="s">
        <v>705</v>
      </c>
      <c r="E3202" s="411" t="s">
        <v>450</v>
      </c>
      <c r="F3202" s="409"/>
      <c r="G3202" s="409"/>
      <c r="H3202" s="408">
        <v>2020</v>
      </c>
      <c r="I3202" s="407"/>
      <c r="J3202" s="407" t="s">
        <v>987</v>
      </c>
      <c r="K3202" s="407" t="s">
        <v>756</v>
      </c>
      <c r="L3202" s="826"/>
      <c r="M3202" s="827"/>
      <c r="N3202" s="793"/>
      <c r="O3202" s="881"/>
      <c r="P3202" s="833"/>
      <c r="Q3202" s="836"/>
      <c r="R3202" s="830"/>
      <c r="S3202" s="406" t="s">
        <v>158</v>
      </c>
      <c r="T3202" s="451"/>
      <c r="U3202" s="820"/>
      <c r="V3202" s="821"/>
      <c r="W3202" s="818"/>
      <c r="X3202" s="819"/>
      <c r="Y3202" s="818"/>
      <c r="Z3202" s="819"/>
      <c r="AA3202" s="818"/>
      <c r="AB3202" s="819"/>
      <c r="AC3202" s="818"/>
      <c r="AD3202" s="819"/>
      <c r="AE3202" s="818"/>
      <c r="AF3202" s="819"/>
      <c r="AG3202" s="783"/>
      <c r="AH3202" s="784"/>
      <c r="AI3202" s="783"/>
      <c r="AJ3202" s="784"/>
      <c r="AK3202" s="793"/>
      <c r="AL3202" s="793"/>
      <c r="AM3202" s="793"/>
      <c r="AN3202" s="793"/>
      <c r="AO3202" s="793"/>
      <c r="AP3202" s="793"/>
    </row>
    <row r="3203" spans="1:42" s="404" customFormat="1" ht="12.75" hidden="1" customHeight="1" thickTop="1" x14ac:dyDescent="0.2">
      <c r="A3203" s="402"/>
      <c r="B3203" s="445" t="s">
        <v>709</v>
      </c>
      <c r="C3203" s="444" t="s">
        <v>711</v>
      </c>
      <c r="D3203" s="443" t="s">
        <v>705</v>
      </c>
      <c r="E3203" s="442" t="s">
        <v>450</v>
      </c>
      <c r="F3203" s="440"/>
      <c r="G3203" s="440"/>
      <c r="H3203" s="419">
        <v>2020</v>
      </c>
      <c r="I3203" s="418"/>
      <c r="J3203" s="418" t="s">
        <v>987</v>
      </c>
      <c r="K3203" s="508" t="s">
        <v>756</v>
      </c>
      <c r="L3203" s="822" t="s">
        <v>30</v>
      </c>
      <c r="M3203" s="823"/>
      <c r="N3203" s="791" t="s">
        <v>757</v>
      </c>
      <c r="O3203" s="879" t="s">
        <v>228</v>
      </c>
      <c r="P3203" s="831"/>
      <c r="Q3203" s="834" t="s">
        <v>231</v>
      </c>
      <c r="R3203" s="828" t="s">
        <v>185</v>
      </c>
      <c r="S3203" s="434" t="s">
        <v>184</v>
      </c>
      <c r="T3203" s="438">
        <v>500000</v>
      </c>
      <c r="U3203" s="434" t="s">
        <v>183</v>
      </c>
      <c r="V3203" s="437"/>
      <c r="W3203" s="434" t="s">
        <v>182</v>
      </c>
      <c r="X3203" s="436">
        <f>T3203</f>
        <v>500000</v>
      </c>
      <c r="Y3203" s="434" t="s">
        <v>181</v>
      </c>
      <c r="Z3203" s="435"/>
      <c r="AA3203" s="434" t="s">
        <v>181</v>
      </c>
      <c r="AB3203" s="435"/>
      <c r="AC3203" s="434" t="s">
        <v>181</v>
      </c>
      <c r="AD3203" s="435"/>
      <c r="AE3203" s="434" t="s">
        <v>181</v>
      </c>
      <c r="AF3203" s="435"/>
      <c r="AG3203" s="466" t="s">
        <v>181</v>
      </c>
      <c r="AH3203" s="467"/>
      <c r="AI3203" s="466" t="s">
        <v>180</v>
      </c>
      <c r="AJ3203" s="465"/>
      <c r="AK3203" s="791" t="s">
        <v>240</v>
      </c>
      <c r="AL3203" s="791" t="s">
        <v>240</v>
      </c>
      <c r="AM3203" s="791" t="s">
        <v>240</v>
      </c>
      <c r="AN3203" s="791" t="s">
        <v>240</v>
      </c>
      <c r="AO3203" s="791" t="s">
        <v>240</v>
      </c>
      <c r="AP3203" s="791" t="s">
        <v>240</v>
      </c>
    </row>
    <row r="3204" spans="1:42" s="404" customFormat="1" ht="15" hidden="1" customHeight="1" x14ac:dyDescent="0.2">
      <c r="A3204" s="402"/>
      <c r="B3204" s="425" t="s">
        <v>709</v>
      </c>
      <c r="C3204" s="424" t="s">
        <v>711</v>
      </c>
      <c r="D3204" s="423" t="s">
        <v>705</v>
      </c>
      <c r="E3204" s="422" t="s">
        <v>450</v>
      </c>
      <c r="F3204" s="420"/>
      <c r="G3204" s="420"/>
      <c r="H3204" s="419">
        <v>2020</v>
      </c>
      <c r="I3204" s="418"/>
      <c r="J3204" s="418" t="s">
        <v>987</v>
      </c>
      <c r="K3204" s="418" t="s">
        <v>756</v>
      </c>
      <c r="L3204" s="824"/>
      <c r="M3204" s="825"/>
      <c r="N3204" s="792"/>
      <c r="O3204" s="880"/>
      <c r="P3204" s="832"/>
      <c r="Q3204" s="835"/>
      <c r="R3204" s="829"/>
      <c r="S3204" s="416" t="s">
        <v>179</v>
      </c>
      <c r="T3204" s="432"/>
      <c r="U3204" s="416" t="s">
        <v>177</v>
      </c>
      <c r="V3204" s="415"/>
      <c r="W3204" s="416" t="s">
        <v>176</v>
      </c>
      <c r="X3204" s="428">
        <f>X3203</f>
        <v>500000</v>
      </c>
      <c r="Y3204" s="416" t="s">
        <v>175</v>
      </c>
      <c r="Z3204" s="426"/>
      <c r="AA3204" s="416" t="s">
        <v>175</v>
      </c>
      <c r="AB3204" s="426"/>
      <c r="AC3204" s="416" t="s">
        <v>175</v>
      </c>
      <c r="AD3204" s="426"/>
      <c r="AE3204" s="416" t="s">
        <v>175</v>
      </c>
      <c r="AF3204" s="426"/>
      <c r="AG3204" s="463" t="s">
        <v>175</v>
      </c>
      <c r="AH3204" s="462"/>
      <c r="AI3204" s="463" t="s">
        <v>174</v>
      </c>
      <c r="AJ3204" s="464"/>
      <c r="AK3204" s="792"/>
      <c r="AL3204" s="792"/>
      <c r="AM3204" s="792"/>
      <c r="AN3204" s="792"/>
      <c r="AO3204" s="792"/>
      <c r="AP3204" s="792"/>
    </row>
    <row r="3205" spans="1:42" s="404" customFormat="1" ht="13.5" hidden="1" thickTop="1" x14ac:dyDescent="0.2">
      <c r="A3205" s="402"/>
      <c r="B3205" s="425" t="s">
        <v>709</v>
      </c>
      <c r="C3205" s="424" t="s">
        <v>711</v>
      </c>
      <c r="D3205" s="423" t="s">
        <v>705</v>
      </c>
      <c r="E3205" s="422" t="s">
        <v>450</v>
      </c>
      <c r="F3205" s="420"/>
      <c r="G3205" s="420"/>
      <c r="H3205" s="419">
        <v>2020</v>
      </c>
      <c r="I3205" s="418"/>
      <c r="J3205" s="418" t="s">
        <v>987</v>
      </c>
      <c r="K3205" s="418" t="s">
        <v>756</v>
      </c>
      <c r="L3205" s="824"/>
      <c r="M3205" s="825"/>
      <c r="N3205" s="792"/>
      <c r="O3205" s="880"/>
      <c r="P3205" s="832"/>
      <c r="Q3205" s="835"/>
      <c r="R3205" s="829"/>
      <c r="S3205" s="416" t="s">
        <v>173</v>
      </c>
      <c r="T3205" s="429"/>
      <c r="U3205" s="416" t="s">
        <v>171</v>
      </c>
      <c r="V3205" s="427"/>
      <c r="W3205" s="416" t="s">
        <v>170</v>
      </c>
      <c r="X3205" s="428"/>
      <c r="Y3205" s="416" t="s">
        <v>169</v>
      </c>
      <c r="Z3205" s="426"/>
      <c r="AA3205" s="416" t="s">
        <v>169</v>
      </c>
      <c r="AB3205" s="426"/>
      <c r="AC3205" s="416" t="s">
        <v>169</v>
      </c>
      <c r="AD3205" s="426"/>
      <c r="AE3205" s="416" t="s">
        <v>169</v>
      </c>
      <c r="AF3205" s="426"/>
      <c r="AG3205" s="463" t="s">
        <v>169</v>
      </c>
      <c r="AH3205" s="462"/>
      <c r="AI3205" s="781"/>
      <c r="AJ3205" s="782"/>
      <c r="AK3205" s="792"/>
      <c r="AL3205" s="792"/>
      <c r="AM3205" s="792"/>
      <c r="AN3205" s="792"/>
      <c r="AO3205" s="792"/>
      <c r="AP3205" s="792"/>
    </row>
    <row r="3206" spans="1:42" s="404" customFormat="1" ht="15" hidden="1" customHeight="1" x14ac:dyDescent="0.2">
      <c r="A3206" s="402"/>
      <c r="B3206" s="425" t="s">
        <v>709</v>
      </c>
      <c r="C3206" s="424" t="s">
        <v>711</v>
      </c>
      <c r="D3206" s="423" t="s">
        <v>705</v>
      </c>
      <c r="E3206" s="422" t="s">
        <v>450</v>
      </c>
      <c r="F3206" s="420"/>
      <c r="G3206" s="420"/>
      <c r="H3206" s="419">
        <v>2020</v>
      </c>
      <c r="I3206" s="418"/>
      <c r="J3206" s="418" t="s">
        <v>987</v>
      </c>
      <c r="K3206" s="418" t="s">
        <v>756</v>
      </c>
      <c r="L3206" s="824"/>
      <c r="M3206" s="825"/>
      <c r="N3206" s="792"/>
      <c r="O3206" s="880"/>
      <c r="P3206" s="832"/>
      <c r="Q3206" s="835"/>
      <c r="R3206" s="829"/>
      <c r="S3206" s="416" t="s">
        <v>168</v>
      </c>
      <c r="T3206" s="427"/>
      <c r="U3206" s="416" t="s">
        <v>167</v>
      </c>
      <c r="V3206" s="427"/>
      <c r="W3206" s="816"/>
      <c r="X3206" s="817"/>
      <c r="Y3206" s="416" t="s">
        <v>166</v>
      </c>
      <c r="Z3206" s="426">
        <f>IF(Z3204="",Z3205-Z3203,Z3205-Z3204)</f>
        <v>0</v>
      </c>
      <c r="AA3206" s="416" t="s">
        <v>166</v>
      </c>
      <c r="AB3206" s="426">
        <f>IF(AB3204="",AB3205-AB3203,AB3205-AB3204)</f>
        <v>0</v>
      </c>
      <c r="AC3206" s="416" t="s">
        <v>166</v>
      </c>
      <c r="AD3206" s="426">
        <f>IF(AD3204="",AD3205-AD3203,AD3205-AD3204)</f>
        <v>0</v>
      </c>
      <c r="AE3206" s="416" t="s">
        <v>166</v>
      </c>
      <c r="AF3206" s="426">
        <f>IF(AF3204="",AF3205-AF3203,AF3205-AF3204)</f>
        <v>0</v>
      </c>
      <c r="AG3206" s="463" t="s">
        <v>166</v>
      </c>
      <c r="AH3206" s="462">
        <f>IF(AH3204="",AH3205-AH3203,AH3205-AH3204)</f>
        <v>0</v>
      </c>
      <c r="AI3206" s="781"/>
      <c r="AJ3206" s="782"/>
      <c r="AK3206" s="792"/>
      <c r="AL3206" s="792"/>
      <c r="AM3206" s="792"/>
      <c r="AN3206" s="792"/>
      <c r="AO3206" s="792"/>
      <c r="AP3206" s="792"/>
    </row>
    <row r="3207" spans="1:42" s="404" customFormat="1" ht="15" hidden="1" customHeight="1" x14ac:dyDescent="0.2">
      <c r="A3207" s="402"/>
      <c r="B3207" s="425" t="s">
        <v>709</v>
      </c>
      <c r="C3207" s="424" t="s">
        <v>711</v>
      </c>
      <c r="D3207" s="423" t="s">
        <v>705</v>
      </c>
      <c r="E3207" s="422" t="s">
        <v>450</v>
      </c>
      <c r="F3207" s="420"/>
      <c r="G3207" s="420"/>
      <c r="H3207" s="419">
        <v>2020</v>
      </c>
      <c r="I3207" s="418"/>
      <c r="J3207" s="418" t="s">
        <v>987</v>
      </c>
      <c r="K3207" s="418" t="s">
        <v>756</v>
      </c>
      <c r="L3207" s="824"/>
      <c r="M3207" s="825"/>
      <c r="N3207" s="792"/>
      <c r="O3207" s="880"/>
      <c r="P3207" s="832"/>
      <c r="Q3207" s="835"/>
      <c r="R3207" s="829"/>
      <c r="S3207" s="416" t="s">
        <v>165</v>
      </c>
      <c r="T3207" s="415"/>
      <c r="U3207" s="416" t="s">
        <v>164</v>
      </c>
      <c r="V3207" s="415"/>
      <c r="W3207" s="816"/>
      <c r="X3207" s="817"/>
      <c r="Y3207" s="816"/>
      <c r="Z3207" s="817"/>
      <c r="AA3207" s="816"/>
      <c r="AB3207" s="817"/>
      <c r="AC3207" s="816"/>
      <c r="AD3207" s="817"/>
      <c r="AE3207" s="816"/>
      <c r="AF3207" s="817"/>
      <c r="AG3207" s="781"/>
      <c r="AH3207" s="782"/>
      <c r="AI3207" s="781"/>
      <c r="AJ3207" s="782"/>
      <c r="AK3207" s="792"/>
      <c r="AL3207" s="792"/>
      <c r="AM3207" s="792"/>
      <c r="AN3207" s="792"/>
      <c r="AO3207" s="792"/>
      <c r="AP3207" s="792"/>
    </row>
    <row r="3208" spans="1:42" s="404" customFormat="1" ht="15" hidden="1" customHeight="1" thickBot="1" x14ac:dyDescent="0.25">
      <c r="A3208" s="402"/>
      <c r="B3208" s="414" t="s">
        <v>709</v>
      </c>
      <c r="C3208" s="413" t="s">
        <v>711</v>
      </c>
      <c r="D3208" s="412" t="s">
        <v>705</v>
      </c>
      <c r="E3208" s="411" t="s">
        <v>450</v>
      </c>
      <c r="F3208" s="409"/>
      <c r="G3208" s="409"/>
      <c r="H3208" s="408">
        <v>2020</v>
      </c>
      <c r="I3208" s="407"/>
      <c r="J3208" s="407" t="s">
        <v>987</v>
      </c>
      <c r="K3208" s="407" t="s">
        <v>756</v>
      </c>
      <c r="L3208" s="826"/>
      <c r="M3208" s="827"/>
      <c r="N3208" s="793"/>
      <c r="O3208" s="881"/>
      <c r="P3208" s="833"/>
      <c r="Q3208" s="836"/>
      <c r="R3208" s="830"/>
      <c r="S3208" s="406" t="s">
        <v>158</v>
      </c>
      <c r="T3208" s="451"/>
      <c r="U3208" s="820"/>
      <c r="V3208" s="821"/>
      <c r="W3208" s="818"/>
      <c r="X3208" s="819"/>
      <c r="Y3208" s="818"/>
      <c r="Z3208" s="819"/>
      <c r="AA3208" s="818"/>
      <c r="AB3208" s="819"/>
      <c r="AC3208" s="818"/>
      <c r="AD3208" s="819"/>
      <c r="AE3208" s="818"/>
      <c r="AF3208" s="819"/>
      <c r="AG3208" s="783"/>
      <c r="AH3208" s="784"/>
      <c r="AI3208" s="783"/>
      <c r="AJ3208" s="784"/>
      <c r="AK3208" s="793"/>
      <c r="AL3208" s="793"/>
      <c r="AM3208" s="793"/>
      <c r="AN3208" s="793"/>
      <c r="AO3208" s="793"/>
      <c r="AP3208" s="793"/>
    </row>
    <row r="3209" spans="1:42" s="404" customFormat="1" ht="12.75" hidden="1" customHeight="1" thickTop="1" x14ac:dyDescent="0.2">
      <c r="A3209" s="402"/>
      <c r="B3209" s="445" t="s">
        <v>706</v>
      </c>
      <c r="C3209" s="444" t="s">
        <v>444</v>
      </c>
      <c r="D3209" s="443" t="s">
        <v>705</v>
      </c>
      <c r="E3209" s="442" t="s">
        <v>450</v>
      </c>
      <c r="F3209" s="440"/>
      <c r="G3209" s="440"/>
      <c r="H3209" s="419">
        <v>2020</v>
      </c>
      <c r="I3209" s="418"/>
      <c r="J3209" s="418" t="s">
        <v>987</v>
      </c>
      <c r="K3209" s="508" t="s">
        <v>756</v>
      </c>
      <c r="L3209" s="822" t="s">
        <v>31</v>
      </c>
      <c r="M3209" s="823"/>
      <c r="N3209" s="791" t="s">
        <v>757</v>
      </c>
      <c r="O3209" s="879" t="s">
        <v>228</v>
      </c>
      <c r="P3209" s="831"/>
      <c r="Q3209" s="834" t="s">
        <v>231</v>
      </c>
      <c r="R3209" s="828" t="s">
        <v>185</v>
      </c>
      <c r="S3209" s="434" t="s">
        <v>184</v>
      </c>
      <c r="T3209" s="438">
        <v>500000</v>
      </c>
      <c r="U3209" s="434" t="s">
        <v>183</v>
      </c>
      <c r="V3209" s="437"/>
      <c r="W3209" s="434" t="s">
        <v>182</v>
      </c>
      <c r="X3209" s="436">
        <f>T3209</f>
        <v>500000</v>
      </c>
      <c r="Y3209" s="434" t="s">
        <v>181</v>
      </c>
      <c r="Z3209" s="435"/>
      <c r="AA3209" s="434" t="s">
        <v>181</v>
      </c>
      <c r="AB3209" s="435"/>
      <c r="AC3209" s="434" t="s">
        <v>181</v>
      </c>
      <c r="AD3209" s="435"/>
      <c r="AE3209" s="434" t="s">
        <v>181</v>
      </c>
      <c r="AF3209" s="435"/>
      <c r="AG3209" s="466" t="s">
        <v>181</v>
      </c>
      <c r="AH3209" s="467"/>
      <c r="AI3209" s="466" t="s">
        <v>180</v>
      </c>
      <c r="AJ3209" s="465"/>
      <c r="AK3209" s="791" t="s">
        <v>240</v>
      </c>
      <c r="AL3209" s="791" t="s">
        <v>240</v>
      </c>
      <c r="AM3209" s="791" t="s">
        <v>240</v>
      </c>
      <c r="AN3209" s="791" t="s">
        <v>240</v>
      </c>
      <c r="AO3209" s="791" t="s">
        <v>240</v>
      </c>
      <c r="AP3209" s="791" t="s">
        <v>240</v>
      </c>
    </row>
    <row r="3210" spans="1:42" s="404" customFormat="1" ht="15" hidden="1" customHeight="1" x14ac:dyDescent="0.2">
      <c r="A3210" s="402"/>
      <c r="B3210" s="425" t="s">
        <v>706</v>
      </c>
      <c r="C3210" s="424" t="s">
        <v>444</v>
      </c>
      <c r="D3210" s="423" t="s">
        <v>705</v>
      </c>
      <c r="E3210" s="422" t="s">
        <v>450</v>
      </c>
      <c r="F3210" s="420"/>
      <c r="G3210" s="420"/>
      <c r="H3210" s="419">
        <v>2020</v>
      </c>
      <c r="I3210" s="418"/>
      <c r="J3210" s="418" t="s">
        <v>987</v>
      </c>
      <c r="K3210" s="418" t="s">
        <v>756</v>
      </c>
      <c r="L3210" s="824"/>
      <c r="M3210" s="825"/>
      <c r="N3210" s="792"/>
      <c r="O3210" s="880"/>
      <c r="P3210" s="832"/>
      <c r="Q3210" s="835"/>
      <c r="R3210" s="829"/>
      <c r="S3210" s="416" t="s">
        <v>179</v>
      </c>
      <c r="T3210" s="432"/>
      <c r="U3210" s="416" t="s">
        <v>177</v>
      </c>
      <c r="V3210" s="415"/>
      <c r="W3210" s="416" t="s">
        <v>176</v>
      </c>
      <c r="X3210" s="428">
        <f>X3209</f>
        <v>500000</v>
      </c>
      <c r="Y3210" s="416" t="s">
        <v>175</v>
      </c>
      <c r="Z3210" s="426"/>
      <c r="AA3210" s="416" t="s">
        <v>175</v>
      </c>
      <c r="AB3210" s="426"/>
      <c r="AC3210" s="416" t="s">
        <v>175</v>
      </c>
      <c r="AD3210" s="426"/>
      <c r="AE3210" s="416" t="s">
        <v>175</v>
      </c>
      <c r="AF3210" s="426"/>
      <c r="AG3210" s="463" t="s">
        <v>175</v>
      </c>
      <c r="AH3210" s="462"/>
      <c r="AI3210" s="463" t="s">
        <v>174</v>
      </c>
      <c r="AJ3210" s="464"/>
      <c r="AK3210" s="792"/>
      <c r="AL3210" s="792"/>
      <c r="AM3210" s="792"/>
      <c r="AN3210" s="792"/>
      <c r="AO3210" s="792"/>
      <c r="AP3210" s="792"/>
    </row>
    <row r="3211" spans="1:42" s="404" customFormat="1" ht="13.5" hidden="1" thickTop="1" x14ac:dyDescent="0.2">
      <c r="A3211" s="402"/>
      <c r="B3211" s="425" t="s">
        <v>706</v>
      </c>
      <c r="C3211" s="424" t="s">
        <v>444</v>
      </c>
      <c r="D3211" s="423" t="s">
        <v>705</v>
      </c>
      <c r="E3211" s="422" t="s">
        <v>450</v>
      </c>
      <c r="F3211" s="420"/>
      <c r="G3211" s="420"/>
      <c r="H3211" s="419">
        <v>2020</v>
      </c>
      <c r="I3211" s="418"/>
      <c r="J3211" s="418" t="s">
        <v>987</v>
      </c>
      <c r="K3211" s="418" t="s">
        <v>756</v>
      </c>
      <c r="L3211" s="824"/>
      <c r="M3211" s="825"/>
      <c r="N3211" s="792"/>
      <c r="O3211" s="880"/>
      <c r="P3211" s="832"/>
      <c r="Q3211" s="835"/>
      <c r="R3211" s="829"/>
      <c r="S3211" s="416" t="s">
        <v>173</v>
      </c>
      <c r="T3211" s="429"/>
      <c r="U3211" s="416" t="s">
        <v>171</v>
      </c>
      <c r="V3211" s="427"/>
      <c r="W3211" s="416" t="s">
        <v>170</v>
      </c>
      <c r="X3211" s="428"/>
      <c r="Y3211" s="416" t="s">
        <v>169</v>
      </c>
      <c r="Z3211" s="426"/>
      <c r="AA3211" s="416" t="s">
        <v>169</v>
      </c>
      <c r="AB3211" s="426"/>
      <c r="AC3211" s="416" t="s">
        <v>169</v>
      </c>
      <c r="AD3211" s="426"/>
      <c r="AE3211" s="416" t="s">
        <v>169</v>
      </c>
      <c r="AF3211" s="426"/>
      <c r="AG3211" s="463" t="s">
        <v>169</v>
      </c>
      <c r="AH3211" s="462"/>
      <c r="AI3211" s="781"/>
      <c r="AJ3211" s="782"/>
      <c r="AK3211" s="792"/>
      <c r="AL3211" s="792"/>
      <c r="AM3211" s="792"/>
      <c r="AN3211" s="792"/>
      <c r="AO3211" s="792"/>
      <c r="AP3211" s="792"/>
    </row>
    <row r="3212" spans="1:42" s="404" customFormat="1" ht="15" hidden="1" customHeight="1" x14ac:dyDescent="0.2">
      <c r="A3212" s="402"/>
      <c r="B3212" s="425" t="s">
        <v>706</v>
      </c>
      <c r="C3212" s="424" t="s">
        <v>444</v>
      </c>
      <c r="D3212" s="423" t="s">
        <v>705</v>
      </c>
      <c r="E3212" s="422" t="s">
        <v>450</v>
      </c>
      <c r="F3212" s="420"/>
      <c r="G3212" s="420"/>
      <c r="H3212" s="419">
        <v>2020</v>
      </c>
      <c r="I3212" s="418"/>
      <c r="J3212" s="418" t="s">
        <v>987</v>
      </c>
      <c r="K3212" s="418" t="s">
        <v>756</v>
      </c>
      <c r="L3212" s="824"/>
      <c r="M3212" s="825"/>
      <c r="N3212" s="792"/>
      <c r="O3212" s="880"/>
      <c r="P3212" s="832"/>
      <c r="Q3212" s="835"/>
      <c r="R3212" s="829"/>
      <c r="S3212" s="416" t="s">
        <v>168</v>
      </c>
      <c r="T3212" s="427"/>
      <c r="U3212" s="416" t="s">
        <v>167</v>
      </c>
      <c r="V3212" s="427"/>
      <c r="W3212" s="816"/>
      <c r="X3212" s="817"/>
      <c r="Y3212" s="416" t="s">
        <v>166</v>
      </c>
      <c r="Z3212" s="426">
        <f>IF(Z3210="",Z3211-Z3209,Z3211-Z3210)</f>
        <v>0</v>
      </c>
      <c r="AA3212" s="416" t="s">
        <v>166</v>
      </c>
      <c r="AB3212" s="426">
        <f>IF(AB3210="",AB3211-AB3209,AB3211-AB3210)</f>
        <v>0</v>
      </c>
      <c r="AC3212" s="416" t="s">
        <v>166</v>
      </c>
      <c r="AD3212" s="426">
        <f>IF(AD3210="",AD3211-AD3209,AD3211-AD3210)</f>
        <v>0</v>
      </c>
      <c r="AE3212" s="416" t="s">
        <v>166</v>
      </c>
      <c r="AF3212" s="426">
        <f>IF(AF3210="",AF3211-AF3209,AF3211-AF3210)</f>
        <v>0</v>
      </c>
      <c r="AG3212" s="463" t="s">
        <v>166</v>
      </c>
      <c r="AH3212" s="462">
        <f>IF(AH3210="",AH3211-AH3209,AH3211-AH3210)</f>
        <v>0</v>
      </c>
      <c r="AI3212" s="781"/>
      <c r="AJ3212" s="782"/>
      <c r="AK3212" s="792"/>
      <c r="AL3212" s="792"/>
      <c r="AM3212" s="792"/>
      <c r="AN3212" s="792"/>
      <c r="AO3212" s="792"/>
      <c r="AP3212" s="792"/>
    </row>
    <row r="3213" spans="1:42" s="404" customFormat="1" ht="15" hidden="1" customHeight="1" x14ac:dyDescent="0.2">
      <c r="A3213" s="402"/>
      <c r="B3213" s="425" t="s">
        <v>706</v>
      </c>
      <c r="C3213" s="424" t="s">
        <v>444</v>
      </c>
      <c r="D3213" s="423" t="s">
        <v>705</v>
      </c>
      <c r="E3213" s="422" t="s">
        <v>450</v>
      </c>
      <c r="F3213" s="420"/>
      <c r="G3213" s="420"/>
      <c r="H3213" s="419">
        <v>2020</v>
      </c>
      <c r="I3213" s="418"/>
      <c r="J3213" s="418" t="s">
        <v>987</v>
      </c>
      <c r="K3213" s="418" t="s">
        <v>756</v>
      </c>
      <c r="L3213" s="824"/>
      <c r="M3213" s="825"/>
      <c r="N3213" s="792"/>
      <c r="O3213" s="880"/>
      <c r="P3213" s="832"/>
      <c r="Q3213" s="835"/>
      <c r="R3213" s="829"/>
      <c r="S3213" s="416" t="s">
        <v>165</v>
      </c>
      <c r="T3213" s="415"/>
      <c r="U3213" s="416" t="s">
        <v>164</v>
      </c>
      <c r="V3213" s="415"/>
      <c r="W3213" s="816"/>
      <c r="X3213" s="817"/>
      <c r="Y3213" s="816"/>
      <c r="Z3213" s="817"/>
      <c r="AA3213" s="816"/>
      <c r="AB3213" s="817"/>
      <c r="AC3213" s="816"/>
      <c r="AD3213" s="817"/>
      <c r="AE3213" s="816"/>
      <c r="AF3213" s="817"/>
      <c r="AG3213" s="781"/>
      <c r="AH3213" s="782"/>
      <c r="AI3213" s="781"/>
      <c r="AJ3213" s="782"/>
      <c r="AK3213" s="792"/>
      <c r="AL3213" s="792"/>
      <c r="AM3213" s="792"/>
      <c r="AN3213" s="792"/>
      <c r="AO3213" s="792"/>
      <c r="AP3213" s="792"/>
    </row>
    <row r="3214" spans="1:42" s="404" customFormat="1" ht="15" hidden="1" customHeight="1" thickBot="1" x14ac:dyDescent="0.25">
      <c r="A3214" s="402"/>
      <c r="B3214" s="414" t="s">
        <v>706</v>
      </c>
      <c r="C3214" s="413" t="s">
        <v>444</v>
      </c>
      <c r="D3214" s="412" t="s">
        <v>705</v>
      </c>
      <c r="E3214" s="411" t="s">
        <v>450</v>
      </c>
      <c r="F3214" s="409"/>
      <c r="G3214" s="409"/>
      <c r="H3214" s="408">
        <v>2020</v>
      </c>
      <c r="I3214" s="407"/>
      <c r="J3214" s="407" t="s">
        <v>987</v>
      </c>
      <c r="K3214" s="407" t="s">
        <v>756</v>
      </c>
      <c r="L3214" s="826"/>
      <c r="M3214" s="827"/>
      <c r="N3214" s="793"/>
      <c r="O3214" s="881"/>
      <c r="P3214" s="833"/>
      <c r="Q3214" s="836"/>
      <c r="R3214" s="830"/>
      <c r="S3214" s="406" t="s">
        <v>158</v>
      </c>
      <c r="T3214" s="451"/>
      <c r="U3214" s="820"/>
      <c r="V3214" s="821"/>
      <c r="W3214" s="818"/>
      <c r="X3214" s="819"/>
      <c r="Y3214" s="818"/>
      <c r="Z3214" s="819"/>
      <c r="AA3214" s="818"/>
      <c r="AB3214" s="819"/>
      <c r="AC3214" s="818"/>
      <c r="AD3214" s="819"/>
      <c r="AE3214" s="818"/>
      <c r="AF3214" s="819"/>
      <c r="AG3214" s="783"/>
      <c r="AH3214" s="784"/>
      <c r="AI3214" s="783"/>
      <c r="AJ3214" s="784"/>
      <c r="AK3214" s="793"/>
      <c r="AL3214" s="793"/>
      <c r="AM3214" s="793"/>
      <c r="AN3214" s="793"/>
      <c r="AO3214" s="793"/>
      <c r="AP3214" s="793"/>
    </row>
    <row r="3215" spans="1:42" s="404" customFormat="1" ht="12.75" hidden="1" customHeight="1" thickTop="1" x14ac:dyDescent="0.2">
      <c r="B3215" s="445" t="s">
        <v>163</v>
      </c>
      <c r="C3215" s="444" t="s">
        <v>163</v>
      </c>
      <c r="D3215" s="443" t="s">
        <v>161</v>
      </c>
      <c r="E3215" s="442" t="s">
        <v>450</v>
      </c>
      <c r="F3215" s="440"/>
      <c r="G3215" s="440"/>
      <c r="H3215" s="419">
        <v>2020</v>
      </c>
      <c r="I3215" s="418"/>
      <c r="J3215" s="418" t="s">
        <v>987</v>
      </c>
      <c r="K3215" s="508" t="s">
        <v>756</v>
      </c>
      <c r="L3215" s="822" t="s">
        <v>1983</v>
      </c>
      <c r="M3215" s="823"/>
      <c r="N3215" s="791" t="s">
        <v>280</v>
      </c>
      <c r="O3215" s="828" t="s">
        <v>228</v>
      </c>
      <c r="P3215" s="831"/>
      <c r="Q3215" s="834" t="s">
        <v>231</v>
      </c>
      <c r="R3215" s="828"/>
      <c r="S3215" s="434" t="s">
        <v>184</v>
      </c>
      <c r="T3215" s="438">
        <v>500000</v>
      </c>
      <c r="U3215" s="434" t="s">
        <v>183</v>
      </c>
      <c r="V3215" s="437"/>
      <c r="W3215" s="434" t="s">
        <v>182</v>
      </c>
      <c r="X3215" s="436">
        <f>T3215</f>
        <v>500000</v>
      </c>
      <c r="Y3215" s="434" t="s">
        <v>181</v>
      </c>
      <c r="Z3215" s="435"/>
      <c r="AA3215" s="434" t="s">
        <v>181</v>
      </c>
      <c r="AB3215" s="435"/>
      <c r="AC3215" s="434" t="s">
        <v>181</v>
      </c>
      <c r="AD3215" s="435"/>
      <c r="AE3215" s="434" t="s">
        <v>181</v>
      </c>
      <c r="AF3215" s="435"/>
      <c r="AG3215" s="466" t="s">
        <v>181</v>
      </c>
      <c r="AH3215" s="467"/>
      <c r="AI3215" s="466" t="s">
        <v>180</v>
      </c>
      <c r="AJ3215" s="465"/>
      <c r="AK3215" s="791" t="s">
        <v>240</v>
      </c>
      <c r="AL3215" s="791" t="s">
        <v>240</v>
      </c>
      <c r="AM3215" s="791" t="s">
        <v>240</v>
      </c>
      <c r="AN3215" s="791" t="s">
        <v>240</v>
      </c>
      <c r="AO3215" s="791" t="s">
        <v>240</v>
      </c>
      <c r="AP3215" s="791" t="s">
        <v>240</v>
      </c>
    </row>
    <row r="3216" spans="1:42" s="404" customFormat="1" ht="15" hidden="1" customHeight="1" x14ac:dyDescent="0.2">
      <c r="B3216" s="425" t="s">
        <v>163</v>
      </c>
      <c r="C3216" s="424" t="s">
        <v>163</v>
      </c>
      <c r="D3216" s="423" t="s">
        <v>161</v>
      </c>
      <c r="E3216" s="422" t="s">
        <v>450</v>
      </c>
      <c r="F3216" s="420"/>
      <c r="G3216" s="420"/>
      <c r="H3216" s="419">
        <v>2020</v>
      </c>
      <c r="I3216" s="418"/>
      <c r="J3216" s="418" t="s">
        <v>987</v>
      </c>
      <c r="K3216" s="418" t="s">
        <v>756</v>
      </c>
      <c r="L3216" s="824"/>
      <c r="M3216" s="825"/>
      <c r="N3216" s="792"/>
      <c r="O3216" s="829"/>
      <c r="P3216" s="832"/>
      <c r="Q3216" s="835"/>
      <c r="R3216" s="829"/>
      <c r="S3216" s="416" t="s">
        <v>179</v>
      </c>
      <c r="T3216" s="432"/>
      <c r="U3216" s="416" t="s">
        <v>177</v>
      </c>
      <c r="V3216" s="415"/>
      <c r="W3216" s="416" t="s">
        <v>176</v>
      </c>
      <c r="X3216" s="428">
        <f>X3215</f>
        <v>500000</v>
      </c>
      <c r="Y3216" s="416" t="s">
        <v>175</v>
      </c>
      <c r="Z3216" s="426"/>
      <c r="AA3216" s="416" t="s">
        <v>175</v>
      </c>
      <c r="AB3216" s="426"/>
      <c r="AC3216" s="416" t="s">
        <v>175</v>
      </c>
      <c r="AD3216" s="426"/>
      <c r="AE3216" s="416" t="s">
        <v>175</v>
      </c>
      <c r="AF3216" s="426"/>
      <c r="AG3216" s="463" t="s">
        <v>175</v>
      </c>
      <c r="AH3216" s="462"/>
      <c r="AI3216" s="463" t="s">
        <v>174</v>
      </c>
      <c r="AJ3216" s="464"/>
      <c r="AK3216" s="792"/>
      <c r="AL3216" s="792"/>
      <c r="AM3216" s="792"/>
      <c r="AN3216" s="792"/>
      <c r="AO3216" s="792"/>
      <c r="AP3216" s="792"/>
    </row>
    <row r="3217" spans="2:42" s="404" customFormat="1" ht="39" hidden="1" customHeight="1" x14ac:dyDescent="0.2">
      <c r="B3217" s="425" t="s">
        <v>163</v>
      </c>
      <c r="C3217" s="424" t="s">
        <v>163</v>
      </c>
      <c r="D3217" s="423" t="s">
        <v>161</v>
      </c>
      <c r="E3217" s="422" t="s">
        <v>450</v>
      </c>
      <c r="F3217" s="420"/>
      <c r="G3217" s="420"/>
      <c r="H3217" s="419">
        <v>2020</v>
      </c>
      <c r="I3217" s="418"/>
      <c r="J3217" s="418" t="s">
        <v>987</v>
      </c>
      <c r="K3217" s="418" t="s">
        <v>756</v>
      </c>
      <c r="L3217" s="824"/>
      <c r="M3217" s="825"/>
      <c r="N3217" s="792"/>
      <c r="O3217" s="829"/>
      <c r="P3217" s="832"/>
      <c r="Q3217" s="835"/>
      <c r="R3217" s="829"/>
      <c r="S3217" s="416" t="s">
        <v>173</v>
      </c>
      <c r="T3217" s="429"/>
      <c r="U3217" s="416" t="s">
        <v>171</v>
      </c>
      <c r="V3217" s="427"/>
      <c r="W3217" s="416" t="s">
        <v>170</v>
      </c>
      <c r="X3217" s="428"/>
      <c r="Y3217" s="416" t="s">
        <v>169</v>
      </c>
      <c r="Z3217" s="426"/>
      <c r="AA3217" s="416" t="s">
        <v>169</v>
      </c>
      <c r="AB3217" s="426"/>
      <c r="AC3217" s="416" t="s">
        <v>169</v>
      </c>
      <c r="AD3217" s="426"/>
      <c r="AE3217" s="416" t="s">
        <v>169</v>
      </c>
      <c r="AF3217" s="426"/>
      <c r="AG3217" s="463" t="s">
        <v>169</v>
      </c>
      <c r="AH3217" s="462"/>
      <c r="AI3217" s="781"/>
      <c r="AJ3217" s="782"/>
      <c r="AK3217" s="792"/>
      <c r="AL3217" s="792"/>
      <c r="AM3217" s="792"/>
      <c r="AN3217" s="792"/>
      <c r="AO3217" s="792"/>
      <c r="AP3217" s="792"/>
    </row>
    <row r="3218" spans="2:42" s="404" customFormat="1" ht="15" hidden="1" customHeight="1" x14ac:dyDescent="0.2">
      <c r="B3218" s="425" t="s">
        <v>163</v>
      </c>
      <c r="C3218" s="424" t="s">
        <v>163</v>
      </c>
      <c r="D3218" s="423" t="s">
        <v>161</v>
      </c>
      <c r="E3218" s="422" t="s">
        <v>450</v>
      </c>
      <c r="F3218" s="420"/>
      <c r="G3218" s="420"/>
      <c r="H3218" s="419">
        <v>2020</v>
      </c>
      <c r="I3218" s="418"/>
      <c r="J3218" s="418" t="s">
        <v>987</v>
      </c>
      <c r="K3218" s="418" t="s">
        <v>756</v>
      </c>
      <c r="L3218" s="824"/>
      <c r="M3218" s="825"/>
      <c r="N3218" s="792"/>
      <c r="O3218" s="829"/>
      <c r="P3218" s="832"/>
      <c r="Q3218" s="835"/>
      <c r="R3218" s="829"/>
      <c r="S3218" s="416" t="s">
        <v>168</v>
      </c>
      <c r="T3218" s="427"/>
      <c r="U3218" s="416" t="s">
        <v>167</v>
      </c>
      <c r="V3218" s="427"/>
      <c r="W3218" s="816"/>
      <c r="X3218" s="817"/>
      <c r="Y3218" s="416" t="s">
        <v>166</v>
      </c>
      <c r="Z3218" s="426">
        <f>IF(Z3216="",Z3217-Z3215,Z3217-Z3216)</f>
        <v>0</v>
      </c>
      <c r="AA3218" s="416" t="s">
        <v>166</v>
      </c>
      <c r="AB3218" s="426">
        <f>IF(AB3216="",AB3217-AB3215,AB3217-AB3216)</f>
        <v>0</v>
      </c>
      <c r="AC3218" s="416" t="s">
        <v>166</v>
      </c>
      <c r="AD3218" s="426">
        <f>IF(AD3216="",AD3217-AD3215,AD3217-AD3216)</f>
        <v>0</v>
      </c>
      <c r="AE3218" s="416" t="s">
        <v>166</v>
      </c>
      <c r="AF3218" s="426">
        <f>IF(AF3216="",AF3217-AF3215,AF3217-AF3216)</f>
        <v>0</v>
      </c>
      <c r="AG3218" s="463" t="s">
        <v>166</v>
      </c>
      <c r="AH3218" s="462">
        <f>IF(AH3216="",AH3217-AH3215,AH3217-AH3216)</f>
        <v>0</v>
      </c>
      <c r="AI3218" s="781"/>
      <c r="AJ3218" s="782"/>
      <c r="AK3218" s="792"/>
      <c r="AL3218" s="792"/>
      <c r="AM3218" s="792"/>
      <c r="AN3218" s="792"/>
      <c r="AO3218" s="792"/>
      <c r="AP3218" s="792"/>
    </row>
    <row r="3219" spans="2:42" s="404" customFormat="1" ht="15" hidden="1" customHeight="1" x14ac:dyDescent="0.2">
      <c r="B3219" s="425" t="s">
        <v>163</v>
      </c>
      <c r="C3219" s="424" t="s">
        <v>163</v>
      </c>
      <c r="D3219" s="423" t="s">
        <v>161</v>
      </c>
      <c r="E3219" s="422" t="s">
        <v>450</v>
      </c>
      <c r="F3219" s="420"/>
      <c r="G3219" s="420"/>
      <c r="H3219" s="419">
        <v>2020</v>
      </c>
      <c r="I3219" s="418"/>
      <c r="J3219" s="418" t="s">
        <v>987</v>
      </c>
      <c r="K3219" s="418" t="s">
        <v>756</v>
      </c>
      <c r="L3219" s="824"/>
      <c r="M3219" s="825"/>
      <c r="N3219" s="792"/>
      <c r="O3219" s="829"/>
      <c r="P3219" s="832"/>
      <c r="Q3219" s="835"/>
      <c r="R3219" s="829"/>
      <c r="S3219" s="416" t="s">
        <v>165</v>
      </c>
      <c r="T3219" s="415"/>
      <c r="U3219" s="416" t="s">
        <v>164</v>
      </c>
      <c r="V3219" s="415"/>
      <c r="W3219" s="816"/>
      <c r="X3219" s="817"/>
      <c r="Y3219" s="816"/>
      <c r="Z3219" s="817"/>
      <c r="AA3219" s="816"/>
      <c r="AB3219" s="817"/>
      <c r="AC3219" s="816"/>
      <c r="AD3219" s="817"/>
      <c r="AE3219" s="816"/>
      <c r="AF3219" s="817"/>
      <c r="AG3219" s="781"/>
      <c r="AH3219" s="782"/>
      <c r="AI3219" s="781"/>
      <c r="AJ3219" s="782"/>
      <c r="AK3219" s="792"/>
      <c r="AL3219" s="792"/>
      <c r="AM3219" s="792"/>
      <c r="AN3219" s="792"/>
      <c r="AO3219" s="792"/>
      <c r="AP3219" s="792"/>
    </row>
    <row r="3220" spans="2:42" s="404" customFormat="1" ht="15" hidden="1" customHeight="1" thickBot="1" x14ac:dyDescent="0.25">
      <c r="B3220" s="414" t="s">
        <v>163</v>
      </c>
      <c r="C3220" s="413" t="s">
        <v>163</v>
      </c>
      <c r="D3220" s="412" t="s">
        <v>161</v>
      </c>
      <c r="E3220" s="411" t="s">
        <v>450</v>
      </c>
      <c r="F3220" s="409"/>
      <c r="G3220" s="409"/>
      <c r="H3220" s="408">
        <v>2020</v>
      </c>
      <c r="I3220" s="407"/>
      <c r="J3220" s="407" t="s">
        <v>987</v>
      </c>
      <c r="K3220" s="407" t="s">
        <v>756</v>
      </c>
      <c r="L3220" s="826"/>
      <c r="M3220" s="827"/>
      <c r="N3220" s="793"/>
      <c r="O3220" s="830"/>
      <c r="P3220" s="833"/>
      <c r="Q3220" s="836"/>
      <c r="R3220" s="830"/>
      <c r="S3220" s="406" t="s">
        <v>158</v>
      </c>
      <c r="T3220" s="451"/>
      <c r="U3220" s="820"/>
      <c r="V3220" s="821"/>
      <c r="W3220" s="818"/>
      <c r="X3220" s="819"/>
      <c r="Y3220" s="818"/>
      <c r="Z3220" s="819"/>
      <c r="AA3220" s="818"/>
      <c r="AB3220" s="819"/>
      <c r="AC3220" s="818"/>
      <c r="AD3220" s="819"/>
      <c r="AE3220" s="818"/>
      <c r="AF3220" s="819"/>
      <c r="AG3220" s="783"/>
      <c r="AH3220" s="784"/>
      <c r="AI3220" s="783"/>
      <c r="AJ3220" s="784"/>
      <c r="AK3220" s="793"/>
      <c r="AL3220" s="793"/>
      <c r="AM3220" s="793"/>
      <c r="AN3220" s="793"/>
      <c r="AO3220" s="793"/>
      <c r="AP3220" s="793"/>
    </row>
    <row r="3221" spans="2:42" s="404" customFormat="1" ht="12.75" hidden="1" customHeight="1" thickTop="1" x14ac:dyDescent="0.2">
      <c r="B3221" s="445" t="s">
        <v>250</v>
      </c>
      <c r="C3221" s="444" t="s">
        <v>252</v>
      </c>
      <c r="D3221" s="443" t="s">
        <v>161</v>
      </c>
      <c r="E3221" s="442" t="s">
        <v>450</v>
      </c>
      <c r="F3221" s="440"/>
      <c r="G3221" s="440"/>
      <c r="H3221" s="419">
        <v>2020</v>
      </c>
      <c r="I3221" s="418"/>
      <c r="J3221" s="418" t="s">
        <v>987</v>
      </c>
      <c r="K3221" s="508" t="s">
        <v>756</v>
      </c>
      <c r="L3221" s="822" t="s">
        <v>32</v>
      </c>
      <c r="M3221" s="823"/>
      <c r="N3221" s="791" t="s">
        <v>280</v>
      </c>
      <c r="O3221" s="828" t="s">
        <v>228</v>
      </c>
      <c r="P3221" s="831"/>
      <c r="Q3221" s="834" t="s">
        <v>231</v>
      </c>
      <c r="R3221" s="828"/>
      <c r="S3221" s="434" t="s">
        <v>184</v>
      </c>
      <c r="T3221" s="438">
        <v>500000</v>
      </c>
      <c r="U3221" s="434" t="s">
        <v>183</v>
      </c>
      <c r="V3221" s="437"/>
      <c r="W3221" s="434" t="s">
        <v>182</v>
      </c>
      <c r="X3221" s="436">
        <f>T3221</f>
        <v>500000</v>
      </c>
      <c r="Y3221" s="434" t="s">
        <v>181</v>
      </c>
      <c r="Z3221" s="435"/>
      <c r="AA3221" s="434" t="s">
        <v>181</v>
      </c>
      <c r="AB3221" s="435"/>
      <c r="AC3221" s="434" t="s">
        <v>181</v>
      </c>
      <c r="AD3221" s="435"/>
      <c r="AE3221" s="434" t="s">
        <v>181</v>
      </c>
      <c r="AF3221" s="435"/>
      <c r="AG3221" s="466" t="s">
        <v>181</v>
      </c>
      <c r="AH3221" s="467"/>
      <c r="AI3221" s="466" t="s">
        <v>180</v>
      </c>
      <c r="AJ3221" s="465"/>
      <c r="AK3221" s="791" t="s">
        <v>240</v>
      </c>
      <c r="AL3221" s="791" t="s">
        <v>240</v>
      </c>
      <c r="AM3221" s="791" t="s">
        <v>240</v>
      </c>
      <c r="AN3221" s="791" t="s">
        <v>240</v>
      </c>
      <c r="AO3221" s="791" t="s">
        <v>240</v>
      </c>
      <c r="AP3221" s="791" t="s">
        <v>240</v>
      </c>
    </row>
    <row r="3222" spans="2:42" s="404" customFormat="1" ht="15" hidden="1" customHeight="1" x14ac:dyDescent="0.2">
      <c r="B3222" s="425" t="s">
        <v>250</v>
      </c>
      <c r="C3222" s="424" t="s">
        <v>252</v>
      </c>
      <c r="D3222" s="423" t="s">
        <v>161</v>
      </c>
      <c r="E3222" s="422" t="s">
        <v>450</v>
      </c>
      <c r="F3222" s="420"/>
      <c r="G3222" s="420"/>
      <c r="H3222" s="419">
        <v>2020</v>
      </c>
      <c r="I3222" s="418"/>
      <c r="J3222" s="418" t="s">
        <v>987</v>
      </c>
      <c r="K3222" s="418" t="s">
        <v>756</v>
      </c>
      <c r="L3222" s="824"/>
      <c r="M3222" s="825"/>
      <c r="N3222" s="792"/>
      <c r="O3222" s="829"/>
      <c r="P3222" s="832"/>
      <c r="Q3222" s="835"/>
      <c r="R3222" s="829"/>
      <c r="S3222" s="416" t="s">
        <v>179</v>
      </c>
      <c r="T3222" s="432"/>
      <c r="U3222" s="416" t="s">
        <v>177</v>
      </c>
      <c r="V3222" s="415"/>
      <c r="W3222" s="416" t="s">
        <v>176</v>
      </c>
      <c r="X3222" s="428">
        <f>X3221</f>
        <v>500000</v>
      </c>
      <c r="Y3222" s="416" t="s">
        <v>175</v>
      </c>
      <c r="Z3222" s="426"/>
      <c r="AA3222" s="416" t="s">
        <v>175</v>
      </c>
      <c r="AB3222" s="426"/>
      <c r="AC3222" s="416" t="s">
        <v>175</v>
      </c>
      <c r="AD3222" s="426"/>
      <c r="AE3222" s="416" t="s">
        <v>175</v>
      </c>
      <c r="AF3222" s="426"/>
      <c r="AG3222" s="463" t="s">
        <v>175</v>
      </c>
      <c r="AH3222" s="462"/>
      <c r="AI3222" s="463" t="s">
        <v>174</v>
      </c>
      <c r="AJ3222" s="464"/>
      <c r="AK3222" s="792"/>
      <c r="AL3222" s="792"/>
      <c r="AM3222" s="792"/>
      <c r="AN3222" s="792"/>
      <c r="AO3222" s="792"/>
      <c r="AP3222" s="792"/>
    </row>
    <row r="3223" spans="2:42" s="404" customFormat="1" ht="39" hidden="1" customHeight="1" x14ac:dyDescent="0.2">
      <c r="B3223" s="425" t="s">
        <v>250</v>
      </c>
      <c r="C3223" s="424" t="s">
        <v>252</v>
      </c>
      <c r="D3223" s="423" t="s">
        <v>161</v>
      </c>
      <c r="E3223" s="422" t="s">
        <v>450</v>
      </c>
      <c r="F3223" s="420"/>
      <c r="G3223" s="420"/>
      <c r="H3223" s="419">
        <v>2020</v>
      </c>
      <c r="I3223" s="418"/>
      <c r="J3223" s="418" t="s">
        <v>987</v>
      </c>
      <c r="K3223" s="418" t="s">
        <v>756</v>
      </c>
      <c r="L3223" s="824"/>
      <c r="M3223" s="825"/>
      <c r="N3223" s="792"/>
      <c r="O3223" s="829"/>
      <c r="P3223" s="832"/>
      <c r="Q3223" s="835"/>
      <c r="R3223" s="829"/>
      <c r="S3223" s="416" t="s">
        <v>173</v>
      </c>
      <c r="T3223" s="429"/>
      <c r="U3223" s="416" t="s">
        <v>171</v>
      </c>
      <c r="V3223" s="427"/>
      <c r="W3223" s="416" t="s">
        <v>170</v>
      </c>
      <c r="X3223" s="428"/>
      <c r="Y3223" s="416" t="s">
        <v>169</v>
      </c>
      <c r="Z3223" s="426"/>
      <c r="AA3223" s="416" t="s">
        <v>169</v>
      </c>
      <c r="AB3223" s="426"/>
      <c r="AC3223" s="416" t="s">
        <v>169</v>
      </c>
      <c r="AD3223" s="426"/>
      <c r="AE3223" s="416" t="s">
        <v>169</v>
      </c>
      <c r="AF3223" s="426"/>
      <c r="AG3223" s="463" t="s">
        <v>169</v>
      </c>
      <c r="AH3223" s="462"/>
      <c r="AI3223" s="781"/>
      <c r="AJ3223" s="782"/>
      <c r="AK3223" s="792"/>
      <c r="AL3223" s="792"/>
      <c r="AM3223" s="792"/>
      <c r="AN3223" s="792"/>
      <c r="AO3223" s="792"/>
      <c r="AP3223" s="792"/>
    </row>
    <row r="3224" spans="2:42" s="404" customFormat="1" ht="15" hidden="1" customHeight="1" x14ac:dyDescent="0.2">
      <c r="B3224" s="425" t="s">
        <v>250</v>
      </c>
      <c r="C3224" s="424" t="s">
        <v>252</v>
      </c>
      <c r="D3224" s="423" t="s">
        <v>161</v>
      </c>
      <c r="E3224" s="422" t="s">
        <v>450</v>
      </c>
      <c r="F3224" s="420"/>
      <c r="G3224" s="420"/>
      <c r="H3224" s="419">
        <v>2020</v>
      </c>
      <c r="I3224" s="418"/>
      <c r="J3224" s="418" t="s">
        <v>987</v>
      </c>
      <c r="K3224" s="418" t="s">
        <v>756</v>
      </c>
      <c r="L3224" s="824"/>
      <c r="M3224" s="825"/>
      <c r="N3224" s="792"/>
      <c r="O3224" s="829"/>
      <c r="P3224" s="832"/>
      <c r="Q3224" s="835"/>
      <c r="R3224" s="829"/>
      <c r="S3224" s="416" t="s">
        <v>168</v>
      </c>
      <c r="T3224" s="427"/>
      <c r="U3224" s="416" t="s">
        <v>167</v>
      </c>
      <c r="V3224" s="427"/>
      <c r="W3224" s="816"/>
      <c r="X3224" s="817"/>
      <c r="Y3224" s="416" t="s">
        <v>166</v>
      </c>
      <c r="Z3224" s="426">
        <f>IF(Z3222="",Z3223-Z3221,Z3223-Z3222)</f>
        <v>0</v>
      </c>
      <c r="AA3224" s="416" t="s">
        <v>166</v>
      </c>
      <c r="AB3224" s="426">
        <f>IF(AB3222="",AB3223-AB3221,AB3223-AB3222)</f>
        <v>0</v>
      </c>
      <c r="AC3224" s="416" t="s">
        <v>166</v>
      </c>
      <c r="AD3224" s="426">
        <f>IF(AD3222="",AD3223-AD3221,AD3223-AD3222)</f>
        <v>0</v>
      </c>
      <c r="AE3224" s="416" t="s">
        <v>166</v>
      </c>
      <c r="AF3224" s="426">
        <f>IF(AF3222="",AF3223-AF3221,AF3223-AF3222)</f>
        <v>0</v>
      </c>
      <c r="AG3224" s="463" t="s">
        <v>166</v>
      </c>
      <c r="AH3224" s="462">
        <f>IF(AH3222="",AH3223-AH3221,AH3223-AH3222)</f>
        <v>0</v>
      </c>
      <c r="AI3224" s="781"/>
      <c r="AJ3224" s="782"/>
      <c r="AK3224" s="792"/>
      <c r="AL3224" s="792"/>
      <c r="AM3224" s="792"/>
      <c r="AN3224" s="792"/>
      <c r="AO3224" s="792"/>
      <c r="AP3224" s="792"/>
    </row>
    <row r="3225" spans="2:42" s="404" customFormat="1" ht="15" hidden="1" customHeight="1" x14ac:dyDescent="0.2">
      <c r="B3225" s="425" t="s">
        <v>250</v>
      </c>
      <c r="C3225" s="424" t="s">
        <v>252</v>
      </c>
      <c r="D3225" s="423" t="s">
        <v>161</v>
      </c>
      <c r="E3225" s="422" t="s">
        <v>450</v>
      </c>
      <c r="F3225" s="420"/>
      <c r="G3225" s="420"/>
      <c r="H3225" s="419">
        <v>2020</v>
      </c>
      <c r="I3225" s="418"/>
      <c r="J3225" s="418" t="s">
        <v>987</v>
      </c>
      <c r="K3225" s="418" t="s">
        <v>756</v>
      </c>
      <c r="L3225" s="824"/>
      <c r="M3225" s="825"/>
      <c r="N3225" s="792"/>
      <c r="O3225" s="829"/>
      <c r="P3225" s="832"/>
      <c r="Q3225" s="835"/>
      <c r="R3225" s="829"/>
      <c r="S3225" s="416" t="s">
        <v>165</v>
      </c>
      <c r="T3225" s="415"/>
      <c r="U3225" s="416" t="s">
        <v>164</v>
      </c>
      <c r="V3225" s="415"/>
      <c r="W3225" s="816"/>
      <c r="X3225" s="817"/>
      <c r="Y3225" s="816"/>
      <c r="Z3225" s="817"/>
      <c r="AA3225" s="816"/>
      <c r="AB3225" s="817"/>
      <c r="AC3225" s="816"/>
      <c r="AD3225" s="817"/>
      <c r="AE3225" s="816"/>
      <c r="AF3225" s="817"/>
      <c r="AG3225" s="781"/>
      <c r="AH3225" s="782"/>
      <c r="AI3225" s="781"/>
      <c r="AJ3225" s="782"/>
      <c r="AK3225" s="792"/>
      <c r="AL3225" s="792"/>
      <c r="AM3225" s="792"/>
      <c r="AN3225" s="792"/>
      <c r="AO3225" s="792"/>
      <c r="AP3225" s="792"/>
    </row>
    <row r="3226" spans="2:42" s="404" customFormat="1" ht="15" hidden="1" customHeight="1" thickBot="1" x14ac:dyDescent="0.25">
      <c r="B3226" s="414" t="s">
        <v>250</v>
      </c>
      <c r="C3226" s="413" t="s">
        <v>252</v>
      </c>
      <c r="D3226" s="412" t="s">
        <v>161</v>
      </c>
      <c r="E3226" s="411" t="s">
        <v>450</v>
      </c>
      <c r="F3226" s="409"/>
      <c r="G3226" s="409"/>
      <c r="H3226" s="408">
        <v>2020</v>
      </c>
      <c r="I3226" s="407"/>
      <c r="J3226" s="407" t="s">
        <v>987</v>
      </c>
      <c r="K3226" s="407" t="s">
        <v>756</v>
      </c>
      <c r="L3226" s="826"/>
      <c r="M3226" s="827"/>
      <c r="N3226" s="793"/>
      <c r="O3226" s="830"/>
      <c r="P3226" s="833"/>
      <c r="Q3226" s="836"/>
      <c r="R3226" s="830"/>
      <c r="S3226" s="406" t="s">
        <v>158</v>
      </c>
      <c r="T3226" s="451"/>
      <c r="U3226" s="820"/>
      <c r="V3226" s="821"/>
      <c r="W3226" s="818"/>
      <c r="X3226" s="819"/>
      <c r="Y3226" s="818"/>
      <c r="Z3226" s="819"/>
      <c r="AA3226" s="818"/>
      <c r="AB3226" s="819"/>
      <c r="AC3226" s="818"/>
      <c r="AD3226" s="819"/>
      <c r="AE3226" s="818"/>
      <c r="AF3226" s="819"/>
      <c r="AG3226" s="783"/>
      <c r="AH3226" s="784"/>
      <c r="AI3226" s="783"/>
      <c r="AJ3226" s="784"/>
      <c r="AK3226" s="793"/>
      <c r="AL3226" s="793"/>
      <c r="AM3226" s="793"/>
      <c r="AN3226" s="793"/>
      <c r="AO3226" s="793"/>
      <c r="AP3226" s="793"/>
    </row>
    <row r="3227" spans="2:42" s="404" customFormat="1" ht="12.75" hidden="1" customHeight="1" thickTop="1" x14ac:dyDescent="0.2">
      <c r="B3227" s="445" t="s">
        <v>196</v>
      </c>
      <c r="C3227" s="444" t="s">
        <v>243</v>
      </c>
      <c r="D3227" s="443" t="s">
        <v>161</v>
      </c>
      <c r="E3227" s="442" t="s">
        <v>450</v>
      </c>
      <c r="F3227" s="440"/>
      <c r="G3227" s="440"/>
      <c r="H3227" s="419">
        <v>2020</v>
      </c>
      <c r="I3227" s="418"/>
      <c r="J3227" s="418" t="s">
        <v>987</v>
      </c>
      <c r="K3227" s="508" t="s">
        <v>756</v>
      </c>
      <c r="L3227" s="822" t="s">
        <v>33</v>
      </c>
      <c r="M3227" s="823"/>
      <c r="N3227" s="791" t="s">
        <v>280</v>
      </c>
      <c r="O3227" s="828" t="s">
        <v>228</v>
      </c>
      <c r="P3227" s="831"/>
      <c r="Q3227" s="834" t="s">
        <v>231</v>
      </c>
      <c r="R3227" s="828" t="s">
        <v>193</v>
      </c>
      <c r="S3227" s="434" t="s">
        <v>184</v>
      </c>
      <c r="T3227" s="438">
        <v>500000</v>
      </c>
      <c r="U3227" s="434" t="s">
        <v>183</v>
      </c>
      <c r="V3227" s="437">
        <f>T3232+T3230</f>
        <v>43677</v>
      </c>
      <c r="W3227" s="434" t="s">
        <v>182</v>
      </c>
      <c r="X3227" s="436">
        <f>T3227</f>
        <v>500000</v>
      </c>
      <c r="Y3227" s="434" t="s">
        <v>181</v>
      </c>
      <c r="Z3227" s="435">
        <v>1</v>
      </c>
      <c r="AA3227" s="434" t="s">
        <v>181</v>
      </c>
      <c r="AB3227" s="435">
        <v>1</v>
      </c>
      <c r="AC3227" s="434" t="s">
        <v>181</v>
      </c>
      <c r="AD3227" s="435">
        <v>1</v>
      </c>
      <c r="AE3227" s="434" t="s">
        <v>181</v>
      </c>
      <c r="AF3227" s="435">
        <v>1</v>
      </c>
      <c r="AG3227" s="466" t="s">
        <v>181</v>
      </c>
      <c r="AH3227" s="467">
        <v>1</v>
      </c>
      <c r="AI3227" s="466" t="s">
        <v>180</v>
      </c>
      <c r="AJ3227" s="465">
        <v>7</v>
      </c>
      <c r="AK3227" s="791" t="s">
        <v>286</v>
      </c>
      <c r="AL3227" s="791" t="s">
        <v>286</v>
      </c>
      <c r="AM3227" s="791" t="s">
        <v>286</v>
      </c>
      <c r="AN3227" s="791" t="s">
        <v>286</v>
      </c>
      <c r="AO3227" s="791" t="s">
        <v>286</v>
      </c>
      <c r="AP3227" s="791" t="s">
        <v>286</v>
      </c>
    </row>
    <row r="3228" spans="2:42" s="404" customFormat="1" ht="15" hidden="1" customHeight="1" x14ac:dyDescent="0.2">
      <c r="B3228" s="425" t="s">
        <v>196</v>
      </c>
      <c r="C3228" s="424" t="s">
        <v>243</v>
      </c>
      <c r="D3228" s="423" t="s">
        <v>161</v>
      </c>
      <c r="E3228" s="422" t="s">
        <v>450</v>
      </c>
      <c r="F3228" s="420"/>
      <c r="G3228" s="420"/>
      <c r="H3228" s="419">
        <v>2020</v>
      </c>
      <c r="I3228" s="418"/>
      <c r="J3228" s="418" t="s">
        <v>987</v>
      </c>
      <c r="K3228" s="418" t="s">
        <v>756</v>
      </c>
      <c r="L3228" s="824"/>
      <c r="M3228" s="825"/>
      <c r="N3228" s="792"/>
      <c r="O3228" s="829"/>
      <c r="P3228" s="832"/>
      <c r="Q3228" s="835"/>
      <c r="R3228" s="829"/>
      <c r="S3228" s="416" t="s">
        <v>179</v>
      </c>
      <c r="T3228" s="432" t="s">
        <v>285</v>
      </c>
      <c r="U3228" s="416" t="s">
        <v>177</v>
      </c>
      <c r="V3228" s="415"/>
      <c r="W3228" s="416" t="s">
        <v>176</v>
      </c>
      <c r="X3228" s="428">
        <f>X3227</f>
        <v>500000</v>
      </c>
      <c r="Y3228" s="416" t="s">
        <v>175</v>
      </c>
      <c r="Z3228" s="426"/>
      <c r="AA3228" s="416" t="s">
        <v>175</v>
      </c>
      <c r="AB3228" s="426"/>
      <c r="AC3228" s="416" t="s">
        <v>175</v>
      </c>
      <c r="AD3228" s="426"/>
      <c r="AE3228" s="416" t="s">
        <v>175</v>
      </c>
      <c r="AF3228" s="426"/>
      <c r="AG3228" s="463" t="s">
        <v>175</v>
      </c>
      <c r="AH3228" s="462"/>
      <c r="AI3228" s="463" t="s">
        <v>174</v>
      </c>
      <c r="AJ3228" s="464">
        <v>110</v>
      </c>
      <c r="AK3228" s="792"/>
      <c r="AL3228" s="792"/>
      <c r="AM3228" s="792"/>
      <c r="AN3228" s="792"/>
      <c r="AO3228" s="792"/>
      <c r="AP3228" s="792"/>
    </row>
    <row r="3229" spans="2:42" s="404" customFormat="1" ht="39" hidden="1" customHeight="1" x14ac:dyDescent="0.2">
      <c r="B3229" s="425" t="s">
        <v>196</v>
      </c>
      <c r="C3229" s="424" t="s">
        <v>243</v>
      </c>
      <c r="D3229" s="423" t="s">
        <v>161</v>
      </c>
      <c r="E3229" s="422" t="s">
        <v>450</v>
      </c>
      <c r="F3229" s="420"/>
      <c r="G3229" s="420"/>
      <c r="H3229" s="419">
        <v>2020</v>
      </c>
      <c r="I3229" s="418"/>
      <c r="J3229" s="418" t="s">
        <v>987</v>
      </c>
      <c r="K3229" s="418" t="s">
        <v>756</v>
      </c>
      <c r="L3229" s="824"/>
      <c r="M3229" s="825"/>
      <c r="N3229" s="792"/>
      <c r="O3229" s="829"/>
      <c r="P3229" s="832"/>
      <c r="Q3229" s="835"/>
      <c r="R3229" s="829"/>
      <c r="S3229" s="416" t="s">
        <v>173</v>
      </c>
      <c r="T3229" s="429" t="s">
        <v>192</v>
      </c>
      <c r="U3229" s="416" t="s">
        <v>171</v>
      </c>
      <c r="V3229" s="427"/>
      <c r="W3229" s="416" t="s">
        <v>170</v>
      </c>
      <c r="X3229" s="428"/>
      <c r="Y3229" s="416" t="s">
        <v>169</v>
      </c>
      <c r="Z3229" s="426">
        <v>0.85</v>
      </c>
      <c r="AA3229" s="416" t="s">
        <v>169</v>
      </c>
      <c r="AB3229" s="426">
        <v>0.85</v>
      </c>
      <c r="AC3229" s="416" t="s">
        <v>169</v>
      </c>
      <c r="AD3229" s="426">
        <v>0.85</v>
      </c>
      <c r="AE3229" s="416" t="s">
        <v>169</v>
      </c>
      <c r="AF3229" s="426">
        <v>0.85</v>
      </c>
      <c r="AG3229" s="463" t="s">
        <v>169</v>
      </c>
      <c r="AH3229" s="462">
        <v>0.85</v>
      </c>
      <c r="AI3229" s="781"/>
      <c r="AJ3229" s="782"/>
      <c r="AK3229" s="792"/>
      <c r="AL3229" s="792"/>
      <c r="AM3229" s="792"/>
      <c r="AN3229" s="792"/>
      <c r="AO3229" s="792"/>
      <c r="AP3229" s="792"/>
    </row>
    <row r="3230" spans="2:42" s="404" customFormat="1" ht="15" hidden="1" customHeight="1" x14ac:dyDescent="0.2">
      <c r="B3230" s="425" t="s">
        <v>196</v>
      </c>
      <c r="C3230" s="424" t="s">
        <v>243</v>
      </c>
      <c r="D3230" s="423" t="s">
        <v>161</v>
      </c>
      <c r="E3230" s="422" t="s">
        <v>450</v>
      </c>
      <c r="F3230" s="420"/>
      <c r="G3230" s="420"/>
      <c r="H3230" s="419">
        <v>2020</v>
      </c>
      <c r="I3230" s="418"/>
      <c r="J3230" s="418" t="s">
        <v>987</v>
      </c>
      <c r="K3230" s="418" t="s">
        <v>756</v>
      </c>
      <c r="L3230" s="824"/>
      <c r="M3230" s="825"/>
      <c r="N3230" s="792"/>
      <c r="O3230" s="829"/>
      <c r="P3230" s="832"/>
      <c r="Q3230" s="835"/>
      <c r="R3230" s="829"/>
      <c r="S3230" s="416" t="s">
        <v>168</v>
      </c>
      <c r="T3230" s="427">
        <v>70</v>
      </c>
      <c r="U3230" s="416" t="s">
        <v>167</v>
      </c>
      <c r="V3230" s="427"/>
      <c r="W3230" s="816"/>
      <c r="X3230" s="817"/>
      <c r="Y3230" s="416" t="s">
        <v>166</v>
      </c>
      <c r="Z3230" s="426">
        <f>IF(Z3228="",Z3229-Z3227,Z3229-Z3228)</f>
        <v>-0.15000000000000002</v>
      </c>
      <c r="AA3230" s="416" t="s">
        <v>166</v>
      </c>
      <c r="AB3230" s="426">
        <f>IF(AB3228="",AB3229-AB3227,AB3229-AB3228)</f>
        <v>-0.15000000000000002</v>
      </c>
      <c r="AC3230" s="416" t="s">
        <v>166</v>
      </c>
      <c r="AD3230" s="426">
        <f>IF(AD3228="",AD3229-AD3227,AD3229-AD3228)</f>
        <v>-0.15000000000000002</v>
      </c>
      <c r="AE3230" s="416" t="s">
        <v>166</v>
      </c>
      <c r="AF3230" s="426">
        <f>IF(AF3228="",AF3229-AF3227,AF3229-AF3228)</f>
        <v>-0.15000000000000002</v>
      </c>
      <c r="AG3230" s="463" t="s">
        <v>166</v>
      </c>
      <c r="AH3230" s="462">
        <f>IF(AH3228="",AH3229-AH3227,AH3229-AH3228)</f>
        <v>-0.15000000000000002</v>
      </c>
      <c r="AI3230" s="781"/>
      <c r="AJ3230" s="782"/>
      <c r="AK3230" s="792"/>
      <c r="AL3230" s="792"/>
      <c r="AM3230" s="792"/>
      <c r="AN3230" s="792"/>
      <c r="AO3230" s="792"/>
      <c r="AP3230" s="792"/>
    </row>
    <row r="3231" spans="2:42" s="404" customFormat="1" ht="15" hidden="1" customHeight="1" x14ac:dyDescent="0.2">
      <c r="B3231" s="425" t="s">
        <v>196</v>
      </c>
      <c r="C3231" s="424" t="s">
        <v>243</v>
      </c>
      <c r="D3231" s="423" t="s">
        <v>161</v>
      </c>
      <c r="E3231" s="422" t="s">
        <v>450</v>
      </c>
      <c r="F3231" s="420"/>
      <c r="G3231" s="420"/>
      <c r="H3231" s="419">
        <v>2020</v>
      </c>
      <c r="I3231" s="418"/>
      <c r="J3231" s="418" t="s">
        <v>987</v>
      </c>
      <c r="K3231" s="418" t="s">
        <v>756</v>
      </c>
      <c r="L3231" s="824"/>
      <c r="M3231" s="825"/>
      <c r="N3231" s="792"/>
      <c r="O3231" s="829"/>
      <c r="P3231" s="832"/>
      <c r="Q3231" s="835"/>
      <c r="R3231" s="829"/>
      <c r="S3231" s="416" t="s">
        <v>165</v>
      </c>
      <c r="T3231" s="415" t="s">
        <v>284</v>
      </c>
      <c r="U3231" s="416" t="s">
        <v>164</v>
      </c>
      <c r="V3231" s="415"/>
      <c r="W3231" s="816"/>
      <c r="X3231" s="817"/>
      <c r="Y3231" s="816"/>
      <c r="Z3231" s="817"/>
      <c r="AA3231" s="816"/>
      <c r="AB3231" s="817"/>
      <c r="AC3231" s="816"/>
      <c r="AD3231" s="817"/>
      <c r="AE3231" s="816"/>
      <c r="AF3231" s="817"/>
      <c r="AG3231" s="781"/>
      <c r="AH3231" s="782"/>
      <c r="AI3231" s="781"/>
      <c r="AJ3231" s="782"/>
      <c r="AK3231" s="792"/>
      <c r="AL3231" s="792"/>
      <c r="AM3231" s="792"/>
      <c r="AN3231" s="792"/>
      <c r="AO3231" s="792"/>
      <c r="AP3231" s="792"/>
    </row>
    <row r="3232" spans="2:42" s="404" customFormat="1" ht="15" hidden="1" customHeight="1" thickBot="1" x14ac:dyDescent="0.25">
      <c r="B3232" s="414" t="s">
        <v>196</v>
      </c>
      <c r="C3232" s="413" t="s">
        <v>243</v>
      </c>
      <c r="D3232" s="412" t="s">
        <v>161</v>
      </c>
      <c r="E3232" s="411" t="s">
        <v>450</v>
      </c>
      <c r="F3232" s="409"/>
      <c r="G3232" s="409"/>
      <c r="H3232" s="408">
        <v>2020</v>
      </c>
      <c r="I3232" s="407"/>
      <c r="J3232" s="407" t="s">
        <v>987</v>
      </c>
      <c r="K3232" s="407" t="s">
        <v>756</v>
      </c>
      <c r="L3232" s="826"/>
      <c r="M3232" s="827"/>
      <c r="N3232" s="793"/>
      <c r="O3232" s="830"/>
      <c r="P3232" s="833"/>
      <c r="Q3232" s="836"/>
      <c r="R3232" s="830"/>
      <c r="S3232" s="406" t="s">
        <v>158</v>
      </c>
      <c r="T3232" s="451">
        <v>43607</v>
      </c>
      <c r="U3232" s="820"/>
      <c r="V3232" s="821"/>
      <c r="W3232" s="818"/>
      <c r="X3232" s="819"/>
      <c r="Y3232" s="818"/>
      <c r="Z3232" s="819"/>
      <c r="AA3232" s="818"/>
      <c r="AB3232" s="819"/>
      <c r="AC3232" s="818"/>
      <c r="AD3232" s="819"/>
      <c r="AE3232" s="818"/>
      <c r="AF3232" s="819"/>
      <c r="AG3232" s="783"/>
      <c r="AH3232" s="784"/>
      <c r="AI3232" s="783"/>
      <c r="AJ3232" s="784"/>
      <c r="AK3232" s="793"/>
      <c r="AL3232" s="793"/>
      <c r="AM3232" s="793"/>
      <c r="AN3232" s="793"/>
      <c r="AO3232" s="793"/>
      <c r="AP3232" s="793"/>
    </row>
    <row r="3233" spans="1:42" s="404" customFormat="1" ht="12.75" hidden="1" customHeight="1" thickTop="1" x14ac:dyDescent="0.2">
      <c r="A3233" s="402"/>
      <c r="B3233" s="445" t="s">
        <v>733</v>
      </c>
      <c r="C3233" s="444" t="s">
        <v>740</v>
      </c>
      <c r="D3233" s="443" t="s">
        <v>705</v>
      </c>
      <c r="E3233" s="442" t="s">
        <v>450</v>
      </c>
      <c r="F3233" s="440"/>
      <c r="G3233" s="440"/>
      <c r="H3233" s="419">
        <v>2020</v>
      </c>
      <c r="I3233" s="418"/>
      <c r="J3233" s="418" t="s">
        <v>987</v>
      </c>
      <c r="K3233" s="508" t="s">
        <v>756</v>
      </c>
      <c r="L3233" s="822" t="s">
        <v>763</v>
      </c>
      <c r="M3233" s="823"/>
      <c r="N3233" s="791" t="s">
        <v>757</v>
      </c>
      <c r="O3233" s="879" t="s">
        <v>228</v>
      </c>
      <c r="P3233" s="831"/>
      <c r="Q3233" s="834" t="s">
        <v>231</v>
      </c>
      <c r="R3233" s="828" t="s">
        <v>185</v>
      </c>
      <c r="S3233" s="434" t="s">
        <v>184</v>
      </c>
      <c r="T3233" s="438">
        <v>1300000</v>
      </c>
      <c r="U3233" s="434" t="s">
        <v>183</v>
      </c>
      <c r="V3233" s="437"/>
      <c r="W3233" s="434" t="s">
        <v>182</v>
      </c>
      <c r="X3233" s="436">
        <f>T3233</f>
        <v>1300000</v>
      </c>
      <c r="Y3233" s="434" t="s">
        <v>181</v>
      </c>
      <c r="Z3233" s="435"/>
      <c r="AA3233" s="434" t="s">
        <v>181</v>
      </c>
      <c r="AB3233" s="435"/>
      <c r="AC3233" s="434" t="s">
        <v>181</v>
      </c>
      <c r="AD3233" s="435"/>
      <c r="AE3233" s="480" t="s">
        <v>181</v>
      </c>
      <c r="AF3233" s="479"/>
      <c r="AG3233" s="466" t="s">
        <v>181</v>
      </c>
      <c r="AH3233" s="467"/>
      <c r="AI3233" s="466" t="s">
        <v>180</v>
      </c>
      <c r="AJ3233" s="465"/>
      <c r="AK3233" s="791"/>
      <c r="AL3233" s="791"/>
      <c r="AM3233" s="791"/>
      <c r="AN3233" s="791"/>
      <c r="AO3233" s="791"/>
      <c r="AP3233" s="791" t="s">
        <v>2012</v>
      </c>
    </row>
    <row r="3234" spans="1:42" s="404" customFormat="1" ht="15" hidden="1" customHeight="1" x14ac:dyDescent="0.2">
      <c r="A3234" s="402"/>
      <c r="B3234" s="425" t="s">
        <v>733</v>
      </c>
      <c r="C3234" s="424" t="s">
        <v>740</v>
      </c>
      <c r="D3234" s="423" t="s">
        <v>705</v>
      </c>
      <c r="E3234" s="422" t="s">
        <v>450</v>
      </c>
      <c r="F3234" s="420"/>
      <c r="G3234" s="420"/>
      <c r="H3234" s="419">
        <v>2020</v>
      </c>
      <c r="I3234" s="418"/>
      <c r="J3234" s="418" t="s">
        <v>987</v>
      </c>
      <c r="K3234" s="418" t="s">
        <v>756</v>
      </c>
      <c r="L3234" s="824"/>
      <c r="M3234" s="825"/>
      <c r="N3234" s="792"/>
      <c r="O3234" s="880"/>
      <c r="P3234" s="832"/>
      <c r="Q3234" s="835"/>
      <c r="R3234" s="829"/>
      <c r="S3234" s="416" t="s">
        <v>179</v>
      </c>
      <c r="T3234" s="432"/>
      <c r="U3234" s="416" t="s">
        <v>177</v>
      </c>
      <c r="V3234" s="415"/>
      <c r="W3234" s="416" t="s">
        <v>176</v>
      </c>
      <c r="X3234" s="428">
        <f>X3233</f>
        <v>1300000</v>
      </c>
      <c r="Y3234" s="416" t="s">
        <v>175</v>
      </c>
      <c r="Z3234" s="426"/>
      <c r="AA3234" s="416" t="s">
        <v>175</v>
      </c>
      <c r="AB3234" s="426"/>
      <c r="AC3234" s="416" t="s">
        <v>175</v>
      </c>
      <c r="AD3234" s="426"/>
      <c r="AE3234" s="478" t="s">
        <v>175</v>
      </c>
      <c r="AF3234" s="477"/>
      <c r="AG3234" s="463" t="s">
        <v>175</v>
      </c>
      <c r="AH3234" s="462"/>
      <c r="AI3234" s="463" t="s">
        <v>174</v>
      </c>
      <c r="AJ3234" s="464"/>
      <c r="AK3234" s="792"/>
      <c r="AL3234" s="792"/>
      <c r="AM3234" s="792"/>
      <c r="AN3234" s="792"/>
      <c r="AO3234" s="792"/>
      <c r="AP3234" s="792"/>
    </row>
    <row r="3235" spans="1:42" s="404" customFormat="1" ht="13.5" hidden="1" thickTop="1" x14ac:dyDescent="0.2">
      <c r="A3235" s="402"/>
      <c r="B3235" s="425" t="s">
        <v>733</v>
      </c>
      <c r="C3235" s="424" t="s">
        <v>740</v>
      </c>
      <c r="D3235" s="423" t="s">
        <v>705</v>
      </c>
      <c r="E3235" s="422" t="s">
        <v>450</v>
      </c>
      <c r="F3235" s="420"/>
      <c r="G3235" s="420"/>
      <c r="H3235" s="419">
        <v>2020</v>
      </c>
      <c r="I3235" s="418"/>
      <c r="J3235" s="418" t="s">
        <v>987</v>
      </c>
      <c r="K3235" s="418" t="s">
        <v>756</v>
      </c>
      <c r="L3235" s="824"/>
      <c r="M3235" s="825"/>
      <c r="N3235" s="792"/>
      <c r="O3235" s="880"/>
      <c r="P3235" s="832"/>
      <c r="Q3235" s="835"/>
      <c r="R3235" s="829"/>
      <c r="S3235" s="416" t="s">
        <v>173</v>
      </c>
      <c r="T3235" s="429"/>
      <c r="U3235" s="416" t="s">
        <v>171</v>
      </c>
      <c r="V3235" s="427"/>
      <c r="W3235" s="416" t="s">
        <v>170</v>
      </c>
      <c r="X3235" s="428"/>
      <c r="Y3235" s="416" t="s">
        <v>169</v>
      </c>
      <c r="Z3235" s="426"/>
      <c r="AA3235" s="416" t="s">
        <v>169</v>
      </c>
      <c r="AB3235" s="426"/>
      <c r="AC3235" s="416" t="s">
        <v>169</v>
      </c>
      <c r="AD3235" s="426"/>
      <c r="AE3235" s="478" t="s">
        <v>169</v>
      </c>
      <c r="AF3235" s="477"/>
      <c r="AG3235" s="463" t="s">
        <v>169</v>
      </c>
      <c r="AH3235" s="462"/>
      <c r="AI3235" s="781"/>
      <c r="AJ3235" s="782"/>
      <c r="AK3235" s="792"/>
      <c r="AL3235" s="792"/>
      <c r="AM3235" s="792"/>
      <c r="AN3235" s="792"/>
      <c r="AO3235" s="792"/>
      <c r="AP3235" s="792"/>
    </row>
    <row r="3236" spans="1:42" s="404" customFormat="1" ht="15" hidden="1" customHeight="1" x14ac:dyDescent="0.2">
      <c r="A3236" s="402"/>
      <c r="B3236" s="425" t="s">
        <v>733</v>
      </c>
      <c r="C3236" s="424" t="s">
        <v>740</v>
      </c>
      <c r="D3236" s="423" t="s">
        <v>705</v>
      </c>
      <c r="E3236" s="422" t="s">
        <v>450</v>
      </c>
      <c r="F3236" s="420"/>
      <c r="G3236" s="420"/>
      <c r="H3236" s="419">
        <v>2020</v>
      </c>
      <c r="I3236" s="418"/>
      <c r="J3236" s="418" t="s">
        <v>987</v>
      </c>
      <c r="K3236" s="418" t="s">
        <v>756</v>
      </c>
      <c r="L3236" s="824"/>
      <c r="M3236" s="825"/>
      <c r="N3236" s="792"/>
      <c r="O3236" s="880"/>
      <c r="P3236" s="832"/>
      <c r="Q3236" s="835"/>
      <c r="R3236" s="829"/>
      <c r="S3236" s="416" t="s">
        <v>168</v>
      </c>
      <c r="T3236" s="427"/>
      <c r="U3236" s="416" t="s">
        <v>167</v>
      </c>
      <c r="V3236" s="427"/>
      <c r="W3236" s="816"/>
      <c r="X3236" s="817"/>
      <c r="Y3236" s="416" t="s">
        <v>166</v>
      </c>
      <c r="Z3236" s="426">
        <f>IF(Z3234="",Z3235-Z3233,Z3235-Z3234)</f>
        <v>0</v>
      </c>
      <c r="AA3236" s="416" t="s">
        <v>166</v>
      </c>
      <c r="AB3236" s="426">
        <f>IF(AB3234="",AB3235-AB3233,AB3235-AB3234)</f>
        <v>0</v>
      </c>
      <c r="AC3236" s="416" t="s">
        <v>166</v>
      </c>
      <c r="AD3236" s="426">
        <f>IF(AD3234="",AD3235-AD3233,AD3235-AD3234)</f>
        <v>0</v>
      </c>
      <c r="AE3236" s="478" t="s">
        <v>166</v>
      </c>
      <c r="AF3236" s="477">
        <f>IF(AF3234="",AF3235-AF3233,AF3235-AF3234)</f>
        <v>0</v>
      </c>
      <c r="AG3236" s="463" t="s">
        <v>166</v>
      </c>
      <c r="AH3236" s="462">
        <f>IF(AH3234="",AH3235-AH3233,AH3235-AH3234)</f>
        <v>0</v>
      </c>
      <c r="AI3236" s="781"/>
      <c r="AJ3236" s="782"/>
      <c r="AK3236" s="792"/>
      <c r="AL3236" s="792"/>
      <c r="AM3236" s="792"/>
      <c r="AN3236" s="792"/>
      <c r="AO3236" s="792"/>
      <c r="AP3236" s="792"/>
    </row>
    <row r="3237" spans="1:42" s="404" customFormat="1" ht="15" hidden="1" customHeight="1" x14ac:dyDescent="0.2">
      <c r="A3237" s="402"/>
      <c r="B3237" s="425" t="s">
        <v>733</v>
      </c>
      <c r="C3237" s="424" t="s">
        <v>740</v>
      </c>
      <c r="D3237" s="423" t="s">
        <v>705</v>
      </c>
      <c r="E3237" s="422" t="s">
        <v>450</v>
      </c>
      <c r="F3237" s="420"/>
      <c r="G3237" s="420"/>
      <c r="H3237" s="419">
        <v>2020</v>
      </c>
      <c r="I3237" s="418"/>
      <c r="J3237" s="418" t="s">
        <v>987</v>
      </c>
      <c r="K3237" s="418" t="s">
        <v>756</v>
      </c>
      <c r="L3237" s="824"/>
      <c r="M3237" s="825"/>
      <c r="N3237" s="792"/>
      <c r="O3237" s="880"/>
      <c r="P3237" s="832"/>
      <c r="Q3237" s="835"/>
      <c r="R3237" s="829"/>
      <c r="S3237" s="416" t="s">
        <v>165</v>
      </c>
      <c r="T3237" s="415"/>
      <c r="U3237" s="416" t="s">
        <v>164</v>
      </c>
      <c r="V3237" s="415"/>
      <c r="W3237" s="816"/>
      <c r="X3237" s="817"/>
      <c r="Y3237" s="816"/>
      <c r="Z3237" s="817"/>
      <c r="AA3237" s="816"/>
      <c r="AB3237" s="817"/>
      <c r="AC3237" s="816"/>
      <c r="AD3237" s="817"/>
      <c r="AE3237" s="857"/>
      <c r="AF3237" s="858"/>
      <c r="AG3237" s="781"/>
      <c r="AH3237" s="782"/>
      <c r="AI3237" s="781"/>
      <c r="AJ3237" s="782"/>
      <c r="AK3237" s="792"/>
      <c r="AL3237" s="792"/>
      <c r="AM3237" s="792"/>
      <c r="AN3237" s="792"/>
      <c r="AO3237" s="792"/>
      <c r="AP3237" s="792"/>
    </row>
    <row r="3238" spans="1:42" s="404" customFormat="1" ht="15" hidden="1" customHeight="1" thickBot="1" x14ac:dyDescent="0.25">
      <c r="A3238" s="402"/>
      <c r="B3238" s="414" t="s">
        <v>733</v>
      </c>
      <c r="C3238" s="413" t="s">
        <v>740</v>
      </c>
      <c r="D3238" s="412" t="s">
        <v>705</v>
      </c>
      <c r="E3238" s="411" t="s">
        <v>450</v>
      </c>
      <c r="F3238" s="409"/>
      <c r="G3238" s="409"/>
      <c r="H3238" s="408">
        <v>2020</v>
      </c>
      <c r="I3238" s="407"/>
      <c r="J3238" s="407" t="s">
        <v>987</v>
      </c>
      <c r="K3238" s="407" t="s">
        <v>756</v>
      </c>
      <c r="L3238" s="826"/>
      <c r="M3238" s="827"/>
      <c r="N3238" s="793"/>
      <c r="O3238" s="881"/>
      <c r="P3238" s="833"/>
      <c r="Q3238" s="836"/>
      <c r="R3238" s="830"/>
      <c r="S3238" s="406" t="s">
        <v>158</v>
      </c>
      <c r="T3238" s="451"/>
      <c r="U3238" s="820"/>
      <c r="V3238" s="821"/>
      <c r="W3238" s="818"/>
      <c r="X3238" s="819"/>
      <c r="Y3238" s="818"/>
      <c r="Z3238" s="819"/>
      <c r="AA3238" s="818"/>
      <c r="AB3238" s="819"/>
      <c r="AC3238" s="818"/>
      <c r="AD3238" s="819"/>
      <c r="AE3238" s="859"/>
      <c r="AF3238" s="860"/>
      <c r="AG3238" s="783"/>
      <c r="AH3238" s="784"/>
      <c r="AI3238" s="783"/>
      <c r="AJ3238" s="784"/>
      <c r="AK3238" s="793"/>
      <c r="AL3238" s="793"/>
      <c r="AM3238" s="793"/>
      <c r="AN3238" s="793"/>
      <c r="AO3238" s="793"/>
      <c r="AP3238" s="793"/>
    </row>
    <row r="3239" spans="1:42" s="404" customFormat="1" ht="12.75" hidden="1" customHeight="1" thickTop="1" x14ac:dyDescent="0.2">
      <c r="A3239" s="402"/>
      <c r="B3239" s="445" t="s">
        <v>709</v>
      </c>
      <c r="C3239" s="444" t="s">
        <v>761</v>
      </c>
      <c r="D3239" s="443" t="s">
        <v>705</v>
      </c>
      <c r="E3239" s="442" t="s">
        <v>253</v>
      </c>
      <c r="F3239" s="440"/>
      <c r="G3239" s="440"/>
      <c r="H3239" s="419">
        <v>2020</v>
      </c>
      <c r="I3239" s="418"/>
      <c r="J3239" s="418" t="s">
        <v>987</v>
      </c>
      <c r="K3239" s="508" t="s">
        <v>756</v>
      </c>
      <c r="L3239" s="822" t="s">
        <v>762</v>
      </c>
      <c r="M3239" s="823"/>
      <c r="N3239" s="791" t="s">
        <v>757</v>
      </c>
      <c r="O3239" s="879" t="s">
        <v>228</v>
      </c>
      <c r="P3239" s="831"/>
      <c r="Q3239" s="834" t="s">
        <v>231</v>
      </c>
      <c r="R3239" s="828" t="s">
        <v>185</v>
      </c>
      <c r="S3239" s="434" t="s">
        <v>184</v>
      </c>
      <c r="T3239" s="438">
        <v>1300000</v>
      </c>
      <c r="U3239" s="434" t="s">
        <v>183</v>
      </c>
      <c r="V3239" s="437"/>
      <c r="W3239" s="434" t="s">
        <v>182</v>
      </c>
      <c r="X3239" s="436">
        <f>T3239</f>
        <v>1300000</v>
      </c>
      <c r="Y3239" s="434" t="s">
        <v>181</v>
      </c>
      <c r="Z3239" s="435"/>
      <c r="AA3239" s="434" t="s">
        <v>181</v>
      </c>
      <c r="AB3239" s="435"/>
      <c r="AC3239" s="434" t="s">
        <v>181</v>
      </c>
      <c r="AD3239" s="435"/>
      <c r="AE3239" s="434" t="s">
        <v>181</v>
      </c>
      <c r="AF3239" s="435"/>
      <c r="AG3239" s="466" t="s">
        <v>181</v>
      </c>
      <c r="AH3239" s="467"/>
      <c r="AI3239" s="466" t="s">
        <v>180</v>
      </c>
      <c r="AJ3239" s="465"/>
      <c r="AK3239" s="791" t="s">
        <v>240</v>
      </c>
      <c r="AL3239" s="791" t="s">
        <v>240</v>
      </c>
      <c r="AM3239" s="791" t="s">
        <v>240</v>
      </c>
      <c r="AN3239" s="791" t="s">
        <v>240</v>
      </c>
      <c r="AO3239" s="791" t="s">
        <v>240</v>
      </c>
      <c r="AP3239" s="791" t="s">
        <v>240</v>
      </c>
    </row>
    <row r="3240" spans="1:42" s="404" customFormat="1" ht="15" hidden="1" customHeight="1" x14ac:dyDescent="0.2">
      <c r="A3240" s="402"/>
      <c r="B3240" s="425" t="s">
        <v>709</v>
      </c>
      <c r="C3240" s="424" t="s">
        <v>761</v>
      </c>
      <c r="D3240" s="423" t="s">
        <v>705</v>
      </c>
      <c r="E3240" s="422" t="s">
        <v>253</v>
      </c>
      <c r="F3240" s="420"/>
      <c r="G3240" s="420"/>
      <c r="H3240" s="419">
        <v>2020</v>
      </c>
      <c r="I3240" s="418"/>
      <c r="J3240" s="418" t="s">
        <v>987</v>
      </c>
      <c r="K3240" s="418" t="s">
        <v>756</v>
      </c>
      <c r="L3240" s="824"/>
      <c r="M3240" s="825"/>
      <c r="N3240" s="792"/>
      <c r="O3240" s="880"/>
      <c r="P3240" s="832"/>
      <c r="Q3240" s="835"/>
      <c r="R3240" s="829"/>
      <c r="S3240" s="416" t="s">
        <v>179</v>
      </c>
      <c r="T3240" s="432"/>
      <c r="U3240" s="416" t="s">
        <v>177</v>
      </c>
      <c r="V3240" s="415"/>
      <c r="W3240" s="416" t="s">
        <v>176</v>
      </c>
      <c r="X3240" s="428">
        <f>X3239</f>
        <v>1300000</v>
      </c>
      <c r="Y3240" s="416" t="s">
        <v>175</v>
      </c>
      <c r="Z3240" s="426"/>
      <c r="AA3240" s="416" t="s">
        <v>175</v>
      </c>
      <c r="AB3240" s="426"/>
      <c r="AC3240" s="416" t="s">
        <v>175</v>
      </c>
      <c r="AD3240" s="426"/>
      <c r="AE3240" s="416" t="s">
        <v>175</v>
      </c>
      <c r="AF3240" s="426"/>
      <c r="AG3240" s="463" t="s">
        <v>175</v>
      </c>
      <c r="AH3240" s="462"/>
      <c r="AI3240" s="463" t="s">
        <v>174</v>
      </c>
      <c r="AJ3240" s="464"/>
      <c r="AK3240" s="792"/>
      <c r="AL3240" s="792"/>
      <c r="AM3240" s="792"/>
      <c r="AN3240" s="792"/>
      <c r="AO3240" s="792"/>
      <c r="AP3240" s="792"/>
    </row>
    <row r="3241" spans="1:42" s="404" customFormat="1" ht="13.5" hidden="1" thickTop="1" x14ac:dyDescent="0.2">
      <c r="A3241" s="402"/>
      <c r="B3241" s="425" t="s">
        <v>709</v>
      </c>
      <c r="C3241" s="424" t="s">
        <v>761</v>
      </c>
      <c r="D3241" s="423" t="s">
        <v>705</v>
      </c>
      <c r="E3241" s="422" t="s">
        <v>253</v>
      </c>
      <c r="F3241" s="420"/>
      <c r="G3241" s="420"/>
      <c r="H3241" s="419">
        <v>2020</v>
      </c>
      <c r="I3241" s="418"/>
      <c r="J3241" s="418" t="s">
        <v>987</v>
      </c>
      <c r="K3241" s="418" t="s">
        <v>756</v>
      </c>
      <c r="L3241" s="824"/>
      <c r="M3241" s="825"/>
      <c r="N3241" s="792"/>
      <c r="O3241" s="880"/>
      <c r="P3241" s="832"/>
      <c r="Q3241" s="835"/>
      <c r="R3241" s="829"/>
      <c r="S3241" s="416" t="s">
        <v>173</v>
      </c>
      <c r="T3241" s="429"/>
      <c r="U3241" s="416" t="s">
        <v>171</v>
      </c>
      <c r="V3241" s="427"/>
      <c r="W3241" s="416" t="s">
        <v>170</v>
      </c>
      <c r="X3241" s="428"/>
      <c r="Y3241" s="416" t="s">
        <v>169</v>
      </c>
      <c r="Z3241" s="426"/>
      <c r="AA3241" s="416" t="s">
        <v>169</v>
      </c>
      <c r="AB3241" s="426"/>
      <c r="AC3241" s="416" t="s">
        <v>169</v>
      </c>
      <c r="AD3241" s="426"/>
      <c r="AE3241" s="416" t="s">
        <v>169</v>
      </c>
      <c r="AF3241" s="426"/>
      <c r="AG3241" s="463" t="s">
        <v>169</v>
      </c>
      <c r="AH3241" s="462"/>
      <c r="AI3241" s="781"/>
      <c r="AJ3241" s="782"/>
      <c r="AK3241" s="792"/>
      <c r="AL3241" s="792"/>
      <c r="AM3241" s="792"/>
      <c r="AN3241" s="792"/>
      <c r="AO3241" s="792"/>
      <c r="AP3241" s="792"/>
    </row>
    <row r="3242" spans="1:42" s="404" customFormat="1" ht="15" hidden="1" customHeight="1" x14ac:dyDescent="0.2">
      <c r="A3242" s="402"/>
      <c r="B3242" s="425" t="s">
        <v>709</v>
      </c>
      <c r="C3242" s="424" t="s">
        <v>761</v>
      </c>
      <c r="D3242" s="423" t="s">
        <v>705</v>
      </c>
      <c r="E3242" s="422" t="s">
        <v>253</v>
      </c>
      <c r="F3242" s="420"/>
      <c r="G3242" s="420"/>
      <c r="H3242" s="419">
        <v>2020</v>
      </c>
      <c r="I3242" s="418"/>
      <c r="J3242" s="418" t="s">
        <v>987</v>
      </c>
      <c r="K3242" s="418" t="s">
        <v>756</v>
      </c>
      <c r="L3242" s="824"/>
      <c r="M3242" s="825"/>
      <c r="N3242" s="792"/>
      <c r="O3242" s="880"/>
      <c r="P3242" s="832"/>
      <c r="Q3242" s="835"/>
      <c r="R3242" s="829"/>
      <c r="S3242" s="416" t="s">
        <v>168</v>
      </c>
      <c r="T3242" s="427"/>
      <c r="U3242" s="416" t="s">
        <v>167</v>
      </c>
      <c r="V3242" s="427"/>
      <c r="W3242" s="816"/>
      <c r="X3242" s="817"/>
      <c r="Y3242" s="416" t="s">
        <v>166</v>
      </c>
      <c r="Z3242" s="426">
        <f>IF(Z3240="",Z3241-Z3239,Z3241-Z3240)</f>
        <v>0</v>
      </c>
      <c r="AA3242" s="416" t="s">
        <v>166</v>
      </c>
      <c r="AB3242" s="426">
        <f>IF(AB3240="",AB3241-AB3239,AB3241-AB3240)</f>
        <v>0</v>
      </c>
      <c r="AC3242" s="416" t="s">
        <v>166</v>
      </c>
      <c r="AD3242" s="426">
        <f>IF(AD3240="",AD3241-AD3239,AD3241-AD3240)</f>
        <v>0</v>
      </c>
      <c r="AE3242" s="416" t="s">
        <v>166</v>
      </c>
      <c r="AF3242" s="426">
        <f>IF(AF3240="",AF3241-AF3239,AF3241-AF3240)</f>
        <v>0</v>
      </c>
      <c r="AG3242" s="463" t="s">
        <v>166</v>
      </c>
      <c r="AH3242" s="462">
        <f>IF(AH3240="",AH3241-AH3239,AH3241-AH3240)</f>
        <v>0</v>
      </c>
      <c r="AI3242" s="781"/>
      <c r="AJ3242" s="782"/>
      <c r="AK3242" s="792"/>
      <c r="AL3242" s="792"/>
      <c r="AM3242" s="792"/>
      <c r="AN3242" s="792"/>
      <c r="AO3242" s="792"/>
      <c r="AP3242" s="792"/>
    </row>
    <row r="3243" spans="1:42" s="404" customFormat="1" ht="15" hidden="1" customHeight="1" x14ac:dyDescent="0.2">
      <c r="A3243" s="402"/>
      <c r="B3243" s="425" t="s">
        <v>709</v>
      </c>
      <c r="C3243" s="424" t="s">
        <v>761</v>
      </c>
      <c r="D3243" s="423" t="s">
        <v>705</v>
      </c>
      <c r="E3243" s="422" t="s">
        <v>253</v>
      </c>
      <c r="F3243" s="420"/>
      <c r="G3243" s="420"/>
      <c r="H3243" s="419">
        <v>2020</v>
      </c>
      <c r="I3243" s="418"/>
      <c r="J3243" s="418" t="s">
        <v>987</v>
      </c>
      <c r="K3243" s="418" t="s">
        <v>756</v>
      </c>
      <c r="L3243" s="824"/>
      <c r="M3243" s="825"/>
      <c r="N3243" s="792"/>
      <c r="O3243" s="880"/>
      <c r="P3243" s="832"/>
      <c r="Q3243" s="835"/>
      <c r="R3243" s="829"/>
      <c r="S3243" s="416" t="s">
        <v>165</v>
      </c>
      <c r="T3243" s="415"/>
      <c r="U3243" s="416" t="s">
        <v>164</v>
      </c>
      <c r="V3243" s="415"/>
      <c r="W3243" s="816"/>
      <c r="X3243" s="817"/>
      <c r="Y3243" s="816"/>
      <c r="Z3243" s="817"/>
      <c r="AA3243" s="816"/>
      <c r="AB3243" s="817"/>
      <c r="AC3243" s="816"/>
      <c r="AD3243" s="817"/>
      <c r="AE3243" s="816"/>
      <c r="AF3243" s="817"/>
      <c r="AG3243" s="781"/>
      <c r="AH3243" s="782"/>
      <c r="AI3243" s="781"/>
      <c r="AJ3243" s="782"/>
      <c r="AK3243" s="792"/>
      <c r="AL3243" s="792"/>
      <c r="AM3243" s="792"/>
      <c r="AN3243" s="792"/>
      <c r="AO3243" s="792"/>
      <c r="AP3243" s="792"/>
    </row>
    <row r="3244" spans="1:42" s="404" customFormat="1" ht="15" hidden="1" customHeight="1" thickBot="1" x14ac:dyDescent="0.25">
      <c r="A3244" s="402"/>
      <c r="B3244" s="414" t="s">
        <v>709</v>
      </c>
      <c r="C3244" s="413" t="s">
        <v>761</v>
      </c>
      <c r="D3244" s="412" t="s">
        <v>705</v>
      </c>
      <c r="E3244" s="411" t="s">
        <v>253</v>
      </c>
      <c r="F3244" s="409"/>
      <c r="G3244" s="409"/>
      <c r="H3244" s="408">
        <v>2020</v>
      </c>
      <c r="I3244" s="407"/>
      <c r="J3244" s="407" t="s">
        <v>987</v>
      </c>
      <c r="K3244" s="407" t="s">
        <v>756</v>
      </c>
      <c r="L3244" s="826"/>
      <c r="M3244" s="827"/>
      <c r="N3244" s="793"/>
      <c r="O3244" s="881"/>
      <c r="P3244" s="833"/>
      <c r="Q3244" s="836"/>
      <c r="R3244" s="830"/>
      <c r="S3244" s="406" t="s">
        <v>158</v>
      </c>
      <c r="T3244" s="451"/>
      <c r="U3244" s="820"/>
      <c r="V3244" s="821"/>
      <c r="W3244" s="818"/>
      <c r="X3244" s="819"/>
      <c r="Y3244" s="818"/>
      <c r="Z3244" s="819"/>
      <c r="AA3244" s="818"/>
      <c r="AB3244" s="819"/>
      <c r="AC3244" s="818"/>
      <c r="AD3244" s="819"/>
      <c r="AE3244" s="818"/>
      <c r="AF3244" s="819"/>
      <c r="AG3244" s="783"/>
      <c r="AH3244" s="784"/>
      <c r="AI3244" s="783"/>
      <c r="AJ3244" s="784"/>
      <c r="AK3244" s="793"/>
      <c r="AL3244" s="793"/>
      <c r="AM3244" s="793"/>
      <c r="AN3244" s="793"/>
      <c r="AO3244" s="793"/>
      <c r="AP3244" s="793"/>
    </row>
    <row r="3245" spans="1:42" s="404" customFormat="1" ht="12.75" hidden="1" customHeight="1" thickTop="1" x14ac:dyDescent="0.2">
      <c r="A3245" s="402"/>
      <c r="B3245" s="445" t="s">
        <v>310</v>
      </c>
      <c r="C3245" s="444" t="s">
        <v>759</v>
      </c>
      <c r="D3245" s="443" t="s">
        <v>705</v>
      </c>
      <c r="E3245" s="442" t="s">
        <v>253</v>
      </c>
      <c r="F3245" s="440"/>
      <c r="G3245" s="440"/>
      <c r="H3245" s="419">
        <v>2020</v>
      </c>
      <c r="I3245" s="418"/>
      <c r="J3245" s="418" t="s">
        <v>987</v>
      </c>
      <c r="K3245" s="508" t="s">
        <v>756</v>
      </c>
      <c r="L3245" s="822" t="s">
        <v>760</v>
      </c>
      <c r="M3245" s="823"/>
      <c r="N3245" s="791" t="s">
        <v>757</v>
      </c>
      <c r="O3245" s="879" t="s">
        <v>228</v>
      </c>
      <c r="P3245" s="831"/>
      <c r="Q3245" s="834" t="s">
        <v>231</v>
      </c>
      <c r="R3245" s="828" t="s">
        <v>185</v>
      </c>
      <c r="S3245" s="434" t="s">
        <v>184</v>
      </c>
      <c r="T3245" s="438">
        <v>1300000</v>
      </c>
      <c r="U3245" s="434" t="s">
        <v>183</v>
      </c>
      <c r="V3245" s="437"/>
      <c r="W3245" s="434" t="s">
        <v>182</v>
      </c>
      <c r="X3245" s="436">
        <f>T3245</f>
        <v>1300000</v>
      </c>
      <c r="Y3245" s="434" t="s">
        <v>181</v>
      </c>
      <c r="Z3245" s="435"/>
      <c r="AA3245" s="434" t="s">
        <v>181</v>
      </c>
      <c r="AB3245" s="435"/>
      <c r="AC3245" s="434" t="s">
        <v>181</v>
      </c>
      <c r="AD3245" s="435"/>
      <c r="AE3245" s="434" t="s">
        <v>181</v>
      </c>
      <c r="AF3245" s="435"/>
      <c r="AG3245" s="466" t="s">
        <v>181</v>
      </c>
      <c r="AH3245" s="467"/>
      <c r="AI3245" s="466" t="s">
        <v>180</v>
      </c>
      <c r="AJ3245" s="465"/>
      <c r="AK3245" s="791" t="s">
        <v>240</v>
      </c>
      <c r="AL3245" s="791" t="s">
        <v>240</v>
      </c>
      <c r="AM3245" s="791" t="s">
        <v>240</v>
      </c>
      <c r="AN3245" s="791" t="s">
        <v>240</v>
      </c>
      <c r="AO3245" s="791" t="s">
        <v>240</v>
      </c>
      <c r="AP3245" s="791" t="s">
        <v>240</v>
      </c>
    </row>
    <row r="3246" spans="1:42" s="404" customFormat="1" ht="15" hidden="1" customHeight="1" x14ac:dyDescent="0.2">
      <c r="A3246" s="402"/>
      <c r="B3246" s="425" t="s">
        <v>310</v>
      </c>
      <c r="C3246" s="424" t="s">
        <v>759</v>
      </c>
      <c r="D3246" s="423" t="s">
        <v>705</v>
      </c>
      <c r="E3246" s="422" t="s">
        <v>253</v>
      </c>
      <c r="F3246" s="420"/>
      <c r="G3246" s="420"/>
      <c r="H3246" s="419">
        <v>2020</v>
      </c>
      <c r="I3246" s="418"/>
      <c r="J3246" s="418" t="s">
        <v>987</v>
      </c>
      <c r="K3246" s="418" t="s">
        <v>756</v>
      </c>
      <c r="L3246" s="824"/>
      <c r="M3246" s="825"/>
      <c r="N3246" s="792"/>
      <c r="O3246" s="880"/>
      <c r="P3246" s="832"/>
      <c r="Q3246" s="835"/>
      <c r="R3246" s="829"/>
      <c r="S3246" s="416" t="s">
        <v>179</v>
      </c>
      <c r="T3246" s="432"/>
      <c r="U3246" s="416" t="s">
        <v>177</v>
      </c>
      <c r="V3246" s="415"/>
      <c r="W3246" s="416" t="s">
        <v>176</v>
      </c>
      <c r="X3246" s="428">
        <f>X3245</f>
        <v>1300000</v>
      </c>
      <c r="Y3246" s="416" t="s">
        <v>175</v>
      </c>
      <c r="Z3246" s="426"/>
      <c r="AA3246" s="416" t="s">
        <v>175</v>
      </c>
      <c r="AB3246" s="426"/>
      <c r="AC3246" s="416" t="s">
        <v>175</v>
      </c>
      <c r="AD3246" s="426"/>
      <c r="AE3246" s="416" t="s">
        <v>175</v>
      </c>
      <c r="AF3246" s="426"/>
      <c r="AG3246" s="463" t="s">
        <v>175</v>
      </c>
      <c r="AH3246" s="462"/>
      <c r="AI3246" s="463" t="s">
        <v>174</v>
      </c>
      <c r="AJ3246" s="464"/>
      <c r="AK3246" s="792"/>
      <c r="AL3246" s="792"/>
      <c r="AM3246" s="792"/>
      <c r="AN3246" s="792"/>
      <c r="AO3246" s="792"/>
      <c r="AP3246" s="792"/>
    </row>
    <row r="3247" spans="1:42" s="404" customFormat="1" ht="13.5" hidden="1" thickTop="1" x14ac:dyDescent="0.2">
      <c r="A3247" s="402"/>
      <c r="B3247" s="425" t="s">
        <v>310</v>
      </c>
      <c r="C3247" s="424" t="s">
        <v>759</v>
      </c>
      <c r="D3247" s="423" t="s">
        <v>705</v>
      </c>
      <c r="E3247" s="422" t="s">
        <v>253</v>
      </c>
      <c r="F3247" s="420"/>
      <c r="G3247" s="420"/>
      <c r="H3247" s="419">
        <v>2020</v>
      </c>
      <c r="I3247" s="418"/>
      <c r="J3247" s="418" t="s">
        <v>987</v>
      </c>
      <c r="K3247" s="418" t="s">
        <v>756</v>
      </c>
      <c r="L3247" s="824"/>
      <c r="M3247" s="825"/>
      <c r="N3247" s="792"/>
      <c r="O3247" s="880"/>
      <c r="P3247" s="832"/>
      <c r="Q3247" s="835"/>
      <c r="R3247" s="829"/>
      <c r="S3247" s="416" t="s">
        <v>173</v>
      </c>
      <c r="T3247" s="429"/>
      <c r="U3247" s="416" t="s">
        <v>171</v>
      </c>
      <c r="V3247" s="427"/>
      <c r="W3247" s="416" t="s">
        <v>170</v>
      </c>
      <c r="X3247" s="428"/>
      <c r="Y3247" s="416" t="s">
        <v>169</v>
      </c>
      <c r="Z3247" s="426"/>
      <c r="AA3247" s="416" t="s">
        <v>169</v>
      </c>
      <c r="AB3247" s="426"/>
      <c r="AC3247" s="416" t="s">
        <v>169</v>
      </c>
      <c r="AD3247" s="426"/>
      <c r="AE3247" s="416" t="s">
        <v>169</v>
      </c>
      <c r="AF3247" s="426"/>
      <c r="AG3247" s="463" t="s">
        <v>169</v>
      </c>
      <c r="AH3247" s="462"/>
      <c r="AI3247" s="781"/>
      <c r="AJ3247" s="782"/>
      <c r="AK3247" s="792"/>
      <c r="AL3247" s="792"/>
      <c r="AM3247" s="792"/>
      <c r="AN3247" s="792"/>
      <c r="AO3247" s="792"/>
      <c r="AP3247" s="792"/>
    </row>
    <row r="3248" spans="1:42" s="404" customFormat="1" ht="15" hidden="1" customHeight="1" x14ac:dyDescent="0.2">
      <c r="A3248" s="402"/>
      <c r="B3248" s="425" t="s">
        <v>310</v>
      </c>
      <c r="C3248" s="424" t="s">
        <v>759</v>
      </c>
      <c r="D3248" s="423" t="s">
        <v>705</v>
      </c>
      <c r="E3248" s="422" t="s">
        <v>253</v>
      </c>
      <c r="F3248" s="420"/>
      <c r="G3248" s="420"/>
      <c r="H3248" s="419">
        <v>2020</v>
      </c>
      <c r="I3248" s="418"/>
      <c r="J3248" s="418" t="s">
        <v>987</v>
      </c>
      <c r="K3248" s="418" t="s">
        <v>756</v>
      </c>
      <c r="L3248" s="824"/>
      <c r="M3248" s="825"/>
      <c r="N3248" s="792"/>
      <c r="O3248" s="880"/>
      <c r="P3248" s="832"/>
      <c r="Q3248" s="835"/>
      <c r="R3248" s="829"/>
      <c r="S3248" s="416" t="s">
        <v>168</v>
      </c>
      <c r="T3248" s="427"/>
      <c r="U3248" s="416" t="s">
        <v>167</v>
      </c>
      <c r="V3248" s="427"/>
      <c r="W3248" s="816"/>
      <c r="X3248" s="817"/>
      <c r="Y3248" s="416" t="s">
        <v>166</v>
      </c>
      <c r="Z3248" s="426">
        <f>IF(Z3246="",Z3247-Z3245,Z3247-Z3246)</f>
        <v>0</v>
      </c>
      <c r="AA3248" s="416" t="s">
        <v>166</v>
      </c>
      <c r="AB3248" s="426">
        <f>IF(AB3246="",AB3247-AB3245,AB3247-AB3246)</f>
        <v>0</v>
      </c>
      <c r="AC3248" s="416" t="s">
        <v>166</v>
      </c>
      <c r="AD3248" s="426">
        <f>IF(AD3246="",AD3247-AD3245,AD3247-AD3246)</f>
        <v>0</v>
      </c>
      <c r="AE3248" s="416" t="s">
        <v>166</v>
      </c>
      <c r="AF3248" s="426">
        <f>IF(AF3246="",AF3247-AF3245,AF3247-AF3246)</f>
        <v>0</v>
      </c>
      <c r="AG3248" s="463" t="s">
        <v>166</v>
      </c>
      <c r="AH3248" s="462">
        <f>IF(AH3246="",AH3247-AH3245,AH3247-AH3246)</f>
        <v>0</v>
      </c>
      <c r="AI3248" s="781"/>
      <c r="AJ3248" s="782"/>
      <c r="AK3248" s="792"/>
      <c r="AL3248" s="792"/>
      <c r="AM3248" s="792"/>
      <c r="AN3248" s="792"/>
      <c r="AO3248" s="792"/>
      <c r="AP3248" s="792"/>
    </row>
    <row r="3249" spans="1:42" s="404" customFormat="1" ht="15" hidden="1" customHeight="1" x14ac:dyDescent="0.2">
      <c r="A3249" s="402"/>
      <c r="B3249" s="425" t="s">
        <v>310</v>
      </c>
      <c r="C3249" s="424" t="s">
        <v>759</v>
      </c>
      <c r="D3249" s="423" t="s">
        <v>705</v>
      </c>
      <c r="E3249" s="422" t="s">
        <v>253</v>
      </c>
      <c r="F3249" s="420"/>
      <c r="G3249" s="420"/>
      <c r="H3249" s="419">
        <v>2020</v>
      </c>
      <c r="I3249" s="418"/>
      <c r="J3249" s="418" t="s">
        <v>987</v>
      </c>
      <c r="K3249" s="418" t="s">
        <v>756</v>
      </c>
      <c r="L3249" s="824"/>
      <c r="M3249" s="825"/>
      <c r="N3249" s="792"/>
      <c r="O3249" s="880"/>
      <c r="P3249" s="832"/>
      <c r="Q3249" s="835"/>
      <c r="R3249" s="829"/>
      <c r="S3249" s="416" t="s">
        <v>165</v>
      </c>
      <c r="T3249" s="415"/>
      <c r="U3249" s="416" t="s">
        <v>164</v>
      </c>
      <c r="V3249" s="415"/>
      <c r="W3249" s="816"/>
      <c r="X3249" s="817"/>
      <c r="Y3249" s="816"/>
      <c r="Z3249" s="817"/>
      <c r="AA3249" s="816"/>
      <c r="AB3249" s="817"/>
      <c r="AC3249" s="816"/>
      <c r="AD3249" s="817"/>
      <c r="AE3249" s="816"/>
      <c r="AF3249" s="817"/>
      <c r="AG3249" s="781"/>
      <c r="AH3249" s="782"/>
      <c r="AI3249" s="781"/>
      <c r="AJ3249" s="782"/>
      <c r="AK3249" s="792"/>
      <c r="AL3249" s="792"/>
      <c r="AM3249" s="792"/>
      <c r="AN3249" s="792"/>
      <c r="AO3249" s="792"/>
      <c r="AP3249" s="792"/>
    </row>
    <row r="3250" spans="1:42" s="404" customFormat="1" ht="15" hidden="1" customHeight="1" thickBot="1" x14ac:dyDescent="0.25">
      <c r="A3250" s="402"/>
      <c r="B3250" s="414" t="s">
        <v>310</v>
      </c>
      <c r="C3250" s="413" t="s">
        <v>759</v>
      </c>
      <c r="D3250" s="412" t="s">
        <v>705</v>
      </c>
      <c r="E3250" s="411" t="s">
        <v>253</v>
      </c>
      <c r="F3250" s="409"/>
      <c r="G3250" s="409"/>
      <c r="H3250" s="408">
        <v>2020</v>
      </c>
      <c r="I3250" s="407"/>
      <c r="J3250" s="407" t="s">
        <v>987</v>
      </c>
      <c r="K3250" s="407" t="s">
        <v>756</v>
      </c>
      <c r="L3250" s="826"/>
      <c r="M3250" s="827"/>
      <c r="N3250" s="793"/>
      <c r="O3250" s="881"/>
      <c r="P3250" s="833"/>
      <c r="Q3250" s="836"/>
      <c r="R3250" s="830"/>
      <c r="S3250" s="406" t="s">
        <v>158</v>
      </c>
      <c r="T3250" s="451"/>
      <c r="U3250" s="820"/>
      <c r="V3250" s="821"/>
      <c r="W3250" s="818"/>
      <c r="X3250" s="819"/>
      <c r="Y3250" s="818"/>
      <c r="Z3250" s="819"/>
      <c r="AA3250" s="818"/>
      <c r="AB3250" s="819"/>
      <c r="AC3250" s="818"/>
      <c r="AD3250" s="819"/>
      <c r="AE3250" s="818"/>
      <c r="AF3250" s="819"/>
      <c r="AG3250" s="783"/>
      <c r="AH3250" s="784"/>
      <c r="AI3250" s="783"/>
      <c r="AJ3250" s="784"/>
      <c r="AK3250" s="793"/>
      <c r="AL3250" s="793"/>
      <c r="AM3250" s="793"/>
      <c r="AN3250" s="793"/>
      <c r="AO3250" s="793"/>
      <c r="AP3250" s="793"/>
    </row>
    <row r="3251" spans="1:42" s="404" customFormat="1" ht="12.75" hidden="1" customHeight="1" thickTop="1" x14ac:dyDescent="0.2">
      <c r="A3251" s="402"/>
      <c r="B3251" s="445" t="s">
        <v>706</v>
      </c>
      <c r="C3251" s="444" t="s">
        <v>313</v>
      </c>
      <c r="D3251" s="443" t="s">
        <v>705</v>
      </c>
      <c r="E3251" s="442" t="s">
        <v>253</v>
      </c>
      <c r="F3251" s="440"/>
      <c r="G3251" s="440"/>
      <c r="H3251" s="419">
        <v>2020</v>
      </c>
      <c r="I3251" s="418"/>
      <c r="J3251" s="418" t="s">
        <v>987</v>
      </c>
      <c r="K3251" s="508" t="s">
        <v>756</v>
      </c>
      <c r="L3251" s="822" t="s">
        <v>758</v>
      </c>
      <c r="M3251" s="823"/>
      <c r="N3251" s="791" t="s">
        <v>757</v>
      </c>
      <c r="O3251" s="879" t="s">
        <v>228</v>
      </c>
      <c r="P3251" s="831"/>
      <c r="Q3251" s="834" t="s">
        <v>231</v>
      </c>
      <c r="R3251" s="828"/>
      <c r="S3251" s="434" t="s">
        <v>184</v>
      </c>
      <c r="T3251" s="438">
        <v>1300000</v>
      </c>
      <c r="U3251" s="434" t="s">
        <v>183</v>
      </c>
      <c r="V3251" s="437"/>
      <c r="W3251" s="434" t="s">
        <v>182</v>
      </c>
      <c r="X3251" s="436">
        <f>T3251</f>
        <v>1300000</v>
      </c>
      <c r="Y3251" s="434" t="s">
        <v>181</v>
      </c>
      <c r="Z3251" s="435"/>
      <c r="AA3251" s="434" t="s">
        <v>181</v>
      </c>
      <c r="AB3251" s="435"/>
      <c r="AC3251" s="434" t="s">
        <v>181</v>
      </c>
      <c r="AD3251" s="435"/>
      <c r="AE3251" s="434" t="s">
        <v>181</v>
      </c>
      <c r="AF3251" s="435"/>
      <c r="AG3251" s="466" t="s">
        <v>181</v>
      </c>
      <c r="AH3251" s="467"/>
      <c r="AI3251" s="466" t="s">
        <v>180</v>
      </c>
      <c r="AJ3251" s="465"/>
      <c r="AK3251" s="791" t="s">
        <v>240</v>
      </c>
      <c r="AL3251" s="791" t="s">
        <v>240</v>
      </c>
      <c r="AM3251" s="791" t="s">
        <v>240</v>
      </c>
      <c r="AN3251" s="791" t="s">
        <v>240</v>
      </c>
      <c r="AO3251" s="791" t="s">
        <v>240</v>
      </c>
      <c r="AP3251" s="791" t="s">
        <v>240</v>
      </c>
    </row>
    <row r="3252" spans="1:42" s="404" customFormat="1" ht="15" hidden="1" customHeight="1" x14ac:dyDescent="0.2">
      <c r="A3252" s="402"/>
      <c r="B3252" s="425" t="s">
        <v>706</v>
      </c>
      <c r="C3252" s="424" t="s">
        <v>313</v>
      </c>
      <c r="D3252" s="423" t="s">
        <v>705</v>
      </c>
      <c r="E3252" s="422" t="s">
        <v>253</v>
      </c>
      <c r="F3252" s="420"/>
      <c r="G3252" s="420"/>
      <c r="H3252" s="419">
        <v>2020</v>
      </c>
      <c r="I3252" s="418"/>
      <c r="J3252" s="418" t="s">
        <v>987</v>
      </c>
      <c r="K3252" s="418" t="s">
        <v>756</v>
      </c>
      <c r="L3252" s="824"/>
      <c r="M3252" s="825"/>
      <c r="N3252" s="792"/>
      <c r="O3252" s="880"/>
      <c r="P3252" s="832"/>
      <c r="Q3252" s="835"/>
      <c r="R3252" s="829"/>
      <c r="S3252" s="416" t="s">
        <v>179</v>
      </c>
      <c r="T3252" s="432"/>
      <c r="U3252" s="416" t="s">
        <v>177</v>
      </c>
      <c r="V3252" s="415"/>
      <c r="W3252" s="416" t="s">
        <v>176</v>
      </c>
      <c r="X3252" s="428">
        <f>X3251</f>
        <v>1300000</v>
      </c>
      <c r="Y3252" s="416" t="s">
        <v>175</v>
      </c>
      <c r="Z3252" s="426"/>
      <c r="AA3252" s="416" t="s">
        <v>175</v>
      </c>
      <c r="AB3252" s="426"/>
      <c r="AC3252" s="416" t="s">
        <v>175</v>
      </c>
      <c r="AD3252" s="426"/>
      <c r="AE3252" s="416" t="s">
        <v>175</v>
      </c>
      <c r="AF3252" s="426"/>
      <c r="AG3252" s="463" t="s">
        <v>175</v>
      </c>
      <c r="AH3252" s="462"/>
      <c r="AI3252" s="463" t="s">
        <v>174</v>
      </c>
      <c r="AJ3252" s="464"/>
      <c r="AK3252" s="792"/>
      <c r="AL3252" s="792"/>
      <c r="AM3252" s="792"/>
      <c r="AN3252" s="792"/>
      <c r="AO3252" s="792"/>
      <c r="AP3252" s="792"/>
    </row>
    <row r="3253" spans="1:42" s="404" customFormat="1" ht="13.5" hidden="1" thickTop="1" x14ac:dyDescent="0.2">
      <c r="A3253" s="402"/>
      <c r="B3253" s="425" t="s">
        <v>706</v>
      </c>
      <c r="C3253" s="424" t="s">
        <v>313</v>
      </c>
      <c r="D3253" s="423" t="s">
        <v>705</v>
      </c>
      <c r="E3253" s="422" t="s">
        <v>253</v>
      </c>
      <c r="F3253" s="420"/>
      <c r="G3253" s="420"/>
      <c r="H3253" s="419">
        <v>2020</v>
      </c>
      <c r="I3253" s="418"/>
      <c r="J3253" s="418" t="s">
        <v>987</v>
      </c>
      <c r="K3253" s="418" t="s">
        <v>756</v>
      </c>
      <c r="L3253" s="824"/>
      <c r="M3253" s="825"/>
      <c r="N3253" s="792"/>
      <c r="O3253" s="880"/>
      <c r="P3253" s="832"/>
      <c r="Q3253" s="835"/>
      <c r="R3253" s="829"/>
      <c r="S3253" s="416" t="s">
        <v>173</v>
      </c>
      <c r="T3253" s="429"/>
      <c r="U3253" s="416" t="s">
        <v>171</v>
      </c>
      <c r="V3253" s="427"/>
      <c r="W3253" s="416" t="s">
        <v>170</v>
      </c>
      <c r="X3253" s="428"/>
      <c r="Y3253" s="416" t="s">
        <v>169</v>
      </c>
      <c r="Z3253" s="426"/>
      <c r="AA3253" s="416" t="s">
        <v>169</v>
      </c>
      <c r="AB3253" s="426"/>
      <c r="AC3253" s="416" t="s">
        <v>169</v>
      </c>
      <c r="AD3253" s="426"/>
      <c r="AE3253" s="416" t="s">
        <v>169</v>
      </c>
      <c r="AF3253" s="426"/>
      <c r="AG3253" s="463" t="s">
        <v>169</v>
      </c>
      <c r="AH3253" s="462"/>
      <c r="AI3253" s="781"/>
      <c r="AJ3253" s="782"/>
      <c r="AK3253" s="792"/>
      <c r="AL3253" s="792"/>
      <c r="AM3253" s="792"/>
      <c r="AN3253" s="792"/>
      <c r="AO3253" s="792"/>
      <c r="AP3253" s="792"/>
    </row>
    <row r="3254" spans="1:42" s="404" customFormat="1" ht="15" hidden="1" customHeight="1" x14ac:dyDescent="0.2">
      <c r="A3254" s="402"/>
      <c r="B3254" s="425" t="s">
        <v>706</v>
      </c>
      <c r="C3254" s="424" t="s">
        <v>313</v>
      </c>
      <c r="D3254" s="423" t="s">
        <v>705</v>
      </c>
      <c r="E3254" s="422" t="s">
        <v>253</v>
      </c>
      <c r="F3254" s="420"/>
      <c r="G3254" s="420"/>
      <c r="H3254" s="419">
        <v>2020</v>
      </c>
      <c r="I3254" s="418"/>
      <c r="J3254" s="418" t="s">
        <v>987</v>
      </c>
      <c r="K3254" s="418" t="s">
        <v>756</v>
      </c>
      <c r="L3254" s="824"/>
      <c r="M3254" s="825"/>
      <c r="N3254" s="792"/>
      <c r="O3254" s="880"/>
      <c r="P3254" s="832"/>
      <c r="Q3254" s="835"/>
      <c r="R3254" s="829"/>
      <c r="S3254" s="416" t="s">
        <v>168</v>
      </c>
      <c r="T3254" s="427"/>
      <c r="U3254" s="416" t="s">
        <v>167</v>
      </c>
      <c r="V3254" s="427"/>
      <c r="W3254" s="816"/>
      <c r="X3254" s="817"/>
      <c r="Y3254" s="416" t="s">
        <v>166</v>
      </c>
      <c r="Z3254" s="426">
        <f>IF(Z3252="",Z3253-Z3251,Z3253-Z3252)</f>
        <v>0</v>
      </c>
      <c r="AA3254" s="416" t="s">
        <v>166</v>
      </c>
      <c r="AB3254" s="426">
        <f>IF(AB3252="",AB3253-AB3251,AB3253-AB3252)</f>
        <v>0</v>
      </c>
      <c r="AC3254" s="416" t="s">
        <v>166</v>
      </c>
      <c r="AD3254" s="426">
        <f>IF(AD3252="",AD3253-AD3251,AD3253-AD3252)</f>
        <v>0</v>
      </c>
      <c r="AE3254" s="416" t="s">
        <v>166</v>
      </c>
      <c r="AF3254" s="426">
        <f>IF(AF3252="",AF3253-AF3251,AF3253-AF3252)</f>
        <v>0</v>
      </c>
      <c r="AG3254" s="463" t="s">
        <v>166</v>
      </c>
      <c r="AH3254" s="462">
        <f>IF(AH3252="",AH3253-AH3251,AH3253-AH3252)</f>
        <v>0</v>
      </c>
      <c r="AI3254" s="781"/>
      <c r="AJ3254" s="782"/>
      <c r="AK3254" s="792"/>
      <c r="AL3254" s="792"/>
      <c r="AM3254" s="792"/>
      <c r="AN3254" s="792"/>
      <c r="AO3254" s="792"/>
      <c r="AP3254" s="792"/>
    </row>
    <row r="3255" spans="1:42" s="404" customFormat="1" ht="15" hidden="1" customHeight="1" x14ac:dyDescent="0.2">
      <c r="A3255" s="402"/>
      <c r="B3255" s="425" t="s">
        <v>706</v>
      </c>
      <c r="C3255" s="424" t="s">
        <v>313</v>
      </c>
      <c r="D3255" s="423" t="s">
        <v>705</v>
      </c>
      <c r="E3255" s="422" t="s">
        <v>253</v>
      </c>
      <c r="F3255" s="420"/>
      <c r="G3255" s="420"/>
      <c r="H3255" s="419">
        <v>2020</v>
      </c>
      <c r="I3255" s="418"/>
      <c r="J3255" s="418" t="s">
        <v>987</v>
      </c>
      <c r="K3255" s="418" t="s">
        <v>756</v>
      </c>
      <c r="L3255" s="824"/>
      <c r="M3255" s="825"/>
      <c r="N3255" s="792"/>
      <c r="O3255" s="880"/>
      <c r="P3255" s="832"/>
      <c r="Q3255" s="835"/>
      <c r="R3255" s="829"/>
      <c r="S3255" s="416" t="s">
        <v>165</v>
      </c>
      <c r="T3255" s="415"/>
      <c r="U3255" s="416" t="s">
        <v>164</v>
      </c>
      <c r="V3255" s="415"/>
      <c r="W3255" s="816"/>
      <c r="X3255" s="817"/>
      <c r="Y3255" s="816"/>
      <c r="Z3255" s="817"/>
      <c r="AA3255" s="816"/>
      <c r="AB3255" s="817"/>
      <c r="AC3255" s="816"/>
      <c r="AD3255" s="817"/>
      <c r="AE3255" s="816"/>
      <c r="AF3255" s="817"/>
      <c r="AG3255" s="781"/>
      <c r="AH3255" s="782"/>
      <c r="AI3255" s="781"/>
      <c r="AJ3255" s="782"/>
      <c r="AK3255" s="792"/>
      <c r="AL3255" s="792"/>
      <c r="AM3255" s="792"/>
      <c r="AN3255" s="792"/>
      <c r="AO3255" s="792"/>
      <c r="AP3255" s="792"/>
    </row>
    <row r="3256" spans="1:42" s="404" customFormat="1" ht="15" hidden="1" customHeight="1" thickBot="1" x14ac:dyDescent="0.25">
      <c r="A3256" s="402"/>
      <c r="B3256" s="414" t="s">
        <v>706</v>
      </c>
      <c r="C3256" s="413" t="s">
        <v>313</v>
      </c>
      <c r="D3256" s="412" t="s">
        <v>705</v>
      </c>
      <c r="E3256" s="411" t="s">
        <v>253</v>
      </c>
      <c r="F3256" s="409"/>
      <c r="G3256" s="409"/>
      <c r="H3256" s="408">
        <v>2020</v>
      </c>
      <c r="I3256" s="407"/>
      <c r="J3256" s="407" t="s">
        <v>987</v>
      </c>
      <c r="K3256" s="407" t="s">
        <v>756</v>
      </c>
      <c r="L3256" s="826"/>
      <c r="M3256" s="827"/>
      <c r="N3256" s="793"/>
      <c r="O3256" s="881"/>
      <c r="P3256" s="833"/>
      <c r="Q3256" s="836"/>
      <c r="R3256" s="830"/>
      <c r="S3256" s="406" t="s">
        <v>158</v>
      </c>
      <c r="T3256" s="451"/>
      <c r="U3256" s="820"/>
      <c r="V3256" s="821"/>
      <c r="W3256" s="818"/>
      <c r="X3256" s="819"/>
      <c r="Y3256" s="818"/>
      <c r="Z3256" s="819"/>
      <c r="AA3256" s="818"/>
      <c r="AB3256" s="819"/>
      <c r="AC3256" s="818"/>
      <c r="AD3256" s="819"/>
      <c r="AE3256" s="818"/>
      <c r="AF3256" s="819"/>
      <c r="AG3256" s="783"/>
      <c r="AH3256" s="784"/>
      <c r="AI3256" s="783"/>
      <c r="AJ3256" s="784"/>
      <c r="AK3256" s="793"/>
      <c r="AL3256" s="793"/>
      <c r="AM3256" s="793"/>
      <c r="AN3256" s="793"/>
      <c r="AO3256" s="793"/>
      <c r="AP3256" s="793"/>
    </row>
    <row r="3257" spans="1:42" s="404" customFormat="1" ht="12.75" hidden="1" customHeight="1" thickTop="1" x14ac:dyDescent="0.2">
      <c r="B3257" s="445" t="s">
        <v>163</v>
      </c>
      <c r="C3257" s="444" t="s">
        <v>279</v>
      </c>
      <c r="D3257" s="443" t="s">
        <v>161</v>
      </c>
      <c r="E3257" s="442" t="s">
        <v>253</v>
      </c>
      <c r="F3257" s="440"/>
      <c r="G3257" s="440"/>
      <c r="H3257" s="419">
        <v>2020</v>
      </c>
      <c r="I3257" s="418"/>
      <c r="J3257" s="418" t="s">
        <v>987</v>
      </c>
      <c r="K3257" s="508" t="s">
        <v>756</v>
      </c>
      <c r="L3257" s="822" t="s">
        <v>89</v>
      </c>
      <c r="M3257" s="823"/>
      <c r="N3257" s="791" t="s">
        <v>757</v>
      </c>
      <c r="O3257" s="828" t="s">
        <v>228</v>
      </c>
      <c r="P3257" s="831"/>
      <c r="Q3257" s="834" t="s">
        <v>231</v>
      </c>
      <c r="R3257" s="828"/>
      <c r="S3257" s="434" t="s">
        <v>184</v>
      </c>
      <c r="T3257" s="438">
        <v>2900000</v>
      </c>
      <c r="U3257" s="434" t="s">
        <v>183</v>
      </c>
      <c r="V3257" s="437"/>
      <c r="W3257" s="434" t="s">
        <v>182</v>
      </c>
      <c r="X3257" s="436">
        <f>T3257</f>
        <v>2900000</v>
      </c>
      <c r="Y3257" s="434" t="s">
        <v>181</v>
      </c>
      <c r="Z3257" s="435"/>
      <c r="AA3257" s="434" t="s">
        <v>181</v>
      </c>
      <c r="AB3257" s="435"/>
      <c r="AC3257" s="434" t="s">
        <v>181</v>
      </c>
      <c r="AD3257" s="435"/>
      <c r="AE3257" s="434" t="s">
        <v>181</v>
      </c>
      <c r="AF3257" s="435"/>
      <c r="AG3257" s="466" t="s">
        <v>181</v>
      </c>
      <c r="AH3257" s="467"/>
      <c r="AI3257" s="466" t="s">
        <v>180</v>
      </c>
      <c r="AJ3257" s="465"/>
      <c r="AK3257" s="791" t="s">
        <v>240</v>
      </c>
      <c r="AL3257" s="791" t="s">
        <v>240</v>
      </c>
      <c r="AM3257" s="791" t="s">
        <v>240</v>
      </c>
      <c r="AN3257" s="791" t="s">
        <v>240</v>
      </c>
      <c r="AO3257" s="791" t="s">
        <v>240</v>
      </c>
      <c r="AP3257" s="791" t="s">
        <v>240</v>
      </c>
    </row>
    <row r="3258" spans="1:42" s="404" customFormat="1" ht="15" hidden="1" customHeight="1" x14ac:dyDescent="0.2">
      <c r="B3258" s="425" t="s">
        <v>163</v>
      </c>
      <c r="C3258" s="424" t="s">
        <v>279</v>
      </c>
      <c r="D3258" s="423" t="s">
        <v>161</v>
      </c>
      <c r="E3258" s="422" t="s">
        <v>253</v>
      </c>
      <c r="F3258" s="420"/>
      <c r="G3258" s="420"/>
      <c r="H3258" s="419">
        <v>2020</v>
      </c>
      <c r="I3258" s="418"/>
      <c r="J3258" s="418" t="s">
        <v>987</v>
      </c>
      <c r="K3258" s="418" t="s">
        <v>756</v>
      </c>
      <c r="L3258" s="824"/>
      <c r="M3258" s="825"/>
      <c r="N3258" s="792"/>
      <c r="O3258" s="829"/>
      <c r="P3258" s="832"/>
      <c r="Q3258" s="835"/>
      <c r="R3258" s="829"/>
      <c r="S3258" s="416" t="s">
        <v>179</v>
      </c>
      <c r="T3258" s="432"/>
      <c r="U3258" s="416" t="s">
        <v>177</v>
      </c>
      <c r="V3258" s="415"/>
      <c r="W3258" s="416" t="s">
        <v>176</v>
      </c>
      <c r="X3258" s="428">
        <f>X3257</f>
        <v>2900000</v>
      </c>
      <c r="Y3258" s="416" t="s">
        <v>175</v>
      </c>
      <c r="Z3258" s="426"/>
      <c r="AA3258" s="416" t="s">
        <v>175</v>
      </c>
      <c r="AB3258" s="426"/>
      <c r="AC3258" s="416" t="s">
        <v>175</v>
      </c>
      <c r="AD3258" s="426"/>
      <c r="AE3258" s="416" t="s">
        <v>175</v>
      </c>
      <c r="AF3258" s="426"/>
      <c r="AG3258" s="463" t="s">
        <v>175</v>
      </c>
      <c r="AH3258" s="462"/>
      <c r="AI3258" s="463" t="s">
        <v>174</v>
      </c>
      <c r="AJ3258" s="464"/>
      <c r="AK3258" s="792"/>
      <c r="AL3258" s="792"/>
      <c r="AM3258" s="792"/>
      <c r="AN3258" s="792"/>
      <c r="AO3258" s="792"/>
      <c r="AP3258" s="792"/>
    </row>
    <row r="3259" spans="1:42" s="404" customFormat="1" ht="39" hidden="1" customHeight="1" x14ac:dyDescent="0.2">
      <c r="B3259" s="425" t="s">
        <v>163</v>
      </c>
      <c r="C3259" s="424" t="s">
        <v>279</v>
      </c>
      <c r="D3259" s="423" t="s">
        <v>161</v>
      </c>
      <c r="E3259" s="422" t="s">
        <v>253</v>
      </c>
      <c r="F3259" s="420"/>
      <c r="G3259" s="420"/>
      <c r="H3259" s="419">
        <v>2020</v>
      </c>
      <c r="I3259" s="418"/>
      <c r="J3259" s="418" t="s">
        <v>987</v>
      </c>
      <c r="K3259" s="418" t="s">
        <v>756</v>
      </c>
      <c r="L3259" s="824"/>
      <c r="M3259" s="825"/>
      <c r="N3259" s="792"/>
      <c r="O3259" s="829"/>
      <c r="P3259" s="832"/>
      <c r="Q3259" s="835"/>
      <c r="R3259" s="829"/>
      <c r="S3259" s="416" t="s">
        <v>173</v>
      </c>
      <c r="T3259" s="429"/>
      <c r="U3259" s="416" t="s">
        <v>171</v>
      </c>
      <c r="V3259" s="427"/>
      <c r="W3259" s="416" t="s">
        <v>170</v>
      </c>
      <c r="X3259" s="428"/>
      <c r="Y3259" s="416" t="s">
        <v>169</v>
      </c>
      <c r="Z3259" s="426"/>
      <c r="AA3259" s="416" t="s">
        <v>169</v>
      </c>
      <c r="AB3259" s="426"/>
      <c r="AC3259" s="416" t="s">
        <v>169</v>
      </c>
      <c r="AD3259" s="426"/>
      <c r="AE3259" s="416" t="s">
        <v>169</v>
      </c>
      <c r="AF3259" s="426"/>
      <c r="AG3259" s="463" t="s">
        <v>169</v>
      </c>
      <c r="AH3259" s="462"/>
      <c r="AI3259" s="781"/>
      <c r="AJ3259" s="782"/>
      <c r="AK3259" s="792"/>
      <c r="AL3259" s="792"/>
      <c r="AM3259" s="792"/>
      <c r="AN3259" s="792"/>
      <c r="AO3259" s="792"/>
      <c r="AP3259" s="792"/>
    </row>
    <row r="3260" spans="1:42" s="404" customFormat="1" ht="15" hidden="1" customHeight="1" x14ac:dyDescent="0.2">
      <c r="B3260" s="425" t="s">
        <v>163</v>
      </c>
      <c r="C3260" s="424" t="s">
        <v>279</v>
      </c>
      <c r="D3260" s="423" t="s">
        <v>161</v>
      </c>
      <c r="E3260" s="422" t="s">
        <v>253</v>
      </c>
      <c r="F3260" s="420"/>
      <c r="G3260" s="420"/>
      <c r="H3260" s="419">
        <v>2020</v>
      </c>
      <c r="I3260" s="418"/>
      <c r="J3260" s="418" t="s">
        <v>987</v>
      </c>
      <c r="K3260" s="418" t="s">
        <v>756</v>
      </c>
      <c r="L3260" s="824"/>
      <c r="M3260" s="825"/>
      <c r="N3260" s="792"/>
      <c r="O3260" s="829"/>
      <c r="P3260" s="832"/>
      <c r="Q3260" s="835"/>
      <c r="R3260" s="829"/>
      <c r="S3260" s="416" t="s">
        <v>168</v>
      </c>
      <c r="T3260" s="427"/>
      <c r="U3260" s="416" t="s">
        <v>167</v>
      </c>
      <c r="V3260" s="427"/>
      <c r="W3260" s="816"/>
      <c r="X3260" s="817"/>
      <c r="Y3260" s="416" t="s">
        <v>166</v>
      </c>
      <c r="Z3260" s="426">
        <f>IF(Z3258="",Z3259-Z3257,Z3259-Z3258)</f>
        <v>0</v>
      </c>
      <c r="AA3260" s="416" t="s">
        <v>166</v>
      </c>
      <c r="AB3260" s="426">
        <f>IF(AB3258="",AB3259-AB3257,AB3259-AB3258)</f>
        <v>0</v>
      </c>
      <c r="AC3260" s="416" t="s">
        <v>166</v>
      </c>
      <c r="AD3260" s="426">
        <f>IF(AD3258="",AD3259-AD3257,AD3259-AD3258)</f>
        <v>0</v>
      </c>
      <c r="AE3260" s="416" t="s">
        <v>166</v>
      </c>
      <c r="AF3260" s="426">
        <f>IF(AF3258="",AF3259-AF3257,AF3259-AF3258)</f>
        <v>0</v>
      </c>
      <c r="AG3260" s="463" t="s">
        <v>166</v>
      </c>
      <c r="AH3260" s="462">
        <f>IF(AH3258="",AH3259-AH3257,AH3259-AH3258)</f>
        <v>0</v>
      </c>
      <c r="AI3260" s="781"/>
      <c r="AJ3260" s="782"/>
      <c r="AK3260" s="792"/>
      <c r="AL3260" s="792"/>
      <c r="AM3260" s="792"/>
      <c r="AN3260" s="792"/>
      <c r="AO3260" s="792"/>
      <c r="AP3260" s="792"/>
    </row>
    <row r="3261" spans="1:42" s="404" customFormat="1" ht="15" hidden="1" customHeight="1" x14ac:dyDescent="0.2">
      <c r="B3261" s="425" t="s">
        <v>163</v>
      </c>
      <c r="C3261" s="424" t="s">
        <v>279</v>
      </c>
      <c r="D3261" s="423" t="s">
        <v>161</v>
      </c>
      <c r="E3261" s="422" t="s">
        <v>253</v>
      </c>
      <c r="F3261" s="420"/>
      <c r="G3261" s="420"/>
      <c r="H3261" s="419">
        <v>2020</v>
      </c>
      <c r="I3261" s="418"/>
      <c r="J3261" s="418" t="s">
        <v>987</v>
      </c>
      <c r="K3261" s="418" t="s">
        <v>756</v>
      </c>
      <c r="L3261" s="824"/>
      <c r="M3261" s="825"/>
      <c r="N3261" s="792"/>
      <c r="O3261" s="829"/>
      <c r="P3261" s="832"/>
      <c r="Q3261" s="835"/>
      <c r="R3261" s="829"/>
      <c r="S3261" s="416" t="s">
        <v>165</v>
      </c>
      <c r="T3261" s="415"/>
      <c r="U3261" s="416" t="s">
        <v>164</v>
      </c>
      <c r="V3261" s="415"/>
      <c r="W3261" s="816"/>
      <c r="X3261" s="817"/>
      <c r="Y3261" s="816"/>
      <c r="Z3261" s="817"/>
      <c r="AA3261" s="816"/>
      <c r="AB3261" s="817"/>
      <c r="AC3261" s="816"/>
      <c r="AD3261" s="817"/>
      <c r="AE3261" s="816"/>
      <c r="AF3261" s="817"/>
      <c r="AG3261" s="781"/>
      <c r="AH3261" s="782"/>
      <c r="AI3261" s="781"/>
      <c r="AJ3261" s="782"/>
      <c r="AK3261" s="792"/>
      <c r="AL3261" s="792"/>
      <c r="AM3261" s="792"/>
      <c r="AN3261" s="792"/>
      <c r="AO3261" s="792"/>
      <c r="AP3261" s="792"/>
    </row>
    <row r="3262" spans="1:42" s="404" customFormat="1" ht="15" hidden="1" customHeight="1" thickBot="1" x14ac:dyDescent="0.25">
      <c r="B3262" s="414" t="s">
        <v>163</v>
      </c>
      <c r="C3262" s="413" t="s">
        <v>279</v>
      </c>
      <c r="D3262" s="412" t="s">
        <v>161</v>
      </c>
      <c r="E3262" s="411" t="s">
        <v>253</v>
      </c>
      <c r="F3262" s="409"/>
      <c r="G3262" s="409"/>
      <c r="H3262" s="408">
        <v>2020</v>
      </c>
      <c r="I3262" s="407"/>
      <c r="J3262" s="407" t="s">
        <v>987</v>
      </c>
      <c r="K3262" s="407" t="s">
        <v>756</v>
      </c>
      <c r="L3262" s="826"/>
      <c r="M3262" s="827"/>
      <c r="N3262" s="793"/>
      <c r="O3262" s="830"/>
      <c r="P3262" s="833"/>
      <c r="Q3262" s="836"/>
      <c r="R3262" s="830"/>
      <c r="S3262" s="406" t="s">
        <v>158</v>
      </c>
      <c r="T3262" s="451"/>
      <c r="U3262" s="820"/>
      <c r="V3262" s="821"/>
      <c r="W3262" s="818"/>
      <c r="X3262" s="819"/>
      <c r="Y3262" s="818"/>
      <c r="Z3262" s="819"/>
      <c r="AA3262" s="818"/>
      <c r="AB3262" s="819"/>
      <c r="AC3262" s="818"/>
      <c r="AD3262" s="819"/>
      <c r="AE3262" s="818"/>
      <c r="AF3262" s="819"/>
      <c r="AG3262" s="783"/>
      <c r="AH3262" s="784"/>
      <c r="AI3262" s="783"/>
      <c r="AJ3262" s="784"/>
      <c r="AK3262" s="793"/>
      <c r="AL3262" s="793"/>
      <c r="AM3262" s="793"/>
      <c r="AN3262" s="793"/>
      <c r="AO3262" s="793"/>
      <c r="AP3262" s="793"/>
    </row>
    <row r="3263" spans="1:42" s="404" customFormat="1" ht="12.75" hidden="1" customHeight="1" thickTop="1" x14ac:dyDescent="0.2">
      <c r="B3263" s="445" t="s">
        <v>723</v>
      </c>
      <c r="C3263" s="444" t="s">
        <v>722</v>
      </c>
      <c r="D3263" s="443" t="s">
        <v>705</v>
      </c>
      <c r="E3263" s="442" t="s">
        <v>253</v>
      </c>
      <c r="F3263" s="440"/>
      <c r="G3263" s="440"/>
      <c r="H3263" s="419">
        <v>2020</v>
      </c>
      <c r="I3263" s="418"/>
      <c r="J3263" s="418" t="s">
        <v>987</v>
      </c>
      <c r="K3263" s="508" t="s">
        <v>756</v>
      </c>
      <c r="L3263" s="822" t="s">
        <v>1980</v>
      </c>
      <c r="M3263" s="823"/>
      <c r="N3263" s="791" t="s">
        <v>757</v>
      </c>
      <c r="O3263" s="828" t="s">
        <v>228</v>
      </c>
      <c r="P3263" s="831"/>
      <c r="Q3263" s="834" t="s">
        <v>231</v>
      </c>
      <c r="R3263" s="828"/>
      <c r="S3263" s="434" t="s">
        <v>184</v>
      </c>
      <c r="T3263" s="438">
        <v>5000000</v>
      </c>
      <c r="U3263" s="434" t="s">
        <v>183</v>
      </c>
      <c r="V3263" s="437"/>
      <c r="W3263" s="434" t="s">
        <v>182</v>
      </c>
      <c r="X3263" s="436">
        <f>T3263</f>
        <v>5000000</v>
      </c>
      <c r="Y3263" s="434" t="s">
        <v>181</v>
      </c>
      <c r="Z3263" s="435"/>
      <c r="AA3263" s="434" t="s">
        <v>181</v>
      </c>
      <c r="AB3263" s="435"/>
      <c r="AC3263" s="434" t="s">
        <v>181</v>
      </c>
      <c r="AD3263" s="435"/>
      <c r="AE3263" s="434" t="s">
        <v>181</v>
      </c>
      <c r="AF3263" s="435"/>
      <c r="AG3263" s="466" t="s">
        <v>181</v>
      </c>
      <c r="AH3263" s="467"/>
      <c r="AI3263" s="466" t="s">
        <v>180</v>
      </c>
      <c r="AJ3263" s="465"/>
      <c r="AK3263" s="791" t="s">
        <v>240</v>
      </c>
      <c r="AL3263" s="791" t="s">
        <v>240</v>
      </c>
      <c r="AM3263" s="791" t="s">
        <v>240</v>
      </c>
      <c r="AN3263" s="791" t="s">
        <v>240</v>
      </c>
      <c r="AO3263" s="791" t="s">
        <v>240</v>
      </c>
      <c r="AP3263" s="791" t="s">
        <v>240</v>
      </c>
    </row>
    <row r="3264" spans="1:42" s="404" customFormat="1" ht="15" hidden="1" customHeight="1" x14ac:dyDescent="0.2">
      <c r="B3264" s="425" t="s">
        <v>723</v>
      </c>
      <c r="C3264" s="424" t="s">
        <v>722</v>
      </c>
      <c r="D3264" s="423" t="s">
        <v>705</v>
      </c>
      <c r="E3264" s="422" t="s">
        <v>253</v>
      </c>
      <c r="F3264" s="420"/>
      <c r="G3264" s="420"/>
      <c r="H3264" s="419">
        <v>2020</v>
      </c>
      <c r="I3264" s="418"/>
      <c r="J3264" s="418" t="s">
        <v>987</v>
      </c>
      <c r="K3264" s="418" t="s">
        <v>756</v>
      </c>
      <c r="L3264" s="824"/>
      <c r="M3264" s="825"/>
      <c r="N3264" s="792"/>
      <c r="O3264" s="829"/>
      <c r="P3264" s="832"/>
      <c r="Q3264" s="835"/>
      <c r="R3264" s="829"/>
      <c r="S3264" s="416" t="s">
        <v>179</v>
      </c>
      <c r="T3264" s="432"/>
      <c r="U3264" s="416" t="s">
        <v>177</v>
      </c>
      <c r="V3264" s="415"/>
      <c r="W3264" s="416" t="s">
        <v>176</v>
      </c>
      <c r="X3264" s="428">
        <f>X3263</f>
        <v>5000000</v>
      </c>
      <c r="Y3264" s="416" t="s">
        <v>175</v>
      </c>
      <c r="Z3264" s="426"/>
      <c r="AA3264" s="416" t="s">
        <v>175</v>
      </c>
      <c r="AB3264" s="426"/>
      <c r="AC3264" s="416" t="s">
        <v>175</v>
      </c>
      <c r="AD3264" s="426"/>
      <c r="AE3264" s="416" t="s">
        <v>175</v>
      </c>
      <c r="AF3264" s="426"/>
      <c r="AG3264" s="463" t="s">
        <v>175</v>
      </c>
      <c r="AH3264" s="462"/>
      <c r="AI3264" s="463" t="s">
        <v>174</v>
      </c>
      <c r="AJ3264" s="464"/>
      <c r="AK3264" s="792"/>
      <c r="AL3264" s="792"/>
      <c r="AM3264" s="792"/>
      <c r="AN3264" s="792"/>
      <c r="AO3264" s="792"/>
      <c r="AP3264" s="792"/>
    </row>
    <row r="3265" spans="1:42" s="404" customFormat="1" ht="39" hidden="1" customHeight="1" x14ac:dyDescent="0.2">
      <c r="B3265" s="425" t="s">
        <v>723</v>
      </c>
      <c r="C3265" s="424" t="s">
        <v>722</v>
      </c>
      <c r="D3265" s="423" t="s">
        <v>705</v>
      </c>
      <c r="E3265" s="422" t="s">
        <v>253</v>
      </c>
      <c r="F3265" s="420"/>
      <c r="G3265" s="420"/>
      <c r="H3265" s="419">
        <v>2020</v>
      </c>
      <c r="I3265" s="418"/>
      <c r="J3265" s="418" t="s">
        <v>987</v>
      </c>
      <c r="K3265" s="418" t="s">
        <v>756</v>
      </c>
      <c r="L3265" s="824"/>
      <c r="M3265" s="825"/>
      <c r="N3265" s="792"/>
      <c r="O3265" s="829"/>
      <c r="P3265" s="832"/>
      <c r="Q3265" s="835"/>
      <c r="R3265" s="829"/>
      <c r="S3265" s="416" t="s">
        <v>173</v>
      </c>
      <c r="T3265" s="429"/>
      <c r="U3265" s="416" t="s">
        <v>171</v>
      </c>
      <c r="V3265" s="427"/>
      <c r="W3265" s="416" t="s">
        <v>170</v>
      </c>
      <c r="X3265" s="428"/>
      <c r="Y3265" s="416" t="s">
        <v>169</v>
      </c>
      <c r="Z3265" s="426"/>
      <c r="AA3265" s="416" t="s">
        <v>169</v>
      </c>
      <c r="AB3265" s="426"/>
      <c r="AC3265" s="416" t="s">
        <v>169</v>
      </c>
      <c r="AD3265" s="426"/>
      <c r="AE3265" s="416" t="s">
        <v>169</v>
      </c>
      <c r="AF3265" s="426"/>
      <c r="AG3265" s="463" t="s">
        <v>169</v>
      </c>
      <c r="AH3265" s="462"/>
      <c r="AI3265" s="781"/>
      <c r="AJ3265" s="782"/>
      <c r="AK3265" s="792"/>
      <c r="AL3265" s="792"/>
      <c r="AM3265" s="792"/>
      <c r="AN3265" s="792"/>
      <c r="AO3265" s="792"/>
      <c r="AP3265" s="792"/>
    </row>
    <row r="3266" spans="1:42" s="404" customFormat="1" ht="15" hidden="1" customHeight="1" x14ac:dyDescent="0.2">
      <c r="B3266" s="425" t="s">
        <v>723</v>
      </c>
      <c r="C3266" s="424" t="s">
        <v>722</v>
      </c>
      <c r="D3266" s="423" t="s">
        <v>705</v>
      </c>
      <c r="E3266" s="422" t="s">
        <v>253</v>
      </c>
      <c r="F3266" s="420"/>
      <c r="G3266" s="420"/>
      <c r="H3266" s="419">
        <v>2020</v>
      </c>
      <c r="I3266" s="418"/>
      <c r="J3266" s="418" t="s">
        <v>987</v>
      </c>
      <c r="K3266" s="418" t="s">
        <v>756</v>
      </c>
      <c r="L3266" s="824"/>
      <c r="M3266" s="825"/>
      <c r="N3266" s="792"/>
      <c r="O3266" s="829"/>
      <c r="P3266" s="832"/>
      <c r="Q3266" s="835"/>
      <c r="R3266" s="829"/>
      <c r="S3266" s="416" t="s">
        <v>168</v>
      </c>
      <c r="T3266" s="427"/>
      <c r="U3266" s="416" t="s">
        <v>167</v>
      </c>
      <c r="V3266" s="427"/>
      <c r="W3266" s="816"/>
      <c r="X3266" s="817"/>
      <c r="Y3266" s="416" t="s">
        <v>166</v>
      </c>
      <c r="Z3266" s="426">
        <f>IF(Z3264="",Z3265-Z3263,Z3265-Z3264)</f>
        <v>0</v>
      </c>
      <c r="AA3266" s="416" t="s">
        <v>166</v>
      </c>
      <c r="AB3266" s="426">
        <f>IF(AB3264="",AB3265-AB3263,AB3265-AB3264)</f>
        <v>0</v>
      </c>
      <c r="AC3266" s="416" t="s">
        <v>166</v>
      </c>
      <c r="AD3266" s="426">
        <f>IF(AD3264="",AD3265-AD3263,AD3265-AD3264)</f>
        <v>0</v>
      </c>
      <c r="AE3266" s="416" t="s">
        <v>166</v>
      </c>
      <c r="AF3266" s="426">
        <f>IF(AF3264="",AF3265-AF3263,AF3265-AF3264)</f>
        <v>0</v>
      </c>
      <c r="AG3266" s="463" t="s">
        <v>166</v>
      </c>
      <c r="AH3266" s="462">
        <f>IF(AH3264="",AH3265-AH3263,AH3265-AH3264)</f>
        <v>0</v>
      </c>
      <c r="AI3266" s="781"/>
      <c r="AJ3266" s="782"/>
      <c r="AK3266" s="792"/>
      <c r="AL3266" s="792"/>
      <c r="AM3266" s="792"/>
      <c r="AN3266" s="792"/>
      <c r="AO3266" s="792"/>
      <c r="AP3266" s="792"/>
    </row>
    <row r="3267" spans="1:42" s="404" customFormat="1" ht="15" hidden="1" customHeight="1" x14ac:dyDescent="0.2">
      <c r="B3267" s="425" t="s">
        <v>723</v>
      </c>
      <c r="C3267" s="424" t="s">
        <v>722</v>
      </c>
      <c r="D3267" s="423" t="s">
        <v>705</v>
      </c>
      <c r="E3267" s="422" t="s">
        <v>253</v>
      </c>
      <c r="F3267" s="420"/>
      <c r="G3267" s="420"/>
      <c r="H3267" s="419">
        <v>2020</v>
      </c>
      <c r="I3267" s="418"/>
      <c r="J3267" s="418" t="s">
        <v>987</v>
      </c>
      <c r="K3267" s="418" t="s">
        <v>756</v>
      </c>
      <c r="L3267" s="824"/>
      <c r="M3267" s="825"/>
      <c r="N3267" s="792"/>
      <c r="O3267" s="829"/>
      <c r="P3267" s="832"/>
      <c r="Q3267" s="835"/>
      <c r="R3267" s="829"/>
      <c r="S3267" s="416" t="s">
        <v>165</v>
      </c>
      <c r="T3267" s="415"/>
      <c r="U3267" s="416" t="s">
        <v>164</v>
      </c>
      <c r="V3267" s="415"/>
      <c r="W3267" s="816"/>
      <c r="X3267" s="817"/>
      <c r="Y3267" s="816"/>
      <c r="Z3267" s="817"/>
      <c r="AA3267" s="816"/>
      <c r="AB3267" s="817"/>
      <c r="AC3267" s="816"/>
      <c r="AD3267" s="817"/>
      <c r="AE3267" s="816"/>
      <c r="AF3267" s="817"/>
      <c r="AG3267" s="781"/>
      <c r="AH3267" s="782"/>
      <c r="AI3267" s="781"/>
      <c r="AJ3267" s="782"/>
      <c r="AK3267" s="792"/>
      <c r="AL3267" s="792"/>
      <c r="AM3267" s="792"/>
      <c r="AN3267" s="792"/>
      <c r="AO3267" s="792"/>
      <c r="AP3267" s="792"/>
    </row>
    <row r="3268" spans="1:42" s="404" customFormat="1" ht="15" hidden="1" customHeight="1" thickBot="1" x14ac:dyDescent="0.25">
      <c r="B3268" s="414" t="s">
        <v>723</v>
      </c>
      <c r="C3268" s="413" t="s">
        <v>722</v>
      </c>
      <c r="D3268" s="412" t="s">
        <v>705</v>
      </c>
      <c r="E3268" s="411" t="s">
        <v>253</v>
      </c>
      <c r="F3268" s="409"/>
      <c r="G3268" s="409"/>
      <c r="H3268" s="408">
        <v>2020</v>
      </c>
      <c r="I3268" s="407"/>
      <c r="J3268" s="407" t="s">
        <v>987</v>
      </c>
      <c r="K3268" s="407" t="s">
        <v>756</v>
      </c>
      <c r="L3268" s="826"/>
      <c r="M3268" s="827"/>
      <c r="N3268" s="793"/>
      <c r="O3268" s="830"/>
      <c r="P3268" s="833"/>
      <c r="Q3268" s="836"/>
      <c r="R3268" s="830"/>
      <c r="S3268" s="406" t="s">
        <v>158</v>
      </c>
      <c r="T3268" s="451"/>
      <c r="U3268" s="820"/>
      <c r="V3268" s="821"/>
      <c r="W3268" s="818"/>
      <c r="X3268" s="819"/>
      <c r="Y3268" s="818"/>
      <c r="Z3268" s="819"/>
      <c r="AA3268" s="818"/>
      <c r="AB3268" s="819"/>
      <c r="AC3268" s="818"/>
      <c r="AD3268" s="819"/>
      <c r="AE3268" s="818"/>
      <c r="AF3268" s="819"/>
      <c r="AG3268" s="783"/>
      <c r="AH3268" s="784"/>
      <c r="AI3268" s="783"/>
      <c r="AJ3268" s="784"/>
      <c r="AK3268" s="793"/>
      <c r="AL3268" s="793"/>
      <c r="AM3268" s="793"/>
      <c r="AN3268" s="793"/>
      <c r="AO3268" s="793"/>
      <c r="AP3268" s="793"/>
    </row>
    <row r="3269" spans="1:42" s="404" customFormat="1" ht="12.75" hidden="1" customHeight="1" thickTop="1" x14ac:dyDescent="0.2">
      <c r="A3269" s="402"/>
      <c r="B3269" s="445" t="s">
        <v>733</v>
      </c>
      <c r="C3269" s="444" t="s">
        <v>745</v>
      </c>
      <c r="D3269" s="443" t="s">
        <v>705</v>
      </c>
      <c r="E3269" s="442" t="s">
        <v>253</v>
      </c>
      <c r="F3269" s="440"/>
      <c r="G3269" s="440"/>
      <c r="H3269" s="419">
        <v>2020</v>
      </c>
      <c r="I3269" s="418"/>
      <c r="J3269" s="418" t="s">
        <v>987</v>
      </c>
      <c r="K3269" s="508" t="s">
        <v>736</v>
      </c>
      <c r="L3269" s="822" t="s">
        <v>57</v>
      </c>
      <c r="M3269" s="823"/>
      <c r="N3269" s="791" t="s">
        <v>207</v>
      </c>
      <c r="O3269" s="828" t="s">
        <v>228</v>
      </c>
      <c r="P3269" s="842"/>
      <c r="Q3269" s="834" t="s">
        <v>231</v>
      </c>
      <c r="R3269" s="828"/>
      <c r="S3269" s="434" t="s">
        <v>184</v>
      </c>
      <c r="T3269" s="438">
        <v>1000000</v>
      </c>
      <c r="U3269" s="434" t="s">
        <v>183</v>
      </c>
      <c r="V3269" s="437"/>
      <c r="W3269" s="434" t="s">
        <v>182</v>
      </c>
      <c r="X3269" s="436">
        <f>T3269</f>
        <v>1000000</v>
      </c>
      <c r="Y3269" s="434" t="s">
        <v>181</v>
      </c>
      <c r="Z3269" s="435"/>
      <c r="AA3269" s="434" t="s">
        <v>181</v>
      </c>
      <c r="AB3269" s="435"/>
      <c r="AC3269" s="434" t="s">
        <v>181</v>
      </c>
      <c r="AD3269" s="435"/>
      <c r="AE3269" s="434" t="s">
        <v>181</v>
      </c>
      <c r="AF3269" s="435"/>
      <c r="AG3269" s="466" t="s">
        <v>181</v>
      </c>
      <c r="AH3269" s="467"/>
      <c r="AI3269" s="466" t="s">
        <v>180</v>
      </c>
      <c r="AJ3269" s="465"/>
      <c r="AK3269" s="791" t="s">
        <v>240</v>
      </c>
      <c r="AL3269" s="791" t="s">
        <v>240</v>
      </c>
      <c r="AM3269" s="791" t="s">
        <v>240</v>
      </c>
      <c r="AN3269" s="791" t="s">
        <v>240</v>
      </c>
      <c r="AO3269" s="791" t="s">
        <v>240</v>
      </c>
      <c r="AP3269" s="791" t="s">
        <v>240</v>
      </c>
    </row>
    <row r="3270" spans="1:42" s="404" customFormat="1" ht="15" hidden="1" customHeight="1" x14ac:dyDescent="0.2">
      <c r="A3270" s="402"/>
      <c r="B3270" s="425" t="s">
        <v>733</v>
      </c>
      <c r="C3270" s="424" t="s">
        <v>745</v>
      </c>
      <c r="D3270" s="423" t="s">
        <v>705</v>
      </c>
      <c r="E3270" s="422" t="s">
        <v>253</v>
      </c>
      <c r="F3270" s="420"/>
      <c r="G3270" s="420"/>
      <c r="H3270" s="419">
        <v>2020</v>
      </c>
      <c r="I3270" s="418"/>
      <c r="J3270" s="418" t="s">
        <v>987</v>
      </c>
      <c r="K3270" s="417" t="s">
        <v>736</v>
      </c>
      <c r="L3270" s="824"/>
      <c r="M3270" s="825"/>
      <c r="N3270" s="792"/>
      <c r="O3270" s="829"/>
      <c r="P3270" s="843"/>
      <c r="Q3270" s="835"/>
      <c r="R3270" s="829"/>
      <c r="S3270" s="416" t="s">
        <v>179</v>
      </c>
      <c r="T3270" s="432"/>
      <c r="U3270" s="416" t="s">
        <v>177</v>
      </c>
      <c r="V3270" s="415"/>
      <c r="W3270" s="416" t="s">
        <v>176</v>
      </c>
      <c r="X3270" s="428">
        <f>X3269</f>
        <v>1000000</v>
      </c>
      <c r="Y3270" s="416" t="s">
        <v>175</v>
      </c>
      <c r="Z3270" s="426"/>
      <c r="AA3270" s="416" t="s">
        <v>175</v>
      </c>
      <c r="AB3270" s="426"/>
      <c r="AC3270" s="416" t="s">
        <v>175</v>
      </c>
      <c r="AD3270" s="426"/>
      <c r="AE3270" s="416" t="s">
        <v>175</v>
      </c>
      <c r="AF3270" s="426"/>
      <c r="AG3270" s="463" t="s">
        <v>175</v>
      </c>
      <c r="AH3270" s="462"/>
      <c r="AI3270" s="463" t="s">
        <v>174</v>
      </c>
      <c r="AJ3270" s="464"/>
      <c r="AK3270" s="792"/>
      <c r="AL3270" s="792"/>
      <c r="AM3270" s="792"/>
      <c r="AN3270" s="792"/>
      <c r="AO3270" s="792"/>
      <c r="AP3270" s="792"/>
    </row>
    <row r="3271" spans="1:42" s="404" customFormat="1" ht="13.5" hidden="1" thickTop="1" x14ac:dyDescent="0.2">
      <c r="A3271" s="402"/>
      <c r="B3271" s="425" t="s">
        <v>733</v>
      </c>
      <c r="C3271" s="424" t="s">
        <v>745</v>
      </c>
      <c r="D3271" s="423" t="s">
        <v>705</v>
      </c>
      <c r="E3271" s="422" t="s">
        <v>253</v>
      </c>
      <c r="F3271" s="420"/>
      <c r="G3271" s="420"/>
      <c r="H3271" s="419">
        <v>2020</v>
      </c>
      <c r="I3271" s="418"/>
      <c r="J3271" s="418" t="s">
        <v>987</v>
      </c>
      <c r="K3271" s="417" t="s">
        <v>736</v>
      </c>
      <c r="L3271" s="824"/>
      <c r="M3271" s="825"/>
      <c r="N3271" s="792"/>
      <c r="O3271" s="829"/>
      <c r="P3271" s="843"/>
      <c r="Q3271" s="835"/>
      <c r="R3271" s="829"/>
      <c r="S3271" s="416" t="s">
        <v>173</v>
      </c>
      <c r="T3271" s="429"/>
      <c r="U3271" s="416" t="s">
        <v>171</v>
      </c>
      <c r="V3271" s="427"/>
      <c r="W3271" s="416" t="s">
        <v>170</v>
      </c>
      <c r="X3271" s="428"/>
      <c r="Y3271" s="416" t="s">
        <v>169</v>
      </c>
      <c r="Z3271" s="426"/>
      <c r="AA3271" s="416" t="s">
        <v>169</v>
      </c>
      <c r="AB3271" s="426"/>
      <c r="AC3271" s="416" t="s">
        <v>169</v>
      </c>
      <c r="AD3271" s="426"/>
      <c r="AE3271" s="416" t="s">
        <v>169</v>
      </c>
      <c r="AF3271" s="426"/>
      <c r="AG3271" s="463" t="s">
        <v>169</v>
      </c>
      <c r="AH3271" s="462"/>
      <c r="AI3271" s="781"/>
      <c r="AJ3271" s="782"/>
      <c r="AK3271" s="792"/>
      <c r="AL3271" s="792"/>
      <c r="AM3271" s="792"/>
      <c r="AN3271" s="792"/>
      <c r="AO3271" s="792"/>
      <c r="AP3271" s="792"/>
    </row>
    <row r="3272" spans="1:42" s="404" customFormat="1" ht="15" hidden="1" customHeight="1" x14ac:dyDescent="0.2">
      <c r="A3272" s="402"/>
      <c r="B3272" s="425" t="s">
        <v>733</v>
      </c>
      <c r="C3272" s="424" t="s">
        <v>745</v>
      </c>
      <c r="D3272" s="423" t="s">
        <v>705</v>
      </c>
      <c r="E3272" s="422" t="s">
        <v>253</v>
      </c>
      <c r="F3272" s="420"/>
      <c r="G3272" s="420"/>
      <c r="H3272" s="419">
        <v>2020</v>
      </c>
      <c r="I3272" s="418"/>
      <c r="J3272" s="418" t="s">
        <v>987</v>
      </c>
      <c r="K3272" s="417" t="s">
        <v>736</v>
      </c>
      <c r="L3272" s="824"/>
      <c r="M3272" s="825"/>
      <c r="N3272" s="792"/>
      <c r="O3272" s="829"/>
      <c r="P3272" s="843"/>
      <c r="Q3272" s="835"/>
      <c r="R3272" s="829"/>
      <c r="S3272" s="416" t="s">
        <v>168</v>
      </c>
      <c r="T3272" s="427"/>
      <c r="U3272" s="416" t="s">
        <v>167</v>
      </c>
      <c r="V3272" s="427"/>
      <c r="W3272" s="816"/>
      <c r="X3272" s="817"/>
      <c r="Y3272" s="416" t="s">
        <v>166</v>
      </c>
      <c r="Z3272" s="426">
        <f>IF(Z3270="",Z3271-Z3269,Z3271-Z3270)</f>
        <v>0</v>
      </c>
      <c r="AA3272" s="416" t="s">
        <v>166</v>
      </c>
      <c r="AB3272" s="426">
        <f>IF(AB3270="",AB3271-AB3269,AB3271-AB3270)</f>
        <v>0</v>
      </c>
      <c r="AC3272" s="416" t="s">
        <v>166</v>
      </c>
      <c r="AD3272" s="426">
        <f>IF(AD3270="",AD3271-AD3269,AD3271-AD3270)</f>
        <v>0</v>
      </c>
      <c r="AE3272" s="416" t="s">
        <v>166</v>
      </c>
      <c r="AF3272" s="426">
        <f>IF(AF3270="",AF3271-AF3269,AF3271-AF3270)</f>
        <v>0</v>
      </c>
      <c r="AG3272" s="463" t="s">
        <v>166</v>
      </c>
      <c r="AH3272" s="462">
        <f>IF(AH3270="",AH3271-AH3269,AH3271-AH3270)</f>
        <v>0</v>
      </c>
      <c r="AI3272" s="781"/>
      <c r="AJ3272" s="782"/>
      <c r="AK3272" s="792"/>
      <c r="AL3272" s="792"/>
      <c r="AM3272" s="792"/>
      <c r="AN3272" s="792"/>
      <c r="AO3272" s="792"/>
      <c r="AP3272" s="792"/>
    </row>
    <row r="3273" spans="1:42" s="404" customFormat="1" ht="15" hidden="1" customHeight="1" x14ac:dyDescent="0.2">
      <c r="A3273" s="402"/>
      <c r="B3273" s="425" t="s">
        <v>733</v>
      </c>
      <c r="C3273" s="424" t="s">
        <v>745</v>
      </c>
      <c r="D3273" s="423" t="s">
        <v>705</v>
      </c>
      <c r="E3273" s="422" t="s">
        <v>253</v>
      </c>
      <c r="F3273" s="420"/>
      <c r="G3273" s="420"/>
      <c r="H3273" s="419">
        <v>2020</v>
      </c>
      <c r="I3273" s="418"/>
      <c r="J3273" s="418" t="s">
        <v>987</v>
      </c>
      <c r="K3273" s="417" t="s">
        <v>736</v>
      </c>
      <c r="L3273" s="824"/>
      <c r="M3273" s="825"/>
      <c r="N3273" s="792"/>
      <c r="O3273" s="829"/>
      <c r="P3273" s="843"/>
      <c r="Q3273" s="835"/>
      <c r="R3273" s="829"/>
      <c r="S3273" s="416" t="s">
        <v>165</v>
      </c>
      <c r="T3273" s="415"/>
      <c r="U3273" s="416" t="s">
        <v>164</v>
      </c>
      <c r="V3273" s="415"/>
      <c r="W3273" s="816"/>
      <c r="X3273" s="817"/>
      <c r="Y3273" s="816"/>
      <c r="Z3273" s="817"/>
      <c r="AA3273" s="816"/>
      <c r="AB3273" s="817"/>
      <c r="AC3273" s="816"/>
      <c r="AD3273" s="817"/>
      <c r="AE3273" s="816"/>
      <c r="AF3273" s="817"/>
      <c r="AG3273" s="781"/>
      <c r="AH3273" s="782"/>
      <c r="AI3273" s="781"/>
      <c r="AJ3273" s="782"/>
      <c r="AK3273" s="792"/>
      <c r="AL3273" s="792"/>
      <c r="AM3273" s="792"/>
      <c r="AN3273" s="792"/>
      <c r="AO3273" s="792"/>
      <c r="AP3273" s="792"/>
    </row>
    <row r="3274" spans="1:42" s="404" customFormat="1" ht="15" hidden="1" customHeight="1" thickBot="1" x14ac:dyDescent="0.25">
      <c r="A3274" s="402"/>
      <c r="B3274" s="414" t="s">
        <v>733</v>
      </c>
      <c r="C3274" s="413" t="s">
        <v>745</v>
      </c>
      <c r="D3274" s="412" t="s">
        <v>705</v>
      </c>
      <c r="E3274" s="411" t="s">
        <v>253</v>
      </c>
      <c r="F3274" s="409"/>
      <c r="G3274" s="409"/>
      <c r="H3274" s="408">
        <v>2020</v>
      </c>
      <c r="I3274" s="407"/>
      <c r="J3274" s="407" t="s">
        <v>987</v>
      </c>
      <c r="K3274" s="407" t="s">
        <v>736</v>
      </c>
      <c r="L3274" s="826"/>
      <c r="M3274" s="827"/>
      <c r="N3274" s="793"/>
      <c r="O3274" s="830"/>
      <c r="P3274" s="844"/>
      <c r="Q3274" s="836"/>
      <c r="R3274" s="830"/>
      <c r="S3274" s="406" t="s">
        <v>158</v>
      </c>
      <c r="T3274" s="451"/>
      <c r="U3274" s="820"/>
      <c r="V3274" s="821"/>
      <c r="W3274" s="818"/>
      <c r="X3274" s="819"/>
      <c r="Y3274" s="818"/>
      <c r="Z3274" s="819"/>
      <c r="AA3274" s="818"/>
      <c r="AB3274" s="819"/>
      <c r="AC3274" s="818"/>
      <c r="AD3274" s="819"/>
      <c r="AE3274" s="818"/>
      <c r="AF3274" s="819"/>
      <c r="AG3274" s="783"/>
      <c r="AH3274" s="784"/>
      <c r="AI3274" s="783"/>
      <c r="AJ3274" s="784"/>
      <c r="AK3274" s="793"/>
      <c r="AL3274" s="793"/>
      <c r="AM3274" s="793"/>
      <c r="AN3274" s="793"/>
      <c r="AO3274" s="793"/>
      <c r="AP3274" s="793"/>
    </row>
    <row r="3275" spans="1:42" s="404" customFormat="1" ht="12.75" hidden="1" customHeight="1" thickTop="1" x14ac:dyDescent="0.2">
      <c r="A3275" s="402"/>
      <c r="B3275" s="445" t="s">
        <v>709</v>
      </c>
      <c r="C3275" s="444" t="s">
        <v>708</v>
      </c>
      <c r="D3275" s="443" t="s">
        <v>705</v>
      </c>
      <c r="E3275" s="442" t="s">
        <v>253</v>
      </c>
      <c r="F3275" s="440"/>
      <c r="G3275" s="440"/>
      <c r="H3275" s="419">
        <v>2020</v>
      </c>
      <c r="I3275" s="418"/>
      <c r="J3275" s="418" t="s">
        <v>987</v>
      </c>
      <c r="K3275" s="508" t="s">
        <v>736</v>
      </c>
      <c r="L3275" s="822" t="s">
        <v>58</v>
      </c>
      <c r="M3275" s="823"/>
      <c r="N3275" s="791" t="s">
        <v>207</v>
      </c>
      <c r="O3275" s="828" t="s">
        <v>228</v>
      </c>
      <c r="P3275" s="842"/>
      <c r="Q3275" s="834" t="s">
        <v>231</v>
      </c>
      <c r="R3275" s="828"/>
      <c r="S3275" s="434" t="s">
        <v>184</v>
      </c>
      <c r="T3275" s="438">
        <v>1000000</v>
      </c>
      <c r="U3275" s="434" t="s">
        <v>183</v>
      </c>
      <c r="V3275" s="437"/>
      <c r="W3275" s="434" t="s">
        <v>182</v>
      </c>
      <c r="X3275" s="436">
        <f>T3275</f>
        <v>1000000</v>
      </c>
      <c r="Y3275" s="434" t="s">
        <v>181</v>
      </c>
      <c r="Z3275" s="435"/>
      <c r="AA3275" s="434" t="s">
        <v>181</v>
      </c>
      <c r="AB3275" s="435"/>
      <c r="AC3275" s="434" t="s">
        <v>181</v>
      </c>
      <c r="AD3275" s="435"/>
      <c r="AE3275" s="434" t="s">
        <v>181</v>
      </c>
      <c r="AF3275" s="435"/>
      <c r="AG3275" s="466" t="s">
        <v>181</v>
      </c>
      <c r="AH3275" s="467"/>
      <c r="AI3275" s="466" t="s">
        <v>180</v>
      </c>
      <c r="AJ3275" s="465"/>
      <c r="AK3275" s="791" t="s">
        <v>240</v>
      </c>
      <c r="AL3275" s="791" t="s">
        <v>240</v>
      </c>
      <c r="AM3275" s="791" t="s">
        <v>240</v>
      </c>
      <c r="AN3275" s="791" t="s">
        <v>240</v>
      </c>
      <c r="AO3275" s="791" t="s">
        <v>240</v>
      </c>
      <c r="AP3275" s="791" t="s">
        <v>240</v>
      </c>
    </row>
    <row r="3276" spans="1:42" s="404" customFormat="1" ht="15" hidden="1" customHeight="1" x14ac:dyDescent="0.2">
      <c r="A3276" s="402"/>
      <c r="B3276" s="425" t="s">
        <v>709</v>
      </c>
      <c r="C3276" s="424" t="s">
        <v>708</v>
      </c>
      <c r="D3276" s="423" t="s">
        <v>705</v>
      </c>
      <c r="E3276" s="422" t="s">
        <v>253</v>
      </c>
      <c r="F3276" s="420"/>
      <c r="G3276" s="420"/>
      <c r="H3276" s="419">
        <v>2020</v>
      </c>
      <c r="I3276" s="418"/>
      <c r="J3276" s="418" t="s">
        <v>987</v>
      </c>
      <c r="K3276" s="417" t="s">
        <v>736</v>
      </c>
      <c r="L3276" s="824"/>
      <c r="M3276" s="825"/>
      <c r="N3276" s="792"/>
      <c r="O3276" s="829"/>
      <c r="P3276" s="843"/>
      <c r="Q3276" s="835"/>
      <c r="R3276" s="829"/>
      <c r="S3276" s="416" t="s">
        <v>179</v>
      </c>
      <c r="T3276" s="432"/>
      <c r="U3276" s="416" t="s">
        <v>177</v>
      </c>
      <c r="V3276" s="415"/>
      <c r="W3276" s="416" t="s">
        <v>176</v>
      </c>
      <c r="X3276" s="428">
        <f>X3275</f>
        <v>1000000</v>
      </c>
      <c r="Y3276" s="416" t="s">
        <v>175</v>
      </c>
      <c r="Z3276" s="426"/>
      <c r="AA3276" s="416" t="s">
        <v>175</v>
      </c>
      <c r="AB3276" s="426"/>
      <c r="AC3276" s="416" t="s">
        <v>175</v>
      </c>
      <c r="AD3276" s="426"/>
      <c r="AE3276" s="416" t="s">
        <v>175</v>
      </c>
      <c r="AF3276" s="426"/>
      <c r="AG3276" s="463" t="s">
        <v>175</v>
      </c>
      <c r="AH3276" s="462"/>
      <c r="AI3276" s="463" t="s">
        <v>174</v>
      </c>
      <c r="AJ3276" s="464"/>
      <c r="AK3276" s="792"/>
      <c r="AL3276" s="792"/>
      <c r="AM3276" s="792"/>
      <c r="AN3276" s="792"/>
      <c r="AO3276" s="792"/>
      <c r="AP3276" s="792"/>
    </row>
    <row r="3277" spans="1:42" s="404" customFormat="1" ht="13.5" hidden="1" thickTop="1" x14ac:dyDescent="0.2">
      <c r="A3277" s="402"/>
      <c r="B3277" s="425" t="s">
        <v>709</v>
      </c>
      <c r="C3277" s="424" t="s">
        <v>708</v>
      </c>
      <c r="D3277" s="423" t="s">
        <v>705</v>
      </c>
      <c r="E3277" s="422" t="s">
        <v>253</v>
      </c>
      <c r="F3277" s="420"/>
      <c r="G3277" s="420"/>
      <c r="H3277" s="419">
        <v>2020</v>
      </c>
      <c r="I3277" s="418"/>
      <c r="J3277" s="418" t="s">
        <v>987</v>
      </c>
      <c r="K3277" s="417" t="s">
        <v>736</v>
      </c>
      <c r="L3277" s="824"/>
      <c r="M3277" s="825"/>
      <c r="N3277" s="792"/>
      <c r="O3277" s="829"/>
      <c r="P3277" s="843"/>
      <c r="Q3277" s="835"/>
      <c r="R3277" s="829"/>
      <c r="S3277" s="416" t="s">
        <v>173</v>
      </c>
      <c r="T3277" s="429"/>
      <c r="U3277" s="416" t="s">
        <v>171</v>
      </c>
      <c r="V3277" s="427"/>
      <c r="W3277" s="416" t="s">
        <v>170</v>
      </c>
      <c r="X3277" s="428"/>
      <c r="Y3277" s="416" t="s">
        <v>169</v>
      </c>
      <c r="Z3277" s="426"/>
      <c r="AA3277" s="416" t="s">
        <v>169</v>
      </c>
      <c r="AB3277" s="426"/>
      <c r="AC3277" s="416" t="s">
        <v>169</v>
      </c>
      <c r="AD3277" s="426"/>
      <c r="AE3277" s="416" t="s">
        <v>169</v>
      </c>
      <c r="AF3277" s="426"/>
      <c r="AG3277" s="463" t="s">
        <v>169</v>
      </c>
      <c r="AH3277" s="462"/>
      <c r="AI3277" s="781"/>
      <c r="AJ3277" s="782"/>
      <c r="AK3277" s="792"/>
      <c r="AL3277" s="792"/>
      <c r="AM3277" s="792"/>
      <c r="AN3277" s="792"/>
      <c r="AO3277" s="792"/>
      <c r="AP3277" s="792"/>
    </row>
    <row r="3278" spans="1:42" s="404" customFormat="1" ht="15" hidden="1" customHeight="1" x14ac:dyDescent="0.2">
      <c r="A3278" s="402"/>
      <c r="B3278" s="425" t="s">
        <v>709</v>
      </c>
      <c r="C3278" s="424" t="s">
        <v>708</v>
      </c>
      <c r="D3278" s="423" t="s">
        <v>705</v>
      </c>
      <c r="E3278" s="422" t="s">
        <v>253</v>
      </c>
      <c r="F3278" s="420"/>
      <c r="G3278" s="420"/>
      <c r="H3278" s="419">
        <v>2020</v>
      </c>
      <c r="I3278" s="418"/>
      <c r="J3278" s="418" t="s">
        <v>987</v>
      </c>
      <c r="K3278" s="417" t="s">
        <v>736</v>
      </c>
      <c r="L3278" s="824"/>
      <c r="M3278" s="825"/>
      <c r="N3278" s="792"/>
      <c r="O3278" s="829"/>
      <c r="P3278" s="843"/>
      <c r="Q3278" s="835"/>
      <c r="R3278" s="829"/>
      <c r="S3278" s="416" t="s">
        <v>168</v>
      </c>
      <c r="T3278" s="427"/>
      <c r="U3278" s="416" t="s">
        <v>167</v>
      </c>
      <c r="V3278" s="427"/>
      <c r="W3278" s="816"/>
      <c r="X3278" s="817"/>
      <c r="Y3278" s="416" t="s">
        <v>166</v>
      </c>
      <c r="Z3278" s="426">
        <f>IF(Z3276="",Z3277-Z3275,Z3277-Z3276)</f>
        <v>0</v>
      </c>
      <c r="AA3278" s="416" t="s">
        <v>166</v>
      </c>
      <c r="AB3278" s="426">
        <f>IF(AB3276="",AB3277-AB3275,AB3277-AB3276)</f>
        <v>0</v>
      </c>
      <c r="AC3278" s="416" t="s">
        <v>166</v>
      </c>
      <c r="AD3278" s="426">
        <f>IF(AD3276="",AD3277-AD3275,AD3277-AD3276)</f>
        <v>0</v>
      </c>
      <c r="AE3278" s="416" t="s">
        <v>166</v>
      </c>
      <c r="AF3278" s="426">
        <f>IF(AF3276="",AF3277-AF3275,AF3277-AF3276)</f>
        <v>0</v>
      </c>
      <c r="AG3278" s="463" t="s">
        <v>166</v>
      </c>
      <c r="AH3278" s="462">
        <f>IF(AH3276="",AH3277-AH3275,AH3277-AH3276)</f>
        <v>0</v>
      </c>
      <c r="AI3278" s="781"/>
      <c r="AJ3278" s="782"/>
      <c r="AK3278" s="792"/>
      <c r="AL3278" s="792"/>
      <c r="AM3278" s="792"/>
      <c r="AN3278" s="792"/>
      <c r="AO3278" s="792"/>
      <c r="AP3278" s="792"/>
    </row>
    <row r="3279" spans="1:42" s="404" customFormat="1" ht="15" hidden="1" customHeight="1" x14ac:dyDescent="0.2">
      <c r="A3279" s="402"/>
      <c r="B3279" s="425" t="s">
        <v>709</v>
      </c>
      <c r="C3279" s="424" t="s">
        <v>708</v>
      </c>
      <c r="D3279" s="423" t="s">
        <v>705</v>
      </c>
      <c r="E3279" s="422" t="s">
        <v>253</v>
      </c>
      <c r="F3279" s="420"/>
      <c r="G3279" s="420"/>
      <c r="H3279" s="419">
        <v>2020</v>
      </c>
      <c r="I3279" s="418"/>
      <c r="J3279" s="418" t="s">
        <v>987</v>
      </c>
      <c r="K3279" s="417" t="s">
        <v>736</v>
      </c>
      <c r="L3279" s="824"/>
      <c r="M3279" s="825"/>
      <c r="N3279" s="792"/>
      <c r="O3279" s="829"/>
      <c r="P3279" s="843"/>
      <c r="Q3279" s="835"/>
      <c r="R3279" s="829"/>
      <c r="S3279" s="416" t="s">
        <v>165</v>
      </c>
      <c r="T3279" s="415"/>
      <c r="U3279" s="416" t="s">
        <v>164</v>
      </c>
      <c r="V3279" s="415"/>
      <c r="W3279" s="816"/>
      <c r="X3279" s="817"/>
      <c r="Y3279" s="816"/>
      <c r="Z3279" s="817"/>
      <c r="AA3279" s="816"/>
      <c r="AB3279" s="817"/>
      <c r="AC3279" s="816"/>
      <c r="AD3279" s="817"/>
      <c r="AE3279" s="816"/>
      <c r="AF3279" s="817"/>
      <c r="AG3279" s="781"/>
      <c r="AH3279" s="782"/>
      <c r="AI3279" s="781"/>
      <c r="AJ3279" s="782"/>
      <c r="AK3279" s="792"/>
      <c r="AL3279" s="792"/>
      <c r="AM3279" s="792"/>
      <c r="AN3279" s="792"/>
      <c r="AO3279" s="792"/>
      <c r="AP3279" s="792"/>
    </row>
    <row r="3280" spans="1:42" s="404" customFormat="1" ht="15" hidden="1" customHeight="1" thickBot="1" x14ac:dyDescent="0.25">
      <c r="A3280" s="402"/>
      <c r="B3280" s="414" t="s">
        <v>709</v>
      </c>
      <c r="C3280" s="413" t="s">
        <v>708</v>
      </c>
      <c r="D3280" s="412" t="s">
        <v>705</v>
      </c>
      <c r="E3280" s="411" t="s">
        <v>253</v>
      </c>
      <c r="F3280" s="409"/>
      <c r="G3280" s="409"/>
      <c r="H3280" s="408">
        <v>2020</v>
      </c>
      <c r="I3280" s="407"/>
      <c r="J3280" s="407" t="s">
        <v>987</v>
      </c>
      <c r="K3280" s="407" t="s">
        <v>736</v>
      </c>
      <c r="L3280" s="826"/>
      <c r="M3280" s="827"/>
      <c r="N3280" s="793"/>
      <c r="O3280" s="830"/>
      <c r="P3280" s="844"/>
      <c r="Q3280" s="836"/>
      <c r="R3280" s="830"/>
      <c r="S3280" s="406" t="s">
        <v>158</v>
      </c>
      <c r="T3280" s="451"/>
      <c r="U3280" s="820"/>
      <c r="V3280" s="821"/>
      <c r="W3280" s="818"/>
      <c r="X3280" s="819"/>
      <c r="Y3280" s="818"/>
      <c r="Z3280" s="819"/>
      <c r="AA3280" s="818"/>
      <c r="AB3280" s="819"/>
      <c r="AC3280" s="818"/>
      <c r="AD3280" s="819"/>
      <c r="AE3280" s="818"/>
      <c r="AF3280" s="819"/>
      <c r="AG3280" s="783"/>
      <c r="AH3280" s="784"/>
      <c r="AI3280" s="783"/>
      <c r="AJ3280" s="784"/>
      <c r="AK3280" s="793"/>
      <c r="AL3280" s="793"/>
      <c r="AM3280" s="793"/>
      <c r="AN3280" s="793"/>
      <c r="AO3280" s="793"/>
      <c r="AP3280" s="793"/>
    </row>
    <row r="3281" spans="1:42" s="404" customFormat="1" ht="12.75" hidden="1" customHeight="1" thickTop="1" x14ac:dyDescent="0.2">
      <c r="A3281" s="402"/>
      <c r="B3281" s="445" t="s">
        <v>310</v>
      </c>
      <c r="C3281" s="444" t="s">
        <v>744</v>
      </c>
      <c r="D3281" s="443" t="s">
        <v>705</v>
      </c>
      <c r="E3281" s="442" t="s">
        <v>253</v>
      </c>
      <c r="F3281" s="440"/>
      <c r="G3281" s="440"/>
      <c r="H3281" s="419">
        <v>2020</v>
      </c>
      <c r="I3281" s="418"/>
      <c r="J3281" s="418" t="s">
        <v>987</v>
      </c>
      <c r="K3281" s="508" t="s">
        <v>736</v>
      </c>
      <c r="L3281" s="822" t="s">
        <v>60</v>
      </c>
      <c r="M3281" s="823"/>
      <c r="N3281" s="791" t="s">
        <v>207</v>
      </c>
      <c r="O3281" s="828" t="s">
        <v>228</v>
      </c>
      <c r="P3281" s="842"/>
      <c r="Q3281" s="834" t="s">
        <v>231</v>
      </c>
      <c r="R3281" s="828"/>
      <c r="S3281" s="434" t="s">
        <v>184</v>
      </c>
      <c r="T3281" s="438">
        <v>300000</v>
      </c>
      <c r="U3281" s="434" t="s">
        <v>183</v>
      </c>
      <c r="V3281" s="437"/>
      <c r="W3281" s="434" t="s">
        <v>182</v>
      </c>
      <c r="X3281" s="436">
        <f>T3281</f>
        <v>300000</v>
      </c>
      <c r="Y3281" s="434" t="s">
        <v>181</v>
      </c>
      <c r="Z3281" s="435"/>
      <c r="AA3281" s="434" t="s">
        <v>181</v>
      </c>
      <c r="AB3281" s="435"/>
      <c r="AC3281" s="434" t="s">
        <v>181</v>
      </c>
      <c r="AD3281" s="435"/>
      <c r="AE3281" s="434" t="s">
        <v>181</v>
      </c>
      <c r="AF3281" s="435"/>
      <c r="AG3281" s="466" t="s">
        <v>181</v>
      </c>
      <c r="AH3281" s="467"/>
      <c r="AI3281" s="466" t="s">
        <v>180</v>
      </c>
      <c r="AJ3281" s="465"/>
      <c r="AK3281" s="791" t="s">
        <v>240</v>
      </c>
      <c r="AL3281" s="791" t="s">
        <v>240</v>
      </c>
      <c r="AM3281" s="791" t="s">
        <v>240</v>
      </c>
      <c r="AN3281" s="791" t="s">
        <v>240</v>
      </c>
      <c r="AO3281" s="791" t="s">
        <v>240</v>
      </c>
      <c r="AP3281" s="791" t="s">
        <v>240</v>
      </c>
    </row>
    <row r="3282" spans="1:42" s="404" customFormat="1" ht="15" hidden="1" customHeight="1" x14ac:dyDescent="0.2">
      <c r="A3282" s="402"/>
      <c r="B3282" s="425" t="s">
        <v>310</v>
      </c>
      <c r="C3282" s="424" t="s">
        <v>744</v>
      </c>
      <c r="D3282" s="423" t="s">
        <v>705</v>
      </c>
      <c r="E3282" s="422" t="s">
        <v>253</v>
      </c>
      <c r="F3282" s="420"/>
      <c r="G3282" s="420"/>
      <c r="H3282" s="419">
        <v>2020</v>
      </c>
      <c r="I3282" s="418"/>
      <c r="J3282" s="418" t="s">
        <v>987</v>
      </c>
      <c r="K3282" s="417" t="s">
        <v>736</v>
      </c>
      <c r="L3282" s="824"/>
      <c r="M3282" s="825"/>
      <c r="N3282" s="792"/>
      <c r="O3282" s="829"/>
      <c r="P3282" s="843"/>
      <c r="Q3282" s="835"/>
      <c r="R3282" s="829"/>
      <c r="S3282" s="416" t="s">
        <v>179</v>
      </c>
      <c r="T3282" s="432"/>
      <c r="U3282" s="416" t="s">
        <v>177</v>
      </c>
      <c r="V3282" s="415"/>
      <c r="W3282" s="416" t="s">
        <v>176</v>
      </c>
      <c r="X3282" s="428">
        <f>X3281</f>
        <v>300000</v>
      </c>
      <c r="Y3282" s="416" t="s">
        <v>175</v>
      </c>
      <c r="Z3282" s="426"/>
      <c r="AA3282" s="416" t="s">
        <v>175</v>
      </c>
      <c r="AB3282" s="426"/>
      <c r="AC3282" s="416" t="s">
        <v>175</v>
      </c>
      <c r="AD3282" s="426"/>
      <c r="AE3282" s="416" t="s">
        <v>175</v>
      </c>
      <c r="AF3282" s="426"/>
      <c r="AG3282" s="463" t="s">
        <v>175</v>
      </c>
      <c r="AH3282" s="462"/>
      <c r="AI3282" s="463" t="s">
        <v>174</v>
      </c>
      <c r="AJ3282" s="464"/>
      <c r="AK3282" s="792"/>
      <c r="AL3282" s="792"/>
      <c r="AM3282" s="792"/>
      <c r="AN3282" s="792"/>
      <c r="AO3282" s="792"/>
      <c r="AP3282" s="792"/>
    </row>
    <row r="3283" spans="1:42" s="404" customFormat="1" ht="13.5" hidden="1" thickTop="1" x14ac:dyDescent="0.2">
      <c r="A3283" s="402"/>
      <c r="B3283" s="425" t="s">
        <v>310</v>
      </c>
      <c r="C3283" s="424" t="s">
        <v>744</v>
      </c>
      <c r="D3283" s="423" t="s">
        <v>705</v>
      </c>
      <c r="E3283" s="422" t="s">
        <v>253</v>
      </c>
      <c r="F3283" s="420"/>
      <c r="G3283" s="420"/>
      <c r="H3283" s="419">
        <v>2020</v>
      </c>
      <c r="I3283" s="418"/>
      <c r="J3283" s="418" t="s">
        <v>987</v>
      </c>
      <c r="K3283" s="417" t="s">
        <v>736</v>
      </c>
      <c r="L3283" s="824"/>
      <c r="M3283" s="825"/>
      <c r="N3283" s="792"/>
      <c r="O3283" s="829"/>
      <c r="P3283" s="843"/>
      <c r="Q3283" s="835"/>
      <c r="R3283" s="829"/>
      <c r="S3283" s="416" t="s">
        <v>173</v>
      </c>
      <c r="T3283" s="429"/>
      <c r="U3283" s="416" t="s">
        <v>171</v>
      </c>
      <c r="V3283" s="427"/>
      <c r="W3283" s="416" t="s">
        <v>170</v>
      </c>
      <c r="X3283" s="428"/>
      <c r="Y3283" s="416" t="s">
        <v>169</v>
      </c>
      <c r="Z3283" s="426"/>
      <c r="AA3283" s="416" t="s">
        <v>169</v>
      </c>
      <c r="AB3283" s="426"/>
      <c r="AC3283" s="416" t="s">
        <v>169</v>
      </c>
      <c r="AD3283" s="426"/>
      <c r="AE3283" s="416" t="s">
        <v>169</v>
      </c>
      <c r="AF3283" s="426"/>
      <c r="AG3283" s="463" t="s">
        <v>169</v>
      </c>
      <c r="AH3283" s="462"/>
      <c r="AI3283" s="781"/>
      <c r="AJ3283" s="782"/>
      <c r="AK3283" s="792"/>
      <c r="AL3283" s="792"/>
      <c r="AM3283" s="792"/>
      <c r="AN3283" s="792"/>
      <c r="AO3283" s="792"/>
      <c r="AP3283" s="792"/>
    </row>
    <row r="3284" spans="1:42" s="404" customFormat="1" ht="15" hidden="1" customHeight="1" x14ac:dyDescent="0.2">
      <c r="A3284" s="402"/>
      <c r="B3284" s="425" t="s">
        <v>310</v>
      </c>
      <c r="C3284" s="424" t="s">
        <v>744</v>
      </c>
      <c r="D3284" s="423" t="s">
        <v>705</v>
      </c>
      <c r="E3284" s="422" t="s">
        <v>253</v>
      </c>
      <c r="F3284" s="420"/>
      <c r="G3284" s="420"/>
      <c r="H3284" s="419">
        <v>2020</v>
      </c>
      <c r="I3284" s="418"/>
      <c r="J3284" s="418" t="s">
        <v>987</v>
      </c>
      <c r="K3284" s="417" t="s">
        <v>736</v>
      </c>
      <c r="L3284" s="824"/>
      <c r="M3284" s="825"/>
      <c r="N3284" s="792"/>
      <c r="O3284" s="829"/>
      <c r="P3284" s="843"/>
      <c r="Q3284" s="835"/>
      <c r="R3284" s="829"/>
      <c r="S3284" s="416" t="s">
        <v>168</v>
      </c>
      <c r="T3284" s="427"/>
      <c r="U3284" s="416" t="s">
        <v>167</v>
      </c>
      <c r="V3284" s="427"/>
      <c r="W3284" s="816"/>
      <c r="X3284" s="817"/>
      <c r="Y3284" s="416" t="s">
        <v>166</v>
      </c>
      <c r="Z3284" s="426">
        <f>IF(Z3282="",Z3283-Z3281,Z3283-Z3282)</f>
        <v>0</v>
      </c>
      <c r="AA3284" s="416" t="s">
        <v>166</v>
      </c>
      <c r="AB3284" s="426">
        <f>IF(AB3282="",AB3283-AB3281,AB3283-AB3282)</f>
        <v>0</v>
      </c>
      <c r="AC3284" s="416" t="s">
        <v>166</v>
      </c>
      <c r="AD3284" s="426">
        <f>IF(AD3282="",AD3283-AD3281,AD3283-AD3282)</f>
        <v>0</v>
      </c>
      <c r="AE3284" s="416" t="s">
        <v>166</v>
      </c>
      <c r="AF3284" s="426">
        <f>IF(AF3282="",AF3283-AF3281,AF3283-AF3282)</f>
        <v>0</v>
      </c>
      <c r="AG3284" s="463" t="s">
        <v>166</v>
      </c>
      <c r="AH3284" s="462">
        <f>IF(AH3282="",AH3283-AH3281,AH3283-AH3282)</f>
        <v>0</v>
      </c>
      <c r="AI3284" s="781"/>
      <c r="AJ3284" s="782"/>
      <c r="AK3284" s="792"/>
      <c r="AL3284" s="792"/>
      <c r="AM3284" s="792"/>
      <c r="AN3284" s="792"/>
      <c r="AO3284" s="792"/>
      <c r="AP3284" s="792"/>
    </row>
    <row r="3285" spans="1:42" s="404" customFormat="1" ht="15" hidden="1" customHeight="1" x14ac:dyDescent="0.2">
      <c r="A3285" s="402"/>
      <c r="B3285" s="425" t="s">
        <v>310</v>
      </c>
      <c r="C3285" s="424" t="s">
        <v>744</v>
      </c>
      <c r="D3285" s="423" t="s">
        <v>705</v>
      </c>
      <c r="E3285" s="422" t="s">
        <v>253</v>
      </c>
      <c r="F3285" s="420"/>
      <c r="G3285" s="420"/>
      <c r="H3285" s="419">
        <v>2020</v>
      </c>
      <c r="I3285" s="418"/>
      <c r="J3285" s="418" t="s">
        <v>987</v>
      </c>
      <c r="K3285" s="417" t="s">
        <v>736</v>
      </c>
      <c r="L3285" s="824"/>
      <c r="M3285" s="825"/>
      <c r="N3285" s="792"/>
      <c r="O3285" s="829"/>
      <c r="P3285" s="843"/>
      <c r="Q3285" s="835"/>
      <c r="R3285" s="829"/>
      <c r="S3285" s="416" t="s">
        <v>165</v>
      </c>
      <c r="T3285" s="415"/>
      <c r="U3285" s="416" t="s">
        <v>164</v>
      </c>
      <c r="V3285" s="415"/>
      <c r="W3285" s="816"/>
      <c r="X3285" s="817"/>
      <c r="Y3285" s="816"/>
      <c r="Z3285" s="817"/>
      <c r="AA3285" s="816"/>
      <c r="AB3285" s="817"/>
      <c r="AC3285" s="816"/>
      <c r="AD3285" s="817"/>
      <c r="AE3285" s="816"/>
      <c r="AF3285" s="817"/>
      <c r="AG3285" s="781"/>
      <c r="AH3285" s="782"/>
      <c r="AI3285" s="781"/>
      <c r="AJ3285" s="782"/>
      <c r="AK3285" s="792"/>
      <c r="AL3285" s="792"/>
      <c r="AM3285" s="792"/>
      <c r="AN3285" s="792"/>
      <c r="AO3285" s="792"/>
      <c r="AP3285" s="792"/>
    </row>
    <row r="3286" spans="1:42" s="404" customFormat="1" ht="15" hidden="1" customHeight="1" thickBot="1" x14ac:dyDescent="0.25">
      <c r="A3286" s="402"/>
      <c r="B3286" s="414" t="s">
        <v>310</v>
      </c>
      <c r="C3286" s="413" t="s">
        <v>744</v>
      </c>
      <c r="D3286" s="412" t="s">
        <v>705</v>
      </c>
      <c r="E3286" s="411" t="s">
        <v>253</v>
      </c>
      <c r="F3286" s="409"/>
      <c r="G3286" s="409"/>
      <c r="H3286" s="408">
        <v>2020</v>
      </c>
      <c r="I3286" s="407"/>
      <c r="J3286" s="407" t="s">
        <v>987</v>
      </c>
      <c r="K3286" s="407" t="s">
        <v>736</v>
      </c>
      <c r="L3286" s="826"/>
      <c r="M3286" s="827"/>
      <c r="N3286" s="793"/>
      <c r="O3286" s="830"/>
      <c r="P3286" s="844"/>
      <c r="Q3286" s="836"/>
      <c r="R3286" s="830"/>
      <c r="S3286" s="406" t="s">
        <v>158</v>
      </c>
      <c r="T3286" s="451"/>
      <c r="U3286" s="820"/>
      <c r="V3286" s="821"/>
      <c r="W3286" s="818"/>
      <c r="X3286" s="819"/>
      <c r="Y3286" s="818"/>
      <c r="Z3286" s="819"/>
      <c r="AA3286" s="818"/>
      <c r="AB3286" s="819"/>
      <c r="AC3286" s="818"/>
      <c r="AD3286" s="819"/>
      <c r="AE3286" s="818"/>
      <c r="AF3286" s="819"/>
      <c r="AG3286" s="783"/>
      <c r="AH3286" s="784"/>
      <c r="AI3286" s="783"/>
      <c r="AJ3286" s="784"/>
      <c r="AK3286" s="793"/>
      <c r="AL3286" s="793"/>
      <c r="AM3286" s="793"/>
      <c r="AN3286" s="793"/>
      <c r="AO3286" s="793"/>
      <c r="AP3286" s="793"/>
    </row>
    <row r="3287" spans="1:42" s="404" customFormat="1" ht="12.75" hidden="1" customHeight="1" thickTop="1" x14ac:dyDescent="0.2">
      <c r="A3287" s="402"/>
      <c r="B3287" s="445" t="s">
        <v>310</v>
      </c>
      <c r="C3287" s="444" t="s">
        <v>743</v>
      </c>
      <c r="D3287" s="443" t="s">
        <v>705</v>
      </c>
      <c r="E3287" s="442" t="s">
        <v>253</v>
      </c>
      <c r="F3287" s="440"/>
      <c r="G3287" s="440"/>
      <c r="H3287" s="419">
        <v>2020</v>
      </c>
      <c r="I3287" s="418"/>
      <c r="J3287" s="418" t="s">
        <v>987</v>
      </c>
      <c r="K3287" s="508" t="s">
        <v>736</v>
      </c>
      <c r="L3287" s="822" t="s">
        <v>61</v>
      </c>
      <c r="M3287" s="823"/>
      <c r="N3287" s="791" t="s">
        <v>207</v>
      </c>
      <c r="O3287" s="828" t="s">
        <v>228</v>
      </c>
      <c r="P3287" s="842"/>
      <c r="Q3287" s="834" t="s">
        <v>231</v>
      </c>
      <c r="R3287" s="828"/>
      <c r="S3287" s="434" t="s">
        <v>184</v>
      </c>
      <c r="T3287" s="438">
        <v>300000</v>
      </c>
      <c r="U3287" s="434" t="s">
        <v>183</v>
      </c>
      <c r="V3287" s="437"/>
      <c r="W3287" s="434" t="s">
        <v>182</v>
      </c>
      <c r="X3287" s="436">
        <f>T3287</f>
        <v>300000</v>
      </c>
      <c r="Y3287" s="434" t="s">
        <v>181</v>
      </c>
      <c r="Z3287" s="435"/>
      <c r="AA3287" s="434" t="s">
        <v>181</v>
      </c>
      <c r="AB3287" s="435"/>
      <c r="AC3287" s="434" t="s">
        <v>181</v>
      </c>
      <c r="AD3287" s="435"/>
      <c r="AE3287" s="434" t="s">
        <v>181</v>
      </c>
      <c r="AF3287" s="435"/>
      <c r="AG3287" s="466" t="s">
        <v>181</v>
      </c>
      <c r="AH3287" s="467"/>
      <c r="AI3287" s="466" t="s">
        <v>180</v>
      </c>
      <c r="AJ3287" s="465"/>
      <c r="AK3287" s="791" t="s">
        <v>240</v>
      </c>
      <c r="AL3287" s="791" t="s">
        <v>240</v>
      </c>
      <c r="AM3287" s="791" t="s">
        <v>240</v>
      </c>
      <c r="AN3287" s="791" t="s">
        <v>240</v>
      </c>
      <c r="AO3287" s="791" t="s">
        <v>240</v>
      </c>
      <c r="AP3287" s="791" t="s">
        <v>240</v>
      </c>
    </row>
    <row r="3288" spans="1:42" s="404" customFormat="1" ht="15" hidden="1" customHeight="1" x14ac:dyDescent="0.2">
      <c r="A3288" s="402"/>
      <c r="B3288" s="425" t="s">
        <v>310</v>
      </c>
      <c r="C3288" s="424" t="s">
        <v>743</v>
      </c>
      <c r="D3288" s="423" t="s">
        <v>705</v>
      </c>
      <c r="E3288" s="422" t="s">
        <v>253</v>
      </c>
      <c r="F3288" s="420"/>
      <c r="G3288" s="420"/>
      <c r="H3288" s="419">
        <v>2020</v>
      </c>
      <c r="I3288" s="418"/>
      <c r="J3288" s="418" t="s">
        <v>987</v>
      </c>
      <c r="K3288" s="417" t="s">
        <v>736</v>
      </c>
      <c r="L3288" s="824"/>
      <c r="M3288" s="825"/>
      <c r="N3288" s="792"/>
      <c r="O3288" s="829"/>
      <c r="P3288" s="843"/>
      <c r="Q3288" s="835"/>
      <c r="R3288" s="829"/>
      <c r="S3288" s="416" t="s">
        <v>179</v>
      </c>
      <c r="T3288" s="432"/>
      <c r="U3288" s="416" t="s">
        <v>177</v>
      </c>
      <c r="V3288" s="415"/>
      <c r="W3288" s="416" t="s">
        <v>176</v>
      </c>
      <c r="X3288" s="428">
        <f>X3287</f>
        <v>300000</v>
      </c>
      <c r="Y3288" s="416" t="s">
        <v>175</v>
      </c>
      <c r="Z3288" s="426"/>
      <c r="AA3288" s="416" t="s">
        <v>175</v>
      </c>
      <c r="AB3288" s="426"/>
      <c r="AC3288" s="416" t="s">
        <v>175</v>
      </c>
      <c r="AD3288" s="426"/>
      <c r="AE3288" s="416" t="s">
        <v>175</v>
      </c>
      <c r="AF3288" s="426"/>
      <c r="AG3288" s="463" t="s">
        <v>175</v>
      </c>
      <c r="AH3288" s="462"/>
      <c r="AI3288" s="463" t="s">
        <v>174</v>
      </c>
      <c r="AJ3288" s="464"/>
      <c r="AK3288" s="792"/>
      <c r="AL3288" s="792"/>
      <c r="AM3288" s="792"/>
      <c r="AN3288" s="792"/>
      <c r="AO3288" s="792"/>
      <c r="AP3288" s="792"/>
    </row>
    <row r="3289" spans="1:42" s="404" customFormat="1" ht="13.5" hidden="1" thickTop="1" x14ac:dyDescent="0.2">
      <c r="A3289" s="402"/>
      <c r="B3289" s="425" t="s">
        <v>310</v>
      </c>
      <c r="C3289" s="424" t="s">
        <v>743</v>
      </c>
      <c r="D3289" s="423" t="s">
        <v>705</v>
      </c>
      <c r="E3289" s="422" t="s">
        <v>253</v>
      </c>
      <c r="F3289" s="420"/>
      <c r="G3289" s="420"/>
      <c r="H3289" s="419">
        <v>2020</v>
      </c>
      <c r="I3289" s="418"/>
      <c r="J3289" s="418" t="s">
        <v>987</v>
      </c>
      <c r="K3289" s="417" t="s">
        <v>736</v>
      </c>
      <c r="L3289" s="824"/>
      <c r="M3289" s="825"/>
      <c r="N3289" s="792"/>
      <c r="O3289" s="829"/>
      <c r="P3289" s="843"/>
      <c r="Q3289" s="835"/>
      <c r="R3289" s="829"/>
      <c r="S3289" s="416" t="s">
        <v>173</v>
      </c>
      <c r="T3289" s="429"/>
      <c r="U3289" s="416" t="s">
        <v>171</v>
      </c>
      <c r="V3289" s="427"/>
      <c r="W3289" s="416" t="s">
        <v>170</v>
      </c>
      <c r="X3289" s="428"/>
      <c r="Y3289" s="416" t="s">
        <v>169</v>
      </c>
      <c r="Z3289" s="426"/>
      <c r="AA3289" s="416" t="s">
        <v>169</v>
      </c>
      <c r="AB3289" s="426"/>
      <c r="AC3289" s="416" t="s">
        <v>169</v>
      </c>
      <c r="AD3289" s="426"/>
      <c r="AE3289" s="416" t="s">
        <v>169</v>
      </c>
      <c r="AF3289" s="426"/>
      <c r="AG3289" s="463" t="s">
        <v>169</v>
      </c>
      <c r="AH3289" s="462"/>
      <c r="AI3289" s="781"/>
      <c r="AJ3289" s="782"/>
      <c r="AK3289" s="792"/>
      <c r="AL3289" s="792"/>
      <c r="AM3289" s="792"/>
      <c r="AN3289" s="792"/>
      <c r="AO3289" s="792"/>
      <c r="AP3289" s="792"/>
    </row>
    <row r="3290" spans="1:42" s="404" customFormat="1" ht="15" hidden="1" customHeight="1" x14ac:dyDescent="0.2">
      <c r="A3290" s="402"/>
      <c r="B3290" s="425" t="s">
        <v>310</v>
      </c>
      <c r="C3290" s="424" t="s">
        <v>743</v>
      </c>
      <c r="D3290" s="423" t="s">
        <v>705</v>
      </c>
      <c r="E3290" s="422" t="s">
        <v>253</v>
      </c>
      <c r="F3290" s="420"/>
      <c r="G3290" s="420"/>
      <c r="H3290" s="419">
        <v>2020</v>
      </c>
      <c r="I3290" s="418"/>
      <c r="J3290" s="418" t="s">
        <v>987</v>
      </c>
      <c r="K3290" s="417" t="s">
        <v>736</v>
      </c>
      <c r="L3290" s="824"/>
      <c r="M3290" s="825"/>
      <c r="N3290" s="792"/>
      <c r="O3290" s="829"/>
      <c r="P3290" s="843"/>
      <c r="Q3290" s="835"/>
      <c r="R3290" s="829"/>
      <c r="S3290" s="416" t="s">
        <v>168</v>
      </c>
      <c r="T3290" s="427"/>
      <c r="U3290" s="416" t="s">
        <v>167</v>
      </c>
      <c r="V3290" s="427"/>
      <c r="W3290" s="816"/>
      <c r="X3290" s="817"/>
      <c r="Y3290" s="416" t="s">
        <v>166</v>
      </c>
      <c r="Z3290" s="426">
        <f>IF(Z3288="",Z3289-Z3287,Z3289-Z3288)</f>
        <v>0</v>
      </c>
      <c r="AA3290" s="416" t="s">
        <v>166</v>
      </c>
      <c r="AB3290" s="426">
        <f>IF(AB3288="",AB3289-AB3287,AB3289-AB3288)</f>
        <v>0</v>
      </c>
      <c r="AC3290" s="416" t="s">
        <v>166</v>
      </c>
      <c r="AD3290" s="426">
        <f>IF(AD3288="",AD3289-AD3287,AD3289-AD3288)</f>
        <v>0</v>
      </c>
      <c r="AE3290" s="416" t="s">
        <v>166</v>
      </c>
      <c r="AF3290" s="426">
        <f>IF(AF3288="",AF3289-AF3287,AF3289-AF3288)</f>
        <v>0</v>
      </c>
      <c r="AG3290" s="463" t="s">
        <v>166</v>
      </c>
      <c r="AH3290" s="462">
        <f>IF(AH3288="",AH3289-AH3287,AH3289-AH3288)</f>
        <v>0</v>
      </c>
      <c r="AI3290" s="781"/>
      <c r="AJ3290" s="782"/>
      <c r="AK3290" s="792"/>
      <c r="AL3290" s="792"/>
      <c r="AM3290" s="792"/>
      <c r="AN3290" s="792"/>
      <c r="AO3290" s="792"/>
      <c r="AP3290" s="792"/>
    </row>
    <row r="3291" spans="1:42" s="404" customFormat="1" ht="15" hidden="1" customHeight="1" x14ac:dyDescent="0.2">
      <c r="A3291" s="402"/>
      <c r="B3291" s="425" t="s">
        <v>310</v>
      </c>
      <c r="C3291" s="424" t="s">
        <v>743</v>
      </c>
      <c r="D3291" s="423" t="s">
        <v>705</v>
      </c>
      <c r="E3291" s="422" t="s">
        <v>253</v>
      </c>
      <c r="F3291" s="420"/>
      <c r="G3291" s="420"/>
      <c r="H3291" s="419">
        <v>2020</v>
      </c>
      <c r="I3291" s="418"/>
      <c r="J3291" s="418" t="s">
        <v>987</v>
      </c>
      <c r="K3291" s="417" t="s">
        <v>736</v>
      </c>
      <c r="L3291" s="824"/>
      <c r="M3291" s="825"/>
      <c r="N3291" s="792"/>
      <c r="O3291" s="829"/>
      <c r="P3291" s="843"/>
      <c r="Q3291" s="835"/>
      <c r="R3291" s="829"/>
      <c r="S3291" s="416" t="s">
        <v>165</v>
      </c>
      <c r="T3291" s="415"/>
      <c r="U3291" s="416" t="s">
        <v>164</v>
      </c>
      <c r="V3291" s="415"/>
      <c r="W3291" s="816"/>
      <c r="X3291" s="817"/>
      <c r="Y3291" s="816"/>
      <c r="Z3291" s="817"/>
      <c r="AA3291" s="816"/>
      <c r="AB3291" s="817"/>
      <c r="AC3291" s="816"/>
      <c r="AD3291" s="817"/>
      <c r="AE3291" s="816"/>
      <c r="AF3291" s="817"/>
      <c r="AG3291" s="781"/>
      <c r="AH3291" s="782"/>
      <c r="AI3291" s="781"/>
      <c r="AJ3291" s="782"/>
      <c r="AK3291" s="792"/>
      <c r="AL3291" s="792"/>
      <c r="AM3291" s="792"/>
      <c r="AN3291" s="792"/>
      <c r="AO3291" s="792"/>
      <c r="AP3291" s="792"/>
    </row>
    <row r="3292" spans="1:42" s="404" customFormat="1" ht="15" hidden="1" customHeight="1" thickBot="1" x14ac:dyDescent="0.25">
      <c r="A3292" s="402"/>
      <c r="B3292" s="414" t="s">
        <v>310</v>
      </c>
      <c r="C3292" s="413" t="s">
        <v>743</v>
      </c>
      <c r="D3292" s="412" t="s">
        <v>705</v>
      </c>
      <c r="E3292" s="411" t="s">
        <v>253</v>
      </c>
      <c r="F3292" s="409"/>
      <c r="G3292" s="409"/>
      <c r="H3292" s="408">
        <v>2020</v>
      </c>
      <c r="I3292" s="407"/>
      <c r="J3292" s="407" t="s">
        <v>987</v>
      </c>
      <c r="K3292" s="407" t="s">
        <v>736</v>
      </c>
      <c r="L3292" s="826"/>
      <c r="M3292" s="827"/>
      <c r="N3292" s="793"/>
      <c r="O3292" s="830"/>
      <c r="P3292" s="844"/>
      <c r="Q3292" s="836"/>
      <c r="R3292" s="830"/>
      <c r="S3292" s="406" t="s">
        <v>158</v>
      </c>
      <c r="T3292" s="451"/>
      <c r="U3292" s="820"/>
      <c r="V3292" s="821"/>
      <c r="W3292" s="818"/>
      <c r="X3292" s="819"/>
      <c r="Y3292" s="818"/>
      <c r="Z3292" s="819"/>
      <c r="AA3292" s="818"/>
      <c r="AB3292" s="819"/>
      <c r="AC3292" s="818"/>
      <c r="AD3292" s="819"/>
      <c r="AE3292" s="818"/>
      <c r="AF3292" s="819"/>
      <c r="AG3292" s="783"/>
      <c r="AH3292" s="784"/>
      <c r="AI3292" s="783"/>
      <c r="AJ3292" s="784"/>
      <c r="AK3292" s="793"/>
      <c r="AL3292" s="793"/>
      <c r="AM3292" s="793"/>
      <c r="AN3292" s="793"/>
      <c r="AO3292" s="793"/>
      <c r="AP3292" s="793"/>
    </row>
    <row r="3293" spans="1:42" s="404" customFormat="1" ht="12.75" hidden="1" customHeight="1" thickTop="1" x14ac:dyDescent="0.2">
      <c r="A3293" s="402"/>
      <c r="B3293" s="445" t="s">
        <v>709</v>
      </c>
      <c r="C3293" s="444" t="s">
        <v>708</v>
      </c>
      <c r="D3293" s="443" t="s">
        <v>705</v>
      </c>
      <c r="E3293" s="442" t="s">
        <v>253</v>
      </c>
      <c r="F3293" s="440"/>
      <c r="G3293" s="440"/>
      <c r="H3293" s="419">
        <v>2020</v>
      </c>
      <c r="I3293" s="418"/>
      <c r="J3293" s="418" t="s">
        <v>987</v>
      </c>
      <c r="K3293" s="508" t="s">
        <v>736</v>
      </c>
      <c r="L3293" s="822" t="s">
        <v>742</v>
      </c>
      <c r="M3293" s="823"/>
      <c r="N3293" s="791" t="s">
        <v>207</v>
      </c>
      <c r="O3293" s="828" t="s">
        <v>228</v>
      </c>
      <c r="P3293" s="842"/>
      <c r="Q3293" s="834" t="s">
        <v>231</v>
      </c>
      <c r="R3293" s="828"/>
      <c r="S3293" s="434" t="s">
        <v>184</v>
      </c>
      <c r="T3293" s="438">
        <v>600000</v>
      </c>
      <c r="U3293" s="434" t="s">
        <v>183</v>
      </c>
      <c r="V3293" s="437"/>
      <c r="W3293" s="434" t="s">
        <v>182</v>
      </c>
      <c r="X3293" s="436">
        <f>T3293</f>
        <v>600000</v>
      </c>
      <c r="Y3293" s="434" t="s">
        <v>181</v>
      </c>
      <c r="Z3293" s="435"/>
      <c r="AA3293" s="434" t="s">
        <v>181</v>
      </c>
      <c r="AB3293" s="435"/>
      <c r="AC3293" s="434" t="s">
        <v>181</v>
      </c>
      <c r="AD3293" s="435"/>
      <c r="AE3293" s="434" t="s">
        <v>181</v>
      </c>
      <c r="AF3293" s="435"/>
      <c r="AG3293" s="466" t="s">
        <v>181</v>
      </c>
      <c r="AH3293" s="467"/>
      <c r="AI3293" s="466" t="s">
        <v>180</v>
      </c>
      <c r="AJ3293" s="465"/>
      <c r="AK3293" s="791" t="s">
        <v>240</v>
      </c>
      <c r="AL3293" s="791" t="s">
        <v>240</v>
      </c>
      <c r="AM3293" s="791" t="s">
        <v>240</v>
      </c>
      <c r="AN3293" s="791" t="s">
        <v>240</v>
      </c>
      <c r="AO3293" s="791" t="s">
        <v>240</v>
      </c>
      <c r="AP3293" s="791" t="s">
        <v>240</v>
      </c>
    </row>
    <row r="3294" spans="1:42" s="404" customFormat="1" ht="15" hidden="1" customHeight="1" x14ac:dyDescent="0.2">
      <c r="A3294" s="402"/>
      <c r="B3294" s="425" t="s">
        <v>709</v>
      </c>
      <c r="C3294" s="424" t="s">
        <v>708</v>
      </c>
      <c r="D3294" s="423" t="s">
        <v>705</v>
      </c>
      <c r="E3294" s="422" t="s">
        <v>253</v>
      </c>
      <c r="F3294" s="420"/>
      <c r="G3294" s="420"/>
      <c r="H3294" s="419">
        <v>2020</v>
      </c>
      <c r="I3294" s="418"/>
      <c r="J3294" s="418" t="s">
        <v>987</v>
      </c>
      <c r="K3294" s="417" t="s">
        <v>736</v>
      </c>
      <c r="L3294" s="824"/>
      <c r="M3294" s="825"/>
      <c r="N3294" s="792"/>
      <c r="O3294" s="829"/>
      <c r="P3294" s="843"/>
      <c r="Q3294" s="835"/>
      <c r="R3294" s="829"/>
      <c r="S3294" s="416" t="s">
        <v>179</v>
      </c>
      <c r="T3294" s="432"/>
      <c r="U3294" s="416" t="s">
        <v>177</v>
      </c>
      <c r="V3294" s="415"/>
      <c r="W3294" s="416" t="s">
        <v>176</v>
      </c>
      <c r="X3294" s="428">
        <f>X3293</f>
        <v>600000</v>
      </c>
      <c r="Y3294" s="416" t="s">
        <v>175</v>
      </c>
      <c r="Z3294" s="426"/>
      <c r="AA3294" s="416" t="s">
        <v>175</v>
      </c>
      <c r="AB3294" s="426"/>
      <c r="AC3294" s="416" t="s">
        <v>175</v>
      </c>
      <c r="AD3294" s="426"/>
      <c r="AE3294" s="416" t="s">
        <v>175</v>
      </c>
      <c r="AF3294" s="426"/>
      <c r="AG3294" s="463" t="s">
        <v>175</v>
      </c>
      <c r="AH3294" s="462"/>
      <c r="AI3294" s="463" t="s">
        <v>174</v>
      </c>
      <c r="AJ3294" s="464"/>
      <c r="AK3294" s="792"/>
      <c r="AL3294" s="792"/>
      <c r="AM3294" s="792"/>
      <c r="AN3294" s="792"/>
      <c r="AO3294" s="792"/>
      <c r="AP3294" s="792"/>
    </row>
    <row r="3295" spans="1:42" s="404" customFormat="1" ht="13.5" hidden="1" thickTop="1" x14ac:dyDescent="0.2">
      <c r="A3295" s="402"/>
      <c r="B3295" s="425" t="s">
        <v>709</v>
      </c>
      <c r="C3295" s="424" t="s">
        <v>708</v>
      </c>
      <c r="D3295" s="423" t="s">
        <v>705</v>
      </c>
      <c r="E3295" s="422" t="s">
        <v>253</v>
      </c>
      <c r="F3295" s="420"/>
      <c r="G3295" s="420"/>
      <c r="H3295" s="419">
        <v>2020</v>
      </c>
      <c r="I3295" s="418"/>
      <c r="J3295" s="418" t="s">
        <v>987</v>
      </c>
      <c r="K3295" s="417" t="s">
        <v>736</v>
      </c>
      <c r="L3295" s="824"/>
      <c r="M3295" s="825"/>
      <c r="N3295" s="792"/>
      <c r="O3295" s="829"/>
      <c r="P3295" s="843"/>
      <c r="Q3295" s="835"/>
      <c r="R3295" s="829"/>
      <c r="S3295" s="416" t="s">
        <v>173</v>
      </c>
      <c r="T3295" s="429"/>
      <c r="U3295" s="416" t="s">
        <v>171</v>
      </c>
      <c r="V3295" s="427"/>
      <c r="W3295" s="416" t="s">
        <v>170</v>
      </c>
      <c r="X3295" s="428"/>
      <c r="Y3295" s="416" t="s">
        <v>169</v>
      </c>
      <c r="Z3295" s="426"/>
      <c r="AA3295" s="416" t="s">
        <v>169</v>
      </c>
      <c r="AB3295" s="426"/>
      <c r="AC3295" s="416" t="s">
        <v>169</v>
      </c>
      <c r="AD3295" s="426"/>
      <c r="AE3295" s="416" t="s">
        <v>169</v>
      </c>
      <c r="AF3295" s="426"/>
      <c r="AG3295" s="463" t="s">
        <v>169</v>
      </c>
      <c r="AH3295" s="462"/>
      <c r="AI3295" s="781"/>
      <c r="AJ3295" s="782"/>
      <c r="AK3295" s="792"/>
      <c r="AL3295" s="792"/>
      <c r="AM3295" s="792"/>
      <c r="AN3295" s="792"/>
      <c r="AO3295" s="792"/>
      <c r="AP3295" s="792"/>
    </row>
    <row r="3296" spans="1:42" s="404" customFormat="1" ht="15" hidden="1" customHeight="1" x14ac:dyDescent="0.2">
      <c r="A3296" s="402"/>
      <c r="B3296" s="425" t="s">
        <v>709</v>
      </c>
      <c r="C3296" s="424" t="s">
        <v>708</v>
      </c>
      <c r="D3296" s="423" t="s">
        <v>705</v>
      </c>
      <c r="E3296" s="422" t="s">
        <v>253</v>
      </c>
      <c r="F3296" s="420"/>
      <c r="G3296" s="420"/>
      <c r="H3296" s="419">
        <v>2020</v>
      </c>
      <c r="I3296" s="418"/>
      <c r="J3296" s="418" t="s">
        <v>987</v>
      </c>
      <c r="K3296" s="417" t="s">
        <v>736</v>
      </c>
      <c r="L3296" s="824"/>
      <c r="M3296" s="825"/>
      <c r="N3296" s="792"/>
      <c r="O3296" s="829"/>
      <c r="P3296" s="843"/>
      <c r="Q3296" s="835"/>
      <c r="R3296" s="829"/>
      <c r="S3296" s="416" t="s">
        <v>168</v>
      </c>
      <c r="T3296" s="427"/>
      <c r="U3296" s="416" t="s">
        <v>167</v>
      </c>
      <c r="V3296" s="427"/>
      <c r="W3296" s="816"/>
      <c r="X3296" s="817"/>
      <c r="Y3296" s="416" t="s">
        <v>166</v>
      </c>
      <c r="Z3296" s="426">
        <f>IF(Z3294="",Z3295-Z3293,Z3295-Z3294)</f>
        <v>0</v>
      </c>
      <c r="AA3296" s="416" t="s">
        <v>166</v>
      </c>
      <c r="AB3296" s="426">
        <f>IF(AB3294="",AB3295-AB3293,AB3295-AB3294)</f>
        <v>0</v>
      </c>
      <c r="AC3296" s="416" t="s">
        <v>166</v>
      </c>
      <c r="AD3296" s="426">
        <f>IF(AD3294="",AD3295-AD3293,AD3295-AD3294)</f>
        <v>0</v>
      </c>
      <c r="AE3296" s="416" t="s">
        <v>166</v>
      </c>
      <c r="AF3296" s="426">
        <f>IF(AF3294="",AF3295-AF3293,AF3295-AF3294)</f>
        <v>0</v>
      </c>
      <c r="AG3296" s="463" t="s">
        <v>166</v>
      </c>
      <c r="AH3296" s="462">
        <f>IF(AH3294="",AH3295-AH3293,AH3295-AH3294)</f>
        <v>0</v>
      </c>
      <c r="AI3296" s="781"/>
      <c r="AJ3296" s="782"/>
      <c r="AK3296" s="792"/>
      <c r="AL3296" s="792"/>
      <c r="AM3296" s="792"/>
      <c r="AN3296" s="792"/>
      <c r="AO3296" s="792"/>
      <c r="AP3296" s="792"/>
    </row>
    <row r="3297" spans="1:42" s="404" customFormat="1" ht="15" hidden="1" customHeight="1" x14ac:dyDescent="0.2">
      <c r="A3297" s="402"/>
      <c r="B3297" s="425" t="s">
        <v>709</v>
      </c>
      <c r="C3297" s="424" t="s">
        <v>708</v>
      </c>
      <c r="D3297" s="423" t="s">
        <v>705</v>
      </c>
      <c r="E3297" s="422" t="s">
        <v>253</v>
      </c>
      <c r="F3297" s="420"/>
      <c r="G3297" s="420"/>
      <c r="H3297" s="419">
        <v>2020</v>
      </c>
      <c r="I3297" s="418"/>
      <c r="J3297" s="418" t="s">
        <v>987</v>
      </c>
      <c r="K3297" s="417" t="s">
        <v>736</v>
      </c>
      <c r="L3297" s="824"/>
      <c r="M3297" s="825"/>
      <c r="N3297" s="792"/>
      <c r="O3297" s="829"/>
      <c r="P3297" s="843"/>
      <c r="Q3297" s="835"/>
      <c r="R3297" s="829"/>
      <c r="S3297" s="416" t="s">
        <v>165</v>
      </c>
      <c r="T3297" s="415"/>
      <c r="U3297" s="416" t="s">
        <v>164</v>
      </c>
      <c r="V3297" s="415"/>
      <c r="W3297" s="816"/>
      <c r="X3297" s="817"/>
      <c r="Y3297" s="816"/>
      <c r="Z3297" s="817"/>
      <c r="AA3297" s="816"/>
      <c r="AB3297" s="817"/>
      <c r="AC3297" s="816"/>
      <c r="AD3297" s="817"/>
      <c r="AE3297" s="816"/>
      <c r="AF3297" s="817"/>
      <c r="AG3297" s="781"/>
      <c r="AH3297" s="782"/>
      <c r="AI3297" s="781"/>
      <c r="AJ3297" s="782"/>
      <c r="AK3297" s="792"/>
      <c r="AL3297" s="792"/>
      <c r="AM3297" s="792"/>
      <c r="AN3297" s="792"/>
      <c r="AO3297" s="792"/>
      <c r="AP3297" s="792"/>
    </row>
    <row r="3298" spans="1:42" s="404" customFormat="1" ht="15" hidden="1" customHeight="1" thickBot="1" x14ac:dyDescent="0.25">
      <c r="A3298" s="402"/>
      <c r="B3298" s="414" t="s">
        <v>709</v>
      </c>
      <c r="C3298" s="413" t="s">
        <v>708</v>
      </c>
      <c r="D3298" s="412" t="s">
        <v>705</v>
      </c>
      <c r="E3298" s="411" t="s">
        <v>253</v>
      </c>
      <c r="F3298" s="409"/>
      <c r="G3298" s="409"/>
      <c r="H3298" s="408">
        <v>2020</v>
      </c>
      <c r="I3298" s="407"/>
      <c r="J3298" s="407" t="s">
        <v>987</v>
      </c>
      <c r="K3298" s="407" t="s">
        <v>736</v>
      </c>
      <c r="L3298" s="826"/>
      <c r="M3298" s="827"/>
      <c r="N3298" s="793"/>
      <c r="O3298" s="830"/>
      <c r="P3298" s="844"/>
      <c r="Q3298" s="836"/>
      <c r="R3298" s="830"/>
      <c r="S3298" s="406" t="s">
        <v>158</v>
      </c>
      <c r="T3298" s="451"/>
      <c r="U3298" s="820"/>
      <c r="V3298" s="821"/>
      <c r="W3298" s="818"/>
      <c r="X3298" s="819"/>
      <c r="Y3298" s="818"/>
      <c r="Z3298" s="819"/>
      <c r="AA3298" s="818"/>
      <c r="AB3298" s="819"/>
      <c r="AC3298" s="818"/>
      <c r="AD3298" s="819"/>
      <c r="AE3298" s="818"/>
      <c r="AF3298" s="819"/>
      <c r="AG3298" s="783"/>
      <c r="AH3298" s="784"/>
      <c r="AI3298" s="783"/>
      <c r="AJ3298" s="784"/>
      <c r="AK3298" s="793"/>
      <c r="AL3298" s="793"/>
      <c r="AM3298" s="793"/>
      <c r="AN3298" s="793"/>
      <c r="AO3298" s="793"/>
      <c r="AP3298" s="793"/>
    </row>
    <row r="3299" spans="1:42" s="404" customFormat="1" ht="12.75" hidden="1" customHeight="1" thickTop="1" x14ac:dyDescent="0.2">
      <c r="A3299" s="402"/>
      <c r="B3299" s="445" t="s">
        <v>733</v>
      </c>
      <c r="C3299" s="444" t="s">
        <v>741</v>
      </c>
      <c r="D3299" s="443" t="s">
        <v>705</v>
      </c>
      <c r="E3299" s="442" t="s">
        <v>253</v>
      </c>
      <c r="F3299" s="440"/>
      <c r="G3299" s="440"/>
      <c r="H3299" s="419">
        <v>2020</v>
      </c>
      <c r="I3299" s="418"/>
      <c r="J3299" s="418" t="s">
        <v>987</v>
      </c>
      <c r="K3299" s="508" t="s">
        <v>736</v>
      </c>
      <c r="L3299" s="822" t="s">
        <v>65</v>
      </c>
      <c r="M3299" s="823"/>
      <c r="N3299" s="791" t="s">
        <v>207</v>
      </c>
      <c r="O3299" s="828" t="s">
        <v>228</v>
      </c>
      <c r="P3299" s="842"/>
      <c r="Q3299" s="834" t="s">
        <v>231</v>
      </c>
      <c r="R3299" s="828"/>
      <c r="S3299" s="434" t="s">
        <v>184</v>
      </c>
      <c r="T3299" s="438">
        <v>300000</v>
      </c>
      <c r="U3299" s="434" t="s">
        <v>183</v>
      </c>
      <c r="V3299" s="437"/>
      <c r="W3299" s="434" t="s">
        <v>182</v>
      </c>
      <c r="X3299" s="436">
        <f>T3299</f>
        <v>300000</v>
      </c>
      <c r="Y3299" s="434" t="s">
        <v>181</v>
      </c>
      <c r="Z3299" s="435"/>
      <c r="AA3299" s="434" t="s">
        <v>181</v>
      </c>
      <c r="AB3299" s="435"/>
      <c r="AC3299" s="434" t="s">
        <v>181</v>
      </c>
      <c r="AD3299" s="435"/>
      <c r="AE3299" s="434" t="s">
        <v>181</v>
      </c>
      <c r="AF3299" s="435"/>
      <c r="AG3299" s="466" t="s">
        <v>181</v>
      </c>
      <c r="AH3299" s="467"/>
      <c r="AI3299" s="466" t="s">
        <v>180</v>
      </c>
      <c r="AJ3299" s="465"/>
      <c r="AK3299" s="791" t="s">
        <v>240</v>
      </c>
      <c r="AL3299" s="791" t="s">
        <v>240</v>
      </c>
      <c r="AM3299" s="791" t="s">
        <v>240</v>
      </c>
      <c r="AN3299" s="791" t="s">
        <v>240</v>
      </c>
      <c r="AO3299" s="791" t="s">
        <v>240</v>
      </c>
      <c r="AP3299" s="791" t="s">
        <v>240</v>
      </c>
    </row>
    <row r="3300" spans="1:42" s="404" customFormat="1" ht="15" hidden="1" customHeight="1" x14ac:dyDescent="0.2">
      <c r="A3300" s="402"/>
      <c r="B3300" s="425" t="s">
        <v>733</v>
      </c>
      <c r="C3300" s="424" t="s">
        <v>741</v>
      </c>
      <c r="D3300" s="423" t="s">
        <v>705</v>
      </c>
      <c r="E3300" s="422" t="s">
        <v>253</v>
      </c>
      <c r="F3300" s="420"/>
      <c r="G3300" s="420"/>
      <c r="H3300" s="419">
        <v>2020</v>
      </c>
      <c r="I3300" s="418"/>
      <c r="J3300" s="418" t="s">
        <v>987</v>
      </c>
      <c r="K3300" s="417" t="s">
        <v>736</v>
      </c>
      <c r="L3300" s="824"/>
      <c r="M3300" s="825"/>
      <c r="N3300" s="792"/>
      <c r="O3300" s="829"/>
      <c r="P3300" s="843"/>
      <c r="Q3300" s="835"/>
      <c r="R3300" s="829"/>
      <c r="S3300" s="416" t="s">
        <v>179</v>
      </c>
      <c r="T3300" s="432"/>
      <c r="U3300" s="416" t="s">
        <v>177</v>
      </c>
      <c r="V3300" s="415"/>
      <c r="W3300" s="416" t="s">
        <v>176</v>
      </c>
      <c r="X3300" s="428">
        <f>X3299</f>
        <v>300000</v>
      </c>
      <c r="Y3300" s="416" t="s">
        <v>175</v>
      </c>
      <c r="Z3300" s="426"/>
      <c r="AA3300" s="416" t="s">
        <v>175</v>
      </c>
      <c r="AB3300" s="426"/>
      <c r="AC3300" s="416" t="s">
        <v>175</v>
      </c>
      <c r="AD3300" s="426"/>
      <c r="AE3300" s="416" t="s">
        <v>175</v>
      </c>
      <c r="AF3300" s="426"/>
      <c r="AG3300" s="463" t="s">
        <v>175</v>
      </c>
      <c r="AH3300" s="462"/>
      <c r="AI3300" s="463" t="s">
        <v>174</v>
      </c>
      <c r="AJ3300" s="464"/>
      <c r="AK3300" s="792"/>
      <c r="AL3300" s="792"/>
      <c r="AM3300" s="792"/>
      <c r="AN3300" s="792"/>
      <c r="AO3300" s="792"/>
      <c r="AP3300" s="792"/>
    </row>
    <row r="3301" spans="1:42" s="404" customFormat="1" ht="13.5" hidden="1" thickTop="1" x14ac:dyDescent="0.2">
      <c r="A3301" s="402"/>
      <c r="B3301" s="425" t="s">
        <v>733</v>
      </c>
      <c r="C3301" s="424" t="s">
        <v>741</v>
      </c>
      <c r="D3301" s="423" t="s">
        <v>705</v>
      </c>
      <c r="E3301" s="422" t="s">
        <v>253</v>
      </c>
      <c r="F3301" s="420"/>
      <c r="G3301" s="420"/>
      <c r="H3301" s="419">
        <v>2020</v>
      </c>
      <c r="I3301" s="418"/>
      <c r="J3301" s="418" t="s">
        <v>987</v>
      </c>
      <c r="K3301" s="417" t="s">
        <v>736</v>
      </c>
      <c r="L3301" s="824"/>
      <c r="M3301" s="825"/>
      <c r="N3301" s="792"/>
      <c r="O3301" s="829"/>
      <c r="P3301" s="843"/>
      <c r="Q3301" s="835"/>
      <c r="R3301" s="829"/>
      <c r="S3301" s="416" t="s">
        <v>173</v>
      </c>
      <c r="T3301" s="429"/>
      <c r="U3301" s="416" t="s">
        <v>171</v>
      </c>
      <c r="V3301" s="427"/>
      <c r="W3301" s="416" t="s">
        <v>170</v>
      </c>
      <c r="X3301" s="428"/>
      <c r="Y3301" s="416" t="s">
        <v>169</v>
      </c>
      <c r="Z3301" s="426"/>
      <c r="AA3301" s="416" t="s">
        <v>169</v>
      </c>
      <c r="AB3301" s="426"/>
      <c r="AC3301" s="416" t="s">
        <v>169</v>
      </c>
      <c r="AD3301" s="426"/>
      <c r="AE3301" s="416" t="s">
        <v>169</v>
      </c>
      <c r="AF3301" s="426"/>
      <c r="AG3301" s="463" t="s">
        <v>169</v>
      </c>
      <c r="AH3301" s="462"/>
      <c r="AI3301" s="781"/>
      <c r="AJ3301" s="782"/>
      <c r="AK3301" s="792"/>
      <c r="AL3301" s="792"/>
      <c r="AM3301" s="792"/>
      <c r="AN3301" s="792"/>
      <c r="AO3301" s="792"/>
      <c r="AP3301" s="792"/>
    </row>
    <row r="3302" spans="1:42" s="404" customFormat="1" ht="15" hidden="1" customHeight="1" x14ac:dyDescent="0.2">
      <c r="A3302" s="402"/>
      <c r="B3302" s="425" t="s">
        <v>733</v>
      </c>
      <c r="C3302" s="424" t="s">
        <v>741</v>
      </c>
      <c r="D3302" s="423" t="s">
        <v>705</v>
      </c>
      <c r="E3302" s="422" t="s">
        <v>253</v>
      </c>
      <c r="F3302" s="420"/>
      <c r="G3302" s="420"/>
      <c r="H3302" s="419">
        <v>2020</v>
      </c>
      <c r="I3302" s="418"/>
      <c r="J3302" s="418" t="s">
        <v>987</v>
      </c>
      <c r="K3302" s="417" t="s">
        <v>736</v>
      </c>
      <c r="L3302" s="824"/>
      <c r="M3302" s="825"/>
      <c r="N3302" s="792"/>
      <c r="O3302" s="829"/>
      <c r="P3302" s="843"/>
      <c r="Q3302" s="835"/>
      <c r="R3302" s="829"/>
      <c r="S3302" s="416" t="s">
        <v>168</v>
      </c>
      <c r="T3302" s="427"/>
      <c r="U3302" s="416" t="s">
        <v>167</v>
      </c>
      <c r="V3302" s="427"/>
      <c r="W3302" s="816"/>
      <c r="X3302" s="817"/>
      <c r="Y3302" s="416" t="s">
        <v>166</v>
      </c>
      <c r="Z3302" s="426">
        <f>IF(Z3300="",Z3301-Z3299,Z3301-Z3300)</f>
        <v>0</v>
      </c>
      <c r="AA3302" s="416" t="s">
        <v>166</v>
      </c>
      <c r="AB3302" s="426">
        <f>IF(AB3300="",AB3301-AB3299,AB3301-AB3300)</f>
        <v>0</v>
      </c>
      <c r="AC3302" s="416" t="s">
        <v>166</v>
      </c>
      <c r="AD3302" s="426">
        <f>IF(AD3300="",AD3301-AD3299,AD3301-AD3300)</f>
        <v>0</v>
      </c>
      <c r="AE3302" s="416" t="s">
        <v>166</v>
      </c>
      <c r="AF3302" s="426">
        <f>IF(AF3300="",AF3301-AF3299,AF3301-AF3300)</f>
        <v>0</v>
      </c>
      <c r="AG3302" s="463" t="s">
        <v>166</v>
      </c>
      <c r="AH3302" s="462">
        <f>IF(AH3300="",AH3301-AH3299,AH3301-AH3300)</f>
        <v>0</v>
      </c>
      <c r="AI3302" s="781"/>
      <c r="AJ3302" s="782"/>
      <c r="AK3302" s="792"/>
      <c r="AL3302" s="792"/>
      <c r="AM3302" s="792"/>
      <c r="AN3302" s="792"/>
      <c r="AO3302" s="792"/>
      <c r="AP3302" s="792"/>
    </row>
    <row r="3303" spans="1:42" s="404" customFormat="1" ht="15" hidden="1" customHeight="1" x14ac:dyDescent="0.2">
      <c r="A3303" s="402"/>
      <c r="B3303" s="425" t="s">
        <v>733</v>
      </c>
      <c r="C3303" s="424" t="s">
        <v>741</v>
      </c>
      <c r="D3303" s="423" t="s">
        <v>705</v>
      </c>
      <c r="E3303" s="422" t="s">
        <v>253</v>
      </c>
      <c r="F3303" s="420"/>
      <c r="G3303" s="420"/>
      <c r="H3303" s="419">
        <v>2020</v>
      </c>
      <c r="I3303" s="418"/>
      <c r="J3303" s="418" t="s">
        <v>987</v>
      </c>
      <c r="K3303" s="417" t="s">
        <v>736</v>
      </c>
      <c r="L3303" s="824"/>
      <c r="M3303" s="825"/>
      <c r="N3303" s="792"/>
      <c r="O3303" s="829"/>
      <c r="P3303" s="843"/>
      <c r="Q3303" s="835"/>
      <c r="R3303" s="829"/>
      <c r="S3303" s="416" t="s">
        <v>165</v>
      </c>
      <c r="T3303" s="415"/>
      <c r="U3303" s="416" t="s">
        <v>164</v>
      </c>
      <c r="V3303" s="415"/>
      <c r="W3303" s="816"/>
      <c r="X3303" s="817"/>
      <c r="Y3303" s="816"/>
      <c r="Z3303" s="817"/>
      <c r="AA3303" s="816"/>
      <c r="AB3303" s="817"/>
      <c r="AC3303" s="816"/>
      <c r="AD3303" s="817"/>
      <c r="AE3303" s="816"/>
      <c r="AF3303" s="817"/>
      <c r="AG3303" s="781"/>
      <c r="AH3303" s="782"/>
      <c r="AI3303" s="781"/>
      <c r="AJ3303" s="782"/>
      <c r="AK3303" s="792"/>
      <c r="AL3303" s="792"/>
      <c r="AM3303" s="792"/>
      <c r="AN3303" s="792"/>
      <c r="AO3303" s="792"/>
      <c r="AP3303" s="792"/>
    </row>
    <row r="3304" spans="1:42" s="404" customFormat="1" ht="15" hidden="1" customHeight="1" thickBot="1" x14ac:dyDescent="0.25">
      <c r="A3304" s="402"/>
      <c r="B3304" s="414" t="s">
        <v>733</v>
      </c>
      <c r="C3304" s="413" t="s">
        <v>741</v>
      </c>
      <c r="D3304" s="412" t="s">
        <v>705</v>
      </c>
      <c r="E3304" s="411" t="s">
        <v>253</v>
      </c>
      <c r="F3304" s="409"/>
      <c r="G3304" s="409"/>
      <c r="H3304" s="408">
        <v>2020</v>
      </c>
      <c r="I3304" s="407"/>
      <c r="J3304" s="407" t="s">
        <v>987</v>
      </c>
      <c r="K3304" s="407" t="s">
        <v>736</v>
      </c>
      <c r="L3304" s="826"/>
      <c r="M3304" s="827"/>
      <c r="N3304" s="793"/>
      <c r="O3304" s="830"/>
      <c r="P3304" s="844"/>
      <c r="Q3304" s="836"/>
      <c r="R3304" s="830"/>
      <c r="S3304" s="406" t="s">
        <v>158</v>
      </c>
      <c r="T3304" s="451"/>
      <c r="U3304" s="820"/>
      <c r="V3304" s="821"/>
      <c r="W3304" s="818"/>
      <c r="X3304" s="819"/>
      <c r="Y3304" s="818"/>
      <c r="Z3304" s="819"/>
      <c r="AA3304" s="818"/>
      <c r="AB3304" s="819"/>
      <c r="AC3304" s="818"/>
      <c r="AD3304" s="819"/>
      <c r="AE3304" s="818"/>
      <c r="AF3304" s="819"/>
      <c r="AG3304" s="783"/>
      <c r="AH3304" s="784"/>
      <c r="AI3304" s="783"/>
      <c r="AJ3304" s="784"/>
      <c r="AK3304" s="793"/>
      <c r="AL3304" s="793"/>
      <c r="AM3304" s="793"/>
      <c r="AN3304" s="793"/>
      <c r="AO3304" s="793"/>
      <c r="AP3304" s="793"/>
    </row>
    <row r="3305" spans="1:42" s="404" customFormat="1" ht="12.75" hidden="1" customHeight="1" thickTop="1" x14ac:dyDescent="0.2">
      <c r="A3305" s="402"/>
      <c r="B3305" s="445" t="s">
        <v>733</v>
      </c>
      <c r="C3305" s="444" t="s">
        <v>740</v>
      </c>
      <c r="D3305" s="443" t="s">
        <v>705</v>
      </c>
      <c r="E3305" s="442" t="s">
        <v>253</v>
      </c>
      <c r="F3305" s="440"/>
      <c r="G3305" s="440"/>
      <c r="H3305" s="419">
        <v>2020</v>
      </c>
      <c r="I3305" s="418"/>
      <c r="J3305" s="418" t="s">
        <v>987</v>
      </c>
      <c r="K3305" s="508" t="s">
        <v>736</v>
      </c>
      <c r="L3305" s="822" t="s">
        <v>66</v>
      </c>
      <c r="M3305" s="823"/>
      <c r="N3305" s="791" t="s">
        <v>207</v>
      </c>
      <c r="O3305" s="828" t="s">
        <v>228</v>
      </c>
      <c r="P3305" s="842"/>
      <c r="Q3305" s="834" t="s">
        <v>231</v>
      </c>
      <c r="R3305" s="828"/>
      <c r="S3305" s="434" t="s">
        <v>184</v>
      </c>
      <c r="T3305" s="438">
        <v>300000</v>
      </c>
      <c r="U3305" s="434" t="s">
        <v>183</v>
      </c>
      <c r="V3305" s="437"/>
      <c r="W3305" s="434" t="s">
        <v>182</v>
      </c>
      <c r="X3305" s="436">
        <f>T3305</f>
        <v>300000</v>
      </c>
      <c r="Y3305" s="434" t="s">
        <v>181</v>
      </c>
      <c r="Z3305" s="435"/>
      <c r="AA3305" s="434" t="s">
        <v>181</v>
      </c>
      <c r="AB3305" s="435"/>
      <c r="AC3305" s="434" t="s">
        <v>181</v>
      </c>
      <c r="AD3305" s="435"/>
      <c r="AE3305" s="434" t="s">
        <v>181</v>
      </c>
      <c r="AF3305" s="435"/>
      <c r="AG3305" s="466" t="s">
        <v>181</v>
      </c>
      <c r="AH3305" s="467"/>
      <c r="AI3305" s="466" t="s">
        <v>180</v>
      </c>
      <c r="AJ3305" s="465"/>
      <c r="AK3305" s="791" t="s">
        <v>240</v>
      </c>
      <c r="AL3305" s="791" t="s">
        <v>240</v>
      </c>
      <c r="AM3305" s="791" t="s">
        <v>240</v>
      </c>
      <c r="AN3305" s="791" t="s">
        <v>240</v>
      </c>
      <c r="AO3305" s="791" t="s">
        <v>240</v>
      </c>
      <c r="AP3305" s="791" t="s">
        <v>240</v>
      </c>
    </row>
    <row r="3306" spans="1:42" s="404" customFormat="1" ht="15" hidden="1" customHeight="1" x14ac:dyDescent="0.2">
      <c r="A3306" s="402"/>
      <c r="B3306" s="425" t="s">
        <v>733</v>
      </c>
      <c r="C3306" s="424" t="s">
        <v>740</v>
      </c>
      <c r="D3306" s="423" t="s">
        <v>705</v>
      </c>
      <c r="E3306" s="422" t="s">
        <v>253</v>
      </c>
      <c r="F3306" s="420"/>
      <c r="G3306" s="420"/>
      <c r="H3306" s="419">
        <v>2020</v>
      </c>
      <c r="I3306" s="418"/>
      <c r="J3306" s="418" t="s">
        <v>987</v>
      </c>
      <c r="K3306" s="417" t="s">
        <v>736</v>
      </c>
      <c r="L3306" s="824"/>
      <c r="M3306" s="825"/>
      <c r="N3306" s="792"/>
      <c r="O3306" s="829"/>
      <c r="P3306" s="843"/>
      <c r="Q3306" s="835"/>
      <c r="R3306" s="829"/>
      <c r="S3306" s="416" t="s">
        <v>179</v>
      </c>
      <c r="T3306" s="432"/>
      <c r="U3306" s="416" t="s">
        <v>177</v>
      </c>
      <c r="V3306" s="415"/>
      <c r="W3306" s="416" t="s">
        <v>176</v>
      </c>
      <c r="X3306" s="428">
        <f>X3305</f>
        <v>300000</v>
      </c>
      <c r="Y3306" s="416" t="s">
        <v>175</v>
      </c>
      <c r="Z3306" s="426"/>
      <c r="AA3306" s="416" t="s">
        <v>175</v>
      </c>
      <c r="AB3306" s="426"/>
      <c r="AC3306" s="416" t="s">
        <v>175</v>
      </c>
      <c r="AD3306" s="426"/>
      <c r="AE3306" s="416" t="s">
        <v>175</v>
      </c>
      <c r="AF3306" s="426"/>
      <c r="AG3306" s="463" t="s">
        <v>175</v>
      </c>
      <c r="AH3306" s="462"/>
      <c r="AI3306" s="463" t="s">
        <v>174</v>
      </c>
      <c r="AJ3306" s="464"/>
      <c r="AK3306" s="792"/>
      <c r="AL3306" s="792"/>
      <c r="AM3306" s="792"/>
      <c r="AN3306" s="792"/>
      <c r="AO3306" s="792"/>
      <c r="AP3306" s="792"/>
    </row>
    <row r="3307" spans="1:42" s="404" customFormat="1" ht="13.5" hidden="1" thickTop="1" x14ac:dyDescent="0.2">
      <c r="A3307" s="402"/>
      <c r="B3307" s="425" t="s">
        <v>733</v>
      </c>
      <c r="C3307" s="424" t="s">
        <v>740</v>
      </c>
      <c r="D3307" s="423" t="s">
        <v>705</v>
      </c>
      <c r="E3307" s="422" t="s">
        <v>253</v>
      </c>
      <c r="F3307" s="420"/>
      <c r="G3307" s="420"/>
      <c r="H3307" s="419">
        <v>2020</v>
      </c>
      <c r="I3307" s="418"/>
      <c r="J3307" s="418" t="s">
        <v>987</v>
      </c>
      <c r="K3307" s="417" t="s">
        <v>736</v>
      </c>
      <c r="L3307" s="824"/>
      <c r="M3307" s="825"/>
      <c r="N3307" s="792"/>
      <c r="O3307" s="829"/>
      <c r="P3307" s="843"/>
      <c r="Q3307" s="835"/>
      <c r="R3307" s="829"/>
      <c r="S3307" s="416" t="s">
        <v>173</v>
      </c>
      <c r="T3307" s="429"/>
      <c r="U3307" s="416" t="s">
        <v>171</v>
      </c>
      <c r="V3307" s="427"/>
      <c r="W3307" s="416" t="s">
        <v>170</v>
      </c>
      <c r="X3307" s="428"/>
      <c r="Y3307" s="416" t="s">
        <v>169</v>
      </c>
      <c r="Z3307" s="426"/>
      <c r="AA3307" s="416" t="s">
        <v>169</v>
      </c>
      <c r="AB3307" s="426"/>
      <c r="AC3307" s="416" t="s">
        <v>169</v>
      </c>
      <c r="AD3307" s="426"/>
      <c r="AE3307" s="416" t="s">
        <v>169</v>
      </c>
      <c r="AF3307" s="426"/>
      <c r="AG3307" s="463" t="s">
        <v>169</v>
      </c>
      <c r="AH3307" s="462"/>
      <c r="AI3307" s="781"/>
      <c r="AJ3307" s="782"/>
      <c r="AK3307" s="792"/>
      <c r="AL3307" s="792"/>
      <c r="AM3307" s="792"/>
      <c r="AN3307" s="792"/>
      <c r="AO3307" s="792"/>
      <c r="AP3307" s="792"/>
    </row>
    <row r="3308" spans="1:42" s="404" customFormat="1" ht="15" hidden="1" customHeight="1" x14ac:dyDescent="0.2">
      <c r="A3308" s="402"/>
      <c r="B3308" s="425" t="s">
        <v>733</v>
      </c>
      <c r="C3308" s="424" t="s">
        <v>740</v>
      </c>
      <c r="D3308" s="423" t="s">
        <v>705</v>
      </c>
      <c r="E3308" s="422" t="s">
        <v>253</v>
      </c>
      <c r="F3308" s="420"/>
      <c r="G3308" s="420"/>
      <c r="H3308" s="419">
        <v>2020</v>
      </c>
      <c r="I3308" s="418"/>
      <c r="J3308" s="418" t="s">
        <v>987</v>
      </c>
      <c r="K3308" s="417" t="s">
        <v>736</v>
      </c>
      <c r="L3308" s="824"/>
      <c r="M3308" s="825"/>
      <c r="N3308" s="792"/>
      <c r="O3308" s="829"/>
      <c r="P3308" s="843"/>
      <c r="Q3308" s="835"/>
      <c r="R3308" s="829"/>
      <c r="S3308" s="416" t="s">
        <v>168</v>
      </c>
      <c r="T3308" s="427"/>
      <c r="U3308" s="416" t="s">
        <v>167</v>
      </c>
      <c r="V3308" s="427"/>
      <c r="W3308" s="816"/>
      <c r="X3308" s="817"/>
      <c r="Y3308" s="416" t="s">
        <v>166</v>
      </c>
      <c r="Z3308" s="426">
        <f>IF(Z3306="",Z3307-Z3305,Z3307-Z3306)</f>
        <v>0</v>
      </c>
      <c r="AA3308" s="416" t="s">
        <v>166</v>
      </c>
      <c r="AB3308" s="426">
        <f>IF(AB3306="",AB3307-AB3305,AB3307-AB3306)</f>
        <v>0</v>
      </c>
      <c r="AC3308" s="416" t="s">
        <v>166</v>
      </c>
      <c r="AD3308" s="426">
        <f>IF(AD3306="",AD3307-AD3305,AD3307-AD3306)</f>
        <v>0</v>
      </c>
      <c r="AE3308" s="416" t="s">
        <v>166</v>
      </c>
      <c r="AF3308" s="426">
        <f>IF(AF3306="",AF3307-AF3305,AF3307-AF3306)</f>
        <v>0</v>
      </c>
      <c r="AG3308" s="463" t="s">
        <v>166</v>
      </c>
      <c r="AH3308" s="462">
        <f>IF(AH3306="",AH3307-AH3305,AH3307-AH3306)</f>
        <v>0</v>
      </c>
      <c r="AI3308" s="781"/>
      <c r="AJ3308" s="782"/>
      <c r="AK3308" s="792"/>
      <c r="AL3308" s="792"/>
      <c r="AM3308" s="792"/>
      <c r="AN3308" s="792"/>
      <c r="AO3308" s="792"/>
      <c r="AP3308" s="792"/>
    </row>
    <row r="3309" spans="1:42" s="404" customFormat="1" ht="15" hidden="1" customHeight="1" x14ac:dyDescent="0.2">
      <c r="A3309" s="402"/>
      <c r="B3309" s="425" t="s">
        <v>733</v>
      </c>
      <c r="C3309" s="424" t="s">
        <v>740</v>
      </c>
      <c r="D3309" s="423" t="s">
        <v>705</v>
      </c>
      <c r="E3309" s="422" t="s">
        <v>253</v>
      </c>
      <c r="F3309" s="420"/>
      <c r="G3309" s="420"/>
      <c r="H3309" s="419">
        <v>2020</v>
      </c>
      <c r="I3309" s="418"/>
      <c r="J3309" s="418" t="s">
        <v>987</v>
      </c>
      <c r="K3309" s="417" t="s">
        <v>736</v>
      </c>
      <c r="L3309" s="824"/>
      <c r="M3309" s="825"/>
      <c r="N3309" s="792"/>
      <c r="O3309" s="829"/>
      <c r="P3309" s="843"/>
      <c r="Q3309" s="835"/>
      <c r="R3309" s="829"/>
      <c r="S3309" s="416" t="s">
        <v>165</v>
      </c>
      <c r="T3309" s="415"/>
      <c r="U3309" s="416" t="s">
        <v>164</v>
      </c>
      <c r="V3309" s="415"/>
      <c r="W3309" s="816"/>
      <c r="X3309" s="817"/>
      <c r="Y3309" s="816"/>
      <c r="Z3309" s="817"/>
      <c r="AA3309" s="816"/>
      <c r="AB3309" s="817"/>
      <c r="AC3309" s="816"/>
      <c r="AD3309" s="817"/>
      <c r="AE3309" s="816"/>
      <c r="AF3309" s="817"/>
      <c r="AG3309" s="781"/>
      <c r="AH3309" s="782"/>
      <c r="AI3309" s="781"/>
      <c r="AJ3309" s="782"/>
      <c r="AK3309" s="792"/>
      <c r="AL3309" s="792"/>
      <c r="AM3309" s="792"/>
      <c r="AN3309" s="792"/>
      <c r="AO3309" s="792"/>
      <c r="AP3309" s="792"/>
    </row>
    <row r="3310" spans="1:42" s="404" customFormat="1" ht="15" hidden="1" customHeight="1" thickBot="1" x14ac:dyDescent="0.25">
      <c r="A3310" s="402"/>
      <c r="B3310" s="414" t="s">
        <v>733</v>
      </c>
      <c r="C3310" s="413" t="s">
        <v>740</v>
      </c>
      <c r="D3310" s="412" t="s">
        <v>705</v>
      </c>
      <c r="E3310" s="411" t="s">
        <v>253</v>
      </c>
      <c r="F3310" s="409"/>
      <c r="G3310" s="409"/>
      <c r="H3310" s="408">
        <v>2020</v>
      </c>
      <c r="I3310" s="407"/>
      <c r="J3310" s="407" t="s">
        <v>987</v>
      </c>
      <c r="K3310" s="407" t="s">
        <v>736</v>
      </c>
      <c r="L3310" s="826"/>
      <c r="M3310" s="827"/>
      <c r="N3310" s="793"/>
      <c r="O3310" s="830"/>
      <c r="P3310" s="844"/>
      <c r="Q3310" s="836"/>
      <c r="R3310" s="830"/>
      <c r="S3310" s="406" t="s">
        <v>158</v>
      </c>
      <c r="T3310" s="451"/>
      <c r="U3310" s="820"/>
      <c r="V3310" s="821"/>
      <c r="W3310" s="818"/>
      <c r="X3310" s="819"/>
      <c r="Y3310" s="818"/>
      <c r="Z3310" s="819"/>
      <c r="AA3310" s="818"/>
      <c r="AB3310" s="819"/>
      <c r="AC3310" s="818"/>
      <c r="AD3310" s="819"/>
      <c r="AE3310" s="818"/>
      <c r="AF3310" s="819"/>
      <c r="AG3310" s="783"/>
      <c r="AH3310" s="784"/>
      <c r="AI3310" s="783"/>
      <c r="AJ3310" s="784"/>
      <c r="AK3310" s="793"/>
      <c r="AL3310" s="793"/>
      <c r="AM3310" s="793"/>
      <c r="AN3310" s="793"/>
      <c r="AO3310" s="793"/>
      <c r="AP3310" s="793"/>
    </row>
    <row r="3311" spans="1:42" s="404" customFormat="1" ht="12.75" hidden="1" customHeight="1" thickTop="1" x14ac:dyDescent="0.2">
      <c r="A3311" s="402"/>
      <c r="B3311" s="445" t="s">
        <v>482</v>
      </c>
      <c r="C3311" s="444" t="s">
        <v>739</v>
      </c>
      <c r="D3311" s="443" t="s">
        <v>705</v>
      </c>
      <c r="E3311" s="442" t="s">
        <v>253</v>
      </c>
      <c r="F3311" s="440"/>
      <c r="G3311" s="440"/>
      <c r="H3311" s="419">
        <v>2020</v>
      </c>
      <c r="I3311" s="418"/>
      <c r="J3311" s="418" t="s">
        <v>987</v>
      </c>
      <c r="K3311" s="508" t="s">
        <v>736</v>
      </c>
      <c r="L3311" s="822" t="s">
        <v>69</v>
      </c>
      <c r="M3311" s="823"/>
      <c r="N3311" s="791" t="s">
        <v>207</v>
      </c>
      <c r="O3311" s="828" t="s">
        <v>228</v>
      </c>
      <c r="P3311" s="842"/>
      <c r="Q3311" s="834" t="s">
        <v>231</v>
      </c>
      <c r="R3311" s="828"/>
      <c r="S3311" s="434" t="s">
        <v>184</v>
      </c>
      <c r="T3311" s="438">
        <v>300000</v>
      </c>
      <c r="U3311" s="434" t="s">
        <v>183</v>
      </c>
      <c r="V3311" s="437"/>
      <c r="W3311" s="434" t="s">
        <v>182</v>
      </c>
      <c r="X3311" s="436">
        <f>T3311</f>
        <v>300000</v>
      </c>
      <c r="Y3311" s="434" t="s">
        <v>181</v>
      </c>
      <c r="Z3311" s="435"/>
      <c r="AA3311" s="434" t="s">
        <v>181</v>
      </c>
      <c r="AB3311" s="435"/>
      <c r="AC3311" s="434" t="s">
        <v>181</v>
      </c>
      <c r="AD3311" s="435"/>
      <c r="AE3311" s="434" t="s">
        <v>181</v>
      </c>
      <c r="AF3311" s="435"/>
      <c r="AG3311" s="466" t="s">
        <v>181</v>
      </c>
      <c r="AH3311" s="467"/>
      <c r="AI3311" s="466" t="s">
        <v>180</v>
      </c>
      <c r="AJ3311" s="465"/>
      <c r="AK3311" s="791" t="s">
        <v>240</v>
      </c>
      <c r="AL3311" s="791" t="s">
        <v>240</v>
      </c>
      <c r="AM3311" s="791" t="s">
        <v>240</v>
      </c>
      <c r="AN3311" s="791" t="s">
        <v>240</v>
      </c>
      <c r="AO3311" s="791" t="s">
        <v>240</v>
      </c>
      <c r="AP3311" s="791" t="s">
        <v>240</v>
      </c>
    </row>
    <row r="3312" spans="1:42" s="404" customFormat="1" ht="15" hidden="1" customHeight="1" x14ac:dyDescent="0.2">
      <c r="A3312" s="402"/>
      <c r="B3312" s="425" t="s">
        <v>482</v>
      </c>
      <c r="C3312" s="424" t="s">
        <v>739</v>
      </c>
      <c r="D3312" s="423" t="s">
        <v>705</v>
      </c>
      <c r="E3312" s="422" t="s">
        <v>253</v>
      </c>
      <c r="F3312" s="420"/>
      <c r="G3312" s="420"/>
      <c r="H3312" s="419">
        <v>2020</v>
      </c>
      <c r="I3312" s="418"/>
      <c r="J3312" s="418" t="s">
        <v>987</v>
      </c>
      <c r="K3312" s="417" t="s">
        <v>736</v>
      </c>
      <c r="L3312" s="824"/>
      <c r="M3312" s="825"/>
      <c r="N3312" s="792"/>
      <c r="O3312" s="829"/>
      <c r="P3312" s="843"/>
      <c r="Q3312" s="835"/>
      <c r="R3312" s="829"/>
      <c r="S3312" s="416" t="s">
        <v>179</v>
      </c>
      <c r="T3312" s="432"/>
      <c r="U3312" s="416" t="s">
        <v>177</v>
      </c>
      <c r="V3312" s="415"/>
      <c r="W3312" s="416" t="s">
        <v>176</v>
      </c>
      <c r="X3312" s="428">
        <f>X3311</f>
        <v>300000</v>
      </c>
      <c r="Y3312" s="416" t="s">
        <v>175</v>
      </c>
      <c r="Z3312" s="426"/>
      <c r="AA3312" s="416" t="s">
        <v>175</v>
      </c>
      <c r="AB3312" s="426"/>
      <c r="AC3312" s="416" t="s">
        <v>175</v>
      </c>
      <c r="AD3312" s="426"/>
      <c r="AE3312" s="416" t="s">
        <v>175</v>
      </c>
      <c r="AF3312" s="426"/>
      <c r="AG3312" s="463" t="s">
        <v>175</v>
      </c>
      <c r="AH3312" s="462"/>
      <c r="AI3312" s="463" t="s">
        <v>174</v>
      </c>
      <c r="AJ3312" s="464"/>
      <c r="AK3312" s="792"/>
      <c r="AL3312" s="792"/>
      <c r="AM3312" s="792"/>
      <c r="AN3312" s="792"/>
      <c r="AO3312" s="792"/>
      <c r="AP3312" s="792"/>
    </row>
    <row r="3313" spans="1:42" s="404" customFormat="1" ht="13.5" hidden="1" thickTop="1" x14ac:dyDescent="0.2">
      <c r="A3313" s="402"/>
      <c r="B3313" s="425" t="s">
        <v>482</v>
      </c>
      <c r="C3313" s="424" t="s">
        <v>739</v>
      </c>
      <c r="D3313" s="423" t="s">
        <v>705</v>
      </c>
      <c r="E3313" s="422" t="s">
        <v>253</v>
      </c>
      <c r="F3313" s="420"/>
      <c r="G3313" s="420"/>
      <c r="H3313" s="419">
        <v>2020</v>
      </c>
      <c r="I3313" s="418"/>
      <c r="J3313" s="418" t="s">
        <v>987</v>
      </c>
      <c r="K3313" s="417" t="s">
        <v>736</v>
      </c>
      <c r="L3313" s="824"/>
      <c r="M3313" s="825"/>
      <c r="N3313" s="792"/>
      <c r="O3313" s="829"/>
      <c r="P3313" s="843"/>
      <c r="Q3313" s="835"/>
      <c r="R3313" s="829"/>
      <c r="S3313" s="416" t="s">
        <v>173</v>
      </c>
      <c r="T3313" s="429"/>
      <c r="U3313" s="416" t="s">
        <v>171</v>
      </c>
      <c r="V3313" s="427"/>
      <c r="W3313" s="416" t="s">
        <v>170</v>
      </c>
      <c r="X3313" s="428"/>
      <c r="Y3313" s="416" t="s">
        <v>169</v>
      </c>
      <c r="Z3313" s="426"/>
      <c r="AA3313" s="416" t="s">
        <v>169</v>
      </c>
      <c r="AB3313" s="426"/>
      <c r="AC3313" s="416" t="s">
        <v>169</v>
      </c>
      <c r="AD3313" s="426"/>
      <c r="AE3313" s="416" t="s">
        <v>169</v>
      </c>
      <c r="AF3313" s="426"/>
      <c r="AG3313" s="463" t="s">
        <v>169</v>
      </c>
      <c r="AH3313" s="462"/>
      <c r="AI3313" s="781"/>
      <c r="AJ3313" s="782"/>
      <c r="AK3313" s="792"/>
      <c r="AL3313" s="792"/>
      <c r="AM3313" s="792"/>
      <c r="AN3313" s="792"/>
      <c r="AO3313" s="792"/>
      <c r="AP3313" s="792"/>
    </row>
    <row r="3314" spans="1:42" s="404" customFormat="1" ht="15" hidden="1" customHeight="1" x14ac:dyDescent="0.2">
      <c r="A3314" s="402"/>
      <c r="B3314" s="425" t="s">
        <v>482</v>
      </c>
      <c r="C3314" s="424" t="s">
        <v>739</v>
      </c>
      <c r="D3314" s="423" t="s">
        <v>705</v>
      </c>
      <c r="E3314" s="422" t="s">
        <v>253</v>
      </c>
      <c r="F3314" s="420"/>
      <c r="G3314" s="420"/>
      <c r="H3314" s="419">
        <v>2020</v>
      </c>
      <c r="I3314" s="418"/>
      <c r="J3314" s="418" t="s">
        <v>987</v>
      </c>
      <c r="K3314" s="417" t="s">
        <v>736</v>
      </c>
      <c r="L3314" s="824"/>
      <c r="M3314" s="825"/>
      <c r="N3314" s="792"/>
      <c r="O3314" s="829"/>
      <c r="P3314" s="843"/>
      <c r="Q3314" s="835"/>
      <c r="R3314" s="829"/>
      <c r="S3314" s="416" t="s">
        <v>168</v>
      </c>
      <c r="T3314" s="427"/>
      <c r="U3314" s="416" t="s">
        <v>167</v>
      </c>
      <c r="V3314" s="427"/>
      <c r="W3314" s="816"/>
      <c r="X3314" s="817"/>
      <c r="Y3314" s="416" t="s">
        <v>166</v>
      </c>
      <c r="Z3314" s="426">
        <f>IF(Z3312="",Z3313-Z3311,Z3313-Z3312)</f>
        <v>0</v>
      </c>
      <c r="AA3314" s="416" t="s">
        <v>166</v>
      </c>
      <c r="AB3314" s="426">
        <f>IF(AB3312="",AB3313-AB3311,AB3313-AB3312)</f>
        <v>0</v>
      </c>
      <c r="AC3314" s="416" t="s">
        <v>166</v>
      </c>
      <c r="AD3314" s="426">
        <f>IF(AD3312="",AD3313-AD3311,AD3313-AD3312)</f>
        <v>0</v>
      </c>
      <c r="AE3314" s="416" t="s">
        <v>166</v>
      </c>
      <c r="AF3314" s="426">
        <f>IF(AF3312="",AF3313-AF3311,AF3313-AF3312)</f>
        <v>0</v>
      </c>
      <c r="AG3314" s="463" t="s">
        <v>166</v>
      </c>
      <c r="AH3314" s="462">
        <f>IF(AH3312="",AH3313-AH3311,AH3313-AH3312)</f>
        <v>0</v>
      </c>
      <c r="AI3314" s="781"/>
      <c r="AJ3314" s="782"/>
      <c r="AK3314" s="792"/>
      <c r="AL3314" s="792"/>
      <c r="AM3314" s="792"/>
      <c r="AN3314" s="792"/>
      <c r="AO3314" s="792"/>
      <c r="AP3314" s="792"/>
    </row>
    <row r="3315" spans="1:42" s="404" customFormat="1" ht="15" hidden="1" customHeight="1" x14ac:dyDescent="0.2">
      <c r="A3315" s="402"/>
      <c r="B3315" s="425" t="s">
        <v>482</v>
      </c>
      <c r="C3315" s="424" t="s">
        <v>739</v>
      </c>
      <c r="D3315" s="423" t="s">
        <v>705</v>
      </c>
      <c r="E3315" s="422" t="s">
        <v>253</v>
      </c>
      <c r="F3315" s="420"/>
      <c r="G3315" s="420"/>
      <c r="H3315" s="419">
        <v>2020</v>
      </c>
      <c r="I3315" s="418"/>
      <c r="J3315" s="418" t="s">
        <v>987</v>
      </c>
      <c r="K3315" s="417" t="s">
        <v>736</v>
      </c>
      <c r="L3315" s="824"/>
      <c r="M3315" s="825"/>
      <c r="N3315" s="792"/>
      <c r="O3315" s="829"/>
      <c r="P3315" s="843"/>
      <c r="Q3315" s="835"/>
      <c r="R3315" s="829"/>
      <c r="S3315" s="416" t="s">
        <v>165</v>
      </c>
      <c r="T3315" s="415"/>
      <c r="U3315" s="416" t="s">
        <v>164</v>
      </c>
      <c r="V3315" s="415"/>
      <c r="W3315" s="816"/>
      <c r="X3315" s="817"/>
      <c r="Y3315" s="816"/>
      <c r="Z3315" s="817"/>
      <c r="AA3315" s="816"/>
      <c r="AB3315" s="817"/>
      <c r="AC3315" s="816"/>
      <c r="AD3315" s="817"/>
      <c r="AE3315" s="816"/>
      <c r="AF3315" s="817"/>
      <c r="AG3315" s="781"/>
      <c r="AH3315" s="782"/>
      <c r="AI3315" s="781"/>
      <c r="AJ3315" s="782"/>
      <c r="AK3315" s="792"/>
      <c r="AL3315" s="792"/>
      <c r="AM3315" s="792"/>
      <c r="AN3315" s="792"/>
      <c r="AO3315" s="792"/>
      <c r="AP3315" s="792"/>
    </row>
    <row r="3316" spans="1:42" s="404" customFormat="1" ht="15" hidden="1" customHeight="1" thickBot="1" x14ac:dyDescent="0.25">
      <c r="A3316" s="402"/>
      <c r="B3316" s="414" t="s">
        <v>482</v>
      </c>
      <c r="C3316" s="413" t="s">
        <v>739</v>
      </c>
      <c r="D3316" s="412" t="s">
        <v>705</v>
      </c>
      <c r="E3316" s="411" t="s">
        <v>253</v>
      </c>
      <c r="F3316" s="409"/>
      <c r="G3316" s="409"/>
      <c r="H3316" s="408">
        <v>2020</v>
      </c>
      <c r="I3316" s="407"/>
      <c r="J3316" s="407" t="s">
        <v>987</v>
      </c>
      <c r="K3316" s="407" t="s">
        <v>736</v>
      </c>
      <c r="L3316" s="826"/>
      <c r="M3316" s="827"/>
      <c r="N3316" s="793"/>
      <c r="O3316" s="830"/>
      <c r="P3316" s="844"/>
      <c r="Q3316" s="836"/>
      <c r="R3316" s="830"/>
      <c r="S3316" s="406" t="s">
        <v>158</v>
      </c>
      <c r="T3316" s="451"/>
      <c r="U3316" s="820"/>
      <c r="V3316" s="821"/>
      <c r="W3316" s="818"/>
      <c r="X3316" s="819"/>
      <c r="Y3316" s="818"/>
      <c r="Z3316" s="819"/>
      <c r="AA3316" s="818"/>
      <c r="AB3316" s="819"/>
      <c r="AC3316" s="818"/>
      <c r="AD3316" s="819"/>
      <c r="AE3316" s="818"/>
      <c r="AF3316" s="819"/>
      <c r="AG3316" s="783"/>
      <c r="AH3316" s="784"/>
      <c r="AI3316" s="783"/>
      <c r="AJ3316" s="784"/>
      <c r="AK3316" s="793"/>
      <c r="AL3316" s="793"/>
      <c r="AM3316" s="793"/>
      <c r="AN3316" s="793"/>
      <c r="AO3316" s="793"/>
      <c r="AP3316" s="793"/>
    </row>
    <row r="3317" spans="1:42" s="404" customFormat="1" ht="12.75" hidden="1" customHeight="1" thickTop="1" x14ac:dyDescent="0.2">
      <c r="A3317" s="402"/>
      <c r="B3317" s="445" t="s">
        <v>723</v>
      </c>
      <c r="C3317" s="444" t="s">
        <v>738</v>
      </c>
      <c r="D3317" s="443" t="s">
        <v>705</v>
      </c>
      <c r="E3317" s="442" t="s">
        <v>253</v>
      </c>
      <c r="F3317" s="440"/>
      <c r="G3317" s="440"/>
      <c r="H3317" s="419">
        <v>2020</v>
      </c>
      <c r="I3317" s="418"/>
      <c r="J3317" s="418" t="s">
        <v>987</v>
      </c>
      <c r="K3317" s="508" t="s">
        <v>736</v>
      </c>
      <c r="L3317" s="822" t="s">
        <v>73</v>
      </c>
      <c r="M3317" s="823"/>
      <c r="N3317" s="791" t="s">
        <v>207</v>
      </c>
      <c r="O3317" s="828" t="s">
        <v>228</v>
      </c>
      <c r="P3317" s="842"/>
      <c r="Q3317" s="834" t="s">
        <v>231</v>
      </c>
      <c r="R3317" s="828"/>
      <c r="S3317" s="434" t="s">
        <v>184</v>
      </c>
      <c r="T3317" s="438">
        <v>300000</v>
      </c>
      <c r="U3317" s="434" t="s">
        <v>183</v>
      </c>
      <c r="V3317" s="437"/>
      <c r="W3317" s="434" t="s">
        <v>182</v>
      </c>
      <c r="X3317" s="436">
        <f>T3317</f>
        <v>300000</v>
      </c>
      <c r="Y3317" s="434" t="s">
        <v>181</v>
      </c>
      <c r="Z3317" s="435"/>
      <c r="AA3317" s="434" t="s">
        <v>181</v>
      </c>
      <c r="AB3317" s="435"/>
      <c r="AC3317" s="434" t="s">
        <v>181</v>
      </c>
      <c r="AD3317" s="435"/>
      <c r="AE3317" s="434" t="s">
        <v>181</v>
      </c>
      <c r="AF3317" s="435"/>
      <c r="AG3317" s="466" t="s">
        <v>181</v>
      </c>
      <c r="AH3317" s="467"/>
      <c r="AI3317" s="466" t="s">
        <v>180</v>
      </c>
      <c r="AJ3317" s="465"/>
      <c r="AK3317" s="791" t="s">
        <v>240</v>
      </c>
      <c r="AL3317" s="791" t="s">
        <v>240</v>
      </c>
      <c r="AM3317" s="791" t="s">
        <v>240</v>
      </c>
      <c r="AN3317" s="791" t="s">
        <v>240</v>
      </c>
      <c r="AO3317" s="791" t="s">
        <v>240</v>
      </c>
      <c r="AP3317" s="791" t="s">
        <v>240</v>
      </c>
    </row>
    <row r="3318" spans="1:42" s="404" customFormat="1" ht="15" hidden="1" customHeight="1" x14ac:dyDescent="0.2">
      <c r="A3318" s="402"/>
      <c r="B3318" s="425" t="s">
        <v>723</v>
      </c>
      <c r="C3318" s="424" t="s">
        <v>738</v>
      </c>
      <c r="D3318" s="423" t="s">
        <v>705</v>
      </c>
      <c r="E3318" s="422" t="s">
        <v>253</v>
      </c>
      <c r="F3318" s="420"/>
      <c r="G3318" s="420"/>
      <c r="H3318" s="419">
        <v>2020</v>
      </c>
      <c r="I3318" s="418"/>
      <c r="J3318" s="418" t="s">
        <v>987</v>
      </c>
      <c r="K3318" s="417" t="s">
        <v>736</v>
      </c>
      <c r="L3318" s="824"/>
      <c r="M3318" s="825"/>
      <c r="N3318" s="792"/>
      <c r="O3318" s="829"/>
      <c r="P3318" s="843"/>
      <c r="Q3318" s="835"/>
      <c r="R3318" s="829"/>
      <c r="S3318" s="416" t="s">
        <v>179</v>
      </c>
      <c r="T3318" s="432"/>
      <c r="U3318" s="416" t="s">
        <v>177</v>
      </c>
      <c r="V3318" s="415"/>
      <c r="W3318" s="416" t="s">
        <v>176</v>
      </c>
      <c r="X3318" s="428">
        <f>X3317</f>
        <v>300000</v>
      </c>
      <c r="Y3318" s="416" t="s">
        <v>175</v>
      </c>
      <c r="Z3318" s="426"/>
      <c r="AA3318" s="416" t="s">
        <v>175</v>
      </c>
      <c r="AB3318" s="426"/>
      <c r="AC3318" s="416" t="s">
        <v>175</v>
      </c>
      <c r="AD3318" s="426"/>
      <c r="AE3318" s="416" t="s">
        <v>175</v>
      </c>
      <c r="AF3318" s="426"/>
      <c r="AG3318" s="463" t="s">
        <v>175</v>
      </c>
      <c r="AH3318" s="462"/>
      <c r="AI3318" s="463" t="s">
        <v>174</v>
      </c>
      <c r="AJ3318" s="464"/>
      <c r="AK3318" s="792"/>
      <c r="AL3318" s="792"/>
      <c r="AM3318" s="792"/>
      <c r="AN3318" s="792"/>
      <c r="AO3318" s="792"/>
      <c r="AP3318" s="792"/>
    </row>
    <row r="3319" spans="1:42" s="404" customFormat="1" ht="13.5" hidden="1" thickTop="1" x14ac:dyDescent="0.2">
      <c r="A3319" s="402"/>
      <c r="B3319" s="425" t="s">
        <v>723</v>
      </c>
      <c r="C3319" s="424" t="s">
        <v>738</v>
      </c>
      <c r="D3319" s="423" t="s">
        <v>705</v>
      </c>
      <c r="E3319" s="422" t="s">
        <v>253</v>
      </c>
      <c r="F3319" s="420"/>
      <c r="G3319" s="420"/>
      <c r="H3319" s="419">
        <v>2020</v>
      </c>
      <c r="I3319" s="418"/>
      <c r="J3319" s="418" t="s">
        <v>987</v>
      </c>
      <c r="K3319" s="417" t="s">
        <v>736</v>
      </c>
      <c r="L3319" s="824"/>
      <c r="M3319" s="825"/>
      <c r="N3319" s="792"/>
      <c r="O3319" s="829"/>
      <c r="P3319" s="843"/>
      <c r="Q3319" s="835"/>
      <c r="R3319" s="829"/>
      <c r="S3319" s="416" t="s">
        <v>173</v>
      </c>
      <c r="T3319" s="429"/>
      <c r="U3319" s="416" t="s">
        <v>171</v>
      </c>
      <c r="V3319" s="427"/>
      <c r="W3319" s="416" t="s">
        <v>170</v>
      </c>
      <c r="X3319" s="428"/>
      <c r="Y3319" s="416" t="s">
        <v>169</v>
      </c>
      <c r="Z3319" s="426"/>
      <c r="AA3319" s="416" t="s">
        <v>169</v>
      </c>
      <c r="AB3319" s="426"/>
      <c r="AC3319" s="416" t="s">
        <v>169</v>
      </c>
      <c r="AD3319" s="426"/>
      <c r="AE3319" s="416" t="s">
        <v>169</v>
      </c>
      <c r="AF3319" s="426"/>
      <c r="AG3319" s="463" t="s">
        <v>169</v>
      </c>
      <c r="AH3319" s="462"/>
      <c r="AI3319" s="781"/>
      <c r="AJ3319" s="782"/>
      <c r="AK3319" s="792"/>
      <c r="AL3319" s="792"/>
      <c r="AM3319" s="792"/>
      <c r="AN3319" s="792"/>
      <c r="AO3319" s="792"/>
      <c r="AP3319" s="792"/>
    </row>
    <row r="3320" spans="1:42" s="404" customFormat="1" ht="15" hidden="1" customHeight="1" x14ac:dyDescent="0.2">
      <c r="A3320" s="402"/>
      <c r="B3320" s="425" t="s">
        <v>723</v>
      </c>
      <c r="C3320" s="424" t="s">
        <v>738</v>
      </c>
      <c r="D3320" s="423" t="s">
        <v>705</v>
      </c>
      <c r="E3320" s="422" t="s">
        <v>253</v>
      </c>
      <c r="F3320" s="420"/>
      <c r="G3320" s="420"/>
      <c r="H3320" s="419">
        <v>2020</v>
      </c>
      <c r="I3320" s="418"/>
      <c r="J3320" s="418" t="s">
        <v>987</v>
      </c>
      <c r="K3320" s="417" t="s">
        <v>736</v>
      </c>
      <c r="L3320" s="824"/>
      <c r="M3320" s="825"/>
      <c r="N3320" s="792"/>
      <c r="O3320" s="829"/>
      <c r="P3320" s="843"/>
      <c r="Q3320" s="835"/>
      <c r="R3320" s="829"/>
      <c r="S3320" s="416" t="s">
        <v>168</v>
      </c>
      <c r="T3320" s="427"/>
      <c r="U3320" s="416" t="s">
        <v>167</v>
      </c>
      <c r="V3320" s="427"/>
      <c r="W3320" s="816"/>
      <c r="X3320" s="817"/>
      <c r="Y3320" s="416" t="s">
        <v>166</v>
      </c>
      <c r="Z3320" s="426">
        <f>IF(Z3318="",Z3319-Z3317,Z3319-Z3318)</f>
        <v>0</v>
      </c>
      <c r="AA3320" s="416" t="s">
        <v>166</v>
      </c>
      <c r="AB3320" s="426">
        <f>IF(AB3318="",AB3319-AB3317,AB3319-AB3318)</f>
        <v>0</v>
      </c>
      <c r="AC3320" s="416" t="s">
        <v>166</v>
      </c>
      <c r="AD3320" s="426">
        <f>IF(AD3318="",AD3319-AD3317,AD3319-AD3318)</f>
        <v>0</v>
      </c>
      <c r="AE3320" s="416" t="s">
        <v>166</v>
      </c>
      <c r="AF3320" s="426">
        <f>IF(AF3318="",AF3319-AF3317,AF3319-AF3318)</f>
        <v>0</v>
      </c>
      <c r="AG3320" s="463" t="s">
        <v>166</v>
      </c>
      <c r="AH3320" s="462">
        <f>IF(AH3318="",AH3319-AH3317,AH3319-AH3318)</f>
        <v>0</v>
      </c>
      <c r="AI3320" s="781"/>
      <c r="AJ3320" s="782"/>
      <c r="AK3320" s="792"/>
      <c r="AL3320" s="792"/>
      <c r="AM3320" s="792"/>
      <c r="AN3320" s="792"/>
      <c r="AO3320" s="792"/>
      <c r="AP3320" s="792"/>
    </row>
    <row r="3321" spans="1:42" s="404" customFormat="1" ht="15" hidden="1" customHeight="1" x14ac:dyDescent="0.2">
      <c r="A3321" s="402"/>
      <c r="B3321" s="425" t="s">
        <v>723</v>
      </c>
      <c r="C3321" s="424" t="s">
        <v>738</v>
      </c>
      <c r="D3321" s="423" t="s">
        <v>705</v>
      </c>
      <c r="E3321" s="422" t="s">
        <v>253</v>
      </c>
      <c r="F3321" s="420"/>
      <c r="G3321" s="420"/>
      <c r="H3321" s="419">
        <v>2020</v>
      </c>
      <c r="I3321" s="418"/>
      <c r="J3321" s="418" t="s">
        <v>987</v>
      </c>
      <c r="K3321" s="417" t="s">
        <v>736</v>
      </c>
      <c r="L3321" s="824"/>
      <c r="M3321" s="825"/>
      <c r="N3321" s="792"/>
      <c r="O3321" s="829"/>
      <c r="P3321" s="843"/>
      <c r="Q3321" s="835"/>
      <c r="R3321" s="829"/>
      <c r="S3321" s="416" t="s">
        <v>165</v>
      </c>
      <c r="T3321" s="415"/>
      <c r="U3321" s="416" t="s">
        <v>164</v>
      </c>
      <c r="V3321" s="415"/>
      <c r="W3321" s="816"/>
      <c r="X3321" s="817"/>
      <c r="Y3321" s="816"/>
      <c r="Z3321" s="817"/>
      <c r="AA3321" s="816"/>
      <c r="AB3321" s="817"/>
      <c r="AC3321" s="816"/>
      <c r="AD3321" s="817"/>
      <c r="AE3321" s="816"/>
      <c r="AF3321" s="817"/>
      <c r="AG3321" s="781"/>
      <c r="AH3321" s="782"/>
      <c r="AI3321" s="781"/>
      <c r="AJ3321" s="782"/>
      <c r="AK3321" s="792"/>
      <c r="AL3321" s="792"/>
      <c r="AM3321" s="792"/>
      <c r="AN3321" s="792"/>
      <c r="AO3321" s="792"/>
      <c r="AP3321" s="792"/>
    </row>
    <row r="3322" spans="1:42" s="404" customFormat="1" ht="15" hidden="1" customHeight="1" thickBot="1" x14ac:dyDescent="0.25">
      <c r="A3322" s="402"/>
      <c r="B3322" s="414" t="s">
        <v>723</v>
      </c>
      <c r="C3322" s="413" t="s">
        <v>738</v>
      </c>
      <c r="D3322" s="412" t="s">
        <v>705</v>
      </c>
      <c r="E3322" s="411" t="s">
        <v>253</v>
      </c>
      <c r="F3322" s="409"/>
      <c r="G3322" s="409"/>
      <c r="H3322" s="408">
        <v>2020</v>
      </c>
      <c r="I3322" s="407"/>
      <c r="J3322" s="407" t="s">
        <v>987</v>
      </c>
      <c r="K3322" s="407" t="s">
        <v>736</v>
      </c>
      <c r="L3322" s="826"/>
      <c r="M3322" s="827"/>
      <c r="N3322" s="793"/>
      <c r="O3322" s="830"/>
      <c r="P3322" s="844"/>
      <c r="Q3322" s="836"/>
      <c r="R3322" s="830"/>
      <c r="S3322" s="406" t="s">
        <v>158</v>
      </c>
      <c r="T3322" s="451"/>
      <c r="U3322" s="820"/>
      <c r="V3322" s="821"/>
      <c r="W3322" s="818"/>
      <c r="X3322" s="819"/>
      <c r="Y3322" s="818"/>
      <c r="Z3322" s="819"/>
      <c r="AA3322" s="818"/>
      <c r="AB3322" s="819"/>
      <c r="AC3322" s="818"/>
      <c r="AD3322" s="819"/>
      <c r="AE3322" s="818"/>
      <c r="AF3322" s="819"/>
      <c r="AG3322" s="783"/>
      <c r="AH3322" s="784"/>
      <c r="AI3322" s="783"/>
      <c r="AJ3322" s="784"/>
      <c r="AK3322" s="793"/>
      <c r="AL3322" s="793"/>
      <c r="AM3322" s="793"/>
      <c r="AN3322" s="793"/>
      <c r="AO3322" s="793"/>
      <c r="AP3322" s="793"/>
    </row>
    <row r="3323" spans="1:42" s="404" customFormat="1" ht="12.75" hidden="1" customHeight="1" thickTop="1" x14ac:dyDescent="0.2">
      <c r="A3323" s="402"/>
      <c r="B3323" s="445" t="s">
        <v>723</v>
      </c>
      <c r="C3323" s="444" t="s">
        <v>737</v>
      </c>
      <c r="D3323" s="443" t="s">
        <v>705</v>
      </c>
      <c r="E3323" s="442" t="s">
        <v>253</v>
      </c>
      <c r="F3323" s="440"/>
      <c r="G3323" s="440"/>
      <c r="H3323" s="419">
        <v>2020</v>
      </c>
      <c r="I3323" s="418"/>
      <c r="J3323" s="418" t="s">
        <v>987</v>
      </c>
      <c r="K3323" s="508" t="s">
        <v>736</v>
      </c>
      <c r="L3323" s="822" t="s">
        <v>74</v>
      </c>
      <c r="M3323" s="823"/>
      <c r="N3323" s="791" t="s">
        <v>207</v>
      </c>
      <c r="O3323" s="828" t="s">
        <v>228</v>
      </c>
      <c r="P3323" s="842"/>
      <c r="Q3323" s="834" t="s">
        <v>231</v>
      </c>
      <c r="R3323" s="828"/>
      <c r="S3323" s="434" t="s">
        <v>184</v>
      </c>
      <c r="T3323" s="438">
        <v>300000</v>
      </c>
      <c r="U3323" s="434" t="s">
        <v>183</v>
      </c>
      <c r="V3323" s="437"/>
      <c r="W3323" s="434" t="s">
        <v>182</v>
      </c>
      <c r="X3323" s="436">
        <f>T3323</f>
        <v>300000</v>
      </c>
      <c r="Y3323" s="434" t="s">
        <v>181</v>
      </c>
      <c r="Z3323" s="435"/>
      <c r="AA3323" s="434" t="s">
        <v>181</v>
      </c>
      <c r="AB3323" s="435"/>
      <c r="AC3323" s="434" t="s">
        <v>181</v>
      </c>
      <c r="AD3323" s="435"/>
      <c r="AE3323" s="434" t="s">
        <v>181</v>
      </c>
      <c r="AF3323" s="435"/>
      <c r="AG3323" s="466" t="s">
        <v>181</v>
      </c>
      <c r="AH3323" s="467"/>
      <c r="AI3323" s="466" t="s">
        <v>180</v>
      </c>
      <c r="AJ3323" s="465"/>
      <c r="AK3323" s="791" t="s">
        <v>240</v>
      </c>
      <c r="AL3323" s="791" t="s">
        <v>240</v>
      </c>
      <c r="AM3323" s="791" t="s">
        <v>240</v>
      </c>
      <c r="AN3323" s="791" t="s">
        <v>240</v>
      </c>
      <c r="AO3323" s="791" t="s">
        <v>240</v>
      </c>
      <c r="AP3323" s="791" t="s">
        <v>240</v>
      </c>
    </row>
    <row r="3324" spans="1:42" s="404" customFormat="1" ht="15" hidden="1" customHeight="1" x14ac:dyDescent="0.2">
      <c r="A3324" s="402"/>
      <c r="B3324" s="425" t="s">
        <v>723</v>
      </c>
      <c r="C3324" s="424" t="s">
        <v>737</v>
      </c>
      <c r="D3324" s="423" t="s">
        <v>705</v>
      </c>
      <c r="E3324" s="422" t="s">
        <v>253</v>
      </c>
      <c r="F3324" s="420"/>
      <c r="G3324" s="420"/>
      <c r="H3324" s="419">
        <v>2020</v>
      </c>
      <c r="I3324" s="418"/>
      <c r="J3324" s="418" t="s">
        <v>987</v>
      </c>
      <c r="K3324" s="417" t="s">
        <v>736</v>
      </c>
      <c r="L3324" s="824"/>
      <c r="M3324" s="825"/>
      <c r="N3324" s="792"/>
      <c r="O3324" s="829"/>
      <c r="P3324" s="843"/>
      <c r="Q3324" s="835"/>
      <c r="R3324" s="829"/>
      <c r="S3324" s="416" t="s">
        <v>179</v>
      </c>
      <c r="T3324" s="432"/>
      <c r="U3324" s="416" t="s">
        <v>177</v>
      </c>
      <c r="V3324" s="415"/>
      <c r="W3324" s="416" t="s">
        <v>176</v>
      </c>
      <c r="X3324" s="428">
        <f>X3323</f>
        <v>300000</v>
      </c>
      <c r="Y3324" s="416" t="s">
        <v>175</v>
      </c>
      <c r="Z3324" s="426"/>
      <c r="AA3324" s="416" t="s">
        <v>175</v>
      </c>
      <c r="AB3324" s="426"/>
      <c r="AC3324" s="416" t="s">
        <v>175</v>
      </c>
      <c r="AD3324" s="426"/>
      <c r="AE3324" s="416" t="s">
        <v>175</v>
      </c>
      <c r="AF3324" s="426"/>
      <c r="AG3324" s="463" t="s">
        <v>175</v>
      </c>
      <c r="AH3324" s="462"/>
      <c r="AI3324" s="463" t="s">
        <v>174</v>
      </c>
      <c r="AJ3324" s="464"/>
      <c r="AK3324" s="792"/>
      <c r="AL3324" s="792"/>
      <c r="AM3324" s="792"/>
      <c r="AN3324" s="792"/>
      <c r="AO3324" s="792"/>
      <c r="AP3324" s="792"/>
    </row>
    <row r="3325" spans="1:42" s="404" customFormat="1" ht="13.5" hidden="1" thickTop="1" x14ac:dyDescent="0.2">
      <c r="A3325" s="402"/>
      <c r="B3325" s="425" t="s">
        <v>723</v>
      </c>
      <c r="C3325" s="424" t="s">
        <v>737</v>
      </c>
      <c r="D3325" s="423" t="s">
        <v>705</v>
      </c>
      <c r="E3325" s="422" t="s">
        <v>253</v>
      </c>
      <c r="F3325" s="420"/>
      <c r="G3325" s="420"/>
      <c r="H3325" s="419">
        <v>2020</v>
      </c>
      <c r="I3325" s="418"/>
      <c r="J3325" s="418" t="s">
        <v>987</v>
      </c>
      <c r="K3325" s="417" t="s">
        <v>736</v>
      </c>
      <c r="L3325" s="824"/>
      <c r="M3325" s="825"/>
      <c r="N3325" s="792"/>
      <c r="O3325" s="829"/>
      <c r="P3325" s="843"/>
      <c r="Q3325" s="835"/>
      <c r="R3325" s="829"/>
      <c r="S3325" s="416" t="s">
        <v>173</v>
      </c>
      <c r="T3325" s="429"/>
      <c r="U3325" s="416" t="s">
        <v>171</v>
      </c>
      <c r="V3325" s="427"/>
      <c r="W3325" s="416" t="s">
        <v>170</v>
      </c>
      <c r="X3325" s="428"/>
      <c r="Y3325" s="416" t="s">
        <v>169</v>
      </c>
      <c r="Z3325" s="426"/>
      <c r="AA3325" s="416" t="s">
        <v>169</v>
      </c>
      <c r="AB3325" s="426"/>
      <c r="AC3325" s="416" t="s">
        <v>169</v>
      </c>
      <c r="AD3325" s="426"/>
      <c r="AE3325" s="416" t="s">
        <v>169</v>
      </c>
      <c r="AF3325" s="426"/>
      <c r="AG3325" s="463" t="s">
        <v>169</v>
      </c>
      <c r="AH3325" s="462"/>
      <c r="AI3325" s="781"/>
      <c r="AJ3325" s="782"/>
      <c r="AK3325" s="792"/>
      <c r="AL3325" s="792"/>
      <c r="AM3325" s="792"/>
      <c r="AN3325" s="792"/>
      <c r="AO3325" s="792"/>
      <c r="AP3325" s="792"/>
    </row>
    <row r="3326" spans="1:42" s="404" customFormat="1" ht="15" hidden="1" customHeight="1" x14ac:dyDescent="0.2">
      <c r="A3326" s="402"/>
      <c r="B3326" s="425" t="s">
        <v>723</v>
      </c>
      <c r="C3326" s="424" t="s">
        <v>737</v>
      </c>
      <c r="D3326" s="423" t="s">
        <v>705</v>
      </c>
      <c r="E3326" s="422" t="s">
        <v>253</v>
      </c>
      <c r="F3326" s="420"/>
      <c r="G3326" s="420"/>
      <c r="H3326" s="419">
        <v>2020</v>
      </c>
      <c r="I3326" s="418"/>
      <c r="J3326" s="418" t="s">
        <v>987</v>
      </c>
      <c r="K3326" s="417" t="s">
        <v>736</v>
      </c>
      <c r="L3326" s="824"/>
      <c r="M3326" s="825"/>
      <c r="N3326" s="792"/>
      <c r="O3326" s="829"/>
      <c r="P3326" s="843"/>
      <c r="Q3326" s="835"/>
      <c r="R3326" s="829"/>
      <c r="S3326" s="416" t="s">
        <v>168</v>
      </c>
      <c r="T3326" s="427"/>
      <c r="U3326" s="416" t="s">
        <v>167</v>
      </c>
      <c r="V3326" s="427"/>
      <c r="W3326" s="816"/>
      <c r="X3326" s="817"/>
      <c r="Y3326" s="416" t="s">
        <v>166</v>
      </c>
      <c r="Z3326" s="426">
        <f>IF(Z3324="",Z3325-Z3323,Z3325-Z3324)</f>
        <v>0</v>
      </c>
      <c r="AA3326" s="416" t="s">
        <v>166</v>
      </c>
      <c r="AB3326" s="426">
        <f>IF(AB3324="",AB3325-AB3323,AB3325-AB3324)</f>
        <v>0</v>
      </c>
      <c r="AC3326" s="416" t="s">
        <v>166</v>
      </c>
      <c r="AD3326" s="426">
        <f>IF(AD3324="",AD3325-AD3323,AD3325-AD3324)</f>
        <v>0</v>
      </c>
      <c r="AE3326" s="416" t="s">
        <v>166</v>
      </c>
      <c r="AF3326" s="426">
        <f>IF(AF3324="",AF3325-AF3323,AF3325-AF3324)</f>
        <v>0</v>
      </c>
      <c r="AG3326" s="463" t="s">
        <v>166</v>
      </c>
      <c r="AH3326" s="462">
        <f>IF(AH3324="",AH3325-AH3323,AH3325-AH3324)</f>
        <v>0</v>
      </c>
      <c r="AI3326" s="781"/>
      <c r="AJ3326" s="782"/>
      <c r="AK3326" s="792"/>
      <c r="AL3326" s="792"/>
      <c r="AM3326" s="792"/>
      <c r="AN3326" s="792"/>
      <c r="AO3326" s="792"/>
      <c r="AP3326" s="792"/>
    </row>
    <row r="3327" spans="1:42" s="404" customFormat="1" ht="15" hidden="1" customHeight="1" x14ac:dyDescent="0.2">
      <c r="A3327" s="402"/>
      <c r="B3327" s="425" t="s">
        <v>723</v>
      </c>
      <c r="C3327" s="424" t="s">
        <v>737</v>
      </c>
      <c r="D3327" s="423" t="s">
        <v>705</v>
      </c>
      <c r="E3327" s="422" t="s">
        <v>253</v>
      </c>
      <c r="F3327" s="420"/>
      <c r="G3327" s="420"/>
      <c r="H3327" s="419">
        <v>2020</v>
      </c>
      <c r="I3327" s="418"/>
      <c r="J3327" s="418" t="s">
        <v>987</v>
      </c>
      <c r="K3327" s="417" t="s">
        <v>736</v>
      </c>
      <c r="L3327" s="824"/>
      <c r="M3327" s="825"/>
      <c r="N3327" s="792"/>
      <c r="O3327" s="829"/>
      <c r="P3327" s="843"/>
      <c r="Q3327" s="835"/>
      <c r="R3327" s="829"/>
      <c r="S3327" s="416" t="s">
        <v>165</v>
      </c>
      <c r="T3327" s="415"/>
      <c r="U3327" s="416" t="s">
        <v>164</v>
      </c>
      <c r="V3327" s="415"/>
      <c r="W3327" s="816"/>
      <c r="X3327" s="817"/>
      <c r="Y3327" s="816"/>
      <c r="Z3327" s="817"/>
      <c r="AA3327" s="816"/>
      <c r="AB3327" s="817"/>
      <c r="AC3327" s="816"/>
      <c r="AD3327" s="817"/>
      <c r="AE3327" s="816"/>
      <c r="AF3327" s="817"/>
      <c r="AG3327" s="781"/>
      <c r="AH3327" s="782"/>
      <c r="AI3327" s="781"/>
      <c r="AJ3327" s="782"/>
      <c r="AK3327" s="792"/>
      <c r="AL3327" s="792"/>
      <c r="AM3327" s="792"/>
      <c r="AN3327" s="792"/>
      <c r="AO3327" s="792"/>
      <c r="AP3327" s="792"/>
    </row>
    <row r="3328" spans="1:42" s="404" customFormat="1" ht="15" hidden="1" customHeight="1" thickBot="1" x14ac:dyDescent="0.25">
      <c r="A3328" s="402"/>
      <c r="B3328" s="414" t="s">
        <v>723</v>
      </c>
      <c r="C3328" s="413" t="s">
        <v>737</v>
      </c>
      <c r="D3328" s="412" t="s">
        <v>705</v>
      </c>
      <c r="E3328" s="411" t="s">
        <v>253</v>
      </c>
      <c r="F3328" s="409"/>
      <c r="G3328" s="409"/>
      <c r="H3328" s="408">
        <v>2020</v>
      </c>
      <c r="I3328" s="407"/>
      <c r="J3328" s="407" t="s">
        <v>987</v>
      </c>
      <c r="K3328" s="407" t="s">
        <v>736</v>
      </c>
      <c r="L3328" s="826"/>
      <c r="M3328" s="827"/>
      <c r="N3328" s="793"/>
      <c r="O3328" s="830"/>
      <c r="P3328" s="844"/>
      <c r="Q3328" s="836"/>
      <c r="R3328" s="830"/>
      <c r="S3328" s="406" t="s">
        <v>158</v>
      </c>
      <c r="T3328" s="451"/>
      <c r="U3328" s="820"/>
      <c r="V3328" s="821"/>
      <c r="W3328" s="818"/>
      <c r="X3328" s="819"/>
      <c r="Y3328" s="818"/>
      <c r="Z3328" s="819"/>
      <c r="AA3328" s="818"/>
      <c r="AB3328" s="819"/>
      <c r="AC3328" s="818"/>
      <c r="AD3328" s="819"/>
      <c r="AE3328" s="818"/>
      <c r="AF3328" s="819"/>
      <c r="AG3328" s="783"/>
      <c r="AH3328" s="784"/>
      <c r="AI3328" s="783"/>
      <c r="AJ3328" s="784"/>
      <c r="AK3328" s="793"/>
      <c r="AL3328" s="793"/>
      <c r="AM3328" s="793"/>
      <c r="AN3328" s="793"/>
      <c r="AO3328" s="793"/>
      <c r="AP3328" s="793"/>
    </row>
    <row r="3329" spans="1:42" s="404" customFormat="1" ht="12.75" hidden="1" customHeight="1" thickTop="1" x14ac:dyDescent="0.2">
      <c r="A3329" s="402"/>
      <c r="B3329" s="445" t="s">
        <v>706</v>
      </c>
      <c r="C3329" s="444" t="s">
        <v>444</v>
      </c>
      <c r="D3329" s="443" t="s">
        <v>705</v>
      </c>
      <c r="E3329" s="442" t="s">
        <v>253</v>
      </c>
      <c r="F3329" s="440"/>
      <c r="G3329" s="440"/>
      <c r="H3329" s="419">
        <v>2020</v>
      </c>
      <c r="I3329" s="418"/>
      <c r="J3329" s="418" t="s">
        <v>987</v>
      </c>
      <c r="K3329" s="508" t="s">
        <v>736</v>
      </c>
      <c r="L3329" s="822" t="s">
        <v>75</v>
      </c>
      <c r="M3329" s="823"/>
      <c r="N3329" s="791" t="s">
        <v>207</v>
      </c>
      <c r="O3329" s="828" t="s">
        <v>228</v>
      </c>
      <c r="P3329" s="842"/>
      <c r="Q3329" s="834" t="s">
        <v>231</v>
      </c>
      <c r="R3329" s="828"/>
      <c r="S3329" s="434" t="s">
        <v>184</v>
      </c>
      <c r="T3329" s="438">
        <v>300000</v>
      </c>
      <c r="U3329" s="434" t="s">
        <v>183</v>
      </c>
      <c r="V3329" s="437"/>
      <c r="W3329" s="434" t="s">
        <v>182</v>
      </c>
      <c r="X3329" s="436">
        <f>T3329</f>
        <v>300000</v>
      </c>
      <c r="Y3329" s="434" t="s">
        <v>181</v>
      </c>
      <c r="Z3329" s="435"/>
      <c r="AA3329" s="434" t="s">
        <v>181</v>
      </c>
      <c r="AB3329" s="435"/>
      <c r="AC3329" s="434" t="s">
        <v>181</v>
      </c>
      <c r="AD3329" s="435"/>
      <c r="AE3329" s="434" t="s">
        <v>181</v>
      </c>
      <c r="AF3329" s="435"/>
      <c r="AG3329" s="466" t="s">
        <v>181</v>
      </c>
      <c r="AH3329" s="467"/>
      <c r="AI3329" s="466" t="s">
        <v>180</v>
      </c>
      <c r="AJ3329" s="465"/>
      <c r="AK3329" s="791" t="s">
        <v>240</v>
      </c>
      <c r="AL3329" s="791" t="s">
        <v>240</v>
      </c>
      <c r="AM3329" s="791" t="s">
        <v>240</v>
      </c>
      <c r="AN3329" s="791" t="s">
        <v>240</v>
      </c>
      <c r="AO3329" s="791" t="s">
        <v>240</v>
      </c>
      <c r="AP3329" s="791" t="s">
        <v>240</v>
      </c>
    </row>
    <row r="3330" spans="1:42" s="404" customFormat="1" ht="15" hidden="1" customHeight="1" x14ac:dyDescent="0.2">
      <c r="A3330" s="402"/>
      <c r="B3330" s="425" t="s">
        <v>706</v>
      </c>
      <c r="C3330" s="424" t="s">
        <v>444</v>
      </c>
      <c r="D3330" s="423" t="s">
        <v>705</v>
      </c>
      <c r="E3330" s="422" t="s">
        <v>253</v>
      </c>
      <c r="F3330" s="420"/>
      <c r="G3330" s="420"/>
      <c r="H3330" s="419">
        <v>2020</v>
      </c>
      <c r="I3330" s="418"/>
      <c r="J3330" s="418" t="s">
        <v>987</v>
      </c>
      <c r="K3330" s="417" t="s">
        <v>736</v>
      </c>
      <c r="L3330" s="824"/>
      <c r="M3330" s="825"/>
      <c r="N3330" s="792"/>
      <c r="O3330" s="829"/>
      <c r="P3330" s="843"/>
      <c r="Q3330" s="835"/>
      <c r="R3330" s="829"/>
      <c r="S3330" s="416" t="s">
        <v>179</v>
      </c>
      <c r="T3330" s="432"/>
      <c r="U3330" s="416" t="s">
        <v>177</v>
      </c>
      <c r="V3330" s="415"/>
      <c r="W3330" s="416" t="s">
        <v>176</v>
      </c>
      <c r="X3330" s="428">
        <f>X3329</f>
        <v>300000</v>
      </c>
      <c r="Y3330" s="416" t="s">
        <v>175</v>
      </c>
      <c r="Z3330" s="426"/>
      <c r="AA3330" s="416" t="s">
        <v>175</v>
      </c>
      <c r="AB3330" s="426"/>
      <c r="AC3330" s="416" t="s">
        <v>175</v>
      </c>
      <c r="AD3330" s="426"/>
      <c r="AE3330" s="416" t="s">
        <v>175</v>
      </c>
      <c r="AF3330" s="426"/>
      <c r="AG3330" s="463" t="s">
        <v>175</v>
      </c>
      <c r="AH3330" s="462"/>
      <c r="AI3330" s="463" t="s">
        <v>174</v>
      </c>
      <c r="AJ3330" s="464"/>
      <c r="AK3330" s="792"/>
      <c r="AL3330" s="792"/>
      <c r="AM3330" s="792"/>
      <c r="AN3330" s="792"/>
      <c r="AO3330" s="792"/>
      <c r="AP3330" s="792"/>
    </row>
    <row r="3331" spans="1:42" s="404" customFormat="1" ht="13.5" hidden="1" thickTop="1" x14ac:dyDescent="0.2">
      <c r="A3331" s="402"/>
      <c r="B3331" s="425" t="s">
        <v>706</v>
      </c>
      <c r="C3331" s="424" t="s">
        <v>444</v>
      </c>
      <c r="D3331" s="423" t="s">
        <v>705</v>
      </c>
      <c r="E3331" s="422" t="s">
        <v>253</v>
      </c>
      <c r="F3331" s="420"/>
      <c r="G3331" s="420"/>
      <c r="H3331" s="419">
        <v>2020</v>
      </c>
      <c r="I3331" s="418"/>
      <c r="J3331" s="418" t="s">
        <v>987</v>
      </c>
      <c r="K3331" s="417" t="s">
        <v>736</v>
      </c>
      <c r="L3331" s="824"/>
      <c r="M3331" s="825"/>
      <c r="N3331" s="792"/>
      <c r="O3331" s="829"/>
      <c r="P3331" s="843"/>
      <c r="Q3331" s="835"/>
      <c r="R3331" s="829"/>
      <c r="S3331" s="416" t="s">
        <v>173</v>
      </c>
      <c r="T3331" s="429"/>
      <c r="U3331" s="416" t="s">
        <v>171</v>
      </c>
      <c r="V3331" s="427"/>
      <c r="W3331" s="416" t="s">
        <v>170</v>
      </c>
      <c r="X3331" s="428"/>
      <c r="Y3331" s="416" t="s">
        <v>169</v>
      </c>
      <c r="Z3331" s="426"/>
      <c r="AA3331" s="416" t="s">
        <v>169</v>
      </c>
      <c r="AB3331" s="426"/>
      <c r="AC3331" s="416" t="s">
        <v>169</v>
      </c>
      <c r="AD3331" s="426"/>
      <c r="AE3331" s="416" t="s">
        <v>169</v>
      </c>
      <c r="AF3331" s="426"/>
      <c r="AG3331" s="463" t="s">
        <v>169</v>
      </c>
      <c r="AH3331" s="462"/>
      <c r="AI3331" s="781"/>
      <c r="AJ3331" s="782"/>
      <c r="AK3331" s="792"/>
      <c r="AL3331" s="792"/>
      <c r="AM3331" s="792"/>
      <c r="AN3331" s="792"/>
      <c r="AO3331" s="792"/>
      <c r="AP3331" s="792"/>
    </row>
    <row r="3332" spans="1:42" s="404" customFormat="1" ht="15" hidden="1" customHeight="1" x14ac:dyDescent="0.2">
      <c r="A3332" s="402"/>
      <c r="B3332" s="425" t="s">
        <v>706</v>
      </c>
      <c r="C3332" s="424" t="s">
        <v>444</v>
      </c>
      <c r="D3332" s="423" t="s">
        <v>705</v>
      </c>
      <c r="E3332" s="422" t="s">
        <v>253</v>
      </c>
      <c r="F3332" s="420"/>
      <c r="G3332" s="420"/>
      <c r="H3332" s="419">
        <v>2020</v>
      </c>
      <c r="I3332" s="418"/>
      <c r="J3332" s="418" t="s">
        <v>987</v>
      </c>
      <c r="K3332" s="417" t="s">
        <v>736</v>
      </c>
      <c r="L3332" s="824"/>
      <c r="M3332" s="825"/>
      <c r="N3332" s="792"/>
      <c r="O3332" s="829"/>
      <c r="P3332" s="843"/>
      <c r="Q3332" s="835"/>
      <c r="R3332" s="829"/>
      <c r="S3332" s="416" t="s">
        <v>168</v>
      </c>
      <c r="T3332" s="427"/>
      <c r="U3332" s="416" t="s">
        <v>167</v>
      </c>
      <c r="V3332" s="427"/>
      <c r="W3332" s="816"/>
      <c r="X3332" s="817"/>
      <c r="Y3332" s="416" t="s">
        <v>166</v>
      </c>
      <c r="Z3332" s="426">
        <f>IF(Z3330="",Z3331-Z3329,Z3331-Z3330)</f>
        <v>0</v>
      </c>
      <c r="AA3332" s="416" t="s">
        <v>166</v>
      </c>
      <c r="AB3332" s="426">
        <f>IF(AB3330="",AB3331-AB3329,AB3331-AB3330)</f>
        <v>0</v>
      </c>
      <c r="AC3332" s="416" t="s">
        <v>166</v>
      </c>
      <c r="AD3332" s="426">
        <f>IF(AD3330="",AD3331-AD3329,AD3331-AD3330)</f>
        <v>0</v>
      </c>
      <c r="AE3332" s="416" t="s">
        <v>166</v>
      </c>
      <c r="AF3332" s="426">
        <f>IF(AF3330="",AF3331-AF3329,AF3331-AF3330)</f>
        <v>0</v>
      </c>
      <c r="AG3332" s="463" t="s">
        <v>166</v>
      </c>
      <c r="AH3332" s="462">
        <f>IF(AH3330="",AH3331-AH3329,AH3331-AH3330)</f>
        <v>0</v>
      </c>
      <c r="AI3332" s="781"/>
      <c r="AJ3332" s="782"/>
      <c r="AK3332" s="792"/>
      <c r="AL3332" s="792"/>
      <c r="AM3332" s="792"/>
      <c r="AN3332" s="792"/>
      <c r="AO3332" s="792"/>
      <c r="AP3332" s="792"/>
    </row>
    <row r="3333" spans="1:42" s="404" customFormat="1" ht="15" hidden="1" customHeight="1" x14ac:dyDescent="0.2">
      <c r="A3333" s="402"/>
      <c r="B3333" s="425" t="s">
        <v>706</v>
      </c>
      <c r="C3333" s="424" t="s">
        <v>444</v>
      </c>
      <c r="D3333" s="423" t="s">
        <v>705</v>
      </c>
      <c r="E3333" s="422" t="s">
        <v>253</v>
      </c>
      <c r="F3333" s="420"/>
      <c r="G3333" s="420"/>
      <c r="H3333" s="419">
        <v>2020</v>
      </c>
      <c r="I3333" s="418"/>
      <c r="J3333" s="418" t="s">
        <v>987</v>
      </c>
      <c r="K3333" s="417" t="s">
        <v>736</v>
      </c>
      <c r="L3333" s="824"/>
      <c r="M3333" s="825"/>
      <c r="N3333" s="792"/>
      <c r="O3333" s="829"/>
      <c r="P3333" s="843"/>
      <c r="Q3333" s="835"/>
      <c r="R3333" s="829"/>
      <c r="S3333" s="416" t="s">
        <v>165</v>
      </c>
      <c r="T3333" s="415"/>
      <c r="U3333" s="416" t="s">
        <v>164</v>
      </c>
      <c r="V3333" s="415"/>
      <c r="W3333" s="816"/>
      <c r="X3333" s="817"/>
      <c r="Y3333" s="816"/>
      <c r="Z3333" s="817"/>
      <c r="AA3333" s="816"/>
      <c r="AB3333" s="817"/>
      <c r="AC3333" s="816"/>
      <c r="AD3333" s="817"/>
      <c r="AE3333" s="816"/>
      <c r="AF3333" s="817"/>
      <c r="AG3333" s="781"/>
      <c r="AH3333" s="782"/>
      <c r="AI3333" s="781"/>
      <c r="AJ3333" s="782"/>
      <c r="AK3333" s="792"/>
      <c r="AL3333" s="792"/>
      <c r="AM3333" s="792"/>
      <c r="AN3333" s="792"/>
      <c r="AO3333" s="792"/>
      <c r="AP3333" s="792"/>
    </row>
    <row r="3334" spans="1:42" s="404" customFormat="1" ht="15" hidden="1" customHeight="1" thickBot="1" x14ac:dyDescent="0.25">
      <c r="A3334" s="402"/>
      <c r="B3334" s="414" t="s">
        <v>706</v>
      </c>
      <c r="C3334" s="413" t="s">
        <v>444</v>
      </c>
      <c r="D3334" s="412" t="s">
        <v>705</v>
      </c>
      <c r="E3334" s="411" t="s">
        <v>253</v>
      </c>
      <c r="F3334" s="409"/>
      <c r="G3334" s="409"/>
      <c r="H3334" s="408">
        <v>2020</v>
      </c>
      <c r="I3334" s="407"/>
      <c r="J3334" s="407" t="s">
        <v>987</v>
      </c>
      <c r="K3334" s="407" t="s">
        <v>736</v>
      </c>
      <c r="L3334" s="826"/>
      <c r="M3334" s="827"/>
      <c r="N3334" s="793"/>
      <c r="O3334" s="830"/>
      <c r="P3334" s="844"/>
      <c r="Q3334" s="836"/>
      <c r="R3334" s="830"/>
      <c r="S3334" s="406" t="s">
        <v>158</v>
      </c>
      <c r="T3334" s="451"/>
      <c r="U3334" s="820"/>
      <c r="V3334" s="821"/>
      <c r="W3334" s="818"/>
      <c r="X3334" s="819"/>
      <c r="Y3334" s="818"/>
      <c r="Z3334" s="819"/>
      <c r="AA3334" s="818"/>
      <c r="AB3334" s="819"/>
      <c r="AC3334" s="818"/>
      <c r="AD3334" s="819"/>
      <c r="AE3334" s="818"/>
      <c r="AF3334" s="819"/>
      <c r="AG3334" s="783"/>
      <c r="AH3334" s="784"/>
      <c r="AI3334" s="783"/>
      <c r="AJ3334" s="784"/>
      <c r="AK3334" s="793"/>
      <c r="AL3334" s="793"/>
      <c r="AM3334" s="793"/>
      <c r="AN3334" s="793"/>
      <c r="AO3334" s="793"/>
      <c r="AP3334" s="793"/>
    </row>
    <row r="3335" spans="1:42" s="404" customFormat="1" ht="12.75" hidden="1" customHeight="1" thickTop="1" x14ac:dyDescent="0.2">
      <c r="B3335" s="445" t="s">
        <v>191</v>
      </c>
      <c r="C3335" s="444" t="s">
        <v>254</v>
      </c>
      <c r="D3335" s="443" t="s">
        <v>161</v>
      </c>
      <c r="E3335" s="442" t="s">
        <v>253</v>
      </c>
      <c r="F3335" s="440"/>
      <c r="G3335" s="440"/>
      <c r="H3335" s="419">
        <v>2020</v>
      </c>
      <c r="I3335" s="418"/>
      <c r="J3335" s="418" t="s">
        <v>987</v>
      </c>
      <c r="K3335" s="439" t="s">
        <v>237</v>
      </c>
      <c r="L3335" s="822" t="s">
        <v>55</v>
      </c>
      <c r="M3335" s="823"/>
      <c r="N3335" s="791" t="s">
        <v>241</v>
      </c>
      <c r="O3335" s="828" t="s">
        <v>228</v>
      </c>
      <c r="P3335" s="831"/>
      <c r="Q3335" s="834" t="s">
        <v>231</v>
      </c>
      <c r="R3335" s="828"/>
      <c r="S3335" s="434" t="s">
        <v>184</v>
      </c>
      <c r="T3335" s="438">
        <v>1000000</v>
      </c>
      <c r="U3335" s="434" t="s">
        <v>183</v>
      </c>
      <c r="V3335" s="437"/>
      <c r="W3335" s="434" t="s">
        <v>182</v>
      </c>
      <c r="X3335" s="436">
        <f>T3335</f>
        <v>1000000</v>
      </c>
      <c r="Y3335" s="434" t="s">
        <v>181</v>
      </c>
      <c r="Z3335" s="435"/>
      <c r="AA3335" s="434" t="s">
        <v>181</v>
      </c>
      <c r="AB3335" s="435"/>
      <c r="AC3335" s="434" t="s">
        <v>181</v>
      </c>
      <c r="AD3335" s="435"/>
      <c r="AE3335" s="434" t="s">
        <v>181</v>
      </c>
      <c r="AF3335" s="435"/>
      <c r="AG3335" s="466" t="s">
        <v>181</v>
      </c>
      <c r="AH3335" s="467"/>
      <c r="AI3335" s="466" t="s">
        <v>180</v>
      </c>
      <c r="AJ3335" s="465"/>
      <c r="AK3335" s="791" t="s">
        <v>240</v>
      </c>
      <c r="AL3335" s="791" t="s">
        <v>240</v>
      </c>
      <c r="AM3335" s="791" t="s">
        <v>240</v>
      </c>
      <c r="AN3335" s="791" t="s">
        <v>240</v>
      </c>
      <c r="AO3335" s="791" t="s">
        <v>240</v>
      </c>
      <c r="AP3335" s="791" t="s">
        <v>240</v>
      </c>
    </row>
    <row r="3336" spans="1:42" s="404" customFormat="1" ht="15" hidden="1" customHeight="1" x14ac:dyDescent="0.2">
      <c r="B3336" s="425" t="s">
        <v>191</v>
      </c>
      <c r="C3336" s="424" t="s">
        <v>254</v>
      </c>
      <c r="D3336" s="423" t="s">
        <v>161</v>
      </c>
      <c r="E3336" s="422" t="s">
        <v>253</v>
      </c>
      <c r="F3336" s="420"/>
      <c r="G3336" s="420"/>
      <c r="H3336" s="419">
        <v>2020</v>
      </c>
      <c r="I3336" s="418"/>
      <c r="J3336" s="418" t="s">
        <v>987</v>
      </c>
      <c r="K3336" s="417" t="s">
        <v>237</v>
      </c>
      <c r="L3336" s="824"/>
      <c r="M3336" s="825"/>
      <c r="N3336" s="792"/>
      <c r="O3336" s="829"/>
      <c r="P3336" s="832"/>
      <c r="Q3336" s="835"/>
      <c r="R3336" s="829"/>
      <c r="S3336" s="416" t="s">
        <v>179</v>
      </c>
      <c r="T3336" s="432"/>
      <c r="U3336" s="416" t="s">
        <v>177</v>
      </c>
      <c r="V3336" s="415"/>
      <c r="W3336" s="416" t="s">
        <v>176</v>
      </c>
      <c r="X3336" s="428">
        <f>X3335</f>
        <v>1000000</v>
      </c>
      <c r="Y3336" s="416" t="s">
        <v>175</v>
      </c>
      <c r="Z3336" s="426"/>
      <c r="AA3336" s="416" t="s">
        <v>175</v>
      </c>
      <c r="AB3336" s="426"/>
      <c r="AC3336" s="416" t="s">
        <v>175</v>
      </c>
      <c r="AD3336" s="426"/>
      <c r="AE3336" s="416" t="s">
        <v>175</v>
      </c>
      <c r="AF3336" s="426"/>
      <c r="AG3336" s="463" t="s">
        <v>175</v>
      </c>
      <c r="AH3336" s="462"/>
      <c r="AI3336" s="463" t="s">
        <v>174</v>
      </c>
      <c r="AJ3336" s="464"/>
      <c r="AK3336" s="792"/>
      <c r="AL3336" s="792"/>
      <c r="AM3336" s="792"/>
      <c r="AN3336" s="792"/>
      <c r="AO3336" s="792"/>
      <c r="AP3336" s="792"/>
    </row>
    <row r="3337" spans="1:42" s="404" customFormat="1" ht="39" hidden="1" customHeight="1" x14ac:dyDescent="0.2">
      <c r="B3337" s="425" t="s">
        <v>191</v>
      </c>
      <c r="C3337" s="424" t="s">
        <v>254</v>
      </c>
      <c r="D3337" s="423" t="s">
        <v>161</v>
      </c>
      <c r="E3337" s="422" t="s">
        <v>253</v>
      </c>
      <c r="F3337" s="420"/>
      <c r="G3337" s="420"/>
      <c r="H3337" s="419">
        <v>2020</v>
      </c>
      <c r="I3337" s="418"/>
      <c r="J3337" s="418" t="s">
        <v>987</v>
      </c>
      <c r="K3337" s="417" t="s">
        <v>237</v>
      </c>
      <c r="L3337" s="824"/>
      <c r="M3337" s="825"/>
      <c r="N3337" s="792"/>
      <c r="O3337" s="829"/>
      <c r="P3337" s="832"/>
      <c r="Q3337" s="835"/>
      <c r="R3337" s="829"/>
      <c r="S3337" s="416" t="s">
        <v>173</v>
      </c>
      <c r="T3337" s="429"/>
      <c r="U3337" s="416" t="s">
        <v>171</v>
      </c>
      <c r="V3337" s="427"/>
      <c r="W3337" s="416" t="s">
        <v>170</v>
      </c>
      <c r="X3337" s="428"/>
      <c r="Y3337" s="416" t="s">
        <v>169</v>
      </c>
      <c r="Z3337" s="426"/>
      <c r="AA3337" s="416" t="s">
        <v>169</v>
      </c>
      <c r="AB3337" s="426"/>
      <c r="AC3337" s="416" t="s">
        <v>169</v>
      </c>
      <c r="AD3337" s="426"/>
      <c r="AE3337" s="416" t="s">
        <v>169</v>
      </c>
      <c r="AF3337" s="426"/>
      <c r="AG3337" s="463" t="s">
        <v>169</v>
      </c>
      <c r="AH3337" s="462"/>
      <c r="AI3337" s="781"/>
      <c r="AJ3337" s="782"/>
      <c r="AK3337" s="792"/>
      <c r="AL3337" s="792"/>
      <c r="AM3337" s="792"/>
      <c r="AN3337" s="792"/>
      <c r="AO3337" s="792"/>
      <c r="AP3337" s="792"/>
    </row>
    <row r="3338" spans="1:42" s="404" customFormat="1" ht="15" hidden="1" customHeight="1" x14ac:dyDescent="0.2">
      <c r="B3338" s="425" t="s">
        <v>191</v>
      </c>
      <c r="C3338" s="424" t="s">
        <v>254</v>
      </c>
      <c r="D3338" s="423" t="s">
        <v>161</v>
      </c>
      <c r="E3338" s="422" t="s">
        <v>253</v>
      </c>
      <c r="F3338" s="420"/>
      <c r="G3338" s="420"/>
      <c r="H3338" s="419">
        <v>2020</v>
      </c>
      <c r="I3338" s="418"/>
      <c r="J3338" s="418" t="s">
        <v>987</v>
      </c>
      <c r="K3338" s="417" t="s">
        <v>237</v>
      </c>
      <c r="L3338" s="824"/>
      <c r="M3338" s="825"/>
      <c r="N3338" s="792"/>
      <c r="O3338" s="829"/>
      <c r="P3338" s="832"/>
      <c r="Q3338" s="835"/>
      <c r="R3338" s="829"/>
      <c r="S3338" s="416" t="s">
        <v>168</v>
      </c>
      <c r="T3338" s="427"/>
      <c r="U3338" s="416" t="s">
        <v>167</v>
      </c>
      <c r="V3338" s="427"/>
      <c r="W3338" s="816"/>
      <c r="X3338" s="817"/>
      <c r="Y3338" s="416" t="s">
        <v>166</v>
      </c>
      <c r="Z3338" s="426">
        <f>IF(Z3336="",Z3337-Z3335,Z3337-Z3336)</f>
        <v>0</v>
      </c>
      <c r="AA3338" s="416" t="s">
        <v>166</v>
      </c>
      <c r="AB3338" s="426">
        <f>IF(AB3336="",AB3337-AB3335,AB3337-AB3336)</f>
        <v>0</v>
      </c>
      <c r="AC3338" s="416" t="s">
        <v>166</v>
      </c>
      <c r="AD3338" s="426">
        <f>IF(AD3336="",AD3337-AD3335,AD3337-AD3336)</f>
        <v>0</v>
      </c>
      <c r="AE3338" s="416" t="s">
        <v>166</v>
      </c>
      <c r="AF3338" s="426">
        <f>IF(AF3336="",AF3337-AF3335,AF3337-AF3336)</f>
        <v>0</v>
      </c>
      <c r="AG3338" s="463" t="s">
        <v>166</v>
      </c>
      <c r="AH3338" s="462">
        <f>IF(AH3336="",AH3337-AH3335,AH3337-AH3336)</f>
        <v>0</v>
      </c>
      <c r="AI3338" s="781"/>
      <c r="AJ3338" s="782"/>
      <c r="AK3338" s="792"/>
      <c r="AL3338" s="792"/>
      <c r="AM3338" s="792"/>
      <c r="AN3338" s="792"/>
      <c r="AO3338" s="792"/>
      <c r="AP3338" s="792"/>
    </row>
    <row r="3339" spans="1:42" s="404" customFormat="1" ht="15" hidden="1" customHeight="1" x14ac:dyDescent="0.2">
      <c r="B3339" s="425" t="s">
        <v>191</v>
      </c>
      <c r="C3339" s="424" t="s">
        <v>254</v>
      </c>
      <c r="D3339" s="423" t="s">
        <v>161</v>
      </c>
      <c r="E3339" s="422" t="s">
        <v>253</v>
      </c>
      <c r="F3339" s="420"/>
      <c r="G3339" s="420"/>
      <c r="H3339" s="419">
        <v>2020</v>
      </c>
      <c r="I3339" s="418"/>
      <c r="J3339" s="418" t="s">
        <v>987</v>
      </c>
      <c r="K3339" s="417" t="s">
        <v>237</v>
      </c>
      <c r="L3339" s="824"/>
      <c r="M3339" s="825"/>
      <c r="N3339" s="792"/>
      <c r="O3339" s="829"/>
      <c r="P3339" s="832"/>
      <c r="Q3339" s="835"/>
      <c r="R3339" s="829"/>
      <c r="S3339" s="416" t="s">
        <v>165</v>
      </c>
      <c r="T3339" s="415"/>
      <c r="U3339" s="416" t="s">
        <v>164</v>
      </c>
      <c r="V3339" s="415"/>
      <c r="W3339" s="816"/>
      <c r="X3339" s="817"/>
      <c r="Y3339" s="816"/>
      <c r="Z3339" s="817"/>
      <c r="AA3339" s="816"/>
      <c r="AB3339" s="817"/>
      <c r="AC3339" s="816"/>
      <c r="AD3339" s="817"/>
      <c r="AE3339" s="816"/>
      <c r="AF3339" s="817"/>
      <c r="AG3339" s="781"/>
      <c r="AH3339" s="782"/>
      <c r="AI3339" s="781"/>
      <c r="AJ3339" s="782"/>
      <c r="AK3339" s="792"/>
      <c r="AL3339" s="792"/>
      <c r="AM3339" s="792"/>
      <c r="AN3339" s="792"/>
      <c r="AO3339" s="792"/>
      <c r="AP3339" s="792"/>
    </row>
    <row r="3340" spans="1:42" s="404" customFormat="1" ht="15" hidden="1" customHeight="1" thickBot="1" x14ac:dyDescent="0.25">
      <c r="B3340" s="414" t="s">
        <v>191</v>
      </c>
      <c r="C3340" s="413" t="s">
        <v>254</v>
      </c>
      <c r="D3340" s="412" t="s">
        <v>161</v>
      </c>
      <c r="E3340" s="411" t="s">
        <v>253</v>
      </c>
      <c r="F3340" s="409"/>
      <c r="G3340" s="409"/>
      <c r="H3340" s="408">
        <v>2020</v>
      </c>
      <c r="I3340" s="407"/>
      <c r="J3340" s="407" t="s">
        <v>987</v>
      </c>
      <c r="K3340" s="407" t="s">
        <v>237</v>
      </c>
      <c r="L3340" s="826"/>
      <c r="M3340" s="827"/>
      <c r="N3340" s="793"/>
      <c r="O3340" s="830"/>
      <c r="P3340" s="833"/>
      <c r="Q3340" s="836"/>
      <c r="R3340" s="830"/>
      <c r="S3340" s="406" t="s">
        <v>158</v>
      </c>
      <c r="T3340" s="451"/>
      <c r="U3340" s="820"/>
      <c r="V3340" s="821"/>
      <c r="W3340" s="818"/>
      <c r="X3340" s="819"/>
      <c r="Y3340" s="818"/>
      <c r="Z3340" s="819"/>
      <c r="AA3340" s="818"/>
      <c r="AB3340" s="819"/>
      <c r="AC3340" s="818"/>
      <c r="AD3340" s="819"/>
      <c r="AE3340" s="818"/>
      <c r="AF3340" s="819"/>
      <c r="AG3340" s="783"/>
      <c r="AH3340" s="784"/>
      <c r="AI3340" s="783"/>
      <c r="AJ3340" s="784"/>
      <c r="AK3340" s="793"/>
      <c r="AL3340" s="793"/>
      <c r="AM3340" s="793"/>
      <c r="AN3340" s="793"/>
      <c r="AO3340" s="793"/>
      <c r="AP3340" s="793"/>
    </row>
    <row r="3341" spans="1:42" s="404" customFormat="1" ht="12.75" hidden="1" customHeight="1" thickTop="1" x14ac:dyDescent="0.2">
      <c r="B3341" s="445" t="s">
        <v>250</v>
      </c>
      <c r="C3341" s="444" t="s">
        <v>252</v>
      </c>
      <c r="D3341" s="443" t="s">
        <v>161</v>
      </c>
      <c r="E3341" s="442" t="s">
        <v>253</v>
      </c>
      <c r="F3341" s="440"/>
      <c r="G3341" s="440"/>
      <c r="H3341" s="419">
        <v>2020</v>
      </c>
      <c r="I3341" s="418"/>
      <c r="J3341" s="418" t="s">
        <v>987</v>
      </c>
      <c r="K3341" s="439" t="s">
        <v>237</v>
      </c>
      <c r="L3341" s="822" t="s">
        <v>56</v>
      </c>
      <c r="M3341" s="823"/>
      <c r="N3341" s="791" t="s">
        <v>241</v>
      </c>
      <c r="O3341" s="828" t="s">
        <v>228</v>
      </c>
      <c r="P3341" s="831"/>
      <c r="Q3341" s="834" t="s">
        <v>231</v>
      </c>
      <c r="R3341" s="828"/>
      <c r="S3341" s="434" t="s">
        <v>184</v>
      </c>
      <c r="T3341" s="438">
        <v>1000000</v>
      </c>
      <c r="U3341" s="434" t="s">
        <v>183</v>
      </c>
      <c r="V3341" s="437"/>
      <c r="W3341" s="434" t="s">
        <v>182</v>
      </c>
      <c r="X3341" s="436">
        <f>T3341</f>
        <v>1000000</v>
      </c>
      <c r="Y3341" s="434" t="s">
        <v>181</v>
      </c>
      <c r="Z3341" s="435"/>
      <c r="AA3341" s="434" t="s">
        <v>181</v>
      </c>
      <c r="AB3341" s="435"/>
      <c r="AC3341" s="434" t="s">
        <v>181</v>
      </c>
      <c r="AD3341" s="435"/>
      <c r="AE3341" s="434" t="s">
        <v>181</v>
      </c>
      <c r="AF3341" s="435"/>
      <c r="AG3341" s="466" t="s">
        <v>181</v>
      </c>
      <c r="AH3341" s="467"/>
      <c r="AI3341" s="466" t="s">
        <v>180</v>
      </c>
      <c r="AJ3341" s="465"/>
      <c r="AK3341" s="791" t="s">
        <v>240</v>
      </c>
      <c r="AL3341" s="791" t="s">
        <v>240</v>
      </c>
      <c r="AM3341" s="791" t="s">
        <v>240</v>
      </c>
      <c r="AN3341" s="791" t="s">
        <v>240</v>
      </c>
      <c r="AO3341" s="791" t="s">
        <v>240</v>
      </c>
      <c r="AP3341" s="791" t="s">
        <v>240</v>
      </c>
    </row>
    <row r="3342" spans="1:42" s="404" customFormat="1" ht="15" hidden="1" customHeight="1" x14ac:dyDescent="0.2">
      <c r="B3342" s="425" t="s">
        <v>250</v>
      </c>
      <c r="C3342" s="424" t="s">
        <v>252</v>
      </c>
      <c r="D3342" s="423" t="s">
        <v>161</v>
      </c>
      <c r="E3342" s="422" t="s">
        <v>253</v>
      </c>
      <c r="F3342" s="420"/>
      <c r="G3342" s="420"/>
      <c r="H3342" s="419">
        <v>2020</v>
      </c>
      <c r="I3342" s="418"/>
      <c r="J3342" s="418" t="s">
        <v>987</v>
      </c>
      <c r="K3342" s="417" t="s">
        <v>237</v>
      </c>
      <c r="L3342" s="824"/>
      <c r="M3342" s="825"/>
      <c r="N3342" s="792"/>
      <c r="O3342" s="829"/>
      <c r="P3342" s="832"/>
      <c r="Q3342" s="835"/>
      <c r="R3342" s="829"/>
      <c r="S3342" s="416" t="s">
        <v>179</v>
      </c>
      <c r="T3342" s="432"/>
      <c r="U3342" s="416" t="s">
        <v>177</v>
      </c>
      <c r="V3342" s="415"/>
      <c r="W3342" s="416" t="s">
        <v>176</v>
      </c>
      <c r="X3342" s="428">
        <f>X3341</f>
        <v>1000000</v>
      </c>
      <c r="Y3342" s="416" t="s">
        <v>175</v>
      </c>
      <c r="Z3342" s="426"/>
      <c r="AA3342" s="416" t="s">
        <v>175</v>
      </c>
      <c r="AB3342" s="426"/>
      <c r="AC3342" s="416" t="s">
        <v>175</v>
      </c>
      <c r="AD3342" s="426"/>
      <c r="AE3342" s="416" t="s">
        <v>175</v>
      </c>
      <c r="AF3342" s="426"/>
      <c r="AG3342" s="463" t="s">
        <v>175</v>
      </c>
      <c r="AH3342" s="462"/>
      <c r="AI3342" s="463" t="s">
        <v>174</v>
      </c>
      <c r="AJ3342" s="464"/>
      <c r="AK3342" s="792"/>
      <c r="AL3342" s="792"/>
      <c r="AM3342" s="792"/>
      <c r="AN3342" s="792"/>
      <c r="AO3342" s="792"/>
      <c r="AP3342" s="792"/>
    </row>
    <row r="3343" spans="1:42" s="404" customFormat="1" ht="39" hidden="1" customHeight="1" x14ac:dyDescent="0.2">
      <c r="B3343" s="425" t="s">
        <v>250</v>
      </c>
      <c r="C3343" s="424" t="s">
        <v>252</v>
      </c>
      <c r="D3343" s="423" t="s">
        <v>161</v>
      </c>
      <c r="E3343" s="422" t="s">
        <v>253</v>
      </c>
      <c r="F3343" s="420"/>
      <c r="G3343" s="420"/>
      <c r="H3343" s="419">
        <v>2020</v>
      </c>
      <c r="I3343" s="418"/>
      <c r="J3343" s="418" t="s">
        <v>987</v>
      </c>
      <c r="K3343" s="417" t="s">
        <v>237</v>
      </c>
      <c r="L3343" s="824"/>
      <c r="M3343" s="825"/>
      <c r="N3343" s="792"/>
      <c r="O3343" s="829"/>
      <c r="P3343" s="832"/>
      <c r="Q3343" s="835"/>
      <c r="R3343" s="829"/>
      <c r="S3343" s="416" t="s">
        <v>173</v>
      </c>
      <c r="T3343" s="429"/>
      <c r="U3343" s="416" t="s">
        <v>171</v>
      </c>
      <c r="V3343" s="427"/>
      <c r="W3343" s="416" t="s">
        <v>170</v>
      </c>
      <c r="X3343" s="428"/>
      <c r="Y3343" s="416" t="s">
        <v>169</v>
      </c>
      <c r="Z3343" s="426"/>
      <c r="AA3343" s="416" t="s">
        <v>169</v>
      </c>
      <c r="AB3343" s="426"/>
      <c r="AC3343" s="416" t="s">
        <v>169</v>
      </c>
      <c r="AD3343" s="426"/>
      <c r="AE3343" s="416" t="s">
        <v>169</v>
      </c>
      <c r="AF3343" s="426"/>
      <c r="AG3343" s="463" t="s">
        <v>169</v>
      </c>
      <c r="AH3343" s="462"/>
      <c r="AI3343" s="781"/>
      <c r="AJ3343" s="782"/>
      <c r="AK3343" s="792"/>
      <c r="AL3343" s="792"/>
      <c r="AM3343" s="792"/>
      <c r="AN3343" s="792"/>
      <c r="AO3343" s="792"/>
      <c r="AP3343" s="792"/>
    </row>
    <row r="3344" spans="1:42" s="404" customFormat="1" ht="15" hidden="1" customHeight="1" x14ac:dyDescent="0.2">
      <c r="B3344" s="425" t="s">
        <v>250</v>
      </c>
      <c r="C3344" s="424" t="s">
        <v>252</v>
      </c>
      <c r="D3344" s="423" t="s">
        <v>161</v>
      </c>
      <c r="E3344" s="422" t="s">
        <v>253</v>
      </c>
      <c r="F3344" s="420"/>
      <c r="G3344" s="420"/>
      <c r="H3344" s="419">
        <v>2020</v>
      </c>
      <c r="I3344" s="418"/>
      <c r="J3344" s="418" t="s">
        <v>987</v>
      </c>
      <c r="K3344" s="417" t="s">
        <v>237</v>
      </c>
      <c r="L3344" s="824"/>
      <c r="M3344" s="825"/>
      <c r="N3344" s="792"/>
      <c r="O3344" s="829"/>
      <c r="P3344" s="832"/>
      <c r="Q3344" s="835"/>
      <c r="R3344" s="829"/>
      <c r="S3344" s="416" t="s">
        <v>168</v>
      </c>
      <c r="T3344" s="427"/>
      <c r="U3344" s="416" t="s">
        <v>167</v>
      </c>
      <c r="V3344" s="427"/>
      <c r="W3344" s="816"/>
      <c r="X3344" s="817"/>
      <c r="Y3344" s="416" t="s">
        <v>166</v>
      </c>
      <c r="Z3344" s="426">
        <f>IF(Z3342="",Z3343-Z3341,Z3343-Z3342)</f>
        <v>0</v>
      </c>
      <c r="AA3344" s="416" t="s">
        <v>166</v>
      </c>
      <c r="AB3344" s="426">
        <f>IF(AB3342="",AB3343-AB3341,AB3343-AB3342)</f>
        <v>0</v>
      </c>
      <c r="AC3344" s="416" t="s">
        <v>166</v>
      </c>
      <c r="AD3344" s="426">
        <f>IF(AD3342="",AD3343-AD3341,AD3343-AD3342)</f>
        <v>0</v>
      </c>
      <c r="AE3344" s="416" t="s">
        <v>166</v>
      </c>
      <c r="AF3344" s="426">
        <f>IF(AF3342="",AF3343-AF3341,AF3343-AF3342)</f>
        <v>0</v>
      </c>
      <c r="AG3344" s="463" t="s">
        <v>166</v>
      </c>
      <c r="AH3344" s="462">
        <f>IF(AH3342="",AH3343-AH3341,AH3343-AH3342)</f>
        <v>0</v>
      </c>
      <c r="AI3344" s="781"/>
      <c r="AJ3344" s="782"/>
      <c r="AK3344" s="792"/>
      <c r="AL3344" s="792"/>
      <c r="AM3344" s="792"/>
      <c r="AN3344" s="792"/>
      <c r="AO3344" s="792"/>
      <c r="AP3344" s="792"/>
    </row>
    <row r="3345" spans="2:42" s="404" customFormat="1" ht="15" hidden="1" customHeight="1" x14ac:dyDescent="0.2">
      <c r="B3345" s="425" t="s">
        <v>250</v>
      </c>
      <c r="C3345" s="424" t="s">
        <v>252</v>
      </c>
      <c r="D3345" s="423" t="s">
        <v>161</v>
      </c>
      <c r="E3345" s="422" t="s">
        <v>253</v>
      </c>
      <c r="F3345" s="420"/>
      <c r="G3345" s="420"/>
      <c r="H3345" s="419">
        <v>2020</v>
      </c>
      <c r="I3345" s="418"/>
      <c r="J3345" s="418" t="s">
        <v>987</v>
      </c>
      <c r="K3345" s="417" t="s">
        <v>237</v>
      </c>
      <c r="L3345" s="824"/>
      <c r="M3345" s="825"/>
      <c r="N3345" s="792"/>
      <c r="O3345" s="829"/>
      <c r="P3345" s="832"/>
      <c r="Q3345" s="835"/>
      <c r="R3345" s="829"/>
      <c r="S3345" s="416" t="s">
        <v>165</v>
      </c>
      <c r="T3345" s="415"/>
      <c r="U3345" s="416" t="s">
        <v>164</v>
      </c>
      <c r="V3345" s="415"/>
      <c r="W3345" s="816"/>
      <c r="X3345" s="817"/>
      <c r="Y3345" s="816"/>
      <c r="Z3345" s="817"/>
      <c r="AA3345" s="816"/>
      <c r="AB3345" s="817"/>
      <c r="AC3345" s="816"/>
      <c r="AD3345" s="817"/>
      <c r="AE3345" s="816"/>
      <c r="AF3345" s="817"/>
      <c r="AG3345" s="781"/>
      <c r="AH3345" s="782"/>
      <c r="AI3345" s="781"/>
      <c r="AJ3345" s="782"/>
      <c r="AK3345" s="792"/>
      <c r="AL3345" s="792"/>
      <c r="AM3345" s="792"/>
      <c r="AN3345" s="792"/>
      <c r="AO3345" s="792"/>
      <c r="AP3345" s="792"/>
    </row>
    <row r="3346" spans="2:42" s="404" customFormat="1" ht="15" hidden="1" customHeight="1" thickBot="1" x14ac:dyDescent="0.25">
      <c r="B3346" s="414" t="s">
        <v>250</v>
      </c>
      <c r="C3346" s="413" t="s">
        <v>252</v>
      </c>
      <c r="D3346" s="412" t="s">
        <v>161</v>
      </c>
      <c r="E3346" s="411" t="s">
        <v>253</v>
      </c>
      <c r="F3346" s="409"/>
      <c r="G3346" s="409"/>
      <c r="H3346" s="408">
        <v>2020</v>
      </c>
      <c r="I3346" s="407"/>
      <c r="J3346" s="407" t="s">
        <v>987</v>
      </c>
      <c r="K3346" s="407" t="s">
        <v>237</v>
      </c>
      <c r="L3346" s="826"/>
      <c r="M3346" s="827"/>
      <c r="N3346" s="793"/>
      <c r="O3346" s="830"/>
      <c r="P3346" s="833"/>
      <c r="Q3346" s="836"/>
      <c r="R3346" s="830"/>
      <c r="S3346" s="406" t="s">
        <v>158</v>
      </c>
      <c r="T3346" s="451"/>
      <c r="U3346" s="820"/>
      <c r="V3346" s="821"/>
      <c r="W3346" s="818"/>
      <c r="X3346" s="819"/>
      <c r="Y3346" s="818"/>
      <c r="Z3346" s="819"/>
      <c r="AA3346" s="818"/>
      <c r="AB3346" s="819"/>
      <c r="AC3346" s="818"/>
      <c r="AD3346" s="819"/>
      <c r="AE3346" s="818"/>
      <c r="AF3346" s="819"/>
      <c r="AG3346" s="783"/>
      <c r="AH3346" s="784"/>
      <c r="AI3346" s="783"/>
      <c r="AJ3346" s="784"/>
      <c r="AK3346" s="793"/>
      <c r="AL3346" s="793"/>
      <c r="AM3346" s="793"/>
      <c r="AN3346" s="793"/>
      <c r="AO3346" s="793"/>
      <c r="AP3346" s="793"/>
    </row>
    <row r="3347" spans="2:42" s="404" customFormat="1" ht="12.75" hidden="1" customHeight="1" thickTop="1" x14ac:dyDescent="0.2">
      <c r="B3347" s="445" t="s">
        <v>196</v>
      </c>
      <c r="C3347" s="444" t="s">
        <v>243</v>
      </c>
      <c r="D3347" s="443" t="s">
        <v>161</v>
      </c>
      <c r="E3347" s="442" t="s">
        <v>253</v>
      </c>
      <c r="F3347" s="440"/>
      <c r="G3347" s="440"/>
      <c r="H3347" s="419">
        <v>2020</v>
      </c>
      <c r="I3347" s="418"/>
      <c r="J3347" s="418" t="s">
        <v>987</v>
      </c>
      <c r="K3347" s="439" t="s">
        <v>237</v>
      </c>
      <c r="L3347" s="822" t="s">
        <v>59</v>
      </c>
      <c r="M3347" s="823"/>
      <c r="N3347" s="791" t="s">
        <v>241</v>
      </c>
      <c r="O3347" s="828" t="s">
        <v>228</v>
      </c>
      <c r="P3347" s="831"/>
      <c r="Q3347" s="834" t="s">
        <v>231</v>
      </c>
      <c r="R3347" s="828"/>
      <c r="S3347" s="434" t="s">
        <v>184</v>
      </c>
      <c r="T3347" s="438">
        <v>1000000</v>
      </c>
      <c r="U3347" s="434" t="s">
        <v>183</v>
      </c>
      <c r="V3347" s="437"/>
      <c r="W3347" s="434" t="s">
        <v>182</v>
      </c>
      <c r="X3347" s="436">
        <f>T3347</f>
        <v>1000000</v>
      </c>
      <c r="Y3347" s="434" t="s">
        <v>181</v>
      </c>
      <c r="Z3347" s="435"/>
      <c r="AA3347" s="434" t="s">
        <v>181</v>
      </c>
      <c r="AB3347" s="435"/>
      <c r="AC3347" s="434" t="s">
        <v>181</v>
      </c>
      <c r="AD3347" s="435"/>
      <c r="AE3347" s="434" t="s">
        <v>181</v>
      </c>
      <c r="AF3347" s="435"/>
      <c r="AG3347" s="466" t="s">
        <v>181</v>
      </c>
      <c r="AH3347" s="467"/>
      <c r="AI3347" s="466" t="s">
        <v>180</v>
      </c>
      <c r="AJ3347" s="465"/>
      <c r="AK3347" s="791" t="s">
        <v>240</v>
      </c>
      <c r="AL3347" s="791" t="s">
        <v>240</v>
      </c>
      <c r="AM3347" s="791" t="s">
        <v>240</v>
      </c>
      <c r="AN3347" s="791" t="s">
        <v>240</v>
      </c>
      <c r="AO3347" s="791" t="s">
        <v>240</v>
      </c>
      <c r="AP3347" s="791" t="s">
        <v>240</v>
      </c>
    </row>
    <row r="3348" spans="2:42" s="404" customFormat="1" ht="15" hidden="1" customHeight="1" x14ac:dyDescent="0.2">
      <c r="B3348" s="425" t="s">
        <v>196</v>
      </c>
      <c r="C3348" s="424" t="s">
        <v>243</v>
      </c>
      <c r="D3348" s="423" t="s">
        <v>161</v>
      </c>
      <c r="E3348" s="422" t="s">
        <v>253</v>
      </c>
      <c r="F3348" s="420"/>
      <c r="G3348" s="420"/>
      <c r="H3348" s="419">
        <v>2020</v>
      </c>
      <c r="I3348" s="418"/>
      <c r="J3348" s="418" t="s">
        <v>987</v>
      </c>
      <c r="K3348" s="417" t="s">
        <v>237</v>
      </c>
      <c r="L3348" s="824"/>
      <c r="M3348" s="825"/>
      <c r="N3348" s="792"/>
      <c r="O3348" s="829"/>
      <c r="P3348" s="832"/>
      <c r="Q3348" s="835"/>
      <c r="R3348" s="829"/>
      <c r="S3348" s="416" t="s">
        <v>179</v>
      </c>
      <c r="T3348" s="432"/>
      <c r="U3348" s="416" t="s">
        <v>177</v>
      </c>
      <c r="V3348" s="415"/>
      <c r="W3348" s="416" t="s">
        <v>176</v>
      </c>
      <c r="X3348" s="428">
        <f>X3347</f>
        <v>1000000</v>
      </c>
      <c r="Y3348" s="416" t="s">
        <v>175</v>
      </c>
      <c r="Z3348" s="426"/>
      <c r="AA3348" s="416" t="s">
        <v>175</v>
      </c>
      <c r="AB3348" s="426"/>
      <c r="AC3348" s="416" t="s">
        <v>175</v>
      </c>
      <c r="AD3348" s="426"/>
      <c r="AE3348" s="416" t="s">
        <v>175</v>
      </c>
      <c r="AF3348" s="426"/>
      <c r="AG3348" s="463" t="s">
        <v>175</v>
      </c>
      <c r="AH3348" s="462"/>
      <c r="AI3348" s="463" t="s">
        <v>174</v>
      </c>
      <c r="AJ3348" s="464"/>
      <c r="AK3348" s="792"/>
      <c r="AL3348" s="792"/>
      <c r="AM3348" s="792"/>
      <c r="AN3348" s="792"/>
      <c r="AO3348" s="792"/>
      <c r="AP3348" s="792"/>
    </row>
    <row r="3349" spans="2:42" s="404" customFormat="1" ht="39" hidden="1" customHeight="1" x14ac:dyDescent="0.2">
      <c r="B3349" s="425" t="s">
        <v>196</v>
      </c>
      <c r="C3349" s="424" t="s">
        <v>243</v>
      </c>
      <c r="D3349" s="423" t="s">
        <v>161</v>
      </c>
      <c r="E3349" s="422" t="s">
        <v>253</v>
      </c>
      <c r="F3349" s="420"/>
      <c r="G3349" s="420"/>
      <c r="H3349" s="419">
        <v>2020</v>
      </c>
      <c r="I3349" s="418"/>
      <c r="J3349" s="418" t="s">
        <v>987</v>
      </c>
      <c r="K3349" s="417" t="s">
        <v>237</v>
      </c>
      <c r="L3349" s="824"/>
      <c r="M3349" s="825"/>
      <c r="N3349" s="792"/>
      <c r="O3349" s="829"/>
      <c r="P3349" s="832"/>
      <c r="Q3349" s="835"/>
      <c r="R3349" s="829"/>
      <c r="S3349" s="416" t="s">
        <v>173</v>
      </c>
      <c r="T3349" s="429"/>
      <c r="U3349" s="416" t="s">
        <v>171</v>
      </c>
      <c r="V3349" s="427"/>
      <c r="W3349" s="416" t="s">
        <v>170</v>
      </c>
      <c r="X3349" s="428"/>
      <c r="Y3349" s="416" t="s">
        <v>169</v>
      </c>
      <c r="Z3349" s="426"/>
      <c r="AA3349" s="416" t="s">
        <v>169</v>
      </c>
      <c r="AB3349" s="426"/>
      <c r="AC3349" s="416" t="s">
        <v>169</v>
      </c>
      <c r="AD3349" s="426"/>
      <c r="AE3349" s="416" t="s">
        <v>169</v>
      </c>
      <c r="AF3349" s="426"/>
      <c r="AG3349" s="463" t="s">
        <v>169</v>
      </c>
      <c r="AH3349" s="462"/>
      <c r="AI3349" s="781"/>
      <c r="AJ3349" s="782"/>
      <c r="AK3349" s="792"/>
      <c r="AL3349" s="792"/>
      <c r="AM3349" s="792"/>
      <c r="AN3349" s="792"/>
      <c r="AO3349" s="792"/>
      <c r="AP3349" s="792"/>
    </row>
    <row r="3350" spans="2:42" s="404" customFormat="1" ht="15" hidden="1" customHeight="1" x14ac:dyDescent="0.2">
      <c r="B3350" s="425" t="s">
        <v>196</v>
      </c>
      <c r="C3350" s="424" t="s">
        <v>243</v>
      </c>
      <c r="D3350" s="423" t="s">
        <v>161</v>
      </c>
      <c r="E3350" s="422" t="s">
        <v>253</v>
      </c>
      <c r="F3350" s="420"/>
      <c r="G3350" s="420"/>
      <c r="H3350" s="419">
        <v>2020</v>
      </c>
      <c r="I3350" s="418"/>
      <c r="J3350" s="418" t="s">
        <v>987</v>
      </c>
      <c r="K3350" s="417" t="s">
        <v>237</v>
      </c>
      <c r="L3350" s="824"/>
      <c r="M3350" s="825"/>
      <c r="N3350" s="792"/>
      <c r="O3350" s="829"/>
      <c r="P3350" s="832"/>
      <c r="Q3350" s="835"/>
      <c r="R3350" s="829"/>
      <c r="S3350" s="416" t="s">
        <v>168</v>
      </c>
      <c r="T3350" s="427"/>
      <c r="U3350" s="416" t="s">
        <v>167</v>
      </c>
      <c r="V3350" s="427"/>
      <c r="W3350" s="816"/>
      <c r="X3350" s="817"/>
      <c r="Y3350" s="416" t="s">
        <v>166</v>
      </c>
      <c r="Z3350" s="426">
        <f>IF(Z3348="",Z3349-Z3347,Z3349-Z3348)</f>
        <v>0</v>
      </c>
      <c r="AA3350" s="416" t="s">
        <v>166</v>
      </c>
      <c r="AB3350" s="426">
        <f>IF(AB3348="",AB3349-AB3347,AB3349-AB3348)</f>
        <v>0</v>
      </c>
      <c r="AC3350" s="416" t="s">
        <v>166</v>
      </c>
      <c r="AD3350" s="426">
        <f>IF(AD3348="",AD3349-AD3347,AD3349-AD3348)</f>
        <v>0</v>
      </c>
      <c r="AE3350" s="416" t="s">
        <v>166</v>
      </c>
      <c r="AF3350" s="426">
        <f>IF(AF3348="",AF3349-AF3347,AF3349-AF3348)</f>
        <v>0</v>
      </c>
      <c r="AG3350" s="463" t="s">
        <v>166</v>
      </c>
      <c r="AH3350" s="462">
        <f>IF(AH3348="",AH3349-AH3347,AH3349-AH3348)</f>
        <v>0</v>
      </c>
      <c r="AI3350" s="781"/>
      <c r="AJ3350" s="782"/>
      <c r="AK3350" s="792"/>
      <c r="AL3350" s="792"/>
      <c r="AM3350" s="792"/>
      <c r="AN3350" s="792"/>
      <c r="AO3350" s="792"/>
      <c r="AP3350" s="792"/>
    </row>
    <row r="3351" spans="2:42" s="404" customFormat="1" ht="15" hidden="1" customHeight="1" x14ac:dyDescent="0.2">
      <c r="B3351" s="425" t="s">
        <v>196</v>
      </c>
      <c r="C3351" s="424" t="s">
        <v>243</v>
      </c>
      <c r="D3351" s="423" t="s">
        <v>161</v>
      </c>
      <c r="E3351" s="422" t="s">
        <v>253</v>
      </c>
      <c r="F3351" s="420"/>
      <c r="G3351" s="420"/>
      <c r="H3351" s="419">
        <v>2020</v>
      </c>
      <c r="I3351" s="418"/>
      <c r="J3351" s="418" t="s">
        <v>987</v>
      </c>
      <c r="K3351" s="417" t="s">
        <v>237</v>
      </c>
      <c r="L3351" s="824"/>
      <c r="M3351" s="825"/>
      <c r="N3351" s="792"/>
      <c r="O3351" s="829"/>
      <c r="P3351" s="832"/>
      <c r="Q3351" s="835"/>
      <c r="R3351" s="829"/>
      <c r="S3351" s="416" t="s">
        <v>165</v>
      </c>
      <c r="T3351" s="415"/>
      <c r="U3351" s="416" t="s">
        <v>164</v>
      </c>
      <c r="V3351" s="415"/>
      <c r="W3351" s="816"/>
      <c r="X3351" s="817"/>
      <c r="Y3351" s="816"/>
      <c r="Z3351" s="817"/>
      <c r="AA3351" s="816"/>
      <c r="AB3351" s="817"/>
      <c r="AC3351" s="816"/>
      <c r="AD3351" s="817"/>
      <c r="AE3351" s="816"/>
      <c r="AF3351" s="817"/>
      <c r="AG3351" s="781"/>
      <c r="AH3351" s="782"/>
      <c r="AI3351" s="781"/>
      <c r="AJ3351" s="782"/>
      <c r="AK3351" s="792"/>
      <c r="AL3351" s="792"/>
      <c r="AM3351" s="792"/>
      <c r="AN3351" s="792"/>
      <c r="AO3351" s="792"/>
      <c r="AP3351" s="792"/>
    </row>
    <row r="3352" spans="2:42" s="404" customFormat="1" ht="15" hidden="1" customHeight="1" thickBot="1" x14ac:dyDescent="0.25">
      <c r="B3352" s="414" t="s">
        <v>196</v>
      </c>
      <c r="C3352" s="413" t="s">
        <v>243</v>
      </c>
      <c r="D3352" s="412" t="s">
        <v>161</v>
      </c>
      <c r="E3352" s="411" t="s">
        <v>253</v>
      </c>
      <c r="F3352" s="409"/>
      <c r="G3352" s="409"/>
      <c r="H3352" s="408">
        <v>2020</v>
      </c>
      <c r="I3352" s="407"/>
      <c r="J3352" s="407" t="s">
        <v>987</v>
      </c>
      <c r="K3352" s="407" t="s">
        <v>237</v>
      </c>
      <c r="L3352" s="826"/>
      <c r="M3352" s="827"/>
      <c r="N3352" s="793"/>
      <c r="O3352" s="830"/>
      <c r="P3352" s="833"/>
      <c r="Q3352" s="836"/>
      <c r="R3352" s="830"/>
      <c r="S3352" s="406" t="s">
        <v>158</v>
      </c>
      <c r="T3352" s="451"/>
      <c r="U3352" s="820"/>
      <c r="V3352" s="821"/>
      <c r="W3352" s="818"/>
      <c r="X3352" s="819"/>
      <c r="Y3352" s="818"/>
      <c r="Z3352" s="819"/>
      <c r="AA3352" s="818"/>
      <c r="AB3352" s="819"/>
      <c r="AC3352" s="818"/>
      <c r="AD3352" s="819"/>
      <c r="AE3352" s="818"/>
      <c r="AF3352" s="819"/>
      <c r="AG3352" s="783"/>
      <c r="AH3352" s="784"/>
      <c r="AI3352" s="783"/>
      <c r="AJ3352" s="784"/>
      <c r="AK3352" s="793"/>
      <c r="AL3352" s="793"/>
      <c r="AM3352" s="793"/>
      <c r="AN3352" s="793"/>
      <c r="AO3352" s="793"/>
      <c r="AP3352" s="793"/>
    </row>
    <row r="3353" spans="2:42" s="404" customFormat="1" ht="12.75" hidden="1" customHeight="1" thickTop="1" x14ac:dyDescent="0.2">
      <c r="B3353" s="445" t="s">
        <v>250</v>
      </c>
      <c r="C3353" s="444" t="s">
        <v>251</v>
      </c>
      <c r="D3353" s="443" t="s">
        <v>161</v>
      </c>
      <c r="E3353" s="442" t="s">
        <v>253</v>
      </c>
      <c r="F3353" s="440"/>
      <c r="G3353" s="440"/>
      <c r="H3353" s="419">
        <v>2020</v>
      </c>
      <c r="I3353" s="418"/>
      <c r="J3353" s="418" t="s">
        <v>987</v>
      </c>
      <c r="K3353" s="439" t="s">
        <v>237</v>
      </c>
      <c r="L3353" s="822" t="s">
        <v>62</v>
      </c>
      <c r="M3353" s="823"/>
      <c r="N3353" s="791" t="s">
        <v>241</v>
      </c>
      <c r="O3353" s="828" t="s">
        <v>228</v>
      </c>
      <c r="P3353" s="831"/>
      <c r="Q3353" s="834" t="s">
        <v>231</v>
      </c>
      <c r="R3353" s="828"/>
      <c r="S3353" s="434" t="s">
        <v>184</v>
      </c>
      <c r="T3353" s="438">
        <v>300000</v>
      </c>
      <c r="U3353" s="434" t="s">
        <v>183</v>
      </c>
      <c r="V3353" s="437"/>
      <c r="W3353" s="434" t="s">
        <v>182</v>
      </c>
      <c r="X3353" s="436">
        <f>T3353</f>
        <v>300000</v>
      </c>
      <c r="Y3353" s="434" t="s">
        <v>181</v>
      </c>
      <c r="Z3353" s="435"/>
      <c r="AA3353" s="434" t="s">
        <v>181</v>
      </c>
      <c r="AB3353" s="435"/>
      <c r="AC3353" s="434" t="s">
        <v>181</v>
      </c>
      <c r="AD3353" s="435"/>
      <c r="AE3353" s="434" t="s">
        <v>181</v>
      </c>
      <c r="AF3353" s="435"/>
      <c r="AG3353" s="466" t="s">
        <v>181</v>
      </c>
      <c r="AH3353" s="467"/>
      <c r="AI3353" s="466" t="s">
        <v>180</v>
      </c>
      <c r="AJ3353" s="465"/>
      <c r="AK3353" s="791" t="s">
        <v>240</v>
      </c>
      <c r="AL3353" s="791" t="s">
        <v>240</v>
      </c>
      <c r="AM3353" s="791" t="s">
        <v>240</v>
      </c>
      <c r="AN3353" s="791" t="s">
        <v>240</v>
      </c>
      <c r="AO3353" s="791" t="s">
        <v>240</v>
      </c>
      <c r="AP3353" s="791" t="s">
        <v>240</v>
      </c>
    </row>
    <row r="3354" spans="2:42" s="404" customFormat="1" ht="15" hidden="1" customHeight="1" x14ac:dyDescent="0.2">
      <c r="B3354" s="425" t="s">
        <v>250</v>
      </c>
      <c r="C3354" s="424" t="s">
        <v>251</v>
      </c>
      <c r="D3354" s="423" t="s">
        <v>161</v>
      </c>
      <c r="E3354" s="422" t="s">
        <v>253</v>
      </c>
      <c r="F3354" s="420"/>
      <c r="G3354" s="420"/>
      <c r="H3354" s="419">
        <v>2020</v>
      </c>
      <c r="I3354" s="418"/>
      <c r="J3354" s="418" t="s">
        <v>987</v>
      </c>
      <c r="K3354" s="417" t="s">
        <v>237</v>
      </c>
      <c r="L3354" s="824"/>
      <c r="M3354" s="825"/>
      <c r="N3354" s="792"/>
      <c r="O3354" s="829"/>
      <c r="P3354" s="832"/>
      <c r="Q3354" s="835"/>
      <c r="R3354" s="829"/>
      <c r="S3354" s="416" t="s">
        <v>179</v>
      </c>
      <c r="T3354" s="432"/>
      <c r="U3354" s="416" t="s">
        <v>177</v>
      </c>
      <c r="V3354" s="415"/>
      <c r="W3354" s="416" t="s">
        <v>176</v>
      </c>
      <c r="X3354" s="428">
        <f>X3353</f>
        <v>300000</v>
      </c>
      <c r="Y3354" s="416" t="s">
        <v>175</v>
      </c>
      <c r="Z3354" s="426"/>
      <c r="AA3354" s="416" t="s">
        <v>175</v>
      </c>
      <c r="AB3354" s="426"/>
      <c r="AC3354" s="416" t="s">
        <v>175</v>
      </c>
      <c r="AD3354" s="426"/>
      <c r="AE3354" s="416" t="s">
        <v>175</v>
      </c>
      <c r="AF3354" s="426"/>
      <c r="AG3354" s="463" t="s">
        <v>175</v>
      </c>
      <c r="AH3354" s="462"/>
      <c r="AI3354" s="463" t="s">
        <v>174</v>
      </c>
      <c r="AJ3354" s="464"/>
      <c r="AK3354" s="792"/>
      <c r="AL3354" s="792"/>
      <c r="AM3354" s="792"/>
      <c r="AN3354" s="792"/>
      <c r="AO3354" s="792"/>
      <c r="AP3354" s="792"/>
    </row>
    <row r="3355" spans="2:42" s="404" customFormat="1" ht="39" hidden="1" customHeight="1" x14ac:dyDescent="0.2">
      <c r="B3355" s="425" t="s">
        <v>250</v>
      </c>
      <c r="C3355" s="424" t="s">
        <v>251</v>
      </c>
      <c r="D3355" s="423" t="s">
        <v>161</v>
      </c>
      <c r="E3355" s="422" t="s">
        <v>253</v>
      </c>
      <c r="F3355" s="420"/>
      <c r="G3355" s="420"/>
      <c r="H3355" s="419">
        <v>2020</v>
      </c>
      <c r="I3355" s="418"/>
      <c r="J3355" s="418" t="s">
        <v>987</v>
      </c>
      <c r="K3355" s="417" t="s">
        <v>237</v>
      </c>
      <c r="L3355" s="824"/>
      <c r="M3355" s="825"/>
      <c r="N3355" s="792"/>
      <c r="O3355" s="829"/>
      <c r="P3355" s="832"/>
      <c r="Q3355" s="835"/>
      <c r="R3355" s="829"/>
      <c r="S3355" s="416" t="s">
        <v>173</v>
      </c>
      <c r="T3355" s="429"/>
      <c r="U3355" s="416" t="s">
        <v>171</v>
      </c>
      <c r="V3355" s="427"/>
      <c r="W3355" s="416" t="s">
        <v>170</v>
      </c>
      <c r="X3355" s="428"/>
      <c r="Y3355" s="416" t="s">
        <v>169</v>
      </c>
      <c r="Z3355" s="426"/>
      <c r="AA3355" s="416" t="s">
        <v>169</v>
      </c>
      <c r="AB3355" s="426"/>
      <c r="AC3355" s="416" t="s">
        <v>169</v>
      </c>
      <c r="AD3355" s="426"/>
      <c r="AE3355" s="416" t="s">
        <v>169</v>
      </c>
      <c r="AF3355" s="426"/>
      <c r="AG3355" s="463" t="s">
        <v>169</v>
      </c>
      <c r="AH3355" s="462"/>
      <c r="AI3355" s="781"/>
      <c r="AJ3355" s="782"/>
      <c r="AK3355" s="792"/>
      <c r="AL3355" s="792"/>
      <c r="AM3355" s="792"/>
      <c r="AN3355" s="792"/>
      <c r="AO3355" s="792"/>
      <c r="AP3355" s="792"/>
    </row>
    <row r="3356" spans="2:42" s="404" customFormat="1" ht="15" hidden="1" customHeight="1" x14ac:dyDescent="0.2">
      <c r="B3356" s="425" t="s">
        <v>250</v>
      </c>
      <c r="C3356" s="424" t="s">
        <v>251</v>
      </c>
      <c r="D3356" s="423" t="s">
        <v>161</v>
      </c>
      <c r="E3356" s="422" t="s">
        <v>253</v>
      </c>
      <c r="F3356" s="420"/>
      <c r="G3356" s="420"/>
      <c r="H3356" s="419">
        <v>2020</v>
      </c>
      <c r="I3356" s="418"/>
      <c r="J3356" s="418" t="s">
        <v>987</v>
      </c>
      <c r="K3356" s="417" t="s">
        <v>237</v>
      </c>
      <c r="L3356" s="824"/>
      <c r="M3356" s="825"/>
      <c r="N3356" s="792"/>
      <c r="O3356" s="829"/>
      <c r="P3356" s="832"/>
      <c r="Q3356" s="835"/>
      <c r="R3356" s="829"/>
      <c r="S3356" s="416" t="s">
        <v>168</v>
      </c>
      <c r="T3356" s="427"/>
      <c r="U3356" s="416" t="s">
        <v>167</v>
      </c>
      <c r="V3356" s="427"/>
      <c r="W3356" s="816"/>
      <c r="X3356" s="817"/>
      <c r="Y3356" s="416" t="s">
        <v>166</v>
      </c>
      <c r="Z3356" s="426">
        <f>IF(Z3354="",Z3355-Z3353,Z3355-Z3354)</f>
        <v>0</v>
      </c>
      <c r="AA3356" s="416" t="s">
        <v>166</v>
      </c>
      <c r="AB3356" s="426">
        <f>IF(AB3354="",AB3355-AB3353,AB3355-AB3354)</f>
        <v>0</v>
      </c>
      <c r="AC3356" s="416" t="s">
        <v>166</v>
      </c>
      <c r="AD3356" s="426">
        <f>IF(AD3354="",AD3355-AD3353,AD3355-AD3354)</f>
        <v>0</v>
      </c>
      <c r="AE3356" s="416" t="s">
        <v>166</v>
      </c>
      <c r="AF3356" s="426">
        <f>IF(AF3354="",AF3355-AF3353,AF3355-AF3354)</f>
        <v>0</v>
      </c>
      <c r="AG3356" s="463" t="s">
        <v>166</v>
      </c>
      <c r="AH3356" s="462">
        <f>IF(AH3354="",AH3355-AH3353,AH3355-AH3354)</f>
        <v>0</v>
      </c>
      <c r="AI3356" s="781"/>
      <c r="AJ3356" s="782"/>
      <c r="AK3356" s="792"/>
      <c r="AL3356" s="792"/>
      <c r="AM3356" s="792"/>
      <c r="AN3356" s="792"/>
      <c r="AO3356" s="792"/>
      <c r="AP3356" s="792"/>
    </row>
    <row r="3357" spans="2:42" s="404" customFormat="1" ht="15" hidden="1" customHeight="1" x14ac:dyDescent="0.2">
      <c r="B3357" s="425" t="s">
        <v>250</v>
      </c>
      <c r="C3357" s="424" t="s">
        <v>251</v>
      </c>
      <c r="D3357" s="423" t="s">
        <v>161</v>
      </c>
      <c r="E3357" s="422" t="s">
        <v>253</v>
      </c>
      <c r="F3357" s="420"/>
      <c r="G3357" s="420"/>
      <c r="H3357" s="419">
        <v>2020</v>
      </c>
      <c r="I3357" s="418"/>
      <c r="J3357" s="418" t="s">
        <v>987</v>
      </c>
      <c r="K3357" s="417" t="s">
        <v>237</v>
      </c>
      <c r="L3357" s="824"/>
      <c r="M3357" s="825"/>
      <c r="N3357" s="792"/>
      <c r="O3357" s="829"/>
      <c r="P3357" s="832"/>
      <c r="Q3357" s="835"/>
      <c r="R3357" s="829"/>
      <c r="S3357" s="416" t="s">
        <v>165</v>
      </c>
      <c r="T3357" s="415"/>
      <c r="U3357" s="416" t="s">
        <v>164</v>
      </c>
      <c r="V3357" s="415"/>
      <c r="W3357" s="816"/>
      <c r="X3357" s="817"/>
      <c r="Y3357" s="816"/>
      <c r="Z3357" s="817"/>
      <c r="AA3357" s="816"/>
      <c r="AB3357" s="817"/>
      <c r="AC3357" s="816"/>
      <c r="AD3357" s="817"/>
      <c r="AE3357" s="816"/>
      <c r="AF3357" s="817"/>
      <c r="AG3357" s="781"/>
      <c r="AH3357" s="782"/>
      <c r="AI3357" s="781"/>
      <c r="AJ3357" s="782"/>
      <c r="AK3357" s="792"/>
      <c r="AL3357" s="792"/>
      <c r="AM3357" s="792"/>
      <c r="AN3357" s="792"/>
      <c r="AO3357" s="792"/>
      <c r="AP3357" s="792"/>
    </row>
    <row r="3358" spans="2:42" s="404" customFormat="1" ht="15" hidden="1" customHeight="1" thickBot="1" x14ac:dyDescent="0.25">
      <c r="B3358" s="414" t="s">
        <v>250</v>
      </c>
      <c r="C3358" s="413" t="s">
        <v>251</v>
      </c>
      <c r="D3358" s="412" t="s">
        <v>161</v>
      </c>
      <c r="E3358" s="411" t="s">
        <v>253</v>
      </c>
      <c r="F3358" s="409"/>
      <c r="G3358" s="409"/>
      <c r="H3358" s="408">
        <v>2020</v>
      </c>
      <c r="I3358" s="407"/>
      <c r="J3358" s="407" t="s">
        <v>987</v>
      </c>
      <c r="K3358" s="407" t="s">
        <v>237</v>
      </c>
      <c r="L3358" s="826"/>
      <c r="M3358" s="827"/>
      <c r="N3358" s="793"/>
      <c r="O3358" s="830"/>
      <c r="P3358" s="833"/>
      <c r="Q3358" s="836"/>
      <c r="R3358" s="830"/>
      <c r="S3358" s="406" t="s">
        <v>158</v>
      </c>
      <c r="T3358" s="451"/>
      <c r="U3358" s="820"/>
      <c r="V3358" s="821"/>
      <c r="W3358" s="818"/>
      <c r="X3358" s="819"/>
      <c r="Y3358" s="818"/>
      <c r="Z3358" s="819"/>
      <c r="AA3358" s="818"/>
      <c r="AB3358" s="819"/>
      <c r="AC3358" s="818"/>
      <c r="AD3358" s="819"/>
      <c r="AE3358" s="818"/>
      <c r="AF3358" s="819"/>
      <c r="AG3358" s="783"/>
      <c r="AH3358" s="784"/>
      <c r="AI3358" s="783"/>
      <c r="AJ3358" s="784"/>
      <c r="AK3358" s="793"/>
      <c r="AL3358" s="793"/>
      <c r="AM3358" s="793"/>
      <c r="AN3358" s="793"/>
      <c r="AO3358" s="793"/>
      <c r="AP3358" s="793"/>
    </row>
    <row r="3359" spans="2:42" s="404" customFormat="1" ht="12.75" hidden="1" customHeight="1" thickTop="1" x14ac:dyDescent="0.2">
      <c r="B3359" s="445" t="s">
        <v>250</v>
      </c>
      <c r="C3359" s="444" t="s">
        <v>249</v>
      </c>
      <c r="D3359" s="443" t="s">
        <v>161</v>
      </c>
      <c r="E3359" s="442" t="s">
        <v>253</v>
      </c>
      <c r="F3359" s="440"/>
      <c r="G3359" s="440"/>
      <c r="H3359" s="419">
        <v>2020</v>
      </c>
      <c r="I3359" s="418"/>
      <c r="J3359" s="418" t="s">
        <v>987</v>
      </c>
      <c r="K3359" s="439" t="s">
        <v>237</v>
      </c>
      <c r="L3359" s="822" t="s">
        <v>63</v>
      </c>
      <c r="M3359" s="823"/>
      <c r="N3359" s="791" t="s">
        <v>241</v>
      </c>
      <c r="O3359" s="828" t="s">
        <v>228</v>
      </c>
      <c r="P3359" s="831"/>
      <c r="Q3359" s="834" t="s">
        <v>231</v>
      </c>
      <c r="R3359" s="828"/>
      <c r="S3359" s="434" t="s">
        <v>184</v>
      </c>
      <c r="T3359" s="438">
        <v>300000</v>
      </c>
      <c r="U3359" s="434" t="s">
        <v>183</v>
      </c>
      <c r="V3359" s="437"/>
      <c r="W3359" s="434" t="s">
        <v>182</v>
      </c>
      <c r="X3359" s="436">
        <f>T3359</f>
        <v>300000</v>
      </c>
      <c r="Y3359" s="434" t="s">
        <v>181</v>
      </c>
      <c r="Z3359" s="435"/>
      <c r="AA3359" s="434" t="s">
        <v>181</v>
      </c>
      <c r="AB3359" s="435"/>
      <c r="AC3359" s="434" t="s">
        <v>181</v>
      </c>
      <c r="AD3359" s="435"/>
      <c r="AE3359" s="434" t="s">
        <v>181</v>
      </c>
      <c r="AF3359" s="435"/>
      <c r="AG3359" s="466" t="s">
        <v>181</v>
      </c>
      <c r="AH3359" s="467"/>
      <c r="AI3359" s="466" t="s">
        <v>180</v>
      </c>
      <c r="AJ3359" s="465"/>
      <c r="AK3359" s="791" t="s">
        <v>240</v>
      </c>
      <c r="AL3359" s="791" t="s">
        <v>240</v>
      </c>
      <c r="AM3359" s="791" t="s">
        <v>240</v>
      </c>
      <c r="AN3359" s="791" t="s">
        <v>240</v>
      </c>
      <c r="AO3359" s="791" t="s">
        <v>240</v>
      </c>
      <c r="AP3359" s="791" t="s">
        <v>240</v>
      </c>
    </row>
    <row r="3360" spans="2:42" s="404" customFormat="1" ht="15" hidden="1" customHeight="1" x14ac:dyDescent="0.2">
      <c r="B3360" s="425" t="s">
        <v>250</v>
      </c>
      <c r="C3360" s="424" t="s">
        <v>249</v>
      </c>
      <c r="D3360" s="423" t="s">
        <v>161</v>
      </c>
      <c r="E3360" s="422" t="s">
        <v>253</v>
      </c>
      <c r="F3360" s="420"/>
      <c r="G3360" s="420"/>
      <c r="H3360" s="419">
        <v>2020</v>
      </c>
      <c r="I3360" s="418"/>
      <c r="J3360" s="418" t="s">
        <v>987</v>
      </c>
      <c r="K3360" s="417" t="s">
        <v>237</v>
      </c>
      <c r="L3360" s="824"/>
      <c r="M3360" s="825"/>
      <c r="N3360" s="792"/>
      <c r="O3360" s="829"/>
      <c r="P3360" s="832"/>
      <c r="Q3360" s="835"/>
      <c r="R3360" s="829"/>
      <c r="S3360" s="416" t="s">
        <v>179</v>
      </c>
      <c r="T3360" s="432"/>
      <c r="U3360" s="416" t="s">
        <v>177</v>
      </c>
      <c r="V3360" s="415"/>
      <c r="W3360" s="416" t="s">
        <v>176</v>
      </c>
      <c r="X3360" s="428">
        <f>X3359</f>
        <v>300000</v>
      </c>
      <c r="Y3360" s="416" t="s">
        <v>175</v>
      </c>
      <c r="Z3360" s="426"/>
      <c r="AA3360" s="416" t="s">
        <v>175</v>
      </c>
      <c r="AB3360" s="426"/>
      <c r="AC3360" s="416" t="s">
        <v>175</v>
      </c>
      <c r="AD3360" s="426"/>
      <c r="AE3360" s="416" t="s">
        <v>175</v>
      </c>
      <c r="AF3360" s="426"/>
      <c r="AG3360" s="463" t="s">
        <v>175</v>
      </c>
      <c r="AH3360" s="462"/>
      <c r="AI3360" s="463" t="s">
        <v>174</v>
      </c>
      <c r="AJ3360" s="464"/>
      <c r="AK3360" s="792"/>
      <c r="AL3360" s="792"/>
      <c r="AM3360" s="792"/>
      <c r="AN3360" s="792"/>
      <c r="AO3360" s="792"/>
      <c r="AP3360" s="792"/>
    </row>
    <row r="3361" spans="2:42" s="404" customFormat="1" ht="39" hidden="1" customHeight="1" x14ac:dyDescent="0.2">
      <c r="B3361" s="425" t="s">
        <v>250</v>
      </c>
      <c r="C3361" s="424" t="s">
        <v>249</v>
      </c>
      <c r="D3361" s="423" t="s">
        <v>161</v>
      </c>
      <c r="E3361" s="422" t="s">
        <v>253</v>
      </c>
      <c r="F3361" s="420"/>
      <c r="G3361" s="420"/>
      <c r="H3361" s="419">
        <v>2020</v>
      </c>
      <c r="I3361" s="418"/>
      <c r="J3361" s="418" t="s">
        <v>987</v>
      </c>
      <c r="K3361" s="417" t="s">
        <v>237</v>
      </c>
      <c r="L3361" s="824"/>
      <c r="M3361" s="825"/>
      <c r="N3361" s="792"/>
      <c r="O3361" s="829"/>
      <c r="P3361" s="832"/>
      <c r="Q3361" s="835"/>
      <c r="R3361" s="829"/>
      <c r="S3361" s="416" t="s">
        <v>173</v>
      </c>
      <c r="T3361" s="429"/>
      <c r="U3361" s="416" t="s">
        <v>171</v>
      </c>
      <c r="V3361" s="427"/>
      <c r="W3361" s="416" t="s">
        <v>170</v>
      </c>
      <c r="X3361" s="428"/>
      <c r="Y3361" s="416" t="s">
        <v>169</v>
      </c>
      <c r="Z3361" s="426"/>
      <c r="AA3361" s="416" t="s">
        <v>169</v>
      </c>
      <c r="AB3361" s="426"/>
      <c r="AC3361" s="416" t="s">
        <v>169</v>
      </c>
      <c r="AD3361" s="426"/>
      <c r="AE3361" s="416" t="s">
        <v>169</v>
      </c>
      <c r="AF3361" s="426"/>
      <c r="AG3361" s="463" t="s">
        <v>169</v>
      </c>
      <c r="AH3361" s="462"/>
      <c r="AI3361" s="781"/>
      <c r="AJ3361" s="782"/>
      <c r="AK3361" s="792"/>
      <c r="AL3361" s="792"/>
      <c r="AM3361" s="792"/>
      <c r="AN3361" s="792"/>
      <c r="AO3361" s="792"/>
      <c r="AP3361" s="792"/>
    </row>
    <row r="3362" spans="2:42" s="404" customFormat="1" ht="15" hidden="1" customHeight="1" x14ac:dyDescent="0.2">
      <c r="B3362" s="425" t="s">
        <v>250</v>
      </c>
      <c r="C3362" s="424" t="s">
        <v>249</v>
      </c>
      <c r="D3362" s="423" t="s">
        <v>161</v>
      </c>
      <c r="E3362" s="422" t="s">
        <v>253</v>
      </c>
      <c r="F3362" s="420"/>
      <c r="G3362" s="420"/>
      <c r="H3362" s="419">
        <v>2020</v>
      </c>
      <c r="I3362" s="418"/>
      <c r="J3362" s="418" t="s">
        <v>987</v>
      </c>
      <c r="K3362" s="417" t="s">
        <v>237</v>
      </c>
      <c r="L3362" s="824"/>
      <c r="M3362" s="825"/>
      <c r="N3362" s="792"/>
      <c r="O3362" s="829"/>
      <c r="P3362" s="832"/>
      <c r="Q3362" s="835"/>
      <c r="R3362" s="829"/>
      <c r="S3362" s="416" t="s">
        <v>168</v>
      </c>
      <c r="T3362" s="427"/>
      <c r="U3362" s="416" t="s">
        <v>167</v>
      </c>
      <c r="V3362" s="427"/>
      <c r="W3362" s="816"/>
      <c r="X3362" s="817"/>
      <c r="Y3362" s="416" t="s">
        <v>166</v>
      </c>
      <c r="Z3362" s="426">
        <f>IF(Z3360="",Z3361-Z3359,Z3361-Z3360)</f>
        <v>0</v>
      </c>
      <c r="AA3362" s="416" t="s">
        <v>166</v>
      </c>
      <c r="AB3362" s="426">
        <f>IF(AB3360="",AB3361-AB3359,AB3361-AB3360)</f>
        <v>0</v>
      </c>
      <c r="AC3362" s="416" t="s">
        <v>166</v>
      </c>
      <c r="AD3362" s="426">
        <f>IF(AD3360="",AD3361-AD3359,AD3361-AD3360)</f>
        <v>0</v>
      </c>
      <c r="AE3362" s="416" t="s">
        <v>166</v>
      </c>
      <c r="AF3362" s="426">
        <f>IF(AF3360="",AF3361-AF3359,AF3361-AF3360)</f>
        <v>0</v>
      </c>
      <c r="AG3362" s="463" t="s">
        <v>166</v>
      </c>
      <c r="AH3362" s="462">
        <f>IF(AH3360="",AH3361-AH3359,AH3361-AH3360)</f>
        <v>0</v>
      </c>
      <c r="AI3362" s="781"/>
      <c r="AJ3362" s="782"/>
      <c r="AK3362" s="792"/>
      <c r="AL3362" s="792"/>
      <c r="AM3362" s="792"/>
      <c r="AN3362" s="792"/>
      <c r="AO3362" s="792"/>
      <c r="AP3362" s="792"/>
    </row>
    <row r="3363" spans="2:42" s="404" customFormat="1" ht="15" hidden="1" customHeight="1" x14ac:dyDescent="0.2">
      <c r="B3363" s="425" t="s">
        <v>250</v>
      </c>
      <c r="C3363" s="424" t="s">
        <v>249</v>
      </c>
      <c r="D3363" s="423" t="s">
        <v>161</v>
      </c>
      <c r="E3363" s="422" t="s">
        <v>253</v>
      </c>
      <c r="F3363" s="420"/>
      <c r="G3363" s="420"/>
      <c r="H3363" s="419">
        <v>2020</v>
      </c>
      <c r="I3363" s="418"/>
      <c r="J3363" s="418" t="s">
        <v>987</v>
      </c>
      <c r="K3363" s="417" t="s">
        <v>237</v>
      </c>
      <c r="L3363" s="824"/>
      <c r="M3363" s="825"/>
      <c r="N3363" s="792"/>
      <c r="O3363" s="829"/>
      <c r="P3363" s="832"/>
      <c r="Q3363" s="835"/>
      <c r="R3363" s="829"/>
      <c r="S3363" s="416" t="s">
        <v>165</v>
      </c>
      <c r="T3363" s="415"/>
      <c r="U3363" s="416" t="s">
        <v>164</v>
      </c>
      <c r="V3363" s="415"/>
      <c r="W3363" s="816"/>
      <c r="X3363" s="817"/>
      <c r="Y3363" s="816"/>
      <c r="Z3363" s="817"/>
      <c r="AA3363" s="816"/>
      <c r="AB3363" s="817"/>
      <c r="AC3363" s="816"/>
      <c r="AD3363" s="817"/>
      <c r="AE3363" s="816"/>
      <c r="AF3363" s="817"/>
      <c r="AG3363" s="781"/>
      <c r="AH3363" s="782"/>
      <c r="AI3363" s="781"/>
      <c r="AJ3363" s="782"/>
      <c r="AK3363" s="792"/>
      <c r="AL3363" s="792"/>
      <c r="AM3363" s="792"/>
      <c r="AN3363" s="792"/>
      <c r="AO3363" s="792"/>
      <c r="AP3363" s="792"/>
    </row>
    <row r="3364" spans="2:42" s="404" customFormat="1" ht="15" hidden="1" customHeight="1" thickBot="1" x14ac:dyDescent="0.25">
      <c r="B3364" s="414" t="s">
        <v>250</v>
      </c>
      <c r="C3364" s="413" t="s">
        <v>249</v>
      </c>
      <c r="D3364" s="412" t="s">
        <v>161</v>
      </c>
      <c r="E3364" s="411" t="s">
        <v>253</v>
      </c>
      <c r="F3364" s="409"/>
      <c r="G3364" s="409"/>
      <c r="H3364" s="408">
        <v>2020</v>
      </c>
      <c r="I3364" s="407"/>
      <c r="J3364" s="407" t="s">
        <v>987</v>
      </c>
      <c r="K3364" s="407" t="s">
        <v>237</v>
      </c>
      <c r="L3364" s="826"/>
      <c r="M3364" s="827"/>
      <c r="N3364" s="793"/>
      <c r="O3364" s="830"/>
      <c r="P3364" s="833"/>
      <c r="Q3364" s="836"/>
      <c r="R3364" s="830"/>
      <c r="S3364" s="406" t="s">
        <v>158</v>
      </c>
      <c r="T3364" s="451"/>
      <c r="U3364" s="820"/>
      <c r="V3364" s="821"/>
      <c r="W3364" s="818"/>
      <c r="X3364" s="819"/>
      <c r="Y3364" s="818"/>
      <c r="Z3364" s="819"/>
      <c r="AA3364" s="818"/>
      <c r="AB3364" s="819"/>
      <c r="AC3364" s="818"/>
      <c r="AD3364" s="819"/>
      <c r="AE3364" s="818"/>
      <c r="AF3364" s="819"/>
      <c r="AG3364" s="783"/>
      <c r="AH3364" s="784"/>
      <c r="AI3364" s="783"/>
      <c r="AJ3364" s="784"/>
      <c r="AK3364" s="793"/>
      <c r="AL3364" s="793"/>
      <c r="AM3364" s="793"/>
      <c r="AN3364" s="793"/>
      <c r="AO3364" s="793"/>
      <c r="AP3364" s="793"/>
    </row>
    <row r="3365" spans="2:42" s="404" customFormat="1" ht="12.75" hidden="1" customHeight="1" thickTop="1" x14ac:dyDescent="0.2">
      <c r="B3365" s="445" t="s">
        <v>163</v>
      </c>
      <c r="C3365" s="444" t="s">
        <v>248</v>
      </c>
      <c r="D3365" s="443" t="s">
        <v>161</v>
      </c>
      <c r="E3365" s="442" t="s">
        <v>253</v>
      </c>
      <c r="F3365" s="440"/>
      <c r="G3365" s="440"/>
      <c r="H3365" s="419">
        <v>2020</v>
      </c>
      <c r="I3365" s="418"/>
      <c r="J3365" s="418" t="s">
        <v>987</v>
      </c>
      <c r="K3365" s="439" t="s">
        <v>237</v>
      </c>
      <c r="L3365" s="822" t="s">
        <v>64</v>
      </c>
      <c r="M3365" s="823"/>
      <c r="N3365" s="791" t="s">
        <v>241</v>
      </c>
      <c r="O3365" s="828" t="s">
        <v>228</v>
      </c>
      <c r="P3365" s="831"/>
      <c r="Q3365" s="834" t="s">
        <v>231</v>
      </c>
      <c r="R3365" s="828"/>
      <c r="S3365" s="434" t="s">
        <v>184</v>
      </c>
      <c r="T3365" s="438">
        <v>300000</v>
      </c>
      <c r="U3365" s="434" t="s">
        <v>183</v>
      </c>
      <c r="V3365" s="437"/>
      <c r="W3365" s="434" t="s">
        <v>182</v>
      </c>
      <c r="X3365" s="436">
        <f>T3365</f>
        <v>300000</v>
      </c>
      <c r="Y3365" s="434" t="s">
        <v>181</v>
      </c>
      <c r="Z3365" s="435"/>
      <c r="AA3365" s="434" t="s">
        <v>181</v>
      </c>
      <c r="AB3365" s="435"/>
      <c r="AC3365" s="434" t="s">
        <v>181</v>
      </c>
      <c r="AD3365" s="435"/>
      <c r="AE3365" s="434" t="s">
        <v>181</v>
      </c>
      <c r="AF3365" s="435"/>
      <c r="AG3365" s="466" t="s">
        <v>181</v>
      </c>
      <c r="AH3365" s="467"/>
      <c r="AI3365" s="466" t="s">
        <v>180</v>
      </c>
      <c r="AJ3365" s="465"/>
      <c r="AK3365" s="791" t="s">
        <v>240</v>
      </c>
      <c r="AL3365" s="791" t="s">
        <v>240</v>
      </c>
      <c r="AM3365" s="791" t="s">
        <v>240</v>
      </c>
      <c r="AN3365" s="791" t="s">
        <v>240</v>
      </c>
      <c r="AO3365" s="791" t="s">
        <v>240</v>
      </c>
      <c r="AP3365" s="791" t="s">
        <v>240</v>
      </c>
    </row>
    <row r="3366" spans="2:42" s="404" customFormat="1" ht="15" hidden="1" customHeight="1" x14ac:dyDescent="0.2">
      <c r="B3366" s="425" t="s">
        <v>163</v>
      </c>
      <c r="C3366" s="424" t="s">
        <v>248</v>
      </c>
      <c r="D3366" s="423" t="s">
        <v>161</v>
      </c>
      <c r="E3366" s="422" t="s">
        <v>253</v>
      </c>
      <c r="F3366" s="420"/>
      <c r="G3366" s="420"/>
      <c r="H3366" s="419">
        <v>2020</v>
      </c>
      <c r="I3366" s="418"/>
      <c r="J3366" s="418" t="s">
        <v>987</v>
      </c>
      <c r="K3366" s="417" t="s">
        <v>237</v>
      </c>
      <c r="L3366" s="824"/>
      <c r="M3366" s="825"/>
      <c r="N3366" s="792"/>
      <c r="O3366" s="829"/>
      <c r="P3366" s="832"/>
      <c r="Q3366" s="835"/>
      <c r="R3366" s="829"/>
      <c r="S3366" s="416" t="s">
        <v>179</v>
      </c>
      <c r="T3366" s="432"/>
      <c r="U3366" s="416" t="s">
        <v>177</v>
      </c>
      <c r="V3366" s="415"/>
      <c r="W3366" s="416" t="s">
        <v>176</v>
      </c>
      <c r="X3366" s="428">
        <f>X3365</f>
        <v>300000</v>
      </c>
      <c r="Y3366" s="416" t="s">
        <v>175</v>
      </c>
      <c r="Z3366" s="426"/>
      <c r="AA3366" s="416" t="s">
        <v>175</v>
      </c>
      <c r="AB3366" s="426"/>
      <c r="AC3366" s="416" t="s">
        <v>175</v>
      </c>
      <c r="AD3366" s="426"/>
      <c r="AE3366" s="416" t="s">
        <v>175</v>
      </c>
      <c r="AF3366" s="426"/>
      <c r="AG3366" s="463" t="s">
        <v>175</v>
      </c>
      <c r="AH3366" s="462"/>
      <c r="AI3366" s="463" t="s">
        <v>174</v>
      </c>
      <c r="AJ3366" s="464"/>
      <c r="AK3366" s="792"/>
      <c r="AL3366" s="792"/>
      <c r="AM3366" s="792"/>
      <c r="AN3366" s="792"/>
      <c r="AO3366" s="792"/>
      <c r="AP3366" s="792"/>
    </row>
    <row r="3367" spans="2:42" s="404" customFormat="1" ht="39" hidden="1" customHeight="1" x14ac:dyDescent="0.2">
      <c r="B3367" s="425" t="s">
        <v>163</v>
      </c>
      <c r="C3367" s="424" t="s">
        <v>248</v>
      </c>
      <c r="D3367" s="423" t="s">
        <v>161</v>
      </c>
      <c r="E3367" s="422" t="s">
        <v>253</v>
      </c>
      <c r="F3367" s="420"/>
      <c r="G3367" s="420"/>
      <c r="H3367" s="419">
        <v>2020</v>
      </c>
      <c r="I3367" s="418"/>
      <c r="J3367" s="418" t="s">
        <v>987</v>
      </c>
      <c r="K3367" s="417" t="s">
        <v>237</v>
      </c>
      <c r="L3367" s="824"/>
      <c r="M3367" s="825"/>
      <c r="N3367" s="792"/>
      <c r="O3367" s="829"/>
      <c r="P3367" s="832"/>
      <c r="Q3367" s="835"/>
      <c r="R3367" s="829"/>
      <c r="S3367" s="416" t="s">
        <v>173</v>
      </c>
      <c r="T3367" s="429"/>
      <c r="U3367" s="416" t="s">
        <v>171</v>
      </c>
      <c r="V3367" s="427"/>
      <c r="W3367" s="416" t="s">
        <v>170</v>
      </c>
      <c r="X3367" s="428"/>
      <c r="Y3367" s="416" t="s">
        <v>169</v>
      </c>
      <c r="Z3367" s="426"/>
      <c r="AA3367" s="416" t="s">
        <v>169</v>
      </c>
      <c r="AB3367" s="426"/>
      <c r="AC3367" s="416" t="s">
        <v>169</v>
      </c>
      <c r="AD3367" s="426"/>
      <c r="AE3367" s="416" t="s">
        <v>169</v>
      </c>
      <c r="AF3367" s="426"/>
      <c r="AG3367" s="463" t="s">
        <v>169</v>
      </c>
      <c r="AH3367" s="462"/>
      <c r="AI3367" s="781"/>
      <c r="AJ3367" s="782"/>
      <c r="AK3367" s="792"/>
      <c r="AL3367" s="792"/>
      <c r="AM3367" s="792"/>
      <c r="AN3367" s="792"/>
      <c r="AO3367" s="792"/>
      <c r="AP3367" s="792"/>
    </row>
    <row r="3368" spans="2:42" s="404" customFormat="1" ht="15" hidden="1" customHeight="1" x14ac:dyDescent="0.2">
      <c r="B3368" s="425" t="s">
        <v>163</v>
      </c>
      <c r="C3368" s="424" t="s">
        <v>248</v>
      </c>
      <c r="D3368" s="423" t="s">
        <v>161</v>
      </c>
      <c r="E3368" s="422" t="s">
        <v>253</v>
      </c>
      <c r="F3368" s="420"/>
      <c r="G3368" s="420"/>
      <c r="H3368" s="419">
        <v>2020</v>
      </c>
      <c r="I3368" s="418"/>
      <c r="J3368" s="418" t="s">
        <v>987</v>
      </c>
      <c r="K3368" s="417" t="s">
        <v>237</v>
      </c>
      <c r="L3368" s="824"/>
      <c r="M3368" s="825"/>
      <c r="N3368" s="792"/>
      <c r="O3368" s="829"/>
      <c r="P3368" s="832"/>
      <c r="Q3368" s="835"/>
      <c r="R3368" s="829"/>
      <c r="S3368" s="416" t="s">
        <v>168</v>
      </c>
      <c r="T3368" s="427"/>
      <c r="U3368" s="416" t="s">
        <v>167</v>
      </c>
      <c r="V3368" s="427"/>
      <c r="W3368" s="816"/>
      <c r="X3368" s="817"/>
      <c r="Y3368" s="416" t="s">
        <v>166</v>
      </c>
      <c r="Z3368" s="426">
        <f>IF(Z3366="",Z3367-Z3365,Z3367-Z3366)</f>
        <v>0</v>
      </c>
      <c r="AA3368" s="416" t="s">
        <v>166</v>
      </c>
      <c r="AB3368" s="426">
        <f>IF(AB3366="",AB3367-AB3365,AB3367-AB3366)</f>
        <v>0</v>
      </c>
      <c r="AC3368" s="416" t="s">
        <v>166</v>
      </c>
      <c r="AD3368" s="426">
        <f>IF(AD3366="",AD3367-AD3365,AD3367-AD3366)</f>
        <v>0</v>
      </c>
      <c r="AE3368" s="416" t="s">
        <v>166</v>
      </c>
      <c r="AF3368" s="426">
        <f>IF(AF3366="",AF3367-AF3365,AF3367-AF3366)</f>
        <v>0</v>
      </c>
      <c r="AG3368" s="463" t="s">
        <v>166</v>
      </c>
      <c r="AH3368" s="462">
        <f>IF(AH3366="",AH3367-AH3365,AH3367-AH3366)</f>
        <v>0</v>
      </c>
      <c r="AI3368" s="781"/>
      <c r="AJ3368" s="782"/>
      <c r="AK3368" s="792"/>
      <c r="AL3368" s="792"/>
      <c r="AM3368" s="792"/>
      <c r="AN3368" s="792"/>
      <c r="AO3368" s="792"/>
      <c r="AP3368" s="792"/>
    </row>
    <row r="3369" spans="2:42" s="404" customFormat="1" ht="15" hidden="1" customHeight="1" x14ac:dyDescent="0.2">
      <c r="B3369" s="425" t="s">
        <v>163</v>
      </c>
      <c r="C3369" s="424" t="s">
        <v>248</v>
      </c>
      <c r="D3369" s="423" t="s">
        <v>161</v>
      </c>
      <c r="E3369" s="422" t="s">
        <v>253</v>
      </c>
      <c r="F3369" s="420"/>
      <c r="G3369" s="420"/>
      <c r="H3369" s="419">
        <v>2020</v>
      </c>
      <c r="I3369" s="418"/>
      <c r="J3369" s="418" t="s">
        <v>987</v>
      </c>
      <c r="K3369" s="417" t="s">
        <v>237</v>
      </c>
      <c r="L3369" s="824"/>
      <c r="M3369" s="825"/>
      <c r="N3369" s="792"/>
      <c r="O3369" s="829"/>
      <c r="P3369" s="832"/>
      <c r="Q3369" s="835"/>
      <c r="R3369" s="829"/>
      <c r="S3369" s="416" t="s">
        <v>165</v>
      </c>
      <c r="T3369" s="415"/>
      <c r="U3369" s="416" t="s">
        <v>164</v>
      </c>
      <c r="V3369" s="415"/>
      <c r="W3369" s="816"/>
      <c r="X3369" s="817"/>
      <c r="Y3369" s="816"/>
      <c r="Z3369" s="817"/>
      <c r="AA3369" s="816"/>
      <c r="AB3369" s="817"/>
      <c r="AC3369" s="816"/>
      <c r="AD3369" s="817"/>
      <c r="AE3369" s="816"/>
      <c r="AF3369" s="817"/>
      <c r="AG3369" s="781"/>
      <c r="AH3369" s="782"/>
      <c r="AI3369" s="781"/>
      <c r="AJ3369" s="782"/>
      <c r="AK3369" s="792"/>
      <c r="AL3369" s="792"/>
      <c r="AM3369" s="792"/>
      <c r="AN3369" s="792"/>
      <c r="AO3369" s="792"/>
      <c r="AP3369" s="792"/>
    </row>
    <row r="3370" spans="2:42" s="404" customFormat="1" ht="15" hidden="1" customHeight="1" thickBot="1" x14ac:dyDescent="0.25">
      <c r="B3370" s="414" t="s">
        <v>163</v>
      </c>
      <c r="C3370" s="413" t="s">
        <v>248</v>
      </c>
      <c r="D3370" s="412" t="s">
        <v>161</v>
      </c>
      <c r="E3370" s="411" t="s">
        <v>253</v>
      </c>
      <c r="F3370" s="409"/>
      <c r="G3370" s="409"/>
      <c r="H3370" s="408">
        <v>2020</v>
      </c>
      <c r="I3370" s="407"/>
      <c r="J3370" s="407" t="s">
        <v>987</v>
      </c>
      <c r="K3370" s="407" t="s">
        <v>237</v>
      </c>
      <c r="L3370" s="826"/>
      <c r="M3370" s="827"/>
      <c r="N3370" s="793"/>
      <c r="O3370" s="830"/>
      <c r="P3370" s="833"/>
      <c r="Q3370" s="836"/>
      <c r="R3370" s="830"/>
      <c r="S3370" s="406" t="s">
        <v>158</v>
      </c>
      <c r="T3370" s="451"/>
      <c r="U3370" s="820"/>
      <c r="V3370" s="821"/>
      <c r="W3370" s="818"/>
      <c r="X3370" s="819"/>
      <c r="Y3370" s="818"/>
      <c r="Z3370" s="819"/>
      <c r="AA3370" s="818"/>
      <c r="AB3370" s="819"/>
      <c r="AC3370" s="818"/>
      <c r="AD3370" s="819"/>
      <c r="AE3370" s="818"/>
      <c r="AF3370" s="819"/>
      <c r="AG3370" s="783"/>
      <c r="AH3370" s="784"/>
      <c r="AI3370" s="783"/>
      <c r="AJ3370" s="784"/>
      <c r="AK3370" s="793"/>
      <c r="AL3370" s="793"/>
      <c r="AM3370" s="793"/>
      <c r="AN3370" s="793"/>
      <c r="AO3370" s="793"/>
      <c r="AP3370" s="793"/>
    </row>
    <row r="3371" spans="2:42" s="404" customFormat="1" ht="12.75" hidden="1" customHeight="1" thickTop="1" x14ac:dyDescent="0.2">
      <c r="B3371" s="445" t="s">
        <v>246</v>
      </c>
      <c r="C3371" s="444" t="s">
        <v>247</v>
      </c>
      <c r="D3371" s="443" t="s">
        <v>161</v>
      </c>
      <c r="E3371" s="442" t="s">
        <v>253</v>
      </c>
      <c r="F3371" s="440"/>
      <c r="G3371" s="440"/>
      <c r="H3371" s="419">
        <v>2020</v>
      </c>
      <c r="I3371" s="418"/>
      <c r="J3371" s="418" t="s">
        <v>987</v>
      </c>
      <c r="K3371" s="439" t="s">
        <v>237</v>
      </c>
      <c r="L3371" s="822" t="s">
        <v>67</v>
      </c>
      <c r="M3371" s="823"/>
      <c r="N3371" s="791" t="s">
        <v>241</v>
      </c>
      <c r="O3371" s="828" t="s">
        <v>228</v>
      </c>
      <c r="P3371" s="831"/>
      <c r="Q3371" s="834" t="s">
        <v>231</v>
      </c>
      <c r="R3371" s="828"/>
      <c r="S3371" s="434" t="s">
        <v>184</v>
      </c>
      <c r="T3371" s="438">
        <v>300000</v>
      </c>
      <c r="U3371" s="434" t="s">
        <v>183</v>
      </c>
      <c r="V3371" s="437"/>
      <c r="W3371" s="434" t="s">
        <v>182</v>
      </c>
      <c r="X3371" s="436">
        <f>T3371</f>
        <v>300000</v>
      </c>
      <c r="Y3371" s="434" t="s">
        <v>181</v>
      </c>
      <c r="Z3371" s="435"/>
      <c r="AA3371" s="434" t="s">
        <v>181</v>
      </c>
      <c r="AB3371" s="435"/>
      <c r="AC3371" s="434" t="s">
        <v>181</v>
      </c>
      <c r="AD3371" s="435"/>
      <c r="AE3371" s="434" t="s">
        <v>181</v>
      </c>
      <c r="AF3371" s="435"/>
      <c r="AG3371" s="466" t="s">
        <v>181</v>
      </c>
      <c r="AH3371" s="467"/>
      <c r="AI3371" s="466" t="s">
        <v>180</v>
      </c>
      <c r="AJ3371" s="465"/>
      <c r="AK3371" s="791" t="s">
        <v>240</v>
      </c>
      <c r="AL3371" s="791" t="s">
        <v>240</v>
      </c>
      <c r="AM3371" s="791" t="s">
        <v>240</v>
      </c>
      <c r="AN3371" s="791" t="s">
        <v>240</v>
      </c>
      <c r="AO3371" s="791" t="s">
        <v>240</v>
      </c>
      <c r="AP3371" s="791" t="s">
        <v>240</v>
      </c>
    </row>
    <row r="3372" spans="2:42" s="404" customFormat="1" ht="15" hidden="1" customHeight="1" x14ac:dyDescent="0.2">
      <c r="B3372" s="425" t="s">
        <v>246</v>
      </c>
      <c r="C3372" s="424" t="s">
        <v>247</v>
      </c>
      <c r="D3372" s="423" t="s">
        <v>161</v>
      </c>
      <c r="E3372" s="422" t="s">
        <v>253</v>
      </c>
      <c r="F3372" s="420"/>
      <c r="G3372" s="420"/>
      <c r="H3372" s="419">
        <v>2020</v>
      </c>
      <c r="I3372" s="418"/>
      <c r="J3372" s="418" t="s">
        <v>987</v>
      </c>
      <c r="K3372" s="417" t="s">
        <v>237</v>
      </c>
      <c r="L3372" s="824"/>
      <c r="M3372" s="825"/>
      <c r="N3372" s="792"/>
      <c r="O3372" s="829"/>
      <c r="P3372" s="832"/>
      <c r="Q3372" s="835"/>
      <c r="R3372" s="829"/>
      <c r="S3372" s="416" t="s">
        <v>179</v>
      </c>
      <c r="T3372" s="432"/>
      <c r="U3372" s="416" t="s">
        <v>177</v>
      </c>
      <c r="V3372" s="415"/>
      <c r="W3372" s="416" t="s">
        <v>176</v>
      </c>
      <c r="X3372" s="428">
        <f>X3371</f>
        <v>300000</v>
      </c>
      <c r="Y3372" s="416" t="s">
        <v>175</v>
      </c>
      <c r="Z3372" s="426"/>
      <c r="AA3372" s="416" t="s">
        <v>175</v>
      </c>
      <c r="AB3372" s="426"/>
      <c r="AC3372" s="416" t="s">
        <v>175</v>
      </c>
      <c r="AD3372" s="426"/>
      <c r="AE3372" s="416" t="s">
        <v>175</v>
      </c>
      <c r="AF3372" s="426"/>
      <c r="AG3372" s="463" t="s">
        <v>175</v>
      </c>
      <c r="AH3372" s="462"/>
      <c r="AI3372" s="463" t="s">
        <v>174</v>
      </c>
      <c r="AJ3372" s="464"/>
      <c r="AK3372" s="792"/>
      <c r="AL3372" s="792"/>
      <c r="AM3372" s="792"/>
      <c r="AN3372" s="792"/>
      <c r="AO3372" s="792"/>
      <c r="AP3372" s="792"/>
    </row>
    <row r="3373" spans="2:42" s="404" customFormat="1" ht="39" hidden="1" customHeight="1" x14ac:dyDescent="0.2">
      <c r="B3373" s="425" t="s">
        <v>246</v>
      </c>
      <c r="C3373" s="424" t="s">
        <v>247</v>
      </c>
      <c r="D3373" s="423" t="s">
        <v>161</v>
      </c>
      <c r="E3373" s="422" t="s">
        <v>253</v>
      </c>
      <c r="F3373" s="420"/>
      <c r="G3373" s="420"/>
      <c r="H3373" s="419">
        <v>2020</v>
      </c>
      <c r="I3373" s="418"/>
      <c r="J3373" s="418" t="s">
        <v>987</v>
      </c>
      <c r="K3373" s="417" t="s">
        <v>237</v>
      </c>
      <c r="L3373" s="824"/>
      <c r="M3373" s="825"/>
      <c r="N3373" s="792"/>
      <c r="O3373" s="829"/>
      <c r="P3373" s="832"/>
      <c r="Q3373" s="835"/>
      <c r="R3373" s="829"/>
      <c r="S3373" s="416" t="s">
        <v>173</v>
      </c>
      <c r="T3373" s="429"/>
      <c r="U3373" s="416" t="s">
        <v>171</v>
      </c>
      <c r="V3373" s="427"/>
      <c r="W3373" s="416" t="s">
        <v>170</v>
      </c>
      <c r="X3373" s="428"/>
      <c r="Y3373" s="416" t="s">
        <v>169</v>
      </c>
      <c r="Z3373" s="426"/>
      <c r="AA3373" s="416" t="s">
        <v>169</v>
      </c>
      <c r="AB3373" s="426"/>
      <c r="AC3373" s="416" t="s">
        <v>169</v>
      </c>
      <c r="AD3373" s="426"/>
      <c r="AE3373" s="416" t="s">
        <v>169</v>
      </c>
      <c r="AF3373" s="426"/>
      <c r="AG3373" s="463" t="s">
        <v>169</v>
      </c>
      <c r="AH3373" s="462"/>
      <c r="AI3373" s="781"/>
      <c r="AJ3373" s="782"/>
      <c r="AK3373" s="792"/>
      <c r="AL3373" s="792"/>
      <c r="AM3373" s="792"/>
      <c r="AN3373" s="792"/>
      <c r="AO3373" s="792"/>
      <c r="AP3373" s="792"/>
    </row>
    <row r="3374" spans="2:42" s="404" customFormat="1" ht="15" hidden="1" customHeight="1" x14ac:dyDescent="0.2">
      <c r="B3374" s="425" t="s">
        <v>246</v>
      </c>
      <c r="C3374" s="424" t="s">
        <v>247</v>
      </c>
      <c r="D3374" s="423" t="s">
        <v>161</v>
      </c>
      <c r="E3374" s="422" t="s">
        <v>253</v>
      </c>
      <c r="F3374" s="420"/>
      <c r="G3374" s="420"/>
      <c r="H3374" s="419">
        <v>2020</v>
      </c>
      <c r="I3374" s="418"/>
      <c r="J3374" s="418" t="s">
        <v>987</v>
      </c>
      <c r="K3374" s="417" t="s">
        <v>237</v>
      </c>
      <c r="L3374" s="824"/>
      <c r="M3374" s="825"/>
      <c r="N3374" s="792"/>
      <c r="O3374" s="829"/>
      <c r="P3374" s="832"/>
      <c r="Q3374" s="835"/>
      <c r="R3374" s="829"/>
      <c r="S3374" s="416" t="s">
        <v>168</v>
      </c>
      <c r="T3374" s="427"/>
      <c r="U3374" s="416" t="s">
        <v>167</v>
      </c>
      <c r="V3374" s="427"/>
      <c r="W3374" s="816"/>
      <c r="X3374" s="817"/>
      <c r="Y3374" s="416" t="s">
        <v>166</v>
      </c>
      <c r="Z3374" s="426">
        <f>IF(Z3372="",Z3373-Z3371,Z3373-Z3372)</f>
        <v>0</v>
      </c>
      <c r="AA3374" s="416" t="s">
        <v>166</v>
      </c>
      <c r="AB3374" s="426">
        <f>IF(AB3372="",AB3373-AB3371,AB3373-AB3372)</f>
        <v>0</v>
      </c>
      <c r="AC3374" s="416" t="s">
        <v>166</v>
      </c>
      <c r="AD3374" s="426">
        <f>IF(AD3372="",AD3373-AD3371,AD3373-AD3372)</f>
        <v>0</v>
      </c>
      <c r="AE3374" s="416" t="s">
        <v>166</v>
      </c>
      <c r="AF3374" s="426">
        <f>IF(AF3372="",AF3373-AF3371,AF3373-AF3372)</f>
        <v>0</v>
      </c>
      <c r="AG3374" s="463" t="s">
        <v>166</v>
      </c>
      <c r="AH3374" s="462">
        <f>IF(AH3372="",AH3373-AH3371,AH3373-AH3372)</f>
        <v>0</v>
      </c>
      <c r="AI3374" s="781"/>
      <c r="AJ3374" s="782"/>
      <c r="AK3374" s="792"/>
      <c r="AL3374" s="792"/>
      <c r="AM3374" s="792"/>
      <c r="AN3374" s="792"/>
      <c r="AO3374" s="792"/>
      <c r="AP3374" s="792"/>
    </row>
    <row r="3375" spans="2:42" s="404" customFormat="1" ht="15" hidden="1" customHeight="1" x14ac:dyDescent="0.2">
      <c r="B3375" s="425" t="s">
        <v>246</v>
      </c>
      <c r="C3375" s="424" t="s">
        <v>247</v>
      </c>
      <c r="D3375" s="423" t="s">
        <v>161</v>
      </c>
      <c r="E3375" s="422" t="s">
        <v>253</v>
      </c>
      <c r="F3375" s="420"/>
      <c r="G3375" s="420"/>
      <c r="H3375" s="419">
        <v>2020</v>
      </c>
      <c r="I3375" s="418"/>
      <c r="J3375" s="418" t="s">
        <v>987</v>
      </c>
      <c r="K3375" s="417" t="s">
        <v>237</v>
      </c>
      <c r="L3375" s="824"/>
      <c r="M3375" s="825"/>
      <c r="N3375" s="792"/>
      <c r="O3375" s="829"/>
      <c r="P3375" s="832"/>
      <c r="Q3375" s="835"/>
      <c r="R3375" s="829"/>
      <c r="S3375" s="416" t="s">
        <v>165</v>
      </c>
      <c r="T3375" s="415"/>
      <c r="U3375" s="416" t="s">
        <v>164</v>
      </c>
      <c r="V3375" s="415"/>
      <c r="W3375" s="816"/>
      <c r="X3375" s="817"/>
      <c r="Y3375" s="816"/>
      <c r="Z3375" s="817"/>
      <c r="AA3375" s="816"/>
      <c r="AB3375" s="817"/>
      <c r="AC3375" s="816"/>
      <c r="AD3375" s="817"/>
      <c r="AE3375" s="816"/>
      <c r="AF3375" s="817"/>
      <c r="AG3375" s="781"/>
      <c r="AH3375" s="782"/>
      <c r="AI3375" s="781"/>
      <c r="AJ3375" s="782"/>
      <c r="AK3375" s="792"/>
      <c r="AL3375" s="792"/>
      <c r="AM3375" s="792"/>
      <c r="AN3375" s="792"/>
      <c r="AO3375" s="792"/>
      <c r="AP3375" s="792"/>
    </row>
    <row r="3376" spans="2:42" s="404" customFormat="1" ht="15" hidden="1" customHeight="1" thickBot="1" x14ac:dyDescent="0.25">
      <c r="B3376" s="414" t="s">
        <v>246</v>
      </c>
      <c r="C3376" s="413" t="s">
        <v>247</v>
      </c>
      <c r="D3376" s="412" t="s">
        <v>161</v>
      </c>
      <c r="E3376" s="411" t="s">
        <v>253</v>
      </c>
      <c r="F3376" s="409"/>
      <c r="G3376" s="409"/>
      <c r="H3376" s="408">
        <v>2020</v>
      </c>
      <c r="I3376" s="407"/>
      <c r="J3376" s="407" t="s">
        <v>987</v>
      </c>
      <c r="K3376" s="407" t="s">
        <v>237</v>
      </c>
      <c r="L3376" s="826"/>
      <c r="M3376" s="827"/>
      <c r="N3376" s="793"/>
      <c r="O3376" s="830"/>
      <c r="P3376" s="833"/>
      <c r="Q3376" s="836"/>
      <c r="R3376" s="830"/>
      <c r="S3376" s="406" t="s">
        <v>158</v>
      </c>
      <c r="T3376" s="451"/>
      <c r="U3376" s="820"/>
      <c r="V3376" s="821"/>
      <c r="W3376" s="818"/>
      <c r="X3376" s="819"/>
      <c r="Y3376" s="818"/>
      <c r="Z3376" s="819"/>
      <c r="AA3376" s="818"/>
      <c r="AB3376" s="819"/>
      <c r="AC3376" s="818"/>
      <c r="AD3376" s="819"/>
      <c r="AE3376" s="818"/>
      <c r="AF3376" s="819"/>
      <c r="AG3376" s="783"/>
      <c r="AH3376" s="784"/>
      <c r="AI3376" s="783"/>
      <c r="AJ3376" s="784"/>
      <c r="AK3376" s="793"/>
      <c r="AL3376" s="793"/>
      <c r="AM3376" s="793"/>
      <c r="AN3376" s="793"/>
      <c r="AO3376" s="793"/>
      <c r="AP3376" s="793"/>
    </row>
    <row r="3377" spans="2:42" s="404" customFormat="1" ht="12.75" hidden="1" customHeight="1" thickTop="1" x14ac:dyDescent="0.2">
      <c r="B3377" s="445" t="s">
        <v>246</v>
      </c>
      <c r="C3377" s="444" t="s">
        <v>245</v>
      </c>
      <c r="D3377" s="443" t="s">
        <v>161</v>
      </c>
      <c r="E3377" s="442" t="s">
        <v>253</v>
      </c>
      <c r="F3377" s="440"/>
      <c r="G3377" s="440"/>
      <c r="H3377" s="419">
        <v>2020</v>
      </c>
      <c r="I3377" s="418"/>
      <c r="J3377" s="418" t="s">
        <v>987</v>
      </c>
      <c r="K3377" s="439" t="s">
        <v>237</v>
      </c>
      <c r="L3377" s="822" t="s">
        <v>68</v>
      </c>
      <c r="M3377" s="823"/>
      <c r="N3377" s="791" t="s">
        <v>241</v>
      </c>
      <c r="O3377" s="828" t="s">
        <v>228</v>
      </c>
      <c r="P3377" s="831"/>
      <c r="Q3377" s="834" t="s">
        <v>231</v>
      </c>
      <c r="R3377" s="828"/>
      <c r="S3377" s="434" t="s">
        <v>184</v>
      </c>
      <c r="T3377" s="438">
        <v>300000</v>
      </c>
      <c r="U3377" s="434" t="s">
        <v>183</v>
      </c>
      <c r="V3377" s="437"/>
      <c r="W3377" s="434" t="s">
        <v>182</v>
      </c>
      <c r="X3377" s="436">
        <f>T3377</f>
        <v>300000</v>
      </c>
      <c r="Y3377" s="434" t="s">
        <v>181</v>
      </c>
      <c r="Z3377" s="435"/>
      <c r="AA3377" s="434" t="s">
        <v>181</v>
      </c>
      <c r="AB3377" s="435"/>
      <c r="AC3377" s="434" t="s">
        <v>181</v>
      </c>
      <c r="AD3377" s="435"/>
      <c r="AE3377" s="434" t="s">
        <v>181</v>
      </c>
      <c r="AF3377" s="435"/>
      <c r="AG3377" s="466" t="s">
        <v>181</v>
      </c>
      <c r="AH3377" s="467"/>
      <c r="AI3377" s="466" t="s">
        <v>180</v>
      </c>
      <c r="AJ3377" s="465"/>
      <c r="AK3377" s="791" t="s">
        <v>240</v>
      </c>
      <c r="AL3377" s="791" t="s">
        <v>240</v>
      </c>
      <c r="AM3377" s="791" t="s">
        <v>240</v>
      </c>
      <c r="AN3377" s="791" t="s">
        <v>240</v>
      </c>
      <c r="AO3377" s="791" t="s">
        <v>240</v>
      </c>
      <c r="AP3377" s="791" t="s">
        <v>240</v>
      </c>
    </row>
    <row r="3378" spans="2:42" s="404" customFormat="1" ht="15" hidden="1" customHeight="1" x14ac:dyDescent="0.2">
      <c r="B3378" s="425" t="s">
        <v>246</v>
      </c>
      <c r="C3378" s="424" t="s">
        <v>245</v>
      </c>
      <c r="D3378" s="423" t="s">
        <v>161</v>
      </c>
      <c r="E3378" s="422" t="s">
        <v>253</v>
      </c>
      <c r="F3378" s="420"/>
      <c r="G3378" s="420"/>
      <c r="H3378" s="419">
        <v>2020</v>
      </c>
      <c r="I3378" s="418"/>
      <c r="J3378" s="418" t="s">
        <v>987</v>
      </c>
      <c r="K3378" s="417" t="s">
        <v>237</v>
      </c>
      <c r="L3378" s="824"/>
      <c r="M3378" s="825"/>
      <c r="N3378" s="792"/>
      <c r="O3378" s="829"/>
      <c r="P3378" s="832"/>
      <c r="Q3378" s="835"/>
      <c r="R3378" s="829"/>
      <c r="S3378" s="416" t="s">
        <v>179</v>
      </c>
      <c r="T3378" s="432"/>
      <c r="U3378" s="416" t="s">
        <v>177</v>
      </c>
      <c r="V3378" s="415"/>
      <c r="W3378" s="416" t="s">
        <v>176</v>
      </c>
      <c r="X3378" s="428">
        <f>X3377</f>
        <v>300000</v>
      </c>
      <c r="Y3378" s="416" t="s">
        <v>175</v>
      </c>
      <c r="Z3378" s="426"/>
      <c r="AA3378" s="416" t="s">
        <v>175</v>
      </c>
      <c r="AB3378" s="426"/>
      <c r="AC3378" s="416" t="s">
        <v>175</v>
      </c>
      <c r="AD3378" s="426"/>
      <c r="AE3378" s="416" t="s">
        <v>175</v>
      </c>
      <c r="AF3378" s="426"/>
      <c r="AG3378" s="463" t="s">
        <v>175</v>
      </c>
      <c r="AH3378" s="462"/>
      <c r="AI3378" s="463" t="s">
        <v>174</v>
      </c>
      <c r="AJ3378" s="464"/>
      <c r="AK3378" s="792"/>
      <c r="AL3378" s="792"/>
      <c r="AM3378" s="792"/>
      <c r="AN3378" s="792"/>
      <c r="AO3378" s="792"/>
      <c r="AP3378" s="792"/>
    </row>
    <row r="3379" spans="2:42" s="404" customFormat="1" ht="39" hidden="1" customHeight="1" x14ac:dyDescent="0.2">
      <c r="B3379" s="425" t="s">
        <v>246</v>
      </c>
      <c r="C3379" s="424" t="s">
        <v>245</v>
      </c>
      <c r="D3379" s="423" t="s">
        <v>161</v>
      </c>
      <c r="E3379" s="422" t="s">
        <v>253</v>
      </c>
      <c r="F3379" s="420"/>
      <c r="G3379" s="420"/>
      <c r="H3379" s="419">
        <v>2020</v>
      </c>
      <c r="I3379" s="418"/>
      <c r="J3379" s="418" t="s">
        <v>987</v>
      </c>
      <c r="K3379" s="417" t="s">
        <v>237</v>
      </c>
      <c r="L3379" s="824"/>
      <c r="M3379" s="825"/>
      <c r="N3379" s="792"/>
      <c r="O3379" s="829"/>
      <c r="P3379" s="832"/>
      <c r="Q3379" s="835"/>
      <c r="R3379" s="829"/>
      <c r="S3379" s="416" t="s">
        <v>173</v>
      </c>
      <c r="T3379" s="429"/>
      <c r="U3379" s="416" t="s">
        <v>171</v>
      </c>
      <c r="V3379" s="427"/>
      <c r="W3379" s="416" t="s">
        <v>170</v>
      </c>
      <c r="X3379" s="428"/>
      <c r="Y3379" s="416" t="s">
        <v>169</v>
      </c>
      <c r="Z3379" s="426"/>
      <c r="AA3379" s="416" t="s">
        <v>169</v>
      </c>
      <c r="AB3379" s="426"/>
      <c r="AC3379" s="416" t="s">
        <v>169</v>
      </c>
      <c r="AD3379" s="426"/>
      <c r="AE3379" s="416" t="s">
        <v>169</v>
      </c>
      <c r="AF3379" s="426"/>
      <c r="AG3379" s="463" t="s">
        <v>169</v>
      </c>
      <c r="AH3379" s="462"/>
      <c r="AI3379" s="781"/>
      <c r="AJ3379" s="782"/>
      <c r="AK3379" s="792"/>
      <c r="AL3379" s="792"/>
      <c r="AM3379" s="792"/>
      <c r="AN3379" s="792"/>
      <c r="AO3379" s="792"/>
      <c r="AP3379" s="792"/>
    </row>
    <row r="3380" spans="2:42" s="404" customFormat="1" ht="15" hidden="1" customHeight="1" x14ac:dyDescent="0.2">
      <c r="B3380" s="425" t="s">
        <v>246</v>
      </c>
      <c r="C3380" s="424" t="s">
        <v>245</v>
      </c>
      <c r="D3380" s="423" t="s">
        <v>161</v>
      </c>
      <c r="E3380" s="422" t="s">
        <v>253</v>
      </c>
      <c r="F3380" s="420"/>
      <c r="G3380" s="420"/>
      <c r="H3380" s="419">
        <v>2020</v>
      </c>
      <c r="I3380" s="418"/>
      <c r="J3380" s="418" t="s">
        <v>987</v>
      </c>
      <c r="K3380" s="417" t="s">
        <v>237</v>
      </c>
      <c r="L3380" s="824"/>
      <c r="M3380" s="825"/>
      <c r="N3380" s="792"/>
      <c r="O3380" s="829"/>
      <c r="P3380" s="832"/>
      <c r="Q3380" s="835"/>
      <c r="R3380" s="829"/>
      <c r="S3380" s="416" t="s">
        <v>168</v>
      </c>
      <c r="T3380" s="427"/>
      <c r="U3380" s="416" t="s">
        <v>167</v>
      </c>
      <c r="V3380" s="427"/>
      <c r="W3380" s="816"/>
      <c r="X3380" s="817"/>
      <c r="Y3380" s="416" t="s">
        <v>166</v>
      </c>
      <c r="Z3380" s="426">
        <f>IF(Z3378="",Z3379-Z3377,Z3379-Z3378)</f>
        <v>0</v>
      </c>
      <c r="AA3380" s="416" t="s">
        <v>166</v>
      </c>
      <c r="AB3380" s="426">
        <f>IF(AB3378="",AB3379-AB3377,AB3379-AB3378)</f>
        <v>0</v>
      </c>
      <c r="AC3380" s="416" t="s">
        <v>166</v>
      </c>
      <c r="AD3380" s="426">
        <f>IF(AD3378="",AD3379-AD3377,AD3379-AD3378)</f>
        <v>0</v>
      </c>
      <c r="AE3380" s="416" t="s">
        <v>166</v>
      </c>
      <c r="AF3380" s="426">
        <f>IF(AF3378="",AF3379-AF3377,AF3379-AF3378)</f>
        <v>0</v>
      </c>
      <c r="AG3380" s="463" t="s">
        <v>166</v>
      </c>
      <c r="AH3380" s="462">
        <f>IF(AH3378="",AH3379-AH3377,AH3379-AH3378)</f>
        <v>0</v>
      </c>
      <c r="AI3380" s="781"/>
      <c r="AJ3380" s="782"/>
      <c r="AK3380" s="792"/>
      <c r="AL3380" s="792"/>
      <c r="AM3380" s="792"/>
      <c r="AN3380" s="792"/>
      <c r="AO3380" s="792"/>
      <c r="AP3380" s="792"/>
    </row>
    <row r="3381" spans="2:42" s="404" customFormat="1" ht="15" hidden="1" customHeight="1" x14ac:dyDescent="0.2">
      <c r="B3381" s="425" t="s">
        <v>246</v>
      </c>
      <c r="C3381" s="424" t="s">
        <v>245</v>
      </c>
      <c r="D3381" s="423" t="s">
        <v>161</v>
      </c>
      <c r="E3381" s="422" t="s">
        <v>253</v>
      </c>
      <c r="F3381" s="420"/>
      <c r="G3381" s="420"/>
      <c r="H3381" s="419">
        <v>2020</v>
      </c>
      <c r="I3381" s="418"/>
      <c r="J3381" s="418" t="s">
        <v>987</v>
      </c>
      <c r="K3381" s="417" t="s">
        <v>237</v>
      </c>
      <c r="L3381" s="824"/>
      <c r="M3381" s="825"/>
      <c r="N3381" s="792"/>
      <c r="O3381" s="829"/>
      <c r="P3381" s="832"/>
      <c r="Q3381" s="835"/>
      <c r="R3381" s="829"/>
      <c r="S3381" s="416" t="s">
        <v>165</v>
      </c>
      <c r="T3381" s="415"/>
      <c r="U3381" s="416" t="s">
        <v>164</v>
      </c>
      <c r="V3381" s="415"/>
      <c r="W3381" s="816"/>
      <c r="X3381" s="817"/>
      <c r="Y3381" s="816"/>
      <c r="Z3381" s="817"/>
      <c r="AA3381" s="816"/>
      <c r="AB3381" s="817"/>
      <c r="AC3381" s="816"/>
      <c r="AD3381" s="817"/>
      <c r="AE3381" s="816"/>
      <c r="AF3381" s="817"/>
      <c r="AG3381" s="781"/>
      <c r="AH3381" s="782"/>
      <c r="AI3381" s="781"/>
      <c r="AJ3381" s="782"/>
      <c r="AK3381" s="792"/>
      <c r="AL3381" s="792"/>
      <c r="AM3381" s="792"/>
      <c r="AN3381" s="792"/>
      <c r="AO3381" s="792"/>
      <c r="AP3381" s="792"/>
    </row>
    <row r="3382" spans="2:42" s="404" customFormat="1" ht="15" hidden="1" customHeight="1" thickBot="1" x14ac:dyDescent="0.25">
      <c r="B3382" s="414" t="s">
        <v>246</v>
      </c>
      <c r="C3382" s="413" t="s">
        <v>245</v>
      </c>
      <c r="D3382" s="412" t="s">
        <v>161</v>
      </c>
      <c r="E3382" s="411" t="s">
        <v>253</v>
      </c>
      <c r="F3382" s="409"/>
      <c r="G3382" s="409"/>
      <c r="H3382" s="408">
        <v>2020</v>
      </c>
      <c r="I3382" s="407"/>
      <c r="J3382" s="407" t="s">
        <v>987</v>
      </c>
      <c r="K3382" s="407" t="s">
        <v>237</v>
      </c>
      <c r="L3382" s="826"/>
      <c r="M3382" s="827"/>
      <c r="N3382" s="793"/>
      <c r="O3382" s="830"/>
      <c r="P3382" s="833"/>
      <c r="Q3382" s="836"/>
      <c r="R3382" s="830"/>
      <c r="S3382" s="406" t="s">
        <v>158</v>
      </c>
      <c r="T3382" s="451"/>
      <c r="U3382" s="820"/>
      <c r="V3382" s="821"/>
      <c r="W3382" s="818"/>
      <c r="X3382" s="819"/>
      <c r="Y3382" s="818"/>
      <c r="Z3382" s="819"/>
      <c r="AA3382" s="818"/>
      <c r="AB3382" s="819"/>
      <c r="AC3382" s="818"/>
      <c r="AD3382" s="819"/>
      <c r="AE3382" s="818"/>
      <c r="AF3382" s="819"/>
      <c r="AG3382" s="783"/>
      <c r="AH3382" s="784"/>
      <c r="AI3382" s="783"/>
      <c r="AJ3382" s="784"/>
      <c r="AK3382" s="793"/>
      <c r="AL3382" s="793"/>
      <c r="AM3382" s="793"/>
      <c r="AN3382" s="793"/>
      <c r="AO3382" s="793"/>
      <c r="AP3382" s="793"/>
    </row>
    <row r="3383" spans="2:42" s="404" customFormat="1" ht="12.75" hidden="1" customHeight="1" thickTop="1" x14ac:dyDescent="0.2">
      <c r="B3383" s="445" t="s">
        <v>196</v>
      </c>
      <c r="C3383" s="444" t="s">
        <v>243</v>
      </c>
      <c r="D3383" s="443" t="s">
        <v>161</v>
      </c>
      <c r="E3383" s="442" t="s">
        <v>253</v>
      </c>
      <c r="F3383" s="440"/>
      <c r="G3383" s="440"/>
      <c r="H3383" s="419">
        <v>2020</v>
      </c>
      <c r="I3383" s="418"/>
      <c r="J3383" s="418" t="s">
        <v>987</v>
      </c>
      <c r="K3383" s="439" t="s">
        <v>237</v>
      </c>
      <c r="L3383" s="822" t="s">
        <v>244</v>
      </c>
      <c r="M3383" s="823"/>
      <c r="N3383" s="791" t="s">
        <v>241</v>
      </c>
      <c r="O3383" s="828" t="s">
        <v>228</v>
      </c>
      <c r="P3383" s="831"/>
      <c r="Q3383" s="834" t="s">
        <v>231</v>
      </c>
      <c r="R3383" s="828"/>
      <c r="S3383" s="434" t="s">
        <v>184</v>
      </c>
      <c r="T3383" s="438">
        <v>600000</v>
      </c>
      <c r="U3383" s="434" t="s">
        <v>183</v>
      </c>
      <c r="V3383" s="437"/>
      <c r="W3383" s="434" t="s">
        <v>182</v>
      </c>
      <c r="X3383" s="436">
        <f>T3383</f>
        <v>600000</v>
      </c>
      <c r="Y3383" s="434" t="s">
        <v>181</v>
      </c>
      <c r="Z3383" s="435"/>
      <c r="AA3383" s="434" t="s">
        <v>181</v>
      </c>
      <c r="AB3383" s="435"/>
      <c r="AC3383" s="434" t="s">
        <v>181</v>
      </c>
      <c r="AD3383" s="435"/>
      <c r="AE3383" s="434" t="s">
        <v>181</v>
      </c>
      <c r="AF3383" s="435"/>
      <c r="AG3383" s="466" t="s">
        <v>181</v>
      </c>
      <c r="AH3383" s="467"/>
      <c r="AI3383" s="466" t="s">
        <v>180</v>
      </c>
      <c r="AJ3383" s="465"/>
      <c r="AK3383" s="791" t="s">
        <v>240</v>
      </c>
      <c r="AL3383" s="791" t="s">
        <v>240</v>
      </c>
      <c r="AM3383" s="791" t="s">
        <v>240</v>
      </c>
      <c r="AN3383" s="791" t="s">
        <v>240</v>
      </c>
      <c r="AO3383" s="791" t="s">
        <v>240</v>
      </c>
      <c r="AP3383" s="791" t="s">
        <v>240</v>
      </c>
    </row>
    <row r="3384" spans="2:42" s="404" customFormat="1" ht="15" hidden="1" customHeight="1" x14ac:dyDescent="0.2">
      <c r="B3384" s="425" t="s">
        <v>196</v>
      </c>
      <c r="C3384" s="424" t="s">
        <v>243</v>
      </c>
      <c r="D3384" s="423" t="s">
        <v>161</v>
      </c>
      <c r="E3384" s="422" t="s">
        <v>253</v>
      </c>
      <c r="F3384" s="420"/>
      <c r="G3384" s="420"/>
      <c r="H3384" s="419">
        <v>2020</v>
      </c>
      <c r="I3384" s="418"/>
      <c r="J3384" s="418" t="s">
        <v>987</v>
      </c>
      <c r="K3384" s="417" t="s">
        <v>237</v>
      </c>
      <c r="L3384" s="824"/>
      <c r="M3384" s="825"/>
      <c r="N3384" s="792"/>
      <c r="O3384" s="829"/>
      <c r="P3384" s="832"/>
      <c r="Q3384" s="835"/>
      <c r="R3384" s="829"/>
      <c r="S3384" s="416" t="s">
        <v>179</v>
      </c>
      <c r="T3384" s="432"/>
      <c r="U3384" s="416" t="s">
        <v>177</v>
      </c>
      <c r="V3384" s="415"/>
      <c r="W3384" s="416" t="s">
        <v>176</v>
      </c>
      <c r="X3384" s="428">
        <f>X3383</f>
        <v>600000</v>
      </c>
      <c r="Y3384" s="416" t="s">
        <v>175</v>
      </c>
      <c r="Z3384" s="426"/>
      <c r="AA3384" s="416" t="s">
        <v>175</v>
      </c>
      <c r="AB3384" s="426"/>
      <c r="AC3384" s="416" t="s">
        <v>175</v>
      </c>
      <c r="AD3384" s="426"/>
      <c r="AE3384" s="416" t="s">
        <v>175</v>
      </c>
      <c r="AF3384" s="426"/>
      <c r="AG3384" s="463" t="s">
        <v>175</v>
      </c>
      <c r="AH3384" s="462"/>
      <c r="AI3384" s="463" t="s">
        <v>174</v>
      </c>
      <c r="AJ3384" s="464"/>
      <c r="AK3384" s="792"/>
      <c r="AL3384" s="792"/>
      <c r="AM3384" s="792"/>
      <c r="AN3384" s="792"/>
      <c r="AO3384" s="792"/>
      <c r="AP3384" s="792"/>
    </row>
    <row r="3385" spans="2:42" s="404" customFormat="1" ht="39" hidden="1" customHeight="1" x14ac:dyDescent="0.2">
      <c r="B3385" s="425" t="s">
        <v>196</v>
      </c>
      <c r="C3385" s="424" t="s">
        <v>243</v>
      </c>
      <c r="D3385" s="423" t="s">
        <v>161</v>
      </c>
      <c r="E3385" s="422" t="s">
        <v>253</v>
      </c>
      <c r="F3385" s="420"/>
      <c r="G3385" s="420"/>
      <c r="H3385" s="419">
        <v>2020</v>
      </c>
      <c r="I3385" s="418"/>
      <c r="J3385" s="418" t="s">
        <v>987</v>
      </c>
      <c r="K3385" s="417" t="s">
        <v>237</v>
      </c>
      <c r="L3385" s="824"/>
      <c r="M3385" s="825"/>
      <c r="N3385" s="792"/>
      <c r="O3385" s="829"/>
      <c r="P3385" s="832"/>
      <c r="Q3385" s="835"/>
      <c r="R3385" s="829"/>
      <c r="S3385" s="416" t="s">
        <v>173</v>
      </c>
      <c r="T3385" s="429"/>
      <c r="U3385" s="416" t="s">
        <v>171</v>
      </c>
      <c r="V3385" s="427"/>
      <c r="W3385" s="416" t="s">
        <v>170</v>
      </c>
      <c r="X3385" s="428"/>
      <c r="Y3385" s="416" t="s">
        <v>169</v>
      </c>
      <c r="Z3385" s="426"/>
      <c r="AA3385" s="416" t="s">
        <v>169</v>
      </c>
      <c r="AB3385" s="426"/>
      <c r="AC3385" s="416" t="s">
        <v>169</v>
      </c>
      <c r="AD3385" s="426"/>
      <c r="AE3385" s="416" t="s">
        <v>169</v>
      </c>
      <c r="AF3385" s="426"/>
      <c r="AG3385" s="463" t="s">
        <v>169</v>
      </c>
      <c r="AH3385" s="462"/>
      <c r="AI3385" s="781"/>
      <c r="AJ3385" s="782"/>
      <c r="AK3385" s="792"/>
      <c r="AL3385" s="792"/>
      <c r="AM3385" s="792"/>
      <c r="AN3385" s="792"/>
      <c r="AO3385" s="792"/>
      <c r="AP3385" s="792"/>
    </row>
    <row r="3386" spans="2:42" s="404" customFormat="1" ht="15" hidden="1" customHeight="1" x14ac:dyDescent="0.2">
      <c r="B3386" s="425" t="s">
        <v>196</v>
      </c>
      <c r="C3386" s="424" t="s">
        <v>243</v>
      </c>
      <c r="D3386" s="423" t="s">
        <v>161</v>
      </c>
      <c r="E3386" s="422" t="s">
        <v>253</v>
      </c>
      <c r="F3386" s="420"/>
      <c r="G3386" s="420"/>
      <c r="H3386" s="419">
        <v>2020</v>
      </c>
      <c r="I3386" s="418"/>
      <c r="J3386" s="418" t="s">
        <v>987</v>
      </c>
      <c r="K3386" s="417" t="s">
        <v>237</v>
      </c>
      <c r="L3386" s="824"/>
      <c r="M3386" s="825"/>
      <c r="N3386" s="792"/>
      <c r="O3386" s="829"/>
      <c r="P3386" s="832"/>
      <c r="Q3386" s="835"/>
      <c r="R3386" s="829"/>
      <c r="S3386" s="416" t="s">
        <v>168</v>
      </c>
      <c r="T3386" s="427"/>
      <c r="U3386" s="416" t="s">
        <v>167</v>
      </c>
      <c r="V3386" s="427"/>
      <c r="W3386" s="816"/>
      <c r="X3386" s="817"/>
      <c r="Y3386" s="416" t="s">
        <v>166</v>
      </c>
      <c r="Z3386" s="426">
        <f>IF(Z3384="",Z3385-Z3383,Z3385-Z3384)</f>
        <v>0</v>
      </c>
      <c r="AA3386" s="416" t="s">
        <v>166</v>
      </c>
      <c r="AB3386" s="426">
        <f>IF(AB3384="",AB3385-AB3383,AB3385-AB3384)</f>
        <v>0</v>
      </c>
      <c r="AC3386" s="416" t="s">
        <v>166</v>
      </c>
      <c r="AD3386" s="426">
        <f>IF(AD3384="",AD3385-AD3383,AD3385-AD3384)</f>
        <v>0</v>
      </c>
      <c r="AE3386" s="416" t="s">
        <v>166</v>
      </c>
      <c r="AF3386" s="426">
        <f>IF(AF3384="",AF3385-AF3383,AF3385-AF3384)</f>
        <v>0</v>
      </c>
      <c r="AG3386" s="463" t="s">
        <v>166</v>
      </c>
      <c r="AH3386" s="462">
        <f>IF(AH3384="",AH3385-AH3383,AH3385-AH3384)</f>
        <v>0</v>
      </c>
      <c r="AI3386" s="781"/>
      <c r="AJ3386" s="782"/>
      <c r="AK3386" s="792"/>
      <c r="AL3386" s="792"/>
      <c r="AM3386" s="792"/>
      <c r="AN3386" s="792"/>
      <c r="AO3386" s="792"/>
      <c r="AP3386" s="792"/>
    </row>
    <row r="3387" spans="2:42" s="404" customFormat="1" ht="15" hidden="1" customHeight="1" x14ac:dyDescent="0.2">
      <c r="B3387" s="425" t="s">
        <v>196</v>
      </c>
      <c r="C3387" s="424" t="s">
        <v>243</v>
      </c>
      <c r="D3387" s="423" t="s">
        <v>161</v>
      </c>
      <c r="E3387" s="422" t="s">
        <v>253</v>
      </c>
      <c r="F3387" s="420"/>
      <c r="G3387" s="420"/>
      <c r="H3387" s="419">
        <v>2020</v>
      </c>
      <c r="I3387" s="418"/>
      <c r="J3387" s="418" t="s">
        <v>987</v>
      </c>
      <c r="K3387" s="417" t="s">
        <v>237</v>
      </c>
      <c r="L3387" s="824"/>
      <c r="M3387" s="825"/>
      <c r="N3387" s="792"/>
      <c r="O3387" s="829"/>
      <c r="P3387" s="832"/>
      <c r="Q3387" s="835"/>
      <c r="R3387" s="829"/>
      <c r="S3387" s="416" t="s">
        <v>165</v>
      </c>
      <c r="T3387" s="415"/>
      <c r="U3387" s="416" t="s">
        <v>164</v>
      </c>
      <c r="V3387" s="415"/>
      <c r="W3387" s="816"/>
      <c r="X3387" s="817"/>
      <c r="Y3387" s="816"/>
      <c r="Z3387" s="817"/>
      <c r="AA3387" s="816"/>
      <c r="AB3387" s="817"/>
      <c r="AC3387" s="816"/>
      <c r="AD3387" s="817"/>
      <c r="AE3387" s="816"/>
      <c r="AF3387" s="817"/>
      <c r="AG3387" s="781"/>
      <c r="AH3387" s="782"/>
      <c r="AI3387" s="781"/>
      <c r="AJ3387" s="782"/>
      <c r="AK3387" s="792"/>
      <c r="AL3387" s="792"/>
      <c r="AM3387" s="792"/>
      <c r="AN3387" s="792"/>
      <c r="AO3387" s="792"/>
      <c r="AP3387" s="792"/>
    </row>
    <row r="3388" spans="2:42" s="404" customFormat="1" ht="15" hidden="1" customHeight="1" thickBot="1" x14ac:dyDescent="0.25">
      <c r="B3388" s="414" t="s">
        <v>196</v>
      </c>
      <c r="C3388" s="413" t="s">
        <v>243</v>
      </c>
      <c r="D3388" s="412" t="s">
        <v>161</v>
      </c>
      <c r="E3388" s="411" t="s">
        <v>253</v>
      </c>
      <c r="F3388" s="409"/>
      <c r="G3388" s="409"/>
      <c r="H3388" s="408">
        <v>2020</v>
      </c>
      <c r="I3388" s="407"/>
      <c r="J3388" s="407" t="s">
        <v>987</v>
      </c>
      <c r="K3388" s="407" t="s">
        <v>237</v>
      </c>
      <c r="L3388" s="826"/>
      <c r="M3388" s="827"/>
      <c r="N3388" s="793"/>
      <c r="O3388" s="830"/>
      <c r="P3388" s="833"/>
      <c r="Q3388" s="836"/>
      <c r="R3388" s="830"/>
      <c r="S3388" s="406" t="s">
        <v>158</v>
      </c>
      <c r="T3388" s="451"/>
      <c r="U3388" s="820"/>
      <c r="V3388" s="821"/>
      <c r="W3388" s="818"/>
      <c r="X3388" s="819"/>
      <c r="Y3388" s="818"/>
      <c r="Z3388" s="819"/>
      <c r="AA3388" s="818"/>
      <c r="AB3388" s="819"/>
      <c r="AC3388" s="818"/>
      <c r="AD3388" s="819"/>
      <c r="AE3388" s="818"/>
      <c r="AF3388" s="819"/>
      <c r="AG3388" s="783"/>
      <c r="AH3388" s="784"/>
      <c r="AI3388" s="783"/>
      <c r="AJ3388" s="784"/>
      <c r="AK3388" s="793"/>
      <c r="AL3388" s="793"/>
      <c r="AM3388" s="793"/>
      <c r="AN3388" s="793"/>
      <c r="AO3388" s="793"/>
      <c r="AP3388" s="793"/>
    </row>
    <row r="3389" spans="2:42" s="404" customFormat="1" ht="12.75" hidden="1" customHeight="1" thickTop="1" x14ac:dyDescent="0.2">
      <c r="B3389" s="445" t="s">
        <v>196</v>
      </c>
      <c r="C3389" s="444" t="s">
        <v>242</v>
      </c>
      <c r="D3389" s="443" t="s">
        <v>161</v>
      </c>
      <c r="E3389" s="442" t="s">
        <v>253</v>
      </c>
      <c r="F3389" s="440"/>
      <c r="G3389" s="440"/>
      <c r="H3389" s="419">
        <v>2020</v>
      </c>
      <c r="I3389" s="418"/>
      <c r="J3389" s="418" t="s">
        <v>987</v>
      </c>
      <c r="K3389" s="439" t="s">
        <v>237</v>
      </c>
      <c r="L3389" s="822" t="s">
        <v>70</v>
      </c>
      <c r="M3389" s="823"/>
      <c r="N3389" s="791" t="s">
        <v>241</v>
      </c>
      <c r="O3389" s="828" t="s">
        <v>228</v>
      </c>
      <c r="P3389" s="831"/>
      <c r="Q3389" s="834" t="s">
        <v>231</v>
      </c>
      <c r="R3389" s="828"/>
      <c r="S3389" s="434" t="s">
        <v>184</v>
      </c>
      <c r="T3389" s="438">
        <v>300000</v>
      </c>
      <c r="U3389" s="434" t="s">
        <v>183</v>
      </c>
      <c r="V3389" s="437"/>
      <c r="W3389" s="434" t="s">
        <v>182</v>
      </c>
      <c r="X3389" s="436">
        <f>T3389</f>
        <v>300000</v>
      </c>
      <c r="Y3389" s="434" t="s">
        <v>181</v>
      </c>
      <c r="Z3389" s="435"/>
      <c r="AA3389" s="434" t="s">
        <v>181</v>
      </c>
      <c r="AB3389" s="435"/>
      <c r="AC3389" s="434" t="s">
        <v>181</v>
      </c>
      <c r="AD3389" s="435"/>
      <c r="AE3389" s="434" t="s">
        <v>181</v>
      </c>
      <c r="AF3389" s="435"/>
      <c r="AG3389" s="466" t="s">
        <v>181</v>
      </c>
      <c r="AH3389" s="467"/>
      <c r="AI3389" s="466" t="s">
        <v>180</v>
      </c>
      <c r="AJ3389" s="465"/>
      <c r="AK3389" s="791" t="s">
        <v>240</v>
      </c>
      <c r="AL3389" s="791" t="s">
        <v>240</v>
      </c>
      <c r="AM3389" s="791" t="s">
        <v>240</v>
      </c>
      <c r="AN3389" s="791" t="s">
        <v>240</v>
      </c>
      <c r="AO3389" s="791" t="s">
        <v>240</v>
      </c>
      <c r="AP3389" s="791" t="s">
        <v>240</v>
      </c>
    </row>
    <row r="3390" spans="2:42" s="404" customFormat="1" ht="15" hidden="1" customHeight="1" x14ac:dyDescent="0.2">
      <c r="B3390" s="425" t="s">
        <v>196</v>
      </c>
      <c r="C3390" s="424" t="s">
        <v>242</v>
      </c>
      <c r="D3390" s="423" t="s">
        <v>161</v>
      </c>
      <c r="E3390" s="422" t="s">
        <v>253</v>
      </c>
      <c r="F3390" s="420"/>
      <c r="G3390" s="420"/>
      <c r="H3390" s="419">
        <v>2020</v>
      </c>
      <c r="I3390" s="418"/>
      <c r="J3390" s="418" t="s">
        <v>987</v>
      </c>
      <c r="K3390" s="417" t="s">
        <v>237</v>
      </c>
      <c r="L3390" s="824"/>
      <c r="M3390" s="825"/>
      <c r="N3390" s="792"/>
      <c r="O3390" s="829"/>
      <c r="P3390" s="832"/>
      <c r="Q3390" s="835"/>
      <c r="R3390" s="829"/>
      <c r="S3390" s="416" t="s">
        <v>179</v>
      </c>
      <c r="T3390" s="432"/>
      <c r="U3390" s="416" t="s">
        <v>177</v>
      </c>
      <c r="V3390" s="415"/>
      <c r="W3390" s="416" t="s">
        <v>176</v>
      </c>
      <c r="X3390" s="428">
        <f>X3389</f>
        <v>300000</v>
      </c>
      <c r="Y3390" s="416" t="s">
        <v>175</v>
      </c>
      <c r="Z3390" s="426"/>
      <c r="AA3390" s="416" t="s">
        <v>175</v>
      </c>
      <c r="AB3390" s="426"/>
      <c r="AC3390" s="416" t="s">
        <v>175</v>
      </c>
      <c r="AD3390" s="426"/>
      <c r="AE3390" s="416" t="s">
        <v>175</v>
      </c>
      <c r="AF3390" s="426"/>
      <c r="AG3390" s="463" t="s">
        <v>175</v>
      </c>
      <c r="AH3390" s="462"/>
      <c r="AI3390" s="463" t="s">
        <v>174</v>
      </c>
      <c r="AJ3390" s="464"/>
      <c r="AK3390" s="792"/>
      <c r="AL3390" s="792"/>
      <c r="AM3390" s="792"/>
      <c r="AN3390" s="792"/>
      <c r="AO3390" s="792"/>
      <c r="AP3390" s="792"/>
    </row>
    <row r="3391" spans="2:42" s="404" customFormat="1" ht="39" hidden="1" customHeight="1" x14ac:dyDescent="0.2">
      <c r="B3391" s="425" t="s">
        <v>196</v>
      </c>
      <c r="C3391" s="424" t="s">
        <v>242</v>
      </c>
      <c r="D3391" s="423" t="s">
        <v>161</v>
      </c>
      <c r="E3391" s="422" t="s">
        <v>253</v>
      </c>
      <c r="F3391" s="420"/>
      <c r="G3391" s="420"/>
      <c r="H3391" s="419">
        <v>2020</v>
      </c>
      <c r="I3391" s="418"/>
      <c r="J3391" s="418" t="s">
        <v>987</v>
      </c>
      <c r="K3391" s="417" t="s">
        <v>237</v>
      </c>
      <c r="L3391" s="824"/>
      <c r="M3391" s="825"/>
      <c r="N3391" s="792"/>
      <c r="O3391" s="829"/>
      <c r="P3391" s="832"/>
      <c r="Q3391" s="835"/>
      <c r="R3391" s="829"/>
      <c r="S3391" s="416" t="s">
        <v>173</v>
      </c>
      <c r="T3391" s="429"/>
      <c r="U3391" s="416" t="s">
        <v>171</v>
      </c>
      <c r="V3391" s="427"/>
      <c r="W3391" s="416" t="s">
        <v>170</v>
      </c>
      <c r="X3391" s="428"/>
      <c r="Y3391" s="416" t="s">
        <v>169</v>
      </c>
      <c r="Z3391" s="426"/>
      <c r="AA3391" s="416" t="s">
        <v>169</v>
      </c>
      <c r="AB3391" s="426"/>
      <c r="AC3391" s="416" t="s">
        <v>169</v>
      </c>
      <c r="AD3391" s="426"/>
      <c r="AE3391" s="416" t="s">
        <v>169</v>
      </c>
      <c r="AF3391" s="426"/>
      <c r="AG3391" s="463" t="s">
        <v>169</v>
      </c>
      <c r="AH3391" s="462"/>
      <c r="AI3391" s="781"/>
      <c r="AJ3391" s="782"/>
      <c r="AK3391" s="792"/>
      <c r="AL3391" s="792"/>
      <c r="AM3391" s="792"/>
      <c r="AN3391" s="792"/>
      <c r="AO3391" s="792"/>
      <c r="AP3391" s="792"/>
    </row>
    <row r="3392" spans="2:42" s="404" customFormat="1" ht="15" hidden="1" customHeight="1" x14ac:dyDescent="0.2">
      <c r="B3392" s="425" t="s">
        <v>196</v>
      </c>
      <c r="C3392" s="424" t="s">
        <v>242</v>
      </c>
      <c r="D3392" s="423" t="s">
        <v>161</v>
      </c>
      <c r="E3392" s="422" t="s">
        <v>253</v>
      </c>
      <c r="F3392" s="420"/>
      <c r="G3392" s="420"/>
      <c r="H3392" s="419">
        <v>2020</v>
      </c>
      <c r="I3392" s="418"/>
      <c r="J3392" s="418" t="s">
        <v>987</v>
      </c>
      <c r="K3392" s="417" t="s">
        <v>237</v>
      </c>
      <c r="L3392" s="824"/>
      <c r="M3392" s="825"/>
      <c r="N3392" s="792"/>
      <c r="O3392" s="829"/>
      <c r="P3392" s="832"/>
      <c r="Q3392" s="835"/>
      <c r="R3392" s="829"/>
      <c r="S3392" s="416" t="s">
        <v>168</v>
      </c>
      <c r="T3392" s="427"/>
      <c r="U3392" s="416" t="s">
        <v>167</v>
      </c>
      <c r="V3392" s="427"/>
      <c r="W3392" s="816"/>
      <c r="X3392" s="817"/>
      <c r="Y3392" s="416" t="s">
        <v>166</v>
      </c>
      <c r="Z3392" s="426">
        <f>IF(Z3390="",Z3391-Z3389,Z3391-Z3390)</f>
        <v>0</v>
      </c>
      <c r="AA3392" s="416" t="s">
        <v>166</v>
      </c>
      <c r="AB3392" s="426">
        <f>IF(AB3390="",AB3391-AB3389,AB3391-AB3390)</f>
        <v>0</v>
      </c>
      <c r="AC3392" s="416" t="s">
        <v>166</v>
      </c>
      <c r="AD3392" s="426">
        <f>IF(AD3390="",AD3391-AD3389,AD3391-AD3390)</f>
        <v>0</v>
      </c>
      <c r="AE3392" s="416" t="s">
        <v>166</v>
      </c>
      <c r="AF3392" s="426">
        <f>IF(AF3390="",AF3391-AF3389,AF3391-AF3390)</f>
        <v>0</v>
      </c>
      <c r="AG3392" s="463" t="s">
        <v>166</v>
      </c>
      <c r="AH3392" s="462">
        <f>IF(AH3390="",AH3391-AH3389,AH3391-AH3390)</f>
        <v>0</v>
      </c>
      <c r="AI3392" s="781"/>
      <c r="AJ3392" s="782"/>
      <c r="AK3392" s="792"/>
      <c r="AL3392" s="792"/>
      <c r="AM3392" s="792"/>
      <c r="AN3392" s="792"/>
      <c r="AO3392" s="792"/>
      <c r="AP3392" s="792"/>
    </row>
    <row r="3393" spans="1:42" s="404" customFormat="1" ht="15" hidden="1" customHeight="1" x14ac:dyDescent="0.2">
      <c r="B3393" s="425" t="s">
        <v>196</v>
      </c>
      <c r="C3393" s="424" t="s">
        <v>242</v>
      </c>
      <c r="D3393" s="423" t="s">
        <v>161</v>
      </c>
      <c r="E3393" s="422" t="s">
        <v>253</v>
      </c>
      <c r="F3393" s="420"/>
      <c r="G3393" s="420"/>
      <c r="H3393" s="419">
        <v>2020</v>
      </c>
      <c r="I3393" s="418"/>
      <c r="J3393" s="418" t="s">
        <v>987</v>
      </c>
      <c r="K3393" s="417" t="s">
        <v>237</v>
      </c>
      <c r="L3393" s="824"/>
      <c r="M3393" s="825"/>
      <c r="N3393" s="792"/>
      <c r="O3393" s="829"/>
      <c r="P3393" s="832"/>
      <c r="Q3393" s="835"/>
      <c r="R3393" s="829"/>
      <c r="S3393" s="416" t="s">
        <v>165</v>
      </c>
      <c r="T3393" s="415"/>
      <c r="U3393" s="416" t="s">
        <v>164</v>
      </c>
      <c r="V3393" s="415"/>
      <c r="W3393" s="816"/>
      <c r="X3393" s="817"/>
      <c r="Y3393" s="816"/>
      <c r="Z3393" s="817"/>
      <c r="AA3393" s="816"/>
      <c r="AB3393" s="817"/>
      <c r="AC3393" s="816"/>
      <c r="AD3393" s="817"/>
      <c r="AE3393" s="816"/>
      <c r="AF3393" s="817"/>
      <c r="AG3393" s="781"/>
      <c r="AH3393" s="782"/>
      <c r="AI3393" s="781"/>
      <c r="AJ3393" s="782"/>
      <c r="AK3393" s="792"/>
      <c r="AL3393" s="792"/>
      <c r="AM3393" s="792"/>
      <c r="AN3393" s="792"/>
      <c r="AO3393" s="792"/>
      <c r="AP3393" s="792"/>
    </row>
    <row r="3394" spans="1:42" s="404" customFormat="1" ht="15" hidden="1" customHeight="1" thickBot="1" x14ac:dyDescent="0.25">
      <c r="B3394" s="414" t="s">
        <v>196</v>
      </c>
      <c r="C3394" s="413" t="s">
        <v>242</v>
      </c>
      <c r="D3394" s="412" t="s">
        <v>161</v>
      </c>
      <c r="E3394" s="411" t="s">
        <v>253</v>
      </c>
      <c r="F3394" s="409"/>
      <c r="G3394" s="409"/>
      <c r="H3394" s="408">
        <v>2020</v>
      </c>
      <c r="I3394" s="407"/>
      <c r="J3394" s="407" t="s">
        <v>987</v>
      </c>
      <c r="K3394" s="407" t="s">
        <v>237</v>
      </c>
      <c r="L3394" s="826"/>
      <c r="M3394" s="827"/>
      <c r="N3394" s="793"/>
      <c r="O3394" s="830"/>
      <c r="P3394" s="833"/>
      <c r="Q3394" s="836"/>
      <c r="R3394" s="830"/>
      <c r="S3394" s="406" t="s">
        <v>158</v>
      </c>
      <c r="T3394" s="451"/>
      <c r="U3394" s="820"/>
      <c r="V3394" s="821"/>
      <c r="W3394" s="818"/>
      <c r="X3394" s="819"/>
      <c r="Y3394" s="818"/>
      <c r="Z3394" s="819"/>
      <c r="AA3394" s="818"/>
      <c r="AB3394" s="819"/>
      <c r="AC3394" s="818"/>
      <c r="AD3394" s="819"/>
      <c r="AE3394" s="818"/>
      <c r="AF3394" s="819"/>
      <c r="AG3394" s="783"/>
      <c r="AH3394" s="784"/>
      <c r="AI3394" s="783"/>
      <c r="AJ3394" s="784"/>
      <c r="AK3394" s="793"/>
      <c r="AL3394" s="793"/>
      <c r="AM3394" s="793"/>
      <c r="AN3394" s="793"/>
      <c r="AO3394" s="793"/>
      <c r="AP3394" s="793"/>
    </row>
    <row r="3395" spans="1:42" s="404" customFormat="1" ht="12.75" hidden="1" customHeight="1" thickTop="1" x14ac:dyDescent="0.2">
      <c r="B3395" s="445" t="s">
        <v>196</v>
      </c>
      <c r="C3395" s="444" t="s">
        <v>195</v>
      </c>
      <c r="D3395" s="443" t="s">
        <v>161</v>
      </c>
      <c r="E3395" s="442" t="s">
        <v>253</v>
      </c>
      <c r="F3395" s="440"/>
      <c r="G3395" s="440"/>
      <c r="H3395" s="419">
        <v>2020</v>
      </c>
      <c r="I3395" s="418"/>
      <c r="J3395" s="418" t="s">
        <v>987</v>
      </c>
      <c r="K3395" s="439" t="s">
        <v>237</v>
      </c>
      <c r="L3395" s="822" t="s">
        <v>71</v>
      </c>
      <c r="M3395" s="823"/>
      <c r="N3395" s="791" t="s">
        <v>241</v>
      </c>
      <c r="O3395" s="828" t="s">
        <v>228</v>
      </c>
      <c r="P3395" s="831"/>
      <c r="Q3395" s="834" t="s">
        <v>231</v>
      </c>
      <c r="R3395" s="828"/>
      <c r="S3395" s="434" t="s">
        <v>184</v>
      </c>
      <c r="T3395" s="438">
        <v>300000</v>
      </c>
      <c r="U3395" s="434" t="s">
        <v>183</v>
      </c>
      <c r="V3395" s="437"/>
      <c r="W3395" s="434" t="s">
        <v>182</v>
      </c>
      <c r="X3395" s="436">
        <f>T3395</f>
        <v>300000</v>
      </c>
      <c r="Y3395" s="434" t="s">
        <v>181</v>
      </c>
      <c r="Z3395" s="435"/>
      <c r="AA3395" s="434" t="s">
        <v>181</v>
      </c>
      <c r="AB3395" s="435"/>
      <c r="AC3395" s="434" t="s">
        <v>181</v>
      </c>
      <c r="AD3395" s="435"/>
      <c r="AE3395" s="434" t="s">
        <v>181</v>
      </c>
      <c r="AF3395" s="435"/>
      <c r="AG3395" s="466" t="s">
        <v>181</v>
      </c>
      <c r="AH3395" s="467"/>
      <c r="AI3395" s="466" t="s">
        <v>180</v>
      </c>
      <c r="AJ3395" s="465"/>
      <c r="AK3395" s="791" t="s">
        <v>240</v>
      </c>
      <c r="AL3395" s="791" t="s">
        <v>240</v>
      </c>
      <c r="AM3395" s="791" t="s">
        <v>240</v>
      </c>
      <c r="AN3395" s="791" t="s">
        <v>240</v>
      </c>
      <c r="AO3395" s="791" t="s">
        <v>240</v>
      </c>
      <c r="AP3395" s="791" t="s">
        <v>240</v>
      </c>
    </row>
    <row r="3396" spans="1:42" s="404" customFormat="1" ht="15" hidden="1" customHeight="1" x14ac:dyDescent="0.2">
      <c r="B3396" s="425" t="s">
        <v>196</v>
      </c>
      <c r="C3396" s="424" t="s">
        <v>195</v>
      </c>
      <c r="D3396" s="423" t="s">
        <v>161</v>
      </c>
      <c r="E3396" s="422" t="s">
        <v>253</v>
      </c>
      <c r="F3396" s="420"/>
      <c r="G3396" s="420"/>
      <c r="H3396" s="419">
        <v>2020</v>
      </c>
      <c r="I3396" s="418"/>
      <c r="J3396" s="418" t="s">
        <v>987</v>
      </c>
      <c r="K3396" s="417" t="s">
        <v>237</v>
      </c>
      <c r="L3396" s="824"/>
      <c r="M3396" s="825"/>
      <c r="N3396" s="792"/>
      <c r="O3396" s="829"/>
      <c r="P3396" s="832"/>
      <c r="Q3396" s="835"/>
      <c r="R3396" s="829"/>
      <c r="S3396" s="416" t="s">
        <v>179</v>
      </c>
      <c r="T3396" s="432"/>
      <c r="U3396" s="416" t="s">
        <v>177</v>
      </c>
      <c r="V3396" s="415"/>
      <c r="W3396" s="416" t="s">
        <v>176</v>
      </c>
      <c r="X3396" s="428">
        <f>X3395</f>
        <v>300000</v>
      </c>
      <c r="Y3396" s="416" t="s">
        <v>175</v>
      </c>
      <c r="Z3396" s="426"/>
      <c r="AA3396" s="416" t="s">
        <v>175</v>
      </c>
      <c r="AB3396" s="426"/>
      <c r="AC3396" s="416" t="s">
        <v>175</v>
      </c>
      <c r="AD3396" s="426"/>
      <c r="AE3396" s="416" t="s">
        <v>175</v>
      </c>
      <c r="AF3396" s="426"/>
      <c r="AG3396" s="463" t="s">
        <v>175</v>
      </c>
      <c r="AH3396" s="462"/>
      <c r="AI3396" s="463" t="s">
        <v>174</v>
      </c>
      <c r="AJ3396" s="464"/>
      <c r="AK3396" s="792"/>
      <c r="AL3396" s="792"/>
      <c r="AM3396" s="792"/>
      <c r="AN3396" s="792"/>
      <c r="AO3396" s="792"/>
      <c r="AP3396" s="792"/>
    </row>
    <row r="3397" spans="1:42" s="404" customFormat="1" ht="39" hidden="1" customHeight="1" x14ac:dyDescent="0.2">
      <c r="B3397" s="425" t="s">
        <v>196</v>
      </c>
      <c r="C3397" s="424" t="s">
        <v>195</v>
      </c>
      <c r="D3397" s="423" t="s">
        <v>161</v>
      </c>
      <c r="E3397" s="422" t="s">
        <v>253</v>
      </c>
      <c r="F3397" s="420"/>
      <c r="G3397" s="420"/>
      <c r="H3397" s="419">
        <v>2020</v>
      </c>
      <c r="I3397" s="418"/>
      <c r="J3397" s="418" t="s">
        <v>987</v>
      </c>
      <c r="K3397" s="417" t="s">
        <v>237</v>
      </c>
      <c r="L3397" s="824"/>
      <c r="M3397" s="825"/>
      <c r="N3397" s="792"/>
      <c r="O3397" s="829"/>
      <c r="P3397" s="832"/>
      <c r="Q3397" s="835"/>
      <c r="R3397" s="829"/>
      <c r="S3397" s="416" t="s">
        <v>173</v>
      </c>
      <c r="T3397" s="429"/>
      <c r="U3397" s="416" t="s">
        <v>171</v>
      </c>
      <c r="V3397" s="427"/>
      <c r="W3397" s="416" t="s">
        <v>170</v>
      </c>
      <c r="X3397" s="428"/>
      <c r="Y3397" s="416" t="s">
        <v>169</v>
      </c>
      <c r="Z3397" s="426"/>
      <c r="AA3397" s="416" t="s">
        <v>169</v>
      </c>
      <c r="AB3397" s="426"/>
      <c r="AC3397" s="416" t="s">
        <v>169</v>
      </c>
      <c r="AD3397" s="426"/>
      <c r="AE3397" s="416" t="s">
        <v>169</v>
      </c>
      <c r="AF3397" s="426"/>
      <c r="AG3397" s="463" t="s">
        <v>169</v>
      </c>
      <c r="AH3397" s="462"/>
      <c r="AI3397" s="781"/>
      <c r="AJ3397" s="782"/>
      <c r="AK3397" s="792"/>
      <c r="AL3397" s="792"/>
      <c r="AM3397" s="792"/>
      <c r="AN3397" s="792"/>
      <c r="AO3397" s="792"/>
      <c r="AP3397" s="792"/>
    </row>
    <row r="3398" spans="1:42" s="404" customFormat="1" ht="15" hidden="1" customHeight="1" x14ac:dyDescent="0.2">
      <c r="B3398" s="425" t="s">
        <v>196</v>
      </c>
      <c r="C3398" s="424" t="s">
        <v>195</v>
      </c>
      <c r="D3398" s="423" t="s">
        <v>161</v>
      </c>
      <c r="E3398" s="422" t="s">
        <v>253</v>
      </c>
      <c r="F3398" s="420"/>
      <c r="G3398" s="420"/>
      <c r="H3398" s="419">
        <v>2020</v>
      </c>
      <c r="I3398" s="418"/>
      <c r="J3398" s="418" t="s">
        <v>987</v>
      </c>
      <c r="K3398" s="417" t="s">
        <v>237</v>
      </c>
      <c r="L3398" s="824"/>
      <c r="M3398" s="825"/>
      <c r="N3398" s="792"/>
      <c r="O3398" s="829"/>
      <c r="P3398" s="832"/>
      <c r="Q3398" s="835"/>
      <c r="R3398" s="829"/>
      <c r="S3398" s="416" t="s">
        <v>168</v>
      </c>
      <c r="T3398" s="427"/>
      <c r="U3398" s="416" t="s">
        <v>167</v>
      </c>
      <c r="V3398" s="427"/>
      <c r="W3398" s="816"/>
      <c r="X3398" s="817"/>
      <c r="Y3398" s="416" t="s">
        <v>166</v>
      </c>
      <c r="Z3398" s="426">
        <f>IF(Z3396="",Z3397-Z3395,Z3397-Z3396)</f>
        <v>0</v>
      </c>
      <c r="AA3398" s="416" t="s">
        <v>166</v>
      </c>
      <c r="AB3398" s="426">
        <f>IF(AB3396="",AB3397-AB3395,AB3397-AB3396)</f>
        <v>0</v>
      </c>
      <c r="AC3398" s="416" t="s">
        <v>166</v>
      </c>
      <c r="AD3398" s="426">
        <f>IF(AD3396="",AD3397-AD3395,AD3397-AD3396)</f>
        <v>0</v>
      </c>
      <c r="AE3398" s="416" t="s">
        <v>166</v>
      </c>
      <c r="AF3398" s="426">
        <f>IF(AF3396="",AF3397-AF3395,AF3397-AF3396)</f>
        <v>0</v>
      </c>
      <c r="AG3398" s="463" t="s">
        <v>166</v>
      </c>
      <c r="AH3398" s="462">
        <f>IF(AH3396="",AH3397-AH3395,AH3397-AH3396)</f>
        <v>0</v>
      </c>
      <c r="AI3398" s="781"/>
      <c r="AJ3398" s="782"/>
      <c r="AK3398" s="792"/>
      <c r="AL3398" s="792"/>
      <c r="AM3398" s="792"/>
      <c r="AN3398" s="792"/>
      <c r="AO3398" s="792"/>
      <c r="AP3398" s="792"/>
    </row>
    <row r="3399" spans="1:42" s="404" customFormat="1" ht="15" hidden="1" customHeight="1" x14ac:dyDescent="0.2">
      <c r="B3399" s="425" t="s">
        <v>196</v>
      </c>
      <c r="C3399" s="424" t="s">
        <v>195</v>
      </c>
      <c r="D3399" s="423" t="s">
        <v>161</v>
      </c>
      <c r="E3399" s="422" t="s">
        <v>253</v>
      </c>
      <c r="F3399" s="420"/>
      <c r="G3399" s="420"/>
      <c r="H3399" s="419">
        <v>2020</v>
      </c>
      <c r="I3399" s="418"/>
      <c r="J3399" s="418" t="s">
        <v>987</v>
      </c>
      <c r="K3399" s="417" t="s">
        <v>237</v>
      </c>
      <c r="L3399" s="824"/>
      <c r="M3399" s="825"/>
      <c r="N3399" s="792"/>
      <c r="O3399" s="829"/>
      <c r="P3399" s="832"/>
      <c r="Q3399" s="835"/>
      <c r="R3399" s="829"/>
      <c r="S3399" s="416" t="s">
        <v>165</v>
      </c>
      <c r="T3399" s="415"/>
      <c r="U3399" s="416" t="s">
        <v>164</v>
      </c>
      <c r="V3399" s="415"/>
      <c r="W3399" s="816"/>
      <c r="X3399" s="817"/>
      <c r="Y3399" s="816"/>
      <c r="Z3399" s="817"/>
      <c r="AA3399" s="816"/>
      <c r="AB3399" s="817"/>
      <c r="AC3399" s="816"/>
      <c r="AD3399" s="817"/>
      <c r="AE3399" s="816"/>
      <c r="AF3399" s="817"/>
      <c r="AG3399" s="781"/>
      <c r="AH3399" s="782"/>
      <c r="AI3399" s="781"/>
      <c r="AJ3399" s="782"/>
      <c r="AK3399" s="792"/>
      <c r="AL3399" s="792"/>
      <c r="AM3399" s="792"/>
      <c r="AN3399" s="792"/>
      <c r="AO3399" s="792"/>
      <c r="AP3399" s="792"/>
    </row>
    <row r="3400" spans="1:42" s="404" customFormat="1" ht="15" hidden="1" customHeight="1" thickBot="1" x14ac:dyDescent="0.25">
      <c r="B3400" s="414" t="s">
        <v>196</v>
      </c>
      <c r="C3400" s="413" t="s">
        <v>195</v>
      </c>
      <c r="D3400" s="412" t="s">
        <v>161</v>
      </c>
      <c r="E3400" s="411" t="s">
        <v>253</v>
      </c>
      <c r="F3400" s="409"/>
      <c r="G3400" s="409"/>
      <c r="H3400" s="408">
        <v>2020</v>
      </c>
      <c r="I3400" s="407"/>
      <c r="J3400" s="407" t="s">
        <v>987</v>
      </c>
      <c r="K3400" s="407" t="s">
        <v>237</v>
      </c>
      <c r="L3400" s="826"/>
      <c r="M3400" s="827"/>
      <c r="N3400" s="793"/>
      <c r="O3400" s="830"/>
      <c r="P3400" s="833"/>
      <c r="Q3400" s="836"/>
      <c r="R3400" s="830"/>
      <c r="S3400" s="406" t="s">
        <v>158</v>
      </c>
      <c r="T3400" s="451"/>
      <c r="U3400" s="820"/>
      <c r="V3400" s="821"/>
      <c r="W3400" s="818"/>
      <c r="X3400" s="819"/>
      <c r="Y3400" s="818"/>
      <c r="Z3400" s="819"/>
      <c r="AA3400" s="818"/>
      <c r="AB3400" s="819"/>
      <c r="AC3400" s="818"/>
      <c r="AD3400" s="819"/>
      <c r="AE3400" s="818"/>
      <c r="AF3400" s="819"/>
      <c r="AG3400" s="783"/>
      <c r="AH3400" s="784"/>
      <c r="AI3400" s="783"/>
      <c r="AJ3400" s="784"/>
      <c r="AK3400" s="793"/>
      <c r="AL3400" s="793"/>
      <c r="AM3400" s="793"/>
      <c r="AN3400" s="793"/>
      <c r="AO3400" s="793"/>
      <c r="AP3400" s="793"/>
    </row>
    <row r="3401" spans="1:42" s="404" customFormat="1" ht="12.75" hidden="1" customHeight="1" thickTop="1" x14ac:dyDescent="0.2">
      <c r="B3401" s="445" t="s">
        <v>196</v>
      </c>
      <c r="C3401" s="444" t="s">
        <v>239</v>
      </c>
      <c r="D3401" s="443" t="s">
        <v>161</v>
      </c>
      <c r="E3401" s="442" t="s">
        <v>253</v>
      </c>
      <c r="F3401" s="440"/>
      <c r="G3401" s="440"/>
      <c r="H3401" s="419">
        <v>2020</v>
      </c>
      <c r="I3401" s="418"/>
      <c r="J3401" s="418" t="s">
        <v>987</v>
      </c>
      <c r="K3401" s="439" t="s">
        <v>237</v>
      </c>
      <c r="L3401" s="822" t="s">
        <v>72</v>
      </c>
      <c r="M3401" s="823"/>
      <c r="N3401" s="791" t="s">
        <v>241</v>
      </c>
      <c r="O3401" s="828" t="s">
        <v>228</v>
      </c>
      <c r="P3401" s="831"/>
      <c r="Q3401" s="834" t="s">
        <v>231</v>
      </c>
      <c r="R3401" s="828"/>
      <c r="S3401" s="434" t="s">
        <v>184</v>
      </c>
      <c r="T3401" s="438">
        <v>300000</v>
      </c>
      <c r="U3401" s="434" t="s">
        <v>183</v>
      </c>
      <c r="V3401" s="437"/>
      <c r="W3401" s="434" t="s">
        <v>182</v>
      </c>
      <c r="X3401" s="436">
        <f>T3401</f>
        <v>300000</v>
      </c>
      <c r="Y3401" s="434" t="s">
        <v>181</v>
      </c>
      <c r="Z3401" s="435"/>
      <c r="AA3401" s="434" t="s">
        <v>181</v>
      </c>
      <c r="AB3401" s="435"/>
      <c r="AC3401" s="434" t="s">
        <v>181</v>
      </c>
      <c r="AD3401" s="435"/>
      <c r="AE3401" s="434" t="s">
        <v>181</v>
      </c>
      <c r="AF3401" s="435"/>
      <c r="AG3401" s="466" t="s">
        <v>181</v>
      </c>
      <c r="AH3401" s="467"/>
      <c r="AI3401" s="466" t="s">
        <v>180</v>
      </c>
      <c r="AJ3401" s="465"/>
      <c r="AK3401" s="791" t="s">
        <v>240</v>
      </c>
      <c r="AL3401" s="791" t="s">
        <v>240</v>
      </c>
      <c r="AM3401" s="791" t="s">
        <v>240</v>
      </c>
      <c r="AN3401" s="791" t="s">
        <v>240</v>
      </c>
      <c r="AO3401" s="791" t="s">
        <v>240</v>
      </c>
      <c r="AP3401" s="791" t="s">
        <v>240</v>
      </c>
    </row>
    <row r="3402" spans="1:42" s="404" customFormat="1" ht="15" hidden="1" customHeight="1" x14ac:dyDescent="0.2">
      <c r="B3402" s="425" t="s">
        <v>196</v>
      </c>
      <c r="C3402" s="424" t="s">
        <v>239</v>
      </c>
      <c r="D3402" s="423" t="s">
        <v>161</v>
      </c>
      <c r="E3402" s="422" t="s">
        <v>253</v>
      </c>
      <c r="F3402" s="420"/>
      <c r="G3402" s="420"/>
      <c r="H3402" s="419">
        <v>2020</v>
      </c>
      <c r="I3402" s="418"/>
      <c r="J3402" s="418" t="s">
        <v>987</v>
      </c>
      <c r="K3402" s="417" t="s">
        <v>237</v>
      </c>
      <c r="L3402" s="824"/>
      <c r="M3402" s="825"/>
      <c r="N3402" s="792"/>
      <c r="O3402" s="829"/>
      <c r="P3402" s="832"/>
      <c r="Q3402" s="835"/>
      <c r="R3402" s="829"/>
      <c r="S3402" s="416" t="s">
        <v>179</v>
      </c>
      <c r="T3402" s="432"/>
      <c r="U3402" s="416" t="s">
        <v>177</v>
      </c>
      <c r="V3402" s="415"/>
      <c r="W3402" s="416" t="s">
        <v>176</v>
      </c>
      <c r="X3402" s="428">
        <f>X3401</f>
        <v>300000</v>
      </c>
      <c r="Y3402" s="416" t="s">
        <v>175</v>
      </c>
      <c r="Z3402" s="426"/>
      <c r="AA3402" s="416" t="s">
        <v>175</v>
      </c>
      <c r="AB3402" s="426"/>
      <c r="AC3402" s="416" t="s">
        <v>175</v>
      </c>
      <c r="AD3402" s="426"/>
      <c r="AE3402" s="416" t="s">
        <v>175</v>
      </c>
      <c r="AF3402" s="426"/>
      <c r="AG3402" s="463" t="s">
        <v>175</v>
      </c>
      <c r="AH3402" s="462"/>
      <c r="AI3402" s="463" t="s">
        <v>174</v>
      </c>
      <c r="AJ3402" s="464"/>
      <c r="AK3402" s="792"/>
      <c r="AL3402" s="792"/>
      <c r="AM3402" s="792"/>
      <c r="AN3402" s="792"/>
      <c r="AO3402" s="792"/>
      <c r="AP3402" s="792"/>
    </row>
    <row r="3403" spans="1:42" s="404" customFormat="1" ht="39" hidden="1" customHeight="1" x14ac:dyDescent="0.2">
      <c r="B3403" s="425" t="s">
        <v>196</v>
      </c>
      <c r="C3403" s="424" t="s">
        <v>239</v>
      </c>
      <c r="D3403" s="423" t="s">
        <v>161</v>
      </c>
      <c r="E3403" s="422" t="s">
        <v>253</v>
      </c>
      <c r="F3403" s="420"/>
      <c r="G3403" s="420"/>
      <c r="H3403" s="419">
        <v>2020</v>
      </c>
      <c r="I3403" s="418"/>
      <c r="J3403" s="418" t="s">
        <v>987</v>
      </c>
      <c r="K3403" s="417" t="s">
        <v>237</v>
      </c>
      <c r="L3403" s="824"/>
      <c r="M3403" s="825"/>
      <c r="N3403" s="792"/>
      <c r="O3403" s="829"/>
      <c r="P3403" s="832"/>
      <c r="Q3403" s="835"/>
      <c r="R3403" s="829"/>
      <c r="S3403" s="416" t="s">
        <v>173</v>
      </c>
      <c r="T3403" s="429"/>
      <c r="U3403" s="416" t="s">
        <v>171</v>
      </c>
      <c r="V3403" s="427"/>
      <c r="W3403" s="416" t="s">
        <v>170</v>
      </c>
      <c r="X3403" s="428"/>
      <c r="Y3403" s="416" t="s">
        <v>169</v>
      </c>
      <c r="Z3403" s="426"/>
      <c r="AA3403" s="416" t="s">
        <v>169</v>
      </c>
      <c r="AB3403" s="426"/>
      <c r="AC3403" s="416" t="s">
        <v>169</v>
      </c>
      <c r="AD3403" s="426"/>
      <c r="AE3403" s="416" t="s">
        <v>169</v>
      </c>
      <c r="AF3403" s="426"/>
      <c r="AG3403" s="463" t="s">
        <v>169</v>
      </c>
      <c r="AH3403" s="462"/>
      <c r="AI3403" s="781"/>
      <c r="AJ3403" s="782"/>
      <c r="AK3403" s="792"/>
      <c r="AL3403" s="792"/>
      <c r="AM3403" s="792"/>
      <c r="AN3403" s="792"/>
      <c r="AO3403" s="792"/>
      <c r="AP3403" s="792"/>
    </row>
    <row r="3404" spans="1:42" s="404" customFormat="1" ht="15" hidden="1" customHeight="1" x14ac:dyDescent="0.2">
      <c r="B3404" s="425" t="s">
        <v>196</v>
      </c>
      <c r="C3404" s="424" t="s">
        <v>239</v>
      </c>
      <c r="D3404" s="423" t="s">
        <v>161</v>
      </c>
      <c r="E3404" s="422" t="s">
        <v>253</v>
      </c>
      <c r="F3404" s="420"/>
      <c r="G3404" s="420"/>
      <c r="H3404" s="419">
        <v>2020</v>
      </c>
      <c r="I3404" s="418"/>
      <c r="J3404" s="418" t="s">
        <v>987</v>
      </c>
      <c r="K3404" s="417" t="s">
        <v>237</v>
      </c>
      <c r="L3404" s="824"/>
      <c r="M3404" s="825"/>
      <c r="N3404" s="792"/>
      <c r="O3404" s="829"/>
      <c r="P3404" s="832"/>
      <c r="Q3404" s="835"/>
      <c r="R3404" s="829"/>
      <c r="S3404" s="416" t="s">
        <v>168</v>
      </c>
      <c r="T3404" s="427"/>
      <c r="U3404" s="416" t="s">
        <v>167</v>
      </c>
      <c r="V3404" s="427"/>
      <c r="W3404" s="816"/>
      <c r="X3404" s="817"/>
      <c r="Y3404" s="416" t="s">
        <v>166</v>
      </c>
      <c r="Z3404" s="426">
        <f>IF(Z3402="",Z3403-Z3401,Z3403-Z3402)</f>
        <v>0</v>
      </c>
      <c r="AA3404" s="416" t="s">
        <v>166</v>
      </c>
      <c r="AB3404" s="426">
        <f>IF(AB3402="",AB3403-AB3401,AB3403-AB3402)</f>
        <v>0</v>
      </c>
      <c r="AC3404" s="416" t="s">
        <v>166</v>
      </c>
      <c r="AD3404" s="426">
        <f>IF(AD3402="",AD3403-AD3401,AD3403-AD3402)</f>
        <v>0</v>
      </c>
      <c r="AE3404" s="416" t="s">
        <v>166</v>
      </c>
      <c r="AF3404" s="426">
        <f>IF(AF3402="",AF3403-AF3401,AF3403-AF3402)</f>
        <v>0</v>
      </c>
      <c r="AG3404" s="463" t="s">
        <v>166</v>
      </c>
      <c r="AH3404" s="462">
        <f>IF(AH3402="",AH3403-AH3401,AH3403-AH3402)</f>
        <v>0</v>
      </c>
      <c r="AI3404" s="781"/>
      <c r="AJ3404" s="782"/>
      <c r="AK3404" s="792"/>
      <c r="AL3404" s="792"/>
      <c r="AM3404" s="792"/>
      <c r="AN3404" s="792"/>
      <c r="AO3404" s="792"/>
      <c r="AP3404" s="792"/>
    </row>
    <row r="3405" spans="1:42" s="404" customFormat="1" ht="15" hidden="1" customHeight="1" x14ac:dyDescent="0.2">
      <c r="B3405" s="425" t="s">
        <v>196</v>
      </c>
      <c r="C3405" s="424" t="s">
        <v>239</v>
      </c>
      <c r="D3405" s="423" t="s">
        <v>161</v>
      </c>
      <c r="E3405" s="422" t="s">
        <v>253</v>
      </c>
      <c r="F3405" s="420"/>
      <c r="G3405" s="420"/>
      <c r="H3405" s="419">
        <v>2020</v>
      </c>
      <c r="I3405" s="418"/>
      <c r="J3405" s="418" t="s">
        <v>987</v>
      </c>
      <c r="K3405" s="417" t="s">
        <v>237</v>
      </c>
      <c r="L3405" s="824"/>
      <c r="M3405" s="825"/>
      <c r="N3405" s="792"/>
      <c r="O3405" s="829"/>
      <c r="P3405" s="832"/>
      <c r="Q3405" s="835"/>
      <c r="R3405" s="829"/>
      <c r="S3405" s="416" t="s">
        <v>165</v>
      </c>
      <c r="T3405" s="415"/>
      <c r="U3405" s="416" t="s">
        <v>164</v>
      </c>
      <c r="V3405" s="415"/>
      <c r="W3405" s="816"/>
      <c r="X3405" s="817"/>
      <c r="Y3405" s="816"/>
      <c r="Z3405" s="817"/>
      <c r="AA3405" s="816"/>
      <c r="AB3405" s="817"/>
      <c r="AC3405" s="816"/>
      <c r="AD3405" s="817"/>
      <c r="AE3405" s="816"/>
      <c r="AF3405" s="817"/>
      <c r="AG3405" s="781"/>
      <c r="AH3405" s="782"/>
      <c r="AI3405" s="781"/>
      <c r="AJ3405" s="782"/>
      <c r="AK3405" s="792"/>
      <c r="AL3405" s="792"/>
      <c r="AM3405" s="792"/>
      <c r="AN3405" s="792"/>
      <c r="AO3405" s="792"/>
      <c r="AP3405" s="792"/>
    </row>
    <row r="3406" spans="1:42" s="404" customFormat="1" ht="15" hidden="1" customHeight="1" thickBot="1" x14ac:dyDescent="0.25">
      <c r="B3406" s="414" t="s">
        <v>196</v>
      </c>
      <c r="C3406" s="413" t="s">
        <v>239</v>
      </c>
      <c r="D3406" s="412" t="s">
        <v>161</v>
      </c>
      <c r="E3406" s="411" t="s">
        <v>253</v>
      </c>
      <c r="F3406" s="409"/>
      <c r="G3406" s="409"/>
      <c r="H3406" s="408">
        <v>2020</v>
      </c>
      <c r="I3406" s="407"/>
      <c r="J3406" s="407" t="s">
        <v>987</v>
      </c>
      <c r="K3406" s="407" t="s">
        <v>237</v>
      </c>
      <c r="L3406" s="826"/>
      <c r="M3406" s="827"/>
      <c r="N3406" s="793"/>
      <c r="O3406" s="830"/>
      <c r="P3406" s="833"/>
      <c r="Q3406" s="836"/>
      <c r="R3406" s="830"/>
      <c r="S3406" s="406" t="s">
        <v>158</v>
      </c>
      <c r="T3406" s="451"/>
      <c r="U3406" s="820"/>
      <c r="V3406" s="821"/>
      <c r="W3406" s="818"/>
      <c r="X3406" s="819"/>
      <c r="Y3406" s="818"/>
      <c r="Z3406" s="819"/>
      <c r="AA3406" s="818"/>
      <c r="AB3406" s="819"/>
      <c r="AC3406" s="818"/>
      <c r="AD3406" s="819"/>
      <c r="AE3406" s="818"/>
      <c r="AF3406" s="819"/>
      <c r="AG3406" s="783"/>
      <c r="AH3406" s="784"/>
      <c r="AI3406" s="783"/>
      <c r="AJ3406" s="784"/>
      <c r="AK3406" s="793"/>
      <c r="AL3406" s="793"/>
      <c r="AM3406" s="793"/>
      <c r="AN3406" s="793"/>
      <c r="AO3406" s="793"/>
      <c r="AP3406" s="793"/>
    </row>
    <row r="3407" spans="1:42" s="404" customFormat="1" ht="12.75" hidden="1" customHeight="1" thickTop="1" x14ac:dyDescent="0.2">
      <c r="A3407" s="402"/>
      <c r="B3407" s="445" t="s">
        <v>733</v>
      </c>
      <c r="C3407" s="444" t="s">
        <v>447</v>
      </c>
      <c r="D3407" s="443" t="s">
        <v>705</v>
      </c>
      <c r="E3407" s="442" t="s">
        <v>238</v>
      </c>
      <c r="F3407" s="440"/>
      <c r="G3407" s="440"/>
      <c r="H3407" s="419">
        <v>2020</v>
      </c>
      <c r="I3407" s="418"/>
      <c r="J3407" s="418" t="s">
        <v>987</v>
      </c>
      <c r="K3407" s="439" t="s">
        <v>732</v>
      </c>
      <c r="L3407" s="822" t="s">
        <v>735</v>
      </c>
      <c r="M3407" s="823"/>
      <c r="N3407" s="791" t="s">
        <v>207</v>
      </c>
      <c r="O3407" s="828" t="s">
        <v>228</v>
      </c>
      <c r="P3407" s="831"/>
      <c r="Q3407" s="834" t="s">
        <v>218</v>
      </c>
      <c r="R3407" s="828"/>
      <c r="S3407" s="434" t="s">
        <v>184</v>
      </c>
      <c r="T3407" s="438">
        <v>3000000</v>
      </c>
      <c r="U3407" s="434" t="s">
        <v>183</v>
      </c>
      <c r="V3407" s="437"/>
      <c r="W3407" s="434" t="s">
        <v>182</v>
      </c>
      <c r="X3407" s="436">
        <f>T3407</f>
        <v>3000000</v>
      </c>
      <c r="Y3407" s="434" t="s">
        <v>181</v>
      </c>
      <c r="Z3407" s="435"/>
      <c r="AA3407" s="434" t="s">
        <v>181</v>
      </c>
      <c r="AB3407" s="435"/>
      <c r="AC3407" s="434" t="s">
        <v>181</v>
      </c>
      <c r="AD3407" s="435"/>
      <c r="AE3407" s="480" t="s">
        <v>181</v>
      </c>
      <c r="AF3407" s="479"/>
      <c r="AG3407" s="466" t="s">
        <v>181</v>
      </c>
      <c r="AH3407" s="467"/>
      <c r="AI3407" s="466" t="s">
        <v>180</v>
      </c>
      <c r="AJ3407" s="465"/>
      <c r="AK3407" s="791" t="s">
        <v>734</v>
      </c>
      <c r="AL3407" s="791" t="s">
        <v>734</v>
      </c>
      <c r="AM3407" s="791" t="s">
        <v>734</v>
      </c>
      <c r="AN3407" s="791" t="s">
        <v>734</v>
      </c>
      <c r="AO3407" s="791" t="s">
        <v>734</v>
      </c>
      <c r="AP3407" s="791" t="s">
        <v>110</v>
      </c>
    </row>
    <row r="3408" spans="1:42" s="404" customFormat="1" ht="15" hidden="1" customHeight="1" x14ac:dyDescent="0.2">
      <c r="A3408" s="402"/>
      <c r="B3408" s="425" t="s">
        <v>733</v>
      </c>
      <c r="C3408" s="424" t="s">
        <v>447</v>
      </c>
      <c r="D3408" s="423" t="s">
        <v>705</v>
      </c>
      <c r="E3408" s="422" t="s">
        <v>238</v>
      </c>
      <c r="F3408" s="420"/>
      <c r="G3408" s="420"/>
      <c r="H3408" s="419">
        <v>2020</v>
      </c>
      <c r="I3408" s="418"/>
      <c r="J3408" s="418" t="s">
        <v>987</v>
      </c>
      <c r="K3408" s="417" t="s">
        <v>732</v>
      </c>
      <c r="L3408" s="824"/>
      <c r="M3408" s="825"/>
      <c r="N3408" s="792"/>
      <c r="O3408" s="829"/>
      <c r="P3408" s="832"/>
      <c r="Q3408" s="835"/>
      <c r="R3408" s="829"/>
      <c r="S3408" s="416" t="s">
        <v>179</v>
      </c>
      <c r="T3408" s="432"/>
      <c r="U3408" s="416" t="s">
        <v>177</v>
      </c>
      <c r="V3408" s="415"/>
      <c r="W3408" s="416" t="s">
        <v>176</v>
      </c>
      <c r="X3408" s="428">
        <f>X3407</f>
        <v>3000000</v>
      </c>
      <c r="Y3408" s="416" t="s">
        <v>175</v>
      </c>
      <c r="Z3408" s="426"/>
      <c r="AA3408" s="416" t="s">
        <v>175</v>
      </c>
      <c r="AB3408" s="426"/>
      <c r="AC3408" s="416" t="s">
        <v>175</v>
      </c>
      <c r="AD3408" s="426"/>
      <c r="AE3408" s="478" t="s">
        <v>175</v>
      </c>
      <c r="AF3408" s="477"/>
      <c r="AG3408" s="463" t="s">
        <v>175</v>
      </c>
      <c r="AH3408" s="462"/>
      <c r="AI3408" s="463" t="s">
        <v>174</v>
      </c>
      <c r="AJ3408" s="464"/>
      <c r="AK3408" s="792"/>
      <c r="AL3408" s="792"/>
      <c r="AM3408" s="792"/>
      <c r="AN3408" s="792"/>
      <c r="AO3408" s="792"/>
      <c r="AP3408" s="792"/>
    </row>
    <row r="3409" spans="1:42" s="404" customFormat="1" ht="13.5" hidden="1" thickTop="1" x14ac:dyDescent="0.2">
      <c r="A3409" s="402"/>
      <c r="B3409" s="425" t="s">
        <v>733</v>
      </c>
      <c r="C3409" s="424" t="s">
        <v>447</v>
      </c>
      <c r="D3409" s="423" t="s">
        <v>705</v>
      </c>
      <c r="E3409" s="422" t="s">
        <v>238</v>
      </c>
      <c r="F3409" s="420"/>
      <c r="G3409" s="420"/>
      <c r="H3409" s="419">
        <v>2020</v>
      </c>
      <c r="I3409" s="418"/>
      <c r="J3409" s="418" t="s">
        <v>987</v>
      </c>
      <c r="K3409" s="417" t="s">
        <v>732</v>
      </c>
      <c r="L3409" s="824"/>
      <c r="M3409" s="825"/>
      <c r="N3409" s="792"/>
      <c r="O3409" s="829"/>
      <c r="P3409" s="832"/>
      <c r="Q3409" s="835"/>
      <c r="R3409" s="829"/>
      <c r="S3409" s="416" t="s">
        <v>173</v>
      </c>
      <c r="T3409" s="429"/>
      <c r="U3409" s="416" t="s">
        <v>171</v>
      </c>
      <c r="V3409" s="427"/>
      <c r="W3409" s="416" t="s">
        <v>170</v>
      </c>
      <c r="X3409" s="428"/>
      <c r="Y3409" s="416" t="s">
        <v>169</v>
      </c>
      <c r="Z3409" s="426"/>
      <c r="AA3409" s="416" t="s">
        <v>169</v>
      </c>
      <c r="AB3409" s="426"/>
      <c r="AC3409" s="416" t="s">
        <v>169</v>
      </c>
      <c r="AD3409" s="426"/>
      <c r="AE3409" s="478" t="s">
        <v>169</v>
      </c>
      <c r="AF3409" s="477"/>
      <c r="AG3409" s="463" t="s">
        <v>169</v>
      </c>
      <c r="AH3409" s="462"/>
      <c r="AI3409" s="781"/>
      <c r="AJ3409" s="782"/>
      <c r="AK3409" s="792"/>
      <c r="AL3409" s="792"/>
      <c r="AM3409" s="792"/>
      <c r="AN3409" s="792"/>
      <c r="AO3409" s="792"/>
      <c r="AP3409" s="792"/>
    </row>
    <row r="3410" spans="1:42" s="404" customFormat="1" ht="15" hidden="1" customHeight="1" x14ac:dyDescent="0.2">
      <c r="A3410" s="402"/>
      <c r="B3410" s="425" t="s">
        <v>733</v>
      </c>
      <c r="C3410" s="424" t="s">
        <v>447</v>
      </c>
      <c r="D3410" s="423" t="s">
        <v>705</v>
      </c>
      <c r="E3410" s="422" t="s">
        <v>238</v>
      </c>
      <c r="F3410" s="420"/>
      <c r="G3410" s="420"/>
      <c r="H3410" s="419">
        <v>2020</v>
      </c>
      <c r="I3410" s="418"/>
      <c r="J3410" s="418" t="s">
        <v>987</v>
      </c>
      <c r="K3410" s="417" t="s">
        <v>732</v>
      </c>
      <c r="L3410" s="824"/>
      <c r="M3410" s="825"/>
      <c r="N3410" s="792"/>
      <c r="O3410" s="829"/>
      <c r="P3410" s="832"/>
      <c r="Q3410" s="835"/>
      <c r="R3410" s="829"/>
      <c r="S3410" s="416" t="s">
        <v>168</v>
      </c>
      <c r="T3410" s="427"/>
      <c r="U3410" s="416" t="s">
        <v>167</v>
      </c>
      <c r="V3410" s="427"/>
      <c r="W3410" s="816"/>
      <c r="X3410" s="817"/>
      <c r="Y3410" s="416" t="s">
        <v>166</v>
      </c>
      <c r="Z3410" s="426">
        <f>IF(Z3408="",Z3409-Z3407,Z3409-Z3408)</f>
        <v>0</v>
      </c>
      <c r="AA3410" s="416" t="s">
        <v>166</v>
      </c>
      <c r="AB3410" s="426">
        <f>IF(AB3408="",AB3409-AB3407,AB3409-AB3408)</f>
        <v>0</v>
      </c>
      <c r="AC3410" s="416" t="s">
        <v>166</v>
      </c>
      <c r="AD3410" s="426">
        <f>IF(AD3408="",AD3409-AD3407,AD3409-AD3408)</f>
        <v>0</v>
      </c>
      <c r="AE3410" s="478" t="s">
        <v>166</v>
      </c>
      <c r="AF3410" s="477">
        <f>IF(AF3408="",AF3409-AF3407,AF3409-AF3408)</f>
        <v>0</v>
      </c>
      <c r="AG3410" s="463" t="s">
        <v>166</v>
      </c>
      <c r="AH3410" s="462">
        <f>IF(AH3408="",AH3409-AH3407,AH3409-AH3408)</f>
        <v>0</v>
      </c>
      <c r="AI3410" s="781"/>
      <c r="AJ3410" s="782"/>
      <c r="AK3410" s="792"/>
      <c r="AL3410" s="792"/>
      <c r="AM3410" s="792"/>
      <c r="AN3410" s="792"/>
      <c r="AO3410" s="792"/>
      <c r="AP3410" s="792"/>
    </row>
    <row r="3411" spans="1:42" s="404" customFormat="1" ht="15" hidden="1" customHeight="1" x14ac:dyDescent="0.2">
      <c r="A3411" s="402"/>
      <c r="B3411" s="425" t="s">
        <v>733</v>
      </c>
      <c r="C3411" s="424" t="s">
        <v>447</v>
      </c>
      <c r="D3411" s="423" t="s">
        <v>705</v>
      </c>
      <c r="E3411" s="422" t="s">
        <v>238</v>
      </c>
      <c r="F3411" s="420"/>
      <c r="G3411" s="420"/>
      <c r="H3411" s="419">
        <v>2020</v>
      </c>
      <c r="I3411" s="418"/>
      <c r="J3411" s="418" t="s">
        <v>987</v>
      </c>
      <c r="K3411" s="417" t="s">
        <v>732</v>
      </c>
      <c r="L3411" s="824"/>
      <c r="M3411" s="825"/>
      <c r="N3411" s="792"/>
      <c r="O3411" s="829"/>
      <c r="P3411" s="832"/>
      <c r="Q3411" s="835"/>
      <c r="R3411" s="829"/>
      <c r="S3411" s="416" t="s">
        <v>165</v>
      </c>
      <c r="T3411" s="415"/>
      <c r="U3411" s="416" t="s">
        <v>164</v>
      </c>
      <c r="V3411" s="415"/>
      <c r="W3411" s="816"/>
      <c r="X3411" s="817"/>
      <c r="Y3411" s="816"/>
      <c r="Z3411" s="817"/>
      <c r="AA3411" s="816"/>
      <c r="AB3411" s="817"/>
      <c r="AC3411" s="816"/>
      <c r="AD3411" s="817"/>
      <c r="AE3411" s="857"/>
      <c r="AF3411" s="858"/>
      <c r="AG3411" s="781"/>
      <c r="AH3411" s="782"/>
      <c r="AI3411" s="781"/>
      <c r="AJ3411" s="782"/>
      <c r="AK3411" s="792"/>
      <c r="AL3411" s="792"/>
      <c r="AM3411" s="792"/>
      <c r="AN3411" s="792"/>
      <c r="AO3411" s="792"/>
      <c r="AP3411" s="792"/>
    </row>
    <row r="3412" spans="1:42" s="404" customFormat="1" ht="15" hidden="1" customHeight="1" thickBot="1" x14ac:dyDescent="0.25">
      <c r="A3412" s="402"/>
      <c r="B3412" s="414" t="s">
        <v>733</v>
      </c>
      <c r="C3412" s="413" t="s">
        <v>447</v>
      </c>
      <c r="D3412" s="412" t="s">
        <v>705</v>
      </c>
      <c r="E3412" s="411" t="s">
        <v>238</v>
      </c>
      <c r="F3412" s="409"/>
      <c r="G3412" s="409"/>
      <c r="H3412" s="408">
        <v>2020</v>
      </c>
      <c r="I3412" s="407"/>
      <c r="J3412" s="407" t="s">
        <v>987</v>
      </c>
      <c r="K3412" s="495" t="s">
        <v>732</v>
      </c>
      <c r="L3412" s="826"/>
      <c r="M3412" s="827"/>
      <c r="N3412" s="793"/>
      <c r="O3412" s="830"/>
      <c r="P3412" s="833"/>
      <c r="Q3412" s="836"/>
      <c r="R3412" s="830"/>
      <c r="S3412" s="406" t="s">
        <v>158</v>
      </c>
      <c r="T3412" s="451"/>
      <c r="U3412" s="820"/>
      <c r="V3412" s="821"/>
      <c r="W3412" s="818"/>
      <c r="X3412" s="819"/>
      <c r="Y3412" s="818"/>
      <c r="Z3412" s="819"/>
      <c r="AA3412" s="818"/>
      <c r="AB3412" s="819"/>
      <c r="AC3412" s="818"/>
      <c r="AD3412" s="819"/>
      <c r="AE3412" s="859"/>
      <c r="AF3412" s="860"/>
      <c r="AG3412" s="783"/>
      <c r="AH3412" s="784"/>
      <c r="AI3412" s="783"/>
      <c r="AJ3412" s="784"/>
      <c r="AK3412" s="793"/>
      <c r="AL3412" s="793"/>
      <c r="AM3412" s="793"/>
      <c r="AN3412" s="793"/>
      <c r="AO3412" s="793"/>
      <c r="AP3412" s="793"/>
    </row>
    <row r="3413" spans="1:42" s="404" customFormat="1" ht="12.75" hidden="1" customHeight="1" thickTop="1" x14ac:dyDescent="0.2">
      <c r="A3413" s="402"/>
      <c r="B3413" s="445" t="s">
        <v>723</v>
      </c>
      <c r="C3413" s="444" t="s">
        <v>771</v>
      </c>
      <c r="D3413" s="443" t="s">
        <v>705</v>
      </c>
      <c r="E3413" s="442" t="s">
        <v>10</v>
      </c>
      <c r="F3413" s="440">
        <v>43969</v>
      </c>
      <c r="G3413" s="440"/>
      <c r="H3413" s="419">
        <v>2020</v>
      </c>
      <c r="I3413" s="418"/>
      <c r="J3413" s="418" t="s">
        <v>987</v>
      </c>
      <c r="K3413" s="439" t="s">
        <v>770</v>
      </c>
      <c r="L3413" s="873" t="s">
        <v>13</v>
      </c>
      <c r="M3413" s="874"/>
      <c r="N3413" s="791" t="s">
        <v>757</v>
      </c>
      <c r="O3413" s="828" t="s">
        <v>773</v>
      </c>
      <c r="P3413" s="831"/>
      <c r="Q3413" s="834" t="s">
        <v>218</v>
      </c>
      <c r="R3413" s="828" t="s">
        <v>193</v>
      </c>
      <c r="S3413" s="434" t="s">
        <v>184</v>
      </c>
      <c r="T3413" s="438">
        <v>2518182</v>
      </c>
      <c r="U3413" s="434" t="s">
        <v>183</v>
      </c>
      <c r="V3413" s="437">
        <f>T3418+T3416</f>
        <v>44124</v>
      </c>
      <c r="W3413" s="434" t="s">
        <v>182</v>
      </c>
      <c r="X3413" s="436">
        <f>T3413</f>
        <v>2518182</v>
      </c>
      <c r="Y3413" s="434" t="s">
        <v>181</v>
      </c>
      <c r="Z3413" s="435">
        <v>0.48180000000000001</v>
      </c>
      <c r="AA3413" s="480" t="s">
        <v>181</v>
      </c>
      <c r="AB3413" s="479">
        <v>0.48180000000000001</v>
      </c>
      <c r="AC3413" s="499" t="s">
        <v>181</v>
      </c>
      <c r="AD3413" s="498">
        <v>0.87519999999999998</v>
      </c>
      <c r="AE3413" s="480" t="s">
        <v>181</v>
      </c>
      <c r="AF3413" s="479">
        <v>0.87519999999999998</v>
      </c>
      <c r="AG3413" s="466" t="s">
        <v>181</v>
      </c>
      <c r="AH3413" s="467">
        <v>0.98140000000000005</v>
      </c>
      <c r="AI3413" s="466" t="s">
        <v>180</v>
      </c>
      <c r="AJ3413" s="465">
        <v>8</v>
      </c>
      <c r="AK3413" s="791" t="s">
        <v>322</v>
      </c>
      <c r="AL3413" s="791" t="s">
        <v>322</v>
      </c>
      <c r="AM3413" s="791" t="s">
        <v>322</v>
      </c>
      <c r="AN3413" s="791" t="s">
        <v>322</v>
      </c>
      <c r="AO3413" s="791" t="s">
        <v>322</v>
      </c>
      <c r="AP3413" s="791" t="s">
        <v>322</v>
      </c>
    </row>
    <row r="3414" spans="1:42" s="404" customFormat="1" ht="15" hidden="1" customHeight="1" x14ac:dyDescent="0.2">
      <c r="A3414" s="402"/>
      <c r="B3414" s="425" t="s">
        <v>723</v>
      </c>
      <c r="C3414" s="424" t="s">
        <v>771</v>
      </c>
      <c r="D3414" s="423" t="s">
        <v>705</v>
      </c>
      <c r="E3414" s="422" t="s">
        <v>10</v>
      </c>
      <c r="F3414" s="420">
        <v>43969</v>
      </c>
      <c r="G3414" s="420"/>
      <c r="H3414" s="419">
        <v>2020</v>
      </c>
      <c r="I3414" s="418"/>
      <c r="J3414" s="418" t="s">
        <v>987</v>
      </c>
      <c r="K3414" s="417" t="s">
        <v>770</v>
      </c>
      <c r="L3414" s="875"/>
      <c r="M3414" s="876"/>
      <c r="N3414" s="792"/>
      <c r="O3414" s="829"/>
      <c r="P3414" s="832"/>
      <c r="Q3414" s="835"/>
      <c r="R3414" s="829"/>
      <c r="S3414" s="416" t="s">
        <v>179</v>
      </c>
      <c r="T3414" s="432" t="s">
        <v>772</v>
      </c>
      <c r="U3414" s="416" t="s">
        <v>177</v>
      </c>
      <c r="V3414" s="415"/>
      <c r="W3414" s="416" t="s">
        <v>176</v>
      </c>
      <c r="X3414" s="428">
        <f>X3413</f>
        <v>2518182</v>
      </c>
      <c r="Y3414" s="416" t="s">
        <v>175</v>
      </c>
      <c r="Z3414" s="426"/>
      <c r="AA3414" s="478" t="s">
        <v>175</v>
      </c>
      <c r="AB3414" s="477"/>
      <c r="AC3414" s="497" t="s">
        <v>175</v>
      </c>
      <c r="AD3414" s="496"/>
      <c r="AE3414" s="478" t="s">
        <v>175</v>
      </c>
      <c r="AF3414" s="477"/>
      <c r="AG3414" s="463" t="s">
        <v>175</v>
      </c>
      <c r="AH3414" s="462"/>
      <c r="AI3414" s="463" t="s">
        <v>174</v>
      </c>
      <c r="AJ3414" s="464">
        <f>AJ3413*15</f>
        <v>120</v>
      </c>
      <c r="AK3414" s="792"/>
      <c r="AL3414" s="792"/>
      <c r="AM3414" s="792"/>
      <c r="AN3414" s="792"/>
      <c r="AO3414" s="792"/>
      <c r="AP3414" s="792"/>
    </row>
    <row r="3415" spans="1:42" s="404" customFormat="1" ht="13.5" hidden="1" thickTop="1" x14ac:dyDescent="0.2">
      <c r="A3415" s="402"/>
      <c r="B3415" s="425" t="s">
        <v>723</v>
      </c>
      <c r="C3415" s="424" t="s">
        <v>771</v>
      </c>
      <c r="D3415" s="423" t="s">
        <v>705</v>
      </c>
      <c r="E3415" s="422" t="s">
        <v>10</v>
      </c>
      <c r="F3415" s="420">
        <v>43969</v>
      </c>
      <c r="G3415" s="420"/>
      <c r="H3415" s="419">
        <v>2020</v>
      </c>
      <c r="I3415" s="418"/>
      <c r="J3415" s="418" t="s">
        <v>987</v>
      </c>
      <c r="K3415" s="417" t="s">
        <v>770</v>
      </c>
      <c r="L3415" s="875"/>
      <c r="M3415" s="876"/>
      <c r="N3415" s="792"/>
      <c r="O3415" s="829"/>
      <c r="P3415" s="832"/>
      <c r="Q3415" s="835"/>
      <c r="R3415" s="829"/>
      <c r="S3415" s="416" t="s">
        <v>173</v>
      </c>
      <c r="T3415" s="429" t="s">
        <v>192</v>
      </c>
      <c r="U3415" s="416" t="s">
        <v>171</v>
      </c>
      <c r="V3415" s="427"/>
      <c r="W3415" s="416" t="s">
        <v>170</v>
      </c>
      <c r="X3415" s="428"/>
      <c r="Y3415" s="416" t="s">
        <v>169</v>
      </c>
      <c r="Z3415" s="426">
        <v>0.48180000000000001</v>
      </c>
      <c r="AA3415" s="478" t="s">
        <v>169</v>
      </c>
      <c r="AB3415" s="477">
        <v>0.48180000000000001</v>
      </c>
      <c r="AC3415" s="497" t="s">
        <v>169</v>
      </c>
      <c r="AD3415" s="496">
        <v>0.87649999999999995</v>
      </c>
      <c r="AE3415" s="478" t="s">
        <v>169</v>
      </c>
      <c r="AF3415" s="477">
        <v>0.87649999999999995</v>
      </c>
      <c r="AG3415" s="463" t="s">
        <v>169</v>
      </c>
      <c r="AH3415" s="462">
        <v>0.8478</v>
      </c>
      <c r="AI3415" s="781"/>
      <c r="AJ3415" s="782"/>
      <c r="AK3415" s="792"/>
      <c r="AL3415" s="792"/>
      <c r="AM3415" s="792"/>
      <c r="AN3415" s="792"/>
      <c r="AO3415" s="792"/>
      <c r="AP3415" s="792"/>
    </row>
    <row r="3416" spans="1:42" s="404" customFormat="1" ht="15" hidden="1" customHeight="1" x14ac:dyDescent="0.2">
      <c r="A3416" s="402"/>
      <c r="B3416" s="425" t="s">
        <v>723</v>
      </c>
      <c r="C3416" s="424" t="s">
        <v>771</v>
      </c>
      <c r="D3416" s="423" t="s">
        <v>705</v>
      </c>
      <c r="E3416" s="422" t="s">
        <v>10</v>
      </c>
      <c r="F3416" s="420">
        <v>43969</v>
      </c>
      <c r="G3416" s="420"/>
      <c r="H3416" s="419">
        <v>2020</v>
      </c>
      <c r="I3416" s="418"/>
      <c r="J3416" s="418" t="s">
        <v>987</v>
      </c>
      <c r="K3416" s="417" t="s">
        <v>770</v>
      </c>
      <c r="L3416" s="875"/>
      <c r="M3416" s="876"/>
      <c r="N3416" s="792"/>
      <c r="O3416" s="829"/>
      <c r="P3416" s="832"/>
      <c r="Q3416" s="835"/>
      <c r="R3416" s="829"/>
      <c r="S3416" s="416" t="s">
        <v>168</v>
      </c>
      <c r="T3416" s="427">
        <v>155</v>
      </c>
      <c r="U3416" s="416" t="s">
        <v>167</v>
      </c>
      <c r="V3416" s="427"/>
      <c r="W3416" s="816"/>
      <c r="X3416" s="817"/>
      <c r="Y3416" s="416" t="s">
        <v>166</v>
      </c>
      <c r="Z3416" s="426">
        <f>IF(Z3414="",Z3415-Z3413,Z3415-Z3414)</f>
        <v>0</v>
      </c>
      <c r="AA3416" s="478" t="s">
        <v>166</v>
      </c>
      <c r="AB3416" s="477">
        <f>IF(AB3414="",AB3415-AB3413,AB3415-AB3414)</f>
        <v>0</v>
      </c>
      <c r="AC3416" s="497" t="s">
        <v>166</v>
      </c>
      <c r="AD3416" s="496">
        <f>IF(AD3414="",AD3415-AD3413,AD3415-AD3414)</f>
        <v>1.2999999999999678E-3</v>
      </c>
      <c r="AE3416" s="478" t="s">
        <v>166</v>
      </c>
      <c r="AF3416" s="477">
        <f>IF(AF3414="",AF3415-AF3413,AF3415-AF3414)</f>
        <v>1.2999999999999678E-3</v>
      </c>
      <c r="AG3416" s="463" t="s">
        <v>166</v>
      </c>
      <c r="AH3416" s="462">
        <f>IF(AH3414="",AH3415-AH3413,AH3415-AH3414)</f>
        <v>-0.13360000000000005</v>
      </c>
      <c r="AI3416" s="781"/>
      <c r="AJ3416" s="782"/>
      <c r="AK3416" s="792"/>
      <c r="AL3416" s="792"/>
      <c r="AM3416" s="792"/>
      <c r="AN3416" s="792"/>
      <c r="AO3416" s="792"/>
      <c r="AP3416" s="792"/>
    </row>
    <row r="3417" spans="1:42" s="404" customFormat="1" ht="15" hidden="1" customHeight="1" x14ac:dyDescent="0.2">
      <c r="A3417" s="402"/>
      <c r="B3417" s="425" t="s">
        <v>723</v>
      </c>
      <c r="C3417" s="424" t="s">
        <v>771</v>
      </c>
      <c r="D3417" s="423" t="s">
        <v>705</v>
      </c>
      <c r="E3417" s="422" t="s">
        <v>10</v>
      </c>
      <c r="F3417" s="420">
        <v>43969</v>
      </c>
      <c r="G3417" s="420"/>
      <c r="H3417" s="419">
        <v>2020</v>
      </c>
      <c r="I3417" s="418"/>
      <c r="J3417" s="418" t="s">
        <v>987</v>
      </c>
      <c r="K3417" s="417" t="s">
        <v>770</v>
      </c>
      <c r="L3417" s="875"/>
      <c r="M3417" s="876"/>
      <c r="N3417" s="792"/>
      <c r="O3417" s="829"/>
      <c r="P3417" s="832"/>
      <c r="Q3417" s="835"/>
      <c r="R3417" s="829"/>
      <c r="S3417" s="416" t="s">
        <v>165</v>
      </c>
      <c r="T3417" s="415"/>
      <c r="U3417" s="416" t="s">
        <v>164</v>
      </c>
      <c r="V3417" s="415"/>
      <c r="W3417" s="816"/>
      <c r="X3417" s="817"/>
      <c r="Y3417" s="816"/>
      <c r="Z3417" s="817"/>
      <c r="AA3417" s="857"/>
      <c r="AB3417" s="858"/>
      <c r="AC3417" s="869"/>
      <c r="AD3417" s="870"/>
      <c r="AE3417" s="857"/>
      <c r="AF3417" s="858"/>
      <c r="AG3417" s="781"/>
      <c r="AH3417" s="782"/>
      <c r="AI3417" s="781"/>
      <c r="AJ3417" s="782"/>
      <c r="AK3417" s="792"/>
      <c r="AL3417" s="792"/>
      <c r="AM3417" s="792"/>
      <c r="AN3417" s="792"/>
      <c r="AO3417" s="792"/>
      <c r="AP3417" s="792"/>
    </row>
    <row r="3418" spans="1:42" s="404" customFormat="1" ht="15" hidden="1" customHeight="1" thickBot="1" x14ac:dyDescent="0.25">
      <c r="A3418" s="402"/>
      <c r="B3418" s="414" t="s">
        <v>723</v>
      </c>
      <c r="C3418" s="413" t="s">
        <v>771</v>
      </c>
      <c r="D3418" s="412" t="s">
        <v>705</v>
      </c>
      <c r="E3418" s="411" t="s">
        <v>10</v>
      </c>
      <c r="F3418" s="409">
        <v>43969</v>
      </c>
      <c r="G3418" s="409"/>
      <c r="H3418" s="408">
        <v>2020</v>
      </c>
      <c r="I3418" s="407"/>
      <c r="J3418" s="407" t="s">
        <v>987</v>
      </c>
      <c r="K3418" s="495" t="s">
        <v>770</v>
      </c>
      <c r="L3418" s="877"/>
      <c r="M3418" s="878"/>
      <c r="N3418" s="793"/>
      <c r="O3418" s="830"/>
      <c r="P3418" s="833"/>
      <c r="Q3418" s="836"/>
      <c r="R3418" s="830"/>
      <c r="S3418" s="406" t="s">
        <v>158</v>
      </c>
      <c r="T3418" s="451">
        <v>43969</v>
      </c>
      <c r="U3418" s="820"/>
      <c r="V3418" s="821"/>
      <c r="W3418" s="818"/>
      <c r="X3418" s="819"/>
      <c r="Y3418" s="818"/>
      <c r="Z3418" s="819"/>
      <c r="AA3418" s="859"/>
      <c r="AB3418" s="860"/>
      <c r="AC3418" s="871"/>
      <c r="AD3418" s="872"/>
      <c r="AE3418" s="859"/>
      <c r="AF3418" s="860"/>
      <c r="AG3418" s="783"/>
      <c r="AH3418" s="784"/>
      <c r="AI3418" s="783"/>
      <c r="AJ3418" s="784"/>
      <c r="AK3418" s="793"/>
      <c r="AL3418" s="793"/>
      <c r="AM3418" s="793"/>
      <c r="AN3418" s="793"/>
      <c r="AO3418" s="793"/>
      <c r="AP3418" s="793"/>
    </row>
    <row r="3419" spans="1:42" s="404" customFormat="1" ht="12.75" hidden="1" customHeight="1" thickTop="1" x14ac:dyDescent="0.2">
      <c r="A3419" s="402"/>
      <c r="B3419" s="445" t="s">
        <v>310</v>
      </c>
      <c r="C3419" s="444" t="s">
        <v>778</v>
      </c>
      <c r="D3419" s="443" t="s">
        <v>705</v>
      </c>
      <c r="E3419" s="442" t="s">
        <v>10</v>
      </c>
      <c r="F3419" s="440">
        <v>43969</v>
      </c>
      <c r="G3419" s="440"/>
      <c r="H3419" s="419">
        <v>2020</v>
      </c>
      <c r="I3419" s="418"/>
      <c r="J3419" s="418" t="s">
        <v>987</v>
      </c>
      <c r="K3419" s="439" t="s">
        <v>770</v>
      </c>
      <c r="L3419" s="822" t="s">
        <v>14</v>
      </c>
      <c r="M3419" s="823"/>
      <c r="N3419" s="791" t="s">
        <v>757</v>
      </c>
      <c r="O3419" s="828" t="s">
        <v>773</v>
      </c>
      <c r="P3419" s="831"/>
      <c r="Q3419" s="834" t="s">
        <v>218</v>
      </c>
      <c r="R3419" s="828" t="s">
        <v>193</v>
      </c>
      <c r="S3419" s="434" t="s">
        <v>184</v>
      </c>
      <c r="T3419" s="438">
        <v>2518182</v>
      </c>
      <c r="U3419" s="434" t="s">
        <v>183</v>
      </c>
      <c r="V3419" s="437">
        <f>T3424+T3422</f>
        <v>44124</v>
      </c>
      <c r="W3419" s="434" t="s">
        <v>182</v>
      </c>
      <c r="X3419" s="436">
        <f>T3419</f>
        <v>2518182</v>
      </c>
      <c r="Y3419" s="434" t="s">
        <v>181</v>
      </c>
      <c r="Z3419" s="435">
        <v>0.37830000000000003</v>
      </c>
      <c r="AA3419" s="434" t="s">
        <v>181</v>
      </c>
      <c r="AB3419" s="435">
        <v>0.37830000000000003</v>
      </c>
      <c r="AC3419" s="434" t="s">
        <v>181</v>
      </c>
      <c r="AD3419" s="435">
        <v>0.37830000000000003</v>
      </c>
      <c r="AE3419" s="480" t="s">
        <v>181</v>
      </c>
      <c r="AF3419" s="479">
        <v>0.37830000000000003</v>
      </c>
      <c r="AG3419" s="466" t="s">
        <v>181</v>
      </c>
      <c r="AH3419" s="467">
        <v>0.88980000000000004</v>
      </c>
      <c r="AI3419" s="466" t="s">
        <v>180</v>
      </c>
      <c r="AJ3419" s="465">
        <v>12</v>
      </c>
      <c r="AK3419" s="791" t="s">
        <v>322</v>
      </c>
      <c r="AL3419" s="791" t="s">
        <v>322</v>
      </c>
      <c r="AM3419" s="791" t="s">
        <v>322</v>
      </c>
      <c r="AN3419" s="791" t="s">
        <v>322</v>
      </c>
      <c r="AO3419" s="791" t="s">
        <v>322</v>
      </c>
      <c r="AP3419" s="791" t="s">
        <v>322</v>
      </c>
    </row>
    <row r="3420" spans="1:42" s="404" customFormat="1" ht="15" hidden="1" customHeight="1" x14ac:dyDescent="0.2">
      <c r="A3420" s="402"/>
      <c r="B3420" s="425" t="s">
        <v>310</v>
      </c>
      <c r="C3420" s="424" t="s">
        <v>778</v>
      </c>
      <c r="D3420" s="423" t="s">
        <v>705</v>
      </c>
      <c r="E3420" s="422" t="s">
        <v>10</v>
      </c>
      <c r="F3420" s="420">
        <v>43969</v>
      </c>
      <c r="G3420" s="420"/>
      <c r="H3420" s="419">
        <v>2020</v>
      </c>
      <c r="I3420" s="418"/>
      <c r="J3420" s="418" t="s">
        <v>987</v>
      </c>
      <c r="K3420" s="417" t="s">
        <v>770</v>
      </c>
      <c r="L3420" s="824"/>
      <c r="M3420" s="825"/>
      <c r="N3420" s="792"/>
      <c r="O3420" s="829"/>
      <c r="P3420" s="832"/>
      <c r="Q3420" s="835"/>
      <c r="R3420" s="829"/>
      <c r="S3420" s="416" t="s">
        <v>179</v>
      </c>
      <c r="T3420" s="432" t="s">
        <v>772</v>
      </c>
      <c r="U3420" s="416" t="s">
        <v>177</v>
      </c>
      <c r="V3420" s="415"/>
      <c r="W3420" s="416" t="s">
        <v>176</v>
      </c>
      <c r="X3420" s="428">
        <f>X3419</f>
        <v>2518182</v>
      </c>
      <c r="Y3420" s="416" t="s">
        <v>175</v>
      </c>
      <c r="Z3420" s="426"/>
      <c r="AA3420" s="416" t="s">
        <v>175</v>
      </c>
      <c r="AB3420" s="426"/>
      <c r="AC3420" s="416" t="s">
        <v>175</v>
      </c>
      <c r="AD3420" s="426"/>
      <c r="AE3420" s="478" t="s">
        <v>175</v>
      </c>
      <c r="AF3420" s="477"/>
      <c r="AG3420" s="463" t="s">
        <v>175</v>
      </c>
      <c r="AH3420" s="462"/>
      <c r="AI3420" s="463" t="s">
        <v>174</v>
      </c>
      <c r="AJ3420" s="464">
        <f>AJ3419*31</f>
        <v>372</v>
      </c>
      <c r="AK3420" s="792"/>
      <c r="AL3420" s="792"/>
      <c r="AM3420" s="792"/>
      <c r="AN3420" s="792"/>
      <c r="AO3420" s="792"/>
      <c r="AP3420" s="792"/>
    </row>
    <row r="3421" spans="1:42" s="404" customFormat="1" ht="13.5" hidden="1" thickTop="1" x14ac:dyDescent="0.2">
      <c r="A3421" s="402"/>
      <c r="B3421" s="425" t="s">
        <v>310</v>
      </c>
      <c r="C3421" s="424" t="s">
        <v>778</v>
      </c>
      <c r="D3421" s="423" t="s">
        <v>705</v>
      </c>
      <c r="E3421" s="422" t="s">
        <v>10</v>
      </c>
      <c r="F3421" s="420">
        <v>43969</v>
      </c>
      <c r="G3421" s="420"/>
      <c r="H3421" s="419">
        <v>2020</v>
      </c>
      <c r="I3421" s="418"/>
      <c r="J3421" s="418" t="s">
        <v>987</v>
      </c>
      <c r="K3421" s="417" t="s">
        <v>770</v>
      </c>
      <c r="L3421" s="824"/>
      <c r="M3421" s="825"/>
      <c r="N3421" s="792"/>
      <c r="O3421" s="829"/>
      <c r="P3421" s="832"/>
      <c r="Q3421" s="835"/>
      <c r="R3421" s="829"/>
      <c r="S3421" s="416" t="s">
        <v>173</v>
      </c>
      <c r="T3421" s="429" t="s">
        <v>192</v>
      </c>
      <c r="U3421" s="416" t="s">
        <v>171</v>
      </c>
      <c r="V3421" s="427"/>
      <c r="W3421" s="416" t="s">
        <v>170</v>
      </c>
      <c r="X3421" s="428"/>
      <c r="Y3421" s="416" t="s">
        <v>169</v>
      </c>
      <c r="Z3421" s="426">
        <v>0.37819999999999998</v>
      </c>
      <c r="AA3421" s="416" t="s">
        <v>169</v>
      </c>
      <c r="AB3421" s="426">
        <v>0.37819999999999998</v>
      </c>
      <c r="AC3421" s="416" t="s">
        <v>169</v>
      </c>
      <c r="AD3421" s="426">
        <v>0.37819999999999998</v>
      </c>
      <c r="AE3421" s="478" t="s">
        <v>169</v>
      </c>
      <c r="AF3421" s="477">
        <v>0.37819999999999998</v>
      </c>
      <c r="AG3421" s="463" t="s">
        <v>169</v>
      </c>
      <c r="AH3421" s="462">
        <v>0.45</v>
      </c>
      <c r="AI3421" s="781"/>
      <c r="AJ3421" s="782"/>
      <c r="AK3421" s="792"/>
      <c r="AL3421" s="792"/>
      <c r="AM3421" s="792"/>
      <c r="AN3421" s="792"/>
      <c r="AO3421" s="792"/>
      <c r="AP3421" s="792"/>
    </row>
    <row r="3422" spans="1:42" s="404" customFormat="1" ht="15" hidden="1" customHeight="1" x14ac:dyDescent="0.2">
      <c r="A3422" s="402"/>
      <c r="B3422" s="425" t="s">
        <v>310</v>
      </c>
      <c r="C3422" s="424" t="s">
        <v>778</v>
      </c>
      <c r="D3422" s="423" t="s">
        <v>705</v>
      </c>
      <c r="E3422" s="422" t="s">
        <v>10</v>
      </c>
      <c r="F3422" s="420">
        <v>43969</v>
      </c>
      <c r="G3422" s="420"/>
      <c r="H3422" s="419">
        <v>2020</v>
      </c>
      <c r="I3422" s="418"/>
      <c r="J3422" s="418" t="s">
        <v>987</v>
      </c>
      <c r="K3422" s="417" t="s">
        <v>770</v>
      </c>
      <c r="L3422" s="824"/>
      <c r="M3422" s="825"/>
      <c r="N3422" s="792"/>
      <c r="O3422" s="829"/>
      <c r="P3422" s="832"/>
      <c r="Q3422" s="835"/>
      <c r="R3422" s="829"/>
      <c r="S3422" s="416" t="s">
        <v>168</v>
      </c>
      <c r="T3422" s="427">
        <v>155</v>
      </c>
      <c r="U3422" s="416" t="s">
        <v>167</v>
      </c>
      <c r="V3422" s="427"/>
      <c r="W3422" s="816"/>
      <c r="X3422" s="817"/>
      <c r="Y3422" s="416" t="s">
        <v>166</v>
      </c>
      <c r="Z3422" s="426">
        <f>IF(Z3420="",Z3421-Z3419,Z3421-Z3420)</f>
        <v>-1.000000000000445E-4</v>
      </c>
      <c r="AA3422" s="416" t="s">
        <v>166</v>
      </c>
      <c r="AB3422" s="426">
        <f>IF(AB3420="",AB3421-AB3419,AB3421-AB3420)</f>
        <v>-1.000000000000445E-4</v>
      </c>
      <c r="AC3422" s="416" t="s">
        <v>166</v>
      </c>
      <c r="AD3422" s="426">
        <f>IF(AD3420="",AD3421-AD3419,AD3421-AD3420)</f>
        <v>-1.000000000000445E-4</v>
      </c>
      <c r="AE3422" s="478" t="s">
        <v>166</v>
      </c>
      <c r="AF3422" s="477">
        <f>IF(AF3420="",AF3421-AF3419,AF3421-AF3420)</f>
        <v>-1.000000000000445E-4</v>
      </c>
      <c r="AG3422" s="463" t="s">
        <v>166</v>
      </c>
      <c r="AH3422" s="462">
        <f>IF(AH3420="",AH3421-AH3419,AH3421-AH3420)</f>
        <v>-0.43980000000000002</v>
      </c>
      <c r="AI3422" s="781"/>
      <c r="AJ3422" s="782"/>
      <c r="AK3422" s="792"/>
      <c r="AL3422" s="792"/>
      <c r="AM3422" s="792"/>
      <c r="AN3422" s="792"/>
      <c r="AO3422" s="792"/>
      <c r="AP3422" s="792"/>
    </row>
    <row r="3423" spans="1:42" s="404" customFormat="1" ht="15" hidden="1" customHeight="1" x14ac:dyDescent="0.2">
      <c r="A3423" s="402"/>
      <c r="B3423" s="425" t="s">
        <v>310</v>
      </c>
      <c r="C3423" s="424" t="s">
        <v>778</v>
      </c>
      <c r="D3423" s="423" t="s">
        <v>705</v>
      </c>
      <c r="E3423" s="422" t="s">
        <v>10</v>
      </c>
      <c r="F3423" s="420">
        <v>43969</v>
      </c>
      <c r="G3423" s="420"/>
      <c r="H3423" s="419">
        <v>2020</v>
      </c>
      <c r="I3423" s="418"/>
      <c r="J3423" s="418" t="s">
        <v>987</v>
      </c>
      <c r="K3423" s="417" t="s">
        <v>770</v>
      </c>
      <c r="L3423" s="824"/>
      <c r="M3423" s="825"/>
      <c r="N3423" s="792"/>
      <c r="O3423" s="829"/>
      <c r="P3423" s="832"/>
      <c r="Q3423" s="835"/>
      <c r="R3423" s="829"/>
      <c r="S3423" s="416" t="s">
        <v>165</v>
      </c>
      <c r="T3423" s="584"/>
      <c r="U3423" s="416" t="s">
        <v>164</v>
      </c>
      <c r="V3423" s="415"/>
      <c r="W3423" s="816"/>
      <c r="X3423" s="817"/>
      <c r="Y3423" s="816"/>
      <c r="Z3423" s="817"/>
      <c r="AA3423" s="816"/>
      <c r="AB3423" s="817"/>
      <c r="AC3423" s="816"/>
      <c r="AD3423" s="817"/>
      <c r="AE3423" s="857"/>
      <c r="AF3423" s="858"/>
      <c r="AG3423" s="781"/>
      <c r="AH3423" s="782"/>
      <c r="AI3423" s="781"/>
      <c r="AJ3423" s="782"/>
      <c r="AK3423" s="792"/>
      <c r="AL3423" s="792"/>
      <c r="AM3423" s="792"/>
      <c r="AN3423" s="792"/>
      <c r="AO3423" s="792"/>
      <c r="AP3423" s="792"/>
    </row>
    <row r="3424" spans="1:42" s="404" customFormat="1" ht="15" hidden="1" customHeight="1" thickBot="1" x14ac:dyDescent="0.25">
      <c r="A3424" s="402"/>
      <c r="B3424" s="414" t="s">
        <v>310</v>
      </c>
      <c r="C3424" s="413" t="s">
        <v>778</v>
      </c>
      <c r="D3424" s="412" t="s">
        <v>705</v>
      </c>
      <c r="E3424" s="411" t="s">
        <v>10</v>
      </c>
      <c r="F3424" s="409">
        <v>43969</v>
      </c>
      <c r="G3424" s="409"/>
      <c r="H3424" s="408">
        <v>2020</v>
      </c>
      <c r="I3424" s="407"/>
      <c r="J3424" s="407" t="s">
        <v>987</v>
      </c>
      <c r="K3424" s="495" t="s">
        <v>770</v>
      </c>
      <c r="L3424" s="826"/>
      <c r="M3424" s="827"/>
      <c r="N3424" s="793"/>
      <c r="O3424" s="830"/>
      <c r="P3424" s="833"/>
      <c r="Q3424" s="836"/>
      <c r="R3424" s="830"/>
      <c r="S3424" s="406" t="s">
        <v>158</v>
      </c>
      <c r="T3424" s="451">
        <v>43969</v>
      </c>
      <c r="U3424" s="820"/>
      <c r="V3424" s="821"/>
      <c r="W3424" s="818"/>
      <c r="X3424" s="819"/>
      <c r="Y3424" s="818"/>
      <c r="Z3424" s="819"/>
      <c r="AA3424" s="818"/>
      <c r="AB3424" s="819"/>
      <c r="AC3424" s="818"/>
      <c r="AD3424" s="819"/>
      <c r="AE3424" s="859"/>
      <c r="AF3424" s="860"/>
      <c r="AG3424" s="783"/>
      <c r="AH3424" s="784"/>
      <c r="AI3424" s="783"/>
      <c r="AJ3424" s="784"/>
      <c r="AK3424" s="793"/>
      <c r="AL3424" s="793"/>
      <c r="AM3424" s="793"/>
      <c r="AN3424" s="793"/>
      <c r="AO3424" s="793"/>
      <c r="AP3424" s="793"/>
    </row>
    <row r="3425" spans="1:42" s="404" customFormat="1" ht="12.75" hidden="1" customHeight="1" thickTop="1" x14ac:dyDescent="0.2">
      <c r="A3425" s="402"/>
      <c r="B3425" s="445" t="s">
        <v>709</v>
      </c>
      <c r="C3425" s="444" t="s">
        <v>777</v>
      </c>
      <c r="D3425" s="443" t="s">
        <v>705</v>
      </c>
      <c r="E3425" s="442" t="s">
        <v>10</v>
      </c>
      <c r="F3425" s="440">
        <v>44027</v>
      </c>
      <c r="G3425" s="440"/>
      <c r="H3425" s="419">
        <v>2020</v>
      </c>
      <c r="I3425" s="418"/>
      <c r="J3425" s="418" t="s">
        <v>987</v>
      </c>
      <c r="K3425" s="439" t="s">
        <v>770</v>
      </c>
      <c r="L3425" s="822" t="s">
        <v>15</v>
      </c>
      <c r="M3425" s="823"/>
      <c r="N3425" s="791" t="s">
        <v>757</v>
      </c>
      <c r="O3425" s="828" t="s">
        <v>773</v>
      </c>
      <c r="P3425" s="831"/>
      <c r="Q3425" s="834" t="s">
        <v>218</v>
      </c>
      <c r="R3425" s="828" t="s">
        <v>193</v>
      </c>
      <c r="S3425" s="434" t="s">
        <v>184</v>
      </c>
      <c r="T3425" s="438">
        <v>2518182</v>
      </c>
      <c r="U3425" s="434" t="s">
        <v>183</v>
      </c>
      <c r="V3425" s="437">
        <f>T3430+T3428</f>
        <v>44111</v>
      </c>
      <c r="W3425" s="434" t="s">
        <v>182</v>
      </c>
      <c r="X3425" s="436">
        <f>T3425</f>
        <v>2518182</v>
      </c>
      <c r="Y3425" s="434" t="s">
        <v>181</v>
      </c>
      <c r="Z3425" s="435">
        <v>0.18240000000000001</v>
      </c>
      <c r="AA3425" s="434" t="s">
        <v>181</v>
      </c>
      <c r="AB3425" s="435">
        <v>0.36220000000000002</v>
      </c>
      <c r="AC3425" s="503" t="s">
        <v>181</v>
      </c>
      <c r="AD3425" s="502">
        <v>0.91300000000000003</v>
      </c>
      <c r="AE3425" s="480" t="s">
        <v>181</v>
      </c>
      <c r="AF3425" s="479">
        <v>0.7661</v>
      </c>
      <c r="AG3425" s="466" t="s">
        <v>181</v>
      </c>
      <c r="AH3425" s="467">
        <v>1</v>
      </c>
      <c r="AI3425" s="466" t="s">
        <v>180</v>
      </c>
      <c r="AJ3425" s="465">
        <v>12</v>
      </c>
      <c r="AK3425" s="791" t="s">
        <v>322</v>
      </c>
      <c r="AL3425" s="791" t="s">
        <v>322</v>
      </c>
      <c r="AM3425" s="791" t="s">
        <v>322</v>
      </c>
      <c r="AN3425" s="791" t="s">
        <v>322</v>
      </c>
      <c r="AO3425" s="791" t="s">
        <v>322</v>
      </c>
      <c r="AP3425" s="791" t="s">
        <v>322</v>
      </c>
    </row>
    <row r="3426" spans="1:42" s="404" customFormat="1" ht="15" hidden="1" customHeight="1" x14ac:dyDescent="0.2">
      <c r="A3426" s="402"/>
      <c r="B3426" s="425" t="s">
        <v>709</v>
      </c>
      <c r="C3426" s="424" t="s">
        <v>777</v>
      </c>
      <c r="D3426" s="423" t="s">
        <v>705</v>
      </c>
      <c r="E3426" s="422" t="s">
        <v>10</v>
      </c>
      <c r="F3426" s="420">
        <v>44027</v>
      </c>
      <c r="G3426" s="420"/>
      <c r="H3426" s="419">
        <v>2020</v>
      </c>
      <c r="I3426" s="418"/>
      <c r="J3426" s="418" t="s">
        <v>987</v>
      </c>
      <c r="K3426" s="417" t="s">
        <v>770</v>
      </c>
      <c r="L3426" s="824"/>
      <c r="M3426" s="825"/>
      <c r="N3426" s="792"/>
      <c r="O3426" s="829"/>
      <c r="P3426" s="832"/>
      <c r="Q3426" s="835"/>
      <c r="R3426" s="829"/>
      <c r="S3426" s="416" t="s">
        <v>179</v>
      </c>
      <c r="T3426" s="432" t="s">
        <v>772</v>
      </c>
      <c r="U3426" s="416" t="s">
        <v>177</v>
      </c>
      <c r="V3426" s="415"/>
      <c r="W3426" s="416" t="s">
        <v>176</v>
      </c>
      <c r="X3426" s="428">
        <f>X3425</f>
        <v>2518182</v>
      </c>
      <c r="Y3426" s="416" t="s">
        <v>175</v>
      </c>
      <c r="Z3426" s="426"/>
      <c r="AA3426" s="416" t="s">
        <v>175</v>
      </c>
      <c r="AB3426" s="426"/>
      <c r="AC3426" s="501" t="s">
        <v>175</v>
      </c>
      <c r="AD3426" s="500"/>
      <c r="AE3426" s="478" t="s">
        <v>175</v>
      </c>
      <c r="AF3426" s="477"/>
      <c r="AG3426" s="463" t="s">
        <v>175</v>
      </c>
      <c r="AH3426" s="462"/>
      <c r="AI3426" s="463" t="s">
        <v>174</v>
      </c>
      <c r="AJ3426" s="464">
        <f>AJ3425*15</f>
        <v>180</v>
      </c>
      <c r="AK3426" s="792"/>
      <c r="AL3426" s="792"/>
      <c r="AM3426" s="792"/>
      <c r="AN3426" s="792"/>
      <c r="AO3426" s="792"/>
      <c r="AP3426" s="792"/>
    </row>
    <row r="3427" spans="1:42" s="404" customFormat="1" ht="13.5" hidden="1" thickTop="1" x14ac:dyDescent="0.2">
      <c r="A3427" s="402"/>
      <c r="B3427" s="425" t="s">
        <v>709</v>
      </c>
      <c r="C3427" s="424" t="s">
        <v>777</v>
      </c>
      <c r="D3427" s="423" t="s">
        <v>705</v>
      </c>
      <c r="E3427" s="422" t="s">
        <v>10</v>
      </c>
      <c r="F3427" s="420">
        <v>44027</v>
      </c>
      <c r="G3427" s="420"/>
      <c r="H3427" s="419">
        <v>2020</v>
      </c>
      <c r="I3427" s="418"/>
      <c r="J3427" s="418" t="s">
        <v>987</v>
      </c>
      <c r="K3427" s="417" t="s">
        <v>770</v>
      </c>
      <c r="L3427" s="824"/>
      <c r="M3427" s="825"/>
      <c r="N3427" s="792"/>
      <c r="O3427" s="829"/>
      <c r="P3427" s="832"/>
      <c r="Q3427" s="835"/>
      <c r="R3427" s="829"/>
      <c r="S3427" s="416" t="s">
        <v>173</v>
      </c>
      <c r="T3427" s="429" t="s">
        <v>192</v>
      </c>
      <c r="U3427" s="416" t="s">
        <v>171</v>
      </c>
      <c r="V3427" s="427"/>
      <c r="W3427" s="416" t="s">
        <v>170</v>
      </c>
      <c r="X3427" s="428"/>
      <c r="Y3427" s="416" t="s">
        <v>169</v>
      </c>
      <c r="Z3427" s="426">
        <v>0.18240000000000001</v>
      </c>
      <c r="AA3427" s="416" t="s">
        <v>169</v>
      </c>
      <c r="AB3427" s="426">
        <v>0.36220000000000002</v>
      </c>
      <c r="AC3427" s="501" t="s">
        <v>169</v>
      </c>
      <c r="AD3427" s="500">
        <v>0.91279999999999994</v>
      </c>
      <c r="AE3427" s="478" t="s">
        <v>169</v>
      </c>
      <c r="AF3427" s="477">
        <v>0.7661</v>
      </c>
      <c r="AG3427" s="463" t="s">
        <v>169</v>
      </c>
      <c r="AH3427" s="462">
        <v>0.81610000000000005</v>
      </c>
      <c r="AI3427" s="781"/>
      <c r="AJ3427" s="782"/>
      <c r="AK3427" s="792"/>
      <c r="AL3427" s="792"/>
      <c r="AM3427" s="792"/>
      <c r="AN3427" s="792"/>
      <c r="AO3427" s="792"/>
      <c r="AP3427" s="792"/>
    </row>
    <row r="3428" spans="1:42" s="404" customFormat="1" ht="15" hidden="1" customHeight="1" x14ac:dyDescent="0.2">
      <c r="A3428" s="402"/>
      <c r="B3428" s="425" t="s">
        <v>709</v>
      </c>
      <c r="C3428" s="424" t="s">
        <v>777</v>
      </c>
      <c r="D3428" s="423" t="s">
        <v>705</v>
      </c>
      <c r="E3428" s="422" t="s">
        <v>10</v>
      </c>
      <c r="F3428" s="420">
        <v>44027</v>
      </c>
      <c r="G3428" s="420"/>
      <c r="H3428" s="419">
        <v>2020</v>
      </c>
      <c r="I3428" s="418"/>
      <c r="J3428" s="418" t="s">
        <v>987</v>
      </c>
      <c r="K3428" s="417" t="s">
        <v>770</v>
      </c>
      <c r="L3428" s="824"/>
      <c r="M3428" s="825"/>
      <c r="N3428" s="792"/>
      <c r="O3428" s="829"/>
      <c r="P3428" s="832"/>
      <c r="Q3428" s="835"/>
      <c r="R3428" s="829"/>
      <c r="S3428" s="416" t="s">
        <v>168</v>
      </c>
      <c r="T3428" s="427">
        <v>84</v>
      </c>
      <c r="U3428" s="416" t="s">
        <v>167</v>
      </c>
      <c r="V3428" s="427"/>
      <c r="W3428" s="816"/>
      <c r="X3428" s="817"/>
      <c r="Y3428" s="416" t="s">
        <v>166</v>
      </c>
      <c r="Z3428" s="426">
        <f>IF(Z3426="",Z3427-Z3425,Z3427-Z3426)</f>
        <v>0</v>
      </c>
      <c r="AA3428" s="416" t="s">
        <v>166</v>
      </c>
      <c r="AB3428" s="426">
        <f>IF(AB3426="",AB3427-AB3425,AB3427-AB3426)</f>
        <v>0</v>
      </c>
      <c r="AC3428" s="501" t="s">
        <v>166</v>
      </c>
      <c r="AD3428" s="500">
        <f>IF(AD3426="",AD3427-AD3425,AD3427-AD3426)</f>
        <v>-2.00000000000089E-4</v>
      </c>
      <c r="AE3428" s="478" t="s">
        <v>166</v>
      </c>
      <c r="AF3428" s="477">
        <f>IF(AF3426="",AF3427-AF3425,AF3427-AF3426)</f>
        <v>0</v>
      </c>
      <c r="AG3428" s="463" t="s">
        <v>166</v>
      </c>
      <c r="AH3428" s="462">
        <f>IF(AH3426="",AH3427-AH3425,AH3427-AH3426)</f>
        <v>-0.18389999999999995</v>
      </c>
      <c r="AI3428" s="781"/>
      <c r="AJ3428" s="782"/>
      <c r="AK3428" s="792"/>
      <c r="AL3428" s="792"/>
      <c r="AM3428" s="792"/>
      <c r="AN3428" s="792"/>
      <c r="AO3428" s="792"/>
      <c r="AP3428" s="792"/>
    </row>
    <row r="3429" spans="1:42" s="404" customFormat="1" ht="15" hidden="1" customHeight="1" x14ac:dyDescent="0.2">
      <c r="A3429" s="402"/>
      <c r="B3429" s="425" t="s">
        <v>709</v>
      </c>
      <c r="C3429" s="424" t="s">
        <v>777</v>
      </c>
      <c r="D3429" s="423" t="s">
        <v>705</v>
      </c>
      <c r="E3429" s="422" t="s">
        <v>10</v>
      </c>
      <c r="F3429" s="420">
        <v>44027</v>
      </c>
      <c r="G3429" s="420"/>
      <c r="H3429" s="419">
        <v>2020</v>
      </c>
      <c r="I3429" s="418"/>
      <c r="J3429" s="418" t="s">
        <v>987</v>
      </c>
      <c r="K3429" s="417" t="s">
        <v>770</v>
      </c>
      <c r="L3429" s="824"/>
      <c r="M3429" s="825"/>
      <c r="N3429" s="792"/>
      <c r="O3429" s="829"/>
      <c r="P3429" s="832"/>
      <c r="Q3429" s="835"/>
      <c r="R3429" s="829"/>
      <c r="S3429" s="416" t="s">
        <v>165</v>
      </c>
      <c r="T3429" s="415"/>
      <c r="U3429" s="416" t="s">
        <v>164</v>
      </c>
      <c r="V3429" s="415"/>
      <c r="W3429" s="816"/>
      <c r="X3429" s="817"/>
      <c r="Y3429" s="816"/>
      <c r="Z3429" s="817"/>
      <c r="AA3429" s="816"/>
      <c r="AB3429" s="817"/>
      <c r="AC3429" s="838"/>
      <c r="AD3429" s="839"/>
      <c r="AE3429" s="857"/>
      <c r="AF3429" s="858"/>
      <c r="AG3429" s="781"/>
      <c r="AH3429" s="782"/>
      <c r="AI3429" s="781"/>
      <c r="AJ3429" s="782"/>
      <c r="AK3429" s="792"/>
      <c r="AL3429" s="792"/>
      <c r="AM3429" s="792"/>
      <c r="AN3429" s="792"/>
      <c r="AO3429" s="792"/>
      <c r="AP3429" s="792"/>
    </row>
    <row r="3430" spans="1:42" s="404" customFormat="1" ht="15" hidden="1" customHeight="1" thickBot="1" x14ac:dyDescent="0.25">
      <c r="A3430" s="402"/>
      <c r="B3430" s="414" t="s">
        <v>709</v>
      </c>
      <c r="C3430" s="413" t="s">
        <v>777</v>
      </c>
      <c r="D3430" s="412" t="s">
        <v>705</v>
      </c>
      <c r="E3430" s="411" t="s">
        <v>10</v>
      </c>
      <c r="F3430" s="409">
        <v>44027</v>
      </c>
      <c r="G3430" s="409"/>
      <c r="H3430" s="408">
        <v>2020</v>
      </c>
      <c r="I3430" s="407"/>
      <c r="J3430" s="407" t="s">
        <v>987</v>
      </c>
      <c r="K3430" s="495" t="s">
        <v>770</v>
      </c>
      <c r="L3430" s="826"/>
      <c r="M3430" s="827"/>
      <c r="N3430" s="793"/>
      <c r="O3430" s="830"/>
      <c r="P3430" s="833"/>
      <c r="Q3430" s="836"/>
      <c r="R3430" s="830"/>
      <c r="S3430" s="406" t="s">
        <v>158</v>
      </c>
      <c r="T3430" s="451">
        <v>44027</v>
      </c>
      <c r="U3430" s="820"/>
      <c r="V3430" s="821"/>
      <c r="W3430" s="818"/>
      <c r="X3430" s="819"/>
      <c r="Y3430" s="818"/>
      <c r="Z3430" s="819"/>
      <c r="AA3430" s="818"/>
      <c r="AB3430" s="819"/>
      <c r="AC3430" s="840"/>
      <c r="AD3430" s="841"/>
      <c r="AE3430" s="859"/>
      <c r="AF3430" s="860"/>
      <c r="AG3430" s="783"/>
      <c r="AH3430" s="784"/>
      <c r="AI3430" s="783"/>
      <c r="AJ3430" s="784"/>
      <c r="AK3430" s="793"/>
      <c r="AL3430" s="793"/>
      <c r="AM3430" s="793"/>
      <c r="AN3430" s="793"/>
      <c r="AO3430" s="793"/>
      <c r="AP3430" s="793"/>
    </row>
    <row r="3431" spans="1:42" s="404" customFormat="1" ht="12.75" hidden="1" customHeight="1" thickTop="1" x14ac:dyDescent="0.2">
      <c r="A3431" s="402"/>
      <c r="B3431" s="445" t="s">
        <v>733</v>
      </c>
      <c r="C3431" s="444" t="s">
        <v>775</v>
      </c>
      <c r="D3431" s="443" t="s">
        <v>705</v>
      </c>
      <c r="E3431" s="442" t="s">
        <v>10</v>
      </c>
      <c r="F3431" s="440">
        <v>44046</v>
      </c>
      <c r="G3431" s="440"/>
      <c r="H3431" s="419">
        <v>2020</v>
      </c>
      <c r="I3431" s="418"/>
      <c r="J3431" s="418" t="s">
        <v>987</v>
      </c>
      <c r="K3431" s="439" t="s">
        <v>770</v>
      </c>
      <c r="L3431" s="822" t="s">
        <v>16</v>
      </c>
      <c r="M3431" s="823"/>
      <c r="N3431" s="791" t="s">
        <v>757</v>
      </c>
      <c r="O3431" s="828" t="s">
        <v>773</v>
      </c>
      <c r="P3431" s="831"/>
      <c r="Q3431" s="834" t="s">
        <v>218</v>
      </c>
      <c r="R3431" s="828" t="s">
        <v>193</v>
      </c>
      <c r="S3431" s="434" t="s">
        <v>184</v>
      </c>
      <c r="T3431" s="438">
        <v>2518182</v>
      </c>
      <c r="U3431" s="434" t="s">
        <v>183</v>
      </c>
      <c r="V3431" s="437">
        <f>T3436+T3434-0.001</f>
        <v>44125.999000000003</v>
      </c>
      <c r="W3431" s="434" t="s">
        <v>182</v>
      </c>
      <c r="X3431" s="436">
        <f>T3431</f>
        <v>2518182</v>
      </c>
      <c r="Y3431" s="434" t="s">
        <v>181</v>
      </c>
      <c r="Z3431" s="435"/>
      <c r="AA3431" s="434" t="s">
        <v>181</v>
      </c>
      <c r="AB3431" s="435">
        <v>0.35539999999999999</v>
      </c>
      <c r="AC3431" s="434" t="s">
        <v>181</v>
      </c>
      <c r="AD3431" s="435"/>
      <c r="AE3431" s="480" t="s">
        <v>181</v>
      </c>
      <c r="AF3431" s="479"/>
      <c r="AG3431" s="466" t="s">
        <v>181</v>
      </c>
      <c r="AH3431" s="467">
        <v>1</v>
      </c>
      <c r="AI3431" s="466" t="s">
        <v>180</v>
      </c>
      <c r="AJ3431" s="465">
        <v>13</v>
      </c>
      <c r="AK3431" s="791" t="s">
        <v>776</v>
      </c>
      <c r="AL3431" s="791" t="s">
        <v>322</v>
      </c>
      <c r="AM3431" s="791" t="s">
        <v>776</v>
      </c>
      <c r="AN3431" s="791" t="s">
        <v>776</v>
      </c>
      <c r="AO3431" s="791" t="s">
        <v>776</v>
      </c>
      <c r="AP3431" s="791" t="s">
        <v>322</v>
      </c>
    </row>
    <row r="3432" spans="1:42" s="404" customFormat="1" ht="15" hidden="1" customHeight="1" x14ac:dyDescent="0.2">
      <c r="A3432" s="402"/>
      <c r="B3432" s="425" t="s">
        <v>733</v>
      </c>
      <c r="C3432" s="424" t="s">
        <v>775</v>
      </c>
      <c r="D3432" s="423" t="s">
        <v>705</v>
      </c>
      <c r="E3432" s="422" t="s">
        <v>10</v>
      </c>
      <c r="F3432" s="420">
        <v>44046</v>
      </c>
      <c r="G3432" s="420"/>
      <c r="H3432" s="419">
        <v>2020</v>
      </c>
      <c r="I3432" s="418"/>
      <c r="J3432" s="418" t="s">
        <v>987</v>
      </c>
      <c r="K3432" s="417" t="s">
        <v>770</v>
      </c>
      <c r="L3432" s="824"/>
      <c r="M3432" s="825"/>
      <c r="N3432" s="792"/>
      <c r="O3432" s="829"/>
      <c r="P3432" s="832"/>
      <c r="Q3432" s="835"/>
      <c r="R3432" s="829"/>
      <c r="S3432" s="416" t="s">
        <v>179</v>
      </c>
      <c r="T3432" s="432" t="s">
        <v>772</v>
      </c>
      <c r="U3432" s="416" t="s">
        <v>177</v>
      </c>
      <c r="V3432" s="415"/>
      <c r="W3432" s="416" t="s">
        <v>176</v>
      </c>
      <c r="X3432" s="428">
        <f>X3431</f>
        <v>2518182</v>
      </c>
      <c r="Y3432" s="416" t="s">
        <v>175</v>
      </c>
      <c r="Z3432" s="426"/>
      <c r="AA3432" s="416" t="s">
        <v>175</v>
      </c>
      <c r="AB3432" s="426"/>
      <c r="AC3432" s="416" t="s">
        <v>175</v>
      </c>
      <c r="AD3432" s="426"/>
      <c r="AE3432" s="478" t="s">
        <v>175</v>
      </c>
      <c r="AF3432" s="477"/>
      <c r="AG3432" s="463" t="s">
        <v>175</v>
      </c>
      <c r="AH3432" s="462"/>
      <c r="AI3432" s="463" t="s">
        <v>174</v>
      </c>
      <c r="AJ3432" s="464">
        <f>AJ3431*31</f>
        <v>403</v>
      </c>
      <c r="AK3432" s="792"/>
      <c r="AL3432" s="792"/>
      <c r="AM3432" s="792"/>
      <c r="AN3432" s="792"/>
      <c r="AO3432" s="792"/>
      <c r="AP3432" s="792"/>
    </row>
    <row r="3433" spans="1:42" s="404" customFormat="1" ht="13.5" hidden="1" thickTop="1" x14ac:dyDescent="0.2">
      <c r="A3433" s="402"/>
      <c r="B3433" s="425" t="s">
        <v>733</v>
      </c>
      <c r="C3433" s="424" t="s">
        <v>775</v>
      </c>
      <c r="D3433" s="423" t="s">
        <v>705</v>
      </c>
      <c r="E3433" s="422" t="s">
        <v>10</v>
      </c>
      <c r="F3433" s="420">
        <v>44046</v>
      </c>
      <c r="G3433" s="420"/>
      <c r="H3433" s="419">
        <v>2020</v>
      </c>
      <c r="I3433" s="418"/>
      <c r="J3433" s="418" t="s">
        <v>987</v>
      </c>
      <c r="K3433" s="417" t="s">
        <v>770</v>
      </c>
      <c r="L3433" s="824"/>
      <c r="M3433" s="825"/>
      <c r="N3433" s="792"/>
      <c r="O3433" s="829"/>
      <c r="P3433" s="832"/>
      <c r="Q3433" s="835"/>
      <c r="R3433" s="829"/>
      <c r="S3433" s="416" t="s">
        <v>173</v>
      </c>
      <c r="T3433" s="429" t="s">
        <v>192</v>
      </c>
      <c r="U3433" s="416" t="s">
        <v>171</v>
      </c>
      <c r="V3433" s="427"/>
      <c r="W3433" s="416" t="s">
        <v>170</v>
      </c>
      <c r="X3433" s="428"/>
      <c r="Y3433" s="416" t="s">
        <v>169</v>
      </c>
      <c r="Z3433" s="426"/>
      <c r="AA3433" s="416" t="s">
        <v>169</v>
      </c>
      <c r="AB3433" s="426">
        <v>0.15459999999999999</v>
      </c>
      <c r="AC3433" s="416" t="s">
        <v>169</v>
      </c>
      <c r="AD3433" s="426"/>
      <c r="AE3433" s="478" t="s">
        <v>169</v>
      </c>
      <c r="AF3433" s="477"/>
      <c r="AG3433" s="463" t="s">
        <v>169</v>
      </c>
      <c r="AH3433" s="462">
        <v>0.79920000000000002</v>
      </c>
      <c r="AI3433" s="781"/>
      <c r="AJ3433" s="782"/>
      <c r="AK3433" s="792"/>
      <c r="AL3433" s="792"/>
      <c r="AM3433" s="792"/>
      <c r="AN3433" s="792"/>
      <c r="AO3433" s="792"/>
      <c r="AP3433" s="792"/>
    </row>
    <row r="3434" spans="1:42" s="404" customFormat="1" ht="15" hidden="1" customHeight="1" x14ac:dyDescent="0.2">
      <c r="A3434" s="402"/>
      <c r="B3434" s="425" t="s">
        <v>733</v>
      </c>
      <c r="C3434" s="424" t="s">
        <v>775</v>
      </c>
      <c r="D3434" s="423" t="s">
        <v>705</v>
      </c>
      <c r="E3434" s="422" t="s">
        <v>10</v>
      </c>
      <c r="F3434" s="420">
        <v>44046</v>
      </c>
      <c r="G3434" s="420"/>
      <c r="H3434" s="419">
        <v>2020</v>
      </c>
      <c r="I3434" s="418"/>
      <c r="J3434" s="418" t="s">
        <v>987</v>
      </c>
      <c r="K3434" s="417" t="s">
        <v>770</v>
      </c>
      <c r="L3434" s="824"/>
      <c r="M3434" s="825"/>
      <c r="N3434" s="792"/>
      <c r="O3434" s="829"/>
      <c r="P3434" s="832"/>
      <c r="Q3434" s="835"/>
      <c r="R3434" s="829"/>
      <c r="S3434" s="416" t="s">
        <v>168</v>
      </c>
      <c r="T3434" s="427">
        <v>80</v>
      </c>
      <c r="U3434" s="416" t="s">
        <v>167</v>
      </c>
      <c r="V3434" s="427"/>
      <c r="W3434" s="816"/>
      <c r="X3434" s="817"/>
      <c r="Y3434" s="416" t="s">
        <v>166</v>
      </c>
      <c r="Z3434" s="426">
        <f>IF(Z3432="",Z3433-Z3431,Z3433-Z3432)</f>
        <v>0</v>
      </c>
      <c r="AA3434" s="416" t="s">
        <v>166</v>
      </c>
      <c r="AB3434" s="426">
        <f>IF(AB3432="",AB3433-AB3431,AB3433-AB3432)</f>
        <v>-0.20080000000000001</v>
      </c>
      <c r="AC3434" s="416" t="s">
        <v>166</v>
      </c>
      <c r="AD3434" s="426">
        <f>IF(AD3432="",AD3433-AD3431,AD3433-AD3432)</f>
        <v>0</v>
      </c>
      <c r="AE3434" s="478" t="s">
        <v>166</v>
      </c>
      <c r="AF3434" s="477">
        <f>IF(AF3432="",AF3433-AF3431,AF3433-AF3432)</f>
        <v>0</v>
      </c>
      <c r="AG3434" s="463" t="s">
        <v>166</v>
      </c>
      <c r="AH3434" s="462">
        <f>IF(AH3432="",AH3433-AH3431,AH3433-AH3432)</f>
        <v>-0.20079999999999998</v>
      </c>
      <c r="AI3434" s="781"/>
      <c r="AJ3434" s="782"/>
      <c r="AK3434" s="792"/>
      <c r="AL3434" s="792"/>
      <c r="AM3434" s="792"/>
      <c r="AN3434" s="792"/>
      <c r="AO3434" s="792"/>
      <c r="AP3434" s="792"/>
    </row>
    <row r="3435" spans="1:42" s="404" customFormat="1" ht="15" hidden="1" customHeight="1" x14ac:dyDescent="0.2">
      <c r="A3435" s="402"/>
      <c r="B3435" s="425" t="s">
        <v>733</v>
      </c>
      <c r="C3435" s="424" t="s">
        <v>775</v>
      </c>
      <c r="D3435" s="423" t="s">
        <v>705</v>
      </c>
      <c r="E3435" s="422" t="s">
        <v>10</v>
      </c>
      <c r="F3435" s="420">
        <v>44046</v>
      </c>
      <c r="G3435" s="420"/>
      <c r="H3435" s="419">
        <v>2020</v>
      </c>
      <c r="I3435" s="418"/>
      <c r="J3435" s="418" t="s">
        <v>987</v>
      </c>
      <c r="K3435" s="417" t="s">
        <v>770</v>
      </c>
      <c r="L3435" s="824"/>
      <c r="M3435" s="825"/>
      <c r="N3435" s="792"/>
      <c r="O3435" s="829"/>
      <c r="P3435" s="832"/>
      <c r="Q3435" s="835"/>
      <c r="R3435" s="829"/>
      <c r="S3435" s="416" t="s">
        <v>165</v>
      </c>
      <c r="T3435" s="415"/>
      <c r="U3435" s="416" t="s">
        <v>164</v>
      </c>
      <c r="V3435" s="415"/>
      <c r="W3435" s="816"/>
      <c r="X3435" s="817"/>
      <c r="Y3435" s="816"/>
      <c r="Z3435" s="817"/>
      <c r="AA3435" s="816"/>
      <c r="AB3435" s="817"/>
      <c r="AC3435" s="816"/>
      <c r="AD3435" s="817"/>
      <c r="AE3435" s="857"/>
      <c r="AF3435" s="858"/>
      <c r="AG3435" s="781"/>
      <c r="AH3435" s="782"/>
      <c r="AI3435" s="781"/>
      <c r="AJ3435" s="782"/>
      <c r="AK3435" s="792"/>
      <c r="AL3435" s="792"/>
      <c r="AM3435" s="792"/>
      <c r="AN3435" s="792"/>
      <c r="AO3435" s="792"/>
      <c r="AP3435" s="792"/>
    </row>
    <row r="3436" spans="1:42" s="404" customFormat="1" ht="15" hidden="1" customHeight="1" thickBot="1" x14ac:dyDescent="0.25">
      <c r="A3436" s="402"/>
      <c r="B3436" s="414" t="s">
        <v>733</v>
      </c>
      <c r="C3436" s="413" t="s">
        <v>775</v>
      </c>
      <c r="D3436" s="412" t="s">
        <v>705</v>
      </c>
      <c r="E3436" s="411" t="s">
        <v>10</v>
      </c>
      <c r="F3436" s="409">
        <v>44046</v>
      </c>
      <c r="G3436" s="409"/>
      <c r="H3436" s="408">
        <v>2020</v>
      </c>
      <c r="I3436" s="407"/>
      <c r="J3436" s="407" t="s">
        <v>987</v>
      </c>
      <c r="K3436" s="495" t="s">
        <v>770</v>
      </c>
      <c r="L3436" s="826"/>
      <c r="M3436" s="827"/>
      <c r="N3436" s="793"/>
      <c r="O3436" s="830"/>
      <c r="P3436" s="833"/>
      <c r="Q3436" s="836"/>
      <c r="R3436" s="830"/>
      <c r="S3436" s="406" t="s">
        <v>158</v>
      </c>
      <c r="T3436" s="451">
        <v>44046</v>
      </c>
      <c r="U3436" s="820"/>
      <c r="V3436" s="821"/>
      <c r="W3436" s="818"/>
      <c r="X3436" s="819"/>
      <c r="Y3436" s="818"/>
      <c r="Z3436" s="819"/>
      <c r="AA3436" s="818"/>
      <c r="AB3436" s="819"/>
      <c r="AC3436" s="818"/>
      <c r="AD3436" s="819"/>
      <c r="AE3436" s="859"/>
      <c r="AF3436" s="860"/>
      <c r="AG3436" s="783"/>
      <c r="AH3436" s="784"/>
      <c r="AI3436" s="783"/>
      <c r="AJ3436" s="784"/>
      <c r="AK3436" s="793"/>
      <c r="AL3436" s="793"/>
      <c r="AM3436" s="793"/>
      <c r="AN3436" s="793"/>
      <c r="AO3436" s="793"/>
      <c r="AP3436" s="793"/>
    </row>
    <row r="3437" spans="1:42" s="404" customFormat="1" ht="12.75" hidden="1" customHeight="1" thickTop="1" x14ac:dyDescent="0.2">
      <c r="A3437" s="402"/>
      <c r="B3437" s="445" t="s">
        <v>482</v>
      </c>
      <c r="C3437" s="444" t="s">
        <v>774</v>
      </c>
      <c r="D3437" s="443" t="s">
        <v>705</v>
      </c>
      <c r="E3437" s="442" t="s">
        <v>10</v>
      </c>
      <c r="F3437" s="440">
        <v>44046</v>
      </c>
      <c r="G3437" s="440"/>
      <c r="H3437" s="419">
        <v>2020</v>
      </c>
      <c r="I3437" s="418"/>
      <c r="J3437" s="418" t="s">
        <v>987</v>
      </c>
      <c r="K3437" s="439" t="s">
        <v>770</v>
      </c>
      <c r="L3437" s="822" t="s">
        <v>17</v>
      </c>
      <c r="M3437" s="823"/>
      <c r="N3437" s="791" t="s">
        <v>757</v>
      </c>
      <c r="O3437" s="828" t="s">
        <v>773</v>
      </c>
      <c r="P3437" s="831"/>
      <c r="Q3437" s="834" t="s">
        <v>218</v>
      </c>
      <c r="R3437" s="828" t="s">
        <v>193</v>
      </c>
      <c r="S3437" s="434" t="s">
        <v>184</v>
      </c>
      <c r="T3437" s="438">
        <v>2518182</v>
      </c>
      <c r="U3437" s="434" t="s">
        <v>183</v>
      </c>
      <c r="V3437" s="437">
        <f>T3442+T3440-0.001</f>
        <v>44125.999000000003</v>
      </c>
      <c r="W3437" s="434" t="s">
        <v>182</v>
      </c>
      <c r="X3437" s="436">
        <f>T3437</f>
        <v>2518182</v>
      </c>
      <c r="Y3437" s="434" t="s">
        <v>181</v>
      </c>
      <c r="Z3437" s="435"/>
      <c r="AA3437" s="434" t="s">
        <v>181</v>
      </c>
      <c r="AB3437" s="435">
        <v>0.35539999999999999</v>
      </c>
      <c r="AC3437" s="499" t="s">
        <v>181</v>
      </c>
      <c r="AD3437" s="498">
        <v>0.73270000000000002</v>
      </c>
      <c r="AE3437" s="480" t="s">
        <v>181</v>
      </c>
      <c r="AF3437" s="479">
        <v>0.73270000000000002</v>
      </c>
      <c r="AG3437" s="466" t="s">
        <v>181</v>
      </c>
      <c r="AH3437" s="467">
        <v>1</v>
      </c>
      <c r="AI3437" s="466" t="s">
        <v>180</v>
      </c>
      <c r="AJ3437" s="465">
        <v>10</v>
      </c>
      <c r="AK3437" s="791" t="s">
        <v>4</v>
      </c>
      <c r="AL3437" s="791" t="s">
        <v>322</v>
      </c>
      <c r="AM3437" s="791" t="s">
        <v>322</v>
      </c>
      <c r="AN3437" s="791" t="s">
        <v>322</v>
      </c>
      <c r="AO3437" s="791" t="s">
        <v>322</v>
      </c>
      <c r="AP3437" s="791" t="s">
        <v>322</v>
      </c>
    </row>
    <row r="3438" spans="1:42" s="404" customFormat="1" ht="15" hidden="1" customHeight="1" x14ac:dyDescent="0.2">
      <c r="A3438" s="402"/>
      <c r="B3438" s="425" t="s">
        <v>482</v>
      </c>
      <c r="C3438" s="424" t="s">
        <v>774</v>
      </c>
      <c r="D3438" s="423" t="s">
        <v>705</v>
      </c>
      <c r="E3438" s="422" t="s">
        <v>10</v>
      </c>
      <c r="F3438" s="420">
        <v>44046</v>
      </c>
      <c r="G3438" s="420"/>
      <c r="H3438" s="419">
        <v>2020</v>
      </c>
      <c r="I3438" s="418"/>
      <c r="J3438" s="418" t="s">
        <v>987</v>
      </c>
      <c r="K3438" s="417" t="s">
        <v>770</v>
      </c>
      <c r="L3438" s="824"/>
      <c r="M3438" s="825"/>
      <c r="N3438" s="792"/>
      <c r="O3438" s="829"/>
      <c r="P3438" s="832"/>
      <c r="Q3438" s="835"/>
      <c r="R3438" s="829"/>
      <c r="S3438" s="416" t="s">
        <v>179</v>
      </c>
      <c r="T3438" s="432" t="s">
        <v>772</v>
      </c>
      <c r="U3438" s="416" t="s">
        <v>177</v>
      </c>
      <c r="V3438" s="415"/>
      <c r="W3438" s="416" t="s">
        <v>176</v>
      </c>
      <c r="X3438" s="428">
        <f>X3437</f>
        <v>2518182</v>
      </c>
      <c r="Y3438" s="416" t="s">
        <v>175</v>
      </c>
      <c r="Z3438" s="426"/>
      <c r="AA3438" s="416" t="s">
        <v>175</v>
      </c>
      <c r="AB3438" s="426"/>
      <c r="AC3438" s="497" t="s">
        <v>175</v>
      </c>
      <c r="AD3438" s="496"/>
      <c r="AE3438" s="478" t="s">
        <v>175</v>
      </c>
      <c r="AF3438" s="477"/>
      <c r="AG3438" s="463" t="s">
        <v>175</v>
      </c>
      <c r="AH3438" s="462"/>
      <c r="AI3438" s="463" t="s">
        <v>174</v>
      </c>
      <c r="AJ3438" s="464">
        <f>AJ3437*15</f>
        <v>150</v>
      </c>
      <c r="AK3438" s="792"/>
      <c r="AL3438" s="792"/>
      <c r="AM3438" s="792"/>
      <c r="AN3438" s="792"/>
      <c r="AO3438" s="792"/>
      <c r="AP3438" s="792"/>
    </row>
    <row r="3439" spans="1:42" s="404" customFormat="1" ht="13.5" hidden="1" thickTop="1" x14ac:dyDescent="0.2">
      <c r="A3439" s="402"/>
      <c r="B3439" s="425" t="s">
        <v>482</v>
      </c>
      <c r="C3439" s="424" t="s">
        <v>774</v>
      </c>
      <c r="D3439" s="423" t="s">
        <v>705</v>
      </c>
      <c r="E3439" s="422" t="s">
        <v>10</v>
      </c>
      <c r="F3439" s="420">
        <v>44046</v>
      </c>
      <c r="G3439" s="420"/>
      <c r="H3439" s="419">
        <v>2020</v>
      </c>
      <c r="I3439" s="418"/>
      <c r="J3439" s="418" t="s">
        <v>987</v>
      </c>
      <c r="K3439" s="417" t="s">
        <v>770</v>
      </c>
      <c r="L3439" s="824"/>
      <c r="M3439" s="825"/>
      <c r="N3439" s="792"/>
      <c r="O3439" s="829"/>
      <c r="P3439" s="832"/>
      <c r="Q3439" s="835"/>
      <c r="R3439" s="829"/>
      <c r="S3439" s="416" t="s">
        <v>173</v>
      </c>
      <c r="T3439" s="429" t="s">
        <v>192</v>
      </c>
      <c r="U3439" s="416" t="s">
        <v>171</v>
      </c>
      <c r="V3439" s="427"/>
      <c r="W3439" s="416" t="s">
        <v>170</v>
      </c>
      <c r="X3439" s="428"/>
      <c r="Y3439" s="416" t="s">
        <v>169</v>
      </c>
      <c r="Z3439" s="426"/>
      <c r="AA3439" s="416" t="s">
        <v>169</v>
      </c>
      <c r="AB3439" s="426">
        <v>0.35539999999999999</v>
      </c>
      <c r="AC3439" s="497" t="s">
        <v>169</v>
      </c>
      <c r="AD3439" s="496">
        <v>0.73260000000000003</v>
      </c>
      <c r="AE3439" s="478" t="s">
        <v>169</v>
      </c>
      <c r="AF3439" s="477">
        <v>0.73260000000000003</v>
      </c>
      <c r="AG3439" s="463" t="s">
        <v>169</v>
      </c>
      <c r="AH3439" s="462">
        <v>0.79920000000000002</v>
      </c>
      <c r="AI3439" s="781"/>
      <c r="AJ3439" s="782"/>
      <c r="AK3439" s="792"/>
      <c r="AL3439" s="792"/>
      <c r="AM3439" s="792"/>
      <c r="AN3439" s="792"/>
      <c r="AO3439" s="792"/>
      <c r="AP3439" s="792"/>
    </row>
    <row r="3440" spans="1:42" s="404" customFormat="1" ht="15" hidden="1" customHeight="1" x14ac:dyDescent="0.2">
      <c r="A3440" s="402"/>
      <c r="B3440" s="425" t="s">
        <v>482</v>
      </c>
      <c r="C3440" s="424" t="s">
        <v>774</v>
      </c>
      <c r="D3440" s="423" t="s">
        <v>705</v>
      </c>
      <c r="E3440" s="422" t="s">
        <v>10</v>
      </c>
      <c r="F3440" s="420">
        <v>44046</v>
      </c>
      <c r="G3440" s="420"/>
      <c r="H3440" s="419">
        <v>2020</v>
      </c>
      <c r="I3440" s="418"/>
      <c r="J3440" s="418" t="s">
        <v>987</v>
      </c>
      <c r="K3440" s="417" t="s">
        <v>770</v>
      </c>
      <c r="L3440" s="824"/>
      <c r="M3440" s="825"/>
      <c r="N3440" s="792"/>
      <c r="O3440" s="829"/>
      <c r="P3440" s="832"/>
      <c r="Q3440" s="835"/>
      <c r="R3440" s="829"/>
      <c r="S3440" s="416" t="s">
        <v>168</v>
      </c>
      <c r="T3440" s="427">
        <v>80</v>
      </c>
      <c r="U3440" s="416" t="s">
        <v>167</v>
      </c>
      <c r="V3440" s="427"/>
      <c r="W3440" s="816"/>
      <c r="X3440" s="817"/>
      <c r="Y3440" s="416" t="s">
        <v>166</v>
      </c>
      <c r="Z3440" s="426">
        <f>IF(Z3438="",Z3439-Z3437,Z3439-Z3438)</f>
        <v>0</v>
      </c>
      <c r="AA3440" s="416" t="s">
        <v>166</v>
      </c>
      <c r="AB3440" s="426">
        <f>IF(AB3438="",AB3439-AB3437,AB3439-AB3438)</f>
        <v>0</v>
      </c>
      <c r="AC3440" s="497" t="s">
        <v>166</v>
      </c>
      <c r="AD3440" s="496">
        <f>IF(AD3438="",AD3439-AD3437,AD3439-AD3438)</f>
        <v>-9.9999999999988987E-5</v>
      </c>
      <c r="AE3440" s="478" t="s">
        <v>166</v>
      </c>
      <c r="AF3440" s="477">
        <f>IF(AF3438="",AF3439-AF3437,AF3439-AF3438)</f>
        <v>-9.9999999999988987E-5</v>
      </c>
      <c r="AG3440" s="463" t="s">
        <v>166</v>
      </c>
      <c r="AH3440" s="462">
        <f>IF(AH3438="",AH3439-AH3437,AH3439-AH3438)</f>
        <v>-0.20079999999999998</v>
      </c>
      <c r="AI3440" s="781"/>
      <c r="AJ3440" s="782"/>
      <c r="AK3440" s="792"/>
      <c r="AL3440" s="792"/>
      <c r="AM3440" s="792"/>
      <c r="AN3440" s="792"/>
      <c r="AO3440" s="792"/>
      <c r="AP3440" s="792"/>
    </row>
    <row r="3441" spans="1:42" s="404" customFormat="1" ht="15" hidden="1" customHeight="1" x14ac:dyDescent="0.2">
      <c r="A3441" s="402"/>
      <c r="B3441" s="425" t="s">
        <v>482</v>
      </c>
      <c r="C3441" s="424" t="s">
        <v>774</v>
      </c>
      <c r="D3441" s="423" t="s">
        <v>705</v>
      </c>
      <c r="E3441" s="422" t="s">
        <v>10</v>
      </c>
      <c r="F3441" s="420">
        <v>44046</v>
      </c>
      <c r="G3441" s="420"/>
      <c r="H3441" s="419">
        <v>2020</v>
      </c>
      <c r="I3441" s="418"/>
      <c r="J3441" s="418" t="s">
        <v>987</v>
      </c>
      <c r="K3441" s="417" t="s">
        <v>770</v>
      </c>
      <c r="L3441" s="824"/>
      <c r="M3441" s="825"/>
      <c r="N3441" s="792"/>
      <c r="O3441" s="829"/>
      <c r="P3441" s="832"/>
      <c r="Q3441" s="835"/>
      <c r="R3441" s="829"/>
      <c r="S3441" s="416" t="s">
        <v>165</v>
      </c>
      <c r="T3441" s="415"/>
      <c r="U3441" s="416" t="s">
        <v>164</v>
      </c>
      <c r="V3441" s="415"/>
      <c r="W3441" s="816"/>
      <c r="X3441" s="817"/>
      <c r="Y3441" s="816"/>
      <c r="Z3441" s="817"/>
      <c r="AA3441" s="816"/>
      <c r="AB3441" s="817"/>
      <c r="AC3441" s="869"/>
      <c r="AD3441" s="870"/>
      <c r="AE3441" s="857"/>
      <c r="AF3441" s="858"/>
      <c r="AG3441" s="781"/>
      <c r="AH3441" s="782"/>
      <c r="AI3441" s="781"/>
      <c r="AJ3441" s="782"/>
      <c r="AK3441" s="792"/>
      <c r="AL3441" s="792"/>
      <c r="AM3441" s="792"/>
      <c r="AN3441" s="792"/>
      <c r="AO3441" s="792"/>
      <c r="AP3441" s="792"/>
    </row>
    <row r="3442" spans="1:42" s="404" customFormat="1" ht="15" hidden="1" customHeight="1" thickBot="1" x14ac:dyDescent="0.25">
      <c r="A3442" s="402"/>
      <c r="B3442" s="414" t="s">
        <v>482</v>
      </c>
      <c r="C3442" s="413" t="s">
        <v>774</v>
      </c>
      <c r="D3442" s="412" t="s">
        <v>705</v>
      </c>
      <c r="E3442" s="411" t="s">
        <v>10</v>
      </c>
      <c r="F3442" s="409">
        <v>44046</v>
      </c>
      <c r="G3442" s="409"/>
      <c r="H3442" s="408">
        <v>2020</v>
      </c>
      <c r="I3442" s="407"/>
      <c r="J3442" s="407" t="s">
        <v>987</v>
      </c>
      <c r="K3442" s="495" t="s">
        <v>770</v>
      </c>
      <c r="L3442" s="826"/>
      <c r="M3442" s="827"/>
      <c r="N3442" s="793"/>
      <c r="O3442" s="830"/>
      <c r="P3442" s="833"/>
      <c r="Q3442" s="836"/>
      <c r="R3442" s="830"/>
      <c r="S3442" s="406" t="s">
        <v>158</v>
      </c>
      <c r="T3442" s="451">
        <v>44046</v>
      </c>
      <c r="U3442" s="820"/>
      <c r="V3442" s="821"/>
      <c r="W3442" s="818"/>
      <c r="X3442" s="819"/>
      <c r="Y3442" s="818"/>
      <c r="Z3442" s="819"/>
      <c r="AA3442" s="818"/>
      <c r="AB3442" s="819"/>
      <c r="AC3442" s="871"/>
      <c r="AD3442" s="872"/>
      <c r="AE3442" s="859"/>
      <c r="AF3442" s="860"/>
      <c r="AG3442" s="783"/>
      <c r="AH3442" s="784"/>
      <c r="AI3442" s="783"/>
      <c r="AJ3442" s="784"/>
      <c r="AK3442" s="793"/>
      <c r="AL3442" s="793"/>
      <c r="AM3442" s="793"/>
      <c r="AN3442" s="793"/>
      <c r="AO3442" s="793"/>
      <c r="AP3442" s="793"/>
    </row>
    <row r="3443" spans="1:42" s="404" customFormat="1" ht="12.75" hidden="1" customHeight="1" thickTop="1" x14ac:dyDescent="0.2">
      <c r="A3443" s="402"/>
      <c r="B3443" s="445" t="s">
        <v>706</v>
      </c>
      <c r="C3443" s="444" t="s">
        <v>771</v>
      </c>
      <c r="D3443" s="443" t="s">
        <v>705</v>
      </c>
      <c r="E3443" s="442" t="s">
        <v>10</v>
      </c>
      <c r="F3443" s="440">
        <v>44027</v>
      </c>
      <c r="G3443" s="440"/>
      <c r="H3443" s="419">
        <v>2020</v>
      </c>
      <c r="I3443" s="418"/>
      <c r="J3443" s="418" t="s">
        <v>987</v>
      </c>
      <c r="K3443" s="439" t="s">
        <v>770</v>
      </c>
      <c r="L3443" s="822" t="s">
        <v>18</v>
      </c>
      <c r="M3443" s="823"/>
      <c r="N3443" s="791" t="s">
        <v>757</v>
      </c>
      <c r="O3443" s="828" t="s">
        <v>773</v>
      </c>
      <c r="P3443" s="831"/>
      <c r="Q3443" s="834" t="s">
        <v>218</v>
      </c>
      <c r="R3443" s="828" t="s">
        <v>193</v>
      </c>
      <c r="S3443" s="434" t="s">
        <v>184</v>
      </c>
      <c r="T3443" s="438">
        <v>2518182</v>
      </c>
      <c r="U3443" s="434" t="s">
        <v>183</v>
      </c>
      <c r="V3443" s="437">
        <f>T3448+T3446</f>
        <v>44177</v>
      </c>
      <c r="W3443" s="434" t="s">
        <v>182</v>
      </c>
      <c r="X3443" s="436">
        <f>T3443</f>
        <v>2518182</v>
      </c>
      <c r="Y3443" s="434" t="s">
        <v>181</v>
      </c>
      <c r="Z3443" s="435">
        <v>0.10299999999999999</v>
      </c>
      <c r="AA3443" s="434" t="s">
        <v>181</v>
      </c>
      <c r="AB3443" s="479">
        <v>0.10299999999999999</v>
      </c>
      <c r="AC3443" s="499" t="s">
        <v>181</v>
      </c>
      <c r="AD3443" s="498">
        <v>0.51100000000000001</v>
      </c>
      <c r="AE3443" s="480" t="s">
        <v>181</v>
      </c>
      <c r="AF3443" s="479">
        <v>0.51100000000000001</v>
      </c>
      <c r="AG3443" s="466" t="s">
        <v>181</v>
      </c>
      <c r="AH3443" s="467">
        <v>0.91910000000000003</v>
      </c>
      <c r="AI3443" s="466" t="s">
        <v>180</v>
      </c>
      <c r="AJ3443" s="465">
        <v>9</v>
      </c>
      <c r="AK3443" s="791" t="s">
        <v>322</v>
      </c>
      <c r="AL3443" s="791" t="s">
        <v>322</v>
      </c>
      <c r="AM3443" s="791" t="s">
        <v>322</v>
      </c>
      <c r="AN3443" s="791" t="s">
        <v>322</v>
      </c>
      <c r="AO3443" s="791" t="s">
        <v>322</v>
      </c>
      <c r="AP3443" s="791" t="s">
        <v>322</v>
      </c>
    </row>
    <row r="3444" spans="1:42" s="404" customFormat="1" ht="15" hidden="1" customHeight="1" x14ac:dyDescent="0.2">
      <c r="A3444" s="402"/>
      <c r="B3444" s="425" t="s">
        <v>706</v>
      </c>
      <c r="C3444" s="424" t="s">
        <v>771</v>
      </c>
      <c r="D3444" s="423" t="s">
        <v>705</v>
      </c>
      <c r="E3444" s="422" t="s">
        <v>10</v>
      </c>
      <c r="F3444" s="420">
        <v>44027</v>
      </c>
      <c r="G3444" s="420"/>
      <c r="H3444" s="419">
        <v>2020</v>
      </c>
      <c r="I3444" s="418"/>
      <c r="J3444" s="418" t="s">
        <v>987</v>
      </c>
      <c r="K3444" s="417" t="s">
        <v>770</v>
      </c>
      <c r="L3444" s="824"/>
      <c r="M3444" s="825"/>
      <c r="N3444" s="792"/>
      <c r="O3444" s="829"/>
      <c r="P3444" s="832"/>
      <c r="Q3444" s="835"/>
      <c r="R3444" s="829"/>
      <c r="S3444" s="416" t="s">
        <v>179</v>
      </c>
      <c r="T3444" s="432" t="s">
        <v>772</v>
      </c>
      <c r="U3444" s="416" t="s">
        <v>177</v>
      </c>
      <c r="V3444" s="415"/>
      <c r="W3444" s="416" t="s">
        <v>176</v>
      </c>
      <c r="X3444" s="428">
        <f>X3443</f>
        <v>2518182</v>
      </c>
      <c r="Y3444" s="416" t="s">
        <v>175</v>
      </c>
      <c r="Z3444" s="426"/>
      <c r="AA3444" s="416" t="s">
        <v>175</v>
      </c>
      <c r="AB3444" s="477"/>
      <c r="AC3444" s="497" t="s">
        <v>175</v>
      </c>
      <c r="AD3444" s="496"/>
      <c r="AE3444" s="478" t="s">
        <v>175</v>
      </c>
      <c r="AF3444" s="477"/>
      <c r="AG3444" s="463" t="s">
        <v>175</v>
      </c>
      <c r="AH3444" s="462"/>
      <c r="AI3444" s="463" t="s">
        <v>174</v>
      </c>
      <c r="AJ3444" s="464">
        <f>AJ3443*15</f>
        <v>135</v>
      </c>
      <c r="AK3444" s="792"/>
      <c r="AL3444" s="792"/>
      <c r="AM3444" s="792"/>
      <c r="AN3444" s="792"/>
      <c r="AO3444" s="792"/>
      <c r="AP3444" s="792"/>
    </row>
    <row r="3445" spans="1:42" s="404" customFormat="1" ht="13.5" hidden="1" thickTop="1" x14ac:dyDescent="0.2">
      <c r="A3445" s="402"/>
      <c r="B3445" s="425" t="s">
        <v>706</v>
      </c>
      <c r="C3445" s="424" t="s">
        <v>771</v>
      </c>
      <c r="D3445" s="423" t="s">
        <v>705</v>
      </c>
      <c r="E3445" s="422" t="s">
        <v>10</v>
      </c>
      <c r="F3445" s="420">
        <v>44027</v>
      </c>
      <c r="G3445" s="420"/>
      <c r="H3445" s="419">
        <v>2020</v>
      </c>
      <c r="I3445" s="418"/>
      <c r="J3445" s="418" t="s">
        <v>987</v>
      </c>
      <c r="K3445" s="417" t="s">
        <v>770</v>
      </c>
      <c r="L3445" s="824"/>
      <c r="M3445" s="825"/>
      <c r="N3445" s="792"/>
      <c r="O3445" s="829"/>
      <c r="P3445" s="832"/>
      <c r="Q3445" s="835"/>
      <c r="R3445" s="829"/>
      <c r="S3445" s="416" t="s">
        <v>173</v>
      </c>
      <c r="T3445" s="429" t="s">
        <v>192</v>
      </c>
      <c r="U3445" s="416" t="s">
        <v>171</v>
      </c>
      <c r="V3445" s="427"/>
      <c r="W3445" s="416" t="s">
        <v>170</v>
      </c>
      <c r="X3445" s="428"/>
      <c r="Y3445" s="416" t="s">
        <v>169</v>
      </c>
      <c r="Z3445" s="426">
        <v>0.10299999999999999</v>
      </c>
      <c r="AA3445" s="416" t="s">
        <v>169</v>
      </c>
      <c r="AB3445" s="477">
        <v>0.10299999999999999</v>
      </c>
      <c r="AC3445" s="497" t="s">
        <v>169</v>
      </c>
      <c r="AD3445" s="496">
        <v>0.5111</v>
      </c>
      <c r="AE3445" s="478" t="s">
        <v>169</v>
      </c>
      <c r="AF3445" s="477">
        <v>0.5111</v>
      </c>
      <c r="AG3445" s="463" t="s">
        <v>169</v>
      </c>
      <c r="AH3445" s="462">
        <v>0.91910000000000003</v>
      </c>
      <c r="AI3445" s="781"/>
      <c r="AJ3445" s="782"/>
      <c r="AK3445" s="792"/>
      <c r="AL3445" s="792"/>
      <c r="AM3445" s="792"/>
      <c r="AN3445" s="792"/>
      <c r="AO3445" s="792"/>
      <c r="AP3445" s="792"/>
    </row>
    <row r="3446" spans="1:42" s="404" customFormat="1" ht="15" hidden="1" customHeight="1" x14ac:dyDescent="0.2">
      <c r="A3446" s="402"/>
      <c r="B3446" s="425" t="s">
        <v>706</v>
      </c>
      <c r="C3446" s="424" t="s">
        <v>771</v>
      </c>
      <c r="D3446" s="423" t="s">
        <v>705</v>
      </c>
      <c r="E3446" s="422" t="s">
        <v>10</v>
      </c>
      <c r="F3446" s="420">
        <v>44027</v>
      </c>
      <c r="G3446" s="420"/>
      <c r="H3446" s="419">
        <v>2020</v>
      </c>
      <c r="I3446" s="418"/>
      <c r="J3446" s="418" t="s">
        <v>987</v>
      </c>
      <c r="K3446" s="417" t="s">
        <v>770</v>
      </c>
      <c r="L3446" s="824"/>
      <c r="M3446" s="825"/>
      <c r="N3446" s="792"/>
      <c r="O3446" s="829"/>
      <c r="P3446" s="832"/>
      <c r="Q3446" s="835"/>
      <c r="R3446" s="829"/>
      <c r="S3446" s="416" t="s">
        <v>168</v>
      </c>
      <c r="T3446" s="427">
        <v>150</v>
      </c>
      <c r="U3446" s="416" t="s">
        <v>167</v>
      </c>
      <c r="V3446" s="427"/>
      <c r="W3446" s="816"/>
      <c r="X3446" s="817"/>
      <c r="Y3446" s="416" t="s">
        <v>166</v>
      </c>
      <c r="Z3446" s="426">
        <f>IF(Z3444="",Z3445-Z3443,Z3445-Z3444)</f>
        <v>0</v>
      </c>
      <c r="AA3446" s="416" t="s">
        <v>166</v>
      </c>
      <c r="AB3446" s="477">
        <f>IF(AB3444="",AB3445-AB3443,AB3445-AB3444)</f>
        <v>0</v>
      </c>
      <c r="AC3446" s="497" t="s">
        <v>166</v>
      </c>
      <c r="AD3446" s="496">
        <f>IF(AD3444="",AD3445-AD3443,AD3445-AD3444)</f>
        <v>9.9999999999988987E-5</v>
      </c>
      <c r="AE3446" s="478" t="s">
        <v>166</v>
      </c>
      <c r="AF3446" s="477">
        <f>IF(AF3444="",AF3445-AF3443,AF3445-AF3444)</f>
        <v>9.9999999999988987E-5</v>
      </c>
      <c r="AG3446" s="463" t="s">
        <v>166</v>
      </c>
      <c r="AH3446" s="462">
        <f>IF(AH3444="",AH3445-AH3443,AH3445-AH3444)</f>
        <v>0</v>
      </c>
      <c r="AI3446" s="781"/>
      <c r="AJ3446" s="782"/>
      <c r="AK3446" s="792"/>
      <c r="AL3446" s="792"/>
      <c r="AM3446" s="792"/>
      <c r="AN3446" s="792"/>
      <c r="AO3446" s="792"/>
      <c r="AP3446" s="792"/>
    </row>
    <row r="3447" spans="1:42" s="404" customFormat="1" ht="15" hidden="1" customHeight="1" x14ac:dyDescent="0.2">
      <c r="A3447" s="402"/>
      <c r="B3447" s="425" t="s">
        <v>706</v>
      </c>
      <c r="C3447" s="424" t="s">
        <v>771</v>
      </c>
      <c r="D3447" s="423" t="s">
        <v>705</v>
      </c>
      <c r="E3447" s="422" t="s">
        <v>10</v>
      </c>
      <c r="F3447" s="420">
        <v>44027</v>
      </c>
      <c r="G3447" s="420"/>
      <c r="H3447" s="419">
        <v>2020</v>
      </c>
      <c r="I3447" s="418"/>
      <c r="J3447" s="418" t="s">
        <v>987</v>
      </c>
      <c r="K3447" s="417" t="s">
        <v>770</v>
      </c>
      <c r="L3447" s="824"/>
      <c r="M3447" s="825"/>
      <c r="N3447" s="792"/>
      <c r="O3447" s="829"/>
      <c r="P3447" s="832"/>
      <c r="Q3447" s="835"/>
      <c r="R3447" s="829"/>
      <c r="S3447" s="416" t="s">
        <v>165</v>
      </c>
      <c r="T3447" s="415"/>
      <c r="U3447" s="416" t="s">
        <v>164</v>
      </c>
      <c r="V3447" s="415"/>
      <c r="W3447" s="816"/>
      <c r="X3447" s="817"/>
      <c r="Y3447" s="816"/>
      <c r="Z3447" s="817"/>
      <c r="AA3447" s="816"/>
      <c r="AB3447" s="817"/>
      <c r="AC3447" s="869"/>
      <c r="AD3447" s="870"/>
      <c r="AE3447" s="857"/>
      <c r="AF3447" s="858"/>
      <c r="AG3447" s="781"/>
      <c r="AH3447" s="782"/>
      <c r="AI3447" s="781"/>
      <c r="AJ3447" s="782"/>
      <c r="AK3447" s="792"/>
      <c r="AL3447" s="792"/>
      <c r="AM3447" s="792"/>
      <c r="AN3447" s="792"/>
      <c r="AO3447" s="792"/>
      <c r="AP3447" s="792"/>
    </row>
    <row r="3448" spans="1:42" s="404" customFormat="1" ht="15" hidden="1" customHeight="1" thickBot="1" x14ac:dyDescent="0.25">
      <c r="A3448" s="402"/>
      <c r="B3448" s="414" t="s">
        <v>706</v>
      </c>
      <c r="C3448" s="413" t="s">
        <v>771</v>
      </c>
      <c r="D3448" s="412" t="s">
        <v>705</v>
      </c>
      <c r="E3448" s="411" t="s">
        <v>10</v>
      </c>
      <c r="F3448" s="409">
        <v>44027</v>
      </c>
      <c r="G3448" s="409"/>
      <c r="H3448" s="408">
        <v>2020</v>
      </c>
      <c r="I3448" s="407"/>
      <c r="J3448" s="407" t="s">
        <v>987</v>
      </c>
      <c r="K3448" s="495" t="s">
        <v>770</v>
      </c>
      <c r="L3448" s="826"/>
      <c r="M3448" s="827"/>
      <c r="N3448" s="793"/>
      <c r="O3448" s="830"/>
      <c r="P3448" s="833"/>
      <c r="Q3448" s="836"/>
      <c r="R3448" s="830"/>
      <c r="S3448" s="406" t="s">
        <v>158</v>
      </c>
      <c r="T3448" s="451">
        <v>44027</v>
      </c>
      <c r="U3448" s="820"/>
      <c r="V3448" s="821"/>
      <c r="W3448" s="818"/>
      <c r="X3448" s="819"/>
      <c r="Y3448" s="818"/>
      <c r="Z3448" s="819"/>
      <c r="AA3448" s="818"/>
      <c r="AB3448" s="819"/>
      <c r="AC3448" s="871"/>
      <c r="AD3448" s="872"/>
      <c r="AE3448" s="859"/>
      <c r="AF3448" s="860"/>
      <c r="AG3448" s="783"/>
      <c r="AH3448" s="784"/>
      <c r="AI3448" s="783"/>
      <c r="AJ3448" s="784"/>
      <c r="AK3448" s="793"/>
      <c r="AL3448" s="793"/>
      <c r="AM3448" s="793"/>
      <c r="AN3448" s="793"/>
      <c r="AO3448" s="793"/>
      <c r="AP3448" s="793"/>
    </row>
    <row r="3449" spans="1:42" s="404" customFormat="1" ht="12.75" hidden="1" customHeight="1" thickTop="1" x14ac:dyDescent="0.2">
      <c r="B3449" s="445" t="s">
        <v>246</v>
      </c>
      <c r="C3449" s="444" t="s">
        <v>298</v>
      </c>
      <c r="D3449" s="443" t="s">
        <v>161</v>
      </c>
      <c r="E3449" s="442" t="s">
        <v>238</v>
      </c>
      <c r="F3449" s="440"/>
      <c r="G3449" s="440"/>
      <c r="H3449" s="419">
        <v>2020</v>
      </c>
      <c r="I3449" s="418"/>
      <c r="J3449" s="418" t="s">
        <v>987</v>
      </c>
      <c r="K3449" s="439" t="s">
        <v>139</v>
      </c>
      <c r="L3449" s="822" t="s">
        <v>19</v>
      </c>
      <c r="M3449" s="823"/>
      <c r="N3449" s="791" t="s">
        <v>207</v>
      </c>
      <c r="O3449" s="828" t="s">
        <v>270</v>
      </c>
      <c r="P3449" s="831"/>
      <c r="Q3449" s="834" t="s">
        <v>218</v>
      </c>
      <c r="R3449" s="828"/>
      <c r="S3449" s="434" t="s">
        <v>184</v>
      </c>
      <c r="T3449" s="438">
        <v>2518182</v>
      </c>
      <c r="U3449" s="434" t="s">
        <v>183</v>
      </c>
      <c r="V3449" s="437"/>
      <c r="W3449" s="434" t="s">
        <v>182</v>
      </c>
      <c r="X3449" s="436">
        <f>T3449</f>
        <v>2518182</v>
      </c>
      <c r="Y3449" s="434" t="s">
        <v>181</v>
      </c>
      <c r="Z3449" s="435"/>
      <c r="AA3449" s="434" t="s">
        <v>181</v>
      </c>
      <c r="AB3449" s="435"/>
      <c r="AC3449" s="434" t="s">
        <v>181</v>
      </c>
      <c r="AD3449" s="435"/>
      <c r="AE3449" s="434" t="s">
        <v>181</v>
      </c>
      <c r="AF3449" s="435"/>
      <c r="AG3449" s="466" t="s">
        <v>181</v>
      </c>
      <c r="AH3449" s="467"/>
      <c r="AI3449" s="466" t="s">
        <v>180</v>
      </c>
      <c r="AJ3449" s="465"/>
      <c r="AK3449" s="791" t="s">
        <v>266</v>
      </c>
      <c r="AL3449" s="791" t="s">
        <v>266</v>
      </c>
      <c r="AM3449" s="791" t="s">
        <v>266</v>
      </c>
      <c r="AN3449" s="791" t="s">
        <v>266</v>
      </c>
      <c r="AO3449" s="791" t="s">
        <v>266</v>
      </c>
      <c r="AP3449" s="791" t="s">
        <v>266</v>
      </c>
    </row>
    <row r="3450" spans="1:42" s="404" customFormat="1" ht="15" hidden="1" customHeight="1" x14ac:dyDescent="0.2">
      <c r="B3450" s="425" t="s">
        <v>246</v>
      </c>
      <c r="C3450" s="424" t="s">
        <v>298</v>
      </c>
      <c r="D3450" s="423" t="s">
        <v>161</v>
      </c>
      <c r="E3450" s="422" t="s">
        <v>238</v>
      </c>
      <c r="F3450" s="420"/>
      <c r="G3450" s="420"/>
      <c r="H3450" s="419">
        <v>2020</v>
      </c>
      <c r="I3450" s="418"/>
      <c r="J3450" s="418" t="s">
        <v>987</v>
      </c>
      <c r="K3450" s="417" t="s">
        <v>139</v>
      </c>
      <c r="L3450" s="824"/>
      <c r="M3450" s="825"/>
      <c r="N3450" s="792"/>
      <c r="O3450" s="829"/>
      <c r="P3450" s="832"/>
      <c r="Q3450" s="835"/>
      <c r="R3450" s="829"/>
      <c r="S3450" s="416" t="s">
        <v>179</v>
      </c>
      <c r="T3450" s="432"/>
      <c r="U3450" s="416" t="s">
        <v>177</v>
      </c>
      <c r="V3450" s="415"/>
      <c r="W3450" s="416" t="s">
        <v>176</v>
      </c>
      <c r="X3450" s="428">
        <f>X3449</f>
        <v>2518182</v>
      </c>
      <c r="Y3450" s="416" t="s">
        <v>175</v>
      </c>
      <c r="Z3450" s="426"/>
      <c r="AA3450" s="416" t="s">
        <v>175</v>
      </c>
      <c r="AB3450" s="426"/>
      <c r="AC3450" s="416" t="s">
        <v>175</v>
      </c>
      <c r="AD3450" s="426"/>
      <c r="AE3450" s="416" t="s">
        <v>175</v>
      </c>
      <c r="AF3450" s="426"/>
      <c r="AG3450" s="463" t="s">
        <v>175</v>
      </c>
      <c r="AH3450" s="462"/>
      <c r="AI3450" s="463" t="s">
        <v>174</v>
      </c>
      <c r="AJ3450" s="464"/>
      <c r="AK3450" s="792"/>
      <c r="AL3450" s="792"/>
      <c r="AM3450" s="792"/>
      <c r="AN3450" s="792"/>
      <c r="AO3450" s="792"/>
      <c r="AP3450" s="792"/>
    </row>
    <row r="3451" spans="1:42" s="404" customFormat="1" ht="39" hidden="1" customHeight="1" x14ac:dyDescent="0.2">
      <c r="B3451" s="425" t="s">
        <v>246</v>
      </c>
      <c r="C3451" s="424" t="s">
        <v>298</v>
      </c>
      <c r="D3451" s="423" t="s">
        <v>161</v>
      </c>
      <c r="E3451" s="422" t="s">
        <v>238</v>
      </c>
      <c r="F3451" s="420"/>
      <c r="G3451" s="420"/>
      <c r="H3451" s="419">
        <v>2020</v>
      </c>
      <c r="I3451" s="418"/>
      <c r="J3451" s="418" t="s">
        <v>987</v>
      </c>
      <c r="K3451" s="417" t="s">
        <v>139</v>
      </c>
      <c r="L3451" s="824"/>
      <c r="M3451" s="825"/>
      <c r="N3451" s="792"/>
      <c r="O3451" s="829"/>
      <c r="P3451" s="832"/>
      <c r="Q3451" s="835"/>
      <c r="R3451" s="829"/>
      <c r="S3451" s="416" t="s">
        <v>173</v>
      </c>
      <c r="T3451" s="429"/>
      <c r="U3451" s="416" t="s">
        <v>171</v>
      </c>
      <c r="V3451" s="427"/>
      <c r="W3451" s="416" t="s">
        <v>170</v>
      </c>
      <c r="X3451" s="428"/>
      <c r="Y3451" s="416" t="s">
        <v>169</v>
      </c>
      <c r="Z3451" s="426"/>
      <c r="AA3451" s="416" t="s">
        <v>169</v>
      </c>
      <c r="AB3451" s="426"/>
      <c r="AC3451" s="416" t="s">
        <v>169</v>
      </c>
      <c r="AD3451" s="426"/>
      <c r="AE3451" s="416" t="s">
        <v>169</v>
      </c>
      <c r="AF3451" s="426"/>
      <c r="AG3451" s="463" t="s">
        <v>169</v>
      </c>
      <c r="AH3451" s="462"/>
      <c r="AI3451" s="781"/>
      <c r="AJ3451" s="782"/>
      <c r="AK3451" s="792"/>
      <c r="AL3451" s="792"/>
      <c r="AM3451" s="792"/>
      <c r="AN3451" s="792"/>
      <c r="AO3451" s="792"/>
      <c r="AP3451" s="792"/>
    </row>
    <row r="3452" spans="1:42" s="404" customFormat="1" ht="15" hidden="1" customHeight="1" x14ac:dyDescent="0.2">
      <c r="B3452" s="425" t="s">
        <v>246</v>
      </c>
      <c r="C3452" s="424" t="s">
        <v>298</v>
      </c>
      <c r="D3452" s="423" t="s">
        <v>161</v>
      </c>
      <c r="E3452" s="422" t="s">
        <v>238</v>
      </c>
      <c r="F3452" s="420"/>
      <c r="G3452" s="420"/>
      <c r="H3452" s="419">
        <v>2020</v>
      </c>
      <c r="I3452" s="418"/>
      <c r="J3452" s="418" t="s">
        <v>987</v>
      </c>
      <c r="K3452" s="417" t="s">
        <v>139</v>
      </c>
      <c r="L3452" s="824"/>
      <c r="M3452" s="825"/>
      <c r="N3452" s="792"/>
      <c r="O3452" s="829"/>
      <c r="P3452" s="832"/>
      <c r="Q3452" s="835"/>
      <c r="R3452" s="829"/>
      <c r="S3452" s="416" t="s">
        <v>168</v>
      </c>
      <c r="T3452" s="427"/>
      <c r="U3452" s="416" t="s">
        <v>167</v>
      </c>
      <c r="V3452" s="427"/>
      <c r="W3452" s="816"/>
      <c r="X3452" s="817"/>
      <c r="Y3452" s="416" t="s">
        <v>166</v>
      </c>
      <c r="Z3452" s="426">
        <f>IF(Z3450="",Z3451-Z3449,Z3451-Z3450)</f>
        <v>0</v>
      </c>
      <c r="AA3452" s="416" t="s">
        <v>166</v>
      </c>
      <c r="AB3452" s="426">
        <f>IF(AB3450="",AB3451-AB3449,AB3451-AB3450)</f>
        <v>0</v>
      </c>
      <c r="AC3452" s="416" t="s">
        <v>166</v>
      </c>
      <c r="AD3452" s="426">
        <f>IF(AD3450="",AD3451-AD3449,AD3451-AD3450)</f>
        <v>0</v>
      </c>
      <c r="AE3452" s="416" t="s">
        <v>166</v>
      </c>
      <c r="AF3452" s="426">
        <f>IF(AF3450="",AF3451-AF3449,AF3451-AF3450)</f>
        <v>0</v>
      </c>
      <c r="AG3452" s="463" t="s">
        <v>166</v>
      </c>
      <c r="AH3452" s="462">
        <f>IF(AH3450="",AH3451-AH3449,AH3451-AH3450)</f>
        <v>0</v>
      </c>
      <c r="AI3452" s="781"/>
      <c r="AJ3452" s="782"/>
      <c r="AK3452" s="792"/>
      <c r="AL3452" s="792"/>
      <c r="AM3452" s="792"/>
      <c r="AN3452" s="792"/>
      <c r="AO3452" s="792"/>
      <c r="AP3452" s="792"/>
    </row>
    <row r="3453" spans="1:42" s="404" customFormat="1" ht="15" hidden="1" customHeight="1" x14ac:dyDescent="0.2">
      <c r="B3453" s="425" t="s">
        <v>246</v>
      </c>
      <c r="C3453" s="424" t="s">
        <v>298</v>
      </c>
      <c r="D3453" s="423" t="s">
        <v>161</v>
      </c>
      <c r="E3453" s="422" t="s">
        <v>238</v>
      </c>
      <c r="F3453" s="420"/>
      <c r="G3453" s="420"/>
      <c r="H3453" s="419">
        <v>2020</v>
      </c>
      <c r="I3453" s="418"/>
      <c r="J3453" s="418" t="s">
        <v>987</v>
      </c>
      <c r="K3453" s="417" t="s">
        <v>139</v>
      </c>
      <c r="L3453" s="824"/>
      <c r="M3453" s="825"/>
      <c r="N3453" s="792"/>
      <c r="O3453" s="829"/>
      <c r="P3453" s="832"/>
      <c r="Q3453" s="835"/>
      <c r="R3453" s="829"/>
      <c r="S3453" s="416" t="s">
        <v>165</v>
      </c>
      <c r="T3453" s="415"/>
      <c r="U3453" s="416" t="s">
        <v>164</v>
      </c>
      <c r="V3453" s="415"/>
      <c r="W3453" s="816"/>
      <c r="X3453" s="817"/>
      <c r="Y3453" s="816"/>
      <c r="Z3453" s="817"/>
      <c r="AA3453" s="816"/>
      <c r="AB3453" s="817"/>
      <c r="AC3453" s="816"/>
      <c r="AD3453" s="817"/>
      <c r="AE3453" s="816"/>
      <c r="AF3453" s="817"/>
      <c r="AG3453" s="781"/>
      <c r="AH3453" s="782"/>
      <c r="AI3453" s="781"/>
      <c r="AJ3453" s="782"/>
      <c r="AK3453" s="792"/>
      <c r="AL3453" s="792"/>
      <c r="AM3453" s="792"/>
      <c r="AN3453" s="792"/>
      <c r="AO3453" s="792"/>
      <c r="AP3453" s="792"/>
    </row>
    <row r="3454" spans="1:42" s="404" customFormat="1" ht="15" hidden="1" customHeight="1" thickBot="1" x14ac:dyDescent="0.25">
      <c r="B3454" s="414" t="s">
        <v>246</v>
      </c>
      <c r="C3454" s="413" t="s">
        <v>298</v>
      </c>
      <c r="D3454" s="412" t="s">
        <v>161</v>
      </c>
      <c r="E3454" s="411" t="s">
        <v>238</v>
      </c>
      <c r="F3454" s="409"/>
      <c r="G3454" s="409"/>
      <c r="H3454" s="408">
        <v>2020</v>
      </c>
      <c r="I3454" s="407"/>
      <c r="J3454" s="407" t="s">
        <v>987</v>
      </c>
      <c r="K3454" s="407" t="s">
        <v>139</v>
      </c>
      <c r="L3454" s="826"/>
      <c r="M3454" s="827"/>
      <c r="N3454" s="793"/>
      <c r="O3454" s="830"/>
      <c r="P3454" s="833"/>
      <c r="Q3454" s="836"/>
      <c r="R3454" s="830"/>
      <c r="S3454" s="406" t="s">
        <v>158</v>
      </c>
      <c r="T3454" s="451"/>
      <c r="U3454" s="820"/>
      <c r="V3454" s="821"/>
      <c r="W3454" s="818"/>
      <c r="X3454" s="819"/>
      <c r="Y3454" s="818"/>
      <c r="Z3454" s="819"/>
      <c r="AA3454" s="818"/>
      <c r="AB3454" s="819"/>
      <c r="AC3454" s="818"/>
      <c r="AD3454" s="819"/>
      <c r="AE3454" s="818"/>
      <c r="AF3454" s="819"/>
      <c r="AG3454" s="783"/>
      <c r="AH3454" s="784"/>
      <c r="AI3454" s="783"/>
      <c r="AJ3454" s="784"/>
      <c r="AK3454" s="793"/>
      <c r="AL3454" s="793"/>
      <c r="AM3454" s="793"/>
      <c r="AN3454" s="793"/>
      <c r="AO3454" s="793"/>
      <c r="AP3454" s="793"/>
    </row>
    <row r="3455" spans="1:42" s="404" customFormat="1" ht="12.75" hidden="1" customHeight="1" thickTop="1" x14ac:dyDescent="0.2">
      <c r="B3455" s="445" t="s">
        <v>191</v>
      </c>
      <c r="C3455" s="444" t="s">
        <v>297</v>
      </c>
      <c r="D3455" s="443" t="s">
        <v>161</v>
      </c>
      <c r="E3455" s="442" t="s">
        <v>10</v>
      </c>
      <c r="F3455" s="440">
        <v>43966</v>
      </c>
      <c r="G3455" s="440"/>
      <c r="H3455" s="419">
        <v>2020</v>
      </c>
      <c r="I3455" s="418"/>
      <c r="J3455" s="418" t="s">
        <v>987</v>
      </c>
      <c r="K3455" s="439" t="s">
        <v>139</v>
      </c>
      <c r="L3455" s="822" t="s">
        <v>20</v>
      </c>
      <c r="M3455" s="823"/>
      <c r="N3455" s="791" t="s">
        <v>207</v>
      </c>
      <c r="O3455" s="828" t="s">
        <v>270</v>
      </c>
      <c r="P3455" s="831"/>
      <c r="Q3455" s="834" t="s">
        <v>218</v>
      </c>
      <c r="R3455" s="828"/>
      <c r="S3455" s="434" t="s">
        <v>184</v>
      </c>
      <c r="T3455" s="438">
        <v>2518182</v>
      </c>
      <c r="U3455" s="434" t="s">
        <v>183</v>
      </c>
      <c r="V3455" s="437">
        <f>+T3460+T3458</f>
        <v>44116</v>
      </c>
      <c r="W3455" s="434" t="s">
        <v>182</v>
      </c>
      <c r="X3455" s="436">
        <f>T3455</f>
        <v>2518182</v>
      </c>
      <c r="Y3455" s="434" t="s">
        <v>181</v>
      </c>
      <c r="Z3455" s="435"/>
      <c r="AA3455" s="434" t="s">
        <v>181</v>
      </c>
      <c r="AB3455" s="435"/>
      <c r="AC3455" s="434" t="s">
        <v>181</v>
      </c>
      <c r="AD3455" s="435"/>
      <c r="AE3455" s="434" t="s">
        <v>181</v>
      </c>
      <c r="AF3455" s="435">
        <v>0.75</v>
      </c>
      <c r="AG3455" s="466" t="s">
        <v>181</v>
      </c>
      <c r="AH3455" s="467">
        <v>0.75</v>
      </c>
      <c r="AI3455" s="466" t="s">
        <v>180</v>
      </c>
      <c r="AJ3455" s="465">
        <v>5</v>
      </c>
      <c r="AK3455" s="791" t="s">
        <v>294</v>
      </c>
      <c r="AL3455" s="791" t="s">
        <v>294</v>
      </c>
      <c r="AM3455" s="791" t="s">
        <v>294</v>
      </c>
      <c r="AN3455" s="791" t="s">
        <v>10</v>
      </c>
      <c r="AO3455" s="791" t="s">
        <v>10</v>
      </c>
      <c r="AP3455" s="791" t="s">
        <v>10</v>
      </c>
    </row>
    <row r="3456" spans="1:42" s="404" customFormat="1" ht="15" hidden="1" customHeight="1" x14ac:dyDescent="0.2">
      <c r="B3456" s="425" t="s">
        <v>191</v>
      </c>
      <c r="C3456" s="424" t="s">
        <v>297</v>
      </c>
      <c r="D3456" s="423" t="s">
        <v>161</v>
      </c>
      <c r="E3456" s="422" t="s">
        <v>10</v>
      </c>
      <c r="F3456" s="420">
        <v>43966</v>
      </c>
      <c r="G3456" s="420"/>
      <c r="H3456" s="419">
        <v>2020</v>
      </c>
      <c r="I3456" s="418"/>
      <c r="J3456" s="418" t="s">
        <v>987</v>
      </c>
      <c r="K3456" s="417" t="s">
        <v>139</v>
      </c>
      <c r="L3456" s="824"/>
      <c r="M3456" s="825"/>
      <c r="N3456" s="792"/>
      <c r="O3456" s="829"/>
      <c r="P3456" s="832"/>
      <c r="Q3456" s="835"/>
      <c r="R3456" s="829"/>
      <c r="S3456" s="416" t="s">
        <v>179</v>
      </c>
      <c r="T3456" s="432" t="s">
        <v>292</v>
      </c>
      <c r="U3456" s="416" t="s">
        <v>177</v>
      </c>
      <c r="V3456" s="415"/>
      <c r="W3456" s="416" t="s">
        <v>176</v>
      </c>
      <c r="X3456" s="428">
        <f>X3455</f>
        <v>2518182</v>
      </c>
      <c r="Y3456" s="416" t="s">
        <v>175</v>
      </c>
      <c r="Z3456" s="426"/>
      <c r="AA3456" s="416" t="s">
        <v>175</v>
      </c>
      <c r="AB3456" s="426"/>
      <c r="AC3456" s="416" t="s">
        <v>175</v>
      </c>
      <c r="AD3456" s="426"/>
      <c r="AE3456" s="416" t="s">
        <v>175</v>
      </c>
      <c r="AF3456" s="426"/>
      <c r="AG3456" s="463" t="s">
        <v>175</v>
      </c>
      <c r="AH3456" s="462"/>
      <c r="AI3456" s="463" t="s">
        <v>174</v>
      </c>
      <c r="AJ3456" s="464">
        <f>5*22</f>
        <v>110</v>
      </c>
      <c r="AK3456" s="792"/>
      <c r="AL3456" s="792"/>
      <c r="AM3456" s="792"/>
      <c r="AN3456" s="792"/>
      <c r="AO3456" s="792"/>
      <c r="AP3456" s="792"/>
    </row>
    <row r="3457" spans="2:42" s="404" customFormat="1" ht="39" hidden="1" customHeight="1" x14ac:dyDescent="0.2">
      <c r="B3457" s="425" t="s">
        <v>191</v>
      </c>
      <c r="C3457" s="424" t="s">
        <v>297</v>
      </c>
      <c r="D3457" s="423" t="s">
        <v>161</v>
      </c>
      <c r="E3457" s="422" t="s">
        <v>10</v>
      </c>
      <c r="F3457" s="420">
        <v>43966</v>
      </c>
      <c r="G3457" s="420"/>
      <c r="H3457" s="419">
        <v>2020</v>
      </c>
      <c r="I3457" s="418"/>
      <c r="J3457" s="418" t="s">
        <v>987</v>
      </c>
      <c r="K3457" s="417" t="s">
        <v>139</v>
      </c>
      <c r="L3457" s="824"/>
      <c r="M3457" s="825"/>
      <c r="N3457" s="792"/>
      <c r="O3457" s="829"/>
      <c r="P3457" s="832"/>
      <c r="Q3457" s="835"/>
      <c r="R3457" s="829"/>
      <c r="S3457" s="416" t="s">
        <v>173</v>
      </c>
      <c r="T3457" s="429" t="s">
        <v>193</v>
      </c>
      <c r="U3457" s="416" t="s">
        <v>171</v>
      </c>
      <c r="V3457" s="427"/>
      <c r="W3457" s="416" t="s">
        <v>170</v>
      </c>
      <c r="X3457" s="428"/>
      <c r="Y3457" s="416" t="s">
        <v>169</v>
      </c>
      <c r="Z3457" s="426"/>
      <c r="AA3457" s="416" t="s">
        <v>169</v>
      </c>
      <c r="AB3457" s="426"/>
      <c r="AC3457" s="416" t="s">
        <v>169</v>
      </c>
      <c r="AD3457" s="426"/>
      <c r="AE3457" s="416" t="s">
        <v>169</v>
      </c>
      <c r="AF3457" s="426">
        <v>0.8</v>
      </c>
      <c r="AG3457" s="463" t="s">
        <v>169</v>
      </c>
      <c r="AH3457" s="462">
        <v>0.8</v>
      </c>
      <c r="AI3457" s="781"/>
      <c r="AJ3457" s="782"/>
      <c r="AK3457" s="792"/>
      <c r="AL3457" s="792"/>
      <c r="AM3457" s="792"/>
      <c r="AN3457" s="792"/>
      <c r="AO3457" s="792"/>
      <c r="AP3457" s="792"/>
    </row>
    <row r="3458" spans="2:42" s="404" customFormat="1" ht="15" hidden="1" customHeight="1" x14ac:dyDescent="0.2">
      <c r="B3458" s="425" t="s">
        <v>191</v>
      </c>
      <c r="C3458" s="424" t="s">
        <v>297</v>
      </c>
      <c r="D3458" s="423" t="s">
        <v>161</v>
      </c>
      <c r="E3458" s="422" t="s">
        <v>10</v>
      </c>
      <c r="F3458" s="420">
        <v>43966</v>
      </c>
      <c r="G3458" s="420"/>
      <c r="H3458" s="419">
        <v>2020</v>
      </c>
      <c r="I3458" s="418"/>
      <c r="J3458" s="418" t="s">
        <v>987</v>
      </c>
      <c r="K3458" s="417" t="s">
        <v>139</v>
      </c>
      <c r="L3458" s="824"/>
      <c r="M3458" s="825"/>
      <c r="N3458" s="792"/>
      <c r="O3458" s="829"/>
      <c r="P3458" s="832"/>
      <c r="Q3458" s="835"/>
      <c r="R3458" s="829"/>
      <c r="S3458" s="416" t="s">
        <v>168</v>
      </c>
      <c r="T3458" s="427">
        <v>150</v>
      </c>
      <c r="U3458" s="416" t="s">
        <v>167</v>
      </c>
      <c r="V3458" s="427"/>
      <c r="W3458" s="816"/>
      <c r="X3458" s="817"/>
      <c r="Y3458" s="416" t="s">
        <v>166</v>
      </c>
      <c r="Z3458" s="426">
        <f>IF(Z3456="",Z3457-Z3455,Z3457-Z3456)</f>
        <v>0</v>
      </c>
      <c r="AA3458" s="416" t="s">
        <v>166</v>
      </c>
      <c r="AB3458" s="426">
        <f>IF(AB3456="",AB3457-AB3455,AB3457-AB3456)</f>
        <v>0</v>
      </c>
      <c r="AC3458" s="416" t="s">
        <v>166</v>
      </c>
      <c r="AD3458" s="426">
        <f>IF(AD3456="",AD3457-AD3455,AD3457-AD3456)</f>
        <v>0</v>
      </c>
      <c r="AE3458" s="416" t="s">
        <v>166</v>
      </c>
      <c r="AF3458" s="426">
        <f>IF(AF3456="",AF3457-AF3455,AF3457-AF3456)</f>
        <v>5.0000000000000044E-2</v>
      </c>
      <c r="AG3458" s="463" t="s">
        <v>166</v>
      </c>
      <c r="AH3458" s="462">
        <f>IF(AH3456="",AH3457-AH3455,AH3457-AH3456)</f>
        <v>5.0000000000000044E-2</v>
      </c>
      <c r="AI3458" s="781"/>
      <c r="AJ3458" s="782"/>
      <c r="AK3458" s="792"/>
      <c r="AL3458" s="792"/>
      <c r="AM3458" s="792"/>
      <c r="AN3458" s="792"/>
      <c r="AO3458" s="792"/>
      <c r="AP3458" s="792"/>
    </row>
    <row r="3459" spans="2:42" s="404" customFormat="1" ht="15" hidden="1" customHeight="1" x14ac:dyDescent="0.2">
      <c r="B3459" s="425" t="s">
        <v>191</v>
      </c>
      <c r="C3459" s="424" t="s">
        <v>297</v>
      </c>
      <c r="D3459" s="423" t="s">
        <v>161</v>
      </c>
      <c r="E3459" s="422" t="s">
        <v>10</v>
      </c>
      <c r="F3459" s="420">
        <v>43966</v>
      </c>
      <c r="G3459" s="420"/>
      <c r="H3459" s="419">
        <v>2020</v>
      </c>
      <c r="I3459" s="418"/>
      <c r="J3459" s="418" t="s">
        <v>987</v>
      </c>
      <c r="K3459" s="417" t="s">
        <v>139</v>
      </c>
      <c r="L3459" s="824"/>
      <c r="M3459" s="825"/>
      <c r="N3459" s="792"/>
      <c r="O3459" s="829"/>
      <c r="P3459" s="832"/>
      <c r="Q3459" s="835"/>
      <c r="R3459" s="829"/>
      <c r="S3459" s="416" t="s">
        <v>165</v>
      </c>
      <c r="T3459" s="415"/>
      <c r="U3459" s="416" t="s">
        <v>164</v>
      </c>
      <c r="V3459" s="415"/>
      <c r="W3459" s="816"/>
      <c r="X3459" s="817"/>
      <c r="Y3459" s="816"/>
      <c r="Z3459" s="817"/>
      <c r="AA3459" s="816"/>
      <c r="AB3459" s="817"/>
      <c r="AC3459" s="816"/>
      <c r="AD3459" s="817"/>
      <c r="AE3459" s="816"/>
      <c r="AF3459" s="817"/>
      <c r="AG3459" s="781"/>
      <c r="AH3459" s="782"/>
      <c r="AI3459" s="781"/>
      <c r="AJ3459" s="782"/>
      <c r="AK3459" s="792"/>
      <c r="AL3459" s="792"/>
      <c r="AM3459" s="792"/>
      <c r="AN3459" s="792"/>
      <c r="AO3459" s="792"/>
      <c r="AP3459" s="792"/>
    </row>
    <row r="3460" spans="2:42" s="404" customFormat="1" ht="15" hidden="1" customHeight="1" thickBot="1" x14ac:dyDescent="0.25">
      <c r="B3460" s="414" t="s">
        <v>191</v>
      </c>
      <c r="C3460" s="413" t="s">
        <v>297</v>
      </c>
      <c r="D3460" s="412" t="s">
        <v>161</v>
      </c>
      <c r="E3460" s="411" t="s">
        <v>10</v>
      </c>
      <c r="F3460" s="409">
        <v>43966</v>
      </c>
      <c r="G3460" s="409"/>
      <c r="H3460" s="408">
        <v>2020</v>
      </c>
      <c r="I3460" s="407"/>
      <c r="J3460" s="407" t="s">
        <v>987</v>
      </c>
      <c r="K3460" s="407" t="s">
        <v>139</v>
      </c>
      <c r="L3460" s="826"/>
      <c r="M3460" s="827"/>
      <c r="N3460" s="793"/>
      <c r="O3460" s="830"/>
      <c r="P3460" s="833"/>
      <c r="Q3460" s="836"/>
      <c r="R3460" s="830"/>
      <c r="S3460" s="406" t="s">
        <v>158</v>
      </c>
      <c r="T3460" s="405">
        <v>43966</v>
      </c>
      <c r="U3460" s="820"/>
      <c r="V3460" s="821"/>
      <c r="W3460" s="818"/>
      <c r="X3460" s="819"/>
      <c r="Y3460" s="818"/>
      <c r="Z3460" s="819"/>
      <c r="AA3460" s="818"/>
      <c r="AB3460" s="819"/>
      <c r="AC3460" s="818"/>
      <c r="AD3460" s="819"/>
      <c r="AE3460" s="818"/>
      <c r="AF3460" s="819"/>
      <c r="AG3460" s="783"/>
      <c r="AH3460" s="784"/>
      <c r="AI3460" s="783"/>
      <c r="AJ3460" s="784"/>
      <c r="AK3460" s="793"/>
      <c r="AL3460" s="793"/>
      <c r="AM3460" s="793"/>
      <c r="AN3460" s="793"/>
      <c r="AO3460" s="793"/>
      <c r="AP3460" s="793"/>
    </row>
    <row r="3461" spans="2:42" s="404" customFormat="1" ht="12.75" hidden="1" customHeight="1" thickTop="1" x14ac:dyDescent="0.2">
      <c r="B3461" s="445" t="s">
        <v>250</v>
      </c>
      <c r="C3461" s="444" t="s">
        <v>295</v>
      </c>
      <c r="D3461" s="443" t="s">
        <v>161</v>
      </c>
      <c r="E3461" s="442" t="s">
        <v>10</v>
      </c>
      <c r="F3461" s="440">
        <v>44028</v>
      </c>
      <c r="G3461" s="440"/>
      <c r="H3461" s="419">
        <v>2020</v>
      </c>
      <c r="I3461" s="418"/>
      <c r="J3461" s="418" t="s">
        <v>987</v>
      </c>
      <c r="K3461" s="439" t="s">
        <v>139</v>
      </c>
      <c r="L3461" s="822" t="s">
        <v>21</v>
      </c>
      <c r="M3461" s="823"/>
      <c r="N3461" s="791" t="s">
        <v>207</v>
      </c>
      <c r="O3461" s="828" t="s">
        <v>270</v>
      </c>
      <c r="P3461" s="831"/>
      <c r="Q3461" s="834" t="s">
        <v>218</v>
      </c>
      <c r="R3461" s="828"/>
      <c r="S3461" s="434" t="s">
        <v>184</v>
      </c>
      <c r="T3461" s="438">
        <v>2518182</v>
      </c>
      <c r="U3461" s="434" t="s">
        <v>183</v>
      </c>
      <c r="V3461" s="437">
        <f>+T3466+T3464</f>
        <v>44178</v>
      </c>
      <c r="W3461" s="434" t="s">
        <v>182</v>
      </c>
      <c r="X3461" s="436">
        <f>T3461</f>
        <v>2518182</v>
      </c>
      <c r="Y3461" s="434" t="s">
        <v>181</v>
      </c>
      <c r="Z3461" s="435"/>
      <c r="AA3461" s="434" t="s">
        <v>181</v>
      </c>
      <c r="AB3461" s="435"/>
      <c r="AC3461" s="434" t="s">
        <v>181</v>
      </c>
      <c r="AD3461" s="435"/>
      <c r="AE3461" s="434" t="s">
        <v>181</v>
      </c>
      <c r="AF3461" s="435">
        <v>0.35</v>
      </c>
      <c r="AG3461" s="466" t="s">
        <v>181</v>
      </c>
      <c r="AH3461" s="467">
        <v>0.35</v>
      </c>
      <c r="AI3461" s="466" t="s">
        <v>180</v>
      </c>
      <c r="AJ3461" s="465">
        <v>4</v>
      </c>
      <c r="AK3461" s="791" t="s">
        <v>296</v>
      </c>
      <c r="AL3461" s="791" t="s">
        <v>296</v>
      </c>
      <c r="AM3461" s="791" t="s">
        <v>296</v>
      </c>
      <c r="AN3461" s="791" t="s">
        <v>10</v>
      </c>
      <c r="AO3461" s="791" t="s">
        <v>10</v>
      </c>
      <c r="AP3461" s="791" t="s">
        <v>10</v>
      </c>
    </row>
    <row r="3462" spans="2:42" s="404" customFormat="1" ht="15" hidden="1" customHeight="1" x14ac:dyDescent="0.2">
      <c r="B3462" s="425" t="s">
        <v>250</v>
      </c>
      <c r="C3462" s="424" t="s">
        <v>295</v>
      </c>
      <c r="D3462" s="423" t="s">
        <v>161</v>
      </c>
      <c r="E3462" s="422" t="s">
        <v>10</v>
      </c>
      <c r="F3462" s="420">
        <v>44028</v>
      </c>
      <c r="G3462" s="420"/>
      <c r="H3462" s="419">
        <v>2020</v>
      </c>
      <c r="I3462" s="418"/>
      <c r="J3462" s="418" t="s">
        <v>987</v>
      </c>
      <c r="K3462" s="417" t="s">
        <v>139</v>
      </c>
      <c r="L3462" s="824"/>
      <c r="M3462" s="825"/>
      <c r="N3462" s="792"/>
      <c r="O3462" s="829"/>
      <c r="P3462" s="832"/>
      <c r="Q3462" s="835"/>
      <c r="R3462" s="829"/>
      <c r="S3462" s="416" t="s">
        <v>179</v>
      </c>
      <c r="T3462" s="432" t="s">
        <v>292</v>
      </c>
      <c r="U3462" s="416" t="s">
        <v>177</v>
      </c>
      <c r="V3462" s="415"/>
      <c r="W3462" s="416" t="s">
        <v>176</v>
      </c>
      <c r="X3462" s="428">
        <f>X3461</f>
        <v>2518182</v>
      </c>
      <c r="Y3462" s="416" t="s">
        <v>175</v>
      </c>
      <c r="Z3462" s="426"/>
      <c r="AA3462" s="416" t="s">
        <v>175</v>
      </c>
      <c r="AB3462" s="426"/>
      <c r="AC3462" s="416" t="s">
        <v>175</v>
      </c>
      <c r="AD3462" s="426"/>
      <c r="AE3462" s="416" t="s">
        <v>175</v>
      </c>
      <c r="AF3462" s="426"/>
      <c r="AG3462" s="463" t="s">
        <v>175</v>
      </c>
      <c r="AH3462" s="462"/>
      <c r="AI3462" s="463" t="s">
        <v>174</v>
      </c>
      <c r="AJ3462" s="464">
        <f>4*22</f>
        <v>88</v>
      </c>
      <c r="AK3462" s="792"/>
      <c r="AL3462" s="792"/>
      <c r="AM3462" s="792"/>
      <c r="AN3462" s="792"/>
      <c r="AO3462" s="792"/>
      <c r="AP3462" s="792"/>
    </row>
    <row r="3463" spans="2:42" s="404" customFormat="1" ht="39" hidden="1" customHeight="1" x14ac:dyDescent="0.2">
      <c r="B3463" s="425" t="s">
        <v>250</v>
      </c>
      <c r="C3463" s="424" t="s">
        <v>295</v>
      </c>
      <c r="D3463" s="423" t="s">
        <v>161</v>
      </c>
      <c r="E3463" s="422" t="s">
        <v>10</v>
      </c>
      <c r="F3463" s="420">
        <v>44028</v>
      </c>
      <c r="G3463" s="420"/>
      <c r="H3463" s="419">
        <v>2020</v>
      </c>
      <c r="I3463" s="418"/>
      <c r="J3463" s="418" t="s">
        <v>987</v>
      </c>
      <c r="K3463" s="417" t="s">
        <v>139</v>
      </c>
      <c r="L3463" s="824"/>
      <c r="M3463" s="825"/>
      <c r="N3463" s="792"/>
      <c r="O3463" s="829"/>
      <c r="P3463" s="832"/>
      <c r="Q3463" s="835"/>
      <c r="R3463" s="829"/>
      <c r="S3463" s="416" t="s">
        <v>173</v>
      </c>
      <c r="T3463" s="429" t="s">
        <v>193</v>
      </c>
      <c r="U3463" s="416" t="s">
        <v>171</v>
      </c>
      <c r="V3463" s="427"/>
      <c r="W3463" s="416" t="s">
        <v>170</v>
      </c>
      <c r="X3463" s="428"/>
      <c r="Y3463" s="416" t="s">
        <v>169</v>
      </c>
      <c r="Z3463" s="426"/>
      <c r="AA3463" s="416" t="s">
        <v>169</v>
      </c>
      <c r="AB3463" s="426"/>
      <c r="AC3463" s="416" t="s">
        <v>169</v>
      </c>
      <c r="AD3463" s="426"/>
      <c r="AE3463" s="416" t="s">
        <v>169</v>
      </c>
      <c r="AF3463" s="426">
        <v>0.52</v>
      </c>
      <c r="AG3463" s="463" t="s">
        <v>169</v>
      </c>
      <c r="AH3463" s="462">
        <v>0.52</v>
      </c>
      <c r="AI3463" s="781"/>
      <c r="AJ3463" s="782"/>
      <c r="AK3463" s="792"/>
      <c r="AL3463" s="792"/>
      <c r="AM3463" s="792"/>
      <c r="AN3463" s="792"/>
      <c r="AO3463" s="792"/>
      <c r="AP3463" s="792"/>
    </row>
    <row r="3464" spans="2:42" s="404" customFormat="1" ht="15" hidden="1" customHeight="1" x14ac:dyDescent="0.2">
      <c r="B3464" s="425" t="s">
        <v>250</v>
      </c>
      <c r="C3464" s="424" t="s">
        <v>295</v>
      </c>
      <c r="D3464" s="423" t="s">
        <v>161</v>
      </c>
      <c r="E3464" s="422" t="s">
        <v>10</v>
      </c>
      <c r="F3464" s="420">
        <v>44028</v>
      </c>
      <c r="G3464" s="420"/>
      <c r="H3464" s="419">
        <v>2020</v>
      </c>
      <c r="I3464" s="418"/>
      <c r="J3464" s="418" t="s">
        <v>987</v>
      </c>
      <c r="K3464" s="417" t="s">
        <v>139</v>
      </c>
      <c r="L3464" s="824"/>
      <c r="M3464" s="825"/>
      <c r="N3464" s="792"/>
      <c r="O3464" s="829"/>
      <c r="P3464" s="832"/>
      <c r="Q3464" s="835"/>
      <c r="R3464" s="829"/>
      <c r="S3464" s="416" t="s">
        <v>168</v>
      </c>
      <c r="T3464" s="427">
        <v>150</v>
      </c>
      <c r="U3464" s="416" t="s">
        <v>167</v>
      </c>
      <c r="V3464" s="427"/>
      <c r="W3464" s="816"/>
      <c r="X3464" s="817"/>
      <c r="Y3464" s="416" t="s">
        <v>166</v>
      </c>
      <c r="Z3464" s="426">
        <f>IF(Z3462="",Z3463-Z3461,Z3463-Z3462)</f>
        <v>0</v>
      </c>
      <c r="AA3464" s="416" t="s">
        <v>166</v>
      </c>
      <c r="AB3464" s="426">
        <f>IF(AB3462="",AB3463-AB3461,AB3463-AB3462)</f>
        <v>0</v>
      </c>
      <c r="AC3464" s="416" t="s">
        <v>166</v>
      </c>
      <c r="AD3464" s="426">
        <f>IF(AD3462="",AD3463-AD3461,AD3463-AD3462)</f>
        <v>0</v>
      </c>
      <c r="AE3464" s="416" t="s">
        <v>166</v>
      </c>
      <c r="AF3464" s="426">
        <f>+AF3463-AF3461</f>
        <v>0.17000000000000004</v>
      </c>
      <c r="AG3464" s="463" t="s">
        <v>166</v>
      </c>
      <c r="AH3464" s="462">
        <f>+AH3463-AH3461</f>
        <v>0.17000000000000004</v>
      </c>
      <c r="AI3464" s="781"/>
      <c r="AJ3464" s="782"/>
      <c r="AK3464" s="792"/>
      <c r="AL3464" s="792"/>
      <c r="AM3464" s="792"/>
      <c r="AN3464" s="792"/>
      <c r="AO3464" s="792"/>
      <c r="AP3464" s="792"/>
    </row>
    <row r="3465" spans="2:42" s="404" customFormat="1" ht="15" hidden="1" customHeight="1" x14ac:dyDescent="0.2">
      <c r="B3465" s="425" t="s">
        <v>250</v>
      </c>
      <c r="C3465" s="424" t="s">
        <v>295</v>
      </c>
      <c r="D3465" s="423" t="s">
        <v>161</v>
      </c>
      <c r="E3465" s="422" t="s">
        <v>10</v>
      </c>
      <c r="F3465" s="420">
        <v>44028</v>
      </c>
      <c r="G3465" s="420"/>
      <c r="H3465" s="419">
        <v>2020</v>
      </c>
      <c r="I3465" s="418"/>
      <c r="J3465" s="418" t="s">
        <v>987</v>
      </c>
      <c r="K3465" s="417" t="s">
        <v>139</v>
      </c>
      <c r="L3465" s="824"/>
      <c r="M3465" s="825"/>
      <c r="N3465" s="792"/>
      <c r="O3465" s="829"/>
      <c r="P3465" s="832"/>
      <c r="Q3465" s="835"/>
      <c r="R3465" s="829"/>
      <c r="S3465" s="416" t="s">
        <v>165</v>
      </c>
      <c r="T3465" s="415"/>
      <c r="U3465" s="416" t="s">
        <v>164</v>
      </c>
      <c r="V3465" s="415"/>
      <c r="W3465" s="816"/>
      <c r="X3465" s="817"/>
      <c r="Y3465" s="816"/>
      <c r="Z3465" s="817"/>
      <c r="AA3465" s="816"/>
      <c r="AB3465" s="817"/>
      <c r="AC3465" s="816"/>
      <c r="AD3465" s="817"/>
      <c r="AE3465" s="816"/>
      <c r="AF3465" s="817"/>
      <c r="AG3465" s="781"/>
      <c r="AH3465" s="782"/>
      <c r="AI3465" s="781"/>
      <c r="AJ3465" s="782"/>
      <c r="AK3465" s="792"/>
      <c r="AL3465" s="792"/>
      <c r="AM3465" s="792"/>
      <c r="AN3465" s="792"/>
      <c r="AO3465" s="792"/>
      <c r="AP3465" s="792"/>
    </row>
    <row r="3466" spans="2:42" s="404" customFormat="1" ht="15" hidden="1" customHeight="1" thickBot="1" x14ac:dyDescent="0.25">
      <c r="B3466" s="414" t="s">
        <v>250</v>
      </c>
      <c r="C3466" s="413" t="s">
        <v>295</v>
      </c>
      <c r="D3466" s="412" t="s">
        <v>161</v>
      </c>
      <c r="E3466" s="411" t="s">
        <v>10</v>
      </c>
      <c r="F3466" s="409">
        <v>44028</v>
      </c>
      <c r="G3466" s="409"/>
      <c r="H3466" s="408">
        <v>2020</v>
      </c>
      <c r="I3466" s="407"/>
      <c r="J3466" s="407" t="s">
        <v>987</v>
      </c>
      <c r="K3466" s="407" t="s">
        <v>139</v>
      </c>
      <c r="L3466" s="826"/>
      <c r="M3466" s="827"/>
      <c r="N3466" s="793"/>
      <c r="O3466" s="830"/>
      <c r="P3466" s="833"/>
      <c r="Q3466" s="836"/>
      <c r="R3466" s="830"/>
      <c r="S3466" s="406" t="s">
        <v>158</v>
      </c>
      <c r="T3466" s="405">
        <v>44028</v>
      </c>
      <c r="U3466" s="820"/>
      <c r="V3466" s="821"/>
      <c r="W3466" s="818"/>
      <c r="X3466" s="819"/>
      <c r="Y3466" s="818"/>
      <c r="Z3466" s="819"/>
      <c r="AA3466" s="818"/>
      <c r="AB3466" s="819"/>
      <c r="AC3466" s="818"/>
      <c r="AD3466" s="819"/>
      <c r="AE3466" s="818"/>
      <c r="AF3466" s="819"/>
      <c r="AG3466" s="783"/>
      <c r="AH3466" s="784"/>
      <c r="AI3466" s="783"/>
      <c r="AJ3466" s="784"/>
      <c r="AK3466" s="793"/>
      <c r="AL3466" s="793"/>
      <c r="AM3466" s="793"/>
      <c r="AN3466" s="793"/>
      <c r="AO3466" s="793"/>
      <c r="AP3466" s="793"/>
    </row>
    <row r="3467" spans="2:42" s="404" customFormat="1" ht="12.75" hidden="1" customHeight="1" thickTop="1" x14ac:dyDescent="0.2">
      <c r="B3467" s="445" t="s">
        <v>163</v>
      </c>
      <c r="C3467" s="444" t="s">
        <v>293</v>
      </c>
      <c r="D3467" s="443" t="s">
        <v>161</v>
      </c>
      <c r="E3467" s="442" t="s">
        <v>10</v>
      </c>
      <c r="F3467" s="440">
        <v>43969</v>
      </c>
      <c r="G3467" s="440"/>
      <c r="H3467" s="419">
        <v>2020</v>
      </c>
      <c r="I3467" s="418"/>
      <c r="J3467" s="418" t="s">
        <v>987</v>
      </c>
      <c r="K3467" s="439" t="s">
        <v>139</v>
      </c>
      <c r="L3467" s="822" t="s">
        <v>22</v>
      </c>
      <c r="M3467" s="823"/>
      <c r="N3467" s="791" t="s">
        <v>207</v>
      </c>
      <c r="O3467" s="828" t="s">
        <v>270</v>
      </c>
      <c r="P3467" s="831"/>
      <c r="Q3467" s="834" t="s">
        <v>218</v>
      </c>
      <c r="R3467" s="828"/>
      <c r="S3467" s="434" t="s">
        <v>184</v>
      </c>
      <c r="T3467" s="438">
        <v>2518182</v>
      </c>
      <c r="U3467" s="434" t="s">
        <v>183</v>
      </c>
      <c r="V3467" s="437">
        <f>+T3472+T3470</f>
        <v>44119</v>
      </c>
      <c r="W3467" s="434" t="s">
        <v>182</v>
      </c>
      <c r="X3467" s="436">
        <f>T3467</f>
        <v>2518182</v>
      </c>
      <c r="Y3467" s="434" t="s">
        <v>181</v>
      </c>
      <c r="Z3467" s="435"/>
      <c r="AA3467" s="434" t="s">
        <v>181</v>
      </c>
      <c r="AB3467" s="435"/>
      <c r="AC3467" s="434" t="s">
        <v>181</v>
      </c>
      <c r="AD3467" s="435"/>
      <c r="AE3467" s="434" t="s">
        <v>181</v>
      </c>
      <c r="AF3467" s="435">
        <v>0.35</v>
      </c>
      <c r="AG3467" s="466" t="s">
        <v>181</v>
      </c>
      <c r="AH3467" s="467">
        <v>0.35</v>
      </c>
      <c r="AI3467" s="466" t="s">
        <v>180</v>
      </c>
      <c r="AJ3467" s="465">
        <v>3</v>
      </c>
      <c r="AK3467" s="791" t="s">
        <v>294</v>
      </c>
      <c r="AL3467" s="791" t="s">
        <v>294</v>
      </c>
      <c r="AM3467" s="791" t="s">
        <v>294</v>
      </c>
      <c r="AN3467" s="791" t="s">
        <v>10</v>
      </c>
      <c r="AO3467" s="791" t="s">
        <v>10</v>
      </c>
      <c r="AP3467" s="791" t="s">
        <v>10</v>
      </c>
    </row>
    <row r="3468" spans="2:42" s="404" customFormat="1" ht="15" hidden="1" customHeight="1" x14ac:dyDescent="0.2">
      <c r="B3468" s="425" t="s">
        <v>163</v>
      </c>
      <c r="C3468" s="424" t="s">
        <v>293</v>
      </c>
      <c r="D3468" s="423" t="s">
        <v>161</v>
      </c>
      <c r="E3468" s="422" t="s">
        <v>10</v>
      </c>
      <c r="F3468" s="420">
        <v>43969</v>
      </c>
      <c r="G3468" s="420"/>
      <c r="H3468" s="419">
        <v>2020</v>
      </c>
      <c r="I3468" s="418"/>
      <c r="J3468" s="418" t="s">
        <v>987</v>
      </c>
      <c r="K3468" s="417" t="s">
        <v>139</v>
      </c>
      <c r="L3468" s="824"/>
      <c r="M3468" s="825"/>
      <c r="N3468" s="792"/>
      <c r="O3468" s="829"/>
      <c r="P3468" s="832"/>
      <c r="Q3468" s="835"/>
      <c r="R3468" s="829"/>
      <c r="S3468" s="416" t="s">
        <v>179</v>
      </c>
      <c r="T3468" s="432" t="s">
        <v>292</v>
      </c>
      <c r="U3468" s="416" t="s">
        <v>177</v>
      </c>
      <c r="V3468" s="415"/>
      <c r="W3468" s="416" t="s">
        <v>176</v>
      </c>
      <c r="X3468" s="428">
        <f>X3467</f>
        <v>2518182</v>
      </c>
      <c r="Y3468" s="416" t="s">
        <v>175</v>
      </c>
      <c r="Z3468" s="426"/>
      <c r="AA3468" s="416" t="s">
        <v>175</v>
      </c>
      <c r="AB3468" s="426"/>
      <c r="AC3468" s="416" t="s">
        <v>175</v>
      </c>
      <c r="AD3468" s="426"/>
      <c r="AE3468" s="416" t="s">
        <v>175</v>
      </c>
      <c r="AF3468" s="426"/>
      <c r="AG3468" s="463" t="s">
        <v>175</v>
      </c>
      <c r="AH3468" s="462"/>
      <c r="AI3468" s="463" t="s">
        <v>174</v>
      </c>
      <c r="AJ3468" s="464">
        <f>3*22</f>
        <v>66</v>
      </c>
      <c r="AK3468" s="792"/>
      <c r="AL3468" s="792"/>
      <c r="AM3468" s="792"/>
      <c r="AN3468" s="792"/>
      <c r="AO3468" s="792"/>
      <c r="AP3468" s="792"/>
    </row>
    <row r="3469" spans="2:42" s="404" customFormat="1" ht="39" hidden="1" customHeight="1" x14ac:dyDescent="0.2">
      <c r="B3469" s="425" t="s">
        <v>163</v>
      </c>
      <c r="C3469" s="424" t="s">
        <v>293</v>
      </c>
      <c r="D3469" s="423" t="s">
        <v>161</v>
      </c>
      <c r="E3469" s="422" t="s">
        <v>10</v>
      </c>
      <c r="F3469" s="420">
        <v>43969</v>
      </c>
      <c r="G3469" s="420"/>
      <c r="H3469" s="419">
        <v>2020</v>
      </c>
      <c r="I3469" s="418"/>
      <c r="J3469" s="418" t="s">
        <v>987</v>
      </c>
      <c r="K3469" s="417" t="s">
        <v>139</v>
      </c>
      <c r="L3469" s="824"/>
      <c r="M3469" s="825"/>
      <c r="N3469" s="792"/>
      <c r="O3469" s="829"/>
      <c r="P3469" s="832"/>
      <c r="Q3469" s="835"/>
      <c r="R3469" s="829"/>
      <c r="S3469" s="416" t="s">
        <v>173</v>
      </c>
      <c r="T3469" s="429" t="s">
        <v>193</v>
      </c>
      <c r="U3469" s="416" t="s">
        <v>171</v>
      </c>
      <c r="V3469" s="427"/>
      <c r="W3469" s="416" t="s">
        <v>170</v>
      </c>
      <c r="X3469" s="428"/>
      <c r="Y3469" s="416" t="s">
        <v>169</v>
      </c>
      <c r="Z3469" s="426"/>
      <c r="AA3469" s="416" t="s">
        <v>169</v>
      </c>
      <c r="AB3469" s="426"/>
      <c r="AC3469" s="416" t="s">
        <v>169</v>
      </c>
      <c r="AD3469" s="426"/>
      <c r="AE3469" s="416" t="s">
        <v>169</v>
      </c>
      <c r="AF3469" s="426">
        <v>0.52</v>
      </c>
      <c r="AG3469" s="463" t="s">
        <v>169</v>
      </c>
      <c r="AH3469" s="462">
        <v>0.52</v>
      </c>
      <c r="AI3469" s="781"/>
      <c r="AJ3469" s="782"/>
      <c r="AK3469" s="792"/>
      <c r="AL3469" s="792"/>
      <c r="AM3469" s="792"/>
      <c r="AN3469" s="792"/>
      <c r="AO3469" s="792"/>
      <c r="AP3469" s="792"/>
    </row>
    <row r="3470" spans="2:42" s="404" customFormat="1" ht="15" hidden="1" customHeight="1" x14ac:dyDescent="0.2">
      <c r="B3470" s="425" t="s">
        <v>163</v>
      </c>
      <c r="C3470" s="424" t="s">
        <v>293</v>
      </c>
      <c r="D3470" s="423" t="s">
        <v>161</v>
      </c>
      <c r="E3470" s="422" t="s">
        <v>10</v>
      </c>
      <c r="F3470" s="420">
        <v>43969</v>
      </c>
      <c r="G3470" s="420"/>
      <c r="H3470" s="419">
        <v>2020</v>
      </c>
      <c r="I3470" s="418"/>
      <c r="J3470" s="418" t="s">
        <v>987</v>
      </c>
      <c r="K3470" s="417" t="s">
        <v>139</v>
      </c>
      <c r="L3470" s="824"/>
      <c r="M3470" s="825"/>
      <c r="N3470" s="792"/>
      <c r="O3470" s="829"/>
      <c r="P3470" s="832"/>
      <c r="Q3470" s="835"/>
      <c r="R3470" s="829"/>
      <c r="S3470" s="416" t="s">
        <v>168</v>
      </c>
      <c r="T3470" s="427">
        <v>150</v>
      </c>
      <c r="U3470" s="416" t="s">
        <v>167</v>
      </c>
      <c r="V3470" s="427"/>
      <c r="W3470" s="816"/>
      <c r="X3470" s="817"/>
      <c r="Y3470" s="416" t="s">
        <v>166</v>
      </c>
      <c r="Z3470" s="426">
        <f>IF(Z3468="",Z3469-Z3467,Z3469-Z3468)</f>
        <v>0</v>
      </c>
      <c r="AA3470" s="416" t="s">
        <v>166</v>
      </c>
      <c r="AB3470" s="426">
        <f>IF(AB3468="",AB3469-AB3467,AB3469-AB3468)</f>
        <v>0</v>
      </c>
      <c r="AC3470" s="416" t="s">
        <v>166</v>
      </c>
      <c r="AD3470" s="426">
        <f>IF(AD3468="",AD3469-AD3467,AD3469-AD3468)</f>
        <v>0</v>
      </c>
      <c r="AE3470" s="416" t="s">
        <v>166</v>
      </c>
      <c r="AF3470" s="426">
        <f>+AF3469-AF3467</f>
        <v>0.17000000000000004</v>
      </c>
      <c r="AG3470" s="463" t="s">
        <v>166</v>
      </c>
      <c r="AH3470" s="462">
        <f>+AH3469-AH3467</f>
        <v>0.17000000000000004</v>
      </c>
      <c r="AI3470" s="781"/>
      <c r="AJ3470" s="782"/>
      <c r="AK3470" s="792"/>
      <c r="AL3470" s="792"/>
      <c r="AM3470" s="792"/>
      <c r="AN3470" s="792"/>
      <c r="AO3470" s="792"/>
      <c r="AP3470" s="792"/>
    </row>
    <row r="3471" spans="2:42" s="404" customFormat="1" ht="15" hidden="1" customHeight="1" x14ac:dyDescent="0.2">
      <c r="B3471" s="425" t="s">
        <v>163</v>
      </c>
      <c r="C3471" s="424" t="s">
        <v>293</v>
      </c>
      <c r="D3471" s="423" t="s">
        <v>161</v>
      </c>
      <c r="E3471" s="422" t="s">
        <v>10</v>
      </c>
      <c r="F3471" s="420">
        <v>43969</v>
      </c>
      <c r="G3471" s="420"/>
      <c r="H3471" s="419">
        <v>2020</v>
      </c>
      <c r="I3471" s="418"/>
      <c r="J3471" s="418" t="s">
        <v>987</v>
      </c>
      <c r="K3471" s="417" t="s">
        <v>139</v>
      </c>
      <c r="L3471" s="824"/>
      <c r="M3471" s="825"/>
      <c r="N3471" s="792"/>
      <c r="O3471" s="829"/>
      <c r="P3471" s="832"/>
      <c r="Q3471" s="835"/>
      <c r="R3471" s="829"/>
      <c r="S3471" s="416" t="s">
        <v>165</v>
      </c>
      <c r="T3471" s="415"/>
      <c r="U3471" s="416" t="s">
        <v>164</v>
      </c>
      <c r="V3471" s="415"/>
      <c r="W3471" s="816"/>
      <c r="X3471" s="817"/>
      <c r="Y3471" s="816"/>
      <c r="Z3471" s="817"/>
      <c r="AA3471" s="816"/>
      <c r="AB3471" s="817"/>
      <c r="AC3471" s="816"/>
      <c r="AD3471" s="817"/>
      <c r="AE3471" s="816"/>
      <c r="AF3471" s="817"/>
      <c r="AG3471" s="781"/>
      <c r="AH3471" s="782"/>
      <c r="AI3471" s="781"/>
      <c r="AJ3471" s="782"/>
      <c r="AK3471" s="792"/>
      <c r="AL3471" s="792"/>
      <c r="AM3471" s="792"/>
      <c r="AN3471" s="792"/>
      <c r="AO3471" s="792"/>
      <c r="AP3471" s="792"/>
    </row>
    <row r="3472" spans="2:42" s="404" customFormat="1" ht="15" hidden="1" customHeight="1" thickBot="1" x14ac:dyDescent="0.25">
      <c r="B3472" s="414" t="s">
        <v>163</v>
      </c>
      <c r="C3472" s="413" t="s">
        <v>293</v>
      </c>
      <c r="D3472" s="412" t="s">
        <v>161</v>
      </c>
      <c r="E3472" s="411" t="s">
        <v>10</v>
      </c>
      <c r="F3472" s="409">
        <v>43969</v>
      </c>
      <c r="G3472" s="409"/>
      <c r="H3472" s="408">
        <v>2020</v>
      </c>
      <c r="I3472" s="407"/>
      <c r="J3472" s="407" t="s">
        <v>987</v>
      </c>
      <c r="K3472" s="407" t="s">
        <v>139</v>
      </c>
      <c r="L3472" s="826"/>
      <c r="M3472" s="827"/>
      <c r="N3472" s="793"/>
      <c r="O3472" s="830"/>
      <c r="P3472" s="833"/>
      <c r="Q3472" s="836"/>
      <c r="R3472" s="830"/>
      <c r="S3472" s="406" t="s">
        <v>158</v>
      </c>
      <c r="T3472" s="405">
        <v>43969</v>
      </c>
      <c r="U3472" s="820"/>
      <c r="V3472" s="821"/>
      <c r="W3472" s="818"/>
      <c r="X3472" s="819"/>
      <c r="Y3472" s="818"/>
      <c r="Z3472" s="819"/>
      <c r="AA3472" s="818"/>
      <c r="AB3472" s="819"/>
      <c r="AC3472" s="818"/>
      <c r="AD3472" s="819"/>
      <c r="AE3472" s="818"/>
      <c r="AF3472" s="819"/>
      <c r="AG3472" s="783"/>
      <c r="AH3472" s="784"/>
      <c r="AI3472" s="783"/>
      <c r="AJ3472" s="784"/>
      <c r="AK3472" s="793"/>
      <c r="AL3472" s="793"/>
      <c r="AM3472" s="793"/>
      <c r="AN3472" s="793"/>
      <c r="AO3472" s="793"/>
      <c r="AP3472" s="793"/>
    </row>
    <row r="3473" spans="2:42" s="404" customFormat="1" ht="12.75" hidden="1" customHeight="1" thickTop="1" x14ac:dyDescent="0.2">
      <c r="B3473" s="445" t="s">
        <v>196</v>
      </c>
      <c r="C3473" s="444" t="s">
        <v>291</v>
      </c>
      <c r="D3473" s="443" t="s">
        <v>161</v>
      </c>
      <c r="E3473" s="442" t="s">
        <v>10</v>
      </c>
      <c r="F3473" s="440">
        <v>44028</v>
      </c>
      <c r="G3473" s="440"/>
      <c r="H3473" s="419">
        <v>2020</v>
      </c>
      <c r="I3473" s="418"/>
      <c r="J3473" s="418" t="s">
        <v>987</v>
      </c>
      <c r="K3473" s="439" t="s">
        <v>139</v>
      </c>
      <c r="L3473" s="822" t="s">
        <v>23</v>
      </c>
      <c r="M3473" s="823"/>
      <c r="N3473" s="791" t="s">
        <v>207</v>
      </c>
      <c r="O3473" s="828" t="s">
        <v>270</v>
      </c>
      <c r="P3473" s="831"/>
      <c r="Q3473" s="834" t="s">
        <v>218</v>
      </c>
      <c r="R3473" s="828"/>
      <c r="S3473" s="434" t="s">
        <v>184</v>
      </c>
      <c r="T3473" s="438">
        <v>2518182</v>
      </c>
      <c r="U3473" s="434" t="s">
        <v>183</v>
      </c>
      <c r="V3473" s="437">
        <f>+T3478+T3476</f>
        <v>44178</v>
      </c>
      <c r="W3473" s="434" t="s">
        <v>182</v>
      </c>
      <c r="X3473" s="436">
        <f>T3473</f>
        <v>2518182</v>
      </c>
      <c r="Y3473" s="434" t="s">
        <v>181</v>
      </c>
      <c r="Z3473" s="435"/>
      <c r="AA3473" s="434" t="s">
        <v>181</v>
      </c>
      <c r="AB3473" s="435"/>
      <c r="AC3473" s="434" t="s">
        <v>181</v>
      </c>
      <c r="AD3473" s="435"/>
      <c r="AE3473" s="434" t="s">
        <v>181</v>
      </c>
      <c r="AF3473" s="435"/>
      <c r="AG3473" s="605" t="s">
        <v>181</v>
      </c>
      <c r="AH3473" s="609">
        <v>0.6</v>
      </c>
      <c r="AI3473" s="605" t="s">
        <v>180</v>
      </c>
      <c r="AJ3473" s="610">
        <v>3</v>
      </c>
      <c r="AK3473" s="791" t="s">
        <v>266</v>
      </c>
      <c r="AL3473" s="791" t="s">
        <v>266</v>
      </c>
      <c r="AM3473" s="791" t="s">
        <v>266</v>
      </c>
      <c r="AN3473" s="791" t="s">
        <v>266</v>
      </c>
      <c r="AO3473" s="791" t="s">
        <v>266</v>
      </c>
      <c r="AP3473" s="791" t="s">
        <v>10</v>
      </c>
    </row>
    <row r="3474" spans="2:42" s="404" customFormat="1" ht="15" hidden="1" customHeight="1" x14ac:dyDescent="0.2">
      <c r="B3474" s="425" t="s">
        <v>196</v>
      </c>
      <c r="C3474" s="424" t="s">
        <v>291</v>
      </c>
      <c r="D3474" s="423" t="s">
        <v>161</v>
      </c>
      <c r="E3474" s="422" t="s">
        <v>10</v>
      </c>
      <c r="F3474" s="420">
        <v>44028</v>
      </c>
      <c r="G3474" s="420"/>
      <c r="H3474" s="419">
        <v>2020</v>
      </c>
      <c r="I3474" s="418"/>
      <c r="J3474" s="418" t="s">
        <v>987</v>
      </c>
      <c r="K3474" s="417" t="s">
        <v>139</v>
      </c>
      <c r="L3474" s="824"/>
      <c r="M3474" s="825"/>
      <c r="N3474" s="792"/>
      <c r="O3474" s="829"/>
      <c r="P3474" s="832"/>
      <c r="Q3474" s="835"/>
      <c r="R3474" s="829"/>
      <c r="S3474" s="416" t="s">
        <v>179</v>
      </c>
      <c r="T3474" s="432" t="s">
        <v>292</v>
      </c>
      <c r="U3474" s="416" t="s">
        <v>177</v>
      </c>
      <c r="V3474" s="415"/>
      <c r="W3474" s="416" t="s">
        <v>176</v>
      </c>
      <c r="X3474" s="428">
        <f>X3473</f>
        <v>2518182</v>
      </c>
      <c r="Y3474" s="416" t="s">
        <v>175</v>
      </c>
      <c r="Z3474" s="426"/>
      <c r="AA3474" s="416" t="s">
        <v>175</v>
      </c>
      <c r="AB3474" s="426"/>
      <c r="AC3474" s="416" t="s">
        <v>175</v>
      </c>
      <c r="AD3474" s="426"/>
      <c r="AE3474" s="416" t="s">
        <v>175</v>
      </c>
      <c r="AF3474" s="426"/>
      <c r="AG3474" s="615" t="s">
        <v>175</v>
      </c>
      <c r="AH3474" s="619"/>
      <c r="AI3474" s="615" t="s">
        <v>174</v>
      </c>
      <c r="AJ3474" s="620">
        <f>3*22</f>
        <v>66</v>
      </c>
      <c r="AK3474" s="792"/>
      <c r="AL3474" s="792"/>
      <c r="AM3474" s="792"/>
      <c r="AN3474" s="792"/>
      <c r="AO3474" s="792"/>
      <c r="AP3474" s="792"/>
    </row>
    <row r="3475" spans="2:42" s="404" customFormat="1" ht="39" hidden="1" customHeight="1" x14ac:dyDescent="0.2">
      <c r="B3475" s="425" t="s">
        <v>196</v>
      </c>
      <c r="C3475" s="424" t="s">
        <v>291</v>
      </c>
      <c r="D3475" s="423" t="s">
        <v>161</v>
      </c>
      <c r="E3475" s="422" t="s">
        <v>10</v>
      </c>
      <c r="F3475" s="420">
        <v>44028</v>
      </c>
      <c r="G3475" s="420"/>
      <c r="H3475" s="419">
        <v>2020</v>
      </c>
      <c r="I3475" s="418"/>
      <c r="J3475" s="418" t="s">
        <v>987</v>
      </c>
      <c r="K3475" s="417" t="s">
        <v>139</v>
      </c>
      <c r="L3475" s="824"/>
      <c r="M3475" s="825"/>
      <c r="N3475" s="792"/>
      <c r="O3475" s="829"/>
      <c r="P3475" s="832"/>
      <c r="Q3475" s="835"/>
      <c r="R3475" s="829"/>
      <c r="S3475" s="416" t="s">
        <v>173</v>
      </c>
      <c r="T3475" s="429" t="s">
        <v>193</v>
      </c>
      <c r="U3475" s="416" t="s">
        <v>171</v>
      </c>
      <c r="V3475" s="427"/>
      <c r="W3475" s="416" t="s">
        <v>170</v>
      </c>
      <c r="X3475" s="428"/>
      <c r="Y3475" s="416" t="s">
        <v>169</v>
      </c>
      <c r="Z3475" s="426"/>
      <c r="AA3475" s="416" t="s">
        <v>169</v>
      </c>
      <c r="AB3475" s="426"/>
      <c r="AC3475" s="416" t="s">
        <v>169</v>
      </c>
      <c r="AD3475" s="426"/>
      <c r="AE3475" s="416" t="s">
        <v>169</v>
      </c>
      <c r="AF3475" s="426"/>
      <c r="AG3475" s="615" t="s">
        <v>169</v>
      </c>
      <c r="AH3475" s="619">
        <v>0.65</v>
      </c>
      <c r="AI3475" s="785"/>
      <c r="AJ3475" s="786"/>
      <c r="AK3475" s="792"/>
      <c r="AL3475" s="792"/>
      <c r="AM3475" s="792"/>
      <c r="AN3475" s="792"/>
      <c r="AO3475" s="792"/>
      <c r="AP3475" s="792"/>
    </row>
    <row r="3476" spans="2:42" s="404" customFormat="1" ht="15" hidden="1" customHeight="1" x14ac:dyDescent="0.2">
      <c r="B3476" s="425" t="s">
        <v>196</v>
      </c>
      <c r="C3476" s="424" t="s">
        <v>291</v>
      </c>
      <c r="D3476" s="423" t="s">
        <v>161</v>
      </c>
      <c r="E3476" s="422" t="s">
        <v>10</v>
      </c>
      <c r="F3476" s="420">
        <v>44028</v>
      </c>
      <c r="G3476" s="420"/>
      <c r="H3476" s="419">
        <v>2020</v>
      </c>
      <c r="I3476" s="418"/>
      <c r="J3476" s="418" t="s">
        <v>987</v>
      </c>
      <c r="K3476" s="417" t="s">
        <v>139</v>
      </c>
      <c r="L3476" s="824"/>
      <c r="M3476" s="825"/>
      <c r="N3476" s="792"/>
      <c r="O3476" s="829"/>
      <c r="P3476" s="832"/>
      <c r="Q3476" s="835"/>
      <c r="R3476" s="829"/>
      <c r="S3476" s="416" t="s">
        <v>168</v>
      </c>
      <c r="T3476" s="427">
        <v>150</v>
      </c>
      <c r="U3476" s="416" t="s">
        <v>167</v>
      </c>
      <c r="V3476" s="427"/>
      <c r="W3476" s="816"/>
      <c r="X3476" s="817"/>
      <c r="Y3476" s="416" t="s">
        <v>166</v>
      </c>
      <c r="Z3476" s="426">
        <f>IF(Z3474="",Z3475-Z3473,Z3475-Z3474)</f>
        <v>0</v>
      </c>
      <c r="AA3476" s="416" t="s">
        <v>166</v>
      </c>
      <c r="AB3476" s="426">
        <f>IF(AB3474="",AB3475-AB3473,AB3475-AB3474)</f>
        <v>0</v>
      </c>
      <c r="AC3476" s="416" t="s">
        <v>166</v>
      </c>
      <c r="AD3476" s="426">
        <f>IF(AD3474="",AD3475-AD3473,AD3475-AD3474)</f>
        <v>0</v>
      </c>
      <c r="AE3476" s="416" t="s">
        <v>166</v>
      </c>
      <c r="AF3476" s="426">
        <f>IF(AF3474="",AF3475-AF3473,AF3475-AF3474)</f>
        <v>0</v>
      </c>
      <c r="AG3476" s="615" t="s">
        <v>166</v>
      </c>
      <c r="AH3476" s="619">
        <f>IF(AH3474="",AH3475-AH3473,AH3475-AH3474)</f>
        <v>5.0000000000000044E-2</v>
      </c>
      <c r="AI3476" s="785"/>
      <c r="AJ3476" s="786"/>
      <c r="AK3476" s="792"/>
      <c r="AL3476" s="792"/>
      <c r="AM3476" s="792"/>
      <c r="AN3476" s="792"/>
      <c r="AO3476" s="792"/>
      <c r="AP3476" s="792"/>
    </row>
    <row r="3477" spans="2:42" s="404" customFormat="1" ht="15" hidden="1" customHeight="1" x14ac:dyDescent="0.2">
      <c r="B3477" s="425" t="s">
        <v>196</v>
      </c>
      <c r="C3477" s="424" t="s">
        <v>291</v>
      </c>
      <c r="D3477" s="423" t="s">
        <v>161</v>
      </c>
      <c r="E3477" s="422" t="s">
        <v>10</v>
      </c>
      <c r="F3477" s="420">
        <v>44028</v>
      </c>
      <c r="G3477" s="420"/>
      <c r="H3477" s="419">
        <v>2020</v>
      </c>
      <c r="I3477" s="418"/>
      <c r="J3477" s="418" t="s">
        <v>987</v>
      </c>
      <c r="K3477" s="417" t="s">
        <v>139</v>
      </c>
      <c r="L3477" s="824"/>
      <c r="M3477" s="825"/>
      <c r="N3477" s="792"/>
      <c r="O3477" s="829"/>
      <c r="P3477" s="832"/>
      <c r="Q3477" s="835"/>
      <c r="R3477" s="829"/>
      <c r="S3477" s="416" t="s">
        <v>165</v>
      </c>
      <c r="T3477" s="415"/>
      <c r="U3477" s="416" t="s">
        <v>164</v>
      </c>
      <c r="V3477" s="415"/>
      <c r="W3477" s="816"/>
      <c r="X3477" s="817"/>
      <c r="Y3477" s="816"/>
      <c r="Z3477" s="817"/>
      <c r="AA3477" s="816"/>
      <c r="AB3477" s="817"/>
      <c r="AC3477" s="816"/>
      <c r="AD3477" s="817"/>
      <c r="AE3477" s="816"/>
      <c r="AF3477" s="817"/>
      <c r="AG3477" s="785"/>
      <c r="AH3477" s="786"/>
      <c r="AI3477" s="785"/>
      <c r="AJ3477" s="786"/>
      <c r="AK3477" s="792"/>
      <c r="AL3477" s="792"/>
      <c r="AM3477" s="792"/>
      <c r="AN3477" s="792"/>
      <c r="AO3477" s="792"/>
      <c r="AP3477" s="792"/>
    </row>
    <row r="3478" spans="2:42" s="404" customFormat="1" ht="15" hidden="1" customHeight="1" thickBot="1" x14ac:dyDescent="0.25">
      <c r="B3478" s="414" t="s">
        <v>196</v>
      </c>
      <c r="C3478" s="413" t="s">
        <v>291</v>
      </c>
      <c r="D3478" s="412" t="s">
        <v>161</v>
      </c>
      <c r="E3478" s="411" t="s">
        <v>10</v>
      </c>
      <c r="F3478" s="409">
        <v>44028</v>
      </c>
      <c r="G3478" s="409"/>
      <c r="H3478" s="408">
        <v>2020</v>
      </c>
      <c r="I3478" s="407"/>
      <c r="J3478" s="407" t="s">
        <v>987</v>
      </c>
      <c r="K3478" s="407" t="s">
        <v>139</v>
      </c>
      <c r="L3478" s="826"/>
      <c r="M3478" s="827"/>
      <c r="N3478" s="793"/>
      <c r="O3478" s="830"/>
      <c r="P3478" s="833"/>
      <c r="Q3478" s="836"/>
      <c r="R3478" s="830"/>
      <c r="S3478" s="406" t="s">
        <v>158</v>
      </c>
      <c r="T3478" s="405">
        <v>44028</v>
      </c>
      <c r="U3478" s="820"/>
      <c r="V3478" s="821"/>
      <c r="W3478" s="818"/>
      <c r="X3478" s="819"/>
      <c r="Y3478" s="818"/>
      <c r="Z3478" s="819"/>
      <c r="AA3478" s="818"/>
      <c r="AB3478" s="819"/>
      <c r="AC3478" s="818"/>
      <c r="AD3478" s="819"/>
      <c r="AE3478" s="818"/>
      <c r="AF3478" s="819"/>
      <c r="AG3478" s="787"/>
      <c r="AH3478" s="788"/>
      <c r="AI3478" s="787"/>
      <c r="AJ3478" s="788"/>
      <c r="AK3478" s="793"/>
      <c r="AL3478" s="793"/>
      <c r="AM3478" s="793"/>
      <c r="AN3478" s="793"/>
      <c r="AO3478" s="793"/>
      <c r="AP3478" s="793"/>
    </row>
    <row r="3479" spans="2:42" s="404" customFormat="1" ht="12.75" hidden="1" customHeight="1" thickTop="1" x14ac:dyDescent="0.2">
      <c r="B3479" s="445" t="s">
        <v>163</v>
      </c>
      <c r="C3479" s="444"/>
      <c r="D3479" s="443" t="s">
        <v>161</v>
      </c>
      <c r="E3479" s="442" t="s">
        <v>238</v>
      </c>
      <c r="F3479" s="440"/>
      <c r="G3479" s="440"/>
      <c r="H3479" s="419">
        <v>2020</v>
      </c>
      <c r="I3479" s="418"/>
      <c r="J3479" s="418" t="s">
        <v>987</v>
      </c>
      <c r="K3479" s="439" t="s">
        <v>271</v>
      </c>
      <c r="L3479" s="822" t="s">
        <v>34</v>
      </c>
      <c r="M3479" s="823"/>
      <c r="N3479" s="791" t="s">
        <v>261</v>
      </c>
      <c r="O3479" s="828" t="s">
        <v>274</v>
      </c>
      <c r="P3479" s="831"/>
      <c r="Q3479" s="834" t="s">
        <v>259</v>
      </c>
      <c r="R3479" s="828"/>
      <c r="S3479" s="434" t="s">
        <v>184</v>
      </c>
      <c r="T3479" s="438">
        <v>2500000</v>
      </c>
      <c r="U3479" s="434" t="s">
        <v>183</v>
      </c>
      <c r="V3479" s="437"/>
      <c r="W3479" s="434" t="s">
        <v>182</v>
      </c>
      <c r="X3479" s="436">
        <f>T3479</f>
        <v>2500000</v>
      </c>
      <c r="Y3479" s="434" t="s">
        <v>181</v>
      </c>
      <c r="Z3479" s="435"/>
      <c r="AA3479" s="434" t="s">
        <v>181</v>
      </c>
      <c r="AB3479" s="435"/>
      <c r="AC3479" s="434" t="s">
        <v>181</v>
      </c>
      <c r="AD3479" s="435"/>
      <c r="AE3479" s="434" t="s">
        <v>181</v>
      </c>
      <c r="AF3479" s="435"/>
      <c r="AG3479" s="466" t="s">
        <v>181</v>
      </c>
      <c r="AH3479" s="467"/>
      <c r="AI3479" s="466" t="s">
        <v>180</v>
      </c>
      <c r="AJ3479" s="465"/>
      <c r="AK3479" s="791" t="s">
        <v>278</v>
      </c>
      <c r="AL3479" s="791" t="s">
        <v>278</v>
      </c>
      <c r="AM3479" s="791" t="s">
        <v>278</v>
      </c>
      <c r="AN3479" s="791" t="s">
        <v>278</v>
      </c>
      <c r="AO3479" s="791" t="s">
        <v>278</v>
      </c>
      <c r="AP3479" s="791" t="s">
        <v>278</v>
      </c>
    </row>
    <row r="3480" spans="2:42" s="404" customFormat="1" ht="15" hidden="1" customHeight="1" x14ac:dyDescent="0.2">
      <c r="B3480" s="425" t="s">
        <v>163</v>
      </c>
      <c r="C3480" s="424"/>
      <c r="D3480" s="423" t="s">
        <v>161</v>
      </c>
      <c r="E3480" s="422" t="s">
        <v>238</v>
      </c>
      <c r="F3480" s="420"/>
      <c r="G3480" s="420"/>
      <c r="H3480" s="419">
        <v>2020</v>
      </c>
      <c r="I3480" s="418"/>
      <c r="J3480" s="418" t="s">
        <v>987</v>
      </c>
      <c r="K3480" s="417" t="s">
        <v>271</v>
      </c>
      <c r="L3480" s="824"/>
      <c r="M3480" s="825"/>
      <c r="N3480" s="792"/>
      <c r="O3480" s="829"/>
      <c r="P3480" s="832"/>
      <c r="Q3480" s="835"/>
      <c r="R3480" s="829"/>
      <c r="S3480" s="416" t="s">
        <v>179</v>
      </c>
      <c r="T3480" s="432"/>
      <c r="U3480" s="416" t="s">
        <v>177</v>
      </c>
      <c r="V3480" s="415"/>
      <c r="W3480" s="416" t="s">
        <v>176</v>
      </c>
      <c r="X3480" s="428">
        <f>X3479</f>
        <v>2500000</v>
      </c>
      <c r="Y3480" s="416" t="s">
        <v>175</v>
      </c>
      <c r="Z3480" s="426"/>
      <c r="AA3480" s="416" t="s">
        <v>175</v>
      </c>
      <c r="AB3480" s="426"/>
      <c r="AC3480" s="416" t="s">
        <v>175</v>
      </c>
      <c r="AD3480" s="426"/>
      <c r="AE3480" s="416" t="s">
        <v>175</v>
      </c>
      <c r="AF3480" s="426"/>
      <c r="AG3480" s="463" t="s">
        <v>175</v>
      </c>
      <c r="AH3480" s="462"/>
      <c r="AI3480" s="463" t="s">
        <v>174</v>
      </c>
      <c r="AJ3480" s="464"/>
      <c r="AK3480" s="792"/>
      <c r="AL3480" s="792"/>
      <c r="AM3480" s="792"/>
      <c r="AN3480" s="792"/>
      <c r="AO3480" s="792"/>
      <c r="AP3480" s="792"/>
    </row>
    <row r="3481" spans="2:42" s="404" customFormat="1" ht="39" hidden="1" customHeight="1" x14ac:dyDescent="0.2">
      <c r="B3481" s="425" t="s">
        <v>163</v>
      </c>
      <c r="C3481" s="424"/>
      <c r="D3481" s="423" t="s">
        <v>161</v>
      </c>
      <c r="E3481" s="422" t="s">
        <v>238</v>
      </c>
      <c r="F3481" s="420"/>
      <c r="G3481" s="420"/>
      <c r="H3481" s="419">
        <v>2020</v>
      </c>
      <c r="I3481" s="418"/>
      <c r="J3481" s="418" t="s">
        <v>987</v>
      </c>
      <c r="K3481" s="417" t="s">
        <v>271</v>
      </c>
      <c r="L3481" s="824"/>
      <c r="M3481" s="825"/>
      <c r="N3481" s="792"/>
      <c r="O3481" s="829"/>
      <c r="P3481" s="832"/>
      <c r="Q3481" s="835"/>
      <c r="R3481" s="829"/>
      <c r="S3481" s="416" t="s">
        <v>173</v>
      </c>
      <c r="T3481" s="429"/>
      <c r="U3481" s="416" t="s">
        <v>171</v>
      </c>
      <c r="V3481" s="427"/>
      <c r="W3481" s="416" t="s">
        <v>170</v>
      </c>
      <c r="X3481" s="428"/>
      <c r="Y3481" s="416" t="s">
        <v>169</v>
      </c>
      <c r="Z3481" s="426"/>
      <c r="AA3481" s="416" t="s">
        <v>169</v>
      </c>
      <c r="AB3481" s="426"/>
      <c r="AC3481" s="416" t="s">
        <v>169</v>
      </c>
      <c r="AD3481" s="426"/>
      <c r="AE3481" s="416" t="s">
        <v>169</v>
      </c>
      <c r="AF3481" s="426"/>
      <c r="AG3481" s="463" t="s">
        <v>169</v>
      </c>
      <c r="AH3481" s="462"/>
      <c r="AI3481" s="781"/>
      <c r="AJ3481" s="782"/>
      <c r="AK3481" s="792"/>
      <c r="AL3481" s="792"/>
      <c r="AM3481" s="792"/>
      <c r="AN3481" s="792"/>
      <c r="AO3481" s="792"/>
      <c r="AP3481" s="792"/>
    </row>
    <row r="3482" spans="2:42" s="404" customFormat="1" ht="15" hidden="1" customHeight="1" x14ac:dyDescent="0.2">
      <c r="B3482" s="425" t="s">
        <v>163</v>
      </c>
      <c r="C3482" s="424"/>
      <c r="D3482" s="423" t="s">
        <v>161</v>
      </c>
      <c r="E3482" s="422" t="s">
        <v>238</v>
      </c>
      <c r="F3482" s="420"/>
      <c r="G3482" s="420"/>
      <c r="H3482" s="419">
        <v>2020</v>
      </c>
      <c r="I3482" s="418"/>
      <c r="J3482" s="418" t="s">
        <v>987</v>
      </c>
      <c r="K3482" s="417" t="s">
        <v>271</v>
      </c>
      <c r="L3482" s="824"/>
      <c r="M3482" s="825"/>
      <c r="N3482" s="792"/>
      <c r="O3482" s="829"/>
      <c r="P3482" s="832"/>
      <c r="Q3482" s="835"/>
      <c r="R3482" s="829"/>
      <c r="S3482" s="416" t="s">
        <v>168</v>
      </c>
      <c r="T3482" s="427"/>
      <c r="U3482" s="416" t="s">
        <v>167</v>
      </c>
      <c r="V3482" s="427"/>
      <c r="W3482" s="816"/>
      <c r="X3482" s="817"/>
      <c r="Y3482" s="416" t="s">
        <v>166</v>
      </c>
      <c r="Z3482" s="426">
        <f>IF(Z3480="",Z3481-Z3479,Z3481-Z3480)</f>
        <v>0</v>
      </c>
      <c r="AA3482" s="416" t="s">
        <v>166</v>
      </c>
      <c r="AB3482" s="426">
        <f>IF(AB3480="",AB3481-AB3479,AB3481-AB3480)</f>
        <v>0</v>
      </c>
      <c r="AC3482" s="416" t="s">
        <v>166</v>
      </c>
      <c r="AD3482" s="426">
        <f>IF(AD3480="",AD3481-AD3479,AD3481-AD3480)</f>
        <v>0</v>
      </c>
      <c r="AE3482" s="416" t="s">
        <v>166</v>
      </c>
      <c r="AF3482" s="426">
        <f>IF(AF3480="",AF3481-AF3479,AF3481-AF3480)</f>
        <v>0</v>
      </c>
      <c r="AG3482" s="463" t="s">
        <v>166</v>
      </c>
      <c r="AH3482" s="462">
        <f>IF(AH3480="",AH3481-AH3479,AH3481-AH3480)</f>
        <v>0</v>
      </c>
      <c r="AI3482" s="781"/>
      <c r="AJ3482" s="782"/>
      <c r="AK3482" s="792"/>
      <c r="AL3482" s="792"/>
      <c r="AM3482" s="792"/>
      <c r="AN3482" s="792"/>
      <c r="AO3482" s="792"/>
      <c r="AP3482" s="792"/>
    </row>
    <row r="3483" spans="2:42" s="404" customFormat="1" ht="15" hidden="1" customHeight="1" x14ac:dyDescent="0.2">
      <c r="B3483" s="425" t="s">
        <v>163</v>
      </c>
      <c r="C3483" s="424"/>
      <c r="D3483" s="423" t="s">
        <v>161</v>
      </c>
      <c r="E3483" s="422" t="s">
        <v>238</v>
      </c>
      <c r="F3483" s="420"/>
      <c r="G3483" s="420"/>
      <c r="H3483" s="419">
        <v>2020</v>
      </c>
      <c r="I3483" s="418"/>
      <c r="J3483" s="418" t="s">
        <v>987</v>
      </c>
      <c r="K3483" s="417" t="s">
        <v>271</v>
      </c>
      <c r="L3483" s="824"/>
      <c r="M3483" s="825"/>
      <c r="N3483" s="792"/>
      <c r="O3483" s="829"/>
      <c r="P3483" s="832"/>
      <c r="Q3483" s="835"/>
      <c r="R3483" s="829"/>
      <c r="S3483" s="416" t="s">
        <v>165</v>
      </c>
      <c r="T3483" s="415"/>
      <c r="U3483" s="416" t="s">
        <v>164</v>
      </c>
      <c r="V3483" s="415"/>
      <c r="W3483" s="816"/>
      <c r="X3483" s="817"/>
      <c r="Y3483" s="816"/>
      <c r="Z3483" s="817"/>
      <c r="AA3483" s="816"/>
      <c r="AB3483" s="817"/>
      <c r="AC3483" s="816"/>
      <c r="AD3483" s="817"/>
      <c r="AE3483" s="816"/>
      <c r="AF3483" s="817"/>
      <c r="AG3483" s="781"/>
      <c r="AH3483" s="782"/>
      <c r="AI3483" s="781"/>
      <c r="AJ3483" s="782"/>
      <c r="AK3483" s="792"/>
      <c r="AL3483" s="792"/>
      <c r="AM3483" s="792"/>
      <c r="AN3483" s="792"/>
      <c r="AO3483" s="792"/>
      <c r="AP3483" s="792"/>
    </row>
    <row r="3484" spans="2:42" s="404" customFormat="1" ht="15" hidden="1" customHeight="1" thickBot="1" x14ac:dyDescent="0.25">
      <c r="B3484" s="414" t="s">
        <v>163</v>
      </c>
      <c r="C3484" s="413"/>
      <c r="D3484" s="412" t="s">
        <v>161</v>
      </c>
      <c r="E3484" s="411" t="s">
        <v>238</v>
      </c>
      <c r="F3484" s="409"/>
      <c r="G3484" s="409"/>
      <c r="H3484" s="408">
        <v>2020</v>
      </c>
      <c r="I3484" s="407"/>
      <c r="J3484" s="407" t="s">
        <v>987</v>
      </c>
      <c r="K3484" s="407" t="s">
        <v>271</v>
      </c>
      <c r="L3484" s="826"/>
      <c r="M3484" s="827"/>
      <c r="N3484" s="793"/>
      <c r="O3484" s="830"/>
      <c r="P3484" s="833"/>
      <c r="Q3484" s="836"/>
      <c r="R3484" s="830"/>
      <c r="S3484" s="406" t="s">
        <v>158</v>
      </c>
      <c r="T3484" s="451"/>
      <c r="U3484" s="820"/>
      <c r="V3484" s="821"/>
      <c r="W3484" s="818"/>
      <c r="X3484" s="819"/>
      <c r="Y3484" s="818"/>
      <c r="Z3484" s="819"/>
      <c r="AA3484" s="818"/>
      <c r="AB3484" s="819"/>
      <c r="AC3484" s="818"/>
      <c r="AD3484" s="819"/>
      <c r="AE3484" s="818"/>
      <c r="AF3484" s="819"/>
      <c r="AG3484" s="783"/>
      <c r="AH3484" s="784"/>
      <c r="AI3484" s="783"/>
      <c r="AJ3484" s="784"/>
      <c r="AK3484" s="793"/>
      <c r="AL3484" s="793"/>
      <c r="AM3484" s="793"/>
      <c r="AN3484" s="793"/>
      <c r="AO3484" s="793"/>
      <c r="AP3484" s="793"/>
    </row>
    <row r="3485" spans="2:42" s="404" customFormat="1" ht="12.75" hidden="1" customHeight="1" thickTop="1" x14ac:dyDescent="0.2">
      <c r="B3485" s="445" t="s">
        <v>163</v>
      </c>
      <c r="C3485" s="444" t="s">
        <v>190</v>
      </c>
      <c r="D3485" s="443" t="s">
        <v>161</v>
      </c>
      <c r="E3485" s="442" t="s">
        <v>10</v>
      </c>
      <c r="F3485" s="440">
        <v>44028</v>
      </c>
      <c r="G3485" s="440"/>
      <c r="H3485" s="419">
        <v>2020</v>
      </c>
      <c r="I3485" s="418"/>
      <c r="J3485" s="418" t="s">
        <v>987</v>
      </c>
      <c r="K3485" s="439" t="s">
        <v>271</v>
      </c>
      <c r="L3485" s="822" t="s">
        <v>277</v>
      </c>
      <c r="M3485" s="823"/>
      <c r="N3485" s="791" t="s">
        <v>261</v>
      </c>
      <c r="O3485" s="828" t="s">
        <v>274</v>
      </c>
      <c r="P3485" s="831"/>
      <c r="Q3485" s="834" t="s">
        <v>259</v>
      </c>
      <c r="R3485" s="828"/>
      <c r="S3485" s="434" t="s">
        <v>184</v>
      </c>
      <c r="T3485" s="438">
        <v>2000000</v>
      </c>
      <c r="U3485" s="434" t="s">
        <v>183</v>
      </c>
      <c r="V3485" s="437">
        <f>+T3490+T3488</f>
        <v>44128</v>
      </c>
      <c r="W3485" s="434" t="s">
        <v>182</v>
      </c>
      <c r="X3485" s="436">
        <f>T3485</f>
        <v>2000000</v>
      </c>
      <c r="Y3485" s="434" t="s">
        <v>181</v>
      </c>
      <c r="Z3485" s="435"/>
      <c r="AA3485" s="434" t="s">
        <v>181</v>
      </c>
      <c r="AB3485" s="435"/>
      <c r="AC3485" s="434" t="s">
        <v>181</v>
      </c>
      <c r="AD3485" s="435"/>
      <c r="AE3485" s="434" t="s">
        <v>181</v>
      </c>
      <c r="AF3485" s="435"/>
      <c r="AG3485" s="657" t="s">
        <v>181</v>
      </c>
      <c r="AH3485" s="658">
        <v>1</v>
      </c>
      <c r="AI3485" s="466" t="s">
        <v>180</v>
      </c>
      <c r="AJ3485" s="465"/>
      <c r="AK3485" s="791" t="s">
        <v>276</v>
      </c>
      <c r="AL3485" s="791" t="s">
        <v>276</v>
      </c>
      <c r="AM3485" s="791" t="s">
        <v>276</v>
      </c>
      <c r="AN3485" s="791" t="s">
        <v>275</v>
      </c>
      <c r="AO3485" s="791" t="s">
        <v>275</v>
      </c>
      <c r="AP3485" s="791" t="s">
        <v>10</v>
      </c>
    </row>
    <row r="3486" spans="2:42" s="404" customFormat="1" ht="15" hidden="1" customHeight="1" x14ac:dyDescent="0.2">
      <c r="B3486" s="425" t="s">
        <v>163</v>
      </c>
      <c r="C3486" s="424" t="s">
        <v>190</v>
      </c>
      <c r="D3486" s="423" t="s">
        <v>161</v>
      </c>
      <c r="E3486" s="422" t="s">
        <v>10</v>
      </c>
      <c r="F3486" s="420">
        <v>44028</v>
      </c>
      <c r="G3486" s="420"/>
      <c r="H3486" s="419">
        <v>2020</v>
      </c>
      <c r="I3486" s="418"/>
      <c r="J3486" s="418" t="s">
        <v>987</v>
      </c>
      <c r="K3486" s="417" t="s">
        <v>271</v>
      </c>
      <c r="L3486" s="824"/>
      <c r="M3486" s="825"/>
      <c r="N3486" s="792"/>
      <c r="O3486" s="829"/>
      <c r="P3486" s="832"/>
      <c r="Q3486" s="835"/>
      <c r="R3486" s="829"/>
      <c r="S3486" s="416" t="s">
        <v>179</v>
      </c>
      <c r="T3486" s="432" t="s">
        <v>264</v>
      </c>
      <c r="U3486" s="416" t="s">
        <v>177</v>
      </c>
      <c r="V3486" s="415"/>
      <c r="W3486" s="416" t="s">
        <v>176</v>
      </c>
      <c r="X3486" s="428">
        <f>X3485</f>
        <v>2000000</v>
      </c>
      <c r="Y3486" s="416" t="s">
        <v>175</v>
      </c>
      <c r="Z3486" s="426"/>
      <c r="AA3486" s="416" t="s">
        <v>175</v>
      </c>
      <c r="AB3486" s="426"/>
      <c r="AC3486" s="416" t="s">
        <v>175</v>
      </c>
      <c r="AD3486" s="426"/>
      <c r="AE3486" s="416" t="s">
        <v>175</v>
      </c>
      <c r="AF3486" s="426"/>
      <c r="AG3486" s="659" t="s">
        <v>175</v>
      </c>
      <c r="AH3486" s="660"/>
      <c r="AI3486" s="463" t="s">
        <v>174</v>
      </c>
      <c r="AJ3486" s="464"/>
      <c r="AK3486" s="792"/>
      <c r="AL3486" s="792"/>
      <c r="AM3486" s="792"/>
      <c r="AN3486" s="792"/>
      <c r="AO3486" s="792"/>
      <c r="AP3486" s="792"/>
    </row>
    <row r="3487" spans="2:42" s="404" customFormat="1" ht="39" hidden="1" customHeight="1" x14ac:dyDescent="0.2">
      <c r="B3487" s="425" t="s">
        <v>163</v>
      </c>
      <c r="C3487" s="424" t="s">
        <v>190</v>
      </c>
      <c r="D3487" s="423" t="s">
        <v>161</v>
      </c>
      <c r="E3487" s="422" t="s">
        <v>10</v>
      </c>
      <c r="F3487" s="420">
        <v>44028</v>
      </c>
      <c r="G3487" s="420"/>
      <c r="H3487" s="419">
        <v>2020</v>
      </c>
      <c r="I3487" s="418"/>
      <c r="J3487" s="418" t="s">
        <v>987</v>
      </c>
      <c r="K3487" s="417" t="s">
        <v>271</v>
      </c>
      <c r="L3487" s="824"/>
      <c r="M3487" s="825"/>
      <c r="N3487" s="792"/>
      <c r="O3487" s="829"/>
      <c r="P3487" s="832"/>
      <c r="Q3487" s="835"/>
      <c r="R3487" s="829"/>
      <c r="S3487" s="416" t="s">
        <v>173</v>
      </c>
      <c r="T3487" s="429" t="s">
        <v>193</v>
      </c>
      <c r="U3487" s="416" t="s">
        <v>171</v>
      </c>
      <c r="V3487" s="427">
        <v>99</v>
      </c>
      <c r="W3487" s="416" t="s">
        <v>170</v>
      </c>
      <c r="X3487" s="428"/>
      <c r="Y3487" s="416" t="s">
        <v>169</v>
      </c>
      <c r="Z3487" s="426"/>
      <c r="AA3487" s="416" t="s">
        <v>169</v>
      </c>
      <c r="AB3487" s="426"/>
      <c r="AC3487" s="416" t="s">
        <v>169</v>
      </c>
      <c r="AD3487" s="426"/>
      <c r="AE3487" s="416" t="s">
        <v>169</v>
      </c>
      <c r="AF3487" s="426">
        <v>1.21E-2</v>
      </c>
      <c r="AG3487" s="659" t="s">
        <v>169</v>
      </c>
      <c r="AH3487" s="660">
        <v>0.5</v>
      </c>
      <c r="AI3487" s="781"/>
      <c r="AJ3487" s="782"/>
      <c r="AK3487" s="792"/>
      <c r="AL3487" s="792"/>
      <c r="AM3487" s="792"/>
      <c r="AN3487" s="792"/>
      <c r="AO3487" s="792"/>
      <c r="AP3487" s="792"/>
    </row>
    <row r="3488" spans="2:42" s="404" customFormat="1" ht="15" hidden="1" customHeight="1" x14ac:dyDescent="0.2">
      <c r="B3488" s="425" t="s">
        <v>163</v>
      </c>
      <c r="C3488" s="424" t="s">
        <v>190</v>
      </c>
      <c r="D3488" s="423" t="s">
        <v>161</v>
      </c>
      <c r="E3488" s="422" t="s">
        <v>10</v>
      </c>
      <c r="F3488" s="420">
        <v>44028</v>
      </c>
      <c r="G3488" s="420"/>
      <c r="H3488" s="419">
        <v>2020</v>
      </c>
      <c r="I3488" s="418"/>
      <c r="J3488" s="418" t="s">
        <v>987</v>
      </c>
      <c r="K3488" s="417" t="s">
        <v>271</v>
      </c>
      <c r="L3488" s="824"/>
      <c r="M3488" s="825"/>
      <c r="N3488" s="792"/>
      <c r="O3488" s="829"/>
      <c r="P3488" s="832"/>
      <c r="Q3488" s="835"/>
      <c r="R3488" s="829"/>
      <c r="S3488" s="416" t="s">
        <v>168</v>
      </c>
      <c r="T3488" s="427">
        <v>100</v>
      </c>
      <c r="U3488" s="416" t="s">
        <v>167</v>
      </c>
      <c r="V3488" s="427"/>
      <c r="W3488" s="816"/>
      <c r="X3488" s="817"/>
      <c r="Y3488" s="416" t="s">
        <v>166</v>
      </c>
      <c r="Z3488" s="426">
        <f>IF(Z3486="",Z3487-Z3485,Z3487-Z3486)</f>
        <v>0</v>
      </c>
      <c r="AA3488" s="416" t="s">
        <v>166</v>
      </c>
      <c r="AB3488" s="426">
        <f>IF(AB3486="",AB3487-AB3485,AB3487-AB3486)</f>
        <v>0</v>
      </c>
      <c r="AC3488" s="416" t="s">
        <v>166</v>
      </c>
      <c r="AD3488" s="426">
        <f>IF(AD3486="",AD3487-AD3485,AD3487-AD3486)</f>
        <v>0</v>
      </c>
      <c r="AE3488" s="416" t="s">
        <v>166</v>
      </c>
      <c r="AF3488" s="426">
        <f>IF(AF3486="",AF3487-AF3485,AF3487-AF3486)</f>
        <v>1.21E-2</v>
      </c>
      <c r="AG3488" s="659" t="s">
        <v>166</v>
      </c>
      <c r="AH3488" s="660">
        <f>IF(AH3486="",AH3487-AH3485,AH3487-AH3486)</f>
        <v>-0.5</v>
      </c>
      <c r="AI3488" s="781"/>
      <c r="AJ3488" s="782"/>
      <c r="AK3488" s="792"/>
      <c r="AL3488" s="792"/>
      <c r="AM3488" s="792"/>
      <c r="AN3488" s="792"/>
      <c r="AO3488" s="792"/>
      <c r="AP3488" s="792"/>
    </row>
    <row r="3489" spans="1:42" s="404" customFormat="1" ht="15" hidden="1" customHeight="1" x14ac:dyDescent="0.2">
      <c r="B3489" s="425" t="s">
        <v>163</v>
      </c>
      <c r="C3489" s="424" t="s">
        <v>190</v>
      </c>
      <c r="D3489" s="423" t="s">
        <v>161</v>
      </c>
      <c r="E3489" s="422" t="s">
        <v>10</v>
      </c>
      <c r="F3489" s="420">
        <v>44028</v>
      </c>
      <c r="G3489" s="420"/>
      <c r="H3489" s="419">
        <v>2020</v>
      </c>
      <c r="I3489" s="418"/>
      <c r="J3489" s="418" t="s">
        <v>987</v>
      </c>
      <c r="K3489" s="417" t="s">
        <v>271</v>
      </c>
      <c r="L3489" s="824"/>
      <c r="M3489" s="825"/>
      <c r="N3489" s="792"/>
      <c r="O3489" s="829"/>
      <c r="P3489" s="832"/>
      <c r="Q3489" s="835"/>
      <c r="R3489" s="829"/>
      <c r="S3489" s="416" t="s">
        <v>165</v>
      </c>
      <c r="T3489" s="415"/>
      <c r="U3489" s="416" t="s">
        <v>164</v>
      </c>
      <c r="V3489" s="415"/>
      <c r="W3489" s="816"/>
      <c r="X3489" s="817"/>
      <c r="Y3489" s="816"/>
      <c r="Z3489" s="817"/>
      <c r="AA3489" s="816"/>
      <c r="AB3489" s="817"/>
      <c r="AC3489" s="816"/>
      <c r="AD3489" s="817"/>
      <c r="AE3489" s="816"/>
      <c r="AF3489" s="817"/>
      <c r="AG3489" s="865"/>
      <c r="AH3489" s="866"/>
      <c r="AI3489" s="781"/>
      <c r="AJ3489" s="782"/>
      <c r="AK3489" s="792"/>
      <c r="AL3489" s="792"/>
      <c r="AM3489" s="792"/>
      <c r="AN3489" s="792"/>
      <c r="AO3489" s="792"/>
      <c r="AP3489" s="792"/>
    </row>
    <row r="3490" spans="1:42" s="404" customFormat="1" ht="15" hidden="1" customHeight="1" thickBot="1" x14ac:dyDescent="0.25">
      <c r="B3490" s="414" t="s">
        <v>163</v>
      </c>
      <c r="C3490" s="413" t="s">
        <v>190</v>
      </c>
      <c r="D3490" s="412" t="s">
        <v>161</v>
      </c>
      <c r="E3490" s="411" t="s">
        <v>10</v>
      </c>
      <c r="F3490" s="409">
        <v>44028</v>
      </c>
      <c r="G3490" s="409"/>
      <c r="H3490" s="408">
        <v>2020</v>
      </c>
      <c r="I3490" s="407"/>
      <c r="J3490" s="407" t="s">
        <v>987</v>
      </c>
      <c r="K3490" s="407" t="s">
        <v>271</v>
      </c>
      <c r="L3490" s="826"/>
      <c r="M3490" s="827"/>
      <c r="N3490" s="793"/>
      <c r="O3490" s="830"/>
      <c r="P3490" s="833"/>
      <c r="Q3490" s="836"/>
      <c r="R3490" s="830"/>
      <c r="S3490" s="406" t="s">
        <v>158</v>
      </c>
      <c r="T3490" s="405">
        <v>44028</v>
      </c>
      <c r="U3490" s="820"/>
      <c r="V3490" s="821"/>
      <c r="W3490" s="818"/>
      <c r="X3490" s="819"/>
      <c r="Y3490" s="818"/>
      <c r="Z3490" s="819"/>
      <c r="AA3490" s="818"/>
      <c r="AB3490" s="819"/>
      <c r="AC3490" s="818"/>
      <c r="AD3490" s="819"/>
      <c r="AE3490" s="818"/>
      <c r="AF3490" s="819"/>
      <c r="AG3490" s="867"/>
      <c r="AH3490" s="868"/>
      <c r="AI3490" s="783"/>
      <c r="AJ3490" s="784"/>
      <c r="AK3490" s="793"/>
      <c r="AL3490" s="793"/>
      <c r="AM3490" s="793"/>
      <c r="AN3490" s="793"/>
      <c r="AO3490" s="793"/>
      <c r="AP3490" s="793"/>
    </row>
    <row r="3491" spans="1:42" s="404" customFormat="1" ht="12.75" hidden="1" customHeight="1" thickTop="1" x14ac:dyDescent="0.2">
      <c r="B3491" s="445" t="s">
        <v>163</v>
      </c>
      <c r="C3491" s="444" t="s">
        <v>272</v>
      </c>
      <c r="D3491" s="443" t="s">
        <v>161</v>
      </c>
      <c r="E3491" s="442" t="s">
        <v>10</v>
      </c>
      <c r="F3491" s="440">
        <v>44028</v>
      </c>
      <c r="G3491" s="440"/>
      <c r="H3491" s="419">
        <v>2020</v>
      </c>
      <c r="I3491" s="418"/>
      <c r="J3491" s="418" t="s">
        <v>987</v>
      </c>
      <c r="K3491" s="439" t="s">
        <v>271</v>
      </c>
      <c r="L3491" s="822" t="s">
        <v>35</v>
      </c>
      <c r="M3491" s="823"/>
      <c r="N3491" s="791" t="s">
        <v>261</v>
      </c>
      <c r="O3491" s="828" t="s">
        <v>274</v>
      </c>
      <c r="P3491" s="831"/>
      <c r="Q3491" s="834" t="s">
        <v>259</v>
      </c>
      <c r="R3491" s="828"/>
      <c r="S3491" s="434" t="s">
        <v>184</v>
      </c>
      <c r="T3491" s="438">
        <v>2130206</v>
      </c>
      <c r="U3491" s="434" t="s">
        <v>183</v>
      </c>
      <c r="V3491" s="437">
        <f>+T3496+T3494</f>
        <v>44122</v>
      </c>
      <c r="W3491" s="434" t="s">
        <v>182</v>
      </c>
      <c r="X3491" s="436">
        <f>T3491</f>
        <v>2130206</v>
      </c>
      <c r="Y3491" s="434" t="s">
        <v>181</v>
      </c>
      <c r="Z3491" s="435"/>
      <c r="AA3491" s="434" t="s">
        <v>181</v>
      </c>
      <c r="AB3491" s="435"/>
      <c r="AC3491" s="434" t="s">
        <v>181</v>
      </c>
      <c r="AD3491" s="435"/>
      <c r="AE3491" s="434" t="s">
        <v>181</v>
      </c>
      <c r="AF3491" s="435">
        <v>0.5</v>
      </c>
      <c r="AG3491" s="657" t="s">
        <v>181</v>
      </c>
      <c r="AH3491" s="658">
        <v>1</v>
      </c>
      <c r="AI3491" s="466" t="s">
        <v>180</v>
      </c>
      <c r="AJ3491" s="465">
        <v>4</v>
      </c>
      <c r="AK3491" s="791" t="s">
        <v>273</v>
      </c>
      <c r="AL3491" s="791" t="s">
        <v>273</v>
      </c>
      <c r="AM3491" s="791" t="s">
        <v>273</v>
      </c>
      <c r="AN3491" s="791" t="s">
        <v>10</v>
      </c>
      <c r="AO3491" s="791" t="s">
        <v>10</v>
      </c>
      <c r="AP3491" s="791" t="s">
        <v>10</v>
      </c>
    </row>
    <row r="3492" spans="1:42" s="404" customFormat="1" ht="15" hidden="1" customHeight="1" x14ac:dyDescent="0.2">
      <c r="B3492" s="425" t="s">
        <v>163</v>
      </c>
      <c r="C3492" s="424" t="s">
        <v>272</v>
      </c>
      <c r="D3492" s="423" t="s">
        <v>161</v>
      </c>
      <c r="E3492" s="422" t="s">
        <v>10</v>
      </c>
      <c r="F3492" s="420">
        <v>44028</v>
      </c>
      <c r="G3492" s="420"/>
      <c r="H3492" s="419">
        <v>2020</v>
      </c>
      <c r="I3492" s="418"/>
      <c r="J3492" s="418" t="s">
        <v>987</v>
      </c>
      <c r="K3492" s="417" t="s">
        <v>271</v>
      </c>
      <c r="L3492" s="824"/>
      <c r="M3492" s="825"/>
      <c r="N3492" s="792"/>
      <c r="O3492" s="829"/>
      <c r="P3492" s="832"/>
      <c r="Q3492" s="835"/>
      <c r="R3492" s="829"/>
      <c r="S3492" s="416" t="s">
        <v>179</v>
      </c>
      <c r="T3492" s="432" t="s">
        <v>264</v>
      </c>
      <c r="U3492" s="416" t="s">
        <v>177</v>
      </c>
      <c r="V3492" s="415"/>
      <c r="W3492" s="416" t="s">
        <v>176</v>
      </c>
      <c r="X3492" s="428">
        <f>X3491</f>
        <v>2130206</v>
      </c>
      <c r="Y3492" s="416" t="s">
        <v>175</v>
      </c>
      <c r="Z3492" s="426"/>
      <c r="AA3492" s="416" t="s">
        <v>175</v>
      </c>
      <c r="AB3492" s="426"/>
      <c r="AC3492" s="416" t="s">
        <v>175</v>
      </c>
      <c r="AD3492" s="426"/>
      <c r="AE3492" s="416" t="s">
        <v>175</v>
      </c>
      <c r="AF3492" s="426"/>
      <c r="AG3492" s="659" t="s">
        <v>175</v>
      </c>
      <c r="AH3492" s="660"/>
      <c r="AI3492" s="463" t="s">
        <v>174</v>
      </c>
      <c r="AJ3492" s="464">
        <f>4*22</f>
        <v>88</v>
      </c>
      <c r="AK3492" s="792"/>
      <c r="AL3492" s="792"/>
      <c r="AM3492" s="792"/>
      <c r="AN3492" s="792"/>
      <c r="AO3492" s="792"/>
      <c r="AP3492" s="792"/>
    </row>
    <row r="3493" spans="1:42" s="404" customFormat="1" ht="39" hidden="1" customHeight="1" x14ac:dyDescent="0.2">
      <c r="B3493" s="425" t="s">
        <v>163</v>
      </c>
      <c r="C3493" s="424" t="s">
        <v>272</v>
      </c>
      <c r="D3493" s="423" t="s">
        <v>161</v>
      </c>
      <c r="E3493" s="422" t="s">
        <v>10</v>
      </c>
      <c r="F3493" s="420">
        <v>44028</v>
      </c>
      <c r="G3493" s="420"/>
      <c r="H3493" s="419">
        <v>2020</v>
      </c>
      <c r="I3493" s="418"/>
      <c r="J3493" s="418" t="s">
        <v>987</v>
      </c>
      <c r="K3493" s="417" t="s">
        <v>271</v>
      </c>
      <c r="L3493" s="824"/>
      <c r="M3493" s="825"/>
      <c r="N3493" s="792"/>
      <c r="O3493" s="829"/>
      <c r="P3493" s="832"/>
      <c r="Q3493" s="835"/>
      <c r="R3493" s="829"/>
      <c r="S3493" s="416" t="s">
        <v>173</v>
      </c>
      <c r="T3493" s="429" t="s">
        <v>193</v>
      </c>
      <c r="U3493" s="416" t="s">
        <v>171</v>
      </c>
      <c r="V3493" s="427"/>
      <c r="W3493" s="416" t="s">
        <v>170</v>
      </c>
      <c r="X3493" s="428"/>
      <c r="Y3493" s="416" t="s">
        <v>169</v>
      </c>
      <c r="Z3493" s="426"/>
      <c r="AA3493" s="416" t="s">
        <v>169</v>
      </c>
      <c r="AB3493" s="426"/>
      <c r="AC3493" s="416" t="s">
        <v>169</v>
      </c>
      <c r="AD3493" s="426"/>
      <c r="AE3493" s="416" t="s">
        <v>169</v>
      </c>
      <c r="AF3493" s="426">
        <v>0.5</v>
      </c>
      <c r="AG3493" s="659" t="s">
        <v>169</v>
      </c>
      <c r="AH3493" s="660">
        <v>0.55000000000000004</v>
      </c>
      <c r="AI3493" s="781"/>
      <c r="AJ3493" s="782"/>
      <c r="AK3493" s="792"/>
      <c r="AL3493" s="792"/>
      <c r="AM3493" s="792"/>
      <c r="AN3493" s="792"/>
      <c r="AO3493" s="792"/>
      <c r="AP3493" s="792"/>
    </row>
    <row r="3494" spans="1:42" s="404" customFormat="1" ht="15" hidden="1" customHeight="1" x14ac:dyDescent="0.2">
      <c r="B3494" s="425" t="s">
        <v>163</v>
      </c>
      <c r="C3494" s="424" t="s">
        <v>272</v>
      </c>
      <c r="D3494" s="423" t="s">
        <v>161</v>
      </c>
      <c r="E3494" s="422" t="s">
        <v>10</v>
      </c>
      <c r="F3494" s="420">
        <v>44028</v>
      </c>
      <c r="G3494" s="420"/>
      <c r="H3494" s="419">
        <v>2020</v>
      </c>
      <c r="I3494" s="418"/>
      <c r="J3494" s="418" t="s">
        <v>987</v>
      </c>
      <c r="K3494" s="417" t="s">
        <v>271</v>
      </c>
      <c r="L3494" s="824"/>
      <c r="M3494" s="825"/>
      <c r="N3494" s="792"/>
      <c r="O3494" s="829"/>
      <c r="P3494" s="832"/>
      <c r="Q3494" s="835"/>
      <c r="R3494" s="829"/>
      <c r="S3494" s="416" t="s">
        <v>168</v>
      </c>
      <c r="T3494" s="427">
        <v>94</v>
      </c>
      <c r="U3494" s="416" t="s">
        <v>167</v>
      </c>
      <c r="V3494" s="427"/>
      <c r="W3494" s="816"/>
      <c r="X3494" s="817"/>
      <c r="Y3494" s="416" t="s">
        <v>166</v>
      </c>
      <c r="Z3494" s="426">
        <f>IF(Z3492="",Z3493-Z3491,Z3493-Z3492)</f>
        <v>0</v>
      </c>
      <c r="AA3494" s="416" t="s">
        <v>166</v>
      </c>
      <c r="AB3494" s="426">
        <f>IF(AB3492="",AB3493-AB3491,AB3493-AB3492)</f>
        <v>0</v>
      </c>
      <c r="AC3494" s="416" t="s">
        <v>166</v>
      </c>
      <c r="AD3494" s="426">
        <f>IF(AD3492="",AD3493-AD3491,AD3493-AD3492)</f>
        <v>0</v>
      </c>
      <c r="AE3494" s="416" t="s">
        <v>166</v>
      </c>
      <c r="AF3494" s="426">
        <f>IF(AF3492="",AF3493-AF3491,AF3493-AF3492)</f>
        <v>0</v>
      </c>
      <c r="AG3494" s="659" t="s">
        <v>166</v>
      </c>
      <c r="AH3494" s="660">
        <f>IF(AH3492="",AH3493-AH3491,AH3493-AH3492)</f>
        <v>-0.44999999999999996</v>
      </c>
      <c r="AI3494" s="781"/>
      <c r="AJ3494" s="782"/>
      <c r="AK3494" s="792"/>
      <c r="AL3494" s="792"/>
      <c r="AM3494" s="792"/>
      <c r="AN3494" s="792"/>
      <c r="AO3494" s="792"/>
      <c r="AP3494" s="792"/>
    </row>
    <row r="3495" spans="1:42" s="404" customFormat="1" ht="15" hidden="1" customHeight="1" x14ac:dyDescent="0.2">
      <c r="B3495" s="425" t="s">
        <v>163</v>
      </c>
      <c r="C3495" s="424" t="s">
        <v>272</v>
      </c>
      <c r="D3495" s="423" t="s">
        <v>161</v>
      </c>
      <c r="E3495" s="422" t="s">
        <v>10</v>
      </c>
      <c r="F3495" s="420">
        <v>44028</v>
      </c>
      <c r="G3495" s="420"/>
      <c r="H3495" s="419">
        <v>2020</v>
      </c>
      <c r="I3495" s="418"/>
      <c r="J3495" s="418" t="s">
        <v>987</v>
      </c>
      <c r="K3495" s="417" t="s">
        <v>271</v>
      </c>
      <c r="L3495" s="824"/>
      <c r="M3495" s="825"/>
      <c r="N3495" s="792"/>
      <c r="O3495" s="829"/>
      <c r="P3495" s="832"/>
      <c r="Q3495" s="835"/>
      <c r="R3495" s="829"/>
      <c r="S3495" s="416" t="s">
        <v>165</v>
      </c>
      <c r="T3495" s="415"/>
      <c r="U3495" s="416" t="s">
        <v>164</v>
      </c>
      <c r="V3495" s="415"/>
      <c r="W3495" s="816"/>
      <c r="X3495" s="817"/>
      <c r="Y3495" s="816"/>
      <c r="Z3495" s="817"/>
      <c r="AA3495" s="816"/>
      <c r="AB3495" s="817"/>
      <c r="AC3495" s="816"/>
      <c r="AD3495" s="817"/>
      <c r="AE3495" s="816"/>
      <c r="AF3495" s="817"/>
      <c r="AG3495" s="865"/>
      <c r="AH3495" s="866"/>
      <c r="AI3495" s="781"/>
      <c r="AJ3495" s="782"/>
      <c r="AK3495" s="792"/>
      <c r="AL3495" s="792"/>
      <c r="AM3495" s="792"/>
      <c r="AN3495" s="792"/>
      <c r="AO3495" s="792"/>
      <c r="AP3495" s="792"/>
    </row>
    <row r="3496" spans="1:42" s="404" customFormat="1" ht="15" hidden="1" customHeight="1" thickBot="1" x14ac:dyDescent="0.25">
      <c r="B3496" s="414" t="s">
        <v>163</v>
      </c>
      <c r="C3496" s="413" t="s">
        <v>272</v>
      </c>
      <c r="D3496" s="412" t="s">
        <v>161</v>
      </c>
      <c r="E3496" s="411" t="s">
        <v>10</v>
      </c>
      <c r="F3496" s="409">
        <v>44028</v>
      </c>
      <c r="G3496" s="409"/>
      <c r="H3496" s="408">
        <v>2020</v>
      </c>
      <c r="I3496" s="407"/>
      <c r="J3496" s="407" t="s">
        <v>987</v>
      </c>
      <c r="K3496" s="407" t="s">
        <v>271</v>
      </c>
      <c r="L3496" s="826"/>
      <c r="M3496" s="827"/>
      <c r="N3496" s="793"/>
      <c r="O3496" s="830"/>
      <c r="P3496" s="833"/>
      <c r="Q3496" s="836"/>
      <c r="R3496" s="830"/>
      <c r="S3496" s="406" t="s">
        <v>158</v>
      </c>
      <c r="T3496" s="405">
        <v>44028</v>
      </c>
      <c r="U3496" s="820"/>
      <c r="V3496" s="821"/>
      <c r="W3496" s="818"/>
      <c r="X3496" s="819"/>
      <c r="Y3496" s="818"/>
      <c r="Z3496" s="819"/>
      <c r="AA3496" s="818"/>
      <c r="AB3496" s="819"/>
      <c r="AC3496" s="818"/>
      <c r="AD3496" s="819"/>
      <c r="AE3496" s="818"/>
      <c r="AF3496" s="819"/>
      <c r="AG3496" s="867"/>
      <c r="AH3496" s="868"/>
      <c r="AI3496" s="783"/>
      <c r="AJ3496" s="784"/>
      <c r="AK3496" s="793"/>
      <c r="AL3496" s="793"/>
      <c r="AM3496" s="793"/>
      <c r="AN3496" s="793"/>
      <c r="AO3496" s="793"/>
      <c r="AP3496" s="793"/>
    </row>
    <row r="3497" spans="1:42" s="404" customFormat="1" ht="12.75" hidden="1" customHeight="1" thickTop="1" x14ac:dyDescent="0.2">
      <c r="A3497" s="402"/>
      <c r="B3497" s="445" t="s">
        <v>310</v>
      </c>
      <c r="C3497" s="444" t="s">
        <v>752</v>
      </c>
      <c r="D3497" s="443" t="s">
        <v>705</v>
      </c>
      <c r="E3497" s="442" t="s">
        <v>238</v>
      </c>
      <c r="F3497" s="440"/>
      <c r="G3497" s="440"/>
      <c r="H3497" s="419">
        <v>2020</v>
      </c>
      <c r="I3497" s="418"/>
      <c r="J3497" s="418" t="s">
        <v>987</v>
      </c>
      <c r="K3497" s="508" t="s">
        <v>751</v>
      </c>
      <c r="L3497" s="822" t="s">
        <v>38</v>
      </c>
      <c r="M3497" s="823"/>
      <c r="N3497" s="791" t="s">
        <v>753</v>
      </c>
      <c r="O3497" s="828" t="s">
        <v>219</v>
      </c>
      <c r="P3497" s="831"/>
      <c r="Q3497" s="834" t="s">
        <v>218</v>
      </c>
      <c r="R3497" s="828"/>
      <c r="S3497" s="434" t="s">
        <v>184</v>
      </c>
      <c r="T3497" s="438">
        <v>1000000</v>
      </c>
      <c r="U3497" s="434" t="s">
        <v>183</v>
      </c>
      <c r="V3497" s="437"/>
      <c r="W3497" s="434" t="s">
        <v>182</v>
      </c>
      <c r="X3497" s="436">
        <f>T3497</f>
        <v>1000000</v>
      </c>
      <c r="Y3497" s="434" t="s">
        <v>181</v>
      </c>
      <c r="Z3497" s="435"/>
      <c r="AA3497" s="434" t="s">
        <v>181</v>
      </c>
      <c r="AB3497" s="435"/>
      <c r="AC3497" s="434" t="s">
        <v>181</v>
      </c>
      <c r="AD3497" s="435"/>
      <c r="AE3497" s="434" t="s">
        <v>181</v>
      </c>
      <c r="AF3497" s="435"/>
      <c r="AG3497" s="466" t="s">
        <v>181</v>
      </c>
      <c r="AH3497" s="467"/>
      <c r="AI3497" s="466" t="s">
        <v>180</v>
      </c>
      <c r="AJ3497" s="465"/>
      <c r="AK3497" s="791" t="s">
        <v>256</v>
      </c>
      <c r="AL3497" s="791" t="s">
        <v>256</v>
      </c>
      <c r="AM3497" s="791" t="s">
        <v>256</v>
      </c>
      <c r="AN3497" s="791" t="s">
        <v>256</v>
      </c>
      <c r="AO3497" s="791" t="s">
        <v>256</v>
      </c>
      <c r="AP3497" s="791" t="s">
        <v>256</v>
      </c>
    </row>
    <row r="3498" spans="1:42" s="404" customFormat="1" ht="15" hidden="1" customHeight="1" x14ac:dyDescent="0.2">
      <c r="A3498" s="402"/>
      <c r="B3498" s="425" t="s">
        <v>310</v>
      </c>
      <c r="C3498" s="424" t="s">
        <v>752</v>
      </c>
      <c r="D3498" s="423" t="s">
        <v>705</v>
      </c>
      <c r="E3498" s="422" t="s">
        <v>238</v>
      </c>
      <c r="F3498" s="420"/>
      <c r="G3498" s="420"/>
      <c r="H3498" s="419">
        <v>2020</v>
      </c>
      <c r="I3498" s="418"/>
      <c r="J3498" s="418" t="s">
        <v>987</v>
      </c>
      <c r="K3498" s="570" t="s">
        <v>751</v>
      </c>
      <c r="L3498" s="824"/>
      <c r="M3498" s="825"/>
      <c r="N3498" s="792"/>
      <c r="O3498" s="829"/>
      <c r="P3498" s="832"/>
      <c r="Q3498" s="835"/>
      <c r="R3498" s="829"/>
      <c r="S3498" s="416" t="s">
        <v>179</v>
      </c>
      <c r="T3498" s="432"/>
      <c r="U3498" s="416" t="s">
        <v>177</v>
      </c>
      <c r="V3498" s="415"/>
      <c r="W3498" s="416" t="s">
        <v>176</v>
      </c>
      <c r="X3498" s="428">
        <f>X3497</f>
        <v>1000000</v>
      </c>
      <c r="Y3498" s="416" t="s">
        <v>175</v>
      </c>
      <c r="Z3498" s="426"/>
      <c r="AA3498" s="416" t="s">
        <v>175</v>
      </c>
      <c r="AB3498" s="426"/>
      <c r="AC3498" s="416" t="s">
        <v>175</v>
      </c>
      <c r="AD3498" s="426"/>
      <c r="AE3498" s="416" t="s">
        <v>175</v>
      </c>
      <c r="AF3498" s="426"/>
      <c r="AG3498" s="463" t="s">
        <v>175</v>
      </c>
      <c r="AH3498" s="462"/>
      <c r="AI3498" s="463" t="s">
        <v>174</v>
      </c>
      <c r="AJ3498" s="464"/>
      <c r="AK3498" s="792"/>
      <c r="AL3498" s="792"/>
      <c r="AM3498" s="792"/>
      <c r="AN3498" s="792"/>
      <c r="AO3498" s="792"/>
      <c r="AP3498" s="792"/>
    </row>
    <row r="3499" spans="1:42" s="404" customFormat="1" ht="13.5" hidden="1" thickTop="1" x14ac:dyDescent="0.2">
      <c r="A3499" s="402"/>
      <c r="B3499" s="425" t="s">
        <v>310</v>
      </c>
      <c r="C3499" s="424" t="s">
        <v>752</v>
      </c>
      <c r="D3499" s="423" t="s">
        <v>705</v>
      </c>
      <c r="E3499" s="422" t="s">
        <v>238</v>
      </c>
      <c r="F3499" s="420"/>
      <c r="G3499" s="420"/>
      <c r="H3499" s="419">
        <v>2020</v>
      </c>
      <c r="I3499" s="418"/>
      <c r="J3499" s="418" t="s">
        <v>987</v>
      </c>
      <c r="K3499" s="570" t="s">
        <v>751</v>
      </c>
      <c r="L3499" s="824"/>
      <c r="M3499" s="825"/>
      <c r="N3499" s="792"/>
      <c r="O3499" s="829"/>
      <c r="P3499" s="832"/>
      <c r="Q3499" s="835"/>
      <c r="R3499" s="829"/>
      <c r="S3499" s="416" t="s">
        <v>173</v>
      </c>
      <c r="T3499" s="429"/>
      <c r="U3499" s="416" t="s">
        <v>171</v>
      </c>
      <c r="V3499" s="427"/>
      <c r="W3499" s="416" t="s">
        <v>170</v>
      </c>
      <c r="X3499" s="428"/>
      <c r="Y3499" s="416" t="s">
        <v>169</v>
      </c>
      <c r="Z3499" s="426"/>
      <c r="AA3499" s="416" t="s">
        <v>169</v>
      </c>
      <c r="AB3499" s="426"/>
      <c r="AC3499" s="416" t="s">
        <v>169</v>
      </c>
      <c r="AD3499" s="426"/>
      <c r="AE3499" s="416" t="s">
        <v>169</v>
      </c>
      <c r="AF3499" s="426"/>
      <c r="AG3499" s="463" t="s">
        <v>169</v>
      </c>
      <c r="AH3499" s="462"/>
      <c r="AI3499" s="781"/>
      <c r="AJ3499" s="782"/>
      <c r="AK3499" s="792"/>
      <c r="AL3499" s="792"/>
      <c r="AM3499" s="792"/>
      <c r="AN3499" s="792"/>
      <c r="AO3499" s="792"/>
      <c r="AP3499" s="792"/>
    </row>
    <row r="3500" spans="1:42" s="404" customFormat="1" ht="15" hidden="1" customHeight="1" x14ac:dyDescent="0.2">
      <c r="A3500" s="402"/>
      <c r="B3500" s="425" t="s">
        <v>310</v>
      </c>
      <c r="C3500" s="424" t="s">
        <v>752</v>
      </c>
      <c r="D3500" s="423" t="s">
        <v>705</v>
      </c>
      <c r="E3500" s="422" t="s">
        <v>238</v>
      </c>
      <c r="F3500" s="420"/>
      <c r="G3500" s="420"/>
      <c r="H3500" s="419">
        <v>2020</v>
      </c>
      <c r="I3500" s="418"/>
      <c r="J3500" s="418" t="s">
        <v>987</v>
      </c>
      <c r="K3500" s="570" t="s">
        <v>751</v>
      </c>
      <c r="L3500" s="824"/>
      <c r="M3500" s="825"/>
      <c r="N3500" s="792"/>
      <c r="O3500" s="829"/>
      <c r="P3500" s="832"/>
      <c r="Q3500" s="835"/>
      <c r="R3500" s="829"/>
      <c r="S3500" s="416" t="s">
        <v>168</v>
      </c>
      <c r="T3500" s="427"/>
      <c r="U3500" s="416" t="s">
        <v>167</v>
      </c>
      <c r="V3500" s="427"/>
      <c r="W3500" s="816"/>
      <c r="X3500" s="817"/>
      <c r="Y3500" s="416" t="s">
        <v>166</v>
      </c>
      <c r="Z3500" s="426">
        <f>IF(Z3498="",Z3499-Z3497,Z3499-Z3498)</f>
        <v>0</v>
      </c>
      <c r="AA3500" s="416" t="s">
        <v>166</v>
      </c>
      <c r="AB3500" s="426">
        <f>IF(AB3498="",AB3499-AB3497,AB3499-AB3498)</f>
        <v>0</v>
      </c>
      <c r="AC3500" s="416" t="s">
        <v>166</v>
      </c>
      <c r="AD3500" s="426">
        <f>IF(AD3498="",AD3499-AD3497,AD3499-AD3498)</f>
        <v>0</v>
      </c>
      <c r="AE3500" s="416" t="s">
        <v>166</v>
      </c>
      <c r="AF3500" s="426">
        <f>IF(AF3498="",AF3499-AF3497,AF3499-AF3498)</f>
        <v>0</v>
      </c>
      <c r="AG3500" s="463" t="s">
        <v>166</v>
      </c>
      <c r="AH3500" s="462">
        <f>IF(AH3498="",AH3499-AH3497,AH3499-AH3498)</f>
        <v>0</v>
      </c>
      <c r="AI3500" s="781"/>
      <c r="AJ3500" s="782"/>
      <c r="AK3500" s="792"/>
      <c r="AL3500" s="792"/>
      <c r="AM3500" s="792"/>
      <c r="AN3500" s="792"/>
      <c r="AO3500" s="792"/>
      <c r="AP3500" s="792"/>
    </row>
    <row r="3501" spans="1:42" s="404" customFormat="1" ht="15" hidden="1" customHeight="1" x14ac:dyDescent="0.2">
      <c r="A3501" s="402"/>
      <c r="B3501" s="425" t="s">
        <v>310</v>
      </c>
      <c r="C3501" s="424" t="s">
        <v>752</v>
      </c>
      <c r="D3501" s="423" t="s">
        <v>705</v>
      </c>
      <c r="E3501" s="422" t="s">
        <v>238</v>
      </c>
      <c r="F3501" s="420"/>
      <c r="G3501" s="420"/>
      <c r="H3501" s="419">
        <v>2020</v>
      </c>
      <c r="I3501" s="418"/>
      <c r="J3501" s="418" t="s">
        <v>987</v>
      </c>
      <c r="K3501" s="570" t="s">
        <v>751</v>
      </c>
      <c r="L3501" s="824"/>
      <c r="M3501" s="825"/>
      <c r="N3501" s="792"/>
      <c r="O3501" s="829"/>
      <c r="P3501" s="832"/>
      <c r="Q3501" s="835"/>
      <c r="R3501" s="829"/>
      <c r="S3501" s="416" t="s">
        <v>165</v>
      </c>
      <c r="T3501" s="415"/>
      <c r="U3501" s="416" t="s">
        <v>164</v>
      </c>
      <c r="V3501" s="415"/>
      <c r="W3501" s="816"/>
      <c r="X3501" s="817"/>
      <c r="Y3501" s="816"/>
      <c r="Z3501" s="817"/>
      <c r="AA3501" s="816"/>
      <c r="AB3501" s="817"/>
      <c r="AC3501" s="816"/>
      <c r="AD3501" s="817"/>
      <c r="AE3501" s="816"/>
      <c r="AF3501" s="817"/>
      <c r="AG3501" s="781"/>
      <c r="AH3501" s="782"/>
      <c r="AI3501" s="781"/>
      <c r="AJ3501" s="782"/>
      <c r="AK3501" s="792"/>
      <c r="AL3501" s="792"/>
      <c r="AM3501" s="792"/>
      <c r="AN3501" s="792"/>
      <c r="AO3501" s="792"/>
      <c r="AP3501" s="792"/>
    </row>
    <row r="3502" spans="1:42" s="404" customFormat="1" ht="15" hidden="1" customHeight="1" thickBot="1" x14ac:dyDescent="0.25">
      <c r="A3502" s="402"/>
      <c r="B3502" s="414" t="s">
        <v>310</v>
      </c>
      <c r="C3502" s="413" t="s">
        <v>752</v>
      </c>
      <c r="D3502" s="412" t="s">
        <v>705</v>
      </c>
      <c r="E3502" s="411" t="s">
        <v>238</v>
      </c>
      <c r="F3502" s="409"/>
      <c r="G3502" s="409"/>
      <c r="H3502" s="408">
        <v>2020</v>
      </c>
      <c r="I3502" s="407"/>
      <c r="J3502" s="407" t="s">
        <v>987</v>
      </c>
      <c r="K3502" s="571" t="s">
        <v>751</v>
      </c>
      <c r="L3502" s="826"/>
      <c r="M3502" s="827"/>
      <c r="N3502" s="793"/>
      <c r="O3502" s="830"/>
      <c r="P3502" s="833"/>
      <c r="Q3502" s="836"/>
      <c r="R3502" s="830"/>
      <c r="S3502" s="406" t="s">
        <v>158</v>
      </c>
      <c r="T3502" s="451"/>
      <c r="U3502" s="820"/>
      <c r="V3502" s="821"/>
      <c r="W3502" s="818"/>
      <c r="X3502" s="819"/>
      <c r="Y3502" s="818"/>
      <c r="Z3502" s="819"/>
      <c r="AA3502" s="818"/>
      <c r="AB3502" s="819"/>
      <c r="AC3502" s="818"/>
      <c r="AD3502" s="819"/>
      <c r="AE3502" s="818"/>
      <c r="AF3502" s="819"/>
      <c r="AG3502" s="783"/>
      <c r="AH3502" s="784"/>
      <c r="AI3502" s="783"/>
      <c r="AJ3502" s="784"/>
      <c r="AK3502" s="793"/>
      <c r="AL3502" s="793"/>
      <c r="AM3502" s="793"/>
      <c r="AN3502" s="793"/>
      <c r="AO3502" s="793"/>
      <c r="AP3502" s="793"/>
    </row>
    <row r="3503" spans="1:42" s="404" customFormat="1" ht="12.75" hidden="1" customHeight="1" thickTop="1" x14ac:dyDescent="0.2">
      <c r="B3503" s="445" t="s">
        <v>163</v>
      </c>
      <c r="C3503" s="444" t="s">
        <v>258</v>
      </c>
      <c r="D3503" s="443" t="s">
        <v>161</v>
      </c>
      <c r="E3503" s="442" t="s">
        <v>238</v>
      </c>
      <c r="F3503" s="440"/>
      <c r="G3503" s="440"/>
      <c r="H3503" s="419">
        <v>2020</v>
      </c>
      <c r="I3503" s="418"/>
      <c r="J3503" s="418" t="s">
        <v>987</v>
      </c>
      <c r="K3503" s="508" t="s">
        <v>257</v>
      </c>
      <c r="L3503" s="822" t="s">
        <v>39</v>
      </c>
      <c r="M3503" s="823"/>
      <c r="N3503" s="791" t="s">
        <v>261</v>
      </c>
      <c r="O3503" s="828" t="s">
        <v>260</v>
      </c>
      <c r="P3503" s="831"/>
      <c r="Q3503" s="834" t="s">
        <v>259</v>
      </c>
      <c r="R3503" s="828"/>
      <c r="S3503" s="434" t="s">
        <v>184</v>
      </c>
      <c r="T3503" s="438">
        <v>2000000</v>
      </c>
      <c r="U3503" s="434" t="s">
        <v>183</v>
      </c>
      <c r="V3503" s="437"/>
      <c r="W3503" s="434" t="s">
        <v>182</v>
      </c>
      <c r="X3503" s="436">
        <f>T3503</f>
        <v>2000000</v>
      </c>
      <c r="Y3503" s="434" t="s">
        <v>181</v>
      </c>
      <c r="Z3503" s="435"/>
      <c r="AA3503" s="434" t="s">
        <v>181</v>
      </c>
      <c r="AB3503" s="435"/>
      <c r="AC3503" s="434" t="s">
        <v>181</v>
      </c>
      <c r="AD3503" s="435"/>
      <c r="AE3503" s="434" t="s">
        <v>181</v>
      </c>
      <c r="AF3503" s="435"/>
      <c r="AG3503" s="466" t="s">
        <v>181</v>
      </c>
      <c r="AH3503" s="467"/>
      <c r="AI3503" s="466" t="s">
        <v>180</v>
      </c>
      <c r="AJ3503" s="465"/>
      <c r="AK3503" s="791" t="s">
        <v>240</v>
      </c>
      <c r="AL3503" s="791" t="s">
        <v>240</v>
      </c>
      <c r="AM3503" s="791" t="s">
        <v>240</v>
      </c>
      <c r="AN3503" s="791" t="s">
        <v>240</v>
      </c>
      <c r="AO3503" s="791" t="s">
        <v>240</v>
      </c>
      <c r="AP3503" s="791" t="s">
        <v>240</v>
      </c>
    </row>
    <row r="3504" spans="1:42" s="404" customFormat="1" ht="15" hidden="1" customHeight="1" x14ac:dyDescent="0.2">
      <c r="B3504" s="425" t="s">
        <v>163</v>
      </c>
      <c r="C3504" s="424" t="s">
        <v>258</v>
      </c>
      <c r="D3504" s="423" t="s">
        <v>161</v>
      </c>
      <c r="E3504" s="422" t="s">
        <v>238</v>
      </c>
      <c r="F3504" s="420"/>
      <c r="G3504" s="420"/>
      <c r="H3504" s="419">
        <v>2020</v>
      </c>
      <c r="I3504" s="418"/>
      <c r="J3504" s="418" t="s">
        <v>987</v>
      </c>
      <c r="K3504" s="417" t="s">
        <v>257</v>
      </c>
      <c r="L3504" s="824"/>
      <c r="M3504" s="825"/>
      <c r="N3504" s="792"/>
      <c r="O3504" s="829"/>
      <c r="P3504" s="832"/>
      <c r="Q3504" s="835"/>
      <c r="R3504" s="829"/>
      <c r="S3504" s="416" t="s">
        <v>179</v>
      </c>
      <c r="T3504" s="432"/>
      <c r="U3504" s="416" t="s">
        <v>177</v>
      </c>
      <c r="V3504" s="415"/>
      <c r="W3504" s="416" t="s">
        <v>176</v>
      </c>
      <c r="X3504" s="428">
        <f>X3503</f>
        <v>2000000</v>
      </c>
      <c r="Y3504" s="416" t="s">
        <v>175</v>
      </c>
      <c r="Z3504" s="426"/>
      <c r="AA3504" s="416" t="s">
        <v>175</v>
      </c>
      <c r="AB3504" s="426"/>
      <c r="AC3504" s="416" t="s">
        <v>175</v>
      </c>
      <c r="AD3504" s="426"/>
      <c r="AE3504" s="416" t="s">
        <v>175</v>
      </c>
      <c r="AF3504" s="426"/>
      <c r="AG3504" s="463" t="s">
        <v>175</v>
      </c>
      <c r="AH3504" s="462"/>
      <c r="AI3504" s="463" t="s">
        <v>174</v>
      </c>
      <c r="AJ3504" s="464"/>
      <c r="AK3504" s="792"/>
      <c r="AL3504" s="792"/>
      <c r="AM3504" s="792"/>
      <c r="AN3504" s="792"/>
      <c r="AO3504" s="792"/>
      <c r="AP3504" s="792"/>
    </row>
    <row r="3505" spans="2:42" s="404" customFormat="1" ht="39" hidden="1" customHeight="1" x14ac:dyDescent="0.2">
      <c r="B3505" s="425" t="s">
        <v>163</v>
      </c>
      <c r="C3505" s="424" t="s">
        <v>258</v>
      </c>
      <c r="D3505" s="423" t="s">
        <v>161</v>
      </c>
      <c r="E3505" s="422" t="s">
        <v>238</v>
      </c>
      <c r="F3505" s="420"/>
      <c r="G3505" s="420"/>
      <c r="H3505" s="419">
        <v>2020</v>
      </c>
      <c r="I3505" s="418"/>
      <c r="J3505" s="418" t="s">
        <v>987</v>
      </c>
      <c r="K3505" s="417" t="s">
        <v>257</v>
      </c>
      <c r="L3505" s="824"/>
      <c r="M3505" s="825"/>
      <c r="N3505" s="792"/>
      <c r="O3505" s="829"/>
      <c r="P3505" s="832"/>
      <c r="Q3505" s="835"/>
      <c r="R3505" s="829"/>
      <c r="S3505" s="416" t="s">
        <v>173</v>
      </c>
      <c r="T3505" s="429"/>
      <c r="U3505" s="416" t="s">
        <v>171</v>
      </c>
      <c r="V3505" s="427"/>
      <c r="W3505" s="416" t="s">
        <v>170</v>
      </c>
      <c r="X3505" s="428"/>
      <c r="Y3505" s="416" t="s">
        <v>169</v>
      </c>
      <c r="Z3505" s="426"/>
      <c r="AA3505" s="416" t="s">
        <v>169</v>
      </c>
      <c r="AB3505" s="426"/>
      <c r="AC3505" s="416" t="s">
        <v>169</v>
      </c>
      <c r="AD3505" s="426"/>
      <c r="AE3505" s="416" t="s">
        <v>169</v>
      </c>
      <c r="AF3505" s="426"/>
      <c r="AG3505" s="463" t="s">
        <v>169</v>
      </c>
      <c r="AH3505" s="462"/>
      <c r="AI3505" s="781"/>
      <c r="AJ3505" s="782"/>
      <c r="AK3505" s="792"/>
      <c r="AL3505" s="792"/>
      <c r="AM3505" s="792"/>
      <c r="AN3505" s="792"/>
      <c r="AO3505" s="792"/>
      <c r="AP3505" s="792"/>
    </row>
    <row r="3506" spans="2:42" s="404" customFormat="1" ht="15" hidden="1" customHeight="1" x14ac:dyDescent="0.2">
      <c r="B3506" s="425" t="s">
        <v>163</v>
      </c>
      <c r="C3506" s="424" t="s">
        <v>258</v>
      </c>
      <c r="D3506" s="423" t="s">
        <v>161</v>
      </c>
      <c r="E3506" s="422" t="s">
        <v>238</v>
      </c>
      <c r="F3506" s="420"/>
      <c r="G3506" s="420"/>
      <c r="H3506" s="419">
        <v>2020</v>
      </c>
      <c r="I3506" s="418"/>
      <c r="J3506" s="418" t="s">
        <v>987</v>
      </c>
      <c r="K3506" s="417" t="s">
        <v>257</v>
      </c>
      <c r="L3506" s="824"/>
      <c r="M3506" s="825"/>
      <c r="N3506" s="792"/>
      <c r="O3506" s="829"/>
      <c r="P3506" s="832"/>
      <c r="Q3506" s="835"/>
      <c r="R3506" s="829"/>
      <c r="S3506" s="416" t="s">
        <v>168</v>
      </c>
      <c r="T3506" s="427"/>
      <c r="U3506" s="416" t="s">
        <v>167</v>
      </c>
      <c r="V3506" s="427"/>
      <c r="W3506" s="816"/>
      <c r="X3506" s="817"/>
      <c r="Y3506" s="416" t="s">
        <v>166</v>
      </c>
      <c r="Z3506" s="426">
        <f>IF(Z3504="",Z3505-Z3503,Z3505-Z3504)</f>
        <v>0</v>
      </c>
      <c r="AA3506" s="416" t="s">
        <v>166</v>
      </c>
      <c r="AB3506" s="426">
        <f>IF(AB3504="",AB3505-AB3503,AB3505-AB3504)</f>
        <v>0</v>
      </c>
      <c r="AC3506" s="416" t="s">
        <v>166</v>
      </c>
      <c r="AD3506" s="426">
        <f>IF(AD3504="",AD3505-AD3503,AD3505-AD3504)</f>
        <v>0</v>
      </c>
      <c r="AE3506" s="416" t="s">
        <v>166</v>
      </c>
      <c r="AF3506" s="426">
        <f>IF(AF3504="",AF3505-AF3503,AF3505-AF3504)</f>
        <v>0</v>
      </c>
      <c r="AG3506" s="463" t="s">
        <v>166</v>
      </c>
      <c r="AH3506" s="462">
        <f>IF(AH3504="",AH3505-AH3503,AH3505-AH3504)</f>
        <v>0</v>
      </c>
      <c r="AI3506" s="781"/>
      <c r="AJ3506" s="782"/>
      <c r="AK3506" s="792"/>
      <c r="AL3506" s="792"/>
      <c r="AM3506" s="792"/>
      <c r="AN3506" s="792"/>
      <c r="AO3506" s="792"/>
      <c r="AP3506" s="792"/>
    </row>
    <row r="3507" spans="2:42" s="404" customFormat="1" ht="15" hidden="1" customHeight="1" x14ac:dyDescent="0.2">
      <c r="B3507" s="425" t="s">
        <v>163</v>
      </c>
      <c r="C3507" s="424" t="s">
        <v>258</v>
      </c>
      <c r="D3507" s="423" t="s">
        <v>161</v>
      </c>
      <c r="E3507" s="422" t="s">
        <v>238</v>
      </c>
      <c r="F3507" s="420"/>
      <c r="G3507" s="420"/>
      <c r="H3507" s="419">
        <v>2020</v>
      </c>
      <c r="I3507" s="418"/>
      <c r="J3507" s="418" t="s">
        <v>987</v>
      </c>
      <c r="K3507" s="417" t="s">
        <v>257</v>
      </c>
      <c r="L3507" s="824"/>
      <c r="M3507" s="825"/>
      <c r="N3507" s="792"/>
      <c r="O3507" s="829"/>
      <c r="P3507" s="832"/>
      <c r="Q3507" s="835"/>
      <c r="R3507" s="829"/>
      <c r="S3507" s="416" t="s">
        <v>165</v>
      </c>
      <c r="T3507" s="415"/>
      <c r="U3507" s="416" t="s">
        <v>164</v>
      </c>
      <c r="V3507" s="415"/>
      <c r="W3507" s="816"/>
      <c r="X3507" s="817"/>
      <c r="Y3507" s="816"/>
      <c r="Z3507" s="817"/>
      <c r="AA3507" s="816"/>
      <c r="AB3507" s="817"/>
      <c r="AC3507" s="816"/>
      <c r="AD3507" s="817"/>
      <c r="AE3507" s="816"/>
      <c r="AF3507" s="817"/>
      <c r="AG3507" s="781"/>
      <c r="AH3507" s="782"/>
      <c r="AI3507" s="781"/>
      <c r="AJ3507" s="782"/>
      <c r="AK3507" s="792"/>
      <c r="AL3507" s="792"/>
      <c r="AM3507" s="792"/>
      <c r="AN3507" s="792"/>
      <c r="AO3507" s="792"/>
      <c r="AP3507" s="792"/>
    </row>
    <row r="3508" spans="2:42" s="404" customFormat="1" ht="15" hidden="1" customHeight="1" thickBot="1" x14ac:dyDescent="0.25">
      <c r="B3508" s="414" t="s">
        <v>163</v>
      </c>
      <c r="C3508" s="413" t="s">
        <v>258</v>
      </c>
      <c r="D3508" s="412" t="s">
        <v>161</v>
      </c>
      <c r="E3508" s="411" t="s">
        <v>238</v>
      </c>
      <c r="F3508" s="409"/>
      <c r="G3508" s="409"/>
      <c r="H3508" s="408">
        <v>2020</v>
      </c>
      <c r="I3508" s="407"/>
      <c r="J3508" s="407" t="s">
        <v>987</v>
      </c>
      <c r="K3508" s="407" t="s">
        <v>257</v>
      </c>
      <c r="L3508" s="826"/>
      <c r="M3508" s="827"/>
      <c r="N3508" s="793"/>
      <c r="O3508" s="830"/>
      <c r="P3508" s="833"/>
      <c r="Q3508" s="836"/>
      <c r="R3508" s="830"/>
      <c r="S3508" s="406" t="s">
        <v>158</v>
      </c>
      <c r="T3508" s="451"/>
      <c r="U3508" s="820"/>
      <c r="V3508" s="821"/>
      <c r="W3508" s="818"/>
      <c r="X3508" s="819"/>
      <c r="Y3508" s="818"/>
      <c r="Z3508" s="819"/>
      <c r="AA3508" s="818"/>
      <c r="AB3508" s="819"/>
      <c r="AC3508" s="818"/>
      <c r="AD3508" s="819"/>
      <c r="AE3508" s="818"/>
      <c r="AF3508" s="819"/>
      <c r="AG3508" s="783"/>
      <c r="AH3508" s="784"/>
      <c r="AI3508" s="783"/>
      <c r="AJ3508" s="784"/>
      <c r="AK3508" s="793"/>
      <c r="AL3508" s="793"/>
      <c r="AM3508" s="793"/>
      <c r="AN3508" s="793"/>
      <c r="AO3508" s="793"/>
      <c r="AP3508" s="793"/>
    </row>
    <row r="3509" spans="2:42" s="404" customFormat="1" ht="12.75" hidden="1" customHeight="1" thickTop="1" x14ac:dyDescent="0.2">
      <c r="B3509" s="445" t="s">
        <v>163</v>
      </c>
      <c r="C3509" s="444" t="s">
        <v>258</v>
      </c>
      <c r="D3509" s="443" t="s">
        <v>161</v>
      </c>
      <c r="E3509" s="442" t="s">
        <v>238</v>
      </c>
      <c r="F3509" s="440"/>
      <c r="G3509" s="440"/>
      <c r="H3509" s="419">
        <v>2020</v>
      </c>
      <c r="I3509" s="418"/>
      <c r="J3509" s="418" t="s">
        <v>987</v>
      </c>
      <c r="K3509" s="439" t="s">
        <v>262</v>
      </c>
      <c r="L3509" s="822" t="s">
        <v>37</v>
      </c>
      <c r="M3509" s="823"/>
      <c r="N3509" s="791" t="s">
        <v>261</v>
      </c>
      <c r="O3509" s="828" t="s">
        <v>267</v>
      </c>
      <c r="P3509" s="831"/>
      <c r="Q3509" s="834" t="s">
        <v>259</v>
      </c>
      <c r="R3509" s="828"/>
      <c r="S3509" s="434" t="s">
        <v>184</v>
      </c>
      <c r="T3509" s="438">
        <v>500000</v>
      </c>
      <c r="U3509" s="434" t="s">
        <v>183</v>
      </c>
      <c r="V3509" s="437"/>
      <c r="W3509" s="434" t="s">
        <v>182</v>
      </c>
      <c r="X3509" s="436">
        <f>T3509</f>
        <v>500000</v>
      </c>
      <c r="Y3509" s="434" t="s">
        <v>181</v>
      </c>
      <c r="Z3509" s="435"/>
      <c r="AA3509" s="434" t="s">
        <v>181</v>
      </c>
      <c r="AB3509" s="435"/>
      <c r="AC3509" s="434" t="s">
        <v>181</v>
      </c>
      <c r="AD3509" s="435"/>
      <c r="AE3509" s="434" t="s">
        <v>181</v>
      </c>
      <c r="AF3509" s="435"/>
      <c r="AG3509" s="466" t="s">
        <v>181</v>
      </c>
      <c r="AH3509" s="467"/>
      <c r="AI3509" s="466" t="s">
        <v>180</v>
      </c>
      <c r="AJ3509" s="465"/>
      <c r="AK3509" s="791" t="s">
        <v>240</v>
      </c>
      <c r="AL3509" s="791" t="s">
        <v>240</v>
      </c>
      <c r="AM3509" s="791" t="s">
        <v>240</v>
      </c>
      <c r="AN3509" s="791" t="s">
        <v>240</v>
      </c>
      <c r="AO3509" s="791" t="s">
        <v>240</v>
      </c>
      <c r="AP3509" s="791" t="s">
        <v>240</v>
      </c>
    </row>
    <row r="3510" spans="2:42" s="404" customFormat="1" ht="15" hidden="1" customHeight="1" x14ac:dyDescent="0.2">
      <c r="B3510" s="425" t="s">
        <v>163</v>
      </c>
      <c r="C3510" s="424" t="s">
        <v>258</v>
      </c>
      <c r="D3510" s="423" t="s">
        <v>161</v>
      </c>
      <c r="E3510" s="422" t="s">
        <v>238</v>
      </c>
      <c r="F3510" s="420"/>
      <c r="G3510" s="420"/>
      <c r="H3510" s="419">
        <v>2020</v>
      </c>
      <c r="I3510" s="418"/>
      <c r="J3510" s="418" t="s">
        <v>987</v>
      </c>
      <c r="K3510" s="417" t="s">
        <v>262</v>
      </c>
      <c r="L3510" s="824"/>
      <c r="M3510" s="825"/>
      <c r="N3510" s="792"/>
      <c r="O3510" s="829"/>
      <c r="P3510" s="832"/>
      <c r="Q3510" s="835"/>
      <c r="R3510" s="829"/>
      <c r="S3510" s="416" t="s">
        <v>179</v>
      </c>
      <c r="T3510" s="432"/>
      <c r="U3510" s="416" t="s">
        <v>177</v>
      </c>
      <c r="V3510" s="415"/>
      <c r="W3510" s="416" t="s">
        <v>176</v>
      </c>
      <c r="X3510" s="428">
        <f>X3509</f>
        <v>500000</v>
      </c>
      <c r="Y3510" s="416" t="s">
        <v>175</v>
      </c>
      <c r="Z3510" s="426"/>
      <c r="AA3510" s="416" t="s">
        <v>175</v>
      </c>
      <c r="AB3510" s="426"/>
      <c r="AC3510" s="416" t="s">
        <v>175</v>
      </c>
      <c r="AD3510" s="426"/>
      <c r="AE3510" s="416" t="s">
        <v>175</v>
      </c>
      <c r="AF3510" s="426"/>
      <c r="AG3510" s="463" t="s">
        <v>175</v>
      </c>
      <c r="AH3510" s="462"/>
      <c r="AI3510" s="463" t="s">
        <v>174</v>
      </c>
      <c r="AJ3510" s="464"/>
      <c r="AK3510" s="792"/>
      <c r="AL3510" s="792"/>
      <c r="AM3510" s="792"/>
      <c r="AN3510" s="792"/>
      <c r="AO3510" s="792"/>
      <c r="AP3510" s="792"/>
    </row>
    <row r="3511" spans="2:42" s="404" customFormat="1" ht="39" hidden="1" customHeight="1" x14ac:dyDescent="0.2">
      <c r="B3511" s="425" t="s">
        <v>163</v>
      </c>
      <c r="C3511" s="424" t="s">
        <v>258</v>
      </c>
      <c r="D3511" s="423" t="s">
        <v>161</v>
      </c>
      <c r="E3511" s="422" t="s">
        <v>238</v>
      </c>
      <c r="F3511" s="420"/>
      <c r="G3511" s="420"/>
      <c r="H3511" s="419">
        <v>2020</v>
      </c>
      <c r="I3511" s="418"/>
      <c r="J3511" s="418" t="s">
        <v>987</v>
      </c>
      <c r="K3511" s="417" t="s">
        <v>262</v>
      </c>
      <c r="L3511" s="824"/>
      <c r="M3511" s="825"/>
      <c r="N3511" s="792"/>
      <c r="O3511" s="829"/>
      <c r="P3511" s="832"/>
      <c r="Q3511" s="835"/>
      <c r="R3511" s="829"/>
      <c r="S3511" s="416" t="s">
        <v>173</v>
      </c>
      <c r="T3511" s="429"/>
      <c r="U3511" s="416" t="s">
        <v>171</v>
      </c>
      <c r="V3511" s="427"/>
      <c r="W3511" s="416" t="s">
        <v>170</v>
      </c>
      <c r="X3511" s="428"/>
      <c r="Y3511" s="416" t="s">
        <v>169</v>
      </c>
      <c r="Z3511" s="426"/>
      <c r="AA3511" s="416" t="s">
        <v>169</v>
      </c>
      <c r="AB3511" s="426"/>
      <c r="AC3511" s="416" t="s">
        <v>169</v>
      </c>
      <c r="AD3511" s="426"/>
      <c r="AE3511" s="416" t="s">
        <v>169</v>
      </c>
      <c r="AF3511" s="426"/>
      <c r="AG3511" s="463" t="s">
        <v>169</v>
      </c>
      <c r="AH3511" s="462"/>
      <c r="AI3511" s="781"/>
      <c r="AJ3511" s="782"/>
      <c r="AK3511" s="792"/>
      <c r="AL3511" s="792"/>
      <c r="AM3511" s="792"/>
      <c r="AN3511" s="792"/>
      <c r="AO3511" s="792"/>
      <c r="AP3511" s="792"/>
    </row>
    <row r="3512" spans="2:42" s="404" customFormat="1" ht="15" hidden="1" customHeight="1" x14ac:dyDescent="0.2">
      <c r="B3512" s="425" t="s">
        <v>163</v>
      </c>
      <c r="C3512" s="424" t="s">
        <v>258</v>
      </c>
      <c r="D3512" s="423" t="s">
        <v>161</v>
      </c>
      <c r="E3512" s="422" t="s">
        <v>238</v>
      </c>
      <c r="F3512" s="420"/>
      <c r="G3512" s="420"/>
      <c r="H3512" s="419">
        <v>2020</v>
      </c>
      <c r="I3512" s="418"/>
      <c r="J3512" s="418" t="s">
        <v>987</v>
      </c>
      <c r="K3512" s="417" t="s">
        <v>262</v>
      </c>
      <c r="L3512" s="824"/>
      <c r="M3512" s="825"/>
      <c r="N3512" s="792"/>
      <c r="O3512" s="829"/>
      <c r="P3512" s="832"/>
      <c r="Q3512" s="835"/>
      <c r="R3512" s="829"/>
      <c r="S3512" s="416" t="s">
        <v>168</v>
      </c>
      <c r="T3512" s="427"/>
      <c r="U3512" s="416" t="s">
        <v>167</v>
      </c>
      <c r="V3512" s="427"/>
      <c r="W3512" s="816"/>
      <c r="X3512" s="817"/>
      <c r="Y3512" s="416" t="s">
        <v>166</v>
      </c>
      <c r="Z3512" s="426">
        <f>IF(Z3510="",Z3511-Z3509,Z3511-Z3510)</f>
        <v>0</v>
      </c>
      <c r="AA3512" s="416" t="s">
        <v>166</v>
      </c>
      <c r="AB3512" s="426">
        <f>IF(AB3510="",AB3511-AB3509,AB3511-AB3510)</f>
        <v>0</v>
      </c>
      <c r="AC3512" s="416" t="s">
        <v>166</v>
      </c>
      <c r="AD3512" s="426">
        <f>IF(AD3510="",AD3511-AD3509,AD3511-AD3510)</f>
        <v>0</v>
      </c>
      <c r="AE3512" s="416" t="s">
        <v>166</v>
      </c>
      <c r="AF3512" s="426">
        <f>IF(AF3510="",AF3511-AF3509,AF3511-AF3510)</f>
        <v>0</v>
      </c>
      <c r="AG3512" s="463" t="s">
        <v>166</v>
      </c>
      <c r="AH3512" s="462">
        <f>IF(AH3510="",AH3511-AH3509,AH3511-AH3510)</f>
        <v>0</v>
      </c>
      <c r="AI3512" s="781"/>
      <c r="AJ3512" s="782"/>
      <c r="AK3512" s="792"/>
      <c r="AL3512" s="792"/>
      <c r="AM3512" s="792"/>
      <c r="AN3512" s="792"/>
      <c r="AO3512" s="792"/>
      <c r="AP3512" s="792"/>
    </row>
    <row r="3513" spans="2:42" s="404" customFormat="1" ht="15" hidden="1" customHeight="1" x14ac:dyDescent="0.2">
      <c r="B3513" s="425" t="s">
        <v>163</v>
      </c>
      <c r="C3513" s="424" t="s">
        <v>258</v>
      </c>
      <c r="D3513" s="423" t="s">
        <v>161</v>
      </c>
      <c r="E3513" s="422" t="s">
        <v>238</v>
      </c>
      <c r="F3513" s="420"/>
      <c r="G3513" s="420"/>
      <c r="H3513" s="419">
        <v>2020</v>
      </c>
      <c r="I3513" s="418"/>
      <c r="J3513" s="418" t="s">
        <v>987</v>
      </c>
      <c r="K3513" s="417" t="s">
        <v>262</v>
      </c>
      <c r="L3513" s="824"/>
      <c r="M3513" s="825"/>
      <c r="N3513" s="792"/>
      <c r="O3513" s="829"/>
      <c r="P3513" s="832"/>
      <c r="Q3513" s="835"/>
      <c r="R3513" s="829"/>
      <c r="S3513" s="416" t="s">
        <v>165</v>
      </c>
      <c r="T3513" s="415"/>
      <c r="U3513" s="416" t="s">
        <v>164</v>
      </c>
      <c r="V3513" s="415"/>
      <c r="W3513" s="816"/>
      <c r="X3513" s="817"/>
      <c r="Y3513" s="816"/>
      <c r="Z3513" s="817"/>
      <c r="AA3513" s="816"/>
      <c r="AB3513" s="817"/>
      <c r="AC3513" s="816"/>
      <c r="AD3513" s="817"/>
      <c r="AE3513" s="816"/>
      <c r="AF3513" s="817"/>
      <c r="AG3513" s="781"/>
      <c r="AH3513" s="782"/>
      <c r="AI3513" s="781"/>
      <c r="AJ3513" s="782"/>
      <c r="AK3513" s="792"/>
      <c r="AL3513" s="792"/>
      <c r="AM3513" s="792"/>
      <c r="AN3513" s="792"/>
      <c r="AO3513" s="792"/>
      <c r="AP3513" s="792"/>
    </row>
    <row r="3514" spans="2:42" s="404" customFormat="1" ht="15" hidden="1" customHeight="1" thickBot="1" x14ac:dyDescent="0.25">
      <c r="B3514" s="414" t="s">
        <v>163</v>
      </c>
      <c r="C3514" s="413" t="s">
        <v>258</v>
      </c>
      <c r="D3514" s="412" t="s">
        <v>161</v>
      </c>
      <c r="E3514" s="411" t="s">
        <v>238</v>
      </c>
      <c r="F3514" s="409"/>
      <c r="G3514" s="409"/>
      <c r="H3514" s="408">
        <v>2020</v>
      </c>
      <c r="I3514" s="407"/>
      <c r="J3514" s="407" t="s">
        <v>987</v>
      </c>
      <c r="K3514" s="407" t="s">
        <v>262</v>
      </c>
      <c r="L3514" s="826"/>
      <c r="M3514" s="827"/>
      <c r="N3514" s="793"/>
      <c r="O3514" s="830"/>
      <c r="P3514" s="833"/>
      <c r="Q3514" s="836"/>
      <c r="R3514" s="830"/>
      <c r="S3514" s="406" t="s">
        <v>158</v>
      </c>
      <c r="T3514" s="451"/>
      <c r="U3514" s="820"/>
      <c r="V3514" s="821"/>
      <c r="W3514" s="818"/>
      <c r="X3514" s="819"/>
      <c r="Y3514" s="818"/>
      <c r="Z3514" s="819"/>
      <c r="AA3514" s="818"/>
      <c r="AB3514" s="819"/>
      <c r="AC3514" s="818"/>
      <c r="AD3514" s="819"/>
      <c r="AE3514" s="818"/>
      <c r="AF3514" s="819"/>
      <c r="AG3514" s="783"/>
      <c r="AH3514" s="784"/>
      <c r="AI3514" s="783"/>
      <c r="AJ3514" s="784"/>
      <c r="AK3514" s="793"/>
      <c r="AL3514" s="793"/>
      <c r="AM3514" s="793"/>
      <c r="AN3514" s="793"/>
      <c r="AO3514" s="793"/>
      <c r="AP3514" s="793"/>
    </row>
    <row r="3515" spans="2:42" s="404" customFormat="1" ht="12.75" hidden="1" customHeight="1" thickTop="1" x14ac:dyDescent="0.2">
      <c r="B3515" s="445" t="s">
        <v>163</v>
      </c>
      <c r="C3515" s="444" t="s">
        <v>263</v>
      </c>
      <c r="D3515" s="443" t="s">
        <v>161</v>
      </c>
      <c r="E3515" s="442" t="s">
        <v>10</v>
      </c>
      <c r="F3515" s="440">
        <v>44028</v>
      </c>
      <c r="G3515" s="440"/>
      <c r="H3515" s="419">
        <v>2020</v>
      </c>
      <c r="I3515" s="418"/>
      <c r="J3515" s="418" t="s">
        <v>987</v>
      </c>
      <c r="K3515" s="439" t="s">
        <v>262</v>
      </c>
      <c r="L3515" s="822" t="s">
        <v>268</v>
      </c>
      <c r="M3515" s="823"/>
      <c r="N3515" s="791" t="s">
        <v>261</v>
      </c>
      <c r="O3515" s="828" t="s">
        <v>267</v>
      </c>
      <c r="P3515" s="831"/>
      <c r="Q3515" s="834" t="s">
        <v>259</v>
      </c>
      <c r="R3515" s="828"/>
      <c r="S3515" s="434" t="s">
        <v>184</v>
      </c>
      <c r="T3515" s="438">
        <v>500000</v>
      </c>
      <c r="U3515" s="434" t="s">
        <v>183</v>
      </c>
      <c r="V3515" s="437">
        <f>+T3520+T3518</f>
        <v>44054</v>
      </c>
      <c r="W3515" s="434" t="s">
        <v>182</v>
      </c>
      <c r="X3515" s="436">
        <f>T3515</f>
        <v>500000</v>
      </c>
      <c r="Y3515" s="434" t="s">
        <v>181</v>
      </c>
      <c r="Z3515" s="435"/>
      <c r="AA3515" s="434" t="s">
        <v>181</v>
      </c>
      <c r="AB3515" s="435"/>
      <c r="AC3515" s="434" t="s">
        <v>181</v>
      </c>
      <c r="AD3515" s="435"/>
      <c r="AE3515" s="434" t="s">
        <v>181</v>
      </c>
      <c r="AF3515" s="435">
        <v>1</v>
      </c>
      <c r="AG3515" s="657" t="s">
        <v>181</v>
      </c>
      <c r="AH3515" s="658">
        <v>1</v>
      </c>
      <c r="AI3515" s="466" t="s">
        <v>180</v>
      </c>
      <c r="AJ3515" s="465"/>
      <c r="AK3515" s="791" t="s">
        <v>266</v>
      </c>
      <c r="AL3515" s="791" t="s">
        <v>266</v>
      </c>
      <c r="AM3515" s="791" t="s">
        <v>266</v>
      </c>
      <c r="AN3515" s="791" t="s">
        <v>265</v>
      </c>
      <c r="AO3515" s="791" t="s">
        <v>265</v>
      </c>
      <c r="AP3515" s="791" t="s">
        <v>10</v>
      </c>
    </row>
    <row r="3516" spans="2:42" s="404" customFormat="1" ht="15" hidden="1" customHeight="1" x14ac:dyDescent="0.2">
      <c r="B3516" s="425" t="s">
        <v>163</v>
      </c>
      <c r="C3516" s="424" t="s">
        <v>263</v>
      </c>
      <c r="D3516" s="423" t="s">
        <v>161</v>
      </c>
      <c r="E3516" s="422" t="s">
        <v>10</v>
      </c>
      <c r="F3516" s="420">
        <v>44028</v>
      </c>
      <c r="G3516" s="420"/>
      <c r="H3516" s="419">
        <v>2020</v>
      </c>
      <c r="I3516" s="418"/>
      <c r="J3516" s="418" t="s">
        <v>987</v>
      </c>
      <c r="K3516" s="417" t="s">
        <v>262</v>
      </c>
      <c r="L3516" s="824"/>
      <c r="M3516" s="825"/>
      <c r="N3516" s="792"/>
      <c r="O3516" s="829"/>
      <c r="P3516" s="832"/>
      <c r="Q3516" s="835"/>
      <c r="R3516" s="829"/>
      <c r="S3516" s="416" t="s">
        <v>179</v>
      </c>
      <c r="T3516" s="432" t="s">
        <v>264</v>
      </c>
      <c r="U3516" s="416" t="s">
        <v>177</v>
      </c>
      <c r="V3516" s="415"/>
      <c r="W3516" s="416" t="s">
        <v>176</v>
      </c>
      <c r="X3516" s="428">
        <f>X3515</f>
        <v>500000</v>
      </c>
      <c r="Y3516" s="416" t="s">
        <v>175</v>
      </c>
      <c r="Z3516" s="426"/>
      <c r="AA3516" s="416" t="s">
        <v>175</v>
      </c>
      <c r="AB3516" s="426"/>
      <c r="AC3516" s="416" t="s">
        <v>175</v>
      </c>
      <c r="AD3516" s="426"/>
      <c r="AE3516" s="416" t="s">
        <v>175</v>
      </c>
      <c r="AF3516" s="426"/>
      <c r="AG3516" s="659" t="s">
        <v>175</v>
      </c>
      <c r="AH3516" s="660"/>
      <c r="AI3516" s="463" t="s">
        <v>174</v>
      </c>
      <c r="AJ3516" s="464"/>
      <c r="AK3516" s="792"/>
      <c r="AL3516" s="792"/>
      <c r="AM3516" s="792"/>
      <c r="AN3516" s="792"/>
      <c r="AO3516" s="792"/>
      <c r="AP3516" s="792"/>
    </row>
    <row r="3517" spans="2:42" s="404" customFormat="1" ht="39" hidden="1" customHeight="1" x14ac:dyDescent="0.2">
      <c r="B3517" s="425" t="s">
        <v>163</v>
      </c>
      <c r="C3517" s="424" t="s">
        <v>263</v>
      </c>
      <c r="D3517" s="423" t="s">
        <v>161</v>
      </c>
      <c r="E3517" s="422" t="s">
        <v>10</v>
      </c>
      <c r="F3517" s="420">
        <v>44028</v>
      </c>
      <c r="G3517" s="420"/>
      <c r="H3517" s="419">
        <v>2020</v>
      </c>
      <c r="I3517" s="418"/>
      <c r="J3517" s="418" t="s">
        <v>987</v>
      </c>
      <c r="K3517" s="417" t="s">
        <v>262</v>
      </c>
      <c r="L3517" s="824"/>
      <c r="M3517" s="825"/>
      <c r="N3517" s="792"/>
      <c r="O3517" s="829"/>
      <c r="P3517" s="832"/>
      <c r="Q3517" s="835"/>
      <c r="R3517" s="829"/>
      <c r="S3517" s="416" t="s">
        <v>173</v>
      </c>
      <c r="T3517" s="429" t="s">
        <v>193</v>
      </c>
      <c r="U3517" s="416" t="s">
        <v>171</v>
      </c>
      <c r="V3517" s="427"/>
      <c r="W3517" s="416" t="s">
        <v>170</v>
      </c>
      <c r="X3517" s="428"/>
      <c r="Y3517" s="416" t="s">
        <v>169</v>
      </c>
      <c r="Z3517" s="426"/>
      <c r="AA3517" s="416" t="s">
        <v>169</v>
      </c>
      <c r="AB3517" s="426"/>
      <c r="AC3517" s="416" t="s">
        <v>169</v>
      </c>
      <c r="AD3517" s="426"/>
      <c r="AE3517" s="416" t="s">
        <v>169</v>
      </c>
      <c r="AF3517" s="426">
        <v>1.2999999999999999E-2</v>
      </c>
      <c r="AG3517" s="659" t="s">
        <v>169</v>
      </c>
      <c r="AH3517" s="660">
        <v>0.3</v>
      </c>
      <c r="AI3517" s="781"/>
      <c r="AJ3517" s="782"/>
      <c r="AK3517" s="792"/>
      <c r="AL3517" s="792"/>
      <c r="AM3517" s="792"/>
      <c r="AN3517" s="792"/>
      <c r="AO3517" s="792"/>
      <c r="AP3517" s="792"/>
    </row>
    <row r="3518" spans="2:42" s="404" customFormat="1" ht="15" hidden="1" customHeight="1" x14ac:dyDescent="0.2">
      <c r="B3518" s="425" t="s">
        <v>163</v>
      </c>
      <c r="C3518" s="424" t="s">
        <v>263</v>
      </c>
      <c r="D3518" s="423" t="s">
        <v>161</v>
      </c>
      <c r="E3518" s="422" t="s">
        <v>10</v>
      </c>
      <c r="F3518" s="420">
        <v>44028</v>
      </c>
      <c r="G3518" s="420"/>
      <c r="H3518" s="419">
        <v>2020</v>
      </c>
      <c r="I3518" s="418"/>
      <c r="J3518" s="418" t="s">
        <v>987</v>
      </c>
      <c r="K3518" s="417" t="s">
        <v>262</v>
      </c>
      <c r="L3518" s="824"/>
      <c r="M3518" s="825"/>
      <c r="N3518" s="792"/>
      <c r="O3518" s="829"/>
      <c r="P3518" s="832"/>
      <c r="Q3518" s="835"/>
      <c r="R3518" s="829"/>
      <c r="S3518" s="416" t="s">
        <v>168</v>
      </c>
      <c r="T3518" s="427">
        <v>26</v>
      </c>
      <c r="U3518" s="416" t="s">
        <v>167</v>
      </c>
      <c r="V3518" s="427"/>
      <c r="W3518" s="816"/>
      <c r="X3518" s="817"/>
      <c r="Y3518" s="416" t="s">
        <v>166</v>
      </c>
      <c r="Z3518" s="426">
        <f>IF(Z3516="",Z3517-Z3515,Z3517-Z3516)</f>
        <v>0</v>
      </c>
      <c r="AA3518" s="416" t="s">
        <v>166</v>
      </c>
      <c r="AB3518" s="426">
        <f>IF(AB3516="",AB3517-AB3515,AB3517-AB3516)</f>
        <v>0</v>
      </c>
      <c r="AC3518" s="416" t="s">
        <v>166</v>
      </c>
      <c r="AD3518" s="426">
        <f>IF(AD3516="",AD3517-AD3515,AD3517-AD3516)</f>
        <v>0</v>
      </c>
      <c r="AE3518" s="416" t="s">
        <v>166</v>
      </c>
      <c r="AF3518" s="426">
        <f>IF(AF3516="",AF3517-AF3515,AF3517-AF3516)</f>
        <v>-0.98699999999999999</v>
      </c>
      <c r="AG3518" s="659" t="s">
        <v>166</v>
      </c>
      <c r="AH3518" s="660">
        <f>IF(AH3516="",AH3517-AH3515,AH3517-AH3516)</f>
        <v>-0.7</v>
      </c>
      <c r="AI3518" s="781"/>
      <c r="AJ3518" s="782"/>
      <c r="AK3518" s="792"/>
      <c r="AL3518" s="792"/>
      <c r="AM3518" s="792"/>
      <c r="AN3518" s="792"/>
      <c r="AO3518" s="792"/>
      <c r="AP3518" s="792"/>
    </row>
    <row r="3519" spans="2:42" s="404" customFormat="1" ht="15" hidden="1" customHeight="1" x14ac:dyDescent="0.2">
      <c r="B3519" s="425" t="s">
        <v>163</v>
      </c>
      <c r="C3519" s="424" t="s">
        <v>263</v>
      </c>
      <c r="D3519" s="423" t="s">
        <v>161</v>
      </c>
      <c r="E3519" s="422" t="s">
        <v>10</v>
      </c>
      <c r="F3519" s="420">
        <v>44028</v>
      </c>
      <c r="G3519" s="420"/>
      <c r="H3519" s="419">
        <v>2020</v>
      </c>
      <c r="I3519" s="418"/>
      <c r="J3519" s="418" t="s">
        <v>987</v>
      </c>
      <c r="K3519" s="417" t="s">
        <v>262</v>
      </c>
      <c r="L3519" s="824"/>
      <c r="M3519" s="825"/>
      <c r="N3519" s="792"/>
      <c r="O3519" s="829"/>
      <c r="P3519" s="832"/>
      <c r="Q3519" s="835"/>
      <c r="R3519" s="829"/>
      <c r="S3519" s="416" t="s">
        <v>165</v>
      </c>
      <c r="T3519" s="415"/>
      <c r="U3519" s="416" t="s">
        <v>164</v>
      </c>
      <c r="V3519" s="415"/>
      <c r="W3519" s="816"/>
      <c r="X3519" s="817"/>
      <c r="Y3519" s="816"/>
      <c r="Z3519" s="817"/>
      <c r="AA3519" s="816"/>
      <c r="AB3519" s="817"/>
      <c r="AC3519" s="816"/>
      <c r="AD3519" s="817"/>
      <c r="AE3519" s="816"/>
      <c r="AF3519" s="817"/>
      <c r="AG3519" s="865"/>
      <c r="AH3519" s="866"/>
      <c r="AI3519" s="781"/>
      <c r="AJ3519" s="782"/>
      <c r="AK3519" s="792"/>
      <c r="AL3519" s="792"/>
      <c r="AM3519" s="792"/>
      <c r="AN3519" s="792"/>
      <c r="AO3519" s="792"/>
      <c r="AP3519" s="792"/>
    </row>
    <row r="3520" spans="2:42" s="404" customFormat="1" ht="15" hidden="1" customHeight="1" thickBot="1" x14ac:dyDescent="0.25">
      <c r="B3520" s="414" t="s">
        <v>163</v>
      </c>
      <c r="C3520" s="413" t="s">
        <v>263</v>
      </c>
      <c r="D3520" s="412" t="s">
        <v>161</v>
      </c>
      <c r="E3520" s="411" t="s">
        <v>10</v>
      </c>
      <c r="F3520" s="409">
        <v>44028</v>
      </c>
      <c r="G3520" s="409"/>
      <c r="H3520" s="408">
        <v>2020</v>
      </c>
      <c r="I3520" s="407"/>
      <c r="J3520" s="407" t="s">
        <v>987</v>
      </c>
      <c r="K3520" s="407" t="s">
        <v>262</v>
      </c>
      <c r="L3520" s="826"/>
      <c r="M3520" s="827"/>
      <c r="N3520" s="793"/>
      <c r="O3520" s="830"/>
      <c r="P3520" s="833"/>
      <c r="Q3520" s="836"/>
      <c r="R3520" s="830"/>
      <c r="S3520" s="406" t="s">
        <v>158</v>
      </c>
      <c r="T3520" s="405">
        <v>44028</v>
      </c>
      <c r="U3520" s="820"/>
      <c r="V3520" s="821"/>
      <c r="W3520" s="818"/>
      <c r="X3520" s="819"/>
      <c r="Y3520" s="818"/>
      <c r="Z3520" s="819"/>
      <c r="AA3520" s="818"/>
      <c r="AB3520" s="819"/>
      <c r="AC3520" s="818"/>
      <c r="AD3520" s="819"/>
      <c r="AE3520" s="818"/>
      <c r="AF3520" s="819"/>
      <c r="AG3520" s="867"/>
      <c r="AH3520" s="868"/>
      <c r="AI3520" s="783"/>
      <c r="AJ3520" s="784"/>
      <c r="AK3520" s="793"/>
      <c r="AL3520" s="793"/>
      <c r="AM3520" s="793"/>
      <c r="AN3520" s="793"/>
      <c r="AO3520" s="793"/>
      <c r="AP3520" s="793"/>
    </row>
    <row r="3521" spans="1:42" s="404" customFormat="1" ht="12.75" hidden="1" customHeight="1" thickTop="1" x14ac:dyDescent="0.2">
      <c r="A3521" s="402"/>
      <c r="B3521" s="445" t="s">
        <v>706</v>
      </c>
      <c r="C3521" s="444" t="s">
        <v>444</v>
      </c>
      <c r="D3521" s="443" t="s">
        <v>705</v>
      </c>
      <c r="E3521" s="442" t="s">
        <v>238</v>
      </c>
      <c r="F3521" s="440"/>
      <c r="G3521" s="440"/>
      <c r="H3521" s="419">
        <v>2020</v>
      </c>
      <c r="I3521" s="418"/>
      <c r="J3521" s="418" t="s">
        <v>987</v>
      </c>
      <c r="K3521" s="508" t="s">
        <v>754</v>
      </c>
      <c r="L3521" s="822" t="s">
        <v>755</v>
      </c>
      <c r="M3521" s="823"/>
      <c r="N3521" s="791" t="s">
        <v>753</v>
      </c>
      <c r="O3521" s="828" t="s">
        <v>219</v>
      </c>
      <c r="P3521" s="831"/>
      <c r="Q3521" s="834" t="s">
        <v>218</v>
      </c>
      <c r="R3521" s="828"/>
      <c r="S3521" s="434" t="s">
        <v>184</v>
      </c>
      <c r="T3521" s="438">
        <v>1000000</v>
      </c>
      <c r="U3521" s="434" t="s">
        <v>183</v>
      </c>
      <c r="V3521" s="437"/>
      <c r="W3521" s="434" t="s">
        <v>182</v>
      </c>
      <c r="X3521" s="436">
        <f>T3521</f>
        <v>1000000</v>
      </c>
      <c r="Y3521" s="434" t="s">
        <v>181</v>
      </c>
      <c r="Z3521" s="435"/>
      <c r="AA3521" s="434" t="s">
        <v>181</v>
      </c>
      <c r="AB3521" s="435"/>
      <c r="AC3521" s="434" t="s">
        <v>181</v>
      </c>
      <c r="AD3521" s="435"/>
      <c r="AE3521" s="434" t="s">
        <v>181</v>
      </c>
      <c r="AF3521" s="435"/>
      <c r="AG3521" s="466" t="s">
        <v>181</v>
      </c>
      <c r="AH3521" s="467"/>
      <c r="AI3521" s="466" t="s">
        <v>180</v>
      </c>
      <c r="AJ3521" s="465"/>
      <c r="AK3521" s="791" t="s">
        <v>240</v>
      </c>
      <c r="AL3521" s="791" t="s">
        <v>240</v>
      </c>
      <c r="AM3521" s="791" t="s">
        <v>240</v>
      </c>
      <c r="AN3521" s="791" t="s">
        <v>240</v>
      </c>
      <c r="AO3521" s="791" t="s">
        <v>240</v>
      </c>
      <c r="AP3521" s="791" t="s">
        <v>240</v>
      </c>
    </row>
    <row r="3522" spans="1:42" s="404" customFormat="1" ht="15" hidden="1" customHeight="1" x14ac:dyDescent="0.2">
      <c r="A3522" s="402"/>
      <c r="B3522" s="425" t="s">
        <v>706</v>
      </c>
      <c r="C3522" s="424" t="s">
        <v>444</v>
      </c>
      <c r="D3522" s="423" t="s">
        <v>705</v>
      </c>
      <c r="E3522" s="422" t="s">
        <v>238</v>
      </c>
      <c r="F3522" s="420"/>
      <c r="G3522" s="420"/>
      <c r="H3522" s="419">
        <v>2020</v>
      </c>
      <c r="I3522" s="418"/>
      <c r="J3522" s="418" t="s">
        <v>987</v>
      </c>
      <c r="K3522" s="570" t="s">
        <v>754</v>
      </c>
      <c r="L3522" s="824"/>
      <c r="M3522" s="825"/>
      <c r="N3522" s="792"/>
      <c r="O3522" s="829"/>
      <c r="P3522" s="832"/>
      <c r="Q3522" s="835"/>
      <c r="R3522" s="829"/>
      <c r="S3522" s="416" t="s">
        <v>179</v>
      </c>
      <c r="T3522" s="432"/>
      <c r="U3522" s="416" t="s">
        <v>177</v>
      </c>
      <c r="V3522" s="415"/>
      <c r="W3522" s="416" t="s">
        <v>176</v>
      </c>
      <c r="X3522" s="428">
        <f>X3521</f>
        <v>1000000</v>
      </c>
      <c r="Y3522" s="416" t="s">
        <v>175</v>
      </c>
      <c r="Z3522" s="426"/>
      <c r="AA3522" s="416" t="s">
        <v>175</v>
      </c>
      <c r="AB3522" s="426"/>
      <c r="AC3522" s="416" t="s">
        <v>175</v>
      </c>
      <c r="AD3522" s="426"/>
      <c r="AE3522" s="416" t="s">
        <v>175</v>
      </c>
      <c r="AF3522" s="426"/>
      <c r="AG3522" s="463" t="s">
        <v>175</v>
      </c>
      <c r="AH3522" s="462"/>
      <c r="AI3522" s="463" t="s">
        <v>174</v>
      </c>
      <c r="AJ3522" s="464"/>
      <c r="AK3522" s="792"/>
      <c r="AL3522" s="792"/>
      <c r="AM3522" s="792"/>
      <c r="AN3522" s="792"/>
      <c r="AO3522" s="792"/>
      <c r="AP3522" s="792"/>
    </row>
    <row r="3523" spans="1:42" s="404" customFormat="1" ht="13.5" hidden="1" thickTop="1" x14ac:dyDescent="0.2">
      <c r="A3523" s="402"/>
      <c r="B3523" s="425" t="s">
        <v>706</v>
      </c>
      <c r="C3523" s="424" t="s">
        <v>444</v>
      </c>
      <c r="D3523" s="423" t="s">
        <v>705</v>
      </c>
      <c r="E3523" s="422" t="s">
        <v>238</v>
      </c>
      <c r="F3523" s="420"/>
      <c r="G3523" s="420"/>
      <c r="H3523" s="419">
        <v>2020</v>
      </c>
      <c r="I3523" s="418"/>
      <c r="J3523" s="418" t="s">
        <v>987</v>
      </c>
      <c r="K3523" s="570" t="s">
        <v>754</v>
      </c>
      <c r="L3523" s="824"/>
      <c r="M3523" s="825"/>
      <c r="N3523" s="792"/>
      <c r="O3523" s="829"/>
      <c r="P3523" s="832"/>
      <c r="Q3523" s="835"/>
      <c r="R3523" s="829"/>
      <c r="S3523" s="416" t="s">
        <v>173</v>
      </c>
      <c r="T3523" s="429"/>
      <c r="U3523" s="416" t="s">
        <v>171</v>
      </c>
      <c r="V3523" s="427"/>
      <c r="W3523" s="416" t="s">
        <v>170</v>
      </c>
      <c r="X3523" s="428"/>
      <c r="Y3523" s="416" t="s">
        <v>169</v>
      </c>
      <c r="Z3523" s="426"/>
      <c r="AA3523" s="416" t="s">
        <v>169</v>
      </c>
      <c r="AB3523" s="426"/>
      <c r="AC3523" s="416" t="s">
        <v>169</v>
      </c>
      <c r="AD3523" s="426"/>
      <c r="AE3523" s="416" t="s">
        <v>169</v>
      </c>
      <c r="AF3523" s="426"/>
      <c r="AG3523" s="463" t="s">
        <v>169</v>
      </c>
      <c r="AH3523" s="462"/>
      <c r="AI3523" s="781"/>
      <c r="AJ3523" s="782"/>
      <c r="AK3523" s="792"/>
      <c r="AL3523" s="792"/>
      <c r="AM3523" s="792"/>
      <c r="AN3523" s="792"/>
      <c r="AO3523" s="792"/>
      <c r="AP3523" s="792"/>
    </row>
    <row r="3524" spans="1:42" s="404" customFormat="1" ht="15" hidden="1" customHeight="1" x14ac:dyDescent="0.2">
      <c r="A3524" s="402"/>
      <c r="B3524" s="425" t="s">
        <v>706</v>
      </c>
      <c r="C3524" s="424" t="s">
        <v>444</v>
      </c>
      <c r="D3524" s="423" t="s">
        <v>705</v>
      </c>
      <c r="E3524" s="422" t="s">
        <v>238</v>
      </c>
      <c r="F3524" s="420"/>
      <c r="G3524" s="420"/>
      <c r="H3524" s="419">
        <v>2020</v>
      </c>
      <c r="I3524" s="418"/>
      <c r="J3524" s="418" t="s">
        <v>987</v>
      </c>
      <c r="K3524" s="570" t="s">
        <v>754</v>
      </c>
      <c r="L3524" s="824"/>
      <c r="M3524" s="825"/>
      <c r="N3524" s="792"/>
      <c r="O3524" s="829"/>
      <c r="P3524" s="832"/>
      <c r="Q3524" s="835"/>
      <c r="R3524" s="829"/>
      <c r="S3524" s="416" t="s">
        <v>168</v>
      </c>
      <c r="T3524" s="427"/>
      <c r="U3524" s="416" t="s">
        <v>167</v>
      </c>
      <c r="V3524" s="427"/>
      <c r="W3524" s="816"/>
      <c r="X3524" s="817"/>
      <c r="Y3524" s="416" t="s">
        <v>166</v>
      </c>
      <c r="Z3524" s="426">
        <f>IF(Z3522="",Z3523-Z3521,Z3523-Z3522)</f>
        <v>0</v>
      </c>
      <c r="AA3524" s="416" t="s">
        <v>166</v>
      </c>
      <c r="AB3524" s="426">
        <f>IF(AB3522="",AB3523-AB3521,AB3523-AB3522)</f>
        <v>0</v>
      </c>
      <c r="AC3524" s="416" t="s">
        <v>166</v>
      </c>
      <c r="AD3524" s="426">
        <f>IF(AD3522="",AD3523-AD3521,AD3523-AD3522)</f>
        <v>0</v>
      </c>
      <c r="AE3524" s="416" t="s">
        <v>166</v>
      </c>
      <c r="AF3524" s="426">
        <f>IF(AF3522="",AF3523-AF3521,AF3523-AF3522)</f>
        <v>0</v>
      </c>
      <c r="AG3524" s="463" t="s">
        <v>166</v>
      </c>
      <c r="AH3524" s="462">
        <f>IF(AH3522="",AH3523-AH3521,AH3523-AH3522)</f>
        <v>0</v>
      </c>
      <c r="AI3524" s="781"/>
      <c r="AJ3524" s="782"/>
      <c r="AK3524" s="792"/>
      <c r="AL3524" s="792"/>
      <c r="AM3524" s="792"/>
      <c r="AN3524" s="792"/>
      <c r="AO3524" s="792"/>
      <c r="AP3524" s="792"/>
    </row>
    <row r="3525" spans="1:42" s="404" customFormat="1" ht="15" hidden="1" customHeight="1" x14ac:dyDescent="0.2">
      <c r="A3525" s="402"/>
      <c r="B3525" s="425" t="s">
        <v>706</v>
      </c>
      <c r="C3525" s="424" t="s">
        <v>444</v>
      </c>
      <c r="D3525" s="423" t="s">
        <v>705</v>
      </c>
      <c r="E3525" s="422" t="s">
        <v>238</v>
      </c>
      <c r="F3525" s="420"/>
      <c r="G3525" s="420"/>
      <c r="H3525" s="419">
        <v>2020</v>
      </c>
      <c r="I3525" s="418"/>
      <c r="J3525" s="418" t="s">
        <v>987</v>
      </c>
      <c r="K3525" s="570" t="s">
        <v>754</v>
      </c>
      <c r="L3525" s="824"/>
      <c r="M3525" s="825"/>
      <c r="N3525" s="792"/>
      <c r="O3525" s="829"/>
      <c r="P3525" s="832"/>
      <c r="Q3525" s="835"/>
      <c r="R3525" s="829"/>
      <c r="S3525" s="416" t="s">
        <v>165</v>
      </c>
      <c r="T3525" s="415"/>
      <c r="U3525" s="416" t="s">
        <v>164</v>
      </c>
      <c r="V3525" s="415"/>
      <c r="W3525" s="816"/>
      <c r="X3525" s="817"/>
      <c r="Y3525" s="816"/>
      <c r="Z3525" s="817"/>
      <c r="AA3525" s="816"/>
      <c r="AB3525" s="817"/>
      <c r="AC3525" s="816"/>
      <c r="AD3525" s="817"/>
      <c r="AE3525" s="816"/>
      <c r="AF3525" s="817"/>
      <c r="AG3525" s="781"/>
      <c r="AH3525" s="782"/>
      <c r="AI3525" s="781"/>
      <c r="AJ3525" s="782"/>
      <c r="AK3525" s="792"/>
      <c r="AL3525" s="792"/>
      <c r="AM3525" s="792"/>
      <c r="AN3525" s="792"/>
      <c r="AO3525" s="792"/>
      <c r="AP3525" s="792"/>
    </row>
    <row r="3526" spans="1:42" s="404" customFormat="1" ht="15" hidden="1" customHeight="1" thickBot="1" x14ac:dyDescent="0.25">
      <c r="A3526" s="402"/>
      <c r="B3526" s="414" t="s">
        <v>706</v>
      </c>
      <c r="C3526" s="413" t="s">
        <v>444</v>
      </c>
      <c r="D3526" s="412" t="s">
        <v>705</v>
      </c>
      <c r="E3526" s="411" t="s">
        <v>238</v>
      </c>
      <c r="F3526" s="409"/>
      <c r="G3526" s="409"/>
      <c r="H3526" s="408">
        <v>2020</v>
      </c>
      <c r="I3526" s="407"/>
      <c r="J3526" s="407" t="s">
        <v>987</v>
      </c>
      <c r="K3526" s="572" t="s">
        <v>754</v>
      </c>
      <c r="L3526" s="826"/>
      <c r="M3526" s="827"/>
      <c r="N3526" s="793"/>
      <c r="O3526" s="830"/>
      <c r="P3526" s="833"/>
      <c r="Q3526" s="836"/>
      <c r="R3526" s="830"/>
      <c r="S3526" s="406" t="s">
        <v>158</v>
      </c>
      <c r="T3526" s="451"/>
      <c r="U3526" s="820"/>
      <c r="V3526" s="821"/>
      <c r="W3526" s="818"/>
      <c r="X3526" s="819"/>
      <c r="Y3526" s="818"/>
      <c r="Z3526" s="819"/>
      <c r="AA3526" s="818"/>
      <c r="AB3526" s="819"/>
      <c r="AC3526" s="818"/>
      <c r="AD3526" s="819"/>
      <c r="AE3526" s="818"/>
      <c r="AF3526" s="819"/>
      <c r="AG3526" s="783"/>
      <c r="AH3526" s="784"/>
      <c r="AI3526" s="783"/>
      <c r="AJ3526" s="784"/>
      <c r="AK3526" s="793"/>
      <c r="AL3526" s="793"/>
      <c r="AM3526" s="793"/>
      <c r="AN3526" s="793"/>
      <c r="AO3526" s="793"/>
      <c r="AP3526" s="793"/>
    </row>
    <row r="3527" spans="1:42" s="404" customFormat="1" ht="12.75" hidden="1" customHeight="1" thickTop="1" x14ac:dyDescent="0.2">
      <c r="B3527" s="445" t="s">
        <v>196</v>
      </c>
      <c r="C3527" s="444" t="s">
        <v>195</v>
      </c>
      <c r="D3527" s="443" t="s">
        <v>161</v>
      </c>
      <c r="E3527" s="442" t="s">
        <v>238</v>
      </c>
      <c r="F3527" s="440"/>
      <c r="G3527" s="440"/>
      <c r="H3527" s="419">
        <v>2020</v>
      </c>
      <c r="I3527" s="418"/>
      <c r="J3527" s="418" t="s">
        <v>987</v>
      </c>
      <c r="K3527" s="439" t="s">
        <v>269</v>
      </c>
      <c r="L3527" s="822" t="s">
        <v>36</v>
      </c>
      <c r="M3527" s="823"/>
      <c r="N3527" s="791" t="s">
        <v>261</v>
      </c>
      <c r="O3527" s="828" t="s">
        <v>270</v>
      </c>
      <c r="P3527" s="831"/>
      <c r="Q3527" s="834" t="s">
        <v>259</v>
      </c>
      <c r="R3527" s="828"/>
      <c r="S3527" s="434" t="s">
        <v>184</v>
      </c>
      <c r="T3527" s="438">
        <v>1000000</v>
      </c>
      <c r="U3527" s="434" t="s">
        <v>183</v>
      </c>
      <c r="V3527" s="437"/>
      <c r="W3527" s="434" t="s">
        <v>182</v>
      </c>
      <c r="X3527" s="436">
        <f>T3527</f>
        <v>1000000</v>
      </c>
      <c r="Y3527" s="434" t="s">
        <v>181</v>
      </c>
      <c r="Z3527" s="435"/>
      <c r="AA3527" s="434" t="s">
        <v>181</v>
      </c>
      <c r="AB3527" s="435"/>
      <c r="AC3527" s="434" t="s">
        <v>181</v>
      </c>
      <c r="AD3527" s="435"/>
      <c r="AE3527" s="434" t="s">
        <v>181</v>
      </c>
      <c r="AF3527" s="435"/>
      <c r="AG3527" s="466" t="s">
        <v>181</v>
      </c>
      <c r="AH3527" s="467"/>
      <c r="AI3527" s="466" t="s">
        <v>180</v>
      </c>
      <c r="AJ3527" s="465"/>
      <c r="AK3527" s="791" t="s">
        <v>240</v>
      </c>
      <c r="AL3527" s="791" t="s">
        <v>240</v>
      </c>
      <c r="AM3527" s="791" t="s">
        <v>240</v>
      </c>
      <c r="AN3527" s="791" t="s">
        <v>240</v>
      </c>
      <c r="AO3527" s="791" t="s">
        <v>240</v>
      </c>
      <c r="AP3527" s="791" t="s">
        <v>240</v>
      </c>
    </row>
    <row r="3528" spans="1:42" s="404" customFormat="1" ht="15" hidden="1" customHeight="1" x14ac:dyDescent="0.2">
      <c r="B3528" s="425" t="s">
        <v>196</v>
      </c>
      <c r="C3528" s="424" t="s">
        <v>195</v>
      </c>
      <c r="D3528" s="423" t="s">
        <v>161</v>
      </c>
      <c r="E3528" s="422" t="s">
        <v>238</v>
      </c>
      <c r="F3528" s="420"/>
      <c r="G3528" s="420"/>
      <c r="H3528" s="419">
        <v>2020</v>
      </c>
      <c r="I3528" s="418"/>
      <c r="J3528" s="418" t="s">
        <v>987</v>
      </c>
      <c r="K3528" s="417" t="s">
        <v>269</v>
      </c>
      <c r="L3528" s="824"/>
      <c r="M3528" s="825"/>
      <c r="N3528" s="792"/>
      <c r="O3528" s="829"/>
      <c r="P3528" s="832"/>
      <c r="Q3528" s="835"/>
      <c r="R3528" s="829"/>
      <c r="S3528" s="416" t="s">
        <v>179</v>
      </c>
      <c r="T3528" s="432"/>
      <c r="U3528" s="416" t="s">
        <v>177</v>
      </c>
      <c r="V3528" s="415"/>
      <c r="W3528" s="416" t="s">
        <v>176</v>
      </c>
      <c r="X3528" s="428">
        <f>X3527</f>
        <v>1000000</v>
      </c>
      <c r="Y3528" s="416" t="s">
        <v>175</v>
      </c>
      <c r="Z3528" s="426"/>
      <c r="AA3528" s="416" t="s">
        <v>175</v>
      </c>
      <c r="AB3528" s="426"/>
      <c r="AC3528" s="416" t="s">
        <v>175</v>
      </c>
      <c r="AD3528" s="426"/>
      <c r="AE3528" s="416" t="s">
        <v>175</v>
      </c>
      <c r="AF3528" s="426"/>
      <c r="AG3528" s="463" t="s">
        <v>175</v>
      </c>
      <c r="AH3528" s="462"/>
      <c r="AI3528" s="463" t="s">
        <v>174</v>
      </c>
      <c r="AJ3528" s="464"/>
      <c r="AK3528" s="792"/>
      <c r="AL3528" s="792"/>
      <c r="AM3528" s="792"/>
      <c r="AN3528" s="792"/>
      <c r="AO3528" s="792"/>
      <c r="AP3528" s="792"/>
    </row>
    <row r="3529" spans="1:42" s="404" customFormat="1" ht="39" hidden="1" customHeight="1" x14ac:dyDescent="0.2">
      <c r="B3529" s="425" t="s">
        <v>196</v>
      </c>
      <c r="C3529" s="424" t="s">
        <v>195</v>
      </c>
      <c r="D3529" s="423" t="s">
        <v>161</v>
      </c>
      <c r="E3529" s="422" t="s">
        <v>238</v>
      </c>
      <c r="F3529" s="420"/>
      <c r="G3529" s="420"/>
      <c r="H3529" s="419">
        <v>2020</v>
      </c>
      <c r="I3529" s="418"/>
      <c r="J3529" s="418" t="s">
        <v>987</v>
      </c>
      <c r="K3529" s="417" t="s">
        <v>269</v>
      </c>
      <c r="L3529" s="824"/>
      <c r="M3529" s="825"/>
      <c r="N3529" s="792"/>
      <c r="O3529" s="829"/>
      <c r="P3529" s="832"/>
      <c r="Q3529" s="835"/>
      <c r="R3529" s="829"/>
      <c r="S3529" s="416" t="s">
        <v>173</v>
      </c>
      <c r="T3529" s="429"/>
      <c r="U3529" s="416" t="s">
        <v>171</v>
      </c>
      <c r="V3529" s="427"/>
      <c r="W3529" s="416" t="s">
        <v>170</v>
      </c>
      <c r="X3529" s="428"/>
      <c r="Y3529" s="416" t="s">
        <v>169</v>
      </c>
      <c r="Z3529" s="426"/>
      <c r="AA3529" s="416" t="s">
        <v>169</v>
      </c>
      <c r="AB3529" s="426"/>
      <c r="AC3529" s="416" t="s">
        <v>169</v>
      </c>
      <c r="AD3529" s="426"/>
      <c r="AE3529" s="416" t="s">
        <v>169</v>
      </c>
      <c r="AF3529" s="426"/>
      <c r="AG3529" s="463" t="s">
        <v>169</v>
      </c>
      <c r="AH3529" s="462"/>
      <c r="AI3529" s="781"/>
      <c r="AJ3529" s="782"/>
      <c r="AK3529" s="792"/>
      <c r="AL3529" s="792"/>
      <c r="AM3529" s="792"/>
      <c r="AN3529" s="792"/>
      <c r="AO3529" s="792"/>
      <c r="AP3529" s="792"/>
    </row>
    <row r="3530" spans="1:42" s="404" customFormat="1" ht="15" hidden="1" customHeight="1" x14ac:dyDescent="0.2">
      <c r="B3530" s="425" t="s">
        <v>196</v>
      </c>
      <c r="C3530" s="424" t="s">
        <v>195</v>
      </c>
      <c r="D3530" s="423" t="s">
        <v>161</v>
      </c>
      <c r="E3530" s="422" t="s">
        <v>238</v>
      </c>
      <c r="F3530" s="420"/>
      <c r="G3530" s="420"/>
      <c r="H3530" s="419">
        <v>2020</v>
      </c>
      <c r="I3530" s="418"/>
      <c r="J3530" s="418" t="s">
        <v>987</v>
      </c>
      <c r="K3530" s="417" t="s">
        <v>269</v>
      </c>
      <c r="L3530" s="824"/>
      <c r="M3530" s="825"/>
      <c r="N3530" s="792"/>
      <c r="O3530" s="829"/>
      <c r="P3530" s="832"/>
      <c r="Q3530" s="835"/>
      <c r="R3530" s="829"/>
      <c r="S3530" s="416" t="s">
        <v>168</v>
      </c>
      <c r="T3530" s="427"/>
      <c r="U3530" s="416" t="s">
        <v>167</v>
      </c>
      <c r="V3530" s="427"/>
      <c r="W3530" s="816"/>
      <c r="X3530" s="817"/>
      <c r="Y3530" s="416" t="s">
        <v>166</v>
      </c>
      <c r="Z3530" s="426">
        <f>IF(Z3528="",Z3529-Z3527,Z3529-Z3528)</f>
        <v>0</v>
      </c>
      <c r="AA3530" s="416" t="s">
        <v>166</v>
      </c>
      <c r="AB3530" s="426">
        <f>IF(AB3528="",AB3529-AB3527,AB3529-AB3528)</f>
        <v>0</v>
      </c>
      <c r="AC3530" s="416" t="s">
        <v>166</v>
      </c>
      <c r="AD3530" s="426">
        <f>IF(AD3528="",AD3529-AD3527,AD3529-AD3528)</f>
        <v>0</v>
      </c>
      <c r="AE3530" s="416" t="s">
        <v>166</v>
      </c>
      <c r="AF3530" s="426">
        <f>IF(AF3528="",AF3529-AF3527,AF3529-AF3528)</f>
        <v>0</v>
      </c>
      <c r="AG3530" s="463" t="s">
        <v>166</v>
      </c>
      <c r="AH3530" s="462">
        <f>IF(AH3528="",AH3529-AH3527,AH3529-AH3528)</f>
        <v>0</v>
      </c>
      <c r="AI3530" s="781"/>
      <c r="AJ3530" s="782"/>
      <c r="AK3530" s="792"/>
      <c r="AL3530" s="792"/>
      <c r="AM3530" s="792"/>
      <c r="AN3530" s="792"/>
      <c r="AO3530" s="792"/>
      <c r="AP3530" s="792"/>
    </row>
    <row r="3531" spans="1:42" s="404" customFormat="1" ht="15" hidden="1" customHeight="1" x14ac:dyDescent="0.2">
      <c r="B3531" s="425" t="s">
        <v>196</v>
      </c>
      <c r="C3531" s="424" t="s">
        <v>195</v>
      </c>
      <c r="D3531" s="423" t="s">
        <v>161</v>
      </c>
      <c r="E3531" s="422" t="s">
        <v>238</v>
      </c>
      <c r="F3531" s="420"/>
      <c r="G3531" s="420"/>
      <c r="H3531" s="419">
        <v>2020</v>
      </c>
      <c r="I3531" s="418"/>
      <c r="J3531" s="418" t="s">
        <v>987</v>
      </c>
      <c r="K3531" s="417" t="s">
        <v>269</v>
      </c>
      <c r="L3531" s="824"/>
      <c r="M3531" s="825"/>
      <c r="N3531" s="792"/>
      <c r="O3531" s="829"/>
      <c r="P3531" s="832"/>
      <c r="Q3531" s="835"/>
      <c r="R3531" s="829"/>
      <c r="S3531" s="416" t="s">
        <v>165</v>
      </c>
      <c r="T3531" s="415"/>
      <c r="U3531" s="416" t="s">
        <v>164</v>
      </c>
      <c r="V3531" s="415"/>
      <c r="W3531" s="816"/>
      <c r="X3531" s="817"/>
      <c r="Y3531" s="816"/>
      <c r="Z3531" s="817"/>
      <c r="AA3531" s="816"/>
      <c r="AB3531" s="817"/>
      <c r="AC3531" s="816"/>
      <c r="AD3531" s="817"/>
      <c r="AE3531" s="816"/>
      <c r="AF3531" s="817"/>
      <c r="AG3531" s="781"/>
      <c r="AH3531" s="782"/>
      <c r="AI3531" s="781"/>
      <c r="AJ3531" s="782"/>
      <c r="AK3531" s="792"/>
      <c r="AL3531" s="792"/>
      <c r="AM3531" s="792"/>
      <c r="AN3531" s="792"/>
      <c r="AO3531" s="792"/>
      <c r="AP3531" s="792"/>
    </row>
    <row r="3532" spans="1:42" s="404" customFormat="1" ht="15" hidden="1" customHeight="1" thickBot="1" x14ac:dyDescent="0.25">
      <c r="B3532" s="414" t="s">
        <v>196</v>
      </c>
      <c r="C3532" s="413" t="s">
        <v>195</v>
      </c>
      <c r="D3532" s="412" t="s">
        <v>161</v>
      </c>
      <c r="E3532" s="411" t="s">
        <v>238</v>
      </c>
      <c r="F3532" s="409"/>
      <c r="G3532" s="409"/>
      <c r="H3532" s="408">
        <v>2020</v>
      </c>
      <c r="I3532" s="407"/>
      <c r="J3532" s="407" t="s">
        <v>987</v>
      </c>
      <c r="K3532" s="407" t="s">
        <v>269</v>
      </c>
      <c r="L3532" s="826"/>
      <c r="M3532" s="827"/>
      <c r="N3532" s="793"/>
      <c r="O3532" s="830"/>
      <c r="P3532" s="833"/>
      <c r="Q3532" s="836"/>
      <c r="R3532" s="830"/>
      <c r="S3532" s="406" t="s">
        <v>158</v>
      </c>
      <c r="T3532" s="451"/>
      <c r="U3532" s="820"/>
      <c r="V3532" s="821"/>
      <c r="W3532" s="818"/>
      <c r="X3532" s="819"/>
      <c r="Y3532" s="818"/>
      <c r="Z3532" s="819"/>
      <c r="AA3532" s="818"/>
      <c r="AB3532" s="819"/>
      <c r="AC3532" s="818"/>
      <c r="AD3532" s="819"/>
      <c r="AE3532" s="818"/>
      <c r="AF3532" s="819"/>
      <c r="AG3532" s="783"/>
      <c r="AH3532" s="784"/>
      <c r="AI3532" s="783"/>
      <c r="AJ3532" s="784"/>
      <c r="AK3532" s="793"/>
      <c r="AL3532" s="793"/>
      <c r="AM3532" s="793"/>
      <c r="AN3532" s="793"/>
      <c r="AO3532" s="793"/>
      <c r="AP3532" s="793"/>
    </row>
    <row r="3533" spans="1:42" s="404" customFormat="1" ht="12.75" hidden="1" customHeight="1" thickTop="1" x14ac:dyDescent="0.2">
      <c r="A3533" s="402"/>
      <c r="B3533" s="445" t="s">
        <v>709</v>
      </c>
      <c r="C3533" s="444" t="s">
        <v>750</v>
      </c>
      <c r="D3533" s="443" t="s">
        <v>705</v>
      </c>
      <c r="E3533" s="442" t="s">
        <v>238</v>
      </c>
      <c r="F3533" s="440"/>
      <c r="G3533" s="440"/>
      <c r="H3533" s="419">
        <v>2020</v>
      </c>
      <c r="I3533" s="418"/>
      <c r="J3533" s="418" t="s">
        <v>987</v>
      </c>
      <c r="K3533" s="508" t="s">
        <v>746</v>
      </c>
      <c r="L3533" s="822" t="s">
        <v>40</v>
      </c>
      <c r="M3533" s="823"/>
      <c r="N3533" s="791" t="s">
        <v>1984</v>
      </c>
      <c r="O3533" s="828" t="s">
        <v>228</v>
      </c>
      <c r="P3533" s="831"/>
      <c r="Q3533" s="834" t="s">
        <v>231</v>
      </c>
      <c r="R3533" s="828"/>
      <c r="S3533" s="434" t="s">
        <v>184</v>
      </c>
      <c r="T3533" s="438">
        <v>500000</v>
      </c>
      <c r="U3533" s="434" t="s">
        <v>183</v>
      </c>
      <c r="V3533" s="437"/>
      <c r="W3533" s="434" t="s">
        <v>182</v>
      </c>
      <c r="X3533" s="436">
        <f>T3533</f>
        <v>500000</v>
      </c>
      <c r="Y3533" s="434" t="s">
        <v>181</v>
      </c>
      <c r="Z3533" s="435"/>
      <c r="AA3533" s="434" t="s">
        <v>181</v>
      </c>
      <c r="AB3533" s="435"/>
      <c r="AC3533" s="434" t="s">
        <v>181</v>
      </c>
      <c r="AD3533" s="435"/>
      <c r="AE3533" s="480" t="s">
        <v>181</v>
      </c>
      <c r="AF3533" s="479"/>
      <c r="AG3533" s="466" t="s">
        <v>181</v>
      </c>
      <c r="AH3533" s="467"/>
      <c r="AI3533" s="466" t="s">
        <v>180</v>
      </c>
      <c r="AJ3533" s="465"/>
      <c r="AK3533" s="791" t="s">
        <v>747</v>
      </c>
      <c r="AL3533" s="791" t="s">
        <v>747</v>
      </c>
      <c r="AM3533" s="791" t="s">
        <v>747</v>
      </c>
      <c r="AN3533" s="791" t="s">
        <v>747</v>
      </c>
      <c r="AO3533" s="791" t="s">
        <v>747</v>
      </c>
      <c r="AP3533" s="791" t="s">
        <v>110</v>
      </c>
    </row>
    <row r="3534" spans="1:42" s="404" customFormat="1" ht="15" hidden="1" customHeight="1" x14ac:dyDescent="0.2">
      <c r="A3534" s="402"/>
      <c r="B3534" s="425" t="s">
        <v>709</v>
      </c>
      <c r="C3534" s="424" t="s">
        <v>750</v>
      </c>
      <c r="D3534" s="423" t="s">
        <v>705</v>
      </c>
      <c r="E3534" s="422" t="s">
        <v>238</v>
      </c>
      <c r="F3534" s="420"/>
      <c r="G3534" s="420"/>
      <c r="H3534" s="419">
        <v>2020</v>
      </c>
      <c r="I3534" s="418"/>
      <c r="J3534" s="418" t="s">
        <v>987</v>
      </c>
      <c r="K3534" s="417" t="s">
        <v>746</v>
      </c>
      <c r="L3534" s="824"/>
      <c r="M3534" s="825"/>
      <c r="N3534" s="792"/>
      <c r="O3534" s="829"/>
      <c r="P3534" s="832"/>
      <c r="Q3534" s="835"/>
      <c r="R3534" s="829"/>
      <c r="S3534" s="416" t="s">
        <v>179</v>
      </c>
      <c r="T3534" s="432"/>
      <c r="U3534" s="416" t="s">
        <v>177</v>
      </c>
      <c r="V3534" s="415"/>
      <c r="W3534" s="416" t="s">
        <v>176</v>
      </c>
      <c r="X3534" s="428">
        <f>X3533</f>
        <v>500000</v>
      </c>
      <c r="Y3534" s="416" t="s">
        <v>175</v>
      </c>
      <c r="Z3534" s="426"/>
      <c r="AA3534" s="416" t="s">
        <v>175</v>
      </c>
      <c r="AB3534" s="426"/>
      <c r="AC3534" s="416" t="s">
        <v>175</v>
      </c>
      <c r="AD3534" s="426"/>
      <c r="AE3534" s="478" t="s">
        <v>175</v>
      </c>
      <c r="AF3534" s="477"/>
      <c r="AG3534" s="463" t="s">
        <v>175</v>
      </c>
      <c r="AH3534" s="462"/>
      <c r="AI3534" s="463" t="s">
        <v>174</v>
      </c>
      <c r="AJ3534" s="464"/>
      <c r="AK3534" s="792"/>
      <c r="AL3534" s="792"/>
      <c r="AM3534" s="792"/>
      <c r="AN3534" s="792"/>
      <c r="AO3534" s="792"/>
      <c r="AP3534" s="792"/>
    </row>
    <row r="3535" spans="1:42" s="404" customFormat="1" ht="13.5" hidden="1" thickTop="1" x14ac:dyDescent="0.2">
      <c r="A3535" s="402"/>
      <c r="B3535" s="425" t="s">
        <v>709</v>
      </c>
      <c r="C3535" s="424" t="s">
        <v>750</v>
      </c>
      <c r="D3535" s="423" t="s">
        <v>705</v>
      </c>
      <c r="E3535" s="422" t="s">
        <v>238</v>
      </c>
      <c r="F3535" s="420"/>
      <c r="G3535" s="420"/>
      <c r="H3535" s="419">
        <v>2020</v>
      </c>
      <c r="I3535" s="418"/>
      <c r="J3535" s="418" t="s">
        <v>987</v>
      </c>
      <c r="K3535" s="417" t="s">
        <v>746</v>
      </c>
      <c r="L3535" s="824"/>
      <c r="M3535" s="825"/>
      <c r="N3535" s="792"/>
      <c r="O3535" s="829"/>
      <c r="P3535" s="832"/>
      <c r="Q3535" s="835"/>
      <c r="R3535" s="829"/>
      <c r="S3535" s="416" t="s">
        <v>173</v>
      </c>
      <c r="T3535" s="429"/>
      <c r="U3535" s="416" t="s">
        <v>171</v>
      </c>
      <c r="V3535" s="427"/>
      <c r="W3535" s="416" t="s">
        <v>170</v>
      </c>
      <c r="X3535" s="428"/>
      <c r="Y3535" s="416" t="s">
        <v>169</v>
      </c>
      <c r="Z3535" s="426"/>
      <c r="AA3535" s="416" t="s">
        <v>169</v>
      </c>
      <c r="AB3535" s="426"/>
      <c r="AC3535" s="416" t="s">
        <v>169</v>
      </c>
      <c r="AD3535" s="426"/>
      <c r="AE3535" s="478" t="s">
        <v>169</v>
      </c>
      <c r="AF3535" s="477"/>
      <c r="AG3535" s="463" t="s">
        <v>169</v>
      </c>
      <c r="AH3535" s="462"/>
      <c r="AI3535" s="781"/>
      <c r="AJ3535" s="782"/>
      <c r="AK3535" s="792"/>
      <c r="AL3535" s="792"/>
      <c r="AM3535" s="792"/>
      <c r="AN3535" s="792"/>
      <c r="AO3535" s="792"/>
      <c r="AP3535" s="792"/>
    </row>
    <row r="3536" spans="1:42" s="404" customFormat="1" ht="15" hidden="1" customHeight="1" x14ac:dyDescent="0.2">
      <c r="A3536" s="402"/>
      <c r="B3536" s="425" t="s">
        <v>709</v>
      </c>
      <c r="C3536" s="424" t="s">
        <v>750</v>
      </c>
      <c r="D3536" s="423" t="s">
        <v>705</v>
      </c>
      <c r="E3536" s="422" t="s">
        <v>238</v>
      </c>
      <c r="F3536" s="420"/>
      <c r="G3536" s="420"/>
      <c r="H3536" s="419">
        <v>2020</v>
      </c>
      <c r="I3536" s="418"/>
      <c r="J3536" s="418" t="s">
        <v>987</v>
      </c>
      <c r="K3536" s="417" t="s">
        <v>746</v>
      </c>
      <c r="L3536" s="824"/>
      <c r="M3536" s="825"/>
      <c r="N3536" s="792"/>
      <c r="O3536" s="829"/>
      <c r="P3536" s="832"/>
      <c r="Q3536" s="835"/>
      <c r="R3536" s="829"/>
      <c r="S3536" s="416" t="s">
        <v>168</v>
      </c>
      <c r="T3536" s="427"/>
      <c r="U3536" s="416" t="s">
        <v>167</v>
      </c>
      <c r="V3536" s="427"/>
      <c r="W3536" s="816"/>
      <c r="X3536" s="817"/>
      <c r="Y3536" s="416" t="s">
        <v>166</v>
      </c>
      <c r="Z3536" s="426">
        <f>IF(Z3534="",Z3535-Z3533,Z3535-Z3534)</f>
        <v>0</v>
      </c>
      <c r="AA3536" s="416" t="s">
        <v>166</v>
      </c>
      <c r="AB3536" s="426">
        <f>IF(AB3534="",AB3535-AB3533,AB3535-AB3534)</f>
        <v>0</v>
      </c>
      <c r="AC3536" s="416" t="s">
        <v>166</v>
      </c>
      <c r="AD3536" s="426">
        <f>IF(AD3534="",AD3535-AD3533,AD3535-AD3534)</f>
        <v>0</v>
      </c>
      <c r="AE3536" s="478" t="s">
        <v>166</v>
      </c>
      <c r="AF3536" s="477">
        <f>IF(AF3534="",AF3535-AF3533,AF3535-AF3534)</f>
        <v>0</v>
      </c>
      <c r="AG3536" s="463" t="s">
        <v>166</v>
      </c>
      <c r="AH3536" s="462">
        <f>IF(AH3534="",AH3535-AH3533,AH3535-AH3534)</f>
        <v>0</v>
      </c>
      <c r="AI3536" s="781"/>
      <c r="AJ3536" s="782"/>
      <c r="AK3536" s="792"/>
      <c r="AL3536" s="792"/>
      <c r="AM3536" s="792"/>
      <c r="AN3536" s="792"/>
      <c r="AO3536" s="792"/>
      <c r="AP3536" s="792"/>
    </row>
    <row r="3537" spans="1:42" s="404" customFormat="1" ht="15" hidden="1" customHeight="1" x14ac:dyDescent="0.2">
      <c r="A3537" s="402"/>
      <c r="B3537" s="425" t="s">
        <v>709</v>
      </c>
      <c r="C3537" s="424" t="s">
        <v>750</v>
      </c>
      <c r="D3537" s="423" t="s">
        <v>705</v>
      </c>
      <c r="E3537" s="422" t="s">
        <v>238</v>
      </c>
      <c r="F3537" s="420"/>
      <c r="G3537" s="420"/>
      <c r="H3537" s="419">
        <v>2020</v>
      </c>
      <c r="I3537" s="418"/>
      <c r="J3537" s="418" t="s">
        <v>987</v>
      </c>
      <c r="K3537" s="417" t="s">
        <v>746</v>
      </c>
      <c r="L3537" s="824"/>
      <c r="M3537" s="825"/>
      <c r="N3537" s="792"/>
      <c r="O3537" s="829"/>
      <c r="P3537" s="832"/>
      <c r="Q3537" s="835"/>
      <c r="R3537" s="829"/>
      <c r="S3537" s="416" t="s">
        <v>165</v>
      </c>
      <c r="T3537" s="415"/>
      <c r="U3537" s="416" t="s">
        <v>164</v>
      </c>
      <c r="V3537" s="415"/>
      <c r="W3537" s="816"/>
      <c r="X3537" s="817"/>
      <c r="Y3537" s="816"/>
      <c r="Z3537" s="817"/>
      <c r="AA3537" s="816"/>
      <c r="AB3537" s="817"/>
      <c r="AC3537" s="816"/>
      <c r="AD3537" s="817"/>
      <c r="AE3537" s="857"/>
      <c r="AF3537" s="858"/>
      <c r="AG3537" s="781"/>
      <c r="AH3537" s="782"/>
      <c r="AI3537" s="781"/>
      <c r="AJ3537" s="782"/>
      <c r="AK3537" s="792"/>
      <c r="AL3537" s="792"/>
      <c r="AM3537" s="792"/>
      <c r="AN3537" s="792"/>
      <c r="AO3537" s="792"/>
      <c r="AP3537" s="792"/>
    </row>
    <row r="3538" spans="1:42" s="404" customFormat="1" ht="15" hidden="1" customHeight="1" thickBot="1" x14ac:dyDescent="0.25">
      <c r="A3538" s="402"/>
      <c r="B3538" s="414" t="s">
        <v>709</v>
      </c>
      <c r="C3538" s="413" t="s">
        <v>750</v>
      </c>
      <c r="D3538" s="412" t="s">
        <v>705</v>
      </c>
      <c r="E3538" s="411" t="s">
        <v>238</v>
      </c>
      <c r="F3538" s="409"/>
      <c r="G3538" s="409"/>
      <c r="H3538" s="408">
        <v>2020</v>
      </c>
      <c r="I3538" s="407"/>
      <c r="J3538" s="407" t="s">
        <v>987</v>
      </c>
      <c r="K3538" s="407" t="s">
        <v>746</v>
      </c>
      <c r="L3538" s="826"/>
      <c r="M3538" s="827"/>
      <c r="N3538" s="793"/>
      <c r="O3538" s="830"/>
      <c r="P3538" s="833"/>
      <c r="Q3538" s="836"/>
      <c r="R3538" s="830"/>
      <c r="S3538" s="406" t="s">
        <v>158</v>
      </c>
      <c r="T3538" s="451"/>
      <c r="U3538" s="820"/>
      <c r="V3538" s="821"/>
      <c r="W3538" s="818"/>
      <c r="X3538" s="819"/>
      <c r="Y3538" s="818"/>
      <c r="Z3538" s="819"/>
      <c r="AA3538" s="818"/>
      <c r="AB3538" s="819"/>
      <c r="AC3538" s="818"/>
      <c r="AD3538" s="819"/>
      <c r="AE3538" s="859"/>
      <c r="AF3538" s="860"/>
      <c r="AG3538" s="783"/>
      <c r="AH3538" s="784"/>
      <c r="AI3538" s="783"/>
      <c r="AJ3538" s="784"/>
      <c r="AK3538" s="793"/>
      <c r="AL3538" s="793"/>
      <c r="AM3538" s="793"/>
      <c r="AN3538" s="793"/>
      <c r="AO3538" s="793"/>
      <c r="AP3538" s="793"/>
    </row>
    <row r="3539" spans="1:42" s="404" customFormat="1" ht="12.75" hidden="1" customHeight="1" thickTop="1" x14ac:dyDescent="0.2">
      <c r="A3539" s="402"/>
      <c r="B3539" s="445" t="s">
        <v>709</v>
      </c>
      <c r="C3539" s="444" t="s">
        <v>750</v>
      </c>
      <c r="D3539" s="443" t="s">
        <v>705</v>
      </c>
      <c r="E3539" s="442" t="s">
        <v>238</v>
      </c>
      <c r="F3539" s="440"/>
      <c r="G3539" s="440"/>
      <c r="H3539" s="419">
        <v>2020</v>
      </c>
      <c r="I3539" s="418"/>
      <c r="J3539" s="418" t="s">
        <v>987</v>
      </c>
      <c r="K3539" s="508" t="s">
        <v>746</v>
      </c>
      <c r="L3539" s="822" t="s">
        <v>41</v>
      </c>
      <c r="M3539" s="823"/>
      <c r="N3539" s="791" t="s">
        <v>1984</v>
      </c>
      <c r="O3539" s="828" t="s">
        <v>228</v>
      </c>
      <c r="P3539" s="831"/>
      <c r="Q3539" s="834" t="s">
        <v>231</v>
      </c>
      <c r="R3539" s="828"/>
      <c r="S3539" s="434" t="s">
        <v>184</v>
      </c>
      <c r="T3539" s="438">
        <v>500000</v>
      </c>
      <c r="U3539" s="434" t="s">
        <v>183</v>
      </c>
      <c r="V3539" s="437"/>
      <c r="W3539" s="434" t="s">
        <v>182</v>
      </c>
      <c r="X3539" s="436">
        <f>T3539</f>
        <v>500000</v>
      </c>
      <c r="Y3539" s="434" t="s">
        <v>181</v>
      </c>
      <c r="Z3539" s="435"/>
      <c r="AA3539" s="434" t="s">
        <v>181</v>
      </c>
      <c r="AB3539" s="435"/>
      <c r="AC3539" s="434" t="s">
        <v>181</v>
      </c>
      <c r="AD3539" s="435"/>
      <c r="AE3539" s="480" t="s">
        <v>181</v>
      </c>
      <c r="AF3539" s="479"/>
      <c r="AG3539" s="466" t="s">
        <v>181</v>
      </c>
      <c r="AH3539" s="467"/>
      <c r="AI3539" s="466" t="s">
        <v>180</v>
      </c>
      <c r="AJ3539" s="465"/>
      <c r="AK3539" s="791" t="s">
        <v>747</v>
      </c>
      <c r="AL3539" s="791" t="s">
        <v>747</v>
      </c>
      <c r="AM3539" s="791" t="s">
        <v>747</v>
      </c>
      <c r="AN3539" s="791" t="s">
        <v>747</v>
      </c>
      <c r="AO3539" s="791" t="s">
        <v>747</v>
      </c>
      <c r="AP3539" s="791" t="s">
        <v>110</v>
      </c>
    </row>
    <row r="3540" spans="1:42" s="404" customFormat="1" ht="15" hidden="1" customHeight="1" x14ac:dyDescent="0.2">
      <c r="A3540" s="402"/>
      <c r="B3540" s="425" t="s">
        <v>709</v>
      </c>
      <c r="C3540" s="424" t="s">
        <v>750</v>
      </c>
      <c r="D3540" s="423" t="s">
        <v>705</v>
      </c>
      <c r="E3540" s="422" t="s">
        <v>238</v>
      </c>
      <c r="F3540" s="420"/>
      <c r="G3540" s="420"/>
      <c r="H3540" s="419">
        <v>2020</v>
      </c>
      <c r="I3540" s="418"/>
      <c r="J3540" s="418" t="s">
        <v>987</v>
      </c>
      <c r="K3540" s="417" t="s">
        <v>746</v>
      </c>
      <c r="L3540" s="824"/>
      <c r="M3540" s="825"/>
      <c r="N3540" s="792"/>
      <c r="O3540" s="829"/>
      <c r="P3540" s="832"/>
      <c r="Q3540" s="835"/>
      <c r="R3540" s="829"/>
      <c r="S3540" s="416" t="s">
        <v>179</v>
      </c>
      <c r="T3540" s="432"/>
      <c r="U3540" s="416" t="s">
        <v>177</v>
      </c>
      <c r="V3540" s="415"/>
      <c r="W3540" s="416" t="s">
        <v>176</v>
      </c>
      <c r="X3540" s="428">
        <f>X3539</f>
        <v>500000</v>
      </c>
      <c r="Y3540" s="416" t="s">
        <v>175</v>
      </c>
      <c r="Z3540" s="426"/>
      <c r="AA3540" s="416" t="s">
        <v>175</v>
      </c>
      <c r="AB3540" s="426"/>
      <c r="AC3540" s="416" t="s">
        <v>175</v>
      </c>
      <c r="AD3540" s="426"/>
      <c r="AE3540" s="478" t="s">
        <v>175</v>
      </c>
      <c r="AF3540" s="477"/>
      <c r="AG3540" s="463" t="s">
        <v>175</v>
      </c>
      <c r="AH3540" s="462"/>
      <c r="AI3540" s="463" t="s">
        <v>174</v>
      </c>
      <c r="AJ3540" s="464"/>
      <c r="AK3540" s="792"/>
      <c r="AL3540" s="792"/>
      <c r="AM3540" s="792"/>
      <c r="AN3540" s="792"/>
      <c r="AO3540" s="792"/>
      <c r="AP3540" s="792"/>
    </row>
    <row r="3541" spans="1:42" s="404" customFormat="1" ht="13.5" hidden="1" thickTop="1" x14ac:dyDescent="0.2">
      <c r="A3541" s="402"/>
      <c r="B3541" s="425" t="s">
        <v>709</v>
      </c>
      <c r="C3541" s="424" t="s">
        <v>750</v>
      </c>
      <c r="D3541" s="423" t="s">
        <v>705</v>
      </c>
      <c r="E3541" s="422" t="s">
        <v>238</v>
      </c>
      <c r="F3541" s="420"/>
      <c r="G3541" s="420"/>
      <c r="H3541" s="419">
        <v>2020</v>
      </c>
      <c r="I3541" s="418"/>
      <c r="J3541" s="418" t="s">
        <v>987</v>
      </c>
      <c r="K3541" s="417" t="s">
        <v>746</v>
      </c>
      <c r="L3541" s="824"/>
      <c r="M3541" s="825"/>
      <c r="N3541" s="792"/>
      <c r="O3541" s="829"/>
      <c r="P3541" s="832"/>
      <c r="Q3541" s="835"/>
      <c r="R3541" s="829"/>
      <c r="S3541" s="416" t="s">
        <v>173</v>
      </c>
      <c r="T3541" s="429"/>
      <c r="U3541" s="416" t="s">
        <v>171</v>
      </c>
      <c r="V3541" s="427"/>
      <c r="W3541" s="416" t="s">
        <v>170</v>
      </c>
      <c r="X3541" s="428"/>
      <c r="Y3541" s="416" t="s">
        <v>169</v>
      </c>
      <c r="Z3541" s="426"/>
      <c r="AA3541" s="416" t="s">
        <v>169</v>
      </c>
      <c r="AB3541" s="426"/>
      <c r="AC3541" s="416" t="s">
        <v>169</v>
      </c>
      <c r="AD3541" s="426"/>
      <c r="AE3541" s="478" t="s">
        <v>169</v>
      </c>
      <c r="AF3541" s="477"/>
      <c r="AG3541" s="463" t="s">
        <v>169</v>
      </c>
      <c r="AH3541" s="462"/>
      <c r="AI3541" s="781"/>
      <c r="AJ3541" s="782"/>
      <c r="AK3541" s="792"/>
      <c r="AL3541" s="792"/>
      <c r="AM3541" s="792"/>
      <c r="AN3541" s="792"/>
      <c r="AO3541" s="792"/>
      <c r="AP3541" s="792"/>
    </row>
    <row r="3542" spans="1:42" s="404" customFormat="1" ht="15" hidden="1" customHeight="1" x14ac:dyDescent="0.2">
      <c r="A3542" s="402"/>
      <c r="B3542" s="425" t="s">
        <v>709</v>
      </c>
      <c r="C3542" s="424" t="s">
        <v>750</v>
      </c>
      <c r="D3542" s="423" t="s">
        <v>705</v>
      </c>
      <c r="E3542" s="422" t="s">
        <v>238</v>
      </c>
      <c r="F3542" s="420"/>
      <c r="G3542" s="420"/>
      <c r="H3542" s="419">
        <v>2020</v>
      </c>
      <c r="I3542" s="418"/>
      <c r="J3542" s="418" t="s">
        <v>987</v>
      </c>
      <c r="K3542" s="417" t="s">
        <v>746</v>
      </c>
      <c r="L3542" s="824"/>
      <c r="M3542" s="825"/>
      <c r="N3542" s="792"/>
      <c r="O3542" s="829"/>
      <c r="P3542" s="832"/>
      <c r="Q3542" s="835"/>
      <c r="R3542" s="829"/>
      <c r="S3542" s="416" t="s">
        <v>168</v>
      </c>
      <c r="T3542" s="427"/>
      <c r="U3542" s="416" t="s">
        <v>167</v>
      </c>
      <c r="V3542" s="427"/>
      <c r="W3542" s="816"/>
      <c r="X3542" s="817"/>
      <c r="Y3542" s="416" t="s">
        <v>166</v>
      </c>
      <c r="Z3542" s="426">
        <f>IF(Z3540="",Z3541-Z3539,Z3541-Z3540)</f>
        <v>0</v>
      </c>
      <c r="AA3542" s="416" t="s">
        <v>166</v>
      </c>
      <c r="AB3542" s="426">
        <f>IF(AB3540="",AB3541-AB3539,AB3541-AB3540)</f>
        <v>0</v>
      </c>
      <c r="AC3542" s="416" t="s">
        <v>166</v>
      </c>
      <c r="AD3542" s="426">
        <f>IF(AD3540="",AD3541-AD3539,AD3541-AD3540)</f>
        <v>0</v>
      </c>
      <c r="AE3542" s="478" t="s">
        <v>166</v>
      </c>
      <c r="AF3542" s="477">
        <f>IF(AF3540="",AF3541-AF3539,AF3541-AF3540)</f>
        <v>0</v>
      </c>
      <c r="AG3542" s="463" t="s">
        <v>166</v>
      </c>
      <c r="AH3542" s="462">
        <f>IF(AH3540="",AH3541-AH3539,AH3541-AH3540)</f>
        <v>0</v>
      </c>
      <c r="AI3542" s="781"/>
      <c r="AJ3542" s="782"/>
      <c r="AK3542" s="792"/>
      <c r="AL3542" s="792"/>
      <c r="AM3542" s="792"/>
      <c r="AN3542" s="792"/>
      <c r="AO3542" s="792"/>
      <c r="AP3542" s="792"/>
    </row>
    <row r="3543" spans="1:42" s="404" customFormat="1" ht="15" hidden="1" customHeight="1" x14ac:dyDescent="0.2">
      <c r="A3543" s="402"/>
      <c r="B3543" s="425" t="s">
        <v>709</v>
      </c>
      <c r="C3543" s="424" t="s">
        <v>750</v>
      </c>
      <c r="D3543" s="423" t="s">
        <v>705</v>
      </c>
      <c r="E3543" s="422" t="s">
        <v>238</v>
      </c>
      <c r="F3543" s="420"/>
      <c r="G3543" s="420"/>
      <c r="H3543" s="419">
        <v>2020</v>
      </c>
      <c r="I3543" s="418"/>
      <c r="J3543" s="418" t="s">
        <v>987</v>
      </c>
      <c r="K3543" s="417" t="s">
        <v>746</v>
      </c>
      <c r="L3543" s="824"/>
      <c r="M3543" s="825"/>
      <c r="N3543" s="792"/>
      <c r="O3543" s="829"/>
      <c r="P3543" s="832"/>
      <c r="Q3543" s="835"/>
      <c r="R3543" s="829"/>
      <c r="S3543" s="416" t="s">
        <v>165</v>
      </c>
      <c r="T3543" s="415"/>
      <c r="U3543" s="416" t="s">
        <v>164</v>
      </c>
      <c r="V3543" s="415"/>
      <c r="W3543" s="816"/>
      <c r="X3543" s="817"/>
      <c r="Y3543" s="816"/>
      <c r="Z3543" s="817"/>
      <c r="AA3543" s="816"/>
      <c r="AB3543" s="817"/>
      <c r="AC3543" s="816"/>
      <c r="AD3543" s="817"/>
      <c r="AE3543" s="857"/>
      <c r="AF3543" s="858"/>
      <c r="AG3543" s="781"/>
      <c r="AH3543" s="782"/>
      <c r="AI3543" s="781"/>
      <c r="AJ3543" s="782"/>
      <c r="AK3543" s="792"/>
      <c r="AL3543" s="792"/>
      <c r="AM3543" s="792"/>
      <c r="AN3543" s="792"/>
      <c r="AO3543" s="792"/>
      <c r="AP3543" s="792"/>
    </row>
    <row r="3544" spans="1:42" s="404" customFormat="1" ht="15" hidden="1" customHeight="1" thickBot="1" x14ac:dyDescent="0.25">
      <c r="A3544" s="402"/>
      <c r="B3544" s="414" t="s">
        <v>709</v>
      </c>
      <c r="C3544" s="413" t="s">
        <v>750</v>
      </c>
      <c r="D3544" s="412" t="s">
        <v>705</v>
      </c>
      <c r="E3544" s="411" t="s">
        <v>238</v>
      </c>
      <c r="F3544" s="409"/>
      <c r="G3544" s="409"/>
      <c r="H3544" s="408">
        <v>2020</v>
      </c>
      <c r="I3544" s="407"/>
      <c r="J3544" s="407" t="s">
        <v>987</v>
      </c>
      <c r="K3544" s="407" t="s">
        <v>746</v>
      </c>
      <c r="L3544" s="826"/>
      <c r="M3544" s="827"/>
      <c r="N3544" s="793"/>
      <c r="O3544" s="830"/>
      <c r="P3544" s="833"/>
      <c r="Q3544" s="836"/>
      <c r="R3544" s="830"/>
      <c r="S3544" s="406" t="s">
        <v>158</v>
      </c>
      <c r="T3544" s="451"/>
      <c r="U3544" s="820"/>
      <c r="V3544" s="821"/>
      <c r="W3544" s="818"/>
      <c r="X3544" s="819"/>
      <c r="Y3544" s="818"/>
      <c r="Z3544" s="819"/>
      <c r="AA3544" s="818"/>
      <c r="AB3544" s="819"/>
      <c r="AC3544" s="818"/>
      <c r="AD3544" s="819"/>
      <c r="AE3544" s="859"/>
      <c r="AF3544" s="860"/>
      <c r="AG3544" s="783"/>
      <c r="AH3544" s="784"/>
      <c r="AI3544" s="783"/>
      <c r="AJ3544" s="784"/>
      <c r="AK3544" s="793"/>
      <c r="AL3544" s="793"/>
      <c r="AM3544" s="793"/>
      <c r="AN3544" s="793"/>
      <c r="AO3544" s="793"/>
      <c r="AP3544" s="793"/>
    </row>
    <row r="3545" spans="1:42" s="404" customFormat="1" ht="12.75" hidden="1" customHeight="1" thickTop="1" x14ac:dyDescent="0.2">
      <c r="A3545" s="402"/>
      <c r="B3545" s="445" t="s">
        <v>709</v>
      </c>
      <c r="C3545" s="444" t="s">
        <v>750</v>
      </c>
      <c r="D3545" s="443" t="s">
        <v>705</v>
      </c>
      <c r="E3545" s="442" t="s">
        <v>238</v>
      </c>
      <c r="F3545" s="440"/>
      <c r="G3545" s="440"/>
      <c r="H3545" s="419">
        <v>2020</v>
      </c>
      <c r="I3545" s="418"/>
      <c r="J3545" s="418" t="s">
        <v>987</v>
      </c>
      <c r="K3545" s="508" t="s">
        <v>746</v>
      </c>
      <c r="L3545" s="822" t="s">
        <v>42</v>
      </c>
      <c r="M3545" s="823"/>
      <c r="N3545" s="791" t="s">
        <v>1984</v>
      </c>
      <c r="O3545" s="828" t="s">
        <v>228</v>
      </c>
      <c r="P3545" s="831"/>
      <c r="Q3545" s="834" t="s">
        <v>231</v>
      </c>
      <c r="R3545" s="828"/>
      <c r="S3545" s="434" t="s">
        <v>184</v>
      </c>
      <c r="T3545" s="438">
        <v>500000</v>
      </c>
      <c r="U3545" s="434" t="s">
        <v>183</v>
      </c>
      <c r="V3545" s="437"/>
      <c r="W3545" s="434" t="s">
        <v>182</v>
      </c>
      <c r="X3545" s="436">
        <f>T3545</f>
        <v>500000</v>
      </c>
      <c r="Y3545" s="434" t="s">
        <v>181</v>
      </c>
      <c r="Z3545" s="435"/>
      <c r="AA3545" s="434" t="s">
        <v>181</v>
      </c>
      <c r="AB3545" s="435"/>
      <c r="AC3545" s="434" t="s">
        <v>181</v>
      </c>
      <c r="AD3545" s="435"/>
      <c r="AE3545" s="480" t="s">
        <v>181</v>
      </c>
      <c r="AF3545" s="479"/>
      <c r="AG3545" s="466" t="s">
        <v>181</v>
      </c>
      <c r="AH3545" s="467"/>
      <c r="AI3545" s="466" t="s">
        <v>180</v>
      </c>
      <c r="AJ3545" s="465"/>
      <c r="AK3545" s="791" t="s">
        <v>747</v>
      </c>
      <c r="AL3545" s="791" t="s">
        <v>747</v>
      </c>
      <c r="AM3545" s="791" t="s">
        <v>747</v>
      </c>
      <c r="AN3545" s="791" t="s">
        <v>747</v>
      </c>
      <c r="AO3545" s="791" t="s">
        <v>747</v>
      </c>
      <c r="AP3545" s="791" t="s">
        <v>110</v>
      </c>
    </row>
    <row r="3546" spans="1:42" s="404" customFormat="1" ht="15" hidden="1" customHeight="1" x14ac:dyDescent="0.2">
      <c r="A3546" s="402"/>
      <c r="B3546" s="425" t="s">
        <v>709</v>
      </c>
      <c r="C3546" s="424" t="s">
        <v>750</v>
      </c>
      <c r="D3546" s="423" t="s">
        <v>705</v>
      </c>
      <c r="E3546" s="422" t="s">
        <v>238</v>
      </c>
      <c r="F3546" s="420"/>
      <c r="G3546" s="420"/>
      <c r="H3546" s="419">
        <v>2020</v>
      </c>
      <c r="I3546" s="418"/>
      <c r="J3546" s="418" t="s">
        <v>987</v>
      </c>
      <c r="K3546" s="417" t="s">
        <v>746</v>
      </c>
      <c r="L3546" s="824"/>
      <c r="M3546" s="825"/>
      <c r="N3546" s="792"/>
      <c r="O3546" s="829"/>
      <c r="P3546" s="832"/>
      <c r="Q3546" s="835"/>
      <c r="R3546" s="829"/>
      <c r="S3546" s="416" t="s">
        <v>179</v>
      </c>
      <c r="T3546" s="432"/>
      <c r="U3546" s="416" t="s">
        <v>177</v>
      </c>
      <c r="V3546" s="415"/>
      <c r="W3546" s="416" t="s">
        <v>176</v>
      </c>
      <c r="X3546" s="428">
        <f>X3545</f>
        <v>500000</v>
      </c>
      <c r="Y3546" s="416" t="s">
        <v>175</v>
      </c>
      <c r="Z3546" s="426"/>
      <c r="AA3546" s="416" t="s">
        <v>175</v>
      </c>
      <c r="AB3546" s="426"/>
      <c r="AC3546" s="416" t="s">
        <v>175</v>
      </c>
      <c r="AD3546" s="426"/>
      <c r="AE3546" s="478" t="s">
        <v>175</v>
      </c>
      <c r="AF3546" s="477"/>
      <c r="AG3546" s="463" t="s">
        <v>175</v>
      </c>
      <c r="AH3546" s="462"/>
      <c r="AI3546" s="463" t="s">
        <v>174</v>
      </c>
      <c r="AJ3546" s="464"/>
      <c r="AK3546" s="792"/>
      <c r="AL3546" s="792"/>
      <c r="AM3546" s="792"/>
      <c r="AN3546" s="792"/>
      <c r="AO3546" s="792"/>
      <c r="AP3546" s="792"/>
    </row>
    <row r="3547" spans="1:42" s="404" customFormat="1" ht="13.5" hidden="1" thickTop="1" x14ac:dyDescent="0.2">
      <c r="A3547" s="402"/>
      <c r="B3547" s="425" t="s">
        <v>709</v>
      </c>
      <c r="C3547" s="424" t="s">
        <v>750</v>
      </c>
      <c r="D3547" s="423" t="s">
        <v>705</v>
      </c>
      <c r="E3547" s="422" t="s">
        <v>238</v>
      </c>
      <c r="F3547" s="420"/>
      <c r="G3547" s="420"/>
      <c r="H3547" s="419">
        <v>2020</v>
      </c>
      <c r="I3547" s="418"/>
      <c r="J3547" s="418" t="s">
        <v>987</v>
      </c>
      <c r="K3547" s="417" t="s">
        <v>746</v>
      </c>
      <c r="L3547" s="824"/>
      <c r="M3547" s="825"/>
      <c r="N3547" s="792"/>
      <c r="O3547" s="829"/>
      <c r="P3547" s="832"/>
      <c r="Q3547" s="835"/>
      <c r="R3547" s="829"/>
      <c r="S3547" s="416" t="s">
        <v>173</v>
      </c>
      <c r="T3547" s="429"/>
      <c r="U3547" s="416" t="s">
        <v>171</v>
      </c>
      <c r="V3547" s="427"/>
      <c r="W3547" s="416" t="s">
        <v>170</v>
      </c>
      <c r="X3547" s="428"/>
      <c r="Y3547" s="416" t="s">
        <v>169</v>
      </c>
      <c r="Z3547" s="426"/>
      <c r="AA3547" s="416" t="s">
        <v>169</v>
      </c>
      <c r="AB3547" s="426"/>
      <c r="AC3547" s="416" t="s">
        <v>169</v>
      </c>
      <c r="AD3547" s="426"/>
      <c r="AE3547" s="478" t="s">
        <v>169</v>
      </c>
      <c r="AF3547" s="477"/>
      <c r="AG3547" s="463" t="s">
        <v>169</v>
      </c>
      <c r="AH3547" s="462"/>
      <c r="AI3547" s="781"/>
      <c r="AJ3547" s="782"/>
      <c r="AK3547" s="792"/>
      <c r="AL3547" s="792"/>
      <c r="AM3547" s="792"/>
      <c r="AN3547" s="792"/>
      <c r="AO3547" s="792"/>
      <c r="AP3547" s="792"/>
    </row>
    <row r="3548" spans="1:42" s="404" customFormat="1" ht="15" hidden="1" customHeight="1" x14ac:dyDescent="0.2">
      <c r="A3548" s="402"/>
      <c r="B3548" s="425" t="s">
        <v>709</v>
      </c>
      <c r="C3548" s="424" t="s">
        <v>750</v>
      </c>
      <c r="D3548" s="423" t="s">
        <v>705</v>
      </c>
      <c r="E3548" s="422" t="s">
        <v>238</v>
      </c>
      <c r="F3548" s="420"/>
      <c r="G3548" s="420"/>
      <c r="H3548" s="419">
        <v>2020</v>
      </c>
      <c r="I3548" s="418"/>
      <c r="J3548" s="418" t="s">
        <v>987</v>
      </c>
      <c r="K3548" s="417" t="s">
        <v>746</v>
      </c>
      <c r="L3548" s="824"/>
      <c r="M3548" s="825"/>
      <c r="N3548" s="792"/>
      <c r="O3548" s="829"/>
      <c r="P3548" s="832"/>
      <c r="Q3548" s="835"/>
      <c r="R3548" s="829"/>
      <c r="S3548" s="416" t="s">
        <v>168</v>
      </c>
      <c r="T3548" s="427"/>
      <c r="U3548" s="416" t="s">
        <v>167</v>
      </c>
      <c r="V3548" s="427"/>
      <c r="W3548" s="816"/>
      <c r="X3548" s="817"/>
      <c r="Y3548" s="416" t="s">
        <v>166</v>
      </c>
      <c r="Z3548" s="426">
        <f>IF(Z3546="",Z3547-Z3545,Z3547-Z3546)</f>
        <v>0</v>
      </c>
      <c r="AA3548" s="416" t="s">
        <v>166</v>
      </c>
      <c r="AB3548" s="426">
        <f>IF(AB3546="",AB3547-AB3545,AB3547-AB3546)</f>
        <v>0</v>
      </c>
      <c r="AC3548" s="416" t="s">
        <v>166</v>
      </c>
      <c r="AD3548" s="426">
        <f>IF(AD3546="",AD3547-AD3545,AD3547-AD3546)</f>
        <v>0</v>
      </c>
      <c r="AE3548" s="478" t="s">
        <v>166</v>
      </c>
      <c r="AF3548" s="477">
        <f>IF(AF3546="",AF3547-AF3545,AF3547-AF3546)</f>
        <v>0</v>
      </c>
      <c r="AG3548" s="463" t="s">
        <v>166</v>
      </c>
      <c r="AH3548" s="462">
        <f>IF(AH3546="",AH3547-AH3545,AH3547-AH3546)</f>
        <v>0</v>
      </c>
      <c r="AI3548" s="781"/>
      <c r="AJ3548" s="782"/>
      <c r="AK3548" s="792"/>
      <c r="AL3548" s="792"/>
      <c r="AM3548" s="792"/>
      <c r="AN3548" s="792"/>
      <c r="AO3548" s="792"/>
      <c r="AP3548" s="792"/>
    </row>
    <row r="3549" spans="1:42" s="404" customFormat="1" ht="15" hidden="1" customHeight="1" x14ac:dyDescent="0.2">
      <c r="A3549" s="402"/>
      <c r="B3549" s="425" t="s">
        <v>709</v>
      </c>
      <c r="C3549" s="424" t="s">
        <v>750</v>
      </c>
      <c r="D3549" s="423" t="s">
        <v>705</v>
      </c>
      <c r="E3549" s="422" t="s">
        <v>238</v>
      </c>
      <c r="F3549" s="420"/>
      <c r="G3549" s="420"/>
      <c r="H3549" s="419">
        <v>2020</v>
      </c>
      <c r="I3549" s="418"/>
      <c r="J3549" s="418" t="s">
        <v>987</v>
      </c>
      <c r="K3549" s="417" t="s">
        <v>746</v>
      </c>
      <c r="L3549" s="824"/>
      <c r="M3549" s="825"/>
      <c r="N3549" s="792"/>
      <c r="O3549" s="829"/>
      <c r="P3549" s="832"/>
      <c r="Q3549" s="835"/>
      <c r="R3549" s="829"/>
      <c r="S3549" s="416" t="s">
        <v>165</v>
      </c>
      <c r="T3549" s="415"/>
      <c r="U3549" s="416" t="s">
        <v>164</v>
      </c>
      <c r="V3549" s="415"/>
      <c r="W3549" s="816"/>
      <c r="X3549" s="817"/>
      <c r="Y3549" s="816"/>
      <c r="Z3549" s="817"/>
      <c r="AA3549" s="816"/>
      <c r="AB3549" s="817"/>
      <c r="AC3549" s="816"/>
      <c r="AD3549" s="817"/>
      <c r="AE3549" s="857"/>
      <c r="AF3549" s="858"/>
      <c r="AG3549" s="781"/>
      <c r="AH3549" s="782"/>
      <c r="AI3549" s="781"/>
      <c r="AJ3549" s="782"/>
      <c r="AK3549" s="792"/>
      <c r="AL3549" s="792"/>
      <c r="AM3549" s="792"/>
      <c r="AN3549" s="792"/>
      <c r="AO3549" s="792"/>
      <c r="AP3549" s="792"/>
    </row>
    <row r="3550" spans="1:42" s="404" customFormat="1" ht="15" hidden="1" customHeight="1" thickBot="1" x14ac:dyDescent="0.25">
      <c r="A3550" s="402"/>
      <c r="B3550" s="414" t="s">
        <v>709</v>
      </c>
      <c r="C3550" s="413" t="s">
        <v>750</v>
      </c>
      <c r="D3550" s="412" t="s">
        <v>705</v>
      </c>
      <c r="E3550" s="411" t="s">
        <v>238</v>
      </c>
      <c r="F3550" s="409"/>
      <c r="G3550" s="409"/>
      <c r="H3550" s="408">
        <v>2020</v>
      </c>
      <c r="I3550" s="407"/>
      <c r="J3550" s="407" t="s">
        <v>987</v>
      </c>
      <c r="K3550" s="407" t="s">
        <v>746</v>
      </c>
      <c r="L3550" s="826"/>
      <c r="M3550" s="827"/>
      <c r="N3550" s="793"/>
      <c r="O3550" s="830"/>
      <c r="P3550" s="833"/>
      <c r="Q3550" s="836"/>
      <c r="R3550" s="830"/>
      <c r="S3550" s="406" t="s">
        <v>158</v>
      </c>
      <c r="T3550" s="451"/>
      <c r="U3550" s="820"/>
      <c r="V3550" s="821"/>
      <c r="W3550" s="818"/>
      <c r="X3550" s="819"/>
      <c r="Y3550" s="818"/>
      <c r="Z3550" s="819"/>
      <c r="AA3550" s="818"/>
      <c r="AB3550" s="819"/>
      <c r="AC3550" s="818"/>
      <c r="AD3550" s="819"/>
      <c r="AE3550" s="859"/>
      <c r="AF3550" s="860"/>
      <c r="AG3550" s="783"/>
      <c r="AH3550" s="784"/>
      <c r="AI3550" s="783"/>
      <c r="AJ3550" s="784"/>
      <c r="AK3550" s="793"/>
      <c r="AL3550" s="793"/>
      <c r="AM3550" s="793"/>
      <c r="AN3550" s="793"/>
      <c r="AO3550" s="793"/>
      <c r="AP3550" s="793"/>
    </row>
    <row r="3551" spans="1:42" s="404" customFormat="1" ht="12.75" hidden="1" customHeight="1" thickTop="1" x14ac:dyDescent="0.2">
      <c r="A3551" s="402"/>
      <c r="B3551" s="445" t="s">
        <v>709</v>
      </c>
      <c r="C3551" s="444" t="s">
        <v>750</v>
      </c>
      <c r="D3551" s="443" t="s">
        <v>705</v>
      </c>
      <c r="E3551" s="442" t="s">
        <v>238</v>
      </c>
      <c r="F3551" s="440"/>
      <c r="G3551" s="440"/>
      <c r="H3551" s="419">
        <v>2020</v>
      </c>
      <c r="I3551" s="418"/>
      <c r="J3551" s="418" t="s">
        <v>987</v>
      </c>
      <c r="K3551" s="508" t="s">
        <v>746</v>
      </c>
      <c r="L3551" s="822" t="s">
        <v>43</v>
      </c>
      <c r="M3551" s="823"/>
      <c r="N3551" s="791" t="s">
        <v>1984</v>
      </c>
      <c r="O3551" s="828" t="s">
        <v>228</v>
      </c>
      <c r="P3551" s="831"/>
      <c r="Q3551" s="834" t="s">
        <v>231</v>
      </c>
      <c r="R3551" s="828"/>
      <c r="S3551" s="434" t="s">
        <v>184</v>
      </c>
      <c r="T3551" s="438">
        <v>500000</v>
      </c>
      <c r="U3551" s="434" t="s">
        <v>183</v>
      </c>
      <c r="V3551" s="437"/>
      <c r="W3551" s="434" t="s">
        <v>182</v>
      </c>
      <c r="X3551" s="436">
        <f>T3551</f>
        <v>500000</v>
      </c>
      <c r="Y3551" s="434" t="s">
        <v>181</v>
      </c>
      <c r="Z3551" s="435"/>
      <c r="AA3551" s="434" t="s">
        <v>181</v>
      </c>
      <c r="AB3551" s="435"/>
      <c r="AC3551" s="434" t="s">
        <v>181</v>
      </c>
      <c r="AD3551" s="435"/>
      <c r="AE3551" s="480" t="s">
        <v>181</v>
      </c>
      <c r="AF3551" s="479"/>
      <c r="AG3551" s="466" t="s">
        <v>181</v>
      </c>
      <c r="AH3551" s="467"/>
      <c r="AI3551" s="466" t="s">
        <v>180</v>
      </c>
      <c r="AJ3551" s="465"/>
      <c r="AK3551" s="791" t="s">
        <v>747</v>
      </c>
      <c r="AL3551" s="791" t="s">
        <v>747</v>
      </c>
      <c r="AM3551" s="791" t="s">
        <v>747</v>
      </c>
      <c r="AN3551" s="791" t="s">
        <v>747</v>
      </c>
      <c r="AO3551" s="791" t="s">
        <v>747</v>
      </c>
      <c r="AP3551" s="791" t="s">
        <v>110</v>
      </c>
    </row>
    <row r="3552" spans="1:42" s="404" customFormat="1" ht="15" hidden="1" customHeight="1" x14ac:dyDescent="0.2">
      <c r="A3552" s="402"/>
      <c r="B3552" s="425" t="s">
        <v>709</v>
      </c>
      <c r="C3552" s="424" t="s">
        <v>750</v>
      </c>
      <c r="D3552" s="423" t="s">
        <v>705</v>
      </c>
      <c r="E3552" s="422" t="s">
        <v>238</v>
      </c>
      <c r="F3552" s="420"/>
      <c r="G3552" s="420"/>
      <c r="H3552" s="419">
        <v>2020</v>
      </c>
      <c r="I3552" s="418"/>
      <c r="J3552" s="418" t="s">
        <v>987</v>
      </c>
      <c r="K3552" s="417" t="s">
        <v>746</v>
      </c>
      <c r="L3552" s="824"/>
      <c r="M3552" s="825"/>
      <c r="N3552" s="792"/>
      <c r="O3552" s="829"/>
      <c r="P3552" s="832"/>
      <c r="Q3552" s="835"/>
      <c r="R3552" s="829"/>
      <c r="S3552" s="416" t="s">
        <v>179</v>
      </c>
      <c r="T3552" s="432"/>
      <c r="U3552" s="416" t="s">
        <v>177</v>
      </c>
      <c r="V3552" s="415"/>
      <c r="W3552" s="416" t="s">
        <v>176</v>
      </c>
      <c r="X3552" s="428">
        <f>X3551</f>
        <v>500000</v>
      </c>
      <c r="Y3552" s="416" t="s">
        <v>175</v>
      </c>
      <c r="Z3552" s="426"/>
      <c r="AA3552" s="416" t="s">
        <v>175</v>
      </c>
      <c r="AB3552" s="426"/>
      <c r="AC3552" s="416" t="s">
        <v>175</v>
      </c>
      <c r="AD3552" s="426"/>
      <c r="AE3552" s="478" t="s">
        <v>175</v>
      </c>
      <c r="AF3552" s="477"/>
      <c r="AG3552" s="463" t="s">
        <v>175</v>
      </c>
      <c r="AH3552" s="462"/>
      <c r="AI3552" s="463" t="s">
        <v>174</v>
      </c>
      <c r="AJ3552" s="464"/>
      <c r="AK3552" s="792"/>
      <c r="AL3552" s="792"/>
      <c r="AM3552" s="792"/>
      <c r="AN3552" s="792"/>
      <c r="AO3552" s="792"/>
      <c r="AP3552" s="792"/>
    </row>
    <row r="3553" spans="1:42" s="404" customFormat="1" ht="13.5" hidden="1" thickTop="1" x14ac:dyDescent="0.2">
      <c r="A3553" s="402"/>
      <c r="B3553" s="425" t="s">
        <v>709</v>
      </c>
      <c r="C3553" s="424" t="s">
        <v>750</v>
      </c>
      <c r="D3553" s="423" t="s">
        <v>705</v>
      </c>
      <c r="E3553" s="422" t="s">
        <v>238</v>
      </c>
      <c r="F3553" s="420"/>
      <c r="G3553" s="420"/>
      <c r="H3553" s="419">
        <v>2020</v>
      </c>
      <c r="I3553" s="418"/>
      <c r="J3553" s="418" t="s">
        <v>987</v>
      </c>
      <c r="K3553" s="417" t="s">
        <v>746</v>
      </c>
      <c r="L3553" s="824"/>
      <c r="M3553" s="825"/>
      <c r="N3553" s="792"/>
      <c r="O3553" s="829"/>
      <c r="P3553" s="832"/>
      <c r="Q3553" s="835"/>
      <c r="R3553" s="829"/>
      <c r="S3553" s="416" t="s">
        <v>173</v>
      </c>
      <c r="T3553" s="429"/>
      <c r="U3553" s="416" t="s">
        <v>171</v>
      </c>
      <c r="V3553" s="427"/>
      <c r="W3553" s="416" t="s">
        <v>170</v>
      </c>
      <c r="X3553" s="428"/>
      <c r="Y3553" s="416" t="s">
        <v>169</v>
      </c>
      <c r="Z3553" s="426"/>
      <c r="AA3553" s="416" t="s">
        <v>169</v>
      </c>
      <c r="AB3553" s="426"/>
      <c r="AC3553" s="416" t="s">
        <v>169</v>
      </c>
      <c r="AD3553" s="426"/>
      <c r="AE3553" s="478" t="s">
        <v>169</v>
      </c>
      <c r="AF3553" s="477"/>
      <c r="AG3553" s="463" t="s">
        <v>169</v>
      </c>
      <c r="AH3553" s="462"/>
      <c r="AI3553" s="781"/>
      <c r="AJ3553" s="782"/>
      <c r="AK3553" s="792"/>
      <c r="AL3553" s="792"/>
      <c r="AM3553" s="792"/>
      <c r="AN3553" s="792"/>
      <c r="AO3553" s="792"/>
      <c r="AP3553" s="792"/>
    </row>
    <row r="3554" spans="1:42" s="404" customFormat="1" ht="15" hidden="1" customHeight="1" x14ac:dyDescent="0.2">
      <c r="A3554" s="402"/>
      <c r="B3554" s="425" t="s">
        <v>709</v>
      </c>
      <c r="C3554" s="424" t="s">
        <v>750</v>
      </c>
      <c r="D3554" s="423" t="s">
        <v>705</v>
      </c>
      <c r="E3554" s="422" t="s">
        <v>238</v>
      </c>
      <c r="F3554" s="420"/>
      <c r="G3554" s="420"/>
      <c r="H3554" s="419">
        <v>2020</v>
      </c>
      <c r="I3554" s="418"/>
      <c r="J3554" s="418" t="s">
        <v>987</v>
      </c>
      <c r="K3554" s="417" t="s">
        <v>746</v>
      </c>
      <c r="L3554" s="824"/>
      <c r="M3554" s="825"/>
      <c r="N3554" s="792"/>
      <c r="O3554" s="829"/>
      <c r="P3554" s="832"/>
      <c r="Q3554" s="835"/>
      <c r="R3554" s="829"/>
      <c r="S3554" s="416" t="s">
        <v>168</v>
      </c>
      <c r="T3554" s="427"/>
      <c r="U3554" s="416" t="s">
        <v>167</v>
      </c>
      <c r="V3554" s="427"/>
      <c r="W3554" s="816"/>
      <c r="X3554" s="817"/>
      <c r="Y3554" s="416" t="s">
        <v>166</v>
      </c>
      <c r="Z3554" s="426">
        <f>IF(Z3552="",Z3553-Z3551,Z3553-Z3552)</f>
        <v>0</v>
      </c>
      <c r="AA3554" s="416" t="s">
        <v>166</v>
      </c>
      <c r="AB3554" s="426">
        <f>IF(AB3552="",AB3553-AB3551,AB3553-AB3552)</f>
        <v>0</v>
      </c>
      <c r="AC3554" s="416" t="s">
        <v>166</v>
      </c>
      <c r="AD3554" s="426">
        <f>IF(AD3552="",AD3553-AD3551,AD3553-AD3552)</f>
        <v>0</v>
      </c>
      <c r="AE3554" s="478" t="s">
        <v>166</v>
      </c>
      <c r="AF3554" s="477">
        <f>IF(AF3552="",AF3553-AF3551,AF3553-AF3552)</f>
        <v>0</v>
      </c>
      <c r="AG3554" s="463" t="s">
        <v>166</v>
      </c>
      <c r="AH3554" s="462">
        <f>IF(AH3552="",AH3553-AH3551,AH3553-AH3552)</f>
        <v>0</v>
      </c>
      <c r="AI3554" s="781"/>
      <c r="AJ3554" s="782"/>
      <c r="AK3554" s="792"/>
      <c r="AL3554" s="792"/>
      <c r="AM3554" s="792"/>
      <c r="AN3554" s="792"/>
      <c r="AO3554" s="792"/>
      <c r="AP3554" s="792"/>
    </row>
    <row r="3555" spans="1:42" s="404" customFormat="1" ht="15" hidden="1" customHeight="1" x14ac:dyDescent="0.2">
      <c r="A3555" s="402"/>
      <c r="B3555" s="425" t="s">
        <v>709</v>
      </c>
      <c r="C3555" s="424" t="s">
        <v>750</v>
      </c>
      <c r="D3555" s="423" t="s">
        <v>705</v>
      </c>
      <c r="E3555" s="422" t="s">
        <v>238</v>
      </c>
      <c r="F3555" s="420"/>
      <c r="G3555" s="420"/>
      <c r="H3555" s="419">
        <v>2020</v>
      </c>
      <c r="I3555" s="418"/>
      <c r="J3555" s="418" t="s">
        <v>987</v>
      </c>
      <c r="K3555" s="417" t="s">
        <v>746</v>
      </c>
      <c r="L3555" s="824"/>
      <c r="M3555" s="825"/>
      <c r="N3555" s="792"/>
      <c r="O3555" s="829"/>
      <c r="P3555" s="832"/>
      <c r="Q3555" s="835"/>
      <c r="R3555" s="829"/>
      <c r="S3555" s="416" t="s">
        <v>165</v>
      </c>
      <c r="T3555" s="415"/>
      <c r="U3555" s="416" t="s">
        <v>164</v>
      </c>
      <c r="V3555" s="415"/>
      <c r="W3555" s="816"/>
      <c r="X3555" s="817"/>
      <c r="Y3555" s="816"/>
      <c r="Z3555" s="817"/>
      <c r="AA3555" s="816"/>
      <c r="AB3555" s="817"/>
      <c r="AC3555" s="816"/>
      <c r="AD3555" s="817"/>
      <c r="AE3555" s="857"/>
      <c r="AF3555" s="858"/>
      <c r="AG3555" s="781"/>
      <c r="AH3555" s="782"/>
      <c r="AI3555" s="781"/>
      <c r="AJ3555" s="782"/>
      <c r="AK3555" s="792"/>
      <c r="AL3555" s="792"/>
      <c r="AM3555" s="792"/>
      <c r="AN3555" s="792"/>
      <c r="AO3555" s="792"/>
      <c r="AP3555" s="792"/>
    </row>
    <row r="3556" spans="1:42" s="404" customFormat="1" ht="15" hidden="1" customHeight="1" thickBot="1" x14ac:dyDescent="0.25">
      <c r="A3556" s="402"/>
      <c r="B3556" s="414" t="s">
        <v>709</v>
      </c>
      <c r="C3556" s="413" t="s">
        <v>750</v>
      </c>
      <c r="D3556" s="412" t="s">
        <v>705</v>
      </c>
      <c r="E3556" s="411" t="s">
        <v>238</v>
      </c>
      <c r="F3556" s="409"/>
      <c r="G3556" s="409"/>
      <c r="H3556" s="408">
        <v>2020</v>
      </c>
      <c r="I3556" s="407"/>
      <c r="J3556" s="407" t="s">
        <v>987</v>
      </c>
      <c r="K3556" s="407" t="s">
        <v>746</v>
      </c>
      <c r="L3556" s="826"/>
      <c r="M3556" s="827"/>
      <c r="N3556" s="793"/>
      <c r="O3556" s="830"/>
      <c r="P3556" s="833"/>
      <c r="Q3556" s="836"/>
      <c r="R3556" s="830"/>
      <c r="S3556" s="406" t="s">
        <v>158</v>
      </c>
      <c r="T3556" s="451"/>
      <c r="U3556" s="820"/>
      <c r="V3556" s="821"/>
      <c r="W3556" s="818"/>
      <c r="X3556" s="819"/>
      <c r="Y3556" s="818"/>
      <c r="Z3556" s="819"/>
      <c r="AA3556" s="818"/>
      <c r="AB3556" s="819"/>
      <c r="AC3556" s="818"/>
      <c r="AD3556" s="819"/>
      <c r="AE3556" s="859"/>
      <c r="AF3556" s="860"/>
      <c r="AG3556" s="783"/>
      <c r="AH3556" s="784"/>
      <c r="AI3556" s="783"/>
      <c r="AJ3556" s="784"/>
      <c r="AK3556" s="793"/>
      <c r="AL3556" s="793"/>
      <c r="AM3556" s="793"/>
      <c r="AN3556" s="793"/>
      <c r="AO3556" s="793"/>
      <c r="AP3556" s="793"/>
    </row>
    <row r="3557" spans="1:42" s="404" customFormat="1" ht="12.75" hidden="1" customHeight="1" thickTop="1" x14ac:dyDescent="0.2">
      <c r="A3557" s="402"/>
      <c r="B3557" s="445" t="s">
        <v>709</v>
      </c>
      <c r="C3557" s="444" t="s">
        <v>750</v>
      </c>
      <c r="D3557" s="443" t="s">
        <v>705</v>
      </c>
      <c r="E3557" s="442" t="s">
        <v>238</v>
      </c>
      <c r="F3557" s="440"/>
      <c r="G3557" s="440"/>
      <c r="H3557" s="419">
        <v>2020</v>
      </c>
      <c r="I3557" s="418"/>
      <c r="J3557" s="418" t="s">
        <v>987</v>
      </c>
      <c r="K3557" s="508" t="s">
        <v>746</v>
      </c>
      <c r="L3557" s="822" t="s">
        <v>44</v>
      </c>
      <c r="M3557" s="823"/>
      <c r="N3557" s="791" t="s">
        <v>1984</v>
      </c>
      <c r="O3557" s="828" t="s">
        <v>228</v>
      </c>
      <c r="P3557" s="842"/>
      <c r="Q3557" s="834" t="s">
        <v>231</v>
      </c>
      <c r="R3557" s="828"/>
      <c r="S3557" s="434" t="s">
        <v>184</v>
      </c>
      <c r="T3557" s="438">
        <v>500000</v>
      </c>
      <c r="U3557" s="434" t="s">
        <v>183</v>
      </c>
      <c r="V3557" s="437"/>
      <c r="W3557" s="434" t="s">
        <v>182</v>
      </c>
      <c r="X3557" s="436">
        <f>T3557</f>
        <v>500000</v>
      </c>
      <c r="Y3557" s="434" t="s">
        <v>181</v>
      </c>
      <c r="Z3557" s="435"/>
      <c r="AA3557" s="434" t="s">
        <v>181</v>
      </c>
      <c r="AB3557" s="435"/>
      <c r="AC3557" s="434" t="s">
        <v>181</v>
      </c>
      <c r="AD3557" s="435"/>
      <c r="AE3557" s="480" t="s">
        <v>181</v>
      </c>
      <c r="AF3557" s="479"/>
      <c r="AG3557" s="466" t="s">
        <v>181</v>
      </c>
      <c r="AH3557" s="467"/>
      <c r="AI3557" s="466" t="s">
        <v>180</v>
      </c>
      <c r="AJ3557" s="465"/>
      <c r="AK3557" s="791" t="s">
        <v>747</v>
      </c>
      <c r="AL3557" s="791" t="s">
        <v>747</v>
      </c>
      <c r="AM3557" s="791" t="s">
        <v>747</v>
      </c>
      <c r="AN3557" s="791" t="s">
        <v>747</v>
      </c>
      <c r="AO3557" s="791" t="s">
        <v>747</v>
      </c>
      <c r="AP3557" s="791" t="s">
        <v>110</v>
      </c>
    </row>
    <row r="3558" spans="1:42" s="404" customFormat="1" ht="15" hidden="1" customHeight="1" x14ac:dyDescent="0.2">
      <c r="A3558" s="402"/>
      <c r="B3558" s="425" t="s">
        <v>709</v>
      </c>
      <c r="C3558" s="424" t="s">
        <v>750</v>
      </c>
      <c r="D3558" s="423" t="s">
        <v>705</v>
      </c>
      <c r="E3558" s="422" t="s">
        <v>238</v>
      </c>
      <c r="F3558" s="420"/>
      <c r="G3558" s="420"/>
      <c r="H3558" s="419">
        <v>2020</v>
      </c>
      <c r="I3558" s="418"/>
      <c r="J3558" s="418" t="s">
        <v>987</v>
      </c>
      <c r="K3558" s="417" t="s">
        <v>746</v>
      </c>
      <c r="L3558" s="824"/>
      <c r="M3558" s="825"/>
      <c r="N3558" s="792"/>
      <c r="O3558" s="829"/>
      <c r="P3558" s="843"/>
      <c r="Q3558" s="835"/>
      <c r="R3558" s="829"/>
      <c r="S3558" s="416" t="s">
        <v>179</v>
      </c>
      <c r="T3558" s="432"/>
      <c r="U3558" s="416" t="s">
        <v>177</v>
      </c>
      <c r="V3558" s="415"/>
      <c r="W3558" s="416" t="s">
        <v>176</v>
      </c>
      <c r="X3558" s="428">
        <f>X3557</f>
        <v>500000</v>
      </c>
      <c r="Y3558" s="416" t="s">
        <v>175</v>
      </c>
      <c r="Z3558" s="426"/>
      <c r="AA3558" s="416" t="s">
        <v>175</v>
      </c>
      <c r="AB3558" s="426"/>
      <c r="AC3558" s="416" t="s">
        <v>175</v>
      </c>
      <c r="AD3558" s="426"/>
      <c r="AE3558" s="478" t="s">
        <v>175</v>
      </c>
      <c r="AF3558" s="477"/>
      <c r="AG3558" s="463" t="s">
        <v>175</v>
      </c>
      <c r="AH3558" s="462"/>
      <c r="AI3558" s="463" t="s">
        <v>174</v>
      </c>
      <c r="AJ3558" s="464"/>
      <c r="AK3558" s="792"/>
      <c r="AL3558" s="792"/>
      <c r="AM3558" s="792"/>
      <c r="AN3558" s="792"/>
      <c r="AO3558" s="792"/>
      <c r="AP3558" s="792"/>
    </row>
    <row r="3559" spans="1:42" s="404" customFormat="1" ht="13.5" hidden="1" thickTop="1" x14ac:dyDescent="0.2">
      <c r="A3559" s="402"/>
      <c r="B3559" s="425" t="s">
        <v>709</v>
      </c>
      <c r="C3559" s="424" t="s">
        <v>750</v>
      </c>
      <c r="D3559" s="423" t="s">
        <v>705</v>
      </c>
      <c r="E3559" s="422" t="s">
        <v>238</v>
      </c>
      <c r="F3559" s="420"/>
      <c r="G3559" s="420"/>
      <c r="H3559" s="419">
        <v>2020</v>
      </c>
      <c r="I3559" s="418"/>
      <c r="J3559" s="418" t="s">
        <v>987</v>
      </c>
      <c r="K3559" s="417" t="s">
        <v>746</v>
      </c>
      <c r="L3559" s="824"/>
      <c r="M3559" s="825"/>
      <c r="N3559" s="792"/>
      <c r="O3559" s="829"/>
      <c r="P3559" s="843"/>
      <c r="Q3559" s="835"/>
      <c r="R3559" s="829"/>
      <c r="S3559" s="416" t="s">
        <v>173</v>
      </c>
      <c r="T3559" s="429"/>
      <c r="U3559" s="416" t="s">
        <v>171</v>
      </c>
      <c r="V3559" s="427"/>
      <c r="W3559" s="416" t="s">
        <v>170</v>
      </c>
      <c r="X3559" s="428"/>
      <c r="Y3559" s="416" t="s">
        <v>169</v>
      </c>
      <c r="Z3559" s="426"/>
      <c r="AA3559" s="416" t="s">
        <v>169</v>
      </c>
      <c r="AB3559" s="426"/>
      <c r="AC3559" s="416" t="s">
        <v>169</v>
      </c>
      <c r="AD3559" s="426"/>
      <c r="AE3559" s="478" t="s">
        <v>169</v>
      </c>
      <c r="AF3559" s="477"/>
      <c r="AG3559" s="463" t="s">
        <v>169</v>
      </c>
      <c r="AH3559" s="462"/>
      <c r="AI3559" s="781"/>
      <c r="AJ3559" s="782"/>
      <c r="AK3559" s="792"/>
      <c r="AL3559" s="792"/>
      <c r="AM3559" s="792"/>
      <c r="AN3559" s="792"/>
      <c r="AO3559" s="792"/>
      <c r="AP3559" s="792"/>
    </row>
    <row r="3560" spans="1:42" s="404" customFormat="1" ht="15" hidden="1" customHeight="1" x14ac:dyDescent="0.2">
      <c r="A3560" s="402"/>
      <c r="B3560" s="425" t="s">
        <v>709</v>
      </c>
      <c r="C3560" s="424" t="s">
        <v>750</v>
      </c>
      <c r="D3560" s="423" t="s">
        <v>705</v>
      </c>
      <c r="E3560" s="422" t="s">
        <v>238</v>
      </c>
      <c r="F3560" s="420"/>
      <c r="G3560" s="420"/>
      <c r="H3560" s="419">
        <v>2020</v>
      </c>
      <c r="I3560" s="418"/>
      <c r="J3560" s="418" t="s">
        <v>987</v>
      </c>
      <c r="K3560" s="417" t="s">
        <v>746</v>
      </c>
      <c r="L3560" s="824"/>
      <c r="M3560" s="825"/>
      <c r="N3560" s="792"/>
      <c r="O3560" s="829"/>
      <c r="P3560" s="843"/>
      <c r="Q3560" s="835"/>
      <c r="R3560" s="829"/>
      <c r="S3560" s="416" t="s">
        <v>168</v>
      </c>
      <c r="T3560" s="427"/>
      <c r="U3560" s="416" t="s">
        <v>167</v>
      </c>
      <c r="V3560" s="427"/>
      <c r="W3560" s="816"/>
      <c r="X3560" s="817"/>
      <c r="Y3560" s="416" t="s">
        <v>166</v>
      </c>
      <c r="Z3560" s="426">
        <f>IF(Z3558="",Z3559-Z3557,Z3559-Z3558)</f>
        <v>0</v>
      </c>
      <c r="AA3560" s="416" t="s">
        <v>166</v>
      </c>
      <c r="AB3560" s="426">
        <f>IF(AB3558="",AB3559-AB3557,AB3559-AB3558)</f>
        <v>0</v>
      </c>
      <c r="AC3560" s="416" t="s">
        <v>166</v>
      </c>
      <c r="AD3560" s="426">
        <f>IF(AD3558="",AD3559-AD3557,AD3559-AD3558)</f>
        <v>0</v>
      </c>
      <c r="AE3560" s="478" t="s">
        <v>166</v>
      </c>
      <c r="AF3560" s="477">
        <f>IF(AF3558="",AF3559-AF3557,AF3559-AF3558)</f>
        <v>0</v>
      </c>
      <c r="AG3560" s="463" t="s">
        <v>166</v>
      </c>
      <c r="AH3560" s="462">
        <f>IF(AH3558="",AH3559-AH3557,AH3559-AH3558)</f>
        <v>0</v>
      </c>
      <c r="AI3560" s="781"/>
      <c r="AJ3560" s="782"/>
      <c r="AK3560" s="792"/>
      <c r="AL3560" s="792"/>
      <c r="AM3560" s="792"/>
      <c r="AN3560" s="792"/>
      <c r="AO3560" s="792"/>
      <c r="AP3560" s="792"/>
    </row>
    <row r="3561" spans="1:42" s="404" customFormat="1" ht="15" hidden="1" customHeight="1" x14ac:dyDescent="0.2">
      <c r="A3561" s="402"/>
      <c r="B3561" s="425" t="s">
        <v>709</v>
      </c>
      <c r="C3561" s="424" t="s">
        <v>750</v>
      </c>
      <c r="D3561" s="423" t="s">
        <v>705</v>
      </c>
      <c r="E3561" s="422" t="s">
        <v>238</v>
      </c>
      <c r="F3561" s="420"/>
      <c r="G3561" s="420"/>
      <c r="H3561" s="419">
        <v>2020</v>
      </c>
      <c r="I3561" s="418"/>
      <c r="J3561" s="418" t="s">
        <v>987</v>
      </c>
      <c r="K3561" s="417" t="s">
        <v>746</v>
      </c>
      <c r="L3561" s="824"/>
      <c r="M3561" s="825"/>
      <c r="N3561" s="792"/>
      <c r="O3561" s="829"/>
      <c r="P3561" s="843"/>
      <c r="Q3561" s="835"/>
      <c r="R3561" s="829"/>
      <c r="S3561" s="416" t="s">
        <v>165</v>
      </c>
      <c r="T3561" s="415"/>
      <c r="U3561" s="416" t="s">
        <v>164</v>
      </c>
      <c r="V3561" s="415"/>
      <c r="W3561" s="816"/>
      <c r="X3561" s="817"/>
      <c r="Y3561" s="816"/>
      <c r="Z3561" s="817"/>
      <c r="AA3561" s="816"/>
      <c r="AB3561" s="817"/>
      <c r="AC3561" s="816"/>
      <c r="AD3561" s="817"/>
      <c r="AE3561" s="857"/>
      <c r="AF3561" s="858"/>
      <c r="AG3561" s="781"/>
      <c r="AH3561" s="782"/>
      <c r="AI3561" s="781"/>
      <c r="AJ3561" s="782"/>
      <c r="AK3561" s="792"/>
      <c r="AL3561" s="792"/>
      <c r="AM3561" s="792"/>
      <c r="AN3561" s="792"/>
      <c r="AO3561" s="792"/>
      <c r="AP3561" s="792"/>
    </row>
    <row r="3562" spans="1:42" s="404" customFormat="1" ht="15" hidden="1" customHeight="1" thickBot="1" x14ac:dyDescent="0.25">
      <c r="A3562" s="402"/>
      <c r="B3562" s="414" t="s">
        <v>709</v>
      </c>
      <c r="C3562" s="413" t="s">
        <v>750</v>
      </c>
      <c r="D3562" s="412" t="s">
        <v>705</v>
      </c>
      <c r="E3562" s="411" t="s">
        <v>238</v>
      </c>
      <c r="F3562" s="409"/>
      <c r="G3562" s="409"/>
      <c r="H3562" s="408">
        <v>2020</v>
      </c>
      <c r="I3562" s="407"/>
      <c r="J3562" s="407" t="s">
        <v>987</v>
      </c>
      <c r="K3562" s="407" t="s">
        <v>746</v>
      </c>
      <c r="L3562" s="826"/>
      <c r="M3562" s="827"/>
      <c r="N3562" s="793"/>
      <c r="O3562" s="830"/>
      <c r="P3562" s="844"/>
      <c r="Q3562" s="836"/>
      <c r="R3562" s="830"/>
      <c r="S3562" s="406" t="s">
        <v>158</v>
      </c>
      <c r="T3562" s="451"/>
      <c r="U3562" s="820"/>
      <c r="V3562" s="821"/>
      <c r="W3562" s="818"/>
      <c r="X3562" s="819"/>
      <c r="Y3562" s="818"/>
      <c r="Z3562" s="819"/>
      <c r="AA3562" s="818"/>
      <c r="AB3562" s="819"/>
      <c r="AC3562" s="818"/>
      <c r="AD3562" s="819"/>
      <c r="AE3562" s="859"/>
      <c r="AF3562" s="860"/>
      <c r="AG3562" s="783"/>
      <c r="AH3562" s="784"/>
      <c r="AI3562" s="783"/>
      <c r="AJ3562" s="784"/>
      <c r="AK3562" s="793"/>
      <c r="AL3562" s="793"/>
      <c r="AM3562" s="793"/>
      <c r="AN3562" s="793"/>
      <c r="AO3562" s="793"/>
      <c r="AP3562" s="793"/>
    </row>
    <row r="3563" spans="1:42" s="404" customFormat="1" ht="12.75" hidden="1" customHeight="1" thickTop="1" x14ac:dyDescent="0.2">
      <c r="A3563" s="402"/>
      <c r="B3563" s="445" t="s">
        <v>709</v>
      </c>
      <c r="C3563" s="444" t="s">
        <v>750</v>
      </c>
      <c r="D3563" s="443" t="s">
        <v>705</v>
      </c>
      <c r="E3563" s="442" t="s">
        <v>238</v>
      </c>
      <c r="F3563" s="440"/>
      <c r="G3563" s="440"/>
      <c r="H3563" s="419">
        <v>2020</v>
      </c>
      <c r="I3563" s="418"/>
      <c r="J3563" s="418" t="s">
        <v>987</v>
      </c>
      <c r="K3563" s="508" t="s">
        <v>746</v>
      </c>
      <c r="L3563" s="822" t="s">
        <v>45</v>
      </c>
      <c r="M3563" s="823"/>
      <c r="N3563" s="791" t="s">
        <v>1984</v>
      </c>
      <c r="O3563" s="828" t="s">
        <v>228</v>
      </c>
      <c r="P3563" s="842"/>
      <c r="Q3563" s="834" t="s">
        <v>231</v>
      </c>
      <c r="R3563" s="828"/>
      <c r="S3563" s="434" t="s">
        <v>184</v>
      </c>
      <c r="T3563" s="438">
        <v>500000</v>
      </c>
      <c r="U3563" s="434" t="s">
        <v>183</v>
      </c>
      <c r="V3563" s="437"/>
      <c r="W3563" s="434" t="s">
        <v>182</v>
      </c>
      <c r="X3563" s="436">
        <f>T3563</f>
        <v>500000</v>
      </c>
      <c r="Y3563" s="434" t="s">
        <v>181</v>
      </c>
      <c r="Z3563" s="435"/>
      <c r="AA3563" s="434" t="s">
        <v>181</v>
      </c>
      <c r="AB3563" s="435"/>
      <c r="AC3563" s="434" t="s">
        <v>181</v>
      </c>
      <c r="AD3563" s="435"/>
      <c r="AE3563" s="480" t="s">
        <v>181</v>
      </c>
      <c r="AF3563" s="479"/>
      <c r="AG3563" s="466" t="s">
        <v>181</v>
      </c>
      <c r="AH3563" s="467"/>
      <c r="AI3563" s="466" t="s">
        <v>180</v>
      </c>
      <c r="AJ3563" s="465"/>
      <c r="AK3563" s="791" t="s">
        <v>747</v>
      </c>
      <c r="AL3563" s="791" t="s">
        <v>747</v>
      </c>
      <c r="AM3563" s="791" t="s">
        <v>747</v>
      </c>
      <c r="AN3563" s="791" t="s">
        <v>747</v>
      </c>
      <c r="AO3563" s="791" t="s">
        <v>747</v>
      </c>
      <c r="AP3563" s="791" t="s">
        <v>110</v>
      </c>
    </row>
    <row r="3564" spans="1:42" s="404" customFormat="1" ht="15" hidden="1" customHeight="1" x14ac:dyDescent="0.2">
      <c r="A3564" s="402"/>
      <c r="B3564" s="425" t="s">
        <v>709</v>
      </c>
      <c r="C3564" s="424" t="s">
        <v>750</v>
      </c>
      <c r="D3564" s="423" t="s">
        <v>705</v>
      </c>
      <c r="E3564" s="422" t="s">
        <v>238</v>
      </c>
      <c r="F3564" s="420"/>
      <c r="G3564" s="420"/>
      <c r="H3564" s="419">
        <v>2020</v>
      </c>
      <c r="I3564" s="418"/>
      <c r="J3564" s="418" t="s">
        <v>987</v>
      </c>
      <c r="K3564" s="417" t="s">
        <v>746</v>
      </c>
      <c r="L3564" s="824"/>
      <c r="M3564" s="825"/>
      <c r="N3564" s="792"/>
      <c r="O3564" s="829"/>
      <c r="P3564" s="843"/>
      <c r="Q3564" s="835"/>
      <c r="R3564" s="829"/>
      <c r="S3564" s="416" t="s">
        <v>179</v>
      </c>
      <c r="T3564" s="432"/>
      <c r="U3564" s="416" t="s">
        <v>177</v>
      </c>
      <c r="V3564" s="415"/>
      <c r="W3564" s="416" t="s">
        <v>176</v>
      </c>
      <c r="X3564" s="428">
        <f>X3563</f>
        <v>500000</v>
      </c>
      <c r="Y3564" s="416" t="s">
        <v>175</v>
      </c>
      <c r="Z3564" s="426"/>
      <c r="AA3564" s="416" t="s">
        <v>175</v>
      </c>
      <c r="AB3564" s="426"/>
      <c r="AC3564" s="416" t="s">
        <v>175</v>
      </c>
      <c r="AD3564" s="426"/>
      <c r="AE3564" s="478" t="s">
        <v>175</v>
      </c>
      <c r="AF3564" s="477"/>
      <c r="AG3564" s="463" t="s">
        <v>175</v>
      </c>
      <c r="AH3564" s="462"/>
      <c r="AI3564" s="463" t="s">
        <v>174</v>
      </c>
      <c r="AJ3564" s="464"/>
      <c r="AK3564" s="792"/>
      <c r="AL3564" s="792"/>
      <c r="AM3564" s="792"/>
      <c r="AN3564" s="792"/>
      <c r="AO3564" s="792"/>
      <c r="AP3564" s="792"/>
    </row>
    <row r="3565" spans="1:42" s="404" customFormat="1" ht="13.5" hidden="1" thickTop="1" x14ac:dyDescent="0.2">
      <c r="A3565" s="402"/>
      <c r="B3565" s="425" t="s">
        <v>709</v>
      </c>
      <c r="C3565" s="424" t="s">
        <v>750</v>
      </c>
      <c r="D3565" s="423" t="s">
        <v>705</v>
      </c>
      <c r="E3565" s="422" t="s">
        <v>238</v>
      </c>
      <c r="F3565" s="420"/>
      <c r="G3565" s="420"/>
      <c r="H3565" s="419">
        <v>2020</v>
      </c>
      <c r="I3565" s="418"/>
      <c r="J3565" s="418" t="s">
        <v>987</v>
      </c>
      <c r="K3565" s="417" t="s">
        <v>746</v>
      </c>
      <c r="L3565" s="824"/>
      <c r="M3565" s="825"/>
      <c r="N3565" s="792"/>
      <c r="O3565" s="829"/>
      <c r="P3565" s="843"/>
      <c r="Q3565" s="835"/>
      <c r="R3565" s="829"/>
      <c r="S3565" s="416" t="s">
        <v>173</v>
      </c>
      <c r="T3565" s="429"/>
      <c r="U3565" s="416" t="s">
        <v>171</v>
      </c>
      <c r="V3565" s="427"/>
      <c r="W3565" s="416" t="s">
        <v>170</v>
      </c>
      <c r="X3565" s="428"/>
      <c r="Y3565" s="416" t="s">
        <v>169</v>
      </c>
      <c r="Z3565" s="426"/>
      <c r="AA3565" s="416" t="s">
        <v>169</v>
      </c>
      <c r="AB3565" s="426"/>
      <c r="AC3565" s="416" t="s">
        <v>169</v>
      </c>
      <c r="AD3565" s="426"/>
      <c r="AE3565" s="478" t="s">
        <v>169</v>
      </c>
      <c r="AF3565" s="477"/>
      <c r="AG3565" s="463" t="s">
        <v>169</v>
      </c>
      <c r="AH3565" s="462"/>
      <c r="AI3565" s="781"/>
      <c r="AJ3565" s="782"/>
      <c r="AK3565" s="792"/>
      <c r="AL3565" s="792"/>
      <c r="AM3565" s="792"/>
      <c r="AN3565" s="792"/>
      <c r="AO3565" s="792"/>
      <c r="AP3565" s="792"/>
    </row>
    <row r="3566" spans="1:42" s="404" customFormat="1" ht="15" hidden="1" customHeight="1" x14ac:dyDescent="0.2">
      <c r="A3566" s="402"/>
      <c r="B3566" s="425" t="s">
        <v>709</v>
      </c>
      <c r="C3566" s="424" t="s">
        <v>750</v>
      </c>
      <c r="D3566" s="423" t="s">
        <v>705</v>
      </c>
      <c r="E3566" s="422" t="s">
        <v>238</v>
      </c>
      <c r="F3566" s="420"/>
      <c r="G3566" s="420"/>
      <c r="H3566" s="419">
        <v>2020</v>
      </c>
      <c r="I3566" s="418"/>
      <c r="J3566" s="418" t="s">
        <v>987</v>
      </c>
      <c r="K3566" s="417" t="s">
        <v>746</v>
      </c>
      <c r="L3566" s="824"/>
      <c r="M3566" s="825"/>
      <c r="N3566" s="792"/>
      <c r="O3566" s="829"/>
      <c r="P3566" s="843"/>
      <c r="Q3566" s="835"/>
      <c r="R3566" s="829"/>
      <c r="S3566" s="416" t="s">
        <v>168</v>
      </c>
      <c r="T3566" s="427"/>
      <c r="U3566" s="416" t="s">
        <v>167</v>
      </c>
      <c r="V3566" s="427"/>
      <c r="W3566" s="816"/>
      <c r="X3566" s="817"/>
      <c r="Y3566" s="416" t="s">
        <v>166</v>
      </c>
      <c r="Z3566" s="426">
        <f>IF(Z3564="",Z3565-Z3563,Z3565-Z3564)</f>
        <v>0</v>
      </c>
      <c r="AA3566" s="416" t="s">
        <v>166</v>
      </c>
      <c r="AB3566" s="426">
        <f>IF(AB3564="",AB3565-AB3563,AB3565-AB3564)</f>
        <v>0</v>
      </c>
      <c r="AC3566" s="416" t="s">
        <v>166</v>
      </c>
      <c r="AD3566" s="426">
        <f>IF(AD3564="",AD3565-AD3563,AD3565-AD3564)</f>
        <v>0</v>
      </c>
      <c r="AE3566" s="478" t="s">
        <v>166</v>
      </c>
      <c r="AF3566" s="477">
        <f>IF(AF3564="",AF3565-AF3563,AF3565-AF3564)</f>
        <v>0</v>
      </c>
      <c r="AG3566" s="463" t="s">
        <v>166</v>
      </c>
      <c r="AH3566" s="462">
        <f>IF(AH3564="",AH3565-AH3563,AH3565-AH3564)</f>
        <v>0</v>
      </c>
      <c r="AI3566" s="781"/>
      <c r="AJ3566" s="782"/>
      <c r="AK3566" s="792"/>
      <c r="AL3566" s="792"/>
      <c r="AM3566" s="792"/>
      <c r="AN3566" s="792"/>
      <c r="AO3566" s="792"/>
      <c r="AP3566" s="792"/>
    </row>
    <row r="3567" spans="1:42" s="404" customFormat="1" ht="15" hidden="1" customHeight="1" x14ac:dyDescent="0.2">
      <c r="A3567" s="402"/>
      <c r="B3567" s="425" t="s">
        <v>709</v>
      </c>
      <c r="C3567" s="424" t="s">
        <v>750</v>
      </c>
      <c r="D3567" s="423" t="s">
        <v>705</v>
      </c>
      <c r="E3567" s="422" t="s">
        <v>238</v>
      </c>
      <c r="F3567" s="420"/>
      <c r="G3567" s="420"/>
      <c r="H3567" s="419">
        <v>2020</v>
      </c>
      <c r="I3567" s="418"/>
      <c r="J3567" s="418" t="s">
        <v>987</v>
      </c>
      <c r="K3567" s="417" t="s">
        <v>746</v>
      </c>
      <c r="L3567" s="824"/>
      <c r="M3567" s="825"/>
      <c r="N3567" s="792"/>
      <c r="O3567" s="829"/>
      <c r="P3567" s="843"/>
      <c r="Q3567" s="835"/>
      <c r="R3567" s="829"/>
      <c r="S3567" s="416" t="s">
        <v>165</v>
      </c>
      <c r="T3567" s="415"/>
      <c r="U3567" s="416" t="s">
        <v>164</v>
      </c>
      <c r="V3567" s="415"/>
      <c r="W3567" s="816"/>
      <c r="X3567" s="817"/>
      <c r="Y3567" s="816"/>
      <c r="Z3567" s="817"/>
      <c r="AA3567" s="816"/>
      <c r="AB3567" s="817"/>
      <c r="AC3567" s="816"/>
      <c r="AD3567" s="817"/>
      <c r="AE3567" s="857"/>
      <c r="AF3567" s="858"/>
      <c r="AG3567" s="781"/>
      <c r="AH3567" s="782"/>
      <c r="AI3567" s="781"/>
      <c r="AJ3567" s="782"/>
      <c r="AK3567" s="792"/>
      <c r="AL3567" s="792"/>
      <c r="AM3567" s="792"/>
      <c r="AN3567" s="792"/>
      <c r="AO3567" s="792"/>
      <c r="AP3567" s="792"/>
    </row>
    <row r="3568" spans="1:42" s="404" customFormat="1" ht="15" hidden="1" customHeight="1" thickBot="1" x14ac:dyDescent="0.25">
      <c r="A3568" s="402"/>
      <c r="B3568" s="414" t="s">
        <v>709</v>
      </c>
      <c r="C3568" s="413" t="s">
        <v>750</v>
      </c>
      <c r="D3568" s="412" t="s">
        <v>705</v>
      </c>
      <c r="E3568" s="411" t="s">
        <v>238</v>
      </c>
      <c r="F3568" s="409"/>
      <c r="G3568" s="409"/>
      <c r="H3568" s="408">
        <v>2020</v>
      </c>
      <c r="I3568" s="407"/>
      <c r="J3568" s="407" t="s">
        <v>987</v>
      </c>
      <c r="K3568" s="407" t="s">
        <v>746</v>
      </c>
      <c r="L3568" s="826"/>
      <c r="M3568" s="827"/>
      <c r="N3568" s="793"/>
      <c r="O3568" s="830"/>
      <c r="P3568" s="844"/>
      <c r="Q3568" s="836"/>
      <c r="R3568" s="830"/>
      <c r="S3568" s="406" t="s">
        <v>158</v>
      </c>
      <c r="T3568" s="451"/>
      <c r="U3568" s="820"/>
      <c r="V3568" s="821"/>
      <c r="W3568" s="818"/>
      <c r="X3568" s="819"/>
      <c r="Y3568" s="818"/>
      <c r="Z3568" s="819"/>
      <c r="AA3568" s="818"/>
      <c r="AB3568" s="819"/>
      <c r="AC3568" s="818"/>
      <c r="AD3568" s="819"/>
      <c r="AE3568" s="859"/>
      <c r="AF3568" s="860"/>
      <c r="AG3568" s="783"/>
      <c r="AH3568" s="784"/>
      <c r="AI3568" s="783"/>
      <c r="AJ3568" s="784"/>
      <c r="AK3568" s="793"/>
      <c r="AL3568" s="793"/>
      <c r="AM3568" s="793"/>
      <c r="AN3568" s="793"/>
      <c r="AO3568" s="793"/>
      <c r="AP3568" s="793"/>
    </row>
    <row r="3569" spans="1:42" s="404" customFormat="1" ht="12.75" hidden="1" customHeight="1" thickTop="1" x14ac:dyDescent="0.2">
      <c r="A3569" s="402"/>
      <c r="B3569" s="445" t="s">
        <v>196</v>
      </c>
      <c r="C3569" s="444" t="s">
        <v>255</v>
      </c>
      <c r="D3569" s="443" t="s">
        <v>161</v>
      </c>
      <c r="E3569" s="442" t="s">
        <v>238</v>
      </c>
      <c r="F3569" s="440"/>
      <c r="G3569" s="440"/>
      <c r="H3569" s="419">
        <v>2020</v>
      </c>
      <c r="I3569" s="418"/>
      <c r="J3569" s="418" t="s">
        <v>987</v>
      </c>
      <c r="K3569" s="508" t="s">
        <v>746</v>
      </c>
      <c r="L3569" s="822" t="s">
        <v>46</v>
      </c>
      <c r="M3569" s="823"/>
      <c r="N3569" s="791" t="s">
        <v>1984</v>
      </c>
      <c r="O3569" s="828" t="s">
        <v>228</v>
      </c>
      <c r="P3569" s="842"/>
      <c r="Q3569" s="834" t="s">
        <v>231</v>
      </c>
      <c r="R3569" s="828"/>
      <c r="S3569" s="434" t="s">
        <v>184</v>
      </c>
      <c r="T3569" s="438">
        <v>500000</v>
      </c>
      <c r="U3569" s="434" t="s">
        <v>183</v>
      </c>
      <c r="V3569" s="437"/>
      <c r="W3569" s="434" t="s">
        <v>182</v>
      </c>
      <c r="X3569" s="436">
        <f>T3569</f>
        <v>500000</v>
      </c>
      <c r="Y3569" s="434" t="s">
        <v>181</v>
      </c>
      <c r="Z3569" s="435"/>
      <c r="AA3569" s="434" t="s">
        <v>181</v>
      </c>
      <c r="AB3569" s="435"/>
      <c r="AC3569" s="434" t="s">
        <v>181</v>
      </c>
      <c r="AD3569" s="435"/>
      <c r="AE3569" s="480" t="s">
        <v>181</v>
      </c>
      <c r="AF3569" s="479"/>
      <c r="AG3569" s="466" t="s">
        <v>181</v>
      </c>
      <c r="AH3569" s="467"/>
      <c r="AI3569" s="466" t="s">
        <v>180</v>
      </c>
      <c r="AJ3569" s="465"/>
      <c r="AK3569" s="791" t="s">
        <v>747</v>
      </c>
      <c r="AL3569" s="791" t="s">
        <v>747</v>
      </c>
      <c r="AM3569" s="791" t="s">
        <v>747</v>
      </c>
      <c r="AN3569" s="791" t="s">
        <v>747</v>
      </c>
      <c r="AO3569" s="791" t="s">
        <v>747</v>
      </c>
      <c r="AP3569" s="791" t="s">
        <v>110</v>
      </c>
    </row>
    <row r="3570" spans="1:42" s="404" customFormat="1" ht="15" hidden="1" customHeight="1" x14ac:dyDescent="0.2">
      <c r="A3570" s="402"/>
      <c r="B3570" s="425" t="s">
        <v>196</v>
      </c>
      <c r="C3570" s="424" t="s">
        <v>255</v>
      </c>
      <c r="D3570" s="423" t="s">
        <v>161</v>
      </c>
      <c r="E3570" s="422" t="s">
        <v>238</v>
      </c>
      <c r="F3570" s="420"/>
      <c r="G3570" s="420"/>
      <c r="H3570" s="419">
        <v>2020</v>
      </c>
      <c r="I3570" s="418"/>
      <c r="J3570" s="418" t="s">
        <v>987</v>
      </c>
      <c r="K3570" s="417" t="s">
        <v>746</v>
      </c>
      <c r="L3570" s="824"/>
      <c r="M3570" s="825"/>
      <c r="N3570" s="792"/>
      <c r="O3570" s="829"/>
      <c r="P3570" s="843"/>
      <c r="Q3570" s="835"/>
      <c r="R3570" s="829"/>
      <c r="S3570" s="416" t="s">
        <v>179</v>
      </c>
      <c r="T3570" s="432"/>
      <c r="U3570" s="416" t="s">
        <v>177</v>
      </c>
      <c r="V3570" s="415"/>
      <c r="W3570" s="416" t="s">
        <v>176</v>
      </c>
      <c r="X3570" s="428">
        <f>X3569</f>
        <v>500000</v>
      </c>
      <c r="Y3570" s="416" t="s">
        <v>175</v>
      </c>
      <c r="Z3570" s="426"/>
      <c r="AA3570" s="416" t="s">
        <v>175</v>
      </c>
      <c r="AB3570" s="426"/>
      <c r="AC3570" s="416" t="s">
        <v>175</v>
      </c>
      <c r="AD3570" s="426"/>
      <c r="AE3570" s="478" t="s">
        <v>175</v>
      </c>
      <c r="AF3570" s="477"/>
      <c r="AG3570" s="463" t="s">
        <v>175</v>
      </c>
      <c r="AH3570" s="462"/>
      <c r="AI3570" s="463" t="s">
        <v>174</v>
      </c>
      <c r="AJ3570" s="464"/>
      <c r="AK3570" s="792"/>
      <c r="AL3570" s="792"/>
      <c r="AM3570" s="792"/>
      <c r="AN3570" s="792"/>
      <c r="AO3570" s="792"/>
      <c r="AP3570" s="792"/>
    </row>
    <row r="3571" spans="1:42" s="404" customFormat="1" ht="13.5" hidden="1" thickTop="1" x14ac:dyDescent="0.2">
      <c r="A3571" s="402"/>
      <c r="B3571" s="425" t="s">
        <v>196</v>
      </c>
      <c r="C3571" s="424" t="s">
        <v>255</v>
      </c>
      <c r="D3571" s="423" t="s">
        <v>161</v>
      </c>
      <c r="E3571" s="422" t="s">
        <v>238</v>
      </c>
      <c r="F3571" s="420"/>
      <c r="G3571" s="420"/>
      <c r="H3571" s="419">
        <v>2020</v>
      </c>
      <c r="I3571" s="418"/>
      <c r="J3571" s="418" t="s">
        <v>987</v>
      </c>
      <c r="K3571" s="417" t="s">
        <v>746</v>
      </c>
      <c r="L3571" s="824"/>
      <c r="M3571" s="825"/>
      <c r="N3571" s="792"/>
      <c r="O3571" s="829"/>
      <c r="P3571" s="843"/>
      <c r="Q3571" s="835"/>
      <c r="R3571" s="829"/>
      <c r="S3571" s="416" t="s">
        <v>173</v>
      </c>
      <c r="T3571" s="429"/>
      <c r="U3571" s="416" t="s">
        <v>171</v>
      </c>
      <c r="V3571" s="427"/>
      <c r="W3571" s="416" t="s">
        <v>170</v>
      </c>
      <c r="X3571" s="428"/>
      <c r="Y3571" s="416" t="s">
        <v>169</v>
      </c>
      <c r="Z3571" s="426"/>
      <c r="AA3571" s="416" t="s">
        <v>169</v>
      </c>
      <c r="AB3571" s="426"/>
      <c r="AC3571" s="416" t="s">
        <v>169</v>
      </c>
      <c r="AD3571" s="426"/>
      <c r="AE3571" s="478" t="s">
        <v>169</v>
      </c>
      <c r="AF3571" s="477"/>
      <c r="AG3571" s="463" t="s">
        <v>169</v>
      </c>
      <c r="AH3571" s="462"/>
      <c r="AI3571" s="781"/>
      <c r="AJ3571" s="782"/>
      <c r="AK3571" s="792"/>
      <c r="AL3571" s="792"/>
      <c r="AM3571" s="792"/>
      <c r="AN3571" s="792"/>
      <c r="AO3571" s="792"/>
      <c r="AP3571" s="792"/>
    </row>
    <row r="3572" spans="1:42" s="404" customFormat="1" ht="15" hidden="1" customHeight="1" x14ac:dyDescent="0.2">
      <c r="A3572" s="402"/>
      <c r="B3572" s="425" t="s">
        <v>196</v>
      </c>
      <c r="C3572" s="424" t="s">
        <v>255</v>
      </c>
      <c r="D3572" s="423" t="s">
        <v>161</v>
      </c>
      <c r="E3572" s="422" t="s">
        <v>238</v>
      </c>
      <c r="F3572" s="420"/>
      <c r="G3572" s="420"/>
      <c r="H3572" s="419">
        <v>2020</v>
      </c>
      <c r="I3572" s="418"/>
      <c r="J3572" s="418" t="s">
        <v>987</v>
      </c>
      <c r="K3572" s="417" t="s">
        <v>746</v>
      </c>
      <c r="L3572" s="824"/>
      <c r="M3572" s="825"/>
      <c r="N3572" s="792"/>
      <c r="O3572" s="829"/>
      <c r="P3572" s="843"/>
      <c r="Q3572" s="835"/>
      <c r="R3572" s="829"/>
      <c r="S3572" s="416" t="s">
        <v>168</v>
      </c>
      <c r="T3572" s="427"/>
      <c r="U3572" s="416" t="s">
        <v>167</v>
      </c>
      <c r="V3572" s="427"/>
      <c r="W3572" s="816"/>
      <c r="X3572" s="817"/>
      <c r="Y3572" s="416" t="s">
        <v>166</v>
      </c>
      <c r="Z3572" s="426">
        <f>IF(Z3570="",Z3571-Z3569,Z3571-Z3570)</f>
        <v>0</v>
      </c>
      <c r="AA3572" s="416" t="s">
        <v>166</v>
      </c>
      <c r="AB3572" s="426">
        <f>IF(AB3570="",AB3571-AB3569,AB3571-AB3570)</f>
        <v>0</v>
      </c>
      <c r="AC3572" s="416" t="s">
        <v>166</v>
      </c>
      <c r="AD3572" s="426">
        <f>IF(AD3570="",AD3571-AD3569,AD3571-AD3570)</f>
        <v>0</v>
      </c>
      <c r="AE3572" s="478" t="s">
        <v>166</v>
      </c>
      <c r="AF3572" s="477">
        <f>IF(AF3570="",AF3571-AF3569,AF3571-AF3570)</f>
        <v>0</v>
      </c>
      <c r="AG3572" s="463" t="s">
        <v>166</v>
      </c>
      <c r="AH3572" s="462">
        <f>IF(AH3570="",AH3571-AH3569,AH3571-AH3570)</f>
        <v>0</v>
      </c>
      <c r="AI3572" s="781"/>
      <c r="AJ3572" s="782"/>
      <c r="AK3572" s="792"/>
      <c r="AL3572" s="792"/>
      <c r="AM3572" s="792"/>
      <c r="AN3572" s="792"/>
      <c r="AO3572" s="792"/>
      <c r="AP3572" s="792"/>
    </row>
    <row r="3573" spans="1:42" s="404" customFormat="1" ht="15" hidden="1" customHeight="1" x14ac:dyDescent="0.2">
      <c r="A3573" s="402"/>
      <c r="B3573" s="425" t="s">
        <v>196</v>
      </c>
      <c r="C3573" s="424" t="s">
        <v>255</v>
      </c>
      <c r="D3573" s="423" t="s">
        <v>161</v>
      </c>
      <c r="E3573" s="422" t="s">
        <v>238</v>
      </c>
      <c r="F3573" s="420"/>
      <c r="G3573" s="420"/>
      <c r="H3573" s="419">
        <v>2020</v>
      </c>
      <c r="I3573" s="418"/>
      <c r="J3573" s="418" t="s">
        <v>987</v>
      </c>
      <c r="K3573" s="417" t="s">
        <v>746</v>
      </c>
      <c r="L3573" s="824"/>
      <c r="M3573" s="825"/>
      <c r="N3573" s="792"/>
      <c r="O3573" s="829"/>
      <c r="P3573" s="843"/>
      <c r="Q3573" s="835"/>
      <c r="R3573" s="829"/>
      <c r="S3573" s="416" t="s">
        <v>165</v>
      </c>
      <c r="T3573" s="415"/>
      <c r="U3573" s="416" t="s">
        <v>164</v>
      </c>
      <c r="V3573" s="415"/>
      <c r="W3573" s="816"/>
      <c r="X3573" s="817"/>
      <c r="Y3573" s="816"/>
      <c r="Z3573" s="817"/>
      <c r="AA3573" s="816"/>
      <c r="AB3573" s="817"/>
      <c r="AC3573" s="816"/>
      <c r="AD3573" s="817"/>
      <c r="AE3573" s="857"/>
      <c r="AF3573" s="858"/>
      <c r="AG3573" s="781"/>
      <c r="AH3573" s="782"/>
      <c r="AI3573" s="781"/>
      <c r="AJ3573" s="782"/>
      <c r="AK3573" s="792"/>
      <c r="AL3573" s="792"/>
      <c r="AM3573" s="792"/>
      <c r="AN3573" s="792"/>
      <c r="AO3573" s="792"/>
      <c r="AP3573" s="792"/>
    </row>
    <row r="3574" spans="1:42" s="404" customFormat="1" ht="15" hidden="1" customHeight="1" thickBot="1" x14ac:dyDescent="0.25">
      <c r="A3574" s="402"/>
      <c r="B3574" s="414" t="s">
        <v>196</v>
      </c>
      <c r="C3574" s="413" t="s">
        <v>255</v>
      </c>
      <c r="D3574" s="412" t="s">
        <v>161</v>
      </c>
      <c r="E3574" s="411" t="s">
        <v>238</v>
      </c>
      <c r="F3574" s="409"/>
      <c r="G3574" s="409"/>
      <c r="H3574" s="408">
        <v>2020</v>
      </c>
      <c r="I3574" s="407"/>
      <c r="J3574" s="407" t="s">
        <v>987</v>
      </c>
      <c r="K3574" s="407" t="s">
        <v>746</v>
      </c>
      <c r="L3574" s="826"/>
      <c r="M3574" s="827"/>
      <c r="N3574" s="793"/>
      <c r="O3574" s="830"/>
      <c r="P3574" s="844"/>
      <c r="Q3574" s="836"/>
      <c r="R3574" s="830"/>
      <c r="S3574" s="406" t="s">
        <v>158</v>
      </c>
      <c r="T3574" s="451"/>
      <c r="U3574" s="820"/>
      <c r="V3574" s="821"/>
      <c r="W3574" s="818"/>
      <c r="X3574" s="819"/>
      <c r="Y3574" s="818"/>
      <c r="Z3574" s="819"/>
      <c r="AA3574" s="818"/>
      <c r="AB3574" s="819"/>
      <c r="AC3574" s="818"/>
      <c r="AD3574" s="819"/>
      <c r="AE3574" s="859"/>
      <c r="AF3574" s="860"/>
      <c r="AG3574" s="783"/>
      <c r="AH3574" s="784"/>
      <c r="AI3574" s="783"/>
      <c r="AJ3574" s="784"/>
      <c r="AK3574" s="793"/>
      <c r="AL3574" s="793"/>
      <c r="AM3574" s="793"/>
      <c r="AN3574" s="793"/>
      <c r="AO3574" s="793"/>
      <c r="AP3574" s="793"/>
    </row>
    <row r="3575" spans="1:42" s="404" customFormat="1" ht="12.75" hidden="1" customHeight="1" thickTop="1" x14ac:dyDescent="0.2">
      <c r="A3575" s="402"/>
      <c r="B3575" s="445" t="s">
        <v>706</v>
      </c>
      <c r="C3575" s="444" t="s">
        <v>749</v>
      </c>
      <c r="D3575" s="443" t="s">
        <v>705</v>
      </c>
      <c r="E3575" s="442" t="s">
        <v>238</v>
      </c>
      <c r="F3575" s="440"/>
      <c r="G3575" s="440"/>
      <c r="H3575" s="419">
        <v>2020</v>
      </c>
      <c r="I3575" s="418"/>
      <c r="J3575" s="418" t="s">
        <v>987</v>
      </c>
      <c r="K3575" s="508" t="s">
        <v>746</v>
      </c>
      <c r="L3575" s="822" t="s">
        <v>47</v>
      </c>
      <c r="M3575" s="823"/>
      <c r="N3575" s="791" t="s">
        <v>1984</v>
      </c>
      <c r="O3575" s="828" t="s">
        <v>228</v>
      </c>
      <c r="P3575" s="842"/>
      <c r="Q3575" s="834" t="s">
        <v>231</v>
      </c>
      <c r="R3575" s="828"/>
      <c r="S3575" s="434" t="s">
        <v>184</v>
      </c>
      <c r="T3575" s="438">
        <v>500000</v>
      </c>
      <c r="U3575" s="434" t="s">
        <v>183</v>
      </c>
      <c r="V3575" s="437"/>
      <c r="W3575" s="434" t="s">
        <v>182</v>
      </c>
      <c r="X3575" s="436">
        <f>T3575</f>
        <v>500000</v>
      </c>
      <c r="Y3575" s="434" t="s">
        <v>181</v>
      </c>
      <c r="Z3575" s="435"/>
      <c r="AA3575" s="434" t="s">
        <v>181</v>
      </c>
      <c r="AB3575" s="435"/>
      <c r="AC3575" s="434" t="s">
        <v>181</v>
      </c>
      <c r="AD3575" s="435"/>
      <c r="AE3575" s="480" t="s">
        <v>181</v>
      </c>
      <c r="AF3575" s="479"/>
      <c r="AG3575" s="466" t="s">
        <v>181</v>
      </c>
      <c r="AH3575" s="467"/>
      <c r="AI3575" s="466" t="s">
        <v>180</v>
      </c>
      <c r="AJ3575" s="465"/>
      <c r="AK3575" s="791" t="s">
        <v>747</v>
      </c>
      <c r="AL3575" s="791" t="s">
        <v>747</v>
      </c>
      <c r="AM3575" s="791" t="s">
        <v>747</v>
      </c>
      <c r="AN3575" s="791" t="s">
        <v>747</v>
      </c>
      <c r="AO3575" s="791" t="s">
        <v>747</v>
      </c>
      <c r="AP3575" s="791" t="s">
        <v>110</v>
      </c>
    </row>
    <row r="3576" spans="1:42" s="404" customFormat="1" ht="15" hidden="1" customHeight="1" x14ac:dyDescent="0.2">
      <c r="A3576" s="402"/>
      <c r="B3576" s="425" t="s">
        <v>706</v>
      </c>
      <c r="C3576" s="424" t="s">
        <v>749</v>
      </c>
      <c r="D3576" s="423" t="s">
        <v>705</v>
      </c>
      <c r="E3576" s="422" t="s">
        <v>238</v>
      </c>
      <c r="F3576" s="420"/>
      <c r="G3576" s="420"/>
      <c r="H3576" s="419">
        <v>2020</v>
      </c>
      <c r="I3576" s="418"/>
      <c r="J3576" s="418" t="s">
        <v>987</v>
      </c>
      <c r="K3576" s="417" t="s">
        <v>746</v>
      </c>
      <c r="L3576" s="824"/>
      <c r="M3576" s="825"/>
      <c r="N3576" s="792"/>
      <c r="O3576" s="829"/>
      <c r="P3576" s="843"/>
      <c r="Q3576" s="835"/>
      <c r="R3576" s="829"/>
      <c r="S3576" s="416" t="s">
        <v>179</v>
      </c>
      <c r="T3576" s="432"/>
      <c r="U3576" s="416" t="s">
        <v>177</v>
      </c>
      <c r="V3576" s="415"/>
      <c r="W3576" s="416" t="s">
        <v>176</v>
      </c>
      <c r="X3576" s="428">
        <f>X3575</f>
        <v>500000</v>
      </c>
      <c r="Y3576" s="416" t="s">
        <v>175</v>
      </c>
      <c r="Z3576" s="426"/>
      <c r="AA3576" s="416" t="s">
        <v>175</v>
      </c>
      <c r="AB3576" s="426"/>
      <c r="AC3576" s="416" t="s">
        <v>175</v>
      </c>
      <c r="AD3576" s="426"/>
      <c r="AE3576" s="478" t="s">
        <v>175</v>
      </c>
      <c r="AF3576" s="477"/>
      <c r="AG3576" s="463" t="s">
        <v>175</v>
      </c>
      <c r="AH3576" s="462"/>
      <c r="AI3576" s="463" t="s">
        <v>174</v>
      </c>
      <c r="AJ3576" s="464"/>
      <c r="AK3576" s="792"/>
      <c r="AL3576" s="792"/>
      <c r="AM3576" s="792"/>
      <c r="AN3576" s="792"/>
      <c r="AO3576" s="792"/>
      <c r="AP3576" s="792"/>
    </row>
    <row r="3577" spans="1:42" s="404" customFormat="1" ht="13.5" hidden="1" thickTop="1" x14ac:dyDescent="0.2">
      <c r="A3577" s="402"/>
      <c r="B3577" s="425" t="s">
        <v>706</v>
      </c>
      <c r="C3577" s="424" t="s">
        <v>749</v>
      </c>
      <c r="D3577" s="423" t="s">
        <v>705</v>
      </c>
      <c r="E3577" s="422" t="s">
        <v>238</v>
      </c>
      <c r="F3577" s="420"/>
      <c r="G3577" s="420"/>
      <c r="H3577" s="419">
        <v>2020</v>
      </c>
      <c r="I3577" s="418"/>
      <c r="J3577" s="418" t="s">
        <v>987</v>
      </c>
      <c r="K3577" s="417" t="s">
        <v>746</v>
      </c>
      <c r="L3577" s="824"/>
      <c r="M3577" s="825"/>
      <c r="N3577" s="792"/>
      <c r="O3577" s="829"/>
      <c r="P3577" s="843"/>
      <c r="Q3577" s="835"/>
      <c r="R3577" s="829"/>
      <c r="S3577" s="416" t="s">
        <v>173</v>
      </c>
      <c r="T3577" s="429"/>
      <c r="U3577" s="416" t="s">
        <v>171</v>
      </c>
      <c r="V3577" s="427"/>
      <c r="W3577" s="416" t="s">
        <v>170</v>
      </c>
      <c r="X3577" s="428"/>
      <c r="Y3577" s="416" t="s">
        <v>169</v>
      </c>
      <c r="Z3577" s="426"/>
      <c r="AA3577" s="416" t="s">
        <v>169</v>
      </c>
      <c r="AB3577" s="426"/>
      <c r="AC3577" s="416" t="s">
        <v>169</v>
      </c>
      <c r="AD3577" s="426"/>
      <c r="AE3577" s="478" t="s">
        <v>169</v>
      </c>
      <c r="AF3577" s="477"/>
      <c r="AG3577" s="463" t="s">
        <v>169</v>
      </c>
      <c r="AH3577" s="462"/>
      <c r="AI3577" s="781"/>
      <c r="AJ3577" s="782"/>
      <c r="AK3577" s="792"/>
      <c r="AL3577" s="792"/>
      <c r="AM3577" s="792"/>
      <c r="AN3577" s="792"/>
      <c r="AO3577" s="792"/>
      <c r="AP3577" s="792"/>
    </row>
    <row r="3578" spans="1:42" s="404" customFormat="1" ht="15" hidden="1" customHeight="1" x14ac:dyDescent="0.2">
      <c r="A3578" s="402"/>
      <c r="B3578" s="425" t="s">
        <v>706</v>
      </c>
      <c r="C3578" s="424" t="s">
        <v>749</v>
      </c>
      <c r="D3578" s="423" t="s">
        <v>705</v>
      </c>
      <c r="E3578" s="422" t="s">
        <v>238</v>
      </c>
      <c r="F3578" s="420"/>
      <c r="G3578" s="420"/>
      <c r="H3578" s="419">
        <v>2020</v>
      </c>
      <c r="I3578" s="418"/>
      <c r="J3578" s="418" t="s">
        <v>987</v>
      </c>
      <c r="K3578" s="417" t="s">
        <v>746</v>
      </c>
      <c r="L3578" s="824"/>
      <c r="M3578" s="825"/>
      <c r="N3578" s="792"/>
      <c r="O3578" s="829"/>
      <c r="P3578" s="843"/>
      <c r="Q3578" s="835"/>
      <c r="R3578" s="829"/>
      <c r="S3578" s="416" t="s">
        <v>168</v>
      </c>
      <c r="T3578" s="427"/>
      <c r="U3578" s="416" t="s">
        <v>167</v>
      </c>
      <c r="V3578" s="427"/>
      <c r="W3578" s="816"/>
      <c r="X3578" s="817"/>
      <c r="Y3578" s="416" t="s">
        <v>166</v>
      </c>
      <c r="Z3578" s="426">
        <f>IF(Z3576="",Z3577-Z3575,Z3577-Z3576)</f>
        <v>0</v>
      </c>
      <c r="AA3578" s="416" t="s">
        <v>166</v>
      </c>
      <c r="AB3578" s="426">
        <f>IF(AB3576="",AB3577-AB3575,AB3577-AB3576)</f>
        <v>0</v>
      </c>
      <c r="AC3578" s="416" t="s">
        <v>166</v>
      </c>
      <c r="AD3578" s="426">
        <f>IF(AD3576="",AD3577-AD3575,AD3577-AD3576)</f>
        <v>0</v>
      </c>
      <c r="AE3578" s="478" t="s">
        <v>166</v>
      </c>
      <c r="AF3578" s="477">
        <f>IF(AF3576="",AF3577-AF3575,AF3577-AF3576)</f>
        <v>0</v>
      </c>
      <c r="AG3578" s="463" t="s">
        <v>166</v>
      </c>
      <c r="AH3578" s="462">
        <f>IF(AH3576="",AH3577-AH3575,AH3577-AH3576)</f>
        <v>0</v>
      </c>
      <c r="AI3578" s="781"/>
      <c r="AJ3578" s="782"/>
      <c r="AK3578" s="792"/>
      <c r="AL3578" s="792"/>
      <c r="AM3578" s="792"/>
      <c r="AN3578" s="792"/>
      <c r="AO3578" s="792"/>
      <c r="AP3578" s="792"/>
    </row>
    <row r="3579" spans="1:42" s="404" customFormat="1" ht="15" hidden="1" customHeight="1" x14ac:dyDescent="0.2">
      <c r="A3579" s="402"/>
      <c r="B3579" s="425" t="s">
        <v>706</v>
      </c>
      <c r="C3579" s="424" t="s">
        <v>749</v>
      </c>
      <c r="D3579" s="423" t="s">
        <v>705</v>
      </c>
      <c r="E3579" s="422" t="s">
        <v>238</v>
      </c>
      <c r="F3579" s="420"/>
      <c r="G3579" s="420"/>
      <c r="H3579" s="419">
        <v>2020</v>
      </c>
      <c r="I3579" s="418"/>
      <c r="J3579" s="418" t="s">
        <v>987</v>
      </c>
      <c r="K3579" s="417" t="s">
        <v>746</v>
      </c>
      <c r="L3579" s="824"/>
      <c r="M3579" s="825"/>
      <c r="N3579" s="792"/>
      <c r="O3579" s="829"/>
      <c r="P3579" s="843"/>
      <c r="Q3579" s="835"/>
      <c r="R3579" s="829"/>
      <c r="S3579" s="416" t="s">
        <v>165</v>
      </c>
      <c r="T3579" s="415"/>
      <c r="U3579" s="416" t="s">
        <v>164</v>
      </c>
      <c r="V3579" s="415"/>
      <c r="W3579" s="816"/>
      <c r="X3579" s="817"/>
      <c r="Y3579" s="816"/>
      <c r="Z3579" s="817"/>
      <c r="AA3579" s="816"/>
      <c r="AB3579" s="817"/>
      <c r="AC3579" s="816"/>
      <c r="AD3579" s="817"/>
      <c r="AE3579" s="857"/>
      <c r="AF3579" s="858"/>
      <c r="AG3579" s="781"/>
      <c r="AH3579" s="782"/>
      <c r="AI3579" s="781"/>
      <c r="AJ3579" s="782"/>
      <c r="AK3579" s="792"/>
      <c r="AL3579" s="792"/>
      <c r="AM3579" s="792"/>
      <c r="AN3579" s="792"/>
      <c r="AO3579" s="792"/>
      <c r="AP3579" s="792"/>
    </row>
    <row r="3580" spans="1:42" s="404" customFormat="1" ht="15" hidden="1" customHeight="1" thickBot="1" x14ac:dyDescent="0.25">
      <c r="A3580" s="402"/>
      <c r="B3580" s="414" t="s">
        <v>706</v>
      </c>
      <c r="C3580" s="413" t="s">
        <v>749</v>
      </c>
      <c r="D3580" s="412" t="s">
        <v>705</v>
      </c>
      <c r="E3580" s="411" t="s">
        <v>238</v>
      </c>
      <c r="F3580" s="409"/>
      <c r="G3580" s="409"/>
      <c r="H3580" s="408">
        <v>2020</v>
      </c>
      <c r="I3580" s="407"/>
      <c r="J3580" s="407" t="s">
        <v>987</v>
      </c>
      <c r="K3580" s="407" t="s">
        <v>746</v>
      </c>
      <c r="L3580" s="826"/>
      <c r="M3580" s="827"/>
      <c r="N3580" s="793"/>
      <c r="O3580" s="830"/>
      <c r="P3580" s="844"/>
      <c r="Q3580" s="836"/>
      <c r="R3580" s="830"/>
      <c r="S3580" s="406" t="s">
        <v>158</v>
      </c>
      <c r="T3580" s="451"/>
      <c r="U3580" s="820"/>
      <c r="V3580" s="821"/>
      <c r="W3580" s="818"/>
      <c r="X3580" s="819"/>
      <c r="Y3580" s="818"/>
      <c r="Z3580" s="819"/>
      <c r="AA3580" s="818"/>
      <c r="AB3580" s="819"/>
      <c r="AC3580" s="818"/>
      <c r="AD3580" s="819"/>
      <c r="AE3580" s="859"/>
      <c r="AF3580" s="860"/>
      <c r="AG3580" s="783"/>
      <c r="AH3580" s="784"/>
      <c r="AI3580" s="783"/>
      <c r="AJ3580" s="784"/>
      <c r="AK3580" s="793"/>
      <c r="AL3580" s="793"/>
      <c r="AM3580" s="793"/>
      <c r="AN3580" s="793"/>
      <c r="AO3580" s="793"/>
      <c r="AP3580" s="793"/>
    </row>
    <row r="3581" spans="1:42" s="404" customFormat="1" ht="12.75" hidden="1" customHeight="1" thickTop="1" x14ac:dyDescent="0.2">
      <c r="A3581" s="402"/>
      <c r="B3581" s="445" t="s">
        <v>706</v>
      </c>
      <c r="C3581" s="444" t="s">
        <v>444</v>
      </c>
      <c r="D3581" s="443" t="s">
        <v>705</v>
      </c>
      <c r="E3581" s="442" t="s">
        <v>238</v>
      </c>
      <c r="F3581" s="440"/>
      <c r="G3581" s="440"/>
      <c r="H3581" s="419">
        <v>2020</v>
      </c>
      <c r="I3581" s="418"/>
      <c r="J3581" s="418" t="s">
        <v>987</v>
      </c>
      <c r="K3581" s="508" t="s">
        <v>746</v>
      </c>
      <c r="L3581" s="822" t="s">
        <v>48</v>
      </c>
      <c r="M3581" s="823"/>
      <c r="N3581" s="791" t="s">
        <v>1984</v>
      </c>
      <c r="O3581" s="828" t="s">
        <v>228</v>
      </c>
      <c r="P3581" s="842"/>
      <c r="Q3581" s="834" t="s">
        <v>231</v>
      </c>
      <c r="R3581" s="828"/>
      <c r="S3581" s="434" t="s">
        <v>184</v>
      </c>
      <c r="T3581" s="438">
        <v>500000</v>
      </c>
      <c r="U3581" s="434" t="s">
        <v>183</v>
      </c>
      <c r="V3581" s="437"/>
      <c r="W3581" s="434" t="s">
        <v>182</v>
      </c>
      <c r="X3581" s="436">
        <f>T3581</f>
        <v>500000</v>
      </c>
      <c r="Y3581" s="434" t="s">
        <v>181</v>
      </c>
      <c r="Z3581" s="435"/>
      <c r="AA3581" s="434" t="s">
        <v>181</v>
      </c>
      <c r="AB3581" s="435"/>
      <c r="AC3581" s="434" t="s">
        <v>181</v>
      </c>
      <c r="AD3581" s="435"/>
      <c r="AE3581" s="480" t="s">
        <v>181</v>
      </c>
      <c r="AF3581" s="479"/>
      <c r="AG3581" s="466" t="s">
        <v>181</v>
      </c>
      <c r="AH3581" s="467"/>
      <c r="AI3581" s="466" t="s">
        <v>180</v>
      </c>
      <c r="AJ3581" s="465"/>
      <c r="AK3581" s="791" t="s">
        <v>747</v>
      </c>
      <c r="AL3581" s="791" t="s">
        <v>747</v>
      </c>
      <c r="AM3581" s="791" t="s">
        <v>747</v>
      </c>
      <c r="AN3581" s="791" t="s">
        <v>747</v>
      </c>
      <c r="AO3581" s="791" t="s">
        <v>747</v>
      </c>
      <c r="AP3581" s="791" t="s">
        <v>110</v>
      </c>
    </row>
    <row r="3582" spans="1:42" s="404" customFormat="1" ht="15" hidden="1" customHeight="1" x14ac:dyDescent="0.2">
      <c r="A3582" s="402"/>
      <c r="B3582" s="425" t="s">
        <v>706</v>
      </c>
      <c r="C3582" s="424" t="s">
        <v>444</v>
      </c>
      <c r="D3582" s="423" t="s">
        <v>705</v>
      </c>
      <c r="E3582" s="422" t="s">
        <v>238</v>
      </c>
      <c r="F3582" s="420"/>
      <c r="G3582" s="420"/>
      <c r="H3582" s="419">
        <v>2020</v>
      </c>
      <c r="I3582" s="418"/>
      <c r="J3582" s="418" t="s">
        <v>987</v>
      </c>
      <c r="K3582" s="417" t="s">
        <v>746</v>
      </c>
      <c r="L3582" s="824"/>
      <c r="M3582" s="825"/>
      <c r="N3582" s="792"/>
      <c r="O3582" s="829"/>
      <c r="P3582" s="843"/>
      <c r="Q3582" s="835"/>
      <c r="R3582" s="829"/>
      <c r="S3582" s="416" t="s">
        <v>179</v>
      </c>
      <c r="T3582" s="432"/>
      <c r="U3582" s="416" t="s">
        <v>177</v>
      </c>
      <c r="V3582" s="415"/>
      <c r="W3582" s="416" t="s">
        <v>176</v>
      </c>
      <c r="X3582" s="428">
        <f>X3581</f>
        <v>500000</v>
      </c>
      <c r="Y3582" s="416" t="s">
        <v>175</v>
      </c>
      <c r="Z3582" s="426"/>
      <c r="AA3582" s="416" t="s">
        <v>175</v>
      </c>
      <c r="AB3582" s="426"/>
      <c r="AC3582" s="416" t="s">
        <v>175</v>
      </c>
      <c r="AD3582" s="426"/>
      <c r="AE3582" s="478" t="s">
        <v>175</v>
      </c>
      <c r="AF3582" s="477"/>
      <c r="AG3582" s="463" t="s">
        <v>175</v>
      </c>
      <c r="AH3582" s="462"/>
      <c r="AI3582" s="463" t="s">
        <v>174</v>
      </c>
      <c r="AJ3582" s="464"/>
      <c r="AK3582" s="792"/>
      <c r="AL3582" s="792"/>
      <c r="AM3582" s="792"/>
      <c r="AN3582" s="792"/>
      <c r="AO3582" s="792"/>
      <c r="AP3582" s="792"/>
    </row>
    <row r="3583" spans="1:42" s="404" customFormat="1" ht="13.5" hidden="1" thickTop="1" x14ac:dyDescent="0.2">
      <c r="A3583" s="402"/>
      <c r="B3583" s="425" t="s">
        <v>706</v>
      </c>
      <c r="C3583" s="424" t="s">
        <v>444</v>
      </c>
      <c r="D3583" s="423" t="s">
        <v>705</v>
      </c>
      <c r="E3583" s="422" t="s">
        <v>238</v>
      </c>
      <c r="F3583" s="420"/>
      <c r="G3583" s="420"/>
      <c r="H3583" s="419">
        <v>2020</v>
      </c>
      <c r="I3583" s="418"/>
      <c r="J3583" s="418" t="s">
        <v>987</v>
      </c>
      <c r="K3583" s="417" t="s">
        <v>746</v>
      </c>
      <c r="L3583" s="824"/>
      <c r="M3583" s="825"/>
      <c r="N3583" s="792"/>
      <c r="O3583" s="829"/>
      <c r="P3583" s="843"/>
      <c r="Q3583" s="835"/>
      <c r="R3583" s="829"/>
      <c r="S3583" s="416" t="s">
        <v>173</v>
      </c>
      <c r="T3583" s="429"/>
      <c r="U3583" s="416" t="s">
        <v>171</v>
      </c>
      <c r="V3583" s="427"/>
      <c r="W3583" s="416" t="s">
        <v>170</v>
      </c>
      <c r="X3583" s="428"/>
      <c r="Y3583" s="416" t="s">
        <v>169</v>
      </c>
      <c r="Z3583" s="426"/>
      <c r="AA3583" s="416" t="s">
        <v>169</v>
      </c>
      <c r="AB3583" s="426"/>
      <c r="AC3583" s="416" t="s">
        <v>169</v>
      </c>
      <c r="AD3583" s="426"/>
      <c r="AE3583" s="478" t="s">
        <v>169</v>
      </c>
      <c r="AF3583" s="477"/>
      <c r="AG3583" s="463" t="s">
        <v>169</v>
      </c>
      <c r="AH3583" s="462"/>
      <c r="AI3583" s="781"/>
      <c r="AJ3583" s="782"/>
      <c r="AK3583" s="792"/>
      <c r="AL3583" s="792"/>
      <c r="AM3583" s="792"/>
      <c r="AN3583" s="792"/>
      <c r="AO3583" s="792"/>
      <c r="AP3583" s="792"/>
    </row>
    <row r="3584" spans="1:42" s="404" customFormat="1" ht="15" hidden="1" customHeight="1" x14ac:dyDescent="0.2">
      <c r="A3584" s="402"/>
      <c r="B3584" s="425" t="s">
        <v>706</v>
      </c>
      <c r="C3584" s="424" t="s">
        <v>444</v>
      </c>
      <c r="D3584" s="423" t="s">
        <v>705</v>
      </c>
      <c r="E3584" s="422" t="s">
        <v>238</v>
      </c>
      <c r="F3584" s="420"/>
      <c r="G3584" s="420"/>
      <c r="H3584" s="419">
        <v>2020</v>
      </c>
      <c r="I3584" s="418"/>
      <c r="J3584" s="418" t="s">
        <v>987</v>
      </c>
      <c r="K3584" s="417" t="s">
        <v>746</v>
      </c>
      <c r="L3584" s="824"/>
      <c r="M3584" s="825"/>
      <c r="N3584" s="792"/>
      <c r="O3584" s="829"/>
      <c r="P3584" s="843"/>
      <c r="Q3584" s="835"/>
      <c r="R3584" s="829"/>
      <c r="S3584" s="416" t="s">
        <v>168</v>
      </c>
      <c r="T3584" s="427"/>
      <c r="U3584" s="416" t="s">
        <v>167</v>
      </c>
      <c r="V3584" s="427"/>
      <c r="W3584" s="816"/>
      <c r="X3584" s="817"/>
      <c r="Y3584" s="416" t="s">
        <v>166</v>
      </c>
      <c r="Z3584" s="426">
        <f>IF(Z3582="",Z3583-Z3581,Z3583-Z3582)</f>
        <v>0</v>
      </c>
      <c r="AA3584" s="416" t="s">
        <v>166</v>
      </c>
      <c r="AB3584" s="426">
        <f>IF(AB3582="",AB3583-AB3581,AB3583-AB3582)</f>
        <v>0</v>
      </c>
      <c r="AC3584" s="416" t="s">
        <v>166</v>
      </c>
      <c r="AD3584" s="426">
        <f>IF(AD3582="",AD3583-AD3581,AD3583-AD3582)</f>
        <v>0</v>
      </c>
      <c r="AE3584" s="478" t="s">
        <v>166</v>
      </c>
      <c r="AF3584" s="477">
        <f>IF(AF3582="",AF3583-AF3581,AF3583-AF3582)</f>
        <v>0</v>
      </c>
      <c r="AG3584" s="463" t="s">
        <v>166</v>
      </c>
      <c r="AH3584" s="462">
        <f>IF(AH3582="",AH3583-AH3581,AH3583-AH3582)</f>
        <v>0</v>
      </c>
      <c r="AI3584" s="781"/>
      <c r="AJ3584" s="782"/>
      <c r="AK3584" s="792"/>
      <c r="AL3584" s="792"/>
      <c r="AM3584" s="792"/>
      <c r="AN3584" s="792"/>
      <c r="AO3584" s="792"/>
      <c r="AP3584" s="792"/>
    </row>
    <row r="3585" spans="1:42" s="404" customFormat="1" ht="15" hidden="1" customHeight="1" x14ac:dyDescent="0.2">
      <c r="A3585" s="402"/>
      <c r="B3585" s="425" t="s">
        <v>706</v>
      </c>
      <c r="C3585" s="424" t="s">
        <v>444</v>
      </c>
      <c r="D3585" s="423" t="s">
        <v>705</v>
      </c>
      <c r="E3585" s="422" t="s">
        <v>238</v>
      </c>
      <c r="F3585" s="420"/>
      <c r="G3585" s="420"/>
      <c r="H3585" s="419">
        <v>2020</v>
      </c>
      <c r="I3585" s="418"/>
      <c r="J3585" s="418" t="s">
        <v>987</v>
      </c>
      <c r="K3585" s="417" t="s">
        <v>746</v>
      </c>
      <c r="L3585" s="824"/>
      <c r="M3585" s="825"/>
      <c r="N3585" s="792"/>
      <c r="O3585" s="829"/>
      <c r="P3585" s="843"/>
      <c r="Q3585" s="835"/>
      <c r="R3585" s="829"/>
      <c r="S3585" s="416" t="s">
        <v>165</v>
      </c>
      <c r="T3585" s="415"/>
      <c r="U3585" s="416" t="s">
        <v>164</v>
      </c>
      <c r="V3585" s="415"/>
      <c r="W3585" s="816"/>
      <c r="X3585" s="817"/>
      <c r="Y3585" s="816"/>
      <c r="Z3585" s="817"/>
      <c r="AA3585" s="816"/>
      <c r="AB3585" s="817"/>
      <c r="AC3585" s="816"/>
      <c r="AD3585" s="817"/>
      <c r="AE3585" s="857"/>
      <c r="AF3585" s="858"/>
      <c r="AG3585" s="781"/>
      <c r="AH3585" s="782"/>
      <c r="AI3585" s="781"/>
      <c r="AJ3585" s="782"/>
      <c r="AK3585" s="792"/>
      <c r="AL3585" s="792"/>
      <c r="AM3585" s="792"/>
      <c r="AN3585" s="792"/>
      <c r="AO3585" s="792"/>
      <c r="AP3585" s="792"/>
    </row>
    <row r="3586" spans="1:42" s="404" customFormat="1" ht="15" hidden="1" customHeight="1" thickBot="1" x14ac:dyDescent="0.25">
      <c r="A3586" s="402"/>
      <c r="B3586" s="414" t="s">
        <v>706</v>
      </c>
      <c r="C3586" s="413" t="s">
        <v>444</v>
      </c>
      <c r="D3586" s="412" t="s">
        <v>705</v>
      </c>
      <c r="E3586" s="411" t="s">
        <v>238</v>
      </c>
      <c r="F3586" s="409"/>
      <c r="G3586" s="409"/>
      <c r="H3586" s="408">
        <v>2020</v>
      </c>
      <c r="I3586" s="407"/>
      <c r="J3586" s="407" t="s">
        <v>987</v>
      </c>
      <c r="K3586" s="407" t="s">
        <v>746</v>
      </c>
      <c r="L3586" s="826"/>
      <c r="M3586" s="827"/>
      <c r="N3586" s="793"/>
      <c r="O3586" s="830"/>
      <c r="P3586" s="844"/>
      <c r="Q3586" s="836"/>
      <c r="R3586" s="830"/>
      <c r="S3586" s="406" t="s">
        <v>158</v>
      </c>
      <c r="T3586" s="451"/>
      <c r="U3586" s="820"/>
      <c r="V3586" s="821"/>
      <c r="W3586" s="818"/>
      <c r="X3586" s="819"/>
      <c r="Y3586" s="818"/>
      <c r="Z3586" s="819"/>
      <c r="AA3586" s="818"/>
      <c r="AB3586" s="819"/>
      <c r="AC3586" s="818"/>
      <c r="AD3586" s="819"/>
      <c r="AE3586" s="859"/>
      <c r="AF3586" s="860"/>
      <c r="AG3586" s="783"/>
      <c r="AH3586" s="784"/>
      <c r="AI3586" s="783"/>
      <c r="AJ3586" s="784"/>
      <c r="AK3586" s="793"/>
      <c r="AL3586" s="793"/>
      <c r="AM3586" s="793"/>
      <c r="AN3586" s="793"/>
      <c r="AO3586" s="793"/>
      <c r="AP3586" s="793"/>
    </row>
    <row r="3587" spans="1:42" s="404" customFormat="1" ht="12.75" hidden="1" customHeight="1" thickTop="1" x14ac:dyDescent="0.2">
      <c r="A3587" s="402"/>
      <c r="B3587" s="445" t="s">
        <v>706</v>
      </c>
      <c r="C3587" s="444" t="s">
        <v>444</v>
      </c>
      <c r="D3587" s="443" t="s">
        <v>705</v>
      </c>
      <c r="E3587" s="442" t="s">
        <v>238</v>
      </c>
      <c r="F3587" s="440"/>
      <c r="G3587" s="440"/>
      <c r="H3587" s="419">
        <v>2020</v>
      </c>
      <c r="I3587" s="418"/>
      <c r="J3587" s="418" t="s">
        <v>987</v>
      </c>
      <c r="K3587" s="508" t="s">
        <v>746</v>
      </c>
      <c r="L3587" s="822" t="s">
        <v>748</v>
      </c>
      <c r="M3587" s="823"/>
      <c r="N3587" s="791" t="s">
        <v>1984</v>
      </c>
      <c r="O3587" s="828" t="s">
        <v>228</v>
      </c>
      <c r="P3587" s="842"/>
      <c r="Q3587" s="834" t="s">
        <v>231</v>
      </c>
      <c r="R3587" s="828"/>
      <c r="S3587" s="434" t="s">
        <v>184</v>
      </c>
      <c r="T3587" s="438">
        <v>500000</v>
      </c>
      <c r="U3587" s="434" t="s">
        <v>183</v>
      </c>
      <c r="V3587" s="437"/>
      <c r="W3587" s="434" t="s">
        <v>182</v>
      </c>
      <c r="X3587" s="436">
        <f>T3587</f>
        <v>500000</v>
      </c>
      <c r="Y3587" s="434" t="s">
        <v>181</v>
      </c>
      <c r="Z3587" s="435"/>
      <c r="AA3587" s="434" t="s">
        <v>181</v>
      </c>
      <c r="AB3587" s="435"/>
      <c r="AC3587" s="434" t="s">
        <v>181</v>
      </c>
      <c r="AD3587" s="435"/>
      <c r="AE3587" s="480" t="s">
        <v>181</v>
      </c>
      <c r="AF3587" s="479"/>
      <c r="AG3587" s="466" t="s">
        <v>181</v>
      </c>
      <c r="AH3587" s="467"/>
      <c r="AI3587" s="466" t="s">
        <v>180</v>
      </c>
      <c r="AJ3587" s="465"/>
      <c r="AK3587" s="791" t="s">
        <v>747</v>
      </c>
      <c r="AL3587" s="791" t="s">
        <v>747</v>
      </c>
      <c r="AM3587" s="791" t="s">
        <v>747</v>
      </c>
      <c r="AN3587" s="791" t="s">
        <v>747</v>
      </c>
      <c r="AO3587" s="791" t="s">
        <v>747</v>
      </c>
      <c r="AP3587" s="791" t="s">
        <v>110</v>
      </c>
    </row>
    <row r="3588" spans="1:42" s="404" customFormat="1" ht="15" hidden="1" customHeight="1" x14ac:dyDescent="0.2">
      <c r="A3588" s="402"/>
      <c r="B3588" s="425" t="s">
        <v>706</v>
      </c>
      <c r="C3588" s="424" t="s">
        <v>444</v>
      </c>
      <c r="D3588" s="423" t="s">
        <v>705</v>
      </c>
      <c r="E3588" s="422" t="s">
        <v>238</v>
      </c>
      <c r="F3588" s="420"/>
      <c r="G3588" s="420"/>
      <c r="H3588" s="419">
        <v>2020</v>
      </c>
      <c r="I3588" s="418"/>
      <c r="J3588" s="418" t="s">
        <v>987</v>
      </c>
      <c r="K3588" s="417" t="s">
        <v>746</v>
      </c>
      <c r="L3588" s="824"/>
      <c r="M3588" s="825"/>
      <c r="N3588" s="792"/>
      <c r="O3588" s="829"/>
      <c r="P3588" s="843"/>
      <c r="Q3588" s="835"/>
      <c r="R3588" s="829"/>
      <c r="S3588" s="416" t="s">
        <v>179</v>
      </c>
      <c r="T3588" s="432"/>
      <c r="U3588" s="416" t="s">
        <v>177</v>
      </c>
      <c r="V3588" s="415"/>
      <c r="W3588" s="416" t="s">
        <v>176</v>
      </c>
      <c r="X3588" s="428">
        <f>X3587</f>
        <v>500000</v>
      </c>
      <c r="Y3588" s="416" t="s">
        <v>175</v>
      </c>
      <c r="Z3588" s="426"/>
      <c r="AA3588" s="416" t="s">
        <v>175</v>
      </c>
      <c r="AB3588" s="426"/>
      <c r="AC3588" s="416" t="s">
        <v>175</v>
      </c>
      <c r="AD3588" s="426"/>
      <c r="AE3588" s="478" t="s">
        <v>175</v>
      </c>
      <c r="AF3588" s="477"/>
      <c r="AG3588" s="463" t="s">
        <v>175</v>
      </c>
      <c r="AH3588" s="462"/>
      <c r="AI3588" s="463" t="s">
        <v>174</v>
      </c>
      <c r="AJ3588" s="464"/>
      <c r="AK3588" s="792"/>
      <c r="AL3588" s="792"/>
      <c r="AM3588" s="792"/>
      <c r="AN3588" s="792"/>
      <c r="AO3588" s="792"/>
      <c r="AP3588" s="792"/>
    </row>
    <row r="3589" spans="1:42" s="404" customFormat="1" ht="13.5" hidden="1" thickTop="1" x14ac:dyDescent="0.2">
      <c r="A3589" s="402"/>
      <c r="B3589" s="425" t="s">
        <v>706</v>
      </c>
      <c r="C3589" s="424" t="s">
        <v>444</v>
      </c>
      <c r="D3589" s="423" t="s">
        <v>705</v>
      </c>
      <c r="E3589" s="422" t="s">
        <v>238</v>
      </c>
      <c r="F3589" s="420"/>
      <c r="G3589" s="420"/>
      <c r="H3589" s="419">
        <v>2020</v>
      </c>
      <c r="I3589" s="418"/>
      <c r="J3589" s="418" t="s">
        <v>987</v>
      </c>
      <c r="K3589" s="417" t="s">
        <v>746</v>
      </c>
      <c r="L3589" s="824"/>
      <c r="M3589" s="825"/>
      <c r="N3589" s="792"/>
      <c r="O3589" s="829"/>
      <c r="P3589" s="843"/>
      <c r="Q3589" s="835"/>
      <c r="R3589" s="829"/>
      <c r="S3589" s="416" t="s">
        <v>173</v>
      </c>
      <c r="T3589" s="429"/>
      <c r="U3589" s="416" t="s">
        <v>171</v>
      </c>
      <c r="V3589" s="427"/>
      <c r="W3589" s="416" t="s">
        <v>170</v>
      </c>
      <c r="X3589" s="428"/>
      <c r="Y3589" s="416" t="s">
        <v>169</v>
      </c>
      <c r="Z3589" s="426"/>
      <c r="AA3589" s="416" t="s">
        <v>169</v>
      </c>
      <c r="AB3589" s="426"/>
      <c r="AC3589" s="416" t="s">
        <v>169</v>
      </c>
      <c r="AD3589" s="426"/>
      <c r="AE3589" s="478" t="s">
        <v>169</v>
      </c>
      <c r="AF3589" s="477"/>
      <c r="AG3589" s="463" t="s">
        <v>169</v>
      </c>
      <c r="AH3589" s="462"/>
      <c r="AI3589" s="781"/>
      <c r="AJ3589" s="782"/>
      <c r="AK3589" s="792"/>
      <c r="AL3589" s="792"/>
      <c r="AM3589" s="792"/>
      <c r="AN3589" s="792"/>
      <c r="AO3589" s="792"/>
      <c r="AP3589" s="792"/>
    </row>
    <row r="3590" spans="1:42" s="404" customFormat="1" ht="15" hidden="1" customHeight="1" x14ac:dyDescent="0.2">
      <c r="A3590" s="402"/>
      <c r="B3590" s="425" t="s">
        <v>706</v>
      </c>
      <c r="C3590" s="424" t="s">
        <v>444</v>
      </c>
      <c r="D3590" s="423" t="s">
        <v>705</v>
      </c>
      <c r="E3590" s="422" t="s">
        <v>238</v>
      </c>
      <c r="F3590" s="420"/>
      <c r="G3590" s="420"/>
      <c r="H3590" s="419">
        <v>2020</v>
      </c>
      <c r="I3590" s="418"/>
      <c r="J3590" s="418" t="s">
        <v>987</v>
      </c>
      <c r="K3590" s="417" t="s">
        <v>746</v>
      </c>
      <c r="L3590" s="824"/>
      <c r="M3590" s="825"/>
      <c r="N3590" s="792"/>
      <c r="O3590" s="829"/>
      <c r="P3590" s="843"/>
      <c r="Q3590" s="835"/>
      <c r="R3590" s="829"/>
      <c r="S3590" s="416" t="s">
        <v>168</v>
      </c>
      <c r="T3590" s="427"/>
      <c r="U3590" s="416" t="s">
        <v>167</v>
      </c>
      <c r="V3590" s="427"/>
      <c r="W3590" s="816"/>
      <c r="X3590" s="817"/>
      <c r="Y3590" s="416" t="s">
        <v>166</v>
      </c>
      <c r="Z3590" s="426">
        <f>IF(Z3588="",Z3589-Z3587,Z3589-Z3588)</f>
        <v>0</v>
      </c>
      <c r="AA3590" s="416" t="s">
        <v>166</v>
      </c>
      <c r="AB3590" s="426">
        <f>IF(AB3588="",AB3589-AB3587,AB3589-AB3588)</f>
        <v>0</v>
      </c>
      <c r="AC3590" s="416" t="s">
        <v>166</v>
      </c>
      <c r="AD3590" s="426">
        <f>IF(AD3588="",AD3589-AD3587,AD3589-AD3588)</f>
        <v>0</v>
      </c>
      <c r="AE3590" s="478" t="s">
        <v>166</v>
      </c>
      <c r="AF3590" s="477">
        <f>IF(AF3588="",AF3589-AF3587,AF3589-AF3588)</f>
        <v>0</v>
      </c>
      <c r="AG3590" s="463" t="s">
        <v>166</v>
      </c>
      <c r="AH3590" s="462">
        <f>IF(AH3588="",AH3589-AH3587,AH3589-AH3588)</f>
        <v>0</v>
      </c>
      <c r="AI3590" s="781"/>
      <c r="AJ3590" s="782"/>
      <c r="AK3590" s="792"/>
      <c r="AL3590" s="792"/>
      <c r="AM3590" s="792"/>
      <c r="AN3590" s="792"/>
      <c r="AO3590" s="792"/>
      <c r="AP3590" s="792"/>
    </row>
    <row r="3591" spans="1:42" s="404" customFormat="1" ht="15" hidden="1" customHeight="1" x14ac:dyDescent="0.2">
      <c r="A3591" s="402"/>
      <c r="B3591" s="425" t="s">
        <v>706</v>
      </c>
      <c r="C3591" s="424" t="s">
        <v>444</v>
      </c>
      <c r="D3591" s="423" t="s">
        <v>705</v>
      </c>
      <c r="E3591" s="422" t="s">
        <v>238</v>
      </c>
      <c r="F3591" s="420"/>
      <c r="G3591" s="420"/>
      <c r="H3591" s="419">
        <v>2020</v>
      </c>
      <c r="I3591" s="418"/>
      <c r="J3591" s="418" t="s">
        <v>987</v>
      </c>
      <c r="K3591" s="417" t="s">
        <v>746</v>
      </c>
      <c r="L3591" s="824"/>
      <c r="M3591" s="825"/>
      <c r="N3591" s="792"/>
      <c r="O3591" s="829"/>
      <c r="P3591" s="843"/>
      <c r="Q3591" s="835"/>
      <c r="R3591" s="829"/>
      <c r="S3591" s="416" t="s">
        <v>165</v>
      </c>
      <c r="T3591" s="415"/>
      <c r="U3591" s="416" t="s">
        <v>164</v>
      </c>
      <c r="V3591" s="415"/>
      <c r="W3591" s="816"/>
      <c r="X3591" s="817"/>
      <c r="Y3591" s="816"/>
      <c r="Z3591" s="817"/>
      <c r="AA3591" s="816"/>
      <c r="AB3591" s="817"/>
      <c r="AC3591" s="816"/>
      <c r="AD3591" s="817"/>
      <c r="AE3591" s="857"/>
      <c r="AF3591" s="858"/>
      <c r="AG3591" s="781"/>
      <c r="AH3591" s="782"/>
      <c r="AI3591" s="781"/>
      <c r="AJ3591" s="782"/>
      <c r="AK3591" s="792"/>
      <c r="AL3591" s="792"/>
      <c r="AM3591" s="792"/>
      <c r="AN3591" s="792"/>
      <c r="AO3591" s="792"/>
      <c r="AP3591" s="792"/>
    </row>
    <row r="3592" spans="1:42" s="404" customFormat="1" ht="15" hidden="1" customHeight="1" thickBot="1" x14ac:dyDescent="0.25">
      <c r="A3592" s="402"/>
      <c r="B3592" s="414" t="s">
        <v>706</v>
      </c>
      <c r="C3592" s="413" t="s">
        <v>444</v>
      </c>
      <c r="D3592" s="412" t="s">
        <v>705</v>
      </c>
      <c r="E3592" s="411" t="s">
        <v>238</v>
      </c>
      <c r="F3592" s="409"/>
      <c r="G3592" s="409"/>
      <c r="H3592" s="408">
        <v>2020</v>
      </c>
      <c r="I3592" s="407"/>
      <c r="J3592" s="407" t="s">
        <v>987</v>
      </c>
      <c r="K3592" s="407" t="s">
        <v>746</v>
      </c>
      <c r="L3592" s="826"/>
      <c r="M3592" s="827"/>
      <c r="N3592" s="793"/>
      <c r="O3592" s="830"/>
      <c r="P3592" s="844"/>
      <c r="Q3592" s="836"/>
      <c r="R3592" s="830"/>
      <c r="S3592" s="406" t="s">
        <v>158</v>
      </c>
      <c r="T3592" s="451"/>
      <c r="U3592" s="820"/>
      <c r="V3592" s="821"/>
      <c r="W3592" s="818"/>
      <c r="X3592" s="819"/>
      <c r="Y3592" s="818"/>
      <c r="Z3592" s="819"/>
      <c r="AA3592" s="818"/>
      <c r="AB3592" s="819"/>
      <c r="AC3592" s="818"/>
      <c r="AD3592" s="819"/>
      <c r="AE3592" s="859"/>
      <c r="AF3592" s="860"/>
      <c r="AG3592" s="783"/>
      <c r="AH3592" s="784"/>
      <c r="AI3592" s="783"/>
      <c r="AJ3592" s="784"/>
      <c r="AK3592" s="793"/>
      <c r="AL3592" s="793"/>
      <c r="AM3592" s="793"/>
      <c r="AN3592" s="793"/>
      <c r="AO3592" s="793"/>
      <c r="AP3592" s="793"/>
    </row>
    <row r="3593" spans="1:42" s="404" customFormat="1" ht="12.75" hidden="1" customHeight="1" thickTop="1" x14ac:dyDescent="0.2">
      <c r="A3593" s="402"/>
      <c r="B3593" s="445" t="s">
        <v>723</v>
      </c>
      <c r="C3593" s="444" t="s">
        <v>722</v>
      </c>
      <c r="D3593" s="443" t="s">
        <v>705</v>
      </c>
      <c r="E3593" s="442" t="s">
        <v>238</v>
      </c>
      <c r="F3593" s="440"/>
      <c r="G3593" s="440"/>
      <c r="H3593" s="419">
        <v>2020</v>
      </c>
      <c r="I3593" s="418"/>
      <c r="J3593" s="418" t="s">
        <v>987</v>
      </c>
      <c r="K3593" s="439" t="s">
        <v>729</v>
      </c>
      <c r="L3593" s="822" t="s">
        <v>731</v>
      </c>
      <c r="M3593" s="823"/>
      <c r="N3593" s="791" t="s">
        <v>207</v>
      </c>
      <c r="O3593" s="828" t="s">
        <v>228</v>
      </c>
      <c r="P3593" s="831"/>
      <c r="Q3593" s="834" t="s">
        <v>231</v>
      </c>
      <c r="R3593" s="828" t="s">
        <v>185</v>
      </c>
      <c r="S3593" s="434" t="s">
        <v>184</v>
      </c>
      <c r="T3593" s="438">
        <v>500000</v>
      </c>
      <c r="U3593" s="434" t="s">
        <v>183</v>
      </c>
      <c r="V3593" s="437">
        <f>+T3598+T3596</f>
        <v>44187</v>
      </c>
      <c r="W3593" s="434" t="s">
        <v>182</v>
      </c>
      <c r="X3593" s="436">
        <f>T3593</f>
        <v>500000</v>
      </c>
      <c r="Y3593" s="434" t="s">
        <v>181</v>
      </c>
      <c r="Z3593" s="435"/>
      <c r="AA3593" s="434" t="s">
        <v>181</v>
      </c>
      <c r="AB3593" s="435"/>
      <c r="AC3593" s="434" t="s">
        <v>181</v>
      </c>
      <c r="AD3593" s="435"/>
      <c r="AE3593" s="480" t="s">
        <v>181</v>
      </c>
      <c r="AF3593" s="479"/>
      <c r="AG3593" s="466" t="s">
        <v>181</v>
      </c>
      <c r="AH3593" s="467">
        <v>1</v>
      </c>
      <c r="AI3593" s="466" t="s">
        <v>180</v>
      </c>
      <c r="AJ3593" s="465"/>
      <c r="AK3593" s="791" t="s">
        <v>730</v>
      </c>
      <c r="AL3593" s="791" t="s">
        <v>730</v>
      </c>
      <c r="AM3593" s="791" t="s">
        <v>730</v>
      </c>
      <c r="AN3593" s="791" t="s">
        <v>730</v>
      </c>
      <c r="AO3593" s="791" t="s">
        <v>730</v>
      </c>
      <c r="AP3593" s="791" t="s">
        <v>110</v>
      </c>
    </row>
    <row r="3594" spans="1:42" s="404" customFormat="1" ht="15" hidden="1" customHeight="1" x14ac:dyDescent="0.2">
      <c r="A3594" s="402"/>
      <c r="B3594" s="425" t="s">
        <v>723</v>
      </c>
      <c r="C3594" s="424" t="s">
        <v>722</v>
      </c>
      <c r="D3594" s="423" t="s">
        <v>705</v>
      </c>
      <c r="E3594" s="422" t="s">
        <v>238</v>
      </c>
      <c r="F3594" s="420"/>
      <c r="G3594" s="420"/>
      <c r="H3594" s="419">
        <v>2020</v>
      </c>
      <c r="I3594" s="418"/>
      <c r="J3594" s="418" t="s">
        <v>987</v>
      </c>
      <c r="K3594" s="417" t="s">
        <v>729</v>
      </c>
      <c r="L3594" s="824"/>
      <c r="M3594" s="825"/>
      <c r="N3594" s="792"/>
      <c r="O3594" s="829"/>
      <c r="P3594" s="832"/>
      <c r="Q3594" s="835"/>
      <c r="R3594" s="829"/>
      <c r="S3594" s="416" t="s">
        <v>179</v>
      </c>
      <c r="T3594" s="432" t="s">
        <v>1011</v>
      </c>
      <c r="U3594" s="416" t="s">
        <v>177</v>
      </c>
      <c r="V3594" s="415"/>
      <c r="W3594" s="416" t="s">
        <v>176</v>
      </c>
      <c r="X3594" s="428">
        <f>X3593</f>
        <v>500000</v>
      </c>
      <c r="Y3594" s="416" t="s">
        <v>175</v>
      </c>
      <c r="Z3594" s="426"/>
      <c r="AA3594" s="416" t="s">
        <v>175</v>
      </c>
      <c r="AB3594" s="426"/>
      <c r="AC3594" s="416" t="s">
        <v>175</v>
      </c>
      <c r="AD3594" s="426"/>
      <c r="AE3594" s="478" t="s">
        <v>175</v>
      </c>
      <c r="AF3594" s="477"/>
      <c r="AG3594" s="463" t="s">
        <v>175</v>
      </c>
      <c r="AH3594" s="462"/>
      <c r="AI3594" s="463" t="s">
        <v>174</v>
      </c>
      <c r="AJ3594" s="464"/>
      <c r="AK3594" s="792"/>
      <c r="AL3594" s="792"/>
      <c r="AM3594" s="792"/>
      <c r="AN3594" s="792"/>
      <c r="AO3594" s="792"/>
      <c r="AP3594" s="792"/>
    </row>
    <row r="3595" spans="1:42" s="404" customFormat="1" ht="13.5" hidden="1" thickTop="1" x14ac:dyDescent="0.2">
      <c r="A3595" s="402"/>
      <c r="B3595" s="425" t="s">
        <v>723</v>
      </c>
      <c r="C3595" s="424" t="s">
        <v>722</v>
      </c>
      <c r="D3595" s="423" t="s">
        <v>705</v>
      </c>
      <c r="E3595" s="422" t="s">
        <v>238</v>
      </c>
      <c r="F3595" s="420"/>
      <c r="G3595" s="420"/>
      <c r="H3595" s="419">
        <v>2020</v>
      </c>
      <c r="I3595" s="418"/>
      <c r="J3595" s="418" t="s">
        <v>987</v>
      </c>
      <c r="K3595" s="417" t="s">
        <v>729</v>
      </c>
      <c r="L3595" s="824"/>
      <c r="M3595" s="825"/>
      <c r="N3595" s="792"/>
      <c r="O3595" s="829"/>
      <c r="P3595" s="832"/>
      <c r="Q3595" s="835"/>
      <c r="R3595" s="829"/>
      <c r="S3595" s="416" t="s">
        <v>173</v>
      </c>
      <c r="T3595" s="429" t="s">
        <v>172</v>
      </c>
      <c r="U3595" s="416" t="s">
        <v>171</v>
      </c>
      <c r="V3595" s="427"/>
      <c r="W3595" s="416" t="s">
        <v>170</v>
      </c>
      <c r="X3595" s="428"/>
      <c r="Y3595" s="416" t="s">
        <v>169</v>
      </c>
      <c r="Z3595" s="426"/>
      <c r="AA3595" s="416" t="s">
        <v>169</v>
      </c>
      <c r="AB3595" s="426"/>
      <c r="AC3595" s="416" t="s">
        <v>169</v>
      </c>
      <c r="AD3595" s="426"/>
      <c r="AE3595" s="478" t="s">
        <v>169</v>
      </c>
      <c r="AF3595" s="477"/>
      <c r="AG3595" s="463" t="s">
        <v>169</v>
      </c>
      <c r="AH3595" s="462">
        <v>1</v>
      </c>
      <c r="AI3595" s="781"/>
      <c r="AJ3595" s="782"/>
      <c r="AK3595" s="792"/>
      <c r="AL3595" s="792"/>
      <c r="AM3595" s="792"/>
      <c r="AN3595" s="792"/>
      <c r="AO3595" s="792"/>
      <c r="AP3595" s="792"/>
    </row>
    <row r="3596" spans="1:42" s="404" customFormat="1" ht="15" hidden="1" customHeight="1" x14ac:dyDescent="0.2">
      <c r="A3596" s="402"/>
      <c r="B3596" s="425" t="s">
        <v>723</v>
      </c>
      <c r="C3596" s="424" t="s">
        <v>722</v>
      </c>
      <c r="D3596" s="423" t="s">
        <v>705</v>
      </c>
      <c r="E3596" s="422" t="s">
        <v>238</v>
      </c>
      <c r="F3596" s="420"/>
      <c r="G3596" s="420"/>
      <c r="H3596" s="419">
        <v>2020</v>
      </c>
      <c r="I3596" s="418"/>
      <c r="J3596" s="418" t="s">
        <v>987</v>
      </c>
      <c r="K3596" s="417" t="s">
        <v>729</v>
      </c>
      <c r="L3596" s="824"/>
      <c r="M3596" s="825"/>
      <c r="N3596" s="792"/>
      <c r="O3596" s="829"/>
      <c r="P3596" s="832"/>
      <c r="Q3596" s="835"/>
      <c r="R3596" s="829"/>
      <c r="S3596" s="416" t="s">
        <v>168</v>
      </c>
      <c r="T3596" s="427">
        <v>69</v>
      </c>
      <c r="U3596" s="416" t="s">
        <v>167</v>
      </c>
      <c r="V3596" s="427"/>
      <c r="W3596" s="816"/>
      <c r="X3596" s="817"/>
      <c r="Y3596" s="416" t="s">
        <v>166</v>
      </c>
      <c r="Z3596" s="426">
        <f>IF(Z3594="",Z3595-Z3593,Z3595-Z3594)</f>
        <v>0</v>
      </c>
      <c r="AA3596" s="416" t="s">
        <v>166</v>
      </c>
      <c r="AB3596" s="426">
        <f>IF(AB3594="",AB3595-AB3593,AB3595-AB3594)</f>
        <v>0</v>
      </c>
      <c r="AC3596" s="416" t="s">
        <v>166</v>
      </c>
      <c r="AD3596" s="426">
        <f>IF(AD3594="",AD3595-AD3593,AD3595-AD3594)</f>
        <v>0</v>
      </c>
      <c r="AE3596" s="478" t="s">
        <v>166</v>
      </c>
      <c r="AF3596" s="477">
        <f>IF(AF3594="",AF3595-AF3593,AF3595-AF3594)</f>
        <v>0</v>
      </c>
      <c r="AG3596" s="463" t="s">
        <v>166</v>
      </c>
      <c r="AH3596" s="462">
        <f>IF(AH3594="",AH3595-AH3593,AH3595-AH3594)</f>
        <v>0</v>
      </c>
      <c r="AI3596" s="781"/>
      <c r="AJ3596" s="782"/>
      <c r="AK3596" s="792"/>
      <c r="AL3596" s="792"/>
      <c r="AM3596" s="792"/>
      <c r="AN3596" s="792"/>
      <c r="AO3596" s="792"/>
      <c r="AP3596" s="792"/>
    </row>
    <row r="3597" spans="1:42" s="404" customFormat="1" ht="15" hidden="1" customHeight="1" x14ac:dyDescent="0.2">
      <c r="A3597" s="402"/>
      <c r="B3597" s="425" t="s">
        <v>723</v>
      </c>
      <c r="C3597" s="424" t="s">
        <v>722</v>
      </c>
      <c r="D3597" s="423" t="s">
        <v>705</v>
      </c>
      <c r="E3597" s="422" t="s">
        <v>238</v>
      </c>
      <c r="F3597" s="420"/>
      <c r="G3597" s="420"/>
      <c r="H3597" s="419">
        <v>2020</v>
      </c>
      <c r="I3597" s="418"/>
      <c r="J3597" s="418" t="s">
        <v>987</v>
      </c>
      <c r="K3597" s="417" t="s">
        <v>729</v>
      </c>
      <c r="L3597" s="824"/>
      <c r="M3597" s="825"/>
      <c r="N3597" s="792"/>
      <c r="O3597" s="829"/>
      <c r="P3597" s="832"/>
      <c r="Q3597" s="835"/>
      <c r="R3597" s="829"/>
      <c r="S3597" s="416" t="s">
        <v>165</v>
      </c>
      <c r="T3597" s="415"/>
      <c r="U3597" s="416" t="s">
        <v>164</v>
      </c>
      <c r="V3597" s="415">
        <v>44187</v>
      </c>
      <c r="W3597" s="816"/>
      <c r="X3597" s="817"/>
      <c r="Y3597" s="816"/>
      <c r="Z3597" s="817"/>
      <c r="AA3597" s="816"/>
      <c r="AB3597" s="817"/>
      <c r="AC3597" s="816"/>
      <c r="AD3597" s="817"/>
      <c r="AE3597" s="857"/>
      <c r="AF3597" s="858"/>
      <c r="AG3597" s="781"/>
      <c r="AH3597" s="782"/>
      <c r="AI3597" s="781"/>
      <c r="AJ3597" s="782"/>
      <c r="AK3597" s="792"/>
      <c r="AL3597" s="792"/>
      <c r="AM3597" s="792"/>
      <c r="AN3597" s="792"/>
      <c r="AO3597" s="792"/>
      <c r="AP3597" s="792"/>
    </row>
    <row r="3598" spans="1:42" s="404" customFormat="1" ht="15" hidden="1" customHeight="1" thickBot="1" x14ac:dyDescent="0.25">
      <c r="A3598" s="402"/>
      <c r="B3598" s="414" t="s">
        <v>723</v>
      </c>
      <c r="C3598" s="413" t="s">
        <v>722</v>
      </c>
      <c r="D3598" s="412" t="s">
        <v>705</v>
      </c>
      <c r="E3598" s="411" t="s">
        <v>238</v>
      </c>
      <c r="F3598" s="409"/>
      <c r="G3598" s="409"/>
      <c r="H3598" s="408">
        <v>2020</v>
      </c>
      <c r="I3598" s="407"/>
      <c r="J3598" s="407" t="s">
        <v>987</v>
      </c>
      <c r="K3598" s="407" t="s">
        <v>729</v>
      </c>
      <c r="L3598" s="826"/>
      <c r="M3598" s="827"/>
      <c r="N3598" s="793"/>
      <c r="O3598" s="830"/>
      <c r="P3598" s="833"/>
      <c r="Q3598" s="836"/>
      <c r="R3598" s="830"/>
      <c r="S3598" s="406" t="s">
        <v>158</v>
      </c>
      <c r="T3598" s="451">
        <v>44118</v>
      </c>
      <c r="U3598" s="820"/>
      <c r="V3598" s="821"/>
      <c r="W3598" s="818"/>
      <c r="X3598" s="819"/>
      <c r="Y3598" s="818"/>
      <c r="Z3598" s="819"/>
      <c r="AA3598" s="818"/>
      <c r="AB3598" s="819"/>
      <c r="AC3598" s="818"/>
      <c r="AD3598" s="819"/>
      <c r="AE3598" s="859"/>
      <c r="AF3598" s="860"/>
      <c r="AG3598" s="783"/>
      <c r="AH3598" s="784"/>
      <c r="AI3598" s="783"/>
      <c r="AJ3598" s="784"/>
      <c r="AK3598" s="793"/>
      <c r="AL3598" s="793"/>
      <c r="AM3598" s="793"/>
      <c r="AN3598" s="793"/>
      <c r="AO3598" s="793"/>
      <c r="AP3598" s="793"/>
    </row>
    <row r="3599" spans="1:42" s="404" customFormat="1" ht="12.75" hidden="1" customHeight="1" thickTop="1" x14ac:dyDescent="0.2">
      <c r="A3599" s="402"/>
      <c r="B3599" s="445" t="s">
        <v>706</v>
      </c>
      <c r="C3599" s="444" t="s">
        <v>707</v>
      </c>
      <c r="D3599" s="443" t="s">
        <v>705</v>
      </c>
      <c r="E3599" s="442" t="s">
        <v>238</v>
      </c>
      <c r="F3599" s="440"/>
      <c r="G3599" s="440"/>
      <c r="H3599" s="419">
        <v>2020</v>
      </c>
      <c r="I3599" s="418"/>
      <c r="J3599" s="418" t="s">
        <v>987</v>
      </c>
      <c r="K3599" s="439" t="s">
        <v>49</v>
      </c>
      <c r="L3599" s="822" t="s">
        <v>720</v>
      </c>
      <c r="M3599" s="823"/>
      <c r="N3599" s="791" t="s">
        <v>715</v>
      </c>
      <c r="O3599" s="828" t="s">
        <v>219</v>
      </c>
      <c r="P3599" s="831"/>
      <c r="Q3599" s="834" t="s">
        <v>218</v>
      </c>
      <c r="R3599" s="828"/>
      <c r="S3599" s="434" t="s">
        <v>184</v>
      </c>
      <c r="T3599" s="438">
        <v>5500000</v>
      </c>
      <c r="U3599" s="434" t="s">
        <v>183</v>
      </c>
      <c r="V3599" s="437"/>
      <c r="W3599" s="434" t="s">
        <v>182</v>
      </c>
      <c r="X3599" s="436">
        <f>T3599</f>
        <v>5500000</v>
      </c>
      <c r="Y3599" s="434" t="s">
        <v>181</v>
      </c>
      <c r="Z3599" s="435"/>
      <c r="AA3599" s="434" t="s">
        <v>181</v>
      </c>
      <c r="AB3599" s="435"/>
      <c r="AC3599" s="434" t="s">
        <v>181</v>
      </c>
      <c r="AD3599" s="435"/>
      <c r="AE3599" s="480" t="s">
        <v>181</v>
      </c>
      <c r="AF3599" s="479"/>
      <c r="AG3599" s="466" t="s">
        <v>181</v>
      </c>
      <c r="AH3599" s="467"/>
      <c r="AI3599" s="466" t="s">
        <v>180</v>
      </c>
      <c r="AJ3599" s="465"/>
      <c r="AK3599" s="791" t="s">
        <v>719</v>
      </c>
      <c r="AL3599" s="791" t="s">
        <v>719</v>
      </c>
      <c r="AM3599" s="791" t="s">
        <v>719</v>
      </c>
      <c r="AN3599" s="791" t="s">
        <v>719</v>
      </c>
      <c r="AO3599" s="791" t="s">
        <v>719</v>
      </c>
      <c r="AP3599" s="791" t="s">
        <v>110</v>
      </c>
    </row>
    <row r="3600" spans="1:42" s="404" customFormat="1" ht="15" hidden="1" customHeight="1" x14ac:dyDescent="0.2">
      <c r="A3600" s="402"/>
      <c r="B3600" s="425" t="s">
        <v>706</v>
      </c>
      <c r="C3600" s="424" t="s">
        <v>707</v>
      </c>
      <c r="D3600" s="423" t="s">
        <v>705</v>
      </c>
      <c r="E3600" s="422" t="s">
        <v>238</v>
      </c>
      <c r="F3600" s="420"/>
      <c r="G3600" s="420"/>
      <c r="H3600" s="419">
        <v>2020</v>
      </c>
      <c r="I3600" s="418"/>
      <c r="J3600" s="418" t="s">
        <v>987</v>
      </c>
      <c r="K3600" s="417" t="s">
        <v>49</v>
      </c>
      <c r="L3600" s="824"/>
      <c r="M3600" s="825"/>
      <c r="N3600" s="792"/>
      <c r="O3600" s="829"/>
      <c r="P3600" s="832"/>
      <c r="Q3600" s="835"/>
      <c r="R3600" s="829"/>
      <c r="S3600" s="416" t="s">
        <v>179</v>
      </c>
      <c r="T3600" s="432"/>
      <c r="U3600" s="416" t="s">
        <v>177</v>
      </c>
      <c r="V3600" s="415"/>
      <c r="W3600" s="416" t="s">
        <v>176</v>
      </c>
      <c r="X3600" s="428">
        <f>X3599</f>
        <v>5500000</v>
      </c>
      <c r="Y3600" s="416" t="s">
        <v>175</v>
      </c>
      <c r="Z3600" s="426"/>
      <c r="AA3600" s="416" t="s">
        <v>175</v>
      </c>
      <c r="AB3600" s="426"/>
      <c r="AC3600" s="416" t="s">
        <v>175</v>
      </c>
      <c r="AD3600" s="426"/>
      <c r="AE3600" s="478" t="s">
        <v>175</v>
      </c>
      <c r="AF3600" s="477"/>
      <c r="AG3600" s="463" t="s">
        <v>175</v>
      </c>
      <c r="AH3600" s="462"/>
      <c r="AI3600" s="463" t="s">
        <v>174</v>
      </c>
      <c r="AJ3600" s="464"/>
      <c r="AK3600" s="792"/>
      <c r="AL3600" s="792"/>
      <c r="AM3600" s="792"/>
      <c r="AN3600" s="792"/>
      <c r="AO3600" s="792"/>
      <c r="AP3600" s="792"/>
    </row>
    <row r="3601" spans="1:42" s="404" customFormat="1" ht="13.5" hidden="1" thickTop="1" x14ac:dyDescent="0.2">
      <c r="A3601" s="402"/>
      <c r="B3601" s="425" t="s">
        <v>706</v>
      </c>
      <c r="C3601" s="424" t="s">
        <v>707</v>
      </c>
      <c r="D3601" s="423" t="s">
        <v>705</v>
      </c>
      <c r="E3601" s="422" t="s">
        <v>238</v>
      </c>
      <c r="F3601" s="420"/>
      <c r="G3601" s="420"/>
      <c r="H3601" s="419">
        <v>2020</v>
      </c>
      <c r="I3601" s="418"/>
      <c r="J3601" s="418" t="s">
        <v>987</v>
      </c>
      <c r="K3601" s="417" t="s">
        <v>49</v>
      </c>
      <c r="L3601" s="824"/>
      <c r="M3601" s="825"/>
      <c r="N3601" s="792"/>
      <c r="O3601" s="829"/>
      <c r="P3601" s="832"/>
      <c r="Q3601" s="835"/>
      <c r="R3601" s="829"/>
      <c r="S3601" s="416" t="s">
        <v>173</v>
      </c>
      <c r="T3601" s="429"/>
      <c r="U3601" s="416" t="s">
        <v>171</v>
      </c>
      <c r="V3601" s="427"/>
      <c r="W3601" s="416" t="s">
        <v>170</v>
      </c>
      <c r="X3601" s="428"/>
      <c r="Y3601" s="416" t="s">
        <v>169</v>
      </c>
      <c r="Z3601" s="426"/>
      <c r="AA3601" s="416" t="s">
        <v>169</v>
      </c>
      <c r="AB3601" s="426"/>
      <c r="AC3601" s="416" t="s">
        <v>169</v>
      </c>
      <c r="AD3601" s="426"/>
      <c r="AE3601" s="478" t="s">
        <v>169</v>
      </c>
      <c r="AF3601" s="477"/>
      <c r="AG3601" s="463" t="s">
        <v>169</v>
      </c>
      <c r="AH3601" s="462"/>
      <c r="AI3601" s="781"/>
      <c r="AJ3601" s="782"/>
      <c r="AK3601" s="792"/>
      <c r="AL3601" s="792"/>
      <c r="AM3601" s="792"/>
      <c r="AN3601" s="792"/>
      <c r="AO3601" s="792"/>
      <c r="AP3601" s="792"/>
    </row>
    <row r="3602" spans="1:42" s="404" customFormat="1" ht="15" hidden="1" customHeight="1" x14ac:dyDescent="0.2">
      <c r="A3602" s="402"/>
      <c r="B3602" s="425" t="s">
        <v>706</v>
      </c>
      <c r="C3602" s="424" t="s">
        <v>707</v>
      </c>
      <c r="D3602" s="423" t="s">
        <v>705</v>
      </c>
      <c r="E3602" s="422" t="s">
        <v>238</v>
      </c>
      <c r="F3602" s="420"/>
      <c r="G3602" s="420"/>
      <c r="H3602" s="419">
        <v>2020</v>
      </c>
      <c r="I3602" s="418"/>
      <c r="J3602" s="418" t="s">
        <v>987</v>
      </c>
      <c r="K3602" s="417" t="s">
        <v>49</v>
      </c>
      <c r="L3602" s="824"/>
      <c r="M3602" s="825"/>
      <c r="N3602" s="792"/>
      <c r="O3602" s="829"/>
      <c r="P3602" s="832"/>
      <c r="Q3602" s="835"/>
      <c r="R3602" s="829"/>
      <c r="S3602" s="416" t="s">
        <v>168</v>
      </c>
      <c r="T3602" s="427"/>
      <c r="U3602" s="416" t="s">
        <v>167</v>
      </c>
      <c r="V3602" s="427"/>
      <c r="W3602" s="816"/>
      <c r="X3602" s="817"/>
      <c r="Y3602" s="416" t="s">
        <v>166</v>
      </c>
      <c r="Z3602" s="426">
        <f>IF(Z3600="",Z3601-Z3599,Z3601-Z3600)</f>
        <v>0</v>
      </c>
      <c r="AA3602" s="416" t="s">
        <v>166</v>
      </c>
      <c r="AB3602" s="426">
        <f>IF(AB3600="",AB3601-AB3599,AB3601-AB3600)</f>
        <v>0</v>
      </c>
      <c r="AC3602" s="416" t="s">
        <v>166</v>
      </c>
      <c r="AD3602" s="426">
        <f>IF(AD3600="",AD3601-AD3599,AD3601-AD3600)</f>
        <v>0</v>
      </c>
      <c r="AE3602" s="478" t="s">
        <v>166</v>
      </c>
      <c r="AF3602" s="477">
        <f>IF(AF3600="",AF3601-AF3599,AF3601-AF3600)</f>
        <v>0</v>
      </c>
      <c r="AG3602" s="463" t="s">
        <v>166</v>
      </c>
      <c r="AH3602" s="462">
        <f>IF(AH3600="",AH3601-AH3599,AH3601-AH3600)</f>
        <v>0</v>
      </c>
      <c r="AI3602" s="781"/>
      <c r="AJ3602" s="782"/>
      <c r="AK3602" s="792"/>
      <c r="AL3602" s="792"/>
      <c r="AM3602" s="792"/>
      <c r="AN3602" s="792"/>
      <c r="AO3602" s="792"/>
      <c r="AP3602" s="792"/>
    </row>
    <row r="3603" spans="1:42" s="404" customFormat="1" ht="15" hidden="1" customHeight="1" x14ac:dyDescent="0.2">
      <c r="A3603" s="402"/>
      <c r="B3603" s="425" t="s">
        <v>706</v>
      </c>
      <c r="C3603" s="424" t="s">
        <v>707</v>
      </c>
      <c r="D3603" s="423" t="s">
        <v>705</v>
      </c>
      <c r="E3603" s="422" t="s">
        <v>238</v>
      </c>
      <c r="F3603" s="420"/>
      <c r="G3603" s="420"/>
      <c r="H3603" s="419">
        <v>2020</v>
      </c>
      <c r="I3603" s="418"/>
      <c r="J3603" s="418" t="s">
        <v>987</v>
      </c>
      <c r="K3603" s="417" t="s">
        <v>49</v>
      </c>
      <c r="L3603" s="824"/>
      <c r="M3603" s="825"/>
      <c r="N3603" s="792"/>
      <c r="O3603" s="829"/>
      <c r="P3603" s="832"/>
      <c r="Q3603" s="835"/>
      <c r="R3603" s="829"/>
      <c r="S3603" s="416" t="s">
        <v>165</v>
      </c>
      <c r="T3603" s="415"/>
      <c r="U3603" s="416" t="s">
        <v>164</v>
      </c>
      <c r="V3603" s="415"/>
      <c r="W3603" s="816"/>
      <c r="X3603" s="817"/>
      <c r="Y3603" s="816"/>
      <c r="Z3603" s="817"/>
      <c r="AA3603" s="816"/>
      <c r="AB3603" s="817"/>
      <c r="AC3603" s="816"/>
      <c r="AD3603" s="817"/>
      <c r="AE3603" s="857"/>
      <c r="AF3603" s="858"/>
      <c r="AG3603" s="781"/>
      <c r="AH3603" s="782"/>
      <c r="AI3603" s="781"/>
      <c r="AJ3603" s="782"/>
      <c r="AK3603" s="792"/>
      <c r="AL3603" s="792"/>
      <c r="AM3603" s="792"/>
      <c r="AN3603" s="792"/>
      <c r="AO3603" s="792"/>
      <c r="AP3603" s="792"/>
    </row>
    <row r="3604" spans="1:42" s="404" customFormat="1" ht="18" hidden="1" customHeight="1" thickBot="1" x14ac:dyDescent="0.25">
      <c r="A3604" s="402"/>
      <c r="B3604" s="414" t="s">
        <v>706</v>
      </c>
      <c r="C3604" s="413" t="s">
        <v>707</v>
      </c>
      <c r="D3604" s="412" t="s">
        <v>705</v>
      </c>
      <c r="E3604" s="411" t="s">
        <v>238</v>
      </c>
      <c r="F3604" s="409"/>
      <c r="G3604" s="409"/>
      <c r="H3604" s="408">
        <v>2020</v>
      </c>
      <c r="I3604" s="407"/>
      <c r="J3604" s="407" t="s">
        <v>987</v>
      </c>
      <c r="K3604" s="495" t="s">
        <v>49</v>
      </c>
      <c r="L3604" s="826"/>
      <c r="M3604" s="827"/>
      <c r="N3604" s="793"/>
      <c r="O3604" s="830"/>
      <c r="P3604" s="833"/>
      <c r="Q3604" s="836"/>
      <c r="R3604" s="830"/>
      <c r="S3604" s="406" t="s">
        <v>158</v>
      </c>
      <c r="T3604" s="451"/>
      <c r="U3604" s="820"/>
      <c r="V3604" s="821"/>
      <c r="W3604" s="818"/>
      <c r="X3604" s="819"/>
      <c r="Y3604" s="818"/>
      <c r="Z3604" s="819"/>
      <c r="AA3604" s="818"/>
      <c r="AB3604" s="819"/>
      <c r="AC3604" s="818"/>
      <c r="AD3604" s="819"/>
      <c r="AE3604" s="859"/>
      <c r="AF3604" s="860"/>
      <c r="AG3604" s="783"/>
      <c r="AH3604" s="784"/>
      <c r="AI3604" s="783"/>
      <c r="AJ3604" s="784"/>
      <c r="AK3604" s="793"/>
      <c r="AL3604" s="793"/>
      <c r="AM3604" s="793"/>
      <c r="AN3604" s="793"/>
      <c r="AO3604" s="793"/>
      <c r="AP3604" s="793"/>
    </row>
    <row r="3605" spans="1:42" s="404" customFormat="1" ht="12.75" hidden="1" customHeight="1" thickTop="1" x14ac:dyDescent="0.2">
      <c r="A3605" s="402"/>
      <c r="B3605" s="445" t="s">
        <v>706</v>
      </c>
      <c r="C3605" s="444" t="s">
        <v>444</v>
      </c>
      <c r="D3605" s="443" t="s">
        <v>705</v>
      </c>
      <c r="E3605" s="442" t="s">
        <v>238</v>
      </c>
      <c r="F3605" s="440"/>
      <c r="G3605" s="440"/>
      <c r="H3605" s="419">
        <v>2020</v>
      </c>
      <c r="I3605" s="418"/>
      <c r="J3605" s="418" t="s">
        <v>987</v>
      </c>
      <c r="K3605" s="439" t="s">
        <v>697</v>
      </c>
      <c r="L3605" s="822" t="s">
        <v>718</v>
      </c>
      <c r="M3605" s="823"/>
      <c r="N3605" s="791" t="s">
        <v>715</v>
      </c>
      <c r="O3605" s="828" t="s">
        <v>228</v>
      </c>
      <c r="P3605" s="831"/>
      <c r="Q3605" s="834" t="s">
        <v>231</v>
      </c>
      <c r="R3605" s="828"/>
      <c r="S3605" s="434" t="s">
        <v>184</v>
      </c>
      <c r="T3605" s="438">
        <v>380000</v>
      </c>
      <c r="U3605" s="434" t="s">
        <v>183</v>
      </c>
      <c r="V3605" s="437"/>
      <c r="W3605" s="434" t="s">
        <v>182</v>
      </c>
      <c r="X3605" s="436">
        <f>T3605</f>
        <v>380000</v>
      </c>
      <c r="Y3605" s="434" t="s">
        <v>181</v>
      </c>
      <c r="Z3605" s="435"/>
      <c r="AA3605" s="434" t="s">
        <v>181</v>
      </c>
      <c r="AB3605" s="435"/>
      <c r="AC3605" s="434" t="s">
        <v>181</v>
      </c>
      <c r="AD3605" s="435"/>
      <c r="AE3605" s="480" t="s">
        <v>181</v>
      </c>
      <c r="AF3605" s="479"/>
      <c r="AG3605" s="466" t="s">
        <v>181</v>
      </c>
      <c r="AH3605" s="467"/>
      <c r="AI3605" s="466" t="s">
        <v>180</v>
      </c>
      <c r="AJ3605" s="465"/>
      <c r="AK3605" s="791" t="s">
        <v>714</v>
      </c>
      <c r="AL3605" s="791" t="s">
        <v>714</v>
      </c>
      <c r="AM3605" s="791" t="s">
        <v>714</v>
      </c>
      <c r="AN3605" s="791" t="s">
        <v>714</v>
      </c>
      <c r="AO3605" s="791" t="s">
        <v>714</v>
      </c>
      <c r="AP3605" s="791" t="s">
        <v>110</v>
      </c>
    </row>
    <row r="3606" spans="1:42" s="404" customFormat="1" ht="15" hidden="1" customHeight="1" x14ac:dyDescent="0.2">
      <c r="A3606" s="402"/>
      <c r="B3606" s="425" t="s">
        <v>706</v>
      </c>
      <c r="C3606" s="424" t="s">
        <v>444</v>
      </c>
      <c r="D3606" s="423" t="s">
        <v>705</v>
      </c>
      <c r="E3606" s="422" t="s">
        <v>238</v>
      </c>
      <c r="F3606" s="420"/>
      <c r="G3606" s="420"/>
      <c r="H3606" s="419">
        <v>2020</v>
      </c>
      <c r="I3606" s="418"/>
      <c r="J3606" s="418" t="s">
        <v>987</v>
      </c>
      <c r="K3606" s="417" t="s">
        <v>697</v>
      </c>
      <c r="L3606" s="824"/>
      <c r="M3606" s="825"/>
      <c r="N3606" s="792"/>
      <c r="O3606" s="829"/>
      <c r="P3606" s="832"/>
      <c r="Q3606" s="835"/>
      <c r="R3606" s="829"/>
      <c r="S3606" s="416" t="s">
        <v>179</v>
      </c>
      <c r="T3606" s="432"/>
      <c r="U3606" s="416" t="s">
        <v>177</v>
      </c>
      <c r="V3606" s="415"/>
      <c r="W3606" s="416" t="s">
        <v>176</v>
      </c>
      <c r="X3606" s="428">
        <f>X3605</f>
        <v>380000</v>
      </c>
      <c r="Y3606" s="416" t="s">
        <v>175</v>
      </c>
      <c r="Z3606" s="426"/>
      <c r="AA3606" s="416" t="s">
        <v>175</v>
      </c>
      <c r="AB3606" s="426"/>
      <c r="AC3606" s="416" t="s">
        <v>175</v>
      </c>
      <c r="AD3606" s="426"/>
      <c r="AE3606" s="478" t="s">
        <v>175</v>
      </c>
      <c r="AF3606" s="477"/>
      <c r="AG3606" s="463" t="s">
        <v>175</v>
      </c>
      <c r="AH3606" s="462"/>
      <c r="AI3606" s="463" t="s">
        <v>174</v>
      </c>
      <c r="AJ3606" s="464"/>
      <c r="AK3606" s="792"/>
      <c r="AL3606" s="792"/>
      <c r="AM3606" s="792"/>
      <c r="AN3606" s="792"/>
      <c r="AO3606" s="792"/>
      <c r="AP3606" s="792"/>
    </row>
    <row r="3607" spans="1:42" s="404" customFormat="1" ht="13.5" hidden="1" thickTop="1" x14ac:dyDescent="0.2">
      <c r="A3607" s="402"/>
      <c r="B3607" s="425" t="s">
        <v>706</v>
      </c>
      <c r="C3607" s="424" t="s">
        <v>444</v>
      </c>
      <c r="D3607" s="423" t="s">
        <v>705</v>
      </c>
      <c r="E3607" s="422" t="s">
        <v>238</v>
      </c>
      <c r="F3607" s="420"/>
      <c r="G3607" s="420"/>
      <c r="H3607" s="419">
        <v>2020</v>
      </c>
      <c r="I3607" s="418"/>
      <c r="J3607" s="418" t="s">
        <v>987</v>
      </c>
      <c r="K3607" s="417" t="s">
        <v>697</v>
      </c>
      <c r="L3607" s="824"/>
      <c r="M3607" s="825"/>
      <c r="N3607" s="792"/>
      <c r="O3607" s="829"/>
      <c r="P3607" s="832"/>
      <c r="Q3607" s="835"/>
      <c r="R3607" s="829"/>
      <c r="S3607" s="416" t="s">
        <v>173</v>
      </c>
      <c r="T3607" s="429"/>
      <c r="U3607" s="416" t="s">
        <v>171</v>
      </c>
      <c r="V3607" s="427"/>
      <c r="W3607" s="416" t="s">
        <v>170</v>
      </c>
      <c r="X3607" s="428"/>
      <c r="Y3607" s="416" t="s">
        <v>169</v>
      </c>
      <c r="Z3607" s="426"/>
      <c r="AA3607" s="416" t="s">
        <v>169</v>
      </c>
      <c r="AB3607" s="426"/>
      <c r="AC3607" s="416" t="s">
        <v>169</v>
      </c>
      <c r="AD3607" s="426"/>
      <c r="AE3607" s="478" t="s">
        <v>169</v>
      </c>
      <c r="AF3607" s="477"/>
      <c r="AG3607" s="463" t="s">
        <v>169</v>
      </c>
      <c r="AH3607" s="462"/>
      <c r="AI3607" s="781"/>
      <c r="AJ3607" s="782"/>
      <c r="AK3607" s="792"/>
      <c r="AL3607" s="792"/>
      <c r="AM3607" s="792"/>
      <c r="AN3607" s="792"/>
      <c r="AO3607" s="792"/>
      <c r="AP3607" s="792"/>
    </row>
    <row r="3608" spans="1:42" s="404" customFormat="1" ht="15" hidden="1" customHeight="1" x14ac:dyDescent="0.2">
      <c r="A3608" s="402"/>
      <c r="B3608" s="425" t="s">
        <v>706</v>
      </c>
      <c r="C3608" s="424" t="s">
        <v>444</v>
      </c>
      <c r="D3608" s="423" t="s">
        <v>705</v>
      </c>
      <c r="E3608" s="422" t="s">
        <v>238</v>
      </c>
      <c r="F3608" s="420"/>
      <c r="G3608" s="420"/>
      <c r="H3608" s="419">
        <v>2020</v>
      </c>
      <c r="I3608" s="418"/>
      <c r="J3608" s="418" t="s">
        <v>987</v>
      </c>
      <c r="K3608" s="417" t="s">
        <v>697</v>
      </c>
      <c r="L3608" s="824"/>
      <c r="M3608" s="825"/>
      <c r="N3608" s="792"/>
      <c r="O3608" s="829"/>
      <c r="P3608" s="832"/>
      <c r="Q3608" s="835"/>
      <c r="R3608" s="829"/>
      <c r="S3608" s="416" t="s">
        <v>168</v>
      </c>
      <c r="T3608" s="427"/>
      <c r="U3608" s="416" t="s">
        <v>167</v>
      </c>
      <c r="V3608" s="427"/>
      <c r="W3608" s="816"/>
      <c r="X3608" s="817"/>
      <c r="Y3608" s="416" t="s">
        <v>166</v>
      </c>
      <c r="Z3608" s="426">
        <f>IF(Z3606="",Z3607-Z3605,Z3607-Z3606)</f>
        <v>0</v>
      </c>
      <c r="AA3608" s="416" t="s">
        <v>166</v>
      </c>
      <c r="AB3608" s="426">
        <f>IF(AB3606="",AB3607-AB3605,AB3607-AB3606)</f>
        <v>0</v>
      </c>
      <c r="AC3608" s="416" t="s">
        <v>166</v>
      </c>
      <c r="AD3608" s="426">
        <f>IF(AD3606="",AD3607-AD3605,AD3607-AD3606)</f>
        <v>0</v>
      </c>
      <c r="AE3608" s="478" t="s">
        <v>166</v>
      </c>
      <c r="AF3608" s="477">
        <f>IF(AF3606="",AF3607-AF3605,AF3607-AF3606)</f>
        <v>0</v>
      </c>
      <c r="AG3608" s="463" t="s">
        <v>166</v>
      </c>
      <c r="AH3608" s="462">
        <f>IF(AH3606="",AH3607-AH3605,AH3607-AH3606)</f>
        <v>0</v>
      </c>
      <c r="AI3608" s="781"/>
      <c r="AJ3608" s="782"/>
      <c r="AK3608" s="792"/>
      <c r="AL3608" s="792"/>
      <c r="AM3608" s="792"/>
      <c r="AN3608" s="792"/>
      <c r="AO3608" s="792"/>
      <c r="AP3608" s="792"/>
    </row>
    <row r="3609" spans="1:42" s="404" customFormat="1" ht="15" hidden="1" customHeight="1" x14ac:dyDescent="0.2">
      <c r="A3609" s="402"/>
      <c r="B3609" s="425" t="s">
        <v>706</v>
      </c>
      <c r="C3609" s="424" t="s">
        <v>444</v>
      </c>
      <c r="D3609" s="423" t="s">
        <v>705</v>
      </c>
      <c r="E3609" s="422" t="s">
        <v>238</v>
      </c>
      <c r="F3609" s="420"/>
      <c r="G3609" s="420"/>
      <c r="H3609" s="419">
        <v>2020</v>
      </c>
      <c r="I3609" s="418"/>
      <c r="J3609" s="418" t="s">
        <v>987</v>
      </c>
      <c r="K3609" s="417" t="s">
        <v>697</v>
      </c>
      <c r="L3609" s="824"/>
      <c r="M3609" s="825"/>
      <c r="N3609" s="792"/>
      <c r="O3609" s="829"/>
      <c r="P3609" s="832"/>
      <c r="Q3609" s="835"/>
      <c r="R3609" s="829"/>
      <c r="S3609" s="416" t="s">
        <v>165</v>
      </c>
      <c r="T3609" s="415"/>
      <c r="U3609" s="416" t="s">
        <v>164</v>
      </c>
      <c r="V3609" s="415"/>
      <c r="W3609" s="816"/>
      <c r="X3609" s="817"/>
      <c r="Y3609" s="816"/>
      <c r="Z3609" s="817"/>
      <c r="AA3609" s="816"/>
      <c r="AB3609" s="817"/>
      <c r="AC3609" s="816"/>
      <c r="AD3609" s="817"/>
      <c r="AE3609" s="857"/>
      <c r="AF3609" s="858"/>
      <c r="AG3609" s="781"/>
      <c r="AH3609" s="782"/>
      <c r="AI3609" s="781"/>
      <c r="AJ3609" s="782"/>
      <c r="AK3609" s="792"/>
      <c r="AL3609" s="792"/>
      <c r="AM3609" s="792"/>
      <c r="AN3609" s="792"/>
      <c r="AO3609" s="792"/>
      <c r="AP3609" s="792"/>
    </row>
    <row r="3610" spans="1:42" s="404" customFormat="1" ht="15" hidden="1" customHeight="1" thickBot="1" x14ac:dyDescent="0.25">
      <c r="A3610" s="402"/>
      <c r="B3610" s="414" t="s">
        <v>706</v>
      </c>
      <c r="C3610" s="413" t="s">
        <v>444</v>
      </c>
      <c r="D3610" s="412" t="s">
        <v>705</v>
      </c>
      <c r="E3610" s="411" t="s">
        <v>238</v>
      </c>
      <c r="F3610" s="409"/>
      <c r="G3610" s="409"/>
      <c r="H3610" s="408">
        <v>2020</v>
      </c>
      <c r="I3610" s="407"/>
      <c r="J3610" s="407" t="s">
        <v>987</v>
      </c>
      <c r="K3610" s="495" t="s">
        <v>697</v>
      </c>
      <c r="L3610" s="826"/>
      <c r="M3610" s="827"/>
      <c r="N3610" s="793"/>
      <c r="O3610" s="830"/>
      <c r="P3610" s="833"/>
      <c r="Q3610" s="836"/>
      <c r="R3610" s="830"/>
      <c r="S3610" s="406" t="s">
        <v>158</v>
      </c>
      <c r="T3610" s="451"/>
      <c r="U3610" s="820"/>
      <c r="V3610" s="821"/>
      <c r="W3610" s="818"/>
      <c r="X3610" s="819"/>
      <c r="Y3610" s="818"/>
      <c r="Z3610" s="819"/>
      <c r="AA3610" s="818"/>
      <c r="AB3610" s="819"/>
      <c r="AC3610" s="818"/>
      <c r="AD3610" s="819"/>
      <c r="AE3610" s="859"/>
      <c r="AF3610" s="860"/>
      <c r="AG3610" s="783"/>
      <c r="AH3610" s="784"/>
      <c r="AI3610" s="783"/>
      <c r="AJ3610" s="784"/>
      <c r="AK3610" s="793"/>
      <c r="AL3610" s="793"/>
      <c r="AM3610" s="793"/>
      <c r="AN3610" s="793"/>
      <c r="AO3610" s="793"/>
      <c r="AP3610" s="793"/>
    </row>
    <row r="3611" spans="1:42" s="404" customFormat="1" ht="12.75" hidden="1" customHeight="1" thickTop="1" x14ac:dyDescent="0.2">
      <c r="A3611" s="402"/>
      <c r="B3611" s="445" t="s">
        <v>706</v>
      </c>
      <c r="C3611" s="444" t="s">
        <v>444</v>
      </c>
      <c r="D3611" s="443" t="s">
        <v>705</v>
      </c>
      <c r="E3611" s="442" t="s">
        <v>238</v>
      </c>
      <c r="F3611" s="440"/>
      <c r="G3611" s="440"/>
      <c r="H3611" s="419">
        <v>2020</v>
      </c>
      <c r="I3611" s="418"/>
      <c r="J3611" s="418" t="s">
        <v>987</v>
      </c>
      <c r="K3611" s="439" t="s">
        <v>697</v>
      </c>
      <c r="L3611" s="822" t="s">
        <v>717</v>
      </c>
      <c r="M3611" s="823"/>
      <c r="N3611" s="791" t="s">
        <v>715</v>
      </c>
      <c r="O3611" s="828" t="s">
        <v>228</v>
      </c>
      <c r="P3611" s="831"/>
      <c r="Q3611" s="834" t="s">
        <v>231</v>
      </c>
      <c r="R3611" s="828"/>
      <c r="S3611" s="434" t="s">
        <v>184</v>
      </c>
      <c r="T3611" s="438">
        <v>110000</v>
      </c>
      <c r="U3611" s="434" t="s">
        <v>183</v>
      </c>
      <c r="V3611" s="437"/>
      <c r="W3611" s="434" t="s">
        <v>182</v>
      </c>
      <c r="X3611" s="436">
        <f>T3611</f>
        <v>110000</v>
      </c>
      <c r="Y3611" s="434" t="s">
        <v>181</v>
      </c>
      <c r="Z3611" s="435"/>
      <c r="AA3611" s="434" t="s">
        <v>181</v>
      </c>
      <c r="AB3611" s="435"/>
      <c r="AC3611" s="434" t="s">
        <v>181</v>
      </c>
      <c r="AD3611" s="435"/>
      <c r="AE3611" s="480" t="s">
        <v>181</v>
      </c>
      <c r="AF3611" s="479"/>
      <c r="AG3611" s="466" t="s">
        <v>181</v>
      </c>
      <c r="AH3611" s="467"/>
      <c r="AI3611" s="466" t="s">
        <v>180</v>
      </c>
      <c r="AJ3611" s="465"/>
      <c r="AK3611" s="791" t="s">
        <v>714</v>
      </c>
      <c r="AL3611" s="791" t="s">
        <v>714</v>
      </c>
      <c r="AM3611" s="791" t="s">
        <v>714</v>
      </c>
      <c r="AN3611" s="791" t="s">
        <v>714</v>
      </c>
      <c r="AO3611" s="791" t="s">
        <v>714</v>
      </c>
      <c r="AP3611" s="791" t="s">
        <v>110</v>
      </c>
    </row>
    <row r="3612" spans="1:42" s="404" customFormat="1" ht="15" hidden="1" customHeight="1" x14ac:dyDescent="0.2">
      <c r="A3612" s="402"/>
      <c r="B3612" s="425" t="s">
        <v>706</v>
      </c>
      <c r="C3612" s="424" t="s">
        <v>444</v>
      </c>
      <c r="D3612" s="423" t="s">
        <v>705</v>
      </c>
      <c r="E3612" s="422" t="s">
        <v>238</v>
      </c>
      <c r="F3612" s="420"/>
      <c r="G3612" s="420"/>
      <c r="H3612" s="419">
        <v>2020</v>
      </c>
      <c r="I3612" s="418"/>
      <c r="J3612" s="418" t="s">
        <v>987</v>
      </c>
      <c r="K3612" s="417" t="s">
        <v>697</v>
      </c>
      <c r="L3612" s="824"/>
      <c r="M3612" s="825"/>
      <c r="N3612" s="792"/>
      <c r="O3612" s="829"/>
      <c r="P3612" s="832"/>
      <c r="Q3612" s="835"/>
      <c r="R3612" s="829"/>
      <c r="S3612" s="416" t="s">
        <v>179</v>
      </c>
      <c r="T3612" s="432"/>
      <c r="U3612" s="416" t="s">
        <v>177</v>
      </c>
      <c r="V3612" s="415"/>
      <c r="W3612" s="416" t="s">
        <v>176</v>
      </c>
      <c r="X3612" s="428">
        <f>X3611</f>
        <v>110000</v>
      </c>
      <c r="Y3612" s="416" t="s">
        <v>175</v>
      </c>
      <c r="Z3612" s="426"/>
      <c r="AA3612" s="416" t="s">
        <v>175</v>
      </c>
      <c r="AB3612" s="426"/>
      <c r="AC3612" s="416" t="s">
        <v>175</v>
      </c>
      <c r="AD3612" s="426"/>
      <c r="AE3612" s="478" t="s">
        <v>175</v>
      </c>
      <c r="AF3612" s="477"/>
      <c r="AG3612" s="463" t="s">
        <v>175</v>
      </c>
      <c r="AH3612" s="462"/>
      <c r="AI3612" s="463" t="s">
        <v>174</v>
      </c>
      <c r="AJ3612" s="464"/>
      <c r="AK3612" s="792"/>
      <c r="AL3612" s="792"/>
      <c r="AM3612" s="792"/>
      <c r="AN3612" s="792"/>
      <c r="AO3612" s="792"/>
      <c r="AP3612" s="792"/>
    </row>
    <row r="3613" spans="1:42" s="404" customFormat="1" ht="13.5" hidden="1" thickTop="1" x14ac:dyDescent="0.2">
      <c r="A3613" s="402"/>
      <c r="B3613" s="425" t="s">
        <v>706</v>
      </c>
      <c r="C3613" s="424" t="s">
        <v>444</v>
      </c>
      <c r="D3613" s="423" t="s">
        <v>705</v>
      </c>
      <c r="E3613" s="422" t="s">
        <v>238</v>
      </c>
      <c r="F3613" s="420"/>
      <c r="G3613" s="420"/>
      <c r="H3613" s="419">
        <v>2020</v>
      </c>
      <c r="I3613" s="418"/>
      <c r="J3613" s="418" t="s">
        <v>987</v>
      </c>
      <c r="K3613" s="417" t="s">
        <v>697</v>
      </c>
      <c r="L3613" s="824"/>
      <c r="M3613" s="825"/>
      <c r="N3613" s="792"/>
      <c r="O3613" s="829"/>
      <c r="P3613" s="832"/>
      <c r="Q3613" s="835"/>
      <c r="R3613" s="829"/>
      <c r="S3613" s="416" t="s">
        <v>173</v>
      </c>
      <c r="T3613" s="429"/>
      <c r="U3613" s="416" t="s">
        <v>171</v>
      </c>
      <c r="V3613" s="427"/>
      <c r="W3613" s="416" t="s">
        <v>170</v>
      </c>
      <c r="X3613" s="428"/>
      <c r="Y3613" s="416" t="s">
        <v>169</v>
      </c>
      <c r="Z3613" s="426"/>
      <c r="AA3613" s="416" t="s">
        <v>169</v>
      </c>
      <c r="AB3613" s="426"/>
      <c r="AC3613" s="416" t="s">
        <v>169</v>
      </c>
      <c r="AD3613" s="426"/>
      <c r="AE3613" s="478" t="s">
        <v>169</v>
      </c>
      <c r="AF3613" s="477"/>
      <c r="AG3613" s="463" t="s">
        <v>169</v>
      </c>
      <c r="AH3613" s="462"/>
      <c r="AI3613" s="781"/>
      <c r="AJ3613" s="782"/>
      <c r="AK3613" s="792"/>
      <c r="AL3613" s="792"/>
      <c r="AM3613" s="792"/>
      <c r="AN3613" s="792"/>
      <c r="AO3613" s="792"/>
      <c r="AP3613" s="792"/>
    </row>
    <row r="3614" spans="1:42" s="404" customFormat="1" ht="15" hidden="1" customHeight="1" x14ac:dyDescent="0.2">
      <c r="A3614" s="402"/>
      <c r="B3614" s="425" t="s">
        <v>706</v>
      </c>
      <c r="C3614" s="424" t="s">
        <v>444</v>
      </c>
      <c r="D3614" s="423" t="s">
        <v>705</v>
      </c>
      <c r="E3614" s="422" t="s">
        <v>238</v>
      </c>
      <c r="F3614" s="420"/>
      <c r="G3614" s="420"/>
      <c r="H3614" s="419">
        <v>2020</v>
      </c>
      <c r="I3614" s="418"/>
      <c r="J3614" s="418" t="s">
        <v>987</v>
      </c>
      <c r="K3614" s="417" t="s">
        <v>697</v>
      </c>
      <c r="L3614" s="824"/>
      <c r="M3614" s="825"/>
      <c r="N3614" s="792"/>
      <c r="O3614" s="829"/>
      <c r="P3614" s="832"/>
      <c r="Q3614" s="835"/>
      <c r="R3614" s="829"/>
      <c r="S3614" s="416" t="s">
        <v>168</v>
      </c>
      <c r="T3614" s="427"/>
      <c r="U3614" s="416" t="s">
        <v>167</v>
      </c>
      <c r="V3614" s="427"/>
      <c r="W3614" s="816"/>
      <c r="X3614" s="817"/>
      <c r="Y3614" s="416" t="s">
        <v>166</v>
      </c>
      <c r="Z3614" s="426">
        <f>IF(Z3612="",Z3613-Z3611,Z3613-Z3612)</f>
        <v>0</v>
      </c>
      <c r="AA3614" s="416" t="s">
        <v>166</v>
      </c>
      <c r="AB3614" s="426">
        <f>IF(AB3612="",AB3613-AB3611,AB3613-AB3612)</f>
        <v>0</v>
      </c>
      <c r="AC3614" s="416" t="s">
        <v>166</v>
      </c>
      <c r="AD3614" s="426">
        <f>IF(AD3612="",AD3613-AD3611,AD3613-AD3612)</f>
        <v>0</v>
      </c>
      <c r="AE3614" s="478" t="s">
        <v>166</v>
      </c>
      <c r="AF3614" s="477">
        <f>IF(AF3612="",AF3613-AF3611,AF3613-AF3612)</f>
        <v>0</v>
      </c>
      <c r="AG3614" s="463" t="s">
        <v>166</v>
      </c>
      <c r="AH3614" s="462">
        <f>IF(AH3612="",AH3613-AH3611,AH3613-AH3612)</f>
        <v>0</v>
      </c>
      <c r="AI3614" s="781"/>
      <c r="AJ3614" s="782"/>
      <c r="AK3614" s="792"/>
      <c r="AL3614" s="792"/>
      <c r="AM3614" s="792"/>
      <c r="AN3614" s="792"/>
      <c r="AO3614" s="792"/>
      <c r="AP3614" s="792"/>
    </row>
    <row r="3615" spans="1:42" s="404" customFormat="1" ht="15" hidden="1" customHeight="1" x14ac:dyDescent="0.2">
      <c r="A3615" s="402"/>
      <c r="B3615" s="425" t="s">
        <v>706</v>
      </c>
      <c r="C3615" s="424" t="s">
        <v>444</v>
      </c>
      <c r="D3615" s="423" t="s">
        <v>705</v>
      </c>
      <c r="E3615" s="422" t="s">
        <v>238</v>
      </c>
      <c r="F3615" s="420"/>
      <c r="G3615" s="420"/>
      <c r="H3615" s="419">
        <v>2020</v>
      </c>
      <c r="I3615" s="418"/>
      <c r="J3615" s="418" t="s">
        <v>987</v>
      </c>
      <c r="K3615" s="417" t="s">
        <v>697</v>
      </c>
      <c r="L3615" s="824"/>
      <c r="M3615" s="825"/>
      <c r="N3615" s="792"/>
      <c r="O3615" s="829"/>
      <c r="P3615" s="832"/>
      <c r="Q3615" s="835"/>
      <c r="R3615" s="829"/>
      <c r="S3615" s="416" t="s">
        <v>165</v>
      </c>
      <c r="T3615" s="415"/>
      <c r="U3615" s="416" t="s">
        <v>164</v>
      </c>
      <c r="V3615" s="415"/>
      <c r="W3615" s="816"/>
      <c r="X3615" s="817"/>
      <c r="Y3615" s="816"/>
      <c r="Z3615" s="817"/>
      <c r="AA3615" s="816"/>
      <c r="AB3615" s="817"/>
      <c r="AC3615" s="816"/>
      <c r="AD3615" s="817"/>
      <c r="AE3615" s="857"/>
      <c r="AF3615" s="858"/>
      <c r="AG3615" s="781"/>
      <c r="AH3615" s="782"/>
      <c r="AI3615" s="781"/>
      <c r="AJ3615" s="782"/>
      <c r="AK3615" s="792"/>
      <c r="AL3615" s="792"/>
      <c r="AM3615" s="792"/>
      <c r="AN3615" s="792"/>
      <c r="AO3615" s="792"/>
      <c r="AP3615" s="792"/>
    </row>
    <row r="3616" spans="1:42" s="404" customFormat="1" ht="15" hidden="1" customHeight="1" thickBot="1" x14ac:dyDescent="0.25">
      <c r="A3616" s="402"/>
      <c r="B3616" s="414" t="s">
        <v>706</v>
      </c>
      <c r="C3616" s="413" t="s">
        <v>444</v>
      </c>
      <c r="D3616" s="412" t="s">
        <v>705</v>
      </c>
      <c r="E3616" s="411" t="s">
        <v>238</v>
      </c>
      <c r="F3616" s="409"/>
      <c r="G3616" s="409"/>
      <c r="H3616" s="408">
        <v>2020</v>
      </c>
      <c r="I3616" s="407"/>
      <c r="J3616" s="407" t="s">
        <v>987</v>
      </c>
      <c r="K3616" s="495" t="s">
        <v>697</v>
      </c>
      <c r="L3616" s="826"/>
      <c r="M3616" s="827"/>
      <c r="N3616" s="793"/>
      <c r="O3616" s="830"/>
      <c r="P3616" s="833"/>
      <c r="Q3616" s="836"/>
      <c r="R3616" s="830"/>
      <c r="S3616" s="406" t="s">
        <v>158</v>
      </c>
      <c r="T3616" s="451"/>
      <c r="U3616" s="820"/>
      <c r="V3616" s="821"/>
      <c r="W3616" s="818"/>
      <c r="X3616" s="819"/>
      <c r="Y3616" s="818"/>
      <c r="Z3616" s="819"/>
      <c r="AA3616" s="818"/>
      <c r="AB3616" s="819"/>
      <c r="AC3616" s="818"/>
      <c r="AD3616" s="819"/>
      <c r="AE3616" s="859"/>
      <c r="AF3616" s="860"/>
      <c r="AG3616" s="783"/>
      <c r="AH3616" s="784"/>
      <c r="AI3616" s="783"/>
      <c r="AJ3616" s="784"/>
      <c r="AK3616" s="793"/>
      <c r="AL3616" s="793"/>
      <c r="AM3616" s="793"/>
      <c r="AN3616" s="793"/>
      <c r="AO3616" s="793"/>
      <c r="AP3616" s="793"/>
    </row>
    <row r="3617" spans="1:42" s="404" customFormat="1" ht="12.75" customHeight="1" thickTop="1" x14ac:dyDescent="0.2">
      <c r="A3617" s="402"/>
      <c r="B3617" s="445" t="s">
        <v>706</v>
      </c>
      <c r="C3617" s="444" t="s">
        <v>444</v>
      </c>
      <c r="D3617" s="443" t="s">
        <v>705</v>
      </c>
      <c r="E3617" s="442" t="s">
        <v>50</v>
      </c>
      <c r="F3617" s="440">
        <v>44105</v>
      </c>
      <c r="G3617" s="440">
        <v>44151</v>
      </c>
      <c r="H3617" s="419">
        <v>2020</v>
      </c>
      <c r="I3617" s="418" t="s">
        <v>185</v>
      </c>
      <c r="J3617" s="418" t="s">
        <v>987</v>
      </c>
      <c r="K3617" s="439" t="s">
        <v>697</v>
      </c>
      <c r="L3617" s="822" t="s">
        <v>716</v>
      </c>
      <c r="M3617" s="823"/>
      <c r="N3617" s="791" t="s">
        <v>715</v>
      </c>
      <c r="O3617" s="828" t="s">
        <v>228</v>
      </c>
      <c r="P3617" s="831"/>
      <c r="Q3617" s="834" t="s">
        <v>231</v>
      </c>
      <c r="R3617" s="828"/>
      <c r="S3617" s="434" t="s">
        <v>184</v>
      </c>
      <c r="T3617" s="438">
        <v>500000</v>
      </c>
      <c r="U3617" s="434" t="s">
        <v>183</v>
      </c>
      <c r="V3617" s="437">
        <f>T3622+T3620-0.001</f>
        <v>44151.999000000003</v>
      </c>
      <c r="W3617" s="434" t="s">
        <v>182</v>
      </c>
      <c r="X3617" s="436">
        <f>T3617</f>
        <v>500000</v>
      </c>
      <c r="Y3617" s="434" t="s">
        <v>181</v>
      </c>
      <c r="Z3617" s="435"/>
      <c r="AA3617" s="434" t="s">
        <v>181</v>
      </c>
      <c r="AB3617" s="435"/>
      <c r="AC3617" s="434" t="s">
        <v>181</v>
      </c>
      <c r="AD3617" s="435"/>
      <c r="AE3617" s="466" t="s">
        <v>181</v>
      </c>
      <c r="AF3617" s="467">
        <v>1</v>
      </c>
      <c r="AG3617" s="466" t="s">
        <v>181</v>
      </c>
      <c r="AH3617" s="467">
        <v>1</v>
      </c>
      <c r="AI3617" s="466" t="s">
        <v>180</v>
      </c>
      <c r="AJ3617" s="465"/>
      <c r="AK3617" s="791" t="s">
        <v>714</v>
      </c>
      <c r="AL3617" s="791" t="s">
        <v>714</v>
      </c>
      <c r="AM3617" s="791" t="s">
        <v>714</v>
      </c>
      <c r="AN3617" s="791" t="s">
        <v>227</v>
      </c>
      <c r="AO3617" s="791" t="s">
        <v>227</v>
      </c>
      <c r="AP3617" s="791" t="s">
        <v>2143</v>
      </c>
    </row>
    <row r="3618" spans="1:42" s="404" customFormat="1" ht="15" customHeight="1" x14ac:dyDescent="0.2">
      <c r="A3618" s="402"/>
      <c r="B3618" s="425" t="s">
        <v>706</v>
      </c>
      <c r="C3618" s="424" t="s">
        <v>444</v>
      </c>
      <c r="D3618" s="423" t="s">
        <v>705</v>
      </c>
      <c r="E3618" s="422" t="s">
        <v>50</v>
      </c>
      <c r="F3618" s="420">
        <v>44105</v>
      </c>
      <c r="G3618" s="420">
        <v>44151</v>
      </c>
      <c r="H3618" s="419">
        <v>2020</v>
      </c>
      <c r="I3618" s="418" t="s">
        <v>185</v>
      </c>
      <c r="J3618" s="418" t="s">
        <v>987</v>
      </c>
      <c r="K3618" s="417" t="s">
        <v>697</v>
      </c>
      <c r="L3618" s="824"/>
      <c r="M3618" s="825"/>
      <c r="N3618" s="792"/>
      <c r="O3618" s="829"/>
      <c r="P3618" s="832"/>
      <c r="Q3618" s="835"/>
      <c r="R3618" s="829"/>
      <c r="S3618" s="416" t="s">
        <v>179</v>
      </c>
      <c r="T3618" s="432" t="s">
        <v>986</v>
      </c>
      <c r="U3618" s="416" t="s">
        <v>177</v>
      </c>
      <c r="V3618" s="415"/>
      <c r="W3618" s="416" t="s">
        <v>176</v>
      </c>
      <c r="X3618" s="428">
        <f>X3617</f>
        <v>500000</v>
      </c>
      <c r="Y3618" s="416" t="s">
        <v>175</v>
      </c>
      <c r="Z3618" s="426"/>
      <c r="AA3618" s="416" t="s">
        <v>175</v>
      </c>
      <c r="AB3618" s="426"/>
      <c r="AC3618" s="416" t="s">
        <v>175</v>
      </c>
      <c r="AD3618" s="426"/>
      <c r="AE3618" s="463" t="s">
        <v>175</v>
      </c>
      <c r="AF3618" s="462"/>
      <c r="AG3618" s="463" t="s">
        <v>175</v>
      </c>
      <c r="AH3618" s="462"/>
      <c r="AI3618" s="463" t="s">
        <v>174</v>
      </c>
      <c r="AJ3618" s="464"/>
      <c r="AK3618" s="792"/>
      <c r="AL3618" s="792"/>
      <c r="AM3618" s="792"/>
      <c r="AN3618" s="792"/>
      <c r="AO3618" s="792"/>
      <c r="AP3618" s="792"/>
    </row>
    <row r="3619" spans="1:42" s="404" customFormat="1" x14ac:dyDescent="0.2">
      <c r="A3619" s="402"/>
      <c r="B3619" s="425" t="s">
        <v>706</v>
      </c>
      <c r="C3619" s="424" t="s">
        <v>444</v>
      </c>
      <c r="D3619" s="423" t="s">
        <v>705</v>
      </c>
      <c r="E3619" s="422" t="s">
        <v>50</v>
      </c>
      <c r="F3619" s="420">
        <v>44105</v>
      </c>
      <c r="G3619" s="420">
        <v>44151</v>
      </c>
      <c r="H3619" s="419">
        <v>2020</v>
      </c>
      <c r="I3619" s="418" t="s">
        <v>185</v>
      </c>
      <c r="J3619" s="418" t="s">
        <v>987</v>
      </c>
      <c r="K3619" s="417" t="s">
        <v>697</v>
      </c>
      <c r="L3619" s="824"/>
      <c r="M3619" s="825"/>
      <c r="N3619" s="792"/>
      <c r="O3619" s="829"/>
      <c r="P3619" s="832"/>
      <c r="Q3619" s="835"/>
      <c r="R3619" s="829"/>
      <c r="S3619" s="416" t="s">
        <v>173</v>
      </c>
      <c r="T3619" s="429" t="s">
        <v>172</v>
      </c>
      <c r="U3619" s="416" t="s">
        <v>171</v>
      </c>
      <c r="V3619" s="427"/>
      <c r="W3619" s="416" t="s">
        <v>170</v>
      </c>
      <c r="X3619" s="428"/>
      <c r="Y3619" s="416" t="s">
        <v>169</v>
      </c>
      <c r="Z3619" s="426"/>
      <c r="AA3619" s="416" t="s">
        <v>169</v>
      </c>
      <c r="AB3619" s="426"/>
      <c r="AC3619" s="416" t="s">
        <v>169</v>
      </c>
      <c r="AD3619" s="426"/>
      <c r="AE3619" s="463" t="s">
        <v>169</v>
      </c>
      <c r="AF3619" s="462">
        <v>1</v>
      </c>
      <c r="AG3619" s="463" t="s">
        <v>169</v>
      </c>
      <c r="AH3619" s="462">
        <v>1</v>
      </c>
      <c r="AI3619" s="781"/>
      <c r="AJ3619" s="782"/>
      <c r="AK3619" s="792"/>
      <c r="AL3619" s="792"/>
      <c r="AM3619" s="792"/>
      <c r="AN3619" s="792"/>
      <c r="AO3619" s="792"/>
      <c r="AP3619" s="792"/>
    </row>
    <row r="3620" spans="1:42" s="404" customFormat="1" ht="15" customHeight="1" x14ac:dyDescent="0.2">
      <c r="A3620" s="402"/>
      <c r="B3620" s="425" t="s">
        <v>706</v>
      </c>
      <c r="C3620" s="424" t="s">
        <v>444</v>
      </c>
      <c r="D3620" s="423" t="s">
        <v>705</v>
      </c>
      <c r="E3620" s="422" t="s">
        <v>50</v>
      </c>
      <c r="F3620" s="420">
        <v>44105</v>
      </c>
      <c r="G3620" s="420">
        <v>44151</v>
      </c>
      <c r="H3620" s="419">
        <v>2020</v>
      </c>
      <c r="I3620" s="418" t="s">
        <v>185</v>
      </c>
      <c r="J3620" s="418" t="s">
        <v>987</v>
      </c>
      <c r="K3620" s="417" t="s">
        <v>697</v>
      </c>
      <c r="L3620" s="824"/>
      <c r="M3620" s="825"/>
      <c r="N3620" s="792"/>
      <c r="O3620" s="829"/>
      <c r="P3620" s="832"/>
      <c r="Q3620" s="835"/>
      <c r="R3620" s="829"/>
      <c r="S3620" s="416" t="s">
        <v>168</v>
      </c>
      <c r="T3620" s="427">
        <v>47</v>
      </c>
      <c r="U3620" s="416" t="s">
        <v>167</v>
      </c>
      <c r="V3620" s="427"/>
      <c r="W3620" s="816"/>
      <c r="X3620" s="817"/>
      <c r="Y3620" s="416" t="s">
        <v>166</v>
      </c>
      <c r="Z3620" s="426">
        <f>IF(Z3618="",Z3619-Z3617,Z3619-Z3618)</f>
        <v>0</v>
      </c>
      <c r="AA3620" s="416" t="s">
        <v>166</v>
      </c>
      <c r="AB3620" s="426">
        <f>IF(AB3618="",AB3619-AB3617,AB3619-AB3618)</f>
        <v>0</v>
      </c>
      <c r="AC3620" s="416" t="s">
        <v>166</v>
      </c>
      <c r="AD3620" s="426">
        <f>IF(AD3618="",AD3619-AD3617,AD3619-AD3618)</f>
        <v>0</v>
      </c>
      <c r="AE3620" s="463" t="s">
        <v>166</v>
      </c>
      <c r="AF3620" s="462">
        <f>IF(AF3618="",AF3619-AF3617,AF3619-AF3618)</f>
        <v>0</v>
      </c>
      <c r="AG3620" s="463" t="s">
        <v>166</v>
      </c>
      <c r="AH3620" s="462">
        <f>IF(AH3618="",AH3619-AH3617,AH3619-AH3618)</f>
        <v>0</v>
      </c>
      <c r="AI3620" s="781"/>
      <c r="AJ3620" s="782"/>
      <c r="AK3620" s="792"/>
      <c r="AL3620" s="792"/>
      <c r="AM3620" s="792"/>
      <c r="AN3620" s="792"/>
      <c r="AO3620" s="792"/>
      <c r="AP3620" s="792"/>
    </row>
    <row r="3621" spans="1:42" s="404" customFormat="1" ht="15" customHeight="1" x14ac:dyDescent="0.2">
      <c r="A3621" s="402"/>
      <c r="B3621" s="425" t="s">
        <v>706</v>
      </c>
      <c r="C3621" s="424" t="s">
        <v>444</v>
      </c>
      <c r="D3621" s="423" t="s">
        <v>705</v>
      </c>
      <c r="E3621" s="422" t="s">
        <v>50</v>
      </c>
      <c r="F3621" s="420">
        <v>44105</v>
      </c>
      <c r="G3621" s="420">
        <v>44151</v>
      </c>
      <c r="H3621" s="419">
        <v>2020</v>
      </c>
      <c r="I3621" s="418" t="s">
        <v>185</v>
      </c>
      <c r="J3621" s="418" t="s">
        <v>987</v>
      </c>
      <c r="K3621" s="417" t="s">
        <v>697</v>
      </c>
      <c r="L3621" s="824"/>
      <c r="M3621" s="825"/>
      <c r="N3621" s="792"/>
      <c r="O3621" s="829"/>
      <c r="P3621" s="832"/>
      <c r="Q3621" s="835"/>
      <c r="R3621" s="829"/>
      <c r="S3621" s="416" t="s">
        <v>165</v>
      </c>
      <c r="T3621" s="415"/>
      <c r="U3621" s="416" t="s">
        <v>164</v>
      </c>
      <c r="V3621" s="415">
        <f>V3617</f>
        <v>44151.999000000003</v>
      </c>
      <c r="W3621" s="816"/>
      <c r="X3621" s="817"/>
      <c r="Y3621" s="816"/>
      <c r="Z3621" s="817"/>
      <c r="AA3621" s="816"/>
      <c r="AB3621" s="817"/>
      <c r="AC3621" s="816"/>
      <c r="AD3621" s="817"/>
      <c r="AE3621" s="781"/>
      <c r="AF3621" s="782"/>
      <c r="AG3621" s="781"/>
      <c r="AH3621" s="782"/>
      <c r="AI3621" s="781"/>
      <c r="AJ3621" s="782"/>
      <c r="AK3621" s="792"/>
      <c r="AL3621" s="792"/>
      <c r="AM3621" s="792"/>
      <c r="AN3621" s="792"/>
      <c r="AO3621" s="792"/>
      <c r="AP3621" s="792"/>
    </row>
    <row r="3622" spans="1:42" s="404" customFormat="1" ht="15" customHeight="1" thickBot="1" x14ac:dyDescent="0.25">
      <c r="A3622" s="402"/>
      <c r="B3622" s="414" t="s">
        <v>706</v>
      </c>
      <c r="C3622" s="413" t="s">
        <v>444</v>
      </c>
      <c r="D3622" s="412" t="s">
        <v>705</v>
      </c>
      <c r="E3622" s="411" t="s">
        <v>50</v>
      </c>
      <c r="F3622" s="409">
        <v>44105</v>
      </c>
      <c r="G3622" s="409">
        <v>44151</v>
      </c>
      <c r="H3622" s="408">
        <v>2020</v>
      </c>
      <c r="I3622" s="407" t="s">
        <v>185</v>
      </c>
      <c r="J3622" s="407" t="s">
        <v>987</v>
      </c>
      <c r="K3622" s="495" t="s">
        <v>697</v>
      </c>
      <c r="L3622" s="826"/>
      <c r="M3622" s="827"/>
      <c r="N3622" s="793"/>
      <c r="O3622" s="830"/>
      <c r="P3622" s="833"/>
      <c r="Q3622" s="836"/>
      <c r="R3622" s="830"/>
      <c r="S3622" s="406" t="s">
        <v>158</v>
      </c>
      <c r="T3622" s="451">
        <v>44105</v>
      </c>
      <c r="U3622" s="820"/>
      <c r="V3622" s="821"/>
      <c r="W3622" s="818"/>
      <c r="X3622" s="819"/>
      <c r="Y3622" s="818"/>
      <c r="Z3622" s="819"/>
      <c r="AA3622" s="818"/>
      <c r="AB3622" s="819"/>
      <c r="AC3622" s="818"/>
      <c r="AD3622" s="819"/>
      <c r="AE3622" s="783"/>
      <c r="AF3622" s="784"/>
      <c r="AG3622" s="783"/>
      <c r="AH3622" s="784"/>
      <c r="AI3622" s="783"/>
      <c r="AJ3622" s="784"/>
      <c r="AK3622" s="793"/>
      <c r="AL3622" s="793"/>
      <c r="AM3622" s="793"/>
      <c r="AN3622" s="793"/>
      <c r="AO3622" s="793"/>
      <c r="AP3622" s="793"/>
    </row>
    <row r="3623" spans="1:42" s="404" customFormat="1" ht="12.75" customHeight="1" thickTop="1" x14ac:dyDescent="0.2">
      <c r="A3623" s="402"/>
      <c r="B3623" s="445" t="s">
        <v>310</v>
      </c>
      <c r="C3623" s="444" t="s">
        <v>978</v>
      </c>
      <c r="D3623" s="443" t="s">
        <v>705</v>
      </c>
      <c r="E3623" s="442" t="s">
        <v>50</v>
      </c>
      <c r="F3623" s="440">
        <v>43857</v>
      </c>
      <c r="G3623" s="440">
        <v>43866</v>
      </c>
      <c r="H3623" s="507">
        <v>2019</v>
      </c>
      <c r="I3623" s="439" t="s">
        <v>185</v>
      </c>
      <c r="J3623" s="439" t="s">
        <v>225</v>
      </c>
      <c r="K3623" s="439" t="s">
        <v>942</v>
      </c>
      <c r="L3623" s="822" t="s">
        <v>1886</v>
      </c>
      <c r="M3623" s="823"/>
      <c r="N3623" s="791" t="s">
        <v>2042</v>
      </c>
      <c r="O3623" s="828" t="s">
        <v>475</v>
      </c>
      <c r="P3623" s="831"/>
      <c r="Q3623" s="834"/>
      <c r="R3623" s="828"/>
      <c r="S3623" s="434" t="s">
        <v>184</v>
      </c>
      <c r="T3623" s="438">
        <v>500000</v>
      </c>
      <c r="U3623" s="434" t="s">
        <v>183</v>
      </c>
      <c r="V3623" s="437">
        <f>T3628+T3626-0.001</f>
        <v>43866.999000000003</v>
      </c>
      <c r="W3623" s="434" t="s">
        <v>182</v>
      </c>
      <c r="X3623" s="436">
        <f>T3623</f>
        <v>500000</v>
      </c>
      <c r="Y3623" s="434" t="s">
        <v>181</v>
      </c>
      <c r="Z3623" s="435">
        <v>1</v>
      </c>
      <c r="AA3623" s="434" t="s">
        <v>181</v>
      </c>
      <c r="AB3623" s="435">
        <v>1</v>
      </c>
      <c r="AC3623" s="434" t="s">
        <v>181</v>
      </c>
      <c r="AD3623" s="435">
        <v>1</v>
      </c>
      <c r="AE3623" s="434" t="s">
        <v>181</v>
      </c>
      <c r="AF3623" s="435"/>
      <c r="AG3623" s="434" t="s">
        <v>181</v>
      </c>
      <c r="AH3623" s="435">
        <v>1</v>
      </c>
      <c r="AI3623" s="434" t="s">
        <v>180</v>
      </c>
      <c r="AJ3623" s="433"/>
      <c r="AK3623" s="791" t="s">
        <v>227</v>
      </c>
      <c r="AL3623" s="791" t="s">
        <v>227</v>
      </c>
      <c r="AM3623" s="791" t="s">
        <v>227</v>
      </c>
      <c r="AN3623" s="791" t="s">
        <v>2011</v>
      </c>
      <c r="AO3623" s="791" t="s">
        <v>2011</v>
      </c>
      <c r="AP3623" s="791" t="s">
        <v>2143</v>
      </c>
    </row>
    <row r="3624" spans="1:42" s="404" customFormat="1" ht="15" customHeight="1" x14ac:dyDescent="0.2">
      <c r="A3624" s="402"/>
      <c r="B3624" s="425" t="s">
        <v>310</v>
      </c>
      <c r="C3624" s="424" t="s">
        <v>978</v>
      </c>
      <c r="D3624" s="423" t="s">
        <v>705</v>
      </c>
      <c r="E3624" s="422" t="s">
        <v>50</v>
      </c>
      <c r="F3624" s="420">
        <v>43857</v>
      </c>
      <c r="G3624" s="420">
        <v>43866</v>
      </c>
      <c r="H3624" s="507">
        <v>2019</v>
      </c>
      <c r="I3624" s="439" t="s">
        <v>185</v>
      </c>
      <c r="J3624" s="439" t="s">
        <v>225</v>
      </c>
      <c r="K3624" s="417" t="s">
        <v>942</v>
      </c>
      <c r="L3624" s="824"/>
      <c r="M3624" s="825"/>
      <c r="N3624" s="792"/>
      <c r="O3624" s="829"/>
      <c r="P3624" s="832"/>
      <c r="Q3624" s="835"/>
      <c r="R3624" s="829"/>
      <c r="S3624" s="416" t="s">
        <v>179</v>
      </c>
      <c r="T3624" s="432" t="s">
        <v>969</v>
      </c>
      <c r="U3624" s="416" t="s">
        <v>177</v>
      </c>
      <c r="V3624" s="415"/>
      <c r="W3624" s="416" t="s">
        <v>176</v>
      </c>
      <c r="X3624" s="428">
        <f>X3623</f>
        <v>500000</v>
      </c>
      <c r="Y3624" s="416" t="s">
        <v>175</v>
      </c>
      <c r="Z3624" s="426"/>
      <c r="AA3624" s="416" t="s">
        <v>175</v>
      </c>
      <c r="AB3624" s="426"/>
      <c r="AC3624" s="416" t="s">
        <v>175</v>
      </c>
      <c r="AD3624" s="426"/>
      <c r="AE3624" s="416" t="s">
        <v>175</v>
      </c>
      <c r="AF3624" s="426"/>
      <c r="AG3624" s="416" t="s">
        <v>175</v>
      </c>
      <c r="AH3624" s="426"/>
      <c r="AI3624" s="416" t="s">
        <v>174</v>
      </c>
      <c r="AJ3624" s="430"/>
      <c r="AK3624" s="792"/>
      <c r="AL3624" s="792"/>
      <c r="AM3624" s="792"/>
      <c r="AN3624" s="792"/>
      <c r="AO3624" s="792"/>
      <c r="AP3624" s="792"/>
    </row>
    <row r="3625" spans="1:42" s="404" customFormat="1" x14ac:dyDescent="0.2">
      <c r="A3625" s="402"/>
      <c r="B3625" s="425" t="s">
        <v>310</v>
      </c>
      <c r="C3625" s="424" t="s">
        <v>978</v>
      </c>
      <c r="D3625" s="423" t="s">
        <v>705</v>
      </c>
      <c r="E3625" s="422" t="s">
        <v>50</v>
      </c>
      <c r="F3625" s="420">
        <v>43857</v>
      </c>
      <c r="G3625" s="420">
        <v>43866</v>
      </c>
      <c r="H3625" s="507">
        <v>2019</v>
      </c>
      <c r="I3625" s="439" t="s">
        <v>185</v>
      </c>
      <c r="J3625" s="439" t="s">
        <v>225</v>
      </c>
      <c r="K3625" s="417" t="s">
        <v>942</v>
      </c>
      <c r="L3625" s="824"/>
      <c r="M3625" s="825"/>
      <c r="N3625" s="792"/>
      <c r="O3625" s="829"/>
      <c r="P3625" s="832"/>
      <c r="Q3625" s="835"/>
      <c r="R3625" s="829"/>
      <c r="S3625" s="416" t="s">
        <v>173</v>
      </c>
      <c r="T3625" s="429" t="s">
        <v>192</v>
      </c>
      <c r="U3625" s="416" t="s">
        <v>171</v>
      </c>
      <c r="V3625" s="427"/>
      <c r="W3625" s="416" t="s">
        <v>170</v>
      </c>
      <c r="X3625" s="428"/>
      <c r="Y3625" s="416" t="s">
        <v>169</v>
      </c>
      <c r="Z3625" s="426">
        <v>1</v>
      </c>
      <c r="AA3625" s="416" t="s">
        <v>169</v>
      </c>
      <c r="AB3625" s="426">
        <v>1</v>
      </c>
      <c r="AC3625" s="416" t="s">
        <v>169</v>
      </c>
      <c r="AD3625" s="426">
        <v>1</v>
      </c>
      <c r="AE3625" s="416" t="s">
        <v>169</v>
      </c>
      <c r="AF3625" s="426"/>
      <c r="AG3625" s="416" t="s">
        <v>169</v>
      </c>
      <c r="AH3625" s="426">
        <v>1</v>
      </c>
      <c r="AI3625" s="816"/>
      <c r="AJ3625" s="817"/>
      <c r="AK3625" s="792"/>
      <c r="AL3625" s="792"/>
      <c r="AM3625" s="792"/>
      <c r="AN3625" s="792"/>
      <c r="AO3625" s="792"/>
      <c r="AP3625" s="792"/>
    </row>
    <row r="3626" spans="1:42" s="404" customFormat="1" ht="15" customHeight="1" x14ac:dyDescent="0.2">
      <c r="A3626" s="402"/>
      <c r="B3626" s="425" t="s">
        <v>310</v>
      </c>
      <c r="C3626" s="424" t="s">
        <v>978</v>
      </c>
      <c r="D3626" s="423" t="s">
        <v>705</v>
      </c>
      <c r="E3626" s="422" t="s">
        <v>50</v>
      </c>
      <c r="F3626" s="420">
        <v>43857</v>
      </c>
      <c r="G3626" s="420">
        <v>43866</v>
      </c>
      <c r="H3626" s="507">
        <v>2019</v>
      </c>
      <c r="I3626" s="439" t="s">
        <v>185</v>
      </c>
      <c r="J3626" s="439" t="s">
        <v>225</v>
      </c>
      <c r="K3626" s="417" t="s">
        <v>942</v>
      </c>
      <c r="L3626" s="824"/>
      <c r="M3626" s="825"/>
      <c r="N3626" s="792"/>
      <c r="O3626" s="829"/>
      <c r="P3626" s="832"/>
      <c r="Q3626" s="835"/>
      <c r="R3626" s="829"/>
      <c r="S3626" s="416" t="s">
        <v>168</v>
      </c>
      <c r="T3626" s="427">
        <v>10</v>
      </c>
      <c r="U3626" s="416" t="s">
        <v>167</v>
      </c>
      <c r="V3626" s="427"/>
      <c r="W3626" s="816"/>
      <c r="X3626" s="817"/>
      <c r="Y3626" s="416" t="s">
        <v>166</v>
      </c>
      <c r="Z3626" s="426">
        <f>IF(Z3624="",Z3625-Z3623,Z3625-Z3624)</f>
        <v>0</v>
      </c>
      <c r="AA3626" s="416" t="s">
        <v>166</v>
      </c>
      <c r="AB3626" s="426">
        <f>IF(AB3624="",AB3625-AB3623,AB3625-AB3624)</f>
        <v>0</v>
      </c>
      <c r="AC3626" s="416" t="s">
        <v>166</v>
      </c>
      <c r="AD3626" s="426">
        <f>IF(AD3624="",AD3625-AD3623,AD3625-AD3624)</f>
        <v>0</v>
      </c>
      <c r="AE3626" s="416" t="s">
        <v>166</v>
      </c>
      <c r="AF3626" s="426">
        <f>IF(AF3624="",AF3625-AF3623,AF3625-AF3624)</f>
        <v>0</v>
      </c>
      <c r="AG3626" s="416" t="s">
        <v>166</v>
      </c>
      <c r="AH3626" s="426">
        <f>IF(AH3624="",AH3625-AH3623,AH3625-AH3624)</f>
        <v>0</v>
      </c>
      <c r="AI3626" s="816"/>
      <c r="AJ3626" s="817"/>
      <c r="AK3626" s="792"/>
      <c r="AL3626" s="792"/>
      <c r="AM3626" s="792"/>
      <c r="AN3626" s="792"/>
      <c r="AO3626" s="792"/>
      <c r="AP3626" s="792"/>
    </row>
    <row r="3627" spans="1:42" s="404" customFormat="1" ht="15" customHeight="1" x14ac:dyDescent="0.2">
      <c r="A3627" s="402"/>
      <c r="B3627" s="425" t="s">
        <v>310</v>
      </c>
      <c r="C3627" s="424" t="s">
        <v>978</v>
      </c>
      <c r="D3627" s="423" t="s">
        <v>705</v>
      </c>
      <c r="E3627" s="422" t="s">
        <v>50</v>
      </c>
      <c r="F3627" s="420">
        <v>43857</v>
      </c>
      <c r="G3627" s="420">
        <v>43866</v>
      </c>
      <c r="H3627" s="507">
        <v>2019</v>
      </c>
      <c r="I3627" s="439" t="s">
        <v>185</v>
      </c>
      <c r="J3627" s="439" t="s">
        <v>225</v>
      </c>
      <c r="K3627" s="417" t="s">
        <v>942</v>
      </c>
      <c r="L3627" s="824"/>
      <c r="M3627" s="825"/>
      <c r="N3627" s="792"/>
      <c r="O3627" s="829"/>
      <c r="P3627" s="832"/>
      <c r="Q3627" s="835"/>
      <c r="R3627" s="829"/>
      <c r="S3627" s="416" t="s">
        <v>165</v>
      </c>
      <c r="T3627" s="415"/>
      <c r="U3627" s="416" t="s">
        <v>164</v>
      </c>
      <c r="V3627" s="415">
        <v>43866</v>
      </c>
      <c r="W3627" s="816"/>
      <c r="X3627" s="817"/>
      <c r="Y3627" s="816"/>
      <c r="Z3627" s="817"/>
      <c r="AA3627" s="816"/>
      <c r="AB3627" s="817"/>
      <c r="AC3627" s="816"/>
      <c r="AD3627" s="817"/>
      <c r="AE3627" s="816"/>
      <c r="AF3627" s="817"/>
      <c r="AG3627" s="816"/>
      <c r="AH3627" s="817"/>
      <c r="AI3627" s="816"/>
      <c r="AJ3627" s="817"/>
      <c r="AK3627" s="792"/>
      <c r="AL3627" s="792"/>
      <c r="AM3627" s="792"/>
      <c r="AN3627" s="792"/>
      <c r="AO3627" s="792"/>
      <c r="AP3627" s="792"/>
    </row>
    <row r="3628" spans="1:42" s="404" customFormat="1" ht="15" customHeight="1" thickBot="1" x14ac:dyDescent="0.25">
      <c r="A3628" s="402"/>
      <c r="B3628" s="414" t="s">
        <v>310</v>
      </c>
      <c r="C3628" s="413" t="s">
        <v>978</v>
      </c>
      <c r="D3628" s="412" t="s">
        <v>705</v>
      </c>
      <c r="E3628" s="411" t="s">
        <v>50</v>
      </c>
      <c r="F3628" s="409">
        <v>43857</v>
      </c>
      <c r="G3628" s="409">
        <v>43866</v>
      </c>
      <c r="H3628" s="408">
        <v>2019</v>
      </c>
      <c r="I3628" s="407" t="s">
        <v>185</v>
      </c>
      <c r="J3628" s="407" t="s">
        <v>225</v>
      </c>
      <c r="K3628" s="495" t="s">
        <v>942</v>
      </c>
      <c r="L3628" s="826"/>
      <c r="M3628" s="827"/>
      <c r="N3628" s="793"/>
      <c r="O3628" s="830"/>
      <c r="P3628" s="833"/>
      <c r="Q3628" s="836"/>
      <c r="R3628" s="830"/>
      <c r="S3628" s="406" t="s">
        <v>158</v>
      </c>
      <c r="T3628" s="451">
        <v>43857</v>
      </c>
      <c r="U3628" s="820"/>
      <c r="V3628" s="821"/>
      <c r="W3628" s="818"/>
      <c r="X3628" s="819"/>
      <c r="Y3628" s="818"/>
      <c r="Z3628" s="819"/>
      <c r="AA3628" s="818"/>
      <c r="AB3628" s="819"/>
      <c r="AC3628" s="818"/>
      <c r="AD3628" s="819"/>
      <c r="AE3628" s="818"/>
      <c r="AF3628" s="819"/>
      <c r="AG3628" s="818"/>
      <c r="AH3628" s="819"/>
      <c r="AI3628" s="818"/>
      <c r="AJ3628" s="819"/>
      <c r="AK3628" s="793"/>
      <c r="AL3628" s="793"/>
      <c r="AM3628" s="793"/>
      <c r="AN3628" s="793"/>
      <c r="AO3628" s="793"/>
      <c r="AP3628" s="793"/>
    </row>
    <row r="3629" spans="1:42" s="404" customFormat="1" ht="12.75" customHeight="1" thickTop="1" x14ac:dyDescent="0.2">
      <c r="B3629" s="445" t="s">
        <v>163</v>
      </c>
      <c r="C3629" s="444" t="s">
        <v>190</v>
      </c>
      <c r="D3629" s="443" t="s">
        <v>161</v>
      </c>
      <c r="E3629" s="442" t="s">
        <v>50</v>
      </c>
      <c r="F3629" s="440">
        <v>43920</v>
      </c>
      <c r="G3629" s="440">
        <v>43948</v>
      </c>
      <c r="H3629" s="419">
        <v>2020</v>
      </c>
      <c r="I3629" s="418" t="s">
        <v>1934</v>
      </c>
      <c r="J3629" s="570" t="s">
        <v>987</v>
      </c>
      <c r="K3629" s="439" t="s">
        <v>224</v>
      </c>
      <c r="L3629" s="822" t="s">
        <v>51</v>
      </c>
      <c r="M3629" s="823"/>
      <c r="N3629" s="791" t="s">
        <v>229</v>
      </c>
      <c r="O3629" s="828" t="s">
        <v>228</v>
      </c>
      <c r="P3629" s="831"/>
      <c r="Q3629" s="834"/>
      <c r="R3629" s="828" t="s">
        <v>193</v>
      </c>
      <c r="S3629" s="434" t="s">
        <v>184</v>
      </c>
      <c r="T3629" s="438">
        <v>8314856</v>
      </c>
      <c r="U3629" s="434" t="s">
        <v>183</v>
      </c>
      <c r="V3629" s="437">
        <f>T3634+T3632</f>
        <v>43948</v>
      </c>
      <c r="W3629" s="434" t="s">
        <v>182</v>
      </c>
      <c r="X3629" s="436">
        <f>T3629</f>
        <v>8314856</v>
      </c>
      <c r="Y3629" s="434" t="s">
        <v>181</v>
      </c>
      <c r="Z3629" s="435">
        <v>1</v>
      </c>
      <c r="AA3629" s="434" t="s">
        <v>181</v>
      </c>
      <c r="AB3629" s="435">
        <v>1</v>
      </c>
      <c r="AC3629" s="434" t="s">
        <v>181</v>
      </c>
      <c r="AD3629" s="435">
        <v>1</v>
      </c>
      <c r="AE3629" s="434" t="s">
        <v>181</v>
      </c>
      <c r="AF3629" s="435">
        <v>1</v>
      </c>
      <c r="AG3629" s="466" t="s">
        <v>181</v>
      </c>
      <c r="AH3629" s="467">
        <v>1</v>
      </c>
      <c r="AI3629" s="466" t="s">
        <v>180</v>
      </c>
      <c r="AJ3629" s="465"/>
      <c r="AK3629" s="791" t="s">
        <v>227</v>
      </c>
      <c r="AL3629" s="791" t="s">
        <v>227</v>
      </c>
      <c r="AM3629" s="791" t="s">
        <v>227</v>
      </c>
      <c r="AN3629" s="791" t="s">
        <v>227</v>
      </c>
      <c r="AO3629" s="791" t="s">
        <v>227</v>
      </c>
      <c r="AP3629" s="791" t="s">
        <v>2143</v>
      </c>
    </row>
    <row r="3630" spans="1:42" s="404" customFormat="1" ht="15" customHeight="1" x14ac:dyDescent="0.2">
      <c r="B3630" s="425" t="s">
        <v>163</v>
      </c>
      <c r="C3630" s="424" t="s">
        <v>190</v>
      </c>
      <c r="D3630" s="423" t="s">
        <v>161</v>
      </c>
      <c r="E3630" s="422" t="s">
        <v>50</v>
      </c>
      <c r="F3630" s="420">
        <v>43920</v>
      </c>
      <c r="G3630" s="420">
        <v>43948</v>
      </c>
      <c r="H3630" s="419">
        <v>2020</v>
      </c>
      <c r="I3630" s="418" t="s">
        <v>1934</v>
      </c>
      <c r="J3630" s="418" t="s">
        <v>987</v>
      </c>
      <c r="K3630" s="439" t="s">
        <v>224</v>
      </c>
      <c r="L3630" s="824"/>
      <c r="M3630" s="825"/>
      <c r="N3630" s="792"/>
      <c r="O3630" s="829"/>
      <c r="P3630" s="832"/>
      <c r="Q3630" s="835"/>
      <c r="R3630" s="829"/>
      <c r="S3630" s="416" t="s">
        <v>179</v>
      </c>
      <c r="T3630" s="432" t="s">
        <v>198</v>
      </c>
      <c r="U3630" s="416" t="s">
        <v>177</v>
      </c>
      <c r="V3630" s="415">
        <f>V3629+V3632+V3631</f>
        <v>43948</v>
      </c>
      <c r="W3630" s="416" t="s">
        <v>176</v>
      </c>
      <c r="X3630" s="428">
        <f>X3629</f>
        <v>8314856</v>
      </c>
      <c r="Y3630" s="416" t="s">
        <v>175</v>
      </c>
      <c r="Z3630" s="426"/>
      <c r="AA3630" s="416" t="s">
        <v>175</v>
      </c>
      <c r="AB3630" s="426"/>
      <c r="AC3630" s="416" t="s">
        <v>175</v>
      </c>
      <c r="AD3630" s="426"/>
      <c r="AE3630" s="416" t="s">
        <v>175</v>
      </c>
      <c r="AF3630" s="426"/>
      <c r="AG3630" s="463" t="s">
        <v>175</v>
      </c>
      <c r="AH3630" s="462"/>
      <c r="AI3630" s="463" t="s">
        <v>174</v>
      </c>
      <c r="AJ3630" s="464"/>
      <c r="AK3630" s="792"/>
      <c r="AL3630" s="792"/>
      <c r="AM3630" s="792"/>
      <c r="AN3630" s="792"/>
      <c r="AO3630" s="792"/>
      <c r="AP3630" s="792"/>
    </row>
    <row r="3631" spans="1:42" s="404" customFormat="1" ht="13.5" customHeight="1" x14ac:dyDescent="0.2">
      <c r="B3631" s="425" t="s">
        <v>163</v>
      </c>
      <c r="C3631" s="424" t="s">
        <v>190</v>
      </c>
      <c r="D3631" s="423" t="s">
        <v>161</v>
      </c>
      <c r="E3631" s="422" t="s">
        <v>50</v>
      </c>
      <c r="F3631" s="420">
        <v>43920</v>
      </c>
      <c r="G3631" s="420">
        <v>43948</v>
      </c>
      <c r="H3631" s="419">
        <v>2020</v>
      </c>
      <c r="I3631" s="418" t="s">
        <v>1934</v>
      </c>
      <c r="J3631" s="418" t="s">
        <v>987</v>
      </c>
      <c r="K3631" s="439" t="s">
        <v>224</v>
      </c>
      <c r="L3631" s="824"/>
      <c r="M3631" s="825"/>
      <c r="N3631" s="792"/>
      <c r="O3631" s="829"/>
      <c r="P3631" s="832"/>
      <c r="Q3631" s="835"/>
      <c r="R3631" s="829"/>
      <c r="S3631" s="416" t="s">
        <v>173</v>
      </c>
      <c r="T3631" s="429" t="s">
        <v>192</v>
      </c>
      <c r="U3631" s="416" t="s">
        <v>171</v>
      </c>
      <c r="V3631" s="427"/>
      <c r="W3631" s="416" t="s">
        <v>170</v>
      </c>
      <c r="X3631" s="428">
        <f>X3630</f>
        <v>8314856</v>
      </c>
      <c r="Y3631" s="416" t="s">
        <v>169</v>
      </c>
      <c r="Z3631" s="426">
        <v>1</v>
      </c>
      <c r="AA3631" s="416" t="s">
        <v>169</v>
      </c>
      <c r="AB3631" s="426">
        <v>1</v>
      </c>
      <c r="AC3631" s="416" t="s">
        <v>169</v>
      </c>
      <c r="AD3631" s="426">
        <v>1</v>
      </c>
      <c r="AE3631" s="416" t="s">
        <v>169</v>
      </c>
      <c r="AF3631" s="426">
        <v>1</v>
      </c>
      <c r="AG3631" s="463" t="s">
        <v>169</v>
      </c>
      <c r="AH3631" s="462">
        <v>1</v>
      </c>
      <c r="AI3631" s="781"/>
      <c r="AJ3631" s="782"/>
      <c r="AK3631" s="792"/>
      <c r="AL3631" s="792"/>
      <c r="AM3631" s="792"/>
      <c r="AN3631" s="792"/>
      <c r="AO3631" s="792"/>
      <c r="AP3631" s="792"/>
    </row>
    <row r="3632" spans="1:42" s="404" customFormat="1" ht="15" customHeight="1" x14ac:dyDescent="0.2">
      <c r="B3632" s="425" t="s">
        <v>163</v>
      </c>
      <c r="C3632" s="424" t="s">
        <v>190</v>
      </c>
      <c r="D3632" s="423" t="s">
        <v>161</v>
      </c>
      <c r="E3632" s="422" t="s">
        <v>50</v>
      </c>
      <c r="F3632" s="420">
        <v>43920</v>
      </c>
      <c r="G3632" s="420">
        <v>43948</v>
      </c>
      <c r="H3632" s="419">
        <v>2020</v>
      </c>
      <c r="I3632" s="418" t="s">
        <v>1934</v>
      </c>
      <c r="J3632" s="418" t="s">
        <v>987</v>
      </c>
      <c r="K3632" s="439" t="s">
        <v>224</v>
      </c>
      <c r="L3632" s="824"/>
      <c r="M3632" s="825"/>
      <c r="N3632" s="792"/>
      <c r="O3632" s="829"/>
      <c r="P3632" s="832"/>
      <c r="Q3632" s="835"/>
      <c r="R3632" s="829"/>
      <c r="S3632" s="416" t="s">
        <v>168</v>
      </c>
      <c r="T3632" s="427">
        <v>28</v>
      </c>
      <c r="U3632" s="416" t="s">
        <v>167</v>
      </c>
      <c r="V3632" s="427"/>
      <c r="W3632" s="816"/>
      <c r="X3632" s="817"/>
      <c r="Y3632" s="416" t="s">
        <v>166</v>
      </c>
      <c r="Z3632" s="426">
        <f>IF(Z3630="",Z3631-Z3629,Z3631-Z3630)</f>
        <v>0</v>
      </c>
      <c r="AA3632" s="416" t="s">
        <v>166</v>
      </c>
      <c r="AB3632" s="426">
        <f>IF(AB3630="",AB3631-AB3629,AB3631-AB3630)</f>
        <v>0</v>
      </c>
      <c r="AC3632" s="416" t="s">
        <v>166</v>
      </c>
      <c r="AD3632" s="426">
        <f>IF(AD3630="",AD3631-AD3629,AD3631-AD3630)</f>
        <v>0</v>
      </c>
      <c r="AE3632" s="416" t="s">
        <v>166</v>
      </c>
      <c r="AF3632" s="426">
        <f>IF(AF3630="",AF3631-AF3629,AF3631-AF3630)</f>
        <v>0</v>
      </c>
      <c r="AG3632" s="463" t="s">
        <v>166</v>
      </c>
      <c r="AH3632" s="462">
        <f>IF(AH3630="",AH3631-AH3629,AH3631-AH3630)</f>
        <v>0</v>
      </c>
      <c r="AI3632" s="781"/>
      <c r="AJ3632" s="782"/>
      <c r="AK3632" s="792"/>
      <c r="AL3632" s="792"/>
      <c r="AM3632" s="792"/>
      <c r="AN3632" s="792"/>
      <c r="AO3632" s="792"/>
      <c r="AP3632" s="792"/>
    </row>
    <row r="3633" spans="1:42" s="404" customFormat="1" ht="15" customHeight="1" x14ac:dyDescent="0.2">
      <c r="B3633" s="425" t="s">
        <v>163</v>
      </c>
      <c r="C3633" s="424" t="s">
        <v>190</v>
      </c>
      <c r="D3633" s="423" t="s">
        <v>161</v>
      </c>
      <c r="E3633" s="422" t="s">
        <v>50</v>
      </c>
      <c r="F3633" s="420">
        <v>43920</v>
      </c>
      <c r="G3633" s="420">
        <v>43948</v>
      </c>
      <c r="H3633" s="419">
        <v>2020</v>
      </c>
      <c r="I3633" s="418" t="s">
        <v>1934</v>
      </c>
      <c r="J3633" s="418" t="s">
        <v>987</v>
      </c>
      <c r="K3633" s="439" t="s">
        <v>224</v>
      </c>
      <c r="L3633" s="824"/>
      <c r="M3633" s="825"/>
      <c r="N3633" s="792"/>
      <c r="O3633" s="829"/>
      <c r="P3633" s="832"/>
      <c r="Q3633" s="835"/>
      <c r="R3633" s="829"/>
      <c r="S3633" s="416" t="s">
        <v>165</v>
      </c>
      <c r="T3633" s="415" t="s">
        <v>226</v>
      </c>
      <c r="U3633" s="416" t="s">
        <v>164</v>
      </c>
      <c r="V3633" s="415">
        <v>43948</v>
      </c>
      <c r="W3633" s="816"/>
      <c r="X3633" s="817"/>
      <c r="Y3633" s="816"/>
      <c r="Z3633" s="817"/>
      <c r="AA3633" s="816"/>
      <c r="AB3633" s="817"/>
      <c r="AC3633" s="816"/>
      <c r="AD3633" s="817"/>
      <c r="AE3633" s="816"/>
      <c r="AF3633" s="817"/>
      <c r="AG3633" s="781"/>
      <c r="AH3633" s="782"/>
      <c r="AI3633" s="781"/>
      <c r="AJ3633" s="782"/>
      <c r="AK3633" s="792"/>
      <c r="AL3633" s="792"/>
      <c r="AM3633" s="792"/>
      <c r="AN3633" s="792"/>
      <c r="AO3633" s="792"/>
      <c r="AP3633" s="792"/>
    </row>
    <row r="3634" spans="1:42" s="404" customFormat="1" ht="15" customHeight="1" thickBot="1" x14ac:dyDescent="0.25">
      <c r="B3634" s="414" t="s">
        <v>163</v>
      </c>
      <c r="C3634" s="413" t="s">
        <v>190</v>
      </c>
      <c r="D3634" s="412" t="s">
        <v>161</v>
      </c>
      <c r="E3634" s="411" t="s">
        <v>50</v>
      </c>
      <c r="F3634" s="409">
        <v>43920</v>
      </c>
      <c r="G3634" s="409">
        <v>43948</v>
      </c>
      <c r="H3634" s="408">
        <v>2020</v>
      </c>
      <c r="I3634" s="407" t="s">
        <v>1934</v>
      </c>
      <c r="J3634" s="407" t="s">
        <v>987</v>
      </c>
      <c r="K3634" s="407" t="s">
        <v>224</v>
      </c>
      <c r="L3634" s="826"/>
      <c r="M3634" s="827"/>
      <c r="N3634" s="793"/>
      <c r="O3634" s="830"/>
      <c r="P3634" s="833"/>
      <c r="Q3634" s="836"/>
      <c r="R3634" s="830"/>
      <c r="S3634" s="406" t="s">
        <v>158</v>
      </c>
      <c r="T3634" s="451">
        <v>43920</v>
      </c>
      <c r="U3634" s="820"/>
      <c r="V3634" s="821"/>
      <c r="W3634" s="818"/>
      <c r="X3634" s="819"/>
      <c r="Y3634" s="818"/>
      <c r="Z3634" s="819"/>
      <c r="AA3634" s="818"/>
      <c r="AB3634" s="819"/>
      <c r="AC3634" s="818"/>
      <c r="AD3634" s="819"/>
      <c r="AE3634" s="818"/>
      <c r="AF3634" s="819"/>
      <c r="AG3634" s="783"/>
      <c r="AH3634" s="784"/>
      <c r="AI3634" s="783"/>
      <c r="AJ3634" s="784"/>
      <c r="AK3634" s="793"/>
      <c r="AL3634" s="793"/>
      <c r="AM3634" s="793"/>
      <c r="AN3634" s="793"/>
      <c r="AO3634" s="793"/>
      <c r="AP3634" s="793"/>
    </row>
    <row r="3635" spans="1:42" s="404" customFormat="1" ht="12.75" customHeight="1" thickTop="1" x14ac:dyDescent="0.2">
      <c r="B3635" s="445" t="s">
        <v>163</v>
      </c>
      <c r="C3635" s="444" t="s">
        <v>190</v>
      </c>
      <c r="D3635" s="443" t="s">
        <v>161</v>
      </c>
      <c r="E3635" s="442" t="s">
        <v>50</v>
      </c>
      <c r="F3635" s="440">
        <v>43962</v>
      </c>
      <c r="G3635" s="440">
        <v>44032</v>
      </c>
      <c r="H3635" s="419">
        <v>2020</v>
      </c>
      <c r="I3635" s="418" t="s">
        <v>1934</v>
      </c>
      <c r="J3635" s="418" t="s">
        <v>987</v>
      </c>
      <c r="K3635" s="439" t="s">
        <v>224</v>
      </c>
      <c r="L3635" s="822" t="s">
        <v>233</v>
      </c>
      <c r="M3635" s="823"/>
      <c r="N3635" s="791" t="s">
        <v>229</v>
      </c>
      <c r="O3635" s="828" t="s">
        <v>228</v>
      </c>
      <c r="P3635" s="831"/>
      <c r="Q3635" s="834" t="s">
        <v>231</v>
      </c>
      <c r="R3635" s="828" t="s">
        <v>193</v>
      </c>
      <c r="S3635" s="434" t="s">
        <v>184</v>
      </c>
      <c r="T3635" s="438">
        <v>1480000</v>
      </c>
      <c r="U3635" s="434" t="s">
        <v>183</v>
      </c>
      <c r="V3635" s="437">
        <f>T3640+T3638</f>
        <v>44032</v>
      </c>
      <c r="W3635" s="434" t="s">
        <v>182</v>
      </c>
      <c r="X3635" s="436">
        <f>T3635</f>
        <v>1480000</v>
      </c>
      <c r="Y3635" s="434" t="s">
        <v>181</v>
      </c>
      <c r="Z3635" s="435">
        <v>1</v>
      </c>
      <c r="AA3635" s="456" t="s">
        <v>181</v>
      </c>
      <c r="AB3635" s="455">
        <v>1</v>
      </c>
      <c r="AC3635" s="456" t="s">
        <v>181</v>
      </c>
      <c r="AD3635" s="455">
        <v>1</v>
      </c>
      <c r="AE3635" s="456" t="s">
        <v>181</v>
      </c>
      <c r="AF3635" s="455">
        <v>1</v>
      </c>
      <c r="AG3635" s="466" t="s">
        <v>181</v>
      </c>
      <c r="AH3635" s="467">
        <v>1</v>
      </c>
      <c r="AI3635" s="466" t="s">
        <v>180</v>
      </c>
      <c r="AJ3635" s="465">
        <v>10</v>
      </c>
      <c r="AK3635" s="791" t="s">
        <v>227</v>
      </c>
      <c r="AL3635" s="791" t="s">
        <v>227</v>
      </c>
      <c r="AM3635" s="791" t="s">
        <v>227</v>
      </c>
      <c r="AN3635" s="791" t="s">
        <v>227</v>
      </c>
      <c r="AO3635" s="791" t="s">
        <v>227</v>
      </c>
      <c r="AP3635" s="791" t="s">
        <v>2143</v>
      </c>
    </row>
    <row r="3636" spans="1:42" s="404" customFormat="1" ht="15" customHeight="1" x14ac:dyDescent="0.2">
      <c r="B3636" s="425" t="s">
        <v>163</v>
      </c>
      <c r="C3636" s="424" t="s">
        <v>190</v>
      </c>
      <c r="D3636" s="423" t="s">
        <v>161</v>
      </c>
      <c r="E3636" s="422" t="s">
        <v>50</v>
      </c>
      <c r="F3636" s="420">
        <v>43962</v>
      </c>
      <c r="G3636" s="420">
        <v>44032</v>
      </c>
      <c r="H3636" s="419">
        <v>2020</v>
      </c>
      <c r="I3636" s="418" t="s">
        <v>1934</v>
      </c>
      <c r="J3636" s="418" t="s">
        <v>987</v>
      </c>
      <c r="K3636" s="439" t="s">
        <v>224</v>
      </c>
      <c r="L3636" s="824"/>
      <c r="M3636" s="825"/>
      <c r="N3636" s="792"/>
      <c r="O3636" s="829"/>
      <c r="P3636" s="832"/>
      <c r="Q3636" s="835"/>
      <c r="R3636" s="829"/>
      <c r="S3636" s="416" t="s">
        <v>179</v>
      </c>
      <c r="T3636" s="432" t="s">
        <v>230</v>
      </c>
      <c r="U3636" s="416" t="s">
        <v>177</v>
      </c>
      <c r="V3636" s="415"/>
      <c r="W3636" s="416" t="s">
        <v>176</v>
      </c>
      <c r="X3636" s="428">
        <f>X3635</f>
        <v>1480000</v>
      </c>
      <c r="Y3636" s="416" t="s">
        <v>175</v>
      </c>
      <c r="Z3636" s="426"/>
      <c r="AA3636" s="454" t="s">
        <v>175</v>
      </c>
      <c r="AB3636" s="453"/>
      <c r="AC3636" s="454" t="s">
        <v>175</v>
      </c>
      <c r="AD3636" s="453"/>
      <c r="AE3636" s="454" t="s">
        <v>175</v>
      </c>
      <c r="AF3636" s="453"/>
      <c r="AG3636" s="463" t="s">
        <v>175</v>
      </c>
      <c r="AH3636" s="462"/>
      <c r="AI3636" s="463" t="s">
        <v>174</v>
      </c>
      <c r="AJ3636" s="464">
        <v>260</v>
      </c>
      <c r="AK3636" s="792"/>
      <c r="AL3636" s="792"/>
      <c r="AM3636" s="792"/>
      <c r="AN3636" s="792"/>
      <c r="AO3636" s="792"/>
      <c r="AP3636" s="792"/>
    </row>
    <row r="3637" spans="1:42" s="404" customFormat="1" ht="13.5" customHeight="1" x14ac:dyDescent="0.2">
      <c r="B3637" s="425" t="s">
        <v>163</v>
      </c>
      <c r="C3637" s="424" t="s">
        <v>190</v>
      </c>
      <c r="D3637" s="423" t="s">
        <v>161</v>
      </c>
      <c r="E3637" s="422" t="s">
        <v>50</v>
      </c>
      <c r="F3637" s="420">
        <v>43962</v>
      </c>
      <c r="G3637" s="420">
        <v>44032</v>
      </c>
      <c r="H3637" s="419">
        <v>2020</v>
      </c>
      <c r="I3637" s="418" t="s">
        <v>1934</v>
      </c>
      <c r="J3637" s="418" t="s">
        <v>987</v>
      </c>
      <c r="K3637" s="439" t="s">
        <v>224</v>
      </c>
      <c r="L3637" s="824"/>
      <c r="M3637" s="825"/>
      <c r="N3637" s="792"/>
      <c r="O3637" s="829"/>
      <c r="P3637" s="832"/>
      <c r="Q3637" s="835"/>
      <c r="R3637" s="829"/>
      <c r="S3637" s="416" t="s">
        <v>173</v>
      </c>
      <c r="T3637" s="429" t="s">
        <v>192</v>
      </c>
      <c r="U3637" s="416" t="s">
        <v>171</v>
      </c>
      <c r="V3637" s="427"/>
      <c r="W3637" s="416" t="s">
        <v>170</v>
      </c>
      <c r="X3637" s="428">
        <v>1137930.67</v>
      </c>
      <c r="Y3637" s="416" t="s">
        <v>169</v>
      </c>
      <c r="Z3637" s="426">
        <v>1</v>
      </c>
      <c r="AA3637" s="454" t="s">
        <v>169</v>
      </c>
      <c r="AB3637" s="453">
        <v>1</v>
      </c>
      <c r="AC3637" s="454" t="s">
        <v>169</v>
      </c>
      <c r="AD3637" s="453">
        <v>1</v>
      </c>
      <c r="AE3637" s="454" t="s">
        <v>169</v>
      </c>
      <c r="AF3637" s="453">
        <v>1</v>
      </c>
      <c r="AG3637" s="463" t="s">
        <v>169</v>
      </c>
      <c r="AH3637" s="462">
        <v>1</v>
      </c>
      <c r="AI3637" s="781"/>
      <c r="AJ3637" s="782"/>
      <c r="AK3637" s="792"/>
      <c r="AL3637" s="792"/>
      <c r="AM3637" s="792"/>
      <c r="AN3637" s="792"/>
      <c r="AO3637" s="792"/>
      <c r="AP3637" s="792"/>
    </row>
    <row r="3638" spans="1:42" s="404" customFormat="1" ht="15" customHeight="1" x14ac:dyDescent="0.2">
      <c r="B3638" s="425" t="s">
        <v>163</v>
      </c>
      <c r="C3638" s="424" t="s">
        <v>190</v>
      </c>
      <c r="D3638" s="423" t="s">
        <v>161</v>
      </c>
      <c r="E3638" s="422" t="s">
        <v>50</v>
      </c>
      <c r="F3638" s="420">
        <v>43962</v>
      </c>
      <c r="G3638" s="420">
        <v>44032</v>
      </c>
      <c r="H3638" s="419">
        <v>2020</v>
      </c>
      <c r="I3638" s="418" t="s">
        <v>1934</v>
      </c>
      <c r="J3638" s="418" t="s">
        <v>987</v>
      </c>
      <c r="K3638" s="439" t="s">
        <v>224</v>
      </c>
      <c r="L3638" s="824"/>
      <c r="M3638" s="825"/>
      <c r="N3638" s="792"/>
      <c r="O3638" s="829"/>
      <c r="P3638" s="832"/>
      <c r="Q3638" s="835"/>
      <c r="R3638" s="829"/>
      <c r="S3638" s="416" t="s">
        <v>168</v>
      </c>
      <c r="T3638" s="427">
        <v>83</v>
      </c>
      <c r="U3638" s="416" t="s">
        <v>167</v>
      </c>
      <c r="V3638" s="427"/>
      <c r="W3638" s="816"/>
      <c r="X3638" s="817"/>
      <c r="Y3638" s="416" t="s">
        <v>166</v>
      </c>
      <c r="Z3638" s="426">
        <f>IF(Z3636="",Z3637-Z3635,Z3637-Z3636)</f>
        <v>0</v>
      </c>
      <c r="AA3638" s="454" t="s">
        <v>166</v>
      </c>
      <c r="AB3638" s="453">
        <f>IF(AB3636="",AB3637-AB3635,AB3637-AB3636)</f>
        <v>0</v>
      </c>
      <c r="AC3638" s="454" t="s">
        <v>166</v>
      </c>
      <c r="AD3638" s="453">
        <f>IF(AD3636="",AD3637-AD3635,AD3637-AD3636)</f>
        <v>0</v>
      </c>
      <c r="AE3638" s="454" t="s">
        <v>166</v>
      </c>
      <c r="AF3638" s="453">
        <f>IF(AF3636="",AF3637-AF3635,AF3637-AF3636)</f>
        <v>0</v>
      </c>
      <c r="AG3638" s="463" t="s">
        <v>166</v>
      </c>
      <c r="AH3638" s="462">
        <f>IF(AH3636="",AH3637-AH3635,AH3637-AH3636)</f>
        <v>0</v>
      </c>
      <c r="AI3638" s="781"/>
      <c r="AJ3638" s="782"/>
      <c r="AK3638" s="792"/>
      <c r="AL3638" s="792"/>
      <c r="AM3638" s="792"/>
      <c r="AN3638" s="792"/>
      <c r="AO3638" s="792"/>
      <c r="AP3638" s="792"/>
    </row>
    <row r="3639" spans="1:42" s="404" customFormat="1" ht="15" customHeight="1" x14ac:dyDescent="0.2">
      <c r="B3639" s="425" t="s">
        <v>163</v>
      </c>
      <c r="C3639" s="424" t="s">
        <v>190</v>
      </c>
      <c r="D3639" s="423" t="s">
        <v>161</v>
      </c>
      <c r="E3639" s="422" t="s">
        <v>50</v>
      </c>
      <c r="F3639" s="420">
        <v>43962</v>
      </c>
      <c r="G3639" s="420">
        <v>44032</v>
      </c>
      <c r="H3639" s="419">
        <v>2020</v>
      </c>
      <c r="I3639" s="418" t="s">
        <v>1934</v>
      </c>
      <c r="J3639" s="418" t="s">
        <v>987</v>
      </c>
      <c r="K3639" s="439" t="s">
        <v>224</v>
      </c>
      <c r="L3639" s="824"/>
      <c r="M3639" s="825"/>
      <c r="N3639" s="792"/>
      <c r="O3639" s="829"/>
      <c r="P3639" s="832"/>
      <c r="Q3639" s="835"/>
      <c r="R3639" s="829"/>
      <c r="S3639" s="416" t="s">
        <v>165</v>
      </c>
      <c r="T3639" s="415"/>
      <c r="U3639" s="416" t="s">
        <v>164</v>
      </c>
      <c r="V3639" s="415">
        <v>44032</v>
      </c>
      <c r="W3639" s="816"/>
      <c r="X3639" s="817"/>
      <c r="Y3639" s="816"/>
      <c r="Z3639" s="817"/>
      <c r="AA3639" s="861"/>
      <c r="AB3639" s="862"/>
      <c r="AC3639" s="861"/>
      <c r="AD3639" s="862"/>
      <c r="AE3639" s="861"/>
      <c r="AF3639" s="862"/>
      <c r="AG3639" s="781"/>
      <c r="AH3639" s="782"/>
      <c r="AI3639" s="781"/>
      <c r="AJ3639" s="782"/>
      <c r="AK3639" s="792"/>
      <c r="AL3639" s="792"/>
      <c r="AM3639" s="792"/>
      <c r="AN3639" s="792"/>
      <c r="AO3639" s="792"/>
      <c r="AP3639" s="792"/>
    </row>
    <row r="3640" spans="1:42" s="404" customFormat="1" ht="15" customHeight="1" thickBot="1" x14ac:dyDescent="0.25">
      <c r="B3640" s="414" t="s">
        <v>163</v>
      </c>
      <c r="C3640" s="413" t="s">
        <v>190</v>
      </c>
      <c r="D3640" s="412" t="s">
        <v>161</v>
      </c>
      <c r="E3640" s="411" t="s">
        <v>50</v>
      </c>
      <c r="F3640" s="409">
        <v>43962</v>
      </c>
      <c r="G3640" s="409">
        <v>44032</v>
      </c>
      <c r="H3640" s="408">
        <v>2020</v>
      </c>
      <c r="I3640" s="407" t="s">
        <v>1934</v>
      </c>
      <c r="J3640" s="407" t="s">
        <v>987</v>
      </c>
      <c r="K3640" s="407" t="s">
        <v>224</v>
      </c>
      <c r="L3640" s="826"/>
      <c r="M3640" s="827"/>
      <c r="N3640" s="793"/>
      <c r="O3640" s="830"/>
      <c r="P3640" s="833"/>
      <c r="Q3640" s="836"/>
      <c r="R3640" s="830"/>
      <c r="S3640" s="406" t="s">
        <v>158</v>
      </c>
      <c r="T3640" s="451">
        <v>43949</v>
      </c>
      <c r="U3640" s="820"/>
      <c r="V3640" s="821"/>
      <c r="W3640" s="818"/>
      <c r="X3640" s="819"/>
      <c r="Y3640" s="818"/>
      <c r="Z3640" s="819"/>
      <c r="AA3640" s="863"/>
      <c r="AB3640" s="864"/>
      <c r="AC3640" s="863"/>
      <c r="AD3640" s="864"/>
      <c r="AE3640" s="863"/>
      <c r="AF3640" s="864"/>
      <c r="AG3640" s="783"/>
      <c r="AH3640" s="784"/>
      <c r="AI3640" s="783"/>
      <c r="AJ3640" s="784"/>
      <c r="AK3640" s="793"/>
      <c r="AL3640" s="793"/>
      <c r="AM3640" s="793"/>
      <c r="AN3640" s="793"/>
      <c r="AO3640" s="793"/>
      <c r="AP3640" s="793"/>
    </row>
    <row r="3641" spans="1:42" s="404" customFormat="1" ht="12.75" customHeight="1" thickTop="1" x14ac:dyDescent="0.2">
      <c r="B3641" s="445" t="s">
        <v>163</v>
      </c>
      <c r="C3641" s="444" t="s">
        <v>190</v>
      </c>
      <c r="D3641" s="443" t="s">
        <v>161</v>
      </c>
      <c r="E3641" s="442" t="s">
        <v>50</v>
      </c>
      <c r="F3641" s="440">
        <v>43962</v>
      </c>
      <c r="G3641" s="440">
        <v>44058</v>
      </c>
      <c r="H3641" s="419">
        <v>2020</v>
      </c>
      <c r="I3641" s="418" t="s">
        <v>1934</v>
      </c>
      <c r="J3641" s="418" t="s">
        <v>987</v>
      </c>
      <c r="K3641" s="439" t="s">
        <v>224</v>
      </c>
      <c r="L3641" s="822" t="s">
        <v>232</v>
      </c>
      <c r="M3641" s="823"/>
      <c r="N3641" s="791" t="s">
        <v>229</v>
      </c>
      <c r="O3641" s="828" t="s">
        <v>228</v>
      </c>
      <c r="P3641" s="831"/>
      <c r="Q3641" s="834" t="s">
        <v>231</v>
      </c>
      <c r="R3641" s="828" t="s">
        <v>193</v>
      </c>
      <c r="S3641" s="434" t="s">
        <v>184</v>
      </c>
      <c r="T3641" s="438">
        <v>1000000</v>
      </c>
      <c r="U3641" s="434" t="s">
        <v>183</v>
      </c>
      <c r="V3641" s="437">
        <f>T3646+T3644</f>
        <v>44036</v>
      </c>
      <c r="W3641" s="434" t="s">
        <v>182</v>
      </c>
      <c r="X3641" s="436">
        <f>T3641</f>
        <v>1000000</v>
      </c>
      <c r="Y3641" s="434" t="s">
        <v>181</v>
      </c>
      <c r="Z3641" s="435">
        <v>0.97</v>
      </c>
      <c r="AA3641" s="456" t="s">
        <v>181</v>
      </c>
      <c r="AB3641" s="455">
        <v>1</v>
      </c>
      <c r="AC3641" s="456" t="s">
        <v>181</v>
      </c>
      <c r="AD3641" s="455">
        <v>1</v>
      </c>
      <c r="AE3641" s="456" t="s">
        <v>181</v>
      </c>
      <c r="AF3641" s="455">
        <v>1</v>
      </c>
      <c r="AG3641" s="466" t="s">
        <v>181</v>
      </c>
      <c r="AH3641" s="467">
        <v>1</v>
      </c>
      <c r="AI3641" s="466" t="s">
        <v>180</v>
      </c>
      <c r="AJ3641" s="465">
        <v>6</v>
      </c>
      <c r="AK3641" s="791" t="s">
        <v>10</v>
      </c>
      <c r="AL3641" s="791" t="s">
        <v>227</v>
      </c>
      <c r="AM3641" s="791" t="s">
        <v>227</v>
      </c>
      <c r="AN3641" s="791" t="s">
        <v>227</v>
      </c>
      <c r="AO3641" s="791" t="s">
        <v>227</v>
      </c>
      <c r="AP3641" s="791" t="s">
        <v>2143</v>
      </c>
    </row>
    <row r="3642" spans="1:42" s="404" customFormat="1" ht="15" customHeight="1" x14ac:dyDescent="0.2">
      <c r="B3642" s="425" t="s">
        <v>163</v>
      </c>
      <c r="C3642" s="424" t="s">
        <v>190</v>
      </c>
      <c r="D3642" s="423" t="s">
        <v>161</v>
      </c>
      <c r="E3642" s="422" t="s">
        <v>50</v>
      </c>
      <c r="F3642" s="420">
        <v>43962</v>
      </c>
      <c r="G3642" s="420">
        <v>44058</v>
      </c>
      <c r="H3642" s="419">
        <v>2020</v>
      </c>
      <c r="I3642" s="418" t="s">
        <v>1934</v>
      </c>
      <c r="J3642" s="418" t="s">
        <v>987</v>
      </c>
      <c r="K3642" s="439" t="s">
        <v>224</v>
      </c>
      <c r="L3642" s="824"/>
      <c r="M3642" s="825"/>
      <c r="N3642" s="792"/>
      <c r="O3642" s="829"/>
      <c r="P3642" s="832"/>
      <c r="Q3642" s="835"/>
      <c r="R3642" s="829"/>
      <c r="S3642" s="416" t="s">
        <v>179</v>
      </c>
      <c r="T3642" s="432" t="s">
        <v>230</v>
      </c>
      <c r="U3642" s="416" t="s">
        <v>177</v>
      </c>
      <c r="V3642" s="415">
        <f>V3641+V3644+V3643</f>
        <v>44058</v>
      </c>
      <c r="W3642" s="416" t="s">
        <v>176</v>
      </c>
      <c r="X3642" s="428">
        <f>X3641</f>
        <v>1000000</v>
      </c>
      <c r="Y3642" s="416" t="s">
        <v>175</v>
      </c>
      <c r="Z3642" s="426"/>
      <c r="AA3642" s="454" t="s">
        <v>175</v>
      </c>
      <c r="AB3642" s="453"/>
      <c r="AC3642" s="454" t="s">
        <v>175</v>
      </c>
      <c r="AD3642" s="453"/>
      <c r="AE3642" s="454" t="s">
        <v>175</v>
      </c>
      <c r="AF3642" s="453"/>
      <c r="AG3642" s="463" t="s">
        <v>175</v>
      </c>
      <c r="AH3642" s="462"/>
      <c r="AI3642" s="463" t="s">
        <v>174</v>
      </c>
      <c r="AJ3642" s="464">
        <v>132</v>
      </c>
      <c r="AK3642" s="792"/>
      <c r="AL3642" s="792"/>
      <c r="AM3642" s="792"/>
      <c r="AN3642" s="792"/>
      <c r="AO3642" s="792"/>
      <c r="AP3642" s="792"/>
    </row>
    <row r="3643" spans="1:42" s="404" customFormat="1" ht="13.5" customHeight="1" x14ac:dyDescent="0.2">
      <c r="B3643" s="425" t="s">
        <v>163</v>
      </c>
      <c r="C3643" s="424" t="s">
        <v>190</v>
      </c>
      <c r="D3643" s="423" t="s">
        <v>161</v>
      </c>
      <c r="E3643" s="422" t="s">
        <v>50</v>
      </c>
      <c r="F3643" s="420">
        <v>43962</v>
      </c>
      <c r="G3643" s="420">
        <v>44058</v>
      </c>
      <c r="H3643" s="419">
        <v>2020</v>
      </c>
      <c r="I3643" s="418" t="s">
        <v>1934</v>
      </c>
      <c r="J3643" s="418" t="s">
        <v>987</v>
      </c>
      <c r="K3643" s="439" t="s">
        <v>224</v>
      </c>
      <c r="L3643" s="824"/>
      <c r="M3643" s="825"/>
      <c r="N3643" s="792"/>
      <c r="O3643" s="829"/>
      <c r="P3643" s="832"/>
      <c r="Q3643" s="835"/>
      <c r="R3643" s="829"/>
      <c r="S3643" s="416" t="s">
        <v>173</v>
      </c>
      <c r="T3643" s="429" t="s">
        <v>192</v>
      </c>
      <c r="U3643" s="416" t="s">
        <v>171</v>
      </c>
      <c r="V3643" s="427"/>
      <c r="W3643" s="416" t="s">
        <v>170</v>
      </c>
      <c r="X3643" s="428">
        <v>664107.16</v>
      </c>
      <c r="Y3643" s="416" t="s">
        <v>169</v>
      </c>
      <c r="Z3643" s="426">
        <v>0.97</v>
      </c>
      <c r="AA3643" s="454" t="s">
        <v>169</v>
      </c>
      <c r="AB3643" s="453">
        <v>1</v>
      </c>
      <c r="AC3643" s="454" t="s">
        <v>169</v>
      </c>
      <c r="AD3643" s="453">
        <v>1</v>
      </c>
      <c r="AE3643" s="454" t="s">
        <v>169</v>
      </c>
      <c r="AF3643" s="453">
        <v>1</v>
      </c>
      <c r="AG3643" s="463" t="s">
        <v>169</v>
      </c>
      <c r="AH3643" s="462">
        <v>1</v>
      </c>
      <c r="AI3643" s="781"/>
      <c r="AJ3643" s="782"/>
      <c r="AK3643" s="792"/>
      <c r="AL3643" s="792"/>
      <c r="AM3643" s="792"/>
      <c r="AN3643" s="792"/>
      <c r="AO3643" s="792"/>
      <c r="AP3643" s="792"/>
    </row>
    <row r="3644" spans="1:42" s="404" customFormat="1" ht="15" customHeight="1" x14ac:dyDescent="0.2">
      <c r="B3644" s="425" t="s">
        <v>163</v>
      </c>
      <c r="C3644" s="424" t="s">
        <v>190</v>
      </c>
      <c r="D3644" s="423" t="s">
        <v>161</v>
      </c>
      <c r="E3644" s="422" t="s">
        <v>50</v>
      </c>
      <c r="F3644" s="420">
        <v>43962</v>
      </c>
      <c r="G3644" s="420">
        <v>44058</v>
      </c>
      <c r="H3644" s="419">
        <v>2020</v>
      </c>
      <c r="I3644" s="418" t="s">
        <v>1934</v>
      </c>
      <c r="J3644" s="418" t="s">
        <v>987</v>
      </c>
      <c r="K3644" s="439" t="s">
        <v>224</v>
      </c>
      <c r="L3644" s="824"/>
      <c r="M3644" s="825"/>
      <c r="N3644" s="792"/>
      <c r="O3644" s="829"/>
      <c r="P3644" s="832"/>
      <c r="Q3644" s="835"/>
      <c r="R3644" s="829"/>
      <c r="S3644" s="416" t="s">
        <v>168</v>
      </c>
      <c r="T3644" s="427">
        <v>74</v>
      </c>
      <c r="U3644" s="416" t="s">
        <v>167</v>
      </c>
      <c r="V3644" s="427">
        <v>22</v>
      </c>
      <c r="W3644" s="816"/>
      <c r="X3644" s="817"/>
      <c r="Y3644" s="416" t="s">
        <v>166</v>
      </c>
      <c r="Z3644" s="426">
        <f>IF(Z3642="",Z3643-Z3641,Z3643-Z3642)</f>
        <v>0</v>
      </c>
      <c r="AA3644" s="454" t="s">
        <v>166</v>
      </c>
      <c r="AB3644" s="453">
        <f>IF(AB3642="",AB3643-AB3641,AB3643-AB3642)</f>
        <v>0</v>
      </c>
      <c r="AC3644" s="454" t="s">
        <v>166</v>
      </c>
      <c r="AD3644" s="453">
        <f>IF(AD3642="",AD3643-AD3641,AD3643-AD3642)</f>
        <v>0</v>
      </c>
      <c r="AE3644" s="454" t="s">
        <v>166</v>
      </c>
      <c r="AF3644" s="453">
        <f>IF(AF3642="",AF3643-AF3641,AF3643-AF3642)</f>
        <v>0</v>
      </c>
      <c r="AG3644" s="463" t="s">
        <v>166</v>
      </c>
      <c r="AH3644" s="462">
        <f>IF(AH3642="",AH3643-AH3641,AH3643-AH3642)</f>
        <v>0</v>
      </c>
      <c r="AI3644" s="781"/>
      <c r="AJ3644" s="782"/>
      <c r="AK3644" s="792"/>
      <c r="AL3644" s="792"/>
      <c r="AM3644" s="792"/>
      <c r="AN3644" s="792"/>
      <c r="AO3644" s="792"/>
      <c r="AP3644" s="792"/>
    </row>
    <row r="3645" spans="1:42" s="404" customFormat="1" ht="15" customHeight="1" x14ac:dyDescent="0.2">
      <c r="B3645" s="425" t="s">
        <v>163</v>
      </c>
      <c r="C3645" s="424" t="s">
        <v>190</v>
      </c>
      <c r="D3645" s="423" t="s">
        <v>161</v>
      </c>
      <c r="E3645" s="422" t="s">
        <v>50</v>
      </c>
      <c r="F3645" s="420">
        <v>43962</v>
      </c>
      <c r="G3645" s="420">
        <v>44058</v>
      </c>
      <c r="H3645" s="419">
        <v>2020</v>
      </c>
      <c r="I3645" s="418" t="s">
        <v>1934</v>
      </c>
      <c r="J3645" s="418" t="s">
        <v>987</v>
      </c>
      <c r="K3645" s="439" t="s">
        <v>224</v>
      </c>
      <c r="L3645" s="824"/>
      <c r="M3645" s="825"/>
      <c r="N3645" s="792"/>
      <c r="O3645" s="829"/>
      <c r="P3645" s="832"/>
      <c r="Q3645" s="835"/>
      <c r="R3645" s="829"/>
      <c r="S3645" s="416" t="s">
        <v>165</v>
      </c>
      <c r="T3645" s="415"/>
      <c r="U3645" s="416" t="s">
        <v>164</v>
      </c>
      <c r="V3645" s="415">
        <v>44058</v>
      </c>
      <c r="W3645" s="816"/>
      <c r="X3645" s="817"/>
      <c r="Y3645" s="816"/>
      <c r="Z3645" s="817"/>
      <c r="AA3645" s="861"/>
      <c r="AB3645" s="862"/>
      <c r="AC3645" s="861"/>
      <c r="AD3645" s="862"/>
      <c r="AE3645" s="861"/>
      <c r="AF3645" s="862"/>
      <c r="AG3645" s="781"/>
      <c r="AH3645" s="782"/>
      <c r="AI3645" s="781"/>
      <c r="AJ3645" s="782"/>
      <c r="AK3645" s="792"/>
      <c r="AL3645" s="792"/>
      <c r="AM3645" s="792"/>
      <c r="AN3645" s="792"/>
      <c r="AO3645" s="792"/>
      <c r="AP3645" s="792"/>
    </row>
    <row r="3646" spans="1:42" s="404" customFormat="1" ht="15" customHeight="1" thickBot="1" x14ac:dyDescent="0.25">
      <c r="B3646" s="414" t="s">
        <v>163</v>
      </c>
      <c r="C3646" s="413" t="s">
        <v>190</v>
      </c>
      <c r="D3646" s="412" t="s">
        <v>161</v>
      </c>
      <c r="E3646" s="411" t="s">
        <v>50</v>
      </c>
      <c r="F3646" s="409">
        <v>43962</v>
      </c>
      <c r="G3646" s="409">
        <v>44058</v>
      </c>
      <c r="H3646" s="408">
        <v>2020</v>
      </c>
      <c r="I3646" s="407" t="s">
        <v>1934</v>
      </c>
      <c r="J3646" s="407" t="s">
        <v>987</v>
      </c>
      <c r="K3646" s="407" t="s">
        <v>224</v>
      </c>
      <c r="L3646" s="826"/>
      <c r="M3646" s="827"/>
      <c r="N3646" s="793"/>
      <c r="O3646" s="830"/>
      <c r="P3646" s="833"/>
      <c r="Q3646" s="836"/>
      <c r="R3646" s="830"/>
      <c r="S3646" s="406" t="s">
        <v>158</v>
      </c>
      <c r="T3646" s="451">
        <v>43962</v>
      </c>
      <c r="U3646" s="820"/>
      <c r="V3646" s="821"/>
      <c r="W3646" s="818"/>
      <c r="X3646" s="819"/>
      <c r="Y3646" s="818"/>
      <c r="Z3646" s="819"/>
      <c r="AA3646" s="863"/>
      <c r="AB3646" s="864"/>
      <c r="AC3646" s="863"/>
      <c r="AD3646" s="864"/>
      <c r="AE3646" s="863"/>
      <c r="AF3646" s="864"/>
      <c r="AG3646" s="783"/>
      <c r="AH3646" s="784"/>
      <c r="AI3646" s="783"/>
      <c r="AJ3646" s="784"/>
      <c r="AK3646" s="793"/>
      <c r="AL3646" s="793"/>
      <c r="AM3646" s="793"/>
      <c r="AN3646" s="793"/>
      <c r="AO3646" s="793"/>
      <c r="AP3646" s="793"/>
    </row>
    <row r="3647" spans="1:42" s="404" customFormat="1" ht="12.75" customHeight="1" thickTop="1" x14ac:dyDescent="0.2">
      <c r="A3647" s="402"/>
      <c r="B3647" s="445" t="s">
        <v>709</v>
      </c>
      <c r="C3647" s="444" t="s">
        <v>711</v>
      </c>
      <c r="D3647" s="443" t="s">
        <v>705</v>
      </c>
      <c r="E3647" s="442" t="s">
        <v>50</v>
      </c>
      <c r="F3647" s="440">
        <v>43962</v>
      </c>
      <c r="G3647" s="440">
        <v>44104</v>
      </c>
      <c r="H3647" s="419">
        <v>2020</v>
      </c>
      <c r="I3647" s="418" t="s">
        <v>1934</v>
      </c>
      <c r="J3647" s="418" t="s">
        <v>987</v>
      </c>
      <c r="K3647" s="439" t="s">
        <v>710</v>
      </c>
      <c r="L3647" s="822" t="s">
        <v>52</v>
      </c>
      <c r="M3647" s="823"/>
      <c r="N3647" s="791" t="s">
        <v>229</v>
      </c>
      <c r="O3647" s="828" t="s">
        <v>713</v>
      </c>
      <c r="P3647" s="831"/>
      <c r="Q3647" s="834" t="s">
        <v>231</v>
      </c>
      <c r="R3647" s="828" t="s">
        <v>193</v>
      </c>
      <c r="S3647" s="434" t="s">
        <v>184</v>
      </c>
      <c r="T3647" s="438">
        <v>6000000</v>
      </c>
      <c r="U3647" s="434" t="s">
        <v>183</v>
      </c>
      <c r="V3647" s="437">
        <f>T3652+T3650-0.001</f>
        <v>44206.999000000003</v>
      </c>
      <c r="W3647" s="434" t="s">
        <v>182</v>
      </c>
      <c r="X3647" s="436">
        <f>T3647</f>
        <v>6000000</v>
      </c>
      <c r="Y3647" s="434" t="s">
        <v>181</v>
      </c>
      <c r="Z3647" s="435">
        <v>0.6008</v>
      </c>
      <c r="AA3647" s="434" t="s">
        <v>181</v>
      </c>
      <c r="AB3647" s="479">
        <v>0.6008</v>
      </c>
      <c r="AC3647" s="480" t="s">
        <v>181</v>
      </c>
      <c r="AD3647" s="479">
        <v>0.6008</v>
      </c>
      <c r="AE3647" s="466" t="s">
        <v>181</v>
      </c>
      <c r="AF3647" s="467">
        <v>1</v>
      </c>
      <c r="AG3647" s="466" t="s">
        <v>181</v>
      </c>
      <c r="AH3647" s="467">
        <v>1</v>
      </c>
      <c r="AI3647" s="466" t="s">
        <v>180</v>
      </c>
      <c r="AJ3647" s="465">
        <v>34</v>
      </c>
      <c r="AK3647" s="791" t="s">
        <v>10</v>
      </c>
      <c r="AL3647" s="791" t="s">
        <v>10</v>
      </c>
      <c r="AM3647" s="791" t="s">
        <v>10</v>
      </c>
      <c r="AN3647" s="791" t="s">
        <v>227</v>
      </c>
      <c r="AO3647" s="791" t="s">
        <v>227</v>
      </c>
      <c r="AP3647" s="791" t="s">
        <v>2143</v>
      </c>
    </row>
    <row r="3648" spans="1:42" s="404" customFormat="1" ht="15" customHeight="1" x14ac:dyDescent="0.2">
      <c r="A3648" s="402"/>
      <c r="B3648" s="425" t="s">
        <v>709</v>
      </c>
      <c r="C3648" s="424" t="s">
        <v>711</v>
      </c>
      <c r="D3648" s="423" t="s">
        <v>705</v>
      </c>
      <c r="E3648" s="422" t="s">
        <v>50</v>
      </c>
      <c r="F3648" s="420">
        <v>43962</v>
      </c>
      <c r="G3648" s="420">
        <v>44104</v>
      </c>
      <c r="H3648" s="419">
        <v>2020</v>
      </c>
      <c r="I3648" s="418" t="s">
        <v>1934</v>
      </c>
      <c r="J3648" s="418" t="s">
        <v>987</v>
      </c>
      <c r="K3648" s="417" t="s">
        <v>710</v>
      </c>
      <c r="L3648" s="824"/>
      <c r="M3648" s="825"/>
      <c r="N3648" s="792"/>
      <c r="O3648" s="829"/>
      <c r="P3648" s="832"/>
      <c r="Q3648" s="835"/>
      <c r="R3648" s="829"/>
      <c r="S3648" s="416" t="s">
        <v>179</v>
      </c>
      <c r="T3648" s="491" t="s">
        <v>712</v>
      </c>
      <c r="U3648" s="416" t="s">
        <v>177</v>
      </c>
      <c r="V3648" s="415"/>
      <c r="W3648" s="416" t="s">
        <v>176</v>
      </c>
      <c r="X3648" s="428">
        <f>X3647</f>
        <v>6000000</v>
      </c>
      <c r="Y3648" s="416" t="s">
        <v>175</v>
      </c>
      <c r="Z3648" s="426"/>
      <c r="AA3648" s="416" t="s">
        <v>175</v>
      </c>
      <c r="AB3648" s="426">
        <v>0.30270000000000002</v>
      </c>
      <c r="AC3648" s="478" t="s">
        <v>175</v>
      </c>
      <c r="AD3648" s="477">
        <v>0.30270000000000002</v>
      </c>
      <c r="AE3648" s="463" t="s">
        <v>175</v>
      </c>
      <c r="AF3648" s="462">
        <v>1</v>
      </c>
      <c r="AG3648" s="463" t="s">
        <v>175</v>
      </c>
      <c r="AH3648" s="462">
        <v>1</v>
      </c>
      <c r="AI3648" s="463" t="s">
        <v>174</v>
      </c>
      <c r="AJ3648" s="464">
        <f>AJ3647*31</f>
        <v>1054</v>
      </c>
      <c r="AK3648" s="792"/>
      <c r="AL3648" s="792"/>
      <c r="AM3648" s="792"/>
      <c r="AN3648" s="792"/>
      <c r="AO3648" s="792"/>
      <c r="AP3648" s="792"/>
    </row>
    <row r="3649" spans="1:42" s="404" customFormat="1" x14ac:dyDescent="0.2">
      <c r="A3649" s="402"/>
      <c r="B3649" s="425" t="s">
        <v>709</v>
      </c>
      <c r="C3649" s="424" t="s">
        <v>711</v>
      </c>
      <c r="D3649" s="423" t="s">
        <v>705</v>
      </c>
      <c r="E3649" s="422" t="s">
        <v>50</v>
      </c>
      <c r="F3649" s="420">
        <v>43962</v>
      </c>
      <c r="G3649" s="420">
        <v>44104</v>
      </c>
      <c r="H3649" s="419">
        <v>2020</v>
      </c>
      <c r="I3649" s="418" t="s">
        <v>1934</v>
      </c>
      <c r="J3649" s="418" t="s">
        <v>987</v>
      </c>
      <c r="K3649" s="417" t="s">
        <v>710</v>
      </c>
      <c r="L3649" s="824"/>
      <c r="M3649" s="825"/>
      <c r="N3649" s="792"/>
      <c r="O3649" s="829"/>
      <c r="P3649" s="832"/>
      <c r="Q3649" s="835"/>
      <c r="R3649" s="829"/>
      <c r="S3649" s="416" t="s">
        <v>173</v>
      </c>
      <c r="T3649" s="429" t="s">
        <v>192</v>
      </c>
      <c r="U3649" s="416" t="s">
        <v>171</v>
      </c>
      <c r="V3649" s="427"/>
      <c r="W3649" s="416" t="s">
        <v>170</v>
      </c>
      <c r="X3649" s="428"/>
      <c r="Y3649" s="416" t="s">
        <v>169</v>
      </c>
      <c r="Z3649" s="426">
        <v>0.6008</v>
      </c>
      <c r="AA3649" s="416" t="s">
        <v>169</v>
      </c>
      <c r="AB3649" s="426">
        <v>0.85919999999999996</v>
      </c>
      <c r="AC3649" s="478" t="s">
        <v>169</v>
      </c>
      <c r="AD3649" s="477">
        <v>0.85919999999999996</v>
      </c>
      <c r="AE3649" s="463" t="s">
        <v>169</v>
      </c>
      <c r="AF3649" s="462">
        <v>1</v>
      </c>
      <c r="AG3649" s="463" t="s">
        <v>169</v>
      </c>
      <c r="AH3649" s="462">
        <v>1</v>
      </c>
      <c r="AI3649" s="781"/>
      <c r="AJ3649" s="782"/>
      <c r="AK3649" s="792"/>
      <c r="AL3649" s="792"/>
      <c r="AM3649" s="792"/>
      <c r="AN3649" s="792"/>
      <c r="AO3649" s="792"/>
      <c r="AP3649" s="792"/>
    </row>
    <row r="3650" spans="1:42" s="404" customFormat="1" ht="15" customHeight="1" x14ac:dyDescent="0.2">
      <c r="A3650" s="402"/>
      <c r="B3650" s="425" t="s">
        <v>709</v>
      </c>
      <c r="C3650" s="424" t="s">
        <v>711</v>
      </c>
      <c r="D3650" s="423" t="s">
        <v>705</v>
      </c>
      <c r="E3650" s="422" t="s">
        <v>50</v>
      </c>
      <c r="F3650" s="420">
        <v>43962</v>
      </c>
      <c r="G3650" s="420">
        <v>44104</v>
      </c>
      <c r="H3650" s="419">
        <v>2020</v>
      </c>
      <c r="I3650" s="418" t="s">
        <v>1934</v>
      </c>
      <c r="J3650" s="418" t="s">
        <v>987</v>
      </c>
      <c r="K3650" s="417" t="s">
        <v>710</v>
      </c>
      <c r="L3650" s="824"/>
      <c r="M3650" s="825"/>
      <c r="N3650" s="792"/>
      <c r="O3650" s="829"/>
      <c r="P3650" s="832"/>
      <c r="Q3650" s="835"/>
      <c r="R3650" s="829"/>
      <c r="S3650" s="416" t="s">
        <v>168</v>
      </c>
      <c r="T3650" s="427">
        <v>245</v>
      </c>
      <c r="U3650" s="416" t="s">
        <v>167</v>
      </c>
      <c r="V3650" s="427"/>
      <c r="W3650" s="816"/>
      <c r="X3650" s="817"/>
      <c r="Y3650" s="416" t="s">
        <v>166</v>
      </c>
      <c r="Z3650" s="426">
        <f>IF(Z3648="",Z3649-Z3647,Z3649-Z3648)</f>
        <v>0</v>
      </c>
      <c r="AA3650" s="416" t="s">
        <v>166</v>
      </c>
      <c r="AB3650" s="426">
        <f>IF(AB3648="",AB3649-AB3647,AB3649-AB3648)</f>
        <v>0.55649999999999999</v>
      </c>
      <c r="AC3650" s="478" t="s">
        <v>166</v>
      </c>
      <c r="AD3650" s="477">
        <f>IF(AD3648="",AD3649-AD3647,AD3649-AD3648)</f>
        <v>0.55649999999999999</v>
      </c>
      <c r="AE3650" s="463" t="s">
        <v>166</v>
      </c>
      <c r="AF3650" s="462">
        <f>IF(AF3648="",AF3649-AF3647,AF3649-AF3648)</f>
        <v>0</v>
      </c>
      <c r="AG3650" s="463" t="s">
        <v>166</v>
      </c>
      <c r="AH3650" s="462">
        <f>IF(AH3648="",AH3649-AH3647,AH3649-AH3648)</f>
        <v>0</v>
      </c>
      <c r="AI3650" s="781"/>
      <c r="AJ3650" s="782"/>
      <c r="AK3650" s="792"/>
      <c r="AL3650" s="792"/>
      <c r="AM3650" s="792"/>
      <c r="AN3650" s="792"/>
      <c r="AO3650" s="792"/>
      <c r="AP3650" s="792"/>
    </row>
    <row r="3651" spans="1:42" s="404" customFormat="1" ht="15" customHeight="1" x14ac:dyDescent="0.2">
      <c r="A3651" s="402"/>
      <c r="B3651" s="425" t="s">
        <v>709</v>
      </c>
      <c r="C3651" s="424" t="s">
        <v>711</v>
      </c>
      <c r="D3651" s="423" t="s">
        <v>705</v>
      </c>
      <c r="E3651" s="422" t="s">
        <v>50</v>
      </c>
      <c r="F3651" s="420">
        <v>43962</v>
      </c>
      <c r="G3651" s="420">
        <v>44104</v>
      </c>
      <c r="H3651" s="419">
        <v>2020</v>
      </c>
      <c r="I3651" s="418" t="s">
        <v>1934</v>
      </c>
      <c r="J3651" s="418" t="s">
        <v>987</v>
      </c>
      <c r="K3651" s="417" t="s">
        <v>710</v>
      </c>
      <c r="L3651" s="824"/>
      <c r="M3651" s="825"/>
      <c r="N3651" s="792"/>
      <c r="O3651" s="829"/>
      <c r="P3651" s="832"/>
      <c r="Q3651" s="835"/>
      <c r="R3651" s="829"/>
      <c r="S3651" s="416" t="s">
        <v>165</v>
      </c>
      <c r="T3651" s="415">
        <v>43958</v>
      </c>
      <c r="U3651" s="416" t="s">
        <v>164</v>
      </c>
      <c r="V3651" s="415">
        <v>44104</v>
      </c>
      <c r="W3651" s="816"/>
      <c r="X3651" s="817"/>
      <c r="Y3651" s="816"/>
      <c r="Z3651" s="817"/>
      <c r="AA3651" s="816"/>
      <c r="AB3651" s="817"/>
      <c r="AC3651" s="857"/>
      <c r="AD3651" s="858"/>
      <c r="AE3651" s="781"/>
      <c r="AF3651" s="782"/>
      <c r="AG3651" s="781"/>
      <c r="AH3651" s="782"/>
      <c r="AI3651" s="781"/>
      <c r="AJ3651" s="782"/>
      <c r="AK3651" s="792"/>
      <c r="AL3651" s="792"/>
      <c r="AM3651" s="792"/>
      <c r="AN3651" s="792"/>
      <c r="AO3651" s="792"/>
      <c r="AP3651" s="792"/>
    </row>
    <row r="3652" spans="1:42" s="404" customFormat="1" ht="15" customHeight="1" thickBot="1" x14ac:dyDescent="0.25">
      <c r="A3652" s="402"/>
      <c r="B3652" s="414" t="s">
        <v>709</v>
      </c>
      <c r="C3652" s="413" t="s">
        <v>711</v>
      </c>
      <c r="D3652" s="412" t="s">
        <v>705</v>
      </c>
      <c r="E3652" s="411" t="s">
        <v>50</v>
      </c>
      <c r="F3652" s="409">
        <v>43962</v>
      </c>
      <c r="G3652" s="409">
        <v>44104</v>
      </c>
      <c r="H3652" s="408">
        <v>2020</v>
      </c>
      <c r="I3652" s="407" t="s">
        <v>1934</v>
      </c>
      <c r="J3652" s="407" t="s">
        <v>987</v>
      </c>
      <c r="K3652" s="495" t="s">
        <v>710</v>
      </c>
      <c r="L3652" s="826"/>
      <c r="M3652" s="827"/>
      <c r="N3652" s="793"/>
      <c r="O3652" s="830"/>
      <c r="P3652" s="833"/>
      <c r="Q3652" s="836"/>
      <c r="R3652" s="830"/>
      <c r="S3652" s="406" t="s">
        <v>158</v>
      </c>
      <c r="T3652" s="451">
        <v>43962</v>
      </c>
      <c r="U3652" s="820"/>
      <c r="V3652" s="821"/>
      <c r="W3652" s="818"/>
      <c r="X3652" s="819"/>
      <c r="Y3652" s="818"/>
      <c r="Z3652" s="819"/>
      <c r="AA3652" s="818"/>
      <c r="AB3652" s="819"/>
      <c r="AC3652" s="859"/>
      <c r="AD3652" s="860"/>
      <c r="AE3652" s="783"/>
      <c r="AF3652" s="784"/>
      <c r="AG3652" s="783"/>
      <c r="AH3652" s="784"/>
      <c r="AI3652" s="783"/>
      <c r="AJ3652" s="784"/>
      <c r="AK3652" s="793"/>
      <c r="AL3652" s="793"/>
      <c r="AM3652" s="793"/>
      <c r="AN3652" s="793"/>
      <c r="AO3652" s="793"/>
      <c r="AP3652" s="793"/>
    </row>
    <row r="3653" spans="1:42" s="404" customFormat="1" ht="12.75" customHeight="1" thickTop="1" x14ac:dyDescent="0.2">
      <c r="B3653" s="445" t="s">
        <v>163</v>
      </c>
      <c r="C3653" s="444" t="s">
        <v>190</v>
      </c>
      <c r="D3653" s="443" t="s">
        <v>161</v>
      </c>
      <c r="E3653" s="442" t="s">
        <v>50</v>
      </c>
      <c r="F3653" s="440">
        <v>43962</v>
      </c>
      <c r="G3653" s="440">
        <v>44057</v>
      </c>
      <c r="H3653" s="419">
        <v>2020</v>
      </c>
      <c r="I3653" s="418" t="s">
        <v>1934</v>
      </c>
      <c r="J3653" s="418" t="s">
        <v>987</v>
      </c>
      <c r="K3653" s="439" t="s">
        <v>224</v>
      </c>
      <c r="L3653" s="822" t="s">
        <v>53</v>
      </c>
      <c r="M3653" s="823"/>
      <c r="N3653" s="791" t="s">
        <v>229</v>
      </c>
      <c r="O3653" s="828" t="s">
        <v>228</v>
      </c>
      <c r="P3653" s="831"/>
      <c r="Q3653" s="834" t="s">
        <v>231</v>
      </c>
      <c r="R3653" s="828" t="s">
        <v>193</v>
      </c>
      <c r="S3653" s="434" t="s">
        <v>184</v>
      </c>
      <c r="T3653" s="438">
        <v>3000000</v>
      </c>
      <c r="U3653" s="434" t="s">
        <v>183</v>
      </c>
      <c r="V3653" s="437">
        <f>T3658+T3656</f>
        <v>44052</v>
      </c>
      <c r="W3653" s="434" t="s">
        <v>182</v>
      </c>
      <c r="X3653" s="436">
        <f>T3653</f>
        <v>3000000</v>
      </c>
      <c r="Y3653" s="434" t="s">
        <v>181</v>
      </c>
      <c r="Z3653" s="435">
        <v>0.9</v>
      </c>
      <c r="AA3653" s="460" t="s">
        <v>181</v>
      </c>
      <c r="AB3653" s="459">
        <v>1</v>
      </c>
      <c r="AC3653" s="460" t="s">
        <v>181</v>
      </c>
      <c r="AD3653" s="459">
        <v>1</v>
      </c>
      <c r="AE3653" s="460" t="s">
        <v>181</v>
      </c>
      <c r="AF3653" s="459">
        <v>1</v>
      </c>
      <c r="AG3653" s="466" t="s">
        <v>181</v>
      </c>
      <c r="AH3653" s="467">
        <v>1</v>
      </c>
      <c r="AI3653" s="466" t="s">
        <v>180</v>
      </c>
      <c r="AJ3653" s="465">
        <v>8</v>
      </c>
      <c r="AK3653" s="791" t="s">
        <v>10</v>
      </c>
      <c r="AL3653" s="791" t="s">
        <v>227</v>
      </c>
      <c r="AM3653" s="791" t="s">
        <v>227</v>
      </c>
      <c r="AN3653" s="791" t="s">
        <v>227</v>
      </c>
      <c r="AO3653" s="791" t="s">
        <v>227</v>
      </c>
      <c r="AP3653" s="791" t="s">
        <v>2143</v>
      </c>
    </row>
    <row r="3654" spans="1:42" s="404" customFormat="1" ht="15" customHeight="1" x14ac:dyDescent="0.2">
      <c r="B3654" s="425" t="s">
        <v>163</v>
      </c>
      <c r="C3654" s="424" t="s">
        <v>190</v>
      </c>
      <c r="D3654" s="423" t="s">
        <v>161</v>
      </c>
      <c r="E3654" s="422" t="s">
        <v>50</v>
      </c>
      <c r="F3654" s="420">
        <v>43962</v>
      </c>
      <c r="G3654" s="420">
        <v>44057</v>
      </c>
      <c r="H3654" s="419">
        <v>2020</v>
      </c>
      <c r="I3654" s="418" t="s">
        <v>1934</v>
      </c>
      <c r="J3654" s="418" t="s">
        <v>987</v>
      </c>
      <c r="K3654" s="439" t="s">
        <v>224</v>
      </c>
      <c r="L3654" s="824"/>
      <c r="M3654" s="825"/>
      <c r="N3654" s="792"/>
      <c r="O3654" s="829"/>
      <c r="P3654" s="832"/>
      <c r="Q3654" s="835"/>
      <c r="R3654" s="829"/>
      <c r="S3654" s="416" t="s">
        <v>179</v>
      </c>
      <c r="T3654" s="432" t="s">
        <v>178</v>
      </c>
      <c r="U3654" s="416" t="s">
        <v>177</v>
      </c>
      <c r="V3654" s="415"/>
      <c r="W3654" s="416" t="s">
        <v>176</v>
      </c>
      <c r="X3654" s="428">
        <f>X3653</f>
        <v>3000000</v>
      </c>
      <c r="Y3654" s="416" t="s">
        <v>175</v>
      </c>
      <c r="Z3654" s="426"/>
      <c r="AA3654" s="458" t="s">
        <v>175</v>
      </c>
      <c r="AB3654" s="457"/>
      <c r="AC3654" s="458" t="s">
        <v>175</v>
      </c>
      <c r="AD3654" s="457"/>
      <c r="AE3654" s="458" t="s">
        <v>175</v>
      </c>
      <c r="AF3654" s="457"/>
      <c r="AG3654" s="463" t="s">
        <v>175</v>
      </c>
      <c r="AH3654" s="462"/>
      <c r="AI3654" s="463" t="s">
        <v>174</v>
      </c>
      <c r="AJ3654" s="464">
        <v>240</v>
      </c>
      <c r="AK3654" s="792"/>
      <c r="AL3654" s="792"/>
      <c r="AM3654" s="792"/>
      <c r="AN3654" s="792"/>
      <c r="AO3654" s="792"/>
      <c r="AP3654" s="792"/>
    </row>
    <row r="3655" spans="1:42" s="404" customFormat="1" ht="13.5" customHeight="1" x14ac:dyDescent="0.2">
      <c r="B3655" s="425" t="s">
        <v>163</v>
      </c>
      <c r="C3655" s="424" t="s">
        <v>190</v>
      </c>
      <c r="D3655" s="423" t="s">
        <v>161</v>
      </c>
      <c r="E3655" s="422" t="s">
        <v>50</v>
      </c>
      <c r="F3655" s="420">
        <v>43962</v>
      </c>
      <c r="G3655" s="420">
        <v>44057</v>
      </c>
      <c r="H3655" s="419">
        <v>2020</v>
      </c>
      <c r="I3655" s="418" t="s">
        <v>1934</v>
      </c>
      <c r="J3655" s="418" t="s">
        <v>987</v>
      </c>
      <c r="K3655" s="439" t="s">
        <v>224</v>
      </c>
      <c r="L3655" s="824"/>
      <c r="M3655" s="825"/>
      <c r="N3655" s="792"/>
      <c r="O3655" s="829"/>
      <c r="P3655" s="832"/>
      <c r="Q3655" s="835"/>
      <c r="R3655" s="829"/>
      <c r="S3655" s="416" t="s">
        <v>173</v>
      </c>
      <c r="T3655" s="429" t="s">
        <v>192</v>
      </c>
      <c r="U3655" s="416" t="s">
        <v>171</v>
      </c>
      <c r="V3655" s="427"/>
      <c r="W3655" s="416" t="s">
        <v>170</v>
      </c>
      <c r="X3655" s="428"/>
      <c r="Y3655" s="416" t="s">
        <v>169</v>
      </c>
      <c r="Z3655" s="426">
        <v>0.9</v>
      </c>
      <c r="AA3655" s="458" t="s">
        <v>169</v>
      </c>
      <c r="AB3655" s="457">
        <v>1</v>
      </c>
      <c r="AC3655" s="458" t="s">
        <v>169</v>
      </c>
      <c r="AD3655" s="457">
        <v>1</v>
      </c>
      <c r="AE3655" s="458" t="s">
        <v>169</v>
      </c>
      <c r="AF3655" s="457">
        <v>1</v>
      </c>
      <c r="AG3655" s="463" t="s">
        <v>169</v>
      </c>
      <c r="AH3655" s="462">
        <v>1</v>
      </c>
      <c r="AI3655" s="781"/>
      <c r="AJ3655" s="782"/>
      <c r="AK3655" s="792"/>
      <c r="AL3655" s="792"/>
      <c r="AM3655" s="792"/>
      <c r="AN3655" s="792"/>
      <c r="AO3655" s="792"/>
      <c r="AP3655" s="792"/>
    </row>
    <row r="3656" spans="1:42" s="404" customFormat="1" ht="15" customHeight="1" x14ac:dyDescent="0.2">
      <c r="B3656" s="425" t="s">
        <v>163</v>
      </c>
      <c r="C3656" s="424" t="s">
        <v>190</v>
      </c>
      <c r="D3656" s="423" t="s">
        <v>161</v>
      </c>
      <c r="E3656" s="422" t="s">
        <v>50</v>
      </c>
      <c r="F3656" s="420">
        <v>43962</v>
      </c>
      <c r="G3656" s="420">
        <v>44057</v>
      </c>
      <c r="H3656" s="419">
        <v>2020</v>
      </c>
      <c r="I3656" s="418" t="s">
        <v>1934</v>
      </c>
      <c r="J3656" s="418" t="s">
        <v>987</v>
      </c>
      <c r="K3656" s="439" t="s">
        <v>224</v>
      </c>
      <c r="L3656" s="824"/>
      <c r="M3656" s="825"/>
      <c r="N3656" s="792"/>
      <c r="O3656" s="829"/>
      <c r="P3656" s="832"/>
      <c r="Q3656" s="835"/>
      <c r="R3656" s="829"/>
      <c r="S3656" s="416" t="s">
        <v>168</v>
      </c>
      <c r="T3656" s="427">
        <v>90</v>
      </c>
      <c r="U3656" s="416" t="s">
        <v>167</v>
      </c>
      <c r="V3656" s="427"/>
      <c r="W3656" s="816"/>
      <c r="X3656" s="817"/>
      <c r="Y3656" s="416" t="s">
        <v>166</v>
      </c>
      <c r="Z3656" s="426">
        <f>IF(Z3654="",Z3655-Z3653,Z3655-Z3654)</f>
        <v>0</v>
      </c>
      <c r="AA3656" s="458" t="s">
        <v>166</v>
      </c>
      <c r="AB3656" s="457">
        <f>IF(AB3654="",AB3655-AB3653,AB3655-AB3654)</f>
        <v>0</v>
      </c>
      <c r="AC3656" s="458" t="s">
        <v>166</v>
      </c>
      <c r="AD3656" s="457">
        <f>IF(AD3654="",AD3655-AD3653,AD3655-AD3654)</f>
        <v>0</v>
      </c>
      <c r="AE3656" s="458" t="s">
        <v>166</v>
      </c>
      <c r="AF3656" s="457">
        <f>IF(AF3654="",AF3655-AF3653,AF3655-AF3654)</f>
        <v>0</v>
      </c>
      <c r="AG3656" s="463" t="s">
        <v>166</v>
      </c>
      <c r="AH3656" s="462">
        <f>IF(AH3654="",AH3655-AH3653,AH3655-AH3654)</f>
        <v>0</v>
      </c>
      <c r="AI3656" s="781"/>
      <c r="AJ3656" s="782"/>
      <c r="AK3656" s="792"/>
      <c r="AL3656" s="792"/>
      <c r="AM3656" s="792"/>
      <c r="AN3656" s="792"/>
      <c r="AO3656" s="792"/>
      <c r="AP3656" s="792"/>
    </row>
    <row r="3657" spans="1:42" s="404" customFormat="1" ht="15" customHeight="1" x14ac:dyDescent="0.2">
      <c r="B3657" s="425" t="s">
        <v>163</v>
      </c>
      <c r="C3657" s="424" t="s">
        <v>190</v>
      </c>
      <c r="D3657" s="423" t="s">
        <v>161</v>
      </c>
      <c r="E3657" s="422" t="s">
        <v>50</v>
      </c>
      <c r="F3657" s="420">
        <v>43962</v>
      </c>
      <c r="G3657" s="420">
        <v>44057</v>
      </c>
      <c r="H3657" s="419">
        <v>2020</v>
      </c>
      <c r="I3657" s="418" t="s">
        <v>1934</v>
      </c>
      <c r="J3657" s="418" t="s">
        <v>987</v>
      </c>
      <c r="K3657" s="439" t="s">
        <v>224</v>
      </c>
      <c r="L3657" s="824"/>
      <c r="M3657" s="825"/>
      <c r="N3657" s="792"/>
      <c r="O3657" s="829"/>
      <c r="P3657" s="832"/>
      <c r="Q3657" s="835"/>
      <c r="R3657" s="829"/>
      <c r="S3657" s="416" t="s">
        <v>165</v>
      </c>
      <c r="T3657" s="415"/>
      <c r="U3657" s="416" t="s">
        <v>164</v>
      </c>
      <c r="V3657" s="415">
        <v>44057</v>
      </c>
      <c r="W3657" s="816"/>
      <c r="X3657" s="817"/>
      <c r="Y3657" s="816"/>
      <c r="Z3657" s="817"/>
      <c r="AA3657" s="853"/>
      <c r="AB3657" s="854"/>
      <c r="AC3657" s="853"/>
      <c r="AD3657" s="854"/>
      <c r="AE3657" s="853"/>
      <c r="AF3657" s="854"/>
      <c r="AG3657" s="781"/>
      <c r="AH3657" s="782"/>
      <c r="AI3657" s="781"/>
      <c r="AJ3657" s="782"/>
      <c r="AK3657" s="792"/>
      <c r="AL3657" s="792"/>
      <c r="AM3657" s="792"/>
      <c r="AN3657" s="792"/>
      <c r="AO3657" s="792"/>
      <c r="AP3657" s="792"/>
    </row>
    <row r="3658" spans="1:42" s="404" customFormat="1" ht="15" customHeight="1" thickBot="1" x14ac:dyDescent="0.25">
      <c r="B3658" s="414" t="s">
        <v>163</v>
      </c>
      <c r="C3658" s="413" t="s">
        <v>190</v>
      </c>
      <c r="D3658" s="412" t="s">
        <v>161</v>
      </c>
      <c r="E3658" s="411" t="s">
        <v>50</v>
      </c>
      <c r="F3658" s="409">
        <v>43962</v>
      </c>
      <c r="G3658" s="409">
        <v>44057</v>
      </c>
      <c r="H3658" s="408">
        <v>2020</v>
      </c>
      <c r="I3658" s="407" t="s">
        <v>1934</v>
      </c>
      <c r="J3658" s="407" t="s">
        <v>987</v>
      </c>
      <c r="K3658" s="407" t="s">
        <v>224</v>
      </c>
      <c r="L3658" s="826"/>
      <c r="M3658" s="827"/>
      <c r="N3658" s="793"/>
      <c r="O3658" s="830"/>
      <c r="P3658" s="833"/>
      <c r="Q3658" s="836"/>
      <c r="R3658" s="830"/>
      <c r="S3658" s="406" t="s">
        <v>158</v>
      </c>
      <c r="T3658" s="451">
        <v>43962</v>
      </c>
      <c r="U3658" s="820"/>
      <c r="V3658" s="821"/>
      <c r="W3658" s="818"/>
      <c r="X3658" s="819"/>
      <c r="Y3658" s="818"/>
      <c r="Z3658" s="819"/>
      <c r="AA3658" s="855"/>
      <c r="AB3658" s="856"/>
      <c r="AC3658" s="855"/>
      <c r="AD3658" s="856"/>
      <c r="AE3658" s="855"/>
      <c r="AF3658" s="856"/>
      <c r="AG3658" s="783"/>
      <c r="AH3658" s="784"/>
      <c r="AI3658" s="783"/>
      <c r="AJ3658" s="784"/>
      <c r="AK3658" s="793"/>
      <c r="AL3658" s="793"/>
      <c r="AM3658" s="793"/>
      <c r="AN3658" s="793"/>
      <c r="AO3658" s="793"/>
      <c r="AP3658" s="793"/>
    </row>
    <row r="3659" spans="1:42" s="404" customFormat="1" ht="12.75" customHeight="1" thickTop="1" x14ac:dyDescent="0.2">
      <c r="B3659" s="445" t="s">
        <v>235</v>
      </c>
      <c r="C3659" s="444" t="s">
        <v>234</v>
      </c>
      <c r="D3659" s="443" t="s">
        <v>161</v>
      </c>
      <c r="E3659" s="442" t="s">
        <v>50</v>
      </c>
      <c r="F3659" s="440">
        <v>43962</v>
      </c>
      <c r="G3659" s="440">
        <v>44024</v>
      </c>
      <c r="H3659" s="419">
        <v>2020</v>
      </c>
      <c r="I3659" s="418" t="s">
        <v>1934</v>
      </c>
      <c r="J3659" s="418" t="s">
        <v>987</v>
      </c>
      <c r="K3659" s="439" t="s">
        <v>224</v>
      </c>
      <c r="L3659" s="822" t="s">
        <v>54</v>
      </c>
      <c r="M3659" s="823"/>
      <c r="N3659" s="791" t="s">
        <v>229</v>
      </c>
      <c r="O3659" s="828" t="s">
        <v>228</v>
      </c>
      <c r="P3659" s="831"/>
      <c r="Q3659" s="834" t="s">
        <v>231</v>
      </c>
      <c r="R3659" s="828" t="s">
        <v>193</v>
      </c>
      <c r="S3659" s="434" t="s">
        <v>184</v>
      </c>
      <c r="T3659" s="438">
        <v>1000000</v>
      </c>
      <c r="U3659" s="434" t="s">
        <v>183</v>
      </c>
      <c r="V3659" s="437">
        <f>T3664+T3662</f>
        <v>44052</v>
      </c>
      <c r="W3659" s="434" t="s">
        <v>182</v>
      </c>
      <c r="X3659" s="436">
        <f>T3659</f>
        <v>1000000</v>
      </c>
      <c r="Y3659" s="434" t="s">
        <v>181</v>
      </c>
      <c r="Z3659" s="435">
        <v>1</v>
      </c>
      <c r="AA3659" s="434" t="s">
        <v>181</v>
      </c>
      <c r="AB3659" s="435">
        <v>1</v>
      </c>
      <c r="AC3659" s="434" t="s">
        <v>181</v>
      </c>
      <c r="AD3659" s="435">
        <v>1</v>
      </c>
      <c r="AE3659" s="434" t="s">
        <v>181</v>
      </c>
      <c r="AF3659" s="435">
        <v>1</v>
      </c>
      <c r="AG3659" s="466" t="s">
        <v>181</v>
      </c>
      <c r="AH3659" s="467">
        <v>1</v>
      </c>
      <c r="AI3659" s="466" t="s">
        <v>180</v>
      </c>
      <c r="AJ3659" s="465">
        <v>6</v>
      </c>
      <c r="AK3659" s="791" t="s">
        <v>227</v>
      </c>
      <c r="AL3659" s="791"/>
      <c r="AM3659" s="791"/>
      <c r="AN3659" s="791" t="s">
        <v>227</v>
      </c>
      <c r="AO3659" s="791" t="s">
        <v>227</v>
      </c>
      <c r="AP3659" s="791" t="s">
        <v>2143</v>
      </c>
    </row>
    <row r="3660" spans="1:42" s="404" customFormat="1" ht="15" customHeight="1" x14ac:dyDescent="0.2">
      <c r="B3660" s="425" t="s">
        <v>235</v>
      </c>
      <c r="C3660" s="424" t="s">
        <v>234</v>
      </c>
      <c r="D3660" s="423" t="s">
        <v>161</v>
      </c>
      <c r="E3660" s="422" t="s">
        <v>50</v>
      </c>
      <c r="F3660" s="420">
        <v>43962</v>
      </c>
      <c r="G3660" s="420">
        <v>44024</v>
      </c>
      <c r="H3660" s="419">
        <v>2020</v>
      </c>
      <c r="I3660" s="418" t="s">
        <v>1934</v>
      </c>
      <c r="J3660" s="418" t="s">
        <v>987</v>
      </c>
      <c r="K3660" s="439" t="s">
        <v>224</v>
      </c>
      <c r="L3660" s="824"/>
      <c r="M3660" s="825"/>
      <c r="N3660" s="792"/>
      <c r="O3660" s="829"/>
      <c r="P3660" s="832"/>
      <c r="Q3660" s="835"/>
      <c r="R3660" s="829"/>
      <c r="S3660" s="416" t="s">
        <v>179</v>
      </c>
      <c r="T3660" s="432" t="s">
        <v>236</v>
      </c>
      <c r="U3660" s="416" t="s">
        <v>177</v>
      </c>
      <c r="V3660" s="415"/>
      <c r="W3660" s="416" t="s">
        <v>176</v>
      </c>
      <c r="X3660" s="428">
        <f>X3659</f>
        <v>1000000</v>
      </c>
      <c r="Y3660" s="416" t="s">
        <v>175</v>
      </c>
      <c r="Z3660" s="426"/>
      <c r="AA3660" s="416" t="s">
        <v>175</v>
      </c>
      <c r="AB3660" s="426"/>
      <c r="AC3660" s="416" t="s">
        <v>175</v>
      </c>
      <c r="AD3660" s="426"/>
      <c r="AE3660" s="416" t="s">
        <v>175</v>
      </c>
      <c r="AF3660" s="426"/>
      <c r="AG3660" s="463" t="s">
        <v>175</v>
      </c>
      <c r="AH3660" s="462"/>
      <c r="AI3660" s="463" t="s">
        <v>174</v>
      </c>
      <c r="AJ3660" s="464">
        <v>60</v>
      </c>
      <c r="AK3660" s="792"/>
      <c r="AL3660" s="792"/>
      <c r="AM3660" s="792"/>
      <c r="AN3660" s="792"/>
      <c r="AO3660" s="792"/>
      <c r="AP3660" s="792"/>
    </row>
    <row r="3661" spans="1:42" s="404" customFormat="1" ht="13.5" customHeight="1" x14ac:dyDescent="0.2">
      <c r="B3661" s="425" t="s">
        <v>235</v>
      </c>
      <c r="C3661" s="424" t="s">
        <v>234</v>
      </c>
      <c r="D3661" s="423" t="s">
        <v>161</v>
      </c>
      <c r="E3661" s="422" t="s">
        <v>50</v>
      </c>
      <c r="F3661" s="420">
        <v>43962</v>
      </c>
      <c r="G3661" s="420">
        <v>44024</v>
      </c>
      <c r="H3661" s="419">
        <v>2020</v>
      </c>
      <c r="I3661" s="418" t="s">
        <v>1934</v>
      </c>
      <c r="J3661" s="418" t="s">
        <v>987</v>
      </c>
      <c r="K3661" s="439" t="s">
        <v>224</v>
      </c>
      <c r="L3661" s="824"/>
      <c r="M3661" s="825"/>
      <c r="N3661" s="792"/>
      <c r="O3661" s="829"/>
      <c r="P3661" s="832"/>
      <c r="Q3661" s="835"/>
      <c r="R3661" s="829"/>
      <c r="S3661" s="416" t="s">
        <v>173</v>
      </c>
      <c r="T3661" s="429" t="s">
        <v>192</v>
      </c>
      <c r="U3661" s="416" t="s">
        <v>171</v>
      </c>
      <c r="V3661" s="427"/>
      <c r="W3661" s="416" t="s">
        <v>170</v>
      </c>
      <c r="X3661" s="428"/>
      <c r="Y3661" s="416" t="s">
        <v>169</v>
      </c>
      <c r="Z3661" s="426">
        <v>1</v>
      </c>
      <c r="AA3661" s="416" t="s">
        <v>169</v>
      </c>
      <c r="AB3661" s="426">
        <v>1</v>
      </c>
      <c r="AC3661" s="416" t="s">
        <v>169</v>
      </c>
      <c r="AD3661" s="426">
        <v>1</v>
      </c>
      <c r="AE3661" s="416" t="s">
        <v>169</v>
      </c>
      <c r="AF3661" s="426">
        <v>1</v>
      </c>
      <c r="AG3661" s="463" t="s">
        <v>169</v>
      </c>
      <c r="AH3661" s="462">
        <v>1</v>
      </c>
      <c r="AI3661" s="781"/>
      <c r="AJ3661" s="782"/>
      <c r="AK3661" s="792"/>
      <c r="AL3661" s="792"/>
      <c r="AM3661" s="792"/>
      <c r="AN3661" s="792"/>
      <c r="AO3661" s="792"/>
      <c r="AP3661" s="792"/>
    </row>
    <row r="3662" spans="1:42" s="404" customFormat="1" ht="15" customHeight="1" x14ac:dyDescent="0.2">
      <c r="B3662" s="425" t="s">
        <v>235</v>
      </c>
      <c r="C3662" s="424" t="s">
        <v>234</v>
      </c>
      <c r="D3662" s="423" t="s">
        <v>161</v>
      </c>
      <c r="E3662" s="422" t="s">
        <v>50</v>
      </c>
      <c r="F3662" s="420">
        <v>43962</v>
      </c>
      <c r="G3662" s="420">
        <v>44024</v>
      </c>
      <c r="H3662" s="419">
        <v>2020</v>
      </c>
      <c r="I3662" s="418" t="s">
        <v>1934</v>
      </c>
      <c r="J3662" s="418" t="s">
        <v>987</v>
      </c>
      <c r="K3662" s="439" t="s">
        <v>224</v>
      </c>
      <c r="L3662" s="824"/>
      <c r="M3662" s="825"/>
      <c r="N3662" s="792"/>
      <c r="O3662" s="829"/>
      <c r="P3662" s="832"/>
      <c r="Q3662" s="835"/>
      <c r="R3662" s="829"/>
      <c r="S3662" s="416" t="s">
        <v>168</v>
      </c>
      <c r="T3662" s="427">
        <v>90</v>
      </c>
      <c r="U3662" s="416" t="s">
        <v>167</v>
      </c>
      <c r="V3662" s="427"/>
      <c r="W3662" s="816"/>
      <c r="X3662" s="817"/>
      <c r="Y3662" s="416" t="s">
        <v>166</v>
      </c>
      <c r="Z3662" s="426">
        <f>IF(Z3660="",Z3661-Z3659,Z3661-Z3660)</f>
        <v>0</v>
      </c>
      <c r="AA3662" s="416" t="s">
        <v>166</v>
      </c>
      <c r="AB3662" s="426">
        <f>IF(AB3660="",AB3661-AB3659,AB3661-AB3660)</f>
        <v>0</v>
      </c>
      <c r="AC3662" s="416" t="s">
        <v>166</v>
      </c>
      <c r="AD3662" s="426">
        <f>IF(AD3660="",AD3661-AD3659,AD3661-AD3660)</f>
        <v>0</v>
      </c>
      <c r="AE3662" s="416" t="s">
        <v>166</v>
      </c>
      <c r="AF3662" s="426">
        <f>IF(AF3660="",AF3661-AF3659,AF3661-AF3660)</f>
        <v>0</v>
      </c>
      <c r="AG3662" s="463" t="s">
        <v>166</v>
      </c>
      <c r="AH3662" s="462">
        <f>IF(AH3660="",AH3661-AH3659,AH3661-AH3660)</f>
        <v>0</v>
      </c>
      <c r="AI3662" s="781"/>
      <c r="AJ3662" s="782"/>
      <c r="AK3662" s="792"/>
      <c r="AL3662" s="792"/>
      <c r="AM3662" s="792"/>
      <c r="AN3662" s="792"/>
      <c r="AO3662" s="792"/>
      <c r="AP3662" s="792"/>
    </row>
    <row r="3663" spans="1:42" s="404" customFormat="1" ht="15" customHeight="1" x14ac:dyDescent="0.2">
      <c r="B3663" s="425" t="s">
        <v>235</v>
      </c>
      <c r="C3663" s="424" t="s">
        <v>234</v>
      </c>
      <c r="D3663" s="423" t="s">
        <v>161</v>
      </c>
      <c r="E3663" s="422" t="s">
        <v>50</v>
      </c>
      <c r="F3663" s="420">
        <v>43962</v>
      </c>
      <c r="G3663" s="420">
        <v>44024</v>
      </c>
      <c r="H3663" s="419">
        <v>2020</v>
      </c>
      <c r="I3663" s="418" t="s">
        <v>1934</v>
      </c>
      <c r="J3663" s="418" t="s">
        <v>987</v>
      </c>
      <c r="K3663" s="439" t="s">
        <v>224</v>
      </c>
      <c r="L3663" s="824"/>
      <c r="M3663" s="825"/>
      <c r="N3663" s="792"/>
      <c r="O3663" s="829"/>
      <c r="P3663" s="832"/>
      <c r="Q3663" s="835"/>
      <c r="R3663" s="829"/>
      <c r="S3663" s="416" t="s">
        <v>165</v>
      </c>
      <c r="T3663" s="415"/>
      <c r="U3663" s="416" t="s">
        <v>164</v>
      </c>
      <c r="V3663" s="415">
        <v>44024</v>
      </c>
      <c r="W3663" s="816"/>
      <c r="X3663" s="817"/>
      <c r="Y3663" s="816"/>
      <c r="Z3663" s="817"/>
      <c r="AA3663" s="816"/>
      <c r="AB3663" s="817"/>
      <c r="AC3663" s="816"/>
      <c r="AD3663" s="817"/>
      <c r="AE3663" s="816"/>
      <c r="AF3663" s="817"/>
      <c r="AG3663" s="781"/>
      <c r="AH3663" s="782"/>
      <c r="AI3663" s="781"/>
      <c r="AJ3663" s="782"/>
      <c r="AK3663" s="792"/>
      <c r="AL3663" s="792"/>
      <c r="AM3663" s="792"/>
      <c r="AN3663" s="792"/>
      <c r="AO3663" s="792"/>
      <c r="AP3663" s="792"/>
    </row>
    <row r="3664" spans="1:42" s="404" customFormat="1" ht="15" customHeight="1" thickBot="1" x14ac:dyDescent="0.25">
      <c r="B3664" s="414" t="s">
        <v>235</v>
      </c>
      <c r="C3664" s="413" t="s">
        <v>234</v>
      </c>
      <c r="D3664" s="412" t="s">
        <v>161</v>
      </c>
      <c r="E3664" s="411" t="s">
        <v>50</v>
      </c>
      <c r="F3664" s="409">
        <v>43962</v>
      </c>
      <c r="G3664" s="409">
        <v>44024</v>
      </c>
      <c r="H3664" s="408">
        <v>2020</v>
      </c>
      <c r="I3664" s="407" t="s">
        <v>1934</v>
      </c>
      <c r="J3664" s="407" t="s">
        <v>987</v>
      </c>
      <c r="K3664" s="407" t="s">
        <v>224</v>
      </c>
      <c r="L3664" s="826"/>
      <c r="M3664" s="827"/>
      <c r="N3664" s="793"/>
      <c r="O3664" s="830"/>
      <c r="P3664" s="833"/>
      <c r="Q3664" s="836"/>
      <c r="R3664" s="830"/>
      <c r="S3664" s="406" t="s">
        <v>158</v>
      </c>
      <c r="T3664" s="451">
        <v>43962</v>
      </c>
      <c r="U3664" s="820"/>
      <c r="V3664" s="821"/>
      <c r="W3664" s="818"/>
      <c r="X3664" s="819"/>
      <c r="Y3664" s="818"/>
      <c r="Z3664" s="819"/>
      <c r="AA3664" s="818"/>
      <c r="AB3664" s="819"/>
      <c r="AC3664" s="818"/>
      <c r="AD3664" s="819"/>
      <c r="AE3664" s="818"/>
      <c r="AF3664" s="819"/>
      <c r="AG3664" s="783"/>
      <c r="AH3664" s="784"/>
      <c r="AI3664" s="783"/>
      <c r="AJ3664" s="784"/>
      <c r="AK3664" s="793"/>
      <c r="AL3664" s="793"/>
      <c r="AM3664" s="793"/>
      <c r="AN3664" s="793"/>
      <c r="AO3664" s="793"/>
      <c r="AP3664" s="793"/>
    </row>
    <row r="3665" spans="2:42" s="404" customFormat="1" ht="12.75" hidden="1" customHeight="1" thickTop="1" x14ac:dyDescent="0.2">
      <c r="B3665" s="445" t="s">
        <v>709</v>
      </c>
      <c r="C3665" s="444" t="s">
        <v>937</v>
      </c>
      <c r="D3665" s="443" t="s">
        <v>705</v>
      </c>
      <c r="E3665" s="442"/>
      <c r="F3665" s="440"/>
      <c r="G3665" s="440"/>
      <c r="H3665" s="419">
        <v>2020</v>
      </c>
      <c r="I3665" s="418"/>
      <c r="J3665" s="418" t="s">
        <v>987</v>
      </c>
      <c r="K3665" s="439" t="s">
        <v>49</v>
      </c>
      <c r="L3665" s="822" t="s">
        <v>1985</v>
      </c>
      <c r="M3665" s="823"/>
      <c r="N3665" s="791" t="s">
        <v>1986</v>
      </c>
      <c r="O3665" s="828" t="s">
        <v>228</v>
      </c>
      <c r="P3665" s="831"/>
      <c r="Q3665" s="834" t="s">
        <v>231</v>
      </c>
      <c r="R3665" s="828" t="s">
        <v>193</v>
      </c>
      <c r="S3665" s="434" t="s">
        <v>184</v>
      </c>
      <c r="T3665" s="438">
        <v>1900000</v>
      </c>
      <c r="U3665" s="434" t="s">
        <v>183</v>
      </c>
      <c r="V3665" s="437">
        <f>T3670+T3668</f>
        <v>0</v>
      </c>
      <c r="W3665" s="434" t="s">
        <v>182</v>
      </c>
      <c r="X3665" s="436">
        <f>T3665</f>
        <v>1900000</v>
      </c>
      <c r="Y3665" s="434" t="s">
        <v>181</v>
      </c>
      <c r="Z3665" s="435">
        <v>1</v>
      </c>
      <c r="AA3665" s="434" t="s">
        <v>181</v>
      </c>
      <c r="AB3665" s="435">
        <v>1</v>
      </c>
      <c r="AC3665" s="434" t="s">
        <v>181</v>
      </c>
      <c r="AD3665" s="435">
        <v>1</v>
      </c>
      <c r="AE3665" s="434" t="s">
        <v>181</v>
      </c>
      <c r="AF3665" s="435"/>
      <c r="AG3665" s="466" t="s">
        <v>181</v>
      </c>
      <c r="AH3665" s="467"/>
      <c r="AI3665" s="466" t="s">
        <v>180</v>
      </c>
      <c r="AJ3665" s="465"/>
      <c r="AK3665" s="791" t="s">
        <v>227</v>
      </c>
      <c r="AL3665" s="791"/>
      <c r="AM3665" s="791"/>
      <c r="AN3665" s="791"/>
      <c r="AO3665" s="791"/>
      <c r="AP3665" s="791" t="s">
        <v>2182</v>
      </c>
    </row>
    <row r="3666" spans="2:42" s="404" customFormat="1" ht="15" hidden="1" customHeight="1" x14ac:dyDescent="0.2">
      <c r="B3666" s="425" t="s">
        <v>709</v>
      </c>
      <c r="C3666" s="424" t="s">
        <v>937</v>
      </c>
      <c r="D3666" s="423" t="s">
        <v>705</v>
      </c>
      <c r="E3666" s="422"/>
      <c r="F3666" s="420"/>
      <c r="G3666" s="420"/>
      <c r="H3666" s="419">
        <v>2020</v>
      </c>
      <c r="I3666" s="418"/>
      <c r="J3666" s="418" t="s">
        <v>987</v>
      </c>
      <c r="K3666" s="439" t="s">
        <v>49</v>
      </c>
      <c r="L3666" s="824"/>
      <c r="M3666" s="825"/>
      <c r="N3666" s="792"/>
      <c r="O3666" s="829"/>
      <c r="P3666" s="832"/>
      <c r="Q3666" s="835"/>
      <c r="R3666" s="829"/>
      <c r="S3666" s="416" t="s">
        <v>179</v>
      </c>
      <c r="T3666" s="432"/>
      <c r="U3666" s="416" t="s">
        <v>177</v>
      </c>
      <c r="V3666" s="415"/>
      <c r="W3666" s="416" t="s">
        <v>176</v>
      </c>
      <c r="X3666" s="428">
        <f>X3665</f>
        <v>1900000</v>
      </c>
      <c r="Y3666" s="416" t="s">
        <v>175</v>
      </c>
      <c r="Z3666" s="426"/>
      <c r="AA3666" s="416" t="s">
        <v>175</v>
      </c>
      <c r="AB3666" s="426"/>
      <c r="AC3666" s="416" t="s">
        <v>175</v>
      </c>
      <c r="AD3666" s="426"/>
      <c r="AE3666" s="416" t="s">
        <v>175</v>
      </c>
      <c r="AF3666" s="426"/>
      <c r="AG3666" s="463" t="s">
        <v>175</v>
      </c>
      <c r="AH3666" s="462"/>
      <c r="AI3666" s="463" t="s">
        <v>174</v>
      </c>
      <c r="AJ3666" s="464"/>
      <c r="AK3666" s="792"/>
      <c r="AL3666" s="792"/>
      <c r="AM3666" s="792"/>
      <c r="AN3666" s="792"/>
      <c r="AO3666" s="792"/>
      <c r="AP3666" s="792"/>
    </row>
    <row r="3667" spans="2:42" s="404" customFormat="1" ht="13.5" hidden="1" customHeight="1" x14ac:dyDescent="0.2">
      <c r="B3667" s="425" t="s">
        <v>709</v>
      </c>
      <c r="C3667" s="424" t="s">
        <v>937</v>
      </c>
      <c r="D3667" s="423" t="s">
        <v>705</v>
      </c>
      <c r="E3667" s="422"/>
      <c r="F3667" s="420"/>
      <c r="G3667" s="420"/>
      <c r="H3667" s="419">
        <v>2020</v>
      </c>
      <c r="I3667" s="418"/>
      <c r="J3667" s="418" t="s">
        <v>987</v>
      </c>
      <c r="K3667" s="439" t="s">
        <v>49</v>
      </c>
      <c r="L3667" s="824"/>
      <c r="M3667" s="825"/>
      <c r="N3667" s="792"/>
      <c r="O3667" s="829"/>
      <c r="P3667" s="832"/>
      <c r="Q3667" s="835"/>
      <c r="R3667" s="829"/>
      <c r="S3667" s="416" t="s">
        <v>173</v>
      </c>
      <c r="T3667" s="429"/>
      <c r="U3667" s="416" t="s">
        <v>171</v>
      </c>
      <c r="V3667" s="427"/>
      <c r="W3667" s="416" t="s">
        <v>170</v>
      </c>
      <c r="X3667" s="428"/>
      <c r="Y3667" s="416" t="s">
        <v>169</v>
      </c>
      <c r="Z3667" s="426">
        <v>1</v>
      </c>
      <c r="AA3667" s="416" t="s">
        <v>169</v>
      </c>
      <c r="AB3667" s="426">
        <v>1</v>
      </c>
      <c r="AC3667" s="416" t="s">
        <v>169</v>
      </c>
      <c r="AD3667" s="426">
        <v>1</v>
      </c>
      <c r="AE3667" s="416" t="s">
        <v>169</v>
      </c>
      <c r="AF3667" s="426"/>
      <c r="AG3667" s="463" t="s">
        <v>169</v>
      </c>
      <c r="AH3667" s="462"/>
      <c r="AI3667" s="781"/>
      <c r="AJ3667" s="782"/>
      <c r="AK3667" s="792"/>
      <c r="AL3667" s="792"/>
      <c r="AM3667" s="792"/>
      <c r="AN3667" s="792"/>
      <c r="AO3667" s="792"/>
      <c r="AP3667" s="792"/>
    </row>
    <row r="3668" spans="2:42" s="404" customFormat="1" ht="15" hidden="1" customHeight="1" x14ac:dyDescent="0.2">
      <c r="B3668" s="425" t="s">
        <v>709</v>
      </c>
      <c r="C3668" s="424" t="s">
        <v>937</v>
      </c>
      <c r="D3668" s="423" t="s">
        <v>705</v>
      </c>
      <c r="E3668" s="422"/>
      <c r="F3668" s="420"/>
      <c r="G3668" s="420"/>
      <c r="H3668" s="419">
        <v>2020</v>
      </c>
      <c r="I3668" s="418"/>
      <c r="J3668" s="418" t="s">
        <v>987</v>
      </c>
      <c r="K3668" s="439" t="s">
        <v>49</v>
      </c>
      <c r="L3668" s="824"/>
      <c r="M3668" s="825"/>
      <c r="N3668" s="792"/>
      <c r="O3668" s="829"/>
      <c r="P3668" s="832"/>
      <c r="Q3668" s="835"/>
      <c r="R3668" s="829"/>
      <c r="S3668" s="416" t="s">
        <v>168</v>
      </c>
      <c r="T3668" s="427"/>
      <c r="U3668" s="416" t="s">
        <v>167</v>
      </c>
      <c r="V3668" s="427"/>
      <c r="W3668" s="816"/>
      <c r="X3668" s="817"/>
      <c r="Y3668" s="416" t="s">
        <v>166</v>
      </c>
      <c r="Z3668" s="426">
        <f>IF(Z3666="",Z3667-Z3665,Z3667-Z3666)</f>
        <v>0</v>
      </c>
      <c r="AA3668" s="416" t="s">
        <v>166</v>
      </c>
      <c r="AB3668" s="426">
        <f>IF(AB3666="",AB3667-AB3665,AB3667-AB3666)</f>
        <v>0</v>
      </c>
      <c r="AC3668" s="416" t="s">
        <v>166</v>
      </c>
      <c r="AD3668" s="426">
        <f>IF(AD3666="",AD3667-AD3665,AD3667-AD3666)</f>
        <v>0</v>
      </c>
      <c r="AE3668" s="416" t="s">
        <v>166</v>
      </c>
      <c r="AF3668" s="426">
        <f>IF(AF3666="",AF3667-AF3665,AF3667-AF3666)</f>
        <v>0</v>
      </c>
      <c r="AG3668" s="463" t="s">
        <v>166</v>
      </c>
      <c r="AH3668" s="462">
        <f>IF(AH3666="",AH3667-AH3665,AH3667-AH3666)</f>
        <v>0</v>
      </c>
      <c r="AI3668" s="781"/>
      <c r="AJ3668" s="782"/>
      <c r="AK3668" s="792"/>
      <c r="AL3668" s="792"/>
      <c r="AM3668" s="792"/>
      <c r="AN3668" s="792"/>
      <c r="AO3668" s="792"/>
      <c r="AP3668" s="792"/>
    </row>
    <row r="3669" spans="2:42" s="404" customFormat="1" ht="15" hidden="1" customHeight="1" x14ac:dyDescent="0.2">
      <c r="B3669" s="425" t="s">
        <v>709</v>
      </c>
      <c r="C3669" s="424" t="s">
        <v>937</v>
      </c>
      <c r="D3669" s="423" t="s">
        <v>705</v>
      </c>
      <c r="E3669" s="422"/>
      <c r="F3669" s="420"/>
      <c r="G3669" s="420"/>
      <c r="H3669" s="419">
        <v>2020</v>
      </c>
      <c r="I3669" s="418"/>
      <c r="J3669" s="418" t="s">
        <v>987</v>
      </c>
      <c r="K3669" s="439" t="s">
        <v>49</v>
      </c>
      <c r="L3669" s="824"/>
      <c r="M3669" s="825"/>
      <c r="N3669" s="792"/>
      <c r="O3669" s="829"/>
      <c r="P3669" s="832"/>
      <c r="Q3669" s="835"/>
      <c r="R3669" s="829"/>
      <c r="S3669" s="416" t="s">
        <v>165</v>
      </c>
      <c r="T3669" s="415"/>
      <c r="U3669" s="416" t="s">
        <v>164</v>
      </c>
      <c r="V3669" s="415"/>
      <c r="W3669" s="816"/>
      <c r="X3669" s="817"/>
      <c r="Y3669" s="816"/>
      <c r="Z3669" s="817"/>
      <c r="AA3669" s="816"/>
      <c r="AB3669" s="817"/>
      <c r="AC3669" s="816"/>
      <c r="AD3669" s="817"/>
      <c r="AE3669" s="816"/>
      <c r="AF3669" s="817"/>
      <c r="AG3669" s="781"/>
      <c r="AH3669" s="782"/>
      <c r="AI3669" s="781"/>
      <c r="AJ3669" s="782"/>
      <c r="AK3669" s="792"/>
      <c r="AL3669" s="792"/>
      <c r="AM3669" s="792"/>
      <c r="AN3669" s="792"/>
      <c r="AO3669" s="792"/>
      <c r="AP3669" s="792"/>
    </row>
    <row r="3670" spans="2:42" s="404" customFormat="1" ht="15" hidden="1" customHeight="1" thickBot="1" x14ac:dyDescent="0.25">
      <c r="B3670" s="414" t="s">
        <v>709</v>
      </c>
      <c r="C3670" s="413" t="s">
        <v>937</v>
      </c>
      <c r="D3670" s="412" t="s">
        <v>705</v>
      </c>
      <c r="E3670" s="411"/>
      <c r="F3670" s="409"/>
      <c r="G3670" s="409"/>
      <c r="H3670" s="408">
        <v>2020</v>
      </c>
      <c r="I3670" s="407"/>
      <c r="J3670" s="407" t="s">
        <v>987</v>
      </c>
      <c r="K3670" s="407" t="s">
        <v>49</v>
      </c>
      <c r="L3670" s="826"/>
      <c r="M3670" s="827"/>
      <c r="N3670" s="793"/>
      <c r="O3670" s="830"/>
      <c r="P3670" s="833"/>
      <c r="Q3670" s="836"/>
      <c r="R3670" s="830"/>
      <c r="S3670" s="406" t="s">
        <v>158</v>
      </c>
      <c r="T3670" s="451"/>
      <c r="U3670" s="820"/>
      <c r="V3670" s="821"/>
      <c r="W3670" s="818"/>
      <c r="X3670" s="819"/>
      <c r="Y3670" s="818"/>
      <c r="Z3670" s="819"/>
      <c r="AA3670" s="818"/>
      <c r="AB3670" s="819"/>
      <c r="AC3670" s="818"/>
      <c r="AD3670" s="819"/>
      <c r="AE3670" s="818"/>
      <c r="AF3670" s="819"/>
      <c r="AG3670" s="783"/>
      <c r="AH3670" s="784"/>
      <c r="AI3670" s="783"/>
      <c r="AJ3670" s="784"/>
      <c r="AK3670" s="793"/>
      <c r="AL3670" s="793"/>
      <c r="AM3670" s="793"/>
      <c r="AN3670" s="793"/>
      <c r="AO3670" s="793"/>
      <c r="AP3670" s="793"/>
    </row>
    <row r="3671" spans="2:42" s="404" customFormat="1" ht="12.75" hidden="1" customHeight="1" thickTop="1" x14ac:dyDescent="0.2">
      <c r="B3671" s="445" t="s">
        <v>482</v>
      </c>
      <c r="C3671" s="444" t="s">
        <v>937</v>
      </c>
      <c r="D3671" s="443" t="s">
        <v>705</v>
      </c>
      <c r="E3671" s="442"/>
      <c r="F3671" s="440"/>
      <c r="G3671" s="440"/>
      <c r="H3671" s="419">
        <v>2020</v>
      </c>
      <c r="I3671" s="418"/>
      <c r="J3671" s="418" t="s">
        <v>987</v>
      </c>
      <c r="K3671" s="439" t="s">
        <v>1987</v>
      </c>
      <c r="L3671" s="822" t="s">
        <v>1988</v>
      </c>
      <c r="M3671" s="823"/>
      <c r="N3671" s="791" t="s">
        <v>1986</v>
      </c>
      <c r="O3671" s="828" t="s">
        <v>228</v>
      </c>
      <c r="P3671" s="831"/>
      <c r="Q3671" s="834" t="s">
        <v>231</v>
      </c>
      <c r="R3671" s="828" t="s">
        <v>193</v>
      </c>
      <c r="S3671" s="434" t="s">
        <v>184</v>
      </c>
      <c r="T3671" s="438">
        <v>500000</v>
      </c>
      <c r="U3671" s="434" t="s">
        <v>183</v>
      </c>
      <c r="V3671" s="437">
        <f>T3676+T3674</f>
        <v>0</v>
      </c>
      <c r="W3671" s="434" t="s">
        <v>182</v>
      </c>
      <c r="X3671" s="436">
        <f>T3671</f>
        <v>500000</v>
      </c>
      <c r="Y3671" s="434" t="s">
        <v>181</v>
      </c>
      <c r="Z3671" s="435">
        <v>1</v>
      </c>
      <c r="AA3671" s="434" t="s">
        <v>181</v>
      </c>
      <c r="AB3671" s="435">
        <v>1</v>
      </c>
      <c r="AC3671" s="434" t="s">
        <v>181</v>
      </c>
      <c r="AD3671" s="435">
        <v>1</v>
      </c>
      <c r="AE3671" s="434" t="s">
        <v>181</v>
      </c>
      <c r="AF3671" s="435"/>
      <c r="AG3671" s="466" t="s">
        <v>181</v>
      </c>
      <c r="AH3671" s="467"/>
      <c r="AI3671" s="466" t="s">
        <v>180</v>
      </c>
      <c r="AJ3671" s="465"/>
      <c r="AK3671" s="791" t="s">
        <v>227</v>
      </c>
      <c r="AL3671" s="791"/>
      <c r="AM3671" s="791"/>
      <c r="AN3671" s="791"/>
      <c r="AO3671" s="791"/>
      <c r="AP3671" s="791" t="s">
        <v>2182</v>
      </c>
    </row>
    <row r="3672" spans="2:42" s="404" customFormat="1" ht="15" hidden="1" customHeight="1" x14ac:dyDescent="0.2">
      <c r="B3672" s="425" t="s">
        <v>482</v>
      </c>
      <c r="C3672" s="424" t="s">
        <v>937</v>
      </c>
      <c r="D3672" s="423" t="s">
        <v>705</v>
      </c>
      <c r="E3672" s="422"/>
      <c r="F3672" s="420"/>
      <c r="G3672" s="420"/>
      <c r="H3672" s="419">
        <v>2020</v>
      </c>
      <c r="I3672" s="418"/>
      <c r="J3672" s="418" t="s">
        <v>987</v>
      </c>
      <c r="K3672" s="439" t="s">
        <v>1987</v>
      </c>
      <c r="L3672" s="824"/>
      <c r="M3672" s="825"/>
      <c r="N3672" s="792"/>
      <c r="O3672" s="829"/>
      <c r="P3672" s="832"/>
      <c r="Q3672" s="835"/>
      <c r="R3672" s="829"/>
      <c r="S3672" s="416" t="s">
        <v>179</v>
      </c>
      <c r="T3672" s="432"/>
      <c r="U3672" s="416" t="s">
        <v>177</v>
      </c>
      <c r="V3672" s="415"/>
      <c r="W3672" s="416" t="s">
        <v>176</v>
      </c>
      <c r="X3672" s="428">
        <f>X3671</f>
        <v>500000</v>
      </c>
      <c r="Y3672" s="416" t="s">
        <v>175</v>
      </c>
      <c r="Z3672" s="426"/>
      <c r="AA3672" s="416" t="s">
        <v>175</v>
      </c>
      <c r="AB3672" s="426"/>
      <c r="AC3672" s="416" t="s">
        <v>175</v>
      </c>
      <c r="AD3672" s="426"/>
      <c r="AE3672" s="416" t="s">
        <v>175</v>
      </c>
      <c r="AF3672" s="426"/>
      <c r="AG3672" s="463" t="s">
        <v>175</v>
      </c>
      <c r="AH3672" s="462"/>
      <c r="AI3672" s="463" t="s">
        <v>174</v>
      </c>
      <c r="AJ3672" s="464"/>
      <c r="AK3672" s="792"/>
      <c r="AL3672" s="792"/>
      <c r="AM3672" s="792"/>
      <c r="AN3672" s="792"/>
      <c r="AO3672" s="792"/>
      <c r="AP3672" s="792"/>
    </row>
    <row r="3673" spans="2:42" s="404" customFormat="1" ht="13.5" hidden="1" customHeight="1" x14ac:dyDescent="0.2">
      <c r="B3673" s="425" t="s">
        <v>482</v>
      </c>
      <c r="C3673" s="424" t="s">
        <v>937</v>
      </c>
      <c r="D3673" s="423" t="s">
        <v>705</v>
      </c>
      <c r="E3673" s="422"/>
      <c r="F3673" s="420"/>
      <c r="G3673" s="420"/>
      <c r="H3673" s="419">
        <v>2020</v>
      </c>
      <c r="I3673" s="418"/>
      <c r="J3673" s="418" t="s">
        <v>987</v>
      </c>
      <c r="K3673" s="439" t="s">
        <v>1987</v>
      </c>
      <c r="L3673" s="824"/>
      <c r="M3673" s="825"/>
      <c r="N3673" s="792"/>
      <c r="O3673" s="829"/>
      <c r="P3673" s="832"/>
      <c r="Q3673" s="835"/>
      <c r="R3673" s="829"/>
      <c r="S3673" s="416" t="s">
        <v>173</v>
      </c>
      <c r="T3673" s="429"/>
      <c r="U3673" s="416" t="s">
        <v>171</v>
      </c>
      <c r="V3673" s="427"/>
      <c r="W3673" s="416" t="s">
        <v>170</v>
      </c>
      <c r="X3673" s="428"/>
      <c r="Y3673" s="416" t="s">
        <v>169</v>
      </c>
      <c r="Z3673" s="426">
        <v>1</v>
      </c>
      <c r="AA3673" s="416" t="s">
        <v>169</v>
      </c>
      <c r="AB3673" s="426">
        <v>1</v>
      </c>
      <c r="AC3673" s="416" t="s">
        <v>169</v>
      </c>
      <c r="AD3673" s="426">
        <v>1</v>
      </c>
      <c r="AE3673" s="416" t="s">
        <v>169</v>
      </c>
      <c r="AF3673" s="426"/>
      <c r="AG3673" s="463" t="s">
        <v>169</v>
      </c>
      <c r="AH3673" s="462"/>
      <c r="AI3673" s="781"/>
      <c r="AJ3673" s="782"/>
      <c r="AK3673" s="792"/>
      <c r="AL3673" s="792"/>
      <c r="AM3673" s="792"/>
      <c r="AN3673" s="792"/>
      <c r="AO3673" s="792"/>
      <c r="AP3673" s="792"/>
    </row>
    <row r="3674" spans="2:42" s="404" customFormat="1" ht="15" hidden="1" customHeight="1" x14ac:dyDescent="0.2">
      <c r="B3674" s="425" t="s">
        <v>482</v>
      </c>
      <c r="C3674" s="424" t="s">
        <v>937</v>
      </c>
      <c r="D3674" s="423" t="s">
        <v>705</v>
      </c>
      <c r="E3674" s="422"/>
      <c r="F3674" s="420"/>
      <c r="G3674" s="420"/>
      <c r="H3674" s="419">
        <v>2020</v>
      </c>
      <c r="I3674" s="418"/>
      <c r="J3674" s="418" t="s">
        <v>987</v>
      </c>
      <c r="K3674" s="439" t="s">
        <v>1987</v>
      </c>
      <c r="L3674" s="824"/>
      <c r="M3674" s="825"/>
      <c r="N3674" s="792"/>
      <c r="O3674" s="829"/>
      <c r="P3674" s="832"/>
      <c r="Q3674" s="835"/>
      <c r="R3674" s="829"/>
      <c r="S3674" s="416" t="s">
        <v>168</v>
      </c>
      <c r="T3674" s="427"/>
      <c r="U3674" s="416" t="s">
        <v>167</v>
      </c>
      <c r="V3674" s="427"/>
      <c r="W3674" s="816"/>
      <c r="X3674" s="817"/>
      <c r="Y3674" s="416" t="s">
        <v>166</v>
      </c>
      <c r="Z3674" s="426">
        <f>IF(Z3672="",Z3673-Z3671,Z3673-Z3672)</f>
        <v>0</v>
      </c>
      <c r="AA3674" s="416" t="s">
        <v>166</v>
      </c>
      <c r="AB3674" s="426">
        <f>IF(AB3672="",AB3673-AB3671,AB3673-AB3672)</f>
        <v>0</v>
      </c>
      <c r="AC3674" s="416" t="s">
        <v>166</v>
      </c>
      <c r="AD3674" s="426">
        <f>IF(AD3672="",AD3673-AD3671,AD3673-AD3672)</f>
        <v>0</v>
      </c>
      <c r="AE3674" s="416" t="s">
        <v>166</v>
      </c>
      <c r="AF3674" s="426">
        <f>IF(AF3672="",AF3673-AF3671,AF3673-AF3672)</f>
        <v>0</v>
      </c>
      <c r="AG3674" s="463" t="s">
        <v>166</v>
      </c>
      <c r="AH3674" s="462">
        <f>IF(AH3672="",AH3673-AH3671,AH3673-AH3672)</f>
        <v>0</v>
      </c>
      <c r="AI3674" s="781"/>
      <c r="AJ3674" s="782"/>
      <c r="AK3674" s="792"/>
      <c r="AL3674" s="792"/>
      <c r="AM3674" s="792"/>
      <c r="AN3674" s="792"/>
      <c r="AO3674" s="792"/>
      <c r="AP3674" s="792"/>
    </row>
    <row r="3675" spans="2:42" s="404" customFormat="1" ht="15" hidden="1" customHeight="1" x14ac:dyDescent="0.2">
      <c r="B3675" s="425" t="s">
        <v>482</v>
      </c>
      <c r="C3675" s="424" t="s">
        <v>937</v>
      </c>
      <c r="D3675" s="423" t="s">
        <v>705</v>
      </c>
      <c r="E3675" s="422"/>
      <c r="F3675" s="420"/>
      <c r="G3675" s="420"/>
      <c r="H3675" s="419">
        <v>2020</v>
      </c>
      <c r="I3675" s="418"/>
      <c r="J3675" s="418" t="s">
        <v>987</v>
      </c>
      <c r="K3675" s="439" t="s">
        <v>1987</v>
      </c>
      <c r="L3675" s="824"/>
      <c r="M3675" s="825"/>
      <c r="N3675" s="792"/>
      <c r="O3675" s="829"/>
      <c r="P3675" s="832"/>
      <c r="Q3675" s="835"/>
      <c r="R3675" s="829"/>
      <c r="S3675" s="416" t="s">
        <v>165</v>
      </c>
      <c r="T3675" s="415"/>
      <c r="U3675" s="416" t="s">
        <v>164</v>
      </c>
      <c r="V3675" s="415"/>
      <c r="W3675" s="816"/>
      <c r="X3675" s="817"/>
      <c r="Y3675" s="816"/>
      <c r="Z3675" s="817"/>
      <c r="AA3675" s="816"/>
      <c r="AB3675" s="817"/>
      <c r="AC3675" s="816"/>
      <c r="AD3675" s="817"/>
      <c r="AE3675" s="816"/>
      <c r="AF3675" s="817"/>
      <c r="AG3675" s="781"/>
      <c r="AH3675" s="782"/>
      <c r="AI3675" s="781"/>
      <c r="AJ3675" s="782"/>
      <c r="AK3675" s="792"/>
      <c r="AL3675" s="792"/>
      <c r="AM3675" s="792"/>
      <c r="AN3675" s="792"/>
      <c r="AO3675" s="792"/>
      <c r="AP3675" s="792"/>
    </row>
    <row r="3676" spans="2:42" s="404" customFormat="1" ht="15" hidden="1" customHeight="1" thickBot="1" x14ac:dyDescent="0.25">
      <c r="B3676" s="414" t="s">
        <v>482</v>
      </c>
      <c r="C3676" s="413" t="s">
        <v>937</v>
      </c>
      <c r="D3676" s="412" t="s">
        <v>705</v>
      </c>
      <c r="E3676" s="411"/>
      <c r="F3676" s="409"/>
      <c r="G3676" s="409"/>
      <c r="H3676" s="408">
        <v>2020</v>
      </c>
      <c r="I3676" s="407"/>
      <c r="J3676" s="407" t="s">
        <v>987</v>
      </c>
      <c r="K3676" s="407" t="s">
        <v>1987</v>
      </c>
      <c r="L3676" s="826"/>
      <c r="M3676" s="827"/>
      <c r="N3676" s="793"/>
      <c r="O3676" s="830"/>
      <c r="P3676" s="833"/>
      <c r="Q3676" s="836"/>
      <c r="R3676" s="830"/>
      <c r="S3676" s="406" t="s">
        <v>158</v>
      </c>
      <c r="T3676" s="451"/>
      <c r="U3676" s="820"/>
      <c r="V3676" s="821"/>
      <c r="W3676" s="818"/>
      <c r="X3676" s="819"/>
      <c r="Y3676" s="818"/>
      <c r="Z3676" s="819"/>
      <c r="AA3676" s="818"/>
      <c r="AB3676" s="819"/>
      <c r="AC3676" s="818"/>
      <c r="AD3676" s="819"/>
      <c r="AE3676" s="818"/>
      <c r="AF3676" s="819"/>
      <c r="AG3676" s="783"/>
      <c r="AH3676" s="784"/>
      <c r="AI3676" s="783"/>
      <c r="AJ3676" s="784"/>
      <c r="AK3676" s="793"/>
      <c r="AL3676" s="793"/>
      <c r="AM3676" s="793"/>
      <c r="AN3676" s="793"/>
      <c r="AO3676" s="793"/>
      <c r="AP3676" s="793"/>
    </row>
    <row r="3677" spans="2:42" s="404" customFormat="1" ht="12.75" hidden="1" customHeight="1" thickTop="1" x14ac:dyDescent="0.2">
      <c r="B3677" s="445" t="s">
        <v>235</v>
      </c>
      <c r="C3677" s="444" t="s">
        <v>1989</v>
      </c>
      <c r="D3677" s="443" t="s">
        <v>161</v>
      </c>
      <c r="E3677" s="442"/>
      <c r="F3677" s="440"/>
      <c r="G3677" s="440"/>
      <c r="H3677" s="419">
        <v>2020</v>
      </c>
      <c r="I3677" s="418"/>
      <c r="J3677" s="418" t="s">
        <v>987</v>
      </c>
      <c r="K3677" s="439" t="s">
        <v>1987</v>
      </c>
      <c r="L3677" s="822" t="s">
        <v>76</v>
      </c>
      <c r="M3677" s="823"/>
      <c r="N3677" s="791" t="s">
        <v>1986</v>
      </c>
      <c r="O3677" s="828" t="s">
        <v>228</v>
      </c>
      <c r="P3677" s="831"/>
      <c r="Q3677" s="834" t="s">
        <v>231</v>
      </c>
      <c r="R3677" s="828" t="s">
        <v>193</v>
      </c>
      <c r="S3677" s="434" t="s">
        <v>184</v>
      </c>
      <c r="T3677" s="438">
        <v>3000000</v>
      </c>
      <c r="U3677" s="434" t="s">
        <v>183</v>
      </c>
      <c r="V3677" s="437">
        <f>T3682+T3680</f>
        <v>0</v>
      </c>
      <c r="W3677" s="434" t="s">
        <v>182</v>
      </c>
      <c r="X3677" s="436">
        <f>T3677</f>
        <v>3000000</v>
      </c>
      <c r="Y3677" s="434" t="s">
        <v>181</v>
      </c>
      <c r="Z3677" s="435">
        <v>1</v>
      </c>
      <c r="AA3677" s="434" t="s">
        <v>181</v>
      </c>
      <c r="AB3677" s="435">
        <v>1</v>
      </c>
      <c r="AC3677" s="434" t="s">
        <v>181</v>
      </c>
      <c r="AD3677" s="435">
        <v>1</v>
      </c>
      <c r="AE3677" s="434" t="s">
        <v>181</v>
      </c>
      <c r="AF3677" s="435"/>
      <c r="AG3677" s="466" t="s">
        <v>181</v>
      </c>
      <c r="AH3677" s="467"/>
      <c r="AI3677" s="466" t="s">
        <v>180</v>
      </c>
      <c r="AJ3677" s="465"/>
      <c r="AK3677" s="791" t="s">
        <v>227</v>
      </c>
      <c r="AL3677" s="791"/>
      <c r="AM3677" s="791"/>
      <c r="AN3677" s="791"/>
      <c r="AO3677" s="791"/>
      <c r="AP3677" s="791" t="s">
        <v>2182</v>
      </c>
    </row>
    <row r="3678" spans="2:42" s="404" customFormat="1" ht="15" hidden="1" customHeight="1" x14ac:dyDescent="0.2">
      <c r="B3678" s="425" t="s">
        <v>235</v>
      </c>
      <c r="C3678" s="424" t="s">
        <v>1989</v>
      </c>
      <c r="D3678" s="423" t="s">
        <v>161</v>
      </c>
      <c r="E3678" s="422"/>
      <c r="F3678" s="420"/>
      <c r="G3678" s="420"/>
      <c r="H3678" s="419">
        <v>2020</v>
      </c>
      <c r="I3678" s="418"/>
      <c r="J3678" s="418" t="s">
        <v>987</v>
      </c>
      <c r="K3678" s="439" t="s">
        <v>1987</v>
      </c>
      <c r="L3678" s="824"/>
      <c r="M3678" s="825"/>
      <c r="N3678" s="792"/>
      <c r="O3678" s="829"/>
      <c r="P3678" s="832"/>
      <c r="Q3678" s="835"/>
      <c r="R3678" s="829"/>
      <c r="S3678" s="416" t="s">
        <v>179</v>
      </c>
      <c r="T3678" s="432"/>
      <c r="U3678" s="416" t="s">
        <v>177</v>
      </c>
      <c r="V3678" s="415"/>
      <c r="W3678" s="416" t="s">
        <v>176</v>
      </c>
      <c r="X3678" s="428">
        <f>X3677</f>
        <v>3000000</v>
      </c>
      <c r="Y3678" s="416" t="s">
        <v>175</v>
      </c>
      <c r="Z3678" s="426"/>
      <c r="AA3678" s="416" t="s">
        <v>175</v>
      </c>
      <c r="AB3678" s="426"/>
      <c r="AC3678" s="416" t="s">
        <v>175</v>
      </c>
      <c r="AD3678" s="426"/>
      <c r="AE3678" s="416" t="s">
        <v>175</v>
      </c>
      <c r="AF3678" s="426"/>
      <c r="AG3678" s="463" t="s">
        <v>175</v>
      </c>
      <c r="AH3678" s="462"/>
      <c r="AI3678" s="463" t="s">
        <v>174</v>
      </c>
      <c r="AJ3678" s="464"/>
      <c r="AK3678" s="792"/>
      <c r="AL3678" s="792"/>
      <c r="AM3678" s="792"/>
      <c r="AN3678" s="792"/>
      <c r="AO3678" s="792"/>
      <c r="AP3678" s="792"/>
    </row>
    <row r="3679" spans="2:42" s="404" customFormat="1" ht="13.5" hidden="1" customHeight="1" x14ac:dyDescent="0.2">
      <c r="B3679" s="425" t="s">
        <v>235</v>
      </c>
      <c r="C3679" s="424" t="s">
        <v>1989</v>
      </c>
      <c r="D3679" s="423" t="s">
        <v>161</v>
      </c>
      <c r="E3679" s="422"/>
      <c r="F3679" s="420"/>
      <c r="G3679" s="420"/>
      <c r="H3679" s="419">
        <v>2020</v>
      </c>
      <c r="I3679" s="418"/>
      <c r="J3679" s="418" t="s">
        <v>987</v>
      </c>
      <c r="K3679" s="439" t="s">
        <v>1987</v>
      </c>
      <c r="L3679" s="824"/>
      <c r="M3679" s="825"/>
      <c r="N3679" s="792"/>
      <c r="O3679" s="829"/>
      <c r="P3679" s="832"/>
      <c r="Q3679" s="835"/>
      <c r="R3679" s="829"/>
      <c r="S3679" s="416" t="s">
        <v>173</v>
      </c>
      <c r="T3679" s="429"/>
      <c r="U3679" s="416" t="s">
        <v>171</v>
      </c>
      <c r="V3679" s="427"/>
      <c r="W3679" s="416" t="s">
        <v>170</v>
      </c>
      <c r="X3679" s="428"/>
      <c r="Y3679" s="416" t="s">
        <v>169</v>
      </c>
      <c r="Z3679" s="426">
        <v>1</v>
      </c>
      <c r="AA3679" s="416" t="s">
        <v>169</v>
      </c>
      <c r="AB3679" s="426">
        <v>1</v>
      </c>
      <c r="AC3679" s="416" t="s">
        <v>169</v>
      </c>
      <c r="AD3679" s="426">
        <v>1</v>
      </c>
      <c r="AE3679" s="416" t="s">
        <v>169</v>
      </c>
      <c r="AF3679" s="426"/>
      <c r="AG3679" s="463" t="s">
        <v>169</v>
      </c>
      <c r="AH3679" s="462"/>
      <c r="AI3679" s="781"/>
      <c r="AJ3679" s="782"/>
      <c r="AK3679" s="792"/>
      <c r="AL3679" s="792"/>
      <c r="AM3679" s="792"/>
      <c r="AN3679" s="792"/>
      <c r="AO3679" s="792"/>
      <c r="AP3679" s="792"/>
    </row>
    <row r="3680" spans="2:42" s="404" customFormat="1" ht="15" hidden="1" customHeight="1" x14ac:dyDescent="0.2">
      <c r="B3680" s="425" t="s">
        <v>235</v>
      </c>
      <c r="C3680" s="424" t="s">
        <v>1989</v>
      </c>
      <c r="D3680" s="423" t="s">
        <v>161</v>
      </c>
      <c r="E3680" s="422"/>
      <c r="F3680" s="420"/>
      <c r="G3680" s="420"/>
      <c r="H3680" s="419">
        <v>2020</v>
      </c>
      <c r="I3680" s="418"/>
      <c r="J3680" s="418" t="s">
        <v>987</v>
      </c>
      <c r="K3680" s="439" t="s">
        <v>1987</v>
      </c>
      <c r="L3680" s="824"/>
      <c r="M3680" s="825"/>
      <c r="N3680" s="792"/>
      <c r="O3680" s="829"/>
      <c r="P3680" s="832"/>
      <c r="Q3680" s="835"/>
      <c r="R3680" s="829"/>
      <c r="S3680" s="416" t="s">
        <v>168</v>
      </c>
      <c r="T3680" s="427"/>
      <c r="U3680" s="416" t="s">
        <v>167</v>
      </c>
      <c r="V3680" s="427"/>
      <c r="W3680" s="816"/>
      <c r="X3680" s="817"/>
      <c r="Y3680" s="416" t="s">
        <v>166</v>
      </c>
      <c r="Z3680" s="426">
        <f>IF(Z3678="",Z3679-Z3677,Z3679-Z3678)</f>
        <v>0</v>
      </c>
      <c r="AA3680" s="416" t="s">
        <v>166</v>
      </c>
      <c r="AB3680" s="426">
        <f>IF(AB3678="",AB3679-AB3677,AB3679-AB3678)</f>
        <v>0</v>
      </c>
      <c r="AC3680" s="416" t="s">
        <v>166</v>
      </c>
      <c r="AD3680" s="426">
        <f>IF(AD3678="",AD3679-AD3677,AD3679-AD3678)</f>
        <v>0</v>
      </c>
      <c r="AE3680" s="416" t="s">
        <v>166</v>
      </c>
      <c r="AF3680" s="426">
        <f>IF(AF3678="",AF3679-AF3677,AF3679-AF3678)</f>
        <v>0</v>
      </c>
      <c r="AG3680" s="463" t="s">
        <v>166</v>
      </c>
      <c r="AH3680" s="462">
        <f>IF(AH3678="",AH3679-AH3677,AH3679-AH3678)</f>
        <v>0</v>
      </c>
      <c r="AI3680" s="781"/>
      <c r="AJ3680" s="782"/>
      <c r="AK3680" s="792"/>
      <c r="AL3680" s="792"/>
      <c r="AM3680" s="792"/>
      <c r="AN3680" s="792"/>
      <c r="AO3680" s="792"/>
      <c r="AP3680" s="792"/>
    </row>
    <row r="3681" spans="2:42" s="404" customFormat="1" ht="15" hidden="1" customHeight="1" x14ac:dyDescent="0.2">
      <c r="B3681" s="425" t="s">
        <v>235</v>
      </c>
      <c r="C3681" s="424" t="s">
        <v>1989</v>
      </c>
      <c r="D3681" s="423" t="s">
        <v>161</v>
      </c>
      <c r="E3681" s="422"/>
      <c r="F3681" s="420"/>
      <c r="G3681" s="420"/>
      <c r="H3681" s="419">
        <v>2020</v>
      </c>
      <c r="I3681" s="418"/>
      <c r="J3681" s="418" t="s">
        <v>987</v>
      </c>
      <c r="K3681" s="439" t="s">
        <v>1987</v>
      </c>
      <c r="L3681" s="824"/>
      <c r="M3681" s="825"/>
      <c r="N3681" s="792"/>
      <c r="O3681" s="829"/>
      <c r="P3681" s="832"/>
      <c r="Q3681" s="835"/>
      <c r="R3681" s="829"/>
      <c r="S3681" s="416" t="s">
        <v>165</v>
      </c>
      <c r="T3681" s="415"/>
      <c r="U3681" s="416" t="s">
        <v>164</v>
      </c>
      <c r="V3681" s="415"/>
      <c r="W3681" s="816"/>
      <c r="X3681" s="817"/>
      <c r="Y3681" s="816"/>
      <c r="Z3681" s="817"/>
      <c r="AA3681" s="816"/>
      <c r="AB3681" s="817"/>
      <c r="AC3681" s="816"/>
      <c r="AD3681" s="817"/>
      <c r="AE3681" s="816"/>
      <c r="AF3681" s="817"/>
      <c r="AG3681" s="781"/>
      <c r="AH3681" s="782"/>
      <c r="AI3681" s="781"/>
      <c r="AJ3681" s="782"/>
      <c r="AK3681" s="792"/>
      <c r="AL3681" s="792"/>
      <c r="AM3681" s="792"/>
      <c r="AN3681" s="792"/>
      <c r="AO3681" s="792"/>
      <c r="AP3681" s="792"/>
    </row>
    <row r="3682" spans="2:42" s="404" customFormat="1" ht="15" hidden="1" customHeight="1" thickBot="1" x14ac:dyDescent="0.25">
      <c r="B3682" s="414" t="s">
        <v>235</v>
      </c>
      <c r="C3682" s="413" t="s">
        <v>1989</v>
      </c>
      <c r="D3682" s="412" t="s">
        <v>161</v>
      </c>
      <c r="E3682" s="411"/>
      <c r="F3682" s="409"/>
      <c r="G3682" s="409"/>
      <c r="H3682" s="408">
        <v>2020</v>
      </c>
      <c r="I3682" s="407"/>
      <c r="J3682" s="407" t="s">
        <v>987</v>
      </c>
      <c r="K3682" s="407" t="s">
        <v>1987</v>
      </c>
      <c r="L3682" s="826"/>
      <c r="M3682" s="827"/>
      <c r="N3682" s="793"/>
      <c r="O3682" s="830"/>
      <c r="P3682" s="833"/>
      <c r="Q3682" s="836"/>
      <c r="R3682" s="830"/>
      <c r="S3682" s="406" t="s">
        <v>158</v>
      </c>
      <c r="T3682" s="451"/>
      <c r="U3682" s="820"/>
      <c r="V3682" s="821"/>
      <c r="W3682" s="818"/>
      <c r="X3682" s="819"/>
      <c r="Y3682" s="818"/>
      <c r="Z3682" s="819"/>
      <c r="AA3682" s="818"/>
      <c r="AB3682" s="819"/>
      <c r="AC3682" s="818"/>
      <c r="AD3682" s="819"/>
      <c r="AE3682" s="818"/>
      <c r="AF3682" s="819"/>
      <c r="AG3682" s="783"/>
      <c r="AH3682" s="784"/>
      <c r="AI3682" s="783"/>
      <c r="AJ3682" s="784"/>
      <c r="AK3682" s="793"/>
      <c r="AL3682" s="793"/>
      <c r="AM3682" s="793"/>
      <c r="AN3682" s="793"/>
      <c r="AO3682" s="793"/>
      <c r="AP3682" s="793"/>
    </row>
    <row r="3683" spans="2:42" s="404" customFormat="1" ht="12.75" hidden="1" customHeight="1" thickTop="1" x14ac:dyDescent="0.2">
      <c r="B3683" s="445" t="s">
        <v>733</v>
      </c>
      <c r="C3683" s="444" t="s">
        <v>447</v>
      </c>
      <c r="D3683" s="443" t="s">
        <v>705</v>
      </c>
      <c r="E3683" s="442"/>
      <c r="F3683" s="440"/>
      <c r="G3683" s="440"/>
      <c r="H3683" s="419">
        <v>2020</v>
      </c>
      <c r="I3683" s="418"/>
      <c r="J3683" s="418" t="s">
        <v>987</v>
      </c>
      <c r="K3683" s="439" t="s">
        <v>1987</v>
      </c>
      <c r="L3683" s="822" t="s">
        <v>77</v>
      </c>
      <c r="M3683" s="823"/>
      <c r="N3683" s="791" t="s">
        <v>1986</v>
      </c>
      <c r="O3683" s="828" t="s">
        <v>228</v>
      </c>
      <c r="P3683" s="831"/>
      <c r="Q3683" s="834" t="s">
        <v>231</v>
      </c>
      <c r="R3683" s="828" t="s">
        <v>193</v>
      </c>
      <c r="S3683" s="434" t="s">
        <v>184</v>
      </c>
      <c r="T3683" s="438">
        <v>10000000</v>
      </c>
      <c r="U3683" s="434" t="s">
        <v>183</v>
      </c>
      <c r="V3683" s="437">
        <f>T3688+T3686</f>
        <v>0</v>
      </c>
      <c r="W3683" s="434" t="s">
        <v>182</v>
      </c>
      <c r="X3683" s="436">
        <f>T3683</f>
        <v>10000000</v>
      </c>
      <c r="Y3683" s="434" t="s">
        <v>181</v>
      </c>
      <c r="Z3683" s="435">
        <v>1</v>
      </c>
      <c r="AA3683" s="434" t="s">
        <v>181</v>
      </c>
      <c r="AB3683" s="435">
        <v>1</v>
      </c>
      <c r="AC3683" s="434" t="s">
        <v>181</v>
      </c>
      <c r="AD3683" s="435">
        <v>1</v>
      </c>
      <c r="AE3683" s="434" t="s">
        <v>181</v>
      </c>
      <c r="AF3683" s="435"/>
      <c r="AG3683" s="466" t="s">
        <v>181</v>
      </c>
      <c r="AH3683" s="467"/>
      <c r="AI3683" s="466" t="s">
        <v>180</v>
      </c>
      <c r="AJ3683" s="465"/>
      <c r="AK3683" s="791" t="s">
        <v>227</v>
      </c>
      <c r="AL3683" s="791"/>
      <c r="AM3683" s="791"/>
      <c r="AN3683" s="791"/>
      <c r="AO3683" s="791"/>
      <c r="AP3683" s="791" t="s">
        <v>2182</v>
      </c>
    </row>
    <row r="3684" spans="2:42" s="404" customFormat="1" ht="15" hidden="1" customHeight="1" x14ac:dyDescent="0.2">
      <c r="B3684" s="425" t="s">
        <v>733</v>
      </c>
      <c r="C3684" s="424" t="s">
        <v>447</v>
      </c>
      <c r="D3684" s="423" t="s">
        <v>705</v>
      </c>
      <c r="E3684" s="422"/>
      <c r="F3684" s="420"/>
      <c r="G3684" s="420"/>
      <c r="H3684" s="419">
        <v>2020</v>
      </c>
      <c r="I3684" s="418"/>
      <c r="J3684" s="418" t="s">
        <v>987</v>
      </c>
      <c r="K3684" s="439" t="s">
        <v>1987</v>
      </c>
      <c r="L3684" s="824"/>
      <c r="M3684" s="825"/>
      <c r="N3684" s="792"/>
      <c r="O3684" s="829"/>
      <c r="P3684" s="832"/>
      <c r="Q3684" s="835"/>
      <c r="R3684" s="829"/>
      <c r="S3684" s="416" t="s">
        <v>179</v>
      </c>
      <c r="T3684" s="432"/>
      <c r="U3684" s="416" t="s">
        <v>177</v>
      </c>
      <c r="V3684" s="415"/>
      <c r="W3684" s="416" t="s">
        <v>176</v>
      </c>
      <c r="X3684" s="428">
        <f>X3683</f>
        <v>10000000</v>
      </c>
      <c r="Y3684" s="416" t="s">
        <v>175</v>
      </c>
      <c r="Z3684" s="426"/>
      <c r="AA3684" s="416" t="s">
        <v>175</v>
      </c>
      <c r="AB3684" s="426"/>
      <c r="AC3684" s="416" t="s">
        <v>175</v>
      </c>
      <c r="AD3684" s="426"/>
      <c r="AE3684" s="416" t="s">
        <v>175</v>
      </c>
      <c r="AF3684" s="426"/>
      <c r="AG3684" s="463" t="s">
        <v>175</v>
      </c>
      <c r="AH3684" s="462"/>
      <c r="AI3684" s="463" t="s">
        <v>174</v>
      </c>
      <c r="AJ3684" s="464"/>
      <c r="AK3684" s="792"/>
      <c r="AL3684" s="792"/>
      <c r="AM3684" s="792"/>
      <c r="AN3684" s="792"/>
      <c r="AO3684" s="792"/>
      <c r="AP3684" s="792"/>
    </row>
    <row r="3685" spans="2:42" s="404" customFormat="1" ht="13.5" hidden="1" customHeight="1" x14ac:dyDescent="0.2">
      <c r="B3685" s="425" t="s">
        <v>733</v>
      </c>
      <c r="C3685" s="424" t="s">
        <v>447</v>
      </c>
      <c r="D3685" s="423" t="s">
        <v>705</v>
      </c>
      <c r="E3685" s="422"/>
      <c r="F3685" s="420"/>
      <c r="G3685" s="420"/>
      <c r="H3685" s="419">
        <v>2020</v>
      </c>
      <c r="I3685" s="418"/>
      <c r="J3685" s="418" t="s">
        <v>987</v>
      </c>
      <c r="K3685" s="439" t="s">
        <v>1987</v>
      </c>
      <c r="L3685" s="824"/>
      <c r="M3685" s="825"/>
      <c r="N3685" s="792"/>
      <c r="O3685" s="829"/>
      <c r="P3685" s="832"/>
      <c r="Q3685" s="835"/>
      <c r="R3685" s="829"/>
      <c r="S3685" s="416" t="s">
        <v>173</v>
      </c>
      <c r="T3685" s="429"/>
      <c r="U3685" s="416" t="s">
        <v>171</v>
      </c>
      <c r="V3685" s="427"/>
      <c r="W3685" s="416" t="s">
        <v>170</v>
      </c>
      <c r="X3685" s="428"/>
      <c r="Y3685" s="416" t="s">
        <v>169</v>
      </c>
      <c r="Z3685" s="426">
        <v>1</v>
      </c>
      <c r="AA3685" s="416" t="s">
        <v>169</v>
      </c>
      <c r="AB3685" s="426">
        <v>1</v>
      </c>
      <c r="AC3685" s="416" t="s">
        <v>169</v>
      </c>
      <c r="AD3685" s="426">
        <v>1</v>
      </c>
      <c r="AE3685" s="416" t="s">
        <v>169</v>
      </c>
      <c r="AF3685" s="426"/>
      <c r="AG3685" s="463" t="s">
        <v>169</v>
      </c>
      <c r="AH3685" s="462"/>
      <c r="AI3685" s="781"/>
      <c r="AJ3685" s="782"/>
      <c r="AK3685" s="792"/>
      <c r="AL3685" s="792"/>
      <c r="AM3685" s="792"/>
      <c r="AN3685" s="792"/>
      <c r="AO3685" s="792"/>
      <c r="AP3685" s="792"/>
    </row>
    <row r="3686" spans="2:42" s="404" customFormat="1" ht="15" hidden="1" customHeight="1" x14ac:dyDescent="0.2">
      <c r="B3686" s="425" t="s">
        <v>733</v>
      </c>
      <c r="C3686" s="424" t="s">
        <v>447</v>
      </c>
      <c r="D3686" s="423" t="s">
        <v>705</v>
      </c>
      <c r="E3686" s="422"/>
      <c r="F3686" s="420"/>
      <c r="G3686" s="420"/>
      <c r="H3686" s="419">
        <v>2020</v>
      </c>
      <c r="I3686" s="418"/>
      <c r="J3686" s="418" t="s">
        <v>987</v>
      </c>
      <c r="K3686" s="439" t="s">
        <v>1987</v>
      </c>
      <c r="L3686" s="824"/>
      <c r="M3686" s="825"/>
      <c r="N3686" s="792"/>
      <c r="O3686" s="829"/>
      <c r="P3686" s="832"/>
      <c r="Q3686" s="835"/>
      <c r="R3686" s="829"/>
      <c r="S3686" s="416" t="s">
        <v>168</v>
      </c>
      <c r="T3686" s="427"/>
      <c r="U3686" s="416" t="s">
        <v>167</v>
      </c>
      <c r="V3686" s="427"/>
      <c r="W3686" s="816"/>
      <c r="X3686" s="817"/>
      <c r="Y3686" s="416" t="s">
        <v>166</v>
      </c>
      <c r="Z3686" s="426">
        <f>IF(Z3684="",Z3685-Z3683,Z3685-Z3684)</f>
        <v>0</v>
      </c>
      <c r="AA3686" s="416" t="s">
        <v>166</v>
      </c>
      <c r="AB3686" s="426">
        <f>IF(AB3684="",AB3685-AB3683,AB3685-AB3684)</f>
        <v>0</v>
      </c>
      <c r="AC3686" s="416" t="s">
        <v>166</v>
      </c>
      <c r="AD3686" s="426">
        <f>IF(AD3684="",AD3685-AD3683,AD3685-AD3684)</f>
        <v>0</v>
      </c>
      <c r="AE3686" s="416" t="s">
        <v>166</v>
      </c>
      <c r="AF3686" s="426">
        <f>IF(AF3684="",AF3685-AF3683,AF3685-AF3684)</f>
        <v>0</v>
      </c>
      <c r="AG3686" s="463" t="s">
        <v>166</v>
      </c>
      <c r="AH3686" s="462">
        <f>IF(AH3684="",AH3685-AH3683,AH3685-AH3684)</f>
        <v>0</v>
      </c>
      <c r="AI3686" s="781"/>
      <c r="AJ3686" s="782"/>
      <c r="AK3686" s="792"/>
      <c r="AL3686" s="792"/>
      <c r="AM3686" s="792"/>
      <c r="AN3686" s="792"/>
      <c r="AO3686" s="792"/>
      <c r="AP3686" s="792"/>
    </row>
    <row r="3687" spans="2:42" s="404" customFormat="1" ht="15" hidden="1" customHeight="1" x14ac:dyDescent="0.2">
      <c r="B3687" s="425" t="s">
        <v>733</v>
      </c>
      <c r="C3687" s="424" t="s">
        <v>447</v>
      </c>
      <c r="D3687" s="423" t="s">
        <v>705</v>
      </c>
      <c r="E3687" s="422"/>
      <c r="F3687" s="420"/>
      <c r="G3687" s="420"/>
      <c r="H3687" s="419">
        <v>2020</v>
      </c>
      <c r="I3687" s="418"/>
      <c r="J3687" s="418" t="s">
        <v>987</v>
      </c>
      <c r="K3687" s="439" t="s">
        <v>1987</v>
      </c>
      <c r="L3687" s="824"/>
      <c r="M3687" s="825"/>
      <c r="N3687" s="792"/>
      <c r="O3687" s="829"/>
      <c r="P3687" s="832"/>
      <c r="Q3687" s="835"/>
      <c r="R3687" s="829"/>
      <c r="S3687" s="416" t="s">
        <v>165</v>
      </c>
      <c r="T3687" s="415"/>
      <c r="U3687" s="416" t="s">
        <v>164</v>
      </c>
      <c r="V3687" s="415"/>
      <c r="W3687" s="816"/>
      <c r="X3687" s="817"/>
      <c r="Y3687" s="816"/>
      <c r="Z3687" s="817"/>
      <c r="AA3687" s="816"/>
      <c r="AB3687" s="817"/>
      <c r="AC3687" s="816"/>
      <c r="AD3687" s="817"/>
      <c r="AE3687" s="816"/>
      <c r="AF3687" s="817"/>
      <c r="AG3687" s="781"/>
      <c r="AH3687" s="782"/>
      <c r="AI3687" s="781"/>
      <c r="AJ3687" s="782"/>
      <c r="AK3687" s="792"/>
      <c r="AL3687" s="792"/>
      <c r="AM3687" s="792"/>
      <c r="AN3687" s="792"/>
      <c r="AO3687" s="792"/>
      <c r="AP3687" s="792"/>
    </row>
    <row r="3688" spans="2:42" s="404" customFormat="1" ht="15" hidden="1" customHeight="1" thickBot="1" x14ac:dyDescent="0.25">
      <c r="B3688" s="414" t="s">
        <v>733</v>
      </c>
      <c r="C3688" s="413" t="s">
        <v>447</v>
      </c>
      <c r="D3688" s="412" t="s">
        <v>705</v>
      </c>
      <c r="E3688" s="411"/>
      <c r="F3688" s="409"/>
      <c r="G3688" s="409"/>
      <c r="H3688" s="408">
        <v>2020</v>
      </c>
      <c r="I3688" s="407"/>
      <c r="J3688" s="407" t="s">
        <v>987</v>
      </c>
      <c r="K3688" s="407" t="s">
        <v>1987</v>
      </c>
      <c r="L3688" s="826"/>
      <c r="M3688" s="827"/>
      <c r="N3688" s="793"/>
      <c r="O3688" s="830"/>
      <c r="P3688" s="833"/>
      <c r="Q3688" s="836"/>
      <c r="R3688" s="830"/>
      <c r="S3688" s="406" t="s">
        <v>158</v>
      </c>
      <c r="T3688" s="451"/>
      <c r="U3688" s="820"/>
      <c r="V3688" s="821"/>
      <c r="W3688" s="818"/>
      <c r="X3688" s="819"/>
      <c r="Y3688" s="818"/>
      <c r="Z3688" s="819"/>
      <c r="AA3688" s="818"/>
      <c r="AB3688" s="819"/>
      <c r="AC3688" s="818"/>
      <c r="AD3688" s="819"/>
      <c r="AE3688" s="818"/>
      <c r="AF3688" s="819"/>
      <c r="AG3688" s="783"/>
      <c r="AH3688" s="784"/>
      <c r="AI3688" s="783"/>
      <c r="AJ3688" s="784"/>
      <c r="AK3688" s="793"/>
      <c r="AL3688" s="793"/>
      <c r="AM3688" s="793"/>
      <c r="AN3688" s="793"/>
      <c r="AO3688" s="793"/>
      <c r="AP3688" s="793"/>
    </row>
    <row r="3689" spans="2:42" s="404" customFormat="1" ht="12.75" hidden="1" customHeight="1" thickTop="1" x14ac:dyDescent="0.2">
      <c r="B3689" s="445" t="s">
        <v>310</v>
      </c>
      <c r="C3689" s="444"/>
      <c r="D3689" s="443" t="s">
        <v>705</v>
      </c>
      <c r="E3689" s="442"/>
      <c r="F3689" s="440"/>
      <c r="G3689" s="440"/>
      <c r="H3689" s="419">
        <v>2020</v>
      </c>
      <c r="I3689" s="418"/>
      <c r="J3689" s="418" t="s">
        <v>987</v>
      </c>
      <c r="K3689" s="439" t="s">
        <v>1987</v>
      </c>
      <c r="L3689" s="822" t="s">
        <v>78</v>
      </c>
      <c r="M3689" s="823"/>
      <c r="N3689" s="791" t="s">
        <v>1986</v>
      </c>
      <c r="O3689" s="828" t="s">
        <v>228</v>
      </c>
      <c r="P3689" s="831"/>
      <c r="Q3689" s="834" t="s">
        <v>231</v>
      </c>
      <c r="R3689" s="828" t="s">
        <v>193</v>
      </c>
      <c r="S3689" s="434" t="s">
        <v>184</v>
      </c>
      <c r="T3689" s="438">
        <v>10000000</v>
      </c>
      <c r="U3689" s="434" t="s">
        <v>183</v>
      </c>
      <c r="V3689" s="437">
        <f>T3694+T3692</f>
        <v>0</v>
      </c>
      <c r="W3689" s="434" t="s">
        <v>182</v>
      </c>
      <c r="X3689" s="436">
        <f>T3689</f>
        <v>10000000</v>
      </c>
      <c r="Y3689" s="434" t="s">
        <v>181</v>
      </c>
      <c r="Z3689" s="435">
        <v>1</v>
      </c>
      <c r="AA3689" s="434" t="s">
        <v>181</v>
      </c>
      <c r="AB3689" s="435">
        <v>1</v>
      </c>
      <c r="AC3689" s="434" t="s">
        <v>181</v>
      </c>
      <c r="AD3689" s="435">
        <v>1</v>
      </c>
      <c r="AE3689" s="434" t="s">
        <v>181</v>
      </c>
      <c r="AF3689" s="435"/>
      <c r="AG3689" s="466" t="s">
        <v>181</v>
      </c>
      <c r="AH3689" s="467"/>
      <c r="AI3689" s="466" t="s">
        <v>180</v>
      </c>
      <c r="AJ3689" s="465"/>
      <c r="AK3689" s="791" t="s">
        <v>227</v>
      </c>
      <c r="AL3689" s="791"/>
      <c r="AM3689" s="791"/>
      <c r="AN3689" s="791"/>
      <c r="AO3689" s="791"/>
      <c r="AP3689" s="791" t="s">
        <v>2182</v>
      </c>
    </row>
    <row r="3690" spans="2:42" s="404" customFormat="1" ht="15" hidden="1" customHeight="1" x14ac:dyDescent="0.2">
      <c r="B3690" s="425" t="s">
        <v>310</v>
      </c>
      <c r="C3690" s="424"/>
      <c r="D3690" s="423" t="s">
        <v>705</v>
      </c>
      <c r="E3690" s="422"/>
      <c r="F3690" s="420"/>
      <c r="G3690" s="420"/>
      <c r="H3690" s="419">
        <v>2020</v>
      </c>
      <c r="I3690" s="418"/>
      <c r="J3690" s="418" t="s">
        <v>987</v>
      </c>
      <c r="K3690" s="439" t="s">
        <v>1987</v>
      </c>
      <c r="L3690" s="824"/>
      <c r="M3690" s="825"/>
      <c r="N3690" s="792"/>
      <c r="O3690" s="829"/>
      <c r="P3690" s="832"/>
      <c r="Q3690" s="835"/>
      <c r="R3690" s="829"/>
      <c r="S3690" s="416" t="s">
        <v>179</v>
      </c>
      <c r="T3690" s="432"/>
      <c r="U3690" s="416" t="s">
        <v>177</v>
      </c>
      <c r="V3690" s="415"/>
      <c r="W3690" s="416" t="s">
        <v>176</v>
      </c>
      <c r="X3690" s="428">
        <f>X3689</f>
        <v>10000000</v>
      </c>
      <c r="Y3690" s="416" t="s">
        <v>175</v>
      </c>
      <c r="Z3690" s="426"/>
      <c r="AA3690" s="416" t="s">
        <v>175</v>
      </c>
      <c r="AB3690" s="426"/>
      <c r="AC3690" s="416" t="s">
        <v>175</v>
      </c>
      <c r="AD3690" s="426"/>
      <c r="AE3690" s="416" t="s">
        <v>175</v>
      </c>
      <c r="AF3690" s="426"/>
      <c r="AG3690" s="463" t="s">
        <v>175</v>
      </c>
      <c r="AH3690" s="462"/>
      <c r="AI3690" s="463" t="s">
        <v>174</v>
      </c>
      <c r="AJ3690" s="464"/>
      <c r="AK3690" s="792"/>
      <c r="AL3690" s="792"/>
      <c r="AM3690" s="792"/>
      <c r="AN3690" s="792"/>
      <c r="AO3690" s="792"/>
      <c r="AP3690" s="792"/>
    </row>
    <row r="3691" spans="2:42" s="404" customFormat="1" ht="13.5" hidden="1" customHeight="1" x14ac:dyDescent="0.2">
      <c r="B3691" s="425" t="s">
        <v>310</v>
      </c>
      <c r="C3691" s="424"/>
      <c r="D3691" s="423" t="s">
        <v>705</v>
      </c>
      <c r="E3691" s="422"/>
      <c r="F3691" s="420"/>
      <c r="G3691" s="420"/>
      <c r="H3691" s="419">
        <v>2020</v>
      </c>
      <c r="I3691" s="418"/>
      <c r="J3691" s="418" t="s">
        <v>987</v>
      </c>
      <c r="K3691" s="439" t="s">
        <v>1987</v>
      </c>
      <c r="L3691" s="824"/>
      <c r="M3691" s="825"/>
      <c r="N3691" s="792"/>
      <c r="O3691" s="829"/>
      <c r="P3691" s="832"/>
      <c r="Q3691" s="835"/>
      <c r="R3691" s="829"/>
      <c r="S3691" s="416" t="s">
        <v>173</v>
      </c>
      <c r="T3691" s="429"/>
      <c r="U3691" s="416" t="s">
        <v>171</v>
      </c>
      <c r="V3691" s="427"/>
      <c r="W3691" s="416" t="s">
        <v>170</v>
      </c>
      <c r="X3691" s="428"/>
      <c r="Y3691" s="416" t="s">
        <v>169</v>
      </c>
      <c r="Z3691" s="426">
        <v>1</v>
      </c>
      <c r="AA3691" s="416" t="s">
        <v>169</v>
      </c>
      <c r="AB3691" s="426">
        <v>1</v>
      </c>
      <c r="AC3691" s="416" t="s">
        <v>169</v>
      </c>
      <c r="AD3691" s="426">
        <v>1</v>
      </c>
      <c r="AE3691" s="416" t="s">
        <v>169</v>
      </c>
      <c r="AF3691" s="426"/>
      <c r="AG3691" s="463" t="s">
        <v>169</v>
      </c>
      <c r="AH3691" s="462"/>
      <c r="AI3691" s="781"/>
      <c r="AJ3691" s="782"/>
      <c r="AK3691" s="792"/>
      <c r="AL3691" s="792"/>
      <c r="AM3691" s="792"/>
      <c r="AN3691" s="792"/>
      <c r="AO3691" s="792"/>
      <c r="AP3691" s="792"/>
    </row>
    <row r="3692" spans="2:42" s="404" customFormat="1" ht="15" hidden="1" customHeight="1" x14ac:dyDescent="0.2">
      <c r="B3692" s="425" t="s">
        <v>310</v>
      </c>
      <c r="C3692" s="424"/>
      <c r="D3692" s="423" t="s">
        <v>705</v>
      </c>
      <c r="E3692" s="422"/>
      <c r="F3692" s="420"/>
      <c r="G3692" s="420"/>
      <c r="H3692" s="419">
        <v>2020</v>
      </c>
      <c r="I3692" s="418"/>
      <c r="J3692" s="418" t="s">
        <v>987</v>
      </c>
      <c r="K3692" s="439" t="s">
        <v>1987</v>
      </c>
      <c r="L3692" s="824"/>
      <c r="M3692" s="825"/>
      <c r="N3692" s="792"/>
      <c r="O3692" s="829"/>
      <c r="P3692" s="832"/>
      <c r="Q3692" s="835"/>
      <c r="R3692" s="829"/>
      <c r="S3692" s="416" t="s">
        <v>168</v>
      </c>
      <c r="T3692" s="427"/>
      <c r="U3692" s="416" t="s">
        <v>167</v>
      </c>
      <c r="V3692" s="427"/>
      <c r="W3692" s="816"/>
      <c r="X3692" s="817"/>
      <c r="Y3692" s="416" t="s">
        <v>166</v>
      </c>
      <c r="Z3692" s="426">
        <f>IF(Z3690="",Z3691-Z3689,Z3691-Z3690)</f>
        <v>0</v>
      </c>
      <c r="AA3692" s="416" t="s">
        <v>166</v>
      </c>
      <c r="AB3692" s="426">
        <f>IF(AB3690="",AB3691-AB3689,AB3691-AB3690)</f>
        <v>0</v>
      </c>
      <c r="AC3692" s="416" t="s">
        <v>166</v>
      </c>
      <c r="AD3692" s="426">
        <f>IF(AD3690="",AD3691-AD3689,AD3691-AD3690)</f>
        <v>0</v>
      </c>
      <c r="AE3692" s="416" t="s">
        <v>166</v>
      </c>
      <c r="AF3692" s="426">
        <f>IF(AF3690="",AF3691-AF3689,AF3691-AF3690)</f>
        <v>0</v>
      </c>
      <c r="AG3692" s="463" t="s">
        <v>166</v>
      </c>
      <c r="AH3692" s="462">
        <f>IF(AH3690="",AH3691-AH3689,AH3691-AH3690)</f>
        <v>0</v>
      </c>
      <c r="AI3692" s="781"/>
      <c r="AJ3692" s="782"/>
      <c r="AK3692" s="792"/>
      <c r="AL3692" s="792"/>
      <c r="AM3692" s="792"/>
      <c r="AN3692" s="792"/>
      <c r="AO3692" s="792"/>
      <c r="AP3692" s="792"/>
    </row>
    <row r="3693" spans="2:42" s="404" customFormat="1" ht="15" hidden="1" customHeight="1" x14ac:dyDescent="0.2">
      <c r="B3693" s="425" t="s">
        <v>310</v>
      </c>
      <c r="C3693" s="424"/>
      <c r="D3693" s="423" t="s">
        <v>705</v>
      </c>
      <c r="E3693" s="422"/>
      <c r="F3693" s="420"/>
      <c r="G3693" s="420"/>
      <c r="H3693" s="419">
        <v>2020</v>
      </c>
      <c r="I3693" s="418"/>
      <c r="J3693" s="418" t="s">
        <v>987</v>
      </c>
      <c r="K3693" s="439" t="s">
        <v>1987</v>
      </c>
      <c r="L3693" s="824"/>
      <c r="M3693" s="825"/>
      <c r="N3693" s="792"/>
      <c r="O3693" s="829"/>
      <c r="P3693" s="832"/>
      <c r="Q3693" s="835"/>
      <c r="R3693" s="829"/>
      <c r="S3693" s="416" t="s">
        <v>165</v>
      </c>
      <c r="T3693" s="415"/>
      <c r="U3693" s="416" t="s">
        <v>164</v>
      </c>
      <c r="V3693" s="415"/>
      <c r="W3693" s="816"/>
      <c r="X3693" s="817"/>
      <c r="Y3693" s="816"/>
      <c r="Z3693" s="817"/>
      <c r="AA3693" s="816"/>
      <c r="AB3693" s="817"/>
      <c r="AC3693" s="816"/>
      <c r="AD3693" s="817"/>
      <c r="AE3693" s="816"/>
      <c r="AF3693" s="817"/>
      <c r="AG3693" s="781"/>
      <c r="AH3693" s="782"/>
      <c r="AI3693" s="781"/>
      <c r="AJ3693" s="782"/>
      <c r="AK3693" s="792"/>
      <c r="AL3693" s="792"/>
      <c r="AM3693" s="792"/>
      <c r="AN3693" s="792"/>
      <c r="AO3693" s="792"/>
      <c r="AP3693" s="792"/>
    </row>
    <row r="3694" spans="2:42" s="404" customFormat="1" ht="15" hidden="1" customHeight="1" thickBot="1" x14ac:dyDescent="0.25">
      <c r="B3694" s="414" t="s">
        <v>310</v>
      </c>
      <c r="C3694" s="413"/>
      <c r="D3694" s="412" t="s">
        <v>705</v>
      </c>
      <c r="E3694" s="411"/>
      <c r="F3694" s="409"/>
      <c r="G3694" s="409"/>
      <c r="H3694" s="408">
        <v>2020</v>
      </c>
      <c r="I3694" s="407"/>
      <c r="J3694" s="407" t="s">
        <v>987</v>
      </c>
      <c r="K3694" s="407" t="s">
        <v>1987</v>
      </c>
      <c r="L3694" s="826"/>
      <c r="M3694" s="827"/>
      <c r="N3694" s="793"/>
      <c r="O3694" s="830"/>
      <c r="P3694" s="833"/>
      <c r="Q3694" s="836"/>
      <c r="R3694" s="830"/>
      <c r="S3694" s="406" t="s">
        <v>158</v>
      </c>
      <c r="T3694" s="451"/>
      <c r="U3694" s="820"/>
      <c r="V3694" s="821"/>
      <c r="W3694" s="818"/>
      <c r="X3694" s="819"/>
      <c r="Y3694" s="818"/>
      <c r="Z3694" s="819"/>
      <c r="AA3694" s="818"/>
      <c r="AB3694" s="819"/>
      <c r="AC3694" s="818"/>
      <c r="AD3694" s="819"/>
      <c r="AE3694" s="818"/>
      <c r="AF3694" s="819"/>
      <c r="AG3694" s="783"/>
      <c r="AH3694" s="784"/>
      <c r="AI3694" s="783"/>
      <c r="AJ3694" s="784"/>
      <c r="AK3694" s="793"/>
      <c r="AL3694" s="793"/>
      <c r="AM3694" s="793"/>
      <c r="AN3694" s="793"/>
      <c r="AO3694" s="793"/>
      <c r="AP3694" s="793"/>
    </row>
    <row r="3695" spans="2:42" s="404" customFormat="1" ht="12.75" hidden="1" customHeight="1" thickTop="1" x14ac:dyDescent="0.2">
      <c r="B3695" s="445" t="s">
        <v>706</v>
      </c>
      <c r="C3695" s="444"/>
      <c r="D3695" s="443" t="s">
        <v>705</v>
      </c>
      <c r="E3695" s="442"/>
      <c r="F3695" s="440"/>
      <c r="G3695" s="440"/>
      <c r="H3695" s="419">
        <v>2020</v>
      </c>
      <c r="I3695" s="418"/>
      <c r="J3695" s="418" t="s">
        <v>987</v>
      </c>
      <c r="K3695" s="439" t="s">
        <v>1987</v>
      </c>
      <c r="L3695" s="822" t="s">
        <v>79</v>
      </c>
      <c r="M3695" s="823"/>
      <c r="N3695" s="791" t="s">
        <v>1986</v>
      </c>
      <c r="O3695" s="828" t="s">
        <v>228</v>
      </c>
      <c r="P3695" s="831"/>
      <c r="Q3695" s="834" t="s">
        <v>231</v>
      </c>
      <c r="R3695" s="828" t="s">
        <v>193</v>
      </c>
      <c r="S3695" s="434" t="s">
        <v>184</v>
      </c>
      <c r="T3695" s="438">
        <v>10000000</v>
      </c>
      <c r="U3695" s="434" t="s">
        <v>183</v>
      </c>
      <c r="V3695" s="437">
        <f>T3700+T3698</f>
        <v>0</v>
      </c>
      <c r="W3695" s="434" t="s">
        <v>182</v>
      </c>
      <c r="X3695" s="436">
        <f>T3695</f>
        <v>10000000</v>
      </c>
      <c r="Y3695" s="434" t="s">
        <v>181</v>
      </c>
      <c r="Z3695" s="435">
        <v>1</v>
      </c>
      <c r="AA3695" s="434" t="s">
        <v>181</v>
      </c>
      <c r="AB3695" s="435">
        <v>1</v>
      </c>
      <c r="AC3695" s="434" t="s">
        <v>181</v>
      </c>
      <c r="AD3695" s="435">
        <v>1</v>
      </c>
      <c r="AE3695" s="434" t="s">
        <v>181</v>
      </c>
      <c r="AF3695" s="435"/>
      <c r="AG3695" s="466" t="s">
        <v>181</v>
      </c>
      <c r="AH3695" s="467"/>
      <c r="AI3695" s="466" t="s">
        <v>180</v>
      </c>
      <c r="AJ3695" s="465"/>
      <c r="AK3695" s="791" t="s">
        <v>227</v>
      </c>
      <c r="AL3695" s="791"/>
      <c r="AM3695" s="791"/>
      <c r="AN3695" s="791"/>
      <c r="AO3695" s="791"/>
      <c r="AP3695" s="791" t="s">
        <v>2182</v>
      </c>
    </row>
    <row r="3696" spans="2:42" s="404" customFormat="1" ht="15" hidden="1" customHeight="1" x14ac:dyDescent="0.2">
      <c r="B3696" s="425" t="s">
        <v>706</v>
      </c>
      <c r="C3696" s="424"/>
      <c r="D3696" s="423" t="s">
        <v>705</v>
      </c>
      <c r="E3696" s="422"/>
      <c r="F3696" s="420"/>
      <c r="G3696" s="420"/>
      <c r="H3696" s="419">
        <v>2020</v>
      </c>
      <c r="I3696" s="418"/>
      <c r="J3696" s="418" t="s">
        <v>987</v>
      </c>
      <c r="K3696" s="439" t="s">
        <v>1987</v>
      </c>
      <c r="L3696" s="824"/>
      <c r="M3696" s="825"/>
      <c r="N3696" s="792"/>
      <c r="O3696" s="829"/>
      <c r="P3696" s="832"/>
      <c r="Q3696" s="835"/>
      <c r="R3696" s="829"/>
      <c r="S3696" s="416" t="s">
        <v>179</v>
      </c>
      <c r="T3696" s="432"/>
      <c r="U3696" s="416" t="s">
        <v>177</v>
      </c>
      <c r="V3696" s="415"/>
      <c r="W3696" s="416" t="s">
        <v>176</v>
      </c>
      <c r="X3696" s="428">
        <f>X3695</f>
        <v>10000000</v>
      </c>
      <c r="Y3696" s="416" t="s">
        <v>175</v>
      </c>
      <c r="Z3696" s="426"/>
      <c r="AA3696" s="416" t="s">
        <v>175</v>
      </c>
      <c r="AB3696" s="426"/>
      <c r="AC3696" s="416" t="s">
        <v>175</v>
      </c>
      <c r="AD3696" s="426"/>
      <c r="AE3696" s="416" t="s">
        <v>175</v>
      </c>
      <c r="AF3696" s="426"/>
      <c r="AG3696" s="463" t="s">
        <v>175</v>
      </c>
      <c r="AH3696" s="462"/>
      <c r="AI3696" s="463" t="s">
        <v>174</v>
      </c>
      <c r="AJ3696" s="464"/>
      <c r="AK3696" s="792"/>
      <c r="AL3696" s="792"/>
      <c r="AM3696" s="792"/>
      <c r="AN3696" s="792"/>
      <c r="AO3696" s="792"/>
      <c r="AP3696" s="792"/>
    </row>
    <row r="3697" spans="2:42" s="404" customFormat="1" ht="13.5" hidden="1" customHeight="1" x14ac:dyDescent="0.2">
      <c r="B3697" s="425" t="s">
        <v>706</v>
      </c>
      <c r="C3697" s="424"/>
      <c r="D3697" s="423" t="s">
        <v>705</v>
      </c>
      <c r="E3697" s="422"/>
      <c r="F3697" s="420"/>
      <c r="G3697" s="420"/>
      <c r="H3697" s="419">
        <v>2020</v>
      </c>
      <c r="I3697" s="418"/>
      <c r="J3697" s="418" t="s">
        <v>987</v>
      </c>
      <c r="K3697" s="439" t="s">
        <v>1987</v>
      </c>
      <c r="L3697" s="824"/>
      <c r="M3697" s="825"/>
      <c r="N3697" s="792"/>
      <c r="O3697" s="829"/>
      <c r="P3697" s="832"/>
      <c r="Q3697" s="835"/>
      <c r="R3697" s="829"/>
      <c r="S3697" s="416" t="s">
        <v>173</v>
      </c>
      <c r="T3697" s="429"/>
      <c r="U3697" s="416" t="s">
        <v>171</v>
      </c>
      <c r="V3697" s="427"/>
      <c r="W3697" s="416" t="s">
        <v>170</v>
      </c>
      <c r="X3697" s="428"/>
      <c r="Y3697" s="416" t="s">
        <v>169</v>
      </c>
      <c r="Z3697" s="426">
        <v>1</v>
      </c>
      <c r="AA3697" s="416" t="s">
        <v>169</v>
      </c>
      <c r="AB3697" s="426">
        <v>1</v>
      </c>
      <c r="AC3697" s="416" t="s">
        <v>169</v>
      </c>
      <c r="AD3697" s="426">
        <v>1</v>
      </c>
      <c r="AE3697" s="416" t="s">
        <v>169</v>
      </c>
      <c r="AF3697" s="426"/>
      <c r="AG3697" s="463" t="s">
        <v>169</v>
      </c>
      <c r="AH3697" s="462"/>
      <c r="AI3697" s="781"/>
      <c r="AJ3697" s="782"/>
      <c r="AK3697" s="792"/>
      <c r="AL3697" s="792"/>
      <c r="AM3697" s="792"/>
      <c r="AN3697" s="792"/>
      <c r="AO3697" s="792"/>
      <c r="AP3697" s="792"/>
    </row>
    <row r="3698" spans="2:42" s="404" customFormat="1" ht="15" hidden="1" customHeight="1" x14ac:dyDescent="0.2">
      <c r="B3698" s="425" t="s">
        <v>706</v>
      </c>
      <c r="C3698" s="424"/>
      <c r="D3698" s="423" t="s">
        <v>705</v>
      </c>
      <c r="E3698" s="422"/>
      <c r="F3698" s="420"/>
      <c r="G3698" s="420"/>
      <c r="H3698" s="419">
        <v>2020</v>
      </c>
      <c r="I3698" s="418"/>
      <c r="J3698" s="418" t="s">
        <v>987</v>
      </c>
      <c r="K3698" s="439" t="s">
        <v>1987</v>
      </c>
      <c r="L3698" s="824"/>
      <c r="M3698" s="825"/>
      <c r="N3698" s="792"/>
      <c r="O3698" s="829"/>
      <c r="P3698" s="832"/>
      <c r="Q3698" s="835"/>
      <c r="R3698" s="829"/>
      <c r="S3698" s="416" t="s">
        <v>168</v>
      </c>
      <c r="T3698" s="427"/>
      <c r="U3698" s="416" t="s">
        <v>167</v>
      </c>
      <c r="V3698" s="427"/>
      <c r="W3698" s="816"/>
      <c r="X3698" s="817"/>
      <c r="Y3698" s="416" t="s">
        <v>166</v>
      </c>
      <c r="Z3698" s="426">
        <f>IF(Z3696="",Z3697-Z3695,Z3697-Z3696)</f>
        <v>0</v>
      </c>
      <c r="AA3698" s="416" t="s">
        <v>166</v>
      </c>
      <c r="AB3698" s="426">
        <f>IF(AB3696="",AB3697-AB3695,AB3697-AB3696)</f>
        <v>0</v>
      </c>
      <c r="AC3698" s="416" t="s">
        <v>166</v>
      </c>
      <c r="AD3698" s="426">
        <f>IF(AD3696="",AD3697-AD3695,AD3697-AD3696)</f>
        <v>0</v>
      </c>
      <c r="AE3698" s="416" t="s">
        <v>166</v>
      </c>
      <c r="AF3698" s="426">
        <f>IF(AF3696="",AF3697-AF3695,AF3697-AF3696)</f>
        <v>0</v>
      </c>
      <c r="AG3698" s="463" t="s">
        <v>166</v>
      </c>
      <c r="AH3698" s="462">
        <f>IF(AH3696="",AH3697-AH3695,AH3697-AH3696)</f>
        <v>0</v>
      </c>
      <c r="AI3698" s="781"/>
      <c r="AJ3698" s="782"/>
      <c r="AK3698" s="792"/>
      <c r="AL3698" s="792"/>
      <c r="AM3698" s="792"/>
      <c r="AN3698" s="792"/>
      <c r="AO3698" s="792"/>
      <c r="AP3698" s="792"/>
    </row>
    <row r="3699" spans="2:42" s="404" customFormat="1" ht="15" hidden="1" customHeight="1" x14ac:dyDescent="0.2">
      <c r="B3699" s="425" t="s">
        <v>706</v>
      </c>
      <c r="C3699" s="424"/>
      <c r="D3699" s="423" t="s">
        <v>705</v>
      </c>
      <c r="E3699" s="422"/>
      <c r="F3699" s="420"/>
      <c r="G3699" s="420"/>
      <c r="H3699" s="419">
        <v>2020</v>
      </c>
      <c r="I3699" s="418"/>
      <c r="J3699" s="418" t="s">
        <v>987</v>
      </c>
      <c r="K3699" s="439" t="s">
        <v>1987</v>
      </c>
      <c r="L3699" s="824"/>
      <c r="M3699" s="825"/>
      <c r="N3699" s="792"/>
      <c r="O3699" s="829"/>
      <c r="P3699" s="832"/>
      <c r="Q3699" s="835"/>
      <c r="R3699" s="829"/>
      <c r="S3699" s="416" t="s">
        <v>165</v>
      </c>
      <c r="T3699" s="415"/>
      <c r="U3699" s="416" t="s">
        <v>164</v>
      </c>
      <c r="V3699" s="415"/>
      <c r="W3699" s="816"/>
      <c r="X3699" s="817"/>
      <c r="Y3699" s="816"/>
      <c r="Z3699" s="817"/>
      <c r="AA3699" s="816"/>
      <c r="AB3699" s="817"/>
      <c r="AC3699" s="816"/>
      <c r="AD3699" s="817"/>
      <c r="AE3699" s="816"/>
      <c r="AF3699" s="817"/>
      <c r="AG3699" s="781"/>
      <c r="AH3699" s="782"/>
      <c r="AI3699" s="781"/>
      <c r="AJ3699" s="782"/>
      <c r="AK3699" s="792"/>
      <c r="AL3699" s="792"/>
      <c r="AM3699" s="792"/>
      <c r="AN3699" s="792"/>
      <c r="AO3699" s="792"/>
      <c r="AP3699" s="792"/>
    </row>
    <row r="3700" spans="2:42" s="404" customFormat="1" ht="15" hidden="1" customHeight="1" thickBot="1" x14ac:dyDescent="0.25">
      <c r="B3700" s="414" t="s">
        <v>706</v>
      </c>
      <c r="C3700" s="413"/>
      <c r="D3700" s="412" t="s">
        <v>705</v>
      </c>
      <c r="E3700" s="411"/>
      <c r="F3700" s="409"/>
      <c r="G3700" s="409"/>
      <c r="H3700" s="408">
        <v>2020</v>
      </c>
      <c r="I3700" s="407"/>
      <c r="J3700" s="407" t="s">
        <v>987</v>
      </c>
      <c r="K3700" s="407" t="s">
        <v>1987</v>
      </c>
      <c r="L3700" s="826"/>
      <c r="M3700" s="827"/>
      <c r="N3700" s="793"/>
      <c r="O3700" s="830"/>
      <c r="P3700" s="833"/>
      <c r="Q3700" s="836"/>
      <c r="R3700" s="830"/>
      <c r="S3700" s="406" t="s">
        <v>158</v>
      </c>
      <c r="T3700" s="451"/>
      <c r="U3700" s="820"/>
      <c r="V3700" s="821"/>
      <c r="W3700" s="818"/>
      <c r="X3700" s="819"/>
      <c r="Y3700" s="818"/>
      <c r="Z3700" s="819"/>
      <c r="AA3700" s="818"/>
      <c r="AB3700" s="819"/>
      <c r="AC3700" s="818"/>
      <c r="AD3700" s="819"/>
      <c r="AE3700" s="818"/>
      <c r="AF3700" s="819"/>
      <c r="AG3700" s="783"/>
      <c r="AH3700" s="784"/>
      <c r="AI3700" s="783"/>
      <c r="AJ3700" s="784"/>
      <c r="AK3700" s="793"/>
      <c r="AL3700" s="793"/>
      <c r="AM3700" s="793"/>
      <c r="AN3700" s="793"/>
      <c r="AO3700" s="793"/>
      <c r="AP3700" s="793"/>
    </row>
    <row r="3701" spans="2:42" s="404" customFormat="1" ht="12.75" hidden="1" customHeight="1" thickTop="1" x14ac:dyDescent="0.2">
      <c r="B3701" s="445" t="s">
        <v>196</v>
      </c>
      <c r="C3701" s="444"/>
      <c r="D3701" s="443" t="s">
        <v>161</v>
      </c>
      <c r="E3701" s="442"/>
      <c r="F3701" s="440"/>
      <c r="G3701" s="440"/>
      <c r="H3701" s="419">
        <v>2020</v>
      </c>
      <c r="I3701" s="418"/>
      <c r="J3701" s="418" t="s">
        <v>987</v>
      </c>
      <c r="K3701" s="439" t="s">
        <v>1987</v>
      </c>
      <c r="L3701" s="822" t="s">
        <v>80</v>
      </c>
      <c r="M3701" s="823"/>
      <c r="N3701" s="791" t="s">
        <v>1986</v>
      </c>
      <c r="O3701" s="828" t="s">
        <v>228</v>
      </c>
      <c r="P3701" s="831"/>
      <c r="Q3701" s="834" t="s">
        <v>231</v>
      </c>
      <c r="R3701" s="828" t="s">
        <v>193</v>
      </c>
      <c r="S3701" s="434" t="s">
        <v>184</v>
      </c>
      <c r="T3701" s="438">
        <v>10000000</v>
      </c>
      <c r="U3701" s="434" t="s">
        <v>183</v>
      </c>
      <c r="V3701" s="437">
        <f>T3706+T3704</f>
        <v>0</v>
      </c>
      <c r="W3701" s="434" t="s">
        <v>182</v>
      </c>
      <c r="X3701" s="436">
        <f>T3701</f>
        <v>10000000</v>
      </c>
      <c r="Y3701" s="434" t="s">
        <v>181</v>
      </c>
      <c r="Z3701" s="435">
        <v>1</v>
      </c>
      <c r="AA3701" s="434" t="s">
        <v>181</v>
      </c>
      <c r="AB3701" s="435">
        <v>1</v>
      </c>
      <c r="AC3701" s="434" t="s">
        <v>181</v>
      </c>
      <c r="AD3701" s="435">
        <v>1</v>
      </c>
      <c r="AE3701" s="434" t="s">
        <v>181</v>
      </c>
      <c r="AF3701" s="435"/>
      <c r="AG3701" s="466" t="s">
        <v>181</v>
      </c>
      <c r="AH3701" s="467"/>
      <c r="AI3701" s="466" t="s">
        <v>180</v>
      </c>
      <c r="AJ3701" s="465"/>
      <c r="AK3701" s="791" t="s">
        <v>227</v>
      </c>
      <c r="AL3701" s="791"/>
      <c r="AM3701" s="791"/>
      <c r="AN3701" s="791"/>
      <c r="AO3701" s="791"/>
      <c r="AP3701" s="791" t="s">
        <v>2182</v>
      </c>
    </row>
    <row r="3702" spans="2:42" s="404" customFormat="1" ht="15" hidden="1" customHeight="1" x14ac:dyDescent="0.2">
      <c r="B3702" s="425" t="s">
        <v>196</v>
      </c>
      <c r="C3702" s="424"/>
      <c r="D3702" s="423" t="s">
        <v>161</v>
      </c>
      <c r="E3702" s="422"/>
      <c r="F3702" s="420"/>
      <c r="G3702" s="420"/>
      <c r="H3702" s="419">
        <v>2020</v>
      </c>
      <c r="I3702" s="418"/>
      <c r="J3702" s="418" t="s">
        <v>987</v>
      </c>
      <c r="K3702" s="439" t="s">
        <v>1987</v>
      </c>
      <c r="L3702" s="824"/>
      <c r="M3702" s="825"/>
      <c r="N3702" s="792"/>
      <c r="O3702" s="829"/>
      <c r="P3702" s="832"/>
      <c r="Q3702" s="835"/>
      <c r="R3702" s="829"/>
      <c r="S3702" s="416" t="s">
        <v>179</v>
      </c>
      <c r="T3702" s="432"/>
      <c r="U3702" s="416" t="s">
        <v>177</v>
      </c>
      <c r="V3702" s="415"/>
      <c r="W3702" s="416" t="s">
        <v>176</v>
      </c>
      <c r="X3702" s="428">
        <f>X3701</f>
        <v>10000000</v>
      </c>
      <c r="Y3702" s="416" t="s">
        <v>175</v>
      </c>
      <c r="Z3702" s="426"/>
      <c r="AA3702" s="416" t="s">
        <v>175</v>
      </c>
      <c r="AB3702" s="426"/>
      <c r="AC3702" s="416" t="s">
        <v>175</v>
      </c>
      <c r="AD3702" s="426"/>
      <c r="AE3702" s="416" t="s">
        <v>175</v>
      </c>
      <c r="AF3702" s="426"/>
      <c r="AG3702" s="463" t="s">
        <v>175</v>
      </c>
      <c r="AH3702" s="462"/>
      <c r="AI3702" s="463" t="s">
        <v>174</v>
      </c>
      <c r="AJ3702" s="464"/>
      <c r="AK3702" s="792"/>
      <c r="AL3702" s="792"/>
      <c r="AM3702" s="792"/>
      <c r="AN3702" s="792"/>
      <c r="AO3702" s="792"/>
      <c r="AP3702" s="792"/>
    </row>
    <row r="3703" spans="2:42" s="404" customFormat="1" ht="13.5" hidden="1" customHeight="1" x14ac:dyDescent="0.2">
      <c r="B3703" s="425" t="s">
        <v>196</v>
      </c>
      <c r="C3703" s="424"/>
      <c r="D3703" s="423" t="s">
        <v>161</v>
      </c>
      <c r="E3703" s="422"/>
      <c r="F3703" s="420"/>
      <c r="G3703" s="420"/>
      <c r="H3703" s="419">
        <v>2020</v>
      </c>
      <c r="I3703" s="418"/>
      <c r="J3703" s="418" t="s">
        <v>987</v>
      </c>
      <c r="K3703" s="439" t="s">
        <v>1987</v>
      </c>
      <c r="L3703" s="824"/>
      <c r="M3703" s="825"/>
      <c r="N3703" s="792"/>
      <c r="O3703" s="829"/>
      <c r="P3703" s="832"/>
      <c r="Q3703" s="835"/>
      <c r="R3703" s="829"/>
      <c r="S3703" s="416" t="s">
        <v>173</v>
      </c>
      <c r="T3703" s="429"/>
      <c r="U3703" s="416" t="s">
        <v>171</v>
      </c>
      <c r="V3703" s="427"/>
      <c r="W3703" s="416" t="s">
        <v>170</v>
      </c>
      <c r="X3703" s="428"/>
      <c r="Y3703" s="416" t="s">
        <v>169</v>
      </c>
      <c r="Z3703" s="426">
        <v>1</v>
      </c>
      <c r="AA3703" s="416" t="s">
        <v>169</v>
      </c>
      <c r="AB3703" s="426">
        <v>1</v>
      </c>
      <c r="AC3703" s="416" t="s">
        <v>169</v>
      </c>
      <c r="AD3703" s="426">
        <v>1</v>
      </c>
      <c r="AE3703" s="416" t="s">
        <v>169</v>
      </c>
      <c r="AF3703" s="426"/>
      <c r="AG3703" s="463" t="s">
        <v>169</v>
      </c>
      <c r="AH3703" s="462"/>
      <c r="AI3703" s="781"/>
      <c r="AJ3703" s="782"/>
      <c r="AK3703" s="792"/>
      <c r="AL3703" s="792"/>
      <c r="AM3703" s="792"/>
      <c r="AN3703" s="792"/>
      <c r="AO3703" s="792"/>
      <c r="AP3703" s="792"/>
    </row>
    <row r="3704" spans="2:42" s="404" customFormat="1" ht="15" hidden="1" customHeight="1" x14ac:dyDescent="0.2">
      <c r="B3704" s="425" t="s">
        <v>196</v>
      </c>
      <c r="C3704" s="424"/>
      <c r="D3704" s="423" t="s">
        <v>161</v>
      </c>
      <c r="E3704" s="422"/>
      <c r="F3704" s="420"/>
      <c r="G3704" s="420"/>
      <c r="H3704" s="419">
        <v>2020</v>
      </c>
      <c r="I3704" s="418"/>
      <c r="J3704" s="418" t="s">
        <v>987</v>
      </c>
      <c r="K3704" s="439" t="s">
        <v>1987</v>
      </c>
      <c r="L3704" s="824"/>
      <c r="M3704" s="825"/>
      <c r="N3704" s="792"/>
      <c r="O3704" s="829"/>
      <c r="P3704" s="832"/>
      <c r="Q3704" s="835"/>
      <c r="R3704" s="829"/>
      <c r="S3704" s="416" t="s">
        <v>168</v>
      </c>
      <c r="T3704" s="427"/>
      <c r="U3704" s="416" t="s">
        <v>167</v>
      </c>
      <c r="V3704" s="427"/>
      <c r="W3704" s="816"/>
      <c r="X3704" s="817"/>
      <c r="Y3704" s="416" t="s">
        <v>166</v>
      </c>
      <c r="Z3704" s="426">
        <f>IF(Z3702="",Z3703-Z3701,Z3703-Z3702)</f>
        <v>0</v>
      </c>
      <c r="AA3704" s="416" t="s">
        <v>166</v>
      </c>
      <c r="AB3704" s="426">
        <f>IF(AB3702="",AB3703-AB3701,AB3703-AB3702)</f>
        <v>0</v>
      </c>
      <c r="AC3704" s="416" t="s">
        <v>166</v>
      </c>
      <c r="AD3704" s="426">
        <f>IF(AD3702="",AD3703-AD3701,AD3703-AD3702)</f>
        <v>0</v>
      </c>
      <c r="AE3704" s="416" t="s">
        <v>166</v>
      </c>
      <c r="AF3704" s="426">
        <f>IF(AF3702="",AF3703-AF3701,AF3703-AF3702)</f>
        <v>0</v>
      </c>
      <c r="AG3704" s="463" t="s">
        <v>166</v>
      </c>
      <c r="AH3704" s="462">
        <f>IF(AH3702="",AH3703-AH3701,AH3703-AH3702)</f>
        <v>0</v>
      </c>
      <c r="AI3704" s="781"/>
      <c r="AJ3704" s="782"/>
      <c r="AK3704" s="792"/>
      <c r="AL3704" s="792"/>
      <c r="AM3704" s="792"/>
      <c r="AN3704" s="792"/>
      <c r="AO3704" s="792"/>
      <c r="AP3704" s="792"/>
    </row>
    <row r="3705" spans="2:42" s="404" customFormat="1" ht="15" hidden="1" customHeight="1" x14ac:dyDescent="0.2">
      <c r="B3705" s="425" t="s">
        <v>196</v>
      </c>
      <c r="C3705" s="424"/>
      <c r="D3705" s="423" t="s">
        <v>161</v>
      </c>
      <c r="E3705" s="422"/>
      <c r="F3705" s="420"/>
      <c r="G3705" s="420"/>
      <c r="H3705" s="419">
        <v>2020</v>
      </c>
      <c r="I3705" s="418"/>
      <c r="J3705" s="418" t="s">
        <v>987</v>
      </c>
      <c r="K3705" s="439" t="s">
        <v>1987</v>
      </c>
      <c r="L3705" s="824"/>
      <c r="M3705" s="825"/>
      <c r="N3705" s="792"/>
      <c r="O3705" s="829"/>
      <c r="P3705" s="832"/>
      <c r="Q3705" s="835"/>
      <c r="R3705" s="829"/>
      <c r="S3705" s="416" t="s">
        <v>165</v>
      </c>
      <c r="T3705" s="415"/>
      <c r="U3705" s="416" t="s">
        <v>164</v>
      </c>
      <c r="V3705" s="415"/>
      <c r="W3705" s="816"/>
      <c r="X3705" s="817"/>
      <c r="Y3705" s="816"/>
      <c r="Z3705" s="817"/>
      <c r="AA3705" s="816"/>
      <c r="AB3705" s="817"/>
      <c r="AC3705" s="816"/>
      <c r="AD3705" s="817"/>
      <c r="AE3705" s="816"/>
      <c r="AF3705" s="817"/>
      <c r="AG3705" s="781"/>
      <c r="AH3705" s="782"/>
      <c r="AI3705" s="781"/>
      <c r="AJ3705" s="782"/>
      <c r="AK3705" s="792"/>
      <c r="AL3705" s="792"/>
      <c r="AM3705" s="792"/>
      <c r="AN3705" s="792"/>
      <c r="AO3705" s="792"/>
      <c r="AP3705" s="792"/>
    </row>
    <row r="3706" spans="2:42" s="404" customFormat="1" ht="15" hidden="1" customHeight="1" thickBot="1" x14ac:dyDescent="0.25">
      <c r="B3706" s="414" t="s">
        <v>196</v>
      </c>
      <c r="C3706" s="413"/>
      <c r="D3706" s="412" t="s">
        <v>161</v>
      </c>
      <c r="E3706" s="411"/>
      <c r="F3706" s="409"/>
      <c r="G3706" s="409"/>
      <c r="H3706" s="408">
        <v>2020</v>
      </c>
      <c r="I3706" s="407"/>
      <c r="J3706" s="407" t="s">
        <v>987</v>
      </c>
      <c r="K3706" s="407" t="s">
        <v>1987</v>
      </c>
      <c r="L3706" s="826"/>
      <c r="M3706" s="827"/>
      <c r="N3706" s="793"/>
      <c r="O3706" s="830"/>
      <c r="P3706" s="833"/>
      <c r="Q3706" s="836"/>
      <c r="R3706" s="830"/>
      <c r="S3706" s="406" t="s">
        <v>158</v>
      </c>
      <c r="T3706" s="451"/>
      <c r="U3706" s="820"/>
      <c r="V3706" s="821"/>
      <c r="W3706" s="818"/>
      <c r="X3706" s="819"/>
      <c r="Y3706" s="818"/>
      <c r="Z3706" s="819"/>
      <c r="AA3706" s="818"/>
      <c r="AB3706" s="819"/>
      <c r="AC3706" s="818"/>
      <c r="AD3706" s="819"/>
      <c r="AE3706" s="818"/>
      <c r="AF3706" s="819"/>
      <c r="AG3706" s="783"/>
      <c r="AH3706" s="784"/>
      <c r="AI3706" s="783"/>
      <c r="AJ3706" s="784"/>
      <c r="AK3706" s="793"/>
      <c r="AL3706" s="793"/>
      <c r="AM3706" s="793"/>
      <c r="AN3706" s="793"/>
      <c r="AO3706" s="793"/>
      <c r="AP3706" s="793"/>
    </row>
    <row r="3707" spans="2:42" s="404" customFormat="1" ht="12.75" hidden="1" customHeight="1" thickTop="1" x14ac:dyDescent="0.2">
      <c r="B3707" s="445" t="s">
        <v>191</v>
      </c>
      <c r="C3707" s="444"/>
      <c r="D3707" s="443" t="s">
        <v>161</v>
      </c>
      <c r="E3707" s="442"/>
      <c r="F3707" s="440"/>
      <c r="G3707" s="440"/>
      <c r="H3707" s="419">
        <v>2020</v>
      </c>
      <c r="I3707" s="418"/>
      <c r="J3707" s="418" t="s">
        <v>987</v>
      </c>
      <c r="K3707" s="439" t="s">
        <v>1987</v>
      </c>
      <c r="L3707" s="822" t="s">
        <v>81</v>
      </c>
      <c r="M3707" s="823"/>
      <c r="N3707" s="791" t="s">
        <v>1986</v>
      </c>
      <c r="O3707" s="828" t="s">
        <v>228</v>
      </c>
      <c r="P3707" s="831"/>
      <c r="Q3707" s="834" t="s">
        <v>231</v>
      </c>
      <c r="R3707" s="828" t="s">
        <v>193</v>
      </c>
      <c r="S3707" s="434" t="s">
        <v>184</v>
      </c>
      <c r="T3707" s="438">
        <v>15000000</v>
      </c>
      <c r="U3707" s="434" t="s">
        <v>183</v>
      </c>
      <c r="V3707" s="437">
        <f>T3712+T3710</f>
        <v>0</v>
      </c>
      <c r="W3707" s="434" t="s">
        <v>182</v>
      </c>
      <c r="X3707" s="436">
        <f>T3707</f>
        <v>15000000</v>
      </c>
      <c r="Y3707" s="434" t="s">
        <v>181</v>
      </c>
      <c r="Z3707" s="435">
        <v>1</v>
      </c>
      <c r="AA3707" s="434" t="s">
        <v>181</v>
      </c>
      <c r="AB3707" s="435">
        <v>1</v>
      </c>
      <c r="AC3707" s="434" t="s">
        <v>181</v>
      </c>
      <c r="AD3707" s="435">
        <v>1</v>
      </c>
      <c r="AE3707" s="434" t="s">
        <v>181</v>
      </c>
      <c r="AF3707" s="435"/>
      <c r="AG3707" s="466" t="s">
        <v>181</v>
      </c>
      <c r="AH3707" s="467"/>
      <c r="AI3707" s="466" t="s">
        <v>180</v>
      </c>
      <c r="AJ3707" s="465"/>
      <c r="AK3707" s="791" t="s">
        <v>227</v>
      </c>
      <c r="AL3707" s="791"/>
      <c r="AM3707" s="791"/>
      <c r="AN3707" s="791"/>
      <c r="AO3707" s="791"/>
      <c r="AP3707" s="791" t="s">
        <v>2182</v>
      </c>
    </row>
    <row r="3708" spans="2:42" s="404" customFormat="1" ht="15" hidden="1" customHeight="1" x14ac:dyDescent="0.2">
      <c r="B3708" s="425" t="s">
        <v>191</v>
      </c>
      <c r="C3708" s="424"/>
      <c r="D3708" s="423" t="s">
        <v>161</v>
      </c>
      <c r="E3708" s="422"/>
      <c r="F3708" s="420"/>
      <c r="G3708" s="420"/>
      <c r="H3708" s="419">
        <v>2020</v>
      </c>
      <c r="I3708" s="418"/>
      <c r="J3708" s="418" t="s">
        <v>987</v>
      </c>
      <c r="K3708" s="439" t="s">
        <v>1987</v>
      </c>
      <c r="L3708" s="824"/>
      <c r="M3708" s="825"/>
      <c r="N3708" s="792"/>
      <c r="O3708" s="829"/>
      <c r="P3708" s="832"/>
      <c r="Q3708" s="835"/>
      <c r="R3708" s="829"/>
      <c r="S3708" s="416" t="s">
        <v>179</v>
      </c>
      <c r="T3708" s="432"/>
      <c r="U3708" s="416" t="s">
        <v>177</v>
      </c>
      <c r="V3708" s="415"/>
      <c r="W3708" s="416" t="s">
        <v>176</v>
      </c>
      <c r="X3708" s="428">
        <f>X3707</f>
        <v>15000000</v>
      </c>
      <c r="Y3708" s="416" t="s">
        <v>175</v>
      </c>
      <c r="Z3708" s="426"/>
      <c r="AA3708" s="416" t="s">
        <v>175</v>
      </c>
      <c r="AB3708" s="426"/>
      <c r="AC3708" s="416" t="s">
        <v>175</v>
      </c>
      <c r="AD3708" s="426"/>
      <c r="AE3708" s="416" t="s">
        <v>175</v>
      </c>
      <c r="AF3708" s="426"/>
      <c r="AG3708" s="463" t="s">
        <v>175</v>
      </c>
      <c r="AH3708" s="462"/>
      <c r="AI3708" s="463" t="s">
        <v>174</v>
      </c>
      <c r="AJ3708" s="464"/>
      <c r="AK3708" s="792"/>
      <c r="AL3708" s="792"/>
      <c r="AM3708" s="792"/>
      <c r="AN3708" s="792"/>
      <c r="AO3708" s="792"/>
      <c r="AP3708" s="792"/>
    </row>
    <row r="3709" spans="2:42" s="404" customFormat="1" ht="13.5" hidden="1" customHeight="1" x14ac:dyDescent="0.2">
      <c r="B3709" s="425" t="s">
        <v>191</v>
      </c>
      <c r="C3709" s="424"/>
      <c r="D3709" s="423" t="s">
        <v>161</v>
      </c>
      <c r="E3709" s="422"/>
      <c r="F3709" s="420"/>
      <c r="G3709" s="420"/>
      <c r="H3709" s="419">
        <v>2020</v>
      </c>
      <c r="I3709" s="418"/>
      <c r="J3709" s="418" t="s">
        <v>987</v>
      </c>
      <c r="K3709" s="439" t="s">
        <v>1987</v>
      </c>
      <c r="L3709" s="824"/>
      <c r="M3709" s="825"/>
      <c r="N3709" s="792"/>
      <c r="O3709" s="829"/>
      <c r="P3709" s="832"/>
      <c r="Q3709" s="835"/>
      <c r="R3709" s="829"/>
      <c r="S3709" s="416" t="s">
        <v>173</v>
      </c>
      <c r="T3709" s="429"/>
      <c r="U3709" s="416" t="s">
        <v>171</v>
      </c>
      <c r="V3709" s="427"/>
      <c r="W3709" s="416" t="s">
        <v>170</v>
      </c>
      <c r="X3709" s="428"/>
      <c r="Y3709" s="416" t="s">
        <v>169</v>
      </c>
      <c r="Z3709" s="426">
        <v>1</v>
      </c>
      <c r="AA3709" s="416" t="s">
        <v>169</v>
      </c>
      <c r="AB3709" s="426">
        <v>1</v>
      </c>
      <c r="AC3709" s="416" t="s">
        <v>169</v>
      </c>
      <c r="AD3709" s="426">
        <v>1</v>
      </c>
      <c r="AE3709" s="416" t="s">
        <v>169</v>
      </c>
      <c r="AF3709" s="426"/>
      <c r="AG3709" s="463" t="s">
        <v>169</v>
      </c>
      <c r="AH3709" s="462"/>
      <c r="AI3709" s="781"/>
      <c r="AJ3709" s="782"/>
      <c r="AK3709" s="792"/>
      <c r="AL3709" s="792"/>
      <c r="AM3709" s="792"/>
      <c r="AN3709" s="792"/>
      <c r="AO3709" s="792"/>
      <c r="AP3709" s="792"/>
    </row>
    <row r="3710" spans="2:42" s="404" customFormat="1" ht="15" hidden="1" customHeight="1" x14ac:dyDescent="0.2">
      <c r="B3710" s="425" t="s">
        <v>191</v>
      </c>
      <c r="C3710" s="424"/>
      <c r="D3710" s="423" t="s">
        <v>161</v>
      </c>
      <c r="E3710" s="422"/>
      <c r="F3710" s="420"/>
      <c r="G3710" s="420"/>
      <c r="H3710" s="419">
        <v>2020</v>
      </c>
      <c r="I3710" s="418"/>
      <c r="J3710" s="418" t="s">
        <v>987</v>
      </c>
      <c r="K3710" s="439" t="s">
        <v>1987</v>
      </c>
      <c r="L3710" s="824"/>
      <c r="M3710" s="825"/>
      <c r="N3710" s="792"/>
      <c r="O3710" s="829"/>
      <c r="P3710" s="832"/>
      <c r="Q3710" s="835"/>
      <c r="R3710" s="829"/>
      <c r="S3710" s="416" t="s">
        <v>168</v>
      </c>
      <c r="T3710" s="427"/>
      <c r="U3710" s="416" t="s">
        <v>167</v>
      </c>
      <c r="V3710" s="427"/>
      <c r="W3710" s="816"/>
      <c r="X3710" s="817"/>
      <c r="Y3710" s="416" t="s">
        <v>166</v>
      </c>
      <c r="Z3710" s="426">
        <f>IF(Z3708="",Z3709-Z3707,Z3709-Z3708)</f>
        <v>0</v>
      </c>
      <c r="AA3710" s="416" t="s">
        <v>166</v>
      </c>
      <c r="AB3710" s="426">
        <f>IF(AB3708="",AB3709-AB3707,AB3709-AB3708)</f>
        <v>0</v>
      </c>
      <c r="AC3710" s="416" t="s">
        <v>166</v>
      </c>
      <c r="AD3710" s="426">
        <f>IF(AD3708="",AD3709-AD3707,AD3709-AD3708)</f>
        <v>0</v>
      </c>
      <c r="AE3710" s="416" t="s">
        <v>166</v>
      </c>
      <c r="AF3710" s="426">
        <f>IF(AF3708="",AF3709-AF3707,AF3709-AF3708)</f>
        <v>0</v>
      </c>
      <c r="AG3710" s="463" t="s">
        <v>166</v>
      </c>
      <c r="AH3710" s="462">
        <f>IF(AH3708="",AH3709-AH3707,AH3709-AH3708)</f>
        <v>0</v>
      </c>
      <c r="AI3710" s="781"/>
      <c r="AJ3710" s="782"/>
      <c r="AK3710" s="792"/>
      <c r="AL3710" s="792"/>
      <c r="AM3710" s="792"/>
      <c r="AN3710" s="792"/>
      <c r="AO3710" s="792"/>
      <c r="AP3710" s="792"/>
    </row>
    <row r="3711" spans="2:42" s="404" customFormat="1" ht="15" hidden="1" customHeight="1" x14ac:dyDescent="0.2">
      <c r="B3711" s="425" t="s">
        <v>191</v>
      </c>
      <c r="C3711" s="424"/>
      <c r="D3711" s="423" t="s">
        <v>161</v>
      </c>
      <c r="E3711" s="422"/>
      <c r="F3711" s="420"/>
      <c r="G3711" s="420"/>
      <c r="H3711" s="419">
        <v>2020</v>
      </c>
      <c r="I3711" s="418"/>
      <c r="J3711" s="418" t="s">
        <v>987</v>
      </c>
      <c r="K3711" s="439" t="s">
        <v>1987</v>
      </c>
      <c r="L3711" s="824"/>
      <c r="M3711" s="825"/>
      <c r="N3711" s="792"/>
      <c r="O3711" s="829"/>
      <c r="P3711" s="832"/>
      <c r="Q3711" s="835"/>
      <c r="R3711" s="829"/>
      <c r="S3711" s="416" t="s">
        <v>165</v>
      </c>
      <c r="T3711" s="415"/>
      <c r="U3711" s="416" t="s">
        <v>164</v>
      </c>
      <c r="V3711" s="415"/>
      <c r="W3711" s="816"/>
      <c r="X3711" s="817"/>
      <c r="Y3711" s="816"/>
      <c r="Z3711" s="817"/>
      <c r="AA3711" s="816"/>
      <c r="AB3711" s="817"/>
      <c r="AC3711" s="816"/>
      <c r="AD3711" s="817"/>
      <c r="AE3711" s="816"/>
      <c r="AF3711" s="817"/>
      <c r="AG3711" s="781"/>
      <c r="AH3711" s="782"/>
      <c r="AI3711" s="781"/>
      <c r="AJ3711" s="782"/>
      <c r="AK3711" s="792"/>
      <c r="AL3711" s="792"/>
      <c r="AM3711" s="792"/>
      <c r="AN3711" s="792"/>
      <c r="AO3711" s="792"/>
      <c r="AP3711" s="792"/>
    </row>
    <row r="3712" spans="2:42" s="404" customFormat="1" ht="15" hidden="1" customHeight="1" thickBot="1" x14ac:dyDescent="0.25">
      <c r="B3712" s="414" t="s">
        <v>191</v>
      </c>
      <c r="C3712" s="413"/>
      <c r="D3712" s="412" t="s">
        <v>161</v>
      </c>
      <c r="E3712" s="411"/>
      <c r="F3712" s="409"/>
      <c r="G3712" s="409"/>
      <c r="H3712" s="408">
        <v>2020</v>
      </c>
      <c r="I3712" s="407"/>
      <c r="J3712" s="407" t="s">
        <v>987</v>
      </c>
      <c r="K3712" s="407" t="s">
        <v>1987</v>
      </c>
      <c r="L3712" s="826"/>
      <c r="M3712" s="827"/>
      <c r="N3712" s="793"/>
      <c r="O3712" s="830"/>
      <c r="P3712" s="833"/>
      <c r="Q3712" s="836"/>
      <c r="R3712" s="830"/>
      <c r="S3712" s="406" t="s">
        <v>158</v>
      </c>
      <c r="T3712" s="451"/>
      <c r="U3712" s="820"/>
      <c r="V3712" s="821"/>
      <c r="W3712" s="818"/>
      <c r="X3712" s="819"/>
      <c r="Y3712" s="818"/>
      <c r="Z3712" s="819"/>
      <c r="AA3712" s="818"/>
      <c r="AB3712" s="819"/>
      <c r="AC3712" s="818"/>
      <c r="AD3712" s="819"/>
      <c r="AE3712" s="818"/>
      <c r="AF3712" s="819"/>
      <c r="AG3712" s="783"/>
      <c r="AH3712" s="784"/>
      <c r="AI3712" s="783"/>
      <c r="AJ3712" s="784"/>
      <c r="AK3712" s="793"/>
      <c r="AL3712" s="793"/>
      <c r="AM3712" s="793"/>
      <c r="AN3712" s="793"/>
      <c r="AO3712" s="793"/>
      <c r="AP3712" s="793"/>
    </row>
    <row r="3713" spans="2:42" s="404" customFormat="1" ht="12.75" hidden="1" customHeight="1" thickTop="1" x14ac:dyDescent="0.2">
      <c r="B3713" s="445" t="s">
        <v>709</v>
      </c>
      <c r="C3713" s="444"/>
      <c r="D3713" s="443" t="s">
        <v>705</v>
      </c>
      <c r="E3713" s="442"/>
      <c r="F3713" s="440"/>
      <c r="G3713" s="440"/>
      <c r="H3713" s="419">
        <v>2020</v>
      </c>
      <c r="I3713" s="418"/>
      <c r="J3713" s="418" t="s">
        <v>987</v>
      </c>
      <c r="K3713" s="439" t="s">
        <v>1987</v>
      </c>
      <c r="L3713" s="822" t="s">
        <v>82</v>
      </c>
      <c r="M3713" s="823"/>
      <c r="N3713" s="791" t="s">
        <v>1986</v>
      </c>
      <c r="O3713" s="828" t="s">
        <v>228</v>
      </c>
      <c r="P3713" s="842"/>
      <c r="Q3713" s="834" t="s">
        <v>231</v>
      </c>
      <c r="R3713" s="828" t="s">
        <v>193</v>
      </c>
      <c r="S3713" s="434" t="s">
        <v>184</v>
      </c>
      <c r="T3713" s="438">
        <v>30000000</v>
      </c>
      <c r="U3713" s="434" t="s">
        <v>183</v>
      </c>
      <c r="V3713" s="437">
        <f>T3718+T3716</f>
        <v>0</v>
      </c>
      <c r="W3713" s="434" t="s">
        <v>182</v>
      </c>
      <c r="X3713" s="436">
        <f>T3713</f>
        <v>30000000</v>
      </c>
      <c r="Y3713" s="434" t="s">
        <v>181</v>
      </c>
      <c r="Z3713" s="435">
        <v>1</v>
      </c>
      <c r="AA3713" s="434" t="s">
        <v>181</v>
      </c>
      <c r="AB3713" s="435">
        <v>1</v>
      </c>
      <c r="AC3713" s="434" t="s">
        <v>181</v>
      </c>
      <c r="AD3713" s="435">
        <v>1</v>
      </c>
      <c r="AE3713" s="434" t="s">
        <v>181</v>
      </c>
      <c r="AF3713" s="435"/>
      <c r="AG3713" s="466" t="s">
        <v>181</v>
      </c>
      <c r="AH3713" s="467"/>
      <c r="AI3713" s="466" t="s">
        <v>180</v>
      </c>
      <c r="AJ3713" s="465"/>
      <c r="AK3713" s="791" t="s">
        <v>227</v>
      </c>
      <c r="AL3713" s="791"/>
      <c r="AM3713" s="791"/>
      <c r="AN3713" s="791"/>
      <c r="AO3713" s="791"/>
      <c r="AP3713" s="791" t="s">
        <v>2182</v>
      </c>
    </row>
    <row r="3714" spans="2:42" s="404" customFormat="1" ht="15" hidden="1" customHeight="1" x14ac:dyDescent="0.2">
      <c r="B3714" s="425" t="s">
        <v>709</v>
      </c>
      <c r="C3714" s="424"/>
      <c r="D3714" s="423" t="s">
        <v>705</v>
      </c>
      <c r="E3714" s="422"/>
      <c r="F3714" s="420"/>
      <c r="G3714" s="420"/>
      <c r="H3714" s="419">
        <v>2020</v>
      </c>
      <c r="I3714" s="418"/>
      <c r="J3714" s="418" t="s">
        <v>987</v>
      </c>
      <c r="K3714" s="439" t="s">
        <v>1987</v>
      </c>
      <c r="L3714" s="824"/>
      <c r="M3714" s="825"/>
      <c r="N3714" s="792"/>
      <c r="O3714" s="829"/>
      <c r="P3714" s="843"/>
      <c r="Q3714" s="835"/>
      <c r="R3714" s="829"/>
      <c r="S3714" s="416" t="s">
        <v>179</v>
      </c>
      <c r="T3714" s="432"/>
      <c r="U3714" s="416" t="s">
        <v>177</v>
      </c>
      <c r="V3714" s="415"/>
      <c r="W3714" s="416" t="s">
        <v>176</v>
      </c>
      <c r="X3714" s="428">
        <f>X3713</f>
        <v>30000000</v>
      </c>
      <c r="Y3714" s="416" t="s">
        <v>175</v>
      </c>
      <c r="Z3714" s="426"/>
      <c r="AA3714" s="416" t="s">
        <v>175</v>
      </c>
      <c r="AB3714" s="426"/>
      <c r="AC3714" s="416" t="s">
        <v>175</v>
      </c>
      <c r="AD3714" s="426"/>
      <c r="AE3714" s="416" t="s">
        <v>175</v>
      </c>
      <c r="AF3714" s="426"/>
      <c r="AG3714" s="463" t="s">
        <v>175</v>
      </c>
      <c r="AH3714" s="462"/>
      <c r="AI3714" s="463" t="s">
        <v>174</v>
      </c>
      <c r="AJ3714" s="464"/>
      <c r="AK3714" s="792"/>
      <c r="AL3714" s="792"/>
      <c r="AM3714" s="792"/>
      <c r="AN3714" s="792"/>
      <c r="AO3714" s="792"/>
      <c r="AP3714" s="792"/>
    </row>
    <row r="3715" spans="2:42" s="404" customFormat="1" ht="13.5" hidden="1" customHeight="1" x14ac:dyDescent="0.2">
      <c r="B3715" s="425" t="s">
        <v>709</v>
      </c>
      <c r="C3715" s="424"/>
      <c r="D3715" s="423" t="s">
        <v>705</v>
      </c>
      <c r="E3715" s="422"/>
      <c r="F3715" s="420"/>
      <c r="G3715" s="420"/>
      <c r="H3715" s="419">
        <v>2020</v>
      </c>
      <c r="I3715" s="418"/>
      <c r="J3715" s="418" t="s">
        <v>987</v>
      </c>
      <c r="K3715" s="439" t="s">
        <v>1987</v>
      </c>
      <c r="L3715" s="824"/>
      <c r="M3715" s="825"/>
      <c r="N3715" s="792"/>
      <c r="O3715" s="829"/>
      <c r="P3715" s="843"/>
      <c r="Q3715" s="835"/>
      <c r="R3715" s="829"/>
      <c r="S3715" s="416" t="s">
        <v>173</v>
      </c>
      <c r="T3715" s="429"/>
      <c r="U3715" s="416" t="s">
        <v>171</v>
      </c>
      <c r="V3715" s="427"/>
      <c r="W3715" s="416" t="s">
        <v>170</v>
      </c>
      <c r="X3715" s="428"/>
      <c r="Y3715" s="416" t="s">
        <v>169</v>
      </c>
      <c r="Z3715" s="426">
        <v>1</v>
      </c>
      <c r="AA3715" s="416" t="s">
        <v>169</v>
      </c>
      <c r="AB3715" s="426">
        <v>1</v>
      </c>
      <c r="AC3715" s="416" t="s">
        <v>169</v>
      </c>
      <c r="AD3715" s="426">
        <v>1</v>
      </c>
      <c r="AE3715" s="416" t="s">
        <v>169</v>
      </c>
      <c r="AF3715" s="426"/>
      <c r="AG3715" s="463" t="s">
        <v>169</v>
      </c>
      <c r="AH3715" s="462"/>
      <c r="AI3715" s="781"/>
      <c r="AJ3715" s="782"/>
      <c r="AK3715" s="792"/>
      <c r="AL3715" s="792"/>
      <c r="AM3715" s="792"/>
      <c r="AN3715" s="792"/>
      <c r="AO3715" s="792"/>
      <c r="AP3715" s="792"/>
    </row>
    <row r="3716" spans="2:42" s="404" customFormat="1" ht="15" hidden="1" customHeight="1" x14ac:dyDescent="0.2">
      <c r="B3716" s="425" t="s">
        <v>709</v>
      </c>
      <c r="C3716" s="424"/>
      <c r="D3716" s="423" t="s">
        <v>705</v>
      </c>
      <c r="E3716" s="422"/>
      <c r="F3716" s="420"/>
      <c r="G3716" s="420"/>
      <c r="H3716" s="419">
        <v>2020</v>
      </c>
      <c r="I3716" s="418"/>
      <c r="J3716" s="418" t="s">
        <v>987</v>
      </c>
      <c r="K3716" s="439" t="s">
        <v>1987</v>
      </c>
      <c r="L3716" s="824"/>
      <c r="M3716" s="825"/>
      <c r="N3716" s="792"/>
      <c r="O3716" s="829"/>
      <c r="P3716" s="843"/>
      <c r="Q3716" s="835"/>
      <c r="R3716" s="829"/>
      <c r="S3716" s="416" t="s">
        <v>168</v>
      </c>
      <c r="T3716" s="427"/>
      <c r="U3716" s="416" t="s">
        <v>167</v>
      </c>
      <c r="V3716" s="427"/>
      <c r="W3716" s="816"/>
      <c r="X3716" s="817"/>
      <c r="Y3716" s="416" t="s">
        <v>166</v>
      </c>
      <c r="Z3716" s="426">
        <f>IF(Z3714="",Z3715-Z3713,Z3715-Z3714)</f>
        <v>0</v>
      </c>
      <c r="AA3716" s="416" t="s">
        <v>166</v>
      </c>
      <c r="AB3716" s="426">
        <f>IF(AB3714="",AB3715-AB3713,AB3715-AB3714)</f>
        <v>0</v>
      </c>
      <c r="AC3716" s="416" t="s">
        <v>166</v>
      </c>
      <c r="AD3716" s="426">
        <f>IF(AD3714="",AD3715-AD3713,AD3715-AD3714)</f>
        <v>0</v>
      </c>
      <c r="AE3716" s="416" t="s">
        <v>166</v>
      </c>
      <c r="AF3716" s="426">
        <f>IF(AF3714="",AF3715-AF3713,AF3715-AF3714)</f>
        <v>0</v>
      </c>
      <c r="AG3716" s="463" t="s">
        <v>166</v>
      </c>
      <c r="AH3716" s="462">
        <f>IF(AH3714="",AH3715-AH3713,AH3715-AH3714)</f>
        <v>0</v>
      </c>
      <c r="AI3716" s="781"/>
      <c r="AJ3716" s="782"/>
      <c r="AK3716" s="792"/>
      <c r="AL3716" s="792"/>
      <c r="AM3716" s="792"/>
      <c r="AN3716" s="792"/>
      <c r="AO3716" s="792"/>
      <c r="AP3716" s="792"/>
    </row>
    <row r="3717" spans="2:42" s="404" customFormat="1" ht="15" hidden="1" customHeight="1" x14ac:dyDescent="0.2">
      <c r="B3717" s="425" t="s">
        <v>709</v>
      </c>
      <c r="C3717" s="424"/>
      <c r="D3717" s="423" t="s">
        <v>705</v>
      </c>
      <c r="E3717" s="422"/>
      <c r="F3717" s="420"/>
      <c r="G3717" s="420"/>
      <c r="H3717" s="419">
        <v>2020</v>
      </c>
      <c r="I3717" s="418"/>
      <c r="J3717" s="418" t="s">
        <v>987</v>
      </c>
      <c r="K3717" s="439" t="s">
        <v>1987</v>
      </c>
      <c r="L3717" s="824"/>
      <c r="M3717" s="825"/>
      <c r="N3717" s="792"/>
      <c r="O3717" s="829"/>
      <c r="P3717" s="843"/>
      <c r="Q3717" s="835"/>
      <c r="R3717" s="829"/>
      <c r="S3717" s="416" t="s">
        <v>165</v>
      </c>
      <c r="T3717" s="415"/>
      <c r="U3717" s="416" t="s">
        <v>164</v>
      </c>
      <c r="V3717" s="415"/>
      <c r="W3717" s="816"/>
      <c r="X3717" s="817"/>
      <c r="Y3717" s="816"/>
      <c r="Z3717" s="817"/>
      <c r="AA3717" s="816"/>
      <c r="AB3717" s="817"/>
      <c r="AC3717" s="816"/>
      <c r="AD3717" s="817"/>
      <c r="AE3717" s="816"/>
      <c r="AF3717" s="817"/>
      <c r="AG3717" s="781"/>
      <c r="AH3717" s="782"/>
      <c r="AI3717" s="781"/>
      <c r="AJ3717" s="782"/>
      <c r="AK3717" s="792"/>
      <c r="AL3717" s="792"/>
      <c r="AM3717" s="792"/>
      <c r="AN3717" s="792"/>
      <c r="AO3717" s="792"/>
      <c r="AP3717" s="792"/>
    </row>
    <row r="3718" spans="2:42" s="404" customFormat="1" ht="15" hidden="1" customHeight="1" thickBot="1" x14ac:dyDescent="0.25">
      <c r="B3718" s="414" t="s">
        <v>709</v>
      </c>
      <c r="C3718" s="413"/>
      <c r="D3718" s="412" t="s">
        <v>705</v>
      </c>
      <c r="E3718" s="411"/>
      <c r="F3718" s="409"/>
      <c r="G3718" s="409"/>
      <c r="H3718" s="408">
        <v>2020</v>
      </c>
      <c r="I3718" s="407"/>
      <c r="J3718" s="407" t="s">
        <v>987</v>
      </c>
      <c r="K3718" s="407" t="s">
        <v>1987</v>
      </c>
      <c r="L3718" s="826"/>
      <c r="M3718" s="827"/>
      <c r="N3718" s="793"/>
      <c r="O3718" s="830"/>
      <c r="P3718" s="844"/>
      <c r="Q3718" s="836"/>
      <c r="R3718" s="830"/>
      <c r="S3718" s="406" t="s">
        <v>158</v>
      </c>
      <c r="T3718" s="451"/>
      <c r="U3718" s="820"/>
      <c r="V3718" s="821"/>
      <c r="W3718" s="818"/>
      <c r="X3718" s="819"/>
      <c r="Y3718" s="818"/>
      <c r="Z3718" s="819"/>
      <c r="AA3718" s="818"/>
      <c r="AB3718" s="819"/>
      <c r="AC3718" s="818"/>
      <c r="AD3718" s="819"/>
      <c r="AE3718" s="818"/>
      <c r="AF3718" s="819"/>
      <c r="AG3718" s="783"/>
      <c r="AH3718" s="784"/>
      <c r="AI3718" s="783"/>
      <c r="AJ3718" s="784"/>
      <c r="AK3718" s="793"/>
      <c r="AL3718" s="793"/>
      <c r="AM3718" s="793"/>
      <c r="AN3718" s="793"/>
      <c r="AO3718" s="793"/>
      <c r="AP3718" s="793"/>
    </row>
    <row r="3719" spans="2:42" s="404" customFormat="1" ht="12.75" hidden="1" customHeight="1" thickTop="1" x14ac:dyDescent="0.2">
      <c r="B3719" s="445" t="s">
        <v>235</v>
      </c>
      <c r="C3719" s="444"/>
      <c r="D3719" s="443" t="s">
        <v>161</v>
      </c>
      <c r="E3719" s="442"/>
      <c r="F3719" s="440"/>
      <c r="G3719" s="440"/>
      <c r="H3719" s="419">
        <v>2020</v>
      </c>
      <c r="I3719" s="418"/>
      <c r="J3719" s="418" t="s">
        <v>987</v>
      </c>
      <c r="K3719" s="439" t="s">
        <v>1987</v>
      </c>
      <c r="L3719" s="822" t="s">
        <v>83</v>
      </c>
      <c r="M3719" s="823"/>
      <c r="N3719" s="791" t="s">
        <v>1986</v>
      </c>
      <c r="O3719" s="828" t="s">
        <v>228</v>
      </c>
      <c r="P3719" s="842"/>
      <c r="Q3719" s="834" t="s">
        <v>231</v>
      </c>
      <c r="R3719" s="828" t="s">
        <v>193</v>
      </c>
      <c r="S3719" s="434" t="s">
        <v>184</v>
      </c>
      <c r="T3719" s="438">
        <v>30000000</v>
      </c>
      <c r="U3719" s="434" t="s">
        <v>183</v>
      </c>
      <c r="V3719" s="437">
        <f>T3724+T3722</f>
        <v>0</v>
      </c>
      <c r="W3719" s="434" t="s">
        <v>182</v>
      </c>
      <c r="X3719" s="436">
        <f>T3719</f>
        <v>30000000</v>
      </c>
      <c r="Y3719" s="434" t="s">
        <v>181</v>
      </c>
      <c r="Z3719" s="435">
        <v>1</v>
      </c>
      <c r="AA3719" s="434" t="s">
        <v>181</v>
      </c>
      <c r="AB3719" s="435">
        <v>1</v>
      </c>
      <c r="AC3719" s="434" t="s">
        <v>181</v>
      </c>
      <c r="AD3719" s="435">
        <v>1</v>
      </c>
      <c r="AE3719" s="434" t="s">
        <v>181</v>
      </c>
      <c r="AF3719" s="435"/>
      <c r="AG3719" s="466" t="s">
        <v>181</v>
      </c>
      <c r="AH3719" s="467"/>
      <c r="AI3719" s="466" t="s">
        <v>180</v>
      </c>
      <c r="AJ3719" s="465"/>
      <c r="AK3719" s="791" t="s">
        <v>227</v>
      </c>
      <c r="AL3719" s="791"/>
      <c r="AM3719" s="791"/>
      <c r="AN3719" s="791"/>
      <c r="AO3719" s="791"/>
      <c r="AP3719" s="791" t="s">
        <v>2182</v>
      </c>
    </row>
    <row r="3720" spans="2:42" s="404" customFormat="1" ht="15" hidden="1" customHeight="1" x14ac:dyDescent="0.2">
      <c r="B3720" s="425" t="s">
        <v>235</v>
      </c>
      <c r="C3720" s="424"/>
      <c r="D3720" s="423" t="s">
        <v>161</v>
      </c>
      <c r="E3720" s="422"/>
      <c r="F3720" s="420"/>
      <c r="G3720" s="420"/>
      <c r="H3720" s="419">
        <v>2020</v>
      </c>
      <c r="I3720" s="418"/>
      <c r="J3720" s="418" t="s">
        <v>987</v>
      </c>
      <c r="K3720" s="439" t="s">
        <v>1987</v>
      </c>
      <c r="L3720" s="824"/>
      <c r="M3720" s="825"/>
      <c r="N3720" s="792"/>
      <c r="O3720" s="829"/>
      <c r="P3720" s="843"/>
      <c r="Q3720" s="835"/>
      <c r="R3720" s="829"/>
      <c r="S3720" s="416" t="s">
        <v>179</v>
      </c>
      <c r="T3720" s="432"/>
      <c r="U3720" s="416" t="s">
        <v>177</v>
      </c>
      <c r="V3720" s="415"/>
      <c r="W3720" s="416" t="s">
        <v>176</v>
      </c>
      <c r="X3720" s="428">
        <f>X3719</f>
        <v>30000000</v>
      </c>
      <c r="Y3720" s="416" t="s">
        <v>175</v>
      </c>
      <c r="Z3720" s="426"/>
      <c r="AA3720" s="416" t="s">
        <v>175</v>
      </c>
      <c r="AB3720" s="426"/>
      <c r="AC3720" s="416" t="s">
        <v>175</v>
      </c>
      <c r="AD3720" s="426"/>
      <c r="AE3720" s="416" t="s">
        <v>175</v>
      </c>
      <c r="AF3720" s="426"/>
      <c r="AG3720" s="463" t="s">
        <v>175</v>
      </c>
      <c r="AH3720" s="462"/>
      <c r="AI3720" s="463" t="s">
        <v>174</v>
      </c>
      <c r="AJ3720" s="464"/>
      <c r="AK3720" s="792"/>
      <c r="AL3720" s="792"/>
      <c r="AM3720" s="792"/>
      <c r="AN3720" s="792"/>
      <c r="AO3720" s="792"/>
      <c r="AP3720" s="792"/>
    </row>
    <row r="3721" spans="2:42" s="404" customFormat="1" ht="13.5" hidden="1" customHeight="1" x14ac:dyDescent="0.2">
      <c r="B3721" s="425" t="s">
        <v>235</v>
      </c>
      <c r="C3721" s="424"/>
      <c r="D3721" s="423" t="s">
        <v>161</v>
      </c>
      <c r="E3721" s="422"/>
      <c r="F3721" s="420"/>
      <c r="G3721" s="420"/>
      <c r="H3721" s="419">
        <v>2020</v>
      </c>
      <c r="I3721" s="418"/>
      <c r="J3721" s="418" t="s">
        <v>987</v>
      </c>
      <c r="K3721" s="439" t="s">
        <v>1987</v>
      </c>
      <c r="L3721" s="824"/>
      <c r="M3721" s="825"/>
      <c r="N3721" s="792"/>
      <c r="O3721" s="829"/>
      <c r="P3721" s="843"/>
      <c r="Q3721" s="835"/>
      <c r="R3721" s="829"/>
      <c r="S3721" s="416" t="s">
        <v>173</v>
      </c>
      <c r="T3721" s="429"/>
      <c r="U3721" s="416" t="s">
        <v>171</v>
      </c>
      <c r="V3721" s="427"/>
      <c r="W3721" s="416" t="s">
        <v>170</v>
      </c>
      <c r="X3721" s="428"/>
      <c r="Y3721" s="416" t="s">
        <v>169</v>
      </c>
      <c r="Z3721" s="426">
        <v>1</v>
      </c>
      <c r="AA3721" s="416" t="s">
        <v>169</v>
      </c>
      <c r="AB3721" s="426">
        <v>1</v>
      </c>
      <c r="AC3721" s="416" t="s">
        <v>169</v>
      </c>
      <c r="AD3721" s="426">
        <v>1</v>
      </c>
      <c r="AE3721" s="416" t="s">
        <v>169</v>
      </c>
      <c r="AF3721" s="426"/>
      <c r="AG3721" s="463" t="s">
        <v>169</v>
      </c>
      <c r="AH3721" s="462"/>
      <c r="AI3721" s="781"/>
      <c r="AJ3721" s="782"/>
      <c r="AK3721" s="792"/>
      <c r="AL3721" s="792"/>
      <c r="AM3721" s="792"/>
      <c r="AN3721" s="792"/>
      <c r="AO3721" s="792"/>
      <c r="AP3721" s="792"/>
    </row>
    <row r="3722" spans="2:42" s="404" customFormat="1" ht="15" hidden="1" customHeight="1" x14ac:dyDescent="0.2">
      <c r="B3722" s="425" t="s">
        <v>235</v>
      </c>
      <c r="C3722" s="424"/>
      <c r="D3722" s="423" t="s">
        <v>161</v>
      </c>
      <c r="E3722" s="422"/>
      <c r="F3722" s="420"/>
      <c r="G3722" s="420"/>
      <c r="H3722" s="419">
        <v>2020</v>
      </c>
      <c r="I3722" s="418"/>
      <c r="J3722" s="418" t="s">
        <v>987</v>
      </c>
      <c r="K3722" s="439" t="s">
        <v>1987</v>
      </c>
      <c r="L3722" s="824"/>
      <c r="M3722" s="825"/>
      <c r="N3722" s="792"/>
      <c r="O3722" s="829"/>
      <c r="P3722" s="843"/>
      <c r="Q3722" s="835"/>
      <c r="R3722" s="829"/>
      <c r="S3722" s="416" t="s">
        <v>168</v>
      </c>
      <c r="T3722" s="427"/>
      <c r="U3722" s="416" t="s">
        <v>167</v>
      </c>
      <c r="V3722" s="427"/>
      <c r="W3722" s="816"/>
      <c r="X3722" s="817"/>
      <c r="Y3722" s="416" t="s">
        <v>166</v>
      </c>
      <c r="Z3722" s="426">
        <f>IF(Z3720="",Z3721-Z3719,Z3721-Z3720)</f>
        <v>0</v>
      </c>
      <c r="AA3722" s="416" t="s">
        <v>166</v>
      </c>
      <c r="AB3722" s="426">
        <f>IF(AB3720="",AB3721-AB3719,AB3721-AB3720)</f>
        <v>0</v>
      </c>
      <c r="AC3722" s="416" t="s">
        <v>166</v>
      </c>
      <c r="AD3722" s="426">
        <f>IF(AD3720="",AD3721-AD3719,AD3721-AD3720)</f>
        <v>0</v>
      </c>
      <c r="AE3722" s="416" t="s">
        <v>166</v>
      </c>
      <c r="AF3722" s="426">
        <f>IF(AF3720="",AF3721-AF3719,AF3721-AF3720)</f>
        <v>0</v>
      </c>
      <c r="AG3722" s="463" t="s">
        <v>166</v>
      </c>
      <c r="AH3722" s="462">
        <f>IF(AH3720="",AH3721-AH3719,AH3721-AH3720)</f>
        <v>0</v>
      </c>
      <c r="AI3722" s="781"/>
      <c r="AJ3722" s="782"/>
      <c r="AK3722" s="792"/>
      <c r="AL3722" s="792"/>
      <c r="AM3722" s="792"/>
      <c r="AN3722" s="792"/>
      <c r="AO3722" s="792"/>
      <c r="AP3722" s="792"/>
    </row>
    <row r="3723" spans="2:42" s="404" customFormat="1" ht="15" hidden="1" customHeight="1" x14ac:dyDescent="0.2">
      <c r="B3723" s="425" t="s">
        <v>235</v>
      </c>
      <c r="C3723" s="424"/>
      <c r="D3723" s="423" t="s">
        <v>161</v>
      </c>
      <c r="E3723" s="422"/>
      <c r="F3723" s="420"/>
      <c r="G3723" s="420"/>
      <c r="H3723" s="419">
        <v>2020</v>
      </c>
      <c r="I3723" s="418"/>
      <c r="J3723" s="418" t="s">
        <v>987</v>
      </c>
      <c r="K3723" s="439" t="s">
        <v>1987</v>
      </c>
      <c r="L3723" s="824"/>
      <c r="M3723" s="825"/>
      <c r="N3723" s="792"/>
      <c r="O3723" s="829"/>
      <c r="P3723" s="843"/>
      <c r="Q3723" s="835"/>
      <c r="R3723" s="829"/>
      <c r="S3723" s="416" t="s">
        <v>165</v>
      </c>
      <c r="T3723" s="415"/>
      <c r="U3723" s="416" t="s">
        <v>164</v>
      </c>
      <c r="V3723" s="415"/>
      <c r="W3723" s="816"/>
      <c r="X3723" s="817"/>
      <c r="Y3723" s="816"/>
      <c r="Z3723" s="817"/>
      <c r="AA3723" s="816"/>
      <c r="AB3723" s="817"/>
      <c r="AC3723" s="816"/>
      <c r="AD3723" s="817"/>
      <c r="AE3723" s="816"/>
      <c r="AF3723" s="817"/>
      <c r="AG3723" s="781"/>
      <c r="AH3723" s="782"/>
      <c r="AI3723" s="781"/>
      <c r="AJ3723" s="782"/>
      <c r="AK3723" s="792"/>
      <c r="AL3723" s="792"/>
      <c r="AM3723" s="792"/>
      <c r="AN3723" s="792"/>
      <c r="AO3723" s="792"/>
      <c r="AP3723" s="792"/>
    </row>
    <row r="3724" spans="2:42" s="404" customFormat="1" ht="15" hidden="1" customHeight="1" thickBot="1" x14ac:dyDescent="0.25">
      <c r="B3724" s="414" t="s">
        <v>235</v>
      </c>
      <c r="C3724" s="413"/>
      <c r="D3724" s="412" t="s">
        <v>161</v>
      </c>
      <c r="E3724" s="411"/>
      <c r="F3724" s="409"/>
      <c r="G3724" s="409"/>
      <c r="H3724" s="408">
        <v>2020</v>
      </c>
      <c r="I3724" s="407"/>
      <c r="J3724" s="407" t="s">
        <v>987</v>
      </c>
      <c r="K3724" s="407" t="s">
        <v>1987</v>
      </c>
      <c r="L3724" s="826"/>
      <c r="M3724" s="827"/>
      <c r="N3724" s="793"/>
      <c r="O3724" s="830"/>
      <c r="P3724" s="844"/>
      <c r="Q3724" s="836"/>
      <c r="R3724" s="830"/>
      <c r="S3724" s="406" t="s">
        <v>158</v>
      </c>
      <c r="T3724" s="451"/>
      <c r="U3724" s="820"/>
      <c r="V3724" s="821"/>
      <c r="W3724" s="818"/>
      <c r="X3724" s="819"/>
      <c r="Y3724" s="818"/>
      <c r="Z3724" s="819"/>
      <c r="AA3724" s="818"/>
      <c r="AB3724" s="819"/>
      <c r="AC3724" s="818"/>
      <c r="AD3724" s="819"/>
      <c r="AE3724" s="818"/>
      <c r="AF3724" s="819"/>
      <c r="AG3724" s="783"/>
      <c r="AH3724" s="784"/>
      <c r="AI3724" s="783"/>
      <c r="AJ3724" s="784"/>
      <c r="AK3724" s="793"/>
      <c r="AL3724" s="793"/>
      <c r="AM3724" s="793"/>
      <c r="AN3724" s="793"/>
      <c r="AO3724" s="793"/>
      <c r="AP3724" s="793"/>
    </row>
    <row r="3725" spans="2:42" s="404" customFormat="1" ht="12.75" hidden="1" customHeight="1" thickTop="1" x14ac:dyDescent="0.2">
      <c r="B3725" s="445" t="s">
        <v>196</v>
      </c>
      <c r="C3725" s="444"/>
      <c r="D3725" s="443" t="s">
        <v>161</v>
      </c>
      <c r="E3725" s="442"/>
      <c r="F3725" s="440"/>
      <c r="G3725" s="440"/>
      <c r="H3725" s="419">
        <v>2020</v>
      </c>
      <c r="I3725" s="418"/>
      <c r="J3725" s="418" t="s">
        <v>987</v>
      </c>
      <c r="K3725" s="439" t="s">
        <v>84</v>
      </c>
      <c r="L3725" s="822" t="s">
        <v>1990</v>
      </c>
      <c r="M3725" s="823"/>
      <c r="N3725" s="791" t="s">
        <v>1986</v>
      </c>
      <c r="O3725" s="828" t="s">
        <v>228</v>
      </c>
      <c r="P3725" s="842"/>
      <c r="Q3725" s="834" t="s">
        <v>231</v>
      </c>
      <c r="R3725" s="828" t="s">
        <v>193</v>
      </c>
      <c r="S3725" s="434" t="s">
        <v>184</v>
      </c>
      <c r="T3725" s="438">
        <v>951204.81</v>
      </c>
      <c r="U3725" s="434" t="s">
        <v>183</v>
      </c>
      <c r="V3725" s="631">
        <f>T3730+T3728-0.001</f>
        <v>43458.999000000003</v>
      </c>
      <c r="W3725" s="605" t="s">
        <v>182</v>
      </c>
      <c r="X3725" s="608">
        <f>T3725</f>
        <v>951204.81</v>
      </c>
      <c r="Y3725" s="605" t="s">
        <v>181</v>
      </c>
      <c r="Z3725" s="609">
        <v>0.94552999999999998</v>
      </c>
      <c r="AA3725" s="662" t="s">
        <v>181</v>
      </c>
      <c r="AB3725" s="663">
        <v>1</v>
      </c>
      <c r="AC3725" s="677" t="s">
        <v>181</v>
      </c>
      <c r="AD3725" s="678">
        <v>1</v>
      </c>
      <c r="AE3725" s="677" t="s">
        <v>181</v>
      </c>
      <c r="AF3725" s="678">
        <v>1</v>
      </c>
      <c r="AG3725" s="605" t="s">
        <v>181</v>
      </c>
      <c r="AH3725" s="609">
        <v>1</v>
      </c>
      <c r="AI3725" s="605" t="s">
        <v>180</v>
      </c>
      <c r="AJ3725" s="610">
        <v>20</v>
      </c>
      <c r="AK3725" s="791" t="s">
        <v>227</v>
      </c>
      <c r="AL3725" s="791"/>
      <c r="AM3725" s="791"/>
      <c r="AN3725" s="791"/>
      <c r="AO3725" s="791"/>
      <c r="AP3725" s="791" t="s">
        <v>10</v>
      </c>
    </row>
    <row r="3726" spans="2:42" s="404" customFormat="1" ht="15" hidden="1" customHeight="1" x14ac:dyDescent="0.2">
      <c r="B3726" s="425" t="s">
        <v>196</v>
      </c>
      <c r="C3726" s="424"/>
      <c r="D3726" s="423" t="s">
        <v>161</v>
      </c>
      <c r="E3726" s="422"/>
      <c r="F3726" s="420"/>
      <c r="G3726" s="420"/>
      <c r="H3726" s="419">
        <v>2020</v>
      </c>
      <c r="I3726" s="418"/>
      <c r="J3726" s="418" t="s">
        <v>987</v>
      </c>
      <c r="K3726" s="439" t="s">
        <v>84</v>
      </c>
      <c r="L3726" s="824"/>
      <c r="M3726" s="825"/>
      <c r="N3726" s="792"/>
      <c r="O3726" s="829"/>
      <c r="P3726" s="843"/>
      <c r="Q3726" s="835"/>
      <c r="R3726" s="829"/>
      <c r="S3726" s="416" t="s">
        <v>179</v>
      </c>
      <c r="T3726" s="616" t="s">
        <v>198</v>
      </c>
      <c r="U3726" s="615" t="s">
        <v>177</v>
      </c>
      <c r="V3726" s="683" t="s">
        <v>2173</v>
      </c>
      <c r="W3726" s="615" t="s">
        <v>176</v>
      </c>
      <c r="X3726" s="618">
        <f t="shared" ref="X3726" si="29">X3725</f>
        <v>951204.81</v>
      </c>
      <c r="Y3726" s="615" t="s">
        <v>175</v>
      </c>
      <c r="Z3726" s="619">
        <v>0.78317999999999999</v>
      </c>
      <c r="AA3726" s="664" t="s">
        <v>175</v>
      </c>
      <c r="AB3726" s="665">
        <v>0.83428999999999998</v>
      </c>
      <c r="AC3726" s="679" t="s">
        <v>175</v>
      </c>
      <c r="AD3726" s="680">
        <v>0.83428999999999998</v>
      </c>
      <c r="AE3726" s="679" t="s">
        <v>175</v>
      </c>
      <c r="AF3726" s="680">
        <v>0.83428999999999998</v>
      </c>
      <c r="AG3726" s="615" t="s">
        <v>175</v>
      </c>
      <c r="AH3726" s="619">
        <v>0.2253</v>
      </c>
      <c r="AI3726" s="463" t="s">
        <v>174</v>
      </c>
      <c r="AJ3726" s="464"/>
      <c r="AK3726" s="792"/>
      <c r="AL3726" s="792"/>
      <c r="AM3726" s="792"/>
      <c r="AN3726" s="792"/>
      <c r="AO3726" s="792"/>
      <c r="AP3726" s="792"/>
    </row>
    <row r="3727" spans="2:42" s="404" customFormat="1" ht="13.5" hidden="1" customHeight="1" x14ac:dyDescent="0.2">
      <c r="B3727" s="425" t="s">
        <v>196</v>
      </c>
      <c r="C3727" s="424"/>
      <c r="D3727" s="423" t="s">
        <v>161</v>
      </c>
      <c r="E3727" s="422"/>
      <c r="F3727" s="420"/>
      <c r="G3727" s="420"/>
      <c r="H3727" s="419">
        <v>2020</v>
      </c>
      <c r="I3727" s="418"/>
      <c r="J3727" s="418" t="s">
        <v>987</v>
      </c>
      <c r="K3727" s="439" t="s">
        <v>84</v>
      </c>
      <c r="L3727" s="824"/>
      <c r="M3727" s="825"/>
      <c r="N3727" s="792"/>
      <c r="O3727" s="829"/>
      <c r="P3727" s="843"/>
      <c r="Q3727" s="835"/>
      <c r="R3727" s="829"/>
      <c r="S3727" s="416" t="s">
        <v>173</v>
      </c>
      <c r="T3727" s="621" t="s">
        <v>2172</v>
      </c>
      <c r="U3727" s="615" t="s">
        <v>171</v>
      </c>
      <c r="V3727" s="684">
        <v>501</v>
      </c>
      <c r="W3727" s="615" t="s">
        <v>170</v>
      </c>
      <c r="X3727" s="618"/>
      <c r="Y3727" s="615" t="s">
        <v>169</v>
      </c>
      <c r="Z3727" s="619">
        <v>0.71894000000000002</v>
      </c>
      <c r="AA3727" s="664" t="s">
        <v>169</v>
      </c>
      <c r="AB3727" s="665">
        <v>0.75190999999999997</v>
      </c>
      <c r="AC3727" s="679" t="s">
        <v>169</v>
      </c>
      <c r="AD3727" s="680">
        <v>0.75190999999999997</v>
      </c>
      <c r="AE3727" s="679" t="s">
        <v>169</v>
      </c>
      <c r="AF3727" s="680">
        <v>0.75190999999999997</v>
      </c>
      <c r="AG3727" s="615" t="s">
        <v>169</v>
      </c>
      <c r="AH3727" s="619">
        <v>0.30330000000000001</v>
      </c>
      <c r="AI3727" s="781"/>
      <c r="AJ3727" s="782"/>
      <c r="AK3727" s="792"/>
      <c r="AL3727" s="792"/>
      <c r="AM3727" s="792"/>
      <c r="AN3727" s="792"/>
      <c r="AO3727" s="792"/>
      <c r="AP3727" s="792"/>
    </row>
    <row r="3728" spans="2:42" s="404" customFormat="1" ht="15" hidden="1" customHeight="1" x14ac:dyDescent="0.2">
      <c r="B3728" s="425" t="s">
        <v>196</v>
      </c>
      <c r="C3728" s="424"/>
      <c r="D3728" s="423" t="s">
        <v>161</v>
      </c>
      <c r="E3728" s="422"/>
      <c r="F3728" s="420"/>
      <c r="G3728" s="420"/>
      <c r="H3728" s="419">
        <v>2020</v>
      </c>
      <c r="I3728" s="418"/>
      <c r="J3728" s="418" t="s">
        <v>987</v>
      </c>
      <c r="K3728" s="439" t="s">
        <v>84</v>
      </c>
      <c r="L3728" s="824"/>
      <c r="M3728" s="825"/>
      <c r="N3728" s="792"/>
      <c r="O3728" s="829"/>
      <c r="P3728" s="843"/>
      <c r="Q3728" s="835"/>
      <c r="R3728" s="829"/>
      <c r="S3728" s="416" t="s">
        <v>168</v>
      </c>
      <c r="T3728" s="622">
        <v>330</v>
      </c>
      <c r="U3728" s="615" t="s">
        <v>167</v>
      </c>
      <c r="V3728" s="684"/>
      <c r="W3728" s="785"/>
      <c r="X3728" s="786"/>
      <c r="Y3728" s="615" t="s">
        <v>166</v>
      </c>
      <c r="Z3728" s="619">
        <f>IF(Z3726="",Z3727-Z3725,Z3727-Z3726)</f>
        <v>-6.4239999999999964E-2</v>
      </c>
      <c r="AA3728" s="664" t="s">
        <v>166</v>
      </c>
      <c r="AB3728" s="665">
        <f>IF(AB3726="",AB3727-AB3725,AB3727-AB3726)</f>
        <v>-8.2380000000000009E-2</v>
      </c>
      <c r="AC3728" s="679" t="s">
        <v>166</v>
      </c>
      <c r="AD3728" s="680">
        <f>IF(AD3726="",AD3727-AD3725,AD3727-AD3726)</f>
        <v>-8.2380000000000009E-2</v>
      </c>
      <c r="AE3728" s="679" t="s">
        <v>166</v>
      </c>
      <c r="AF3728" s="680">
        <f>IF(AF3726="",AF3727-AF3725,AF3727-AF3726)</f>
        <v>-8.2380000000000009E-2</v>
      </c>
      <c r="AG3728" s="615" t="s">
        <v>166</v>
      </c>
      <c r="AH3728" s="619">
        <f>IF(AH3726="",AH3727-AH3725,AH3727-AH3726)</f>
        <v>7.8000000000000014E-2</v>
      </c>
      <c r="AI3728" s="781"/>
      <c r="AJ3728" s="782"/>
      <c r="AK3728" s="792"/>
      <c r="AL3728" s="792"/>
      <c r="AM3728" s="792"/>
      <c r="AN3728" s="792"/>
      <c r="AO3728" s="792"/>
      <c r="AP3728" s="792"/>
    </row>
    <row r="3729" spans="2:42" s="404" customFormat="1" ht="15" hidden="1" customHeight="1" x14ac:dyDescent="0.2">
      <c r="B3729" s="425" t="s">
        <v>196</v>
      </c>
      <c r="C3729" s="424"/>
      <c r="D3729" s="423" t="s">
        <v>161</v>
      </c>
      <c r="E3729" s="422"/>
      <c r="F3729" s="420"/>
      <c r="G3729" s="420"/>
      <c r="H3729" s="419">
        <v>2020</v>
      </c>
      <c r="I3729" s="418"/>
      <c r="J3729" s="418" t="s">
        <v>987</v>
      </c>
      <c r="K3729" s="439" t="s">
        <v>84</v>
      </c>
      <c r="L3729" s="824"/>
      <c r="M3729" s="825"/>
      <c r="N3729" s="792"/>
      <c r="O3729" s="829"/>
      <c r="P3729" s="843"/>
      <c r="Q3729" s="835"/>
      <c r="R3729" s="829"/>
      <c r="S3729" s="416" t="s">
        <v>165</v>
      </c>
      <c r="T3729" s="617" t="s">
        <v>690</v>
      </c>
      <c r="U3729" s="615" t="s">
        <v>164</v>
      </c>
      <c r="V3729" s="685"/>
      <c r="W3729" s="785"/>
      <c r="X3729" s="786"/>
      <c r="Y3729" s="785"/>
      <c r="Z3729" s="786"/>
      <c r="AA3729" s="845"/>
      <c r="AB3729" s="846"/>
      <c r="AC3729" s="849"/>
      <c r="AD3729" s="850"/>
      <c r="AE3729" s="849"/>
      <c r="AF3729" s="850"/>
      <c r="AG3729" s="785"/>
      <c r="AH3729" s="786"/>
      <c r="AI3729" s="781"/>
      <c r="AJ3729" s="782"/>
      <c r="AK3729" s="792"/>
      <c r="AL3729" s="792"/>
      <c r="AM3729" s="792"/>
      <c r="AN3729" s="792"/>
      <c r="AO3729" s="792"/>
      <c r="AP3729" s="792"/>
    </row>
    <row r="3730" spans="2:42" s="404" customFormat="1" ht="15" hidden="1" customHeight="1" thickBot="1" x14ac:dyDescent="0.25">
      <c r="B3730" s="414" t="s">
        <v>196</v>
      </c>
      <c r="C3730" s="413"/>
      <c r="D3730" s="412" t="s">
        <v>161</v>
      </c>
      <c r="E3730" s="411"/>
      <c r="F3730" s="409"/>
      <c r="G3730" s="409"/>
      <c r="H3730" s="408">
        <v>2020</v>
      </c>
      <c r="I3730" s="407"/>
      <c r="J3730" s="407" t="s">
        <v>987</v>
      </c>
      <c r="K3730" s="407" t="s">
        <v>84</v>
      </c>
      <c r="L3730" s="826"/>
      <c r="M3730" s="827"/>
      <c r="N3730" s="793"/>
      <c r="O3730" s="830"/>
      <c r="P3730" s="844"/>
      <c r="Q3730" s="836"/>
      <c r="R3730" s="830"/>
      <c r="S3730" s="406" t="s">
        <v>158</v>
      </c>
      <c r="T3730" s="630">
        <v>43129</v>
      </c>
      <c r="U3730" s="789"/>
      <c r="V3730" s="790"/>
      <c r="W3730" s="787"/>
      <c r="X3730" s="788"/>
      <c r="Y3730" s="787"/>
      <c r="Z3730" s="788"/>
      <c r="AA3730" s="847"/>
      <c r="AB3730" s="848"/>
      <c r="AC3730" s="851"/>
      <c r="AD3730" s="852"/>
      <c r="AE3730" s="851"/>
      <c r="AF3730" s="852"/>
      <c r="AG3730" s="787"/>
      <c r="AH3730" s="788"/>
      <c r="AI3730" s="783"/>
      <c r="AJ3730" s="784"/>
      <c r="AK3730" s="793"/>
      <c r="AL3730" s="793"/>
      <c r="AM3730" s="793"/>
      <c r="AN3730" s="793"/>
      <c r="AO3730" s="793"/>
      <c r="AP3730" s="793"/>
    </row>
    <row r="3731" spans="2:42" s="404" customFormat="1" ht="12.75" hidden="1" customHeight="1" thickTop="1" x14ac:dyDescent="0.2">
      <c r="B3731" s="445" t="s">
        <v>191</v>
      </c>
      <c r="C3731" s="444" t="s">
        <v>442</v>
      </c>
      <c r="D3731" s="443" t="s">
        <v>161</v>
      </c>
      <c r="E3731" s="442"/>
      <c r="F3731" s="440"/>
      <c r="G3731" s="440"/>
      <c r="H3731" s="419">
        <v>2020</v>
      </c>
      <c r="I3731" s="418"/>
      <c r="J3731" s="418" t="s">
        <v>987</v>
      </c>
      <c r="K3731" s="439" t="s">
        <v>84</v>
      </c>
      <c r="L3731" s="822" t="s">
        <v>1991</v>
      </c>
      <c r="M3731" s="823"/>
      <c r="N3731" s="791" t="s">
        <v>1986</v>
      </c>
      <c r="O3731" s="828" t="s">
        <v>228</v>
      </c>
      <c r="P3731" s="842"/>
      <c r="Q3731" s="834" t="s">
        <v>231</v>
      </c>
      <c r="R3731" s="828" t="s">
        <v>193</v>
      </c>
      <c r="S3731" s="434" t="s">
        <v>184</v>
      </c>
      <c r="T3731" s="438">
        <v>3199294.6</v>
      </c>
      <c r="U3731" s="434" t="s">
        <v>183</v>
      </c>
      <c r="V3731" s="437">
        <f>T3736+T3734</f>
        <v>0</v>
      </c>
      <c r="W3731" s="434" t="s">
        <v>182</v>
      </c>
      <c r="X3731" s="436">
        <f>T3731</f>
        <v>3199294.6</v>
      </c>
      <c r="Y3731" s="434" t="s">
        <v>181</v>
      </c>
      <c r="Z3731" s="435">
        <v>1</v>
      </c>
      <c r="AA3731" s="434" t="s">
        <v>181</v>
      </c>
      <c r="AB3731" s="435">
        <v>1</v>
      </c>
      <c r="AC3731" s="434" t="s">
        <v>181</v>
      </c>
      <c r="AD3731" s="435">
        <v>1</v>
      </c>
      <c r="AE3731" s="434" t="s">
        <v>181</v>
      </c>
      <c r="AF3731" s="435"/>
      <c r="AG3731" s="466" t="s">
        <v>181</v>
      </c>
      <c r="AH3731" s="467"/>
      <c r="AI3731" s="466" t="s">
        <v>180</v>
      </c>
      <c r="AJ3731" s="465"/>
      <c r="AK3731" s="791" t="s">
        <v>227</v>
      </c>
      <c r="AL3731" s="791"/>
      <c r="AM3731" s="791"/>
      <c r="AN3731" s="791"/>
      <c r="AO3731" s="791"/>
      <c r="AP3731" s="791" t="s">
        <v>110</v>
      </c>
    </row>
    <row r="3732" spans="2:42" s="404" customFormat="1" ht="15" hidden="1" customHeight="1" x14ac:dyDescent="0.2">
      <c r="B3732" s="425" t="s">
        <v>191</v>
      </c>
      <c r="C3732" s="424" t="s">
        <v>442</v>
      </c>
      <c r="D3732" s="423" t="s">
        <v>161</v>
      </c>
      <c r="E3732" s="422"/>
      <c r="F3732" s="420"/>
      <c r="G3732" s="420"/>
      <c r="H3732" s="419">
        <v>2020</v>
      </c>
      <c r="I3732" s="418"/>
      <c r="J3732" s="418" t="s">
        <v>987</v>
      </c>
      <c r="K3732" s="439" t="s">
        <v>84</v>
      </c>
      <c r="L3732" s="824"/>
      <c r="M3732" s="825"/>
      <c r="N3732" s="792"/>
      <c r="O3732" s="829"/>
      <c r="P3732" s="843"/>
      <c r="Q3732" s="835"/>
      <c r="R3732" s="829"/>
      <c r="S3732" s="416" t="s">
        <v>179</v>
      </c>
      <c r="T3732" s="432"/>
      <c r="U3732" s="416" t="s">
        <v>177</v>
      </c>
      <c r="V3732" s="415"/>
      <c r="W3732" s="416" t="s">
        <v>176</v>
      </c>
      <c r="X3732" s="428">
        <f>X3731</f>
        <v>3199294.6</v>
      </c>
      <c r="Y3732" s="416" t="s">
        <v>175</v>
      </c>
      <c r="Z3732" s="426"/>
      <c r="AA3732" s="416" t="s">
        <v>175</v>
      </c>
      <c r="AB3732" s="426"/>
      <c r="AC3732" s="416" t="s">
        <v>175</v>
      </c>
      <c r="AD3732" s="426"/>
      <c r="AE3732" s="416" t="s">
        <v>175</v>
      </c>
      <c r="AF3732" s="426"/>
      <c r="AG3732" s="463" t="s">
        <v>175</v>
      </c>
      <c r="AH3732" s="462"/>
      <c r="AI3732" s="463" t="s">
        <v>174</v>
      </c>
      <c r="AJ3732" s="464"/>
      <c r="AK3732" s="792"/>
      <c r="AL3732" s="792"/>
      <c r="AM3732" s="792"/>
      <c r="AN3732" s="792"/>
      <c r="AO3732" s="792"/>
      <c r="AP3732" s="792"/>
    </row>
    <row r="3733" spans="2:42" s="404" customFormat="1" ht="13.5" hidden="1" customHeight="1" x14ac:dyDescent="0.2">
      <c r="B3733" s="425" t="s">
        <v>191</v>
      </c>
      <c r="C3733" s="424" t="s">
        <v>442</v>
      </c>
      <c r="D3733" s="423" t="s">
        <v>161</v>
      </c>
      <c r="E3733" s="422"/>
      <c r="F3733" s="420"/>
      <c r="G3733" s="420"/>
      <c r="H3733" s="419">
        <v>2020</v>
      </c>
      <c r="I3733" s="418"/>
      <c r="J3733" s="418" t="s">
        <v>987</v>
      </c>
      <c r="K3733" s="439" t="s">
        <v>84</v>
      </c>
      <c r="L3733" s="824"/>
      <c r="M3733" s="825"/>
      <c r="N3733" s="792"/>
      <c r="O3733" s="829"/>
      <c r="P3733" s="843"/>
      <c r="Q3733" s="835"/>
      <c r="R3733" s="829"/>
      <c r="S3733" s="416" t="s">
        <v>173</v>
      </c>
      <c r="T3733" s="429"/>
      <c r="U3733" s="416" t="s">
        <v>171</v>
      </c>
      <c r="V3733" s="427"/>
      <c r="W3733" s="416" t="s">
        <v>170</v>
      </c>
      <c r="X3733" s="428"/>
      <c r="Y3733" s="416" t="s">
        <v>169</v>
      </c>
      <c r="Z3733" s="426">
        <v>1</v>
      </c>
      <c r="AA3733" s="416" t="s">
        <v>169</v>
      </c>
      <c r="AB3733" s="426">
        <v>1</v>
      </c>
      <c r="AC3733" s="416" t="s">
        <v>169</v>
      </c>
      <c r="AD3733" s="426">
        <v>1</v>
      </c>
      <c r="AE3733" s="416" t="s">
        <v>169</v>
      </c>
      <c r="AF3733" s="426"/>
      <c r="AG3733" s="463" t="s">
        <v>169</v>
      </c>
      <c r="AH3733" s="462"/>
      <c r="AI3733" s="781"/>
      <c r="AJ3733" s="782"/>
      <c r="AK3733" s="792"/>
      <c r="AL3733" s="792"/>
      <c r="AM3733" s="792"/>
      <c r="AN3733" s="792"/>
      <c r="AO3733" s="792"/>
      <c r="AP3733" s="792"/>
    </row>
    <row r="3734" spans="2:42" s="404" customFormat="1" ht="15" hidden="1" customHeight="1" x14ac:dyDescent="0.2">
      <c r="B3734" s="425" t="s">
        <v>191</v>
      </c>
      <c r="C3734" s="424" t="s">
        <v>442</v>
      </c>
      <c r="D3734" s="423" t="s">
        <v>161</v>
      </c>
      <c r="E3734" s="422"/>
      <c r="F3734" s="420"/>
      <c r="G3734" s="420"/>
      <c r="H3734" s="419">
        <v>2020</v>
      </c>
      <c r="I3734" s="418"/>
      <c r="J3734" s="418" t="s">
        <v>987</v>
      </c>
      <c r="K3734" s="439" t="s">
        <v>84</v>
      </c>
      <c r="L3734" s="824"/>
      <c r="M3734" s="825"/>
      <c r="N3734" s="792"/>
      <c r="O3734" s="829"/>
      <c r="P3734" s="843"/>
      <c r="Q3734" s="835"/>
      <c r="R3734" s="829"/>
      <c r="S3734" s="416" t="s">
        <v>168</v>
      </c>
      <c r="T3734" s="427"/>
      <c r="U3734" s="416" t="s">
        <v>167</v>
      </c>
      <c r="V3734" s="427"/>
      <c r="W3734" s="816"/>
      <c r="X3734" s="817"/>
      <c r="Y3734" s="416" t="s">
        <v>166</v>
      </c>
      <c r="Z3734" s="426">
        <f>IF(Z3732="",Z3733-Z3731,Z3733-Z3732)</f>
        <v>0</v>
      </c>
      <c r="AA3734" s="416" t="s">
        <v>166</v>
      </c>
      <c r="AB3734" s="426">
        <f>IF(AB3732="",AB3733-AB3731,AB3733-AB3732)</f>
        <v>0</v>
      </c>
      <c r="AC3734" s="416" t="s">
        <v>166</v>
      </c>
      <c r="AD3734" s="426">
        <f>IF(AD3732="",AD3733-AD3731,AD3733-AD3732)</f>
        <v>0</v>
      </c>
      <c r="AE3734" s="416" t="s">
        <v>166</v>
      </c>
      <c r="AF3734" s="426">
        <f>IF(AF3732="",AF3733-AF3731,AF3733-AF3732)</f>
        <v>0</v>
      </c>
      <c r="AG3734" s="463" t="s">
        <v>166</v>
      </c>
      <c r="AH3734" s="462">
        <f>IF(AH3732="",AH3733-AH3731,AH3733-AH3732)</f>
        <v>0</v>
      </c>
      <c r="AI3734" s="781"/>
      <c r="AJ3734" s="782"/>
      <c r="AK3734" s="792"/>
      <c r="AL3734" s="792"/>
      <c r="AM3734" s="792"/>
      <c r="AN3734" s="792"/>
      <c r="AO3734" s="792"/>
      <c r="AP3734" s="792"/>
    </row>
    <row r="3735" spans="2:42" s="404" customFormat="1" ht="15" hidden="1" customHeight="1" x14ac:dyDescent="0.2">
      <c r="B3735" s="425" t="s">
        <v>191</v>
      </c>
      <c r="C3735" s="424" t="s">
        <v>442</v>
      </c>
      <c r="D3735" s="423" t="s">
        <v>161</v>
      </c>
      <c r="E3735" s="422"/>
      <c r="F3735" s="420"/>
      <c r="G3735" s="420"/>
      <c r="H3735" s="419">
        <v>2020</v>
      </c>
      <c r="I3735" s="418"/>
      <c r="J3735" s="418" t="s">
        <v>987</v>
      </c>
      <c r="K3735" s="439" t="s">
        <v>84</v>
      </c>
      <c r="L3735" s="824"/>
      <c r="M3735" s="825"/>
      <c r="N3735" s="792"/>
      <c r="O3735" s="829"/>
      <c r="P3735" s="843"/>
      <c r="Q3735" s="835"/>
      <c r="R3735" s="829"/>
      <c r="S3735" s="416" t="s">
        <v>165</v>
      </c>
      <c r="T3735" s="415"/>
      <c r="U3735" s="416" t="s">
        <v>164</v>
      </c>
      <c r="V3735" s="415"/>
      <c r="W3735" s="816"/>
      <c r="X3735" s="817"/>
      <c r="Y3735" s="816"/>
      <c r="Z3735" s="817"/>
      <c r="AA3735" s="816"/>
      <c r="AB3735" s="817"/>
      <c r="AC3735" s="816"/>
      <c r="AD3735" s="817"/>
      <c r="AE3735" s="816"/>
      <c r="AF3735" s="817"/>
      <c r="AG3735" s="781"/>
      <c r="AH3735" s="782"/>
      <c r="AI3735" s="781"/>
      <c r="AJ3735" s="782"/>
      <c r="AK3735" s="792"/>
      <c r="AL3735" s="792"/>
      <c r="AM3735" s="792"/>
      <c r="AN3735" s="792"/>
      <c r="AO3735" s="792"/>
      <c r="AP3735" s="792"/>
    </row>
    <row r="3736" spans="2:42" s="404" customFormat="1" ht="15" hidden="1" customHeight="1" thickBot="1" x14ac:dyDescent="0.25">
      <c r="B3736" s="414" t="s">
        <v>191</v>
      </c>
      <c r="C3736" s="413" t="s">
        <v>442</v>
      </c>
      <c r="D3736" s="412" t="s">
        <v>161</v>
      </c>
      <c r="E3736" s="411"/>
      <c r="F3736" s="409"/>
      <c r="G3736" s="409"/>
      <c r="H3736" s="408">
        <v>2020</v>
      </c>
      <c r="I3736" s="407"/>
      <c r="J3736" s="407" t="s">
        <v>987</v>
      </c>
      <c r="K3736" s="407" t="s">
        <v>84</v>
      </c>
      <c r="L3736" s="826"/>
      <c r="M3736" s="827"/>
      <c r="N3736" s="793"/>
      <c r="O3736" s="830"/>
      <c r="P3736" s="844"/>
      <c r="Q3736" s="836"/>
      <c r="R3736" s="830"/>
      <c r="S3736" s="406" t="s">
        <v>158</v>
      </c>
      <c r="T3736" s="451"/>
      <c r="U3736" s="820"/>
      <c r="V3736" s="821"/>
      <c r="W3736" s="818"/>
      <c r="X3736" s="819"/>
      <c r="Y3736" s="818"/>
      <c r="Z3736" s="819"/>
      <c r="AA3736" s="818"/>
      <c r="AB3736" s="819"/>
      <c r="AC3736" s="818"/>
      <c r="AD3736" s="819"/>
      <c r="AE3736" s="818"/>
      <c r="AF3736" s="819"/>
      <c r="AG3736" s="783"/>
      <c r="AH3736" s="784"/>
      <c r="AI3736" s="783"/>
      <c r="AJ3736" s="784"/>
      <c r="AK3736" s="793"/>
      <c r="AL3736" s="793"/>
      <c r="AM3736" s="793"/>
      <c r="AN3736" s="793"/>
      <c r="AO3736" s="793"/>
      <c r="AP3736" s="793"/>
    </row>
    <row r="3737" spans="2:42" s="404" customFormat="1" ht="12.75" hidden="1" customHeight="1" thickTop="1" x14ac:dyDescent="0.2">
      <c r="B3737" s="445" t="s">
        <v>722</v>
      </c>
      <c r="C3737" s="444" t="s">
        <v>723</v>
      </c>
      <c r="D3737" s="443" t="s">
        <v>705</v>
      </c>
      <c r="E3737" s="442"/>
      <c r="F3737" s="440"/>
      <c r="G3737" s="440"/>
      <c r="H3737" s="419">
        <v>2020</v>
      </c>
      <c r="I3737" s="418"/>
      <c r="J3737" s="418" t="s">
        <v>987</v>
      </c>
      <c r="K3737" s="439" t="s">
        <v>1987</v>
      </c>
      <c r="L3737" s="822" t="s">
        <v>86</v>
      </c>
      <c r="M3737" s="823"/>
      <c r="N3737" s="791" t="s">
        <v>1986</v>
      </c>
      <c r="O3737" s="828" t="s">
        <v>228</v>
      </c>
      <c r="P3737" s="842"/>
      <c r="Q3737" s="834" t="s">
        <v>231</v>
      </c>
      <c r="R3737" s="828" t="s">
        <v>193</v>
      </c>
      <c r="S3737" s="434" t="s">
        <v>184</v>
      </c>
      <c r="T3737" s="438">
        <v>290000</v>
      </c>
      <c r="U3737" s="434" t="s">
        <v>183</v>
      </c>
      <c r="V3737" s="437">
        <f>T3742+T3740</f>
        <v>0</v>
      </c>
      <c r="W3737" s="434" t="s">
        <v>182</v>
      </c>
      <c r="X3737" s="436">
        <f>T3737</f>
        <v>290000</v>
      </c>
      <c r="Y3737" s="434" t="s">
        <v>181</v>
      </c>
      <c r="Z3737" s="435">
        <v>1</v>
      </c>
      <c r="AA3737" s="434" t="s">
        <v>181</v>
      </c>
      <c r="AB3737" s="435">
        <v>1</v>
      </c>
      <c r="AC3737" s="434" t="s">
        <v>181</v>
      </c>
      <c r="AD3737" s="435">
        <v>1</v>
      </c>
      <c r="AE3737" s="434" t="s">
        <v>181</v>
      </c>
      <c r="AF3737" s="435"/>
      <c r="AG3737" s="466" t="s">
        <v>181</v>
      </c>
      <c r="AH3737" s="467"/>
      <c r="AI3737" s="466" t="s">
        <v>180</v>
      </c>
      <c r="AJ3737" s="465"/>
      <c r="AK3737" s="791" t="s">
        <v>227</v>
      </c>
      <c r="AL3737" s="791"/>
      <c r="AM3737" s="791"/>
      <c r="AN3737" s="791"/>
      <c r="AO3737" s="791"/>
      <c r="AP3737" s="791" t="s">
        <v>2182</v>
      </c>
    </row>
    <row r="3738" spans="2:42" s="404" customFormat="1" ht="15" hidden="1" customHeight="1" x14ac:dyDescent="0.2">
      <c r="B3738" s="425" t="s">
        <v>722</v>
      </c>
      <c r="C3738" s="424" t="s">
        <v>723</v>
      </c>
      <c r="D3738" s="423" t="s">
        <v>705</v>
      </c>
      <c r="E3738" s="422"/>
      <c r="F3738" s="420"/>
      <c r="G3738" s="420"/>
      <c r="H3738" s="419">
        <v>2020</v>
      </c>
      <c r="I3738" s="418"/>
      <c r="J3738" s="418" t="s">
        <v>987</v>
      </c>
      <c r="K3738" s="439" t="s">
        <v>1987</v>
      </c>
      <c r="L3738" s="824"/>
      <c r="M3738" s="825"/>
      <c r="N3738" s="792"/>
      <c r="O3738" s="829"/>
      <c r="P3738" s="843"/>
      <c r="Q3738" s="835"/>
      <c r="R3738" s="829"/>
      <c r="S3738" s="416" t="s">
        <v>179</v>
      </c>
      <c r="T3738" s="432"/>
      <c r="U3738" s="416" t="s">
        <v>177</v>
      </c>
      <c r="V3738" s="415"/>
      <c r="W3738" s="416" t="s">
        <v>176</v>
      </c>
      <c r="X3738" s="428">
        <f>X3737</f>
        <v>290000</v>
      </c>
      <c r="Y3738" s="416" t="s">
        <v>175</v>
      </c>
      <c r="Z3738" s="426"/>
      <c r="AA3738" s="416" t="s">
        <v>175</v>
      </c>
      <c r="AB3738" s="426"/>
      <c r="AC3738" s="416" t="s">
        <v>175</v>
      </c>
      <c r="AD3738" s="426"/>
      <c r="AE3738" s="416" t="s">
        <v>175</v>
      </c>
      <c r="AF3738" s="426"/>
      <c r="AG3738" s="463" t="s">
        <v>175</v>
      </c>
      <c r="AH3738" s="462"/>
      <c r="AI3738" s="463" t="s">
        <v>174</v>
      </c>
      <c r="AJ3738" s="464"/>
      <c r="AK3738" s="792"/>
      <c r="AL3738" s="792"/>
      <c r="AM3738" s="792"/>
      <c r="AN3738" s="792"/>
      <c r="AO3738" s="792"/>
      <c r="AP3738" s="792"/>
    </row>
    <row r="3739" spans="2:42" s="404" customFormat="1" ht="13.5" hidden="1" customHeight="1" x14ac:dyDescent="0.2">
      <c r="B3739" s="425" t="s">
        <v>722</v>
      </c>
      <c r="C3739" s="424" t="s">
        <v>723</v>
      </c>
      <c r="D3739" s="423" t="s">
        <v>705</v>
      </c>
      <c r="E3739" s="422"/>
      <c r="F3739" s="420"/>
      <c r="G3739" s="420"/>
      <c r="H3739" s="419">
        <v>2020</v>
      </c>
      <c r="I3739" s="418"/>
      <c r="J3739" s="418" t="s">
        <v>987</v>
      </c>
      <c r="K3739" s="439" t="s">
        <v>1987</v>
      </c>
      <c r="L3739" s="824"/>
      <c r="M3739" s="825"/>
      <c r="N3739" s="792"/>
      <c r="O3739" s="829"/>
      <c r="P3739" s="843"/>
      <c r="Q3739" s="835"/>
      <c r="R3739" s="829"/>
      <c r="S3739" s="416" t="s">
        <v>173</v>
      </c>
      <c r="T3739" s="429"/>
      <c r="U3739" s="416" t="s">
        <v>171</v>
      </c>
      <c r="V3739" s="427"/>
      <c r="W3739" s="416" t="s">
        <v>170</v>
      </c>
      <c r="X3739" s="428"/>
      <c r="Y3739" s="416" t="s">
        <v>169</v>
      </c>
      <c r="Z3739" s="426">
        <v>1</v>
      </c>
      <c r="AA3739" s="416" t="s">
        <v>169</v>
      </c>
      <c r="AB3739" s="426">
        <v>1</v>
      </c>
      <c r="AC3739" s="416" t="s">
        <v>169</v>
      </c>
      <c r="AD3739" s="426">
        <v>1</v>
      </c>
      <c r="AE3739" s="416" t="s">
        <v>169</v>
      </c>
      <c r="AF3739" s="426"/>
      <c r="AG3739" s="463" t="s">
        <v>169</v>
      </c>
      <c r="AH3739" s="462"/>
      <c r="AI3739" s="781"/>
      <c r="AJ3739" s="782"/>
      <c r="AK3739" s="792"/>
      <c r="AL3739" s="792"/>
      <c r="AM3739" s="792"/>
      <c r="AN3739" s="792"/>
      <c r="AO3739" s="792"/>
      <c r="AP3739" s="792"/>
    </row>
    <row r="3740" spans="2:42" s="404" customFormat="1" ht="15" hidden="1" customHeight="1" x14ac:dyDescent="0.2">
      <c r="B3740" s="425" t="s">
        <v>722</v>
      </c>
      <c r="C3740" s="424" t="s">
        <v>723</v>
      </c>
      <c r="D3740" s="423" t="s">
        <v>705</v>
      </c>
      <c r="E3740" s="422"/>
      <c r="F3740" s="420"/>
      <c r="G3740" s="420"/>
      <c r="H3740" s="419">
        <v>2020</v>
      </c>
      <c r="I3740" s="418"/>
      <c r="J3740" s="418" t="s">
        <v>987</v>
      </c>
      <c r="K3740" s="439" t="s">
        <v>1987</v>
      </c>
      <c r="L3740" s="824"/>
      <c r="M3740" s="825"/>
      <c r="N3740" s="792"/>
      <c r="O3740" s="829"/>
      <c r="P3740" s="843"/>
      <c r="Q3740" s="835"/>
      <c r="R3740" s="829"/>
      <c r="S3740" s="416" t="s">
        <v>168</v>
      </c>
      <c r="T3740" s="427"/>
      <c r="U3740" s="416" t="s">
        <v>167</v>
      </c>
      <c r="V3740" s="427"/>
      <c r="W3740" s="816"/>
      <c r="X3740" s="817"/>
      <c r="Y3740" s="416" t="s">
        <v>166</v>
      </c>
      <c r="Z3740" s="426">
        <f>IF(Z3738="",Z3739-Z3737,Z3739-Z3738)</f>
        <v>0</v>
      </c>
      <c r="AA3740" s="416" t="s">
        <v>166</v>
      </c>
      <c r="AB3740" s="426">
        <f>IF(AB3738="",AB3739-AB3737,AB3739-AB3738)</f>
        <v>0</v>
      </c>
      <c r="AC3740" s="416" t="s">
        <v>166</v>
      </c>
      <c r="AD3740" s="426">
        <f>IF(AD3738="",AD3739-AD3737,AD3739-AD3738)</f>
        <v>0</v>
      </c>
      <c r="AE3740" s="416" t="s">
        <v>166</v>
      </c>
      <c r="AF3740" s="426">
        <f>IF(AF3738="",AF3739-AF3737,AF3739-AF3738)</f>
        <v>0</v>
      </c>
      <c r="AG3740" s="463" t="s">
        <v>166</v>
      </c>
      <c r="AH3740" s="462">
        <f>IF(AH3738="",AH3739-AH3737,AH3739-AH3738)</f>
        <v>0</v>
      </c>
      <c r="AI3740" s="781"/>
      <c r="AJ3740" s="782"/>
      <c r="AK3740" s="792"/>
      <c r="AL3740" s="792"/>
      <c r="AM3740" s="792"/>
      <c r="AN3740" s="792"/>
      <c r="AO3740" s="792"/>
      <c r="AP3740" s="792"/>
    </row>
    <row r="3741" spans="2:42" s="404" customFormat="1" ht="15" hidden="1" customHeight="1" x14ac:dyDescent="0.2">
      <c r="B3741" s="425" t="s">
        <v>722</v>
      </c>
      <c r="C3741" s="424" t="s">
        <v>723</v>
      </c>
      <c r="D3741" s="423" t="s">
        <v>705</v>
      </c>
      <c r="E3741" s="422"/>
      <c r="F3741" s="420"/>
      <c r="G3741" s="420"/>
      <c r="H3741" s="419">
        <v>2020</v>
      </c>
      <c r="I3741" s="418"/>
      <c r="J3741" s="418" t="s">
        <v>987</v>
      </c>
      <c r="K3741" s="439" t="s">
        <v>1987</v>
      </c>
      <c r="L3741" s="824"/>
      <c r="M3741" s="825"/>
      <c r="N3741" s="792"/>
      <c r="O3741" s="829"/>
      <c r="P3741" s="843"/>
      <c r="Q3741" s="835"/>
      <c r="R3741" s="829"/>
      <c r="S3741" s="416" t="s">
        <v>165</v>
      </c>
      <c r="T3741" s="415"/>
      <c r="U3741" s="416" t="s">
        <v>164</v>
      </c>
      <c r="V3741" s="415"/>
      <c r="W3741" s="816"/>
      <c r="X3741" s="817"/>
      <c r="Y3741" s="816"/>
      <c r="Z3741" s="817"/>
      <c r="AA3741" s="816"/>
      <c r="AB3741" s="817"/>
      <c r="AC3741" s="816"/>
      <c r="AD3741" s="817"/>
      <c r="AE3741" s="816"/>
      <c r="AF3741" s="817"/>
      <c r="AG3741" s="781"/>
      <c r="AH3741" s="782"/>
      <c r="AI3741" s="781"/>
      <c r="AJ3741" s="782"/>
      <c r="AK3741" s="792"/>
      <c r="AL3741" s="792"/>
      <c r="AM3741" s="792"/>
      <c r="AN3741" s="792"/>
      <c r="AO3741" s="792"/>
      <c r="AP3741" s="792"/>
    </row>
    <row r="3742" spans="2:42" s="404" customFormat="1" ht="15" hidden="1" customHeight="1" thickBot="1" x14ac:dyDescent="0.25">
      <c r="B3742" s="414" t="s">
        <v>722</v>
      </c>
      <c r="C3742" s="413" t="s">
        <v>723</v>
      </c>
      <c r="D3742" s="412" t="s">
        <v>705</v>
      </c>
      <c r="E3742" s="411"/>
      <c r="F3742" s="409"/>
      <c r="G3742" s="409"/>
      <c r="H3742" s="408">
        <v>2020</v>
      </c>
      <c r="I3742" s="407"/>
      <c r="J3742" s="407" t="s">
        <v>987</v>
      </c>
      <c r="K3742" s="407" t="s">
        <v>1987</v>
      </c>
      <c r="L3742" s="826"/>
      <c r="M3742" s="827"/>
      <c r="N3742" s="793"/>
      <c r="O3742" s="830"/>
      <c r="P3742" s="844"/>
      <c r="Q3742" s="836"/>
      <c r="R3742" s="830"/>
      <c r="S3742" s="406" t="s">
        <v>158</v>
      </c>
      <c r="T3742" s="451"/>
      <c r="U3742" s="820"/>
      <c r="V3742" s="821"/>
      <c r="W3742" s="818"/>
      <c r="X3742" s="819"/>
      <c r="Y3742" s="818"/>
      <c r="Z3742" s="819"/>
      <c r="AA3742" s="818"/>
      <c r="AB3742" s="819"/>
      <c r="AC3742" s="818"/>
      <c r="AD3742" s="819"/>
      <c r="AE3742" s="818"/>
      <c r="AF3742" s="819"/>
      <c r="AG3742" s="783"/>
      <c r="AH3742" s="784"/>
      <c r="AI3742" s="783"/>
      <c r="AJ3742" s="784"/>
      <c r="AK3742" s="793"/>
      <c r="AL3742" s="793"/>
      <c r="AM3742" s="793"/>
      <c r="AN3742" s="793"/>
      <c r="AO3742" s="793"/>
      <c r="AP3742" s="793"/>
    </row>
    <row r="3743" spans="2:42" s="404" customFormat="1" ht="12.75" hidden="1" customHeight="1" thickTop="1" x14ac:dyDescent="0.2">
      <c r="B3743" s="445" t="s">
        <v>709</v>
      </c>
      <c r="C3743" s="444" t="s">
        <v>1993</v>
      </c>
      <c r="D3743" s="443" t="s">
        <v>705</v>
      </c>
      <c r="E3743" s="442"/>
      <c r="F3743" s="440"/>
      <c r="G3743" s="440"/>
      <c r="H3743" s="419">
        <v>2020</v>
      </c>
      <c r="I3743" s="418"/>
      <c r="J3743" s="418" t="s">
        <v>987</v>
      </c>
      <c r="K3743" s="439" t="s">
        <v>9</v>
      </c>
      <c r="L3743" s="822" t="s">
        <v>1992</v>
      </c>
      <c r="M3743" s="823"/>
      <c r="N3743" s="791" t="s">
        <v>1986</v>
      </c>
      <c r="O3743" s="828" t="s">
        <v>228</v>
      </c>
      <c r="P3743" s="842"/>
      <c r="Q3743" s="834" t="s">
        <v>231</v>
      </c>
      <c r="R3743" s="828" t="s">
        <v>193</v>
      </c>
      <c r="S3743" s="434" t="s">
        <v>184</v>
      </c>
      <c r="T3743" s="438">
        <v>2707680</v>
      </c>
      <c r="U3743" s="434" t="s">
        <v>183</v>
      </c>
      <c r="V3743" s="437">
        <f>T3748+T3746</f>
        <v>0</v>
      </c>
      <c r="W3743" s="434" t="s">
        <v>182</v>
      </c>
      <c r="X3743" s="436">
        <f>T3743</f>
        <v>2707680</v>
      </c>
      <c r="Y3743" s="434" t="s">
        <v>181</v>
      </c>
      <c r="Z3743" s="435">
        <v>1</v>
      </c>
      <c r="AA3743" s="434" t="s">
        <v>181</v>
      </c>
      <c r="AB3743" s="435">
        <v>1</v>
      </c>
      <c r="AC3743" s="434" t="s">
        <v>181</v>
      </c>
      <c r="AD3743" s="435">
        <v>1</v>
      </c>
      <c r="AE3743" s="434" t="s">
        <v>181</v>
      </c>
      <c r="AF3743" s="435"/>
      <c r="AG3743" s="466" t="s">
        <v>181</v>
      </c>
      <c r="AH3743" s="467"/>
      <c r="AI3743" s="466" t="s">
        <v>180</v>
      </c>
      <c r="AJ3743" s="465"/>
      <c r="AK3743" s="791" t="s">
        <v>227</v>
      </c>
      <c r="AL3743" s="791"/>
      <c r="AM3743" s="791"/>
      <c r="AN3743" s="791"/>
      <c r="AO3743" s="791"/>
      <c r="AP3743" s="791" t="s">
        <v>2182</v>
      </c>
    </row>
    <row r="3744" spans="2:42" s="404" customFormat="1" ht="15" hidden="1" customHeight="1" x14ac:dyDescent="0.2">
      <c r="B3744" s="425" t="s">
        <v>709</v>
      </c>
      <c r="C3744" s="424" t="s">
        <v>1993</v>
      </c>
      <c r="D3744" s="423" t="s">
        <v>705</v>
      </c>
      <c r="E3744" s="422"/>
      <c r="F3744" s="420"/>
      <c r="G3744" s="420"/>
      <c r="H3744" s="419">
        <v>2020</v>
      </c>
      <c r="I3744" s="418"/>
      <c r="J3744" s="418" t="s">
        <v>987</v>
      </c>
      <c r="K3744" s="439" t="s">
        <v>9</v>
      </c>
      <c r="L3744" s="824"/>
      <c r="M3744" s="825"/>
      <c r="N3744" s="792"/>
      <c r="O3744" s="829"/>
      <c r="P3744" s="843"/>
      <c r="Q3744" s="835"/>
      <c r="R3744" s="829"/>
      <c r="S3744" s="416" t="s">
        <v>179</v>
      </c>
      <c r="T3744" s="432"/>
      <c r="U3744" s="416" t="s">
        <v>177</v>
      </c>
      <c r="V3744" s="415"/>
      <c r="W3744" s="416" t="s">
        <v>176</v>
      </c>
      <c r="X3744" s="428">
        <f>X3743</f>
        <v>2707680</v>
      </c>
      <c r="Y3744" s="416" t="s">
        <v>175</v>
      </c>
      <c r="Z3744" s="426"/>
      <c r="AA3744" s="416" t="s">
        <v>175</v>
      </c>
      <c r="AB3744" s="426"/>
      <c r="AC3744" s="416" t="s">
        <v>175</v>
      </c>
      <c r="AD3744" s="426"/>
      <c r="AE3744" s="416" t="s">
        <v>175</v>
      </c>
      <c r="AF3744" s="426"/>
      <c r="AG3744" s="463" t="s">
        <v>175</v>
      </c>
      <c r="AH3744" s="462"/>
      <c r="AI3744" s="463" t="s">
        <v>174</v>
      </c>
      <c r="AJ3744" s="464"/>
      <c r="AK3744" s="792"/>
      <c r="AL3744" s="792"/>
      <c r="AM3744" s="792"/>
      <c r="AN3744" s="792"/>
      <c r="AO3744" s="792"/>
      <c r="AP3744" s="792"/>
    </row>
    <row r="3745" spans="2:42" s="404" customFormat="1" ht="13.5" hidden="1" customHeight="1" x14ac:dyDescent="0.2">
      <c r="B3745" s="425" t="s">
        <v>709</v>
      </c>
      <c r="C3745" s="424" t="s">
        <v>1993</v>
      </c>
      <c r="D3745" s="423" t="s">
        <v>705</v>
      </c>
      <c r="E3745" s="422"/>
      <c r="F3745" s="420"/>
      <c r="G3745" s="420"/>
      <c r="H3745" s="419">
        <v>2020</v>
      </c>
      <c r="I3745" s="418"/>
      <c r="J3745" s="418" t="s">
        <v>987</v>
      </c>
      <c r="K3745" s="439" t="s">
        <v>9</v>
      </c>
      <c r="L3745" s="824"/>
      <c r="M3745" s="825"/>
      <c r="N3745" s="792"/>
      <c r="O3745" s="829"/>
      <c r="P3745" s="843"/>
      <c r="Q3745" s="835"/>
      <c r="R3745" s="829"/>
      <c r="S3745" s="416" t="s">
        <v>173</v>
      </c>
      <c r="T3745" s="429"/>
      <c r="U3745" s="416" t="s">
        <v>171</v>
      </c>
      <c r="V3745" s="427"/>
      <c r="W3745" s="416" t="s">
        <v>170</v>
      </c>
      <c r="X3745" s="428"/>
      <c r="Y3745" s="416" t="s">
        <v>169</v>
      </c>
      <c r="Z3745" s="426">
        <v>1</v>
      </c>
      <c r="AA3745" s="416" t="s">
        <v>169</v>
      </c>
      <c r="AB3745" s="426">
        <v>1</v>
      </c>
      <c r="AC3745" s="416" t="s">
        <v>169</v>
      </c>
      <c r="AD3745" s="426">
        <v>1</v>
      </c>
      <c r="AE3745" s="416" t="s">
        <v>169</v>
      </c>
      <c r="AF3745" s="426"/>
      <c r="AG3745" s="463" t="s">
        <v>169</v>
      </c>
      <c r="AH3745" s="462"/>
      <c r="AI3745" s="781"/>
      <c r="AJ3745" s="782"/>
      <c r="AK3745" s="792"/>
      <c r="AL3745" s="792"/>
      <c r="AM3745" s="792"/>
      <c r="AN3745" s="792"/>
      <c r="AO3745" s="792"/>
      <c r="AP3745" s="792"/>
    </row>
    <row r="3746" spans="2:42" s="404" customFormat="1" ht="15" hidden="1" customHeight="1" x14ac:dyDescent="0.2">
      <c r="B3746" s="425" t="s">
        <v>709</v>
      </c>
      <c r="C3746" s="424" t="s">
        <v>1993</v>
      </c>
      <c r="D3746" s="423" t="s">
        <v>705</v>
      </c>
      <c r="E3746" s="422"/>
      <c r="F3746" s="420"/>
      <c r="G3746" s="420"/>
      <c r="H3746" s="419">
        <v>2020</v>
      </c>
      <c r="I3746" s="418"/>
      <c r="J3746" s="418" t="s">
        <v>987</v>
      </c>
      <c r="K3746" s="439" t="s">
        <v>9</v>
      </c>
      <c r="L3746" s="824"/>
      <c r="M3746" s="825"/>
      <c r="N3746" s="792"/>
      <c r="O3746" s="829"/>
      <c r="P3746" s="843"/>
      <c r="Q3746" s="835"/>
      <c r="R3746" s="829"/>
      <c r="S3746" s="416" t="s">
        <v>168</v>
      </c>
      <c r="T3746" s="427"/>
      <c r="U3746" s="416" t="s">
        <v>167</v>
      </c>
      <c r="V3746" s="427"/>
      <c r="W3746" s="816"/>
      <c r="X3746" s="817"/>
      <c r="Y3746" s="416" t="s">
        <v>166</v>
      </c>
      <c r="Z3746" s="426">
        <f>IF(Z3744="",Z3745-Z3743,Z3745-Z3744)</f>
        <v>0</v>
      </c>
      <c r="AA3746" s="416" t="s">
        <v>166</v>
      </c>
      <c r="AB3746" s="426">
        <f>IF(AB3744="",AB3745-AB3743,AB3745-AB3744)</f>
        <v>0</v>
      </c>
      <c r="AC3746" s="416" t="s">
        <v>166</v>
      </c>
      <c r="AD3746" s="426">
        <f>IF(AD3744="",AD3745-AD3743,AD3745-AD3744)</f>
        <v>0</v>
      </c>
      <c r="AE3746" s="416" t="s">
        <v>166</v>
      </c>
      <c r="AF3746" s="426">
        <f>IF(AF3744="",AF3745-AF3743,AF3745-AF3744)</f>
        <v>0</v>
      </c>
      <c r="AG3746" s="463" t="s">
        <v>166</v>
      </c>
      <c r="AH3746" s="462">
        <f>IF(AH3744="",AH3745-AH3743,AH3745-AH3744)</f>
        <v>0</v>
      </c>
      <c r="AI3746" s="781"/>
      <c r="AJ3746" s="782"/>
      <c r="AK3746" s="792"/>
      <c r="AL3746" s="792"/>
      <c r="AM3746" s="792"/>
      <c r="AN3746" s="792"/>
      <c r="AO3746" s="792"/>
      <c r="AP3746" s="792"/>
    </row>
    <row r="3747" spans="2:42" s="404" customFormat="1" ht="15" hidden="1" customHeight="1" x14ac:dyDescent="0.2">
      <c r="B3747" s="425" t="s">
        <v>709</v>
      </c>
      <c r="C3747" s="424" t="s">
        <v>1993</v>
      </c>
      <c r="D3747" s="423" t="s">
        <v>705</v>
      </c>
      <c r="E3747" s="422"/>
      <c r="F3747" s="420"/>
      <c r="G3747" s="420"/>
      <c r="H3747" s="419">
        <v>2020</v>
      </c>
      <c r="I3747" s="418"/>
      <c r="J3747" s="418" t="s">
        <v>987</v>
      </c>
      <c r="K3747" s="439" t="s">
        <v>9</v>
      </c>
      <c r="L3747" s="824"/>
      <c r="M3747" s="825"/>
      <c r="N3747" s="792"/>
      <c r="O3747" s="829"/>
      <c r="P3747" s="843"/>
      <c r="Q3747" s="835"/>
      <c r="R3747" s="829"/>
      <c r="S3747" s="416" t="s">
        <v>165</v>
      </c>
      <c r="T3747" s="415"/>
      <c r="U3747" s="416" t="s">
        <v>164</v>
      </c>
      <c r="V3747" s="415"/>
      <c r="W3747" s="816"/>
      <c r="X3747" s="817"/>
      <c r="Y3747" s="816"/>
      <c r="Z3747" s="817"/>
      <c r="AA3747" s="816"/>
      <c r="AB3747" s="817"/>
      <c r="AC3747" s="816"/>
      <c r="AD3747" s="817"/>
      <c r="AE3747" s="816"/>
      <c r="AF3747" s="817"/>
      <c r="AG3747" s="781"/>
      <c r="AH3747" s="782"/>
      <c r="AI3747" s="781"/>
      <c r="AJ3747" s="782"/>
      <c r="AK3747" s="792"/>
      <c r="AL3747" s="792"/>
      <c r="AM3747" s="792"/>
      <c r="AN3747" s="792"/>
      <c r="AO3747" s="792"/>
      <c r="AP3747" s="792"/>
    </row>
    <row r="3748" spans="2:42" s="404" customFormat="1" ht="36.75" hidden="1" customHeight="1" thickBot="1" x14ac:dyDescent="0.25">
      <c r="B3748" s="414" t="s">
        <v>709</v>
      </c>
      <c r="C3748" s="413" t="s">
        <v>1993</v>
      </c>
      <c r="D3748" s="412" t="s">
        <v>705</v>
      </c>
      <c r="E3748" s="411"/>
      <c r="F3748" s="409"/>
      <c r="G3748" s="409"/>
      <c r="H3748" s="408">
        <v>2020</v>
      </c>
      <c r="I3748" s="407"/>
      <c r="J3748" s="407" t="s">
        <v>987</v>
      </c>
      <c r="K3748" s="407" t="s">
        <v>9</v>
      </c>
      <c r="L3748" s="826"/>
      <c r="M3748" s="827"/>
      <c r="N3748" s="793"/>
      <c r="O3748" s="830"/>
      <c r="P3748" s="844"/>
      <c r="Q3748" s="836"/>
      <c r="R3748" s="830"/>
      <c r="S3748" s="406" t="s">
        <v>158</v>
      </c>
      <c r="T3748" s="451"/>
      <c r="U3748" s="820"/>
      <c r="V3748" s="821"/>
      <c r="W3748" s="818"/>
      <c r="X3748" s="819"/>
      <c r="Y3748" s="818"/>
      <c r="Z3748" s="819"/>
      <c r="AA3748" s="818"/>
      <c r="AB3748" s="819"/>
      <c r="AC3748" s="818"/>
      <c r="AD3748" s="819"/>
      <c r="AE3748" s="818"/>
      <c r="AF3748" s="819"/>
      <c r="AG3748" s="783"/>
      <c r="AH3748" s="784"/>
      <c r="AI3748" s="783"/>
      <c r="AJ3748" s="784"/>
      <c r="AK3748" s="793"/>
      <c r="AL3748" s="793"/>
      <c r="AM3748" s="793"/>
      <c r="AN3748" s="793"/>
      <c r="AO3748" s="793"/>
      <c r="AP3748" s="793"/>
    </row>
    <row r="3749" spans="2:42" s="404" customFormat="1" ht="12.75" hidden="1" customHeight="1" thickTop="1" x14ac:dyDescent="0.2">
      <c r="B3749" s="445" t="s">
        <v>163</v>
      </c>
      <c r="C3749" s="444"/>
      <c r="D3749" s="443" t="s">
        <v>161</v>
      </c>
      <c r="E3749" s="442"/>
      <c r="F3749" s="440"/>
      <c r="G3749" s="440"/>
      <c r="H3749" s="419">
        <v>2020</v>
      </c>
      <c r="I3749" s="418"/>
      <c r="J3749" s="418" t="s">
        <v>987</v>
      </c>
      <c r="K3749" s="439" t="s">
        <v>1987</v>
      </c>
      <c r="L3749" s="822" t="s">
        <v>1994</v>
      </c>
      <c r="M3749" s="823"/>
      <c r="N3749" s="791" t="s">
        <v>1986</v>
      </c>
      <c r="O3749" s="828" t="s">
        <v>228</v>
      </c>
      <c r="P3749" s="842"/>
      <c r="Q3749" s="834" t="s">
        <v>231</v>
      </c>
      <c r="R3749" s="828" t="s">
        <v>193</v>
      </c>
      <c r="S3749" s="434" t="s">
        <v>184</v>
      </c>
      <c r="T3749" s="438">
        <v>1590000</v>
      </c>
      <c r="U3749" s="434" t="s">
        <v>183</v>
      </c>
      <c r="V3749" s="437">
        <f>T3754+T3752</f>
        <v>0</v>
      </c>
      <c r="W3749" s="434" t="s">
        <v>182</v>
      </c>
      <c r="X3749" s="436">
        <f>T3749</f>
        <v>1590000</v>
      </c>
      <c r="Y3749" s="434" t="s">
        <v>181</v>
      </c>
      <c r="Z3749" s="435">
        <v>1</v>
      </c>
      <c r="AA3749" s="434" t="s">
        <v>181</v>
      </c>
      <c r="AB3749" s="435">
        <v>1</v>
      </c>
      <c r="AC3749" s="434" t="s">
        <v>181</v>
      </c>
      <c r="AD3749" s="435">
        <v>1</v>
      </c>
      <c r="AE3749" s="434" t="s">
        <v>181</v>
      </c>
      <c r="AF3749" s="435"/>
      <c r="AG3749" s="466" t="s">
        <v>181</v>
      </c>
      <c r="AH3749" s="467"/>
      <c r="AI3749" s="466" t="s">
        <v>180</v>
      </c>
      <c r="AJ3749" s="465"/>
      <c r="AK3749" s="791" t="s">
        <v>227</v>
      </c>
      <c r="AL3749" s="791"/>
      <c r="AM3749" s="791"/>
      <c r="AN3749" s="791"/>
      <c r="AO3749" s="791"/>
      <c r="AP3749" s="791" t="s">
        <v>2182</v>
      </c>
    </row>
    <row r="3750" spans="2:42" s="404" customFormat="1" ht="15" hidden="1" customHeight="1" x14ac:dyDescent="0.2">
      <c r="B3750" s="425" t="s">
        <v>163</v>
      </c>
      <c r="C3750" s="424"/>
      <c r="D3750" s="423" t="s">
        <v>161</v>
      </c>
      <c r="E3750" s="422"/>
      <c r="F3750" s="420"/>
      <c r="G3750" s="420"/>
      <c r="H3750" s="419">
        <v>2020</v>
      </c>
      <c r="I3750" s="418"/>
      <c r="J3750" s="418" t="s">
        <v>987</v>
      </c>
      <c r="K3750" s="439" t="s">
        <v>1987</v>
      </c>
      <c r="L3750" s="824"/>
      <c r="M3750" s="825"/>
      <c r="N3750" s="792"/>
      <c r="O3750" s="829"/>
      <c r="P3750" s="843"/>
      <c r="Q3750" s="835"/>
      <c r="R3750" s="829"/>
      <c r="S3750" s="416" t="s">
        <v>179</v>
      </c>
      <c r="T3750" s="432"/>
      <c r="U3750" s="416" t="s">
        <v>177</v>
      </c>
      <c r="V3750" s="415"/>
      <c r="W3750" s="416" t="s">
        <v>176</v>
      </c>
      <c r="X3750" s="428">
        <f>X3749</f>
        <v>1590000</v>
      </c>
      <c r="Y3750" s="416" t="s">
        <v>175</v>
      </c>
      <c r="Z3750" s="426"/>
      <c r="AA3750" s="416" t="s">
        <v>175</v>
      </c>
      <c r="AB3750" s="426"/>
      <c r="AC3750" s="416" t="s">
        <v>175</v>
      </c>
      <c r="AD3750" s="426"/>
      <c r="AE3750" s="416" t="s">
        <v>175</v>
      </c>
      <c r="AF3750" s="426"/>
      <c r="AG3750" s="463" t="s">
        <v>175</v>
      </c>
      <c r="AH3750" s="462"/>
      <c r="AI3750" s="463" t="s">
        <v>174</v>
      </c>
      <c r="AJ3750" s="464"/>
      <c r="AK3750" s="792"/>
      <c r="AL3750" s="792"/>
      <c r="AM3750" s="792"/>
      <c r="AN3750" s="792"/>
      <c r="AO3750" s="792"/>
      <c r="AP3750" s="792"/>
    </row>
    <row r="3751" spans="2:42" s="404" customFormat="1" ht="13.5" hidden="1" customHeight="1" x14ac:dyDescent="0.2">
      <c r="B3751" s="425" t="s">
        <v>163</v>
      </c>
      <c r="C3751" s="424"/>
      <c r="D3751" s="423" t="s">
        <v>161</v>
      </c>
      <c r="E3751" s="422"/>
      <c r="F3751" s="420"/>
      <c r="G3751" s="420"/>
      <c r="H3751" s="419">
        <v>2020</v>
      </c>
      <c r="I3751" s="418"/>
      <c r="J3751" s="418" t="s">
        <v>987</v>
      </c>
      <c r="K3751" s="439" t="s">
        <v>1987</v>
      </c>
      <c r="L3751" s="824"/>
      <c r="M3751" s="825"/>
      <c r="N3751" s="792"/>
      <c r="O3751" s="829"/>
      <c r="P3751" s="843"/>
      <c r="Q3751" s="835"/>
      <c r="R3751" s="829"/>
      <c r="S3751" s="416" t="s">
        <v>173</v>
      </c>
      <c r="T3751" s="429"/>
      <c r="U3751" s="416" t="s">
        <v>171</v>
      </c>
      <c r="V3751" s="427"/>
      <c r="W3751" s="416" t="s">
        <v>170</v>
      </c>
      <c r="X3751" s="428"/>
      <c r="Y3751" s="416" t="s">
        <v>169</v>
      </c>
      <c r="Z3751" s="426">
        <v>1</v>
      </c>
      <c r="AA3751" s="416" t="s">
        <v>169</v>
      </c>
      <c r="AB3751" s="426">
        <v>1</v>
      </c>
      <c r="AC3751" s="416" t="s">
        <v>169</v>
      </c>
      <c r="AD3751" s="426">
        <v>1</v>
      </c>
      <c r="AE3751" s="416" t="s">
        <v>169</v>
      </c>
      <c r="AF3751" s="426"/>
      <c r="AG3751" s="463" t="s">
        <v>169</v>
      </c>
      <c r="AH3751" s="462"/>
      <c r="AI3751" s="781"/>
      <c r="AJ3751" s="782"/>
      <c r="AK3751" s="792"/>
      <c r="AL3751" s="792"/>
      <c r="AM3751" s="792"/>
      <c r="AN3751" s="792"/>
      <c r="AO3751" s="792"/>
      <c r="AP3751" s="792"/>
    </row>
    <row r="3752" spans="2:42" s="404" customFormat="1" ht="15" hidden="1" customHeight="1" x14ac:dyDescent="0.2">
      <c r="B3752" s="425" t="s">
        <v>163</v>
      </c>
      <c r="C3752" s="424"/>
      <c r="D3752" s="423" t="s">
        <v>161</v>
      </c>
      <c r="E3752" s="422"/>
      <c r="F3752" s="420"/>
      <c r="G3752" s="420"/>
      <c r="H3752" s="419">
        <v>2020</v>
      </c>
      <c r="I3752" s="418"/>
      <c r="J3752" s="418" t="s">
        <v>987</v>
      </c>
      <c r="K3752" s="439" t="s">
        <v>1987</v>
      </c>
      <c r="L3752" s="824"/>
      <c r="M3752" s="825"/>
      <c r="N3752" s="792"/>
      <c r="O3752" s="829"/>
      <c r="P3752" s="843"/>
      <c r="Q3752" s="835"/>
      <c r="R3752" s="829"/>
      <c r="S3752" s="416" t="s">
        <v>168</v>
      </c>
      <c r="T3752" s="427"/>
      <c r="U3752" s="416" t="s">
        <v>167</v>
      </c>
      <c r="V3752" s="427"/>
      <c r="W3752" s="816"/>
      <c r="X3752" s="817"/>
      <c r="Y3752" s="416" t="s">
        <v>166</v>
      </c>
      <c r="Z3752" s="426">
        <f>IF(Z3750="",Z3751-Z3749,Z3751-Z3750)</f>
        <v>0</v>
      </c>
      <c r="AA3752" s="416" t="s">
        <v>166</v>
      </c>
      <c r="AB3752" s="426">
        <f>IF(AB3750="",AB3751-AB3749,AB3751-AB3750)</f>
        <v>0</v>
      </c>
      <c r="AC3752" s="416" t="s">
        <v>166</v>
      </c>
      <c r="AD3752" s="426">
        <f>IF(AD3750="",AD3751-AD3749,AD3751-AD3750)</f>
        <v>0</v>
      </c>
      <c r="AE3752" s="416" t="s">
        <v>166</v>
      </c>
      <c r="AF3752" s="426">
        <f>IF(AF3750="",AF3751-AF3749,AF3751-AF3750)</f>
        <v>0</v>
      </c>
      <c r="AG3752" s="463" t="s">
        <v>166</v>
      </c>
      <c r="AH3752" s="462">
        <f>IF(AH3750="",AH3751-AH3749,AH3751-AH3750)</f>
        <v>0</v>
      </c>
      <c r="AI3752" s="781"/>
      <c r="AJ3752" s="782"/>
      <c r="AK3752" s="792"/>
      <c r="AL3752" s="792"/>
      <c r="AM3752" s="792"/>
      <c r="AN3752" s="792"/>
      <c r="AO3752" s="792"/>
      <c r="AP3752" s="792"/>
    </row>
    <row r="3753" spans="2:42" s="404" customFormat="1" ht="15" hidden="1" customHeight="1" x14ac:dyDescent="0.2">
      <c r="B3753" s="425" t="s">
        <v>163</v>
      </c>
      <c r="C3753" s="424"/>
      <c r="D3753" s="423" t="s">
        <v>161</v>
      </c>
      <c r="E3753" s="422"/>
      <c r="F3753" s="420"/>
      <c r="G3753" s="420"/>
      <c r="H3753" s="419">
        <v>2020</v>
      </c>
      <c r="I3753" s="418"/>
      <c r="J3753" s="418" t="s">
        <v>987</v>
      </c>
      <c r="K3753" s="439" t="s">
        <v>1987</v>
      </c>
      <c r="L3753" s="824"/>
      <c r="M3753" s="825"/>
      <c r="N3753" s="792"/>
      <c r="O3753" s="829"/>
      <c r="P3753" s="843"/>
      <c r="Q3753" s="835"/>
      <c r="R3753" s="829"/>
      <c r="S3753" s="416" t="s">
        <v>165</v>
      </c>
      <c r="T3753" s="415"/>
      <c r="U3753" s="416" t="s">
        <v>164</v>
      </c>
      <c r="V3753" s="415"/>
      <c r="W3753" s="816"/>
      <c r="X3753" s="817"/>
      <c r="Y3753" s="816"/>
      <c r="Z3753" s="817"/>
      <c r="AA3753" s="816"/>
      <c r="AB3753" s="817"/>
      <c r="AC3753" s="816"/>
      <c r="AD3753" s="817"/>
      <c r="AE3753" s="816"/>
      <c r="AF3753" s="817"/>
      <c r="AG3753" s="781"/>
      <c r="AH3753" s="782"/>
      <c r="AI3753" s="781"/>
      <c r="AJ3753" s="782"/>
      <c r="AK3753" s="792"/>
      <c r="AL3753" s="792"/>
      <c r="AM3753" s="792"/>
      <c r="AN3753" s="792"/>
      <c r="AO3753" s="792"/>
      <c r="AP3753" s="792"/>
    </row>
    <row r="3754" spans="2:42" s="404" customFormat="1" ht="15" hidden="1" customHeight="1" thickBot="1" x14ac:dyDescent="0.25">
      <c r="B3754" s="414" t="s">
        <v>163</v>
      </c>
      <c r="C3754" s="413"/>
      <c r="D3754" s="412" t="s">
        <v>161</v>
      </c>
      <c r="E3754" s="411"/>
      <c r="F3754" s="409"/>
      <c r="G3754" s="409"/>
      <c r="H3754" s="408">
        <v>2020</v>
      </c>
      <c r="I3754" s="407"/>
      <c r="J3754" s="407" t="s">
        <v>987</v>
      </c>
      <c r="K3754" s="407" t="s">
        <v>1987</v>
      </c>
      <c r="L3754" s="826"/>
      <c r="M3754" s="827"/>
      <c r="N3754" s="793"/>
      <c r="O3754" s="830"/>
      <c r="P3754" s="844"/>
      <c r="Q3754" s="836"/>
      <c r="R3754" s="830"/>
      <c r="S3754" s="406" t="s">
        <v>158</v>
      </c>
      <c r="T3754" s="451"/>
      <c r="U3754" s="820"/>
      <c r="V3754" s="821"/>
      <c r="W3754" s="818"/>
      <c r="X3754" s="819"/>
      <c r="Y3754" s="818"/>
      <c r="Z3754" s="819"/>
      <c r="AA3754" s="818"/>
      <c r="AB3754" s="819"/>
      <c r="AC3754" s="818"/>
      <c r="AD3754" s="819"/>
      <c r="AE3754" s="818"/>
      <c r="AF3754" s="819"/>
      <c r="AG3754" s="783"/>
      <c r="AH3754" s="784"/>
      <c r="AI3754" s="783"/>
      <c r="AJ3754" s="784"/>
      <c r="AK3754" s="793"/>
      <c r="AL3754" s="793"/>
      <c r="AM3754" s="793"/>
      <c r="AN3754" s="793"/>
      <c r="AO3754" s="793"/>
      <c r="AP3754" s="793"/>
    </row>
    <row r="3755" spans="2:42" s="404" customFormat="1" ht="12.75" hidden="1" customHeight="1" thickTop="1" x14ac:dyDescent="0.2">
      <c r="B3755" s="445" t="s">
        <v>706</v>
      </c>
      <c r="C3755" s="444" t="s">
        <v>444</v>
      </c>
      <c r="D3755" s="443" t="s">
        <v>705</v>
      </c>
      <c r="E3755" s="442"/>
      <c r="F3755" s="440"/>
      <c r="G3755" s="440"/>
      <c r="H3755" s="419">
        <v>2020</v>
      </c>
      <c r="I3755" s="418"/>
      <c r="J3755" s="418" t="s">
        <v>987</v>
      </c>
      <c r="K3755" s="439" t="s">
        <v>1676</v>
      </c>
      <c r="L3755" s="822" t="s">
        <v>87</v>
      </c>
      <c r="M3755" s="823"/>
      <c r="N3755" s="791" t="s">
        <v>1986</v>
      </c>
      <c r="O3755" s="828" t="s">
        <v>228</v>
      </c>
      <c r="P3755" s="842"/>
      <c r="Q3755" s="834" t="s">
        <v>231</v>
      </c>
      <c r="R3755" s="828" t="s">
        <v>193</v>
      </c>
      <c r="S3755" s="434" t="s">
        <v>184</v>
      </c>
      <c r="T3755" s="438">
        <v>500000</v>
      </c>
      <c r="U3755" s="434" t="s">
        <v>183</v>
      </c>
      <c r="V3755" s="437">
        <f>T3760+T3758</f>
        <v>0</v>
      </c>
      <c r="W3755" s="434" t="s">
        <v>182</v>
      </c>
      <c r="X3755" s="436">
        <f>T3755</f>
        <v>500000</v>
      </c>
      <c r="Y3755" s="434" t="s">
        <v>181</v>
      </c>
      <c r="Z3755" s="435">
        <v>1</v>
      </c>
      <c r="AA3755" s="434" t="s">
        <v>181</v>
      </c>
      <c r="AB3755" s="435">
        <v>1</v>
      </c>
      <c r="AC3755" s="434" t="s">
        <v>181</v>
      </c>
      <c r="AD3755" s="435">
        <v>1</v>
      </c>
      <c r="AE3755" s="434" t="s">
        <v>181</v>
      </c>
      <c r="AF3755" s="435"/>
      <c r="AG3755" s="466" t="s">
        <v>181</v>
      </c>
      <c r="AH3755" s="467"/>
      <c r="AI3755" s="466" t="s">
        <v>180</v>
      </c>
      <c r="AJ3755" s="465"/>
      <c r="AK3755" s="791" t="s">
        <v>227</v>
      </c>
      <c r="AL3755" s="791"/>
      <c r="AM3755" s="791"/>
      <c r="AN3755" s="791"/>
      <c r="AO3755" s="791"/>
      <c r="AP3755" s="791" t="s">
        <v>2182</v>
      </c>
    </row>
    <row r="3756" spans="2:42" s="404" customFormat="1" ht="15" hidden="1" customHeight="1" x14ac:dyDescent="0.2">
      <c r="B3756" s="425" t="s">
        <v>706</v>
      </c>
      <c r="C3756" s="424" t="s">
        <v>444</v>
      </c>
      <c r="D3756" s="423" t="s">
        <v>705</v>
      </c>
      <c r="E3756" s="422"/>
      <c r="F3756" s="420"/>
      <c r="G3756" s="420"/>
      <c r="H3756" s="419">
        <v>2020</v>
      </c>
      <c r="I3756" s="418"/>
      <c r="J3756" s="418" t="s">
        <v>987</v>
      </c>
      <c r="K3756" s="439" t="s">
        <v>1676</v>
      </c>
      <c r="L3756" s="824"/>
      <c r="M3756" s="825"/>
      <c r="N3756" s="792"/>
      <c r="O3756" s="829"/>
      <c r="P3756" s="843"/>
      <c r="Q3756" s="835"/>
      <c r="R3756" s="829"/>
      <c r="S3756" s="416" t="s">
        <v>179</v>
      </c>
      <c r="T3756" s="432"/>
      <c r="U3756" s="416" t="s">
        <v>177</v>
      </c>
      <c r="V3756" s="415"/>
      <c r="W3756" s="416" t="s">
        <v>176</v>
      </c>
      <c r="X3756" s="428">
        <f>X3755</f>
        <v>500000</v>
      </c>
      <c r="Y3756" s="416" t="s">
        <v>175</v>
      </c>
      <c r="Z3756" s="426"/>
      <c r="AA3756" s="416" t="s">
        <v>175</v>
      </c>
      <c r="AB3756" s="426"/>
      <c r="AC3756" s="416" t="s">
        <v>175</v>
      </c>
      <c r="AD3756" s="426"/>
      <c r="AE3756" s="416" t="s">
        <v>175</v>
      </c>
      <c r="AF3756" s="426"/>
      <c r="AG3756" s="463" t="s">
        <v>175</v>
      </c>
      <c r="AH3756" s="462"/>
      <c r="AI3756" s="463" t="s">
        <v>174</v>
      </c>
      <c r="AJ3756" s="464"/>
      <c r="AK3756" s="792"/>
      <c r="AL3756" s="792"/>
      <c r="AM3756" s="792"/>
      <c r="AN3756" s="792"/>
      <c r="AO3756" s="792"/>
      <c r="AP3756" s="792"/>
    </row>
    <row r="3757" spans="2:42" s="404" customFormat="1" ht="13.5" hidden="1" customHeight="1" x14ac:dyDescent="0.2">
      <c r="B3757" s="425" t="s">
        <v>706</v>
      </c>
      <c r="C3757" s="424" t="s">
        <v>444</v>
      </c>
      <c r="D3757" s="423" t="s">
        <v>705</v>
      </c>
      <c r="E3757" s="422"/>
      <c r="F3757" s="420"/>
      <c r="G3757" s="420"/>
      <c r="H3757" s="419">
        <v>2020</v>
      </c>
      <c r="I3757" s="418"/>
      <c r="J3757" s="418" t="s">
        <v>987</v>
      </c>
      <c r="K3757" s="439" t="s">
        <v>1676</v>
      </c>
      <c r="L3757" s="824"/>
      <c r="M3757" s="825"/>
      <c r="N3757" s="792"/>
      <c r="O3757" s="829"/>
      <c r="P3757" s="843"/>
      <c r="Q3757" s="835"/>
      <c r="R3757" s="829"/>
      <c r="S3757" s="416" t="s">
        <v>173</v>
      </c>
      <c r="T3757" s="429"/>
      <c r="U3757" s="416" t="s">
        <v>171</v>
      </c>
      <c r="V3757" s="427"/>
      <c r="W3757" s="416" t="s">
        <v>170</v>
      </c>
      <c r="X3757" s="428"/>
      <c r="Y3757" s="416" t="s">
        <v>169</v>
      </c>
      <c r="Z3757" s="426">
        <v>1</v>
      </c>
      <c r="AA3757" s="416" t="s">
        <v>169</v>
      </c>
      <c r="AB3757" s="426">
        <v>1</v>
      </c>
      <c r="AC3757" s="416" t="s">
        <v>169</v>
      </c>
      <c r="AD3757" s="426">
        <v>1</v>
      </c>
      <c r="AE3757" s="416" t="s">
        <v>169</v>
      </c>
      <c r="AF3757" s="426"/>
      <c r="AG3757" s="463" t="s">
        <v>169</v>
      </c>
      <c r="AH3757" s="462"/>
      <c r="AI3757" s="781"/>
      <c r="AJ3757" s="782"/>
      <c r="AK3757" s="792"/>
      <c r="AL3757" s="792"/>
      <c r="AM3757" s="792"/>
      <c r="AN3757" s="792"/>
      <c r="AO3757" s="792"/>
      <c r="AP3757" s="792"/>
    </row>
    <row r="3758" spans="2:42" s="404" customFormat="1" ht="15" hidden="1" customHeight="1" x14ac:dyDescent="0.2">
      <c r="B3758" s="425" t="s">
        <v>706</v>
      </c>
      <c r="C3758" s="424" t="s">
        <v>444</v>
      </c>
      <c r="D3758" s="423" t="s">
        <v>705</v>
      </c>
      <c r="E3758" s="422"/>
      <c r="F3758" s="420"/>
      <c r="G3758" s="420"/>
      <c r="H3758" s="419">
        <v>2020</v>
      </c>
      <c r="I3758" s="418"/>
      <c r="J3758" s="418" t="s">
        <v>987</v>
      </c>
      <c r="K3758" s="439" t="s">
        <v>1676</v>
      </c>
      <c r="L3758" s="824"/>
      <c r="M3758" s="825"/>
      <c r="N3758" s="792"/>
      <c r="O3758" s="829"/>
      <c r="P3758" s="843"/>
      <c r="Q3758" s="835"/>
      <c r="R3758" s="829"/>
      <c r="S3758" s="416" t="s">
        <v>168</v>
      </c>
      <c r="T3758" s="427"/>
      <c r="U3758" s="416" t="s">
        <v>167</v>
      </c>
      <c r="V3758" s="427"/>
      <c r="W3758" s="816"/>
      <c r="X3758" s="817"/>
      <c r="Y3758" s="416" t="s">
        <v>166</v>
      </c>
      <c r="Z3758" s="426">
        <f>IF(Z3756="",Z3757-Z3755,Z3757-Z3756)</f>
        <v>0</v>
      </c>
      <c r="AA3758" s="416" t="s">
        <v>166</v>
      </c>
      <c r="AB3758" s="426">
        <f>IF(AB3756="",AB3757-AB3755,AB3757-AB3756)</f>
        <v>0</v>
      </c>
      <c r="AC3758" s="416" t="s">
        <v>166</v>
      </c>
      <c r="AD3758" s="426">
        <f>IF(AD3756="",AD3757-AD3755,AD3757-AD3756)</f>
        <v>0</v>
      </c>
      <c r="AE3758" s="416" t="s">
        <v>166</v>
      </c>
      <c r="AF3758" s="426">
        <f>IF(AF3756="",AF3757-AF3755,AF3757-AF3756)</f>
        <v>0</v>
      </c>
      <c r="AG3758" s="463" t="s">
        <v>166</v>
      </c>
      <c r="AH3758" s="462">
        <f>IF(AH3756="",AH3757-AH3755,AH3757-AH3756)</f>
        <v>0</v>
      </c>
      <c r="AI3758" s="781"/>
      <c r="AJ3758" s="782"/>
      <c r="AK3758" s="792"/>
      <c r="AL3758" s="792"/>
      <c r="AM3758" s="792"/>
      <c r="AN3758" s="792"/>
      <c r="AO3758" s="792"/>
      <c r="AP3758" s="792"/>
    </row>
    <row r="3759" spans="2:42" s="404" customFormat="1" ht="15" hidden="1" customHeight="1" x14ac:dyDescent="0.2">
      <c r="B3759" s="425" t="s">
        <v>706</v>
      </c>
      <c r="C3759" s="424" t="s">
        <v>444</v>
      </c>
      <c r="D3759" s="423" t="s">
        <v>705</v>
      </c>
      <c r="E3759" s="422"/>
      <c r="F3759" s="420"/>
      <c r="G3759" s="420"/>
      <c r="H3759" s="419">
        <v>2020</v>
      </c>
      <c r="I3759" s="418"/>
      <c r="J3759" s="418" t="s">
        <v>987</v>
      </c>
      <c r="K3759" s="439" t="s">
        <v>1676</v>
      </c>
      <c r="L3759" s="824"/>
      <c r="M3759" s="825"/>
      <c r="N3759" s="792"/>
      <c r="O3759" s="829"/>
      <c r="P3759" s="843"/>
      <c r="Q3759" s="835"/>
      <c r="R3759" s="829"/>
      <c r="S3759" s="416" t="s">
        <v>165</v>
      </c>
      <c r="T3759" s="415"/>
      <c r="U3759" s="416" t="s">
        <v>164</v>
      </c>
      <c r="V3759" s="415"/>
      <c r="W3759" s="816"/>
      <c r="X3759" s="817"/>
      <c r="Y3759" s="816"/>
      <c r="Z3759" s="817"/>
      <c r="AA3759" s="816"/>
      <c r="AB3759" s="817"/>
      <c r="AC3759" s="816"/>
      <c r="AD3759" s="817"/>
      <c r="AE3759" s="816"/>
      <c r="AF3759" s="817"/>
      <c r="AG3759" s="781"/>
      <c r="AH3759" s="782"/>
      <c r="AI3759" s="781"/>
      <c r="AJ3759" s="782"/>
      <c r="AK3759" s="792"/>
      <c r="AL3759" s="792"/>
      <c r="AM3759" s="792"/>
      <c r="AN3759" s="792"/>
      <c r="AO3759" s="792"/>
      <c r="AP3759" s="792"/>
    </row>
    <row r="3760" spans="2:42" s="404" customFormat="1" ht="15" hidden="1" customHeight="1" thickBot="1" x14ac:dyDescent="0.25">
      <c r="B3760" s="414" t="s">
        <v>706</v>
      </c>
      <c r="C3760" s="413" t="s">
        <v>444</v>
      </c>
      <c r="D3760" s="412" t="s">
        <v>705</v>
      </c>
      <c r="E3760" s="411"/>
      <c r="F3760" s="409"/>
      <c r="G3760" s="409"/>
      <c r="H3760" s="408">
        <v>2020</v>
      </c>
      <c r="I3760" s="407"/>
      <c r="J3760" s="407" t="s">
        <v>987</v>
      </c>
      <c r="K3760" s="407" t="s">
        <v>1676</v>
      </c>
      <c r="L3760" s="826"/>
      <c r="M3760" s="827"/>
      <c r="N3760" s="793"/>
      <c r="O3760" s="830"/>
      <c r="P3760" s="844"/>
      <c r="Q3760" s="836"/>
      <c r="R3760" s="830"/>
      <c r="S3760" s="406" t="s">
        <v>158</v>
      </c>
      <c r="T3760" s="451"/>
      <c r="U3760" s="820"/>
      <c r="V3760" s="821"/>
      <c r="W3760" s="818"/>
      <c r="X3760" s="819"/>
      <c r="Y3760" s="818"/>
      <c r="Z3760" s="819"/>
      <c r="AA3760" s="818"/>
      <c r="AB3760" s="819"/>
      <c r="AC3760" s="818"/>
      <c r="AD3760" s="819"/>
      <c r="AE3760" s="818"/>
      <c r="AF3760" s="819"/>
      <c r="AG3760" s="783"/>
      <c r="AH3760" s="784"/>
      <c r="AI3760" s="783"/>
      <c r="AJ3760" s="784"/>
      <c r="AK3760" s="793"/>
      <c r="AL3760" s="793"/>
      <c r="AM3760" s="793"/>
      <c r="AN3760" s="793"/>
      <c r="AO3760" s="793"/>
      <c r="AP3760" s="793"/>
    </row>
    <row r="3761" spans="2:42" s="404" customFormat="1" ht="12.75" hidden="1" customHeight="1" thickTop="1" x14ac:dyDescent="0.2">
      <c r="B3761" s="445" t="s">
        <v>723</v>
      </c>
      <c r="C3761" s="444" t="s">
        <v>1090</v>
      </c>
      <c r="D3761" s="443" t="s">
        <v>705</v>
      </c>
      <c r="E3761" s="442"/>
      <c r="F3761" s="440"/>
      <c r="G3761" s="440"/>
      <c r="H3761" s="419">
        <v>2020</v>
      </c>
      <c r="I3761" s="418"/>
      <c r="J3761" s="418" t="s">
        <v>987</v>
      </c>
      <c r="K3761" s="439" t="s">
        <v>1676</v>
      </c>
      <c r="L3761" s="822" t="s">
        <v>88</v>
      </c>
      <c r="M3761" s="823"/>
      <c r="N3761" s="791" t="s">
        <v>1986</v>
      </c>
      <c r="O3761" s="828" t="s">
        <v>228</v>
      </c>
      <c r="P3761" s="842"/>
      <c r="Q3761" s="834" t="s">
        <v>231</v>
      </c>
      <c r="R3761" s="828" t="s">
        <v>193</v>
      </c>
      <c r="S3761" s="434" t="s">
        <v>184</v>
      </c>
      <c r="T3761" s="438">
        <v>238125</v>
      </c>
      <c r="U3761" s="434" t="s">
        <v>183</v>
      </c>
      <c r="V3761" s="437">
        <f>T3766+T3764</f>
        <v>0</v>
      </c>
      <c r="W3761" s="434" t="s">
        <v>182</v>
      </c>
      <c r="X3761" s="436">
        <f>T3761</f>
        <v>238125</v>
      </c>
      <c r="Y3761" s="434" t="s">
        <v>181</v>
      </c>
      <c r="Z3761" s="435">
        <v>1</v>
      </c>
      <c r="AA3761" s="434" t="s">
        <v>181</v>
      </c>
      <c r="AB3761" s="435">
        <v>1</v>
      </c>
      <c r="AC3761" s="434" t="s">
        <v>181</v>
      </c>
      <c r="AD3761" s="435">
        <v>1</v>
      </c>
      <c r="AE3761" s="434" t="s">
        <v>181</v>
      </c>
      <c r="AF3761" s="435"/>
      <c r="AG3761" s="466" t="s">
        <v>181</v>
      </c>
      <c r="AH3761" s="467"/>
      <c r="AI3761" s="466" t="s">
        <v>180</v>
      </c>
      <c r="AJ3761" s="465"/>
      <c r="AK3761" s="791" t="s">
        <v>227</v>
      </c>
      <c r="AL3761" s="791"/>
      <c r="AM3761" s="791"/>
      <c r="AN3761" s="791"/>
      <c r="AO3761" s="791"/>
      <c r="AP3761" s="791" t="s">
        <v>2182</v>
      </c>
    </row>
    <row r="3762" spans="2:42" s="404" customFormat="1" ht="15" hidden="1" customHeight="1" x14ac:dyDescent="0.2">
      <c r="B3762" s="425" t="s">
        <v>723</v>
      </c>
      <c r="C3762" s="424" t="s">
        <v>1090</v>
      </c>
      <c r="D3762" s="423" t="s">
        <v>705</v>
      </c>
      <c r="E3762" s="422"/>
      <c r="F3762" s="420"/>
      <c r="G3762" s="420"/>
      <c r="H3762" s="419">
        <v>2020</v>
      </c>
      <c r="I3762" s="418"/>
      <c r="J3762" s="418" t="s">
        <v>987</v>
      </c>
      <c r="K3762" s="439" t="s">
        <v>1676</v>
      </c>
      <c r="L3762" s="824"/>
      <c r="M3762" s="825"/>
      <c r="N3762" s="792"/>
      <c r="O3762" s="829"/>
      <c r="P3762" s="843"/>
      <c r="Q3762" s="835"/>
      <c r="R3762" s="829"/>
      <c r="S3762" s="416" t="s">
        <v>179</v>
      </c>
      <c r="T3762" s="432"/>
      <c r="U3762" s="416" t="s">
        <v>177</v>
      </c>
      <c r="V3762" s="415"/>
      <c r="W3762" s="416" t="s">
        <v>176</v>
      </c>
      <c r="X3762" s="428">
        <f>X3761</f>
        <v>238125</v>
      </c>
      <c r="Y3762" s="416" t="s">
        <v>175</v>
      </c>
      <c r="Z3762" s="426"/>
      <c r="AA3762" s="416" t="s">
        <v>175</v>
      </c>
      <c r="AB3762" s="426"/>
      <c r="AC3762" s="416" t="s">
        <v>175</v>
      </c>
      <c r="AD3762" s="426"/>
      <c r="AE3762" s="416" t="s">
        <v>175</v>
      </c>
      <c r="AF3762" s="426"/>
      <c r="AG3762" s="463" t="s">
        <v>175</v>
      </c>
      <c r="AH3762" s="462"/>
      <c r="AI3762" s="463" t="s">
        <v>174</v>
      </c>
      <c r="AJ3762" s="464"/>
      <c r="AK3762" s="792"/>
      <c r="AL3762" s="792"/>
      <c r="AM3762" s="792"/>
      <c r="AN3762" s="792"/>
      <c r="AO3762" s="792"/>
      <c r="AP3762" s="792"/>
    </row>
    <row r="3763" spans="2:42" s="404" customFormat="1" ht="13.5" hidden="1" customHeight="1" x14ac:dyDescent="0.2">
      <c r="B3763" s="425" t="s">
        <v>723</v>
      </c>
      <c r="C3763" s="424" t="s">
        <v>1090</v>
      </c>
      <c r="D3763" s="423" t="s">
        <v>705</v>
      </c>
      <c r="E3763" s="422"/>
      <c r="F3763" s="420"/>
      <c r="G3763" s="420"/>
      <c r="H3763" s="419">
        <v>2020</v>
      </c>
      <c r="I3763" s="418"/>
      <c r="J3763" s="418" t="s">
        <v>987</v>
      </c>
      <c r="K3763" s="439" t="s">
        <v>1676</v>
      </c>
      <c r="L3763" s="824"/>
      <c r="M3763" s="825"/>
      <c r="N3763" s="792"/>
      <c r="O3763" s="829"/>
      <c r="P3763" s="843"/>
      <c r="Q3763" s="835"/>
      <c r="R3763" s="829"/>
      <c r="S3763" s="416" t="s">
        <v>173</v>
      </c>
      <c r="T3763" s="429"/>
      <c r="U3763" s="416" t="s">
        <v>171</v>
      </c>
      <c r="V3763" s="427"/>
      <c r="W3763" s="416" t="s">
        <v>170</v>
      </c>
      <c r="X3763" s="428"/>
      <c r="Y3763" s="416" t="s">
        <v>169</v>
      </c>
      <c r="Z3763" s="426">
        <v>1</v>
      </c>
      <c r="AA3763" s="416" t="s">
        <v>169</v>
      </c>
      <c r="AB3763" s="426">
        <v>1</v>
      </c>
      <c r="AC3763" s="416" t="s">
        <v>169</v>
      </c>
      <c r="AD3763" s="426">
        <v>1</v>
      </c>
      <c r="AE3763" s="416" t="s">
        <v>169</v>
      </c>
      <c r="AF3763" s="426"/>
      <c r="AG3763" s="463" t="s">
        <v>169</v>
      </c>
      <c r="AH3763" s="462"/>
      <c r="AI3763" s="781"/>
      <c r="AJ3763" s="782"/>
      <c r="AK3763" s="792"/>
      <c r="AL3763" s="792"/>
      <c r="AM3763" s="792"/>
      <c r="AN3763" s="792"/>
      <c r="AO3763" s="792"/>
      <c r="AP3763" s="792"/>
    </row>
    <row r="3764" spans="2:42" s="404" customFormat="1" ht="15" hidden="1" customHeight="1" x14ac:dyDescent="0.2">
      <c r="B3764" s="425" t="s">
        <v>723</v>
      </c>
      <c r="C3764" s="424" t="s">
        <v>1090</v>
      </c>
      <c r="D3764" s="423" t="s">
        <v>705</v>
      </c>
      <c r="E3764" s="422"/>
      <c r="F3764" s="420"/>
      <c r="G3764" s="420"/>
      <c r="H3764" s="419">
        <v>2020</v>
      </c>
      <c r="I3764" s="418"/>
      <c r="J3764" s="418" t="s">
        <v>987</v>
      </c>
      <c r="K3764" s="439" t="s">
        <v>1676</v>
      </c>
      <c r="L3764" s="824"/>
      <c r="M3764" s="825"/>
      <c r="N3764" s="792"/>
      <c r="O3764" s="829"/>
      <c r="P3764" s="843"/>
      <c r="Q3764" s="835"/>
      <c r="R3764" s="829"/>
      <c r="S3764" s="416" t="s">
        <v>168</v>
      </c>
      <c r="T3764" s="427"/>
      <c r="U3764" s="416" t="s">
        <v>167</v>
      </c>
      <c r="V3764" s="427"/>
      <c r="W3764" s="816"/>
      <c r="X3764" s="817"/>
      <c r="Y3764" s="416" t="s">
        <v>166</v>
      </c>
      <c r="Z3764" s="426">
        <f>IF(Z3762="",Z3763-Z3761,Z3763-Z3762)</f>
        <v>0</v>
      </c>
      <c r="AA3764" s="416" t="s">
        <v>166</v>
      </c>
      <c r="AB3764" s="426">
        <f>IF(AB3762="",AB3763-AB3761,AB3763-AB3762)</f>
        <v>0</v>
      </c>
      <c r="AC3764" s="416" t="s">
        <v>166</v>
      </c>
      <c r="AD3764" s="426">
        <f>IF(AD3762="",AD3763-AD3761,AD3763-AD3762)</f>
        <v>0</v>
      </c>
      <c r="AE3764" s="416" t="s">
        <v>166</v>
      </c>
      <c r="AF3764" s="426">
        <f>IF(AF3762="",AF3763-AF3761,AF3763-AF3762)</f>
        <v>0</v>
      </c>
      <c r="AG3764" s="463" t="s">
        <v>166</v>
      </c>
      <c r="AH3764" s="462">
        <f>IF(AH3762="",AH3763-AH3761,AH3763-AH3762)</f>
        <v>0</v>
      </c>
      <c r="AI3764" s="781"/>
      <c r="AJ3764" s="782"/>
      <c r="AK3764" s="792"/>
      <c r="AL3764" s="792"/>
      <c r="AM3764" s="792"/>
      <c r="AN3764" s="792"/>
      <c r="AO3764" s="792"/>
      <c r="AP3764" s="792"/>
    </row>
    <row r="3765" spans="2:42" s="404" customFormat="1" ht="15" hidden="1" customHeight="1" x14ac:dyDescent="0.2">
      <c r="B3765" s="425" t="s">
        <v>723</v>
      </c>
      <c r="C3765" s="424" t="s">
        <v>1090</v>
      </c>
      <c r="D3765" s="423" t="s">
        <v>705</v>
      </c>
      <c r="E3765" s="422"/>
      <c r="F3765" s="420"/>
      <c r="G3765" s="420"/>
      <c r="H3765" s="419">
        <v>2020</v>
      </c>
      <c r="I3765" s="418"/>
      <c r="J3765" s="418" t="s">
        <v>987</v>
      </c>
      <c r="K3765" s="439" t="s">
        <v>1676</v>
      </c>
      <c r="L3765" s="824"/>
      <c r="M3765" s="825"/>
      <c r="N3765" s="792"/>
      <c r="O3765" s="829"/>
      <c r="P3765" s="843"/>
      <c r="Q3765" s="835"/>
      <c r="R3765" s="829"/>
      <c r="S3765" s="416" t="s">
        <v>165</v>
      </c>
      <c r="T3765" s="415"/>
      <c r="U3765" s="416" t="s">
        <v>164</v>
      </c>
      <c r="V3765" s="415"/>
      <c r="W3765" s="816"/>
      <c r="X3765" s="817"/>
      <c r="Y3765" s="816"/>
      <c r="Z3765" s="817"/>
      <c r="AA3765" s="816"/>
      <c r="AB3765" s="817"/>
      <c r="AC3765" s="816"/>
      <c r="AD3765" s="817"/>
      <c r="AE3765" s="816"/>
      <c r="AF3765" s="817"/>
      <c r="AG3765" s="781"/>
      <c r="AH3765" s="782"/>
      <c r="AI3765" s="781"/>
      <c r="AJ3765" s="782"/>
      <c r="AK3765" s="792"/>
      <c r="AL3765" s="792"/>
      <c r="AM3765" s="792"/>
      <c r="AN3765" s="792"/>
      <c r="AO3765" s="792"/>
      <c r="AP3765" s="792"/>
    </row>
    <row r="3766" spans="2:42" s="404" customFormat="1" ht="15" hidden="1" customHeight="1" thickBot="1" x14ac:dyDescent="0.25">
      <c r="B3766" s="414" t="s">
        <v>723</v>
      </c>
      <c r="C3766" s="413" t="s">
        <v>1090</v>
      </c>
      <c r="D3766" s="412" t="s">
        <v>705</v>
      </c>
      <c r="E3766" s="411"/>
      <c r="F3766" s="409"/>
      <c r="G3766" s="409"/>
      <c r="H3766" s="408">
        <v>2020</v>
      </c>
      <c r="I3766" s="407"/>
      <c r="J3766" s="407" t="s">
        <v>987</v>
      </c>
      <c r="K3766" s="407" t="s">
        <v>1676</v>
      </c>
      <c r="L3766" s="826"/>
      <c r="M3766" s="827"/>
      <c r="N3766" s="793"/>
      <c r="O3766" s="830"/>
      <c r="P3766" s="844"/>
      <c r="Q3766" s="836"/>
      <c r="R3766" s="830"/>
      <c r="S3766" s="406" t="s">
        <v>158</v>
      </c>
      <c r="T3766" s="451"/>
      <c r="U3766" s="820"/>
      <c r="V3766" s="821"/>
      <c r="W3766" s="818"/>
      <c r="X3766" s="819"/>
      <c r="Y3766" s="818"/>
      <c r="Z3766" s="819"/>
      <c r="AA3766" s="818"/>
      <c r="AB3766" s="819"/>
      <c r="AC3766" s="818"/>
      <c r="AD3766" s="819"/>
      <c r="AE3766" s="818"/>
      <c r="AF3766" s="819"/>
      <c r="AG3766" s="783"/>
      <c r="AH3766" s="784"/>
      <c r="AI3766" s="783"/>
      <c r="AJ3766" s="784"/>
      <c r="AK3766" s="793"/>
      <c r="AL3766" s="793"/>
      <c r="AM3766" s="793"/>
      <c r="AN3766" s="793"/>
      <c r="AO3766" s="793"/>
      <c r="AP3766" s="793"/>
    </row>
    <row r="3767" spans="2:42" s="404" customFormat="1" ht="12.75" hidden="1" customHeight="1" thickTop="1" x14ac:dyDescent="0.2">
      <c r="B3767" s="445" t="s">
        <v>723</v>
      </c>
      <c r="C3767" s="444" t="s">
        <v>722</v>
      </c>
      <c r="D3767" s="443" t="s">
        <v>705</v>
      </c>
      <c r="E3767" s="442"/>
      <c r="F3767" s="440"/>
      <c r="G3767" s="440"/>
      <c r="H3767" s="419">
        <v>2020</v>
      </c>
      <c r="I3767" s="418"/>
      <c r="J3767" s="418" t="s">
        <v>987</v>
      </c>
      <c r="K3767" s="439" t="s">
        <v>1987</v>
      </c>
      <c r="L3767" s="822" t="s">
        <v>90</v>
      </c>
      <c r="M3767" s="823"/>
      <c r="N3767" s="791" t="s">
        <v>1986</v>
      </c>
      <c r="O3767" s="828" t="s">
        <v>228</v>
      </c>
      <c r="P3767" s="842"/>
      <c r="Q3767" s="834" t="s">
        <v>231</v>
      </c>
      <c r="R3767" s="828" t="s">
        <v>193</v>
      </c>
      <c r="S3767" s="434" t="s">
        <v>184</v>
      </c>
      <c r="T3767" s="438">
        <v>29000000</v>
      </c>
      <c r="U3767" s="434" t="s">
        <v>183</v>
      </c>
      <c r="V3767" s="437">
        <f>T3772+T3770</f>
        <v>0</v>
      </c>
      <c r="W3767" s="434" t="s">
        <v>182</v>
      </c>
      <c r="X3767" s="436">
        <f>T3767</f>
        <v>29000000</v>
      </c>
      <c r="Y3767" s="434" t="s">
        <v>181</v>
      </c>
      <c r="Z3767" s="435">
        <v>1</v>
      </c>
      <c r="AA3767" s="434" t="s">
        <v>181</v>
      </c>
      <c r="AB3767" s="435">
        <v>1</v>
      </c>
      <c r="AC3767" s="434" t="s">
        <v>181</v>
      </c>
      <c r="AD3767" s="435">
        <v>1</v>
      </c>
      <c r="AE3767" s="434" t="s">
        <v>181</v>
      </c>
      <c r="AF3767" s="435"/>
      <c r="AG3767" s="466" t="s">
        <v>181</v>
      </c>
      <c r="AH3767" s="467"/>
      <c r="AI3767" s="466" t="s">
        <v>180</v>
      </c>
      <c r="AJ3767" s="465"/>
      <c r="AK3767" s="791" t="s">
        <v>227</v>
      </c>
      <c r="AL3767" s="791"/>
      <c r="AM3767" s="791"/>
      <c r="AN3767" s="791"/>
      <c r="AO3767" s="791"/>
      <c r="AP3767" s="791" t="s">
        <v>2182</v>
      </c>
    </row>
    <row r="3768" spans="2:42" s="404" customFormat="1" ht="15" hidden="1" customHeight="1" x14ac:dyDescent="0.2">
      <c r="B3768" s="425" t="s">
        <v>723</v>
      </c>
      <c r="C3768" s="424" t="s">
        <v>722</v>
      </c>
      <c r="D3768" s="423" t="s">
        <v>705</v>
      </c>
      <c r="E3768" s="422"/>
      <c r="F3768" s="420"/>
      <c r="G3768" s="420"/>
      <c r="H3768" s="419">
        <v>2020</v>
      </c>
      <c r="I3768" s="418"/>
      <c r="J3768" s="418" t="s">
        <v>987</v>
      </c>
      <c r="K3768" s="439" t="s">
        <v>1987</v>
      </c>
      <c r="L3768" s="824"/>
      <c r="M3768" s="825"/>
      <c r="N3768" s="792"/>
      <c r="O3768" s="829"/>
      <c r="P3768" s="843"/>
      <c r="Q3768" s="835"/>
      <c r="R3768" s="829"/>
      <c r="S3768" s="416" t="s">
        <v>179</v>
      </c>
      <c r="T3768" s="432"/>
      <c r="U3768" s="416" t="s">
        <v>177</v>
      </c>
      <c r="V3768" s="415"/>
      <c r="W3768" s="416" t="s">
        <v>176</v>
      </c>
      <c r="X3768" s="428">
        <f>X3767</f>
        <v>29000000</v>
      </c>
      <c r="Y3768" s="416" t="s">
        <v>175</v>
      </c>
      <c r="Z3768" s="426"/>
      <c r="AA3768" s="416" t="s">
        <v>175</v>
      </c>
      <c r="AB3768" s="426"/>
      <c r="AC3768" s="416" t="s">
        <v>175</v>
      </c>
      <c r="AD3768" s="426"/>
      <c r="AE3768" s="416" t="s">
        <v>175</v>
      </c>
      <c r="AF3768" s="426"/>
      <c r="AG3768" s="463" t="s">
        <v>175</v>
      </c>
      <c r="AH3768" s="462"/>
      <c r="AI3768" s="463" t="s">
        <v>174</v>
      </c>
      <c r="AJ3768" s="464"/>
      <c r="AK3768" s="792"/>
      <c r="AL3768" s="792"/>
      <c r="AM3768" s="792"/>
      <c r="AN3768" s="792"/>
      <c r="AO3768" s="792"/>
      <c r="AP3768" s="792"/>
    </row>
    <row r="3769" spans="2:42" s="404" customFormat="1" ht="13.5" hidden="1" customHeight="1" x14ac:dyDescent="0.2">
      <c r="B3769" s="425" t="s">
        <v>723</v>
      </c>
      <c r="C3769" s="424" t="s">
        <v>722</v>
      </c>
      <c r="D3769" s="423" t="s">
        <v>705</v>
      </c>
      <c r="E3769" s="422"/>
      <c r="F3769" s="420"/>
      <c r="G3769" s="420"/>
      <c r="H3769" s="419">
        <v>2020</v>
      </c>
      <c r="I3769" s="418"/>
      <c r="J3769" s="418" t="s">
        <v>987</v>
      </c>
      <c r="K3769" s="439" t="s">
        <v>1987</v>
      </c>
      <c r="L3769" s="824"/>
      <c r="M3769" s="825"/>
      <c r="N3769" s="792"/>
      <c r="O3769" s="829"/>
      <c r="P3769" s="843"/>
      <c r="Q3769" s="835"/>
      <c r="R3769" s="829"/>
      <c r="S3769" s="416" t="s">
        <v>173</v>
      </c>
      <c r="T3769" s="429"/>
      <c r="U3769" s="416" t="s">
        <v>171</v>
      </c>
      <c r="V3769" s="427"/>
      <c r="W3769" s="416" t="s">
        <v>170</v>
      </c>
      <c r="X3769" s="428"/>
      <c r="Y3769" s="416" t="s">
        <v>169</v>
      </c>
      <c r="Z3769" s="426">
        <v>1</v>
      </c>
      <c r="AA3769" s="416" t="s">
        <v>169</v>
      </c>
      <c r="AB3769" s="426">
        <v>1</v>
      </c>
      <c r="AC3769" s="416" t="s">
        <v>169</v>
      </c>
      <c r="AD3769" s="426">
        <v>1</v>
      </c>
      <c r="AE3769" s="416" t="s">
        <v>169</v>
      </c>
      <c r="AF3769" s="426"/>
      <c r="AG3769" s="463" t="s">
        <v>169</v>
      </c>
      <c r="AH3769" s="462"/>
      <c r="AI3769" s="781"/>
      <c r="AJ3769" s="782"/>
      <c r="AK3769" s="792"/>
      <c r="AL3769" s="792"/>
      <c r="AM3769" s="792"/>
      <c r="AN3769" s="792"/>
      <c r="AO3769" s="792"/>
      <c r="AP3769" s="792"/>
    </row>
    <row r="3770" spans="2:42" s="404" customFormat="1" ht="15" hidden="1" customHeight="1" x14ac:dyDescent="0.2">
      <c r="B3770" s="425" t="s">
        <v>723</v>
      </c>
      <c r="C3770" s="424" t="s">
        <v>722</v>
      </c>
      <c r="D3770" s="423" t="s">
        <v>705</v>
      </c>
      <c r="E3770" s="422"/>
      <c r="F3770" s="420"/>
      <c r="G3770" s="420"/>
      <c r="H3770" s="419">
        <v>2020</v>
      </c>
      <c r="I3770" s="418"/>
      <c r="J3770" s="418" t="s">
        <v>987</v>
      </c>
      <c r="K3770" s="439" t="s">
        <v>1987</v>
      </c>
      <c r="L3770" s="824"/>
      <c r="M3770" s="825"/>
      <c r="N3770" s="792"/>
      <c r="O3770" s="829"/>
      <c r="P3770" s="843"/>
      <c r="Q3770" s="835"/>
      <c r="R3770" s="829"/>
      <c r="S3770" s="416" t="s">
        <v>168</v>
      </c>
      <c r="T3770" s="427"/>
      <c r="U3770" s="416" t="s">
        <v>167</v>
      </c>
      <c r="V3770" s="427"/>
      <c r="W3770" s="816"/>
      <c r="X3770" s="817"/>
      <c r="Y3770" s="416" t="s">
        <v>166</v>
      </c>
      <c r="Z3770" s="426">
        <f>IF(Z3768="",Z3769-Z3767,Z3769-Z3768)</f>
        <v>0</v>
      </c>
      <c r="AA3770" s="416" t="s">
        <v>166</v>
      </c>
      <c r="AB3770" s="426">
        <f>IF(AB3768="",AB3769-AB3767,AB3769-AB3768)</f>
        <v>0</v>
      </c>
      <c r="AC3770" s="416" t="s">
        <v>166</v>
      </c>
      <c r="AD3770" s="426">
        <f>IF(AD3768="",AD3769-AD3767,AD3769-AD3768)</f>
        <v>0</v>
      </c>
      <c r="AE3770" s="416" t="s">
        <v>166</v>
      </c>
      <c r="AF3770" s="426">
        <f>IF(AF3768="",AF3769-AF3767,AF3769-AF3768)</f>
        <v>0</v>
      </c>
      <c r="AG3770" s="463" t="s">
        <v>166</v>
      </c>
      <c r="AH3770" s="462">
        <f>IF(AH3768="",AH3769-AH3767,AH3769-AH3768)</f>
        <v>0</v>
      </c>
      <c r="AI3770" s="781"/>
      <c r="AJ3770" s="782"/>
      <c r="AK3770" s="792"/>
      <c r="AL3770" s="792"/>
      <c r="AM3770" s="792"/>
      <c r="AN3770" s="792"/>
      <c r="AO3770" s="792"/>
      <c r="AP3770" s="792"/>
    </row>
    <row r="3771" spans="2:42" s="404" customFormat="1" ht="15" hidden="1" customHeight="1" x14ac:dyDescent="0.2">
      <c r="B3771" s="425" t="s">
        <v>723</v>
      </c>
      <c r="C3771" s="424" t="s">
        <v>722</v>
      </c>
      <c r="D3771" s="423" t="s">
        <v>705</v>
      </c>
      <c r="E3771" s="422"/>
      <c r="F3771" s="420"/>
      <c r="G3771" s="420"/>
      <c r="H3771" s="419">
        <v>2020</v>
      </c>
      <c r="I3771" s="418"/>
      <c r="J3771" s="418" t="s">
        <v>987</v>
      </c>
      <c r="K3771" s="439" t="s">
        <v>1987</v>
      </c>
      <c r="L3771" s="824"/>
      <c r="M3771" s="825"/>
      <c r="N3771" s="792"/>
      <c r="O3771" s="829"/>
      <c r="P3771" s="843"/>
      <c r="Q3771" s="835"/>
      <c r="R3771" s="829"/>
      <c r="S3771" s="416" t="s">
        <v>165</v>
      </c>
      <c r="T3771" s="415"/>
      <c r="U3771" s="416" t="s">
        <v>164</v>
      </c>
      <c r="V3771" s="415"/>
      <c r="W3771" s="816"/>
      <c r="X3771" s="817"/>
      <c r="Y3771" s="816"/>
      <c r="Z3771" s="817"/>
      <c r="AA3771" s="816"/>
      <c r="AB3771" s="817"/>
      <c r="AC3771" s="816"/>
      <c r="AD3771" s="817"/>
      <c r="AE3771" s="816"/>
      <c r="AF3771" s="817"/>
      <c r="AG3771" s="781"/>
      <c r="AH3771" s="782"/>
      <c r="AI3771" s="781"/>
      <c r="AJ3771" s="782"/>
      <c r="AK3771" s="792"/>
      <c r="AL3771" s="792"/>
      <c r="AM3771" s="792"/>
      <c r="AN3771" s="792"/>
      <c r="AO3771" s="792"/>
      <c r="AP3771" s="792"/>
    </row>
    <row r="3772" spans="2:42" s="404" customFormat="1" ht="15" hidden="1" customHeight="1" thickBot="1" x14ac:dyDescent="0.25">
      <c r="B3772" s="414" t="s">
        <v>723</v>
      </c>
      <c r="C3772" s="413" t="s">
        <v>722</v>
      </c>
      <c r="D3772" s="412" t="s">
        <v>705</v>
      </c>
      <c r="E3772" s="411"/>
      <c r="F3772" s="409"/>
      <c r="G3772" s="409"/>
      <c r="H3772" s="408">
        <v>2020</v>
      </c>
      <c r="I3772" s="407"/>
      <c r="J3772" s="407" t="s">
        <v>987</v>
      </c>
      <c r="K3772" s="407" t="s">
        <v>1987</v>
      </c>
      <c r="L3772" s="826"/>
      <c r="M3772" s="827"/>
      <c r="N3772" s="793"/>
      <c r="O3772" s="830"/>
      <c r="P3772" s="844"/>
      <c r="Q3772" s="836"/>
      <c r="R3772" s="830"/>
      <c r="S3772" s="406" t="s">
        <v>158</v>
      </c>
      <c r="T3772" s="451"/>
      <c r="U3772" s="820"/>
      <c r="V3772" s="821"/>
      <c r="W3772" s="818"/>
      <c r="X3772" s="819"/>
      <c r="Y3772" s="818"/>
      <c r="Z3772" s="819"/>
      <c r="AA3772" s="818"/>
      <c r="AB3772" s="819"/>
      <c r="AC3772" s="818"/>
      <c r="AD3772" s="819"/>
      <c r="AE3772" s="818"/>
      <c r="AF3772" s="819"/>
      <c r="AG3772" s="783"/>
      <c r="AH3772" s="784"/>
      <c r="AI3772" s="783"/>
      <c r="AJ3772" s="784"/>
      <c r="AK3772" s="793"/>
      <c r="AL3772" s="793"/>
      <c r="AM3772" s="793"/>
      <c r="AN3772" s="793"/>
      <c r="AO3772" s="793"/>
      <c r="AP3772" s="793"/>
    </row>
    <row r="3773" spans="2:42" s="404" customFormat="1" ht="12.75" hidden="1" customHeight="1" thickTop="1" x14ac:dyDescent="0.2">
      <c r="B3773" s="445" t="s">
        <v>723</v>
      </c>
      <c r="C3773" s="444"/>
      <c r="D3773" s="443" t="s">
        <v>705</v>
      </c>
      <c r="E3773" s="442"/>
      <c r="F3773" s="440"/>
      <c r="G3773" s="440"/>
      <c r="H3773" s="419">
        <v>2020</v>
      </c>
      <c r="I3773" s="418"/>
      <c r="J3773" s="418" t="s">
        <v>987</v>
      </c>
      <c r="K3773" s="439" t="s">
        <v>1987</v>
      </c>
      <c r="L3773" s="822" t="s">
        <v>91</v>
      </c>
      <c r="M3773" s="823"/>
      <c r="N3773" s="791" t="s">
        <v>1986</v>
      </c>
      <c r="O3773" s="828" t="s">
        <v>228</v>
      </c>
      <c r="P3773" s="842"/>
      <c r="Q3773" s="834" t="s">
        <v>231</v>
      </c>
      <c r="R3773" s="828" t="s">
        <v>193</v>
      </c>
      <c r="S3773" s="434" t="s">
        <v>184</v>
      </c>
      <c r="T3773" s="438">
        <v>50000000</v>
      </c>
      <c r="U3773" s="434" t="s">
        <v>183</v>
      </c>
      <c r="V3773" s="437">
        <f>T3778+T3776</f>
        <v>0</v>
      </c>
      <c r="W3773" s="434" t="s">
        <v>182</v>
      </c>
      <c r="X3773" s="436">
        <f>T3773</f>
        <v>50000000</v>
      </c>
      <c r="Y3773" s="434" t="s">
        <v>181</v>
      </c>
      <c r="Z3773" s="435">
        <v>1</v>
      </c>
      <c r="AA3773" s="434" t="s">
        <v>181</v>
      </c>
      <c r="AB3773" s="435">
        <v>1</v>
      </c>
      <c r="AC3773" s="434" t="s">
        <v>181</v>
      </c>
      <c r="AD3773" s="435">
        <v>1</v>
      </c>
      <c r="AE3773" s="434" t="s">
        <v>181</v>
      </c>
      <c r="AF3773" s="435"/>
      <c r="AG3773" s="466" t="s">
        <v>181</v>
      </c>
      <c r="AH3773" s="467"/>
      <c r="AI3773" s="466" t="s">
        <v>180</v>
      </c>
      <c r="AJ3773" s="465"/>
      <c r="AK3773" s="791" t="s">
        <v>227</v>
      </c>
      <c r="AL3773" s="791"/>
      <c r="AM3773" s="791"/>
      <c r="AN3773" s="791"/>
      <c r="AO3773" s="791"/>
      <c r="AP3773" s="791" t="s">
        <v>2182</v>
      </c>
    </row>
    <row r="3774" spans="2:42" s="404" customFormat="1" ht="15" hidden="1" customHeight="1" x14ac:dyDescent="0.2">
      <c r="B3774" s="425" t="s">
        <v>723</v>
      </c>
      <c r="C3774" s="424"/>
      <c r="D3774" s="423" t="s">
        <v>705</v>
      </c>
      <c r="E3774" s="422"/>
      <c r="F3774" s="420"/>
      <c r="G3774" s="420"/>
      <c r="H3774" s="419">
        <v>2020</v>
      </c>
      <c r="I3774" s="418"/>
      <c r="J3774" s="418" t="s">
        <v>987</v>
      </c>
      <c r="K3774" s="439" t="s">
        <v>1987</v>
      </c>
      <c r="L3774" s="824"/>
      <c r="M3774" s="825"/>
      <c r="N3774" s="792"/>
      <c r="O3774" s="829"/>
      <c r="P3774" s="843"/>
      <c r="Q3774" s="835"/>
      <c r="R3774" s="829"/>
      <c r="S3774" s="416" t="s">
        <v>179</v>
      </c>
      <c r="T3774" s="432"/>
      <c r="U3774" s="416" t="s">
        <v>177</v>
      </c>
      <c r="V3774" s="415"/>
      <c r="W3774" s="416" t="s">
        <v>176</v>
      </c>
      <c r="X3774" s="428">
        <f>X3773</f>
        <v>50000000</v>
      </c>
      <c r="Y3774" s="416" t="s">
        <v>175</v>
      </c>
      <c r="Z3774" s="426"/>
      <c r="AA3774" s="416" t="s">
        <v>175</v>
      </c>
      <c r="AB3774" s="426"/>
      <c r="AC3774" s="416" t="s">
        <v>175</v>
      </c>
      <c r="AD3774" s="426"/>
      <c r="AE3774" s="416" t="s">
        <v>175</v>
      </c>
      <c r="AF3774" s="426"/>
      <c r="AG3774" s="463" t="s">
        <v>175</v>
      </c>
      <c r="AH3774" s="462"/>
      <c r="AI3774" s="463" t="s">
        <v>174</v>
      </c>
      <c r="AJ3774" s="464"/>
      <c r="AK3774" s="792"/>
      <c r="AL3774" s="792"/>
      <c r="AM3774" s="792"/>
      <c r="AN3774" s="792"/>
      <c r="AO3774" s="792"/>
      <c r="AP3774" s="792"/>
    </row>
    <row r="3775" spans="2:42" s="404" customFormat="1" ht="13.5" hidden="1" customHeight="1" x14ac:dyDescent="0.2">
      <c r="B3775" s="425" t="s">
        <v>723</v>
      </c>
      <c r="C3775" s="424"/>
      <c r="D3775" s="423" t="s">
        <v>705</v>
      </c>
      <c r="E3775" s="422"/>
      <c r="F3775" s="420"/>
      <c r="G3775" s="420"/>
      <c r="H3775" s="419">
        <v>2020</v>
      </c>
      <c r="I3775" s="418"/>
      <c r="J3775" s="418" t="s">
        <v>987</v>
      </c>
      <c r="K3775" s="439" t="s">
        <v>1987</v>
      </c>
      <c r="L3775" s="824"/>
      <c r="M3775" s="825"/>
      <c r="N3775" s="792"/>
      <c r="O3775" s="829"/>
      <c r="P3775" s="843"/>
      <c r="Q3775" s="835"/>
      <c r="R3775" s="829"/>
      <c r="S3775" s="416" t="s">
        <v>173</v>
      </c>
      <c r="T3775" s="429"/>
      <c r="U3775" s="416" t="s">
        <v>171</v>
      </c>
      <c r="V3775" s="427"/>
      <c r="W3775" s="416" t="s">
        <v>170</v>
      </c>
      <c r="X3775" s="428"/>
      <c r="Y3775" s="416" t="s">
        <v>169</v>
      </c>
      <c r="Z3775" s="426">
        <v>1</v>
      </c>
      <c r="AA3775" s="416" t="s">
        <v>169</v>
      </c>
      <c r="AB3775" s="426">
        <v>1</v>
      </c>
      <c r="AC3775" s="416" t="s">
        <v>169</v>
      </c>
      <c r="AD3775" s="426">
        <v>1</v>
      </c>
      <c r="AE3775" s="416" t="s">
        <v>169</v>
      </c>
      <c r="AF3775" s="426"/>
      <c r="AG3775" s="463" t="s">
        <v>169</v>
      </c>
      <c r="AH3775" s="462"/>
      <c r="AI3775" s="781"/>
      <c r="AJ3775" s="782"/>
      <c r="AK3775" s="792"/>
      <c r="AL3775" s="792"/>
      <c r="AM3775" s="792"/>
      <c r="AN3775" s="792"/>
      <c r="AO3775" s="792"/>
      <c r="AP3775" s="792"/>
    </row>
    <row r="3776" spans="2:42" s="404" customFormat="1" ht="15" hidden="1" customHeight="1" x14ac:dyDescent="0.2">
      <c r="B3776" s="425" t="s">
        <v>723</v>
      </c>
      <c r="C3776" s="424"/>
      <c r="D3776" s="423" t="s">
        <v>705</v>
      </c>
      <c r="E3776" s="422"/>
      <c r="F3776" s="420"/>
      <c r="G3776" s="420"/>
      <c r="H3776" s="419">
        <v>2020</v>
      </c>
      <c r="I3776" s="418"/>
      <c r="J3776" s="418" t="s">
        <v>987</v>
      </c>
      <c r="K3776" s="439" t="s">
        <v>1987</v>
      </c>
      <c r="L3776" s="824"/>
      <c r="M3776" s="825"/>
      <c r="N3776" s="792"/>
      <c r="O3776" s="829"/>
      <c r="P3776" s="843"/>
      <c r="Q3776" s="835"/>
      <c r="R3776" s="829"/>
      <c r="S3776" s="416" t="s">
        <v>168</v>
      </c>
      <c r="T3776" s="427"/>
      <c r="U3776" s="416" t="s">
        <v>167</v>
      </c>
      <c r="V3776" s="427"/>
      <c r="W3776" s="816"/>
      <c r="X3776" s="817"/>
      <c r="Y3776" s="416" t="s">
        <v>166</v>
      </c>
      <c r="Z3776" s="426">
        <f>IF(Z3774="",Z3775-Z3773,Z3775-Z3774)</f>
        <v>0</v>
      </c>
      <c r="AA3776" s="416" t="s">
        <v>166</v>
      </c>
      <c r="AB3776" s="426">
        <f>IF(AB3774="",AB3775-AB3773,AB3775-AB3774)</f>
        <v>0</v>
      </c>
      <c r="AC3776" s="416" t="s">
        <v>166</v>
      </c>
      <c r="AD3776" s="426">
        <f>IF(AD3774="",AD3775-AD3773,AD3775-AD3774)</f>
        <v>0</v>
      </c>
      <c r="AE3776" s="416" t="s">
        <v>166</v>
      </c>
      <c r="AF3776" s="426">
        <f>IF(AF3774="",AF3775-AF3773,AF3775-AF3774)</f>
        <v>0</v>
      </c>
      <c r="AG3776" s="463" t="s">
        <v>166</v>
      </c>
      <c r="AH3776" s="462">
        <f>IF(AH3774="",AH3775-AH3773,AH3775-AH3774)</f>
        <v>0</v>
      </c>
      <c r="AI3776" s="781"/>
      <c r="AJ3776" s="782"/>
      <c r="AK3776" s="792"/>
      <c r="AL3776" s="792"/>
      <c r="AM3776" s="792"/>
      <c r="AN3776" s="792"/>
      <c r="AO3776" s="792"/>
      <c r="AP3776" s="792"/>
    </row>
    <row r="3777" spans="1:42" s="404" customFormat="1" ht="15" hidden="1" customHeight="1" x14ac:dyDescent="0.2">
      <c r="B3777" s="425" t="s">
        <v>723</v>
      </c>
      <c r="C3777" s="424"/>
      <c r="D3777" s="423" t="s">
        <v>705</v>
      </c>
      <c r="E3777" s="422"/>
      <c r="F3777" s="420"/>
      <c r="G3777" s="420"/>
      <c r="H3777" s="419">
        <v>2020</v>
      </c>
      <c r="I3777" s="418"/>
      <c r="J3777" s="418" t="s">
        <v>987</v>
      </c>
      <c r="K3777" s="439" t="s">
        <v>1987</v>
      </c>
      <c r="L3777" s="824"/>
      <c r="M3777" s="825"/>
      <c r="N3777" s="792"/>
      <c r="O3777" s="829"/>
      <c r="P3777" s="843"/>
      <c r="Q3777" s="835"/>
      <c r="R3777" s="829"/>
      <c r="S3777" s="416" t="s">
        <v>165</v>
      </c>
      <c r="T3777" s="415"/>
      <c r="U3777" s="416" t="s">
        <v>164</v>
      </c>
      <c r="V3777" s="415"/>
      <c r="W3777" s="816"/>
      <c r="X3777" s="817"/>
      <c r="Y3777" s="816"/>
      <c r="Z3777" s="817"/>
      <c r="AA3777" s="816"/>
      <c r="AB3777" s="817"/>
      <c r="AC3777" s="816"/>
      <c r="AD3777" s="817"/>
      <c r="AE3777" s="816"/>
      <c r="AF3777" s="817"/>
      <c r="AG3777" s="781"/>
      <c r="AH3777" s="782"/>
      <c r="AI3777" s="781"/>
      <c r="AJ3777" s="782"/>
      <c r="AK3777" s="792"/>
      <c r="AL3777" s="792"/>
      <c r="AM3777" s="792"/>
      <c r="AN3777" s="792"/>
      <c r="AO3777" s="792"/>
      <c r="AP3777" s="792"/>
    </row>
    <row r="3778" spans="1:42" s="404" customFormat="1" ht="15" hidden="1" customHeight="1" thickBot="1" x14ac:dyDescent="0.25">
      <c r="B3778" s="414" t="s">
        <v>723</v>
      </c>
      <c r="C3778" s="413"/>
      <c r="D3778" s="412" t="s">
        <v>705</v>
      </c>
      <c r="E3778" s="411"/>
      <c r="F3778" s="409"/>
      <c r="G3778" s="409"/>
      <c r="H3778" s="408">
        <v>2020</v>
      </c>
      <c r="I3778" s="407"/>
      <c r="J3778" s="407" t="s">
        <v>987</v>
      </c>
      <c r="K3778" s="407" t="s">
        <v>1987</v>
      </c>
      <c r="L3778" s="826"/>
      <c r="M3778" s="827"/>
      <c r="N3778" s="793"/>
      <c r="O3778" s="830"/>
      <c r="P3778" s="844"/>
      <c r="Q3778" s="836"/>
      <c r="R3778" s="830"/>
      <c r="S3778" s="406" t="s">
        <v>158</v>
      </c>
      <c r="T3778" s="451"/>
      <c r="U3778" s="820"/>
      <c r="V3778" s="821"/>
      <c r="W3778" s="818"/>
      <c r="X3778" s="819"/>
      <c r="Y3778" s="818"/>
      <c r="Z3778" s="819"/>
      <c r="AA3778" s="818"/>
      <c r="AB3778" s="819"/>
      <c r="AC3778" s="818"/>
      <c r="AD3778" s="819"/>
      <c r="AE3778" s="818"/>
      <c r="AF3778" s="819"/>
      <c r="AG3778" s="783"/>
      <c r="AH3778" s="784"/>
      <c r="AI3778" s="783"/>
      <c r="AJ3778" s="784"/>
      <c r="AK3778" s="793"/>
      <c r="AL3778" s="793"/>
      <c r="AM3778" s="793"/>
      <c r="AN3778" s="793"/>
      <c r="AO3778" s="793"/>
      <c r="AP3778" s="793"/>
    </row>
    <row r="3779" spans="1:42" s="404" customFormat="1" ht="12.75" customHeight="1" thickTop="1" x14ac:dyDescent="0.2">
      <c r="A3779" s="402"/>
      <c r="B3779" s="445"/>
      <c r="C3779" s="444"/>
      <c r="D3779" s="443" t="s">
        <v>705</v>
      </c>
      <c r="E3779" s="442" t="s">
        <v>50</v>
      </c>
      <c r="F3779" s="440">
        <v>44007</v>
      </c>
      <c r="G3779" s="440">
        <v>44046</v>
      </c>
      <c r="H3779" s="419">
        <v>2020</v>
      </c>
      <c r="I3779" s="418" t="s">
        <v>185</v>
      </c>
      <c r="J3779" s="418" t="s">
        <v>987</v>
      </c>
      <c r="K3779" s="439"/>
      <c r="L3779" s="822" t="s">
        <v>2006</v>
      </c>
      <c r="M3779" s="823"/>
      <c r="N3779" s="791" t="s">
        <v>2013</v>
      </c>
      <c r="O3779" s="828"/>
      <c r="P3779" s="831"/>
      <c r="Q3779" s="834"/>
      <c r="R3779" s="828" t="s">
        <v>185</v>
      </c>
      <c r="S3779" s="434" t="s">
        <v>184</v>
      </c>
      <c r="T3779" s="438">
        <v>185360</v>
      </c>
      <c r="U3779" s="434" t="s">
        <v>183</v>
      </c>
      <c r="V3779" s="437">
        <f>T3784+T3782-0.001</f>
        <v>44046.999000000003</v>
      </c>
      <c r="W3779" s="434" t="s">
        <v>182</v>
      </c>
      <c r="X3779" s="436">
        <f>T3779</f>
        <v>185360</v>
      </c>
      <c r="Y3779" s="434"/>
      <c r="Z3779" s="435"/>
      <c r="AA3779" s="434"/>
      <c r="AB3779" s="435"/>
      <c r="AC3779" s="503"/>
      <c r="AD3779" s="502"/>
      <c r="AE3779" s="434" t="s">
        <v>181</v>
      </c>
      <c r="AF3779" s="435">
        <v>1</v>
      </c>
      <c r="AG3779" s="466" t="s">
        <v>181</v>
      </c>
      <c r="AH3779" s="467">
        <v>1</v>
      </c>
      <c r="AI3779" s="466" t="s">
        <v>180</v>
      </c>
      <c r="AJ3779" s="465"/>
      <c r="AK3779" s="791"/>
      <c r="AL3779" s="791"/>
      <c r="AM3779" s="791"/>
      <c r="AN3779" s="791" t="s">
        <v>2014</v>
      </c>
      <c r="AO3779" s="791" t="s">
        <v>2014</v>
      </c>
      <c r="AP3779" s="791" t="s">
        <v>2143</v>
      </c>
    </row>
    <row r="3780" spans="1:42" s="404" customFormat="1" ht="15" customHeight="1" x14ac:dyDescent="0.2">
      <c r="A3780" s="402"/>
      <c r="B3780" s="425"/>
      <c r="C3780" s="424"/>
      <c r="D3780" s="423" t="s">
        <v>705</v>
      </c>
      <c r="E3780" s="422" t="s">
        <v>50</v>
      </c>
      <c r="F3780" s="420">
        <v>44007</v>
      </c>
      <c r="G3780" s="420">
        <v>44046</v>
      </c>
      <c r="H3780" s="419">
        <v>2020</v>
      </c>
      <c r="I3780" s="418" t="s">
        <v>185</v>
      </c>
      <c r="J3780" s="418" t="s">
        <v>987</v>
      </c>
      <c r="K3780" s="417"/>
      <c r="L3780" s="824"/>
      <c r="M3780" s="825"/>
      <c r="N3780" s="792"/>
      <c r="O3780" s="829"/>
      <c r="P3780" s="832"/>
      <c r="Q3780" s="835"/>
      <c r="R3780" s="829"/>
      <c r="S3780" s="416" t="s">
        <v>179</v>
      </c>
      <c r="T3780" s="432"/>
      <c r="U3780" s="416" t="s">
        <v>177</v>
      </c>
      <c r="V3780" s="415"/>
      <c r="W3780" s="416" t="s">
        <v>176</v>
      </c>
      <c r="X3780" s="428">
        <f>X3779</f>
        <v>185360</v>
      </c>
      <c r="Y3780" s="416"/>
      <c r="Z3780" s="426"/>
      <c r="AA3780" s="416"/>
      <c r="AB3780" s="426"/>
      <c r="AC3780" s="501"/>
      <c r="AD3780" s="500"/>
      <c r="AE3780" s="416" t="s">
        <v>175</v>
      </c>
      <c r="AF3780" s="426"/>
      <c r="AG3780" s="463" t="s">
        <v>175</v>
      </c>
      <c r="AH3780" s="462"/>
      <c r="AI3780" s="463" t="s">
        <v>174</v>
      </c>
      <c r="AJ3780" s="464"/>
      <c r="AK3780" s="792"/>
      <c r="AL3780" s="792"/>
      <c r="AM3780" s="792"/>
      <c r="AN3780" s="792"/>
      <c r="AO3780" s="792"/>
      <c r="AP3780" s="792"/>
    </row>
    <row r="3781" spans="1:42" s="404" customFormat="1" ht="25.5" x14ac:dyDescent="0.2">
      <c r="A3781" s="402"/>
      <c r="B3781" s="425"/>
      <c r="C3781" s="424"/>
      <c r="D3781" s="423" t="s">
        <v>705</v>
      </c>
      <c r="E3781" s="422" t="s">
        <v>50</v>
      </c>
      <c r="F3781" s="420">
        <v>44007</v>
      </c>
      <c r="G3781" s="420">
        <v>44046</v>
      </c>
      <c r="H3781" s="419">
        <v>2020</v>
      </c>
      <c r="I3781" s="418" t="s">
        <v>185</v>
      </c>
      <c r="J3781" s="418" t="s">
        <v>987</v>
      </c>
      <c r="K3781" s="417"/>
      <c r="L3781" s="824"/>
      <c r="M3781" s="825"/>
      <c r="N3781" s="792"/>
      <c r="O3781" s="829"/>
      <c r="P3781" s="832"/>
      <c r="Q3781" s="835"/>
      <c r="R3781" s="829"/>
      <c r="S3781" s="416" t="s">
        <v>173</v>
      </c>
      <c r="T3781" s="429" t="s">
        <v>2007</v>
      </c>
      <c r="U3781" s="416" t="s">
        <v>171</v>
      </c>
      <c r="V3781" s="427"/>
      <c r="W3781" s="416" t="s">
        <v>170</v>
      </c>
      <c r="X3781" s="428"/>
      <c r="Y3781" s="416"/>
      <c r="Z3781" s="426"/>
      <c r="AA3781" s="416"/>
      <c r="AB3781" s="426"/>
      <c r="AC3781" s="501"/>
      <c r="AD3781" s="500"/>
      <c r="AE3781" s="416" t="s">
        <v>169</v>
      </c>
      <c r="AF3781" s="426">
        <v>1</v>
      </c>
      <c r="AG3781" s="463" t="s">
        <v>169</v>
      </c>
      <c r="AH3781" s="462">
        <v>1</v>
      </c>
      <c r="AI3781" s="837"/>
      <c r="AJ3781" s="782"/>
      <c r="AK3781" s="792"/>
      <c r="AL3781" s="792"/>
      <c r="AM3781" s="792"/>
      <c r="AN3781" s="792"/>
      <c r="AO3781" s="792"/>
      <c r="AP3781" s="792"/>
    </row>
    <row r="3782" spans="1:42" s="404" customFormat="1" ht="15" customHeight="1" x14ac:dyDescent="0.2">
      <c r="A3782" s="402"/>
      <c r="B3782" s="425"/>
      <c r="C3782" s="424"/>
      <c r="D3782" s="423" t="s">
        <v>705</v>
      </c>
      <c r="E3782" s="422" t="s">
        <v>50</v>
      </c>
      <c r="F3782" s="420">
        <v>44007</v>
      </c>
      <c r="G3782" s="420">
        <v>44046</v>
      </c>
      <c r="H3782" s="419">
        <v>2020</v>
      </c>
      <c r="I3782" s="418" t="s">
        <v>185</v>
      </c>
      <c r="J3782" s="418" t="s">
        <v>987</v>
      </c>
      <c r="K3782" s="417"/>
      <c r="L3782" s="824"/>
      <c r="M3782" s="825"/>
      <c r="N3782" s="792"/>
      <c r="O3782" s="829"/>
      <c r="P3782" s="832"/>
      <c r="Q3782" s="835"/>
      <c r="R3782" s="829"/>
      <c r="S3782" s="416" t="s">
        <v>168</v>
      </c>
      <c r="T3782" s="427">
        <v>40</v>
      </c>
      <c r="U3782" s="416" t="s">
        <v>167</v>
      </c>
      <c r="V3782" s="427"/>
      <c r="W3782" s="816"/>
      <c r="X3782" s="817"/>
      <c r="Y3782" s="416"/>
      <c r="Z3782" s="426"/>
      <c r="AA3782" s="416"/>
      <c r="AB3782" s="426"/>
      <c r="AC3782" s="501"/>
      <c r="AD3782" s="500"/>
      <c r="AE3782" s="416" t="s">
        <v>166</v>
      </c>
      <c r="AF3782" s="426"/>
      <c r="AG3782" s="463" t="s">
        <v>166</v>
      </c>
      <c r="AH3782" s="462"/>
      <c r="AI3782" s="781"/>
      <c r="AJ3782" s="782"/>
      <c r="AK3782" s="792"/>
      <c r="AL3782" s="792"/>
      <c r="AM3782" s="792"/>
      <c r="AN3782" s="792"/>
      <c r="AO3782" s="792"/>
      <c r="AP3782" s="792"/>
    </row>
    <row r="3783" spans="1:42" s="404" customFormat="1" ht="15" customHeight="1" x14ac:dyDescent="0.2">
      <c r="A3783" s="402"/>
      <c r="B3783" s="425"/>
      <c r="C3783" s="424"/>
      <c r="D3783" s="423" t="s">
        <v>705</v>
      </c>
      <c r="E3783" s="422" t="s">
        <v>50</v>
      </c>
      <c r="F3783" s="420">
        <v>44007</v>
      </c>
      <c r="G3783" s="420">
        <v>44046</v>
      </c>
      <c r="H3783" s="419">
        <v>2020</v>
      </c>
      <c r="I3783" s="418" t="s">
        <v>185</v>
      </c>
      <c r="J3783" s="418" t="s">
        <v>987</v>
      </c>
      <c r="K3783" s="417"/>
      <c r="L3783" s="824"/>
      <c r="M3783" s="825"/>
      <c r="N3783" s="792"/>
      <c r="O3783" s="829"/>
      <c r="P3783" s="832"/>
      <c r="Q3783" s="835"/>
      <c r="R3783" s="829"/>
      <c r="S3783" s="416" t="s">
        <v>165</v>
      </c>
      <c r="T3783" s="415"/>
      <c r="U3783" s="416" t="s">
        <v>164</v>
      </c>
      <c r="V3783" s="415">
        <v>44046</v>
      </c>
      <c r="W3783" s="816"/>
      <c r="X3783" s="817"/>
      <c r="Y3783" s="816"/>
      <c r="Z3783" s="817"/>
      <c r="AA3783" s="816"/>
      <c r="AB3783" s="817"/>
      <c r="AC3783" s="838"/>
      <c r="AD3783" s="839"/>
      <c r="AE3783" s="816"/>
      <c r="AF3783" s="817"/>
      <c r="AG3783" s="781"/>
      <c r="AH3783" s="782"/>
      <c r="AI3783" s="781"/>
      <c r="AJ3783" s="782"/>
      <c r="AK3783" s="792"/>
      <c r="AL3783" s="792"/>
      <c r="AM3783" s="792"/>
      <c r="AN3783" s="792"/>
      <c r="AO3783" s="792"/>
      <c r="AP3783" s="792"/>
    </row>
    <row r="3784" spans="1:42" s="404" customFormat="1" ht="15" customHeight="1" thickBot="1" x14ac:dyDescent="0.25">
      <c r="A3784" s="402"/>
      <c r="B3784" s="414"/>
      <c r="C3784" s="413"/>
      <c r="D3784" s="412" t="s">
        <v>705</v>
      </c>
      <c r="E3784" s="411" t="s">
        <v>50</v>
      </c>
      <c r="F3784" s="409">
        <v>44007</v>
      </c>
      <c r="G3784" s="409">
        <v>44046</v>
      </c>
      <c r="H3784" s="408">
        <v>2020</v>
      </c>
      <c r="I3784" s="407" t="s">
        <v>185</v>
      </c>
      <c r="J3784" s="407" t="s">
        <v>987</v>
      </c>
      <c r="K3784" s="495"/>
      <c r="L3784" s="826"/>
      <c r="M3784" s="827"/>
      <c r="N3784" s="793"/>
      <c r="O3784" s="830"/>
      <c r="P3784" s="833"/>
      <c r="Q3784" s="836"/>
      <c r="R3784" s="830"/>
      <c r="S3784" s="406" t="s">
        <v>158</v>
      </c>
      <c r="T3784" s="451">
        <v>44007</v>
      </c>
      <c r="U3784" s="820"/>
      <c r="V3784" s="821"/>
      <c r="W3784" s="818"/>
      <c r="X3784" s="819"/>
      <c r="Y3784" s="818"/>
      <c r="Z3784" s="819"/>
      <c r="AA3784" s="818"/>
      <c r="AB3784" s="819"/>
      <c r="AC3784" s="840"/>
      <c r="AD3784" s="841"/>
      <c r="AE3784" s="818"/>
      <c r="AF3784" s="819"/>
      <c r="AG3784" s="783"/>
      <c r="AH3784" s="784"/>
      <c r="AI3784" s="783"/>
      <c r="AJ3784" s="784"/>
      <c r="AK3784" s="793"/>
      <c r="AL3784" s="793"/>
      <c r="AM3784" s="793"/>
      <c r="AN3784" s="793"/>
      <c r="AO3784" s="793"/>
      <c r="AP3784" s="793"/>
    </row>
    <row r="3785" spans="1:42" s="404" customFormat="1" ht="12.75" customHeight="1" thickTop="1" x14ac:dyDescent="0.2">
      <c r="A3785" s="402"/>
      <c r="B3785" s="445" t="s">
        <v>723</v>
      </c>
      <c r="C3785" s="444" t="s">
        <v>722</v>
      </c>
      <c r="D3785" s="443" t="s">
        <v>705</v>
      </c>
      <c r="E3785" s="442" t="s">
        <v>50</v>
      </c>
      <c r="F3785" s="440">
        <v>43997</v>
      </c>
      <c r="G3785" s="440">
        <v>44027</v>
      </c>
      <c r="H3785" s="419">
        <v>2020</v>
      </c>
      <c r="I3785" s="418" t="s">
        <v>1934</v>
      </c>
      <c r="J3785" s="418" t="s">
        <v>987</v>
      </c>
      <c r="K3785" s="439" t="s">
        <v>721</v>
      </c>
      <c r="L3785" s="822" t="s">
        <v>728</v>
      </c>
      <c r="M3785" s="823"/>
      <c r="N3785" s="791" t="s">
        <v>725</v>
      </c>
      <c r="O3785" s="828" t="s">
        <v>713</v>
      </c>
      <c r="P3785" s="831">
        <v>20</v>
      </c>
      <c r="Q3785" s="834" t="s">
        <v>231</v>
      </c>
      <c r="R3785" s="828" t="s">
        <v>193</v>
      </c>
      <c r="S3785" s="434" t="s">
        <v>184</v>
      </c>
      <c r="T3785" s="438">
        <v>170000</v>
      </c>
      <c r="U3785" s="434" t="s">
        <v>183</v>
      </c>
      <c r="V3785" s="437">
        <f>T3790+T3788-0.001</f>
        <v>44041.999000000003</v>
      </c>
      <c r="W3785" s="434" t="s">
        <v>182</v>
      </c>
      <c r="X3785" s="436">
        <f>T3785</f>
        <v>170000</v>
      </c>
      <c r="Y3785" s="434" t="s">
        <v>181</v>
      </c>
      <c r="Z3785" s="435">
        <v>1</v>
      </c>
      <c r="AA3785" s="434" t="s">
        <v>181</v>
      </c>
      <c r="AB3785" s="435">
        <v>1</v>
      </c>
      <c r="AC3785" s="434" t="s">
        <v>181</v>
      </c>
      <c r="AD3785" s="435">
        <v>1</v>
      </c>
      <c r="AE3785" s="434" t="s">
        <v>181</v>
      </c>
      <c r="AF3785" s="435">
        <v>1</v>
      </c>
      <c r="AG3785" s="466" t="s">
        <v>181</v>
      </c>
      <c r="AH3785" s="467">
        <v>1</v>
      </c>
      <c r="AI3785" s="466" t="s">
        <v>180</v>
      </c>
      <c r="AJ3785" s="465"/>
      <c r="AK3785" s="791" t="s">
        <v>227</v>
      </c>
      <c r="AL3785" s="791" t="s">
        <v>227</v>
      </c>
      <c r="AM3785" s="791" t="s">
        <v>227</v>
      </c>
      <c r="AN3785" s="791" t="s">
        <v>227</v>
      </c>
      <c r="AO3785" s="791" t="s">
        <v>227</v>
      </c>
      <c r="AP3785" s="791" t="s">
        <v>2143</v>
      </c>
    </row>
    <row r="3786" spans="1:42" s="404" customFormat="1" ht="15" customHeight="1" x14ac:dyDescent="0.2">
      <c r="A3786" s="402"/>
      <c r="B3786" s="425" t="s">
        <v>723</v>
      </c>
      <c r="C3786" s="424" t="s">
        <v>722</v>
      </c>
      <c r="D3786" s="423" t="s">
        <v>705</v>
      </c>
      <c r="E3786" s="422" t="s">
        <v>50</v>
      </c>
      <c r="F3786" s="420">
        <v>43997</v>
      </c>
      <c r="G3786" s="420">
        <v>44027</v>
      </c>
      <c r="H3786" s="419">
        <v>2020</v>
      </c>
      <c r="I3786" s="418" t="s">
        <v>1934</v>
      </c>
      <c r="J3786" s="418" t="s">
        <v>987</v>
      </c>
      <c r="K3786" s="417" t="s">
        <v>721</v>
      </c>
      <c r="L3786" s="824"/>
      <c r="M3786" s="825"/>
      <c r="N3786" s="792"/>
      <c r="O3786" s="829"/>
      <c r="P3786" s="832"/>
      <c r="Q3786" s="835"/>
      <c r="R3786" s="829"/>
      <c r="S3786" s="416" t="s">
        <v>179</v>
      </c>
      <c r="T3786" s="432" t="s">
        <v>724</v>
      </c>
      <c r="U3786" s="416" t="s">
        <v>177</v>
      </c>
      <c r="V3786" s="415">
        <f>V3785+V3787+V3788</f>
        <v>44041.999000000003</v>
      </c>
      <c r="W3786" s="416" t="s">
        <v>176</v>
      </c>
      <c r="X3786" s="428">
        <f>X3785</f>
        <v>170000</v>
      </c>
      <c r="Y3786" s="416" t="s">
        <v>175</v>
      </c>
      <c r="Z3786" s="426"/>
      <c r="AA3786" s="416" t="s">
        <v>175</v>
      </c>
      <c r="AB3786" s="426"/>
      <c r="AC3786" s="416" t="s">
        <v>175</v>
      </c>
      <c r="AD3786" s="426"/>
      <c r="AE3786" s="416" t="s">
        <v>175</v>
      </c>
      <c r="AF3786" s="426"/>
      <c r="AG3786" s="463" t="s">
        <v>175</v>
      </c>
      <c r="AH3786" s="462"/>
      <c r="AI3786" s="463" t="s">
        <v>174</v>
      </c>
      <c r="AJ3786" s="464"/>
      <c r="AK3786" s="792"/>
      <c r="AL3786" s="792"/>
      <c r="AM3786" s="792"/>
      <c r="AN3786" s="792"/>
      <c r="AO3786" s="792"/>
      <c r="AP3786" s="792"/>
    </row>
    <row r="3787" spans="1:42" s="404" customFormat="1" x14ac:dyDescent="0.2">
      <c r="A3787" s="402"/>
      <c r="B3787" s="425" t="s">
        <v>723</v>
      </c>
      <c r="C3787" s="424" t="s">
        <v>722</v>
      </c>
      <c r="D3787" s="423" t="s">
        <v>705</v>
      </c>
      <c r="E3787" s="422" t="s">
        <v>50</v>
      </c>
      <c r="F3787" s="420">
        <v>43997</v>
      </c>
      <c r="G3787" s="420">
        <v>44027</v>
      </c>
      <c r="H3787" s="419">
        <v>2020</v>
      </c>
      <c r="I3787" s="418" t="s">
        <v>1934</v>
      </c>
      <c r="J3787" s="418" t="s">
        <v>987</v>
      </c>
      <c r="K3787" s="417" t="s">
        <v>721</v>
      </c>
      <c r="L3787" s="824"/>
      <c r="M3787" s="825"/>
      <c r="N3787" s="792"/>
      <c r="O3787" s="829"/>
      <c r="P3787" s="832"/>
      <c r="Q3787" s="835"/>
      <c r="R3787" s="829"/>
      <c r="S3787" s="416" t="s">
        <v>173</v>
      </c>
      <c r="T3787" s="429" t="s">
        <v>192</v>
      </c>
      <c r="U3787" s="416" t="s">
        <v>171</v>
      </c>
      <c r="V3787" s="427"/>
      <c r="W3787" s="416" t="s">
        <v>170</v>
      </c>
      <c r="X3787" s="428"/>
      <c r="Y3787" s="416" t="s">
        <v>169</v>
      </c>
      <c r="Z3787" s="426">
        <v>1</v>
      </c>
      <c r="AA3787" s="416" t="s">
        <v>169</v>
      </c>
      <c r="AB3787" s="426">
        <v>1</v>
      </c>
      <c r="AC3787" s="416" t="s">
        <v>169</v>
      </c>
      <c r="AD3787" s="426">
        <v>1</v>
      </c>
      <c r="AE3787" s="416" t="s">
        <v>169</v>
      </c>
      <c r="AF3787" s="426">
        <v>1</v>
      </c>
      <c r="AG3787" s="463" t="s">
        <v>169</v>
      </c>
      <c r="AH3787" s="462">
        <v>1</v>
      </c>
      <c r="AI3787" s="781"/>
      <c r="AJ3787" s="782"/>
      <c r="AK3787" s="792"/>
      <c r="AL3787" s="792"/>
      <c r="AM3787" s="792"/>
      <c r="AN3787" s="792"/>
      <c r="AO3787" s="792"/>
      <c r="AP3787" s="792"/>
    </row>
    <row r="3788" spans="1:42" s="404" customFormat="1" ht="15" customHeight="1" x14ac:dyDescent="0.2">
      <c r="A3788" s="402"/>
      <c r="B3788" s="425" t="s">
        <v>723</v>
      </c>
      <c r="C3788" s="424" t="s">
        <v>722</v>
      </c>
      <c r="D3788" s="423" t="s">
        <v>705</v>
      </c>
      <c r="E3788" s="422" t="s">
        <v>50</v>
      </c>
      <c r="F3788" s="420">
        <v>43997</v>
      </c>
      <c r="G3788" s="420">
        <v>44027</v>
      </c>
      <c r="H3788" s="419">
        <v>2020</v>
      </c>
      <c r="I3788" s="418" t="s">
        <v>1934</v>
      </c>
      <c r="J3788" s="418" t="s">
        <v>987</v>
      </c>
      <c r="K3788" s="417" t="s">
        <v>721</v>
      </c>
      <c r="L3788" s="824"/>
      <c r="M3788" s="825"/>
      <c r="N3788" s="792"/>
      <c r="O3788" s="829"/>
      <c r="P3788" s="832"/>
      <c r="Q3788" s="835"/>
      <c r="R3788" s="829"/>
      <c r="S3788" s="416" t="s">
        <v>168</v>
      </c>
      <c r="T3788" s="427">
        <v>45</v>
      </c>
      <c r="U3788" s="416" t="s">
        <v>167</v>
      </c>
      <c r="V3788" s="427"/>
      <c r="W3788" s="816"/>
      <c r="X3788" s="817"/>
      <c r="Y3788" s="416" t="s">
        <v>166</v>
      </c>
      <c r="Z3788" s="426">
        <f>IF(Z3786="",Z3787-Z3785,Z3787-Z3786)</f>
        <v>0</v>
      </c>
      <c r="AA3788" s="416" t="s">
        <v>166</v>
      </c>
      <c r="AB3788" s="426">
        <f>IF(AB3786="",AB3787-AB3785,AB3787-AB3786)</f>
        <v>0</v>
      </c>
      <c r="AC3788" s="416" t="s">
        <v>166</v>
      </c>
      <c r="AD3788" s="426">
        <f>IF(AD3786="",AD3787-AD3785,AD3787-AD3786)</f>
        <v>0</v>
      </c>
      <c r="AE3788" s="416" t="s">
        <v>166</v>
      </c>
      <c r="AF3788" s="426">
        <f>IF(AF3786="",AF3787-AF3785,AF3787-AF3786)</f>
        <v>0</v>
      </c>
      <c r="AG3788" s="463" t="s">
        <v>166</v>
      </c>
      <c r="AH3788" s="462">
        <f>IF(AH3786="",AH3787-AH3785,AH3787-AH3786)</f>
        <v>0</v>
      </c>
      <c r="AI3788" s="781"/>
      <c r="AJ3788" s="782"/>
      <c r="AK3788" s="792"/>
      <c r="AL3788" s="792"/>
      <c r="AM3788" s="792"/>
      <c r="AN3788" s="792"/>
      <c r="AO3788" s="792"/>
      <c r="AP3788" s="792"/>
    </row>
    <row r="3789" spans="1:42" s="404" customFormat="1" ht="15" customHeight="1" x14ac:dyDescent="0.2">
      <c r="A3789" s="402"/>
      <c r="B3789" s="425" t="s">
        <v>723</v>
      </c>
      <c r="C3789" s="424" t="s">
        <v>722</v>
      </c>
      <c r="D3789" s="423" t="s">
        <v>705</v>
      </c>
      <c r="E3789" s="422" t="s">
        <v>50</v>
      </c>
      <c r="F3789" s="420">
        <v>43997</v>
      </c>
      <c r="G3789" s="420">
        <v>44027</v>
      </c>
      <c r="H3789" s="419">
        <v>2020</v>
      </c>
      <c r="I3789" s="418" t="s">
        <v>1934</v>
      </c>
      <c r="J3789" s="418" t="s">
        <v>987</v>
      </c>
      <c r="K3789" s="417" t="s">
        <v>721</v>
      </c>
      <c r="L3789" s="824"/>
      <c r="M3789" s="825"/>
      <c r="N3789" s="792"/>
      <c r="O3789" s="829"/>
      <c r="P3789" s="832"/>
      <c r="Q3789" s="835"/>
      <c r="R3789" s="829"/>
      <c r="S3789" s="416" t="s">
        <v>165</v>
      </c>
      <c r="T3789" s="415">
        <v>43997</v>
      </c>
      <c r="U3789" s="416" t="s">
        <v>164</v>
      </c>
      <c r="V3789" s="415">
        <v>44027</v>
      </c>
      <c r="W3789" s="816"/>
      <c r="X3789" s="817"/>
      <c r="Y3789" s="816"/>
      <c r="Z3789" s="817"/>
      <c r="AA3789" s="816"/>
      <c r="AB3789" s="817"/>
      <c r="AC3789" s="816"/>
      <c r="AD3789" s="817"/>
      <c r="AE3789" s="816"/>
      <c r="AF3789" s="817"/>
      <c r="AG3789" s="781"/>
      <c r="AH3789" s="782"/>
      <c r="AI3789" s="781"/>
      <c r="AJ3789" s="782"/>
      <c r="AK3789" s="792"/>
      <c r="AL3789" s="792"/>
      <c r="AM3789" s="792"/>
      <c r="AN3789" s="792"/>
      <c r="AO3789" s="792"/>
      <c r="AP3789" s="792"/>
    </row>
    <row r="3790" spans="1:42" s="404" customFormat="1" ht="15" customHeight="1" thickBot="1" x14ac:dyDescent="0.25">
      <c r="A3790" s="402"/>
      <c r="B3790" s="414" t="s">
        <v>723</v>
      </c>
      <c r="C3790" s="413" t="s">
        <v>722</v>
      </c>
      <c r="D3790" s="412" t="s">
        <v>705</v>
      </c>
      <c r="E3790" s="411" t="s">
        <v>50</v>
      </c>
      <c r="F3790" s="409">
        <v>43997</v>
      </c>
      <c r="G3790" s="409">
        <v>44027</v>
      </c>
      <c r="H3790" s="408">
        <v>2020</v>
      </c>
      <c r="I3790" s="407" t="s">
        <v>1934</v>
      </c>
      <c r="J3790" s="407" t="s">
        <v>987</v>
      </c>
      <c r="K3790" s="495" t="s">
        <v>721</v>
      </c>
      <c r="L3790" s="826"/>
      <c r="M3790" s="827"/>
      <c r="N3790" s="793"/>
      <c r="O3790" s="830"/>
      <c r="P3790" s="833"/>
      <c r="Q3790" s="836"/>
      <c r="R3790" s="830"/>
      <c r="S3790" s="406" t="s">
        <v>158</v>
      </c>
      <c r="T3790" s="451">
        <v>43997</v>
      </c>
      <c r="U3790" s="820"/>
      <c r="V3790" s="821"/>
      <c r="W3790" s="818"/>
      <c r="X3790" s="819"/>
      <c r="Y3790" s="818"/>
      <c r="Z3790" s="819"/>
      <c r="AA3790" s="818"/>
      <c r="AB3790" s="819"/>
      <c r="AC3790" s="818"/>
      <c r="AD3790" s="819"/>
      <c r="AE3790" s="818"/>
      <c r="AF3790" s="819"/>
      <c r="AG3790" s="783"/>
      <c r="AH3790" s="784"/>
      <c r="AI3790" s="783"/>
      <c r="AJ3790" s="784"/>
      <c r="AK3790" s="793"/>
      <c r="AL3790" s="793"/>
      <c r="AM3790" s="793"/>
      <c r="AN3790" s="793"/>
      <c r="AO3790" s="793"/>
      <c r="AP3790" s="793"/>
    </row>
    <row r="3791" spans="1:42" s="404" customFormat="1" ht="12.75" customHeight="1" thickTop="1" x14ac:dyDescent="0.2">
      <c r="A3791" s="402"/>
      <c r="B3791" s="445" t="s">
        <v>723</v>
      </c>
      <c r="C3791" s="444" t="s">
        <v>722</v>
      </c>
      <c r="D3791" s="443" t="s">
        <v>705</v>
      </c>
      <c r="E3791" s="442" t="s">
        <v>50</v>
      </c>
      <c r="F3791" s="440">
        <v>43983</v>
      </c>
      <c r="G3791" s="440">
        <v>44027</v>
      </c>
      <c r="H3791" s="419">
        <v>2020</v>
      </c>
      <c r="I3791" s="418" t="s">
        <v>1934</v>
      </c>
      <c r="J3791" s="418" t="s">
        <v>987</v>
      </c>
      <c r="K3791" s="439" t="s">
        <v>721</v>
      </c>
      <c r="L3791" s="822" t="s">
        <v>727</v>
      </c>
      <c r="M3791" s="823"/>
      <c r="N3791" s="791" t="s">
        <v>725</v>
      </c>
      <c r="O3791" s="828" t="s">
        <v>713</v>
      </c>
      <c r="P3791" s="831">
        <v>100</v>
      </c>
      <c r="Q3791" s="834" t="s">
        <v>231</v>
      </c>
      <c r="R3791" s="828" t="s">
        <v>193</v>
      </c>
      <c r="S3791" s="434" t="s">
        <v>184</v>
      </c>
      <c r="T3791" s="438">
        <v>750000</v>
      </c>
      <c r="U3791" s="434" t="s">
        <v>183</v>
      </c>
      <c r="V3791" s="437">
        <f>T3796+T3794-0.001</f>
        <v>44027.999000000003</v>
      </c>
      <c r="W3791" s="434" t="s">
        <v>182</v>
      </c>
      <c r="X3791" s="436">
        <f>T3791</f>
        <v>750000</v>
      </c>
      <c r="Y3791" s="434" t="s">
        <v>181</v>
      </c>
      <c r="Z3791" s="435">
        <v>1</v>
      </c>
      <c r="AA3791" s="434" t="s">
        <v>181</v>
      </c>
      <c r="AB3791" s="435">
        <v>1</v>
      </c>
      <c r="AC3791" s="434" t="s">
        <v>181</v>
      </c>
      <c r="AD3791" s="435">
        <v>1</v>
      </c>
      <c r="AE3791" s="434" t="s">
        <v>181</v>
      </c>
      <c r="AF3791" s="435">
        <v>1</v>
      </c>
      <c r="AG3791" s="466" t="s">
        <v>181</v>
      </c>
      <c r="AH3791" s="467">
        <v>1</v>
      </c>
      <c r="AI3791" s="466" t="s">
        <v>180</v>
      </c>
      <c r="AJ3791" s="465"/>
      <c r="AK3791" s="791" t="s">
        <v>227</v>
      </c>
      <c r="AL3791" s="791" t="s">
        <v>227</v>
      </c>
      <c r="AM3791" s="791" t="s">
        <v>227</v>
      </c>
      <c r="AN3791" s="791" t="s">
        <v>227</v>
      </c>
      <c r="AO3791" s="791" t="s">
        <v>227</v>
      </c>
      <c r="AP3791" s="791" t="s">
        <v>2143</v>
      </c>
    </row>
    <row r="3792" spans="1:42" s="404" customFormat="1" ht="15" customHeight="1" x14ac:dyDescent="0.2">
      <c r="A3792" s="402"/>
      <c r="B3792" s="425" t="s">
        <v>723</v>
      </c>
      <c r="C3792" s="424" t="s">
        <v>722</v>
      </c>
      <c r="D3792" s="423" t="s">
        <v>705</v>
      </c>
      <c r="E3792" s="422" t="s">
        <v>50</v>
      </c>
      <c r="F3792" s="420">
        <v>43983</v>
      </c>
      <c r="G3792" s="420">
        <v>44027</v>
      </c>
      <c r="H3792" s="419">
        <v>2020</v>
      </c>
      <c r="I3792" s="418" t="s">
        <v>1934</v>
      </c>
      <c r="J3792" s="418" t="s">
        <v>987</v>
      </c>
      <c r="K3792" s="417" t="s">
        <v>721</v>
      </c>
      <c r="L3792" s="824"/>
      <c r="M3792" s="825"/>
      <c r="N3792" s="792"/>
      <c r="O3792" s="829"/>
      <c r="P3792" s="832"/>
      <c r="Q3792" s="835"/>
      <c r="R3792" s="829"/>
      <c r="S3792" s="416" t="s">
        <v>179</v>
      </c>
      <c r="T3792" s="432" t="s">
        <v>724</v>
      </c>
      <c r="U3792" s="416" t="s">
        <v>177</v>
      </c>
      <c r="V3792" s="415">
        <f>V3791+V3793+V3794</f>
        <v>44027.999000000003</v>
      </c>
      <c r="W3792" s="416" t="s">
        <v>176</v>
      </c>
      <c r="X3792" s="428">
        <f>X3791</f>
        <v>750000</v>
      </c>
      <c r="Y3792" s="416" t="s">
        <v>175</v>
      </c>
      <c r="Z3792" s="426"/>
      <c r="AA3792" s="416" t="s">
        <v>175</v>
      </c>
      <c r="AB3792" s="426"/>
      <c r="AC3792" s="416" t="s">
        <v>175</v>
      </c>
      <c r="AD3792" s="426"/>
      <c r="AE3792" s="416" t="s">
        <v>175</v>
      </c>
      <c r="AF3792" s="426"/>
      <c r="AG3792" s="463" t="s">
        <v>175</v>
      </c>
      <c r="AH3792" s="462"/>
      <c r="AI3792" s="463" t="s">
        <v>174</v>
      </c>
      <c r="AJ3792" s="464"/>
      <c r="AK3792" s="792"/>
      <c r="AL3792" s="792"/>
      <c r="AM3792" s="792"/>
      <c r="AN3792" s="792"/>
      <c r="AO3792" s="792"/>
      <c r="AP3792" s="792"/>
    </row>
    <row r="3793" spans="1:43" s="404" customFormat="1" x14ac:dyDescent="0.2">
      <c r="A3793" s="402"/>
      <c r="B3793" s="425" t="s">
        <v>723</v>
      </c>
      <c r="C3793" s="424" t="s">
        <v>722</v>
      </c>
      <c r="D3793" s="423" t="s">
        <v>705</v>
      </c>
      <c r="E3793" s="422" t="s">
        <v>50</v>
      </c>
      <c r="F3793" s="420">
        <v>43983</v>
      </c>
      <c r="G3793" s="420">
        <v>44027</v>
      </c>
      <c r="H3793" s="419">
        <v>2020</v>
      </c>
      <c r="I3793" s="418" t="s">
        <v>1934</v>
      </c>
      <c r="J3793" s="418" t="s">
        <v>987</v>
      </c>
      <c r="K3793" s="417" t="s">
        <v>721</v>
      </c>
      <c r="L3793" s="824"/>
      <c r="M3793" s="825"/>
      <c r="N3793" s="792"/>
      <c r="O3793" s="829"/>
      <c r="P3793" s="832"/>
      <c r="Q3793" s="835"/>
      <c r="R3793" s="829"/>
      <c r="S3793" s="416" t="s">
        <v>173</v>
      </c>
      <c r="T3793" s="429" t="s">
        <v>192</v>
      </c>
      <c r="U3793" s="416" t="s">
        <v>171</v>
      </c>
      <c r="V3793" s="427"/>
      <c r="W3793" s="416" t="s">
        <v>170</v>
      </c>
      <c r="X3793" s="428"/>
      <c r="Y3793" s="416" t="s">
        <v>169</v>
      </c>
      <c r="Z3793" s="426">
        <v>1</v>
      </c>
      <c r="AA3793" s="416" t="s">
        <v>169</v>
      </c>
      <c r="AB3793" s="426">
        <v>1</v>
      </c>
      <c r="AC3793" s="416" t="s">
        <v>169</v>
      </c>
      <c r="AD3793" s="426">
        <v>1</v>
      </c>
      <c r="AE3793" s="416" t="s">
        <v>169</v>
      </c>
      <c r="AF3793" s="426">
        <v>1</v>
      </c>
      <c r="AG3793" s="463" t="s">
        <v>169</v>
      </c>
      <c r="AH3793" s="462">
        <v>1</v>
      </c>
      <c r="AI3793" s="781"/>
      <c r="AJ3793" s="782"/>
      <c r="AK3793" s="792"/>
      <c r="AL3793" s="792"/>
      <c r="AM3793" s="792"/>
      <c r="AN3793" s="792"/>
      <c r="AO3793" s="792"/>
      <c r="AP3793" s="792"/>
    </row>
    <row r="3794" spans="1:43" s="404" customFormat="1" ht="15" customHeight="1" x14ac:dyDescent="0.2">
      <c r="A3794" s="402"/>
      <c r="B3794" s="425" t="s">
        <v>723</v>
      </c>
      <c r="C3794" s="424" t="s">
        <v>722</v>
      </c>
      <c r="D3794" s="423" t="s">
        <v>705</v>
      </c>
      <c r="E3794" s="422" t="s">
        <v>50</v>
      </c>
      <c r="F3794" s="420">
        <v>43983</v>
      </c>
      <c r="G3794" s="420">
        <v>44027</v>
      </c>
      <c r="H3794" s="419">
        <v>2020</v>
      </c>
      <c r="I3794" s="418" t="s">
        <v>1934</v>
      </c>
      <c r="J3794" s="418" t="s">
        <v>987</v>
      </c>
      <c r="K3794" s="417" t="s">
        <v>721</v>
      </c>
      <c r="L3794" s="824"/>
      <c r="M3794" s="825"/>
      <c r="N3794" s="792"/>
      <c r="O3794" s="829"/>
      <c r="P3794" s="832"/>
      <c r="Q3794" s="835"/>
      <c r="R3794" s="829"/>
      <c r="S3794" s="416" t="s">
        <v>168</v>
      </c>
      <c r="T3794" s="427">
        <v>45</v>
      </c>
      <c r="U3794" s="416" t="s">
        <v>167</v>
      </c>
      <c r="V3794" s="427"/>
      <c r="W3794" s="816"/>
      <c r="X3794" s="817"/>
      <c r="Y3794" s="416" t="s">
        <v>166</v>
      </c>
      <c r="Z3794" s="426">
        <f>IF(Z3792="",Z3793-Z3791,Z3793-Z3792)</f>
        <v>0</v>
      </c>
      <c r="AA3794" s="416" t="s">
        <v>166</v>
      </c>
      <c r="AB3794" s="426">
        <f>IF(AB3792="",AB3793-AB3791,AB3793-AB3792)</f>
        <v>0</v>
      </c>
      <c r="AC3794" s="416" t="s">
        <v>166</v>
      </c>
      <c r="AD3794" s="426">
        <f>IF(AD3792="",AD3793-AD3791,AD3793-AD3792)</f>
        <v>0</v>
      </c>
      <c r="AE3794" s="416" t="s">
        <v>166</v>
      </c>
      <c r="AF3794" s="426">
        <f>IF(AF3792="",AF3793-AF3791,AF3793-AF3792)</f>
        <v>0</v>
      </c>
      <c r="AG3794" s="463" t="s">
        <v>166</v>
      </c>
      <c r="AH3794" s="462">
        <f>IF(AH3792="",AH3793-AH3791,AH3793-AH3792)</f>
        <v>0</v>
      </c>
      <c r="AI3794" s="781"/>
      <c r="AJ3794" s="782"/>
      <c r="AK3794" s="792"/>
      <c r="AL3794" s="792"/>
      <c r="AM3794" s="792"/>
      <c r="AN3794" s="792"/>
      <c r="AO3794" s="792"/>
      <c r="AP3794" s="792"/>
    </row>
    <row r="3795" spans="1:43" s="404" customFormat="1" ht="15" customHeight="1" x14ac:dyDescent="0.2">
      <c r="A3795" s="402"/>
      <c r="B3795" s="425" t="s">
        <v>723</v>
      </c>
      <c r="C3795" s="424" t="s">
        <v>722</v>
      </c>
      <c r="D3795" s="423" t="s">
        <v>705</v>
      </c>
      <c r="E3795" s="422" t="s">
        <v>50</v>
      </c>
      <c r="F3795" s="420">
        <v>43983</v>
      </c>
      <c r="G3795" s="420">
        <v>44027</v>
      </c>
      <c r="H3795" s="419">
        <v>2020</v>
      </c>
      <c r="I3795" s="418" t="s">
        <v>1934</v>
      </c>
      <c r="J3795" s="418" t="s">
        <v>987</v>
      </c>
      <c r="K3795" s="417" t="s">
        <v>721</v>
      </c>
      <c r="L3795" s="824"/>
      <c r="M3795" s="825"/>
      <c r="N3795" s="792"/>
      <c r="O3795" s="829"/>
      <c r="P3795" s="832"/>
      <c r="Q3795" s="835"/>
      <c r="R3795" s="829"/>
      <c r="S3795" s="416" t="s">
        <v>165</v>
      </c>
      <c r="T3795" s="415">
        <v>43983</v>
      </c>
      <c r="U3795" s="416" t="s">
        <v>164</v>
      </c>
      <c r="V3795" s="415">
        <v>44027</v>
      </c>
      <c r="W3795" s="816"/>
      <c r="X3795" s="817"/>
      <c r="Y3795" s="816"/>
      <c r="Z3795" s="817"/>
      <c r="AA3795" s="816"/>
      <c r="AB3795" s="817"/>
      <c r="AC3795" s="816"/>
      <c r="AD3795" s="817"/>
      <c r="AE3795" s="816"/>
      <c r="AF3795" s="817"/>
      <c r="AG3795" s="781"/>
      <c r="AH3795" s="782"/>
      <c r="AI3795" s="781"/>
      <c r="AJ3795" s="782"/>
      <c r="AK3795" s="792"/>
      <c r="AL3795" s="792"/>
      <c r="AM3795" s="792"/>
      <c r="AN3795" s="792"/>
      <c r="AO3795" s="792"/>
      <c r="AP3795" s="792"/>
    </row>
    <row r="3796" spans="1:43" s="404" customFormat="1" ht="15" customHeight="1" thickBot="1" x14ac:dyDescent="0.25">
      <c r="A3796" s="402"/>
      <c r="B3796" s="414" t="s">
        <v>723</v>
      </c>
      <c r="C3796" s="413" t="s">
        <v>722</v>
      </c>
      <c r="D3796" s="412" t="s">
        <v>705</v>
      </c>
      <c r="E3796" s="411" t="s">
        <v>50</v>
      </c>
      <c r="F3796" s="409">
        <v>43983</v>
      </c>
      <c r="G3796" s="409">
        <v>44027</v>
      </c>
      <c r="H3796" s="408">
        <v>2020</v>
      </c>
      <c r="I3796" s="407" t="s">
        <v>1934</v>
      </c>
      <c r="J3796" s="407" t="s">
        <v>987</v>
      </c>
      <c r="K3796" s="495" t="s">
        <v>721</v>
      </c>
      <c r="L3796" s="826"/>
      <c r="M3796" s="827"/>
      <c r="N3796" s="793"/>
      <c r="O3796" s="830"/>
      <c r="P3796" s="833"/>
      <c r="Q3796" s="836"/>
      <c r="R3796" s="830"/>
      <c r="S3796" s="406" t="s">
        <v>158</v>
      </c>
      <c r="T3796" s="451">
        <v>43983</v>
      </c>
      <c r="U3796" s="820"/>
      <c r="V3796" s="821"/>
      <c r="W3796" s="818"/>
      <c r="X3796" s="819"/>
      <c r="Y3796" s="818"/>
      <c r="Z3796" s="819"/>
      <c r="AA3796" s="818"/>
      <c r="AB3796" s="819"/>
      <c r="AC3796" s="818"/>
      <c r="AD3796" s="819"/>
      <c r="AE3796" s="818"/>
      <c r="AF3796" s="819"/>
      <c r="AG3796" s="783"/>
      <c r="AH3796" s="784"/>
      <c r="AI3796" s="783"/>
      <c r="AJ3796" s="784"/>
      <c r="AK3796" s="793"/>
      <c r="AL3796" s="793"/>
      <c r="AM3796" s="793"/>
      <c r="AN3796" s="793"/>
      <c r="AO3796" s="793"/>
      <c r="AP3796" s="793"/>
    </row>
    <row r="3797" spans="1:43" ht="12.75" customHeight="1" thickTop="1" x14ac:dyDescent="0.2">
      <c r="B3797" s="445" t="s">
        <v>723</v>
      </c>
      <c r="C3797" s="444" t="s">
        <v>722</v>
      </c>
      <c r="D3797" s="443" t="s">
        <v>705</v>
      </c>
      <c r="E3797" s="442" t="s">
        <v>50</v>
      </c>
      <c r="F3797" s="440">
        <v>44004</v>
      </c>
      <c r="G3797" s="440">
        <v>44027</v>
      </c>
      <c r="H3797" s="419">
        <v>2020</v>
      </c>
      <c r="I3797" s="418" t="s">
        <v>1934</v>
      </c>
      <c r="J3797" s="418" t="s">
        <v>987</v>
      </c>
      <c r="K3797" s="439" t="s">
        <v>721</v>
      </c>
      <c r="L3797" s="822" t="s">
        <v>726</v>
      </c>
      <c r="M3797" s="823"/>
      <c r="N3797" s="791" t="s">
        <v>725</v>
      </c>
      <c r="O3797" s="828" t="s">
        <v>713</v>
      </c>
      <c r="P3797" s="831">
        <v>40</v>
      </c>
      <c r="Q3797" s="834" t="s">
        <v>231</v>
      </c>
      <c r="R3797" s="828" t="s">
        <v>193</v>
      </c>
      <c r="S3797" s="434" t="s">
        <v>184</v>
      </c>
      <c r="T3797" s="438">
        <v>320000</v>
      </c>
      <c r="U3797" s="434" t="s">
        <v>183</v>
      </c>
      <c r="V3797" s="437">
        <f>T3802+T3800-0.001</f>
        <v>44041.999000000003</v>
      </c>
      <c r="W3797" s="434" t="s">
        <v>182</v>
      </c>
      <c r="X3797" s="436">
        <f>T3797</f>
        <v>320000</v>
      </c>
      <c r="Y3797" s="434" t="s">
        <v>181</v>
      </c>
      <c r="Z3797" s="435">
        <v>1</v>
      </c>
      <c r="AA3797" s="434" t="s">
        <v>181</v>
      </c>
      <c r="AB3797" s="435">
        <v>1</v>
      </c>
      <c r="AC3797" s="434" t="s">
        <v>181</v>
      </c>
      <c r="AD3797" s="435">
        <v>1</v>
      </c>
      <c r="AE3797" s="434" t="s">
        <v>181</v>
      </c>
      <c r="AF3797" s="435">
        <v>1</v>
      </c>
      <c r="AG3797" s="466" t="s">
        <v>181</v>
      </c>
      <c r="AH3797" s="467">
        <v>1</v>
      </c>
      <c r="AI3797" s="466" t="s">
        <v>180</v>
      </c>
      <c r="AJ3797" s="465"/>
      <c r="AK3797" s="791" t="s">
        <v>227</v>
      </c>
      <c r="AL3797" s="791" t="s">
        <v>227</v>
      </c>
      <c r="AM3797" s="791" t="s">
        <v>227</v>
      </c>
      <c r="AN3797" s="791" t="s">
        <v>227</v>
      </c>
      <c r="AO3797" s="791" t="s">
        <v>227</v>
      </c>
      <c r="AP3797" s="791" t="s">
        <v>2143</v>
      </c>
    </row>
    <row r="3798" spans="1:43" ht="15" customHeight="1" x14ac:dyDescent="0.2">
      <c r="B3798" s="425" t="s">
        <v>723</v>
      </c>
      <c r="C3798" s="424" t="s">
        <v>722</v>
      </c>
      <c r="D3798" s="423" t="s">
        <v>705</v>
      </c>
      <c r="E3798" s="422" t="s">
        <v>50</v>
      </c>
      <c r="F3798" s="420">
        <v>44004</v>
      </c>
      <c r="G3798" s="420">
        <v>44027</v>
      </c>
      <c r="H3798" s="419">
        <v>2020</v>
      </c>
      <c r="I3798" s="418" t="s">
        <v>1934</v>
      </c>
      <c r="J3798" s="418" t="s">
        <v>987</v>
      </c>
      <c r="K3798" s="417" t="s">
        <v>721</v>
      </c>
      <c r="L3798" s="824"/>
      <c r="M3798" s="825"/>
      <c r="N3798" s="792"/>
      <c r="O3798" s="829"/>
      <c r="P3798" s="832"/>
      <c r="Q3798" s="835"/>
      <c r="R3798" s="829"/>
      <c r="S3798" s="416" t="s">
        <v>179</v>
      </c>
      <c r="T3798" s="432" t="s">
        <v>724</v>
      </c>
      <c r="U3798" s="416" t="s">
        <v>177</v>
      </c>
      <c r="V3798" s="415">
        <f>V3797+V3799+V3800</f>
        <v>44041.999000000003</v>
      </c>
      <c r="W3798" s="416" t="s">
        <v>176</v>
      </c>
      <c r="X3798" s="428">
        <f>X3797</f>
        <v>320000</v>
      </c>
      <c r="Y3798" s="416" t="s">
        <v>175</v>
      </c>
      <c r="Z3798" s="426"/>
      <c r="AA3798" s="416" t="s">
        <v>175</v>
      </c>
      <c r="AB3798" s="426"/>
      <c r="AC3798" s="416" t="s">
        <v>175</v>
      </c>
      <c r="AD3798" s="426"/>
      <c r="AE3798" s="416" t="s">
        <v>175</v>
      </c>
      <c r="AF3798" s="426"/>
      <c r="AG3798" s="463" t="s">
        <v>175</v>
      </c>
      <c r="AH3798" s="462"/>
      <c r="AI3798" s="463" t="s">
        <v>174</v>
      </c>
      <c r="AJ3798" s="464"/>
      <c r="AK3798" s="792"/>
      <c r="AL3798" s="792"/>
      <c r="AM3798" s="792"/>
      <c r="AN3798" s="792"/>
      <c r="AO3798" s="792"/>
      <c r="AP3798" s="792"/>
    </row>
    <row r="3799" spans="1:43" x14ac:dyDescent="0.2">
      <c r="B3799" s="425" t="s">
        <v>723</v>
      </c>
      <c r="C3799" s="424" t="s">
        <v>722</v>
      </c>
      <c r="D3799" s="423" t="s">
        <v>705</v>
      </c>
      <c r="E3799" s="422" t="s">
        <v>50</v>
      </c>
      <c r="F3799" s="420">
        <v>44004</v>
      </c>
      <c r="G3799" s="420">
        <v>44027</v>
      </c>
      <c r="H3799" s="419">
        <v>2020</v>
      </c>
      <c r="I3799" s="418" t="s">
        <v>1934</v>
      </c>
      <c r="J3799" s="418" t="s">
        <v>987</v>
      </c>
      <c r="K3799" s="417" t="s">
        <v>721</v>
      </c>
      <c r="L3799" s="824"/>
      <c r="M3799" s="825"/>
      <c r="N3799" s="792"/>
      <c r="O3799" s="829"/>
      <c r="P3799" s="832"/>
      <c r="Q3799" s="835"/>
      <c r="R3799" s="829"/>
      <c r="S3799" s="416" t="s">
        <v>173</v>
      </c>
      <c r="T3799" s="429" t="s">
        <v>192</v>
      </c>
      <c r="U3799" s="416" t="s">
        <v>171</v>
      </c>
      <c r="V3799" s="427"/>
      <c r="W3799" s="416" t="s">
        <v>170</v>
      </c>
      <c r="X3799" s="428"/>
      <c r="Y3799" s="416" t="s">
        <v>169</v>
      </c>
      <c r="Z3799" s="426">
        <v>1</v>
      </c>
      <c r="AA3799" s="416" t="s">
        <v>169</v>
      </c>
      <c r="AB3799" s="426">
        <v>1</v>
      </c>
      <c r="AC3799" s="416" t="s">
        <v>169</v>
      </c>
      <c r="AD3799" s="426">
        <v>1</v>
      </c>
      <c r="AE3799" s="416" t="s">
        <v>169</v>
      </c>
      <c r="AF3799" s="426">
        <v>1</v>
      </c>
      <c r="AG3799" s="463" t="s">
        <v>169</v>
      </c>
      <c r="AH3799" s="462">
        <v>1</v>
      </c>
      <c r="AI3799" s="781"/>
      <c r="AJ3799" s="782"/>
      <c r="AK3799" s="792"/>
      <c r="AL3799" s="792"/>
      <c r="AM3799" s="792"/>
      <c r="AN3799" s="792"/>
      <c r="AO3799" s="792"/>
      <c r="AP3799" s="792"/>
    </row>
    <row r="3800" spans="1:43" ht="15" customHeight="1" x14ac:dyDescent="0.2">
      <c r="B3800" s="425" t="s">
        <v>723</v>
      </c>
      <c r="C3800" s="424" t="s">
        <v>722</v>
      </c>
      <c r="D3800" s="423" t="s">
        <v>705</v>
      </c>
      <c r="E3800" s="422" t="s">
        <v>50</v>
      </c>
      <c r="F3800" s="420">
        <v>44004</v>
      </c>
      <c r="G3800" s="420">
        <v>44027</v>
      </c>
      <c r="H3800" s="419">
        <v>2020</v>
      </c>
      <c r="I3800" s="418" t="s">
        <v>1934</v>
      </c>
      <c r="J3800" s="418" t="s">
        <v>987</v>
      </c>
      <c r="K3800" s="417" t="s">
        <v>721</v>
      </c>
      <c r="L3800" s="824"/>
      <c r="M3800" s="825"/>
      <c r="N3800" s="792"/>
      <c r="O3800" s="829"/>
      <c r="P3800" s="832"/>
      <c r="Q3800" s="835"/>
      <c r="R3800" s="829"/>
      <c r="S3800" s="416" t="s">
        <v>168</v>
      </c>
      <c r="T3800" s="427">
        <v>45</v>
      </c>
      <c r="U3800" s="416" t="s">
        <v>167</v>
      </c>
      <c r="V3800" s="427"/>
      <c r="W3800" s="816"/>
      <c r="X3800" s="817"/>
      <c r="Y3800" s="416" t="s">
        <v>166</v>
      </c>
      <c r="Z3800" s="426">
        <f>IF(Z3798="",Z3799-Z3797,Z3799-Z3798)</f>
        <v>0</v>
      </c>
      <c r="AA3800" s="416" t="s">
        <v>166</v>
      </c>
      <c r="AB3800" s="426">
        <f>IF(AB3798="",AB3799-AB3797,AB3799-AB3798)</f>
        <v>0</v>
      </c>
      <c r="AC3800" s="416" t="s">
        <v>166</v>
      </c>
      <c r="AD3800" s="426">
        <f>IF(AD3798="",AD3799-AD3797,AD3799-AD3798)</f>
        <v>0</v>
      </c>
      <c r="AE3800" s="416" t="s">
        <v>166</v>
      </c>
      <c r="AF3800" s="426">
        <f>IF(AF3798="",AF3799-AF3797,AF3799-AF3798)</f>
        <v>0</v>
      </c>
      <c r="AG3800" s="463" t="s">
        <v>166</v>
      </c>
      <c r="AH3800" s="462">
        <f>IF(AH3798="",AH3799-AH3797,AH3799-AH3798)</f>
        <v>0</v>
      </c>
      <c r="AI3800" s="781"/>
      <c r="AJ3800" s="782"/>
      <c r="AK3800" s="792"/>
      <c r="AL3800" s="792"/>
      <c r="AM3800" s="792"/>
      <c r="AN3800" s="792"/>
      <c r="AO3800" s="792"/>
      <c r="AP3800" s="792"/>
    </row>
    <row r="3801" spans="1:43" ht="15" customHeight="1" x14ac:dyDescent="0.2">
      <c r="B3801" s="425" t="s">
        <v>723</v>
      </c>
      <c r="C3801" s="424" t="s">
        <v>722</v>
      </c>
      <c r="D3801" s="423" t="s">
        <v>705</v>
      </c>
      <c r="E3801" s="422" t="s">
        <v>50</v>
      </c>
      <c r="F3801" s="420">
        <v>44004</v>
      </c>
      <c r="G3801" s="420">
        <v>44027</v>
      </c>
      <c r="H3801" s="419">
        <v>2020</v>
      </c>
      <c r="I3801" s="418" t="s">
        <v>1934</v>
      </c>
      <c r="J3801" s="418" t="s">
        <v>987</v>
      </c>
      <c r="K3801" s="417" t="s">
        <v>721</v>
      </c>
      <c r="L3801" s="824"/>
      <c r="M3801" s="825"/>
      <c r="N3801" s="792"/>
      <c r="O3801" s="829"/>
      <c r="P3801" s="832"/>
      <c r="Q3801" s="835"/>
      <c r="R3801" s="829"/>
      <c r="S3801" s="416" t="s">
        <v>165</v>
      </c>
      <c r="T3801" s="415">
        <v>43979</v>
      </c>
      <c r="U3801" s="416" t="s">
        <v>164</v>
      </c>
      <c r="V3801" s="415">
        <v>44027</v>
      </c>
      <c r="W3801" s="816"/>
      <c r="X3801" s="817"/>
      <c r="Y3801" s="816"/>
      <c r="Z3801" s="817"/>
      <c r="AA3801" s="816"/>
      <c r="AB3801" s="817"/>
      <c r="AC3801" s="816"/>
      <c r="AD3801" s="817"/>
      <c r="AE3801" s="816"/>
      <c r="AF3801" s="817"/>
      <c r="AG3801" s="781"/>
      <c r="AH3801" s="782"/>
      <c r="AI3801" s="781"/>
      <c r="AJ3801" s="782"/>
      <c r="AK3801" s="792"/>
      <c r="AL3801" s="792"/>
      <c r="AM3801" s="792"/>
      <c r="AN3801" s="792"/>
      <c r="AO3801" s="792"/>
      <c r="AP3801" s="792"/>
    </row>
    <row r="3802" spans="1:43" ht="15" customHeight="1" thickBot="1" x14ac:dyDescent="0.25">
      <c r="B3802" s="414" t="s">
        <v>723</v>
      </c>
      <c r="C3802" s="413" t="s">
        <v>722</v>
      </c>
      <c r="D3802" s="412" t="s">
        <v>705</v>
      </c>
      <c r="E3802" s="411" t="s">
        <v>50</v>
      </c>
      <c r="F3802" s="409">
        <v>44004</v>
      </c>
      <c r="G3802" s="409">
        <v>44027</v>
      </c>
      <c r="H3802" s="408">
        <v>2020</v>
      </c>
      <c r="I3802" s="407" t="s">
        <v>1934</v>
      </c>
      <c r="J3802" s="407" t="s">
        <v>987</v>
      </c>
      <c r="K3802" s="495" t="s">
        <v>721</v>
      </c>
      <c r="L3802" s="826"/>
      <c r="M3802" s="827"/>
      <c r="N3802" s="793"/>
      <c r="O3802" s="830"/>
      <c r="P3802" s="833"/>
      <c r="Q3802" s="836"/>
      <c r="R3802" s="830"/>
      <c r="S3802" s="406" t="s">
        <v>158</v>
      </c>
      <c r="T3802" s="451">
        <v>43997</v>
      </c>
      <c r="U3802" s="820"/>
      <c r="V3802" s="821"/>
      <c r="W3802" s="818"/>
      <c r="X3802" s="819"/>
      <c r="Y3802" s="818"/>
      <c r="Z3802" s="819"/>
      <c r="AA3802" s="818"/>
      <c r="AB3802" s="819"/>
      <c r="AC3802" s="818"/>
      <c r="AD3802" s="819"/>
      <c r="AE3802" s="818"/>
      <c r="AF3802" s="819"/>
      <c r="AG3802" s="783"/>
      <c r="AH3802" s="784"/>
      <c r="AI3802" s="783"/>
      <c r="AJ3802" s="784"/>
      <c r="AK3802" s="793"/>
      <c r="AL3802" s="793"/>
      <c r="AM3802" s="793"/>
      <c r="AN3802" s="793"/>
      <c r="AO3802" s="793"/>
      <c r="AP3802" s="793"/>
    </row>
    <row r="3803" spans="1:43" s="597" customFormat="1" ht="12.75" hidden="1" customHeight="1" thickTop="1" x14ac:dyDescent="0.2">
      <c r="B3803" s="598" t="s">
        <v>709</v>
      </c>
      <c r="C3803" s="599" t="s">
        <v>708</v>
      </c>
      <c r="D3803" s="603" t="s">
        <v>705</v>
      </c>
      <c r="E3803" s="601" t="s">
        <v>238</v>
      </c>
      <c r="F3803" s="602"/>
      <c r="G3803" s="602"/>
      <c r="H3803" s="612">
        <v>2020</v>
      </c>
      <c r="I3803" s="647"/>
      <c r="J3803" s="647" t="s">
        <v>225</v>
      </c>
      <c r="K3803" s="604" t="s">
        <v>411</v>
      </c>
      <c r="L3803" s="794" t="s">
        <v>2095</v>
      </c>
      <c r="M3803" s="795"/>
      <c r="N3803" s="800" t="s">
        <v>2100</v>
      </c>
      <c r="O3803" s="803" t="s">
        <v>219</v>
      </c>
      <c r="P3803" s="806"/>
      <c r="Q3803" s="809" t="s">
        <v>218</v>
      </c>
      <c r="R3803" s="803"/>
      <c r="S3803" s="605" t="s">
        <v>184</v>
      </c>
      <c r="T3803" s="606">
        <v>63458000</v>
      </c>
      <c r="U3803" s="605" t="s">
        <v>183</v>
      </c>
      <c r="V3803" s="631"/>
      <c r="W3803" s="605" t="s">
        <v>182</v>
      </c>
      <c r="X3803" s="608">
        <f>T3803</f>
        <v>63458000</v>
      </c>
      <c r="Y3803" s="605" t="s">
        <v>181</v>
      </c>
      <c r="Z3803" s="609"/>
      <c r="AA3803" s="605" t="s">
        <v>181</v>
      </c>
      <c r="AB3803" s="609"/>
      <c r="AC3803" s="605" t="s">
        <v>181</v>
      </c>
      <c r="AD3803" s="609"/>
      <c r="AE3803" s="632" t="s">
        <v>181</v>
      </c>
      <c r="AF3803" s="633"/>
      <c r="AG3803" s="653" t="s">
        <v>180</v>
      </c>
      <c r="AH3803" s="674"/>
      <c r="AI3803" s="466" t="s">
        <v>180</v>
      </c>
      <c r="AJ3803" s="465"/>
      <c r="AK3803" s="791" t="s">
        <v>227</v>
      </c>
      <c r="AL3803" s="791" t="s">
        <v>227</v>
      </c>
      <c r="AM3803" s="791" t="s">
        <v>227</v>
      </c>
      <c r="AN3803" s="791" t="s">
        <v>227</v>
      </c>
      <c r="AO3803" s="791" t="s">
        <v>227</v>
      </c>
      <c r="AP3803" s="791" t="s">
        <v>2097</v>
      </c>
      <c r="AQ3803" s="724"/>
    </row>
    <row r="3804" spans="1:43" s="597" customFormat="1" ht="15" hidden="1" customHeight="1" x14ac:dyDescent="0.2">
      <c r="B3804" s="611" t="s">
        <v>709</v>
      </c>
      <c r="C3804" s="612" t="s">
        <v>708</v>
      </c>
      <c r="D3804" s="646" t="s">
        <v>705</v>
      </c>
      <c r="E3804" s="600" t="s">
        <v>238</v>
      </c>
      <c r="F3804" s="613"/>
      <c r="G3804" s="613"/>
      <c r="H3804" s="612">
        <v>2020</v>
      </c>
      <c r="I3804" s="647"/>
      <c r="J3804" s="647" t="s">
        <v>225</v>
      </c>
      <c r="K3804" s="614" t="s">
        <v>411</v>
      </c>
      <c r="L3804" s="796"/>
      <c r="M3804" s="797"/>
      <c r="N3804" s="801"/>
      <c r="O3804" s="804"/>
      <c r="P3804" s="807"/>
      <c r="Q3804" s="810"/>
      <c r="R3804" s="804"/>
      <c r="S3804" s="615" t="s">
        <v>179</v>
      </c>
      <c r="T3804" s="616"/>
      <c r="U3804" s="615" t="s">
        <v>177</v>
      </c>
      <c r="V3804" s="617"/>
      <c r="W3804" s="615" t="s">
        <v>176</v>
      </c>
      <c r="X3804" s="618">
        <f>X3803</f>
        <v>63458000</v>
      </c>
      <c r="Y3804" s="615" t="s">
        <v>175</v>
      </c>
      <c r="Z3804" s="619"/>
      <c r="AA3804" s="615" t="s">
        <v>175</v>
      </c>
      <c r="AB3804" s="619"/>
      <c r="AC3804" s="615" t="s">
        <v>175</v>
      </c>
      <c r="AD3804" s="619"/>
      <c r="AE3804" s="634" t="s">
        <v>175</v>
      </c>
      <c r="AF3804" s="635"/>
      <c r="AG3804" s="655" t="s">
        <v>174</v>
      </c>
      <c r="AH3804" s="675"/>
      <c r="AI3804" s="463" t="s">
        <v>174</v>
      </c>
      <c r="AJ3804" s="464"/>
      <c r="AK3804" s="792"/>
      <c r="AL3804" s="792"/>
      <c r="AM3804" s="792"/>
      <c r="AN3804" s="792"/>
      <c r="AO3804" s="792"/>
      <c r="AP3804" s="792"/>
      <c r="AQ3804" s="724"/>
    </row>
    <row r="3805" spans="1:43" s="597" customFormat="1" ht="13.5" hidden="1" thickTop="1" x14ac:dyDescent="0.2">
      <c r="B3805" s="611" t="s">
        <v>709</v>
      </c>
      <c r="C3805" s="612" t="s">
        <v>708</v>
      </c>
      <c r="D3805" s="646" t="s">
        <v>705</v>
      </c>
      <c r="E3805" s="600" t="s">
        <v>238</v>
      </c>
      <c r="F3805" s="613"/>
      <c r="G3805" s="613"/>
      <c r="H3805" s="612">
        <v>2020</v>
      </c>
      <c r="I3805" s="647"/>
      <c r="J3805" s="647" t="s">
        <v>225</v>
      </c>
      <c r="K3805" s="614" t="s">
        <v>411</v>
      </c>
      <c r="L3805" s="796"/>
      <c r="M3805" s="797"/>
      <c r="N3805" s="801"/>
      <c r="O3805" s="804"/>
      <c r="P3805" s="807"/>
      <c r="Q3805" s="810"/>
      <c r="R3805" s="804"/>
      <c r="S3805" s="615" t="s">
        <v>173</v>
      </c>
      <c r="T3805" s="621"/>
      <c r="U3805" s="615" t="s">
        <v>171</v>
      </c>
      <c r="V3805" s="622"/>
      <c r="W3805" s="615" t="s">
        <v>170</v>
      </c>
      <c r="X3805" s="618"/>
      <c r="Y3805" s="615" t="s">
        <v>169</v>
      </c>
      <c r="Z3805" s="619"/>
      <c r="AA3805" s="615" t="s">
        <v>169</v>
      </c>
      <c r="AB3805" s="619"/>
      <c r="AC3805" s="615" t="s">
        <v>169</v>
      </c>
      <c r="AD3805" s="619"/>
      <c r="AE3805" s="634" t="s">
        <v>169</v>
      </c>
      <c r="AF3805" s="635"/>
      <c r="AG3805" s="777"/>
      <c r="AH3805" s="778"/>
      <c r="AI3805" s="781"/>
      <c r="AJ3805" s="782"/>
      <c r="AK3805" s="792"/>
      <c r="AL3805" s="792"/>
      <c r="AM3805" s="792"/>
      <c r="AN3805" s="792"/>
      <c r="AO3805" s="792"/>
      <c r="AP3805" s="792"/>
      <c r="AQ3805" s="724"/>
    </row>
    <row r="3806" spans="1:43" s="597" customFormat="1" ht="15" hidden="1" customHeight="1" x14ac:dyDescent="0.2">
      <c r="B3806" s="611" t="s">
        <v>709</v>
      </c>
      <c r="C3806" s="612" t="s">
        <v>708</v>
      </c>
      <c r="D3806" s="646" t="s">
        <v>705</v>
      </c>
      <c r="E3806" s="600" t="s">
        <v>238</v>
      </c>
      <c r="F3806" s="613"/>
      <c r="G3806" s="613"/>
      <c r="H3806" s="612">
        <v>2020</v>
      </c>
      <c r="I3806" s="647"/>
      <c r="J3806" s="647" t="s">
        <v>225</v>
      </c>
      <c r="K3806" s="614" t="s">
        <v>411</v>
      </c>
      <c r="L3806" s="796"/>
      <c r="M3806" s="797"/>
      <c r="N3806" s="801"/>
      <c r="O3806" s="804"/>
      <c r="P3806" s="807"/>
      <c r="Q3806" s="810"/>
      <c r="R3806" s="804"/>
      <c r="S3806" s="615" t="s">
        <v>168</v>
      </c>
      <c r="T3806" s="622"/>
      <c r="U3806" s="615" t="s">
        <v>167</v>
      </c>
      <c r="V3806" s="622"/>
      <c r="W3806" s="785"/>
      <c r="X3806" s="786"/>
      <c r="Y3806" s="615" t="s">
        <v>166</v>
      </c>
      <c r="Z3806" s="619">
        <f>IF(Z3804="",Z3805-Z3803,Z3805-Z3804)</f>
        <v>0</v>
      </c>
      <c r="AA3806" s="615" t="s">
        <v>166</v>
      </c>
      <c r="AB3806" s="619">
        <f>IF(AB3804="",AB3805-AB3803,AB3805-AB3804)</f>
        <v>0</v>
      </c>
      <c r="AC3806" s="615" t="s">
        <v>166</v>
      </c>
      <c r="AD3806" s="619">
        <f>IF(AD3804="",AD3805-AD3803,AD3805-AD3804)</f>
        <v>0</v>
      </c>
      <c r="AE3806" s="634" t="s">
        <v>166</v>
      </c>
      <c r="AF3806" s="635">
        <f>IF(AF3804="",AF3805-AF3803,AF3805-AF3804)</f>
        <v>0</v>
      </c>
      <c r="AG3806" s="777"/>
      <c r="AH3806" s="778"/>
      <c r="AI3806" s="781"/>
      <c r="AJ3806" s="782"/>
      <c r="AK3806" s="792"/>
      <c r="AL3806" s="792"/>
      <c r="AM3806" s="792"/>
      <c r="AN3806" s="792"/>
      <c r="AO3806" s="792"/>
      <c r="AP3806" s="792"/>
      <c r="AQ3806" s="724"/>
    </row>
    <row r="3807" spans="1:43" s="597" customFormat="1" ht="15" hidden="1" customHeight="1" x14ac:dyDescent="0.2">
      <c r="B3807" s="611" t="s">
        <v>709</v>
      </c>
      <c r="C3807" s="612" t="s">
        <v>708</v>
      </c>
      <c r="D3807" s="646" t="s">
        <v>705</v>
      </c>
      <c r="E3807" s="600" t="s">
        <v>238</v>
      </c>
      <c r="F3807" s="613"/>
      <c r="G3807" s="613"/>
      <c r="H3807" s="612">
        <v>2020</v>
      </c>
      <c r="I3807" s="647"/>
      <c r="J3807" s="647" t="s">
        <v>225</v>
      </c>
      <c r="K3807" s="614" t="s">
        <v>411</v>
      </c>
      <c r="L3807" s="796"/>
      <c r="M3807" s="797"/>
      <c r="N3807" s="801"/>
      <c r="O3807" s="804"/>
      <c r="P3807" s="807"/>
      <c r="Q3807" s="810"/>
      <c r="R3807" s="804"/>
      <c r="S3807" s="615" t="s">
        <v>165</v>
      </c>
      <c r="T3807" s="617"/>
      <c r="U3807" s="615" t="s">
        <v>164</v>
      </c>
      <c r="V3807" s="617"/>
      <c r="W3807" s="785"/>
      <c r="X3807" s="786"/>
      <c r="Y3807" s="785"/>
      <c r="Z3807" s="786"/>
      <c r="AA3807" s="785"/>
      <c r="AB3807" s="786"/>
      <c r="AC3807" s="785"/>
      <c r="AD3807" s="786"/>
      <c r="AE3807" s="812"/>
      <c r="AF3807" s="813"/>
      <c r="AG3807" s="777"/>
      <c r="AH3807" s="778"/>
      <c r="AI3807" s="781"/>
      <c r="AJ3807" s="782"/>
      <c r="AK3807" s="792"/>
      <c r="AL3807" s="792"/>
      <c r="AM3807" s="792"/>
      <c r="AN3807" s="792"/>
      <c r="AO3807" s="792"/>
      <c r="AP3807" s="792"/>
      <c r="AQ3807" s="724"/>
    </row>
    <row r="3808" spans="1:43" s="597" customFormat="1" ht="15" hidden="1" customHeight="1" thickBot="1" x14ac:dyDescent="0.25">
      <c r="B3808" s="623" t="s">
        <v>709</v>
      </c>
      <c r="C3808" s="624" t="s">
        <v>708</v>
      </c>
      <c r="D3808" s="648" t="s">
        <v>705</v>
      </c>
      <c r="E3808" s="625" t="s">
        <v>238</v>
      </c>
      <c r="F3808" s="626"/>
      <c r="G3808" s="626"/>
      <c r="H3808" s="624">
        <v>2020</v>
      </c>
      <c r="I3808" s="627"/>
      <c r="J3808" s="627" t="s">
        <v>225</v>
      </c>
      <c r="K3808" s="627" t="s">
        <v>411</v>
      </c>
      <c r="L3808" s="798"/>
      <c r="M3808" s="799"/>
      <c r="N3808" s="802"/>
      <c r="O3808" s="805"/>
      <c r="P3808" s="808"/>
      <c r="Q3808" s="811"/>
      <c r="R3808" s="805"/>
      <c r="S3808" s="629" t="s">
        <v>158</v>
      </c>
      <c r="T3808" s="630"/>
      <c r="U3808" s="789"/>
      <c r="V3808" s="790"/>
      <c r="W3808" s="787"/>
      <c r="X3808" s="788"/>
      <c r="Y3808" s="787"/>
      <c r="Z3808" s="788"/>
      <c r="AA3808" s="787"/>
      <c r="AB3808" s="788"/>
      <c r="AC3808" s="787"/>
      <c r="AD3808" s="788"/>
      <c r="AE3808" s="814"/>
      <c r="AF3808" s="815"/>
      <c r="AG3808" s="779"/>
      <c r="AH3808" s="780"/>
      <c r="AI3808" s="783"/>
      <c r="AJ3808" s="784"/>
      <c r="AK3808" s="793"/>
      <c r="AL3808" s="793"/>
      <c r="AM3808" s="793"/>
      <c r="AN3808" s="793"/>
      <c r="AO3808" s="793"/>
      <c r="AP3808" s="793"/>
      <c r="AQ3808" s="724"/>
    </row>
    <row r="3809" spans="1:42" s="404" customFormat="1" ht="13.5" hidden="1" customHeight="1" thickTop="1" x14ac:dyDescent="0.2">
      <c r="A3809" s="402"/>
      <c r="B3809" s="598" t="s">
        <v>163</v>
      </c>
      <c r="C3809" s="599" t="s">
        <v>412</v>
      </c>
      <c r="D3809" s="603" t="s">
        <v>161</v>
      </c>
      <c r="E3809" s="601" t="s">
        <v>238</v>
      </c>
      <c r="F3809" s="602"/>
      <c r="G3809" s="602"/>
      <c r="H3809" s="612">
        <v>2020</v>
      </c>
      <c r="I3809" s="647"/>
      <c r="J3809" s="647" t="s">
        <v>225</v>
      </c>
      <c r="K3809" s="604" t="s">
        <v>411</v>
      </c>
      <c r="L3809" s="794" t="s">
        <v>2096</v>
      </c>
      <c r="M3809" s="795"/>
      <c r="N3809" s="800" t="s">
        <v>2100</v>
      </c>
      <c r="O3809" s="803" t="s">
        <v>219</v>
      </c>
      <c r="P3809" s="806"/>
      <c r="Q3809" s="809" t="s">
        <v>218</v>
      </c>
      <c r="R3809" s="803" t="s">
        <v>185</v>
      </c>
      <c r="S3809" s="605" t="s">
        <v>184</v>
      </c>
      <c r="T3809" s="606">
        <v>53991806</v>
      </c>
      <c r="U3809" s="605" t="s">
        <v>183</v>
      </c>
      <c r="V3809" s="631">
        <v>0</v>
      </c>
      <c r="W3809" s="605" t="s">
        <v>182</v>
      </c>
      <c r="X3809" s="608">
        <f>T3809</f>
        <v>53991806</v>
      </c>
      <c r="Y3809" s="605" t="s">
        <v>181</v>
      </c>
      <c r="Z3809" s="609"/>
      <c r="AA3809" s="402"/>
      <c r="AB3809" s="402"/>
      <c r="AC3809" s="402"/>
      <c r="AD3809" s="402"/>
      <c r="AE3809" s="402"/>
      <c r="AF3809" s="402"/>
      <c r="AG3809" s="653" t="s">
        <v>180</v>
      </c>
      <c r="AH3809" s="674"/>
      <c r="AI3809" s="466" t="s">
        <v>180</v>
      </c>
      <c r="AJ3809" s="465"/>
      <c r="AK3809" s="791" t="s">
        <v>227</v>
      </c>
      <c r="AL3809" s="791" t="s">
        <v>227</v>
      </c>
      <c r="AM3809" s="791" t="s">
        <v>227</v>
      </c>
      <c r="AN3809" s="791" t="s">
        <v>227</v>
      </c>
      <c r="AO3809" s="791" t="s">
        <v>227</v>
      </c>
      <c r="AP3809" s="791" t="s">
        <v>2097</v>
      </c>
    </row>
    <row r="3810" spans="1:42" s="404" customFormat="1" ht="13.5" hidden="1" thickTop="1" x14ac:dyDescent="0.2">
      <c r="A3810" s="402"/>
      <c r="B3810" s="611" t="s">
        <v>163</v>
      </c>
      <c r="C3810" s="612" t="s">
        <v>412</v>
      </c>
      <c r="D3810" s="646" t="s">
        <v>161</v>
      </c>
      <c r="E3810" s="600" t="s">
        <v>238</v>
      </c>
      <c r="F3810" s="613"/>
      <c r="G3810" s="613"/>
      <c r="H3810" s="612">
        <v>2020</v>
      </c>
      <c r="I3810" s="647"/>
      <c r="J3810" s="647" t="s">
        <v>225</v>
      </c>
      <c r="K3810" s="614" t="s">
        <v>411</v>
      </c>
      <c r="L3810" s="796"/>
      <c r="M3810" s="797"/>
      <c r="N3810" s="801"/>
      <c r="O3810" s="804"/>
      <c r="P3810" s="807"/>
      <c r="Q3810" s="810"/>
      <c r="R3810" s="804"/>
      <c r="S3810" s="615" t="s">
        <v>179</v>
      </c>
      <c r="T3810" s="616"/>
      <c r="U3810" s="615" t="s">
        <v>177</v>
      </c>
      <c r="V3810" s="617"/>
      <c r="W3810" s="615" t="s">
        <v>176</v>
      </c>
      <c r="X3810" s="618">
        <f>X3809</f>
        <v>53991806</v>
      </c>
      <c r="Y3810" s="615" t="s">
        <v>175</v>
      </c>
      <c r="Z3810" s="619"/>
      <c r="AA3810" s="402"/>
      <c r="AB3810" s="402"/>
      <c r="AC3810" s="402"/>
      <c r="AD3810" s="402"/>
      <c r="AE3810" s="402"/>
      <c r="AF3810" s="402"/>
      <c r="AG3810" s="655" t="s">
        <v>174</v>
      </c>
      <c r="AH3810" s="675"/>
      <c r="AI3810" s="463" t="s">
        <v>174</v>
      </c>
      <c r="AJ3810" s="464"/>
      <c r="AK3810" s="792"/>
      <c r="AL3810" s="792"/>
      <c r="AM3810" s="792"/>
      <c r="AN3810" s="792"/>
      <c r="AO3810" s="792"/>
      <c r="AP3810" s="792"/>
    </row>
    <row r="3811" spans="1:42" s="404" customFormat="1" ht="13.5" hidden="1" thickTop="1" x14ac:dyDescent="0.2">
      <c r="A3811" s="402"/>
      <c r="B3811" s="611" t="s">
        <v>163</v>
      </c>
      <c r="C3811" s="612" t="s">
        <v>412</v>
      </c>
      <c r="D3811" s="646" t="s">
        <v>161</v>
      </c>
      <c r="E3811" s="600" t="s">
        <v>238</v>
      </c>
      <c r="F3811" s="613"/>
      <c r="G3811" s="613"/>
      <c r="H3811" s="612">
        <v>2020</v>
      </c>
      <c r="I3811" s="647"/>
      <c r="J3811" s="647" t="s">
        <v>225</v>
      </c>
      <c r="K3811" s="614" t="s">
        <v>411</v>
      </c>
      <c r="L3811" s="796"/>
      <c r="M3811" s="797"/>
      <c r="N3811" s="801"/>
      <c r="O3811" s="804"/>
      <c r="P3811" s="807"/>
      <c r="Q3811" s="810"/>
      <c r="R3811" s="804"/>
      <c r="S3811" s="615" t="s">
        <v>173</v>
      </c>
      <c r="T3811" s="621"/>
      <c r="U3811" s="615" t="s">
        <v>171</v>
      </c>
      <c r="V3811" s="622"/>
      <c r="W3811" s="615" t="s">
        <v>170</v>
      </c>
      <c r="X3811" s="618"/>
      <c r="Y3811" s="615" t="s">
        <v>169</v>
      </c>
      <c r="Z3811" s="619"/>
      <c r="AA3811" s="402"/>
      <c r="AB3811" s="402"/>
      <c r="AC3811" s="402"/>
      <c r="AD3811" s="402"/>
      <c r="AE3811" s="402"/>
      <c r="AF3811" s="402"/>
      <c r="AG3811" s="777"/>
      <c r="AH3811" s="778"/>
      <c r="AI3811" s="781"/>
      <c r="AJ3811" s="782"/>
      <c r="AK3811" s="792"/>
      <c r="AL3811" s="792"/>
      <c r="AM3811" s="792"/>
      <c r="AN3811" s="792"/>
      <c r="AO3811" s="792"/>
      <c r="AP3811" s="792"/>
    </row>
    <row r="3812" spans="1:42" s="404" customFormat="1" ht="13.5" hidden="1" thickTop="1" x14ac:dyDescent="0.2">
      <c r="A3812" s="402"/>
      <c r="B3812" s="611" t="s">
        <v>163</v>
      </c>
      <c r="C3812" s="612" t="s">
        <v>412</v>
      </c>
      <c r="D3812" s="646" t="s">
        <v>161</v>
      </c>
      <c r="E3812" s="600" t="s">
        <v>238</v>
      </c>
      <c r="F3812" s="613"/>
      <c r="G3812" s="613"/>
      <c r="H3812" s="612">
        <v>2020</v>
      </c>
      <c r="I3812" s="647"/>
      <c r="J3812" s="647" t="s">
        <v>225</v>
      </c>
      <c r="K3812" s="614" t="s">
        <v>411</v>
      </c>
      <c r="L3812" s="796"/>
      <c r="M3812" s="797"/>
      <c r="N3812" s="801"/>
      <c r="O3812" s="804"/>
      <c r="P3812" s="807"/>
      <c r="Q3812" s="810"/>
      <c r="R3812" s="804"/>
      <c r="S3812" s="615" t="s">
        <v>168</v>
      </c>
      <c r="T3812" s="622"/>
      <c r="U3812" s="615" t="s">
        <v>167</v>
      </c>
      <c r="V3812" s="622"/>
      <c r="W3812" s="785"/>
      <c r="X3812" s="786"/>
      <c r="Y3812" s="615" t="s">
        <v>166</v>
      </c>
      <c r="Z3812" s="619"/>
      <c r="AA3812" s="402"/>
      <c r="AB3812" s="402"/>
      <c r="AC3812" s="402"/>
      <c r="AD3812" s="402"/>
      <c r="AE3812" s="402"/>
      <c r="AF3812" s="402"/>
      <c r="AG3812" s="777"/>
      <c r="AH3812" s="778"/>
      <c r="AI3812" s="781"/>
      <c r="AJ3812" s="782"/>
      <c r="AK3812" s="792"/>
      <c r="AL3812" s="792"/>
      <c r="AM3812" s="792"/>
      <c r="AN3812" s="792"/>
      <c r="AO3812" s="792"/>
      <c r="AP3812" s="792"/>
    </row>
    <row r="3813" spans="1:42" s="404" customFormat="1" ht="13.5" hidden="1" thickTop="1" x14ac:dyDescent="0.2">
      <c r="A3813" s="402"/>
      <c r="B3813" s="611" t="s">
        <v>163</v>
      </c>
      <c r="C3813" s="612" t="s">
        <v>412</v>
      </c>
      <c r="D3813" s="646" t="s">
        <v>161</v>
      </c>
      <c r="E3813" s="600" t="s">
        <v>238</v>
      </c>
      <c r="F3813" s="613"/>
      <c r="G3813" s="613"/>
      <c r="H3813" s="612">
        <v>2020</v>
      </c>
      <c r="I3813" s="647"/>
      <c r="J3813" s="647" t="s">
        <v>225</v>
      </c>
      <c r="K3813" s="614" t="s">
        <v>411</v>
      </c>
      <c r="L3813" s="796"/>
      <c r="M3813" s="797"/>
      <c r="N3813" s="801"/>
      <c r="O3813" s="804"/>
      <c r="P3813" s="807"/>
      <c r="Q3813" s="810"/>
      <c r="R3813" s="804"/>
      <c r="S3813" s="615" t="s">
        <v>165</v>
      </c>
      <c r="T3813" s="617"/>
      <c r="U3813" s="615" t="s">
        <v>164</v>
      </c>
      <c r="V3813" s="617"/>
      <c r="W3813" s="785"/>
      <c r="X3813" s="786"/>
      <c r="Y3813" s="785"/>
      <c r="Z3813" s="786"/>
      <c r="AA3813" s="402"/>
      <c r="AB3813" s="402"/>
      <c r="AC3813" s="402"/>
      <c r="AD3813" s="402"/>
      <c r="AE3813" s="402"/>
      <c r="AF3813" s="402"/>
      <c r="AG3813" s="777"/>
      <c r="AH3813" s="778"/>
      <c r="AI3813" s="781"/>
      <c r="AJ3813" s="782"/>
      <c r="AK3813" s="792"/>
      <c r="AL3813" s="792"/>
      <c r="AM3813" s="792"/>
      <c r="AN3813" s="792"/>
      <c r="AO3813" s="792"/>
      <c r="AP3813" s="792"/>
    </row>
    <row r="3814" spans="1:42" s="404" customFormat="1" ht="14.25" hidden="1" thickTop="1" thickBot="1" x14ac:dyDescent="0.25">
      <c r="A3814" s="402"/>
      <c r="B3814" s="623" t="s">
        <v>163</v>
      </c>
      <c r="C3814" s="624" t="s">
        <v>412</v>
      </c>
      <c r="D3814" s="648" t="s">
        <v>161</v>
      </c>
      <c r="E3814" s="625" t="s">
        <v>238</v>
      </c>
      <c r="F3814" s="626"/>
      <c r="G3814" s="626"/>
      <c r="H3814" s="624">
        <v>2020</v>
      </c>
      <c r="I3814" s="627"/>
      <c r="J3814" s="627" t="s">
        <v>225</v>
      </c>
      <c r="K3814" s="627" t="s">
        <v>411</v>
      </c>
      <c r="L3814" s="798"/>
      <c r="M3814" s="799"/>
      <c r="N3814" s="802"/>
      <c r="O3814" s="805"/>
      <c r="P3814" s="808"/>
      <c r="Q3814" s="811"/>
      <c r="R3814" s="805"/>
      <c r="S3814" s="629" t="s">
        <v>158</v>
      </c>
      <c r="T3814" s="630"/>
      <c r="U3814" s="789"/>
      <c r="V3814" s="790"/>
      <c r="W3814" s="787"/>
      <c r="X3814" s="788"/>
      <c r="Y3814" s="787"/>
      <c r="Z3814" s="788"/>
      <c r="AA3814" s="402"/>
      <c r="AB3814" s="402"/>
      <c r="AC3814" s="402"/>
      <c r="AD3814" s="402"/>
      <c r="AE3814" s="402"/>
      <c r="AF3814" s="402"/>
      <c r="AG3814" s="779"/>
      <c r="AH3814" s="780"/>
      <c r="AI3814" s="783"/>
      <c r="AJ3814" s="784"/>
      <c r="AK3814" s="793"/>
      <c r="AL3814" s="793"/>
      <c r="AM3814" s="793"/>
      <c r="AN3814" s="793"/>
      <c r="AO3814" s="793"/>
      <c r="AP3814" s="793"/>
    </row>
    <row r="3815" spans="1:42" s="404" customFormat="1" ht="13.5" hidden="1" customHeight="1" thickTop="1" x14ac:dyDescent="0.2">
      <c r="A3815" s="402"/>
      <c r="B3815" s="598" t="s">
        <v>163</v>
      </c>
      <c r="C3815" s="599" t="s">
        <v>412</v>
      </c>
      <c r="D3815" s="603" t="s">
        <v>161</v>
      </c>
      <c r="E3815" s="601" t="s">
        <v>2109</v>
      </c>
      <c r="F3815" s="602"/>
      <c r="G3815" s="602"/>
      <c r="H3815" s="612">
        <v>2020</v>
      </c>
      <c r="I3815" s="647"/>
      <c r="J3815" s="647" t="s">
        <v>225</v>
      </c>
      <c r="K3815" s="604" t="s">
        <v>689</v>
      </c>
      <c r="L3815" s="794" t="s">
        <v>2108</v>
      </c>
      <c r="M3815" s="795"/>
      <c r="N3815" s="800" t="s">
        <v>2107</v>
      </c>
      <c r="O3815" s="803" t="s">
        <v>219</v>
      </c>
      <c r="P3815" s="806"/>
      <c r="Q3815" s="809" t="s">
        <v>218</v>
      </c>
      <c r="R3815" s="803" t="s">
        <v>185</v>
      </c>
      <c r="S3815" s="605" t="s">
        <v>184</v>
      </c>
      <c r="T3815" s="606">
        <v>215000000</v>
      </c>
      <c r="U3815" s="605" t="s">
        <v>183</v>
      </c>
      <c r="V3815" s="631">
        <v>0</v>
      </c>
      <c r="W3815" s="605" t="s">
        <v>182</v>
      </c>
      <c r="X3815" s="608">
        <f>T3815</f>
        <v>215000000</v>
      </c>
      <c r="Y3815" s="605" t="s">
        <v>181</v>
      </c>
      <c r="Z3815" s="609"/>
      <c r="AA3815" s="402"/>
      <c r="AB3815" s="402"/>
      <c r="AC3815" s="402"/>
      <c r="AD3815" s="402"/>
      <c r="AE3815" s="402"/>
      <c r="AF3815" s="402"/>
      <c r="AG3815" s="653" t="s">
        <v>180</v>
      </c>
      <c r="AH3815" s="674"/>
      <c r="AI3815" s="466" t="s">
        <v>180</v>
      </c>
      <c r="AJ3815" s="465"/>
      <c r="AK3815" s="791" t="s">
        <v>227</v>
      </c>
      <c r="AL3815" s="791" t="s">
        <v>227</v>
      </c>
      <c r="AM3815" s="791" t="s">
        <v>227</v>
      </c>
      <c r="AN3815" s="791" t="s">
        <v>227</v>
      </c>
      <c r="AO3815" s="791" t="s">
        <v>227</v>
      </c>
      <c r="AP3815" s="791" t="s">
        <v>2109</v>
      </c>
    </row>
    <row r="3816" spans="1:42" s="404" customFormat="1" ht="12.2" hidden="1" customHeight="1" x14ac:dyDescent="0.2">
      <c r="A3816" s="402"/>
      <c r="B3816" s="611" t="s">
        <v>163</v>
      </c>
      <c r="C3816" s="612" t="s">
        <v>412</v>
      </c>
      <c r="D3816" s="646" t="s">
        <v>161</v>
      </c>
      <c r="E3816" s="600" t="s">
        <v>2109</v>
      </c>
      <c r="F3816" s="613"/>
      <c r="G3816" s="613"/>
      <c r="H3816" s="612">
        <v>2020</v>
      </c>
      <c r="I3816" s="647"/>
      <c r="J3816" s="647" t="s">
        <v>225</v>
      </c>
      <c r="K3816" s="614" t="s">
        <v>689</v>
      </c>
      <c r="L3816" s="796"/>
      <c r="M3816" s="797"/>
      <c r="N3816" s="801"/>
      <c r="O3816" s="804"/>
      <c r="P3816" s="807"/>
      <c r="Q3816" s="810"/>
      <c r="R3816" s="804"/>
      <c r="S3816" s="615" t="s">
        <v>179</v>
      </c>
      <c r="T3816" s="616"/>
      <c r="U3816" s="615" t="s">
        <v>177</v>
      </c>
      <c r="V3816" s="617"/>
      <c r="W3816" s="615" t="s">
        <v>176</v>
      </c>
      <c r="X3816" s="618">
        <f>X3815</f>
        <v>215000000</v>
      </c>
      <c r="Y3816" s="615" t="s">
        <v>175</v>
      </c>
      <c r="Z3816" s="619"/>
      <c r="AA3816" s="402"/>
      <c r="AB3816" s="402"/>
      <c r="AC3816" s="402"/>
      <c r="AD3816" s="402"/>
      <c r="AE3816" s="402"/>
      <c r="AF3816" s="402"/>
      <c r="AG3816" s="655" t="s">
        <v>174</v>
      </c>
      <c r="AH3816" s="675"/>
      <c r="AI3816" s="463" t="s">
        <v>174</v>
      </c>
      <c r="AJ3816" s="464"/>
      <c r="AK3816" s="792"/>
      <c r="AL3816" s="792"/>
      <c r="AM3816" s="792"/>
      <c r="AN3816" s="792"/>
      <c r="AO3816" s="792"/>
      <c r="AP3816" s="792"/>
    </row>
    <row r="3817" spans="1:42" s="404" customFormat="1" ht="12.2" hidden="1" customHeight="1" x14ac:dyDescent="0.2">
      <c r="A3817" s="402"/>
      <c r="B3817" s="611" t="s">
        <v>163</v>
      </c>
      <c r="C3817" s="612" t="s">
        <v>412</v>
      </c>
      <c r="D3817" s="646" t="s">
        <v>161</v>
      </c>
      <c r="E3817" s="600" t="s">
        <v>2109</v>
      </c>
      <c r="F3817" s="613"/>
      <c r="G3817" s="613"/>
      <c r="H3817" s="612">
        <v>2020</v>
      </c>
      <c r="I3817" s="647"/>
      <c r="J3817" s="647" t="s">
        <v>225</v>
      </c>
      <c r="K3817" s="614" t="s">
        <v>689</v>
      </c>
      <c r="L3817" s="796"/>
      <c r="M3817" s="797"/>
      <c r="N3817" s="801"/>
      <c r="O3817" s="804"/>
      <c r="P3817" s="807"/>
      <c r="Q3817" s="810"/>
      <c r="R3817" s="804"/>
      <c r="S3817" s="615" t="s">
        <v>173</v>
      </c>
      <c r="T3817" s="621"/>
      <c r="U3817" s="615" t="s">
        <v>171</v>
      </c>
      <c r="V3817" s="622"/>
      <c r="W3817" s="615" t="s">
        <v>170</v>
      </c>
      <c r="X3817" s="618"/>
      <c r="Y3817" s="615" t="s">
        <v>169</v>
      </c>
      <c r="Z3817" s="619"/>
      <c r="AA3817" s="402"/>
      <c r="AB3817" s="402"/>
      <c r="AC3817" s="402"/>
      <c r="AD3817" s="402"/>
      <c r="AE3817" s="402"/>
      <c r="AF3817" s="402"/>
      <c r="AG3817" s="777"/>
      <c r="AH3817" s="778"/>
      <c r="AI3817" s="781"/>
      <c r="AJ3817" s="782"/>
      <c r="AK3817" s="792"/>
      <c r="AL3817" s="792"/>
      <c r="AM3817" s="792"/>
      <c r="AN3817" s="792"/>
      <c r="AO3817" s="792"/>
      <c r="AP3817" s="792"/>
    </row>
    <row r="3818" spans="1:42" s="404" customFormat="1" ht="12.2" hidden="1" customHeight="1" x14ac:dyDescent="0.2">
      <c r="A3818" s="402"/>
      <c r="B3818" s="611" t="s">
        <v>163</v>
      </c>
      <c r="C3818" s="612" t="s">
        <v>412</v>
      </c>
      <c r="D3818" s="646" t="s">
        <v>161</v>
      </c>
      <c r="E3818" s="600" t="s">
        <v>2109</v>
      </c>
      <c r="F3818" s="613"/>
      <c r="G3818" s="613"/>
      <c r="H3818" s="612">
        <v>2020</v>
      </c>
      <c r="I3818" s="647"/>
      <c r="J3818" s="647" t="s">
        <v>225</v>
      </c>
      <c r="K3818" s="614" t="s">
        <v>689</v>
      </c>
      <c r="L3818" s="796"/>
      <c r="M3818" s="797"/>
      <c r="N3818" s="801"/>
      <c r="O3818" s="804"/>
      <c r="P3818" s="807"/>
      <c r="Q3818" s="810"/>
      <c r="R3818" s="804"/>
      <c r="S3818" s="615" t="s">
        <v>168</v>
      </c>
      <c r="T3818" s="622"/>
      <c r="U3818" s="615" t="s">
        <v>167</v>
      </c>
      <c r="V3818" s="622"/>
      <c r="W3818" s="785"/>
      <c r="X3818" s="786"/>
      <c r="Y3818" s="615" t="s">
        <v>166</v>
      </c>
      <c r="Z3818" s="619"/>
      <c r="AA3818" s="402"/>
      <c r="AB3818" s="402"/>
      <c r="AC3818" s="402"/>
      <c r="AD3818" s="402"/>
      <c r="AE3818" s="402"/>
      <c r="AF3818" s="402"/>
      <c r="AG3818" s="777"/>
      <c r="AH3818" s="778"/>
      <c r="AI3818" s="781"/>
      <c r="AJ3818" s="782"/>
      <c r="AK3818" s="792"/>
      <c r="AL3818" s="792"/>
      <c r="AM3818" s="792"/>
      <c r="AN3818" s="792"/>
      <c r="AO3818" s="792"/>
      <c r="AP3818" s="792"/>
    </row>
    <row r="3819" spans="1:42" s="404" customFormat="1" ht="12.2" hidden="1" customHeight="1" x14ac:dyDescent="0.2">
      <c r="A3819" s="402"/>
      <c r="B3819" s="611" t="s">
        <v>163</v>
      </c>
      <c r="C3819" s="612" t="s">
        <v>412</v>
      </c>
      <c r="D3819" s="646" t="s">
        <v>161</v>
      </c>
      <c r="E3819" s="600" t="s">
        <v>2109</v>
      </c>
      <c r="F3819" s="613"/>
      <c r="G3819" s="613"/>
      <c r="H3819" s="612">
        <v>2020</v>
      </c>
      <c r="I3819" s="647"/>
      <c r="J3819" s="647" t="s">
        <v>225</v>
      </c>
      <c r="K3819" s="614" t="s">
        <v>689</v>
      </c>
      <c r="L3819" s="796"/>
      <c r="M3819" s="797"/>
      <c r="N3819" s="801"/>
      <c r="O3819" s="804"/>
      <c r="P3819" s="807"/>
      <c r="Q3819" s="810"/>
      <c r="R3819" s="804"/>
      <c r="S3819" s="615" t="s">
        <v>165</v>
      </c>
      <c r="T3819" s="617"/>
      <c r="U3819" s="615" t="s">
        <v>164</v>
      </c>
      <c r="V3819" s="617"/>
      <c r="W3819" s="785"/>
      <c r="X3819" s="786"/>
      <c r="Y3819" s="785"/>
      <c r="Z3819" s="786"/>
      <c r="AA3819" s="402"/>
      <c r="AB3819" s="402"/>
      <c r="AC3819" s="402"/>
      <c r="AD3819" s="402"/>
      <c r="AE3819" s="402"/>
      <c r="AF3819" s="402"/>
      <c r="AG3819" s="777"/>
      <c r="AH3819" s="778"/>
      <c r="AI3819" s="781"/>
      <c r="AJ3819" s="782"/>
      <c r="AK3819" s="792"/>
      <c r="AL3819" s="792"/>
      <c r="AM3819" s="792"/>
      <c r="AN3819" s="792"/>
      <c r="AO3819" s="792"/>
      <c r="AP3819" s="792"/>
    </row>
    <row r="3820" spans="1:42" s="404" customFormat="1" ht="12.2" hidden="1" customHeight="1" thickBot="1" x14ac:dyDescent="0.25">
      <c r="A3820" s="402"/>
      <c r="B3820" s="623" t="s">
        <v>163</v>
      </c>
      <c r="C3820" s="624" t="s">
        <v>412</v>
      </c>
      <c r="D3820" s="648" t="s">
        <v>161</v>
      </c>
      <c r="E3820" s="625" t="s">
        <v>2109</v>
      </c>
      <c r="F3820" s="626"/>
      <c r="G3820" s="626"/>
      <c r="H3820" s="624">
        <v>2020</v>
      </c>
      <c r="I3820" s="627"/>
      <c r="J3820" s="627" t="s">
        <v>225</v>
      </c>
      <c r="K3820" s="627" t="s">
        <v>689</v>
      </c>
      <c r="L3820" s="798"/>
      <c r="M3820" s="799"/>
      <c r="N3820" s="802"/>
      <c r="O3820" s="805"/>
      <c r="P3820" s="808"/>
      <c r="Q3820" s="811"/>
      <c r="R3820" s="805"/>
      <c r="S3820" s="629" t="s">
        <v>158</v>
      </c>
      <c r="T3820" s="630"/>
      <c r="U3820" s="789"/>
      <c r="V3820" s="790"/>
      <c r="W3820" s="787"/>
      <c r="X3820" s="788"/>
      <c r="Y3820" s="787"/>
      <c r="Z3820" s="788"/>
      <c r="AA3820" s="402"/>
      <c r="AB3820" s="402"/>
      <c r="AC3820" s="402"/>
      <c r="AD3820" s="402"/>
      <c r="AE3820" s="402"/>
      <c r="AF3820" s="402"/>
      <c r="AG3820" s="779"/>
      <c r="AH3820" s="780"/>
      <c r="AI3820" s="783"/>
      <c r="AJ3820" s="784"/>
      <c r="AK3820" s="793"/>
      <c r="AL3820" s="793"/>
      <c r="AM3820" s="793"/>
      <c r="AN3820" s="793"/>
      <c r="AO3820" s="793"/>
      <c r="AP3820" s="793"/>
    </row>
    <row r="3821" spans="1:42" s="404" customFormat="1" ht="13.5" hidden="1" customHeight="1" thickTop="1" x14ac:dyDescent="0.2">
      <c r="A3821" s="402"/>
      <c r="B3821" s="598" t="s">
        <v>163</v>
      </c>
      <c r="C3821" s="599" t="s">
        <v>412</v>
      </c>
      <c r="D3821" s="603" t="s">
        <v>161</v>
      </c>
      <c r="E3821" s="601" t="s">
        <v>2113</v>
      </c>
      <c r="F3821" s="602"/>
      <c r="G3821" s="602"/>
      <c r="H3821" s="612">
        <v>2020</v>
      </c>
      <c r="I3821" s="647"/>
      <c r="J3821" s="647" t="s">
        <v>225</v>
      </c>
      <c r="K3821" s="604" t="s">
        <v>2111</v>
      </c>
      <c r="L3821" s="794" t="s">
        <v>2110</v>
      </c>
      <c r="M3821" s="795"/>
      <c r="N3821" s="800" t="s">
        <v>2112</v>
      </c>
      <c r="O3821" s="803" t="s">
        <v>219</v>
      </c>
      <c r="P3821" s="806"/>
      <c r="Q3821" s="809" t="s">
        <v>218</v>
      </c>
      <c r="R3821" s="803" t="s">
        <v>185</v>
      </c>
      <c r="S3821" s="605" t="s">
        <v>184</v>
      </c>
      <c r="T3821" s="606">
        <v>6072010.8700000001</v>
      </c>
      <c r="U3821" s="605" t="s">
        <v>183</v>
      </c>
      <c r="V3821" s="631">
        <v>0</v>
      </c>
      <c r="W3821" s="605" t="s">
        <v>182</v>
      </c>
      <c r="X3821" s="608">
        <f>T3821</f>
        <v>6072010.8700000001</v>
      </c>
      <c r="Y3821" s="605" t="s">
        <v>181</v>
      </c>
      <c r="Z3821" s="609"/>
      <c r="AA3821" s="402"/>
      <c r="AB3821" s="402"/>
      <c r="AC3821" s="402"/>
      <c r="AD3821" s="402"/>
      <c r="AE3821" s="402"/>
      <c r="AF3821" s="402"/>
      <c r="AG3821" s="653" t="s">
        <v>180</v>
      </c>
      <c r="AH3821" s="674"/>
      <c r="AI3821" s="466" t="s">
        <v>180</v>
      </c>
      <c r="AJ3821" s="465"/>
      <c r="AK3821" s="791" t="s">
        <v>227</v>
      </c>
      <c r="AL3821" s="791" t="s">
        <v>227</v>
      </c>
      <c r="AM3821" s="791" t="s">
        <v>227</v>
      </c>
      <c r="AN3821" s="791" t="s">
        <v>227</v>
      </c>
      <c r="AO3821" s="791" t="s">
        <v>227</v>
      </c>
      <c r="AP3821" s="791" t="s">
        <v>2114</v>
      </c>
    </row>
    <row r="3822" spans="1:42" s="404" customFormat="1" ht="12.2" hidden="1" customHeight="1" x14ac:dyDescent="0.2">
      <c r="A3822" s="402"/>
      <c r="B3822" s="611" t="s">
        <v>163</v>
      </c>
      <c r="C3822" s="612" t="s">
        <v>412</v>
      </c>
      <c r="D3822" s="646" t="s">
        <v>161</v>
      </c>
      <c r="E3822" s="600" t="s">
        <v>2113</v>
      </c>
      <c r="F3822" s="613"/>
      <c r="G3822" s="613"/>
      <c r="H3822" s="612">
        <v>2020</v>
      </c>
      <c r="I3822" s="647"/>
      <c r="J3822" s="647" t="s">
        <v>225</v>
      </c>
      <c r="K3822" s="614" t="s">
        <v>2111</v>
      </c>
      <c r="L3822" s="796"/>
      <c r="M3822" s="797"/>
      <c r="N3822" s="801"/>
      <c r="O3822" s="804"/>
      <c r="P3822" s="807"/>
      <c r="Q3822" s="810"/>
      <c r="R3822" s="804"/>
      <c r="S3822" s="615" t="s">
        <v>179</v>
      </c>
      <c r="T3822" s="616"/>
      <c r="U3822" s="615" t="s">
        <v>177</v>
      </c>
      <c r="V3822" s="617"/>
      <c r="W3822" s="615" t="s">
        <v>176</v>
      </c>
      <c r="X3822" s="618">
        <f>X3821</f>
        <v>6072010.8700000001</v>
      </c>
      <c r="Y3822" s="615" t="s">
        <v>175</v>
      </c>
      <c r="Z3822" s="619"/>
      <c r="AA3822" s="402"/>
      <c r="AB3822" s="402"/>
      <c r="AC3822" s="402"/>
      <c r="AD3822" s="402"/>
      <c r="AE3822" s="402"/>
      <c r="AF3822" s="402"/>
      <c r="AG3822" s="655" t="s">
        <v>174</v>
      </c>
      <c r="AH3822" s="675"/>
      <c r="AI3822" s="463" t="s">
        <v>174</v>
      </c>
      <c r="AJ3822" s="464"/>
      <c r="AK3822" s="792"/>
      <c r="AL3822" s="792"/>
      <c r="AM3822" s="792"/>
      <c r="AN3822" s="792"/>
      <c r="AO3822" s="792"/>
      <c r="AP3822" s="792"/>
    </row>
    <row r="3823" spans="1:42" s="404" customFormat="1" ht="12.2" hidden="1" customHeight="1" x14ac:dyDescent="0.2">
      <c r="A3823" s="402"/>
      <c r="B3823" s="611" t="s">
        <v>163</v>
      </c>
      <c r="C3823" s="612" t="s">
        <v>412</v>
      </c>
      <c r="D3823" s="646" t="s">
        <v>161</v>
      </c>
      <c r="E3823" s="600" t="s">
        <v>2113</v>
      </c>
      <c r="F3823" s="613"/>
      <c r="G3823" s="613"/>
      <c r="H3823" s="612">
        <v>2020</v>
      </c>
      <c r="I3823" s="647"/>
      <c r="J3823" s="647" t="s">
        <v>225</v>
      </c>
      <c r="K3823" s="614" t="s">
        <v>2111</v>
      </c>
      <c r="L3823" s="796"/>
      <c r="M3823" s="797"/>
      <c r="N3823" s="801"/>
      <c r="O3823" s="804"/>
      <c r="P3823" s="807"/>
      <c r="Q3823" s="810"/>
      <c r="R3823" s="804"/>
      <c r="S3823" s="615" t="s">
        <v>173</v>
      </c>
      <c r="T3823" s="621"/>
      <c r="U3823" s="615" t="s">
        <v>171</v>
      </c>
      <c r="V3823" s="622"/>
      <c r="W3823" s="615" t="s">
        <v>170</v>
      </c>
      <c r="X3823" s="618"/>
      <c r="Y3823" s="615" t="s">
        <v>169</v>
      </c>
      <c r="Z3823" s="619"/>
      <c r="AA3823" s="402"/>
      <c r="AB3823" s="402"/>
      <c r="AC3823" s="402"/>
      <c r="AD3823" s="402"/>
      <c r="AE3823" s="402"/>
      <c r="AF3823" s="402"/>
      <c r="AG3823" s="777"/>
      <c r="AH3823" s="778"/>
      <c r="AI3823" s="781"/>
      <c r="AJ3823" s="782"/>
      <c r="AK3823" s="792"/>
      <c r="AL3823" s="792"/>
      <c r="AM3823" s="792"/>
      <c r="AN3823" s="792"/>
      <c r="AO3823" s="792"/>
      <c r="AP3823" s="792"/>
    </row>
    <row r="3824" spans="1:42" s="404" customFormat="1" ht="12.2" hidden="1" customHeight="1" x14ac:dyDescent="0.2">
      <c r="A3824" s="402"/>
      <c r="B3824" s="611" t="s">
        <v>163</v>
      </c>
      <c r="C3824" s="612" t="s">
        <v>412</v>
      </c>
      <c r="D3824" s="646" t="s">
        <v>161</v>
      </c>
      <c r="E3824" s="600" t="s">
        <v>2113</v>
      </c>
      <c r="F3824" s="613"/>
      <c r="G3824" s="613"/>
      <c r="H3824" s="612">
        <v>2020</v>
      </c>
      <c r="I3824" s="647"/>
      <c r="J3824" s="647" t="s">
        <v>225</v>
      </c>
      <c r="K3824" s="614" t="s">
        <v>2111</v>
      </c>
      <c r="L3824" s="796"/>
      <c r="M3824" s="797"/>
      <c r="N3824" s="801"/>
      <c r="O3824" s="804"/>
      <c r="P3824" s="807"/>
      <c r="Q3824" s="810"/>
      <c r="R3824" s="804"/>
      <c r="S3824" s="615" t="s">
        <v>168</v>
      </c>
      <c r="T3824" s="622"/>
      <c r="U3824" s="615" t="s">
        <v>167</v>
      </c>
      <c r="V3824" s="622"/>
      <c r="W3824" s="785"/>
      <c r="X3824" s="786"/>
      <c r="Y3824" s="615" t="s">
        <v>166</v>
      </c>
      <c r="Z3824" s="619"/>
      <c r="AA3824" s="402"/>
      <c r="AB3824" s="402"/>
      <c r="AC3824" s="402"/>
      <c r="AD3824" s="402"/>
      <c r="AE3824" s="402"/>
      <c r="AF3824" s="402"/>
      <c r="AG3824" s="777"/>
      <c r="AH3824" s="778"/>
      <c r="AI3824" s="781"/>
      <c r="AJ3824" s="782"/>
      <c r="AK3824" s="792"/>
      <c r="AL3824" s="792"/>
      <c r="AM3824" s="792"/>
      <c r="AN3824" s="792"/>
      <c r="AO3824" s="792"/>
      <c r="AP3824" s="792"/>
    </row>
    <row r="3825" spans="1:42" s="404" customFormat="1" ht="12.2" hidden="1" customHeight="1" x14ac:dyDescent="0.2">
      <c r="A3825" s="402"/>
      <c r="B3825" s="611" t="s">
        <v>163</v>
      </c>
      <c r="C3825" s="612" t="s">
        <v>412</v>
      </c>
      <c r="D3825" s="646" t="s">
        <v>161</v>
      </c>
      <c r="E3825" s="600" t="s">
        <v>2113</v>
      </c>
      <c r="F3825" s="613"/>
      <c r="G3825" s="613"/>
      <c r="H3825" s="612">
        <v>2020</v>
      </c>
      <c r="I3825" s="647"/>
      <c r="J3825" s="647" t="s">
        <v>225</v>
      </c>
      <c r="K3825" s="614" t="s">
        <v>2111</v>
      </c>
      <c r="L3825" s="796"/>
      <c r="M3825" s="797"/>
      <c r="N3825" s="801"/>
      <c r="O3825" s="804"/>
      <c r="P3825" s="807"/>
      <c r="Q3825" s="810"/>
      <c r="R3825" s="804"/>
      <c r="S3825" s="615" t="s">
        <v>165</v>
      </c>
      <c r="T3825" s="617"/>
      <c r="U3825" s="615" t="s">
        <v>164</v>
      </c>
      <c r="V3825" s="617"/>
      <c r="W3825" s="785"/>
      <c r="X3825" s="786"/>
      <c r="Y3825" s="785"/>
      <c r="Z3825" s="786"/>
      <c r="AA3825" s="402"/>
      <c r="AB3825" s="402"/>
      <c r="AC3825" s="402"/>
      <c r="AD3825" s="402"/>
      <c r="AE3825" s="402"/>
      <c r="AF3825" s="402"/>
      <c r="AG3825" s="777"/>
      <c r="AH3825" s="778"/>
      <c r="AI3825" s="781"/>
      <c r="AJ3825" s="782"/>
      <c r="AK3825" s="792"/>
      <c r="AL3825" s="792"/>
      <c r="AM3825" s="792"/>
      <c r="AN3825" s="792"/>
      <c r="AO3825" s="792"/>
      <c r="AP3825" s="792"/>
    </row>
    <row r="3826" spans="1:42" s="404" customFormat="1" ht="12.2" hidden="1" customHeight="1" thickBot="1" x14ac:dyDescent="0.25">
      <c r="A3826" s="402"/>
      <c r="B3826" s="623" t="s">
        <v>163</v>
      </c>
      <c r="C3826" s="624" t="s">
        <v>412</v>
      </c>
      <c r="D3826" s="648" t="s">
        <v>161</v>
      </c>
      <c r="E3826" s="625" t="s">
        <v>2113</v>
      </c>
      <c r="F3826" s="626"/>
      <c r="G3826" s="626"/>
      <c r="H3826" s="624">
        <v>2020</v>
      </c>
      <c r="I3826" s="627"/>
      <c r="J3826" s="627" t="s">
        <v>225</v>
      </c>
      <c r="K3826" s="627" t="s">
        <v>2111</v>
      </c>
      <c r="L3826" s="798"/>
      <c r="M3826" s="799"/>
      <c r="N3826" s="802"/>
      <c r="O3826" s="805"/>
      <c r="P3826" s="808"/>
      <c r="Q3826" s="811"/>
      <c r="R3826" s="805"/>
      <c r="S3826" s="629" t="s">
        <v>158</v>
      </c>
      <c r="T3826" s="630"/>
      <c r="U3826" s="789"/>
      <c r="V3826" s="790"/>
      <c r="W3826" s="787"/>
      <c r="X3826" s="788"/>
      <c r="Y3826" s="787"/>
      <c r="Z3826" s="788"/>
      <c r="AA3826" s="402"/>
      <c r="AB3826" s="402"/>
      <c r="AC3826" s="402"/>
      <c r="AD3826" s="402"/>
      <c r="AE3826" s="402"/>
      <c r="AF3826" s="402"/>
      <c r="AG3826" s="779"/>
      <c r="AH3826" s="780"/>
      <c r="AI3826" s="783"/>
      <c r="AJ3826" s="784"/>
      <c r="AK3826" s="793"/>
      <c r="AL3826" s="793"/>
      <c r="AM3826" s="793"/>
      <c r="AN3826" s="793"/>
      <c r="AO3826" s="793"/>
      <c r="AP3826" s="793"/>
    </row>
    <row r="3827" spans="1:42" s="404" customFormat="1" ht="13.5" hidden="1" thickTop="1" x14ac:dyDescent="0.2">
      <c r="A3827" s="402"/>
      <c r="B3827" s="546"/>
      <c r="C3827" s="546"/>
      <c r="D3827" s="546"/>
      <c r="E3827" s="546"/>
      <c r="F3827" s="554"/>
      <c r="G3827" s="554"/>
      <c r="H3827" s="555"/>
      <c r="I3827" s="555"/>
      <c r="J3827" s="555" t="s">
        <v>987</v>
      </c>
      <c r="K3827" s="555"/>
      <c r="N3827" s="402"/>
      <c r="O3827" s="402"/>
      <c r="P3827" s="402"/>
      <c r="Q3827" s="403"/>
      <c r="R3827" s="402"/>
      <c r="S3827" s="402"/>
      <c r="T3827" s="402"/>
      <c r="U3827" s="402"/>
      <c r="V3827" s="402"/>
      <c r="W3827" s="402"/>
      <c r="X3827" s="402"/>
      <c r="Y3827" s="402"/>
      <c r="Z3827" s="402"/>
      <c r="AA3827" s="402"/>
      <c r="AB3827" s="402"/>
      <c r="AC3827" s="402"/>
      <c r="AD3827" s="402"/>
      <c r="AE3827" s="402"/>
      <c r="AF3827" s="402"/>
      <c r="AG3827" s="402"/>
      <c r="AH3827" s="402"/>
      <c r="AI3827" s="402"/>
      <c r="AJ3827" s="402"/>
      <c r="AK3827" s="402"/>
      <c r="AL3827" s="402"/>
      <c r="AM3827" s="402"/>
      <c r="AN3827" s="402"/>
      <c r="AO3827" s="402"/>
      <c r="AP3827" s="402"/>
    </row>
    <row r="3828" spans="1:42" s="404" customFormat="1" hidden="1" x14ac:dyDescent="0.2">
      <c r="A3828" s="402"/>
      <c r="B3828" s="546"/>
      <c r="C3828" s="546"/>
      <c r="D3828" s="546"/>
      <c r="E3828" s="546"/>
      <c r="F3828" s="554"/>
      <c r="G3828" s="554"/>
      <c r="H3828" s="555"/>
      <c r="I3828" s="555"/>
      <c r="J3828" s="555" t="s">
        <v>987</v>
      </c>
      <c r="K3828" s="555"/>
      <c r="N3828" s="402"/>
      <c r="O3828" s="402"/>
      <c r="P3828" s="402"/>
      <c r="Q3828" s="403"/>
      <c r="R3828" s="402"/>
      <c r="S3828" s="402"/>
      <c r="T3828" s="402"/>
      <c r="U3828" s="402"/>
      <c r="V3828" s="402"/>
      <c r="W3828" s="402"/>
      <c r="X3828" s="402"/>
      <c r="Y3828" s="402"/>
      <c r="Z3828" s="402"/>
      <c r="AA3828" s="402"/>
      <c r="AB3828" s="402"/>
      <c r="AC3828" s="402"/>
      <c r="AD3828" s="402"/>
      <c r="AE3828" s="402"/>
      <c r="AF3828" s="402"/>
      <c r="AG3828" s="402"/>
      <c r="AH3828" s="402"/>
      <c r="AI3828" s="402"/>
      <c r="AJ3828" s="402"/>
      <c r="AK3828" s="402"/>
      <c r="AL3828" s="402"/>
      <c r="AM3828" s="402"/>
      <c r="AN3828" s="402"/>
      <c r="AO3828" s="402"/>
      <c r="AP3828" s="402"/>
    </row>
    <row r="3829" spans="1:42" s="404" customFormat="1" hidden="1" x14ac:dyDescent="0.2">
      <c r="A3829" s="402"/>
      <c r="B3829" s="546"/>
      <c r="C3829" s="546"/>
      <c r="D3829" s="546"/>
      <c r="E3829" s="546"/>
      <c r="F3829" s="554"/>
      <c r="G3829" s="554"/>
      <c r="H3829" s="555"/>
      <c r="I3829" s="555"/>
      <c r="J3829" s="555" t="s">
        <v>987</v>
      </c>
      <c r="K3829" s="555"/>
      <c r="N3829" s="402"/>
      <c r="O3829" s="402"/>
      <c r="P3829" s="402"/>
      <c r="Q3829" s="403"/>
      <c r="R3829" s="402"/>
      <c r="S3829" s="402"/>
      <c r="T3829" s="402"/>
      <c r="U3829" s="402"/>
      <c r="V3829" s="402"/>
      <c r="W3829" s="402"/>
      <c r="X3829" s="402"/>
      <c r="Y3829" s="402"/>
      <c r="Z3829" s="402"/>
      <c r="AA3829" s="402"/>
      <c r="AB3829" s="402"/>
      <c r="AC3829" s="402"/>
      <c r="AD3829" s="402"/>
      <c r="AE3829" s="402"/>
      <c r="AF3829" s="402"/>
      <c r="AG3829" s="402"/>
      <c r="AH3829" s="402"/>
      <c r="AI3829" s="402"/>
      <c r="AJ3829" s="402"/>
      <c r="AK3829" s="402"/>
      <c r="AL3829" s="402"/>
      <c r="AM3829" s="402"/>
      <c r="AN3829" s="402"/>
      <c r="AO3829" s="402"/>
      <c r="AP3829" s="402"/>
    </row>
    <row r="3830" spans="1:42" s="404" customFormat="1" hidden="1" x14ac:dyDescent="0.2">
      <c r="A3830" s="402"/>
      <c r="B3830" s="546"/>
      <c r="C3830" s="546"/>
      <c r="D3830" s="546"/>
      <c r="E3830" s="546"/>
      <c r="F3830" s="554"/>
      <c r="G3830" s="554"/>
      <c r="H3830" s="555"/>
      <c r="I3830" s="555"/>
      <c r="J3830" s="555" t="s">
        <v>987</v>
      </c>
      <c r="K3830" s="555"/>
      <c r="N3830" s="402"/>
      <c r="O3830" s="402"/>
      <c r="P3830" s="402"/>
      <c r="Q3830" s="403"/>
      <c r="R3830" s="402"/>
      <c r="S3830" s="402"/>
      <c r="T3830" s="402"/>
      <c r="U3830" s="402"/>
      <c r="V3830" s="402"/>
      <c r="W3830" s="402"/>
      <c r="X3830" s="402"/>
      <c r="Y3830" s="402"/>
      <c r="Z3830" s="402"/>
      <c r="AA3830" s="402"/>
      <c r="AB3830" s="402"/>
      <c r="AC3830" s="402"/>
      <c r="AD3830" s="402"/>
      <c r="AE3830" s="402"/>
      <c r="AF3830" s="402"/>
      <c r="AG3830" s="402"/>
      <c r="AH3830" s="402"/>
      <c r="AI3830" s="402"/>
      <c r="AJ3830" s="402"/>
      <c r="AK3830" s="402"/>
      <c r="AL3830" s="402"/>
      <c r="AM3830" s="402"/>
      <c r="AN3830" s="402"/>
      <c r="AO3830" s="402"/>
      <c r="AP3830" s="402"/>
    </row>
    <row r="3831" spans="1:42" s="404" customFormat="1" hidden="1" x14ac:dyDescent="0.2">
      <c r="A3831" s="402"/>
      <c r="B3831" s="546"/>
      <c r="C3831" s="546"/>
      <c r="D3831" s="546"/>
      <c r="E3831" s="546"/>
      <c r="F3831" s="554"/>
      <c r="G3831" s="554"/>
      <c r="H3831" s="555"/>
      <c r="I3831" s="555"/>
      <c r="J3831" s="555" t="s">
        <v>987</v>
      </c>
      <c r="K3831" s="555"/>
      <c r="N3831" s="402"/>
      <c r="O3831" s="402"/>
      <c r="P3831" s="402"/>
      <c r="Q3831" s="403"/>
      <c r="R3831" s="402"/>
      <c r="S3831" s="402"/>
      <c r="T3831" s="402"/>
      <c r="U3831" s="402"/>
      <c r="V3831" s="402"/>
      <c r="W3831" s="402"/>
      <c r="X3831" s="402"/>
      <c r="Y3831" s="402"/>
      <c r="Z3831" s="402"/>
      <c r="AA3831" s="402"/>
      <c r="AB3831" s="402"/>
      <c r="AC3831" s="402"/>
      <c r="AD3831" s="402"/>
      <c r="AE3831" s="402"/>
      <c r="AF3831" s="402"/>
      <c r="AG3831" s="402"/>
      <c r="AH3831" s="402"/>
      <c r="AI3831" s="402"/>
      <c r="AJ3831" s="402"/>
      <c r="AK3831" s="402"/>
      <c r="AL3831" s="402"/>
      <c r="AM3831" s="402"/>
      <c r="AN3831" s="402"/>
      <c r="AO3831" s="402"/>
      <c r="AP3831" s="402"/>
    </row>
    <row r="3832" spans="1:42" s="404" customFormat="1" hidden="1" x14ac:dyDescent="0.2">
      <c r="A3832" s="402"/>
      <c r="B3832" s="546"/>
      <c r="C3832" s="546"/>
      <c r="D3832" s="546"/>
      <c r="E3832" s="546"/>
      <c r="F3832" s="554"/>
      <c r="G3832" s="554"/>
      <c r="H3832" s="555"/>
      <c r="I3832" s="555"/>
      <c r="J3832" s="555" t="s">
        <v>987</v>
      </c>
      <c r="K3832" s="555"/>
      <c r="N3832" s="402"/>
      <c r="O3832" s="402"/>
      <c r="P3832" s="402"/>
      <c r="Q3832" s="403"/>
      <c r="R3832" s="402"/>
      <c r="S3832" s="402"/>
      <c r="T3832" s="402"/>
      <c r="U3832" s="402"/>
      <c r="V3832" s="402"/>
      <c r="W3832" s="402"/>
      <c r="X3832" s="402"/>
      <c r="Y3832" s="402"/>
      <c r="Z3832" s="402"/>
      <c r="AA3832" s="402"/>
      <c r="AB3832" s="402"/>
      <c r="AC3832" s="402"/>
      <c r="AD3832" s="402"/>
      <c r="AE3832" s="402"/>
      <c r="AF3832" s="402"/>
      <c r="AG3832" s="402"/>
      <c r="AH3832" s="402"/>
      <c r="AI3832" s="402"/>
      <c r="AJ3832" s="402"/>
      <c r="AK3832" s="402"/>
      <c r="AL3832" s="402"/>
      <c r="AM3832" s="402"/>
      <c r="AN3832" s="402"/>
      <c r="AO3832" s="402"/>
      <c r="AP3832" s="402"/>
    </row>
    <row r="3833" spans="1:42" s="404" customFormat="1" hidden="1" x14ac:dyDescent="0.2">
      <c r="A3833" s="402"/>
      <c r="B3833" s="546"/>
      <c r="C3833" s="546"/>
      <c r="D3833" s="546"/>
      <c r="E3833" s="546"/>
      <c r="F3833" s="554"/>
      <c r="G3833" s="554"/>
      <c r="H3833" s="555"/>
      <c r="I3833" s="555"/>
      <c r="J3833" s="555" t="s">
        <v>987</v>
      </c>
      <c r="K3833" s="555"/>
      <c r="N3833" s="402"/>
      <c r="O3833" s="402"/>
      <c r="P3833" s="402"/>
      <c r="Q3833" s="403"/>
      <c r="R3833" s="402"/>
      <c r="S3833" s="402"/>
      <c r="T3833" s="402"/>
      <c r="U3833" s="402"/>
      <c r="V3833" s="402"/>
      <c r="W3833" s="402"/>
      <c r="X3833" s="402"/>
      <c r="Y3833" s="402"/>
      <c r="Z3833" s="402"/>
      <c r="AA3833" s="402"/>
      <c r="AB3833" s="402"/>
      <c r="AC3833" s="402"/>
      <c r="AD3833" s="402"/>
      <c r="AE3833" s="402"/>
      <c r="AF3833" s="402"/>
      <c r="AG3833" s="402"/>
      <c r="AH3833" s="402"/>
      <c r="AI3833" s="402"/>
      <c r="AJ3833" s="402"/>
      <c r="AK3833" s="402"/>
      <c r="AL3833" s="402"/>
      <c r="AM3833" s="402"/>
      <c r="AN3833" s="402"/>
      <c r="AO3833" s="402"/>
      <c r="AP3833" s="402"/>
    </row>
    <row r="3834" spans="1:42" s="404" customFormat="1" hidden="1" x14ac:dyDescent="0.2">
      <c r="A3834" s="402"/>
      <c r="B3834" s="546"/>
      <c r="C3834" s="546"/>
      <c r="D3834" s="546"/>
      <c r="E3834" s="546"/>
      <c r="F3834" s="554"/>
      <c r="G3834" s="554"/>
      <c r="H3834" s="555"/>
      <c r="I3834" s="555"/>
      <c r="J3834" s="555" t="s">
        <v>987</v>
      </c>
      <c r="K3834" s="555"/>
      <c r="N3834" s="402"/>
      <c r="O3834" s="402"/>
      <c r="P3834" s="402"/>
      <c r="Q3834" s="403"/>
      <c r="R3834" s="402"/>
      <c r="S3834" s="402"/>
      <c r="T3834" s="402"/>
      <c r="U3834" s="402"/>
      <c r="V3834" s="402"/>
      <c r="W3834" s="402"/>
      <c r="X3834" s="402"/>
      <c r="Y3834" s="402"/>
      <c r="Z3834" s="402"/>
      <c r="AA3834" s="402"/>
      <c r="AB3834" s="402"/>
      <c r="AC3834" s="402"/>
      <c r="AD3834" s="402"/>
      <c r="AE3834" s="402"/>
      <c r="AF3834" s="402"/>
      <c r="AG3834" s="402"/>
      <c r="AH3834" s="402"/>
      <c r="AI3834" s="402"/>
      <c r="AJ3834" s="402"/>
      <c r="AK3834" s="402"/>
      <c r="AL3834" s="402"/>
      <c r="AM3834" s="402"/>
      <c r="AN3834" s="402"/>
      <c r="AO3834" s="402"/>
      <c r="AP3834" s="402"/>
    </row>
    <row r="3835" spans="1:42" s="404" customFormat="1" hidden="1" x14ac:dyDescent="0.2">
      <c r="A3835" s="402"/>
      <c r="B3835" s="546"/>
      <c r="C3835" s="546"/>
      <c r="D3835" s="546"/>
      <c r="E3835" s="546"/>
      <c r="F3835" s="554"/>
      <c r="G3835" s="554"/>
      <c r="H3835" s="555"/>
      <c r="I3835" s="555"/>
      <c r="J3835" s="555" t="s">
        <v>987</v>
      </c>
      <c r="K3835" s="555"/>
      <c r="N3835" s="402"/>
      <c r="O3835" s="402"/>
      <c r="P3835" s="402"/>
      <c r="Q3835" s="403"/>
      <c r="R3835" s="402"/>
      <c r="S3835" s="402"/>
      <c r="T3835" s="402"/>
      <c r="U3835" s="402"/>
      <c r="V3835" s="402"/>
      <c r="W3835" s="402"/>
      <c r="X3835" s="402"/>
      <c r="Y3835" s="402"/>
      <c r="Z3835" s="402"/>
      <c r="AA3835" s="402"/>
      <c r="AB3835" s="402"/>
      <c r="AC3835" s="402"/>
      <c r="AD3835" s="402"/>
      <c r="AE3835" s="402"/>
      <c r="AF3835" s="402"/>
      <c r="AG3835" s="402"/>
      <c r="AH3835" s="402"/>
      <c r="AI3835" s="402"/>
      <c r="AJ3835" s="402"/>
      <c r="AK3835" s="402"/>
      <c r="AL3835" s="402"/>
      <c r="AM3835" s="402"/>
      <c r="AN3835" s="402"/>
      <c r="AO3835" s="402"/>
      <c r="AP3835" s="402"/>
    </row>
    <row r="3836" spans="1:42" s="404" customFormat="1" hidden="1" x14ac:dyDescent="0.2">
      <c r="A3836" s="402"/>
      <c r="B3836" s="546"/>
      <c r="C3836" s="546"/>
      <c r="D3836" s="546"/>
      <c r="E3836" s="546"/>
      <c r="F3836" s="554"/>
      <c r="G3836" s="554"/>
      <c r="H3836" s="555"/>
      <c r="I3836" s="555"/>
      <c r="J3836" s="555" t="s">
        <v>987</v>
      </c>
      <c r="K3836" s="555"/>
      <c r="N3836" s="402"/>
      <c r="O3836" s="402"/>
      <c r="P3836" s="402"/>
      <c r="Q3836" s="403"/>
      <c r="R3836" s="402"/>
      <c r="S3836" s="402"/>
      <c r="T3836" s="402"/>
      <c r="U3836" s="402"/>
      <c r="V3836" s="402"/>
      <c r="W3836" s="402"/>
      <c r="X3836" s="402"/>
      <c r="Y3836" s="402"/>
      <c r="Z3836" s="402"/>
      <c r="AA3836" s="402"/>
      <c r="AB3836" s="402"/>
      <c r="AC3836" s="402"/>
      <c r="AD3836" s="402"/>
      <c r="AE3836" s="402"/>
      <c r="AF3836" s="402"/>
      <c r="AG3836" s="402"/>
      <c r="AH3836" s="402"/>
      <c r="AI3836" s="402"/>
      <c r="AJ3836" s="402"/>
      <c r="AK3836" s="402"/>
      <c r="AL3836" s="402"/>
      <c r="AM3836" s="402"/>
      <c r="AN3836" s="402"/>
      <c r="AO3836" s="402"/>
      <c r="AP3836" s="402"/>
    </row>
    <row r="3837" spans="1:42" s="404" customFormat="1" hidden="1" x14ac:dyDescent="0.2">
      <c r="A3837" s="402"/>
      <c r="B3837" s="546"/>
      <c r="C3837" s="546"/>
      <c r="D3837" s="546"/>
      <c r="E3837" s="546"/>
      <c r="F3837" s="554"/>
      <c r="G3837" s="554"/>
      <c r="H3837" s="555"/>
      <c r="I3837" s="555"/>
      <c r="J3837" s="555" t="s">
        <v>987</v>
      </c>
      <c r="K3837" s="555"/>
      <c r="N3837" s="402"/>
      <c r="O3837" s="402"/>
      <c r="P3837" s="402"/>
      <c r="Q3837" s="403"/>
      <c r="R3837" s="402"/>
      <c r="S3837" s="402"/>
      <c r="T3837" s="402"/>
      <c r="U3837" s="402"/>
      <c r="V3837" s="402"/>
      <c r="W3837" s="402"/>
      <c r="X3837" s="402"/>
      <c r="Y3837" s="402"/>
      <c r="Z3837" s="402"/>
      <c r="AA3837" s="402"/>
      <c r="AB3837" s="402"/>
      <c r="AC3837" s="402"/>
      <c r="AD3837" s="402"/>
      <c r="AE3837" s="402"/>
      <c r="AF3837" s="402"/>
      <c r="AG3837" s="402"/>
      <c r="AH3837" s="402"/>
      <c r="AI3837" s="402"/>
      <c r="AJ3837" s="402"/>
      <c r="AK3837" s="402"/>
      <c r="AL3837" s="402"/>
      <c r="AM3837" s="402"/>
      <c r="AN3837" s="402"/>
      <c r="AO3837" s="402"/>
      <c r="AP3837" s="402"/>
    </row>
    <row r="3838" spans="1:42" s="404" customFormat="1" hidden="1" x14ac:dyDescent="0.2">
      <c r="A3838" s="402"/>
      <c r="B3838" s="546"/>
      <c r="C3838" s="546"/>
      <c r="D3838" s="546"/>
      <c r="E3838" s="546"/>
      <c r="F3838" s="554"/>
      <c r="G3838" s="554"/>
      <c r="H3838" s="555"/>
      <c r="I3838" s="555"/>
      <c r="J3838" s="555" t="s">
        <v>987</v>
      </c>
      <c r="K3838" s="555"/>
      <c r="N3838" s="402"/>
      <c r="O3838" s="402"/>
      <c r="P3838" s="402"/>
      <c r="Q3838" s="403"/>
      <c r="R3838" s="402"/>
      <c r="S3838" s="402"/>
      <c r="T3838" s="402"/>
      <c r="U3838" s="402"/>
      <c r="V3838" s="402"/>
      <c r="W3838" s="402"/>
      <c r="X3838" s="402"/>
      <c r="Y3838" s="402"/>
      <c r="Z3838" s="402"/>
      <c r="AA3838" s="402"/>
      <c r="AB3838" s="402"/>
      <c r="AC3838" s="402"/>
      <c r="AD3838" s="402"/>
      <c r="AE3838" s="402"/>
      <c r="AF3838" s="402"/>
      <c r="AG3838" s="402"/>
      <c r="AH3838" s="402"/>
      <c r="AI3838" s="402"/>
      <c r="AJ3838" s="402"/>
      <c r="AK3838" s="402"/>
      <c r="AL3838" s="402"/>
      <c r="AM3838" s="402"/>
      <c r="AN3838" s="402"/>
      <c r="AO3838" s="402"/>
      <c r="AP3838" s="402"/>
    </row>
    <row r="3839" spans="1:42" s="404" customFormat="1" hidden="1" x14ac:dyDescent="0.2">
      <c r="A3839" s="402"/>
      <c r="B3839" s="546"/>
      <c r="C3839" s="546"/>
      <c r="D3839" s="546"/>
      <c r="E3839" s="546"/>
      <c r="F3839" s="554"/>
      <c r="G3839" s="554"/>
      <c r="H3839" s="555"/>
      <c r="I3839" s="555"/>
      <c r="J3839" s="555" t="s">
        <v>987</v>
      </c>
      <c r="K3839" s="555"/>
      <c r="N3839" s="402"/>
      <c r="O3839" s="402"/>
      <c r="P3839" s="402"/>
      <c r="Q3839" s="403"/>
      <c r="R3839" s="402"/>
      <c r="S3839" s="402"/>
      <c r="T3839" s="402"/>
      <c r="U3839" s="402"/>
      <c r="V3839" s="402"/>
      <c r="W3839" s="402"/>
      <c r="X3839" s="402"/>
      <c r="Y3839" s="402"/>
      <c r="Z3839" s="402"/>
      <c r="AA3839" s="402"/>
      <c r="AB3839" s="402"/>
      <c r="AC3839" s="402"/>
      <c r="AD3839" s="402"/>
      <c r="AE3839" s="402"/>
      <c r="AF3839" s="402"/>
      <c r="AG3839" s="402"/>
      <c r="AH3839" s="402"/>
      <c r="AI3839" s="402"/>
      <c r="AJ3839" s="402"/>
      <c r="AK3839" s="402"/>
      <c r="AL3839" s="402"/>
      <c r="AM3839" s="402"/>
      <c r="AN3839" s="402"/>
      <c r="AO3839" s="402"/>
      <c r="AP3839" s="402"/>
    </row>
    <row r="3840" spans="1:42" s="404" customFormat="1" hidden="1" x14ac:dyDescent="0.2">
      <c r="A3840" s="402"/>
      <c r="B3840" s="546"/>
      <c r="C3840" s="546"/>
      <c r="D3840" s="546"/>
      <c r="E3840" s="546"/>
      <c r="F3840" s="554"/>
      <c r="G3840" s="554"/>
      <c r="H3840" s="555"/>
      <c r="I3840" s="555"/>
      <c r="J3840" s="555" t="s">
        <v>987</v>
      </c>
      <c r="K3840" s="555"/>
      <c r="N3840" s="402"/>
      <c r="O3840" s="402"/>
      <c r="P3840" s="402"/>
      <c r="Q3840" s="403"/>
      <c r="R3840" s="402"/>
      <c r="S3840" s="402"/>
      <c r="T3840" s="402"/>
      <c r="U3840" s="402"/>
      <c r="V3840" s="402"/>
      <c r="W3840" s="402"/>
      <c r="X3840" s="402"/>
      <c r="Y3840" s="402"/>
      <c r="Z3840" s="402"/>
      <c r="AA3840" s="402"/>
      <c r="AB3840" s="402"/>
      <c r="AC3840" s="402"/>
      <c r="AD3840" s="402"/>
      <c r="AE3840" s="402"/>
      <c r="AF3840" s="402"/>
      <c r="AG3840" s="402"/>
      <c r="AH3840" s="402"/>
      <c r="AI3840" s="402"/>
      <c r="AJ3840" s="402"/>
      <c r="AK3840" s="402"/>
      <c r="AL3840" s="402"/>
      <c r="AM3840" s="402"/>
      <c r="AN3840" s="402"/>
      <c r="AO3840" s="402"/>
      <c r="AP3840" s="402"/>
    </row>
    <row r="3841" spans="10:36" hidden="1" x14ac:dyDescent="0.2">
      <c r="J3841" s="555" t="s">
        <v>987</v>
      </c>
      <c r="T3841" s="402"/>
      <c r="U3841" s="402"/>
      <c r="V3841" s="402"/>
      <c r="AG3841" s="402"/>
      <c r="AH3841" s="402"/>
      <c r="AI3841" s="402"/>
      <c r="AJ3841" s="402"/>
    </row>
    <row r="3842" spans="10:36" hidden="1" x14ac:dyDescent="0.2">
      <c r="J3842" s="555" t="s">
        <v>987</v>
      </c>
      <c r="T3842" s="402"/>
      <c r="U3842" s="402"/>
      <c r="V3842" s="402"/>
      <c r="AG3842" s="402"/>
      <c r="AH3842" s="402"/>
      <c r="AI3842" s="402"/>
      <c r="AJ3842" s="402"/>
    </row>
    <row r="3843" spans="10:36" hidden="1" x14ac:dyDescent="0.2">
      <c r="J3843" s="555" t="s">
        <v>987</v>
      </c>
      <c r="T3843" s="402"/>
      <c r="U3843" s="402"/>
      <c r="V3843" s="402"/>
      <c r="AG3843" s="402"/>
      <c r="AH3843" s="402"/>
      <c r="AI3843" s="402"/>
      <c r="AJ3843" s="402"/>
    </row>
    <row r="3844" spans="10:36" hidden="1" x14ac:dyDescent="0.2">
      <c r="J3844" s="555" t="s">
        <v>987</v>
      </c>
      <c r="T3844" s="402"/>
      <c r="U3844" s="402"/>
      <c r="V3844" s="402"/>
      <c r="AG3844" s="402"/>
      <c r="AH3844" s="402"/>
      <c r="AI3844" s="402"/>
      <c r="AJ3844" s="402"/>
    </row>
    <row r="3845" spans="10:36" hidden="1" x14ac:dyDescent="0.2">
      <c r="J3845" s="555" t="s">
        <v>987</v>
      </c>
      <c r="T3845" s="402"/>
      <c r="U3845" s="402"/>
      <c r="V3845" s="402"/>
      <c r="AG3845" s="402"/>
      <c r="AH3845" s="402"/>
      <c r="AI3845" s="402"/>
      <c r="AJ3845" s="402"/>
    </row>
    <row r="3846" spans="10:36" hidden="1" x14ac:dyDescent="0.2">
      <c r="J3846" s="555" t="s">
        <v>987</v>
      </c>
      <c r="T3846" s="402"/>
      <c r="U3846" s="402"/>
      <c r="V3846" s="402"/>
      <c r="AG3846" s="402"/>
      <c r="AH3846" s="402"/>
      <c r="AI3846" s="402"/>
      <c r="AJ3846" s="402"/>
    </row>
    <row r="3847" spans="10:36" hidden="1" x14ac:dyDescent="0.2">
      <c r="J3847" s="555" t="s">
        <v>987</v>
      </c>
      <c r="T3847" s="402"/>
      <c r="U3847" s="402"/>
      <c r="V3847" s="402"/>
      <c r="AG3847" s="402"/>
      <c r="AH3847" s="402"/>
      <c r="AI3847" s="402"/>
      <c r="AJ3847" s="402"/>
    </row>
    <row r="3848" spans="10:36" hidden="1" x14ac:dyDescent="0.2">
      <c r="J3848" s="555" t="s">
        <v>987</v>
      </c>
      <c r="T3848" s="402"/>
      <c r="U3848" s="402"/>
      <c r="V3848" s="402"/>
      <c r="AG3848" s="402"/>
      <c r="AH3848" s="402"/>
      <c r="AI3848" s="402"/>
      <c r="AJ3848" s="402"/>
    </row>
    <row r="3849" spans="10:36" hidden="1" x14ac:dyDescent="0.2">
      <c r="J3849" s="555" t="s">
        <v>987</v>
      </c>
      <c r="T3849" s="402"/>
      <c r="U3849" s="402"/>
      <c r="V3849" s="402"/>
      <c r="AG3849" s="402"/>
      <c r="AH3849" s="402"/>
      <c r="AI3849" s="402"/>
      <c r="AJ3849" s="402"/>
    </row>
    <row r="3850" spans="10:36" hidden="1" x14ac:dyDescent="0.2">
      <c r="J3850" s="555" t="s">
        <v>987</v>
      </c>
      <c r="T3850" s="402"/>
      <c r="U3850" s="402"/>
      <c r="V3850" s="402"/>
      <c r="AG3850" s="402"/>
      <c r="AH3850" s="402"/>
      <c r="AI3850" s="402"/>
      <c r="AJ3850" s="402"/>
    </row>
    <row r="3851" spans="10:36" hidden="1" x14ac:dyDescent="0.2">
      <c r="J3851" s="555" t="s">
        <v>987</v>
      </c>
      <c r="T3851" s="402"/>
      <c r="U3851" s="402"/>
      <c r="V3851" s="402"/>
      <c r="AG3851" s="402"/>
      <c r="AH3851" s="402"/>
      <c r="AI3851" s="402"/>
      <c r="AJ3851" s="402"/>
    </row>
    <row r="3852" spans="10:36" hidden="1" x14ac:dyDescent="0.2">
      <c r="J3852" s="555" t="s">
        <v>987</v>
      </c>
      <c r="T3852" s="402"/>
      <c r="U3852" s="402"/>
      <c r="V3852" s="402"/>
      <c r="AG3852" s="402"/>
      <c r="AH3852" s="402"/>
      <c r="AI3852" s="402"/>
      <c r="AJ3852" s="402"/>
    </row>
    <row r="3853" spans="10:36" hidden="1" x14ac:dyDescent="0.2">
      <c r="J3853" s="555" t="s">
        <v>987</v>
      </c>
      <c r="T3853" s="402"/>
      <c r="U3853" s="402"/>
      <c r="V3853" s="402"/>
      <c r="AG3853" s="402"/>
      <c r="AH3853" s="402"/>
      <c r="AI3853" s="402"/>
      <c r="AJ3853" s="402"/>
    </row>
    <row r="3854" spans="10:36" hidden="1" x14ac:dyDescent="0.2">
      <c r="J3854" s="555" t="s">
        <v>987</v>
      </c>
      <c r="T3854" s="402"/>
      <c r="U3854" s="402"/>
      <c r="V3854" s="402"/>
      <c r="AG3854" s="402"/>
      <c r="AH3854" s="402"/>
      <c r="AI3854" s="402"/>
      <c r="AJ3854" s="402"/>
    </row>
    <row r="3855" spans="10:36" hidden="1" x14ac:dyDescent="0.2">
      <c r="J3855" s="555" t="s">
        <v>987</v>
      </c>
      <c r="T3855" s="402"/>
      <c r="U3855" s="402"/>
      <c r="V3855" s="402"/>
      <c r="AG3855" s="402"/>
      <c r="AH3855" s="402"/>
      <c r="AI3855" s="402"/>
      <c r="AJ3855" s="402"/>
    </row>
    <row r="3856" spans="10:36" hidden="1" x14ac:dyDescent="0.2">
      <c r="J3856" s="555" t="s">
        <v>987</v>
      </c>
      <c r="T3856" s="402"/>
      <c r="U3856" s="402"/>
      <c r="V3856" s="402"/>
      <c r="AG3856" s="402"/>
      <c r="AH3856" s="402"/>
      <c r="AI3856" s="402"/>
      <c r="AJ3856" s="402"/>
    </row>
    <row r="3857" spans="10:36" hidden="1" x14ac:dyDescent="0.2">
      <c r="J3857" s="555" t="s">
        <v>987</v>
      </c>
      <c r="T3857" s="402"/>
      <c r="U3857" s="402"/>
      <c r="V3857" s="402"/>
      <c r="AG3857" s="402"/>
      <c r="AH3857" s="402"/>
      <c r="AI3857" s="402"/>
      <c r="AJ3857" s="402"/>
    </row>
    <row r="3858" spans="10:36" hidden="1" x14ac:dyDescent="0.2">
      <c r="J3858" s="555" t="s">
        <v>987</v>
      </c>
      <c r="T3858" s="402"/>
      <c r="U3858" s="402"/>
      <c r="V3858" s="402"/>
      <c r="AG3858" s="402"/>
      <c r="AH3858" s="402"/>
      <c r="AI3858" s="402"/>
      <c r="AJ3858" s="402"/>
    </row>
    <row r="3859" spans="10:36" hidden="1" x14ac:dyDescent="0.2">
      <c r="J3859" s="555" t="s">
        <v>987</v>
      </c>
      <c r="T3859" s="402"/>
      <c r="U3859" s="402"/>
      <c r="V3859" s="402"/>
      <c r="AG3859" s="402"/>
      <c r="AH3859" s="402"/>
      <c r="AI3859" s="402"/>
      <c r="AJ3859" s="402"/>
    </row>
    <row r="3860" spans="10:36" hidden="1" x14ac:dyDescent="0.2">
      <c r="J3860" s="555" t="s">
        <v>987</v>
      </c>
      <c r="T3860" s="402"/>
      <c r="U3860" s="402"/>
      <c r="V3860" s="402"/>
      <c r="AG3860" s="402"/>
      <c r="AH3860" s="402"/>
      <c r="AI3860" s="402"/>
      <c r="AJ3860" s="402"/>
    </row>
    <row r="3861" spans="10:36" hidden="1" x14ac:dyDescent="0.2">
      <c r="J3861" s="555" t="s">
        <v>987</v>
      </c>
      <c r="T3861" s="402"/>
      <c r="U3861" s="402"/>
      <c r="V3861" s="402"/>
      <c r="AG3861" s="402"/>
      <c r="AH3861" s="402"/>
      <c r="AI3861" s="402"/>
      <c r="AJ3861" s="402"/>
    </row>
    <row r="3862" spans="10:36" hidden="1" x14ac:dyDescent="0.2">
      <c r="J3862" s="555" t="s">
        <v>987</v>
      </c>
      <c r="T3862" s="402"/>
      <c r="U3862" s="402"/>
      <c r="V3862" s="402"/>
      <c r="AG3862" s="402"/>
      <c r="AH3862" s="402"/>
      <c r="AI3862" s="402"/>
      <c r="AJ3862" s="402"/>
    </row>
    <row r="3863" spans="10:36" hidden="1" x14ac:dyDescent="0.2">
      <c r="J3863" s="555" t="s">
        <v>987</v>
      </c>
      <c r="T3863" s="402"/>
      <c r="U3863" s="402"/>
      <c r="V3863" s="402"/>
      <c r="AG3863" s="402"/>
      <c r="AH3863" s="402"/>
      <c r="AI3863" s="402"/>
      <c r="AJ3863" s="402"/>
    </row>
    <row r="3864" spans="10:36" hidden="1" x14ac:dyDescent="0.2">
      <c r="J3864" s="555" t="s">
        <v>987</v>
      </c>
      <c r="T3864" s="402"/>
      <c r="U3864" s="402"/>
      <c r="V3864" s="402"/>
      <c r="AG3864" s="402"/>
      <c r="AH3864" s="402"/>
      <c r="AI3864" s="402"/>
      <c r="AJ3864" s="402"/>
    </row>
    <row r="3865" spans="10:36" hidden="1" x14ac:dyDescent="0.2">
      <c r="J3865" s="555" t="s">
        <v>987</v>
      </c>
      <c r="T3865" s="402"/>
      <c r="U3865" s="402"/>
      <c r="V3865" s="402"/>
      <c r="AG3865" s="402"/>
      <c r="AH3865" s="402"/>
      <c r="AI3865" s="402"/>
      <c r="AJ3865" s="402"/>
    </row>
    <row r="3866" spans="10:36" hidden="1" x14ac:dyDescent="0.2">
      <c r="J3866" s="555" t="s">
        <v>987</v>
      </c>
      <c r="T3866" s="402"/>
      <c r="U3866" s="402"/>
      <c r="V3866" s="402"/>
      <c r="AG3866" s="402"/>
      <c r="AH3866" s="402"/>
      <c r="AI3866" s="402"/>
      <c r="AJ3866" s="402"/>
    </row>
    <row r="3867" spans="10:36" hidden="1" x14ac:dyDescent="0.2">
      <c r="J3867" s="555" t="s">
        <v>987</v>
      </c>
      <c r="T3867" s="402"/>
      <c r="U3867" s="402"/>
      <c r="V3867" s="402"/>
      <c r="AG3867" s="402"/>
      <c r="AH3867" s="402"/>
      <c r="AI3867" s="402"/>
      <c r="AJ3867" s="402"/>
    </row>
    <row r="3868" spans="10:36" hidden="1" x14ac:dyDescent="0.2">
      <c r="J3868" s="555" t="s">
        <v>987</v>
      </c>
      <c r="T3868" s="402"/>
      <c r="U3868" s="402"/>
      <c r="V3868" s="402"/>
      <c r="AG3868" s="402"/>
      <c r="AH3868" s="402"/>
      <c r="AI3868" s="402"/>
      <c r="AJ3868" s="402"/>
    </row>
    <row r="3869" spans="10:36" hidden="1" x14ac:dyDescent="0.2">
      <c r="J3869" s="555" t="s">
        <v>987</v>
      </c>
      <c r="T3869" s="402"/>
      <c r="U3869" s="402"/>
      <c r="V3869" s="402"/>
      <c r="AG3869" s="402"/>
      <c r="AH3869" s="402"/>
      <c r="AI3869" s="402"/>
      <c r="AJ3869" s="402"/>
    </row>
    <row r="3870" spans="10:36" hidden="1" x14ac:dyDescent="0.2">
      <c r="J3870" s="555" t="s">
        <v>987</v>
      </c>
      <c r="T3870" s="402"/>
      <c r="U3870" s="402"/>
      <c r="V3870" s="402"/>
      <c r="AG3870" s="402"/>
      <c r="AH3870" s="402"/>
      <c r="AI3870" s="402"/>
      <c r="AJ3870" s="402"/>
    </row>
    <row r="3871" spans="10:36" hidden="1" x14ac:dyDescent="0.2">
      <c r="J3871" s="555" t="s">
        <v>987</v>
      </c>
      <c r="T3871" s="402"/>
      <c r="U3871" s="402"/>
      <c r="V3871" s="402"/>
      <c r="AG3871" s="402"/>
      <c r="AH3871" s="402"/>
      <c r="AI3871" s="402"/>
      <c r="AJ3871" s="402"/>
    </row>
    <row r="3872" spans="10:36" hidden="1" x14ac:dyDescent="0.2">
      <c r="J3872" s="555" t="s">
        <v>987</v>
      </c>
      <c r="T3872" s="402"/>
      <c r="U3872" s="402"/>
      <c r="V3872" s="402"/>
      <c r="AG3872" s="402"/>
      <c r="AH3872" s="402"/>
      <c r="AI3872" s="402"/>
      <c r="AJ3872" s="402"/>
    </row>
    <row r="3873" spans="10:36" hidden="1" x14ac:dyDescent="0.2">
      <c r="J3873" s="555" t="s">
        <v>987</v>
      </c>
      <c r="T3873" s="402"/>
      <c r="U3873" s="402"/>
      <c r="V3873" s="402"/>
      <c r="AG3873" s="402"/>
      <c r="AH3873" s="402"/>
      <c r="AI3873" s="402"/>
      <c r="AJ3873" s="402"/>
    </row>
    <row r="3874" spans="10:36" hidden="1" x14ac:dyDescent="0.2">
      <c r="J3874" s="555" t="s">
        <v>987</v>
      </c>
      <c r="T3874" s="402"/>
      <c r="U3874" s="402"/>
      <c r="V3874" s="402"/>
      <c r="AG3874" s="402"/>
      <c r="AH3874" s="402"/>
      <c r="AI3874" s="402"/>
      <c r="AJ3874" s="402"/>
    </row>
    <row r="3875" spans="10:36" hidden="1" x14ac:dyDescent="0.2">
      <c r="J3875" s="555" t="s">
        <v>987</v>
      </c>
      <c r="T3875" s="402"/>
      <c r="U3875" s="402"/>
      <c r="V3875" s="402"/>
      <c r="AG3875" s="402"/>
      <c r="AH3875" s="402"/>
      <c r="AI3875" s="402"/>
      <c r="AJ3875" s="402"/>
    </row>
    <row r="3876" spans="10:36" hidden="1" x14ac:dyDescent="0.2">
      <c r="J3876" s="555" t="s">
        <v>987</v>
      </c>
      <c r="T3876" s="402"/>
      <c r="U3876" s="402"/>
      <c r="V3876" s="402"/>
      <c r="AG3876" s="402"/>
      <c r="AH3876" s="402"/>
      <c r="AI3876" s="402"/>
      <c r="AJ3876" s="402"/>
    </row>
    <row r="3877" spans="10:36" hidden="1" x14ac:dyDescent="0.2">
      <c r="J3877" s="555" t="s">
        <v>987</v>
      </c>
      <c r="T3877" s="402"/>
      <c r="U3877" s="402"/>
      <c r="V3877" s="402"/>
      <c r="AG3877" s="402"/>
      <c r="AH3877" s="402"/>
      <c r="AI3877" s="402"/>
      <c r="AJ3877" s="402"/>
    </row>
    <row r="3878" spans="10:36" hidden="1" x14ac:dyDescent="0.2">
      <c r="J3878" s="555" t="s">
        <v>987</v>
      </c>
      <c r="T3878" s="402"/>
      <c r="U3878" s="402"/>
      <c r="V3878" s="402"/>
      <c r="AG3878" s="402"/>
      <c r="AH3878" s="402"/>
      <c r="AI3878" s="402"/>
      <c r="AJ3878" s="402"/>
    </row>
    <row r="3879" spans="10:36" hidden="1" x14ac:dyDescent="0.2">
      <c r="J3879" s="555" t="s">
        <v>987</v>
      </c>
      <c r="T3879" s="402"/>
      <c r="U3879" s="402"/>
      <c r="V3879" s="402"/>
      <c r="AG3879" s="402"/>
      <c r="AH3879" s="402"/>
      <c r="AI3879" s="402"/>
      <c r="AJ3879" s="402"/>
    </row>
    <row r="3880" spans="10:36" hidden="1" x14ac:dyDescent="0.2">
      <c r="J3880" s="555" t="s">
        <v>987</v>
      </c>
      <c r="T3880" s="402"/>
      <c r="U3880" s="402"/>
      <c r="V3880" s="402"/>
      <c r="AG3880" s="402"/>
      <c r="AH3880" s="402"/>
      <c r="AI3880" s="402"/>
      <c r="AJ3880" s="402"/>
    </row>
    <row r="3881" spans="10:36" hidden="1" x14ac:dyDescent="0.2">
      <c r="J3881" s="555" t="s">
        <v>987</v>
      </c>
      <c r="T3881" s="402"/>
      <c r="U3881" s="402"/>
      <c r="V3881" s="402"/>
      <c r="AG3881" s="402"/>
      <c r="AH3881" s="402"/>
      <c r="AI3881" s="402"/>
      <c r="AJ3881" s="402"/>
    </row>
    <row r="3882" spans="10:36" hidden="1" x14ac:dyDescent="0.2">
      <c r="J3882" s="555" t="s">
        <v>987</v>
      </c>
      <c r="T3882" s="402"/>
      <c r="U3882" s="402"/>
      <c r="V3882" s="402"/>
      <c r="AG3882" s="402"/>
      <c r="AH3882" s="402"/>
      <c r="AI3882" s="402"/>
      <c r="AJ3882" s="402"/>
    </row>
    <row r="3883" spans="10:36" hidden="1" x14ac:dyDescent="0.2">
      <c r="J3883" s="555" t="s">
        <v>987</v>
      </c>
      <c r="T3883" s="402"/>
      <c r="U3883" s="402"/>
      <c r="V3883" s="402"/>
      <c r="AG3883" s="402"/>
      <c r="AH3883" s="402"/>
      <c r="AI3883" s="402"/>
      <c r="AJ3883" s="402"/>
    </row>
    <row r="3884" spans="10:36" hidden="1" x14ac:dyDescent="0.2">
      <c r="J3884" s="555" t="s">
        <v>987</v>
      </c>
      <c r="T3884" s="402"/>
      <c r="U3884" s="402"/>
      <c r="V3884" s="402"/>
      <c r="AG3884" s="402"/>
      <c r="AH3884" s="402"/>
      <c r="AI3884" s="402"/>
      <c r="AJ3884" s="402"/>
    </row>
    <row r="3885" spans="10:36" hidden="1" x14ac:dyDescent="0.2">
      <c r="J3885" s="555" t="s">
        <v>987</v>
      </c>
      <c r="T3885" s="402"/>
      <c r="U3885" s="402"/>
      <c r="V3885" s="402"/>
      <c r="AG3885" s="402"/>
      <c r="AH3885" s="402"/>
      <c r="AI3885" s="402"/>
      <c r="AJ3885" s="402"/>
    </row>
    <row r="3886" spans="10:36" hidden="1" x14ac:dyDescent="0.2">
      <c r="J3886" s="555" t="s">
        <v>987</v>
      </c>
      <c r="T3886" s="402"/>
      <c r="U3886" s="402"/>
      <c r="V3886" s="402"/>
      <c r="AG3886" s="402"/>
      <c r="AH3886" s="402"/>
      <c r="AI3886" s="402"/>
      <c r="AJ3886" s="402"/>
    </row>
    <row r="3887" spans="10:36" hidden="1" x14ac:dyDescent="0.2">
      <c r="J3887" s="555" t="s">
        <v>987</v>
      </c>
      <c r="T3887" s="402"/>
      <c r="U3887" s="402"/>
      <c r="V3887" s="402"/>
      <c r="AG3887" s="402"/>
      <c r="AH3887" s="402"/>
      <c r="AI3887" s="402"/>
      <c r="AJ3887" s="402"/>
    </row>
    <row r="3888" spans="10:36" hidden="1" x14ac:dyDescent="0.2">
      <c r="J3888" s="555" t="s">
        <v>987</v>
      </c>
      <c r="T3888" s="402"/>
      <c r="U3888" s="402"/>
      <c r="V3888" s="402"/>
      <c r="AG3888" s="402"/>
      <c r="AH3888" s="402"/>
      <c r="AI3888" s="402"/>
      <c r="AJ3888" s="402"/>
    </row>
    <row r="3889" spans="10:36" hidden="1" x14ac:dyDescent="0.2">
      <c r="J3889" s="555" t="s">
        <v>987</v>
      </c>
      <c r="T3889" s="402"/>
      <c r="U3889" s="402"/>
      <c r="V3889" s="402"/>
      <c r="AG3889" s="402"/>
      <c r="AH3889" s="402"/>
      <c r="AI3889" s="402"/>
      <c r="AJ3889" s="402"/>
    </row>
    <row r="3890" spans="10:36" hidden="1" x14ac:dyDescent="0.2">
      <c r="J3890" s="555" t="s">
        <v>987</v>
      </c>
      <c r="T3890" s="402"/>
      <c r="U3890" s="402"/>
      <c r="V3890" s="402"/>
      <c r="AG3890" s="402"/>
      <c r="AH3890" s="402"/>
      <c r="AI3890" s="402"/>
      <c r="AJ3890" s="402"/>
    </row>
    <row r="3891" spans="10:36" hidden="1" x14ac:dyDescent="0.2">
      <c r="J3891" s="555" t="s">
        <v>987</v>
      </c>
      <c r="T3891" s="402"/>
      <c r="U3891" s="402"/>
      <c r="V3891" s="402"/>
      <c r="AG3891" s="402"/>
      <c r="AH3891" s="402"/>
      <c r="AI3891" s="402"/>
      <c r="AJ3891" s="402"/>
    </row>
    <row r="3892" spans="10:36" hidden="1" x14ac:dyDescent="0.2">
      <c r="J3892" s="555" t="s">
        <v>987</v>
      </c>
      <c r="T3892" s="402"/>
      <c r="U3892" s="402"/>
      <c r="V3892" s="402"/>
      <c r="AG3892" s="402"/>
      <c r="AH3892" s="402"/>
      <c r="AI3892" s="402"/>
      <c r="AJ3892" s="402"/>
    </row>
    <row r="3893" spans="10:36" hidden="1" x14ac:dyDescent="0.2">
      <c r="J3893" s="555" t="s">
        <v>987</v>
      </c>
      <c r="T3893" s="402"/>
      <c r="U3893" s="402"/>
      <c r="V3893" s="402"/>
      <c r="AG3893" s="402"/>
      <c r="AH3893" s="402"/>
      <c r="AI3893" s="402"/>
      <c r="AJ3893" s="402"/>
    </row>
    <row r="3894" spans="10:36" hidden="1" x14ac:dyDescent="0.2">
      <c r="J3894" s="555" t="s">
        <v>987</v>
      </c>
      <c r="T3894" s="402"/>
      <c r="U3894" s="402"/>
      <c r="V3894" s="402"/>
      <c r="AG3894" s="402"/>
      <c r="AH3894" s="402"/>
      <c r="AI3894" s="402"/>
      <c r="AJ3894" s="402"/>
    </row>
    <row r="3895" spans="10:36" hidden="1" x14ac:dyDescent="0.2">
      <c r="J3895" s="555" t="s">
        <v>987</v>
      </c>
      <c r="T3895" s="402"/>
      <c r="U3895" s="402"/>
      <c r="V3895" s="402"/>
      <c r="AG3895" s="402"/>
      <c r="AH3895" s="402"/>
      <c r="AI3895" s="402"/>
      <c r="AJ3895" s="402"/>
    </row>
    <row r="3896" spans="10:36" hidden="1" x14ac:dyDescent="0.2">
      <c r="J3896" s="555" t="s">
        <v>987</v>
      </c>
      <c r="T3896" s="402"/>
      <c r="U3896" s="402"/>
      <c r="V3896" s="402"/>
      <c r="AG3896" s="402"/>
      <c r="AH3896" s="402"/>
      <c r="AI3896" s="402"/>
      <c r="AJ3896" s="402"/>
    </row>
    <row r="3897" spans="10:36" hidden="1" x14ac:dyDescent="0.2">
      <c r="J3897" s="555" t="s">
        <v>987</v>
      </c>
      <c r="T3897" s="402"/>
      <c r="U3897" s="402"/>
      <c r="V3897" s="402"/>
      <c r="AG3897" s="402"/>
      <c r="AH3897" s="402"/>
      <c r="AI3897" s="402"/>
      <c r="AJ3897" s="402"/>
    </row>
    <row r="3898" spans="10:36" hidden="1" x14ac:dyDescent="0.2">
      <c r="J3898" s="555" t="s">
        <v>987</v>
      </c>
      <c r="T3898" s="402"/>
      <c r="U3898" s="402"/>
      <c r="V3898" s="402"/>
      <c r="AG3898" s="402"/>
      <c r="AH3898" s="402"/>
      <c r="AI3898" s="402"/>
      <c r="AJ3898" s="402"/>
    </row>
    <row r="3899" spans="10:36" hidden="1" x14ac:dyDescent="0.2">
      <c r="J3899" s="555" t="s">
        <v>987</v>
      </c>
      <c r="T3899" s="402"/>
      <c r="U3899" s="402"/>
      <c r="V3899" s="402"/>
      <c r="AG3899" s="402"/>
      <c r="AH3899" s="402"/>
      <c r="AI3899" s="402"/>
      <c r="AJ3899" s="402"/>
    </row>
    <row r="3900" spans="10:36" hidden="1" x14ac:dyDescent="0.2">
      <c r="J3900" s="555" t="s">
        <v>987</v>
      </c>
      <c r="T3900" s="402"/>
      <c r="U3900" s="402"/>
      <c r="V3900" s="402"/>
      <c r="AG3900" s="402"/>
      <c r="AH3900" s="402"/>
      <c r="AI3900" s="402"/>
      <c r="AJ3900" s="402"/>
    </row>
    <row r="3901" spans="10:36" hidden="1" x14ac:dyDescent="0.2">
      <c r="J3901" s="555" t="s">
        <v>987</v>
      </c>
      <c r="T3901" s="402"/>
      <c r="U3901" s="402"/>
      <c r="V3901" s="402"/>
      <c r="AG3901" s="402"/>
      <c r="AH3901" s="402"/>
      <c r="AI3901" s="402"/>
      <c r="AJ3901" s="402"/>
    </row>
    <row r="3902" spans="10:36" hidden="1" x14ac:dyDescent="0.2">
      <c r="J3902" s="555" t="s">
        <v>987</v>
      </c>
      <c r="T3902" s="402"/>
      <c r="U3902" s="402"/>
      <c r="V3902" s="402"/>
      <c r="AG3902" s="402"/>
      <c r="AH3902" s="402"/>
      <c r="AI3902" s="402"/>
      <c r="AJ3902" s="402"/>
    </row>
    <row r="3903" spans="10:36" hidden="1" x14ac:dyDescent="0.2">
      <c r="J3903" s="555" t="s">
        <v>987</v>
      </c>
      <c r="T3903" s="402"/>
      <c r="U3903" s="402"/>
      <c r="V3903" s="402"/>
      <c r="AG3903" s="402"/>
      <c r="AH3903" s="402"/>
      <c r="AI3903" s="402"/>
      <c r="AJ3903" s="402"/>
    </row>
    <row r="3904" spans="10:36" hidden="1" x14ac:dyDescent="0.2">
      <c r="J3904" s="555" t="s">
        <v>987</v>
      </c>
      <c r="T3904" s="402"/>
      <c r="U3904" s="402"/>
      <c r="V3904" s="402"/>
      <c r="AG3904" s="402"/>
      <c r="AH3904" s="402"/>
      <c r="AI3904" s="402"/>
      <c r="AJ3904" s="402"/>
    </row>
    <row r="3905" spans="10:36" hidden="1" x14ac:dyDescent="0.2">
      <c r="J3905" s="555" t="s">
        <v>987</v>
      </c>
      <c r="T3905" s="402"/>
      <c r="U3905" s="402"/>
      <c r="V3905" s="402"/>
      <c r="AG3905" s="402"/>
      <c r="AH3905" s="402"/>
      <c r="AI3905" s="402"/>
      <c r="AJ3905" s="402"/>
    </row>
    <row r="3906" spans="10:36" hidden="1" x14ac:dyDescent="0.2">
      <c r="J3906" s="555" t="s">
        <v>987</v>
      </c>
      <c r="T3906" s="402"/>
      <c r="U3906" s="402"/>
      <c r="V3906" s="402"/>
      <c r="AG3906" s="402"/>
      <c r="AH3906" s="402"/>
      <c r="AI3906" s="402"/>
      <c r="AJ3906" s="402"/>
    </row>
    <row r="3907" spans="10:36" hidden="1" x14ac:dyDescent="0.2">
      <c r="J3907" s="555" t="s">
        <v>987</v>
      </c>
      <c r="T3907" s="402"/>
      <c r="U3907" s="402"/>
      <c r="V3907" s="402"/>
      <c r="AG3907" s="402"/>
      <c r="AH3907" s="402"/>
      <c r="AI3907" s="402"/>
      <c r="AJ3907" s="402"/>
    </row>
    <row r="3908" spans="10:36" hidden="1" x14ac:dyDescent="0.2">
      <c r="J3908" s="555" t="s">
        <v>987</v>
      </c>
      <c r="T3908" s="402"/>
      <c r="U3908" s="402"/>
      <c r="V3908" s="402"/>
      <c r="AG3908" s="402"/>
      <c r="AH3908" s="402"/>
      <c r="AI3908" s="402"/>
      <c r="AJ3908" s="402"/>
    </row>
    <row r="3909" spans="10:36" hidden="1" x14ac:dyDescent="0.2">
      <c r="J3909" s="555" t="s">
        <v>987</v>
      </c>
      <c r="T3909" s="402"/>
      <c r="U3909" s="402"/>
      <c r="V3909" s="402"/>
      <c r="AG3909" s="402"/>
      <c r="AH3909" s="402"/>
      <c r="AI3909" s="402"/>
      <c r="AJ3909" s="402"/>
    </row>
    <row r="3910" spans="10:36" hidden="1" x14ac:dyDescent="0.2">
      <c r="J3910" s="555" t="s">
        <v>987</v>
      </c>
      <c r="T3910" s="402"/>
      <c r="U3910" s="402"/>
      <c r="V3910" s="402"/>
      <c r="AG3910" s="402"/>
      <c r="AH3910" s="402"/>
      <c r="AI3910" s="402"/>
      <c r="AJ3910" s="402"/>
    </row>
    <row r="3911" spans="10:36" hidden="1" x14ac:dyDescent="0.2">
      <c r="J3911" s="555" t="s">
        <v>987</v>
      </c>
      <c r="T3911" s="402"/>
      <c r="U3911" s="402"/>
      <c r="V3911" s="402"/>
      <c r="AG3911" s="402"/>
      <c r="AH3911" s="402"/>
      <c r="AI3911" s="402"/>
      <c r="AJ3911" s="402"/>
    </row>
    <row r="3912" spans="10:36" hidden="1" x14ac:dyDescent="0.2">
      <c r="J3912" s="555" t="s">
        <v>987</v>
      </c>
      <c r="T3912" s="402"/>
      <c r="U3912" s="402"/>
      <c r="V3912" s="402"/>
      <c r="AG3912" s="402"/>
      <c r="AH3912" s="402"/>
      <c r="AI3912" s="402"/>
      <c r="AJ3912" s="402"/>
    </row>
    <row r="3913" spans="10:36" hidden="1" x14ac:dyDescent="0.2">
      <c r="J3913" s="555" t="s">
        <v>987</v>
      </c>
      <c r="T3913" s="402"/>
      <c r="U3913" s="402"/>
      <c r="V3913" s="402"/>
      <c r="AG3913" s="402"/>
      <c r="AH3913" s="402"/>
      <c r="AI3913" s="402"/>
      <c r="AJ3913" s="402"/>
    </row>
    <row r="3914" spans="10:36" hidden="1" x14ac:dyDescent="0.2">
      <c r="J3914" s="555" t="s">
        <v>987</v>
      </c>
      <c r="T3914" s="402"/>
      <c r="U3914" s="402"/>
      <c r="V3914" s="402"/>
      <c r="AG3914" s="402"/>
      <c r="AH3914" s="402"/>
      <c r="AI3914" s="402"/>
      <c r="AJ3914" s="402"/>
    </row>
    <row r="3915" spans="10:36" hidden="1" x14ac:dyDescent="0.2">
      <c r="J3915" s="555" t="s">
        <v>987</v>
      </c>
      <c r="T3915" s="402"/>
      <c r="U3915" s="402"/>
      <c r="V3915" s="402"/>
      <c r="AG3915" s="402"/>
      <c r="AH3915" s="402"/>
      <c r="AI3915" s="402"/>
      <c r="AJ3915" s="402"/>
    </row>
    <row r="3916" spans="10:36" hidden="1" x14ac:dyDescent="0.2">
      <c r="J3916" s="555" t="s">
        <v>987</v>
      </c>
      <c r="T3916" s="402"/>
      <c r="U3916" s="402"/>
      <c r="V3916" s="402"/>
      <c r="AG3916" s="402"/>
      <c r="AH3916" s="402"/>
      <c r="AI3916" s="402"/>
      <c r="AJ3916" s="402"/>
    </row>
    <row r="3917" spans="10:36" hidden="1" x14ac:dyDescent="0.2">
      <c r="J3917" s="555" t="s">
        <v>987</v>
      </c>
      <c r="T3917" s="402"/>
      <c r="U3917" s="402"/>
      <c r="V3917" s="402"/>
      <c r="AG3917" s="402"/>
      <c r="AH3917" s="402"/>
      <c r="AI3917" s="402"/>
      <c r="AJ3917" s="402"/>
    </row>
    <row r="3918" spans="10:36" hidden="1" x14ac:dyDescent="0.2">
      <c r="J3918" s="555" t="s">
        <v>987</v>
      </c>
      <c r="T3918" s="402"/>
      <c r="U3918" s="402"/>
      <c r="V3918" s="402"/>
      <c r="AG3918" s="402"/>
      <c r="AH3918" s="402"/>
      <c r="AI3918" s="402"/>
      <c r="AJ3918" s="402"/>
    </row>
    <row r="3919" spans="10:36" hidden="1" x14ac:dyDescent="0.2">
      <c r="J3919" s="555" t="s">
        <v>987</v>
      </c>
      <c r="T3919" s="402"/>
      <c r="U3919" s="402"/>
      <c r="V3919" s="402"/>
      <c r="AG3919" s="402"/>
      <c r="AH3919" s="402"/>
      <c r="AI3919" s="402"/>
      <c r="AJ3919" s="402"/>
    </row>
    <row r="3920" spans="10:36" hidden="1" x14ac:dyDescent="0.2">
      <c r="J3920" s="555" t="s">
        <v>987</v>
      </c>
      <c r="T3920" s="402"/>
      <c r="U3920" s="402"/>
      <c r="V3920" s="402"/>
      <c r="AG3920" s="402"/>
      <c r="AH3920" s="402"/>
      <c r="AI3920" s="402"/>
      <c r="AJ3920" s="402"/>
    </row>
    <row r="3921" spans="10:36" hidden="1" x14ac:dyDescent="0.2">
      <c r="J3921" s="555" t="s">
        <v>987</v>
      </c>
      <c r="T3921" s="402"/>
      <c r="U3921" s="402"/>
      <c r="V3921" s="402"/>
      <c r="AG3921" s="402"/>
      <c r="AH3921" s="402"/>
      <c r="AI3921" s="402"/>
      <c r="AJ3921" s="402"/>
    </row>
    <row r="3922" spans="10:36" hidden="1" x14ac:dyDescent="0.2">
      <c r="J3922" s="555" t="s">
        <v>987</v>
      </c>
      <c r="T3922" s="402"/>
      <c r="U3922" s="402"/>
      <c r="V3922" s="402"/>
      <c r="AG3922" s="402"/>
      <c r="AH3922" s="402"/>
      <c r="AI3922" s="402"/>
      <c r="AJ3922" s="402"/>
    </row>
    <row r="3923" spans="10:36" hidden="1" x14ac:dyDescent="0.2">
      <c r="J3923" s="555" t="s">
        <v>987</v>
      </c>
      <c r="T3923" s="402"/>
      <c r="U3923" s="402"/>
      <c r="V3923" s="402"/>
      <c r="AG3923" s="402"/>
      <c r="AH3923" s="402"/>
      <c r="AI3923" s="402"/>
      <c r="AJ3923" s="402"/>
    </row>
    <row r="3924" spans="10:36" hidden="1" x14ac:dyDescent="0.2">
      <c r="J3924" s="555" t="s">
        <v>987</v>
      </c>
      <c r="T3924" s="402"/>
      <c r="U3924" s="402"/>
      <c r="V3924" s="402"/>
      <c r="AG3924" s="402"/>
      <c r="AH3924" s="402"/>
      <c r="AI3924" s="402"/>
      <c r="AJ3924" s="402"/>
    </row>
    <row r="3925" spans="10:36" hidden="1" x14ac:dyDescent="0.2">
      <c r="J3925" s="555" t="s">
        <v>987</v>
      </c>
      <c r="T3925" s="402"/>
      <c r="U3925" s="402"/>
      <c r="V3925" s="402"/>
      <c r="AG3925" s="402"/>
      <c r="AH3925" s="402"/>
      <c r="AI3925" s="402"/>
      <c r="AJ3925" s="402"/>
    </row>
    <row r="3926" spans="10:36" hidden="1" x14ac:dyDescent="0.2">
      <c r="J3926" s="555" t="s">
        <v>987</v>
      </c>
      <c r="T3926" s="402"/>
      <c r="U3926" s="402"/>
      <c r="V3926" s="402"/>
      <c r="AG3926" s="402"/>
      <c r="AH3926" s="402"/>
      <c r="AI3926" s="402"/>
      <c r="AJ3926" s="402"/>
    </row>
    <row r="3927" spans="10:36" hidden="1" x14ac:dyDescent="0.2">
      <c r="J3927" s="555" t="s">
        <v>987</v>
      </c>
      <c r="T3927" s="402"/>
      <c r="U3927" s="402"/>
      <c r="V3927" s="402"/>
      <c r="AG3927" s="402"/>
      <c r="AH3927" s="402"/>
      <c r="AI3927" s="402"/>
      <c r="AJ3927" s="402"/>
    </row>
    <row r="3928" spans="10:36" hidden="1" x14ac:dyDescent="0.2">
      <c r="J3928" s="555" t="s">
        <v>987</v>
      </c>
      <c r="T3928" s="402"/>
      <c r="U3928" s="402"/>
      <c r="V3928" s="402"/>
      <c r="AG3928" s="402"/>
      <c r="AH3928" s="402"/>
      <c r="AI3928" s="402"/>
      <c r="AJ3928" s="402"/>
    </row>
    <row r="3929" spans="10:36" hidden="1" x14ac:dyDescent="0.2">
      <c r="J3929" s="555" t="s">
        <v>987</v>
      </c>
      <c r="T3929" s="402"/>
      <c r="U3929" s="402"/>
      <c r="V3929" s="402"/>
      <c r="AG3929" s="402"/>
      <c r="AH3929" s="402"/>
      <c r="AI3929" s="402"/>
      <c r="AJ3929" s="402"/>
    </row>
    <row r="3930" spans="10:36" hidden="1" x14ac:dyDescent="0.2">
      <c r="J3930" s="555" t="s">
        <v>987</v>
      </c>
      <c r="T3930" s="402"/>
      <c r="U3930" s="402"/>
      <c r="V3930" s="402"/>
      <c r="AG3930" s="402"/>
      <c r="AH3930" s="402"/>
      <c r="AI3930" s="402"/>
      <c r="AJ3930" s="402"/>
    </row>
    <row r="3931" spans="10:36" hidden="1" x14ac:dyDescent="0.2">
      <c r="J3931" s="555" t="s">
        <v>987</v>
      </c>
      <c r="T3931" s="402"/>
      <c r="U3931" s="402"/>
      <c r="V3931" s="402"/>
      <c r="AG3931" s="402"/>
      <c r="AH3931" s="402"/>
      <c r="AI3931" s="402"/>
      <c r="AJ3931" s="402"/>
    </row>
    <row r="3932" spans="10:36" hidden="1" x14ac:dyDescent="0.2">
      <c r="J3932" s="555" t="s">
        <v>987</v>
      </c>
      <c r="T3932" s="402"/>
      <c r="U3932" s="402"/>
      <c r="V3932" s="402"/>
      <c r="AG3932" s="402"/>
      <c r="AH3932" s="402"/>
      <c r="AI3932" s="402"/>
      <c r="AJ3932" s="402"/>
    </row>
    <row r="3933" spans="10:36" hidden="1" x14ac:dyDescent="0.2">
      <c r="J3933" s="555" t="s">
        <v>987</v>
      </c>
      <c r="T3933" s="402"/>
      <c r="U3933" s="402"/>
      <c r="V3933" s="402"/>
      <c r="AG3933" s="402"/>
      <c r="AH3933" s="402"/>
      <c r="AI3933" s="402"/>
      <c r="AJ3933" s="402"/>
    </row>
    <row r="3934" spans="10:36" hidden="1" x14ac:dyDescent="0.2">
      <c r="J3934" s="555" t="s">
        <v>987</v>
      </c>
      <c r="T3934" s="402"/>
      <c r="U3934" s="402"/>
      <c r="V3934" s="402"/>
      <c r="AG3934" s="402"/>
      <c r="AH3934" s="402"/>
      <c r="AI3934" s="402"/>
      <c r="AJ3934" s="402"/>
    </row>
    <row r="3935" spans="10:36" hidden="1" x14ac:dyDescent="0.2">
      <c r="J3935" s="555" t="s">
        <v>987</v>
      </c>
      <c r="T3935" s="402"/>
      <c r="U3935" s="402"/>
      <c r="V3935" s="402"/>
      <c r="AG3935" s="402"/>
      <c r="AH3935" s="402"/>
      <c r="AI3935" s="402"/>
      <c r="AJ3935" s="402"/>
    </row>
    <row r="3936" spans="10:36" hidden="1" x14ac:dyDescent="0.2">
      <c r="J3936" s="555" t="s">
        <v>987</v>
      </c>
      <c r="T3936" s="402"/>
      <c r="U3936" s="402"/>
      <c r="V3936" s="402"/>
      <c r="AG3936" s="402"/>
      <c r="AH3936" s="402"/>
      <c r="AI3936" s="402"/>
      <c r="AJ3936" s="402"/>
    </row>
    <row r="3937" spans="10:36" hidden="1" x14ac:dyDescent="0.2">
      <c r="J3937" s="555" t="s">
        <v>987</v>
      </c>
      <c r="T3937" s="402"/>
      <c r="U3937" s="402"/>
      <c r="V3937" s="402"/>
      <c r="AG3937" s="402"/>
      <c r="AH3937" s="402"/>
      <c r="AI3937" s="402"/>
      <c r="AJ3937" s="402"/>
    </row>
    <row r="3938" spans="10:36" hidden="1" x14ac:dyDescent="0.2">
      <c r="J3938" s="555" t="s">
        <v>987</v>
      </c>
      <c r="T3938" s="402"/>
      <c r="U3938" s="402"/>
      <c r="V3938" s="402"/>
      <c r="AG3938" s="402"/>
      <c r="AH3938" s="402"/>
      <c r="AI3938" s="402"/>
      <c r="AJ3938" s="402"/>
    </row>
    <row r="3939" spans="10:36" hidden="1" x14ac:dyDescent="0.2">
      <c r="J3939" s="555" t="s">
        <v>987</v>
      </c>
      <c r="T3939" s="402"/>
      <c r="U3939" s="402"/>
      <c r="V3939" s="402"/>
      <c r="AG3939" s="402"/>
      <c r="AH3939" s="402"/>
      <c r="AI3939" s="402"/>
      <c r="AJ3939" s="402"/>
    </row>
    <row r="3940" spans="10:36" hidden="1" x14ac:dyDescent="0.2">
      <c r="J3940" s="555" t="s">
        <v>987</v>
      </c>
      <c r="T3940" s="402"/>
      <c r="U3940" s="402"/>
      <c r="V3940" s="402"/>
      <c r="AG3940" s="402"/>
      <c r="AH3940" s="402"/>
      <c r="AI3940" s="402"/>
      <c r="AJ3940" s="402"/>
    </row>
    <row r="3941" spans="10:36" hidden="1" x14ac:dyDescent="0.2">
      <c r="J3941" s="555" t="s">
        <v>987</v>
      </c>
      <c r="T3941" s="402"/>
      <c r="U3941" s="402"/>
      <c r="V3941" s="402"/>
      <c r="AG3941" s="402"/>
      <c r="AH3941" s="402"/>
      <c r="AI3941" s="402"/>
      <c r="AJ3941" s="402"/>
    </row>
    <row r="3942" spans="10:36" hidden="1" x14ac:dyDescent="0.2">
      <c r="J3942" s="555" t="s">
        <v>987</v>
      </c>
      <c r="T3942" s="402"/>
      <c r="U3942" s="402"/>
      <c r="V3942" s="402"/>
      <c r="AG3942" s="402"/>
      <c r="AH3942" s="402"/>
      <c r="AI3942" s="402"/>
      <c r="AJ3942" s="402"/>
    </row>
    <row r="3943" spans="10:36" hidden="1" x14ac:dyDescent="0.2">
      <c r="J3943" s="555" t="s">
        <v>987</v>
      </c>
      <c r="T3943" s="402"/>
      <c r="U3943" s="402"/>
      <c r="V3943" s="402"/>
      <c r="AG3943" s="402"/>
      <c r="AH3943" s="402"/>
      <c r="AI3943" s="402"/>
      <c r="AJ3943" s="402"/>
    </row>
    <row r="3944" spans="10:36" hidden="1" x14ac:dyDescent="0.2">
      <c r="J3944" s="555" t="s">
        <v>987</v>
      </c>
      <c r="T3944" s="402"/>
      <c r="U3944" s="402"/>
      <c r="V3944" s="402"/>
      <c r="AG3944" s="402"/>
      <c r="AH3944" s="402"/>
      <c r="AI3944" s="402"/>
      <c r="AJ3944" s="402"/>
    </row>
    <row r="3945" spans="10:36" hidden="1" x14ac:dyDescent="0.2">
      <c r="J3945" s="555" t="s">
        <v>987</v>
      </c>
      <c r="T3945" s="402"/>
      <c r="U3945" s="402"/>
      <c r="V3945" s="402"/>
      <c r="AG3945" s="402"/>
      <c r="AH3945" s="402"/>
      <c r="AI3945" s="402"/>
      <c r="AJ3945" s="402"/>
    </row>
    <row r="3946" spans="10:36" hidden="1" x14ac:dyDescent="0.2">
      <c r="J3946" s="555" t="s">
        <v>987</v>
      </c>
      <c r="T3946" s="402"/>
      <c r="U3946" s="402"/>
      <c r="V3946" s="402"/>
      <c r="AG3946" s="402"/>
      <c r="AH3946" s="402"/>
      <c r="AI3946" s="402"/>
      <c r="AJ3946" s="402"/>
    </row>
    <row r="3947" spans="10:36" hidden="1" x14ac:dyDescent="0.2">
      <c r="J3947" s="555" t="s">
        <v>987</v>
      </c>
      <c r="T3947" s="402"/>
      <c r="U3947" s="402"/>
      <c r="V3947" s="402"/>
      <c r="AG3947" s="402"/>
      <c r="AH3947" s="402"/>
      <c r="AI3947" s="402"/>
      <c r="AJ3947" s="402"/>
    </row>
    <row r="3948" spans="10:36" hidden="1" x14ac:dyDescent="0.2">
      <c r="J3948" s="555" t="s">
        <v>987</v>
      </c>
      <c r="T3948" s="402"/>
      <c r="U3948" s="402"/>
      <c r="V3948" s="402"/>
      <c r="AG3948" s="402"/>
      <c r="AH3948" s="402"/>
      <c r="AI3948" s="402"/>
      <c r="AJ3948" s="402"/>
    </row>
    <row r="3949" spans="10:36" hidden="1" x14ac:dyDescent="0.2">
      <c r="J3949" s="555" t="s">
        <v>987</v>
      </c>
      <c r="T3949" s="402"/>
      <c r="U3949" s="402"/>
      <c r="V3949" s="402"/>
      <c r="AG3949" s="402"/>
      <c r="AH3949" s="402"/>
      <c r="AI3949" s="402"/>
      <c r="AJ3949" s="402"/>
    </row>
    <row r="3950" spans="10:36" hidden="1" x14ac:dyDescent="0.2">
      <c r="J3950" s="555" t="s">
        <v>987</v>
      </c>
      <c r="T3950" s="402"/>
      <c r="U3950" s="402"/>
      <c r="V3950" s="402"/>
      <c r="AG3950" s="402"/>
      <c r="AH3950" s="402"/>
      <c r="AI3950" s="402"/>
      <c r="AJ3950" s="402"/>
    </row>
    <row r="3951" spans="10:36" hidden="1" x14ac:dyDescent="0.2">
      <c r="J3951" s="555" t="s">
        <v>987</v>
      </c>
      <c r="T3951" s="402"/>
      <c r="U3951" s="402"/>
      <c r="V3951" s="402"/>
      <c r="AG3951" s="402"/>
      <c r="AH3951" s="402"/>
      <c r="AI3951" s="402"/>
      <c r="AJ3951" s="402"/>
    </row>
    <row r="3952" spans="10:36" hidden="1" x14ac:dyDescent="0.2">
      <c r="J3952" s="555" t="s">
        <v>987</v>
      </c>
      <c r="T3952" s="402"/>
      <c r="U3952" s="402"/>
      <c r="V3952" s="402"/>
      <c r="AG3952" s="402"/>
      <c r="AH3952" s="402"/>
      <c r="AI3952" s="402"/>
      <c r="AJ3952" s="402"/>
    </row>
    <row r="3953" spans="10:36" hidden="1" x14ac:dyDescent="0.2">
      <c r="J3953" s="555" t="s">
        <v>987</v>
      </c>
      <c r="T3953" s="402"/>
      <c r="U3953" s="402"/>
      <c r="V3953" s="402"/>
      <c r="AG3953" s="402"/>
      <c r="AH3953" s="402"/>
      <c r="AI3953" s="402"/>
      <c r="AJ3953" s="402"/>
    </row>
    <row r="3954" spans="10:36" hidden="1" x14ac:dyDescent="0.2">
      <c r="J3954" s="555" t="s">
        <v>987</v>
      </c>
      <c r="T3954" s="402"/>
      <c r="U3954" s="402"/>
      <c r="V3954" s="402"/>
      <c r="AG3954" s="402"/>
      <c r="AH3954" s="402"/>
      <c r="AI3954" s="402"/>
      <c r="AJ3954" s="402"/>
    </row>
    <row r="3955" spans="10:36" hidden="1" x14ac:dyDescent="0.2">
      <c r="J3955" s="555" t="s">
        <v>987</v>
      </c>
      <c r="T3955" s="402"/>
      <c r="U3955" s="402"/>
      <c r="V3955" s="402"/>
      <c r="AG3955" s="402"/>
      <c r="AH3955" s="402"/>
      <c r="AI3955" s="402"/>
      <c r="AJ3955" s="402"/>
    </row>
    <row r="3956" spans="10:36" hidden="1" x14ac:dyDescent="0.2">
      <c r="J3956" s="555" t="s">
        <v>987</v>
      </c>
      <c r="T3956" s="402"/>
      <c r="U3956" s="402"/>
      <c r="V3956" s="402"/>
      <c r="AG3956" s="402"/>
      <c r="AH3956" s="402"/>
      <c r="AI3956" s="402"/>
      <c r="AJ3956" s="402"/>
    </row>
    <row r="3957" spans="10:36" hidden="1" x14ac:dyDescent="0.2">
      <c r="J3957" s="555" t="s">
        <v>987</v>
      </c>
      <c r="T3957" s="402"/>
      <c r="U3957" s="402"/>
      <c r="V3957" s="402"/>
      <c r="AG3957" s="402"/>
      <c r="AH3957" s="402"/>
      <c r="AI3957" s="402"/>
      <c r="AJ3957" s="402"/>
    </row>
    <row r="3958" spans="10:36" hidden="1" x14ac:dyDescent="0.2">
      <c r="J3958" s="555" t="s">
        <v>987</v>
      </c>
      <c r="T3958" s="402"/>
      <c r="U3958" s="402"/>
      <c r="V3958" s="402"/>
      <c r="AG3958" s="402"/>
      <c r="AH3958" s="402"/>
      <c r="AI3958" s="402"/>
      <c r="AJ3958" s="402"/>
    </row>
    <row r="3959" spans="10:36" hidden="1" x14ac:dyDescent="0.2">
      <c r="J3959" s="555" t="s">
        <v>987</v>
      </c>
      <c r="T3959" s="402"/>
      <c r="U3959" s="402"/>
      <c r="V3959" s="402"/>
      <c r="AG3959" s="402"/>
      <c r="AH3959" s="402"/>
      <c r="AI3959" s="402"/>
      <c r="AJ3959" s="402"/>
    </row>
    <row r="3960" spans="10:36" hidden="1" x14ac:dyDescent="0.2">
      <c r="J3960" s="555" t="s">
        <v>987</v>
      </c>
      <c r="T3960" s="402"/>
      <c r="U3960" s="402"/>
      <c r="V3960" s="402"/>
      <c r="AG3960" s="402"/>
      <c r="AH3960" s="402"/>
      <c r="AI3960" s="402"/>
      <c r="AJ3960" s="402"/>
    </row>
    <row r="3961" spans="10:36" hidden="1" x14ac:dyDescent="0.2">
      <c r="J3961" s="555" t="s">
        <v>987</v>
      </c>
      <c r="T3961" s="402"/>
      <c r="U3961" s="402"/>
      <c r="V3961" s="402"/>
      <c r="AG3961" s="402"/>
      <c r="AH3961" s="402"/>
      <c r="AI3961" s="402"/>
      <c r="AJ3961" s="402"/>
    </row>
    <row r="3962" spans="10:36" hidden="1" x14ac:dyDescent="0.2">
      <c r="J3962" s="555" t="s">
        <v>987</v>
      </c>
      <c r="T3962" s="402"/>
      <c r="U3962" s="402"/>
      <c r="V3962" s="402"/>
      <c r="AG3962" s="402"/>
      <c r="AH3962" s="402"/>
      <c r="AI3962" s="402"/>
      <c r="AJ3962" s="402"/>
    </row>
    <row r="3963" spans="10:36" hidden="1" x14ac:dyDescent="0.2">
      <c r="J3963" s="555" t="s">
        <v>987</v>
      </c>
      <c r="T3963" s="402"/>
      <c r="U3963" s="402"/>
      <c r="V3963" s="402"/>
      <c r="AG3963" s="402"/>
      <c r="AH3963" s="402"/>
      <c r="AI3963" s="402"/>
      <c r="AJ3963" s="402"/>
    </row>
    <row r="3964" spans="10:36" hidden="1" x14ac:dyDescent="0.2">
      <c r="J3964" s="555" t="s">
        <v>987</v>
      </c>
      <c r="T3964" s="402"/>
      <c r="U3964" s="402"/>
      <c r="V3964" s="402"/>
      <c r="AG3964" s="402"/>
      <c r="AH3964" s="402"/>
      <c r="AI3964" s="402"/>
      <c r="AJ3964" s="402"/>
    </row>
    <row r="3965" spans="10:36" hidden="1" x14ac:dyDescent="0.2">
      <c r="J3965" s="555" t="s">
        <v>987</v>
      </c>
      <c r="T3965" s="402"/>
      <c r="U3965" s="402"/>
      <c r="V3965" s="402"/>
      <c r="AG3965" s="402"/>
      <c r="AH3965" s="402"/>
      <c r="AI3965" s="402"/>
      <c r="AJ3965" s="402"/>
    </row>
    <row r="3966" spans="10:36" hidden="1" x14ac:dyDescent="0.2">
      <c r="J3966" s="555" t="s">
        <v>987</v>
      </c>
      <c r="T3966" s="402"/>
      <c r="U3966" s="402"/>
      <c r="V3966" s="402"/>
      <c r="AG3966" s="402"/>
      <c r="AH3966" s="402"/>
      <c r="AI3966" s="402"/>
      <c r="AJ3966" s="402"/>
    </row>
    <row r="3967" spans="10:36" hidden="1" x14ac:dyDescent="0.2">
      <c r="J3967" s="555" t="s">
        <v>987</v>
      </c>
      <c r="T3967" s="402"/>
      <c r="U3967" s="402"/>
      <c r="V3967" s="402"/>
      <c r="AG3967" s="402"/>
      <c r="AH3967" s="402"/>
      <c r="AI3967" s="402"/>
      <c r="AJ3967" s="402"/>
    </row>
    <row r="3968" spans="10:36" hidden="1" x14ac:dyDescent="0.2">
      <c r="J3968" s="555" t="s">
        <v>987</v>
      </c>
      <c r="T3968" s="402"/>
      <c r="U3968" s="402"/>
      <c r="V3968" s="402"/>
      <c r="AG3968" s="402"/>
      <c r="AH3968" s="402"/>
      <c r="AI3968" s="402"/>
      <c r="AJ3968" s="402"/>
    </row>
    <row r="3969" spans="10:36" hidden="1" x14ac:dyDescent="0.2">
      <c r="J3969" s="555" t="s">
        <v>987</v>
      </c>
      <c r="T3969" s="402"/>
      <c r="U3969" s="402"/>
      <c r="V3969" s="402"/>
      <c r="AG3969" s="402"/>
      <c r="AH3969" s="402"/>
      <c r="AI3969" s="402"/>
      <c r="AJ3969" s="402"/>
    </row>
    <row r="3970" spans="10:36" hidden="1" x14ac:dyDescent="0.2">
      <c r="J3970" s="555" t="s">
        <v>987</v>
      </c>
      <c r="T3970" s="402"/>
      <c r="U3970" s="402"/>
      <c r="V3970" s="402"/>
      <c r="AG3970" s="402"/>
      <c r="AH3970" s="402"/>
      <c r="AI3970" s="402"/>
      <c r="AJ3970" s="402"/>
    </row>
    <row r="3971" spans="10:36" hidden="1" x14ac:dyDescent="0.2">
      <c r="J3971" s="555" t="s">
        <v>987</v>
      </c>
      <c r="T3971" s="402"/>
      <c r="U3971" s="402"/>
      <c r="V3971" s="402"/>
      <c r="AG3971" s="402"/>
      <c r="AH3971" s="402"/>
      <c r="AI3971" s="402"/>
      <c r="AJ3971" s="402"/>
    </row>
    <row r="3972" spans="10:36" hidden="1" x14ac:dyDescent="0.2">
      <c r="J3972" s="555" t="s">
        <v>987</v>
      </c>
      <c r="T3972" s="402"/>
      <c r="U3972" s="402"/>
      <c r="V3972" s="402"/>
      <c r="AG3972" s="402"/>
      <c r="AH3972" s="402"/>
      <c r="AI3972" s="402"/>
      <c r="AJ3972" s="402"/>
    </row>
    <row r="3973" spans="10:36" hidden="1" x14ac:dyDescent="0.2">
      <c r="J3973" s="555" t="s">
        <v>987</v>
      </c>
      <c r="T3973" s="402"/>
      <c r="U3973" s="402"/>
      <c r="V3973" s="402"/>
      <c r="AG3973" s="402"/>
      <c r="AH3973" s="402"/>
      <c r="AI3973" s="402"/>
      <c r="AJ3973" s="402"/>
    </row>
    <row r="3974" spans="10:36" hidden="1" x14ac:dyDescent="0.2">
      <c r="J3974" s="555" t="s">
        <v>987</v>
      </c>
      <c r="T3974" s="402"/>
      <c r="U3974" s="402"/>
      <c r="V3974" s="402"/>
      <c r="AG3974" s="402"/>
      <c r="AH3974" s="402"/>
      <c r="AI3974" s="402"/>
      <c r="AJ3974" s="402"/>
    </row>
    <row r="3975" spans="10:36" hidden="1" x14ac:dyDescent="0.2">
      <c r="J3975" s="555" t="s">
        <v>987</v>
      </c>
      <c r="T3975" s="402"/>
      <c r="U3975" s="402"/>
      <c r="V3975" s="402"/>
      <c r="AG3975" s="402"/>
      <c r="AH3975" s="402"/>
      <c r="AI3975" s="402"/>
      <c r="AJ3975" s="402"/>
    </row>
    <row r="3976" spans="10:36" hidden="1" x14ac:dyDescent="0.2">
      <c r="J3976" s="555" t="s">
        <v>987</v>
      </c>
      <c r="T3976" s="402"/>
      <c r="U3976" s="402"/>
      <c r="V3976" s="402"/>
      <c r="AG3976" s="402"/>
      <c r="AH3976" s="402"/>
      <c r="AI3976" s="402"/>
      <c r="AJ3976" s="402"/>
    </row>
    <row r="3977" spans="10:36" hidden="1" x14ac:dyDescent="0.2">
      <c r="J3977" s="555" t="s">
        <v>987</v>
      </c>
      <c r="T3977" s="402"/>
      <c r="U3977" s="402"/>
      <c r="V3977" s="402"/>
      <c r="AG3977" s="402"/>
      <c r="AH3977" s="402"/>
      <c r="AI3977" s="402"/>
      <c r="AJ3977" s="402"/>
    </row>
    <row r="3978" spans="10:36" hidden="1" x14ac:dyDescent="0.2">
      <c r="J3978" s="555" t="s">
        <v>987</v>
      </c>
      <c r="T3978" s="402"/>
      <c r="U3978" s="402"/>
      <c r="V3978" s="402"/>
      <c r="AG3978" s="402"/>
      <c r="AH3978" s="402"/>
      <c r="AI3978" s="402"/>
      <c r="AJ3978" s="402"/>
    </row>
    <row r="3979" spans="10:36" hidden="1" x14ac:dyDescent="0.2">
      <c r="J3979" s="555" t="s">
        <v>987</v>
      </c>
      <c r="T3979" s="402"/>
      <c r="U3979" s="402"/>
      <c r="V3979" s="402"/>
      <c r="AG3979" s="402"/>
      <c r="AH3979" s="402"/>
      <c r="AI3979" s="402"/>
      <c r="AJ3979" s="402"/>
    </row>
    <row r="3980" spans="10:36" hidden="1" x14ac:dyDescent="0.2">
      <c r="J3980" s="555" t="s">
        <v>987</v>
      </c>
      <c r="T3980" s="402"/>
      <c r="U3980" s="402"/>
      <c r="V3980" s="402"/>
      <c r="AG3980" s="402"/>
      <c r="AH3980" s="402"/>
      <c r="AI3980" s="402"/>
      <c r="AJ3980" s="402"/>
    </row>
    <row r="3981" spans="10:36" hidden="1" x14ac:dyDescent="0.2">
      <c r="J3981" s="555" t="s">
        <v>987</v>
      </c>
      <c r="T3981" s="402"/>
      <c r="U3981" s="402"/>
      <c r="V3981" s="402"/>
      <c r="AG3981" s="402"/>
      <c r="AH3981" s="402"/>
      <c r="AI3981" s="402"/>
      <c r="AJ3981" s="402"/>
    </row>
    <row r="3982" spans="10:36" hidden="1" x14ac:dyDescent="0.2">
      <c r="J3982" s="555" t="s">
        <v>987</v>
      </c>
      <c r="T3982" s="402"/>
      <c r="U3982" s="402"/>
      <c r="V3982" s="402"/>
      <c r="AG3982" s="402"/>
      <c r="AH3982" s="402"/>
      <c r="AI3982" s="402"/>
      <c r="AJ3982" s="402"/>
    </row>
    <row r="3983" spans="10:36" hidden="1" x14ac:dyDescent="0.2">
      <c r="J3983" s="555" t="s">
        <v>987</v>
      </c>
      <c r="T3983" s="402"/>
      <c r="U3983" s="402"/>
      <c r="V3983" s="402"/>
      <c r="AG3983" s="402"/>
      <c r="AH3983" s="402"/>
      <c r="AI3983" s="402"/>
      <c r="AJ3983" s="402"/>
    </row>
    <row r="3984" spans="10:36" hidden="1" x14ac:dyDescent="0.2">
      <c r="J3984" s="555" t="s">
        <v>987</v>
      </c>
      <c r="T3984" s="402"/>
      <c r="U3984" s="402"/>
      <c r="V3984" s="402"/>
      <c r="AG3984" s="402"/>
      <c r="AH3984" s="402"/>
      <c r="AI3984" s="402"/>
      <c r="AJ3984" s="402"/>
    </row>
    <row r="3985" spans="10:36" hidden="1" x14ac:dyDescent="0.2">
      <c r="J3985" s="555" t="s">
        <v>987</v>
      </c>
      <c r="T3985" s="402"/>
      <c r="U3985" s="402"/>
      <c r="V3985" s="402"/>
      <c r="AG3985" s="402"/>
      <c r="AH3985" s="402"/>
      <c r="AI3985" s="402"/>
      <c r="AJ3985" s="402"/>
    </row>
    <row r="3986" spans="10:36" hidden="1" x14ac:dyDescent="0.2">
      <c r="J3986" s="555" t="s">
        <v>987</v>
      </c>
      <c r="T3986" s="402"/>
      <c r="U3986" s="402"/>
      <c r="V3986" s="402"/>
      <c r="AG3986" s="402"/>
      <c r="AH3986" s="402"/>
      <c r="AI3986" s="402"/>
      <c r="AJ3986" s="402"/>
    </row>
    <row r="3987" spans="10:36" hidden="1" x14ac:dyDescent="0.2">
      <c r="J3987" s="555" t="s">
        <v>987</v>
      </c>
      <c r="T3987" s="402"/>
      <c r="U3987" s="402"/>
      <c r="V3987" s="402"/>
      <c r="AG3987" s="402"/>
      <c r="AH3987" s="402"/>
      <c r="AI3987" s="402"/>
      <c r="AJ3987" s="402"/>
    </row>
    <row r="3988" spans="10:36" hidden="1" x14ac:dyDescent="0.2">
      <c r="J3988" s="555" t="s">
        <v>987</v>
      </c>
      <c r="T3988" s="402"/>
      <c r="U3988" s="402"/>
      <c r="V3988" s="402"/>
      <c r="AG3988" s="402"/>
      <c r="AH3988" s="402"/>
      <c r="AI3988" s="402"/>
      <c r="AJ3988" s="402"/>
    </row>
    <row r="3989" spans="10:36" hidden="1" x14ac:dyDescent="0.2">
      <c r="J3989" s="555" t="s">
        <v>987</v>
      </c>
      <c r="T3989" s="402"/>
      <c r="U3989" s="402"/>
      <c r="V3989" s="402"/>
      <c r="AG3989" s="402"/>
      <c r="AH3989" s="402"/>
      <c r="AI3989" s="402"/>
      <c r="AJ3989" s="402"/>
    </row>
    <row r="3990" spans="10:36" hidden="1" x14ac:dyDescent="0.2">
      <c r="J3990" s="555" t="s">
        <v>987</v>
      </c>
      <c r="T3990" s="402"/>
      <c r="U3990" s="402"/>
      <c r="V3990" s="402"/>
      <c r="AG3990" s="402"/>
      <c r="AH3990" s="402"/>
      <c r="AI3990" s="402"/>
      <c r="AJ3990" s="402"/>
    </row>
    <row r="3991" spans="10:36" hidden="1" x14ac:dyDescent="0.2">
      <c r="J3991" s="555" t="s">
        <v>987</v>
      </c>
      <c r="T3991" s="402"/>
      <c r="U3991" s="402"/>
      <c r="V3991" s="402"/>
      <c r="AG3991" s="402"/>
      <c r="AH3991" s="402"/>
      <c r="AI3991" s="402"/>
      <c r="AJ3991" s="402"/>
    </row>
    <row r="3992" spans="10:36" hidden="1" x14ac:dyDescent="0.2">
      <c r="J3992" s="555" t="s">
        <v>987</v>
      </c>
      <c r="T3992" s="402"/>
      <c r="U3992" s="402"/>
      <c r="V3992" s="402"/>
      <c r="AG3992" s="402"/>
      <c r="AH3992" s="402"/>
      <c r="AI3992" s="402"/>
      <c r="AJ3992" s="402"/>
    </row>
    <row r="3993" spans="10:36" hidden="1" x14ac:dyDescent="0.2">
      <c r="J3993" s="555" t="s">
        <v>987</v>
      </c>
      <c r="T3993" s="402"/>
      <c r="U3993" s="402"/>
      <c r="V3993" s="402"/>
      <c r="AG3993" s="402"/>
      <c r="AH3993" s="402"/>
      <c r="AI3993" s="402"/>
      <c r="AJ3993" s="402"/>
    </row>
    <row r="3994" spans="10:36" hidden="1" x14ac:dyDescent="0.2">
      <c r="J3994" s="555" t="s">
        <v>987</v>
      </c>
      <c r="T3994" s="402"/>
      <c r="U3994" s="402"/>
      <c r="V3994" s="402"/>
      <c r="AG3994" s="402"/>
      <c r="AH3994" s="402"/>
      <c r="AI3994" s="402"/>
      <c r="AJ3994" s="402"/>
    </row>
    <row r="3995" spans="10:36" hidden="1" x14ac:dyDescent="0.2">
      <c r="J3995" s="555" t="s">
        <v>987</v>
      </c>
      <c r="T3995" s="402"/>
      <c r="U3995" s="402"/>
      <c r="V3995" s="402"/>
      <c r="AG3995" s="402"/>
      <c r="AH3995" s="402"/>
      <c r="AI3995" s="402"/>
      <c r="AJ3995" s="402"/>
    </row>
    <row r="3996" spans="10:36" hidden="1" x14ac:dyDescent="0.2">
      <c r="J3996" s="555" t="s">
        <v>987</v>
      </c>
      <c r="T3996" s="402"/>
      <c r="U3996" s="402"/>
      <c r="V3996" s="402"/>
      <c r="AG3996" s="402"/>
      <c r="AH3996" s="402"/>
      <c r="AI3996" s="402"/>
      <c r="AJ3996" s="402"/>
    </row>
    <row r="3997" spans="10:36" hidden="1" x14ac:dyDescent="0.2">
      <c r="J3997" s="555" t="s">
        <v>987</v>
      </c>
      <c r="T3997" s="402"/>
      <c r="U3997" s="402"/>
      <c r="V3997" s="402"/>
      <c r="AG3997" s="402"/>
      <c r="AH3997" s="402"/>
      <c r="AI3997" s="402"/>
      <c r="AJ3997" s="402"/>
    </row>
    <row r="3998" spans="10:36" hidden="1" x14ac:dyDescent="0.2">
      <c r="J3998" s="555" t="s">
        <v>987</v>
      </c>
      <c r="T3998" s="402"/>
      <c r="U3998" s="402"/>
      <c r="V3998" s="402"/>
      <c r="AG3998" s="402"/>
      <c r="AH3998" s="402"/>
      <c r="AI3998" s="402"/>
      <c r="AJ3998" s="402"/>
    </row>
    <row r="3999" spans="10:36" hidden="1" x14ac:dyDescent="0.2">
      <c r="J3999" s="555" t="s">
        <v>987</v>
      </c>
      <c r="T3999" s="402"/>
      <c r="U3999" s="402"/>
      <c r="V3999" s="402"/>
      <c r="AG3999" s="402"/>
      <c r="AH3999" s="402"/>
      <c r="AI3999" s="402"/>
      <c r="AJ3999" s="402"/>
    </row>
    <row r="4000" spans="10:36" hidden="1" x14ac:dyDescent="0.2">
      <c r="J4000" s="555" t="s">
        <v>987</v>
      </c>
      <c r="T4000" s="402"/>
      <c r="U4000" s="402"/>
      <c r="V4000" s="402"/>
      <c r="AG4000" s="402"/>
      <c r="AH4000" s="402"/>
      <c r="AI4000" s="402"/>
      <c r="AJ4000" s="402"/>
    </row>
    <row r="4001" spans="10:36" hidden="1" x14ac:dyDescent="0.2">
      <c r="J4001" s="555" t="s">
        <v>987</v>
      </c>
      <c r="T4001" s="402"/>
      <c r="U4001" s="402"/>
      <c r="V4001" s="402"/>
      <c r="AG4001" s="402"/>
      <c r="AH4001" s="402"/>
      <c r="AI4001" s="402"/>
      <c r="AJ4001" s="402"/>
    </row>
    <row r="4002" spans="10:36" hidden="1" x14ac:dyDescent="0.2">
      <c r="J4002" s="555" t="s">
        <v>987</v>
      </c>
      <c r="T4002" s="402"/>
      <c r="U4002" s="402"/>
      <c r="V4002" s="402"/>
      <c r="AG4002" s="402"/>
      <c r="AH4002" s="402"/>
      <c r="AI4002" s="402"/>
      <c r="AJ4002" s="402"/>
    </row>
    <row r="4003" spans="10:36" hidden="1" x14ac:dyDescent="0.2">
      <c r="J4003" s="555" t="s">
        <v>987</v>
      </c>
      <c r="T4003" s="402"/>
      <c r="U4003" s="402"/>
      <c r="V4003" s="402"/>
      <c r="AG4003" s="402"/>
      <c r="AH4003" s="402"/>
      <c r="AI4003" s="402"/>
      <c r="AJ4003" s="402"/>
    </row>
    <row r="4004" spans="10:36" hidden="1" x14ac:dyDescent="0.2">
      <c r="J4004" s="555" t="s">
        <v>987</v>
      </c>
      <c r="T4004" s="402"/>
      <c r="U4004" s="402"/>
      <c r="V4004" s="402"/>
      <c r="AG4004" s="402"/>
      <c r="AH4004" s="402"/>
      <c r="AI4004" s="402"/>
      <c r="AJ4004" s="402"/>
    </row>
    <row r="4005" spans="10:36" hidden="1" x14ac:dyDescent="0.2">
      <c r="J4005" s="555" t="s">
        <v>987</v>
      </c>
      <c r="T4005" s="402"/>
      <c r="U4005" s="402"/>
      <c r="V4005" s="402"/>
      <c r="AG4005" s="402"/>
      <c r="AH4005" s="402"/>
      <c r="AI4005" s="402"/>
      <c r="AJ4005" s="402"/>
    </row>
    <row r="4006" spans="10:36" hidden="1" x14ac:dyDescent="0.2">
      <c r="J4006" s="555" t="s">
        <v>987</v>
      </c>
      <c r="T4006" s="402"/>
      <c r="U4006" s="402"/>
      <c r="V4006" s="402"/>
      <c r="AG4006" s="402"/>
      <c r="AH4006" s="402"/>
      <c r="AI4006" s="402"/>
      <c r="AJ4006" s="402"/>
    </row>
    <row r="4007" spans="10:36" hidden="1" x14ac:dyDescent="0.2">
      <c r="J4007" s="555" t="s">
        <v>987</v>
      </c>
      <c r="T4007" s="402"/>
      <c r="U4007" s="402"/>
      <c r="V4007" s="402"/>
      <c r="AG4007" s="402"/>
      <c r="AH4007" s="402"/>
      <c r="AI4007" s="402"/>
      <c r="AJ4007" s="402"/>
    </row>
    <row r="4008" spans="10:36" hidden="1" x14ac:dyDescent="0.2">
      <c r="J4008" s="555" t="s">
        <v>987</v>
      </c>
      <c r="T4008" s="402"/>
      <c r="U4008" s="402"/>
      <c r="V4008" s="402"/>
      <c r="AG4008" s="402"/>
      <c r="AH4008" s="402"/>
      <c r="AI4008" s="402"/>
      <c r="AJ4008" s="402"/>
    </row>
    <row r="4009" spans="10:36" hidden="1" x14ac:dyDescent="0.2">
      <c r="J4009" s="555" t="s">
        <v>987</v>
      </c>
      <c r="T4009" s="402"/>
      <c r="U4009" s="402"/>
      <c r="V4009" s="402"/>
      <c r="AG4009" s="402"/>
      <c r="AH4009" s="402"/>
      <c r="AI4009" s="402"/>
      <c r="AJ4009" s="402"/>
    </row>
    <row r="4010" spans="10:36" hidden="1" x14ac:dyDescent="0.2">
      <c r="J4010" s="555" t="s">
        <v>987</v>
      </c>
      <c r="T4010" s="402"/>
      <c r="U4010" s="402"/>
      <c r="V4010" s="402"/>
      <c r="AG4010" s="402"/>
      <c r="AH4010" s="402"/>
      <c r="AI4010" s="402"/>
      <c r="AJ4010" s="402"/>
    </row>
    <row r="4011" spans="10:36" hidden="1" x14ac:dyDescent="0.2">
      <c r="J4011" s="555" t="s">
        <v>987</v>
      </c>
      <c r="T4011" s="402"/>
      <c r="U4011" s="402"/>
      <c r="V4011" s="402"/>
      <c r="AG4011" s="402"/>
      <c r="AH4011" s="402"/>
      <c r="AI4011" s="402"/>
      <c r="AJ4011" s="402"/>
    </row>
    <row r="4012" spans="10:36" hidden="1" x14ac:dyDescent="0.2">
      <c r="J4012" s="555" t="s">
        <v>987</v>
      </c>
      <c r="T4012" s="402"/>
      <c r="U4012" s="402"/>
      <c r="V4012" s="402"/>
      <c r="AG4012" s="402"/>
      <c r="AH4012" s="402"/>
      <c r="AI4012" s="402"/>
      <c r="AJ4012" s="402"/>
    </row>
    <row r="4013" spans="10:36" hidden="1" x14ac:dyDescent="0.2">
      <c r="J4013" s="555" t="s">
        <v>987</v>
      </c>
      <c r="T4013" s="402"/>
      <c r="U4013" s="402"/>
      <c r="V4013" s="402"/>
      <c r="AG4013" s="402"/>
      <c r="AH4013" s="402"/>
      <c r="AI4013" s="402"/>
      <c r="AJ4013" s="402"/>
    </row>
    <row r="4014" spans="10:36" hidden="1" x14ac:dyDescent="0.2">
      <c r="J4014" s="555" t="s">
        <v>987</v>
      </c>
      <c r="T4014" s="402"/>
      <c r="U4014" s="402"/>
      <c r="V4014" s="402"/>
      <c r="AG4014" s="402"/>
      <c r="AH4014" s="402"/>
      <c r="AI4014" s="402"/>
      <c r="AJ4014" s="402"/>
    </row>
    <row r="4015" spans="10:36" hidden="1" x14ac:dyDescent="0.2">
      <c r="J4015" s="555" t="s">
        <v>987</v>
      </c>
      <c r="T4015" s="402"/>
      <c r="U4015" s="402"/>
      <c r="V4015" s="402"/>
      <c r="AG4015" s="402"/>
      <c r="AH4015" s="402"/>
      <c r="AI4015" s="402"/>
      <c r="AJ4015" s="402"/>
    </row>
    <row r="4016" spans="10:36" hidden="1" x14ac:dyDescent="0.2">
      <c r="J4016" s="555" t="s">
        <v>987</v>
      </c>
      <c r="T4016" s="402"/>
      <c r="U4016" s="402"/>
      <c r="V4016" s="402"/>
      <c r="AG4016" s="402"/>
      <c r="AH4016" s="402"/>
      <c r="AI4016" s="402"/>
      <c r="AJ4016" s="402"/>
    </row>
    <row r="4017" spans="10:36" hidden="1" x14ac:dyDescent="0.2">
      <c r="J4017" s="555" t="s">
        <v>987</v>
      </c>
      <c r="T4017" s="402"/>
      <c r="U4017" s="402"/>
      <c r="V4017" s="402"/>
      <c r="AG4017" s="402"/>
      <c r="AH4017" s="402"/>
      <c r="AI4017" s="402"/>
      <c r="AJ4017" s="402"/>
    </row>
    <row r="4018" spans="10:36" hidden="1" x14ac:dyDescent="0.2">
      <c r="J4018" s="555" t="s">
        <v>987</v>
      </c>
      <c r="T4018" s="402"/>
      <c r="U4018" s="402"/>
      <c r="V4018" s="402"/>
      <c r="AG4018" s="402"/>
      <c r="AH4018" s="402"/>
      <c r="AI4018" s="402"/>
      <c r="AJ4018" s="402"/>
    </row>
    <row r="4019" spans="10:36" hidden="1" x14ac:dyDescent="0.2">
      <c r="J4019" s="555" t="s">
        <v>987</v>
      </c>
      <c r="T4019" s="402"/>
      <c r="U4019" s="402"/>
      <c r="V4019" s="402"/>
      <c r="AG4019" s="402"/>
      <c r="AH4019" s="402"/>
      <c r="AI4019" s="402"/>
      <c r="AJ4019" s="402"/>
    </row>
    <row r="4020" spans="10:36" hidden="1" x14ac:dyDescent="0.2">
      <c r="J4020" s="555" t="s">
        <v>987</v>
      </c>
      <c r="T4020" s="402"/>
      <c r="U4020" s="402"/>
      <c r="V4020" s="402"/>
      <c r="AG4020" s="402"/>
      <c r="AH4020" s="402"/>
      <c r="AI4020" s="402"/>
      <c r="AJ4020" s="402"/>
    </row>
    <row r="4021" spans="10:36" hidden="1" x14ac:dyDescent="0.2">
      <c r="J4021" s="555" t="s">
        <v>987</v>
      </c>
      <c r="T4021" s="402"/>
      <c r="U4021" s="402"/>
      <c r="V4021" s="402"/>
      <c r="AG4021" s="402"/>
      <c r="AH4021" s="402"/>
      <c r="AI4021" s="402"/>
      <c r="AJ4021" s="402"/>
    </row>
    <row r="4022" spans="10:36" hidden="1" x14ac:dyDescent="0.2">
      <c r="J4022" s="555" t="s">
        <v>987</v>
      </c>
      <c r="T4022" s="402"/>
      <c r="U4022" s="402"/>
      <c r="V4022" s="402"/>
      <c r="AG4022" s="402"/>
      <c r="AH4022" s="402"/>
      <c r="AI4022" s="402"/>
      <c r="AJ4022" s="402"/>
    </row>
    <row r="4023" spans="10:36" hidden="1" x14ac:dyDescent="0.2">
      <c r="J4023" s="555" t="s">
        <v>987</v>
      </c>
      <c r="T4023" s="402"/>
      <c r="U4023" s="402"/>
      <c r="V4023" s="402"/>
      <c r="AG4023" s="402"/>
      <c r="AH4023" s="402"/>
      <c r="AI4023" s="402"/>
      <c r="AJ4023" s="402"/>
    </row>
    <row r="4024" spans="10:36" hidden="1" x14ac:dyDescent="0.2">
      <c r="J4024" s="555" t="s">
        <v>987</v>
      </c>
      <c r="T4024" s="402"/>
      <c r="U4024" s="402"/>
      <c r="V4024" s="402"/>
      <c r="AG4024" s="402"/>
      <c r="AH4024" s="402"/>
      <c r="AI4024" s="402"/>
      <c r="AJ4024" s="402"/>
    </row>
    <row r="4025" spans="10:36" hidden="1" x14ac:dyDescent="0.2">
      <c r="J4025" s="555" t="s">
        <v>987</v>
      </c>
      <c r="T4025" s="402"/>
      <c r="U4025" s="402"/>
      <c r="V4025" s="402"/>
      <c r="AG4025" s="402"/>
      <c r="AH4025" s="402"/>
      <c r="AI4025" s="402"/>
      <c r="AJ4025" s="402"/>
    </row>
    <row r="4026" spans="10:36" hidden="1" x14ac:dyDescent="0.2">
      <c r="J4026" s="555" t="s">
        <v>987</v>
      </c>
      <c r="T4026" s="402"/>
      <c r="U4026" s="402"/>
      <c r="V4026" s="402"/>
      <c r="AG4026" s="402"/>
      <c r="AH4026" s="402"/>
      <c r="AI4026" s="402"/>
      <c r="AJ4026" s="402"/>
    </row>
    <row r="4027" spans="10:36" hidden="1" x14ac:dyDescent="0.2">
      <c r="J4027" s="555" t="s">
        <v>987</v>
      </c>
      <c r="T4027" s="402"/>
      <c r="U4027" s="402"/>
      <c r="V4027" s="402"/>
      <c r="AG4027" s="402"/>
      <c r="AH4027" s="402"/>
      <c r="AI4027" s="402"/>
      <c r="AJ4027" s="402"/>
    </row>
    <row r="4028" spans="10:36" hidden="1" x14ac:dyDescent="0.2">
      <c r="J4028" s="555" t="s">
        <v>987</v>
      </c>
      <c r="T4028" s="402"/>
      <c r="U4028" s="402"/>
      <c r="V4028" s="402"/>
      <c r="AG4028" s="402"/>
      <c r="AH4028" s="402"/>
      <c r="AI4028" s="402"/>
      <c r="AJ4028" s="402"/>
    </row>
    <row r="4029" spans="10:36" hidden="1" x14ac:dyDescent="0.2">
      <c r="J4029" s="555" t="s">
        <v>987</v>
      </c>
      <c r="T4029" s="402"/>
      <c r="U4029" s="402"/>
      <c r="V4029" s="402"/>
      <c r="AG4029" s="402"/>
      <c r="AH4029" s="402"/>
      <c r="AI4029" s="402"/>
      <c r="AJ4029" s="402"/>
    </row>
    <row r="4030" spans="10:36" hidden="1" x14ac:dyDescent="0.2">
      <c r="J4030" s="555" t="s">
        <v>987</v>
      </c>
      <c r="T4030" s="402"/>
      <c r="U4030" s="402"/>
      <c r="V4030" s="402"/>
      <c r="AG4030" s="402"/>
      <c r="AH4030" s="402"/>
      <c r="AI4030" s="402"/>
      <c r="AJ4030" s="402"/>
    </row>
    <row r="4031" spans="10:36" hidden="1" x14ac:dyDescent="0.2">
      <c r="J4031" s="555" t="s">
        <v>987</v>
      </c>
      <c r="T4031" s="402"/>
      <c r="U4031" s="402"/>
      <c r="V4031" s="402"/>
      <c r="AG4031" s="402"/>
      <c r="AH4031" s="402"/>
      <c r="AI4031" s="402"/>
      <c r="AJ4031" s="402"/>
    </row>
    <row r="4032" spans="10:36" hidden="1" x14ac:dyDescent="0.2">
      <c r="J4032" s="555" t="s">
        <v>987</v>
      </c>
      <c r="T4032" s="402"/>
      <c r="U4032" s="402"/>
      <c r="V4032" s="402"/>
      <c r="AG4032" s="402"/>
      <c r="AH4032" s="402"/>
      <c r="AI4032" s="402"/>
      <c r="AJ4032" s="402"/>
    </row>
    <row r="4033" spans="10:36" hidden="1" x14ac:dyDescent="0.2">
      <c r="J4033" s="555" t="s">
        <v>987</v>
      </c>
      <c r="T4033" s="402"/>
      <c r="U4033" s="402"/>
      <c r="V4033" s="402"/>
      <c r="AG4033" s="402"/>
      <c r="AH4033" s="402"/>
      <c r="AI4033" s="402"/>
      <c r="AJ4033" s="402"/>
    </row>
    <row r="4034" spans="10:36" hidden="1" x14ac:dyDescent="0.2">
      <c r="J4034" s="555" t="s">
        <v>987</v>
      </c>
      <c r="T4034" s="402"/>
      <c r="U4034" s="402"/>
      <c r="V4034" s="402"/>
      <c r="AG4034" s="402"/>
      <c r="AH4034" s="402"/>
      <c r="AI4034" s="402"/>
      <c r="AJ4034" s="402"/>
    </row>
    <row r="4035" spans="10:36" hidden="1" x14ac:dyDescent="0.2">
      <c r="J4035" s="555" t="s">
        <v>987</v>
      </c>
      <c r="T4035" s="402"/>
      <c r="U4035" s="402"/>
      <c r="V4035" s="402"/>
      <c r="AG4035" s="402"/>
      <c r="AH4035" s="402"/>
      <c r="AI4035" s="402"/>
      <c r="AJ4035" s="402"/>
    </row>
    <row r="4036" spans="10:36" hidden="1" x14ac:dyDescent="0.2">
      <c r="J4036" s="555" t="s">
        <v>987</v>
      </c>
      <c r="T4036" s="402"/>
      <c r="U4036" s="402"/>
      <c r="V4036" s="402"/>
      <c r="AG4036" s="402"/>
      <c r="AH4036" s="402"/>
      <c r="AI4036" s="402"/>
      <c r="AJ4036" s="402"/>
    </row>
    <row r="4037" spans="10:36" hidden="1" x14ac:dyDescent="0.2">
      <c r="J4037" s="555" t="s">
        <v>987</v>
      </c>
      <c r="T4037" s="402"/>
      <c r="U4037" s="402"/>
      <c r="V4037" s="402"/>
      <c r="AG4037" s="402"/>
      <c r="AH4037" s="402"/>
      <c r="AI4037" s="402"/>
      <c r="AJ4037" s="402"/>
    </row>
    <row r="4038" spans="10:36" hidden="1" x14ac:dyDescent="0.2">
      <c r="J4038" s="555" t="s">
        <v>987</v>
      </c>
      <c r="T4038" s="402"/>
      <c r="U4038" s="402"/>
      <c r="V4038" s="402"/>
      <c r="AG4038" s="402"/>
      <c r="AH4038" s="402"/>
      <c r="AI4038" s="402"/>
      <c r="AJ4038" s="402"/>
    </row>
    <row r="4039" spans="10:36" hidden="1" x14ac:dyDescent="0.2">
      <c r="J4039" s="555" t="s">
        <v>987</v>
      </c>
      <c r="T4039" s="402"/>
      <c r="U4039" s="402"/>
      <c r="V4039" s="402"/>
      <c r="AG4039" s="402"/>
      <c r="AH4039" s="402"/>
      <c r="AI4039" s="402"/>
      <c r="AJ4039" s="402"/>
    </row>
    <row r="4040" spans="10:36" hidden="1" x14ac:dyDescent="0.2">
      <c r="J4040" s="555" t="s">
        <v>987</v>
      </c>
      <c r="T4040" s="402"/>
      <c r="U4040" s="402"/>
      <c r="V4040" s="402"/>
      <c r="AG4040" s="402"/>
      <c r="AH4040" s="402"/>
      <c r="AI4040" s="402"/>
      <c r="AJ4040" s="402"/>
    </row>
    <row r="4041" spans="10:36" hidden="1" x14ac:dyDescent="0.2">
      <c r="J4041" s="555" t="s">
        <v>987</v>
      </c>
      <c r="T4041" s="402"/>
      <c r="U4041" s="402"/>
      <c r="V4041" s="402"/>
      <c r="AG4041" s="402"/>
      <c r="AH4041" s="402"/>
      <c r="AI4041" s="402"/>
      <c r="AJ4041" s="402"/>
    </row>
    <row r="4042" spans="10:36" hidden="1" x14ac:dyDescent="0.2">
      <c r="J4042" s="555" t="s">
        <v>987</v>
      </c>
      <c r="T4042" s="402"/>
      <c r="U4042" s="402"/>
      <c r="V4042" s="402"/>
      <c r="AG4042" s="402"/>
      <c r="AH4042" s="402"/>
      <c r="AI4042" s="402"/>
      <c r="AJ4042" s="402"/>
    </row>
    <row r="4043" spans="10:36" hidden="1" x14ac:dyDescent="0.2">
      <c r="J4043" s="555" t="s">
        <v>987</v>
      </c>
      <c r="T4043" s="402"/>
      <c r="U4043" s="402"/>
      <c r="V4043" s="402"/>
      <c r="AG4043" s="402"/>
      <c r="AH4043" s="402"/>
      <c r="AI4043" s="402"/>
      <c r="AJ4043" s="402"/>
    </row>
    <row r="4044" spans="10:36" hidden="1" x14ac:dyDescent="0.2">
      <c r="J4044" s="555" t="s">
        <v>987</v>
      </c>
      <c r="T4044" s="402"/>
      <c r="U4044" s="402"/>
      <c r="V4044" s="402"/>
      <c r="AG4044" s="402"/>
      <c r="AH4044" s="402"/>
      <c r="AI4044" s="402"/>
      <c r="AJ4044" s="402"/>
    </row>
    <row r="4045" spans="10:36" hidden="1" x14ac:dyDescent="0.2">
      <c r="J4045" s="555" t="s">
        <v>987</v>
      </c>
      <c r="T4045" s="402"/>
      <c r="U4045" s="402"/>
      <c r="V4045" s="402"/>
      <c r="AG4045" s="402"/>
      <c r="AH4045" s="402"/>
      <c r="AI4045" s="402"/>
      <c r="AJ4045" s="402"/>
    </row>
    <row r="4046" spans="10:36" hidden="1" x14ac:dyDescent="0.2">
      <c r="J4046" s="555" t="s">
        <v>987</v>
      </c>
      <c r="T4046" s="402"/>
      <c r="U4046" s="402"/>
      <c r="V4046" s="402"/>
      <c r="AG4046" s="402"/>
      <c r="AH4046" s="402"/>
      <c r="AI4046" s="402"/>
      <c r="AJ4046" s="402"/>
    </row>
    <row r="4047" spans="10:36" hidden="1" x14ac:dyDescent="0.2">
      <c r="J4047" s="555" t="s">
        <v>987</v>
      </c>
      <c r="T4047" s="402"/>
      <c r="U4047" s="402"/>
      <c r="V4047" s="402"/>
      <c r="AG4047" s="402"/>
      <c r="AH4047" s="402"/>
      <c r="AI4047" s="402"/>
      <c r="AJ4047" s="402"/>
    </row>
    <row r="4048" spans="10:36" hidden="1" x14ac:dyDescent="0.2">
      <c r="J4048" s="555" t="s">
        <v>987</v>
      </c>
      <c r="T4048" s="402"/>
      <c r="U4048" s="402"/>
      <c r="V4048" s="402"/>
      <c r="AG4048" s="402"/>
      <c r="AH4048" s="402"/>
      <c r="AI4048" s="402"/>
      <c r="AJ4048" s="402"/>
    </row>
    <row r="4049" spans="10:36" hidden="1" x14ac:dyDescent="0.2">
      <c r="J4049" s="555" t="s">
        <v>987</v>
      </c>
      <c r="T4049" s="402"/>
      <c r="U4049" s="402"/>
      <c r="V4049" s="402"/>
      <c r="AG4049" s="402"/>
      <c r="AH4049" s="402"/>
      <c r="AI4049" s="402"/>
      <c r="AJ4049" s="402"/>
    </row>
    <row r="4050" spans="10:36" hidden="1" x14ac:dyDescent="0.2">
      <c r="J4050" s="555" t="s">
        <v>987</v>
      </c>
      <c r="T4050" s="402"/>
      <c r="U4050" s="402"/>
      <c r="V4050" s="402"/>
      <c r="AG4050" s="402"/>
      <c r="AH4050" s="402"/>
      <c r="AI4050" s="402"/>
      <c r="AJ4050" s="402"/>
    </row>
    <row r="4051" spans="10:36" hidden="1" x14ac:dyDescent="0.2">
      <c r="J4051" s="555" t="s">
        <v>987</v>
      </c>
      <c r="T4051" s="402"/>
      <c r="U4051" s="402"/>
      <c r="V4051" s="402"/>
      <c r="AG4051" s="402"/>
      <c r="AH4051" s="402"/>
      <c r="AI4051" s="402"/>
      <c r="AJ4051" s="402"/>
    </row>
    <row r="4052" spans="10:36" hidden="1" x14ac:dyDescent="0.2">
      <c r="J4052" s="555" t="s">
        <v>987</v>
      </c>
      <c r="T4052" s="402"/>
      <c r="U4052" s="402"/>
      <c r="V4052" s="402"/>
      <c r="AG4052" s="402"/>
      <c r="AH4052" s="402"/>
      <c r="AI4052" s="402"/>
      <c r="AJ4052" s="402"/>
    </row>
    <row r="4053" spans="10:36" hidden="1" x14ac:dyDescent="0.2">
      <c r="J4053" s="555" t="s">
        <v>987</v>
      </c>
      <c r="T4053" s="402"/>
      <c r="U4053" s="402"/>
      <c r="V4053" s="402"/>
      <c r="AG4053" s="402"/>
      <c r="AH4053" s="402"/>
      <c r="AI4053" s="402"/>
      <c r="AJ4053" s="402"/>
    </row>
    <row r="4054" spans="10:36" hidden="1" x14ac:dyDescent="0.2">
      <c r="J4054" s="555" t="s">
        <v>987</v>
      </c>
      <c r="T4054" s="402"/>
      <c r="U4054" s="402"/>
      <c r="V4054" s="402"/>
      <c r="AG4054" s="402"/>
      <c r="AH4054" s="402"/>
      <c r="AI4054" s="402"/>
      <c r="AJ4054" s="402"/>
    </row>
    <row r="4055" spans="10:36" hidden="1" x14ac:dyDescent="0.2">
      <c r="J4055" s="555" t="s">
        <v>987</v>
      </c>
      <c r="T4055" s="402"/>
      <c r="U4055" s="402"/>
      <c r="V4055" s="402"/>
      <c r="AG4055" s="402"/>
      <c r="AH4055" s="402"/>
      <c r="AI4055" s="402"/>
      <c r="AJ4055" s="402"/>
    </row>
    <row r="4056" spans="10:36" hidden="1" x14ac:dyDescent="0.2">
      <c r="J4056" s="555" t="s">
        <v>987</v>
      </c>
      <c r="T4056" s="402"/>
      <c r="U4056" s="402"/>
      <c r="V4056" s="402"/>
      <c r="AG4056" s="402"/>
      <c r="AH4056" s="402"/>
      <c r="AI4056" s="402"/>
      <c r="AJ4056" s="402"/>
    </row>
    <row r="4057" spans="10:36" hidden="1" x14ac:dyDescent="0.2">
      <c r="J4057" s="555" t="s">
        <v>987</v>
      </c>
      <c r="T4057" s="402"/>
      <c r="U4057" s="402"/>
      <c r="V4057" s="402"/>
      <c r="AG4057" s="402"/>
      <c r="AH4057" s="402"/>
      <c r="AI4057" s="402"/>
      <c r="AJ4057" s="402"/>
    </row>
    <row r="4058" spans="10:36" hidden="1" x14ac:dyDescent="0.2">
      <c r="J4058" s="555" t="s">
        <v>987</v>
      </c>
      <c r="T4058" s="402"/>
      <c r="U4058" s="402"/>
      <c r="V4058" s="402"/>
      <c r="AG4058" s="402"/>
      <c r="AH4058" s="402"/>
      <c r="AI4058" s="402"/>
      <c r="AJ4058" s="402"/>
    </row>
    <row r="4059" spans="10:36" hidden="1" x14ac:dyDescent="0.2">
      <c r="J4059" s="555" t="s">
        <v>987</v>
      </c>
      <c r="T4059" s="402"/>
      <c r="U4059" s="402"/>
      <c r="V4059" s="402"/>
      <c r="AG4059" s="402"/>
      <c r="AH4059" s="402"/>
      <c r="AI4059" s="402"/>
      <c r="AJ4059" s="402"/>
    </row>
    <row r="4060" spans="10:36" hidden="1" x14ac:dyDescent="0.2">
      <c r="J4060" s="555" t="s">
        <v>987</v>
      </c>
      <c r="T4060" s="402"/>
      <c r="U4060" s="402"/>
      <c r="V4060" s="402"/>
      <c r="AG4060" s="402"/>
      <c r="AH4060" s="402"/>
      <c r="AI4060" s="402"/>
      <c r="AJ4060" s="402"/>
    </row>
    <row r="4061" spans="10:36" hidden="1" x14ac:dyDescent="0.2">
      <c r="J4061" s="555" t="s">
        <v>987</v>
      </c>
      <c r="T4061" s="402"/>
      <c r="U4061" s="402"/>
      <c r="V4061" s="402"/>
      <c r="AG4061" s="402"/>
      <c r="AH4061" s="402"/>
      <c r="AI4061" s="402"/>
      <c r="AJ4061" s="402"/>
    </row>
    <row r="4062" spans="10:36" hidden="1" x14ac:dyDescent="0.2">
      <c r="J4062" s="555" t="s">
        <v>987</v>
      </c>
      <c r="T4062" s="402"/>
      <c r="U4062" s="402"/>
      <c r="V4062" s="402"/>
      <c r="AG4062" s="402"/>
      <c r="AH4062" s="402"/>
      <c r="AI4062" s="402"/>
      <c r="AJ4062" s="402"/>
    </row>
    <row r="4063" spans="10:36" hidden="1" x14ac:dyDescent="0.2">
      <c r="J4063" s="555" t="s">
        <v>987</v>
      </c>
      <c r="T4063" s="402"/>
      <c r="U4063" s="402"/>
      <c r="V4063" s="402"/>
      <c r="AG4063" s="402"/>
      <c r="AH4063" s="402"/>
      <c r="AI4063" s="402"/>
      <c r="AJ4063" s="402"/>
    </row>
    <row r="4064" spans="10:36" hidden="1" x14ac:dyDescent="0.2">
      <c r="J4064" s="555" t="s">
        <v>987</v>
      </c>
      <c r="T4064" s="402"/>
      <c r="U4064" s="402"/>
      <c r="V4064" s="402"/>
      <c r="AG4064" s="402"/>
      <c r="AH4064" s="402"/>
      <c r="AI4064" s="402"/>
      <c r="AJ4064" s="402"/>
    </row>
    <row r="4065" spans="10:36" hidden="1" x14ac:dyDescent="0.2">
      <c r="J4065" s="555" t="s">
        <v>987</v>
      </c>
      <c r="T4065" s="402"/>
      <c r="U4065" s="402"/>
      <c r="V4065" s="402"/>
      <c r="AG4065" s="402"/>
      <c r="AH4065" s="402"/>
      <c r="AI4065" s="402"/>
      <c r="AJ4065" s="402"/>
    </row>
    <row r="4066" spans="10:36" hidden="1" x14ac:dyDescent="0.2">
      <c r="J4066" s="555" t="s">
        <v>987</v>
      </c>
      <c r="T4066" s="402"/>
      <c r="U4066" s="402"/>
      <c r="V4066" s="402"/>
      <c r="AG4066" s="402"/>
      <c r="AH4066" s="402"/>
      <c r="AI4066" s="402"/>
      <c r="AJ4066" s="402"/>
    </row>
    <row r="4067" spans="10:36" hidden="1" x14ac:dyDescent="0.2">
      <c r="J4067" s="555" t="s">
        <v>987</v>
      </c>
      <c r="T4067" s="402"/>
      <c r="U4067" s="402"/>
      <c r="V4067" s="402"/>
      <c r="AG4067" s="402"/>
      <c r="AH4067" s="402"/>
      <c r="AI4067" s="402"/>
      <c r="AJ4067" s="402"/>
    </row>
    <row r="4068" spans="10:36" hidden="1" x14ac:dyDescent="0.2">
      <c r="J4068" s="555" t="s">
        <v>987</v>
      </c>
      <c r="T4068" s="402"/>
      <c r="U4068" s="402"/>
      <c r="V4068" s="402"/>
      <c r="AG4068" s="402"/>
      <c r="AH4068" s="402"/>
      <c r="AI4068" s="402"/>
      <c r="AJ4068" s="402"/>
    </row>
    <row r="4069" spans="10:36" hidden="1" x14ac:dyDescent="0.2">
      <c r="J4069" s="555" t="s">
        <v>987</v>
      </c>
      <c r="T4069" s="402"/>
      <c r="U4069" s="402"/>
      <c r="V4069" s="402"/>
      <c r="AG4069" s="402"/>
      <c r="AH4069" s="402"/>
      <c r="AI4069" s="402"/>
      <c r="AJ4069" s="402"/>
    </row>
    <row r="4070" spans="10:36" hidden="1" x14ac:dyDescent="0.2">
      <c r="J4070" s="555" t="s">
        <v>987</v>
      </c>
      <c r="T4070" s="402"/>
      <c r="U4070" s="402"/>
      <c r="V4070" s="402"/>
      <c r="AG4070" s="402"/>
      <c r="AH4070" s="402"/>
      <c r="AI4070" s="402"/>
      <c r="AJ4070" s="402"/>
    </row>
    <row r="4071" spans="10:36" hidden="1" x14ac:dyDescent="0.2">
      <c r="J4071" s="555" t="s">
        <v>987</v>
      </c>
      <c r="T4071" s="402"/>
      <c r="U4071" s="402"/>
      <c r="V4071" s="402"/>
      <c r="AG4071" s="402"/>
      <c r="AH4071" s="402"/>
      <c r="AI4071" s="402"/>
      <c r="AJ4071" s="402"/>
    </row>
    <row r="4072" spans="10:36" hidden="1" x14ac:dyDescent="0.2">
      <c r="J4072" s="555" t="s">
        <v>987</v>
      </c>
      <c r="T4072" s="402"/>
      <c r="U4072" s="402"/>
      <c r="V4072" s="402"/>
      <c r="AG4072" s="402"/>
      <c r="AH4072" s="402"/>
      <c r="AI4072" s="402"/>
      <c r="AJ4072" s="402"/>
    </row>
    <row r="4073" spans="10:36" hidden="1" x14ac:dyDescent="0.2">
      <c r="J4073" s="555" t="s">
        <v>987</v>
      </c>
      <c r="T4073" s="402"/>
      <c r="U4073" s="402"/>
      <c r="V4073" s="402"/>
      <c r="AG4073" s="402"/>
      <c r="AH4073" s="402"/>
      <c r="AI4073" s="402"/>
      <c r="AJ4073" s="402"/>
    </row>
    <row r="4074" spans="10:36" hidden="1" x14ac:dyDescent="0.2">
      <c r="J4074" s="555" t="s">
        <v>987</v>
      </c>
      <c r="T4074" s="402"/>
      <c r="U4074" s="402"/>
      <c r="V4074" s="402"/>
      <c r="AG4074" s="402"/>
      <c r="AH4074" s="402"/>
      <c r="AI4074" s="402"/>
      <c r="AJ4074" s="402"/>
    </row>
    <row r="4075" spans="10:36" hidden="1" x14ac:dyDescent="0.2">
      <c r="J4075" s="555" t="s">
        <v>987</v>
      </c>
      <c r="T4075" s="402"/>
      <c r="U4075" s="402"/>
      <c r="V4075" s="402"/>
      <c r="AG4075" s="402"/>
      <c r="AH4075" s="402"/>
      <c r="AI4075" s="402"/>
      <c r="AJ4075" s="402"/>
    </row>
    <row r="4076" spans="10:36" hidden="1" x14ac:dyDescent="0.2">
      <c r="J4076" s="555" t="s">
        <v>987</v>
      </c>
      <c r="T4076" s="402"/>
      <c r="U4076" s="402"/>
      <c r="V4076" s="402"/>
      <c r="AG4076" s="402"/>
      <c r="AH4076" s="402"/>
      <c r="AI4076" s="402"/>
      <c r="AJ4076" s="402"/>
    </row>
    <row r="4077" spans="10:36" hidden="1" x14ac:dyDescent="0.2">
      <c r="J4077" s="555" t="s">
        <v>987</v>
      </c>
      <c r="T4077" s="402"/>
      <c r="U4077" s="402"/>
      <c r="V4077" s="402"/>
      <c r="AG4077" s="402"/>
      <c r="AH4077" s="402"/>
      <c r="AI4077" s="402"/>
      <c r="AJ4077" s="402"/>
    </row>
    <row r="4078" spans="10:36" hidden="1" x14ac:dyDescent="0.2">
      <c r="J4078" s="555" t="s">
        <v>987</v>
      </c>
      <c r="T4078" s="402"/>
      <c r="U4078" s="402"/>
      <c r="V4078" s="402"/>
      <c r="AG4078" s="402"/>
      <c r="AH4078" s="402"/>
      <c r="AI4078" s="402"/>
      <c r="AJ4078" s="402"/>
    </row>
    <row r="4079" spans="10:36" hidden="1" x14ac:dyDescent="0.2">
      <c r="J4079" s="555" t="s">
        <v>987</v>
      </c>
      <c r="T4079" s="402"/>
      <c r="U4079" s="402"/>
      <c r="V4079" s="402"/>
      <c r="AG4079" s="402"/>
      <c r="AH4079" s="402"/>
      <c r="AI4079" s="402"/>
      <c r="AJ4079" s="402"/>
    </row>
    <row r="4080" spans="10:36" hidden="1" x14ac:dyDescent="0.2">
      <c r="J4080" s="555" t="s">
        <v>987</v>
      </c>
      <c r="T4080" s="402"/>
      <c r="U4080" s="402"/>
      <c r="V4080" s="402"/>
      <c r="AG4080" s="402"/>
      <c r="AH4080" s="402"/>
      <c r="AI4080" s="402"/>
      <c r="AJ4080" s="402"/>
    </row>
    <row r="4081" spans="10:36" hidden="1" x14ac:dyDescent="0.2">
      <c r="J4081" s="555" t="s">
        <v>987</v>
      </c>
      <c r="T4081" s="402"/>
      <c r="U4081" s="402"/>
      <c r="V4081" s="402"/>
      <c r="AG4081" s="402"/>
      <c r="AH4081" s="402"/>
      <c r="AI4081" s="402"/>
      <c r="AJ4081" s="402"/>
    </row>
    <row r="4082" spans="10:36" hidden="1" x14ac:dyDescent="0.2">
      <c r="J4082" s="555" t="s">
        <v>987</v>
      </c>
      <c r="T4082" s="402"/>
      <c r="U4082" s="402"/>
      <c r="V4082" s="402"/>
      <c r="AG4082" s="402"/>
      <c r="AH4082" s="402"/>
      <c r="AI4082" s="402"/>
      <c r="AJ4082" s="402"/>
    </row>
    <row r="4083" spans="10:36" hidden="1" x14ac:dyDescent="0.2">
      <c r="J4083" s="555" t="s">
        <v>987</v>
      </c>
      <c r="T4083" s="402"/>
      <c r="U4083" s="402"/>
      <c r="V4083" s="402"/>
      <c r="AG4083" s="402"/>
      <c r="AH4083" s="402"/>
      <c r="AI4083" s="402"/>
      <c r="AJ4083" s="402"/>
    </row>
    <row r="4084" spans="10:36" hidden="1" x14ac:dyDescent="0.2">
      <c r="J4084" s="555" t="s">
        <v>987</v>
      </c>
      <c r="T4084" s="402"/>
      <c r="U4084" s="402"/>
      <c r="V4084" s="402"/>
      <c r="AG4084" s="402"/>
      <c r="AH4084" s="402"/>
      <c r="AI4084" s="402"/>
      <c r="AJ4084" s="402"/>
    </row>
    <row r="4085" spans="10:36" hidden="1" x14ac:dyDescent="0.2">
      <c r="J4085" s="555" t="s">
        <v>987</v>
      </c>
      <c r="T4085" s="402"/>
      <c r="U4085" s="402"/>
      <c r="V4085" s="402"/>
      <c r="AG4085" s="402"/>
      <c r="AH4085" s="402"/>
      <c r="AI4085" s="402"/>
      <c r="AJ4085" s="402"/>
    </row>
    <row r="4086" spans="10:36" hidden="1" x14ac:dyDescent="0.2">
      <c r="J4086" s="555" t="s">
        <v>987</v>
      </c>
      <c r="T4086" s="402"/>
      <c r="U4086" s="402"/>
      <c r="V4086" s="402"/>
      <c r="AG4086" s="402"/>
      <c r="AH4086" s="402"/>
      <c r="AI4086" s="402"/>
      <c r="AJ4086" s="402"/>
    </row>
    <row r="4087" spans="10:36" hidden="1" x14ac:dyDescent="0.2">
      <c r="J4087" s="555" t="s">
        <v>987</v>
      </c>
      <c r="T4087" s="402"/>
      <c r="U4087" s="402"/>
      <c r="V4087" s="402"/>
      <c r="AG4087" s="402"/>
      <c r="AH4087" s="402"/>
      <c r="AI4087" s="402"/>
      <c r="AJ4087" s="402"/>
    </row>
    <row r="4088" spans="10:36" hidden="1" x14ac:dyDescent="0.2">
      <c r="J4088" s="555" t="s">
        <v>987</v>
      </c>
      <c r="T4088" s="402"/>
      <c r="U4088" s="402"/>
      <c r="V4088" s="402"/>
      <c r="AG4088" s="402"/>
      <c r="AH4088" s="402"/>
      <c r="AI4088" s="402"/>
      <c r="AJ4088" s="402"/>
    </row>
    <row r="4089" spans="10:36" hidden="1" x14ac:dyDescent="0.2">
      <c r="J4089" s="555" t="s">
        <v>987</v>
      </c>
      <c r="T4089" s="402"/>
      <c r="U4089" s="402"/>
      <c r="V4089" s="402"/>
      <c r="AG4089" s="402"/>
      <c r="AH4089" s="402"/>
      <c r="AI4089" s="402"/>
      <c r="AJ4089" s="402"/>
    </row>
    <row r="4090" spans="10:36" hidden="1" x14ac:dyDescent="0.2">
      <c r="J4090" s="555" t="s">
        <v>987</v>
      </c>
      <c r="T4090" s="402"/>
      <c r="U4090" s="402"/>
      <c r="V4090" s="402"/>
      <c r="AG4090" s="402"/>
      <c r="AH4090" s="402"/>
      <c r="AI4090" s="402"/>
      <c r="AJ4090" s="402"/>
    </row>
    <row r="4091" spans="10:36" hidden="1" x14ac:dyDescent="0.2">
      <c r="J4091" s="555" t="s">
        <v>987</v>
      </c>
      <c r="T4091" s="402"/>
      <c r="U4091" s="402"/>
      <c r="V4091" s="402"/>
      <c r="AG4091" s="402"/>
      <c r="AH4091" s="402"/>
      <c r="AI4091" s="402"/>
      <c r="AJ4091" s="402"/>
    </row>
    <row r="4092" spans="10:36" hidden="1" x14ac:dyDescent="0.2">
      <c r="J4092" s="555" t="s">
        <v>987</v>
      </c>
      <c r="T4092" s="402"/>
      <c r="U4092" s="402"/>
      <c r="V4092" s="402"/>
      <c r="AG4092" s="402"/>
      <c r="AH4092" s="402"/>
      <c r="AI4092" s="402"/>
      <c r="AJ4092" s="402"/>
    </row>
    <row r="4093" spans="10:36" hidden="1" x14ac:dyDescent="0.2">
      <c r="J4093" s="555" t="s">
        <v>987</v>
      </c>
      <c r="T4093" s="402"/>
      <c r="U4093" s="402"/>
      <c r="V4093" s="402"/>
      <c r="AG4093" s="402"/>
      <c r="AH4093" s="402"/>
      <c r="AI4093" s="402"/>
      <c r="AJ4093" s="402"/>
    </row>
    <row r="4094" spans="10:36" hidden="1" x14ac:dyDescent="0.2">
      <c r="J4094" s="555" t="s">
        <v>987</v>
      </c>
      <c r="T4094" s="402"/>
      <c r="U4094" s="402"/>
      <c r="V4094" s="402"/>
      <c r="AG4094" s="402"/>
      <c r="AH4094" s="402"/>
      <c r="AI4094" s="402"/>
      <c r="AJ4094" s="402"/>
    </row>
    <row r="4095" spans="10:36" hidden="1" x14ac:dyDescent="0.2">
      <c r="J4095" s="555" t="s">
        <v>987</v>
      </c>
      <c r="T4095" s="402"/>
      <c r="U4095" s="402"/>
      <c r="V4095" s="402"/>
      <c r="AG4095" s="402"/>
      <c r="AH4095" s="402"/>
      <c r="AI4095" s="402"/>
      <c r="AJ4095" s="402"/>
    </row>
    <row r="4096" spans="10:36" hidden="1" x14ac:dyDescent="0.2">
      <c r="J4096" s="555" t="s">
        <v>987</v>
      </c>
      <c r="T4096" s="402"/>
      <c r="U4096" s="402"/>
      <c r="V4096" s="402"/>
      <c r="AG4096" s="402"/>
      <c r="AH4096" s="402"/>
      <c r="AI4096" s="402"/>
      <c r="AJ4096" s="402"/>
    </row>
    <row r="4097" spans="10:36" hidden="1" x14ac:dyDescent="0.2">
      <c r="J4097" s="555" t="s">
        <v>987</v>
      </c>
      <c r="T4097" s="402"/>
      <c r="U4097" s="402"/>
      <c r="V4097" s="402"/>
      <c r="AG4097" s="402"/>
      <c r="AH4097" s="402"/>
      <c r="AI4097" s="402"/>
      <c r="AJ4097" s="402"/>
    </row>
    <row r="4098" spans="10:36" hidden="1" x14ac:dyDescent="0.2">
      <c r="J4098" s="555" t="s">
        <v>987</v>
      </c>
      <c r="T4098" s="402"/>
      <c r="U4098" s="402"/>
      <c r="V4098" s="402"/>
      <c r="AG4098" s="402"/>
      <c r="AH4098" s="402"/>
      <c r="AI4098" s="402"/>
      <c r="AJ4098" s="402"/>
    </row>
    <row r="4099" spans="10:36" hidden="1" x14ac:dyDescent="0.2">
      <c r="J4099" s="555" t="s">
        <v>987</v>
      </c>
      <c r="T4099" s="402"/>
      <c r="U4099" s="402"/>
      <c r="V4099" s="402"/>
      <c r="AG4099" s="402"/>
      <c r="AH4099" s="402"/>
      <c r="AI4099" s="402"/>
      <c r="AJ4099" s="402"/>
    </row>
    <row r="4100" spans="10:36" hidden="1" x14ac:dyDescent="0.2">
      <c r="J4100" s="555" t="s">
        <v>987</v>
      </c>
      <c r="T4100" s="402"/>
      <c r="U4100" s="402"/>
      <c r="V4100" s="402"/>
      <c r="AG4100" s="402"/>
      <c r="AH4100" s="402"/>
      <c r="AI4100" s="402"/>
      <c r="AJ4100" s="402"/>
    </row>
    <row r="4101" spans="10:36" hidden="1" x14ac:dyDescent="0.2">
      <c r="J4101" s="555" t="s">
        <v>987</v>
      </c>
      <c r="T4101" s="402"/>
      <c r="U4101" s="402"/>
      <c r="V4101" s="402"/>
      <c r="AG4101" s="402"/>
      <c r="AH4101" s="402"/>
      <c r="AI4101" s="402"/>
      <c r="AJ4101" s="402"/>
    </row>
    <row r="4102" spans="10:36" hidden="1" x14ac:dyDescent="0.2">
      <c r="J4102" s="555" t="s">
        <v>987</v>
      </c>
      <c r="T4102" s="402"/>
      <c r="U4102" s="402"/>
      <c r="V4102" s="402"/>
      <c r="AG4102" s="402"/>
      <c r="AH4102" s="402"/>
      <c r="AI4102" s="402"/>
      <c r="AJ4102" s="402"/>
    </row>
    <row r="4103" spans="10:36" hidden="1" x14ac:dyDescent="0.2">
      <c r="J4103" s="555" t="s">
        <v>987</v>
      </c>
      <c r="T4103" s="402"/>
      <c r="U4103" s="402"/>
      <c r="V4103" s="402"/>
      <c r="AG4103" s="402"/>
      <c r="AH4103" s="402"/>
      <c r="AI4103" s="402"/>
      <c r="AJ4103" s="402"/>
    </row>
    <row r="4104" spans="10:36" hidden="1" x14ac:dyDescent="0.2">
      <c r="J4104" s="555" t="s">
        <v>987</v>
      </c>
      <c r="T4104" s="402"/>
      <c r="U4104" s="402"/>
      <c r="V4104" s="402"/>
      <c r="AG4104" s="402"/>
      <c r="AH4104" s="402"/>
      <c r="AI4104" s="402"/>
      <c r="AJ4104" s="402"/>
    </row>
    <row r="4105" spans="10:36" hidden="1" x14ac:dyDescent="0.2">
      <c r="J4105" s="555" t="s">
        <v>987</v>
      </c>
      <c r="T4105" s="402"/>
      <c r="U4105" s="402"/>
      <c r="V4105" s="402"/>
      <c r="AG4105" s="402"/>
      <c r="AH4105" s="402"/>
      <c r="AI4105" s="402"/>
      <c r="AJ4105" s="402"/>
    </row>
    <row r="4106" spans="10:36" hidden="1" x14ac:dyDescent="0.2">
      <c r="J4106" s="555" t="s">
        <v>987</v>
      </c>
      <c r="T4106" s="402"/>
      <c r="U4106" s="402"/>
      <c r="V4106" s="402"/>
      <c r="AG4106" s="402"/>
      <c r="AH4106" s="402"/>
      <c r="AI4106" s="402"/>
      <c r="AJ4106" s="402"/>
    </row>
    <row r="4107" spans="10:36" hidden="1" x14ac:dyDescent="0.2">
      <c r="J4107" s="555" t="s">
        <v>987</v>
      </c>
      <c r="T4107" s="402"/>
      <c r="U4107" s="402"/>
      <c r="V4107" s="402"/>
      <c r="AG4107" s="402"/>
      <c r="AH4107" s="402"/>
      <c r="AI4107" s="402"/>
      <c r="AJ4107" s="402"/>
    </row>
    <row r="4108" spans="10:36" hidden="1" x14ac:dyDescent="0.2">
      <c r="J4108" s="555" t="s">
        <v>987</v>
      </c>
      <c r="T4108" s="402"/>
      <c r="U4108" s="402"/>
      <c r="V4108" s="402"/>
      <c r="AG4108" s="402"/>
      <c r="AH4108" s="402"/>
      <c r="AI4108" s="402"/>
      <c r="AJ4108" s="402"/>
    </row>
    <row r="4109" spans="10:36" hidden="1" x14ac:dyDescent="0.2">
      <c r="J4109" s="555" t="s">
        <v>987</v>
      </c>
      <c r="T4109" s="402"/>
      <c r="U4109" s="402"/>
      <c r="V4109" s="402"/>
      <c r="AG4109" s="402"/>
      <c r="AH4109" s="402"/>
      <c r="AI4109" s="402"/>
      <c r="AJ4109" s="402"/>
    </row>
    <row r="4110" spans="10:36" hidden="1" x14ac:dyDescent="0.2">
      <c r="J4110" s="555" t="s">
        <v>987</v>
      </c>
      <c r="T4110" s="402"/>
      <c r="U4110" s="402"/>
      <c r="V4110" s="402"/>
      <c r="AG4110" s="402"/>
      <c r="AH4110" s="402"/>
      <c r="AI4110" s="402"/>
      <c r="AJ4110" s="402"/>
    </row>
    <row r="4111" spans="10:36" hidden="1" x14ac:dyDescent="0.2">
      <c r="J4111" s="555" t="s">
        <v>987</v>
      </c>
      <c r="T4111" s="402"/>
      <c r="U4111" s="402"/>
      <c r="V4111" s="402"/>
      <c r="AG4111" s="402"/>
      <c r="AH4111" s="402"/>
      <c r="AI4111" s="402"/>
      <c r="AJ4111" s="402"/>
    </row>
    <row r="4112" spans="10:36" hidden="1" x14ac:dyDescent="0.2">
      <c r="J4112" s="555" t="s">
        <v>987</v>
      </c>
      <c r="T4112" s="402"/>
      <c r="U4112" s="402"/>
      <c r="V4112" s="402"/>
      <c r="AG4112" s="402"/>
      <c r="AH4112" s="402"/>
      <c r="AI4112" s="402"/>
      <c r="AJ4112" s="402"/>
    </row>
    <row r="4113" spans="10:36" hidden="1" x14ac:dyDescent="0.2">
      <c r="J4113" s="555" t="s">
        <v>987</v>
      </c>
      <c r="T4113" s="402"/>
      <c r="U4113" s="402"/>
      <c r="V4113" s="402"/>
      <c r="AG4113" s="402"/>
      <c r="AH4113" s="402"/>
      <c r="AI4113" s="402"/>
      <c r="AJ4113" s="402"/>
    </row>
    <row r="4114" spans="10:36" hidden="1" x14ac:dyDescent="0.2">
      <c r="J4114" s="555" t="s">
        <v>987</v>
      </c>
      <c r="T4114" s="402"/>
      <c r="U4114" s="402"/>
      <c r="V4114" s="402"/>
      <c r="AG4114" s="402"/>
      <c r="AH4114" s="402"/>
      <c r="AI4114" s="402"/>
      <c r="AJ4114" s="402"/>
    </row>
    <row r="4115" spans="10:36" hidden="1" x14ac:dyDescent="0.2">
      <c r="J4115" s="555" t="s">
        <v>987</v>
      </c>
      <c r="T4115" s="402"/>
      <c r="U4115" s="402"/>
      <c r="V4115" s="402"/>
      <c r="AG4115" s="402"/>
      <c r="AH4115" s="402"/>
      <c r="AI4115" s="402"/>
      <c r="AJ4115" s="402"/>
    </row>
    <row r="4116" spans="10:36" hidden="1" x14ac:dyDescent="0.2">
      <c r="J4116" s="555" t="s">
        <v>987</v>
      </c>
      <c r="T4116" s="402"/>
      <c r="U4116" s="402"/>
      <c r="V4116" s="402"/>
      <c r="AG4116" s="402"/>
      <c r="AH4116" s="402"/>
      <c r="AI4116" s="402"/>
      <c r="AJ4116" s="402"/>
    </row>
    <row r="4117" spans="10:36" hidden="1" x14ac:dyDescent="0.2">
      <c r="J4117" s="555" t="s">
        <v>987</v>
      </c>
      <c r="T4117" s="402"/>
      <c r="U4117" s="402"/>
      <c r="V4117" s="402"/>
      <c r="AG4117" s="402"/>
      <c r="AH4117" s="402"/>
      <c r="AI4117" s="402"/>
      <c r="AJ4117" s="402"/>
    </row>
    <row r="4118" spans="10:36" hidden="1" x14ac:dyDescent="0.2">
      <c r="J4118" s="555" t="s">
        <v>987</v>
      </c>
      <c r="T4118" s="402"/>
      <c r="U4118" s="402"/>
      <c r="V4118" s="402"/>
      <c r="AG4118" s="402"/>
      <c r="AH4118" s="402"/>
      <c r="AI4118" s="402"/>
      <c r="AJ4118" s="402"/>
    </row>
    <row r="4119" spans="10:36" hidden="1" x14ac:dyDescent="0.2">
      <c r="J4119" s="555" t="s">
        <v>987</v>
      </c>
      <c r="T4119" s="402"/>
      <c r="U4119" s="402"/>
      <c r="V4119" s="402"/>
      <c r="AG4119" s="402"/>
      <c r="AH4119" s="402"/>
      <c r="AI4119" s="402"/>
      <c r="AJ4119" s="402"/>
    </row>
    <row r="4120" spans="10:36" hidden="1" x14ac:dyDescent="0.2">
      <c r="J4120" s="555" t="s">
        <v>987</v>
      </c>
      <c r="T4120" s="402"/>
      <c r="U4120" s="402"/>
      <c r="V4120" s="402"/>
      <c r="AG4120" s="402"/>
      <c r="AH4120" s="402"/>
      <c r="AI4120" s="402"/>
      <c r="AJ4120" s="402"/>
    </row>
    <row r="4121" spans="10:36" hidden="1" x14ac:dyDescent="0.2">
      <c r="J4121" s="555" t="s">
        <v>987</v>
      </c>
      <c r="T4121" s="402"/>
      <c r="U4121" s="402"/>
      <c r="V4121" s="402"/>
      <c r="AG4121" s="402"/>
      <c r="AH4121" s="402"/>
      <c r="AI4121" s="402"/>
      <c r="AJ4121" s="402"/>
    </row>
    <row r="4122" spans="10:36" hidden="1" x14ac:dyDescent="0.2">
      <c r="J4122" s="555" t="s">
        <v>987</v>
      </c>
      <c r="T4122" s="402"/>
      <c r="U4122" s="402"/>
      <c r="V4122" s="402"/>
      <c r="AG4122" s="402"/>
      <c r="AH4122" s="402"/>
      <c r="AI4122" s="402"/>
      <c r="AJ4122" s="402"/>
    </row>
    <row r="4123" spans="10:36" hidden="1" x14ac:dyDescent="0.2">
      <c r="J4123" s="555" t="s">
        <v>987</v>
      </c>
      <c r="T4123" s="402"/>
      <c r="U4123" s="402"/>
      <c r="V4123" s="402"/>
      <c r="AG4123" s="402"/>
      <c r="AH4123" s="402"/>
      <c r="AI4123" s="402"/>
      <c r="AJ4123" s="402"/>
    </row>
    <row r="4124" spans="10:36" hidden="1" x14ac:dyDescent="0.2">
      <c r="J4124" s="555" t="s">
        <v>987</v>
      </c>
      <c r="T4124" s="402"/>
      <c r="U4124" s="402"/>
      <c r="V4124" s="402"/>
      <c r="AG4124" s="402"/>
      <c r="AH4124" s="402"/>
      <c r="AI4124" s="402"/>
      <c r="AJ4124" s="402"/>
    </row>
    <row r="4125" spans="10:36" hidden="1" x14ac:dyDescent="0.2">
      <c r="J4125" s="555" t="s">
        <v>987</v>
      </c>
      <c r="T4125" s="402"/>
      <c r="U4125" s="402"/>
      <c r="V4125" s="402"/>
      <c r="AG4125" s="402"/>
      <c r="AH4125" s="402"/>
      <c r="AI4125" s="402"/>
      <c r="AJ4125" s="402"/>
    </row>
    <row r="4126" spans="10:36" hidden="1" x14ac:dyDescent="0.2">
      <c r="J4126" s="555" t="s">
        <v>987</v>
      </c>
      <c r="T4126" s="402"/>
      <c r="U4126" s="402"/>
      <c r="V4126" s="402"/>
      <c r="AG4126" s="402"/>
      <c r="AH4126" s="402"/>
      <c r="AI4126" s="402"/>
      <c r="AJ4126" s="402"/>
    </row>
    <row r="4127" spans="10:36" hidden="1" x14ac:dyDescent="0.2">
      <c r="J4127" s="555" t="s">
        <v>987</v>
      </c>
      <c r="T4127" s="402"/>
      <c r="U4127" s="402"/>
      <c r="V4127" s="402"/>
      <c r="AG4127" s="402"/>
      <c r="AH4127" s="402"/>
      <c r="AI4127" s="402"/>
      <c r="AJ4127" s="402"/>
    </row>
    <row r="4128" spans="10:36" hidden="1" x14ac:dyDescent="0.2">
      <c r="J4128" s="555" t="s">
        <v>987</v>
      </c>
      <c r="T4128" s="402"/>
      <c r="U4128" s="402"/>
      <c r="V4128" s="402"/>
      <c r="AG4128" s="402"/>
      <c r="AH4128" s="402"/>
      <c r="AI4128" s="402"/>
      <c r="AJ4128" s="402"/>
    </row>
    <row r="4129" spans="10:36" hidden="1" x14ac:dyDescent="0.2">
      <c r="J4129" s="555" t="s">
        <v>987</v>
      </c>
      <c r="T4129" s="402"/>
      <c r="U4129" s="402"/>
      <c r="V4129" s="402"/>
      <c r="AG4129" s="402"/>
      <c r="AH4129" s="402"/>
      <c r="AI4129" s="402"/>
      <c r="AJ4129" s="402"/>
    </row>
    <row r="4130" spans="10:36" hidden="1" x14ac:dyDescent="0.2">
      <c r="J4130" s="555" t="s">
        <v>987</v>
      </c>
      <c r="T4130" s="402"/>
      <c r="U4130" s="402"/>
      <c r="V4130" s="402"/>
      <c r="AG4130" s="402"/>
      <c r="AH4130" s="402"/>
      <c r="AI4130" s="402"/>
      <c r="AJ4130" s="402"/>
    </row>
    <row r="4131" spans="10:36" hidden="1" x14ac:dyDescent="0.2">
      <c r="J4131" s="555" t="s">
        <v>987</v>
      </c>
      <c r="T4131" s="402"/>
      <c r="U4131" s="402"/>
      <c r="V4131" s="402"/>
      <c r="AG4131" s="402"/>
      <c r="AH4131" s="402"/>
      <c r="AI4131" s="402"/>
      <c r="AJ4131" s="402"/>
    </row>
    <row r="4132" spans="10:36" hidden="1" x14ac:dyDescent="0.2">
      <c r="J4132" s="555" t="s">
        <v>987</v>
      </c>
      <c r="T4132" s="402"/>
      <c r="U4132" s="402"/>
      <c r="V4132" s="402"/>
      <c r="AG4132" s="402"/>
      <c r="AH4132" s="402"/>
      <c r="AI4132" s="402"/>
      <c r="AJ4132" s="402"/>
    </row>
    <row r="4133" spans="10:36" hidden="1" x14ac:dyDescent="0.2">
      <c r="J4133" s="555" t="s">
        <v>987</v>
      </c>
      <c r="T4133" s="402"/>
      <c r="U4133" s="402"/>
      <c r="V4133" s="402"/>
      <c r="AG4133" s="402"/>
      <c r="AH4133" s="402"/>
      <c r="AI4133" s="402"/>
      <c r="AJ4133" s="402"/>
    </row>
    <row r="4134" spans="10:36" hidden="1" x14ac:dyDescent="0.2">
      <c r="J4134" s="555" t="s">
        <v>987</v>
      </c>
      <c r="T4134" s="402"/>
      <c r="U4134" s="402"/>
      <c r="V4134" s="402"/>
      <c r="AG4134" s="402"/>
      <c r="AH4134" s="402"/>
      <c r="AI4134" s="402"/>
      <c r="AJ4134" s="402"/>
    </row>
    <row r="4135" spans="10:36" hidden="1" x14ac:dyDescent="0.2">
      <c r="J4135" s="555" t="s">
        <v>987</v>
      </c>
      <c r="T4135" s="402"/>
      <c r="U4135" s="402"/>
      <c r="V4135" s="402"/>
      <c r="AG4135" s="402"/>
      <c r="AH4135" s="402"/>
      <c r="AI4135" s="402"/>
      <c r="AJ4135" s="402"/>
    </row>
    <row r="4136" spans="10:36" hidden="1" x14ac:dyDescent="0.2">
      <c r="J4136" s="555" t="s">
        <v>987</v>
      </c>
      <c r="T4136" s="402"/>
      <c r="U4136" s="402"/>
      <c r="V4136" s="402"/>
      <c r="AG4136" s="402"/>
      <c r="AH4136" s="402"/>
      <c r="AI4136" s="402"/>
      <c r="AJ4136" s="402"/>
    </row>
    <row r="4137" spans="10:36" hidden="1" x14ac:dyDescent="0.2">
      <c r="J4137" s="555" t="s">
        <v>987</v>
      </c>
      <c r="T4137" s="402"/>
      <c r="U4137" s="402"/>
      <c r="V4137" s="402"/>
      <c r="AG4137" s="402"/>
      <c r="AH4137" s="402"/>
      <c r="AI4137" s="402"/>
      <c r="AJ4137" s="402"/>
    </row>
    <row r="4138" spans="10:36" hidden="1" x14ac:dyDescent="0.2">
      <c r="J4138" s="555" t="s">
        <v>987</v>
      </c>
      <c r="T4138" s="402"/>
      <c r="U4138" s="402"/>
      <c r="V4138" s="402"/>
      <c r="AG4138" s="402"/>
      <c r="AH4138" s="402"/>
      <c r="AI4138" s="402"/>
      <c r="AJ4138" s="402"/>
    </row>
    <row r="4139" spans="10:36" hidden="1" x14ac:dyDescent="0.2">
      <c r="J4139" s="555" t="s">
        <v>987</v>
      </c>
      <c r="T4139" s="402"/>
      <c r="U4139" s="402"/>
      <c r="V4139" s="402"/>
      <c r="AG4139" s="402"/>
      <c r="AH4139" s="402"/>
      <c r="AI4139" s="402"/>
      <c r="AJ4139" s="402"/>
    </row>
    <row r="4140" spans="10:36" hidden="1" x14ac:dyDescent="0.2">
      <c r="J4140" s="555" t="s">
        <v>987</v>
      </c>
      <c r="T4140" s="402"/>
      <c r="U4140" s="402"/>
      <c r="V4140" s="402"/>
      <c r="AG4140" s="402"/>
      <c r="AH4140" s="402"/>
      <c r="AI4140" s="402"/>
      <c r="AJ4140" s="402"/>
    </row>
    <row r="4141" spans="10:36" hidden="1" x14ac:dyDescent="0.2">
      <c r="J4141" s="555" t="s">
        <v>987</v>
      </c>
      <c r="T4141" s="402"/>
      <c r="U4141" s="402"/>
      <c r="V4141" s="402"/>
      <c r="AG4141" s="402"/>
      <c r="AH4141" s="402"/>
      <c r="AI4141" s="402"/>
      <c r="AJ4141" s="402"/>
    </row>
    <row r="4142" spans="10:36" hidden="1" x14ac:dyDescent="0.2">
      <c r="J4142" s="555" t="s">
        <v>987</v>
      </c>
      <c r="T4142" s="402"/>
      <c r="U4142" s="402"/>
      <c r="V4142" s="402"/>
      <c r="AG4142" s="402"/>
      <c r="AH4142" s="402"/>
      <c r="AI4142" s="402"/>
      <c r="AJ4142" s="402"/>
    </row>
    <row r="4143" spans="10:36" hidden="1" x14ac:dyDescent="0.2">
      <c r="J4143" s="555" t="s">
        <v>987</v>
      </c>
      <c r="T4143" s="402"/>
      <c r="U4143" s="402"/>
      <c r="V4143" s="402"/>
      <c r="AG4143" s="402"/>
      <c r="AH4143" s="402"/>
      <c r="AI4143" s="402"/>
      <c r="AJ4143" s="402"/>
    </row>
    <row r="4144" spans="10:36" hidden="1" x14ac:dyDescent="0.2">
      <c r="J4144" s="555" t="s">
        <v>987</v>
      </c>
      <c r="T4144" s="402"/>
      <c r="U4144" s="402"/>
      <c r="V4144" s="402"/>
      <c r="AG4144" s="402"/>
      <c r="AH4144" s="402"/>
      <c r="AI4144" s="402"/>
      <c r="AJ4144" s="402"/>
    </row>
    <row r="4145" spans="10:36" hidden="1" x14ac:dyDescent="0.2">
      <c r="J4145" s="555" t="s">
        <v>987</v>
      </c>
      <c r="T4145" s="402"/>
      <c r="U4145" s="402"/>
      <c r="V4145" s="402"/>
      <c r="AG4145" s="402"/>
      <c r="AH4145" s="402"/>
      <c r="AI4145" s="402"/>
      <c r="AJ4145" s="402"/>
    </row>
    <row r="4146" spans="10:36" hidden="1" x14ac:dyDescent="0.2">
      <c r="J4146" s="555" t="s">
        <v>987</v>
      </c>
      <c r="T4146" s="402"/>
      <c r="U4146" s="402"/>
      <c r="V4146" s="402"/>
      <c r="AG4146" s="402"/>
      <c r="AH4146" s="402"/>
      <c r="AI4146" s="402"/>
      <c r="AJ4146" s="402"/>
    </row>
    <row r="4147" spans="10:36" hidden="1" x14ac:dyDescent="0.2">
      <c r="J4147" s="555" t="s">
        <v>987</v>
      </c>
      <c r="T4147" s="402"/>
      <c r="U4147" s="402"/>
      <c r="V4147" s="402"/>
      <c r="AG4147" s="402"/>
      <c r="AH4147" s="402"/>
      <c r="AI4147" s="402"/>
      <c r="AJ4147" s="402"/>
    </row>
    <row r="4148" spans="10:36" hidden="1" x14ac:dyDescent="0.2">
      <c r="J4148" s="555" t="s">
        <v>987</v>
      </c>
      <c r="T4148" s="402"/>
      <c r="U4148" s="402"/>
      <c r="V4148" s="402"/>
      <c r="AG4148" s="402"/>
      <c r="AH4148" s="402"/>
      <c r="AI4148" s="402"/>
      <c r="AJ4148" s="402"/>
    </row>
    <row r="4149" spans="10:36" hidden="1" x14ac:dyDescent="0.2">
      <c r="J4149" s="555" t="s">
        <v>987</v>
      </c>
      <c r="T4149" s="402"/>
      <c r="U4149" s="402"/>
      <c r="V4149" s="402"/>
      <c r="AG4149" s="402"/>
      <c r="AH4149" s="402"/>
      <c r="AI4149" s="402"/>
      <c r="AJ4149" s="402"/>
    </row>
    <row r="4150" spans="10:36" hidden="1" x14ac:dyDescent="0.2">
      <c r="J4150" s="555" t="s">
        <v>987</v>
      </c>
      <c r="T4150" s="402"/>
      <c r="U4150" s="402"/>
      <c r="V4150" s="402"/>
      <c r="AG4150" s="402"/>
      <c r="AH4150" s="402"/>
      <c r="AI4150" s="402"/>
      <c r="AJ4150" s="402"/>
    </row>
    <row r="4151" spans="10:36" hidden="1" x14ac:dyDescent="0.2">
      <c r="J4151" s="555" t="s">
        <v>987</v>
      </c>
      <c r="T4151" s="402"/>
      <c r="U4151" s="402"/>
      <c r="V4151" s="402"/>
      <c r="AG4151" s="402"/>
      <c r="AH4151" s="402"/>
      <c r="AI4151" s="402"/>
      <c r="AJ4151" s="402"/>
    </row>
    <row r="4152" spans="10:36" hidden="1" x14ac:dyDescent="0.2">
      <c r="J4152" s="555" t="s">
        <v>987</v>
      </c>
      <c r="T4152" s="402"/>
      <c r="U4152" s="402"/>
      <c r="V4152" s="402"/>
      <c r="AG4152" s="402"/>
      <c r="AH4152" s="402"/>
      <c r="AI4152" s="402"/>
      <c r="AJ4152" s="402"/>
    </row>
    <row r="4153" spans="10:36" hidden="1" x14ac:dyDescent="0.2">
      <c r="J4153" s="555" t="s">
        <v>987</v>
      </c>
      <c r="T4153" s="402"/>
      <c r="U4153" s="402"/>
      <c r="V4153" s="402"/>
      <c r="AG4153" s="402"/>
      <c r="AH4153" s="402"/>
      <c r="AI4153" s="402"/>
      <c r="AJ4153" s="402"/>
    </row>
    <row r="4154" spans="10:36" hidden="1" x14ac:dyDescent="0.2">
      <c r="J4154" s="555" t="s">
        <v>987</v>
      </c>
      <c r="T4154" s="402"/>
      <c r="U4154" s="402"/>
      <c r="V4154" s="402"/>
      <c r="AG4154" s="402"/>
      <c r="AH4154" s="402"/>
      <c r="AI4154" s="402"/>
      <c r="AJ4154" s="402"/>
    </row>
    <row r="4155" spans="10:36" hidden="1" x14ac:dyDescent="0.2">
      <c r="J4155" s="555" t="s">
        <v>987</v>
      </c>
      <c r="T4155" s="402"/>
      <c r="U4155" s="402"/>
      <c r="V4155" s="402"/>
      <c r="AG4155" s="402"/>
      <c r="AH4155" s="402"/>
      <c r="AI4155" s="402"/>
      <c r="AJ4155" s="402"/>
    </row>
    <row r="4156" spans="10:36" hidden="1" x14ac:dyDescent="0.2">
      <c r="J4156" s="555" t="s">
        <v>987</v>
      </c>
      <c r="T4156" s="402"/>
      <c r="U4156" s="402"/>
      <c r="V4156" s="402"/>
      <c r="AG4156" s="402"/>
      <c r="AH4156" s="402"/>
      <c r="AI4156" s="402"/>
      <c r="AJ4156" s="402"/>
    </row>
    <row r="4157" spans="10:36" hidden="1" x14ac:dyDescent="0.2">
      <c r="J4157" s="555" t="s">
        <v>987</v>
      </c>
      <c r="T4157" s="402"/>
      <c r="U4157" s="402"/>
      <c r="V4157" s="402"/>
      <c r="AG4157" s="402"/>
      <c r="AH4157" s="402"/>
      <c r="AI4157" s="402"/>
      <c r="AJ4157" s="402"/>
    </row>
    <row r="4158" spans="10:36" hidden="1" x14ac:dyDescent="0.2">
      <c r="J4158" s="555" t="s">
        <v>987</v>
      </c>
      <c r="T4158" s="402"/>
      <c r="U4158" s="402"/>
      <c r="V4158" s="402"/>
      <c r="AG4158" s="402"/>
      <c r="AH4158" s="402"/>
      <c r="AI4158" s="402"/>
      <c r="AJ4158" s="402"/>
    </row>
    <row r="4159" spans="10:36" hidden="1" x14ac:dyDescent="0.2">
      <c r="J4159" s="555" t="s">
        <v>987</v>
      </c>
      <c r="T4159" s="402"/>
      <c r="U4159" s="402"/>
      <c r="V4159" s="402"/>
      <c r="AG4159" s="402"/>
      <c r="AH4159" s="402"/>
      <c r="AI4159" s="402"/>
      <c r="AJ4159" s="402"/>
    </row>
    <row r="4160" spans="10:36" hidden="1" x14ac:dyDescent="0.2">
      <c r="J4160" s="555" t="s">
        <v>987</v>
      </c>
      <c r="T4160" s="402"/>
      <c r="U4160" s="402"/>
      <c r="V4160" s="402"/>
      <c r="AG4160" s="402"/>
      <c r="AH4160" s="402"/>
      <c r="AI4160" s="402"/>
      <c r="AJ4160" s="402"/>
    </row>
    <row r="4161" spans="10:36" hidden="1" x14ac:dyDescent="0.2">
      <c r="J4161" s="555" t="s">
        <v>987</v>
      </c>
      <c r="T4161" s="402"/>
      <c r="U4161" s="402"/>
      <c r="V4161" s="402"/>
      <c r="AG4161" s="402"/>
      <c r="AH4161" s="402"/>
      <c r="AI4161" s="402"/>
      <c r="AJ4161" s="402"/>
    </row>
    <row r="4162" spans="10:36" hidden="1" x14ac:dyDescent="0.2">
      <c r="J4162" s="555" t="s">
        <v>987</v>
      </c>
      <c r="T4162" s="402"/>
      <c r="U4162" s="402"/>
      <c r="V4162" s="402"/>
      <c r="AG4162" s="402"/>
      <c r="AH4162" s="402"/>
      <c r="AI4162" s="402"/>
      <c r="AJ4162" s="402"/>
    </row>
    <row r="4163" spans="10:36" hidden="1" x14ac:dyDescent="0.2">
      <c r="J4163" s="555" t="s">
        <v>987</v>
      </c>
      <c r="T4163" s="402"/>
      <c r="U4163" s="402"/>
      <c r="V4163" s="402"/>
      <c r="AG4163" s="402"/>
      <c r="AH4163" s="402"/>
      <c r="AI4163" s="402"/>
      <c r="AJ4163" s="402"/>
    </row>
    <row r="4164" spans="10:36" hidden="1" x14ac:dyDescent="0.2">
      <c r="J4164" s="555" t="s">
        <v>987</v>
      </c>
      <c r="T4164" s="402"/>
      <c r="U4164" s="402"/>
      <c r="V4164" s="402"/>
      <c r="AG4164" s="402"/>
      <c r="AH4164" s="402"/>
      <c r="AI4164" s="402"/>
      <c r="AJ4164" s="402"/>
    </row>
    <row r="4165" spans="10:36" hidden="1" x14ac:dyDescent="0.2">
      <c r="J4165" s="555" t="s">
        <v>987</v>
      </c>
      <c r="T4165" s="402"/>
      <c r="U4165" s="402"/>
      <c r="V4165" s="402"/>
      <c r="AG4165" s="402"/>
      <c r="AH4165" s="402"/>
      <c r="AI4165" s="402"/>
      <c r="AJ4165" s="402"/>
    </row>
    <row r="4166" spans="10:36" hidden="1" x14ac:dyDescent="0.2">
      <c r="J4166" s="555" t="s">
        <v>987</v>
      </c>
      <c r="T4166" s="402"/>
      <c r="U4166" s="402"/>
      <c r="V4166" s="402"/>
      <c r="AG4166" s="402"/>
      <c r="AH4166" s="402"/>
      <c r="AI4166" s="402"/>
      <c r="AJ4166" s="402"/>
    </row>
    <row r="4167" spans="10:36" hidden="1" x14ac:dyDescent="0.2">
      <c r="J4167" s="555" t="s">
        <v>987</v>
      </c>
      <c r="T4167" s="402"/>
      <c r="U4167" s="402"/>
      <c r="V4167" s="402"/>
      <c r="AG4167" s="402"/>
      <c r="AH4167" s="402"/>
      <c r="AI4167" s="402"/>
      <c r="AJ4167" s="402"/>
    </row>
    <row r="4168" spans="10:36" hidden="1" x14ac:dyDescent="0.2">
      <c r="J4168" s="555" t="s">
        <v>987</v>
      </c>
      <c r="T4168" s="402"/>
      <c r="U4168" s="402"/>
      <c r="V4168" s="402"/>
      <c r="AG4168" s="402"/>
      <c r="AH4168" s="402"/>
      <c r="AI4168" s="402"/>
      <c r="AJ4168" s="402"/>
    </row>
    <row r="4169" spans="10:36" hidden="1" x14ac:dyDescent="0.2">
      <c r="J4169" s="555" t="s">
        <v>987</v>
      </c>
      <c r="T4169" s="402"/>
      <c r="U4169" s="402"/>
      <c r="V4169" s="402"/>
      <c r="AG4169" s="402"/>
      <c r="AH4169" s="402"/>
      <c r="AI4169" s="402"/>
      <c r="AJ4169" s="402"/>
    </row>
    <row r="4170" spans="10:36" hidden="1" x14ac:dyDescent="0.2">
      <c r="J4170" s="555" t="s">
        <v>987</v>
      </c>
      <c r="T4170" s="402"/>
      <c r="U4170" s="402"/>
      <c r="V4170" s="402"/>
      <c r="AG4170" s="402"/>
      <c r="AH4170" s="402"/>
      <c r="AI4170" s="402"/>
      <c r="AJ4170" s="402"/>
    </row>
    <row r="4171" spans="10:36" hidden="1" x14ac:dyDescent="0.2">
      <c r="J4171" s="555" t="s">
        <v>987</v>
      </c>
      <c r="T4171" s="402"/>
      <c r="U4171" s="402"/>
      <c r="V4171" s="402"/>
      <c r="AG4171" s="402"/>
      <c r="AH4171" s="402"/>
      <c r="AI4171" s="402"/>
      <c r="AJ4171" s="402"/>
    </row>
    <row r="4172" spans="10:36" hidden="1" x14ac:dyDescent="0.2">
      <c r="J4172" s="555" t="s">
        <v>987</v>
      </c>
      <c r="T4172" s="402"/>
      <c r="U4172" s="402"/>
      <c r="V4172" s="402"/>
      <c r="AG4172" s="402"/>
      <c r="AH4172" s="402"/>
      <c r="AI4172" s="402"/>
      <c r="AJ4172" s="402"/>
    </row>
    <row r="4173" spans="10:36" hidden="1" x14ac:dyDescent="0.2">
      <c r="J4173" s="555" t="s">
        <v>987</v>
      </c>
      <c r="T4173" s="402"/>
      <c r="U4173" s="402"/>
      <c r="V4173" s="402"/>
      <c r="AG4173" s="402"/>
      <c r="AH4173" s="402"/>
      <c r="AI4173" s="402"/>
      <c r="AJ4173" s="402"/>
    </row>
    <row r="4174" spans="10:36" hidden="1" x14ac:dyDescent="0.2">
      <c r="J4174" s="555" t="s">
        <v>987</v>
      </c>
      <c r="T4174" s="402"/>
      <c r="U4174" s="402"/>
      <c r="V4174" s="402"/>
      <c r="AG4174" s="402"/>
      <c r="AH4174" s="402"/>
      <c r="AI4174" s="402"/>
      <c r="AJ4174" s="402"/>
    </row>
    <row r="4175" spans="10:36" hidden="1" x14ac:dyDescent="0.2">
      <c r="J4175" s="555" t="s">
        <v>987</v>
      </c>
      <c r="T4175" s="402"/>
      <c r="U4175" s="402"/>
      <c r="V4175" s="402"/>
      <c r="AG4175" s="402"/>
      <c r="AH4175" s="402"/>
      <c r="AI4175" s="402"/>
      <c r="AJ4175" s="402"/>
    </row>
    <row r="4176" spans="10:36" hidden="1" x14ac:dyDescent="0.2">
      <c r="J4176" s="555" t="s">
        <v>987</v>
      </c>
      <c r="T4176" s="402"/>
      <c r="U4176" s="402"/>
      <c r="V4176" s="402"/>
      <c r="AG4176" s="402"/>
      <c r="AH4176" s="402"/>
      <c r="AI4176" s="402"/>
      <c r="AJ4176" s="402"/>
    </row>
    <row r="4177" spans="10:36" hidden="1" x14ac:dyDescent="0.2">
      <c r="J4177" s="555" t="s">
        <v>987</v>
      </c>
      <c r="T4177" s="402"/>
      <c r="U4177" s="402"/>
      <c r="V4177" s="402"/>
      <c r="AG4177" s="402"/>
      <c r="AH4177" s="402"/>
      <c r="AI4177" s="402"/>
      <c r="AJ4177" s="402"/>
    </row>
    <row r="4178" spans="10:36" hidden="1" x14ac:dyDescent="0.2">
      <c r="J4178" s="555" t="s">
        <v>987</v>
      </c>
      <c r="T4178" s="402"/>
      <c r="U4178" s="402"/>
      <c r="V4178" s="402"/>
      <c r="AG4178" s="402"/>
      <c r="AH4178" s="402"/>
      <c r="AI4178" s="402"/>
      <c r="AJ4178" s="402"/>
    </row>
    <row r="4179" spans="10:36" hidden="1" x14ac:dyDescent="0.2">
      <c r="J4179" s="555" t="s">
        <v>987</v>
      </c>
      <c r="T4179" s="402"/>
      <c r="U4179" s="402"/>
      <c r="V4179" s="402"/>
      <c r="AG4179" s="402"/>
      <c r="AH4179" s="402"/>
      <c r="AI4179" s="402"/>
      <c r="AJ4179" s="402"/>
    </row>
    <row r="4180" spans="10:36" hidden="1" x14ac:dyDescent="0.2">
      <c r="J4180" s="555" t="s">
        <v>987</v>
      </c>
      <c r="T4180" s="402"/>
      <c r="U4180" s="402"/>
      <c r="V4180" s="402"/>
      <c r="AG4180" s="402"/>
      <c r="AH4180" s="402"/>
      <c r="AI4180" s="402"/>
      <c r="AJ4180" s="402"/>
    </row>
    <row r="4181" spans="10:36" hidden="1" x14ac:dyDescent="0.2">
      <c r="J4181" s="555" t="s">
        <v>987</v>
      </c>
      <c r="T4181" s="402"/>
      <c r="U4181" s="402"/>
      <c r="V4181" s="402"/>
      <c r="AG4181" s="402"/>
      <c r="AH4181" s="402"/>
      <c r="AI4181" s="402"/>
      <c r="AJ4181" s="402"/>
    </row>
    <row r="4182" spans="10:36" hidden="1" x14ac:dyDescent="0.2">
      <c r="J4182" s="555" t="s">
        <v>987</v>
      </c>
      <c r="T4182" s="402"/>
      <c r="U4182" s="402"/>
      <c r="V4182" s="402"/>
      <c r="AG4182" s="402"/>
      <c r="AH4182" s="402"/>
      <c r="AI4182" s="402"/>
      <c r="AJ4182" s="402"/>
    </row>
    <row r="4183" spans="10:36" hidden="1" x14ac:dyDescent="0.2">
      <c r="J4183" s="555" t="s">
        <v>987</v>
      </c>
      <c r="T4183" s="402"/>
      <c r="U4183" s="402"/>
      <c r="V4183" s="402"/>
      <c r="AG4183" s="402"/>
      <c r="AH4183" s="402"/>
      <c r="AI4183" s="402"/>
      <c r="AJ4183" s="402"/>
    </row>
    <row r="4184" spans="10:36" hidden="1" x14ac:dyDescent="0.2">
      <c r="J4184" s="555" t="s">
        <v>987</v>
      </c>
      <c r="T4184" s="402"/>
      <c r="U4184" s="402"/>
      <c r="V4184" s="402"/>
      <c r="AG4184" s="402"/>
      <c r="AH4184" s="402"/>
      <c r="AI4184" s="402"/>
      <c r="AJ4184" s="402"/>
    </row>
    <row r="4185" spans="10:36" hidden="1" x14ac:dyDescent="0.2">
      <c r="J4185" s="555" t="s">
        <v>987</v>
      </c>
      <c r="T4185" s="402"/>
      <c r="U4185" s="402"/>
      <c r="V4185" s="402"/>
      <c r="AG4185" s="402"/>
      <c r="AH4185" s="402"/>
      <c r="AI4185" s="402"/>
      <c r="AJ4185" s="402"/>
    </row>
    <row r="4186" spans="10:36" hidden="1" x14ac:dyDescent="0.2">
      <c r="J4186" s="555" t="s">
        <v>987</v>
      </c>
      <c r="T4186" s="402"/>
      <c r="U4186" s="402"/>
      <c r="V4186" s="402"/>
      <c r="AG4186" s="402"/>
      <c r="AH4186" s="402"/>
      <c r="AI4186" s="402"/>
      <c r="AJ4186" s="402"/>
    </row>
    <row r="4187" spans="10:36" hidden="1" x14ac:dyDescent="0.2">
      <c r="J4187" s="555" t="s">
        <v>987</v>
      </c>
      <c r="T4187" s="402"/>
      <c r="U4187" s="402"/>
      <c r="V4187" s="402"/>
      <c r="AG4187" s="402"/>
      <c r="AH4187" s="402"/>
      <c r="AI4187" s="402"/>
      <c r="AJ4187" s="402"/>
    </row>
    <row r="4188" spans="10:36" hidden="1" x14ac:dyDescent="0.2">
      <c r="J4188" s="555" t="s">
        <v>987</v>
      </c>
      <c r="T4188" s="402"/>
      <c r="U4188" s="402"/>
      <c r="V4188" s="402"/>
      <c r="AG4188" s="402"/>
      <c r="AH4188" s="402"/>
      <c r="AI4188" s="402"/>
      <c r="AJ4188" s="402"/>
    </row>
    <row r="4189" spans="10:36" hidden="1" x14ac:dyDescent="0.2">
      <c r="J4189" s="555" t="s">
        <v>987</v>
      </c>
      <c r="T4189" s="402"/>
      <c r="U4189" s="402"/>
      <c r="V4189" s="402"/>
      <c r="AG4189" s="402"/>
      <c r="AH4189" s="402"/>
      <c r="AI4189" s="402"/>
      <c r="AJ4189" s="402"/>
    </row>
    <row r="4190" spans="10:36" hidden="1" x14ac:dyDescent="0.2">
      <c r="J4190" s="555" t="s">
        <v>987</v>
      </c>
      <c r="T4190" s="402"/>
      <c r="U4190" s="402"/>
      <c r="V4190" s="402"/>
      <c r="AG4190" s="402"/>
      <c r="AH4190" s="402"/>
      <c r="AI4190" s="402"/>
      <c r="AJ4190" s="402"/>
    </row>
    <row r="4191" spans="10:36" hidden="1" x14ac:dyDescent="0.2">
      <c r="J4191" s="555" t="s">
        <v>987</v>
      </c>
      <c r="T4191" s="402"/>
      <c r="U4191" s="402"/>
      <c r="V4191" s="402"/>
      <c r="AG4191" s="402"/>
      <c r="AH4191" s="402"/>
      <c r="AI4191" s="402"/>
      <c r="AJ4191" s="402"/>
    </row>
    <row r="4192" spans="10:36" hidden="1" x14ac:dyDescent="0.2">
      <c r="J4192" s="555" t="s">
        <v>987</v>
      </c>
      <c r="T4192" s="402"/>
      <c r="U4192" s="402"/>
      <c r="V4192" s="402"/>
      <c r="AG4192" s="402"/>
      <c r="AH4192" s="402"/>
      <c r="AI4192" s="402"/>
      <c r="AJ4192" s="402"/>
    </row>
    <row r="4193" spans="10:36" hidden="1" x14ac:dyDescent="0.2">
      <c r="J4193" s="555" t="s">
        <v>987</v>
      </c>
      <c r="T4193" s="402"/>
      <c r="U4193" s="402"/>
      <c r="V4193" s="402"/>
      <c r="AG4193" s="402"/>
      <c r="AH4193" s="402"/>
      <c r="AI4193" s="402"/>
      <c r="AJ4193" s="402"/>
    </row>
    <row r="4194" spans="10:36" hidden="1" x14ac:dyDescent="0.2">
      <c r="J4194" s="555" t="s">
        <v>987</v>
      </c>
      <c r="T4194" s="402"/>
      <c r="U4194" s="402"/>
      <c r="V4194" s="402"/>
      <c r="AG4194" s="402"/>
      <c r="AH4194" s="402"/>
      <c r="AI4194" s="402"/>
      <c r="AJ4194" s="402"/>
    </row>
    <row r="4195" spans="10:36" hidden="1" x14ac:dyDescent="0.2">
      <c r="J4195" s="555" t="s">
        <v>987</v>
      </c>
      <c r="T4195" s="402"/>
      <c r="U4195" s="402"/>
      <c r="V4195" s="402"/>
      <c r="AG4195" s="402"/>
      <c r="AH4195" s="402"/>
      <c r="AI4195" s="402"/>
      <c r="AJ4195" s="402"/>
    </row>
    <row r="4196" spans="10:36" hidden="1" x14ac:dyDescent="0.2">
      <c r="J4196" s="555" t="s">
        <v>987</v>
      </c>
      <c r="T4196" s="402"/>
      <c r="U4196" s="402"/>
      <c r="V4196" s="402"/>
      <c r="AG4196" s="402"/>
      <c r="AH4196" s="402"/>
      <c r="AI4196" s="402"/>
      <c r="AJ4196" s="402"/>
    </row>
    <row r="4197" spans="10:36" hidden="1" x14ac:dyDescent="0.2">
      <c r="J4197" s="555" t="s">
        <v>987</v>
      </c>
      <c r="T4197" s="402"/>
      <c r="U4197" s="402"/>
      <c r="V4197" s="402"/>
      <c r="AG4197" s="402"/>
      <c r="AH4197" s="402"/>
      <c r="AI4197" s="402"/>
      <c r="AJ4197" s="402"/>
    </row>
    <row r="4198" spans="10:36" hidden="1" x14ac:dyDescent="0.2">
      <c r="J4198" s="555" t="s">
        <v>987</v>
      </c>
      <c r="T4198" s="402"/>
      <c r="U4198" s="402"/>
      <c r="V4198" s="402"/>
      <c r="AG4198" s="402"/>
      <c r="AH4198" s="402"/>
      <c r="AI4198" s="402"/>
      <c r="AJ4198" s="402"/>
    </row>
    <row r="4199" spans="10:36" hidden="1" x14ac:dyDescent="0.2">
      <c r="J4199" s="555" t="s">
        <v>987</v>
      </c>
      <c r="T4199" s="402"/>
      <c r="U4199" s="402"/>
      <c r="V4199" s="402"/>
      <c r="AG4199" s="402"/>
      <c r="AH4199" s="402"/>
      <c r="AI4199" s="402"/>
      <c r="AJ4199" s="402"/>
    </row>
    <row r="4200" spans="10:36" hidden="1" x14ac:dyDescent="0.2">
      <c r="J4200" s="555" t="s">
        <v>987</v>
      </c>
      <c r="T4200" s="402"/>
      <c r="U4200" s="402"/>
      <c r="V4200" s="402"/>
      <c r="AG4200" s="402"/>
      <c r="AH4200" s="402"/>
      <c r="AI4200" s="402"/>
      <c r="AJ4200" s="402"/>
    </row>
    <row r="4201" spans="10:36" hidden="1" x14ac:dyDescent="0.2">
      <c r="J4201" s="555" t="s">
        <v>987</v>
      </c>
      <c r="T4201" s="402"/>
      <c r="U4201" s="402"/>
      <c r="V4201" s="402"/>
      <c r="AG4201" s="402"/>
      <c r="AH4201" s="402"/>
      <c r="AI4201" s="402"/>
      <c r="AJ4201" s="402"/>
    </row>
    <row r="4202" spans="10:36" hidden="1" x14ac:dyDescent="0.2">
      <c r="J4202" s="555" t="s">
        <v>987</v>
      </c>
      <c r="T4202" s="402"/>
      <c r="U4202" s="402"/>
      <c r="V4202" s="402"/>
      <c r="AG4202" s="402"/>
      <c r="AH4202" s="402"/>
      <c r="AI4202" s="402"/>
      <c r="AJ4202" s="402"/>
    </row>
    <row r="4203" spans="10:36" hidden="1" x14ac:dyDescent="0.2">
      <c r="J4203" s="555" t="s">
        <v>987</v>
      </c>
      <c r="T4203" s="402"/>
      <c r="U4203" s="402"/>
      <c r="V4203" s="402"/>
      <c r="AG4203" s="402"/>
      <c r="AH4203" s="402"/>
      <c r="AI4203" s="402"/>
      <c r="AJ4203" s="402"/>
    </row>
    <row r="4204" spans="10:36" hidden="1" x14ac:dyDescent="0.2">
      <c r="J4204" s="555" t="s">
        <v>987</v>
      </c>
      <c r="T4204" s="402"/>
      <c r="U4204" s="402"/>
      <c r="V4204" s="402"/>
      <c r="AG4204" s="402"/>
      <c r="AH4204" s="402"/>
      <c r="AI4204" s="402"/>
      <c r="AJ4204" s="402"/>
    </row>
    <row r="4205" spans="10:36" hidden="1" x14ac:dyDescent="0.2">
      <c r="J4205" s="555" t="s">
        <v>987</v>
      </c>
      <c r="T4205" s="402"/>
      <c r="U4205" s="402"/>
      <c r="V4205" s="402"/>
      <c r="AG4205" s="402"/>
      <c r="AH4205" s="402"/>
      <c r="AI4205" s="402"/>
      <c r="AJ4205" s="402"/>
    </row>
    <row r="4206" spans="10:36" hidden="1" x14ac:dyDescent="0.2">
      <c r="J4206" s="555" t="s">
        <v>987</v>
      </c>
      <c r="T4206" s="402"/>
      <c r="U4206" s="402"/>
      <c r="V4206" s="402"/>
      <c r="AG4206" s="402"/>
      <c r="AH4206" s="402"/>
      <c r="AI4206" s="402"/>
      <c r="AJ4206" s="402"/>
    </row>
    <row r="4207" spans="10:36" hidden="1" x14ac:dyDescent="0.2">
      <c r="J4207" s="555" t="s">
        <v>987</v>
      </c>
      <c r="T4207" s="402"/>
      <c r="U4207" s="402"/>
      <c r="V4207" s="402"/>
      <c r="AG4207" s="402"/>
      <c r="AH4207" s="402"/>
      <c r="AI4207" s="402"/>
      <c r="AJ4207" s="402"/>
    </row>
    <row r="4208" spans="10:36" hidden="1" x14ac:dyDescent="0.2">
      <c r="J4208" s="555" t="s">
        <v>987</v>
      </c>
      <c r="T4208" s="402"/>
      <c r="U4208" s="402"/>
      <c r="V4208" s="402"/>
      <c r="AG4208" s="402"/>
      <c r="AH4208" s="402"/>
      <c r="AI4208" s="402"/>
      <c r="AJ4208" s="402"/>
    </row>
    <row r="4209" spans="10:36" hidden="1" x14ac:dyDescent="0.2">
      <c r="J4209" s="555" t="s">
        <v>987</v>
      </c>
      <c r="T4209" s="402"/>
      <c r="U4209" s="402"/>
      <c r="V4209" s="402"/>
      <c r="AG4209" s="402"/>
      <c r="AH4209" s="402"/>
      <c r="AI4209" s="402"/>
      <c r="AJ4209" s="402"/>
    </row>
    <row r="4210" spans="10:36" hidden="1" x14ac:dyDescent="0.2">
      <c r="J4210" s="555" t="s">
        <v>987</v>
      </c>
      <c r="T4210" s="402"/>
      <c r="U4210" s="402"/>
      <c r="V4210" s="402"/>
      <c r="AG4210" s="402"/>
      <c r="AH4210" s="402"/>
      <c r="AI4210" s="402"/>
      <c r="AJ4210" s="402"/>
    </row>
    <row r="4211" spans="10:36" hidden="1" x14ac:dyDescent="0.2">
      <c r="J4211" s="555" t="s">
        <v>987</v>
      </c>
      <c r="T4211" s="402"/>
      <c r="U4211" s="402"/>
      <c r="V4211" s="402"/>
      <c r="AG4211" s="402"/>
      <c r="AH4211" s="402"/>
      <c r="AI4211" s="402"/>
      <c r="AJ4211" s="402"/>
    </row>
    <row r="4212" spans="10:36" hidden="1" x14ac:dyDescent="0.2">
      <c r="J4212" s="555" t="s">
        <v>987</v>
      </c>
      <c r="T4212" s="402"/>
      <c r="U4212" s="402"/>
      <c r="V4212" s="402"/>
      <c r="AG4212" s="402"/>
      <c r="AH4212" s="402"/>
      <c r="AI4212" s="402"/>
      <c r="AJ4212" s="402"/>
    </row>
    <row r="4213" spans="10:36" hidden="1" x14ac:dyDescent="0.2">
      <c r="J4213" s="555" t="s">
        <v>987</v>
      </c>
      <c r="T4213" s="402"/>
      <c r="U4213" s="402"/>
      <c r="V4213" s="402"/>
      <c r="AG4213" s="402"/>
      <c r="AH4213" s="402"/>
      <c r="AI4213" s="402"/>
      <c r="AJ4213" s="402"/>
    </row>
    <row r="4214" spans="10:36" hidden="1" x14ac:dyDescent="0.2">
      <c r="J4214" s="555" t="s">
        <v>987</v>
      </c>
      <c r="T4214" s="402"/>
      <c r="U4214" s="402"/>
      <c r="V4214" s="402"/>
      <c r="AG4214" s="402"/>
      <c r="AH4214" s="402"/>
      <c r="AI4214" s="402"/>
      <c r="AJ4214" s="402"/>
    </row>
    <row r="4215" spans="10:36" hidden="1" x14ac:dyDescent="0.2">
      <c r="J4215" s="555" t="s">
        <v>987</v>
      </c>
      <c r="T4215" s="402"/>
      <c r="U4215" s="402"/>
      <c r="V4215" s="402"/>
      <c r="AG4215" s="402"/>
      <c r="AH4215" s="402"/>
      <c r="AI4215" s="402"/>
      <c r="AJ4215" s="402"/>
    </row>
    <row r="4216" spans="10:36" hidden="1" x14ac:dyDescent="0.2">
      <c r="J4216" s="555" t="s">
        <v>987</v>
      </c>
      <c r="T4216" s="402"/>
      <c r="U4216" s="402"/>
      <c r="V4216" s="402"/>
      <c r="AG4216" s="402"/>
      <c r="AH4216" s="402"/>
      <c r="AI4216" s="402"/>
      <c r="AJ4216" s="402"/>
    </row>
    <row r="4217" spans="10:36" hidden="1" x14ac:dyDescent="0.2">
      <c r="J4217" s="555" t="s">
        <v>987</v>
      </c>
      <c r="T4217" s="402"/>
      <c r="U4217" s="402"/>
      <c r="V4217" s="402"/>
      <c r="AG4217" s="402"/>
      <c r="AH4217" s="402"/>
      <c r="AI4217" s="402"/>
      <c r="AJ4217" s="402"/>
    </row>
    <row r="4218" spans="10:36" hidden="1" x14ac:dyDescent="0.2">
      <c r="J4218" s="555" t="s">
        <v>987</v>
      </c>
      <c r="T4218" s="402"/>
      <c r="U4218" s="402"/>
      <c r="V4218" s="402"/>
      <c r="AG4218" s="402"/>
      <c r="AH4218" s="402"/>
      <c r="AI4218" s="402"/>
      <c r="AJ4218" s="402"/>
    </row>
    <row r="4219" spans="10:36" hidden="1" x14ac:dyDescent="0.2">
      <c r="J4219" s="555" t="s">
        <v>987</v>
      </c>
      <c r="T4219" s="402"/>
      <c r="U4219" s="402"/>
      <c r="V4219" s="402"/>
      <c r="AG4219" s="402"/>
      <c r="AH4219" s="402"/>
      <c r="AI4219" s="402"/>
      <c r="AJ4219" s="402"/>
    </row>
    <row r="4220" spans="10:36" hidden="1" x14ac:dyDescent="0.2">
      <c r="J4220" s="555" t="s">
        <v>987</v>
      </c>
      <c r="T4220" s="402"/>
      <c r="U4220" s="402"/>
      <c r="V4220" s="402"/>
      <c r="AG4220" s="402"/>
      <c r="AH4220" s="402"/>
      <c r="AI4220" s="402"/>
      <c r="AJ4220" s="402"/>
    </row>
    <row r="4221" spans="10:36" hidden="1" x14ac:dyDescent="0.2">
      <c r="J4221" s="555" t="s">
        <v>987</v>
      </c>
      <c r="T4221" s="402"/>
      <c r="U4221" s="402"/>
      <c r="V4221" s="402"/>
      <c r="AG4221" s="402"/>
      <c r="AH4221" s="402"/>
      <c r="AI4221" s="402"/>
      <c r="AJ4221" s="402"/>
    </row>
    <row r="4222" spans="10:36" hidden="1" x14ac:dyDescent="0.2">
      <c r="J4222" s="555" t="s">
        <v>987</v>
      </c>
      <c r="T4222" s="402"/>
      <c r="U4222" s="402"/>
      <c r="V4222" s="402"/>
      <c r="AG4222" s="402"/>
      <c r="AH4222" s="402"/>
      <c r="AI4222" s="402"/>
      <c r="AJ4222" s="402"/>
    </row>
    <row r="4223" spans="10:36" hidden="1" x14ac:dyDescent="0.2">
      <c r="J4223" s="555" t="s">
        <v>987</v>
      </c>
      <c r="T4223" s="402"/>
      <c r="U4223" s="402"/>
      <c r="V4223" s="402"/>
      <c r="AG4223" s="402"/>
      <c r="AH4223" s="402"/>
      <c r="AI4223" s="402"/>
      <c r="AJ4223" s="402"/>
    </row>
    <row r="4224" spans="10:36" hidden="1" x14ac:dyDescent="0.2">
      <c r="J4224" s="555" t="s">
        <v>987</v>
      </c>
      <c r="T4224" s="402"/>
      <c r="U4224" s="402"/>
      <c r="V4224" s="402"/>
      <c r="AG4224" s="402"/>
      <c r="AH4224" s="402"/>
      <c r="AI4224" s="402"/>
      <c r="AJ4224" s="402"/>
    </row>
    <row r="4225" spans="10:36" hidden="1" x14ac:dyDescent="0.2">
      <c r="J4225" s="555" t="s">
        <v>987</v>
      </c>
      <c r="T4225" s="402"/>
      <c r="U4225" s="402"/>
      <c r="V4225" s="402"/>
      <c r="AG4225" s="402"/>
      <c r="AH4225" s="402"/>
      <c r="AI4225" s="402"/>
      <c r="AJ4225" s="402"/>
    </row>
    <row r="4226" spans="10:36" hidden="1" x14ac:dyDescent="0.2">
      <c r="J4226" s="555" t="s">
        <v>987</v>
      </c>
      <c r="T4226" s="402"/>
      <c r="U4226" s="402"/>
      <c r="V4226" s="402"/>
      <c r="AG4226" s="402"/>
      <c r="AH4226" s="402"/>
      <c r="AI4226" s="402"/>
      <c r="AJ4226" s="402"/>
    </row>
    <row r="4227" spans="10:36" hidden="1" x14ac:dyDescent="0.2">
      <c r="J4227" s="555" t="s">
        <v>987</v>
      </c>
      <c r="T4227" s="402"/>
      <c r="U4227" s="402"/>
      <c r="V4227" s="402"/>
      <c r="AG4227" s="402"/>
      <c r="AH4227" s="402"/>
      <c r="AI4227" s="402"/>
      <c r="AJ4227" s="402"/>
    </row>
    <row r="4228" spans="10:36" hidden="1" x14ac:dyDescent="0.2">
      <c r="J4228" s="555" t="s">
        <v>987</v>
      </c>
      <c r="T4228" s="402"/>
      <c r="U4228" s="402"/>
      <c r="V4228" s="402"/>
      <c r="AG4228" s="402"/>
      <c r="AH4228" s="402"/>
      <c r="AI4228" s="402"/>
      <c r="AJ4228" s="402"/>
    </row>
    <row r="4229" spans="10:36" hidden="1" x14ac:dyDescent="0.2">
      <c r="J4229" s="555" t="s">
        <v>987</v>
      </c>
      <c r="T4229" s="402"/>
      <c r="U4229" s="402"/>
      <c r="V4229" s="402"/>
      <c r="AG4229" s="402"/>
      <c r="AH4229" s="402"/>
      <c r="AI4229" s="402"/>
      <c r="AJ4229" s="402"/>
    </row>
    <row r="4230" spans="10:36" hidden="1" x14ac:dyDescent="0.2">
      <c r="J4230" s="555" t="s">
        <v>987</v>
      </c>
      <c r="T4230" s="402"/>
      <c r="U4230" s="402"/>
      <c r="V4230" s="402"/>
      <c r="AG4230" s="402"/>
      <c r="AH4230" s="402"/>
      <c r="AI4230" s="402"/>
      <c r="AJ4230" s="402"/>
    </row>
    <row r="4231" spans="10:36" hidden="1" x14ac:dyDescent="0.2">
      <c r="J4231" s="555" t="s">
        <v>987</v>
      </c>
      <c r="T4231" s="402"/>
      <c r="U4231" s="402"/>
      <c r="V4231" s="402"/>
      <c r="AG4231" s="402"/>
      <c r="AH4231" s="402"/>
      <c r="AI4231" s="402"/>
      <c r="AJ4231" s="402"/>
    </row>
    <row r="4232" spans="10:36" hidden="1" x14ac:dyDescent="0.2">
      <c r="J4232" s="555" t="s">
        <v>987</v>
      </c>
      <c r="T4232" s="402"/>
      <c r="U4232" s="402"/>
      <c r="V4232" s="402"/>
      <c r="AG4232" s="402"/>
      <c r="AH4232" s="402"/>
      <c r="AI4232" s="402"/>
      <c r="AJ4232" s="402"/>
    </row>
    <row r="4233" spans="10:36" hidden="1" x14ac:dyDescent="0.2">
      <c r="J4233" s="555" t="s">
        <v>987</v>
      </c>
      <c r="T4233" s="402"/>
      <c r="U4233" s="402"/>
      <c r="V4233" s="402"/>
      <c r="AG4233" s="402"/>
      <c r="AH4233" s="402"/>
      <c r="AI4233" s="402"/>
      <c r="AJ4233" s="402"/>
    </row>
    <row r="4234" spans="10:36" hidden="1" x14ac:dyDescent="0.2">
      <c r="J4234" s="555" t="s">
        <v>987</v>
      </c>
      <c r="T4234" s="402"/>
      <c r="U4234" s="402"/>
      <c r="V4234" s="402"/>
      <c r="AG4234" s="402"/>
      <c r="AH4234" s="402"/>
      <c r="AI4234" s="402"/>
      <c r="AJ4234" s="402"/>
    </row>
    <row r="4235" spans="10:36" hidden="1" x14ac:dyDescent="0.2">
      <c r="J4235" s="555" t="s">
        <v>987</v>
      </c>
      <c r="T4235" s="402"/>
      <c r="U4235" s="402"/>
      <c r="V4235" s="402"/>
      <c r="AG4235" s="402"/>
      <c r="AH4235" s="402"/>
      <c r="AI4235" s="402"/>
      <c r="AJ4235" s="402"/>
    </row>
    <row r="4236" spans="10:36" hidden="1" x14ac:dyDescent="0.2">
      <c r="J4236" s="555" t="s">
        <v>987</v>
      </c>
      <c r="T4236" s="402"/>
      <c r="U4236" s="402"/>
      <c r="V4236" s="402"/>
      <c r="AG4236" s="402"/>
      <c r="AH4236" s="402"/>
      <c r="AI4236" s="402"/>
      <c r="AJ4236" s="402"/>
    </row>
    <row r="4237" spans="10:36" hidden="1" x14ac:dyDescent="0.2">
      <c r="J4237" s="555" t="s">
        <v>987</v>
      </c>
      <c r="T4237" s="402"/>
      <c r="U4237" s="402"/>
      <c r="V4237" s="402"/>
      <c r="AG4237" s="402"/>
      <c r="AH4237" s="402"/>
      <c r="AI4237" s="402"/>
      <c r="AJ4237" s="402"/>
    </row>
    <row r="4238" spans="10:36" hidden="1" x14ac:dyDescent="0.2">
      <c r="J4238" s="555" t="s">
        <v>987</v>
      </c>
      <c r="T4238" s="402"/>
      <c r="U4238" s="402"/>
      <c r="V4238" s="402"/>
      <c r="AG4238" s="402"/>
      <c r="AH4238" s="402"/>
      <c r="AI4238" s="402"/>
      <c r="AJ4238" s="402"/>
    </row>
    <row r="4239" spans="10:36" hidden="1" x14ac:dyDescent="0.2">
      <c r="J4239" s="555" t="s">
        <v>987</v>
      </c>
      <c r="T4239" s="402"/>
      <c r="U4239" s="402"/>
      <c r="V4239" s="402"/>
      <c r="AG4239" s="402"/>
      <c r="AH4239" s="402"/>
      <c r="AI4239" s="402"/>
      <c r="AJ4239" s="402"/>
    </row>
    <row r="4240" spans="10:36" hidden="1" x14ac:dyDescent="0.2">
      <c r="J4240" s="555" t="s">
        <v>987</v>
      </c>
      <c r="T4240" s="402"/>
      <c r="U4240" s="402"/>
      <c r="V4240" s="402"/>
      <c r="AG4240" s="402"/>
      <c r="AH4240" s="402"/>
      <c r="AI4240" s="402"/>
      <c r="AJ4240" s="402"/>
    </row>
    <row r="4241" spans="10:36" hidden="1" x14ac:dyDescent="0.2">
      <c r="J4241" s="555" t="s">
        <v>987</v>
      </c>
      <c r="T4241" s="402"/>
      <c r="U4241" s="402"/>
      <c r="V4241" s="402"/>
      <c r="AG4241" s="402"/>
      <c r="AH4241" s="402"/>
      <c r="AI4241" s="402"/>
      <c r="AJ4241" s="402"/>
    </row>
    <row r="4242" spans="10:36" hidden="1" x14ac:dyDescent="0.2">
      <c r="J4242" s="555" t="s">
        <v>987</v>
      </c>
      <c r="T4242" s="402"/>
      <c r="U4242" s="402"/>
      <c r="V4242" s="402"/>
      <c r="AG4242" s="402"/>
      <c r="AH4242" s="402"/>
      <c r="AI4242" s="402"/>
      <c r="AJ4242" s="402"/>
    </row>
    <row r="4243" spans="10:36" hidden="1" x14ac:dyDescent="0.2">
      <c r="J4243" s="555" t="s">
        <v>987</v>
      </c>
      <c r="T4243" s="402"/>
      <c r="U4243" s="402"/>
      <c r="V4243" s="402"/>
      <c r="AG4243" s="402"/>
      <c r="AH4243" s="402"/>
      <c r="AI4243" s="402"/>
      <c r="AJ4243" s="402"/>
    </row>
    <row r="4244" spans="10:36" hidden="1" x14ac:dyDescent="0.2">
      <c r="J4244" s="555" t="s">
        <v>987</v>
      </c>
      <c r="T4244" s="402"/>
      <c r="U4244" s="402"/>
      <c r="V4244" s="402"/>
      <c r="AG4244" s="402"/>
      <c r="AH4244" s="402"/>
      <c r="AI4244" s="402"/>
      <c r="AJ4244" s="402"/>
    </row>
    <row r="4245" spans="10:36" hidden="1" x14ac:dyDescent="0.2">
      <c r="J4245" s="555" t="s">
        <v>987</v>
      </c>
      <c r="T4245" s="402"/>
      <c r="U4245" s="402"/>
      <c r="V4245" s="402"/>
      <c r="AG4245" s="402"/>
      <c r="AH4245" s="402"/>
      <c r="AI4245" s="402"/>
      <c r="AJ4245" s="402"/>
    </row>
    <row r="4246" spans="10:36" hidden="1" x14ac:dyDescent="0.2">
      <c r="J4246" s="555" t="s">
        <v>987</v>
      </c>
      <c r="T4246" s="402"/>
      <c r="U4246" s="402"/>
      <c r="V4246" s="402"/>
      <c r="AG4246" s="402"/>
      <c r="AH4246" s="402"/>
      <c r="AI4246" s="402"/>
      <c r="AJ4246" s="402"/>
    </row>
    <row r="4247" spans="10:36" hidden="1" x14ac:dyDescent="0.2">
      <c r="J4247" s="555" t="s">
        <v>987</v>
      </c>
      <c r="T4247" s="402"/>
      <c r="U4247" s="402"/>
      <c r="V4247" s="402"/>
      <c r="AG4247" s="402"/>
      <c r="AH4247" s="402"/>
      <c r="AI4247" s="402"/>
      <c r="AJ4247" s="402"/>
    </row>
    <row r="4248" spans="10:36" hidden="1" x14ac:dyDescent="0.2">
      <c r="J4248" s="555" t="s">
        <v>987</v>
      </c>
      <c r="T4248" s="402"/>
      <c r="U4248" s="402"/>
      <c r="V4248" s="402"/>
      <c r="AG4248" s="402"/>
      <c r="AH4248" s="402"/>
      <c r="AI4248" s="402"/>
      <c r="AJ4248" s="402"/>
    </row>
    <row r="4249" spans="10:36" hidden="1" x14ac:dyDescent="0.2">
      <c r="J4249" s="555" t="s">
        <v>987</v>
      </c>
      <c r="T4249" s="402"/>
      <c r="U4249" s="402"/>
      <c r="V4249" s="402"/>
      <c r="AG4249" s="402"/>
      <c r="AH4249" s="402"/>
      <c r="AI4249" s="402"/>
      <c r="AJ4249" s="402"/>
    </row>
    <row r="4250" spans="10:36" hidden="1" x14ac:dyDescent="0.2">
      <c r="J4250" s="555" t="s">
        <v>987</v>
      </c>
      <c r="T4250" s="402"/>
      <c r="U4250" s="402"/>
      <c r="V4250" s="402"/>
      <c r="AG4250" s="402"/>
      <c r="AH4250" s="402"/>
      <c r="AI4250" s="402"/>
      <c r="AJ4250" s="402"/>
    </row>
    <row r="4251" spans="10:36" hidden="1" x14ac:dyDescent="0.2">
      <c r="J4251" s="555" t="s">
        <v>987</v>
      </c>
      <c r="T4251" s="402"/>
      <c r="U4251" s="402"/>
      <c r="V4251" s="402"/>
      <c r="AG4251" s="402"/>
      <c r="AH4251" s="402"/>
      <c r="AI4251" s="402"/>
      <c r="AJ4251" s="402"/>
    </row>
    <row r="4252" spans="10:36" hidden="1" x14ac:dyDescent="0.2">
      <c r="J4252" s="555" t="s">
        <v>987</v>
      </c>
      <c r="T4252" s="402"/>
      <c r="U4252" s="402"/>
      <c r="V4252" s="402"/>
      <c r="AG4252" s="402"/>
      <c r="AH4252" s="402"/>
      <c r="AI4252" s="402"/>
      <c r="AJ4252" s="402"/>
    </row>
    <row r="4253" spans="10:36" hidden="1" x14ac:dyDescent="0.2">
      <c r="J4253" s="555" t="s">
        <v>987</v>
      </c>
      <c r="T4253" s="402"/>
      <c r="U4253" s="402"/>
      <c r="V4253" s="402"/>
      <c r="AG4253" s="402"/>
      <c r="AH4253" s="402"/>
      <c r="AI4253" s="402"/>
      <c r="AJ4253" s="402"/>
    </row>
    <row r="4254" spans="10:36" hidden="1" x14ac:dyDescent="0.2">
      <c r="J4254" s="555" t="s">
        <v>987</v>
      </c>
      <c r="T4254" s="402"/>
      <c r="U4254" s="402"/>
      <c r="V4254" s="402"/>
      <c r="AG4254" s="402"/>
      <c r="AH4254" s="402"/>
      <c r="AI4254" s="402"/>
      <c r="AJ4254" s="402"/>
    </row>
    <row r="4255" spans="10:36" hidden="1" x14ac:dyDescent="0.2">
      <c r="J4255" s="555" t="s">
        <v>987</v>
      </c>
      <c r="T4255" s="402"/>
      <c r="U4255" s="402"/>
      <c r="V4255" s="402"/>
      <c r="AG4255" s="402"/>
      <c r="AH4255" s="402"/>
      <c r="AI4255" s="402"/>
      <c r="AJ4255" s="402"/>
    </row>
    <row r="4256" spans="10:36" hidden="1" x14ac:dyDescent="0.2">
      <c r="J4256" s="555" t="s">
        <v>987</v>
      </c>
      <c r="T4256" s="402"/>
      <c r="U4256" s="402"/>
      <c r="V4256" s="402"/>
      <c r="AG4256" s="402"/>
      <c r="AH4256" s="402"/>
      <c r="AI4256" s="402"/>
      <c r="AJ4256" s="402"/>
    </row>
    <row r="4257" spans="10:36" hidden="1" x14ac:dyDescent="0.2">
      <c r="J4257" s="555" t="s">
        <v>987</v>
      </c>
      <c r="T4257" s="402"/>
      <c r="U4257" s="402"/>
      <c r="V4257" s="402"/>
      <c r="AG4257" s="402"/>
      <c r="AH4257" s="402"/>
      <c r="AI4257" s="402"/>
      <c r="AJ4257" s="402"/>
    </row>
    <row r="4258" spans="10:36" hidden="1" x14ac:dyDescent="0.2">
      <c r="J4258" s="555" t="s">
        <v>987</v>
      </c>
      <c r="T4258" s="402"/>
      <c r="U4258" s="402"/>
      <c r="V4258" s="402"/>
      <c r="AG4258" s="402"/>
      <c r="AH4258" s="402"/>
      <c r="AI4258" s="402"/>
      <c r="AJ4258" s="402"/>
    </row>
    <row r="4259" spans="10:36" hidden="1" x14ac:dyDescent="0.2">
      <c r="J4259" s="555" t="s">
        <v>987</v>
      </c>
      <c r="T4259" s="402"/>
      <c r="U4259" s="402"/>
      <c r="V4259" s="402"/>
      <c r="AG4259" s="402"/>
      <c r="AH4259" s="402"/>
      <c r="AI4259" s="402"/>
      <c r="AJ4259" s="402"/>
    </row>
    <row r="4260" spans="10:36" hidden="1" x14ac:dyDescent="0.2">
      <c r="J4260" s="555" t="s">
        <v>987</v>
      </c>
      <c r="T4260" s="402"/>
      <c r="U4260" s="402"/>
      <c r="V4260" s="402"/>
      <c r="AG4260" s="402"/>
      <c r="AH4260" s="402"/>
      <c r="AI4260" s="402"/>
      <c r="AJ4260" s="402"/>
    </row>
    <row r="4261" spans="10:36" hidden="1" x14ac:dyDescent="0.2">
      <c r="J4261" s="555" t="s">
        <v>987</v>
      </c>
      <c r="T4261" s="402"/>
      <c r="U4261" s="402"/>
      <c r="V4261" s="402"/>
      <c r="AG4261" s="402"/>
      <c r="AH4261" s="402"/>
      <c r="AI4261" s="402"/>
      <c r="AJ4261" s="402"/>
    </row>
    <row r="4262" spans="10:36" hidden="1" x14ac:dyDescent="0.2">
      <c r="J4262" s="555" t="s">
        <v>987</v>
      </c>
      <c r="T4262" s="402"/>
      <c r="U4262" s="402"/>
      <c r="V4262" s="402"/>
      <c r="AG4262" s="402"/>
      <c r="AH4262" s="402"/>
      <c r="AI4262" s="402"/>
      <c r="AJ4262" s="402"/>
    </row>
    <row r="4263" spans="10:36" hidden="1" x14ac:dyDescent="0.2">
      <c r="J4263" s="555" t="s">
        <v>987</v>
      </c>
      <c r="T4263" s="402"/>
      <c r="U4263" s="402"/>
      <c r="V4263" s="402"/>
      <c r="AG4263" s="402"/>
      <c r="AH4263" s="402"/>
      <c r="AI4263" s="402"/>
      <c r="AJ4263" s="402"/>
    </row>
    <row r="4264" spans="10:36" hidden="1" x14ac:dyDescent="0.2">
      <c r="J4264" s="555" t="s">
        <v>987</v>
      </c>
      <c r="T4264" s="402"/>
      <c r="U4264" s="402"/>
      <c r="V4264" s="402"/>
      <c r="AG4264" s="402"/>
      <c r="AH4264" s="402"/>
      <c r="AI4264" s="402"/>
      <c r="AJ4264" s="402"/>
    </row>
    <row r="4265" spans="10:36" hidden="1" x14ac:dyDescent="0.2">
      <c r="J4265" s="555" t="s">
        <v>987</v>
      </c>
      <c r="T4265" s="402"/>
      <c r="U4265" s="402"/>
      <c r="V4265" s="402"/>
      <c r="AG4265" s="402"/>
      <c r="AH4265" s="402"/>
      <c r="AI4265" s="402"/>
      <c r="AJ4265" s="402"/>
    </row>
    <row r="4266" spans="10:36" hidden="1" x14ac:dyDescent="0.2">
      <c r="J4266" s="555" t="s">
        <v>987</v>
      </c>
      <c r="T4266" s="402"/>
      <c r="U4266" s="402"/>
      <c r="V4266" s="402"/>
      <c r="AG4266" s="402"/>
      <c r="AH4266" s="402"/>
      <c r="AI4266" s="402"/>
      <c r="AJ4266" s="402"/>
    </row>
    <row r="4267" spans="10:36" hidden="1" x14ac:dyDescent="0.2">
      <c r="J4267" s="555" t="s">
        <v>987</v>
      </c>
      <c r="T4267" s="402"/>
      <c r="U4267" s="402"/>
      <c r="V4267" s="402"/>
      <c r="AG4267" s="402"/>
      <c r="AH4267" s="402"/>
      <c r="AI4267" s="402"/>
      <c r="AJ4267" s="402"/>
    </row>
    <row r="4268" spans="10:36" hidden="1" x14ac:dyDescent="0.2">
      <c r="J4268" s="555" t="s">
        <v>987</v>
      </c>
      <c r="T4268" s="402"/>
      <c r="U4268" s="402"/>
      <c r="V4268" s="402"/>
      <c r="AG4268" s="402"/>
      <c r="AH4268" s="402"/>
      <c r="AI4268" s="402"/>
      <c r="AJ4268" s="402"/>
    </row>
    <row r="4269" spans="10:36" hidden="1" x14ac:dyDescent="0.2">
      <c r="J4269" s="555" t="s">
        <v>987</v>
      </c>
      <c r="T4269" s="402"/>
      <c r="U4269" s="402"/>
      <c r="V4269" s="402"/>
      <c r="AG4269" s="402"/>
      <c r="AH4269" s="402"/>
      <c r="AI4269" s="402"/>
      <c r="AJ4269" s="402"/>
    </row>
    <row r="4270" spans="10:36" hidden="1" x14ac:dyDescent="0.2">
      <c r="J4270" s="555" t="s">
        <v>987</v>
      </c>
      <c r="T4270" s="402"/>
      <c r="U4270" s="402"/>
      <c r="V4270" s="402"/>
      <c r="AG4270" s="402"/>
      <c r="AH4270" s="402"/>
      <c r="AI4270" s="402"/>
      <c r="AJ4270" s="402"/>
    </row>
    <row r="4271" spans="10:36" hidden="1" x14ac:dyDescent="0.2">
      <c r="J4271" s="555" t="s">
        <v>987</v>
      </c>
      <c r="T4271" s="402"/>
      <c r="U4271" s="402"/>
      <c r="V4271" s="402"/>
      <c r="AG4271" s="402"/>
      <c r="AH4271" s="402"/>
      <c r="AI4271" s="402"/>
      <c r="AJ4271" s="402"/>
    </row>
    <row r="4272" spans="10:36" hidden="1" x14ac:dyDescent="0.2">
      <c r="J4272" s="555" t="s">
        <v>987</v>
      </c>
      <c r="T4272" s="402"/>
      <c r="U4272" s="402"/>
      <c r="V4272" s="402"/>
      <c r="AG4272" s="402"/>
      <c r="AH4272" s="402"/>
      <c r="AI4272" s="402"/>
      <c r="AJ4272" s="402"/>
    </row>
    <row r="4273" spans="10:36" hidden="1" x14ac:dyDescent="0.2">
      <c r="J4273" s="555" t="s">
        <v>987</v>
      </c>
      <c r="T4273" s="402"/>
      <c r="U4273" s="402"/>
      <c r="V4273" s="402"/>
      <c r="AG4273" s="402"/>
      <c r="AH4273" s="402"/>
      <c r="AI4273" s="402"/>
      <c r="AJ4273" s="402"/>
    </row>
    <row r="4274" spans="10:36" hidden="1" x14ac:dyDescent="0.2">
      <c r="J4274" s="555" t="s">
        <v>987</v>
      </c>
      <c r="T4274" s="402"/>
      <c r="U4274" s="402"/>
      <c r="V4274" s="402"/>
      <c r="AG4274" s="402"/>
      <c r="AH4274" s="402"/>
      <c r="AI4274" s="402"/>
      <c r="AJ4274" s="402"/>
    </row>
    <row r="4275" spans="10:36" hidden="1" x14ac:dyDescent="0.2">
      <c r="J4275" s="555" t="s">
        <v>987</v>
      </c>
      <c r="T4275" s="402"/>
      <c r="U4275" s="402"/>
      <c r="V4275" s="402"/>
      <c r="AG4275" s="402"/>
      <c r="AH4275" s="402"/>
      <c r="AI4275" s="402"/>
      <c r="AJ4275" s="402"/>
    </row>
    <row r="4276" spans="10:36" hidden="1" x14ac:dyDescent="0.2">
      <c r="J4276" s="555" t="s">
        <v>987</v>
      </c>
      <c r="T4276" s="402"/>
      <c r="U4276" s="402"/>
      <c r="V4276" s="402"/>
      <c r="AG4276" s="402"/>
      <c r="AH4276" s="402"/>
      <c r="AI4276" s="402"/>
      <c r="AJ4276" s="402"/>
    </row>
    <row r="4277" spans="10:36" hidden="1" x14ac:dyDescent="0.2">
      <c r="J4277" s="555" t="s">
        <v>987</v>
      </c>
      <c r="T4277" s="402"/>
      <c r="U4277" s="402"/>
      <c r="V4277" s="402"/>
      <c r="AG4277" s="402"/>
      <c r="AH4277" s="402"/>
      <c r="AI4277" s="402"/>
      <c r="AJ4277" s="402"/>
    </row>
    <row r="4278" spans="10:36" hidden="1" x14ac:dyDescent="0.2">
      <c r="J4278" s="555" t="s">
        <v>987</v>
      </c>
      <c r="T4278" s="402"/>
      <c r="U4278" s="402"/>
      <c r="V4278" s="402"/>
      <c r="AG4278" s="402"/>
      <c r="AH4278" s="402"/>
      <c r="AI4278" s="402"/>
      <c r="AJ4278" s="402"/>
    </row>
    <row r="4279" spans="10:36" hidden="1" x14ac:dyDescent="0.2">
      <c r="J4279" s="555" t="s">
        <v>987</v>
      </c>
      <c r="T4279" s="402"/>
      <c r="U4279" s="402"/>
      <c r="V4279" s="402"/>
      <c r="AG4279" s="402"/>
      <c r="AH4279" s="402"/>
      <c r="AI4279" s="402"/>
      <c r="AJ4279" s="402"/>
    </row>
    <row r="4280" spans="10:36" hidden="1" x14ac:dyDescent="0.2">
      <c r="J4280" s="555" t="s">
        <v>987</v>
      </c>
      <c r="T4280" s="402"/>
      <c r="U4280" s="402"/>
      <c r="V4280" s="402"/>
      <c r="AG4280" s="402"/>
      <c r="AH4280" s="402"/>
      <c r="AI4280" s="402"/>
      <c r="AJ4280" s="402"/>
    </row>
    <row r="4281" spans="10:36" hidden="1" x14ac:dyDescent="0.2">
      <c r="J4281" s="555" t="s">
        <v>987</v>
      </c>
      <c r="T4281" s="402"/>
      <c r="U4281" s="402"/>
      <c r="V4281" s="402"/>
      <c r="AG4281" s="402"/>
      <c r="AH4281" s="402"/>
      <c r="AI4281" s="402"/>
      <c r="AJ4281" s="402"/>
    </row>
    <row r="4282" spans="10:36" hidden="1" x14ac:dyDescent="0.2">
      <c r="J4282" s="555" t="s">
        <v>987</v>
      </c>
      <c r="T4282" s="402"/>
      <c r="U4282" s="402"/>
      <c r="V4282" s="402"/>
      <c r="AG4282" s="402"/>
      <c r="AH4282" s="402"/>
      <c r="AI4282" s="402"/>
      <c r="AJ4282" s="402"/>
    </row>
    <row r="4283" spans="10:36" hidden="1" x14ac:dyDescent="0.2">
      <c r="J4283" s="555" t="s">
        <v>987</v>
      </c>
      <c r="T4283" s="402"/>
      <c r="U4283" s="402"/>
      <c r="V4283" s="402"/>
      <c r="AG4283" s="402"/>
      <c r="AH4283" s="402"/>
      <c r="AI4283" s="402"/>
      <c r="AJ4283" s="402"/>
    </row>
    <row r="4284" spans="10:36" hidden="1" x14ac:dyDescent="0.2">
      <c r="J4284" s="555" t="s">
        <v>987</v>
      </c>
      <c r="T4284" s="402"/>
      <c r="U4284" s="402"/>
      <c r="V4284" s="402"/>
      <c r="AG4284" s="402"/>
      <c r="AH4284" s="402"/>
      <c r="AI4284" s="402"/>
      <c r="AJ4284" s="402"/>
    </row>
    <row r="4285" spans="10:36" hidden="1" x14ac:dyDescent="0.2">
      <c r="J4285" s="555" t="s">
        <v>987</v>
      </c>
      <c r="T4285" s="402"/>
      <c r="U4285" s="402"/>
      <c r="V4285" s="402"/>
      <c r="AG4285" s="402"/>
      <c r="AH4285" s="402"/>
      <c r="AI4285" s="402"/>
      <c r="AJ4285" s="402"/>
    </row>
    <row r="4286" spans="10:36" hidden="1" x14ac:dyDescent="0.2">
      <c r="J4286" s="555" t="s">
        <v>987</v>
      </c>
      <c r="T4286" s="402"/>
      <c r="U4286" s="402"/>
      <c r="V4286" s="402"/>
      <c r="AG4286" s="402"/>
      <c r="AH4286" s="402"/>
      <c r="AI4286" s="402"/>
      <c r="AJ4286" s="402"/>
    </row>
    <row r="4287" spans="10:36" hidden="1" x14ac:dyDescent="0.2">
      <c r="J4287" s="555" t="s">
        <v>987</v>
      </c>
      <c r="T4287" s="402"/>
      <c r="U4287" s="402"/>
      <c r="V4287" s="402"/>
      <c r="AG4287" s="402"/>
      <c r="AH4287" s="402"/>
      <c r="AI4287" s="402"/>
      <c r="AJ4287" s="402"/>
    </row>
    <row r="4288" spans="10:36" hidden="1" x14ac:dyDescent="0.2">
      <c r="J4288" s="555" t="s">
        <v>987</v>
      </c>
      <c r="T4288" s="402"/>
      <c r="U4288" s="402"/>
      <c r="V4288" s="402"/>
      <c r="AG4288" s="402"/>
      <c r="AH4288" s="402"/>
      <c r="AI4288" s="402"/>
      <c r="AJ4288" s="402"/>
    </row>
    <row r="4289" spans="10:36" hidden="1" x14ac:dyDescent="0.2">
      <c r="J4289" s="555" t="s">
        <v>987</v>
      </c>
      <c r="T4289" s="402"/>
      <c r="U4289" s="402"/>
      <c r="V4289" s="402"/>
      <c r="AG4289" s="402"/>
      <c r="AH4289" s="402"/>
      <c r="AI4289" s="402"/>
      <c r="AJ4289" s="402"/>
    </row>
    <row r="4290" spans="10:36" hidden="1" x14ac:dyDescent="0.2">
      <c r="J4290" s="555" t="s">
        <v>987</v>
      </c>
      <c r="T4290" s="402"/>
      <c r="U4290" s="402"/>
      <c r="V4290" s="402"/>
      <c r="AG4290" s="402"/>
      <c r="AH4290" s="402"/>
      <c r="AI4290" s="402"/>
      <c r="AJ4290" s="402"/>
    </row>
    <row r="4291" spans="10:36" hidden="1" x14ac:dyDescent="0.2">
      <c r="J4291" s="555" t="s">
        <v>987</v>
      </c>
      <c r="T4291" s="402"/>
      <c r="U4291" s="402"/>
      <c r="V4291" s="402"/>
      <c r="AG4291" s="402"/>
      <c r="AH4291" s="402"/>
      <c r="AI4291" s="402"/>
      <c r="AJ4291" s="402"/>
    </row>
    <row r="4292" spans="10:36" hidden="1" x14ac:dyDescent="0.2">
      <c r="J4292" s="555" t="s">
        <v>987</v>
      </c>
      <c r="T4292" s="402"/>
      <c r="U4292" s="402"/>
      <c r="V4292" s="402"/>
      <c r="AG4292" s="402"/>
      <c r="AH4292" s="402"/>
      <c r="AI4292" s="402"/>
      <c r="AJ4292" s="402"/>
    </row>
    <row r="4293" spans="10:36" hidden="1" x14ac:dyDescent="0.2">
      <c r="J4293" s="555" t="s">
        <v>987</v>
      </c>
      <c r="T4293" s="402"/>
      <c r="U4293" s="402"/>
      <c r="V4293" s="402"/>
      <c r="AG4293" s="402"/>
      <c r="AH4293" s="402"/>
      <c r="AI4293" s="402"/>
      <c r="AJ4293" s="402"/>
    </row>
    <row r="4294" spans="10:36" hidden="1" x14ac:dyDescent="0.2">
      <c r="J4294" s="555" t="s">
        <v>987</v>
      </c>
      <c r="T4294" s="402"/>
      <c r="U4294" s="402"/>
      <c r="V4294" s="402"/>
      <c r="AG4294" s="402"/>
      <c r="AH4294" s="402"/>
      <c r="AI4294" s="402"/>
      <c r="AJ4294" s="402"/>
    </row>
    <row r="4295" spans="10:36" hidden="1" x14ac:dyDescent="0.2">
      <c r="J4295" s="555" t="s">
        <v>987</v>
      </c>
      <c r="T4295" s="402"/>
      <c r="U4295" s="402"/>
      <c r="V4295" s="402"/>
      <c r="AG4295" s="402"/>
      <c r="AH4295" s="402"/>
      <c r="AI4295" s="402"/>
      <c r="AJ4295" s="402"/>
    </row>
    <row r="4296" spans="10:36" hidden="1" x14ac:dyDescent="0.2">
      <c r="J4296" s="555" t="s">
        <v>987</v>
      </c>
      <c r="T4296" s="402"/>
      <c r="U4296" s="402"/>
      <c r="V4296" s="402"/>
      <c r="AG4296" s="402"/>
      <c r="AH4296" s="402"/>
      <c r="AI4296" s="402"/>
      <c r="AJ4296" s="402"/>
    </row>
    <row r="4297" spans="10:36" hidden="1" x14ac:dyDescent="0.2">
      <c r="J4297" s="555" t="s">
        <v>987</v>
      </c>
      <c r="T4297" s="402"/>
      <c r="U4297" s="402"/>
      <c r="V4297" s="402"/>
      <c r="AG4297" s="402"/>
      <c r="AH4297" s="402"/>
      <c r="AI4297" s="402"/>
      <c r="AJ4297" s="402"/>
    </row>
    <row r="4298" spans="10:36" hidden="1" x14ac:dyDescent="0.2">
      <c r="J4298" s="555" t="s">
        <v>987</v>
      </c>
      <c r="T4298" s="402"/>
      <c r="U4298" s="402"/>
      <c r="V4298" s="402"/>
      <c r="AG4298" s="402"/>
      <c r="AH4298" s="402"/>
      <c r="AI4298" s="402"/>
      <c r="AJ4298" s="402"/>
    </row>
    <row r="4299" spans="10:36" hidden="1" x14ac:dyDescent="0.2">
      <c r="J4299" s="555" t="s">
        <v>987</v>
      </c>
      <c r="T4299" s="402"/>
      <c r="U4299" s="402"/>
      <c r="V4299" s="402"/>
      <c r="AG4299" s="402"/>
      <c r="AH4299" s="402"/>
      <c r="AI4299" s="402"/>
      <c r="AJ4299" s="402"/>
    </row>
    <row r="4300" spans="10:36" hidden="1" x14ac:dyDescent="0.2">
      <c r="J4300" s="555" t="s">
        <v>987</v>
      </c>
      <c r="T4300" s="402"/>
      <c r="U4300" s="402"/>
      <c r="V4300" s="402"/>
      <c r="AG4300" s="402"/>
      <c r="AH4300" s="402"/>
      <c r="AI4300" s="402"/>
      <c r="AJ4300" s="402"/>
    </row>
    <row r="4301" spans="10:36" hidden="1" x14ac:dyDescent="0.2">
      <c r="J4301" s="555" t="s">
        <v>987</v>
      </c>
      <c r="T4301" s="402"/>
      <c r="U4301" s="402"/>
      <c r="V4301" s="402"/>
      <c r="AG4301" s="402"/>
      <c r="AH4301" s="402"/>
      <c r="AI4301" s="402"/>
      <c r="AJ4301" s="402"/>
    </row>
    <row r="4302" spans="10:36" hidden="1" x14ac:dyDescent="0.2">
      <c r="J4302" s="555" t="s">
        <v>987</v>
      </c>
      <c r="T4302" s="402"/>
      <c r="U4302" s="402"/>
      <c r="V4302" s="402"/>
      <c r="AG4302" s="402"/>
      <c r="AH4302" s="402"/>
      <c r="AI4302" s="402"/>
      <c r="AJ4302" s="402"/>
    </row>
    <row r="4303" spans="10:36" hidden="1" x14ac:dyDescent="0.2">
      <c r="J4303" s="555" t="s">
        <v>987</v>
      </c>
      <c r="T4303" s="402"/>
      <c r="U4303" s="402"/>
      <c r="V4303" s="402"/>
      <c r="AG4303" s="402"/>
      <c r="AH4303" s="402"/>
      <c r="AI4303" s="402"/>
      <c r="AJ4303" s="402"/>
    </row>
    <row r="4304" spans="10:36" hidden="1" x14ac:dyDescent="0.2">
      <c r="J4304" s="555" t="s">
        <v>987</v>
      </c>
      <c r="T4304" s="402"/>
      <c r="U4304" s="402"/>
      <c r="V4304" s="402"/>
      <c r="AG4304" s="402"/>
      <c r="AH4304" s="402"/>
      <c r="AI4304" s="402"/>
      <c r="AJ4304" s="402"/>
    </row>
    <row r="4305" spans="10:36" hidden="1" x14ac:dyDescent="0.2">
      <c r="J4305" s="555" t="s">
        <v>987</v>
      </c>
      <c r="T4305" s="402"/>
      <c r="U4305" s="402"/>
      <c r="V4305" s="402"/>
      <c r="AG4305" s="402"/>
      <c r="AH4305" s="402"/>
      <c r="AI4305" s="402"/>
      <c r="AJ4305" s="402"/>
    </row>
    <row r="4306" spans="10:36" hidden="1" x14ac:dyDescent="0.2">
      <c r="J4306" s="555" t="s">
        <v>987</v>
      </c>
      <c r="T4306" s="402"/>
      <c r="U4306" s="402"/>
      <c r="V4306" s="402"/>
      <c r="AG4306" s="402"/>
      <c r="AH4306" s="402"/>
      <c r="AI4306" s="402"/>
      <c r="AJ4306" s="402"/>
    </row>
    <row r="4307" spans="10:36" hidden="1" x14ac:dyDescent="0.2">
      <c r="J4307" s="555" t="s">
        <v>987</v>
      </c>
      <c r="T4307" s="402"/>
      <c r="U4307" s="402"/>
      <c r="V4307" s="402"/>
      <c r="AG4307" s="402"/>
      <c r="AH4307" s="402"/>
      <c r="AI4307" s="402"/>
      <c r="AJ4307" s="402"/>
    </row>
    <row r="4308" spans="10:36" hidden="1" x14ac:dyDescent="0.2">
      <c r="J4308" s="555" t="s">
        <v>987</v>
      </c>
      <c r="T4308" s="402"/>
      <c r="U4308" s="402"/>
      <c r="V4308" s="402"/>
      <c r="AG4308" s="402"/>
      <c r="AH4308" s="402"/>
      <c r="AI4308" s="402"/>
      <c r="AJ4308" s="402"/>
    </row>
    <row r="4309" spans="10:36" hidden="1" x14ac:dyDescent="0.2">
      <c r="J4309" s="555" t="s">
        <v>987</v>
      </c>
      <c r="T4309" s="402"/>
      <c r="U4309" s="402"/>
      <c r="V4309" s="402"/>
      <c r="AG4309" s="402"/>
      <c r="AH4309" s="402"/>
      <c r="AI4309" s="402"/>
      <c r="AJ4309" s="402"/>
    </row>
    <row r="4310" spans="10:36" hidden="1" x14ac:dyDescent="0.2">
      <c r="J4310" s="555" t="s">
        <v>987</v>
      </c>
      <c r="T4310" s="402"/>
      <c r="U4310" s="402"/>
      <c r="V4310" s="402"/>
      <c r="AG4310" s="402"/>
      <c r="AH4310" s="402"/>
      <c r="AI4310" s="402"/>
      <c r="AJ4310" s="402"/>
    </row>
    <row r="4311" spans="10:36" hidden="1" x14ac:dyDescent="0.2">
      <c r="J4311" s="555" t="s">
        <v>987</v>
      </c>
      <c r="T4311" s="402"/>
      <c r="U4311" s="402"/>
      <c r="V4311" s="402"/>
      <c r="AG4311" s="402"/>
      <c r="AH4311" s="402"/>
      <c r="AI4311" s="402"/>
      <c r="AJ4311" s="402"/>
    </row>
    <row r="4312" spans="10:36" hidden="1" x14ac:dyDescent="0.2">
      <c r="J4312" s="555" t="s">
        <v>987</v>
      </c>
      <c r="T4312" s="402"/>
      <c r="U4312" s="402"/>
      <c r="V4312" s="402"/>
      <c r="AG4312" s="402"/>
      <c r="AH4312" s="402"/>
      <c r="AI4312" s="402"/>
      <c r="AJ4312" s="402"/>
    </row>
    <row r="4313" spans="10:36" hidden="1" x14ac:dyDescent="0.2">
      <c r="J4313" s="555" t="s">
        <v>987</v>
      </c>
      <c r="T4313" s="402"/>
      <c r="U4313" s="402"/>
      <c r="V4313" s="402"/>
      <c r="AG4313" s="402"/>
      <c r="AH4313" s="402"/>
      <c r="AI4313" s="402"/>
      <c r="AJ4313" s="402"/>
    </row>
    <row r="4314" spans="10:36" hidden="1" x14ac:dyDescent="0.2">
      <c r="J4314" s="555" t="s">
        <v>987</v>
      </c>
      <c r="T4314" s="402"/>
      <c r="U4314" s="402"/>
      <c r="V4314" s="402"/>
      <c r="AG4314" s="402"/>
      <c r="AH4314" s="402"/>
      <c r="AI4314" s="402"/>
      <c r="AJ4314" s="402"/>
    </row>
    <row r="4315" spans="10:36" hidden="1" x14ac:dyDescent="0.2">
      <c r="J4315" s="555" t="s">
        <v>987</v>
      </c>
      <c r="T4315" s="402"/>
      <c r="U4315" s="402"/>
      <c r="V4315" s="402"/>
      <c r="AG4315" s="402"/>
      <c r="AH4315" s="402"/>
      <c r="AI4315" s="402"/>
      <c r="AJ4315" s="402"/>
    </row>
    <row r="4316" spans="10:36" hidden="1" x14ac:dyDescent="0.2">
      <c r="J4316" s="555" t="s">
        <v>987</v>
      </c>
      <c r="T4316" s="402"/>
      <c r="U4316" s="402"/>
      <c r="V4316" s="402"/>
      <c r="AG4316" s="402"/>
      <c r="AH4316" s="402"/>
      <c r="AI4316" s="402"/>
      <c r="AJ4316" s="402"/>
    </row>
    <row r="4317" spans="10:36" hidden="1" x14ac:dyDescent="0.2">
      <c r="J4317" s="555" t="s">
        <v>987</v>
      </c>
      <c r="T4317" s="402"/>
      <c r="U4317" s="402"/>
      <c r="V4317" s="402"/>
      <c r="AG4317" s="402"/>
      <c r="AH4317" s="402"/>
      <c r="AI4317" s="402"/>
      <c r="AJ4317" s="402"/>
    </row>
    <row r="4318" spans="10:36" hidden="1" x14ac:dyDescent="0.2">
      <c r="J4318" s="555" t="s">
        <v>987</v>
      </c>
      <c r="T4318" s="402"/>
      <c r="U4318" s="402"/>
      <c r="V4318" s="402"/>
      <c r="AG4318" s="402"/>
      <c r="AH4318" s="402"/>
      <c r="AI4318" s="402"/>
      <c r="AJ4318" s="402"/>
    </row>
    <row r="4319" spans="10:36" hidden="1" x14ac:dyDescent="0.2">
      <c r="J4319" s="555" t="s">
        <v>987</v>
      </c>
      <c r="T4319" s="402"/>
      <c r="U4319" s="402"/>
      <c r="V4319" s="402"/>
      <c r="AG4319" s="402"/>
      <c r="AH4319" s="402"/>
      <c r="AI4319" s="402"/>
      <c r="AJ4319" s="402"/>
    </row>
    <row r="4320" spans="10:36" hidden="1" x14ac:dyDescent="0.2">
      <c r="J4320" s="555" t="s">
        <v>987</v>
      </c>
      <c r="T4320" s="402"/>
      <c r="U4320" s="402"/>
      <c r="V4320" s="402"/>
      <c r="AG4320" s="402"/>
      <c r="AH4320" s="402"/>
      <c r="AI4320" s="402"/>
      <c r="AJ4320" s="402"/>
    </row>
    <row r="4321" spans="10:36" hidden="1" x14ac:dyDescent="0.2">
      <c r="J4321" s="555" t="s">
        <v>987</v>
      </c>
      <c r="T4321" s="402"/>
      <c r="U4321" s="402"/>
      <c r="V4321" s="402"/>
      <c r="AG4321" s="402"/>
      <c r="AH4321" s="402"/>
      <c r="AI4321" s="402"/>
      <c r="AJ4321" s="402"/>
    </row>
    <row r="4322" spans="10:36" hidden="1" x14ac:dyDescent="0.2">
      <c r="J4322" s="555" t="s">
        <v>987</v>
      </c>
      <c r="T4322" s="402"/>
      <c r="U4322" s="402"/>
      <c r="V4322" s="402"/>
      <c r="AG4322" s="402"/>
      <c r="AH4322" s="402"/>
      <c r="AI4322" s="402"/>
      <c r="AJ4322" s="402"/>
    </row>
    <row r="4323" spans="10:36" hidden="1" x14ac:dyDescent="0.2">
      <c r="J4323" s="555" t="s">
        <v>987</v>
      </c>
      <c r="T4323" s="402"/>
      <c r="U4323" s="402"/>
      <c r="V4323" s="402"/>
      <c r="AG4323" s="402"/>
      <c r="AH4323" s="402"/>
      <c r="AI4323" s="402"/>
      <c r="AJ4323" s="402"/>
    </row>
    <row r="4324" spans="10:36" hidden="1" x14ac:dyDescent="0.2">
      <c r="J4324" s="555" t="s">
        <v>987</v>
      </c>
      <c r="T4324" s="402"/>
      <c r="U4324" s="402"/>
      <c r="V4324" s="402"/>
      <c r="AG4324" s="402"/>
      <c r="AH4324" s="402"/>
      <c r="AI4324" s="402"/>
      <c r="AJ4324" s="402"/>
    </row>
    <row r="4325" spans="10:36" hidden="1" x14ac:dyDescent="0.2">
      <c r="J4325" s="555" t="s">
        <v>987</v>
      </c>
      <c r="T4325" s="402"/>
      <c r="U4325" s="402"/>
      <c r="V4325" s="402"/>
      <c r="AG4325" s="402"/>
      <c r="AH4325" s="402"/>
      <c r="AI4325" s="402"/>
      <c r="AJ4325" s="402"/>
    </row>
    <row r="4326" spans="10:36" hidden="1" x14ac:dyDescent="0.2">
      <c r="J4326" s="555" t="s">
        <v>987</v>
      </c>
      <c r="T4326" s="402"/>
      <c r="U4326" s="402"/>
      <c r="V4326" s="402"/>
      <c r="AG4326" s="402"/>
      <c r="AH4326" s="402"/>
      <c r="AI4326" s="402"/>
      <c r="AJ4326" s="402"/>
    </row>
    <row r="4327" spans="10:36" hidden="1" x14ac:dyDescent="0.2">
      <c r="J4327" s="555" t="s">
        <v>987</v>
      </c>
      <c r="T4327" s="402"/>
      <c r="U4327" s="402"/>
      <c r="V4327" s="402"/>
      <c r="AG4327" s="402"/>
      <c r="AH4327" s="402"/>
      <c r="AI4327" s="402"/>
      <c r="AJ4327" s="402"/>
    </row>
    <row r="4328" spans="10:36" hidden="1" x14ac:dyDescent="0.2">
      <c r="J4328" s="555" t="s">
        <v>987</v>
      </c>
      <c r="T4328" s="402"/>
      <c r="U4328" s="402"/>
      <c r="V4328" s="402"/>
      <c r="AG4328" s="402"/>
      <c r="AH4328" s="402"/>
      <c r="AI4328" s="402"/>
      <c r="AJ4328" s="402"/>
    </row>
    <row r="4329" spans="10:36" hidden="1" x14ac:dyDescent="0.2">
      <c r="J4329" s="555" t="s">
        <v>987</v>
      </c>
      <c r="T4329" s="402"/>
      <c r="U4329" s="402"/>
      <c r="V4329" s="402"/>
      <c r="AG4329" s="402"/>
      <c r="AH4329" s="402"/>
      <c r="AI4329" s="402"/>
      <c r="AJ4329" s="402"/>
    </row>
    <row r="4330" spans="10:36" hidden="1" x14ac:dyDescent="0.2">
      <c r="J4330" s="555" t="s">
        <v>987</v>
      </c>
      <c r="T4330" s="402"/>
      <c r="U4330" s="402"/>
      <c r="V4330" s="402"/>
      <c r="AG4330" s="402"/>
      <c r="AH4330" s="402"/>
      <c r="AI4330" s="402"/>
      <c r="AJ4330" s="402"/>
    </row>
    <row r="4331" spans="10:36" hidden="1" x14ac:dyDescent="0.2">
      <c r="J4331" s="555" t="s">
        <v>987</v>
      </c>
      <c r="T4331" s="402"/>
      <c r="U4331" s="402"/>
      <c r="V4331" s="402"/>
      <c r="AG4331" s="402"/>
      <c r="AH4331" s="402"/>
      <c r="AI4331" s="402"/>
      <c r="AJ4331" s="402"/>
    </row>
    <row r="4332" spans="10:36" hidden="1" x14ac:dyDescent="0.2">
      <c r="J4332" s="555" t="s">
        <v>987</v>
      </c>
      <c r="T4332" s="402"/>
      <c r="U4332" s="402"/>
      <c r="V4332" s="402"/>
      <c r="AG4332" s="402"/>
      <c r="AH4332" s="402"/>
      <c r="AI4332" s="402"/>
      <c r="AJ4332" s="402"/>
    </row>
    <row r="4333" spans="10:36" hidden="1" x14ac:dyDescent="0.2">
      <c r="J4333" s="555" t="s">
        <v>987</v>
      </c>
      <c r="T4333" s="402"/>
      <c r="U4333" s="402"/>
      <c r="V4333" s="402"/>
      <c r="AG4333" s="402"/>
      <c r="AH4333" s="402"/>
      <c r="AI4333" s="402"/>
      <c r="AJ4333" s="402"/>
    </row>
    <row r="4334" spans="10:36" hidden="1" x14ac:dyDescent="0.2">
      <c r="J4334" s="555" t="s">
        <v>987</v>
      </c>
      <c r="T4334" s="402"/>
      <c r="U4334" s="402"/>
      <c r="V4334" s="402"/>
      <c r="AG4334" s="402"/>
      <c r="AH4334" s="402"/>
      <c r="AI4334" s="402"/>
      <c r="AJ4334" s="402"/>
    </row>
    <row r="4335" spans="10:36" hidden="1" x14ac:dyDescent="0.2">
      <c r="J4335" s="555" t="s">
        <v>987</v>
      </c>
      <c r="T4335" s="402"/>
      <c r="U4335" s="402"/>
      <c r="V4335" s="402"/>
      <c r="AG4335" s="402"/>
      <c r="AH4335" s="402"/>
      <c r="AI4335" s="402"/>
      <c r="AJ4335" s="402"/>
    </row>
    <row r="4336" spans="10:36" hidden="1" x14ac:dyDescent="0.2">
      <c r="J4336" s="555" t="s">
        <v>987</v>
      </c>
      <c r="T4336" s="402"/>
      <c r="U4336" s="402"/>
      <c r="V4336" s="402"/>
      <c r="AG4336" s="402"/>
      <c r="AH4336" s="402"/>
      <c r="AI4336" s="402"/>
      <c r="AJ4336" s="402"/>
    </row>
    <row r="4337" spans="10:36" hidden="1" x14ac:dyDescent="0.2">
      <c r="J4337" s="555" t="s">
        <v>987</v>
      </c>
      <c r="T4337" s="402"/>
      <c r="U4337" s="402"/>
      <c r="V4337" s="402"/>
      <c r="AG4337" s="402"/>
      <c r="AH4337" s="402"/>
      <c r="AI4337" s="402"/>
      <c r="AJ4337" s="402"/>
    </row>
    <row r="4338" spans="10:36" hidden="1" x14ac:dyDescent="0.2">
      <c r="J4338" s="555" t="s">
        <v>987</v>
      </c>
      <c r="T4338" s="402"/>
      <c r="U4338" s="402"/>
      <c r="V4338" s="402"/>
      <c r="AG4338" s="402"/>
      <c r="AH4338" s="402"/>
      <c r="AI4338" s="402"/>
      <c r="AJ4338" s="402"/>
    </row>
    <row r="4339" spans="10:36" hidden="1" x14ac:dyDescent="0.2">
      <c r="J4339" s="555" t="s">
        <v>987</v>
      </c>
      <c r="T4339" s="402"/>
      <c r="U4339" s="402"/>
      <c r="V4339" s="402"/>
      <c r="AG4339" s="402"/>
      <c r="AH4339" s="402"/>
      <c r="AI4339" s="402"/>
      <c r="AJ4339" s="402"/>
    </row>
    <row r="4340" spans="10:36" hidden="1" x14ac:dyDescent="0.2">
      <c r="J4340" s="555" t="s">
        <v>987</v>
      </c>
      <c r="T4340" s="402"/>
      <c r="U4340" s="402"/>
      <c r="V4340" s="402"/>
      <c r="AG4340" s="402"/>
      <c r="AH4340" s="402"/>
      <c r="AI4340" s="402"/>
      <c r="AJ4340" s="402"/>
    </row>
    <row r="4341" spans="10:36" hidden="1" x14ac:dyDescent="0.2">
      <c r="J4341" s="555" t="s">
        <v>987</v>
      </c>
      <c r="T4341" s="402"/>
      <c r="U4341" s="402"/>
      <c r="V4341" s="402"/>
      <c r="AG4341" s="402"/>
      <c r="AH4341" s="402"/>
      <c r="AI4341" s="402"/>
      <c r="AJ4341" s="402"/>
    </row>
    <row r="4342" spans="10:36" hidden="1" x14ac:dyDescent="0.2">
      <c r="J4342" s="555" t="s">
        <v>987</v>
      </c>
      <c r="T4342" s="402"/>
      <c r="U4342" s="402"/>
      <c r="V4342" s="402"/>
      <c r="AG4342" s="402"/>
      <c r="AH4342" s="402"/>
      <c r="AI4342" s="402"/>
      <c r="AJ4342" s="402"/>
    </row>
    <row r="4343" spans="10:36" hidden="1" x14ac:dyDescent="0.2">
      <c r="J4343" s="555" t="s">
        <v>987</v>
      </c>
      <c r="T4343" s="402"/>
      <c r="U4343" s="402"/>
      <c r="V4343" s="402"/>
      <c r="AG4343" s="402"/>
      <c r="AH4343" s="402"/>
      <c r="AI4343" s="402"/>
      <c r="AJ4343" s="402"/>
    </row>
    <row r="4344" spans="10:36" hidden="1" x14ac:dyDescent="0.2">
      <c r="J4344" s="555" t="s">
        <v>987</v>
      </c>
      <c r="T4344" s="402"/>
      <c r="U4344" s="402"/>
      <c r="V4344" s="402"/>
      <c r="AG4344" s="402"/>
      <c r="AH4344" s="402"/>
      <c r="AI4344" s="402"/>
      <c r="AJ4344" s="402"/>
    </row>
    <row r="4345" spans="10:36" hidden="1" x14ac:dyDescent="0.2">
      <c r="J4345" s="555" t="s">
        <v>987</v>
      </c>
      <c r="T4345" s="402"/>
      <c r="U4345" s="402"/>
      <c r="V4345" s="402"/>
      <c r="AG4345" s="402"/>
      <c r="AH4345" s="402"/>
      <c r="AI4345" s="402"/>
      <c r="AJ4345" s="402"/>
    </row>
    <row r="4346" spans="10:36" hidden="1" x14ac:dyDescent="0.2">
      <c r="J4346" s="555" t="s">
        <v>987</v>
      </c>
      <c r="T4346" s="402"/>
      <c r="U4346" s="402"/>
      <c r="V4346" s="402"/>
      <c r="AG4346" s="402"/>
      <c r="AH4346" s="402"/>
      <c r="AI4346" s="402"/>
      <c r="AJ4346" s="402"/>
    </row>
    <row r="4347" spans="10:36" hidden="1" x14ac:dyDescent="0.2">
      <c r="J4347" s="555" t="s">
        <v>987</v>
      </c>
      <c r="T4347" s="402"/>
      <c r="U4347" s="402"/>
      <c r="V4347" s="402"/>
      <c r="AG4347" s="402"/>
      <c r="AH4347" s="402"/>
      <c r="AI4347" s="402"/>
      <c r="AJ4347" s="402"/>
    </row>
    <row r="4348" spans="10:36" hidden="1" x14ac:dyDescent="0.2">
      <c r="J4348" s="555" t="s">
        <v>987</v>
      </c>
      <c r="T4348" s="402"/>
      <c r="U4348" s="402"/>
      <c r="V4348" s="402"/>
      <c r="AG4348" s="402"/>
      <c r="AH4348" s="402"/>
      <c r="AI4348" s="402"/>
      <c r="AJ4348" s="402"/>
    </row>
    <row r="4349" spans="10:36" hidden="1" x14ac:dyDescent="0.2">
      <c r="J4349" s="555" t="s">
        <v>987</v>
      </c>
      <c r="T4349" s="402"/>
      <c r="U4349" s="402"/>
      <c r="V4349" s="402"/>
      <c r="AG4349" s="402"/>
      <c r="AH4349" s="402"/>
      <c r="AI4349" s="402"/>
      <c r="AJ4349" s="402"/>
    </row>
    <row r="4350" spans="10:36" hidden="1" x14ac:dyDescent="0.2">
      <c r="J4350" s="555" t="s">
        <v>987</v>
      </c>
      <c r="T4350" s="402"/>
      <c r="U4350" s="402"/>
      <c r="V4350" s="402"/>
      <c r="AG4350" s="402"/>
      <c r="AH4350" s="402"/>
      <c r="AI4350" s="402"/>
      <c r="AJ4350" s="402"/>
    </row>
    <row r="4351" spans="10:36" hidden="1" x14ac:dyDescent="0.2">
      <c r="J4351" s="555" t="s">
        <v>987</v>
      </c>
      <c r="T4351" s="402"/>
      <c r="U4351" s="402"/>
      <c r="V4351" s="402"/>
      <c r="AG4351" s="402"/>
      <c r="AH4351" s="402"/>
      <c r="AI4351" s="402"/>
      <c r="AJ4351" s="402"/>
    </row>
    <row r="4352" spans="10:36" hidden="1" x14ac:dyDescent="0.2">
      <c r="J4352" s="555" t="s">
        <v>987</v>
      </c>
      <c r="T4352" s="402"/>
      <c r="U4352" s="402"/>
      <c r="V4352" s="402"/>
      <c r="AG4352" s="402"/>
      <c r="AH4352" s="402"/>
      <c r="AI4352" s="402"/>
      <c r="AJ4352" s="402"/>
    </row>
    <row r="4353" spans="10:36" hidden="1" x14ac:dyDescent="0.2">
      <c r="J4353" s="555" t="s">
        <v>987</v>
      </c>
      <c r="T4353" s="402"/>
      <c r="U4353" s="402"/>
      <c r="V4353" s="402"/>
      <c r="AG4353" s="402"/>
      <c r="AH4353" s="402"/>
      <c r="AI4353" s="402"/>
      <c r="AJ4353" s="402"/>
    </row>
    <row r="4354" spans="10:36" hidden="1" x14ac:dyDescent="0.2">
      <c r="J4354" s="555" t="s">
        <v>987</v>
      </c>
      <c r="T4354" s="402"/>
      <c r="U4354" s="402"/>
      <c r="V4354" s="402"/>
      <c r="AG4354" s="402"/>
      <c r="AH4354" s="402"/>
      <c r="AI4354" s="402"/>
      <c r="AJ4354" s="402"/>
    </row>
    <row r="4355" spans="10:36" hidden="1" x14ac:dyDescent="0.2">
      <c r="J4355" s="555" t="s">
        <v>987</v>
      </c>
      <c r="T4355" s="402"/>
      <c r="U4355" s="402"/>
      <c r="V4355" s="402"/>
      <c r="AG4355" s="402"/>
      <c r="AH4355" s="402"/>
      <c r="AI4355" s="402"/>
      <c r="AJ4355" s="402"/>
    </row>
    <row r="4356" spans="10:36" hidden="1" x14ac:dyDescent="0.2">
      <c r="J4356" s="555" t="s">
        <v>987</v>
      </c>
      <c r="T4356" s="402"/>
      <c r="U4356" s="402"/>
      <c r="V4356" s="402"/>
      <c r="AG4356" s="402"/>
      <c r="AH4356" s="402"/>
      <c r="AI4356" s="402"/>
      <c r="AJ4356" s="402"/>
    </row>
    <row r="4357" spans="10:36" hidden="1" x14ac:dyDescent="0.2">
      <c r="J4357" s="555" t="s">
        <v>987</v>
      </c>
      <c r="T4357" s="402"/>
      <c r="U4357" s="402"/>
      <c r="V4357" s="402"/>
      <c r="AG4357" s="402"/>
      <c r="AH4357" s="402"/>
      <c r="AI4357" s="402"/>
      <c r="AJ4357" s="402"/>
    </row>
    <row r="4358" spans="10:36" hidden="1" x14ac:dyDescent="0.2">
      <c r="J4358" s="555" t="s">
        <v>987</v>
      </c>
      <c r="T4358" s="402"/>
      <c r="U4358" s="402"/>
      <c r="V4358" s="402"/>
      <c r="AG4358" s="402"/>
      <c r="AH4358" s="402"/>
      <c r="AI4358" s="402"/>
      <c r="AJ4358" s="402"/>
    </row>
    <row r="4359" spans="10:36" hidden="1" x14ac:dyDescent="0.2">
      <c r="J4359" s="555" t="s">
        <v>987</v>
      </c>
      <c r="T4359" s="402"/>
      <c r="U4359" s="402"/>
      <c r="V4359" s="402"/>
      <c r="AG4359" s="402"/>
      <c r="AH4359" s="402"/>
      <c r="AI4359" s="402"/>
      <c r="AJ4359" s="402"/>
    </row>
    <row r="4360" spans="10:36" hidden="1" x14ac:dyDescent="0.2">
      <c r="J4360" s="555" t="s">
        <v>987</v>
      </c>
      <c r="T4360" s="402"/>
      <c r="U4360" s="402"/>
      <c r="V4360" s="402"/>
      <c r="AG4360" s="402"/>
      <c r="AH4360" s="402"/>
      <c r="AI4360" s="402"/>
      <c r="AJ4360" s="402"/>
    </row>
    <row r="4361" spans="10:36" hidden="1" x14ac:dyDescent="0.2">
      <c r="J4361" s="555" t="s">
        <v>987</v>
      </c>
      <c r="T4361" s="402"/>
      <c r="U4361" s="402"/>
      <c r="V4361" s="402"/>
      <c r="AG4361" s="402"/>
      <c r="AH4361" s="402"/>
      <c r="AI4361" s="402"/>
      <c r="AJ4361" s="402"/>
    </row>
    <row r="4362" spans="10:36" hidden="1" x14ac:dyDescent="0.2">
      <c r="J4362" s="555" t="s">
        <v>987</v>
      </c>
      <c r="T4362" s="402"/>
      <c r="U4362" s="402"/>
      <c r="V4362" s="402"/>
      <c r="AG4362" s="402"/>
      <c r="AH4362" s="402"/>
      <c r="AI4362" s="402"/>
      <c r="AJ4362" s="402"/>
    </row>
    <row r="4363" spans="10:36" hidden="1" x14ac:dyDescent="0.2">
      <c r="J4363" s="555" t="s">
        <v>987</v>
      </c>
      <c r="T4363" s="402"/>
      <c r="U4363" s="402"/>
      <c r="V4363" s="402"/>
      <c r="AG4363" s="402"/>
      <c r="AH4363" s="402"/>
      <c r="AI4363" s="402"/>
      <c r="AJ4363" s="402"/>
    </row>
    <row r="4364" spans="10:36" hidden="1" x14ac:dyDescent="0.2">
      <c r="J4364" s="555" t="s">
        <v>987</v>
      </c>
      <c r="T4364" s="402"/>
      <c r="U4364" s="402"/>
      <c r="V4364" s="402"/>
      <c r="AG4364" s="402"/>
      <c r="AH4364" s="402"/>
      <c r="AI4364" s="402"/>
      <c r="AJ4364" s="402"/>
    </row>
    <row r="4365" spans="10:36" hidden="1" x14ac:dyDescent="0.2">
      <c r="J4365" s="555" t="s">
        <v>987</v>
      </c>
      <c r="T4365" s="402"/>
      <c r="U4365" s="402"/>
      <c r="V4365" s="402"/>
      <c r="AG4365" s="402"/>
      <c r="AH4365" s="402"/>
      <c r="AI4365" s="402"/>
      <c r="AJ4365" s="402"/>
    </row>
    <row r="4366" spans="10:36" hidden="1" x14ac:dyDescent="0.2">
      <c r="J4366" s="555" t="s">
        <v>987</v>
      </c>
      <c r="T4366" s="402"/>
      <c r="U4366" s="402"/>
      <c r="V4366" s="402"/>
      <c r="AG4366" s="402"/>
      <c r="AH4366" s="402"/>
      <c r="AI4366" s="402"/>
      <c r="AJ4366" s="402"/>
    </row>
    <row r="4367" spans="10:36" hidden="1" x14ac:dyDescent="0.2">
      <c r="J4367" s="555" t="s">
        <v>987</v>
      </c>
      <c r="T4367" s="402"/>
      <c r="U4367" s="402"/>
      <c r="V4367" s="402"/>
      <c r="AG4367" s="402"/>
      <c r="AH4367" s="402"/>
      <c r="AI4367" s="402"/>
      <c r="AJ4367" s="402"/>
    </row>
    <row r="4368" spans="10:36" hidden="1" x14ac:dyDescent="0.2">
      <c r="J4368" s="555" t="s">
        <v>987</v>
      </c>
      <c r="T4368" s="402"/>
      <c r="U4368" s="402"/>
      <c r="V4368" s="402"/>
      <c r="AG4368" s="402"/>
      <c r="AH4368" s="402"/>
      <c r="AI4368" s="402"/>
      <c r="AJ4368" s="402"/>
    </row>
    <row r="4369" spans="10:36" hidden="1" x14ac:dyDescent="0.2">
      <c r="J4369" s="555" t="s">
        <v>987</v>
      </c>
      <c r="T4369" s="402"/>
      <c r="U4369" s="402"/>
      <c r="V4369" s="402"/>
      <c r="AG4369" s="402"/>
      <c r="AH4369" s="402"/>
      <c r="AI4369" s="402"/>
      <c r="AJ4369" s="402"/>
    </row>
    <row r="4370" spans="10:36" hidden="1" x14ac:dyDescent="0.2">
      <c r="J4370" s="555" t="s">
        <v>987</v>
      </c>
      <c r="T4370" s="402"/>
      <c r="U4370" s="402"/>
      <c r="V4370" s="402"/>
      <c r="AG4370" s="402"/>
      <c r="AH4370" s="402"/>
      <c r="AI4370" s="402"/>
      <c r="AJ4370" s="402"/>
    </row>
    <row r="4371" spans="10:36" hidden="1" x14ac:dyDescent="0.2">
      <c r="J4371" s="555" t="s">
        <v>987</v>
      </c>
      <c r="T4371" s="402"/>
      <c r="U4371" s="402"/>
      <c r="V4371" s="402"/>
      <c r="AG4371" s="402"/>
      <c r="AH4371" s="402"/>
      <c r="AI4371" s="402"/>
      <c r="AJ4371" s="402"/>
    </row>
    <row r="4372" spans="10:36" hidden="1" x14ac:dyDescent="0.2">
      <c r="J4372" s="555" t="s">
        <v>987</v>
      </c>
      <c r="T4372" s="402"/>
      <c r="U4372" s="402"/>
      <c r="V4372" s="402"/>
      <c r="AG4372" s="402"/>
      <c r="AH4372" s="402"/>
      <c r="AI4372" s="402"/>
      <c r="AJ4372" s="402"/>
    </row>
    <row r="4373" spans="10:36" hidden="1" x14ac:dyDescent="0.2">
      <c r="J4373" s="555" t="s">
        <v>987</v>
      </c>
      <c r="T4373" s="402"/>
      <c r="U4373" s="402"/>
      <c r="V4373" s="402"/>
      <c r="AG4373" s="402"/>
      <c r="AH4373" s="402"/>
      <c r="AI4373" s="402"/>
      <c r="AJ4373" s="402"/>
    </row>
    <row r="4374" spans="10:36" hidden="1" x14ac:dyDescent="0.2">
      <c r="J4374" s="555" t="s">
        <v>987</v>
      </c>
      <c r="T4374" s="402"/>
      <c r="U4374" s="402"/>
      <c r="V4374" s="402"/>
      <c r="AG4374" s="402"/>
      <c r="AH4374" s="402"/>
      <c r="AI4374" s="402"/>
      <c r="AJ4374" s="402"/>
    </row>
    <row r="4375" spans="10:36" hidden="1" x14ac:dyDescent="0.2">
      <c r="J4375" s="555" t="s">
        <v>987</v>
      </c>
      <c r="T4375" s="402"/>
      <c r="U4375" s="402"/>
      <c r="V4375" s="402"/>
      <c r="AG4375" s="402"/>
      <c r="AH4375" s="402"/>
      <c r="AI4375" s="402"/>
      <c r="AJ4375" s="402"/>
    </row>
    <row r="4376" spans="10:36" hidden="1" x14ac:dyDescent="0.2">
      <c r="J4376" s="555" t="s">
        <v>987</v>
      </c>
      <c r="T4376" s="402"/>
      <c r="U4376" s="402"/>
      <c r="V4376" s="402"/>
      <c r="AG4376" s="402"/>
      <c r="AH4376" s="402"/>
      <c r="AI4376" s="402"/>
      <c r="AJ4376" s="402"/>
    </row>
    <row r="4377" spans="10:36" hidden="1" x14ac:dyDescent="0.2">
      <c r="J4377" s="555" t="s">
        <v>987</v>
      </c>
      <c r="T4377" s="402"/>
      <c r="U4377" s="402"/>
      <c r="V4377" s="402"/>
      <c r="AG4377" s="402"/>
      <c r="AH4377" s="402"/>
      <c r="AI4377" s="402"/>
      <c r="AJ4377" s="402"/>
    </row>
    <row r="4378" spans="10:36" hidden="1" x14ac:dyDescent="0.2">
      <c r="J4378" s="555" t="s">
        <v>987</v>
      </c>
      <c r="T4378" s="402"/>
      <c r="U4378" s="402"/>
      <c r="V4378" s="402"/>
      <c r="AG4378" s="402"/>
      <c r="AH4378" s="402"/>
      <c r="AI4378" s="402"/>
      <c r="AJ4378" s="402"/>
    </row>
    <row r="4379" spans="10:36" hidden="1" x14ac:dyDescent="0.2">
      <c r="J4379" s="555" t="s">
        <v>987</v>
      </c>
      <c r="T4379" s="402"/>
      <c r="U4379" s="402"/>
      <c r="V4379" s="402"/>
      <c r="AG4379" s="402"/>
      <c r="AH4379" s="402"/>
      <c r="AI4379" s="402"/>
      <c r="AJ4379" s="402"/>
    </row>
    <row r="4380" spans="10:36" hidden="1" x14ac:dyDescent="0.2">
      <c r="J4380" s="555" t="s">
        <v>987</v>
      </c>
      <c r="T4380" s="402"/>
      <c r="U4380" s="402"/>
      <c r="V4380" s="402"/>
      <c r="AG4380" s="402"/>
      <c r="AH4380" s="402"/>
      <c r="AI4380" s="402"/>
      <c r="AJ4380" s="402"/>
    </row>
    <row r="4381" spans="10:36" hidden="1" x14ac:dyDescent="0.2">
      <c r="J4381" s="555" t="s">
        <v>987</v>
      </c>
      <c r="T4381" s="402"/>
      <c r="U4381" s="402"/>
      <c r="V4381" s="402"/>
      <c r="AG4381" s="402"/>
      <c r="AH4381" s="402"/>
      <c r="AI4381" s="402"/>
      <c r="AJ4381" s="402"/>
    </row>
    <row r="4382" spans="10:36" hidden="1" x14ac:dyDescent="0.2">
      <c r="J4382" s="555" t="s">
        <v>987</v>
      </c>
      <c r="T4382" s="402"/>
      <c r="U4382" s="402"/>
      <c r="V4382" s="402"/>
      <c r="AG4382" s="402"/>
      <c r="AH4382" s="402"/>
      <c r="AI4382" s="402"/>
      <c r="AJ4382" s="402"/>
    </row>
    <row r="4383" spans="10:36" hidden="1" x14ac:dyDescent="0.2">
      <c r="J4383" s="555" t="s">
        <v>987</v>
      </c>
      <c r="T4383" s="402"/>
      <c r="U4383" s="402"/>
      <c r="V4383" s="402"/>
      <c r="AG4383" s="402"/>
      <c r="AH4383" s="402"/>
      <c r="AI4383" s="402"/>
      <c r="AJ4383" s="402"/>
    </row>
    <row r="4384" spans="10:36" hidden="1" x14ac:dyDescent="0.2">
      <c r="J4384" s="555" t="s">
        <v>987</v>
      </c>
      <c r="T4384" s="402"/>
      <c r="U4384" s="402"/>
      <c r="V4384" s="402"/>
      <c r="AG4384" s="402"/>
      <c r="AH4384" s="402"/>
      <c r="AI4384" s="402"/>
      <c r="AJ4384" s="402"/>
    </row>
    <row r="4385" spans="10:36" hidden="1" x14ac:dyDescent="0.2">
      <c r="J4385" s="555" t="s">
        <v>987</v>
      </c>
      <c r="T4385" s="402"/>
      <c r="U4385" s="402"/>
      <c r="V4385" s="402"/>
      <c r="AG4385" s="402"/>
      <c r="AH4385" s="402"/>
      <c r="AI4385" s="402"/>
      <c r="AJ4385" s="402"/>
    </row>
    <row r="4386" spans="10:36" hidden="1" x14ac:dyDescent="0.2">
      <c r="J4386" s="555" t="s">
        <v>987</v>
      </c>
      <c r="T4386" s="402"/>
      <c r="U4386" s="402"/>
      <c r="V4386" s="402"/>
      <c r="AG4386" s="402"/>
      <c r="AH4386" s="402"/>
      <c r="AI4386" s="402"/>
      <c r="AJ4386" s="402"/>
    </row>
    <row r="4387" spans="10:36" hidden="1" x14ac:dyDescent="0.2">
      <c r="J4387" s="555" t="s">
        <v>987</v>
      </c>
      <c r="T4387" s="402"/>
      <c r="U4387" s="402"/>
      <c r="V4387" s="402"/>
      <c r="AG4387" s="402"/>
      <c r="AH4387" s="402"/>
      <c r="AI4387" s="402"/>
      <c r="AJ4387" s="402"/>
    </row>
    <row r="4388" spans="10:36" hidden="1" x14ac:dyDescent="0.2">
      <c r="J4388" s="555" t="s">
        <v>987</v>
      </c>
      <c r="T4388" s="402"/>
      <c r="U4388" s="402"/>
      <c r="V4388" s="402"/>
      <c r="AG4388" s="402"/>
      <c r="AH4388" s="402"/>
      <c r="AI4388" s="402"/>
      <c r="AJ4388" s="402"/>
    </row>
    <row r="4389" spans="10:36" hidden="1" x14ac:dyDescent="0.2">
      <c r="J4389" s="555" t="s">
        <v>987</v>
      </c>
      <c r="T4389" s="402"/>
      <c r="U4389" s="402"/>
      <c r="V4389" s="402"/>
      <c r="AG4389" s="402"/>
      <c r="AH4389" s="402"/>
      <c r="AI4389" s="402"/>
      <c r="AJ4389" s="402"/>
    </row>
    <row r="4390" spans="10:36" hidden="1" x14ac:dyDescent="0.2">
      <c r="J4390" s="555" t="s">
        <v>987</v>
      </c>
      <c r="T4390" s="402"/>
      <c r="U4390" s="402"/>
      <c r="V4390" s="402"/>
      <c r="AG4390" s="402"/>
      <c r="AH4390" s="402"/>
      <c r="AI4390" s="402"/>
      <c r="AJ4390" s="402"/>
    </row>
    <row r="4391" spans="10:36" hidden="1" x14ac:dyDescent="0.2">
      <c r="J4391" s="555" t="s">
        <v>987</v>
      </c>
      <c r="T4391" s="402"/>
      <c r="U4391" s="402"/>
      <c r="V4391" s="402"/>
      <c r="AG4391" s="402"/>
      <c r="AH4391" s="402"/>
      <c r="AI4391" s="402"/>
      <c r="AJ4391" s="402"/>
    </row>
    <row r="4392" spans="10:36" hidden="1" x14ac:dyDescent="0.2">
      <c r="J4392" s="555" t="s">
        <v>987</v>
      </c>
      <c r="T4392" s="402"/>
      <c r="U4392" s="402"/>
      <c r="V4392" s="402"/>
      <c r="AG4392" s="402"/>
      <c r="AH4392" s="402"/>
      <c r="AI4392" s="402"/>
      <c r="AJ4392" s="402"/>
    </row>
    <row r="4393" spans="10:36" hidden="1" x14ac:dyDescent="0.2">
      <c r="J4393" s="555" t="s">
        <v>987</v>
      </c>
      <c r="T4393" s="402"/>
      <c r="U4393" s="402"/>
      <c r="V4393" s="402"/>
      <c r="AG4393" s="402"/>
      <c r="AH4393" s="402"/>
      <c r="AI4393" s="402"/>
      <c r="AJ4393" s="402"/>
    </row>
    <row r="4394" spans="10:36" hidden="1" x14ac:dyDescent="0.2">
      <c r="J4394" s="555" t="s">
        <v>987</v>
      </c>
      <c r="T4394" s="402"/>
      <c r="U4394" s="402"/>
      <c r="V4394" s="402"/>
      <c r="AG4394" s="402"/>
      <c r="AH4394" s="402"/>
      <c r="AI4394" s="402"/>
      <c r="AJ4394" s="402"/>
    </row>
    <row r="4395" spans="10:36" hidden="1" x14ac:dyDescent="0.2">
      <c r="J4395" s="555" t="s">
        <v>987</v>
      </c>
      <c r="T4395" s="402"/>
      <c r="U4395" s="402"/>
      <c r="V4395" s="402"/>
      <c r="AG4395" s="402"/>
      <c r="AH4395" s="402"/>
      <c r="AI4395" s="402"/>
      <c r="AJ4395" s="402"/>
    </row>
    <row r="4396" spans="10:36" hidden="1" x14ac:dyDescent="0.2">
      <c r="J4396" s="555" t="s">
        <v>987</v>
      </c>
      <c r="T4396" s="402"/>
      <c r="U4396" s="402"/>
      <c r="V4396" s="402"/>
      <c r="AG4396" s="402"/>
      <c r="AH4396" s="402"/>
      <c r="AI4396" s="402"/>
      <c r="AJ4396" s="402"/>
    </row>
    <row r="4397" spans="10:36" hidden="1" x14ac:dyDescent="0.2">
      <c r="J4397" s="555" t="s">
        <v>987</v>
      </c>
      <c r="T4397" s="402"/>
      <c r="U4397" s="402"/>
      <c r="V4397" s="402"/>
      <c r="AG4397" s="402"/>
      <c r="AH4397" s="402"/>
      <c r="AI4397" s="402"/>
      <c r="AJ4397" s="402"/>
    </row>
    <row r="4398" spans="10:36" hidden="1" x14ac:dyDescent="0.2">
      <c r="J4398" s="555" t="s">
        <v>987</v>
      </c>
      <c r="T4398" s="402"/>
      <c r="U4398" s="402"/>
      <c r="V4398" s="402"/>
      <c r="AG4398" s="402"/>
      <c r="AH4398" s="402"/>
      <c r="AI4398" s="402"/>
      <c r="AJ4398" s="402"/>
    </row>
    <row r="4399" spans="10:36" hidden="1" x14ac:dyDescent="0.2">
      <c r="J4399" s="555" t="s">
        <v>987</v>
      </c>
      <c r="T4399" s="402"/>
      <c r="U4399" s="402"/>
      <c r="V4399" s="402"/>
      <c r="AG4399" s="402"/>
      <c r="AH4399" s="402"/>
      <c r="AI4399" s="402"/>
      <c r="AJ4399" s="402"/>
    </row>
    <row r="4400" spans="10:36" hidden="1" x14ac:dyDescent="0.2">
      <c r="J4400" s="555" t="s">
        <v>987</v>
      </c>
      <c r="T4400" s="402"/>
      <c r="U4400" s="402"/>
      <c r="V4400" s="402"/>
      <c r="AG4400" s="402"/>
      <c r="AH4400" s="402"/>
      <c r="AI4400" s="402"/>
      <c r="AJ4400" s="402"/>
    </row>
    <row r="4401" spans="10:36" hidden="1" x14ac:dyDescent="0.2">
      <c r="J4401" s="555" t="s">
        <v>987</v>
      </c>
      <c r="T4401" s="402"/>
      <c r="U4401" s="402"/>
      <c r="V4401" s="402"/>
      <c r="AG4401" s="402"/>
      <c r="AH4401" s="402"/>
      <c r="AI4401" s="402"/>
      <c r="AJ4401" s="402"/>
    </row>
    <row r="4402" spans="10:36" hidden="1" x14ac:dyDescent="0.2">
      <c r="J4402" s="555" t="s">
        <v>987</v>
      </c>
      <c r="T4402" s="402"/>
      <c r="U4402" s="402"/>
      <c r="V4402" s="402"/>
      <c r="AG4402" s="402"/>
      <c r="AH4402" s="402"/>
      <c r="AI4402" s="402"/>
      <c r="AJ4402" s="402"/>
    </row>
    <row r="4403" spans="10:36" hidden="1" x14ac:dyDescent="0.2">
      <c r="J4403" s="555" t="s">
        <v>987</v>
      </c>
      <c r="T4403" s="402"/>
      <c r="U4403" s="402"/>
      <c r="V4403" s="402"/>
      <c r="AG4403" s="402"/>
      <c r="AH4403" s="402"/>
      <c r="AI4403" s="402"/>
      <c r="AJ4403" s="402"/>
    </row>
    <row r="4404" spans="10:36" hidden="1" x14ac:dyDescent="0.2">
      <c r="J4404" s="555" t="s">
        <v>987</v>
      </c>
      <c r="T4404" s="402"/>
      <c r="U4404" s="402"/>
      <c r="V4404" s="402"/>
      <c r="AG4404" s="402"/>
      <c r="AH4404" s="402"/>
      <c r="AI4404" s="402"/>
      <c r="AJ4404" s="402"/>
    </row>
    <row r="4405" spans="10:36" hidden="1" x14ac:dyDescent="0.2">
      <c r="J4405" s="555" t="s">
        <v>987</v>
      </c>
      <c r="T4405" s="402"/>
      <c r="U4405" s="402"/>
      <c r="V4405" s="402"/>
      <c r="AG4405" s="402"/>
      <c r="AH4405" s="402"/>
      <c r="AI4405" s="402"/>
      <c r="AJ4405" s="402"/>
    </row>
    <row r="4406" spans="10:36" hidden="1" x14ac:dyDescent="0.2">
      <c r="J4406" s="555" t="s">
        <v>987</v>
      </c>
      <c r="T4406" s="402"/>
      <c r="U4406" s="402"/>
      <c r="V4406" s="402"/>
      <c r="AG4406" s="402"/>
      <c r="AH4406" s="402"/>
      <c r="AI4406" s="402"/>
      <c r="AJ4406" s="402"/>
    </row>
    <row r="4407" spans="10:36" hidden="1" x14ac:dyDescent="0.2">
      <c r="J4407" s="555" t="s">
        <v>987</v>
      </c>
      <c r="T4407" s="402"/>
      <c r="U4407" s="402"/>
      <c r="V4407" s="402"/>
      <c r="AG4407" s="402"/>
      <c r="AH4407" s="402"/>
      <c r="AI4407" s="402"/>
      <c r="AJ4407" s="402"/>
    </row>
    <row r="4408" spans="10:36" hidden="1" x14ac:dyDescent="0.2">
      <c r="J4408" s="555" t="s">
        <v>987</v>
      </c>
      <c r="T4408" s="402"/>
      <c r="U4408" s="402"/>
      <c r="V4408" s="402"/>
      <c r="AG4408" s="402"/>
      <c r="AH4408" s="402"/>
      <c r="AI4408" s="402"/>
      <c r="AJ4408" s="402"/>
    </row>
    <row r="4409" spans="10:36" hidden="1" x14ac:dyDescent="0.2">
      <c r="J4409" s="555" t="s">
        <v>987</v>
      </c>
      <c r="T4409" s="402"/>
      <c r="U4409" s="402"/>
      <c r="V4409" s="402"/>
      <c r="AG4409" s="402"/>
      <c r="AH4409" s="402"/>
      <c r="AI4409" s="402"/>
      <c r="AJ4409" s="402"/>
    </row>
    <row r="4410" spans="10:36" hidden="1" x14ac:dyDescent="0.2">
      <c r="J4410" s="555" t="s">
        <v>987</v>
      </c>
      <c r="T4410" s="402"/>
      <c r="U4410" s="402"/>
      <c r="V4410" s="402"/>
      <c r="AG4410" s="402"/>
      <c r="AH4410" s="402"/>
      <c r="AI4410" s="402"/>
      <c r="AJ4410" s="402"/>
    </row>
    <row r="4411" spans="10:36" hidden="1" x14ac:dyDescent="0.2">
      <c r="J4411" s="555" t="s">
        <v>987</v>
      </c>
      <c r="T4411" s="402"/>
      <c r="U4411" s="402"/>
      <c r="V4411" s="402"/>
      <c r="AG4411" s="402"/>
      <c r="AH4411" s="402"/>
      <c r="AI4411" s="402"/>
      <c r="AJ4411" s="402"/>
    </row>
    <row r="4412" spans="10:36" hidden="1" x14ac:dyDescent="0.2">
      <c r="J4412" s="555" t="s">
        <v>987</v>
      </c>
      <c r="T4412" s="402"/>
      <c r="U4412" s="402"/>
      <c r="V4412" s="402"/>
      <c r="AG4412" s="402"/>
      <c r="AH4412" s="402"/>
      <c r="AI4412" s="402"/>
      <c r="AJ4412" s="402"/>
    </row>
    <row r="4413" spans="10:36" hidden="1" x14ac:dyDescent="0.2">
      <c r="J4413" s="555" t="s">
        <v>987</v>
      </c>
      <c r="T4413" s="402"/>
      <c r="U4413" s="402"/>
      <c r="V4413" s="402"/>
      <c r="AG4413" s="402"/>
      <c r="AH4413" s="402"/>
      <c r="AI4413" s="402"/>
      <c r="AJ4413" s="402"/>
    </row>
    <row r="4414" spans="10:36" hidden="1" x14ac:dyDescent="0.2">
      <c r="J4414" s="555" t="s">
        <v>987</v>
      </c>
      <c r="T4414" s="402"/>
      <c r="U4414" s="402"/>
      <c r="V4414" s="402"/>
      <c r="AG4414" s="402"/>
      <c r="AH4414" s="402"/>
      <c r="AI4414" s="402"/>
      <c r="AJ4414" s="402"/>
    </row>
    <row r="4415" spans="10:36" hidden="1" x14ac:dyDescent="0.2">
      <c r="J4415" s="555" t="s">
        <v>987</v>
      </c>
      <c r="T4415" s="402"/>
      <c r="U4415" s="402"/>
      <c r="V4415" s="402"/>
      <c r="AG4415" s="402"/>
      <c r="AH4415" s="402"/>
      <c r="AI4415" s="402"/>
      <c r="AJ4415" s="402"/>
    </row>
    <row r="4416" spans="10:36" hidden="1" x14ac:dyDescent="0.2">
      <c r="J4416" s="555" t="s">
        <v>987</v>
      </c>
      <c r="T4416" s="402"/>
      <c r="U4416" s="402"/>
      <c r="V4416" s="402"/>
      <c r="AG4416" s="402"/>
      <c r="AH4416" s="402"/>
      <c r="AI4416" s="402"/>
      <c r="AJ4416" s="402"/>
    </row>
    <row r="4417" spans="10:36" hidden="1" x14ac:dyDescent="0.2">
      <c r="J4417" s="555" t="s">
        <v>987</v>
      </c>
      <c r="T4417" s="402"/>
      <c r="U4417" s="402"/>
      <c r="V4417" s="402"/>
      <c r="AG4417" s="402"/>
      <c r="AH4417" s="402"/>
      <c r="AI4417" s="402"/>
      <c r="AJ4417" s="402"/>
    </row>
    <row r="4418" spans="10:36" hidden="1" x14ac:dyDescent="0.2">
      <c r="J4418" s="555" t="s">
        <v>987</v>
      </c>
      <c r="T4418" s="402"/>
      <c r="U4418" s="402"/>
      <c r="V4418" s="402"/>
      <c r="AG4418" s="402"/>
      <c r="AH4418" s="402"/>
      <c r="AI4418" s="402"/>
      <c r="AJ4418" s="402"/>
    </row>
    <row r="4419" spans="10:36" hidden="1" x14ac:dyDescent="0.2">
      <c r="J4419" s="555" t="s">
        <v>987</v>
      </c>
      <c r="T4419" s="402"/>
      <c r="U4419" s="402"/>
      <c r="V4419" s="402"/>
      <c r="AG4419" s="402"/>
      <c r="AH4419" s="402"/>
      <c r="AI4419" s="402"/>
      <c r="AJ4419" s="402"/>
    </row>
    <row r="4420" spans="10:36" hidden="1" x14ac:dyDescent="0.2">
      <c r="J4420" s="555" t="s">
        <v>987</v>
      </c>
      <c r="T4420" s="402"/>
      <c r="U4420" s="402"/>
      <c r="V4420" s="402"/>
      <c r="AG4420" s="402"/>
      <c r="AH4420" s="402"/>
      <c r="AI4420" s="402"/>
      <c r="AJ4420" s="402"/>
    </row>
    <row r="4421" spans="10:36" hidden="1" x14ac:dyDescent="0.2">
      <c r="J4421" s="555" t="s">
        <v>987</v>
      </c>
      <c r="T4421" s="402"/>
      <c r="U4421" s="402"/>
      <c r="V4421" s="402"/>
      <c r="AG4421" s="402"/>
      <c r="AH4421" s="402"/>
      <c r="AI4421" s="402"/>
      <c r="AJ4421" s="402"/>
    </row>
    <row r="4422" spans="10:36" hidden="1" x14ac:dyDescent="0.2">
      <c r="J4422" s="555" t="s">
        <v>987</v>
      </c>
      <c r="T4422" s="402"/>
      <c r="U4422" s="402"/>
      <c r="V4422" s="402"/>
      <c r="AG4422" s="402"/>
      <c r="AH4422" s="402"/>
      <c r="AI4422" s="402"/>
      <c r="AJ4422" s="402"/>
    </row>
    <row r="4423" spans="10:36" hidden="1" x14ac:dyDescent="0.2">
      <c r="J4423" s="555" t="s">
        <v>987</v>
      </c>
      <c r="T4423" s="402"/>
      <c r="U4423" s="402"/>
      <c r="V4423" s="402"/>
      <c r="AG4423" s="402"/>
      <c r="AH4423" s="402"/>
      <c r="AI4423" s="402"/>
      <c r="AJ4423" s="402"/>
    </row>
    <row r="4424" spans="10:36" hidden="1" x14ac:dyDescent="0.2">
      <c r="J4424" s="555" t="s">
        <v>987</v>
      </c>
      <c r="T4424" s="402"/>
      <c r="U4424" s="402"/>
      <c r="V4424" s="402"/>
      <c r="AG4424" s="402"/>
      <c r="AH4424" s="402"/>
      <c r="AI4424" s="402"/>
      <c r="AJ4424" s="402"/>
    </row>
    <row r="4425" spans="10:36" hidden="1" x14ac:dyDescent="0.2">
      <c r="J4425" s="555" t="s">
        <v>987</v>
      </c>
      <c r="T4425" s="402"/>
      <c r="U4425" s="402"/>
      <c r="V4425" s="402"/>
      <c r="AG4425" s="402"/>
      <c r="AH4425" s="402"/>
      <c r="AI4425" s="402"/>
      <c r="AJ4425" s="402"/>
    </row>
    <row r="4426" spans="10:36" hidden="1" x14ac:dyDescent="0.2">
      <c r="J4426" s="555" t="s">
        <v>987</v>
      </c>
      <c r="T4426" s="402"/>
      <c r="U4426" s="402"/>
      <c r="V4426" s="402"/>
      <c r="AG4426" s="402"/>
      <c r="AH4426" s="402"/>
      <c r="AI4426" s="402"/>
      <c r="AJ4426" s="402"/>
    </row>
    <row r="4427" spans="10:36" hidden="1" x14ac:dyDescent="0.2">
      <c r="J4427" s="555" t="s">
        <v>987</v>
      </c>
      <c r="T4427" s="402"/>
      <c r="U4427" s="402"/>
      <c r="V4427" s="402"/>
      <c r="AG4427" s="402"/>
      <c r="AH4427" s="402"/>
      <c r="AI4427" s="402"/>
      <c r="AJ4427" s="402"/>
    </row>
    <row r="4428" spans="10:36" hidden="1" x14ac:dyDescent="0.2">
      <c r="J4428" s="555" t="s">
        <v>987</v>
      </c>
      <c r="T4428" s="402"/>
      <c r="U4428" s="402"/>
      <c r="V4428" s="402"/>
      <c r="AG4428" s="402"/>
      <c r="AH4428" s="402"/>
      <c r="AI4428" s="402"/>
      <c r="AJ4428" s="402"/>
    </row>
    <row r="4429" spans="10:36" hidden="1" x14ac:dyDescent="0.2">
      <c r="J4429" s="555" t="s">
        <v>987</v>
      </c>
      <c r="T4429" s="402"/>
      <c r="U4429" s="402"/>
      <c r="V4429" s="402"/>
      <c r="AG4429" s="402"/>
      <c r="AH4429" s="402"/>
      <c r="AI4429" s="402"/>
      <c r="AJ4429" s="402"/>
    </row>
    <row r="4430" spans="10:36" hidden="1" x14ac:dyDescent="0.2">
      <c r="J4430" s="555" t="s">
        <v>987</v>
      </c>
      <c r="T4430" s="402"/>
      <c r="U4430" s="402"/>
      <c r="V4430" s="402"/>
      <c r="AG4430" s="402"/>
      <c r="AH4430" s="402"/>
      <c r="AI4430" s="402"/>
      <c r="AJ4430" s="402"/>
    </row>
    <row r="4431" spans="10:36" hidden="1" x14ac:dyDescent="0.2">
      <c r="J4431" s="555" t="s">
        <v>987</v>
      </c>
      <c r="T4431" s="402"/>
      <c r="U4431" s="402"/>
      <c r="V4431" s="402"/>
      <c r="AG4431" s="402"/>
      <c r="AH4431" s="402"/>
      <c r="AI4431" s="402"/>
      <c r="AJ4431" s="402"/>
    </row>
    <row r="4432" spans="10:36" hidden="1" x14ac:dyDescent="0.2">
      <c r="J4432" s="555" t="s">
        <v>987</v>
      </c>
      <c r="T4432" s="402"/>
      <c r="U4432" s="402"/>
      <c r="V4432" s="402"/>
      <c r="AG4432" s="402"/>
      <c r="AH4432" s="402"/>
      <c r="AI4432" s="402"/>
      <c r="AJ4432" s="402"/>
    </row>
    <row r="4433" spans="10:36" hidden="1" x14ac:dyDescent="0.2">
      <c r="J4433" s="555" t="s">
        <v>987</v>
      </c>
      <c r="T4433" s="402"/>
      <c r="U4433" s="402"/>
      <c r="V4433" s="402"/>
      <c r="AG4433" s="402"/>
      <c r="AH4433" s="402"/>
      <c r="AI4433" s="402"/>
      <c r="AJ4433" s="402"/>
    </row>
    <row r="4434" spans="10:36" hidden="1" x14ac:dyDescent="0.2">
      <c r="J4434" s="555" t="s">
        <v>987</v>
      </c>
      <c r="T4434" s="402"/>
      <c r="U4434" s="402"/>
      <c r="V4434" s="402"/>
      <c r="AG4434" s="402"/>
      <c r="AH4434" s="402"/>
      <c r="AI4434" s="402"/>
      <c r="AJ4434" s="402"/>
    </row>
    <row r="4435" spans="10:36" hidden="1" x14ac:dyDescent="0.2">
      <c r="J4435" s="555" t="s">
        <v>987</v>
      </c>
      <c r="T4435" s="402"/>
      <c r="U4435" s="402"/>
      <c r="V4435" s="402"/>
      <c r="AG4435" s="402"/>
      <c r="AH4435" s="402"/>
      <c r="AI4435" s="402"/>
      <c r="AJ4435" s="402"/>
    </row>
    <row r="4436" spans="10:36" hidden="1" x14ac:dyDescent="0.2">
      <c r="J4436" s="555" t="s">
        <v>987</v>
      </c>
      <c r="T4436" s="402"/>
      <c r="U4436" s="402"/>
      <c r="V4436" s="402"/>
      <c r="AG4436" s="402"/>
      <c r="AH4436" s="402"/>
      <c r="AI4436" s="402"/>
      <c r="AJ4436" s="402"/>
    </row>
    <row r="4437" spans="10:36" hidden="1" x14ac:dyDescent="0.2">
      <c r="J4437" s="555" t="s">
        <v>987</v>
      </c>
      <c r="T4437" s="402"/>
      <c r="U4437" s="402"/>
      <c r="V4437" s="402"/>
      <c r="AG4437" s="402"/>
      <c r="AH4437" s="402"/>
      <c r="AI4437" s="402"/>
      <c r="AJ4437" s="402"/>
    </row>
    <row r="4438" spans="10:36" hidden="1" x14ac:dyDescent="0.2">
      <c r="J4438" s="555" t="s">
        <v>987</v>
      </c>
      <c r="T4438" s="402"/>
      <c r="U4438" s="402"/>
      <c r="V4438" s="402"/>
      <c r="AG4438" s="402"/>
      <c r="AH4438" s="402"/>
      <c r="AI4438" s="402"/>
      <c r="AJ4438" s="402"/>
    </row>
    <row r="4439" spans="10:36" hidden="1" x14ac:dyDescent="0.2">
      <c r="J4439" s="555" t="s">
        <v>987</v>
      </c>
      <c r="T4439" s="402"/>
      <c r="U4439" s="402"/>
      <c r="V4439" s="402"/>
      <c r="AG4439" s="402"/>
      <c r="AH4439" s="402"/>
      <c r="AI4439" s="402"/>
      <c r="AJ4439" s="402"/>
    </row>
    <row r="4440" spans="10:36" hidden="1" x14ac:dyDescent="0.2">
      <c r="J4440" s="555" t="s">
        <v>987</v>
      </c>
      <c r="T4440" s="402"/>
      <c r="U4440" s="402"/>
      <c r="V4440" s="402"/>
      <c r="AG4440" s="402"/>
      <c r="AH4440" s="402"/>
      <c r="AI4440" s="402"/>
      <c r="AJ4440" s="402"/>
    </row>
    <row r="4441" spans="10:36" hidden="1" x14ac:dyDescent="0.2">
      <c r="J4441" s="555" t="s">
        <v>987</v>
      </c>
      <c r="T4441" s="402"/>
      <c r="U4441" s="402"/>
      <c r="V4441" s="402"/>
      <c r="AG4441" s="402"/>
      <c r="AH4441" s="402"/>
      <c r="AI4441" s="402"/>
      <c r="AJ4441" s="402"/>
    </row>
    <row r="4442" spans="10:36" hidden="1" x14ac:dyDescent="0.2">
      <c r="J4442" s="555" t="s">
        <v>987</v>
      </c>
      <c r="T4442" s="402"/>
      <c r="U4442" s="402"/>
      <c r="V4442" s="402"/>
      <c r="AG4442" s="402"/>
      <c r="AH4442" s="402"/>
      <c r="AI4442" s="402"/>
      <c r="AJ4442" s="402"/>
    </row>
    <row r="4443" spans="10:36" hidden="1" x14ac:dyDescent="0.2">
      <c r="J4443" s="555" t="s">
        <v>987</v>
      </c>
      <c r="T4443" s="402"/>
      <c r="U4443" s="402"/>
      <c r="V4443" s="402"/>
      <c r="AG4443" s="402"/>
      <c r="AH4443" s="402"/>
      <c r="AI4443" s="402"/>
      <c r="AJ4443" s="402"/>
    </row>
    <row r="4444" spans="10:36" hidden="1" x14ac:dyDescent="0.2">
      <c r="J4444" s="555" t="s">
        <v>987</v>
      </c>
      <c r="T4444" s="402"/>
      <c r="U4444" s="402"/>
      <c r="V4444" s="402"/>
      <c r="AG4444" s="402"/>
      <c r="AH4444" s="402"/>
      <c r="AI4444" s="402"/>
      <c r="AJ4444" s="402"/>
    </row>
    <row r="4445" spans="10:36" hidden="1" x14ac:dyDescent="0.2">
      <c r="J4445" s="555" t="s">
        <v>987</v>
      </c>
      <c r="T4445" s="402"/>
      <c r="U4445" s="402"/>
      <c r="V4445" s="402"/>
      <c r="AG4445" s="402"/>
      <c r="AH4445" s="402"/>
      <c r="AI4445" s="402"/>
      <c r="AJ4445" s="402"/>
    </row>
    <row r="4446" spans="10:36" hidden="1" x14ac:dyDescent="0.2">
      <c r="J4446" s="555" t="s">
        <v>987</v>
      </c>
      <c r="T4446" s="402"/>
      <c r="U4446" s="402"/>
      <c r="V4446" s="402"/>
      <c r="AG4446" s="402"/>
      <c r="AH4446" s="402"/>
      <c r="AI4446" s="402"/>
      <c r="AJ4446" s="402"/>
    </row>
    <row r="4447" spans="10:36" hidden="1" x14ac:dyDescent="0.2">
      <c r="J4447" s="555" t="s">
        <v>987</v>
      </c>
      <c r="T4447" s="402"/>
      <c r="U4447" s="402"/>
      <c r="V4447" s="402"/>
      <c r="AG4447" s="402"/>
      <c r="AH4447" s="402"/>
      <c r="AI4447" s="402"/>
      <c r="AJ4447" s="402"/>
    </row>
    <row r="4448" spans="10:36" hidden="1" x14ac:dyDescent="0.2">
      <c r="J4448" s="555" t="s">
        <v>987</v>
      </c>
      <c r="T4448" s="402"/>
      <c r="U4448" s="402"/>
      <c r="V4448" s="402"/>
      <c r="AG4448" s="402"/>
      <c r="AH4448" s="402"/>
      <c r="AI4448" s="402"/>
      <c r="AJ4448" s="402"/>
    </row>
    <row r="4449" spans="10:36" hidden="1" x14ac:dyDescent="0.2">
      <c r="J4449" s="555" t="s">
        <v>987</v>
      </c>
      <c r="T4449" s="402"/>
      <c r="U4449" s="402"/>
      <c r="V4449" s="402"/>
      <c r="AG4449" s="402"/>
      <c r="AH4449" s="402"/>
      <c r="AI4449" s="402"/>
      <c r="AJ4449" s="402"/>
    </row>
    <row r="4450" spans="10:36" hidden="1" x14ac:dyDescent="0.2">
      <c r="J4450" s="555" t="s">
        <v>987</v>
      </c>
      <c r="T4450" s="402"/>
      <c r="U4450" s="402"/>
      <c r="V4450" s="402"/>
      <c r="AG4450" s="402"/>
      <c r="AH4450" s="402"/>
      <c r="AI4450" s="402"/>
      <c r="AJ4450" s="402"/>
    </row>
    <row r="4451" spans="10:36" hidden="1" x14ac:dyDescent="0.2">
      <c r="J4451" s="555" t="s">
        <v>987</v>
      </c>
      <c r="T4451" s="402"/>
      <c r="U4451" s="402"/>
      <c r="V4451" s="402"/>
      <c r="AG4451" s="402"/>
      <c r="AH4451" s="402"/>
      <c r="AI4451" s="402"/>
      <c r="AJ4451" s="402"/>
    </row>
    <row r="4452" spans="10:36" hidden="1" x14ac:dyDescent="0.2">
      <c r="J4452" s="555" t="s">
        <v>987</v>
      </c>
      <c r="T4452" s="402"/>
      <c r="U4452" s="402"/>
      <c r="V4452" s="402"/>
      <c r="AG4452" s="402"/>
      <c r="AH4452" s="402"/>
      <c r="AI4452" s="402"/>
      <c r="AJ4452" s="402"/>
    </row>
    <row r="4453" spans="10:36" hidden="1" x14ac:dyDescent="0.2">
      <c r="J4453" s="555" t="s">
        <v>987</v>
      </c>
      <c r="T4453" s="402"/>
      <c r="U4453" s="402"/>
      <c r="V4453" s="402"/>
      <c r="AG4453" s="402"/>
      <c r="AH4453" s="402"/>
      <c r="AI4453" s="402"/>
      <c r="AJ4453" s="402"/>
    </row>
    <row r="4454" spans="10:36" hidden="1" x14ac:dyDescent="0.2">
      <c r="J4454" s="555" t="s">
        <v>987</v>
      </c>
      <c r="T4454" s="402"/>
      <c r="U4454" s="402"/>
      <c r="V4454" s="402"/>
      <c r="AG4454" s="402"/>
      <c r="AH4454" s="402"/>
      <c r="AI4454" s="402"/>
      <c r="AJ4454" s="402"/>
    </row>
    <row r="4455" spans="10:36" hidden="1" x14ac:dyDescent="0.2">
      <c r="J4455" s="555" t="s">
        <v>987</v>
      </c>
      <c r="T4455" s="402"/>
      <c r="U4455" s="402"/>
      <c r="V4455" s="402"/>
      <c r="AG4455" s="402"/>
      <c r="AH4455" s="402"/>
      <c r="AI4455" s="402"/>
      <c r="AJ4455" s="402"/>
    </row>
    <row r="4456" spans="10:36" hidden="1" x14ac:dyDescent="0.2">
      <c r="J4456" s="555" t="s">
        <v>987</v>
      </c>
      <c r="T4456" s="402"/>
      <c r="U4456" s="402"/>
      <c r="V4456" s="402"/>
      <c r="AG4456" s="402"/>
      <c r="AH4456" s="402"/>
      <c r="AI4456" s="402"/>
      <c r="AJ4456" s="402"/>
    </row>
    <row r="4457" spans="10:36" hidden="1" x14ac:dyDescent="0.2">
      <c r="J4457" s="555" t="s">
        <v>987</v>
      </c>
      <c r="T4457" s="402"/>
      <c r="U4457" s="402"/>
      <c r="V4457" s="402"/>
      <c r="AG4457" s="402"/>
      <c r="AH4457" s="402"/>
      <c r="AI4457" s="402"/>
      <c r="AJ4457" s="402"/>
    </row>
    <row r="4458" spans="10:36" hidden="1" x14ac:dyDescent="0.2">
      <c r="J4458" s="555" t="s">
        <v>987</v>
      </c>
      <c r="T4458" s="402"/>
      <c r="U4458" s="402"/>
      <c r="V4458" s="402"/>
      <c r="AG4458" s="402"/>
      <c r="AH4458" s="402"/>
      <c r="AI4458" s="402"/>
      <c r="AJ4458" s="402"/>
    </row>
    <row r="4459" spans="10:36" hidden="1" x14ac:dyDescent="0.2">
      <c r="J4459" s="555" t="s">
        <v>987</v>
      </c>
      <c r="T4459" s="402"/>
      <c r="U4459" s="402"/>
      <c r="V4459" s="402"/>
      <c r="AG4459" s="402"/>
      <c r="AH4459" s="402"/>
      <c r="AI4459" s="402"/>
      <c r="AJ4459" s="402"/>
    </row>
    <row r="4460" spans="10:36" hidden="1" x14ac:dyDescent="0.2">
      <c r="J4460" s="555" t="s">
        <v>987</v>
      </c>
      <c r="T4460" s="402"/>
      <c r="U4460" s="402"/>
      <c r="V4460" s="402"/>
      <c r="AG4460" s="402"/>
      <c r="AH4460" s="402"/>
      <c r="AI4460" s="402"/>
      <c r="AJ4460" s="402"/>
    </row>
    <row r="4461" spans="10:36" hidden="1" x14ac:dyDescent="0.2">
      <c r="J4461" s="555" t="s">
        <v>987</v>
      </c>
      <c r="T4461" s="402"/>
      <c r="U4461" s="402"/>
      <c r="V4461" s="402"/>
      <c r="AG4461" s="402"/>
      <c r="AH4461" s="402"/>
      <c r="AI4461" s="402"/>
      <c r="AJ4461" s="402"/>
    </row>
    <row r="4462" spans="10:36" hidden="1" x14ac:dyDescent="0.2">
      <c r="J4462" s="555" t="s">
        <v>987</v>
      </c>
      <c r="T4462" s="402"/>
      <c r="U4462" s="402"/>
      <c r="V4462" s="402"/>
      <c r="AG4462" s="402"/>
      <c r="AH4462" s="402"/>
      <c r="AI4462" s="402"/>
      <c r="AJ4462" s="402"/>
    </row>
    <row r="4463" spans="10:36" hidden="1" x14ac:dyDescent="0.2">
      <c r="J4463" s="555" t="s">
        <v>987</v>
      </c>
      <c r="T4463" s="402"/>
      <c r="U4463" s="402"/>
      <c r="V4463" s="402"/>
      <c r="AG4463" s="402"/>
      <c r="AH4463" s="402"/>
      <c r="AI4463" s="402"/>
      <c r="AJ4463" s="402"/>
    </row>
    <row r="4464" spans="10:36" hidden="1" x14ac:dyDescent="0.2">
      <c r="J4464" s="555" t="s">
        <v>987</v>
      </c>
      <c r="T4464" s="402"/>
      <c r="U4464" s="402"/>
      <c r="V4464" s="402"/>
      <c r="AG4464" s="402"/>
      <c r="AH4464" s="402"/>
      <c r="AI4464" s="402"/>
      <c r="AJ4464" s="402"/>
    </row>
    <row r="4465" spans="10:36" hidden="1" x14ac:dyDescent="0.2">
      <c r="J4465" s="555" t="s">
        <v>987</v>
      </c>
      <c r="T4465" s="402"/>
      <c r="U4465" s="402"/>
      <c r="V4465" s="402"/>
      <c r="AG4465" s="402"/>
      <c r="AH4465" s="402"/>
      <c r="AI4465" s="402"/>
      <c r="AJ4465" s="402"/>
    </row>
    <row r="4466" spans="10:36" hidden="1" x14ac:dyDescent="0.2">
      <c r="J4466" s="555" t="s">
        <v>987</v>
      </c>
      <c r="T4466" s="402"/>
      <c r="U4466" s="402"/>
      <c r="V4466" s="402"/>
      <c r="AG4466" s="402"/>
      <c r="AH4466" s="402"/>
      <c r="AI4466" s="402"/>
      <c r="AJ4466" s="402"/>
    </row>
    <row r="4467" spans="10:36" hidden="1" x14ac:dyDescent="0.2">
      <c r="J4467" s="555" t="s">
        <v>987</v>
      </c>
      <c r="T4467" s="402"/>
      <c r="U4467" s="402"/>
      <c r="V4467" s="402"/>
      <c r="AG4467" s="402"/>
      <c r="AH4467" s="402"/>
      <c r="AI4467" s="402"/>
      <c r="AJ4467" s="402"/>
    </row>
    <row r="4468" spans="10:36" hidden="1" x14ac:dyDescent="0.2">
      <c r="J4468" s="555" t="s">
        <v>987</v>
      </c>
      <c r="T4468" s="402"/>
      <c r="U4468" s="402"/>
      <c r="V4468" s="402"/>
      <c r="AG4468" s="402"/>
      <c r="AH4468" s="402"/>
      <c r="AI4468" s="402"/>
      <c r="AJ4468" s="402"/>
    </row>
    <row r="4469" spans="10:36" hidden="1" x14ac:dyDescent="0.2">
      <c r="J4469" s="555" t="s">
        <v>987</v>
      </c>
      <c r="T4469" s="402"/>
      <c r="U4469" s="402"/>
      <c r="V4469" s="402"/>
      <c r="AG4469" s="402"/>
      <c r="AH4469" s="402"/>
      <c r="AI4469" s="402"/>
      <c r="AJ4469" s="402"/>
    </row>
    <row r="4470" spans="10:36" hidden="1" x14ac:dyDescent="0.2">
      <c r="J4470" s="555" t="s">
        <v>987</v>
      </c>
      <c r="T4470" s="402"/>
      <c r="U4470" s="402"/>
      <c r="V4470" s="402"/>
      <c r="AG4470" s="402"/>
      <c r="AH4470" s="402"/>
      <c r="AI4470" s="402"/>
      <c r="AJ4470" s="402"/>
    </row>
    <row r="4471" spans="10:36" hidden="1" x14ac:dyDescent="0.2">
      <c r="J4471" s="555" t="s">
        <v>987</v>
      </c>
      <c r="T4471" s="402"/>
      <c r="U4471" s="402"/>
      <c r="V4471" s="402"/>
      <c r="AG4471" s="402"/>
      <c r="AH4471" s="402"/>
      <c r="AI4471" s="402"/>
      <c r="AJ4471" s="402"/>
    </row>
    <row r="4472" spans="10:36" hidden="1" x14ac:dyDescent="0.2">
      <c r="J4472" s="555" t="s">
        <v>987</v>
      </c>
      <c r="T4472" s="402"/>
      <c r="U4472" s="402"/>
      <c r="V4472" s="402"/>
      <c r="AG4472" s="402"/>
      <c r="AH4472" s="402"/>
      <c r="AI4472" s="402"/>
      <c r="AJ4472" s="402"/>
    </row>
    <row r="4473" spans="10:36" hidden="1" x14ac:dyDescent="0.2">
      <c r="J4473" s="555" t="s">
        <v>987</v>
      </c>
      <c r="T4473" s="402"/>
      <c r="U4473" s="402"/>
      <c r="V4473" s="402"/>
      <c r="AG4473" s="402"/>
      <c r="AH4473" s="402"/>
      <c r="AI4473" s="402"/>
      <c r="AJ4473" s="402"/>
    </row>
    <row r="4474" spans="10:36" hidden="1" x14ac:dyDescent="0.2">
      <c r="J4474" s="555" t="s">
        <v>987</v>
      </c>
      <c r="T4474" s="402"/>
      <c r="U4474" s="402"/>
      <c r="V4474" s="402"/>
      <c r="AG4474" s="402"/>
      <c r="AH4474" s="402"/>
      <c r="AI4474" s="402"/>
      <c r="AJ4474" s="402"/>
    </row>
    <row r="4475" spans="10:36" hidden="1" x14ac:dyDescent="0.2">
      <c r="J4475" s="555" t="s">
        <v>987</v>
      </c>
      <c r="T4475" s="402"/>
      <c r="U4475" s="402"/>
      <c r="V4475" s="402"/>
      <c r="AG4475" s="402"/>
      <c r="AH4475" s="402"/>
      <c r="AI4475" s="402"/>
      <c r="AJ4475" s="402"/>
    </row>
    <row r="4476" spans="10:36" hidden="1" x14ac:dyDescent="0.2">
      <c r="J4476" s="555" t="s">
        <v>987</v>
      </c>
      <c r="T4476" s="402"/>
      <c r="U4476" s="402"/>
      <c r="V4476" s="402"/>
      <c r="AG4476" s="402"/>
      <c r="AH4476" s="402"/>
      <c r="AI4476" s="402"/>
      <c r="AJ4476" s="402"/>
    </row>
    <row r="4477" spans="10:36" hidden="1" x14ac:dyDescent="0.2">
      <c r="J4477" s="555" t="s">
        <v>987</v>
      </c>
      <c r="T4477" s="402"/>
      <c r="U4477" s="402"/>
      <c r="V4477" s="402"/>
      <c r="AG4477" s="402"/>
      <c r="AH4477" s="402"/>
      <c r="AI4477" s="402"/>
      <c r="AJ4477" s="402"/>
    </row>
    <row r="4478" spans="10:36" hidden="1" x14ac:dyDescent="0.2">
      <c r="J4478" s="555" t="s">
        <v>987</v>
      </c>
      <c r="T4478" s="402"/>
      <c r="U4478" s="402"/>
      <c r="V4478" s="402"/>
      <c r="AG4478" s="402"/>
      <c r="AH4478" s="402"/>
      <c r="AI4478" s="402"/>
      <c r="AJ4478" s="402"/>
    </row>
    <row r="4479" spans="10:36" hidden="1" x14ac:dyDescent="0.2">
      <c r="J4479" s="555" t="s">
        <v>987</v>
      </c>
      <c r="T4479" s="402"/>
      <c r="U4479" s="402"/>
      <c r="V4479" s="402"/>
      <c r="AG4479" s="402"/>
      <c r="AH4479" s="402"/>
      <c r="AI4479" s="402"/>
      <c r="AJ4479" s="402"/>
    </row>
    <row r="4480" spans="10:36" hidden="1" x14ac:dyDescent="0.2">
      <c r="J4480" s="555" t="s">
        <v>987</v>
      </c>
      <c r="T4480" s="402"/>
      <c r="U4480" s="402"/>
      <c r="V4480" s="402"/>
      <c r="AG4480" s="402"/>
      <c r="AH4480" s="402"/>
      <c r="AI4480" s="402"/>
      <c r="AJ4480" s="402"/>
    </row>
    <row r="4481" spans="10:36" hidden="1" x14ac:dyDescent="0.2">
      <c r="J4481" s="555" t="s">
        <v>987</v>
      </c>
      <c r="T4481" s="402"/>
      <c r="U4481" s="402"/>
      <c r="V4481" s="402"/>
      <c r="AG4481" s="402"/>
      <c r="AH4481" s="402"/>
      <c r="AI4481" s="402"/>
      <c r="AJ4481" s="402"/>
    </row>
    <row r="4482" spans="10:36" hidden="1" x14ac:dyDescent="0.2">
      <c r="J4482" s="555" t="s">
        <v>987</v>
      </c>
      <c r="T4482" s="402"/>
      <c r="U4482" s="402"/>
      <c r="V4482" s="402"/>
      <c r="AG4482" s="402"/>
      <c r="AH4482" s="402"/>
      <c r="AI4482" s="402"/>
      <c r="AJ4482" s="402"/>
    </row>
    <row r="4483" spans="10:36" hidden="1" x14ac:dyDescent="0.2">
      <c r="J4483" s="555" t="s">
        <v>987</v>
      </c>
      <c r="T4483" s="402"/>
      <c r="U4483" s="402"/>
      <c r="V4483" s="402"/>
      <c r="AG4483" s="402"/>
      <c r="AH4483" s="402"/>
      <c r="AI4483" s="402"/>
      <c r="AJ4483" s="402"/>
    </row>
    <row r="4484" spans="10:36" hidden="1" x14ac:dyDescent="0.2">
      <c r="J4484" s="555" t="s">
        <v>987</v>
      </c>
      <c r="T4484" s="402"/>
      <c r="U4484" s="402"/>
      <c r="V4484" s="402"/>
      <c r="AG4484" s="402"/>
      <c r="AH4484" s="402"/>
      <c r="AI4484" s="402"/>
      <c r="AJ4484" s="402"/>
    </row>
    <row r="4485" spans="10:36" hidden="1" x14ac:dyDescent="0.2">
      <c r="J4485" s="555" t="s">
        <v>987</v>
      </c>
      <c r="T4485" s="402"/>
      <c r="U4485" s="402"/>
      <c r="V4485" s="402"/>
      <c r="AG4485" s="402"/>
      <c r="AH4485" s="402"/>
      <c r="AI4485" s="402"/>
      <c r="AJ4485" s="402"/>
    </row>
    <row r="4486" spans="10:36" hidden="1" x14ac:dyDescent="0.2">
      <c r="J4486" s="555" t="s">
        <v>987</v>
      </c>
      <c r="T4486" s="402"/>
      <c r="U4486" s="402"/>
      <c r="V4486" s="402"/>
      <c r="AG4486" s="402"/>
      <c r="AH4486" s="402"/>
      <c r="AI4486" s="402"/>
      <c r="AJ4486" s="402"/>
    </row>
    <row r="4487" spans="10:36" hidden="1" x14ac:dyDescent="0.2">
      <c r="J4487" s="555" t="s">
        <v>987</v>
      </c>
      <c r="T4487" s="402"/>
      <c r="U4487" s="402"/>
      <c r="V4487" s="402"/>
      <c r="AG4487" s="402"/>
      <c r="AH4487" s="402"/>
      <c r="AI4487" s="402"/>
      <c r="AJ4487" s="402"/>
    </row>
    <row r="4488" spans="10:36" hidden="1" x14ac:dyDescent="0.2">
      <c r="J4488" s="555" t="s">
        <v>987</v>
      </c>
      <c r="T4488" s="402"/>
      <c r="U4488" s="402"/>
      <c r="V4488" s="402"/>
      <c r="AG4488" s="402"/>
      <c r="AH4488" s="402"/>
      <c r="AI4488" s="402"/>
      <c r="AJ4488" s="402"/>
    </row>
    <row r="4489" spans="10:36" hidden="1" x14ac:dyDescent="0.2">
      <c r="J4489" s="555" t="s">
        <v>987</v>
      </c>
      <c r="T4489" s="402"/>
      <c r="U4489" s="402"/>
      <c r="V4489" s="402"/>
      <c r="AG4489" s="402"/>
      <c r="AH4489" s="402"/>
      <c r="AI4489" s="402"/>
      <c r="AJ4489" s="402"/>
    </row>
    <row r="4490" spans="10:36" hidden="1" x14ac:dyDescent="0.2">
      <c r="J4490" s="555" t="s">
        <v>987</v>
      </c>
      <c r="T4490" s="402"/>
      <c r="U4490" s="402"/>
      <c r="V4490" s="402"/>
      <c r="AG4490" s="402"/>
      <c r="AH4490" s="402"/>
      <c r="AI4490" s="402"/>
      <c r="AJ4490" s="402"/>
    </row>
    <row r="4491" spans="10:36" hidden="1" x14ac:dyDescent="0.2">
      <c r="J4491" s="555" t="s">
        <v>987</v>
      </c>
      <c r="T4491" s="402"/>
      <c r="U4491" s="402"/>
      <c r="V4491" s="402"/>
      <c r="AG4491" s="402"/>
      <c r="AH4491" s="402"/>
      <c r="AI4491" s="402"/>
      <c r="AJ4491" s="402"/>
    </row>
    <row r="4492" spans="10:36" hidden="1" x14ac:dyDescent="0.2">
      <c r="J4492" s="555" t="s">
        <v>987</v>
      </c>
      <c r="T4492" s="402"/>
      <c r="U4492" s="402"/>
      <c r="V4492" s="402"/>
      <c r="AG4492" s="402"/>
      <c r="AH4492" s="402"/>
      <c r="AI4492" s="402"/>
      <c r="AJ4492" s="402"/>
    </row>
    <row r="4493" spans="10:36" hidden="1" x14ac:dyDescent="0.2">
      <c r="J4493" s="555" t="s">
        <v>987</v>
      </c>
      <c r="T4493" s="402"/>
      <c r="U4493" s="402"/>
      <c r="V4493" s="402"/>
      <c r="AG4493" s="402"/>
      <c r="AH4493" s="402"/>
      <c r="AI4493" s="402"/>
      <c r="AJ4493" s="402"/>
    </row>
    <row r="4494" spans="10:36" hidden="1" x14ac:dyDescent="0.2">
      <c r="J4494" s="555" t="s">
        <v>987</v>
      </c>
      <c r="T4494" s="402"/>
      <c r="U4494" s="402"/>
      <c r="V4494" s="402"/>
      <c r="AG4494" s="402"/>
      <c r="AH4494" s="402"/>
      <c r="AI4494" s="402"/>
      <c r="AJ4494" s="402"/>
    </row>
    <row r="4495" spans="10:36" hidden="1" x14ac:dyDescent="0.2">
      <c r="J4495" s="555" t="s">
        <v>987</v>
      </c>
      <c r="T4495" s="402"/>
      <c r="U4495" s="402"/>
      <c r="V4495" s="402"/>
      <c r="AG4495" s="402"/>
      <c r="AH4495" s="402"/>
      <c r="AI4495" s="402"/>
      <c r="AJ4495" s="402"/>
    </row>
    <row r="4496" spans="10:36" hidden="1" x14ac:dyDescent="0.2">
      <c r="J4496" s="555" t="s">
        <v>987</v>
      </c>
      <c r="T4496" s="402"/>
      <c r="U4496" s="402"/>
      <c r="V4496" s="402"/>
      <c r="AG4496" s="402"/>
      <c r="AH4496" s="402"/>
      <c r="AI4496" s="402"/>
      <c r="AJ4496" s="402"/>
    </row>
    <row r="4497" spans="10:36" hidden="1" x14ac:dyDescent="0.2">
      <c r="J4497" s="555" t="s">
        <v>987</v>
      </c>
      <c r="T4497" s="402"/>
      <c r="U4497" s="402"/>
      <c r="V4497" s="402"/>
      <c r="AG4497" s="402"/>
      <c r="AH4497" s="402"/>
      <c r="AI4497" s="402"/>
      <c r="AJ4497" s="402"/>
    </row>
    <row r="4498" spans="10:36" hidden="1" x14ac:dyDescent="0.2">
      <c r="J4498" s="555" t="s">
        <v>987</v>
      </c>
      <c r="T4498" s="402"/>
      <c r="U4498" s="402"/>
      <c r="V4498" s="402"/>
      <c r="AG4498" s="402"/>
      <c r="AH4498" s="402"/>
      <c r="AI4498" s="402"/>
      <c r="AJ4498" s="402"/>
    </row>
    <row r="4499" spans="10:36" hidden="1" x14ac:dyDescent="0.2">
      <c r="J4499" s="555" t="s">
        <v>987</v>
      </c>
      <c r="T4499" s="402"/>
      <c r="U4499" s="402"/>
      <c r="V4499" s="402"/>
      <c r="AG4499" s="402"/>
      <c r="AH4499" s="402"/>
      <c r="AI4499" s="402"/>
      <c r="AJ4499" s="402"/>
    </row>
    <row r="4500" spans="10:36" hidden="1" x14ac:dyDescent="0.2">
      <c r="J4500" s="555" t="s">
        <v>987</v>
      </c>
      <c r="T4500" s="402"/>
      <c r="U4500" s="402"/>
      <c r="V4500" s="402"/>
      <c r="AG4500" s="402"/>
      <c r="AH4500" s="402"/>
      <c r="AI4500" s="402"/>
      <c r="AJ4500" s="402"/>
    </row>
    <row r="4501" spans="10:36" hidden="1" x14ac:dyDescent="0.2">
      <c r="J4501" s="555" t="s">
        <v>987</v>
      </c>
      <c r="T4501" s="402"/>
      <c r="U4501" s="402"/>
      <c r="V4501" s="402"/>
      <c r="AG4501" s="402"/>
      <c r="AH4501" s="402"/>
      <c r="AI4501" s="402"/>
      <c r="AJ4501" s="402"/>
    </row>
    <row r="4502" spans="10:36" hidden="1" x14ac:dyDescent="0.2">
      <c r="J4502" s="555" t="s">
        <v>987</v>
      </c>
      <c r="T4502" s="402"/>
      <c r="U4502" s="402"/>
      <c r="V4502" s="402"/>
      <c r="AG4502" s="402"/>
      <c r="AH4502" s="402"/>
      <c r="AI4502" s="402"/>
      <c r="AJ4502" s="402"/>
    </row>
    <row r="4503" spans="10:36" hidden="1" x14ac:dyDescent="0.2">
      <c r="J4503" s="555" t="s">
        <v>987</v>
      </c>
      <c r="T4503" s="402"/>
      <c r="U4503" s="402"/>
      <c r="V4503" s="402"/>
      <c r="AG4503" s="402"/>
      <c r="AH4503" s="402"/>
      <c r="AI4503" s="402"/>
      <c r="AJ4503" s="402"/>
    </row>
    <row r="4504" spans="10:36" hidden="1" x14ac:dyDescent="0.2">
      <c r="J4504" s="555" t="s">
        <v>987</v>
      </c>
      <c r="T4504" s="402"/>
      <c r="U4504" s="402"/>
      <c r="V4504" s="402"/>
      <c r="AG4504" s="402"/>
      <c r="AH4504" s="402"/>
      <c r="AI4504" s="402"/>
      <c r="AJ4504" s="402"/>
    </row>
    <row r="4505" spans="10:36" hidden="1" x14ac:dyDescent="0.2">
      <c r="J4505" s="555" t="s">
        <v>987</v>
      </c>
      <c r="T4505" s="402"/>
      <c r="U4505" s="402"/>
      <c r="V4505" s="402"/>
      <c r="AG4505" s="402"/>
      <c r="AH4505" s="402"/>
      <c r="AI4505" s="402"/>
      <c r="AJ4505" s="402"/>
    </row>
    <row r="4506" spans="10:36" hidden="1" x14ac:dyDescent="0.2">
      <c r="J4506" s="555" t="s">
        <v>987</v>
      </c>
      <c r="T4506" s="402"/>
      <c r="U4506" s="402"/>
      <c r="V4506" s="402"/>
      <c r="AG4506" s="402"/>
      <c r="AH4506" s="402"/>
      <c r="AI4506" s="402"/>
      <c r="AJ4506" s="402"/>
    </row>
    <row r="4507" spans="10:36" hidden="1" x14ac:dyDescent="0.2">
      <c r="J4507" s="555" t="s">
        <v>987</v>
      </c>
      <c r="T4507" s="402"/>
      <c r="U4507" s="402"/>
      <c r="V4507" s="402"/>
      <c r="AG4507" s="402"/>
      <c r="AH4507" s="402"/>
      <c r="AI4507" s="402"/>
      <c r="AJ4507" s="402"/>
    </row>
    <row r="4508" spans="10:36" hidden="1" x14ac:dyDescent="0.2">
      <c r="J4508" s="555" t="s">
        <v>987</v>
      </c>
      <c r="T4508" s="402"/>
      <c r="U4508" s="402"/>
      <c r="V4508" s="402"/>
      <c r="AG4508" s="402"/>
      <c r="AH4508" s="402"/>
      <c r="AI4508" s="402"/>
      <c r="AJ4508" s="402"/>
    </row>
    <row r="4509" spans="10:36" hidden="1" x14ac:dyDescent="0.2">
      <c r="J4509" s="555" t="s">
        <v>987</v>
      </c>
      <c r="T4509" s="402"/>
      <c r="U4509" s="402"/>
      <c r="V4509" s="402"/>
      <c r="AG4509" s="402"/>
      <c r="AH4509" s="402"/>
      <c r="AI4509" s="402"/>
      <c r="AJ4509" s="402"/>
    </row>
    <row r="4510" spans="10:36" hidden="1" x14ac:dyDescent="0.2">
      <c r="J4510" s="555" t="s">
        <v>987</v>
      </c>
      <c r="T4510" s="402"/>
      <c r="U4510" s="402"/>
      <c r="V4510" s="402"/>
      <c r="AG4510" s="402"/>
      <c r="AH4510" s="402"/>
      <c r="AI4510" s="402"/>
      <c r="AJ4510" s="402"/>
    </row>
    <row r="4511" spans="10:36" hidden="1" x14ac:dyDescent="0.2">
      <c r="J4511" s="555" t="s">
        <v>987</v>
      </c>
      <c r="T4511" s="402"/>
      <c r="U4511" s="402"/>
      <c r="V4511" s="402"/>
      <c r="AG4511" s="402"/>
      <c r="AH4511" s="402"/>
      <c r="AI4511" s="402"/>
      <c r="AJ4511" s="402"/>
    </row>
    <row r="4512" spans="10:36" hidden="1" x14ac:dyDescent="0.2">
      <c r="J4512" s="555" t="s">
        <v>987</v>
      </c>
      <c r="T4512" s="402"/>
      <c r="U4512" s="402"/>
      <c r="V4512" s="402"/>
      <c r="AG4512" s="402"/>
      <c r="AH4512" s="402"/>
      <c r="AI4512" s="402"/>
      <c r="AJ4512" s="402"/>
    </row>
    <row r="4513" spans="10:36" hidden="1" x14ac:dyDescent="0.2">
      <c r="J4513" s="555" t="s">
        <v>987</v>
      </c>
      <c r="T4513" s="402"/>
      <c r="U4513" s="402"/>
      <c r="V4513" s="402"/>
      <c r="AG4513" s="402"/>
      <c r="AH4513" s="402"/>
      <c r="AI4513" s="402"/>
      <c r="AJ4513" s="402"/>
    </row>
    <row r="4514" spans="10:36" hidden="1" x14ac:dyDescent="0.2">
      <c r="J4514" s="555" t="s">
        <v>987</v>
      </c>
      <c r="T4514" s="402"/>
      <c r="U4514" s="402"/>
      <c r="V4514" s="402"/>
      <c r="AG4514" s="402"/>
      <c r="AH4514" s="402"/>
      <c r="AI4514" s="402"/>
      <c r="AJ4514" s="402"/>
    </row>
    <row r="4515" spans="10:36" hidden="1" x14ac:dyDescent="0.2">
      <c r="J4515" s="555" t="s">
        <v>987</v>
      </c>
      <c r="T4515" s="402"/>
      <c r="U4515" s="402"/>
      <c r="V4515" s="402"/>
      <c r="AG4515" s="402"/>
      <c r="AH4515" s="402"/>
      <c r="AI4515" s="402"/>
      <c r="AJ4515" s="402"/>
    </row>
    <row r="4516" spans="10:36" hidden="1" x14ac:dyDescent="0.2">
      <c r="J4516" s="555" t="s">
        <v>987</v>
      </c>
      <c r="T4516" s="402"/>
      <c r="U4516" s="402"/>
      <c r="V4516" s="402"/>
      <c r="AG4516" s="402"/>
      <c r="AH4516" s="402"/>
      <c r="AI4516" s="402"/>
      <c r="AJ4516" s="402"/>
    </row>
    <row r="4517" spans="10:36" hidden="1" x14ac:dyDescent="0.2">
      <c r="J4517" s="555" t="s">
        <v>987</v>
      </c>
      <c r="T4517" s="402"/>
      <c r="U4517" s="402"/>
      <c r="V4517" s="402"/>
      <c r="AG4517" s="402"/>
      <c r="AH4517" s="402"/>
      <c r="AI4517" s="402"/>
      <c r="AJ4517" s="402"/>
    </row>
    <row r="4518" spans="10:36" hidden="1" x14ac:dyDescent="0.2">
      <c r="J4518" s="555" t="s">
        <v>987</v>
      </c>
      <c r="T4518" s="402"/>
      <c r="U4518" s="402"/>
      <c r="V4518" s="402"/>
      <c r="AG4518" s="402"/>
      <c r="AH4518" s="402"/>
      <c r="AI4518" s="402"/>
      <c r="AJ4518" s="402"/>
    </row>
    <row r="4519" spans="10:36" hidden="1" x14ac:dyDescent="0.2">
      <c r="J4519" s="555" t="s">
        <v>987</v>
      </c>
      <c r="T4519" s="402"/>
      <c r="U4519" s="402"/>
      <c r="V4519" s="402"/>
      <c r="AG4519" s="402"/>
      <c r="AH4519" s="402"/>
      <c r="AI4519" s="402"/>
      <c r="AJ4519" s="402"/>
    </row>
    <row r="4520" spans="10:36" hidden="1" x14ac:dyDescent="0.2">
      <c r="J4520" s="555" t="s">
        <v>987</v>
      </c>
      <c r="T4520" s="402"/>
      <c r="U4520" s="402"/>
      <c r="V4520" s="402"/>
      <c r="AG4520" s="402"/>
      <c r="AH4520" s="402"/>
      <c r="AI4520" s="402"/>
      <c r="AJ4520" s="402"/>
    </row>
    <row r="4521" spans="10:36" hidden="1" x14ac:dyDescent="0.2">
      <c r="J4521" s="555" t="s">
        <v>987</v>
      </c>
      <c r="T4521" s="402"/>
      <c r="U4521" s="402"/>
      <c r="V4521" s="402"/>
      <c r="AG4521" s="402"/>
      <c r="AH4521" s="402"/>
      <c r="AI4521" s="402"/>
      <c r="AJ4521" s="402"/>
    </row>
    <row r="4522" spans="10:36" hidden="1" x14ac:dyDescent="0.2">
      <c r="J4522" s="555" t="s">
        <v>987</v>
      </c>
      <c r="T4522" s="402"/>
      <c r="U4522" s="402"/>
      <c r="V4522" s="402"/>
      <c r="AG4522" s="402"/>
      <c r="AH4522" s="402"/>
      <c r="AI4522" s="402"/>
      <c r="AJ4522" s="402"/>
    </row>
    <row r="4523" spans="10:36" hidden="1" x14ac:dyDescent="0.2">
      <c r="J4523" s="555" t="s">
        <v>987</v>
      </c>
      <c r="T4523" s="402"/>
      <c r="U4523" s="402"/>
      <c r="V4523" s="402"/>
      <c r="AG4523" s="402"/>
      <c r="AH4523" s="402"/>
      <c r="AI4523" s="402"/>
      <c r="AJ4523" s="402"/>
    </row>
    <row r="4524" spans="10:36" hidden="1" x14ac:dyDescent="0.2">
      <c r="J4524" s="555" t="s">
        <v>987</v>
      </c>
      <c r="T4524" s="402"/>
      <c r="U4524" s="402"/>
      <c r="V4524" s="402"/>
      <c r="AG4524" s="402"/>
      <c r="AH4524" s="402"/>
      <c r="AI4524" s="402"/>
      <c r="AJ4524" s="402"/>
    </row>
    <row r="4525" spans="10:36" hidden="1" x14ac:dyDescent="0.2">
      <c r="J4525" s="555" t="s">
        <v>987</v>
      </c>
      <c r="T4525" s="402"/>
      <c r="U4525" s="402"/>
      <c r="V4525" s="402"/>
      <c r="AG4525" s="402"/>
      <c r="AH4525" s="402"/>
      <c r="AI4525" s="402"/>
      <c r="AJ4525" s="402"/>
    </row>
    <row r="4526" spans="10:36" hidden="1" x14ac:dyDescent="0.2">
      <c r="J4526" s="555" t="s">
        <v>987</v>
      </c>
      <c r="T4526" s="402"/>
      <c r="U4526" s="402"/>
      <c r="V4526" s="402"/>
      <c r="AG4526" s="402"/>
      <c r="AH4526" s="402"/>
      <c r="AI4526" s="402"/>
      <c r="AJ4526" s="402"/>
    </row>
    <row r="4527" spans="10:36" hidden="1" x14ac:dyDescent="0.2">
      <c r="J4527" s="555" t="s">
        <v>987</v>
      </c>
      <c r="T4527" s="402"/>
      <c r="U4527" s="402"/>
      <c r="V4527" s="402"/>
      <c r="AG4527" s="402"/>
      <c r="AH4527" s="402"/>
      <c r="AI4527" s="402"/>
      <c r="AJ4527" s="402"/>
    </row>
    <row r="4528" spans="10:36" hidden="1" x14ac:dyDescent="0.2">
      <c r="J4528" s="555" t="s">
        <v>987</v>
      </c>
      <c r="T4528" s="402"/>
      <c r="U4528" s="402"/>
      <c r="V4528" s="402"/>
      <c r="AG4528" s="402"/>
      <c r="AH4528" s="402"/>
      <c r="AI4528" s="402"/>
      <c r="AJ4528" s="402"/>
    </row>
    <row r="4529" spans="10:36" hidden="1" x14ac:dyDescent="0.2">
      <c r="J4529" s="555" t="s">
        <v>987</v>
      </c>
      <c r="T4529" s="402"/>
      <c r="U4529" s="402"/>
      <c r="V4529" s="402"/>
      <c r="AG4529" s="402"/>
      <c r="AH4529" s="402"/>
      <c r="AI4529" s="402"/>
      <c r="AJ4529" s="402"/>
    </row>
    <row r="4530" spans="10:36" hidden="1" x14ac:dyDescent="0.2">
      <c r="J4530" s="555" t="s">
        <v>987</v>
      </c>
      <c r="T4530" s="402"/>
      <c r="U4530" s="402"/>
      <c r="V4530" s="402"/>
      <c r="AG4530" s="402"/>
      <c r="AH4530" s="402"/>
      <c r="AI4530" s="402"/>
      <c r="AJ4530" s="402"/>
    </row>
    <row r="4531" spans="10:36" hidden="1" x14ac:dyDescent="0.2">
      <c r="J4531" s="555" t="s">
        <v>987</v>
      </c>
      <c r="T4531" s="402"/>
      <c r="U4531" s="402"/>
      <c r="V4531" s="402"/>
      <c r="AG4531" s="402"/>
      <c r="AH4531" s="402"/>
      <c r="AI4531" s="402"/>
      <c r="AJ4531" s="402"/>
    </row>
    <row r="4532" spans="10:36" hidden="1" x14ac:dyDescent="0.2">
      <c r="J4532" s="555" t="s">
        <v>987</v>
      </c>
      <c r="T4532" s="402"/>
      <c r="U4532" s="402"/>
      <c r="V4532" s="402"/>
      <c r="AG4532" s="402"/>
      <c r="AH4532" s="402"/>
      <c r="AI4532" s="402"/>
      <c r="AJ4532" s="402"/>
    </row>
    <row r="4533" spans="10:36" hidden="1" x14ac:dyDescent="0.2">
      <c r="J4533" s="555" t="s">
        <v>987</v>
      </c>
      <c r="T4533" s="402"/>
      <c r="U4533" s="402"/>
      <c r="V4533" s="402"/>
      <c r="AG4533" s="402"/>
      <c r="AH4533" s="402"/>
      <c r="AI4533" s="402"/>
      <c r="AJ4533" s="402"/>
    </row>
    <row r="4534" spans="10:36" hidden="1" x14ac:dyDescent="0.2">
      <c r="J4534" s="555" t="s">
        <v>987</v>
      </c>
      <c r="T4534" s="402"/>
      <c r="U4534" s="402"/>
      <c r="V4534" s="402"/>
      <c r="AG4534" s="402"/>
      <c r="AH4534" s="402"/>
      <c r="AI4534" s="402"/>
      <c r="AJ4534" s="402"/>
    </row>
    <row r="4535" spans="10:36" hidden="1" x14ac:dyDescent="0.2">
      <c r="J4535" s="555" t="s">
        <v>987</v>
      </c>
      <c r="T4535" s="402"/>
      <c r="U4535" s="402"/>
      <c r="V4535" s="402"/>
      <c r="AG4535" s="402"/>
      <c r="AH4535" s="402"/>
      <c r="AI4535" s="402"/>
      <c r="AJ4535" s="402"/>
    </row>
    <row r="4536" spans="10:36" hidden="1" x14ac:dyDescent="0.2">
      <c r="J4536" s="555" t="s">
        <v>987</v>
      </c>
      <c r="T4536" s="402"/>
      <c r="U4536" s="402"/>
      <c r="V4536" s="402"/>
      <c r="AG4536" s="402"/>
      <c r="AH4536" s="402"/>
      <c r="AI4536" s="402"/>
      <c r="AJ4536" s="402"/>
    </row>
    <row r="4537" spans="10:36" hidden="1" x14ac:dyDescent="0.2">
      <c r="J4537" s="555" t="s">
        <v>987</v>
      </c>
      <c r="T4537" s="402"/>
      <c r="U4537" s="402"/>
      <c r="V4537" s="402"/>
      <c r="AG4537" s="402"/>
      <c r="AH4537" s="402"/>
      <c r="AI4537" s="402"/>
      <c r="AJ4537" s="402"/>
    </row>
    <row r="4538" spans="10:36" hidden="1" x14ac:dyDescent="0.2">
      <c r="J4538" s="555" t="s">
        <v>987</v>
      </c>
      <c r="T4538" s="402"/>
      <c r="U4538" s="402"/>
      <c r="V4538" s="402"/>
      <c r="AG4538" s="402"/>
      <c r="AH4538" s="402"/>
      <c r="AI4538" s="402"/>
      <c r="AJ4538" s="402"/>
    </row>
    <row r="4539" spans="10:36" hidden="1" x14ac:dyDescent="0.2">
      <c r="J4539" s="555" t="s">
        <v>987</v>
      </c>
      <c r="T4539" s="402"/>
      <c r="U4539" s="402"/>
      <c r="V4539" s="402"/>
      <c r="AG4539" s="402"/>
      <c r="AH4539" s="402"/>
      <c r="AI4539" s="402"/>
      <c r="AJ4539" s="402"/>
    </row>
    <row r="4540" spans="10:36" hidden="1" x14ac:dyDescent="0.2">
      <c r="J4540" s="555" t="s">
        <v>987</v>
      </c>
      <c r="T4540" s="402"/>
      <c r="U4540" s="402"/>
      <c r="V4540" s="402"/>
      <c r="AG4540" s="402"/>
      <c r="AH4540" s="402"/>
      <c r="AI4540" s="402"/>
      <c r="AJ4540" s="402"/>
    </row>
    <row r="4541" spans="10:36" hidden="1" x14ac:dyDescent="0.2">
      <c r="J4541" s="555" t="s">
        <v>987</v>
      </c>
      <c r="T4541" s="402"/>
      <c r="U4541" s="402"/>
      <c r="V4541" s="402"/>
      <c r="AG4541" s="402"/>
      <c r="AH4541" s="402"/>
      <c r="AI4541" s="402"/>
      <c r="AJ4541" s="402"/>
    </row>
    <row r="4542" spans="10:36" hidden="1" x14ac:dyDescent="0.2">
      <c r="J4542" s="555" t="s">
        <v>987</v>
      </c>
      <c r="T4542" s="402"/>
      <c r="U4542" s="402"/>
      <c r="V4542" s="402"/>
      <c r="AG4542" s="402"/>
      <c r="AH4542" s="402"/>
      <c r="AI4542" s="402"/>
      <c r="AJ4542" s="402"/>
    </row>
    <row r="4543" spans="10:36" hidden="1" x14ac:dyDescent="0.2">
      <c r="J4543" s="555" t="s">
        <v>987</v>
      </c>
      <c r="T4543" s="402"/>
      <c r="U4543" s="402"/>
      <c r="V4543" s="402"/>
      <c r="AG4543" s="402"/>
      <c r="AH4543" s="402"/>
      <c r="AI4543" s="402"/>
      <c r="AJ4543" s="402"/>
    </row>
    <row r="4544" spans="10:36" hidden="1" x14ac:dyDescent="0.2">
      <c r="J4544" s="555" t="s">
        <v>987</v>
      </c>
      <c r="T4544" s="402"/>
      <c r="U4544" s="402"/>
      <c r="V4544" s="402"/>
      <c r="AG4544" s="402"/>
      <c r="AH4544" s="402"/>
      <c r="AI4544" s="402"/>
      <c r="AJ4544" s="402"/>
    </row>
    <row r="4545" spans="10:36" hidden="1" x14ac:dyDescent="0.2">
      <c r="J4545" s="555" t="s">
        <v>987</v>
      </c>
      <c r="T4545" s="402"/>
      <c r="U4545" s="402"/>
      <c r="V4545" s="402"/>
      <c r="AG4545" s="402"/>
      <c r="AH4545" s="402"/>
      <c r="AI4545" s="402"/>
      <c r="AJ4545" s="402"/>
    </row>
    <row r="4546" spans="10:36" hidden="1" x14ac:dyDescent="0.2">
      <c r="J4546" s="555" t="s">
        <v>987</v>
      </c>
      <c r="T4546" s="402"/>
      <c r="U4546" s="402"/>
      <c r="V4546" s="402"/>
      <c r="AG4546" s="402"/>
      <c r="AH4546" s="402"/>
      <c r="AI4546" s="402"/>
      <c r="AJ4546" s="402"/>
    </row>
    <row r="4547" spans="10:36" hidden="1" x14ac:dyDescent="0.2">
      <c r="J4547" s="555" t="s">
        <v>987</v>
      </c>
      <c r="T4547" s="402"/>
      <c r="U4547" s="402"/>
      <c r="V4547" s="402"/>
      <c r="AG4547" s="402"/>
      <c r="AH4547" s="402"/>
      <c r="AI4547" s="402"/>
      <c r="AJ4547" s="402"/>
    </row>
    <row r="4548" spans="10:36" hidden="1" x14ac:dyDescent="0.2">
      <c r="J4548" s="555" t="s">
        <v>987</v>
      </c>
      <c r="T4548" s="402"/>
      <c r="U4548" s="402"/>
      <c r="V4548" s="402"/>
      <c r="AG4548" s="402"/>
      <c r="AH4548" s="402"/>
      <c r="AI4548" s="402"/>
      <c r="AJ4548" s="402"/>
    </row>
    <row r="4549" spans="10:36" hidden="1" x14ac:dyDescent="0.2">
      <c r="J4549" s="555" t="s">
        <v>987</v>
      </c>
      <c r="T4549" s="402"/>
      <c r="U4549" s="402"/>
      <c r="V4549" s="402"/>
      <c r="AG4549" s="402"/>
      <c r="AH4549" s="402"/>
      <c r="AI4549" s="402"/>
      <c r="AJ4549" s="402"/>
    </row>
    <row r="4550" spans="10:36" hidden="1" x14ac:dyDescent="0.2">
      <c r="J4550" s="555" t="s">
        <v>987</v>
      </c>
      <c r="T4550" s="402"/>
      <c r="U4550" s="402"/>
      <c r="V4550" s="402"/>
      <c r="AG4550" s="402"/>
      <c r="AH4550" s="402"/>
      <c r="AI4550" s="402"/>
      <c r="AJ4550" s="402"/>
    </row>
    <row r="4551" spans="10:36" hidden="1" x14ac:dyDescent="0.2">
      <c r="J4551" s="555" t="s">
        <v>987</v>
      </c>
      <c r="T4551" s="402"/>
      <c r="U4551" s="402"/>
      <c r="V4551" s="402"/>
      <c r="AG4551" s="402"/>
      <c r="AH4551" s="402"/>
      <c r="AI4551" s="402"/>
      <c r="AJ4551" s="402"/>
    </row>
    <row r="4552" spans="10:36" hidden="1" x14ac:dyDescent="0.2">
      <c r="J4552" s="555" t="s">
        <v>987</v>
      </c>
      <c r="T4552" s="402"/>
      <c r="U4552" s="402"/>
      <c r="V4552" s="402"/>
      <c r="AG4552" s="402"/>
      <c r="AH4552" s="402"/>
      <c r="AI4552" s="402"/>
      <c r="AJ4552" s="402"/>
    </row>
    <row r="4553" spans="10:36" hidden="1" x14ac:dyDescent="0.2">
      <c r="J4553" s="555" t="s">
        <v>987</v>
      </c>
      <c r="T4553" s="402"/>
      <c r="U4553" s="402"/>
      <c r="V4553" s="402"/>
      <c r="AG4553" s="402"/>
      <c r="AH4553" s="402"/>
      <c r="AI4553" s="402"/>
      <c r="AJ4553" s="402"/>
    </row>
    <row r="4554" spans="10:36" hidden="1" x14ac:dyDescent="0.2">
      <c r="J4554" s="555" t="s">
        <v>987</v>
      </c>
      <c r="T4554" s="402"/>
      <c r="U4554" s="402"/>
      <c r="V4554" s="402"/>
      <c r="AG4554" s="402"/>
      <c r="AH4554" s="402"/>
      <c r="AI4554" s="402"/>
      <c r="AJ4554" s="402"/>
    </row>
    <row r="4555" spans="10:36" hidden="1" x14ac:dyDescent="0.2">
      <c r="J4555" s="555" t="s">
        <v>987</v>
      </c>
      <c r="T4555" s="402"/>
      <c r="U4555" s="402"/>
      <c r="V4555" s="402"/>
      <c r="AG4555" s="402"/>
      <c r="AH4555" s="402"/>
      <c r="AI4555" s="402"/>
      <c r="AJ4555" s="402"/>
    </row>
    <row r="4556" spans="10:36" hidden="1" x14ac:dyDescent="0.2">
      <c r="J4556" s="555" t="s">
        <v>987</v>
      </c>
      <c r="T4556" s="402"/>
      <c r="U4556" s="402"/>
      <c r="V4556" s="402"/>
      <c r="AG4556" s="402"/>
      <c r="AH4556" s="402"/>
      <c r="AI4556" s="402"/>
      <c r="AJ4556" s="402"/>
    </row>
    <row r="4557" spans="10:36" hidden="1" x14ac:dyDescent="0.2">
      <c r="J4557" s="555" t="s">
        <v>987</v>
      </c>
      <c r="T4557" s="402"/>
      <c r="U4557" s="402"/>
      <c r="V4557" s="402"/>
      <c r="AG4557" s="402"/>
      <c r="AH4557" s="402"/>
      <c r="AI4557" s="402"/>
      <c r="AJ4557" s="402"/>
    </row>
    <row r="4558" spans="10:36" hidden="1" x14ac:dyDescent="0.2">
      <c r="J4558" s="555" t="s">
        <v>987</v>
      </c>
      <c r="T4558" s="402"/>
      <c r="U4558" s="402"/>
      <c r="V4558" s="402"/>
      <c r="AG4558" s="402"/>
      <c r="AH4558" s="402"/>
      <c r="AI4558" s="402"/>
      <c r="AJ4558" s="402"/>
    </row>
    <row r="4559" spans="10:36" hidden="1" x14ac:dyDescent="0.2">
      <c r="J4559" s="555" t="s">
        <v>987</v>
      </c>
      <c r="T4559" s="402"/>
      <c r="U4559" s="402"/>
      <c r="V4559" s="402"/>
      <c r="AG4559" s="402"/>
      <c r="AH4559" s="402"/>
      <c r="AI4559" s="402"/>
      <c r="AJ4559" s="402"/>
    </row>
    <row r="4560" spans="10:36" hidden="1" x14ac:dyDescent="0.2">
      <c r="J4560" s="555" t="s">
        <v>987</v>
      </c>
      <c r="T4560" s="402"/>
      <c r="U4560" s="402"/>
      <c r="V4560" s="402"/>
      <c r="AG4560" s="402"/>
      <c r="AH4560" s="402"/>
      <c r="AI4560" s="402"/>
      <c r="AJ4560" s="402"/>
    </row>
    <row r="4561" spans="10:36" hidden="1" x14ac:dyDescent="0.2">
      <c r="J4561" s="555" t="s">
        <v>987</v>
      </c>
      <c r="T4561" s="402"/>
      <c r="U4561" s="402"/>
      <c r="V4561" s="402"/>
      <c r="AG4561" s="402"/>
      <c r="AH4561" s="402"/>
      <c r="AI4561" s="402"/>
      <c r="AJ4561" s="402"/>
    </row>
    <row r="4562" spans="10:36" hidden="1" x14ac:dyDescent="0.2">
      <c r="J4562" s="555" t="s">
        <v>987</v>
      </c>
      <c r="T4562" s="402"/>
      <c r="U4562" s="402"/>
      <c r="V4562" s="402"/>
      <c r="AG4562" s="402"/>
      <c r="AH4562" s="402"/>
      <c r="AI4562" s="402"/>
      <c r="AJ4562" s="402"/>
    </row>
    <row r="4563" spans="10:36" hidden="1" x14ac:dyDescent="0.2">
      <c r="J4563" s="555" t="s">
        <v>987</v>
      </c>
      <c r="T4563" s="402"/>
      <c r="U4563" s="402"/>
      <c r="V4563" s="402"/>
      <c r="AG4563" s="402"/>
      <c r="AH4563" s="402"/>
      <c r="AI4563" s="402"/>
      <c r="AJ4563" s="402"/>
    </row>
    <row r="4564" spans="10:36" hidden="1" x14ac:dyDescent="0.2">
      <c r="J4564" s="555" t="s">
        <v>987</v>
      </c>
      <c r="T4564" s="402"/>
      <c r="U4564" s="402"/>
      <c r="V4564" s="402"/>
      <c r="AG4564" s="402"/>
      <c r="AH4564" s="402"/>
      <c r="AI4564" s="402"/>
      <c r="AJ4564" s="402"/>
    </row>
    <row r="4565" spans="10:36" hidden="1" x14ac:dyDescent="0.2">
      <c r="J4565" s="555" t="s">
        <v>987</v>
      </c>
      <c r="T4565" s="402"/>
      <c r="U4565" s="402"/>
      <c r="V4565" s="402"/>
      <c r="AG4565" s="402"/>
      <c r="AH4565" s="402"/>
      <c r="AI4565" s="402"/>
      <c r="AJ4565" s="402"/>
    </row>
    <row r="4566" spans="10:36" hidden="1" x14ac:dyDescent="0.2">
      <c r="J4566" s="555" t="s">
        <v>987</v>
      </c>
      <c r="T4566" s="402"/>
      <c r="U4566" s="402"/>
      <c r="V4566" s="402"/>
      <c r="AG4566" s="402"/>
      <c r="AH4566" s="402"/>
      <c r="AI4566" s="402"/>
      <c r="AJ4566" s="402"/>
    </row>
    <row r="4567" spans="10:36" hidden="1" x14ac:dyDescent="0.2">
      <c r="J4567" s="555" t="s">
        <v>987</v>
      </c>
      <c r="T4567" s="402"/>
      <c r="U4567" s="402"/>
      <c r="V4567" s="402"/>
      <c r="AG4567" s="402"/>
      <c r="AH4567" s="402"/>
      <c r="AI4567" s="402"/>
      <c r="AJ4567" s="402"/>
    </row>
    <row r="4568" spans="10:36" hidden="1" x14ac:dyDescent="0.2">
      <c r="J4568" s="555" t="s">
        <v>987</v>
      </c>
      <c r="T4568" s="402"/>
      <c r="U4568" s="402"/>
      <c r="V4568" s="402"/>
      <c r="AG4568" s="402"/>
      <c r="AH4568" s="402"/>
      <c r="AI4568" s="402"/>
      <c r="AJ4568" s="402"/>
    </row>
    <row r="4569" spans="10:36" hidden="1" x14ac:dyDescent="0.2">
      <c r="J4569" s="555" t="s">
        <v>987</v>
      </c>
      <c r="T4569" s="402"/>
      <c r="U4569" s="402"/>
      <c r="V4569" s="402"/>
      <c r="AG4569" s="402"/>
      <c r="AH4569" s="402"/>
      <c r="AI4569" s="402"/>
      <c r="AJ4569" s="402"/>
    </row>
    <row r="4570" spans="10:36" hidden="1" x14ac:dyDescent="0.2">
      <c r="J4570" s="555" t="s">
        <v>987</v>
      </c>
      <c r="T4570" s="402"/>
      <c r="U4570" s="402"/>
      <c r="V4570" s="402"/>
      <c r="AG4570" s="402"/>
      <c r="AH4570" s="402"/>
      <c r="AI4570" s="402"/>
      <c r="AJ4570" s="402"/>
    </row>
    <row r="4571" spans="10:36" hidden="1" x14ac:dyDescent="0.2">
      <c r="J4571" s="555" t="s">
        <v>987</v>
      </c>
      <c r="T4571" s="402"/>
      <c r="U4571" s="402"/>
      <c r="V4571" s="402"/>
      <c r="AG4571" s="402"/>
      <c r="AH4571" s="402"/>
      <c r="AI4571" s="402"/>
      <c r="AJ4571" s="402"/>
    </row>
    <row r="4572" spans="10:36" hidden="1" x14ac:dyDescent="0.2">
      <c r="J4572" s="555" t="s">
        <v>987</v>
      </c>
      <c r="T4572" s="402"/>
      <c r="U4572" s="402"/>
      <c r="V4572" s="402"/>
      <c r="AG4572" s="402"/>
      <c r="AH4572" s="402"/>
      <c r="AI4572" s="402"/>
      <c r="AJ4572" s="402"/>
    </row>
    <row r="4573" spans="10:36" hidden="1" x14ac:dyDescent="0.2">
      <c r="J4573" s="555" t="s">
        <v>987</v>
      </c>
      <c r="T4573" s="402"/>
      <c r="U4573" s="402"/>
      <c r="V4573" s="402"/>
      <c r="AG4573" s="402"/>
      <c r="AH4573" s="402"/>
      <c r="AI4573" s="402"/>
      <c r="AJ4573" s="402"/>
    </row>
    <row r="4574" spans="10:36" hidden="1" x14ac:dyDescent="0.2">
      <c r="J4574" s="555" t="s">
        <v>987</v>
      </c>
      <c r="T4574" s="402"/>
      <c r="U4574" s="402"/>
      <c r="V4574" s="402"/>
      <c r="AG4574" s="402"/>
      <c r="AH4574" s="402"/>
      <c r="AI4574" s="402"/>
      <c r="AJ4574" s="402"/>
    </row>
    <row r="4575" spans="10:36" hidden="1" x14ac:dyDescent="0.2">
      <c r="J4575" s="555" t="s">
        <v>987</v>
      </c>
      <c r="T4575" s="402"/>
      <c r="U4575" s="402"/>
      <c r="V4575" s="402"/>
      <c r="AG4575" s="402"/>
      <c r="AH4575" s="402"/>
      <c r="AI4575" s="402"/>
      <c r="AJ4575" s="402"/>
    </row>
    <row r="4576" spans="10:36" hidden="1" x14ac:dyDescent="0.2">
      <c r="J4576" s="555" t="s">
        <v>987</v>
      </c>
      <c r="T4576" s="402"/>
      <c r="U4576" s="402"/>
      <c r="V4576" s="402"/>
      <c r="AG4576" s="402"/>
      <c r="AH4576" s="402"/>
      <c r="AI4576" s="402"/>
      <c r="AJ4576" s="402"/>
    </row>
    <row r="4577" spans="10:36" hidden="1" x14ac:dyDescent="0.2">
      <c r="J4577" s="555" t="s">
        <v>987</v>
      </c>
      <c r="T4577" s="402"/>
      <c r="U4577" s="402"/>
      <c r="V4577" s="402"/>
      <c r="AG4577" s="402"/>
      <c r="AH4577" s="402"/>
      <c r="AI4577" s="402"/>
      <c r="AJ4577" s="402"/>
    </row>
    <row r="4578" spans="10:36" hidden="1" x14ac:dyDescent="0.2">
      <c r="J4578" s="555" t="s">
        <v>987</v>
      </c>
      <c r="T4578" s="402"/>
      <c r="U4578" s="402"/>
      <c r="V4578" s="402"/>
      <c r="AG4578" s="402"/>
      <c r="AH4578" s="402"/>
      <c r="AI4578" s="402"/>
      <c r="AJ4578" s="402"/>
    </row>
    <row r="4579" spans="10:36" hidden="1" x14ac:dyDescent="0.2">
      <c r="J4579" s="555" t="s">
        <v>987</v>
      </c>
      <c r="T4579" s="402"/>
      <c r="U4579" s="402"/>
      <c r="V4579" s="402"/>
      <c r="AG4579" s="402"/>
      <c r="AH4579" s="402"/>
      <c r="AI4579" s="402"/>
      <c r="AJ4579" s="402"/>
    </row>
    <row r="4580" spans="10:36" hidden="1" x14ac:dyDescent="0.2">
      <c r="J4580" s="555" t="s">
        <v>987</v>
      </c>
      <c r="T4580" s="402"/>
      <c r="U4580" s="402"/>
      <c r="V4580" s="402"/>
      <c r="AG4580" s="402"/>
      <c r="AH4580" s="402"/>
      <c r="AI4580" s="402"/>
      <c r="AJ4580" s="402"/>
    </row>
    <row r="4581" spans="10:36" hidden="1" x14ac:dyDescent="0.2">
      <c r="J4581" s="555" t="s">
        <v>987</v>
      </c>
      <c r="T4581" s="402"/>
      <c r="U4581" s="402"/>
      <c r="V4581" s="402"/>
      <c r="AG4581" s="402"/>
      <c r="AH4581" s="402"/>
      <c r="AI4581" s="402"/>
      <c r="AJ4581" s="402"/>
    </row>
    <row r="4582" spans="10:36" hidden="1" x14ac:dyDescent="0.2">
      <c r="J4582" s="555" t="s">
        <v>987</v>
      </c>
      <c r="T4582" s="402"/>
      <c r="U4582" s="402"/>
      <c r="V4582" s="402"/>
      <c r="AG4582" s="402"/>
      <c r="AH4582" s="402"/>
      <c r="AI4582" s="402"/>
      <c r="AJ4582" s="402"/>
    </row>
    <row r="4583" spans="10:36" hidden="1" x14ac:dyDescent="0.2">
      <c r="J4583" s="555" t="s">
        <v>987</v>
      </c>
      <c r="T4583" s="402"/>
      <c r="U4583" s="402"/>
      <c r="V4583" s="402"/>
      <c r="AG4583" s="402"/>
      <c r="AH4583" s="402"/>
      <c r="AI4583" s="402"/>
      <c r="AJ4583" s="402"/>
    </row>
    <row r="4584" spans="10:36" hidden="1" x14ac:dyDescent="0.2">
      <c r="J4584" s="555" t="s">
        <v>987</v>
      </c>
      <c r="T4584" s="402"/>
      <c r="U4584" s="402"/>
      <c r="V4584" s="402"/>
      <c r="AG4584" s="402"/>
      <c r="AH4584" s="402"/>
      <c r="AI4584" s="402"/>
      <c r="AJ4584" s="402"/>
    </row>
    <row r="4585" spans="10:36" hidden="1" x14ac:dyDescent="0.2">
      <c r="J4585" s="555" t="s">
        <v>987</v>
      </c>
      <c r="T4585" s="402"/>
      <c r="U4585" s="402"/>
      <c r="V4585" s="402"/>
      <c r="AG4585" s="402"/>
      <c r="AH4585" s="402"/>
      <c r="AI4585" s="402"/>
      <c r="AJ4585" s="402"/>
    </row>
    <row r="4586" spans="10:36" hidden="1" x14ac:dyDescent="0.2">
      <c r="J4586" s="555" t="s">
        <v>987</v>
      </c>
      <c r="T4586" s="402"/>
      <c r="U4586" s="402"/>
      <c r="V4586" s="402"/>
      <c r="AG4586" s="402"/>
      <c r="AH4586" s="402"/>
      <c r="AI4586" s="402"/>
      <c r="AJ4586" s="402"/>
    </row>
    <row r="4587" spans="10:36" hidden="1" x14ac:dyDescent="0.2">
      <c r="J4587" s="555" t="s">
        <v>987</v>
      </c>
      <c r="T4587" s="402"/>
      <c r="U4587" s="402"/>
      <c r="V4587" s="402"/>
      <c r="AG4587" s="402"/>
      <c r="AH4587" s="402"/>
      <c r="AI4587" s="402"/>
      <c r="AJ4587" s="402"/>
    </row>
    <row r="4588" spans="10:36" hidden="1" x14ac:dyDescent="0.2">
      <c r="J4588" s="555" t="s">
        <v>987</v>
      </c>
      <c r="T4588" s="402"/>
      <c r="U4588" s="402"/>
      <c r="V4588" s="402"/>
      <c r="AG4588" s="402"/>
      <c r="AH4588" s="402"/>
      <c r="AI4588" s="402"/>
      <c r="AJ4588" s="402"/>
    </row>
    <row r="4589" spans="10:36" hidden="1" x14ac:dyDescent="0.2">
      <c r="J4589" s="555" t="s">
        <v>987</v>
      </c>
      <c r="T4589" s="402"/>
      <c r="U4589" s="402"/>
      <c r="V4589" s="402"/>
      <c r="AG4589" s="402"/>
      <c r="AH4589" s="402"/>
      <c r="AI4589" s="402"/>
      <c r="AJ4589" s="402"/>
    </row>
    <row r="4590" spans="10:36" hidden="1" x14ac:dyDescent="0.2">
      <c r="J4590" s="555" t="s">
        <v>987</v>
      </c>
      <c r="T4590" s="402"/>
      <c r="U4590" s="402"/>
      <c r="V4590" s="402"/>
      <c r="AG4590" s="402"/>
      <c r="AH4590" s="402"/>
      <c r="AI4590" s="402"/>
      <c r="AJ4590" s="402"/>
    </row>
    <row r="4591" spans="10:36" hidden="1" x14ac:dyDescent="0.2">
      <c r="J4591" s="555" t="s">
        <v>987</v>
      </c>
      <c r="T4591" s="402"/>
      <c r="U4591" s="402"/>
      <c r="V4591" s="402"/>
      <c r="AG4591" s="402"/>
      <c r="AH4591" s="402"/>
      <c r="AI4591" s="402"/>
      <c r="AJ4591" s="402"/>
    </row>
    <row r="4592" spans="10:36" hidden="1" x14ac:dyDescent="0.2">
      <c r="J4592" s="555" t="s">
        <v>987</v>
      </c>
      <c r="T4592" s="402"/>
      <c r="U4592" s="402"/>
      <c r="V4592" s="402"/>
      <c r="AG4592" s="402"/>
      <c r="AH4592" s="402"/>
      <c r="AI4592" s="402"/>
      <c r="AJ4592" s="402"/>
    </row>
    <row r="4593" spans="10:36" hidden="1" x14ac:dyDescent="0.2">
      <c r="J4593" s="555" t="s">
        <v>987</v>
      </c>
      <c r="T4593" s="402"/>
      <c r="U4593" s="402"/>
      <c r="V4593" s="402"/>
      <c r="AG4593" s="402"/>
      <c r="AH4593" s="402"/>
      <c r="AI4593" s="402"/>
      <c r="AJ4593" s="402"/>
    </row>
    <row r="4594" spans="10:36" hidden="1" x14ac:dyDescent="0.2">
      <c r="J4594" s="555" t="s">
        <v>987</v>
      </c>
      <c r="T4594" s="402"/>
      <c r="U4594" s="402"/>
      <c r="V4594" s="402"/>
      <c r="AG4594" s="402"/>
      <c r="AH4594" s="402"/>
      <c r="AI4594" s="402"/>
      <c r="AJ4594" s="402"/>
    </row>
    <row r="4595" spans="10:36" hidden="1" x14ac:dyDescent="0.2">
      <c r="J4595" s="555" t="s">
        <v>987</v>
      </c>
      <c r="T4595" s="402"/>
      <c r="U4595" s="402"/>
      <c r="V4595" s="402"/>
      <c r="AG4595" s="402"/>
      <c r="AH4595" s="402"/>
      <c r="AI4595" s="402"/>
      <c r="AJ4595" s="402"/>
    </row>
    <row r="4596" spans="10:36" hidden="1" x14ac:dyDescent="0.2">
      <c r="J4596" s="555" t="s">
        <v>987</v>
      </c>
      <c r="T4596" s="402"/>
      <c r="U4596" s="402"/>
      <c r="V4596" s="402"/>
      <c r="AG4596" s="402"/>
      <c r="AH4596" s="402"/>
      <c r="AI4596" s="402"/>
      <c r="AJ4596" s="402"/>
    </row>
    <row r="4597" spans="10:36" hidden="1" x14ac:dyDescent="0.2">
      <c r="J4597" s="555" t="s">
        <v>987</v>
      </c>
      <c r="T4597" s="402"/>
      <c r="U4597" s="402"/>
      <c r="V4597" s="402"/>
      <c r="AG4597" s="402"/>
      <c r="AH4597" s="402"/>
      <c r="AI4597" s="402"/>
      <c r="AJ4597" s="402"/>
    </row>
    <row r="4598" spans="10:36" hidden="1" x14ac:dyDescent="0.2">
      <c r="J4598" s="555" t="s">
        <v>987</v>
      </c>
      <c r="T4598" s="402"/>
      <c r="U4598" s="402"/>
      <c r="V4598" s="402"/>
      <c r="AG4598" s="402"/>
      <c r="AH4598" s="402"/>
      <c r="AI4598" s="402"/>
      <c r="AJ4598" s="402"/>
    </row>
    <row r="4599" spans="10:36" hidden="1" x14ac:dyDescent="0.2">
      <c r="J4599" s="555" t="s">
        <v>987</v>
      </c>
      <c r="T4599" s="402"/>
      <c r="U4599" s="402"/>
      <c r="V4599" s="402"/>
      <c r="AG4599" s="402"/>
      <c r="AH4599" s="402"/>
      <c r="AI4599" s="402"/>
      <c r="AJ4599" s="402"/>
    </row>
    <row r="4600" spans="10:36" hidden="1" x14ac:dyDescent="0.2">
      <c r="J4600" s="555" t="s">
        <v>987</v>
      </c>
      <c r="T4600" s="402"/>
      <c r="U4600" s="402"/>
      <c r="V4600" s="402"/>
      <c r="AG4600" s="402"/>
      <c r="AH4600" s="402"/>
      <c r="AI4600" s="402"/>
      <c r="AJ4600" s="402"/>
    </row>
    <row r="4601" spans="10:36" hidden="1" x14ac:dyDescent="0.2">
      <c r="J4601" s="555" t="s">
        <v>987</v>
      </c>
      <c r="T4601" s="402"/>
      <c r="U4601" s="402"/>
      <c r="V4601" s="402"/>
      <c r="AG4601" s="402"/>
      <c r="AH4601" s="402"/>
      <c r="AI4601" s="402"/>
      <c r="AJ4601" s="402"/>
    </row>
    <row r="4602" spans="10:36" hidden="1" x14ac:dyDescent="0.2">
      <c r="J4602" s="555" t="s">
        <v>987</v>
      </c>
      <c r="T4602" s="402"/>
      <c r="U4602" s="402"/>
      <c r="V4602" s="402"/>
      <c r="AG4602" s="402"/>
      <c r="AH4602" s="402"/>
      <c r="AI4602" s="402"/>
      <c r="AJ4602" s="402"/>
    </row>
    <row r="4603" spans="10:36" hidden="1" x14ac:dyDescent="0.2">
      <c r="J4603" s="555" t="s">
        <v>987</v>
      </c>
      <c r="T4603" s="402"/>
      <c r="U4603" s="402"/>
      <c r="V4603" s="402"/>
      <c r="AG4603" s="402"/>
      <c r="AH4603" s="402"/>
      <c r="AI4603" s="402"/>
      <c r="AJ4603" s="402"/>
    </row>
    <row r="4604" spans="10:36" hidden="1" x14ac:dyDescent="0.2">
      <c r="J4604" s="555" t="s">
        <v>987</v>
      </c>
      <c r="T4604" s="402"/>
      <c r="U4604" s="402"/>
      <c r="V4604" s="402"/>
      <c r="AG4604" s="402"/>
      <c r="AH4604" s="402"/>
      <c r="AI4604" s="402"/>
      <c r="AJ4604" s="402"/>
    </row>
    <row r="4605" spans="10:36" hidden="1" x14ac:dyDescent="0.2">
      <c r="J4605" s="555" t="s">
        <v>987</v>
      </c>
      <c r="T4605" s="402"/>
      <c r="U4605" s="402"/>
      <c r="V4605" s="402"/>
      <c r="AG4605" s="402"/>
      <c r="AH4605" s="402"/>
      <c r="AI4605" s="402"/>
      <c r="AJ4605" s="402"/>
    </row>
    <row r="4606" spans="10:36" hidden="1" x14ac:dyDescent="0.2">
      <c r="J4606" s="555" t="s">
        <v>987</v>
      </c>
      <c r="T4606" s="402"/>
      <c r="U4606" s="402"/>
      <c r="V4606" s="402"/>
      <c r="AG4606" s="402"/>
      <c r="AH4606" s="402"/>
      <c r="AI4606" s="402"/>
      <c r="AJ4606" s="402"/>
    </row>
    <row r="4607" spans="10:36" hidden="1" x14ac:dyDescent="0.2">
      <c r="J4607" s="555" t="s">
        <v>987</v>
      </c>
      <c r="T4607" s="402"/>
      <c r="U4607" s="402"/>
      <c r="V4607" s="402"/>
      <c r="AG4607" s="402"/>
      <c r="AH4607" s="402"/>
      <c r="AI4607" s="402"/>
      <c r="AJ4607" s="402"/>
    </row>
    <row r="4608" spans="10:36" hidden="1" x14ac:dyDescent="0.2">
      <c r="J4608" s="555" t="s">
        <v>987</v>
      </c>
      <c r="T4608" s="402"/>
      <c r="U4608" s="402"/>
      <c r="V4608" s="402"/>
      <c r="AG4608" s="402"/>
      <c r="AH4608" s="402"/>
      <c r="AI4608" s="402"/>
      <c r="AJ4608" s="402"/>
    </row>
    <row r="4609" spans="10:36" hidden="1" x14ac:dyDescent="0.2">
      <c r="J4609" s="555" t="s">
        <v>987</v>
      </c>
      <c r="T4609" s="402"/>
      <c r="U4609" s="402"/>
      <c r="V4609" s="402"/>
      <c r="AG4609" s="402"/>
      <c r="AH4609" s="402"/>
      <c r="AI4609" s="402"/>
      <c r="AJ4609" s="402"/>
    </row>
    <row r="4610" spans="10:36" hidden="1" x14ac:dyDescent="0.2">
      <c r="J4610" s="555" t="s">
        <v>987</v>
      </c>
      <c r="T4610" s="402"/>
      <c r="U4610" s="402"/>
      <c r="V4610" s="402"/>
      <c r="AG4610" s="402"/>
      <c r="AH4610" s="402"/>
      <c r="AI4610" s="402"/>
      <c r="AJ4610" s="402"/>
    </row>
    <row r="4611" spans="10:36" hidden="1" x14ac:dyDescent="0.2">
      <c r="J4611" s="555" t="s">
        <v>987</v>
      </c>
      <c r="T4611" s="402"/>
      <c r="U4611" s="402"/>
      <c r="V4611" s="402"/>
      <c r="AG4611" s="402"/>
      <c r="AH4611" s="402"/>
      <c r="AI4611" s="402"/>
      <c r="AJ4611" s="402"/>
    </row>
    <row r="4612" spans="10:36" hidden="1" x14ac:dyDescent="0.2">
      <c r="J4612" s="555" t="s">
        <v>987</v>
      </c>
      <c r="T4612" s="402"/>
      <c r="U4612" s="402"/>
      <c r="V4612" s="402"/>
      <c r="AG4612" s="402"/>
      <c r="AH4612" s="402"/>
      <c r="AI4612" s="402"/>
      <c r="AJ4612" s="402"/>
    </row>
    <row r="4613" spans="10:36" hidden="1" x14ac:dyDescent="0.2">
      <c r="J4613" s="555" t="s">
        <v>987</v>
      </c>
      <c r="T4613" s="402"/>
      <c r="U4613" s="402"/>
      <c r="V4613" s="402"/>
      <c r="AG4613" s="402"/>
      <c r="AH4613" s="402"/>
      <c r="AI4613" s="402"/>
      <c r="AJ4613" s="402"/>
    </row>
    <row r="4614" spans="10:36" hidden="1" x14ac:dyDescent="0.2">
      <c r="J4614" s="555" t="s">
        <v>987</v>
      </c>
      <c r="T4614" s="402"/>
      <c r="U4614" s="402"/>
      <c r="V4614" s="402"/>
      <c r="AG4614" s="402"/>
      <c r="AH4614" s="402"/>
      <c r="AI4614" s="402"/>
      <c r="AJ4614" s="402"/>
    </row>
    <row r="4615" spans="10:36" hidden="1" x14ac:dyDescent="0.2">
      <c r="J4615" s="555" t="s">
        <v>987</v>
      </c>
      <c r="T4615" s="402"/>
      <c r="U4615" s="402"/>
      <c r="V4615" s="402"/>
      <c r="AG4615" s="402"/>
      <c r="AH4615" s="402"/>
      <c r="AI4615" s="402"/>
      <c r="AJ4615" s="402"/>
    </row>
    <row r="4616" spans="10:36" hidden="1" x14ac:dyDescent="0.2">
      <c r="J4616" s="555" t="s">
        <v>987</v>
      </c>
      <c r="T4616" s="402"/>
      <c r="U4616" s="402"/>
      <c r="V4616" s="402"/>
      <c r="AG4616" s="402"/>
      <c r="AH4616" s="402"/>
      <c r="AI4616" s="402"/>
      <c r="AJ4616" s="402"/>
    </row>
    <row r="4617" spans="10:36" hidden="1" x14ac:dyDescent="0.2">
      <c r="J4617" s="555" t="s">
        <v>987</v>
      </c>
      <c r="T4617" s="402"/>
      <c r="U4617" s="402"/>
      <c r="V4617" s="402"/>
      <c r="AG4617" s="402"/>
      <c r="AH4617" s="402"/>
      <c r="AI4617" s="402"/>
      <c r="AJ4617" s="402"/>
    </row>
    <row r="4618" spans="10:36" hidden="1" x14ac:dyDescent="0.2">
      <c r="J4618" s="555" t="s">
        <v>987</v>
      </c>
      <c r="T4618" s="402"/>
      <c r="U4618" s="402"/>
      <c r="V4618" s="402"/>
      <c r="AG4618" s="402"/>
      <c r="AH4618" s="402"/>
      <c r="AI4618" s="402"/>
      <c r="AJ4618" s="402"/>
    </row>
    <row r="4619" spans="10:36" hidden="1" x14ac:dyDescent="0.2">
      <c r="J4619" s="555" t="s">
        <v>987</v>
      </c>
      <c r="T4619" s="402"/>
      <c r="U4619" s="402"/>
      <c r="V4619" s="402"/>
      <c r="AG4619" s="402"/>
      <c r="AH4619" s="402"/>
      <c r="AI4619" s="402"/>
      <c r="AJ4619" s="402"/>
    </row>
    <row r="4620" spans="10:36" hidden="1" x14ac:dyDescent="0.2">
      <c r="J4620" s="555" t="s">
        <v>987</v>
      </c>
      <c r="T4620" s="402"/>
      <c r="U4620" s="402"/>
      <c r="V4620" s="402"/>
      <c r="AG4620" s="402"/>
      <c r="AH4620" s="402"/>
      <c r="AI4620" s="402"/>
      <c r="AJ4620" s="402"/>
    </row>
    <row r="4621" spans="10:36" hidden="1" x14ac:dyDescent="0.2">
      <c r="J4621" s="555" t="s">
        <v>987</v>
      </c>
      <c r="T4621" s="402"/>
      <c r="U4621" s="402"/>
      <c r="V4621" s="402"/>
      <c r="AG4621" s="402"/>
      <c r="AH4621" s="402"/>
      <c r="AI4621" s="402"/>
      <c r="AJ4621" s="402"/>
    </row>
    <row r="4622" spans="10:36" hidden="1" x14ac:dyDescent="0.2">
      <c r="J4622" s="555" t="s">
        <v>987</v>
      </c>
      <c r="T4622" s="402"/>
      <c r="U4622" s="402"/>
      <c r="V4622" s="402"/>
      <c r="AG4622" s="402"/>
      <c r="AH4622" s="402"/>
      <c r="AI4622" s="402"/>
      <c r="AJ4622" s="402"/>
    </row>
    <row r="4623" spans="10:36" hidden="1" x14ac:dyDescent="0.2">
      <c r="J4623" s="555" t="s">
        <v>987</v>
      </c>
      <c r="T4623" s="402"/>
      <c r="U4623" s="402"/>
      <c r="V4623" s="402"/>
      <c r="AG4623" s="402"/>
      <c r="AH4623" s="402"/>
      <c r="AI4623" s="402"/>
      <c r="AJ4623" s="402"/>
    </row>
    <row r="4624" spans="10:36" hidden="1" x14ac:dyDescent="0.2">
      <c r="J4624" s="555" t="s">
        <v>987</v>
      </c>
      <c r="T4624" s="402"/>
      <c r="U4624" s="402"/>
      <c r="V4624" s="402"/>
      <c r="AG4624" s="402"/>
      <c r="AH4624" s="402"/>
      <c r="AI4624" s="402"/>
      <c r="AJ4624" s="402"/>
    </row>
    <row r="4625" spans="10:36" hidden="1" x14ac:dyDescent="0.2">
      <c r="J4625" s="555" t="s">
        <v>987</v>
      </c>
      <c r="T4625" s="402"/>
      <c r="U4625" s="402"/>
      <c r="V4625" s="402"/>
      <c r="AG4625" s="402"/>
      <c r="AH4625" s="402"/>
      <c r="AI4625" s="402"/>
      <c r="AJ4625" s="402"/>
    </row>
    <row r="4626" spans="10:36" hidden="1" x14ac:dyDescent="0.2">
      <c r="J4626" s="555" t="s">
        <v>987</v>
      </c>
      <c r="T4626" s="402"/>
      <c r="U4626" s="402"/>
      <c r="V4626" s="402"/>
      <c r="AG4626" s="402"/>
      <c r="AH4626" s="402"/>
      <c r="AI4626" s="402"/>
      <c r="AJ4626" s="402"/>
    </row>
    <row r="4627" spans="10:36" hidden="1" x14ac:dyDescent="0.2">
      <c r="J4627" s="555" t="s">
        <v>987</v>
      </c>
      <c r="T4627" s="402"/>
      <c r="U4627" s="402"/>
      <c r="V4627" s="402"/>
      <c r="AG4627" s="402"/>
      <c r="AH4627" s="402"/>
      <c r="AI4627" s="402"/>
      <c r="AJ4627" s="402"/>
    </row>
    <row r="4628" spans="10:36" hidden="1" x14ac:dyDescent="0.2">
      <c r="J4628" s="555" t="s">
        <v>987</v>
      </c>
      <c r="T4628" s="402"/>
      <c r="U4628" s="402"/>
      <c r="V4628" s="402"/>
      <c r="AG4628" s="402"/>
      <c r="AH4628" s="402"/>
      <c r="AI4628" s="402"/>
      <c r="AJ4628" s="402"/>
    </row>
    <row r="4629" spans="10:36" hidden="1" x14ac:dyDescent="0.2">
      <c r="J4629" s="555" t="s">
        <v>987</v>
      </c>
      <c r="T4629" s="402"/>
      <c r="U4629" s="402"/>
      <c r="V4629" s="402"/>
      <c r="AG4629" s="402"/>
      <c r="AH4629" s="402"/>
      <c r="AI4629" s="402"/>
      <c r="AJ4629" s="402"/>
    </row>
    <row r="4630" spans="10:36" hidden="1" x14ac:dyDescent="0.2">
      <c r="J4630" s="555" t="s">
        <v>987</v>
      </c>
      <c r="T4630" s="402"/>
      <c r="U4630" s="402"/>
      <c r="V4630" s="402"/>
      <c r="AG4630" s="402"/>
      <c r="AH4630" s="402"/>
      <c r="AI4630" s="402"/>
      <c r="AJ4630" s="402"/>
    </row>
    <row r="4631" spans="10:36" hidden="1" x14ac:dyDescent="0.2">
      <c r="J4631" s="555" t="s">
        <v>987</v>
      </c>
      <c r="T4631" s="402"/>
      <c r="U4631" s="402"/>
      <c r="V4631" s="402"/>
      <c r="AG4631" s="402"/>
      <c r="AH4631" s="402"/>
      <c r="AI4631" s="402"/>
      <c r="AJ4631" s="402"/>
    </row>
    <row r="4632" spans="10:36" hidden="1" x14ac:dyDescent="0.2">
      <c r="J4632" s="555" t="s">
        <v>987</v>
      </c>
      <c r="T4632" s="402"/>
      <c r="U4632" s="402"/>
      <c r="V4632" s="402"/>
      <c r="AG4632" s="402"/>
      <c r="AH4632" s="402"/>
      <c r="AI4632" s="402"/>
      <c r="AJ4632" s="402"/>
    </row>
    <row r="4633" spans="10:36" hidden="1" x14ac:dyDescent="0.2">
      <c r="J4633" s="555" t="s">
        <v>987</v>
      </c>
      <c r="T4633" s="402"/>
      <c r="U4633" s="402"/>
      <c r="V4633" s="402"/>
      <c r="AG4633" s="402"/>
      <c r="AH4633" s="402"/>
      <c r="AI4633" s="402"/>
      <c r="AJ4633" s="402"/>
    </row>
    <row r="4634" spans="10:36" hidden="1" x14ac:dyDescent="0.2">
      <c r="J4634" s="555" t="s">
        <v>987</v>
      </c>
      <c r="T4634" s="402"/>
      <c r="U4634" s="402"/>
      <c r="V4634" s="402"/>
      <c r="AG4634" s="402"/>
      <c r="AH4634" s="402"/>
      <c r="AI4634" s="402"/>
      <c r="AJ4634" s="402"/>
    </row>
    <row r="4635" spans="10:36" hidden="1" x14ac:dyDescent="0.2">
      <c r="J4635" s="555" t="s">
        <v>987</v>
      </c>
      <c r="T4635" s="402"/>
      <c r="U4635" s="402"/>
      <c r="V4635" s="402"/>
      <c r="AG4635" s="402"/>
      <c r="AH4635" s="402"/>
      <c r="AI4635" s="402"/>
      <c r="AJ4635" s="402"/>
    </row>
    <row r="4636" spans="10:36" hidden="1" x14ac:dyDescent="0.2">
      <c r="J4636" s="555" t="s">
        <v>987</v>
      </c>
      <c r="T4636" s="402"/>
      <c r="U4636" s="402"/>
      <c r="V4636" s="402"/>
      <c r="AG4636" s="402"/>
      <c r="AH4636" s="402"/>
      <c r="AI4636" s="402"/>
      <c r="AJ4636" s="402"/>
    </row>
    <row r="4637" spans="10:36" hidden="1" x14ac:dyDescent="0.2">
      <c r="J4637" s="555" t="s">
        <v>987</v>
      </c>
      <c r="T4637" s="402"/>
      <c r="U4637" s="402"/>
      <c r="V4637" s="402"/>
      <c r="AG4637" s="402"/>
      <c r="AH4637" s="402"/>
      <c r="AI4637" s="402"/>
      <c r="AJ4637" s="402"/>
    </row>
    <row r="4638" spans="10:36" hidden="1" x14ac:dyDescent="0.2">
      <c r="J4638" s="555" t="s">
        <v>987</v>
      </c>
      <c r="T4638" s="402"/>
      <c r="U4638" s="402"/>
      <c r="V4638" s="402"/>
      <c r="AG4638" s="402"/>
      <c r="AH4638" s="402"/>
      <c r="AI4638" s="402"/>
      <c r="AJ4638" s="402"/>
    </row>
    <row r="4639" spans="10:36" hidden="1" x14ac:dyDescent="0.2">
      <c r="J4639" s="555" t="s">
        <v>987</v>
      </c>
      <c r="T4639" s="402"/>
      <c r="U4639" s="402"/>
      <c r="V4639" s="402"/>
      <c r="AG4639" s="402"/>
      <c r="AH4639" s="402"/>
      <c r="AI4639" s="402"/>
      <c r="AJ4639" s="402"/>
    </row>
    <row r="4640" spans="10:36" hidden="1" x14ac:dyDescent="0.2">
      <c r="J4640" s="555" t="s">
        <v>987</v>
      </c>
      <c r="T4640" s="402"/>
      <c r="U4640" s="402"/>
      <c r="V4640" s="402"/>
      <c r="AG4640" s="402"/>
      <c r="AH4640" s="402"/>
      <c r="AI4640" s="402"/>
      <c r="AJ4640" s="402"/>
    </row>
    <row r="4641" spans="10:36" hidden="1" x14ac:dyDescent="0.2">
      <c r="J4641" s="555" t="s">
        <v>987</v>
      </c>
      <c r="T4641" s="402"/>
      <c r="U4641" s="402"/>
      <c r="V4641" s="402"/>
      <c r="AG4641" s="402"/>
      <c r="AH4641" s="402"/>
      <c r="AI4641" s="402"/>
      <c r="AJ4641" s="402"/>
    </row>
    <row r="4642" spans="10:36" hidden="1" x14ac:dyDescent="0.2">
      <c r="J4642" s="555" t="s">
        <v>987</v>
      </c>
      <c r="T4642" s="402"/>
      <c r="U4642" s="402"/>
      <c r="V4642" s="402"/>
      <c r="AG4642" s="402"/>
      <c r="AH4642" s="402"/>
      <c r="AI4642" s="402"/>
      <c r="AJ4642" s="402"/>
    </row>
    <row r="4643" spans="10:36" hidden="1" x14ac:dyDescent="0.2">
      <c r="J4643" s="555" t="s">
        <v>987</v>
      </c>
      <c r="T4643" s="402"/>
      <c r="U4643" s="402"/>
      <c r="V4643" s="402"/>
      <c r="AG4643" s="402"/>
      <c r="AH4643" s="402"/>
      <c r="AI4643" s="402"/>
      <c r="AJ4643" s="402"/>
    </row>
    <row r="4644" spans="10:36" hidden="1" x14ac:dyDescent="0.2">
      <c r="J4644" s="555" t="s">
        <v>987</v>
      </c>
      <c r="T4644" s="402"/>
      <c r="U4644" s="402"/>
      <c r="V4644" s="402"/>
      <c r="AG4644" s="402"/>
      <c r="AH4644" s="402"/>
      <c r="AI4644" s="402"/>
      <c r="AJ4644" s="402"/>
    </row>
    <row r="4645" spans="10:36" hidden="1" x14ac:dyDescent="0.2">
      <c r="J4645" s="555" t="s">
        <v>987</v>
      </c>
      <c r="T4645" s="402"/>
      <c r="U4645" s="402"/>
      <c r="V4645" s="402"/>
      <c r="AG4645" s="402"/>
      <c r="AH4645" s="402"/>
      <c r="AI4645" s="402"/>
      <c r="AJ4645" s="402"/>
    </row>
    <row r="4646" spans="10:36" hidden="1" x14ac:dyDescent="0.2">
      <c r="J4646" s="555" t="s">
        <v>987</v>
      </c>
      <c r="T4646" s="402"/>
      <c r="U4646" s="402"/>
      <c r="V4646" s="402"/>
      <c r="AG4646" s="402"/>
      <c r="AH4646" s="402"/>
      <c r="AI4646" s="402"/>
      <c r="AJ4646" s="402"/>
    </row>
    <row r="4647" spans="10:36" hidden="1" x14ac:dyDescent="0.2">
      <c r="J4647" s="555" t="s">
        <v>987</v>
      </c>
      <c r="T4647" s="402"/>
      <c r="U4647" s="402"/>
      <c r="V4647" s="402"/>
      <c r="AG4647" s="402"/>
      <c r="AH4647" s="402"/>
      <c r="AI4647" s="402"/>
      <c r="AJ4647" s="402"/>
    </row>
    <row r="4648" spans="10:36" hidden="1" x14ac:dyDescent="0.2">
      <c r="J4648" s="555" t="s">
        <v>987</v>
      </c>
      <c r="T4648" s="402"/>
      <c r="U4648" s="402"/>
      <c r="V4648" s="402"/>
      <c r="AG4648" s="402"/>
      <c r="AH4648" s="402"/>
      <c r="AI4648" s="402"/>
      <c r="AJ4648" s="402"/>
    </row>
    <row r="4649" spans="10:36" hidden="1" x14ac:dyDescent="0.2">
      <c r="J4649" s="555" t="s">
        <v>987</v>
      </c>
      <c r="T4649" s="402"/>
      <c r="U4649" s="402"/>
      <c r="V4649" s="402"/>
      <c r="AG4649" s="402"/>
      <c r="AH4649" s="402"/>
      <c r="AI4649" s="402"/>
      <c r="AJ4649" s="402"/>
    </row>
    <row r="4650" spans="10:36" hidden="1" x14ac:dyDescent="0.2">
      <c r="J4650" s="555" t="s">
        <v>987</v>
      </c>
      <c r="T4650" s="402"/>
      <c r="U4650" s="402"/>
      <c r="V4650" s="402"/>
      <c r="AG4650" s="402"/>
      <c r="AH4650" s="402"/>
      <c r="AI4650" s="402"/>
      <c r="AJ4650" s="402"/>
    </row>
    <row r="4651" spans="10:36" hidden="1" x14ac:dyDescent="0.2">
      <c r="J4651" s="555" t="s">
        <v>987</v>
      </c>
      <c r="T4651" s="402"/>
      <c r="U4651" s="402"/>
      <c r="V4651" s="402"/>
      <c r="AG4651" s="402"/>
      <c r="AH4651" s="402"/>
      <c r="AI4651" s="402"/>
      <c r="AJ4651" s="402"/>
    </row>
    <row r="4652" spans="10:36" hidden="1" x14ac:dyDescent="0.2">
      <c r="J4652" s="555" t="s">
        <v>987</v>
      </c>
      <c r="T4652" s="402"/>
      <c r="U4652" s="402"/>
      <c r="V4652" s="402"/>
      <c r="AG4652" s="402"/>
      <c r="AH4652" s="402"/>
      <c r="AI4652" s="402"/>
      <c r="AJ4652" s="402"/>
    </row>
    <row r="4653" spans="10:36" hidden="1" x14ac:dyDescent="0.2">
      <c r="J4653" s="555" t="s">
        <v>987</v>
      </c>
      <c r="T4653" s="402"/>
      <c r="U4653" s="402"/>
      <c r="V4653" s="402"/>
      <c r="AG4653" s="402"/>
      <c r="AH4653" s="402"/>
      <c r="AI4653" s="402"/>
      <c r="AJ4653" s="402"/>
    </row>
    <row r="4654" spans="10:36" hidden="1" x14ac:dyDescent="0.2">
      <c r="J4654" s="555" t="s">
        <v>987</v>
      </c>
      <c r="T4654" s="402"/>
      <c r="U4654" s="402"/>
      <c r="V4654" s="402"/>
      <c r="AG4654" s="402"/>
      <c r="AH4654" s="402"/>
      <c r="AI4654" s="402"/>
      <c r="AJ4654" s="402"/>
    </row>
    <row r="4655" spans="10:36" hidden="1" x14ac:dyDescent="0.2">
      <c r="J4655" s="555" t="s">
        <v>987</v>
      </c>
      <c r="T4655" s="402"/>
      <c r="U4655" s="402"/>
      <c r="V4655" s="402"/>
      <c r="AG4655" s="402"/>
      <c r="AH4655" s="402"/>
      <c r="AI4655" s="402"/>
      <c r="AJ4655" s="402"/>
    </row>
    <row r="4656" spans="10:36" hidden="1" x14ac:dyDescent="0.2">
      <c r="J4656" s="555" t="s">
        <v>987</v>
      </c>
      <c r="T4656" s="402"/>
      <c r="U4656" s="402"/>
      <c r="V4656" s="402"/>
      <c r="AG4656" s="402"/>
      <c r="AH4656" s="402"/>
      <c r="AI4656" s="402"/>
      <c r="AJ4656" s="402"/>
    </row>
    <row r="4657" spans="10:36" hidden="1" x14ac:dyDescent="0.2">
      <c r="J4657" s="555" t="s">
        <v>987</v>
      </c>
      <c r="T4657" s="402"/>
      <c r="U4657" s="402"/>
      <c r="V4657" s="402"/>
      <c r="AG4657" s="402"/>
      <c r="AH4657" s="402"/>
      <c r="AI4657" s="402"/>
      <c r="AJ4657" s="402"/>
    </row>
    <row r="4658" spans="10:36" hidden="1" x14ac:dyDescent="0.2">
      <c r="J4658" s="555" t="s">
        <v>987</v>
      </c>
      <c r="T4658" s="402"/>
      <c r="U4658" s="402"/>
      <c r="V4658" s="402"/>
      <c r="AG4658" s="402"/>
      <c r="AH4658" s="402"/>
      <c r="AI4658" s="402"/>
      <c r="AJ4658" s="402"/>
    </row>
    <row r="4659" spans="10:36" hidden="1" x14ac:dyDescent="0.2">
      <c r="J4659" s="555" t="s">
        <v>987</v>
      </c>
      <c r="T4659" s="402"/>
      <c r="U4659" s="402"/>
      <c r="V4659" s="402"/>
      <c r="AG4659" s="402"/>
      <c r="AH4659" s="402"/>
      <c r="AI4659" s="402"/>
      <c r="AJ4659" s="402"/>
    </row>
    <row r="4660" spans="10:36" hidden="1" x14ac:dyDescent="0.2">
      <c r="J4660" s="555" t="s">
        <v>987</v>
      </c>
      <c r="T4660" s="402"/>
      <c r="U4660" s="402"/>
      <c r="V4660" s="402"/>
      <c r="AG4660" s="402"/>
      <c r="AH4660" s="402"/>
      <c r="AI4660" s="402"/>
      <c r="AJ4660" s="402"/>
    </row>
    <row r="4661" spans="10:36" hidden="1" x14ac:dyDescent="0.2">
      <c r="J4661" s="555" t="s">
        <v>987</v>
      </c>
      <c r="T4661" s="402"/>
      <c r="U4661" s="402"/>
      <c r="V4661" s="402"/>
      <c r="AG4661" s="402"/>
      <c r="AH4661" s="402"/>
      <c r="AI4661" s="402"/>
      <c r="AJ4661" s="402"/>
    </row>
    <row r="4662" spans="10:36" hidden="1" x14ac:dyDescent="0.2">
      <c r="J4662" s="555" t="s">
        <v>987</v>
      </c>
      <c r="T4662" s="402"/>
      <c r="U4662" s="402"/>
      <c r="V4662" s="402"/>
      <c r="AG4662" s="402"/>
      <c r="AH4662" s="402"/>
      <c r="AI4662" s="402"/>
      <c r="AJ4662" s="402"/>
    </row>
    <row r="4663" spans="10:36" hidden="1" x14ac:dyDescent="0.2">
      <c r="J4663" s="555" t="s">
        <v>987</v>
      </c>
      <c r="T4663" s="402"/>
      <c r="U4663" s="402"/>
      <c r="V4663" s="402"/>
      <c r="AG4663" s="402"/>
      <c r="AH4663" s="402"/>
      <c r="AI4663" s="402"/>
      <c r="AJ4663" s="402"/>
    </row>
    <row r="4664" spans="10:36" hidden="1" x14ac:dyDescent="0.2">
      <c r="J4664" s="555" t="s">
        <v>987</v>
      </c>
      <c r="T4664" s="402"/>
      <c r="U4664" s="402"/>
      <c r="V4664" s="402"/>
      <c r="AG4664" s="402"/>
      <c r="AH4664" s="402"/>
      <c r="AI4664" s="402"/>
      <c r="AJ4664" s="402"/>
    </row>
    <row r="4665" spans="10:36" hidden="1" x14ac:dyDescent="0.2">
      <c r="J4665" s="555" t="s">
        <v>987</v>
      </c>
      <c r="T4665" s="402"/>
      <c r="U4665" s="402"/>
      <c r="V4665" s="402"/>
      <c r="AG4665" s="402"/>
      <c r="AH4665" s="402"/>
      <c r="AI4665" s="402"/>
      <c r="AJ4665" s="402"/>
    </row>
    <row r="4666" spans="10:36" hidden="1" x14ac:dyDescent="0.2">
      <c r="J4666" s="555" t="s">
        <v>987</v>
      </c>
      <c r="T4666" s="402"/>
      <c r="U4666" s="402"/>
      <c r="V4666" s="402"/>
      <c r="AG4666" s="402"/>
      <c r="AH4666" s="402"/>
      <c r="AI4666" s="402"/>
      <c r="AJ4666" s="402"/>
    </row>
    <row r="4667" spans="10:36" hidden="1" x14ac:dyDescent="0.2">
      <c r="J4667" s="555" t="s">
        <v>987</v>
      </c>
      <c r="T4667" s="402"/>
      <c r="U4667" s="402"/>
      <c r="V4667" s="402"/>
      <c r="AG4667" s="402"/>
      <c r="AH4667" s="402"/>
      <c r="AI4667" s="402"/>
      <c r="AJ4667" s="402"/>
    </row>
    <row r="4668" spans="10:36" hidden="1" x14ac:dyDescent="0.2">
      <c r="J4668" s="555" t="s">
        <v>987</v>
      </c>
      <c r="T4668" s="402"/>
      <c r="U4668" s="402"/>
      <c r="V4668" s="402"/>
      <c r="AG4668" s="402"/>
      <c r="AH4668" s="402"/>
      <c r="AI4668" s="402"/>
      <c r="AJ4668" s="402"/>
    </row>
    <row r="4669" spans="10:36" hidden="1" x14ac:dyDescent="0.2">
      <c r="J4669" s="555" t="s">
        <v>987</v>
      </c>
      <c r="T4669" s="402"/>
      <c r="U4669" s="402"/>
      <c r="V4669" s="402"/>
      <c r="AG4669" s="402"/>
      <c r="AH4669" s="402"/>
      <c r="AI4669" s="402"/>
      <c r="AJ4669" s="402"/>
    </row>
    <row r="4670" spans="10:36" hidden="1" x14ac:dyDescent="0.2">
      <c r="J4670" s="555" t="s">
        <v>987</v>
      </c>
      <c r="T4670" s="402"/>
      <c r="U4670" s="402"/>
      <c r="V4670" s="402"/>
      <c r="AG4670" s="402"/>
      <c r="AH4670" s="402"/>
      <c r="AI4670" s="402"/>
      <c r="AJ4670" s="402"/>
    </row>
    <row r="4671" spans="10:36" hidden="1" x14ac:dyDescent="0.2">
      <c r="J4671" s="555" t="s">
        <v>987</v>
      </c>
      <c r="T4671" s="402"/>
      <c r="U4671" s="402"/>
      <c r="V4671" s="402"/>
      <c r="AG4671" s="402"/>
      <c r="AH4671" s="402"/>
      <c r="AI4671" s="402"/>
      <c r="AJ4671" s="402"/>
    </row>
    <row r="4672" spans="10:36" hidden="1" x14ac:dyDescent="0.2">
      <c r="J4672" s="555" t="s">
        <v>987</v>
      </c>
      <c r="T4672" s="402"/>
      <c r="U4672" s="402"/>
      <c r="V4672" s="402"/>
      <c r="AG4672" s="402"/>
      <c r="AH4672" s="402"/>
      <c r="AI4672" s="402"/>
      <c r="AJ4672" s="402"/>
    </row>
    <row r="4673" spans="10:36" hidden="1" x14ac:dyDescent="0.2">
      <c r="J4673" s="555" t="s">
        <v>987</v>
      </c>
      <c r="T4673" s="402"/>
      <c r="U4673" s="402"/>
      <c r="V4673" s="402"/>
      <c r="AG4673" s="402"/>
      <c r="AH4673" s="402"/>
      <c r="AI4673" s="402"/>
      <c r="AJ4673" s="402"/>
    </row>
    <row r="4674" spans="10:36" hidden="1" x14ac:dyDescent="0.2">
      <c r="J4674" s="555" t="s">
        <v>987</v>
      </c>
      <c r="T4674" s="402"/>
      <c r="U4674" s="402"/>
      <c r="V4674" s="402"/>
      <c r="AG4674" s="402"/>
      <c r="AH4674" s="402"/>
      <c r="AI4674" s="402"/>
      <c r="AJ4674" s="402"/>
    </row>
    <row r="4675" spans="10:36" hidden="1" x14ac:dyDescent="0.2">
      <c r="J4675" s="555" t="s">
        <v>987</v>
      </c>
      <c r="T4675" s="402"/>
      <c r="U4675" s="402"/>
      <c r="V4675" s="402"/>
      <c r="AG4675" s="402"/>
      <c r="AH4675" s="402"/>
      <c r="AI4675" s="402"/>
      <c r="AJ4675" s="402"/>
    </row>
    <row r="4676" spans="10:36" hidden="1" x14ac:dyDescent="0.2">
      <c r="J4676" s="555" t="s">
        <v>987</v>
      </c>
      <c r="T4676" s="402"/>
      <c r="U4676" s="402"/>
      <c r="V4676" s="402"/>
      <c r="AG4676" s="402"/>
      <c r="AH4676" s="402"/>
      <c r="AI4676" s="402"/>
      <c r="AJ4676" s="402"/>
    </row>
    <row r="4677" spans="10:36" hidden="1" x14ac:dyDescent="0.2">
      <c r="J4677" s="555" t="s">
        <v>987</v>
      </c>
      <c r="T4677" s="402"/>
      <c r="U4677" s="402"/>
      <c r="V4677" s="402"/>
      <c r="AG4677" s="402"/>
      <c r="AH4677" s="402"/>
      <c r="AI4677" s="402"/>
      <c r="AJ4677" s="402"/>
    </row>
    <row r="4678" spans="10:36" hidden="1" x14ac:dyDescent="0.2">
      <c r="J4678" s="555" t="s">
        <v>987</v>
      </c>
      <c r="T4678" s="402"/>
      <c r="U4678" s="402"/>
      <c r="V4678" s="402"/>
      <c r="AG4678" s="402"/>
      <c r="AH4678" s="402"/>
      <c r="AI4678" s="402"/>
      <c r="AJ4678" s="402"/>
    </row>
    <row r="4679" spans="10:36" hidden="1" x14ac:dyDescent="0.2">
      <c r="J4679" s="555" t="s">
        <v>987</v>
      </c>
      <c r="T4679" s="402"/>
      <c r="U4679" s="402"/>
      <c r="V4679" s="402"/>
      <c r="AG4679" s="402"/>
      <c r="AH4679" s="402"/>
      <c r="AI4679" s="402"/>
      <c r="AJ4679" s="402"/>
    </row>
    <row r="4680" spans="10:36" hidden="1" x14ac:dyDescent="0.2">
      <c r="J4680" s="555" t="s">
        <v>987</v>
      </c>
      <c r="T4680" s="402"/>
      <c r="U4680" s="402"/>
      <c r="V4680" s="402"/>
      <c r="AG4680" s="402"/>
      <c r="AH4680" s="402"/>
      <c r="AI4680" s="402"/>
      <c r="AJ4680" s="402"/>
    </row>
    <row r="4681" spans="10:36" hidden="1" x14ac:dyDescent="0.2">
      <c r="J4681" s="555" t="s">
        <v>987</v>
      </c>
      <c r="T4681" s="402"/>
      <c r="U4681" s="402"/>
      <c r="V4681" s="402"/>
      <c r="AG4681" s="402"/>
      <c r="AH4681" s="402"/>
      <c r="AI4681" s="402"/>
      <c r="AJ4681" s="402"/>
    </row>
    <row r="4682" spans="10:36" hidden="1" x14ac:dyDescent="0.2">
      <c r="J4682" s="555" t="s">
        <v>987</v>
      </c>
      <c r="T4682" s="402"/>
      <c r="U4682" s="402"/>
      <c r="V4682" s="402"/>
      <c r="AG4682" s="402"/>
      <c r="AH4682" s="402"/>
      <c r="AI4682" s="402"/>
      <c r="AJ4682" s="402"/>
    </row>
    <row r="4683" spans="10:36" hidden="1" x14ac:dyDescent="0.2">
      <c r="J4683" s="555" t="s">
        <v>987</v>
      </c>
      <c r="T4683" s="402"/>
      <c r="U4683" s="402"/>
      <c r="V4683" s="402"/>
      <c r="AG4683" s="402"/>
      <c r="AH4683" s="402"/>
      <c r="AI4683" s="402"/>
      <c r="AJ4683" s="402"/>
    </row>
    <row r="4684" spans="10:36" hidden="1" x14ac:dyDescent="0.2">
      <c r="J4684" s="555" t="s">
        <v>987</v>
      </c>
      <c r="T4684" s="402"/>
      <c r="U4684" s="402"/>
      <c r="V4684" s="402"/>
      <c r="AG4684" s="402"/>
      <c r="AH4684" s="402"/>
      <c r="AI4684" s="402"/>
      <c r="AJ4684" s="402"/>
    </row>
    <row r="4685" spans="10:36" hidden="1" x14ac:dyDescent="0.2">
      <c r="J4685" s="555" t="s">
        <v>987</v>
      </c>
      <c r="T4685" s="402"/>
      <c r="U4685" s="402"/>
      <c r="V4685" s="402"/>
      <c r="AG4685" s="402"/>
      <c r="AH4685" s="402"/>
      <c r="AI4685" s="402"/>
      <c r="AJ4685" s="402"/>
    </row>
    <row r="4686" spans="10:36" hidden="1" x14ac:dyDescent="0.2">
      <c r="J4686" s="555" t="s">
        <v>987</v>
      </c>
      <c r="T4686" s="402"/>
      <c r="U4686" s="402"/>
      <c r="V4686" s="402"/>
      <c r="AG4686" s="402"/>
      <c r="AH4686" s="402"/>
      <c r="AI4686" s="402"/>
      <c r="AJ4686" s="402"/>
    </row>
    <row r="4687" spans="10:36" hidden="1" x14ac:dyDescent="0.2">
      <c r="J4687" s="555" t="s">
        <v>987</v>
      </c>
      <c r="T4687" s="402"/>
      <c r="U4687" s="402"/>
      <c r="V4687" s="402"/>
      <c r="AG4687" s="402"/>
      <c r="AH4687" s="402"/>
      <c r="AI4687" s="402"/>
      <c r="AJ4687" s="402"/>
    </row>
    <row r="4688" spans="10:36" hidden="1" x14ac:dyDescent="0.2">
      <c r="J4688" s="555" t="s">
        <v>987</v>
      </c>
      <c r="T4688" s="402"/>
      <c r="U4688" s="402"/>
      <c r="V4688" s="402"/>
      <c r="AG4688" s="402"/>
      <c r="AH4688" s="402"/>
      <c r="AI4688" s="402"/>
      <c r="AJ4688" s="402"/>
    </row>
    <row r="4689" spans="10:36" hidden="1" x14ac:dyDescent="0.2">
      <c r="J4689" s="555" t="s">
        <v>987</v>
      </c>
      <c r="T4689" s="402"/>
      <c r="U4689" s="402"/>
      <c r="V4689" s="402"/>
      <c r="AG4689" s="402"/>
      <c r="AH4689" s="402"/>
      <c r="AI4689" s="402"/>
      <c r="AJ4689" s="402"/>
    </row>
    <row r="4690" spans="10:36" hidden="1" x14ac:dyDescent="0.2">
      <c r="J4690" s="555" t="s">
        <v>987</v>
      </c>
      <c r="T4690" s="402"/>
      <c r="U4690" s="402"/>
      <c r="V4690" s="402"/>
      <c r="AG4690" s="402"/>
      <c r="AH4690" s="402"/>
      <c r="AI4690" s="402"/>
      <c r="AJ4690" s="402"/>
    </row>
    <row r="4691" spans="10:36" hidden="1" x14ac:dyDescent="0.2">
      <c r="J4691" s="555" t="s">
        <v>987</v>
      </c>
      <c r="T4691" s="402"/>
      <c r="U4691" s="402"/>
      <c r="V4691" s="402"/>
      <c r="AG4691" s="402"/>
      <c r="AH4691" s="402"/>
      <c r="AI4691" s="402"/>
      <c r="AJ4691" s="402"/>
    </row>
    <row r="4692" spans="10:36" hidden="1" x14ac:dyDescent="0.2">
      <c r="J4692" s="555" t="s">
        <v>987</v>
      </c>
      <c r="T4692" s="402"/>
      <c r="U4692" s="402"/>
      <c r="V4692" s="402"/>
      <c r="AG4692" s="402"/>
      <c r="AH4692" s="402"/>
      <c r="AI4692" s="402"/>
      <c r="AJ4692" s="402"/>
    </row>
    <row r="4693" spans="10:36" hidden="1" x14ac:dyDescent="0.2">
      <c r="J4693" s="555" t="s">
        <v>987</v>
      </c>
      <c r="T4693" s="402"/>
      <c r="U4693" s="402"/>
      <c r="V4693" s="402"/>
      <c r="AG4693" s="402"/>
      <c r="AH4693" s="402"/>
      <c r="AI4693" s="402"/>
      <c r="AJ4693" s="402"/>
    </row>
    <row r="4694" spans="10:36" hidden="1" x14ac:dyDescent="0.2">
      <c r="J4694" s="555" t="s">
        <v>987</v>
      </c>
      <c r="T4694" s="402"/>
      <c r="U4694" s="402"/>
      <c r="V4694" s="402"/>
      <c r="AG4694" s="402"/>
      <c r="AH4694" s="402"/>
      <c r="AI4694" s="402"/>
      <c r="AJ4694" s="402"/>
    </row>
    <row r="4695" spans="10:36" hidden="1" x14ac:dyDescent="0.2">
      <c r="J4695" s="555" t="s">
        <v>987</v>
      </c>
      <c r="T4695" s="402"/>
      <c r="U4695" s="402"/>
      <c r="V4695" s="402"/>
      <c r="AG4695" s="402"/>
      <c r="AH4695" s="402"/>
      <c r="AI4695" s="402"/>
      <c r="AJ4695" s="402"/>
    </row>
    <row r="4696" spans="10:36" hidden="1" x14ac:dyDescent="0.2">
      <c r="J4696" s="555" t="s">
        <v>987</v>
      </c>
      <c r="T4696" s="402"/>
      <c r="U4696" s="402"/>
      <c r="V4696" s="402"/>
      <c r="AG4696" s="402"/>
      <c r="AH4696" s="402"/>
      <c r="AI4696" s="402"/>
      <c r="AJ4696" s="402"/>
    </row>
    <row r="4697" spans="10:36" hidden="1" x14ac:dyDescent="0.2">
      <c r="J4697" s="555" t="s">
        <v>987</v>
      </c>
      <c r="T4697" s="402"/>
      <c r="U4697" s="402"/>
      <c r="V4697" s="402"/>
      <c r="AG4697" s="402"/>
      <c r="AH4697" s="402"/>
      <c r="AI4697" s="402"/>
      <c r="AJ4697" s="402"/>
    </row>
    <row r="4698" spans="10:36" hidden="1" x14ac:dyDescent="0.2">
      <c r="J4698" s="555" t="s">
        <v>987</v>
      </c>
      <c r="T4698" s="402"/>
      <c r="U4698" s="402"/>
      <c r="V4698" s="402"/>
      <c r="AG4698" s="402"/>
      <c r="AH4698" s="402"/>
      <c r="AI4698" s="402"/>
      <c r="AJ4698" s="402"/>
    </row>
    <row r="4699" spans="10:36" hidden="1" x14ac:dyDescent="0.2">
      <c r="J4699" s="555" t="s">
        <v>987</v>
      </c>
      <c r="T4699" s="402"/>
      <c r="U4699" s="402"/>
      <c r="V4699" s="402"/>
      <c r="AG4699" s="402"/>
      <c r="AH4699" s="402"/>
      <c r="AI4699" s="402"/>
      <c r="AJ4699" s="402"/>
    </row>
    <row r="4700" spans="10:36" hidden="1" x14ac:dyDescent="0.2">
      <c r="J4700" s="555" t="s">
        <v>987</v>
      </c>
      <c r="T4700" s="402"/>
      <c r="U4700" s="402"/>
      <c r="V4700" s="402"/>
      <c r="AG4700" s="402"/>
      <c r="AH4700" s="402"/>
      <c r="AI4700" s="402"/>
      <c r="AJ4700" s="402"/>
    </row>
    <row r="4701" spans="10:36" hidden="1" x14ac:dyDescent="0.2">
      <c r="J4701" s="555" t="s">
        <v>987</v>
      </c>
      <c r="T4701" s="402"/>
      <c r="U4701" s="402"/>
      <c r="V4701" s="402"/>
      <c r="AG4701" s="402"/>
      <c r="AH4701" s="402"/>
      <c r="AI4701" s="402"/>
      <c r="AJ4701" s="402"/>
    </row>
    <row r="4702" spans="10:36" hidden="1" x14ac:dyDescent="0.2">
      <c r="J4702" s="555" t="s">
        <v>987</v>
      </c>
      <c r="T4702" s="402"/>
      <c r="U4702" s="402"/>
      <c r="V4702" s="402"/>
      <c r="AG4702" s="402"/>
      <c r="AH4702" s="402"/>
      <c r="AI4702" s="402"/>
      <c r="AJ4702" s="402"/>
    </row>
    <row r="4703" spans="10:36" hidden="1" x14ac:dyDescent="0.2">
      <c r="J4703" s="555" t="s">
        <v>987</v>
      </c>
      <c r="T4703" s="402"/>
      <c r="U4703" s="402"/>
      <c r="V4703" s="402"/>
      <c r="AG4703" s="402"/>
      <c r="AH4703" s="402"/>
      <c r="AI4703" s="402"/>
      <c r="AJ4703" s="402"/>
    </row>
    <row r="4704" spans="10:36" hidden="1" x14ac:dyDescent="0.2">
      <c r="J4704" s="555" t="s">
        <v>987</v>
      </c>
      <c r="T4704" s="402"/>
      <c r="U4704" s="402"/>
      <c r="V4704" s="402"/>
      <c r="AG4704" s="402"/>
      <c r="AH4704" s="402"/>
      <c r="AI4704" s="402"/>
      <c r="AJ4704" s="402"/>
    </row>
    <row r="4705" spans="10:36" hidden="1" x14ac:dyDescent="0.2">
      <c r="J4705" s="555" t="s">
        <v>987</v>
      </c>
      <c r="T4705" s="402"/>
      <c r="U4705" s="402"/>
      <c r="V4705" s="402"/>
      <c r="AG4705" s="402"/>
      <c r="AH4705" s="402"/>
      <c r="AI4705" s="402"/>
      <c r="AJ4705" s="402"/>
    </row>
    <row r="4706" spans="10:36" hidden="1" x14ac:dyDescent="0.2">
      <c r="J4706" s="555" t="s">
        <v>987</v>
      </c>
      <c r="T4706" s="402"/>
      <c r="U4706" s="402"/>
      <c r="V4706" s="402"/>
      <c r="AG4706" s="402"/>
      <c r="AH4706" s="402"/>
      <c r="AI4706" s="402"/>
      <c r="AJ4706" s="402"/>
    </row>
    <row r="4707" spans="10:36" hidden="1" x14ac:dyDescent="0.2">
      <c r="J4707" s="555" t="s">
        <v>987</v>
      </c>
      <c r="T4707" s="402"/>
      <c r="U4707" s="402"/>
      <c r="V4707" s="402"/>
      <c r="AG4707" s="402"/>
      <c r="AH4707" s="402"/>
      <c r="AI4707" s="402"/>
      <c r="AJ4707" s="402"/>
    </row>
    <row r="4708" spans="10:36" hidden="1" x14ac:dyDescent="0.2">
      <c r="J4708" s="555" t="s">
        <v>987</v>
      </c>
      <c r="T4708" s="402"/>
      <c r="U4708" s="402"/>
      <c r="V4708" s="402"/>
      <c r="AG4708" s="402"/>
      <c r="AH4708" s="402"/>
      <c r="AI4708" s="402"/>
      <c r="AJ4708" s="402"/>
    </row>
    <row r="4709" spans="10:36" hidden="1" x14ac:dyDescent="0.2">
      <c r="J4709" s="555" t="s">
        <v>987</v>
      </c>
      <c r="T4709" s="402"/>
      <c r="U4709" s="402"/>
      <c r="V4709" s="402"/>
      <c r="AG4709" s="402"/>
      <c r="AH4709" s="402"/>
      <c r="AI4709" s="402"/>
      <c r="AJ4709" s="402"/>
    </row>
    <row r="4710" spans="10:36" hidden="1" x14ac:dyDescent="0.2">
      <c r="J4710" s="555" t="s">
        <v>987</v>
      </c>
      <c r="T4710" s="402"/>
      <c r="U4710" s="402"/>
      <c r="V4710" s="402"/>
      <c r="AG4710" s="402"/>
      <c r="AH4710" s="402"/>
      <c r="AI4710" s="402"/>
      <c r="AJ4710" s="402"/>
    </row>
    <row r="4711" spans="10:36" hidden="1" x14ac:dyDescent="0.2">
      <c r="J4711" s="555" t="s">
        <v>987</v>
      </c>
      <c r="T4711" s="402"/>
      <c r="U4711" s="402"/>
      <c r="V4711" s="402"/>
      <c r="AG4711" s="402"/>
      <c r="AH4711" s="402"/>
      <c r="AI4711" s="402"/>
      <c r="AJ4711" s="402"/>
    </row>
    <row r="4712" spans="10:36" hidden="1" x14ac:dyDescent="0.2">
      <c r="J4712" s="555" t="s">
        <v>987</v>
      </c>
      <c r="T4712" s="402"/>
      <c r="U4712" s="402"/>
      <c r="V4712" s="402"/>
      <c r="AG4712" s="402"/>
      <c r="AH4712" s="402"/>
      <c r="AI4712" s="402"/>
      <c r="AJ4712" s="402"/>
    </row>
    <row r="4713" spans="10:36" hidden="1" x14ac:dyDescent="0.2">
      <c r="J4713" s="555" t="s">
        <v>987</v>
      </c>
      <c r="T4713" s="402"/>
      <c r="U4713" s="402"/>
      <c r="V4713" s="402"/>
      <c r="AG4713" s="402"/>
      <c r="AH4713" s="402"/>
      <c r="AI4713" s="402"/>
      <c r="AJ4713" s="402"/>
    </row>
    <row r="4714" spans="10:36" hidden="1" x14ac:dyDescent="0.2">
      <c r="J4714" s="555" t="s">
        <v>987</v>
      </c>
      <c r="T4714" s="402"/>
      <c r="U4714" s="402"/>
      <c r="V4714" s="402"/>
      <c r="AG4714" s="402"/>
      <c r="AH4714" s="402"/>
      <c r="AI4714" s="402"/>
      <c r="AJ4714" s="402"/>
    </row>
    <row r="4715" spans="10:36" hidden="1" x14ac:dyDescent="0.2">
      <c r="J4715" s="555" t="s">
        <v>987</v>
      </c>
      <c r="T4715" s="402"/>
      <c r="U4715" s="402"/>
      <c r="V4715" s="402"/>
      <c r="AG4715" s="402"/>
      <c r="AH4715" s="402"/>
      <c r="AI4715" s="402"/>
      <c r="AJ4715" s="402"/>
    </row>
    <row r="4716" spans="10:36" hidden="1" x14ac:dyDescent="0.2">
      <c r="J4716" s="555" t="s">
        <v>987</v>
      </c>
      <c r="T4716" s="402"/>
      <c r="U4716" s="402"/>
      <c r="V4716" s="402"/>
      <c r="AG4716" s="402"/>
      <c r="AH4716" s="402"/>
      <c r="AI4716" s="402"/>
      <c r="AJ4716" s="402"/>
    </row>
    <row r="4717" spans="10:36" hidden="1" x14ac:dyDescent="0.2">
      <c r="J4717" s="555" t="s">
        <v>987</v>
      </c>
      <c r="T4717" s="402"/>
      <c r="U4717" s="402"/>
      <c r="V4717" s="402"/>
      <c r="AG4717" s="402"/>
      <c r="AH4717" s="402"/>
      <c r="AI4717" s="402"/>
      <c r="AJ4717" s="402"/>
    </row>
    <row r="4718" spans="10:36" hidden="1" x14ac:dyDescent="0.2">
      <c r="J4718" s="555" t="s">
        <v>987</v>
      </c>
      <c r="T4718" s="402"/>
      <c r="U4718" s="402"/>
      <c r="V4718" s="402"/>
      <c r="AG4718" s="402"/>
      <c r="AH4718" s="402"/>
      <c r="AI4718" s="402"/>
      <c r="AJ4718" s="402"/>
    </row>
    <row r="4719" spans="10:36" hidden="1" x14ac:dyDescent="0.2">
      <c r="J4719" s="555" t="s">
        <v>987</v>
      </c>
      <c r="T4719" s="402"/>
      <c r="U4719" s="402"/>
      <c r="V4719" s="402"/>
      <c r="AG4719" s="402"/>
      <c r="AH4719" s="402"/>
      <c r="AI4719" s="402"/>
      <c r="AJ4719" s="402"/>
    </row>
    <row r="4720" spans="10:36" hidden="1" x14ac:dyDescent="0.2">
      <c r="J4720" s="555" t="s">
        <v>987</v>
      </c>
      <c r="T4720" s="402"/>
      <c r="U4720" s="402"/>
      <c r="V4720" s="402"/>
      <c r="AG4720" s="402"/>
      <c r="AH4720" s="402"/>
      <c r="AI4720" s="402"/>
      <c r="AJ4720" s="402"/>
    </row>
    <row r="4721" spans="10:36" hidden="1" x14ac:dyDescent="0.2">
      <c r="J4721" s="555" t="s">
        <v>987</v>
      </c>
      <c r="T4721" s="402"/>
      <c r="U4721" s="402"/>
      <c r="V4721" s="402"/>
      <c r="AG4721" s="402"/>
      <c r="AH4721" s="402"/>
      <c r="AI4721" s="402"/>
      <c r="AJ4721" s="402"/>
    </row>
    <row r="4722" spans="10:36" hidden="1" x14ac:dyDescent="0.2">
      <c r="J4722" s="555" t="s">
        <v>987</v>
      </c>
      <c r="T4722" s="402"/>
      <c r="U4722" s="402"/>
      <c r="V4722" s="402"/>
      <c r="AG4722" s="402"/>
      <c r="AH4722" s="402"/>
      <c r="AI4722" s="402"/>
      <c r="AJ4722" s="402"/>
    </row>
    <row r="4723" spans="10:36" hidden="1" x14ac:dyDescent="0.2">
      <c r="J4723" s="555" t="s">
        <v>987</v>
      </c>
      <c r="T4723" s="402"/>
      <c r="U4723" s="402"/>
      <c r="V4723" s="402"/>
      <c r="AG4723" s="402"/>
      <c r="AH4723" s="402"/>
      <c r="AI4723" s="402"/>
      <c r="AJ4723" s="402"/>
    </row>
    <row r="4724" spans="10:36" hidden="1" x14ac:dyDescent="0.2">
      <c r="J4724" s="555" t="s">
        <v>987</v>
      </c>
      <c r="T4724" s="402"/>
      <c r="U4724" s="402"/>
      <c r="V4724" s="402"/>
      <c r="AG4724" s="402"/>
      <c r="AH4724" s="402"/>
      <c r="AI4724" s="402"/>
      <c r="AJ4724" s="402"/>
    </row>
    <row r="4725" spans="10:36" hidden="1" x14ac:dyDescent="0.2">
      <c r="J4725" s="555" t="s">
        <v>987</v>
      </c>
      <c r="T4725" s="402"/>
      <c r="U4725" s="402"/>
      <c r="V4725" s="402"/>
      <c r="AG4725" s="402"/>
      <c r="AH4725" s="402"/>
      <c r="AI4725" s="402"/>
      <c r="AJ4725" s="402"/>
    </row>
    <row r="4726" spans="10:36" hidden="1" x14ac:dyDescent="0.2">
      <c r="J4726" s="555" t="s">
        <v>987</v>
      </c>
      <c r="T4726" s="402"/>
      <c r="U4726" s="402"/>
      <c r="V4726" s="402"/>
      <c r="AG4726" s="402"/>
      <c r="AH4726" s="402"/>
      <c r="AI4726" s="402"/>
      <c r="AJ4726" s="402"/>
    </row>
    <row r="4727" spans="10:36" hidden="1" x14ac:dyDescent="0.2">
      <c r="J4727" s="555" t="s">
        <v>987</v>
      </c>
      <c r="T4727" s="402"/>
      <c r="U4727" s="402"/>
      <c r="V4727" s="402"/>
      <c r="AG4727" s="402"/>
      <c r="AH4727" s="402"/>
      <c r="AI4727" s="402"/>
      <c r="AJ4727" s="402"/>
    </row>
    <row r="4728" spans="10:36" hidden="1" x14ac:dyDescent="0.2">
      <c r="J4728" s="555" t="s">
        <v>987</v>
      </c>
      <c r="T4728" s="402"/>
      <c r="U4728" s="402"/>
      <c r="V4728" s="402"/>
      <c r="AG4728" s="402"/>
      <c r="AH4728" s="402"/>
      <c r="AI4728" s="402"/>
      <c r="AJ4728" s="402"/>
    </row>
    <row r="4729" spans="10:36" hidden="1" x14ac:dyDescent="0.2">
      <c r="J4729" s="555" t="s">
        <v>987</v>
      </c>
      <c r="T4729" s="402"/>
      <c r="U4729" s="402"/>
      <c r="V4729" s="402"/>
      <c r="AG4729" s="402"/>
      <c r="AH4729" s="402"/>
      <c r="AI4729" s="402"/>
      <c r="AJ4729" s="402"/>
    </row>
    <row r="4730" spans="10:36" hidden="1" x14ac:dyDescent="0.2">
      <c r="J4730" s="555" t="s">
        <v>987</v>
      </c>
      <c r="T4730" s="402"/>
      <c r="U4730" s="402"/>
      <c r="V4730" s="402"/>
      <c r="AG4730" s="402"/>
      <c r="AH4730" s="402"/>
      <c r="AI4730" s="402"/>
      <c r="AJ4730" s="402"/>
    </row>
    <row r="4731" spans="10:36" hidden="1" x14ac:dyDescent="0.2">
      <c r="J4731" s="555" t="s">
        <v>987</v>
      </c>
      <c r="T4731" s="402"/>
      <c r="U4731" s="402"/>
      <c r="V4731" s="402"/>
      <c r="AG4731" s="402"/>
      <c r="AH4731" s="402"/>
      <c r="AI4731" s="402"/>
      <c r="AJ4731" s="402"/>
    </row>
    <row r="4732" spans="10:36" hidden="1" x14ac:dyDescent="0.2">
      <c r="J4732" s="555" t="s">
        <v>987</v>
      </c>
      <c r="T4732" s="402"/>
      <c r="U4732" s="402"/>
      <c r="V4732" s="402"/>
      <c r="AG4732" s="402"/>
      <c r="AH4732" s="402"/>
      <c r="AI4732" s="402"/>
      <c r="AJ4732" s="402"/>
    </row>
    <row r="4733" spans="10:36" hidden="1" x14ac:dyDescent="0.2">
      <c r="J4733" s="555" t="s">
        <v>987</v>
      </c>
      <c r="T4733" s="402"/>
      <c r="U4733" s="402"/>
      <c r="V4733" s="402"/>
      <c r="AG4733" s="402"/>
      <c r="AH4733" s="402"/>
      <c r="AI4733" s="402"/>
      <c r="AJ4733" s="402"/>
    </row>
    <row r="4734" spans="10:36" hidden="1" x14ac:dyDescent="0.2">
      <c r="J4734" s="555" t="s">
        <v>987</v>
      </c>
      <c r="T4734" s="402"/>
      <c r="U4734" s="402"/>
      <c r="V4734" s="402"/>
      <c r="AG4734" s="402"/>
      <c r="AH4734" s="402"/>
      <c r="AI4734" s="402"/>
      <c r="AJ4734" s="402"/>
    </row>
    <row r="4735" spans="10:36" hidden="1" x14ac:dyDescent="0.2">
      <c r="J4735" s="555" t="s">
        <v>987</v>
      </c>
      <c r="T4735" s="402"/>
      <c r="U4735" s="402"/>
      <c r="V4735" s="402"/>
      <c r="AG4735" s="402"/>
      <c r="AH4735" s="402"/>
      <c r="AI4735" s="402"/>
      <c r="AJ4735" s="402"/>
    </row>
    <row r="4736" spans="10:36" hidden="1" x14ac:dyDescent="0.2">
      <c r="J4736" s="555" t="s">
        <v>987</v>
      </c>
      <c r="T4736" s="402"/>
      <c r="U4736" s="402"/>
      <c r="V4736" s="402"/>
      <c r="AG4736" s="402"/>
      <c r="AH4736" s="402"/>
      <c r="AI4736" s="402"/>
      <c r="AJ4736" s="402"/>
    </row>
    <row r="4737" spans="10:36" hidden="1" x14ac:dyDescent="0.2">
      <c r="J4737" s="555" t="s">
        <v>987</v>
      </c>
      <c r="T4737" s="402"/>
      <c r="U4737" s="402"/>
      <c r="V4737" s="402"/>
      <c r="AG4737" s="402"/>
      <c r="AH4737" s="402"/>
      <c r="AI4737" s="402"/>
      <c r="AJ4737" s="402"/>
    </row>
    <row r="4738" spans="10:36" hidden="1" x14ac:dyDescent="0.2">
      <c r="J4738" s="555" t="s">
        <v>987</v>
      </c>
      <c r="T4738" s="402"/>
      <c r="U4738" s="402"/>
      <c r="V4738" s="402"/>
      <c r="AG4738" s="402"/>
      <c r="AH4738" s="402"/>
      <c r="AI4738" s="402"/>
      <c r="AJ4738" s="402"/>
    </row>
    <row r="4739" spans="10:36" hidden="1" x14ac:dyDescent="0.2">
      <c r="J4739" s="555" t="s">
        <v>987</v>
      </c>
      <c r="T4739" s="402"/>
      <c r="U4739" s="402"/>
      <c r="V4739" s="402"/>
      <c r="AG4739" s="402"/>
      <c r="AH4739" s="402"/>
      <c r="AI4739" s="402"/>
      <c r="AJ4739" s="402"/>
    </row>
    <row r="4740" spans="10:36" hidden="1" x14ac:dyDescent="0.2">
      <c r="J4740" s="555" t="s">
        <v>987</v>
      </c>
      <c r="T4740" s="402"/>
      <c r="U4740" s="402"/>
      <c r="V4740" s="402"/>
      <c r="AG4740" s="402"/>
      <c r="AH4740" s="402"/>
      <c r="AI4740" s="402"/>
      <c r="AJ4740" s="402"/>
    </row>
    <row r="4741" spans="10:36" hidden="1" x14ac:dyDescent="0.2">
      <c r="J4741" s="555" t="s">
        <v>987</v>
      </c>
      <c r="T4741" s="402"/>
      <c r="U4741" s="402"/>
      <c r="V4741" s="402"/>
      <c r="AG4741" s="402"/>
      <c r="AH4741" s="402"/>
      <c r="AI4741" s="402"/>
      <c r="AJ4741" s="402"/>
    </row>
    <row r="4742" spans="10:36" hidden="1" x14ac:dyDescent="0.2">
      <c r="J4742" s="555" t="s">
        <v>987</v>
      </c>
      <c r="T4742" s="402"/>
      <c r="U4742" s="402"/>
      <c r="V4742" s="402"/>
      <c r="AG4742" s="402"/>
      <c r="AH4742" s="402"/>
      <c r="AI4742" s="402"/>
      <c r="AJ4742" s="402"/>
    </row>
    <row r="4743" spans="10:36" hidden="1" x14ac:dyDescent="0.2">
      <c r="J4743" s="555" t="s">
        <v>987</v>
      </c>
      <c r="T4743" s="402"/>
      <c r="U4743" s="402"/>
      <c r="V4743" s="402"/>
      <c r="AG4743" s="402"/>
      <c r="AH4743" s="402"/>
      <c r="AI4743" s="402"/>
      <c r="AJ4743" s="402"/>
    </row>
    <row r="4744" spans="10:36" hidden="1" x14ac:dyDescent="0.2">
      <c r="J4744" s="555" t="s">
        <v>987</v>
      </c>
      <c r="T4744" s="402"/>
      <c r="U4744" s="402"/>
      <c r="V4744" s="402"/>
      <c r="AG4744" s="402"/>
      <c r="AH4744" s="402"/>
      <c r="AI4744" s="402"/>
      <c r="AJ4744" s="402"/>
    </row>
    <row r="4745" spans="10:36" hidden="1" x14ac:dyDescent="0.2">
      <c r="J4745" s="555" t="s">
        <v>987</v>
      </c>
      <c r="T4745" s="402"/>
      <c r="U4745" s="402"/>
      <c r="V4745" s="402"/>
      <c r="AG4745" s="402"/>
      <c r="AH4745" s="402"/>
      <c r="AI4745" s="402"/>
      <c r="AJ4745" s="402"/>
    </row>
    <row r="4746" spans="10:36" hidden="1" x14ac:dyDescent="0.2">
      <c r="J4746" s="555" t="s">
        <v>987</v>
      </c>
      <c r="T4746" s="402"/>
      <c r="U4746" s="402"/>
      <c r="V4746" s="402"/>
      <c r="AG4746" s="402"/>
      <c r="AH4746" s="402"/>
      <c r="AI4746" s="402"/>
      <c r="AJ4746" s="402"/>
    </row>
    <row r="4747" spans="10:36" hidden="1" x14ac:dyDescent="0.2">
      <c r="J4747" s="555" t="s">
        <v>987</v>
      </c>
      <c r="T4747" s="402"/>
      <c r="U4747" s="402"/>
      <c r="V4747" s="402"/>
      <c r="AG4747" s="402"/>
      <c r="AH4747" s="402"/>
      <c r="AI4747" s="402"/>
      <c r="AJ4747" s="402"/>
    </row>
    <row r="4748" spans="10:36" hidden="1" x14ac:dyDescent="0.2">
      <c r="J4748" s="555" t="s">
        <v>987</v>
      </c>
      <c r="T4748" s="402"/>
      <c r="U4748" s="402"/>
      <c r="V4748" s="402"/>
      <c r="AG4748" s="402"/>
      <c r="AH4748" s="402"/>
      <c r="AI4748" s="402"/>
      <c r="AJ4748" s="402"/>
    </row>
    <row r="4749" spans="10:36" hidden="1" x14ac:dyDescent="0.2">
      <c r="J4749" s="555" t="s">
        <v>987</v>
      </c>
      <c r="T4749" s="402"/>
      <c r="U4749" s="402"/>
      <c r="V4749" s="402"/>
      <c r="AG4749" s="402"/>
      <c r="AH4749" s="402"/>
      <c r="AI4749" s="402"/>
      <c r="AJ4749" s="402"/>
    </row>
    <row r="4750" spans="10:36" hidden="1" x14ac:dyDescent="0.2">
      <c r="J4750" s="555" t="s">
        <v>987</v>
      </c>
      <c r="T4750" s="402"/>
      <c r="U4750" s="402"/>
      <c r="V4750" s="402"/>
      <c r="AG4750" s="402"/>
      <c r="AH4750" s="402"/>
      <c r="AI4750" s="402"/>
      <c r="AJ4750" s="402"/>
    </row>
    <row r="4751" spans="10:36" hidden="1" x14ac:dyDescent="0.2">
      <c r="J4751" s="555" t="s">
        <v>987</v>
      </c>
      <c r="T4751" s="402"/>
      <c r="U4751" s="402"/>
      <c r="V4751" s="402"/>
      <c r="AG4751" s="402"/>
      <c r="AH4751" s="402"/>
      <c r="AI4751" s="402"/>
      <c r="AJ4751" s="402"/>
    </row>
    <row r="4752" spans="10:36" hidden="1" x14ac:dyDescent="0.2">
      <c r="J4752" s="555" t="s">
        <v>987</v>
      </c>
      <c r="T4752" s="402"/>
      <c r="U4752" s="402"/>
      <c r="V4752" s="402"/>
      <c r="AG4752" s="402"/>
      <c r="AH4752" s="402"/>
      <c r="AI4752" s="402"/>
      <c r="AJ4752" s="402"/>
    </row>
    <row r="4753" spans="10:36" hidden="1" x14ac:dyDescent="0.2">
      <c r="J4753" s="555" t="s">
        <v>987</v>
      </c>
      <c r="T4753" s="402"/>
      <c r="U4753" s="402"/>
      <c r="V4753" s="402"/>
      <c r="AG4753" s="402"/>
      <c r="AH4753" s="402"/>
      <c r="AI4753" s="402"/>
      <c r="AJ4753" s="402"/>
    </row>
    <row r="4754" spans="10:36" hidden="1" x14ac:dyDescent="0.2">
      <c r="J4754" s="555" t="s">
        <v>987</v>
      </c>
      <c r="T4754" s="402"/>
      <c r="U4754" s="402"/>
      <c r="V4754" s="402"/>
      <c r="AG4754" s="402"/>
      <c r="AH4754" s="402"/>
      <c r="AI4754" s="402"/>
      <c r="AJ4754" s="402"/>
    </row>
    <row r="4755" spans="10:36" hidden="1" x14ac:dyDescent="0.2">
      <c r="J4755" s="555" t="s">
        <v>987</v>
      </c>
      <c r="T4755" s="402"/>
      <c r="U4755" s="402"/>
      <c r="V4755" s="402"/>
      <c r="AG4755" s="402"/>
      <c r="AH4755" s="402"/>
      <c r="AI4755" s="402"/>
      <c r="AJ4755" s="402"/>
    </row>
    <row r="4756" spans="10:36" hidden="1" x14ac:dyDescent="0.2">
      <c r="J4756" s="555" t="s">
        <v>987</v>
      </c>
      <c r="T4756" s="402"/>
      <c r="U4756" s="402"/>
      <c r="V4756" s="402"/>
      <c r="AG4756" s="402"/>
      <c r="AH4756" s="402"/>
      <c r="AI4756" s="402"/>
      <c r="AJ4756" s="402"/>
    </row>
    <row r="4757" spans="10:36" hidden="1" x14ac:dyDescent="0.2">
      <c r="J4757" s="555" t="s">
        <v>987</v>
      </c>
      <c r="T4757" s="402"/>
      <c r="U4757" s="402"/>
      <c r="V4757" s="402"/>
      <c r="AG4757" s="402"/>
      <c r="AH4757" s="402"/>
      <c r="AI4757" s="402"/>
      <c r="AJ4757" s="402"/>
    </row>
    <row r="4758" spans="10:36" hidden="1" x14ac:dyDescent="0.2">
      <c r="J4758" s="555" t="s">
        <v>987</v>
      </c>
      <c r="T4758" s="402"/>
      <c r="U4758" s="402"/>
      <c r="V4758" s="402"/>
      <c r="AG4758" s="402"/>
      <c r="AH4758" s="402"/>
      <c r="AI4758" s="402"/>
      <c r="AJ4758" s="402"/>
    </row>
    <row r="4759" spans="10:36" hidden="1" x14ac:dyDescent="0.2">
      <c r="J4759" s="555" t="s">
        <v>987</v>
      </c>
      <c r="T4759" s="402"/>
      <c r="U4759" s="402"/>
      <c r="V4759" s="402"/>
      <c r="AG4759" s="402"/>
      <c r="AH4759" s="402"/>
      <c r="AI4759" s="402"/>
      <c r="AJ4759" s="402"/>
    </row>
    <row r="4760" spans="10:36" hidden="1" x14ac:dyDescent="0.2">
      <c r="J4760" s="555" t="s">
        <v>987</v>
      </c>
      <c r="T4760" s="402"/>
      <c r="U4760" s="402"/>
      <c r="V4760" s="402"/>
      <c r="AG4760" s="402"/>
      <c r="AH4760" s="402"/>
      <c r="AI4760" s="402"/>
      <c r="AJ4760" s="402"/>
    </row>
    <row r="4761" spans="10:36" hidden="1" x14ac:dyDescent="0.2">
      <c r="J4761" s="555" t="s">
        <v>987</v>
      </c>
      <c r="T4761" s="402"/>
      <c r="U4761" s="402"/>
      <c r="V4761" s="402"/>
      <c r="AG4761" s="402"/>
      <c r="AH4761" s="402"/>
      <c r="AI4761" s="402"/>
      <c r="AJ4761" s="402"/>
    </row>
    <row r="4762" spans="10:36" hidden="1" x14ac:dyDescent="0.2">
      <c r="J4762" s="555" t="s">
        <v>987</v>
      </c>
      <c r="T4762" s="402"/>
      <c r="U4762" s="402"/>
      <c r="V4762" s="402"/>
      <c r="AG4762" s="402"/>
      <c r="AH4762" s="402"/>
      <c r="AI4762" s="402"/>
      <c r="AJ4762" s="402"/>
    </row>
    <row r="4763" spans="10:36" hidden="1" x14ac:dyDescent="0.2">
      <c r="J4763" s="555" t="s">
        <v>987</v>
      </c>
      <c r="T4763" s="402"/>
      <c r="U4763" s="402"/>
      <c r="V4763" s="402"/>
      <c r="AG4763" s="402"/>
      <c r="AH4763" s="402"/>
      <c r="AI4763" s="402"/>
      <c r="AJ4763" s="402"/>
    </row>
    <row r="4764" spans="10:36" hidden="1" x14ac:dyDescent="0.2">
      <c r="J4764" s="555" t="s">
        <v>987</v>
      </c>
      <c r="T4764" s="402"/>
      <c r="U4764" s="402"/>
      <c r="V4764" s="402"/>
      <c r="AG4764" s="402"/>
      <c r="AH4764" s="402"/>
      <c r="AI4764" s="402"/>
      <c r="AJ4764" s="402"/>
    </row>
    <row r="4765" spans="10:36" hidden="1" x14ac:dyDescent="0.2">
      <c r="J4765" s="555" t="s">
        <v>987</v>
      </c>
      <c r="T4765" s="402"/>
      <c r="U4765" s="402"/>
      <c r="V4765" s="402"/>
      <c r="AG4765" s="402"/>
      <c r="AH4765" s="402"/>
      <c r="AI4765" s="402"/>
      <c r="AJ4765" s="402"/>
    </row>
    <row r="4766" spans="10:36" hidden="1" x14ac:dyDescent="0.2">
      <c r="J4766" s="555" t="s">
        <v>987</v>
      </c>
      <c r="T4766" s="402"/>
      <c r="U4766" s="402"/>
      <c r="V4766" s="402"/>
      <c r="AG4766" s="402"/>
      <c r="AH4766" s="402"/>
      <c r="AI4766" s="402"/>
      <c r="AJ4766" s="402"/>
    </row>
    <row r="4767" spans="10:36" hidden="1" x14ac:dyDescent="0.2">
      <c r="J4767" s="555" t="s">
        <v>987</v>
      </c>
      <c r="T4767" s="402"/>
      <c r="U4767" s="402"/>
      <c r="V4767" s="402"/>
      <c r="AG4767" s="402"/>
      <c r="AH4767" s="402"/>
      <c r="AI4767" s="402"/>
      <c r="AJ4767" s="402"/>
    </row>
    <row r="4768" spans="10:36" hidden="1" x14ac:dyDescent="0.2">
      <c r="J4768" s="555" t="s">
        <v>987</v>
      </c>
      <c r="T4768" s="402"/>
      <c r="U4768" s="402"/>
      <c r="V4768" s="402"/>
      <c r="AG4768" s="402"/>
      <c r="AH4768" s="402"/>
      <c r="AI4768" s="402"/>
      <c r="AJ4768" s="402"/>
    </row>
    <row r="4769" spans="10:36" hidden="1" x14ac:dyDescent="0.2">
      <c r="J4769" s="555" t="s">
        <v>987</v>
      </c>
      <c r="T4769" s="402"/>
      <c r="U4769" s="402"/>
      <c r="V4769" s="402"/>
      <c r="AG4769" s="402"/>
      <c r="AH4769" s="402"/>
      <c r="AI4769" s="402"/>
      <c r="AJ4769" s="402"/>
    </row>
    <row r="4770" spans="10:36" hidden="1" x14ac:dyDescent="0.2">
      <c r="J4770" s="555" t="s">
        <v>987</v>
      </c>
      <c r="T4770" s="402"/>
      <c r="U4770" s="402"/>
      <c r="V4770" s="402"/>
      <c r="AG4770" s="402"/>
      <c r="AH4770" s="402"/>
      <c r="AI4770" s="402"/>
      <c r="AJ4770" s="402"/>
    </row>
    <row r="4771" spans="10:36" hidden="1" x14ac:dyDescent="0.2">
      <c r="J4771" s="555" t="s">
        <v>987</v>
      </c>
      <c r="T4771" s="402"/>
      <c r="U4771" s="402"/>
      <c r="V4771" s="402"/>
      <c r="AG4771" s="402"/>
      <c r="AH4771" s="402"/>
      <c r="AI4771" s="402"/>
      <c r="AJ4771" s="402"/>
    </row>
    <row r="4772" spans="10:36" hidden="1" x14ac:dyDescent="0.2">
      <c r="J4772" s="555" t="s">
        <v>987</v>
      </c>
      <c r="T4772" s="402"/>
      <c r="U4772" s="402"/>
      <c r="V4772" s="402"/>
      <c r="AG4772" s="402"/>
      <c r="AH4772" s="402"/>
      <c r="AI4772" s="402"/>
      <c r="AJ4772" s="402"/>
    </row>
    <row r="4773" spans="10:36" hidden="1" x14ac:dyDescent="0.2">
      <c r="J4773" s="555" t="s">
        <v>987</v>
      </c>
      <c r="T4773" s="402"/>
      <c r="U4773" s="402"/>
      <c r="V4773" s="402"/>
      <c r="AG4773" s="402"/>
      <c r="AH4773" s="402"/>
      <c r="AI4773" s="402"/>
      <c r="AJ4773" s="402"/>
    </row>
    <row r="4774" spans="10:36" hidden="1" x14ac:dyDescent="0.2">
      <c r="J4774" s="555" t="s">
        <v>987</v>
      </c>
      <c r="T4774" s="402"/>
      <c r="U4774" s="402"/>
      <c r="V4774" s="402"/>
      <c r="AG4774" s="402"/>
      <c r="AH4774" s="402"/>
      <c r="AI4774" s="402"/>
      <c r="AJ4774" s="402"/>
    </row>
    <row r="4775" spans="10:36" hidden="1" x14ac:dyDescent="0.2">
      <c r="J4775" s="555" t="s">
        <v>987</v>
      </c>
      <c r="T4775" s="402"/>
      <c r="U4775" s="402"/>
      <c r="V4775" s="402"/>
      <c r="AG4775" s="402"/>
      <c r="AH4775" s="402"/>
      <c r="AI4775" s="402"/>
      <c r="AJ4775" s="402"/>
    </row>
    <row r="4776" spans="10:36" hidden="1" x14ac:dyDescent="0.2">
      <c r="J4776" s="555" t="s">
        <v>987</v>
      </c>
      <c r="T4776" s="402"/>
      <c r="U4776" s="402"/>
      <c r="V4776" s="402"/>
      <c r="AG4776" s="402"/>
      <c r="AH4776" s="402"/>
      <c r="AI4776" s="402"/>
      <c r="AJ4776" s="402"/>
    </row>
    <row r="4777" spans="10:36" hidden="1" x14ac:dyDescent="0.2">
      <c r="J4777" s="555" t="s">
        <v>987</v>
      </c>
      <c r="T4777" s="402"/>
      <c r="U4777" s="402"/>
      <c r="V4777" s="402"/>
      <c r="AG4777" s="402"/>
      <c r="AH4777" s="402"/>
      <c r="AI4777" s="402"/>
      <c r="AJ4777" s="402"/>
    </row>
    <row r="4778" spans="10:36" hidden="1" x14ac:dyDescent="0.2">
      <c r="J4778" s="555" t="s">
        <v>987</v>
      </c>
      <c r="T4778" s="402"/>
      <c r="U4778" s="402"/>
      <c r="V4778" s="402"/>
      <c r="AG4778" s="402"/>
      <c r="AH4778" s="402"/>
      <c r="AI4778" s="402"/>
      <c r="AJ4778" s="402"/>
    </row>
    <row r="4779" spans="10:36" hidden="1" x14ac:dyDescent="0.2">
      <c r="J4779" s="555" t="s">
        <v>987</v>
      </c>
      <c r="T4779" s="402"/>
      <c r="U4779" s="402"/>
      <c r="V4779" s="402"/>
      <c r="AG4779" s="402"/>
      <c r="AH4779" s="402"/>
      <c r="AI4779" s="402"/>
      <c r="AJ4779" s="402"/>
    </row>
    <row r="4780" spans="10:36" hidden="1" x14ac:dyDescent="0.2">
      <c r="J4780" s="555" t="s">
        <v>987</v>
      </c>
      <c r="T4780" s="402"/>
      <c r="U4780" s="402"/>
      <c r="V4780" s="402"/>
      <c r="AG4780" s="402"/>
      <c r="AH4780" s="402"/>
      <c r="AI4780" s="402"/>
      <c r="AJ4780" s="402"/>
    </row>
    <row r="4781" spans="10:36" hidden="1" x14ac:dyDescent="0.2">
      <c r="J4781" s="555" t="s">
        <v>987</v>
      </c>
      <c r="T4781" s="402"/>
      <c r="U4781" s="402"/>
      <c r="V4781" s="402"/>
      <c r="AG4781" s="402"/>
      <c r="AH4781" s="402"/>
      <c r="AI4781" s="402"/>
      <c r="AJ4781" s="402"/>
    </row>
    <row r="4782" spans="10:36" hidden="1" x14ac:dyDescent="0.2">
      <c r="J4782" s="555" t="s">
        <v>987</v>
      </c>
      <c r="T4782" s="402"/>
      <c r="U4782" s="402"/>
      <c r="V4782" s="402"/>
      <c r="AG4782" s="402"/>
      <c r="AH4782" s="402"/>
      <c r="AI4782" s="402"/>
      <c r="AJ4782" s="402"/>
    </row>
    <row r="4783" spans="10:36" hidden="1" x14ac:dyDescent="0.2">
      <c r="J4783" s="555" t="s">
        <v>987</v>
      </c>
      <c r="T4783" s="402"/>
      <c r="U4783" s="402"/>
      <c r="V4783" s="402"/>
      <c r="AG4783" s="402"/>
      <c r="AH4783" s="402"/>
      <c r="AI4783" s="402"/>
      <c r="AJ4783" s="402"/>
    </row>
    <row r="4784" spans="10:36" hidden="1" x14ac:dyDescent="0.2">
      <c r="J4784" s="555" t="s">
        <v>987</v>
      </c>
      <c r="T4784" s="402"/>
      <c r="U4784" s="402"/>
      <c r="V4784" s="402"/>
      <c r="AG4784" s="402"/>
      <c r="AH4784" s="402"/>
      <c r="AI4784" s="402"/>
      <c r="AJ4784" s="402"/>
    </row>
    <row r="4785" spans="10:36" hidden="1" x14ac:dyDescent="0.2">
      <c r="J4785" s="555" t="s">
        <v>987</v>
      </c>
      <c r="T4785" s="402"/>
      <c r="U4785" s="402"/>
      <c r="V4785" s="402"/>
      <c r="AG4785" s="402"/>
      <c r="AH4785" s="402"/>
      <c r="AI4785" s="402"/>
      <c r="AJ4785" s="402"/>
    </row>
    <row r="4786" spans="10:36" hidden="1" x14ac:dyDescent="0.2">
      <c r="J4786" s="555" t="s">
        <v>987</v>
      </c>
      <c r="T4786" s="402"/>
      <c r="U4786" s="402"/>
      <c r="V4786" s="402"/>
      <c r="AG4786" s="402"/>
      <c r="AH4786" s="402"/>
      <c r="AI4786" s="402"/>
      <c r="AJ4786" s="402"/>
    </row>
    <row r="4787" spans="10:36" hidden="1" x14ac:dyDescent="0.2">
      <c r="J4787" s="555" t="s">
        <v>987</v>
      </c>
      <c r="T4787" s="402"/>
      <c r="U4787" s="402"/>
      <c r="V4787" s="402"/>
      <c r="AG4787" s="402"/>
      <c r="AH4787" s="402"/>
      <c r="AI4787" s="402"/>
      <c r="AJ4787" s="402"/>
    </row>
    <row r="4788" spans="10:36" hidden="1" x14ac:dyDescent="0.2">
      <c r="J4788" s="555" t="s">
        <v>987</v>
      </c>
      <c r="T4788" s="402"/>
      <c r="U4788" s="402"/>
      <c r="V4788" s="402"/>
      <c r="AG4788" s="402"/>
      <c r="AH4788" s="402"/>
      <c r="AI4788" s="402"/>
      <c r="AJ4788" s="402"/>
    </row>
    <row r="4789" spans="10:36" hidden="1" x14ac:dyDescent="0.2">
      <c r="J4789" s="555" t="s">
        <v>987</v>
      </c>
      <c r="T4789" s="402"/>
      <c r="U4789" s="402"/>
      <c r="V4789" s="402"/>
      <c r="AG4789" s="402"/>
      <c r="AH4789" s="402"/>
      <c r="AI4789" s="402"/>
      <c r="AJ4789" s="402"/>
    </row>
    <row r="4790" spans="10:36" hidden="1" x14ac:dyDescent="0.2">
      <c r="J4790" s="555" t="s">
        <v>987</v>
      </c>
      <c r="T4790" s="402"/>
      <c r="U4790" s="402"/>
      <c r="V4790" s="402"/>
      <c r="AG4790" s="402"/>
      <c r="AH4790" s="402"/>
      <c r="AI4790" s="402"/>
      <c r="AJ4790" s="402"/>
    </row>
    <row r="4791" spans="10:36" hidden="1" x14ac:dyDescent="0.2">
      <c r="J4791" s="555" t="s">
        <v>987</v>
      </c>
      <c r="T4791" s="402"/>
      <c r="U4791" s="402"/>
      <c r="V4791" s="402"/>
      <c r="AG4791" s="402"/>
      <c r="AH4791" s="402"/>
      <c r="AI4791" s="402"/>
      <c r="AJ4791" s="402"/>
    </row>
    <row r="4792" spans="10:36" hidden="1" x14ac:dyDescent="0.2">
      <c r="J4792" s="555" t="s">
        <v>987</v>
      </c>
      <c r="T4792" s="402"/>
      <c r="U4792" s="402"/>
      <c r="V4792" s="402"/>
      <c r="AG4792" s="402"/>
      <c r="AH4792" s="402"/>
      <c r="AI4792" s="402"/>
      <c r="AJ4792" s="402"/>
    </row>
    <row r="4793" spans="10:36" hidden="1" x14ac:dyDescent="0.2">
      <c r="J4793" s="555" t="s">
        <v>987</v>
      </c>
      <c r="T4793" s="402"/>
      <c r="U4793" s="402"/>
      <c r="V4793" s="402"/>
      <c r="AG4793" s="402"/>
      <c r="AH4793" s="402"/>
      <c r="AI4793" s="402"/>
      <c r="AJ4793" s="402"/>
    </row>
    <row r="4794" spans="10:36" hidden="1" x14ac:dyDescent="0.2">
      <c r="J4794" s="555" t="s">
        <v>987</v>
      </c>
      <c r="T4794" s="402"/>
      <c r="U4794" s="402"/>
      <c r="V4794" s="402"/>
      <c r="AG4794" s="402"/>
      <c r="AH4794" s="402"/>
      <c r="AI4794" s="402"/>
      <c r="AJ4794" s="402"/>
    </row>
    <row r="4795" spans="10:36" hidden="1" x14ac:dyDescent="0.2">
      <c r="J4795" s="555" t="s">
        <v>987</v>
      </c>
      <c r="T4795" s="402"/>
      <c r="U4795" s="402"/>
      <c r="V4795" s="402"/>
      <c r="AG4795" s="402"/>
      <c r="AH4795" s="402"/>
      <c r="AI4795" s="402"/>
      <c r="AJ4795" s="402"/>
    </row>
    <row r="4796" spans="10:36" hidden="1" x14ac:dyDescent="0.2">
      <c r="J4796" s="555" t="s">
        <v>987</v>
      </c>
      <c r="T4796" s="402"/>
      <c r="U4796" s="402"/>
      <c r="V4796" s="402"/>
      <c r="AG4796" s="402"/>
      <c r="AH4796" s="402"/>
      <c r="AI4796" s="402"/>
      <c r="AJ4796" s="402"/>
    </row>
    <row r="4797" spans="10:36" hidden="1" x14ac:dyDescent="0.2">
      <c r="J4797" s="555" t="s">
        <v>987</v>
      </c>
      <c r="T4797" s="402"/>
      <c r="U4797" s="402"/>
      <c r="V4797" s="402"/>
      <c r="AG4797" s="402"/>
      <c r="AH4797" s="402"/>
      <c r="AI4797" s="402"/>
      <c r="AJ4797" s="402"/>
    </row>
    <row r="4798" spans="10:36" hidden="1" x14ac:dyDescent="0.2">
      <c r="J4798" s="555" t="s">
        <v>987</v>
      </c>
      <c r="T4798" s="402"/>
      <c r="U4798" s="402"/>
      <c r="V4798" s="402"/>
      <c r="AG4798" s="402"/>
      <c r="AH4798" s="402"/>
      <c r="AI4798" s="402"/>
      <c r="AJ4798" s="402"/>
    </row>
    <row r="4799" spans="10:36" hidden="1" x14ac:dyDescent="0.2">
      <c r="J4799" s="555" t="s">
        <v>987</v>
      </c>
      <c r="T4799" s="402"/>
      <c r="U4799" s="402"/>
      <c r="V4799" s="402"/>
      <c r="AG4799" s="402"/>
      <c r="AH4799" s="402"/>
      <c r="AI4799" s="402"/>
      <c r="AJ4799" s="402"/>
    </row>
    <row r="4800" spans="10:36" hidden="1" x14ac:dyDescent="0.2">
      <c r="J4800" s="555" t="s">
        <v>987</v>
      </c>
      <c r="T4800" s="402"/>
      <c r="U4800" s="402"/>
      <c r="V4800" s="402"/>
      <c r="AG4800" s="402"/>
      <c r="AH4800" s="402"/>
      <c r="AI4800" s="402"/>
      <c r="AJ4800" s="402"/>
    </row>
    <row r="4801" spans="10:36" hidden="1" x14ac:dyDescent="0.2">
      <c r="J4801" s="555" t="s">
        <v>987</v>
      </c>
      <c r="T4801" s="402"/>
      <c r="U4801" s="402"/>
      <c r="V4801" s="402"/>
      <c r="AG4801" s="402"/>
      <c r="AH4801" s="402"/>
      <c r="AI4801" s="402"/>
      <c r="AJ4801" s="402"/>
    </row>
    <row r="4802" spans="10:36" hidden="1" x14ac:dyDescent="0.2">
      <c r="J4802" s="555" t="s">
        <v>987</v>
      </c>
      <c r="T4802" s="402"/>
      <c r="U4802" s="402"/>
      <c r="V4802" s="402"/>
      <c r="AG4802" s="402"/>
      <c r="AH4802" s="402"/>
      <c r="AI4802" s="402"/>
      <c r="AJ4802" s="402"/>
    </row>
    <row r="4803" spans="10:36" hidden="1" x14ac:dyDescent="0.2">
      <c r="J4803" s="555" t="s">
        <v>987</v>
      </c>
      <c r="T4803" s="402"/>
      <c r="U4803" s="402"/>
      <c r="V4803" s="402"/>
      <c r="AG4803" s="402"/>
      <c r="AH4803" s="402"/>
      <c r="AI4803" s="402"/>
      <c r="AJ4803" s="402"/>
    </row>
    <row r="4804" spans="10:36" hidden="1" x14ac:dyDescent="0.2">
      <c r="J4804" s="555" t="s">
        <v>987</v>
      </c>
      <c r="T4804" s="402"/>
      <c r="U4804" s="402"/>
      <c r="V4804" s="402"/>
      <c r="AG4804" s="402"/>
      <c r="AH4804" s="402"/>
      <c r="AI4804" s="402"/>
      <c r="AJ4804" s="402"/>
    </row>
    <row r="4805" spans="10:36" hidden="1" x14ac:dyDescent="0.2">
      <c r="J4805" s="555" t="s">
        <v>987</v>
      </c>
      <c r="T4805" s="402"/>
      <c r="U4805" s="402"/>
      <c r="V4805" s="402"/>
      <c r="AG4805" s="402"/>
      <c r="AH4805" s="402"/>
      <c r="AI4805" s="402"/>
      <c r="AJ4805" s="402"/>
    </row>
    <row r="4806" spans="10:36" hidden="1" x14ac:dyDescent="0.2">
      <c r="J4806" s="555" t="s">
        <v>987</v>
      </c>
      <c r="T4806" s="402"/>
      <c r="U4806" s="402"/>
      <c r="V4806" s="402"/>
      <c r="AG4806" s="402"/>
      <c r="AH4806" s="402"/>
      <c r="AI4806" s="402"/>
      <c r="AJ4806" s="402"/>
    </row>
    <row r="4807" spans="10:36" hidden="1" x14ac:dyDescent="0.2">
      <c r="J4807" s="555" t="s">
        <v>987</v>
      </c>
      <c r="T4807" s="402"/>
      <c r="U4807" s="402"/>
      <c r="V4807" s="402"/>
      <c r="AG4807" s="402"/>
      <c r="AH4807" s="402"/>
      <c r="AI4807" s="402"/>
      <c r="AJ4807" s="402"/>
    </row>
    <row r="4808" spans="10:36" hidden="1" x14ac:dyDescent="0.2">
      <c r="J4808" s="555" t="s">
        <v>987</v>
      </c>
      <c r="T4808" s="402"/>
      <c r="U4808" s="402"/>
      <c r="V4808" s="402"/>
      <c r="AG4808" s="402"/>
      <c r="AH4808" s="402"/>
      <c r="AI4808" s="402"/>
      <c r="AJ4808" s="402"/>
    </row>
    <row r="4809" spans="10:36" hidden="1" x14ac:dyDescent="0.2">
      <c r="J4809" s="555" t="s">
        <v>987</v>
      </c>
      <c r="T4809" s="402"/>
      <c r="U4809" s="402"/>
      <c r="V4809" s="402"/>
      <c r="AG4809" s="402"/>
      <c r="AH4809" s="402"/>
      <c r="AI4809" s="402"/>
      <c r="AJ4809" s="402"/>
    </row>
    <row r="4810" spans="10:36" hidden="1" x14ac:dyDescent="0.2">
      <c r="J4810" s="555" t="s">
        <v>987</v>
      </c>
      <c r="T4810" s="402"/>
      <c r="U4810" s="402"/>
      <c r="V4810" s="402"/>
      <c r="AG4810" s="402"/>
      <c r="AH4810" s="402"/>
      <c r="AI4810" s="402"/>
      <c r="AJ4810" s="402"/>
    </row>
    <row r="4811" spans="10:36" hidden="1" x14ac:dyDescent="0.2">
      <c r="J4811" s="555" t="s">
        <v>987</v>
      </c>
      <c r="T4811" s="402"/>
      <c r="U4811" s="402"/>
      <c r="V4811" s="402"/>
      <c r="AG4811" s="402"/>
      <c r="AH4811" s="402"/>
      <c r="AI4811" s="402"/>
      <c r="AJ4811" s="402"/>
    </row>
    <row r="4812" spans="10:36" hidden="1" x14ac:dyDescent="0.2">
      <c r="J4812" s="555" t="s">
        <v>987</v>
      </c>
      <c r="T4812" s="402"/>
      <c r="U4812" s="402"/>
      <c r="V4812" s="402"/>
      <c r="AG4812" s="402"/>
      <c r="AH4812" s="402"/>
      <c r="AI4812" s="402"/>
      <c r="AJ4812" s="402"/>
    </row>
    <row r="4813" spans="10:36" hidden="1" x14ac:dyDescent="0.2">
      <c r="J4813" s="555" t="s">
        <v>987</v>
      </c>
      <c r="T4813" s="402"/>
      <c r="U4813" s="402"/>
      <c r="V4813" s="402"/>
      <c r="AG4813" s="402"/>
      <c r="AH4813" s="402"/>
      <c r="AI4813" s="402"/>
      <c r="AJ4813" s="402"/>
    </row>
    <row r="4814" spans="10:36" hidden="1" x14ac:dyDescent="0.2">
      <c r="J4814" s="555" t="s">
        <v>987</v>
      </c>
      <c r="T4814" s="402"/>
      <c r="U4814" s="402"/>
      <c r="V4814" s="402"/>
      <c r="AG4814" s="402"/>
      <c r="AH4814" s="402"/>
      <c r="AI4814" s="402"/>
      <c r="AJ4814" s="402"/>
    </row>
    <row r="4815" spans="10:36" hidden="1" x14ac:dyDescent="0.2">
      <c r="J4815" s="555" t="s">
        <v>987</v>
      </c>
      <c r="T4815" s="402"/>
      <c r="U4815" s="402"/>
      <c r="V4815" s="402"/>
      <c r="AG4815" s="402"/>
      <c r="AH4815" s="402"/>
      <c r="AI4815" s="402"/>
      <c r="AJ4815" s="402"/>
    </row>
    <row r="4816" spans="10:36" hidden="1" x14ac:dyDescent="0.2">
      <c r="J4816" s="555" t="s">
        <v>987</v>
      </c>
      <c r="T4816" s="402"/>
      <c r="U4816" s="402"/>
      <c r="V4816" s="402"/>
      <c r="AG4816" s="402"/>
      <c r="AH4816" s="402"/>
      <c r="AI4816" s="402"/>
      <c r="AJ4816" s="402"/>
    </row>
    <row r="4817" spans="10:36" hidden="1" x14ac:dyDescent="0.2">
      <c r="J4817" s="555" t="s">
        <v>987</v>
      </c>
      <c r="T4817" s="402"/>
      <c r="U4817" s="402"/>
      <c r="V4817" s="402"/>
      <c r="AG4817" s="402"/>
      <c r="AH4817" s="402"/>
      <c r="AI4817" s="402"/>
      <c r="AJ4817" s="402"/>
    </row>
    <row r="4818" spans="10:36" hidden="1" x14ac:dyDescent="0.2">
      <c r="J4818" s="555" t="s">
        <v>987</v>
      </c>
      <c r="T4818" s="402"/>
      <c r="U4818" s="402"/>
      <c r="V4818" s="402"/>
      <c r="AG4818" s="402"/>
      <c r="AH4818" s="402"/>
      <c r="AI4818" s="402"/>
      <c r="AJ4818" s="402"/>
    </row>
    <row r="4819" spans="10:36" hidden="1" x14ac:dyDescent="0.2">
      <c r="J4819" s="555" t="s">
        <v>987</v>
      </c>
      <c r="T4819" s="402"/>
      <c r="U4819" s="402"/>
      <c r="V4819" s="402"/>
      <c r="AG4819" s="402"/>
      <c r="AH4819" s="402"/>
      <c r="AI4819" s="402"/>
      <c r="AJ4819" s="402"/>
    </row>
    <row r="4820" spans="10:36" hidden="1" x14ac:dyDescent="0.2">
      <c r="J4820" s="555" t="s">
        <v>987</v>
      </c>
      <c r="T4820" s="402"/>
      <c r="U4820" s="402"/>
      <c r="V4820" s="402"/>
      <c r="AG4820" s="402"/>
      <c r="AH4820" s="402"/>
      <c r="AI4820" s="402"/>
      <c r="AJ4820" s="402"/>
    </row>
    <row r="4821" spans="10:36" hidden="1" x14ac:dyDescent="0.2">
      <c r="J4821" s="555" t="s">
        <v>987</v>
      </c>
      <c r="T4821" s="402"/>
      <c r="U4821" s="402"/>
      <c r="V4821" s="402"/>
      <c r="AG4821" s="402"/>
      <c r="AH4821" s="402"/>
      <c r="AI4821" s="402"/>
      <c r="AJ4821" s="402"/>
    </row>
    <row r="4822" spans="10:36" hidden="1" x14ac:dyDescent="0.2">
      <c r="J4822" s="555" t="s">
        <v>987</v>
      </c>
      <c r="T4822" s="402"/>
      <c r="U4822" s="402"/>
      <c r="V4822" s="402"/>
      <c r="AG4822" s="402"/>
      <c r="AH4822" s="402"/>
      <c r="AI4822" s="402"/>
      <c r="AJ4822" s="402"/>
    </row>
    <row r="4823" spans="10:36" hidden="1" x14ac:dyDescent="0.2">
      <c r="J4823" s="555" t="s">
        <v>987</v>
      </c>
      <c r="T4823" s="402"/>
      <c r="U4823" s="402"/>
      <c r="V4823" s="402"/>
      <c r="AG4823" s="402"/>
      <c r="AH4823" s="402"/>
      <c r="AI4823" s="402"/>
      <c r="AJ4823" s="402"/>
    </row>
    <row r="4824" spans="10:36" hidden="1" x14ac:dyDescent="0.2">
      <c r="J4824" s="555" t="s">
        <v>987</v>
      </c>
      <c r="T4824" s="402"/>
      <c r="U4824" s="402"/>
      <c r="V4824" s="402"/>
      <c r="AG4824" s="402"/>
      <c r="AH4824" s="402"/>
      <c r="AI4824" s="402"/>
      <c r="AJ4824" s="402"/>
    </row>
    <row r="4825" spans="10:36" hidden="1" x14ac:dyDescent="0.2">
      <c r="J4825" s="555" t="s">
        <v>987</v>
      </c>
      <c r="T4825" s="402"/>
      <c r="U4825" s="402"/>
      <c r="V4825" s="402"/>
      <c r="AG4825" s="402"/>
      <c r="AH4825" s="402"/>
      <c r="AI4825" s="402"/>
      <c r="AJ4825" s="402"/>
    </row>
    <row r="4826" spans="10:36" hidden="1" x14ac:dyDescent="0.2">
      <c r="J4826" s="555" t="s">
        <v>987</v>
      </c>
      <c r="T4826" s="402"/>
      <c r="U4826" s="402"/>
      <c r="V4826" s="402"/>
      <c r="AG4826" s="402"/>
      <c r="AH4826" s="402"/>
      <c r="AI4826" s="402"/>
      <c r="AJ4826" s="402"/>
    </row>
    <row r="4827" spans="10:36" hidden="1" x14ac:dyDescent="0.2">
      <c r="J4827" s="555" t="s">
        <v>987</v>
      </c>
      <c r="T4827" s="402"/>
      <c r="U4827" s="402"/>
      <c r="V4827" s="402"/>
      <c r="AG4827" s="402"/>
      <c r="AH4827" s="402"/>
      <c r="AI4827" s="402"/>
      <c r="AJ4827" s="402"/>
    </row>
    <row r="4828" spans="10:36" hidden="1" x14ac:dyDescent="0.2">
      <c r="J4828" s="555" t="s">
        <v>987</v>
      </c>
      <c r="T4828" s="402"/>
      <c r="U4828" s="402"/>
      <c r="V4828" s="402"/>
      <c r="AG4828" s="402"/>
      <c r="AH4828" s="402"/>
      <c r="AI4828" s="402"/>
      <c r="AJ4828" s="402"/>
    </row>
    <row r="4829" spans="10:36" hidden="1" x14ac:dyDescent="0.2">
      <c r="J4829" s="555" t="s">
        <v>987</v>
      </c>
      <c r="T4829" s="402"/>
      <c r="U4829" s="402"/>
      <c r="V4829" s="402"/>
      <c r="AG4829" s="402"/>
      <c r="AH4829" s="402"/>
      <c r="AI4829" s="402"/>
      <c r="AJ4829" s="402"/>
    </row>
    <row r="4830" spans="10:36" hidden="1" x14ac:dyDescent="0.2">
      <c r="J4830" s="555" t="s">
        <v>987</v>
      </c>
      <c r="T4830" s="402"/>
      <c r="U4830" s="402"/>
      <c r="V4830" s="402"/>
      <c r="AG4830" s="402"/>
      <c r="AH4830" s="402"/>
      <c r="AI4830" s="402"/>
      <c r="AJ4830" s="402"/>
    </row>
    <row r="4831" spans="10:36" hidden="1" x14ac:dyDescent="0.2">
      <c r="J4831" s="555" t="s">
        <v>987</v>
      </c>
      <c r="T4831" s="402"/>
      <c r="U4831" s="402"/>
      <c r="V4831" s="402"/>
      <c r="AG4831" s="402"/>
      <c r="AH4831" s="402"/>
      <c r="AI4831" s="402"/>
      <c r="AJ4831" s="402"/>
    </row>
    <row r="4832" spans="10:36" hidden="1" x14ac:dyDescent="0.2">
      <c r="J4832" s="555" t="s">
        <v>987</v>
      </c>
      <c r="T4832" s="402"/>
      <c r="U4832" s="402"/>
      <c r="V4832" s="402"/>
      <c r="AG4832" s="402"/>
      <c r="AH4832" s="402"/>
      <c r="AI4832" s="402"/>
      <c r="AJ4832" s="402"/>
    </row>
    <row r="4833" spans="10:36" hidden="1" x14ac:dyDescent="0.2">
      <c r="J4833" s="555" t="s">
        <v>987</v>
      </c>
      <c r="T4833" s="402"/>
      <c r="U4833" s="402"/>
      <c r="V4833" s="402"/>
      <c r="AG4833" s="402"/>
      <c r="AH4833" s="402"/>
      <c r="AI4833" s="402"/>
      <c r="AJ4833" s="402"/>
    </row>
    <row r="4834" spans="10:36" hidden="1" x14ac:dyDescent="0.2">
      <c r="J4834" s="555" t="s">
        <v>987</v>
      </c>
      <c r="T4834" s="402"/>
      <c r="U4834" s="402"/>
      <c r="V4834" s="402"/>
      <c r="AG4834" s="402"/>
      <c r="AH4834" s="402"/>
      <c r="AI4834" s="402"/>
      <c r="AJ4834" s="402"/>
    </row>
    <row r="4835" spans="10:36" hidden="1" x14ac:dyDescent="0.2">
      <c r="J4835" s="555" t="s">
        <v>987</v>
      </c>
      <c r="T4835" s="402"/>
      <c r="U4835" s="402"/>
      <c r="V4835" s="402"/>
      <c r="AG4835" s="402"/>
      <c r="AH4835" s="402"/>
      <c r="AI4835" s="402"/>
      <c r="AJ4835" s="402"/>
    </row>
    <row r="4836" spans="10:36" hidden="1" x14ac:dyDescent="0.2">
      <c r="J4836" s="555" t="s">
        <v>987</v>
      </c>
      <c r="T4836" s="402"/>
      <c r="U4836" s="402"/>
      <c r="V4836" s="402"/>
      <c r="AG4836" s="402"/>
      <c r="AH4836" s="402"/>
      <c r="AI4836" s="402"/>
      <c r="AJ4836" s="402"/>
    </row>
    <row r="4837" spans="10:36" hidden="1" x14ac:dyDescent="0.2">
      <c r="J4837" s="555" t="s">
        <v>987</v>
      </c>
      <c r="T4837" s="402"/>
      <c r="U4837" s="402"/>
      <c r="V4837" s="402"/>
      <c r="AG4837" s="402"/>
      <c r="AH4837" s="402"/>
      <c r="AI4837" s="402"/>
      <c r="AJ4837" s="402"/>
    </row>
    <row r="4838" spans="10:36" hidden="1" x14ac:dyDescent="0.2">
      <c r="J4838" s="555" t="s">
        <v>987</v>
      </c>
      <c r="T4838" s="402"/>
      <c r="U4838" s="402"/>
      <c r="V4838" s="402"/>
      <c r="AG4838" s="402"/>
      <c r="AH4838" s="402"/>
      <c r="AI4838" s="402"/>
      <c r="AJ4838" s="402"/>
    </row>
    <row r="4839" spans="10:36" hidden="1" x14ac:dyDescent="0.2">
      <c r="J4839" s="555" t="s">
        <v>987</v>
      </c>
      <c r="T4839" s="402"/>
      <c r="U4839" s="402"/>
      <c r="V4839" s="402"/>
      <c r="AG4839" s="402"/>
      <c r="AH4839" s="402"/>
      <c r="AI4839" s="402"/>
      <c r="AJ4839" s="402"/>
    </row>
    <row r="4840" spans="10:36" hidden="1" x14ac:dyDescent="0.2">
      <c r="J4840" s="555" t="s">
        <v>987</v>
      </c>
      <c r="T4840" s="402"/>
      <c r="U4840" s="402"/>
      <c r="V4840" s="402"/>
      <c r="AG4840" s="402"/>
      <c r="AH4840" s="402"/>
      <c r="AI4840" s="402"/>
      <c r="AJ4840" s="402"/>
    </row>
    <row r="4841" spans="10:36" hidden="1" x14ac:dyDescent="0.2">
      <c r="J4841" s="555" t="s">
        <v>987</v>
      </c>
      <c r="T4841" s="402"/>
      <c r="U4841" s="402"/>
      <c r="V4841" s="402"/>
      <c r="AG4841" s="402"/>
      <c r="AH4841" s="402"/>
      <c r="AI4841" s="402"/>
      <c r="AJ4841" s="402"/>
    </row>
    <row r="4842" spans="10:36" hidden="1" x14ac:dyDescent="0.2">
      <c r="J4842" s="555" t="s">
        <v>987</v>
      </c>
      <c r="T4842" s="402"/>
      <c r="U4842" s="402"/>
      <c r="V4842" s="402"/>
      <c r="AG4842" s="402"/>
      <c r="AH4842" s="402"/>
      <c r="AI4842" s="402"/>
      <c r="AJ4842" s="402"/>
    </row>
    <row r="4843" spans="10:36" hidden="1" x14ac:dyDescent="0.2">
      <c r="J4843" s="555" t="s">
        <v>987</v>
      </c>
      <c r="T4843" s="402"/>
      <c r="U4843" s="402"/>
      <c r="V4843" s="402"/>
      <c r="AG4843" s="402"/>
      <c r="AH4843" s="402"/>
      <c r="AI4843" s="402"/>
      <c r="AJ4843" s="402"/>
    </row>
    <row r="4844" spans="10:36" hidden="1" x14ac:dyDescent="0.2">
      <c r="J4844" s="555" t="s">
        <v>987</v>
      </c>
      <c r="T4844" s="402"/>
      <c r="U4844" s="402"/>
      <c r="V4844" s="402"/>
      <c r="AG4844" s="402"/>
      <c r="AH4844" s="402"/>
      <c r="AI4844" s="402"/>
      <c r="AJ4844" s="402"/>
    </row>
    <row r="4845" spans="10:36" hidden="1" x14ac:dyDescent="0.2">
      <c r="J4845" s="555" t="s">
        <v>987</v>
      </c>
      <c r="T4845" s="402"/>
      <c r="U4845" s="402"/>
      <c r="V4845" s="402"/>
      <c r="AG4845" s="402"/>
      <c r="AH4845" s="402"/>
      <c r="AI4845" s="402"/>
      <c r="AJ4845" s="402"/>
    </row>
    <row r="4846" spans="10:36" hidden="1" x14ac:dyDescent="0.2">
      <c r="J4846" s="555" t="s">
        <v>987</v>
      </c>
      <c r="T4846" s="402"/>
      <c r="U4846" s="402"/>
      <c r="V4846" s="402"/>
      <c r="AG4846" s="402"/>
      <c r="AH4846" s="402"/>
      <c r="AI4846" s="402"/>
      <c r="AJ4846" s="402"/>
    </row>
    <row r="4847" spans="10:36" hidden="1" x14ac:dyDescent="0.2">
      <c r="J4847" s="555" t="s">
        <v>987</v>
      </c>
      <c r="T4847" s="402"/>
      <c r="U4847" s="402"/>
      <c r="V4847" s="402"/>
      <c r="AG4847" s="402"/>
      <c r="AH4847" s="402"/>
      <c r="AI4847" s="402"/>
      <c r="AJ4847" s="402"/>
    </row>
    <row r="4848" spans="10:36" hidden="1" x14ac:dyDescent="0.2">
      <c r="J4848" s="555" t="s">
        <v>987</v>
      </c>
      <c r="T4848" s="402"/>
      <c r="U4848" s="402"/>
      <c r="V4848" s="402"/>
      <c r="AG4848" s="402"/>
      <c r="AH4848" s="402"/>
      <c r="AI4848" s="402"/>
      <c r="AJ4848" s="402"/>
    </row>
    <row r="4849" spans="10:36" hidden="1" x14ac:dyDescent="0.2">
      <c r="J4849" s="555" t="s">
        <v>987</v>
      </c>
      <c r="T4849" s="402"/>
      <c r="U4849" s="402"/>
      <c r="V4849" s="402"/>
      <c r="AG4849" s="402"/>
      <c r="AH4849" s="402"/>
      <c r="AI4849" s="402"/>
      <c r="AJ4849" s="402"/>
    </row>
    <row r="4850" spans="10:36" hidden="1" x14ac:dyDescent="0.2">
      <c r="J4850" s="555" t="s">
        <v>987</v>
      </c>
      <c r="T4850" s="402"/>
      <c r="U4850" s="402"/>
      <c r="V4850" s="402"/>
      <c r="AG4850" s="402"/>
      <c r="AH4850" s="402"/>
      <c r="AI4850" s="402"/>
      <c r="AJ4850" s="402"/>
    </row>
    <row r="4851" spans="10:36" hidden="1" x14ac:dyDescent="0.2">
      <c r="J4851" s="555" t="s">
        <v>987</v>
      </c>
      <c r="T4851" s="402"/>
      <c r="U4851" s="402"/>
      <c r="V4851" s="402"/>
      <c r="AG4851" s="402"/>
      <c r="AH4851" s="402"/>
      <c r="AI4851" s="402"/>
      <c r="AJ4851" s="402"/>
    </row>
    <row r="4852" spans="10:36" hidden="1" x14ac:dyDescent="0.2">
      <c r="J4852" s="555" t="s">
        <v>987</v>
      </c>
      <c r="T4852" s="402"/>
      <c r="U4852" s="402"/>
      <c r="V4852" s="402"/>
      <c r="AG4852" s="402"/>
      <c r="AH4852" s="402"/>
      <c r="AI4852" s="402"/>
      <c r="AJ4852" s="402"/>
    </row>
    <row r="4853" spans="10:36" hidden="1" x14ac:dyDescent="0.2">
      <c r="J4853" s="555" t="s">
        <v>987</v>
      </c>
      <c r="T4853" s="402"/>
      <c r="U4853" s="402"/>
      <c r="V4853" s="402"/>
      <c r="AG4853" s="402"/>
      <c r="AH4853" s="402"/>
      <c r="AI4853" s="402"/>
      <c r="AJ4853" s="402"/>
    </row>
    <row r="4854" spans="10:36" hidden="1" x14ac:dyDescent="0.2">
      <c r="J4854" s="555" t="s">
        <v>987</v>
      </c>
      <c r="T4854" s="402"/>
      <c r="U4854" s="402"/>
      <c r="V4854" s="402"/>
      <c r="AG4854" s="402"/>
      <c r="AH4854" s="402"/>
      <c r="AI4854" s="402"/>
      <c r="AJ4854" s="402"/>
    </row>
    <row r="4855" spans="10:36" hidden="1" x14ac:dyDescent="0.2">
      <c r="J4855" s="555" t="s">
        <v>987</v>
      </c>
      <c r="T4855" s="402"/>
      <c r="U4855" s="402"/>
      <c r="V4855" s="402"/>
      <c r="AG4855" s="402"/>
      <c r="AH4855" s="402"/>
      <c r="AI4855" s="402"/>
      <c r="AJ4855" s="402"/>
    </row>
    <row r="4856" spans="10:36" hidden="1" x14ac:dyDescent="0.2">
      <c r="J4856" s="555" t="s">
        <v>987</v>
      </c>
      <c r="T4856" s="402"/>
      <c r="U4856" s="402"/>
      <c r="V4856" s="402"/>
      <c r="AG4856" s="402"/>
      <c r="AH4856" s="402"/>
      <c r="AI4856" s="402"/>
      <c r="AJ4856" s="402"/>
    </row>
    <row r="4857" spans="10:36" hidden="1" x14ac:dyDescent="0.2">
      <c r="J4857" s="555" t="s">
        <v>987</v>
      </c>
      <c r="T4857" s="402"/>
      <c r="U4857" s="402"/>
      <c r="V4857" s="402"/>
      <c r="AG4857" s="402"/>
      <c r="AH4857" s="402"/>
      <c r="AI4857" s="402"/>
      <c r="AJ4857" s="402"/>
    </row>
    <row r="4858" spans="10:36" hidden="1" x14ac:dyDescent="0.2">
      <c r="J4858" s="555" t="s">
        <v>987</v>
      </c>
      <c r="T4858" s="402"/>
      <c r="U4858" s="402"/>
      <c r="V4858" s="402"/>
      <c r="AG4858" s="402"/>
      <c r="AH4858" s="402"/>
      <c r="AI4858" s="402"/>
      <c r="AJ4858" s="402"/>
    </row>
    <row r="4859" spans="10:36" hidden="1" x14ac:dyDescent="0.2">
      <c r="J4859" s="555" t="s">
        <v>987</v>
      </c>
      <c r="T4859" s="402"/>
      <c r="U4859" s="402"/>
      <c r="V4859" s="402"/>
      <c r="AG4859" s="402"/>
      <c r="AH4859" s="402"/>
      <c r="AI4859" s="402"/>
      <c r="AJ4859" s="402"/>
    </row>
    <row r="4860" spans="10:36" hidden="1" x14ac:dyDescent="0.2">
      <c r="J4860" s="555" t="s">
        <v>987</v>
      </c>
      <c r="T4860" s="402"/>
      <c r="U4860" s="402"/>
      <c r="V4860" s="402"/>
      <c r="AG4860" s="402"/>
      <c r="AH4860" s="402"/>
      <c r="AI4860" s="402"/>
      <c r="AJ4860" s="402"/>
    </row>
    <row r="4861" spans="10:36" hidden="1" x14ac:dyDescent="0.2">
      <c r="J4861" s="555" t="s">
        <v>987</v>
      </c>
      <c r="T4861" s="402"/>
      <c r="U4861" s="402"/>
      <c r="V4861" s="402"/>
      <c r="AG4861" s="402"/>
      <c r="AH4861" s="402"/>
      <c r="AI4861" s="402"/>
      <c r="AJ4861" s="402"/>
    </row>
    <row r="4862" spans="10:36" hidden="1" x14ac:dyDescent="0.2">
      <c r="J4862" s="555" t="s">
        <v>987</v>
      </c>
      <c r="T4862" s="402"/>
      <c r="U4862" s="402"/>
      <c r="V4862" s="402"/>
      <c r="AG4862" s="402"/>
      <c r="AH4862" s="402"/>
      <c r="AI4862" s="402"/>
      <c r="AJ4862" s="402"/>
    </row>
    <row r="4863" spans="10:36" hidden="1" x14ac:dyDescent="0.2">
      <c r="J4863" s="555" t="s">
        <v>987</v>
      </c>
      <c r="T4863" s="402"/>
      <c r="U4863" s="402"/>
      <c r="V4863" s="402"/>
      <c r="AG4863" s="402"/>
      <c r="AH4863" s="402"/>
      <c r="AI4863" s="402"/>
      <c r="AJ4863" s="402"/>
    </row>
    <row r="4864" spans="10:36" hidden="1" x14ac:dyDescent="0.2">
      <c r="J4864" s="555" t="s">
        <v>987</v>
      </c>
      <c r="T4864" s="402"/>
      <c r="U4864" s="402"/>
      <c r="V4864" s="402"/>
      <c r="AG4864" s="402"/>
      <c r="AH4864" s="402"/>
      <c r="AI4864" s="402"/>
      <c r="AJ4864" s="402"/>
    </row>
    <row r="4865" spans="10:36" hidden="1" x14ac:dyDescent="0.2">
      <c r="J4865" s="555" t="s">
        <v>987</v>
      </c>
      <c r="T4865" s="402"/>
      <c r="U4865" s="402"/>
      <c r="V4865" s="402"/>
      <c r="AG4865" s="402"/>
      <c r="AH4865" s="402"/>
      <c r="AI4865" s="402"/>
      <c r="AJ4865" s="402"/>
    </row>
    <row r="4866" spans="10:36" hidden="1" x14ac:dyDescent="0.2">
      <c r="J4866" s="555" t="s">
        <v>987</v>
      </c>
      <c r="T4866" s="402"/>
      <c r="U4866" s="402"/>
      <c r="V4866" s="402"/>
      <c r="AG4866" s="402"/>
      <c r="AH4866" s="402"/>
      <c r="AI4866" s="402"/>
      <c r="AJ4866" s="402"/>
    </row>
    <row r="4867" spans="10:36" hidden="1" x14ac:dyDescent="0.2">
      <c r="J4867" s="555" t="s">
        <v>987</v>
      </c>
      <c r="T4867" s="402"/>
      <c r="U4867" s="402"/>
      <c r="V4867" s="402"/>
      <c r="AG4867" s="402"/>
      <c r="AH4867" s="402"/>
      <c r="AI4867" s="402"/>
      <c r="AJ4867" s="402"/>
    </row>
    <row r="4868" spans="10:36" hidden="1" x14ac:dyDescent="0.2">
      <c r="J4868" s="555" t="s">
        <v>987</v>
      </c>
      <c r="T4868" s="402"/>
      <c r="U4868" s="402"/>
      <c r="V4868" s="402"/>
      <c r="AG4868" s="402"/>
      <c r="AH4868" s="402"/>
      <c r="AI4868" s="402"/>
      <c r="AJ4868" s="402"/>
    </row>
    <row r="4869" spans="10:36" hidden="1" x14ac:dyDescent="0.2">
      <c r="J4869" s="555" t="s">
        <v>987</v>
      </c>
      <c r="T4869" s="402"/>
      <c r="U4869" s="402"/>
      <c r="V4869" s="402"/>
      <c r="AG4869" s="402"/>
      <c r="AH4869" s="402"/>
      <c r="AI4869" s="402"/>
      <c r="AJ4869" s="402"/>
    </row>
    <row r="4870" spans="10:36" hidden="1" x14ac:dyDescent="0.2">
      <c r="J4870" s="555" t="s">
        <v>987</v>
      </c>
      <c r="T4870" s="402"/>
      <c r="U4870" s="402"/>
      <c r="V4870" s="402"/>
      <c r="AG4870" s="402"/>
      <c r="AH4870" s="402"/>
      <c r="AI4870" s="402"/>
      <c r="AJ4870" s="402"/>
    </row>
    <row r="4871" spans="10:36" hidden="1" x14ac:dyDescent="0.2">
      <c r="J4871" s="555" t="s">
        <v>987</v>
      </c>
      <c r="T4871" s="402"/>
      <c r="U4871" s="402"/>
      <c r="V4871" s="402"/>
      <c r="AG4871" s="402"/>
      <c r="AH4871" s="402"/>
      <c r="AI4871" s="402"/>
      <c r="AJ4871" s="402"/>
    </row>
    <row r="4872" spans="10:36" hidden="1" x14ac:dyDescent="0.2">
      <c r="J4872" s="555" t="s">
        <v>987</v>
      </c>
      <c r="T4872" s="402"/>
      <c r="U4872" s="402"/>
      <c r="V4872" s="402"/>
      <c r="AG4872" s="402"/>
      <c r="AH4872" s="402"/>
      <c r="AI4872" s="402"/>
      <c r="AJ4872" s="402"/>
    </row>
    <row r="4873" spans="10:36" hidden="1" x14ac:dyDescent="0.2">
      <c r="J4873" s="555" t="s">
        <v>987</v>
      </c>
      <c r="T4873" s="402"/>
      <c r="U4873" s="402"/>
      <c r="V4873" s="402"/>
      <c r="AG4873" s="402"/>
      <c r="AH4873" s="402"/>
      <c r="AI4873" s="402"/>
      <c r="AJ4873" s="402"/>
    </row>
    <row r="4874" spans="10:36" hidden="1" x14ac:dyDescent="0.2">
      <c r="J4874" s="555" t="s">
        <v>987</v>
      </c>
      <c r="T4874" s="402"/>
      <c r="U4874" s="402"/>
      <c r="V4874" s="402"/>
      <c r="AG4874" s="402"/>
      <c r="AH4874" s="402"/>
      <c r="AI4874" s="402"/>
      <c r="AJ4874" s="402"/>
    </row>
    <row r="4875" spans="10:36" hidden="1" x14ac:dyDescent="0.2">
      <c r="J4875" s="555" t="s">
        <v>987</v>
      </c>
      <c r="T4875" s="402"/>
      <c r="U4875" s="402"/>
      <c r="V4875" s="402"/>
      <c r="AG4875" s="402"/>
      <c r="AH4875" s="402"/>
      <c r="AI4875" s="402"/>
      <c r="AJ4875" s="402"/>
    </row>
    <row r="4876" spans="10:36" hidden="1" x14ac:dyDescent="0.2">
      <c r="J4876" s="555" t="s">
        <v>987</v>
      </c>
      <c r="T4876" s="402"/>
      <c r="U4876" s="402"/>
      <c r="V4876" s="402"/>
      <c r="AG4876" s="402"/>
      <c r="AH4876" s="402"/>
      <c r="AI4876" s="402"/>
      <c r="AJ4876" s="402"/>
    </row>
    <row r="4877" spans="10:36" hidden="1" x14ac:dyDescent="0.2">
      <c r="J4877" s="555" t="s">
        <v>987</v>
      </c>
      <c r="T4877" s="402"/>
      <c r="U4877" s="402"/>
      <c r="V4877" s="402"/>
      <c r="AG4877" s="402"/>
      <c r="AH4877" s="402"/>
      <c r="AI4877" s="402"/>
      <c r="AJ4877" s="402"/>
    </row>
    <row r="4878" spans="10:36" hidden="1" x14ac:dyDescent="0.2">
      <c r="J4878" s="555" t="s">
        <v>987</v>
      </c>
      <c r="T4878" s="402"/>
      <c r="U4878" s="402"/>
      <c r="V4878" s="402"/>
      <c r="AG4878" s="402"/>
      <c r="AH4878" s="402"/>
      <c r="AI4878" s="402"/>
      <c r="AJ4878" s="402"/>
    </row>
    <row r="4879" spans="10:36" hidden="1" x14ac:dyDescent="0.2">
      <c r="J4879" s="555" t="s">
        <v>987</v>
      </c>
      <c r="T4879" s="402"/>
      <c r="U4879" s="402"/>
      <c r="V4879" s="402"/>
      <c r="AG4879" s="402"/>
      <c r="AH4879" s="402"/>
      <c r="AI4879" s="402"/>
      <c r="AJ4879" s="402"/>
    </row>
    <row r="4880" spans="10:36" hidden="1" x14ac:dyDescent="0.2">
      <c r="J4880" s="555" t="s">
        <v>987</v>
      </c>
      <c r="T4880" s="402"/>
      <c r="U4880" s="402"/>
      <c r="V4880" s="402"/>
      <c r="AG4880" s="402"/>
      <c r="AH4880" s="402"/>
      <c r="AI4880" s="402"/>
      <c r="AJ4880" s="402"/>
    </row>
    <row r="4881" spans="10:36" hidden="1" x14ac:dyDescent="0.2">
      <c r="J4881" s="555" t="s">
        <v>987</v>
      </c>
      <c r="T4881" s="402"/>
      <c r="U4881" s="402"/>
      <c r="V4881" s="402"/>
      <c r="AG4881" s="402"/>
      <c r="AH4881" s="402"/>
      <c r="AI4881" s="402"/>
      <c r="AJ4881" s="402"/>
    </row>
    <row r="4882" spans="10:36" hidden="1" x14ac:dyDescent="0.2">
      <c r="J4882" s="555" t="s">
        <v>987</v>
      </c>
      <c r="T4882" s="402"/>
      <c r="U4882" s="402"/>
      <c r="V4882" s="402"/>
      <c r="AG4882" s="402"/>
      <c r="AH4882" s="402"/>
      <c r="AI4882" s="402"/>
      <c r="AJ4882" s="402"/>
    </row>
    <row r="4883" spans="10:36" hidden="1" x14ac:dyDescent="0.2">
      <c r="J4883" s="555" t="s">
        <v>987</v>
      </c>
      <c r="T4883" s="402"/>
      <c r="U4883" s="402"/>
      <c r="V4883" s="402"/>
      <c r="AG4883" s="402"/>
      <c r="AH4883" s="402"/>
      <c r="AI4883" s="402"/>
      <c r="AJ4883" s="402"/>
    </row>
    <row r="4884" spans="10:36" hidden="1" x14ac:dyDescent="0.2">
      <c r="J4884" s="555" t="s">
        <v>987</v>
      </c>
      <c r="T4884" s="402"/>
      <c r="U4884" s="402"/>
      <c r="V4884" s="402"/>
      <c r="AG4884" s="402"/>
      <c r="AH4884" s="402"/>
      <c r="AI4884" s="402"/>
      <c r="AJ4884" s="402"/>
    </row>
    <row r="4885" spans="10:36" hidden="1" x14ac:dyDescent="0.2">
      <c r="J4885" s="555" t="s">
        <v>987</v>
      </c>
      <c r="T4885" s="402"/>
      <c r="U4885" s="402"/>
      <c r="V4885" s="402"/>
      <c r="AG4885" s="402"/>
      <c r="AH4885" s="402"/>
      <c r="AI4885" s="402"/>
      <c r="AJ4885" s="402"/>
    </row>
    <row r="4886" spans="10:36" hidden="1" x14ac:dyDescent="0.2">
      <c r="J4886" s="555" t="s">
        <v>987</v>
      </c>
      <c r="T4886" s="402"/>
      <c r="U4886" s="402"/>
      <c r="V4886" s="402"/>
      <c r="AG4886" s="402"/>
      <c r="AH4886" s="402"/>
      <c r="AI4886" s="402"/>
      <c r="AJ4886" s="402"/>
    </row>
    <row r="4887" spans="10:36" hidden="1" x14ac:dyDescent="0.2">
      <c r="J4887" s="555" t="s">
        <v>987</v>
      </c>
      <c r="T4887" s="402"/>
      <c r="U4887" s="402"/>
      <c r="V4887" s="402"/>
      <c r="AG4887" s="402"/>
      <c r="AH4887" s="402"/>
      <c r="AI4887" s="402"/>
      <c r="AJ4887" s="402"/>
    </row>
    <row r="4888" spans="10:36" hidden="1" x14ac:dyDescent="0.2">
      <c r="J4888" s="555" t="s">
        <v>987</v>
      </c>
      <c r="T4888" s="402"/>
      <c r="U4888" s="402"/>
      <c r="V4888" s="402"/>
      <c r="AG4888" s="402"/>
      <c r="AH4888" s="402"/>
      <c r="AI4888" s="402"/>
      <c r="AJ4888" s="402"/>
    </row>
    <row r="4889" spans="10:36" hidden="1" x14ac:dyDescent="0.2">
      <c r="J4889" s="555" t="s">
        <v>987</v>
      </c>
      <c r="T4889" s="402"/>
      <c r="U4889" s="402"/>
      <c r="V4889" s="402"/>
      <c r="AG4889" s="402"/>
      <c r="AH4889" s="402"/>
      <c r="AI4889" s="402"/>
      <c r="AJ4889" s="402"/>
    </row>
    <row r="4890" spans="10:36" hidden="1" x14ac:dyDescent="0.2">
      <c r="J4890" s="555" t="s">
        <v>987</v>
      </c>
      <c r="T4890" s="402"/>
      <c r="U4890" s="402"/>
      <c r="V4890" s="402"/>
      <c r="AG4890" s="402"/>
      <c r="AH4890" s="402"/>
      <c r="AI4890" s="402"/>
      <c r="AJ4890" s="402"/>
    </row>
    <row r="4891" spans="10:36" hidden="1" x14ac:dyDescent="0.2">
      <c r="J4891" s="555" t="s">
        <v>987</v>
      </c>
      <c r="T4891" s="402"/>
      <c r="U4891" s="402"/>
      <c r="V4891" s="402"/>
      <c r="AG4891" s="402"/>
      <c r="AH4891" s="402"/>
      <c r="AI4891" s="402"/>
      <c r="AJ4891" s="402"/>
    </row>
    <row r="4892" spans="10:36" hidden="1" x14ac:dyDescent="0.2">
      <c r="J4892" s="555" t="s">
        <v>987</v>
      </c>
      <c r="T4892" s="402"/>
      <c r="U4892" s="402"/>
      <c r="V4892" s="402"/>
      <c r="AG4892" s="402"/>
      <c r="AH4892" s="402"/>
      <c r="AI4892" s="402"/>
      <c r="AJ4892" s="402"/>
    </row>
    <row r="4893" spans="10:36" hidden="1" x14ac:dyDescent="0.2">
      <c r="J4893" s="555" t="s">
        <v>987</v>
      </c>
      <c r="T4893" s="402"/>
      <c r="U4893" s="402"/>
      <c r="V4893" s="402"/>
      <c r="AG4893" s="402"/>
      <c r="AH4893" s="402"/>
      <c r="AI4893" s="402"/>
      <c r="AJ4893" s="402"/>
    </row>
    <row r="4894" spans="10:36" hidden="1" x14ac:dyDescent="0.2">
      <c r="J4894" s="555" t="s">
        <v>987</v>
      </c>
      <c r="T4894" s="402"/>
      <c r="U4894" s="402"/>
      <c r="V4894" s="402"/>
      <c r="AG4894" s="402"/>
      <c r="AH4894" s="402"/>
      <c r="AI4894" s="402"/>
      <c r="AJ4894" s="402"/>
    </row>
    <row r="4895" spans="10:36" hidden="1" x14ac:dyDescent="0.2">
      <c r="J4895" s="555" t="s">
        <v>987</v>
      </c>
      <c r="T4895" s="402"/>
      <c r="U4895" s="402"/>
      <c r="V4895" s="402"/>
      <c r="AG4895" s="402"/>
      <c r="AH4895" s="402"/>
      <c r="AI4895" s="402"/>
      <c r="AJ4895" s="402"/>
    </row>
    <row r="4896" spans="10:36" hidden="1" x14ac:dyDescent="0.2">
      <c r="J4896" s="555" t="s">
        <v>987</v>
      </c>
      <c r="T4896" s="402"/>
      <c r="U4896" s="402"/>
      <c r="V4896" s="402"/>
      <c r="AG4896" s="402"/>
      <c r="AH4896" s="402"/>
      <c r="AI4896" s="402"/>
      <c r="AJ4896" s="402"/>
    </row>
    <row r="4897" spans="10:36" hidden="1" x14ac:dyDescent="0.2">
      <c r="J4897" s="555" t="s">
        <v>987</v>
      </c>
      <c r="T4897" s="402"/>
      <c r="U4897" s="402"/>
      <c r="V4897" s="402"/>
      <c r="AG4897" s="402"/>
      <c r="AH4897" s="402"/>
      <c r="AI4897" s="402"/>
      <c r="AJ4897" s="402"/>
    </row>
    <row r="4898" spans="10:36" hidden="1" x14ac:dyDescent="0.2">
      <c r="J4898" s="555" t="s">
        <v>987</v>
      </c>
      <c r="T4898" s="402"/>
      <c r="U4898" s="402"/>
      <c r="V4898" s="402"/>
      <c r="AG4898" s="402"/>
      <c r="AH4898" s="402"/>
      <c r="AI4898" s="402"/>
      <c r="AJ4898" s="402"/>
    </row>
    <row r="4899" spans="10:36" hidden="1" x14ac:dyDescent="0.2">
      <c r="J4899" s="555" t="s">
        <v>987</v>
      </c>
      <c r="T4899" s="402"/>
      <c r="U4899" s="402"/>
      <c r="V4899" s="402"/>
      <c r="AG4899" s="402"/>
      <c r="AH4899" s="402"/>
      <c r="AI4899" s="402"/>
      <c r="AJ4899" s="402"/>
    </row>
    <row r="4900" spans="10:36" hidden="1" x14ac:dyDescent="0.2">
      <c r="J4900" s="555" t="s">
        <v>987</v>
      </c>
      <c r="T4900" s="402"/>
      <c r="U4900" s="402"/>
      <c r="V4900" s="402"/>
      <c r="AG4900" s="402"/>
      <c r="AH4900" s="402"/>
      <c r="AI4900" s="402"/>
      <c r="AJ4900" s="402"/>
    </row>
    <row r="4901" spans="10:36" hidden="1" x14ac:dyDescent="0.2">
      <c r="J4901" s="555" t="s">
        <v>987</v>
      </c>
      <c r="T4901" s="402"/>
      <c r="U4901" s="402"/>
      <c r="V4901" s="402"/>
      <c r="AG4901" s="402"/>
      <c r="AH4901" s="402"/>
      <c r="AI4901" s="402"/>
      <c r="AJ4901" s="402"/>
    </row>
    <row r="4902" spans="10:36" hidden="1" x14ac:dyDescent="0.2">
      <c r="J4902" s="555" t="s">
        <v>987</v>
      </c>
      <c r="T4902" s="402"/>
      <c r="U4902" s="402"/>
      <c r="V4902" s="402"/>
      <c r="AG4902" s="402"/>
      <c r="AH4902" s="402"/>
      <c r="AI4902" s="402"/>
      <c r="AJ4902" s="402"/>
    </row>
    <row r="4903" spans="10:36" hidden="1" x14ac:dyDescent="0.2">
      <c r="J4903" s="555" t="s">
        <v>987</v>
      </c>
      <c r="T4903" s="402"/>
      <c r="U4903" s="402"/>
      <c r="V4903" s="402"/>
      <c r="AG4903" s="402"/>
      <c r="AH4903" s="402"/>
      <c r="AI4903" s="402"/>
      <c r="AJ4903" s="402"/>
    </row>
    <row r="4904" spans="10:36" hidden="1" x14ac:dyDescent="0.2">
      <c r="J4904" s="555" t="s">
        <v>987</v>
      </c>
      <c r="T4904" s="402"/>
      <c r="U4904" s="402"/>
      <c r="V4904" s="402"/>
      <c r="AG4904" s="402"/>
      <c r="AH4904" s="402"/>
      <c r="AI4904" s="402"/>
      <c r="AJ4904" s="402"/>
    </row>
    <row r="4905" spans="10:36" hidden="1" x14ac:dyDescent="0.2">
      <c r="J4905" s="555" t="s">
        <v>987</v>
      </c>
      <c r="T4905" s="402"/>
      <c r="U4905" s="402"/>
      <c r="V4905" s="402"/>
      <c r="AG4905" s="402"/>
      <c r="AH4905" s="402"/>
      <c r="AI4905" s="402"/>
      <c r="AJ4905" s="402"/>
    </row>
    <row r="4906" spans="10:36" hidden="1" x14ac:dyDescent="0.2">
      <c r="J4906" s="555" t="s">
        <v>987</v>
      </c>
      <c r="T4906" s="402"/>
      <c r="U4906" s="402"/>
      <c r="V4906" s="402"/>
      <c r="AG4906" s="402"/>
      <c r="AH4906" s="402"/>
      <c r="AI4906" s="402"/>
      <c r="AJ4906" s="402"/>
    </row>
    <row r="4907" spans="10:36" hidden="1" x14ac:dyDescent="0.2">
      <c r="J4907" s="555" t="s">
        <v>987</v>
      </c>
      <c r="T4907" s="402"/>
      <c r="U4907" s="402"/>
      <c r="V4907" s="402"/>
      <c r="AG4907" s="402"/>
      <c r="AH4907" s="402"/>
      <c r="AI4907" s="402"/>
      <c r="AJ4907" s="402"/>
    </row>
    <row r="4908" spans="10:36" hidden="1" x14ac:dyDescent="0.2">
      <c r="J4908" s="555" t="s">
        <v>987</v>
      </c>
      <c r="T4908" s="402"/>
      <c r="U4908" s="402"/>
      <c r="V4908" s="402"/>
      <c r="AG4908" s="402"/>
      <c r="AH4908" s="402"/>
      <c r="AI4908" s="402"/>
      <c r="AJ4908" s="402"/>
    </row>
    <row r="4909" spans="10:36" hidden="1" x14ac:dyDescent="0.2">
      <c r="J4909" s="555" t="s">
        <v>987</v>
      </c>
      <c r="T4909" s="402"/>
      <c r="U4909" s="402"/>
      <c r="V4909" s="402"/>
      <c r="AG4909" s="402"/>
      <c r="AH4909" s="402"/>
      <c r="AI4909" s="402"/>
      <c r="AJ4909" s="402"/>
    </row>
    <row r="4910" spans="10:36" hidden="1" x14ac:dyDescent="0.2">
      <c r="J4910" s="555" t="s">
        <v>987</v>
      </c>
      <c r="T4910" s="402"/>
      <c r="U4910" s="402"/>
      <c r="V4910" s="402"/>
      <c r="AG4910" s="402"/>
      <c r="AH4910" s="402"/>
      <c r="AI4910" s="402"/>
      <c r="AJ4910" s="402"/>
    </row>
    <row r="4911" spans="10:36" hidden="1" x14ac:dyDescent="0.2">
      <c r="J4911" s="555" t="s">
        <v>987</v>
      </c>
      <c r="T4911" s="402"/>
      <c r="U4911" s="402"/>
      <c r="V4911" s="402"/>
      <c r="AG4911" s="402"/>
      <c r="AH4911" s="402"/>
      <c r="AI4911" s="402"/>
      <c r="AJ4911" s="402"/>
    </row>
    <row r="4912" spans="10:36" hidden="1" x14ac:dyDescent="0.2">
      <c r="J4912" s="555" t="s">
        <v>987</v>
      </c>
      <c r="T4912" s="402"/>
      <c r="U4912" s="402"/>
      <c r="V4912" s="402"/>
      <c r="AG4912" s="402"/>
      <c r="AH4912" s="402"/>
      <c r="AI4912" s="402"/>
      <c r="AJ4912" s="402"/>
    </row>
    <row r="4913" spans="10:36" hidden="1" x14ac:dyDescent="0.2">
      <c r="J4913" s="555" t="s">
        <v>987</v>
      </c>
      <c r="T4913" s="402"/>
      <c r="U4913" s="402"/>
      <c r="V4913" s="402"/>
      <c r="AG4913" s="402"/>
      <c r="AH4913" s="402"/>
      <c r="AI4913" s="402"/>
      <c r="AJ4913" s="402"/>
    </row>
    <row r="4914" spans="10:36" hidden="1" x14ac:dyDescent="0.2">
      <c r="J4914" s="555" t="s">
        <v>987</v>
      </c>
      <c r="T4914" s="402"/>
      <c r="U4914" s="402"/>
      <c r="V4914" s="402"/>
      <c r="AG4914" s="402"/>
      <c r="AH4914" s="402"/>
      <c r="AI4914" s="402"/>
      <c r="AJ4914" s="402"/>
    </row>
    <row r="4915" spans="10:36" hidden="1" x14ac:dyDescent="0.2">
      <c r="J4915" s="555" t="s">
        <v>987</v>
      </c>
      <c r="T4915" s="402"/>
      <c r="U4915" s="402"/>
      <c r="V4915" s="402"/>
      <c r="AG4915" s="402"/>
      <c r="AH4915" s="402"/>
      <c r="AI4915" s="402"/>
      <c r="AJ4915" s="402"/>
    </row>
    <row r="4916" spans="10:36" hidden="1" x14ac:dyDescent="0.2">
      <c r="J4916" s="555" t="s">
        <v>987</v>
      </c>
      <c r="T4916" s="402"/>
      <c r="U4916" s="402"/>
      <c r="V4916" s="402"/>
      <c r="AG4916" s="402"/>
      <c r="AH4916" s="402"/>
      <c r="AI4916" s="402"/>
      <c r="AJ4916" s="402"/>
    </row>
    <row r="4917" spans="10:36" hidden="1" x14ac:dyDescent="0.2">
      <c r="J4917" s="555" t="s">
        <v>987</v>
      </c>
      <c r="T4917" s="402"/>
      <c r="U4917" s="402"/>
      <c r="V4917" s="402"/>
      <c r="AG4917" s="402"/>
      <c r="AH4917" s="402"/>
      <c r="AI4917" s="402"/>
      <c r="AJ4917" s="402"/>
    </row>
    <row r="4918" spans="10:36" hidden="1" x14ac:dyDescent="0.2">
      <c r="J4918" s="555" t="s">
        <v>987</v>
      </c>
      <c r="T4918" s="402"/>
      <c r="U4918" s="402"/>
      <c r="V4918" s="402"/>
      <c r="AG4918" s="402"/>
      <c r="AH4918" s="402"/>
      <c r="AI4918" s="402"/>
      <c r="AJ4918" s="402"/>
    </row>
    <row r="4919" spans="10:36" hidden="1" x14ac:dyDescent="0.2">
      <c r="J4919" s="555" t="s">
        <v>987</v>
      </c>
      <c r="T4919" s="402"/>
      <c r="U4919" s="402"/>
      <c r="V4919" s="402"/>
      <c r="AG4919" s="402"/>
      <c r="AH4919" s="402"/>
      <c r="AI4919" s="402"/>
      <c r="AJ4919" s="402"/>
    </row>
    <row r="4920" spans="10:36" hidden="1" x14ac:dyDescent="0.2">
      <c r="J4920" s="555" t="s">
        <v>987</v>
      </c>
      <c r="T4920" s="402"/>
      <c r="U4920" s="402"/>
      <c r="V4920" s="402"/>
      <c r="AG4920" s="402"/>
      <c r="AH4920" s="402"/>
      <c r="AI4920" s="402"/>
      <c r="AJ4920" s="402"/>
    </row>
    <row r="4921" spans="10:36" hidden="1" x14ac:dyDescent="0.2">
      <c r="J4921" s="555" t="s">
        <v>987</v>
      </c>
      <c r="T4921" s="402"/>
      <c r="U4921" s="402"/>
      <c r="V4921" s="402"/>
      <c r="AG4921" s="402"/>
      <c r="AH4921" s="402"/>
      <c r="AI4921" s="402"/>
      <c r="AJ4921" s="402"/>
    </row>
    <row r="4922" spans="10:36" hidden="1" x14ac:dyDescent="0.2">
      <c r="J4922" s="555" t="s">
        <v>987</v>
      </c>
      <c r="T4922" s="402"/>
      <c r="U4922" s="402"/>
      <c r="V4922" s="402"/>
      <c r="AG4922" s="402"/>
      <c r="AH4922" s="402"/>
      <c r="AI4922" s="402"/>
      <c r="AJ4922" s="402"/>
    </row>
    <row r="4923" spans="10:36" hidden="1" x14ac:dyDescent="0.2">
      <c r="J4923" s="555" t="s">
        <v>987</v>
      </c>
      <c r="T4923" s="402"/>
      <c r="U4923" s="402"/>
      <c r="V4923" s="402"/>
      <c r="AG4923" s="402"/>
      <c r="AH4923" s="402"/>
      <c r="AI4923" s="402"/>
      <c r="AJ4923" s="402"/>
    </row>
    <row r="4924" spans="10:36" hidden="1" x14ac:dyDescent="0.2">
      <c r="J4924" s="555" t="s">
        <v>987</v>
      </c>
      <c r="T4924" s="402"/>
      <c r="U4924" s="402"/>
      <c r="V4924" s="402"/>
      <c r="AG4924" s="402"/>
      <c r="AH4924" s="402"/>
      <c r="AI4924" s="402"/>
      <c r="AJ4924" s="402"/>
    </row>
    <row r="4925" spans="10:36" hidden="1" x14ac:dyDescent="0.2">
      <c r="J4925" s="555" t="s">
        <v>987</v>
      </c>
      <c r="T4925" s="402"/>
      <c r="U4925" s="402"/>
      <c r="V4925" s="402"/>
      <c r="AG4925" s="402"/>
      <c r="AH4925" s="402"/>
      <c r="AI4925" s="402"/>
      <c r="AJ4925" s="402"/>
    </row>
    <row r="4926" spans="10:36" hidden="1" x14ac:dyDescent="0.2">
      <c r="J4926" s="555" t="s">
        <v>987</v>
      </c>
      <c r="T4926" s="402"/>
      <c r="U4926" s="402"/>
      <c r="V4926" s="402"/>
      <c r="AG4926" s="402"/>
      <c r="AH4926" s="402"/>
      <c r="AI4926" s="402"/>
      <c r="AJ4926" s="402"/>
    </row>
    <row r="4927" spans="10:36" hidden="1" x14ac:dyDescent="0.2">
      <c r="J4927" s="555" t="s">
        <v>987</v>
      </c>
      <c r="T4927" s="402"/>
      <c r="U4927" s="402"/>
      <c r="V4927" s="402"/>
      <c r="AG4927" s="402"/>
      <c r="AH4927" s="402"/>
      <c r="AI4927" s="402"/>
      <c r="AJ4927" s="402"/>
    </row>
    <row r="4928" spans="10:36" hidden="1" x14ac:dyDescent="0.2">
      <c r="J4928" s="555" t="s">
        <v>987</v>
      </c>
      <c r="T4928" s="402"/>
      <c r="U4928" s="402"/>
      <c r="V4928" s="402"/>
      <c r="AG4928" s="402"/>
      <c r="AH4928" s="402"/>
      <c r="AI4928" s="402"/>
      <c r="AJ4928" s="402"/>
    </row>
    <row r="4929" spans="10:36" hidden="1" x14ac:dyDescent="0.2">
      <c r="J4929" s="555" t="s">
        <v>987</v>
      </c>
      <c r="T4929" s="402"/>
      <c r="U4929" s="402"/>
      <c r="V4929" s="402"/>
      <c r="AG4929" s="402"/>
      <c r="AH4929" s="402"/>
      <c r="AI4929" s="402"/>
      <c r="AJ4929" s="402"/>
    </row>
    <row r="4930" spans="10:36" hidden="1" x14ac:dyDescent="0.2">
      <c r="J4930" s="555" t="s">
        <v>987</v>
      </c>
      <c r="T4930" s="402"/>
      <c r="U4930" s="402"/>
      <c r="V4930" s="402"/>
      <c r="AG4930" s="402"/>
      <c r="AH4930" s="402"/>
      <c r="AI4930" s="402"/>
      <c r="AJ4930" s="402"/>
    </row>
    <row r="4931" spans="10:36" hidden="1" x14ac:dyDescent="0.2">
      <c r="J4931" s="555" t="s">
        <v>987</v>
      </c>
      <c r="T4931" s="402"/>
      <c r="U4931" s="402"/>
      <c r="V4931" s="402"/>
      <c r="AG4931" s="402"/>
      <c r="AH4931" s="402"/>
      <c r="AI4931" s="402"/>
      <c r="AJ4931" s="402"/>
    </row>
    <row r="4932" spans="10:36" hidden="1" x14ac:dyDescent="0.2">
      <c r="J4932" s="555" t="s">
        <v>987</v>
      </c>
      <c r="T4932" s="402"/>
      <c r="U4932" s="402"/>
      <c r="V4932" s="402"/>
      <c r="AG4932" s="402"/>
      <c r="AH4932" s="402"/>
      <c r="AI4932" s="402"/>
      <c r="AJ4932" s="402"/>
    </row>
    <row r="4933" spans="10:36" hidden="1" x14ac:dyDescent="0.2">
      <c r="J4933" s="555" t="s">
        <v>987</v>
      </c>
      <c r="T4933" s="402"/>
      <c r="U4933" s="402"/>
      <c r="V4933" s="402"/>
      <c r="AG4933" s="402"/>
      <c r="AH4933" s="402"/>
      <c r="AI4933" s="402"/>
      <c r="AJ4933" s="402"/>
    </row>
    <row r="4934" spans="10:36" hidden="1" x14ac:dyDescent="0.2">
      <c r="J4934" s="555" t="s">
        <v>987</v>
      </c>
      <c r="T4934" s="402"/>
      <c r="U4934" s="402"/>
      <c r="V4934" s="402"/>
      <c r="AG4934" s="402"/>
      <c r="AH4934" s="402"/>
      <c r="AI4934" s="402"/>
      <c r="AJ4934" s="402"/>
    </row>
    <row r="4935" spans="10:36" hidden="1" x14ac:dyDescent="0.2">
      <c r="J4935" s="555" t="s">
        <v>987</v>
      </c>
      <c r="T4935" s="402"/>
      <c r="U4935" s="402"/>
      <c r="V4935" s="402"/>
      <c r="AG4935" s="402"/>
      <c r="AH4935" s="402"/>
      <c r="AI4935" s="402"/>
      <c r="AJ4935" s="402"/>
    </row>
    <row r="4936" spans="10:36" hidden="1" x14ac:dyDescent="0.2">
      <c r="J4936" s="555" t="s">
        <v>987</v>
      </c>
      <c r="T4936" s="402"/>
      <c r="U4936" s="402"/>
      <c r="V4936" s="402"/>
      <c r="AG4936" s="402"/>
      <c r="AH4936" s="402"/>
      <c r="AI4936" s="402"/>
      <c r="AJ4936" s="402"/>
    </row>
    <row r="4937" spans="10:36" hidden="1" x14ac:dyDescent="0.2">
      <c r="J4937" s="555" t="s">
        <v>987</v>
      </c>
      <c r="T4937" s="402"/>
      <c r="U4937" s="402"/>
      <c r="V4937" s="402"/>
      <c r="AG4937" s="402"/>
      <c r="AH4937" s="402"/>
      <c r="AI4937" s="402"/>
      <c r="AJ4937" s="402"/>
    </row>
    <row r="4938" spans="10:36" hidden="1" x14ac:dyDescent="0.2">
      <c r="J4938" s="555" t="s">
        <v>987</v>
      </c>
      <c r="T4938" s="402"/>
      <c r="U4938" s="402"/>
      <c r="V4938" s="402"/>
      <c r="AG4938" s="402"/>
      <c r="AH4938" s="402"/>
      <c r="AI4938" s="402"/>
      <c r="AJ4938" s="402"/>
    </row>
    <row r="4939" spans="10:36" hidden="1" x14ac:dyDescent="0.2">
      <c r="J4939" s="555" t="s">
        <v>987</v>
      </c>
      <c r="T4939" s="402"/>
      <c r="U4939" s="402"/>
      <c r="V4939" s="402"/>
      <c r="AG4939" s="402"/>
      <c r="AH4939" s="402"/>
      <c r="AI4939" s="402"/>
      <c r="AJ4939" s="402"/>
    </row>
    <row r="4940" spans="10:36" hidden="1" x14ac:dyDescent="0.2">
      <c r="J4940" s="555" t="s">
        <v>987</v>
      </c>
      <c r="T4940" s="402"/>
      <c r="U4940" s="402"/>
      <c r="V4940" s="402"/>
      <c r="AG4940" s="402"/>
      <c r="AH4940" s="402"/>
      <c r="AI4940" s="402"/>
      <c r="AJ4940" s="402"/>
    </row>
    <row r="4941" spans="10:36" hidden="1" x14ac:dyDescent="0.2">
      <c r="J4941" s="555" t="s">
        <v>987</v>
      </c>
      <c r="T4941" s="402"/>
      <c r="U4941" s="402"/>
      <c r="V4941" s="402"/>
      <c r="AG4941" s="402"/>
      <c r="AH4941" s="402"/>
      <c r="AI4941" s="402"/>
      <c r="AJ4941" s="402"/>
    </row>
    <row r="4942" spans="10:36" hidden="1" x14ac:dyDescent="0.2">
      <c r="J4942" s="555" t="s">
        <v>987</v>
      </c>
      <c r="T4942" s="402"/>
      <c r="U4942" s="402"/>
      <c r="V4942" s="402"/>
      <c r="AG4942" s="402"/>
      <c r="AH4942" s="402"/>
      <c r="AI4942" s="402"/>
      <c r="AJ4942" s="402"/>
    </row>
    <row r="4943" spans="10:36" hidden="1" x14ac:dyDescent="0.2">
      <c r="J4943" s="555" t="s">
        <v>987</v>
      </c>
      <c r="T4943" s="402"/>
      <c r="U4943" s="402"/>
      <c r="V4943" s="402"/>
      <c r="AG4943" s="402"/>
      <c r="AH4943" s="402"/>
      <c r="AI4943" s="402"/>
      <c r="AJ4943" s="402"/>
    </row>
    <row r="4944" spans="10:36" hidden="1" x14ac:dyDescent="0.2">
      <c r="J4944" s="555" t="s">
        <v>987</v>
      </c>
      <c r="T4944" s="402"/>
      <c r="U4944" s="402"/>
      <c r="V4944" s="402"/>
      <c r="AG4944" s="402"/>
      <c r="AH4944" s="402"/>
      <c r="AI4944" s="402"/>
      <c r="AJ4944" s="402"/>
    </row>
    <row r="4945" spans="10:36" hidden="1" x14ac:dyDescent="0.2">
      <c r="J4945" s="555" t="s">
        <v>987</v>
      </c>
      <c r="T4945" s="402"/>
      <c r="U4945" s="402"/>
      <c r="V4945" s="402"/>
      <c r="AG4945" s="402"/>
      <c r="AH4945" s="402"/>
      <c r="AI4945" s="402"/>
      <c r="AJ4945" s="402"/>
    </row>
    <row r="4946" spans="10:36" hidden="1" x14ac:dyDescent="0.2">
      <c r="J4946" s="555" t="s">
        <v>987</v>
      </c>
      <c r="T4946" s="402"/>
      <c r="U4946" s="402"/>
      <c r="V4946" s="402"/>
      <c r="AG4946" s="402"/>
      <c r="AH4946" s="402"/>
      <c r="AI4946" s="402"/>
      <c r="AJ4946" s="402"/>
    </row>
    <row r="4947" spans="10:36" hidden="1" x14ac:dyDescent="0.2">
      <c r="J4947" s="555" t="s">
        <v>987</v>
      </c>
      <c r="T4947" s="402"/>
      <c r="U4947" s="402"/>
      <c r="V4947" s="402"/>
      <c r="AG4947" s="402"/>
      <c r="AH4947" s="402"/>
      <c r="AI4947" s="402"/>
      <c r="AJ4947" s="402"/>
    </row>
    <row r="4948" spans="10:36" hidden="1" x14ac:dyDescent="0.2">
      <c r="J4948" s="555" t="s">
        <v>987</v>
      </c>
      <c r="T4948" s="402"/>
      <c r="U4948" s="402"/>
      <c r="V4948" s="402"/>
      <c r="AG4948" s="402"/>
      <c r="AH4948" s="402"/>
      <c r="AI4948" s="402"/>
      <c r="AJ4948" s="402"/>
    </row>
    <row r="4949" spans="10:36" hidden="1" x14ac:dyDescent="0.2">
      <c r="J4949" s="555" t="s">
        <v>987</v>
      </c>
      <c r="T4949" s="402"/>
      <c r="U4949" s="402"/>
      <c r="V4949" s="402"/>
      <c r="AG4949" s="402"/>
      <c r="AH4949" s="402"/>
      <c r="AI4949" s="402"/>
      <c r="AJ4949" s="402"/>
    </row>
    <row r="4950" spans="10:36" hidden="1" x14ac:dyDescent="0.2">
      <c r="J4950" s="555" t="s">
        <v>987</v>
      </c>
      <c r="T4950" s="402"/>
      <c r="U4950" s="402"/>
      <c r="V4950" s="402"/>
      <c r="AG4950" s="402"/>
      <c r="AH4950" s="402"/>
      <c r="AI4950" s="402"/>
      <c r="AJ4950" s="402"/>
    </row>
    <row r="4951" spans="10:36" hidden="1" x14ac:dyDescent="0.2">
      <c r="J4951" s="555" t="s">
        <v>987</v>
      </c>
      <c r="T4951" s="402"/>
      <c r="U4951" s="402"/>
      <c r="V4951" s="402"/>
      <c r="AG4951" s="402"/>
      <c r="AH4951" s="402"/>
      <c r="AI4951" s="402"/>
      <c r="AJ4951" s="402"/>
    </row>
    <row r="4952" spans="10:36" hidden="1" x14ac:dyDescent="0.2">
      <c r="J4952" s="555" t="s">
        <v>987</v>
      </c>
      <c r="T4952" s="402"/>
      <c r="U4952" s="402"/>
      <c r="V4952" s="402"/>
      <c r="AG4952" s="402"/>
      <c r="AH4952" s="402"/>
      <c r="AI4952" s="402"/>
      <c r="AJ4952" s="402"/>
    </row>
    <row r="4953" spans="10:36" hidden="1" x14ac:dyDescent="0.2">
      <c r="J4953" s="555" t="s">
        <v>987</v>
      </c>
      <c r="T4953" s="402"/>
      <c r="U4953" s="402"/>
      <c r="V4953" s="402"/>
      <c r="AG4953" s="402"/>
      <c r="AH4953" s="402"/>
      <c r="AI4953" s="402"/>
      <c r="AJ4953" s="402"/>
    </row>
    <row r="4954" spans="10:36" hidden="1" x14ac:dyDescent="0.2">
      <c r="J4954" s="555" t="s">
        <v>987</v>
      </c>
      <c r="T4954" s="402"/>
      <c r="U4954" s="402"/>
      <c r="V4954" s="402"/>
      <c r="AG4954" s="402"/>
      <c r="AH4954" s="402"/>
      <c r="AI4954" s="402"/>
      <c r="AJ4954" s="402"/>
    </row>
    <row r="4955" spans="10:36" hidden="1" x14ac:dyDescent="0.2">
      <c r="J4955" s="555" t="s">
        <v>987</v>
      </c>
      <c r="T4955" s="402"/>
      <c r="U4955" s="402"/>
      <c r="V4955" s="402"/>
      <c r="AG4955" s="402"/>
      <c r="AH4955" s="402"/>
      <c r="AI4955" s="402"/>
      <c r="AJ4955" s="402"/>
    </row>
    <row r="4956" spans="10:36" hidden="1" x14ac:dyDescent="0.2">
      <c r="J4956" s="555" t="s">
        <v>987</v>
      </c>
      <c r="T4956" s="402"/>
      <c r="U4956" s="402"/>
      <c r="V4956" s="402"/>
      <c r="AG4956" s="402"/>
      <c r="AH4956" s="402"/>
      <c r="AI4956" s="402"/>
      <c r="AJ4956" s="402"/>
    </row>
    <row r="4957" spans="10:36" hidden="1" x14ac:dyDescent="0.2">
      <c r="J4957" s="555" t="s">
        <v>987</v>
      </c>
      <c r="T4957" s="402"/>
      <c r="U4957" s="402"/>
      <c r="V4957" s="402"/>
      <c r="AG4957" s="402"/>
      <c r="AH4957" s="402"/>
      <c r="AI4957" s="402"/>
      <c r="AJ4957" s="402"/>
    </row>
    <row r="4958" spans="10:36" hidden="1" x14ac:dyDescent="0.2">
      <c r="J4958" s="555" t="s">
        <v>987</v>
      </c>
      <c r="T4958" s="402"/>
      <c r="U4958" s="402"/>
      <c r="V4958" s="402"/>
      <c r="AG4958" s="402"/>
      <c r="AH4958" s="402"/>
      <c r="AI4958" s="402"/>
      <c r="AJ4958" s="402"/>
    </row>
    <row r="4959" spans="10:36" hidden="1" x14ac:dyDescent="0.2">
      <c r="J4959" s="555" t="s">
        <v>987</v>
      </c>
      <c r="T4959" s="402"/>
      <c r="U4959" s="402"/>
      <c r="V4959" s="402"/>
      <c r="AG4959" s="402"/>
      <c r="AH4959" s="402"/>
      <c r="AI4959" s="402"/>
      <c r="AJ4959" s="402"/>
    </row>
    <row r="4960" spans="10:36" hidden="1" x14ac:dyDescent="0.2">
      <c r="J4960" s="555" t="s">
        <v>987</v>
      </c>
      <c r="T4960" s="402"/>
      <c r="U4960" s="402"/>
      <c r="V4960" s="402"/>
      <c r="AG4960" s="402"/>
      <c r="AH4960" s="402"/>
      <c r="AI4960" s="402"/>
      <c r="AJ4960" s="402"/>
    </row>
    <row r="4961" spans="10:36" hidden="1" x14ac:dyDescent="0.2">
      <c r="J4961" s="555" t="s">
        <v>987</v>
      </c>
      <c r="T4961" s="402"/>
      <c r="U4961" s="402"/>
      <c r="V4961" s="402"/>
      <c r="AG4961" s="402"/>
      <c r="AH4961" s="402"/>
      <c r="AI4961" s="402"/>
      <c r="AJ4961" s="402"/>
    </row>
    <row r="4962" spans="10:36" hidden="1" x14ac:dyDescent="0.2">
      <c r="J4962" s="555" t="s">
        <v>987</v>
      </c>
      <c r="T4962" s="402"/>
      <c r="U4962" s="402"/>
      <c r="V4962" s="402"/>
      <c r="AG4962" s="402"/>
      <c r="AH4962" s="402"/>
      <c r="AI4962" s="402"/>
      <c r="AJ4962" s="402"/>
    </row>
    <row r="4963" spans="10:36" hidden="1" x14ac:dyDescent="0.2">
      <c r="J4963" s="555" t="s">
        <v>987</v>
      </c>
      <c r="T4963" s="402"/>
      <c r="U4963" s="402"/>
      <c r="V4963" s="402"/>
      <c r="AG4963" s="402"/>
      <c r="AH4963" s="402"/>
      <c r="AI4963" s="402"/>
      <c r="AJ4963" s="402"/>
    </row>
    <row r="4964" spans="10:36" hidden="1" x14ac:dyDescent="0.2">
      <c r="J4964" s="555" t="s">
        <v>987</v>
      </c>
      <c r="T4964" s="402"/>
      <c r="U4964" s="402"/>
      <c r="V4964" s="402"/>
      <c r="AG4964" s="402"/>
      <c r="AH4964" s="402"/>
      <c r="AI4964" s="402"/>
      <c r="AJ4964" s="402"/>
    </row>
    <row r="4965" spans="10:36" hidden="1" x14ac:dyDescent="0.2">
      <c r="J4965" s="555" t="s">
        <v>987</v>
      </c>
      <c r="T4965" s="402"/>
      <c r="U4965" s="402"/>
      <c r="V4965" s="402"/>
      <c r="AG4965" s="402"/>
      <c r="AH4965" s="402"/>
      <c r="AI4965" s="402"/>
      <c r="AJ4965" s="402"/>
    </row>
    <row r="4966" spans="10:36" hidden="1" x14ac:dyDescent="0.2">
      <c r="J4966" s="555" t="s">
        <v>987</v>
      </c>
      <c r="T4966" s="402"/>
      <c r="U4966" s="402"/>
      <c r="V4966" s="402"/>
      <c r="AG4966" s="402"/>
      <c r="AH4966" s="402"/>
      <c r="AI4966" s="402"/>
      <c r="AJ4966" s="402"/>
    </row>
    <row r="4967" spans="10:36" hidden="1" x14ac:dyDescent="0.2">
      <c r="J4967" s="555" t="s">
        <v>987</v>
      </c>
      <c r="T4967" s="402"/>
      <c r="U4967" s="402"/>
      <c r="V4967" s="402"/>
      <c r="AG4967" s="402"/>
      <c r="AH4967" s="402"/>
      <c r="AI4967" s="402"/>
      <c r="AJ4967" s="402"/>
    </row>
    <row r="4968" spans="10:36" hidden="1" x14ac:dyDescent="0.2">
      <c r="J4968" s="555" t="s">
        <v>987</v>
      </c>
      <c r="T4968" s="402"/>
      <c r="U4968" s="402"/>
      <c r="V4968" s="402"/>
      <c r="AG4968" s="402"/>
      <c r="AH4968" s="402"/>
      <c r="AI4968" s="402"/>
      <c r="AJ4968" s="402"/>
    </row>
    <row r="4969" spans="10:36" hidden="1" x14ac:dyDescent="0.2">
      <c r="J4969" s="555" t="s">
        <v>987</v>
      </c>
      <c r="T4969" s="402"/>
      <c r="U4969" s="402"/>
      <c r="V4969" s="402"/>
      <c r="AG4969" s="402"/>
      <c r="AH4969" s="402"/>
      <c r="AI4969" s="402"/>
      <c r="AJ4969" s="402"/>
    </row>
    <row r="4970" spans="10:36" hidden="1" x14ac:dyDescent="0.2">
      <c r="J4970" s="555" t="s">
        <v>987</v>
      </c>
      <c r="T4970" s="402"/>
      <c r="U4970" s="402"/>
      <c r="V4970" s="402"/>
      <c r="AG4970" s="402"/>
      <c r="AH4970" s="402"/>
      <c r="AI4970" s="402"/>
      <c r="AJ4970" s="402"/>
    </row>
    <row r="4971" spans="10:36" hidden="1" x14ac:dyDescent="0.2">
      <c r="J4971" s="555" t="s">
        <v>987</v>
      </c>
      <c r="T4971" s="402"/>
      <c r="U4971" s="402"/>
      <c r="V4971" s="402"/>
      <c r="AG4971" s="402"/>
      <c r="AH4971" s="402"/>
      <c r="AI4971" s="402"/>
      <c r="AJ4971" s="402"/>
    </row>
    <row r="4972" spans="10:36" hidden="1" x14ac:dyDescent="0.2">
      <c r="J4972" s="555" t="s">
        <v>987</v>
      </c>
      <c r="T4972" s="402"/>
      <c r="U4972" s="402"/>
      <c r="V4972" s="402"/>
      <c r="AG4972" s="402"/>
      <c r="AH4972" s="402"/>
      <c r="AI4972" s="402"/>
      <c r="AJ4972" s="402"/>
    </row>
    <row r="4973" spans="10:36" hidden="1" x14ac:dyDescent="0.2">
      <c r="J4973" s="555" t="s">
        <v>987</v>
      </c>
      <c r="T4973" s="402"/>
      <c r="U4973" s="402"/>
      <c r="V4973" s="402"/>
      <c r="AG4973" s="402"/>
      <c r="AH4973" s="402"/>
      <c r="AI4973" s="402"/>
      <c r="AJ4973" s="402"/>
    </row>
    <row r="4974" spans="10:36" hidden="1" x14ac:dyDescent="0.2">
      <c r="J4974" s="555" t="s">
        <v>987</v>
      </c>
      <c r="T4974" s="402"/>
      <c r="U4974" s="402"/>
      <c r="V4974" s="402"/>
      <c r="AG4974" s="402"/>
      <c r="AH4974" s="402"/>
      <c r="AI4974" s="402"/>
      <c r="AJ4974" s="402"/>
    </row>
    <row r="4975" spans="10:36" hidden="1" x14ac:dyDescent="0.2">
      <c r="J4975" s="555" t="s">
        <v>987</v>
      </c>
      <c r="T4975" s="402"/>
      <c r="U4975" s="402"/>
      <c r="V4975" s="402"/>
      <c r="AG4975" s="402"/>
      <c r="AH4975" s="402"/>
      <c r="AI4975" s="402"/>
      <c r="AJ4975" s="402"/>
    </row>
    <row r="4976" spans="10:36" hidden="1" x14ac:dyDescent="0.2">
      <c r="J4976" s="555" t="s">
        <v>987</v>
      </c>
      <c r="T4976" s="402"/>
      <c r="U4976" s="402"/>
      <c r="V4976" s="402"/>
      <c r="AG4976" s="402"/>
      <c r="AH4976" s="402"/>
      <c r="AI4976" s="402"/>
      <c r="AJ4976" s="402"/>
    </row>
    <row r="4977" spans="10:36" hidden="1" x14ac:dyDescent="0.2">
      <c r="J4977" s="555" t="s">
        <v>987</v>
      </c>
      <c r="T4977" s="402"/>
      <c r="U4977" s="402"/>
      <c r="V4977" s="402"/>
      <c r="AG4977" s="402"/>
      <c r="AH4977" s="402"/>
      <c r="AI4977" s="402"/>
      <c r="AJ4977" s="402"/>
    </row>
    <row r="4978" spans="10:36" hidden="1" x14ac:dyDescent="0.2">
      <c r="J4978" s="555" t="s">
        <v>987</v>
      </c>
      <c r="T4978" s="402"/>
      <c r="U4978" s="402"/>
      <c r="V4978" s="402"/>
      <c r="AG4978" s="402"/>
      <c r="AH4978" s="402"/>
      <c r="AI4978" s="402"/>
      <c r="AJ4978" s="402"/>
    </row>
    <row r="4979" spans="10:36" hidden="1" x14ac:dyDescent="0.2">
      <c r="J4979" s="555" t="s">
        <v>987</v>
      </c>
      <c r="T4979" s="402"/>
      <c r="U4979" s="402"/>
      <c r="V4979" s="402"/>
      <c r="AG4979" s="402"/>
      <c r="AH4979" s="402"/>
      <c r="AI4979" s="402"/>
      <c r="AJ4979" s="402"/>
    </row>
    <row r="4980" spans="10:36" hidden="1" x14ac:dyDescent="0.2">
      <c r="J4980" s="555" t="s">
        <v>987</v>
      </c>
      <c r="T4980" s="402"/>
      <c r="U4980" s="402"/>
      <c r="V4980" s="402"/>
      <c r="AG4980" s="402"/>
      <c r="AH4980" s="402"/>
      <c r="AI4980" s="402"/>
      <c r="AJ4980" s="402"/>
    </row>
    <row r="4981" spans="10:36" hidden="1" x14ac:dyDescent="0.2">
      <c r="J4981" s="555" t="s">
        <v>987</v>
      </c>
      <c r="T4981" s="402"/>
      <c r="U4981" s="402"/>
      <c r="V4981" s="402"/>
      <c r="AG4981" s="402"/>
      <c r="AH4981" s="402"/>
      <c r="AI4981" s="402"/>
      <c r="AJ4981" s="402"/>
    </row>
    <row r="4982" spans="10:36" hidden="1" x14ac:dyDescent="0.2">
      <c r="J4982" s="555" t="s">
        <v>987</v>
      </c>
      <c r="T4982" s="402"/>
      <c r="U4982" s="402"/>
      <c r="V4982" s="402"/>
      <c r="AG4982" s="402"/>
      <c r="AH4982" s="402"/>
      <c r="AI4982" s="402"/>
      <c r="AJ4982" s="402"/>
    </row>
    <row r="4983" spans="10:36" hidden="1" x14ac:dyDescent="0.2">
      <c r="J4983" s="555" t="s">
        <v>987</v>
      </c>
      <c r="T4983" s="402"/>
      <c r="U4983" s="402"/>
      <c r="V4983" s="402"/>
      <c r="AG4983" s="402"/>
      <c r="AH4983" s="402"/>
      <c r="AI4983" s="402"/>
      <c r="AJ4983" s="402"/>
    </row>
    <row r="4984" spans="10:36" hidden="1" x14ac:dyDescent="0.2">
      <c r="J4984" s="555" t="s">
        <v>987</v>
      </c>
      <c r="T4984" s="402"/>
      <c r="U4984" s="402"/>
      <c r="V4984" s="402"/>
      <c r="AG4984" s="402"/>
      <c r="AH4984" s="402"/>
      <c r="AI4984" s="402"/>
      <c r="AJ4984" s="402"/>
    </row>
    <row r="4985" spans="10:36" hidden="1" x14ac:dyDescent="0.2">
      <c r="J4985" s="555" t="s">
        <v>987</v>
      </c>
      <c r="T4985" s="402"/>
      <c r="U4985" s="402"/>
      <c r="V4985" s="402"/>
      <c r="AG4985" s="402"/>
      <c r="AH4985" s="402"/>
      <c r="AI4985" s="402"/>
      <c r="AJ4985" s="402"/>
    </row>
    <row r="4986" spans="10:36" hidden="1" x14ac:dyDescent="0.2">
      <c r="J4986" s="555" t="s">
        <v>987</v>
      </c>
      <c r="T4986" s="402"/>
      <c r="U4986" s="402"/>
      <c r="V4986" s="402"/>
      <c r="AG4986" s="402"/>
      <c r="AH4986" s="402"/>
      <c r="AI4986" s="402"/>
      <c r="AJ4986" s="402"/>
    </row>
    <row r="4987" spans="10:36" hidden="1" x14ac:dyDescent="0.2">
      <c r="J4987" s="555" t="s">
        <v>987</v>
      </c>
      <c r="T4987" s="402"/>
      <c r="U4987" s="402"/>
      <c r="V4987" s="402"/>
      <c r="AG4987" s="402"/>
      <c r="AH4987" s="402"/>
      <c r="AI4987" s="402"/>
      <c r="AJ4987" s="402"/>
    </row>
    <row r="4988" spans="10:36" hidden="1" x14ac:dyDescent="0.2">
      <c r="J4988" s="555" t="s">
        <v>987</v>
      </c>
      <c r="T4988" s="402"/>
      <c r="U4988" s="402"/>
      <c r="V4988" s="402"/>
      <c r="AG4988" s="402"/>
      <c r="AH4988" s="402"/>
      <c r="AI4988" s="402"/>
      <c r="AJ4988" s="402"/>
    </row>
    <row r="4989" spans="10:36" hidden="1" x14ac:dyDescent="0.2">
      <c r="J4989" s="555" t="s">
        <v>987</v>
      </c>
      <c r="T4989" s="402"/>
      <c r="U4989" s="402"/>
      <c r="V4989" s="402"/>
      <c r="AG4989" s="402"/>
      <c r="AH4989" s="402"/>
      <c r="AI4989" s="402"/>
      <c r="AJ4989" s="402"/>
    </row>
    <row r="4990" spans="10:36" hidden="1" x14ac:dyDescent="0.2">
      <c r="J4990" s="555" t="s">
        <v>987</v>
      </c>
      <c r="T4990" s="402"/>
      <c r="U4990" s="402"/>
      <c r="V4990" s="402"/>
      <c r="AG4990" s="402"/>
      <c r="AH4990" s="402"/>
      <c r="AI4990" s="402"/>
      <c r="AJ4990" s="402"/>
    </row>
    <row r="4991" spans="10:36" hidden="1" x14ac:dyDescent="0.2">
      <c r="J4991" s="555" t="s">
        <v>987</v>
      </c>
      <c r="T4991" s="402"/>
      <c r="U4991" s="402"/>
      <c r="V4991" s="402"/>
      <c r="AG4991" s="402"/>
      <c r="AH4991" s="402"/>
      <c r="AI4991" s="402"/>
      <c r="AJ4991" s="402"/>
    </row>
    <row r="4992" spans="10:36" hidden="1" x14ac:dyDescent="0.2">
      <c r="J4992" s="555" t="s">
        <v>987</v>
      </c>
      <c r="T4992" s="402"/>
      <c r="U4992" s="402"/>
      <c r="V4992" s="402"/>
      <c r="AG4992" s="402"/>
      <c r="AH4992" s="402"/>
      <c r="AI4992" s="402"/>
      <c r="AJ4992" s="402"/>
    </row>
    <row r="4993" spans="10:36" hidden="1" x14ac:dyDescent="0.2">
      <c r="J4993" s="555" t="s">
        <v>987</v>
      </c>
      <c r="T4993" s="402"/>
      <c r="U4993" s="402"/>
      <c r="V4993" s="402"/>
      <c r="AG4993" s="402"/>
      <c r="AH4993" s="402"/>
      <c r="AI4993" s="402"/>
      <c r="AJ4993" s="402"/>
    </row>
    <row r="4994" spans="10:36" hidden="1" x14ac:dyDescent="0.2">
      <c r="J4994" s="555" t="s">
        <v>987</v>
      </c>
      <c r="T4994" s="402"/>
      <c r="U4994" s="402"/>
      <c r="V4994" s="402"/>
      <c r="AG4994" s="402"/>
      <c r="AH4994" s="402"/>
      <c r="AI4994" s="402"/>
      <c r="AJ4994" s="402"/>
    </row>
    <row r="4995" spans="10:36" hidden="1" x14ac:dyDescent="0.2">
      <c r="J4995" s="555" t="s">
        <v>987</v>
      </c>
      <c r="T4995" s="402"/>
      <c r="U4995" s="402"/>
      <c r="V4995" s="402"/>
      <c r="AG4995" s="402"/>
      <c r="AH4995" s="402"/>
      <c r="AI4995" s="402"/>
      <c r="AJ4995" s="402"/>
    </row>
    <row r="4996" spans="10:36" hidden="1" x14ac:dyDescent="0.2">
      <c r="J4996" s="555" t="s">
        <v>987</v>
      </c>
      <c r="T4996" s="402"/>
      <c r="U4996" s="402"/>
      <c r="V4996" s="402"/>
      <c r="AG4996" s="402"/>
      <c r="AH4996" s="402"/>
      <c r="AI4996" s="402"/>
      <c r="AJ4996" s="402"/>
    </row>
    <row r="4997" spans="10:36" hidden="1" x14ac:dyDescent="0.2">
      <c r="J4997" s="555" t="s">
        <v>987</v>
      </c>
      <c r="T4997" s="402"/>
      <c r="U4997" s="402"/>
      <c r="V4997" s="402"/>
      <c r="AG4997" s="402"/>
      <c r="AH4997" s="402"/>
      <c r="AI4997" s="402"/>
      <c r="AJ4997" s="402"/>
    </row>
    <row r="4998" spans="10:36" hidden="1" x14ac:dyDescent="0.2">
      <c r="J4998" s="555" t="s">
        <v>987</v>
      </c>
      <c r="T4998" s="402"/>
      <c r="U4998" s="402"/>
      <c r="V4998" s="402"/>
      <c r="AG4998" s="402"/>
      <c r="AH4998" s="402"/>
      <c r="AI4998" s="402"/>
      <c r="AJ4998" s="402"/>
    </row>
    <row r="4999" spans="10:36" hidden="1" x14ac:dyDescent="0.2">
      <c r="J4999" s="555" t="s">
        <v>987</v>
      </c>
      <c r="T4999" s="402"/>
      <c r="U4999" s="402"/>
      <c r="V4999" s="402"/>
      <c r="AG4999" s="402"/>
      <c r="AH4999" s="402"/>
      <c r="AI4999" s="402"/>
      <c r="AJ4999" s="402"/>
    </row>
    <row r="5000" spans="10:36" hidden="1" x14ac:dyDescent="0.2">
      <c r="J5000" s="555" t="s">
        <v>987</v>
      </c>
      <c r="T5000" s="402"/>
      <c r="U5000" s="402"/>
      <c r="V5000" s="402"/>
      <c r="AG5000" s="402"/>
      <c r="AH5000" s="402"/>
      <c r="AI5000" s="402"/>
      <c r="AJ5000" s="402"/>
    </row>
    <row r="5001" spans="10:36" hidden="1" x14ac:dyDescent="0.2">
      <c r="J5001" s="555" t="s">
        <v>987</v>
      </c>
      <c r="T5001" s="402"/>
      <c r="U5001" s="402"/>
      <c r="V5001" s="402"/>
      <c r="AG5001" s="402"/>
      <c r="AH5001" s="402"/>
      <c r="AI5001" s="402"/>
      <c r="AJ5001" s="402"/>
    </row>
    <row r="5002" spans="10:36" hidden="1" x14ac:dyDescent="0.2">
      <c r="J5002" s="555" t="s">
        <v>987</v>
      </c>
      <c r="T5002" s="402"/>
      <c r="U5002" s="402"/>
      <c r="V5002" s="402"/>
      <c r="AG5002" s="402"/>
      <c r="AH5002" s="402"/>
      <c r="AI5002" s="402"/>
      <c r="AJ5002" s="402"/>
    </row>
    <row r="5003" spans="10:36" hidden="1" x14ac:dyDescent="0.2">
      <c r="J5003" s="555" t="s">
        <v>987</v>
      </c>
      <c r="T5003" s="402"/>
      <c r="U5003" s="402"/>
      <c r="V5003" s="402"/>
      <c r="AG5003" s="402"/>
      <c r="AH5003" s="402"/>
      <c r="AI5003" s="402"/>
      <c r="AJ5003" s="402"/>
    </row>
    <row r="5004" spans="10:36" hidden="1" x14ac:dyDescent="0.2">
      <c r="J5004" s="555" t="s">
        <v>987</v>
      </c>
      <c r="T5004" s="402"/>
      <c r="U5004" s="402"/>
      <c r="V5004" s="402"/>
      <c r="AG5004" s="402"/>
      <c r="AH5004" s="402"/>
      <c r="AI5004" s="402"/>
      <c r="AJ5004" s="402"/>
    </row>
    <row r="5005" spans="10:36" hidden="1" x14ac:dyDescent="0.2">
      <c r="J5005" s="555" t="s">
        <v>987</v>
      </c>
      <c r="T5005" s="402"/>
      <c r="U5005" s="402"/>
      <c r="V5005" s="402"/>
      <c r="AG5005" s="402"/>
      <c r="AH5005" s="402"/>
      <c r="AI5005" s="402"/>
      <c r="AJ5005" s="402"/>
    </row>
    <row r="5006" spans="10:36" hidden="1" x14ac:dyDescent="0.2">
      <c r="J5006" s="555" t="s">
        <v>987</v>
      </c>
      <c r="T5006" s="402"/>
      <c r="U5006" s="402"/>
      <c r="V5006" s="402"/>
      <c r="AG5006" s="402"/>
      <c r="AH5006" s="402"/>
      <c r="AI5006" s="402"/>
      <c r="AJ5006" s="402"/>
    </row>
    <row r="5007" spans="10:36" hidden="1" x14ac:dyDescent="0.2">
      <c r="J5007" s="555" t="s">
        <v>987</v>
      </c>
      <c r="T5007" s="402"/>
      <c r="U5007" s="402"/>
      <c r="V5007" s="402"/>
      <c r="AG5007" s="402"/>
      <c r="AH5007" s="402"/>
      <c r="AI5007" s="402"/>
      <c r="AJ5007" s="402"/>
    </row>
    <row r="5008" spans="10:36" hidden="1" x14ac:dyDescent="0.2">
      <c r="J5008" s="555" t="s">
        <v>987</v>
      </c>
      <c r="T5008" s="402"/>
      <c r="U5008" s="402"/>
      <c r="V5008" s="402"/>
      <c r="AG5008" s="402"/>
      <c r="AH5008" s="402"/>
      <c r="AI5008" s="402"/>
      <c r="AJ5008" s="402"/>
    </row>
    <row r="5009" spans="10:36" hidden="1" x14ac:dyDescent="0.2">
      <c r="J5009" s="555" t="s">
        <v>987</v>
      </c>
      <c r="T5009" s="402"/>
      <c r="U5009" s="402"/>
      <c r="V5009" s="402"/>
      <c r="AG5009" s="402"/>
      <c r="AH5009" s="402"/>
      <c r="AI5009" s="402"/>
      <c r="AJ5009" s="402"/>
    </row>
    <row r="5010" spans="10:36" hidden="1" x14ac:dyDescent="0.2">
      <c r="J5010" s="555" t="s">
        <v>987</v>
      </c>
      <c r="T5010" s="402"/>
      <c r="U5010" s="402"/>
      <c r="V5010" s="402"/>
      <c r="AG5010" s="402"/>
      <c r="AH5010" s="402"/>
      <c r="AI5010" s="402"/>
      <c r="AJ5010" s="402"/>
    </row>
    <row r="5011" spans="10:36" hidden="1" x14ac:dyDescent="0.2">
      <c r="J5011" s="555" t="s">
        <v>987</v>
      </c>
      <c r="T5011" s="402"/>
      <c r="U5011" s="402"/>
      <c r="V5011" s="402"/>
      <c r="AG5011" s="402"/>
      <c r="AH5011" s="402"/>
      <c r="AI5011" s="402"/>
      <c r="AJ5011" s="402"/>
    </row>
    <row r="5012" spans="10:36" hidden="1" x14ac:dyDescent="0.2">
      <c r="J5012" s="555" t="s">
        <v>987</v>
      </c>
      <c r="T5012" s="402"/>
      <c r="U5012" s="402"/>
      <c r="V5012" s="402"/>
      <c r="AG5012" s="402"/>
      <c r="AH5012" s="402"/>
      <c r="AI5012" s="402"/>
      <c r="AJ5012" s="402"/>
    </row>
    <row r="5013" spans="10:36" hidden="1" x14ac:dyDescent="0.2">
      <c r="J5013" s="555" t="s">
        <v>987</v>
      </c>
      <c r="T5013" s="402"/>
      <c r="U5013" s="402"/>
      <c r="V5013" s="402"/>
      <c r="AG5013" s="402"/>
      <c r="AH5013" s="402"/>
      <c r="AI5013" s="402"/>
      <c r="AJ5013" s="402"/>
    </row>
    <row r="5014" spans="10:36" hidden="1" x14ac:dyDescent="0.2">
      <c r="J5014" s="555" t="s">
        <v>987</v>
      </c>
      <c r="T5014" s="402"/>
      <c r="U5014" s="402"/>
      <c r="V5014" s="402"/>
      <c r="AG5014" s="402"/>
      <c r="AH5014" s="402"/>
      <c r="AI5014" s="402"/>
      <c r="AJ5014" s="402"/>
    </row>
    <row r="5015" spans="10:36" hidden="1" x14ac:dyDescent="0.2">
      <c r="J5015" s="555" t="s">
        <v>987</v>
      </c>
      <c r="T5015" s="402"/>
      <c r="U5015" s="402"/>
      <c r="V5015" s="402"/>
      <c r="AG5015" s="402"/>
      <c r="AH5015" s="402"/>
      <c r="AI5015" s="402"/>
      <c r="AJ5015" s="402"/>
    </row>
    <row r="5016" spans="10:36" hidden="1" x14ac:dyDescent="0.2">
      <c r="J5016" s="555" t="s">
        <v>987</v>
      </c>
      <c r="T5016" s="402"/>
      <c r="U5016" s="402"/>
      <c r="V5016" s="402"/>
      <c r="AG5016" s="402"/>
      <c r="AH5016" s="402"/>
      <c r="AI5016" s="402"/>
      <c r="AJ5016" s="402"/>
    </row>
    <row r="5017" spans="10:36" hidden="1" x14ac:dyDescent="0.2">
      <c r="J5017" s="555" t="s">
        <v>987</v>
      </c>
      <c r="T5017" s="402"/>
      <c r="U5017" s="402"/>
      <c r="V5017" s="402"/>
      <c r="AG5017" s="402"/>
      <c r="AH5017" s="402"/>
      <c r="AI5017" s="402"/>
      <c r="AJ5017" s="402"/>
    </row>
    <row r="5018" spans="10:36" hidden="1" x14ac:dyDescent="0.2">
      <c r="J5018" s="555" t="s">
        <v>987</v>
      </c>
      <c r="T5018" s="402"/>
      <c r="U5018" s="402"/>
      <c r="V5018" s="402"/>
      <c r="AG5018" s="402"/>
      <c r="AH5018" s="402"/>
      <c r="AI5018" s="402"/>
      <c r="AJ5018" s="402"/>
    </row>
    <row r="5019" spans="10:36" hidden="1" x14ac:dyDescent="0.2">
      <c r="J5019" s="555" t="s">
        <v>987</v>
      </c>
      <c r="T5019" s="402"/>
      <c r="U5019" s="402"/>
      <c r="V5019" s="402"/>
      <c r="AG5019" s="402"/>
      <c r="AH5019" s="402"/>
      <c r="AI5019" s="402"/>
      <c r="AJ5019" s="402"/>
    </row>
    <row r="5020" spans="10:36" hidden="1" x14ac:dyDescent="0.2">
      <c r="J5020" s="555" t="s">
        <v>987</v>
      </c>
      <c r="T5020" s="402"/>
      <c r="U5020" s="402"/>
      <c r="V5020" s="402"/>
      <c r="AG5020" s="402"/>
      <c r="AH5020" s="402"/>
      <c r="AI5020" s="402"/>
      <c r="AJ5020" s="402"/>
    </row>
    <row r="5021" spans="10:36" hidden="1" x14ac:dyDescent="0.2">
      <c r="J5021" s="555" t="s">
        <v>987</v>
      </c>
      <c r="T5021" s="402"/>
      <c r="U5021" s="402"/>
      <c r="V5021" s="402"/>
      <c r="AG5021" s="402"/>
      <c r="AH5021" s="402"/>
      <c r="AI5021" s="402"/>
      <c r="AJ5021" s="402"/>
    </row>
    <row r="5022" spans="10:36" hidden="1" x14ac:dyDescent="0.2">
      <c r="J5022" s="555" t="s">
        <v>987</v>
      </c>
      <c r="T5022" s="402"/>
      <c r="U5022" s="402"/>
      <c r="V5022" s="402"/>
      <c r="AG5022" s="402"/>
      <c r="AH5022" s="402"/>
      <c r="AI5022" s="402"/>
      <c r="AJ5022" s="402"/>
    </row>
    <row r="5023" spans="10:36" hidden="1" x14ac:dyDescent="0.2">
      <c r="J5023" s="555" t="s">
        <v>987</v>
      </c>
      <c r="T5023" s="402"/>
      <c r="U5023" s="402"/>
      <c r="V5023" s="402"/>
      <c r="AG5023" s="402"/>
      <c r="AH5023" s="402"/>
      <c r="AI5023" s="402"/>
      <c r="AJ5023" s="402"/>
    </row>
    <row r="5024" spans="10:36" hidden="1" x14ac:dyDescent="0.2">
      <c r="J5024" s="555" t="s">
        <v>987</v>
      </c>
      <c r="T5024" s="402"/>
      <c r="U5024" s="402"/>
      <c r="V5024" s="402"/>
      <c r="AG5024" s="402"/>
      <c r="AH5024" s="402"/>
      <c r="AI5024" s="402"/>
      <c r="AJ5024" s="402"/>
    </row>
    <row r="5025" spans="10:36" hidden="1" x14ac:dyDescent="0.2">
      <c r="J5025" s="555" t="s">
        <v>987</v>
      </c>
      <c r="T5025" s="402"/>
      <c r="U5025" s="402"/>
      <c r="V5025" s="402"/>
      <c r="AG5025" s="402"/>
      <c r="AH5025" s="402"/>
      <c r="AI5025" s="402"/>
      <c r="AJ5025" s="402"/>
    </row>
    <row r="5026" spans="10:36" hidden="1" x14ac:dyDescent="0.2">
      <c r="J5026" s="555" t="s">
        <v>987</v>
      </c>
      <c r="T5026" s="402"/>
      <c r="U5026" s="402"/>
      <c r="V5026" s="402"/>
      <c r="AG5026" s="402"/>
      <c r="AH5026" s="402"/>
      <c r="AI5026" s="402"/>
      <c r="AJ5026" s="402"/>
    </row>
    <row r="5027" spans="10:36" hidden="1" x14ac:dyDescent="0.2">
      <c r="J5027" s="555" t="s">
        <v>987</v>
      </c>
      <c r="T5027" s="402"/>
      <c r="U5027" s="402"/>
      <c r="V5027" s="402"/>
      <c r="AG5027" s="402"/>
      <c r="AH5027" s="402"/>
      <c r="AI5027" s="402"/>
      <c r="AJ5027" s="402"/>
    </row>
    <row r="5028" spans="10:36" hidden="1" x14ac:dyDescent="0.2">
      <c r="J5028" s="555" t="s">
        <v>987</v>
      </c>
      <c r="T5028" s="402"/>
      <c r="U5028" s="402"/>
      <c r="V5028" s="402"/>
      <c r="AG5028" s="402"/>
      <c r="AH5028" s="402"/>
      <c r="AI5028" s="402"/>
      <c r="AJ5028" s="402"/>
    </row>
    <row r="5029" spans="10:36" hidden="1" x14ac:dyDescent="0.2">
      <c r="J5029" s="555" t="s">
        <v>987</v>
      </c>
      <c r="T5029" s="402"/>
      <c r="U5029" s="402"/>
      <c r="V5029" s="402"/>
      <c r="AG5029" s="402"/>
      <c r="AH5029" s="402"/>
      <c r="AI5029" s="402"/>
      <c r="AJ5029" s="402"/>
    </row>
    <row r="5030" spans="10:36" hidden="1" x14ac:dyDescent="0.2">
      <c r="J5030" s="555" t="s">
        <v>987</v>
      </c>
      <c r="T5030" s="402"/>
      <c r="U5030" s="402"/>
      <c r="V5030" s="402"/>
      <c r="AG5030" s="402"/>
      <c r="AH5030" s="402"/>
      <c r="AI5030" s="402"/>
      <c r="AJ5030" s="402"/>
    </row>
    <row r="5031" spans="10:36" hidden="1" x14ac:dyDescent="0.2">
      <c r="J5031" s="555" t="s">
        <v>987</v>
      </c>
      <c r="T5031" s="402"/>
      <c r="U5031" s="402"/>
      <c r="V5031" s="402"/>
      <c r="AG5031" s="402"/>
      <c r="AH5031" s="402"/>
      <c r="AI5031" s="402"/>
      <c r="AJ5031" s="402"/>
    </row>
    <row r="5032" spans="10:36" hidden="1" x14ac:dyDescent="0.2">
      <c r="J5032" s="555" t="s">
        <v>987</v>
      </c>
      <c r="T5032" s="402"/>
      <c r="U5032" s="402"/>
      <c r="V5032" s="402"/>
      <c r="AG5032" s="402"/>
      <c r="AH5032" s="402"/>
      <c r="AI5032" s="402"/>
      <c r="AJ5032" s="402"/>
    </row>
    <row r="5033" spans="10:36" hidden="1" x14ac:dyDescent="0.2">
      <c r="J5033" s="555" t="s">
        <v>987</v>
      </c>
      <c r="T5033" s="402"/>
      <c r="U5033" s="402"/>
      <c r="V5033" s="402"/>
      <c r="AG5033" s="402"/>
      <c r="AH5033" s="402"/>
      <c r="AI5033" s="402"/>
      <c r="AJ5033" s="402"/>
    </row>
    <row r="5034" spans="10:36" hidden="1" x14ac:dyDescent="0.2">
      <c r="J5034" s="555" t="s">
        <v>987</v>
      </c>
      <c r="T5034" s="402"/>
      <c r="U5034" s="402"/>
      <c r="V5034" s="402"/>
      <c r="AG5034" s="402"/>
      <c r="AH5034" s="402"/>
      <c r="AI5034" s="402"/>
      <c r="AJ5034" s="402"/>
    </row>
    <row r="5035" spans="10:36" hidden="1" x14ac:dyDescent="0.2">
      <c r="J5035" s="555" t="s">
        <v>987</v>
      </c>
      <c r="T5035" s="402"/>
      <c r="U5035" s="402"/>
      <c r="V5035" s="402"/>
      <c r="AG5035" s="402"/>
      <c r="AH5035" s="402"/>
      <c r="AI5035" s="402"/>
      <c r="AJ5035" s="402"/>
    </row>
    <row r="5036" spans="10:36" hidden="1" x14ac:dyDescent="0.2">
      <c r="J5036" s="555" t="s">
        <v>987</v>
      </c>
      <c r="T5036" s="402"/>
      <c r="U5036" s="402"/>
      <c r="V5036" s="402"/>
      <c r="AG5036" s="402"/>
      <c r="AH5036" s="402"/>
      <c r="AI5036" s="402"/>
      <c r="AJ5036" s="402"/>
    </row>
    <row r="5037" spans="10:36" hidden="1" x14ac:dyDescent="0.2">
      <c r="J5037" s="555" t="s">
        <v>987</v>
      </c>
      <c r="T5037" s="402"/>
      <c r="U5037" s="402"/>
      <c r="V5037" s="402"/>
      <c r="AG5037" s="402"/>
      <c r="AH5037" s="402"/>
      <c r="AI5037" s="402"/>
      <c r="AJ5037" s="402"/>
    </row>
    <row r="5038" spans="10:36" hidden="1" x14ac:dyDescent="0.2">
      <c r="J5038" s="555" t="s">
        <v>987</v>
      </c>
      <c r="T5038" s="402"/>
      <c r="U5038" s="402"/>
      <c r="V5038" s="402"/>
      <c r="AG5038" s="402"/>
      <c r="AH5038" s="402"/>
      <c r="AI5038" s="402"/>
      <c r="AJ5038" s="402"/>
    </row>
    <row r="5039" spans="10:36" hidden="1" x14ac:dyDescent="0.2">
      <c r="J5039" s="555" t="s">
        <v>987</v>
      </c>
      <c r="T5039" s="402"/>
      <c r="U5039" s="402"/>
      <c r="V5039" s="402"/>
      <c r="AG5039" s="402"/>
      <c r="AH5039" s="402"/>
      <c r="AI5039" s="402"/>
      <c r="AJ5039" s="402"/>
    </row>
    <row r="5040" spans="10:36" hidden="1" x14ac:dyDescent="0.2">
      <c r="J5040" s="555" t="s">
        <v>987</v>
      </c>
      <c r="T5040" s="402"/>
      <c r="U5040" s="402"/>
      <c r="V5040" s="402"/>
      <c r="AG5040" s="402"/>
      <c r="AH5040" s="402"/>
      <c r="AI5040" s="402"/>
      <c r="AJ5040" s="402"/>
    </row>
    <row r="5041" spans="10:36" hidden="1" x14ac:dyDescent="0.2">
      <c r="J5041" s="555" t="s">
        <v>987</v>
      </c>
      <c r="T5041" s="402"/>
      <c r="U5041" s="402"/>
      <c r="V5041" s="402"/>
      <c r="AG5041" s="402"/>
      <c r="AH5041" s="402"/>
      <c r="AI5041" s="402"/>
      <c r="AJ5041" s="402"/>
    </row>
    <row r="5042" spans="10:36" hidden="1" x14ac:dyDescent="0.2">
      <c r="J5042" s="555" t="s">
        <v>987</v>
      </c>
      <c r="T5042" s="402"/>
      <c r="U5042" s="402"/>
      <c r="V5042" s="402"/>
      <c r="AG5042" s="402"/>
      <c r="AH5042" s="402"/>
      <c r="AI5042" s="402"/>
      <c r="AJ5042" s="402"/>
    </row>
    <row r="5043" spans="10:36" hidden="1" x14ac:dyDescent="0.2">
      <c r="J5043" s="555" t="s">
        <v>987</v>
      </c>
      <c r="T5043" s="402"/>
      <c r="U5043" s="402"/>
      <c r="V5043" s="402"/>
      <c r="AG5043" s="402"/>
      <c r="AH5043" s="402"/>
      <c r="AI5043" s="402"/>
      <c r="AJ5043" s="402"/>
    </row>
    <row r="5044" spans="10:36" hidden="1" x14ac:dyDescent="0.2">
      <c r="J5044" s="555" t="s">
        <v>987</v>
      </c>
      <c r="T5044" s="402"/>
      <c r="U5044" s="402"/>
      <c r="V5044" s="402"/>
      <c r="AG5044" s="402"/>
      <c r="AH5044" s="402"/>
      <c r="AI5044" s="402"/>
      <c r="AJ5044" s="402"/>
    </row>
    <row r="5045" spans="10:36" hidden="1" x14ac:dyDescent="0.2">
      <c r="J5045" s="555" t="s">
        <v>987</v>
      </c>
      <c r="T5045" s="402"/>
      <c r="U5045" s="402"/>
      <c r="V5045" s="402"/>
      <c r="AG5045" s="402"/>
      <c r="AH5045" s="402"/>
      <c r="AI5045" s="402"/>
      <c r="AJ5045" s="402"/>
    </row>
    <row r="5046" spans="10:36" hidden="1" x14ac:dyDescent="0.2">
      <c r="J5046" s="555" t="s">
        <v>987</v>
      </c>
      <c r="T5046" s="402"/>
      <c r="U5046" s="402"/>
      <c r="V5046" s="402"/>
      <c r="AG5046" s="402"/>
      <c r="AH5046" s="402"/>
      <c r="AI5046" s="402"/>
      <c r="AJ5046" s="402"/>
    </row>
    <row r="5047" spans="10:36" hidden="1" x14ac:dyDescent="0.2">
      <c r="J5047" s="555" t="s">
        <v>987</v>
      </c>
      <c r="T5047" s="402"/>
      <c r="U5047" s="402"/>
      <c r="V5047" s="402"/>
      <c r="AG5047" s="402"/>
      <c r="AH5047" s="402"/>
      <c r="AI5047" s="402"/>
      <c r="AJ5047" s="402"/>
    </row>
    <row r="5048" spans="10:36" hidden="1" x14ac:dyDescent="0.2">
      <c r="J5048" s="555" t="s">
        <v>987</v>
      </c>
      <c r="T5048" s="402"/>
      <c r="U5048" s="402"/>
      <c r="V5048" s="402"/>
      <c r="AG5048" s="402"/>
      <c r="AH5048" s="402"/>
      <c r="AI5048" s="402"/>
      <c r="AJ5048" s="402"/>
    </row>
    <row r="5049" spans="10:36" hidden="1" x14ac:dyDescent="0.2">
      <c r="J5049" s="555" t="s">
        <v>987</v>
      </c>
      <c r="T5049" s="402"/>
      <c r="U5049" s="402"/>
      <c r="V5049" s="402"/>
      <c r="AG5049" s="402"/>
      <c r="AH5049" s="402"/>
      <c r="AI5049" s="402"/>
      <c r="AJ5049" s="402"/>
    </row>
    <row r="5050" spans="10:36" hidden="1" x14ac:dyDescent="0.2">
      <c r="J5050" s="555" t="s">
        <v>987</v>
      </c>
      <c r="T5050" s="402"/>
      <c r="U5050" s="402"/>
      <c r="V5050" s="402"/>
      <c r="AG5050" s="402"/>
      <c r="AH5050" s="402"/>
      <c r="AI5050" s="402"/>
      <c r="AJ5050" s="402"/>
    </row>
    <row r="5051" spans="10:36" hidden="1" x14ac:dyDescent="0.2">
      <c r="J5051" s="555" t="s">
        <v>987</v>
      </c>
      <c r="T5051" s="402"/>
      <c r="U5051" s="402"/>
      <c r="V5051" s="402"/>
      <c r="AG5051" s="402"/>
      <c r="AH5051" s="402"/>
      <c r="AI5051" s="402"/>
      <c r="AJ5051" s="402"/>
    </row>
    <row r="5052" spans="10:36" hidden="1" x14ac:dyDescent="0.2">
      <c r="J5052" s="555" t="s">
        <v>987</v>
      </c>
      <c r="T5052" s="402"/>
      <c r="U5052" s="402"/>
      <c r="V5052" s="402"/>
      <c r="AG5052" s="402"/>
      <c r="AH5052" s="402"/>
      <c r="AI5052" s="402"/>
      <c r="AJ5052" s="402"/>
    </row>
    <row r="5053" spans="10:36" hidden="1" x14ac:dyDescent="0.2">
      <c r="J5053" s="555" t="s">
        <v>987</v>
      </c>
      <c r="T5053" s="402"/>
      <c r="U5053" s="402"/>
      <c r="V5053" s="402"/>
      <c r="AG5053" s="402"/>
      <c r="AH5053" s="402"/>
      <c r="AI5053" s="402"/>
      <c r="AJ5053" s="402"/>
    </row>
    <row r="5054" spans="10:36" hidden="1" x14ac:dyDescent="0.2">
      <c r="J5054" s="555" t="s">
        <v>987</v>
      </c>
      <c r="T5054" s="402"/>
      <c r="U5054" s="402"/>
      <c r="V5054" s="402"/>
      <c r="AG5054" s="402"/>
      <c r="AH5054" s="402"/>
      <c r="AI5054" s="402"/>
      <c r="AJ5054" s="402"/>
    </row>
    <row r="5055" spans="10:36" hidden="1" x14ac:dyDescent="0.2">
      <c r="J5055" s="555" t="s">
        <v>987</v>
      </c>
      <c r="T5055" s="402"/>
      <c r="U5055" s="402"/>
      <c r="V5055" s="402"/>
      <c r="AG5055" s="402"/>
      <c r="AH5055" s="402"/>
      <c r="AI5055" s="402"/>
      <c r="AJ5055" s="402"/>
    </row>
    <row r="5056" spans="10:36" hidden="1" x14ac:dyDescent="0.2">
      <c r="J5056" s="555" t="s">
        <v>987</v>
      </c>
      <c r="T5056" s="402"/>
      <c r="U5056" s="402"/>
      <c r="V5056" s="402"/>
      <c r="AG5056" s="402"/>
      <c r="AH5056" s="402"/>
      <c r="AI5056" s="402"/>
      <c r="AJ5056" s="402"/>
    </row>
    <row r="5057" spans="10:36" hidden="1" x14ac:dyDescent="0.2">
      <c r="J5057" s="555" t="s">
        <v>987</v>
      </c>
      <c r="T5057" s="402"/>
      <c r="U5057" s="402"/>
      <c r="V5057" s="402"/>
      <c r="AG5057" s="402"/>
      <c r="AH5057" s="402"/>
      <c r="AI5057" s="402"/>
      <c r="AJ5057" s="402"/>
    </row>
    <row r="5058" spans="10:36" hidden="1" x14ac:dyDescent="0.2">
      <c r="J5058" s="555" t="s">
        <v>987</v>
      </c>
      <c r="T5058" s="402"/>
      <c r="U5058" s="402"/>
      <c r="V5058" s="402"/>
      <c r="AG5058" s="402"/>
      <c r="AH5058" s="402"/>
      <c r="AI5058" s="402"/>
      <c r="AJ5058" s="402"/>
    </row>
    <row r="5059" spans="10:36" hidden="1" x14ac:dyDescent="0.2">
      <c r="J5059" s="555" t="s">
        <v>987</v>
      </c>
      <c r="T5059" s="402"/>
      <c r="U5059" s="402"/>
      <c r="V5059" s="402"/>
      <c r="AG5059" s="402"/>
      <c r="AH5059" s="402"/>
      <c r="AI5059" s="402"/>
      <c r="AJ5059" s="402"/>
    </row>
    <row r="5060" spans="10:36" hidden="1" x14ac:dyDescent="0.2">
      <c r="J5060" s="555" t="s">
        <v>987</v>
      </c>
      <c r="T5060" s="402"/>
      <c r="U5060" s="402"/>
      <c r="V5060" s="402"/>
      <c r="AG5060" s="402"/>
      <c r="AH5060" s="402"/>
      <c r="AI5060" s="402"/>
      <c r="AJ5060" s="402"/>
    </row>
    <row r="5061" spans="10:36" hidden="1" x14ac:dyDescent="0.2">
      <c r="J5061" s="555" t="s">
        <v>987</v>
      </c>
      <c r="T5061" s="402"/>
      <c r="U5061" s="402"/>
      <c r="V5061" s="402"/>
      <c r="AG5061" s="402"/>
      <c r="AH5061" s="402"/>
      <c r="AI5061" s="402"/>
      <c r="AJ5061" s="402"/>
    </row>
    <row r="5062" spans="10:36" hidden="1" x14ac:dyDescent="0.2">
      <c r="J5062" s="555" t="s">
        <v>987</v>
      </c>
      <c r="T5062" s="402"/>
      <c r="U5062" s="402"/>
      <c r="V5062" s="402"/>
      <c r="AG5062" s="402"/>
      <c r="AH5062" s="402"/>
      <c r="AI5062" s="402"/>
      <c r="AJ5062" s="402"/>
    </row>
    <row r="5063" spans="10:36" hidden="1" x14ac:dyDescent="0.2">
      <c r="J5063" s="555" t="s">
        <v>987</v>
      </c>
      <c r="T5063" s="402"/>
      <c r="U5063" s="402"/>
      <c r="V5063" s="402"/>
      <c r="AG5063" s="402"/>
      <c r="AH5063" s="402"/>
      <c r="AI5063" s="402"/>
      <c r="AJ5063" s="402"/>
    </row>
    <row r="5064" spans="10:36" hidden="1" x14ac:dyDescent="0.2">
      <c r="J5064" s="555" t="s">
        <v>987</v>
      </c>
      <c r="T5064" s="402"/>
      <c r="U5064" s="402"/>
      <c r="V5064" s="402"/>
      <c r="AG5064" s="402"/>
      <c r="AH5064" s="402"/>
      <c r="AI5064" s="402"/>
      <c r="AJ5064" s="402"/>
    </row>
    <row r="5065" spans="10:36" hidden="1" x14ac:dyDescent="0.2">
      <c r="J5065" s="555" t="s">
        <v>987</v>
      </c>
      <c r="T5065" s="402"/>
      <c r="U5065" s="402"/>
      <c r="V5065" s="402"/>
      <c r="AG5065" s="402"/>
      <c r="AH5065" s="402"/>
      <c r="AI5065" s="402"/>
      <c r="AJ5065" s="402"/>
    </row>
    <row r="5066" spans="10:36" hidden="1" x14ac:dyDescent="0.2">
      <c r="J5066" s="555" t="s">
        <v>987</v>
      </c>
      <c r="T5066" s="402"/>
      <c r="U5066" s="402"/>
      <c r="V5066" s="402"/>
      <c r="AG5066" s="402"/>
      <c r="AH5066" s="402"/>
      <c r="AI5066" s="402"/>
      <c r="AJ5066" s="402"/>
    </row>
    <row r="5067" spans="10:36" hidden="1" x14ac:dyDescent="0.2">
      <c r="J5067" s="555" t="s">
        <v>987</v>
      </c>
      <c r="T5067" s="402"/>
      <c r="U5067" s="402"/>
      <c r="V5067" s="402"/>
      <c r="AG5067" s="402"/>
      <c r="AH5067" s="402"/>
      <c r="AI5067" s="402"/>
      <c r="AJ5067" s="402"/>
    </row>
    <row r="5068" spans="10:36" hidden="1" x14ac:dyDescent="0.2">
      <c r="J5068" s="555" t="s">
        <v>987</v>
      </c>
      <c r="T5068" s="402"/>
      <c r="U5068" s="402"/>
      <c r="V5068" s="402"/>
      <c r="AG5068" s="402"/>
      <c r="AH5068" s="402"/>
      <c r="AI5068" s="402"/>
      <c r="AJ5068" s="402"/>
    </row>
    <row r="5069" spans="10:36" hidden="1" x14ac:dyDescent="0.2">
      <c r="J5069" s="555" t="s">
        <v>987</v>
      </c>
      <c r="T5069" s="402"/>
      <c r="U5069" s="402"/>
      <c r="V5069" s="402"/>
      <c r="AG5069" s="402"/>
      <c r="AH5069" s="402"/>
      <c r="AI5069" s="402"/>
      <c r="AJ5069" s="402"/>
    </row>
    <row r="5070" spans="10:36" hidden="1" x14ac:dyDescent="0.2">
      <c r="J5070" s="555" t="s">
        <v>987</v>
      </c>
      <c r="T5070" s="402"/>
      <c r="U5070" s="402"/>
      <c r="V5070" s="402"/>
      <c r="AG5070" s="402"/>
      <c r="AH5070" s="402"/>
      <c r="AI5070" s="402"/>
      <c r="AJ5070" s="402"/>
    </row>
    <row r="5071" spans="10:36" hidden="1" x14ac:dyDescent="0.2">
      <c r="J5071" s="555" t="s">
        <v>987</v>
      </c>
      <c r="T5071" s="402"/>
      <c r="U5071" s="402"/>
      <c r="V5071" s="402"/>
      <c r="AG5071" s="402"/>
      <c r="AH5071" s="402"/>
      <c r="AI5071" s="402"/>
      <c r="AJ5071" s="402"/>
    </row>
    <row r="5072" spans="10:36" hidden="1" x14ac:dyDescent="0.2">
      <c r="J5072" s="555" t="s">
        <v>987</v>
      </c>
      <c r="T5072" s="402"/>
      <c r="U5072" s="402"/>
      <c r="V5072" s="402"/>
      <c r="AG5072" s="402"/>
      <c r="AH5072" s="402"/>
      <c r="AI5072" s="402"/>
      <c r="AJ5072" s="402"/>
    </row>
    <row r="5073" spans="10:36" hidden="1" x14ac:dyDescent="0.2">
      <c r="J5073" s="555" t="s">
        <v>987</v>
      </c>
      <c r="T5073" s="402"/>
      <c r="U5073" s="402"/>
      <c r="V5073" s="402"/>
      <c r="AG5073" s="402"/>
      <c r="AH5073" s="402"/>
      <c r="AI5073" s="402"/>
      <c r="AJ5073" s="402"/>
    </row>
    <row r="5074" spans="10:36" hidden="1" x14ac:dyDescent="0.2">
      <c r="J5074" s="555" t="s">
        <v>987</v>
      </c>
      <c r="T5074" s="402"/>
      <c r="U5074" s="402"/>
      <c r="V5074" s="402"/>
      <c r="AG5074" s="402"/>
      <c r="AH5074" s="402"/>
      <c r="AI5074" s="402"/>
      <c r="AJ5074" s="402"/>
    </row>
    <row r="5075" spans="10:36" hidden="1" x14ac:dyDescent="0.2">
      <c r="J5075" s="555" t="s">
        <v>987</v>
      </c>
      <c r="T5075" s="402"/>
      <c r="U5075" s="402"/>
      <c r="V5075" s="402"/>
      <c r="AG5075" s="402"/>
      <c r="AH5075" s="402"/>
      <c r="AI5075" s="402"/>
      <c r="AJ5075" s="402"/>
    </row>
    <row r="5076" spans="10:36" hidden="1" x14ac:dyDescent="0.2">
      <c r="J5076" s="555" t="s">
        <v>987</v>
      </c>
      <c r="T5076" s="402"/>
      <c r="U5076" s="402"/>
      <c r="V5076" s="402"/>
      <c r="AG5076" s="402"/>
      <c r="AH5076" s="402"/>
      <c r="AI5076" s="402"/>
      <c r="AJ5076" s="402"/>
    </row>
    <row r="5077" spans="10:36" hidden="1" x14ac:dyDescent="0.2">
      <c r="J5077" s="555" t="s">
        <v>987</v>
      </c>
      <c r="T5077" s="402"/>
      <c r="U5077" s="402"/>
      <c r="V5077" s="402"/>
      <c r="AG5077" s="402"/>
      <c r="AH5077" s="402"/>
      <c r="AI5077" s="402"/>
      <c r="AJ5077" s="402"/>
    </row>
    <row r="5078" spans="10:36" hidden="1" x14ac:dyDescent="0.2">
      <c r="J5078" s="555" t="s">
        <v>987</v>
      </c>
      <c r="T5078" s="402"/>
      <c r="U5078" s="402"/>
      <c r="V5078" s="402"/>
      <c r="AG5078" s="402"/>
      <c r="AH5078" s="402"/>
      <c r="AI5078" s="402"/>
      <c r="AJ5078" s="402"/>
    </row>
    <row r="5079" spans="10:36" hidden="1" x14ac:dyDescent="0.2">
      <c r="J5079" s="555" t="s">
        <v>987</v>
      </c>
      <c r="T5079" s="402"/>
      <c r="U5079" s="402"/>
      <c r="V5079" s="402"/>
      <c r="AG5079" s="402"/>
      <c r="AH5079" s="402"/>
      <c r="AI5079" s="402"/>
      <c r="AJ5079" s="402"/>
    </row>
    <row r="5080" spans="10:36" hidden="1" x14ac:dyDescent="0.2">
      <c r="J5080" s="555" t="s">
        <v>987</v>
      </c>
      <c r="T5080" s="402"/>
      <c r="U5080" s="402"/>
      <c r="V5080" s="402"/>
      <c r="AG5080" s="402"/>
      <c r="AH5080" s="402"/>
      <c r="AI5080" s="402"/>
      <c r="AJ5080" s="402"/>
    </row>
    <row r="5081" spans="10:36" hidden="1" x14ac:dyDescent="0.2">
      <c r="J5081" s="555" t="s">
        <v>987</v>
      </c>
      <c r="T5081" s="402"/>
      <c r="U5081" s="402"/>
      <c r="V5081" s="402"/>
      <c r="AG5081" s="402"/>
      <c r="AH5081" s="402"/>
      <c r="AI5081" s="402"/>
      <c r="AJ5081" s="402"/>
    </row>
    <row r="5082" spans="10:36" hidden="1" x14ac:dyDescent="0.2">
      <c r="J5082" s="555" t="s">
        <v>987</v>
      </c>
      <c r="T5082" s="402"/>
      <c r="U5082" s="402"/>
      <c r="V5082" s="402"/>
      <c r="AG5082" s="402"/>
      <c r="AH5082" s="402"/>
      <c r="AI5082" s="402"/>
      <c r="AJ5082" s="402"/>
    </row>
    <row r="5083" spans="10:36" hidden="1" x14ac:dyDescent="0.2">
      <c r="J5083" s="555" t="s">
        <v>987</v>
      </c>
      <c r="T5083" s="402"/>
      <c r="U5083" s="402"/>
      <c r="V5083" s="402"/>
      <c r="AG5083" s="402"/>
      <c r="AH5083" s="402"/>
      <c r="AI5083" s="402"/>
      <c r="AJ5083" s="402"/>
    </row>
    <row r="5084" spans="10:36" hidden="1" x14ac:dyDescent="0.2">
      <c r="J5084" s="555" t="s">
        <v>987</v>
      </c>
      <c r="T5084" s="402"/>
      <c r="U5084" s="402"/>
      <c r="V5084" s="402"/>
      <c r="AG5084" s="402"/>
      <c r="AH5084" s="402"/>
      <c r="AI5084" s="402"/>
      <c r="AJ5084" s="402"/>
    </row>
    <row r="5085" spans="10:36" hidden="1" x14ac:dyDescent="0.2">
      <c r="J5085" s="555" t="s">
        <v>987</v>
      </c>
      <c r="T5085" s="402"/>
      <c r="U5085" s="402"/>
      <c r="V5085" s="402"/>
      <c r="AG5085" s="402"/>
      <c r="AH5085" s="402"/>
      <c r="AI5085" s="402"/>
      <c r="AJ5085" s="402"/>
    </row>
    <row r="5086" spans="10:36" hidden="1" x14ac:dyDescent="0.2">
      <c r="J5086" s="555" t="s">
        <v>987</v>
      </c>
      <c r="T5086" s="402"/>
      <c r="U5086" s="402"/>
      <c r="V5086" s="402"/>
      <c r="AG5086" s="402"/>
      <c r="AH5086" s="402"/>
      <c r="AI5086" s="402"/>
      <c r="AJ5086" s="402"/>
    </row>
    <row r="5087" spans="10:36" hidden="1" x14ac:dyDescent="0.2">
      <c r="J5087" s="555" t="s">
        <v>987</v>
      </c>
      <c r="T5087" s="402"/>
      <c r="U5087" s="402"/>
      <c r="V5087" s="402"/>
      <c r="AG5087" s="402"/>
      <c r="AH5087" s="402"/>
      <c r="AI5087" s="402"/>
      <c r="AJ5087" s="402"/>
    </row>
    <row r="5088" spans="10:36" hidden="1" x14ac:dyDescent="0.2">
      <c r="J5088" s="555" t="s">
        <v>987</v>
      </c>
      <c r="T5088" s="402"/>
      <c r="U5088" s="402"/>
      <c r="V5088" s="402"/>
      <c r="AG5088" s="402"/>
      <c r="AH5088" s="402"/>
      <c r="AI5088" s="402"/>
      <c r="AJ5088" s="402"/>
    </row>
    <row r="5089" spans="10:36" hidden="1" x14ac:dyDescent="0.2">
      <c r="J5089" s="555" t="s">
        <v>987</v>
      </c>
      <c r="T5089" s="402"/>
      <c r="U5089" s="402"/>
      <c r="V5089" s="402"/>
      <c r="AG5089" s="402"/>
      <c r="AH5089" s="402"/>
      <c r="AI5089" s="402"/>
      <c r="AJ5089" s="402"/>
    </row>
    <row r="5090" spans="10:36" hidden="1" x14ac:dyDescent="0.2">
      <c r="J5090" s="555" t="s">
        <v>987</v>
      </c>
      <c r="T5090" s="402"/>
      <c r="U5090" s="402"/>
      <c r="V5090" s="402"/>
      <c r="AG5090" s="402"/>
      <c r="AH5090" s="402"/>
      <c r="AI5090" s="402"/>
      <c r="AJ5090" s="402"/>
    </row>
    <row r="5091" spans="10:36" hidden="1" x14ac:dyDescent="0.2">
      <c r="J5091" s="555" t="s">
        <v>987</v>
      </c>
      <c r="T5091" s="402"/>
      <c r="U5091" s="402"/>
      <c r="V5091" s="402"/>
      <c r="AG5091" s="402"/>
      <c r="AH5091" s="402"/>
      <c r="AI5091" s="402"/>
      <c r="AJ5091" s="402"/>
    </row>
    <row r="5092" spans="10:36" hidden="1" x14ac:dyDescent="0.2">
      <c r="J5092" s="555" t="s">
        <v>987</v>
      </c>
      <c r="T5092" s="402"/>
      <c r="U5092" s="402"/>
      <c r="V5092" s="402"/>
      <c r="AG5092" s="402"/>
      <c r="AH5092" s="402"/>
      <c r="AI5092" s="402"/>
      <c r="AJ5092" s="402"/>
    </row>
    <row r="5093" spans="10:36" hidden="1" x14ac:dyDescent="0.2">
      <c r="J5093" s="555" t="s">
        <v>987</v>
      </c>
      <c r="T5093" s="402"/>
      <c r="U5093" s="402"/>
      <c r="V5093" s="402"/>
      <c r="AG5093" s="402"/>
      <c r="AH5093" s="402"/>
      <c r="AI5093" s="402"/>
      <c r="AJ5093" s="402"/>
    </row>
    <row r="5094" spans="10:36" hidden="1" x14ac:dyDescent="0.2">
      <c r="J5094" s="555" t="s">
        <v>987</v>
      </c>
      <c r="T5094" s="402"/>
      <c r="U5094" s="402"/>
      <c r="V5094" s="402"/>
      <c r="AG5094" s="402"/>
      <c r="AH5094" s="402"/>
      <c r="AI5094" s="402"/>
      <c r="AJ5094" s="402"/>
    </row>
    <row r="5095" spans="10:36" hidden="1" x14ac:dyDescent="0.2">
      <c r="J5095" s="555" t="s">
        <v>987</v>
      </c>
      <c r="T5095" s="402"/>
      <c r="U5095" s="402"/>
      <c r="V5095" s="402"/>
      <c r="AG5095" s="402"/>
      <c r="AH5095" s="402"/>
      <c r="AI5095" s="402"/>
      <c r="AJ5095" s="402"/>
    </row>
    <row r="5096" spans="10:36" hidden="1" x14ac:dyDescent="0.2">
      <c r="J5096" s="555" t="s">
        <v>987</v>
      </c>
      <c r="T5096" s="402"/>
      <c r="U5096" s="402"/>
      <c r="V5096" s="402"/>
      <c r="AG5096" s="402"/>
      <c r="AH5096" s="402"/>
      <c r="AI5096" s="402"/>
      <c r="AJ5096" s="402"/>
    </row>
    <row r="5097" spans="10:36" hidden="1" x14ac:dyDescent="0.2">
      <c r="J5097" s="555" t="s">
        <v>987</v>
      </c>
      <c r="T5097" s="402"/>
      <c r="U5097" s="402"/>
      <c r="V5097" s="402"/>
      <c r="AG5097" s="402"/>
      <c r="AH5097" s="402"/>
      <c r="AI5097" s="402"/>
      <c r="AJ5097" s="402"/>
    </row>
    <row r="5098" spans="10:36" hidden="1" x14ac:dyDescent="0.2">
      <c r="J5098" s="555" t="s">
        <v>987</v>
      </c>
      <c r="T5098" s="402"/>
      <c r="U5098" s="402"/>
      <c r="V5098" s="402"/>
      <c r="AG5098" s="402"/>
      <c r="AH5098" s="402"/>
      <c r="AI5098" s="402"/>
      <c r="AJ5098" s="402"/>
    </row>
    <row r="5099" spans="10:36" hidden="1" x14ac:dyDescent="0.2">
      <c r="J5099" s="555" t="s">
        <v>987</v>
      </c>
      <c r="T5099" s="402"/>
      <c r="U5099" s="402"/>
      <c r="V5099" s="402"/>
      <c r="AG5099" s="402"/>
      <c r="AH5099" s="402"/>
      <c r="AI5099" s="402"/>
      <c r="AJ5099" s="402"/>
    </row>
    <row r="5100" spans="10:36" hidden="1" x14ac:dyDescent="0.2">
      <c r="J5100" s="555" t="s">
        <v>987</v>
      </c>
      <c r="T5100" s="402"/>
      <c r="U5100" s="402"/>
      <c r="V5100" s="402"/>
      <c r="AG5100" s="402"/>
      <c r="AH5100" s="402"/>
      <c r="AI5100" s="402"/>
      <c r="AJ5100" s="402"/>
    </row>
    <row r="5101" spans="10:36" hidden="1" x14ac:dyDescent="0.2">
      <c r="J5101" s="555" t="s">
        <v>987</v>
      </c>
      <c r="T5101" s="402"/>
      <c r="U5101" s="402"/>
      <c r="V5101" s="402"/>
      <c r="AG5101" s="402"/>
      <c r="AH5101" s="402"/>
      <c r="AI5101" s="402"/>
      <c r="AJ5101" s="402"/>
    </row>
    <row r="5102" spans="10:36" hidden="1" x14ac:dyDescent="0.2">
      <c r="J5102" s="555" t="s">
        <v>987</v>
      </c>
      <c r="T5102" s="402"/>
      <c r="U5102" s="402"/>
      <c r="V5102" s="402"/>
      <c r="AG5102" s="402"/>
      <c r="AH5102" s="402"/>
      <c r="AI5102" s="402"/>
      <c r="AJ5102" s="402"/>
    </row>
    <row r="5103" spans="10:36" hidden="1" x14ac:dyDescent="0.2">
      <c r="J5103" s="555" t="s">
        <v>987</v>
      </c>
      <c r="T5103" s="402"/>
      <c r="U5103" s="402"/>
      <c r="V5103" s="402"/>
      <c r="AG5103" s="402"/>
      <c r="AH5103" s="402"/>
      <c r="AI5103" s="402"/>
      <c r="AJ5103" s="402"/>
    </row>
    <row r="5104" spans="10:36" hidden="1" x14ac:dyDescent="0.2">
      <c r="J5104" s="555" t="s">
        <v>987</v>
      </c>
      <c r="T5104" s="402"/>
      <c r="U5104" s="402"/>
      <c r="V5104" s="402"/>
      <c r="AG5104" s="402"/>
      <c r="AH5104" s="402"/>
      <c r="AI5104" s="402"/>
      <c r="AJ5104" s="402"/>
    </row>
    <row r="5105" spans="10:36" hidden="1" x14ac:dyDescent="0.2">
      <c r="J5105" s="555" t="s">
        <v>987</v>
      </c>
      <c r="T5105" s="402"/>
      <c r="U5105" s="402"/>
      <c r="V5105" s="402"/>
      <c r="AG5105" s="402"/>
      <c r="AH5105" s="402"/>
      <c r="AI5105" s="402"/>
      <c r="AJ5105" s="402"/>
    </row>
    <row r="5106" spans="10:36" hidden="1" x14ac:dyDescent="0.2">
      <c r="J5106" s="555" t="s">
        <v>987</v>
      </c>
      <c r="T5106" s="402"/>
      <c r="U5106" s="402"/>
      <c r="V5106" s="402"/>
      <c r="AG5106" s="402"/>
      <c r="AH5106" s="402"/>
      <c r="AI5106" s="402"/>
      <c r="AJ5106" s="402"/>
    </row>
    <row r="5107" spans="10:36" hidden="1" x14ac:dyDescent="0.2">
      <c r="J5107" s="555" t="s">
        <v>987</v>
      </c>
      <c r="T5107" s="402"/>
      <c r="U5107" s="402"/>
      <c r="V5107" s="402"/>
      <c r="AG5107" s="402"/>
      <c r="AH5107" s="402"/>
      <c r="AI5107" s="402"/>
      <c r="AJ5107" s="402"/>
    </row>
    <row r="5108" spans="10:36" hidden="1" x14ac:dyDescent="0.2">
      <c r="J5108" s="555" t="s">
        <v>987</v>
      </c>
      <c r="T5108" s="402"/>
      <c r="U5108" s="402"/>
      <c r="V5108" s="402"/>
      <c r="AG5108" s="402"/>
      <c r="AH5108" s="402"/>
      <c r="AI5108" s="402"/>
      <c r="AJ5108" s="402"/>
    </row>
    <row r="5109" spans="10:36" hidden="1" x14ac:dyDescent="0.2">
      <c r="J5109" s="555" t="s">
        <v>987</v>
      </c>
      <c r="T5109" s="402"/>
      <c r="U5109" s="402"/>
      <c r="V5109" s="402"/>
      <c r="AG5109" s="402"/>
      <c r="AH5109" s="402"/>
      <c r="AI5109" s="402"/>
      <c r="AJ5109" s="402"/>
    </row>
    <row r="5110" spans="10:36" hidden="1" x14ac:dyDescent="0.2">
      <c r="J5110" s="555" t="s">
        <v>987</v>
      </c>
      <c r="T5110" s="402"/>
      <c r="U5110" s="402"/>
      <c r="V5110" s="402"/>
      <c r="AG5110" s="402"/>
      <c r="AH5110" s="402"/>
      <c r="AI5110" s="402"/>
      <c r="AJ5110" s="402"/>
    </row>
    <row r="5111" spans="10:36" hidden="1" x14ac:dyDescent="0.2">
      <c r="J5111" s="555" t="s">
        <v>987</v>
      </c>
      <c r="T5111" s="402"/>
      <c r="U5111" s="402"/>
      <c r="V5111" s="402"/>
      <c r="AG5111" s="402"/>
      <c r="AH5111" s="402"/>
      <c r="AI5111" s="402"/>
      <c r="AJ5111" s="402"/>
    </row>
    <row r="5112" spans="10:36" hidden="1" x14ac:dyDescent="0.2">
      <c r="J5112" s="555" t="s">
        <v>987</v>
      </c>
      <c r="T5112" s="402"/>
      <c r="U5112" s="402"/>
      <c r="V5112" s="402"/>
      <c r="AG5112" s="402"/>
      <c r="AH5112" s="402"/>
      <c r="AI5112" s="402"/>
      <c r="AJ5112" s="402"/>
    </row>
    <row r="5113" spans="10:36" hidden="1" x14ac:dyDescent="0.2">
      <c r="J5113" s="555" t="s">
        <v>987</v>
      </c>
      <c r="T5113" s="402"/>
      <c r="U5113" s="402"/>
      <c r="V5113" s="402"/>
      <c r="AG5113" s="402"/>
      <c r="AH5113" s="402"/>
      <c r="AI5113" s="402"/>
      <c r="AJ5113" s="402"/>
    </row>
    <row r="5114" spans="10:36" hidden="1" x14ac:dyDescent="0.2">
      <c r="J5114" s="555" t="s">
        <v>987</v>
      </c>
      <c r="T5114" s="402"/>
      <c r="U5114" s="402"/>
      <c r="V5114" s="402"/>
      <c r="AG5114" s="402"/>
      <c r="AH5114" s="402"/>
      <c r="AI5114" s="402"/>
      <c r="AJ5114" s="402"/>
    </row>
    <row r="5115" spans="10:36" hidden="1" x14ac:dyDescent="0.2">
      <c r="J5115" s="555" t="s">
        <v>987</v>
      </c>
      <c r="T5115" s="402"/>
      <c r="U5115" s="402"/>
      <c r="V5115" s="402"/>
      <c r="AG5115" s="402"/>
      <c r="AH5115" s="402"/>
      <c r="AI5115" s="402"/>
      <c r="AJ5115" s="402"/>
    </row>
    <row r="5116" spans="10:36" hidden="1" x14ac:dyDescent="0.2">
      <c r="J5116" s="555" t="s">
        <v>987</v>
      </c>
      <c r="T5116" s="402"/>
      <c r="U5116" s="402"/>
      <c r="V5116" s="402"/>
      <c r="AG5116" s="402"/>
      <c r="AH5116" s="402"/>
      <c r="AI5116" s="402"/>
      <c r="AJ5116" s="402"/>
    </row>
    <row r="5117" spans="10:36" hidden="1" x14ac:dyDescent="0.2">
      <c r="J5117" s="555" t="s">
        <v>987</v>
      </c>
      <c r="T5117" s="402"/>
      <c r="U5117" s="402"/>
      <c r="V5117" s="402"/>
      <c r="AG5117" s="402"/>
      <c r="AH5117" s="402"/>
      <c r="AI5117" s="402"/>
      <c r="AJ5117" s="402"/>
    </row>
    <row r="5118" spans="10:36" hidden="1" x14ac:dyDescent="0.2">
      <c r="J5118" s="555" t="s">
        <v>987</v>
      </c>
      <c r="T5118" s="402"/>
      <c r="U5118" s="402"/>
      <c r="V5118" s="402"/>
      <c r="AG5118" s="402"/>
      <c r="AH5118" s="402"/>
      <c r="AI5118" s="402"/>
      <c r="AJ5118" s="402"/>
    </row>
    <row r="5119" spans="10:36" hidden="1" x14ac:dyDescent="0.2">
      <c r="J5119" s="555" t="s">
        <v>987</v>
      </c>
      <c r="T5119" s="402"/>
      <c r="U5119" s="402"/>
      <c r="V5119" s="402"/>
      <c r="AG5119" s="402"/>
      <c r="AH5119" s="402"/>
      <c r="AI5119" s="402"/>
      <c r="AJ5119" s="402"/>
    </row>
    <row r="5120" spans="10:36" hidden="1" x14ac:dyDescent="0.2">
      <c r="J5120" s="555" t="s">
        <v>987</v>
      </c>
      <c r="T5120" s="402"/>
      <c r="U5120" s="402"/>
      <c r="V5120" s="402"/>
      <c r="AG5120" s="402"/>
      <c r="AH5120" s="402"/>
      <c r="AI5120" s="402"/>
      <c r="AJ5120" s="402"/>
    </row>
    <row r="5121" spans="10:36" hidden="1" x14ac:dyDescent="0.2">
      <c r="J5121" s="555" t="s">
        <v>987</v>
      </c>
      <c r="T5121" s="402"/>
      <c r="U5121" s="402"/>
      <c r="V5121" s="402"/>
      <c r="AG5121" s="402"/>
      <c r="AH5121" s="402"/>
      <c r="AI5121" s="402"/>
      <c r="AJ5121" s="402"/>
    </row>
    <row r="5122" spans="10:36" hidden="1" x14ac:dyDescent="0.2">
      <c r="J5122" s="555" t="s">
        <v>987</v>
      </c>
      <c r="T5122" s="402"/>
      <c r="U5122" s="402"/>
      <c r="V5122" s="402"/>
      <c r="AG5122" s="402"/>
      <c r="AH5122" s="402"/>
      <c r="AI5122" s="402"/>
      <c r="AJ5122" s="402"/>
    </row>
    <row r="5123" spans="10:36" hidden="1" x14ac:dyDescent="0.2">
      <c r="J5123" s="555" t="s">
        <v>987</v>
      </c>
      <c r="T5123" s="402"/>
      <c r="U5123" s="402"/>
      <c r="V5123" s="402"/>
      <c r="AG5123" s="402"/>
      <c r="AH5123" s="402"/>
      <c r="AI5123" s="402"/>
      <c r="AJ5123" s="402"/>
    </row>
    <row r="5124" spans="10:36" hidden="1" x14ac:dyDescent="0.2">
      <c r="J5124" s="555" t="s">
        <v>987</v>
      </c>
      <c r="T5124" s="402"/>
      <c r="U5124" s="402"/>
      <c r="V5124" s="402"/>
      <c r="AG5124" s="402"/>
      <c r="AH5124" s="402"/>
      <c r="AI5124" s="402"/>
      <c r="AJ5124" s="402"/>
    </row>
    <row r="5125" spans="10:36" hidden="1" x14ac:dyDescent="0.2">
      <c r="J5125" s="555" t="s">
        <v>987</v>
      </c>
      <c r="T5125" s="402"/>
      <c r="U5125" s="402"/>
      <c r="V5125" s="402"/>
      <c r="AG5125" s="402"/>
      <c r="AH5125" s="402"/>
      <c r="AI5125" s="402"/>
      <c r="AJ5125" s="402"/>
    </row>
    <row r="5126" spans="10:36" hidden="1" x14ac:dyDescent="0.2">
      <c r="J5126" s="555" t="s">
        <v>987</v>
      </c>
      <c r="T5126" s="402"/>
      <c r="U5126" s="402"/>
      <c r="V5126" s="402"/>
      <c r="AG5126" s="402"/>
      <c r="AH5126" s="402"/>
      <c r="AI5126" s="402"/>
      <c r="AJ5126" s="402"/>
    </row>
    <row r="5127" spans="10:36" hidden="1" x14ac:dyDescent="0.2">
      <c r="J5127" s="555" t="s">
        <v>987</v>
      </c>
      <c r="T5127" s="402"/>
      <c r="U5127" s="402"/>
      <c r="V5127" s="402"/>
      <c r="AG5127" s="402"/>
      <c r="AH5127" s="402"/>
      <c r="AI5127" s="402"/>
      <c r="AJ5127" s="402"/>
    </row>
    <row r="5128" spans="10:36" hidden="1" x14ac:dyDescent="0.2">
      <c r="J5128" s="555" t="s">
        <v>987</v>
      </c>
      <c r="T5128" s="402"/>
      <c r="U5128" s="402"/>
      <c r="V5128" s="402"/>
      <c r="AG5128" s="402"/>
      <c r="AH5128" s="402"/>
      <c r="AI5128" s="402"/>
      <c r="AJ5128" s="402"/>
    </row>
    <row r="5129" spans="10:36" hidden="1" x14ac:dyDescent="0.2">
      <c r="J5129" s="555" t="s">
        <v>987</v>
      </c>
      <c r="T5129" s="402"/>
      <c r="U5129" s="402"/>
      <c r="V5129" s="402"/>
      <c r="AG5129" s="402"/>
      <c r="AH5129" s="402"/>
      <c r="AI5129" s="402"/>
      <c r="AJ5129" s="402"/>
    </row>
    <row r="5130" spans="10:36" hidden="1" x14ac:dyDescent="0.2">
      <c r="J5130" s="555" t="s">
        <v>987</v>
      </c>
      <c r="T5130" s="402"/>
      <c r="U5130" s="402"/>
      <c r="V5130" s="402"/>
      <c r="AG5130" s="402"/>
      <c r="AH5130" s="402"/>
      <c r="AI5130" s="402"/>
      <c r="AJ5130" s="402"/>
    </row>
    <row r="5131" spans="10:36" hidden="1" x14ac:dyDescent="0.2">
      <c r="J5131" s="555" t="s">
        <v>987</v>
      </c>
      <c r="T5131" s="402"/>
      <c r="U5131" s="402"/>
      <c r="V5131" s="402"/>
      <c r="AG5131" s="402"/>
      <c r="AH5131" s="402"/>
      <c r="AI5131" s="402"/>
      <c r="AJ5131" s="402"/>
    </row>
    <row r="5132" spans="10:36" hidden="1" x14ac:dyDescent="0.2">
      <c r="J5132" s="555" t="s">
        <v>987</v>
      </c>
      <c r="T5132" s="402"/>
      <c r="U5132" s="402"/>
      <c r="V5132" s="402"/>
      <c r="AG5132" s="402"/>
      <c r="AH5132" s="402"/>
      <c r="AI5132" s="402"/>
      <c r="AJ5132" s="402"/>
    </row>
    <row r="5133" spans="10:36" hidden="1" x14ac:dyDescent="0.2">
      <c r="J5133" s="555" t="s">
        <v>987</v>
      </c>
      <c r="T5133" s="402"/>
      <c r="U5133" s="402"/>
      <c r="V5133" s="402"/>
      <c r="AG5133" s="402"/>
      <c r="AH5133" s="402"/>
      <c r="AI5133" s="402"/>
      <c r="AJ5133" s="402"/>
    </row>
    <row r="5134" spans="10:36" hidden="1" x14ac:dyDescent="0.2">
      <c r="J5134" s="555" t="s">
        <v>987</v>
      </c>
      <c r="T5134" s="402"/>
      <c r="U5134" s="402"/>
      <c r="V5134" s="402"/>
      <c r="AG5134" s="402"/>
      <c r="AH5134" s="402"/>
      <c r="AI5134" s="402"/>
      <c r="AJ5134" s="402"/>
    </row>
    <row r="5135" spans="10:36" hidden="1" x14ac:dyDescent="0.2">
      <c r="J5135" s="555" t="s">
        <v>987</v>
      </c>
      <c r="T5135" s="402"/>
      <c r="U5135" s="402"/>
      <c r="V5135" s="402"/>
      <c r="AG5135" s="402"/>
      <c r="AH5135" s="402"/>
      <c r="AI5135" s="402"/>
      <c r="AJ5135" s="402"/>
    </row>
    <row r="5136" spans="10:36" hidden="1" x14ac:dyDescent="0.2">
      <c r="J5136" s="555" t="s">
        <v>987</v>
      </c>
      <c r="T5136" s="402"/>
      <c r="U5136" s="402"/>
      <c r="V5136" s="402"/>
      <c r="AG5136" s="402"/>
      <c r="AH5136" s="402"/>
      <c r="AI5136" s="402"/>
      <c r="AJ5136" s="402"/>
    </row>
    <row r="5137" spans="10:36" hidden="1" x14ac:dyDescent="0.2">
      <c r="J5137" s="555" t="s">
        <v>987</v>
      </c>
      <c r="T5137" s="402"/>
      <c r="U5137" s="402"/>
      <c r="V5137" s="402"/>
      <c r="AG5137" s="402"/>
      <c r="AH5137" s="402"/>
      <c r="AI5137" s="402"/>
      <c r="AJ5137" s="402"/>
    </row>
    <row r="5138" spans="10:36" hidden="1" x14ac:dyDescent="0.2">
      <c r="J5138" s="555" t="s">
        <v>987</v>
      </c>
      <c r="T5138" s="402"/>
      <c r="U5138" s="402"/>
      <c r="V5138" s="402"/>
      <c r="AG5138" s="402"/>
      <c r="AH5138" s="402"/>
      <c r="AI5138" s="402"/>
      <c r="AJ5138" s="402"/>
    </row>
    <row r="5139" spans="10:36" hidden="1" x14ac:dyDescent="0.2">
      <c r="J5139" s="555" t="s">
        <v>987</v>
      </c>
      <c r="T5139" s="402"/>
      <c r="U5139" s="402"/>
      <c r="V5139" s="402"/>
      <c r="AG5139" s="402"/>
      <c r="AH5139" s="402"/>
      <c r="AI5139" s="402"/>
      <c r="AJ5139" s="402"/>
    </row>
    <row r="5140" spans="10:36" hidden="1" x14ac:dyDescent="0.2">
      <c r="J5140" s="555" t="s">
        <v>987</v>
      </c>
      <c r="T5140" s="402"/>
      <c r="U5140" s="402"/>
      <c r="V5140" s="402"/>
      <c r="AG5140" s="402"/>
      <c r="AH5140" s="402"/>
      <c r="AI5140" s="402"/>
      <c r="AJ5140" s="402"/>
    </row>
    <row r="5141" spans="10:36" hidden="1" x14ac:dyDescent="0.2">
      <c r="J5141" s="555" t="s">
        <v>987</v>
      </c>
      <c r="T5141" s="402"/>
      <c r="U5141" s="402"/>
      <c r="V5141" s="402"/>
      <c r="AG5141" s="402"/>
      <c r="AH5141" s="402"/>
      <c r="AI5141" s="402"/>
      <c r="AJ5141" s="402"/>
    </row>
    <row r="5142" spans="10:36" hidden="1" x14ac:dyDescent="0.2">
      <c r="J5142" s="555" t="s">
        <v>987</v>
      </c>
      <c r="T5142" s="402"/>
      <c r="U5142" s="402"/>
      <c r="V5142" s="402"/>
      <c r="AG5142" s="402"/>
      <c r="AH5142" s="402"/>
      <c r="AI5142" s="402"/>
      <c r="AJ5142" s="402"/>
    </row>
    <row r="5143" spans="10:36" hidden="1" x14ac:dyDescent="0.2">
      <c r="J5143" s="555" t="s">
        <v>987</v>
      </c>
      <c r="T5143" s="402"/>
      <c r="U5143" s="402"/>
      <c r="V5143" s="402"/>
      <c r="AG5143" s="402"/>
      <c r="AH5143" s="402"/>
      <c r="AI5143" s="402"/>
      <c r="AJ5143" s="402"/>
    </row>
    <row r="5144" spans="10:36" hidden="1" x14ac:dyDescent="0.2">
      <c r="J5144" s="555" t="s">
        <v>987</v>
      </c>
      <c r="T5144" s="402"/>
      <c r="U5144" s="402"/>
      <c r="V5144" s="402"/>
      <c r="AG5144" s="402"/>
      <c r="AH5144" s="402"/>
      <c r="AI5144" s="402"/>
      <c r="AJ5144" s="402"/>
    </row>
    <row r="5145" spans="10:36" hidden="1" x14ac:dyDescent="0.2">
      <c r="J5145" s="555" t="s">
        <v>987</v>
      </c>
      <c r="T5145" s="402"/>
      <c r="U5145" s="402"/>
      <c r="V5145" s="402"/>
      <c r="AG5145" s="402"/>
      <c r="AH5145" s="402"/>
      <c r="AI5145" s="402"/>
      <c r="AJ5145" s="402"/>
    </row>
    <row r="5146" spans="10:36" hidden="1" x14ac:dyDescent="0.2">
      <c r="J5146" s="555" t="s">
        <v>987</v>
      </c>
      <c r="T5146" s="402"/>
      <c r="U5146" s="402"/>
      <c r="V5146" s="402"/>
      <c r="AG5146" s="402"/>
      <c r="AH5146" s="402"/>
      <c r="AI5146" s="402"/>
      <c r="AJ5146" s="402"/>
    </row>
    <row r="5147" spans="10:36" hidden="1" x14ac:dyDescent="0.2">
      <c r="J5147" s="555" t="s">
        <v>987</v>
      </c>
      <c r="T5147" s="402"/>
      <c r="U5147" s="402"/>
      <c r="V5147" s="402"/>
      <c r="AG5147" s="402"/>
      <c r="AH5147" s="402"/>
      <c r="AI5147" s="402"/>
      <c r="AJ5147" s="402"/>
    </row>
    <row r="5148" spans="10:36" hidden="1" x14ac:dyDescent="0.2">
      <c r="J5148" s="555" t="s">
        <v>987</v>
      </c>
      <c r="T5148" s="402"/>
      <c r="U5148" s="402"/>
      <c r="V5148" s="402"/>
      <c r="AG5148" s="402"/>
      <c r="AH5148" s="402"/>
      <c r="AI5148" s="402"/>
      <c r="AJ5148" s="402"/>
    </row>
    <row r="5149" spans="10:36" hidden="1" x14ac:dyDescent="0.2">
      <c r="J5149" s="555" t="s">
        <v>987</v>
      </c>
      <c r="T5149" s="402"/>
      <c r="U5149" s="402"/>
      <c r="V5149" s="402"/>
      <c r="AG5149" s="402"/>
      <c r="AH5149" s="402"/>
      <c r="AI5149" s="402"/>
      <c r="AJ5149" s="402"/>
    </row>
    <row r="5150" spans="10:36" hidden="1" x14ac:dyDescent="0.2">
      <c r="J5150" s="555" t="s">
        <v>987</v>
      </c>
      <c r="T5150" s="402"/>
      <c r="U5150" s="402"/>
      <c r="V5150" s="402"/>
      <c r="AG5150" s="402"/>
      <c r="AH5150" s="402"/>
      <c r="AI5150" s="402"/>
      <c r="AJ5150" s="402"/>
    </row>
    <row r="5151" spans="10:36" hidden="1" x14ac:dyDescent="0.2">
      <c r="J5151" s="555" t="s">
        <v>987</v>
      </c>
      <c r="T5151" s="402"/>
      <c r="U5151" s="402"/>
      <c r="V5151" s="402"/>
      <c r="AG5151" s="402"/>
      <c r="AH5151" s="402"/>
      <c r="AI5151" s="402"/>
      <c r="AJ5151" s="402"/>
    </row>
    <row r="5152" spans="10:36" hidden="1" x14ac:dyDescent="0.2">
      <c r="J5152" s="555" t="s">
        <v>987</v>
      </c>
      <c r="T5152" s="402"/>
      <c r="U5152" s="402"/>
      <c r="V5152" s="402"/>
      <c r="AG5152" s="402"/>
      <c r="AH5152" s="402"/>
      <c r="AI5152" s="402"/>
      <c r="AJ5152" s="402"/>
    </row>
    <row r="5153" spans="10:36" hidden="1" x14ac:dyDescent="0.2">
      <c r="J5153" s="555" t="s">
        <v>987</v>
      </c>
      <c r="T5153" s="402"/>
      <c r="U5153" s="402"/>
      <c r="V5153" s="402"/>
      <c r="AG5153" s="402"/>
      <c r="AH5153" s="402"/>
      <c r="AI5153" s="402"/>
      <c r="AJ5153" s="402"/>
    </row>
    <row r="5154" spans="10:36" hidden="1" x14ac:dyDescent="0.2">
      <c r="J5154" s="555" t="s">
        <v>987</v>
      </c>
      <c r="T5154" s="402"/>
      <c r="U5154" s="402"/>
      <c r="V5154" s="402"/>
      <c r="AG5154" s="402"/>
      <c r="AH5154" s="402"/>
      <c r="AI5154" s="402"/>
      <c r="AJ5154" s="402"/>
    </row>
    <row r="5155" spans="10:36" hidden="1" x14ac:dyDescent="0.2">
      <c r="J5155" s="555" t="s">
        <v>987</v>
      </c>
      <c r="T5155" s="402"/>
      <c r="U5155" s="402"/>
      <c r="V5155" s="402"/>
      <c r="AG5155" s="402"/>
      <c r="AH5155" s="402"/>
      <c r="AI5155" s="402"/>
      <c r="AJ5155" s="402"/>
    </row>
    <row r="5156" spans="10:36" hidden="1" x14ac:dyDescent="0.2">
      <c r="J5156" s="555" t="s">
        <v>987</v>
      </c>
      <c r="T5156" s="402"/>
      <c r="U5156" s="402"/>
      <c r="V5156" s="402"/>
      <c r="AG5156" s="402"/>
      <c r="AH5156" s="402"/>
      <c r="AI5156" s="402"/>
      <c r="AJ5156" s="402"/>
    </row>
    <row r="5157" spans="10:36" hidden="1" x14ac:dyDescent="0.2">
      <c r="J5157" s="555" t="s">
        <v>987</v>
      </c>
      <c r="T5157" s="402"/>
      <c r="U5157" s="402"/>
      <c r="V5157" s="402"/>
      <c r="AG5157" s="402"/>
      <c r="AH5157" s="402"/>
      <c r="AI5157" s="402"/>
      <c r="AJ5157" s="402"/>
    </row>
    <row r="5158" spans="10:36" hidden="1" x14ac:dyDescent="0.2">
      <c r="J5158" s="555" t="s">
        <v>987</v>
      </c>
      <c r="T5158" s="402"/>
      <c r="U5158" s="402"/>
      <c r="V5158" s="402"/>
      <c r="AG5158" s="402"/>
      <c r="AH5158" s="402"/>
      <c r="AI5158" s="402"/>
      <c r="AJ5158" s="402"/>
    </row>
    <row r="5159" spans="10:36" hidden="1" x14ac:dyDescent="0.2">
      <c r="J5159" s="555" t="s">
        <v>987</v>
      </c>
      <c r="T5159" s="402"/>
      <c r="U5159" s="402"/>
      <c r="V5159" s="402"/>
      <c r="AG5159" s="402"/>
      <c r="AH5159" s="402"/>
      <c r="AI5159" s="402"/>
      <c r="AJ5159" s="402"/>
    </row>
    <row r="5160" spans="10:36" hidden="1" x14ac:dyDescent="0.2">
      <c r="J5160" s="555" t="s">
        <v>987</v>
      </c>
      <c r="T5160" s="402"/>
      <c r="U5160" s="402"/>
      <c r="V5160" s="402"/>
      <c r="AG5160" s="402"/>
      <c r="AH5160" s="402"/>
      <c r="AI5160" s="402"/>
      <c r="AJ5160" s="402"/>
    </row>
    <row r="5161" spans="10:36" hidden="1" x14ac:dyDescent="0.2">
      <c r="J5161" s="555" t="s">
        <v>987</v>
      </c>
      <c r="T5161" s="402"/>
      <c r="U5161" s="402"/>
      <c r="V5161" s="402"/>
      <c r="AG5161" s="402"/>
      <c r="AH5161" s="402"/>
      <c r="AI5161" s="402"/>
      <c r="AJ5161" s="402"/>
    </row>
    <row r="5162" spans="10:36" hidden="1" x14ac:dyDescent="0.2">
      <c r="J5162" s="555" t="s">
        <v>987</v>
      </c>
      <c r="T5162" s="402"/>
      <c r="U5162" s="402"/>
      <c r="V5162" s="402"/>
      <c r="AG5162" s="402"/>
      <c r="AH5162" s="402"/>
      <c r="AI5162" s="402"/>
      <c r="AJ5162" s="402"/>
    </row>
    <row r="5163" spans="10:36" hidden="1" x14ac:dyDescent="0.2">
      <c r="J5163" s="555" t="s">
        <v>987</v>
      </c>
      <c r="T5163" s="402"/>
      <c r="U5163" s="402"/>
      <c r="V5163" s="402"/>
      <c r="AG5163" s="402"/>
      <c r="AH5163" s="402"/>
      <c r="AI5163" s="402"/>
      <c r="AJ5163" s="402"/>
    </row>
    <row r="5164" spans="10:36" hidden="1" x14ac:dyDescent="0.2">
      <c r="J5164" s="555" t="s">
        <v>987</v>
      </c>
      <c r="T5164" s="402"/>
      <c r="U5164" s="402"/>
      <c r="V5164" s="402"/>
      <c r="AG5164" s="402"/>
      <c r="AH5164" s="402"/>
      <c r="AI5164" s="402"/>
      <c r="AJ5164" s="402"/>
    </row>
    <row r="5165" spans="10:36" hidden="1" x14ac:dyDescent="0.2">
      <c r="J5165" s="555" t="s">
        <v>987</v>
      </c>
      <c r="T5165" s="402"/>
      <c r="U5165" s="402"/>
      <c r="V5165" s="402"/>
      <c r="AG5165" s="402"/>
      <c r="AH5165" s="402"/>
      <c r="AI5165" s="402"/>
      <c r="AJ5165" s="402"/>
    </row>
    <row r="5166" spans="10:36" hidden="1" x14ac:dyDescent="0.2">
      <c r="J5166" s="555" t="s">
        <v>987</v>
      </c>
      <c r="T5166" s="402"/>
      <c r="U5166" s="402"/>
      <c r="V5166" s="402"/>
      <c r="AG5166" s="402"/>
      <c r="AH5166" s="402"/>
      <c r="AI5166" s="402"/>
      <c r="AJ5166" s="402"/>
    </row>
    <row r="5167" spans="10:36" hidden="1" x14ac:dyDescent="0.2">
      <c r="J5167" s="555" t="s">
        <v>987</v>
      </c>
      <c r="T5167" s="402"/>
      <c r="U5167" s="402"/>
      <c r="V5167" s="402"/>
      <c r="AG5167" s="402"/>
      <c r="AH5167" s="402"/>
      <c r="AI5167" s="402"/>
      <c r="AJ5167" s="402"/>
    </row>
    <row r="5168" spans="10:36" hidden="1" x14ac:dyDescent="0.2">
      <c r="J5168" s="555" t="s">
        <v>987</v>
      </c>
      <c r="T5168" s="402"/>
      <c r="U5168" s="402"/>
      <c r="V5168" s="402"/>
      <c r="AG5168" s="402"/>
      <c r="AH5168" s="402"/>
      <c r="AI5168" s="402"/>
      <c r="AJ5168" s="402"/>
    </row>
    <row r="5169" spans="10:36" hidden="1" x14ac:dyDescent="0.2">
      <c r="J5169" s="555" t="s">
        <v>987</v>
      </c>
      <c r="T5169" s="402"/>
      <c r="U5169" s="402"/>
      <c r="V5169" s="402"/>
      <c r="AG5169" s="402"/>
      <c r="AH5169" s="402"/>
      <c r="AI5169" s="402"/>
      <c r="AJ5169" s="402"/>
    </row>
    <row r="5170" spans="10:36" hidden="1" x14ac:dyDescent="0.2">
      <c r="J5170" s="555" t="s">
        <v>987</v>
      </c>
      <c r="T5170" s="402"/>
      <c r="U5170" s="402"/>
      <c r="V5170" s="402"/>
      <c r="AG5170" s="402"/>
      <c r="AH5170" s="402"/>
      <c r="AI5170" s="402"/>
      <c r="AJ5170" s="402"/>
    </row>
    <row r="5171" spans="10:36" hidden="1" x14ac:dyDescent="0.2">
      <c r="J5171" s="555" t="s">
        <v>987</v>
      </c>
      <c r="T5171" s="402"/>
      <c r="U5171" s="402"/>
      <c r="V5171" s="402"/>
      <c r="AG5171" s="402"/>
      <c r="AH5171" s="402"/>
      <c r="AI5171" s="402"/>
      <c r="AJ5171" s="402"/>
    </row>
    <row r="5172" spans="10:36" hidden="1" x14ac:dyDescent="0.2">
      <c r="J5172" s="555" t="s">
        <v>987</v>
      </c>
      <c r="T5172" s="402"/>
      <c r="U5172" s="402"/>
      <c r="V5172" s="402"/>
      <c r="AG5172" s="402"/>
      <c r="AH5172" s="402"/>
      <c r="AI5172" s="402"/>
      <c r="AJ5172" s="402"/>
    </row>
    <row r="5173" spans="10:36" hidden="1" x14ac:dyDescent="0.2">
      <c r="J5173" s="555" t="s">
        <v>987</v>
      </c>
      <c r="T5173" s="402"/>
      <c r="U5173" s="402"/>
      <c r="V5173" s="402"/>
      <c r="AG5173" s="402"/>
      <c r="AH5173" s="402"/>
      <c r="AI5173" s="402"/>
      <c r="AJ5173" s="402"/>
    </row>
    <row r="5174" spans="10:36" hidden="1" x14ac:dyDescent="0.2">
      <c r="J5174" s="555" t="s">
        <v>987</v>
      </c>
      <c r="T5174" s="402"/>
      <c r="U5174" s="402"/>
      <c r="V5174" s="402"/>
      <c r="AG5174" s="402"/>
      <c r="AH5174" s="402"/>
      <c r="AI5174" s="402"/>
      <c r="AJ5174" s="402"/>
    </row>
    <row r="5175" spans="10:36" hidden="1" x14ac:dyDescent="0.2">
      <c r="J5175" s="555" t="s">
        <v>987</v>
      </c>
      <c r="T5175" s="402"/>
      <c r="U5175" s="402"/>
      <c r="V5175" s="402"/>
      <c r="AG5175" s="402"/>
      <c r="AH5175" s="402"/>
      <c r="AI5175" s="402"/>
      <c r="AJ5175" s="402"/>
    </row>
    <row r="5176" spans="10:36" hidden="1" x14ac:dyDescent="0.2">
      <c r="J5176" s="555" t="s">
        <v>987</v>
      </c>
      <c r="T5176" s="402"/>
      <c r="U5176" s="402"/>
      <c r="V5176" s="402"/>
      <c r="AG5176" s="402"/>
      <c r="AH5176" s="402"/>
      <c r="AI5176" s="402"/>
      <c r="AJ5176" s="402"/>
    </row>
    <row r="5177" spans="10:36" hidden="1" x14ac:dyDescent="0.2">
      <c r="J5177" s="555" t="s">
        <v>987</v>
      </c>
      <c r="T5177" s="402"/>
      <c r="U5177" s="402"/>
      <c r="V5177" s="402"/>
      <c r="AG5177" s="402"/>
      <c r="AH5177" s="402"/>
      <c r="AI5177" s="402"/>
      <c r="AJ5177" s="402"/>
    </row>
    <row r="5178" spans="10:36" hidden="1" x14ac:dyDescent="0.2">
      <c r="J5178" s="555" t="s">
        <v>987</v>
      </c>
      <c r="T5178" s="402"/>
      <c r="U5178" s="402"/>
      <c r="V5178" s="402"/>
      <c r="AG5178" s="402"/>
      <c r="AH5178" s="402"/>
      <c r="AI5178" s="402"/>
      <c r="AJ5178" s="402"/>
    </row>
    <row r="5179" spans="10:36" hidden="1" x14ac:dyDescent="0.2">
      <c r="J5179" s="555" t="s">
        <v>987</v>
      </c>
      <c r="T5179" s="402"/>
      <c r="U5179" s="402"/>
      <c r="V5179" s="402"/>
      <c r="AG5179" s="402"/>
      <c r="AH5179" s="402"/>
      <c r="AI5179" s="402"/>
      <c r="AJ5179" s="402"/>
    </row>
    <row r="5180" spans="10:36" hidden="1" x14ac:dyDescent="0.2">
      <c r="J5180" s="555" t="s">
        <v>987</v>
      </c>
      <c r="T5180" s="402"/>
      <c r="U5180" s="402"/>
      <c r="V5180" s="402"/>
      <c r="AG5180" s="402"/>
      <c r="AH5180" s="402"/>
      <c r="AI5180" s="402"/>
      <c r="AJ5180" s="402"/>
    </row>
    <row r="5181" spans="10:36" hidden="1" x14ac:dyDescent="0.2">
      <c r="J5181" s="555" t="s">
        <v>987</v>
      </c>
      <c r="T5181" s="402"/>
      <c r="U5181" s="402"/>
      <c r="V5181" s="402"/>
      <c r="AG5181" s="402"/>
      <c r="AH5181" s="402"/>
      <c r="AI5181" s="402"/>
      <c r="AJ5181" s="402"/>
    </row>
    <row r="5182" spans="10:36" hidden="1" x14ac:dyDescent="0.2">
      <c r="J5182" s="555" t="s">
        <v>987</v>
      </c>
      <c r="T5182" s="402"/>
      <c r="U5182" s="402"/>
      <c r="V5182" s="402"/>
      <c r="AG5182" s="402"/>
      <c r="AH5182" s="402"/>
      <c r="AI5182" s="402"/>
      <c r="AJ5182" s="402"/>
    </row>
    <row r="5183" spans="10:36" hidden="1" x14ac:dyDescent="0.2">
      <c r="J5183" s="555" t="s">
        <v>987</v>
      </c>
      <c r="T5183" s="402"/>
      <c r="U5183" s="402"/>
      <c r="V5183" s="402"/>
      <c r="AG5183" s="402"/>
      <c r="AH5183" s="402"/>
      <c r="AI5183" s="402"/>
      <c r="AJ5183" s="402"/>
    </row>
    <row r="5184" spans="10:36" hidden="1" x14ac:dyDescent="0.2">
      <c r="J5184" s="555" t="s">
        <v>987</v>
      </c>
      <c r="T5184" s="402"/>
      <c r="U5184" s="402"/>
      <c r="V5184" s="402"/>
      <c r="AG5184" s="402"/>
      <c r="AH5184" s="402"/>
      <c r="AI5184" s="402"/>
      <c r="AJ5184" s="402"/>
    </row>
    <row r="5185" spans="10:36" hidden="1" x14ac:dyDescent="0.2">
      <c r="J5185" s="555" t="s">
        <v>987</v>
      </c>
      <c r="T5185" s="402"/>
      <c r="U5185" s="402"/>
      <c r="V5185" s="402"/>
      <c r="AG5185" s="402"/>
      <c r="AH5185" s="402"/>
      <c r="AI5185" s="402"/>
      <c r="AJ5185" s="402"/>
    </row>
    <row r="5186" spans="10:36" hidden="1" x14ac:dyDescent="0.2">
      <c r="J5186" s="555" t="s">
        <v>987</v>
      </c>
      <c r="T5186" s="402"/>
      <c r="U5186" s="402"/>
      <c r="V5186" s="402"/>
      <c r="AG5186" s="402"/>
      <c r="AH5186" s="402"/>
      <c r="AI5186" s="402"/>
      <c r="AJ5186" s="402"/>
    </row>
    <row r="5187" spans="10:36" hidden="1" x14ac:dyDescent="0.2">
      <c r="J5187" s="555" t="s">
        <v>987</v>
      </c>
      <c r="T5187" s="402"/>
      <c r="U5187" s="402"/>
      <c r="V5187" s="402"/>
      <c r="AG5187" s="402"/>
      <c r="AH5187" s="402"/>
      <c r="AI5187" s="402"/>
      <c r="AJ5187" s="402"/>
    </row>
    <row r="5188" spans="10:36" hidden="1" x14ac:dyDescent="0.2">
      <c r="J5188" s="555" t="s">
        <v>987</v>
      </c>
      <c r="T5188" s="402"/>
      <c r="U5188" s="402"/>
      <c r="V5188" s="402"/>
      <c r="AG5188" s="402"/>
      <c r="AH5188" s="402"/>
      <c r="AI5188" s="402"/>
      <c r="AJ5188" s="402"/>
    </row>
    <row r="5189" spans="10:36" hidden="1" x14ac:dyDescent="0.2">
      <c r="J5189" s="555" t="s">
        <v>987</v>
      </c>
      <c r="T5189" s="402"/>
      <c r="U5189" s="402"/>
      <c r="V5189" s="402"/>
      <c r="AG5189" s="402"/>
      <c r="AH5189" s="402"/>
      <c r="AI5189" s="402"/>
      <c r="AJ5189" s="402"/>
    </row>
    <row r="5190" spans="10:36" hidden="1" x14ac:dyDescent="0.2">
      <c r="J5190" s="555" t="s">
        <v>987</v>
      </c>
      <c r="T5190" s="402"/>
      <c r="U5190" s="402"/>
      <c r="V5190" s="402"/>
      <c r="AG5190" s="402"/>
      <c r="AH5190" s="402"/>
      <c r="AI5190" s="402"/>
      <c r="AJ5190" s="402"/>
    </row>
    <row r="5191" spans="10:36" hidden="1" x14ac:dyDescent="0.2">
      <c r="J5191" s="555" t="s">
        <v>987</v>
      </c>
      <c r="T5191" s="402"/>
      <c r="U5191" s="402"/>
      <c r="V5191" s="402"/>
      <c r="AG5191" s="402"/>
      <c r="AH5191" s="402"/>
      <c r="AI5191" s="402"/>
      <c r="AJ5191" s="402"/>
    </row>
    <row r="5192" spans="10:36" hidden="1" x14ac:dyDescent="0.2">
      <c r="J5192" s="555" t="s">
        <v>987</v>
      </c>
      <c r="T5192" s="402"/>
      <c r="U5192" s="402"/>
      <c r="V5192" s="402"/>
      <c r="AG5192" s="402"/>
      <c r="AH5192" s="402"/>
      <c r="AI5192" s="402"/>
      <c r="AJ5192" s="402"/>
    </row>
    <row r="5193" spans="10:36" hidden="1" x14ac:dyDescent="0.2">
      <c r="J5193" s="555" t="s">
        <v>987</v>
      </c>
      <c r="T5193" s="402"/>
      <c r="U5193" s="402"/>
      <c r="V5193" s="402"/>
      <c r="AG5193" s="402"/>
      <c r="AH5193" s="402"/>
      <c r="AI5193" s="402"/>
      <c r="AJ5193" s="402"/>
    </row>
    <row r="5194" spans="10:36" hidden="1" x14ac:dyDescent="0.2">
      <c r="J5194" s="555" t="s">
        <v>987</v>
      </c>
      <c r="T5194" s="402"/>
      <c r="U5194" s="402"/>
      <c r="V5194" s="402"/>
      <c r="AG5194" s="402"/>
      <c r="AH5194" s="402"/>
      <c r="AI5194" s="402"/>
      <c r="AJ5194" s="402"/>
    </row>
    <row r="5195" spans="10:36" hidden="1" x14ac:dyDescent="0.2">
      <c r="J5195" s="555" t="s">
        <v>987</v>
      </c>
      <c r="T5195" s="402"/>
      <c r="U5195" s="402"/>
      <c r="V5195" s="402"/>
      <c r="AG5195" s="402"/>
      <c r="AH5195" s="402"/>
      <c r="AI5195" s="402"/>
      <c r="AJ5195" s="402"/>
    </row>
    <row r="5196" spans="10:36" hidden="1" x14ac:dyDescent="0.2">
      <c r="J5196" s="555" t="s">
        <v>987</v>
      </c>
      <c r="T5196" s="402"/>
      <c r="U5196" s="402"/>
      <c r="V5196" s="402"/>
      <c r="AG5196" s="402"/>
      <c r="AH5196" s="402"/>
      <c r="AI5196" s="402"/>
      <c r="AJ5196" s="402"/>
    </row>
    <row r="5197" spans="10:36" hidden="1" x14ac:dyDescent="0.2">
      <c r="J5197" s="555" t="s">
        <v>987</v>
      </c>
      <c r="T5197" s="402"/>
      <c r="U5197" s="402"/>
      <c r="V5197" s="402"/>
      <c r="AG5197" s="402"/>
      <c r="AH5197" s="402"/>
      <c r="AI5197" s="402"/>
      <c r="AJ5197" s="402"/>
    </row>
    <row r="5198" spans="10:36" hidden="1" x14ac:dyDescent="0.2">
      <c r="J5198" s="555" t="s">
        <v>987</v>
      </c>
      <c r="T5198" s="402"/>
      <c r="U5198" s="402"/>
      <c r="V5198" s="402"/>
      <c r="AG5198" s="402"/>
      <c r="AH5198" s="402"/>
      <c r="AI5198" s="402"/>
      <c r="AJ5198" s="402"/>
    </row>
    <row r="5199" spans="10:36" hidden="1" x14ac:dyDescent="0.2">
      <c r="J5199" s="555" t="s">
        <v>987</v>
      </c>
      <c r="T5199" s="402"/>
      <c r="U5199" s="402"/>
      <c r="V5199" s="402"/>
      <c r="AG5199" s="402"/>
      <c r="AH5199" s="402"/>
      <c r="AI5199" s="402"/>
      <c r="AJ5199" s="402"/>
    </row>
    <row r="5200" spans="10:36" hidden="1" x14ac:dyDescent="0.2">
      <c r="J5200" s="555" t="s">
        <v>987</v>
      </c>
      <c r="T5200" s="402"/>
      <c r="U5200" s="402"/>
      <c r="V5200" s="402"/>
      <c r="AG5200" s="402"/>
      <c r="AH5200" s="402"/>
      <c r="AI5200" s="402"/>
      <c r="AJ5200" s="402"/>
    </row>
    <row r="5201" spans="10:36" hidden="1" x14ac:dyDescent="0.2">
      <c r="J5201" s="555" t="s">
        <v>987</v>
      </c>
      <c r="T5201" s="402"/>
      <c r="U5201" s="402"/>
      <c r="V5201" s="402"/>
      <c r="AG5201" s="402"/>
      <c r="AH5201" s="402"/>
      <c r="AI5201" s="402"/>
      <c r="AJ5201" s="402"/>
    </row>
    <row r="5202" spans="10:36" hidden="1" x14ac:dyDescent="0.2">
      <c r="J5202" s="555" t="s">
        <v>987</v>
      </c>
      <c r="T5202" s="402"/>
      <c r="U5202" s="402"/>
      <c r="V5202" s="402"/>
      <c r="AG5202" s="402"/>
      <c r="AH5202" s="402"/>
      <c r="AI5202" s="402"/>
      <c r="AJ5202" s="402"/>
    </row>
    <row r="5203" spans="10:36" hidden="1" x14ac:dyDescent="0.2">
      <c r="J5203" s="555" t="s">
        <v>987</v>
      </c>
      <c r="T5203" s="402"/>
      <c r="U5203" s="402"/>
      <c r="V5203" s="402"/>
      <c r="AG5203" s="402"/>
      <c r="AH5203" s="402"/>
      <c r="AI5203" s="402"/>
      <c r="AJ5203" s="402"/>
    </row>
    <row r="5204" spans="10:36" hidden="1" x14ac:dyDescent="0.2">
      <c r="J5204" s="555" t="s">
        <v>987</v>
      </c>
      <c r="T5204" s="402"/>
      <c r="U5204" s="402"/>
      <c r="V5204" s="402"/>
      <c r="AG5204" s="402"/>
      <c r="AH5204" s="402"/>
      <c r="AI5204" s="402"/>
      <c r="AJ5204" s="402"/>
    </row>
    <row r="5205" spans="10:36" hidden="1" x14ac:dyDescent="0.2">
      <c r="J5205" s="555" t="s">
        <v>987</v>
      </c>
      <c r="T5205" s="402"/>
      <c r="U5205" s="402"/>
      <c r="V5205" s="402"/>
      <c r="AG5205" s="402"/>
      <c r="AH5205" s="402"/>
      <c r="AI5205" s="402"/>
      <c r="AJ5205" s="402"/>
    </row>
    <row r="5206" spans="10:36" hidden="1" x14ac:dyDescent="0.2">
      <c r="J5206" s="555" t="s">
        <v>987</v>
      </c>
      <c r="T5206" s="402"/>
      <c r="U5206" s="402"/>
      <c r="V5206" s="402"/>
      <c r="AG5206" s="402"/>
      <c r="AH5206" s="402"/>
      <c r="AI5206" s="402"/>
      <c r="AJ5206" s="402"/>
    </row>
    <row r="5207" spans="10:36" hidden="1" x14ac:dyDescent="0.2">
      <c r="J5207" s="555" t="s">
        <v>987</v>
      </c>
      <c r="T5207" s="402"/>
      <c r="U5207" s="402"/>
      <c r="V5207" s="402"/>
      <c r="AG5207" s="402"/>
      <c r="AH5207" s="402"/>
      <c r="AI5207" s="402"/>
      <c r="AJ5207" s="402"/>
    </row>
    <row r="5208" spans="10:36" hidden="1" x14ac:dyDescent="0.2">
      <c r="J5208" s="555" t="s">
        <v>987</v>
      </c>
      <c r="T5208" s="402"/>
      <c r="U5208" s="402"/>
      <c r="V5208" s="402"/>
      <c r="AG5208" s="402"/>
      <c r="AH5208" s="402"/>
      <c r="AI5208" s="402"/>
      <c r="AJ5208" s="402"/>
    </row>
    <row r="5209" spans="10:36" hidden="1" x14ac:dyDescent="0.2">
      <c r="J5209" s="555" t="s">
        <v>987</v>
      </c>
      <c r="T5209" s="402"/>
      <c r="U5209" s="402"/>
      <c r="V5209" s="402"/>
      <c r="AG5209" s="402"/>
      <c r="AH5209" s="402"/>
      <c r="AI5209" s="402"/>
      <c r="AJ5209" s="402"/>
    </row>
    <row r="5210" spans="10:36" hidden="1" x14ac:dyDescent="0.2">
      <c r="J5210" s="555" t="s">
        <v>987</v>
      </c>
      <c r="T5210" s="402"/>
      <c r="U5210" s="402"/>
      <c r="V5210" s="402"/>
      <c r="AG5210" s="402"/>
      <c r="AH5210" s="402"/>
      <c r="AI5210" s="402"/>
      <c r="AJ5210" s="402"/>
    </row>
    <row r="5211" spans="10:36" hidden="1" x14ac:dyDescent="0.2">
      <c r="J5211" s="555" t="s">
        <v>987</v>
      </c>
      <c r="T5211" s="402"/>
      <c r="U5211" s="402"/>
      <c r="V5211" s="402"/>
      <c r="AG5211" s="402"/>
      <c r="AH5211" s="402"/>
      <c r="AI5211" s="402"/>
      <c r="AJ5211" s="402"/>
    </row>
    <row r="5212" spans="10:36" hidden="1" x14ac:dyDescent="0.2">
      <c r="J5212" s="555" t="s">
        <v>987</v>
      </c>
      <c r="T5212" s="402"/>
      <c r="U5212" s="402"/>
      <c r="V5212" s="402"/>
      <c r="AG5212" s="402"/>
      <c r="AH5212" s="402"/>
      <c r="AI5212" s="402"/>
      <c r="AJ5212" s="402"/>
    </row>
    <row r="5213" spans="10:36" hidden="1" x14ac:dyDescent="0.2">
      <c r="J5213" s="555" t="s">
        <v>987</v>
      </c>
      <c r="T5213" s="402"/>
      <c r="U5213" s="402"/>
      <c r="V5213" s="402"/>
      <c r="AG5213" s="402"/>
      <c r="AH5213" s="402"/>
      <c r="AI5213" s="402"/>
      <c r="AJ5213" s="402"/>
    </row>
    <row r="5214" spans="10:36" hidden="1" x14ac:dyDescent="0.2">
      <c r="J5214" s="555" t="s">
        <v>987</v>
      </c>
      <c r="T5214" s="402"/>
      <c r="U5214" s="402"/>
      <c r="V5214" s="402"/>
      <c r="AG5214" s="402"/>
      <c r="AH5214" s="402"/>
      <c r="AI5214" s="402"/>
      <c r="AJ5214" s="402"/>
    </row>
    <row r="5215" spans="10:36" hidden="1" x14ac:dyDescent="0.2">
      <c r="J5215" s="555" t="s">
        <v>987</v>
      </c>
      <c r="T5215" s="402"/>
      <c r="U5215" s="402"/>
      <c r="V5215" s="402"/>
      <c r="AG5215" s="402"/>
      <c r="AH5215" s="402"/>
      <c r="AI5215" s="402"/>
      <c r="AJ5215" s="402"/>
    </row>
    <row r="5216" spans="10:36" hidden="1" x14ac:dyDescent="0.2">
      <c r="J5216" s="555" t="s">
        <v>987</v>
      </c>
      <c r="T5216" s="402"/>
      <c r="U5216" s="402"/>
      <c r="V5216" s="402"/>
      <c r="AG5216" s="402"/>
      <c r="AH5216" s="402"/>
      <c r="AI5216" s="402"/>
      <c r="AJ5216" s="402"/>
    </row>
    <row r="5217" spans="10:36" hidden="1" x14ac:dyDescent="0.2">
      <c r="J5217" s="555" t="s">
        <v>987</v>
      </c>
      <c r="T5217" s="402"/>
      <c r="U5217" s="402"/>
      <c r="V5217" s="402"/>
      <c r="AG5217" s="402"/>
      <c r="AH5217" s="402"/>
      <c r="AI5217" s="402"/>
      <c r="AJ5217" s="402"/>
    </row>
    <row r="5218" spans="10:36" hidden="1" x14ac:dyDescent="0.2">
      <c r="J5218" s="555" t="s">
        <v>987</v>
      </c>
      <c r="T5218" s="402"/>
      <c r="U5218" s="402"/>
      <c r="V5218" s="402"/>
      <c r="AG5218" s="402"/>
      <c r="AH5218" s="402"/>
      <c r="AI5218" s="402"/>
      <c r="AJ5218" s="402"/>
    </row>
    <row r="5219" spans="10:36" hidden="1" x14ac:dyDescent="0.2">
      <c r="J5219" s="555" t="s">
        <v>987</v>
      </c>
      <c r="T5219" s="402"/>
      <c r="U5219" s="402"/>
      <c r="V5219" s="402"/>
      <c r="AG5219" s="402"/>
      <c r="AH5219" s="402"/>
      <c r="AI5219" s="402"/>
      <c r="AJ5219" s="402"/>
    </row>
    <row r="5220" spans="10:36" hidden="1" x14ac:dyDescent="0.2">
      <c r="J5220" s="555" t="s">
        <v>987</v>
      </c>
      <c r="T5220" s="402"/>
      <c r="U5220" s="402"/>
      <c r="V5220" s="402"/>
      <c r="AG5220" s="402"/>
      <c r="AH5220" s="402"/>
      <c r="AI5220" s="402"/>
      <c r="AJ5220" s="402"/>
    </row>
    <row r="5221" spans="10:36" hidden="1" x14ac:dyDescent="0.2">
      <c r="J5221" s="555" t="s">
        <v>987</v>
      </c>
      <c r="T5221" s="402"/>
      <c r="U5221" s="402"/>
      <c r="V5221" s="402"/>
      <c r="AG5221" s="402"/>
      <c r="AH5221" s="402"/>
      <c r="AI5221" s="402"/>
      <c r="AJ5221" s="402"/>
    </row>
    <row r="5222" spans="10:36" hidden="1" x14ac:dyDescent="0.2">
      <c r="J5222" s="555" t="s">
        <v>987</v>
      </c>
      <c r="T5222" s="402"/>
      <c r="U5222" s="402"/>
      <c r="V5222" s="402"/>
      <c r="AG5222" s="402"/>
      <c r="AH5222" s="402"/>
      <c r="AI5222" s="402"/>
      <c r="AJ5222" s="402"/>
    </row>
    <row r="5223" spans="10:36" hidden="1" x14ac:dyDescent="0.2">
      <c r="J5223" s="555" t="s">
        <v>987</v>
      </c>
      <c r="T5223" s="402"/>
      <c r="U5223" s="402"/>
      <c r="V5223" s="402"/>
      <c r="AG5223" s="402"/>
      <c r="AH5223" s="402"/>
      <c r="AI5223" s="402"/>
      <c r="AJ5223" s="402"/>
    </row>
    <row r="5224" spans="10:36" hidden="1" x14ac:dyDescent="0.2">
      <c r="J5224" s="555" t="s">
        <v>987</v>
      </c>
      <c r="T5224" s="402"/>
      <c r="U5224" s="402"/>
      <c r="V5224" s="402"/>
      <c r="AG5224" s="402"/>
      <c r="AH5224" s="402"/>
      <c r="AI5224" s="402"/>
      <c r="AJ5224" s="402"/>
    </row>
    <row r="5225" spans="10:36" hidden="1" x14ac:dyDescent="0.2">
      <c r="J5225" s="555" t="s">
        <v>987</v>
      </c>
      <c r="T5225" s="402"/>
      <c r="U5225" s="402"/>
      <c r="V5225" s="402"/>
      <c r="AG5225" s="402"/>
      <c r="AH5225" s="402"/>
      <c r="AI5225" s="402"/>
      <c r="AJ5225" s="402"/>
    </row>
    <row r="5226" spans="10:36" hidden="1" x14ac:dyDescent="0.2">
      <c r="J5226" s="555" t="s">
        <v>987</v>
      </c>
      <c r="T5226" s="402"/>
      <c r="U5226" s="402"/>
      <c r="V5226" s="402"/>
      <c r="AG5226" s="402"/>
      <c r="AH5226" s="402"/>
      <c r="AI5226" s="402"/>
      <c r="AJ5226" s="402"/>
    </row>
    <row r="5227" spans="10:36" hidden="1" x14ac:dyDescent="0.2">
      <c r="J5227" s="555" t="s">
        <v>987</v>
      </c>
      <c r="T5227" s="402"/>
      <c r="U5227" s="402"/>
      <c r="V5227" s="402"/>
      <c r="AG5227" s="402"/>
      <c r="AH5227" s="402"/>
      <c r="AI5227" s="402"/>
      <c r="AJ5227" s="402"/>
    </row>
    <row r="5228" spans="10:36" hidden="1" x14ac:dyDescent="0.2">
      <c r="J5228" s="555" t="s">
        <v>987</v>
      </c>
      <c r="T5228" s="402"/>
      <c r="U5228" s="402"/>
      <c r="V5228" s="402"/>
      <c r="AG5228" s="402"/>
      <c r="AH5228" s="402"/>
      <c r="AI5228" s="402"/>
      <c r="AJ5228" s="402"/>
    </row>
    <row r="5229" spans="10:36" hidden="1" x14ac:dyDescent="0.2">
      <c r="J5229" s="555" t="s">
        <v>987</v>
      </c>
      <c r="T5229" s="402"/>
      <c r="U5229" s="402"/>
      <c r="V5229" s="402"/>
      <c r="AG5229" s="402"/>
      <c r="AH5229" s="402"/>
      <c r="AI5229" s="402"/>
      <c r="AJ5229" s="402"/>
    </row>
    <row r="5230" spans="10:36" hidden="1" x14ac:dyDescent="0.2">
      <c r="J5230" s="555" t="s">
        <v>987</v>
      </c>
      <c r="T5230" s="402"/>
      <c r="U5230" s="402"/>
      <c r="V5230" s="402"/>
      <c r="AG5230" s="402"/>
      <c r="AH5230" s="402"/>
      <c r="AI5230" s="402"/>
      <c r="AJ5230" s="402"/>
    </row>
    <row r="5231" spans="10:36" hidden="1" x14ac:dyDescent="0.2">
      <c r="J5231" s="555" t="s">
        <v>987</v>
      </c>
      <c r="T5231" s="402"/>
      <c r="U5231" s="402"/>
      <c r="V5231" s="402"/>
      <c r="AG5231" s="402"/>
      <c r="AH5231" s="402"/>
      <c r="AI5231" s="402"/>
      <c r="AJ5231" s="402"/>
    </row>
    <row r="5232" spans="10:36" hidden="1" x14ac:dyDescent="0.2">
      <c r="J5232" s="555" t="s">
        <v>987</v>
      </c>
      <c r="T5232" s="402"/>
      <c r="U5232" s="402"/>
      <c r="V5232" s="402"/>
      <c r="AG5232" s="402"/>
      <c r="AH5232" s="402"/>
      <c r="AI5232" s="402"/>
      <c r="AJ5232" s="402"/>
    </row>
    <row r="5233" spans="10:36" hidden="1" x14ac:dyDescent="0.2">
      <c r="J5233" s="555" t="s">
        <v>987</v>
      </c>
      <c r="T5233" s="402"/>
      <c r="U5233" s="402"/>
      <c r="V5233" s="402"/>
      <c r="AG5233" s="402"/>
      <c r="AH5233" s="402"/>
      <c r="AI5233" s="402"/>
      <c r="AJ5233" s="402"/>
    </row>
    <row r="5234" spans="10:36" hidden="1" x14ac:dyDescent="0.2">
      <c r="J5234" s="555" t="s">
        <v>987</v>
      </c>
      <c r="T5234" s="402"/>
      <c r="U5234" s="402"/>
      <c r="V5234" s="402"/>
      <c r="AG5234" s="402"/>
      <c r="AH5234" s="402"/>
      <c r="AI5234" s="402"/>
      <c r="AJ5234" s="402"/>
    </row>
    <row r="5235" spans="10:36" hidden="1" x14ac:dyDescent="0.2">
      <c r="J5235" s="555" t="s">
        <v>987</v>
      </c>
      <c r="T5235" s="402"/>
      <c r="U5235" s="402"/>
      <c r="V5235" s="402"/>
      <c r="AG5235" s="402"/>
      <c r="AH5235" s="402"/>
      <c r="AI5235" s="402"/>
      <c r="AJ5235" s="402"/>
    </row>
    <row r="5236" spans="10:36" hidden="1" x14ac:dyDescent="0.2">
      <c r="J5236" s="555" t="s">
        <v>987</v>
      </c>
      <c r="T5236" s="402"/>
      <c r="U5236" s="402"/>
      <c r="V5236" s="402"/>
      <c r="AG5236" s="402"/>
      <c r="AH5236" s="402"/>
      <c r="AI5236" s="402"/>
      <c r="AJ5236" s="402"/>
    </row>
    <row r="5237" spans="10:36" hidden="1" x14ac:dyDescent="0.2">
      <c r="J5237" s="555" t="s">
        <v>987</v>
      </c>
      <c r="T5237" s="402"/>
      <c r="U5237" s="402"/>
      <c r="V5237" s="402"/>
      <c r="AG5237" s="402"/>
      <c r="AH5237" s="402"/>
      <c r="AI5237" s="402"/>
      <c r="AJ5237" s="402"/>
    </row>
    <row r="5238" spans="10:36" hidden="1" x14ac:dyDescent="0.2">
      <c r="J5238" s="555" t="s">
        <v>987</v>
      </c>
      <c r="T5238" s="402"/>
      <c r="U5238" s="402"/>
      <c r="V5238" s="402"/>
      <c r="AG5238" s="402"/>
      <c r="AH5238" s="402"/>
      <c r="AI5238" s="402"/>
      <c r="AJ5238" s="402"/>
    </row>
    <row r="5239" spans="10:36" hidden="1" x14ac:dyDescent="0.2">
      <c r="J5239" s="555" t="s">
        <v>987</v>
      </c>
      <c r="T5239" s="402"/>
      <c r="U5239" s="402"/>
      <c r="V5239" s="402"/>
      <c r="AG5239" s="402"/>
      <c r="AH5239" s="402"/>
      <c r="AI5239" s="402"/>
      <c r="AJ5239" s="402"/>
    </row>
    <row r="5240" spans="10:36" hidden="1" x14ac:dyDescent="0.2">
      <c r="J5240" s="555" t="s">
        <v>987</v>
      </c>
      <c r="T5240" s="402"/>
      <c r="U5240" s="402"/>
      <c r="V5240" s="402"/>
      <c r="AG5240" s="402"/>
      <c r="AH5240" s="402"/>
      <c r="AI5240" s="402"/>
      <c r="AJ5240" s="402"/>
    </row>
    <row r="5241" spans="10:36" hidden="1" x14ac:dyDescent="0.2">
      <c r="J5241" s="555" t="s">
        <v>987</v>
      </c>
      <c r="T5241" s="402"/>
      <c r="U5241" s="402"/>
      <c r="V5241" s="402"/>
      <c r="AG5241" s="402"/>
      <c r="AH5241" s="402"/>
      <c r="AI5241" s="402"/>
      <c r="AJ5241" s="402"/>
    </row>
    <row r="5242" spans="10:36" hidden="1" x14ac:dyDescent="0.2">
      <c r="J5242" s="555" t="s">
        <v>987</v>
      </c>
      <c r="T5242" s="402"/>
      <c r="U5242" s="402"/>
      <c r="V5242" s="402"/>
      <c r="AG5242" s="402"/>
      <c r="AH5242" s="402"/>
      <c r="AI5242" s="402"/>
      <c r="AJ5242" s="402"/>
    </row>
    <row r="5243" spans="10:36" hidden="1" x14ac:dyDescent="0.2">
      <c r="J5243" s="555" t="s">
        <v>987</v>
      </c>
      <c r="T5243" s="402"/>
      <c r="U5243" s="402"/>
      <c r="V5243" s="402"/>
      <c r="AG5243" s="402"/>
      <c r="AH5243" s="402"/>
      <c r="AI5243" s="402"/>
      <c r="AJ5243" s="402"/>
    </row>
    <row r="5244" spans="10:36" hidden="1" x14ac:dyDescent="0.2">
      <c r="J5244" s="555" t="s">
        <v>987</v>
      </c>
      <c r="T5244" s="402"/>
      <c r="U5244" s="402"/>
      <c r="V5244" s="402"/>
      <c r="AG5244" s="402"/>
      <c r="AH5244" s="402"/>
      <c r="AI5244" s="402"/>
      <c r="AJ5244" s="402"/>
    </row>
    <row r="5245" spans="10:36" hidden="1" x14ac:dyDescent="0.2">
      <c r="J5245" s="555" t="s">
        <v>987</v>
      </c>
      <c r="T5245" s="402"/>
      <c r="U5245" s="402"/>
      <c r="V5245" s="402"/>
      <c r="AG5245" s="402"/>
      <c r="AH5245" s="402"/>
      <c r="AI5245" s="402"/>
      <c r="AJ5245" s="402"/>
    </row>
    <row r="5246" spans="10:36" hidden="1" x14ac:dyDescent="0.2">
      <c r="J5246" s="555" t="s">
        <v>987</v>
      </c>
      <c r="T5246" s="402"/>
      <c r="U5246" s="402"/>
      <c r="V5246" s="402"/>
      <c r="AG5246" s="402"/>
      <c r="AH5246" s="402"/>
      <c r="AI5246" s="402"/>
      <c r="AJ5246" s="402"/>
    </row>
    <row r="5247" spans="10:36" hidden="1" x14ac:dyDescent="0.2">
      <c r="J5247" s="555" t="s">
        <v>987</v>
      </c>
      <c r="T5247" s="402"/>
      <c r="U5247" s="402"/>
      <c r="V5247" s="402"/>
      <c r="AG5247" s="402"/>
      <c r="AH5247" s="402"/>
      <c r="AI5247" s="402"/>
      <c r="AJ5247" s="402"/>
    </row>
    <row r="5248" spans="10:36" hidden="1" x14ac:dyDescent="0.2">
      <c r="J5248" s="555" t="s">
        <v>987</v>
      </c>
      <c r="T5248" s="402"/>
      <c r="U5248" s="402"/>
      <c r="V5248" s="402"/>
      <c r="AG5248" s="402"/>
      <c r="AH5248" s="402"/>
      <c r="AI5248" s="402"/>
      <c r="AJ5248" s="402"/>
    </row>
    <row r="5249" spans="10:36" hidden="1" x14ac:dyDescent="0.2">
      <c r="J5249" s="555" t="s">
        <v>987</v>
      </c>
      <c r="T5249" s="402"/>
      <c r="U5249" s="402"/>
      <c r="V5249" s="402"/>
      <c r="AG5249" s="402"/>
      <c r="AH5249" s="402"/>
      <c r="AI5249" s="402"/>
      <c r="AJ5249" s="402"/>
    </row>
    <row r="5250" spans="10:36" hidden="1" x14ac:dyDescent="0.2">
      <c r="J5250" s="555" t="s">
        <v>987</v>
      </c>
      <c r="T5250" s="402"/>
      <c r="U5250" s="402"/>
      <c r="V5250" s="402"/>
      <c r="AG5250" s="402"/>
      <c r="AH5250" s="402"/>
      <c r="AI5250" s="402"/>
      <c r="AJ5250" s="402"/>
    </row>
    <row r="5251" spans="10:36" hidden="1" x14ac:dyDescent="0.2">
      <c r="J5251" s="555" t="s">
        <v>987</v>
      </c>
      <c r="T5251" s="402"/>
      <c r="U5251" s="402"/>
      <c r="V5251" s="402"/>
      <c r="AG5251" s="402"/>
      <c r="AH5251" s="402"/>
      <c r="AI5251" s="402"/>
      <c r="AJ5251" s="402"/>
    </row>
    <row r="5252" spans="10:36" hidden="1" x14ac:dyDescent="0.2">
      <c r="J5252" s="555" t="s">
        <v>987</v>
      </c>
      <c r="T5252" s="402"/>
      <c r="U5252" s="402"/>
      <c r="V5252" s="402"/>
      <c r="AG5252" s="402"/>
      <c r="AH5252" s="402"/>
      <c r="AI5252" s="402"/>
      <c r="AJ5252" s="402"/>
    </row>
    <row r="5253" spans="10:36" hidden="1" x14ac:dyDescent="0.2">
      <c r="J5253" s="555" t="s">
        <v>987</v>
      </c>
      <c r="T5253" s="402"/>
      <c r="U5253" s="402"/>
      <c r="V5253" s="402"/>
      <c r="AG5253" s="402"/>
      <c r="AH5253" s="402"/>
      <c r="AI5253" s="402"/>
      <c r="AJ5253" s="402"/>
    </row>
    <row r="5254" spans="10:36" hidden="1" x14ac:dyDescent="0.2">
      <c r="J5254" s="555" t="s">
        <v>987</v>
      </c>
      <c r="T5254" s="402"/>
      <c r="U5254" s="402"/>
      <c r="V5254" s="402"/>
      <c r="AG5254" s="402"/>
      <c r="AH5254" s="402"/>
      <c r="AI5254" s="402"/>
      <c r="AJ5254" s="402"/>
    </row>
    <row r="5255" spans="10:36" hidden="1" x14ac:dyDescent="0.2">
      <c r="J5255" s="555" t="s">
        <v>987</v>
      </c>
      <c r="T5255" s="402"/>
      <c r="U5255" s="402"/>
      <c r="V5255" s="402"/>
      <c r="AG5255" s="402"/>
      <c r="AH5255" s="402"/>
      <c r="AI5255" s="402"/>
      <c r="AJ5255" s="402"/>
    </row>
    <row r="5256" spans="10:36" hidden="1" x14ac:dyDescent="0.2">
      <c r="J5256" s="555" t="s">
        <v>987</v>
      </c>
      <c r="T5256" s="402"/>
      <c r="U5256" s="402"/>
      <c r="V5256" s="402"/>
      <c r="AG5256" s="402"/>
      <c r="AH5256" s="402"/>
      <c r="AI5256" s="402"/>
      <c r="AJ5256" s="402"/>
    </row>
    <row r="5257" spans="10:36" hidden="1" x14ac:dyDescent="0.2">
      <c r="J5257" s="555" t="s">
        <v>987</v>
      </c>
      <c r="T5257" s="402"/>
      <c r="U5257" s="402"/>
      <c r="V5257" s="402"/>
      <c r="AG5257" s="402"/>
      <c r="AH5257" s="402"/>
      <c r="AI5257" s="402"/>
      <c r="AJ5257" s="402"/>
    </row>
    <row r="5258" spans="10:36" hidden="1" x14ac:dyDescent="0.2">
      <c r="J5258" s="555" t="s">
        <v>987</v>
      </c>
      <c r="T5258" s="402"/>
      <c r="U5258" s="402"/>
      <c r="V5258" s="402"/>
      <c r="AG5258" s="402"/>
      <c r="AH5258" s="402"/>
      <c r="AI5258" s="402"/>
      <c r="AJ5258" s="402"/>
    </row>
    <row r="5259" spans="10:36" hidden="1" x14ac:dyDescent="0.2">
      <c r="J5259" s="555" t="s">
        <v>987</v>
      </c>
      <c r="T5259" s="402"/>
      <c r="U5259" s="402"/>
      <c r="V5259" s="402"/>
      <c r="AG5259" s="402"/>
      <c r="AH5259" s="402"/>
      <c r="AI5259" s="402"/>
      <c r="AJ5259" s="402"/>
    </row>
    <row r="5260" spans="10:36" hidden="1" x14ac:dyDescent="0.2">
      <c r="J5260" s="555" t="s">
        <v>987</v>
      </c>
      <c r="T5260" s="402"/>
      <c r="U5260" s="402"/>
      <c r="V5260" s="402"/>
      <c r="AG5260" s="402"/>
      <c r="AH5260" s="402"/>
      <c r="AI5260" s="402"/>
      <c r="AJ5260" s="402"/>
    </row>
    <row r="5261" spans="10:36" hidden="1" x14ac:dyDescent="0.2">
      <c r="J5261" s="555" t="s">
        <v>987</v>
      </c>
      <c r="T5261" s="402"/>
      <c r="U5261" s="402"/>
      <c r="V5261" s="402"/>
      <c r="AG5261" s="402"/>
      <c r="AH5261" s="402"/>
      <c r="AI5261" s="402"/>
      <c r="AJ5261" s="402"/>
    </row>
    <row r="5262" spans="10:36" hidden="1" x14ac:dyDescent="0.2">
      <c r="J5262" s="555" t="s">
        <v>987</v>
      </c>
      <c r="T5262" s="402"/>
      <c r="U5262" s="402"/>
      <c r="V5262" s="402"/>
      <c r="AG5262" s="402"/>
      <c r="AH5262" s="402"/>
      <c r="AI5262" s="402"/>
      <c r="AJ5262" s="402"/>
    </row>
    <row r="5263" spans="10:36" hidden="1" x14ac:dyDescent="0.2">
      <c r="J5263" s="555" t="s">
        <v>987</v>
      </c>
      <c r="T5263" s="402"/>
      <c r="U5263" s="402"/>
      <c r="V5263" s="402"/>
      <c r="AG5263" s="402"/>
      <c r="AH5263" s="402"/>
      <c r="AI5263" s="402"/>
      <c r="AJ5263" s="402"/>
    </row>
    <row r="5264" spans="10:36" hidden="1" x14ac:dyDescent="0.2">
      <c r="J5264" s="555" t="s">
        <v>987</v>
      </c>
      <c r="T5264" s="402"/>
      <c r="U5264" s="402"/>
      <c r="V5264" s="402"/>
      <c r="AG5264" s="402"/>
      <c r="AH5264" s="402"/>
      <c r="AI5264" s="402"/>
      <c r="AJ5264" s="402"/>
    </row>
    <row r="5265" spans="10:36" hidden="1" x14ac:dyDescent="0.2">
      <c r="J5265" s="555" t="s">
        <v>987</v>
      </c>
      <c r="T5265" s="402"/>
      <c r="U5265" s="402"/>
      <c r="V5265" s="402"/>
      <c r="AG5265" s="402"/>
      <c r="AH5265" s="402"/>
      <c r="AI5265" s="402"/>
      <c r="AJ5265" s="402"/>
    </row>
    <row r="5266" spans="10:36" hidden="1" x14ac:dyDescent="0.2">
      <c r="J5266" s="555" t="s">
        <v>987</v>
      </c>
      <c r="T5266" s="402"/>
      <c r="U5266" s="402"/>
      <c r="V5266" s="402"/>
      <c r="AG5266" s="402"/>
      <c r="AH5266" s="402"/>
      <c r="AI5266" s="402"/>
      <c r="AJ5266" s="402"/>
    </row>
    <row r="5267" spans="10:36" hidden="1" x14ac:dyDescent="0.2">
      <c r="J5267" s="555" t="s">
        <v>987</v>
      </c>
      <c r="T5267" s="402"/>
      <c r="U5267" s="402"/>
      <c r="V5267" s="402"/>
      <c r="AG5267" s="402"/>
      <c r="AH5267" s="402"/>
      <c r="AI5267" s="402"/>
      <c r="AJ5267" s="402"/>
    </row>
    <row r="5268" spans="10:36" hidden="1" x14ac:dyDescent="0.2">
      <c r="J5268" s="555" t="s">
        <v>987</v>
      </c>
      <c r="T5268" s="402"/>
      <c r="U5268" s="402"/>
      <c r="V5268" s="402"/>
      <c r="AG5268" s="402"/>
      <c r="AH5268" s="402"/>
      <c r="AI5268" s="402"/>
      <c r="AJ5268" s="402"/>
    </row>
    <row r="5269" spans="10:36" hidden="1" x14ac:dyDescent="0.2">
      <c r="J5269" s="555" t="s">
        <v>987</v>
      </c>
      <c r="T5269" s="402"/>
      <c r="U5269" s="402"/>
      <c r="V5269" s="402"/>
      <c r="AG5269" s="402"/>
      <c r="AH5269" s="402"/>
      <c r="AI5269" s="402"/>
      <c r="AJ5269" s="402"/>
    </row>
    <row r="5270" spans="10:36" hidden="1" x14ac:dyDescent="0.2">
      <c r="J5270" s="555" t="s">
        <v>987</v>
      </c>
      <c r="T5270" s="402"/>
      <c r="U5270" s="402"/>
      <c r="V5270" s="402"/>
      <c r="AG5270" s="402"/>
      <c r="AH5270" s="402"/>
      <c r="AI5270" s="402"/>
      <c r="AJ5270" s="402"/>
    </row>
    <row r="5271" spans="10:36" hidden="1" x14ac:dyDescent="0.2">
      <c r="J5271" s="555" t="s">
        <v>987</v>
      </c>
      <c r="T5271" s="402"/>
      <c r="U5271" s="402"/>
      <c r="V5271" s="402"/>
      <c r="AG5271" s="402"/>
      <c r="AH5271" s="402"/>
      <c r="AI5271" s="402"/>
      <c r="AJ5271" s="402"/>
    </row>
    <row r="5272" spans="10:36" hidden="1" x14ac:dyDescent="0.2">
      <c r="J5272" s="555" t="s">
        <v>987</v>
      </c>
      <c r="T5272" s="402"/>
      <c r="U5272" s="402"/>
      <c r="V5272" s="402"/>
      <c r="AG5272" s="402"/>
      <c r="AH5272" s="402"/>
      <c r="AI5272" s="402"/>
      <c r="AJ5272" s="402"/>
    </row>
    <row r="5273" spans="10:36" hidden="1" x14ac:dyDescent="0.2">
      <c r="J5273" s="555" t="s">
        <v>987</v>
      </c>
      <c r="T5273" s="402"/>
      <c r="U5273" s="402"/>
      <c r="V5273" s="402"/>
      <c r="AG5273" s="402"/>
      <c r="AH5273" s="402"/>
      <c r="AI5273" s="402"/>
      <c r="AJ5273" s="402"/>
    </row>
    <row r="5274" spans="10:36" hidden="1" x14ac:dyDescent="0.2">
      <c r="J5274" s="555" t="s">
        <v>987</v>
      </c>
      <c r="T5274" s="402"/>
      <c r="U5274" s="402"/>
      <c r="V5274" s="402"/>
      <c r="AG5274" s="402"/>
      <c r="AH5274" s="402"/>
      <c r="AI5274" s="402"/>
      <c r="AJ5274" s="402"/>
    </row>
    <row r="5275" spans="10:36" hidden="1" x14ac:dyDescent="0.2">
      <c r="J5275" s="555" t="s">
        <v>987</v>
      </c>
      <c r="T5275" s="402"/>
      <c r="U5275" s="402"/>
      <c r="V5275" s="402"/>
      <c r="AG5275" s="402"/>
      <c r="AH5275" s="402"/>
      <c r="AI5275" s="402"/>
      <c r="AJ5275" s="402"/>
    </row>
    <row r="5276" spans="10:36" hidden="1" x14ac:dyDescent="0.2">
      <c r="J5276" s="555" t="s">
        <v>987</v>
      </c>
      <c r="T5276" s="402"/>
      <c r="U5276" s="402"/>
      <c r="V5276" s="402"/>
      <c r="AG5276" s="402"/>
      <c r="AH5276" s="402"/>
      <c r="AI5276" s="402"/>
      <c r="AJ5276" s="402"/>
    </row>
    <row r="5277" spans="10:36" hidden="1" x14ac:dyDescent="0.2">
      <c r="J5277" s="555" t="s">
        <v>987</v>
      </c>
      <c r="T5277" s="402"/>
      <c r="U5277" s="402"/>
      <c r="V5277" s="402"/>
      <c r="AG5277" s="402"/>
      <c r="AH5277" s="402"/>
      <c r="AI5277" s="402"/>
      <c r="AJ5277" s="402"/>
    </row>
    <row r="5278" spans="10:36" hidden="1" x14ac:dyDescent="0.2">
      <c r="J5278" s="555" t="s">
        <v>987</v>
      </c>
      <c r="T5278" s="402"/>
      <c r="U5278" s="402"/>
      <c r="V5278" s="402"/>
      <c r="AG5278" s="402"/>
      <c r="AH5278" s="402"/>
      <c r="AI5278" s="402"/>
      <c r="AJ5278" s="402"/>
    </row>
    <row r="5279" spans="10:36" hidden="1" x14ac:dyDescent="0.2">
      <c r="J5279" s="555" t="s">
        <v>987</v>
      </c>
      <c r="T5279" s="402"/>
      <c r="U5279" s="402"/>
      <c r="V5279" s="402"/>
      <c r="AG5279" s="402"/>
      <c r="AH5279" s="402"/>
      <c r="AI5279" s="402"/>
      <c r="AJ5279" s="402"/>
    </row>
    <row r="5280" spans="10:36" hidden="1" x14ac:dyDescent="0.2">
      <c r="J5280" s="555" t="s">
        <v>987</v>
      </c>
      <c r="T5280" s="402"/>
      <c r="U5280" s="402"/>
      <c r="V5280" s="402"/>
      <c r="AG5280" s="402"/>
      <c r="AH5280" s="402"/>
      <c r="AI5280" s="402"/>
      <c r="AJ5280" s="402"/>
    </row>
    <row r="5281" spans="10:36" hidden="1" x14ac:dyDescent="0.2">
      <c r="J5281" s="555" t="s">
        <v>987</v>
      </c>
      <c r="T5281" s="402"/>
      <c r="U5281" s="402"/>
      <c r="V5281" s="402"/>
      <c r="AG5281" s="402"/>
      <c r="AH5281" s="402"/>
      <c r="AI5281" s="402"/>
      <c r="AJ5281" s="402"/>
    </row>
    <row r="5282" spans="10:36" hidden="1" x14ac:dyDescent="0.2">
      <c r="J5282" s="555" t="s">
        <v>987</v>
      </c>
      <c r="T5282" s="402"/>
      <c r="U5282" s="402"/>
      <c r="V5282" s="402"/>
      <c r="AG5282" s="402"/>
      <c r="AH5282" s="402"/>
      <c r="AI5282" s="402"/>
      <c r="AJ5282" s="402"/>
    </row>
    <row r="5283" spans="10:36" hidden="1" x14ac:dyDescent="0.2">
      <c r="J5283" s="555" t="s">
        <v>987</v>
      </c>
      <c r="T5283" s="402"/>
      <c r="U5283" s="402"/>
      <c r="V5283" s="402"/>
      <c r="AG5283" s="402"/>
      <c r="AH5283" s="402"/>
      <c r="AI5283" s="402"/>
      <c r="AJ5283" s="402"/>
    </row>
    <row r="5284" spans="10:36" hidden="1" x14ac:dyDescent="0.2">
      <c r="J5284" s="555" t="s">
        <v>987</v>
      </c>
      <c r="T5284" s="402"/>
      <c r="U5284" s="402"/>
      <c r="V5284" s="402"/>
      <c r="AG5284" s="402"/>
      <c r="AH5284" s="402"/>
      <c r="AI5284" s="402"/>
      <c r="AJ5284" s="402"/>
    </row>
    <row r="5285" spans="10:36" hidden="1" x14ac:dyDescent="0.2">
      <c r="J5285" s="555" t="s">
        <v>987</v>
      </c>
      <c r="T5285" s="402"/>
      <c r="U5285" s="402"/>
      <c r="V5285" s="402"/>
      <c r="AG5285" s="402"/>
      <c r="AH5285" s="402"/>
      <c r="AI5285" s="402"/>
      <c r="AJ5285" s="402"/>
    </row>
    <row r="5286" spans="10:36" hidden="1" x14ac:dyDescent="0.2">
      <c r="J5286" s="555" t="s">
        <v>987</v>
      </c>
      <c r="T5286" s="402"/>
      <c r="U5286" s="402"/>
      <c r="V5286" s="402"/>
      <c r="AG5286" s="402"/>
      <c r="AH5286" s="402"/>
      <c r="AI5286" s="402"/>
      <c r="AJ5286" s="402"/>
    </row>
    <row r="5287" spans="10:36" hidden="1" x14ac:dyDescent="0.2">
      <c r="J5287" s="555" t="s">
        <v>987</v>
      </c>
      <c r="T5287" s="402"/>
      <c r="U5287" s="402"/>
      <c r="V5287" s="402"/>
      <c r="AG5287" s="402"/>
      <c r="AH5287" s="402"/>
      <c r="AI5287" s="402"/>
      <c r="AJ5287" s="402"/>
    </row>
    <row r="5288" spans="10:36" hidden="1" x14ac:dyDescent="0.2">
      <c r="J5288" s="555" t="s">
        <v>987</v>
      </c>
      <c r="T5288" s="402"/>
      <c r="U5288" s="402"/>
      <c r="V5288" s="402"/>
      <c r="AG5288" s="402"/>
      <c r="AH5288" s="402"/>
      <c r="AI5288" s="402"/>
      <c r="AJ5288" s="402"/>
    </row>
    <row r="5289" spans="10:36" hidden="1" x14ac:dyDescent="0.2">
      <c r="J5289" s="555" t="s">
        <v>987</v>
      </c>
      <c r="T5289" s="402"/>
      <c r="U5289" s="402"/>
      <c r="V5289" s="402"/>
      <c r="AG5289" s="402"/>
      <c r="AH5289" s="402"/>
      <c r="AI5289" s="402"/>
      <c r="AJ5289" s="402"/>
    </row>
    <row r="5290" spans="10:36" hidden="1" x14ac:dyDescent="0.2">
      <c r="J5290" s="555" t="s">
        <v>987</v>
      </c>
      <c r="T5290" s="402"/>
      <c r="U5290" s="402"/>
      <c r="V5290" s="402"/>
      <c r="AG5290" s="402"/>
      <c r="AH5290" s="402"/>
      <c r="AI5290" s="402"/>
      <c r="AJ5290" s="402"/>
    </row>
    <row r="5291" spans="10:36" hidden="1" x14ac:dyDescent="0.2">
      <c r="J5291" s="555" t="s">
        <v>987</v>
      </c>
      <c r="T5291" s="402"/>
      <c r="U5291" s="402"/>
      <c r="V5291" s="402"/>
      <c r="AG5291" s="402"/>
      <c r="AH5291" s="402"/>
      <c r="AI5291" s="402"/>
      <c r="AJ5291" s="402"/>
    </row>
    <row r="5292" spans="10:36" hidden="1" x14ac:dyDescent="0.2">
      <c r="J5292" s="555" t="s">
        <v>987</v>
      </c>
      <c r="T5292" s="402"/>
      <c r="U5292" s="402"/>
      <c r="V5292" s="402"/>
      <c r="AG5292" s="402"/>
      <c r="AH5292" s="402"/>
      <c r="AI5292" s="402"/>
      <c r="AJ5292" s="402"/>
    </row>
    <row r="5293" spans="10:36" hidden="1" x14ac:dyDescent="0.2">
      <c r="J5293" s="555" t="s">
        <v>987</v>
      </c>
      <c r="T5293" s="402"/>
      <c r="U5293" s="402"/>
      <c r="V5293" s="402"/>
      <c r="AG5293" s="402"/>
      <c r="AH5293" s="402"/>
      <c r="AI5293" s="402"/>
      <c r="AJ5293" s="402"/>
    </row>
    <row r="5294" spans="10:36" hidden="1" x14ac:dyDescent="0.2">
      <c r="J5294" s="555" t="s">
        <v>987</v>
      </c>
      <c r="T5294" s="402"/>
      <c r="U5294" s="402"/>
      <c r="V5294" s="402"/>
      <c r="AG5294" s="402"/>
      <c r="AH5294" s="402"/>
      <c r="AI5294" s="402"/>
      <c r="AJ5294" s="402"/>
    </row>
    <row r="5295" spans="10:36" hidden="1" x14ac:dyDescent="0.2">
      <c r="J5295" s="555" t="s">
        <v>987</v>
      </c>
      <c r="T5295" s="402"/>
      <c r="U5295" s="402"/>
      <c r="V5295" s="402"/>
      <c r="AG5295" s="402"/>
      <c r="AH5295" s="402"/>
      <c r="AI5295" s="402"/>
      <c r="AJ5295" s="402"/>
    </row>
    <row r="5296" spans="10:36" hidden="1" x14ac:dyDescent="0.2">
      <c r="J5296" s="555" t="s">
        <v>987</v>
      </c>
      <c r="T5296" s="402"/>
      <c r="U5296" s="402"/>
      <c r="V5296" s="402"/>
      <c r="AG5296" s="402"/>
      <c r="AH5296" s="402"/>
      <c r="AI5296" s="402"/>
      <c r="AJ5296" s="402"/>
    </row>
    <row r="5297" spans="10:36" hidden="1" x14ac:dyDescent="0.2">
      <c r="J5297" s="555" t="s">
        <v>987</v>
      </c>
      <c r="T5297" s="402"/>
      <c r="U5297" s="402"/>
      <c r="V5297" s="402"/>
      <c r="AG5297" s="402"/>
      <c r="AH5297" s="402"/>
      <c r="AI5297" s="402"/>
      <c r="AJ5297" s="402"/>
    </row>
    <row r="5298" spans="10:36" hidden="1" x14ac:dyDescent="0.2">
      <c r="J5298" s="555" t="s">
        <v>987</v>
      </c>
      <c r="T5298" s="402"/>
      <c r="U5298" s="402"/>
      <c r="V5298" s="402"/>
      <c r="AG5298" s="402"/>
      <c r="AH5298" s="402"/>
      <c r="AI5298" s="402"/>
      <c r="AJ5298" s="402"/>
    </row>
    <row r="5299" spans="10:36" hidden="1" x14ac:dyDescent="0.2">
      <c r="J5299" s="555" t="s">
        <v>987</v>
      </c>
      <c r="T5299" s="402"/>
      <c r="U5299" s="402"/>
      <c r="V5299" s="402"/>
      <c r="AG5299" s="402"/>
      <c r="AH5299" s="402"/>
      <c r="AI5299" s="402"/>
      <c r="AJ5299" s="402"/>
    </row>
    <row r="5300" spans="10:36" hidden="1" x14ac:dyDescent="0.2">
      <c r="J5300" s="555" t="s">
        <v>987</v>
      </c>
      <c r="T5300" s="402"/>
      <c r="U5300" s="402"/>
      <c r="V5300" s="402"/>
      <c r="AG5300" s="402"/>
      <c r="AH5300" s="402"/>
      <c r="AI5300" s="402"/>
      <c r="AJ5300" s="402"/>
    </row>
    <row r="5301" spans="10:36" hidden="1" x14ac:dyDescent="0.2">
      <c r="J5301" s="555" t="s">
        <v>987</v>
      </c>
      <c r="T5301" s="402"/>
      <c r="U5301" s="402"/>
      <c r="V5301" s="402"/>
      <c r="AG5301" s="402"/>
      <c r="AH5301" s="402"/>
      <c r="AI5301" s="402"/>
      <c r="AJ5301" s="402"/>
    </row>
    <row r="5302" spans="10:36" hidden="1" x14ac:dyDescent="0.2">
      <c r="J5302" s="555" t="s">
        <v>987</v>
      </c>
      <c r="T5302" s="402"/>
      <c r="U5302" s="402"/>
      <c r="V5302" s="402"/>
      <c r="AG5302" s="402"/>
      <c r="AH5302" s="402"/>
      <c r="AI5302" s="402"/>
      <c r="AJ5302" s="402"/>
    </row>
    <row r="5303" spans="10:36" hidden="1" x14ac:dyDescent="0.2">
      <c r="J5303" s="555" t="s">
        <v>987</v>
      </c>
      <c r="T5303" s="402"/>
      <c r="U5303" s="402"/>
      <c r="V5303" s="402"/>
      <c r="AG5303" s="402"/>
      <c r="AH5303" s="402"/>
      <c r="AI5303" s="402"/>
      <c r="AJ5303" s="402"/>
    </row>
    <row r="5304" spans="10:36" hidden="1" x14ac:dyDescent="0.2">
      <c r="J5304" s="555" t="s">
        <v>987</v>
      </c>
      <c r="T5304" s="402"/>
      <c r="U5304" s="402"/>
      <c r="V5304" s="402"/>
      <c r="AG5304" s="402"/>
      <c r="AH5304" s="402"/>
      <c r="AI5304" s="402"/>
      <c r="AJ5304" s="402"/>
    </row>
    <row r="5305" spans="10:36" hidden="1" x14ac:dyDescent="0.2">
      <c r="J5305" s="555" t="s">
        <v>987</v>
      </c>
      <c r="T5305" s="402"/>
      <c r="U5305" s="402"/>
      <c r="V5305" s="402"/>
      <c r="AG5305" s="402"/>
      <c r="AH5305" s="402"/>
      <c r="AI5305" s="402"/>
      <c r="AJ5305" s="402"/>
    </row>
    <row r="5306" spans="10:36" hidden="1" x14ac:dyDescent="0.2">
      <c r="J5306" s="555" t="s">
        <v>987</v>
      </c>
      <c r="T5306" s="402"/>
      <c r="U5306" s="402"/>
      <c r="V5306" s="402"/>
      <c r="AG5306" s="402"/>
      <c r="AH5306" s="402"/>
      <c r="AI5306" s="402"/>
      <c r="AJ5306" s="402"/>
    </row>
    <row r="5307" spans="10:36" hidden="1" x14ac:dyDescent="0.2">
      <c r="J5307" s="555" t="s">
        <v>987</v>
      </c>
      <c r="T5307" s="402"/>
      <c r="U5307" s="402"/>
      <c r="V5307" s="402"/>
      <c r="AG5307" s="402"/>
      <c r="AH5307" s="402"/>
      <c r="AI5307" s="402"/>
      <c r="AJ5307" s="402"/>
    </row>
    <row r="5308" spans="10:36" hidden="1" x14ac:dyDescent="0.2">
      <c r="J5308" s="555" t="s">
        <v>987</v>
      </c>
      <c r="T5308" s="402"/>
      <c r="U5308" s="402"/>
      <c r="V5308" s="402"/>
      <c r="AG5308" s="402"/>
      <c r="AH5308" s="402"/>
      <c r="AI5308" s="402"/>
      <c r="AJ5308" s="402"/>
    </row>
    <row r="5309" spans="10:36" hidden="1" x14ac:dyDescent="0.2">
      <c r="J5309" s="555" t="s">
        <v>987</v>
      </c>
      <c r="T5309" s="402"/>
      <c r="U5309" s="402"/>
      <c r="V5309" s="402"/>
      <c r="AG5309" s="402"/>
      <c r="AH5309" s="402"/>
      <c r="AI5309" s="402"/>
      <c r="AJ5309" s="402"/>
    </row>
    <row r="5310" spans="10:36" hidden="1" x14ac:dyDescent="0.2">
      <c r="J5310" s="555" t="s">
        <v>987</v>
      </c>
      <c r="T5310" s="402"/>
      <c r="U5310" s="402"/>
      <c r="V5310" s="402"/>
      <c r="AG5310" s="402"/>
      <c r="AH5310" s="402"/>
      <c r="AI5310" s="402"/>
      <c r="AJ5310" s="402"/>
    </row>
    <row r="5311" spans="10:36" hidden="1" x14ac:dyDescent="0.2">
      <c r="J5311" s="555" t="s">
        <v>987</v>
      </c>
      <c r="T5311" s="402"/>
      <c r="U5311" s="402"/>
      <c r="V5311" s="402"/>
      <c r="AG5311" s="402"/>
      <c r="AH5311" s="402"/>
      <c r="AI5311" s="402"/>
      <c r="AJ5311" s="402"/>
    </row>
    <row r="5312" spans="10:36" hidden="1" x14ac:dyDescent="0.2">
      <c r="J5312" s="555" t="s">
        <v>987</v>
      </c>
      <c r="T5312" s="402"/>
      <c r="U5312" s="402"/>
      <c r="V5312" s="402"/>
      <c r="AG5312" s="402"/>
      <c r="AH5312" s="402"/>
      <c r="AI5312" s="402"/>
      <c r="AJ5312" s="402"/>
    </row>
    <row r="5313" spans="10:36" hidden="1" x14ac:dyDescent="0.2">
      <c r="J5313" s="555" t="s">
        <v>987</v>
      </c>
      <c r="T5313" s="402"/>
      <c r="U5313" s="402"/>
      <c r="V5313" s="402"/>
      <c r="AG5313" s="402"/>
      <c r="AH5313" s="402"/>
      <c r="AI5313" s="402"/>
      <c r="AJ5313" s="402"/>
    </row>
    <row r="5314" spans="10:36" hidden="1" x14ac:dyDescent="0.2">
      <c r="J5314" s="555" t="s">
        <v>987</v>
      </c>
      <c r="T5314" s="402"/>
      <c r="U5314" s="402"/>
      <c r="V5314" s="402"/>
      <c r="AG5314" s="402"/>
      <c r="AH5314" s="402"/>
      <c r="AI5314" s="402"/>
      <c r="AJ5314" s="402"/>
    </row>
    <row r="5315" spans="10:36" hidden="1" x14ac:dyDescent="0.2">
      <c r="J5315" s="555" t="s">
        <v>987</v>
      </c>
      <c r="T5315" s="402"/>
      <c r="U5315" s="402"/>
      <c r="V5315" s="402"/>
      <c r="AG5315" s="402"/>
      <c r="AH5315" s="402"/>
      <c r="AI5315" s="402"/>
      <c r="AJ5315" s="402"/>
    </row>
    <row r="5316" spans="10:36" hidden="1" x14ac:dyDescent="0.2">
      <c r="J5316" s="555" t="s">
        <v>987</v>
      </c>
      <c r="T5316" s="402"/>
      <c r="U5316" s="402"/>
      <c r="V5316" s="402"/>
      <c r="AG5316" s="402"/>
      <c r="AH5316" s="402"/>
      <c r="AI5316" s="402"/>
      <c r="AJ5316" s="402"/>
    </row>
    <row r="5317" spans="10:36" hidden="1" x14ac:dyDescent="0.2">
      <c r="J5317" s="555" t="s">
        <v>987</v>
      </c>
      <c r="T5317" s="402"/>
      <c r="U5317" s="402"/>
      <c r="V5317" s="402"/>
      <c r="AG5317" s="402"/>
      <c r="AH5317" s="402"/>
      <c r="AI5317" s="402"/>
      <c r="AJ5317" s="402"/>
    </row>
    <row r="5318" spans="10:36" hidden="1" x14ac:dyDescent="0.2">
      <c r="J5318" s="555" t="s">
        <v>987</v>
      </c>
      <c r="T5318" s="402"/>
      <c r="U5318" s="402"/>
      <c r="V5318" s="402"/>
      <c r="AG5318" s="402"/>
      <c r="AH5318" s="402"/>
      <c r="AI5318" s="402"/>
      <c r="AJ5318" s="402"/>
    </row>
    <row r="5319" spans="10:36" hidden="1" x14ac:dyDescent="0.2">
      <c r="J5319" s="555" t="s">
        <v>987</v>
      </c>
      <c r="T5319" s="402"/>
      <c r="U5319" s="402"/>
      <c r="V5319" s="402"/>
      <c r="AG5319" s="402"/>
      <c r="AH5319" s="402"/>
      <c r="AI5319" s="402"/>
      <c r="AJ5319" s="402"/>
    </row>
    <row r="5320" spans="10:36" hidden="1" x14ac:dyDescent="0.2">
      <c r="J5320" s="555" t="s">
        <v>987</v>
      </c>
      <c r="T5320" s="402"/>
      <c r="U5320" s="402"/>
      <c r="V5320" s="402"/>
      <c r="AG5320" s="402"/>
      <c r="AH5320" s="402"/>
      <c r="AI5320" s="402"/>
      <c r="AJ5320" s="402"/>
    </row>
    <row r="5321" spans="10:36" hidden="1" x14ac:dyDescent="0.2">
      <c r="J5321" s="555" t="s">
        <v>987</v>
      </c>
      <c r="T5321" s="402"/>
      <c r="U5321" s="402"/>
      <c r="V5321" s="402"/>
      <c r="AG5321" s="402"/>
      <c r="AH5321" s="402"/>
      <c r="AI5321" s="402"/>
      <c r="AJ5321" s="402"/>
    </row>
    <row r="5322" spans="10:36" hidden="1" x14ac:dyDescent="0.2">
      <c r="J5322" s="555" t="s">
        <v>987</v>
      </c>
      <c r="T5322" s="402"/>
      <c r="U5322" s="402"/>
      <c r="V5322" s="402"/>
      <c r="AG5322" s="402"/>
      <c r="AH5322" s="402"/>
      <c r="AI5322" s="402"/>
      <c r="AJ5322" s="402"/>
    </row>
    <row r="5323" spans="10:36" hidden="1" x14ac:dyDescent="0.2">
      <c r="J5323" s="555" t="s">
        <v>987</v>
      </c>
      <c r="T5323" s="402"/>
      <c r="U5323" s="402"/>
      <c r="V5323" s="402"/>
      <c r="AG5323" s="402"/>
      <c r="AH5323" s="402"/>
      <c r="AI5323" s="402"/>
      <c r="AJ5323" s="402"/>
    </row>
    <row r="5324" spans="10:36" hidden="1" x14ac:dyDescent="0.2">
      <c r="J5324" s="555" t="s">
        <v>987</v>
      </c>
      <c r="T5324" s="402"/>
      <c r="U5324" s="402"/>
      <c r="V5324" s="402"/>
      <c r="AG5324" s="402"/>
      <c r="AH5324" s="402"/>
      <c r="AI5324" s="402"/>
      <c r="AJ5324" s="402"/>
    </row>
    <row r="5325" spans="10:36" hidden="1" x14ac:dyDescent="0.2">
      <c r="J5325" s="555" t="s">
        <v>987</v>
      </c>
      <c r="T5325" s="402"/>
      <c r="U5325" s="402"/>
      <c r="V5325" s="402"/>
      <c r="AG5325" s="402"/>
      <c r="AH5325" s="402"/>
      <c r="AI5325" s="402"/>
      <c r="AJ5325" s="402"/>
    </row>
    <row r="5326" spans="10:36" hidden="1" x14ac:dyDescent="0.2">
      <c r="J5326" s="555" t="s">
        <v>987</v>
      </c>
      <c r="T5326" s="402"/>
      <c r="U5326" s="402"/>
      <c r="V5326" s="402"/>
      <c r="AG5326" s="402"/>
      <c r="AH5326" s="402"/>
      <c r="AI5326" s="402"/>
      <c r="AJ5326" s="402"/>
    </row>
    <row r="5327" spans="10:36" hidden="1" x14ac:dyDescent="0.2">
      <c r="J5327" s="555" t="s">
        <v>987</v>
      </c>
      <c r="T5327" s="402"/>
      <c r="U5327" s="402"/>
      <c r="V5327" s="402"/>
      <c r="AG5327" s="402"/>
      <c r="AH5327" s="402"/>
      <c r="AI5327" s="402"/>
      <c r="AJ5327" s="402"/>
    </row>
    <row r="5328" spans="10:36" hidden="1" x14ac:dyDescent="0.2">
      <c r="J5328" s="555" t="s">
        <v>987</v>
      </c>
      <c r="T5328" s="402"/>
      <c r="U5328" s="402"/>
      <c r="V5328" s="402"/>
      <c r="AG5328" s="402"/>
      <c r="AH5328" s="402"/>
      <c r="AI5328" s="402"/>
      <c r="AJ5328" s="402"/>
    </row>
    <row r="5329" spans="10:36" hidden="1" x14ac:dyDescent="0.2">
      <c r="J5329" s="555" t="s">
        <v>987</v>
      </c>
      <c r="T5329" s="402"/>
      <c r="U5329" s="402"/>
      <c r="V5329" s="402"/>
      <c r="AG5329" s="402"/>
      <c r="AH5329" s="402"/>
      <c r="AI5329" s="402"/>
      <c r="AJ5329" s="402"/>
    </row>
    <row r="5330" spans="10:36" hidden="1" x14ac:dyDescent="0.2">
      <c r="J5330" s="555" t="s">
        <v>987</v>
      </c>
      <c r="T5330" s="402"/>
      <c r="U5330" s="402"/>
      <c r="V5330" s="402"/>
      <c r="AG5330" s="402"/>
      <c r="AH5330" s="402"/>
      <c r="AI5330" s="402"/>
      <c r="AJ5330" s="402"/>
    </row>
    <row r="5331" spans="10:36" hidden="1" x14ac:dyDescent="0.2">
      <c r="J5331" s="555" t="s">
        <v>987</v>
      </c>
      <c r="T5331" s="402"/>
      <c r="U5331" s="402"/>
      <c r="V5331" s="402"/>
      <c r="AG5331" s="402"/>
      <c r="AH5331" s="402"/>
      <c r="AI5331" s="402"/>
      <c r="AJ5331" s="402"/>
    </row>
    <row r="5332" spans="10:36" hidden="1" x14ac:dyDescent="0.2">
      <c r="J5332" s="555" t="s">
        <v>987</v>
      </c>
      <c r="T5332" s="402"/>
      <c r="U5332" s="402"/>
      <c r="V5332" s="402"/>
      <c r="AG5332" s="402"/>
      <c r="AH5332" s="402"/>
      <c r="AI5332" s="402"/>
      <c r="AJ5332" s="402"/>
    </row>
    <row r="5333" spans="10:36" hidden="1" x14ac:dyDescent="0.2">
      <c r="J5333" s="555" t="s">
        <v>987</v>
      </c>
      <c r="T5333" s="402"/>
      <c r="U5333" s="402"/>
      <c r="V5333" s="402"/>
      <c r="AG5333" s="402"/>
      <c r="AH5333" s="402"/>
      <c r="AI5333" s="402"/>
      <c r="AJ5333" s="402"/>
    </row>
    <row r="5334" spans="10:36" hidden="1" x14ac:dyDescent="0.2">
      <c r="J5334" s="555" t="s">
        <v>987</v>
      </c>
      <c r="T5334" s="402"/>
      <c r="U5334" s="402"/>
      <c r="V5334" s="402"/>
      <c r="AG5334" s="402"/>
      <c r="AH5334" s="402"/>
      <c r="AI5334" s="402"/>
      <c r="AJ5334" s="402"/>
    </row>
    <row r="5335" spans="10:36" hidden="1" x14ac:dyDescent="0.2">
      <c r="J5335" s="555" t="s">
        <v>987</v>
      </c>
      <c r="T5335" s="402"/>
      <c r="U5335" s="402"/>
      <c r="V5335" s="402"/>
      <c r="AG5335" s="402"/>
      <c r="AH5335" s="402"/>
      <c r="AI5335" s="402"/>
      <c r="AJ5335" s="402"/>
    </row>
    <row r="5336" spans="10:36" hidden="1" x14ac:dyDescent="0.2">
      <c r="J5336" s="555" t="s">
        <v>987</v>
      </c>
      <c r="T5336" s="402"/>
      <c r="U5336" s="402"/>
      <c r="V5336" s="402"/>
      <c r="AG5336" s="402"/>
      <c r="AH5336" s="402"/>
      <c r="AI5336" s="402"/>
      <c r="AJ5336" s="402"/>
    </row>
    <row r="5337" spans="10:36" hidden="1" x14ac:dyDescent="0.2">
      <c r="J5337" s="555" t="s">
        <v>987</v>
      </c>
      <c r="T5337" s="402"/>
      <c r="U5337" s="402"/>
      <c r="V5337" s="402"/>
      <c r="AG5337" s="402"/>
      <c r="AH5337" s="402"/>
      <c r="AI5337" s="402"/>
      <c r="AJ5337" s="402"/>
    </row>
    <row r="5338" spans="10:36" hidden="1" x14ac:dyDescent="0.2">
      <c r="J5338" s="555" t="s">
        <v>987</v>
      </c>
      <c r="T5338" s="402"/>
      <c r="U5338" s="402"/>
      <c r="V5338" s="402"/>
      <c r="AG5338" s="402"/>
      <c r="AH5338" s="402"/>
      <c r="AI5338" s="402"/>
      <c r="AJ5338" s="402"/>
    </row>
    <row r="5339" spans="10:36" hidden="1" x14ac:dyDescent="0.2">
      <c r="J5339" s="555" t="s">
        <v>987</v>
      </c>
      <c r="T5339" s="402"/>
      <c r="U5339" s="402"/>
      <c r="V5339" s="402"/>
      <c r="AG5339" s="402"/>
      <c r="AH5339" s="402"/>
      <c r="AI5339" s="402"/>
      <c r="AJ5339" s="402"/>
    </row>
    <row r="5340" spans="10:36" hidden="1" x14ac:dyDescent="0.2">
      <c r="J5340" s="555" t="s">
        <v>987</v>
      </c>
      <c r="T5340" s="402"/>
      <c r="U5340" s="402"/>
      <c r="V5340" s="402"/>
      <c r="AG5340" s="402"/>
      <c r="AH5340" s="402"/>
      <c r="AI5340" s="402"/>
      <c r="AJ5340" s="402"/>
    </row>
    <row r="5341" spans="10:36" hidden="1" x14ac:dyDescent="0.2">
      <c r="J5341" s="555" t="s">
        <v>987</v>
      </c>
      <c r="T5341" s="402"/>
      <c r="U5341" s="402"/>
      <c r="V5341" s="402"/>
      <c r="AG5341" s="402"/>
      <c r="AH5341" s="402"/>
      <c r="AI5341" s="402"/>
      <c r="AJ5341" s="402"/>
    </row>
    <row r="5342" spans="10:36" hidden="1" x14ac:dyDescent="0.2">
      <c r="J5342" s="555" t="s">
        <v>987</v>
      </c>
      <c r="T5342" s="402"/>
      <c r="U5342" s="402"/>
      <c r="V5342" s="402"/>
      <c r="AG5342" s="402"/>
      <c r="AH5342" s="402"/>
      <c r="AI5342" s="402"/>
      <c r="AJ5342" s="402"/>
    </row>
    <row r="5343" spans="10:36" hidden="1" x14ac:dyDescent="0.2">
      <c r="J5343" s="555" t="s">
        <v>987</v>
      </c>
      <c r="T5343" s="402"/>
      <c r="U5343" s="402"/>
      <c r="V5343" s="402"/>
      <c r="AG5343" s="402"/>
      <c r="AH5343" s="402"/>
      <c r="AI5343" s="402"/>
      <c r="AJ5343" s="402"/>
    </row>
    <row r="5344" spans="10:36" hidden="1" x14ac:dyDescent="0.2">
      <c r="J5344" s="555" t="s">
        <v>987</v>
      </c>
      <c r="T5344" s="402"/>
      <c r="U5344" s="402"/>
      <c r="V5344" s="402"/>
      <c r="AG5344" s="402"/>
      <c r="AH5344" s="402"/>
      <c r="AI5344" s="402"/>
      <c r="AJ5344" s="402"/>
    </row>
    <row r="5345" spans="10:36" hidden="1" x14ac:dyDescent="0.2">
      <c r="J5345" s="555" t="s">
        <v>987</v>
      </c>
      <c r="T5345" s="402"/>
      <c r="U5345" s="402"/>
      <c r="V5345" s="402"/>
      <c r="AG5345" s="402"/>
      <c r="AH5345" s="402"/>
      <c r="AI5345" s="402"/>
      <c r="AJ5345" s="402"/>
    </row>
    <row r="5346" spans="10:36" hidden="1" x14ac:dyDescent="0.2">
      <c r="J5346" s="555" t="s">
        <v>987</v>
      </c>
      <c r="T5346" s="402"/>
      <c r="U5346" s="402"/>
      <c r="V5346" s="402"/>
      <c r="AG5346" s="402"/>
      <c r="AH5346" s="402"/>
      <c r="AI5346" s="402"/>
      <c r="AJ5346" s="402"/>
    </row>
    <row r="5347" spans="10:36" hidden="1" x14ac:dyDescent="0.2">
      <c r="J5347" s="555" t="s">
        <v>987</v>
      </c>
      <c r="T5347" s="402"/>
      <c r="U5347" s="402"/>
      <c r="V5347" s="402"/>
      <c r="AG5347" s="402"/>
      <c r="AH5347" s="402"/>
      <c r="AI5347" s="402"/>
      <c r="AJ5347" s="402"/>
    </row>
    <row r="5348" spans="10:36" hidden="1" x14ac:dyDescent="0.2">
      <c r="J5348" s="555" t="s">
        <v>987</v>
      </c>
      <c r="T5348" s="402"/>
      <c r="U5348" s="402"/>
      <c r="V5348" s="402"/>
      <c r="AG5348" s="402"/>
      <c r="AH5348" s="402"/>
      <c r="AI5348" s="402"/>
      <c r="AJ5348" s="402"/>
    </row>
    <row r="5349" spans="10:36" hidden="1" x14ac:dyDescent="0.2">
      <c r="J5349" s="555" t="s">
        <v>987</v>
      </c>
      <c r="T5349" s="402"/>
      <c r="U5349" s="402"/>
      <c r="V5349" s="402"/>
      <c r="AG5349" s="402"/>
      <c r="AH5349" s="402"/>
      <c r="AI5349" s="402"/>
      <c r="AJ5349" s="402"/>
    </row>
    <row r="5350" spans="10:36" hidden="1" x14ac:dyDescent="0.2">
      <c r="J5350" s="555" t="s">
        <v>987</v>
      </c>
      <c r="T5350" s="402"/>
      <c r="U5350" s="402"/>
      <c r="V5350" s="402"/>
      <c r="AG5350" s="402"/>
      <c r="AH5350" s="402"/>
      <c r="AI5350" s="402"/>
      <c r="AJ5350" s="402"/>
    </row>
    <row r="5351" spans="10:36" hidden="1" x14ac:dyDescent="0.2">
      <c r="J5351" s="555" t="s">
        <v>987</v>
      </c>
      <c r="T5351" s="402"/>
      <c r="U5351" s="402"/>
      <c r="V5351" s="402"/>
      <c r="AG5351" s="402"/>
      <c r="AH5351" s="402"/>
      <c r="AI5351" s="402"/>
      <c r="AJ5351" s="402"/>
    </row>
    <row r="5352" spans="10:36" hidden="1" x14ac:dyDescent="0.2">
      <c r="J5352" s="555" t="s">
        <v>987</v>
      </c>
      <c r="T5352" s="402"/>
      <c r="U5352" s="402"/>
      <c r="V5352" s="402"/>
      <c r="AG5352" s="402"/>
      <c r="AH5352" s="402"/>
      <c r="AI5352" s="402"/>
      <c r="AJ5352" s="402"/>
    </row>
    <row r="5353" spans="10:36" hidden="1" x14ac:dyDescent="0.2">
      <c r="J5353" s="555" t="s">
        <v>987</v>
      </c>
      <c r="T5353" s="402"/>
      <c r="U5353" s="402"/>
      <c r="V5353" s="402"/>
      <c r="AG5353" s="402"/>
      <c r="AH5353" s="402"/>
      <c r="AI5353" s="402"/>
      <c r="AJ5353" s="402"/>
    </row>
    <row r="5354" spans="10:36" hidden="1" x14ac:dyDescent="0.2">
      <c r="J5354" s="555" t="s">
        <v>987</v>
      </c>
      <c r="T5354" s="402"/>
      <c r="U5354" s="402"/>
      <c r="V5354" s="402"/>
      <c r="AG5354" s="402"/>
      <c r="AH5354" s="402"/>
      <c r="AI5354" s="402"/>
      <c r="AJ5354" s="402"/>
    </row>
    <row r="5355" spans="10:36" hidden="1" x14ac:dyDescent="0.2">
      <c r="J5355" s="555" t="s">
        <v>987</v>
      </c>
      <c r="T5355" s="402"/>
      <c r="U5355" s="402"/>
      <c r="V5355" s="402"/>
      <c r="AG5355" s="402"/>
      <c r="AH5355" s="402"/>
      <c r="AI5355" s="402"/>
      <c r="AJ5355" s="402"/>
    </row>
    <row r="5356" spans="10:36" hidden="1" x14ac:dyDescent="0.2">
      <c r="J5356" s="555" t="s">
        <v>987</v>
      </c>
      <c r="T5356" s="402"/>
      <c r="U5356" s="402"/>
      <c r="V5356" s="402"/>
      <c r="AG5356" s="402"/>
      <c r="AH5356" s="402"/>
      <c r="AI5356" s="402"/>
      <c r="AJ5356" s="402"/>
    </row>
    <row r="5357" spans="10:36" hidden="1" x14ac:dyDescent="0.2">
      <c r="J5357" s="555" t="s">
        <v>987</v>
      </c>
      <c r="T5357" s="402"/>
      <c r="U5357" s="402"/>
      <c r="V5357" s="402"/>
      <c r="AG5357" s="402"/>
      <c r="AH5357" s="402"/>
      <c r="AI5357" s="402"/>
      <c r="AJ5357" s="402"/>
    </row>
    <row r="5358" spans="10:36" hidden="1" x14ac:dyDescent="0.2">
      <c r="J5358" s="555" t="s">
        <v>987</v>
      </c>
      <c r="T5358" s="402"/>
      <c r="U5358" s="402"/>
      <c r="V5358" s="402"/>
      <c r="AG5358" s="402"/>
      <c r="AH5358" s="402"/>
      <c r="AI5358" s="402"/>
      <c r="AJ5358" s="402"/>
    </row>
    <row r="5359" spans="10:36" hidden="1" x14ac:dyDescent="0.2">
      <c r="J5359" s="555" t="s">
        <v>987</v>
      </c>
      <c r="T5359" s="402"/>
      <c r="U5359" s="402"/>
      <c r="V5359" s="402"/>
      <c r="AG5359" s="402"/>
      <c r="AH5359" s="402"/>
      <c r="AI5359" s="402"/>
      <c r="AJ5359" s="402"/>
    </row>
    <row r="5360" spans="10:36" hidden="1" x14ac:dyDescent="0.2">
      <c r="J5360" s="555" t="s">
        <v>987</v>
      </c>
      <c r="T5360" s="402"/>
      <c r="U5360" s="402"/>
      <c r="V5360" s="402"/>
      <c r="AG5360" s="402"/>
      <c r="AH5360" s="402"/>
      <c r="AI5360" s="402"/>
      <c r="AJ5360" s="402"/>
    </row>
    <row r="5361" spans="10:36" hidden="1" x14ac:dyDescent="0.2">
      <c r="J5361" s="555" t="s">
        <v>987</v>
      </c>
      <c r="T5361" s="402"/>
      <c r="U5361" s="402"/>
      <c r="V5361" s="402"/>
      <c r="AG5361" s="402"/>
      <c r="AH5361" s="402"/>
      <c r="AI5361" s="402"/>
      <c r="AJ5361" s="402"/>
    </row>
    <row r="5362" spans="10:36" hidden="1" x14ac:dyDescent="0.2">
      <c r="J5362" s="555" t="s">
        <v>987</v>
      </c>
      <c r="T5362" s="402"/>
      <c r="U5362" s="402"/>
      <c r="V5362" s="402"/>
      <c r="AG5362" s="402"/>
      <c r="AH5362" s="402"/>
      <c r="AI5362" s="402"/>
      <c r="AJ5362" s="402"/>
    </row>
    <row r="5363" spans="10:36" hidden="1" x14ac:dyDescent="0.2">
      <c r="J5363" s="555" t="s">
        <v>987</v>
      </c>
      <c r="T5363" s="402"/>
      <c r="U5363" s="402"/>
      <c r="V5363" s="402"/>
      <c r="AG5363" s="402"/>
      <c r="AH5363" s="402"/>
      <c r="AI5363" s="402"/>
      <c r="AJ5363" s="402"/>
    </row>
    <row r="5364" spans="10:36" hidden="1" x14ac:dyDescent="0.2">
      <c r="J5364" s="555" t="s">
        <v>987</v>
      </c>
      <c r="T5364" s="402"/>
      <c r="U5364" s="402"/>
      <c r="V5364" s="402"/>
      <c r="AG5364" s="402"/>
      <c r="AH5364" s="402"/>
      <c r="AI5364" s="402"/>
      <c r="AJ5364" s="402"/>
    </row>
    <row r="5365" spans="10:36" hidden="1" x14ac:dyDescent="0.2">
      <c r="J5365" s="555" t="s">
        <v>987</v>
      </c>
      <c r="T5365" s="402"/>
      <c r="U5365" s="402"/>
      <c r="V5365" s="402"/>
      <c r="AG5365" s="402"/>
      <c r="AH5365" s="402"/>
      <c r="AI5365" s="402"/>
      <c r="AJ5365" s="402"/>
    </row>
    <row r="5366" spans="10:36" hidden="1" x14ac:dyDescent="0.2">
      <c r="J5366" s="555" t="s">
        <v>987</v>
      </c>
      <c r="T5366" s="402"/>
      <c r="U5366" s="402"/>
      <c r="V5366" s="402"/>
      <c r="AG5366" s="402"/>
      <c r="AH5366" s="402"/>
      <c r="AI5366" s="402"/>
      <c r="AJ5366" s="402"/>
    </row>
    <row r="5367" spans="10:36" hidden="1" x14ac:dyDescent="0.2">
      <c r="J5367" s="555" t="s">
        <v>987</v>
      </c>
      <c r="T5367" s="402"/>
      <c r="U5367" s="402"/>
      <c r="V5367" s="402"/>
      <c r="AG5367" s="402"/>
      <c r="AH5367" s="402"/>
      <c r="AI5367" s="402"/>
      <c r="AJ5367" s="402"/>
    </row>
    <row r="5368" spans="10:36" hidden="1" x14ac:dyDescent="0.2">
      <c r="J5368" s="555" t="s">
        <v>987</v>
      </c>
      <c r="T5368" s="402"/>
      <c r="U5368" s="402"/>
      <c r="V5368" s="402"/>
      <c r="AG5368" s="402"/>
      <c r="AH5368" s="402"/>
      <c r="AI5368" s="402"/>
      <c r="AJ5368" s="402"/>
    </row>
    <row r="5369" spans="10:36" hidden="1" x14ac:dyDescent="0.2">
      <c r="J5369" s="555" t="s">
        <v>987</v>
      </c>
      <c r="T5369" s="402"/>
      <c r="U5369" s="402"/>
      <c r="V5369" s="402"/>
      <c r="AG5369" s="402"/>
      <c r="AH5369" s="402"/>
      <c r="AI5369" s="402"/>
      <c r="AJ5369" s="402"/>
    </row>
    <row r="5370" spans="10:36" hidden="1" x14ac:dyDescent="0.2">
      <c r="J5370" s="555" t="s">
        <v>987</v>
      </c>
      <c r="T5370" s="402"/>
      <c r="U5370" s="402"/>
      <c r="V5370" s="402"/>
      <c r="AG5370" s="402"/>
      <c r="AH5370" s="402"/>
      <c r="AI5370" s="402"/>
      <c r="AJ5370" s="402"/>
    </row>
    <row r="5371" spans="10:36" hidden="1" x14ac:dyDescent="0.2">
      <c r="J5371" s="555" t="s">
        <v>987</v>
      </c>
      <c r="T5371" s="402"/>
      <c r="U5371" s="402"/>
      <c r="V5371" s="402"/>
      <c r="AG5371" s="402"/>
      <c r="AH5371" s="402"/>
      <c r="AI5371" s="402"/>
      <c r="AJ5371" s="402"/>
    </row>
    <row r="5372" spans="10:36" hidden="1" x14ac:dyDescent="0.2">
      <c r="J5372" s="555" t="s">
        <v>987</v>
      </c>
      <c r="T5372" s="402"/>
      <c r="U5372" s="402"/>
      <c r="V5372" s="402"/>
      <c r="AG5372" s="402"/>
      <c r="AH5372" s="402"/>
      <c r="AI5372" s="402"/>
      <c r="AJ5372" s="402"/>
    </row>
    <row r="5373" spans="10:36" hidden="1" x14ac:dyDescent="0.2">
      <c r="J5373" s="555" t="s">
        <v>987</v>
      </c>
      <c r="T5373" s="402"/>
      <c r="U5373" s="402"/>
      <c r="V5373" s="402"/>
      <c r="AG5373" s="402"/>
      <c r="AH5373" s="402"/>
      <c r="AI5373" s="402"/>
      <c r="AJ5373" s="402"/>
    </row>
    <row r="5374" spans="10:36" hidden="1" x14ac:dyDescent="0.2">
      <c r="J5374" s="555" t="s">
        <v>987</v>
      </c>
      <c r="T5374" s="402"/>
      <c r="U5374" s="402"/>
      <c r="V5374" s="402"/>
      <c r="AG5374" s="402"/>
      <c r="AH5374" s="402"/>
      <c r="AI5374" s="402"/>
      <c r="AJ5374" s="402"/>
    </row>
    <row r="5375" spans="10:36" hidden="1" x14ac:dyDescent="0.2">
      <c r="J5375" s="555" t="s">
        <v>987</v>
      </c>
      <c r="T5375" s="402"/>
      <c r="U5375" s="402"/>
      <c r="V5375" s="402"/>
      <c r="AG5375" s="402"/>
      <c r="AH5375" s="402"/>
      <c r="AI5375" s="402"/>
      <c r="AJ5375" s="402"/>
    </row>
    <row r="5376" spans="10:36" hidden="1" x14ac:dyDescent="0.2">
      <c r="J5376" s="555" t="s">
        <v>987</v>
      </c>
      <c r="T5376" s="402"/>
      <c r="U5376" s="402"/>
      <c r="V5376" s="402"/>
      <c r="AG5376" s="402"/>
      <c r="AH5376" s="402"/>
      <c r="AI5376" s="402"/>
      <c r="AJ5376" s="402"/>
    </row>
    <row r="5377" spans="10:36" hidden="1" x14ac:dyDescent="0.2">
      <c r="J5377" s="555" t="s">
        <v>987</v>
      </c>
      <c r="T5377" s="402"/>
      <c r="U5377" s="402"/>
      <c r="V5377" s="402"/>
      <c r="AG5377" s="402"/>
      <c r="AH5377" s="402"/>
      <c r="AI5377" s="402"/>
      <c r="AJ5377" s="402"/>
    </row>
    <row r="5378" spans="10:36" hidden="1" x14ac:dyDescent="0.2">
      <c r="J5378" s="555" t="s">
        <v>987</v>
      </c>
      <c r="T5378" s="402"/>
      <c r="U5378" s="402"/>
      <c r="V5378" s="402"/>
      <c r="AG5378" s="402"/>
      <c r="AH5378" s="402"/>
      <c r="AI5378" s="402"/>
      <c r="AJ5378" s="402"/>
    </row>
    <row r="5379" spans="10:36" hidden="1" x14ac:dyDescent="0.2">
      <c r="J5379" s="555" t="s">
        <v>987</v>
      </c>
      <c r="T5379" s="402"/>
      <c r="U5379" s="402"/>
      <c r="V5379" s="402"/>
      <c r="AG5379" s="402"/>
      <c r="AH5379" s="402"/>
      <c r="AI5379" s="402"/>
      <c r="AJ5379" s="402"/>
    </row>
    <row r="5380" spans="10:36" hidden="1" x14ac:dyDescent="0.2">
      <c r="J5380" s="555" t="s">
        <v>987</v>
      </c>
      <c r="T5380" s="402"/>
      <c r="U5380" s="402"/>
      <c r="V5380" s="402"/>
      <c r="AG5380" s="402"/>
      <c r="AH5380" s="402"/>
      <c r="AI5380" s="402"/>
      <c r="AJ5380" s="402"/>
    </row>
    <row r="5381" spans="10:36" hidden="1" x14ac:dyDescent="0.2">
      <c r="J5381" s="555" t="s">
        <v>987</v>
      </c>
      <c r="T5381" s="402"/>
      <c r="U5381" s="402"/>
      <c r="V5381" s="402"/>
      <c r="AG5381" s="402"/>
      <c r="AH5381" s="402"/>
      <c r="AI5381" s="402"/>
      <c r="AJ5381" s="402"/>
    </row>
    <row r="5382" spans="10:36" hidden="1" x14ac:dyDescent="0.2">
      <c r="J5382" s="555" t="s">
        <v>987</v>
      </c>
      <c r="T5382" s="402"/>
      <c r="U5382" s="402"/>
      <c r="V5382" s="402"/>
      <c r="AG5382" s="402"/>
      <c r="AH5382" s="402"/>
      <c r="AI5382" s="402"/>
      <c r="AJ5382" s="402"/>
    </row>
    <row r="5383" spans="10:36" hidden="1" x14ac:dyDescent="0.2">
      <c r="J5383" s="555" t="s">
        <v>987</v>
      </c>
      <c r="T5383" s="402"/>
      <c r="U5383" s="402"/>
      <c r="V5383" s="402"/>
      <c r="AG5383" s="402"/>
      <c r="AH5383" s="402"/>
      <c r="AI5383" s="402"/>
      <c r="AJ5383" s="402"/>
    </row>
    <row r="5384" spans="10:36" hidden="1" x14ac:dyDescent="0.2">
      <c r="J5384" s="555" t="s">
        <v>987</v>
      </c>
      <c r="T5384" s="402"/>
      <c r="U5384" s="402"/>
      <c r="V5384" s="402"/>
      <c r="AG5384" s="402"/>
      <c r="AH5384" s="402"/>
      <c r="AI5384" s="402"/>
      <c r="AJ5384" s="402"/>
    </row>
    <row r="5385" spans="10:36" hidden="1" x14ac:dyDescent="0.2">
      <c r="J5385" s="555" t="s">
        <v>987</v>
      </c>
      <c r="T5385" s="402"/>
      <c r="U5385" s="402"/>
      <c r="V5385" s="402"/>
      <c r="AG5385" s="402"/>
      <c r="AH5385" s="402"/>
      <c r="AI5385" s="402"/>
      <c r="AJ5385" s="402"/>
    </row>
    <row r="5386" spans="10:36" hidden="1" x14ac:dyDescent="0.2">
      <c r="J5386" s="555" t="s">
        <v>987</v>
      </c>
      <c r="T5386" s="402"/>
      <c r="U5386" s="402"/>
      <c r="V5386" s="402"/>
      <c r="AG5386" s="402"/>
      <c r="AH5386" s="402"/>
      <c r="AI5386" s="402"/>
      <c r="AJ5386" s="402"/>
    </row>
    <row r="5387" spans="10:36" hidden="1" x14ac:dyDescent="0.2">
      <c r="J5387" s="555" t="s">
        <v>987</v>
      </c>
      <c r="T5387" s="402"/>
      <c r="U5387" s="402"/>
      <c r="V5387" s="402"/>
      <c r="AG5387" s="402"/>
      <c r="AH5387" s="402"/>
      <c r="AI5387" s="402"/>
      <c r="AJ5387" s="402"/>
    </row>
    <row r="5388" spans="10:36" hidden="1" x14ac:dyDescent="0.2">
      <c r="J5388" s="555" t="s">
        <v>987</v>
      </c>
      <c r="T5388" s="402"/>
      <c r="U5388" s="402"/>
      <c r="V5388" s="402"/>
      <c r="AG5388" s="402"/>
      <c r="AH5388" s="402"/>
      <c r="AI5388" s="402"/>
      <c r="AJ5388" s="402"/>
    </row>
    <row r="5389" spans="10:36" hidden="1" x14ac:dyDescent="0.2">
      <c r="J5389" s="555" t="s">
        <v>987</v>
      </c>
      <c r="T5389" s="402"/>
      <c r="U5389" s="402"/>
      <c r="V5389" s="402"/>
      <c r="AG5389" s="402"/>
      <c r="AH5389" s="402"/>
      <c r="AI5389" s="402"/>
      <c r="AJ5389" s="402"/>
    </row>
    <row r="5390" spans="10:36" hidden="1" x14ac:dyDescent="0.2">
      <c r="J5390" s="555" t="s">
        <v>987</v>
      </c>
      <c r="T5390" s="402"/>
      <c r="U5390" s="402"/>
      <c r="V5390" s="402"/>
      <c r="AG5390" s="402"/>
      <c r="AH5390" s="402"/>
      <c r="AI5390" s="402"/>
      <c r="AJ5390" s="402"/>
    </row>
    <row r="5391" spans="10:36" hidden="1" x14ac:dyDescent="0.2">
      <c r="J5391" s="555" t="s">
        <v>987</v>
      </c>
      <c r="T5391" s="402"/>
      <c r="U5391" s="402"/>
      <c r="V5391" s="402"/>
      <c r="AG5391" s="402"/>
      <c r="AH5391" s="402"/>
      <c r="AI5391" s="402"/>
      <c r="AJ5391" s="402"/>
    </row>
    <row r="5392" spans="10:36" hidden="1" x14ac:dyDescent="0.2">
      <c r="J5392" s="555" t="s">
        <v>987</v>
      </c>
      <c r="T5392" s="402"/>
      <c r="U5392" s="402"/>
      <c r="V5392" s="402"/>
      <c r="AG5392" s="402"/>
      <c r="AH5392" s="402"/>
      <c r="AI5392" s="402"/>
      <c r="AJ5392" s="402"/>
    </row>
    <row r="5393" spans="10:36" hidden="1" x14ac:dyDescent="0.2">
      <c r="J5393" s="555" t="s">
        <v>987</v>
      </c>
      <c r="T5393" s="402"/>
      <c r="U5393" s="402"/>
      <c r="V5393" s="402"/>
      <c r="AG5393" s="402"/>
      <c r="AH5393" s="402"/>
      <c r="AI5393" s="402"/>
      <c r="AJ5393" s="402"/>
    </row>
    <row r="5394" spans="10:36" hidden="1" x14ac:dyDescent="0.2">
      <c r="J5394" s="555" t="s">
        <v>987</v>
      </c>
      <c r="T5394" s="402"/>
      <c r="U5394" s="402"/>
      <c r="V5394" s="402"/>
      <c r="AG5394" s="402"/>
      <c r="AH5394" s="402"/>
      <c r="AI5394" s="402"/>
      <c r="AJ5394" s="402"/>
    </row>
    <row r="5395" spans="10:36" hidden="1" x14ac:dyDescent="0.2">
      <c r="J5395" s="555" t="s">
        <v>987</v>
      </c>
      <c r="T5395" s="402"/>
      <c r="U5395" s="402"/>
      <c r="V5395" s="402"/>
      <c r="AG5395" s="402"/>
      <c r="AH5395" s="402"/>
      <c r="AI5395" s="402"/>
      <c r="AJ5395" s="402"/>
    </row>
    <row r="5396" spans="10:36" hidden="1" x14ac:dyDescent="0.2">
      <c r="J5396" s="555" t="s">
        <v>987</v>
      </c>
      <c r="T5396" s="402"/>
      <c r="U5396" s="402"/>
      <c r="V5396" s="402"/>
      <c r="AG5396" s="402"/>
      <c r="AH5396" s="402"/>
      <c r="AI5396" s="402"/>
      <c r="AJ5396" s="402"/>
    </row>
    <row r="5397" spans="10:36" hidden="1" x14ac:dyDescent="0.2">
      <c r="J5397" s="555" t="s">
        <v>987</v>
      </c>
      <c r="T5397" s="402"/>
      <c r="U5397" s="402"/>
      <c r="V5397" s="402"/>
      <c r="AG5397" s="402"/>
      <c r="AH5397" s="402"/>
      <c r="AI5397" s="402"/>
      <c r="AJ5397" s="402"/>
    </row>
    <row r="5398" spans="10:36" hidden="1" x14ac:dyDescent="0.2">
      <c r="J5398" s="555" t="s">
        <v>987</v>
      </c>
      <c r="T5398" s="402"/>
      <c r="U5398" s="402"/>
      <c r="V5398" s="402"/>
      <c r="AG5398" s="402"/>
      <c r="AH5398" s="402"/>
      <c r="AI5398" s="402"/>
      <c r="AJ5398" s="402"/>
    </row>
    <row r="5399" spans="10:36" hidden="1" x14ac:dyDescent="0.2">
      <c r="J5399" s="555" t="s">
        <v>987</v>
      </c>
      <c r="T5399" s="402"/>
      <c r="U5399" s="402"/>
      <c r="V5399" s="402"/>
      <c r="AG5399" s="402"/>
      <c r="AH5399" s="402"/>
      <c r="AI5399" s="402"/>
      <c r="AJ5399" s="402"/>
    </row>
    <row r="5400" spans="10:36" hidden="1" x14ac:dyDescent="0.2">
      <c r="J5400" s="555" t="s">
        <v>987</v>
      </c>
      <c r="T5400" s="402"/>
      <c r="U5400" s="402"/>
      <c r="V5400" s="402"/>
      <c r="AG5400" s="402"/>
      <c r="AH5400" s="402"/>
      <c r="AI5400" s="402"/>
      <c r="AJ5400" s="402"/>
    </row>
    <row r="5401" spans="10:36" hidden="1" x14ac:dyDescent="0.2">
      <c r="J5401" s="555" t="s">
        <v>987</v>
      </c>
      <c r="T5401" s="402"/>
      <c r="U5401" s="402"/>
      <c r="V5401" s="402"/>
      <c r="AG5401" s="402"/>
      <c r="AH5401" s="402"/>
      <c r="AI5401" s="402"/>
      <c r="AJ5401" s="402"/>
    </row>
    <row r="5402" spans="10:36" hidden="1" x14ac:dyDescent="0.2">
      <c r="J5402" s="555" t="s">
        <v>987</v>
      </c>
      <c r="T5402" s="402"/>
      <c r="U5402" s="402"/>
      <c r="V5402" s="402"/>
      <c r="AG5402" s="402"/>
      <c r="AH5402" s="402"/>
      <c r="AI5402" s="402"/>
      <c r="AJ5402" s="402"/>
    </row>
    <row r="5403" spans="10:36" hidden="1" x14ac:dyDescent="0.2">
      <c r="J5403" s="555" t="s">
        <v>987</v>
      </c>
      <c r="T5403" s="402"/>
      <c r="U5403" s="402"/>
      <c r="V5403" s="402"/>
      <c r="AG5403" s="402"/>
      <c r="AH5403" s="402"/>
      <c r="AI5403" s="402"/>
      <c r="AJ5403" s="402"/>
    </row>
    <row r="5404" spans="10:36" hidden="1" x14ac:dyDescent="0.2">
      <c r="J5404" s="555" t="s">
        <v>987</v>
      </c>
      <c r="T5404" s="402"/>
      <c r="U5404" s="402"/>
      <c r="V5404" s="402"/>
      <c r="AG5404" s="402"/>
      <c r="AH5404" s="402"/>
      <c r="AI5404" s="402"/>
      <c r="AJ5404" s="402"/>
    </row>
    <row r="5405" spans="10:36" hidden="1" x14ac:dyDescent="0.2">
      <c r="J5405" s="555" t="s">
        <v>987</v>
      </c>
      <c r="T5405" s="402"/>
      <c r="U5405" s="402"/>
      <c r="V5405" s="402"/>
      <c r="AG5405" s="402"/>
      <c r="AH5405" s="402"/>
      <c r="AI5405" s="402"/>
      <c r="AJ5405" s="402"/>
    </row>
    <row r="5406" spans="10:36" hidden="1" x14ac:dyDescent="0.2">
      <c r="J5406" s="555" t="s">
        <v>987</v>
      </c>
      <c r="T5406" s="402"/>
      <c r="U5406" s="402"/>
      <c r="V5406" s="402"/>
      <c r="AG5406" s="402"/>
      <c r="AH5406" s="402"/>
      <c r="AI5406" s="402"/>
      <c r="AJ5406" s="402"/>
    </row>
    <row r="5407" spans="10:36" hidden="1" x14ac:dyDescent="0.2">
      <c r="J5407" s="555" t="s">
        <v>987</v>
      </c>
      <c r="T5407" s="402"/>
      <c r="U5407" s="402"/>
      <c r="V5407" s="402"/>
      <c r="AG5407" s="402"/>
      <c r="AH5407" s="402"/>
      <c r="AI5407" s="402"/>
      <c r="AJ5407" s="402"/>
    </row>
    <row r="5408" spans="10:36" hidden="1" x14ac:dyDescent="0.2">
      <c r="J5408" s="555" t="s">
        <v>987</v>
      </c>
      <c r="T5408" s="402"/>
      <c r="U5408" s="402"/>
      <c r="V5408" s="402"/>
      <c r="AG5408" s="402"/>
      <c r="AH5408" s="402"/>
      <c r="AI5408" s="402"/>
      <c r="AJ5408" s="402"/>
    </row>
    <row r="5409" spans="10:36" hidden="1" x14ac:dyDescent="0.2">
      <c r="J5409" s="555" t="s">
        <v>987</v>
      </c>
      <c r="T5409" s="402"/>
      <c r="U5409" s="402"/>
      <c r="V5409" s="402"/>
      <c r="AG5409" s="402"/>
      <c r="AH5409" s="402"/>
      <c r="AI5409" s="402"/>
      <c r="AJ5409" s="402"/>
    </row>
    <row r="5410" spans="10:36" hidden="1" x14ac:dyDescent="0.2">
      <c r="J5410" s="555" t="s">
        <v>987</v>
      </c>
      <c r="T5410" s="402"/>
      <c r="U5410" s="402"/>
      <c r="V5410" s="402"/>
      <c r="AG5410" s="402"/>
      <c r="AH5410" s="402"/>
      <c r="AI5410" s="402"/>
      <c r="AJ5410" s="402"/>
    </row>
    <row r="5411" spans="10:36" hidden="1" x14ac:dyDescent="0.2">
      <c r="J5411" s="555" t="s">
        <v>987</v>
      </c>
      <c r="T5411" s="402"/>
      <c r="U5411" s="402"/>
      <c r="V5411" s="402"/>
      <c r="AG5411" s="402"/>
      <c r="AH5411" s="402"/>
      <c r="AI5411" s="402"/>
      <c r="AJ5411" s="402"/>
    </row>
    <row r="5412" spans="10:36" hidden="1" x14ac:dyDescent="0.2">
      <c r="J5412" s="555" t="s">
        <v>987</v>
      </c>
      <c r="T5412" s="402"/>
      <c r="U5412" s="402"/>
      <c r="V5412" s="402"/>
      <c r="AG5412" s="402"/>
      <c r="AH5412" s="402"/>
      <c r="AI5412" s="402"/>
      <c r="AJ5412" s="402"/>
    </row>
    <row r="5413" spans="10:36" hidden="1" x14ac:dyDescent="0.2">
      <c r="J5413" s="555" t="s">
        <v>987</v>
      </c>
      <c r="T5413" s="402"/>
      <c r="U5413" s="402"/>
      <c r="V5413" s="402"/>
      <c r="AG5413" s="402"/>
      <c r="AH5413" s="402"/>
      <c r="AI5413" s="402"/>
      <c r="AJ5413" s="402"/>
    </row>
    <row r="5414" spans="10:36" hidden="1" x14ac:dyDescent="0.2">
      <c r="J5414" s="555" t="s">
        <v>987</v>
      </c>
      <c r="T5414" s="402"/>
      <c r="U5414" s="402"/>
      <c r="V5414" s="402"/>
      <c r="AG5414" s="402"/>
      <c r="AH5414" s="402"/>
      <c r="AI5414" s="402"/>
      <c r="AJ5414" s="402"/>
    </row>
    <row r="5415" spans="10:36" hidden="1" x14ac:dyDescent="0.2">
      <c r="J5415" s="555" t="s">
        <v>987</v>
      </c>
      <c r="T5415" s="402"/>
      <c r="U5415" s="402"/>
      <c r="V5415" s="402"/>
      <c r="AG5415" s="402"/>
      <c r="AH5415" s="402"/>
      <c r="AI5415" s="402"/>
      <c r="AJ5415" s="402"/>
    </row>
    <row r="5416" spans="10:36" hidden="1" x14ac:dyDescent="0.2">
      <c r="J5416" s="555" t="s">
        <v>987</v>
      </c>
      <c r="T5416" s="402"/>
      <c r="U5416" s="402"/>
      <c r="V5416" s="402"/>
      <c r="AG5416" s="402"/>
      <c r="AH5416" s="402"/>
      <c r="AI5416" s="402"/>
      <c r="AJ5416" s="402"/>
    </row>
    <row r="5417" spans="10:36" hidden="1" x14ac:dyDescent="0.2">
      <c r="J5417" s="555" t="s">
        <v>987</v>
      </c>
      <c r="T5417" s="402"/>
      <c r="U5417" s="402"/>
      <c r="V5417" s="402"/>
      <c r="AG5417" s="402"/>
      <c r="AH5417" s="402"/>
      <c r="AI5417" s="402"/>
      <c r="AJ5417" s="402"/>
    </row>
    <row r="5418" spans="10:36" hidden="1" x14ac:dyDescent="0.2">
      <c r="J5418" s="555" t="s">
        <v>987</v>
      </c>
      <c r="T5418" s="402"/>
      <c r="U5418" s="402"/>
      <c r="V5418" s="402"/>
      <c r="AG5418" s="402"/>
      <c r="AH5418" s="402"/>
      <c r="AI5418" s="402"/>
      <c r="AJ5418" s="402"/>
    </row>
    <row r="5419" spans="10:36" hidden="1" x14ac:dyDescent="0.2">
      <c r="J5419" s="555" t="s">
        <v>987</v>
      </c>
      <c r="T5419" s="402"/>
      <c r="U5419" s="402"/>
      <c r="V5419" s="402"/>
      <c r="AG5419" s="402"/>
      <c r="AH5419" s="402"/>
      <c r="AI5419" s="402"/>
      <c r="AJ5419" s="402"/>
    </row>
    <row r="5420" spans="10:36" hidden="1" x14ac:dyDescent="0.2">
      <c r="J5420" s="555" t="s">
        <v>987</v>
      </c>
      <c r="T5420" s="402"/>
      <c r="U5420" s="402"/>
      <c r="V5420" s="402"/>
      <c r="AG5420" s="402"/>
      <c r="AH5420" s="402"/>
      <c r="AI5420" s="402"/>
      <c r="AJ5420" s="402"/>
    </row>
    <row r="5421" spans="10:36" hidden="1" x14ac:dyDescent="0.2">
      <c r="J5421" s="555" t="s">
        <v>987</v>
      </c>
      <c r="T5421" s="402"/>
      <c r="U5421" s="402"/>
      <c r="V5421" s="402"/>
      <c r="AG5421" s="402"/>
      <c r="AH5421" s="402"/>
      <c r="AI5421" s="402"/>
      <c r="AJ5421" s="402"/>
    </row>
    <row r="5422" spans="10:36" hidden="1" x14ac:dyDescent="0.2">
      <c r="J5422" s="555" t="s">
        <v>987</v>
      </c>
      <c r="T5422" s="402"/>
      <c r="U5422" s="402"/>
      <c r="V5422" s="402"/>
      <c r="AG5422" s="402"/>
      <c r="AH5422" s="402"/>
      <c r="AI5422" s="402"/>
      <c r="AJ5422" s="402"/>
    </row>
    <row r="5423" spans="10:36" hidden="1" x14ac:dyDescent="0.2">
      <c r="J5423" s="555" t="s">
        <v>987</v>
      </c>
      <c r="T5423" s="402"/>
      <c r="U5423" s="402"/>
      <c r="V5423" s="402"/>
      <c r="AG5423" s="402"/>
      <c r="AH5423" s="402"/>
      <c r="AI5423" s="402"/>
      <c r="AJ5423" s="402"/>
    </row>
    <row r="5424" spans="10:36" hidden="1" x14ac:dyDescent="0.2">
      <c r="J5424" s="555" t="s">
        <v>987</v>
      </c>
      <c r="T5424" s="402"/>
      <c r="U5424" s="402"/>
      <c r="V5424" s="402"/>
      <c r="AG5424" s="402"/>
      <c r="AH5424" s="402"/>
      <c r="AI5424" s="402"/>
      <c r="AJ5424" s="402"/>
    </row>
    <row r="5425" spans="10:36" hidden="1" x14ac:dyDescent="0.2">
      <c r="J5425" s="555" t="s">
        <v>987</v>
      </c>
      <c r="T5425" s="402"/>
      <c r="U5425" s="402"/>
      <c r="V5425" s="402"/>
      <c r="AG5425" s="402"/>
      <c r="AH5425" s="402"/>
      <c r="AI5425" s="402"/>
      <c r="AJ5425" s="402"/>
    </row>
    <row r="5426" spans="10:36" hidden="1" x14ac:dyDescent="0.2">
      <c r="J5426" s="555" t="s">
        <v>987</v>
      </c>
      <c r="T5426" s="402"/>
      <c r="U5426" s="402"/>
      <c r="V5426" s="402"/>
      <c r="AG5426" s="402"/>
      <c r="AH5426" s="402"/>
      <c r="AI5426" s="402"/>
      <c r="AJ5426" s="402"/>
    </row>
    <row r="5427" spans="10:36" hidden="1" x14ac:dyDescent="0.2">
      <c r="J5427" s="555" t="s">
        <v>987</v>
      </c>
      <c r="T5427" s="402"/>
      <c r="U5427" s="402"/>
      <c r="V5427" s="402"/>
      <c r="AG5427" s="402"/>
      <c r="AH5427" s="402"/>
      <c r="AI5427" s="402"/>
      <c r="AJ5427" s="402"/>
    </row>
    <row r="5428" spans="10:36" hidden="1" x14ac:dyDescent="0.2">
      <c r="J5428" s="555" t="s">
        <v>987</v>
      </c>
      <c r="T5428" s="402"/>
      <c r="U5428" s="402"/>
      <c r="V5428" s="402"/>
      <c r="AG5428" s="402"/>
      <c r="AH5428" s="402"/>
      <c r="AI5428" s="402"/>
      <c r="AJ5428" s="402"/>
    </row>
    <row r="5429" spans="10:36" hidden="1" x14ac:dyDescent="0.2">
      <c r="J5429" s="555" t="s">
        <v>987</v>
      </c>
      <c r="T5429" s="402"/>
      <c r="U5429" s="402"/>
      <c r="V5429" s="402"/>
      <c r="AG5429" s="402"/>
      <c r="AH5429" s="402"/>
      <c r="AI5429" s="402"/>
      <c r="AJ5429" s="402"/>
    </row>
    <row r="5430" spans="10:36" hidden="1" x14ac:dyDescent="0.2">
      <c r="J5430" s="555" t="s">
        <v>987</v>
      </c>
      <c r="T5430" s="402"/>
      <c r="U5430" s="402"/>
      <c r="V5430" s="402"/>
      <c r="AG5430" s="402"/>
      <c r="AH5430" s="402"/>
      <c r="AI5430" s="402"/>
      <c r="AJ5430" s="402"/>
    </row>
    <row r="5431" spans="10:36" hidden="1" x14ac:dyDescent="0.2">
      <c r="J5431" s="555" t="s">
        <v>987</v>
      </c>
      <c r="T5431" s="402"/>
      <c r="U5431" s="402"/>
      <c r="V5431" s="402"/>
      <c r="AG5431" s="402"/>
      <c r="AH5431" s="402"/>
      <c r="AI5431" s="402"/>
      <c r="AJ5431" s="402"/>
    </row>
    <row r="5432" spans="10:36" hidden="1" x14ac:dyDescent="0.2">
      <c r="J5432" s="555" t="s">
        <v>987</v>
      </c>
      <c r="T5432" s="402"/>
      <c r="U5432" s="402"/>
      <c r="V5432" s="402"/>
      <c r="AG5432" s="402"/>
      <c r="AH5432" s="402"/>
      <c r="AI5432" s="402"/>
      <c r="AJ5432" s="402"/>
    </row>
    <row r="5433" spans="10:36" hidden="1" x14ac:dyDescent="0.2">
      <c r="J5433" s="555" t="s">
        <v>987</v>
      </c>
      <c r="T5433" s="402"/>
      <c r="U5433" s="402"/>
      <c r="V5433" s="402"/>
      <c r="AG5433" s="402"/>
      <c r="AH5433" s="402"/>
      <c r="AI5433" s="402"/>
      <c r="AJ5433" s="402"/>
    </row>
    <row r="5434" spans="10:36" hidden="1" x14ac:dyDescent="0.2">
      <c r="J5434" s="555" t="s">
        <v>987</v>
      </c>
      <c r="T5434" s="402"/>
      <c r="U5434" s="402"/>
      <c r="V5434" s="402"/>
      <c r="AG5434" s="402"/>
      <c r="AH5434" s="402"/>
      <c r="AI5434" s="402"/>
      <c r="AJ5434" s="402"/>
    </row>
    <row r="5435" spans="10:36" hidden="1" x14ac:dyDescent="0.2">
      <c r="J5435" s="555" t="s">
        <v>987</v>
      </c>
      <c r="T5435" s="402"/>
      <c r="U5435" s="402"/>
      <c r="V5435" s="402"/>
      <c r="AG5435" s="402"/>
      <c r="AH5435" s="402"/>
      <c r="AI5435" s="402"/>
      <c r="AJ5435" s="402"/>
    </row>
    <row r="5436" spans="10:36" hidden="1" x14ac:dyDescent="0.2">
      <c r="J5436" s="555" t="s">
        <v>987</v>
      </c>
      <c r="T5436" s="402"/>
      <c r="U5436" s="402"/>
      <c r="V5436" s="402"/>
      <c r="AG5436" s="402"/>
      <c r="AH5436" s="402"/>
      <c r="AI5436" s="402"/>
      <c r="AJ5436" s="402"/>
    </row>
    <row r="5437" spans="10:36" hidden="1" x14ac:dyDescent="0.2">
      <c r="J5437" s="555" t="s">
        <v>987</v>
      </c>
      <c r="T5437" s="402"/>
      <c r="U5437" s="402"/>
      <c r="V5437" s="402"/>
      <c r="AG5437" s="402"/>
      <c r="AH5437" s="402"/>
      <c r="AI5437" s="402"/>
      <c r="AJ5437" s="402"/>
    </row>
    <row r="5438" spans="10:36" hidden="1" x14ac:dyDescent="0.2">
      <c r="J5438" s="555" t="s">
        <v>987</v>
      </c>
      <c r="T5438" s="402"/>
      <c r="U5438" s="402"/>
      <c r="V5438" s="402"/>
      <c r="AG5438" s="402"/>
      <c r="AH5438" s="402"/>
      <c r="AI5438" s="402"/>
      <c r="AJ5438" s="402"/>
    </row>
    <row r="5439" spans="10:36" hidden="1" x14ac:dyDescent="0.2">
      <c r="J5439" s="555" t="s">
        <v>987</v>
      </c>
      <c r="T5439" s="402"/>
      <c r="U5439" s="402"/>
      <c r="V5439" s="402"/>
      <c r="AG5439" s="402"/>
      <c r="AH5439" s="402"/>
      <c r="AI5439" s="402"/>
      <c r="AJ5439" s="402"/>
    </row>
    <row r="5440" spans="10:36" hidden="1" x14ac:dyDescent="0.2">
      <c r="J5440" s="555" t="s">
        <v>987</v>
      </c>
      <c r="T5440" s="402"/>
      <c r="U5440" s="402"/>
      <c r="V5440" s="402"/>
      <c r="AG5440" s="402"/>
      <c r="AH5440" s="402"/>
      <c r="AI5440" s="402"/>
      <c r="AJ5440" s="402"/>
    </row>
    <row r="5441" spans="10:36" hidden="1" x14ac:dyDescent="0.2">
      <c r="J5441" s="555" t="s">
        <v>987</v>
      </c>
      <c r="T5441" s="402"/>
      <c r="U5441" s="402"/>
      <c r="V5441" s="402"/>
      <c r="AG5441" s="402"/>
      <c r="AH5441" s="402"/>
      <c r="AI5441" s="402"/>
      <c r="AJ5441" s="402"/>
    </row>
    <row r="5442" spans="10:36" hidden="1" x14ac:dyDescent="0.2">
      <c r="J5442" s="555" t="s">
        <v>987</v>
      </c>
      <c r="T5442" s="402"/>
      <c r="U5442" s="402"/>
      <c r="V5442" s="402"/>
      <c r="AG5442" s="402"/>
      <c r="AH5442" s="402"/>
      <c r="AI5442" s="402"/>
      <c r="AJ5442" s="402"/>
    </row>
    <row r="5443" spans="10:36" hidden="1" x14ac:dyDescent="0.2">
      <c r="J5443" s="555" t="s">
        <v>987</v>
      </c>
      <c r="T5443" s="402"/>
      <c r="U5443" s="402"/>
      <c r="V5443" s="402"/>
      <c r="AG5443" s="402"/>
      <c r="AH5443" s="402"/>
      <c r="AI5443" s="402"/>
      <c r="AJ5443" s="402"/>
    </row>
    <row r="5444" spans="10:36" hidden="1" x14ac:dyDescent="0.2">
      <c r="J5444" s="555" t="s">
        <v>987</v>
      </c>
      <c r="T5444" s="402"/>
      <c r="U5444" s="402"/>
      <c r="V5444" s="402"/>
      <c r="AG5444" s="402"/>
      <c r="AH5444" s="402"/>
      <c r="AI5444" s="402"/>
      <c r="AJ5444" s="402"/>
    </row>
    <row r="5445" spans="10:36" hidden="1" x14ac:dyDescent="0.2">
      <c r="J5445" s="555" t="s">
        <v>987</v>
      </c>
      <c r="T5445" s="402"/>
      <c r="U5445" s="402"/>
      <c r="V5445" s="402"/>
      <c r="AG5445" s="402"/>
      <c r="AH5445" s="402"/>
      <c r="AI5445" s="402"/>
      <c r="AJ5445" s="402"/>
    </row>
    <row r="5446" spans="10:36" hidden="1" x14ac:dyDescent="0.2">
      <c r="J5446" s="555" t="s">
        <v>987</v>
      </c>
      <c r="T5446" s="402"/>
      <c r="U5446" s="402"/>
      <c r="V5446" s="402"/>
      <c r="AG5446" s="402"/>
      <c r="AH5446" s="402"/>
      <c r="AI5446" s="402"/>
      <c r="AJ5446" s="402"/>
    </row>
    <row r="5447" spans="10:36" hidden="1" x14ac:dyDescent="0.2">
      <c r="J5447" s="555" t="s">
        <v>987</v>
      </c>
      <c r="T5447" s="402"/>
      <c r="U5447" s="402"/>
      <c r="V5447" s="402"/>
      <c r="AG5447" s="402"/>
      <c r="AH5447" s="402"/>
      <c r="AI5447" s="402"/>
      <c r="AJ5447" s="402"/>
    </row>
    <row r="5448" spans="10:36" hidden="1" x14ac:dyDescent="0.2">
      <c r="J5448" s="555" t="s">
        <v>987</v>
      </c>
      <c r="T5448" s="402"/>
      <c r="U5448" s="402"/>
      <c r="V5448" s="402"/>
      <c r="AG5448" s="402"/>
      <c r="AH5448" s="402"/>
      <c r="AI5448" s="402"/>
      <c r="AJ5448" s="402"/>
    </row>
    <row r="5449" spans="10:36" hidden="1" x14ac:dyDescent="0.2">
      <c r="J5449" s="555" t="s">
        <v>987</v>
      </c>
      <c r="T5449" s="402"/>
      <c r="U5449" s="402"/>
      <c r="V5449" s="402"/>
      <c r="AG5449" s="402"/>
      <c r="AH5449" s="402"/>
      <c r="AI5449" s="402"/>
      <c r="AJ5449" s="402"/>
    </row>
    <row r="5450" spans="10:36" hidden="1" x14ac:dyDescent="0.2">
      <c r="J5450" s="555" t="s">
        <v>987</v>
      </c>
      <c r="T5450" s="402"/>
      <c r="U5450" s="402"/>
      <c r="V5450" s="402"/>
      <c r="AG5450" s="402"/>
      <c r="AH5450" s="402"/>
      <c r="AI5450" s="402"/>
      <c r="AJ5450" s="402"/>
    </row>
    <row r="5451" spans="10:36" hidden="1" x14ac:dyDescent="0.2">
      <c r="J5451" s="555" t="s">
        <v>987</v>
      </c>
      <c r="T5451" s="402"/>
      <c r="U5451" s="402"/>
      <c r="V5451" s="402"/>
      <c r="AG5451" s="402"/>
      <c r="AH5451" s="402"/>
      <c r="AI5451" s="402"/>
      <c r="AJ5451" s="402"/>
    </row>
    <row r="5452" spans="10:36" hidden="1" x14ac:dyDescent="0.2">
      <c r="J5452" s="555" t="s">
        <v>987</v>
      </c>
      <c r="T5452" s="402"/>
      <c r="U5452" s="402"/>
      <c r="V5452" s="402"/>
      <c r="AG5452" s="402"/>
      <c r="AH5452" s="402"/>
      <c r="AI5452" s="402"/>
      <c r="AJ5452" s="402"/>
    </row>
    <row r="5453" spans="10:36" hidden="1" x14ac:dyDescent="0.2">
      <c r="J5453" s="555" t="s">
        <v>987</v>
      </c>
      <c r="T5453" s="402"/>
      <c r="U5453" s="402"/>
      <c r="V5453" s="402"/>
      <c r="AG5453" s="402"/>
      <c r="AH5453" s="402"/>
      <c r="AI5453" s="402"/>
      <c r="AJ5453" s="402"/>
    </row>
    <row r="5454" spans="10:36" hidden="1" x14ac:dyDescent="0.2">
      <c r="J5454" s="555" t="s">
        <v>987</v>
      </c>
      <c r="T5454" s="402"/>
      <c r="U5454" s="402"/>
      <c r="V5454" s="402"/>
      <c r="AG5454" s="402"/>
      <c r="AH5454" s="402"/>
      <c r="AI5454" s="402"/>
      <c r="AJ5454" s="402"/>
    </row>
    <row r="5455" spans="10:36" hidden="1" x14ac:dyDescent="0.2">
      <c r="J5455" s="555" t="s">
        <v>987</v>
      </c>
      <c r="T5455" s="402"/>
      <c r="U5455" s="402"/>
      <c r="V5455" s="402"/>
      <c r="AG5455" s="402"/>
      <c r="AH5455" s="402"/>
      <c r="AI5455" s="402"/>
      <c r="AJ5455" s="402"/>
    </row>
    <row r="5456" spans="10:36" hidden="1" x14ac:dyDescent="0.2">
      <c r="J5456" s="555" t="s">
        <v>987</v>
      </c>
      <c r="T5456" s="402"/>
      <c r="U5456" s="402"/>
      <c r="V5456" s="402"/>
      <c r="AG5456" s="402"/>
      <c r="AH5456" s="402"/>
      <c r="AI5456" s="402"/>
      <c r="AJ5456" s="402"/>
    </row>
    <row r="5457" spans="10:36" hidden="1" x14ac:dyDescent="0.2">
      <c r="J5457" s="555" t="s">
        <v>987</v>
      </c>
      <c r="T5457" s="402"/>
      <c r="U5457" s="402"/>
      <c r="V5457" s="402"/>
      <c r="AG5457" s="402"/>
      <c r="AH5457" s="402"/>
      <c r="AI5457" s="402"/>
      <c r="AJ5457" s="402"/>
    </row>
    <row r="5458" spans="10:36" hidden="1" x14ac:dyDescent="0.2">
      <c r="J5458" s="555" t="s">
        <v>987</v>
      </c>
      <c r="T5458" s="402"/>
      <c r="U5458" s="402"/>
      <c r="V5458" s="402"/>
      <c r="AG5458" s="402"/>
      <c r="AH5458" s="402"/>
      <c r="AI5458" s="402"/>
      <c r="AJ5458" s="402"/>
    </row>
    <row r="5459" spans="10:36" hidden="1" x14ac:dyDescent="0.2">
      <c r="J5459" s="555" t="s">
        <v>987</v>
      </c>
      <c r="T5459" s="402"/>
      <c r="U5459" s="402"/>
      <c r="V5459" s="402"/>
      <c r="AG5459" s="402"/>
      <c r="AH5459" s="402"/>
      <c r="AI5459" s="402"/>
      <c r="AJ5459" s="402"/>
    </row>
    <row r="5460" spans="10:36" hidden="1" x14ac:dyDescent="0.2">
      <c r="J5460" s="555" t="s">
        <v>987</v>
      </c>
      <c r="T5460" s="402"/>
      <c r="U5460" s="402"/>
      <c r="V5460" s="402"/>
      <c r="AG5460" s="402"/>
      <c r="AH5460" s="402"/>
      <c r="AI5460" s="402"/>
      <c r="AJ5460" s="402"/>
    </row>
    <row r="5461" spans="10:36" hidden="1" x14ac:dyDescent="0.2">
      <c r="J5461" s="555" t="s">
        <v>987</v>
      </c>
      <c r="T5461" s="402"/>
      <c r="U5461" s="402"/>
      <c r="V5461" s="402"/>
      <c r="AG5461" s="402"/>
      <c r="AH5461" s="402"/>
      <c r="AI5461" s="402"/>
      <c r="AJ5461" s="402"/>
    </row>
    <row r="5462" spans="10:36" hidden="1" x14ac:dyDescent="0.2">
      <c r="J5462" s="555" t="s">
        <v>987</v>
      </c>
      <c r="T5462" s="402"/>
      <c r="U5462" s="402"/>
      <c r="V5462" s="402"/>
      <c r="AG5462" s="402"/>
      <c r="AH5462" s="402"/>
      <c r="AI5462" s="402"/>
      <c r="AJ5462" s="402"/>
    </row>
    <row r="5463" spans="10:36" hidden="1" x14ac:dyDescent="0.2">
      <c r="J5463" s="555" t="s">
        <v>987</v>
      </c>
      <c r="T5463" s="402"/>
      <c r="U5463" s="402"/>
      <c r="V5463" s="402"/>
      <c r="AG5463" s="402"/>
      <c r="AH5463" s="402"/>
      <c r="AI5463" s="402"/>
      <c r="AJ5463" s="402"/>
    </row>
    <row r="5464" spans="10:36" hidden="1" x14ac:dyDescent="0.2">
      <c r="J5464" s="555" t="s">
        <v>987</v>
      </c>
      <c r="T5464" s="402"/>
      <c r="U5464" s="402"/>
      <c r="V5464" s="402"/>
      <c r="AG5464" s="402"/>
      <c r="AH5464" s="402"/>
      <c r="AI5464" s="402"/>
      <c r="AJ5464" s="402"/>
    </row>
    <row r="5465" spans="10:36" hidden="1" x14ac:dyDescent="0.2">
      <c r="J5465" s="555" t="s">
        <v>987</v>
      </c>
      <c r="T5465" s="402"/>
      <c r="U5465" s="402"/>
      <c r="V5465" s="402"/>
      <c r="AG5465" s="402"/>
      <c r="AH5465" s="402"/>
      <c r="AI5465" s="402"/>
      <c r="AJ5465" s="402"/>
    </row>
    <row r="5466" spans="10:36" hidden="1" x14ac:dyDescent="0.2">
      <c r="J5466" s="555" t="s">
        <v>987</v>
      </c>
      <c r="T5466" s="402"/>
      <c r="U5466" s="402"/>
      <c r="V5466" s="402"/>
      <c r="AG5466" s="402"/>
      <c r="AH5466" s="402"/>
      <c r="AI5466" s="402"/>
      <c r="AJ5466" s="402"/>
    </row>
    <row r="5467" spans="10:36" hidden="1" x14ac:dyDescent="0.2">
      <c r="J5467" s="555" t="s">
        <v>987</v>
      </c>
      <c r="T5467" s="402"/>
      <c r="U5467" s="402"/>
      <c r="V5467" s="402"/>
      <c r="AG5467" s="402"/>
      <c r="AH5467" s="402"/>
      <c r="AI5467" s="402"/>
      <c r="AJ5467" s="402"/>
    </row>
    <row r="5468" spans="10:36" hidden="1" x14ac:dyDescent="0.2">
      <c r="J5468" s="555" t="s">
        <v>987</v>
      </c>
      <c r="T5468" s="402"/>
      <c r="U5468" s="402"/>
      <c r="V5468" s="402"/>
      <c r="AG5468" s="402"/>
      <c r="AH5468" s="402"/>
      <c r="AI5468" s="402"/>
      <c r="AJ5468" s="402"/>
    </row>
    <row r="5469" spans="10:36" hidden="1" x14ac:dyDescent="0.2">
      <c r="J5469" s="555" t="s">
        <v>987</v>
      </c>
      <c r="T5469" s="402"/>
      <c r="U5469" s="402"/>
      <c r="V5469" s="402"/>
      <c r="AG5469" s="402"/>
      <c r="AH5469" s="402"/>
      <c r="AI5469" s="402"/>
      <c r="AJ5469" s="402"/>
    </row>
    <row r="5470" spans="10:36" hidden="1" x14ac:dyDescent="0.2">
      <c r="J5470" s="555" t="s">
        <v>987</v>
      </c>
      <c r="T5470" s="402"/>
      <c r="U5470" s="402"/>
      <c r="V5470" s="402"/>
      <c r="AG5470" s="402"/>
      <c r="AH5470" s="402"/>
      <c r="AI5470" s="402"/>
      <c r="AJ5470" s="402"/>
    </row>
    <row r="5471" spans="10:36" hidden="1" x14ac:dyDescent="0.2">
      <c r="J5471" s="555" t="s">
        <v>987</v>
      </c>
      <c r="T5471" s="402"/>
      <c r="U5471" s="402"/>
      <c r="V5471" s="402"/>
      <c r="AG5471" s="402"/>
      <c r="AH5471" s="402"/>
      <c r="AI5471" s="402"/>
      <c r="AJ5471" s="402"/>
    </row>
    <row r="5472" spans="10:36" hidden="1" x14ac:dyDescent="0.2">
      <c r="J5472" s="555" t="s">
        <v>987</v>
      </c>
      <c r="T5472" s="402"/>
      <c r="U5472" s="402"/>
      <c r="V5472" s="402"/>
      <c r="AG5472" s="402"/>
      <c r="AH5472" s="402"/>
      <c r="AI5472" s="402"/>
      <c r="AJ5472" s="402"/>
    </row>
    <row r="5473" spans="10:36" hidden="1" x14ac:dyDescent="0.2">
      <c r="J5473" s="555" t="s">
        <v>987</v>
      </c>
      <c r="T5473" s="402"/>
      <c r="U5473" s="402"/>
      <c r="V5473" s="402"/>
      <c r="AG5473" s="402"/>
      <c r="AH5473" s="402"/>
      <c r="AI5473" s="402"/>
      <c r="AJ5473" s="402"/>
    </row>
    <row r="5474" spans="10:36" hidden="1" x14ac:dyDescent="0.2">
      <c r="J5474" s="555" t="s">
        <v>987</v>
      </c>
      <c r="T5474" s="402"/>
      <c r="U5474" s="402"/>
      <c r="V5474" s="402"/>
      <c r="AG5474" s="402"/>
      <c r="AH5474" s="402"/>
      <c r="AI5474" s="402"/>
      <c r="AJ5474" s="402"/>
    </row>
    <row r="5475" spans="10:36" hidden="1" x14ac:dyDescent="0.2">
      <c r="J5475" s="555" t="s">
        <v>987</v>
      </c>
      <c r="T5475" s="402"/>
      <c r="U5475" s="402"/>
      <c r="V5475" s="402"/>
      <c r="AG5475" s="402"/>
      <c r="AH5475" s="402"/>
      <c r="AI5475" s="402"/>
      <c r="AJ5475" s="402"/>
    </row>
    <row r="5476" spans="10:36" hidden="1" x14ac:dyDescent="0.2">
      <c r="J5476" s="555" t="s">
        <v>987</v>
      </c>
      <c r="T5476" s="402"/>
      <c r="U5476" s="402"/>
      <c r="V5476" s="402"/>
      <c r="AG5476" s="402"/>
      <c r="AH5476" s="402"/>
      <c r="AI5476" s="402"/>
      <c r="AJ5476" s="402"/>
    </row>
    <row r="5477" spans="10:36" hidden="1" x14ac:dyDescent="0.2">
      <c r="J5477" s="555" t="s">
        <v>987</v>
      </c>
      <c r="T5477" s="402"/>
      <c r="U5477" s="402"/>
      <c r="V5477" s="402"/>
      <c r="AG5477" s="402"/>
      <c r="AH5477" s="402"/>
      <c r="AI5477" s="402"/>
      <c r="AJ5477" s="402"/>
    </row>
    <row r="5478" spans="10:36" hidden="1" x14ac:dyDescent="0.2">
      <c r="J5478" s="555" t="s">
        <v>987</v>
      </c>
      <c r="T5478" s="402"/>
      <c r="U5478" s="402"/>
      <c r="V5478" s="402"/>
      <c r="AG5478" s="402"/>
      <c r="AH5478" s="402"/>
      <c r="AI5478" s="402"/>
      <c r="AJ5478" s="402"/>
    </row>
    <row r="5479" spans="10:36" hidden="1" x14ac:dyDescent="0.2">
      <c r="J5479" s="555" t="s">
        <v>987</v>
      </c>
      <c r="T5479" s="402"/>
      <c r="U5479" s="402"/>
      <c r="V5479" s="402"/>
      <c r="AG5479" s="402"/>
      <c r="AH5479" s="402"/>
      <c r="AI5479" s="402"/>
      <c r="AJ5479" s="402"/>
    </row>
    <row r="5480" spans="10:36" hidden="1" x14ac:dyDescent="0.2">
      <c r="J5480" s="555" t="s">
        <v>987</v>
      </c>
      <c r="T5480" s="402"/>
      <c r="U5480" s="402"/>
      <c r="V5480" s="402"/>
      <c r="AG5480" s="402"/>
      <c r="AH5480" s="402"/>
      <c r="AI5480" s="402"/>
      <c r="AJ5480" s="402"/>
    </row>
    <row r="5481" spans="10:36" hidden="1" x14ac:dyDescent="0.2">
      <c r="J5481" s="555" t="s">
        <v>987</v>
      </c>
      <c r="T5481" s="402"/>
      <c r="U5481" s="402"/>
      <c r="V5481" s="402"/>
      <c r="AG5481" s="402"/>
      <c r="AH5481" s="402"/>
      <c r="AI5481" s="402"/>
      <c r="AJ5481" s="402"/>
    </row>
    <row r="5482" spans="10:36" hidden="1" x14ac:dyDescent="0.2">
      <c r="J5482" s="555" t="s">
        <v>987</v>
      </c>
      <c r="T5482" s="402"/>
      <c r="U5482" s="402"/>
      <c r="V5482" s="402"/>
      <c r="AG5482" s="402"/>
      <c r="AH5482" s="402"/>
      <c r="AI5482" s="402"/>
      <c r="AJ5482" s="402"/>
    </row>
    <row r="5483" spans="10:36" hidden="1" x14ac:dyDescent="0.2">
      <c r="J5483" s="555" t="s">
        <v>987</v>
      </c>
      <c r="T5483" s="402"/>
      <c r="U5483" s="402"/>
      <c r="V5483" s="402"/>
      <c r="AG5483" s="402"/>
      <c r="AH5483" s="402"/>
      <c r="AI5483" s="402"/>
      <c r="AJ5483" s="402"/>
    </row>
    <row r="5484" spans="10:36" hidden="1" x14ac:dyDescent="0.2">
      <c r="J5484" s="555" t="s">
        <v>987</v>
      </c>
      <c r="T5484" s="402"/>
      <c r="U5484" s="402"/>
      <c r="V5484" s="402"/>
      <c r="AG5484" s="402"/>
      <c r="AH5484" s="402"/>
      <c r="AI5484" s="402"/>
      <c r="AJ5484" s="402"/>
    </row>
    <row r="5485" spans="10:36" hidden="1" x14ac:dyDescent="0.2">
      <c r="J5485" s="555" t="s">
        <v>987</v>
      </c>
      <c r="T5485" s="402"/>
      <c r="U5485" s="402"/>
      <c r="V5485" s="402"/>
      <c r="AG5485" s="402"/>
      <c r="AH5485" s="402"/>
      <c r="AI5485" s="402"/>
      <c r="AJ5485" s="402"/>
    </row>
    <row r="5486" spans="10:36" hidden="1" x14ac:dyDescent="0.2">
      <c r="J5486" s="555" t="s">
        <v>987</v>
      </c>
      <c r="T5486" s="402"/>
      <c r="U5486" s="402"/>
      <c r="V5486" s="402"/>
      <c r="AG5486" s="402"/>
      <c r="AH5486" s="402"/>
      <c r="AI5486" s="402"/>
      <c r="AJ5486" s="402"/>
    </row>
    <row r="5487" spans="10:36" hidden="1" x14ac:dyDescent="0.2">
      <c r="J5487" s="555" t="s">
        <v>987</v>
      </c>
      <c r="T5487" s="402"/>
      <c r="U5487" s="402"/>
      <c r="V5487" s="402"/>
      <c r="AG5487" s="402"/>
      <c r="AH5487" s="402"/>
      <c r="AI5487" s="402"/>
      <c r="AJ5487" s="402"/>
    </row>
    <row r="5488" spans="10:36" hidden="1" x14ac:dyDescent="0.2">
      <c r="J5488" s="555" t="s">
        <v>987</v>
      </c>
      <c r="T5488" s="402"/>
      <c r="U5488" s="402"/>
      <c r="V5488" s="402"/>
      <c r="AG5488" s="402"/>
      <c r="AH5488" s="402"/>
      <c r="AI5488" s="402"/>
      <c r="AJ5488" s="402"/>
    </row>
    <row r="5489" spans="10:36" hidden="1" x14ac:dyDescent="0.2">
      <c r="J5489" s="555" t="s">
        <v>987</v>
      </c>
      <c r="T5489" s="402"/>
      <c r="U5489" s="402"/>
      <c r="V5489" s="402"/>
      <c r="AG5489" s="402"/>
      <c r="AH5489" s="402"/>
      <c r="AI5489" s="402"/>
      <c r="AJ5489" s="402"/>
    </row>
    <row r="5490" spans="10:36" hidden="1" x14ac:dyDescent="0.2">
      <c r="J5490" s="555" t="s">
        <v>987</v>
      </c>
      <c r="T5490" s="402"/>
      <c r="U5490" s="402"/>
      <c r="V5490" s="402"/>
      <c r="AG5490" s="402"/>
      <c r="AH5490" s="402"/>
      <c r="AI5490" s="402"/>
      <c r="AJ5490" s="402"/>
    </row>
    <row r="5491" spans="10:36" hidden="1" x14ac:dyDescent="0.2">
      <c r="J5491" s="555" t="s">
        <v>987</v>
      </c>
      <c r="T5491" s="402"/>
      <c r="U5491" s="402"/>
      <c r="V5491" s="402"/>
      <c r="AG5491" s="402"/>
      <c r="AH5491" s="402"/>
      <c r="AI5491" s="402"/>
      <c r="AJ5491" s="402"/>
    </row>
    <row r="5492" spans="10:36" hidden="1" x14ac:dyDescent="0.2">
      <c r="J5492" s="555" t="s">
        <v>987</v>
      </c>
      <c r="T5492" s="402"/>
      <c r="U5492" s="402"/>
      <c r="V5492" s="402"/>
      <c r="AG5492" s="402"/>
      <c r="AH5492" s="402"/>
      <c r="AI5492" s="402"/>
      <c r="AJ5492" s="402"/>
    </row>
    <row r="5493" spans="10:36" hidden="1" x14ac:dyDescent="0.2">
      <c r="J5493" s="555" t="s">
        <v>987</v>
      </c>
      <c r="T5493" s="402"/>
      <c r="U5493" s="402"/>
      <c r="V5493" s="402"/>
      <c r="AG5493" s="402"/>
      <c r="AH5493" s="402"/>
      <c r="AI5493" s="402"/>
      <c r="AJ5493" s="402"/>
    </row>
    <row r="5494" spans="10:36" hidden="1" x14ac:dyDescent="0.2">
      <c r="J5494" s="555" t="s">
        <v>987</v>
      </c>
      <c r="T5494" s="402"/>
      <c r="U5494" s="402"/>
      <c r="V5494" s="402"/>
      <c r="AG5494" s="402"/>
      <c r="AH5494" s="402"/>
      <c r="AI5494" s="402"/>
      <c r="AJ5494" s="402"/>
    </row>
    <row r="5495" spans="10:36" hidden="1" x14ac:dyDescent="0.2">
      <c r="J5495" s="555" t="s">
        <v>987</v>
      </c>
      <c r="T5495" s="402"/>
      <c r="U5495" s="402"/>
      <c r="V5495" s="402"/>
      <c r="AG5495" s="402"/>
      <c r="AH5495" s="402"/>
      <c r="AI5495" s="402"/>
      <c r="AJ5495" s="402"/>
    </row>
    <row r="5496" spans="10:36" hidden="1" x14ac:dyDescent="0.2">
      <c r="J5496" s="555" t="s">
        <v>987</v>
      </c>
      <c r="T5496" s="402"/>
      <c r="U5496" s="402"/>
      <c r="V5496" s="402"/>
      <c r="AG5496" s="402"/>
      <c r="AH5496" s="402"/>
      <c r="AI5496" s="402"/>
      <c r="AJ5496" s="402"/>
    </row>
    <row r="5497" spans="10:36" hidden="1" x14ac:dyDescent="0.2">
      <c r="J5497" s="555" t="s">
        <v>987</v>
      </c>
      <c r="T5497" s="402"/>
      <c r="U5497" s="402"/>
      <c r="V5497" s="402"/>
      <c r="AG5497" s="402"/>
      <c r="AH5497" s="402"/>
      <c r="AI5497" s="402"/>
      <c r="AJ5497" s="402"/>
    </row>
    <row r="5498" spans="10:36" hidden="1" x14ac:dyDescent="0.2">
      <c r="J5498" s="555" t="s">
        <v>987</v>
      </c>
      <c r="T5498" s="402"/>
      <c r="U5498" s="402"/>
      <c r="V5498" s="402"/>
      <c r="AG5498" s="402"/>
      <c r="AH5498" s="402"/>
      <c r="AI5498" s="402"/>
      <c r="AJ5498" s="402"/>
    </row>
    <row r="5499" spans="10:36" hidden="1" x14ac:dyDescent="0.2">
      <c r="J5499" s="555" t="s">
        <v>987</v>
      </c>
      <c r="T5499" s="402"/>
      <c r="U5499" s="402"/>
      <c r="V5499" s="402"/>
      <c r="AG5499" s="402"/>
      <c r="AH5499" s="402"/>
      <c r="AI5499" s="402"/>
      <c r="AJ5499" s="402"/>
    </row>
    <row r="5500" spans="10:36" hidden="1" x14ac:dyDescent="0.2">
      <c r="J5500" s="555" t="s">
        <v>987</v>
      </c>
      <c r="T5500" s="402"/>
      <c r="U5500" s="402"/>
      <c r="V5500" s="402"/>
      <c r="AG5500" s="402"/>
      <c r="AH5500" s="402"/>
      <c r="AI5500" s="402"/>
      <c r="AJ5500" s="402"/>
    </row>
    <row r="5501" spans="10:36" hidden="1" x14ac:dyDescent="0.2">
      <c r="J5501" s="555" t="s">
        <v>987</v>
      </c>
      <c r="T5501" s="402"/>
      <c r="U5501" s="402"/>
      <c r="V5501" s="402"/>
      <c r="AG5501" s="402"/>
      <c r="AH5501" s="402"/>
      <c r="AI5501" s="402"/>
      <c r="AJ5501" s="402"/>
    </row>
    <row r="5502" spans="10:36" hidden="1" x14ac:dyDescent="0.2">
      <c r="J5502" s="555" t="s">
        <v>987</v>
      </c>
      <c r="T5502" s="402"/>
      <c r="U5502" s="402"/>
      <c r="V5502" s="402"/>
      <c r="AG5502" s="402"/>
      <c r="AH5502" s="402"/>
      <c r="AI5502" s="402"/>
      <c r="AJ5502" s="402"/>
    </row>
    <row r="5503" spans="10:36" hidden="1" x14ac:dyDescent="0.2">
      <c r="J5503" s="555" t="s">
        <v>987</v>
      </c>
      <c r="T5503" s="402"/>
      <c r="U5503" s="402"/>
      <c r="V5503" s="402"/>
      <c r="AG5503" s="402"/>
      <c r="AH5503" s="402"/>
      <c r="AI5503" s="402"/>
      <c r="AJ5503" s="402"/>
    </row>
    <row r="5504" spans="10:36" hidden="1" x14ac:dyDescent="0.2">
      <c r="J5504" s="555" t="s">
        <v>987</v>
      </c>
      <c r="T5504" s="402"/>
      <c r="U5504" s="402"/>
      <c r="V5504" s="402"/>
      <c r="AG5504" s="402"/>
      <c r="AH5504" s="402"/>
      <c r="AI5504" s="402"/>
      <c r="AJ5504" s="402"/>
    </row>
    <row r="5505" spans="10:36" hidden="1" x14ac:dyDescent="0.2">
      <c r="J5505" s="555" t="s">
        <v>987</v>
      </c>
      <c r="T5505" s="402"/>
      <c r="U5505" s="402"/>
      <c r="V5505" s="402"/>
      <c r="AG5505" s="402"/>
      <c r="AH5505" s="402"/>
      <c r="AI5505" s="402"/>
      <c r="AJ5505" s="402"/>
    </row>
    <row r="5506" spans="10:36" hidden="1" x14ac:dyDescent="0.2">
      <c r="J5506" s="555" t="s">
        <v>987</v>
      </c>
      <c r="T5506" s="402"/>
      <c r="U5506" s="402"/>
      <c r="V5506" s="402"/>
      <c r="AG5506" s="402"/>
      <c r="AH5506" s="402"/>
      <c r="AI5506" s="402"/>
      <c r="AJ5506" s="402"/>
    </row>
    <row r="5507" spans="10:36" hidden="1" x14ac:dyDescent="0.2">
      <c r="J5507" s="555" t="s">
        <v>987</v>
      </c>
      <c r="T5507" s="402"/>
      <c r="U5507" s="402"/>
      <c r="V5507" s="402"/>
      <c r="AG5507" s="402"/>
      <c r="AH5507" s="402"/>
      <c r="AI5507" s="402"/>
      <c r="AJ5507" s="402"/>
    </row>
    <row r="5508" spans="10:36" hidden="1" x14ac:dyDescent="0.2">
      <c r="J5508" s="555" t="s">
        <v>987</v>
      </c>
      <c r="T5508" s="402"/>
      <c r="U5508" s="402"/>
      <c r="V5508" s="402"/>
      <c r="AG5508" s="402"/>
      <c r="AH5508" s="402"/>
      <c r="AI5508" s="402"/>
      <c r="AJ5508" s="402"/>
    </row>
    <row r="5509" spans="10:36" hidden="1" x14ac:dyDescent="0.2">
      <c r="J5509" s="555" t="s">
        <v>987</v>
      </c>
      <c r="T5509" s="402"/>
      <c r="U5509" s="402"/>
      <c r="V5509" s="402"/>
      <c r="AG5509" s="402"/>
      <c r="AH5509" s="402"/>
      <c r="AI5509" s="402"/>
      <c r="AJ5509" s="402"/>
    </row>
    <row r="5510" spans="10:36" hidden="1" x14ac:dyDescent="0.2">
      <c r="J5510" s="555" t="s">
        <v>987</v>
      </c>
      <c r="T5510" s="402"/>
      <c r="U5510" s="402"/>
      <c r="V5510" s="402"/>
      <c r="AG5510" s="402"/>
      <c r="AH5510" s="402"/>
      <c r="AI5510" s="402"/>
      <c r="AJ5510" s="402"/>
    </row>
    <row r="5511" spans="10:36" hidden="1" x14ac:dyDescent="0.2">
      <c r="J5511" s="555" t="s">
        <v>987</v>
      </c>
      <c r="T5511" s="402"/>
      <c r="U5511" s="402"/>
      <c r="V5511" s="402"/>
      <c r="AG5511" s="402"/>
      <c r="AH5511" s="402"/>
      <c r="AI5511" s="402"/>
      <c r="AJ5511" s="402"/>
    </row>
    <row r="5512" spans="10:36" hidden="1" x14ac:dyDescent="0.2">
      <c r="J5512" s="555" t="s">
        <v>987</v>
      </c>
      <c r="T5512" s="402"/>
      <c r="U5512" s="402"/>
      <c r="V5512" s="402"/>
      <c r="AG5512" s="402"/>
      <c r="AH5512" s="402"/>
      <c r="AI5512" s="402"/>
      <c r="AJ5512" s="402"/>
    </row>
    <row r="5513" spans="10:36" hidden="1" x14ac:dyDescent="0.2">
      <c r="J5513" s="555" t="s">
        <v>987</v>
      </c>
      <c r="T5513" s="402"/>
      <c r="U5513" s="402"/>
      <c r="V5513" s="402"/>
      <c r="AG5513" s="402"/>
      <c r="AH5513" s="402"/>
      <c r="AI5513" s="402"/>
      <c r="AJ5513" s="402"/>
    </row>
    <row r="5514" spans="10:36" hidden="1" x14ac:dyDescent="0.2">
      <c r="J5514" s="555" t="s">
        <v>987</v>
      </c>
      <c r="T5514" s="402"/>
      <c r="U5514" s="402"/>
      <c r="V5514" s="402"/>
      <c r="AG5514" s="402"/>
      <c r="AH5514" s="402"/>
      <c r="AI5514" s="402"/>
      <c r="AJ5514" s="402"/>
    </row>
    <row r="5515" spans="10:36" hidden="1" x14ac:dyDescent="0.2">
      <c r="J5515" s="555" t="s">
        <v>987</v>
      </c>
      <c r="T5515" s="402"/>
      <c r="U5515" s="402"/>
      <c r="V5515" s="402"/>
      <c r="AG5515" s="402"/>
      <c r="AH5515" s="402"/>
      <c r="AI5515" s="402"/>
      <c r="AJ5515" s="402"/>
    </row>
    <row r="5516" spans="10:36" hidden="1" x14ac:dyDescent="0.2">
      <c r="J5516" s="555" t="s">
        <v>987</v>
      </c>
      <c r="T5516" s="402"/>
      <c r="U5516" s="402"/>
      <c r="V5516" s="402"/>
      <c r="AG5516" s="402"/>
      <c r="AH5516" s="402"/>
      <c r="AI5516" s="402"/>
      <c r="AJ5516" s="402"/>
    </row>
    <row r="5517" spans="10:36" hidden="1" x14ac:dyDescent="0.2">
      <c r="J5517" s="555" t="s">
        <v>987</v>
      </c>
      <c r="T5517" s="402"/>
      <c r="U5517" s="402"/>
      <c r="V5517" s="402"/>
      <c r="AG5517" s="402"/>
      <c r="AH5517" s="402"/>
      <c r="AI5517" s="402"/>
      <c r="AJ5517" s="402"/>
    </row>
    <row r="5518" spans="10:36" hidden="1" x14ac:dyDescent="0.2">
      <c r="J5518" s="555" t="s">
        <v>987</v>
      </c>
      <c r="T5518" s="402"/>
      <c r="U5518" s="402"/>
      <c r="V5518" s="402"/>
      <c r="AG5518" s="402"/>
      <c r="AH5518" s="402"/>
      <c r="AI5518" s="402"/>
      <c r="AJ5518" s="402"/>
    </row>
    <row r="5519" spans="10:36" hidden="1" x14ac:dyDescent="0.2">
      <c r="J5519" s="555" t="s">
        <v>987</v>
      </c>
      <c r="T5519" s="402"/>
      <c r="U5519" s="402"/>
      <c r="V5519" s="402"/>
      <c r="AG5519" s="402"/>
      <c r="AH5519" s="402"/>
      <c r="AI5519" s="402"/>
      <c r="AJ5519" s="402"/>
    </row>
    <row r="5520" spans="10:36" hidden="1" x14ac:dyDescent="0.2">
      <c r="J5520" s="555" t="s">
        <v>987</v>
      </c>
      <c r="T5520" s="402"/>
      <c r="U5520" s="402"/>
      <c r="V5520" s="402"/>
      <c r="AG5520" s="402"/>
      <c r="AH5520" s="402"/>
      <c r="AI5520" s="402"/>
      <c r="AJ5520" s="402"/>
    </row>
    <row r="5521" spans="10:36" hidden="1" x14ac:dyDescent="0.2">
      <c r="J5521" s="555" t="s">
        <v>987</v>
      </c>
      <c r="T5521" s="402"/>
      <c r="U5521" s="402"/>
      <c r="V5521" s="402"/>
      <c r="AG5521" s="402"/>
      <c r="AH5521" s="402"/>
      <c r="AI5521" s="402"/>
      <c r="AJ5521" s="402"/>
    </row>
    <row r="5522" spans="10:36" hidden="1" x14ac:dyDescent="0.2">
      <c r="J5522" s="555" t="s">
        <v>987</v>
      </c>
      <c r="T5522" s="402"/>
      <c r="U5522" s="402"/>
      <c r="V5522" s="402"/>
      <c r="AG5522" s="402"/>
      <c r="AH5522" s="402"/>
      <c r="AI5522" s="402"/>
      <c r="AJ5522" s="402"/>
    </row>
    <row r="5523" spans="10:36" hidden="1" x14ac:dyDescent="0.2">
      <c r="J5523" s="555" t="s">
        <v>987</v>
      </c>
      <c r="T5523" s="402"/>
      <c r="U5523" s="402"/>
      <c r="V5523" s="402"/>
      <c r="AG5523" s="402"/>
      <c r="AH5523" s="402"/>
      <c r="AI5523" s="402"/>
      <c r="AJ5523" s="402"/>
    </row>
    <row r="5524" spans="10:36" hidden="1" x14ac:dyDescent="0.2">
      <c r="J5524" s="555" t="s">
        <v>987</v>
      </c>
      <c r="T5524" s="402"/>
      <c r="U5524" s="402"/>
      <c r="V5524" s="402"/>
      <c r="AG5524" s="402"/>
      <c r="AH5524" s="402"/>
      <c r="AI5524" s="402"/>
      <c r="AJ5524" s="402"/>
    </row>
    <row r="5525" spans="10:36" hidden="1" x14ac:dyDescent="0.2">
      <c r="J5525" s="555" t="s">
        <v>987</v>
      </c>
      <c r="T5525" s="402"/>
      <c r="U5525" s="402"/>
      <c r="V5525" s="402"/>
      <c r="AG5525" s="402"/>
      <c r="AH5525" s="402"/>
      <c r="AI5525" s="402"/>
      <c r="AJ5525" s="402"/>
    </row>
    <row r="5526" spans="10:36" hidden="1" x14ac:dyDescent="0.2">
      <c r="J5526" s="555" t="s">
        <v>987</v>
      </c>
      <c r="T5526" s="402"/>
      <c r="U5526" s="402"/>
      <c r="V5526" s="402"/>
      <c r="AG5526" s="402"/>
      <c r="AH5526" s="402"/>
      <c r="AI5526" s="402"/>
      <c r="AJ5526" s="402"/>
    </row>
    <row r="5527" spans="10:36" hidden="1" x14ac:dyDescent="0.2">
      <c r="J5527" s="555" t="s">
        <v>987</v>
      </c>
      <c r="T5527" s="402"/>
      <c r="U5527" s="402"/>
      <c r="V5527" s="402"/>
      <c r="AG5527" s="402"/>
      <c r="AH5527" s="402"/>
      <c r="AI5527" s="402"/>
      <c r="AJ5527" s="402"/>
    </row>
    <row r="5528" spans="10:36" hidden="1" x14ac:dyDescent="0.2">
      <c r="J5528" s="555" t="s">
        <v>987</v>
      </c>
      <c r="T5528" s="402"/>
      <c r="U5528" s="402"/>
      <c r="V5528" s="402"/>
      <c r="AG5528" s="402"/>
      <c r="AH5528" s="402"/>
      <c r="AI5528" s="402"/>
      <c r="AJ5528" s="402"/>
    </row>
    <row r="5529" spans="10:36" hidden="1" x14ac:dyDescent="0.2">
      <c r="J5529" s="555" t="s">
        <v>987</v>
      </c>
      <c r="T5529" s="402"/>
      <c r="U5529" s="402"/>
      <c r="V5529" s="402"/>
      <c r="AG5529" s="402"/>
      <c r="AH5529" s="402"/>
      <c r="AI5529" s="402"/>
      <c r="AJ5529" s="402"/>
    </row>
    <row r="5530" spans="10:36" hidden="1" x14ac:dyDescent="0.2">
      <c r="J5530" s="555" t="s">
        <v>987</v>
      </c>
      <c r="T5530" s="402"/>
      <c r="U5530" s="402"/>
      <c r="V5530" s="402"/>
      <c r="AG5530" s="402"/>
      <c r="AH5530" s="402"/>
      <c r="AI5530" s="402"/>
      <c r="AJ5530" s="402"/>
    </row>
    <row r="5531" spans="10:36" hidden="1" x14ac:dyDescent="0.2">
      <c r="J5531" s="555" t="s">
        <v>987</v>
      </c>
      <c r="T5531" s="402"/>
      <c r="U5531" s="402"/>
      <c r="V5531" s="402"/>
      <c r="AG5531" s="402"/>
      <c r="AH5531" s="402"/>
      <c r="AI5531" s="402"/>
      <c r="AJ5531" s="402"/>
    </row>
    <row r="5532" spans="10:36" hidden="1" x14ac:dyDescent="0.2">
      <c r="J5532" s="555" t="s">
        <v>987</v>
      </c>
      <c r="T5532" s="402"/>
      <c r="U5532" s="402"/>
      <c r="V5532" s="402"/>
      <c r="AG5532" s="402"/>
      <c r="AH5532" s="402"/>
      <c r="AI5532" s="402"/>
      <c r="AJ5532" s="402"/>
    </row>
    <row r="5533" spans="10:36" hidden="1" x14ac:dyDescent="0.2">
      <c r="J5533" s="555" t="s">
        <v>987</v>
      </c>
      <c r="T5533" s="402"/>
      <c r="U5533" s="402"/>
      <c r="V5533" s="402"/>
      <c r="AG5533" s="402"/>
      <c r="AH5533" s="402"/>
      <c r="AI5533" s="402"/>
      <c r="AJ5533" s="402"/>
    </row>
    <row r="5534" spans="10:36" hidden="1" x14ac:dyDescent="0.2">
      <c r="J5534" s="555" t="s">
        <v>987</v>
      </c>
      <c r="T5534" s="402"/>
      <c r="U5534" s="402"/>
      <c r="V5534" s="402"/>
      <c r="AG5534" s="402"/>
      <c r="AH5534" s="402"/>
      <c r="AI5534" s="402"/>
      <c r="AJ5534" s="402"/>
    </row>
    <row r="5535" spans="10:36" hidden="1" x14ac:dyDescent="0.2">
      <c r="J5535" s="555" t="s">
        <v>987</v>
      </c>
      <c r="T5535" s="402"/>
      <c r="U5535" s="402"/>
      <c r="V5535" s="402"/>
      <c r="AG5535" s="402"/>
      <c r="AH5535" s="402"/>
      <c r="AI5535" s="402"/>
      <c r="AJ5535" s="402"/>
    </row>
    <row r="5536" spans="10:36" hidden="1" x14ac:dyDescent="0.2">
      <c r="J5536" s="555" t="s">
        <v>987</v>
      </c>
      <c r="T5536" s="402"/>
      <c r="U5536" s="402"/>
      <c r="V5536" s="402"/>
      <c r="AG5536" s="402"/>
      <c r="AH5536" s="402"/>
      <c r="AI5536" s="402"/>
      <c r="AJ5536" s="402"/>
    </row>
    <row r="5537" spans="10:36" hidden="1" x14ac:dyDescent="0.2">
      <c r="J5537" s="555" t="s">
        <v>987</v>
      </c>
      <c r="T5537" s="402"/>
      <c r="U5537" s="402"/>
      <c r="V5537" s="402"/>
      <c r="AG5537" s="402"/>
      <c r="AH5537" s="402"/>
      <c r="AI5537" s="402"/>
      <c r="AJ5537" s="402"/>
    </row>
    <row r="5538" spans="10:36" hidden="1" x14ac:dyDescent="0.2">
      <c r="J5538" s="555" t="s">
        <v>987</v>
      </c>
      <c r="T5538" s="402"/>
      <c r="U5538" s="402"/>
      <c r="V5538" s="402"/>
      <c r="AG5538" s="402"/>
      <c r="AH5538" s="402"/>
      <c r="AI5538" s="402"/>
      <c r="AJ5538" s="402"/>
    </row>
    <row r="5539" spans="10:36" hidden="1" x14ac:dyDescent="0.2">
      <c r="J5539" s="555" t="s">
        <v>987</v>
      </c>
      <c r="T5539" s="402"/>
      <c r="U5539" s="402"/>
      <c r="V5539" s="402"/>
      <c r="AG5539" s="402"/>
      <c r="AH5539" s="402"/>
      <c r="AI5539" s="402"/>
      <c r="AJ5539" s="402"/>
    </row>
    <row r="5540" spans="10:36" hidden="1" x14ac:dyDescent="0.2">
      <c r="J5540" s="555" t="s">
        <v>987</v>
      </c>
      <c r="T5540" s="402"/>
      <c r="U5540" s="402"/>
      <c r="V5540" s="402"/>
      <c r="AG5540" s="402"/>
      <c r="AH5540" s="402"/>
      <c r="AI5540" s="402"/>
      <c r="AJ5540" s="402"/>
    </row>
    <row r="5541" spans="10:36" hidden="1" x14ac:dyDescent="0.2">
      <c r="J5541" s="555" t="s">
        <v>987</v>
      </c>
      <c r="T5541" s="402"/>
      <c r="U5541" s="402"/>
      <c r="V5541" s="402"/>
      <c r="AG5541" s="402"/>
      <c r="AH5541" s="402"/>
      <c r="AI5541" s="402"/>
      <c r="AJ5541" s="402"/>
    </row>
    <row r="5542" spans="10:36" hidden="1" x14ac:dyDescent="0.2">
      <c r="J5542" s="555" t="s">
        <v>987</v>
      </c>
      <c r="T5542" s="402"/>
      <c r="U5542" s="402"/>
      <c r="V5542" s="402"/>
      <c r="AG5542" s="402"/>
      <c r="AH5542" s="402"/>
      <c r="AI5542" s="402"/>
      <c r="AJ5542" s="402"/>
    </row>
    <row r="5543" spans="10:36" hidden="1" x14ac:dyDescent="0.2">
      <c r="J5543" s="555" t="s">
        <v>987</v>
      </c>
      <c r="T5543" s="402"/>
      <c r="U5543" s="402"/>
      <c r="V5543" s="402"/>
      <c r="AG5543" s="402"/>
      <c r="AH5543" s="402"/>
      <c r="AI5543" s="402"/>
      <c r="AJ5543" s="402"/>
    </row>
    <row r="5544" spans="10:36" hidden="1" x14ac:dyDescent="0.2">
      <c r="J5544" s="555" t="s">
        <v>987</v>
      </c>
      <c r="T5544" s="402"/>
      <c r="U5544" s="402"/>
      <c r="V5544" s="402"/>
      <c r="AG5544" s="402"/>
      <c r="AH5544" s="402"/>
      <c r="AI5544" s="402"/>
      <c r="AJ5544" s="402"/>
    </row>
    <row r="5545" spans="10:36" hidden="1" x14ac:dyDescent="0.2">
      <c r="J5545" s="555" t="s">
        <v>987</v>
      </c>
      <c r="T5545" s="402"/>
      <c r="U5545" s="402"/>
      <c r="V5545" s="402"/>
      <c r="AG5545" s="402"/>
      <c r="AH5545" s="402"/>
      <c r="AI5545" s="402"/>
      <c r="AJ5545" s="402"/>
    </row>
    <row r="5546" spans="10:36" hidden="1" x14ac:dyDescent="0.2">
      <c r="J5546" s="555" t="s">
        <v>987</v>
      </c>
      <c r="T5546" s="402"/>
      <c r="U5546" s="402"/>
      <c r="V5546" s="402"/>
      <c r="AG5546" s="402"/>
      <c r="AH5546" s="402"/>
      <c r="AI5546" s="402"/>
      <c r="AJ5546" s="402"/>
    </row>
    <row r="5547" spans="10:36" hidden="1" x14ac:dyDescent="0.2">
      <c r="J5547" s="555" t="s">
        <v>987</v>
      </c>
      <c r="T5547" s="402"/>
      <c r="U5547" s="402"/>
      <c r="V5547" s="402"/>
      <c r="AG5547" s="402"/>
      <c r="AH5547" s="402"/>
      <c r="AI5547" s="402"/>
      <c r="AJ5547" s="402"/>
    </row>
    <row r="5548" spans="10:36" hidden="1" x14ac:dyDescent="0.2">
      <c r="J5548" s="555" t="s">
        <v>987</v>
      </c>
      <c r="T5548" s="402"/>
      <c r="U5548" s="402"/>
      <c r="V5548" s="402"/>
      <c r="AG5548" s="402"/>
      <c r="AH5548" s="402"/>
      <c r="AI5548" s="402"/>
      <c r="AJ5548" s="402"/>
    </row>
    <row r="5549" spans="10:36" hidden="1" x14ac:dyDescent="0.2">
      <c r="J5549" s="555" t="s">
        <v>987</v>
      </c>
      <c r="T5549" s="402"/>
      <c r="U5549" s="402"/>
      <c r="V5549" s="402"/>
      <c r="AG5549" s="402"/>
      <c r="AH5549" s="402"/>
      <c r="AI5549" s="402"/>
      <c r="AJ5549" s="402"/>
    </row>
    <row r="5550" spans="10:36" hidden="1" x14ac:dyDescent="0.2">
      <c r="J5550" s="555" t="s">
        <v>987</v>
      </c>
      <c r="T5550" s="402"/>
      <c r="U5550" s="402"/>
      <c r="V5550" s="402"/>
      <c r="AG5550" s="402"/>
      <c r="AH5550" s="402"/>
      <c r="AI5550" s="402"/>
      <c r="AJ5550" s="402"/>
    </row>
    <row r="5551" spans="10:36" hidden="1" x14ac:dyDescent="0.2">
      <c r="J5551" s="555" t="s">
        <v>987</v>
      </c>
      <c r="T5551" s="402"/>
      <c r="U5551" s="402"/>
      <c r="V5551" s="402"/>
      <c r="AG5551" s="402"/>
      <c r="AH5551" s="402"/>
      <c r="AI5551" s="402"/>
      <c r="AJ5551" s="402"/>
    </row>
    <row r="5552" spans="10:36" hidden="1" x14ac:dyDescent="0.2">
      <c r="J5552" s="555" t="s">
        <v>987</v>
      </c>
      <c r="T5552" s="402"/>
      <c r="U5552" s="402"/>
      <c r="V5552" s="402"/>
      <c r="AG5552" s="402"/>
      <c r="AH5552" s="402"/>
      <c r="AI5552" s="402"/>
      <c r="AJ5552" s="402"/>
    </row>
    <row r="5553" spans="10:36" hidden="1" x14ac:dyDescent="0.2">
      <c r="J5553" s="555" t="s">
        <v>987</v>
      </c>
      <c r="T5553" s="402"/>
      <c r="U5553" s="402"/>
      <c r="V5553" s="402"/>
      <c r="AG5553" s="402"/>
      <c r="AH5553" s="402"/>
      <c r="AI5553" s="402"/>
      <c r="AJ5553" s="402"/>
    </row>
    <row r="5554" spans="10:36" hidden="1" x14ac:dyDescent="0.2">
      <c r="J5554" s="555" t="s">
        <v>987</v>
      </c>
      <c r="T5554" s="402"/>
      <c r="U5554" s="402"/>
      <c r="V5554" s="402"/>
      <c r="AG5554" s="402"/>
      <c r="AH5554" s="402"/>
      <c r="AI5554" s="402"/>
      <c r="AJ5554" s="402"/>
    </row>
    <row r="5555" spans="10:36" hidden="1" x14ac:dyDescent="0.2">
      <c r="J5555" s="555" t="s">
        <v>987</v>
      </c>
      <c r="T5555" s="402"/>
      <c r="U5555" s="402"/>
      <c r="V5555" s="402"/>
      <c r="AG5555" s="402"/>
      <c r="AH5555" s="402"/>
      <c r="AI5555" s="402"/>
      <c r="AJ5555" s="402"/>
    </row>
    <row r="5556" spans="10:36" hidden="1" x14ac:dyDescent="0.2">
      <c r="J5556" s="555" t="s">
        <v>987</v>
      </c>
      <c r="T5556" s="402"/>
      <c r="U5556" s="402"/>
      <c r="V5556" s="402"/>
      <c r="AG5556" s="402"/>
      <c r="AH5556" s="402"/>
      <c r="AI5556" s="402"/>
      <c r="AJ5556" s="402"/>
    </row>
    <row r="5557" spans="10:36" hidden="1" x14ac:dyDescent="0.2">
      <c r="J5557" s="555" t="s">
        <v>987</v>
      </c>
      <c r="T5557" s="402"/>
      <c r="U5557" s="402"/>
      <c r="V5557" s="402"/>
      <c r="AG5557" s="402"/>
      <c r="AH5557" s="402"/>
      <c r="AI5557" s="402"/>
      <c r="AJ5557" s="402"/>
    </row>
    <row r="5558" spans="10:36" hidden="1" x14ac:dyDescent="0.2">
      <c r="J5558" s="555" t="s">
        <v>987</v>
      </c>
      <c r="T5558" s="402"/>
      <c r="U5558" s="402"/>
      <c r="V5558" s="402"/>
      <c r="AG5558" s="402"/>
      <c r="AH5558" s="402"/>
      <c r="AI5558" s="402"/>
      <c r="AJ5558" s="402"/>
    </row>
    <row r="5559" spans="10:36" hidden="1" x14ac:dyDescent="0.2">
      <c r="J5559" s="555" t="s">
        <v>987</v>
      </c>
      <c r="T5559" s="402"/>
      <c r="U5559" s="402"/>
      <c r="V5559" s="402"/>
      <c r="AG5559" s="402"/>
      <c r="AH5559" s="402"/>
      <c r="AI5559" s="402"/>
      <c r="AJ5559" s="402"/>
    </row>
    <row r="5560" spans="10:36" hidden="1" x14ac:dyDescent="0.2">
      <c r="J5560" s="555" t="s">
        <v>987</v>
      </c>
      <c r="T5560" s="402"/>
      <c r="U5560" s="402"/>
      <c r="V5560" s="402"/>
      <c r="AG5560" s="402"/>
      <c r="AH5560" s="402"/>
      <c r="AI5560" s="402"/>
      <c r="AJ5560" s="402"/>
    </row>
    <row r="5561" spans="10:36" hidden="1" x14ac:dyDescent="0.2">
      <c r="J5561" s="555" t="s">
        <v>987</v>
      </c>
      <c r="T5561" s="402"/>
      <c r="U5561" s="402"/>
      <c r="V5561" s="402"/>
      <c r="AG5561" s="402"/>
      <c r="AH5561" s="402"/>
      <c r="AI5561" s="402"/>
      <c r="AJ5561" s="402"/>
    </row>
    <row r="5562" spans="10:36" hidden="1" x14ac:dyDescent="0.2">
      <c r="J5562" s="555" t="s">
        <v>987</v>
      </c>
      <c r="T5562" s="402"/>
      <c r="U5562" s="402"/>
      <c r="V5562" s="402"/>
      <c r="AG5562" s="402"/>
      <c r="AH5562" s="402"/>
      <c r="AI5562" s="402"/>
      <c r="AJ5562" s="402"/>
    </row>
    <row r="5563" spans="10:36" hidden="1" x14ac:dyDescent="0.2">
      <c r="J5563" s="555" t="s">
        <v>987</v>
      </c>
      <c r="T5563" s="402"/>
      <c r="U5563" s="402"/>
      <c r="V5563" s="402"/>
      <c r="AG5563" s="402"/>
      <c r="AH5563" s="402"/>
      <c r="AI5563" s="402"/>
      <c r="AJ5563" s="402"/>
    </row>
    <row r="5564" spans="10:36" hidden="1" x14ac:dyDescent="0.2">
      <c r="J5564" s="555" t="s">
        <v>987</v>
      </c>
      <c r="T5564" s="402"/>
      <c r="U5564" s="402"/>
      <c r="V5564" s="402"/>
      <c r="AG5564" s="402"/>
      <c r="AH5564" s="402"/>
      <c r="AI5564" s="402"/>
      <c r="AJ5564" s="402"/>
    </row>
    <row r="5565" spans="10:36" hidden="1" x14ac:dyDescent="0.2">
      <c r="J5565" s="555" t="s">
        <v>987</v>
      </c>
      <c r="T5565" s="402"/>
      <c r="U5565" s="402"/>
      <c r="V5565" s="402"/>
      <c r="AG5565" s="402"/>
      <c r="AH5565" s="402"/>
      <c r="AI5565" s="402"/>
      <c r="AJ5565" s="402"/>
    </row>
    <row r="5566" spans="10:36" hidden="1" x14ac:dyDescent="0.2">
      <c r="J5566" s="555" t="s">
        <v>987</v>
      </c>
      <c r="T5566" s="402"/>
      <c r="U5566" s="402"/>
      <c r="V5566" s="402"/>
      <c r="AG5566" s="402"/>
      <c r="AH5566" s="402"/>
      <c r="AI5566" s="402"/>
      <c r="AJ5566" s="402"/>
    </row>
    <row r="5567" spans="10:36" hidden="1" x14ac:dyDescent="0.2">
      <c r="J5567" s="555" t="s">
        <v>987</v>
      </c>
      <c r="T5567" s="402"/>
      <c r="U5567" s="402"/>
      <c r="V5567" s="402"/>
      <c r="AG5567" s="402"/>
      <c r="AH5567" s="402"/>
      <c r="AI5567" s="402"/>
      <c r="AJ5567" s="402"/>
    </row>
    <row r="5568" spans="10:36" hidden="1" x14ac:dyDescent="0.2">
      <c r="J5568" s="555" t="s">
        <v>987</v>
      </c>
      <c r="T5568" s="402"/>
      <c r="U5568" s="402"/>
      <c r="V5568" s="402"/>
      <c r="AG5568" s="402"/>
      <c r="AH5568" s="402"/>
      <c r="AI5568" s="402"/>
      <c r="AJ5568" s="402"/>
    </row>
    <row r="5569" spans="10:36" hidden="1" x14ac:dyDescent="0.2">
      <c r="J5569" s="555" t="s">
        <v>987</v>
      </c>
      <c r="T5569" s="402"/>
      <c r="U5569" s="402"/>
      <c r="V5569" s="402"/>
      <c r="AG5569" s="402"/>
      <c r="AH5569" s="402"/>
      <c r="AI5569" s="402"/>
      <c r="AJ5569" s="402"/>
    </row>
    <row r="5570" spans="10:36" hidden="1" x14ac:dyDescent="0.2">
      <c r="J5570" s="555" t="s">
        <v>987</v>
      </c>
      <c r="T5570" s="402"/>
      <c r="U5570" s="402"/>
      <c r="V5570" s="402"/>
      <c r="AG5570" s="402"/>
      <c r="AH5570" s="402"/>
      <c r="AI5570" s="402"/>
      <c r="AJ5570" s="402"/>
    </row>
    <row r="5571" spans="10:36" hidden="1" x14ac:dyDescent="0.2">
      <c r="J5571" s="555" t="s">
        <v>987</v>
      </c>
      <c r="T5571" s="402"/>
      <c r="U5571" s="402"/>
      <c r="V5571" s="402"/>
      <c r="AG5571" s="402"/>
      <c r="AH5571" s="402"/>
      <c r="AI5571" s="402"/>
      <c r="AJ5571" s="402"/>
    </row>
    <row r="5572" spans="10:36" hidden="1" x14ac:dyDescent="0.2">
      <c r="J5572" s="555" t="s">
        <v>987</v>
      </c>
      <c r="T5572" s="402"/>
      <c r="U5572" s="402"/>
      <c r="V5572" s="402"/>
      <c r="AG5572" s="402"/>
      <c r="AH5572" s="402"/>
      <c r="AI5572" s="402"/>
      <c r="AJ5572" s="402"/>
    </row>
    <row r="5573" spans="10:36" hidden="1" x14ac:dyDescent="0.2">
      <c r="J5573" s="555" t="s">
        <v>987</v>
      </c>
      <c r="T5573" s="402"/>
      <c r="U5573" s="402"/>
      <c r="V5573" s="402"/>
      <c r="AG5573" s="402"/>
      <c r="AH5573" s="402"/>
      <c r="AI5573" s="402"/>
      <c r="AJ5573" s="402"/>
    </row>
    <row r="5574" spans="10:36" hidden="1" x14ac:dyDescent="0.2">
      <c r="J5574" s="555" t="s">
        <v>987</v>
      </c>
      <c r="T5574" s="402"/>
      <c r="U5574" s="402"/>
      <c r="V5574" s="402"/>
      <c r="AG5574" s="402"/>
      <c r="AH5574" s="402"/>
      <c r="AI5574" s="402"/>
      <c r="AJ5574" s="402"/>
    </row>
    <row r="5575" spans="10:36" hidden="1" x14ac:dyDescent="0.2">
      <c r="J5575" s="555" t="s">
        <v>987</v>
      </c>
      <c r="T5575" s="402"/>
      <c r="U5575" s="402"/>
      <c r="V5575" s="402"/>
      <c r="AG5575" s="402"/>
      <c r="AH5575" s="402"/>
      <c r="AI5575" s="402"/>
      <c r="AJ5575" s="402"/>
    </row>
    <row r="5576" spans="10:36" hidden="1" x14ac:dyDescent="0.2">
      <c r="J5576" s="555" t="s">
        <v>987</v>
      </c>
      <c r="T5576" s="402"/>
      <c r="U5576" s="402"/>
      <c r="V5576" s="402"/>
      <c r="AG5576" s="402"/>
      <c r="AH5576" s="402"/>
      <c r="AI5576" s="402"/>
      <c r="AJ5576" s="402"/>
    </row>
    <row r="5577" spans="10:36" hidden="1" x14ac:dyDescent="0.2">
      <c r="J5577" s="555" t="s">
        <v>987</v>
      </c>
      <c r="T5577" s="402"/>
      <c r="U5577" s="402"/>
      <c r="V5577" s="402"/>
      <c r="AG5577" s="402"/>
      <c r="AH5577" s="402"/>
      <c r="AI5577" s="402"/>
      <c r="AJ5577" s="402"/>
    </row>
    <row r="5578" spans="10:36" hidden="1" x14ac:dyDescent="0.2">
      <c r="J5578" s="555" t="s">
        <v>987</v>
      </c>
      <c r="T5578" s="402"/>
      <c r="U5578" s="402"/>
      <c r="V5578" s="402"/>
      <c r="AG5578" s="402"/>
      <c r="AH5578" s="402"/>
      <c r="AI5578" s="402"/>
      <c r="AJ5578" s="402"/>
    </row>
    <row r="5579" spans="10:36" hidden="1" x14ac:dyDescent="0.2">
      <c r="J5579" s="555" t="s">
        <v>987</v>
      </c>
      <c r="T5579" s="402"/>
      <c r="U5579" s="402"/>
      <c r="V5579" s="402"/>
      <c r="AG5579" s="402"/>
      <c r="AH5579" s="402"/>
      <c r="AI5579" s="402"/>
      <c r="AJ5579" s="402"/>
    </row>
    <row r="5580" spans="10:36" hidden="1" x14ac:dyDescent="0.2">
      <c r="J5580" s="555" t="s">
        <v>987</v>
      </c>
      <c r="T5580" s="402"/>
      <c r="U5580" s="402"/>
      <c r="V5580" s="402"/>
      <c r="AG5580" s="402"/>
      <c r="AH5580" s="402"/>
      <c r="AI5580" s="402"/>
      <c r="AJ5580" s="402"/>
    </row>
    <row r="5581" spans="10:36" hidden="1" x14ac:dyDescent="0.2">
      <c r="J5581" s="555" t="s">
        <v>987</v>
      </c>
      <c r="T5581" s="402"/>
      <c r="U5581" s="402"/>
      <c r="V5581" s="402"/>
      <c r="AG5581" s="402"/>
      <c r="AH5581" s="402"/>
      <c r="AI5581" s="402"/>
      <c r="AJ5581" s="402"/>
    </row>
    <row r="5582" spans="10:36" hidden="1" x14ac:dyDescent="0.2">
      <c r="J5582" s="555" t="s">
        <v>987</v>
      </c>
      <c r="T5582" s="402"/>
      <c r="U5582" s="402"/>
      <c r="V5582" s="402"/>
      <c r="AG5582" s="402"/>
      <c r="AH5582" s="402"/>
      <c r="AI5582" s="402"/>
      <c r="AJ5582" s="402"/>
    </row>
    <row r="5583" spans="10:36" hidden="1" x14ac:dyDescent="0.2">
      <c r="J5583" s="555" t="s">
        <v>987</v>
      </c>
      <c r="T5583" s="402"/>
      <c r="U5583" s="402"/>
      <c r="V5583" s="402"/>
      <c r="AG5583" s="402"/>
      <c r="AH5583" s="402"/>
      <c r="AI5583" s="402"/>
      <c r="AJ5583" s="402"/>
    </row>
    <row r="5584" spans="10:36" hidden="1" x14ac:dyDescent="0.2">
      <c r="J5584" s="555" t="s">
        <v>987</v>
      </c>
      <c r="T5584" s="402"/>
      <c r="U5584" s="402"/>
      <c r="V5584" s="402"/>
      <c r="AG5584" s="402"/>
      <c r="AH5584" s="402"/>
      <c r="AI5584" s="402"/>
      <c r="AJ5584" s="402"/>
    </row>
    <row r="5585" spans="10:36" hidden="1" x14ac:dyDescent="0.2">
      <c r="J5585" s="555" t="s">
        <v>987</v>
      </c>
      <c r="T5585" s="402"/>
      <c r="U5585" s="402"/>
      <c r="V5585" s="402"/>
      <c r="AG5585" s="402"/>
      <c r="AH5585" s="402"/>
      <c r="AI5585" s="402"/>
      <c r="AJ5585" s="402"/>
    </row>
    <row r="5586" spans="10:36" hidden="1" x14ac:dyDescent="0.2">
      <c r="J5586" s="555" t="s">
        <v>987</v>
      </c>
      <c r="T5586" s="402"/>
      <c r="U5586" s="402"/>
      <c r="V5586" s="402"/>
      <c r="AG5586" s="402"/>
      <c r="AH5586" s="402"/>
      <c r="AI5586" s="402"/>
      <c r="AJ5586" s="402"/>
    </row>
    <row r="5587" spans="10:36" hidden="1" x14ac:dyDescent="0.2">
      <c r="J5587" s="555" t="s">
        <v>987</v>
      </c>
      <c r="T5587" s="402"/>
      <c r="U5587" s="402"/>
      <c r="V5587" s="402"/>
      <c r="AG5587" s="402"/>
      <c r="AH5587" s="402"/>
      <c r="AI5587" s="402"/>
      <c r="AJ5587" s="402"/>
    </row>
    <row r="5588" spans="10:36" hidden="1" x14ac:dyDescent="0.2">
      <c r="J5588" s="555" t="s">
        <v>987</v>
      </c>
      <c r="T5588" s="402"/>
      <c r="U5588" s="402"/>
      <c r="V5588" s="402"/>
      <c r="AG5588" s="402"/>
      <c r="AH5588" s="402"/>
      <c r="AI5588" s="402"/>
      <c r="AJ5588" s="402"/>
    </row>
    <row r="5589" spans="10:36" hidden="1" x14ac:dyDescent="0.2">
      <c r="J5589" s="555" t="s">
        <v>987</v>
      </c>
      <c r="T5589" s="402"/>
      <c r="U5589" s="402"/>
      <c r="V5589" s="402"/>
      <c r="AG5589" s="402"/>
      <c r="AH5589" s="402"/>
      <c r="AI5589" s="402"/>
      <c r="AJ5589" s="402"/>
    </row>
    <row r="5590" spans="10:36" hidden="1" x14ac:dyDescent="0.2">
      <c r="J5590" s="555" t="s">
        <v>987</v>
      </c>
      <c r="T5590" s="402"/>
      <c r="U5590" s="402"/>
      <c r="V5590" s="402"/>
      <c r="AG5590" s="402"/>
      <c r="AH5590" s="402"/>
      <c r="AI5590" s="402"/>
      <c r="AJ5590" s="402"/>
    </row>
    <row r="5591" spans="10:36" hidden="1" x14ac:dyDescent="0.2">
      <c r="J5591" s="555" t="s">
        <v>987</v>
      </c>
      <c r="T5591" s="402"/>
      <c r="U5591" s="402"/>
      <c r="V5591" s="402"/>
      <c r="AG5591" s="402"/>
      <c r="AH5591" s="402"/>
      <c r="AI5591" s="402"/>
      <c r="AJ5591" s="402"/>
    </row>
    <row r="5592" spans="10:36" hidden="1" x14ac:dyDescent="0.2">
      <c r="J5592" s="555" t="s">
        <v>987</v>
      </c>
      <c r="T5592" s="402"/>
      <c r="U5592" s="402"/>
      <c r="V5592" s="402"/>
      <c r="AG5592" s="402"/>
      <c r="AH5592" s="402"/>
      <c r="AI5592" s="402"/>
      <c r="AJ5592" s="402"/>
    </row>
    <row r="5593" spans="10:36" hidden="1" x14ac:dyDescent="0.2">
      <c r="J5593" s="555" t="s">
        <v>987</v>
      </c>
      <c r="T5593" s="402"/>
      <c r="U5593" s="402"/>
      <c r="V5593" s="402"/>
      <c r="AG5593" s="402"/>
      <c r="AH5593" s="402"/>
      <c r="AI5593" s="402"/>
      <c r="AJ5593" s="402"/>
    </row>
    <row r="5594" spans="10:36" hidden="1" x14ac:dyDescent="0.2">
      <c r="J5594" s="555" t="s">
        <v>987</v>
      </c>
      <c r="T5594" s="402"/>
      <c r="U5594" s="402"/>
      <c r="V5594" s="402"/>
      <c r="AG5594" s="402"/>
      <c r="AH5594" s="402"/>
      <c r="AI5594" s="402"/>
      <c r="AJ5594" s="402"/>
    </row>
    <row r="5595" spans="10:36" hidden="1" x14ac:dyDescent="0.2">
      <c r="J5595" s="555" t="s">
        <v>987</v>
      </c>
      <c r="T5595" s="402"/>
      <c r="U5595" s="402"/>
      <c r="V5595" s="402"/>
      <c r="AG5595" s="402"/>
      <c r="AH5595" s="402"/>
      <c r="AI5595" s="402"/>
      <c r="AJ5595" s="402"/>
    </row>
    <row r="5596" spans="10:36" hidden="1" x14ac:dyDescent="0.2">
      <c r="J5596" s="555" t="s">
        <v>987</v>
      </c>
      <c r="T5596" s="402"/>
      <c r="U5596" s="402"/>
      <c r="V5596" s="402"/>
      <c r="AG5596" s="402"/>
      <c r="AH5596" s="402"/>
      <c r="AI5596" s="402"/>
      <c r="AJ5596" s="402"/>
    </row>
    <row r="5597" spans="10:36" hidden="1" x14ac:dyDescent="0.2">
      <c r="J5597" s="555" t="s">
        <v>987</v>
      </c>
      <c r="T5597" s="402"/>
      <c r="U5597" s="402"/>
      <c r="V5597" s="402"/>
      <c r="AG5597" s="402"/>
      <c r="AH5597" s="402"/>
      <c r="AI5597" s="402"/>
      <c r="AJ5597" s="402"/>
    </row>
    <row r="5598" spans="10:36" hidden="1" x14ac:dyDescent="0.2">
      <c r="J5598" s="555" t="s">
        <v>987</v>
      </c>
      <c r="T5598" s="402"/>
      <c r="U5598" s="402"/>
      <c r="V5598" s="402"/>
      <c r="AG5598" s="402"/>
      <c r="AH5598" s="402"/>
      <c r="AI5598" s="402"/>
      <c r="AJ5598" s="402"/>
    </row>
    <row r="5599" spans="10:36" hidden="1" x14ac:dyDescent="0.2">
      <c r="J5599" s="555" t="s">
        <v>987</v>
      </c>
      <c r="T5599" s="402"/>
      <c r="U5599" s="402"/>
      <c r="V5599" s="402"/>
      <c r="AG5599" s="402"/>
      <c r="AH5599" s="402"/>
      <c r="AI5599" s="402"/>
      <c r="AJ5599" s="402"/>
    </row>
    <row r="5600" spans="10:36" hidden="1" x14ac:dyDescent="0.2">
      <c r="J5600" s="555" t="s">
        <v>987</v>
      </c>
      <c r="T5600" s="402"/>
      <c r="U5600" s="402"/>
      <c r="V5600" s="402"/>
      <c r="AG5600" s="402"/>
      <c r="AH5600" s="402"/>
      <c r="AI5600" s="402"/>
      <c r="AJ5600" s="402"/>
    </row>
    <row r="5601" spans="10:36" hidden="1" x14ac:dyDescent="0.2">
      <c r="J5601" s="555" t="s">
        <v>987</v>
      </c>
      <c r="T5601" s="402"/>
      <c r="U5601" s="402"/>
      <c r="V5601" s="402"/>
      <c r="AG5601" s="402"/>
      <c r="AH5601" s="402"/>
      <c r="AI5601" s="402"/>
      <c r="AJ5601" s="402"/>
    </row>
    <row r="5602" spans="10:36" hidden="1" x14ac:dyDescent="0.2">
      <c r="J5602" s="555" t="s">
        <v>987</v>
      </c>
      <c r="T5602" s="402"/>
      <c r="U5602" s="402"/>
      <c r="V5602" s="402"/>
      <c r="AG5602" s="402"/>
      <c r="AH5602" s="402"/>
      <c r="AI5602" s="402"/>
      <c r="AJ5602" s="402"/>
    </row>
    <row r="5603" spans="10:36" hidden="1" x14ac:dyDescent="0.2">
      <c r="J5603" s="555" t="s">
        <v>987</v>
      </c>
      <c r="T5603" s="402"/>
      <c r="U5603" s="402"/>
      <c r="V5603" s="402"/>
      <c r="AG5603" s="402"/>
      <c r="AH5603" s="402"/>
      <c r="AI5603" s="402"/>
      <c r="AJ5603" s="402"/>
    </row>
    <row r="5604" spans="10:36" hidden="1" x14ac:dyDescent="0.2">
      <c r="J5604" s="555" t="s">
        <v>987</v>
      </c>
      <c r="T5604" s="402"/>
      <c r="U5604" s="402"/>
      <c r="V5604" s="402"/>
      <c r="AG5604" s="402"/>
      <c r="AH5604" s="402"/>
      <c r="AI5604" s="402"/>
      <c r="AJ5604" s="402"/>
    </row>
    <row r="5605" spans="10:36" hidden="1" x14ac:dyDescent="0.2">
      <c r="J5605" s="555" t="s">
        <v>987</v>
      </c>
      <c r="T5605" s="402"/>
      <c r="U5605" s="402"/>
      <c r="V5605" s="402"/>
      <c r="AG5605" s="402"/>
      <c r="AH5605" s="402"/>
      <c r="AI5605" s="402"/>
      <c r="AJ5605" s="402"/>
    </row>
    <row r="5606" spans="10:36" hidden="1" x14ac:dyDescent="0.2">
      <c r="J5606" s="555" t="s">
        <v>987</v>
      </c>
      <c r="T5606" s="402"/>
      <c r="U5606" s="402"/>
      <c r="V5606" s="402"/>
      <c r="AG5606" s="402"/>
      <c r="AH5606" s="402"/>
      <c r="AI5606" s="402"/>
      <c r="AJ5606" s="402"/>
    </row>
    <row r="5607" spans="10:36" hidden="1" x14ac:dyDescent="0.2">
      <c r="J5607" s="555" t="s">
        <v>987</v>
      </c>
      <c r="T5607" s="402"/>
      <c r="U5607" s="402"/>
      <c r="V5607" s="402"/>
      <c r="AG5607" s="402"/>
      <c r="AH5607" s="402"/>
      <c r="AI5607" s="402"/>
      <c r="AJ5607" s="402"/>
    </row>
    <row r="5608" spans="10:36" hidden="1" x14ac:dyDescent="0.2">
      <c r="J5608" s="555" t="s">
        <v>987</v>
      </c>
      <c r="T5608" s="402"/>
      <c r="U5608" s="402"/>
      <c r="V5608" s="402"/>
      <c r="AG5608" s="402"/>
      <c r="AH5608" s="402"/>
      <c r="AI5608" s="402"/>
      <c r="AJ5608" s="402"/>
    </row>
    <row r="5609" spans="10:36" hidden="1" x14ac:dyDescent="0.2">
      <c r="J5609" s="555" t="s">
        <v>987</v>
      </c>
      <c r="T5609" s="402"/>
      <c r="U5609" s="402"/>
      <c r="V5609" s="402"/>
      <c r="AG5609" s="402"/>
      <c r="AH5609" s="402"/>
      <c r="AI5609" s="402"/>
      <c r="AJ5609" s="402"/>
    </row>
    <row r="5610" spans="10:36" hidden="1" x14ac:dyDescent="0.2">
      <c r="J5610" s="555" t="s">
        <v>987</v>
      </c>
      <c r="T5610" s="402"/>
      <c r="U5610" s="402"/>
      <c r="V5610" s="402"/>
      <c r="AG5610" s="402"/>
      <c r="AH5610" s="402"/>
      <c r="AI5610" s="402"/>
      <c r="AJ5610" s="402"/>
    </row>
    <row r="5611" spans="10:36" hidden="1" x14ac:dyDescent="0.2">
      <c r="J5611" s="555" t="s">
        <v>987</v>
      </c>
      <c r="T5611" s="402"/>
      <c r="U5611" s="402"/>
      <c r="V5611" s="402"/>
      <c r="AG5611" s="402"/>
      <c r="AH5611" s="402"/>
      <c r="AI5611" s="402"/>
      <c r="AJ5611" s="402"/>
    </row>
    <row r="5612" spans="10:36" hidden="1" x14ac:dyDescent="0.2">
      <c r="J5612" s="555" t="s">
        <v>987</v>
      </c>
      <c r="T5612" s="402"/>
      <c r="U5612" s="402"/>
      <c r="V5612" s="402"/>
      <c r="AG5612" s="402"/>
      <c r="AH5612" s="402"/>
      <c r="AI5612" s="402"/>
      <c r="AJ5612" s="402"/>
    </row>
    <row r="5613" spans="10:36" hidden="1" x14ac:dyDescent="0.2">
      <c r="J5613" s="555" t="s">
        <v>987</v>
      </c>
      <c r="T5613" s="402"/>
      <c r="U5613" s="402"/>
      <c r="V5613" s="402"/>
      <c r="AG5613" s="402"/>
      <c r="AH5613" s="402"/>
      <c r="AI5613" s="402"/>
      <c r="AJ5613" s="402"/>
    </row>
    <row r="5614" spans="10:36" hidden="1" x14ac:dyDescent="0.2">
      <c r="J5614" s="555" t="s">
        <v>987</v>
      </c>
      <c r="T5614" s="402"/>
      <c r="U5614" s="402"/>
      <c r="V5614" s="402"/>
      <c r="AG5614" s="402"/>
      <c r="AH5614" s="402"/>
      <c r="AI5614" s="402"/>
      <c r="AJ5614" s="402"/>
    </row>
    <row r="5615" spans="10:36" hidden="1" x14ac:dyDescent="0.2">
      <c r="J5615" s="555" t="s">
        <v>987</v>
      </c>
      <c r="T5615" s="402"/>
      <c r="U5615" s="402"/>
      <c r="V5615" s="402"/>
      <c r="AG5615" s="402"/>
      <c r="AH5615" s="402"/>
      <c r="AI5615" s="402"/>
      <c r="AJ5615" s="402"/>
    </row>
    <row r="5616" spans="10:36" hidden="1" x14ac:dyDescent="0.2">
      <c r="J5616" s="555" t="s">
        <v>987</v>
      </c>
      <c r="T5616" s="402"/>
      <c r="U5616" s="402"/>
      <c r="V5616" s="402"/>
      <c r="AG5616" s="402"/>
      <c r="AH5616" s="402"/>
      <c r="AI5616" s="402"/>
      <c r="AJ5616" s="402"/>
    </row>
    <row r="5617" spans="10:36" hidden="1" x14ac:dyDescent="0.2">
      <c r="J5617" s="555" t="s">
        <v>987</v>
      </c>
      <c r="T5617" s="402"/>
      <c r="U5617" s="402"/>
      <c r="V5617" s="402"/>
      <c r="AG5617" s="402"/>
      <c r="AH5617" s="402"/>
      <c r="AI5617" s="402"/>
      <c r="AJ5617" s="402"/>
    </row>
    <row r="5618" spans="10:36" hidden="1" x14ac:dyDescent="0.2">
      <c r="J5618" s="555" t="s">
        <v>987</v>
      </c>
      <c r="T5618" s="402"/>
      <c r="U5618" s="402"/>
      <c r="V5618" s="402"/>
      <c r="AG5618" s="402"/>
      <c r="AH5618" s="402"/>
      <c r="AI5618" s="402"/>
      <c r="AJ5618" s="402"/>
    </row>
    <row r="5619" spans="10:36" hidden="1" x14ac:dyDescent="0.2">
      <c r="J5619" s="555" t="s">
        <v>987</v>
      </c>
      <c r="T5619" s="402"/>
      <c r="U5619" s="402"/>
      <c r="V5619" s="402"/>
      <c r="AG5619" s="402"/>
      <c r="AH5619" s="402"/>
      <c r="AI5619" s="402"/>
      <c r="AJ5619" s="402"/>
    </row>
    <row r="5620" spans="10:36" hidden="1" x14ac:dyDescent="0.2">
      <c r="J5620" s="555" t="s">
        <v>987</v>
      </c>
      <c r="T5620" s="402"/>
      <c r="U5620" s="402"/>
      <c r="V5620" s="402"/>
      <c r="AG5620" s="402"/>
      <c r="AH5620" s="402"/>
      <c r="AI5620" s="402"/>
      <c r="AJ5620" s="402"/>
    </row>
    <row r="5621" spans="10:36" hidden="1" x14ac:dyDescent="0.2">
      <c r="J5621" s="555" t="s">
        <v>987</v>
      </c>
      <c r="T5621" s="402"/>
      <c r="U5621" s="402"/>
      <c r="V5621" s="402"/>
      <c r="AG5621" s="402"/>
      <c r="AH5621" s="402"/>
      <c r="AI5621" s="402"/>
      <c r="AJ5621" s="402"/>
    </row>
    <row r="5622" spans="10:36" hidden="1" x14ac:dyDescent="0.2">
      <c r="J5622" s="555" t="s">
        <v>987</v>
      </c>
      <c r="T5622" s="402"/>
      <c r="U5622" s="402"/>
      <c r="V5622" s="402"/>
      <c r="AG5622" s="402"/>
      <c r="AH5622" s="402"/>
      <c r="AI5622" s="402"/>
      <c r="AJ5622" s="402"/>
    </row>
    <row r="5623" spans="10:36" hidden="1" x14ac:dyDescent="0.2">
      <c r="J5623" s="555" t="s">
        <v>987</v>
      </c>
      <c r="T5623" s="402"/>
      <c r="U5623" s="402"/>
      <c r="V5623" s="402"/>
      <c r="AG5623" s="402"/>
      <c r="AH5623" s="402"/>
      <c r="AI5623" s="402"/>
      <c r="AJ5623" s="402"/>
    </row>
    <row r="5624" spans="10:36" hidden="1" x14ac:dyDescent="0.2">
      <c r="J5624" s="555" t="s">
        <v>987</v>
      </c>
      <c r="T5624" s="402"/>
      <c r="U5624" s="402"/>
      <c r="V5624" s="402"/>
      <c r="AG5624" s="402"/>
      <c r="AH5624" s="402"/>
      <c r="AI5624" s="402"/>
      <c r="AJ5624" s="402"/>
    </row>
    <row r="5625" spans="10:36" hidden="1" x14ac:dyDescent="0.2">
      <c r="J5625" s="555" t="s">
        <v>987</v>
      </c>
      <c r="T5625" s="402"/>
      <c r="U5625" s="402"/>
      <c r="V5625" s="402"/>
      <c r="AG5625" s="402"/>
      <c r="AH5625" s="402"/>
      <c r="AI5625" s="402"/>
      <c r="AJ5625" s="402"/>
    </row>
    <row r="5626" spans="10:36" hidden="1" x14ac:dyDescent="0.2">
      <c r="J5626" s="555" t="s">
        <v>987</v>
      </c>
      <c r="T5626" s="402"/>
      <c r="U5626" s="402"/>
      <c r="V5626" s="402"/>
      <c r="AG5626" s="402"/>
      <c r="AH5626" s="402"/>
      <c r="AI5626" s="402"/>
      <c r="AJ5626" s="402"/>
    </row>
    <row r="5627" spans="10:36" hidden="1" x14ac:dyDescent="0.2">
      <c r="J5627" s="555" t="s">
        <v>987</v>
      </c>
      <c r="T5627" s="402"/>
      <c r="U5627" s="402"/>
      <c r="V5627" s="402"/>
      <c r="AG5627" s="402"/>
      <c r="AH5627" s="402"/>
      <c r="AI5627" s="402"/>
      <c r="AJ5627" s="402"/>
    </row>
    <row r="5628" spans="10:36" hidden="1" x14ac:dyDescent="0.2">
      <c r="J5628" s="555" t="s">
        <v>987</v>
      </c>
      <c r="T5628" s="402"/>
      <c r="U5628" s="402"/>
      <c r="V5628" s="402"/>
      <c r="AG5628" s="402"/>
      <c r="AH5628" s="402"/>
      <c r="AI5628" s="402"/>
      <c r="AJ5628" s="402"/>
    </row>
    <row r="5629" spans="10:36" hidden="1" x14ac:dyDescent="0.2">
      <c r="J5629" s="555" t="s">
        <v>987</v>
      </c>
      <c r="T5629" s="402"/>
      <c r="U5629" s="402"/>
      <c r="V5629" s="402"/>
      <c r="AG5629" s="402"/>
      <c r="AH5629" s="402"/>
      <c r="AI5629" s="402"/>
      <c r="AJ5629" s="402"/>
    </row>
    <row r="5630" spans="10:36" hidden="1" x14ac:dyDescent="0.2">
      <c r="J5630" s="555" t="s">
        <v>987</v>
      </c>
      <c r="T5630" s="402"/>
      <c r="U5630" s="402"/>
      <c r="V5630" s="402"/>
      <c r="AG5630" s="402"/>
      <c r="AH5630" s="402"/>
      <c r="AI5630" s="402"/>
      <c r="AJ5630" s="402"/>
    </row>
    <row r="5631" spans="10:36" hidden="1" x14ac:dyDescent="0.2">
      <c r="J5631" s="555" t="s">
        <v>987</v>
      </c>
      <c r="T5631" s="402"/>
      <c r="U5631" s="402"/>
      <c r="V5631" s="402"/>
      <c r="AG5631" s="402"/>
      <c r="AH5631" s="402"/>
      <c r="AI5631" s="402"/>
      <c r="AJ5631" s="402"/>
    </row>
    <row r="5632" spans="10:36" hidden="1" x14ac:dyDescent="0.2">
      <c r="J5632" s="555" t="s">
        <v>987</v>
      </c>
      <c r="T5632" s="402"/>
      <c r="U5632" s="402"/>
      <c r="V5632" s="402"/>
      <c r="AG5632" s="402"/>
      <c r="AH5632" s="402"/>
      <c r="AI5632" s="402"/>
      <c r="AJ5632" s="402"/>
    </row>
    <row r="5633" spans="10:36" hidden="1" x14ac:dyDescent="0.2">
      <c r="J5633" s="555" t="s">
        <v>987</v>
      </c>
      <c r="T5633" s="402"/>
      <c r="U5633" s="402"/>
      <c r="V5633" s="402"/>
      <c r="AG5633" s="402"/>
      <c r="AH5633" s="402"/>
      <c r="AI5633" s="402"/>
      <c r="AJ5633" s="402"/>
    </row>
    <row r="5634" spans="10:36" hidden="1" x14ac:dyDescent="0.2">
      <c r="J5634" s="555" t="s">
        <v>987</v>
      </c>
      <c r="T5634" s="402"/>
      <c r="U5634" s="402"/>
      <c r="V5634" s="402"/>
      <c r="AG5634" s="402"/>
      <c r="AH5634" s="402"/>
      <c r="AI5634" s="402"/>
      <c r="AJ5634" s="402"/>
    </row>
    <row r="5635" spans="10:36" hidden="1" x14ac:dyDescent="0.2">
      <c r="J5635" s="555" t="s">
        <v>987</v>
      </c>
      <c r="T5635" s="402"/>
      <c r="U5635" s="402"/>
      <c r="V5635" s="402"/>
      <c r="AG5635" s="402"/>
      <c r="AH5635" s="402"/>
      <c r="AI5635" s="402"/>
      <c r="AJ5635" s="402"/>
    </row>
    <row r="5636" spans="10:36" hidden="1" x14ac:dyDescent="0.2">
      <c r="J5636" s="555" t="s">
        <v>987</v>
      </c>
      <c r="T5636" s="402"/>
      <c r="U5636" s="402"/>
      <c r="V5636" s="402"/>
      <c r="AG5636" s="402"/>
      <c r="AH5636" s="402"/>
      <c r="AI5636" s="402"/>
      <c r="AJ5636" s="402"/>
    </row>
    <row r="5637" spans="10:36" hidden="1" x14ac:dyDescent="0.2">
      <c r="J5637" s="555" t="s">
        <v>987</v>
      </c>
      <c r="T5637" s="402"/>
      <c r="U5637" s="402"/>
      <c r="V5637" s="402"/>
      <c r="AG5637" s="402"/>
      <c r="AH5637" s="402"/>
      <c r="AI5637" s="402"/>
      <c r="AJ5637" s="402"/>
    </row>
    <row r="5638" spans="10:36" hidden="1" x14ac:dyDescent="0.2">
      <c r="J5638" s="555" t="s">
        <v>987</v>
      </c>
      <c r="T5638" s="402"/>
      <c r="U5638" s="402"/>
      <c r="V5638" s="402"/>
      <c r="AG5638" s="402"/>
      <c r="AH5638" s="402"/>
      <c r="AI5638" s="402"/>
      <c r="AJ5638" s="402"/>
    </row>
    <row r="5639" spans="10:36" hidden="1" x14ac:dyDescent="0.2">
      <c r="J5639" s="555" t="s">
        <v>987</v>
      </c>
      <c r="T5639" s="402"/>
      <c r="U5639" s="402"/>
      <c r="V5639" s="402"/>
      <c r="AG5639" s="402"/>
      <c r="AH5639" s="402"/>
      <c r="AI5639" s="402"/>
      <c r="AJ5639" s="402"/>
    </row>
    <row r="5640" spans="10:36" hidden="1" x14ac:dyDescent="0.2">
      <c r="J5640" s="555" t="s">
        <v>987</v>
      </c>
      <c r="T5640" s="402"/>
      <c r="U5640" s="402"/>
      <c r="V5640" s="402"/>
      <c r="AG5640" s="402"/>
      <c r="AH5640" s="402"/>
      <c r="AI5640" s="402"/>
      <c r="AJ5640" s="402"/>
    </row>
    <row r="5641" spans="10:36" hidden="1" x14ac:dyDescent="0.2">
      <c r="J5641" s="555" t="s">
        <v>987</v>
      </c>
      <c r="T5641" s="402"/>
      <c r="U5641" s="402"/>
      <c r="V5641" s="402"/>
      <c r="AG5641" s="402"/>
      <c r="AH5641" s="402"/>
      <c r="AI5641" s="402"/>
      <c r="AJ5641" s="402"/>
    </row>
    <row r="5642" spans="10:36" hidden="1" x14ac:dyDescent="0.2">
      <c r="J5642" s="555" t="s">
        <v>987</v>
      </c>
      <c r="T5642" s="402"/>
      <c r="U5642" s="402"/>
      <c r="V5642" s="402"/>
      <c r="AG5642" s="402"/>
      <c r="AH5642" s="402"/>
      <c r="AI5642" s="402"/>
      <c r="AJ5642" s="402"/>
    </row>
    <row r="5643" spans="10:36" hidden="1" x14ac:dyDescent="0.2">
      <c r="J5643" s="555" t="s">
        <v>987</v>
      </c>
      <c r="T5643" s="402"/>
      <c r="U5643" s="402"/>
      <c r="V5643" s="402"/>
      <c r="AG5643" s="402"/>
      <c r="AH5643" s="402"/>
      <c r="AI5643" s="402"/>
      <c r="AJ5643" s="402"/>
    </row>
    <row r="5644" spans="10:36" hidden="1" x14ac:dyDescent="0.2">
      <c r="J5644" s="555" t="s">
        <v>987</v>
      </c>
      <c r="T5644" s="402"/>
      <c r="U5644" s="402"/>
      <c r="V5644" s="402"/>
      <c r="AG5644" s="402"/>
      <c r="AH5644" s="402"/>
      <c r="AI5644" s="402"/>
      <c r="AJ5644" s="402"/>
    </row>
    <row r="5645" spans="10:36" hidden="1" x14ac:dyDescent="0.2">
      <c r="J5645" s="555" t="s">
        <v>987</v>
      </c>
      <c r="T5645" s="402"/>
      <c r="U5645" s="402"/>
      <c r="V5645" s="402"/>
      <c r="AG5645" s="402"/>
      <c r="AH5645" s="402"/>
      <c r="AI5645" s="402"/>
      <c r="AJ5645" s="402"/>
    </row>
    <row r="5646" spans="10:36" hidden="1" x14ac:dyDescent="0.2">
      <c r="J5646" s="555" t="s">
        <v>987</v>
      </c>
      <c r="T5646" s="402"/>
      <c r="U5646" s="402"/>
      <c r="V5646" s="402"/>
      <c r="AG5646" s="402"/>
      <c r="AH5646" s="402"/>
      <c r="AI5646" s="402"/>
      <c r="AJ5646" s="402"/>
    </row>
    <row r="5647" spans="10:36" hidden="1" x14ac:dyDescent="0.2">
      <c r="J5647" s="555" t="s">
        <v>987</v>
      </c>
      <c r="T5647" s="402"/>
      <c r="U5647" s="402"/>
      <c r="V5647" s="402"/>
      <c r="AG5647" s="402"/>
      <c r="AH5647" s="402"/>
      <c r="AI5647" s="402"/>
      <c r="AJ5647" s="402"/>
    </row>
    <row r="5648" spans="10:36" hidden="1" x14ac:dyDescent="0.2">
      <c r="J5648" s="555" t="s">
        <v>987</v>
      </c>
      <c r="T5648" s="402"/>
      <c r="U5648" s="402"/>
      <c r="V5648" s="402"/>
      <c r="AG5648" s="402"/>
      <c r="AH5648" s="402"/>
      <c r="AI5648" s="402"/>
      <c r="AJ5648" s="402"/>
    </row>
    <row r="5649" spans="10:36" hidden="1" x14ac:dyDescent="0.2">
      <c r="J5649" s="555" t="s">
        <v>987</v>
      </c>
      <c r="T5649" s="402"/>
      <c r="U5649" s="402"/>
      <c r="V5649" s="402"/>
      <c r="AG5649" s="402"/>
      <c r="AH5649" s="402"/>
      <c r="AI5649" s="402"/>
      <c r="AJ5649" s="402"/>
    </row>
    <row r="5650" spans="10:36" hidden="1" x14ac:dyDescent="0.2">
      <c r="J5650" s="555" t="s">
        <v>987</v>
      </c>
      <c r="T5650" s="402"/>
      <c r="U5650" s="402"/>
      <c r="V5650" s="402"/>
      <c r="AG5650" s="402"/>
      <c r="AH5650" s="402"/>
      <c r="AI5650" s="402"/>
      <c r="AJ5650" s="402"/>
    </row>
    <row r="5651" spans="10:36" hidden="1" x14ac:dyDescent="0.2">
      <c r="J5651" s="555" t="s">
        <v>987</v>
      </c>
      <c r="T5651" s="402"/>
      <c r="U5651" s="402"/>
      <c r="V5651" s="402"/>
      <c r="AG5651" s="402"/>
      <c r="AH5651" s="402"/>
      <c r="AI5651" s="402"/>
      <c r="AJ5651" s="402"/>
    </row>
    <row r="5652" spans="10:36" hidden="1" x14ac:dyDescent="0.2">
      <c r="J5652" s="555" t="s">
        <v>987</v>
      </c>
      <c r="T5652" s="402"/>
      <c r="U5652" s="402"/>
      <c r="V5652" s="402"/>
      <c r="AG5652" s="402"/>
      <c r="AH5652" s="402"/>
      <c r="AI5652" s="402"/>
      <c r="AJ5652" s="402"/>
    </row>
    <row r="5653" spans="10:36" hidden="1" x14ac:dyDescent="0.2">
      <c r="J5653" s="555" t="s">
        <v>987</v>
      </c>
      <c r="T5653" s="402"/>
      <c r="U5653" s="402"/>
      <c r="V5653" s="402"/>
      <c r="AG5653" s="402"/>
      <c r="AH5653" s="402"/>
      <c r="AI5653" s="402"/>
      <c r="AJ5653" s="402"/>
    </row>
    <row r="5654" spans="10:36" hidden="1" x14ac:dyDescent="0.2">
      <c r="J5654" s="555" t="s">
        <v>987</v>
      </c>
      <c r="T5654" s="402"/>
      <c r="U5654" s="402"/>
      <c r="V5654" s="402"/>
      <c r="AG5654" s="402"/>
      <c r="AH5654" s="402"/>
      <c r="AI5654" s="402"/>
      <c r="AJ5654" s="402"/>
    </row>
    <row r="5655" spans="10:36" hidden="1" x14ac:dyDescent="0.2">
      <c r="J5655" s="555" t="s">
        <v>987</v>
      </c>
      <c r="T5655" s="402"/>
      <c r="U5655" s="402"/>
      <c r="V5655" s="402"/>
      <c r="AG5655" s="402"/>
      <c r="AH5655" s="402"/>
      <c r="AI5655" s="402"/>
      <c r="AJ5655" s="402"/>
    </row>
    <row r="5656" spans="10:36" hidden="1" x14ac:dyDescent="0.2">
      <c r="J5656" s="555" t="s">
        <v>987</v>
      </c>
      <c r="T5656" s="402"/>
      <c r="U5656" s="402"/>
      <c r="V5656" s="402"/>
      <c r="AG5656" s="402"/>
      <c r="AH5656" s="402"/>
      <c r="AI5656" s="402"/>
      <c r="AJ5656" s="402"/>
    </row>
    <row r="5657" spans="10:36" hidden="1" x14ac:dyDescent="0.2">
      <c r="J5657" s="555" t="s">
        <v>987</v>
      </c>
      <c r="T5657" s="402"/>
      <c r="U5657" s="402"/>
      <c r="V5657" s="402"/>
      <c r="AG5657" s="402"/>
      <c r="AH5657" s="402"/>
      <c r="AI5657" s="402"/>
      <c r="AJ5657" s="402"/>
    </row>
    <row r="5658" spans="10:36" hidden="1" x14ac:dyDescent="0.2">
      <c r="J5658" s="555" t="s">
        <v>987</v>
      </c>
      <c r="T5658" s="402"/>
      <c r="U5658" s="402"/>
      <c r="V5658" s="402"/>
      <c r="AG5658" s="402"/>
      <c r="AH5658" s="402"/>
      <c r="AI5658" s="402"/>
      <c r="AJ5658" s="402"/>
    </row>
    <row r="5659" spans="10:36" hidden="1" x14ac:dyDescent="0.2">
      <c r="J5659" s="555" t="s">
        <v>987</v>
      </c>
      <c r="T5659" s="402"/>
      <c r="U5659" s="402"/>
      <c r="V5659" s="402"/>
      <c r="AG5659" s="402"/>
      <c r="AH5659" s="402"/>
      <c r="AI5659" s="402"/>
      <c r="AJ5659" s="402"/>
    </row>
    <row r="5660" spans="10:36" hidden="1" x14ac:dyDescent="0.2">
      <c r="J5660" s="555" t="s">
        <v>987</v>
      </c>
      <c r="T5660" s="402"/>
      <c r="U5660" s="402"/>
      <c r="V5660" s="402"/>
      <c r="AG5660" s="402"/>
      <c r="AH5660" s="402"/>
      <c r="AI5660" s="402"/>
      <c r="AJ5660" s="402"/>
    </row>
    <row r="5661" spans="10:36" hidden="1" x14ac:dyDescent="0.2">
      <c r="J5661" s="555" t="s">
        <v>987</v>
      </c>
      <c r="T5661" s="402"/>
      <c r="U5661" s="402"/>
      <c r="V5661" s="402"/>
      <c r="AG5661" s="402"/>
      <c r="AH5661" s="402"/>
      <c r="AI5661" s="402"/>
      <c r="AJ5661" s="402"/>
    </row>
    <row r="5662" spans="10:36" hidden="1" x14ac:dyDescent="0.2">
      <c r="J5662" s="555" t="s">
        <v>987</v>
      </c>
      <c r="T5662" s="402"/>
      <c r="U5662" s="402"/>
      <c r="V5662" s="402"/>
      <c r="AG5662" s="402"/>
      <c r="AH5662" s="402"/>
      <c r="AI5662" s="402"/>
      <c r="AJ5662" s="402"/>
    </row>
    <row r="5663" spans="10:36" hidden="1" x14ac:dyDescent="0.2">
      <c r="J5663" s="555" t="s">
        <v>987</v>
      </c>
      <c r="T5663" s="402"/>
      <c r="U5663" s="402"/>
      <c r="V5663" s="402"/>
      <c r="AG5663" s="402"/>
      <c r="AH5663" s="402"/>
      <c r="AI5663" s="402"/>
      <c r="AJ5663" s="402"/>
    </row>
    <row r="5664" spans="10:36" hidden="1" x14ac:dyDescent="0.2">
      <c r="J5664" s="555" t="s">
        <v>987</v>
      </c>
      <c r="T5664" s="402"/>
      <c r="U5664" s="402"/>
      <c r="V5664" s="402"/>
      <c r="AG5664" s="402"/>
      <c r="AH5664" s="402"/>
      <c r="AI5664" s="402"/>
      <c r="AJ5664" s="402"/>
    </row>
    <row r="5665" spans="10:36" hidden="1" x14ac:dyDescent="0.2">
      <c r="J5665" s="555" t="s">
        <v>987</v>
      </c>
      <c r="T5665" s="402"/>
      <c r="U5665" s="402"/>
      <c r="V5665" s="402"/>
      <c r="AG5665" s="402"/>
      <c r="AH5665" s="402"/>
      <c r="AI5665" s="402"/>
      <c r="AJ5665" s="402"/>
    </row>
    <row r="5666" spans="10:36" hidden="1" x14ac:dyDescent="0.2">
      <c r="J5666" s="555" t="s">
        <v>987</v>
      </c>
      <c r="T5666" s="402"/>
      <c r="U5666" s="402"/>
      <c r="V5666" s="402"/>
      <c r="AG5666" s="402"/>
      <c r="AH5666" s="402"/>
      <c r="AI5666" s="402"/>
      <c r="AJ5666" s="402"/>
    </row>
    <row r="5667" spans="10:36" hidden="1" x14ac:dyDescent="0.2">
      <c r="J5667" s="555" t="s">
        <v>987</v>
      </c>
      <c r="T5667" s="402"/>
      <c r="U5667" s="402"/>
      <c r="V5667" s="402"/>
      <c r="AG5667" s="402"/>
      <c r="AH5667" s="402"/>
      <c r="AI5667" s="402"/>
      <c r="AJ5667" s="402"/>
    </row>
    <row r="5668" spans="10:36" hidden="1" x14ac:dyDescent="0.2">
      <c r="J5668" s="555" t="s">
        <v>987</v>
      </c>
      <c r="T5668" s="402"/>
      <c r="U5668" s="402"/>
      <c r="V5668" s="402"/>
      <c r="AG5668" s="402"/>
      <c r="AH5668" s="402"/>
      <c r="AI5668" s="402"/>
      <c r="AJ5668" s="402"/>
    </row>
    <row r="5669" spans="10:36" hidden="1" x14ac:dyDescent="0.2">
      <c r="J5669" s="555" t="s">
        <v>987</v>
      </c>
      <c r="T5669" s="402"/>
      <c r="U5669" s="402"/>
      <c r="V5669" s="402"/>
      <c r="AG5669" s="402"/>
      <c r="AH5669" s="402"/>
      <c r="AI5669" s="402"/>
      <c r="AJ5669" s="402"/>
    </row>
    <row r="5670" spans="10:36" hidden="1" x14ac:dyDescent="0.2">
      <c r="J5670" s="555" t="s">
        <v>987</v>
      </c>
      <c r="T5670" s="402"/>
      <c r="U5670" s="402"/>
      <c r="V5670" s="402"/>
      <c r="AG5670" s="402"/>
      <c r="AH5670" s="402"/>
      <c r="AI5670" s="402"/>
      <c r="AJ5670" s="402"/>
    </row>
    <row r="5671" spans="10:36" hidden="1" x14ac:dyDescent="0.2">
      <c r="J5671" s="555" t="s">
        <v>987</v>
      </c>
      <c r="T5671" s="402"/>
      <c r="U5671" s="402"/>
      <c r="V5671" s="402"/>
      <c r="AG5671" s="402"/>
      <c r="AH5671" s="402"/>
      <c r="AI5671" s="402"/>
      <c r="AJ5671" s="402"/>
    </row>
    <row r="5672" spans="10:36" hidden="1" x14ac:dyDescent="0.2">
      <c r="J5672" s="555" t="s">
        <v>987</v>
      </c>
      <c r="T5672" s="402"/>
      <c r="U5672" s="402"/>
      <c r="V5672" s="402"/>
      <c r="AG5672" s="402"/>
      <c r="AH5672" s="402"/>
      <c r="AI5672" s="402"/>
      <c r="AJ5672" s="402"/>
    </row>
    <row r="5673" spans="10:36" hidden="1" x14ac:dyDescent="0.2">
      <c r="J5673" s="555" t="s">
        <v>987</v>
      </c>
      <c r="T5673" s="402"/>
      <c r="U5673" s="402"/>
      <c r="V5673" s="402"/>
      <c r="AG5673" s="402"/>
      <c r="AH5673" s="402"/>
      <c r="AI5673" s="402"/>
      <c r="AJ5673" s="402"/>
    </row>
    <row r="5674" spans="10:36" hidden="1" x14ac:dyDescent="0.2">
      <c r="J5674" s="555" t="s">
        <v>987</v>
      </c>
      <c r="T5674" s="402"/>
      <c r="U5674" s="402"/>
      <c r="V5674" s="402"/>
      <c r="AG5674" s="402"/>
      <c r="AH5674" s="402"/>
      <c r="AI5674" s="402"/>
      <c r="AJ5674" s="402"/>
    </row>
    <row r="5675" spans="10:36" hidden="1" x14ac:dyDescent="0.2">
      <c r="J5675" s="555" t="s">
        <v>987</v>
      </c>
      <c r="T5675" s="402"/>
      <c r="U5675" s="402"/>
      <c r="V5675" s="402"/>
      <c r="AG5675" s="402"/>
      <c r="AH5675" s="402"/>
      <c r="AI5675" s="402"/>
      <c r="AJ5675" s="402"/>
    </row>
    <row r="5676" spans="10:36" hidden="1" x14ac:dyDescent="0.2">
      <c r="J5676" s="555" t="s">
        <v>987</v>
      </c>
      <c r="T5676" s="402"/>
      <c r="U5676" s="402"/>
      <c r="V5676" s="402"/>
      <c r="AG5676" s="402"/>
      <c r="AH5676" s="402"/>
      <c r="AI5676" s="402"/>
      <c r="AJ5676" s="402"/>
    </row>
    <row r="5677" spans="10:36" hidden="1" x14ac:dyDescent="0.2">
      <c r="J5677" s="555" t="s">
        <v>987</v>
      </c>
      <c r="T5677" s="402"/>
      <c r="U5677" s="402"/>
      <c r="V5677" s="402"/>
      <c r="AG5677" s="402"/>
      <c r="AH5677" s="402"/>
      <c r="AI5677" s="402"/>
      <c r="AJ5677" s="402"/>
    </row>
    <row r="5678" spans="10:36" hidden="1" x14ac:dyDescent="0.2">
      <c r="J5678" s="555" t="s">
        <v>987</v>
      </c>
      <c r="T5678" s="402"/>
      <c r="U5678" s="402"/>
      <c r="V5678" s="402"/>
      <c r="AG5678" s="402"/>
      <c r="AH5678" s="402"/>
      <c r="AI5678" s="402"/>
      <c r="AJ5678" s="402"/>
    </row>
    <row r="5679" spans="10:36" hidden="1" x14ac:dyDescent="0.2">
      <c r="J5679" s="555" t="s">
        <v>987</v>
      </c>
      <c r="T5679" s="402"/>
      <c r="U5679" s="402"/>
      <c r="V5679" s="402"/>
      <c r="AG5679" s="402"/>
      <c r="AH5679" s="402"/>
      <c r="AI5679" s="402"/>
      <c r="AJ5679" s="402"/>
    </row>
    <row r="5680" spans="10:36" hidden="1" x14ac:dyDescent="0.2">
      <c r="J5680" s="555" t="s">
        <v>987</v>
      </c>
      <c r="T5680" s="402"/>
      <c r="U5680" s="402"/>
      <c r="V5680" s="402"/>
      <c r="AG5680" s="402"/>
      <c r="AH5680" s="402"/>
      <c r="AI5680" s="402"/>
      <c r="AJ5680" s="402"/>
    </row>
    <row r="5681" spans="10:36" hidden="1" x14ac:dyDescent="0.2">
      <c r="J5681" s="555" t="s">
        <v>987</v>
      </c>
      <c r="T5681" s="402"/>
      <c r="U5681" s="402"/>
      <c r="V5681" s="402"/>
      <c r="AG5681" s="402"/>
      <c r="AH5681" s="402"/>
      <c r="AI5681" s="402"/>
      <c r="AJ5681" s="402"/>
    </row>
    <row r="5682" spans="10:36" hidden="1" x14ac:dyDescent="0.2">
      <c r="J5682" s="555" t="s">
        <v>987</v>
      </c>
      <c r="T5682" s="402"/>
      <c r="U5682" s="402"/>
      <c r="V5682" s="402"/>
      <c r="AG5682" s="402"/>
      <c r="AH5682" s="402"/>
      <c r="AI5682" s="402"/>
      <c r="AJ5682" s="402"/>
    </row>
    <row r="5683" spans="10:36" hidden="1" x14ac:dyDescent="0.2">
      <c r="J5683" s="555" t="s">
        <v>987</v>
      </c>
      <c r="T5683" s="402"/>
      <c r="U5683" s="402"/>
      <c r="V5683" s="402"/>
      <c r="AG5683" s="402"/>
      <c r="AH5683" s="402"/>
      <c r="AI5683" s="402"/>
      <c r="AJ5683" s="402"/>
    </row>
    <row r="5684" spans="10:36" hidden="1" x14ac:dyDescent="0.2">
      <c r="J5684" s="555" t="s">
        <v>987</v>
      </c>
      <c r="T5684" s="402"/>
      <c r="U5684" s="402"/>
      <c r="V5684" s="402"/>
      <c r="AG5684" s="402"/>
      <c r="AH5684" s="402"/>
      <c r="AI5684" s="402"/>
      <c r="AJ5684" s="402"/>
    </row>
    <row r="5685" spans="10:36" hidden="1" x14ac:dyDescent="0.2">
      <c r="J5685" s="555" t="s">
        <v>987</v>
      </c>
      <c r="T5685" s="402"/>
      <c r="U5685" s="402"/>
      <c r="V5685" s="402"/>
      <c r="AG5685" s="402"/>
      <c r="AH5685" s="402"/>
      <c r="AI5685" s="402"/>
      <c r="AJ5685" s="402"/>
    </row>
    <row r="5686" spans="10:36" hidden="1" x14ac:dyDescent="0.2">
      <c r="J5686" s="555" t="s">
        <v>987</v>
      </c>
      <c r="T5686" s="402"/>
      <c r="U5686" s="402"/>
      <c r="V5686" s="402"/>
      <c r="AG5686" s="402"/>
      <c r="AH5686" s="402"/>
      <c r="AI5686" s="402"/>
      <c r="AJ5686" s="402"/>
    </row>
    <row r="5687" spans="10:36" hidden="1" x14ac:dyDescent="0.2">
      <c r="J5687" s="555" t="s">
        <v>987</v>
      </c>
      <c r="T5687" s="402"/>
      <c r="U5687" s="402"/>
      <c r="V5687" s="402"/>
      <c r="AG5687" s="402"/>
      <c r="AH5687" s="402"/>
      <c r="AI5687" s="402"/>
      <c r="AJ5687" s="402"/>
    </row>
    <row r="5688" spans="10:36" hidden="1" x14ac:dyDescent="0.2">
      <c r="J5688" s="555" t="s">
        <v>987</v>
      </c>
      <c r="T5688" s="402"/>
      <c r="U5688" s="402"/>
      <c r="V5688" s="402"/>
      <c r="AG5688" s="402"/>
      <c r="AH5688" s="402"/>
      <c r="AI5688" s="402"/>
      <c r="AJ5688" s="402"/>
    </row>
    <row r="5689" spans="10:36" hidden="1" x14ac:dyDescent="0.2">
      <c r="J5689" s="555" t="s">
        <v>987</v>
      </c>
      <c r="T5689" s="402"/>
      <c r="U5689" s="402"/>
      <c r="V5689" s="402"/>
      <c r="AG5689" s="402"/>
      <c r="AH5689" s="402"/>
      <c r="AI5689" s="402"/>
      <c r="AJ5689" s="402"/>
    </row>
    <row r="5690" spans="10:36" hidden="1" x14ac:dyDescent="0.2">
      <c r="J5690" s="555" t="s">
        <v>987</v>
      </c>
      <c r="T5690" s="402"/>
      <c r="U5690" s="402"/>
      <c r="V5690" s="402"/>
      <c r="AG5690" s="402"/>
      <c r="AH5690" s="402"/>
      <c r="AI5690" s="402"/>
      <c r="AJ5690" s="402"/>
    </row>
    <row r="5691" spans="10:36" hidden="1" x14ac:dyDescent="0.2">
      <c r="J5691" s="555" t="s">
        <v>987</v>
      </c>
      <c r="T5691" s="402"/>
      <c r="U5691" s="402"/>
      <c r="V5691" s="402"/>
      <c r="AG5691" s="402"/>
      <c r="AH5691" s="402"/>
      <c r="AI5691" s="402"/>
      <c r="AJ5691" s="402"/>
    </row>
    <row r="5692" spans="10:36" hidden="1" x14ac:dyDescent="0.2">
      <c r="J5692" s="555" t="s">
        <v>987</v>
      </c>
      <c r="T5692" s="402"/>
      <c r="U5692" s="402"/>
      <c r="V5692" s="402"/>
      <c r="AG5692" s="402"/>
      <c r="AH5692" s="402"/>
      <c r="AI5692" s="402"/>
      <c r="AJ5692" s="402"/>
    </row>
    <row r="5693" spans="10:36" hidden="1" x14ac:dyDescent="0.2">
      <c r="J5693" s="555" t="s">
        <v>987</v>
      </c>
      <c r="T5693" s="402"/>
      <c r="U5693" s="402"/>
      <c r="V5693" s="402"/>
      <c r="AG5693" s="402"/>
      <c r="AH5693" s="402"/>
      <c r="AI5693" s="402"/>
      <c r="AJ5693" s="402"/>
    </row>
    <row r="5694" spans="10:36" hidden="1" x14ac:dyDescent="0.2">
      <c r="J5694" s="555" t="s">
        <v>987</v>
      </c>
      <c r="T5694" s="402"/>
      <c r="U5694" s="402"/>
      <c r="V5694" s="402"/>
      <c r="AG5694" s="402"/>
      <c r="AH5694" s="402"/>
      <c r="AI5694" s="402"/>
      <c r="AJ5694" s="402"/>
    </row>
    <row r="5695" spans="10:36" hidden="1" x14ac:dyDescent="0.2">
      <c r="J5695" s="555" t="s">
        <v>987</v>
      </c>
      <c r="T5695" s="402"/>
      <c r="U5695" s="402"/>
      <c r="V5695" s="402"/>
      <c r="AG5695" s="402"/>
      <c r="AH5695" s="402"/>
      <c r="AI5695" s="402"/>
      <c r="AJ5695" s="402"/>
    </row>
    <row r="5696" spans="10:36" hidden="1" x14ac:dyDescent="0.2">
      <c r="J5696" s="555" t="s">
        <v>987</v>
      </c>
      <c r="T5696" s="402"/>
      <c r="U5696" s="402"/>
      <c r="V5696" s="402"/>
      <c r="AG5696" s="402"/>
      <c r="AH5696" s="402"/>
      <c r="AI5696" s="402"/>
      <c r="AJ5696" s="402"/>
    </row>
    <row r="5697" spans="10:36" hidden="1" x14ac:dyDescent="0.2">
      <c r="J5697" s="555" t="s">
        <v>987</v>
      </c>
      <c r="T5697" s="402"/>
      <c r="U5697" s="402"/>
      <c r="V5697" s="402"/>
      <c r="AG5697" s="402"/>
      <c r="AH5697" s="402"/>
      <c r="AI5697" s="402"/>
      <c r="AJ5697" s="402"/>
    </row>
    <row r="5698" spans="10:36" hidden="1" x14ac:dyDescent="0.2">
      <c r="J5698" s="555" t="s">
        <v>987</v>
      </c>
      <c r="T5698" s="402"/>
      <c r="U5698" s="402"/>
      <c r="V5698" s="402"/>
      <c r="AG5698" s="402"/>
      <c r="AH5698" s="402"/>
      <c r="AI5698" s="402"/>
      <c r="AJ5698" s="402"/>
    </row>
    <row r="5699" spans="10:36" hidden="1" x14ac:dyDescent="0.2">
      <c r="J5699" s="555" t="s">
        <v>987</v>
      </c>
      <c r="T5699" s="402"/>
      <c r="U5699" s="402"/>
      <c r="V5699" s="402"/>
      <c r="AG5699" s="402"/>
      <c r="AH5699" s="402"/>
      <c r="AI5699" s="402"/>
      <c r="AJ5699" s="402"/>
    </row>
    <row r="5700" spans="10:36" hidden="1" x14ac:dyDescent="0.2">
      <c r="J5700" s="555" t="s">
        <v>987</v>
      </c>
      <c r="T5700" s="402"/>
      <c r="U5700" s="402"/>
      <c r="V5700" s="402"/>
      <c r="AG5700" s="402"/>
      <c r="AH5700" s="402"/>
      <c r="AI5700" s="402"/>
      <c r="AJ5700" s="402"/>
    </row>
    <row r="5701" spans="10:36" hidden="1" x14ac:dyDescent="0.2">
      <c r="J5701" s="555" t="s">
        <v>987</v>
      </c>
      <c r="T5701" s="402"/>
      <c r="U5701" s="402"/>
      <c r="V5701" s="402"/>
      <c r="AG5701" s="402"/>
      <c r="AH5701" s="402"/>
      <c r="AI5701" s="402"/>
      <c r="AJ5701" s="402"/>
    </row>
    <row r="5702" spans="10:36" hidden="1" x14ac:dyDescent="0.2">
      <c r="J5702" s="555" t="s">
        <v>987</v>
      </c>
      <c r="T5702" s="402"/>
      <c r="U5702" s="402"/>
      <c r="V5702" s="402"/>
      <c r="AG5702" s="402"/>
      <c r="AH5702" s="402"/>
      <c r="AI5702" s="402"/>
      <c r="AJ5702" s="402"/>
    </row>
    <row r="5703" spans="10:36" hidden="1" x14ac:dyDescent="0.2">
      <c r="J5703" s="555" t="s">
        <v>987</v>
      </c>
      <c r="T5703" s="402"/>
      <c r="U5703" s="402"/>
      <c r="V5703" s="402"/>
      <c r="AG5703" s="402"/>
      <c r="AH5703" s="402"/>
      <c r="AI5703" s="402"/>
      <c r="AJ5703" s="402"/>
    </row>
    <row r="5704" spans="10:36" hidden="1" x14ac:dyDescent="0.2">
      <c r="J5704" s="555" t="s">
        <v>987</v>
      </c>
      <c r="T5704" s="402"/>
      <c r="U5704" s="402"/>
      <c r="V5704" s="402"/>
      <c r="AG5704" s="402"/>
      <c r="AH5704" s="402"/>
      <c r="AI5704" s="402"/>
      <c r="AJ5704" s="402"/>
    </row>
    <row r="5705" spans="10:36" hidden="1" x14ac:dyDescent="0.2">
      <c r="J5705" s="555" t="s">
        <v>987</v>
      </c>
      <c r="T5705" s="402"/>
      <c r="U5705" s="402"/>
      <c r="V5705" s="402"/>
      <c r="AG5705" s="402"/>
      <c r="AH5705" s="402"/>
      <c r="AI5705" s="402"/>
      <c r="AJ5705" s="402"/>
    </row>
    <row r="5706" spans="10:36" hidden="1" x14ac:dyDescent="0.2">
      <c r="J5706" s="555" t="s">
        <v>987</v>
      </c>
      <c r="T5706" s="402"/>
      <c r="U5706" s="402"/>
      <c r="V5706" s="402"/>
      <c r="AG5706" s="402"/>
      <c r="AH5706" s="402"/>
      <c r="AI5706" s="402"/>
      <c r="AJ5706" s="402"/>
    </row>
    <row r="5707" spans="10:36" hidden="1" x14ac:dyDescent="0.2">
      <c r="J5707" s="555" t="s">
        <v>987</v>
      </c>
      <c r="T5707" s="402"/>
      <c r="U5707" s="402"/>
      <c r="V5707" s="402"/>
      <c r="AG5707" s="402"/>
      <c r="AH5707" s="402"/>
      <c r="AI5707" s="402"/>
      <c r="AJ5707" s="402"/>
    </row>
    <row r="5708" spans="10:36" hidden="1" x14ac:dyDescent="0.2">
      <c r="J5708" s="555" t="s">
        <v>987</v>
      </c>
      <c r="T5708" s="402"/>
      <c r="U5708" s="402"/>
      <c r="V5708" s="402"/>
      <c r="AG5708" s="402"/>
      <c r="AH5708" s="402"/>
      <c r="AI5708" s="402"/>
      <c r="AJ5708" s="402"/>
    </row>
    <row r="5709" spans="10:36" hidden="1" x14ac:dyDescent="0.2">
      <c r="J5709" s="555" t="s">
        <v>987</v>
      </c>
      <c r="T5709" s="402"/>
      <c r="U5709" s="402"/>
      <c r="V5709" s="402"/>
      <c r="AG5709" s="402"/>
      <c r="AH5709" s="402"/>
      <c r="AI5709" s="402"/>
      <c r="AJ5709" s="402"/>
    </row>
    <row r="5710" spans="10:36" hidden="1" x14ac:dyDescent="0.2">
      <c r="J5710" s="555" t="s">
        <v>987</v>
      </c>
      <c r="T5710" s="402"/>
      <c r="U5710" s="402"/>
      <c r="V5710" s="402"/>
      <c r="AG5710" s="402"/>
      <c r="AH5710" s="402"/>
      <c r="AI5710" s="402"/>
      <c r="AJ5710" s="402"/>
    </row>
    <row r="5711" spans="10:36" hidden="1" x14ac:dyDescent="0.2">
      <c r="J5711" s="555" t="s">
        <v>987</v>
      </c>
      <c r="T5711" s="402"/>
      <c r="U5711" s="402"/>
      <c r="V5711" s="402"/>
      <c r="AG5711" s="402"/>
      <c r="AH5711" s="402"/>
      <c r="AI5711" s="402"/>
      <c r="AJ5711" s="402"/>
    </row>
    <row r="5712" spans="10:36" hidden="1" x14ac:dyDescent="0.2">
      <c r="J5712" s="555" t="s">
        <v>987</v>
      </c>
      <c r="T5712" s="402"/>
      <c r="U5712" s="402"/>
      <c r="V5712" s="402"/>
      <c r="AG5712" s="402"/>
      <c r="AH5712" s="402"/>
      <c r="AI5712" s="402"/>
      <c r="AJ5712" s="402"/>
    </row>
    <row r="5713" spans="10:36" hidden="1" x14ac:dyDescent="0.2">
      <c r="J5713" s="555" t="s">
        <v>987</v>
      </c>
      <c r="T5713" s="402"/>
      <c r="U5713" s="402"/>
      <c r="V5713" s="402"/>
      <c r="AG5713" s="402"/>
      <c r="AH5713" s="402"/>
      <c r="AI5713" s="402"/>
      <c r="AJ5713" s="402"/>
    </row>
    <row r="5714" spans="10:36" hidden="1" x14ac:dyDescent="0.2">
      <c r="J5714" s="555" t="s">
        <v>987</v>
      </c>
      <c r="T5714" s="402"/>
      <c r="U5714" s="402"/>
      <c r="V5714" s="402"/>
      <c r="AG5714" s="402"/>
      <c r="AH5714" s="402"/>
      <c r="AI5714" s="402"/>
      <c r="AJ5714" s="402"/>
    </row>
    <row r="5715" spans="10:36" hidden="1" x14ac:dyDescent="0.2">
      <c r="J5715" s="555" t="s">
        <v>987</v>
      </c>
      <c r="T5715" s="402"/>
      <c r="U5715" s="402"/>
      <c r="V5715" s="402"/>
      <c r="AG5715" s="402"/>
      <c r="AH5715" s="402"/>
      <c r="AI5715" s="402"/>
      <c r="AJ5715" s="402"/>
    </row>
    <row r="5716" spans="10:36" hidden="1" x14ac:dyDescent="0.2">
      <c r="J5716" s="555" t="s">
        <v>987</v>
      </c>
      <c r="T5716" s="402"/>
      <c r="U5716" s="402"/>
      <c r="V5716" s="402"/>
      <c r="AG5716" s="402"/>
      <c r="AH5716" s="402"/>
      <c r="AI5716" s="402"/>
      <c r="AJ5716" s="402"/>
    </row>
    <row r="5717" spans="10:36" hidden="1" x14ac:dyDescent="0.2">
      <c r="J5717" s="555" t="s">
        <v>987</v>
      </c>
      <c r="T5717" s="402"/>
      <c r="U5717" s="402"/>
      <c r="V5717" s="402"/>
      <c r="AG5717" s="402"/>
      <c r="AH5717" s="402"/>
      <c r="AI5717" s="402"/>
      <c r="AJ5717" s="402"/>
    </row>
    <row r="5718" spans="10:36" hidden="1" x14ac:dyDescent="0.2">
      <c r="J5718" s="555" t="s">
        <v>987</v>
      </c>
      <c r="T5718" s="402"/>
      <c r="U5718" s="402"/>
      <c r="V5718" s="402"/>
      <c r="AG5718" s="402"/>
      <c r="AH5718" s="402"/>
      <c r="AI5718" s="402"/>
      <c r="AJ5718" s="402"/>
    </row>
    <row r="5719" spans="10:36" hidden="1" x14ac:dyDescent="0.2">
      <c r="J5719" s="555" t="s">
        <v>987</v>
      </c>
      <c r="T5719" s="402"/>
      <c r="U5719" s="402"/>
      <c r="V5719" s="402"/>
      <c r="AG5719" s="402"/>
      <c r="AH5719" s="402"/>
      <c r="AI5719" s="402"/>
      <c r="AJ5719" s="402"/>
    </row>
    <row r="5720" spans="10:36" hidden="1" x14ac:dyDescent="0.2">
      <c r="J5720" s="555" t="s">
        <v>987</v>
      </c>
      <c r="T5720" s="402"/>
      <c r="U5720" s="402"/>
      <c r="V5720" s="402"/>
      <c r="AG5720" s="402"/>
      <c r="AH5720" s="402"/>
      <c r="AI5720" s="402"/>
      <c r="AJ5720" s="402"/>
    </row>
    <row r="5721" spans="10:36" hidden="1" x14ac:dyDescent="0.2">
      <c r="J5721" s="555" t="s">
        <v>987</v>
      </c>
      <c r="T5721" s="402"/>
      <c r="U5721" s="402"/>
      <c r="V5721" s="402"/>
      <c r="AG5721" s="402"/>
      <c r="AH5721" s="402"/>
      <c r="AI5721" s="402"/>
      <c r="AJ5721" s="402"/>
    </row>
    <row r="5722" spans="10:36" hidden="1" x14ac:dyDescent="0.2">
      <c r="J5722" s="555" t="s">
        <v>987</v>
      </c>
      <c r="T5722" s="402"/>
      <c r="U5722" s="402"/>
      <c r="V5722" s="402"/>
      <c r="AG5722" s="402"/>
      <c r="AH5722" s="402"/>
      <c r="AI5722" s="402"/>
      <c r="AJ5722" s="402"/>
    </row>
    <row r="5723" spans="10:36" hidden="1" x14ac:dyDescent="0.2">
      <c r="J5723" s="555" t="s">
        <v>987</v>
      </c>
      <c r="T5723" s="402"/>
      <c r="U5723" s="402"/>
      <c r="V5723" s="402"/>
      <c r="AG5723" s="402"/>
      <c r="AH5723" s="402"/>
      <c r="AI5723" s="402"/>
      <c r="AJ5723" s="402"/>
    </row>
    <row r="5724" spans="10:36" hidden="1" x14ac:dyDescent="0.2">
      <c r="J5724" s="555" t="s">
        <v>987</v>
      </c>
      <c r="T5724" s="402"/>
      <c r="U5724" s="402"/>
      <c r="V5724" s="402"/>
      <c r="AG5724" s="402"/>
      <c r="AH5724" s="402"/>
      <c r="AI5724" s="402"/>
      <c r="AJ5724" s="402"/>
    </row>
    <row r="5725" spans="10:36" hidden="1" x14ac:dyDescent="0.2">
      <c r="J5725" s="555" t="s">
        <v>987</v>
      </c>
      <c r="T5725" s="402"/>
      <c r="U5725" s="402"/>
      <c r="V5725" s="402"/>
      <c r="AG5725" s="402"/>
      <c r="AH5725" s="402"/>
      <c r="AI5725" s="402"/>
      <c r="AJ5725" s="402"/>
    </row>
    <row r="5726" spans="10:36" hidden="1" x14ac:dyDescent="0.2">
      <c r="J5726" s="555" t="s">
        <v>987</v>
      </c>
      <c r="T5726" s="402"/>
      <c r="U5726" s="402"/>
      <c r="V5726" s="402"/>
      <c r="AG5726" s="402"/>
      <c r="AH5726" s="402"/>
      <c r="AI5726" s="402"/>
      <c r="AJ5726" s="402"/>
    </row>
    <row r="5727" spans="10:36" hidden="1" x14ac:dyDescent="0.2">
      <c r="J5727" s="555" t="s">
        <v>987</v>
      </c>
      <c r="T5727" s="402"/>
      <c r="U5727" s="402"/>
      <c r="V5727" s="402"/>
      <c r="AG5727" s="402"/>
      <c r="AH5727" s="402"/>
      <c r="AI5727" s="402"/>
      <c r="AJ5727" s="402"/>
    </row>
    <row r="5728" spans="10:36" hidden="1" x14ac:dyDescent="0.2">
      <c r="J5728" s="555" t="s">
        <v>987</v>
      </c>
      <c r="T5728" s="402"/>
      <c r="U5728" s="402"/>
      <c r="V5728" s="402"/>
      <c r="AG5728" s="402"/>
      <c r="AH5728" s="402"/>
      <c r="AI5728" s="402"/>
      <c r="AJ5728" s="402"/>
    </row>
    <row r="5729" spans="10:36" hidden="1" x14ac:dyDescent="0.2">
      <c r="J5729" s="555" t="s">
        <v>987</v>
      </c>
      <c r="T5729" s="402"/>
      <c r="U5729" s="402"/>
      <c r="V5729" s="402"/>
      <c r="AG5729" s="402"/>
      <c r="AH5729" s="402"/>
      <c r="AI5729" s="402"/>
      <c r="AJ5729" s="402"/>
    </row>
    <row r="5730" spans="10:36" hidden="1" x14ac:dyDescent="0.2">
      <c r="J5730" s="555" t="s">
        <v>987</v>
      </c>
      <c r="T5730" s="402"/>
      <c r="U5730" s="402"/>
      <c r="V5730" s="402"/>
      <c r="AG5730" s="402"/>
      <c r="AH5730" s="402"/>
      <c r="AI5730" s="402"/>
      <c r="AJ5730" s="402"/>
    </row>
    <row r="5731" spans="10:36" hidden="1" x14ac:dyDescent="0.2">
      <c r="J5731" s="555" t="s">
        <v>987</v>
      </c>
      <c r="T5731" s="402"/>
      <c r="U5731" s="402"/>
      <c r="V5731" s="402"/>
      <c r="AG5731" s="402"/>
      <c r="AH5731" s="402"/>
      <c r="AI5731" s="402"/>
      <c r="AJ5731" s="402"/>
    </row>
    <row r="5732" spans="10:36" hidden="1" x14ac:dyDescent="0.2">
      <c r="J5732" s="555" t="s">
        <v>987</v>
      </c>
      <c r="T5732" s="402"/>
      <c r="U5732" s="402"/>
      <c r="V5732" s="402"/>
      <c r="AG5732" s="402"/>
      <c r="AH5732" s="402"/>
      <c r="AI5732" s="402"/>
      <c r="AJ5732" s="402"/>
    </row>
    <row r="5733" spans="10:36" hidden="1" x14ac:dyDescent="0.2">
      <c r="J5733" s="555" t="s">
        <v>987</v>
      </c>
      <c r="T5733" s="402"/>
      <c r="U5733" s="402"/>
      <c r="V5733" s="402"/>
      <c r="AG5733" s="402"/>
      <c r="AH5733" s="402"/>
      <c r="AI5733" s="402"/>
      <c r="AJ5733" s="402"/>
    </row>
    <row r="5734" spans="10:36" hidden="1" x14ac:dyDescent="0.2">
      <c r="J5734" s="555" t="s">
        <v>987</v>
      </c>
      <c r="T5734" s="402"/>
      <c r="U5734" s="402"/>
      <c r="V5734" s="402"/>
      <c r="AG5734" s="402"/>
      <c r="AH5734" s="402"/>
      <c r="AI5734" s="402"/>
      <c r="AJ5734" s="402"/>
    </row>
    <row r="5735" spans="10:36" hidden="1" x14ac:dyDescent="0.2">
      <c r="J5735" s="555" t="s">
        <v>987</v>
      </c>
      <c r="T5735" s="402"/>
      <c r="U5735" s="402"/>
      <c r="V5735" s="402"/>
      <c r="AG5735" s="402"/>
      <c r="AH5735" s="402"/>
      <c r="AI5735" s="402"/>
      <c r="AJ5735" s="402"/>
    </row>
    <row r="5736" spans="10:36" hidden="1" x14ac:dyDescent="0.2">
      <c r="J5736" s="555" t="s">
        <v>987</v>
      </c>
      <c r="T5736" s="402"/>
      <c r="U5736" s="402"/>
      <c r="V5736" s="402"/>
      <c r="AG5736" s="402"/>
      <c r="AH5736" s="402"/>
      <c r="AI5736" s="402"/>
      <c r="AJ5736" s="402"/>
    </row>
    <row r="5737" spans="10:36" hidden="1" x14ac:dyDescent="0.2">
      <c r="J5737" s="555" t="s">
        <v>987</v>
      </c>
      <c r="T5737" s="402"/>
      <c r="U5737" s="402"/>
      <c r="V5737" s="402"/>
      <c r="AG5737" s="402"/>
      <c r="AH5737" s="402"/>
      <c r="AI5737" s="402"/>
      <c r="AJ5737" s="402"/>
    </row>
    <row r="5738" spans="10:36" hidden="1" x14ac:dyDescent="0.2">
      <c r="J5738" s="555" t="s">
        <v>987</v>
      </c>
      <c r="T5738" s="402"/>
      <c r="U5738" s="402"/>
      <c r="V5738" s="402"/>
      <c r="AG5738" s="402"/>
      <c r="AH5738" s="402"/>
      <c r="AI5738" s="402"/>
      <c r="AJ5738" s="402"/>
    </row>
    <row r="5739" spans="10:36" hidden="1" x14ac:dyDescent="0.2">
      <c r="J5739" s="555" t="s">
        <v>987</v>
      </c>
      <c r="T5739" s="402"/>
      <c r="U5739" s="402"/>
      <c r="V5739" s="402"/>
      <c r="AG5739" s="402"/>
      <c r="AH5739" s="402"/>
      <c r="AI5739" s="402"/>
      <c r="AJ5739" s="402"/>
    </row>
    <row r="5740" spans="10:36" hidden="1" x14ac:dyDescent="0.2">
      <c r="J5740" s="555" t="s">
        <v>987</v>
      </c>
      <c r="T5740" s="402"/>
      <c r="U5740" s="402"/>
      <c r="V5740" s="402"/>
      <c r="AG5740" s="402"/>
      <c r="AH5740" s="402"/>
      <c r="AI5740" s="402"/>
      <c r="AJ5740" s="402"/>
    </row>
    <row r="5741" spans="10:36" hidden="1" x14ac:dyDescent="0.2">
      <c r="J5741" s="555" t="s">
        <v>987</v>
      </c>
      <c r="T5741" s="402"/>
      <c r="U5741" s="402"/>
      <c r="V5741" s="402"/>
      <c r="AG5741" s="402"/>
      <c r="AH5741" s="402"/>
      <c r="AI5741" s="402"/>
      <c r="AJ5741" s="402"/>
    </row>
    <row r="5742" spans="10:36" hidden="1" x14ac:dyDescent="0.2">
      <c r="J5742" s="555" t="s">
        <v>987</v>
      </c>
      <c r="T5742" s="402"/>
      <c r="U5742" s="402"/>
      <c r="V5742" s="402"/>
      <c r="AG5742" s="402"/>
      <c r="AH5742" s="402"/>
      <c r="AI5742" s="402"/>
      <c r="AJ5742" s="402"/>
    </row>
    <row r="5743" spans="10:36" hidden="1" x14ac:dyDescent="0.2">
      <c r="J5743" s="555" t="s">
        <v>987</v>
      </c>
      <c r="T5743" s="402"/>
      <c r="U5743" s="402"/>
      <c r="V5743" s="402"/>
      <c r="AG5743" s="402"/>
      <c r="AH5743" s="402"/>
      <c r="AI5743" s="402"/>
      <c r="AJ5743" s="402"/>
    </row>
    <row r="5744" spans="10:36" hidden="1" x14ac:dyDescent="0.2">
      <c r="J5744" s="555" t="s">
        <v>987</v>
      </c>
      <c r="T5744" s="402"/>
      <c r="U5744" s="402"/>
      <c r="V5744" s="402"/>
      <c r="AG5744" s="402"/>
      <c r="AH5744" s="402"/>
      <c r="AI5744" s="402"/>
      <c r="AJ5744" s="402"/>
    </row>
    <row r="5745" spans="10:36" hidden="1" x14ac:dyDescent="0.2">
      <c r="J5745" s="555" t="s">
        <v>987</v>
      </c>
      <c r="T5745" s="402"/>
      <c r="U5745" s="402"/>
      <c r="V5745" s="402"/>
      <c r="AG5745" s="402"/>
      <c r="AH5745" s="402"/>
      <c r="AI5745" s="402"/>
      <c r="AJ5745" s="402"/>
    </row>
    <row r="5746" spans="10:36" hidden="1" x14ac:dyDescent="0.2">
      <c r="J5746" s="555" t="s">
        <v>987</v>
      </c>
      <c r="T5746" s="402"/>
      <c r="U5746" s="402"/>
      <c r="V5746" s="402"/>
      <c r="AG5746" s="402"/>
      <c r="AH5746" s="402"/>
      <c r="AI5746" s="402"/>
      <c r="AJ5746" s="402"/>
    </row>
    <row r="5747" spans="10:36" hidden="1" x14ac:dyDescent="0.2">
      <c r="J5747" s="555" t="s">
        <v>987</v>
      </c>
      <c r="T5747" s="402"/>
      <c r="U5747" s="402"/>
      <c r="V5747" s="402"/>
      <c r="AG5747" s="402"/>
      <c r="AH5747" s="402"/>
      <c r="AI5747" s="402"/>
      <c r="AJ5747" s="402"/>
    </row>
    <row r="5748" spans="10:36" hidden="1" x14ac:dyDescent="0.2">
      <c r="J5748" s="555" t="s">
        <v>987</v>
      </c>
      <c r="T5748" s="402"/>
      <c r="U5748" s="402"/>
      <c r="V5748" s="402"/>
      <c r="AG5748" s="402"/>
      <c r="AH5748" s="402"/>
      <c r="AI5748" s="402"/>
      <c r="AJ5748" s="402"/>
    </row>
    <row r="5749" spans="10:36" hidden="1" x14ac:dyDescent="0.2">
      <c r="J5749" s="555" t="s">
        <v>987</v>
      </c>
      <c r="T5749" s="402"/>
      <c r="U5749" s="402"/>
      <c r="V5749" s="402"/>
      <c r="AG5749" s="402"/>
      <c r="AH5749" s="402"/>
      <c r="AI5749" s="402"/>
      <c r="AJ5749" s="402"/>
    </row>
    <row r="5750" spans="10:36" hidden="1" x14ac:dyDescent="0.2">
      <c r="J5750" s="555" t="s">
        <v>987</v>
      </c>
      <c r="T5750" s="402"/>
      <c r="U5750" s="402"/>
      <c r="V5750" s="402"/>
      <c r="AG5750" s="402"/>
      <c r="AH5750" s="402"/>
      <c r="AI5750" s="402"/>
      <c r="AJ5750" s="402"/>
    </row>
    <row r="5751" spans="10:36" hidden="1" x14ac:dyDescent="0.2">
      <c r="J5751" s="555" t="s">
        <v>987</v>
      </c>
      <c r="T5751" s="402"/>
      <c r="U5751" s="402"/>
      <c r="V5751" s="402"/>
      <c r="AG5751" s="402"/>
      <c r="AH5751" s="402"/>
      <c r="AI5751" s="402"/>
      <c r="AJ5751" s="402"/>
    </row>
    <row r="5752" spans="10:36" hidden="1" x14ac:dyDescent="0.2">
      <c r="J5752" s="555" t="s">
        <v>987</v>
      </c>
      <c r="T5752" s="402"/>
      <c r="U5752" s="402"/>
      <c r="V5752" s="402"/>
      <c r="AG5752" s="402"/>
      <c r="AH5752" s="402"/>
      <c r="AI5752" s="402"/>
      <c r="AJ5752" s="402"/>
    </row>
    <row r="5753" spans="10:36" hidden="1" x14ac:dyDescent="0.2">
      <c r="J5753" s="555" t="s">
        <v>987</v>
      </c>
      <c r="T5753" s="402"/>
      <c r="U5753" s="402"/>
      <c r="V5753" s="402"/>
      <c r="AG5753" s="402"/>
      <c r="AH5753" s="402"/>
      <c r="AI5753" s="402"/>
      <c r="AJ5753" s="402"/>
    </row>
    <row r="5754" spans="10:36" hidden="1" x14ac:dyDescent="0.2">
      <c r="J5754" s="555" t="s">
        <v>987</v>
      </c>
      <c r="T5754" s="402"/>
      <c r="U5754" s="402"/>
      <c r="V5754" s="402"/>
      <c r="AG5754" s="402"/>
      <c r="AH5754" s="402"/>
      <c r="AI5754" s="402"/>
      <c r="AJ5754" s="402"/>
    </row>
    <row r="5755" spans="10:36" hidden="1" x14ac:dyDescent="0.2">
      <c r="J5755" s="555" t="s">
        <v>987</v>
      </c>
      <c r="T5755" s="402"/>
      <c r="U5755" s="402"/>
      <c r="V5755" s="402"/>
      <c r="AG5755" s="402"/>
      <c r="AH5755" s="402"/>
      <c r="AI5755" s="402"/>
      <c r="AJ5755" s="402"/>
    </row>
    <row r="5756" spans="10:36" hidden="1" x14ac:dyDescent="0.2">
      <c r="J5756" s="555" t="s">
        <v>987</v>
      </c>
      <c r="T5756" s="402"/>
      <c r="U5756" s="402"/>
      <c r="V5756" s="402"/>
      <c r="AG5756" s="402"/>
      <c r="AH5756" s="402"/>
      <c r="AI5756" s="402"/>
      <c r="AJ5756" s="402"/>
    </row>
    <row r="5757" spans="10:36" hidden="1" x14ac:dyDescent="0.2">
      <c r="J5757" s="555" t="s">
        <v>987</v>
      </c>
      <c r="T5757" s="402"/>
      <c r="U5757" s="402"/>
      <c r="V5757" s="402"/>
      <c r="AG5757" s="402"/>
      <c r="AH5757" s="402"/>
      <c r="AI5757" s="402"/>
      <c r="AJ5757" s="402"/>
    </row>
    <row r="5758" spans="10:36" hidden="1" x14ac:dyDescent="0.2">
      <c r="J5758" s="555" t="s">
        <v>987</v>
      </c>
      <c r="T5758" s="402"/>
      <c r="U5758" s="402"/>
      <c r="V5758" s="402"/>
      <c r="AG5758" s="402"/>
      <c r="AH5758" s="402"/>
      <c r="AI5758" s="402"/>
      <c r="AJ5758" s="402"/>
    </row>
    <row r="5759" spans="10:36" hidden="1" x14ac:dyDescent="0.2">
      <c r="J5759" s="555" t="s">
        <v>987</v>
      </c>
      <c r="T5759" s="402"/>
      <c r="U5759" s="402"/>
      <c r="V5759" s="402"/>
      <c r="AG5759" s="402"/>
      <c r="AH5759" s="402"/>
      <c r="AI5759" s="402"/>
      <c r="AJ5759" s="402"/>
    </row>
    <row r="5760" spans="10:36" hidden="1" x14ac:dyDescent="0.2">
      <c r="J5760" s="555" t="s">
        <v>987</v>
      </c>
      <c r="T5760" s="402"/>
      <c r="U5760" s="402"/>
      <c r="V5760" s="402"/>
      <c r="AG5760" s="402"/>
      <c r="AH5760" s="402"/>
      <c r="AI5760" s="402"/>
      <c r="AJ5760" s="402"/>
    </row>
    <row r="5761" spans="10:36" hidden="1" x14ac:dyDescent="0.2">
      <c r="J5761" s="555" t="s">
        <v>987</v>
      </c>
      <c r="T5761" s="402"/>
      <c r="U5761" s="402"/>
      <c r="V5761" s="402"/>
      <c r="AG5761" s="402"/>
      <c r="AH5761" s="402"/>
      <c r="AI5761" s="402"/>
      <c r="AJ5761" s="402"/>
    </row>
    <row r="5762" spans="10:36" hidden="1" x14ac:dyDescent="0.2">
      <c r="J5762" s="555" t="s">
        <v>987</v>
      </c>
      <c r="T5762" s="402"/>
      <c r="U5762" s="402"/>
      <c r="V5762" s="402"/>
      <c r="AG5762" s="402"/>
      <c r="AH5762" s="402"/>
      <c r="AI5762" s="402"/>
      <c r="AJ5762" s="402"/>
    </row>
    <row r="5763" spans="10:36" hidden="1" x14ac:dyDescent="0.2">
      <c r="J5763" s="555" t="s">
        <v>987</v>
      </c>
      <c r="T5763" s="402"/>
      <c r="U5763" s="402"/>
      <c r="V5763" s="402"/>
      <c r="AG5763" s="402"/>
      <c r="AH5763" s="402"/>
      <c r="AI5763" s="402"/>
      <c r="AJ5763" s="402"/>
    </row>
    <row r="5764" spans="10:36" hidden="1" x14ac:dyDescent="0.2">
      <c r="J5764" s="555" t="s">
        <v>987</v>
      </c>
      <c r="T5764" s="402"/>
      <c r="U5764" s="402"/>
      <c r="V5764" s="402"/>
      <c r="AG5764" s="402"/>
      <c r="AH5764" s="402"/>
      <c r="AI5764" s="402"/>
      <c r="AJ5764" s="402"/>
    </row>
    <row r="5765" spans="10:36" hidden="1" x14ac:dyDescent="0.2">
      <c r="J5765" s="555" t="s">
        <v>987</v>
      </c>
      <c r="T5765" s="402"/>
      <c r="U5765" s="402"/>
      <c r="V5765" s="402"/>
      <c r="AG5765" s="402"/>
      <c r="AH5765" s="402"/>
      <c r="AI5765" s="402"/>
      <c r="AJ5765" s="402"/>
    </row>
    <row r="5766" spans="10:36" hidden="1" x14ac:dyDescent="0.2">
      <c r="J5766" s="555" t="s">
        <v>987</v>
      </c>
      <c r="T5766" s="402"/>
      <c r="U5766" s="402"/>
      <c r="V5766" s="402"/>
      <c r="AG5766" s="402"/>
      <c r="AH5766" s="402"/>
      <c r="AI5766" s="402"/>
      <c r="AJ5766" s="402"/>
    </row>
    <row r="5767" spans="10:36" hidden="1" x14ac:dyDescent="0.2">
      <c r="J5767" s="555" t="s">
        <v>987</v>
      </c>
      <c r="T5767" s="402"/>
      <c r="U5767" s="402"/>
      <c r="V5767" s="402"/>
      <c r="AG5767" s="402"/>
      <c r="AH5767" s="402"/>
      <c r="AI5767" s="402"/>
      <c r="AJ5767" s="402"/>
    </row>
    <row r="5768" spans="10:36" hidden="1" x14ac:dyDescent="0.2">
      <c r="J5768" s="555" t="s">
        <v>987</v>
      </c>
      <c r="T5768" s="402"/>
      <c r="U5768" s="402"/>
      <c r="V5768" s="402"/>
      <c r="AG5768" s="402"/>
      <c r="AH5768" s="402"/>
      <c r="AI5768" s="402"/>
      <c r="AJ5768" s="402"/>
    </row>
    <row r="5769" spans="10:36" hidden="1" x14ac:dyDescent="0.2">
      <c r="J5769" s="555" t="s">
        <v>987</v>
      </c>
      <c r="T5769" s="402"/>
      <c r="U5769" s="402"/>
      <c r="V5769" s="402"/>
      <c r="AG5769" s="402"/>
      <c r="AH5769" s="402"/>
      <c r="AI5769" s="402"/>
      <c r="AJ5769" s="402"/>
    </row>
    <row r="5770" spans="10:36" hidden="1" x14ac:dyDescent="0.2">
      <c r="J5770" s="555" t="s">
        <v>987</v>
      </c>
      <c r="T5770" s="402"/>
      <c r="U5770" s="402"/>
      <c r="V5770" s="402"/>
      <c r="AG5770" s="402"/>
      <c r="AH5770" s="402"/>
      <c r="AI5770" s="402"/>
      <c r="AJ5770" s="402"/>
    </row>
    <row r="5771" spans="10:36" hidden="1" x14ac:dyDescent="0.2">
      <c r="J5771" s="555" t="s">
        <v>987</v>
      </c>
      <c r="T5771" s="402"/>
      <c r="U5771" s="402"/>
      <c r="V5771" s="402"/>
      <c r="AG5771" s="402"/>
      <c r="AH5771" s="402"/>
      <c r="AI5771" s="402"/>
      <c r="AJ5771" s="402"/>
    </row>
    <row r="5772" spans="10:36" hidden="1" x14ac:dyDescent="0.2">
      <c r="J5772" s="555" t="s">
        <v>987</v>
      </c>
      <c r="T5772" s="402"/>
      <c r="U5772" s="402"/>
      <c r="V5772" s="402"/>
      <c r="AG5772" s="402"/>
      <c r="AH5772" s="402"/>
      <c r="AI5772" s="402"/>
      <c r="AJ5772" s="402"/>
    </row>
    <row r="5773" spans="10:36" hidden="1" x14ac:dyDescent="0.2">
      <c r="J5773" s="555" t="s">
        <v>987</v>
      </c>
      <c r="T5773" s="402"/>
      <c r="U5773" s="402"/>
      <c r="V5773" s="402"/>
      <c r="AG5773" s="402"/>
      <c r="AH5773" s="402"/>
      <c r="AI5773" s="402"/>
      <c r="AJ5773" s="402"/>
    </row>
    <row r="5774" spans="10:36" hidden="1" x14ac:dyDescent="0.2">
      <c r="J5774" s="555" t="s">
        <v>987</v>
      </c>
      <c r="T5774" s="402"/>
      <c r="U5774" s="402"/>
      <c r="V5774" s="402"/>
      <c r="AG5774" s="402"/>
      <c r="AH5774" s="402"/>
      <c r="AI5774" s="402"/>
      <c r="AJ5774" s="402"/>
    </row>
    <row r="5775" spans="10:36" hidden="1" x14ac:dyDescent="0.2">
      <c r="J5775" s="555" t="s">
        <v>987</v>
      </c>
      <c r="T5775" s="402"/>
      <c r="U5775" s="402"/>
      <c r="V5775" s="402"/>
      <c r="AG5775" s="402"/>
      <c r="AH5775" s="402"/>
      <c r="AI5775" s="402"/>
      <c r="AJ5775" s="402"/>
    </row>
    <row r="5776" spans="10:36" hidden="1" x14ac:dyDescent="0.2">
      <c r="J5776" s="555" t="s">
        <v>987</v>
      </c>
      <c r="T5776" s="402"/>
      <c r="U5776" s="402"/>
      <c r="V5776" s="402"/>
      <c r="AG5776" s="402"/>
      <c r="AH5776" s="402"/>
      <c r="AI5776" s="402"/>
      <c r="AJ5776" s="402"/>
    </row>
    <row r="5777" spans="10:36" hidden="1" x14ac:dyDescent="0.2">
      <c r="J5777" s="555" t="s">
        <v>987</v>
      </c>
      <c r="T5777" s="402"/>
      <c r="U5777" s="402"/>
      <c r="V5777" s="402"/>
      <c r="AG5777" s="402"/>
      <c r="AH5777" s="402"/>
      <c r="AI5777" s="402"/>
      <c r="AJ5777" s="402"/>
    </row>
    <row r="5778" spans="10:36" hidden="1" x14ac:dyDescent="0.2">
      <c r="J5778" s="555" t="s">
        <v>987</v>
      </c>
      <c r="T5778" s="402"/>
      <c r="U5778" s="402"/>
      <c r="V5778" s="402"/>
      <c r="AG5778" s="402"/>
      <c r="AH5778" s="402"/>
      <c r="AI5778" s="402"/>
      <c r="AJ5778" s="402"/>
    </row>
    <row r="5779" spans="10:36" hidden="1" x14ac:dyDescent="0.2">
      <c r="J5779" s="555" t="s">
        <v>987</v>
      </c>
      <c r="T5779" s="402"/>
      <c r="U5779" s="402"/>
      <c r="V5779" s="402"/>
      <c r="AG5779" s="402"/>
      <c r="AH5779" s="402"/>
      <c r="AI5779" s="402"/>
      <c r="AJ5779" s="402"/>
    </row>
    <row r="5780" spans="10:36" hidden="1" x14ac:dyDescent="0.2">
      <c r="J5780" s="555" t="s">
        <v>987</v>
      </c>
      <c r="T5780" s="402"/>
      <c r="U5780" s="402"/>
      <c r="V5780" s="402"/>
      <c r="AG5780" s="402"/>
      <c r="AH5780" s="402"/>
      <c r="AI5780" s="402"/>
      <c r="AJ5780" s="402"/>
    </row>
    <row r="5781" spans="10:36" hidden="1" x14ac:dyDescent="0.2">
      <c r="J5781" s="555" t="s">
        <v>987</v>
      </c>
      <c r="T5781" s="402"/>
      <c r="U5781" s="402"/>
      <c r="V5781" s="402"/>
      <c r="AG5781" s="402"/>
      <c r="AH5781" s="402"/>
      <c r="AI5781" s="402"/>
      <c r="AJ5781" s="402"/>
    </row>
    <row r="5782" spans="10:36" hidden="1" x14ac:dyDescent="0.2">
      <c r="J5782" s="555" t="s">
        <v>987</v>
      </c>
      <c r="T5782" s="402"/>
      <c r="U5782" s="402"/>
      <c r="V5782" s="402"/>
      <c r="AG5782" s="402"/>
      <c r="AH5782" s="402"/>
      <c r="AI5782" s="402"/>
      <c r="AJ5782" s="402"/>
    </row>
    <row r="5783" spans="10:36" hidden="1" x14ac:dyDescent="0.2">
      <c r="J5783" s="555" t="s">
        <v>987</v>
      </c>
      <c r="T5783" s="402"/>
      <c r="U5783" s="402"/>
      <c r="V5783" s="402"/>
      <c r="AG5783" s="402"/>
      <c r="AH5783" s="402"/>
      <c r="AI5783" s="402"/>
      <c r="AJ5783" s="402"/>
    </row>
    <row r="5784" spans="10:36" hidden="1" x14ac:dyDescent="0.2">
      <c r="J5784" s="555" t="s">
        <v>987</v>
      </c>
      <c r="T5784" s="402"/>
      <c r="U5784" s="402"/>
      <c r="V5784" s="402"/>
      <c r="AG5784" s="402"/>
      <c r="AH5784" s="402"/>
      <c r="AI5784" s="402"/>
      <c r="AJ5784" s="402"/>
    </row>
    <row r="5785" spans="10:36" hidden="1" x14ac:dyDescent="0.2">
      <c r="J5785" s="555" t="s">
        <v>987</v>
      </c>
      <c r="T5785" s="402"/>
      <c r="U5785" s="402"/>
      <c r="V5785" s="402"/>
      <c r="AG5785" s="402"/>
      <c r="AH5785" s="402"/>
      <c r="AI5785" s="402"/>
      <c r="AJ5785" s="402"/>
    </row>
    <row r="5786" spans="10:36" hidden="1" x14ac:dyDescent="0.2">
      <c r="J5786" s="555" t="s">
        <v>987</v>
      </c>
      <c r="T5786" s="402"/>
      <c r="U5786" s="402"/>
      <c r="V5786" s="402"/>
      <c r="AG5786" s="402"/>
      <c r="AH5786" s="402"/>
      <c r="AI5786" s="402"/>
      <c r="AJ5786" s="402"/>
    </row>
    <row r="5787" spans="10:36" hidden="1" x14ac:dyDescent="0.2">
      <c r="J5787" s="555" t="s">
        <v>987</v>
      </c>
      <c r="T5787" s="402"/>
      <c r="U5787" s="402"/>
      <c r="V5787" s="402"/>
      <c r="AG5787" s="402"/>
      <c r="AH5787" s="402"/>
      <c r="AI5787" s="402"/>
      <c r="AJ5787" s="402"/>
    </row>
    <row r="5788" spans="10:36" hidden="1" x14ac:dyDescent="0.2">
      <c r="J5788" s="555" t="s">
        <v>987</v>
      </c>
      <c r="T5788" s="402"/>
      <c r="U5788" s="402"/>
      <c r="V5788" s="402"/>
      <c r="AG5788" s="402"/>
      <c r="AH5788" s="402"/>
      <c r="AI5788" s="402"/>
      <c r="AJ5788" s="402"/>
    </row>
    <row r="5789" spans="10:36" hidden="1" x14ac:dyDescent="0.2">
      <c r="J5789" s="555" t="s">
        <v>987</v>
      </c>
      <c r="T5789" s="402"/>
      <c r="U5789" s="402"/>
      <c r="V5789" s="402"/>
      <c r="AG5789" s="402"/>
      <c r="AH5789" s="402"/>
      <c r="AI5789" s="402"/>
      <c r="AJ5789" s="402"/>
    </row>
    <row r="5790" spans="10:36" hidden="1" x14ac:dyDescent="0.2">
      <c r="J5790" s="555" t="s">
        <v>987</v>
      </c>
      <c r="T5790" s="402"/>
      <c r="U5790" s="402"/>
      <c r="V5790" s="402"/>
      <c r="AG5790" s="402"/>
      <c r="AH5790" s="402"/>
      <c r="AI5790" s="402"/>
      <c r="AJ5790" s="402"/>
    </row>
    <row r="5791" spans="10:36" hidden="1" x14ac:dyDescent="0.2">
      <c r="J5791" s="555" t="s">
        <v>987</v>
      </c>
      <c r="T5791" s="402"/>
      <c r="U5791" s="402"/>
      <c r="V5791" s="402"/>
      <c r="AG5791" s="402"/>
      <c r="AH5791" s="402"/>
      <c r="AI5791" s="402"/>
      <c r="AJ5791" s="402"/>
    </row>
    <row r="5792" spans="10:36" hidden="1" x14ac:dyDescent="0.2">
      <c r="J5792" s="555" t="s">
        <v>987</v>
      </c>
      <c r="T5792" s="402"/>
      <c r="U5792" s="402"/>
      <c r="V5792" s="402"/>
      <c r="AG5792" s="402"/>
      <c r="AH5792" s="402"/>
      <c r="AI5792" s="402"/>
      <c r="AJ5792" s="402"/>
    </row>
    <row r="5793" spans="10:36" hidden="1" x14ac:dyDescent="0.2">
      <c r="J5793" s="555" t="s">
        <v>987</v>
      </c>
      <c r="T5793" s="402"/>
      <c r="U5793" s="402"/>
      <c r="V5793" s="402"/>
      <c r="AG5793" s="402"/>
      <c r="AH5793" s="402"/>
      <c r="AI5793" s="402"/>
      <c r="AJ5793" s="402"/>
    </row>
    <row r="5794" spans="10:36" hidden="1" x14ac:dyDescent="0.2">
      <c r="J5794" s="555" t="s">
        <v>987</v>
      </c>
      <c r="T5794" s="402"/>
      <c r="U5794" s="402"/>
      <c r="V5794" s="402"/>
      <c r="AG5794" s="402"/>
      <c r="AH5794" s="402"/>
      <c r="AI5794" s="402"/>
      <c r="AJ5794" s="402"/>
    </row>
    <row r="5795" spans="10:36" hidden="1" x14ac:dyDescent="0.2">
      <c r="J5795" s="555" t="s">
        <v>987</v>
      </c>
      <c r="T5795" s="402"/>
      <c r="U5795" s="402"/>
      <c r="V5795" s="402"/>
      <c r="AG5795" s="402"/>
      <c r="AH5795" s="402"/>
      <c r="AI5795" s="402"/>
      <c r="AJ5795" s="402"/>
    </row>
    <row r="5796" spans="10:36" hidden="1" x14ac:dyDescent="0.2">
      <c r="J5796" s="555" t="s">
        <v>987</v>
      </c>
      <c r="T5796" s="402"/>
      <c r="U5796" s="402"/>
      <c r="V5796" s="402"/>
      <c r="AG5796" s="402"/>
      <c r="AH5796" s="402"/>
      <c r="AI5796" s="402"/>
      <c r="AJ5796" s="402"/>
    </row>
    <row r="5797" spans="10:36" hidden="1" x14ac:dyDescent="0.2">
      <c r="J5797" s="555" t="s">
        <v>987</v>
      </c>
      <c r="T5797" s="402"/>
      <c r="U5797" s="402"/>
      <c r="V5797" s="402"/>
      <c r="AG5797" s="402"/>
      <c r="AH5797" s="402"/>
      <c r="AI5797" s="402"/>
      <c r="AJ5797" s="402"/>
    </row>
    <row r="5798" spans="10:36" hidden="1" x14ac:dyDescent="0.2">
      <c r="J5798" s="555" t="s">
        <v>987</v>
      </c>
      <c r="T5798" s="402"/>
      <c r="U5798" s="402"/>
      <c r="V5798" s="402"/>
      <c r="AG5798" s="402"/>
      <c r="AH5798" s="402"/>
      <c r="AI5798" s="402"/>
      <c r="AJ5798" s="402"/>
    </row>
    <row r="5799" spans="10:36" hidden="1" x14ac:dyDescent="0.2">
      <c r="J5799" s="555" t="s">
        <v>987</v>
      </c>
      <c r="T5799" s="402"/>
      <c r="U5799" s="402"/>
      <c r="V5799" s="402"/>
      <c r="AG5799" s="402"/>
      <c r="AH5799" s="402"/>
      <c r="AI5799" s="402"/>
      <c r="AJ5799" s="402"/>
    </row>
    <row r="5800" spans="10:36" hidden="1" x14ac:dyDescent="0.2">
      <c r="J5800" s="555" t="s">
        <v>987</v>
      </c>
      <c r="T5800" s="402"/>
      <c r="U5800" s="402"/>
      <c r="V5800" s="402"/>
      <c r="AG5800" s="402"/>
      <c r="AH5800" s="402"/>
      <c r="AI5800" s="402"/>
      <c r="AJ5800" s="402"/>
    </row>
    <row r="5801" spans="10:36" hidden="1" x14ac:dyDescent="0.2">
      <c r="J5801" s="555" t="s">
        <v>987</v>
      </c>
      <c r="T5801" s="402"/>
      <c r="U5801" s="402"/>
      <c r="V5801" s="402"/>
      <c r="AG5801" s="402"/>
      <c r="AH5801" s="402"/>
      <c r="AI5801" s="402"/>
      <c r="AJ5801" s="402"/>
    </row>
    <row r="5802" spans="10:36" hidden="1" x14ac:dyDescent="0.2">
      <c r="J5802" s="555" t="s">
        <v>987</v>
      </c>
      <c r="T5802" s="402"/>
      <c r="U5802" s="402"/>
      <c r="V5802" s="402"/>
      <c r="AG5802" s="402"/>
      <c r="AH5802" s="402"/>
      <c r="AI5802" s="402"/>
      <c r="AJ5802" s="402"/>
    </row>
    <row r="5803" spans="10:36" hidden="1" x14ac:dyDescent="0.2">
      <c r="J5803" s="555" t="s">
        <v>987</v>
      </c>
      <c r="T5803" s="402"/>
      <c r="U5803" s="402"/>
      <c r="V5803" s="402"/>
      <c r="AG5803" s="402"/>
      <c r="AH5803" s="402"/>
      <c r="AI5803" s="402"/>
      <c r="AJ5803" s="402"/>
    </row>
    <row r="5804" spans="10:36" hidden="1" x14ac:dyDescent="0.2">
      <c r="J5804" s="555" t="s">
        <v>987</v>
      </c>
      <c r="T5804" s="402"/>
      <c r="U5804" s="402"/>
      <c r="V5804" s="402"/>
      <c r="AG5804" s="402"/>
      <c r="AH5804" s="402"/>
      <c r="AI5804" s="402"/>
      <c r="AJ5804" s="402"/>
    </row>
    <row r="5805" spans="10:36" hidden="1" x14ac:dyDescent="0.2">
      <c r="J5805" s="555" t="s">
        <v>987</v>
      </c>
      <c r="T5805" s="402"/>
      <c r="U5805" s="402"/>
      <c r="V5805" s="402"/>
      <c r="AG5805" s="402"/>
      <c r="AH5805" s="402"/>
      <c r="AI5805" s="402"/>
      <c r="AJ5805" s="402"/>
    </row>
    <row r="5806" spans="10:36" hidden="1" x14ac:dyDescent="0.2">
      <c r="J5806" s="555" t="s">
        <v>987</v>
      </c>
      <c r="T5806" s="402"/>
      <c r="U5806" s="402"/>
      <c r="V5806" s="402"/>
      <c r="AG5806" s="402"/>
      <c r="AH5806" s="402"/>
      <c r="AI5806" s="402"/>
      <c r="AJ5806" s="402"/>
    </row>
    <row r="5807" spans="10:36" hidden="1" x14ac:dyDescent="0.2">
      <c r="J5807" s="555" t="s">
        <v>987</v>
      </c>
      <c r="T5807" s="402"/>
      <c r="U5807" s="402"/>
      <c r="V5807" s="402"/>
      <c r="AG5807" s="402"/>
      <c r="AH5807" s="402"/>
      <c r="AI5807" s="402"/>
      <c r="AJ5807" s="402"/>
    </row>
    <row r="5808" spans="10:36" hidden="1" x14ac:dyDescent="0.2">
      <c r="J5808" s="555" t="s">
        <v>987</v>
      </c>
      <c r="T5808" s="402"/>
      <c r="U5808" s="402"/>
      <c r="V5808" s="402"/>
      <c r="AG5808" s="402"/>
      <c r="AH5808" s="402"/>
      <c r="AI5808" s="402"/>
      <c r="AJ5808" s="402"/>
    </row>
    <row r="5809" spans="10:36" hidden="1" x14ac:dyDescent="0.2">
      <c r="J5809" s="555" t="s">
        <v>987</v>
      </c>
      <c r="T5809" s="402"/>
      <c r="U5809" s="402"/>
      <c r="V5809" s="402"/>
      <c r="AG5809" s="402"/>
      <c r="AH5809" s="402"/>
      <c r="AI5809" s="402"/>
      <c r="AJ5809" s="402"/>
    </row>
    <row r="5810" spans="10:36" hidden="1" x14ac:dyDescent="0.2">
      <c r="J5810" s="555" t="s">
        <v>987</v>
      </c>
      <c r="T5810" s="402"/>
      <c r="U5810" s="402"/>
      <c r="V5810" s="402"/>
      <c r="AG5810" s="402"/>
      <c r="AH5810" s="402"/>
      <c r="AI5810" s="402"/>
      <c r="AJ5810" s="402"/>
    </row>
    <row r="5811" spans="10:36" hidden="1" x14ac:dyDescent="0.2">
      <c r="J5811" s="555" t="s">
        <v>987</v>
      </c>
      <c r="T5811" s="402"/>
      <c r="U5811" s="402"/>
      <c r="V5811" s="402"/>
      <c r="AG5811" s="402"/>
      <c r="AH5811" s="402"/>
      <c r="AI5811" s="402"/>
      <c r="AJ5811" s="402"/>
    </row>
    <row r="5812" spans="10:36" hidden="1" x14ac:dyDescent="0.2">
      <c r="J5812" s="555" t="s">
        <v>987</v>
      </c>
      <c r="T5812" s="402"/>
      <c r="U5812" s="402"/>
      <c r="V5812" s="402"/>
      <c r="AG5812" s="402"/>
      <c r="AH5812" s="402"/>
      <c r="AI5812" s="402"/>
      <c r="AJ5812" s="402"/>
    </row>
    <row r="5813" spans="10:36" hidden="1" x14ac:dyDescent="0.2">
      <c r="J5813" s="555" t="s">
        <v>987</v>
      </c>
      <c r="T5813" s="402"/>
      <c r="U5813" s="402"/>
      <c r="V5813" s="402"/>
      <c r="AG5813" s="402"/>
      <c r="AH5813" s="402"/>
      <c r="AI5813" s="402"/>
      <c r="AJ5813" s="402"/>
    </row>
    <row r="5814" spans="10:36" hidden="1" x14ac:dyDescent="0.2">
      <c r="J5814" s="555" t="s">
        <v>987</v>
      </c>
      <c r="T5814" s="402"/>
      <c r="U5814" s="402"/>
      <c r="V5814" s="402"/>
      <c r="AG5814" s="402"/>
      <c r="AH5814" s="402"/>
      <c r="AI5814" s="402"/>
      <c r="AJ5814" s="402"/>
    </row>
    <row r="5815" spans="10:36" hidden="1" x14ac:dyDescent="0.2">
      <c r="J5815" s="555" t="s">
        <v>987</v>
      </c>
      <c r="T5815" s="402"/>
      <c r="U5815" s="402"/>
      <c r="V5815" s="402"/>
      <c r="AG5815" s="402"/>
      <c r="AH5815" s="402"/>
      <c r="AI5815" s="402"/>
      <c r="AJ5815" s="402"/>
    </row>
    <row r="5816" spans="10:36" hidden="1" x14ac:dyDescent="0.2">
      <c r="J5816" s="555" t="s">
        <v>987</v>
      </c>
      <c r="T5816" s="402"/>
      <c r="U5816" s="402"/>
      <c r="V5816" s="402"/>
      <c r="AG5816" s="402"/>
      <c r="AH5816" s="402"/>
      <c r="AI5816" s="402"/>
      <c r="AJ5816" s="402"/>
    </row>
    <row r="5817" spans="10:36" hidden="1" x14ac:dyDescent="0.2">
      <c r="J5817" s="555" t="s">
        <v>987</v>
      </c>
      <c r="T5817" s="402"/>
      <c r="U5817" s="402"/>
      <c r="V5817" s="402"/>
      <c r="AG5817" s="402"/>
      <c r="AH5817" s="402"/>
      <c r="AI5817" s="402"/>
      <c r="AJ5817" s="402"/>
    </row>
    <row r="5818" spans="10:36" hidden="1" x14ac:dyDescent="0.2">
      <c r="J5818" s="555" t="s">
        <v>987</v>
      </c>
      <c r="T5818" s="402"/>
      <c r="U5818" s="402"/>
      <c r="V5818" s="402"/>
      <c r="AG5818" s="402"/>
      <c r="AH5818" s="402"/>
      <c r="AI5818" s="402"/>
      <c r="AJ5818" s="402"/>
    </row>
    <row r="5819" spans="10:36" hidden="1" x14ac:dyDescent="0.2">
      <c r="J5819" s="555" t="s">
        <v>987</v>
      </c>
      <c r="T5819" s="402"/>
      <c r="U5819" s="402"/>
      <c r="V5819" s="402"/>
      <c r="AG5819" s="402"/>
      <c r="AH5819" s="402"/>
      <c r="AI5819" s="402"/>
      <c r="AJ5819" s="402"/>
    </row>
    <row r="5820" spans="10:36" hidden="1" x14ac:dyDescent="0.2">
      <c r="J5820" s="555" t="s">
        <v>987</v>
      </c>
      <c r="T5820" s="402"/>
      <c r="U5820" s="402"/>
      <c r="V5820" s="402"/>
      <c r="AG5820" s="402"/>
      <c r="AH5820" s="402"/>
      <c r="AI5820" s="402"/>
      <c r="AJ5820" s="402"/>
    </row>
    <row r="5821" spans="10:36" hidden="1" x14ac:dyDescent="0.2">
      <c r="J5821" s="555" t="s">
        <v>987</v>
      </c>
      <c r="T5821" s="402"/>
      <c r="U5821" s="402"/>
      <c r="V5821" s="402"/>
      <c r="AG5821" s="402"/>
      <c r="AH5821" s="402"/>
      <c r="AI5821" s="402"/>
      <c r="AJ5821" s="402"/>
    </row>
    <row r="5822" spans="10:36" hidden="1" x14ac:dyDescent="0.2">
      <c r="J5822" s="555" t="s">
        <v>987</v>
      </c>
      <c r="T5822" s="402"/>
      <c r="U5822" s="402"/>
      <c r="V5822" s="402"/>
      <c r="AG5822" s="402"/>
      <c r="AH5822" s="402"/>
      <c r="AI5822" s="402"/>
      <c r="AJ5822" s="402"/>
    </row>
    <row r="5823" spans="10:36" hidden="1" x14ac:dyDescent="0.2">
      <c r="J5823" s="555" t="s">
        <v>987</v>
      </c>
      <c r="T5823" s="402"/>
      <c r="U5823" s="402"/>
      <c r="V5823" s="402"/>
      <c r="AG5823" s="402"/>
      <c r="AH5823" s="402"/>
      <c r="AI5823" s="402"/>
      <c r="AJ5823" s="402"/>
    </row>
    <row r="5824" spans="10:36" hidden="1" x14ac:dyDescent="0.2">
      <c r="J5824" s="555" t="s">
        <v>987</v>
      </c>
      <c r="T5824" s="402"/>
      <c r="U5824" s="402"/>
      <c r="V5824" s="402"/>
      <c r="AG5824" s="402"/>
      <c r="AH5824" s="402"/>
      <c r="AI5824" s="402"/>
      <c r="AJ5824" s="402"/>
    </row>
    <row r="5825" spans="10:36" hidden="1" x14ac:dyDescent="0.2">
      <c r="J5825" s="555" t="s">
        <v>987</v>
      </c>
      <c r="T5825" s="402"/>
      <c r="U5825" s="402"/>
      <c r="V5825" s="402"/>
      <c r="AG5825" s="402"/>
      <c r="AH5825" s="402"/>
      <c r="AI5825" s="402"/>
      <c r="AJ5825" s="402"/>
    </row>
    <row r="5826" spans="10:36" hidden="1" x14ac:dyDescent="0.2">
      <c r="J5826" s="555" t="s">
        <v>987</v>
      </c>
      <c r="T5826" s="402"/>
      <c r="U5826" s="402"/>
      <c r="V5826" s="402"/>
      <c r="AG5826" s="402"/>
      <c r="AH5826" s="402"/>
      <c r="AI5826" s="402"/>
      <c r="AJ5826" s="402"/>
    </row>
    <row r="5827" spans="10:36" hidden="1" x14ac:dyDescent="0.2">
      <c r="J5827" s="555" t="s">
        <v>987</v>
      </c>
      <c r="T5827" s="402"/>
      <c r="U5827" s="402"/>
      <c r="V5827" s="402"/>
      <c r="AG5827" s="402"/>
      <c r="AH5827" s="402"/>
      <c r="AI5827" s="402"/>
      <c r="AJ5827" s="402"/>
    </row>
    <row r="5828" spans="10:36" hidden="1" x14ac:dyDescent="0.2">
      <c r="J5828" s="555" t="s">
        <v>987</v>
      </c>
      <c r="T5828" s="402"/>
      <c r="U5828" s="402"/>
      <c r="V5828" s="402"/>
      <c r="AG5828" s="402"/>
      <c r="AH5828" s="402"/>
      <c r="AI5828" s="402"/>
      <c r="AJ5828" s="402"/>
    </row>
    <row r="5829" spans="10:36" hidden="1" x14ac:dyDescent="0.2">
      <c r="J5829" s="555" t="s">
        <v>987</v>
      </c>
      <c r="T5829" s="402"/>
      <c r="U5829" s="402"/>
      <c r="V5829" s="402"/>
      <c r="AG5829" s="402"/>
      <c r="AH5829" s="402"/>
      <c r="AI5829" s="402"/>
      <c r="AJ5829" s="402"/>
    </row>
    <row r="5830" spans="10:36" hidden="1" x14ac:dyDescent="0.2">
      <c r="J5830" s="555" t="s">
        <v>987</v>
      </c>
      <c r="T5830" s="402"/>
      <c r="U5830" s="402"/>
      <c r="V5830" s="402"/>
      <c r="AG5830" s="402"/>
      <c r="AH5830" s="402"/>
      <c r="AI5830" s="402"/>
      <c r="AJ5830" s="402"/>
    </row>
    <row r="5831" spans="10:36" hidden="1" x14ac:dyDescent="0.2">
      <c r="J5831" s="555" t="s">
        <v>987</v>
      </c>
      <c r="T5831" s="402"/>
      <c r="U5831" s="402"/>
      <c r="V5831" s="402"/>
      <c r="AG5831" s="402"/>
      <c r="AH5831" s="402"/>
      <c r="AI5831" s="402"/>
      <c r="AJ5831" s="402"/>
    </row>
    <row r="5832" spans="10:36" hidden="1" x14ac:dyDescent="0.2">
      <c r="J5832" s="555" t="s">
        <v>987</v>
      </c>
      <c r="T5832" s="402"/>
      <c r="U5832" s="402"/>
      <c r="V5832" s="402"/>
      <c r="AG5832" s="402"/>
      <c r="AH5832" s="402"/>
      <c r="AI5832" s="402"/>
      <c r="AJ5832" s="402"/>
    </row>
    <row r="5833" spans="10:36" hidden="1" x14ac:dyDescent="0.2">
      <c r="J5833" s="555" t="s">
        <v>987</v>
      </c>
      <c r="T5833" s="402"/>
      <c r="U5833" s="402"/>
      <c r="V5833" s="402"/>
      <c r="AG5833" s="402"/>
      <c r="AH5833" s="402"/>
      <c r="AI5833" s="402"/>
      <c r="AJ5833" s="402"/>
    </row>
    <row r="5834" spans="10:36" hidden="1" x14ac:dyDescent="0.2">
      <c r="J5834" s="555" t="s">
        <v>987</v>
      </c>
      <c r="T5834" s="402"/>
      <c r="U5834" s="402"/>
      <c r="V5834" s="402"/>
      <c r="AG5834" s="402"/>
      <c r="AH5834" s="402"/>
      <c r="AI5834" s="402"/>
      <c r="AJ5834" s="402"/>
    </row>
    <row r="5835" spans="10:36" hidden="1" x14ac:dyDescent="0.2">
      <c r="J5835" s="555" t="s">
        <v>987</v>
      </c>
      <c r="T5835" s="402"/>
      <c r="U5835" s="402"/>
      <c r="V5835" s="402"/>
      <c r="AG5835" s="402"/>
      <c r="AH5835" s="402"/>
      <c r="AI5835" s="402"/>
      <c r="AJ5835" s="402"/>
    </row>
    <row r="5836" spans="10:36" hidden="1" x14ac:dyDescent="0.2">
      <c r="J5836" s="555" t="s">
        <v>987</v>
      </c>
      <c r="T5836" s="402"/>
      <c r="U5836" s="402"/>
      <c r="V5836" s="402"/>
      <c r="AG5836" s="402"/>
      <c r="AH5836" s="402"/>
      <c r="AI5836" s="402"/>
      <c r="AJ5836" s="402"/>
    </row>
    <row r="5837" spans="10:36" hidden="1" x14ac:dyDescent="0.2">
      <c r="J5837" s="555" t="s">
        <v>987</v>
      </c>
      <c r="T5837" s="402"/>
      <c r="U5837" s="402"/>
      <c r="V5837" s="402"/>
      <c r="AG5837" s="402"/>
      <c r="AH5837" s="402"/>
      <c r="AI5837" s="402"/>
      <c r="AJ5837" s="402"/>
    </row>
    <row r="5838" spans="10:36" hidden="1" x14ac:dyDescent="0.2">
      <c r="J5838" s="555" t="s">
        <v>987</v>
      </c>
      <c r="T5838" s="402"/>
      <c r="U5838" s="402"/>
      <c r="V5838" s="402"/>
      <c r="AG5838" s="402"/>
      <c r="AH5838" s="402"/>
      <c r="AI5838" s="402"/>
      <c r="AJ5838" s="402"/>
    </row>
    <row r="5839" spans="10:36" hidden="1" x14ac:dyDescent="0.2">
      <c r="J5839" s="555" t="s">
        <v>987</v>
      </c>
      <c r="T5839" s="402"/>
      <c r="U5839" s="402"/>
      <c r="V5839" s="402"/>
      <c r="AG5839" s="402"/>
      <c r="AH5839" s="402"/>
      <c r="AI5839" s="402"/>
      <c r="AJ5839" s="402"/>
    </row>
    <row r="5840" spans="10:36" hidden="1" x14ac:dyDescent="0.2">
      <c r="J5840" s="555" t="s">
        <v>987</v>
      </c>
      <c r="T5840" s="402"/>
      <c r="U5840" s="402"/>
      <c r="V5840" s="402"/>
      <c r="AG5840" s="402"/>
      <c r="AH5840" s="402"/>
      <c r="AI5840" s="402"/>
      <c r="AJ5840" s="402"/>
    </row>
    <row r="5841" spans="10:36" hidden="1" x14ac:dyDescent="0.2">
      <c r="J5841" s="555" t="s">
        <v>987</v>
      </c>
      <c r="T5841" s="402"/>
      <c r="U5841" s="402"/>
      <c r="V5841" s="402"/>
      <c r="AG5841" s="402"/>
      <c r="AH5841" s="402"/>
      <c r="AI5841" s="402"/>
      <c r="AJ5841" s="402"/>
    </row>
    <row r="5842" spans="10:36" hidden="1" x14ac:dyDescent="0.2">
      <c r="J5842" s="555" t="s">
        <v>987</v>
      </c>
      <c r="T5842" s="402"/>
      <c r="U5842" s="402"/>
      <c r="V5842" s="402"/>
      <c r="AG5842" s="402"/>
      <c r="AH5842" s="402"/>
      <c r="AI5842" s="402"/>
      <c r="AJ5842" s="402"/>
    </row>
    <row r="5843" spans="10:36" hidden="1" x14ac:dyDescent="0.2">
      <c r="J5843" s="555" t="s">
        <v>987</v>
      </c>
      <c r="T5843" s="402"/>
      <c r="U5843" s="402"/>
      <c r="V5843" s="402"/>
      <c r="AG5843" s="402"/>
      <c r="AH5843" s="402"/>
      <c r="AI5843" s="402"/>
      <c r="AJ5843" s="402"/>
    </row>
    <row r="5844" spans="10:36" hidden="1" x14ac:dyDescent="0.2">
      <c r="J5844" s="555" t="s">
        <v>987</v>
      </c>
      <c r="T5844" s="402"/>
      <c r="U5844" s="402"/>
      <c r="V5844" s="402"/>
      <c r="AG5844" s="402"/>
      <c r="AH5844" s="402"/>
      <c r="AI5844" s="402"/>
      <c r="AJ5844" s="402"/>
    </row>
    <row r="5845" spans="10:36" hidden="1" x14ac:dyDescent="0.2">
      <c r="J5845" s="555" t="s">
        <v>987</v>
      </c>
      <c r="T5845" s="402"/>
      <c r="U5845" s="402"/>
      <c r="V5845" s="402"/>
      <c r="AG5845" s="402"/>
      <c r="AH5845" s="402"/>
      <c r="AI5845" s="402"/>
      <c r="AJ5845" s="402"/>
    </row>
    <row r="5846" spans="10:36" hidden="1" x14ac:dyDescent="0.2">
      <c r="J5846" s="555" t="s">
        <v>987</v>
      </c>
      <c r="T5846" s="402"/>
      <c r="U5846" s="402"/>
      <c r="V5846" s="402"/>
      <c r="AG5846" s="402"/>
      <c r="AH5846" s="402"/>
      <c r="AI5846" s="402"/>
      <c r="AJ5846" s="402"/>
    </row>
    <row r="5847" spans="10:36" hidden="1" x14ac:dyDescent="0.2">
      <c r="J5847" s="555" t="s">
        <v>987</v>
      </c>
      <c r="T5847" s="402"/>
      <c r="U5847" s="402"/>
      <c r="V5847" s="402"/>
      <c r="AG5847" s="402"/>
      <c r="AH5847" s="402"/>
      <c r="AI5847" s="402"/>
      <c r="AJ5847" s="402"/>
    </row>
    <row r="5848" spans="10:36" hidden="1" x14ac:dyDescent="0.2">
      <c r="J5848" s="555" t="s">
        <v>987</v>
      </c>
      <c r="T5848" s="402"/>
      <c r="U5848" s="402"/>
      <c r="V5848" s="402"/>
      <c r="AG5848" s="402"/>
      <c r="AH5848" s="402"/>
      <c r="AI5848" s="402"/>
      <c r="AJ5848" s="402"/>
    </row>
    <row r="5849" spans="10:36" hidden="1" x14ac:dyDescent="0.2">
      <c r="J5849" s="555" t="s">
        <v>987</v>
      </c>
      <c r="T5849" s="402"/>
      <c r="U5849" s="402"/>
      <c r="V5849" s="402"/>
      <c r="AG5849" s="402"/>
      <c r="AH5849" s="402"/>
      <c r="AI5849" s="402"/>
      <c r="AJ5849" s="402"/>
    </row>
    <row r="5850" spans="10:36" hidden="1" x14ac:dyDescent="0.2">
      <c r="J5850" s="555" t="s">
        <v>987</v>
      </c>
      <c r="T5850" s="402"/>
      <c r="U5850" s="402"/>
      <c r="V5850" s="402"/>
      <c r="AG5850" s="402"/>
      <c r="AH5850" s="402"/>
      <c r="AI5850" s="402"/>
      <c r="AJ5850" s="402"/>
    </row>
    <row r="5851" spans="10:36" hidden="1" x14ac:dyDescent="0.2">
      <c r="J5851" s="555" t="s">
        <v>987</v>
      </c>
      <c r="T5851" s="402"/>
      <c r="U5851" s="402"/>
      <c r="V5851" s="402"/>
      <c r="AG5851" s="402"/>
      <c r="AH5851" s="402"/>
      <c r="AI5851" s="402"/>
      <c r="AJ5851" s="402"/>
    </row>
    <row r="5852" spans="10:36" hidden="1" x14ac:dyDescent="0.2">
      <c r="J5852" s="555" t="s">
        <v>987</v>
      </c>
      <c r="T5852" s="402"/>
      <c r="U5852" s="402"/>
      <c r="V5852" s="402"/>
      <c r="AG5852" s="402"/>
      <c r="AH5852" s="402"/>
      <c r="AI5852" s="402"/>
      <c r="AJ5852" s="402"/>
    </row>
    <row r="5853" spans="10:36" hidden="1" x14ac:dyDescent="0.2">
      <c r="J5853" s="555" t="s">
        <v>987</v>
      </c>
      <c r="T5853" s="402"/>
      <c r="U5853" s="402"/>
      <c r="V5853" s="402"/>
      <c r="AG5853" s="402"/>
      <c r="AH5853" s="402"/>
      <c r="AI5853" s="402"/>
      <c r="AJ5853" s="402"/>
    </row>
    <row r="5854" spans="10:36" hidden="1" x14ac:dyDescent="0.2">
      <c r="J5854" s="555" t="s">
        <v>987</v>
      </c>
      <c r="T5854" s="402"/>
      <c r="U5854" s="402"/>
      <c r="V5854" s="402"/>
      <c r="AG5854" s="402"/>
      <c r="AH5854" s="402"/>
      <c r="AI5854" s="402"/>
      <c r="AJ5854" s="402"/>
    </row>
    <row r="5855" spans="10:36" hidden="1" x14ac:dyDescent="0.2">
      <c r="J5855" s="555" t="s">
        <v>987</v>
      </c>
      <c r="T5855" s="402"/>
      <c r="U5855" s="402"/>
      <c r="V5855" s="402"/>
      <c r="AG5855" s="402"/>
      <c r="AH5855" s="402"/>
      <c r="AI5855" s="402"/>
      <c r="AJ5855" s="402"/>
    </row>
    <row r="5856" spans="10:36" hidden="1" x14ac:dyDescent="0.2">
      <c r="J5856" s="555" t="s">
        <v>987</v>
      </c>
      <c r="T5856" s="402"/>
      <c r="U5856" s="402"/>
      <c r="V5856" s="402"/>
      <c r="AG5856" s="402"/>
      <c r="AH5856" s="402"/>
      <c r="AI5856" s="402"/>
      <c r="AJ5856" s="402"/>
    </row>
    <row r="5857" spans="10:36" hidden="1" x14ac:dyDescent="0.2">
      <c r="J5857" s="555" t="s">
        <v>987</v>
      </c>
      <c r="T5857" s="402"/>
      <c r="U5857" s="402"/>
      <c r="V5857" s="402"/>
      <c r="AG5857" s="402"/>
      <c r="AH5857" s="402"/>
      <c r="AI5857" s="402"/>
      <c r="AJ5857" s="402"/>
    </row>
    <row r="5858" spans="10:36" hidden="1" x14ac:dyDescent="0.2">
      <c r="J5858" s="555" t="s">
        <v>987</v>
      </c>
      <c r="T5858" s="402"/>
      <c r="U5858" s="402"/>
      <c r="V5858" s="402"/>
      <c r="AG5858" s="402"/>
      <c r="AH5858" s="402"/>
      <c r="AI5858" s="402"/>
      <c r="AJ5858" s="402"/>
    </row>
    <row r="5859" spans="10:36" hidden="1" x14ac:dyDescent="0.2">
      <c r="J5859" s="555" t="s">
        <v>987</v>
      </c>
      <c r="T5859" s="402"/>
      <c r="U5859" s="402"/>
      <c r="V5859" s="402"/>
      <c r="AG5859" s="402"/>
      <c r="AH5859" s="402"/>
      <c r="AI5859" s="402"/>
      <c r="AJ5859" s="402"/>
    </row>
    <row r="5860" spans="10:36" hidden="1" x14ac:dyDescent="0.2">
      <c r="J5860" s="555" t="s">
        <v>987</v>
      </c>
      <c r="T5860" s="402"/>
      <c r="U5860" s="402"/>
      <c r="V5860" s="402"/>
      <c r="AG5860" s="402"/>
      <c r="AH5860" s="402"/>
      <c r="AI5860" s="402"/>
      <c r="AJ5860" s="402"/>
    </row>
    <row r="5861" spans="10:36" hidden="1" x14ac:dyDescent="0.2">
      <c r="J5861" s="555" t="s">
        <v>987</v>
      </c>
      <c r="T5861" s="402"/>
      <c r="U5861" s="402"/>
      <c r="V5861" s="402"/>
      <c r="AG5861" s="402"/>
      <c r="AH5861" s="402"/>
      <c r="AI5861" s="402"/>
      <c r="AJ5861" s="402"/>
    </row>
    <row r="5862" spans="10:36" hidden="1" x14ac:dyDescent="0.2">
      <c r="J5862" s="555" t="s">
        <v>987</v>
      </c>
      <c r="T5862" s="402"/>
      <c r="U5862" s="402"/>
      <c r="V5862" s="402"/>
      <c r="AG5862" s="402"/>
      <c r="AH5862" s="402"/>
      <c r="AI5862" s="402"/>
      <c r="AJ5862" s="402"/>
    </row>
    <row r="5863" spans="10:36" hidden="1" x14ac:dyDescent="0.2">
      <c r="J5863" s="555" t="s">
        <v>987</v>
      </c>
      <c r="T5863" s="402"/>
      <c r="U5863" s="402"/>
      <c r="V5863" s="402"/>
      <c r="AG5863" s="402"/>
      <c r="AH5863" s="402"/>
      <c r="AI5863" s="402"/>
      <c r="AJ5863" s="402"/>
    </row>
    <row r="5864" spans="10:36" hidden="1" x14ac:dyDescent="0.2">
      <c r="J5864" s="555" t="s">
        <v>987</v>
      </c>
      <c r="T5864" s="402"/>
      <c r="U5864" s="402"/>
      <c r="V5864" s="402"/>
      <c r="AG5864" s="402"/>
      <c r="AH5864" s="402"/>
      <c r="AI5864" s="402"/>
      <c r="AJ5864" s="402"/>
    </row>
    <row r="5865" spans="10:36" hidden="1" x14ac:dyDescent="0.2">
      <c r="J5865" s="555" t="s">
        <v>987</v>
      </c>
      <c r="T5865" s="402"/>
      <c r="U5865" s="402"/>
      <c r="V5865" s="402"/>
      <c r="AG5865" s="402"/>
      <c r="AH5865" s="402"/>
      <c r="AI5865" s="402"/>
      <c r="AJ5865" s="402"/>
    </row>
    <row r="5866" spans="10:36" hidden="1" x14ac:dyDescent="0.2">
      <c r="J5866" s="555" t="s">
        <v>987</v>
      </c>
      <c r="T5866" s="402"/>
      <c r="U5866" s="402"/>
      <c r="V5866" s="402"/>
      <c r="AG5866" s="402"/>
      <c r="AH5866" s="402"/>
      <c r="AI5866" s="402"/>
      <c r="AJ5866" s="402"/>
    </row>
    <row r="5867" spans="10:36" hidden="1" x14ac:dyDescent="0.2">
      <c r="J5867" s="555" t="s">
        <v>987</v>
      </c>
      <c r="T5867" s="402"/>
      <c r="U5867" s="402"/>
      <c r="V5867" s="402"/>
      <c r="AG5867" s="402"/>
      <c r="AH5867" s="402"/>
      <c r="AI5867" s="402"/>
      <c r="AJ5867" s="402"/>
    </row>
    <row r="5868" spans="10:36" hidden="1" x14ac:dyDescent="0.2">
      <c r="J5868" s="555" t="s">
        <v>987</v>
      </c>
      <c r="T5868" s="402"/>
      <c r="U5868" s="402"/>
      <c r="V5868" s="402"/>
      <c r="AG5868" s="402"/>
      <c r="AH5868" s="402"/>
      <c r="AI5868" s="402"/>
      <c r="AJ5868" s="402"/>
    </row>
    <row r="5869" spans="10:36" hidden="1" x14ac:dyDescent="0.2">
      <c r="J5869" s="555" t="s">
        <v>987</v>
      </c>
      <c r="T5869" s="402"/>
      <c r="U5869" s="402"/>
      <c r="V5869" s="402"/>
      <c r="AG5869" s="402"/>
      <c r="AH5869" s="402"/>
      <c r="AI5869" s="402"/>
      <c r="AJ5869" s="402"/>
    </row>
    <row r="5870" spans="10:36" hidden="1" x14ac:dyDescent="0.2">
      <c r="J5870" s="555" t="s">
        <v>987</v>
      </c>
      <c r="T5870" s="402"/>
      <c r="U5870" s="402"/>
      <c r="V5870" s="402"/>
      <c r="AG5870" s="402"/>
      <c r="AH5870" s="402"/>
      <c r="AI5870" s="402"/>
      <c r="AJ5870" s="402"/>
    </row>
    <row r="5871" spans="10:36" hidden="1" x14ac:dyDescent="0.2">
      <c r="J5871" s="555" t="s">
        <v>987</v>
      </c>
      <c r="T5871" s="402"/>
      <c r="U5871" s="402"/>
      <c r="V5871" s="402"/>
      <c r="AG5871" s="402"/>
      <c r="AH5871" s="402"/>
      <c r="AI5871" s="402"/>
      <c r="AJ5871" s="402"/>
    </row>
    <row r="5872" spans="10:36" hidden="1" x14ac:dyDescent="0.2">
      <c r="J5872" s="555" t="s">
        <v>987</v>
      </c>
      <c r="T5872" s="402"/>
      <c r="U5872" s="402"/>
      <c r="V5872" s="402"/>
      <c r="AG5872" s="402"/>
      <c r="AH5872" s="402"/>
      <c r="AI5872" s="402"/>
      <c r="AJ5872" s="402"/>
    </row>
    <row r="5873" spans="10:36" hidden="1" x14ac:dyDescent="0.2">
      <c r="J5873" s="555" t="s">
        <v>987</v>
      </c>
      <c r="T5873" s="402"/>
      <c r="U5873" s="402"/>
      <c r="V5873" s="402"/>
      <c r="AG5873" s="402"/>
      <c r="AH5873" s="402"/>
      <c r="AI5873" s="402"/>
      <c r="AJ5873" s="402"/>
    </row>
    <row r="5874" spans="10:36" hidden="1" x14ac:dyDescent="0.2">
      <c r="J5874" s="555" t="s">
        <v>987</v>
      </c>
      <c r="T5874" s="402"/>
      <c r="U5874" s="402"/>
      <c r="V5874" s="402"/>
      <c r="AG5874" s="402"/>
      <c r="AH5874" s="402"/>
      <c r="AI5874" s="402"/>
      <c r="AJ5874" s="402"/>
    </row>
    <row r="5875" spans="10:36" hidden="1" x14ac:dyDescent="0.2">
      <c r="J5875" s="555" t="s">
        <v>987</v>
      </c>
      <c r="T5875" s="402"/>
      <c r="U5875" s="402"/>
      <c r="V5875" s="402"/>
      <c r="AG5875" s="402"/>
      <c r="AH5875" s="402"/>
      <c r="AI5875" s="402"/>
      <c r="AJ5875" s="402"/>
    </row>
    <row r="5876" spans="10:36" hidden="1" x14ac:dyDescent="0.2">
      <c r="J5876" s="555" t="s">
        <v>987</v>
      </c>
      <c r="T5876" s="402"/>
      <c r="U5876" s="402"/>
      <c r="V5876" s="402"/>
      <c r="AG5876" s="402"/>
      <c r="AH5876" s="402"/>
      <c r="AI5876" s="402"/>
      <c r="AJ5876" s="402"/>
    </row>
    <row r="5877" spans="10:36" hidden="1" x14ac:dyDescent="0.2">
      <c r="J5877" s="555" t="s">
        <v>987</v>
      </c>
      <c r="T5877" s="402"/>
      <c r="U5877" s="402"/>
      <c r="V5877" s="402"/>
      <c r="AG5877" s="402"/>
      <c r="AH5877" s="402"/>
      <c r="AI5877" s="402"/>
      <c r="AJ5877" s="402"/>
    </row>
    <row r="5878" spans="10:36" hidden="1" x14ac:dyDescent="0.2">
      <c r="J5878" s="555" t="s">
        <v>987</v>
      </c>
      <c r="T5878" s="402"/>
      <c r="U5878" s="402"/>
      <c r="V5878" s="402"/>
      <c r="AG5878" s="402"/>
      <c r="AH5878" s="402"/>
      <c r="AI5878" s="402"/>
      <c r="AJ5878" s="402"/>
    </row>
    <row r="5879" spans="10:36" hidden="1" x14ac:dyDescent="0.2">
      <c r="J5879" s="555" t="s">
        <v>987</v>
      </c>
      <c r="T5879" s="402"/>
      <c r="U5879" s="402"/>
      <c r="V5879" s="402"/>
      <c r="AG5879" s="402"/>
      <c r="AH5879" s="402"/>
      <c r="AI5879" s="402"/>
      <c r="AJ5879" s="402"/>
    </row>
    <row r="5880" spans="10:36" hidden="1" x14ac:dyDescent="0.2">
      <c r="J5880" s="555" t="s">
        <v>987</v>
      </c>
      <c r="T5880" s="402"/>
      <c r="U5880" s="402"/>
      <c r="V5880" s="402"/>
      <c r="AG5880" s="402"/>
      <c r="AH5880" s="402"/>
      <c r="AI5880" s="402"/>
      <c r="AJ5880" s="402"/>
    </row>
    <row r="5881" spans="10:36" hidden="1" x14ac:dyDescent="0.2">
      <c r="J5881" s="555" t="s">
        <v>987</v>
      </c>
      <c r="T5881" s="402"/>
      <c r="U5881" s="402"/>
      <c r="V5881" s="402"/>
      <c r="AG5881" s="402"/>
      <c r="AH5881" s="402"/>
      <c r="AI5881" s="402"/>
      <c r="AJ5881" s="402"/>
    </row>
    <row r="5882" spans="10:36" hidden="1" x14ac:dyDescent="0.2">
      <c r="J5882" s="555" t="s">
        <v>987</v>
      </c>
      <c r="T5882" s="402"/>
      <c r="U5882" s="402"/>
      <c r="V5882" s="402"/>
      <c r="AG5882" s="402"/>
      <c r="AH5882" s="402"/>
      <c r="AI5882" s="402"/>
      <c r="AJ5882" s="402"/>
    </row>
    <row r="5883" spans="10:36" hidden="1" x14ac:dyDescent="0.2">
      <c r="J5883" s="555" t="s">
        <v>987</v>
      </c>
      <c r="T5883" s="402"/>
      <c r="U5883" s="402"/>
      <c r="V5883" s="402"/>
      <c r="AG5883" s="402"/>
      <c r="AH5883" s="402"/>
      <c r="AI5883" s="402"/>
      <c r="AJ5883" s="402"/>
    </row>
    <row r="5884" spans="10:36" hidden="1" x14ac:dyDescent="0.2">
      <c r="J5884" s="555" t="s">
        <v>987</v>
      </c>
      <c r="T5884" s="402"/>
      <c r="U5884" s="402"/>
      <c r="V5884" s="402"/>
      <c r="AG5884" s="402"/>
      <c r="AH5884" s="402"/>
      <c r="AI5884" s="402"/>
      <c r="AJ5884" s="402"/>
    </row>
    <row r="5885" spans="10:36" hidden="1" x14ac:dyDescent="0.2">
      <c r="J5885" s="555" t="s">
        <v>987</v>
      </c>
      <c r="T5885" s="402"/>
      <c r="U5885" s="402"/>
      <c r="V5885" s="402"/>
      <c r="AG5885" s="402"/>
      <c r="AH5885" s="402"/>
      <c r="AI5885" s="402"/>
      <c r="AJ5885" s="402"/>
    </row>
    <row r="5886" spans="10:36" hidden="1" x14ac:dyDescent="0.2">
      <c r="J5886" s="555" t="s">
        <v>987</v>
      </c>
      <c r="T5886" s="402"/>
      <c r="U5886" s="402"/>
      <c r="V5886" s="402"/>
      <c r="AG5886" s="402"/>
      <c r="AH5886" s="402"/>
      <c r="AI5886" s="402"/>
      <c r="AJ5886" s="402"/>
    </row>
    <row r="5887" spans="10:36" hidden="1" x14ac:dyDescent="0.2">
      <c r="J5887" s="555" t="s">
        <v>987</v>
      </c>
      <c r="T5887" s="402"/>
      <c r="U5887" s="402"/>
      <c r="V5887" s="402"/>
      <c r="AG5887" s="402"/>
      <c r="AH5887" s="402"/>
      <c r="AI5887" s="402"/>
      <c r="AJ5887" s="402"/>
    </row>
    <row r="5888" spans="10:36" hidden="1" x14ac:dyDescent="0.2">
      <c r="J5888" s="555" t="s">
        <v>987</v>
      </c>
      <c r="T5888" s="402"/>
      <c r="U5888" s="402"/>
      <c r="V5888" s="402"/>
      <c r="AG5888" s="402"/>
      <c r="AH5888" s="402"/>
      <c r="AI5888" s="402"/>
      <c r="AJ5888" s="402"/>
    </row>
    <row r="5889" spans="10:36" hidden="1" x14ac:dyDescent="0.2">
      <c r="J5889" s="555" t="s">
        <v>987</v>
      </c>
      <c r="T5889" s="402"/>
      <c r="U5889" s="402"/>
      <c r="V5889" s="402"/>
      <c r="AG5889" s="402"/>
      <c r="AH5889" s="402"/>
      <c r="AI5889" s="402"/>
      <c r="AJ5889" s="402"/>
    </row>
    <row r="5890" spans="10:36" hidden="1" x14ac:dyDescent="0.2">
      <c r="J5890" s="555" t="s">
        <v>987</v>
      </c>
      <c r="T5890" s="402"/>
      <c r="U5890" s="402"/>
      <c r="V5890" s="402"/>
      <c r="AG5890" s="402"/>
      <c r="AH5890" s="402"/>
      <c r="AI5890" s="402"/>
      <c r="AJ5890" s="402"/>
    </row>
    <row r="5891" spans="10:36" hidden="1" x14ac:dyDescent="0.2">
      <c r="J5891" s="555" t="s">
        <v>987</v>
      </c>
      <c r="T5891" s="402"/>
      <c r="U5891" s="402"/>
      <c r="V5891" s="402"/>
      <c r="AG5891" s="402"/>
      <c r="AH5891" s="402"/>
      <c r="AI5891" s="402"/>
      <c r="AJ5891" s="402"/>
    </row>
    <row r="5892" spans="10:36" hidden="1" x14ac:dyDescent="0.2">
      <c r="J5892" s="555" t="s">
        <v>987</v>
      </c>
      <c r="T5892" s="402"/>
      <c r="U5892" s="402"/>
      <c r="V5892" s="402"/>
      <c r="AG5892" s="402"/>
      <c r="AH5892" s="402"/>
      <c r="AI5892" s="402"/>
      <c r="AJ5892" s="402"/>
    </row>
    <row r="5893" spans="10:36" hidden="1" x14ac:dyDescent="0.2">
      <c r="J5893" s="555" t="s">
        <v>987</v>
      </c>
      <c r="T5893" s="402"/>
      <c r="U5893" s="402"/>
      <c r="V5893" s="402"/>
      <c r="AG5893" s="402"/>
      <c r="AH5893" s="402"/>
      <c r="AI5893" s="402"/>
      <c r="AJ5893" s="402"/>
    </row>
    <row r="5894" spans="10:36" hidden="1" x14ac:dyDescent="0.2">
      <c r="J5894" s="555" t="s">
        <v>987</v>
      </c>
      <c r="T5894" s="402"/>
      <c r="U5894" s="402"/>
      <c r="V5894" s="402"/>
      <c r="AG5894" s="402"/>
      <c r="AH5894" s="402"/>
      <c r="AI5894" s="402"/>
      <c r="AJ5894" s="402"/>
    </row>
    <row r="5895" spans="10:36" hidden="1" x14ac:dyDescent="0.2">
      <c r="J5895" s="555" t="s">
        <v>987</v>
      </c>
      <c r="T5895" s="402"/>
      <c r="U5895" s="402"/>
      <c r="V5895" s="402"/>
      <c r="AG5895" s="402"/>
      <c r="AH5895" s="402"/>
      <c r="AI5895" s="402"/>
      <c r="AJ5895" s="402"/>
    </row>
    <row r="5896" spans="10:36" hidden="1" x14ac:dyDescent="0.2">
      <c r="J5896" s="555" t="s">
        <v>987</v>
      </c>
      <c r="T5896" s="402"/>
      <c r="U5896" s="402"/>
      <c r="V5896" s="402"/>
      <c r="AG5896" s="402"/>
      <c r="AH5896" s="402"/>
      <c r="AI5896" s="402"/>
      <c r="AJ5896" s="402"/>
    </row>
    <row r="5897" spans="10:36" hidden="1" x14ac:dyDescent="0.2">
      <c r="J5897" s="555" t="s">
        <v>987</v>
      </c>
      <c r="T5897" s="402"/>
      <c r="U5897" s="402"/>
      <c r="V5897" s="402"/>
      <c r="AG5897" s="402"/>
      <c r="AH5897" s="402"/>
      <c r="AI5897" s="402"/>
      <c r="AJ5897" s="402"/>
    </row>
    <row r="5898" spans="10:36" hidden="1" x14ac:dyDescent="0.2">
      <c r="J5898" s="555" t="s">
        <v>987</v>
      </c>
      <c r="T5898" s="402"/>
      <c r="U5898" s="402"/>
      <c r="V5898" s="402"/>
      <c r="AG5898" s="402"/>
      <c r="AH5898" s="402"/>
      <c r="AI5898" s="402"/>
      <c r="AJ5898" s="402"/>
    </row>
    <row r="5899" spans="10:36" hidden="1" x14ac:dyDescent="0.2">
      <c r="J5899" s="555" t="s">
        <v>987</v>
      </c>
      <c r="T5899" s="402"/>
      <c r="U5899" s="402"/>
      <c r="V5899" s="402"/>
      <c r="AG5899" s="402"/>
      <c r="AH5899" s="402"/>
      <c r="AI5899" s="402"/>
      <c r="AJ5899" s="402"/>
    </row>
    <row r="5900" spans="10:36" hidden="1" x14ac:dyDescent="0.2">
      <c r="J5900" s="555" t="s">
        <v>987</v>
      </c>
      <c r="T5900" s="402"/>
      <c r="U5900" s="402"/>
      <c r="V5900" s="402"/>
      <c r="AG5900" s="402"/>
      <c r="AH5900" s="402"/>
      <c r="AI5900" s="402"/>
      <c r="AJ5900" s="402"/>
    </row>
    <row r="5901" spans="10:36" hidden="1" x14ac:dyDescent="0.2">
      <c r="J5901" s="555" t="s">
        <v>987</v>
      </c>
      <c r="T5901" s="402"/>
      <c r="U5901" s="402"/>
      <c r="V5901" s="402"/>
      <c r="AG5901" s="402"/>
      <c r="AH5901" s="402"/>
      <c r="AI5901" s="402"/>
      <c r="AJ5901" s="402"/>
    </row>
    <row r="5902" spans="10:36" hidden="1" x14ac:dyDescent="0.2">
      <c r="J5902" s="555" t="s">
        <v>987</v>
      </c>
      <c r="T5902" s="402"/>
      <c r="U5902" s="402"/>
      <c r="V5902" s="402"/>
      <c r="AG5902" s="402"/>
      <c r="AH5902" s="402"/>
      <c r="AI5902" s="402"/>
      <c r="AJ5902" s="402"/>
    </row>
    <row r="5903" spans="10:36" hidden="1" x14ac:dyDescent="0.2">
      <c r="J5903" s="555" t="s">
        <v>987</v>
      </c>
      <c r="T5903" s="402"/>
      <c r="U5903" s="402"/>
      <c r="V5903" s="402"/>
      <c r="AG5903" s="402"/>
      <c r="AH5903" s="402"/>
      <c r="AI5903" s="402"/>
      <c r="AJ5903" s="402"/>
    </row>
    <row r="5904" spans="10:36" hidden="1" x14ac:dyDescent="0.2">
      <c r="J5904" s="555" t="s">
        <v>987</v>
      </c>
      <c r="T5904" s="402"/>
      <c r="U5904" s="402"/>
      <c r="V5904" s="402"/>
      <c r="AG5904" s="402"/>
      <c r="AH5904" s="402"/>
      <c r="AI5904" s="402"/>
      <c r="AJ5904" s="402"/>
    </row>
    <row r="5905" spans="10:36" hidden="1" x14ac:dyDescent="0.2">
      <c r="J5905" s="555" t="s">
        <v>987</v>
      </c>
      <c r="T5905" s="402"/>
      <c r="U5905" s="402"/>
      <c r="V5905" s="402"/>
      <c r="AG5905" s="402"/>
      <c r="AH5905" s="402"/>
      <c r="AI5905" s="402"/>
      <c r="AJ5905" s="402"/>
    </row>
    <row r="5906" spans="10:36" hidden="1" x14ac:dyDescent="0.2">
      <c r="J5906" s="555" t="s">
        <v>987</v>
      </c>
      <c r="T5906" s="402"/>
      <c r="U5906" s="402"/>
      <c r="V5906" s="402"/>
      <c r="AG5906" s="402"/>
      <c r="AH5906" s="402"/>
      <c r="AI5906" s="402"/>
      <c r="AJ5906" s="402"/>
    </row>
    <row r="5907" spans="10:36" hidden="1" x14ac:dyDescent="0.2">
      <c r="J5907" s="555" t="s">
        <v>987</v>
      </c>
      <c r="T5907" s="402"/>
      <c r="U5907" s="402"/>
      <c r="V5907" s="402"/>
      <c r="AG5907" s="402"/>
      <c r="AH5907" s="402"/>
      <c r="AI5907" s="402"/>
      <c r="AJ5907" s="402"/>
    </row>
    <row r="5908" spans="10:36" hidden="1" x14ac:dyDescent="0.2">
      <c r="J5908" s="555" t="s">
        <v>987</v>
      </c>
      <c r="T5908" s="402"/>
      <c r="U5908" s="402"/>
      <c r="V5908" s="402"/>
      <c r="AG5908" s="402"/>
      <c r="AH5908" s="402"/>
      <c r="AI5908" s="402"/>
      <c r="AJ5908" s="402"/>
    </row>
    <row r="5909" spans="10:36" hidden="1" x14ac:dyDescent="0.2">
      <c r="J5909" s="555" t="s">
        <v>987</v>
      </c>
      <c r="T5909" s="402"/>
      <c r="U5909" s="402"/>
      <c r="V5909" s="402"/>
      <c r="AG5909" s="402"/>
      <c r="AH5909" s="402"/>
      <c r="AI5909" s="402"/>
      <c r="AJ5909" s="402"/>
    </row>
    <row r="5910" spans="10:36" hidden="1" x14ac:dyDescent="0.2">
      <c r="J5910" s="555" t="s">
        <v>987</v>
      </c>
      <c r="T5910" s="402"/>
      <c r="U5910" s="402"/>
      <c r="V5910" s="402"/>
      <c r="AG5910" s="402"/>
      <c r="AH5910" s="402"/>
      <c r="AI5910" s="402"/>
      <c r="AJ5910" s="402"/>
    </row>
    <row r="5911" spans="10:36" hidden="1" x14ac:dyDescent="0.2">
      <c r="J5911" s="555" t="s">
        <v>987</v>
      </c>
      <c r="T5911" s="402"/>
      <c r="U5911" s="402"/>
      <c r="V5911" s="402"/>
      <c r="AG5911" s="402"/>
      <c r="AH5911" s="402"/>
      <c r="AI5911" s="402"/>
      <c r="AJ5911" s="402"/>
    </row>
    <row r="5912" spans="10:36" hidden="1" x14ac:dyDescent="0.2">
      <c r="J5912" s="555" t="s">
        <v>987</v>
      </c>
      <c r="T5912" s="402"/>
      <c r="U5912" s="402"/>
      <c r="V5912" s="402"/>
      <c r="AG5912" s="402"/>
      <c r="AH5912" s="402"/>
      <c r="AI5912" s="402"/>
      <c r="AJ5912" s="402"/>
    </row>
    <row r="5913" spans="10:36" hidden="1" x14ac:dyDescent="0.2">
      <c r="J5913" s="555" t="s">
        <v>987</v>
      </c>
      <c r="T5913" s="402"/>
      <c r="U5913" s="402"/>
      <c r="V5913" s="402"/>
      <c r="AG5913" s="402"/>
      <c r="AH5913" s="402"/>
      <c r="AI5913" s="402"/>
      <c r="AJ5913" s="402"/>
    </row>
    <row r="5914" spans="10:36" hidden="1" x14ac:dyDescent="0.2">
      <c r="J5914" s="555" t="s">
        <v>987</v>
      </c>
      <c r="T5914" s="402"/>
      <c r="U5914" s="402"/>
      <c r="V5914" s="402"/>
      <c r="AG5914" s="402"/>
      <c r="AH5914" s="402"/>
      <c r="AI5914" s="402"/>
      <c r="AJ5914" s="402"/>
    </row>
    <row r="5915" spans="10:36" hidden="1" x14ac:dyDescent="0.2">
      <c r="J5915" s="555" t="s">
        <v>987</v>
      </c>
      <c r="T5915" s="402"/>
      <c r="U5915" s="402"/>
      <c r="V5915" s="402"/>
      <c r="AG5915" s="402"/>
      <c r="AH5915" s="402"/>
      <c r="AI5915" s="402"/>
      <c r="AJ5915" s="402"/>
    </row>
    <row r="5916" spans="10:36" hidden="1" x14ac:dyDescent="0.2">
      <c r="J5916" s="555" t="s">
        <v>987</v>
      </c>
      <c r="T5916" s="402"/>
      <c r="U5916" s="402"/>
      <c r="V5916" s="402"/>
      <c r="AG5916" s="402"/>
      <c r="AH5916" s="402"/>
      <c r="AI5916" s="402"/>
      <c r="AJ5916" s="402"/>
    </row>
    <row r="5917" spans="10:36" hidden="1" x14ac:dyDescent="0.2">
      <c r="J5917" s="555" t="s">
        <v>987</v>
      </c>
      <c r="T5917" s="402"/>
      <c r="U5917" s="402"/>
      <c r="V5917" s="402"/>
      <c r="AG5917" s="402"/>
      <c r="AH5917" s="402"/>
      <c r="AI5917" s="402"/>
      <c r="AJ5917" s="402"/>
    </row>
    <row r="5918" spans="10:36" hidden="1" x14ac:dyDescent="0.2">
      <c r="J5918" s="555" t="s">
        <v>987</v>
      </c>
      <c r="T5918" s="402"/>
      <c r="U5918" s="402"/>
      <c r="V5918" s="402"/>
      <c r="AG5918" s="402"/>
      <c r="AH5918" s="402"/>
      <c r="AI5918" s="402"/>
      <c r="AJ5918" s="402"/>
    </row>
    <row r="5919" spans="10:36" hidden="1" x14ac:dyDescent="0.2">
      <c r="J5919" s="555" t="s">
        <v>987</v>
      </c>
      <c r="T5919" s="402"/>
      <c r="U5919" s="402"/>
      <c r="V5919" s="402"/>
      <c r="AG5919" s="402"/>
      <c r="AH5919" s="402"/>
      <c r="AI5919" s="402"/>
      <c r="AJ5919" s="402"/>
    </row>
    <row r="5920" spans="10:36" hidden="1" x14ac:dyDescent="0.2">
      <c r="J5920" s="555" t="s">
        <v>987</v>
      </c>
      <c r="T5920" s="402"/>
      <c r="U5920" s="402"/>
      <c r="V5920" s="402"/>
      <c r="AG5920" s="402"/>
      <c r="AH5920" s="402"/>
      <c r="AI5920" s="402"/>
      <c r="AJ5920" s="402"/>
    </row>
    <row r="5921" spans="10:36" hidden="1" x14ac:dyDescent="0.2">
      <c r="J5921" s="555" t="s">
        <v>987</v>
      </c>
      <c r="T5921" s="402"/>
      <c r="U5921" s="402"/>
      <c r="V5921" s="402"/>
      <c r="AG5921" s="402"/>
      <c r="AH5921" s="402"/>
      <c r="AI5921" s="402"/>
      <c r="AJ5921" s="402"/>
    </row>
    <row r="5922" spans="10:36" hidden="1" x14ac:dyDescent="0.2">
      <c r="J5922" s="555" t="s">
        <v>987</v>
      </c>
      <c r="T5922" s="402"/>
      <c r="U5922" s="402"/>
      <c r="V5922" s="402"/>
      <c r="AG5922" s="402"/>
      <c r="AH5922" s="402"/>
      <c r="AI5922" s="402"/>
      <c r="AJ5922" s="402"/>
    </row>
    <row r="5923" spans="10:36" hidden="1" x14ac:dyDescent="0.2">
      <c r="J5923" s="555" t="s">
        <v>987</v>
      </c>
      <c r="T5923" s="402"/>
      <c r="U5923" s="402"/>
      <c r="V5923" s="402"/>
      <c r="AG5923" s="402"/>
      <c r="AH5923" s="402"/>
      <c r="AI5923" s="402"/>
      <c r="AJ5923" s="402"/>
    </row>
    <row r="5924" spans="10:36" hidden="1" x14ac:dyDescent="0.2">
      <c r="J5924" s="555" t="s">
        <v>987</v>
      </c>
      <c r="T5924" s="402"/>
      <c r="U5924" s="402"/>
      <c r="V5924" s="402"/>
      <c r="AG5924" s="402"/>
      <c r="AH5924" s="402"/>
      <c r="AI5924" s="402"/>
      <c r="AJ5924" s="402"/>
    </row>
    <row r="5925" spans="10:36" hidden="1" x14ac:dyDescent="0.2">
      <c r="J5925" s="555" t="s">
        <v>987</v>
      </c>
      <c r="T5925" s="402"/>
      <c r="U5925" s="402"/>
      <c r="V5925" s="402"/>
      <c r="AG5925" s="402"/>
      <c r="AH5925" s="402"/>
      <c r="AI5925" s="402"/>
      <c r="AJ5925" s="402"/>
    </row>
    <row r="5926" spans="10:36" hidden="1" x14ac:dyDescent="0.2">
      <c r="J5926" s="555" t="s">
        <v>987</v>
      </c>
      <c r="T5926" s="402"/>
      <c r="U5926" s="402"/>
      <c r="V5926" s="402"/>
      <c r="AG5926" s="402"/>
      <c r="AH5926" s="402"/>
      <c r="AI5926" s="402"/>
      <c r="AJ5926" s="402"/>
    </row>
    <row r="5927" spans="10:36" hidden="1" x14ac:dyDescent="0.2">
      <c r="J5927" s="555" t="s">
        <v>987</v>
      </c>
      <c r="T5927" s="402"/>
      <c r="U5927" s="402"/>
      <c r="V5927" s="402"/>
      <c r="AG5927" s="402"/>
      <c r="AH5927" s="402"/>
      <c r="AI5927" s="402"/>
      <c r="AJ5927" s="402"/>
    </row>
    <row r="5928" spans="10:36" hidden="1" x14ac:dyDescent="0.2">
      <c r="J5928" s="555" t="s">
        <v>987</v>
      </c>
      <c r="T5928" s="402"/>
      <c r="U5928" s="402"/>
      <c r="V5928" s="402"/>
      <c r="AG5928" s="402"/>
      <c r="AH5928" s="402"/>
      <c r="AI5928" s="402"/>
      <c r="AJ5928" s="402"/>
    </row>
    <row r="5929" spans="10:36" hidden="1" x14ac:dyDescent="0.2">
      <c r="J5929" s="555" t="s">
        <v>987</v>
      </c>
      <c r="T5929" s="402"/>
      <c r="U5929" s="402"/>
      <c r="V5929" s="402"/>
      <c r="AG5929" s="402"/>
      <c r="AH5929" s="402"/>
      <c r="AI5929" s="402"/>
      <c r="AJ5929" s="402"/>
    </row>
    <row r="5930" spans="10:36" hidden="1" x14ac:dyDescent="0.2">
      <c r="J5930" s="555" t="s">
        <v>987</v>
      </c>
      <c r="T5930" s="402"/>
      <c r="U5930" s="402"/>
      <c r="V5930" s="402"/>
      <c r="AG5930" s="402"/>
      <c r="AH5930" s="402"/>
      <c r="AI5930" s="402"/>
      <c r="AJ5930" s="402"/>
    </row>
    <row r="5931" spans="10:36" hidden="1" x14ac:dyDescent="0.2">
      <c r="J5931" s="555" t="s">
        <v>987</v>
      </c>
      <c r="T5931" s="402"/>
      <c r="U5931" s="402"/>
      <c r="V5931" s="402"/>
      <c r="AG5931" s="402"/>
      <c r="AH5931" s="402"/>
      <c r="AI5931" s="402"/>
      <c r="AJ5931" s="402"/>
    </row>
    <row r="5932" spans="10:36" hidden="1" x14ac:dyDescent="0.2">
      <c r="J5932" s="555" t="s">
        <v>987</v>
      </c>
      <c r="T5932" s="402"/>
      <c r="U5932" s="402"/>
      <c r="V5932" s="402"/>
      <c r="AG5932" s="402"/>
      <c r="AH5932" s="402"/>
      <c r="AI5932" s="402"/>
      <c r="AJ5932" s="402"/>
    </row>
    <row r="5933" spans="10:36" hidden="1" x14ac:dyDescent="0.2">
      <c r="J5933" s="555" t="s">
        <v>987</v>
      </c>
      <c r="T5933" s="402"/>
      <c r="U5933" s="402"/>
      <c r="V5933" s="402"/>
      <c r="AG5933" s="402"/>
      <c r="AH5933" s="402"/>
      <c r="AI5933" s="402"/>
      <c r="AJ5933" s="402"/>
    </row>
    <row r="5934" spans="10:36" hidden="1" x14ac:dyDescent="0.2">
      <c r="J5934" s="555" t="s">
        <v>987</v>
      </c>
      <c r="T5934" s="402"/>
      <c r="U5934" s="402"/>
      <c r="V5934" s="402"/>
      <c r="AG5934" s="402"/>
      <c r="AH5934" s="402"/>
      <c r="AI5934" s="402"/>
      <c r="AJ5934" s="402"/>
    </row>
    <row r="5935" spans="10:36" hidden="1" x14ac:dyDescent="0.2">
      <c r="J5935" s="555" t="s">
        <v>987</v>
      </c>
      <c r="T5935" s="402"/>
      <c r="U5935" s="402"/>
      <c r="V5935" s="402"/>
      <c r="AG5935" s="402"/>
      <c r="AH5935" s="402"/>
      <c r="AI5935" s="402"/>
      <c r="AJ5935" s="402"/>
    </row>
    <row r="5936" spans="10:36" hidden="1" x14ac:dyDescent="0.2">
      <c r="J5936" s="555" t="s">
        <v>987</v>
      </c>
      <c r="T5936" s="402"/>
      <c r="U5936" s="402"/>
      <c r="V5936" s="402"/>
      <c r="AG5936" s="402"/>
      <c r="AH5936" s="402"/>
      <c r="AI5936" s="402"/>
      <c r="AJ5936" s="402"/>
    </row>
    <row r="5937" spans="10:36" hidden="1" x14ac:dyDescent="0.2">
      <c r="J5937" s="555" t="s">
        <v>987</v>
      </c>
      <c r="T5937" s="402"/>
      <c r="U5937" s="402"/>
      <c r="V5937" s="402"/>
      <c r="AG5937" s="402"/>
      <c r="AH5937" s="402"/>
      <c r="AI5937" s="402"/>
      <c r="AJ5937" s="402"/>
    </row>
    <row r="5938" spans="10:36" hidden="1" x14ac:dyDescent="0.2">
      <c r="J5938" s="555" t="s">
        <v>987</v>
      </c>
      <c r="T5938" s="402"/>
      <c r="U5938" s="402"/>
      <c r="V5938" s="402"/>
      <c r="AG5938" s="402"/>
      <c r="AH5938" s="402"/>
      <c r="AI5938" s="402"/>
      <c r="AJ5938" s="402"/>
    </row>
    <row r="5939" spans="10:36" hidden="1" x14ac:dyDescent="0.2">
      <c r="J5939" s="555" t="s">
        <v>987</v>
      </c>
      <c r="T5939" s="402"/>
      <c r="U5939" s="402"/>
      <c r="V5939" s="402"/>
      <c r="AG5939" s="402"/>
      <c r="AH5939" s="402"/>
      <c r="AI5939" s="402"/>
      <c r="AJ5939" s="402"/>
    </row>
    <row r="5940" spans="10:36" hidden="1" x14ac:dyDescent="0.2">
      <c r="J5940" s="555" t="s">
        <v>987</v>
      </c>
      <c r="T5940" s="402"/>
      <c r="U5940" s="402"/>
      <c r="V5940" s="402"/>
      <c r="AG5940" s="402"/>
      <c r="AH5940" s="402"/>
      <c r="AI5940" s="402"/>
      <c r="AJ5940" s="402"/>
    </row>
    <row r="5941" spans="10:36" hidden="1" x14ac:dyDescent="0.2">
      <c r="J5941" s="555" t="s">
        <v>987</v>
      </c>
      <c r="T5941" s="402"/>
      <c r="U5941" s="402"/>
      <c r="V5941" s="402"/>
      <c r="AG5941" s="402"/>
      <c r="AH5941" s="402"/>
      <c r="AI5941" s="402"/>
      <c r="AJ5941" s="402"/>
    </row>
    <row r="5942" spans="10:36" hidden="1" x14ac:dyDescent="0.2">
      <c r="J5942" s="555" t="s">
        <v>987</v>
      </c>
      <c r="T5942" s="402"/>
      <c r="U5942" s="402"/>
      <c r="V5942" s="402"/>
      <c r="AG5942" s="402"/>
      <c r="AH5942" s="402"/>
      <c r="AI5942" s="402"/>
      <c r="AJ5942" s="402"/>
    </row>
    <row r="5943" spans="10:36" hidden="1" x14ac:dyDescent="0.2">
      <c r="J5943" s="555" t="s">
        <v>987</v>
      </c>
      <c r="T5943" s="402"/>
      <c r="U5943" s="402"/>
      <c r="V5943" s="402"/>
      <c r="AG5943" s="402"/>
      <c r="AH5943" s="402"/>
      <c r="AI5943" s="402"/>
      <c r="AJ5943" s="402"/>
    </row>
    <row r="5944" spans="10:36" hidden="1" x14ac:dyDescent="0.2">
      <c r="J5944" s="555" t="s">
        <v>987</v>
      </c>
      <c r="T5944" s="402"/>
      <c r="U5944" s="402"/>
      <c r="V5944" s="402"/>
      <c r="AG5944" s="402"/>
      <c r="AH5944" s="402"/>
      <c r="AI5944" s="402"/>
      <c r="AJ5944" s="402"/>
    </row>
    <row r="5945" spans="10:36" hidden="1" x14ac:dyDescent="0.2">
      <c r="J5945" s="555" t="s">
        <v>987</v>
      </c>
      <c r="T5945" s="402"/>
      <c r="U5945" s="402"/>
      <c r="V5945" s="402"/>
      <c r="AG5945" s="402"/>
      <c r="AH5945" s="402"/>
      <c r="AI5945" s="402"/>
      <c r="AJ5945" s="402"/>
    </row>
    <row r="5946" spans="10:36" hidden="1" x14ac:dyDescent="0.2">
      <c r="J5946" s="555" t="s">
        <v>987</v>
      </c>
      <c r="T5946" s="402"/>
      <c r="U5946" s="402"/>
      <c r="V5946" s="402"/>
      <c r="AG5946" s="402"/>
      <c r="AH5946" s="402"/>
      <c r="AI5946" s="402"/>
      <c r="AJ5946" s="402"/>
    </row>
    <row r="5947" spans="10:36" hidden="1" x14ac:dyDescent="0.2">
      <c r="J5947" s="555" t="s">
        <v>987</v>
      </c>
      <c r="T5947" s="402"/>
      <c r="U5947" s="402"/>
      <c r="V5947" s="402"/>
      <c r="AG5947" s="402"/>
      <c r="AH5947" s="402"/>
      <c r="AI5947" s="402"/>
      <c r="AJ5947" s="402"/>
    </row>
    <row r="5948" spans="10:36" hidden="1" x14ac:dyDescent="0.2">
      <c r="J5948" s="555" t="s">
        <v>987</v>
      </c>
      <c r="T5948" s="402"/>
      <c r="U5948" s="402"/>
      <c r="V5948" s="402"/>
      <c r="AG5948" s="402"/>
      <c r="AH5948" s="402"/>
      <c r="AI5948" s="402"/>
      <c r="AJ5948" s="402"/>
    </row>
    <row r="5949" spans="10:36" hidden="1" x14ac:dyDescent="0.2">
      <c r="J5949" s="555" t="s">
        <v>987</v>
      </c>
      <c r="T5949" s="402"/>
      <c r="U5949" s="402"/>
      <c r="V5949" s="402"/>
      <c r="AG5949" s="402"/>
      <c r="AH5949" s="402"/>
      <c r="AI5949" s="402"/>
      <c r="AJ5949" s="402"/>
    </row>
    <row r="5950" spans="10:36" hidden="1" x14ac:dyDescent="0.2">
      <c r="J5950" s="555" t="s">
        <v>987</v>
      </c>
      <c r="T5950" s="402"/>
      <c r="U5950" s="402"/>
      <c r="V5950" s="402"/>
      <c r="AG5950" s="402"/>
      <c r="AH5950" s="402"/>
      <c r="AI5950" s="402"/>
      <c r="AJ5950" s="402"/>
    </row>
    <row r="5951" spans="10:36" hidden="1" x14ac:dyDescent="0.2">
      <c r="J5951" s="555" t="s">
        <v>987</v>
      </c>
      <c r="T5951" s="402"/>
      <c r="U5951" s="402"/>
      <c r="V5951" s="402"/>
      <c r="AG5951" s="402"/>
      <c r="AH5951" s="402"/>
      <c r="AI5951" s="402"/>
      <c r="AJ5951" s="402"/>
    </row>
    <row r="5952" spans="10:36" hidden="1" x14ac:dyDescent="0.2">
      <c r="J5952" s="555" t="s">
        <v>987</v>
      </c>
      <c r="T5952" s="402"/>
      <c r="U5952" s="402"/>
      <c r="V5952" s="402"/>
      <c r="AG5952" s="402"/>
      <c r="AH5952" s="402"/>
      <c r="AI5952" s="402"/>
      <c r="AJ5952" s="402"/>
    </row>
    <row r="5953" spans="10:36" hidden="1" x14ac:dyDescent="0.2">
      <c r="J5953" s="555" t="s">
        <v>987</v>
      </c>
      <c r="T5953" s="402"/>
      <c r="U5953" s="402"/>
      <c r="V5953" s="402"/>
      <c r="AG5953" s="402"/>
      <c r="AH5953" s="402"/>
      <c r="AI5953" s="402"/>
      <c r="AJ5953" s="402"/>
    </row>
    <row r="5954" spans="10:36" hidden="1" x14ac:dyDescent="0.2">
      <c r="J5954" s="555" t="s">
        <v>987</v>
      </c>
      <c r="T5954" s="402"/>
      <c r="U5954" s="402"/>
      <c r="V5954" s="402"/>
      <c r="AG5954" s="402"/>
      <c r="AH5954" s="402"/>
      <c r="AI5954" s="402"/>
      <c r="AJ5954" s="402"/>
    </row>
    <row r="5955" spans="10:36" hidden="1" x14ac:dyDescent="0.2">
      <c r="J5955" s="555" t="s">
        <v>987</v>
      </c>
      <c r="T5955" s="402"/>
      <c r="U5955" s="402"/>
      <c r="V5955" s="402"/>
      <c r="AG5955" s="402"/>
      <c r="AH5955" s="402"/>
      <c r="AI5955" s="402"/>
      <c r="AJ5955" s="402"/>
    </row>
    <row r="5956" spans="10:36" hidden="1" x14ac:dyDescent="0.2">
      <c r="J5956" s="555" t="s">
        <v>987</v>
      </c>
      <c r="T5956" s="402"/>
      <c r="U5956" s="402"/>
      <c r="V5956" s="402"/>
      <c r="AG5956" s="402"/>
      <c r="AH5956" s="402"/>
      <c r="AI5956" s="402"/>
      <c r="AJ5956" s="402"/>
    </row>
    <row r="5957" spans="10:36" hidden="1" x14ac:dyDescent="0.2">
      <c r="J5957" s="555" t="s">
        <v>987</v>
      </c>
      <c r="T5957" s="402"/>
      <c r="U5957" s="402"/>
      <c r="V5957" s="402"/>
      <c r="AG5957" s="402"/>
      <c r="AH5957" s="402"/>
      <c r="AI5957" s="402"/>
      <c r="AJ5957" s="402"/>
    </row>
    <row r="5958" spans="10:36" hidden="1" x14ac:dyDescent="0.2">
      <c r="J5958" s="555" t="s">
        <v>987</v>
      </c>
      <c r="T5958" s="402"/>
      <c r="U5958" s="402"/>
      <c r="V5958" s="402"/>
      <c r="AG5958" s="402"/>
      <c r="AH5958" s="402"/>
      <c r="AI5958" s="402"/>
      <c r="AJ5958" s="402"/>
    </row>
    <row r="5959" spans="10:36" hidden="1" x14ac:dyDescent="0.2">
      <c r="J5959" s="555" t="s">
        <v>987</v>
      </c>
      <c r="T5959" s="402"/>
      <c r="U5959" s="402"/>
      <c r="V5959" s="402"/>
      <c r="AG5959" s="402"/>
      <c r="AH5959" s="402"/>
      <c r="AI5959" s="402"/>
      <c r="AJ5959" s="402"/>
    </row>
    <row r="5960" spans="10:36" hidden="1" x14ac:dyDescent="0.2">
      <c r="J5960" s="555" t="s">
        <v>987</v>
      </c>
      <c r="T5960" s="402"/>
      <c r="U5960" s="402"/>
      <c r="V5960" s="402"/>
      <c r="AG5960" s="402"/>
      <c r="AH5960" s="402"/>
      <c r="AI5960" s="402"/>
      <c r="AJ5960" s="402"/>
    </row>
    <row r="5961" spans="10:36" hidden="1" x14ac:dyDescent="0.2">
      <c r="J5961" s="555" t="s">
        <v>987</v>
      </c>
      <c r="T5961" s="402"/>
      <c r="U5961" s="402"/>
      <c r="V5961" s="402"/>
      <c r="AG5961" s="402"/>
      <c r="AH5961" s="402"/>
      <c r="AI5961" s="402"/>
      <c r="AJ5961" s="402"/>
    </row>
    <row r="5962" spans="10:36" hidden="1" x14ac:dyDescent="0.2">
      <c r="J5962" s="555" t="s">
        <v>987</v>
      </c>
      <c r="T5962" s="402"/>
      <c r="U5962" s="402"/>
      <c r="V5962" s="402"/>
      <c r="AG5962" s="402"/>
      <c r="AH5962" s="402"/>
      <c r="AI5962" s="402"/>
      <c r="AJ5962" s="402"/>
    </row>
    <row r="5963" spans="10:36" hidden="1" x14ac:dyDescent="0.2">
      <c r="J5963" s="555" t="s">
        <v>987</v>
      </c>
      <c r="T5963" s="402"/>
      <c r="U5963" s="402"/>
      <c r="V5963" s="402"/>
      <c r="AG5963" s="402"/>
      <c r="AH5963" s="402"/>
      <c r="AI5963" s="402"/>
      <c r="AJ5963" s="402"/>
    </row>
    <row r="5964" spans="10:36" hidden="1" x14ac:dyDescent="0.2">
      <c r="J5964" s="555" t="s">
        <v>987</v>
      </c>
      <c r="T5964" s="402"/>
      <c r="U5964" s="402"/>
      <c r="V5964" s="402"/>
      <c r="AG5964" s="402"/>
      <c r="AH5964" s="402"/>
      <c r="AI5964" s="402"/>
      <c r="AJ5964" s="402"/>
    </row>
    <row r="5965" spans="10:36" hidden="1" x14ac:dyDescent="0.2">
      <c r="J5965" s="555" t="s">
        <v>987</v>
      </c>
      <c r="T5965" s="402"/>
      <c r="U5965" s="402"/>
      <c r="V5965" s="402"/>
      <c r="AG5965" s="402"/>
      <c r="AH5965" s="402"/>
      <c r="AI5965" s="402"/>
      <c r="AJ5965" s="402"/>
    </row>
    <row r="5966" spans="10:36" hidden="1" x14ac:dyDescent="0.2">
      <c r="J5966" s="555" t="s">
        <v>987</v>
      </c>
      <c r="T5966" s="402"/>
      <c r="U5966" s="402"/>
      <c r="V5966" s="402"/>
      <c r="AG5966" s="402"/>
      <c r="AH5966" s="402"/>
      <c r="AI5966" s="402"/>
      <c r="AJ5966" s="402"/>
    </row>
    <row r="5967" spans="10:36" hidden="1" x14ac:dyDescent="0.2">
      <c r="J5967" s="555" t="s">
        <v>987</v>
      </c>
      <c r="T5967" s="402"/>
      <c r="U5967" s="402"/>
      <c r="V5967" s="402"/>
      <c r="AG5967" s="402"/>
      <c r="AH5967" s="402"/>
      <c r="AI5967" s="402"/>
      <c r="AJ5967" s="402"/>
    </row>
    <row r="5968" spans="10:36" hidden="1" x14ac:dyDescent="0.2">
      <c r="J5968" s="555" t="s">
        <v>987</v>
      </c>
      <c r="T5968" s="402"/>
      <c r="U5968" s="402"/>
      <c r="V5968" s="402"/>
      <c r="AG5968" s="402"/>
      <c r="AH5968" s="402"/>
      <c r="AI5968" s="402"/>
      <c r="AJ5968" s="402"/>
    </row>
    <row r="5969" spans="10:36" hidden="1" x14ac:dyDescent="0.2">
      <c r="J5969" s="555" t="s">
        <v>987</v>
      </c>
      <c r="T5969" s="402"/>
      <c r="U5969" s="402"/>
      <c r="V5969" s="402"/>
      <c r="AG5969" s="402"/>
      <c r="AH5969" s="402"/>
      <c r="AI5969" s="402"/>
      <c r="AJ5969" s="402"/>
    </row>
    <row r="5970" spans="10:36" hidden="1" x14ac:dyDescent="0.2">
      <c r="J5970" s="555" t="s">
        <v>987</v>
      </c>
      <c r="T5970" s="402"/>
      <c r="U5970" s="402"/>
      <c r="V5970" s="402"/>
      <c r="AG5970" s="402"/>
      <c r="AH5970" s="402"/>
      <c r="AI5970" s="402"/>
      <c r="AJ5970" s="402"/>
    </row>
    <row r="5971" spans="10:36" hidden="1" x14ac:dyDescent="0.2">
      <c r="J5971" s="555" t="s">
        <v>987</v>
      </c>
      <c r="T5971" s="402"/>
      <c r="U5971" s="402"/>
      <c r="V5971" s="402"/>
      <c r="AG5971" s="402"/>
      <c r="AH5971" s="402"/>
      <c r="AI5971" s="402"/>
      <c r="AJ5971" s="402"/>
    </row>
    <row r="5972" spans="10:36" hidden="1" x14ac:dyDescent="0.2">
      <c r="J5972" s="555" t="s">
        <v>987</v>
      </c>
      <c r="T5972" s="402"/>
      <c r="U5972" s="402"/>
      <c r="V5972" s="402"/>
      <c r="AG5972" s="402"/>
      <c r="AH5972" s="402"/>
      <c r="AI5972" s="402"/>
      <c r="AJ5972" s="402"/>
    </row>
    <row r="5973" spans="10:36" hidden="1" x14ac:dyDescent="0.2">
      <c r="J5973" s="555" t="s">
        <v>987</v>
      </c>
      <c r="T5973" s="402"/>
      <c r="U5973" s="402"/>
      <c r="V5973" s="402"/>
      <c r="AG5973" s="402"/>
      <c r="AH5973" s="402"/>
      <c r="AI5973" s="402"/>
      <c r="AJ5973" s="402"/>
    </row>
    <row r="5974" spans="10:36" hidden="1" x14ac:dyDescent="0.2">
      <c r="J5974" s="555" t="s">
        <v>987</v>
      </c>
      <c r="T5974" s="402"/>
      <c r="U5974" s="402"/>
      <c r="V5974" s="402"/>
      <c r="AG5974" s="402"/>
      <c r="AH5974" s="402"/>
      <c r="AI5974" s="402"/>
      <c r="AJ5974" s="402"/>
    </row>
    <row r="5975" spans="10:36" hidden="1" x14ac:dyDescent="0.2">
      <c r="J5975" s="555" t="s">
        <v>987</v>
      </c>
      <c r="T5975" s="402"/>
      <c r="U5975" s="402"/>
      <c r="V5975" s="402"/>
      <c r="AG5975" s="402"/>
      <c r="AH5975" s="402"/>
      <c r="AI5975" s="402"/>
      <c r="AJ5975" s="402"/>
    </row>
    <row r="5976" spans="10:36" hidden="1" x14ac:dyDescent="0.2">
      <c r="J5976" s="555" t="s">
        <v>987</v>
      </c>
      <c r="T5976" s="402"/>
      <c r="U5976" s="402"/>
      <c r="V5976" s="402"/>
      <c r="AG5976" s="402"/>
      <c r="AH5976" s="402"/>
      <c r="AI5976" s="402"/>
      <c r="AJ5976" s="402"/>
    </row>
    <row r="5977" spans="10:36" hidden="1" x14ac:dyDescent="0.2">
      <c r="J5977" s="555" t="s">
        <v>987</v>
      </c>
      <c r="T5977" s="402"/>
      <c r="U5977" s="402"/>
      <c r="V5977" s="402"/>
      <c r="AG5977" s="402"/>
      <c r="AH5977" s="402"/>
      <c r="AI5977" s="402"/>
      <c r="AJ5977" s="402"/>
    </row>
    <row r="5978" spans="10:36" hidden="1" x14ac:dyDescent="0.2">
      <c r="J5978" s="555" t="s">
        <v>987</v>
      </c>
      <c r="T5978" s="402"/>
      <c r="U5978" s="402"/>
      <c r="V5978" s="402"/>
      <c r="AG5978" s="402"/>
      <c r="AH5978" s="402"/>
      <c r="AI5978" s="402"/>
      <c r="AJ5978" s="402"/>
    </row>
    <row r="5979" spans="10:36" hidden="1" x14ac:dyDescent="0.2">
      <c r="J5979" s="555" t="s">
        <v>987</v>
      </c>
      <c r="T5979" s="402"/>
      <c r="U5979" s="402"/>
      <c r="V5979" s="402"/>
      <c r="AG5979" s="402"/>
      <c r="AH5979" s="402"/>
      <c r="AI5979" s="402"/>
      <c r="AJ5979" s="402"/>
    </row>
    <row r="5980" spans="10:36" hidden="1" x14ac:dyDescent="0.2">
      <c r="J5980" s="555" t="s">
        <v>987</v>
      </c>
      <c r="T5980" s="402"/>
      <c r="U5980" s="402"/>
      <c r="V5980" s="402"/>
      <c r="AG5980" s="402"/>
      <c r="AH5980" s="402"/>
      <c r="AI5980" s="402"/>
      <c r="AJ5980" s="402"/>
    </row>
    <row r="5981" spans="10:36" hidden="1" x14ac:dyDescent="0.2">
      <c r="J5981" s="555" t="s">
        <v>987</v>
      </c>
      <c r="T5981" s="402"/>
      <c r="U5981" s="402"/>
      <c r="V5981" s="402"/>
      <c r="AG5981" s="402"/>
      <c r="AH5981" s="402"/>
      <c r="AI5981" s="402"/>
      <c r="AJ5981" s="402"/>
    </row>
    <row r="5982" spans="10:36" hidden="1" x14ac:dyDescent="0.2">
      <c r="J5982" s="555" t="s">
        <v>987</v>
      </c>
      <c r="T5982" s="402"/>
      <c r="U5982" s="402"/>
      <c r="V5982" s="402"/>
      <c r="AG5982" s="402"/>
      <c r="AH5982" s="402"/>
      <c r="AI5982" s="402"/>
      <c r="AJ5982" s="402"/>
    </row>
    <row r="5983" spans="10:36" hidden="1" x14ac:dyDescent="0.2">
      <c r="J5983" s="555" t="s">
        <v>987</v>
      </c>
      <c r="T5983" s="402"/>
      <c r="U5983" s="402"/>
      <c r="V5983" s="402"/>
      <c r="AG5983" s="402"/>
      <c r="AH5983" s="402"/>
      <c r="AI5983" s="402"/>
      <c r="AJ5983" s="402"/>
    </row>
    <row r="5984" spans="10:36" hidden="1" x14ac:dyDescent="0.2">
      <c r="J5984" s="555" t="s">
        <v>987</v>
      </c>
      <c r="T5984" s="402"/>
      <c r="U5984" s="402"/>
      <c r="V5984" s="402"/>
      <c r="AG5984" s="402"/>
      <c r="AH5984" s="402"/>
      <c r="AI5984" s="402"/>
      <c r="AJ5984" s="402"/>
    </row>
    <row r="5985" spans="10:36" hidden="1" x14ac:dyDescent="0.2">
      <c r="J5985" s="555" t="s">
        <v>987</v>
      </c>
      <c r="T5985" s="402"/>
      <c r="U5985" s="402"/>
      <c r="V5985" s="402"/>
      <c r="AG5985" s="402"/>
      <c r="AH5985" s="402"/>
      <c r="AI5985" s="402"/>
      <c r="AJ5985" s="402"/>
    </row>
    <row r="5986" spans="10:36" hidden="1" x14ac:dyDescent="0.2">
      <c r="J5986" s="555" t="s">
        <v>987</v>
      </c>
      <c r="T5986" s="402"/>
      <c r="U5986" s="402"/>
      <c r="V5986" s="402"/>
      <c r="AG5986" s="402"/>
      <c r="AH5986" s="402"/>
      <c r="AI5986" s="402"/>
      <c r="AJ5986" s="402"/>
    </row>
    <row r="5987" spans="10:36" hidden="1" x14ac:dyDescent="0.2">
      <c r="J5987" s="555" t="s">
        <v>987</v>
      </c>
      <c r="T5987" s="402"/>
      <c r="U5987" s="402"/>
      <c r="V5987" s="402"/>
      <c r="AG5987" s="402"/>
      <c r="AH5987" s="402"/>
      <c r="AI5987" s="402"/>
      <c r="AJ5987" s="402"/>
    </row>
    <row r="5988" spans="10:36" hidden="1" x14ac:dyDescent="0.2">
      <c r="J5988" s="555" t="s">
        <v>987</v>
      </c>
      <c r="T5988" s="402"/>
      <c r="U5988" s="402"/>
      <c r="V5988" s="402"/>
      <c r="AG5988" s="402"/>
      <c r="AH5988" s="402"/>
      <c r="AI5988" s="402"/>
      <c r="AJ5988" s="402"/>
    </row>
    <row r="5989" spans="10:36" hidden="1" x14ac:dyDescent="0.2">
      <c r="J5989" s="555" t="s">
        <v>987</v>
      </c>
      <c r="T5989" s="402"/>
      <c r="U5989" s="402"/>
      <c r="V5989" s="402"/>
      <c r="AG5989" s="402"/>
      <c r="AH5989" s="402"/>
      <c r="AI5989" s="402"/>
      <c r="AJ5989" s="402"/>
    </row>
    <row r="5990" spans="10:36" hidden="1" x14ac:dyDescent="0.2">
      <c r="J5990" s="555" t="s">
        <v>987</v>
      </c>
      <c r="T5990" s="402"/>
      <c r="U5990" s="402"/>
      <c r="V5990" s="402"/>
      <c r="AG5990" s="402"/>
      <c r="AH5990" s="402"/>
      <c r="AI5990" s="402"/>
      <c r="AJ5990" s="402"/>
    </row>
    <row r="5991" spans="10:36" hidden="1" x14ac:dyDescent="0.2">
      <c r="J5991" s="555" t="s">
        <v>987</v>
      </c>
      <c r="T5991" s="402"/>
      <c r="U5991" s="402"/>
      <c r="V5991" s="402"/>
      <c r="AG5991" s="402"/>
      <c r="AH5991" s="402"/>
      <c r="AI5991" s="402"/>
      <c r="AJ5991" s="402"/>
    </row>
    <row r="5992" spans="10:36" hidden="1" x14ac:dyDescent="0.2">
      <c r="J5992" s="555" t="s">
        <v>987</v>
      </c>
      <c r="T5992" s="402"/>
      <c r="U5992" s="402"/>
      <c r="V5992" s="402"/>
      <c r="AG5992" s="402"/>
      <c r="AH5992" s="402"/>
      <c r="AI5992" s="402"/>
      <c r="AJ5992" s="402"/>
    </row>
    <row r="5993" spans="10:36" hidden="1" x14ac:dyDescent="0.2">
      <c r="J5993" s="555" t="s">
        <v>987</v>
      </c>
      <c r="T5993" s="402"/>
      <c r="U5993" s="402"/>
      <c r="V5993" s="402"/>
      <c r="AG5993" s="402"/>
      <c r="AH5993" s="402"/>
      <c r="AI5993" s="402"/>
      <c r="AJ5993" s="402"/>
    </row>
    <row r="5994" spans="10:36" hidden="1" x14ac:dyDescent="0.2">
      <c r="J5994" s="555" t="s">
        <v>987</v>
      </c>
      <c r="T5994" s="402"/>
      <c r="U5994" s="402"/>
      <c r="V5994" s="402"/>
      <c r="AG5994" s="402"/>
      <c r="AH5994" s="402"/>
      <c r="AI5994" s="402"/>
      <c r="AJ5994" s="402"/>
    </row>
    <row r="5995" spans="10:36" hidden="1" x14ac:dyDescent="0.2">
      <c r="J5995" s="555" t="s">
        <v>987</v>
      </c>
      <c r="T5995" s="402"/>
      <c r="U5995" s="402"/>
      <c r="V5995" s="402"/>
      <c r="AG5995" s="402"/>
      <c r="AH5995" s="402"/>
      <c r="AI5995" s="402"/>
      <c r="AJ5995" s="402"/>
    </row>
    <row r="5996" spans="10:36" hidden="1" x14ac:dyDescent="0.2">
      <c r="J5996" s="555" t="s">
        <v>987</v>
      </c>
      <c r="T5996" s="402"/>
      <c r="U5996" s="402"/>
      <c r="V5996" s="402"/>
      <c r="AG5996" s="402"/>
      <c r="AH5996" s="402"/>
      <c r="AI5996" s="402"/>
      <c r="AJ5996" s="402"/>
    </row>
    <row r="5997" spans="10:36" hidden="1" x14ac:dyDescent="0.2">
      <c r="J5997" s="555" t="s">
        <v>987</v>
      </c>
      <c r="T5997" s="402"/>
      <c r="U5997" s="402"/>
      <c r="V5997" s="402"/>
      <c r="AG5997" s="402"/>
      <c r="AH5997" s="402"/>
      <c r="AI5997" s="402"/>
      <c r="AJ5997" s="402"/>
    </row>
    <row r="5998" spans="10:36" hidden="1" x14ac:dyDescent="0.2">
      <c r="J5998" s="555" t="s">
        <v>987</v>
      </c>
      <c r="T5998" s="402"/>
      <c r="U5998" s="402"/>
      <c r="V5998" s="402"/>
      <c r="AG5998" s="402"/>
      <c r="AH5998" s="402"/>
      <c r="AI5998" s="402"/>
      <c r="AJ5998" s="402"/>
    </row>
    <row r="5999" spans="10:36" hidden="1" x14ac:dyDescent="0.2">
      <c r="J5999" s="555" t="s">
        <v>987</v>
      </c>
      <c r="T5999" s="402"/>
      <c r="U5999" s="402"/>
      <c r="V5999" s="402"/>
      <c r="AG5999" s="402"/>
      <c r="AH5999" s="402"/>
      <c r="AI5999" s="402"/>
      <c r="AJ5999" s="402"/>
    </row>
    <row r="6000" spans="10:36" hidden="1" x14ac:dyDescent="0.2">
      <c r="J6000" s="555" t="s">
        <v>987</v>
      </c>
      <c r="T6000" s="402"/>
      <c r="U6000" s="402"/>
      <c r="V6000" s="402"/>
      <c r="AG6000" s="402"/>
      <c r="AH6000" s="402"/>
      <c r="AI6000" s="402"/>
      <c r="AJ6000" s="402"/>
    </row>
    <row r="6001" spans="10:36" hidden="1" x14ac:dyDescent="0.2">
      <c r="J6001" s="555" t="s">
        <v>987</v>
      </c>
      <c r="T6001" s="402"/>
      <c r="U6001" s="402"/>
      <c r="V6001" s="402"/>
      <c r="AG6001" s="402"/>
      <c r="AH6001" s="402"/>
      <c r="AI6001" s="402"/>
      <c r="AJ6001" s="402"/>
    </row>
    <row r="6002" spans="10:36" hidden="1" x14ac:dyDescent="0.2">
      <c r="J6002" s="555" t="s">
        <v>987</v>
      </c>
      <c r="T6002" s="402"/>
      <c r="U6002" s="402"/>
      <c r="V6002" s="402"/>
      <c r="AG6002" s="402"/>
      <c r="AH6002" s="402"/>
      <c r="AI6002" s="402"/>
      <c r="AJ6002" s="402"/>
    </row>
    <row r="6003" spans="10:36" hidden="1" x14ac:dyDescent="0.2">
      <c r="J6003" s="555" t="s">
        <v>987</v>
      </c>
      <c r="T6003" s="402"/>
      <c r="U6003" s="402"/>
      <c r="V6003" s="402"/>
      <c r="AG6003" s="402"/>
      <c r="AH6003" s="402"/>
      <c r="AI6003" s="402"/>
      <c r="AJ6003" s="402"/>
    </row>
    <row r="6004" spans="10:36" hidden="1" x14ac:dyDescent="0.2">
      <c r="J6004" s="555" t="s">
        <v>987</v>
      </c>
      <c r="T6004" s="402"/>
      <c r="U6004" s="402"/>
      <c r="V6004" s="402"/>
      <c r="AG6004" s="402"/>
      <c r="AH6004" s="402"/>
      <c r="AI6004" s="402"/>
      <c r="AJ6004" s="402"/>
    </row>
    <row r="6005" spans="10:36" hidden="1" x14ac:dyDescent="0.2">
      <c r="J6005" s="555" t="s">
        <v>987</v>
      </c>
      <c r="T6005" s="402"/>
      <c r="U6005" s="402"/>
      <c r="V6005" s="402"/>
      <c r="AG6005" s="402"/>
      <c r="AH6005" s="402"/>
      <c r="AI6005" s="402"/>
      <c r="AJ6005" s="402"/>
    </row>
    <row r="6006" spans="10:36" hidden="1" x14ac:dyDescent="0.2">
      <c r="J6006" s="555" t="s">
        <v>987</v>
      </c>
      <c r="T6006" s="402"/>
      <c r="U6006" s="402"/>
      <c r="V6006" s="402"/>
      <c r="AG6006" s="402"/>
      <c r="AH6006" s="402"/>
      <c r="AI6006" s="402"/>
      <c r="AJ6006" s="402"/>
    </row>
    <row r="6007" spans="10:36" hidden="1" x14ac:dyDescent="0.2">
      <c r="J6007" s="555" t="s">
        <v>987</v>
      </c>
      <c r="T6007" s="402"/>
      <c r="U6007" s="402"/>
      <c r="V6007" s="402"/>
      <c r="AG6007" s="402"/>
      <c r="AH6007" s="402"/>
      <c r="AI6007" s="402"/>
      <c r="AJ6007" s="402"/>
    </row>
    <row r="6008" spans="10:36" hidden="1" x14ac:dyDescent="0.2">
      <c r="J6008" s="555" t="s">
        <v>987</v>
      </c>
      <c r="T6008" s="402"/>
      <c r="U6008" s="402"/>
      <c r="V6008" s="402"/>
      <c r="AG6008" s="402"/>
      <c r="AH6008" s="402"/>
      <c r="AI6008" s="402"/>
      <c r="AJ6008" s="402"/>
    </row>
    <row r="6009" spans="10:36" hidden="1" x14ac:dyDescent="0.2">
      <c r="J6009" s="555" t="s">
        <v>987</v>
      </c>
      <c r="T6009" s="402"/>
      <c r="U6009" s="402"/>
      <c r="V6009" s="402"/>
      <c r="AG6009" s="402"/>
      <c r="AH6009" s="402"/>
      <c r="AI6009" s="402"/>
      <c r="AJ6009" s="402"/>
    </row>
    <row r="6010" spans="10:36" hidden="1" x14ac:dyDescent="0.2">
      <c r="J6010" s="555" t="s">
        <v>987</v>
      </c>
      <c r="T6010" s="402"/>
      <c r="U6010" s="402"/>
      <c r="V6010" s="402"/>
      <c r="AG6010" s="402"/>
      <c r="AH6010" s="402"/>
      <c r="AI6010" s="402"/>
      <c r="AJ6010" s="402"/>
    </row>
    <row r="6011" spans="10:36" hidden="1" x14ac:dyDescent="0.2">
      <c r="J6011" s="555" t="s">
        <v>987</v>
      </c>
      <c r="T6011" s="402"/>
      <c r="U6011" s="402"/>
      <c r="V6011" s="402"/>
      <c r="AG6011" s="402"/>
      <c r="AH6011" s="402"/>
      <c r="AI6011" s="402"/>
      <c r="AJ6011" s="402"/>
    </row>
    <row r="6012" spans="10:36" hidden="1" x14ac:dyDescent="0.2">
      <c r="J6012" s="555" t="s">
        <v>987</v>
      </c>
      <c r="T6012" s="402"/>
      <c r="U6012" s="402"/>
      <c r="V6012" s="402"/>
      <c r="AG6012" s="402"/>
      <c r="AH6012" s="402"/>
      <c r="AI6012" s="402"/>
      <c r="AJ6012" s="402"/>
    </row>
    <row r="6013" spans="10:36" hidden="1" x14ac:dyDescent="0.2">
      <c r="J6013" s="555" t="s">
        <v>987</v>
      </c>
      <c r="T6013" s="402"/>
      <c r="U6013" s="402"/>
      <c r="V6013" s="402"/>
      <c r="AG6013" s="402"/>
      <c r="AH6013" s="402"/>
      <c r="AI6013" s="402"/>
      <c r="AJ6013" s="402"/>
    </row>
    <row r="6014" spans="10:36" hidden="1" x14ac:dyDescent="0.2">
      <c r="J6014" s="555" t="s">
        <v>987</v>
      </c>
      <c r="T6014" s="402"/>
      <c r="U6014" s="402"/>
      <c r="V6014" s="402"/>
      <c r="AG6014" s="402"/>
      <c r="AH6014" s="402"/>
      <c r="AI6014" s="402"/>
      <c r="AJ6014" s="402"/>
    </row>
    <row r="6015" spans="10:36" hidden="1" x14ac:dyDescent="0.2">
      <c r="J6015" s="555" t="s">
        <v>987</v>
      </c>
      <c r="T6015" s="402"/>
      <c r="U6015" s="402"/>
      <c r="V6015" s="402"/>
      <c r="AG6015" s="402"/>
      <c r="AH6015" s="402"/>
      <c r="AI6015" s="402"/>
      <c r="AJ6015" s="402"/>
    </row>
    <row r="6016" spans="10:36" hidden="1" x14ac:dyDescent="0.2">
      <c r="J6016" s="555" t="s">
        <v>987</v>
      </c>
      <c r="T6016" s="402"/>
      <c r="U6016" s="402"/>
      <c r="V6016" s="402"/>
      <c r="AG6016" s="402"/>
      <c r="AH6016" s="402"/>
      <c r="AI6016" s="402"/>
      <c r="AJ6016" s="402"/>
    </row>
    <row r="6017" spans="10:36" hidden="1" x14ac:dyDescent="0.2">
      <c r="J6017" s="555" t="s">
        <v>987</v>
      </c>
      <c r="T6017" s="402"/>
      <c r="U6017" s="402"/>
      <c r="V6017" s="402"/>
      <c r="AG6017" s="402"/>
      <c r="AH6017" s="402"/>
      <c r="AI6017" s="402"/>
      <c r="AJ6017" s="402"/>
    </row>
    <row r="6018" spans="10:36" hidden="1" x14ac:dyDescent="0.2">
      <c r="J6018" s="555" t="s">
        <v>987</v>
      </c>
      <c r="T6018" s="402"/>
      <c r="U6018" s="402"/>
      <c r="V6018" s="402"/>
      <c r="AG6018" s="402"/>
      <c r="AH6018" s="402"/>
      <c r="AI6018" s="402"/>
      <c r="AJ6018" s="402"/>
    </row>
    <row r="6019" spans="10:36" hidden="1" x14ac:dyDescent="0.2">
      <c r="J6019" s="555" t="s">
        <v>987</v>
      </c>
      <c r="T6019" s="402"/>
      <c r="U6019" s="402"/>
      <c r="V6019" s="402"/>
      <c r="AG6019" s="402"/>
      <c r="AH6019" s="402"/>
      <c r="AI6019" s="402"/>
      <c r="AJ6019" s="402"/>
    </row>
    <row r="6020" spans="10:36" hidden="1" x14ac:dyDescent="0.2">
      <c r="J6020" s="555" t="s">
        <v>987</v>
      </c>
      <c r="T6020" s="402"/>
      <c r="U6020" s="402"/>
      <c r="V6020" s="402"/>
      <c r="AG6020" s="402"/>
      <c r="AH6020" s="402"/>
      <c r="AI6020" s="402"/>
      <c r="AJ6020" s="402"/>
    </row>
    <row r="6021" spans="10:36" hidden="1" x14ac:dyDescent="0.2">
      <c r="J6021" s="555" t="s">
        <v>987</v>
      </c>
      <c r="T6021" s="402"/>
      <c r="U6021" s="402"/>
      <c r="V6021" s="402"/>
      <c r="AG6021" s="402"/>
      <c r="AH6021" s="402"/>
      <c r="AI6021" s="402"/>
      <c r="AJ6021" s="402"/>
    </row>
    <row r="6022" spans="10:36" hidden="1" x14ac:dyDescent="0.2">
      <c r="J6022" s="555" t="s">
        <v>987</v>
      </c>
      <c r="T6022" s="402"/>
      <c r="U6022" s="402"/>
      <c r="V6022" s="402"/>
      <c r="AG6022" s="402"/>
      <c r="AH6022" s="402"/>
      <c r="AI6022" s="402"/>
      <c r="AJ6022" s="402"/>
    </row>
    <row r="6023" spans="10:36" hidden="1" x14ac:dyDescent="0.2">
      <c r="J6023" s="555" t="s">
        <v>987</v>
      </c>
      <c r="T6023" s="402"/>
      <c r="U6023" s="402"/>
      <c r="V6023" s="402"/>
      <c r="AG6023" s="402"/>
      <c r="AH6023" s="402"/>
      <c r="AI6023" s="402"/>
      <c r="AJ6023" s="402"/>
    </row>
    <row r="6024" spans="10:36" hidden="1" x14ac:dyDescent="0.2">
      <c r="J6024" s="555" t="s">
        <v>987</v>
      </c>
      <c r="T6024" s="402"/>
      <c r="U6024" s="402"/>
      <c r="V6024" s="402"/>
      <c r="AG6024" s="402"/>
      <c r="AH6024" s="402"/>
      <c r="AI6024" s="402"/>
      <c r="AJ6024" s="402"/>
    </row>
    <row r="6025" spans="10:36" hidden="1" x14ac:dyDescent="0.2">
      <c r="J6025" s="555" t="s">
        <v>987</v>
      </c>
      <c r="T6025" s="402"/>
      <c r="U6025" s="402"/>
      <c r="V6025" s="402"/>
      <c r="AG6025" s="402"/>
      <c r="AH6025" s="402"/>
      <c r="AI6025" s="402"/>
      <c r="AJ6025" s="402"/>
    </row>
    <row r="6026" spans="10:36" hidden="1" x14ac:dyDescent="0.2">
      <c r="J6026" s="555" t="s">
        <v>987</v>
      </c>
      <c r="T6026" s="402"/>
      <c r="U6026" s="402"/>
      <c r="V6026" s="402"/>
      <c r="AG6026" s="402"/>
      <c r="AH6026" s="402"/>
      <c r="AI6026" s="402"/>
      <c r="AJ6026" s="402"/>
    </row>
    <row r="6027" spans="10:36" hidden="1" x14ac:dyDescent="0.2">
      <c r="J6027" s="555" t="s">
        <v>987</v>
      </c>
      <c r="T6027" s="402"/>
      <c r="U6027" s="402"/>
      <c r="V6027" s="402"/>
      <c r="AG6027" s="402"/>
      <c r="AH6027" s="402"/>
      <c r="AI6027" s="402"/>
      <c r="AJ6027" s="402"/>
    </row>
    <row r="6028" spans="10:36" hidden="1" x14ac:dyDescent="0.2">
      <c r="J6028" s="555" t="s">
        <v>987</v>
      </c>
      <c r="T6028" s="402"/>
      <c r="U6028" s="402"/>
      <c r="V6028" s="402"/>
      <c r="AG6028" s="402"/>
      <c r="AH6028" s="402"/>
      <c r="AI6028" s="402"/>
      <c r="AJ6028" s="402"/>
    </row>
    <row r="6029" spans="10:36" hidden="1" x14ac:dyDescent="0.2">
      <c r="J6029" s="555" t="s">
        <v>987</v>
      </c>
      <c r="T6029" s="402"/>
      <c r="U6029" s="402"/>
      <c r="V6029" s="402"/>
      <c r="AG6029" s="402"/>
      <c r="AH6029" s="402"/>
      <c r="AI6029" s="402"/>
      <c r="AJ6029" s="402"/>
    </row>
    <row r="6030" spans="10:36" hidden="1" x14ac:dyDescent="0.2">
      <c r="J6030" s="555" t="s">
        <v>987</v>
      </c>
      <c r="T6030" s="402"/>
      <c r="U6030" s="402"/>
      <c r="V6030" s="402"/>
      <c r="AG6030" s="402"/>
      <c r="AH6030" s="402"/>
      <c r="AI6030" s="402"/>
      <c r="AJ6030" s="402"/>
    </row>
    <row r="6031" spans="10:36" hidden="1" x14ac:dyDescent="0.2">
      <c r="J6031" s="555" t="s">
        <v>987</v>
      </c>
      <c r="T6031" s="402"/>
      <c r="U6031" s="402"/>
      <c r="V6031" s="402"/>
      <c r="AG6031" s="402"/>
      <c r="AH6031" s="402"/>
      <c r="AI6031" s="402"/>
      <c r="AJ6031" s="402"/>
    </row>
    <row r="6032" spans="10:36" hidden="1" x14ac:dyDescent="0.2">
      <c r="J6032" s="555" t="s">
        <v>987</v>
      </c>
      <c r="T6032" s="402"/>
      <c r="U6032" s="402"/>
      <c r="V6032" s="402"/>
      <c r="AG6032" s="402"/>
      <c r="AH6032" s="402"/>
      <c r="AI6032" s="402"/>
      <c r="AJ6032" s="402"/>
    </row>
    <row r="6033" spans="10:36" hidden="1" x14ac:dyDescent="0.2">
      <c r="J6033" s="555" t="s">
        <v>987</v>
      </c>
      <c r="T6033" s="402"/>
      <c r="U6033" s="402"/>
      <c r="V6033" s="402"/>
      <c r="AG6033" s="402"/>
      <c r="AH6033" s="402"/>
      <c r="AI6033" s="402"/>
      <c r="AJ6033" s="402"/>
    </row>
    <row r="6034" spans="10:36" hidden="1" x14ac:dyDescent="0.2">
      <c r="J6034" s="555" t="s">
        <v>987</v>
      </c>
      <c r="T6034" s="402"/>
      <c r="U6034" s="402"/>
      <c r="V6034" s="402"/>
      <c r="AG6034" s="402"/>
      <c r="AH6034" s="402"/>
      <c r="AI6034" s="402"/>
      <c r="AJ6034" s="402"/>
    </row>
    <row r="6035" spans="10:36" hidden="1" x14ac:dyDescent="0.2">
      <c r="J6035" s="555" t="s">
        <v>987</v>
      </c>
      <c r="T6035" s="402"/>
      <c r="U6035" s="402"/>
      <c r="V6035" s="402"/>
      <c r="AG6035" s="402"/>
      <c r="AH6035" s="402"/>
      <c r="AI6035" s="402"/>
      <c r="AJ6035" s="402"/>
    </row>
    <row r="6036" spans="10:36" hidden="1" x14ac:dyDescent="0.2">
      <c r="J6036" s="555" t="s">
        <v>987</v>
      </c>
      <c r="T6036" s="402"/>
      <c r="U6036" s="402"/>
      <c r="V6036" s="402"/>
      <c r="AG6036" s="402"/>
      <c r="AH6036" s="402"/>
      <c r="AI6036" s="402"/>
      <c r="AJ6036" s="402"/>
    </row>
    <row r="6037" spans="10:36" hidden="1" x14ac:dyDescent="0.2">
      <c r="J6037" s="555" t="s">
        <v>987</v>
      </c>
      <c r="T6037" s="402"/>
      <c r="U6037" s="402"/>
      <c r="V6037" s="402"/>
      <c r="AG6037" s="402"/>
      <c r="AH6037" s="402"/>
      <c r="AI6037" s="402"/>
      <c r="AJ6037" s="402"/>
    </row>
    <row r="6038" spans="10:36" hidden="1" x14ac:dyDescent="0.2">
      <c r="J6038" s="555" t="s">
        <v>987</v>
      </c>
      <c r="T6038" s="402"/>
      <c r="U6038" s="402"/>
      <c r="V6038" s="402"/>
      <c r="AG6038" s="402"/>
      <c r="AH6038" s="402"/>
      <c r="AI6038" s="402"/>
      <c r="AJ6038" s="402"/>
    </row>
    <row r="6039" spans="10:36" hidden="1" x14ac:dyDescent="0.2">
      <c r="J6039" s="555" t="s">
        <v>987</v>
      </c>
      <c r="T6039" s="402"/>
      <c r="U6039" s="402"/>
      <c r="V6039" s="402"/>
      <c r="AG6039" s="402"/>
      <c r="AH6039" s="402"/>
      <c r="AI6039" s="402"/>
      <c r="AJ6039" s="402"/>
    </row>
    <row r="6040" spans="10:36" hidden="1" x14ac:dyDescent="0.2">
      <c r="J6040" s="555" t="s">
        <v>987</v>
      </c>
      <c r="T6040" s="402"/>
      <c r="U6040" s="402"/>
      <c r="V6040" s="402"/>
      <c r="AG6040" s="402"/>
      <c r="AH6040" s="402"/>
      <c r="AI6040" s="402"/>
      <c r="AJ6040" s="402"/>
    </row>
    <row r="6041" spans="10:36" hidden="1" x14ac:dyDescent="0.2">
      <c r="J6041" s="555" t="s">
        <v>987</v>
      </c>
      <c r="T6041" s="402"/>
      <c r="U6041" s="402"/>
      <c r="V6041" s="402"/>
      <c r="AG6041" s="402"/>
      <c r="AH6041" s="402"/>
      <c r="AI6041" s="402"/>
      <c r="AJ6041" s="402"/>
    </row>
    <row r="6042" spans="10:36" hidden="1" x14ac:dyDescent="0.2">
      <c r="J6042" s="555" t="s">
        <v>987</v>
      </c>
      <c r="T6042" s="402"/>
      <c r="U6042" s="402"/>
      <c r="V6042" s="402"/>
      <c r="AG6042" s="402"/>
      <c r="AH6042" s="402"/>
      <c r="AI6042" s="402"/>
      <c r="AJ6042" s="402"/>
    </row>
    <row r="6043" spans="10:36" hidden="1" x14ac:dyDescent="0.2">
      <c r="J6043" s="555" t="s">
        <v>987</v>
      </c>
      <c r="T6043" s="402"/>
      <c r="U6043" s="402"/>
      <c r="V6043" s="402"/>
      <c r="AG6043" s="402"/>
      <c r="AH6043" s="402"/>
      <c r="AI6043" s="402"/>
      <c r="AJ6043" s="402"/>
    </row>
    <row r="6044" spans="10:36" hidden="1" x14ac:dyDescent="0.2">
      <c r="J6044" s="555" t="s">
        <v>987</v>
      </c>
      <c r="T6044" s="402"/>
      <c r="U6044" s="402"/>
      <c r="V6044" s="402"/>
      <c r="AG6044" s="402"/>
      <c r="AH6044" s="402"/>
      <c r="AI6044" s="402"/>
      <c r="AJ6044" s="402"/>
    </row>
    <row r="6045" spans="10:36" hidden="1" x14ac:dyDescent="0.2">
      <c r="J6045" s="555" t="s">
        <v>987</v>
      </c>
      <c r="T6045" s="402"/>
      <c r="U6045" s="402"/>
      <c r="V6045" s="402"/>
      <c r="AG6045" s="402"/>
      <c r="AH6045" s="402"/>
      <c r="AI6045" s="402"/>
      <c r="AJ6045" s="402"/>
    </row>
    <row r="6046" spans="10:36" hidden="1" x14ac:dyDescent="0.2">
      <c r="J6046" s="555" t="s">
        <v>987</v>
      </c>
      <c r="T6046" s="402"/>
      <c r="U6046" s="402"/>
      <c r="V6046" s="402"/>
      <c r="AG6046" s="402"/>
      <c r="AH6046" s="402"/>
      <c r="AI6046" s="402"/>
      <c r="AJ6046" s="402"/>
    </row>
    <row r="6047" spans="10:36" hidden="1" x14ac:dyDescent="0.2">
      <c r="J6047" s="555" t="s">
        <v>987</v>
      </c>
      <c r="T6047" s="402"/>
      <c r="U6047" s="402"/>
      <c r="V6047" s="402"/>
      <c r="AG6047" s="402"/>
      <c r="AH6047" s="402"/>
      <c r="AI6047" s="402"/>
      <c r="AJ6047" s="402"/>
    </row>
    <row r="6048" spans="10:36" hidden="1" x14ac:dyDescent="0.2">
      <c r="J6048" s="555" t="s">
        <v>987</v>
      </c>
      <c r="T6048" s="402"/>
      <c r="U6048" s="402"/>
      <c r="V6048" s="402"/>
      <c r="AG6048" s="402"/>
      <c r="AH6048" s="402"/>
      <c r="AI6048" s="402"/>
      <c r="AJ6048" s="402"/>
    </row>
    <row r="6049" spans="10:36" hidden="1" x14ac:dyDescent="0.2">
      <c r="J6049" s="555" t="s">
        <v>987</v>
      </c>
      <c r="T6049" s="402"/>
      <c r="U6049" s="402"/>
      <c r="V6049" s="402"/>
      <c r="AG6049" s="402"/>
      <c r="AH6049" s="402"/>
      <c r="AI6049" s="402"/>
      <c r="AJ6049" s="402"/>
    </row>
    <row r="6050" spans="10:36" hidden="1" x14ac:dyDescent="0.2">
      <c r="J6050" s="555" t="s">
        <v>987</v>
      </c>
      <c r="T6050" s="402"/>
      <c r="U6050" s="402"/>
      <c r="V6050" s="402"/>
      <c r="AG6050" s="402"/>
      <c r="AH6050" s="402"/>
      <c r="AI6050" s="402"/>
      <c r="AJ6050" s="402"/>
    </row>
    <row r="6051" spans="10:36" hidden="1" x14ac:dyDescent="0.2">
      <c r="J6051" s="555" t="s">
        <v>987</v>
      </c>
      <c r="T6051" s="402"/>
      <c r="U6051" s="402"/>
      <c r="V6051" s="402"/>
      <c r="AG6051" s="402"/>
      <c r="AH6051" s="402"/>
      <c r="AI6051" s="402"/>
      <c r="AJ6051" s="402"/>
    </row>
    <row r="6052" spans="10:36" hidden="1" x14ac:dyDescent="0.2">
      <c r="J6052" s="555" t="s">
        <v>987</v>
      </c>
      <c r="T6052" s="402"/>
      <c r="U6052" s="402"/>
      <c r="V6052" s="402"/>
      <c r="AG6052" s="402"/>
      <c r="AH6052" s="402"/>
      <c r="AI6052" s="402"/>
      <c r="AJ6052" s="402"/>
    </row>
    <row r="6053" spans="10:36" hidden="1" x14ac:dyDescent="0.2">
      <c r="J6053" s="555" t="s">
        <v>987</v>
      </c>
      <c r="T6053" s="402"/>
      <c r="U6053" s="402"/>
      <c r="V6053" s="402"/>
      <c r="AG6053" s="402"/>
      <c r="AH6053" s="402"/>
      <c r="AI6053" s="402"/>
      <c r="AJ6053" s="402"/>
    </row>
    <row r="6054" spans="10:36" hidden="1" x14ac:dyDescent="0.2">
      <c r="J6054" s="555" t="s">
        <v>987</v>
      </c>
      <c r="T6054" s="402"/>
      <c r="U6054" s="402"/>
      <c r="V6054" s="402"/>
      <c r="AG6054" s="402"/>
      <c r="AH6054" s="402"/>
      <c r="AI6054" s="402"/>
      <c r="AJ6054" s="402"/>
    </row>
    <row r="6055" spans="10:36" hidden="1" x14ac:dyDescent="0.2">
      <c r="J6055" s="555" t="s">
        <v>987</v>
      </c>
      <c r="T6055" s="402"/>
      <c r="U6055" s="402"/>
      <c r="V6055" s="402"/>
      <c r="AG6055" s="402"/>
      <c r="AH6055" s="402"/>
      <c r="AI6055" s="402"/>
      <c r="AJ6055" s="402"/>
    </row>
    <row r="6056" spans="10:36" hidden="1" x14ac:dyDescent="0.2">
      <c r="J6056" s="555" t="s">
        <v>987</v>
      </c>
      <c r="T6056" s="402"/>
      <c r="U6056" s="402"/>
      <c r="V6056" s="402"/>
      <c r="AG6056" s="402"/>
      <c r="AH6056" s="402"/>
      <c r="AI6056" s="402"/>
      <c r="AJ6056" s="402"/>
    </row>
    <row r="6057" spans="10:36" hidden="1" x14ac:dyDescent="0.2">
      <c r="J6057" s="555" t="s">
        <v>987</v>
      </c>
      <c r="T6057" s="402"/>
      <c r="U6057" s="402"/>
      <c r="V6057" s="402"/>
      <c r="AG6057" s="402"/>
      <c r="AH6057" s="402"/>
      <c r="AI6057" s="402"/>
      <c r="AJ6057" s="402"/>
    </row>
    <row r="6058" spans="10:36" hidden="1" x14ac:dyDescent="0.2">
      <c r="J6058" s="555" t="s">
        <v>987</v>
      </c>
      <c r="T6058" s="402"/>
      <c r="U6058" s="402"/>
      <c r="V6058" s="402"/>
      <c r="AG6058" s="402"/>
      <c r="AH6058" s="402"/>
      <c r="AI6058" s="402"/>
      <c r="AJ6058" s="402"/>
    </row>
    <row r="6059" spans="10:36" hidden="1" x14ac:dyDescent="0.2">
      <c r="J6059" s="555" t="s">
        <v>987</v>
      </c>
      <c r="T6059" s="402"/>
      <c r="U6059" s="402"/>
      <c r="V6059" s="402"/>
      <c r="AG6059" s="402"/>
      <c r="AH6059" s="402"/>
      <c r="AI6059" s="402"/>
      <c r="AJ6059" s="402"/>
    </row>
    <row r="6060" spans="10:36" hidden="1" x14ac:dyDescent="0.2">
      <c r="J6060" s="555" t="s">
        <v>987</v>
      </c>
      <c r="T6060" s="402"/>
      <c r="U6060" s="402"/>
      <c r="V6060" s="402"/>
      <c r="AG6060" s="402"/>
      <c r="AH6060" s="402"/>
      <c r="AI6060" s="402"/>
      <c r="AJ6060" s="402"/>
    </row>
    <row r="6061" spans="10:36" hidden="1" x14ac:dyDescent="0.2">
      <c r="J6061" s="555" t="s">
        <v>987</v>
      </c>
      <c r="T6061" s="402"/>
      <c r="U6061" s="402"/>
      <c r="V6061" s="402"/>
      <c r="AG6061" s="402"/>
      <c r="AH6061" s="402"/>
      <c r="AI6061" s="402"/>
      <c r="AJ6061" s="402"/>
    </row>
    <row r="6062" spans="10:36" hidden="1" x14ac:dyDescent="0.2">
      <c r="J6062" s="555" t="s">
        <v>987</v>
      </c>
      <c r="T6062" s="402"/>
      <c r="U6062" s="402"/>
      <c r="V6062" s="402"/>
      <c r="AG6062" s="402"/>
      <c r="AH6062" s="402"/>
      <c r="AI6062" s="402"/>
      <c r="AJ6062" s="402"/>
    </row>
    <row r="6063" spans="10:36" hidden="1" x14ac:dyDescent="0.2">
      <c r="J6063" s="555" t="s">
        <v>987</v>
      </c>
      <c r="T6063" s="402"/>
      <c r="U6063" s="402"/>
      <c r="V6063" s="402"/>
      <c r="AG6063" s="402"/>
      <c r="AH6063" s="402"/>
      <c r="AI6063" s="402"/>
      <c r="AJ6063" s="402"/>
    </row>
    <row r="6064" spans="10:36" hidden="1" x14ac:dyDescent="0.2">
      <c r="J6064" s="555" t="s">
        <v>987</v>
      </c>
      <c r="T6064" s="402"/>
      <c r="U6064" s="402"/>
      <c r="V6064" s="402"/>
      <c r="AG6064" s="402"/>
      <c r="AH6064" s="402"/>
      <c r="AI6064" s="402"/>
      <c r="AJ6064" s="402"/>
    </row>
    <row r="6065" spans="10:36" hidden="1" x14ac:dyDescent="0.2">
      <c r="J6065" s="555" t="s">
        <v>987</v>
      </c>
      <c r="T6065" s="402"/>
      <c r="U6065" s="402"/>
      <c r="V6065" s="402"/>
      <c r="AG6065" s="402"/>
      <c r="AH6065" s="402"/>
      <c r="AI6065" s="402"/>
      <c r="AJ6065" s="402"/>
    </row>
    <row r="6066" spans="10:36" hidden="1" x14ac:dyDescent="0.2">
      <c r="J6066" s="555" t="s">
        <v>987</v>
      </c>
      <c r="T6066" s="402"/>
      <c r="U6066" s="402"/>
      <c r="V6066" s="402"/>
      <c r="AG6066" s="402"/>
      <c r="AH6066" s="402"/>
      <c r="AI6066" s="402"/>
      <c r="AJ6066" s="402"/>
    </row>
    <row r="6067" spans="10:36" hidden="1" x14ac:dyDescent="0.2">
      <c r="J6067" s="555" t="s">
        <v>987</v>
      </c>
      <c r="T6067" s="402"/>
      <c r="U6067" s="402"/>
      <c r="V6067" s="402"/>
      <c r="AG6067" s="402"/>
      <c r="AH6067" s="402"/>
      <c r="AI6067" s="402"/>
      <c r="AJ6067" s="402"/>
    </row>
    <row r="6068" spans="10:36" hidden="1" x14ac:dyDescent="0.2">
      <c r="J6068" s="555" t="s">
        <v>987</v>
      </c>
      <c r="T6068" s="402"/>
      <c r="U6068" s="402"/>
      <c r="V6068" s="402"/>
      <c r="AG6068" s="402"/>
      <c r="AH6068" s="402"/>
      <c r="AI6068" s="402"/>
      <c r="AJ6068" s="402"/>
    </row>
    <row r="6069" spans="10:36" hidden="1" x14ac:dyDescent="0.2">
      <c r="J6069" s="555" t="s">
        <v>987</v>
      </c>
      <c r="T6069" s="402"/>
      <c r="U6069" s="402"/>
      <c r="V6069" s="402"/>
      <c r="AG6069" s="402"/>
      <c r="AH6069" s="402"/>
      <c r="AI6069" s="402"/>
      <c r="AJ6069" s="402"/>
    </row>
    <row r="6070" spans="10:36" hidden="1" x14ac:dyDescent="0.2">
      <c r="J6070" s="555" t="s">
        <v>987</v>
      </c>
      <c r="T6070" s="402"/>
      <c r="U6070" s="402"/>
      <c r="V6070" s="402"/>
      <c r="AG6070" s="402"/>
      <c r="AH6070" s="402"/>
      <c r="AI6070" s="402"/>
      <c r="AJ6070" s="402"/>
    </row>
    <row r="6071" spans="10:36" hidden="1" x14ac:dyDescent="0.2">
      <c r="J6071" s="555" t="s">
        <v>987</v>
      </c>
      <c r="T6071" s="402"/>
      <c r="U6071" s="402"/>
      <c r="V6071" s="402"/>
      <c r="AG6071" s="402"/>
      <c r="AH6071" s="402"/>
      <c r="AI6071" s="402"/>
      <c r="AJ6071" s="402"/>
    </row>
    <row r="6072" spans="10:36" hidden="1" x14ac:dyDescent="0.2">
      <c r="J6072" s="555" t="s">
        <v>987</v>
      </c>
      <c r="T6072" s="402"/>
      <c r="U6072" s="402"/>
      <c r="V6072" s="402"/>
      <c r="AG6072" s="402"/>
      <c r="AH6072" s="402"/>
      <c r="AI6072" s="402"/>
      <c r="AJ6072" s="402"/>
    </row>
    <row r="6073" spans="10:36" hidden="1" x14ac:dyDescent="0.2">
      <c r="J6073" s="555" t="s">
        <v>987</v>
      </c>
      <c r="T6073" s="402"/>
      <c r="U6073" s="402"/>
      <c r="V6073" s="402"/>
      <c r="AG6073" s="402"/>
      <c r="AH6073" s="402"/>
      <c r="AI6073" s="402"/>
      <c r="AJ6073" s="402"/>
    </row>
    <row r="6074" spans="10:36" hidden="1" x14ac:dyDescent="0.2">
      <c r="J6074" s="555" t="s">
        <v>987</v>
      </c>
      <c r="T6074" s="402"/>
      <c r="U6074" s="402"/>
      <c r="V6074" s="402"/>
      <c r="AG6074" s="402"/>
      <c r="AH6074" s="402"/>
      <c r="AI6074" s="402"/>
      <c r="AJ6074" s="402"/>
    </row>
    <row r="6075" spans="10:36" hidden="1" x14ac:dyDescent="0.2">
      <c r="J6075" s="555" t="s">
        <v>987</v>
      </c>
      <c r="T6075" s="402"/>
      <c r="U6075" s="402"/>
      <c r="V6075" s="402"/>
      <c r="AG6075" s="402"/>
      <c r="AH6075" s="402"/>
      <c r="AI6075" s="402"/>
      <c r="AJ6075" s="402"/>
    </row>
    <row r="6076" spans="10:36" hidden="1" x14ac:dyDescent="0.2">
      <c r="J6076" s="555" t="s">
        <v>987</v>
      </c>
      <c r="T6076" s="402"/>
      <c r="U6076" s="402"/>
      <c r="V6076" s="402"/>
      <c r="AG6076" s="402"/>
      <c r="AH6076" s="402"/>
      <c r="AI6076" s="402"/>
      <c r="AJ6076" s="402"/>
    </row>
    <row r="6077" spans="10:36" hidden="1" x14ac:dyDescent="0.2">
      <c r="J6077" s="555" t="s">
        <v>987</v>
      </c>
      <c r="T6077" s="402"/>
      <c r="U6077" s="402"/>
      <c r="V6077" s="402"/>
      <c r="AG6077" s="402"/>
      <c r="AH6077" s="402"/>
      <c r="AI6077" s="402"/>
      <c r="AJ6077" s="402"/>
    </row>
    <row r="6078" spans="10:36" hidden="1" x14ac:dyDescent="0.2">
      <c r="J6078" s="555" t="s">
        <v>987</v>
      </c>
      <c r="T6078" s="402"/>
      <c r="U6078" s="402"/>
      <c r="V6078" s="402"/>
      <c r="AG6078" s="402"/>
      <c r="AH6078" s="402"/>
      <c r="AI6078" s="402"/>
      <c r="AJ6078" s="402"/>
    </row>
    <row r="6079" spans="10:36" hidden="1" x14ac:dyDescent="0.2">
      <c r="J6079" s="555" t="s">
        <v>987</v>
      </c>
      <c r="T6079" s="402"/>
      <c r="U6079" s="402"/>
      <c r="V6079" s="402"/>
      <c r="AG6079" s="402"/>
      <c r="AH6079" s="402"/>
      <c r="AI6079" s="402"/>
      <c r="AJ6079" s="402"/>
    </row>
    <row r="6080" spans="10:36" hidden="1" x14ac:dyDescent="0.2">
      <c r="J6080" s="555" t="s">
        <v>987</v>
      </c>
      <c r="T6080" s="402"/>
      <c r="U6080" s="402"/>
      <c r="V6080" s="402"/>
      <c r="AG6080" s="402"/>
      <c r="AH6080" s="402"/>
      <c r="AI6080" s="402"/>
      <c r="AJ6080" s="402"/>
    </row>
    <row r="6081" spans="10:36" hidden="1" x14ac:dyDescent="0.2">
      <c r="J6081" s="555" t="s">
        <v>987</v>
      </c>
      <c r="T6081" s="402"/>
      <c r="U6081" s="402"/>
      <c r="V6081" s="402"/>
      <c r="AG6081" s="402"/>
      <c r="AH6081" s="402"/>
      <c r="AI6081" s="402"/>
      <c r="AJ6081" s="402"/>
    </row>
    <row r="6082" spans="10:36" hidden="1" x14ac:dyDescent="0.2">
      <c r="J6082" s="555" t="s">
        <v>987</v>
      </c>
      <c r="T6082" s="402"/>
      <c r="U6082" s="402"/>
      <c r="V6082" s="402"/>
      <c r="AG6082" s="402"/>
      <c r="AH6082" s="402"/>
      <c r="AI6082" s="402"/>
      <c r="AJ6082" s="402"/>
    </row>
    <row r="6083" spans="10:36" hidden="1" x14ac:dyDescent="0.2">
      <c r="J6083" s="555" t="s">
        <v>987</v>
      </c>
      <c r="T6083" s="402"/>
      <c r="U6083" s="402"/>
      <c r="V6083" s="402"/>
      <c r="AG6083" s="402"/>
      <c r="AH6083" s="402"/>
      <c r="AI6083" s="402"/>
      <c r="AJ6083" s="402"/>
    </row>
    <row r="6084" spans="10:36" hidden="1" x14ac:dyDescent="0.2">
      <c r="J6084" s="555" t="s">
        <v>987</v>
      </c>
      <c r="T6084" s="402"/>
      <c r="U6084" s="402"/>
      <c r="V6084" s="402"/>
      <c r="AG6084" s="402"/>
      <c r="AH6084" s="402"/>
      <c r="AI6084" s="402"/>
      <c r="AJ6084" s="402"/>
    </row>
    <row r="6085" spans="10:36" hidden="1" x14ac:dyDescent="0.2">
      <c r="J6085" s="555" t="s">
        <v>987</v>
      </c>
      <c r="T6085" s="402"/>
      <c r="U6085" s="402"/>
      <c r="V6085" s="402"/>
      <c r="AG6085" s="402"/>
      <c r="AH6085" s="402"/>
      <c r="AI6085" s="402"/>
      <c r="AJ6085" s="402"/>
    </row>
    <row r="6086" spans="10:36" hidden="1" x14ac:dyDescent="0.2">
      <c r="J6086" s="555" t="s">
        <v>987</v>
      </c>
      <c r="T6086" s="402"/>
      <c r="U6086" s="402"/>
      <c r="V6086" s="402"/>
      <c r="AG6086" s="402"/>
      <c r="AH6086" s="402"/>
      <c r="AI6086" s="402"/>
      <c r="AJ6086" s="402"/>
    </row>
    <row r="6087" spans="10:36" hidden="1" x14ac:dyDescent="0.2">
      <c r="J6087" s="555" t="s">
        <v>987</v>
      </c>
      <c r="T6087" s="402"/>
      <c r="U6087" s="402"/>
      <c r="V6087" s="402"/>
      <c r="AG6087" s="402"/>
      <c r="AH6087" s="402"/>
      <c r="AI6087" s="402"/>
      <c r="AJ6087" s="402"/>
    </row>
    <row r="6088" spans="10:36" hidden="1" x14ac:dyDescent="0.2">
      <c r="J6088" s="555" t="s">
        <v>987</v>
      </c>
      <c r="T6088" s="402"/>
      <c r="U6088" s="402"/>
      <c r="V6088" s="402"/>
      <c r="AG6088" s="402"/>
      <c r="AH6088" s="402"/>
      <c r="AI6088" s="402"/>
      <c r="AJ6088" s="402"/>
    </row>
    <row r="6089" spans="10:36" hidden="1" x14ac:dyDescent="0.2">
      <c r="J6089" s="555" t="s">
        <v>987</v>
      </c>
      <c r="T6089" s="402"/>
      <c r="U6089" s="402"/>
      <c r="V6089" s="402"/>
      <c r="AG6089" s="402"/>
      <c r="AH6089" s="402"/>
      <c r="AI6089" s="402"/>
      <c r="AJ6089" s="402"/>
    </row>
    <row r="6090" spans="10:36" hidden="1" x14ac:dyDescent="0.2">
      <c r="J6090" s="555" t="s">
        <v>987</v>
      </c>
      <c r="T6090" s="402"/>
      <c r="U6090" s="402"/>
      <c r="V6090" s="402"/>
      <c r="AG6090" s="402"/>
      <c r="AH6090" s="402"/>
      <c r="AI6090" s="402"/>
      <c r="AJ6090" s="402"/>
    </row>
    <row r="6091" spans="10:36" hidden="1" x14ac:dyDescent="0.2">
      <c r="J6091" s="555" t="s">
        <v>987</v>
      </c>
      <c r="T6091" s="402"/>
      <c r="U6091" s="402"/>
      <c r="V6091" s="402"/>
      <c r="AG6091" s="402"/>
      <c r="AH6091" s="402"/>
      <c r="AI6091" s="402"/>
      <c r="AJ6091" s="402"/>
    </row>
    <row r="6092" spans="10:36" hidden="1" x14ac:dyDescent="0.2">
      <c r="J6092" s="555" t="s">
        <v>987</v>
      </c>
      <c r="T6092" s="402"/>
      <c r="U6092" s="402"/>
      <c r="V6092" s="402"/>
      <c r="AG6092" s="402"/>
      <c r="AH6092" s="402"/>
      <c r="AI6092" s="402"/>
      <c r="AJ6092" s="402"/>
    </row>
    <row r="6093" spans="10:36" hidden="1" x14ac:dyDescent="0.2">
      <c r="J6093" s="555" t="s">
        <v>987</v>
      </c>
      <c r="T6093" s="402"/>
      <c r="U6093" s="402"/>
      <c r="V6093" s="402"/>
      <c r="AG6093" s="402"/>
      <c r="AH6093" s="402"/>
      <c r="AI6093" s="402"/>
      <c r="AJ6093" s="402"/>
    </row>
    <row r="6094" spans="10:36" hidden="1" x14ac:dyDescent="0.2">
      <c r="J6094" s="555" t="s">
        <v>987</v>
      </c>
      <c r="T6094" s="402"/>
      <c r="U6094" s="402"/>
      <c r="V6094" s="402"/>
      <c r="AG6094" s="402"/>
      <c r="AH6094" s="402"/>
      <c r="AI6094" s="402"/>
      <c r="AJ6094" s="402"/>
    </row>
    <row r="6095" spans="10:36" hidden="1" x14ac:dyDescent="0.2">
      <c r="J6095" s="555" t="s">
        <v>987</v>
      </c>
      <c r="T6095" s="402"/>
      <c r="U6095" s="402"/>
      <c r="V6095" s="402"/>
      <c r="AG6095" s="402"/>
      <c r="AH6095" s="402"/>
      <c r="AI6095" s="402"/>
      <c r="AJ6095" s="402"/>
    </row>
    <row r="6096" spans="10:36" hidden="1" x14ac:dyDescent="0.2">
      <c r="J6096" s="555" t="s">
        <v>987</v>
      </c>
      <c r="T6096" s="402"/>
      <c r="U6096" s="402"/>
      <c r="V6096" s="402"/>
      <c r="AG6096" s="402"/>
      <c r="AH6096" s="402"/>
      <c r="AI6096" s="402"/>
      <c r="AJ6096" s="402"/>
    </row>
    <row r="6097" spans="10:36" hidden="1" x14ac:dyDescent="0.2">
      <c r="J6097" s="555" t="s">
        <v>987</v>
      </c>
      <c r="T6097" s="402"/>
      <c r="U6097" s="402"/>
      <c r="V6097" s="402"/>
      <c r="AG6097" s="402"/>
      <c r="AH6097" s="402"/>
      <c r="AI6097" s="402"/>
      <c r="AJ6097" s="402"/>
    </row>
    <row r="6098" spans="10:36" hidden="1" x14ac:dyDescent="0.2">
      <c r="J6098" s="555" t="s">
        <v>987</v>
      </c>
      <c r="T6098" s="402"/>
      <c r="U6098" s="402"/>
      <c r="V6098" s="402"/>
      <c r="AG6098" s="402"/>
      <c r="AH6098" s="402"/>
      <c r="AI6098" s="402"/>
      <c r="AJ6098" s="402"/>
    </row>
    <row r="6099" spans="10:36" hidden="1" x14ac:dyDescent="0.2">
      <c r="J6099" s="555" t="s">
        <v>987</v>
      </c>
      <c r="T6099" s="402"/>
      <c r="U6099" s="402"/>
      <c r="V6099" s="402"/>
      <c r="AG6099" s="402"/>
      <c r="AH6099" s="402"/>
      <c r="AI6099" s="402"/>
      <c r="AJ6099" s="402"/>
    </row>
    <row r="6100" spans="10:36" hidden="1" x14ac:dyDescent="0.2">
      <c r="J6100" s="555" t="s">
        <v>987</v>
      </c>
      <c r="T6100" s="402"/>
      <c r="U6100" s="402"/>
      <c r="V6100" s="402"/>
      <c r="AG6100" s="402"/>
      <c r="AH6100" s="402"/>
      <c r="AI6100" s="402"/>
      <c r="AJ6100" s="402"/>
    </row>
    <row r="6101" spans="10:36" hidden="1" x14ac:dyDescent="0.2">
      <c r="J6101" s="555" t="s">
        <v>987</v>
      </c>
      <c r="T6101" s="402"/>
      <c r="U6101" s="402"/>
      <c r="V6101" s="402"/>
      <c r="AG6101" s="402"/>
      <c r="AH6101" s="402"/>
      <c r="AI6101" s="402"/>
      <c r="AJ6101" s="402"/>
    </row>
    <row r="6102" spans="10:36" hidden="1" x14ac:dyDescent="0.2">
      <c r="J6102" s="555" t="s">
        <v>987</v>
      </c>
      <c r="T6102" s="402"/>
      <c r="U6102" s="402"/>
      <c r="V6102" s="402"/>
      <c r="AG6102" s="402"/>
      <c r="AH6102" s="402"/>
      <c r="AI6102" s="402"/>
      <c r="AJ6102" s="402"/>
    </row>
    <row r="6103" spans="10:36" hidden="1" x14ac:dyDescent="0.2">
      <c r="J6103" s="555" t="s">
        <v>987</v>
      </c>
      <c r="T6103" s="402"/>
      <c r="U6103" s="402"/>
      <c r="V6103" s="402"/>
      <c r="AG6103" s="402"/>
      <c r="AH6103" s="402"/>
      <c r="AI6103" s="402"/>
      <c r="AJ6103" s="402"/>
    </row>
    <row r="6104" spans="10:36" hidden="1" x14ac:dyDescent="0.2">
      <c r="J6104" s="555" t="s">
        <v>987</v>
      </c>
      <c r="T6104" s="402"/>
      <c r="U6104" s="402"/>
      <c r="V6104" s="402"/>
      <c r="AG6104" s="402"/>
      <c r="AH6104" s="402"/>
      <c r="AI6104" s="402"/>
      <c r="AJ6104" s="402"/>
    </row>
    <row r="6105" spans="10:36" hidden="1" x14ac:dyDescent="0.2">
      <c r="J6105" s="555" t="s">
        <v>987</v>
      </c>
      <c r="T6105" s="402"/>
      <c r="U6105" s="402"/>
      <c r="V6105" s="402"/>
      <c r="AG6105" s="402"/>
      <c r="AH6105" s="402"/>
      <c r="AI6105" s="402"/>
      <c r="AJ6105" s="402"/>
    </row>
    <row r="6106" spans="10:36" hidden="1" x14ac:dyDescent="0.2">
      <c r="J6106" s="555" t="s">
        <v>987</v>
      </c>
      <c r="T6106" s="402"/>
      <c r="U6106" s="402"/>
      <c r="V6106" s="402"/>
      <c r="AG6106" s="402"/>
      <c r="AH6106" s="402"/>
      <c r="AI6106" s="402"/>
      <c r="AJ6106" s="402"/>
    </row>
    <row r="6107" spans="10:36" hidden="1" x14ac:dyDescent="0.2">
      <c r="J6107" s="555" t="s">
        <v>987</v>
      </c>
      <c r="T6107" s="402"/>
      <c r="U6107" s="402"/>
      <c r="V6107" s="402"/>
      <c r="AG6107" s="402"/>
      <c r="AH6107" s="402"/>
      <c r="AI6107" s="402"/>
      <c r="AJ6107" s="402"/>
    </row>
    <row r="6108" spans="10:36" hidden="1" x14ac:dyDescent="0.2">
      <c r="J6108" s="555" t="s">
        <v>987</v>
      </c>
      <c r="T6108" s="402"/>
      <c r="U6108" s="402"/>
      <c r="V6108" s="402"/>
      <c r="AG6108" s="402"/>
      <c r="AH6108" s="402"/>
      <c r="AI6108" s="402"/>
      <c r="AJ6108" s="402"/>
    </row>
    <row r="6109" spans="10:36" hidden="1" x14ac:dyDescent="0.2">
      <c r="J6109" s="555" t="s">
        <v>987</v>
      </c>
      <c r="T6109" s="402"/>
      <c r="U6109" s="402"/>
      <c r="V6109" s="402"/>
      <c r="AG6109" s="402"/>
      <c r="AH6109" s="402"/>
      <c r="AI6109" s="402"/>
      <c r="AJ6109" s="402"/>
    </row>
    <row r="6110" spans="10:36" hidden="1" x14ac:dyDescent="0.2">
      <c r="J6110" s="555" t="s">
        <v>987</v>
      </c>
      <c r="T6110" s="402"/>
      <c r="U6110" s="402"/>
      <c r="V6110" s="402"/>
      <c r="AG6110" s="402"/>
      <c r="AH6110" s="402"/>
      <c r="AI6110" s="402"/>
      <c r="AJ6110" s="402"/>
    </row>
    <row r="6111" spans="10:36" hidden="1" x14ac:dyDescent="0.2">
      <c r="J6111" s="555" t="s">
        <v>987</v>
      </c>
      <c r="T6111" s="402"/>
      <c r="U6111" s="402"/>
      <c r="V6111" s="402"/>
      <c r="AG6111" s="402"/>
      <c r="AH6111" s="402"/>
      <c r="AI6111" s="402"/>
      <c r="AJ6111" s="402"/>
    </row>
    <row r="6112" spans="10:36" hidden="1" x14ac:dyDescent="0.2">
      <c r="J6112" s="555" t="s">
        <v>987</v>
      </c>
      <c r="T6112" s="402"/>
      <c r="U6112" s="402"/>
      <c r="V6112" s="402"/>
      <c r="AG6112" s="402"/>
      <c r="AH6112" s="402"/>
      <c r="AI6112" s="402"/>
      <c r="AJ6112" s="402"/>
    </row>
    <row r="6113" spans="10:36" hidden="1" x14ac:dyDescent="0.2">
      <c r="J6113" s="555" t="s">
        <v>987</v>
      </c>
      <c r="T6113" s="402"/>
      <c r="U6113" s="402"/>
      <c r="V6113" s="402"/>
      <c r="AG6113" s="402"/>
      <c r="AH6113" s="402"/>
      <c r="AI6113" s="402"/>
      <c r="AJ6113" s="402"/>
    </row>
    <row r="6114" spans="10:36" hidden="1" x14ac:dyDescent="0.2">
      <c r="J6114" s="555" t="s">
        <v>987</v>
      </c>
      <c r="T6114" s="402"/>
      <c r="U6114" s="402"/>
      <c r="V6114" s="402"/>
      <c r="AG6114" s="402"/>
      <c r="AH6114" s="402"/>
      <c r="AI6114" s="402"/>
      <c r="AJ6114" s="402"/>
    </row>
    <row r="6115" spans="10:36" hidden="1" x14ac:dyDescent="0.2">
      <c r="J6115" s="555" t="s">
        <v>987</v>
      </c>
      <c r="T6115" s="402"/>
      <c r="U6115" s="402"/>
      <c r="V6115" s="402"/>
      <c r="AG6115" s="402"/>
      <c r="AH6115" s="402"/>
      <c r="AI6115" s="402"/>
      <c r="AJ6115" s="402"/>
    </row>
    <row r="6116" spans="10:36" hidden="1" x14ac:dyDescent="0.2">
      <c r="J6116" s="555" t="s">
        <v>987</v>
      </c>
      <c r="T6116" s="402"/>
      <c r="U6116" s="402"/>
      <c r="V6116" s="402"/>
      <c r="AG6116" s="402"/>
      <c r="AH6116" s="402"/>
      <c r="AI6116" s="402"/>
      <c r="AJ6116" s="402"/>
    </row>
    <row r="6117" spans="10:36" hidden="1" x14ac:dyDescent="0.2">
      <c r="J6117" s="555" t="s">
        <v>987</v>
      </c>
      <c r="T6117" s="402"/>
      <c r="U6117" s="402"/>
      <c r="V6117" s="402"/>
      <c r="AG6117" s="402"/>
      <c r="AH6117" s="402"/>
      <c r="AI6117" s="402"/>
      <c r="AJ6117" s="402"/>
    </row>
    <row r="6118" spans="10:36" hidden="1" x14ac:dyDescent="0.2">
      <c r="J6118" s="555" t="s">
        <v>987</v>
      </c>
      <c r="T6118" s="402"/>
      <c r="U6118" s="402"/>
      <c r="V6118" s="402"/>
      <c r="AG6118" s="402"/>
      <c r="AH6118" s="402"/>
      <c r="AI6118" s="402"/>
      <c r="AJ6118" s="402"/>
    </row>
    <row r="6119" spans="10:36" hidden="1" x14ac:dyDescent="0.2">
      <c r="J6119" s="555" t="s">
        <v>987</v>
      </c>
      <c r="T6119" s="402"/>
      <c r="U6119" s="402"/>
      <c r="V6119" s="402"/>
      <c r="AG6119" s="402"/>
      <c r="AH6119" s="402"/>
      <c r="AI6119" s="402"/>
      <c r="AJ6119" s="402"/>
    </row>
    <row r="6120" spans="10:36" hidden="1" x14ac:dyDescent="0.2">
      <c r="J6120" s="555" t="s">
        <v>987</v>
      </c>
      <c r="T6120" s="402"/>
      <c r="U6120" s="402"/>
      <c r="V6120" s="402"/>
      <c r="AG6120" s="402"/>
      <c r="AH6120" s="402"/>
      <c r="AI6120" s="402"/>
      <c r="AJ6120" s="402"/>
    </row>
    <row r="6121" spans="10:36" hidden="1" x14ac:dyDescent="0.2">
      <c r="J6121" s="555" t="s">
        <v>987</v>
      </c>
      <c r="T6121" s="402"/>
      <c r="U6121" s="402"/>
      <c r="V6121" s="402"/>
      <c r="AG6121" s="402"/>
      <c r="AH6121" s="402"/>
      <c r="AI6121" s="402"/>
      <c r="AJ6121" s="402"/>
    </row>
    <row r="6122" spans="10:36" hidden="1" x14ac:dyDescent="0.2">
      <c r="J6122" s="555" t="s">
        <v>987</v>
      </c>
      <c r="T6122" s="402"/>
      <c r="U6122" s="402"/>
      <c r="V6122" s="402"/>
      <c r="AG6122" s="402"/>
      <c r="AH6122" s="402"/>
      <c r="AI6122" s="402"/>
      <c r="AJ6122" s="402"/>
    </row>
    <row r="6123" spans="10:36" hidden="1" x14ac:dyDescent="0.2">
      <c r="J6123" s="555" t="s">
        <v>987</v>
      </c>
      <c r="T6123" s="402"/>
      <c r="U6123" s="402"/>
      <c r="V6123" s="402"/>
      <c r="AG6123" s="402"/>
      <c r="AH6123" s="402"/>
      <c r="AI6123" s="402"/>
      <c r="AJ6123" s="402"/>
    </row>
    <row r="6124" spans="10:36" hidden="1" x14ac:dyDescent="0.2">
      <c r="J6124" s="555" t="s">
        <v>987</v>
      </c>
      <c r="T6124" s="402"/>
      <c r="U6124" s="402"/>
      <c r="V6124" s="402"/>
      <c r="AG6124" s="402"/>
      <c r="AH6124" s="402"/>
      <c r="AI6124" s="402"/>
      <c r="AJ6124" s="402"/>
    </row>
    <row r="6125" spans="10:36" hidden="1" x14ac:dyDescent="0.2">
      <c r="J6125" s="555" t="s">
        <v>987</v>
      </c>
      <c r="T6125" s="402"/>
      <c r="U6125" s="402"/>
      <c r="V6125" s="402"/>
      <c r="AG6125" s="402"/>
      <c r="AH6125" s="402"/>
      <c r="AI6125" s="402"/>
      <c r="AJ6125" s="402"/>
    </row>
    <row r="6126" spans="10:36" hidden="1" x14ac:dyDescent="0.2">
      <c r="J6126" s="555" t="s">
        <v>987</v>
      </c>
      <c r="T6126" s="402"/>
      <c r="U6126" s="402"/>
      <c r="V6126" s="402"/>
      <c r="AG6126" s="402"/>
      <c r="AH6126" s="402"/>
      <c r="AI6126" s="402"/>
      <c r="AJ6126" s="402"/>
    </row>
    <row r="6127" spans="10:36" hidden="1" x14ac:dyDescent="0.2">
      <c r="J6127" s="555" t="s">
        <v>987</v>
      </c>
      <c r="T6127" s="402"/>
      <c r="U6127" s="402"/>
      <c r="V6127" s="402"/>
      <c r="AG6127" s="402"/>
      <c r="AH6127" s="402"/>
      <c r="AI6127" s="402"/>
      <c r="AJ6127" s="402"/>
    </row>
    <row r="6128" spans="10:36" hidden="1" x14ac:dyDescent="0.2">
      <c r="J6128" s="555" t="s">
        <v>987</v>
      </c>
      <c r="T6128" s="402"/>
      <c r="U6128" s="402"/>
      <c r="V6128" s="402"/>
      <c r="AG6128" s="402"/>
      <c r="AH6128" s="402"/>
      <c r="AI6128" s="402"/>
      <c r="AJ6128" s="402"/>
    </row>
    <row r="6129" spans="10:36" hidden="1" x14ac:dyDescent="0.2">
      <c r="J6129" s="555" t="s">
        <v>987</v>
      </c>
      <c r="T6129" s="402"/>
      <c r="U6129" s="402"/>
      <c r="V6129" s="402"/>
      <c r="AG6129" s="402"/>
      <c r="AH6129" s="402"/>
      <c r="AI6129" s="402"/>
      <c r="AJ6129" s="402"/>
    </row>
    <row r="6130" spans="10:36" hidden="1" x14ac:dyDescent="0.2">
      <c r="J6130" s="555" t="s">
        <v>987</v>
      </c>
      <c r="T6130" s="402"/>
      <c r="U6130" s="402"/>
      <c r="V6130" s="402"/>
      <c r="AG6130" s="402"/>
      <c r="AH6130" s="402"/>
      <c r="AI6130" s="402"/>
      <c r="AJ6130" s="402"/>
    </row>
    <row r="6131" spans="10:36" hidden="1" x14ac:dyDescent="0.2">
      <c r="J6131" s="555" t="s">
        <v>987</v>
      </c>
      <c r="T6131" s="402"/>
      <c r="U6131" s="402"/>
      <c r="V6131" s="402"/>
      <c r="AG6131" s="402"/>
      <c r="AH6131" s="402"/>
      <c r="AI6131" s="402"/>
      <c r="AJ6131" s="402"/>
    </row>
    <row r="6132" spans="10:36" hidden="1" x14ac:dyDescent="0.2">
      <c r="J6132" s="555" t="s">
        <v>987</v>
      </c>
      <c r="T6132" s="402"/>
      <c r="U6132" s="402"/>
      <c r="V6132" s="402"/>
      <c r="AG6132" s="402"/>
      <c r="AH6132" s="402"/>
      <c r="AI6132" s="402"/>
      <c r="AJ6132" s="402"/>
    </row>
    <row r="6133" spans="10:36" hidden="1" x14ac:dyDescent="0.2">
      <c r="J6133" s="555" t="s">
        <v>987</v>
      </c>
      <c r="T6133" s="402"/>
      <c r="U6133" s="402"/>
      <c r="V6133" s="402"/>
      <c r="AG6133" s="402"/>
      <c r="AH6133" s="402"/>
      <c r="AI6133" s="402"/>
      <c r="AJ6133" s="402"/>
    </row>
    <row r="6134" spans="10:36" hidden="1" x14ac:dyDescent="0.2">
      <c r="J6134" s="555" t="s">
        <v>987</v>
      </c>
      <c r="T6134" s="402"/>
      <c r="U6134" s="402"/>
      <c r="V6134" s="402"/>
      <c r="AG6134" s="402"/>
      <c r="AH6134" s="402"/>
      <c r="AI6134" s="402"/>
      <c r="AJ6134" s="402"/>
    </row>
    <row r="6135" spans="10:36" hidden="1" x14ac:dyDescent="0.2">
      <c r="J6135" s="555" t="s">
        <v>987</v>
      </c>
      <c r="T6135" s="402"/>
      <c r="U6135" s="402"/>
      <c r="V6135" s="402"/>
      <c r="AG6135" s="402"/>
      <c r="AH6135" s="402"/>
      <c r="AI6135" s="402"/>
      <c r="AJ6135" s="402"/>
    </row>
    <row r="6136" spans="10:36" hidden="1" x14ac:dyDescent="0.2">
      <c r="J6136" s="555" t="s">
        <v>987</v>
      </c>
      <c r="T6136" s="402"/>
      <c r="U6136" s="402"/>
      <c r="V6136" s="402"/>
      <c r="AG6136" s="402"/>
      <c r="AH6136" s="402"/>
      <c r="AI6136" s="402"/>
      <c r="AJ6136" s="402"/>
    </row>
    <row r="6137" spans="10:36" hidden="1" x14ac:dyDescent="0.2">
      <c r="J6137" s="555" t="s">
        <v>987</v>
      </c>
      <c r="T6137" s="402"/>
      <c r="U6137" s="402"/>
      <c r="V6137" s="402"/>
      <c r="AG6137" s="402"/>
      <c r="AH6137" s="402"/>
      <c r="AI6137" s="402"/>
      <c r="AJ6137" s="402"/>
    </row>
    <row r="6138" spans="10:36" hidden="1" x14ac:dyDescent="0.2">
      <c r="J6138" s="555" t="s">
        <v>987</v>
      </c>
      <c r="T6138" s="402"/>
      <c r="U6138" s="402"/>
      <c r="V6138" s="402"/>
      <c r="AG6138" s="402"/>
      <c r="AH6138" s="402"/>
      <c r="AI6138" s="402"/>
      <c r="AJ6138" s="402"/>
    </row>
    <row r="6139" spans="10:36" hidden="1" x14ac:dyDescent="0.2">
      <c r="J6139" s="555" t="s">
        <v>987</v>
      </c>
      <c r="T6139" s="402"/>
      <c r="U6139" s="402"/>
      <c r="V6139" s="402"/>
      <c r="AG6139" s="402"/>
      <c r="AH6139" s="402"/>
      <c r="AI6139" s="402"/>
      <c r="AJ6139" s="402"/>
    </row>
    <row r="6140" spans="10:36" hidden="1" x14ac:dyDescent="0.2">
      <c r="J6140" s="555" t="s">
        <v>987</v>
      </c>
      <c r="T6140" s="402"/>
      <c r="U6140" s="402"/>
      <c r="V6140" s="402"/>
      <c r="AG6140" s="402"/>
      <c r="AH6140" s="402"/>
      <c r="AI6140" s="402"/>
      <c r="AJ6140" s="402"/>
    </row>
    <row r="6141" spans="10:36" hidden="1" x14ac:dyDescent="0.2">
      <c r="J6141" s="555" t="s">
        <v>987</v>
      </c>
      <c r="T6141" s="402"/>
      <c r="U6141" s="402"/>
      <c r="V6141" s="402"/>
      <c r="AG6141" s="402"/>
      <c r="AH6141" s="402"/>
      <c r="AI6141" s="402"/>
      <c r="AJ6141" s="402"/>
    </row>
    <row r="6142" spans="10:36" hidden="1" x14ac:dyDescent="0.2">
      <c r="J6142" s="555" t="s">
        <v>987</v>
      </c>
      <c r="T6142" s="402"/>
      <c r="U6142" s="402"/>
      <c r="V6142" s="402"/>
      <c r="AG6142" s="402"/>
      <c r="AH6142" s="402"/>
      <c r="AI6142" s="402"/>
      <c r="AJ6142" s="402"/>
    </row>
    <row r="6143" spans="10:36" hidden="1" x14ac:dyDescent="0.2">
      <c r="J6143" s="555" t="s">
        <v>987</v>
      </c>
      <c r="T6143" s="402"/>
      <c r="U6143" s="402"/>
      <c r="V6143" s="402"/>
      <c r="AG6143" s="402"/>
      <c r="AH6143" s="402"/>
      <c r="AI6143" s="402"/>
      <c r="AJ6143" s="402"/>
    </row>
    <row r="6144" spans="10:36" hidden="1" x14ac:dyDescent="0.2">
      <c r="J6144" s="555" t="s">
        <v>987</v>
      </c>
      <c r="T6144" s="402"/>
      <c r="U6144" s="402"/>
      <c r="V6144" s="402"/>
      <c r="AG6144" s="402"/>
      <c r="AH6144" s="402"/>
      <c r="AI6144" s="402"/>
      <c r="AJ6144" s="402"/>
    </row>
    <row r="6145" spans="10:36" hidden="1" x14ac:dyDescent="0.2">
      <c r="J6145" s="555" t="s">
        <v>987</v>
      </c>
      <c r="T6145" s="402"/>
      <c r="U6145" s="402"/>
      <c r="V6145" s="402"/>
      <c r="AG6145" s="402"/>
      <c r="AH6145" s="402"/>
      <c r="AI6145" s="402"/>
      <c r="AJ6145" s="402"/>
    </row>
    <row r="6146" spans="10:36" hidden="1" x14ac:dyDescent="0.2">
      <c r="J6146" s="555" t="s">
        <v>987</v>
      </c>
      <c r="T6146" s="402"/>
      <c r="U6146" s="402"/>
      <c r="V6146" s="402"/>
      <c r="AG6146" s="402"/>
      <c r="AH6146" s="402"/>
      <c r="AI6146" s="402"/>
      <c r="AJ6146" s="402"/>
    </row>
    <row r="6147" spans="10:36" hidden="1" x14ac:dyDescent="0.2">
      <c r="J6147" s="555" t="s">
        <v>987</v>
      </c>
      <c r="T6147" s="402"/>
      <c r="U6147" s="402"/>
      <c r="V6147" s="402"/>
      <c r="AG6147" s="402"/>
      <c r="AH6147" s="402"/>
      <c r="AI6147" s="402"/>
      <c r="AJ6147" s="402"/>
    </row>
    <row r="6148" spans="10:36" hidden="1" x14ac:dyDescent="0.2">
      <c r="J6148" s="555" t="s">
        <v>987</v>
      </c>
      <c r="T6148" s="402"/>
      <c r="U6148" s="402"/>
      <c r="V6148" s="402"/>
      <c r="AG6148" s="402"/>
      <c r="AH6148" s="402"/>
      <c r="AI6148" s="402"/>
      <c r="AJ6148" s="402"/>
    </row>
    <row r="6149" spans="10:36" hidden="1" x14ac:dyDescent="0.2">
      <c r="J6149" s="555" t="s">
        <v>987</v>
      </c>
      <c r="T6149" s="402"/>
      <c r="U6149" s="402"/>
      <c r="V6149" s="402"/>
      <c r="AG6149" s="402"/>
      <c r="AH6149" s="402"/>
      <c r="AI6149" s="402"/>
      <c r="AJ6149" s="402"/>
    </row>
    <row r="6150" spans="10:36" hidden="1" x14ac:dyDescent="0.2">
      <c r="J6150" s="555" t="s">
        <v>987</v>
      </c>
      <c r="T6150" s="402"/>
      <c r="U6150" s="402"/>
      <c r="V6150" s="402"/>
      <c r="AG6150" s="402"/>
      <c r="AH6150" s="402"/>
      <c r="AI6150" s="402"/>
      <c r="AJ6150" s="402"/>
    </row>
    <row r="6151" spans="10:36" hidden="1" x14ac:dyDescent="0.2">
      <c r="J6151" s="555" t="s">
        <v>987</v>
      </c>
      <c r="T6151" s="402"/>
      <c r="U6151" s="402"/>
      <c r="V6151" s="402"/>
      <c r="AG6151" s="402"/>
      <c r="AH6151" s="402"/>
      <c r="AI6151" s="402"/>
      <c r="AJ6151" s="402"/>
    </row>
    <row r="6152" spans="10:36" hidden="1" x14ac:dyDescent="0.2">
      <c r="J6152" s="555" t="s">
        <v>987</v>
      </c>
      <c r="T6152" s="402"/>
      <c r="U6152" s="402"/>
      <c r="V6152" s="402"/>
      <c r="AG6152" s="402"/>
      <c r="AH6152" s="402"/>
      <c r="AI6152" s="402"/>
      <c r="AJ6152" s="402"/>
    </row>
    <row r="6153" spans="10:36" hidden="1" x14ac:dyDescent="0.2">
      <c r="J6153" s="555" t="s">
        <v>987</v>
      </c>
      <c r="T6153" s="402"/>
      <c r="U6153" s="402"/>
      <c r="V6153" s="402"/>
      <c r="AG6153" s="402"/>
      <c r="AH6153" s="402"/>
      <c r="AI6153" s="402"/>
      <c r="AJ6153" s="402"/>
    </row>
    <row r="6154" spans="10:36" hidden="1" x14ac:dyDescent="0.2">
      <c r="J6154" s="555" t="s">
        <v>987</v>
      </c>
      <c r="T6154" s="402"/>
      <c r="U6154" s="402"/>
      <c r="V6154" s="402"/>
      <c r="AG6154" s="402"/>
      <c r="AH6154" s="402"/>
      <c r="AI6154" s="402"/>
      <c r="AJ6154" s="402"/>
    </row>
    <row r="6155" spans="10:36" hidden="1" x14ac:dyDescent="0.2">
      <c r="J6155" s="555" t="s">
        <v>987</v>
      </c>
      <c r="T6155" s="402"/>
      <c r="U6155" s="402"/>
      <c r="V6155" s="402"/>
      <c r="AG6155" s="402"/>
      <c r="AH6155" s="402"/>
      <c r="AI6155" s="402"/>
      <c r="AJ6155" s="402"/>
    </row>
    <row r="6156" spans="10:36" hidden="1" x14ac:dyDescent="0.2">
      <c r="J6156" s="555" t="s">
        <v>987</v>
      </c>
      <c r="T6156" s="402"/>
      <c r="U6156" s="402"/>
      <c r="V6156" s="402"/>
      <c r="AG6156" s="402"/>
      <c r="AH6156" s="402"/>
      <c r="AI6156" s="402"/>
      <c r="AJ6156" s="402"/>
    </row>
    <row r="6157" spans="10:36" hidden="1" x14ac:dyDescent="0.2">
      <c r="J6157" s="555" t="s">
        <v>987</v>
      </c>
      <c r="T6157" s="402"/>
      <c r="U6157" s="402"/>
      <c r="V6157" s="402"/>
      <c r="AG6157" s="402"/>
      <c r="AH6157" s="402"/>
      <c r="AI6157" s="402"/>
      <c r="AJ6157" s="402"/>
    </row>
    <row r="6158" spans="10:36" hidden="1" x14ac:dyDescent="0.2">
      <c r="J6158" s="555" t="s">
        <v>987</v>
      </c>
      <c r="T6158" s="402"/>
      <c r="U6158" s="402"/>
      <c r="V6158" s="402"/>
      <c r="AG6158" s="402"/>
      <c r="AH6158" s="402"/>
      <c r="AI6158" s="402"/>
      <c r="AJ6158" s="402"/>
    </row>
    <row r="6159" spans="10:36" hidden="1" x14ac:dyDescent="0.2">
      <c r="J6159" s="555" t="s">
        <v>987</v>
      </c>
      <c r="T6159" s="402"/>
      <c r="U6159" s="402"/>
      <c r="V6159" s="402"/>
      <c r="AG6159" s="402"/>
      <c r="AH6159" s="402"/>
      <c r="AI6159" s="402"/>
      <c r="AJ6159" s="402"/>
    </row>
    <row r="6160" spans="10:36" hidden="1" x14ac:dyDescent="0.2">
      <c r="J6160" s="555" t="s">
        <v>987</v>
      </c>
      <c r="T6160" s="402"/>
      <c r="U6160" s="402"/>
      <c r="V6160" s="402"/>
      <c r="AG6160" s="402"/>
      <c r="AH6160" s="402"/>
      <c r="AI6160" s="402"/>
      <c r="AJ6160" s="402"/>
    </row>
    <row r="6161" spans="10:36" hidden="1" x14ac:dyDescent="0.2">
      <c r="J6161" s="555" t="s">
        <v>987</v>
      </c>
      <c r="T6161" s="402"/>
      <c r="U6161" s="402"/>
      <c r="V6161" s="402"/>
      <c r="AG6161" s="402"/>
      <c r="AH6161" s="402"/>
      <c r="AI6161" s="402"/>
      <c r="AJ6161" s="402"/>
    </row>
    <row r="6162" spans="10:36" hidden="1" x14ac:dyDescent="0.2">
      <c r="J6162" s="555" t="s">
        <v>987</v>
      </c>
      <c r="T6162" s="402"/>
      <c r="U6162" s="402"/>
      <c r="V6162" s="402"/>
      <c r="AG6162" s="402"/>
      <c r="AH6162" s="402"/>
      <c r="AI6162" s="402"/>
      <c r="AJ6162" s="402"/>
    </row>
    <row r="6163" spans="10:36" hidden="1" x14ac:dyDescent="0.2">
      <c r="J6163" s="555" t="s">
        <v>987</v>
      </c>
      <c r="T6163" s="402"/>
      <c r="U6163" s="402"/>
      <c r="V6163" s="402"/>
      <c r="AG6163" s="402"/>
      <c r="AH6163" s="402"/>
      <c r="AI6163" s="402"/>
      <c r="AJ6163" s="402"/>
    </row>
    <row r="6164" spans="10:36" hidden="1" x14ac:dyDescent="0.2">
      <c r="J6164" s="555" t="s">
        <v>987</v>
      </c>
      <c r="T6164" s="402"/>
      <c r="U6164" s="402"/>
      <c r="V6164" s="402"/>
      <c r="AG6164" s="402"/>
      <c r="AH6164" s="402"/>
      <c r="AI6164" s="402"/>
      <c r="AJ6164" s="402"/>
    </row>
    <row r="6165" spans="10:36" hidden="1" x14ac:dyDescent="0.2">
      <c r="J6165" s="555" t="s">
        <v>987</v>
      </c>
      <c r="T6165" s="402"/>
      <c r="U6165" s="402"/>
      <c r="V6165" s="402"/>
      <c r="AG6165" s="402"/>
      <c r="AH6165" s="402"/>
      <c r="AI6165" s="402"/>
      <c r="AJ6165" s="402"/>
    </row>
    <row r="6166" spans="10:36" hidden="1" x14ac:dyDescent="0.2">
      <c r="J6166" s="555" t="s">
        <v>987</v>
      </c>
      <c r="T6166" s="402"/>
      <c r="U6166" s="402"/>
      <c r="V6166" s="402"/>
      <c r="AG6166" s="402"/>
      <c r="AH6166" s="402"/>
      <c r="AI6166" s="402"/>
      <c r="AJ6166" s="402"/>
    </row>
    <row r="6167" spans="10:36" hidden="1" x14ac:dyDescent="0.2">
      <c r="J6167" s="555" t="s">
        <v>987</v>
      </c>
      <c r="T6167" s="402"/>
      <c r="U6167" s="402"/>
      <c r="V6167" s="402"/>
      <c r="AG6167" s="402"/>
      <c r="AH6167" s="402"/>
      <c r="AI6167" s="402"/>
      <c r="AJ6167" s="402"/>
    </row>
    <row r="6168" spans="10:36" hidden="1" x14ac:dyDescent="0.2">
      <c r="J6168" s="555" t="s">
        <v>987</v>
      </c>
      <c r="T6168" s="402"/>
      <c r="U6168" s="402"/>
      <c r="V6168" s="402"/>
      <c r="AG6168" s="402"/>
      <c r="AH6168" s="402"/>
      <c r="AI6168" s="402"/>
      <c r="AJ6168" s="402"/>
    </row>
    <row r="6169" spans="10:36" hidden="1" x14ac:dyDescent="0.2">
      <c r="J6169" s="555" t="s">
        <v>987</v>
      </c>
      <c r="T6169" s="402"/>
      <c r="U6169" s="402"/>
      <c r="V6169" s="402"/>
      <c r="AG6169" s="402"/>
      <c r="AH6169" s="402"/>
      <c r="AI6169" s="402"/>
      <c r="AJ6169" s="402"/>
    </row>
    <row r="6170" spans="10:36" hidden="1" x14ac:dyDescent="0.2">
      <c r="J6170" s="555" t="s">
        <v>987</v>
      </c>
      <c r="T6170" s="402"/>
      <c r="U6170" s="402"/>
      <c r="V6170" s="402"/>
      <c r="AG6170" s="402"/>
      <c r="AH6170" s="402"/>
      <c r="AI6170" s="402"/>
      <c r="AJ6170" s="402"/>
    </row>
    <row r="6171" spans="10:36" hidden="1" x14ac:dyDescent="0.2">
      <c r="J6171" s="555" t="s">
        <v>987</v>
      </c>
      <c r="T6171" s="402"/>
      <c r="U6171" s="402"/>
      <c r="V6171" s="402"/>
      <c r="AG6171" s="402"/>
      <c r="AH6171" s="402"/>
      <c r="AI6171" s="402"/>
      <c r="AJ6171" s="402"/>
    </row>
    <row r="6172" spans="10:36" hidden="1" x14ac:dyDescent="0.2">
      <c r="J6172" s="555" t="s">
        <v>987</v>
      </c>
      <c r="T6172" s="402"/>
      <c r="U6172" s="402"/>
      <c r="V6172" s="402"/>
      <c r="AG6172" s="402"/>
      <c r="AH6172" s="402"/>
      <c r="AI6172" s="402"/>
      <c r="AJ6172" s="402"/>
    </row>
    <row r="6173" spans="10:36" hidden="1" x14ac:dyDescent="0.2">
      <c r="J6173" s="555" t="s">
        <v>987</v>
      </c>
      <c r="T6173" s="402"/>
      <c r="U6173" s="402"/>
      <c r="V6173" s="402"/>
      <c r="AG6173" s="402"/>
      <c r="AH6173" s="402"/>
      <c r="AI6173" s="402"/>
      <c r="AJ6173" s="402"/>
    </row>
    <row r="6174" spans="10:36" hidden="1" x14ac:dyDescent="0.2">
      <c r="J6174" s="555" t="s">
        <v>987</v>
      </c>
      <c r="T6174" s="402"/>
      <c r="U6174" s="402"/>
      <c r="V6174" s="402"/>
      <c r="AG6174" s="402"/>
      <c r="AH6174" s="402"/>
      <c r="AI6174" s="402"/>
      <c r="AJ6174" s="402"/>
    </row>
    <row r="6175" spans="10:36" hidden="1" x14ac:dyDescent="0.2">
      <c r="J6175" s="555" t="s">
        <v>987</v>
      </c>
      <c r="T6175" s="402"/>
      <c r="U6175" s="402"/>
      <c r="V6175" s="402"/>
      <c r="AG6175" s="402"/>
      <c r="AH6175" s="402"/>
      <c r="AI6175" s="402"/>
      <c r="AJ6175" s="402"/>
    </row>
    <row r="6176" spans="10:36" hidden="1" x14ac:dyDescent="0.2">
      <c r="J6176" s="555" t="s">
        <v>987</v>
      </c>
      <c r="T6176" s="402"/>
      <c r="U6176" s="402"/>
      <c r="V6176" s="402"/>
      <c r="AG6176" s="402"/>
      <c r="AH6176" s="402"/>
      <c r="AI6176" s="402"/>
      <c r="AJ6176" s="402"/>
    </row>
    <row r="6177" spans="10:36" hidden="1" x14ac:dyDescent="0.2">
      <c r="J6177" s="555" t="s">
        <v>987</v>
      </c>
      <c r="T6177" s="402"/>
      <c r="U6177" s="402"/>
      <c r="V6177" s="402"/>
      <c r="AG6177" s="402"/>
      <c r="AH6177" s="402"/>
      <c r="AI6177" s="402"/>
      <c r="AJ6177" s="402"/>
    </row>
    <row r="6178" spans="10:36" hidden="1" x14ac:dyDescent="0.2">
      <c r="J6178" s="555" t="s">
        <v>987</v>
      </c>
      <c r="T6178" s="402"/>
      <c r="U6178" s="402"/>
      <c r="V6178" s="402"/>
      <c r="AG6178" s="402"/>
      <c r="AH6178" s="402"/>
      <c r="AI6178" s="402"/>
      <c r="AJ6178" s="402"/>
    </row>
    <row r="6179" spans="10:36" hidden="1" x14ac:dyDescent="0.2">
      <c r="J6179" s="555" t="s">
        <v>987</v>
      </c>
      <c r="T6179" s="402"/>
      <c r="U6179" s="402"/>
      <c r="V6179" s="402"/>
      <c r="AG6179" s="402"/>
      <c r="AH6179" s="402"/>
      <c r="AI6179" s="402"/>
      <c r="AJ6179" s="402"/>
    </row>
    <row r="6180" spans="10:36" hidden="1" x14ac:dyDescent="0.2">
      <c r="J6180" s="555" t="s">
        <v>987</v>
      </c>
      <c r="T6180" s="402"/>
      <c r="U6180" s="402"/>
      <c r="V6180" s="402"/>
      <c r="AG6180" s="402"/>
      <c r="AH6180" s="402"/>
      <c r="AI6180" s="402"/>
      <c r="AJ6180" s="402"/>
    </row>
    <row r="6181" spans="10:36" hidden="1" x14ac:dyDescent="0.2">
      <c r="J6181" s="555" t="s">
        <v>987</v>
      </c>
      <c r="T6181" s="402"/>
      <c r="U6181" s="402"/>
      <c r="V6181" s="402"/>
      <c r="AG6181" s="402"/>
      <c r="AH6181" s="402"/>
      <c r="AI6181" s="402"/>
      <c r="AJ6181" s="402"/>
    </row>
    <row r="6182" spans="10:36" hidden="1" x14ac:dyDescent="0.2">
      <c r="J6182" s="555" t="s">
        <v>987</v>
      </c>
      <c r="T6182" s="402"/>
      <c r="U6182" s="402"/>
      <c r="V6182" s="402"/>
      <c r="AG6182" s="402"/>
      <c r="AH6182" s="402"/>
      <c r="AI6182" s="402"/>
      <c r="AJ6182" s="402"/>
    </row>
    <row r="6183" spans="10:36" hidden="1" x14ac:dyDescent="0.2">
      <c r="J6183" s="555" t="s">
        <v>987</v>
      </c>
      <c r="T6183" s="402"/>
      <c r="U6183" s="402"/>
      <c r="V6183" s="402"/>
      <c r="AG6183" s="402"/>
      <c r="AH6183" s="402"/>
      <c r="AI6183" s="402"/>
      <c r="AJ6183" s="402"/>
    </row>
    <row r="6184" spans="10:36" hidden="1" x14ac:dyDescent="0.2">
      <c r="J6184" s="555" t="s">
        <v>987</v>
      </c>
      <c r="T6184" s="402"/>
      <c r="U6184" s="402"/>
      <c r="V6184" s="402"/>
      <c r="AG6184" s="402"/>
      <c r="AH6184" s="402"/>
      <c r="AI6184" s="402"/>
      <c r="AJ6184" s="402"/>
    </row>
    <row r="6185" spans="10:36" hidden="1" x14ac:dyDescent="0.2">
      <c r="J6185" s="555" t="s">
        <v>987</v>
      </c>
      <c r="T6185" s="402"/>
      <c r="U6185" s="402"/>
      <c r="V6185" s="402"/>
      <c r="AG6185" s="402"/>
      <c r="AH6185" s="402"/>
      <c r="AI6185" s="402"/>
      <c r="AJ6185" s="402"/>
    </row>
    <row r="6186" spans="10:36" hidden="1" x14ac:dyDescent="0.2">
      <c r="J6186" s="555" t="s">
        <v>987</v>
      </c>
      <c r="T6186" s="402"/>
      <c r="U6186" s="402"/>
      <c r="V6186" s="402"/>
      <c r="AG6186" s="402"/>
      <c r="AH6186" s="402"/>
      <c r="AI6186" s="402"/>
      <c r="AJ6186" s="402"/>
    </row>
    <row r="6187" spans="10:36" hidden="1" x14ac:dyDescent="0.2">
      <c r="J6187" s="555" t="s">
        <v>987</v>
      </c>
      <c r="T6187" s="402"/>
      <c r="U6187" s="402"/>
      <c r="V6187" s="402"/>
      <c r="AG6187" s="402"/>
      <c r="AH6187" s="402"/>
      <c r="AI6187" s="402"/>
      <c r="AJ6187" s="402"/>
    </row>
    <row r="6188" spans="10:36" hidden="1" x14ac:dyDescent="0.2">
      <c r="J6188" s="555" t="s">
        <v>987</v>
      </c>
      <c r="T6188" s="402"/>
      <c r="U6188" s="402"/>
      <c r="V6188" s="402"/>
      <c r="AG6188" s="402"/>
      <c r="AH6188" s="402"/>
      <c r="AI6188" s="402"/>
      <c r="AJ6188" s="402"/>
    </row>
    <row r="6189" spans="10:36" hidden="1" x14ac:dyDescent="0.2">
      <c r="J6189" s="555" t="s">
        <v>987</v>
      </c>
      <c r="T6189" s="402"/>
      <c r="U6189" s="402"/>
      <c r="V6189" s="402"/>
      <c r="AG6189" s="402"/>
      <c r="AH6189" s="402"/>
      <c r="AI6189" s="402"/>
      <c r="AJ6189" s="402"/>
    </row>
    <row r="6190" spans="10:36" hidden="1" x14ac:dyDescent="0.2">
      <c r="J6190" s="555" t="s">
        <v>987</v>
      </c>
      <c r="T6190" s="402"/>
      <c r="U6190" s="402"/>
      <c r="V6190" s="402"/>
      <c r="AG6190" s="402"/>
      <c r="AH6190" s="402"/>
      <c r="AI6190" s="402"/>
      <c r="AJ6190" s="402"/>
    </row>
    <row r="6191" spans="10:36" hidden="1" x14ac:dyDescent="0.2">
      <c r="J6191" s="555" t="s">
        <v>987</v>
      </c>
      <c r="T6191" s="402"/>
      <c r="U6191" s="402"/>
      <c r="V6191" s="402"/>
      <c r="AG6191" s="402"/>
      <c r="AH6191" s="402"/>
      <c r="AI6191" s="402"/>
      <c r="AJ6191" s="402"/>
    </row>
    <row r="6192" spans="10:36" hidden="1" x14ac:dyDescent="0.2">
      <c r="J6192" s="555" t="s">
        <v>987</v>
      </c>
      <c r="T6192" s="402"/>
      <c r="U6192" s="402"/>
      <c r="V6192" s="402"/>
      <c r="AG6192" s="402"/>
      <c r="AH6192" s="402"/>
      <c r="AI6192" s="402"/>
      <c r="AJ6192" s="402"/>
    </row>
    <row r="6193" spans="10:36" hidden="1" x14ac:dyDescent="0.2">
      <c r="J6193" s="555" t="s">
        <v>987</v>
      </c>
      <c r="T6193" s="402"/>
      <c r="U6193" s="402"/>
      <c r="V6193" s="402"/>
      <c r="AG6193" s="402"/>
      <c r="AH6193" s="402"/>
      <c r="AI6193" s="402"/>
      <c r="AJ6193" s="402"/>
    </row>
    <row r="6194" spans="10:36" hidden="1" x14ac:dyDescent="0.2">
      <c r="J6194" s="555" t="s">
        <v>987</v>
      </c>
      <c r="T6194" s="402"/>
      <c r="U6194" s="402"/>
      <c r="V6194" s="402"/>
      <c r="AG6194" s="402"/>
      <c r="AH6194" s="402"/>
      <c r="AI6194" s="402"/>
      <c r="AJ6194" s="402"/>
    </row>
    <row r="6195" spans="10:36" hidden="1" x14ac:dyDescent="0.2">
      <c r="J6195" s="555" t="s">
        <v>987</v>
      </c>
      <c r="T6195" s="402"/>
      <c r="U6195" s="402"/>
      <c r="V6195" s="402"/>
      <c r="AG6195" s="402"/>
      <c r="AH6195" s="402"/>
      <c r="AI6195" s="402"/>
      <c r="AJ6195" s="402"/>
    </row>
    <row r="6196" spans="10:36" hidden="1" x14ac:dyDescent="0.2">
      <c r="J6196" s="555" t="s">
        <v>987</v>
      </c>
      <c r="T6196" s="402"/>
      <c r="U6196" s="402"/>
      <c r="V6196" s="402"/>
      <c r="AG6196" s="402"/>
      <c r="AH6196" s="402"/>
      <c r="AI6196" s="402"/>
      <c r="AJ6196" s="402"/>
    </row>
    <row r="6197" spans="10:36" hidden="1" x14ac:dyDescent="0.2">
      <c r="J6197" s="555" t="s">
        <v>987</v>
      </c>
      <c r="T6197" s="402"/>
      <c r="U6197" s="402"/>
      <c r="V6197" s="402"/>
      <c r="AG6197" s="402"/>
      <c r="AH6197" s="402"/>
      <c r="AI6197" s="402"/>
      <c r="AJ6197" s="402"/>
    </row>
    <row r="6198" spans="10:36" hidden="1" x14ac:dyDescent="0.2">
      <c r="J6198" s="555" t="s">
        <v>987</v>
      </c>
      <c r="T6198" s="402"/>
      <c r="U6198" s="402"/>
      <c r="V6198" s="402"/>
      <c r="AG6198" s="402"/>
      <c r="AH6198" s="402"/>
      <c r="AI6198" s="402"/>
      <c r="AJ6198" s="402"/>
    </row>
    <row r="6199" spans="10:36" hidden="1" x14ac:dyDescent="0.2">
      <c r="J6199" s="555" t="s">
        <v>987</v>
      </c>
      <c r="T6199" s="402"/>
      <c r="U6199" s="402"/>
      <c r="V6199" s="402"/>
      <c r="AG6199" s="402"/>
      <c r="AH6199" s="402"/>
      <c r="AI6199" s="402"/>
      <c r="AJ6199" s="402"/>
    </row>
    <row r="6200" spans="10:36" hidden="1" x14ac:dyDescent="0.2">
      <c r="J6200" s="555" t="s">
        <v>987</v>
      </c>
      <c r="T6200" s="402"/>
      <c r="U6200" s="402"/>
      <c r="V6200" s="402"/>
      <c r="AG6200" s="402"/>
      <c r="AH6200" s="402"/>
      <c r="AI6200" s="402"/>
      <c r="AJ6200" s="402"/>
    </row>
    <row r="6201" spans="10:36" hidden="1" x14ac:dyDescent="0.2">
      <c r="J6201" s="555" t="s">
        <v>987</v>
      </c>
      <c r="T6201" s="402"/>
      <c r="U6201" s="402"/>
      <c r="V6201" s="402"/>
      <c r="AG6201" s="402"/>
      <c r="AH6201" s="402"/>
      <c r="AI6201" s="402"/>
      <c r="AJ6201" s="402"/>
    </row>
    <row r="6202" spans="10:36" hidden="1" x14ac:dyDescent="0.2">
      <c r="J6202" s="555" t="s">
        <v>987</v>
      </c>
      <c r="T6202" s="402"/>
      <c r="U6202" s="402"/>
      <c r="V6202" s="402"/>
      <c r="AG6202" s="402"/>
      <c r="AH6202" s="402"/>
      <c r="AI6202" s="402"/>
      <c r="AJ6202" s="402"/>
    </row>
    <row r="6203" spans="10:36" hidden="1" x14ac:dyDescent="0.2">
      <c r="J6203" s="555" t="s">
        <v>987</v>
      </c>
      <c r="T6203" s="402"/>
      <c r="U6203" s="402"/>
      <c r="V6203" s="402"/>
      <c r="AG6203" s="402"/>
      <c r="AH6203" s="402"/>
      <c r="AI6203" s="402"/>
      <c r="AJ6203" s="402"/>
    </row>
    <row r="6204" spans="10:36" hidden="1" x14ac:dyDescent="0.2">
      <c r="J6204" s="555" t="s">
        <v>987</v>
      </c>
      <c r="T6204" s="402"/>
      <c r="U6204" s="402"/>
      <c r="V6204" s="402"/>
      <c r="AG6204" s="402"/>
      <c r="AH6204" s="402"/>
      <c r="AI6204" s="402"/>
      <c r="AJ6204" s="402"/>
    </row>
    <row r="6205" spans="10:36" hidden="1" x14ac:dyDescent="0.2">
      <c r="J6205" s="555" t="s">
        <v>987</v>
      </c>
      <c r="T6205" s="402"/>
      <c r="U6205" s="402"/>
      <c r="V6205" s="402"/>
      <c r="AG6205" s="402"/>
      <c r="AH6205" s="402"/>
      <c r="AI6205" s="402"/>
      <c r="AJ6205" s="402"/>
    </row>
    <row r="6206" spans="10:36" hidden="1" x14ac:dyDescent="0.2">
      <c r="J6206" s="555" t="s">
        <v>987</v>
      </c>
      <c r="T6206" s="402"/>
      <c r="U6206" s="402"/>
      <c r="V6206" s="402"/>
      <c r="AG6206" s="402"/>
      <c r="AH6206" s="402"/>
      <c r="AI6206" s="402"/>
      <c r="AJ6206" s="402"/>
    </row>
    <row r="6207" spans="10:36" hidden="1" x14ac:dyDescent="0.2">
      <c r="J6207" s="555" t="s">
        <v>987</v>
      </c>
      <c r="T6207" s="402"/>
      <c r="U6207" s="402"/>
      <c r="V6207" s="402"/>
      <c r="AG6207" s="402"/>
      <c r="AH6207" s="402"/>
      <c r="AI6207" s="402"/>
      <c r="AJ6207" s="402"/>
    </row>
    <row r="6208" spans="10:36" hidden="1" x14ac:dyDescent="0.2">
      <c r="J6208" s="555" t="s">
        <v>987</v>
      </c>
      <c r="T6208" s="402"/>
      <c r="U6208" s="402"/>
      <c r="V6208" s="402"/>
      <c r="AG6208" s="402"/>
      <c r="AH6208" s="402"/>
      <c r="AI6208" s="402"/>
      <c r="AJ6208" s="402"/>
    </row>
    <row r="6209" spans="10:36" hidden="1" x14ac:dyDescent="0.2">
      <c r="J6209" s="555" t="s">
        <v>987</v>
      </c>
      <c r="T6209" s="402"/>
      <c r="U6209" s="402"/>
      <c r="V6209" s="402"/>
      <c r="AG6209" s="402"/>
      <c r="AH6209" s="402"/>
      <c r="AI6209" s="402"/>
      <c r="AJ6209" s="402"/>
    </row>
    <row r="6210" spans="10:36" hidden="1" x14ac:dyDescent="0.2">
      <c r="J6210" s="555" t="s">
        <v>987</v>
      </c>
      <c r="T6210" s="402"/>
      <c r="U6210" s="402"/>
      <c r="V6210" s="402"/>
      <c r="AG6210" s="402"/>
      <c r="AH6210" s="402"/>
      <c r="AI6210" s="402"/>
      <c r="AJ6210" s="402"/>
    </row>
    <row r="6211" spans="10:36" hidden="1" x14ac:dyDescent="0.2">
      <c r="J6211" s="555" t="s">
        <v>987</v>
      </c>
      <c r="T6211" s="402"/>
      <c r="U6211" s="402"/>
      <c r="V6211" s="402"/>
      <c r="AG6211" s="402"/>
      <c r="AH6211" s="402"/>
      <c r="AI6211" s="402"/>
      <c r="AJ6211" s="402"/>
    </row>
    <row r="6212" spans="10:36" hidden="1" x14ac:dyDescent="0.2">
      <c r="J6212" s="555" t="s">
        <v>987</v>
      </c>
      <c r="T6212" s="402"/>
      <c r="U6212" s="402"/>
      <c r="V6212" s="402"/>
      <c r="AG6212" s="402"/>
      <c r="AH6212" s="402"/>
      <c r="AI6212" s="402"/>
      <c r="AJ6212" s="402"/>
    </row>
    <row r="6213" spans="10:36" hidden="1" x14ac:dyDescent="0.2">
      <c r="J6213" s="555" t="s">
        <v>987</v>
      </c>
      <c r="T6213" s="402"/>
      <c r="U6213" s="402"/>
      <c r="V6213" s="402"/>
      <c r="AG6213" s="402"/>
      <c r="AH6213" s="402"/>
      <c r="AI6213" s="402"/>
      <c r="AJ6213" s="402"/>
    </row>
    <row r="6214" spans="10:36" hidden="1" x14ac:dyDescent="0.2">
      <c r="J6214" s="555" t="s">
        <v>987</v>
      </c>
      <c r="T6214" s="402"/>
      <c r="U6214" s="402"/>
      <c r="V6214" s="402"/>
      <c r="AG6214" s="402"/>
      <c r="AH6214" s="402"/>
      <c r="AI6214" s="402"/>
      <c r="AJ6214" s="402"/>
    </row>
    <row r="6215" spans="10:36" hidden="1" x14ac:dyDescent="0.2">
      <c r="J6215" s="555" t="s">
        <v>987</v>
      </c>
      <c r="T6215" s="402"/>
      <c r="U6215" s="402"/>
      <c r="V6215" s="402"/>
      <c r="AG6215" s="402"/>
      <c r="AH6215" s="402"/>
      <c r="AI6215" s="402"/>
      <c r="AJ6215" s="402"/>
    </row>
    <row r="6216" spans="10:36" hidden="1" x14ac:dyDescent="0.2">
      <c r="J6216" s="555" t="s">
        <v>987</v>
      </c>
      <c r="T6216" s="402"/>
      <c r="U6216" s="402"/>
      <c r="V6216" s="402"/>
      <c r="AG6216" s="402"/>
      <c r="AH6216" s="402"/>
      <c r="AI6216" s="402"/>
      <c r="AJ6216" s="402"/>
    </row>
    <row r="6217" spans="10:36" hidden="1" x14ac:dyDescent="0.2">
      <c r="J6217" s="555" t="s">
        <v>987</v>
      </c>
      <c r="T6217" s="402"/>
      <c r="U6217" s="402"/>
      <c r="V6217" s="402"/>
      <c r="AG6217" s="402"/>
      <c r="AH6217" s="402"/>
      <c r="AI6217" s="402"/>
      <c r="AJ6217" s="402"/>
    </row>
    <row r="6218" spans="10:36" hidden="1" x14ac:dyDescent="0.2">
      <c r="J6218" s="555" t="s">
        <v>987</v>
      </c>
      <c r="T6218" s="402"/>
      <c r="U6218" s="402"/>
      <c r="V6218" s="402"/>
      <c r="AG6218" s="402"/>
      <c r="AH6218" s="402"/>
      <c r="AI6218" s="402"/>
      <c r="AJ6218" s="402"/>
    </row>
    <row r="6219" spans="10:36" hidden="1" x14ac:dyDescent="0.2">
      <c r="J6219" s="555" t="s">
        <v>987</v>
      </c>
      <c r="T6219" s="402"/>
      <c r="U6219" s="402"/>
      <c r="V6219" s="402"/>
      <c r="AG6219" s="402"/>
      <c r="AH6219" s="402"/>
      <c r="AI6219" s="402"/>
      <c r="AJ6219" s="402"/>
    </row>
    <row r="6220" spans="10:36" hidden="1" x14ac:dyDescent="0.2">
      <c r="J6220" s="555" t="s">
        <v>987</v>
      </c>
      <c r="T6220" s="402"/>
      <c r="U6220" s="402"/>
      <c r="V6220" s="402"/>
      <c r="AG6220" s="402"/>
      <c r="AH6220" s="402"/>
      <c r="AI6220" s="402"/>
      <c r="AJ6220" s="402"/>
    </row>
    <row r="6221" spans="10:36" hidden="1" x14ac:dyDescent="0.2">
      <c r="J6221" s="555" t="s">
        <v>987</v>
      </c>
      <c r="T6221" s="402"/>
      <c r="U6221" s="402"/>
      <c r="V6221" s="402"/>
      <c r="AG6221" s="402"/>
      <c r="AH6221" s="402"/>
      <c r="AI6221" s="402"/>
      <c r="AJ6221" s="402"/>
    </row>
    <row r="6222" spans="10:36" hidden="1" x14ac:dyDescent="0.2">
      <c r="J6222" s="555" t="s">
        <v>987</v>
      </c>
      <c r="T6222" s="402"/>
      <c r="U6222" s="402"/>
      <c r="V6222" s="402"/>
      <c r="AG6222" s="402"/>
      <c r="AH6222" s="402"/>
      <c r="AI6222" s="402"/>
      <c r="AJ6222" s="402"/>
    </row>
    <row r="6223" spans="10:36" hidden="1" x14ac:dyDescent="0.2">
      <c r="J6223" s="555" t="s">
        <v>987</v>
      </c>
      <c r="T6223" s="402"/>
      <c r="U6223" s="402"/>
      <c r="V6223" s="402"/>
      <c r="AG6223" s="402"/>
      <c r="AH6223" s="402"/>
      <c r="AI6223" s="402"/>
      <c r="AJ6223" s="402"/>
    </row>
    <row r="6224" spans="10:36" hidden="1" x14ac:dyDescent="0.2">
      <c r="J6224" s="555" t="s">
        <v>987</v>
      </c>
      <c r="T6224" s="402"/>
      <c r="U6224" s="402"/>
      <c r="V6224" s="402"/>
      <c r="AG6224" s="402"/>
      <c r="AH6224" s="402"/>
      <c r="AI6224" s="402"/>
      <c r="AJ6224" s="402"/>
    </row>
    <row r="6225" spans="10:36" hidden="1" x14ac:dyDescent="0.2">
      <c r="J6225" s="555" t="s">
        <v>987</v>
      </c>
      <c r="T6225" s="402"/>
      <c r="U6225" s="402"/>
      <c r="V6225" s="402"/>
      <c r="AG6225" s="402"/>
      <c r="AH6225" s="402"/>
      <c r="AI6225" s="402"/>
      <c r="AJ6225" s="402"/>
    </row>
    <row r="6226" spans="10:36" hidden="1" x14ac:dyDescent="0.2">
      <c r="J6226" s="555" t="s">
        <v>987</v>
      </c>
      <c r="T6226" s="402"/>
      <c r="U6226" s="402"/>
      <c r="V6226" s="402"/>
      <c r="AG6226" s="402"/>
      <c r="AH6226" s="402"/>
      <c r="AI6226" s="402"/>
      <c r="AJ6226" s="402"/>
    </row>
    <row r="6227" spans="10:36" hidden="1" x14ac:dyDescent="0.2">
      <c r="J6227" s="555" t="s">
        <v>987</v>
      </c>
      <c r="T6227" s="402"/>
      <c r="U6227" s="402"/>
      <c r="V6227" s="402"/>
      <c r="AG6227" s="402"/>
      <c r="AH6227" s="402"/>
      <c r="AI6227" s="402"/>
      <c r="AJ6227" s="402"/>
    </row>
    <row r="6228" spans="10:36" hidden="1" x14ac:dyDescent="0.2">
      <c r="J6228" s="555" t="s">
        <v>987</v>
      </c>
      <c r="T6228" s="402"/>
      <c r="U6228" s="402"/>
      <c r="V6228" s="402"/>
      <c r="AG6228" s="402"/>
      <c r="AH6228" s="402"/>
      <c r="AI6228" s="402"/>
      <c r="AJ6228" s="402"/>
    </row>
    <row r="6229" spans="10:36" hidden="1" x14ac:dyDescent="0.2">
      <c r="J6229" s="555" t="s">
        <v>987</v>
      </c>
      <c r="T6229" s="402"/>
      <c r="U6229" s="402"/>
      <c r="V6229" s="402"/>
      <c r="AG6229" s="402"/>
      <c r="AH6229" s="402"/>
      <c r="AI6229" s="402"/>
      <c r="AJ6229" s="402"/>
    </row>
    <row r="6230" spans="10:36" hidden="1" x14ac:dyDescent="0.2">
      <c r="J6230" s="555" t="s">
        <v>987</v>
      </c>
      <c r="T6230" s="402"/>
      <c r="U6230" s="402"/>
      <c r="V6230" s="402"/>
      <c r="AG6230" s="402"/>
      <c r="AH6230" s="402"/>
      <c r="AI6230" s="402"/>
      <c r="AJ6230" s="402"/>
    </row>
    <row r="6231" spans="10:36" hidden="1" x14ac:dyDescent="0.2">
      <c r="J6231" s="555" t="s">
        <v>987</v>
      </c>
      <c r="T6231" s="402"/>
      <c r="U6231" s="402"/>
      <c r="V6231" s="402"/>
      <c r="AG6231" s="402"/>
      <c r="AH6231" s="402"/>
      <c r="AI6231" s="402"/>
      <c r="AJ6231" s="402"/>
    </row>
    <row r="6232" spans="10:36" hidden="1" x14ac:dyDescent="0.2">
      <c r="J6232" s="555" t="s">
        <v>987</v>
      </c>
      <c r="T6232" s="402"/>
      <c r="U6232" s="402"/>
      <c r="V6232" s="402"/>
      <c r="AG6232" s="402"/>
      <c r="AH6232" s="402"/>
      <c r="AI6232" s="402"/>
      <c r="AJ6232" s="402"/>
    </row>
    <row r="6233" spans="10:36" hidden="1" x14ac:dyDescent="0.2">
      <c r="J6233" s="555" t="s">
        <v>987</v>
      </c>
      <c r="T6233" s="402"/>
      <c r="U6233" s="402"/>
      <c r="V6233" s="402"/>
      <c r="AG6233" s="402"/>
      <c r="AH6233" s="402"/>
      <c r="AI6233" s="402"/>
      <c r="AJ6233" s="402"/>
    </row>
    <row r="6234" spans="10:36" hidden="1" x14ac:dyDescent="0.2">
      <c r="J6234" s="555" t="s">
        <v>987</v>
      </c>
      <c r="T6234" s="402"/>
      <c r="U6234" s="402"/>
      <c r="V6234" s="402"/>
      <c r="AG6234" s="402"/>
      <c r="AH6234" s="402"/>
      <c r="AI6234" s="402"/>
      <c r="AJ6234" s="402"/>
    </row>
    <row r="6235" spans="10:36" hidden="1" x14ac:dyDescent="0.2">
      <c r="J6235" s="555" t="s">
        <v>987</v>
      </c>
      <c r="T6235" s="402"/>
      <c r="U6235" s="402"/>
      <c r="V6235" s="402"/>
      <c r="AG6235" s="402"/>
      <c r="AH6235" s="402"/>
      <c r="AI6235" s="402"/>
      <c r="AJ6235" s="402"/>
    </row>
    <row r="6236" spans="10:36" hidden="1" x14ac:dyDescent="0.2">
      <c r="J6236" s="555" t="s">
        <v>987</v>
      </c>
      <c r="T6236" s="402"/>
      <c r="U6236" s="402"/>
      <c r="V6236" s="402"/>
      <c r="AG6236" s="402"/>
      <c r="AH6236" s="402"/>
      <c r="AI6236" s="402"/>
      <c r="AJ6236" s="402"/>
    </row>
    <row r="6237" spans="10:36" hidden="1" x14ac:dyDescent="0.2">
      <c r="J6237" s="555" t="s">
        <v>987</v>
      </c>
      <c r="T6237" s="402"/>
      <c r="U6237" s="402"/>
      <c r="V6237" s="402"/>
      <c r="AG6237" s="402"/>
      <c r="AH6237" s="402"/>
      <c r="AI6237" s="402"/>
      <c r="AJ6237" s="402"/>
    </row>
    <row r="6238" spans="10:36" hidden="1" x14ac:dyDescent="0.2">
      <c r="J6238" s="555" t="s">
        <v>987</v>
      </c>
      <c r="T6238" s="402"/>
      <c r="U6238" s="402"/>
      <c r="V6238" s="402"/>
      <c r="AG6238" s="402"/>
      <c r="AH6238" s="402"/>
      <c r="AI6238" s="402"/>
      <c r="AJ6238" s="402"/>
    </row>
    <row r="6239" spans="10:36" hidden="1" x14ac:dyDescent="0.2">
      <c r="J6239" s="555" t="s">
        <v>987</v>
      </c>
      <c r="T6239" s="402"/>
      <c r="U6239" s="402"/>
      <c r="V6239" s="402"/>
      <c r="AG6239" s="402"/>
      <c r="AH6239" s="402"/>
      <c r="AI6239" s="402"/>
      <c r="AJ6239" s="402"/>
    </row>
    <row r="6240" spans="10:36" hidden="1" x14ac:dyDescent="0.2">
      <c r="J6240" s="555" t="s">
        <v>987</v>
      </c>
      <c r="T6240" s="402"/>
      <c r="U6240" s="402"/>
      <c r="V6240" s="402"/>
      <c r="AG6240" s="402"/>
      <c r="AH6240" s="402"/>
      <c r="AI6240" s="402"/>
      <c r="AJ6240" s="402"/>
    </row>
    <row r="6241" spans="10:36" hidden="1" x14ac:dyDescent="0.2">
      <c r="J6241" s="555" t="s">
        <v>987</v>
      </c>
      <c r="T6241" s="402"/>
      <c r="U6241" s="402"/>
      <c r="V6241" s="402"/>
      <c r="AG6241" s="402"/>
      <c r="AH6241" s="402"/>
      <c r="AI6241" s="402"/>
      <c r="AJ6241" s="402"/>
    </row>
    <row r="6242" spans="10:36" hidden="1" x14ac:dyDescent="0.2">
      <c r="J6242" s="555" t="s">
        <v>987</v>
      </c>
      <c r="T6242" s="402"/>
      <c r="U6242" s="402"/>
      <c r="V6242" s="402"/>
      <c r="AG6242" s="402"/>
      <c r="AH6242" s="402"/>
      <c r="AI6242" s="402"/>
      <c r="AJ6242" s="402"/>
    </row>
    <row r="6243" spans="10:36" hidden="1" x14ac:dyDescent="0.2">
      <c r="J6243" s="555" t="s">
        <v>987</v>
      </c>
      <c r="T6243" s="402"/>
      <c r="U6243" s="402"/>
      <c r="V6243" s="402"/>
      <c r="AG6243" s="402"/>
      <c r="AH6243" s="402"/>
      <c r="AI6243" s="402"/>
      <c r="AJ6243" s="402"/>
    </row>
    <row r="6244" spans="10:36" hidden="1" x14ac:dyDescent="0.2">
      <c r="J6244" s="555" t="s">
        <v>987</v>
      </c>
      <c r="T6244" s="402"/>
      <c r="U6244" s="402"/>
      <c r="V6244" s="402"/>
      <c r="AG6244" s="402"/>
      <c r="AH6244" s="402"/>
      <c r="AI6244" s="402"/>
      <c r="AJ6244" s="402"/>
    </row>
    <row r="6245" spans="10:36" hidden="1" x14ac:dyDescent="0.2">
      <c r="J6245" s="555" t="s">
        <v>987</v>
      </c>
      <c r="T6245" s="402"/>
      <c r="U6245" s="402"/>
      <c r="V6245" s="402"/>
      <c r="AG6245" s="402"/>
      <c r="AH6245" s="402"/>
      <c r="AI6245" s="402"/>
      <c r="AJ6245" s="402"/>
    </row>
    <row r="6246" spans="10:36" hidden="1" x14ac:dyDescent="0.2">
      <c r="J6246" s="555" t="s">
        <v>987</v>
      </c>
      <c r="T6246" s="402"/>
      <c r="U6246" s="402"/>
      <c r="V6246" s="402"/>
      <c r="AG6246" s="402"/>
      <c r="AH6246" s="402"/>
      <c r="AI6246" s="402"/>
      <c r="AJ6246" s="402"/>
    </row>
    <row r="6247" spans="10:36" hidden="1" x14ac:dyDescent="0.2">
      <c r="J6247" s="555" t="s">
        <v>987</v>
      </c>
      <c r="T6247" s="402"/>
      <c r="U6247" s="402"/>
      <c r="V6247" s="402"/>
      <c r="AG6247" s="402"/>
      <c r="AH6247" s="402"/>
      <c r="AI6247" s="402"/>
      <c r="AJ6247" s="402"/>
    </row>
    <row r="6248" spans="10:36" hidden="1" x14ac:dyDescent="0.2">
      <c r="J6248" s="555" t="s">
        <v>987</v>
      </c>
      <c r="T6248" s="402"/>
      <c r="U6248" s="402"/>
      <c r="V6248" s="402"/>
      <c r="AG6248" s="402"/>
      <c r="AH6248" s="402"/>
      <c r="AI6248" s="402"/>
      <c r="AJ6248" s="402"/>
    </row>
    <row r="6249" spans="10:36" hidden="1" x14ac:dyDescent="0.2">
      <c r="J6249" s="555" t="s">
        <v>987</v>
      </c>
      <c r="T6249" s="402"/>
      <c r="U6249" s="402"/>
      <c r="V6249" s="402"/>
      <c r="AG6249" s="402"/>
      <c r="AH6249" s="402"/>
      <c r="AI6249" s="402"/>
      <c r="AJ6249" s="402"/>
    </row>
    <row r="6250" spans="10:36" hidden="1" x14ac:dyDescent="0.2">
      <c r="J6250" s="555" t="s">
        <v>987</v>
      </c>
      <c r="T6250" s="402"/>
      <c r="U6250" s="402"/>
      <c r="V6250" s="402"/>
      <c r="AG6250" s="402"/>
      <c r="AH6250" s="402"/>
      <c r="AI6250" s="402"/>
      <c r="AJ6250" s="402"/>
    </row>
    <row r="6251" spans="10:36" hidden="1" x14ac:dyDescent="0.2">
      <c r="J6251" s="555" t="s">
        <v>987</v>
      </c>
      <c r="T6251" s="402"/>
      <c r="U6251" s="402"/>
      <c r="V6251" s="402"/>
      <c r="AG6251" s="402"/>
      <c r="AH6251" s="402"/>
      <c r="AI6251" s="402"/>
      <c r="AJ6251" s="402"/>
    </row>
    <row r="6252" spans="10:36" hidden="1" x14ac:dyDescent="0.2">
      <c r="J6252" s="555" t="s">
        <v>987</v>
      </c>
      <c r="T6252" s="402"/>
      <c r="U6252" s="402"/>
      <c r="V6252" s="402"/>
      <c r="AG6252" s="402"/>
      <c r="AH6252" s="402"/>
      <c r="AI6252" s="402"/>
      <c r="AJ6252" s="402"/>
    </row>
    <row r="6253" spans="10:36" hidden="1" x14ac:dyDescent="0.2">
      <c r="J6253" s="555" t="s">
        <v>987</v>
      </c>
      <c r="T6253" s="402"/>
      <c r="U6253" s="402"/>
      <c r="V6253" s="402"/>
      <c r="AG6253" s="402"/>
      <c r="AH6253" s="402"/>
      <c r="AI6253" s="402"/>
      <c r="AJ6253" s="402"/>
    </row>
    <row r="6254" spans="10:36" hidden="1" x14ac:dyDescent="0.2">
      <c r="J6254" s="555" t="s">
        <v>987</v>
      </c>
      <c r="T6254" s="402"/>
      <c r="U6254" s="402"/>
      <c r="V6254" s="402"/>
      <c r="AG6254" s="402"/>
      <c r="AH6254" s="402"/>
      <c r="AI6254" s="402"/>
      <c r="AJ6254" s="402"/>
    </row>
    <row r="6255" spans="10:36" hidden="1" x14ac:dyDescent="0.2">
      <c r="J6255" s="555" t="s">
        <v>987</v>
      </c>
      <c r="T6255" s="402"/>
      <c r="U6255" s="402"/>
      <c r="V6255" s="402"/>
      <c r="AG6255" s="402"/>
      <c r="AH6255" s="402"/>
      <c r="AI6255" s="402"/>
      <c r="AJ6255" s="402"/>
    </row>
    <row r="6256" spans="10:36" hidden="1" x14ac:dyDescent="0.2">
      <c r="J6256" s="555" t="s">
        <v>987</v>
      </c>
      <c r="T6256" s="402"/>
      <c r="U6256" s="402"/>
      <c r="V6256" s="402"/>
      <c r="AG6256" s="402"/>
      <c r="AH6256" s="402"/>
      <c r="AI6256" s="402"/>
      <c r="AJ6256" s="402"/>
    </row>
    <row r="6257" spans="10:36" hidden="1" x14ac:dyDescent="0.2">
      <c r="J6257" s="555" t="s">
        <v>987</v>
      </c>
      <c r="T6257" s="402"/>
      <c r="U6257" s="402"/>
      <c r="V6257" s="402"/>
      <c r="AG6257" s="402"/>
      <c r="AH6257" s="402"/>
      <c r="AI6257" s="402"/>
      <c r="AJ6257" s="402"/>
    </row>
    <row r="6258" spans="10:36" hidden="1" x14ac:dyDescent="0.2">
      <c r="J6258" s="555" t="s">
        <v>987</v>
      </c>
      <c r="T6258" s="402"/>
      <c r="U6258" s="402"/>
      <c r="V6258" s="402"/>
      <c r="AG6258" s="402"/>
      <c r="AH6258" s="402"/>
      <c r="AI6258" s="402"/>
      <c r="AJ6258" s="402"/>
    </row>
    <row r="6259" spans="10:36" hidden="1" x14ac:dyDescent="0.2">
      <c r="J6259" s="555" t="s">
        <v>987</v>
      </c>
      <c r="T6259" s="402"/>
      <c r="U6259" s="402"/>
      <c r="V6259" s="402"/>
      <c r="AG6259" s="402"/>
      <c r="AH6259" s="402"/>
      <c r="AI6259" s="402"/>
      <c r="AJ6259" s="402"/>
    </row>
    <row r="6260" spans="10:36" hidden="1" x14ac:dyDescent="0.2">
      <c r="J6260" s="555" t="s">
        <v>987</v>
      </c>
      <c r="T6260" s="402"/>
      <c r="U6260" s="402"/>
      <c r="V6260" s="402"/>
      <c r="AG6260" s="402"/>
      <c r="AH6260" s="402"/>
      <c r="AI6260" s="402"/>
      <c r="AJ6260" s="402"/>
    </row>
    <row r="6261" spans="10:36" hidden="1" x14ac:dyDescent="0.2">
      <c r="J6261" s="555" t="s">
        <v>987</v>
      </c>
      <c r="T6261" s="402"/>
      <c r="U6261" s="402"/>
      <c r="V6261" s="402"/>
      <c r="AG6261" s="402"/>
      <c r="AH6261" s="402"/>
      <c r="AI6261" s="402"/>
      <c r="AJ6261" s="402"/>
    </row>
    <row r="6262" spans="10:36" hidden="1" x14ac:dyDescent="0.2">
      <c r="J6262" s="555" t="s">
        <v>987</v>
      </c>
      <c r="T6262" s="402"/>
      <c r="U6262" s="402"/>
      <c r="V6262" s="402"/>
      <c r="AG6262" s="402"/>
      <c r="AH6262" s="402"/>
      <c r="AI6262" s="402"/>
      <c r="AJ6262" s="402"/>
    </row>
    <row r="6263" spans="10:36" hidden="1" x14ac:dyDescent="0.2">
      <c r="J6263" s="555" t="s">
        <v>987</v>
      </c>
      <c r="T6263" s="402"/>
      <c r="U6263" s="402"/>
      <c r="V6263" s="402"/>
      <c r="AG6263" s="402"/>
      <c r="AH6263" s="402"/>
      <c r="AI6263" s="402"/>
      <c r="AJ6263" s="402"/>
    </row>
    <row r="6264" spans="10:36" hidden="1" x14ac:dyDescent="0.2">
      <c r="J6264" s="555" t="s">
        <v>987</v>
      </c>
      <c r="T6264" s="402"/>
      <c r="U6264" s="402"/>
      <c r="V6264" s="402"/>
      <c r="AG6264" s="402"/>
      <c r="AH6264" s="402"/>
      <c r="AI6264" s="402"/>
      <c r="AJ6264" s="402"/>
    </row>
    <row r="6265" spans="10:36" hidden="1" x14ac:dyDescent="0.2">
      <c r="J6265" s="555" t="s">
        <v>987</v>
      </c>
      <c r="T6265" s="402"/>
      <c r="U6265" s="402"/>
      <c r="V6265" s="402"/>
      <c r="AG6265" s="402"/>
      <c r="AH6265" s="402"/>
      <c r="AI6265" s="402"/>
      <c r="AJ6265" s="402"/>
    </row>
    <row r="6266" spans="10:36" hidden="1" x14ac:dyDescent="0.2">
      <c r="J6266" s="555" t="s">
        <v>987</v>
      </c>
      <c r="T6266" s="402"/>
      <c r="U6266" s="402"/>
      <c r="V6266" s="402"/>
      <c r="AG6266" s="402"/>
      <c r="AH6266" s="402"/>
      <c r="AI6266" s="402"/>
      <c r="AJ6266" s="402"/>
    </row>
    <row r="6267" spans="10:36" hidden="1" x14ac:dyDescent="0.2">
      <c r="J6267" s="555" t="s">
        <v>987</v>
      </c>
      <c r="T6267" s="402"/>
      <c r="U6267" s="402"/>
      <c r="V6267" s="402"/>
      <c r="AG6267" s="402"/>
      <c r="AH6267" s="402"/>
      <c r="AI6267" s="402"/>
      <c r="AJ6267" s="402"/>
    </row>
    <row r="6268" spans="10:36" hidden="1" x14ac:dyDescent="0.2">
      <c r="J6268" s="555" t="s">
        <v>987</v>
      </c>
      <c r="T6268" s="402"/>
      <c r="U6268" s="402"/>
      <c r="V6268" s="402"/>
      <c r="AG6268" s="402"/>
      <c r="AH6268" s="402"/>
      <c r="AI6268" s="402"/>
      <c r="AJ6268" s="402"/>
    </row>
    <row r="6269" spans="10:36" hidden="1" x14ac:dyDescent="0.2">
      <c r="J6269" s="555" t="s">
        <v>987</v>
      </c>
      <c r="T6269" s="402"/>
      <c r="U6269" s="402"/>
      <c r="V6269" s="402"/>
      <c r="AG6269" s="402"/>
      <c r="AH6269" s="402"/>
      <c r="AI6269" s="402"/>
      <c r="AJ6269" s="402"/>
    </row>
    <row r="6270" spans="10:36" hidden="1" x14ac:dyDescent="0.2">
      <c r="J6270" s="555" t="s">
        <v>987</v>
      </c>
      <c r="T6270" s="402"/>
      <c r="U6270" s="402"/>
      <c r="V6270" s="402"/>
      <c r="AG6270" s="402"/>
      <c r="AH6270" s="402"/>
      <c r="AI6270" s="402"/>
      <c r="AJ6270" s="402"/>
    </row>
    <row r="6271" spans="10:36" hidden="1" x14ac:dyDescent="0.2">
      <c r="J6271" s="555" t="s">
        <v>987</v>
      </c>
      <c r="T6271" s="402"/>
      <c r="U6271" s="402"/>
      <c r="V6271" s="402"/>
      <c r="AG6271" s="402"/>
      <c r="AH6271" s="402"/>
      <c r="AI6271" s="402"/>
      <c r="AJ6271" s="402"/>
    </row>
    <row r="6272" spans="10:36" hidden="1" x14ac:dyDescent="0.2">
      <c r="J6272" s="555" t="s">
        <v>987</v>
      </c>
      <c r="T6272" s="402"/>
      <c r="U6272" s="402"/>
      <c r="V6272" s="402"/>
      <c r="AG6272" s="402"/>
      <c r="AH6272" s="402"/>
      <c r="AI6272" s="402"/>
      <c r="AJ6272" s="402"/>
    </row>
    <row r="6273" spans="10:36" hidden="1" x14ac:dyDescent="0.2">
      <c r="J6273" s="555" t="s">
        <v>987</v>
      </c>
      <c r="T6273" s="402"/>
      <c r="U6273" s="402"/>
      <c r="V6273" s="402"/>
      <c r="AG6273" s="402"/>
      <c r="AH6273" s="402"/>
      <c r="AI6273" s="402"/>
      <c r="AJ6273" s="402"/>
    </row>
    <row r="6274" spans="10:36" hidden="1" x14ac:dyDescent="0.2">
      <c r="J6274" s="555" t="s">
        <v>987</v>
      </c>
      <c r="T6274" s="402"/>
      <c r="U6274" s="402"/>
      <c r="V6274" s="402"/>
      <c r="AG6274" s="402"/>
      <c r="AH6274" s="402"/>
      <c r="AI6274" s="402"/>
      <c r="AJ6274" s="402"/>
    </row>
    <row r="6275" spans="10:36" hidden="1" x14ac:dyDescent="0.2">
      <c r="J6275" s="555" t="s">
        <v>987</v>
      </c>
      <c r="T6275" s="402"/>
      <c r="U6275" s="402"/>
      <c r="V6275" s="402"/>
      <c r="AG6275" s="402"/>
      <c r="AH6275" s="402"/>
      <c r="AI6275" s="402"/>
      <c r="AJ6275" s="402"/>
    </row>
    <row r="6276" spans="10:36" hidden="1" x14ac:dyDescent="0.2">
      <c r="J6276" s="555" t="s">
        <v>987</v>
      </c>
      <c r="T6276" s="402"/>
      <c r="U6276" s="402"/>
      <c r="V6276" s="402"/>
      <c r="AG6276" s="402"/>
      <c r="AH6276" s="402"/>
      <c r="AI6276" s="402"/>
      <c r="AJ6276" s="402"/>
    </row>
    <row r="6277" spans="10:36" hidden="1" x14ac:dyDescent="0.2">
      <c r="J6277" s="555" t="s">
        <v>987</v>
      </c>
      <c r="T6277" s="402"/>
      <c r="U6277" s="402"/>
      <c r="V6277" s="402"/>
      <c r="AG6277" s="402"/>
      <c r="AH6277" s="402"/>
      <c r="AI6277" s="402"/>
      <c r="AJ6277" s="402"/>
    </row>
    <row r="6278" spans="10:36" hidden="1" x14ac:dyDescent="0.2">
      <c r="J6278" s="555" t="s">
        <v>987</v>
      </c>
      <c r="T6278" s="402"/>
      <c r="U6278" s="402"/>
      <c r="V6278" s="402"/>
      <c r="AG6278" s="402"/>
      <c r="AH6278" s="402"/>
      <c r="AI6278" s="402"/>
      <c r="AJ6278" s="402"/>
    </row>
    <row r="6279" spans="10:36" hidden="1" x14ac:dyDescent="0.2">
      <c r="J6279" s="555" t="s">
        <v>987</v>
      </c>
      <c r="T6279" s="402"/>
      <c r="U6279" s="402"/>
      <c r="V6279" s="402"/>
      <c r="AG6279" s="402"/>
      <c r="AH6279" s="402"/>
      <c r="AI6279" s="402"/>
      <c r="AJ6279" s="402"/>
    </row>
    <row r="6280" spans="10:36" hidden="1" x14ac:dyDescent="0.2">
      <c r="J6280" s="555" t="s">
        <v>987</v>
      </c>
      <c r="T6280" s="402"/>
      <c r="U6280" s="402"/>
      <c r="V6280" s="402"/>
      <c r="AG6280" s="402"/>
      <c r="AH6280" s="402"/>
      <c r="AI6280" s="402"/>
      <c r="AJ6280" s="402"/>
    </row>
    <row r="6281" spans="10:36" hidden="1" x14ac:dyDescent="0.2">
      <c r="J6281" s="555" t="s">
        <v>987</v>
      </c>
      <c r="T6281" s="402"/>
      <c r="U6281" s="402"/>
      <c r="V6281" s="402"/>
      <c r="AG6281" s="402"/>
      <c r="AH6281" s="402"/>
      <c r="AI6281" s="402"/>
      <c r="AJ6281" s="402"/>
    </row>
    <row r="6282" spans="10:36" hidden="1" x14ac:dyDescent="0.2">
      <c r="J6282" s="555" t="s">
        <v>987</v>
      </c>
      <c r="T6282" s="402"/>
      <c r="U6282" s="402"/>
      <c r="V6282" s="402"/>
      <c r="AG6282" s="402"/>
      <c r="AH6282" s="402"/>
      <c r="AI6282" s="402"/>
      <c r="AJ6282" s="402"/>
    </row>
    <row r="6283" spans="10:36" hidden="1" x14ac:dyDescent="0.2">
      <c r="J6283" s="555" t="s">
        <v>987</v>
      </c>
      <c r="T6283" s="402"/>
      <c r="U6283" s="402"/>
      <c r="V6283" s="402"/>
      <c r="AG6283" s="402"/>
      <c r="AH6283" s="402"/>
      <c r="AI6283" s="402"/>
      <c r="AJ6283" s="402"/>
    </row>
    <row r="6284" spans="10:36" hidden="1" x14ac:dyDescent="0.2">
      <c r="J6284" s="555" t="s">
        <v>987</v>
      </c>
      <c r="T6284" s="402"/>
      <c r="U6284" s="402"/>
      <c r="V6284" s="402"/>
      <c r="AG6284" s="402"/>
      <c r="AH6284" s="402"/>
      <c r="AI6284" s="402"/>
      <c r="AJ6284" s="402"/>
    </row>
    <row r="6285" spans="10:36" hidden="1" x14ac:dyDescent="0.2">
      <c r="J6285" s="555" t="s">
        <v>987</v>
      </c>
      <c r="T6285" s="402"/>
      <c r="U6285" s="402"/>
      <c r="V6285" s="402"/>
      <c r="AG6285" s="402"/>
      <c r="AH6285" s="402"/>
      <c r="AI6285" s="402"/>
      <c r="AJ6285" s="402"/>
    </row>
    <row r="6286" spans="10:36" hidden="1" x14ac:dyDescent="0.2">
      <c r="J6286" s="555" t="s">
        <v>987</v>
      </c>
      <c r="T6286" s="402"/>
      <c r="U6286" s="402"/>
      <c r="V6286" s="402"/>
      <c r="AG6286" s="402"/>
      <c r="AH6286" s="402"/>
      <c r="AI6286" s="402"/>
      <c r="AJ6286" s="402"/>
    </row>
    <row r="6287" spans="10:36" hidden="1" x14ac:dyDescent="0.2">
      <c r="J6287" s="555" t="s">
        <v>987</v>
      </c>
      <c r="T6287" s="402"/>
      <c r="U6287" s="402"/>
      <c r="V6287" s="402"/>
      <c r="AG6287" s="402"/>
      <c r="AH6287" s="402"/>
      <c r="AI6287" s="402"/>
      <c r="AJ6287" s="402"/>
    </row>
    <row r="6288" spans="10:36" hidden="1" x14ac:dyDescent="0.2">
      <c r="J6288" s="555" t="s">
        <v>987</v>
      </c>
      <c r="T6288" s="402"/>
      <c r="U6288" s="402"/>
      <c r="V6288" s="402"/>
      <c r="AG6288" s="402"/>
      <c r="AH6288" s="402"/>
      <c r="AI6288" s="402"/>
      <c r="AJ6288" s="402"/>
    </row>
    <row r="6289" spans="10:36" hidden="1" x14ac:dyDescent="0.2">
      <c r="J6289" s="555" t="s">
        <v>987</v>
      </c>
      <c r="T6289" s="402"/>
      <c r="U6289" s="402"/>
      <c r="V6289" s="402"/>
      <c r="AG6289" s="402"/>
      <c r="AH6289" s="402"/>
      <c r="AI6289" s="402"/>
      <c r="AJ6289" s="402"/>
    </row>
    <row r="6290" spans="10:36" hidden="1" x14ac:dyDescent="0.2">
      <c r="J6290" s="555" t="s">
        <v>987</v>
      </c>
      <c r="T6290" s="402"/>
      <c r="U6290" s="402"/>
      <c r="V6290" s="402"/>
      <c r="AG6290" s="402"/>
      <c r="AH6290" s="402"/>
      <c r="AI6290" s="402"/>
      <c r="AJ6290" s="402"/>
    </row>
    <row r="6291" spans="10:36" hidden="1" x14ac:dyDescent="0.2">
      <c r="J6291" s="555" t="s">
        <v>987</v>
      </c>
      <c r="T6291" s="402"/>
      <c r="U6291" s="402"/>
      <c r="V6291" s="402"/>
      <c r="AG6291" s="402"/>
      <c r="AH6291" s="402"/>
      <c r="AI6291" s="402"/>
      <c r="AJ6291" s="402"/>
    </row>
    <row r="6292" spans="10:36" hidden="1" x14ac:dyDescent="0.2">
      <c r="J6292" s="555" t="s">
        <v>987</v>
      </c>
      <c r="T6292" s="402"/>
      <c r="U6292" s="402"/>
      <c r="V6292" s="402"/>
      <c r="AG6292" s="402"/>
      <c r="AH6292" s="402"/>
      <c r="AI6292" s="402"/>
      <c r="AJ6292" s="402"/>
    </row>
    <row r="6293" spans="10:36" hidden="1" x14ac:dyDescent="0.2">
      <c r="J6293" s="555" t="s">
        <v>987</v>
      </c>
      <c r="T6293" s="402"/>
      <c r="U6293" s="402"/>
      <c r="V6293" s="402"/>
      <c r="AG6293" s="402"/>
      <c r="AH6293" s="402"/>
      <c r="AI6293" s="402"/>
      <c r="AJ6293" s="402"/>
    </row>
    <row r="6294" spans="10:36" hidden="1" x14ac:dyDescent="0.2">
      <c r="J6294" s="555" t="s">
        <v>987</v>
      </c>
      <c r="T6294" s="402"/>
      <c r="U6294" s="402"/>
      <c r="V6294" s="402"/>
      <c r="AG6294" s="402"/>
      <c r="AH6294" s="402"/>
      <c r="AI6294" s="402"/>
      <c r="AJ6294" s="402"/>
    </row>
    <row r="6295" spans="10:36" hidden="1" x14ac:dyDescent="0.2">
      <c r="J6295" s="555" t="s">
        <v>987</v>
      </c>
      <c r="T6295" s="402"/>
      <c r="U6295" s="402"/>
      <c r="V6295" s="402"/>
      <c r="AG6295" s="402"/>
      <c r="AH6295" s="402"/>
      <c r="AI6295" s="402"/>
      <c r="AJ6295" s="402"/>
    </row>
    <row r="6296" spans="10:36" hidden="1" x14ac:dyDescent="0.2">
      <c r="J6296" s="555" t="s">
        <v>987</v>
      </c>
      <c r="T6296" s="402"/>
      <c r="U6296" s="402"/>
      <c r="V6296" s="402"/>
      <c r="AG6296" s="402"/>
      <c r="AH6296" s="402"/>
      <c r="AI6296" s="402"/>
      <c r="AJ6296" s="402"/>
    </row>
    <row r="6297" spans="10:36" hidden="1" x14ac:dyDescent="0.2">
      <c r="J6297" s="555" t="s">
        <v>987</v>
      </c>
      <c r="T6297" s="402"/>
      <c r="U6297" s="402"/>
      <c r="V6297" s="402"/>
      <c r="AG6297" s="402"/>
      <c r="AH6297" s="402"/>
      <c r="AI6297" s="402"/>
      <c r="AJ6297" s="402"/>
    </row>
    <row r="6298" spans="10:36" hidden="1" x14ac:dyDescent="0.2">
      <c r="J6298" s="555" t="s">
        <v>987</v>
      </c>
      <c r="T6298" s="402"/>
      <c r="U6298" s="402"/>
      <c r="V6298" s="402"/>
      <c r="AG6298" s="402"/>
      <c r="AH6298" s="402"/>
      <c r="AI6298" s="402"/>
      <c r="AJ6298" s="402"/>
    </row>
    <row r="6299" spans="10:36" hidden="1" x14ac:dyDescent="0.2">
      <c r="J6299" s="555" t="s">
        <v>987</v>
      </c>
      <c r="T6299" s="402"/>
      <c r="U6299" s="402"/>
      <c r="V6299" s="402"/>
      <c r="AG6299" s="402"/>
      <c r="AH6299" s="402"/>
      <c r="AI6299" s="402"/>
      <c r="AJ6299" s="402"/>
    </row>
    <row r="6300" spans="10:36" hidden="1" x14ac:dyDescent="0.2">
      <c r="J6300" s="555" t="s">
        <v>987</v>
      </c>
      <c r="T6300" s="402"/>
      <c r="U6300" s="402"/>
      <c r="V6300" s="402"/>
      <c r="AG6300" s="402"/>
      <c r="AH6300" s="402"/>
      <c r="AI6300" s="402"/>
      <c r="AJ6300" s="402"/>
    </row>
    <row r="6301" spans="10:36" hidden="1" x14ac:dyDescent="0.2">
      <c r="J6301" s="555" t="s">
        <v>987</v>
      </c>
      <c r="T6301" s="402"/>
      <c r="U6301" s="402"/>
      <c r="V6301" s="402"/>
      <c r="AG6301" s="402"/>
      <c r="AH6301" s="402"/>
      <c r="AI6301" s="402"/>
      <c r="AJ6301" s="402"/>
    </row>
    <row r="6302" spans="10:36" hidden="1" x14ac:dyDescent="0.2">
      <c r="J6302" s="555" t="s">
        <v>987</v>
      </c>
      <c r="T6302" s="402"/>
      <c r="U6302" s="402"/>
      <c r="V6302" s="402"/>
      <c r="AG6302" s="402"/>
      <c r="AH6302" s="402"/>
      <c r="AI6302" s="402"/>
      <c r="AJ6302" s="402"/>
    </row>
    <row r="6303" spans="10:36" hidden="1" x14ac:dyDescent="0.2">
      <c r="J6303" s="555" t="s">
        <v>987</v>
      </c>
      <c r="T6303" s="402"/>
      <c r="U6303" s="402"/>
      <c r="V6303" s="402"/>
      <c r="AG6303" s="402"/>
      <c r="AH6303" s="402"/>
      <c r="AI6303" s="402"/>
      <c r="AJ6303" s="402"/>
    </row>
    <row r="6304" spans="10:36" hidden="1" x14ac:dyDescent="0.2">
      <c r="J6304" s="555" t="s">
        <v>987</v>
      </c>
      <c r="T6304" s="402"/>
      <c r="U6304" s="402"/>
      <c r="V6304" s="402"/>
      <c r="AG6304" s="402"/>
      <c r="AH6304" s="402"/>
      <c r="AI6304" s="402"/>
      <c r="AJ6304" s="402"/>
    </row>
    <row r="6305" spans="10:36" hidden="1" x14ac:dyDescent="0.2">
      <c r="J6305" s="555" t="s">
        <v>987</v>
      </c>
      <c r="T6305" s="402"/>
      <c r="U6305" s="402"/>
      <c r="V6305" s="402"/>
      <c r="AG6305" s="402"/>
      <c r="AH6305" s="402"/>
      <c r="AI6305" s="402"/>
      <c r="AJ6305" s="402"/>
    </row>
    <row r="6306" spans="10:36" hidden="1" x14ac:dyDescent="0.2">
      <c r="J6306" s="555" t="s">
        <v>987</v>
      </c>
      <c r="T6306" s="402"/>
      <c r="U6306" s="402"/>
      <c r="V6306" s="402"/>
      <c r="AG6306" s="402"/>
      <c r="AH6306" s="402"/>
      <c r="AI6306" s="402"/>
      <c r="AJ6306" s="402"/>
    </row>
    <row r="6307" spans="10:36" hidden="1" x14ac:dyDescent="0.2">
      <c r="J6307" s="555" t="s">
        <v>987</v>
      </c>
      <c r="T6307" s="402"/>
      <c r="U6307" s="402"/>
      <c r="V6307" s="402"/>
      <c r="AG6307" s="402"/>
      <c r="AH6307" s="402"/>
      <c r="AI6307" s="402"/>
      <c r="AJ6307" s="402"/>
    </row>
    <row r="6308" spans="10:36" hidden="1" x14ac:dyDescent="0.2">
      <c r="J6308" s="555" t="s">
        <v>987</v>
      </c>
      <c r="T6308" s="402"/>
      <c r="U6308" s="402"/>
      <c r="V6308" s="402"/>
      <c r="AG6308" s="402"/>
      <c r="AH6308" s="402"/>
      <c r="AI6308" s="402"/>
      <c r="AJ6308" s="402"/>
    </row>
    <row r="6309" spans="10:36" hidden="1" x14ac:dyDescent="0.2">
      <c r="J6309" s="555" t="s">
        <v>987</v>
      </c>
      <c r="T6309" s="402"/>
      <c r="U6309" s="402"/>
      <c r="V6309" s="402"/>
      <c r="AG6309" s="402"/>
      <c r="AH6309" s="402"/>
      <c r="AI6309" s="402"/>
      <c r="AJ6309" s="402"/>
    </row>
    <row r="6310" spans="10:36" hidden="1" x14ac:dyDescent="0.2">
      <c r="J6310" s="555" t="s">
        <v>987</v>
      </c>
      <c r="T6310" s="402"/>
      <c r="U6310" s="402"/>
      <c r="V6310" s="402"/>
      <c r="AG6310" s="402"/>
      <c r="AH6310" s="402"/>
      <c r="AI6310" s="402"/>
      <c r="AJ6310" s="402"/>
    </row>
    <row r="6311" spans="10:36" hidden="1" x14ac:dyDescent="0.2">
      <c r="J6311" s="555" t="s">
        <v>987</v>
      </c>
      <c r="T6311" s="402"/>
      <c r="U6311" s="402"/>
      <c r="V6311" s="402"/>
      <c r="AG6311" s="402"/>
      <c r="AH6311" s="402"/>
      <c r="AI6311" s="402"/>
      <c r="AJ6311" s="402"/>
    </row>
    <row r="6312" spans="10:36" hidden="1" x14ac:dyDescent="0.2">
      <c r="J6312" s="555" t="s">
        <v>987</v>
      </c>
      <c r="T6312" s="402"/>
      <c r="U6312" s="402"/>
      <c r="V6312" s="402"/>
      <c r="AG6312" s="402"/>
      <c r="AH6312" s="402"/>
      <c r="AI6312" s="402"/>
      <c r="AJ6312" s="402"/>
    </row>
    <row r="6313" spans="10:36" hidden="1" x14ac:dyDescent="0.2">
      <c r="J6313" s="555" t="s">
        <v>987</v>
      </c>
      <c r="T6313" s="402"/>
      <c r="U6313" s="402"/>
      <c r="V6313" s="402"/>
      <c r="AG6313" s="402"/>
      <c r="AH6313" s="402"/>
      <c r="AI6313" s="402"/>
      <c r="AJ6313" s="402"/>
    </row>
    <row r="6314" spans="10:36" hidden="1" x14ac:dyDescent="0.2">
      <c r="J6314" s="555" t="s">
        <v>987</v>
      </c>
      <c r="T6314" s="402"/>
      <c r="U6314" s="402"/>
      <c r="V6314" s="402"/>
      <c r="AG6314" s="402"/>
      <c r="AH6314" s="402"/>
      <c r="AI6314" s="402"/>
      <c r="AJ6314" s="402"/>
    </row>
    <row r="6315" spans="10:36" hidden="1" x14ac:dyDescent="0.2">
      <c r="J6315" s="555" t="s">
        <v>987</v>
      </c>
      <c r="T6315" s="402"/>
      <c r="U6315" s="402"/>
      <c r="V6315" s="402"/>
      <c r="AG6315" s="402"/>
      <c r="AH6315" s="402"/>
      <c r="AI6315" s="402"/>
      <c r="AJ6315" s="402"/>
    </row>
    <row r="6316" spans="10:36" hidden="1" x14ac:dyDescent="0.2">
      <c r="J6316" s="555" t="s">
        <v>987</v>
      </c>
      <c r="T6316" s="402"/>
      <c r="U6316" s="402"/>
      <c r="V6316" s="402"/>
      <c r="AG6316" s="402"/>
      <c r="AH6316" s="402"/>
      <c r="AI6316" s="402"/>
      <c r="AJ6316" s="402"/>
    </row>
    <row r="6317" spans="10:36" hidden="1" x14ac:dyDescent="0.2">
      <c r="J6317" s="555" t="s">
        <v>987</v>
      </c>
      <c r="T6317" s="402"/>
      <c r="U6317" s="402"/>
      <c r="V6317" s="402"/>
      <c r="AG6317" s="402"/>
      <c r="AH6317" s="402"/>
      <c r="AI6317" s="402"/>
      <c r="AJ6317" s="402"/>
    </row>
    <row r="6318" spans="10:36" hidden="1" x14ac:dyDescent="0.2">
      <c r="J6318" s="555" t="s">
        <v>987</v>
      </c>
      <c r="T6318" s="402"/>
      <c r="U6318" s="402"/>
      <c r="V6318" s="402"/>
      <c r="AG6318" s="402"/>
      <c r="AH6318" s="402"/>
      <c r="AI6318" s="402"/>
      <c r="AJ6318" s="402"/>
    </row>
    <row r="6319" spans="10:36" hidden="1" x14ac:dyDescent="0.2">
      <c r="J6319" s="555" t="s">
        <v>987</v>
      </c>
      <c r="T6319" s="402"/>
      <c r="U6319" s="402"/>
      <c r="V6319" s="402"/>
      <c r="AG6319" s="402"/>
      <c r="AH6319" s="402"/>
      <c r="AI6319" s="402"/>
      <c r="AJ6319" s="402"/>
    </row>
    <row r="6320" spans="10:36" hidden="1" x14ac:dyDescent="0.2">
      <c r="J6320" s="555" t="s">
        <v>987</v>
      </c>
      <c r="T6320" s="402"/>
      <c r="U6320" s="402"/>
      <c r="V6320" s="402"/>
      <c r="AG6320" s="402"/>
      <c r="AH6320" s="402"/>
      <c r="AI6320" s="402"/>
      <c r="AJ6320" s="402"/>
    </row>
    <row r="6321" spans="10:36" hidden="1" x14ac:dyDescent="0.2">
      <c r="J6321" s="555" t="s">
        <v>987</v>
      </c>
      <c r="T6321" s="402"/>
      <c r="U6321" s="402"/>
      <c r="V6321" s="402"/>
      <c r="AG6321" s="402"/>
      <c r="AH6321" s="402"/>
      <c r="AI6321" s="402"/>
      <c r="AJ6321" s="402"/>
    </row>
    <row r="6322" spans="10:36" hidden="1" x14ac:dyDescent="0.2">
      <c r="J6322" s="555" t="s">
        <v>987</v>
      </c>
      <c r="T6322" s="402"/>
      <c r="U6322" s="402"/>
      <c r="V6322" s="402"/>
      <c r="AG6322" s="402"/>
      <c r="AH6322" s="402"/>
      <c r="AI6322" s="402"/>
      <c r="AJ6322" s="402"/>
    </row>
    <row r="6323" spans="10:36" hidden="1" x14ac:dyDescent="0.2">
      <c r="J6323" s="555" t="s">
        <v>987</v>
      </c>
      <c r="T6323" s="402"/>
      <c r="U6323" s="402"/>
      <c r="V6323" s="402"/>
      <c r="AG6323" s="402"/>
      <c r="AH6323" s="402"/>
      <c r="AI6323" s="402"/>
      <c r="AJ6323" s="402"/>
    </row>
    <row r="6324" spans="10:36" hidden="1" x14ac:dyDescent="0.2">
      <c r="J6324" s="555" t="s">
        <v>987</v>
      </c>
      <c r="T6324" s="402"/>
      <c r="U6324" s="402"/>
      <c r="V6324" s="402"/>
      <c r="AG6324" s="402"/>
      <c r="AH6324" s="402"/>
      <c r="AI6324" s="402"/>
      <c r="AJ6324" s="402"/>
    </row>
    <row r="6325" spans="10:36" hidden="1" x14ac:dyDescent="0.2">
      <c r="J6325" s="555" t="s">
        <v>987</v>
      </c>
      <c r="T6325" s="402"/>
      <c r="U6325" s="402"/>
      <c r="V6325" s="402"/>
      <c r="AG6325" s="402"/>
      <c r="AH6325" s="402"/>
      <c r="AI6325" s="402"/>
      <c r="AJ6325" s="402"/>
    </row>
    <row r="6326" spans="10:36" hidden="1" x14ac:dyDescent="0.2">
      <c r="J6326" s="555" t="s">
        <v>987</v>
      </c>
      <c r="T6326" s="402"/>
      <c r="U6326" s="402"/>
      <c r="V6326" s="402"/>
      <c r="AG6326" s="402"/>
      <c r="AH6326" s="402"/>
      <c r="AI6326" s="402"/>
      <c r="AJ6326" s="402"/>
    </row>
    <row r="6327" spans="10:36" hidden="1" x14ac:dyDescent="0.2">
      <c r="J6327" s="555" t="s">
        <v>987</v>
      </c>
      <c r="T6327" s="402"/>
      <c r="U6327" s="402"/>
      <c r="V6327" s="402"/>
      <c r="AG6327" s="402"/>
      <c r="AH6327" s="402"/>
      <c r="AI6327" s="402"/>
      <c r="AJ6327" s="402"/>
    </row>
    <row r="6328" spans="10:36" hidden="1" x14ac:dyDescent="0.2">
      <c r="J6328" s="555" t="s">
        <v>987</v>
      </c>
      <c r="T6328" s="402"/>
      <c r="U6328" s="402"/>
      <c r="V6328" s="402"/>
      <c r="AG6328" s="402"/>
      <c r="AH6328" s="402"/>
      <c r="AI6328" s="402"/>
      <c r="AJ6328" s="402"/>
    </row>
    <row r="6329" spans="10:36" hidden="1" x14ac:dyDescent="0.2">
      <c r="J6329" s="555" t="s">
        <v>987</v>
      </c>
      <c r="T6329" s="402"/>
      <c r="U6329" s="402"/>
      <c r="V6329" s="402"/>
      <c r="AG6329" s="402"/>
      <c r="AH6329" s="402"/>
      <c r="AI6329" s="402"/>
      <c r="AJ6329" s="402"/>
    </row>
    <row r="6330" spans="10:36" hidden="1" x14ac:dyDescent="0.2">
      <c r="J6330" s="555" t="s">
        <v>987</v>
      </c>
      <c r="T6330" s="402"/>
      <c r="U6330" s="402"/>
      <c r="V6330" s="402"/>
      <c r="AG6330" s="402"/>
      <c r="AH6330" s="402"/>
      <c r="AI6330" s="402"/>
      <c r="AJ6330" s="402"/>
    </row>
    <row r="6331" spans="10:36" hidden="1" x14ac:dyDescent="0.2">
      <c r="J6331" s="555" t="s">
        <v>987</v>
      </c>
      <c r="T6331" s="402"/>
      <c r="U6331" s="402"/>
      <c r="V6331" s="402"/>
      <c r="AG6331" s="402"/>
      <c r="AH6331" s="402"/>
      <c r="AI6331" s="402"/>
      <c r="AJ6331" s="402"/>
    </row>
    <row r="6332" spans="10:36" hidden="1" x14ac:dyDescent="0.2">
      <c r="J6332" s="555" t="s">
        <v>987</v>
      </c>
      <c r="T6332" s="402"/>
      <c r="U6332" s="402"/>
      <c r="V6332" s="402"/>
      <c r="AG6332" s="402"/>
      <c r="AH6332" s="402"/>
      <c r="AI6332" s="402"/>
      <c r="AJ6332" s="402"/>
    </row>
    <row r="6333" spans="10:36" hidden="1" x14ac:dyDescent="0.2">
      <c r="J6333" s="555" t="s">
        <v>987</v>
      </c>
      <c r="T6333" s="402"/>
      <c r="U6333" s="402"/>
      <c r="V6333" s="402"/>
      <c r="AG6333" s="402"/>
      <c r="AH6333" s="402"/>
      <c r="AI6333" s="402"/>
      <c r="AJ6333" s="402"/>
    </row>
    <row r="6334" spans="10:36" hidden="1" x14ac:dyDescent="0.2">
      <c r="J6334" s="555" t="s">
        <v>987</v>
      </c>
      <c r="T6334" s="402"/>
      <c r="U6334" s="402"/>
      <c r="V6334" s="402"/>
      <c r="AG6334" s="402"/>
      <c r="AH6334" s="402"/>
      <c r="AI6334" s="402"/>
      <c r="AJ6334" s="402"/>
    </row>
    <row r="6335" spans="10:36" hidden="1" x14ac:dyDescent="0.2">
      <c r="J6335" s="555" t="s">
        <v>987</v>
      </c>
      <c r="T6335" s="402"/>
      <c r="U6335" s="402"/>
      <c r="V6335" s="402"/>
      <c r="AG6335" s="402"/>
      <c r="AH6335" s="402"/>
      <c r="AI6335" s="402"/>
      <c r="AJ6335" s="402"/>
    </row>
    <row r="6336" spans="10:36" hidden="1" x14ac:dyDescent="0.2">
      <c r="J6336" s="555" t="s">
        <v>987</v>
      </c>
      <c r="T6336" s="402"/>
      <c r="U6336" s="402"/>
      <c r="V6336" s="402"/>
      <c r="AG6336" s="402"/>
      <c r="AH6336" s="402"/>
      <c r="AI6336" s="402"/>
      <c r="AJ6336" s="402"/>
    </row>
    <row r="6337" spans="10:36" hidden="1" x14ac:dyDescent="0.2">
      <c r="J6337" s="555" t="s">
        <v>987</v>
      </c>
      <c r="T6337" s="402"/>
      <c r="U6337" s="402"/>
      <c r="V6337" s="402"/>
      <c r="AG6337" s="402"/>
      <c r="AH6337" s="402"/>
      <c r="AI6337" s="402"/>
      <c r="AJ6337" s="402"/>
    </row>
    <row r="6338" spans="10:36" hidden="1" x14ac:dyDescent="0.2">
      <c r="J6338" s="555" t="s">
        <v>987</v>
      </c>
      <c r="T6338" s="402"/>
      <c r="U6338" s="402"/>
      <c r="V6338" s="402"/>
      <c r="AG6338" s="402"/>
      <c r="AH6338" s="402"/>
      <c r="AI6338" s="402"/>
      <c r="AJ6338" s="402"/>
    </row>
    <row r="6339" spans="10:36" hidden="1" x14ac:dyDescent="0.2">
      <c r="J6339" s="555" t="s">
        <v>987</v>
      </c>
      <c r="T6339" s="402"/>
      <c r="U6339" s="402"/>
      <c r="V6339" s="402"/>
      <c r="AG6339" s="402"/>
      <c r="AH6339" s="402"/>
      <c r="AI6339" s="402"/>
      <c r="AJ6339" s="402"/>
    </row>
    <row r="6340" spans="10:36" hidden="1" x14ac:dyDescent="0.2">
      <c r="J6340" s="555" t="s">
        <v>987</v>
      </c>
      <c r="T6340" s="402"/>
      <c r="U6340" s="402"/>
      <c r="V6340" s="402"/>
      <c r="AG6340" s="402"/>
      <c r="AH6340" s="402"/>
      <c r="AI6340" s="402"/>
      <c r="AJ6340" s="402"/>
    </row>
    <row r="6341" spans="10:36" hidden="1" x14ac:dyDescent="0.2">
      <c r="J6341" s="555" t="s">
        <v>987</v>
      </c>
      <c r="T6341" s="402"/>
      <c r="U6341" s="402"/>
      <c r="V6341" s="402"/>
      <c r="AG6341" s="402"/>
      <c r="AH6341" s="402"/>
      <c r="AI6341" s="402"/>
      <c r="AJ6341" s="402"/>
    </row>
    <row r="6342" spans="10:36" hidden="1" x14ac:dyDescent="0.2">
      <c r="J6342" s="555" t="s">
        <v>987</v>
      </c>
      <c r="T6342" s="402"/>
      <c r="U6342" s="402"/>
      <c r="V6342" s="402"/>
      <c r="AG6342" s="402"/>
      <c r="AH6342" s="402"/>
      <c r="AI6342" s="402"/>
      <c r="AJ6342" s="402"/>
    </row>
    <row r="6343" spans="10:36" hidden="1" x14ac:dyDescent="0.2">
      <c r="J6343" s="555" t="s">
        <v>987</v>
      </c>
      <c r="T6343" s="402"/>
      <c r="U6343" s="402"/>
      <c r="V6343" s="402"/>
      <c r="AG6343" s="402"/>
      <c r="AH6343" s="402"/>
      <c r="AI6343" s="402"/>
      <c r="AJ6343" s="402"/>
    </row>
    <row r="6344" spans="10:36" hidden="1" x14ac:dyDescent="0.2">
      <c r="J6344" s="555" t="s">
        <v>987</v>
      </c>
      <c r="T6344" s="402"/>
      <c r="U6344" s="402"/>
      <c r="V6344" s="402"/>
      <c r="AG6344" s="402"/>
      <c r="AH6344" s="402"/>
      <c r="AI6344" s="402"/>
      <c r="AJ6344" s="402"/>
    </row>
    <row r="6345" spans="10:36" hidden="1" x14ac:dyDescent="0.2">
      <c r="J6345" s="555" t="s">
        <v>987</v>
      </c>
      <c r="T6345" s="402"/>
      <c r="U6345" s="402"/>
      <c r="V6345" s="402"/>
      <c r="AG6345" s="402"/>
      <c r="AH6345" s="402"/>
      <c r="AI6345" s="402"/>
      <c r="AJ6345" s="402"/>
    </row>
    <row r="6346" spans="10:36" hidden="1" x14ac:dyDescent="0.2">
      <c r="J6346" s="555" t="s">
        <v>987</v>
      </c>
      <c r="T6346" s="402"/>
      <c r="U6346" s="402"/>
      <c r="V6346" s="402"/>
      <c r="AG6346" s="402"/>
      <c r="AH6346" s="402"/>
      <c r="AI6346" s="402"/>
      <c r="AJ6346" s="402"/>
    </row>
    <row r="6347" spans="10:36" hidden="1" x14ac:dyDescent="0.2">
      <c r="J6347" s="555" t="s">
        <v>987</v>
      </c>
      <c r="T6347" s="402"/>
      <c r="U6347" s="402"/>
      <c r="V6347" s="402"/>
      <c r="AG6347" s="402"/>
      <c r="AH6347" s="402"/>
      <c r="AI6347" s="402"/>
      <c r="AJ6347" s="402"/>
    </row>
    <row r="6348" spans="10:36" hidden="1" x14ac:dyDescent="0.2">
      <c r="J6348" s="555" t="s">
        <v>987</v>
      </c>
      <c r="T6348" s="402"/>
      <c r="U6348" s="402"/>
      <c r="V6348" s="402"/>
      <c r="AG6348" s="402"/>
      <c r="AH6348" s="402"/>
      <c r="AI6348" s="402"/>
      <c r="AJ6348" s="402"/>
    </row>
    <row r="6349" spans="10:36" hidden="1" x14ac:dyDescent="0.2">
      <c r="J6349" s="555" t="s">
        <v>987</v>
      </c>
      <c r="T6349" s="402"/>
      <c r="U6349" s="402"/>
      <c r="V6349" s="402"/>
      <c r="AG6349" s="402"/>
      <c r="AH6349" s="402"/>
      <c r="AI6349" s="402"/>
      <c r="AJ6349" s="402"/>
    </row>
    <row r="6350" spans="10:36" hidden="1" x14ac:dyDescent="0.2">
      <c r="J6350" s="555" t="s">
        <v>987</v>
      </c>
      <c r="T6350" s="402"/>
      <c r="U6350" s="402"/>
      <c r="V6350" s="402"/>
      <c r="AG6350" s="402"/>
      <c r="AH6350" s="402"/>
      <c r="AI6350" s="402"/>
      <c r="AJ6350" s="402"/>
    </row>
    <row r="6351" spans="10:36" hidden="1" x14ac:dyDescent="0.2">
      <c r="J6351" s="555" t="s">
        <v>987</v>
      </c>
      <c r="T6351" s="402"/>
      <c r="U6351" s="402"/>
      <c r="V6351" s="402"/>
      <c r="AG6351" s="402"/>
      <c r="AH6351" s="402"/>
      <c r="AI6351" s="402"/>
      <c r="AJ6351" s="402"/>
    </row>
    <row r="6352" spans="10:36" hidden="1" x14ac:dyDescent="0.2">
      <c r="J6352" s="555" t="s">
        <v>987</v>
      </c>
      <c r="T6352" s="402"/>
      <c r="U6352" s="402"/>
      <c r="V6352" s="402"/>
      <c r="AG6352" s="402"/>
      <c r="AH6352" s="402"/>
      <c r="AI6352" s="402"/>
      <c r="AJ6352" s="402"/>
    </row>
    <row r="6353" spans="10:36" hidden="1" x14ac:dyDescent="0.2">
      <c r="J6353" s="555" t="s">
        <v>987</v>
      </c>
      <c r="T6353" s="402"/>
      <c r="U6353" s="402"/>
      <c r="V6353" s="402"/>
      <c r="AG6353" s="402"/>
      <c r="AH6353" s="402"/>
      <c r="AI6353" s="402"/>
      <c r="AJ6353" s="402"/>
    </row>
    <row r="6354" spans="10:36" hidden="1" x14ac:dyDescent="0.2">
      <c r="J6354" s="555" t="s">
        <v>987</v>
      </c>
      <c r="T6354" s="402"/>
      <c r="U6354" s="402"/>
      <c r="V6354" s="402"/>
      <c r="AG6354" s="402"/>
      <c r="AH6354" s="402"/>
      <c r="AI6354" s="402"/>
      <c r="AJ6354" s="402"/>
    </row>
    <row r="6355" spans="10:36" hidden="1" x14ac:dyDescent="0.2">
      <c r="J6355" s="555" t="s">
        <v>987</v>
      </c>
      <c r="T6355" s="402"/>
      <c r="U6355" s="402"/>
      <c r="V6355" s="402"/>
      <c r="AG6355" s="402"/>
      <c r="AH6355" s="402"/>
      <c r="AI6355" s="402"/>
      <c r="AJ6355" s="402"/>
    </row>
    <row r="6356" spans="10:36" hidden="1" x14ac:dyDescent="0.2">
      <c r="J6356" s="555" t="s">
        <v>987</v>
      </c>
      <c r="T6356" s="402"/>
      <c r="U6356" s="402"/>
      <c r="V6356" s="402"/>
      <c r="AG6356" s="402"/>
      <c r="AH6356" s="402"/>
      <c r="AI6356" s="402"/>
      <c r="AJ6356" s="402"/>
    </row>
    <row r="6357" spans="10:36" hidden="1" x14ac:dyDescent="0.2">
      <c r="J6357" s="555" t="s">
        <v>987</v>
      </c>
      <c r="T6357" s="402"/>
      <c r="U6357" s="402"/>
      <c r="V6357" s="402"/>
      <c r="AG6357" s="402"/>
      <c r="AH6357" s="402"/>
      <c r="AI6357" s="402"/>
      <c r="AJ6357" s="402"/>
    </row>
    <row r="6358" spans="10:36" hidden="1" x14ac:dyDescent="0.2">
      <c r="J6358" s="555" t="s">
        <v>987</v>
      </c>
      <c r="T6358" s="402"/>
      <c r="U6358" s="402"/>
      <c r="V6358" s="402"/>
      <c r="AG6358" s="402"/>
      <c r="AH6358" s="402"/>
      <c r="AI6358" s="402"/>
      <c r="AJ6358" s="402"/>
    </row>
    <row r="6359" spans="10:36" hidden="1" x14ac:dyDescent="0.2">
      <c r="J6359" s="555" t="s">
        <v>987</v>
      </c>
      <c r="T6359" s="402"/>
      <c r="U6359" s="402"/>
      <c r="V6359" s="402"/>
      <c r="AG6359" s="402"/>
      <c r="AH6359" s="402"/>
      <c r="AI6359" s="402"/>
      <c r="AJ6359" s="402"/>
    </row>
    <row r="6360" spans="10:36" hidden="1" x14ac:dyDescent="0.2">
      <c r="J6360" s="555" t="s">
        <v>987</v>
      </c>
      <c r="T6360" s="402"/>
      <c r="U6360" s="402"/>
      <c r="V6360" s="402"/>
      <c r="AG6360" s="402"/>
      <c r="AH6360" s="402"/>
      <c r="AI6360" s="402"/>
      <c r="AJ6360" s="402"/>
    </row>
    <row r="6361" spans="10:36" hidden="1" x14ac:dyDescent="0.2">
      <c r="J6361" s="555" t="s">
        <v>987</v>
      </c>
      <c r="T6361" s="402"/>
      <c r="U6361" s="402"/>
      <c r="V6361" s="402"/>
      <c r="AG6361" s="402"/>
      <c r="AH6361" s="402"/>
      <c r="AI6361" s="402"/>
      <c r="AJ6361" s="402"/>
    </row>
    <row r="6362" spans="10:36" hidden="1" x14ac:dyDescent="0.2">
      <c r="J6362" s="555" t="s">
        <v>987</v>
      </c>
      <c r="T6362" s="402"/>
      <c r="U6362" s="402"/>
      <c r="V6362" s="402"/>
      <c r="AG6362" s="402"/>
      <c r="AH6362" s="402"/>
      <c r="AI6362" s="402"/>
      <c r="AJ6362" s="402"/>
    </row>
    <row r="6363" spans="10:36" hidden="1" x14ac:dyDescent="0.2">
      <c r="J6363" s="555" t="s">
        <v>987</v>
      </c>
      <c r="T6363" s="402"/>
      <c r="U6363" s="402"/>
      <c r="V6363" s="402"/>
      <c r="AG6363" s="402"/>
      <c r="AH6363" s="402"/>
      <c r="AI6363" s="402"/>
      <c r="AJ6363" s="402"/>
    </row>
    <row r="6364" spans="10:36" hidden="1" x14ac:dyDescent="0.2">
      <c r="J6364" s="555" t="s">
        <v>987</v>
      </c>
      <c r="T6364" s="402"/>
      <c r="U6364" s="402"/>
      <c r="V6364" s="402"/>
      <c r="AG6364" s="402"/>
      <c r="AH6364" s="402"/>
      <c r="AI6364" s="402"/>
      <c r="AJ6364" s="402"/>
    </row>
    <row r="6365" spans="10:36" hidden="1" x14ac:dyDescent="0.2">
      <c r="J6365" s="555" t="s">
        <v>987</v>
      </c>
      <c r="T6365" s="402"/>
      <c r="U6365" s="402"/>
      <c r="V6365" s="402"/>
      <c r="AG6365" s="402"/>
      <c r="AH6365" s="402"/>
      <c r="AI6365" s="402"/>
      <c r="AJ6365" s="402"/>
    </row>
    <row r="6366" spans="10:36" hidden="1" x14ac:dyDescent="0.2">
      <c r="J6366" s="555" t="s">
        <v>987</v>
      </c>
      <c r="T6366" s="402"/>
      <c r="U6366" s="402"/>
      <c r="V6366" s="402"/>
      <c r="AG6366" s="402"/>
      <c r="AH6366" s="402"/>
      <c r="AI6366" s="402"/>
      <c r="AJ6366" s="402"/>
    </row>
    <row r="6367" spans="10:36" hidden="1" x14ac:dyDescent="0.2">
      <c r="J6367" s="555" t="s">
        <v>987</v>
      </c>
      <c r="T6367" s="402"/>
      <c r="U6367" s="402"/>
      <c r="V6367" s="402"/>
      <c r="AG6367" s="402"/>
      <c r="AH6367" s="402"/>
      <c r="AI6367" s="402"/>
      <c r="AJ6367" s="402"/>
    </row>
    <row r="6368" spans="10:36" hidden="1" x14ac:dyDescent="0.2">
      <c r="J6368" s="555" t="s">
        <v>987</v>
      </c>
      <c r="T6368" s="402"/>
      <c r="U6368" s="402"/>
      <c r="V6368" s="402"/>
      <c r="AG6368" s="402"/>
      <c r="AH6368" s="402"/>
      <c r="AI6368" s="402"/>
      <c r="AJ6368" s="402"/>
    </row>
    <row r="6369" spans="10:36" hidden="1" x14ac:dyDescent="0.2">
      <c r="J6369" s="555" t="s">
        <v>987</v>
      </c>
      <c r="T6369" s="402"/>
      <c r="U6369" s="402"/>
      <c r="V6369" s="402"/>
      <c r="AG6369" s="402"/>
      <c r="AH6369" s="402"/>
      <c r="AI6369" s="402"/>
      <c r="AJ6369" s="402"/>
    </row>
    <row r="6370" spans="10:36" hidden="1" x14ac:dyDescent="0.2">
      <c r="J6370" s="555" t="s">
        <v>987</v>
      </c>
      <c r="T6370" s="402"/>
      <c r="U6370" s="402"/>
      <c r="V6370" s="402"/>
      <c r="AG6370" s="402"/>
      <c r="AH6370" s="402"/>
      <c r="AI6370" s="402"/>
      <c r="AJ6370" s="402"/>
    </row>
    <row r="6371" spans="10:36" hidden="1" x14ac:dyDescent="0.2">
      <c r="J6371" s="555" t="s">
        <v>987</v>
      </c>
      <c r="T6371" s="402"/>
      <c r="U6371" s="402"/>
      <c r="V6371" s="402"/>
      <c r="AG6371" s="402"/>
      <c r="AH6371" s="402"/>
      <c r="AI6371" s="402"/>
      <c r="AJ6371" s="402"/>
    </row>
    <row r="6372" spans="10:36" hidden="1" x14ac:dyDescent="0.2">
      <c r="J6372" s="555" t="s">
        <v>987</v>
      </c>
      <c r="T6372" s="402"/>
      <c r="U6372" s="402"/>
      <c r="V6372" s="402"/>
      <c r="AG6372" s="402"/>
      <c r="AH6372" s="402"/>
      <c r="AI6372" s="402"/>
      <c r="AJ6372" s="402"/>
    </row>
    <row r="6373" spans="10:36" hidden="1" x14ac:dyDescent="0.2">
      <c r="J6373" s="555" t="s">
        <v>987</v>
      </c>
      <c r="T6373" s="402"/>
      <c r="U6373" s="402"/>
      <c r="V6373" s="402"/>
      <c r="AG6373" s="402"/>
      <c r="AH6373" s="402"/>
      <c r="AI6373" s="402"/>
      <c r="AJ6373" s="402"/>
    </row>
    <row r="6374" spans="10:36" hidden="1" x14ac:dyDescent="0.2">
      <c r="J6374" s="555" t="s">
        <v>987</v>
      </c>
      <c r="T6374" s="402"/>
      <c r="U6374" s="402"/>
      <c r="V6374" s="402"/>
      <c r="AG6374" s="402"/>
      <c r="AH6374" s="402"/>
      <c r="AI6374" s="402"/>
      <c r="AJ6374" s="402"/>
    </row>
    <row r="6375" spans="10:36" hidden="1" x14ac:dyDescent="0.2">
      <c r="J6375" s="555" t="s">
        <v>987</v>
      </c>
      <c r="T6375" s="402"/>
      <c r="U6375" s="402"/>
      <c r="V6375" s="402"/>
      <c r="AG6375" s="402"/>
      <c r="AH6375" s="402"/>
      <c r="AI6375" s="402"/>
      <c r="AJ6375" s="402"/>
    </row>
    <row r="6376" spans="10:36" hidden="1" x14ac:dyDescent="0.2">
      <c r="J6376" s="555" t="s">
        <v>987</v>
      </c>
      <c r="T6376" s="402"/>
      <c r="U6376" s="402"/>
      <c r="V6376" s="402"/>
      <c r="AG6376" s="402"/>
      <c r="AH6376" s="402"/>
      <c r="AI6376" s="402"/>
      <c r="AJ6376" s="402"/>
    </row>
    <row r="6377" spans="10:36" hidden="1" x14ac:dyDescent="0.2">
      <c r="J6377" s="555" t="s">
        <v>987</v>
      </c>
      <c r="T6377" s="402"/>
      <c r="U6377" s="402"/>
      <c r="V6377" s="402"/>
      <c r="AG6377" s="402"/>
      <c r="AH6377" s="402"/>
      <c r="AI6377" s="402"/>
      <c r="AJ6377" s="402"/>
    </row>
    <row r="6378" spans="10:36" hidden="1" x14ac:dyDescent="0.2">
      <c r="J6378" s="555" t="s">
        <v>987</v>
      </c>
      <c r="T6378" s="402"/>
      <c r="U6378" s="402"/>
      <c r="V6378" s="402"/>
      <c r="AG6378" s="402"/>
      <c r="AH6378" s="402"/>
      <c r="AI6378" s="402"/>
      <c r="AJ6378" s="402"/>
    </row>
    <row r="6379" spans="10:36" hidden="1" x14ac:dyDescent="0.2">
      <c r="J6379" s="555" t="s">
        <v>987</v>
      </c>
      <c r="T6379" s="402"/>
      <c r="U6379" s="402"/>
      <c r="V6379" s="402"/>
      <c r="AG6379" s="402"/>
      <c r="AH6379" s="402"/>
      <c r="AI6379" s="402"/>
      <c r="AJ6379" s="402"/>
    </row>
    <row r="6380" spans="10:36" hidden="1" x14ac:dyDescent="0.2">
      <c r="J6380" s="555" t="s">
        <v>987</v>
      </c>
      <c r="T6380" s="402"/>
      <c r="U6380" s="402"/>
      <c r="V6380" s="402"/>
      <c r="AG6380" s="402"/>
      <c r="AH6380" s="402"/>
      <c r="AI6380" s="402"/>
      <c r="AJ6380" s="402"/>
    </row>
    <row r="6381" spans="10:36" hidden="1" x14ac:dyDescent="0.2">
      <c r="J6381" s="555" t="s">
        <v>987</v>
      </c>
      <c r="T6381" s="402"/>
      <c r="U6381" s="402"/>
      <c r="V6381" s="402"/>
      <c r="AG6381" s="402"/>
      <c r="AH6381" s="402"/>
      <c r="AI6381" s="402"/>
      <c r="AJ6381" s="402"/>
    </row>
    <row r="6382" spans="10:36" hidden="1" x14ac:dyDescent="0.2">
      <c r="J6382" s="555" t="s">
        <v>987</v>
      </c>
      <c r="T6382" s="402"/>
      <c r="U6382" s="402"/>
      <c r="V6382" s="402"/>
      <c r="AG6382" s="402"/>
      <c r="AH6382" s="402"/>
      <c r="AI6382" s="402"/>
      <c r="AJ6382" s="402"/>
    </row>
    <row r="6383" spans="10:36" hidden="1" x14ac:dyDescent="0.2">
      <c r="J6383" s="555" t="s">
        <v>987</v>
      </c>
      <c r="T6383" s="402"/>
      <c r="U6383" s="402"/>
      <c r="V6383" s="402"/>
      <c r="AG6383" s="402"/>
      <c r="AH6383" s="402"/>
      <c r="AI6383" s="402"/>
      <c r="AJ6383" s="402"/>
    </row>
    <row r="6384" spans="10:36" hidden="1" x14ac:dyDescent="0.2">
      <c r="J6384" s="555" t="s">
        <v>987</v>
      </c>
      <c r="T6384" s="402"/>
      <c r="U6384" s="402"/>
      <c r="V6384" s="402"/>
      <c r="AG6384" s="402"/>
      <c r="AH6384" s="402"/>
      <c r="AI6384" s="402"/>
      <c r="AJ6384" s="402"/>
    </row>
    <row r="6385" spans="10:36" hidden="1" x14ac:dyDescent="0.2">
      <c r="J6385" s="555" t="s">
        <v>987</v>
      </c>
      <c r="T6385" s="402"/>
      <c r="U6385" s="402"/>
      <c r="V6385" s="402"/>
      <c r="AG6385" s="402"/>
      <c r="AH6385" s="402"/>
      <c r="AI6385" s="402"/>
      <c r="AJ6385" s="402"/>
    </row>
    <row r="6386" spans="10:36" hidden="1" x14ac:dyDescent="0.2">
      <c r="J6386" s="555" t="s">
        <v>987</v>
      </c>
      <c r="T6386" s="402"/>
      <c r="U6386" s="402"/>
      <c r="V6386" s="402"/>
      <c r="AG6386" s="402"/>
      <c r="AH6386" s="402"/>
      <c r="AI6386" s="402"/>
      <c r="AJ6386" s="402"/>
    </row>
    <row r="6387" spans="10:36" hidden="1" x14ac:dyDescent="0.2">
      <c r="J6387" s="555" t="s">
        <v>987</v>
      </c>
      <c r="T6387" s="402"/>
      <c r="U6387" s="402"/>
      <c r="V6387" s="402"/>
      <c r="AG6387" s="402"/>
      <c r="AH6387" s="402"/>
      <c r="AI6387" s="402"/>
      <c r="AJ6387" s="402"/>
    </row>
    <row r="6388" spans="10:36" hidden="1" x14ac:dyDescent="0.2">
      <c r="J6388" s="555" t="s">
        <v>987</v>
      </c>
      <c r="T6388" s="402"/>
      <c r="U6388" s="402"/>
      <c r="V6388" s="402"/>
      <c r="AG6388" s="402"/>
      <c r="AH6388" s="402"/>
      <c r="AI6388" s="402"/>
      <c r="AJ6388" s="402"/>
    </row>
    <row r="6389" spans="10:36" hidden="1" x14ac:dyDescent="0.2">
      <c r="J6389" s="555" t="s">
        <v>987</v>
      </c>
      <c r="T6389" s="402"/>
      <c r="U6389" s="402"/>
      <c r="V6389" s="402"/>
      <c r="AG6389" s="402"/>
      <c r="AH6389" s="402"/>
      <c r="AI6389" s="402"/>
      <c r="AJ6389" s="402"/>
    </row>
    <row r="6390" spans="10:36" hidden="1" x14ac:dyDescent="0.2">
      <c r="J6390" s="555" t="s">
        <v>987</v>
      </c>
      <c r="T6390" s="402"/>
      <c r="U6390" s="402"/>
      <c r="V6390" s="402"/>
      <c r="AG6390" s="402"/>
      <c r="AH6390" s="402"/>
      <c r="AI6390" s="402"/>
      <c r="AJ6390" s="402"/>
    </row>
    <row r="6391" spans="10:36" hidden="1" x14ac:dyDescent="0.2">
      <c r="J6391" s="555" t="s">
        <v>987</v>
      </c>
      <c r="T6391" s="402"/>
      <c r="U6391" s="402"/>
      <c r="V6391" s="402"/>
      <c r="AG6391" s="402"/>
      <c r="AH6391" s="402"/>
      <c r="AI6391" s="402"/>
      <c r="AJ6391" s="402"/>
    </row>
    <row r="6392" spans="10:36" hidden="1" x14ac:dyDescent="0.2">
      <c r="J6392" s="555" t="s">
        <v>987</v>
      </c>
      <c r="T6392" s="402"/>
      <c r="U6392" s="402"/>
      <c r="V6392" s="402"/>
      <c r="AG6392" s="402"/>
      <c r="AH6392" s="402"/>
      <c r="AI6392" s="402"/>
      <c r="AJ6392" s="402"/>
    </row>
    <row r="6393" spans="10:36" hidden="1" x14ac:dyDescent="0.2">
      <c r="J6393" s="555" t="s">
        <v>987</v>
      </c>
      <c r="T6393" s="402"/>
      <c r="U6393" s="402"/>
      <c r="V6393" s="402"/>
      <c r="AG6393" s="402"/>
      <c r="AH6393" s="402"/>
      <c r="AI6393" s="402"/>
      <c r="AJ6393" s="402"/>
    </row>
    <row r="6394" spans="10:36" hidden="1" x14ac:dyDescent="0.2">
      <c r="J6394" s="555" t="s">
        <v>987</v>
      </c>
      <c r="T6394" s="402"/>
      <c r="U6394" s="402"/>
      <c r="V6394" s="402"/>
      <c r="AG6394" s="402"/>
      <c r="AH6394" s="402"/>
      <c r="AI6394" s="402"/>
      <c r="AJ6394" s="402"/>
    </row>
    <row r="6395" spans="10:36" hidden="1" x14ac:dyDescent="0.2">
      <c r="J6395" s="555" t="s">
        <v>987</v>
      </c>
      <c r="T6395" s="402"/>
      <c r="U6395" s="402"/>
      <c r="V6395" s="402"/>
      <c r="AG6395" s="402"/>
      <c r="AH6395" s="402"/>
      <c r="AI6395" s="402"/>
      <c r="AJ6395" s="402"/>
    </row>
    <row r="6396" spans="10:36" hidden="1" x14ac:dyDescent="0.2">
      <c r="J6396" s="555" t="s">
        <v>987</v>
      </c>
      <c r="T6396" s="402"/>
      <c r="U6396" s="402"/>
      <c r="V6396" s="402"/>
      <c r="AG6396" s="402"/>
      <c r="AH6396" s="402"/>
      <c r="AI6396" s="402"/>
      <c r="AJ6396" s="402"/>
    </row>
    <row r="6397" spans="10:36" hidden="1" x14ac:dyDescent="0.2">
      <c r="J6397" s="555" t="s">
        <v>987</v>
      </c>
      <c r="T6397" s="402"/>
      <c r="U6397" s="402"/>
      <c r="V6397" s="402"/>
      <c r="AG6397" s="402"/>
      <c r="AH6397" s="402"/>
      <c r="AI6397" s="402"/>
      <c r="AJ6397" s="402"/>
    </row>
    <row r="6398" spans="10:36" hidden="1" x14ac:dyDescent="0.2">
      <c r="J6398" s="555" t="s">
        <v>987</v>
      </c>
      <c r="T6398" s="402"/>
      <c r="U6398" s="402"/>
      <c r="V6398" s="402"/>
      <c r="AG6398" s="402"/>
      <c r="AH6398" s="402"/>
      <c r="AI6398" s="402"/>
      <c r="AJ6398" s="402"/>
    </row>
    <row r="6399" spans="10:36" hidden="1" x14ac:dyDescent="0.2">
      <c r="J6399" s="555" t="s">
        <v>987</v>
      </c>
      <c r="T6399" s="402"/>
      <c r="U6399" s="402"/>
      <c r="V6399" s="402"/>
      <c r="AG6399" s="402"/>
      <c r="AH6399" s="402"/>
      <c r="AI6399" s="402"/>
      <c r="AJ6399" s="402"/>
    </row>
    <row r="6400" spans="10:36" hidden="1" x14ac:dyDescent="0.2">
      <c r="J6400" s="555" t="s">
        <v>987</v>
      </c>
      <c r="T6400" s="402"/>
      <c r="U6400" s="402"/>
      <c r="V6400" s="402"/>
      <c r="AG6400" s="402"/>
      <c r="AH6400" s="402"/>
      <c r="AI6400" s="402"/>
      <c r="AJ6400" s="402"/>
    </row>
    <row r="6401" spans="10:36" hidden="1" x14ac:dyDescent="0.2">
      <c r="J6401" s="555" t="s">
        <v>987</v>
      </c>
      <c r="T6401" s="402"/>
      <c r="U6401" s="402"/>
      <c r="V6401" s="402"/>
      <c r="AG6401" s="402"/>
      <c r="AH6401" s="402"/>
      <c r="AI6401" s="402"/>
      <c r="AJ6401" s="402"/>
    </row>
    <row r="6402" spans="10:36" hidden="1" x14ac:dyDescent="0.2">
      <c r="J6402" s="555" t="s">
        <v>987</v>
      </c>
      <c r="T6402" s="402"/>
      <c r="U6402" s="402"/>
      <c r="V6402" s="402"/>
      <c r="AG6402" s="402"/>
      <c r="AH6402" s="402"/>
      <c r="AI6402" s="402"/>
      <c r="AJ6402" s="402"/>
    </row>
    <row r="6403" spans="10:36" hidden="1" x14ac:dyDescent="0.2">
      <c r="J6403" s="555" t="s">
        <v>987</v>
      </c>
      <c r="T6403" s="402"/>
      <c r="U6403" s="402"/>
      <c r="V6403" s="402"/>
      <c r="AG6403" s="402"/>
      <c r="AH6403" s="402"/>
      <c r="AI6403" s="402"/>
      <c r="AJ6403" s="402"/>
    </row>
    <row r="6404" spans="10:36" hidden="1" x14ac:dyDescent="0.2">
      <c r="J6404" s="555" t="s">
        <v>987</v>
      </c>
      <c r="T6404" s="402"/>
      <c r="U6404" s="402"/>
      <c r="V6404" s="402"/>
      <c r="AG6404" s="402"/>
      <c r="AH6404" s="402"/>
      <c r="AI6404" s="402"/>
      <c r="AJ6404" s="402"/>
    </row>
    <row r="6405" spans="10:36" hidden="1" x14ac:dyDescent="0.2">
      <c r="J6405" s="555" t="s">
        <v>987</v>
      </c>
      <c r="T6405" s="402"/>
      <c r="U6405" s="402"/>
      <c r="V6405" s="402"/>
      <c r="AG6405" s="402"/>
      <c r="AH6405" s="402"/>
      <c r="AI6405" s="402"/>
      <c r="AJ6405" s="402"/>
    </row>
    <row r="6406" spans="10:36" hidden="1" x14ac:dyDescent="0.2">
      <c r="J6406" s="555" t="s">
        <v>987</v>
      </c>
      <c r="T6406" s="402"/>
      <c r="U6406" s="402"/>
      <c r="V6406" s="402"/>
      <c r="AG6406" s="402"/>
      <c r="AH6406" s="402"/>
      <c r="AI6406" s="402"/>
      <c r="AJ6406" s="402"/>
    </row>
    <row r="6407" spans="10:36" hidden="1" x14ac:dyDescent="0.2">
      <c r="J6407" s="555" t="s">
        <v>987</v>
      </c>
      <c r="T6407" s="402"/>
      <c r="U6407" s="402"/>
      <c r="V6407" s="402"/>
      <c r="AG6407" s="402"/>
      <c r="AH6407" s="402"/>
      <c r="AI6407" s="402"/>
      <c r="AJ6407" s="402"/>
    </row>
    <row r="6408" spans="10:36" hidden="1" x14ac:dyDescent="0.2">
      <c r="J6408" s="555" t="s">
        <v>987</v>
      </c>
      <c r="T6408" s="402"/>
      <c r="U6408" s="402"/>
      <c r="V6408" s="402"/>
      <c r="AG6408" s="402"/>
      <c r="AH6408" s="402"/>
      <c r="AI6408" s="402"/>
      <c r="AJ6408" s="402"/>
    </row>
    <row r="6409" spans="10:36" hidden="1" x14ac:dyDescent="0.2">
      <c r="J6409" s="555" t="s">
        <v>987</v>
      </c>
      <c r="T6409" s="402"/>
      <c r="U6409" s="402"/>
      <c r="V6409" s="402"/>
      <c r="AG6409" s="402"/>
      <c r="AH6409" s="402"/>
      <c r="AI6409" s="402"/>
      <c r="AJ6409" s="402"/>
    </row>
    <row r="6410" spans="10:36" hidden="1" x14ac:dyDescent="0.2">
      <c r="J6410" s="555" t="s">
        <v>987</v>
      </c>
      <c r="T6410" s="402"/>
      <c r="U6410" s="402"/>
      <c r="V6410" s="402"/>
      <c r="AG6410" s="402"/>
      <c r="AH6410" s="402"/>
      <c r="AI6410" s="402"/>
      <c r="AJ6410" s="402"/>
    </row>
    <row r="6411" spans="10:36" hidden="1" x14ac:dyDescent="0.2">
      <c r="J6411" s="555" t="s">
        <v>987</v>
      </c>
      <c r="T6411" s="402"/>
      <c r="U6411" s="402"/>
      <c r="V6411" s="402"/>
      <c r="AG6411" s="402"/>
      <c r="AH6411" s="402"/>
      <c r="AI6411" s="402"/>
      <c r="AJ6411" s="402"/>
    </row>
    <row r="6412" spans="10:36" hidden="1" x14ac:dyDescent="0.2">
      <c r="J6412" s="555" t="s">
        <v>987</v>
      </c>
      <c r="T6412" s="402"/>
      <c r="U6412" s="402"/>
      <c r="V6412" s="402"/>
      <c r="AG6412" s="402"/>
      <c r="AH6412" s="402"/>
      <c r="AI6412" s="402"/>
      <c r="AJ6412" s="402"/>
    </row>
    <row r="6413" spans="10:36" hidden="1" x14ac:dyDescent="0.2">
      <c r="J6413" s="555" t="s">
        <v>987</v>
      </c>
      <c r="T6413" s="402"/>
      <c r="U6413" s="402"/>
      <c r="V6413" s="402"/>
      <c r="AG6413" s="402"/>
      <c r="AH6413" s="402"/>
      <c r="AI6413" s="402"/>
      <c r="AJ6413" s="402"/>
    </row>
    <row r="6414" spans="10:36" hidden="1" x14ac:dyDescent="0.2">
      <c r="J6414" s="555" t="s">
        <v>987</v>
      </c>
      <c r="T6414" s="402"/>
      <c r="U6414" s="402"/>
      <c r="V6414" s="402"/>
      <c r="AG6414" s="402"/>
      <c r="AH6414" s="402"/>
      <c r="AI6414" s="402"/>
      <c r="AJ6414" s="402"/>
    </row>
    <row r="6415" spans="10:36" hidden="1" x14ac:dyDescent="0.2">
      <c r="J6415" s="555" t="s">
        <v>987</v>
      </c>
      <c r="T6415" s="402"/>
      <c r="U6415" s="402"/>
      <c r="V6415" s="402"/>
      <c r="AG6415" s="402"/>
      <c r="AH6415" s="402"/>
      <c r="AI6415" s="402"/>
      <c r="AJ6415" s="402"/>
    </row>
    <row r="6416" spans="10:36" hidden="1" x14ac:dyDescent="0.2">
      <c r="J6416" s="555" t="s">
        <v>987</v>
      </c>
      <c r="T6416" s="402"/>
      <c r="U6416" s="402"/>
      <c r="V6416" s="402"/>
      <c r="AG6416" s="402"/>
      <c r="AH6416" s="402"/>
      <c r="AI6416" s="402"/>
      <c r="AJ6416" s="402"/>
    </row>
    <row r="6417" spans="10:36" hidden="1" x14ac:dyDescent="0.2">
      <c r="J6417" s="555" t="s">
        <v>987</v>
      </c>
      <c r="T6417" s="402"/>
      <c r="U6417" s="402"/>
      <c r="V6417" s="402"/>
      <c r="AG6417" s="402"/>
      <c r="AH6417" s="402"/>
      <c r="AI6417" s="402"/>
      <c r="AJ6417" s="402"/>
    </row>
    <row r="6418" spans="10:36" hidden="1" x14ac:dyDescent="0.2">
      <c r="J6418" s="555" t="s">
        <v>987</v>
      </c>
      <c r="T6418" s="402"/>
      <c r="U6418" s="402"/>
      <c r="V6418" s="402"/>
      <c r="AG6418" s="402"/>
      <c r="AH6418" s="402"/>
      <c r="AI6418" s="402"/>
      <c r="AJ6418" s="402"/>
    </row>
    <row r="6419" spans="10:36" hidden="1" x14ac:dyDescent="0.2">
      <c r="J6419" s="555" t="s">
        <v>987</v>
      </c>
      <c r="T6419" s="402"/>
      <c r="U6419" s="402"/>
      <c r="V6419" s="402"/>
      <c r="AG6419" s="402"/>
      <c r="AH6419" s="402"/>
      <c r="AI6419" s="402"/>
      <c r="AJ6419" s="402"/>
    </row>
    <row r="6420" spans="10:36" hidden="1" x14ac:dyDescent="0.2">
      <c r="J6420" s="555" t="s">
        <v>987</v>
      </c>
      <c r="T6420" s="402"/>
      <c r="U6420" s="402"/>
      <c r="V6420" s="402"/>
      <c r="AG6420" s="402"/>
      <c r="AH6420" s="402"/>
      <c r="AI6420" s="402"/>
      <c r="AJ6420" s="402"/>
    </row>
    <row r="6421" spans="10:36" hidden="1" x14ac:dyDescent="0.2">
      <c r="J6421" s="555" t="s">
        <v>987</v>
      </c>
      <c r="T6421" s="402"/>
      <c r="U6421" s="402"/>
      <c r="V6421" s="402"/>
      <c r="AG6421" s="402"/>
      <c r="AH6421" s="402"/>
      <c r="AI6421" s="402"/>
      <c r="AJ6421" s="402"/>
    </row>
    <row r="6422" spans="10:36" hidden="1" x14ac:dyDescent="0.2">
      <c r="J6422" s="555" t="s">
        <v>987</v>
      </c>
      <c r="T6422" s="402"/>
      <c r="U6422" s="402"/>
      <c r="V6422" s="402"/>
      <c r="AG6422" s="402"/>
      <c r="AH6422" s="402"/>
      <c r="AI6422" s="402"/>
      <c r="AJ6422" s="402"/>
    </row>
    <row r="6423" spans="10:36" hidden="1" x14ac:dyDescent="0.2">
      <c r="J6423" s="555" t="s">
        <v>987</v>
      </c>
      <c r="T6423" s="402"/>
      <c r="U6423" s="402"/>
      <c r="V6423" s="402"/>
      <c r="AG6423" s="402"/>
      <c r="AH6423" s="402"/>
      <c r="AI6423" s="402"/>
      <c r="AJ6423" s="402"/>
    </row>
    <row r="6424" spans="10:36" hidden="1" x14ac:dyDescent="0.2">
      <c r="J6424" s="555" t="s">
        <v>987</v>
      </c>
      <c r="T6424" s="402"/>
      <c r="U6424" s="402"/>
      <c r="V6424" s="402"/>
      <c r="AG6424" s="402"/>
      <c r="AH6424" s="402"/>
      <c r="AI6424" s="402"/>
      <c r="AJ6424" s="402"/>
    </row>
    <row r="6425" spans="10:36" hidden="1" x14ac:dyDescent="0.2">
      <c r="J6425" s="555" t="s">
        <v>987</v>
      </c>
      <c r="T6425" s="402"/>
      <c r="U6425" s="402"/>
      <c r="V6425" s="402"/>
      <c r="AG6425" s="402"/>
      <c r="AH6425" s="402"/>
      <c r="AI6425" s="402"/>
      <c r="AJ6425" s="402"/>
    </row>
    <row r="6426" spans="10:36" hidden="1" x14ac:dyDescent="0.2">
      <c r="J6426" s="555" t="s">
        <v>987</v>
      </c>
      <c r="T6426" s="402"/>
      <c r="U6426" s="402"/>
      <c r="V6426" s="402"/>
      <c r="AG6426" s="402"/>
      <c r="AH6426" s="402"/>
      <c r="AI6426" s="402"/>
      <c r="AJ6426" s="402"/>
    </row>
    <row r="6427" spans="10:36" hidden="1" x14ac:dyDescent="0.2">
      <c r="J6427" s="555" t="s">
        <v>987</v>
      </c>
      <c r="T6427" s="402"/>
      <c r="U6427" s="402"/>
      <c r="V6427" s="402"/>
      <c r="AG6427" s="402"/>
      <c r="AH6427" s="402"/>
      <c r="AI6427" s="402"/>
      <c r="AJ6427" s="402"/>
    </row>
    <row r="6428" spans="10:36" hidden="1" x14ac:dyDescent="0.2">
      <c r="J6428" s="555" t="s">
        <v>987</v>
      </c>
      <c r="T6428" s="402"/>
      <c r="U6428" s="402"/>
      <c r="V6428" s="402"/>
      <c r="AG6428" s="402"/>
      <c r="AH6428" s="402"/>
      <c r="AI6428" s="402"/>
      <c r="AJ6428" s="402"/>
    </row>
    <row r="6429" spans="10:36" hidden="1" x14ac:dyDescent="0.2">
      <c r="J6429" s="555" t="s">
        <v>987</v>
      </c>
      <c r="T6429" s="402"/>
      <c r="U6429" s="402"/>
      <c r="V6429" s="402"/>
      <c r="AG6429" s="402"/>
      <c r="AH6429" s="402"/>
      <c r="AI6429" s="402"/>
      <c r="AJ6429" s="402"/>
    </row>
    <row r="6430" spans="10:36" hidden="1" x14ac:dyDescent="0.2">
      <c r="J6430" s="555" t="s">
        <v>987</v>
      </c>
      <c r="T6430" s="402"/>
      <c r="U6430" s="402"/>
      <c r="V6430" s="402"/>
      <c r="AG6430" s="402"/>
      <c r="AH6430" s="402"/>
      <c r="AI6430" s="402"/>
      <c r="AJ6430" s="402"/>
    </row>
    <row r="6431" spans="10:36" hidden="1" x14ac:dyDescent="0.2">
      <c r="J6431" s="555" t="s">
        <v>987</v>
      </c>
      <c r="T6431" s="402"/>
      <c r="U6431" s="402"/>
      <c r="V6431" s="402"/>
      <c r="AG6431" s="402"/>
      <c r="AH6431" s="402"/>
      <c r="AI6431" s="402"/>
      <c r="AJ6431" s="402"/>
    </row>
    <row r="6432" spans="10:36" hidden="1" x14ac:dyDescent="0.2">
      <c r="J6432" s="555" t="s">
        <v>987</v>
      </c>
      <c r="T6432" s="402"/>
      <c r="U6432" s="402"/>
      <c r="V6432" s="402"/>
      <c r="AG6432" s="402"/>
      <c r="AH6432" s="402"/>
      <c r="AI6432" s="402"/>
      <c r="AJ6432" s="402"/>
    </row>
    <row r="6433" spans="10:36" hidden="1" x14ac:dyDescent="0.2">
      <c r="J6433" s="555" t="s">
        <v>987</v>
      </c>
      <c r="T6433" s="402"/>
      <c r="U6433" s="402"/>
      <c r="V6433" s="402"/>
      <c r="AG6433" s="402"/>
      <c r="AH6433" s="402"/>
      <c r="AI6433" s="402"/>
      <c r="AJ6433" s="402"/>
    </row>
    <row r="6434" spans="10:36" hidden="1" x14ac:dyDescent="0.2">
      <c r="J6434" s="555" t="s">
        <v>987</v>
      </c>
      <c r="T6434" s="402"/>
      <c r="U6434" s="402"/>
      <c r="V6434" s="402"/>
      <c r="AG6434" s="402"/>
      <c r="AH6434" s="402"/>
      <c r="AI6434" s="402"/>
      <c r="AJ6434" s="402"/>
    </row>
    <row r="6435" spans="10:36" hidden="1" x14ac:dyDescent="0.2">
      <c r="J6435" s="555" t="s">
        <v>987</v>
      </c>
      <c r="T6435" s="402"/>
      <c r="U6435" s="402"/>
      <c r="V6435" s="402"/>
      <c r="AG6435" s="402"/>
      <c r="AH6435" s="402"/>
      <c r="AI6435" s="402"/>
      <c r="AJ6435" s="402"/>
    </row>
    <row r="6436" spans="10:36" hidden="1" x14ac:dyDescent="0.2">
      <c r="J6436" s="555" t="s">
        <v>987</v>
      </c>
      <c r="T6436" s="402"/>
      <c r="U6436" s="402"/>
      <c r="V6436" s="402"/>
      <c r="AG6436" s="402"/>
      <c r="AH6436" s="402"/>
      <c r="AI6436" s="402"/>
      <c r="AJ6436" s="402"/>
    </row>
    <row r="6437" spans="10:36" hidden="1" x14ac:dyDescent="0.2">
      <c r="J6437" s="555" t="s">
        <v>987</v>
      </c>
      <c r="T6437" s="402"/>
      <c r="U6437" s="402"/>
      <c r="V6437" s="402"/>
      <c r="AG6437" s="402"/>
      <c r="AH6437" s="402"/>
      <c r="AI6437" s="402"/>
      <c r="AJ6437" s="402"/>
    </row>
    <row r="6438" spans="10:36" hidden="1" x14ac:dyDescent="0.2">
      <c r="J6438" s="555" t="s">
        <v>987</v>
      </c>
      <c r="T6438" s="402"/>
      <c r="U6438" s="402"/>
      <c r="V6438" s="402"/>
      <c r="AG6438" s="402"/>
      <c r="AH6438" s="402"/>
      <c r="AI6438" s="402"/>
      <c r="AJ6438" s="402"/>
    </row>
    <row r="6439" spans="10:36" hidden="1" x14ac:dyDescent="0.2">
      <c r="J6439" s="555" t="s">
        <v>987</v>
      </c>
      <c r="T6439" s="402"/>
      <c r="U6439" s="402"/>
      <c r="V6439" s="402"/>
      <c r="AG6439" s="402"/>
      <c r="AH6439" s="402"/>
      <c r="AI6439" s="402"/>
      <c r="AJ6439" s="402"/>
    </row>
    <row r="6440" spans="10:36" hidden="1" x14ac:dyDescent="0.2">
      <c r="J6440" s="555" t="s">
        <v>987</v>
      </c>
      <c r="T6440" s="402"/>
      <c r="U6440" s="402"/>
      <c r="V6440" s="402"/>
      <c r="AG6440" s="402"/>
      <c r="AH6440" s="402"/>
      <c r="AI6440" s="402"/>
      <c r="AJ6440" s="402"/>
    </row>
    <row r="6441" spans="10:36" hidden="1" x14ac:dyDescent="0.2">
      <c r="J6441" s="555" t="s">
        <v>987</v>
      </c>
      <c r="T6441" s="402"/>
      <c r="U6441" s="402"/>
      <c r="V6441" s="402"/>
      <c r="AG6441" s="402"/>
      <c r="AH6441" s="402"/>
      <c r="AI6441" s="402"/>
      <c r="AJ6441" s="402"/>
    </row>
    <row r="6442" spans="10:36" hidden="1" x14ac:dyDescent="0.2">
      <c r="J6442" s="555" t="s">
        <v>987</v>
      </c>
      <c r="T6442" s="402"/>
      <c r="U6442" s="402"/>
      <c r="V6442" s="402"/>
      <c r="AG6442" s="402"/>
      <c r="AH6442" s="402"/>
      <c r="AI6442" s="402"/>
      <c r="AJ6442" s="402"/>
    </row>
    <row r="6443" spans="10:36" hidden="1" x14ac:dyDescent="0.2">
      <c r="J6443" s="555" t="s">
        <v>987</v>
      </c>
      <c r="T6443" s="402"/>
      <c r="U6443" s="402"/>
      <c r="V6443" s="402"/>
      <c r="AG6443" s="402"/>
      <c r="AH6443" s="402"/>
      <c r="AI6443" s="402"/>
      <c r="AJ6443" s="402"/>
    </row>
    <row r="6444" spans="10:36" hidden="1" x14ac:dyDescent="0.2">
      <c r="J6444" s="555" t="s">
        <v>987</v>
      </c>
      <c r="T6444" s="402"/>
      <c r="U6444" s="402"/>
      <c r="V6444" s="402"/>
      <c r="AG6444" s="402"/>
      <c r="AH6444" s="402"/>
      <c r="AI6444" s="402"/>
      <c r="AJ6444" s="402"/>
    </row>
    <row r="6445" spans="10:36" hidden="1" x14ac:dyDescent="0.2">
      <c r="J6445" s="555" t="s">
        <v>987</v>
      </c>
      <c r="T6445" s="402"/>
      <c r="U6445" s="402"/>
      <c r="V6445" s="402"/>
      <c r="AG6445" s="402"/>
      <c r="AH6445" s="402"/>
      <c r="AI6445" s="402"/>
      <c r="AJ6445" s="402"/>
    </row>
    <row r="6446" spans="10:36" hidden="1" x14ac:dyDescent="0.2">
      <c r="J6446" s="555" t="s">
        <v>987</v>
      </c>
      <c r="T6446" s="402"/>
      <c r="U6446" s="402"/>
      <c r="V6446" s="402"/>
      <c r="AG6446" s="402"/>
      <c r="AH6446" s="402"/>
      <c r="AI6446" s="402"/>
      <c r="AJ6446" s="402"/>
    </row>
    <row r="6447" spans="10:36" hidden="1" x14ac:dyDescent="0.2">
      <c r="J6447" s="555" t="s">
        <v>987</v>
      </c>
      <c r="T6447" s="402"/>
      <c r="U6447" s="402"/>
      <c r="V6447" s="402"/>
      <c r="AG6447" s="402"/>
      <c r="AH6447" s="402"/>
      <c r="AI6447" s="402"/>
      <c r="AJ6447" s="402"/>
    </row>
    <row r="6448" spans="10:36" hidden="1" x14ac:dyDescent="0.2">
      <c r="J6448" s="555" t="s">
        <v>987</v>
      </c>
      <c r="T6448" s="402"/>
      <c r="U6448" s="402"/>
      <c r="V6448" s="402"/>
      <c r="AG6448" s="402"/>
      <c r="AH6448" s="402"/>
      <c r="AI6448" s="402"/>
      <c r="AJ6448" s="402"/>
    </row>
    <row r="6449" spans="10:36" hidden="1" x14ac:dyDescent="0.2">
      <c r="J6449" s="555" t="s">
        <v>987</v>
      </c>
      <c r="T6449" s="402"/>
      <c r="U6449" s="402"/>
      <c r="V6449" s="402"/>
      <c r="AG6449" s="402"/>
      <c r="AH6449" s="402"/>
      <c r="AI6449" s="402"/>
      <c r="AJ6449" s="402"/>
    </row>
    <row r="6450" spans="10:36" hidden="1" x14ac:dyDescent="0.2">
      <c r="J6450" s="555" t="s">
        <v>987</v>
      </c>
      <c r="T6450" s="402"/>
      <c r="U6450" s="402"/>
      <c r="V6450" s="402"/>
      <c r="AG6450" s="402"/>
      <c r="AH6450" s="402"/>
      <c r="AI6450" s="402"/>
      <c r="AJ6450" s="402"/>
    </row>
    <row r="6451" spans="10:36" hidden="1" x14ac:dyDescent="0.2">
      <c r="J6451" s="555" t="s">
        <v>987</v>
      </c>
      <c r="T6451" s="402"/>
      <c r="U6451" s="402"/>
      <c r="V6451" s="402"/>
      <c r="AG6451" s="402"/>
      <c r="AH6451" s="402"/>
      <c r="AI6451" s="402"/>
      <c r="AJ6451" s="402"/>
    </row>
    <row r="6452" spans="10:36" hidden="1" x14ac:dyDescent="0.2">
      <c r="J6452" s="555" t="s">
        <v>987</v>
      </c>
      <c r="T6452" s="402"/>
      <c r="U6452" s="402"/>
      <c r="V6452" s="402"/>
      <c r="AG6452" s="402"/>
      <c r="AH6452" s="402"/>
      <c r="AI6452" s="402"/>
      <c r="AJ6452" s="402"/>
    </row>
    <row r="6453" spans="10:36" hidden="1" x14ac:dyDescent="0.2">
      <c r="J6453" s="555" t="s">
        <v>987</v>
      </c>
      <c r="T6453" s="402"/>
      <c r="U6453" s="402"/>
      <c r="V6453" s="402"/>
      <c r="AG6453" s="402"/>
      <c r="AH6453" s="402"/>
      <c r="AI6453" s="402"/>
      <c r="AJ6453" s="402"/>
    </row>
    <row r="6454" spans="10:36" hidden="1" x14ac:dyDescent="0.2">
      <c r="J6454" s="555" t="s">
        <v>987</v>
      </c>
      <c r="T6454" s="402"/>
      <c r="U6454" s="402"/>
      <c r="V6454" s="402"/>
      <c r="AG6454" s="402"/>
      <c r="AH6454" s="402"/>
      <c r="AI6454" s="402"/>
      <c r="AJ6454" s="402"/>
    </row>
    <row r="6455" spans="10:36" hidden="1" x14ac:dyDescent="0.2">
      <c r="J6455" s="555" t="s">
        <v>987</v>
      </c>
      <c r="T6455" s="402"/>
      <c r="U6455" s="402"/>
      <c r="V6455" s="402"/>
      <c r="AG6455" s="402"/>
      <c r="AH6455" s="402"/>
      <c r="AI6455" s="402"/>
      <c r="AJ6455" s="402"/>
    </row>
    <row r="6456" spans="10:36" hidden="1" x14ac:dyDescent="0.2">
      <c r="J6456" s="555" t="s">
        <v>987</v>
      </c>
      <c r="T6456" s="402"/>
      <c r="U6456" s="402"/>
      <c r="V6456" s="402"/>
      <c r="AG6456" s="402"/>
      <c r="AH6456" s="402"/>
      <c r="AI6456" s="402"/>
      <c r="AJ6456" s="402"/>
    </row>
    <row r="6457" spans="10:36" hidden="1" x14ac:dyDescent="0.2">
      <c r="J6457" s="555" t="s">
        <v>987</v>
      </c>
      <c r="T6457" s="402"/>
      <c r="U6457" s="402"/>
      <c r="V6457" s="402"/>
      <c r="AG6457" s="402"/>
      <c r="AH6457" s="402"/>
      <c r="AI6457" s="402"/>
      <c r="AJ6457" s="402"/>
    </row>
    <row r="6458" spans="10:36" hidden="1" x14ac:dyDescent="0.2">
      <c r="J6458" s="555" t="s">
        <v>987</v>
      </c>
      <c r="T6458" s="402"/>
      <c r="U6458" s="402"/>
      <c r="V6458" s="402"/>
      <c r="AG6458" s="402"/>
      <c r="AH6458" s="402"/>
      <c r="AI6458" s="402"/>
      <c r="AJ6458" s="402"/>
    </row>
    <row r="6459" spans="10:36" hidden="1" x14ac:dyDescent="0.2">
      <c r="J6459" s="555" t="s">
        <v>987</v>
      </c>
      <c r="T6459" s="402"/>
      <c r="U6459" s="402"/>
      <c r="V6459" s="402"/>
      <c r="AG6459" s="402"/>
      <c r="AH6459" s="402"/>
      <c r="AI6459" s="402"/>
      <c r="AJ6459" s="402"/>
    </row>
    <row r="6460" spans="10:36" hidden="1" x14ac:dyDescent="0.2">
      <c r="J6460" s="555" t="s">
        <v>987</v>
      </c>
      <c r="T6460" s="402"/>
      <c r="U6460" s="402"/>
      <c r="V6460" s="402"/>
      <c r="AG6460" s="402"/>
      <c r="AH6460" s="402"/>
      <c r="AI6460" s="402"/>
      <c r="AJ6460" s="402"/>
    </row>
    <row r="6461" spans="10:36" hidden="1" x14ac:dyDescent="0.2">
      <c r="J6461" s="555" t="s">
        <v>987</v>
      </c>
      <c r="T6461" s="402"/>
      <c r="U6461" s="402"/>
      <c r="V6461" s="402"/>
      <c r="AG6461" s="402"/>
      <c r="AH6461" s="402"/>
      <c r="AI6461" s="402"/>
      <c r="AJ6461" s="402"/>
    </row>
    <row r="6462" spans="10:36" hidden="1" x14ac:dyDescent="0.2">
      <c r="J6462" s="555" t="s">
        <v>987</v>
      </c>
      <c r="T6462" s="402"/>
      <c r="U6462" s="402"/>
      <c r="V6462" s="402"/>
      <c r="AG6462" s="402"/>
      <c r="AH6462" s="402"/>
      <c r="AI6462" s="402"/>
      <c r="AJ6462" s="402"/>
    </row>
    <row r="6463" spans="10:36" hidden="1" x14ac:dyDescent="0.2">
      <c r="J6463" s="555" t="s">
        <v>987</v>
      </c>
      <c r="T6463" s="402"/>
      <c r="U6463" s="402"/>
      <c r="V6463" s="402"/>
      <c r="AG6463" s="402"/>
      <c r="AH6463" s="402"/>
      <c r="AI6463" s="402"/>
      <c r="AJ6463" s="402"/>
    </row>
    <row r="6464" spans="10:36" hidden="1" x14ac:dyDescent="0.2">
      <c r="J6464" s="555" t="s">
        <v>987</v>
      </c>
      <c r="T6464" s="402"/>
      <c r="U6464" s="402"/>
      <c r="V6464" s="402"/>
      <c r="AG6464" s="402"/>
      <c r="AH6464" s="402"/>
      <c r="AI6464" s="402"/>
      <c r="AJ6464" s="402"/>
    </row>
    <row r="6465" spans="10:36" hidden="1" x14ac:dyDescent="0.2">
      <c r="J6465" s="555" t="s">
        <v>987</v>
      </c>
      <c r="T6465" s="402"/>
      <c r="U6465" s="402"/>
      <c r="V6465" s="402"/>
      <c r="AG6465" s="402"/>
      <c r="AH6465" s="402"/>
      <c r="AI6465" s="402"/>
      <c r="AJ6465" s="402"/>
    </row>
    <row r="6466" spans="10:36" hidden="1" x14ac:dyDescent="0.2">
      <c r="J6466" s="555" t="s">
        <v>987</v>
      </c>
      <c r="T6466" s="402"/>
      <c r="U6466" s="402"/>
      <c r="V6466" s="402"/>
      <c r="AG6466" s="402"/>
      <c r="AH6466" s="402"/>
      <c r="AI6466" s="402"/>
      <c r="AJ6466" s="402"/>
    </row>
    <row r="6467" spans="10:36" hidden="1" x14ac:dyDescent="0.2">
      <c r="J6467" s="555" t="s">
        <v>987</v>
      </c>
      <c r="T6467" s="402"/>
      <c r="U6467" s="402"/>
      <c r="V6467" s="402"/>
      <c r="AG6467" s="402"/>
      <c r="AH6467" s="402"/>
      <c r="AI6467" s="402"/>
      <c r="AJ6467" s="402"/>
    </row>
    <row r="6468" spans="10:36" hidden="1" x14ac:dyDescent="0.2">
      <c r="J6468" s="555" t="s">
        <v>987</v>
      </c>
      <c r="T6468" s="402"/>
      <c r="U6468" s="402"/>
      <c r="V6468" s="402"/>
      <c r="AG6468" s="402"/>
      <c r="AH6468" s="402"/>
      <c r="AI6468" s="402"/>
      <c r="AJ6468" s="402"/>
    </row>
    <row r="6469" spans="10:36" hidden="1" x14ac:dyDescent="0.2">
      <c r="J6469" s="555" t="s">
        <v>987</v>
      </c>
      <c r="T6469" s="402"/>
      <c r="U6469" s="402"/>
      <c r="V6469" s="402"/>
      <c r="AG6469" s="402"/>
      <c r="AH6469" s="402"/>
      <c r="AI6469" s="402"/>
      <c r="AJ6469" s="402"/>
    </row>
    <row r="6470" spans="10:36" hidden="1" x14ac:dyDescent="0.2">
      <c r="J6470" s="555" t="s">
        <v>987</v>
      </c>
      <c r="T6470" s="402"/>
      <c r="U6470" s="402"/>
      <c r="V6470" s="402"/>
      <c r="AG6470" s="402"/>
      <c r="AH6470" s="402"/>
      <c r="AI6470" s="402"/>
      <c r="AJ6470" s="402"/>
    </row>
    <row r="6471" spans="10:36" hidden="1" x14ac:dyDescent="0.2">
      <c r="J6471" s="555" t="s">
        <v>987</v>
      </c>
      <c r="T6471" s="402"/>
      <c r="U6471" s="402"/>
      <c r="V6471" s="402"/>
      <c r="AG6471" s="402"/>
      <c r="AH6471" s="402"/>
      <c r="AI6471" s="402"/>
      <c r="AJ6471" s="402"/>
    </row>
    <row r="6472" spans="10:36" hidden="1" x14ac:dyDescent="0.2">
      <c r="J6472" s="555" t="s">
        <v>987</v>
      </c>
      <c r="T6472" s="402"/>
      <c r="U6472" s="402"/>
      <c r="V6472" s="402"/>
      <c r="AG6472" s="402"/>
      <c r="AH6472" s="402"/>
      <c r="AI6472" s="402"/>
      <c r="AJ6472" s="402"/>
    </row>
    <row r="6473" spans="10:36" hidden="1" x14ac:dyDescent="0.2">
      <c r="J6473" s="555" t="s">
        <v>987</v>
      </c>
      <c r="T6473" s="402"/>
      <c r="U6473" s="402"/>
      <c r="V6473" s="402"/>
      <c r="AG6473" s="402"/>
      <c r="AH6473" s="402"/>
      <c r="AI6473" s="402"/>
      <c r="AJ6473" s="402"/>
    </row>
    <row r="6474" spans="10:36" hidden="1" x14ac:dyDescent="0.2">
      <c r="J6474" s="555" t="s">
        <v>987</v>
      </c>
      <c r="T6474" s="402"/>
      <c r="U6474" s="402"/>
      <c r="V6474" s="402"/>
      <c r="AG6474" s="402"/>
      <c r="AH6474" s="402"/>
      <c r="AI6474" s="402"/>
      <c r="AJ6474" s="402"/>
    </row>
    <row r="6475" spans="10:36" hidden="1" x14ac:dyDescent="0.2">
      <c r="J6475" s="555" t="s">
        <v>987</v>
      </c>
      <c r="T6475" s="402"/>
      <c r="U6475" s="402"/>
      <c r="V6475" s="402"/>
      <c r="AG6475" s="402"/>
      <c r="AH6475" s="402"/>
      <c r="AI6475" s="402"/>
      <c r="AJ6475" s="402"/>
    </row>
    <row r="6476" spans="10:36" hidden="1" x14ac:dyDescent="0.2">
      <c r="J6476" s="555" t="s">
        <v>987</v>
      </c>
      <c r="T6476" s="402"/>
      <c r="U6476" s="402"/>
      <c r="V6476" s="402"/>
      <c r="AG6476" s="402"/>
      <c r="AH6476" s="402"/>
      <c r="AI6476" s="402"/>
      <c r="AJ6476" s="402"/>
    </row>
    <row r="6477" spans="10:36" hidden="1" x14ac:dyDescent="0.2">
      <c r="J6477" s="555" t="s">
        <v>987</v>
      </c>
      <c r="T6477" s="402"/>
      <c r="U6477" s="402"/>
      <c r="V6477" s="402"/>
      <c r="AG6477" s="402"/>
      <c r="AH6477" s="402"/>
      <c r="AI6477" s="402"/>
      <c r="AJ6477" s="402"/>
    </row>
    <row r="6478" spans="10:36" hidden="1" x14ac:dyDescent="0.2">
      <c r="J6478" s="555" t="s">
        <v>987</v>
      </c>
      <c r="T6478" s="402"/>
      <c r="U6478" s="402"/>
      <c r="V6478" s="402"/>
      <c r="AG6478" s="402"/>
      <c r="AH6478" s="402"/>
      <c r="AI6478" s="402"/>
      <c r="AJ6478" s="402"/>
    </row>
    <row r="6479" spans="10:36" hidden="1" x14ac:dyDescent="0.2">
      <c r="J6479" s="555" t="s">
        <v>987</v>
      </c>
      <c r="T6479" s="402"/>
      <c r="U6479" s="402"/>
      <c r="V6479" s="402"/>
      <c r="AG6479" s="402"/>
      <c r="AH6479" s="402"/>
      <c r="AI6479" s="402"/>
      <c r="AJ6479" s="402"/>
    </row>
    <row r="6480" spans="10:36" hidden="1" x14ac:dyDescent="0.2">
      <c r="J6480" s="555" t="s">
        <v>987</v>
      </c>
      <c r="T6480" s="402"/>
      <c r="U6480" s="402"/>
      <c r="V6480" s="402"/>
      <c r="AG6480" s="402"/>
      <c r="AH6480" s="402"/>
      <c r="AI6480" s="402"/>
      <c r="AJ6480" s="402"/>
    </row>
    <row r="6481" spans="10:36" hidden="1" x14ac:dyDescent="0.2">
      <c r="J6481" s="555" t="s">
        <v>987</v>
      </c>
      <c r="T6481" s="402"/>
      <c r="U6481" s="402"/>
      <c r="V6481" s="402"/>
      <c r="AG6481" s="402"/>
      <c r="AH6481" s="402"/>
      <c r="AI6481" s="402"/>
      <c r="AJ6481" s="402"/>
    </row>
    <row r="6482" spans="10:36" hidden="1" x14ac:dyDescent="0.2">
      <c r="J6482" s="555" t="s">
        <v>987</v>
      </c>
      <c r="T6482" s="402"/>
      <c r="U6482" s="402"/>
      <c r="V6482" s="402"/>
      <c r="AG6482" s="402"/>
      <c r="AH6482" s="402"/>
      <c r="AI6482" s="402"/>
      <c r="AJ6482" s="402"/>
    </row>
    <row r="6483" spans="10:36" hidden="1" x14ac:dyDescent="0.2">
      <c r="J6483" s="555" t="s">
        <v>987</v>
      </c>
      <c r="T6483" s="402"/>
      <c r="U6483" s="402"/>
      <c r="V6483" s="402"/>
      <c r="AG6483" s="402"/>
      <c r="AH6483" s="402"/>
      <c r="AI6483" s="402"/>
      <c r="AJ6483" s="402"/>
    </row>
    <row r="6484" spans="10:36" hidden="1" x14ac:dyDescent="0.2">
      <c r="J6484" s="555" t="s">
        <v>987</v>
      </c>
      <c r="T6484" s="402"/>
      <c r="U6484" s="402"/>
      <c r="V6484" s="402"/>
      <c r="AG6484" s="402"/>
      <c r="AH6484" s="402"/>
      <c r="AI6484" s="402"/>
      <c r="AJ6484" s="402"/>
    </row>
    <row r="6485" spans="10:36" hidden="1" x14ac:dyDescent="0.2">
      <c r="J6485" s="555" t="s">
        <v>987</v>
      </c>
      <c r="T6485" s="402"/>
      <c r="U6485" s="402"/>
      <c r="V6485" s="402"/>
      <c r="AG6485" s="402"/>
      <c r="AH6485" s="402"/>
      <c r="AI6485" s="402"/>
      <c r="AJ6485" s="402"/>
    </row>
    <row r="6486" spans="10:36" hidden="1" x14ac:dyDescent="0.2">
      <c r="J6486" s="555" t="s">
        <v>987</v>
      </c>
      <c r="T6486" s="402"/>
      <c r="U6486" s="402"/>
      <c r="V6486" s="402"/>
      <c r="AG6486" s="402"/>
      <c r="AH6486" s="402"/>
      <c r="AI6486" s="402"/>
      <c r="AJ6486" s="402"/>
    </row>
    <row r="6487" spans="10:36" hidden="1" x14ac:dyDescent="0.2">
      <c r="J6487" s="555" t="s">
        <v>987</v>
      </c>
      <c r="T6487" s="402"/>
      <c r="U6487" s="402"/>
      <c r="V6487" s="402"/>
      <c r="AG6487" s="402"/>
      <c r="AH6487" s="402"/>
      <c r="AI6487" s="402"/>
      <c r="AJ6487" s="402"/>
    </row>
    <row r="6488" spans="10:36" hidden="1" x14ac:dyDescent="0.2">
      <c r="J6488" s="555" t="s">
        <v>987</v>
      </c>
      <c r="T6488" s="402"/>
      <c r="U6488" s="402"/>
      <c r="V6488" s="402"/>
      <c r="AG6488" s="402"/>
      <c r="AH6488" s="402"/>
      <c r="AI6488" s="402"/>
      <c r="AJ6488" s="402"/>
    </row>
    <row r="6489" spans="10:36" hidden="1" x14ac:dyDescent="0.2">
      <c r="J6489" s="555" t="s">
        <v>987</v>
      </c>
      <c r="T6489" s="402"/>
      <c r="U6489" s="402"/>
      <c r="V6489" s="402"/>
      <c r="AG6489" s="402"/>
      <c r="AH6489" s="402"/>
      <c r="AI6489" s="402"/>
      <c r="AJ6489" s="402"/>
    </row>
    <row r="6490" spans="10:36" hidden="1" x14ac:dyDescent="0.2">
      <c r="J6490" s="555" t="s">
        <v>987</v>
      </c>
      <c r="T6490" s="402"/>
      <c r="U6490" s="402"/>
      <c r="V6490" s="402"/>
      <c r="AG6490" s="402"/>
      <c r="AH6490" s="402"/>
      <c r="AI6490" s="402"/>
      <c r="AJ6490" s="402"/>
    </row>
    <row r="6491" spans="10:36" hidden="1" x14ac:dyDescent="0.2">
      <c r="J6491" s="555" t="s">
        <v>987</v>
      </c>
      <c r="T6491" s="402"/>
      <c r="U6491" s="402"/>
      <c r="V6491" s="402"/>
      <c r="AG6491" s="402"/>
      <c r="AH6491" s="402"/>
      <c r="AI6491" s="402"/>
      <c r="AJ6491" s="402"/>
    </row>
    <row r="6492" spans="10:36" hidden="1" x14ac:dyDescent="0.2">
      <c r="J6492" s="555" t="s">
        <v>987</v>
      </c>
      <c r="T6492" s="402"/>
      <c r="U6492" s="402"/>
      <c r="V6492" s="402"/>
      <c r="AG6492" s="402"/>
      <c r="AH6492" s="402"/>
      <c r="AI6492" s="402"/>
      <c r="AJ6492" s="402"/>
    </row>
    <row r="6493" spans="10:36" hidden="1" x14ac:dyDescent="0.2">
      <c r="J6493" s="555" t="s">
        <v>987</v>
      </c>
      <c r="T6493" s="402"/>
      <c r="U6493" s="402"/>
      <c r="V6493" s="402"/>
      <c r="AG6493" s="402"/>
      <c r="AH6493" s="402"/>
      <c r="AI6493" s="402"/>
      <c r="AJ6493" s="402"/>
    </row>
    <row r="6494" spans="10:36" hidden="1" x14ac:dyDescent="0.2">
      <c r="J6494" s="555" t="s">
        <v>987</v>
      </c>
      <c r="T6494" s="402"/>
      <c r="U6494" s="402"/>
      <c r="V6494" s="402"/>
      <c r="AG6494" s="402"/>
      <c r="AH6494" s="402"/>
      <c r="AI6494" s="402"/>
      <c r="AJ6494" s="402"/>
    </row>
    <row r="6495" spans="10:36" hidden="1" x14ac:dyDescent="0.2">
      <c r="J6495" s="555" t="s">
        <v>987</v>
      </c>
      <c r="T6495" s="402"/>
      <c r="U6495" s="402"/>
      <c r="V6495" s="402"/>
      <c r="AG6495" s="402"/>
      <c r="AH6495" s="402"/>
      <c r="AI6495" s="402"/>
      <c r="AJ6495" s="402"/>
    </row>
    <row r="6496" spans="10:36" hidden="1" x14ac:dyDescent="0.2">
      <c r="J6496" s="555" t="s">
        <v>987</v>
      </c>
      <c r="T6496" s="402"/>
      <c r="U6496" s="402"/>
      <c r="V6496" s="402"/>
      <c r="AG6496" s="402"/>
      <c r="AH6496" s="402"/>
      <c r="AI6496" s="402"/>
      <c r="AJ6496" s="402"/>
    </row>
    <row r="6497" spans="10:36" hidden="1" x14ac:dyDescent="0.2">
      <c r="J6497" s="555" t="s">
        <v>987</v>
      </c>
      <c r="T6497" s="402"/>
      <c r="U6497" s="402"/>
      <c r="V6497" s="402"/>
      <c r="AG6497" s="402"/>
      <c r="AH6497" s="402"/>
      <c r="AI6497" s="402"/>
      <c r="AJ6497" s="402"/>
    </row>
    <row r="6498" spans="10:36" hidden="1" x14ac:dyDescent="0.2">
      <c r="J6498" s="555" t="s">
        <v>987</v>
      </c>
      <c r="T6498" s="402"/>
      <c r="U6498" s="402"/>
      <c r="V6498" s="402"/>
      <c r="AG6498" s="402"/>
      <c r="AH6498" s="402"/>
      <c r="AI6498" s="402"/>
      <c r="AJ6498" s="402"/>
    </row>
    <row r="6499" spans="10:36" hidden="1" x14ac:dyDescent="0.2">
      <c r="J6499" s="555" t="s">
        <v>987</v>
      </c>
      <c r="T6499" s="402"/>
      <c r="U6499" s="402"/>
      <c r="V6499" s="402"/>
      <c r="AG6499" s="402"/>
      <c r="AH6499" s="402"/>
      <c r="AI6499" s="402"/>
      <c r="AJ6499" s="402"/>
    </row>
    <row r="6500" spans="10:36" hidden="1" x14ac:dyDescent="0.2">
      <c r="J6500" s="555" t="s">
        <v>987</v>
      </c>
      <c r="T6500" s="402"/>
      <c r="U6500" s="402"/>
      <c r="V6500" s="402"/>
      <c r="AG6500" s="402"/>
      <c r="AH6500" s="402"/>
      <c r="AI6500" s="402"/>
      <c r="AJ6500" s="402"/>
    </row>
    <row r="6501" spans="10:36" hidden="1" x14ac:dyDescent="0.2">
      <c r="J6501" s="555" t="s">
        <v>987</v>
      </c>
      <c r="T6501" s="402"/>
      <c r="U6501" s="402"/>
      <c r="V6501" s="402"/>
      <c r="AG6501" s="402"/>
      <c r="AH6501" s="402"/>
      <c r="AI6501" s="402"/>
      <c r="AJ6501" s="402"/>
    </row>
    <row r="6502" spans="10:36" hidden="1" x14ac:dyDescent="0.2">
      <c r="J6502" s="555" t="s">
        <v>987</v>
      </c>
      <c r="T6502" s="402"/>
      <c r="U6502" s="402"/>
      <c r="V6502" s="402"/>
      <c r="AG6502" s="402"/>
      <c r="AH6502" s="402"/>
      <c r="AI6502" s="402"/>
      <c r="AJ6502" s="402"/>
    </row>
    <row r="6503" spans="10:36" hidden="1" x14ac:dyDescent="0.2">
      <c r="J6503" s="555" t="s">
        <v>987</v>
      </c>
      <c r="T6503" s="402"/>
      <c r="U6503" s="402"/>
      <c r="V6503" s="402"/>
      <c r="AG6503" s="402"/>
      <c r="AH6503" s="402"/>
      <c r="AI6503" s="402"/>
      <c r="AJ6503" s="402"/>
    </row>
    <row r="6504" spans="10:36" hidden="1" x14ac:dyDescent="0.2">
      <c r="J6504" s="555" t="s">
        <v>987</v>
      </c>
      <c r="T6504" s="402"/>
      <c r="U6504" s="402"/>
      <c r="V6504" s="402"/>
      <c r="AG6504" s="402"/>
      <c r="AH6504" s="402"/>
      <c r="AI6504" s="402"/>
      <c r="AJ6504" s="402"/>
    </row>
    <row r="6505" spans="10:36" hidden="1" x14ac:dyDescent="0.2">
      <c r="J6505" s="555" t="s">
        <v>987</v>
      </c>
      <c r="T6505" s="402"/>
      <c r="U6505" s="402"/>
      <c r="V6505" s="402"/>
      <c r="AG6505" s="402"/>
      <c r="AH6505" s="402"/>
      <c r="AI6505" s="402"/>
      <c r="AJ6505" s="402"/>
    </row>
    <row r="6506" spans="10:36" hidden="1" x14ac:dyDescent="0.2">
      <c r="J6506" s="555" t="s">
        <v>987</v>
      </c>
      <c r="T6506" s="402"/>
      <c r="U6506" s="402"/>
      <c r="V6506" s="402"/>
      <c r="AG6506" s="402"/>
      <c r="AH6506" s="402"/>
      <c r="AI6506" s="402"/>
      <c r="AJ6506" s="402"/>
    </row>
    <row r="6507" spans="10:36" hidden="1" x14ac:dyDescent="0.2">
      <c r="J6507" s="555" t="s">
        <v>987</v>
      </c>
      <c r="T6507" s="402"/>
      <c r="U6507" s="402"/>
      <c r="V6507" s="402"/>
      <c r="AG6507" s="402"/>
      <c r="AH6507" s="402"/>
      <c r="AI6507" s="402"/>
      <c r="AJ6507" s="402"/>
    </row>
    <row r="6508" spans="10:36" hidden="1" x14ac:dyDescent="0.2">
      <c r="J6508" s="555" t="s">
        <v>987</v>
      </c>
      <c r="T6508" s="402"/>
      <c r="U6508" s="402"/>
      <c r="V6508" s="402"/>
      <c r="AG6508" s="402"/>
      <c r="AH6508" s="402"/>
      <c r="AI6508" s="402"/>
      <c r="AJ6508" s="402"/>
    </row>
    <row r="6509" spans="10:36" hidden="1" x14ac:dyDescent="0.2">
      <c r="J6509" s="555" t="s">
        <v>987</v>
      </c>
      <c r="T6509" s="402"/>
      <c r="U6509" s="402"/>
      <c r="V6509" s="402"/>
      <c r="AG6509" s="402"/>
      <c r="AH6509" s="402"/>
      <c r="AI6509" s="402"/>
      <c r="AJ6509" s="402"/>
    </row>
    <row r="6510" spans="10:36" hidden="1" x14ac:dyDescent="0.2">
      <c r="J6510" s="555" t="s">
        <v>987</v>
      </c>
      <c r="T6510" s="402"/>
      <c r="U6510" s="402"/>
      <c r="V6510" s="402"/>
      <c r="AG6510" s="402"/>
      <c r="AH6510" s="402"/>
      <c r="AI6510" s="402"/>
      <c r="AJ6510" s="402"/>
    </row>
    <row r="6511" spans="10:36" hidden="1" x14ac:dyDescent="0.2">
      <c r="J6511" s="555" t="s">
        <v>987</v>
      </c>
      <c r="T6511" s="402"/>
      <c r="U6511" s="402"/>
      <c r="V6511" s="402"/>
      <c r="AG6511" s="402"/>
      <c r="AH6511" s="402"/>
      <c r="AI6511" s="402"/>
      <c r="AJ6511" s="402"/>
    </row>
    <row r="6512" spans="10:36" hidden="1" x14ac:dyDescent="0.2">
      <c r="J6512" s="555" t="s">
        <v>987</v>
      </c>
      <c r="T6512" s="402"/>
      <c r="U6512" s="402"/>
      <c r="V6512" s="402"/>
      <c r="AG6512" s="402"/>
      <c r="AH6512" s="402"/>
      <c r="AI6512" s="402"/>
      <c r="AJ6512" s="402"/>
    </row>
    <row r="6513" spans="10:36" hidden="1" x14ac:dyDescent="0.2">
      <c r="J6513" s="555" t="s">
        <v>987</v>
      </c>
      <c r="T6513" s="402"/>
      <c r="U6513" s="402"/>
      <c r="V6513" s="402"/>
      <c r="AG6513" s="402"/>
      <c r="AH6513" s="402"/>
      <c r="AI6513" s="402"/>
      <c r="AJ6513" s="402"/>
    </row>
    <row r="6514" spans="10:36" hidden="1" x14ac:dyDescent="0.2">
      <c r="J6514" s="555" t="s">
        <v>987</v>
      </c>
      <c r="T6514" s="402"/>
      <c r="U6514" s="402"/>
      <c r="V6514" s="402"/>
      <c r="AG6514" s="402"/>
      <c r="AH6514" s="402"/>
      <c r="AI6514" s="402"/>
      <c r="AJ6514" s="402"/>
    </row>
    <row r="6515" spans="10:36" hidden="1" x14ac:dyDescent="0.2">
      <c r="J6515" s="555" t="s">
        <v>987</v>
      </c>
      <c r="T6515" s="402"/>
      <c r="U6515" s="402"/>
      <c r="V6515" s="402"/>
      <c r="AG6515" s="402"/>
      <c r="AH6515" s="402"/>
      <c r="AI6515" s="402"/>
      <c r="AJ6515" s="402"/>
    </row>
    <row r="6516" spans="10:36" hidden="1" x14ac:dyDescent="0.2">
      <c r="J6516" s="555" t="s">
        <v>987</v>
      </c>
      <c r="T6516" s="402"/>
      <c r="U6516" s="402"/>
      <c r="V6516" s="402"/>
      <c r="AG6516" s="402"/>
      <c r="AH6516" s="402"/>
      <c r="AI6516" s="402"/>
      <c r="AJ6516" s="402"/>
    </row>
    <row r="6517" spans="10:36" hidden="1" x14ac:dyDescent="0.2">
      <c r="J6517" s="555" t="s">
        <v>987</v>
      </c>
      <c r="T6517" s="402"/>
      <c r="U6517" s="402"/>
      <c r="V6517" s="402"/>
      <c r="AG6517" s="402"/>
      <c r="AH6517" s="402"/>
      <c r="AI6517" s="402"/>
      <c r="AJ6517" s="402"/>
    </row>
    <row r="6518" spans="10:36" hidden="1" x14ac:dyDescent="0.2">
      <c r="J6518" s="555" t="s">
        <v>987</v>
      </c>
      <c r="T6518" s="402"/>
      <c r="U6518" s="402"/>
      <c r="V6518" s="402"/>
      <c r="AG6518" s="402"/>
      <c r="AH6518" s="402"/>
      <c r="AI6518" s="402"/>
      <c r="AJ6518" s="402"/>
    </row>
    <row r="6519" spans="10:36" hidden="1" x14ac:dyDescent="0.2">
      <c r="J6519" s="555" t="s">
        <v>987</v>
      </c>
      <c r="T6519" s="402"/>
      <c r="U6519" s="402"/>
      <c r="V6519" s="402"/>
      <c r="AG6519" s="402"/>
      <c r="AH6519" s="402"/>
      <c r="AI6519" s="402"/>
      <c r="AJ6519" s="402"/>
    </row>
    <row r="6520" spans="10:36" hidden="1" x14ac:dyDescent="0.2">
      <c r="J6520" s="555" t="s">
        <v>987</v>
      </c>
      <c r="T6520" s="402"/>
      <c r="U6520" s="402"/>
      <c r="V6520" s="402"/>
      <c r="AG6520" s="402"/>
      <c r="AH6520" s="402"/>
      <c r="AI6520" s="402"/>
      <c r="AJ6520" s="402"/>
    </row>
    <row r="6521" spans="10:36" hidden="1" x14ac:dyDescent="0.2">
      <c r="J6521" s="555" t="s">
        <v>987</v>
      </c>
      <c r="T6521" s="402"/>
      <c r="U6521" s="402"/>
      <c r="V6521" s="402"/>
      <c r="AG6521" s="402"/>
      <c r="AH6521" s="402"/>
      <c r="AI6521" s="402"/>
      <c r="AJ6521" s="402"/>
    </row>
    <row r="6522" spans="10:36" hidden="1" x14ac:dyDescent="0.2">
      <c r="J6522" s="555" t="s">
        <v>987</v>
      </c>
      <c r="T6522" s="402"/>
      <c r="U6522" s="402"/>
      <c r="V6522" s="402"/>
      <c r="AG6522" s="402"/>
      <c r="AH6522" s="402"/>
      <c r="AI6522" s="402"/>
      <c r="AJ6522" s="402"/>
    </row>
    <row r="6523" spans="10:36" hidden="1" x14ac:dyDescent="0.2">
      <c r="J6523" s="555" t="s">
        <v>987</v>
      </c>
      <c r="T6523" s="402"/>
      <c r="U6523" s="402"/>
      <c r="V6523" s="402"/>
      <c r="AG6523" s="402"/>
      <c r="AH6523" s="402"/>
      <c r="AI6523" s="402"/>
      <c r="AJ6523" s="402"/>
    </row>
    <row r="6524" spans="10:36" hidden="1" x14ac:dyDescent="0.2">
      <c r="J6524" s="555" t="s">
        <v>987</v>
      </c>
      <c r="T6524" s="402"/>
      <c r="U6524" s="402"/>
      <c r="V6524" s="402"/>
      <c r="AG6524" s="402"/>
      <c r="AH6524" s="402"/>
      <c r="AI6524" s="402"/>
      <c r="AJ6524" s="402"/>
    </row>
    <row r="6525" spans="10:36" hidden="1" x14ac:dyDescent="0.2">
      <c r="J6525" s="555" t="s">
        <v>987</v>
      </c>
      <c r="T6525" s="402"/>
      <c r="U6525" s="402"/>
      <c r="V6525" s="402"/>
      <c r="AG6525" s="402"/>
      <c r="AH6525" s="402"/>
      <c r="AI6525" s="402"/>
      <c r="AJ6525" s="402"/>
    </row>
    <row r="6526" spans="10:36" hidden="1" x14ac:dyDescent="0.2">
      <c r="J6526" s="555" t="s">
        <v>987</v>
      </c>
      <c r="T6526" s="402"/>
      <c r="U6526" s="402"/>
      <c r="V6526" s="402"/>
      <c r="AG6526" s="402"/>
      <c r="AH6526" s="402"/>
      <c r="AI6526" s="402"/>
      <c r="AJ6526" s="402"/>
    </row>
    <row r="6527" spans="10:36" hidden="1" x14ac:dyDescent="0.2">
      <c r="J6527" s="555" t="s">
        <v>987</v>
      </c>
      <c r="T6527" s="402"/>
      <c r="U6527" s="402"/>
      <c r="V6527" s="402"/>
      <c r="AG6527" s="402"/>
      <c r="AH6527" s="402"/>
      <c r="AI6527" s="402"/>
      <c r="AJ6527" s="402"/>
    </row>
    <row r="6528" spans="10:36" hidden="1" x14ac:dyDescent="0.2">
      <c r="J6528" s="555" t="s">
        <v>987</v>
      </c>
      <c r="T6528" s="402"/>
      <c r="U6528" s="402"/>
      <c r="V6528" s="402"/>
      <c r="AG6528" s="402"/>
      <c r="AH6528" s="402"/>
      <c r="AI6528" s="402"/>
      <c r="AJ6528" s="402"/>
    </row>
    <row r="6529" spans="10:36" hidden="1" x14ac:dyDescent="0.2">
      <c r="J6529" s="555" t="s">
        <v>987</v>
      </c>
      <c r="T6529" s="402"/>
      <c r="U6529" s="402"/>
      <c r="V6529" s="402"/>
      <c r="AG6529" s="402"/>
      <c r="AH6529" s="402"/>
      <c r="AI6529" s="402"/>
      <c r="AJ6529" s="402"/>
    </row>
    <row r="6530" spans="10:36" hidden="1" x14ac:dyDescent="0.2">
      <c r="J6530" s="555" t="s">
        <v>987</v>
      </c>
      <c r="T6530" s="402"/>
      <c r="U6530" s="402"/>
      <c r="V6530" s="402"/>
      <c r="AG6530" s="402"/>
      <c r="AH6530" s="402"/>
      <c r="AI6530" s="402"/>
      <c r="AJ6530" s="402"/>
    </row>
    <row r="6531" spans="10:36" hidden="1" x14ac:dyDescent="0.2">
      <c r="J6531" s="555" t="s">
        <v>987</v>
      </c>
      <c r="T6531" s="402"/>
      <c r="U6531" s="402"/>
      <c r="V6531" s="402"/>
      <c r="AG6531" s="402"/>
      <c r="AH6531" s="402"/>
      <c r="AI6531" s="402"/>
      <c r="AJ6531" s="402"/>
    </row>
    <row r="6532" spans="10:36" hidden="1" x14ac:dyDescent="0.2">
      <c r="J6532" s="555" t="s">
        <v>987</v>
      </c>
      <c r="T6532" s="402"/>
      <c r="U6532" s="402"/>
      <c r="V6532" s="402"/>
      <c r="AG6532" s="402"/>
      <c r="AH6532" s="402"/>
      <c r="AI6532" s="402"/>
      <c r="AJ6532" s="402"/>
    </row>
    <row r="6533" spans="10:36" hidden="1" x14ac:dyDescent="0.2">
      <c r="J6533" s="555" t="s">
        <v>987</v>
      </c>
      <c r="T6533" s="402"/>
      <c r="U6533" s="402"/>
      <c r="V6533" s="402"/>
      <c r="AG6533" s="402"/>
      <c r="AH6533" s="402"/>
      <c r="AI6533" s="402"/>
      <c r="AJ6533" s="402"/>
    </row>
    <row r="6534" spans="10:36" hidden="1" x14ac:dyDescent="0.2">
      <c r="J6534" s="555" t="s">
        <v>987</v>
      </c>
      <c r="T6534" s="402"/>
      <c r="U6534" s="402"/>
      <c r="V6534" s="402"/>
      <c r="AG6534" s="402"/>
      <c r="AH6534" s="402"/>
      <c r="AI6534" s="402"/>
      <c r="AJ6534" s="402"/>
    </row>
    <row r="6535" spans="10:36" hidden="1" x14ac:dyDescent="0.2">
      <c r="J6535" s="555" t="s">
        <v>987</v>
      </c>
      <c r="T6535" s="402"/>
      <c r="U6535" s="402"/>
      <c r="V6535" s="402"/>
      <c r="AG6535" s="402"/>
      <c r="AH6535" s="402"/>
      <c r="AI6535" s="402"/>
      <c r="AJ6535" s="402"/>
    </row>
    <row r="6536" spans="10:36" hidden="1" x14ac:dyDescent="0.2">
      <c r="J6536" s="555" t="s">
        <v>987</v>
      </c>
      <c r="T6536" s="402"/>
      <c r="U6536" s="402"/>
      <c r="V6536" s="402"/>
      <c r="AG6536" s="402"/>
      <c r="AH6536" s="402"/>
      <c r="AI6536" s="402"/>
      <c r="AJ6536" s="402"/>
    </row>
    <row r="6537" spans="10:36" hidden="1" x14ac:dyDescent="0.2">
      <c r="J6537" s="555" t="s">
        <v>987</v>
      </c>
      <c r="T6537" s="402"/>
      <c r="U6537" s="402"/>
      <c r="V6537" s="402"/>
      <c r="AG6537" s="402"/>
      <c r="AH6537" s="402"/>
      <c r="AI6537" s="402"/>
      <c r="AJ6537" s="402"/>
    </row>
    <row r="6538" spans="10:36" hidden="1" x14ac:dyDescent="0.2">
      <c r="J6538" s="555" t="s">
        <v>987</v>
      </c>
      <c r="T6538" s="402"/>
      <c r="U6538" s="402"/>
      <c r="V6538" s="402"/>
      <c r="AG6538" s="402"/>
      <c r="AH6538" s="402"/>
      <c r="AI6538" s="402"/>
      <c r="AJ6538" s="402"/>
    </row>
    <row r="6539" spans="10:36" hidden="1" x14ac:dyDescent="0.2">
      <c r="J6539" s="555" t="s">
        <v>987</v>
      </c>
      <c r="T6539" s="402"/>
      <c r="U6539" s="402"/>
      <c r="V6539" s="402"/>
      <c r="AG6539" s="402"/>
      <c r="AH6539" s="402"/>
      <c r="AI6539" s="402"/>
      <c r="AJ6539" s="402"/>
    </row>
    <row r="6540" spans="10:36" hidden="1" x14ac:dyDescent="0.2">
      <c r="J6540" s="555" t="s">
        <v>987</v>
      </c>
      <c r="T6540" s="402"/>
      <c r="U6540" s="402"/>
      <c r="V6540" s="402"/>
      <c r="AG6540" s="402"/>
      <c r="AH6540" s="402"/>
      <c r="AI6540" s="402"/>
      <c r="AJ6540" s="402"/>
    </row>
    <row r="6541" spans="10:36" hidden="1" x14ac:dyDescent="0.2">
      <c r="J6541" s="555" t="s">
        <v>987</v>
      </c>
      <c r="T6541" s="402"/>
      <c r="U6541" s="402"/>
      <c r="V6541" s="402"/>
      <c r="AG6541" s="402"/>
      <c r="AH6541" s="402"/>
      <c r="AI6541" s="402"/>
      <c r="AJ6541" s="402"/>
    </row>
    <row r="6542" spans="10:36" hidden="1" x14ac:dyDescent="0.2">
      <c r="J6542" s="555" t="s">
        <v>987</v>
      </c>
      <c r="T6542" s="402"/>
      <c r="U6542" s="402"/>
      <c r="V6542" s="402"/>
      <c r="AG6542" s="402"/>
      <c r="AH6542" s="402"/>
      <c r="AI6542" s="402"/>
      <c r="AJ6542" s="402"/>
    </row>
    <row r="6543" spans="10:36" hidden="1" x14ac:dyDescent="0.2">
      <c r="J6543" s="555" t="s">
        <v>987</v>
      </c>
      <c r="T6543" s="402"/>
      <c r="U6543" s="402"/>
      <c r="V6543" s="402"/>
      <c r="AG6543" s="402"/>
      <c r="AH6543" s="402"/>
      <c r="AI6543" s="402"/>
      <c r="AJ6543" s="402"/>
    </row>
    <row r="6544" spans="10:36" hidden="1" x14ac:dyDescent="0.2">
      <c r="J6544" s="555" t="s">
        <v>987</v>
      </c>
      <c r="T6544" s="402"/>
      <c r="U6544" s="402"/>
      <c r="V6544" s="402"/>
      <c r="AG6544" s="402"/>
      <c r="AH6544" s="402"/>
      <c r="AI6544" s="402"/>
      <c r="AJ6544" s="402"/>
    </row>
    <row r="6545" spans="10:36" hidden="1" x14ac:dyDescent="0.2">
      <c r="J6545" s="555" t="s">
        <v>987</v>
      </c>
      <c r="T6545" s="402"/>
      <c r="U6545" s="402"/>
      <c r="V6545" s="402"/>
      <c r="AG6545" s="402"/>
      <c r="AH6545" s="402"/>
      <c r="AI6545" s="402"/>
      <c r="AJ6545" s="402"/>
    </row>
    <row r="6546" spans="10:36" hidden="1" x14ac:dyDescent="0.2">
      <c r="J6546" s="555" t="s">
        <v>987</v>
      </c>
      <c r="T6546" s="402"/>
      <c r="U6546" s="402"/>
      <c r="V6546" s="402"/>
      <c r="AG6546" s="402"/>
      <c r="AH6546" s="402"/>
      <c r="AI6546" s="402"/>
      <c r="AJ6546" s="402"/>
    </row>
    <row r="6547" spans="10:36" hidden="1" x14ac:dyDescent="0.2">
      <c r="J6547" s="555" t="s">
        <v>987</v>
      </c>
      <c r="T6547" s="402"/>
      <c r="U6547" s="402"/>
      <c r="V6547" s="402"/>
      <c r="AG6547" s="402"/>
      <c r="AH6547" s="402"/>
      <c r="AI6547" s="402"/>
      <c r="AJ6547" s="402"/>
    </row>
    <row r="6548" spans="10:36" hidden="1" x14ac:dyDescent="0.2">
      <c r="J6548" s="555" t="s">
        <v>987</v>
      </c>
      <c r="T6548" s="402"/>
      <c r="U6548" s="402"/>
      <c r="V6548" s="402"/>
      <c r="AG6548" s="402"/>
      <c r="AH6548" s="402"/>
      <c r="AI6548" s="402"/>
      <c r="AJ6548" s="402"/>
    </row>
    <row r="6549" spans="10:36" hidden="1" x14ac:dyDescent="0.2">
      <c r="J6549" s="555" t="s">
        <v>987</v>
      </c>
      <c r="T6549" s="402"/>
      <c r="U6549" s="402"/>
      <c r="V6549" s="402"/>
      <c r="AG6549" s="402"/>
      <c r="AH6549" s="402"/>
      <c r="AI6549" s="402"/>
      <c r="AJ6549" s="402"/>
    </row>
    <row r="6550" spans="10:36" hidden="1" x14ac:dyDescent="0.2">
      <c r="J6550" s="555" t="s">
        <v>987</v>
      </c>
      <c r="T6550" s="402"/>
      <c r="U6550" s="402"/>
      <c r="V6550" s="402"/>
      <c r="AG6550" s="402"/>
      <c r="AH6550" s="402"/>
      <c r="AI6550" s="402"/>
      <c r="AJ6550" s="402"/>
    </row>
    <row r="6551" spans="10:36" hidden="1" x14ac:dyDescent="0.2">
      <c r="J6551" s="555" t="s">
        <v>987</v>
      </c>
      <c r="T6551" s="402"/>
      <c r="U6551" s="402"/>
      <c r="V6551" s="402"/>
      <c r="AG6551" s="402"/>
      <c r="AH6551" s="402"/>
      <c r="AI6551" s="402"/>
      <c r="AJ6551" s="402"/>
    </row>
    <row r="6552" spans="10:36" hidden="1" x14ac:dyDescent="0.2">
      <c r="J6552" s="555" t="s">
        <v>987</v>
      </c>
      <c r="T6552" s="402"/>
      <c r="U6552" s="402"/>
      <c r="V6552" s="402"/>
      <c r="AG6552" s="402"/>
      <c r="AH6552" s="402"/>
      <c r="AI6552" s="402"/>
      <c r="AJ6552" s="402"/>
    </row>
    <row r="6553" spans="10:36" hidden="1" x14ac:dyDescent="0.2">
      <c r="J6553" s="555" t="s">
        <v>987</v>
      </c>
      <c r="T6553" s="402"/>
      <c r="U6553" s="402"/>
      <c r="V6553" s="402"/>
      <c r="AG6553" s="402"/>
      <c r="AH6553" s="402"/>
      <c r="AI6553" s="402"/>
      <c r="AJ6553" s="402"/>
    </row>
    <row r="6554" spans="10:36" hidden="1" x14ac:dyDescent="0.2">
      <c r="J6554" s="555" t="s">
        <v>987</v>
      </c>
      <c r="T6554" s="402"/>
      <c r="U6554" s="402"/>
      <c r="V6554" s="402"/>
      <c r="AG6554" s="402"/>
      <c r="AH6554" s="402"/>
      <c r="AI6554" s="402"/>
      <c r="AJ6554" s="402"/>
    </row>
    <row r="6555" spans="10:36" hidden="1" x14ac:dyDescent="0.2">
      <c r="J6555" s="555" t="s">
        <v>987</v>
      </c>
      <c r="T6555" s="402"/>
      <c r="U6555" s="402"/>
      <c r="V6555" s="402"/>
      <c r="AG6555" s="402"/>
      <c r="AH6555" s="402"/>
      <c r="AI6555" s="402"/>
      <c r="AJ6555" s="402"/>
    </row>
    <row r="6556" spans="10:36" hidden="1" x14ac:dyDescent="0.2">
      <c r="J6556" s="555" t="s">
        <v>987</v>
      </c>
      <c r="T6556" s="402"/>
      <c r="U6556" s="402"/>
      <c r="V6556" s="402"/>
      <c r="AG6556" s="402"/>
      <c r="AH6556" s="402"/>
      <c r="AI6556" s="402"/>
      <c r="AJ6556" s="402"/>
    </row>
    <row r="6557" spans="10:36" hidden="1" x14ac:dyDescent="0.2">
      <c r="J6557" s="555" t="s">
        <v>987</v>
      </c>
      <c r="T6557" s="402"/>
      <c r="U6557" s="402"/>
      <c r="V6557" s="402"/>
      <c r="AG6557" s="402"/>
      <c r="AH6557" s="402"/>
      <c r="AI6557" s="402"/>
      <c r="AJ6557" s="402"/>
    </row>
    <row r="6558" spans="10:36" hidden="1" x14ac:dyDescent="0.2">
      <c r="J6558" s="555" t="s">
        <v>987</v>
      </c>
      <c r="T6558" s="402"/>
      <c r="U6558" s="402"/>
      <c r="V6558" s="402"/>
      <c r="AG6558" s="402"/>
      <c r="AH6558" s="402"/>
      <c r="AI6558" s="402"/>
      <c r="AJ6558" s="402"/>
    </row>
    <row r="6559" spans="10:36" hidden="1" x14ac:dyDescent="0.2">
      <c r="J6559" s="555" t="s">
        <v>987</v>
      </c>
      <c r="T6559" s="402"/>
      <c r="U6559" s="402"/>
      <c r="V6559" s="402"/>
      <c r="AG6559" s="402"/>
      <c r="AH6559" s="402"/>
      <c r="AI6559" s="402"/>
      <c r="AJ6559" s="402"/>
    </row>
    <row r="6560" spans="10:36" hidden="1" x14ac:dyDescent="0.2">
      <c r="J6560" s="555" t="s">
        <v>987</v>
      </c>
      <c r="T6560" s="402"/>
      <c r="U6560" s="402"/>
      <c r="V6560" s="402"/>
      <c r="AG6560" s="402"/>
      <c r="AH6560" s="402"/>
      <c r="AI6560" s="402"/>
      <c r="AJ6560" s="402"/>
    </row>
    <row r="6561" spans="10:36" hidden="1" x14ac:dyDescent="0.2">
      <c r="J6561" s="555" t="s">
        <v>987</v>
      </c>
      <c r="T6561" s="402"/>
      <c r="U6561" s="402"/>
      <c r="V6561" s="402"/>
      <c r="AG6561" s="402"/>
      <c r="AH6561" s="402"/>
      <c r="AI6561" s="402"/>
      <c r="AJ6561" s="402"/>
    </row>
    <row r="6562" spans="10:36" hidden="1" x14ac:dyDescent="0.2">
      <c r="J6562" s="555" t="s">
        <v>987</v>
      </c>
      <c r="T6562" s="402"/>
      <c r="U6562" s="402"/>
      <c r="V6562" s="402"/>
      <c r="AG6562" s="402"/>
      <c r="AH6562" s="402"/>
      <c r="AI6562" s="402"/>
      <c r="AJ6562" s="402"/>
    </row>
    <row r="6563" spans="10:36" hidden="1" x14ac:dyDescent="0.2">
      <c r="J6563" s="555" t="s">
        <v>987</v>
      </c>
      <c r="T6563" s="402"/>
      <c r="U6563" s="402"/>
      <c r="V6563" s="402"/>
      <c r="AG6563" s="402"/>
      <c r="AH6563" s="402"/>
      <c r="AI6563" s="402"/>
      <c r="AJ6563" s="402"/>
    </row>
    <row r="6564" spans="10:36" hidden="1" x14ac:dyDescent="0.2">
      <c r="J6564" s="555" t="s">
        <v>987</v>
      </c>
      <c r="T6564" s="402"/>
      <c r="U6564" s="402"/>
      <c r="V6564" s="402"/>
      <c r="AG6564" s="402"/>
      <c r="AH6564" s="402"/>
      <c r="AI6564" s="402"/>
      <c r="AJ6564" s="402"/>
    </row>
    <row r="6565" spans="10:36" hidden="1" x14ac:dyDescent="0.2">
      <c r="J6565" s="555" t="s">
        <v>987</v>
      </c>
      <c r="T6565" s="402"/>
      <c r="U6565" s="402"/>
      <c r="V6565" s="402"/>
      <c r="AG6565" s="402"/>
      <c r="AH6565" s="402"/>
      <c r="AI6565" s="402"/>
      <c r="AJ6565" s="402"/>
    </row>
    <row r="6566" spans="10:36" hidden="1" x14ac:dyDescent="0.2">
      <c r="J6566" s="555" t="s">
        <v>987</v>
      </c>
      <c r="T6566" s="402"/>
      <c r="U6566" s="402"/>
      <c r="V6566" s="402"/>
      <c r="AG6566" s="402"/>
      <c r="AH6566" s="402"/>
      <c r="AI6566" s="402"/>
      <c r="AJ6566" s="402"/>
    </row>
    <row r="6567" spans="10:36" hidden="1" x14ac:dyDescent="0.2">
      <c r="J6567" s="555" t="s">
        <v>987</v>
      </c>
      <c r="T6567" s="402"/>
      <c r="U6567" s="402"/>
      <c r="V6567" s="402"/>
      <c r="AG6567" s="402"/>
      <c r="AH6567" s="402"/>
      <c r="AI6567" s="402"/>
      <c r="AJ6567" s="402"/>
    </row>
    <row r="6568" spans="10:36" hidden="1" x14ac:dyDescent="0.2">
      <c r="J6568" s="555" t="s">
        <v>987</v>
      </c>
      <c r="T6568" s="402"/>
      <c r="U6568" s="402"/>
      <c r="V6568" s="402"/>
      <c r="AG6568" s="402"/>
      <c r="AH6568" s="402"/>
      <c r="AI6568" s="402"/>
      <c r="AJ6568" s="402"/>
    </row>
    <row r="6569" spans="10:36" hidden="1" x14ac:dyDescent="0.2">
      <c r="J6569" s="555" t="s">
        <v>987</v>
      </c>
      <c r="T6569" s="402"/>
      <c r="U6569" s="402"/>
      <c r="V6569" s="402"/>
      <c r="AG6569" s="402"/>
      <c r="AH6569" s="402"/>
      <c r="AI6569" s="402"/>
      <c r="AJ6569" s="402"/>
    </row>
    <row r="6570" spans="10:36" hidden="1" x14ac:dyDescent="0.2">
      <c r="J6570" s="555" t="s">
        <v>987</v>
      </c>
      <c r="T6570" s="402"/>
      <c r="U6570" s="402"/>
      <c r="V6570" s="402"/>
      <c r="AG6570" s="402"/>
      <c r="AH6570" s="402"/>
      <c r="AI6570" s="402"/>
      <c r="AJ6570" s="402"/>
    </row>
    <row r="6571" spans="10:36" hidden="1" x14ac:dyDescent="0.2">
      <c r="J6571" s="555" t="s">
        <v>987</v>
      </c>
      <c r="T6571" s="402"/>
      <c r="U6571" s="402"/>
      <c r="V6571" s="402"/>
      <c r="AG6571" s="402"/>
      <c r="AH6571" s="402"/>
      <c r="AI6571" s="402"/>
      <c r="AJ6571" s="402"/>
    </row>
    <row r="6572" spans="10:36" hidden="1" x14ac:dyDescent="0.2">
      <c r="J6572" s="555" t="s">
        <v>987</v>
      </c>
      <c r="T6572" s="402"/>
      <c r="U6572" s="402"/>
      <c r="V6572" s="402"/>
      <c r="AG6572" s="402"/>
      <c r="AH6572" s="402"/>
      <c r="AI6572" s="402"/>
      <c r="AJ6572" s="402"/>
    </row>
    <row r="6573" spans="10:36" hidden="1" x14ac:dyDescent="0.2">
      <c r="J6573" s="555" t="s">
        <v>987</v>
      </c>
      <c r="T6573" s="402"/>
      <c r="U6573" s="402"/>
      <c r="V6573" s="402"/>
      <c r="AG6573" s="402"/>
      <c r="AH6573" s="402"/>
      <c r="AI6573" s="402"/>
      <c r="AJ6573" s="402"/>
    </row>
    <row r="6574" spans="10:36" hidden="1" x14ac:dyDescent="0.2">
      <c r="J6574" s="555" t="s">
        <v>987</v>
      </c>
      <c r="T6574" s="402"/>
      <c r="U6574" s="402"/>
      <c r="V6574" s="402"/>
      <c r="AG6574" s="402"/>
      <c r="AH6574" s="402"/>
      <c r="AI6574" s="402"/>
      <c r="AJ6574" s="402"/>
    </row>
    <row r="6575" spans="10:36" hidden="1" x14ac:dyDescent="0.2">
      <c r="J6575" s="555" t="s">
        <v>987</v>
      </c>
      <c r="T6575" s="402"/>
      <c r="U6575" s="402"/>
      <c r="V6575" s="402"/>
      <c r="AG6575" s="402"/>
      <c r="AH6575" s="402"/>
      <c r="AI6575" s="402"/>
      <c r="AJ6575" s="402"/>
    </row>
    <row r="6576" spans="10:36" hidden="1" x14ac:dyDescent="0.2">
      <c r="J6576" s="555" t="s">
        <v>987</v>
      </c>
      <c r="T6576" s="402"/>
      <c r="U6576" s="402"/>
      <c r="V6576" s="402"/>
      <c r="AG6576" s="402"/>
      <c r="AH6576" s="402"/>
      <c r="AI6576" s="402"/>
      <c r="AJ6576" s="402"/>
    </row>
    <row r="6577" spans="10:36" hidden="1" x14ac:dyDescent="0.2">
      <c r="J6577" s="555" t="s">
        <v>987</v>
      </c>
      <c r="T6577" s="402"/>
      <c r="U6577" s="402"/>
      <c r="V6577" s="402"/>
      <c r="AG6577" s="402"/>
      <c r="AH6577" s="402"/>
      <c r="AI6577" s="402"/>
      <c r="AJ6577" s="402"/>
    </row>
    <row r="6578" spans="10:36" hidden="1" x14ac:dyDescent="0.2">
      <c r="J6578" s="555" t="s">
        <v>987</v>
      </c>
      <c r="T6578" s="402"/>
      <c r="U6578" s="402"/>
      <c r="V6578" s="402"/>
      <c r="AG6578" s="402"/>
      <c r="AH6578" s="402"/>
      <c r="AI6578" s="402"/>
      <c r="AJ6578" s="402"/>
    </row>
    <row r="6579" spans="10:36" hidden="1" x14ac:dyDescent="0.2">
      <c r="J6579" s="555" t="s">
        <v>987</v>
      </c>
      <c r="T6579" s="402"/>
      <c r="U6579" s="402"/>
      <c r="V6579" s="402"/>
      <c r="AG6579" s="402"/>
      <c r="AH6579" s="402"/>
      <c r="AI6579" s="402"/>
      <c r="AJ6579" s="402"/>
    </row>
    <row r="6580" spans="10:36" hidden="1" x14ac:dyDescent="0.2">
      <c r="J6580" s="555" t="s">
        <v>987</v>
      </c>
      <c r="T6580" s="402"/>
      <c r="U6580" s="402"/>
      <c r="V6580" s="402"/>
      <c r="AG6580" s="402"/>
      <c r="AH6580" s="402"/>
      <c r="AI6580" s="402"/>
      <c r="AJ6580" s="402"/>
    </row>
    <row r="6581" spans="10:36" hidden="1" x14ac:dyDescent="0.2">
      <c r="J6581" s="555" t="s">
        <v>987</v>
      </c>
      <c r="T6581" s="402"/>
      <c r="U6581" s="402"/>
      <c r="V6581" s="402"/>
      <c r="AG6581" s="402"/>
      <c r="AH6581" s="402"/>
      <c r="AI6581" s="402"/>
      <c r="AJ6581" s="402"/>
    </row>
    <row r="6582" spans="10:36" hidden="1" x14ac:dyDescent="0.2">
      <c r="J6582" s="555" t="s">
        <v>987</v>
      </c>
      <c r="T6582" s="402"/>
      <c r="U6582" s="402"/>
      <c r="V6582" s="402"/>
      <c r="AG6582" s="402"/>
      <c r="AH6582" s="402"/>
      <c r="AI6582" s="402"/>
      <c r="AJ6582" s="402"/>
    </row>
    <row r="6583" spans="10:36" hidden="1" x14ac:dyDescent="0.2">
      <c r="J6583" s="555" t="s">
        <v>987</v>
      </c>
      <c r="T6583" s="402"/>
      <c r="U6583" s="402"/>
      <c r="V6583" s="402"/>
      <c r="AG6583" s="402"/>
      <c r="AH6583" s="402"/>
      <c r="AI6583" s="402"/>
      <c r="AJ6583" s="402"/>
    </row>
    <row r="6584" spans="10:36" hidden="1" x14ac:dyDescent="0.2">
      <c r="J6584" s="555" t="s">
        <v>987</v>
      </c>
      <c r="T6584" s="402"/>
      <c r="U6584" s="402"/>
      <c r="V6584" s="402"/>
      <c r="AG6584" s="402"/>
      <c r="AH6584" s="402"/>
      <c r="AI6584" s="402"/>
      <c r="AJ6584" s="402"/>
    </row>
    <row r="6585" spans="10:36" hidden="1" x14ac:dyDescent="0.2">
      <c r="J6585" s="555" t="s">
        <v>987</v>
      </c>
      <c r="T6585" s="402"/>
      <c r="U6585" s="402"/>
      <c r="V6585" s="402"/>
      <c r="AG6585" s="402"/>
      <c r="AH6585" s="402"/>
      <c r="AI6585" s="402"/>
      <c r="AJ6585" s="402"/>
    </row>
    <row r="6586" spans="10:36" hidden="1" x14ac:dyDescent="0.2">
      <c r="J6586" s="555" t="s">
        <v>987</v>
      </c>
      <c r="T6586" s="402"/>
      <c r="U6586" s="402"/>
      <c r="V6586" s="402"/>
      <c r="AG6586" s="402"/>
      <c r="AH6586" s="402"/>
      <c r="AI6586" s="402"/>
      <c r="AJ6586" s="402"/>
    </row>
    <row r="6587" spans="10:36" hidden="1" x14ac:dyDescent="0.2">
      <c r="J6587" s="555" t="s">
        <v>987</v>
      </c>
      <c r="T6587" s="402"/>
      <c r="U6587" s="402"/>
      <c r="V6587" s="402"/>
      <c r="AG6587" s="402"/>
      <c r="AH6587" s="402"/>
      <c r="AI6587" s="402"/>
      <c r="AJ6587" s="402"/>
    </row>
    <row r="6588" spans="10:36" hidden="1" x14ac:dyDescent="0.2">
      <c r="J6588" s="555" t="s">
        <v>987</v>
      </c>
      <c r="T6588" s="402"/>
      <c r="U6588" s="402"/>
      <c r="V6588" s="402"/>
      <c r="AG6588" s="402"/>
      <c r="AH6588" s="402"/>
      <c r="AI6588" s="402"/>
      <c r="AJ6588" s="402"/>
    </row>
    <row r="6589" spans="10:36" hidden="1" x14ac:dyDescent="0.2">
      <c r="J6589" s="555" t="s">
        <v>987</v>
      </c>
      <c r="T6589" s="402"/>
      <c r="U6589" s="402"/>
      <c r="V6589" s="402"/>
      <c r="AG6589" s="402"/>
      <c r="AH6589" s="402"/>
      <c r="AI6589" s="402"/>
      <c r="AJ6589" s="402"/>
    </row>
    <row r="6590" spans="10:36" hidden="1" x14ac:dyDescent="0.2">
      <c r="J6590" s="555" t="s">
        <v>987</v>
      </c>
      <c r="T6590" s="402"/>
      <c r="U6590" s="402"/>
      <c r="V6590" s="402"/>
      <c r="AG6590" s="402"/>
      <c r="AH6590" s="402"/>
      <c r="AI6590" s="402"/>
      <c r="AJ6590" s="402"/>
    </row>
    <row r="6591" spans="10:36" hidden="1" x14ac:dyDescent="0.2">
      <c r="J6591" s="555" t="s">
        <v>987</v>
      </c>
      <c r="T6591" s="402"/>
      <c r="U6591" s="402"/>
      <c r="V6591" s="402"/>
      <c r="AG6591" s="402"/>
      <c r="AH6591" s="402"/>
      <c r="AI6591" s="402"/>
      <c r="AJ6591" s="402"/>
    </row>
    <row r="6592" spans="10:36" hidden="1" x14ac:dyDescent="0.2">
      <c r="J6592" s="555" t="s">
        <v>987</v>
      </c>
      <c r="T6592" s="402"/>
      <c r="U6592" s="402"/>
      <c r="V6592" s="402"/>
      <c r="AG6592" s="402"/>
      <c r="AH6592" s="402"/>
      <c r="AI6592" s="402"/>
      <c r="AJ6592" s="402"/>
    </row>
    <row r="6593" spans="10:36" hidden="1" x14ac:dyDescent="0.2">
      <c r="J6593" s="555" t="s">
        <v>987</v>
      </c>
      <c r="T6593" s="402"/>
      <c r="U6593" s="402"/>
      <c r="V6593" s="402"/>
      <c r="AG6593" s="402"/>
      <c r="AH6593" s="402"/>
      <c r="AI6593" s="402"/>
      <c r="AJ6593" s="402"/>
    </row>
    <row r="6594" spans="10:36" hidden="1" x14ac:dyDescent="0.2">
      <c r="J6594" s="555" t="s">
        <v>987</v>
      </c>
      <c r="T6594" s="402"/>
      <c r="U6594" s="402"/>
      <c r="V6594" s="402"/>
      <c r="AG6594" s="402"/>
      <c r="AH6594" s="402"/>
      <c r="AI6594" s="402"/>
      <c r="AJ6594" s="402"/>
    </row>
    <row r="6595" spans="10:36" hidden="1" x14ac:dyDescent="0.2">
      <c r="J6595" s="555" t="s">
        <v>987</v>
      </c>
      <c r="T6595" s="402"/>
      <c r="U6595" s="402"/>
      <c r="V6595" s="402"/>
      <c r="AG6595" s="402"/>
      <c r="AH6595" s="402"/>
      <c r="AI6595" s="402"/>
      <c r="AJ6595" s="402"/>
    </row>
    <row r="6596" spans="10:36" hidden="1" x14ac:dyDescent="0.2">
      <c r="J6596" s="555" t="s">
        <v>987</v>
      </c>
      <c r="T6596" s="402"/>
      <c r="U6596" s="402"/>
      <c r="V6596" s="402"/>
      <c r="AG6596" s="402"/>
      <c r="AH6596" s="402"/>
      <c r="AI6596" s="402"/>
      <c r="AJ6596" s="402"/>
    </row>
    <row r="6597" spans="10:36" hidden="1" x14ac:dyDescent="0.2">
      <c r="J6597" s="555" t="s">
        <v>987</v>
      </c>
      <c r="T6597" s="402"/>
      <c r="U6597" s="402"/>
      <c r="V6597" s="402"/>
      <c r="AG6597" s="402"/>
      <c r="AH6597" s="402"/>
      <c r="AI6597" s="402"/>
      <c r="AJ6597" s="402"/>
    </row>
    <row r="6598" spans="10:36" hidden="1" x14ac:dyDescent="0.2">
      <c r="J6598" s="555" t="s">
        <v>987</v>
      </c>
      <c r="T6598" s="402"/>
      <c r="U6598" s="402"/>
      <c r="V6598" s="402"/>
      <c r="AG6598" s="402"/>
      <c r="AH6598" s="402"/>
      <c r="AI6598" s="402"/>
      <c r="AJ6598" s="402"/>
    </row>
    <row r="6599" spans="10:36" hidden="1" x14ac:dyDescent="0.2">
      <c r="J6599" s="555" t="s">
        <v>987</v>
      </c>
      <c r="T6599" s="402"/>
      <c r="U6599" s="402"/>
      <c r="V6599" s="402"/>
      <c r="AG6599" s="402"/>
      <c r="AH6599" s="402"/>
      <c r="AI6599" s="402"/>
      <c r="AJ6599" s="402"/>
    </row>
    <row r="6600" spans="10:36" hidden="1" x14ac:dyDescent="0.2">
      <c r="J6600" s="555" t="s">
        <v>987</v>
      </c>
      <c r="T6600" s="402"/>
      <c r="U6600" s="402"/>
      <c r="V6600" s="402"/>
      <c r="AG6600" s="402"/>
      <c r="AH6600" s="402"/>
      <c r="AI6600" s="402"/>
      <c r="AJ6600" s="402"/>
    </row>
    <row r="6601" spans="10:36" hidden="1" x14ac:dyDescent="0.2">
      <c r="J6601" s="555" t="s">
        <v>987</v>
      </c>
      <c r="T6601" s="402"/>
      <c r="U6601" s="402"/>
      <c r="V6601" s="402"/>
      <c r="AG6601" s="402"/>
      <c r="AH6601" s="402"/>
      <c r="AI6601" s="402"/>
      <c r="AJ6601" s="402"/>
    </row>
    <row r="6602" spans="10:36" hidden="1" x14ac:dyDescent="0.2">
      <c r="J6602" s="555" t="s">
        <v>987</v>
      </c>
      <c r="T6602" s="402"/>
      <c r="U6602" s="402"/>
      <c r="V6602" s="402"/>
      <c r="AG6602" s="402"/>
      <c r="AH6602" s="402"/>
      <c r="AI6602" s="402"/>
      <c r="AJ6602" s="402"/>
    </row>
    <row r="6603" spans="10:36" hidden="1" x14ac:dyDescent="0.2">
      <c r="J6603" s="555" t="s">
        <v>987</v>
      </c>
      <c r="T6603" s="402"/>
      <c r="U6603" s="402"/>
      <c r="V6603" s="402"/>
      <c r="AG6603" s="402"/>
      <c r="AH6603" s="402"/>
      <c r="AI6603" s="402"/>
      <c r="AJ6603" s="402"/>
    </row>
    <row r="6604" spans="10:36" hidden="1" x14ac:dyDescent="0.2">
      <c r="J6604" s="555" t="s">
        <v>987</v>
      </c>
      <c r="T6604" s="402"/>
      <c r="U6604" s="402"/>
      <c r="V6604" s="402"/>
      <c r="AG6604" s="402"/>
      <c r="AH6604" s="402"/>
      <c r="AI6604" s="402"/>
      <c r="AJ6604" s="402"/>
    </row>
    <row r="6605" spans="10:36" hidden="1" x14ac:dyDescent="0.2">
      <c r="J6605" s="555" t="s">
        <v>987</v>
      </c>
      <c r="T6605" s="402"/>
      <c r="U6605" s="402"/>
      <c r="V6605" s="402"/>
      <c r="AG6605" s="402"/>
      <c r="AH6605" s="402"/>
      <c r="AI6605" s="402"/>
      <c r="AJ6605" s="402"/>
    </row>
    <row r="6606" spans="10:36" hidden="1" x14ac:dyDescent="0.2">
      <c r="J6606" s="555" t="s">
        <v>987</v>
      </c>
      <c r="T6606" s="402"/>
      <c r="U6606" s="402"/>
      <c r="V6606" s="402"/>
      <c r="AG6606" s="402"/>
      <c r="AH6606" s="402"/>
      <c r="AI6606" s="402"/>
      <c r="AJ6606" s="402"/>
    </row>
    <row r="6607" spans="10:36" hidden="1" x14ac:dyDescent="0.2">
      <c r="J6607" s="555" t="s">
        <v>987</v>
      </c>
      <c r="T6607" s="402"/>
      <c r="U6607" s="402"/>
      <c r="V6607" s="402"/>
      <c r="AG6607" s="402"/>
      <c r="AH6607" s="402"/>
      <c r="AI6607" s="402"/>
      <c r="AJ6607" s="402"/>
    </row>
    <row r="6608" spans="10:36" hidden="1" x14ac:dyDescent="0.2">
      <c r="J6608" s="555" t="s">
        <v>987</v>
      </c>
      <c r="T6608" s="402"/>
      <c r="U6608" s="402"/>
      <c r="V6608" s="402"/>
      <c r="AG6608" s="402"/>
      <c r="AH6608" s="402"/>
      <c r="AI6608" s="402"/>
      <c r="AJ6608" s="402"/>
    </row>
    <row r="6609" spans="10:36" hidden="1" x14ac:dyDescent="0.2">
      <c r="J6609" s="555" t="s">
        <v>987</v>
      </c>
      <c r="T6609" s="402"/>
      <c r="U6609" s="402"/>
      <c r="V6609" s="402"/>
      <c r="AG6609" s="402"/>
      <c r="AH6609" s="402"/>
      <c r="AI6609" s="402"/>
      <c r="AJ6609" s="402"/>
    </row>
    <row r="6610" spans="10:36" hidden="1" x14ac:dyDescent="0.2">
      <c r="J6610" s="555" t="s">
        <v>987</v>
      </c>
      <c r="T6610" s="402"/>
      <c r="U6610" s="402"/>
      <c r="V6610" s="402"/>
      <c r="AG6610" s="402"/>
      <c r="AH6610" s="402"/>
      <c r="AI6610" s="402"/>
      <c r="AJ6610" s="402"/>
    </row>
    <row r="6611" spans="10:36" hidden="1" x14ac:dyDescent="0.2">
      <c r="J6611" s="555" t="s">
        <v>987</v>
      </c>
      <c r="T6611" s="402"/>
      <c r="U6611" s="402"/>
      <c r="V6611" s="402"/>
      <c r="AG6611" s="402"/>
      <c r="AH6611" s="402"/>
      <c r="AI6611" s="402"/>
      <c r="AJ6611" s="402"/>
    </row>
    <row r="6612" spans="10:36" hidden="1" x14ac:dyDescent="0.2">
      <c r="J6612" s="555" t="s">
        <v>987</v>
      </c>
      <c r="T6612" s="402"/>
      <c r="U6612" s="402"/>
      <c r="V6612" s="402"/>
      <c r="AG6612" s="402"/>
      <c r="AH6612" s="402"/>
      <c r="AI6612" s="402"/>
      <c r="AJ6612" s="402"/>
    </row>
    <row r="6613" spans="10:36" hidden="1" x14ac:dyDescent="0.2">
      <c r="J6613" s="555" t="s">
        <v>987</v>
      </c>
      <c r="T6613" s="402"/>
      <c r="U6613" s="402"/>
      <c r="V6613" s="402"/>
      <c r="AG6613" s="402"/>
      <c r="AH6613" s="402"/>
      <c r="AI6613" s="402"/>
      <c r="AJ6613" s="402"/>
    </row>
    <row r="6614" spans="10:36" hidden="1" x14ac:dyDescent="0.2">
      <c r="J6614" s="555" t="s">
        <v>987</v>
      </c>
      <c r="T6614" s="402"/>
      <c r="U6614" s="402"/>
      <c r="V6614" s="402"/>
      <c r="AG6614" s="402"/>
      <c r="AH6614" s="402"/>
      <c r="AI6614" s="402"/>
      <c r="AJ6614" s="402"/>
    </row>
    <row r="6615" spans="10:36" hidden="1" x14ac:dyDescent="0.2">
      <c r="J6615" s="555" t="s">
        <v>987</v>
      </c>
      <c r="T6615" s="402"/>
      <c r="U6615" s="402"/>
      <c r="V6615" s="402"/>
      <c r="AG6615" s="402"/>
      <c r="AH6615" s="402"/>
      <c r="AI6615" s="402"/>
      <c r="AJ6615" s="402"/>
    </row>
    <row r="6616" spans="10:36" hidden="1" x14ac:dyDescent="0.2">
      <c r="J6616" s="555" t="s">
        <v>987</v>
      </c>
      <c r="T6616" s="402"/>
      <c r="U6616" s="402"/>
      <c r="V6616" s="402"/>
      <c r="AG6616" s="402"/>
      <c r="AH6616" s="402"/>
      <c r="AI6616" s="402"/>
      <c r="AJ6616" s="402"/>
    </row>
    <row r="6617" spans="10:36" hidden="1" x14ac:dyDescent="0.2">
      <c r="J6617" s="555" t="s">
        <v>987</v>
      </c>
      <c r="T6617" s="402"/>
      <c r="U6617" s="402"/>
      <c r="V6617" s="402"/>
      <c r="AG6617" s="402"/>
      <c r="AH6617" s="402"/>
      <c r="AI6617" s="402"/>
      <c r="AJ6617" s="402"/>
    </row>
    <row r="6618" spans="10:36" hidden="1" x14ac:dyDescent="0.2">
      <c r="J6618" s="555" t="s">
        <v>987</v>
      </c>
      <c r="T6618" s="402"/>
      <c r="U6618" s="402"/>
      <c r="V6618" s="402"/>
      <c r="AG6618" s="402"/>
      <c r="AH6618" s="402"/>
      <c r="AI6618" s="402"/>
      <c r="AJ6618" s="402"/>
    </row>
    <row r="6619" spans="10:36" hidden="1" x14ac:dyDescent="0.2">
      <c r="J6619" s="555" t="s">
        <v>987</v>
      </c>
      <c r="T6619" s="402"/>
      <c r="U6619" s="402"/>
      <c r="V6619" s="402"/>
      <c r="AG6619" s="402"/>
      <c r="AH6619" s="402"/>
      <c r="AI6619" s="402"/>
      <c r="AJ6619" s="402"/>
    </row>
    <row r="6620" spans="10:36" hidden="1" x14ac:dyDescent="0.2">
      <c r="J6620" s="555" t="s">
        <v>987</v>
      </c>
      <c r="T6620" s="402"/>
      <c r="U6620" s="402"/>
      <c r="V6620" s="402"/>
      <c r="AG6620" s="402"/>
      <c r="AH6620" s="402"/>
      <c r="AI6620" s="402"/>
      <c r="AJ6620" s="402"/>
    </row>
    <row r="6621" spans="10:36" hidden="1" x14ac:dyDescent="0.2">
      <c r="J6621" s="555" t="s">
        <v>987</v>
      </c>
      <c r="T6621" s="402"/>
      <c r="U6621" s="402"/>
      <c r="V6621" s="402"/>
      <c r="AG6621" s="402"/>
      <c r="AH6621" s="402"/>
      <c r="AI6621" s="402"/>
      <c r="AJ6621" s="402"/>
    </row>
    <row r="6622" spans="10:36" hidden="1" x14ac:dyDescent="0.2">
      <c r="J6622" s="555" t="s">
        <v>987</v>
      </c>
      <c r="T6622" s="402"/>
      <c r="U6622" s="402"/>
      <c r="V6622" s="402"/>
      <c r="AG6622" s="402"/>
      <c r="AH6622" s="402"/>
      <c r="AI6622" s="402"/>
      <c r="AJ6622" s="402"/>
    </row>
    <row r="6623" spans="10:36" hidden="1" x14ac:dyDescent="0.2">
      <c r="J6623" s="555" t="s">
        <v>987</v>
      </c>
      <c r="T6623" s="402"/>
      <c r="U6623" s="402"/>
      <c r="V6623" s="402"/>
      <c r="AG6623" s="402"/>
      <c r="AH6623" s="402"/>
      <c r="AI6623" s="402"/>
      <c r="AJ6623" s="402"/>
    </row>
    <row r="6624" spans="10:36" hidden="1" x14ac:dyDescent="0.2">
      <c r="J6624" s="555" t="s">
        <v>987</v>
      </c>
      <c r="T6624" s="402"/>
      <c r="U6624" s="402"/>
      <c r="V6624" s="402"/>
      <c r="AG6624" s="402"/>
      <c r="AH6624" s="402"/>
      <c r="AI6624" s="402"/>
      <c r="AJ6624" s="402"/>
    </row>
    <row r="6625" spans="10:36" hidden="1" x14ac:dyDescent="0.2">
      <c r="J6625" s="555" t="s">
        <v>987</v>
      </c>
      <c r="T6625" s="402"/>
      <c r="U6625" s="402"/>
      <c r="V6625" s="402"/>
      <c r="AG6625" s="402"/>
      <c r="AH6625" s="402"/>
      <c r="AI6625" s="402"/>
      <c r="AJ6625" s="402"/>
    </row>
    <row r="6626" spans="10:36" hidden="1" x14ac:dyDescent="0.2">
      <c r="J6626" s="555" t="s">
        <v>987</v>
      </c>
      <c r="T6626" s="402"/>
      <c r="U6626" s="402"/>
      <c r="V6626" s="402"/>
      <c r="AG6626" s="402"/>
      <c r="AH6626" s="402"/>
      <c r="AI6626" s="402"/>
      <c r="AJ6626" s="402"/>
    </row>
    <row r="6627" spans="10:36" hidden="1" x14ac:dyDescent="0.2">
      <c r="J6627" s="555" t="s">
        <v>987</v>
      </c>
      <c r="T6627" s="402"/>
      <c r="U6627" s="402"/>
      <c r="V6627" s="402"/>
      <c r="AG6627" s="402"/>
      <c r="AH6627" s="402"/>
      <c r="AI6627" s="402"/>
      <c r="AJ6627" s="402"/>
    </row>
    <row r="6628" spans="10:36" hidden="1" x14ac:dyDescent="0.2">
      <c r="J6628" s="555" t="s">
        <v>987</v>
      </c>
      <c r="T6628" s="402"/>
      <c r="U6628" s="402"/>
      <c r="V6628" s="402"/>
      <c r="AG6628" s="402"/>
      <c r="AH6628" s="402"/>
      <c r="AI6628" s="402"/>
      <c r="AJ6628" s="402"/>
    </row>
    <row r="6629" spans="10:36" hidden="1" x14ac:dyDescent="0.2">
      <c r="J6629" s="555" t="s">
        <v>987</v>
      </c>
      <c r="T6629" s="402"/>
      <c r="U6629" s="402"/>
      <c r="V6629" s="402"/>
      <c r="AG6629" s="402"/>
      <c r="AH6629" s="402"/>
      <c r="AI6629" s="402"/>
      <c r="AJ6629" s="402"/>
    </row>
    <row r="6630" spans="10:36" hidden="1" x14ac:dyDescent="0.2">
      <c r="J6630" s="555" t="s">
        <v>987</v>
      </c>
      <c r="T6630" s="402"/>
      <c r="U6630" s="402"/>
      <c r="V6630" s="402"/>
      <c r="AG6630" s="402"/>
      <c r="AH6630" s="402"/>
      <c r="AI6630" s="402"/>
      <c r="AJ6630" s="402"/>
    </row>
    <row r="6631" spans="10:36" hidden="1" x14ac:dyDescent="0.2">
      <c r="J6631" s="555" t="s">
        <v>987</v>
      </c>
      <c r="T6631" s="402"/>
      <c r="U6631" s="402"/>
      <c r="V6631" s="402"/>
      <c r="AG6631" s="402"/>
      <c r="AH6631" s="402"/>
      <c r="AI6631" s="402"/>
      <c r="AJ6631" s="402"/>
    </row>
    <row r="6632" spans="10:36" hidden="1" x14ac:dyDescent="0.2">
      <c r="J6632" s="555" t="s">
        <v>987</v>
      </c>
      <c r="T6632" s="402"/>
      <c r="U6632" s="402"/>
      <c r="V6632" s="402"/>
      <c r="AG6632" s="402"/>
      <c r="AH6632" s="402"/>
      <c r="AI6632" s="402"/>
      <c r="AJ6632" s="402"/>
    </row>
    <row r="6633" spans="10:36" hidden="1" x14ac:dyDescent="0.2">
      <c r="J6633" s="555" t="s">
        <v>987</v>
      </c>
      <c r="T6633" s="402"/>
      <c r="U6633" s="402"/>
      <c r="V6633" s="402"/>
      <c r="AG6633" s="402"/>
      <c r="AH6633" s="402"/>
      <c r="AI6633" s="402"/>
      <c r="AJ6633" s="402"/>
    </row>
    <row r="6634" spans="10:36" hidden="1" x14ac:dyDescent="0.2">
      <c r="J6634" s="555" t="s">
        <v>987</v>
      </c>
      <c r="T6634" s="402"/>
      <c r="U6634" s="402"/>
      <c r="V6634" s="402"/>
      <c r="AG6634" s="402"/>
      <c r="AH6634" s="402"/>
      <c r="AI6634" s="402"/>
      <c r="AJ6634" s="402"/>
    </row>
    <row r="6635" spans="10:36" hidden="1" x14ac:dyDescent="0.2">
      <c r="J6635" s="555" t="s">
        <v>987</v>
      </c>
      <c r="T6635" s="402"/>
      <c r="U6635" s="402"/>
      <c r="V6635" s="402"/>
      <c r="AG6635" s="402"/>
      <c r="AH6635" s="402"/>
      <c r="AI6635" s="402"/>
      <c r="AJ6635" s="402"/>
    </row>
    <row r="6636" spans="10:36" hidden="1" x14ac:dyDescent="0.2">
      <c r="J6636" s="555" t="s">
        <v>987</v>
      </c>
      <c r="T6636" s="402"/>
      <c r="U6636" s="402"/>
      <c r="V6636" s="402"/>
      <c r="AG6636" s="402"/>
      <c r="AH6636" s="402"/>
      <c r="AI6636" s="402"/>
      <c r="AJ6636" s="402"/>
    </row>
    <row r="6637" spans="10:36" hidden="1" x14ac:dyDescent="0.2">
      <c r="J6637" s="555" t="s">
        <v>987</v>
      </c>
      <c r="T6637" s="402"/>
      <c r="U6637" s="402"/>
      <c r="V6637" s="402"/>
      <c r="AG6637" s="402"/>
      <c r="AH6637" s="402"/>
      <c r="AI6637" s="402"/>
      <c r="AJ6637" s="402"/>
    </row>
    <row r="6638" spans="10:36" hidden="1" x14ac:dyDescent="0.2">
      <c r="J6638" s="555" t="s">
        <v>987</v>
      </c>
      <c r="T6638" s="402"/>
      <c r="U6638" s="402"/>
      <c r="V6638" s="402"/>
      <c r="AG6638" s="402"/>
      <c r="AH6638" s="402"/>
      <c r="AI6638" s="402"/>
      <c r="AJ6638" s="402"/>
    </row>
    <row r="6639" spans="10:36" hidden="1" x14ac:dyDescent="0.2">
      <c r="J6639" s="555" t="s">
        <v>987</v>
      </c>
      <c r="T6639" s="402"/>
      <c r="U6639" s="402"/>
      <c r="V6639" s="402"/>
      <c r="AG6639" s="402"/>
      <c r="AH6639" s="402"/>
      <c r="AI6639" s="402"/>
      <c r="AJ6639" s="402"/>
    </row>
    <row r="6640" spans="10:36" hidden="1" x14ac:dyDescent="0.2">
      <c r="J6640" s="555" t="s">
        <v>987</v>
      </c>
      <c r="T6640" s="402"/>
      <c r="U6640" s="402"/>
      <c r="V6640" s="402"/>
      <c r="AG6640" s="402"/>
      <c r="AH6640" s="402"/>
      <c r="AI6640" s="402"/>
      <c r="AJ6640" s="402"/>
    </row>
    <row r="6641" spans="10:36" hidden="1" x14ac:dyDescent="0.2">
      <c r="J6641" s="555" t="s">
        <v>987</v>
      </c>
      <c r="T6641" s="402"/>
      <c r="U6641" s="402"/>
      <c r="V6641" s="402"/>
      <c r="AG6641" s="402"/>
      <c r="AH6641" s="402"/>
      <c r="AI6641" s="402"/>
      <c r="AJ6641" s="402"/>
    </row>
    <row r="6642" spans="10:36" hidden="1" x14ac:dyDescent="0.2">
      <c r="J6642" s="555" t="s">
        <v>987</v>
      </c>
      <c r="T6642" s="402"/>
      <c r="U6642" s="402"/>
      <c r="V6642" s="402"/>
      <c r="AG6642" s="402"/>
      <c r="AH6642" s="402"/>
      <c r="AI6642" s="402"/>
      <c r="AJ6642" s="402"/>
    </row>
    <row r="6643" spans="10:36" hidden="1" x14ac:dyDescent="0.2">
      <c r="J6643" s="555" t="s">
        <v>987</v>
      </c>
      <c r="T6643" s="402"/>
      <c r="U6643" s="402"/>
      <c r="V6643" s="402"/>
      <c r="AG6643" s="402"/>
      <c r="AH6643" s="402"/>
      <c r="AI6643" s="402"/>
      <c r="AJ6643" s="402"/>
    </row>
    <row r="6644" spans="10:36" hidden="1" x14ac:dyDescent="0.2">
      <c r="J6644" s="555" t="s">
        <v>987</v>
      </c>
      <c r="T6644" s="402"/>
      <c r="U6644" s="402"/>
      <c r="V6644" s="402"/>
      <c r="AG6644" s="402"/>
      <c r="AH6644" s="402"/>
      <c r="AI6644" s="402"/>
      <c r="AJ6644" s="402"/>
    </row>
    <row r="6645" spans="10:36" hidden="1" x14ac:dyDescent="0.2">
      <c r="J6645" s="555" t="s">
        <v>987</v>
      </c>
      <c r="T6645" s="402"/>
      <c r="U6645" s="402"/>
      <c r="V6645" s="402"/>
      <c r="AG6645" s="402"/>
      <c r="AH6645" s="402"/>
      <c r="AI6645" s="402"/>
      <c r="AJ6645" s="402"/>
    </row>
    <row r="6646" spans="10:36" hidden="1" x14ac:dyDescent="0.2">
      <c r="J6646" s="555" t="s">
        <v>987</v>
      </c>
      <c r="T6646" s="402"/>
      <c r="U6646" s="402"/>
      <c r="V6646" s="402"/>
      <c r="AG6646" s="402"/>
      <c r="AH6646" s="402"/>
      <c r="AI6646" s="402"/>
      <c r="AJ6646" s="402"/>
    </row>
    <row r="6647" spans="10:36" hidden="1" x14ac:dyDescent="0.2">
      <c r="J6647" s="555" t="s">
        <v>987</v>
      </c>
      <c r="T6647" s="402"/>
      <c r="U6647" s="402"/>
      <c r="V6647" s="402"/>
      <c r="AG6647" s="402"/>
      <c r="AH6647" s="402"/>
      <c r="AI6647" s="402"/>
      <c r="AJ6647" s="402"/>
    </row>
    <row r="6648" spans="10:36" hidden="1" x14ac:dyDescent="0.2">
      <c r="J6648" s="555" t="s">
        <v>987</v>
      </c>
      <c r="T6648" s="402"/>
      <c r="U6648" s="402"/>
      <c r="V6648" s="402"/>
      <c r="AG6648" s="402"/>
      <c r="AH6648" s="402"/>
      <c r="AI6648" s="402"/>
      <c r="AJ6648" s="402"/>
    </row>
    <row r="6649" spans="10:36" hidden="1" x14ac:dyDescent="0.2">
      <c r="J6649" s="555" t="s">
        <v>987</v>
      </c>
      <c r="T6649" s="402"/>
      <c r="U6649" s="402"/>
      <c r="V6649" s="402"/>
      <c r="AG6649" s="402"/>
      <c r="AH6649" s="402"/>
      <c r="AI6649" s="402"/>
      <c r="AJ6649" s="402"/>
    </row>
    <row r="6650" spans="10:36" hidden="1" x14ac:dyDescent="0.2">
      <c r="J6650" s="555" t="s">
        <v>987</v>
      </c>
      <c r="T6650" s="402"/>
      <c r="U6650" s="402"/>
      <c r="V6650" s="402"/>
      <c r="AG6650" s="402"/>
      <c r="AH6650" s="402"/>
      <c r="AI6650" s="402"/>
      <c r="AJ6650" s="402"/>
    </row>
    <row r="6651" spans="10:36" hidden="1" x14ac:dyDescent="0.2">
      <c r="J6651" s="555" t="s">
        <v>987</v>
      </c>
      <c r="T6651" s="402"/>
      <c r="U6651" s="402"/>
      <c r="V6651" s="402"/>
      <c r="AG6651" s="402"/>
      <c r="AH6651" s="402"/>
      <c r="AI6651" s="402"/>
      <c r="AJ6651" s="402"/>
    </row>
    <row r="6652" spans="10:36" hidden="1" x14ac:dyDescent="0.2">
      <c r="J6652" s="555" t="s">
        <v>987</v>
      </c>
      <c r="T6652" s="402"/>
      <c r="U6652" s="402"/>
      <c r="V6652" s="402"/>
      <c r="AG6652" s="402"/>
      <c r="AH6652" s="402"/>
      <c r="AI6652" s="402"/>
      <c r="AJ6652" s="402"/>
    </row>
    <row r="6653" spans="10:36" hidden="1" x14ac:dyDescent="0.2">
      <c r="J6653" s="555" t="s">
        <v>987</v>
      </c>
      <c r="T6653" s="402"/>
      <c r="U6653" s="402"/>
      <c r="V6653" s="402"/>
      <c r="AG6653" s="402"/>
      <c r="AH6653" s="402"/>
      <c r="AI6653" s="402"/>
      <c r="AJ6653" s="402"/>
    </row>
    <row r="6654" spans="10:36" hidden="1" x14ac:dyDescent="0.2">
      <c r="J6654" s="555" t="s">
        <v>987</v>
      </c>
      <c r="T6654" s="402"/>
      <c r="U6654" s="402"/>
      <c r="V6654" s="402"/>
      <c r="AG6654" s="402"/>
      <c r="AH6654" s="402"/>
      <c r="AI6654" s="402"/>
      <c r="AJ6654" s="402"/>
    </row>
    <row r="6655" spans="10:36" hidden="1" x14ac:dyDescent="0.2">
      <c r="J6655" s="555" t="s">
        <v>987</v>
      </c>
      <c r="T6655" s="402"/>
      <c r="U6655" s="402"/>
      <c r="V6655" s="402"/>
      <c r="AG6655" s="402"/>
      <c r="AH6655" s="402"/>
      <c r="AI6655" s="402"/>
      <c r="AJ6655" s="402"/>
    </row>
    <row r="6656" spans="10:36" hidden="1" x14ac:dyDescent="0.2">
      <c r="J6656" s="555" t="s">
        <v>987</v>
      </c>
      <c r="T6656" s="402"/>
      <c r="U6656" s="402"/>
      <c r="V6656" s="402"/>
      <c r="AG6656" s="402"/>
      <c r="AH6656" s="402"/>
      <c r="AI6656" s="402"/>
      <c r="AJ6656" s="402"/>
    </row>
    <row r="6657" spans="10:36" hidden="1" x14ac:dyDescent="0.2">
      <c r="J6657" s="555" t="s">
        <v>987</v>
      </c>
      <c r="T6657" s="402"/>
      <c r="U6657" s="402"/>
      <c r="V6657" s="402"/>
      <c r="AG6657" s="402"/>
      <c r="AH6657" s="402"/>
      <c r="AI6657" s="402"/>
      <c r="AJ6657" s="402"/>
    </row>
    <row r="6658" spans="10:36" hidden="1" x14ac:dyDescent="0.2">
      <c r="J6658" s="555" t="s">
        <v>987</v>
      </c>
      <c r="T6658" s="402"/>
      <c r="U6658" s="402"/>
      <c r="V6658" s="402"/>
      <c r="AG6658" s="402"/>
      <c r="AH6658" s="402"/>
      <c r="AI6658" s="402"/>
      <c r="AJ6658" s="402"/>
    </row>
    <row r="6659" spans="10:36" hidden="1" x14ac:dyDescent="0.2">
      <c r="J6659" s="555" t="s">
        <v>987</v>
      </c>
      <c r="T6659" s="402"/>
      <c r="U6659" s="402"/>
      <c r="V6659" s="402"/>
      <c r="AG6659" s="402"/>
      <c r="AH6659" s="402"/>
      <c r="AI6659" s="402"/>
      <c r="AJ6659" s="402"/>
    </row>
    <row r="6660" spans="10:36" hidden="1" x14ac:dyDescent="0.2">
      <c r="J6660" s="555" t="s">
        <v>987</v>
      </c>
      <c r="T6660" s="402"/>
      <c r="U6660" s="402"/>
      <c r="V6660" s="402"/>
      <c r="AG6660" s="402"/>
      <c r="AH6660" s="402"/>
      <c r="AI6660" s="402"/>
      <c r="AJ6660" s="402"/>
    </row>
    <row r="6661" spans="10:36" hidden="1" x14ac:dyDescent="0.2">
      <c r="J6661" s="555" t="s">
        <v>987</v>
      </c>
      <c r="T6661" s="402"/>
      <c r="U6661" s="402"/>
      <c r="V6661" s="402"/>
      <c r="AG6661" s="402"/>
      <c r="AH6661" s="402"/>
      <c r="AI6661" s="402"/>
      <c r="AJ6661" s="402"/>
    </row>
    <row r="6662" spans="10:36" hidden="1" x14ac:dyDescent="0.2">
      <c r="J6662" s="555" t="s">
        <v>987</v>
      </c>
      <c r="T6662" s="402"/>
      <c r="U6662" s="402"/>
      <c r="V6662" s="402"/>
      <c r="AG6662" s="402"/>
      <c r="AH6662" s="402"/>
      <c r="AI6662" s="402"/>
      <c r="AJ6662" s="402"/>
    </row>
    <row r="6663" spans="10:36" hidden="1" x14ac:dyDescent="0.2">
      <c r="J6663" s="555" t="s">
        <v>987</v>
      </c>
      <c r="T6663" s="402"/>
      <c r="U6663" s="402"/>
      <c r="V6663" s="402"/>
      <c r="AG6663" s="402"/>
      <c r="AH6663" s="402"/>
      <c r="AI6663" s="402"/>
      <c r="AJ6663" s="402"/>
    </row>
    <row r="6664" spans="10:36" hidden="1" x14ac:dyDescent="0.2">
      <c r="J6664" s="555" t="s">
        <v>987</v>
      </c>
      <c r="T6664" s="402"/>
      <c r="U6664" s="402"/>
      <c r="V6664" s="402"/>
      <c r="AG6664" s="402"/>
      <c r="AH6664" s="402"/>
      <c r="AI6664" s="402"/>
      <c r="AJ6664" s="402"/>
    </row>
    <row r="6665" spans="10:36" hidden="1" x14ac:dyDescent="0.2">
      <c r="J6665" s="555" t="s">
        <v>987</v>
      </c>
      <c r="T6665" s="402"/>
      <c r="U6665" s="402"/>
      <c r="V6665" s="402"/>
      <c r="AG6665" s="402"/>
      <c r="AH6665" s="402"/>
      <c r="AI6665" s="402"/>
      <c r="AJ6665" s="402"/>
    </row>
    <row r="6666" spans="10:36" hidden="1" x14ac:dyDescent="0.2">
      <c r="J6666" s="555" t="s">
        <v>987</v>
      </c>
      <c r="T6666" s="402"/>
      <c r="U6666" s="402"/>
      <c r="V6666" s="402"/>
      <c r="AG6666" s="402"/>
      <c r="AH6666" s="402"/>
      <c r="AI6666" s="402"/>
      <c r="AJ6666" s="402"/>
    </row>
    <row r="6667" spans="10:36" hidden="1" x14ac:dyDescent="0.2">
      <c r="J6667" s="555" t="s">
        <v>987</v>
      </c>
      <c r="T6667" s="402"/>
      <c r="U6667" s="402"/>
      <c r="V6667" s="402"/>
      <c r="AG6667" s="402"/>
      <c r="AH6667" s="402"/>
      <c r="AI6667" s="402"/>
      <c r="AJ6667" s="402"/>
    </row>
    <row r="6668" spans="10:36" hidden="1" x14ac:dyDescent="0.2">
      <c r="J6668" s="555" t="s">
        <v>987</v>
      </c>
      <c r="T6668" s="402"/>
      <c r="U6668" s="402"/>
      <c r="V6668" s="402"/>
      <c r="AG6668" s="402"/>
      <c r="AH6668" s="402"/>
      <c r="AI6668" s="402"/>
      <c r="AJ6668" s="402"/>
    </row>
    <row r="6669" spans="10:36" hidden="1" x14ac:dyDescent="0.2">
      <c r="J6669" s="555" t="s">
        <v>987</v>
      </c>
      <c r="T6669" s="402"/>
      <c r="U6669" s="402"/>
      <c r="V6669" s="402"/>
      <c r="AG6669" s="402"/>
      <c r="AH6669" s="402"/>
      <c r="AI6669" s="402"/>
      <c r="AJ6669" s="402"/>
    </row>
    <row r="6670" spans="10:36" hidden="1" x14ac:dyDescent="0.2">
      <c r="J6670" s="555" t="s">
        <v>987</v>
      </c>
      <c r="T6670" s="402"/>
      <c r="U6670" s="402"/>
      <c r="V6670" s="402"/>
      <c r="AG6670" s="402"/>
      <c r="AH6670" s="402"/>
      <c r="AI6670" s="402"/>
      <c r="AJ6670" s="402"/>
    </row>
    <row r="6671" spans="10:36" hidden="1" x14ac:dyDescent="0.2">
      <c r="J6671" s="555" t="s">
        <v>987</v>
      </c>
      <c r="T6671" s="402"/>
      <c r="U6671" s="402"/>
      <c r="V6671" s="402"/>
      <c r="AG6671" s="402"/>
      <c r="AH6671" s="402"/>
      <c r="AI6671" s="402"/>
      <c r="AJ6671" s="402"/>
    </row>
    <row r="6672" spans="10:36" hidden="1" x14ac:dyDescent="0.2">
      <c r="J6672" s="555" t="s">
        <v>987</v>
      </c>
      <c r="T6672" s="402"/>
      <c r="U6672" s="402"/>
      <c r="V6672" s="402"/>
      <c r="AG6672" s="402"/>
      <c r="AH6672" s="402"/>
      <c r="AI6672" s="402"/>
      <c r="AJ6672" s="402"/>
    </row>
    <row r="6673" spans="10:36" hidden="1" x14ac:dyDescent="0.2">
      <c r="J6673" s="555" t="s">
        <v>987</v>
      </c>
      <c r="T6673" s="402"/>
      <c r="U6673" s="402"/>
      <c r="V6673" s="402"/>
      <c r="AG6673" s="402"/>
      <c r="AH6673" s="402"/>
      <c r="AI6673" s="402"/>
      <c r="AJ6673" s="402"/>
    </row>
    <row r="6674" spans="10:36" hidden="1" x14ac:dyDescent="0.2">
      <c r="J6674" s="555" t="s">
        <v>987</v>
      </c>
      <c r="T6674" s="402"/>
      <c r="U6674" s="402"/>
      <c r="V6674" s="402"/>
      <c r="AG6674" s="402"/>
      <c r="AH6674" s="402"/>
      <c r="AI6674" s="402"/>
      <c r="AJ6674" s="402"/>
    </row>
    <row r="6675" spans="10:36" hidden="1" x14ac:dyDescent="0.2">
      <c r="J6675" s="555" t="s">
        <v>987</v>
      </c>
      <c r="T6675" s="402"/>
      <c r="U6675" s="402"/>
      <c r="V6675" s="402"/>
      <c r="AG6675" s="402"/>
      <c r="AH6675" s="402"/>
      <c r="AI6675" s="402"/>
      <c r="AJ6675" s="402"/>
    </row>
    <row r="6676" spans="10:36" hidden="1" x14ac:dyDescent="0.2">
      <c r="J6676" s="555" t="s">
        <v>987</v>
      </c>
      <c r="T6676" s="402"/>
      <c r="U6676" s="402"/>
      <c r="V6676" s="402"/>
      <c r="AG6676" s="402"/>
      <c r="AH6676" s="402"/>
      <c r="AI6676" s="402"/>
      <c r="AJ6676" s="402"/>
    </row>
    <row r="6677" spans="10:36" hidden="1" x14ac:dyDescent="0.2">
      <c r="J6677" s="555" t="s">
        <v>987</v>
      </c>
      <c r="T6677" s="402"/>
      <c r="U6677" s="402"/>
      <c r="V6677" s="402"/>
      <c r="AG6677" s="402"/>
      <c r="AH6677" s="402"/>
      <c r="AI6677" s="402"/>
      <c r="AJ6677" s="402"/>
    </row>
    <row r="6678" spans="10:36" hidden="1" x14ac:dyDescent="0.2">
      <c r="J6678" s="555" t="s">
        <v>987</v>
      </c>
      <c r="T6678" s="402"/>
      <c r="U6678" s="402"/>
      <c r="V6678" s="402"/>
      <c r="AG6678" s="402"/>
      <c r="AH6678" s="402"/>
      <c r="AI6678" s="402"/>
      <c r="AJ6678" s="402"/>
    </row>
    <row r="6679" spans="10:36" hidden="1" x14ac:dyDescent="0.2">
      <c r="J6679" s="555" t="s">
        <v>987</v>
      </c>
      <c r="T6679" s="402"/>
      <c r="U6679" s="402"/>
      <c r="V6679" s="402"/>
      <c r="AG6679" s="402"/>
      <c r="AH6679" s="402"/>
      <c r="AI6679" s="402"/>
      <c r="AJ6679" s="402"/>
    </row>
    <row r="6680" spans="10:36" hidden="1" x14ac:dyDescent="0.2">
      <c r="J6680" s="555" t="s">
        <v>987</v>
      </c>
      <c r="T6680" s="402"/>
      <c r="U6680" s="402"/>
      <c r="V6680" s="402"/>
      <c r="AG6680" s="402"/>
      <c r="AH6680" s="402"/>
      <c r="AI6680" s="402"/>
      <c r="AJ6680" s="402"/>
    </row>
    <row r="6681" spans="10:36" hidden="1" x14ac:dyDescent="0.2">
      <c r="J6681" s="555" t="s">
        <v>987</v>
      </c>
      <c r="T6681" s="402"/>
      <c r="U6681" s="402"/>
      <c r="V6681" s="402"/>
      <c r="AG6681" s="402"/>
      <c r="AH6681" s="402"/>
      <c r="AI6681" s="402"/>
      <c r="AJ6681" s="402"/>
    </row>
    <row r="6682" spans="10:36" hidden="1" x14ac:dyDescent="0.2">
      <c r="J6682" s="555" t="s">
        <v>987</v>
      </c>
      <c r="T6682" s="402"/>
      <c r="U6682" s="402"/>
      <c r="V6682" s="402"/>
      <c r="AG6682" s="402"/>
      <c r="AH6682" s="402"/>
      <c r="AI6682" s="402"/>
      <c r="AJ6682" s="402"/>
    </row>
    <row r="6683" spans="10:36" hidden="1" x14ac:dyDescent="0.2">
      <c r="J6683" s="555" t="s">
        <v>987</v>
      </c>
      <c r="T6683" s="402"/>
      <c r="U6683" s="402"/>
      <c r="V6683" s="402"/>
      <c r="AG6683" s="402"/>
      <c r="AH6683" s="402"/>
      <c r="AI6683" s="402"/>
      <c r="AJ6683" s="402"/>
    </row>
    <row r="6684" spans="10:36" hidden="1" x14ac:dyDescent="0.2">
      <c r="J6684" s="555" t="s">
        <v>987</v>
      </c>
      <c r="T6684" s="402"/>
      <c r="U6684" s="402"/>
      <c r="V6684" s="402"/>
      <c r="AG6684" s="402"/>
      <c r="AH6684" s="402"/>
      <c r="AI6684" s="402"/>
      <c r="AJ6684" s="402"/>
    </row>
    <row r="6685" spans="10:36" hidden="1" x14ac:dyDescent="0.2">
      <c r="J6685" s="555" t="s">
        <v>987</v>
      </c>
      <c r="T6685" s="402"/>
      <c r="U6685" s="402"/>
      <c r="V6685" s="402"/>
      <c r="AG6685" s="402"/>
      <c r="AH6685" s="402"/>
      <c r="AI6685" s="402"/>
      <c r="AJ6685" s="402"/>
    </row>
    <row r="6686" spans="10:36" hidden="1" x14ac:dyDescent="0.2">
      <c r="J6686" s="555" t="s">
        <v>987</v>
      </c>
      <c r="T6686" s="402"/>
      <c r="U6686" s="402"/>
      <c r="V6686" s="402"/>
      <c r="AG6686" s="402"/>
      <c r="AH6686" s="402"/>
      <c r="AI6686" s="402"/>
      <c r="AJ6686" s="402"/>
    </row>
    <row r="6687" spans="10:36" hidden="1" x14ac:dyDescent="0.2">
      <c r="J6687" s="555" t="s">
        <v>987</v>
      </c>
      <c r="T6687" s="402"/>
      <c r="U6687" s="402"/>
      <c r="V6687" s="402"/>
      <c r="AG6687" s="402"/>
      <c r="AH6687" s="402"/>
      <c r="AI6687" s="402"/>
      <c r="AJ6687" s="402"/>
    </row>
    <row r="6688" spans="10:36" hidden="1" x14ac:dyDescent="0.2">
      <c r="J6688" s="555" t="s">
        <v>987</v>
      </c>
      <c r="T6688" s="402"/>
      <c r="U6688" s="402"/>
      <c r="V6688" s="402"/>
      <c r="AG6688" s="402"/>
      <c r="AH6688" s="402"/>
      <c r="AI6688" s="402"/>
      <c r="AJ6688" s="402"/>
    </row>
    <row r="6689" spans="10:36" hidden="1" x14ac:dyDescent="0.2">
      <c r="J6689" s="555" t="s">
        <v>987</v>
      </c>
      <c r="T6689" s="402"/>
      <c r="U6689" s="402"/>
      <c r="V6689" s="402"/>
      <c r="AG6689" s="402"/>
      <c r="AH6689" s="402"/>
      <c r="AI6689" s="402"/>
      <c r="AJ6689" s="402"/>
    </row>
    <row r="6690" spans="10:36" hidden="1" x14ac:dyDescent="0.2">
      <c r="J6690" s="555" t="s">
        <v>987</v>
      </c>
      <c r="T6690" s="402"/>
      <c r="U6690" s="402"/>
      <c r="V6690" s="402"/>
      <c r="AG6690" s="402"/>
      <c r="AH6690" s="402"/>
      <c r="AI6690" s="402"/>
      <c r="AJ6690" s="402"/>
    </row>
    <row r="6691" spans="10:36" hidden="1" x14ac:dyDescent="0.2">
      <c r="J6691" s="555" t="s">
        <v>987</v>
      </c>
      <c r="T6691" s="402"/>
      <c r="U6691" s="402"/>
      <c r="V6691" s="402"/>
      <c r="AG6691" s="402"/>
      <c r="AH6691" s="402"/>
      <c r="AI6691" s="402"/>
      <c r="AJ6691" s="402"/>
    </row>
    <row r="6692" spans="10:36" hidden="1" x14ac:dyDescent="0.2">
      <c r="J6692" s="555" t="s">
        <v>987</v>
      </c>
      <c r="T6692" s="402"/>
      <c r="U6692" s="402"/>
      <c r="V6692" s="402"/>
      <c r="AG6692" s="402"/>
      <c r="AH6692" s="402"/>
      <c r="AI6692" s="402"/>
      <c r="AJ6692" s="402"/>
    </row>
    <row r="6693" spans="10:36" hidden="1" x14ac:dyDescent="0.2">
      <c r="J6693" s="555" t="s">
        <v>987</v>
      </c>
      <c r="T6693" s="402"/>
      <c r="U6693" s="402"/>
      <c r="V6693" s="402"/>
      <c r="AG6693" s="402"/>
      <c r="AH6693" s="402"/>
      <c r="AI6693" s="402"/>
      <c r="AJ6693" s="402"/>
    </row>
    <row r="6694" spans="10:36" hidden="1" x14ac:dyDescent="0.2">
      <c r="J6694" s="555" t="s">
        <v>987</v>
      </c>
      <c r="T6694" s="402"/>
      <c r="U6694" s="402"/>
      <c r="V6694" s="402"/>
      <c r="AG6694" s="402"/>
      <c r="AH6694" s="402"/>
      <c r="AI6694" s="402"/>
      <c r="AJ6694" s="402"/>
    </row>
    <row r="6695" spans="10:36" hidden="1" x14ac:dyDescent="0.2">
      <c r="J6695" s="555" t="s">
        <v>987</v>
      </c>
      <c r="T6695" s="402"/>
      <c r="U6695" s="402"/>
      <c r="V6695" s="402"/>
      <c r="AG6695" s="402"/>
      <c r="AH6695" s="402"/>
      <c r="AI6695" s="402"/>
      <c r="AJ6695" s="402"/>
    </row>
    <row r="6696" spans="10:36" hidden="1" x14ac:dyDescent="0.2">
      <c r="J6696" s="555" t="s">
        <v>987</v>
      </c>
      <c r="T6696" s="402"/>
      <c r="U6696" s="402"/>
      <c r="V6696" s="402"/>
      <c r="AG6696" s="402"/>
      <c r="AH6696" s="402"/>
      <c r="AI6696" s="402"/>
      <c r="AJ6696" s="402"/>
    </row>
    <row r="6697" spans="10:36" hidden="1" x14ac:dyDescent="0.2">
      <c r="J6697" s="555" t="s">
        <v>987</v>
      </c>
      <c r="T6697" s="402"/>
      <c r="U6697" s="402"/>
      <c r="V6697" s="402"/>
      <c r="AG6697" s="402"/>
      <c r="AH6697" s="402"/>
      <c r="AI6697" s="402"/>
      <c r="AJ6697" s="402"/>
    </row>
    <row r="6698" spans="10:36" hidden="1" x14ac:dyDescent="0.2">
      <c r="J6698" s="555" t="s">
        <v>987</v>
      </c>
      <c r="T6698" s="402"/>
      <c r="U6698" s="402"/>
      <c r="V6698" s="402"/>
      <c r="AG6698" s="402"/>
      <c r="AH6698" s="402"/>
      <c r="AI6698" s="402"/>
      <c r="AJ6698" s="402"/>
    </row>
    <row r="6699" spans="10:36" hidden="1" x14ac:dyDescent="0.2">
      <c r="J6699" s="555" t="s">
        <v>987</v>
      </c>
      <c r="T6699" s="402"/>
      <c r="U6699" s="402"/>
      <c r="V6699" s="402"/>
      <c r="AG6699" s="402"/>
      <c r="AH6699" s="402"/>
      <c r="AI6699" s="402"/>
      <c r="AJ6699" s="402"/>
    </row>
    <row r="6700" spans="10:36" hidden="1" x14ac:dyDescent="0.2">
      <c r="J6700" s="555" t="s">
        <v>987</v>
      </c>
      <c r="T6700" s="402"/>
      <c r="U6700" s="402"/>
      <c r="V6700" s="402"/>
      <c r="AG6700" s="402"/>
      <c r="AH6700" s="402"/>
      <c r="AI6700" s="402"/>
      <c r="AJ6700" s="402"/>
    </row>
    <row r="6701" spans="10:36" hidden="1" x14ac:dyDescent="0.2">
      <c r="J6701" s="555" t="s">
        <v>987</v>
      </c>
      <c r="T6701" s="402"/>
      <c r="U6701" s="402"/>
      <c r="V6701" s="402"/>
      <c r="AG6701" s="402"/>
      <c r="AH6701" s="402"/>
      <c r="AI6701" s="402"/>
      <c r="AJ6701" s="402"/>
    </row>
    <row r="6702" spans="10:36" hidden="1" x14ac:dyDescent="0.2">
      <c r="J6702" s="555" t="s">
        <v>987</v>
      </c>
      <c r="T6702" s="402"/>
      <c r="U6702" s="402"/>
      <c r="V6702" s="402"/>
      <c r="AG6702" s="402"/>
      <c r="AH6702" s="402"/>
      <c r="AI6702" s="402"/>
      <c r="AJ6702" s="402"/>
    </row>
    <row r="6703" spans="10:36" hidden="1" x14ac:dyDescent="0.2">
      <c r="J6703" s="555" t="s">
        <v>987</v>
      </c>
      <c r="T6703" s="402"/>
      <c r="U6703" s="402"/>
      <c r="V6703" s="402"/>
      <c r="AG6703" s="402"/>
      <c r="AH6703" s="402"/>
      <c r="AI6703" s="402"/>
      <c r="AJ6703" s="402"/>
    </row>
    <row r="6704" spans="10:36" hidden="1" x14ac:dyDescent="0.2">
      <c r="J6704" s="555" t="s">
        <v>987</v>
      </c>
      <c r="T6704" s="402"/>
      <c r="U6704" s="402"/>
      <c r="V6704" s="402"/>
      <c r="AG6704" s="402"/>
      <c r="AH6704" s="402"/>
      <c r="AI6704" s="402"/>
      <c r="AJ6704" s="402"/>
    </row>
    <row r="6705" spans="10:36" hidden="1" x14ac:dyDescent="0.2">
      <c r="J6705" s="555" t="s">
        <v>987</v>
      </c>
      <c r="T6705" s="402"/>
      <c r="U6705" s="402"/>
      <c r="V6705" s="402"/>
      <c r="AG6705" s="402"/>
      <c r="AH6705" s="402"/>
      <c r="AI6705" s="402"/>
      <c r="AJ6705" s="402"/>
    </row>
    <row r="6706" spans="10:36" hidden="1" x14ac:dyDescent="0.2">
      <c r="J6706" s="555" t="s">
        <v>987</v>
      </c>
      <c r="T6706" s="402"/>
      <c r="U6706" s="402"/>
      <c r="V6706" s="402"/>
      <c r="AG6706" s="402"/>
      <c r="AH6706" s="402"/>
      <c r="AI6706" s="402"/>
      <c r="AJ6706" s="402"/>
    </row>
    <row r="6707" spans="10:36" hidden="1" x14ac:dyDescent="0.2">
      <c r="J6707" s="555" t="s">
        <v>987</v>
      </c>
      <c r="T6707" s="402"/>
      <c r="U6707" s="402"/>
      <c r="V6707" s="402"/>
      <c r="AG6707" s="402"/>
      <c r="AH6707" s="402"/>
      <c r="AI6707" s="402"/>
      <c r="AJ6707" s="402"/>
    </row>
    <row r="6708" spans="10:36" hidden="1" x14ac:dyDescent="0.2">
      <c r="J6708" s="555" t="s">
        <v>987</v>
      </c>
      <c r="T6708" s="402"/>
      <c r="U6708" s="402"/>
      <c r="V6708" s="402"/>
      <c r="AG6708" s="402"/>
      <c r="AH6708" s="402"/>
      <c r="AI6708" s="402"/>
      <c r="AJ6708" s="402"/>
    </row>
    <row r="6709" spans="10:36" hidden="1" x14ac:dyDescent="0.2">
      <c r="J6709" s="555" t="s">
        <v>987</v>
      </c>
      <c r="T6709" s="402"/>
      <c r="U6709" s="402"/>
      <c r="V6709" s="402"/>
      <c r="AG6709" s="402"/>
      <c r="AH6709" s="402"/>
      <c r="AI6709" s="402"/>
      <c r="AJ6709" s="402"/>
    </row>
    <row r="6710" spans="10:36" hidden="1" x14ac:dyDescent="0.2">
      <c r="J6710" s="555" t="s">
        <v>987</v>
      </c>
      <c r="T6710" s="402"/>
      <c r="U6710" s="402"/>
      <c r="V6710" s="402"/>
      <c r="AG6710" s="402"/>
      <c r="AH6710" s="402"/>
      <c r="AI6710" s="402"/>
      <c r="AJ6710" s="402"/>
    </row>
    <row r="6711" spans="10:36" hidden="1" x14ac:dyDescent="0.2">
      <c r="J6711" s="555" t="s">
        <v>987</v>
      </c>
      <c r="T6711" s="402"/>
      <c r="U6711" s="402"/>
      <c r="V6711" s="402"/>
      <c r="AG6711" s="402"/>
      <c r="AH6711" s="402"/>
      <c r="AI6711" s="402"/>
      <c r="AJ6711" s="402"/>
    </row>
    <row r="6712" spans="10:36" hidden="1" x14ac:dyDescent="0.2">
      <c r="J6712" s="555" t="s">
        <v>987</v>
      </c>
      <c r="T6712" s="402"/>
      <c r="U6712" s="402"/>
      <c r="V6712" s="402"/>
      <c r="AG6712" s="402"/>
      <c r="AH6712" s="402"/>
      <c r="AI6712" s="402"/>
      <c r="AJ6712" s="402"/>
    </row>
    <row r="6713" spans="10:36" hidden="1" x14ac:dyDescent="0.2">
      <c r="J6713" s="555" t="s">
        <v>987</v>
      </c>
      <c r="T6713" s="402"/>
      <c r="U6713" s="402"/>
      <c r="V6713" s="402"/>
      <c r="AG6713" s="402"/>
      <c r="AH6713" s="402"/>
      <c r="AI6713" s="402"/>
      <c r="AJ6713" s="402"/>
    </row>
    <row r="6714" spans="10:36" hidden="1" x14ac:dyDescent="0.2">
      <c r="J6714" s="555" t="s">
        <v>987</v>
      </c>
      <c r="T6714" s="402"/>
      <c r="U6714" s="402"/>
      <c r="V6714" s="402"/>
      <c r="AG6714" s="402"/>
      <c r="AH6714" s="402"/>
      <c r="AI6714" s="402"/>
      <c r="AJ6714" s="402"/>
    </row>
    <row r="6715" spans="10:36" hidden="1" x14ac:dyDescent="0.2">
      <c r="J6715" s="555" t="s">
        <v>987</v>
      </c>
      <c r="T6715" s="402"/>
      <c r="U6715" s="402"/>
      <c r="V6715" s="402"/>
      <c r="AG6715" s="402"/>
      <c r="AH6715" s="402"/>
      <c r="AI6715" s="402"/>
      <c r="AJ6715" s="402"/>
    </row>
    <row r="6716" spans="10:36" hidden="1" x14ac:dyDescent="0.2">
      <c r="J6716" s="555" t="s">
        <v>987</v>
      </c>
      <c r="T6716" s="402"/>
      <c r="U6716" s="402"/>
      <c r="V6716" s="402"/>
      <c r="AG6716" s="402"/>
      <c r="AH6716" s="402"/>
      <c r="AI6716" s="402"/>
      <c r="AJ6716" s="402"/>
    </row>
    <row r="6717" spans="10:36" hidden="1" x14ac:dyDescent="0.2">
      <c r="J6717" s="555" t="s">
        <v>987</v>
      </c>
      <c r="T6717" s="402"/>
      <c r="U6717" s="402"/>
      <c r="V6717" s="402"/>
      <c r="AG6717" s="402"/>
      <c r="AH6717" s="402"/>
      <c r="AI6717" s="402"/>
      <c r="AJ6717" s="402"/>
    </row>
    <row r="6718" spans="10:36" hidden="1" x14ac:dyDescent="0.2">
      <c r="J6718" s="555" t="s">
        <v>987</v>
      </c>
      <c r="T6718" s="402"/>
      <c r="U6718" s="402"/>
      <c r="V6718" s="402"/>
      <c r="AG6718" s="402"/>
      <c r="AH6718" s="402"/>
      <c r="AI6718" s="402"/>
      <c r="AJ6718" s="402"/>
    </row>
    <row r="6719" spans="10:36" hidden="1" x14ac:dyDescent="0.2">
      <c r="J6719" s="555" t="s">
        <v>987</v>
      </c>
      <c r="T6719" s="402"/>
      <c r="U6719" s="402"/>
      <c r="V6719" s="402"/>
      <c r="AG6719" s="402"/>
      <c r="AH6719" s="402"/>
      <c r="AI6719" s="402"/>
      <c r="AJ6719" s="402"/>
    </row>
    <row r="6720" spans="10:36" hidden="1" x14ac:dyDescent="0.2">
      <c r="J6720" s="555" t="s">
        <v>987</v>
      </c>
      <c r="T6720" s="402"/>
      <c r="U6720" s="402"/>
      <c r="V6720" s="402"/>
      <c r="AG6720" s="402"/>
      <c r="AH6720" s="402"/>
      <c r="AI6720" s="402"/>
      <c r="AJ6720" s="402"/>
    </row>
    <row r="6721" spans="10:36" hidden="1" x14ac:dyDescent="0.2">
      <c r="J6721" s="555" t="s">
        <v>987</v>
      </c>
      <c r="T6721" s="402"/>
      <c r="U6721" s="402"/>
      <c r="V6721" s="402"/>
      <c r="AG6721" s="402"/>
      <c r="AH6721" s="402"/>
      <c r="AI6721" s="402"/>
      <c r="AJ6721" s="402"/>
    </row>
    <row r="6722" spans="10:36" hidden="1" x14ac:dyDescent="0.2">
      <c r="J6722" s="555" t="s">
        <v>987</v>
      </c>
      <c r="T6722" s="402"/>
      <c r="U6722" s="402"/>
      <c r="V6722" s="402"/>
      <c r="AG6722" s="402"/>
      <c r="AH6722" s="402"/>
      <c r="AI6722" s="402"/>
      <c r="AJ6722" s="402"/>
    </row>
    <row r="6723" spans="10:36" hidden="1" x14ac:dyDescent="0.2">
      <c r="J6723" s="555" t="s">
        <v>987</v>
      </c>
      <c r="T6723" s="402"/>
      <c r="U6723" s="402"/>
      <c r="V6723" s="402"/>
      <c r="AG6723" s="402"/>
      <c r="AH6723" s="402"/>
      <c r="AI6723" s="402"/>
      <c r="AJ6723" s="402"/>
    </row>
    <row r="6724" spans="10:36" hidden="1" x14ac:dyDescent="0.2">
      <c r="J6724" s="555" t="s">
        <v>987</v>
      </c>
      <c r="T6724" s="402"/>
      <c r="U6724" s="402"/>
      <c r="V6724" s="402"/>
      <c r="AG6724" s="402"/>
      <c r="AH6724" s="402"/>
      <c r="AI6724" s="402"/>
      <c r="AJ6724" s="402"/>
    </row>
    <row r="6725" spans="10:36" hidden="1" x14ac:dyDescent="0.2">
      <c r="J6725" s="555" t="s">
        <v>987</v>
      </c>
      <c r="T6725" s="402"/>
      <c r="U6725" s="402"/>
      <c r="V6725" s="402"/>
      <c r="AG6725" s="402"/>
      <c r="AH6725" s="402"/>
      <c r="AI6725" s="402"/>
      <c r="AJ6725" s="402"/>
    </row>
    <row r="6726" spans="10:36" hidden="1" x14ac:dyDescent="0.2">
      <c r="J6726" s="555" t="s">
        <v>987</v>
      </c>
      <c r="T6726" s="402"/>
      <c r="U6726" s="402"/>
      <c r="V6726" s="402"/>
      <c r="AG6726" s="402"/>
      <c r="AH6726" s="402"/>
      <c r="AI6726" s="402"/>
      <c r="AJ6726" s="402"/>
    </row>
    <row r="6727" spans="10:36" hidden="1" x14ac:dyDescent="0.2">
      <c r="J6727" s="555" t="s">
        <v>987</v>
      </c>
      <c r="T6727" s="402"/>
      <c r="U6727" s="402"/>
      <c r="V6727" s="402"/>
      <c r="AG6727" s="402"/>
      <c r="AH6727" s="402"/>
      <c r="AI6727" s="402"/>
      <c r="AJ6727" s="402"/>
    </row>
    <row r="6728" spans="10:36" hidden="1" x14ac:dyDescent="0.2">
      <c r="J6728" s="555" t="s">
        <v>987</v>
      </c>
      <c r="T6728" s="402"/>
      <c r="U6728" s="402"/>
      <c r="V6728" s="402"/>
      <c r="AG6728" s="402"/>
      <c r="AH6728" s="402"/>
      <c r="AI6728" s="402"/>
      <c r="AJ6728" s="402"/>
    </row>
    <row r="6729" spans="10:36" hidden="1" x14ac:dyDescent="0.2">
      <c r="J6729" s="555" t="s">
        <v>987</v>
      </c>
      <c r="T6729" s="402"/>
      <c r="U6729" s="402"/>
      <c r="V6729" s="402"/>
      <c r="AG6729" s="402"/>
      <c r="AH6729" s="402"/>
      <c r="AI6729" s="402"/>
      <c r="AJ6729" s="402"/>
    </row>
    <row r="6730" spans="10:36" hidden="1" x14ac:dyDescent="0.2">
      <c r="J6730" s="555" t="s">
        <v>987</v>
      </c>
      <c r="T6730" s="402"/>
      <c r="U6730" s="402"/>
      <c r="V6730" s="402"/>
      <c r="AG6730" s="402"/>
      <c r="AH6730" s="402"/>
      <c r="AI6730" s="402"/>
      <c r="AJ6730" s="402"/>
    </row>
    <row r="6731" spans="10:36" hidden="1" x14ac:dyDescent="0.2">
      <c r="J6731" s="555" t="s">
        <v>987</v>
      </c>
      <c r="T6731" s="402"/>
      <c r="U6731" s="402"/>
      <c r="V6731" s="402"/>
      <c r="AG6731" s="402"/>
      <c r="AH6731" s="402"/>
      <c r="AI6731" s="402"/>
      <c r="AJ6731" s="402"/>
    </row>
    <row r="6732" spans="10:36" hidden="1" x14ac:dyDescent="0.2">
      <c r="J6732" s="555" t="s">
        <v>987</v>
      </c>
      <c r="T6732" s="402"/>
      <c r="U6732" s="402"/>
      <c r="V6732" s="402"/>
      <c r="AG6732" s="402"/>
      <c r="AH6732" s="402"/>
      <c r="AI6732" s="402"/>
      <c r="AJ6732" s="402"/>
    </row>
    <row r="6733" spans="10:36" hidden="1" x14ac:dyDescent="0.2">
      <c r="J6733" s="555" t="s">
        <v>987</v>
      </c>
      <c r="T6733" s="402"/>
      <c r="U6733" s="402"/>
      <c r="V6733" s="402"/>
      <c r="AG6733" s="402"/>
      <c r="AH6733" s="402"/>
      <c r="AI6733" s="402"/>
      <c r="AJ6733" s="402"/>
    </row>
    <row r="6734" spans="10:36" hidden="1" x14ac:dyDescent="0.2">
      <c r="J6734" s="555" t="s">
        <v>987</v>
      </c>
      <c r="T6734" s="402"/>
      <c r="U6734" s="402"/>
      <c r="V6734" s="402"/>
      <c r="AG6734" s="402"/>
      <c r="AH6734" s="402"/>
      <c r="AI6734" s="402"/>
      <c r="AJ6734" s="402"/>
    </row>
    <row r="6735" spans="10:36" hidden="1" x14ac:dyDescent="0.2">
      <c r="J6735" s="555" t="s">
        <v>987</v>
      </c>
      <c r="T6735" s="402"/>
      <c r="U6735" s="402"/>
      <c r="V6735" s="402"/>
      <c r="AG6735" s="402"/>
      <c r="AH6735" s="402"/>
      <c r="AI6735" s="402"/>
      <c r="AJ6735" s="402"/>
    </row>
    <row r="6736" spans="10:36" hidden="1" x14ac:dyDescent="0.2">
      <c r="J6736" s="555" t="s">
        <v>987</v>
      </c>
      <c r="T6736" s="402"/>
      <c r="U6736" s="402"/>
      <c r="V6736" s="402"/>
      <c r="AG6736" s="402"/>
      <c r="AH6736" s="402"/>
      <c r="AI6736" s="402"/>
      <c r="AJ6736" s="402"/>
    </row>
    <row r="6737" spans="10:36" hidden="1" x14ac:dyDescent="0.2">
      <c r="J6737" s="555" t="s">
        <v>987</v>
      </c>
      <c r="T6737" s="402"/>
      <c r="U6737" s="402"/>
      <c r="V6737" s="402"/>
      <c r="AG6737" s="402"/>
      <c r="AH6737" s="402"/>
      <c r="AI6737" s="402"/>
      <c r="AJ6737" s="402"/>
    </row>
    <row r="6738" spans="10:36" hidden="1" x14ac:dyDescent="0.2">
      <c r="J6738" s="555" t="s">
        <v>987</v>
      </c>
      <c r="T6738" s="402"/>
      <c r="U6738" s="402"/>
      <c r="V6738" s="402"/>
      <c r="AG6738" s="402"/>
      <c r="AH6738" s="402"/>
      <c r="AI6738" s="402"/>
      <c r="AJ6738" s="402"/>
    </row>
    <row r="6739" spans="10:36" hidden="1" x14ac:dyDescent="0.2">
      <c r="J6739" s="555" t="s">
        <v>987</v>
      </c>
      <c r="T6739" s="402"/>
      <c r="U6739" s="402"/>
      <c r="V6739" s="402"/>
      <c r="AG6739" s="402"/>
      <c r="AH6739" s="402"/>
      <c r="AI6739" s="402"/>
      <c r="AJ6739" s="402"/>
    </row>
    <row r="6740" spans="10:36" hidden="1" x14ac:dyDescent="0.2">
      <c r="J6740" s="555" t="s">
        <v>987</v>
      </c>
      <c r="T6740" s="402"/>
      <c r="U6740" s="402"/>
      <c r="V6740" s="402"/>
      <c r="AG6740" s="402"/>
      <c r="AH6740" s="402"/>
      <c r="AI6740" s="402"/>
      <c r="AJ6740" s="402"/>
    </row>
    <row r="6741" spans="10:36" hidden="1" x14ac:dyDescent="0.2">
      <c r="J6741" s="555" t="s">
        <v>987</v>
      </c>
      <c r="T6741" s="402"/>
      <c r="U6741" s="402"/>
      <c r="V6741" s="402"/>
      <c r="AG6741" s="402"/>
      <c r="AH6741" s="402"/>
      <c r="AI6741" s="402"/>
      <c r="AJ6741" s="402"/>
    </row>
    <row r="6742" spans="10:36" hidden="1" x14ac:dyDescent="0.2">
      <c r="J6742" s="555" t="s">
        <v>987</v>
      </c>
      <c r="T6742" s="402"/>
      <c r="U6742" s="402"/>
      <c r="V6742" s="402"/>
      <c r="AG6742" s="402"/>
      <c r="AH6742" s="402"/>
      <c r="AI6742" s="402"/>
      <c r="AJ6742" s="402"/>
    </row>
    <row r="6743" spans="10:36" hidden="1" x14ac:dyDescent="0.2">
      <c r="J6743" s="555" t="s">
        <v>987</v>
      </c>
      <c r="T6743" s="402"/>
      <c r="U6743" s="402"/>
      <c r="V6743" s="402"/>
      <c r="AG6743" s="402"/>
      <c r="AH6743" s="402"/>
      <c r="AI6743" s="402"/>
      <c r="AJ6743" s="402"/>
    </row>
    <row r="6744" spans="10:36" hidden="1" x14ac:dyDescent="0.2">
      <c r="J6744" s="555" t="s">
        <v>987</v>
      </c>
      <c r="T6744" s="402"/>
      <c r="U6744" s="402"/>
      <c r="V6744" s="402"/>
      <c r="AG6744" s="402"/>
      <c r="AH6744" s="402"/>
      <c r="AI6744" s="402"/>
      <c r="AJ6744" s="402"/>
    </row>
    <row r="6745" spans="10:36" hidden="1" x14ac:dyDescent="0.2">
      <c r="J6745" s="555" t="s">
        <v>987</v>
      </c>
      <c r="T6745" s="402"/>
      <c r="U6745" s="402"/>
      <c r="V6745" s="402"/>
      <c r="AG6745" s="402"/>
      <c r="AH6745" s="402"/>
      <c r="AI6745" s="402"/>
      <c r="AJ6745" s="402"/>
    </row>
    <row r="6746" spans="10:36" hidden="1" x14ac:dyDescent="0.2">
      <c r="J6746" s="555" t="s">
        <v>987</v>
      </c>
      <c r="T6746" s="402"/>
      <c r="U6746" s="402"/>
      <c r="V6746" s="402"/>
      <c r="AG6746" s="402"/>
      <c r="AH6746" s="402"/>
      <c r="AI6746" s="402"/>
      <c r="AJ6746" s="402"/>
    </row>
    <row r="6747" spans="10:36" hidden="1" x14ac:dyDescent="0.2">
      <c r="J6747" s="555" t="s">
        <v>987</v>
      </c>
      <c r="T6747" s="402"/>
      <c r="U6747" s="402"/>
      <c r="V6747" s="402"/>
      <c r="AG6747" s="402"/>
      <c r="AH6747" s="402"/>
      <c r="AI6747" s="402"/>
      <c r="AJ6747" s="402"/>
    </row>
    <row r="6748" spans="10:36" hidden="1" x14ac:dyDescent="0.2">
      <c r="J6748" s="555" t="s">
        <v>987</v>
      </c>
      <c r="T6748" s="402"/>
      <c r="U6748" s="402"/>
      <c r="V6748" s="402"/>
      <c r="AG6748" s="402"/>
      <c r="AH6748" s="402"/>
      <c r="AI6748" s="402"/>
      <c r="AJ6748" s="402"/>
    </row>
    <row r="6749" spans="10:36" hidden="1" x14ac:dyDescent="0.2">
      <c r="J6749" s="555" t="s">
        <v>987</v>
      </c>
      <c r="T6749" s="402"/>
      <c r="U6749" s="402"/>
      <c r="V6749" s="402"/>
      <c r="AG6749" s="402"/>
      <c r="AH6749" s="402"/>
      <c r="AI6749" s="402"/>
      <c r="AJ6749" s="402"/>
    </row>
    <row r="6750" spans="10:36" hidden="1" x14ac:dyDescent="0.2">
      <c r="J6750" s="555" t="s">
        <v>987</v>
      </c>
      <c r="T6750" s="402"/>
      <c r="U6750" s="402"/>
      <c r="V6750" s="402"/>
      <c r="AG6750" s="402"/>
      <c r="AH6750" s="402"/>
      <c r="AI6750" s="402"/>
      <c r="AJ6750" s="402"/>
    </row>
    <row r="6751" spans="10:36" hidden="1" x14ac:dyDescent="0.2">
      <c r="J6751" s="555" t="s">
        <v>987</v>
      </c>
      <c r="T6751" s="402"/>
      <c r="U6751" s="402"/>
      <c r="V6751" s="402"/>
      <c r="AG6751" s="402"/>
      <c r="AH6751" s="402"/>
      <c r="AI6751" s="402"/>
      <c r="AJ6751" s="402"/>
    </row>
    <row r="6752" spans="10:36" hidden="1" x14ac:dyDescent="0.2">
      <c r="J6752" s="555" t="s">
        <v>987</v>
      </c>
      <c r="T6752" s="402"/>
      <c r="U6752" s="402"/>
      <c r="V6752" s="402"/>
      <c r="AG6752" s="402"/>
      <c r="AH6752" s="402"/>
      <c r="AI6752" s="402"/>
      <c r="AJ6752" s="402"/>
    </row>
    <row r="6753" spans="10:36" hidden="1" x14ac:dyDescent="0.2">
      <c r="J6753" s="555" t="s">
        <v>987</v>
      </c>
      <c r="T6753" s="402"/>
      <c r="U6753" s="402"/>
      <c r="V6753" s="402"/>
      <c r="AG6753" s="402"/>
      <c r="AH6753" s="402"/>
      <c r="AI6753" s="402"/>
      <c r="AJ6753" s="402"/>
    </row>
    <row r="6754" spans="10:36" hidden="1" x14ac:dyDescent="0.2">
      <c r="J6754" s="555" t="s">
        <v>987</v>
      </c>
      <c r="T6754" s="402"/>
      <c r="U6754" s="402"/>
      <c r="V6754" s="402"/>
      <c r="AG6754" s="402"/>
      <c r="AH6754" s="402"/>
      <c r="AI6754" s="402"/>
      <c r="AJ6754" s="402"/>
    </row>
    <row r="6755" spans="10:36" hidden="1" x14ac:dyDescent="0.2">
      <c r="J6755" s="555" t="s">
        <v>987</v>
      </c>
      <c r="T6755" s="402"/>
      <c r="U6755" s="402"/>
      <c r="V6755" s="402"/>
      <c r="AG6755" s="402"/>
      <c r="AH6755" s="402"/>
      <c r="AI6755" s="402"/>
      <c r="AJ6755" s="402"/>
    </row>
    <row r="6756" spans="10:36" hidden="1" x14ac:dyDescent="0.2">
      <c r="J6756" s="555" t="s">
        <v>987</v>
      </c>
      <c r="T6756" s="402"/>
      <c r="U6756" s="402"/>
      <c r="V6756" s="402"/>
      <c r="AG6756" s="402"/>
      <c r="AH6756" s="402"/>
      <c r="AI6756" s="402"/>
      <c r="AJ6756" s="402"/>
    </row>
    <row r="6757" spans="10:36" hidden="1" x14ac:dyDescent="0.2">
      <c r="J6757" s="555" t="s">
        <v>987</v>
      </c>
      <c r="T6757" s="402"/>
      <c r="U6757" s="402"/>
      <c r="V6757" s="402"/>
      <c r="AG6757" s="402"/>
      <c r="AH6757" s="402"/>
      <c r="AI6757" s="402"/>
      <c r="AJ6757" s="402"/>
    </row>
    <row r="6758" spans="10:36" hidden="1" x14ac:dyDescent="0.2">
      <c r="J6758" s="555" t="s">
        <v>987</v>
      </c>
      <c r="T6758" s="402"/>
      <c r="U6758" s="402"/>
      <c r="V6758" s="402"/>
      <c r="AG6758" s="402"/>
      <c r="AH6758" s="402"/>
      <c r="AI6758" s="402"/>
      <c r="AJ6758" s="402"/>
    </row>
    <row r="6759" spans="10:36" hidden="1" x14ac:dyDescent="0.2">
      <c r="J6759" s="555" t="s">
        <v>987</v>
      </c>
      <c r="T6759" s="402"/>
      <c r="U6759" s="402"/>
      <c r="V6759" s="402"/>
      <c r="AG6759" s="402"/>
      <c r="AH6759" s="402"/>
      <c r="AI6759" s="402"/>
      <c r="AJ6759" s="402"/>
    </row>
    <row r="6760" spans="10:36" hidden="1" x14ac:dyDescent="0.2">
      <c r="J6760" s="555" t="s">
        <v>987</v>
      </c>
      <c r="T6760" s="402"/>
      <c r="U6760" s="402"/>
      <c r="V6760" s="402"/>
      <c r="AG6760" s="402"/>
      <c r="AH6760" s="402"/>
      <c r="AI6760" s="402"/>
      <c r="AJ6760" s="402"/>
    </row>
    <row r="6761" spans="10:36" hidden="1" x14ac:dyDescent="0.2">
      <c r="J6761" s="555" t="s">
        <v>987</v>
      </c>
      <c r="T6761" s="402"/>
      <c r="U6761" s="402"/>
      <c r="V6761" s="402"/>
      <c r="AG6761" s="402"/>
      <c r="AH6761" s="402"/>
      <c r="AI6761" s="402"/>
      <c r="AJ6761" s="402"/>
    </row>
    <row r="6762" spans="10:36" hidden="1" x14ac:dyDescent="0.2">
      <c r="J6762" s="555" t="s">
        <v>987</v>
      </c>
      <c r="T6762" s="402"/>
      <c r="U6762" s="402"/>
      <c r="V6762" s="402"/>
      <c r="AG6762" s="402"/>
      <c r="AH6762" s="402"/>
      <c r="AI6762" s="402"/>
      <c r="AJ6762" s="402"/>
    </row>
    <row r="6763" spans="10:36" hidden="1" x14ac:dyDescent="0.2">
      <c r="J6763" s="555" t="s">
        <v>987</v>
      </c>
      <c r="T6763" s="402"/>
      <c r="U6763" s="402"/>
      <c r="V6763" s="402"/>
      <c r="AG6763" s="402"/>
      <c r="AH6763" s="402"/>
      <c r="AI6763" s="402"/>
      <c r="AJ6763" s="402"/>
    </row>
    <row r="6764" spans="10:36" hidden="1" x14ac:dyDescent="0.2">
      <c r="J6764" s="555" t="s">
        <v>987</v>
      </c>
      <c r="T6764" s="402"/>
      <c r="U6764" s="402"/>
      <c r="V6764" s="402"/>
      <c r="AG6764" s="402"/>
      <c r="AH6764" s="402"/>
      <c r="AI6764" s="402"/>
      <c r="AJ6764" s="402"/>
    </row>
    <row r="6765" spans="10:36" hidden="1" x14ac:dyDescent="0.2">
      <c r="J6765" s="555" t="s">
        <v>987</v>
      </c>
      <c r="T6765" s="402"/>
      <c r="U6765" s="402"/>
      <c r="V6765" s="402"/>
      <c r="AG6765" s="402"/>
      <c r="AH6765" s="402"/>
      <c r="AI6765" s="402"/>
      <c r="AJ6765" s="402"/>
    </row>
    <row r="6766" spans="10:36" hidden="1" x14ac:dyDescent="0.2">
      <c r="J6766" s="555" t="s">
        <v>987</v>
      </c>
      <c r="T6766" s="402"/>
      <c r="U6766" s="402"/>
      <c r="V6766" s="402"/>
      <c r="AG6766" s="402"/>
      <c r="AH6766" s="402"/>
      <c r="AI6766" s="402"/>
      <c r="AJ6766" s="402"/>
    </row>
    <row r="6767" spans="10:36" hidden="1" x14ac:dyDescent="0.2">
      <c r="J6767" s="555" t="s">
        <v>987</v>
      </c>
      <c r="T6767" s="402"/>
      <c r="U6767" s="402"/>
      <c r="V6767" s="402"/>
      <c r="AG6767" s="402"/>
      <c r="AH6767" s="402"/>
      <c r="AI6767" s="402"/>
      <c r="AJ6767" s="402"/>
    </row>
    <row r="6768" spans="10:36" hidden="1" x14ac:dyDescent="0.2">
      <c r="J6768" s="555" t="s">
        <v>987</v>
      </c>
      <c r="T6768" s="402"/>
      <c r="U6768" s="402"/>
      <c r="V6768" s="402"/>
      <c r="AG6768" s="402"/>
      <c r="AH6768" s="402"/>
      <c r="AI6768" s="402"/>
      <c r="AJ6768" s="402"/>
    </row>
    <row r="6769" spans="10:36" hidden="1" x14ac:dyDescent="0.2">
      <c r="J6769" s="555" t="s">
        <v>987</v>
      </c>
      <c r="T6769" s="402"/>
      <c r="U6769" s="402"/>
      <c r="V6769" s="402"/>
      <c r="AG6769" s="402"/>
      <c r="AH6769" s="402"/>
      <c r="AI6769" s="402"/>
      <c r="AJ6769" s="402"/>
    </row>
    <row r="6770" spans="10:36" hidden="1" x14ac:dyDescent="0.2">
      <c r="J6770" s="555" t="s">
        <v>987</v>
      </c>
      <c r="T6770" s="402"/>
      <c r="U6770" s="402"/>
      <c r="V6770" s="402"/>
      <c r="AG6770" s="402"/>
      <c r="AH6770" s="402"/>
      <c r="AI6770" s="402"/>
      <c r="AJ6770" s="402"/>
    </row>
    <row r="6771" spans="10:36" hidden="1" x14ac:dyDescent="0.2">
      <c r="J6771" s="555" t="s">
        <v>987</v>
      </c>
      <c r="T6771" s="402"/>
      <c r="U6771" s="402"/>
      <c r="V6771" s="402"/>
      <c r="AG6771" s="402"/>
      <c r="AH6771" s="402"/>
      <c r="AI6771" s="402"/>
      <c r="AJ6771" s="402"/>
    </row>
    <row r="6772" spans="10:36" hidden="1" x14ac:dyDescent="0.2">
      <c r="J6772" s="555" t="s">
        <v>987</v>
      </c>
      <c r="T6772" s="402"/>
      <c r="U6772" s="402"/>
      <c r="V6772" s="402"/>
      <c r="AG6772" s="402"/>
      <c r="AH6772" s="402"/>
      <c r="AI6772" s="402"/>
      <c r="AJ6772" s="402"/>
    </row>
    <row r="6773" spans="10:36" hidden="1" x14ac:dyDescent="0.2">
      <c r="J6773" s="555" t="s">
        <v>987</v>
      </c>
      <c r="T6773" s="402"/>
      <c r="U6773" s="402"/>
      <c r="V6773" s="402"/>
      <c r="AG6773" s="402"/>
      <c r="AH6773" s="402"/>
      <c r="AI6773" s="402"/>
      <c r="AJ6773" s="402"/>
    </row>
    <row r="6774" spans="10:36" hidden="1" x14ac:dyDescent="0.2">
      <c r="J6774" s="555" t="s">
        <v>987</v>
      </c>
      <c r="T6774" s="402"/>
      <c r="U6774" s="402"/>
      <c r="V6774" s="402"/>
      <c r="AG6774" s="402"/>
      <c r="AH6774" s="402"/>
      <c r="AI6774" s="402"/>
      <c r="AJ6774" s="402"/>
    </row>
    <row r="6775" spans="10:36" hidden="1" x14ac:dyDescent="0.2">
      <c r="J6775" s="555" t="s">
        <v>987</v>
      </c>
      <c r="T6775" s="402"/>
      <c r="U6775" s="402"/>
      <c r="V6775" s="402"/>
      <c r="AG6775" s="402"/>
      <c r="AH6775" s="402"/>
      <c r="AI6775" s="402"/>
      <c r="AJ6775" s="402"/>
    </row>
    <row r="6776" spans="10:36" hidden="1" x14ac:dyDescent="0.2">
      <c r="J6776" s="555" t="s">
        <v>987</v>
      </c>
      <c r="T6776" s="402"/>
      <c r="U6776" s="402"/>
      <c r="V6776" s="402"/>
      <c r="AG6776" s="402"/>
      <c r="AH6776" s="402"/>
      <c r="AI6776" s="402"/>
      <c r="AJ6776" s="402"/>
    </row>
    <row r="6777" spans="10:36" hidden="1" x14ac:dyDescent="0.2">
      <c r="J6777" s="555" t="s">
        <v>987</v>
      </c>
      <c r="T6777" s="402"/>
      <c r="U6777" s="402"/>
      <c r="V6777" s="402"/>
      <c r="AG6777" s="402"/>
      <c r="AH6777" s="402"/>
      <c r="AI6777" s="402"/>
      <c r="AJ6777" s="402"/>
    </row>
    <row r="6778" spans="10:36" hidden="1" x14ac:dyDescent="0.2">
      <c r="J6778" s="555" t="s">
        <v>987</v>
      </c>
      <c r="T6778" s="402"/>
      <c r="U6778" s="402"/>
      <c r="V6778" s="402"/>
      <c r="AG6778" s="402"/>
      <c r="AH6778" s="402"/>
      <c r="AI6778" s="402"/>
      <c r="AJ6778" s="402"/>
    </row>
    <row r="6779" spans="10:36" hidden="1" x14ac:dyDescent="0.2">
      <c r="J6779" s="555" t="s">
        <v>987</v>
      </c>
      <c r="T6779" s="402"/>
      <c r="U6779" s="402"/>
      <c r="V6779" s="402"/>
      <c r="AG6779" s="402"/>
      <c r="AH6779" s="402"/>
      <c r="AI6779" s="402"/>
      <c r="AJ6779" s="402"/>
    </row>
    <row r="6780" spans="10:36" hidden="1" x14ac:dyDescent="0.2">
      <c r="J6780" s="555" t="s">
        <v>987</v>
      </c>
      <c r="T6780" s="402"/>
      <c r="U6780" s="402"/>
      <c r="V6780" s="402"/>
      <c r="AG6780" s="402"/>
      <c r="AH6780" s="402"/>
      <c r="AI6780" s="402"/>
      <c r="AJ6780" s="402"/>
    </row>
    <row r="6781" spans="10:36" hidden="1" x14ac:dyDescent="0.2">
      <c r="J6781" s="555" t="s">
        <v>987</v>
      </c>
      <c r="T6781" s="402"/>
      <c r="U6781" s="402"/>
      <c r="V6781" s="402"/>
      <c r="AG6781" s="402"/>
      <c r="AH6781" s="402"/>
      <c r="AI6781" s="402"/>
      <c r="AJ6781" s="402"/>
    </row>
    <row r="6782" spans="10:36" hidden="1" x14ac:dyDescent="0.2">
      <c r="J6782" s="555" t="s">
        <v>987</v>
      </c>
      <c r="T6782" s="402"/>
      <c r="U6782" s="402"/>
      <c r="V6782" s="402"/>
      <c r="AG6782" s="402"/>
      <c r="AH6782" s="402"/>
      <c r="AI6782" s="402"/>
      <c r="AJ6782" s="402"/>
    </row>
    <row r="6783" spans="10:36" hidden="1" x14ac:dyDescent="0.2">
      <c r="J6783" s="555" t="s">
        <v>987</v>
      </c>
      <c r="T6783" s="402"/>
      <c r="U6783" s="402"/>
      <c r="V6783" s="402"/>
      <c r="AG6783" s="402"/>
      <c r="AH6783" s="402"/>
      <c r="AI6783" s="402"/>
      <c r="AJ6783" s="402"/>
    </row>
    <row r="6784" spans="10:36" hidden="1" x14ac:dyDescent="0.2">
      <c r="J6784" s="555" t="s">
        <v>987</v>
      </c>
      <c r="T6784" s="402"/>
      <c r="U6784" s="402"/>
      <c r="V6784" s="402"/>
      <c r="AG6784" s="402"/>
      <c r="AH6784" s="402"/>
      <c r="AI6784" s="402"/>
      <c r="AJ6784" s="402"/>
    </row>
    <row r="6785" spans="10:36" hidden="1" x14ac:dyDescent="0.2">
      <c r="J6785" s="555" t="s">
        <v>987</v>
      </c>
      <c r="T6785" s="402"/>
      <c r="U6785" s="402"/>
      <c r="V6785" s="402"/>
      <c r="AG6785" s="402"/>
      <c r="AH6785" s="402"/>
      <c r="AI6785" s="402"/>
      <c r="AJ6785" s="402"/>
    </row>
    <row r="6786" spans="10:36" hidden="1" x14ac:dyDescent="0.2">
      <c r="J6786" s="555" t="s">
        <v>987</v>
      </c>
      <c r="T6786" s="402"/>
      <c r="U6786" s="402"/>
      <c r="V6786" s="402"/>
      <c r="AG6786" s="402"/>
      <c r="AH6786" s="402"/>
      <c r="AI6786" s="402"/>
      <c r="AJ6786" s="402"/>
    </row>
    <row r="6787" spans="10:36" hidden="1" x14ac:dyDescent="0.2">
      <c r="J6787" s="555" t="s">
        <v>987</v>
      </c>
      <c r="T6787" s="402"/>
      <c r="U6787" s="402"/>
      <c r="V6787" s="402"/>
      <c r="AG6787" s="402"/>
      <c r="AH6787" s="402"/>
      <c r="AI6787" s="402"/>
      <c r="AJ6787" s="402"/>
    </row>
    <row r="6788" spans="10:36" hidden="1" x14ac:dyDescent="0.2">
      <c r="J6788" s="555" t="s">
        <v>987</v>
      </c>
      <c r="T6788" s="402"/>
      <c r="U6788" s="402"/>
      <c r="V6788" s="402"/>
      <c r="AG6788" s="402"/>
      <c r="AH6788" s="402"/>
      <c r="AI6788" s="402"/>
      <c r="AJ6788" s="402"/>
    </row>
    <row r="6789" spans="10:36" hidden="1" x14ac:dyDescent="0.2">
      <c r="J6789" s="555" t="s">
        <v>987</v>
      </c>
      <c r="T6789" s="402"/>
      <c r="U6789" s="402"/>
      <c r="V6789" s="402"/>
      <c r="AG6789" s="402"/>
      <c r="AH6789" s="402"/>
      <c r="AI6789" s="402"/>
      <c r="AJ6789" s="402"/>
    </row>
    <row r="6790" spans="10:36" hidden="1" x14ac:dyDescent="0.2">
      <c r="J6790" s="555" t="s">
        <v>987</v>
      </c>
      <c r="T6790" s="402"/>
      <c r="U6790" s="402"/>
      <c r="V6790" s="402"/>
      <c r="AG6790" s="402"/>
      <c r="AH6790" s="402"/>
      <c r="AI6790" s="402"/>
      <c r="AJ6790" s="402"/>
    </row>
    <row r="6791" spans="10:36" hidden="1" x14ac:dyDescent="0.2">
      <c r="J6791" s="555" t="s">
        <v>987</v>
      </c>
      <c r="T6791" s="402"/>
      <c r="U6791" s="402"/>
      <c r="V6791" s="402"/>
      <c r="AG6791" s="402"/>
      <c r="AH6791" s="402"/>
      <c r="AI6791" s="402"/>
      <c r="AJ6791" s="402"/>
    </row>
    <row r="6792" spans="10:36" hidden="1" x14ac:dyDescent="0.2">
      <c r="J6792" s="555" t="s">
        <v>987</v>
      </c>
      <c r="T6792" s="402"/>
      <c r="U6792" s="402"/>
      <c r="V6792" s="402"/>
      <c r="AG6792" s="402"/>
      <c r="AH6792" s="402"/>
      <c r="AI6792" s="402"/>
      <c r="AJ6792" s="402"/>
    </row>
    <row r="6793" spans="10:36" hidden="1" x14ac:dyDescent="0.2">
      <c r="J6793" s="555" t="s">
        <v>987</v>
      </c>
      <c r="T6793" s="402"/>
      <c r="U6793" s="402"/>
      <c r="V6793" s="402"/>
      <c r="AG6793" s="402"/>
      <c r="AH6793" s="402"/>
      <c r="AI6793" s="402"/>
      <c r="AJ6793" s="402"/>
    </row>
    <row r="6794" spans="10:36" hidden="1" x14ac:dyDescent="0.2">
      <c r="J6794" s="555" t="s">
        <v>987</v>
      </c>
      <c r="T6794" s="402"/>
      <c r="U6794" s="402"/>
      <c r="V6794" s="402"/>
      <c r="AG6794" s="402"/>
      <c r="AH6794" s="402"/>
      <c r="AI6794" s="402"/>
      <c r="AJ6794" s="402"/>
    </row>
    <row r="6795" spans="10:36" hidden="1" x14ac:dyDescent="0.2">
      <c r="J6795" s="555" t="s">
        <v>987</v>
      </c>
      <c r="T6795" s="402"/>
      <c r="U6795" s="402"/>
      <c r="V6795" s="402"/>
      <c r="AG6795" s="402"/>
      <c r="AH6795" s="402"/>
      <c r="AI6795" s="402"/>
      <c r="AJ6795" s="402"/>
    </row>
    <row r="6796" spans="10:36" hidden="1" x14ac:dyDescent="0.2">
      <c r="J6796" s="555" t="s">
        <v>987</v>
      </c>
      <c r="T6796" s="402"/>
      <c r="U6796" s="402"/>
      <c r="V6796" s="402"/>
      <c r="AG6796" s="402"/>
      <c r="AH6796" s="402"/>
      <c r="AI6796" s="402"/>
      <c r="AJ6796" s="402"/>
    </row>
    <row r="6797" spans="10:36" hidden="1" x14ac:dyDescent="0.2">
      <c r="J6797" s="555" t="s">
        <v>987</v>
      </c>
      <c r="T6797" s="402"/>
      <c r="U6797" s="402"/>
      <c r="V6797" s="402"/>
      <c r="AG6797" s="402"/>
      <c r="AH6797" s="402"/>
      <c r="AI6797" s="402"/>
      <c r="AJ6797" s="402"/>
    </row>
    <row r="6798" spans="10:36" hidden="1" x14ac:dyDescent="0.2">
      <c r="J6798" s="555" t="s">
        <v>987</v>
      </c>
      <c r="T6798" s="402"/>
      <c r="U6798" s="402"/>
      <c r="V6798" s="402"/>
      <c r="AG6798" s="402"/>
      <c r="AH6798" s="402"/>
      <c r="AI6798" s="402"/>
      <c r="AJ6798" s="402"/>
    </row>
    <row r="6799" spans="10:36" hidden="1" x14ac:dyDescent="0.2">
      <c r="J6799" s="555" t="s">
        <v>987</v>
      </c>
      <c r="T6799" s="402"/>
      <c r="U6799" s="402"/>
      <c r="V6799" s="402"/>
      <c r="AG6799" s="402"/>
      <c r="AH6799" s="402"/>
      <c r="AI6799" s="402"/>
      <c r="AJ6799" s="402"/>
    </row>
    <row r="6800" spans="10:36" hidden="1" x14ac:dyDescent="0.2">
      <c r="J6800" s="555" t="s">
        <v>987</v>
      </c>
      <c r="T6800" s="402"/>
      <c r="U6800" s="402"/>
      <c r="V6800" s="402"/>
      <c r="AG6800" s="402"/>
      <c r="AH6800" s="402"/>
      <c r="AI6800" s="402"/>
      <c r="AJ6800" s="402"/>
    </row>
    <row r="6801" spans="10:36" hidden="1" x14ac:dyDescent="0.2">
      <c r="J6801" s="555" t="s">
        <v>987</v>
      </c>
      <c r="T6801" s="402"/>
      <c r="U6801" s="402"/>
      <c r="V6801" s="402"/>
      <c r="AG6801" s="402"/>
      <c r="AH6801" s="402"/>
      <c r="AI6801" s="402"/>
      <c r="AJ6801" s="402"/>
    </row>
    <row r="6802" spans="10:36" hidden="1" x14ac:dyDescent="0.2">
      <c r="J6802" s="555" t="s">
        <v>987</v>
      </c>
      <c r="T6802" s="402"/>
      <c r="U6802" s="402"/>
      <c r="V6802" s="402"/>
      <c r="AG6802" s="402"/>
      <c r="AH6802" s="402"/>
      <c r="AI6802" s="402"/>
      <c r="AJ6802" s="402"/>
    </row>
    <row r="6803" spans="10:36" hidden="1" x14ac:dyDescent="0.2">
      <c r="J6803" s="555" t="s">
        <v>987</v>
      </c>
      <c r="T6803" s="402"/>
      <c r="U6803" s="402"/>
      <c r="V6803" s="402"/>
      <c r="AG6803" s="402"/>
      <c r="AH6803" s="402"/>
      <c r="AI6803" s="402"/>
      <c r="AJ6803" s="402"/>
    </row>
    <row r="6804" spans="10:36" hidden="1" x14ac:dyDescent="0.2">
      <c r="J6804" s="555" t="s">
        <v>987</v>
      </c>
      <c r="T6804" s="402"/>
      <c r="U6804" s="402"/>
      <c r="V6804" s="402"/>
      <c r="AG6804" s="402"/>
      <c r="AH6804" s="402"/>
      <c r="AI6804" s="402"/>
      <c r="AJ6804" s="402"/>
    </row>
    <row r="6805" spans="10:36" hidden="1" x14ac:dyDescent="0.2">
      <c r="J6805" s="555" t="s">
        <v>987</v>
      </c>
      <c r="T6805" s="402"/>
      <c r="U6805" s="402"/>
      <c r="V6805" s="402"/>
      <c r="AG6805" s="402"/>
      <c r="AH6805" s="402"/>
      <c r="AI6805" s="402"/>
      <c r="AJ6805" s="402"/>
    </row>
    <row r="6806" spans="10:36" hidden="1" x14ac:dyDescent="0.2">
      <c r="J6806" s="555" t="s">
        <v>987</v>
      </c>
      <c r="T6806" s="402"/>
      <c r="U6806" s="402"/>
      <c r="V6806" s="402"/>
      <c r="AG6806" s="402"/>
      <c r="AH6806" s="402"/>
      <c r="AI6806" s="402"/>
      <c r="AJ6806" s="402"/>
    </row>
    <row r="6807" spans="10:36" hidden="1" x14ac:dyDescent="0.2">
      <c r="J6807" s="555" t="s">
        <v>987</v>
      </c>
      <c r="T6807" s="402"/>
      <c r="U6807" s="402"/>
      <c r="V6807" s="402"/>
      <c r="AG6807" s="402"/>
      <c r="AH6807" s="402"/>
      <c r="AI6807" s="402"/>
      <c r="AJ6807" s="402"/>
    </row>
    <row r="6808" spans="10:36" hidden="1" x14ac:dyDescent="0.2">
      <c r="J6808" s="555" t="s">
        <v>987</v>
      </c>
      <c r="T6808" s="402"/>
      <c r="U6808" s="402"/>
      <c r="V6808" s="402"/>
      <c r="AG6808" s="402"/>
      <c r="AH6808" s="402"/>
      <c r="AI6808" s="402"/>
      <c r="AJ6808" s="402"/>
    </row>
    <row r="6809" spans="10:36" hidden="1" x14ac:dyDescent="0.2">
      <c r="J6809" s="555" t="s">
        <v>987</v>
      </c>
      <c r="T6809" s="402"/>
      <c r="U6809" s="402"/>
      <c r="V6809" s="402"/>
      <c r="AG6809" s="402"/>
      <c r="AH6809" s="402"/>
      <c r="AI6809" s="402"/>
      <c r="AJ6809" s="402"/>
    </row>
    <row r="6810" spans="10:36" hidden="1" x14ac:dyDescent="0.2">
      <c r="J6810" s="555" t="s">
        <v>987</v>
      </c>
      <c r="T6810" s="402"/>
      <c r="U6810" s="402"/>
      <c r="V6810" s="402"/>
      <c r="AG6810" s="402"/>
      <c r="AH6810" s="402"/>
      <c r="AI6810" s="402"/>
      <c r="AJ6810" s="402"/>
    </row>
    <row r="6811" spans="10:36" hidden="1" x14ac:dyDescent="0.2">
      <c r="J6811" s="555" t="s">
        <v>987</v>
      </c>
      <c r="T6811" s="402"/>
      <c r="U6811" s="402"/>
      <c r="V6811" s="402"/>
      <c r="AG6811" s="402"/>
      <c r="AH6811" s="402"/>
      <c r="AI6811" s="402"/>
      <c r="AJ6811" s="402"/>
    </row>
    <row r="6812" spans="10:36" hidden="1" x14ac:dyDescent="0.2">
      <c r="J6812" s="555" t="s">
        <v>987</v>
      </c>
      <c r="T6812" s="402"/>
      <c r="U6812" s="402"/>
      <c r="V6812" s="402"/>
      <c r="AG6812" s="402"/>
      <c r="AH6812" s="402"/>
      <c r="AI6812" s="402"/>
      <c r="AJ6812" s="402"/>
    </row>
    <row r="6813" spans="10:36" hidden="1" x14ac:dyDescent="0.2">
      <c r="J6813" s="555" t="s">
        <v>987</v>
      </c>
      <c r="T6813" s="402"/>
      <c r="U6813" s="402"/>
      <c r="V6813" s="402"/>
      <c r="AG6813" s="402"/>
      <c r="AH6813" s="402"/>
      <c r="AI6813" s="402"/>
      <c r="AJ6813" s="402"/>
    </row>
    <row r="6814" spans="10:36" hidden="1" x14ac:dyDescent="0.2">
      <c r="J6814" s="555" t="s">
        <v>987</v>
      </c>
      <c r="T6814" s="402"/>
      <c r="U6814" s="402"/>
      <c r="V6814" s="402"/>
      <c r="AG6814" s="402"/>
      <c r="AH6814" s="402"/>
      <c r="AI6814" s="402"/>
      <c r="AJ6814" s="402"/>
    </row>
    <row r="6815" spans="10:36" hidden="1" x14ac:dyDescent="0.2">
      <c r="J6815" s="555" t="s">
        <v>987</v>
      </c>
      <c r="T6815" s="402"/>
      <c r="U6815" s="402"/>
      <c r="V6815" s="402"/>
      <c r="AG6815" s="402"/>
      <c r="AH6815" s="402"/>
      <c r="AI6815" s="402"/>
      <c r="AJ6815" s="402"/>
    </row>
    <row r="6816" spans="10:36" hidden="1" x14ac:dyDescent="0.2">
      <c r="J6816" s="555" t="s">
        <v>987</v>
      </c>
      <c r="T6816" s="402"/>
      <c r="U6816" s="402"/>
      <c r="V6816" s="402"/>
      <c r="AG6816" s="402"/>
      <c r="AH6816" s="402"/>
      <c r="AI6816" s="402"/>
      <c r="AJ6816" s="402"/>
    </row>
    <row r="6817" spans="10:36" hidden="1" x14ac:dyDescent="0.2">
      <c r="J6817" s="555" t="s">
        <v>987</v>
      </c>
      <c r="T6817" s="402"/>
      <c r="U6817" s="402"/>
      <c r="V6817" s="402"/>
      <c r="AG6817" s="402"/>
      <c r="AH6817" s="402"/>
      <c r="AI6817" s="402"/>
      <c r="AJ6817" s="402"/>
    </row>
    <row r="6818" spans="10:36" hidden="1" x14ac:dyDescent="0.2">
      <c r="J6818" s="555" t="s">
        <v>987</v>
      </c>
      <c r="T6818" s="402"/>
      <c r="U6818" s="402"/>
      <c r="V6818" s="402"/>
      <c r="AG6818" s="402"/>
      <c r="AH6818" s="402"/>
      <c r="AI6818" s="402"/>
      <c r="AJ6818" s="402"/>
    </row>
    <row r="6819" spans="10:36" hidden="1" x14ac:dyDescent="0.2">
      <c r="J6819" s="555" t="s">
        <v>987</v>
      </c>
      <c r="T6819" s="402"/>
      <c r="U6819" s="402"/>
      <c r="V6819" s="402"/>
      <c r="AG6819" s="402"/>
      <c r="AH6819" s="402"/>
      <c r="AI6819" s="402"/>
      <c r="AJ6819" s="402"/>
    </row>
    <row r="6820" spans="10:36" hidden="1" x14ac:dyDescent="0.2">
      <c r="J6820" s="555" t="s">
        <v>987</v>
      </c>
      <c r="T6820" s="402"/>
      <c r="U6820" s="402"/>
      <c r="V6820" s="402"/>
      <c r="AG6820" s="402"/>
      <c r="AH6820" s="402"/>
      <c r="AI6820" s="402"/>
      <c r="AJ6820" s="402"/>
    </row>
    <row r="6821" spans="10:36" hidden="1" x14ac:dyDescent="0.2">
      <c r="J6821" s="555" t="s">
        <v>987</v>
      </c>
      <c r="T6821" s="402"/>
      <c r="U6821" s="402"/>
      <c r="V6821" s="402"/>
      <c r="AG6821" s="402"/>
      <c r="AH6821" s="402"/>
      <c r="AI6821" s="402"/>
      <c r="AJ6821" s="402"/>
    </row>
    <row r="6822" spans="10:36" hidden="1" x14ac:dyDescent="0.2">
      <c r="J6822" s="555" t="s">
        <v>987</v>
      </c>
      <c r="T6822" s="402"/>
      <c r="U6822" s="402"/>
      <c r="V6822" s="402"/>
      <c r="AG6822" s="402"/>
      <c r="AH6822" s="402"/>
      <c r="AI6822" s="402"/>
      <c r="AJ6822" s="402"/>
    </row>
    <row r="6823" spans="10:36" hidden="1" x14ac:dyDescent="0.2">
      <c r="J6823" s="555" t="s">
        <v>987</v>
      </c>
      <c r="T6823" s="402"/>
      <c r="U6823" s="402"/>
      <c r="V6823" s="402"/>
      <c r="AG6823" s="402"/>
      <c r="AH6823" s="402"/>
      <c r="AI6823" s="402"/>
      <c r="AJ6823" s="402"/>
    </row>
    <row r="6824" spans="10:36" hidden="1" x14ac:dyDescent="0.2">
      <c r="J6824" s="555" t="s">
        <v>987</v>
      </c>
      <c r="T6824" s="402"/>
      <c r="U6824" s="402"/>
      <c r="V6824" s="402"/>
      <c r="AG6824" s="402"/>
      <c r="AH6824" s="402"/>
      <c r="AI6824" s="402"/>
      <c r="AJ6824" s="402"/>
    </row>
    <row r="6825" spans="10:36" hidden="1" x14ac:dyDescent="0.2">
      <c r="J6825" s="555" t="s">
        <v>987</v>
      </c>
      <c r="T6825" s="402"/>
      <c r="U6825" s="402"/>
      <c r="V6825" s="402"/>
      <c r="AG6825" s="402"/>
      <c r="AH6825" s="402"/>
      <c r="AI6825" s="402"/>
      <c r="AJ6825" s="402"/>
    </row>
    <row r="6826" spans="10:36" hidden="1" x14ac:dyDescent="0.2">
      <c r="J6826" s="555" t="s">
        <v>987</v>
      </c>
      <c r="T6826" s="402"/>
      <c r="U6826" s="402"/>
      <c r="V6826" s="402"/>
      <c r="AG6826" s="402"/>
      <c r="AH6826" s="402"/>
      <c r="AI6826" s="402"/>
      <c r="AJ6826" s="402"/>
    </row>
    <row r="6827" spans="10:36" hidden="1" x14ac:dyDescent="0.2">
      <c r="J6827" s="555" t="s">
        <v>987</v>
      </c>
      <c r="T6827" s="402"/>
      <c r="U6827" s="402"/>
      <c r="V6827" s="402"/>
      <c r="AG6827" s="402"/>
      <c r="AH6827" s="402"/>
      <c r="AI6827" s="402"/>
      <c r="AJ6827" s="402"/>
    </row>
    <row r="6828" spans="10:36" hidden="1" x14ac:dyDescent="0.2">
      <c r="J6828" s="555" t="s">
        <v>987</v>
      </c>
      <c r="T6828" s="402"/>
      <c r="U6828" s="402"/>
      <c r="V6828" s="402"/>
      <c r="AG6828" s="402"/>
      <c r="AH6828" s="402"/>
      <c r="AI6828" s="402"/>
      <c r="AJ6828" s="402"/>
    </row>
    <row r="6829" spans="10:36" hidden="1" x14ac:dyDescent="0.2">
      <c r="J6829" s="555" t="s">
        <v>987</v>
      </c>
      <c r="T6829" s="402"/>
      <c r="U6829" s="402"/>
      <c r="V6829" s="402"/>
      <c r="AG6829" s="402"/>
      <c r="AH6829" s="402"/>
      <c r="AI6829" s="402"/>
      <c r="AJ6829" s="402"/>
    </row>
    <row r="6830" spans="10:36" hidden="1" x14ac:dyDescent="0.2">
      <c r="J6830" s="555" t="s">
        <v>987</v>
      </c>
      <c r="T6830" s="402"/>
      <c r="U6830" s="402"/>
      <c r="V6830" s="402"/>
      <c r="AG6830" s="402"/>
      <c r="AH6830" s="402"/>
      <c r="AI6830" s="402"/>
      <c r="AJ6830" s="402"/>
    </row>
    <row r="6831" spans="10:36" hidden="1" x14ac:dyDescent="0.2">
      <c r="J6831" s="555" t="s">
        <v>987</v>
      </c>
      <c r="T6831" s="402"/>
      <c r="U6831" s="402"/>
      <c r="V6831" s="402"/>
      <c r="AG6831" s="402"/>
      <c r="AH6831" s="402"/>
      <c r="AI6831" s="402"/>
      <c r="AJ6831" s="402"/>
    </row>
    <row r="6832" spans="10:36" hidden="1" x14ac:dyDescent="0.2">
      <c r="J6832" s="555" t="s">
        <v>987</v>
      </c>
      <c r="T6832" s="402"/>
      <c r="U6832" s="402"/>
      <c r="V6832" s="402"/>
      <c r="AG6832" s="402"/>
      <c r="AH6832" s="402"/>
      <c r="AI6832" s="402"/>
      <c r="AJ6832" s="402"/>
    </row>
    <row r="6833" spans="10:36" hidden="1" x14ac:dyDescent="0.2">
      <c r="J6833" s="555" t="s">
        <v>987</v>
      </c>
      <c r="T6833" s="402"/>
      <c r="U6833" s="402"/>
      <c r="V6833" s="402"/>
      <c r="AG6833" s="402"/>
      <c r="AH6833" s="402"/>
      <c r="AI6833" s="402"/>
      <c r="AJ6833" s="402"/>
    </row>
    <row r="6834" spans="10:36" hidden="1" x14ac:dyDescent="0.2">
      <c r="J6834" s="555" t="s">
        <v>987</v>
      </c>
      <c r="T6834" s="402"/>
      <c r="U6834" s="402"/>
      <c r="V6834" s="402"/>
      <c r="AG6834" s="402"/>
      <c r="AH6834" s="402"/>
      <c r="AI6834" s="402"/>
      <c r="AJ6834" s="402"/>
    </row>
    <row r="6835" spans="10:36" hidden="1" x14ac:dyDescent="0.2">
      <c r="J6835" s="555" t="s">
        <v>987</v>
      </c>
      <c r="T6835" s="402"/>
      <c r="U6835" s="402"/>
      <c r="V6835" s="402"/>
      <c r="AG6835" s="402"/>
      <c r="AH6835" s="402"/>
      <c r="AI6835" s="402"/>
      <c r="AJ6835" s="402"/>
    </row>
    <row r="6836" spans="10:36" hidden="1" x14ac:dyDescent="0.2">
      <c r="J6836" s="555" t="s">
        <v>987</v>
      </c>
      <c r="T6836" s="402"/>
      <c r="U6836" s="402"/>
      <c r="V6836" s="402"/>
      <c r="AG6836" s="402"/>
      <c r="AH6836" s="402"/>
      <c r="AI6836" s="402"/>
      <c r="AJ6836" s="402"/>
    </row>
    <row r="6837" spans="10:36" hidden="1" x14ac:dyDescent="0.2">
      <c r="J6837" s="555" t="s">
        <v>987</v>
      </c>
      <c r="T6837" s="402"/>
      <c r="U6837" s="402"/>
      <c r="V6837" s="402"/>
      <c r="AG6837" s="402"/>
      <c r="AH6837" s="402"/>
      <c r="AI6837" s="402"/>
      <c r="AJ6837" s="402"/>
    </row>
    <row r="6838" spans="10:36" hidden="1" x14ac:dyDescent="0.2">
      <c r="J6838" s="555" t="s">
        <v>987</v>
      </c>
      <c r="T6838" s="402"/>
      <c r="U6838" s="402"/>
      <c r="V6838" s="402"/>
      <c r="AG6838" s="402"/>
      <c r="AH6838" s="402"/>
      <c r="AI6838" s="402"/>
      <c r="AJ6838" s="402"/>
    </row>
    <row r="6839" spans="10:36" hidden="1" x14ac:dyDescent="0.2">
      <c r="J6839" s="555" t="s">
        <v>987</v>
      </c>
      <c r="T6839" s="402"/>
      <c r="U6839" s="402"/>
      <c r="V6839" s="402"/>
      <c r="AG6839" s="402"/>
      <c r="AH6839" s="402"/>
      <c r="AI6839" s="402"/>
      <c r="AJ6839" s="402"/>
    </row>
    <row r="6840" spans="10:36" hidden="1" x14ac:dyDescent="0.2">
      <c r="J6840" s="555" t="s">
        <v>987</v>
      </c>
      <c r="T6840" s="402"/>
      <c r="U6840" s="402"/>
      <c r="V6840" s="402"/>
      <c r="AG6840" s="402"/>
      <c r="AH6840" s="402"/>
      <c r="AI6840" s="402"/>
      <c r="AJ6840" s="402"/>
    </row>
    <row r="6841" spans="10:36" hidden="1" x14ac:dyDescent="0.2">
      <c r="J6841" s="555" t="s">
        <v>987</v>
      </c>
      <c r="T6841" s="402"/>
      <c r="U6841" s="402"/>
      <c r="V6841" s="402"/>
      <c r="AG6841" s="402"/>
      <c r="AH6841" s="402"/>
      <c r="AI6841" s="402"/>
      <c r="AJ6841" s="402"/>
    </row>
    <row r="6842" spans="10:36" hidden="1" x14ac:dyDescent="0.2">
      <c r="J6842" s="555" t="s">
        <v>987</v>
      </c>
      <c r="T6842" s="402"/>
      <c r="U6842" s="402"/>
      <c r="V6842" s="402"/>
      <c r="AG6842" s="402"/>
      <c r="AH6842" s="402"/>
      <c r="AI6842" s="402"/>
      <c r="AJ6842" s="402"/>
    </row>
    <row r="6843" spans="10:36" hidden="1" x14ac:dyDescent="0.2">
      <c r="J6843" s="555" t="s">
        <v>987</v>
      </c>
      <c r="T6843" s="402"/>
      <c r="U6843" s="402"/>
      <c r="V6843" s="402"/>
      <c r="AG6843" s="402"/>
      <c r="AH6843" s="402"/>
      <c r="AI6843" s="402"/>
      <c r="AJ6843" s="402"/>
    </row>
    <row r="6844" spans="10:36" hidden="1" x14ac:dyDescent="0.2">
      <c r="J6844" s="555" t="s">
        <v>987</v>
      </c>
      <c r="T6844" s="402"/>
      <c r="U6844" s="402"/>
      <c r="V6844" s="402"/>
      <c r="AG6844" s="402"/>
      <c r="AH6844" s="402"/>
      <c r="AI6844" s="402"/>
      <c r="AJ6844" s="402"/>
    </row>
    <row r="6845" spans="10:36" hidden="1" x14ac:dyDescent="0.2">
      <c r="J6845" s="555" t="s">
        <v>987</v>
      </c>
      <c r="T6845" s="402"/>
      <c r="U6845" s="402"/>
      <c r="V6845" s="402"/>
      <c r="AG6845" s="402"/>
      <c r="AH6845" s="402"/>
      <c r="AI6845" s="402"/>
      <c r="AJ6845" s="402"/>
    </row>
    <row r="6846" spans="10:36" hidden="1" x14ac:dyDescent="0.2">
      <c r="J6846" s="555" t="s">
        <v>987</v>
      </c>
      <c r="T6846" s="402"/>
      <c r="U6846" s="402"/>
      <c r="V6846" s="402"/>
      <c r="AG6846" s="402"/>
      <c r="AH6846" s="402"/>
      <c r="AI6846" s="402"/>
      <c r="AJ6846" s="402"/>
    </row>
    <row r="6847" spans="10:36" hidden="1" x14ac:dyDescent="0.2">
      <c r="J6847" s="555" t="s">
        <v>987</v>
      </c>
      <c r="T6847" s="402"/>
      <c r="U6847" s="402"/>
      <c r="V6847" s="402"/>
      <c r="AG6847" s="402"/>
      <c r="AH6847" s="402"/>
      <c r="AI6847" s="402"/>
      <c r="AJ6847" s="402"/>
    </row>
    <row r="6848" spans="10:36" hidden="1" x14ac:dyDescent="0.2">
      <c r="J6848" s="555" t="s">
        <v>987</v>
      </c>
      <c r="T6848" s="402"/>
      <c r="U6848" s="402"/>
      <c r="V6848" s="402"/>
      <c r="AG6848" s="402"/>
      <c r="AH6848" s="402"/>
      <c r="AI6848" s="402"/>
      <c r="AJ6848" s="402"/>
    </row>
    <row r="6849" spans="10:36" hidden="1" x14ac:dyDescent="0.2">
      <c r="J6849" s="555" t="s">
        <v>987</v>
      </c>
      <c r="T6849" s="402"/>
      <c r="U6849" s="402"/>
      <c r="V6849" s="402"/>
      <c r="AG6849" s="402"/>
      <c r="AH6849" s="402"/>
      <c r="AI6849" s="402"/>
      <c r="AJ6849" s="402"/>
    </row>
    <row r="6850" spans="10:36" hidden="1" x14ac:dyDescent="0.2">
      <c r="J6850" s="555" t="s">
        <v>987</v>
      </c>
      <c r="T6850" s="402"/>
      <c r="U6850" s="402"/>
      <c r="V6850" s="402"/>
      <c r="AG6850" s="402"/>
      <c r="AH6850" s="402"/>
      <c r="AI6850" s="402"/>
      <c r="AJ6850" s="402"/>
    </row>
    <row r="6851" spans="10:36" hidden="1" x14ac:dyDescent="0.2">
      <c r="J6851" s="555" t="s">
        <v>987</v>
      </c>
      <c r="T6851" s="402"/>
      <c r="U6851" s="402"/>
      <c r="V6851" s="402"/>
      <c r="AG6851" s="402"/>
      <c r="AH6851" s="402"/>
      <c r="AI6851" s="402"/>
      <c r="AJ6851" s="402"/>
    </row>
    <row r="6852" spans="10:36" hidden="1" x14ac:dyDescent="0.2">
      <c r="J6852" s="555" t="s">
        <v>987</v>
      </c>
      <c r="T6852" s="402"/>
      <c r="U6852" s="402"/>
      <c r="V6852" s="402"/>
      <c r="AG6852" s="402"/>
      <c r="AH6852" s="402"/>
      <c r="AI6852" s="402"/>
      <c r="AJ6852" s="402"/>
    </row>
    <row r="6853" spans="10:36" hidden="1" x14ac:dyDescent="0.2">
      <c r="J6853" s="555" t="s">
        <v>987</v>
      </c>
      <c r="T6853" s="402"/>
      <c r="U6853" s="402"/>
      <c r="V6853" s="402"/>
      <c r="AG6853" s="402"/>
      <c r="AH6853" s="402"/>
      <c r="AI6853" s="402"/>
      <c r="AJ6853" s="402"/>
    </row>
    <row r="6854" spans="10:36" hidden="1" x14ac:dyDescent="0.2">
      <c r="J6854" s="555" t="s">
        <v>987</v>
      </c>
      <c r="T6854" s="402"/>
      <c r="U6854" s="402"/>
      <c r="V6854" s="402"/>
      <c r="AG6854" s="402"/>
      <c r="AH6854" s="402"/>
      <c r="AI6854" s="402"/>
      <c r="AJ6854" s="402"/>
    </row>
    <row r="6855" spans="10:36" hidden="1" x14ac:dyDescent="0.2">
      <c r="J6855" s="555" t="s">
        <v>987</v>
      </c>
      <c r="T6855" s="402"/>
      <c r="U6855" s="402"/>
      <c r="V6855" s="402"/>
      <c r="AG6855" s="402"/>
      <c r="AH6855" s="402"/>
      <c r="AI6855" s="402"/>
      <c r="AJ6855" s="402"/>
    </row>
    <row r="6856" spans="10:36" hidden="1" x14ac:dyDescent="0.2">
      <c r="J6856" s="555" t="s">
        <v>987</v>
      </c>
      <c r="T6856" s="402"/>
      <c r="U6856" s="402"/>
      <c r="V6856" s="402"/>
      <c r="AG6856" s="402"/>
      <c r="AH6856" s="402"/>
      <c r="AI6856" s="402"/>
      <c r="AJ6856" s="402"/>
    </row>
    <row r="6857" spans="10:36" hidden="1" x14ac:dyDescent="0.2">
      <c r="J6857" s="555" t="s">
        <v>987</v>
      </c>
      <c r="T6857" s="402"/>
      <c r="U6857" s="402"/>
      <c r="V6857" s="402"/>
      <c r="AG6857" s="402"/>
      <c r="AH6857" s="402"/>
      <c r="AI6857" s="402"/>
      <c r="AJ6857" s="402"/>
    </row>
    <row r="6858" spans="10:36" hidden="1" x14ac:dyDescent="0.2">
      <c r="J6858" s="555" t="s">
        <v>987</v>
      </c>
      <c r="T6858" s="402"/>
      <c r="U6858" s="402"/>
      <c r="V6858" s="402"/>
      <c r="AG6858" s="402"/>
      <c r="AH6858" s="402"/>
      <c r="AI6858" s="402"/>
      <c r="AJ6858" s="402"/>
    </row>
    <row r="6859" spans="10:36" hidden="1" x14ac:dyDescent="0.2">
      <c r="J6859" s="555" t="s">
        <v>987</v>
      </c>
      <c r="T6859" s="402"/>
      <c r="U6859" s="402"/>
      <c r="V6859" s="402"/>
      <c r="AG6859" s="402"/>
      <c r="AH6859" s="402"/>
      <c r="AI6859" s="402"/>
      <c r="AJ6859" s="402"/>
    </row>
    <row r="6860" spans="10:36" hidden="1" x14ac:dyDescent="0.2">
      <c r="J6860" s="555" t="s">
        <v>987</v>
      </c>
      <c r="T6860" s="402"/>
      <c r="U6860" s="402"/>
      <c r="V6860" s="402"/>
      <c r="AG6860" s="402"/>
      <c r="AH6860" s="402"/>
      <c r="AI6860" s="402"/>
      <c r="AJ6860" s="402"/>
    </row>
    <row r="6861" spans="10:36" hidden="1" x14ac:dyDescent="0.2">
      <c r="J6861" s="555" t="s">
        <v>987</v>
      </c>
      <c r="T6861" s="402"/>
      <c r="U6861" s="402"/>
      <c r="V6861" s="402"/>
      <c r="AG6861" s="402"/>
      <c r="AH6861" s="402"/>
      <c r="AI6861" s="402"/>
      <c r="AJ6861" s="402"/>
    </row>
    <row r="6862" spans="10:36" hidden="1" x14ac:dyDescent="0.2">
      <c r="J6862" s="555" t="s">
        <v>987</v>
      </c>
      <c r="T6862" s="402"/>
      <c r="U6862" s="402"/>
      <c r="V6862" s="402"/>
      <c r="AG6862" s="402"/>
      <c r="AH6862" s="402"/>
      <c r="AI6862" s="402"/>
      <c r="AJ6862" s="402"/>
    </row>
    <row r="6863" spans="10:36" hidden="1" x14ac:dyDescent="0.2">
      <c r="J6863" s="555" t="s">
        <v>987</v>
      </c>
      <c r="T6863" s="402"/>
      <c r="U6863" s="402"/>
      <c r="V6863" s="402"/>
      <c r="AG6863" s="402"/>
      <c r="AH6863" s="402"/>
      <c r="AI6863" s="402"/>
      <c r="AJ6863" s="402"/>
    </row>
    <row r="6864" spans="10:36" hidden="1" x14ac:dyDescent="0.2">
      <c r="J6864" s="555" t="s">
        <v>987</v>
      </c>
      <c r="T6864" s="402"/>
      <c r="U6864" s="402"/>
      <c r="V6864" s="402"/>
      <c r="AG6864" s="402"/>
      <c r="AH6864" s="402"/>
      <c r="AI6864" s="402"/>
      <c r="AJ6864" s="402"/>
    </row>
    <row r="6865" spans="10:36" hidden="1" x14ac:dyDescent="0.2">
      <c r="J6865" s="555" t="s">
        <v>987</v>
      </c>
      <c r="T6865" s="402"/>
      <c r="U6865" s="402"/>
      <c r="V6865" s="402"/>
      <c r="AG6865" s="402"/>
      <c r="AH6865" s="402"/>
      <c r="AI6865" s="402"/>
      <c r="AJ6865" s="402"/>
    </row>
    <row r="6866" spans="10:36" hidden="1" x14ac:dyDescent="0.2">
      <c r="J6866" s="555" t="s">
        <v>987</v>
      </c>
      <c r="T6866" s="402"/>
      <c r="U6866" s="402"/>
      <c r="V6866" s="402"/>
      <c r="AG6866" s="402"/>
      <c r="AH6866" s="402"/>
      <c r="AI6866" s="402"/>
      <c r="AJ6866" s="402"/>
    </row>
    <row r="6867" spans="10:36" hidden="1" x14ac:dyDescent="0.2">
      <c r="J6867" s="555" t="s">
        <v>987</v>
      </c>
      <c r="T6867" s="402"/>
      <c r="U6867" s="402"/>
      <c r="V6867" s="402"/>
      <c r="AG6867" s="402"/>
      <c r="AH6867" s="402"/>
      <c r="AI6867" s="402"/>
      <c r="AJ6867" s="402"/>
    </row>
    <row r="6868" spans="10:36" hidden="1" x14ac:dyDescent="0.2">
      <c r="J6868" s="555" t="s">
        <v>987</v>
      </c>
      <c r="T6868" s="402"/>
      <c r="U6868" s="402"/>
      <c r="V6868" s="402"/>
      <c r="AG6868" s="402"/>
      <c r="AH6868" s="402"/>
      <c r="AI6868" s="402"/>
      <c r="AJ6868" s="402"/>
    </row>
    <row r="6869" spans="10:36" hidden="1" x14ac:dyDescent="0.2">
      <c r="J6869" s="555" t="s">
        <v>987</v>
      </c>
      <c r="T6869" s="402"/>
      <c r="U6869" s="402"/>
      <c r="V6869" s="402"/>
      <c r="AG6869" s="402"/>
      <c r="AH6869" s="402"/>
      <c r="AI6869" s="402"/>
      <c r="AJ6869" s="402"/>
    </row>
    <row r="6870" spans="10:36" hidden="1" x14ac:dyDescent="0.2">
      <c r="J6870" s="555" t="s">
        <v>987</v>
      </c>
      <c r="T6870" s="402"/>
      <c r="U6870" s="402"/>
      <c r="V6870" s="402"/>
      <c r="AG6870" s="402"/>
      <c r="AH6870" s="402"/>
      <c r="AI6870" s="402"/>
      <c r="AJ6870" s="402"/>
    </row>
    <row r="6871" spans="10:36" hidden="1" x14ac:dyDescent="0.2">
      <c r="J6871" s="555" t="s">
        <v>987</v>
      </c>
      <c r="T6871" s="402"/>
      <c r="U6871" s="402"/>
      <c r="V6871" s="402"/>
      <c r="AG6871" s="402"/>
      <c r="AH6871" s="402"/>
      <c r="AI6871" s="402"/>
      <c r="AJ6871" s="402"/>
    </row>
    <row r="6872" spans="10:36" hidden="1" x14ac:dyDescent="0.2">
      <c r="J6872" s="555" t="s">
        <v>987</v>
      </c>
      <c r="T6872" s="402"/>
      <c r="U6872" s="402"/>
      <c r="V6872" s="402"/>
      <c r="AG6872" s="402"/>
      <c r="AH6872" s="402"/>
      <c r="AI6872" s="402"/>
      <c r="AJ6872" s="402"/>
    </row>
    <row r="6873" spans="10:36" hidden="1" x14ac:dyDescent="0.2">
      <c r="J6873" s="555" t="s">
        <v>987</v>
      </c>
      <c r="T6873" s="402"/>
      <c r="U6873" s="402"/>
      <c r="V6873" s="402"/>
      <c r="AG6873" s="402"/>
      <c r="AH6873" s="402"/>
      <c r="AI6873" s="402"/>
      <c r="AJ6873" s="402"/>
    </row>
    <row r="6874" spans="10:36" hidden="1" x14ac:dyDescent="0.2">
      <c r="J6874" s="555" t="s">
        <v>987</v>
      </c>
      <c r="T6874" s="402"/>
      <c r="U6874" s="402"/>
      <c r="V6874" s="402"/>
      <c r="AG6874" s="402"/>
      <c r="AH6874" s="402"/>
      <c r="AI6874" s="402"/>
      <c r="AJ6874" s="402"/>
    </row>
    <row r="6875" spans="10:36" hidden="1" x14ac:dyDescent="0.2">
      <c r="J6875" s="555" t="s">
        <v>987</v>
      </c>
      <c r="T6875" s="402"/>
      <c r="U6875" s="402"/>
      <c r="V6875" s="402"/>
      <c r="AG6875" s="402"/>
      <c r="AH6875" s="402"/>
      <c r="AI6875" s="402"/>
      <c r="AJ6875" s="402"/>
    </row>
    <row r="6876" spans="10:36" hidden="1" x14ac:dyDescent="0.2">
      <c r="J6876" s="555" t="s">
        <v>987</v>
      </c>
      <c r="T6876" s="402"/>
      <c r="U6876" s="402"/>
      <c r="V6876" s="402"/>
      <c r="AG6876" s="402"/>
      <c r="AH6876" s="402"/>
      <c r="AI6876" s="402"/>
      <c r="AJ6876" s="402"/>
    </row>
    <row r="6877" spans="10:36" hidden="1" x14ac:dyDescent="0.2">
      <c r="J6877" s="555" t="s">
        <v>987</v>
      </c>
      <c r="T6877" s="402"/>
      <c r="U6877" s="402"/>
      <c r="V6877" s="402"/>
      <c r="AG6877" s="402"/>
      <c r="AH6877" s="402"/>
      <c r="AI6877" s="402"/>
      <c r="AJ6877" s="402"/>
    </row>
    <row r="6878" spans="10:36" hidden="1" x14ac:dyDescent="0.2">
      <c r="J6878" s="555" t="s">
        <v>987</v>
      </c>
      <c r="T6878" s="402"/>
      <c r="U6878" s="402"/>
      <c r="V6878" s="402"/>
      <c r="AG6878" s="402"/>
      <c r="AH6878" s="402"/>
      <c r="AI6878" s="402"/>
      <c r="AJ6878" s="402"/>
    </row>
    <row r="6879" spans="10:36" hidden="1" x14ac:dyDescent="0.2">
      <c r="J6879" s="555" t="s">
        <v>987</v>
      </c>
      <c r="T6879" s="402"/>
      <c r="U6879" s="402"/>
      <c r="V6879" s="402"/>
      <c r="AG6879" s="402"/>
      <c r="AH6879" s="402"/>
      <c r="AI6879" s="402"/>
      <c r="AJ6879" s="402"/>
    </row>
    <row r="6880" spans="10:36" hidden="1" x14ac:dyDescent="0.2">
      <c r="J6880" s="555" t="s">
        <v>987</v>
      </c>
      <c r="T6880" s="402"/>
      <c r="U6880" s="402"/>
      <c r="V6880" s="402"/>
      <c r="AG6880" s="402"/>
      <c r="AH6880" s="402"/>
      <c r="AI6880" s="402"/>
      <c r="AJ6880" s="402"/>
    </row>
    <row r="6881" spans="10:36" hidden="1" x14ac:dyDescent="0.2">
      <c r="J6881" s="555" t="s">
        <v>987</v>
      </c>
      <c r="T6881" s="402"/>
      <c r="U6881" s="402"/>
      <c r="V6881" s="402"/>
      <c r="AG6881" s="402"/>
      <c r="AH6881" s="402"/>
      <c r="AI6881" s="402"/>
      <c r="AJ6881" s="402"/>
    </row>
    <row r="6882" spans="10:36" hidden="1" x14ac:dyDescent="0.2">
      <c r="J6882" s="555" t="s">
        <v>987</v>
      </c>
      <c r="T6882" s="402"/>
      <c r="U6882" s="402"/>
      <c r="V6882" s="402"/>
      <c r="AG6882" s="402"/>
      <c r="AH6882" s="402"/>
      <c r="AI6882" s="402"/>
      <c r="AJ6882" s="402"/>
    </row>
    <row r="6883" spans="10:36" hidden="1" x14ac:dyDescent="0.2">
      <c r="J6883" s="555" t="s">
        <v>987</v>
      </c>
      <c r="T6883" s="402"/>
      <c r="U6883" s="402"/>
      <c r="V6883" s="402"/>
      <c r="AG6883" s="402"/>
      <c r="AH6883" s="402"/>
      <c r="AI6883" s="402"/>
      <c r="AJ6883" s="402"/>
    </row>
    <row r="6884" spans="10:36" hidden="1" x14ac:dyDescent="0.2">
      <c r="J6884" s="555" t="s">
        <v>987</v>
      </c>
      <c r="T6884" s="402"/>
      <c r="U6884" s="402"/>
      <c r="V6884" s="402"/>
      <c r="AG6884" s="402"/>
      <c r="AH6884" s="402"/>
      <c r="AI6884" s="402"/>
      <c r="AJ6884" s="402"/>
    </row>
    <row r="6885" spans="10:36" hidden="1" x14ac:dyDescent="0.2">
      <c r="J6885" s="555" t="s">
        <v>987</v>
      </c>
      <c r="T6885" s="402"/>
      <c r="U6885" s="402"/>
      <c r="V6885" s="402"/>
      <c r="AG6885" s="402"/>
      <c r="AH6885" s="402"/>
      <c r="AI6885" s="402"/>
      <c r="AJ6885" s="402"/>
    </row>
    <row r="6886" spans="10:36" hidden="1" x14ac:dyDescent="0.2">
      <c r="J6886" s="555" t="s">
        <v>987</v>
      </c>
      <c r="T6886" s="402"/>
      <c r="U6886" s="402"/>
      <c r="V6886" s="402"/>
      <c r="AG6886" s="402"/>
      <c r="AH6886" s="402"/>
      <c r="AI6886" s="402"/>
      <c r="AJ6886" s="402"/>
    </row>
    <row r="6887" spans="10:36" hidden="1" x14ac:dyDescent="0.2">
      <c r="J6887" s="555" t="s">
        <v>987</v>
      </c>
      <c r="T6887" s="402"/>
      <c r="U6887" s="402"/>
      <c r="V6887" s="402"/>
      <c r="AG6887" s="402"/>
      <c r="AH6887" s="402"/>
      <c r="AI6887" s="402"/>
      <c r="AJ6887" s="402"/>
    </row>
    <row r="6888" spans="10:36" hidden="1" x14ac:dyDescent="0.2">
      <c r="J6888" s="555" t="s">
        <v>987</v>
      </c>
      <c r="T6888" s="402"/>
      <c r="U6888" s="402"/>
      <c r="V6888" s="402"/>
      <c r="AG6888" s="402"/>
      <c r="AH6888" s="402"/>
      <c r="AI6888" s="402"/>
      <c r="AJ6888" s="402"/>
    </row>
    <row r="6889" spans="10:36" hidden="1" x14ac:dyDescent="0.2">
      <c r="J6889" s="555" t="s">
        <v>987</v>
      </c>
      <c r="T6889" s="402"/>
      <c r="U6889" s="402"/>
      <c r="V6889" s="402"/>
      <c r="AG6889" s="402"/>
      <c r="AH6889" s="402"/>
      <c r="AI6889" s="402"/>
      <c r="AJ6889" s="402"/>
    </row>
    <row r="6890" spans="10:36" hidden="1" x14ac:dyDescent="0.2">
      <c r="J6890" s="555" t="s">
        <v>987</v>
      </c>
      <c r="T6890" s="402"/>
      <c r="U6890" s="402"/>
      <c r="V6890" s="402"/>
      <c r="AG6890" s="402"/>
      <c r="AH6890" s="402"/>
      <c r="AI6890" s="402"/>
      <c r="AJ6890" s="402"/>
    </row>
    <row r="6891" spans="10:36" hidden="1" x14ac:dyDescent="0.2">
      <c r="J6891" s="555" t="s">
        <v>987</v>
      </c>
      <c r="T6891" s="402"/>
      <c r="U6891" s="402"/>
      <c r="V6891" s="402"/>
      <c r="AG6891" s="402"/>
      <c r="AH6891" s="402"/>
      <c r="AI6891" s="402"/>
      <c r="AJ6891" s="402"/>
    </row>
    <row r="6892" spans="10:36" hidden="1" x14ac:dyDescent="0.2">
      <c r="J6892" s="555" t="s">
        <v>987</v>
      </c>
      <c r="T6892" s="402"/>
      <c r="U6892" s="402"/>
      <c r="V6892" s="402"/>
      <c r="AG6892" s="402"/>
      <c r="AH6892" s="402"/>
      <c r="AI6892" s="402"/>
      <c r="AJ6892" s="402"/>
    </row>
    <row r="6893" spans="10:36" hidden="1" x14ac:dyDescent="0.2">
      <c r="J6893" s="555" t="s">
        <v>987</v>
      </c>
      <c r="T6893" s="402"/>
      <c r="U6893" s="402"/>
      <c r="V6893" s="402"/>
      <c r="AG6893" s="402"/>
      <c r="AH6893" s="402"/>
      <c r="AI6893" s="402"/>
      <c r="AJ6893" s="402"/>
    </row>
    <row r="6894" spans="10:36" hidden="1" x14ac:dyDescent="0.2">
      <c r="J6894" s="555" t="s">
        <v>987</v>
      </c>
      <c r="T6894" s="402"/>
      <c r="U6894" s="402"/>
      <c r="V6894" s="402"/>
      <c r="AG6894" s="402"/>
      <c r="AH6894" s="402"/>
      <c r="AI6894" s="402"/>
      <c r="AJ6894" s="402"/>
    </row>
    <row r="6895" spans="10:36" hidden="1" x14ac:dyDescent="0.2">
      <c r="J6895" s="555" t="s">
        <v>987</v>
      </c>
      <c r="T6895" s="402"/>
      <c r="U6895" s="402"/>
      <c r="V6895" s="402"/>
      <c r="AG6895" s="402"/>
      <c r="AH6895" s="402"/>
      <c r="AI6895" s="402"/>
      <c r="AJ6895" s="402"/>
    </row>
    <row r="6896" spans="10:36" hidden="1" x14ac:dyDescent="0.2">
      <c r="J6896" s="555" t="s">
        <v>987</v>
      </c>
      <c r="T6896" s="402"/>
      <c r="U6896" s="402"/>
      <c r="V6896" s="402"/>
      <c r="AG6896" s="402"/>
      <c r="AH6896" s="402"/>
      <c r="AI6896" s="402"/>
      <c r="AJ6896" s="402"/>
    </row>
    <row r="6897" spans="10:36" hidden="1" x14ac:dyDescent="0.2">
      <c r="J6897" s="555" t="s">
        <v>987</v>
      </c>
      <c r="T6897" s="402"/>
      <c r="U6897" s="402"/>
      <c r="V6897" s="402"/>
      <c r="AG6897" s="402"/>
      <c r="AH6897" s="402"/>
      <c r="AI6897" s="402"/>
      <c r="AJ6897" s="402"/>
    </row>
    <row r="6898" spans="10:36" hidden="1" x14ac:dyDescent="0.2">
      <c r="J6898" s="555" t="s">
        <v>987</v>
      </c>
      <c r="T6898" s="402"/>
      <c r="U6898" s="402"/>
      <c r="V6898" s="402"/>
      <c r="AG6898" s="402"/>
      <c r="AH6898" s="402"/>
      <c r="AI6898" s="402"/>
      <c r="AJ6898" s="402"/>
    </row>
    <row r="6899" spans="10:36" hidden="1" x14ac:dyDescent="0.2">
      <c r="J6899" s="555" t="s">
        <v>987</v>
      </c>
      <c r="T6899" s="402"/>
      <c r="U6899" s="402"/>
      <c r="V6899" s="402"/>
      <c r="AG6899" s="402"/>
      <c r="AH6899" s="402"/>
      <c r="AI6899" s="402"/>
      <c r="AJ6899" s="402"/>
    </row>
    <row r="6900" spans="10:36" hidden="1" x14ac:dyDescent="0.2">
      <c r="J6900" s="555" t="s">
        <v>987</v>
      </c>
      <c r="T6900" s="402"/>
      <c r="U6900" s="402"/>
      <c r="V6900" s="402"/>
      <c r="AG6900" s="402"/>
      <c r="AH6900" s="402"/>
      <c r="AI6900" s="402"/>
      <c r="AJ6900" s="402"/>
    </row>
    <row r="6901" spans="10:36" hidden="1" x14ac:dyDescent="0.2">
      <c r="J6901" s="555" t="s">
        <v>987</v>
      </c>
      <c r="T6901" s="402"/>
      <c r="U6901" s="402"/>
      <c r="V6901" s="402"/>
      <c r="AG6901" s="402"/>
      <c r="AH6901" s="402"/>
      <c r="AI6901" s="402"/>
      <c r="AJ6901" s="402"/>
    </row>
    <row r="6902" spans="10:36" hidden="1" x14ac:dyDescent="0.2">
      <c r="J6902" s="555" t="s">
        <v>987</v>
      </c>
      <c r="T6902" s="402"/>
      <c r="U6902" s="402"/>
      <c r="V6902" s="402"/>
      <c r="AG6902" s="402"/>
      <c r="AH6902" s="402"/>
      <c r="AI6902" s="402"/>
      <c r="AJ6902" s="402"/>
    </row>
    <row r="6903" spans="10:36" hidden="1" x14ac:dyDescent="0.2">
      <c r="J6903" s="555" t="s">
        <v>987</v>
      </c>
      <c r="T6903" s="402"/>
      <c r="U6903" s="402"/>
      <c r="V6903" s="402"/>
      <c r="AG6903" s="402"/>
      <c r="AH6903" s="402"/>
      <c r="AI6903" s="402"/>
      <c r="AJ6903" s="402"/>
    </row>
    <row r="6904" spans="10:36" hidden="1" x14ac:dyDescent="0.2">
      <c r="J6904" s="555" t="s">
        <v>987</v>
      </c>
      <c r="T6904" s="402"/>
      <c r="U6904" s="402"/>
      <c r="V6904" s="402"/>
      <c r="AG6904" s="402"/>
      <c r="AH6904" s="402"/>
      <c r="AI6904" s="402"/>
      <c r="AJ6904" s="402"/>
    </row>
    <row r="6905" spans="10:36" hidden="1" x14ac:dyDescent="0.2">
      <c r="J6905" s="555" t="s">
        <v>987</v>
      </c>
      <c r="T6905" s="402"/>
      <c r="U6905" s="402"/>
      <c r="V6905" s="402"/>
      <c r="AG6905" s="402"/>
      <c r="AH6905" s="402"/>
      <c r="AI6905" s="402"/>
      <c r="AJ6905" s="402"/>
    </row>
    <row r="6906" spans="10:36" hidden="1" x14ac:dyDescent="0.2">
      <c r="J6906" s="555" t="s">
        <v>987</v>
      </c>
      <c r="T6906" s="402"/>
      <c r="U6906" s="402"/>
      <c r="V6906" s="402"/>
      <c r="AG6906" s="402"/>
      <c r="AH6906" s="402"/>
      <c r="AI6906" s="402"/>
      <c r="AJ6906" s="402"/>
    </row>
    <row r="6907" spans="10:36" hidden="1" x14ac:dyDescent="0.2">
      <c r="J6907" s="555" t="s">
        <v>987</v>
      </c>
      <c r="T6907" s="402"/>
      <c r="U6907" s="402"/>
      <c r="V6907" s="402"/>
      <c r="AG6907" s="402"/>
      <c r="AH6907" s="402"/>
      <c r="AI6907" s="402"/>
      <c r="AJ6907" s="402"/>
    </row>
    <row r="6908" spans="10:36" hidden="1" x14ac:dyDescent="0.2">
      <c r="J6908" s="555" t="s">
        <v>987</v>
      </c>
      <c r="T6908" s="402"/>
      <c r="U6908" s="402"/>
      <c r="V6908" s="402"/>
      <c r="AG6908" s="402"/>
      <c r="AH6908" s="402"/>
      <c r="AI6908" s="402"/>
      <c r="AJ6908" s="402"/>
    </row>
    <row r="6909" spans="10:36" hidden="1" x14ac:dyDescent="0.2">
      <c r="J6909" s="555" t="s">
        <v>987</v>
      </c>
      <c r="T6909" s="402"/>
      <c r="U6909" s="402"/>
      <c r="V6909" s="402"/>
      <c r="AG6909" s="402"/>
      <c r="AH6909" s="402"/>
      <c r="AI6909" s="402"/>
      <c r="AJ6909" s="402"/>
    </row>
    <row r="6910" spans="10:36" hidden="1" x14ac:dyDescent="0.2">
      <c r="J6910" s="555" t="s">
        <v>987</v>
      </c>
      <c r="T6910" s="402"/>
      <c r="U6910" s="402"/>
      <c r="V6910" s="402"/>
      <c r="AG6910" s="402"/>
      <c r="AH6910" s="402"/>
      <c r="AI6910" s="402"/>
      <c r="AJ6910" s="402"/>
    </row>
    <row r="6911" spans="10:36" hidden="1" x14ac:dyDescent="0.2">
      <c r="J6911" s="555" t="s">
        <v>987</v>
      </c>
      <c r="T6911" s="402"/>
      <c r="U6911" s="402"/>
      <c r="V6911" s="402"/>
      <c r="AG6911" s="402"/>
      <c r="AH6911" s="402"/>
      <c r="AI6911" s="402"/>
      <c r="AJ6911" s="402"/>
    </row>
    <row r="6912" spans="10:36" hidden="1" x14ac:dyDescent="0.2">
      <c r="J6912" s="555" t="s">
        <v>987</v>
      </c>
      <c r="T6912" s="402"/>
      <c r="U6912" s="402"/>
      <c r="V6912" s="402"/>
      <c r="AG6912" s="402"/>
      <c r="AH6912" s="402"/>
      <c r="AI6912" s="402"/>
      <c r="AJ6912" s="402"/>
    </row>
    <row r="6913" spans="10:36" hidden="1" x14ac:dyDescent="0.2">
      <c r="J6913" s="555" t="s">
        <v>987</v>
      </c>
      <c r="T6913" s="402"/>
      <c r="U6913" s="402"/>
      <c r="V6913" s="402"/>
      <c r="AG6913" s="402"/>
      <c r="AH6913" s="402"/>
      <c r="AI6913" s="402"/>
      <c r="AJ6913" s="402"/>
    </row>
    <row r="6914" spans="10:36" hidden="1" x14ac:dyDescent="0.2">
      <c r="J6914" s="555" t="s">
        <v>987</v>
      </c>
      <c r="T6914" s="402"/>
      <c r="U6914" s="402"/>
      <c r="V6914" s="402"/>
      <c r="AG6914" s="402"/>
      <c r="AH6914" s="402"/>
      <c r="AI6914" s="402"/>
      <c r="AJ6914" s="402"/>
    </row>
    <row r="6915" spans="10:36" hidden="1" x14ac:dyDescent="0.2">
      <c r="J6915" s="555" t="s">
        <v>987</v>
      </c>
      <c r="T6915" s="402"/>
      <c r="U6915" s="402"/>
      <c r="V6915" s="402"/>
      <c r="AG6915" s="402"/>
      <c r="AH6915" s="402"/>
      <c r="AI6915" s="402"/>
      <c r="AJ6915" s="402"/>
    </row>
    <row r="6916" spans="10:36" hidden="1" x14ac:dyDescent="0.2">
      <c r="J6916" s="555" t="s">
        <v>987</v>
      </c>
      <c r="T6916" s="402"/>
      <c r="U6916" s="402"/>
      <c r="V6916" s="402"/>
      <c r="AG6916" s="402"/>
      <c r="AH6916" s="402"/>
      <c r="AI6916" s="402"/>
      <c r="AJ6916" s="402"/>
    </row>
    <row r="6917" spans="10:36" hidden="1" x14ac:dyDescent="0.2">
      <c r="J6917" s="555" t="s">
        <v>987</v>
      </c>
      <c r="T6917" s="402"/>
      <c r="U6917" s="402"/>
      <c r="V6917" s="402"/>
      <c r="AG6917" s="402"/>
      <c r="AH6917" s="402"/>
      <c r="AI6917" s="402"/>
      <c r="AJ6917" s="402"/>
    </row>
    <row r="6918" spans="10:36" hidden="1" x14ac:dyDescent="0.2">
      <c r="J6918" s="555" t="s">
        <v>987</v>
      </c>
      <c r="T6918" s="402"/>
      <c r="U6918" s="402"/>
      <c r="V6918" s="402"/>
      <c r="AG6918" s="402"/>
      <c r="AH6918" s="402"/>
      <c r="AI6918" s="402"/>
      <c r="AJ6918" s="402"/>
    </row>
    <row r="6919" spans="10:36" hidden="1" x14ac:dyDescent="0.2">
      <c r="J6919" s="555" t="s">
        <v>987</v>
      </c>
      <c r="T6919" s="402"/>
      <c r="U6919" s="402"/>
      <c r="V6919" s="402"/>
      <c r="AG6919" s="402"/>
      <c r="AH6919" s="402"/>
      <c r="AI6919" s="402"/>
      <c r="AJ6919" s="402"/>
    </row>
    <row r="6920" spans="10:36" hidden="1" x14ac:dyDescent="0.2">
      <c r="J6920" s="555" t="s">
        <v>987</v>
      </c>
      <c r="T6920" s="402"/>
      <c r="U6920" s="402"/>
      <c r="V6920" s="402"/>
      <c r="AG6920" s="402"/>
      <c r="AH6920" s="402"/>
      <c r="AI6920" s="402"/>
      <c r="AJ6920" s="402"/>
    </row>
    <row r="6921" spans="10:36" hidden="1" x14ac:dyDescent="0.2">
      <c r="J6921" s="555" t="s">
        <v>987</v>
      </c>
      <c r="T6921" s="402"/>
      <c r="U6921" s="402"/>
      <c r="V6921" s="402"/>
      <c r="AG6921" s="402"/>
      <c r="AH6921" s="402"/>
      <c r="AI6921" s="402"/>
      <c r="AJ6921" s="402"/>
    </row>
    <row r="6922" spans="10:36" hidden="1" x14ac:dyDescent="0.2">
      <c r="J6922" s="555" t="s">
        <v>987</v>
      </c>
      <c r="T6922" s="402"/>
      <c r="U6922" s="402"/>
      <c r="V6922" s="402"/>
      <c r="AG6922" s="402"/>
      <c r="AH6922" s="402"/>
      <c r="AI6922" s="402"/>
      <c r="AJ6922" s="402"/>
    </row>
    <row r="6923" spans="10:36" hidden="1" x14ac:dyDescent="0.2">
      <c r="J6923" s="555" t="s">
        <v>987</v>
      </c>
      <c r="T6923" s="402"/>
      <c r="U6923" s="402"/>
      <c r="V6923" s="402"/>
      <c r="AG6923" s="402"/>
      <c r="AH6923" s="402"/>
      <c r="AI6923" s="402"/>
      <c r="AJ6923" s="402"/>
    </row>
    <row r="6924" spans="10:36" hidden="1" x14ac:dyDescent="0.2">
      <c r="J6924" s="555" t="s">
        <v>987</v>
      </c>
      <c r="T6924" s="402"/>
      <c r="U6924" s="402"/>
      <c r="V6924" s="402"/>
      <c r="AG6924" s="402"/>
      <c r="AH6924" s="402"/>
      <c r="AI6924" s="402"/>
      <c r="AJ6924" s="402"/>
    </row>
    <row r="6925" spans="10:36" hidden="1" x14ac:dyDescent="0.2">
      <c r="J6925" s="555" t="s">
        <v>987</v>
      </c>
      <c r="T6925" s="402"/>
      <c r="U6925" s="402"/>
      <c r="V6925" s="402"/>
      <c r="AG6925" s="402"/>
      <c r="AH6925" s="402"/>
      <c r="AI6925" s="402"/>
      <c r="AJ6925" s="402"/>
    </row>
    <row r="6926" spans="10:36" hidden="1" x14ac:dyDescent="0.2">
      <c r="J6926" s="555" t="s">
        <v>987</v>
      </c>
      <c r="T6926" s="402"/>
      <c r="U6926" s="402"/>
      <c r="V6926" s="402"/>
      <c r="AG6926" s="402"/>
      <c r="AH6926" s="402"/>
      <c r="AI6926" s="402"/>
      <c r="AJ6926" s="402"/>
    </row>
    <row r="6927" spans="10:36" hidden="1" x14ac:dyDescent="0.2">
      <c r="J6927" s="555" t="s">
        <v>987</v>
      </c>
      <c r="T6927" s="402"/>
      <c r="U6927" s="402"/>
      <c r="V6927" s="402"/>
      <c r="AG6927" s="402"/>
      <c r="AH6927" s="402"/>
      <c r="AI6927" s="402"/>
      <c r="AJ6927" s="402"/>
    </row>
    <row r="6928" spans="10:36" hidden="1" x14ac:dyDescent="0.2">
      <c r="J6928" s="555" t="s">
        <v>987</v>
      </c>
      <c r="T6928" s="402"/>
      <c r="U6928" s="402"/>
      <c r="V6928" s="402"/>
      <c r="AG6928" s="402"/>
      <c r="AH6928" s="402"/>
      <c r="AI6928" s="402"/>
      <c r="AJ6928" s="402"/>
    </row>
    <row r="6929" spans="10:36" hidden="1" x14ac:dyDescent="0.2">
      <c r="J6929" s="555" t="s">
        <v>987</v>
      </c>
      <c r="T6929" s="402"/>
      <c r="U6929" s="402"/>
      <c r="V6929" s="402"/>
      <c r="AG6929" s="402"/>
      <c r="AH6929" s="402"/>
      <c r="AI6929" s="402"/>
      <c r="AJ6929" s="402"/>
    </row>
    <row r="6930" spans="10:36" hidden="1" x14ac:dyDescent="0.2">
      <c r="J6930" s="555" t="s">
        <v>987</v>
      </c>
      <c r="T6930" s="402"/>
      <c r="U6930" s="402"/>
      <c r="V6930" s="402"/>
      <c r="AG6930" s="402"/>
      <c r="AH6930" s="402"/>
      <c r="AI6930" s="402"/>
      <c r="AJ6930" s="402"/>
    </row>
    <row r="6931" spans="10:36" hidden="1" x14ac:dyDescent="0.2">
      <c r="J6931" s="555" t="s">
        <v>987</v>
      </c>
      <c r="T6931" s="402"/>
      <c r="U6931" s="402"/>
      <c r="V6931" s="402"/>
      <c r="AG6931" s="402"/>
      <c r="AH6931" s="402"/>
      <c r="AI6931" s="402"/>
      <c r="AJ6931" s="402"/>
    </row>
    <row r="6932" spans="10:36" hidden="1" x14ac:dyDescent="0.2">
      <c r="J6932" s="555" t="s">
        <v>987</v>
      </c>
      <c r="T6932" s="402"/>
      <c r="U6932" s="402"/>
      <c r="V6932" s="402"/>
      <c r="AG6932" s="402"/>
      <c r="AH6932" s="402"/>
      <c r="AI6932" s="402"/>
      <c r="AJ6932" s="402"/>
    </row>
    <row r="6933" spans="10:36" hidden="1" x14ac:dyDescent="0.2">
      <c r="J6933" s="555" t="s">
        <v>987</v>
      </c>
      <c r="T6933" s="402"/>
      <c r="U6933" s="402"/>
      <c r="V6933" s="402"/>
      <c r="AG6933" s="402"/>
      <c r="AH6933" s="402"/>
      <c r="AI6933" s="402"/>
      <c r="AJ6933" s="402"/>
    </row>
    <row r="6934" spans="10:36" hidden="1" x14ac:dyDescent="0.2">
      <c r="J6934" s="555" t="s">
        <v>987</v>
      </c>
      <c r="T6934" s="402"/>
      <c r="U6934" s="402"/>
      <c r="V6934" s="402"/>
      <c r="AG6934" s="402"/>
      <c r="AH6934" s="402"/>
      <c r="AI6934" s="402"/>
      <c r="AJ6934" s="402"/>
    </row>
    <row r="6935" spans="10:36" hidden="1" x14ac:dyDescent="0.2">
      <c r="J6935" s="555" t="s">
        <v>987</v>
      </c>
      <c r="T6935" s="402"/>
      <c r="U6935" s="402"/>
      <c r="V6935" s="402"/>
      <c r="AG6935" s="402"/>
      <c r="AH6935" s="402"/>
      <c r="AI6935" s="402"/>
      <c r="AJ6935" s="402"/>
    </row>
    <row r="6936" spans="10:36" hidden="1" x14ac:dyDescent="0.2">
      <c r="J6936" s="555" t="s">
        <v>987</v>
      </c>
      <c r="T6936" s="402"/>
      <c r="U6936" s="402"/>
      <c r="V6936" s="402"/>
      <c r="AG6936" s="402"/>
      <c r="AH6936" s="402"/>
      <c r="AI6936" s="402"/>
      <c r="AJ6936" s="402"/>
    </row>
    <row r="6937" spans="10:36" hidden="1" x14ac:dyDescent="0.2">
      <c r="J6937" s="555" t="s">
        <v>987</v>
      </c>
      <c r="T6937" s="402"/>
      <c r="U6937" s="402"/>
      <c r="V6937" s="402"/>
      <c r="AG6937" s="402"/>
      <c r="AH6937" s="402"/>
      <c r="AI6937" s="402"/>
      <c r="AJ6937" s="402"/>
    </row>
    <row r="6938" spans="10:36" hidden="1" x14ac:dyDescent="0.2">
      <c r="J6938" s="555" t="s">
        <v>987</v>
      </c>
      <c r="T6938" s="402"/>
      <c r="U6938" s="402"/>
      <c r="V6938" s="402"/>
      <c r="AG6938" s="402"/>
      <c r="AH6938" s="402"/>
      <c r="AI6938" s="402"/>
      <c r="AJ6938" s="402"/>
    </row>
    <row r="6939" spans="10:36" hidden="1" x14ac:dyDescent="0.2">
      <c r="J6939" s="555" t="s">
        <v>987</v>
      </c>
      <c r="T6939" s="402"/>
      <c r="U6939" s="402"/>
      <c r="V6939" s="402"/>
      <c r="AG6939" s="402"/>
      <c r="AH6939" s="402"/>
      <c r="AI6939" s="402"/>
      <c r="AJ6939" s="402"/>
    </row>
    <row r="6940" spans="10:36" hidden="1" x14ac:dyDescent="0.2">
      <c r="J6940" s="555" t="s">
        <v>987</v>
      </c>
      <c r="T6940" s="402"/>
      <c r="U6940" s="402"/>
      <c r="V6940" s="402"/>
      <c r="AG6940" s="402"/>
      <c r="AH6940" s="402"/>
      <c r="AI6940" s="402"/>
      <c r="AJ6940" s="402"/>
    </row>
    <row r="6941" spans="10:36" hidden="1" x14ac:dyDescent="0.2">
      <c r="J6941" s="555" t="s">
        <v>987</v>
      </c>
      <c r="T6941" s="402"/>
      <c r="U6941" s="402"/>
      <c r="V6941" s="402"/>
      <c r="AG6941" s="402"/>
      <c r="AH6941" s="402"/>
      <c r="AI6941" s="402"/>
      <c r="AJ6941" s="402"/>
    </row>
    <row r="6942" spans="10:36" hidden="1" x14ac:dyDescent="0.2">
      <c r="J6942" s="555" t="s">
        <v>987</v>
      </c>
      <c r="T6942" s="402"/>
      <c r="U6942" s="402"/>
      <c r="V6942" s="402"/>
      <c r="AG6942" s="402"/>
      <c r="AH6942" s="402"/>
      <c r="AI6942" s="402"/>
      <c r="AJ6942" s="402"/>
    </row>
    <row r="6943" spans="10:36" hidden="1" x14ac:dyDescent="0.2">
      <c r="J6943" s="555" t="s">
        <v>987</v>
      </c>
      <c r="T6943" s="402"/>
      <c r="U6943" s="402"/>
      <c r="V6943" s="402"/>
      <c r="AG6943" s="402"/>
      <c r="AH6943" s="402"/>
      <c r="AI6943" s="402"/>
      <c r="AJ6943" s="402"/>
    </row>
    <row r="6944" spans="10:36" hidden="1" x14ac:dyDescent="0.2">
      <c r="J6944" s="555" t="s">
        <v>987</v>
      </c>
      <c r="T6944" s="402"/>
      <c r="U6944" s="402"/>
      <c r="V6944" s="402"/>
      <c r="AG6944" s="402"/>
      <c r="AH6944" s="402"/>
      <c r="AI6944" s="402"/>
      <c r="AJ6944" s="402"/>
    </row>
    <row r="6945" spans="10:36" hidden="1" x14ac:dyDescent="0.2">
      <c r="J6945" s="555" t="s">
        <v>987</v>
      </c>
      <c r="T6945" s="402"/>
      <c r="U6945" s="402"/>
      <c r="V6945" s="402"/>
      <c r="AG6945" s="402"/>
      <c r="AH6945" s="402"/>
      <c r="AI6945" s="402"/>
      <c r="AJ6945" s="402"/>
    </row>
    <row r="6946" spans="10:36" hidden="1" x14ac:dyDescent="0.2">
      <c r="J6946" s="555" t="s">
        <v>987</v>
      </c>
      <c r="T6946" s="402"/>
      <c r="U6946" s="402"/>
      <c r="V6946" s="402"/>
      <c r="AG6946" s="402"/>
      <c r="AH6946" s="402"/>
      <c r="AI6946" s="402"/>
      <c r="AJ6946" s="402"/>
    </row>
    <row r="6947" spans="10:36" hidden="1" x14ac:dyDescent="0.2">
      <c r="J6947" s="555" t="s">
        <v>987</v>
      </c>
      <c r="T6947" s="402"/>
      <c r="U6947" s="402"/>
      <c r="V6947" s="402"/>
      <c r="AG6947" s="402"/>
      <c r="AH6947" s="402"/>
      <c r="AI6947" s="402"/>
      <c r="AJ6947" s="402"/>
    </row>
    <row r="6948" spans="10:36" hidden="1" x14ac:dyDescent="0.2">
      <c r="J6948" s="555" t="s">
        <v>987</v>
      </c>
      <c r="T6948" s="402"/>
      <c r="U6948" s="402"/>
      <c r="V6948" s="402"/>
      <c r="AG6948" s="402"/>
      <c r="AH6948" s="402"/>
      <c r="AI6948" s="402"/>
      <c r="AJ6948" s="402"/>
    </row>
    <row r="6949" spans="10:36" hidden="1" x14ac:dyDescent="0.2">
      <c r="J6949" s="555" t="s">
        <v>987</v>
      </c>
      <c r="T6949" s="402"/>
      <c r="U6949" s="402"/>
      <c r="V6949" s="402"/>
      <c r="AG6949" s="402"/>
      <c r="AH6949" s="402"/>
      <c r="AI6949" s="402"/>
      <c r="AJ6949" s="402"/>
    </row>
    <row r="6950" spans="10:36" hidden="1" x14ac:dyDescent="0.2">
      <c r="J6950" s="555" t="s">
        <v>987</v>
      </c>
      <c r="T6950" s="402"/>
      <c r="U6950" s="402"/>
      <c r="V6950" s="402"/>
      <c r="AG6950" s="402"/>
      <c r="AH6950" s="402"/>
      <c r="AI6950" s="402"/>
      <c r="AJ6950" s="402"/>
    </row>
    <row r="6951" spans="10:36" hidden="1" x14ac:dyDescent="0.2">
      <c r="J6951" s="555" t="s">
        <v>987</v>
      </c>
      <c r="T6951" s="402"/>
      <c r="U6951" s="402"/>
      <c r="V6951" s="402"/>
      <c r="AG6951" s="402"/>
      <c r="AH6951" s="402"/>
      <c r="AI6951" s="402"/>
      <c r="AJ6951" s="402"/>
    </row>
    <row r="6952" spans="10:36" hidden="1" x14ac:dyDescent="0.2">
      <c r="J6952" s="555" t="s">
        <v>987</v>
      </c>
      <c r="T6952" s="402"/>
      <c r="U6952" s="402"/>
      <c r="V6952" s="402"/>
      <c r="AG6952" s="402"/>
      <c r="AH6952" s="402"/>
      <c r="AI6952" s="402"/>
      <c r="AJ6952" s="402"/>
    </row>
    <row r="6953" spans="10:36" hidden="1" x14ac:dyDescent="0.2">
      <c r="J6953" s="555" t="s">
        <v>987</v>
      </c>
      <c r="T6953" s="402"/>
      <c r="U6953" s="402"/>
      <c r="V6953" s="402"/>
      <c r="AG6953" s="402"/>
      <c r="AH6953" s="402"/>
      <c r="AI6953" s="402"/>
      <c r="AJ6953" s="402"/>
    </row>
    <row r="6954" spans="10:36" hidden="1" x14ac:dyDescent="0.2">
      <c r="J6954" s="555" t="s">
        <v>987</v>
      </c>
      <c r="T6954" s="402"/>
      <c r="U6954" s="402"/>
      <c r="V6954" s="402"/>
      <c r="AG6954" s="402"/>
      <c r="AH6954" s="402"/>
      <c r="AI6954" s="402"/>
      <c r="AJ6954" s="402"/>
    </row>
    <row r="6955" spans="10:36" hidden="1" x14ac:dyDescent="0.2">
      <c r="J6955" s="555" t="s">
        <v>987</v>
      </c>
      <c r="T6955" s="402"/>
      <c r="U6955" s="402"/>
      <c r="V6955" s="402"/>
      <c r="AG6955" s="402"/>
      <c r="AH6955" s="402"/>
      <c r="AI6955" s="402"/>
      <c r="AJ6955" s="402"/>
    </row>
    <row r="6956" spans="10:36" hidden="1" x14ac:dyDescent="0.2">
      <c r="J6956" s="555" t="s">
        <v>987</v>
      </c>
      <c r="T6956" s="402"/>
      <c r="U6956" s="402"/>
      <c r="V6956" s="402"/>
      <c r="AG6956" s="402"/>
      <c r="AH6956" s="402"/>
      <c r="AI6956" s="402"/>
      <c r="AJ6956" s="402"/>
    </row>
    <row r="6957" spans="10:36" hidden="1" x14ac:dyDescent="0.2">
      <c r="J6957" s="555" t="s">
        <v>987</v>
      </c>
      <c r="T6957" s="402"/>
      <c r="U6957" s="402"/>
      <c r="V6957" s="402"/>
      <c r="AG6957" s="402"/>
      <c r="AH6957" s="402"/>
      <c r="AI6957" s="402"/>
      <c r="AJ6957" s="402"/>
    </row>
    <row r="6958" spans="10:36" hidden="1" x14ac:dyDescent="0.2">
      <c r="J6958" s="555" t="s">
        <v>987</v>
      </c>
      <c r="T6958" s="402"/>
      <c r="U6958" s="402"/>
      <c r="V6958" s="402"/>
      <c r="AG6958" s="402"/>
      <c r="AH6958" s="402"/>
      <c r="AI6958" s="402"/>
      <c r="AJ6958" s="402"/>
    </row>
    <row r="6959" spans="10:36" hidden="1" x14ac:dyDescent="0.2">
      <c r="J6959" s="555" t="s">
        <v>987</v>
      </c>
      <c r="T6959" s="402"/>
      <c r="U6959" s="402"/>
      <c r="V6959" s="402"/>
      <c r="AG6959" s="402"/>
      <c r="AH6959" s="402"/>
      <c r="AI6959" s="402"/>
      <c r="AJ6959" s="402"/>
    </row>
    <row r="6960" spans="10:36" hidden="1" x14ac:dyDescent="0.2">
      <c r="J6960" s="555" t="s">
        <v>987</v>
      </c>
      <c r="T6960" s="402"/>
      <c r="U6960" s="402"/>
      <c r="V6960" s="402"/>
      <c r="AG6960" s="402"/>
      <c r="AH6960" s="402"/>
      <c r="AI6960" s="402"/>
      <c r="AJ6960" s="402"/>
    </row>
    <row r="6961" spans="10:36" hidden="1" x14ac:dyDescent="0.2">
      <c r="J6961" s="555" t="s">
        <v>987</v>
      </c>
      <c r="T6961" s="402"/>
      <c r="U6961" s="402"/>
      <c r="V6961" s="402"/>
      <c r="AG6961" s="402"/>
      <c r="AH6961" s="402"/>
      <c r="AI6961" s="402"/>
      <c r="AJ6961" s="402"/>
    </row>
    <row r="6962" spans="10:36" hidden="1" x14ac:dyDescent="0.2">
      <c r="J6962" s="555" t="s">
        <v>987</v>
      </c>
      <c r="T6962" s="402"/>
      <c r="U6962" s="402"/>
      <c r="V6962" s="402"/>
      <c r="AG6962" s="402"/>
      <c r="AH6962" s="402"/>
      <c r="AI6962" s="402"/>
      <c r="AJ6962" s="402"/>
    </row>
    <row r="6963" spans="10:36" hidden="1" x14ac:dyDescent="0.2">
      <c r="J6963" s="555" t="s">
        <v>987</v>
      </c>
      <c r="T6963" s="402"/>
      <c r="U6963" s="402"/>
      <c r="V6963" s="402"/>
      <c r="AG6963" s="402"/>
      <c r="AH6963" s="402"/>
      <c r="AI6963" s="402"/>
      <c r="AJ6963" s="402"/>
    </row>
    <row r="6964" spans="10:36" hidden="1" x14ac:dyDescent="0.2">
      <c r="J6964" s="555" t="s">
        <v>987</v>
      </c>
      <c r="T6964" s="402"/>
      <c r="U6964" s="402"/>
      <c r="V6964" s="402"/>
      <c r="AG6964" s="402"/>
      <c r="AH6964" s="402"/>
      <c r="AI6964" s="402"/>
      <c r="AJ6964" s="402"/>
    </row>
    <row r="6965" spans="10:36" hidden="1" x14ac:dyDescent="0.2">
      <c r="J6965" s="555" t="s">
        <v>987</v>
      </c>
      <c r="T6965" s="402"/>
      <c r="U6965" s="402"/>
      <c r="V6965" s="402"/>
      <c r="AG6965" s="402"/>
      <c r="AH6965" s="402"/>
      <c r="AI6965" s="402"/>
      <c r="AJ6965" s="402"/>
    </row>
    <row r="6966" spans="10:36" hidden="1" x14ac:dyDescent="0.2">
      <c r="J6966" s="555" t="s">
        <v>987</v>
      </c>
      <c r="T6966" s="402"/>
      <c r="U6966" s="402"/>
      <c r="V6966" s="402"/>
      <c r="AG6966" s="402"/>
      <c r="AH6966" s="402"/>
      <c r="AI6966" s="402"/>
      <c r="AJ6966" s="402"/>
    </row>
    <row r="6967" spans="10:36" hidden="1" x14ac:dyDescent="0.2">
      <c r="J6967" s="555" t="s">
        <v>987</v>
      </c>
      <c r="T6967" s="402"/>
      <c r="U6967" s="402"/>
      <c r="V6967" s="402"/>
      <c r="AG6967" s="402"/>
      <c r="AH6967" s="402"/>
      <c r="AI6967" s="402"/>
      <c r="AJ6967" s="402"/>
    </row>
    <row r="6968" spans="10:36" hidden="1" x14ac:dyDescent="0.2">
      <c r="J6968" s="555" t="s">
        <v>987</v>
      </c>
      <c r="T6968" s="402"/>
      <c r="U6968" s="402"/>
      <c r="V6968" s="402"/>
      <c r="AG6968" s="402"/>
      <c r="AH6968" s="402"/>
      <c r="AI6968" s="402"/>
      <c r="AJ6968" s="402"/>
    </row>
    <row r="6969" spans="10:36" hidden="1" x14ac:dyDescent="0.2">
      <c r="J6969" s="555" t="s">
        <v>987</v>
      </c>
      <c r="T6969" s="402"/>
      <c r="U6969" s="402"/>
      <c r="V6969" s="402"/>
      <c r="AG6969" s="402"/>
      <c r="AH6969" s="402"/>
      <c r="AI6969" s="402"/>
      <c r="AJ6969" s="402"/>
    </row>
    <row r="6970" spans="10:36" hidden="1" x14ac:dyDescent="0.2">
      <c r="J6970" s="555" t="s">
        <v>987</v>
      </c>
      <c r="T6970" s="402"/>
      <c r="U6970" s="402"/>
      <c r="V6970" s="402"/>
      <c r="AG6970" s="402"/>
      <c r="AH6970" s="402"/>
      <c r="AI6970" s="402"/>
      <c r="AJ6970" s="402"/>
    </row>
    <row r="6971" spans="10:36" hidden="1" x14ac:dyDescent="0.2">
      <c r="J6971" s="555" t="s">
        <v>987</v>
      </c>
      <c r="T6971" s="402"/>
      <c r="U6971" s="402"/>
      <c r="V6971" s="402"/>
      <c r="AG6971" s="402"/>
      <c r="AH6971" s="402"/>
      <c r="AI6971" s="402"/>
      <c r="AJ6971" s="402"/>
    </row>
    <row r="6972" spans="10:36" hidden="1" x14ac:dyDescent="0.2">
      <c r="J6972" s="555" t="s">
        <v>987</v>
      </c>
      <c r="T6972" s="402"/>
      <c r="U6972" s="402"/>
      <c r="V6972" s="402"/>
      <c r="AG6972" s="402"/>
      <c r="AH6972" s="402"/>
      <c r="AI6972" s="402"/>
      <c r="AJ6972" s="402"/>
    </row>
    <row r="6973" spans="10:36" hidden="1" x14ac:dyDescent="0.2">
      <c r="J6973" s="555" t="s">
        <v>987</v>
      </c>
      <c r="T6973" s="402"/>
      <c r="U6973" s="402"/>
      <c r="V6973" s="402"/>
      <c r="AG6973" s="402"/>
      <c r="AH6973" s="402"/>
      <c r="AI6973" s="402"/>
      <c r="AJ6973" s="402"/>
    </row>
    <row r="6974" spans="10:36" hidden="1" x14ac:dyDescent="0.2">
      <c r="J6974" s="555" t="s">
        <v>987</v>
      </c>
      <c r="T6974" s="402"/>
      <c r="U6974" s="402"/>
      <c r="V6974" s="402"/>
      <c r="AG6974" s="402"/>
      <c r="AH6974" s="402"/>
      <c r="AI6974" s="402"/>
      <c r="AJ6974" s="402"/>
    </row>
    <row r="6975" spans="10:36" hidden="1" x14ac:dyDescent="0.2">
      <c r="J6975" s="555" t="s">
        <v>987</v>
      </c>
      <c r="T6975" s="402"/>
      <c r="U6975" s="402"/>
      <c r="V6975" s="402"/>
      <c r="AG6975" s="402"/>
      <c r="AH6975" s="402"/>
      <c r="AI6975" s="402"/>
      <c r="AJ6975" s="402"/>
    </row>
    <row r="6976" spans="10:36" hidden="1" x14ac:dyDescent="0.2">
      <c r="J6976" s="555" t="s">
        <v>987</v>
      </c>
      <c r="T6976" s="402"/>
      <c r="U6976" s="402"/>
      <c r="V6976" s="402"/>
      <c r="AG6976" s="402"/>
      <c r="AH6976" s="402"/>
      <c r="AI6976" s="402"/>
      <c r="AJ6976" s="402"/>
    </row>
    <row r="6977" spans="10:36" hidden="1" x14ac:dyDescent="0.2">
      <c r="J6977" s="555" t="s">
        <v>987</v>
      </c>
      <c r="T6977" s="402"/>
      <c r="U6977" s="402"/>
      <c r="V6977" s="402"/>
      <c r="AG6977" s="402"/>
      <c r="AH6977" s="402"/>
      <c r="AI6977" s="402"/>
      <c r="AJ6977" s="402"/>
    </row>
    <row r="6978" spans="10:36" hidden="1" x14ac:dyDescent="0.2">
      <c r="J6978" s="555" t="s">
        <v>987</v>
      </c>
      <c r="T6978" s="402"/>
      <c r="U6978" s="402"/>
      <c r="V6978" s="402"/>
      <c r="AG6978" s="402"/>
      <c r="AH6978" s="402"/>
      <c r="AI6978" s="402"/>
      <c r="AJ6978" s="402"/>
    </row>
    <row r="6979" spans="10:36" hidden="1" x14ac:dyDescent="0.2">
      <c r="J6979" s="555" t="s">
        <v>987</v>
      </c>
      <c r="T6979" s="402"/>
      <c r="U6979" s="402"/>
      <c r="V6979" s="402"/>
      <c r="AG6979" s="402"/>
      <c r="AH6979" s="402"/>
      <c r="AI6979" s="402"/>
      <c r="AJ6979" s="402"/>
    </row>
    <row r="6980" spans="10:36" hidden="1" x14ac:dyDescent="0.2">
      <c r="J6980" s="555" t="s">
        <v>987</v>
      </c>
      <c r="T6980" s="402"/>
      <c r="U6980" s="402"/>
      <c r="V6980" s="402"/>
      <c r="AG6980" s="402"/>
      <c r="AH6980" s="402"/>
      <c r="AI6980" s="402"/>
      <c r="AJ6980" s="402"/>
    </row>
    <row r="6981" spans="10:36" hidden="1" x14ac:dyDescent="0.2">
      <c r="J6981" s="555" t="s">
        <v>987</v>
      </c>
      <c r="T6981" s="402"/>
      <c r="U6981" s="402"/>
      <c r="V6981" s="402"/>
      <c r="AG6981" s="402"/>
      <c r="AH6981" s="402"/>
      <c r="AI6981" s="402"/>
      <c r="AJ6981" s="402"/>
    </row>
    <row r="6982" spans="10:36" hidden="1" x14ac:dyDescent="0.2">
      <c r="J6982" s="555" t="s">
        <v>987</v>
      </c>
      <c r="T6982" s="402"/>
      <c r="U6982" s="402"/>
      <c r="V6982" s="402"/>
      <c r="AG6982" s="402"/>
      <c r="AH6982" s="402"/>
      <c r="AI6982" s="402"/>
      <c r="AJ6982" s="402"/>
    </row>
    <row r="6983" spans="10:36" hidden="1" x14ac:dyDescent="0.2">
      <c r="J6983" s="555" t="s">
        <v>987</v>
      </c>
      <c r="T6983" s="402"/>
      <c r="U6983" s="402"/>
      <c r="V6983" s="402"/>
      <c r="AG6983" s="402"/>
      <c r="AH6983" s="402"/>
      <c r="AI6983" s="402"/>
      <c r="AJ6983" s="402"/>
    </row>
    <row r="6984" spans="10:36" hidden="1" x14ac:dyDescent="0.2">
      <c r="J6984" s="555" t="s">
        <v>987</v>
      </c>
      <c r="T6984" s="402"/>
      <c r="U6984" s="402"/>
      <c r="V6984" s="402"/>
      <c r="AG6984" s="402"/>
      <c r="AH6984" s="402"/>
      <c r="AI6984" s="402"/>
      <c r="AJ6984" s="402"/>
    </row>
    <row r="6985" spans="10:36" hidden="1" x14ac:dyDescent="0.2">
      <c r="J6985" s="555" t="s">
        <v>987</v>
      </c>
      <c r="T6985" s="402"/>
      <c r="U6985" s="402"/>
      <c r="V6985" s="402"/>
      <c r="AG6985" s="402"/>
      <c r="AH6985" s="402"/>
      <c r="AI6985" s="402"/>
      <c r="AJ6985" s="402"/>
    </row>
    <row r="6986" spans="10:36" hidden="1" x14ac:dyDescent="0.2">
      <c r="J6986" s="555" t="s">
        <v>987</v>
      </c>
      <c r="T6986" s="402"/>
      <c r="U6986" s="402"/>
      <c r="V6986" s="402"/>
      <c r="AG6986" s="402"/>
      <c r="AH6986" s="402"/>
      <c r="AI6986" s="402"/>
      <c r="AJ6986" s="402"/>
    </row>
    <row r="6987" spans="10:36" hidden="1" x14ac:dyDescent="0.2">
      <c r="J6987" s="555" t="s">
        <v>987</v>
      </c>
      <c r="T6987" s="402"/>
      <c r="U6987" s="402"/>
      <c r="V6987" s="402"/>
      <c r="AG6987" s="402"/>
      <c r="AH6987" s="402"/>
      <c r="AI6987" s="402"/>
      <c r="AJ6987" s="402"/>
    </row>
    <row r="6988" spans="10:36" hidden="1" x14ac:dyDescent="0.2">
      <c r="J6988" s="555" t="s">
        <v>987</v>
      </c>
      <c r="T6988" s="402"/>
      <c r="U6988" s="402"/>
      <c r="V6988" s="402"/>
      <c r="AG6988" s="402"/>
      <c r="AH6988" s="402"/>
      <c r="AI6988" s="402"/>
      <c r="AJ6988" s="402"/>
    </row>
    <row r="6989" spans="10:36" hidden="1" x14ac:dyDescent="0.2">
      <c r="J6989" s="555" t="s">
        <v>987</v>
      </c>
      <c r="T6989" s="402"/>
      <c r="U6989" s="402"/>
      <c r="V6989" s="402"/>
      <c r="AG6989" s="402"/>
      <c r="AH6989" s="402"/>
      <c r="AI6989" s="402"/>
      <c r="AJ6989" s="402"/>
    </row>
    <row r="6990" spans="10:36" hidden="1" x14ac:dyDescent="0.2">
      <c r="J6990" s="555" t="s">
        <v>987</v>
      </c>
      <c r="T6990" s="402"/>
      <c r="U6990" s="402"/>
      <c r="V6990" s="402"/>
      <c r="AG6990" s="402"/>
      <c r="AH6990" s="402"/>
      <c r="AI6990" s="402"/>
      <c r="AJ6990" s="402"/>
    </row>
    <row r="6991" spans="10:36" hidden="1" x14ac:dyDescent="0.2">
      <c r="J6991" s="555" t="s">
        <v>987</v>
      </c>
      <c r="T6991" s="402"/>
      <c r="U6991" s="402"/>
      <c r="V6991" s="402"/>
      <c r="AG6991" s="402"/>
      <c r="AH6991" s="402"/>
      <c r="AI6991" s="402"/>
      <c r="AJ6991" s="402"/>
    </row>
    <row r="6992" spans="10:36" hidden="1" x14ac:dyDescent="0.2">
      <c r="J6992" s="555" t="s">
        <v>987</v>
      </c>
      <c r="T6992" s="402"/>
      <c r="U6992" s="402"/>
      <c r="V6992" s="402"/>
      <c r="AG6992" s="402"/>
      <c r="AH6992" s="402"/>
      <c r="AI6992" s="402"/>
      <c r="AJ6992" s="402"/>
    </row>
    <row r="6993" spans="10:36" hidden="1" x14ac:dyDescent="0.2">
      <c r="J6993" s="555" t="s">
        <v>987</v>
      </c>
      <c r="T6993" s="402"/>
      <c r="U6993" s="402"/>
      <c r="V6993" s="402"/>
      <c r="AG6993" s="402"/>
      <c r="AH6993" s="402"/>
      <c r="AI6993" s="402"/>
      <c r="AJ6993" s="402"/>
    </row>
    <row r="6994" spans="10:36" hidden="1" x14ac:dyDescent="0.2">
      <c r="J6994" s="555" t="s">
        <v>987</v>
      </c>
      <c r="T6994" s="402"/>
      <c r="U6994" s="402"/>
      <c r="V6994" s="402"/>
      <c r="AG6994" s="402"/>
      <c r="AH6994" s="402"/>
      <c r="AI6994" s="402"/>
      <c r="AJ6994" s="402"/>
    </row>
    <row r="6995" spans="10:36" hidden="1" x14ac:dyDescent="0.2">
      <c r="J6995" s="555" t="s">
        <v>987</v>
      </c>
      <c r="T6995" s="402"/>
      <c r="U6995" s="402"/>
      <c r="V6995" s="402"/>
      <c r="AG6995" s="402"/>
      <c r="AH6995" s="402"/>
      <c r="AI6995" s="402"/>
      <c r="AJ6995" s="402"/>
    </row>
    <row r="6996" spans="10:36" hidden="1" x14ac:dyDescent="0.2">
      <c r="J6996" s="555" t="s">
        <v>987</v>
      </c>
      <c r="T6996" s="402"/>
      <c r="U6996" s="402"/>
      <c r="V6996" s="402"/>
      <c r="AG6996" s="402"/>
      <c r="AH6996" s="402"/>
      <c r="AI6996" s="402"/>
      <c r="AJ6996" s="402"/>
    </row>
    <row r="6997" spans="10:36" hidden="1" x14ac:dyDescent="0.2">
      <c r="J6997" s="555" t="s">
        <v>987</v>
      </c>
      <c r="T6997" s="402"/>
      <c r="U6997" s="402"/>
      <c r="V6997" s="402"/>
      <c r="AG6997" s="402"/>
      <c r="AH6997" s="402"/>
      <c r="AI6997" s="402"/>
      <c r="AJ6997" s="402"/>
    </row>
    <row r="6998" spans="10:36" hidden="1" x14ac:dyDescent="0.2">
      <c r="J6998" s="555" t="s">
        <v>987</v>
      </c>
      <c r="T6998" s="402"/>
      <c r="U6998" s="402"/>
      <c r="V6998" s="402"/>
      <c r="AG6998" s="402"/>
      <c r="AH6998" s="402"/>
      <c r="AI6998" s="402"/>
      <c r="AJ6998" s="402"/>
    </row>
    <row r="6999" spans="10:36" hidden="1" x14ac:dyDescent="0.2">
      <c r="J6999" s="555" t="s">
        <v>987</v>
      </c>
      <c r="T6999" s="402"/>
      <c r="U6999" s="402"/>
      <c r="V6999" s="402"/>
      <c r="AG6999" s="402"/>
      <c r="AH6999" s="402"/>
      <c r="AI6999" s="402"/>
      <c r="AJ6999" s="402"/>
    </row>
    <row r="7000" spans="10:36" hidden="1" x14ac:dyDescent="0.2">
      <c r="J7000" s="555" t="s">
        <v>987</v>
      </c>
      <c r="T7000" s="402"/>
      <c r="U7000" s="402"/>
      <c r="V7000" s="402"/>
      <c r="AG7000" s="402"/>
      <c r="AH7000" s="402"/>
      <c r="AI7000" s="402"/>
      <c r="AJ7000" s="402"/>
    </row>
    <row r="7001" spans="10:36" hidden="1" x14ac:dyDescent="0.2">
      <c r="J7001" s="555" t="s">
        <v>987</v>
      </c>
      <c r="T7001" s="402"/>
      <c r="U7001" s="402"/>
      <c r="V7001" s="402"/>
      <c r="AG7001" s="402"/>
      <c r="AH7001" s="402"/>
      <c r="AI7001" s="402"/>
      <c r="AJ7001" s="402"/>
    </row>
    <row r="7002" spans="10:36" hidden="1" x14ac:dyDescent="0.2">
      <c r="J7002" s="555" t="s">
        <v>987</v>
      </c>
      <c r="T7002" s="402"/>
      <c r="U7002" s="402"/>
      <c r="V7002" s="402"/>
      <c r="AG7002" s="402"/>
      <c r="AH7002" s="402"/>
      <c r="AI7002" s="402"/>
      <c r="AJ7002" s="402"/>
    </row>
    <row r="7003" spans="10:36" hidden="1" x14ac:dyDescent="0.2">
      <c r="J7003" s="555" t="s">
        <v>987</v>
      </c>
      <c r="T7003" s="402"/>
      <c r="U7003" s="402"/>
      <c r="V7003" s="402"/>
      <c r="AG7003" s="402"/>
      <c r="AH7003" s="402"/>
      <c r="AI7003" s="402"/>
      <c r="AJ7003" s="402"/>
    </row>
    <row r="7004" spans="10:36" hidden="1" x14ac:dyDescent="0.2">
      <c r="J7004" s="555" t="s">
        <v>987</v>
      </c>
      <c r="T7004" s="402"/>
      <c r="U7004" s="402"/>
      <c r="V7004" s="402"/>
      <c r="AG7004" s="402"/>
      <c r="AH7004" s="402"/>
      <c r="AI7004" s="402"/>
      <c r="AJ7004" s="402"/>
    </row>
    <row r="7005" spans="10:36" hidden="1" x14ac:dyDescent="0.2">
      <c r="J7005" s="555" t="s">
        <v>987</v>
      </c>
      <c r="T7005" s="402"/>
      <c r="U7005" s="402"/>
      <c r="V7005" s="402"/>
      <c r="AG7005" s="402"/>
      <c r="AH7005" s="402"/>
      <c r="AI7005" s="402"/>
      <c r="AJ7005" s="402"/>
    </row>
    <row r="7006" spans="10:36" hidden="1" x14ac:dyDescent="0.2">
      <c r="J7006" s="555" t="s">
        <v>987</v>
      </c>
      <c r="T7006" s="402"/>
      <c r="U7006" s="402"/>
      <c r="V7006" s="402"/>
      <c r="AG7006" s="402"/>
      <c r="AH7006" s="402"/>
      <c r="AI7006" s="402"/>
      <c r="AJ7006" s="402"/>
    </row>
    <row r="7007" spans="10:36" hidden="1" x14ac:dyDescent="0.2">
      <c r="J7007" s="555" t="s">
        <v>987</v>
      </c>
      <c r="T7007" s="402"/>
      <c r="U7007" s="402"/>
      <c r="V7007" s="402"/>
      <c r="AG7007" s="402"/>
      <c r="AH7007" s="402"/>
      <c r="AI7007" s="402"/>
      <c r="AJ7007" s="402"/>
    </row>
    <row r="7008" spans="10:36" hidden="1" x14ac:dyDescent="0.2">
      <c r="J7008" s="555" t="s">
        <v>987</v>
      </c>
      <c r="T7008" s="402"/>
      <c r="U7008" s="402"/>
      <c r="V7008" s="402"/>
      <c r="AG7008" s="402"/>
      <c r="AH7008" s="402"/>
      <c r="AI7008" s="402"/>
      <c r="AJ7008" s="402"/>
    </row>
    <row r="7009" spans="10:36" hidden="1" x14ac:dyDescent="0.2">
      <c r="J7009" s="555" t="s">
        <v>987</v>
      </c>
      <c r="T7009" s="402"/>
      <c r="U7009" s="402"/>
      <c r="V7009" s="402"/>
      <c r="AG7009" s="402"/>
      <c r="AH7009" s="402"/>
      <c r="AI7009" s="402"/>
      <c r="AJ7009" s="402"/>
    </row>
    <row r="7010" spans="10:36" hidden="1" x14ac:dyDescent="0.2">
      <c r="J7010" s="555" t="s">
        <v>987</v>
      </c>
      <c r="T7010" s="402"/>
      <c r="U7010" s="402"/>
      <c r="V7010" s="402"/>
      <c r="AG7010" s="402"/>
      <c r="AH7010" s="402"/>
      <c r="AI7010" s="402"/>
      <c r="AJ7010" s="402"/>
    </row>
    <row r="7011" spans="10:36" hidden="1" x14ac:dyDescent="0.2">
      <c r="J7011" s="555" t="s">
        <v>987</v>
      </c>
      <c r="T7011" s="402"/>
      <c r="U7011" s="402"/>
      <c r="V7011" s="402"/>
      <c r="AG7011" s="402"/>
      <c r="AH7011" s="402"/>
      <c r="AI7011" s="402"/>
      <c r="AJ7011" s="402"/>
    </row>
    <row r="7012" spans="10:36" hidden="1" x14ac:dyDescent="0.2">
      <c r="J7012" s="555" t="s">
        <v>987</v>
      </c>
      <c r="T7012" s="402"/>
      <c r="U7012" s="402"/>
      <c r="V7012" s="402"/>
      <c r="AG7012" s="402"/>
      <c r="AH7012" s="402"/>
      <c r="AI7012" s="402"/>
      <c r="AJ7012" s="402"/>
    </row>
    <row r="7013" spans="10:36" hidden="1" x14ac:dyDescent="0.2">
      <c r="J7013" s="555" t="s">
        <v>987</v>
      </c>
      <c r="T7013" s="402"/>
      <c r="U7013" s="402"/>
      <c r="V7013" s="402"/>
      <c r="AG7013" s="402"/>
      <c r="AH7013" s="402"/>
      <c r="AI7013" s="402"/>
      <c r="AJ7013" s="402"/>
    </row>
    <row r="7014" spans="10:36" hidden="1" x14ac:dyDescent="0.2">
      <c r="J7014" s="555" t="s">
        <v>987</v>
      </c>
      <c r="T7014" s="402"/>
      <c r="U7014" s="402"/>
      <c r="V7014" s="402"/>
      <c r="AG7014" s="402"/>
      <c r="AH7014" s="402"/>
      <c r="AI7014" s="402"/>
      <c r="AJ7014" s="402"/>
    </row>
    <row r="7015" spans="10:36" hidden="1" x14ac:dyDescent="0.2">
      <c r="J7015" s="555" t="s">
        <v>987</v>
      </c>
      <c r="T7015" s="402"/>
      <c r="U7015" s="402"/>
      <c r="V7015" s="402"/>
      <c r="AG7015" s="402"/>
      <c r="AH7015" s="402"/>
      <c r="AI7015" s="402"/>
      <c r="AJ7015" s="402"/>
    </row>
    <row r="7016" spans="10:36" hidden="1" x14ac:dyDescent="0.2">
      <c r="J7016" s="555" t="s">
        <v>987</v>
      </c>
      <c r="T7016" s="402"/>
      <c r="U7016" s="402"/>
      <c r="V7016" s="402"/>
      <c r="AG7016" s="402"/>
      <c r="AH7016" s="402"/>
      <c r="AI7016" s="402"/>
      <c r="AJ7016" s="402"/>
    </row>
    <row r="7017" spans="10:36" hidden="1" x14ac:dyDescent="0.2">
      <c r="J7017" s="555" t="s">
        <v>987</v>
      </c>
      <c r="T7017" s="402"/>
      <c r="U7017" s="402"/>
      <c r="V7017" s="402"/>
      <c r="AG7017" s="402"/>
      <c r="AH7017" s="402"/>
      <c r="AI7017" s="402"/>
      <c r="AJ7017" s="402"/>
    </row>
    <row r="7018" spans="10:36" hidden="1" x14ac:dyDescent="0.2">
      <c r="J7018" s="555" t="s">
        <v>987</v>
      </c>
      <c r="T7018" s="402"/>
      <c r="U7018" s="402"/>
      <c r="V7018" s="402"/>
      <c r="AG7018" s="402"/>
      <c r="AH7018" s="402"/>
      <c r="AI7018" s="402"/>
      <c r="AJ7018" s="402"/>
    </row>
    <row r="7019" spans="10:36" hidden="1" x14ac:dyDescent="0.2">
      <c r="J7019" s="555" t="s">
        <v>987</v>
      </c>
      <c r="T7019" s="402"/>
      <c r="U7019" s="402"/>
      <c r="V7019" s="402"/>
      <c r="AG7019" s="402"/>
      <c r="AH7019" s="402"/>
      <c r="AI7019" s="402"/>
      <c r="AJ7019" s="402"/>
    </row>
    <row r="7020" spans="10:36" hidden="1" x14ac:dyDescent="0.2">
      <c r="J7020" s="555" t="s">
        <v>987</v>
      </c>
      <c r="T7020" s="402"/>
      <c r="U7020" s="402"/>
      <c r="V7020" s="402"/>
      <c r="AG7020" s="402"/>
      <c r="AH7020" s="402"/>
      <c r="AI7020" s="402"/>
      <c r="AJ7020" s="402"/>
    </row>
    <row r="7021" spans="10:36" hidden="1" x14ac:dyDescent="0.2">
      <c r="J7021" s="555" t="s">
        <v>987</v>
      </c>
      <c r="T7021" s="402"/>
      <c r="U7021" s="402"/>
      <c r="V7021" s="402"/>
      <c r="AG7021" s="402"/>
      <c r="AH7021" s="402"/>
      <c r="AI7021" s="402"/>
      <c r="AJ7021" s="402"/>
    </row>
    <row r="7022" spans="10:36" hidden="1" x14ac:dyDescent="0.2">
      <c r="J7022" s="555" t="s">
        <v>987</v>
      </c>
      <c r="T7022" s="402"/>
      <c r="U7022" s="402"/>
      <c r="V7022" s="402"/>
      <c r="AG7022" s="402"/>
      <c r="AH7022" s="402"/>
      <c r="AI7022" s="402"/>
      <c r="AJ7022" s="402"/>
    </row>
    <row r="7023" spans="10:36" hidden="1" x14ac:dyDescent="0.2">
      <c r="J7023" s="555" t="s">
        <v>987</v>
      </c>
      <c r="T7023" s="402"/>
      <c r="U7023" s="402"/>
      <c r="V7023" s="402"/>
      <c r="AG7023" s="402"/>
      <c r="AH7023" s="402"/>
      <c r="AI7023" s="402"/>
      <c r="AJ7023" s="402"/>
    </row>
    <row r="7024" spans="10:36" hidden="1" x14ac:dyDescent="0.2">
      <c r="J7024" s="555" t="s">
        <v>987</v>
      </c>
      <c r="T7024" s="402"/>
      <c r="U7024" s="402"/>
      <c r="V7024" s="402"/>
      <c r="AG7024" s="402"/>
      <c r="AH7024" s="402"/>
      <c r="AI7024" s="402"/>
      <c r="AJ7024" s="402"/>
    </row>
    <row r="7025" spans="10:36" hidden="1" x14ac:dyDescent="0.2">
      <c r="J7025" s="555" t="s">
        <v>987</v>
      </c>
      <c r="T7025" s="402"/>
      <c r="U7025" s="402"/>
      <c r="V7025" s="402"/>
      <c r="AG7025" s="402"/>
      <c r="AH7025" s="402"/>
      <c r="AI7025" s="402"/>
      <c r="AJ7025" s="402"/>
    </row>
    <row r="7026" spans="10:36" hidden="1" x14ac:dyDescent="0.2">
      <c r="J7026" s="555" t="s">
        <v>987</v>
      </c>
      <c r="T7026" s="402"/>
      <c r="U7026" s="402"/>
      <c r="V7026" s="402"/>
      <c r="AG7026" s="402"/>
      <c r="AH7026" s="402"/>
      <c r="AI7026" s="402"/>
      <c r="AJ7026" s="402"/>
    </row>
    <row r="7027" spans="10:36" hidden="1" x14ac:dyDescent="0.2">
      <c r="J7027" s="555" t="s">
        <v>987</v>
      </c>
      <c r="T7027" s="402"/>
      <c r="U7027" s="402"/>
      <c r="V7027" s="402"/>
      <c r="AG7027" s="402"/>
      <c r="AH7027" s="402"/>
      <c r="AI7027" s="402"/>
      <c r="AJ7027" s="402"/>
    </row>
    <row r="7028" spans="10:36" hidden="1" x14ac:dyDescent="0.2">
      <c r="J7028" s="555" t="s">
        <v>987</v>
      </c>
      <c r="T7028" s="402"/>
      <c r="U7028" s="402"/>
      <c r="V7028" s="402"/>
      <c r="AG7028" s="402"/>
      <c r="AH7028" s="402"/>
      <c r="AI7028" s="402"/>
      <c r="AJ7028" s="402"/>
    </row>
    <row r="7029" spans="10:36" hidden="1" x14ac:dyDescent="0.2">
      <c r="J7029" s="555" t="s">
        <v>987</v>
      </c>
      <c r="T7029" s="402"/>
      <c r="U7029" s="402"/>
      <c r="V7029" s="402"/>
      <c r="AG7029" s="402"/>
      <c r="AH7029" s="402"/>
      <c r="AI7029" s="402"/>
      <c r="AJ7029" s="402"/>
    </row>
    <row r="7030" spans="10:36" hidden="1" x14ac:dyDescent="0.2">
      <c r="J7030" s="555" t="s">
        <v>987</v>
      </c>
      <c r="T7030" s="402"/>
      <c r="U7030" s="402"/>
      <c r="V7030" s="402"/>
      <c r="AG7030" s="402"/>
      <c r="AH7030" s="402"/>
      <c r="AI7030" s="402"/>
      <c r="AJ7030" s="402"/>
    </row>
    <row r="7031" spans="10:36" hidden="1" x14ac:dyDescent="0.2">
      <c r="J7031" s="555" t="s">
        <v>987</v>
      </c>
      <c r="T7031" s="402"/>
      <c r="U7031" s="402"/>
      <c r="V7031" s="402"/>
      <c r="AG7031" s="402"/>
      <c r="AH7031" s="402"/>
      <c r="AI7031" s="402"/>
      <c r="AJ7031" s="402"/>
    </row>
    <row r="7032" spans="10:36" hidden="1" x14ac:dyDescent="0.2">
      <c r="J7032" s="555" t="s">
        <v>987</v>
      </c>
      <c r="T7032" s="402"/>
      <c r="U7032" s="402"/>
      <c r="V7032" s="402"/>
      <c r="AG7032" s="402"/>
      <c r="AH7032" s="402"/>
      <c r="AI7032" s="402"/>
      <c r="AJ7032" s="402"/>
    </row>
    <row r="7033" spans="10:36" hidden="1" x14ac:dyDescent="0.2">
      <c r="J7033" s="555" t="s">
        <v>987</v>
      </c>
      <c r="T7033" s="402"/>
      <c r="U7033" s="402"/>
      <c r="V7033" s="402"/>
      <c r="AG7033" s="402"/>
      <c r="AH7033" s="402"/>
      <c r="AI7033" s="402"/>
      <c r="AJ7033" s="402"/>
    </row>
    <row r="7034" spans="10:36" hidden="1" x14ac:dyDescent="0.2">
      <c r="J7034" s="555" t="s">
        <v>987</v>
      </c>
      <c r="T7034" s="402"/>
      <c r="U7034" s="402"/>
      <c r="V7034" s="402"/>
      <c r="AG7034" s="402"/>
      <c r="AH7034" s="402"/>
      <c r="AI7034" s="402"/>
      <c r="AJ7034" s="402"/>
    </row>
    <row r="7035" spans="10:36" hidden="1" x14ac:dyDescent="0.2">
      <c r="J7035" s="555" t="s">
        <v>987</v>
      </c>
      <c r="T7035" s="402"/>
      <c r="U7035" s="402"/>
      <c r="V7035" s="402"/>
      <c r="AG7035" s="402"/>
      <c r="AH7035" s="402"/>
      <c r="AI7035" s="402"/>
      <c r="AJ7035" s="402"/>
    </row>
    <row r="7036" spans="10:36" hidden="1" x14ac:dyDescent="0.2">
      <c r="J7036" s="555" t="s">
        <v>987</v>
      </c>
      <c r="T7036" s="402"/>
      <c r="U7036" s="402"/>
      <c r="V7036" s="402"/>
      <c r="AG7036" s="402"/>
      <c r="AH7036" s="402"/>
      <c r="AI7036" s="402"/>
      <c r="AJ7036" s="402"/>
    </row>
    <row r="7037" spans="10:36" hidden="1" x14ac:dyDescent="0.2">
      <c r="J7037" s="555" t="s">
        <v>987</v>
      </c>
      <c r="T7037" s="402"/>
      <c r="U7037" s="402"/>
      <c r="V7037" s="402"/>
      <c r="AG7037" s="402"/>
      <c r="AH7037" s="402"/>
      <c r="AI7037" s="402"/>
      <c r="AJ7037" s="402"/>
    </row>
    <row r="7038" spans="10:36" hidden="1" x14ac:dyDescent="0.2">
      <c r="J7038" s="555" t="s">
        <v>987</v>
      </c>
      <c r="T7038" s="402"/>
      <c r="U7038" s="402"/>
      <c r="V7038" s="402"/>
      <c r="AG7038" s="402"/>
      <c r="AH7038" s="402"/>
      <c r="AI7038" s="402"/>
      <c r="AJ7038" s="402"/>
    </row>
    <row r="7039" spans="10:36" hidden="1" x14ac:dyDescent="0.2">
      <c r="J7039" s="555" t="s">
        <v>987</v>
      </c>
      <c r="T7039" s="402"/>
      <c r="U7039" s="402"/>
      <c r="V7039" s="402"/>
      <c r="AG7039" s="402"/>
      <c r="AH7039" s="402"/>
      <c r="AI7039" s="402"/>
      <c r="AJ7039" s="402"/>
    </row>
    <row r="7040" spans="10:36" hidden="1" x14ac:dyDescent="0.2">
      <c r="J7040" s="555" t="s">
        <v>987</v>
      </c>
      <c r="T7040" s="402"/>
      <c r="U7040" s="402"/>
      <c r="V7040" s="402"/>
      <c r="AG7040" s="402"/>
      <c r="AH7040" s="402"/>
      <c r="AI7040" s="402"/>
      <c r="AJ7040" s="402"/>
    </row>
    <row r="7041" spans="10:36" hidden="1" x14ac:dyDescent="0.2">
      <c r="J7041" s="555" t="s">
        <v>987</v>
      </c>
      <c r="T7041" s="402"/>
      <c r="U7041" s="402"/>
      <c r="V7041" s="402"/>
      <c r="AG7041" s="402"/>
      <c r="AH7041" s="402"/>
      <c r="AI7041" s="402"/>
      <c r="AJ7041" s="402"/>
    </row>
    <row r="7042" spans="10:36" hidden="1" x14ac:dyDescent="0.2">
      <c r="J7042" s="555" t="s">
        <v>987</v>
      </c>
      <c r="T7042" s="402"/>
      <c r="U7042" s="402"/>
      <c r="V7042" s="402"/>
      <c r="AG7042" s="402"/>
      <c r="AH7042" s="402"/>
      <c r="AI7042" s="402"/>
      <c r="AJ7042" s="402"/>
    </row>
    <row r="7043" spans="10:36" hidden="1" x14ac:dyDescent="0.2">
      <c r="J7043" s="555" t="s">
        <v>987</v>
      </c>
      <c r="T7043" s="402"/>
      <c r="U7043" s="402"/>
      <c r="V7043" s="402"/>
      <c r="AG7043" s="402"/>
      <c r="AH7043" s="402"/>
      <c r="AI7043" s="402"/>
      <c r="AJ7043" s="402"/>
    </row>
    <row r="7044" spans="10:36" hidden="1" x14ac:dyDescent="0.2">
      <c r="J7044" s="555" t="s">
        <v>987</v>
      </c>
      <c r="T7044" s="402"/>
      <c r="U7044" s="402"/>
      <c r="V7044" s="402"/>
      <c r="AG7044" s="402"/>
      <c r="AH7044" s="402"/>
      <c r="AI7044" s="402"/>
      <c r="AJ7044" s="402"/>
    </row>
    <row r="7045" spans="10:36" hidden="1" x14ac:dyDescent="0.2">
      <c r="J7045" s="555" t="s">
        <v>987</v>
      </c>
      <c r="T7045" s="402"/>
      <c r="U7045" s="402"/>
      <c r="V7045" s="402"/>
      <c r="AG7045" s="402"/>
      <c r="AH7045" s="402"/>
      <c r="AI7045" s="402"/>
      <c r="AJ7045" s="402"/>
    </row>
    <row r="7046" spans="10:36" hidden="1" x14ac:dyDescent="0.2">
      <c r="J7046" s="555" t="s">
        <v>987</v>
      </c>
      <c r="T7046" s="402"/>
      <c r="U7046" s="402"/>
      <c r="V7046" s="402"/>
      <c r="AG7046" s="402"/>
      <c r="AH7046" s="402"/>
      <c r="AI7046" s="402"/>
      <c r="AJ7046" s="402"/>
    </row>
    <row r="7047" spans="10:36" hidden="1" x14ac:dyDescent="0.2">
      <c r="J7047" s="555" t="s">
        <v>987</v>
      </c>
      <c r="T7047" s="402"/>
      <c r="U7047" s="402"/>
      <c r="V7047" s="402"/>
      <c r="AG7047" s="402"/>
      <c r="AH7047" s="402"/>
      <c r="AI7047" s="402"/>
      <c r="AJ7047" s="402"/>
    </row>
    <row r="7048" spans="10:36" hidden="1" x14ac:dyDescent="0.2">
      <c r="J7048" s="555" t="s">
        <v>987</v>
      </c>
      <c r="T7048" s="402"/>
      <c r="U7048" s="402"/>
      <c r="V7048" s="402"/>
      <c r="AG7048" s="402"/>
      <c r="AH7048" s="402"/>
      <c r="AI7048" s="402"/>
      <c r="AJ7048" s="402"/>
    </row>
    <row r="7049" spans="10:36" hidden="1" x14ac:dyDescent="0.2">
      <c r="J7049" s="555" t="s">
        <v>987</v>
      </c>
      <c r="T7049" s="402"/>
      <c r="U7049" s="402"/>
      <c r="V7049" s="402"/>
      <c r="AG7049" s="402"/>
      <c r="AH7049" s="402"/>
      <c r="AI7049" s="402"/>
      <c r="AJ7049" s="402"/>
    </row>
    <row r="7050" spans="10:36" hidden="1" x14ac:dyDescent="0.2">
      <c r="J7050" s="555" t="s">
        <v>987</v>
      </c>
      <c r="T7050" s="402"/>
      <c r="U7050" s="402"/>
      <c r="V7050" s="402"/>
      <c r="AG7050" s="402"/>
      <c r="AH7050" s="402"/>
      <c r="AI7050" s="402"/>
      <c r="AJ7050" s="402"/>
    </row>
    <row r="7051" spans="10:36" hidden="1" x14ac:dyDescent="0.2">
      <c r="J7051" s="555" t="s">
        <v>987</v>
      </c>
      <c r="T7051" s="402"/>
      <c r="U7051" s="402"/>
      <c r="V7051" s="402"/>
      <c r="AG7051" s="402"/>
      <c r="AH7051" s="402"/>
      <c r="AI7051" s="402"/>
      <c r="AJ7051" s="402"/>
    </row>
    <row r="7052" spans="10:36" hidden="1" x14ac:dyDescent="0.2">
      <c r="J7052" s="555" t="s">
        <v>987</v>
      </c>
      <c r="T7052" s="402"/>
      <c r="U7052" s="402"/>
      <c r="V7052" s="402"/>
      <c r="AG7052" s="402"/>
      <c r="AH7052" s="402"/>
      <c r="AI7052" s="402"/>
      <c r="AJ7052" s="402"/>
    </row>
    <row r="7053" spans="10:36" hidden="1" x14ac:dyDescent="0.2">
      <c r="J7053" s="555" t="s">
        <v>987</v>
      </c>
      <c r="T7053" s="402"/>
      <c r="U7053" s="402"/>
      <c r="V7053" s="402"/>
      <c r="AG7053" s="402"/>
      <c r="AH7053" s="402"/>
      <c r="AI7053" s="402"/>
      <c r="AJ7053" s="402"/>
    </row>
    <row r="7054" spans="10:36" hidden="1" x14ac:dyDescent="0.2">
      <c r="J7054" s="555" t="s">
        <v>987</v>
      </c>
      <c r="T7054" s="402"/>
      <c r="U7054" s="402"/>
      <c r="V7054" s="402"/>
      <c r="AG7054" s="402"/>
      <c r="AH7054" s="402"/>
      <c r="AI7054" s="402"/>
      <c r="AJ7054" s="402"/>
    </row>
    <row r="7055" spans="10:36" hidden="1" x14ac:dyDescent="0.2">
      <c r="J7055" s="555" t="s">
        <v>987</v>
      </c>
      <c r="T7055" s="402"/>
      <c r="U7055" s="402"/>
      <c r="V7055" s="402"/>
      <c r="AG7055" s="402"/>
      <c r="AH7055" s="402"/>
      <c r="AI7055" s="402"/>
      <c r="AJ7055" s="402"/>
    </row>
    <row r="7056" spans="10:36" hidden="1" x14ac:dyDescent="0.2">
      <c r="J7056" s="555" t="s">
        <v>987</v>
      </c>
      <c r="T7056" s="402"/>
      <c r="U7056" s="402"/>
      <c r="V7056" s="402"/>
      <c r="AG7056" s="402"/>
      <c r="AH7056" s="402"/>
      <c r="AI7056" s="402"/>
      <c r="AJ7056" s="402"/>
    </row>
    <row r="7057" spans="10:36" hidden="1" x14ac:dyDescent="0.2">
      <c r="J7057" s="555" t="s">
        <v>987</v>
      </c>
      <c r="T7057" s="402"/>
      <c r="U7057" s="402"/>
      <c r="V7057" s="402"/>
      <c r="AG7057" s="402"/>
      <c r="AH7057" s="402"/>
      <c r="AI7057" s="402"/>
      <c r="AJ7057" s="402"/>
    </row>
    <row r="7058" spans="10:36" hidden="1" x14ac:dyDescent="0.2">
      <c r="J7058" s="555" t="s">
        <v>987</v>
      </c>
      <c r="T7058" s="402"/>
      <c r="U7058" s="402"/>
      <c r="V7058" s="402"/>
      <c r="AG7058" s="402"/>
      <c r="AH7058" s="402"/>
      <c r="AI7058" s="402"/>
      <c r="AJ7058" s="402"/>
    </row>
    <row r="7059" spans="10:36" hidden="1" x14ac:dyDescent="0.2">
      <c r="J7059" s="555" t="s">
        <v>987</v>
      </c>
      <c r="T7059" s="402"/>
      <c r="U7059" s="402"/>
      <c r="V7059" s="402"/>
      <c r="AG7059" s="402"/>
      <c r="AH7059" s="402"/>
      <c r="AI7059" s="402"/>
      <c r="AJ7059" s="402"/>
    </row>
    <row r="7060" spans="10:36" hidden="1" x14ac:dyDescent="0.2">
      <c r="J7060" s="555" t="s">
        <v>987</v>
      </c>
      <c r="T7060" s="402"/>
      <c r="U7060" s="402"/>
      <c r="V7060" s="402"/>
      <c r="AG7060" s="402"/>
      <c r="AH7060" s="402"/>
      <c r="AI7060" s="402"/>
      <c r="AJ7060" s="402"/>
    </row>
    <row r="7061" spans="10:36" hidden="1" x14ac:dyDescent="0.2">
      <c r="J7061" s="555" t="s">
        <v>987</v>
      </c>
      <c r="T7061" s="402"/>
      <c r="U7061" s="402"/>
      <c r="V7061" s="402"/>
      <c r="AG7061" s="402"/>
      <c r="AH7061" s="402"/>
      <c r="AI7061" s="402"/>
      <c r="AJ7061" s="402"/>
    </row>
    <row r="7062" spans="10:36" hidden="1" x14ac:dyDescent="0.2">
      <c r="J7062" s="555" t="s">
        <v>987</v>
      </c>
      <c r="T7062" s="402"/>
      <c r="U7062" s="402"/>
      <c r="V7062" s="402"/>
      <c r="AG7062" s="402"/>
      <c r="AH7062" s="402"/>
      <c r="AI7062" s="402"/>
      <c r="AJ7062" s="402"/>
    </row>
    <row r="7063" spans="10:36" hidden="1" x14ac:dyDescent="0.2">
      <c r="J7063" s="555" t="s">
        <v>987</v>
      </c>
      <c r="T7063" s="402"/>
      <c r="U7063" s="402"/>
      <c r="V7063" s="402"/>
      <c r="AG7063" s="402"/>
      <c r="AH7063" s="402"/>
      <c r="AI7063" s="402"/>
      <c r="AJ7063" s="402"/>
    </row>
    <row r="7064" spans="10:36" hidden="1" x14ac:dyDescent="0.2">
      <c r="J7064" s="555" t="s">
        <v>987</v>
      </c>
      <c r="T7064" s="402"/>
      <c r="U7064" s="402"/>
      <c r="V7064" s="402"/>
      <c r="AG7064" s="402"/>
      <c r="AH7064" s="402"/>
      <c r="AI7064" s="402"/>
      <c r="AJ7064" s="402"/>
    </row>
    <row r="7065" spans="10:36" hidden="1" x14ac:dyDescent="0.2">
      <c r="J7065" s="555" t="s">
        <v>987</v>
      </c>
      <c r="T7065" s="402"/>
      <c r="U7065" s="402"/>
      <c r="V7065" s="402"/>
      <c r="AG7065" s="402"/>
      <c r="AH7065" s="402"/>
      <c r="AI7065" s="402"/>
      <c r="AJ7065" s="402"/>
    </row>
    <row r="7066" spans="10:36" hidden="1" x14ac:dyDescent="0.2">
      <c r="J7066" s="555" t="s">
        <v>987</v>
      </c>
      <c r="T7066" s="402"/>
      <c r="U7066" s="402"/>
      <c r="V7066" s="402"/>
      <c r="AG7066" s="402"/>
      <c r="AH7066" s="402"/>
      <c r="AI7066" s="402"/>
      <c r="AJ7066" s="402"/>
    </row>
    <row r="7067" spans="10:36" hidden="1" x14ac:dyDescent="0.2">
      <c r="J7067" s="555" t="s">
        <v>987</v>
      </c>
      <c r="T7067" s="402"/>
      <c r="U7067" s="402"/>
      <c r="V7067" s="402"/>
      <c r="AG7067" s="402"/>
      <c r="AH7067" s="402"/>
      <c r="AI7067" s="402"/>
      <c r="AJ7067" s="402"/>
    </row>
    <row r="7068" spans="10:36" hidden="1" x14ac:dyDescent="0.2">
      <c r="J7068" s="555" t="s">
        <v>987</v>
      </c>
      <c r="T7068" s="402"/>
      <c r="U7068" s="402"/>
      <c r="V7068" s="402"/>
      <c r="AG7068" s="402"/>
      <c r="AH7068" s="402"/>
      <c r="AI7068" s="402"/>
      <c r="AJ7068" s="402"/>
    </row>
    <row r="7069" spans="10:36" hidden="1" x14ac:dyDescent="0.2">
      <c r="J7069" s="555" t="s">
        <v>987</v>
      </c>
      <c r="T7069" s="402"/>
      <c r="U7069" s="402"/>
      <c r="V7069" s="402"/>
      <c r="AG7069" s="402"/>
      <c r="AH7069" s="402"/>
      <c r="AI7069" s="402"/>
      <c r="AJ7069" s="402"/>
    </row>
    <row r="7070" spans="10:36" hidden="1" x14ac:dyDescent="0.2">
      <c r="J7070" s="555" t="s">
        <v>987</v>
      </c>
      <c r="T7070" s="402"/>
      <c r="U7070" s="402"/>
      <c r="V7070" s="402"/>
      <c r="AG7070" s="402"/>
      <c r="AH7070" s="402"/>
      <c r="AI7070" s="402"/>
      <c r="AJ7070" s="402"/>
    </row>
    <row r="7071" spans="10:36" hidden="1" x14ac:dyDescent="0.2">
      <c r="J7071" s="555" t="s">
        <v>987</v>
      </c>
      <c r="T7071" s="402"/>
      <c r="U7071" s="402"/>
      <c r="V7071" s="402"/>
      <c r="AG7071" s="402"/>
      <c r="AH7071" s="402"/>
      <c r="AI7071" s="402"/>
      <c r="AJ7071" s="402"/>
    </row>
    <row r="7072" spans="10:36" hidden="1" x14ac:dyDescent="0.2">
      <c r="J7072" s="555" t="s">
        <v>987</v>
      </c>
      <c r="T7072" s="402"/>
      <c r="U7072" s="402"/>
      <c r="V7072" s="402"/>
      <c r="AG7072" s="402"/>
      <c r="AH7072" s="402"/>
      <c r="AI7072" s="402"/>
      <c r="AJ7072" s="402"/>
    </row>
    <row r="7073" spans="10:36" hidden="1" x14ac:dyDescent="0.2">
      <c r="J7073" s="555" t="s">
        <v>987</v>
      </c>
      <c r="T7073" s="402"/>
      <c r="U7073" s="402"/>
      <c r="V7073" s="402"/>
      <c r="AG7073" s="402"/>
      <c r="AH7073" s="402"/>
      <c r="AI7073" s="402"/>
      <c r="AJ7073" s="402"/>
    </row>
    <row r="7074" spans="10:36" hidden="1" x14ac:dyDescent="0.2">
      <c r="J7074" s="555" t="s">
        <v>987</v>
      </c>
      <c r="T7074" s="402"/>
      <c r="U7074" s="402"/>
      <c r="V7074" s="402"/>
      <c r="AG7074" s="402"/>
      <c r="AH7074" s="402"/>
      <c r="AI7074" s="402"/>
      <c r="AJ7074" s="402"/>
    </row>
    <row r="7075" spans="10:36" hidden="1" x14ac:dyDescent="0.2">
      <c r="J7075" s="555" t="s">
        <v>987</v>
      </c>
      <c r="T7075" s="402"/>
      <c r="U7075" s="402"/>
      <c r="V7075" s="402"/>
      <c r="AG7075" s="402"/>
      <c r="AH7075" s="402"/>
      <c r="AI7075" s="402"/>
      <c r="AJ7075" s="402"/>
    </row>
    <row r="7076" spans="10:36" hidden="1" x14ac:dyDescent="0.2">
      <c r="J7076" s="555" t="s">
        <v>987</v>
      </c>
      <c r="T7076" s="402"/>
      <c r="U7076" s="402"/>
      <c r="V7076" s="402"/>
      <c r="AG7076" s="402"/>
      <c r="AH7076" s="402"/>
      <c r="AI7076" s="402"/>
      <c r="AJ7076" s="402"/>
    </row>
    <row r="7077" spans="10:36" hidden="1" x14ac:dyDescent="0.2">
      <c r="J7077" s="555" t="s">
        <v>987</v>
      </c>
      <c r="T7077" s="402"/>
      <c r="U7077" s="402"/>
      <c r="V7077" s="402"/>
      <c r="AG7077" s="402"/>
      <c r="AH7077" s="402"/>
      <c r="AI7077" s="402"/>
      <c r="AJ7077" s="402"/>
    </row>
    <row r="7078" spans="10:36" hidden="1" x14ac:dyDescent="0.2">
      <c r="J7078" s="555" t="s">
        <v>987</v>
      </c>
      <c r="T7078" s="402"/>
      <c r="U7078" s="402"/>
      <c r="V7078" s="402"/>
      <c r="AG7078" s="402"/>
      <c r="AH7078" s="402"/>
      <c r="AI7078" s="402"/>
      <c r="AJ7078" s="402"/>
    </row>
    <row r="7079" spans="10:36" hidden="1" x14ac:dyDescent="0.2">
      <c r="J7079" s="555" t="s">
        <v>987</v>
      </c>
      <c r="T7079" s="402"/>
      <c r="U7079" s="402"/>
      <c r="V7079" s="402"/>
      <c r="AG7079" s="402"/>
      <c r="AH7079" s="402"/>
      <c r="AI7079" s="402"/>
      <c r="AJ7079" s="402"/>
    </row>
    <row r="7080" spans="10:36" hidden="1" x14ac:dyDescent="0.2">
      <c r="J7080" s="555" t="s">
        <v>987</v>
      </c>
      <c r="T7080" s="402"/>
      <c r="U7080" s="402"/>
      <c r="V7080" s="402"/>
      <c r="AG7080" s="402"/>
      <c r="AH7080" s="402"/>
      <c r="AI7080" s="402"/>
      <c r="AJ7080" s="402"/>
    </row>
    <row r="7081" spans="10:36" hidden="1" x14ac:dyDescent="0.2">
      <c r="J7081" s="555" t="s">
        <v>987</v>
      </c>
      <c r="T7081" s="402"/>
      <c r="U7081" s="402"/>
      <c r="V7081" s="402"/>
      <c r="AG7081" s="402"/>
      <c r="AH7081" s="402"/>
      <c r="AI7081" s="402"/>
      <c r="AJ7081" s="402"/>
    </row>
    <row r="7082" spans="10:36" hidden="1" x14ac:dyDescent="0.2">
      <c r="J7082" s="555" t="s">
        <v>987</v>
      </c>
      <c r="T7082" s="402"/>
      <c r="U7082" s="402"/>
      <c r="V7082" s="402"/>
      <c r="AG7082" s="402"/>
      <c r="AH7082" s="402"/>
      <c r="AI7082" s="402"/>
      <c r="AJ7082" s="402"/>
    </row>
    <row r="7083" spans="10:36" hidden="1" x14ac:dyDescent="0.2">
      <c r="J7083" s="555" t="s">
        <v>987</v>
      </c>
      <c r="T7083" s="402"/>
      <c r="U7083" s="402"/>
      <c r="V7083" s="402"/>
      <c r="AG7083" s="402"/>
      <c r="AH7083" s="402"/>
      <c r="AI7083" s="402"/>
      <c r="AJ7083" s="402"/>
    </row>
    <row r="7084" spans="10:36" hidden="1" x14ac:dyDescent="0.2">
      <c r="J7084" s="555" t="s">
        <v>987</v>
      </c>
      <c r="T7084" s="402"/>
      <c r="U7084" s="402"/>
      <c r="V7084" s="402"/>
      <c r="AG7084" s="402"/>
      <c r="AH7084" s="402"/>
      <c r="AI7084" s="402"/>
      <c r="AJ7084" s="402"/>
    </row>
    <row r="7085" spans="10:36" hidden="1" x14ac:dyDescent="0.2">
      <c r="J7085" s="555" t="s">
        <v>987</v>
      </c>
      <c r="T7085" s="402"/>
      <c r="U7085" s="402"/>
      <c r="V7085" s="402"/>
      <c r="AG7085" s="402"/>
      <c r="AH7085" s="402"/>
      <c r="AI7085" s="402"/>
      <c r="AJ7085" s="402"/>
    </row>
    <row r="7086" spans="10:36" hidden="1" x14ac:dyDescent="0.2">
      <c r="J7086" s="555" t="s">
        <v>987</v>
      </c>
      <c r="T7086" s="402"/>
      <c r="U7086" s="402"/>
      <c r="V7086" s="402"/>
      <c r="AG7086" s="402"/>
      <c r="AH7086" s="402"/>
      <c r="AI7086" s="402"/>
      <c r="AJ7086" s="402"/>
    </row>
    <row r="7087" spans="10:36" hidden="1" x14ac:dyDescent="0.2">
      <c r="J7087" s="555" t="s">
        <v>987</v>
      </c>
      <c r="T7087" s="402"/>
      <c r="U7087" s="402"/>
      <c r="V7087" s="402"/>
      <c r="AG7087" s="402"/>
      <c r="AH7087" s="402"/>
      <c r="AI7087" s="402"/>
      <c r="AJ7087" s="402"/>
    </row>
    <row r="7088" spans="10:36" hidden="1" x14ac:dyDescent="0.2">
      <c r="J7088" s="555" t="s">
        <v>987</v>
      </c>
      <c r="T7088" s="402"/>
      <c r="U7088" s="402"/>
      <c r="V7088" s="402"/>
      <c r="AG7088" s="402"/>
      <c r="AH7088" s="402"/>
      <c r="AI7088" s="402"/>
      <c r="AJ7088" s="402"/>
    </row>
    <row r="7089" spans="10:36" hidden="1" x14ac:dyDescent="0.2">
      <c r="J7089" s="555" t="s">
        <v>987</v>
      </c>
      <c r="T7089" s="402"/>
      <c r="U7089" s="402"/>
      <c r="V7089" s="402"/>
      <c r="AG7089" s="402"/>
      <c r="AH7089" s="402"/>
      <c r="AI7089" s="402"/>
      <c r="AJ7089" s="402"/>
    </row>
    <row r="7090" spans="10:36" hidden="1" x14ac:dyDescent="0.2">
      <c r="J7090" s="555" t="s">
        <v>987</v>
      </c>
      <c r="T7090" s="402"/>
      <c r="U7090" s="402"/>
      <c r="V7090" s="402"/>
      <c r="AG7090" s="402"/>
      <c r="AH7090" s="402"/>
      <c r="AI7090" s="402"/>
      <c r="AJ7090" s="402"/>
    </row>
    <row r="7091" spans="10:36" hidden="1" x14ac:dyDescent="0.2">
      <c r="J7091" s="555" t="s">
        <v>987</v>
      </c>
      <c r="T7091" s="402"/>
      <c r="U7091" s="402"/>
      <c r="V7091" s="402"/>
      <c r="AG7091" s="402"/>
      <c r="AH7091" s="402"/>
      <c r="AI7091" s="402"/>
      <c r="AJ7091" s="402"/>
    </row>
    <row r="7092" spans="10:36" hidden="1" x14ac:dyDescent="0.2">
      <c r="J7092" s="555" t="s">
        <v>987</v>
      </c>
      <c r="T7092" s="402"/>
      <c r="U7092" s="402"/>
      <c r="V7092" s="402"/>
      <c r="AG7092" s="402"/>
      <c r="AH7092" s="402"/>
      <c r="AI7092" s="402"/>
      <c r="AJ7092" s="402"/>
    </row>
    <row r="7093" spans="10:36" hidden="1" x14ac:dyDescent="0.2">
      <c r="J7093" s="555" t="s">
        <v>987</v>
      </c>
      <c r="T7093" s="402"/>
      <c r="U7093" s="402"/>
      <c r="V7093" s="402"/>
      <c r="AG7093" s="402"/>
      <c r="AH7093" s="402"/>
      <c r="AI7093" s="402"/>
      <c r="AJ7093" s="402"/>
    </row>
    <row r="7094" spans="10:36" hidden="1" x14ac:dyDescent="0.2">
      <c r="J7094" s="555" t="s">
        <v>987</v>
      </c>
      <c r="T7094" s="402"/>
      <c r="U7094" s="402"/>
      <c r="V7094" s="402"/>
      <c r="AG7094" s="402"/>
      <c r="AH7094" s="402"/>
      <c r="AI7094" s="402"/>
      <c r="AJ7094" s="402"/>
    </row>
    <row r="7095" spans="10:36" hidden="1" x14ac:dyDescent="0.2">
      <c r="J7095" s="555" t="s">
        <v>987</v>
      </c>
      <c r="T7095" s="402"/>
      <c r="U7095" s="402"/>
      <c r="V7095" s="402"/>
      <c r="AG7095" s="402"/>
      <c r="AH7095" s="402"/>
      <c r="AI7095" s="402"/>
      <c r="AJ7095" s="402"/>
    </row>
    <row r="7096" spans="10:36" hidden="1" x14ac:dyDescent="0.2">
      <c r="J7096" s="555" t="s">
        <v>987</v>
      </c>
      <c r="T7096" s="402"/>
      <c r="U7096" s="402"/>
      <c r="V7096" s="402"/>
      <c r="AG7096" s="402"/>
      <c r="AH7096" s="402"/>
      <c r="AI7096" s="402"/>
      <c r="AJ7096" s="402"/>
    </row>
    <row r="7097" spans="10:36" hidden="1" x14ac:dyDescent="0.2">
      <c r="J7097" s="555" t="s">
        <v>987</v>
      </c>
      <c r="T7097" s="402"/>
      <c r="U7097" s="402"/>
      <c r="V7097" s="402"/>
      <c r="AG7097" s="402"/>
      <c r="AH7097" s="402"/>
      <c r="AI7097" s="402"/>
      <c r="AJ7097" s="402"/>
    </row>
    <row r="7098" spans="10:36" hidden="1" x14ac:dyDescent="0.2">
      <c r="J7098" s="555" t="s">
        <v>987</v>
      </c>
      <c r="T7098" s="402"/>
      <c r="U7098" s="402"/>
      <c r="V7098" s="402"/>
      <c r="AG7098" s="402"/>
      <c r="AH7098" s="402"/>
      <c r="AI7098" s="402"/>
      <c r="AJ7098" s="402"/>
    </row>
    <row r="7099" spans="10:36" hidden="1" x14ac:dyDescent="0.2">
      <c r="J7099" s="555" t="s">
        <v>987</v>
      </c>
      <c r="T7099" s="402"/>
      <c r="U7099" s="402"/>
      <c r="V7099" s="402"/>
      <c r="AG7099" s="402"/>
      <c r="AH7099" s="402"/>
      <c r="AI7099" s="402"/>
      <c r="AJ7099" s="402"/>
    </row>
    <row r="7100" spans="10:36" hidden="1" x14ac:dyDescent="0.2">
      <c r="J7100" s="555" t="s">
        <v>987</v>
      </c>
      <c r="T7100" s="402"/>
      <c r="U7100" s="402"/>
      <c r="V7100" s="402"/>
      <c r="AG7100" s="402"/>
      <c r="AH7100" s="402"/>
      <c r="AI7100" s="402"/>
      <c r="AJ7100" s="402"/>
    </row>
    <row r="7101" spans="10:36" hidden="1" x14ac:dyDescent="0.2">
      <c r="J7101" s="555" t="s">
        <v>987</v>
      </c>
      <c r="T7101" s="402"/>
      <c r="U7101" s="402"/>
      <c r="V7101" s="402"/>
      <c r="AG7101" s="402"/>
      <c r="AH7101" s="402"/>
      <c r="AI7101" s="402"/>
      <c r="AJ7101" s="402"/>
    </row>
    <row r="7102" spans="10:36" hidden="1" x14ac:dyDescent="0.2">
      <c r="J7102" s="555" t="s">
        <v>987</v>
      </c>
      <c r="T7102" s="402"/>
      <c r="U7102" s="402"/>
      <c r="V7102" s="402"/>
      <c r="AG7102" s="402"/>
      <c r="AH7102" s="402"/>
      <c r="AI7102" s="402"/>
      <c r="AJ7102" s="402"/>
    </row>
    <row r="7103" spans="10:36" hidden="1" x14ac:dyDescent="0.2">
      <c r="J7103" s="555" t="s">
        <v>987</v>
      </c>
      <c r="T7103" s="402"/>
      <c r="U7103" s="402"/>
      <c r="V7103" s="402"/>
      <c r="AG7103" s="402"/>
      <c r="AH7103" s="402"/>
      <c r="AI7103" s="402"/>
      <c r="AJ7103" s="402"/>
    </row>
    <row r="7104" spans="10:36" hidden="1" x14ac:dyDescent="0.2">
      <c r="J7104" s="555" t="s">
        <v>987</v>
      </c>
      <c r="T7104" s="402"/>
      <c r="U7104" s="402"/>
      <c r="V7104" s="402"/>
      <c r="AG7104" s="402"/>
      <c r="AH7104" s="402"/>
      <c r="AI7104" s="402"/>
      <c r="AJ7104" s="402"/>
    </row>
    <row r="7105" spans="10:36" hidden="1" x14ac:dyDescent="0.2">
      <c r="J7105" s="555" t="s">
        <v>987</v>
      </c>
      <c r="T7105" s="402"/>
      <c r="U7105" s="402"/>
      <c r="V7105" s="402"/>
      <c r="AG7105" s="402"/>
      <c r="AH7105" s="402"/>
      <c r="AI7105" s="402"/>
      <c r="AJ7105" s="402"/>
    </row>
    <row r="7106" spans="10:36" hidden="1" x14ac:dyDescent="0.2">
      <c r="J7106" s="555" t="s">
        <v>987</v>
      </c>
      <c r="T7106" s="402"/>
      <c r="U7106" s="402"/>
      <c r="V7106" s="402"/>
      <c r="AG7106" s="402"/>
      <c r="AH7106" s="402"/>
      <c r="AI7106" s="402"/>
      <c r="AJ7106" s="402"/>
    </row>
    <row r="7107" spans="10:36" hidden="1" x14ac:dyDescent="0.2">
      <c r="J7107" s="555" t="s">
        <v>987</v>
      </c>
      <c r="T7107" s="402"/>
      <c r="U7107" s="402"/>
      <c r="V7107" s="402"/>
      <c r="AG7107" s="402"/>
      <c r="AH7107" s="402"/>
      <c r="AI7107" s="402"/>
      <c r="AJ7107" s="402"/>
    </row>
    <row r="7108" spans="10:36" hidden="1" x14ac:dyDescent="0.2">
      <c r="J7108" s="555" t="s">
        <v>987</v>
      </c>
      <c r="T7108" s="402"/>
      <c r="U7108" s="402"/>
      <c r="V7108" s="402"/>
      <c r="AG7108" s="402"/>
      <c r="AH7108" s="402"/>
      <c r="AI7108" s="402"/>
      <c r="AJ7108" s="402"/>
    </row>
    <row r="7109" spans="10:36" hidden="1" x14ac:dyDescent="0.2">
      <c r="J7109" s="555" t="s">
        <v>987</v>
      </c>
      <c r="T7109" s="402"/>
      <c r="U7109" s="402"/>
      <c r="V7109" s="402"/>
      <c r="AG7109" s="402"/>
      <c r="AH7109" s="402"/>
      <c r="AI7109" s="402"/>
      <c r="AJ7109" s="402"/>
    </row>
    <row r="7110" spans="10:36" hidden="1" x14ac:dyDescent="0.2">
      <c r="J7110" s="555" t="s">
        <v>987</v>
      </c>
      <c r="T7110" s="402"/>
      <c r="U7110" s="402"/>
      <c r="V7110" s="402"/>
      <c r="AG7110" s="402"/>
      <c r="AH7110" s="402"/>
      <c r="AI7110" s="402"/>
      <c r="AJ7110" s="402"/>
    </row>
    <row r="7111" spans="10:36" hidden="1" x14ac:dyDescent="0.2">
      <c r="J7111" s="555" t="s">
        <v>987</v>
      </c>
      <c r="T7111" s="402"/>
      <c r="U7111" s="402"/>
      <c r="V7111" s="402"/>
      <c r="AG7111" s="402"/>
      <c r="AH7111" s="402"/>
      <c r="AI7111" s="402"/>
      <c r="AJ7111" s="402"/>
    </row>
    <row r="7112" spans="10:36" hidden="1" x14ac:dyDescent="0.2">
      <c r="J7112" s="555" t="s">
        <v>987</v>
      </c>
      <c r="T7112" s="402"/>
      <c r="U7112" s="402"/>
      <c r="V7112" s="402"/>
      <c r="AG7112" s="402"/>
      <c r="AH7112" s="402"/>
      <c r="AI7112" s="402"/>
      <c r="AJ7112" s="402"/>
    </row>
    <row r="7113" spans="10:36" hidden="1" x14ac:dyDescent="0.2">
      <c r="J7113" s="555" t="s">
        <v>987</v>
      </c>
      <c r="T7113" s="402"/>
      <c r="U7113" s="402"/>
      <c r="V7113" s="402"/>
      <c r="AG7113" s="402"/>
      <c r="AH7113" s="402"/>
      <c r="AI7113" s="402"/>
      <c r="AJ7113" s="402"/>
    </row>
    <row r="7114" spans="10:36" hidden="1" x14ac:dyDescent="0.2">
      <c r="J7114" s="555" t="s">
        <v>987</v>
      </c>
      <c r="T7114" s="402"/>
      <c r="U7114" s="402"/>
      <c r="V7114" s="402"/>
      <c r="AG7114" s="402"/>
      <c r="AH7114" s="402"/>
      <c r="AI7114" s="402"/>
      <c r="AJ7114" s="402"/>
    </row>
    <row r="7115" spans="10:36" hidden="1" x14ac:dyDescent="0.2">
      <c r="J7115" s="555" t="s">
        <v>987</v>
      </c>
      <c r="T7115" s="402"/>
      <c r="U7115" s="402"/>
      <c r="V7115" s="402"/>
      <c r="AG7115" s="402"/>
      <c r="AH7115" s="402"/>
      <c r="AI7115" s="402"/>
      <c r="AJ7115" s="402"/>
    </row>
    <row r="7116" spans="10:36" hidden="1" x14ac:dyDescent="0.2">
      <c r="J7116" s="555" t="s">
        <v>987</v>
      </c>
      <c r="T7116" s="402"/>
      <c r="U7116" s="402"/>
      <c r="V7116" s="402"/>
      <c r="AG7116" s="402"/>
      <c r="AH7116" s="402"/>
      <c r="AI7116" s="402"/>
      <c r="AJ7116" s="402"/>
    </row>
    <row r="7117" spans="10:36" hidden="1" x14ac:dyDescent="0.2">
      <c r="J7117" s="555" t="s">
        <v>987</v>
      </c>
      <c r="T7117" s="402"/>
      <c r="U7117" s="402"/>
      <c r="V7117" s="402"/>
      <c r="AG7117" s="402"/>
      <c r="AH7117" s="402"/>
      <c r="AI7117" s="402"/>
      <c r="AJ7117" s="402"/>
    </row>
    <row r="7118" spans="10:36" hidden="1" x14ac:dyDescent="0.2">
      <c r="J7118" s="555" t="s">
        <v>987</v>
      </c>
      <c r="T7118" s="402"/>
      <c r="U7118" s="402"/>
      <c r="V7118" s="402"/>
      <c r="AG7118" s="402"/>
      <c r="AH7118" s="402"/>
      <c r="AI7118" s="402"/>
      <c r="AJ7118" s="402"/>
    </row>
    <row r="7119" spans="10:36" hidden="1" x14ac:dyDescent="0.2">
      <c r="J7119" s="555" t="s">
        <v>987</v>
      </c>
      <c r="T7119" s="402"/>
      <c r="U7119" s="402"/>
      <c r="V7119" s="402"/>
      <c r="AG7119" s="402"/>
      <c r="AH7119" s="402"/>
      <c r="AI7119" s="402"/>
      <c r="AJ7119" s="402"/>
    </row>
    <row r="7120" spans="10:36" hidden="1" x14ac:dyDescent="0.2">
      <c r="J7120" s="555" t="s">
        <v>987</v>
      </c>
      <c r="T7120" s="402"/>
      <c r="U7120" s="402"/>
      <c r="V7120" s="402"/>
      <c r="AG7120" s="402"/>
      <c r="AH7120" s="402"/>
      <c r="AI7120" s="402"/>
      <c r="AJ7120" s="402"/>
    </row>
    <row r="7121" spans="10:36" hidden="1" x14ac:dyDescent="0.2">
      <c r="J7121" s="555" t="s">
        <v>987</v>
      </c>
      <c r="T7121" s="402"/>
      <c r="U7121" s="402"/>
      <c r="V7121" s="402"/>
      <c r="AG7121" s="402"/>
      <c r="AH7121" s="402"/>
      <c r="AI7121" s="402"/>
      <c r="AJ7121" s="402"/>
    </row>
    <row r="7122" spans="10:36" hidden="1" x14ac:dyDescent="0.2">
      <c r="J7122" s="555" t="s">
        <v>987</v>
      </c>
      <c r="T7122" s="402"/>
      <c r="U7122" s="402"/>
      <c r="V7122" s="402"/>
      <c r="AG7122" s="402"/>
      <c r="AH7122" s="402"/>
      <c r="AI7122" s="402"/>
      <c r="AJ7122" s="402"/>
    </row>
    <row r="7123" spans="10:36" hidden="1" x14ac:dyDescent="0.2">
      <c r="J7123" s="555" t="s">
        <v>987</v>
      </c>
      <c r="T7123" s="402"/>
      <c r="U7123" s="402"/>
      <c r="V7123" s="402"/>
      <c r="AG7123" s="402"/>
      <c r="AH7123" s="402"/>
      <c r="AI7123" s="402"/>
      <c r="AJ7123" s="402"/>
    </row>
    <row r="7124" spans="10:36" hidden="1" x14ac:dyDescent="0.2">
      <c r="J7124" s="555" t="s">
        <v>987</v>
      </c>
      <c r="T7124" s="402"/>
      <c r="U7124" s="402"/>
      <c r="V7124" s="402"/>
      <c r="AG7124" s="402"/>
      <c r="AH7124" s="402"/>
      <c r="AI7124" s="402"/>
      <c r="AJ7124" s="402"/>
    </row>
    <row r="7125" spans="10:36" hidden="1" x14ac:dyDescent="0.2">
      <c r="J7125" s="555" t="s">
        <v>987</v>
      </c>
      <c r="T7125" s="402"/>
      <c r="U7125" s="402"/>
      <c r="V7125" s="402"/>
      <c r="AG7125" s="402"/>
      <c r="AH7125" s="402"/>
      <c r="AI7125" s="402"/>
      <c r="AJ7125" s="402"/>
    </row>
    <row r="7126" spans="10:36" hidden="1" x14ac:dyDescent="0.2">
      <c r="J7126" s="555" t="s">
        <v>987</v>
      </c>
      <c r="T7126" s="402"/>
      <c r="U7126" s="402"/>
      <c r="V7126" s="402"/>
      <c r="AG7126" s="402"/>
      <c r="AH7126" s="402"/>
      <c r="AI7126" s="402"/>
      <c r="AJ7126" s="402"/>
    </row>
    <row r="7127" spans="10:36" hidden="1" x14ac:dyDescent="0.2">
      <c r="J7127" s="555" t="s">
        <v>987</v>
      </c>
      <c r="T7127" s="402"/>
      <c r="U7127" s="402"/>
      <c r="V7127" s="402"/>
      <c r="AG7127" s="402"/>
      <c r="AH7127" s="402"/>
      <c r="AI7127" s="402"/>
      <c r="AJ7127" s="402"/>
    </row>
    <row r="7128" spans="10:36" hidden="1" x14ac:dyDescent="0.2">
      <c r="J7128" s="555" t="s">
        <v>987</v>
      </c>
      <c r="T7128" s="402"/>
      <c r="U7128" s="402"/>
      <c r="V7128" s="402"/>
      <c r="AG7128" s="402"/>
      <c r="AH7128" s="402"/>
      <c r="AI7128" s="402"/>
      <c r="AJ7128" s="402"/>
    </row>
    <row r="7129" spans="10:36" hidden="1" x14ac:dyDescent="0.2">
      <c r="J7129" s="555" t="s">
        <v>987</v>
      </c>
      <c r="T7129" s="402"/>
      <c r="U7129" s="402"/>
      <c r="V7129" s="402"/>
      <c r="AG7129" s="402"/>
      <c r="AH7129" s="402"/>
      <c r="AI7129" s="402"/>
      <c r="AJ7129" s="402"/>
    </row>
    <row r="7130" spans="10:36" hidden="1" x14ac:dyDescent="0.2">
      <c r="J7130" s="555" t="s">
        <v>987</v>
      </c>
      <c r="T7130" s="402"/>
      <c r="U7130" s="402"/>
      <c r="V7130" s="402"/>
      <c r="AG7130" s="402"/>
      <c r="AH7130" s="402"/>
      <c r="AI7130" s="402"/>
      <c r="AJ7130" s="402"/>
    </row>
    <row r="7131" spans="10:36" hidden="1" x14ac:dyDescent="0.2">
      <c r="J7131" s="555" t="s">
        <v>987</v>
      </c>
      <c r="T7131" s="402"/>
      <c r="U7131" s="402"/>
      <c r="V7131" s="402"/>
      <c r="AG7131" s="402"/>
      <c r="AH7131" s="402"/>
      <c r="AI7131" s="402"/>
      <c r="AJ7131" s="402"/>
    </row>
    <row r="7132" spans="10:36" hidden="1" x14ac:dyDescent="0.2">
      <c r="J7132" s="555" t="s">
        <v>987</v>
      </c>
      <c r="T7132" s="402"/>
      <c r="U7132" s="402"/>
      <c r="V7132" s="402"/>
      <c r="AG7132" s="402"/>
      <c r="AH7132" s="402"/>
      <c r="AI7132" s="402"/>
      <c r="AJ7132" s="402"/>
    </row>
    <row r="7133" spans="10:36" hidden="1" x14ac:dyDescent="0.2">
      <c r="J7133" s="555" t="s">
        <v>987</v>
      </c>
      <c r="T7133" s="402"/>
      <c r="U7133" s="402"/>
      <c r="V7133" s="402"/>
      <c r="AG7133" s="402"/>
      <c r="AH7133" s="402"/>
      <c r="AI7133" s="402"/>
      <c r="AJ7133" s="402"/>
    </row>
    <row r="7134" spans="10:36" hidden="1" x14ac:dyDescent="0.2">
      <c r="J7134" s="555" t="s">
        <v>987</v>
      </c>
      <c r="T7134" s="402"/>
      <c r="U7134" s="402"/>
      <c r="V7134" s="402"/>
      <c r="AG7134" s="402"/>
      <c r="AH7134" s="402"/>
      <c r="AI7134" s="402"/>
      <c r="AJ7134" s="402"/>
    </row>
    <row r="7135" spans="10:36" hidden="1" x14ac:dyDescent="0.2">
      <c r="J7135" s="555" t="s">
        <v>987</v>
      </c>
      <c r="T7135" s="402"/>
      <c r="U7135" s="402"/>
      <c r="V7135" s="402"/>
      <c r="AG7135" s="402"/>
      <c r="AH7135" s="402"/>
      <c r="AI7135" s="402"/>
      <c r="AJ7135" s="402"/>
    </row>
    <row r="7136" spans="10:36" hidden="1" x14ac:dyDescent="0.2">
      <c r="J7136" s="555" t="s">
        <v>987</v>
      </c>
      <c r="T7136" s="402"/>
      <c r="U7136" s="402"/>
      <c r="V7136" s="402"/>
      <c r="AG7136" s="402"/>
      <c r="AH7136" s="402"/>
      <c r="AI7136" s="402"/>
      <c r="AJ7136" s="402"/>
    </row>
    <row r="7137" spans="10:36" hidden="1" x14ac:dyDescent="0.2">
      <c r="J7137" s="555" t="s">
        <v>987</v>
      </c>
      <c r="T7137" s="402"/>
      <c r="U7137" s="402"/>
      <c r="V7137" s="402"/>
      <c r="AG7137" s="402"/>
      <c r="AH7137" s="402"/>
      <c r="AI7137" s="402"/>
      <c r="AJ7137" s="402"/>
    </row>
    <row r="7138" spans="10:36" hidden="1" x14ac:dyDescent="0.2">
      <c r="J7138" s="555" t="s">
        <v>987</v>
      </c>
      <c r="T7138" s="402"/>
      <c r="U7138" s="402"/>
      <c r="V7138" s="402"/>
      <c r="AG7138" s="402"/>
      <c r="AH7138" s="402"/>
      <c r="AI7138" s="402"/>
      <c r="AJ7138" s="402"/>
    </row>
    <row r="7139" spans="10:36" hidden="1" x14ac:dyDescent="0.2">
      <c r="J7139" s="555" t="s">
        <v>987</v>
      </c>
      <c r="T7139" s="402"/>
      <c r="U7139" s="402"/>
      <c r="V7139" s="402"/>
      <c r="AG7139" s="402"/>
      <c r="AH7139" s="402"/>
      <c r="AI7139" s="402"/>
      <c r="AJ7139" s="402"/>
    </row>
    <row r="7140" spans="10:36" hidden="1" x14ac:dyDescent="0.2">
      <c r="J7140" s="555" t="s">
        <v>987</v>
      </c>
      <c r="T7140" s="402"/>
      <c r="U7140" s="402"/>
      <c r="V7140" s="402"/>
      <c r="AG7140" s="402"/>
      <c r="AH7140" s="402"/>
      <c r="AI7140" s="402"/>
      <c r="AJ7140" s="402"/>
    </row>
    <row r="7141" spans="10:36" hidden="1" x14ac:dyDescent="0.2">
      <c r="J7141" s="555" t="s">
        <v>987</v>
      </c>
      <c r="T7141" s="402"/>
      <c r="U7141" s="402"/>
      <c r="V7141" s="402"/>
      <c r="AG7141" s="402"/>
      <c r="AH7141" s="402"/>
      <c r="AI7141" s="402"/>
      <c r="AJ7141" s="402"/>
    </row>
    <row r="7142" spans="10:36" hidden="1" x14ac:dyDescent="0.2">
      <c r="J7142" s="555" t="s">
        <v>987</v>
      </c>
      <c r="T7142" s="402"/>
      <c r="U7142" s="402"/>
      <c r="V7142" s="402"/>
      <c r="AG7142" s="402"/>
      <c r="AH7142" s="402"/>
      <c r="AI7142" s="402"/>
      <c r="AJ7142" s="402"/>
    </row>
    <row r="7143" spans="10:36" hidden="1" x14ac:dyDescent="0.2">
      <c r="J7143" s="555" t="s">
        <v>987</v>
      </c>
      <c r="T7143" s="402"/>
      <c r="U7143" s="402"/>
      <c r="V7143" s="402"/>
      <c r="AG7143" s="402"/>
      <c r="AH7143" s="402"/>
      <c r="AI7143" s="402"/>
      <c r="AJ7143" s="402"/>
    </row>
    <row r="7144" spans="10:36" hidden="1" x14ac:dyDescent="0.2">
      <c r="J7144" s="555" t="s">
        <v>987</v>
      </c>
      <c r="T7144" s="402"/>
      <c r="U7144" s="402"/>
      <c r="V7144" s="402"/>
      <c r="AG7144" s="402"/>
      <c r="AH7144" s="402"/>
      <c r="AI7144" s="402"/>
      <c r="AJ7144" s="402"/>
    </row>
    <row r="7145" spans="10:36" hidden="1" x14ac:dyDescent="0.2">
      <c r="J7145" s="555" t="s">
        <v>987</v>
      </c>
      <c r="T7145" s="402"/>
      <c r="U7145" s="402"/>
      <c r="V7145" s="402"/>
      <c r="AG7145" s="402"/>
      <c r="AH7145" s="402"/>
      <c r="AI7145" s="402"/>
      <c r="AJ7145" s="402"/>
    </row>
    <row r="7146" spans="10:36" hidden="1" x14ac:dyDescent="0.2">
      <c r="J7146" s="555" t="s">
        <v>987</v>
      </c>
      <c r="T7146" s="402"/>
      <c r="U7146" s="402"/>
      <c r="V7146" s="402"/>
      <c r="AG7146" s="402"/>
      <c r="AH7146" s="402"/>
      <c r="AI7146" s="402"/>
      <c r="AJ7146" s="402"/>
    </row>
    <row r="7147" spans="10:36" hidden="1" x14ac:dyDescent="0.2">
      <c r="J7147" s="555" t="s">
        <v>987</v>
      </c>
      <c r="T7147" s="402"/>
      <c r="U7147" s="402"/>
      <c r="V7147" s="402"/>
      <c r="AG7147" s="402"/>
      <c r="AH7147" s="402"/>
      <c r="AI7147" s="402"/>
      <c r="AJ7147" s="402"/>
    </row>
    <row r="7148" spans="10:36" hidden="1" x14ac:dyDescent="0.2">
      <c r="J7148" s="555" t="s">
        <v>987</v>
      </c>
      <c r="T7148" s="402"/>
      <c r="U7148" s="402"/>
      <c r="V7148" s="402"/>
      <c r="AG7148" s="402"/>
      <c r="AH7148" s="402"/>
      <c r="AI7148" s="402"/>
      <c r="AJ7148" s="402"/>
    </row>
    <row r="7149" spans="10:36" hidden="1" x14ac:dyDescent="0.2">
      <c r="J7149" s="555" t="s">
        <v>987</v>
      </c>
      <c r="T7149" s="402"/>
      <c r="U7149" s="402"/>
      <c r="V7149" s="402"/>
      <c r="AG7149" s="402"/>
      <c r="AH7149" s="402"/>
      <c r="AI7149" s="402"/>
      <c r="AJ7149" s="402"/>
    </row>
    <row r="7150" spans="10:36" hidden="1" x14ac:dyDescent="0.2">
      <c r="J7150" s="555" t="s">
        <v>987</v>
      </c>
      <c r="T7150" s="402"/>
      <c r="U7150" s="402"/>
      <c r="V7150" s="402"/>
      <c r="AG7150" s="402"/>
      <c r="AH7150" s="402"/>
      <c r="AI7150" s="402"/>
      <c r="AJ7150" s="402"/>
    </row>
    <row r="7151" spans="10:36" hidden="1" x14ac:dyDescent="0.2">
      <c r="J7151" s="555" t="s">
        <v>987</v>
      </c>
      <c r="T7151" s="402"/>
      <c r="U7151" s="402"/>
      <c r="V7151" s="402"/>
      <c r="AG7151" s="402"/>
      <c r="AH7151" s="402"/>
      <c r="AI7151" s="402"/>
      <c r="AJ7151" s="402"/>
    </row>
    <row r="7152" spans="10:36" hidden="1" x14ac:dyDescent="0.2">
      <c r="J7152" s="555" t="s">
        <v>987</v>
      </c>
      <c r="T7152" s="402"/>
      <c r="U7152" s="402"/>
      <c r="V7152" s="402"/>
      <c r="AG7152" s="402"/>
      <c r="AH7152" s="402"/>
      <c r="AI7152" s="402"/>
      <c r="AJ7152" s="402"/>
    </row>
    <row r="7153" spans="10:36" hidden="1" x14ac:dyDescent="0.2">
      <c r="J7153" s="555" t="s">
        <v>987</v>
      </c>
      <c r="T7153" s="402"/>
      <c r="U7153" s="402"/>
      <c r="V7153" s="402"/>
      <c r="AG7153" s="402"/>
      <c r="AH7153" s="402"/>
      <c r="AI7153" s="402"/>
      <c r="AJ7153" s="402"/>
    </row>
    <row r="7154" spans="10:36" hidden="1" x14ac:dyDescent="0.2">
      <c r="J7154" s="555" t="s">
        <v>987</v>
      </c>
      <c r="T7154" s="402"/>
      <c r="U7154" s="402"/>
      <c r="V7154" s="402"/>
      <c r="AG7154" s="402"/>
      <c r="AH7154" s="402"/>
      <c r="AI7154" s="402"/>
      <c r="AJ7154" s="402"/>
    </row>
    <row r="7155" spans="10:36" hidden="1" x14ac:dyDescent="0.2">
      <c r="J7155" s="555" t="s">
        <v>987</v>
      </c>
      <c r="T7155" s="402"/>
      <c r="U7155" s="402"/>
      <c r="V7155" s="402"/>
      <c r="AG7155" s="402"/>
      <c r="AH7155" s="402"/>
      <c r="AI7155" s="402"/>
      <c r="AJ7155" s="402"/>
    </row>
    <row r="7156" spans="10:36" hidden="1" x14ac:dyDescent="0.2">
      <c r="J7156" s="555" t="s">
        <v>987</v>
      </c>
      <c r="T7156" s="402"/>
      <c r="U7156" s="402"/>
      <c r="V7156" s="402"/>
      <c r="AG7156" s="402"/>
      <c r="AH7156" s="402"/>
      <c r="AI7156" s="402"/>
      <c r="AJ7156" s="402"/>
    </row>
    <row r="7157" spans="10:36" hidden="1" x14ac:dyDescent="0.2">
      <c r="J7157" s="555" t="s">
        <v>987</v>
      </c>
      <c r="T7157" s="402"/>
      <c r="U7157" s="402"/>
      <c r="V7157" s="402"/>
      <c r="AG7157" s="402"/>
      <c r="AH7157" s="402"/>
      <c r="AI7157" s="402"/>
      <c r="AJ7157" s="402"/>
    </row>
    <row r="7158" spans="10:36" hidden="1" x14ac:dyDescent="0.2">
      <c r="J7158" s="555" t="s">
        <v>987</v>
      </c>
      <c r="T7158" s="402"/>
      <c r="U7158" s="402"/>
      <c r="V7158" s="402"/>
      <c r="AG7158" s="402"/>
      <c r="AH7158" s="402"/>
      <c r="AI7158" s="402"/>
      <c r="AJ7158" s="402"/>
    </row>
    <row r="7159" spans="10:36" hidden="1" x14ac:dyDescent="0.2">
      <c r="J7159" s="555" t="s">
        <v>987</v>
      </c>
      <c r="T7159" s="402"/>
      <c r="U7159" s="402"/>
      <c r="V7159" s="402"/>
      <c r="AG7159" s="402"/>
      <c r="AH7159" s="402"/>
      <c r="AI7159" s="402"/>
      <c r="AJ7159" s="402"/>
    </row>
    <row r="7160" spans="10:36" hidden="1" x14ac:dyDescent="0.2">
      <c r="J7160" s="555" t="s">
        <v>987</v>
      </c>
      <c r="T7160" s="402"/>
      <c r="U7160" s="402"/>
      <c r="V7160" s="402"/>
      <c r="AG7160" s="402"/>
      <c r="AH7160" s="402"/>
      <c r="AI7160" s="402"/>
      <c r="AJ7160" s="402"/>
    </row>
    <row r="7161" spans="10:36" hidden="1" x14ac:dyDescent="0.2">
      <c r="J7161" s="555" t="s">
        <v>987</v>
      </c>
      <c r="T7161" s="402"/>
      <c r="U7161" s="402"/>
      <c r="V7161" s="402"/>
      <c r="AG7161" s="402"/>
      <c r="AH7161" s="402"/>
      <c r="AI7161" s="402"/>
      <c r="AJ7161" s="402"/>
    </row>
    <row r="7162" spans="10:36" hidden="1" x14ac:dyDescent="0.2">
      <c r="J7162" s="555" t="s">
        <v>987</v>
      </c>
      <c r="T7162" s="402"/>
      <c r="U7162" s="402"/>
      <c r="V7162" s="402"/>
      <c r="AG7162" s="402"/>
      <c r="AH7162" s="402"/>
      <c r="AI7162" s="402"/>
      <c r="AJ7162" s="402"/>
    </row>
    <row r="7163" spans="10:36" hidden="1" x14ac:dyDescent="0.2">
      <c r="J7163" s="555" t="s">
        <v>987</v>
      </c>
      <c r="T7163" s="402"/>
      <c r="U7163" s="402"/>
      <c r="V7163" s="402"/>
      <c r="AG7163" s="402"/>
      <c r="AH7163" s="402"/>
      <c r="AI7163" s="402"/>
      <c r="AJ7163" s="402"/>
    </row>
    <row r="7164" spans="10:36" hidden="1" x14ac:dyDescent="0.2">
      <c r="J7164" s="555" t="s">
        <v>987</v>
      </c>
      <c r="T7164" s="402"/>
      <c r="U7164" s="402"/>
      <c r="V7164" s="402"/>
      <c r="AG7164" s="402"/>
      <c r="AH7164" s="402"/>
      <c r="AI7164" s="402"/>
      <c r="AJ7164" s="402"/>
    </row>
    <row r="7165" spans="10:36" hidden="1" x14ac:dyDescent="0.2">
      <c r="J7165" s="555" t="s">
        <v>987</v>
      </c>
      <c r="T7165" s="402"/>
      <c r="U7165" s="402"/>
      <c r="V7165" s="402"/>
      <c r="AG7165" s="402"/>
      <c r="AH7165" s="402"/>
      <c r="AI7165" s="402"/>
      <c r="AJ7165" s="402"/>
    </row>
    <row r="7166" spans="10:36" hidden="1" x14ac:dyDescent="0.2">
      <c r="J7166" s="555" t="s">
        <v>987</v>
      </c>
      <c r="T7166" s="402"/>
      <c r="U7166" s="402"/>
      <c r="V7166" s="402"/>
      <c r="AG7166" s="402"/>
      <c r="AH7166" s="402"/>
      <c r="AI7166" s="402"/>
      <c r="AJ7166" s="402"/>
    </row>
    <row r="7167" spans="10:36" hidden="1" x14ac:dyDescent="0.2">
      <c r="J7167" s="555" t="s">
        <v>987</v>
      </c>
      <c r="T7167" s="402"/>
      <c r="U7167" s="402"/>
      <c r="V7167" s="402"/>
      <c r="AG7167" s="402"/>
      <c r="AH7167" s="402"/>
      <c r="AI7167" s="402"/>
      <c r="AJ7167" s="402"/>
    </row>
    <row r="7168" spans="10:36" hidden="1" x14ac:dyDescent="0.2">
      <c r="J7168" s="555" t="s">
        <v>987</v>
      </c>
      <c r="T7168" s="402"/>
      <c r="U7168" s="402"/>
      <c r="V7168" s="402"/>
      <c r="AG7168" s="402"/>
      <c r="AH7168" s="402"/>
      <c r="AI7168" s="402"/>
      <c r="AJ7168" s="402"/>
    </row>
    <row r="7169" spans="10:36" hidden="1" x14ac:dyDescent="0.2">
      <c r="J7169" s="555" t="s">
        <v>987</v>
      </c>
      <c r="T7169" s="402"/>
      <c r="U7169" s="402"/>
      <c r="V7169" s="402"/>
      <c r="AG7169" s="402"/>
      <c r="AH7169" s="402"/>
      <c r="AI7169" s="402"/>
      <c r="AJ7169" s="402"/>
    </row>
    <row r="7170" spans="10:36" hidden="1" x14ac:dyDescent="0.2">
      <c r="J7170" s="555" t="s">
        <v>987</v>
      </c>
      <c r="T7170" s="402"/>
      <c r="U7170" s="402"/>
      <c r="V7170" s="402"/>
      <c r="AG7170" s="402"/>
      <c r="AH7170" s="402"/>
      <c r="AI7170" s="402"/>
      <c r="AJ7170" s="402"/>
    </row>
    <row r="7171" spans="10:36" hidden="1" x14ac:dyDescent="0.2">
      <c r="J7171" s="555" t="s">
        <v>987</v>
      </c>
      <c r="T7171" s="402"/>
      <c r="U7171" s="402"/>
      <c r="V7171" s="402"/>
      <c r="AG7171" s="402"/>
      <c r="AH7171" s="402"/>
      <c r="AI7171" s="402"/>
      <c r="AJ7171" s="402"/>
    </row>
    <row r="7172" spans="10:36" hidden="1" x14ac:dyDescent="0.2">
      <c r="J7172" s="555" t="s">
        <v>987</v>
      </c>
      <c r="T7172" s="402"/>
      <c r="U7172" s="402"/>
      <c r="V7172" s="402"/>
      <c r="AG7172" s="402"/>
      <c r="AH7172" s="402"/>
      <c r="AI7172" s="402"/>
      <c r="AJ7172" s="402"/>
    </row>
    <row r="7173" spans="10:36" hidden="1" x14ac:dyDescent="0.2">
      <c r="J7173" s="555" t="s">
        <v>987</v>
      </c>
      <c r="T7173" s="402"/>
      <c r="U7173" s="402"/>
      <c r="V7173" s="402"/>
      <c r="AG7173" s="402"/>
      <c r="AH7173" s="402"/>
      <c r="AI7173" s="402"/>
      <c r="AJ7173" s="402"/>
    </row>
    <row r="7174" spans="10:36" hidden="1" x14ac:dyDescent="0.2">
      <c r="J7174" s="555" t="s">
        <v>987</v>
      </c>
      <c r="T7174" s="402"/>
      <c r="U7174" s="402"/>
      <c r="V7174" s="402"/>
      <c r="AG7174" s="402"/>
      <c r="AH7174" s="402"/>
      <c r="AI7174" s="402"/>
      <c r="AJ7174" s="402"/>
    </row>
    <row r="7175" spans="10:36" hidden="1" x14ac:dyDescent="0.2">
      <c r="J7175" s="555" t="s">
        <v>987</v>
      </c>
      <c r="T7175" s="402"/>
      <c r="U7175" s="402"/>
      <c r="V7175" s="402"/>
      <c r="AG7175" s="402"/>
      <c r="AH7175" s="402"/>
      <c r="AI7175" s="402"/>
      <c r="AJ7175" s="402"/>
    </row>
    <row r="7176" spans="10:36" hidden="1" x14ac:dyDescent="0.2">
      <c r="J7176" s="555" t="s">
        <v>987</v>
      </c>
      <c r="T7176" s="402"/>
      <c r="U7176" s="402"/>
      <c r="V7176" s="402"/>
      <c r="AG7176" s="402"/>
      <c r="AH7176" s="402"/>
      <c r="AI7176" s="402"/>
      <c r="AJ7176" s="402"/>
    </row>
    <row r="7177" spans="10:36" hidden="1" x14ac:dyDescent="0.2">
      <c r="J7177" s="555" t="s">
        <v>987</v>
      </c>
      <c r="T7177" s="402"/>
      <c r="U7177" s="402"/>
      <c r="V7177" s="402"/>
      <c r="AG7177" s="402"/>
      <c r="AH7177" s="402"/>
      <c r="AI7177" s="402"/>
      <c r="AJ7177" s="402"/>
    </row>
    <row r="7178" spans="10:36" hidden="1" x14ac:dyDescent="0.2">
      <c r="J7178" s="555" t="s">
        <v>987</v>
      </c>
      <c r="T7178" s="402"/>
      <c r="U7178" s="402"/>
      <c r="V7178" s="402"/>
      <c r="AG7178" s="402"/>
      <c r="AH7178" s="402"/>
      <c r="AI7178" s="402"/>
      <c r="AJ7178" s="402"/>
    </row>
    <row r="7179" spans="10:36" hidden="1" x14ac:dyDescent="0.2">
      <c r="J7179" s="555" t="s">
        <v>987</v>
      </c>
      <c r="T7179" s="402"/>
      <c r="U7179" s="402"/>
      <c r="V7179" s="402"/>
      <c r="AG7179" s="402"/>
      <c r="AH7179" s="402"/>
      <c r="AI7179" s="402"/>
      <c r="AJ7179" s="402"/>
    </row>
    <row r="7180" spans="10:36" hidden="1" x14ac:dyDescent="0.2">
      <c r="J7180" s="555" t="s">
        <v>987</v>
      </c>
      <c r="T7180" s="402"/>
      <c r="U7180" s="402"/>
      <c r="V7180" s="402"/>
      <c r="AG7180" s="402"/>
      <c r="AH7180" s="402"/>
      <c r="AI7180" s="402"/>
      <c r="AJ7180" s="402"/>
    </row>
    <row r="7181" spans="10:36" hidden="1" x14ac:dyDescent="0.2">
      <c r="J7181" s="555" t="s">
        <v>987</v>
      </c>
      <c r="T7181" s="402"/>
      <c r="U7181" s="402"/>
      <c r="V7181" s="402"/>
      <c r="AG7181" s="402"/>
      <c r="AH7181" s="402"/>
      <c r="AI7181" s="402"/>
      <c r="AJ7181" s="402"/>
    </row>
    <row r="7182" spans="10:36" hidden="1" x14ac:dyDescent="0.2">
      <c r="J7182" s="555" t="s">
        <v>987</v>
      </c>
      <c r="T7182" s="402"/>
      <c r="U7182" s="402"/>
      <c r="V7182" s="402"/>
      <c r="AG7182" s="402"/>
      <c r="AH7182" s="402"/>
      <c r="AI7182" s="402"/>
      <c r="AJ7182" s="402"/>
    </row>
    <row r="7183" spans="10:36" hidden="1" x14ac:dyDescent="0.2">
      <c r="J7183" s="555" t="s">
        <v>987</v>
      </c>
      <c r="T7183" s="402"/>
      <c r="U7183" s="402"/>
      <c r="V7183" s="402"/>
      <c r="AG7183" s="402"/>
      <c r="AH7183" s="402"/>
      <c r="AI7183" s="402"/>
      <c r="AJ7183" s="402"/>
    </row>
    <row r="7184" spans="10:36" hidden="1" x14ac:dyDescent="0.2">
      <c r="J7184" s="555" t="s">
        <v>987</v>
      </c>
      <c r="T7184" s="402"/>
      <c r="U7184" s="402"/>
      <c r="V7184" s="402"/>
      <c r="AG7184" s="402"/>
      <c r="AH7184" s="402"/>
      <c r="AI7184" s="402"/>
      <c r="AJ7184" s="402"/>
    </row>
    <row r="7185" spans="10:36" hidden="1" x14ac:dyDescent="0.2">
      <c r="J7185" s="555" t="s">
        <v>987</v>
      </c>
      <c r="T7185" s="402"/>
      <c r="U7185" s="402"/>
      <c r="V7185" s="402"/>
      <c r="AG7185" s="402"/>
      <c r="AH7185" s="402"/>
      <c r="AI7185" s="402"/>
      <c r="AJ7185" s="402"/>
    </row>
    <row r="7186" spans="10:36" hidden="1" x14ac:dyDescent="0.2">
      <c r="J7186" s="555" t="s">
        <v>987</v>
      </c>
      <c r="T7186" s="402"/>
      <c r="U7186" s="402"/>
      <c r="V7186" s="402"/>
      <c r="AG7186" s="402"/>
      <c r="AH7186" s="402"/>
      <c r="AI7186" s="402"/>
      <c r="AJ7186" s="402"/>
    </row>
    <row r="7187" spans="10:36" hidden="1" x14ac:dyDescent="0.2">
      <c r="J7187" s="555" t="s">
        <v>987</v>
      </c>
      <c r="T7187" s="402"/>
      <c r="U7187" s="402"/>
      <c r="V7187" s="402"/>
      <c r="AG7187" s="402"/>
      <c r="AH7187" s="402"/>
      <c r="AI7187" s="402"/>
      <c r="AJ7187" s="402"/>
    </row>
    <row r="7188" spans="10:36" hidden="1" x14ac:dyDescent="0.2">
      <c r="J7188" s="555" t="s">
        <v>987</v>
      </c>
      <c r="T7188" s="402"/>
      <c r="U7188" s="402"/>
      <c r="V7188" s="402"/>
      <c r="AG7188" s="402"/>
      <c r="AH7188" s="402"/>
      <c r="AI7188" s="402"/>
      <c r="AJ7188" s="402"/>
    </row>
    <row r="7189" spans="10:36" hidden="1" x14ac:dyDescent="0.2">
      <c r="J7189" s="555" t="s">
        <v>987</v>
      </c>
      <c r="T7189" s="402"/>
      <c r="U7189" s="402"/>
      <c r="V7189" s="402"/>
      <c r="AG7189" s="402"/>
      <c r="AH7189" s="402"/>
      <c r="AI7189" s="402"/>
      <c r="AJ7189" s="402"/>
    </row>
    <row r="7190" spans="10:36" hidden="1" x14ac:dyDescent="0.2">
      <c r="J7190" s="555" t="s">
        <v>987</v>
      </c>
      <c r="T7190" s="402"/>
      <c r="U7190" s="402"/>
      <c r="V7190" s="402"/>
      <c r="AG7190" s="402"/>
      <c r="AH7190" s="402"/>
      <c r="AI7190" s="402"/>
      <c r="AJ7190" s="402"/>
    </row>
    <row r="7191" spans="10:36" hidden="1" x14ac:dyDescent="0.2">
      <c r="J7191" s="555" t="s">
        <v>987</v>
      </c>
      <c r="T7191" s="402"/>
      <c r="U7191" s="402"/>
      <c r="V7191" s="402"/>
      <c r="AG7191" s="402"/>
      <c r="AH7191" s="402"/>
      <c r="AI7191" s="402"/>
      <c r="AJ7191" s="402"/>
    </row>
    <row r="7192" spans="10:36" hidden="1" x14ac:dyDescent="0.2">
      <c r="J7192" s="555" t="s">
        <v>987</v>
      </c>
      <c r="T7192" s="402"/>
      <c r="U7192" s="402"/>
      <c r="V7192" s="402"/>
      <c r="AG7192" s="402"/>
      <c r="AH7192" s="402"/>
      <c r="AI7192" s="402"/>
      <c r="AJ7192" s="402"/>
    </row>
    <row r="7193" spans="10:36" hidden="1" x14ac:dyDescent="0.2">
      <c r="J7193" s="555" t="s">
        <v>987</v>
      </c>
      <c r="T7193" s="402"/>
      <c r="U7193" s="402"/>
      <c r="V7193" s="402"/>
      <c r="AG7193" s="402"/>
      <c r="AH7193" s="402"/>
      <c r="AI7193" s="402"/>
      <c r="AJ7193" s="402"/>
    </row>
    <row r="7194" spans="10:36" hidden="1" x14ac:dyDescent="0.2">
      <c r="J7194" s="555" t="s">
        <v>987</v>
      </c>
      <c r="T7194" s="402"/>
      <c r="U7194" s="402"/>
      <c r="V7194" s="402"/>
      <c r="AG7194" s="402"/>
      <c r="AH7194" s="402"/>
      <c r="AI7194" s="402"/>
      <c r="AJ7194" s="402"/>
    </row>
    <row r="7195" spans="10:36" hidden="1" x14ac:dyDescent="0.2">
      <c r="J7195" s="555" t="s">
        <v>987</v>
      </c>
      <c r="T7195" s="402"/>
      <c r="U7195" s="402"/>
      <c r="V7195" s="402"/>
      <c r="AG7195" s="402"/>
      <c r="AH7195" s="402"/>
      <c r="AI7195" s="402"/>
      <c r="AJ7195" s="402"/>
    </row>
    <row r="7196" spans="10:36" hidden="1" x14ac:dyDescent="0.2">
      <c r="J7196" s="555" t="s">
        <v>987</v>
      </c>
      <c r="T7196" s="402"/>
      <c r="U7196" s="402"/>
      <c r="V7196" s="402"/>
      <c r="AG7196" s="402"/>
      <c r="AH7196" s="402"/>
      <c r="AI7196" s="402"/>
      <c r="AJ7196" s="402"/>
    </row>
    <row r="7197" spans="10:36" hidden="1" x14ac:dyDescent="0.2">
      <c r="J7197" s="555" t="s">
        <v>987</v>
      </c>
      <c r="T7197" s="402"/>
      <c r="U7197" s="402"/>
      <c r="V7197" s="402"/>
      <c r="AG7197" s="402"/>
      <c r="AH7197" s="402"/>
      <c r="AI7197" s="402"/>
      <c r="AJ7197" s="402"/>
    </row>
    <row r="7198" spans="10:36" hidden="1" x14ac:dyDescent="0.2">
      <c r="J7198" s="555" t="s">
        <v>987</v>
      </c>
      <c r="T7198" s="402"/>
      <c r="U7198" s="402"/>
      <c r="V7198" s="402"/>
      <c r="AG7198" s="402"/>
      <c r="AH7198" s="402"/>
      <c r="AI7198" s="402"/>
      <c r="AJ7198" s="402"/>
    </row>
    <row r="7199" spans="10:36" hidden="1" x14ac:dyDescent="0.2">
      <c r="J7199" s="555" t="s">
        <v>987</v>
      </c>
      <c r="T7199" s="402"/>
      <c r="U7199" s="402"/>
      <c r="V7199" s="402"/>
      <c r="AG7199" s="402"/>
      <c r="AH7199" s="402"/>
      <c r="AI7199" s="402"/>
      <c r="AJ7199" s="402"/>
    </row>
    <row r="7200" spans="10:36" hidden="1" x14ac:dyDescent="0.2">
      <c r="J7200" s="555" t="s">
        <v>987</v>
      </c>
      <c r="T7200" s="402"/>
      <c r="U7200" s="402"/>
      <c r="V7200" s="402"/>
      <c r="AG7200" s="402"/>
      <c r="AH7200" s="402"/>
      <c r="AI7200" s="402"/>
      <c r="AJ7200" s="402"/>
    </row>
    <row r="7201" spans="10:36" hidden="1" x14ac:dyDescent="0.2">
      <c r="J7201" s="555" t="s">
        <v>987</v>
      </c>
      <c r="T7201" s="402"/>
      <c r="U7201" s="402"/>
      <c r="V7201" s="402"/>
      <c r="AG7201" s="402"/>
      <c r="AH7201" s="402"/>
      <c r="AI7201" s="402"/>
      <c r="AJ7201" s="402"/>
    </row>
    <row r="7202" spans="10:36" hidden="1" x14ac:dyDescent="0.2">
      <c r="J7202" s="555" t="s">
        <v>987</v>
      </c>
      <c r="T7202" s="402"/>
      <c r="U7202" s="402"/>
      <c r="V7202" s="402"/>
      <c r="AG7202" s="402"/>
      <c r="AH7202" s="402"/>
      <c r="AI7202" s="402"/>
      <c r="AJ7202" s="402"/>
    </row>
    <row r="7203" spans="10:36" hidden="1" x14ac:dyDescent="0.2">
      <c r="J7203" s="555" t="s">
        <v>987</v>
      </c>
      <c r="T7203" s="402"/>
      <c r="U7203" s="402"/>
      <c r="V7203" s="402"/>
      <c r="AG7203" s="402"/>
      <c r="AH7203" s="402"/>
      <c r="AI7203" s="402"/>
      <c r="AJ7203" s="402"/>
    </row>
    <row r="7204" spans="10:36" hidden="1" x14ac:dyDescent="0.2">
      <c r="J7204" s="555" t="s">
        <v>987</v>
      </c>
      <c r="T7204" s="402"/>
      <c r="U7204" s="402"/>
      <c r="V7204" s="402"/>
      <c r="AG7204" s="402"/>
      <c r="AH7204" s="402"/>
      <c r="AI7204" s="402"/>
      <c r="AJ7204" s="402"/>
    </row>
    <row r="7205" spans="10:36" hidden="1" x14ac:dyDescent="0.2">
      <c r="J7205" s="555" t="s">
        <v>987</v>
      </c>
      <c r="T7205" s="402"/>
      <c r="U7205" s="402"/>
      <c r="V7205" s="402"/>
      <c r="AG7205" s="402"/>
      <c r="AH7205" s="402"/>
      <c r="AI7205" s="402"/>
      <c r="AJ7205" s="402"/>
    </row>
    <row r="7206" spans="10:36" hidden="1" x14ac:dyDescent="0.2">
      <c r="J7206" s="555" t="s">
        <v>987</v>
      </c>
      <c r="T7206" s="402"/>
      <c r="U7206" s="402"/>
      <c r="V7206" s="402"/>
      <c r="AG7206" s="402"/>
      <c r="AH7206" s="402"/>
      <c r="AI7206" s="402"/>
      <c r="AJ7206" s="402"/>
    </row>
    <row r="7207" spans="10:36" hidden="1" x14ac:dyDescent="0.2">
      <c r="J7207" s="555" t="s">
        <v>987</v>
      </c>
      <c r="T7207" s="402"/>
      <c r="U7207" s="402"/>
      <c r="V7207" s="402"/>
      <c r="AG7207" s="402"/>
      <c r="AH7207" s="402"/>
      <c r="AI7207" s="402"/>
      <c r="AJ7207" s="402"/>
    </row>
    <row r="7208" spans="10:36" hidden="1" x14ac:dyDescent="0.2">
      <c r="J7208" s="555" t="s">
        <v>987</v>
      </c>
      <c r="T7208" s="402"/>
      <c r="U7208" s="402"/>
      <c r="V7208" s="402"/>
      <c r="AG7208" s="402"/>
      <c r="AH7208" s="402"/>
      <c r="AI7208" s="402"/>
      <c r="AJ7208" s="402"/>
    </row>
    <row r="7209" spans="10:36" hidden="1" x14ac:dyDescent="0.2">
      <c r="J7209" s="555" t="s">
        <v>987</v>
      </c>
      <c r="T7209" s="402"/>
      <c r="U7209" s="402"/>
      <c r="V7209" s="402"/>
      <c r="AG7209" s="402"/>
      <c r="AH7209" s="402"/>
      <c r="AI7209" s="402"/>
      <c r="AJ7209" s="402"/>
    </row>
    <row r="7210" spans="10:36" hidden="1" x14ac:dyDescent="0.2">
      <c r="J7210" s="555" t="s">
        <v>987</v>
      </c>
      <c r="T7210" s="402"/>
      <c r="U7210" s="402"/>
      <c r="V7210" s="402"/>
      <c r="AG7210" s="402"/>
      <c r="AH7210" s="402"/>
      <c r="AI7210" s="402"/>
      <c r="AJ7210" s="402"/>
    </row>
    <row r="7211" spans="10:36" hidden="1" x14ac:dyDescent="0.2">
      <c r="J7211" s="555" t="s">
        <v>987</v>
      </c>
      <c r="T7211" s="402"/>
      <c r="U7211" s="402"/>
      <c r="V7211" s="402"/>
      <c r="AG7211" s="402"/>
      <c r="AH7211" s="402"/>
      <c r="AI7211" s="402"/>
      <c r="AJ7211" s="402"/>
    </row>
    <row r="7212" spans="10:36" hidden="1" x14ac:dyDescent="0.2">
      <c r="J7212" s="555" t="s">
        <v>987</v>
      </c>
      <c r="T7212" s="402"/>
      <c r="U7212" s="402"/>
      <c r="V7212" s="402"/>
      <c r="AG7212" s="402"/>
      <c r="AH7212" s="402"/>
      <c r="AI7212" s="402"/>
      <c r="AJ7212" s="402"/>
    </row>
    <row r="7213" spans="10:36" hidden="1" x14ac:dyDescent="0.2">
      <c r="J7213" s="555" t="s">
        <v>987</v>
      </c>
      <c r="T7213" s="402"/>
      <c r="U7213" s="402"/>
      <c r="V7213" s="402"/>
      <c r="AG7213" s="402"/>
      <c r="AH7213" s="402"/>
      <c r="AI7213" s="402"/>
      <c r="AJ7213" s="402"/>
    </row>
    <row r="7214" spans="10:36" hidden="1" x14ac:dyDescent="0.2">
      <c r="J7214" s="555" t="s">
        <v>987</v>
      </c>
      <c r="T7214" s="402"/>
      <c r="U7214" s="402"/>
      <c r="V7214" s="402"/>
      <c r="AG7214" s="402"/>
      <c r="AH7214" s="402"/>
      <c r="AI7214" s="402"/>
      <c r="AJ7214" s="402"/>
    </row>
    <row r="7215" spans="10:36" hidden="1" x14ac:dyDescent="0.2">
      <c r="J7215" s="555" t="s">
        <v>987</v>
      </c>
      <c r="T7215" s="402"/>
      <c r="U7215" s="402"/>
      <c r="V7215" s="402"/>
      <c r="AG7215" s="402"/>
      <c r="AH7215" s="402"/>
      <c r="AI7215" s="402"/>
      <c r="AJ7215" s="402"/>
    </row>
    <row r="7216" spans="10:36" hidden="1" x14ac:dyDescent="0.2">
      <c r="J7216" s="555" t="s">
        <v>987</v>
      </c>
      <c r="T7216" s="402"/>
      <c r="U7216" s="402"/>
      <c r="V7216" s="402"/>
      <c r="AG7216" s="402"/>
      <c r="AH7216" s="402"/>
      <c r="AI7216" s="402"/>
      <c r="AJ7216" s="402"/>
    </row>
    <row r="7217" spans="10:36" hidden="1" x14ac:dyDescent="0.2">
      <c r="J7217" s="555" t="s">
        <v>987</v>
      </c>
      <c r="T7217" s="402"/>
      <c r="U7217" s="402"/>
      <c r="V7217" s="402"/>
      <c r="AG7217" s="402"/>
      <c r="AH7217" s="402"/>
      <c r="AI7217" s="402"/>
      <c r="AJ7217" s="402"/>
    </row>
    <row r="7218" spans="10:36" hidden="1" x14ac:dyDescent="0.2">
      <c r="J7218" s="555" t="s">
        <v>987</v>
      </c>
      <c r="T7218" s="402"/>
      <c r="U7218" s="402"/>
      <c r="V7218" s="402"/>
      <c r="AG7218" s="402"/>
      <c r="AH7218" s="402"/>
      <c r="AI7218" s="402"/>
      <c r="AJ7218" s="402"/>
    </row>
    <row r="7219" spans="10:36" hidden="1" x14ac:dyDescent="0.2">
      <c r="J7219" s="555" t="s">
        <v>987</v>
      </c>
      <c r="T7219" s="402"/>
      <c r="U7219" s="402"/>
      <c r="V7219" s="402"/>
      <c r="AG7219" s="402"/>
      <c r="AH7219" s="402"/>
      <c r="AI7219" s="402"/>
      <c r="AJ7219" s="402"/>
    </row>
    <row r="7220" spans="10:36" hidden="1" x14ac:dyDescent="0.2">
      <c r="J7220" s="555" t="s">
        <v>987</v>
      </c>
      <c r="T7220" s="402"/>
      <c r="U7220" s="402"/>
      <c r="V7220" s="402"/>
      <c r="AG7220" s="402"/>
      <c r="AH7220" s="402"/>
      <c r="AI7220" s="402"/>
      <c r="AJ7220" s="402"/>
    </row>
    <row r="7221" spans="10:36" hidden="1" x14ac:dyDescent="0.2">
      <c r="J7221" s="555" t="s">
        <v>987</v>
      </c>
      <c r="T7221" s="402"/>
      <c r="U7221" s="402"/>
      <c r="V7221" s="402"/>
      <c r="AG7221" s="402"/>
      <c r="AH7221" s="402"/>
      <c r="AI7221" s="402"/>
      <c r="AJ7221" s="402"/>
    </row>
    <row r="7222" spans="10:36" hidden="1" x14ac:dyDescent="0.2">
      <c r="J7222" s="555" t="s">
        <v>987</v>
      </c>
      <c r="T7222" s="402"/>
      <c r="U7222" s="402"/>
      <c r="V7222" s="402"/>
      <c r="AG7222" s="402"/>
      <c r="AH7222" s="402"/>
      <c r="AI7222" s="402"/>
      <c r="AJ7222" s="402"/>
    </row>
    <row r="7223" spans="10:36" hidden="1" x14ac:dyDescent="0.2">
      <c r="J7223" s="555" t="s">
        <v>987</v>
      </c>
      <c r="T7223" s="402"/>
      <c r="U7223" s="402"/>
      <c r="V7223" s="402"/>
      <c r="AG7223" s="402"/>
      <c r="AH7223" s="402"/>
      <c r="AI7223" s="402"/>
      <c r="AJ7223" s="402"/>
    </row>
    <row r="7224" spans="10:36" hidden="1" x14ac:dyDescent="0.2">
      <c r="J7224" s="555" t="s">
        <v>987</v>
      </c>
      <c r="T7224" s="402"/>
      <c r="U7224" s="402"/>
      <c r="V7224" s="402"/>
      <c r="AG7224" s="402"/>
      <c r="AH7224" s="402"/>
      <c r="AI7224" s="402"/>
      <c r="AJ7224" s="402"/>
    </row>
    <row r="7225" spans="10:36" hidden="1" x14ac:dyDescent="0.2">
      <c r="J7225" s="555" t="s">
        <v>987</v>
      </c>
      <c r="T7225" s="402"/>
      <c r="U7225" s="402"/>
      <c r="V7225" s="402"/>
      <c r="AG7225" s="402"/>
      <c r="AH7225" s="402"/>
      <c r="AI7225" s="402"/>
      <c r="AJ7225" s="402"/>
    </row>
    <row r="7226" spans="10:36" hidden="1" x14ac:dyDescent="0.2">
      <c r="J7226" s="555" t="s">
        <v>987</v>
      </c>
      <c r="T7226" s="402"/>
      <c r="U7226" s="402"/>
      <c r="V7226" s="402"/>
      <c r="AG7226" s="402"/>
      <c r="AH7226" s="402"/>
      <c r="AI7226" s="402"/>
      <c r="AJ7226" s="402"/>
    </row>
    <row r="7227" spans="10:36" hidden="1" x14ac:dyDescent="0.2">
      <c r="J7227" s="555" t="s">
        <v>987</v>
      </c>
      <c r="T7227" s="402"/>
      <c r="U7227" s="402"/>
      <c r="V7227" s="402"/>
      <c r="AG7227" s="402"/>
      <c r="AH7227" s="402"/>
      <c r="AI7227" s="402"/>
      <c r="AJ7227" s="402"/>
    </row>
    <row r="7228" spans="10:36" hidden="1" x14ac:dyDescent="0.2">
      <c r="J7228" s="555" t="s">
        <v>987</v>
      </c>
      <c r="T7228" s="402"/>
      <c r="U7228" s="402"/>
      <c r="V7228" s="402"/>
      <c r="AG7228" s="402"/>
      <c r="AH7228" s="402"/>
      <c r="AI7228" s="402"/>
      <c r="AJ7228" s="402"/>
    </row>
    <row r="7229" spans="10:36" hidden="1" x14ac:dyDescent="0.2">
      <c r="J7229" s="555" t="s">
        <v>987</v>
      </c>
      <c r="T7229" s="402"/>
      <c r="U7229" s="402"/>
      <c r="V7229" s="402"/>
      <c r="AG7229" s="402"/>
      <c r="AH7229" s="402"/>
      <c r="AI7229" s="402"/>
      <c r="AJ7229" s="402"/>
    </row>
    <row r="7230" spans="10:36" hidden="1" x14ac:dyDescent="0.2">
      <c r="J7230" s="555" t="s">
        <v>987</v>
      </c>
      <c r="T7230" s="402"/>
      <c r="U7230" s="402"/>
      <c r="V7230" s="402"/>
      <c r="AG7230" s="402"/>
      <c r="AH7230" s="402"/>
      <c r="AI7230" s="402"/>
      <c r="AJ7230" s="402"/>
    </row>
    <row r="7231" spans="10:36" hidden="1" x14ac:dyDescent="0.2">
      <c r="J7231" s="555" t="s">
        <v>987</v>
      </c>
      <c r="T7231" s="402"/>
      <c r="U7231" s="402"/>
      <c r="V7231" s="402"/>
      <c r="AG7231" s="402"/>
      <c r="AH7231" s="402"/>
      <c r="AI7231" s="402"/>
      <c r="AJ7231" s="402"/>
    </row>
    <row r="7232" spans="10:36" hidden="1" x14ac:dyDescent="0.2">
      <c r="J7232" s="555" t="s">
        <v>987</v>
      </c>
      <c r="T7232" s="402"/>
      <c r="U7232" s="402"/>
      <c r="V7232" s="402"/>
      <c r="AG7232" s="402"/>
      <c r="AH7232" s="402"/>
      <c r="AI7232" s="402"/>
      <c r="AJ7232" s="402"/>
    </row>
    <row r="7233" spans="10:36" hidden="1" x14ac:dyDescent="0.2">
      <c r="J7233" s="555" t="s">
        <v>987</v>
      </c>
      <c r="T7233" s="402"/>
      <c r="U7233" s="402"/>
      <c r="V7233" s="402"/>
      <c r="AG7233" s="402"/>
      <c r="AH7233" s="402"/>
      <c r="AI7233" s="402"/>
      <c r="AJ7233" s="402"/>
    </row>
    <row r="7234" spans="10:36" hidden="1" x14ac:dyDescent="0.2">
      <c r="J7234" s="555" t="s">
        <v>987</v>
      </c>
      <c r="T7234" s="402"/>
      <c r="U7234" s="402"/>
      <c r="V7234" s="402"/>
      <c r="AG7234" s="402"/>
      <c r="AH7234" s="402"/>
      <c r="AI7234" s="402"/>
      <c r="AJ7234" s="402"/>
    </row>
    <row r="7235" spans="10:36" hidden="1" x14ac:dyDescent="0.2">
      <c r="J7235" s="555" t="s">
        <v>987</v>
      </c>
      <c r="T7235" s="402"/>
      <c r="U7235" s="402"/>
      <c r="V7235" s="402"/>
      <c r="AG7235" s="402"/>
      <c r="AH7235" s="402"/>
      <c r="AI7235" s="402"/>
      <c r="AJ7235" s="402"/>
    </row>
    <row r="7236" spans="10:36" hidden="1" x14ac:dyDescent="0.2">
      <c r="J7236" s="555" t="s">
        <v>987</v>
      </c>
      <c r="T7236" s="402"/>
      <c r="U7236" s="402"/>
      <c r="V7236" s="402"/>
      <c r="AG7236" s="402"/>
      <c r="AH7236" s="402"/>
      <c r="AI7236" s="402"/>
      <c r="AJ7236" s="402"/>
    </row>
    <row r="7237" spans="10:36" hidden="1" x14ac:dyDescent="0.2">
      <c r="J7237" s="555" t="s">
        <v>987</v>
      </c>
      <c r="T7237" s="402"/>
      <c r="U7237" s="402"/>
      <c r="V7237" s="402"/>
      <c r="AG7237" s="402"/>
      <c r="AH7237" s="402"/>
      <c r="AI7237" s="402"/>
      <c r="AJ7237" s="402"/>
    </row>
    <row r="7238" spans="10:36" hidden="1" x14ac:dyDescent="0.2">
      <c r="J7238" s="555" t="s">
        <v>987</v>
      </c>
      <c r="T7238" s="402"/>
      <c r="U7238" s="402"/>
      <c r="V7238" s="402"/>
      <c r="AG7238" s="402"/>
      <c r="AH7238" s="402"/>
      <c r="AI7238" s="402"/>
      <c r="AJ7238" s="402"/>
    </row>
    <row r="7239" spans="10:36" hidden="1" x14ac:dyDescent="0.2">
      <c r="J7239" s="555" t="s">
        <v>987</v>
      </c>
      <c r="T7239" s="402"/>
      <c r="U7239" s="402"/>
      <c r="V7239" s="402"/>
      <c r="AG7239" s="402"/>
      <c r="AH7239" s="402"/>
      <c r="AI7239" s="402"/>
      <c r="AJ7239" s="402"/>
    </row>
    <row r="7240" spans="10:36" hidden="1" x14ac:dyDescent="0.2">
      <c r="J7240" s="555" t="s">
        <v>987</v>
      </c>
      <c r="T7240" s="402"/>
      <c r="U7240" s="402"/>
      <c r="V7240" s="402"/>
      <c r="AG7240" s="402"/>
      <c r="AH7240" s="402"/>
      <c r="AI7240" s="402"/>
      <c r="AJ7240" s="402"/>
    </row>
    <row r="7241" spans="10:36" hidden="1" x14ac:dyDescent="0.2">
      <c r="J7241" s="555" t="s">
        <v>987</v>
      </c>
      <c r="T7241" s="402"/>
      <c r="U7241" s="402"/>
      <c r="V7241" s="402"/>
      <c r="AG7241" s="402"/>
      <c r="AH7241" s="402"/>
      <c r="AI7241" s="402"/>
      <c r="AJ7241" s="402"/>
    </row>
    <row r="7242" spans="10:36" hidden="1" x14ac:dyDescent="0.2">
      <c r="J7242" s="555" t="s">
        <v>987</v>
      </c>
      <c r="T7242" s="402"/>
      <c r="U7242" s="402"/>
      <c r="V7242" s="402"/>
      <c r="AG7242" s="402"/>
      <c r="AH7242" s="402"/>
      <c r="AI7242" s="402"/>
      <c r="AJ7242" s="402"/>
    </row>
    <row r="7243" spans="10:36" hidden="1" x14ac:dyDescent="0.2">
      <c r="J7243" s="555" t="s">
        <v>987</v>
      </c>
      <c r="T7243" s="402"/>
      <c r="U7243" s="402"/>
      <c r="V7243" s="402"/>
      <c r="AG7243" s="402"/>
      <c r="AH7243" s="402"/>
      <c r="AI7243" s="402"/>
      <c r="AJ7243" s="402"/>
    </row>
    <row r="7244" spans="10:36" hidden="1" x14ac:dyDescent="0.2">
      <c r="J7244" s="555" t="s">
        <v>987</v>
      </c>
      <c r="T7244" s="402"/>
      <c r="U7244" s="402"/>
      <c r="V7244" s="402"/>
      <c r="AG7244" s="402"/>
      <c r="AH7244" s="402"/>
      <c r="AI7244" s="402"/>
      <c r="AJ7244" s="402"/>
    </row>
    <row r="7245" spans="10:36" hidden="1" x14ac:dyDescent="0.2">
      <c r="J7245" s="555" t="s">
        <v>987</v>
      </c>
      <c r="T7245" s="402"/>
      <c r="U7245" s="402"/>
      <c r="V7245" s="402"/>
      <c r="AG7245" s="402"/>
      <c r="AH7245" s="402"/>
      <c r="AI7245" s="402"/>
      <c r="AJ7245" s="402"/>
    </row>
    <row r="7246" spans="10:36" hidden="1" x14ac:dyDescent="0.2">
      <c r="J7246" s="555" t="s">
        <v>987</v>
      </c>
      <c r="T7246" s="402"/>
      <c r="U7246" s="402"/>
      <c r="V7246" s="402"/>
      <c r="AG7246" s="402"/>
      <c r="AH7246" s="402"/>
      <c r="AI7246" s="402"/>
      <c r="AJ7246" s="402"/>
    </row>
    <row r="7247" spans="10:36" hidden="1" x14ac:dyDescent="0.2">
      <c r="J7247" s="555" t="s">
        <v>987</v>
      </c>
      <c r="T7247" s="402"/>
      <c r="U7247" s="402"/>
      <c r="V7247" s="402"/>
      <c r="AG7247" s="402"/>
      <c r="AH7247" s="402"/>
      <c r="AI7247" s="402"/>
      <c r="AJ7247" s="402"/>
    </row>
    <row r="7248" spans="10:36" hidden="1" x14ac:dyDescent="0.2">
      <c r="J7248" s="555" t="s">
        <v>987</v>
      </c>
      <c r="T7248" s="402"/>
      <c r="U7248" s="402"/>
      <c r="V7248" s="402"/>
      <c r="AG7248" s="402"/>
      <c r="AH7248" s="402"/>
      <c r="AI7248" s="402"/>
      <c r="AJ7248" s="402"/>
    </row>
    <row r="7249" spans="10:36" hidden="1" x14ac:dyDescent="0.2">
      <c r="J7249" s="555" t="s">
        <v>987</v>
      </c>
      <c r="T7249" s="402"/>
      <c r="U7249" s="402"/>
      <c r="V7249" s="402"/>
      <c r="AG7249" s="402"/>
      <c r="AH7249" s="402"/>
      <c r="AI7249" s="402"/>
      <c r="AJ7249" s="402"/>
    </row>
    <row r="7250" spans="10:36" hidden="1" x14ac:dyDescent="0.2">
      <c r="J7250" s="555" t="s">
        <v>987</v>
      </c>
      <c r="T7250" s="402"/>
      <c r="U7250" s="402"/>
      <c r="V7250" s="402"/>
      <c r="AG7250" s="402"/>
      <c r="AH7250" s="402"/>
      <c r="AI7250" s="402"/>
      <c r="AJ7250" s="402"/>
    </row>
    <row r="7251" spans="10:36" hidden="1" x14ac:dyDescent="0.2">
      <c r="J7251" s="555" t="s">
        <v>987</v>
      </c>
      <c r="T7251" s="402"/>
      <c r="U7251" s="402"/>
      <c r="V7251" s="402"/>
      <c r="AG7251" s="402"/>
      <c r="AH7251" s="402"/>
      <c r="AI7251" s="402"/>
      <c r="AJ7251" s="402"/>
    </row>
    <row r="7252" spans="10:36" hidden="1" x14ac:dyDescent="0.2">
      <c r="J7252" s="555" t="s">
        <v>987</v>
      </c>
      <c r="T7252" s="402"/>
      <c r="U7252" s="402"/>
      <c r="V7252" s="402"/>
      <c r="AG7252" s="402"/>
      <c r="AH7252" s="402"/>
      <c r="AI7252" s="402"/>
      <c r="AJ7252" s="402"/>
    </row>
    <row r="7253" spans="10:36" hidden="1" x14ac:dyDescent="0.2">
      <c r="J7253" s="555" t="s">
        <v>987</v>
      </c>
      <c r="T7253" s="402"/>
      <c r="U7253" s="402"/>
      <c r="V7253" s="402"/>
      <c r="AG7253" s="402"/>
      <c r="AH7253" s="402"/>
      <c r="AI7253" s="402"/>
      <c r="AJ7253" s="402"/>
    </row>
    <row r="7254" spans="10:36" hidden="1" x14ac:dyDescent="0.2">
      <c r="J7254" s="555" t="s">
        <v>987</v>
      </c>
      <c r="T7254" s="402"/>
      <c r="U7254" s="402"/>
      <c r="V7254" s="402"/>
      <c r="AG7254" s="402"/>
      <c r="AH7254" s="402"/>
      <c r="AI7254" s="402"/>
      <c r="AJ7254" s="402"/>
    </row>
    <row r="7255" spans="10:36" hidden="1" x14ac:dyDescent="0.2">
      <c r="J7255" s="555" t="s">
        <v>987</v>
      </c>
      <c r="T7255" s="402"/>
      <c r="U7255" s="402"/>
      <c r="V7255" s="402"/>
      <c r="AG7255" s="402"/>
      <c r="AH7255" s="402"/>
      <c r="AI7255" s="402"/>
      <c r="AJ7255" s="402"/>
    </row>
    <row r="7256" spans="10:36" hidden="1" x14ac:dyDescent="0.2">
      <c r="J7256" s="555" t="s">
        <v>987</v>
      </c>
      <c r="T7256" s="402"/>
      <c r="U7256" s="402"/>
      <c r="V7256" s="402"/>
      <c r="AG7256" s="402"/>
      <c r="AH7256" s="402"/>
      <c r="AI7256" s="402"/>
      <c r="AJ7256" s="402"/>
    </row>
    <row r="7257" spans="10:36" hidden="1" x14ac:dyDescent="0.2">
      <c r="J7257" s="555" t="s">
        <v>987</v>
      </c>
      <c r="T7257" s="402"/>
      <c r="U7257" s="402"/>
      <c r="V7257" s="402"/>
      <c r="AG7257" s="402"/>
      <c r="AH7257" s="402"/>
      <c r="AI7257" s="402"/>
      <c r="AJ7257" s="402"/>
    </row>
    <row r="7258" spans="10:36" hidden="1" x14ac:dyDescent="0.2">
      <c r="J7258" s="555" t="s">
        <v>987</v>
      </c>
      <c r="T7258" s="402"/>
      <c r="U7258" s="402"/>
      <c r="V7258" s="402"/>
      <c r="AG7258" s="402"/>
      <c r="AH7258" s="402"/>
      <c r="AI7258" s="402"/>
      <c r="AJ7258" s="402"/>
    </row>
    <row r="7259" spans="10:36" hidden="1" x14ac:dyDescent="0.2">
      <c r="J7259" s="555" t="s">
        <v>987</v>
      </c>
      <c r="T7259" s="402"/>
      <c r="U7259" s="402"/>
      <c r="V7259" s="402"/>
      <c r="AG7259" s="402"/>
      <c r="AH7259" s="402"/>
      <c r="AI7259" s="402"/>
      <c r="AJ7259" s="402"/>
    </row>
    <row r="7260" spans="10:36" hidden="1" x14ac:dyDescent="0.2">
      <c r="J7260" s="555" t="s">
        <v>987</v>
      </c>
      <c r="T7260" s="402"/>
      <c r="U7260" s="402"/>
      <c r="V7260" s="402"/>
      <c r="AG7260" s="402"/>
      <c r="AH7260" s="402"/>
      <c r="AI7260" s="402"/>
      <c r="AJ7260" s="402"/>
    </row>
    <row r="7261" spans="10:36" hidden="1" x14ac:dyDescent="0.2">
      <c r="J7261" s="555" t="s">
        <v>987</v>
      </c>
      <c r="T7261" s="402"/>
      <c r="U7261" s="402"/>
      <c r="V7261" s="402"/>
      <c r="AG7261" s="402"/>
      <c r="AH7261" s="402"/>
      <c r="AI7261" s="402"/>
      <c r="AJ7261" s="402"/>
    </row>
    <row r="7262" spans="10:36" hidden="1" x14ac:dyDescent="0.2">
      <c r="J7262" s="555" t="s">
        <v>987</v>
      </c>
      <c r="T7262" s="402"/>
      <c r="U7262" s="402"/>
      <c r="V7262" s="402"/>
      <c r="AG7262" s="402"/>
      <c r="AH7262" s="402"/>
      <c r="AI7262" s="402"/>
      <c r="AJ7262" s="402"/>
    </row>
    <row r="7263" spans="10:36" hidden="1" x14ac:dyDescent="0.2">
      <c r="J7263" s="555" t="s">
        <v>987</v>
      </c>
      <c r="T7263" s="402"/>
      <c r="U7263" s="402"/>
      <c r="V7263" s="402"/>
      <c r="AG7263" s="402"/>
      <c r="AH7263" s="402"/>
      <c r="AI7263" s="402"/>
      <c r="AJ7263" s="402"/>
    </row>
    <row r="7264" spans="10:36" hidden="1" x14ac:dyDescent="0.2">
      <c r="J7264" s="555" t="s">
        <v>987</v>
      </c>
      <c r="T7264" s="402"/>
      <c r="U7264" s="402"/>
      <c r="V7264" s="402"/>
      <c r="AG7264" s="402"/>
      <c r="AH7264" s="402"/>
      <c r="AI7264" s="402"/>
      <c r="AJ7264" s="402"/>
    </row>
    <row r="7265" spans="10:36" hidden="1" x14ac:dyDescent="0.2">
      <c r="J7265" s="555" t="s">
        <v>987</v>
      </c>
      <c r="T7265" s="402"/>
      <c r="U7265" s="402"/>
      <c r="V7265" s="402"/>
      <c r="AG7265" s="402"/>
      <c r="AH7265" s="402"/>
      <c r="AI7265" s="402"/>
      <c r="AJ7265" s="402"/>
    </row>
    <row r="7266" spans="10:36" hidden="1" x14ac:dyDescent="0.2">
      <c r="J7266" s="555" t="s">
        <v>987</v>
      </c>
      <c r="T7266" s="402"/>
      <c r="U7266" s="402"/>
      <c r="V7266" s="402"/>
      <c r="AG7266" s="402"/>
      <c r="AH7266" s="402"/>
      <c r="AI7266" s="402"/>
      <c r="AJ7266" s="402"/>
    </row>
    <row r="7267" spans="10:36" hidden="1" x14ac:dyDescent="0.2">
      <c r="J7267" s="555" t="s">
        <v>987</v>
      </c>
      <c r="T7267" s="402"/>
      <c r="U7267" s="402"/>
      <c r="V7267" s="402"/>
      <c r="AG7267" s="402"/>
      <c r="AH7267" s="402"/>
      <c r="AI7267" s="402"/>
      <c r="AJ7267" s="402"/>
    </row>
    <row r="7268" spans="10:36" hidden="1" x14ac:dyDescent="0.2">
      <c r="J7268" s="555" t="s">
        <v>987</v>
      </c>
      <c r="T7268" s="402"/>
      <c r="U7268" s="402"/>
      <c r="V7268" s="402"/>
      <c r="AG7268" s="402"/>
      <c r="AH7268" s="402"/>
      <c r="AI7268" s="402"/>
      <c r="AJ7268" s="402"/>
    </row>
    <row r="7269" spans="10:36" hidden="1" x14ac:dyDescent="0.2">
      <c r="J7269" s="555" t="s">
        <v>987</v>
      </c>
      <c r="T7269" s="402"/>
      <c r="U7269" s="402"/>
      <c r="V7269" s="402"/>
      <c r="AG7269" s="402"/>
      <c r="AH7269" s="402"/>
      <c r="AI7269" s="402"/>
      <c r="AJ7269" s="402"/>
    </row>
    <row r="7270" spans="10:36" hidden="1" x14ac:dyDescent="0.2">
      <c r="J7270" s="555" t="s">
        <v>987</v>
      </c>
      <c r="T7270" s="402"/>
      <c r="U7270" s="402"/>
      <c r="V7270" s="402"/>
      <c r="AG7270" s="402"/>
      <c r="AH7270" s="402"/>
      <c r="AI7270" s="402"/>
      <c r="AJ7270" s="402"/>
    </row>
    <row r="7271" spans="10:36" hidden="1" x14ac:dyDescent="0.2">
      <c r="J7271" s="555" t="s">
        <v>987</v>
      </c>
      <c r="T7271" s="402"/>
      <c r="U7271" s="402"/>
      <c r="V7271" s="402"/>
      <c r="AG7271" s="402"/>
      <c r="AH7271" s="402"/>
      <c r="AI7271" s="402"/>
      <c r="AJ7271" s="402"/>
    </row>
    <row r="7272" spans="10:36" hidden="1" x14ac:dyDescent="0.2">
      <c r="J7272" s="555" t="s">
        <v>987</v>
      </c>
      <c r="T7272" s="402"/>
      <c r="U7272" s="402"/>
      <c r="V7272" s="402"/>
      <c r="AG7272" s="402"/>
      <c r="AH7272" s="402"/>
      <c r="AI7272" s="402"/>
      <c r="AJ7272" s="402"/>
    </row>
    <row r="7273" spans="10:36" hidden="1" x14ac:dyDescent="0.2">
      <c r="J7273" s="555" t="s">
        <v>987</v>
      </c>
      <c r="T7273" s="402"/>
      <c r="U7273" s="402"/>
      <c r="V7273" s="402"/>
      <c r="AG7273" s="402"/>
      <c r="AH7273" s="402"/>
      <c r="AI7273" s="402"/>
      <c r="AJ7273" s="402"/>
    </row>
    <row r="7274" spans="10:36" hidden="1" x14ac:dyDescent="0.2">
      <c r="J7274" s="555" t="s">
        <v>987</v>
      </c>
      <c r="T7274" s="402"/>
      <c r="U7274" s="402"/>
      <c r="V7274" s="402"/>
      <c r="AG7274" s="402"/>
      <c r="AH7274" s="402"/>
      <c r="AI7274" s="402"/>
      <c r="AJ7274" s="402"/>
    </row>
    <row r="7275" spans="10:36" hidden="1" x14ac:dyDescent="0.2">
      <c r="J7275" s="555" t="s">
        <v>987</v>
      </c>
      <c r="T7275" s="402"/>
      <c r="U7275" s="402"/>
      <c r="V7275" s="402"/>
      <c r="AG7275" s="402"/>
      <c r="AH7275" s="402"/>
      <c r="AI7275" s="402"/>
      <c r="AJ7275" s="402"/>
    </row>
    <row r="7276" spans="10:36" hidden="1" x14ac:dyDescent="0.2">
      <c r="J7276" s="555" t="s">
        <v>987</v>
      </c>
      <c r="T7276" s="402"/>
      <c r="U7276" s="402"/>
      <c r="V7276" s="402"/>
      <c r="AG7276" s="402"/>
      <c r="AH7276" s="402"/>
      <c r="AI7276" s="402"/>
      <c r="AJ7276" s="402"/>
    </row>
    <row r="7277" spans="10:36" hidden="1" x14ac:dyDescent="0.2">
      <c r="J7277" s="555" t="s">
        <v>987</v>
      </c>
      <c r="T7277" s="402"/>
      <c r="U7277" s="402"/>
      <c r="V7277" s="402"/>
      <c r="AG7277" s="402"/>
      <c r="AH7277" s="402"/>
      <c r="AI7277" s="402"/>
      <c r="AJ7277" s="402"/>
    </row>
    <row r="7278" spans="10:36" hidden="1" x14ac:dyDescent="0.2">
      <c r="J7278" s="555" t="s">
        <v>987</v>
      </c>
      <c r="T7278" s="402"/>
      <c r="U7278" s="402"/>
      <c r="V7278" s="402"/>
      <c r="AG7278" s="402"/>
      <c r="AH7278" s="402"/>
      <c r="AI7278" s="402"/>
      <c r="AJ7278" s="402"/>
    </row>
    <row r="7279" spans="10:36" hidden="1" x14ac:dyDescent="0.2">
      <c r="J7279" s="555" t="s">
        <v>987</v>
      </c>
      <c r="T7279" s="402"/>
      <c r="U7279" s="402"/>
      <c r="V7279" s="402"/>
      <c r="AG7279" s="402"/>
      <c r="AH7279" s="402"/>
      <c r="AI7279" s="402"/>
      <c r="AJ7279" s="402"/>
    </row>
    <row r="7280" spans="10:36" hidden="1" x14ac:dyDescent="0.2">
      <c r="J7280" s="555" t="s">
        <v>987</v>
      </c>
      <c r="T7280" s="402"/>
      <c r="U7280" s="402"/>
      <c r="V7280" s="402"/>
      <c r="AG7280" s="402"/>
      <c r="AH7280" s="402"/>
      <c r="AI7280" s="402"/>
      <c r="AJ7280" s="402"/>
    </row>
    <row r="7281" spans="10:36" hidden="1" x14ac:dyDescent="0.2">
      <c r="J7281" s="555" t="s">
        <v>987</v>
      </c>
      <c r="T7281" s="402"/>
      <c r="U7281" s="402"/>
      <c r="V7281" s="402"/>
      <c r="AG7281" s="402"/>
      <c r="AH7281" s="402"/>
      <c r="AI7281" s="402"/>
      <c r="AJ7281" s="402"/>
    </row>
    <row r="7282" spans="10:36" hidden="1" x14ac:dyDescent="0.2">
      <c r="J7282" s="555" t="s">
        <v>987</v>
      </c>
      <c r="T7282" s="402"/>
      <c r="U7282" s="402"/>
      <c r="V7282" s="402"/>
      <c r="AG7282" s="402"/>
      <c r="AH7282" s="402"/>
      <c r="AI7282" s="402"/>
      <c r="AJ7282" s="402"/>
    </row>
    <row r="7283" spans="10:36" hidden="1" x14ac:dyDescent="0.2">
      <c r="J7283" s="555" t="s">
        <v>987</v>
      </c>
      <c r="T7283" s="402"/>
      <c r="U7283" s="402"/>
      <c r="V7283" s="402"/>
      <c r="AG7283" s="402"/>
      <c r="AH7283" s="402"/>
      <c r="AI7283" s="402"/>
      <c r="AJ7283" s="402"/>
    </row>
    <row r="7284" spans="10:36" hidden="1" x14ac:dyDescent="0.2">
      <c r="J7284" s="555" t="s">
        <v>987</v>
      </c>
      <c r="T7284" s="402"/>
      <c r="U7284" s="402"/>
      <c r="V7284" s="402"/>
      <c r="AG7284" s="402"/>
      <c r="AH7284" s="402"/>
      <c r="AI7284" s="402"/>
      <c r="AJ7284" s="402"/>
    </row>
    <row r="7285" spans="10:36" hidden="1" x14ac:dyDescent="0.2">
      <c r="J7285" s="555" t="s">
        <v>987</v>
      </c>
      <c r="T7285" s="402"/>
      <c r="U7285" s="402"/>
      <c r="V7285" s="402"/>
      <c r="AG7285" s="402"/>
      <c r="AH7285" s="402"/>
      <c r="AI7285" s="402"/>
      <c r="AJ7285" s="402"/>
    </row>
    <row r="7286" spans="10:36" hidden="1" x14ac:dyDescent="0.2">
      <c r="J7286" s="555" t="s">
        <v>987</v>
      </c>
      <c r="T7286" s="402"/>
      <c r="U7286" s="402"/>
      <c r="V7286" s="402"/>
      <c r="AG7286" s="402"/>
      <c r="AH7286" s="402"/>
      <c r="AI7286" s="402"/>
      <c r="AJ7286" s="402"/>
    </row>
    <row r="7287" spans="10:36" hidden="1" x14ac:dyDescent="0.2">
      <c r="J7287" s="555" t="s">
        <v>987</v>
      </c>
      <c r="T7287" s="402"/>
      <c r="U7287" s="402"/>
      <c r="V7287" s="402"/>
      <c r="AG7287" s="402"/>
      <c r="AH7287" s="402"/>
      <c r="AI7287" s="402"/>
      <c r="AJ7287" s="402"/>
    </row>
    <row r="7288" spans="10:36" hidden="1" x14ac:dyDescent="0.2">
      <c r="J7288" s="555" t="s">
        <v>987</v>
      </c>
      <c r="T7288" s="402"/>
      <c r="U7288" s="402"/>
      <c r="V7288" s="402"/>
      <c r="AG7288" s="402"/>
      <c r="AH7288" s="402"/>
      <c r="AI7288" s="402"/>
      <c r="AJ7288" s="402"/>
    </row>
    <row r="7289" spans="10:36" hidden="1" x14ac:dyDescent="0.2">
      <c r="J7289" s="555" t="s">
        <v>987</v>
      </c>
      <c r="T7289" s="402"/>
      <c r="U7289" s="402"/>
      <c r="V7289" s="402"/>
      <c r="AG7289" s="402"/>
      <c r="AH7289" s="402"/>
      <c r="AI7289" s="402"/>
      <c r="AJ7289" s="402"/>
    </row>
    <row r="7290" spans="10:36" hidden="1" x14ac:dyDescent="0.2">
      <c r="J7290" s="555" t="s">
        <v>987</v>
      </c>
      <c r="T7290" s="402"/>
      <c r="U7290" s="402"/>
      <c r="V7290" s="402"/>
      <c r="AG7290" s="402"/>
      <c r="AH7290" s="402"/>
      <c r="AI7290" s="402"/>
      <c r="AJ7290" s="402"/>
    </row>
    <row r="7291" spans="10:36" hidden="1" x14ac:dyDescent="0.2">
      <c r="J7291" s="555" t="s">
        <v>987</v>
      </c>
      <c r="T7291" s="402"/>
      <c r="U7291" s="402"/>
      <c r="V7291" s="402"/>
      <c r="AG7291" s="402"/>
      <c r="AH7291" s="402"/>
      <c r="AI7291" s="402"/>
      <c r="AJ7291" s="402"/>
    </row>
    <row r="7292" spans="10:36" hidden="1" x14ac:dyDescent="0.2">
      <c r="J7292" s="555" t="s">
        <v>987</v>
      </c>
      <c r="T7292" s="402"/>
      <c r="U7292" s="402"/>
      <c r="V7292" s="402"/>
      <c r="AG7292" s="402"/>
      <c r="AH7292" s="402"/>
      <c r="AI7292" s="402"/>
      <c r="AJ7292" s="402"/>
    </row>
    <row r="7293" spans="10:36" hidden="1" x14ac:dyDescent="0.2">
      <c r="J7293" s="555" t="s">
        <v>987</v>
      </c>
      <c r="T7293" s="402"/>
      <c r="U7293" s="402"/>
      <c r="V7293" s="402"/>
      <c r="AG7293" s="402"/>
      <c r="AH7293" s="402"/>
      <c r="AI7293" s="402"/>
      <c r="AJ7293" s="402"/>
    </row>
    <row r="7294" spans="10:36" hidden="1" x14ac:dyDescent="0.2">
      <c r="J7294" s="555" t="s">
        <v>987</v>
      </c>
      <c r="T7294" s="402"/>
      <c r="U7294" s="402"/>
      <c r="V7294" s="402"/>
      <c r="AG7294" s="402"/>
      <c r="AH7294" s="402"/>
      <c r="AI7294" s="402"/>
      <c r="AJ7294" s="402"/>
    </row>
    <row r="7295" spans="10:36" hidden="1" x14ac:dyDescent="0.2">
      <c r="J7295" s="555" t="s">
        <v>987</v>
      </c>
      <c r="T7295" s="402"/>
      <c r="U7295" s="402"/>
      <c r="V7295" s="402"/>
      <c r="AG7295" s="402"/>
      <c r="AH7295" s="402"/>
      <c r="AI7295" s="402"/>
      <c r="AJ7295" s="402"/>
    </row>
    <row r="7296" spans="10:36" hidden="1" x14ac:dyDescent="0.2">
      <c r="J7296" s="555" t="s">
        <v>987</v>
      </c>
      <c r="T7296" s="402"/>
      <c r="U7296" s="402"/>
      <c r="V7296" s="402"/>
      <c r="AG7296" s="402"/>
      <c r="AH7296" s="402"/>
      <c r="AI7296" s="402"/>
      <c r="AJ7296" s="402"/>
    </row>
    <row r="7297" spans="10:36" hidden="1" x14ac:dyDescent="0.2">
      <c r="J7297" s="555" t="s">
        <v>987</v>
      </c>
      <c r="T7297" s="402"/>
      <c r="U7297" s="402"/>
      <c r="V7297" s="402"/>
      <c r="AG7297" s="402"/>
      <c r="AH7297" s="402"/>
      <c r="AI7297" s="402"/>
      <c r="AJ7297" s="402"/>
    </row>
    <row r="7298" spans="10:36" hidden="1" x14ac:dyDescent="0.2">
      <c r="J7298" s="555" t="s">
        <v>987</v>
      </c>
      <c r="T7298" s="402"/>
      <c r="U7298" s="402"/>
      <c r="V7298" s="402"/>
      <c r="AG7298" s="402"/>
      <c r="AH7298" s="402"/>
      <c r="AI7298" s="402"/>
      <c r="AJ7298" s="402"/>
    </row>
    <row r="7299" spans="10:36" hidden="1" x14ac:dyDescent="0.2">
      <c r="J7299" s="555" t="s">
        <v>987</v>
      </c>
      <c r="T7299" s="402"/>
      <c r="U7299" s="402"/>
      <c r="V7299" s="402"/>
      <c r="AG7299" s="402"/>
      <c r="AH7299" s="402"/>
      <c r="AI7299" s="402"/>
      <c r="AJ7299" s="402"/>
    </row>
    <row r="7300" spans="10:36" hidden="1" x14ac:dyDescent="0.2">
      <c r="J7300" s="555" t="s">
        <v>987</v>
      </c>
      <c r="T7300" s="402"/>
      <c r="U7300" s="402"/>
      <c r="V7300" s="402"/>
      <c r="AG7300" s="402"/>
      <c r="AH7300" s="402"/>
      <c r="AI7300" s="402"/>
      <c r="AJ7300" s="402"/>
    </row>
    <row r="7301" spans="10:36" hidden="1" x14ac:dyDescent="0.2">
      <c r="J7301" s="555" t="s">
        <v>987</v>
      </c>
      <c r="T7301" s="402"/>
      <c r="U7301" s="402"/>
      <c r="V7301" s="402"/>
      <c r="AG7301" s="402"/>
      <c r="AH7301" s="402"/>
      <c r="AI7301" s="402"/>
      <c r="AJ7301" s="402"/>
    </row>
    <row r="7302" spans="10:36" hidden="1" x14ac:dyDescent="0.2">
      <c r="J7302" s="555" t="s">
        <v>987</v>
      </c>
      <c r="T7302" s="402"/>
      <c r="U7302" s="402"/>
      <c r="V7302" s="402"/>
      <c r="AG7302" s="402"/>
      <c r="AH7302" s="402"/>
      <c r="AI7302" s="402"/>
      <c r="AJ7302" s="402"/>
    </row>
    <row r="7303" spans="10:36" hidden="1" x14ac:dyDescent="0.2">
      <c r="J7303" s="555" t="s">
        <v>987</v>
      </c>
      <c r="T7303" s="402"/>
      <c r="U7303" s="402"/>
      <c r="V7303" s="402"/>
      <c r="AG7303" s="402"/>
      <c r="AH7303" s="402"/>
      <c r="AI7303" s="402"/>
      <c r="AJ7303" s="402"/>
    </row>
    <row r="7304" spans="10:36" hidden="1" x14ac:dyDescent="0.2">
      <c r="J7304" s="555" t="s">
        <v>987</v>
      </c>
      <c r="T7304" s="402"/>
      <c r="U7304" s="402"/>
      <c r="V7304" s="402"/>
      <c r="AG7304" s="402"/>
      <c r="AH7304" s="402"/>
      <c r="AI7304" s="402"/>
      <c r="AJ7304" s="402"/>
    </row>
    <row r="7305" spans="10:36" hidden="1" x14ac:dyDescent="0.2">
      <c r="J7305" s="555" t="s">
        <v>987</v>
      </c>
      <c r="T7305" s="402"/>
      <c r="U7305" s="402"/>
      <c r="V7305" s="402"/>
      <c r="AG7305" s="402"/>
      <c r="AH7305" s="402"/>
      <c r="AI7305" s="402"/>
      <c r="AJ7305" s="402"/>
    </row>
    <row r="7306" spans="10:36" hidden="1" x14ac:dyDescent="0.2">
      <c r="J7306" s="555" t="s">
        <v>987</v>
      </c>
      <c r="T7306" s="402"/>
      <c r="U7306" s="402"/>
      <c r="V7306" s="402"/>
      <c r="AG7306" s="402"/>
      <c r="AH7306" s="402"/>
      <c r="AI7306" s="402"/>
      <c r="AJ7306" s="402"/>
    </row>
    <row r="7307" spans="10:36" hidden="1" x14ac:dyDescent="0.2">
      <c r="J7307" s="555" t="s">
        <v>987</v>
      </c>
      <c r="T7307" s="402"/>
      <c r="U7307" s="402"/>
      <c r="V7307" s="402"/>
      <c r="AG7307" s="402"/>
      <c r="AH7307" s="402"/>
      <c r="AI7307" s="402"/>
      <c r="AJ7307" s="402"/>
    </row>
    <row r="7308" spans="10:36" hidden="1" x14ac:dyDescent="0.2">
      <c r="J7308" s="555" t="s">
        <v>987</v>
      </c>
      <c r="T7308" s="402"/>
      <c r="U7308" s="402"/>
      <c r="V7308" s="402"/>
      <c r="AG7308" s="402"/>
      <c r="AH7308" s="402"/>
      <c r="AI7308" s="402"/>
      <c r="AJ7308" s="402"/>
    </row>
    <row r="7309" spans="10:36" hidden="1" x14ac:dyDescent="0.2">
      <c r="J7309" s="555" t="s">
        <v>987</v>
      </c>
      <c r="T7309" s="402"/>
      <c r="U7309" s="402"/>
      <c r="V7309" s="402"/>
      <c r="AG7309" s="402"/>
      <c r="AH7309" s="402"/>
      <c r="AI7309" s="402"/>
      <c r="AJ7309" s="402"/>
    </row>
    <row r="7310" spans="10:36" hidden="1" x14ac:dyDescent="0.2">
      <c r="J7310" s="555" t="s">
        <v>987</v>
      </c>
      <c r="T7310" s="402"/>
      <c r="U7310" s="402"/>
      <c r="V7310" s="402"/>
      <c r="AG7310" s="402"/>
      <c r="AH7310" s="402"/>
      <c r="AI7310" s="402"/>
      <c r="AJ7310" s="402"/>
    </row>
    <row r="7311" spans="10:36" hidden="1" x14ac:dyDescent="0.2">
      <c r="J7311" s="555" t="s">
        <v>987</v>
      </c>
      <c r="T7311" s="402"/>
      <c r="U7311" s="402"/>
      <c r="V7311" s="402"/>
      <c r="AG7311" s="402"/>
      <c r="AH7311" s="402"/>
      <c r="AI7311" s="402"/>
      <c r="AJ7311" s="402"/>
    </row>
    <row r="7312" spans="10:36" hidden="1" x14ac:dyDescent="0.2">
      <c r="J7312" s="555" t="s">
        <v>987</v>
      </c>
      <c r="T7312" s="402"/>
      <c r="U7312" s="402"/>
      <c r="V7312" s="402"/>
      <c r="AG7312" s="402"/>
      <c r="AH7312" s="402"/>
      <c r="AI7312" s="402"/>
      <c r="AJ7312" s="402"/>
    </row>
    <row r="7313" spans="10:36" hidden="1" x14ac:dyDescent="0.2">
      <c r="J7313" s="555" t="s">
        <v>987</v>
      </c>
      <c r="T7313" s="402"/>
      <c r="U7313" s="402"/>
      <c r="V7313" s="402"/>
      <c r="AG7313" s="402"/>
      <c r="AH7313" s="402"/>
      <c r="AI7313" s="402"/>
      <c r="AJ7313" s="402"/>
    </row>
    <row r="7314" spans="10:36" hidden="1" x14ac:dyDescent="0.2">
      <c r="J7314" s="555" t="s">
        <v>987</v>
      </c>
      <c r="T7314" s="402"/>
      <c r="U7314" s="402"/>
      <c r="V7314" s="402"/>
      <c r="AG7314" s="402"/>
      <c r="AH7314" s="402"/>
      <c r="AI7314" s="402"/>
      <c r="AJ7314" s="402"/>
    </row>
    <row r="7315" spans="10:36" hidden="1" x14ac:dyDescent="0.2">
      <c r="J7315" s="555" t="s">
        <v>987</v>
      </c>
      <c r="T7315" s="402"/>
      <c r="U7315" s="402"/>
      <c r="V7315" s="402"/>
      <c r="AG7315" s="402"/>
      <c r="AH7315" s="402"/>
      <c r="AI7315" s="402"/>
      <c r="AJ7315" s="402"/>
    </row>
    <row r="7316" spans="10:36" hidden="1" x14ac:dyDescent="0.2">
      <c r="J7316" s="555" t="s">
        <v>987</v>
      </c>
      <c r="T7316" s="402"/>
      <c r="U7316" s="402"/>
      <c r="V7316" s="402"/>
      <c r="AG7316" s="402"/>
      <c r="AH7316" s="402"/>
      <c r="AI7316" s="402"/>
      <c r="AJ7316" s="402"/>
    </row>
    <row r="7317" spans="10:36" hidden="1" x14ac:dyDescent="0.2">
      <c r="J7317" s="555" t="s">
        <v>987</v>
      </c>
      <c r="T7317" s="402"/>
      <c r="U7317" s="402"/>
      <c r="V7317" s="402"/>
      <c r="AG7317" s="402"/>
      <c r="AH7317" s="402"/>
      <c r="AI7317" s="402"/>
      <c r="AJ7317" s="402"/>
    </row>
    <row r="7318" spans="10:36" hidden="1" x14ac:dyDescent="0.2">
      <c r="J7318" s="555" t="s">
        <v>987</v>
      </c>
      <c r="T7318" s="402"/>
      <c r="U7318" s="402"/>
      <c r="V7318" s="402"/>
      <c r="AG7318" s="402"/>
      <c r="AH7318" s="402"/>
      <c r="AI7318" s="402"/>
      <c r="AJ7318" s="402"/>
    </row>
    <row r="7319" spans="10:36" hidden="1" x14ac:dyDescent="0.2">
      <c r="J7319" s="555" t="s">
        <v>987</v>
      </c>
      <c r="T7319" s="402"/>
      <c r="U7319" s="402"/>
      <c r="V7319" s="402"/>
      <c r="AG7319" s="402"/>
      <c r="AH7319" s="402"/>
      <c r="AI7319" s="402"/>
      <c r="AJ7319" s="402"/>
    </row>
    <row r="7320" spans="10:36" hidden="1" x14ac:dyDescent="0.2">
      <c r="J7320" s="555" t="s">
        <v>987</v>
      </c>
      <c r="T7320" s="402"/>
      <c r="U7320" s="402"/>
      <c r="V7320" s="402"/>
      <c r="AG7320" s="402"/>
      <c r="AH7320" s="402"/>
      <c r="AI7320" s="402"/>
      <c r="AJ7320" s="402"/>
    </row>
    <row r="7321" spans="10:36" hidden="1" x14ac:dyDescent="0.2">
      <c r="J7321" s="555" t="s">
        <v>987</v>
      </c>
      <c r="T7321" s="402"/>
      <c r="U7321" s="402"/>
      <c r="V7321" s="402"/>
      <c r="AG7321" s="402"/>
      <c r="AH7321" s="402"/>
      <c r="AI7321" s="402"/>
      <c r="AJ7321" s="402"/>
    </row>
    <row r="7322" spans="10:36" hidden="1" x14ac:dyDescent="0.2">
      <c r="J7322" s="555" t="s">
        <v>987</v>
      </c>
      <c r="T7322" s="402"/>
      <c r="U7322" s="402"/>
      <c r="V7322" s="402"/>
      <c r="AG7322" s="402"/>
      <c r="AH7322" s="402"/>
      <c r="AI7322" s="402"/>
      <c r="AJ7322" s="402"/>
    </row>
    <row r="7323" spans="10:36" hidden="1" x14ac:dyDescent="0.2">
      <c r="J7323" s="555" t="s">
        <v>987</v>
      </c>
      <c r="T7323" s="402"/>
      <c r="U7323" s="402"/>
      <c r="V7323" s="402"/>
      <c r="AG7323" s="402"/>
      <c r="AH7323" s="402"/>
      <c r="AI7323" s="402"/>
      <c r="AJ7323" s="402"/>
    </row>
    <row r="7324" spans="10:36" hidden="1" x14ac:dyDescent="0.2">
      <c r="J7324" s="555" t="s">
        <v>987</v>
      </c>
      <c r="T7324" s="402"/>
      <c r="U7324" s="402"/>
      <c r="V7324" s="402"/>
      <c r="AG7324" s="402"/>
      <c r="AH7324" s="402"/>
      <c r="AI7324" s="402"/>
      <c r="AJ7324" s="402"/>
    </row>
    <row r="7325" spans="10:36" hidden="1" x14ac:dyDescent="0.2">
      <c r="J7325" s="555" t="s">
        <v>987</v>
      </c>
      <c r="T7325" s="402"/>
      <c r="U7325" s="402"/>
      <c r="V7325" s="402"/>
      <c r="AG7325" s="402"/>
      <c r="AH7325" s="402"/>
      <c r="AI7325" s="402"/>
      <c r="AJ7325" s="402"/>
    </row>
    <row r="7326" spans="10:36" hidden="1" x14ac:dyDescent="0.2">
      <c r="J7326" s="555" t="s">
        <v>987</v>
      </c>
      <c r="T7326" s="402"/>
      <c r="U7326" s="402"/>
      <c r="V7326" s="402"/>
      <c r="AG7326" s="402"/>
      <c r="AH7326" s="402"/>
      <c r="AI7326" s="402"/>
      <c r="AJ7326" s="402"/>
    </row>
    <row r="7327" spans="10:36" hidden="1" x14ac:dyDescent="0.2">
      <c r="J7327" s="555" t="s">
        <v>987</v>
      </c>
      <c r="T7327" s="402"/>
      <c r="U7327" s="402"/>
      <c r="V7327" s="402"/>
      <c r="AG7327" s="402"/>
      <c r="AH7327" s="402"/>
      <c r="AI7327" s="402"/>
      <c r="AJ7327" s="402"/>
    </row>
    <row r="7328" spans="10:36" hidden="1" x14ac:dyDescent="0.2">
      <c r="J7328" s="555" t="s">
        <v>987</v>
      </c>
      <c r="T7328" s="402"/>
      <c r="U7328" s="402"/>
      <c r="V7328" s="402"/>
      <c r="AG7328" s="402"/>
      <c r="AH7328" s="402"/>
      <c r="AI7328" s="402"/>
      <c r="AJ7328" s="402"/>
    </row>
    <row r="7329" spans="10:36" hidden="1" x14ac:dyDescent="0.2">
      <c r="J7329" s="555" t="s">
        <v>987</v>
      </c>
      <c r="T7329" s="402"/>
      <c r="U7329" s="402"/>
      <c r="V7329" s="402"/>
      <c r="AG7329" s="402"/>
      <c r="AH7329" s="402"/>
      <c r="AI7329" s="402"/>
      <c r="AJ7329" s="402"/>
    </row>
    <row r="7330" spans="10:36" hidden="1" x14ac:dyDescent="0.2">
      <c r="J7330" s="555" t="s">
        <v>987</v>
      </c>
      <c r="T7330" s="402"/>
      <c r="U7330" s="402"/>
      <c r="V7330" s="402"/>
      <c r="AG7330" s="402"/>
      <c r="AH7330" s="402"/>
      <c r="AI7330" s="402"/>
      <c r="AJ7330" s="402"/>
    </row>
    <row r="7331" spans="10:36" hidden="1" x14ac:dyDescent="0.2">
      <c r="J7331" s="555" t="s">
        <v>987</v>
      </c>
      <c r="T7331" s="402"/>
      <c r="U7331" s="402"/>
      <c r="V7331" s="402"/>
      <c r="AG7331" s="402"/>
      <c r="AH7331" s="402"/>
      <c r="AI7331" s="402"/>
      <c r="AJ7331" s="402"/>
    </row>
    <row r="7332" spans="10:36" hidden="1" x14ac:dyDescent="0.2">
      <c r="J7332" s="555" t="s">
        <v>987</v>
      </c>
      <c r="T7332" s="402"/>
      <c r="U7332" s="402"/>
      <c r="V7332" s="402"/>
      <c r="AG7332" s="402"/>
      <c r="AH7332" s="402"/>
      <c r="AI7332" s="402"/>
      <c r="AJ7332" s="402"/>
    </row>
    <row r="7333" spans="10:36" hidden="1" x14ac:dyDescent="0.2">
      <c r="J7333" s="555" t="s">
        <v>987</v>
      </c>
      <c r="T7333" s="402"/>
      <c r="U7333" s="402"/>
      <c r="V7333" s="402"/>
      <c r="AG7333" s="402"/>
      <c r="AH7333" s="402"/>
      <c r="AI7333" s="402"/>
      <c r="AJ7333" s="402"/>
    </row>
    <row r="7334" spans="10:36" hidden="1" x14ac:dyDescent="0.2">
      <c r="J7334" s="555" t="s">
        <v>987</v>
      </c>
      <c r="T7334" s="402"/>
      <c r="U7334" s="402"/>
      <c r="V7334" s="402"/>
      <c r="AG7334" s="402"/>
      <c r="AH7334" s="402"/>
      <c r="AI7334" s="402"/>
      <c r="AJ7334" s="402"/>
    </row>
    <row r="7335" spans="10:36" hidden="1" x14ac:dyDescent="0.2">
      <c r="J7335" s="555" t="s">
        <v>987</v>
      </c>
      <c r="T7335" s="402"/>
      <c r="U7335" s="402"/>
      <c r="V7335" s="402"/>
      <c r="AG7335" s="402"/>
      <c r="AH7335" s="402"/>
      <c r="AI7335" s="402"/>
      <c r="AJ7335" s="402"/>
    </row>
    <row r="7336" spans="10:36" hidden="1" x14ac:dyDescent="0.2">
      <c r="J7336" s="555" t="s">
        <v>987</v>
      </c>
      <c r="T7336" s="402"/>
      <c r="U7336" s="402"/>
      <c r="V7336" s="402"/>
      <c r="AG7336" s="402"/>
      <c r="AH7336" s="402"/>
      <c r="AI7336" s="402"/>
      <c r="AJ7336" s="402"/>
    </row>
    <row r="7337" spans="10:36" hidden="1" x14ac:dyDescent="0.2">
      <c r="J7337" s="555" t="s">
        <v>987</v>
      </c>
      <c r="T7337" s="402"/>
      <c r="U7337" s="402"/>
      <c r="V7337" s="402"/>
      <c r="AG7337" s="402"/>
      <c r="AH7337" s="402"/>
      <c r="AI7337" s="402"/>
      <c r="AJ7337" s="402"/>
    </row>
    <row r="7338" spans="10:36" hidden="1" x14ac:dyDescent="0.2">
      <c r="J7338" s="555" t="s">
        <v>987</v>
      </c>
      <c r="T7338" s="402"/>
      <c r="U7338" s="402"/>
      <c r="V7338" s="402"/>
      <c r="AG7338" s="402"/>
      <c r="AH7338" s="402"/>
      <c r="AI7338" s="402"/>
      <c r="AJ7338" s="402"/>
    </row>
    <row r="7339" spans="10:36" hidden="1" x14ac:dyDescent="0.2">
      <c r="J7339" s="555" t="s">
        <v>987</v>
      </c>
      <c r="T7339" s="402"/>
      <c r="U7339" s="402"/>
      <c r="V7339" s="402"/>
      <c r="AG7339" s="402"/>
      <c r="AH7339" s="402"/>
      <c r="AI7339" s="402"/>
      <c r="AJ7339" s="402"/>
    </row>
    <row r="7340" spans="10:36" hidden="1" x14ac:dyDescent="0.2">
      <c r="J7340" s="555" t="s">
        <v>987</v>
      </c>
      <c r="T7340" s="402"/>
      <c r="U7340" s="402"/>
      <c r="V7340" s="402"/>
      <c r="AG7340" s="402"/>
      <c r="AH7340" s="402"/>
      <c r="AI7340" s="402"/>
      <c r="AJ7340" s="402"/>
    </row>
    <row r="7341" spans="10:36" hidden="1" x14ac:dyDescent="0.2">
      <c r="J7341" s="555" t="s">
        <v>987</v>
      </c>
      <c r="T7341" s="402"/>
      <c r="U7341" s="402"/>
      <c r="V7341" s="402"/>
      <c r="AG7341" s="402"/>
      <c r="AH7341" s="402"/>
      <c r="AI7341" s="402"/>
      <c r="AJ7341" s="402"/>
    </row>
    <row r="7342" spans="10:36" hidden="1" x14ac:dyDescent="0.2">
      <c r="J7342" s="555" t="s">
        <v>987</v>
      </c>
      <c r="T7342" s="402"/>
      <c r="U7342" s="402"/>
      <c r="V7342" s="402"/>
      <c r="AG7342" s="402"/>
      <c r="AH7342" s="402"/>
      <c r="AI7342" s="402"/>
      <c r="AJ7342" s="402"/>
    </row>
    <row r="7343" spans="10:36" hidden="1" x14ac:dyDescent="0.2">
      <c r="J7343" s="555" t="s">
        <v>987</v>
      </c>
      <c r="T7343" s="402"/>
      <c r="U7343" s="402"/>
      <c r="V7343" s="402"/>
      <c r="AG7343" s="402"/>
      <c r="AH7343" s="402"/>
      <c r="AI7343" s="402"/>
      <c r="AJ7343" s="402"/>
    </row>
    <row r="7344" spans="10:36" hidden="1" x14ac:dyDescent="0.2">
      <c r="J7344" s="555" t="s">
        <v>987</v>
      </c>
      <c r="T7344" s="402"/>
      <c r="U7344" s="402"/>
      <c r="V7344" s="402"/>
      <c r="AG7344" s="402"/>
      <c r="AH7344" s="402"/>
      <c r="AI7344" s="402"/>
      <c r="AJ7344" s="402"/>
    </row>
    <row r="7345" spans="10:36" hidden="1" x14ac:dyDescent="0.2">
      <c r="J7345" s="555" t="s">
        <v>987</v>
      </c>
      <c r="T7345" s="402"/>
      <c r="U7345" s="402"/>
      <c r="V7345" s="402"/>
      <c r="AG7345" s="402"/>
      <c r="AH7345" s="402"/>
      <c r="AI7345" s="402"/>
      <c r="AJ7345" s="402"/>
    </row>
    <row r="7346" spans="10:36" hidden="1" x14ac:dyDescent="0.2">
      <c r="J7346" s="555" t="s">
        <v>987</v>
      </c>
      <c r="T7346" s="402"/>
      <c r="U7346" s="402"/>
      <c r="V7346" s="402"/>
      <c r="AG7346" s="402"/>
      <c r="AH7346" s="402"/>
      <c r="AI7346" s="402"/>
      <c r="AJ7346" s="402"/>
    </row>
    <row r="7347" spans="10:36" hidden="1" x14ac:dyDescent="0.2">
      <c r="J7347" s="555" t="s">
        <v>987</v>
      </c>
      <c r="T7347" s="402"/>
      <c r="U7347" s="402"/>
      <c r="V7347" s="402"/>
      <c r="AG7347" s="402"/>
      <c r="AH7347" s="402"/>
      <c r="AI7347" s="402"/>
      <c r="AJ7347" s="402"/>
    </row>
    <row r="7348" spans="10:36" hidden="1" x14ac:dyDescent="0.2">
      <c r="J7348" s="555" t="s">
        <v>987</v>
      </c>
      <c r="T7348" s="402"/>
      <c r="U7348" s="402"/>
      <c r="V7348" s="402"/>
      <c r="AG7348" s="402"/>
      <c r="AH7348" s="402"/>
      <c r="AI7348" s="402"/>
      <c r="AJ7348" s="402"/>
    </row>
    <row r="7349" spans="10:36" hidden="1" x14ac:dyDescent="0.2">
      <c r="J7349" s="555" t="s">
        <v>987</v>
      </c>
      <c r="T7349" s="402"/>
      <c r="U7349" s="402"/>
      <c r="V7349" s="402"/>
      <c r="AG7349" s="402"/>
      <c r="AH7349" s="402"/>
      <c r="AI7349" s="402"/>
      <c r="AJ7349" s="402"/>
    </row>
    <row r="7350" spans="10:36" hidden="1" x14ac:dyDescent="0.2">
      <c r="J7350" s="555" t="s">
        <v>987</v>
      </c>
      <c r="T7350" s="402"/>
      <c r="U7350" s="402"/>
      <c r="V7350" s="402"/>
      <c r="AG7350" s="402"/>
      <c r="AH7350" s="402"/>
      <c r="AI7350" s="402"/>
      <c r="AJ7350" s="402"/>
    </row>
    <row r="7351" spans="10:36" hidden="1" x14ac:dyDescent="0.2">
      <c r="J7351" s="555" t="s">
        <v>987</v>
      </c>
      <c r="T7351" s="402"/>
      <c r="U7351" s="402"/>
      <c r="V7351" s="402"/>
      <c r="AG7351" s="402"/>
      <c r="AH7351" s="402"/>
      <c r="AI7351" s="402"/>
      <c r="AJ7351" s="402"/>
    </row>
    <row r="7352" spans="10:36" hidden="1" x14ac:dyDescent="0.2">
      <c r="J7352" s="555" t="s">
        <v>987</v>
      </c>
      <c r="T7352" s="402"/>
      <c r="U7352" s="402"/>
      <c r="V7352" s="402"/>
      <c r="AG7352" s="402"/>
      <c r="AH7352" s="402"/>
      <c r="AI7352" s="402"/>
      <c r="AJ7352" s="402"/>
    </row>
    <row r="7353" spans="10:36" hidden="1" x14ac:dyDescent="0.2">
      <c r="J7353" s="555" t="s">
        <v>987</v>
      </c>
      <c r="T7353" s="402"/>
      <c r="U7353" s="402"/>
      <c r="V7353" s="402"/>
      <c r="AG7353" s="402"/>
      <c r="AH7353" s="402"/>
      <c r="AI7353" s="402"/>
      <c r="AJ7353" s="402"/>
    </row>
    <row r="7354" spans="10:36" hidden="1" x14ac:dyDescent="0.2">
      <c r="J7354" s="555" t="s">
        <v>987</v>
      </c>
      <c r="T7354" s="402"/>
      <c r="U7354" s="402"/>
      <c r="V7354" s="402"/>
      <c r="AG7354" s="402"/>
      <c r="AH7354" s="402"/>
      <c r="AI7354" s="402"/>
      <c r="AJ7354" s="402"/>
    </row>
    <row r="7355" spans="10:36" hidden="1" x14ac:dyDescent="0.2">
      <c r="J7355" s="555" t="s">
        <v>987</v>
      </c>
      <c r="T7355" s="402"/>
      <c r="U7355" s="402"/>
      <c r="V7355" s="402"/>
      <c r="AG7355" s="402"/>
      <c r="AH7355" s="402"/>
      <c r="AI7355" s="402"/>
      <c r="AJ7355" s="402"/>
    </row>
    <row r="7356" spans="10:36" hidden="1" x14ac:dyDescent="0.2">
      <c r="J7356" s="555" t="s">
        <v>987</v>
      </c>
      <c r="T7356" s="402"/>
      <c r="U7356" s="402"/>
      <c r="V7356" s="402"/>
      <c r="AG7356" s="402"/>
      <c r="AH7356" s="402"/>
      <c r="AI7356" s="402"/>
      <c r="AJ7356" s="402"/>
    </row>
    <row r="7357" spans="10:36" hidden="1" x14ac:dyDescent="0.2">
      <c r="J7357" s="555" t="s">
        <v>987</v>
      </c>
      <c r="T7357" s="402"/>
      <c r="U7357" s="402"/>
      <c r="V7357" s="402"/>
      <c r="AG7357" s="402"/>
      <c r="AH7357" s="402"/>
      <c r="AI7357" s="402"/>
      <c r="AJ7357" s="402"/>
    </row>
    <row r="7358" spans="10:36" hidden="1" x14ac:dyDescent="0.2">
      <c r="J7358" s="555" t="s">
        <v>987</v>
      </c>
      <c r="T7358" s="402"/>
      <c r="U7358" s="402"/>
      <c r="V7358" s="402"/>
      <c r="AG7358" s="402"/>
      <c r="AH7358" s="402"/>
      <c r="AI7358" s="402"/>
      <c r="AJ7358" s="402"/>
    </row>
    <row r="7359" spans="10:36" hidden="1" x14ac:dyDescent="0.2">
      <c r="J7359" s="555" t="s">
        <v>987</v>
      </c>
      <c r="T7359" s="402"/>
      <c r="U7359" s="402"/>
      <c r="V7359" s="402"/>
      <c r="AG7359" s="402"/>
      <c r="AH7359" s="402"/>
      <c r="AI7359" s="402"/>
      <c r="AJ7359" s="402"/>
    </row>
    <row r="7360" spans="10:36" hidden="1" x14ac:dyDescent="0.2">
      <c r="J7360" s="555" t="s">
        <v>987</v>
      </c>
      <c r="T7360" s="402"/>
      <c r="U7360" s="402"/>
      <c r="V7360" s="402"/>
      <c r="AG7360" s="402"/>
      <c r="AH7360" s="402"/>
      <c r="AI7360" s="402"/>
      <c r="AJ7360" s="402"/>
    </row>
    <row r="7361" spans="10:36" hidden="1" x14ac:dyDescent="0.2">
      <c r="J7361" s="555" t="s">
        <v>987</v>
      </c>
      <c r="T7361" s="402"/>
      <c r="U7361" s="402"/>
      <c r="V7361" s="402"/>
      <c r="AG7361" s="402"/>
      <c r="AH7361" s="402"/>
      <c r="AI7361" s="402"/>
      <c r="AJ7361" s="402"/>
    </row>
    <row r="7362" spans="10:36" hidden="1" x14ac:dyDescent="0.2">
      <c r="J7362" s="555" t="s">
        <v>987</v>
      </c>
      <c r="T7362" s="402"/>
      <c r="U7362" s="402"/>
      <c r="V7362" s="402"/>
      <c r="AG7362" s="402"/>
      <c r="AH7362" s="402"/>
      <c r="AI7362" s="402"/>
      <c r="AJ7362" s="402"/>
    </row>
    <row r="7363" spans="10:36" hidden="1" x14ac:dyDescent="0.2">
      <c r="J7363" s="555" t="s">
        <v>987</v>
      </c>
      <c r="T7363" s="402"/>
      <c r="U7363" s="402"/>
      <c r="V7363" s="402"/>
      <c r="AG7363" s="402"/>
      <c r="AH7363" s="402"/>
      <c r="AI7363" s="402"/>
      <c r="AJ7363" s="402"/>
    </row>
    <row r="7364" spans="10:36" hidden="1" x14ac:dyDescent="0.2">
      <c r="J7364" s="555" t="s">
        <v>987</v>
      </c>
      <c r="T7364" s="402"/>
      <c r="U7364" s="402"/>
      <c r="V7364" s="402"/>
      <c r="AG7364" s="402"/>
      <c r="AH7364" s="402"/>
      <c r="AI7364" s="402"/>
      <c r="AJ7364" s="402"/>
    </row>
    <row r="7365" spans="10:36" hidden="1" x14ac:dyDescent="0.2">
      <c r="J7365" s="555" t="s">
        <v>987</v>
      </c>
      <c r="T7365" s="402"/>
      <c r="U7365" s="402"/>
      <c r="V7365" s="402"/>
      <c r="AG7365" s="402"/>
      <c r="AH7365" s="402"/>
      <c r="AI7365" s="402"/>
      <c r="AJ7365" s="402"/>
    </row>
    <row r="7366" spans="10:36" hidden="1" x14ac:dyDescent="0.2">
      <c r="J7366" s="555" t="s">
        <v>987</v>
      </c>
      <c r="T7366" s="402"/>
      <c r="U7366" s="402"/>
      <c r="V7366" s="402"/>
      <c r="AG7366" s="402"/>
      <c r="AH7366" s="402"/>
      <c r="AI7366" s="402"/>
      <c r="AJ7366" s="402"/>
    </row>
    <row r="7367" spans="10:36" hidden="1" x14ac:dyDescent="0.2">
      <c r="J7367" s="555" t="s">
        <v>987</v>
      </c>
      <c r="T7367" s="402"/>
      <c r="U7367" s="402"/>
      <c r="V7367" s="402"/>
      <c r="AG7367" s="402"/>
      <c r="AH7367" s="402"/>
      <c r="AI7367" s="402"/>
      <c r="AJ7367" s="402"/>
    </row>
    <row r="7368" spans="10:36" hidden="1" x14ac:dyDescent="0.2">
      <c r="J7368" s="555" t="s">
        <v>987</v>
      </c>
      <c r="T7368" s="402"/>
      <c r="U7368" s="402"/>
      <c r="V7368" s="402"/>
      <c r="AG7368" s="402"/>
      <c r="AH7368" s="402"/>
      <c r="AI7368" s="402"/>
      <c r="AJ7368" s="402"/>
    </row>
    <row r="7369" spans="10:36" hidden="1" x14ac:dyDescent="0.2">
      <c r="J7369" s="555" t="s">
        <v>987</v>
      </c>
      <c r="T7369" s="402"/>
      <c r="U7369" s="402"/>
      <c r="V7369" s="402"/>
      <c r="AG7369" s="402"/>
      <c r="AH7369" s="402"/>
      <c r="AI7369" s="402"/>
      <c r="AJ7369" s="402"/>
    </row>
    <row r="7370" spans="10:36" hidden="1" x14ac:dyDescent="0.2">
      <c r="J7370" s="555" t="s">
        <v>987</v>
      </c>
      <c r="T7370" s="402"/>
      <c r="U7370" s="402"/>
      <c r="V7370" s="402"/>
      <c r="AG7370" s="402"/>
      <c r="AH7370" s="402"/>
      <c r="AI7370" s="402"/>
      <c r="AJ7370" s="402"/>
    </row>
    <row r="7371" spans="10:36" hidden="1" x14ac:dyDescent="0.2">
      <c r="J7371" s="555" t="s">
        <v>987</v>
      </c>
      <c r="T7371" s="402"/>
      <c r="U7371" s="402"/>
      <c r="V7371" s="402"/>
      <c r="AG7371" s="402"/>
      <c r="AH7371" s="402"/>
      <c r="AI7371" s="402"/>
      <c r="AJ7371" s="402"/>
    </row>
    <row r="7372" spans="10:36" hidden="1" x14ac:dyDescent="0.2">
      <c r="J7372" s="555" t="s">
        <v>987</v>
      </c>
      <c r="T7372" s="402"/>
      <c r="U7372" s="402"/>
      <c r="V7372" s="402"/>
      <c r="AG7372" s="402"/>
      <c r="AH7372" s="402"/>
      <c r="AI7372" s="402"/>
      <c r="AJ7372" s="402"/>
    </row>
    <row r="7373" spans="10:36" hidden="1" x14ac:dyDescent="0.2">
      <c r="J7373" s="555" t="s">
        <v>987</v>
      </c>
      <c r="T7373" s="402"/>
      <c r="U7373" s="402"/>
      <c r="V7373" s="402"/>
      <c r="AG7373" s="402"/>
      <c r="AH7373" s="402"/>
      <c r="AI7373" s="402"/>
      <c r="AJ7373" s="402"/>
    </row>
    <row r="7374" spans="10:36" hidden="1" x14ac:dyDescent="0.2">
      <c r="J7374" s="555" t="s">
        <v>987</v>
      </c>
      <c r="T7374" s="402"/>
      <c r="U7374" s="402"/>
      <c r="V7374" s="402"/>
      <c r="AG7374" s="402"/>
      <c r="AH7374" s="402"/>
      <c r="AI7374" s="402"/>
      <c r="AJ7374" s="402"/>
    </row>
    <row r="7375" spans="10:36" hidden="1" x14ac:dyDescent="0.2">
      <c r="J7375" s="555" t="s">
        <v>987</v>
      </c>
      <c r="T7375" s="402"/>
      <c r="U7375" s="402"/>
      <c r="V7375" s="402"/>
      <c r="AG7375" s="402"/>
      <c r="AH7375" s="402"/>
      <c r="AI7375" s="402"/>
      <c r="AJ7375" s="402"/>
    </row>
    <row r="7376" spans="10:36" hidden="1" x14ac:dyDescent="0.2">
      <c r="J7376" s="555" t="s">
        <v>987</v>
      </c>
      <c r="T7376" s="402"/>
      <c r="U7376" s="402"/>
      <c r="V7376" s="402"/>
      <c r="AG7376" s="402"/>
      <c r="AH7376" s="402"/>
      <c r="AI7376" s="402"/>
      <c r="AJ7376" s="402"/>
    </row>
    <row r="7377" spans="10:36" hidden="1" x14ac:dyDescent="0.2">
      <c r="J7377" s="555" t="s">
        <v>987</v>
      </c>
      <c r="T7377" s="402"/>
      <c r="U7377" s="402"/>
      <c r="V7377" s="402"/>
      <c r="AG7377" s="402"/>
      <c r="AH7377" s="402"/>
      <c r="AI7377" s="402"/>
      <c r="AJ7377" s="402"/>
    </row>
    <row r="7378" spans="10:36" hidden="1" x14ac:dyDescent="0.2">
      <c r="J7378" s="555" t="s">
        <v>987</v>
      </c>
      <c r="T7378" s="402"/>
      <c r="U7378" s="402"/>
      <c r="V7378" s="402"/>
      <c r="AG7378" s="402"/>
      <c r="AH7378" s="402"/>
      <c r="AI7378" s="402"/>
      <c r="AJ7378" s="402"/>
    </row>
    <row r="7379" spans="10:36" hidden="1" x14ac:dyDescent="0.2">
      <c r="J7379" s="555" t="s">
        <v>987</v>
      </c>
      <c r="T7379" s="402"/>
      <c r="U7379" s="402"/>
      <c r="V7379" s="402"/>
      <c r="AG7379" s="402"/>
      <c r="AH7379" s="402"/>
      <c r="AI7379" s="402"/>
      <c r="AJ7379" s="402"/>
    </row>
    <row r="7380" spans="10:36" hidden="1" x14ac:dyDescent="0.2">
      <c r="J7380" s="555" t="s">
        <v>987</v>
      </c>
      <c r="T7380" s="402"/>
      <c r="U7380" s="402"/>
      <c r="V7380" s="402"/>
      <c r="AG7380" s="402"/>
      <c r="AH7380" s="402"/>
      <c r="AI7380" s="402"/>
      <c r="AJ7380" s="402"/>
    </row>
    <row r="7381" spans="10:36" hidden="1" x14ac:dyDescent="0.2">
      <c r="J7381" s="555" t="s">
        <v>987</v>
      </c>
      <c r="T7381" s="402"/>
      <c r="U7381" s="402"/>
      <c r="V7381" s="402"/>
      <c r="AG7381" s="402"/>
      <c r="AH7381" s="402"/>
      <c r="AI7381" s="402"/>
      <c r="AJ7381" s="402"/>
    </row>
    <row r="7382" spans="10:36" hidden="1" x14ac:dyDescent="0.2">
      <c r="J7382" s="555" t="s">
        <v>987</v>
      </c>
      <c r="T7382" s="402"/>
      <c r="U7382" s="402"/>
      <c r="V7382" s="402"/>
      <c r="AG7382" s="402"/>
      <c r="AH7382" s="402"/>
      <c r="AI7382" s="402"/>
      <c r="AJ7382" s="402"/>
    </row>
    <row r="7383" spans="10:36" hidden="1" x14ac:dyDescent="0.2">
      <c r="J7383" s="555" t="s">
        <v>987</v>
      </c>
      <c r="T7383" s="402"/>
      <c r="U7383" s="402"/>
      <c r="V7383" s="402"/>
      <c r="AG7383" s="402"/>
      <c r="AH7383" s="402"/>
      <c r="AI7383" s="402"/>
      <c r="AJ7383" s="402"/>
    </row>
    <row r="7384" spans="10:36" hidden="1" x14ac:dyDescent="0.2">
      <c r="J7384" s="555" t="s">
        <v>987</v>
      </c>
      <c r="T7384" s="402"/>
      <c r="U7384" s="402"/>
      <c r="V7384" s="402"/>
      <c r="AG7384" s="402"/>
      <c r="AH7384" s="402"/>
      <c r="AI7384" s="402"/>
      <c r="AJ7384" s="402"/>
    </row>
    <row r="7385" spans="10:36" hidden="1" x14ac:dyDescent="0.2">
      <c r="J7385" s="555" t="s">
        <v>987</v>
      </c>
      <c r="T7385" s="402"/>
      <c r="U7385" s="402"/>
      <c r="V7385" s="402"/>
      <c r="AG7385" s="402"/>
      <c r="AH7385" s="402"/>
      <c r="AI7385" s="402"/>
      <c r="AJ7385" s="402"/>
    </row>
    <row r="7386" spans="10:36" hidden="1" x14ac:dyDescent="0.2">
      <c r="J7386" s="555" t="s">
        <v>987</v>
      </c>
      <c r="T7386" s="402"/>
      <c r="U7386" s="402"/>
      <c r="V7386" s="402"/>
      <c r="AG7386" s="402"/>
      <c r="AH7386" s="402"/>
      <c r="AI7386" s="402"/>
      <c r="AJ7386" s="402"/>
    </row>
    <row r="7387" spans="10:36" hidden="1" x14ac:dyDescent="0.2">
      <c r="J7387" s="555" t="s">
        <v>987</v>
      </c>
      <c r="T7387" s="402"/>
      <c r="U7387" s="402"/>
      <c r="V7387" s="402"/>
      <c r="AG7387" s="402"/>
      <c r="AH7387" s="402"/>
      <c r="AI7387" s="402"/>
      <c r="AJ7387" s="402"/>
    </row>
    <row r="7388" spans="10:36" hidden="1" x14ac:dyDescent="0.2">
      <c r="J7388" s="555" t="s">
        <v>987</v>
      </c>
      <c r="T7388" s="402"/>
      <c r="U7388" s="402"/>
      <c r="V7388" s="402"/>
      <c r="AG7388" s="402"/>
      <c r="AH7388" s="402"/>
      <c r="AI7388" s="402"/>
      <c r="AJ7388" s="402"/>
    </row>
    <row r="7389" spans="10:36" hidden="1" x14ac:dyDescent="0.2">
      <c r="J7389" s="555" t="s">
        <v>987</v>
      </c>
      <c r="T7389" s="402"/>
      <c r="U7389" s="402"/>
      <c r="V7389" s="402"/>
      <c r="AG7389" s="402"/>
      <c r="AH7389" s="402"/>
      <c r="AI7389" s="402"/>
      <c r="AJ7389" s="402"/>
    </row>
    <row r="7390" spans="10:36" hidden="1" x14ac:dyDescent="0.2">
      <c r="J7390" s="555" t="s">
        <v>987</v>
      </c>
      <c r="T7390" s="402"/>
      <c r="U7390" s="402"/>
      <c r="V7390" s="402"/>
      <c r="AG7390" s="402"/>
      <c r="AH7390" s="402"/>
      <c r="AI7390" s="402"/>
      <c r="AJ7390" s="402"/>
    </row>
    <row r="7391" spans="10:36" hidden="1" x14ac:dyDescent="0.2">
      <c r="J7391" s="555" t="s">
        <v>987</v>
      </c>
      <c r="T7391" s="402"/>
      <c r="U7391" s="402"/>
      <c r="V7391" s="402"/>
      <c r="AG7391" s="402"/>
      <c r="AH7391" s="402"/>
      <c r="AI7391" s="402"/>
      <c r="AJ7391" s="402"/>
    </row>
    <row r="7392" spans="10:36" hidden="1" x14ac:dyDescent="0.2">
      <c r="J7392" s="555" t="s">
        <v>987</v>
      </c>
      <c r="T7392" s="402"/>
      <c r="U7392" s="402"/>
      <c r="V7392" s="402"/>
      <c r="AG7392" s="402"/>
      <c r="AH7392" s="402"/>
      <c r="AI7392" s="402"/>
      <c r="AJ7392" s="402"/>
    </row>
    <row r="7393" spans="10:36" hidden="1" x14ac:dyDescent="0.2">
      <c r="J7393" s="555" t="s">
        <v>987</v>
      </c>
      <c r="T7393" s="402"/>
      <c r="U7393" s="402"/>
      <c r="V7393" s="402"/>
      <c r="AG7393" s="402"/>
      <c r="AH7393" s="402"/>
      <c r="AI7393" s="402"/>
      <c r="AJ7393" s="402"/>
    </row>
    <row r="7394" spans="10:36" hidden="1" x14ac:dyDescent="0.2">
      <c r="J7394" s="555" t="s">
        <v>987</v>
      </c>
      <c r="T7394" s="402"/>
      <c r="U7394" s="402"/>
      <c r="V7394" s="402"/>
      <c r="AG7394" s="402"/>
      <c r="AH7394" s="402"/>
      <c r="AI7394" s="402"/>
      <c r="AJ7394" s="402"/>
    </row>
    <row r="7395" spans="10:36" hidden="1" x14ac:dyDescent="0.2">
      <c r="J7395" s="555" t="s">
        <v>987</v>
      </c>
      <c r="T7395" s="402"/>
      <c r="U7395" s="402"/>
      <c r="V7395" s="402"/>
      <c r="AG7395" s="402"/>
      <c r="AH7395" s="402"/>
      <c r="AI7395" s="402"/>
      <c r="AJ7395" s="402"/>
    </row>
    <row r="7396" spans="10:36" hidden="1" x14ac:dyDescent="0.2">
      <c r="J7396" s="555" t="s">
        <v>987</v>
      </c>
      <c r="T7396" s="402"/>
      <c r="U7396" s="402"/>
      <c r="V7396" s="402"/>
      <c r="AG7396" s="402"/>
      <c r="AH7396" s="402"/>
      <c r="AI7396" s="402"/>
      <c r="AJ7396" s="402"/>
    </row>
    <row r="7397" spans="10:36" hidden="1" x14ac:dyDescent="0.2">
      <c r="J7397" s="555" t="s">
        <v>987</v>
      </c>
      <c r="T7397" s="402"/>
      <c r="U7397" s="402"/>
      <c r="V7397" s="402"/>
      <c r="AG7397" s="402"/>
      <c r="AH7397" s="402"/>
      <c r="AI7397" s="402"/>
      <c r="AJ7397" s="402"/>
    </row>
    <row r="7398" spans="10:36" hidden="1" x14ac:dyDescent="0.2">
      <c r="J7398" s="555" t="s">
        <v>987</v>
      </c>
      <c r="T7398" s="402"/>
      <c r="U7398" s="402"/>
      <c r="V7398" s="402"/>
      <c r="AG7398" s="402"/>
      <c r="AH7398" s="402"/>
      <c r="AI7398" s="402"/>
      <c r="AJ7398" s="402"/>
    </row>
    <row r="7399" spans="10:36" hidden="1" x14ac:dyDescent="0.2">
      <c r="J7399" s="555" t="s">
        <v>987</v>
      </c>
      <c r="T7399" s="402"/>
      <c r="U7399" s="402"/>
      <c r="V7399" s="402"/>
      <c r="AG7399" s="402"/>
      <c r="AH7399" s="402"/>
      <c r="AI7399" s="402"/>
      <c r="AJ7399" s="402"/>
    </row>
    <row r="7400" spans="10:36" hidden="1" x14ac:dyDescent="0.2">
      <c r="J7400" s="555" t="s">
        <v>987</v>
      </c>
      <c r="T7400" s="402"/>
      <c r="U7400" s="402"/>
      <c r="V7400" s="402"/>
      <c r="AG7400" s="402"/>
      <c r="AH7400" s="402"/>
      <c r="AI7400" s="402"/>
      <c r="AJ7400" s="402"/>
    </row>
    <row r="7401" spans="10:36" hidden="1" x14ac:dyDescent="0.2">
      <c r="J7401" s="555" t="s">
        <v>987</v>
      </c>
      <c r="T7401" s="402"/>
      <c r="U7401" s="402"/>
      <c r="V7401" s="402"/>
      <c r="AG7401" s="402"/>
      <c r="AH7401" s="402"/>
      <c r="AI7401" s="402"/>
      <c r="AJ7401" s="402"/>
    </row>
    <row r="7402" spans="10:36" hidden="1" x14ac:dyDescent="0.2">
      <c r="J7402" s="555" t="s">
        <v>987</v>
      </c>
      <c r="T7402" s="402"/>
      <c r="U7402" s="402"/>
      <c r="V7402" s="402"/>
      <c r="AG7402" s="402"/>
      <c r="AH7402" s="402"/>
      <c r="AI7402" s="402"/>
      <c r="AJ7402" s="402"/>
    </row>
    <row r="7403" spans="10:36" hidden="1" x14ac:dyDescent="0.2">
      <c r="J7403" s="555" t="s">
        <v>987</v>
      </c>
      <c r="T7403" s="402"/>
      <c r="U7403" s="402"/>
      <c r="V7403" s="402"/>
      <c r="AG7403" s="402"/>
      <c r="AH7403" s="402"/>
      <c r="AI7403" s="402"/>
      <c r="AJ7403" s="402"/>
    </row>
    <row r="7404" spans="10:36" hidden="1" x14ac:dyDescent="0.2">
      <c r="J7404" s="555" t="s">
        <v>987</v>
      </c>
      <c r="T7404" s="402"/>
      <c r="U7404" s="402"/>
      <c r="V7404" s="402"/>
      <c r="AG7404" s="402"/>
      <c r="AH7404" s="402"/>
      <c r="AI7404" s="402"/>
      <c r="AJ7404" s="402"/>
    </row>
    <row r="7405" spans="10:36" hidden="1" x14ac:dyDescent="0.2">
      <c r="J7405" s="555" t="s">
        <v>987</v>
      </c>
      <c r="T7405" s="402"/>
      <c r="U7405" s="402"/>
      <c r="V7405" s="402"/>
      <c r="AG7405" s="402"/>
      <c r="AH7405" s="402"/>
      <c r="AI7405" s="402"/>
      <c r="AJ7405" s="402"/>
    </row>
    <row r="7406" spans="10:36" hidden="1" x14ac:dyDescent="0.2">
      <c r="J7406" s="555" t="s">
        <v>987</v>
      </c>
      <c r="T7406" s="402"/>
      <c r="U7406" s="402"/>
      <c r="V7406" s="402"/>
      <c r="AG7406" s="402"/>
      <c r="AH7406" s="402"/>
      <c r="AI7406" s="402"/>
      <c r="AJ7406" s="402"/>
    </row>
    <row r="7407" spans="10:36" hidden="1" x14ac:dyDescent="0.2">
      <c r="J7407" s="555" t="s">
        <v>987</v>
      </c>
      <c r="T7407" s="402"/>
      <c r="U7407" s="402"/>
      <c r="V7407" s="402"/>
      <c r="AG7407" s="402"/>
      <c r="AH7407" s="402"/>
      <c r="AI7407" s="402"/>
      <c r="AJ7407" s="402"/>
    </row>
    <row r="7408" spans="10:36" hidden="1" x14ac:dyDescent="0.2">
      <c r="J7408" s="555" t="s">
        <v>987</v>
      </c>
      <c r="T7408" s="402"/>
      <c r="U7408" s="402"/>
      <c r="V7408" s="402"/>
      <c r="AG7408" s="402"/>
      <c r="AH7408" s="402"/>
      <c r="AI7408" s="402"/>
      <c r="AJ7408" s="402"/>
    </row>
    <row r="7409" spans="10:36" hidden="1" x14ac:dyDescent="0.2">
      <c r="J7409" s="555" t="s">
        <v>987</v>
      </c>
      <c r="T7409" s="402"/>
      <c r="U7409" s="402"/>
      <c r="V7409" s="402"/>
      <c r="AG7409" s="402"/>
      <c r="AH7409" s="402"/>
      <c r="AI7409" s="402"/>
      <c r="AJ7409" s="402"/>
    </row>
    <row r="7410" spans="10:36" hidden="1" x14ac:dyDescent="0.2">
      <c r="J7410" s="555" t="s">
        <v>987</v>
      </c>
      <c r="T7410" s="402"/>
      <c r="U7410" s="402"/>
      <c r="V7410" s="402"/>
      <c r="AG7410" s="402"/>
      <c r="AH7410" s="402"/>
      <c r="AI7410" s="402"/>
      <c r="AJ7410" s="402"/>
    </row>
    <row r="7411" spans="10:36" hidden="1" x14ac:dyDescent="0.2">
      <c r="J7411" s="555" t="s">
        <v>987</v>
      </c>
      <c r="T7411" s="402"/>
      <c r="U7411" s="402"/>
      <c r="V7411" s="402"/>
      <c r="AG7411" s="402"/>
      <c r="AH7411" s="402"/>
      <c r="AI7411" s="402"/>
      <c r="AJ7411" s="402"/>
    </row>
    <row r="7412" spans="10:36" hidden="1" x14ac:dyDescent="0.2">
      <c r="J7412" s="555" t="s">
        <v>987</v>
      </c>
      <c r="T7412" s="402"/>
      <c r="U7412" s="402"/>
      <c r="V7412" s="402"/>
      <c r="AG7412" s="402"/>
      <c r="AH7412" s="402"/>
      <c r="AI7412" s="402"/>
      <c r="AJ7412" s="402"/>
    </row>
    <row r="7413" spans="10:36" hidden="1" x14ac:dyDescent="0.2">
      <c r="J7413" s="555" t="s">
        <v>987</v>
      </c>
      <c r="T7413" s="402"/>
      <c r="U7413" s="402"/>
      <c r="V7413" s="402"/>
      <c r="AG7413" s="402"/>
      <c r="AH7413" s="402"/>
      <c r="AI7413" s="402"/>
      <c r="AJ7413" s="402"/>
    </row>
    <row r="7414" spans="10:36" hidden="1" x14ac:dyDescent="0.2">
      <c r="J7414" s="555" t="s">
        <v>987</v>
      </c>
      <c r="T7414" s="402"/>
      <c r="U7414" s="402"/>
      <c r="V7414" s="402"/>
      <c r="AG7414" s="402"/>
      <c r="AH7414" s="402"/>
      <c r="AI7414" s="402"/>
      <c r="AJ7414" s="402"/>
    </row>
    <row r="7415" spans="10:36" hidden="1" x14ac:dyDescent="0.2">
      <c r="J7415" s="555" t="s">
        <v>987</v>
      </c>
      <c r="T7415" s="402"/>
      <c r="U7415" s="402"/>
      <c r="V7415" s="402"/>
      <c r="AG7415" s="402"/>
      <c r="AH7415" s="402"/>
      <c r="AI7415" s="402"/>
      <c r="AJ7415" s="402"/>
    </row>
    <row r="7416" spans="10:36" hidden="1" x14ac:dyDescent="0.2">
      <c r="J7416" s="555" t="s">
        <v>987</v>
      </c>
      <c r="T7416" s="402"/>
      <c r="U7416" s="402"/>
      <c r="V7416" s="402"/>
      <c r="AG7416" s="402"/>
      <c r="AH7416" s="402"/>
      <c r="AI7416" s="402"/>
      <c r="AJ7416" s="402"/>
    </row>
    <row r="7417" spans="10:36" hidden="1" x14ac:dyDescent="0.2">
      <c r="J7417" s="555" t="s">
        <v>987</v>
      </c>
      <c r="T7417" s="402"/>
      <c r="U7417" s="402"/>
      <c r="V7417" s="402"/>
      <c r="AG7417" s="402"/>
      <c r="AH7417" s="402"/>
      <c r="AI7417" s="402"/>
      <c r="AJ7417" s="402"/>
    </row>
    <row r="7418" spans="10:36" hidden="1" x14ac:dyDescent="0.2">
      <c r="J7418" s="555" t="s">
        <v>987</v>
      </c>
      <c r="T7418" s="402"/>
      <c r="U7418" s="402"/>
      <c r="V7418" s="402"/>
      <c r="AG7418" s="402"/>
      <c r="AH7418" s="402"/>
      <c r="AI7418" s="402"/>
      <c r="AJ7418" s="402"/>
    </row>
    <row r="7419" spans="10:36" hidden="1" x14ac:dyDescent="0.2">
      <c r="J7419" s="555" t="s">
        <v>987</v>
      </c>
      <c r="T7419" s="402"/>
      <c r="U7419" s="402"/>
      <c r="V7419" s="402"/>
      <c r="AG7419" s="402"/>
      <c r="AH7419" s="402"/>
      <c r="AI7419" s="402"/>
      <c r="AJ7419" s="402"/>
    </row>
    <row r="7420" spans="10:36" hidden="1" x14ac:dyDescent="0.2">
      <c r="J7420" s="555" t="s">
        <v>987</v>
      </c>
      <c r="T7420" s="402"/>
      <c r="U7420" s="402"/>
      <c r="V7420" s="402"/>
      <c r="AG7420" s="402"/>
      <c r="AH7420" s="402"/>
      <c r="AI7420" s="402"/>
      <c r="AJ7420" s="402"/>
    </row>
    <row r="7421" spans="10:36" hidden="1" x14ac:dyDescent="0.2">
      <c r="J7421" s="555" t="s">
        <v>987</v>
      </c>
      <c r="T7421" s="402"/>
      <c r="U7421" s="402"/>
      <c r="V7421" s="402"/>
      <c r="AG7421" s="402"/>
      <c r="AH7421" s="402"/>
      <c r="AI7421" s="402"/>
      <c r="AJ7421" s="402"/>
    </row>
    <row r="7422" spans="10:36" hidden="1" x14ac:dyDescent="0.2">
      <c r="J7422" s="555" t="s">
        <v>987</v>
      </c>
      <c r="T7422" s="402"/>
      <c r="U7422" s="402"/>
      <c r="V7422" s="402"/>
      <c r="AG7422" s="402"/>
      <c r="AH7422" s="402"/>
      <c r="AI7422" s="402"/>
      <c r="AJ7422" s="402"/>
    </row>
    <row r="7423" spans="10:36" hidden="1" x14ac:dyDescent="0.2">
      <c r="J7423" s="555" t="s">
        <v>987</v>
      </c>
      <c r="T7423" s="402"/>
      <c r="U7423" s="402"/>
      <c r="V7423" s="402"/>
      <c r="AG7423" s="402"/>
      <c r="AH7423" s="402"/>
      <c r="AI7423" s="402"/>
      <c r="AJ7423" s="402"/>
    </row>
    <row r="7424" spans="10:36" hidden="1" x14ac:dyDescent="0.2">
      <c r="J7424" s="555" t="s">
        <v>987</v>
      </c>
      <c r="T7424" s="402"/>
      <c r="U7424" s="402"/>
      <c r="V7424" s="402"/>
      <c r="AG7424" s="402"/>
      <c r="AH7424" s="402"/>
      <c r="AI7424" s="402"/>
      <c r="AJ7424" s="402"/>
    </row>
    <row r="7425" spans="10:36" hidden="1" x14ac:dyDescent="0.2">
      <c r="J7425" s="555" t="s">
        <v>987</v>
      </c>
      <c r="T7425" s="402"/>
      <c r="U7425" s="402"/>
      <c r="V7425" s="402"/>
      <c r="AG7425" s="402"/>
      <c r="AH7425" s="402"/>
      <c r="AI7425" s="402"/>
      <c r="AJ7425" s="402"/>
    </row>
    <row r="7426" spans="10:36" hidden="1" x14ac:dyDescent="0.2">
      <c r="J7426" s="555" t="s">
        <v>987</v>
      </c>
      <c r="T7426" s="402"/>
      <c r="U7426" s="402"/>
      <c r="V7426" s="402"/>
      <c r="AG7426" s="402"/>
      <c r="AH7426" s="402"/>
      <c r="AI7426" s="402"/>
      <c r="AJ7426" s="402"/>
    </row>
    <row r="7427" spans="10:36" hidden="1" x14ac:dyDescent="0.2">
      <c r="J7427" s="555" t="s">
        <v>987</v>
      </c>
      <c r="T7427" s="402"/>
      <c r="U7427" s="402"/>
      <c r="V7427" s="402"/>
      <c r="AG7427" s="402"/>
      <c r="AH7427" s="402"/>
      <c r="AI7427" s="402"/>
      <c r="AJ7427" s="402"/>
    </row>
    <row r="7428" spans="10:36" hidden="1" x14ac:dyDescent="0.2">
      <c r="J7428" s="555" t="s">
        <v>987</v>
      </c>
      <c r="T7428" s="402"/>
      <c r="U7428" s="402"/>
      <c r="V7428" s="402"/>
      <c r="AG7428" s="402"/>
      <c r="AH7428" s="402"/>
      <c r="AI7428" s="402"/>
      <c r="AJ7428" s="402"/>
    </row>
    <row r="7429" spans="10:36" hidden="1" x14ac:dyDescent="0.2">
      <c r="J7429" s="555" t="s">
        <v>987</v>
      </c>
      <c r="T7429" s="402"/>
      <c r="U7429" s="402"/>
      <c r="V7429" s="402"/>
      <c r="AG7429" s="402"/>
      <c r="AH7429" s="402"/>
      <c r="AI7429" s="402"/>
      <c r="AJ7429" s="402"/>
    </row>
    <row r="7430" spans="10:36" hidden="1" x14ac:dyDescent="0.2">
      <c r="J7430" s="555" t="s">
        <v>987</v>
      </c>
      <c r="T7430" s="402"/>
      <c r="U7430" s="402"/>
      <c r="V7430" s="402"/>
      <c r="AG7430" s="402"/>
      <c r="AH7430" s="402"/>
      <c r="AI7430" s="402"/>
      <c r="AJ7430" s="402"/>
    </row>
    <row r="7431" spans="10:36" hidden="1" x14ac:dyDescent="0.2">
      <c r="J7431" s="555" t="s">
        <v>987</v>
      </c>
      <c r="T7431" s="402"/>
      <c r="U7431" s="402"/>
      <c r="V7431" s="402"/>
      <c r="AG7431" s="402"/>
      <c r="AH7431" s="402"/>
      <c r="AI7431" s="402"/>
      <c r="AJ7431" s="402"/>
    </row>
    <row r="7432" spans="10:36" hidden="1" x14ac:dyDescent="0.2">
      <c r="J7432" s="555" t="s">
        <v>987</v>
      </c>
      <c r="T7432" s="402"/>
      <c r="U7432" s="402"/>
      <c r="V7432" s="402"/>
      <c r="AG7432" s="402"/>
      <c r="AH7432" s="402"/>
      <c r="AI7432" s="402"/>
      <c r="AJ7432" s="402"/>
    </row>
    <row r="7433" spans="10:36" hidden="1" x14ac:dyDescent="0.2">
      <c r="J7433" s="555" t="s">
        <v>987</v>
      </c>
      <c r="T7433" s="402"/>
      <c r="U7433" s="402"/>
      <c r="V7433" s="402"/>
      <c r="AG7433" s="402"/>
      <c r="AH7433" s="402"/>
      <c r="AI7433" s="402"/>
      <c r="AJ7433" s="402"/>
    </row>
    <row r="7434" spans="10:36" hidden="1" x14ac:dyDescent="0.2">
      <c r="J7434" s="555" t="s">
        <v>987</v>
      </c>
      <c r="T7434" s="402"/>
      <c r="U7434" s="402"/>
      <c r="V7434" s="402"/>
      <c r="AG7434" s="402"/>
      <c r="AH7434" s="402"/>
      <c r="AI7434" s="402"/>
      <c r="AJ7434" s="402"/>
    </row>
    <row r="7435" spans="10:36" hidden="1" x14ac:dyDescent="0.2">
      <c r="J7435" s="555" t="s">
        <v>987</v>
      </c>
      <c r="T7435" s="402"/>
      <c r="U7435" s="402"/>
      <c r="V7435" s="402"/>
      <c r="AG7435" s="402"/>
      <c r="AH7435" s="402"/>
      <c r="AI7435" s="402"/>
      <c r="AJ7435" s="402"/>
    </row>
    <row r="7436" spans="10:36" hidden="1" x14ac:dyDescent="0.2">
      <c r="J7436" s="555" t="s">
        <v>987</v>
      </c>
      <c r="T7436" s="402"/>
      <c r="U7436" s="402"/>
      <c r="V7436" s="402"/>
      <c r="AG7436" s="402"/>
      <c r="AH7436" s="402"/>
      <c r="AI7436" s="402"/>
      <c r="AJ7436" s="402"/>
    </row>
    <row r="7437" spans="10:36" hidden="1" x14ac:dyDescent="0.2">
      <c r="J7437" s="555" t="s">
        <v>987</v>
      </c>
      <c r="T7437" s="402"/>
      <c r="U7437" s="402"/>
      <c r="V7437" s="402"/>
      <c r="AG7437" s="402"/>
      <c r="AH7437" s="402"/>
      <c r="AI7437" s="402"/>
      <c r="AJ7437" s="402"/>
    </row>
    <row r="7438" spans="10:36" hidden="1" x14ac:dyDescent="0.2">
      <c r="J7438" s="555" t="s">
        <v>987</v>
      </c>
      <c r="T7438" s="402"/>
      <c r="U7438" s="402"/>
      <c r="V7438" s="402"/>
      <c r="AG7438" s="402"/>
      <c r="AH7438" s="402"/>
      <c r="AI7438" s="402"/>
      <c r="AJ7438" s="402"/>
    </row>
    <row r="7439" spans="10:36" hidden="1" x14ac:dyDescent="0.2">
      <c r="J7439" s="555" t="s">
        <v>987</v>
      </c>
      <c r="T7439" s="402"/>
      <c r="U7439" s="402"/>
      <c r="V7439" s="402"/>
      <c r="AG7439" s="402"/>
      <c r="AH7439" s="402"/>
      <c r="AI7439" s="402"/>
      <c r="AJ7439" s="402"/>
    </row>
    <row r="7440" spans="10:36" hidden="1" x14ac:dyDescent="0.2">
      <c r="J7440" s="555" t="s">
        <v>987</v>
      </c>
      <c r="T7440" s="402"/>
      <c r="U7440" s="402"/>
      <c r="V7440" s="402"/>
      <c r="AG7440" s="402"/>
      <c r="AH7440" s="402"/>
      <c r="AI7440" s="402"/>
      <c r="AJ7440" s="402"/>
    </row>
    <row r="7441" spans="10:36" hidden="1" x14ac:dyDescent="0.2">
      <c r="J7441" s="555" t="s">
        <v>987</v>
      </c>
      <c r="T7441" s="402"/>
      <c r="U7441" s="402"/>
      <c r="V7441" s="402"/>
      <c r="AG7441" s="402"/>
      <c r="AH7441" s="402"/>
      <c r="AI7441" s="402"/>
      <c r="AJ7441" s="402"/>
    </row>
    <row r="7442" spans="10:36" hidden="1" x14ac:dyDescent="0.2">
      <c r="J7442" s="555" t="s">
        <v>987</v>
      </c>
      <c r="T7442" s="402"/>
      <c r="U7442" s="402"/>
      <c r="V7442" s="402"/>
      <c r="AG7442" s="402"/>
      <c r="AH7442" s="402"/>
      <c r="AI7442" s="402"/>
      <c r="AJ7442" s="402"/>
    </row>
    <row r="7443" spans="10:36" hidden="1" x14ac:dyDescent="0.2">
      <c r="J7443" s="555" t="s">
        <v>987</v>
      </c>
      <c r="T7443" s="402"/>
      <c r="U7443" s="402"/>
      <c r="V7443" s="402"/>
      <c r="AG7443" s="402"/>
      <c r="AH7443" s="402"/>
      <c r="AI7443" s="402"/>
      <c r="AJ7443" s="402"/>
    </row>
    <row r="7444" spans="10:36" hidden="1" x14ac:dyDescent="0.2">
      <c r="J7444" s="555" t="s">
        <v>987</v>
      </c>
      <c r="T7444" s="402"/>
      <c r="U7444" s="402"/>
      <c r="V7444" s="402"/>
      <c r="AG7444" s="402"/>
      <c r="AH7444" s="402"/>
      <c r="AI7444" s="402"/>
      <c r="AJ7444" s="402"/>
    </row>
    <row r="7445" spans="10:36" hidden="1" x14ac:dyDescent="0.2">
      <c r="J7445" s="555" t="s">
        <v>987</v>
      </c>
      <c r="T7445" s="402"/>
      <c r="U7445" s="402"/>
      <c r="V7445" s="402"/>
      <c r="AG7445" s="402"/>
      <c r="AH7445" s="402"/>
      <c r="AI7445" s="402"/>
      <c r="AJ7445" s="402"/>
    </row>
    <row r="7446" spans="10:36" hidden="1" x14ac:dyDescent="0.2">
      <c r="J7446" s="555" t="s">
        <v>987</v>
      </c>
      <c r="T7446" s="402"/>
      <c r="U7446" s="402"/>
      <c r="V7446" s="402"/>
      <c r="AG7446" s="402"/>
      <c r="AH7446" s="402"/>
      <c r="AI7446" s="402"/>
      <c r="AJ7446" s="402"/>
    </row>
    <row r="7447" spans="10:36" hidden="1" x14ac:dyDescent="0.2">
      <c r="J7447" s="555" t="s">
        <v>987</v>
      </c>
      <c r="T7447" s="402"/>
      <c r="U7447" s="402"/>
      <c r="V7447" s="402"/>
      <c r="AG7447" s="402"/>
      <c r="AH7447" s="402"/>
      <c r="AI7447" s="402"/>
      <c r="AJ7447" s="402"/>
    </row>
    <row r="7448" spans="10:36" hidden="1" x14ac:dyDescent="0.2">
      <c r="J7448" s="555" t="s">
        <v>987</v>
      </c>
      <c r="T7448" s="402"/>
      <c r="U7448" s="402"/>
      <c r="V7448" s="402"/>
      <c r="AG7448" s="402"/>
      <c r="AH7448" s="402"/>
      <c r="AI7448" s="402"/>
      <c r="AJ7448" s="402"/>
    </row>
    <row r="7449" spans="10:36" hidden="1" x14ac:dyDescent="0.2">
      <c r="J7449" s="555" t="s">
        <v>987</v>
      </c>
      <c r="T7449" s="402"/>
      <c r="U7449" s="402"/>
      <c r="V7449" s="402"/>
      <c r="AG7449" s="402"/>
      <c r="AH7449" s="402"/>
      <c r="AI7449" s="402"/>
      <c r="AJ7449" s="402"/>
    </row>
    <row r="7450" spans="10:36" hidden="1" x14ac:dyDescent="0.2">
      <c r="J7450" s="555" t="s">
        <v>987</v>
      </c>
      <c r="T7450" s="402"/>
      <c r="U7450" s="402"/>
      <c r="V7450" s="402"/>
      <c r="AG7450" s="402"/>
      <c r="AH7450" s="402"/>
      <c r="AI7450" s="402"/>
      <c r="AJ7450" s="402"/>
    </row>
    <row r="7451" spans="10:36" hidden="1" x14ac:dyDescent="0.2">
      <c r="J7451" s="555" t="s">
        <v>987</v>
      </c>
      <c r="T7451" s="402"/>
      <c r="U7451" s="402"/>
      <c r="V7451" s="402"/>
      <c r="AG7451" s="402"/>
      <c r="AH7451" s="402"/>
      <c r="AI7451" s="402"/>
      <c r="AJ7451" s="402"/>
    </row>
    <row r="7452" spans="10:36" hidden="1" x14ac:dyDescent="0.2">
      <c r="J7452" s="555" t="s">
        <v>987</v>
      </c>
      <c r="T7452" s="402"/>
      <c r="U7452" s="402"/>
      <c r="V7452" s="402"/>
      <c r="AG7452" s="402"/>
      <c r="AH7452" s="402"/>
      <c r="AI7452" s="402"/>
      <c r="AJ7452" s="402"/>
    </row>
    <row r="7453" spans="10:36" hidden="1" x14ac:dyDescent="0.2">
      <c r="J7453" s="555" t="s">
        <v>987</v>
      </c>
      <c r="T7453" s="402"/>
      <c r="U7453" s="402"/>
      <c r="V7453" s="402"/>
      <c r="AG7453" s="402"/>
      <c r="AH7453" s="402"/>
      <c r="AI7453" s="402"/>
      <c r="AJ7453" s="402"/>
    </row>
    <row r="7454" spans="10:36" hidden="1" x14ac:dyDescent="0.2">
      <c r="J7454" s="555" t="s">
        <v>987</v>
      </c>
      <c r="T7454" s="402"/>
      <c r="U7454" s="402"/>
      <c r="V7454" s="402"/>
      <c r="AG7454" s="402"/>
      <c r="AH7454" s="402"/>
      <c r="AI7454" s="402"/>
      <c r="AJ7454" s="402"/>
    </row>
    <row r="7455" spans="10:36" hidden="1" x14ac:dyDescent="0.2">
      <c r="J7455" s="555" t="s">
        <v>987</v>
      </c>
      <c r="T7455" s="402"/>
      <c r="U7455" s="402"/>
      <c r="V7455" s="402"/>
      <c r="AG7455" s="402"/>
      <c r="AH7455" s="402"/>
      <c r="AI7455" s="402"/>
      <c r="AJ7455" s="402"/>
    </row>
    <row r="7456" spans="10:36" hidden="1" x14ac:dyDescent="0.2">
      <c r="J7456" s="555" t="s">
        <v>987</v>
      </c>
      <c r="T7456" s="402"/>
      <c r="U7456" s="402"/>
      <c r="V7456" s="402"/>
      <c r="AG7456" s="402"/>
      <c r="AH7456" s="402"/>
      <c r="AI7456" s="402"/>
      <c r="AJ7456" s="402"/>
    </row>
    <row r="7457" spans="10:36" hidden="1" x14ac:dyDescent="0.2">
      <c r="J7457" s="555" t="s">
        <v>987</v>
      </c>
      <c r="T7457" s="402"/>
      <c r="U7457" s="402"/>
      <c r="V7457" s="402"/>
      <c r="AG7457" s="402"/>
      <c r="AH7457" s="402"/>
      <c r="AI7457" s="402"/>
      <c r="AJ7457" s="402"/>
    </row>
    <row r="7458" spans="10:36" hidden="1" x14ac:dyDescent="0.2">
      <c r="J7458" s="555" t="s">
        <v>987</v>
      </c>
      <c r="T7458" s="402"/>
      <c r="U7458" s="402"/>
      <c r="V7458" s="402"/>
      <c r="AG7458" s="402"/>
      <c r="AH7458" s="402"/>
      <c r="AI7458" s="402"/>
      <c r="AJ7458" s="402"/>
    </row>
    <row r="7459" spans="10:36" hidden="1" x14ac:dyDescent="0.2">
      <c r="J7459" s="555" t="s">
        <v>987</v>
      </c>
      <c r="T7459" s="402"/>
      <c r="U7459" s="402"/>
      <c r="V7459" s="402"/>
      <c r="AG7459" s="402"/>
      <c r="AH7459" s="402"/>
      <c r="AI7459" s="402"/>
      <c r="AJ7459" s="402"/>
    </row>
    <row r="7460" spans="10:36" hidden="1" x14ac:dyDescent="0.2">
      <c r="J7460" s="555" t="s">
        <v>987</v>
      </c>
      <c r="T7460" s="402"/>
      <c r="U7460" s="402"/>
      <c r="V7460" s="402"/>
      <c r="AG7460" s="402"/>
      <c r="AH7460" s="402"/>
      <c r="AI7460" s="402"/>
      <c r="AJ7460" s="402"/>
    </row>
    <row r="7461" spans="10:36" hidden="1" x14ac:dyDescent="0.2">
      <c r="J7461" s="555" t="s">
        <v>987</v>
      </c>
      <c r="T7461" s="402"/>
      <c r="U7461" s="402"/>
      <c r="V7461" s="402"/>
      <c r="AG7461" s="402"/>
      <c r="AH7461" s="402"/>
      <c r="AI7461" s="402"/>
      <c r="AJ7461" s="402"/>
    </row>
    <row r="7462" spans="10:36" hidden="1" x14ac:dyDescent="0.2">
      <c r="J7462" s="555" t="s">
        <v>987</v>
      </c>
      <c r="T7462" s="402"/>
      <c r="U7462" s="402"/>
      <c r="V7462" s="402"/>
      <c r="AG7462" s="402"/>
      <c r="AH7462" s="402"/>
      <c r="AI7462" s="402"/>
      <c r="AJ7462" s="402"/>
    </row>
    <row r="7463" spans="10:36" hidden="1" x14ac:dyDescent="0.2">
      <c r="J7463" s="555" t="s">
        <v>987</v>
      </c>
      <c r="T7463" s="402"/>
      <c r="U7463" s="402"/>
      <c r="V7463" s="402"/>
      <c r="AG7463" s="402"/>
      <c r="AH7463" s="402"/>
      <c r="AI7463" s="402"/>
      <c r="AJ7463" s="402"/>
    </row>
    <row r="7464" spans="10:36" hidden="1" x14ac:dyDescent="0.2">
      <c r="J7464" s="555" t="s">
        <v>987</v>
      </c>
      <c r="T7464" s="402"/>
      <c r="U7464" s="402"/>
      <c r="V7464" s="402"/>
      <c r="AG7464" s="402"/>
      <c r="AH7464" s="402"/>
      <c r="AI7464" s="402"/>
      <c r="AJ7464" s="402"/>
    </row>
    <row r="7465" spans="10:36" hidden="1" x14ac:dyDescent="0.2">
      <c r="J7465" s="555" t="s">
        <v>987</v>
      </c>
      <c r="T7465" s="402"/>
      <c r="U7465" s="402"/>
      <c r="V7465" s="402"/>
      <c r="AG7465" s="402"/>
      <c r="AH7465" s="402"/>
      <c r="AI7465" s="402"/>
      <c r="AJ7465" s="402"/>
    </row>
    <row r="7466" spans="10:36" hidden="1" x14ac:dyDescent="0.2">
      <c r="J7466" s="555" t="s">
        <v>987</v>
      </c>
      <c r="T7466" s="402"/>
      <c r="U7466" s="402"/>
      <c r="V7466" s="402"/>
      <c r="AG7466" s="402"/>
      <c r="AH7466" s="402"/>
      <c r="AI7466" s="402"/>
      <c r="AJ7466" s="402"/>
    </row>
    <row r="7467" spans="10:36" hidden="1" x14ac:dyDescent="0.2">
      <c r="J7467" s="555" t="s">
        <v>987</v>
      </c>
      <c r="T7467" s="402"/>
      <c r="U7467" s="402"/>
      <c r="V7467" s="402"/>
      <c r="AG7467" s="402"/>
      <c r="AH7467" s="402"/>
      <c r="AI7467" s="402"/>
      <c r="AJ7467" s="402"/>
    </row>
    <row r="7468" spans="10:36" hidden="1" x14ac:dyDescent="0.2">
      <c r="J7468" s="555" t="s">
        <v>987</v>
      </c>
      <c r="T7468" s="402"/>
      <c r="U7468" s="402"/>
      <c r="V7468" s="402"/>
      <c r="AG7468" s="402"/>
      <c r="AH7468" s="402"/>
      <c r="AI7468" s="402"/>
      <c r="AJ7468" s="402"/>
    </row>
    <row r="7469" spans="10:36" hidden="1" x14ac:dyDescent="0.2">
      <c r="J7469" s="555" t="s">
        <v>987</v>
      </c>
      <c r="T7469" s="402"/>
      <c r="U7469" s="402"/>
      <c r="V7469" s="402"/>
      <c r="AG7469" s="402"/>
      <c r="AH7469" s="402"/>
      <c r="AI7469" s="402"/>
      <c r="AJ7469" s="402"/>
    </row>
    <row r="7470" spans="10:36" hidden="1" x14ac:dyDescent="0.2">
      <c r="J7470" s="555" t="s">
        <v>987</v>
      </c>
      <c r="T7470" s="402"/>
      <c r="U7470" s="402"/>
      <c r="V7470" s="402"/>
      <c r="AG7470" s="402"/>
      <c r="AH7470" s="402"/>
      <c r="AI7470" s="402"/>
      <c r="AJ7470" s="402"/>
    </row>
    <row r="7471" spans="10:36" hidden="1" x14ac:dyDescent="0.2">
      <c r="J7471" s="555" t="s">
        <v>987</v>
      </c>
      <c r="T7471" s="402"/>
      <c r="U7471" s="402"/>
      <c r="V7471" s="402"/>
      <c r="AG7471" s="402"/>
      <c r="AH7471" s="402"/>
      <c r="AI7471" s="402"/>
      <c r="AJ7471" s="402"/>
    </row>
    <row r="7472" spans="10:36" hidden="1" x14ac:dyDescent="0.2">
      <c r="J7472" s="555" t="s">
        <v>987</v>
      </c>
      <c r="T7472" s="402"/>
      <c r="U7472" s="402"/>
      <c r="V7472" s="402"/>
      <c r="AG7472" s="402"/>
      <c r="AH7472" s="402"/>
      <c r="AI7472" s="402"/>
      <c r="AJ7472" s="402"/>
    </row>
    <row r="7473" spans="10:36" hidden="1" x14ac:dyDescent="0.2">
      <c r="J7473" s="555" t="s">
        <v>987</v>
      </c>
      <c r="T7473" s="402"/>
      <c r="U7473" s="402"/>
      <c r="V7473" s="402"/>
      <c r="AG7473" s="402"/>
      <c r="AH7473" s="402"/>
      <c r="AI7473" s="402"/>
      <c r="AJ7473" s="402"/>
    </row>
    <row r="7474" spans="10:36" hidden="1" x14ac:dyDescent="0.2">
      <c r="J7474" s="555" t="s">
        <v>987</v>
      </c>
      <c r="T7474" s="402"/>
      <c r="U7474" s="402"/>
      <c r="V7474" s="402"/>
      <c r="AG7474" s="402"/>
      <c r="AH7474" s="402"/>
      <c r="AI7474" s="402"/>
      <c r="AJ7474" s="402"/>
    </row>
    <row r="7475" spans="10:36" hidden="1" x14ac:dyDescent="0.2">
      <c r="J7475" s="555" t="s">
        <v>987</v>
      </c>
      <c r="T7475" s="402"/>
      <c r="U7475" s="402"/>
      <c r="V7475" s="402"/>
      <c r="AG7475" s="402"/>
      <c r="AH7475" s="402"/>
      <c r="AI7475" s="402"/>
      <c r="AJ7475" s="402"/>
    </row>
    <row r="7476" spans="10:36" hidden="1" x14ac:dyDescent="0.2">
      <c r="J7476" s="555" t="s">
        <v>987</v>
      </c>
      <c r="T7476" s="402"/>
      <c r="U7476" s="402"/>
      <c r="V7476" s="402"/>
      <c r="AG7476" s="402"/>
      <c r="AH7476" s="402"/>
      <c r="AI7476" s="402"/>
      <c r="AJ7476" s="402"/>
    </row>
    <row r="7477" spans="10:36" hidden="1" x14ac:dyDescent="0.2">
      <c r="J7477" s="555" t="s">
        <v>987</v>
      </c>
      <c r="T7477" s="402"/>
      <c r="U7477" s="402"/>
      <c r="V7477" s="402"/>
      <c r="AG7477" s="402"/>
      <c r="AH7477" s="402"/>
      <c r="AI7477" s="402"/>
      <c r="AJ7477" s="402"/>
    </row>
    <row r="7478" spans="10:36" hidden="1" x14ac:dyDescent="0.2">
      <c r="J7478" s="555" t="s">
        <v>987</v>
      </c>
      <c r="T7478" s="402"/>
      <c r="U7478" s="402"/>
      <c r="V7478" s="402"/>
      <c r="AG7478" s="402"/>
      <c r="AH7478" s="402"/>
      <c r="AI7478" s="402"/>
      <c r="AJ7478" s="402"/>
    </row>
    <row r="7479" spans="10:36" hidden="1" x14ac:dyDescent="0.2">
      <c r="J7479" s="555" t="s">
        <v>987</v>
      </c>
      <c r="T7479" s="402"/>
      <c r="U7479" s="402"/>
      <c r="V7479" s="402"/>
      <c r="AG7479" s="402"/>
      <c r="AH7479" s="402"/>
      <c r="AI7479" s="402"/>
      <c r="AJ7479" s="402"/>
    </row>
    <row r="7480" spans="10:36" hidden="1" x14ac:dyDescent="0.2">
      <c r="J7480" s="555" t="s">
        <v>987</v>
      </c>
      <c r="T7480" s="402"/>
      <c r="U7480" s="402"/>
      <c r="V7480" s="402"/>
      <c r="AG7480" s="402"/>
      <c r="AH7480" s="402"/>
      <c r="AI7480" s="402"/>
      <c r="AJ7480" s="402"/>
    </row>
    <row r="7481" spans="10:36" hidden="1" x14ac:dyDescent="0.2">
      <c r="J7481" s="555" t="s">
        <v>987</v>
      </c>
      <c r="T7481" s="402"/>
      <c r="U7481" s="402"/>
      <c r="V7481" s="402"/>
      <c r="AG7481" s="402"/>
      <c r="AH7481" s="402"/>
      <c r="AI7481" s="402"/>
      <c r="AJ7481" s="402"/>
    </row>
    <row r="7482" spans="10:36" hidden="1" x14ac:dyDescent="0.2">
      <c r="J7482" s="555" t="s">
        <v>987</v>
      </c>
      <c r="T7482" s="402"/>
      <c r="U7482" s="402"/>
      <c r="V7482" s="402"/>
      <c r="AG7482" s="402"/>
      <c r="AH7482" s="402"/>
      <c r="AI7482" s="402"/>
      <c r="AJ7482" s="402"/>
    </row>
    <row r="7483" spans="10:36" hidden="1" x14ac:dyDescent="0.2">
      <c r="J7483" s="555" t="s">
        <v>987</v>
      </c>
      <c r="T7483" s="402"/>
      <c r="U7483" s="402"/>
      <c r="V7483" s="402"/>
      <c r="AG7483" s="402"/>
      <c r="AH7483" s="402"/>
      <c r="AI7483" s="402"/>
      <c r="AJ7483" s="402"/>
    </row>
    <row r="7484" spans="10:36" hidden="1" x14ac:dyDescent="0.2">
      <c r="J7484" s="555" t="s">
        <v>987</v>
      </c>
      <c r="T7484" s="402"/>
      <c r="U7484" s="402"/>
      <c r="V7484" s="402"/>
      <c r="AG7484" s="402"/>
      <c r="AH7484" s="402"/>
      <c r="AI7484" s="402"/>
      <c r="AJ7484" s="402"/>
    </row>
    <row r="7485" spans="10:36" hidden="1" x14ac:dyDescent="0.2">
      <c r="J7485" s="555" t="s">
        <v>987</v>
      </c>
      <c r="T7485" s="402"/>
      <c r="U7485" s="402"/>
      <c r="V7485" s="402"/>
      <c r="AG7485" s="402"/>
      <c r="AH7485" s="402"/>
      <c r="AI7485" s="402"/>
      <c r="AJ7485" s="402"/>
    </row>
    <row r="7486" spans="10:36" hidden="1" x14ac:dyDescent="0.2">
      <c r="J7486" s="555" t="s">
        <v>987</v>
      </c>
      <c r="T7486" s="402"/>
      <c r="U7486" s="402"/>
      <c r="V7486" s="402"/>
      <c r="AG7486" s="402"/>
      <c r="AH7486" s="402"/>
      <c r="AI7486" s="402"/>
      <c r="AJ7486" s="402"/>
    </row>
    <row r="7487" spans="10:36" hidden="1" x14ac:dyDescent="0.2">
      <c r="J7487" s="555" t="s">
        <v>987</v>
      </c>
      <c r="T7487" s="402"/>
      <c r="U7487" s="402"/>
      <c r="V7487" s="402"/>
      <c r="AG7487" s="402"/>
      <c r="AH7487" s="402"/>
      <c r="AI7487" s="402"/>
      <c r="AJ7487" s="402"/>
    </row>
    <row r="7488" spans="10:36" hidden="1" x14ac:dyDescent="0.2">
      <c r="J7488" s="555" t="s">
        <v>987</v>
      </c>
      <c r="T7488" s="402"/>
      <c r="U7488" s="402"/>
      <c r="V7488" s="402"/>
      <c r="AG7488" s="402"/>
      <c r="AH7488" s="402"/>
      <c r="AI7488" s="402"/>
      <c r="AJ7488" s="402"/>
    </row>
    <row r="7489" spans="10:36" hidden="1" x14ac:dyDescent="0.2">
      <c r="J7489" s="555" t="s">
        <v>987</v>
      </c>
      <c r="T7489" s="402"/>
      <c r="U7489" s="402"/>
      <c r="V7489" s="402"/>
      <c r="AG7489" s="402"/>
      <c r="AH7489" s="402"/>
      <c r="AI7489" s="402"/>
      <c r="AJ7489" s="402"/>
    </row>
    <row r="7490" spans="10:36" hidden="1" x14ac:dyDescent="0.2">
      <c r="J7490" s="555" t="s">
        <v>987</v>
      </c>
      <c r="T7490" s="402"/>
      <c r="U7490" s="402"/>
      <c r="V7490" s="402"/>
      <c r="AG7490" s="402"/>
      <c r="AH7490" s="402"/>
      <c r="AI7490" s="402"/>
      <c r="AJ7490" s="402"/>
    </row>
    <row r="7491" spans="10:36" hidden="1" x14ac:dyDescent="0.2">
      <c r="J7491" s="555" t="s">
        <v>987</v>
      </c>
      <c r="T7491" s="402"/>
      <c r="U7491" s="402"/>
      <c r="V7491" s="402"/>
      <c r="AG7491" s="402"/>
      <c r="AH7491" s="402"/>
      <c r="AI7491" s="402"/>
      <c r="AJ7491" s="402"/>
    </row>
    <row r="7492" spans="10:36" hidden="1" x14ac:dyDescent="0.2">
      <c r="J7492" s="555" t="s">
        <v>987</v>
      </c>
      <c r="T7492" s="402"/>
      <c r="U7492" s="402"/>
      <c r="V7492" s="402"/>
      <c r="AG7492" s="402"/>
      <c r="AH7492" s="402"/>
      <c r="AI7492" s="402"/>
      <c r="AJ7492" s="402"/>
    </row>
    <row r="7493" spans="10:36" hidden="1" x14ac:dyDescent="0.2">
      <c r="J7493" s="555" t="s">
        <v>987</v>
      </c>
      <c r="T7493" s="402"/>
      <c r="U7493" s="402"/>
      <c r="V7493" s="402"/>
      <c r="AG7493" s="402"/>
      <c r="AH7493" s="402"/>
      <c r="AI7493" s="402"/>
      <c r="AJ7493" s="402"/>
    </row>
    <row r="7494" spans="10:36" hidden="1" x14ac:dyDescent="0.2">
      <c r="J7494" s="555" t="s">
        <v>987</v>
      </c>
      <c r="T7494" s="402"/>
      <c r="U7494" s="402"/>
      <c r="V7494" s="402"/>
      <c r="AG7494" s="402"/>
      <c r="AH7494" s="402"/>
      <c r="AI7494" s="402"/>
      <c r="AJ7494" s="402"/>
    </row>
    <row r="7495" spans="10:36" hidden="1" x14ac:dyDescent="0.2">
      <c r="J7495" s="555" t="s">
        <v>987</v>
      </c>
      <c r="T7495" s="402"/>
      <c r="U7495" s="402"/>
      <c r="V7495" s="402"/>
      <c r="AG7495" s="402"/>
      <c r="AH7495" s="402"/>
      <c r="AI7495" s="402"/>
      <c r="AJ7495" s="402"/>
    </row>
    <row r="7496" spans="10:36" hidden="1" x14ac:dyDescent="0.2">
      <c r="J7496" s="555" t="s">
        <v>987</v>
      </c>
      <c r="T7496" s="402"/>
      <c r="U7496" s="402"/>
      <c r="V7496" s="402"/>
      <c r="AG7496" s="402"/>
      <c r="AH7496" s="402"/>
      <c r="AI7496" s="402"/>
      <c r="AJ7496" s="402"/>
    </row>
    <row r="7497" spans="10:36" hidden="1" x14ac:dyDescent="0.2">
      <c r="J7497" s="555" t="s">
        <v>987</v>
      </c>
      <c r="T7497" s="402"/>
      <c r="U7497" s="402"/>
      <c r="V7497" s="402"/>
      <c r="AG7497" s="402"/>
      <c r="AH7497" s="402"/>
      <c r="AI7497" s="402"/>
      <c r="AJ7497" s="402"/>
    </row>
    <row r="7498" spans="10:36" hidden="1" x14ac:dyDescent="0.2">
      <c r="J7498" s="555" t="s">
        <v>987</v>
      </c>
      <c r="T7498" s="402"/>
      <c r="U7498" s="402"/>
      <c r="V7498" s="402"/>
      <c r="AG7498" s="402"/>
      <c r="AH7498" s="402"/>
      <c r="AI7498" s="402"/>
      <c r="AJ7498" s="402"/>
    </row>
    <row r="7499" spans="10:36" hidden="1" x14ac:dyDescent="0.2">
      <c r="J7499" s="555" t="s">
        <v>987</v>
      </c>
      <c r="T7499" s="402"/>
      <c r="U7499" s="402"/>
      <c r="V7499" s="402"/>
      <c r="AG7499" s="402"/>
      <c r="AH7499" s="402"/>
      <c r="AI7499" s="402"/>
      <c r="AJ7499" s="402"/>
    </row>
    <row r="7500" spans="10:36" hidden="1" x14ac:dyDescent="0.2">
      <c r="J7500" s="555" t="s">
        <v>987</v>
      </c>
      <c r="T7500" s="402"/>
      <c r="U7500" s="402"/>
      <c r="V7500" s="402"/>
      <c r="AG7500" s="402"/>
      <c r="AH7500" s="402"/>
      <c r="AI7500" s="402"/>
      <c r="AJ7500" s="402"/>
    </row>
    <row r="7501" spans="10:36" hidden="1" x14ac:dyDescent="0.2">
      <c r="J7501" s="555" t="s">
        <v>987</v>
      </c>
      <c r="T7501" s="402"/>
      <c r="U7501" s="402"/>
      <c r="V7501" s="402"/>
      <c r="AG7501" s="402"/>
      <c r="AH7501" s="402"/>
      <c r="AI7501" s="402"/>
      <c r="AJ7501" s="402"/>
    </row>
    <row r="7502" spans="10:36" hidden="1" x14ac:dyDescent="0.2">
      <c r="J7502" s="555" t="s">
        <v>987</v>
      </c>
      <c r="T7502" s="402"/>
      <c r="U7502" s="402"/>
      <c r="V7502" s="402"/>
      <c r="AG7502" s="402"/>
      <c r="AH7502" s="402"/>
      <c r="AI7502" s="402"/>
      <c r="AJ7502" s="402"/>
    </row>
    <row r="7503" spans="10:36" hidden="1" x14ac:dyDescent="0.2">
      <c r="J7503" s="555" t="s">
        <v>987</v>
      </c>
      <c r="T7503" s="402"/>
      <c r="U7503" s="402"/>
      <c r="V7503" s="402"/>
      <c r="AG7503" s="402"/>
      <c r="AH7503" s="402"/>
      <c r="AI7503" s="402"/>
      <c r="AJ7503" s="402"/>
    </row>
    <row r="7504" spans="10:36" hidden="1" x14ac:dyDescent="0.2">
      <c r="J7504" s="555" t="s">
        <v>987</v>
      </c>
      <c r="T7504" s="402"/>
      <c r="U7504" s="402"/>
      <c r="V7504" s="402"/>
      <c r="AG7504" s="402"/>
      <c r="AH7504" s="402"/>
      <c r="AI7504" s="402"/>
      <c r="AJ7504" s="402"/>
    </row>
    <row r="7505" spans="10:36" hidden="1" x14ac:dyDescent="0.2">
      <c r="J7505" s="555" t="s">
        <v>987</v>
      </c>
      <c r="T7505" s="402"/>
      <c r="U7505" s="402"/>
      <c r="V7505" s="402"/>
      <c r="AG7505" s="402"/>
      <c r="AH7505" s="402"/>
      <c r="AI7505" s="402"/>
      <c r="AJ7505" s="402"/>
    </row>
    <row r="7506" spans="10:36" hidden="1" x14ac:dyDescent="0.2">
      <c r="J7506" s="555" t="s">
        <v>987</v>
      </c>
      <c r="T7506" s="402"/>
      <c r="U7506" s="402"/>
      <c r="V7506" s="402"/>
      <c r="AG7506" s="402"/>
      <c r="AH7506" s="402"/>
      <c r="AI7506" s="402"/>
      <c r="AJ7506" s="402"/>
    </row>
    <row r="7507" spans="10:36" hidden="1" x14ac:dyDescent="0.2">
      <c r="J7507" s="555" t="s">
        <v>987</v>
      </c>
      <c r="T7507" s="402"/>
      <c r="U7507" s="402"/>
      <c r="V7507" s="402"/>
      <c r="AG7507" s="402"/>
      <c r="AH7507" s="402"/>
      <c r="AI7507" s="402"/>
      <c r="AJ7507" s="402"/>
    </row>
    <row r="7508" spans="10:36" hidden="1" x14ac:dyDescent="0.2">
      <c r="J7508" s="555" t="s">
        <v>987</v>
      </c>
      <c r="T7508" s="402"/>
      <c r="U7508" s="402"/>
      <c r="V7508" s="402"/>
      <c r="AG7508" s="402"/>
      <c r="AH7508" s="402"/>
      <c r="AI7508" s="402"/>
      <c r="AJ7508" s="402"/>
    </row>
    <row r="7509" spans="10:36" hidden="1" x14ac:dyDescent="0.2">
      <c r="J7509" s="555" t="s">
        <v>987</v>
      </c>
      <c r="T7509" s="402"/>
      <c r="U7509" s="402"/>
      <c r="V7509" s="402"/>
      <c r="AG7509" s="402"/>
      <c r="AH7509" s="402"/>
      <c r="AI7509" s="402"/>
      <c r="AJ7509" s="402"/>
    </row>
    <row r="7510" spans="10:36" hidden="1" x14ac:dyDescent="0.2">
      <c r="J7510" s="555" t="s">
        <v>987</v>
      </c>
      <c r="T7510" s="402"/>
      <c r="U7510" s="402"/>
      <c r="V7510" s="402"/>
      <c r="AG7510" s="402"/>
      <c r="AH7510" s="402"/>
      <c r="AI7510" s="402"/>
      <c r="AJ7510" s="402"/>
    </row>
    <row r="7511" spans="10:36" hidden="1" x14ac:dyDescent="0.2">
      <c r="J7511" s="555" t="s">
        <v>987</v>
      </c>
      <c r="T7511" s="402"/>
      <c r="U7511" s="402"/>
      <c r="V7511" s="402"/>
      <c r="AG7511" s="402"/>
      <c r="AH7511" s="402"/>
      <c r="AI7511" s="402"/>
      <c r="AJ7511" s="402"/>
    </row>
    <row r="7512" spans="10:36" hidden="1" x14ac:dyDescent="0.2">
      <c r="J7512" s="555" t="s">
        <v>987</v>
      </c>
      <c r="T7512" s="402"/>
      <c r="U7512" s="402"/>
      <c r="V7512" s="402"/>
      <c r="AG7512" s="402"/>
      <c r="AH7512" s="402"/>
      <c r="AI7512" s="402"/>
      <c r="AJ7512" s="402"/>
    </row>
    <row r="7513" spans="10:36" hidden="1" x14ac:dyDescent="0.2">
      <c r="J7513" s="555" t="s">
        <v>987</v>
      </c>
      <c r="T7513" s="402"/>
      <c r="U7513" s="402"/>
      <c r="V7513" s="402"/>
      <c r="AG7513" s="402"/>
      <c r="AH7513" s="402"/>
      <c r="AI7513" s="402"/>
      <c r="AJ7513" s="402"/>
    </row>
    <row r="7514" spans="10:36" hidden="1" x14ac:dyDescent="0.2">
      <c r="J7514" s="555" t="s">
        <v>987</v>
      </c>
      <c r="T7514" s="402"/>
      <c r="U7514" s="402"/>
      <c r="V7514" s="402"/>
      <c r="AG7514" s="402"/>
      <c r="AH7514" s="402"/>
      <c r="AI7514" s="402"/>
      <c r="AJ7514" s="402"/>
    </row>
    <row r="7515" spans="10:36" hidden="1" x14ac:dyDescent="0.2">
      <c r="J7515" s="555" t="s">
        <v>987</v>
      </c>
      <c r="T7515" s="402"/>
      <c r="U7515" s="402"/>
      <c r="V7515" s="402"/>
      <c r="AG7515" s="402"/>
      <c r="AH7515" s="402"/>
      <c r="AI7515" s="402"/>
      <c r="AJ7515" s="402"/>
    </row>
    <row r="7516" spans="10:36" hidden="1" x14ac:dyDescent="0.2">
      <c r="J7516" s="555" t="s">
        <v>987</v>
      </c>
      <c r="T7516" s="402"/>
      <c r="U7516" s="402"/>
      <c r="V7516" s="402"/>
      <c r="AG7516" s="402"/>
      <c r="AH7516" s="402"/>
      <c r="AI7516" s="402"/>
      <c r="AJ7516" s="402"/>
    </row>
    <row r="7517" spans="10:36" hidden="1" x14ac:dyDescent="0.2">
      <c r="J7517" s="555" t="s">
        <v>987</v>
      </c>
      <c r="T7517" s="402"/>
      <c r="U7517" s="402"/>
      <c r="V7517" s="402"/>
      <c r="AG7517" s="402"/>
      <c r="AH7517" s="402"/>
      <c r="AI7517" s="402"/>
      <c r="AJ7517" s="402"/>
    </row>
    <row r="7518" spans="10:36" hidden="1" x14ac:dyDescent="0.2">
      <c r="J7518" s="555" t="s">
        <v>987</v>
      </c>
      <c r="T7518" s="402"/>
      <c r="U7518" s="402"/>
      <c r="V7518" s="402"/>
      <c r="AG7518" s="402"/>
      <c r="AH7518" s="402"/>
      <c r="AI7518" s="402"/>
      <c r="AJ7518" s="402"/>
    </row>
    <row r="7519" spans="10:36" hidden="1" x14ac:dyDescent="0.2">
      <c r="J7519" s="555" t="s">
        <v>987</v>
      </c>
      <c r="T7519" s="402"/>
      <c r="U7519" s="402"/>
      <c r="V7519" s="402"/>
      <c r="AG7519" s="402"/>
      <c r="AH7519" s="402"/>
      <c r="AI7519" s="402"/>
      <c r="AJ7519" s="402"/>
    </row>
    <row r="7520" spans="10:36" hidden="1" x14ac:dyDescent="0.2">
      <c r="J7520" s="555" t="s">
        <v>987</v>
      </c>
      <c r="T7520" s="402"/>
      <c r="U7520" s="402"/>
      <c r="V7520" s="402"/>
      <c r="AG7520" s="402"/>
      <c r="AH7520" s="402"/>
      <c r="AI7520" s="402"/>
      <c r="AJ7520" s="402"/>
    </row>
    <row r="7521" spans="10:36" hidden="1" x14ac:dyDescent="0.2">
      <c r="J7521" s="555" t="s">
        <v>987</v>
      </c>
      <c r="T7521" s="402"/>
      <c r="U7521" s="402"/>
      <c r="V7521" s="402"/>
      <c r="AG7521" s="402"/>
      <c r="AH7521" s="402"/>
      <c r="AI7521" s="402"/>
      <c r="AJ7521" s="402"/>
    </row>
    <row r="7522" spans="10:36" hidden="1" x14ac:dyDescent="0.2">
      <c r="J7522" s="555" t="s">
        <v>987</v>
      </c>
      <c r="T7522" s="402"/>
      <c r="U7522" s="402"/>
      <c r="V7522" s="402"/>
      <c r="AG7522" s="402"/>
      <c r="AH7522" s="402"/>
      <c r="AI7522" s="402"/>
      <c r="AJ7522" s="402"/>
    </row>
    <row r="7523" spans="10:36" hidden="1" x14ac:dyDescent="0.2">
      <c r="J7523" s="555" t="s">
        <v>987</v>
      </c>
      <c r="T7523" s="402"/>
      <c r="U7523" s="402"/>
      <c r="V7523" s="402"/>
      <c r="AG7523" s="402"/>
      <c r="AH7523" s="402"/>
      <c r="AI7523" s="402"/>
      <c r="AJ7523" s="402"/>
    </row>
    <row r="7524" spans="10:36" hidden="1" x14ac:dyDescent="0.2">
      <c r="J7524" s="555" t="s">
        <v>987</v>
      </c>
      <c r="T7524" s="402"/>
      <c r="U7524" s="402"/>
      <c r="V7524" s="402"/>
      <c r="AG7524" s="402"/>
      <c r="AH7524" s="402"/>
      <c r="AI7524" s="402"/>
      <c r="AJ7524" s="402"/>
    </row>
    <row r="7525" spans="10:36" hidden="1" x14ac:dyDescent="0.2">
      <c r="J7525" s="555" t="s">
        <v>987</v>
      </c>
      <c r="T7525" s="402"/>
      <c r="U7525" s="402"/>
      <c r="V7525" s="402"/>
      <c r="AG7525" s="402"/>
      <c r="AH7525" s="402"/>
      <c r="AI7525" s="402"/>
      <c r="AJ7525" s="402"/>
    </row>
    <row r="7526" spans="10:36" hidden="1" x14ac:dyDescent="0.2">
      <c r="J7526" s="555" t="s">
        <v>987</v>
      </c>
      <c r="T7526" s="402"/>
      <c r="U7526" s="402"/>
      <c r="V7526" s="402"/>
      <c r="AG7526" s="402"/>
      <c r="AH7526" s="402"/>
      <c r="AI7526" s="402"/>
      <c r="AJ7526" s="402"/>
    </row>
    <row r="7527" spans="10:36" hidden="1" x14ac:dyDescent="0.2">
      <c r="J7527" s="555" t="s">
        <v>987</v>
      </c>
      <c r="T7527" s="402"/>
      <c r="U7527" s="402"/>
      <c r="V7527" s="402"/>
      <c r="AG7527" s="402"/>
      <c r="AH7527" s="402"/>
      <c r="AI7527" s="402"/>
      <c r="AJ7527" s="402"/>
    </row>
    <row r="7528" spans="10:36" hidden="1" x14ac:dyDescent="0.2">
      <c r="J7528" s="555" t="s">
        <v>987</v>
      </c>
      <c r="T7528" s="402"/>
      <c r="U7528" s="402"/>
      <c r="V7528" s="402"/>
      <c r="AG7528" s="402"/>
      <c r="AH7528" s="402"/>
      <c r="AI7528" s="402"/>
      <c r="AJ7528" s="402"/>
    </row>
    <row r="7529" spans="10:36" hidden="1" x14ac:dyDescent="0.2">
      <c r="J7529" s="555" t="s">
        <v>987</v>
      </c>
      <c r="T7529" s="402"/>
      <c r="U7529" s="402"/>
      <c r="V7529" s="402"/>
      <c r="AG7529" s="402"/>
      <c r="AH7529" s="402"/>
      <c r="AI7529" s="402"/>
      <c r="AJ7529" s="402"/>
    </row>
    <row r="7530" spans="10:36" hidden="1" x14ac:dyDescent="0.2">
      <c r="J7530" s="555" t="s">
        <v>987</v>
      </c>
      <c r="T7530" s="402"/>
      <c r="U7530" s="402"/>
      <c r="V7530" s="402"/>
      <c r="AG7530" s="402"/>
      <c r="AH7530" s="402"/>
      <c r="AI7530" s="402"/>
      <c r="AJ7530" s="402"/>
    </row>
    <row r="7531" spans="10:36" hidden="1" x14ac:dyDescent="0.2">
      <c r="J7531" s="555" t="s">
        <v>987</v>
      </c>
      <c r="T7531" s="402"/>
      <c r="U7531" s="402"/>
      <c r="V7531" s="402"/>
      <c r="AG7531" s="402"/>
      <c r="AH7531" s="402"/>
      <c r="AI7531" s="402"/>
      <c r="AJ7531" s="402"/>
    </row>
    <row r="7532" spans="10:36" hidden="1" x14ac:dyDescent="0.2">
      <c r="J7532" s="555" t="s">
        <v>987</v>
      </c>
      <c r="T7532" s="402"/>
      <c r="U7532" s="402"/>
      <c r="V7532" s="402"/>
      <c r="AG7532" s="402"/>
      <c r="AH7532" s="402"/>
      <c r="AI7532" s="402"/>
      <c r="AJ7532" s="402"/>
    </row>
    <row r="7533" spans="10:36" hidden="1" x14ac:dyDescent="0.2">
      <c r="J7533" s="555" t="s">
        <v>987</v>
      </c>
      <c r="T7533" s="402"/>
      <c r="U7533" s="402"/>
      <c r="V7533" s="402"/>
      <c r="AG7533" s="402"/>
      <c r="AH7533" s="402"/>
      <c r="AI7533" s="402"/>
      <c r="AJ7533" s="402"/>
    </row>
    <row r="7534" spans="10:36" hidden="1" x14ac:dyDescent="0.2">
      <c r="J7534" s="555" t="s">
        <v>987</v>
      </c>
      <c r="T7534" s="402"/>
      <c r="U7534" s="402"/>
      <c r="V7534" s="402"/>
      <c r="AG7534" s="402"/>
      <c r="AH7534" s="402"/>
      <c r="AI7534" s="402"/>
      <c r="AJ7534" s="402"/>
    </row>
    <row r="7535" spans="10:36" hidden="1" x14ac:dyDescent="0.2">
      <c r="J7535" s="555" t="s">
        <v>987</v>
      </c>
      <c r="T7535" s="402"/>
      <c r="U7535" s="402"/>
      <c r="V7535" s="402"/>
      <c r="AG7535" s="402"/>
      <c r="AH7535" s="402"/>
      <c r="AI7535" s="402"/>
      <c r="AJ7535" s="402"/>
    </row>
    <row r="7536" spans="10:36" hidden="1" x14ac:dyDescent="0.2">
      <c r="J7536" s="555" t="s">
        <v>987</v>
      </c>
      <c r="T7536" s="402"/>
      <c r="U7536" s="402"/>
      <c r="V7536" s="402"/>
      <c r="AG7536" s="402"/>
      <c r="AH7536" s="402"/>
      <c r="AI7536" s="402"/>
      <c r="AJ7536" s="402"/>
    </row>
    <row r="7537" spans="10:36" hidden="1" x14ac:dyDescent="0.2">
      <c r="J7537" s="555" t="s">
        <v>987</v>
      </c>
      <c r="T7537" s="402"/>
      <c r="U7537" s="402"/>
      <c r="V7537" s="402"/>
      <c r="AG7537" s="402"/>
      <c r="AH7537" s="402"/>
      <c r="AI7537" s="402"/>
      <c r="AJ7537" s="402"/>
    </row>
    <row r="7538" spans="10:36" hidden="1" x14ac:dyDescent="0.2">
      <c r="J7538" s="555" t="s">
        <v>987</v>
      </c>
      <c r="T7538" s="402"/>
      <c r="U7538" s="402"/>
      <c r="V7538" s="402"/>
      <c r="AG7538" s="402"/>
      <c r="AH7538" s="402"/>
      <c r="AI7538" s="402"/>
      <c r="AJ7538" s="402"/>
    </row>
    <row r="7539" spans="10:36" hidden="1" x14ac:dyDescent="0.2">
      <c r="J7539" s="555" t="s">
        <v>987</v>
      </c>
      <c r="T7539" s="402"/>
      <c r="U7539" s="402"/>
      <c r="V7539" s="402"/>
      <c r="AG7539" s="402"/>
      <c r="AH7539" s="402"/>
      <c r="AI7539" s="402"/>
      <c r="AJ7539" s="402"/>
    </row>
    <row r="7540" spans="10:36" hidden="1" x14ac:dyDescent="0.2">
      <c r="J7540" s="555" t="s">
        <v>987</v>
      </c>
      <c r="T7540" s="402"/>
      <c r="U7540" s="402"/>
      <c r="V7540" s="402"/>
      <c r="AG7540" s="402"/>
      <c r="AH7540" s="402"/>
      <c r="AI7540" s="402"/>
      <c r="AJ7540" s="402"/>
    </row>
    <row r="7541" spans="10:36" hidden="1" x14ac:dyDescent="0.2">
      <c r="J7541" s="555" t="s">
        <v>987</v>
      </c>
      <c r="T7541" s="402"/>
      <c r="U7541" s="402"/>
      <c r="V7541" s="402"/>
      <c r="AG7541" s="402"/>
      <c r="AH7541" s="402"/>
      <c r="AI7541" s="402"/>
      <c r="AJ7541" s="402"/>
    </row>
    <row r="7542" spans="10:36" hidden="1" x14ac:dyDescent="0.2">
      <c r="J7542" s="555" t="s">
        <v>987</v>
      </c>
      <c r="T7542" s="402"/>
      <c r="U7542" s="402"/>
      <c r="V7542" s="402"/>
      <c r="AG7542" s="402"/>
      <c r="AH7542" s="402"/>
      <c r="AI7542" s="402"/>
      <c r="AJ7542" s="402"/>
    </row>
    <row r="7543" spans="10:36" hidden="1" x14ac:dyDescent="0.2">
      <c r="J7543" s="555" t="s">
        <v>987</v>
      </c>
      <c r="T7543" s="402"/>
      <c r="U7543" s="402"/>
      <c r="V7543" s="402"/>
      <c r="AG7543" s="402"/>
      <c r="AH7543" s="402"/>
      <c r="AI7543" s="402"/>
      <c r="AJ7543" s="402"/>
    </row>
    <row r="7544" spans="10:36" hidden="1" x14ac:dyDescent="0.2">
      <c r="J7544" s="555" t="s">
        <v>987</v>
      </c>
      <c r="T7544" s="402"/>
      <c r="U7544" s="402"/>
      <c r="V7544" s="402"/>
      <c r="AG7544" s="402"/>
      <c r="AH7544" s="402"/>
      <c r="AI7544" s="402"/>
      <c r="AJ7544" s="402"/>
    </row>
    <row r="7545" spans="10:36" hidden="1" x14ac:dyDescent="0.2">
      <c r="J7545" s="555" t="s">
        <v>987</v>
      </c>
      <c r="T7545" s="402"/>
      <c r="U7545" s="402"/>
      <c r="V7545" s="402"/>
      <c r="AG7545" s="402"/>
      <c r="AH7545" s="402"/>
      <c r="AI7545" s="402"/>
      <c r="AJ7545" s="402"/>
    </row>
    <row r="7546" spans="10:36" hidden="1" x14ac:dyDescent="0.2">
      <c r="J7546" s="555" t="s">
        <v>987</v>
      </c>
      <c r="T7546" s="402"/>
      <c r="U7546" s="402"/>
      <c r="V7546" s="402"/>
      <c r="AG7546" s="402"/>
      <c r="AH7546" s="402"/>
      <c r="AI7546" s="402"/>
      <c r="AJ7546" s="402"/>
    </row>
    <row r="7547" spans="10:36" hidden="1" x14ac:dyDescent="0.2">
      <c r="J7547" s="555" t="s">
        <v>987</v>
      </c>
      <c r="T7547" s="402"/>
      <c r="U7547" s="402"/>
      <c r="V7547" s="402"/>
      <c r="AG7547" s="402"/>
      <c r="AH7547" s="402"/>
      <c r="AI7547" s="402"/>
      <c r="AJ7547" s="402"/>
    </row>
    <row r="7548" spans="10:36" hidden="1" x14ac:dyDescent="0.2">
      <c r="J7548" s="555" t="s">
        <v>987</v>
      </c>
      <c r="T7548" s="402"/>
      <c r="U7548" s="402"/>
      <c r="V7548" s="402"/>
      <c r="AG7548" s="402"/>
      <c r="AH7548" s="402"/>
      <c r="AI7548" s="402"/>
      <c r="AJ7548" s="402"/>
    </row>
    <row r="7549" spans="10:36" hidden="1" x14ac:dyDescent="0.2">
      <c r="J7549" s="555" t="s">
        <v>987</v>
      </c>
      <c r="T7549" s="402"/>
      <c r="U7549" s="402"/>
      <c r="V7549" s="402"/>
      <c r="AG7549" s="402"/>
      <c r="AH7549" s="402"/>
      <c r="AI7549" s="402"/>
      <c r="AJ7549" s="402"/>
    </row>
    <row r="7550" spans="10:36" hidden="1" x14ac:dyDescent="0.2">
      <c r="J7550" s="555" t="s">
        <v>987</v>
      </c>
      <c r="T7550" s="402"/>
      <c r="U7550" s="402"/>
      <c r="V7550" s="402"/>
      <c r="AG7550" s="402"/>
      <c r="AH7550" s="402"/>
      <c r="AI7550" s="402"/>
      <c r="AJ7550" s="402"/>
    </row>
    <row r="7551" spans="10:36" hidden="1" x14ac:dyDescent="0.2">
      <c r="J7551" s="555" t="s">
        <v>987</v>
      </c>
      <c r="T7551" s="402"/>
      <c r="U7551" s="402"/>
      <c r="V7551" s="402"/>
      <c r="AG7551" s="402"/>
      <c r="AH7551" s="402"/>
      <c r="AI7551" s="402"/>
      <c r="AJ7551" s="402"/>
    </row>
    <row r="7552" spans="10:36" hidden="1" x14ac:dyDescent="0.2">
      <c r="J7552" s="555" t="s">
        <v>987</v>
      </c>
      <c r="T7552" s="402"/>
      <c r="U7552" s="402"/>
      <c r="V7552" s="402"/>
      <c r="AG7552" s="402"/>
      <c r="AH7552" s="402"/>
      <c r="AI7552" s="402"/>
      <c r="AJ7552" s="402"/>
    </row>
    <row r="7553" spans="10:36" hidden="1" x14ac:dyDescent="0.2">
      <c r="J7553" s="555" t="s">
        <v>987</v>
      </c>
      <c r="T7553" s="402"/>
      <c r="U7553" s="402"/>
      <c r="V7553" s="402"/>
      <c r="AG7553" s="402"/>
      <c r="AH7553" s="402"/>
      <c r="AI7553" s="402"/>
      <c r="AJ7553" s="402"/>
    </row>
    <row r="7554" spans="10:36" hidden="1" x14ac:dyDescent="0.2">
      <c r="J7554" s="555" t="s">
        <v>987</v>
      </c>
      <c r="T7554" s="402"/>
      <c r="U7554" s="402"/>
      <c r="V7554" s="402"/>
      <c r="AG7554" s="402"/>
      <c r="AH7554" s="402"/>
      <c r="AI7554" s="402"/>
      <c r="AJ7554" s="402"/>
    </row>
    <row r="7555" spans="10:36" hidden="1" x14ac:dyDescent="0.2">
      <c r="J7555" s="555" t="s">
        <v>987</v>
      </c>
      <c r="T7555" s="402"/>
      <c r="U7555" s="402"/>
      <c r="V7555" s="402"/>
      <c r="AG7555" s="402"/>
      <c r="AH7555" s="402"/>
      <c r="AI7555" s="402"/>
      <c r="AJ7555" s="402"/>
    </row>
    <row r="7556" spans="10:36" hidden="1" x14ac:dyDescent="0.2">
      <c r="J7556" s="555" t="s">
        <v>987</v>
      </c>
      <c r="T7556" s="402"/>
      <c r="U7556" s="402"/>
      <c r="V7556" s="402"/>
      <c r="AG7556" s="402"/>
      <c r="AH7556" s="402"/>
      <c r="AI7556" s="402"/>
      <c r="AJ7556" s="402"/>
    </row>
    <row r="7557" spans="10:36" hidden="1" x14ac:dyDescent="0.2">
      <c r="J7557" s="555" t="s">
        <v>987</v>
      </c>
      <c r="T7557" s="402"/>
      <c r="U7557" s="402"/>
      <c r="V7557" s="402"/>
      <c r="AG7557" s="402"/>
      <c r="AH7557" s="402"/>
      <c r="AI7557" s="402"/>
      <c r="AJ7557" s="402"/>
    </row>
    <row r="7558" spans="10:36" hidden="1" x14ac:dyDescent="0.2">
      <c r="J7558" s="555" t="s">
        <v>987</v>
      </c>
      <c r="T7558" s="402"/>
      <c r="U7558" s="402"/>
      <c r="V7558" s="402"/>
      <c r="AG7558" s="402"/>
      <c r="AH7558" s="402"/>
      <c r="AI7558" s="402"/>
      <c r="AJ7558" s="402"/>
    </row>
    <row r="7559" spans="10:36" hidden="1" x14ac:dyDescent="0.2">
      <c r="J7559" s="555" t="s">
        <v>987</v>
      </c>
      <c r="T7559" s="402"/>
      <c r="U7559" s="402"/>
      <c r="V7559" s="402"/>
      <c r="AG7559" s="402"/>
      <c r="AH7559" s="402"/>
      <c r="AI7559" s="402"/>
      <c r="AJ7559" s="402"/>
    </row>
    <row r="7560" spans="10:36" hidden="1" x14ac:dyDescent="0.2">
      <c r="J7560" s="555" t="s">
        <v>987</v>
      </c>
      <c r="T7560" s="402"/>
      <c r="U7560" s="402"/>
      <c r="V7560" s="402"/>
      <c r="AG7560" s="402"/>
      <c r="AH7560" s="402"/>
      <c r="AI7560" s="402"/>
      <c r="AJ7560" s="402"/>
    </row>
    <row r="7561" spans="10:36" hidden="1" x14ac:dyDescent="0.2">
      <c r="J7561" s="555" t="s">
        <v>987</v>
      </c>
      <c r="T7561" s="402"/>
      <c r="U7561" s="402"/>
      <c r="V7561" s="402"/>
      <c r="AG7561" s="402"/>
      <c r="AH7561" s="402"/>
      <c r="AI7561" s="402"/>
      <c r="AJ7561" s="402"/>
    </row>
    <row r="7562" spans="10:36" hidden="1" x14ac:dyDescent="0.2">
      <c r="J7562" s="555" t="s">
        <v>987</v>
      </c>
      <c r="T7562" s="402"/>
      <c r="U7562" s="402"/>
      <c r="V7562" s="402"/>
      <c r="AG7562" s="402"/>
      <c r="AH7562" s="402"/>
      <c r="AI7562" s="402"/>
      <c r="AJ7562" s="402"/>
    </row>
    <row r="7563" spans="10:36" hidden="1" x14ac:dyDescent="0.2">
      <c r="J7563" s="555" t="s">
        <v>987</v>
      </c>
      <c r="T7563" s="402"/>
      <c r="U7563" s="402"/>
      <c r="V7563" s="402"/>
      <c r="AG7563" s="402"/>
      <c r="AH7563" s="402"/>
      <c r="AI7563" s="402"/>
      <c r="AJ7563" s="402"/>
    </row>
    <row r="7564" spans="10:36" hidden="1" x14ac:dyDescent="0.2">
      <c r="J7564" s="555" t="s">
        <v>987</v>
      </c>
      <c r="T7564" s="402"/>
      <c r="U7564" s="402"/>
      <c r="V7564" s="402"/>
      <c r="AG7564" s="402"/>
      <c r="AH7564" s="402"/>
      <c r="AI7564" s="402"/>
      <c r="AJ7564" s="402"/>
    </row>
    <row r="7565" spans="10:36" hidden="1" x14ac:dyDescent="0.2">
      <c r="J7565" s="555" t="s">
        <v>987</v>
      </c>
      <c r="T7565" s="402"/>
      <c r="U7565" s="402"/>
      <c r="V7565" s="402"/>
      <c r="AG7565" s="402"/>
      <c r="AH7565" s="402"/>
      <c r="AI7565" s="402"/>
      <c r="AJ7565" s="402"/>
    </row>
    <row r="7566" spans="10:36" hidden="1" x14ac:dyDescent="0.2">
      <c r="J7566" s="555" t="s">
        <v>987</v>
      </c>
      <c r="T7566" s="402"/>
      <c r="U7566" s="402"/>
      <c r="V7566" s="402"/>
      <c r="AG7566" s="402"/>
      <c r="AH7566" s="402"/>
      <c r="AI7566" s="402"/>
      <c r="AJ7566" s="402"/>
    </row>
    <row r="7567" spans="10:36" hidden="1" x14ac:dyDescent="0.2">
      <c r="J7567" s="555" t="s">
        <v>987</v>
      </c>
      <c r="T7567" s="402"/>
      <c r="U7567" s="402"/>
      <c r="V7567" s="402"/>
      <c r="AG7567" s="402"/>
      <c r="AH7567" s="402"/>
      <c r="AI7567" s="402"/>
      <c r="AJ7567" s="402"/>
    </row>
    <row r="7568" spans="10:36" hidden="1" x14ac:dyDescent="0.2">
      <c r="J7568" s="555" t="s">
        <v>987</v>
      </c>
      <c r="T7568" s="402"/>
      <c r="U7568" s="402"/>
      <c r="V7568" s="402"/>
      <c r="AG7568" s="402"/>
      <c r="AH7568" s="402"/>
      <c r="AI7568" s="402"/>
      <c r="AJ7568" s="402"/>
    </row>
    <row r="7569" spans="10:36" hidden="1" x14ac:dyDescent="0.2">
      <c r="J7569" s="555" t="s">
        <v>987</v>
      </c>
      <c r="T7569" s="402"/>
      <c r="U7569" s="402"/>
      <c r="V7569" s="402"/>
      <c r="AG7569" s="402"/>
      <c r="AH7569" s="402"/>
      <c r="AI7569" s="402"/>
      <c r="AJ7569" s="402"/>
    </row>
    <row r="7570" spans="10:36" hidden="1" x14ac:dyDescent="0.2">
      <c r="J7570" s="555" t="s">
        <v>987</v>
      </c>
      <c r="T7570" s="402"/>
      <c r="U7570" s="402"/>
      <c r="V7570" s="402"/>
      <c r="AG7570" s="402"/>
      <c r="AH7570" s="402"/>
      <c r="AI7570" s="402"/>
      <c r="AJ7570" s="402"/>
    </row>
    <row r="7571" spans="10:36" hidden="1" x14ac:dyDescent="0.2">
      <c r="J7571" s="555" t="s">
        <v>987</v>
      </c>
      <c r="T7571" s="402"/>
      <c r="U7571" s="402"/>
      <c r="V7571" s="402"/>
      <c r="AG7571" s="402"/>
      <c r="AH7571" s="402"/>
      <c r="AI7571" s="402"/>
      <c r="AJ7571" s="402"/>
    </row>
    <row r="7572" spans="10:36" hidden="1" x14ac:dyDescent="0.2">
      <c r="J7572" s="555" t="s">
        <v>987</v>
      </c>
      <c r="T7572" s="402"/>
      <c r="U7572" s="402"/>
      <c r="V7572" s="402"/>
      <c r="AG7572" s="402"/>
      <c r="AH7572" s="402"/>
      <c r="AI7572" s="402"/>
      <c r="AJ7572" s="402"/>
    </row>
    <row r="7573" spans="10:36" hidden="1" x14ac:dyDescent="0.2">
      <c r="J7573" s="555" t="s">
        <v>987</v>
      </c>
      <c r="T7573" s="402"/>
      <c r="U7573" s="402"/>
      <c r="V7573" s="402"/>
      <c r="AG7573" s="402"/>
      <c r="AH7573" s="402"/>
      <c r="AI7573" s="402"/>
      <c r="AJ7573" s="402"/>
    </row>
    <row r="7574" spans="10:36" hidden="1" x14ac:dyDescent="0.2">
      <c r="J7574" s="555" t="s">
        <v>987</v>
      </c>
      <c r="T7574" s="402"/>
      <c r="U7574" s="402"/>
      <c r="V7574" s="402"/>
      <c r="AG7574" s="402"/>
      <c r="AH7574" s="402"/>
      <c r="AI7574" s="402"/>
      <c r="AJ7574" s="402"/>
    </row>
    <row r="7575" spans="10:36" hidden="1" x14ac:dyDescent="0.2">
      <c r="J7575" s="555" t="s">
        <v>987</v>
      </c>
      <c r="T7575" s="402"/>
      <c r="U7575" s="402"/>
      <c r="V7575" s="402"/>
      <c r="AG7575" s="402"/>
      <c r="AH7575" s="402"/>
      <c r="AI7575" s="402"/>
      <c r="AJ7575" s="402"/>
    </row>
    <row r="7576" spans="10:36" hidden="1" x14ac:dyDescent="0.2">
      <c r="J7576" s="555" t="s">
        <v>987</v>
      </c>
      <c r="T7576" s="402"/>
      <c r="U7576" s="402"/>
      <c r="V7576" s="402"/>
      <c r="AG7576" s="402"/>
      <c r="AH7576" s="402"/>
      <c r="AI7576" s="402"/>
      <c r="AJ7576" s="402"/>
    </row>
    <row r="7577" spans="10:36" hidden="1" x14ac:dyDescent="0.2">
      <c r="J7577" s="555" t="s">
        <v>987</v>
      </c>
      <c r="T7577" s="402"/>
      <c r="U7577" s="402"/>
      <c r="V7577" s="402"/>
      <c r="AG7577" s="402"/>
      <c r="AH7577" s="402"/>
      <c r="AI7577" s="402"/>
      <c r="AJ7577" s="402"/>
    </row>
    <row r="7578" spans="10:36" hidden="1" x14ac:dyDescent="0.2">
      <c r="J7578" s="555" t="s">
        <v>987</v>
      </c>
      <c r="T7578" s="402"/>
      <c r="U7578" s="402"/>
      <c r="V7578" s="402"/>
      <c r="AG7578" s="402"/>
      <c r="AH7578" s="402"/>
      <c r="AI7578" s="402"/>
      <c r="AJ7578" s="402"/>
    </row>
    <row r="7579" spans="10:36" hidden="1" x14ac:dyDescent="0.2">
      <c r="J7579" s="555" t="s">
        <v>987</v>
      </c>
      <c r="T7579" s="402"/>
      <c r="U7579" s="402"/>
      <c r="V7579" s="402"/>
      <c r="AG7579" s="402"/>
      <c r="AH7579" s="402"/>
      <c r="AI7579" s="402"/>
      <c r="AJ7579" s="402"/>
    </row>
    <row r="7580" spans="10:36" hidden="1" x14ac:dyDescent="0.2">
      <c r="J7580" s="555" t="s">
        <v>987</v>
      </c>
      <c r="T7580" s="402"/>
      <c r="U7580" s="402"/>
      <c r="V7580" s="402"/>
      <c r="AG7580" s="402"/>
      <c r="AH7580" s="402"/>
      <c r="AI7580" s="402"/>
      <c r="AJ7580" s="402"/>
    </row>
    <row r="7581" spans="10:36" hidden="1" x14ac:dyDescent="0.2">
      <c r="J7581" s="555" t="s">
        <v>987</v>
      </c>
      <c r="T7581" s="402"/>
      <c r="U7581" s="402"/>
      <c r="V7581" s="402"/>
      <c r="AG7581" s="402"/>
      <c r="AH7581" s="402"/>
      <c r="AI7581" s="402"/>
      <c r="AJ7581" s="402"/>
    </row>
    <row r="7582" spans="10:36" hidden="1" x14ac:dyDescent="0.2">
      <c r="J7582" s="555" t="s">
        <v>987</v>
      </c>
      <c r="T7582" s="402"/>
      <c r="U7582" s="402"/>
      <c r="V7582" s="402"/>
      <c r="AG7582" s="402"/>
      <c r="AH7582" s="402"/>
      <c r="AI7582" s="402"/>
      <c r="AJ7582" s="402"/>
    </row>
    <row r="7583" spans="10:36" hidden="1" x14ac:dyDescent="0.2">
      <c r="J7583" s="555" t="s">
        <v>987</v>
      </c>
      <c r="T7583" s="402"/>
      <c r="U7583" s="402"/>
      <c r="V7583" s="402"/>
      <c r="AG7583" s="402"/>
      <c r="AH7583" s="402"/>
      <c r="AI7583" s="402"/>
      <c r="AJ7583" s="402"/>
    </row>
    <row r="7584" spans="10:36" hidden="1" x14ac:dyDescent="0.2">
      <c r="J7584" s="555" t="s">
        <v>987</v>
      </c>
      <c r="T7584" s="402"/>
      <c r="U7584" s="402"/>
      <c r="V7584" s="402"/>
      <c r="AG7584" s="402"/>
      <c r="AH7584" s="402"/>
      <c r="AI7584" s="402"/>
      <c r="AJ7584" s="402"/>
    </row>
    <row r="7585" spans="10:36" hidden="1" x14ac:dyDescent="0.2">
      <c r="J7585" s="555" t="s">
        <v>987</v>
      </c>
      <c r="T7585" s="402"/>
      <c r="U7585" s="402"/>
      <c r="V7585" s="402"/>
      <c r="AG7585" s="402"/>
      <c r="AH7585" s="402"/>
      <c r="AI7585" s="402"/>
      <c r="AJ7585" s="402"/>
    </row>
    <row r="7586" spans="10:36" hidden="1" x14ac:dyDescent="0.2">
      <c r="J7586" s="555" t="s">
        <v>987</v>
      </c>
      <c r="T7586" s="402"/>
      <c r="U7586" s="402"/>
      <c r="V7586" s="402"/>
      <c r="AG7586" s="402"/>
      <c r="AH7586" s="402"/>
      <c r="AI7586" s="402"/>
      <c r="AJ7586" s="402"/>
    </row>
    <row r="7587" spans="10:36" hidden="1" x14ac:dyDescent="0.2">
      <c r="J7587" s="555" t="s">
        <v>987</v>
      </c>
      <c r="T7587" s="402"/>
      <c r="U7587" s="402"/>
      <c r="V7587" s="402"/>
      <c r="AG7587" s="402"/>
      <c r="AH7587" s="402"/>
      <c r="AI7587" s="402"/>
      <c r="AJ7587" s="402"/>
    </row>
    <row r="7588" spans="10:36" hidden="1" x14ac:dyDescent="0.2">
      <c r="J7588" s="555" t="s">
        <v>987</v>
      </c>
      <c r="T7588" s="402"/>
      <c r="U7588" s="402"/>
      <c r="V7588" s="402"/>
      <c r="AG7588" s="402"/>
      <c r="AH7588" s="402"/>
      <c r="AI7588" s="402"/>
      <c r="AJ7588" s="402"/>
    </row>
    <row r="7589" spans="10:36" hidden="1" x14ac:dyDescent="0.2">
      <c r="J7589" s="555" t="s">
        <v>987</v>
      </c>
      <c r="T7589" s="402"/>
      <c r="U7589" s="402"/>
      <c r="V7589" s="402"/>
      <c r="AG7589" s="402"/>
      <c r="AH7589" s="402"/>
      <c r="AI7589" s="402"/>
      <c r="AJ7589" s="402"/>
    </row>
    <row r="7590" spans="10:36" hidden="1" x14ac:dyDescent="0.2">
      <c r="J7590" s="555" t="s">
        <v>987</v>
      </c>
      <c r="T7590" s="402"/>
      <c r="U7590" s="402"/>
      <c r="V7590" s="402"/>
      <c r="AG7590" s="402"/>
      <c r="AH7590" s="402"/>
      <c r="AI7590" s="402"/>
      <c r="AJ7590" s="402"/>
    </row>
    <row r="7591" spans="10:36" hidden="1" x14ac:dyDescent="0.2">
      <c r="J7591" s="555" t="s">
        <v>987</v>
      </c>
      <c r="T7591" s="402"/>
      <c r="U7591" s="402"/>
      <c r="V7591" s="402"/>
      <c r="AG7591" s="402"/>
      <c r="AH7591" s="402"/>
      <c r="AI7591" s="402"/>
      <c r="AJ7591" s="402"/>
    </row>
    <row r="7592" spans="10:36" hidden="1" x14ac:dyDescent="0.2">
      <c r="J7592" s="555" t="s">
        <v>987</v>
      </c>
      <c r="T7592" s="402"/>
      <c r="U7592" s="402"/>
      <c r="V7592" s="402"/>
      <c r="AG7592" s="402"/>
      <c r="AH7592" s="402"/>
      <c r="AI7592" s="402"/>
      <c r="AJ7592" s="402"/>
    </row>
    <row r="7593" spans="10:36" hidden="1" x14ac:dyDescent="0.2">
      <c r="J7593" s="555" t="s">
        <v>987</v>
      </c>
      <c r="T7593" s="402"/>
      <c r="U7593" s="402"/>
      <c r="V7593" s="402"/>
      <c r="AG7593" s="402"/>
      <c r="AH7593" s="402"/>
      <c r="AI7593" s="402"/>
      <c r="AJ7593" s="402"/>
    </row>
    <row r="7594" spans="10:36" hidden="1" x14ac:dyDescent="0.2">
      <c r="J7594" s="555" t="s">
        <v>987</v>
      </c>
      <c r="T7594" s="402"/>
      <c r="U7594" s="402"/>
      <c r="V7594" s="402"/>
      <c r="AG7594" s="402"/>
      <c r="AH7594" s="402"/>
      <c r="AI7594" s="402"/>
      <c r="AJ7594" s="402"/>
    </row>
    <row r="7595" spans="10:36" hidden="1" x14ac:dyDescent="0.2">
      <c r="J7595" s="555" t="s">
        <v>987</v>
      </c>
      <c r="T7595" s="402"/>
      <c r="U7595" s="402"/>
      <c r="V7595" s="402"/>
      <c r="AG7595" s="402"/>
      <c r="AH7595" s="402"/>
      <c r="AI7595" s="402"/>
      <c r="AJ7595" s="402"/>
    </row>
    <row r="7596" spans="10:36" hidden="1" x14ac:dyDescent="0.2">
      <c r="J7596" s="555" t="s">
        <v>987</v>
      </c>
      <c r="T7596" s="402"/>
      <c r="U7596" s="402"/>
      <c r="V7596" s="402"/>
      <c r="AG7596" s="402"/>
      <c r="AH7596" s="402"/>
      <c r="AI7596" s="402"/>
      <c r="AJ7596" s="402"/>
    </row>
    <row r="7597" spans="10:36" hidden="1" x14ac:dyDescent="0.2">
      <c r="J7597" s="555" t="s">
        <v>987</v>
      </c>
      <c r="T7597" s="402"/>
      <c r="U7597" s="402"/>
      <c r="V7597" s="402"/>
      <c r="AG7597" s="402"/>
      <c r="AH7597" s="402"/>
      <c r="AI7597" s="402"/>
      <c r="AJ7597" s="402"/>
    </row>
    <row r="7598" spans="10:36" hidden="1" x14ac:dyDescent="0.2">
      <c r="J7598" s="555" t="s">
        <v>987</v>
      </c>
      <c r="T7598" s="402"/>
      <c r="U7598" s="402"/>
      <c r="V7598" s="402"/>
      <c r="AG7598" s="402"/>
      <c r="AH7598" s="402"/>
      <c r="AI7598" s="402"/>
      <c r="AJ7598" s="402"/>
    </row>
    <row r="7599" spans="10:36" hidden="1" x14ac:dyDescent="0.2">
      <c r="J7599" s="555" t="s">
        <v>987</v>
      </c>
      <c r="T7599" s="402"/>
      <c r="U7599" s="402"/>
      <c r="V7599" s="402"/>
      <c r="AG7599" s="402"/>
      <c r="AH7599" s="402"/>
      <c r="AI7599" s="402"/>
      <c r="AJ7599" s="402"/>
    </row>
    <row r="7600" spans="10:36" hidden="1" x14ac:dyDescent="0.2">
      <c r="J7600" s="555" t="s">
        <v>987</v>
      </c>
      <c r="T7600" s="402"/>
      <c r="U7600" s="402"/>
      <c r="V7600" s="402"/>
      <c r="AG7600" s="402"/>
      <c r="AH7600" s="402"/>
      <c r="AI7600" s="402"/>
      <c r="AJ7600" s="402"/>
    </row>
    <row r="7601" spans="10:36" hidden="1" x14ac:dyDescent="0.2">
      <c r="J7601" s="555" t="s">
        <v>987</v>
      </c>
      <c r="T7601" s="402"/>
      <c r="U7601" s="402"/>
      <c r="V7601" s="402"/>
      <c r="AG7601" s="402"/>
      <c r="AH7601" s="402"/>
      <c r="AI7601" s="402"/>
      <c r="AJ7601" s="402"/>
    </row>
    <row r="7602" spans="10:36" hidden="1" x14ac:dyDescent="0.2">
      <c r="J7602" s="555" t="s">
        <v>987</v>
      </c>
      <c r="T7602" s="402"/>
      <c r="U7602" s="402"/>
      <c r="V7602" s="402"/>
      <c r="AG7602" s="402"/>
      <c r="AH7602" s="402"/>
      <c r="AI7602" s="402"/>
      <c r="AJ7602" s="402"/>
    </row>
    <row r="7603" spans="10:36" hidden="1" x14ac:dyDescent="0.2">
      <c r="J7603" s="555" t="s">
        <v>987</v>
      </c>
      <c r="T7603" s="402"/>
      <c r="U7603" s="402"/>
      <c r="V7603" s="402"/>
      <c r="AG7603" s="402"/>
      <c r="AH7603" s="402"/>
      <c r="AI7603" s="402"/>
      <c r="AJ7603" s="402"/>
    </row>
    <row r="7604" spans="10:36" hidden="1" x14ac:dyDescent="0.2">
      <c r="J7604" s="555" t="s">
        <v>987</v>
      </c>
      <c r="T7604" s="402"/>
      <c r="U7604" s="402"/>
      <c r="V7604" s="402"/>
      <c r="AG7604" s="402"/>
      <c r="AH7604" s="402"/>
      <c r="AI7604" s="402"/>
      <c r="AJ7604" s="402"/>
    </row>
    <row r="7605" spans="10:36" hidden="1" x14ac:dyDescent="0.2">
      <c r="J7605" s="555" t="s">
        <v>987</v>
      </c>
      <c r="T7605" s="402"/>
      <c r="U7605" s="402"/>
      <c r="V7605" s="402"/>
      <c r="AG7605" s="402"/>
      <c r="AH7605" s="402"/>
      <c r="AI7605" s="402"/>
      <c r="AJ7605" s="402"/>
    </row>
    <row r="7606" spans="10:36" hidden="1" x14ac:dyDescent="0.2">
      <c r="J7606" s="555" t="s">
        <v>987</v>
      </c>
      <c r="T7606" s="402"/>
      <c r="U7606" s="402"/>
      <c r="V7606" s="402"/>
      <c r="AG7606" s="402"/>
      <c r="AH7606" s="402"/>
      <c r="AI7606" s="402"/>
      <c r="AJ7606" s="402"/>
    </row>
    <row r="7607" spans="10:36" hidden="1" x14ac:dyDescent="0.2">
      <c r="J7607" s="555" t="s">
        <v>987</v>
      </c>
      <c r="T7607" s="402"/>
      <c r="U7607" s="402"/>
      <c r="V7607" s="402"/>
      <c r="AG7607" s="402"/>
      <c r="AH7607" s="402"/>
      <c r="AI7607" s="402"/>
      <c r="AJ7607" s="402"/>
    </row>
    <row r="7608" spans="10:36" hidden="1" x14ac:dyDescent="0.2">
      <c r="J7608" s="555" t="s">
        <v>987</v>
      </c>
      <c r="T7608" s="402"/>
      <c r="U7608" s="402"/>
      <c r="V7608" s="402"/>
      <c r="AG7608" s="402"/>
      <c r="AH7608" s="402"/>
      <c r="AI7608" s="402"/>
      <c r="AJ7608" s="402"/>
    </row>
    <row r="7609" spans="10:36" hidden="1" x14ac:dyDescent="0.2">
      <c r="J7609" s="555" t="s">
        <v>987</v>
      </c>
      <c r="T7609" s="402"/>
      <c r="U7609" s="402"/>
      <c r="V7609" s="402"/>
      <c r="AG7609" s="402"/>
      <c r="AH7609" s="402"/>
      <c r="AI7609" s="402"/>
      <c r="AJ7609" s="402"/>
    </row>
    <row r="7610" spans="10:36" hidden="1" x14ac:dyDescent="0.2">
      <c r="J7610" s="555" t="s">
        <v>987</v>
      </c>
      <c r="T7610" s="402"/>
      <c r="U7610" s="402"/>
      <c r="V7610" s="402"/>
      <c r="AG7610" s="402"/>
      <c r="AH7610" s="402"/>
      <c r="AI7610" s="402"/>
      <c r="AJ7610" s="402"/>
    </row>
    <row r="7611" spans="10:36" hidden="1" x14ac:dyDescent="0.2">
      <c r="J7611" s="555" t="s">
        <v>987</v>
      </c>
      <c r="T7611" s="402"/>
      <c r="U7611" s="402"/>
      <c r="V7611" s="402"/>
      <c r="AG7611" s="402"/>
      <c r="AH7611" s="402"/>
      <c r="AI7611" s="402"/>
      <c r="AJ7611" s="402"/>
    </row>
    <row r="7612" spans="10:36" hidden="1" x14ac:dyDescent="0.2">
      <c r="J7612" s="555" t="s">
        <v>987</v>
      </c>
      <c r="T7612" s="402"/>
      <c r="U7612" s="402"/>
      <c r="V7612" s="402"/>
      <c r="AG7612" s="402"/>
      <c r="AH7612" s="402"/>
      <c r="AI7612" s="402"/>
      <c r="AJ7612" s="402"/>
    </row>
    <row r="7613" spans="10:36" hidden="1" x14ac:dyDescent="0.2">
      <c r="J7613" s="555" t="s">
        <v>987</v>
      </c>
      <c r="T7613" s="402"/>
      <c r="U7613" s="402"/>
      <c r="V7613" s="402"/>
      <c r="AG7613" s="402"/>
      <c r="AH7613" s="402"/>
      <c r="AI7613" s="402"/>
      <c r="AJ7613" s="402"/>
    </row>
    <row r="7614" spans="10:36" hidden="1" x14ac:dyDescent="0.2">
      <c r="J7614" s="555" t="s">
        <v>987</v>
      </c>
      <c r="T7614" s="402"/>
      <c r="U7614" s="402"/>
      <c r="V7614" s="402"/>
      <c r="AG7614" s="402"/>
      <c r="AH7614" s="402"/>
      <c r="AI7614" s="402"/>
      <c r="AJ7614" s="402"/>
    </row>
    <row r="7615" spans="10:36" hidden="1" x14ac:dyDescent="0.2">
      <c r="J7615" s="555" t="s">
        <v>987</v>
      </c>
      <c r="T7615" s="402"/>
      <c r="U7615" s="402"/>
      <c r="V7615" s="402"/>
      <c r="AG7615" s="402"/>
      <c r="AH7615" s="402"/>
      <c r="AI7615" s="402"/>
      <c r="AJ7615" s="402"/>
    </row>
    <row r="7616" spans="10:36" hidden="1" x14ac:dyDescent="0.2">
      <c r="J7616" s="555" t="s">
        <v>987</v>
      </c>
      <c r="T7616" s="402"/>
      <c r="U7616" s="402"/>
      <c r="V7616" s="402"/>
      <c r="AG7616" s="402"/>
      <c r="AH7616" s="402"/>
      <c r="AI7616" s="402"/>
      <c r="AJ7616" s="402"/>
    </row>
    <row r="7617" spans="10:36" hidden="1" x14ac:dyDescent="0.2">
      <c r="J7617" s="555" t="s">
        <v>987</v>
      </c>
      <c r="T7617" s="402"/>
      <c r="U7617" s="402"/>
      <c r="V7617" s="402"/>
      <c r="AG7617" s="402"/>
      <c r="AH7617" s="402"/>
      <c r="AI7617" s="402"/>
      <c r="AJ7617" s="402"/>
    </row>
    <row r="7618" spans="10:36" hidden="1" x14ac:dyDescent="0.2">
      <c r="J7618" s="555" t="s">
        <v>987</v>
      </c>
      <c r="T7618" s="402"/>
      <c r="U7618" s="402"/>
      <c r="V7618" s="402"/>
      <c r="AG7618" s="402"/>
      <c r="AH7618" s="402"/>
      <c r="AI7618" s="402"/>
      <c r="AJ7618" s="402"/>
    </row>
    <row r="7619" spans="10:36" hidden="1" x14ac:dyDescent="0.2">
      <c r="J7619" s="555" t="s">
        <v>987</v>
      </c>
      <c r="T7619" s="402"/>
      <c r="U7619" s="402"/>
      <c r="V7619" s="402"/>
      <c r="AG7619" s="402"/>
      <c r="AH7619" s="402"/>
      <c r="AI7619" s="402"/>
      <c r="AJ7619" s="402"/>
    </row>
    <row r="7620" spans="10:36" hidden="1" x14ac:dyDescent="0.2">
      <c r="J7620" s="555" t="s">
        <v>987</v>
      </c>
      <c r="T7620" s="402"/>
      <c r="U7620" s="402"/>
      <c r="V7620" s="402"/>
      <c r="AG7620" s="402"/>
      <c r="AH7620" s="402"/>
      <c r="AI7620" s="402"/>
      <c r="AJ7620" s="402"/>
    </row>
    <row r="7621" spans="10:36" hidden="1" x14ac:dyDescent="0.2">
      <c r="J7621" s="555" t="s">
        <v>987</v>
      </c>
      <c r="T7621" s="402"/>
      <c r="U7621" s="402"/>
      <c r="V7621" s="402"/>
      <c r="AG7621" s="402"/>
      <c r="AH7621" s="402"/>
      <c r="AI7621" s="402"/>
      <c r="AJ7621" s="402"/>
    </row>
    <row r="7622" spans="10:36" hidden="1" x14ac:dyDescent="0.2">
      <c r="J7622" s="555" t="s">
        <v>987</v>
      </c>
      <c r="T7622" s="402"/>
      <c r="U7622" s="402"/>
      <c r="V7622" s="402"/>
      <c r="AG7622" s="402"/>
      <c r="AH7622" s="402"/>
      <c r="AI7622" s="402"/>
      <c r="AJ7622" s="402"/>
    </row>
    <row r="7623" spans="10:36" hidden="1" x14ac:dyDescent="0.2">
      <c r="J7623" s="555" t="s">
        <v>987</v>
      </c>
      <c r="T7623" s="402"/>
      <c r="U7623" s="402"/>
      <c r="V7623" s="402"/>
      <c r="AG7623" s="402"/>
      <c r="AH7623" s="402"/>
      <c r="AI7623" s="402"/>
      <c r="AJ7623" s="402"/>
    </row>
    <row r="7624" spans="10:36" hidden="1" x14ac:dyDescent="0.2">
      <c r="J7624" s="555" t="s">
        <v>987</v>
      </c>
      <c r="T7624" s="402"/>
      <c r="U7624" s="402"/>
      <c r="V7624" s="402"/>
      <c r="AG7624" s="402"/>
      <c r="AH7624" s="402"/>
      <c r="AI7624" s="402"/>
      <c r="AJ7624" s="402"/>
    </row>
    <row r="7625" spans="10:36" hidden="1" x14ac:dyDescent="0.2">
      <c r="J7625" s="555" t="s">
        <v>987</v>
      </c>
      <c r="T7625" s="402"/>
      <c r="U7625" s="402"/>
      <c r="V7625" s="402"/>
      <c r="AG7625" s="402"/>
      <c r="AH7625" s="402"/>
      <c r="AI7625" s="402"/>
      <c r="AJ7625" s="402"/>
    </row>
    <row r="7626" spans="10:36" hidden="1" x14ac:dyDescent="0.2">
      <c r="J7626" s="555" t="s">
        <v>987</v>
      </c>
      <c r="T7626" s="402"/>
      <c r="U7626" s="402"/>
      <c r="V7626" s="402"/>
      <c r="AG7626" s="402"/>
      <c r="AH7626" s="402"/>
      <c r="AI7626" s="402"/>
      <c r="AJ7626" s="402"/>
    </row>
    <row r="7627" spans="10:36" hidden="1" x14ac:dyDescent="0.2">
      <c r="J7627" s="555" t="s">
        <v>987</v>
      </c>
      <c r="T7627" s="402"/>
      <c r="U7627" s="402"/>
      <c r="V7627" s="402"/>
      <c r="AG7627" s="402"/>
      <c r="AH7627" s="402"/>
      <c r="AI7627" s="402"/>
      <c r="AJ7627" s="402"/>
    </row>
    <row r="7628" spans="10:36" hidden="1" x14ac:dyDescent="0.2">
      <c r="J7628" s="555" t="s">
        <v>987</v>
      </c>
      <c r="T7628" s="402"/>
      <c r="U7628" s="402"/>
      <c r="V7628" s="402"/>
      <c r="AG7628" s="402"/>
      <c r="AH7628" s="402"/>
      <c r="AI7628" s="402"/>
      <c r="AJ7628" s="402"/>
    </row>
    <row r="7629" spans="10:36" hidden="1" x14ac:dyDescent="0.2">
      <c r="J7629" s="555" t="s">
        <v>987</v>
      </c>
      <c r="T7629" s="402"/>
      <c r="U7629" s="402"/>
      <c r="V7629" s="402"/>
      <c r="AG7629" s="402"/>
      <c r="AH7629" s="402"/>
      <c r="AI7629" s="402"/>
      <c r="AJ7629" s="402"/>
    </row>
    <row r="7630" spans="10:36" hidden="1" x14ac:dyDescent="0.2">
      <c r="J7630" s="555" t="s">
        <v>987</v>
      </c>
      <c r="T7630" s="402"/>
      <c r="U7630" s="402"/>
      <c r="V7630" s="402"/>
      <c r="AG7630" s="402"/>
      <c r="AH7630" s="402"/>
      <c r="AI7630" s="402"/>
      <c r="AJ7630" s="402"/>
    </row>
    <row r="7631" spans="10:36" hidden="1" x14ac:dyDescent="0.2">
      <c r="J7631" s="555" t="s">
        <v>987</v>
      </c>
      <c r="T7631" s="402"/>
      <c r="U7631" s="402"/>
      <c r="V7631" s="402"/>
      <c r="AG7631" s="402"/>
      <c r="AH7631" s="402"/>
      <c r="AI7631" s="402"/>
      <c r="AJ7631" s="402"/>
    </row>
    <row r="7632" spans="10:36" hidden="1" x14ac:dyDescent="0.2">
      <c r="J7632" s="555" t="s">
        <v>987</v>
      </c>
      <c r="T7632" s="402"/>
      <c r="U7632" s="402"/>
      <c r="V7632" s="402"/>
      <c r="AG7632" s="402"/>
      <c r="AH7632" s="402"/>
      <c r="AI7632" s="402"/>
      <c r="AJ7632" s="402"/>
    </row>
    <row r="7633" spans="10:36" hidden="1" x14ac:dyDescent="0.2">
      <c r="J7633" s="555" t="s">
        <v>987</v>
      </c>
      <c r="T7633" s="402"/>
      <c r="U7633" s="402"/>
      <c r="V7633" s="402"/>
      <c r="AG7633" s="402"/>
      <c r="AH7633" s="402"/>
      <c r="AI7633" s="402"/>
      <c r="AJ7633" s="402"/>
    </row>
    <row r="7634" spans="10:36" hidden="1" x14ac:dyDescent="0.2">
      <c r="J7634" s="555" t="s">
        <v>987</v>
      </c>
      <c r="T7634" s="402"/>
      <c r="U7634" s="402"/>
      <c r="V7634" s="402"/>
      <c r="AG7634" s="402"/>
      <c r="AH7634" s="402"/>
      <c r="AI7634" s="402"/>
      <c r="AJ7634" s="402"/>
    </row>
    <row r="7635" spans="10:36" hidden="1" x14ac:dyDescent="0.2">
      <c r="J7635" s="555" t="s">
        <v>987</v>
      </c>
      <c r="T7635" s="402"/>
      <c r="U7635" s="402"/>
      <c r="V7635" s="402"/>
      <c r="AG7635" s="402"/>
      <c r="AH7635" s="402"/>
      <c r="AI7635" s="402"/>
      <c r="AJ7635" s="402"/>
    </row>
    <row r="7636" spans="10:36" hidden="1" x14ac:dyDescent="0.2">
      <c r="J7636" s="555" t="s">
        <v>987</v>
      </c>
      <c r="T7636" s="402"/>
      <c r="U7636" s="402"/>
      <c r="V7636" s="402"/>
      <c r="AG7636" s="402"/>
      <c r="AH7636" s="402"/>
      <c r="AI7636" s="402"/>
      <c r="AJ7636" s="402"/>
    </row>
    <row r="7637" spans="10:36" hidden="1" x14ac:dyDescent="0.2">
      <c r="J7637" s="555" t="s">
        <v>987</v>
      </c>
      <c r="T7637" s="402"/>
      <c r="U7637" s="402"/>
      <c r="V7637" s="402"/>
      <c r="AG7637" s="402"/>
      <c r="AH7637" s="402"/>
      <c r="AI7637" s="402"/>
      <c r="AJ7637" s="402"/>
    </row>
    <row r="7638" spans="10:36" hidden="1" x14ac:dyDescent="0.2">
      <c r="J7638" s="555" t="s">
        <v>987</v>
      </c>
      <c r="T7638" s="402"/>
      <c r="U7638" s="402"/>
      <c r="V7638" s="402"/>
      <c r="AG7638" s="402"/>
      <c r="AH7638" s="402"/>
      <c r="AI7638" s="402"/>
      <c r="AJ7638" s="402"/>
    </row>
    <row r="7639" spans="10:36" hidden="1" x14ac:dyDescent="0.2">
      <c r="J7639" s="555" t="s">
        <v>987</v>
      </c>
      <c r="T7639" s="402"/>
      <c r="U7639" s="402"/>
      <c r="V7639" s="402"/>
      <c r="AG7639" s="402"/>
      <c r="AH7639" s="402"/>
      <c r="AI7639" s="402"/>
      <c r="AJ7639" s="402"/>
    </row>
    <row r="7640" spans="10:36" hidden="1" x14ac:dyDescent="0.2">
      <c r="J7640" s="555" t="s">
        <v>987</v>
      </c>
      <c r="T7640" s="402"/>
      <c r="U7640" s="402"/>
      <c r="V7640" s="402"/>
      <c r="AG7640" s="402"/>
      <c r="AH7640" s="402"/>
      <c r="AI7640" s="402"/>
      <c r="AJ7640" s="402"/>
    </row>
    <row r="7641" spans="10:36" hidden="1" x14ac:dyDescent="0.2">
      <c r="J7641" s="555" t="s">
        <v>987</v>
      </c>
      <c r="T7641" s="402"/>
      <c r="U7641" s="402"/>
      <c r="V7641" s="402"/>
      <c r="AG7641" s="402"/>
      <c r="AH7641" s="402"/>
      <c r="AI7641" s="402"/>
      <c r="AJ7641" s="402"/>
    </row>
    <row r="7642" spans="10:36" hidden="1" x14ac:dyDescent="0.2">
      <c r="J7642" s="555" t="s">
        <v>987</v>
      </c>
      <c r="T7642" s="402"/>
      <c r="U7642" s="402"/>
      <c r="V7642" s="402"/>
      <c r="AG7642" s="402"/>
      <c r="AH7642" s="402"/>
      <c r="AI7642" s="402"/>
      <c r="AJ7642" s="402"/>
    </row>
    <row r="7643" spans="10:36" hidden="1" x14ac:dyDescent="0.2">
      <c r="J7643" s="555" t="s">
        <v>987</v>
      </c>
      <c r="T7643" s="402"/>
      <c r="U7643" s="402"/>
      <c r="V7643" s="402"/>
      <c r="AG7643" s="402"/>
      <c r="AH7643" s="402"/>
      <c r="AI7643" s="402"/>
      <c r="AJ7643" s="402"/>
    </row>
    <row r="7644" spans="10:36" hidden="1" x14ac:dyDescent="0.2">
      <c r="J7644" s="555" t="s">
        <v>987</v>
      </c>
      <c r="T7644" s="402"/>
      <c r="U7644" s="402"/>
      <c r="V7644" s="402"/>
      <c r="AG7644" s="402"/>
      <c r="AH7644" s="402"/>
      <c r="AI7644" s="402"/>
      <c r="AJ7644" s="402"/>
    </row>
    <row r="7645" spans="10:36" hidden="1" x14ac:dyDescent="0.2">
      <c r="J7645" s="555" t="s">
        <v>987</v>
      </c>
      <c r="T7645" s="402"/>
      <c r="U7645" s="402"/>
      <c r="V7645" s="402"/>
      <c r="AG7645" s="402"/>
      <c r="AH7645" s="402"/>
      <c r="AI7645" s="402"/>
      <c r="AJ7645" s="402"/>
    </row>
    <row r="7646" spans="10:36" hidden="1" x14ac:dyDescent="0.2">
      <c r="J7646" s="555" t="s">
        <v>987</v>
      </c>
      <c r="T7646" s="402"/>
      <c r="U7646" s="402"/>
      <c r="V7646" s="402"/>
      <c r="AG7646" s="402"/>
      <c r="AH7646" s="402"/>
      <c r="AI7646" s="402"/>
      <c r="AJ7646" s="402"/>
    </row>
    <row r="7647" spans="10:36" hidden="1" x14ac:dyDescent="0.2">
      <c r="J7647" s="555" t="s">
        <v>987</v>
      </c>
      <c r="T7647" s="402"/>
      <c r="U7647" s="402"/>
      <c r="V7647" s="402"/>
      <c r="AG7647" s="402"/>
      <c r="AH7647" s="402"/>
      <c r="AI7647" s="402"/>
      <c r="AJ7647" s="402"/>
    </row>
    <row r="7648" spans="10:36" hidden="1" x14ac:dyDescent="0.2">
      <c r="J7648" s="555" t="s">
        <v>987</v>
      </c>
      <c r="T7648" s="402"/>
      <c r="U7648" s="402"/>
      <c r="V7648" s="402"/>
      <c r="AG7648" s="402"/>
      <c r="AH7648" s="402"/>
      <c r="AI7648" s="402"/>
      <c r="AJ7648" s="402"/>
    </row>
    <row r="7649" spans="10:36" hidden="1" x14ac:dyDescent="0.2">
      <c r="J7649" s="555" t="s">
        <v>987</v>
      </c>
      <c r="T7649" s="402"/>
      <c r="U7649" s="402"/>
      <c r="V7649" s="402"/>
      <c r="AG7649" s="402"/>
      <c r="AH7649" s="402"/>
      <c r="AI7649" s="402"/>
      <c r="AJ7649" s="402"/>
    </row>
    <row r="7650" spans="10:36" hidden="1" x14ac:dyDescent="0.2">
      <c r="J7650" s="555" t="s">
        <v>987</v>
      </c>
      <c r="T7650" s="402"/>
      <c r="U7650" s="402"/>
      <c r="V7650" s="402"/>
      <c r="AG7650" s="402"/>
      <c r="AH7650" s="402"/>
      <c r="AI7650" s="402"/>
      <c r="AJ7650" s="402"/>
    </row>
    <row r="7651" spans="10:36" hidden="1" x14ac:dyDescent="0.2">
      <c r="J7651" s="555" t="s">
        <v>987</v>
      </c>
      <c r="T7651" s="402"/>
      <c r="U7651" s="402"/>
      <c r="V7651" s="402"/>
      <c r="AG7651" s="402"/>
      <c r="AH7651" s="402"/>
      <c r="AI7651" s="402"/>
      <c r="AJ7651" s="402"/>
    </row>
    <row r="7652" spans="10:36" hidden="1" x14ac:dyDescent="0.2">
      <c r="J7652" s="555" t="s">
        <v>987</v>
      </c>
      <c r="T7652" s="402"/>
      <c r="U7652" s="402"/>
      <c r="V7652" s="402"/>
      <c r="AG7652" s="402"/>
      <c r="AH7652" s="402"/>
      <c r="AI7652" s="402"/>
      <c r="AJ7652" s="402"/>
    </row>
    <row r="7653" spans="10:36" hidden="1" x14ac:dyDescent="0.2">
      <c r="J7653" s="555" t="s">
        <v>987</v>
      </c>
      <c r="T7653" s="402"/>
      <c r="U7653" s="402"/>
      <c r="V7653" s="402"/>
      <c r="AG7653" s="402"/>
      <c r="AH7653" s="402"/>
      <c r="AI7653" s="402"/>
      <c r="AJ7653" s="402"/>
    </row>
    <row r="7654" spans="10:36" hidden="1" x14ac:dyDescent="0.2">
      <c r="J7654" s="555" t="s">
        <v>987</v>
      </c>
      <c r="T7654" s="402"/>
      <c r="U7654" s="402"/>
      <c r="V7654" s="402"/>
      <c r="AG7654" s="402"/>
      <c r="AH7654" s="402"/>
      <c r="AI7654" s="402"/>
      <c r="AJ7654" s="402"/>
    </row>
    <row r="7655" spans="10:36" hidden="1" x14ac:dyDescent="0.2">
      <c r="J7655" s="555" t="s">
        <v>987</v>
      </c>
      <c r="T7655" s="402"/>
      <c r="U7655" s="402"/>
      <c r="V7655" s="402"/>
      <c r="AG7655" s="402"/>
      <c r="AH7655" s="402"/>
      <c r="AI7655" s="402"/>
      <c r="AJ7655" s="402"/>
    </row>
    <row r="7656" spans="10:36" hidden="1" x14ac:dyDescent="0.2">
      <c r="J7656" s="555" t="s">
        <v>987</v>
      </c>
      <c r="T7656" s="402"/>
      <c r="U7656" s="402"/>
      <c r="V7656" s="402"/>
      <c r="AG7656" s="402"/>
      <c r="AH7656" s="402"/>
      <c r="AI7656" s="402"/>
      <c r="AJ7656" s="402"/>
    </row>
    <row r="7657" spans="10:36" hidden="1" x14ac:dyDescent="0.2">
      <c r="J7657" s="555" t="s">
        <v>987</v>
      </c>
      <c r="T7657" s="402"/>
      <c r="U7657" s="402"/>
      <c r="V7657" s="402"/>
      <c r="AG7657" s="402"/>
      <c r="AH7657" s="402"/>
      <c r="AI7657" s="402"/>
      <c r="AJ7657" s="402"/>
    </row>
    <row r="7658" spans="10:36" hidden="1" x14ac:dyDescent="0.2">
      <c r="J7658" s="555" t="s">
        <v>987</v>
      </c>
      <c r="T7658" s="402"/>
      <c r="U7658" s="402"/>
      <c r="V7658" s="402"/>
      <c r="AG7658" s="402"/>
      <c r="AH7658" s="402"/>
      <c r="AI7658" s="402"/>
      <c r="AJ7658" s="402"/>
    </row>
    <row r="7659" spans="10:36" hidden="1" x14ac:dyDescent="0.2">
      <c r="J7659" s="555" t="s">
        <v>987</v>
      </c>
      <c r="T7659" s="402"/>
      <c r="U7659" s="402"/>
      <c r="V7659" s="402"/>
      <c r="AG7659" s="402"/>
      <c r="AH7659" s="402"/>
      <c r="AI7659" s="402"/>
      <c r="AJ7659" s="402"/>
    </row>
    <row r="7660" spans="10:36" hidden="1" x14ac:dyDescent="0.2">
      <c r="J7660" s="555" t="s">
        <v>987</v>
      </c>
      <c r="T7660" s="402"/>
      <c r="U7660" s="402"/>
      <c r="V7660" s="402"/>
      <c r="AG7660" s="402"/>
      <c r="AH7660" s="402"/>
      <c r="AI7660" s="402"/>
      <c r="AJ7660" s="402"/>
    </row>
    <row r="7661" spans="10:36" hidden="1" x14ac:dyDescent="0.2">
      <c r="J7661" s="555" t="s">
        <v>987</v>
      </c>
      <c r="T7661" s="402"/>
      <c r="U7661" s="402"/>
      <c r="V7661" s="402"/>
      <c r="AG7661" s="402"/>
      <c r="AH7661" s="402"/>
      <c r="AI7661" s="402"/>
      <c r="AJ7661" s="402"/>
    </row>
    <row r="7662" spans="10:36" hidden="1" x14ac:dyDescent="0.2">
      <c r="J7662" s="555" t="s">
        <v>987</v>
      </c>
      <c r="T7662" s="402"/>
      <c r="U7662" s="402"/>
      <c r="V7662" s="402"/>
      <c r="AG7662" s="402"/>
      <c r="AH7662" s="402"/>
      <c r="AI7662" s="402"/>
      <c r="AJ7662" s="402"/>
    </row>
    <row r="7663" spans="10:36" hidden="1" x14ac:dyDescent="0.2">
      <c r="J7663" s="555" t="s">
        <v>987</v>
      </c>
      <c r="T7663" s="402"/>
      <c r="U7663" s="402"/>
      <c r="V7663" s="402"/>
      <c r="AG7663" s="402"/>
      <c r="AH7663" s="402"/>
      <c r="AI7663" s="402"/>
      <c r="AJ7663" s="402"/>
    </row>
    <row r="7664" spans="10:36" hidden="1" x14ac:dyDescent="0.2">
      <c r="J7664" s="555" t="s">
        <v>987</v>
      </c>
      <c r="T7664" s="402"/>
      <c r="U7664" s="402"/>
      <c r="V7664" s="402"/>
      <c r="AG7664" s="402"/>
      <c r="AH7664" s="402"/>
      <c r="AI7664" s="402"/>
      <c r="AJ7664" s="402"/>
    </row>
    <row r="7665" spans="10:36" hidden="1" x14ac:dyDescent="0.2">
      <c r="J7665" s="555" t="s">
        <v>987</v>
      </c>
      <c r="T7665" s="402"/>
      <c r="U7665" s="402"/>
      <c r="V7665" s="402"/>
      <c r="AG7665" s="402"/>
      <c r="AH7665" s="402"/>
      <c r="AI7665" s="402"/>
      <c r="AJ7665" s="402"/>
    </row>
    <row r="7666" spans="10:36" hidden="1" x14ac:dyDescent="0.2">
      <c r="J7666" s="555" t="s">
        <v>987</v>
      </c>
      <c r="T7666" s="402"/>
      <c r="U7666" s="402"/>
      <c r="V7666" s="402"/>
      <c r="AG7666" s="402"/>
      <c r="AH7666" s="402"/>
      <c r="AI7666" s="402"/>
      <c r="AJ7666" s="402"/>
    </row>
    <row r="7667" spans="10:36" hidden="1" x14ac:dyDescent="0.2">
      <c r="J7667" s="555" t="s">
        <v>987</v>
      </c>
      <c r="T7667" s="402"/>
      <c r="U7667" s="402"/>
      <c r="V7667" s="402"/>
      <c r="AG7667" s="402"/>
      <c r="AH7667" s="402"/>
      <c r="AI7667" s="402"/>
      <c r="AJ7667" s="402"/>
    </row>
    <row r="7668" spans="10:36" hidden="1" x14ac:dyDescent="0.2">
      <c r="J7668" s="555" t="s">
        <v>987</v>
      </c>
      <c r="T7668" s="402"/>
      <c r="U7668" s="402"/>
      <c r="V7668" s="402"/>
      <c r="AG7668" s="402"/>
      <c r="AH7668" s="402"/>
      <c r="AI7668" s="402"/>
      <c r="AJ7668" s="402"/>
    </row>
    <row r="7669" spans="10:36" hidden="1" x14ac:dyDescent="0.2">
      <c r="J7669" s="555" t="s">
        <v>987</v>
      </c>
      <c r="T7669" s="402"/>
      <c r="U7669" s="402"/>
      <c r="V7669" s="402"/>
      <c r="AG7669" s="402"/>
      <c r="AH7669" s="402"/>
      <c r="AI7669" s="402"/>
      <c r="AJ7669" s="402"/>
    </row>
    <row r="7670" spans="10:36" hidden="1" x14ac:dyDescent="0.2">
      <c r="J7670" s="555" t="s">
        <v>987</v>
      </c>
      <c r="T7670" s="402"/>
      <c r="U7670" s="402"/>
      <c r="V7670" s="402"/>
      <c r="AG7670" s="402"/>
      <c r="AH7670" s="402"/>
      <c r="AI7670" s="402"/>
      <c r="AJ7670" s="402"/>
    </row>
    <row r="7671" spans="10:36" hidden="1" x14ac:dyDescent="0.2">
      <c r="J7671" s="555" t="s">
        <v>987</v>
      </c>
      <c r="T7671" s="402"/>
      <c r="U7671" s="402"/>
      <c r="V7671" s="402"/>
      <c r="AG7671" s="402"/>
      <c r="AH7671" s="402"/>
      <c r="AI7671" s="402"/>
      <c r="AJ7671" s="402"/>
    </row>
    <row r="7672" spans="10:36" hidden="1" x14ac:dyDescent="0.2">
      <c r="J7672" s="555" t="s">
        <v>987</v>
      </c>
      <c r="T7672" s="402"/>
      <c r="U7672" s="402"/>
      <c r="V7672" s="402"/>
      <c r="AG7672" s="402"/>
      <c r="AH7672" s="402"/>
      <c r="AI7672" s="402"/>
      <c r="AJ7672" s="402"/>
    </row>
    <row r="7673" spans="10:36" hidden="1" x14ac:dyDescent="0.2">
      <c r="J7673" s="555" t="s">
        <v>987</v>
      </c>
      <c r="T7673" s="402"/>
      <c r="U7673" s="402"/>
      <c r="V7673" s="402"/>
      <c r="AG7673" s="402"/>
      <c r="AH7673" s="402"/>
      <c r="AI7673" s="402"/>
      <c r="AJ7673" s="402"/>
    </row>
    <row r="7674" spans="10:36" hidden="1" x14ac:dyDescent="0.2">
      <c r="J7674" s="555" t="s">
        <v>987</v>
      </c>
      <c r="T7674" s="402"/>
      <c r="U7674" s="402"/>
      <c r="V7674" s="402"/>
      <c r="AG7674" s="402"/>
      <c r="AH7674" s="402"/>
      <c r="AI7674" s="402"/>
      <c r="AJ7674" s="402"/>
    </row>
    <row r="7675" spans="10:36" hidden="1" x14ac:dyDescent="0.2">
      <c r="J7675" s="555" t="s">
        <v>987</v>
      </c>
      <c r="T7675" s="402"/>
      <c r="U7675" s="402"/>
      <c r="V7675" s="402"/>
      <c r="AG7675" s="402"/>
      <c r="AH7675" s="402"/>
      <c r="AI7675" s="402"/>
      <c r="AJ7675" s="402"/>
    </row>
    <row r="7676" spans="10:36" hidden="1" x14ac:dyDescent="0.2">
      <c r="J7676" s="555" t="s">
        <v>987</v>
      </c>
      <c r="T7676" s="402"/>
      <c r="U7676" s="402"/>
      <c r="V7676" s="402"/>
      <c r="AG7676" s="402"/>
      <c r="AH7676" s="402"/>
      <c r="AI7676" s="402"/>
      <c r="AJ7676" s="402"/>
    </row>
    <row r="7677" spans="10:36" hidden="1" x14ac:dyDescent="0.2">
      <c r="J7677" s="555" t="s">
        <v>987</v>
      </c>
      <c r="T7677" s="402"/>
      <c r="U7677" s="402"/>
      <c r="V7677" s="402"/>
      <c r="AG7677" s="402"/>
      <c r="AH7677" s="402"/>
      <c r="AI7677" s="402"/>
      <c r="AJ7677" s="402"/>
    </row>
    <row r="7678" spans="10:36" hidden="1" x14ac:dyDescent="0.2">
      <c r="J7678" s="555" t="s">
        <v>987</v>
      </c>
      <c r="T7678" s="402"/>
      <c r="U7678" s="402"/>
      <c r="V7678" s="402"/>
      <c r="AG7678" s="402"/>
      <c r="AH7678" s="402"/>
      <c r="AI7678" s="402"/>
      <c r="AJ7678" s="402"/>
    </row>
    <row r="7679" spans="10:36" hidden="1" x14ac:dyDescent="0.2">
      <c r="J7679" s="555" t="s">
        <v>987</v>
      </c>
      <c r="T7679" s="402"/>
      <c r="U7679" s="402"/>
      <c r="V7679" s="402"/>
      <c r="AG7679" s="402"/>
      <c r="AH7679" s="402"/>
      <c r="AI7679" s="402"/>
      <c r="AJ7679" s="402"/>
    </row>
    <row r="7680" spans="10:36" hidden="1" x14ac:dyDescent="0.2">
      <c r="J7680" s="555" t="s">
        <v>987</v>
      </c>
      <c r="T7680" s="402"/>
      <c r="U7680" s="402"/>
      <c r="V7680" s="402"/>
      <c r="AG7680" s="402"/>
      <c r="AH7680" s="402"/>
      <c r="AI7680" s="402"/>
      <c r="AJ7680" s="402"/>
    </row>
    <row r="7681" spans="10:36" hidden="1" x14ac:dyDescent="0.2">
      <c r="J7681" s="555" t="s">
        <v>987</v>
      </c>
      <c r="T7681" s="402"/>
      <c r="U7681" s="402"/>
      <c r="V7681" s="402"/>
      <c r="AG7681" s="402"/>
      <c r="AH7681" s="402"/>
      <c r="AI7681" s="402"/>
      <c r="AJ7681" s="402"/>
    </row>
    <row r="7682" spans="10:36" hidden="1" x14ac:dyDescent="0.2">
      <c r="J7682" s="555" t="s">
        <v>987</v>
      </c>
      <c r="T7682" s="402"/>
      <c r="U7682" s="402"/>
      <c r="V7682" s="402"/>
      <c r="AG7682" s="402"/>
      <c r="AH7682" s="402"/>
      <c r="AI7682" s="402"/>
      <c r="AJ7682" s="402"/>
    </row>
    <row r="7683" spans="10:36" hidden="1" x14ac:dyDescent="0.2">
      <c r="J7683" s="555" t="s">
        <v>987</v>
      </c>
      <c r="T7683" s="402"/>
      <c r="U7683" s="402"/>
      <c r="V7683" s="402"/>
      <c r="AG7683" s="402"/>
      <c r="AH7683" s="402"/>
      <c r="AI7683" s="402"/>
      <c r="AJ7683" s="402"/>
    </row>
    <row r="7684" spans="10:36" hidden="1" x14ac:dyDescent="0.2">
      <c r="J7684" s="555" t="s">
        <v>987</v>
      </c>
      <c r="T7684" s="402"/>
      <c r="U7684" s="402"/>
      <c r="V7684" s="402"/>
      <c r="AG7684" s="402"/>
      <c r="AH7684" s="402"/>
      <c r="AI7684" s="402"/>
      <c r="AJ7684" s="402"/>
    </row>
    <row r="7685" spans="10:36" hidden="1" x14ac:dyDescent="0.2">
      <c r="J7685" s="555" t="s">
        <v>987</v>
      </c>
      <c r="T7685" s="402"/>
      <c r="U7685" s="402"/>
      <c r="V7685" s="402"/>
      <c r="AG7685" s="402"/>
      <c r="AH7685" s="402"/>
      <c r="AI7685" s="402"/>
      <c r="AJ7685" s="402"/>
    </row>
    <row r="7686" spans="10:36" hidden="1" x14ac:dyDescent="0.2">
      <c r="J7686" s="555" t="s">
        <v>987</v>
      </c>
      <c r="T7686" s="402"/>
      <c r="U7686" s="402"/>
      <c r="V7686" s="402"/>
      <c r="AG7686" s="402"/>
      <c r="AH7686" s="402"/>
      <c r="AI7686" s="402"/>
      <c r="AJ7686" s="402"/>
    </row>
    <row r="7687" spans="10:36" hidden="1" x14ac:dyDescent="0.2">
      <c r="J7687" s="555" t="s">
        <v>987</v>
      </c>
      <c r="T7687" s="402"/>
      <c r="U7687" s="402"/>
      <c r="V7687" s="402"/>
      <c r="AG7687" s="402"/>
      <c r="AH7687" s="402"/>
      <c r="AI7687" s="402"/>
      <c r="AJ7687" s="402"/>
    </row>
    <row r="7688" spans="10:36" hidden="1" x14ac:dyDescent="0.2">
      <c r="J7688" s="555" t="s">
        <v>987</v>
      </c>
      <c r="T7688" s="402"/>
      <c r="U7688" s="402"/>
      <c r="V7688" s="402"/>
      <c r="AG7688" s="402"/>
      <c r="AH7688" s="402"/>
      <c r="AI7688" s="402"/>
      <c r="AJ7688" s="402"/>
    </row>
    <row r="7689" spans="10:36" hidden="1" x14ac:dyDescent="0.2">
      <c r="J7689" s="555" t="s">
        <v>987</v>
      </c>
      <c r="T7689" s="402"/>
      <c r="U7689" s="402"/>
      <c r="V7689" s="402"/>
      <c r="AG7689" s="402"/>
      <c r="AH7689" s="402"/>
      <c r="AI7689" s="402"/>
      <c r="AJ7689" s="402"/>
    </row>
    <row r="7690" spans="10:36" hidden="1" x14ac:dyDescent="0.2">
      <c r="J7690" s="555" t="s">
        <v>987</v>
      </c>
      <c r="T7690" s="402"/>
      <c r="U7690" s="402"/>
      <c r="V7690" s="402"/>
      <c r="AG7690" s="402"/>
      <c r="AH7690" s="402"/>
      <c r="AI7690" s="402"/>
      <c r="AJ7690" s="402"/>
    </row>
    <row r="7691" spans="10:36" hidden="1" x14ac:dyDescent="0.2">
      <c r="J7691" s="555" t="s">
        <v>987</v>
      </c>
      <c r="T7691" s="402"/>
      <c r="U7691" s="402"/>
      <c r="V7691" s="402"/>
      <c r="AG7691" s="402"/>
      <c r="AH7691" s="402"/>
      <c r="AI7691" s="402"/>
      <c r="AJ7691" s="402"/>
    </row>
    <row r="7692" spans="10:36" hidden="1" x14ac:dyDescent="0.2">
      <c r="J7692" s="555" t="s">
        <v>987</v>
      </c>
      <c r="T7692" s="402"/>
      <c r="U7692" s="402"/>
      <c r="V7692" s="402"/>
      <c r="AG7692" s="402"/>
      <c r="AH7692" s="402"/>
      <c r="AI7692" s="402"/>
      <c r="AJ7692" s="402"/>
    </row>
    <row r="7693" spans="10:36" hidden="1" x14ac:dyDescent="0.2">
      <c r="J7693" s="555" t="s">
        <v>987</v>
      </c>
      <c r="T7693" s="402"/>
      <c r="U7693" s="402"/>
      <c r="V7693" s="402"/>
      <c r="AG7693" s="402"/>
      <c r="AH7693" s="402"/>
      <c r="AI7693" s="402"/>
      <c r="AJ7693" s="402"/>
    </row>
    <row r="7694" spans="10:36" hidden="1" x14ac:dyDescent="0.2">
      <c r="J7694" s="555" t="s">
        <v>987</v>
      </c>
      <c r="T7694" s="402"/>
      <c r="U7694" s="402"/>
      <c r="V7694" s="402"/>
      <c r="AG7694" s="402"/>
      <c r="AH7694" s="402"/>
      <c r="AI7694" s="402"/>
      <c r="AJ7694" s="402"/>
    </row>
    <row r="7695" spans="10:36" hidden="1" x14ac:dyDescent="0.2">
      <c r="J7695" s="555" t="s">
        <v>987</v>
      </c>
      <c r="T7695" s="402"/>
      <c r="U7695" s="402"/>
      <c r="V7695" s="402"/>
      <c r="AG7695" s="402"/>
      <c r="AH7695" s="402"/>
      <c r="AI7695" s="402"/>
      <c r="AJ7695" s="402"/>
    </row>
    <row r="7696" spans="10:36" hidden="1" x14ac:dyDescent="0.2">
      <c r="J7696" s="555" t="s">
        <v>987</v>
      </c>
      <c r="T7696" s="402"/>
      <c r="U7696" s="402"/>
      <c r="V7696" s="402"/>
      <c r="AG7696" s="402"/>
      <c r="AH7696" s="402"/>
      <c r="AI7696" s="402"/>
      <c r="AJ7696" s="402"/>
    </row>
    <row r="7697" spans="10:36" hidden="1" x14ac:dyDescent="0.2">
      <c r="J7697" s="555" t="s">
        <v>987</v>
      </c>
      <c r="T7697" s="402"/>
      <c r="U7697" s="402"/>
      <c r="V7697" s="402"/>
      <c r="AG7697" s="402"/>
      <c r="AH7697" s="402"/>
      <c r="AI7697" s="402"/>
      <c r="AJ7697" s="402"/>
    </row>
    <row r="7698" spans="10:36" hidden="1" x14ac:dyDescent="0.2">
      <c r="J7698" s="555" t="s">
        <v>987</v>
      </c>
      <c r="T7698" s="402"/>
      <c r="U7698" s="402"/>
      <c r="V7698" s="402"/>
      <c r="AG7698" s="402"/>
      <c r="AH7698" s="402"/>
      <c r="AI7698" s="402"/>
      <c r="AJ7698" s="402"/>
    </row>
    <row r="7699" spans="10:36" hidden="1" x14ac:dyDescent="0.2">
      <c r="J7699" s="555" t="s">
        <v>987</v>
      </c>
      <c r="T7699" s="402"/>
      <c r="U7699" s="402"/>
      <c r="V7699" s="402"/>
      <c r="AG7699" s="402"/>
      <c r="AH7699" s="402"/>
      <c r="AI7699" s="402"/>
      <c r="AJ7699" s="402"/>
    </row>
    <row r="7700" spans="10:36" hidden="1" x14ac:dyDescent="0.2">
      <c r="J7700" s="555" t="s">
        <v>987</v>
      </c>
      <c r="T7700" s="402"/>
      <c r="U7700" s="402"/>
      <c r="V7700" s="402"/>
      <c r="AG7700" s="402"/>
      <c r="AH7700" s="402"/>
      <c r="AI7700" s="402"/>
      <c r="AJ7700" s="402"/>
    </row>
    <row r="7701" spans="10:36" hidden="1" x14ac:dyDescent="0.2">
      <c r="J7701" s="555" t="s">
        <v>987</v>
      </c>
      <c r="T7701" s="402"/>
      <c r="U7701" s="402"/>
      <c r="V7701" s="402"/>
      <c r="AG7701" s="402"/>
      <c r="AH7701" s="402"/>
      <c r="AI7701" s="402"/>
      <c r="AJ7701" s="402"/>
    </row>
    <row r="7702" spans="10:36" hidden="1" x14ac:dyDescent="0.2">
      <c r="J7702" s="555" t="s">
        <v>987</v>
      </c>
      <c r="T7702" s="402"/>
      <c r="U7702" s="402"/>
      <c r="V7702" s="402"/>
      <c r="AG7702" s="402"/>
      <c r="AH7702" s="402"/>
      <c r="AI7702" s="402"/>
      <c r="AJ7702" s="402"/>
    </row>
    <row r="7703" spans="10:36" hidden="1" x14ac:dyDescent="0.2">
      <c r="J7703" s="555" t="s">
        <v>987</v>
      </c>
      <c r="T7703" s="402"/>
      <c r="U7703" s="402"/>
      <c r="V7703" s="402"/>
      <c r="AG7703" s="402"/>
      <c r="AH7703" s="402"/>
      <c r="AI7703" s="402"/>
      <c r="AJ7703" s="402"/>
    </row>
    <row r="7704" spans="10:36" hidden="1" x14ac:dyDescent="0.2">
      <c r="J7704" s="555" t="s">
        <v>987</v>
      </c>
      <c r="T7704" s="402"/>
      <c r="U7704" s="402"/>
      <c r="V7704" s="402"/>
      <c r="AG7704" s="402"/>
      <c r="AH7704" s="402"/>
      <c r="AI7704" s="402"/>
      <c r="AJ7704" s="402"/>
    </row>
    <row r="7705" spans="10:36" hidden="1" x14ac:dyDescent="0.2">
      <c r="J7705" s="555" t="s">
        <v>987</v>
      </c>
      <c r="T7705" s="402"/>
      <c r="U7705" s="402"/>
      <c r="V7705" s="402"/>
      <c r="AG7705" s="402"/>
      <c r="AH7705" s="402"/>
      <c r="AI7705" s="402"/>
      <c r="AJ7705" s="402"/>
    </row>
    <row r="7706" spans="10:36" hidden="1" x14ac:dyDescent="0.2">
      <c r="J7706" s="555" t="s">
        <v>987</v>
      </c>
      <c r="T7706" s="402"/>
      <c r="U7706" s="402"/>
      <c r="V7706" s="402"/>
      <c r="AG7706" s="402"/>
      <c r="AH7706" s="402"/>
      <c r="AI7706" s="402"/>
      <c r="AJ7706" s="402"/>
    </row>
    <row r="7707" spans="10:36" hidden="1" x14ac:dyDescent="0.2">
      <c r="J7707" s="555" t="s">
        <v>987</v>
      </c>
      <c r="T7707" s="402"/>
      <c r="U7707" s="402"/>
      <c r="V7707" s="402"/>
      <c r="AG7707" s="402"/>
      <c r="AH7707" s="402"/>
      <c r="AI7707" s="402"/>
      <c r="AJ7707" s="402"/>
    </row>
    <row r="7708" spans="10:36" hidden="1" x14ac:dyDescent="0.2">
      <c r="J7708" s="555" t="s">
        <v>987</v>
      </c>
      <c r="T7708" s="402"/>
      <c r="U7708" s="402"/>
      <c r="V7708" s="402"/>
      <c r="AG7708" s="402"/>
      <c r="AH7708" s="402"/>
      <c r="AI7708" s="402"/>
      <c r="AJ7708" s="402"/>
    </row>
    <row r="7709" spans="10:36" hidden="1" x14ac:dyDescent="0.2">
      <c r="J7709" s="555" t="s">
        <v>987</v>
      </c>
      <c r="T7709" s="402"/>
      <c r="U7709" s="402"/>
      <c r="V7709" s="402"/>
      <c r="AG7709" s="402"/>
      <c r="AH7709" s="402"/>
      <c r="AI7709" s="402"/>
      <c r="AJ7709" s="402"/>
    </row>
    <row r="7710" spans="10:36" hidden="1" x14ac:dyDescent="0.2">
      <c r="J7710" s="555" t="s">
        <v>987</v>
      </c>
      <c r="T7710" s="402"/>
      <c r="U7710" s="402"/>
      <c r="V7710" s="402"/>
      <c r="AG7710" s="402"/>
      <c r="AH7710" s="402"/>
      <c r="AI7710" s="402"/>
      <c r="AJ7710" s="402"/>
    </row>
    <row r="7711" spans="10:36" hidden="1" x14ac:dyDescent="0.2">
      <c r="J7711" s="555" t="s">
        <v>987</v>
      </c>
      <c r="T7711" s="402"/>
      <c r="U7711" s="402"/>
      <c r="V7711" s="402"/>
      <c r="AG7711" s="402"/>
      <c r="AH7711" s="402"/>
      <c r="AI7711" s="402"/>
      <c r="AJ7711" s="402"/>
    </row>
    <row r="7712" spans="10:36" hidden="1" x14ac:dyDescent="0.2">
      <c r="J7712" s="555" t="s">
        <v>987</v>
      </c>
      <c r="T7712" s="402"/>
      <c r="U7712" s="402"/>
      <c r="V7712" s="402"/>
      <c r="AG7712" s="402"/>
      <c r="AH7712" s="402"/>
      <c r="AI7712" s="402"/>
      <c r="AJ7712" s="402"/>
    </row>
    <row r="7713" spans="10:36" hidden="1" x14ac:dyDescent="0.2">
      <c r="J7713" s="555" t="s">
        <v>987</v>
      </c>
      <c r="T7713" s="402"/>
      <c r="U7713" s="402"/>
      <c r="V7713" s="402"/>
      <c r="AG7713" s="402"/>
      <c r="AH7713" s="402"/>
      <c r="AI7713" s="402"/>
      <c r="AJ7713" s="402"/>
    </row>
    <row r="7714" spans="10:36" hidden="1" x14ac:dyDescent="0.2">
      <c r="J7714" s="555" t="s">
        <v>987</v>
      </c>
      <c r="T7714" s="402"/>
      <c r="U7714" s="402"/>
      <c r="V7714" s="402"/>
      <c r="AG7714" s="402"/>
      <c r="AH7714" s="402"/>
      <c r="AI7714" s="402"/>
      <c r="AJ7714" s="402"/>
    </row>
    <row r="7715" spans="10:36" hidden="1" x14ac:dyDescent="0.2">
      <c r="J7715" s="555" t="s">
        <v>987</v>
      </c>
      <c r="T7715" s="402"/>
      <c r="U7715" s="402"/>
      <c r="V7715" s="402"/>
      <c r="AG7715" s="402"/>
      <c r="AH7715" s="402"/>
      <c r="AI7715" s="402"/>
      <c r="AJ7715" s="402"/>
    </row>
    <row r="7716" spans="10:36" hidden="1" x14ac:dyDescent="0.2">
      <c r="J7716" s="555" t="s">
        <v>987</v>
      </c>
      <c r="T7716" s="402"/>
      <c r="U7716" s="402"/>
      <c r="V7716" s="402"/>
      <c r="AG7716" s="402"/>
      <c r="AH7716" s="402"/>
      <c r="AI7716" s="402"/>
      <c r="AJ7716" s="402"/>
    </row>
    <row r="7717" spans="10:36" hidden="1" x14ac:dyDescent="0.2">
      <c r="J7717" s="555" t="s">
        <v>987</v>
      </c>
      <c r="T7717" s="402"/>
      <c r="U7717" s="402"/>
      <c r="V7717" s="402"/>
      <c r="AG7717" s="402"/>
      <c r="AH7717" s="402"/>
      <c r="AI7717" s="402"/>
      <c r="AJ7717" s="402"/>
    </row>
    <row r="7718" spans="10:36" hidden="1" x14ac:dyDescent="0.2">
      <c r="J7718" s="555" t="s">
        <v>987</v>
      </c>
      <c r="T7718" s="402"/>
      <c r="U7718" s="402"/>
      <c r="V7718" s="402"/>
      <c r="AG7718" s="402"/>
      <c r="AH7718" s="402"/>
      <c r="AI7718" s="402"/>
      <c r="AJ7718" s="402"/>
    </row>
    <row r="7719" spans="10:36" hidden="1" x14ac:dyDescent="0.2">
      <c r="J7719" s="555" t="s">
        <v>987</v>
      </c>
      <c r="T7719" s="402"/>
      <c r="U7719" s="402"/>
      <c r="V7719" s="402"/>
      <c r="AG7719" s="402"/>
      <c r="AH7719" s="402"/>
      <c r="AI7719" s="402"/>
      <c r="AJ7719" s="402"/>
    </row>
    <row r="7720" spans="10:36" hidden="1" x14ac:dyDescent="0.2">
      <c r="J7720" s="555" t="s">
        <v>987</v>
      </c>
      <c r="T7720" s="402"/>
      <c r="U7720" s="402"/>
      <c r="V7720" s="402"/>
      <c r="AG7720" s="402"/>
      <c r="AH7720" s="402"/>
      <c r="AI7720" s="402"/>
      <c r="AJ7720" s="402"/>
    </row>
    <row r="7721" spans="10:36" hidden="1" x14ac:dyDescent="0.2">
      <c r="J7721" s="555" t="s">
        <v>987</v>
      </c>
      <c r="T7721" s="402"/>
      <c r="U7721" s="402"/>
      <c r="V7721" s="402"/>
      <c r="AG7721" s="402"/>
      <c r="AH7721" s="402"/>
      <c r="AI7721" s="402"/>
      <c r="AJ7721" s="402"/>
    </row>
    <row r="7722" spans="10:36" hidden="1" x14ac:dyDescent="0.2">
      <c r="J7722" s="555" t="s">
        <v>987</v>
      </c>
      <c r="T7722" s="402"/>
      <c r="U7722" s="402"/>
      <c r="V7722" s="402"/>
      <c r="AG7722" s="402"/>
      <c r="AH7722" s="402"/>
      <c r="AI7722" s="402"/>
      <c r="AJ7722" s="402"/>
    </row>
    <row r="7723" spans="10:36" hidden="1" x14ac:dyDescent="0.2">
      <c r="J7723" s="555" t="s">
        <v>987</v>
      </c>
      <c r="T7723" s="402"/>
      <c r="U7723" s="402"/>
      <c r="V7723" s="402"/>
      <c r="AG7723" s="402"/>
      <c r="AH7723" s="402"/>
      <c r="AI7723" s="402"/>
      <c r="AJ7723" s="402"/>
    </row>
    <row r="7724" spans="10:36" hidden="1" x14ac:dyDescent="0.2">
      <c r="J7724" s="555" t="s">
        <v>987</v>
      </c>
      <c r="T7724" s="402"/>
      <c r="U7724" s="402"/>
      <c r="V7724" s="402"/>
      <c r="AG7724" s="402"/>
      <c r="AH7724" s="402"/>
      <c r="AI7724" s="402"/>
      <c r="AJ7724" s="402"/>
    </row>
    <row r="7725" spans="10:36" hidden="1" x14ac:dyDescent="0.2">
      <c r="J7725" s="555" t="s">
        <v>987</v>
      </c>
      <c r="T7725" s="402"/>
      <c r="U7725" s="402"/>
      <c r="V7725" s="402"/>
      <c r="AG7725" s="402"/>
      <c r="AH7725" s="402"/>
      <c r="AI7725" s="402"/>
      <c r="AJ7725" s="402"/>
    </row>
    <row r="7726" spans="10:36" hidden="1" x14ac:dyDescent="0.2">
      <c r="J7726" s="555" t="s">
        <v>987</v>
      </c>
      <c r="T7726" s="402"/>
      <c r="U7726" s="402"/>
      <c r="V7726" s="402"/>
      <c r="AG7726" s="402"/>
      <c r="AH7726" s="402"/>
      <c r="AI7726" s="402"/>
      <c r="AJ7726" s="402"/>
    </row>
    <row r="7727" spans="10:36" hidden="1" x14ac:dyDescent="0.2">
      <c r="J7727" s="555" t="s">
        <v>987</v>
      </c>
      <c r="T7727" s="402"/>
      <c r="U7727" s="402"/>
      <c r="V7727" s="402"/>
      <c r="AG7727" s="402"/>
      <c r="AH7727" s="402"/>
      <c r="AI7727" s="402"/>
      <c r="AJ7727" s="402"/>
    </row>
    <row r="7728" spans="10:36" hidden="1" x14ac:dyDescent="0.2">
      <c r="J7728" s="555" t="s">
        <v>987</v>
      </c>
      <c r="T7728" s="402"/>
      <c r="U7728" s="402"/>
      <c r="V7728" s="402"/>
      <c r="AG7728" s="402"/>
      <c r="AH7728" s="402"/>
      <c r="AI7728" s="402"/>
      <c r="AJ7728" s="402"/>
    </row>
    <row r="7729" spans="10:36" hidden="1" x14ac:dyDescent="0.2">
      <c r="J7729" s="555" t="s">
        <v>987</v>
      </c>
      <c r="T7729" s="402"/>
      <c r="U7729" s="402"/>
      <c r="V7729" s="402"/>
      <c r="AG7729" s="402"/>
      <c r="AH7729" s="402"/>
      <c r="AI7729" s="402"/>
      <c r="AJ7729" s="402"/>
    </row>
    <row r="7730" spans="10:36" hidden="1" x14ac:dyDescent="0.2">
      <c r="J7730" s="555" t="s">
        <v>987</v>
      </c>
      <c r="T7730" s="402"/>
      <c r="U7730" s="402"/>
      <c r="V7730" s="402"/>
      <c r="AG7730" s="402"/>
      <c r="AH7730" s="402"/>
      <c r="AI7730" s="402"/>
      <c r="AJ7730" s="402"/>
    </row>
    <row r="7731" spans="10:36" hidden="1" x14ac:dyDescent="0.2">
      <c r="J7731" s="555" t="s">
        <v>987</v>
      </c>
      <c r="T7731" s="402"/>
      <c r="U7731" s="402"/>
      <c r="V7731" s="402"/>
      <c r="AG7731" s="402"/>
      <c r="AH7731" s="402"/>
      <c r="AI7731" s="402"/>
      <c r="AJ7731" s="402"/>
    </row>
    <row r="7732" spans="10:36" hidden="1" x14ac:dyDescent="0.2">
      <c r="J7732" s="555" t="s">
        <v>987</v>
      </c>
      <c r="T7732" s="402"/>
      <c r="U7732" s="402"/>
      <c r="V7732" s="402"/>
      <c r="AG7732" s="402"/>
      <c r="AH7732" s="402"/>
      <c r="AI7732" s="402"/>
      <c r="AJ7732" s="402"/>
    </row>
    <row r="7733" spans="10:36" hidden="1" x14ac:dyDescent="0.2">
      <c r="J7733" s="555" t="s">
        <v>987</v>
      </c>
      <c r="T7733" s="402"/>
      <c r="U7733" s="402"/>
      <c r="V7733" s="402"/>
      <c r="AG7733" s="402"/>
      <c r="AH7733" s="402"/>
      <c r="AI7733" s="402"/>
      <c r="AJ7733" s="402"/>
    </row>
    <row r="7734" spans="10:36" hidden="1" x14ac:dyDescent="0.2">
      <c r="J7734" s="555" t="s">
        <v>987</v>
      </c>
      <c r="T7734" s="402"/>
      <c r="U7734" s="402"/>
      <c r="V7734" s="402"/>
      <c r="AG7734" s="402"/>
      <c r="AH7734" s="402"/>
      <c r="AI7734" s="402"/>
      <c r="AJ7734" s="402"/>
    </row>
    <row r="7735" spans="10:36" hidden="1" x14ac:dyDescent="0.2">
      <c r="J7735" s="555" t="s">
        <v>987</v>
      </c>
      <c r="T7735" s="402"/>
      <c r="U7735" s="402"/>
      <c r="V7735" s="402"/>
      <c r="AG7735" s="402"/>
      <c r="AH7735" s="402"/>
      <c r="AI7735" s="402"/>
      <c r="AJ7735" s="402"/>
    </row>
    <row r="7736" spans="10:36" hidden="1" x14ac:dyDescent="0.2">
      <c r="J7736" s="555" t="s">
        <v>987</v>
      </c>
      <c r="T7736" s="402"/>
      <c r="U7736" s="402"/>
      <c r="V7736" s="402"/>
      <c r="AG7736" s="402"/>
      <c r="AH7736" s="402"/>
      <c r="AI7736" s="402"/>
      <c r="AJ7736" s="402"/>
    </row>
    <row r="7737" spans="10:36" hidden="1" x14ac:dyDescent="0.2">
      <c r="J7737" s="555" t="s">
        <v>987</v>
      </c>
      <c r="T7737" s="402"/>
      <c r="U7737" s="402"/>
      <c r="V7737" s="402"/>
      <c r="AG7737" s="402"/>
      <c r="AH7737" s="402"/>
      <c r="AI7737" s="402"/>
      <c r="AJ7737" s="402"/>
    </row>
    <row r="7738" spans="10:36" hidden="1" x14ac:dyDescent="0.2">
      <c r="J7738" s="555" t="s">
        <v>987</v>
      </c>
      <c r="T7738" s="402"/>
      <c r="U7738" s="402"/>
      <c r="V7738" s="402"/>
      <c r="AG7738" s="402"/>
      <c r="AH7738" s="402"/>
      <c r="AI7738" s="402"/>
      <c r="AJ7738" s="402"/>
    </row>
    <row r="7739" spans="10:36" hidden="1" x14ac:dyDescent="0.2">
      <c r="J7739" s="555" t="s">
        <v>987</v>
      </c>
      <c r="T7739" s="402"/>
      <c r="U7739" s="402"/>
      <c r="V7739" s="402"/>
      <c r="AG7739" s="402"/>
      <c r="AH7739" s="402"/>
      <c r="AI7739" s="402"/>
      <c r="AJ7739" s="402"/>
    </row>
    <row r="7740" spans="10:36" hidden="1" x14ac:dyDescent="0.2">
      <c r="J7740" s="555" t="s">
        <v>987</v>
      </c>
      <c r="T7740" s="402"/>
      <c r="U7740" s="402"/>
      <c r="V7740" s="402"/>
      <c r="AG7740" s="402"/>
      <c r="AH7740" s="402"/>
      <c r="AI7740" s="402"/>
      <c r="AJ7740" s="402"/>
    </row>
    <row r="7741" spans="10:36" hidden="1" x14ac:dyDescent="0.2">
      <c r="J7741" s="555" t="s">
        <v>987</v>
      </c>
      <c r="T7741" s="402"/>
      <c r="U7741" s="402"/>
      <c r="V7741" s="402"/>
      <c r="AG7741" s="402"/>
      <c r="AH7741" s="402"/>
      <c r="AI7741" s="402"/>
      <c r="AJ7741" s="402"/>
    </row>
    <row r="7742" spans="10:36" hidden="1" x14ac:dyDescent="0.2">
      <c r="J7742" s="555" t="s">
        <v>987</v>
      </c>
      <c r="T7742" s="402"/>
      <c r="U7742" s="402"/>
      <c r="V7742" s="402"/>
      <c r="AG7742" s="402"/>
      <c r="AH7742" s="402"/>
      <c r="AI7742" s="402"/>
      <c r="AJ7742" s="402"/>
    </row>
    <row r="7743" spans="10:36" hidden="1" x14ac:dyDescent="0.2">
      <c r="J7743" s="555" t="s">
        <v>987</v>
      </c>
      <c r="T7743" s="402"/>
      <c r="U7743" s="402"/>
      <c r="V7743" s="402"/>
      <c r="AG7743" s="402"/>
      <c r="AH7743" s="402"/>
      <c r="AI7743" s="402"/>
      <c r="AJ7743" s="402"/>
    </row>
    <row r="7744" spans="10:36" hidden="1" x14ac:dyDescent="0.2">
      <c r="J7744" s="555" t="s">
        <v>987</v>
      </c>
      <c r="T7744" s="402"/>
      <c r="U7744" s="402"/>
      <c r="V7744" s="402"/>
      <c r="AG7744" s="402"/>
      <c r="AH7744" s="402"/>
      <c r="AI7744" s="402"/>
      <c r="AJ7744" s="402"/>
    </row>
    <row r="7745" spans="10:36" hidden="1" x14ac:dyDescent="0.2">
      <c r="J7745" s="555" t="s">
        <v>987</v>
      </c>
      <c r="T7745" s="402"/>
      <c r="U7745" s="402"/>
      <c r="V7745" s="402"/>
      <c r="AG7745" s="402"/>
      <c r="AH7745" s="402"/>
      <c r="AI7745" s="402"/>
      <c r="AJ7745" s="402"/>
    </row>
    <row r="7746" spans="10:36" hidden="1" x14ac:dyDescent="0.2">
      <c r="J7746" s="555" t="s">
        <v>987</v>
      </c>
      <c r="T7746" s="402"/>
      <c r="U7746" s="402"/>
      <c r="V7746" s="402"/>
      <c r="AG7746" s="402"/>
      <c r="AH7746" s="402"/>
      <c r="AI7746" s="402"/>
      <c r="AJ7746" s="402"/>
    </row>
    <row r="7747" spans="10:36" hidden="1" x14ac:dyDescent="0.2">
      <c r="J7747" s="555" t="s">
        <v>987</v>
      </c>
      <c r="T7747" s="402"/>
      <c r="U7747" s="402"/>
      <c r="V7747" s="402"/>
      <c r="AG7747" s="402"/>
      <c r="AH7747" s="402"/>
      <c r="AI7747" s="402"/>
      <c r="AJ7747" s="402"/>
    </row>
    <row r="7748" spans="10:36" hidden="1" x14ac:dyDescent="0.2">
      <c r="J7748" s="555" t="s">
        <v>987</v>
      </c>
      <c r="T7748" s="402"/>
      <c r="U7748" s="402"/>
      <c r="V7748" s="402"/>
      <c r="AG7748" s="402"/>
      <c r="AH7748" s="402"/>
      <c r="AI7748" s="402"/>
      <c r="AJ7748" s="402"/>
    </row>
    <row r="7749" spans="10:36" hidden="1" x14ac:dyDescent="0.2">
      <c r="J7749" s="555" t="s">
        <v>987</v>
      </c>
      <c r="T7749" s="402"/>
      <c r="U7749" s="402"/>
      <c r="V7749" s="402"/>
      <c r="AG7749" s="402"/>
      <c r="AH7749" s="402"/>
      <c r="AI7749" s="402"/>
      <c r="AJ7749" s="402"/>
    </row>
    <row r="7750" spans="10:36" hidden="1" x14ac:dyDescent="0.2">
      <c r="J7750" s="555" t="s">
        <v>987</v>
      </c>
      <c r="T7750" s="402"/>
      <c r="U7750" s="402"/>
      <c r="V7750" s="402"/>
      <c r="AG7750" s="402"/>
      <c r="AH7750" s="402"/>
      <c r="AI7750" s="402"/>
      <c r="AJ7750" s="402"/>
    </row>
    <row r="7751" spans="10:36" hidden="1" x14ac:dyDescent="0.2">
      <c r="J7751" s="555" t="s">
        <v>987</v>
      </c>
      <c r="T7751" s="402"/>
      <c r="U7751" s="402"/>
      <c r="V7751" s="402"/>
      <c r="AG7751" s="402"/>
      <c r="AH7751" s="402"/>
      <c r="AI7751" s="402"/>
      <c r="AJ7751" s="402"/>
    </row>
    <row r="7752" spans="10:36" hidden="1" x14ac:dyDescent="0.2">
      <c r="J7752" s="555" t="s">
        <v>987</v>
      </c>
      <c r="T7752" s="402"/>
      <c r="U7752" s="402"/>
      <c r="V7752" s="402"/>
      <c r="AG7752" s="402"/>
      <c r="AH7752" s="402"/>
      <c r="AI7752" s="402"/>
      <c r="AJ7752" s="402"/>
    </row>
    <row r="7753" spans="10:36" hidden="1" x14ac:dyDescent="0.2">
      <c r="J7753" s="555" t="s">
        <v>987</v>
      </c>
      <c r="T7753" s="402"/>
      <c r="U7753" s="402"/>
      <c r="V7753" s="402"/>
      <c r="AG7753" s="402"/>
      <c r="AH7753" s="402"/>
      <c r="AI7753" s="402"/>
      <c r="AJ7753" s="402"/>
    </row>
    <row r="7754" spans="10:36" hidden="1" x14ac:dyDescent="0.2">
      <c r="J7754" s="555" t="s">
        <v>987</v>
      </c>
      <c r="T7754" s="402"/>
      <c r="U7754" s="402"/>
      <c r="V7754" s="402"/>
      <c r="AG7754" s="402"/>
      <c r="AH7754" s="402"/>
      <c r="AI7754" s="402"/>
      <c r="AJ7754" s="402"/>
    </row>
    <row r="7755" spans="10:36" hidden="1" x14ac:dyDescent="0.2">
      <c r="J7755" s="555" t="s">
        <v>987</v>
      </c>
      <c r="T7755" s="402"/>
      <c r="U7755" s="402"/>
      <c r="V7755" s="402"/>
      <c r="AG7755" s="402"/>
      <c r="AH7755" s="402"/>
      <c r="AI7755" s="402"/>
      <c r="AJ7755" s="402"/>
    </row>
    <row r="7756" spans="10:36" hidden="1" x14ac:dyDescent="0.2">
      <c r="J7756" s="555" t="s">
        <v>987</v>
      </c>
      <c r="T7756" s="402"/>
      <c r="U7756" s="402"/>
      <c r="V7756" s="402"/>
      <c r="AG7756" s="402"/>
      <c r="AH7756" s="402"/>
      <c r="AI7756" s="402"/>
      <c r="AJ7756" s="402"/>
    </row>
    <row r="7757" spans="10:36" hidden="1" x14ac:dyDescent="0.2">
      <c r="J7757" s="555" t="s">
        <v>987</v>
      </c>
      <c r="T7757" s="402"/>
      <c r="U7757" s="402"/>
      <c r="V7757" s="402"/>
      <c r="AG7757" s="402"/>
      <c r="AH7757" s="402"/>
      <c r="AI7757" s="402"/>
      <c r="AJ7757" s="402"/>
    </row>
    <row r="7758" spans="10:36" hidden="1" x14ac:dyDescent="0.2">
      <c r="J7758" s="555" t="s">
        <v>987</v>
      </c>
      <c r="T7758" s="402"/>
      <c r="U7758" s="402"/>
      <c r="V7758" s="402"/>
      <c r="AG7758" s="402"/>
      <c r="AH7758" s="402"/>
      <c r="AI7758" s="402"/>
      <c r="AJ7758" s="402"/>
    </row>
    <row r="7759" spans="10:36" hidden="1" x14ac:dyDescent="0.2">
      <c r="J7759" s="555" t="s">
        <v>987</v>
      </c>
      <c r="T7759" s="402"/>
      <c r="U7759" s="402"/>
      <c r="V7759" s="402"/>
      <c r="AG7759" s="402"/>
      <c r="AH7759" s="402"/>
      <c r="AI7759" s="402"/>
      <c r="AJ7759" s="402"/>
    </row>
    <row r="7760" spans="10:36" hidden="1" x14ac:dyDescent="0.2">
      <c r="J7760" s="555" t="s">
        <v>987</v>
      </c>
      <c r="T7760" s="402"/>
      <c r="U7760" s="402"/>
      <c r="V7760" s="402"/>
      <c r="AG7760" s="402"/>
      <c r="AH7760" s="402"/>
      <c r="AI7760" s="402"/>
      <c r="AJ7760" s="402"/>
    </row>
    <row r="7761" spans="10:36" hidden="1" x14ac:dyDescent="0.2">
      <c r="J7761" s="555" t="s">
        <v>987</v>
      </c>
      <c r="T7761" s="402"/>
      <c r="U7761" s="402"/>
      <c r="V7761" s="402"/>
      <c r="AG7761" s="402"/>
      <c r="AH7761" s="402"/>
      <c r="AI7761" s="402"/>
      <c r="AJ7761" s="402"/>
    </row>
    <row r="7762" spans="10:36" hidden="1" x14ac:dyDescent="0.2">
      <c r="J7762" s="555" t="s">
        <v>987</v>
      </c>
      <c r="T7762" s="402"/>
      <c r="U7762" s="402"/>
      <c r="V7762" s="402"/>
      <c r="AG7762" s="402"/>
      <c r="AH7762" s="402"/>
      <c r="AI7762" s="402"/>
      <c r="AJ7762" s="402"/>
    </row>
    <row r="7763" spans="10:36" hidden="1" x14ac:dyDescent="0.2">
      <c r="J7763" s="555" t="s">
        <v>987</v>
      </c>
      <c r="T7763" s="402"/>
      <c r="U7763" s="402"/>
      <c r="V7763" s="402"/>
      <c r="AG7763" s="402"/>
      <c r="AH7763" s="402"/>
      <c r="AI7763" s="402"/>
      <c r="AJ7763" s="402"/>
    </row>
    <row r="7764" spans="10:36" hidden="1" x14ac:dyDescent="0.2">
      <c r="J7764" s="555" t="s">
        <v>987</v>
      </c>
      <c r="T7764" s="402"/>
      <c r="U7764" s="402"/>
      <c r="V7764" s="402"/>
      <c r="AG7764" s="402"/>
      <c r="AH7764" s="402"/>
      <c r="AI7764" s="402"/>
      <c r="AJ7764" s="402"/>
    </row>
    <row r="7765" spans="10:36" hidden="1" x14ac:dyDescent="0.2">
      <c r="J7765" s="555" t="s">
        <v>987</v>
      </c>
      <c r="T7765" s="402"/>
      <c r="U7765" s="402"/>
      <c r="V7765" s="402"/>
      <c r="AG7765" s="402"/>
      <c r="AH7765" s="402"/>
      <c r="AI7765" s="402"/>
      <c r="AJ7765" s="402"/>
    </row>
    <row r="7766" spans="10:36" hidden="1" x14ac:dyDescent="0.2">
      <c r="J7766" s="555" t="s">
        <v>987</v>
      </c>
      <c r="T7766" s="402"/>
      <c r="U7766" s="402"/>
      <c r="V7766" s="402"/>
      <c r="AG7766" s="402"/>
      <c r="AH7766" s="402"/>
      <c r="AI7766" s="402"/>
      <c r="AJ7766" s="402"/>
    </row>
    <row r="7767" spans="10:36" hidden="1" x14ac:dyDescent="0.2">
      <c r="J7767" s="555" t="s">
        <v>987</v>
      </c>
      <c r="T7767" s="402"/>
      <c r="U7767" s="402"/>
      <c r="V7767" s="402"/>
      <c r="AG7767" s="402"/>
      <c r="AH7767" s="402"/>
      <c r="AI7767" s="402"/>
      <c r="AJ7767" s="402"/>
    </row>
    <row r="7768" spans="10:36" hidden="1" x14ac:dyDescent="0.2">
      <c r="J7768" s="555" t="s">
        <v>987</v>
      </c>
      <c r="T7768" s="402"/>
      <c r="U7768" s="402"/>
      <c r="V7768" s="402"/>
      <c r="AG7768" s="402"/>
      <c r="AH7768" s="402"/>
      <c r="AI7768" s="402"/>
      <c r="AJ7768" s="402"/>
    </row>
    <row r="7769" spans="10:36" hidden="1" x14ac:dyDescent="0.2">
      <c r="J7769" s="555" t="s">
        <v>987</v>
      </c>
      <c r="T7769" s="402"/>
      <c r="U7769" s="402"/>
      <c r="V7769" s="402"/>
      <c r="AG7769" s="402"/>
      <c r="AH7769" s="402"/>
      <c r="AI7769" s="402"/>
      <c r="AJ7769" s="402"/>
    </row>
    <row r="7770" spans="10:36" hidden="1" x14ac:dyDescent="0.2">
      <c r="J7770" s="555" t="s">
        <v>987</v>
      </c>
      <c r="T7770" s="402"/>
      <c r="U7770" s="402"/>
      <c r="V7770" s="402"/>
      <c r="AG7770" s="402"/>
      <c r="AH7770" s="402"/>
      <c r="AI7770" s="402"/>
      <c r="AJ7770" s="402"/>
    </row>
    <row r="7771" spans="10:36" hidden="1" x14ac:dyDescent="0.2">
      <c r="J7771" s="555" t="s">
        <v>987</v>
      </c>
      <c r="T7771" s="402"/>
      <c r="U7771" s="402"/>
      <c r="V7771" s="402"/>
      <c r="AG7771" s="402"/>
      <c r="AH7771" s="402"/>
      <c r="AI7771" s="402"/>
      <c r="AJ7771" s="402"/>
    </row>
    <row r="7772" spans="10:36" hidden="1" x14ac:dyDescent="0.2">
      <c r="J7772" s="555" t="s">
        <v>987</v>
      </c>
      <c r="T7772" s="402"/>
      <c r="U7772" s="402"/>
      <c r="V7772" s="402"/>
      <c r="AG7772" s="402"/>
      <c r="AH7772" s="402"/>
      <c r="AI7772" s="402"/>
      <c r="AJ7772" s="402"/>
    </row>
    <row r="7773" spans="10:36" hidden="1" x14ac:dyDescent="0.2">
      <c r="J7773" s="555" t="s">
        <v>987</v>
      </c>
      <c r="T7773" s="402"/>
      <c r="U7773" s="402"/>
      <c r="V7773" s="402"/>
      <c r="AG7773" s="402"/>
      <c r="AH7773" s="402"/>
      <c r="AI7773" s="402"/>
      <c r="AJ7773" s="402"/>
    </row>
    <row r="7774" spans="10:36" hidden="1" x14ac:dyDescent="0.2">
      <c r="J7774" s="555" t="s">
        <v>987</v>
      </c>
      <c r="T7774" s="402"/>
      <c r="U7774" s="402"/>
      <c r="V7774" s="402"/>
      <c r="AG7774" s="402"/>
      <c r="AH7774" s="402"/>
      <c r="AI7774" s="402"/>
      <c r="AJ7774" s="402"/>
    </row>
    <row r="7775" spans="10:36" hidden="1" x14ac:dyDescent="0.2">
      <c r="J7775" s="555" t="s">
        <v>987</v>
      </c>
      <c r="T7775" s="402"/>
      <c r="U7775" s="402"/>
      <c r="V7775" s="402"/>
      <c r="AG7775" s="402"/>
      <c r="AH7775" s="402"/>
      <c r="AI7775" s="402"/>
      <c r="AJ7775" s="402"/>
    </row>
    <row r="7776" spans="10:36" hidden="1" x14ac:dyDescent="0.2">
      <c r="J7776" s="555" t="s">
        <v>987</v>
      </c>
      <c r="T7776" s="402"/>
      <c r="U7776" s="402"/>
      <c r="V7776" s="402"/>
      <c r="AG7776" s="402"/>
      <c r="AH7776" s="402"/>
      <c r="AI7776" s="402"/>
      <c r="AJ7776" s="402"/>
    </row>
    <row r="7777" spans="10:36" hidden="1" x14ac:dyDescent="0.2">
      <c r="J7777" s="555" t="s">
        <v>987</v>
      </c>
      <c r="T7777" s="402"/>
      <c r="U7777" s="402"/>
      <c r="V7777" s="402"/>
      <c r="AG7777" s="402"/>
      <c r="AH7777" s="402"/>
      <c r="AI7777" s="402"/>
      <c r="AJ7777" s="402"/>
    </row>
    <row r="7778" spans="10:36" hidden="1" x14ac:dyDescent="0.2">
      <c r="J7778" s="555" t="s">
        <v>987</v>
      </c>
      <c r="T7778" s="402"/>
      <c r="U7778" s="402"/>
      <c r="V7778" s="402"/>
      <c r="AG7778" s="402"/>
      <c r="AH7778" s="402"/>
      <c r="AI7778" s="402"/>
      <c r="AJ7778" s="402"/>
    </row>
    <row r="7779" spans="10:36" hidden="1" x14ac:dyDescent="0.2">
      <c r="J7779" s="555" t="s">
        <v>987</v>
      </c>
      <c r="T7779" s="402"/>
      <c r="U7779" s="402"/>
      <c r="V7779" s="402"/>
      <c r="AG7779" s="402"/>
      <c r="AH7779" s="402"/>
      <c r="AI7779" s="402"/>
      <c r="AJ7779" s="402"/>
    </row>
    <row r="7780" spans="10:36" hidden="1" x14ac:dyDescent="0.2">
      <c r="J7780" s="555" t="s">
        <v>987</v>
      </c>
      <c r="T7780" s="402"/>
      <c r="U7780" s="402"/>
      <c r="V7780" s="402"/>
      <c r="AG7780" s="402"/>
      <c r="AH7780" s="402"/>
      <c r="AI7780" s="402"/>
      <c r="AJ7780" s="402"/>
    </row>
    <row r="7781" spans="10:36" hidden="1" x14ac:dyDescent="0.2">
      <c r="J7781" s="555" t="s">
        <v>987</v>
      </c>
      <c r="T7781" s="402"/>
      <c r="U7781" s="402"/>
      <c r="V7781" s="402"/>
      <c r="AG7781" s="402"/>
      <c r="AH7781" s="402"/>
      <c r="AI7781" s="402"/>
      <c r="AJ7781" s="402"/>
    </row>
    <row r="7782" spans="10:36" hidden="1" x14ac:dyDescent="0.2">
      <c r="J7782" s="555" t="s">
        <v>987</v>
      </c>
      <c r="T7782" s="402"/>
      <c r="U7782" s="402"/>
      <c r="V7782" s="402"/>
      <c r="AG7782" s="402"/>
      <c r="AH7782" s="402"/>
      <c r="AI7782" s="402"/>
      <c r="AJ7782" s="402"/>
    </row>
    <row r="7783" spans="10:36" hidden="1" x14ac:dyDescent="0.2">
      <c r="J7783" s="555" t="s">
        <v>987</v>
      </c>
      <c r="T7783" s="402"/>
      <c r="U7783" s="402"/>
      <c r="V7783" s="402"/>
      <c r="AG7783" s="402"/>
      <c r="AH7783" s="402"/>
      <c r="AI7783" s="402"/>
      <c r="AJ7783" s="402"/>
    </row>
    <row r="7784" spans="10:36" hidden="1" x14ac:dyDescent="0.2">
      <c r="J7784" s="555" t="s">
        <v>987</v>
      </c>
      <c r="T7784" s="402"/>
      <c r="U7784" s="402"/>
      <c r="V7784" s="402"/>
      <c r="AG7784" s="402"/>
      <c r="AH7784" s="402"/>
      <c r="AI7784" s="402"/>
      <c r="AJ7784" s="402"/>
    </row>
    <row r="7785" spans="10:36" hidden="1" x14ac:dyDescent="0.2">
      <c r="J7785" s="555" t="s">
        <v>987</v>
      </c>
      <c r="T7785" s="402"/>
      <c r="U7785" s="402"/>
      <c r="V7785" s="402"/>
      <c r="AG7785" s="402"/>
      <c r="AH7785" s="402"/>
      <c r="AI7785" s="402"/>
      <c r="AJ7785" s="402"/>
    </row>
    <row r="7786" spans="10:36" hidden="1" x14ac:dyDescent="0.2">
      <c r="J7786" s="555" t="s">
        <v>987</v>
      </c>
      <c r="T7786" s="402"/>
      <c r="U7786" s="402"/>
      <c r="V7786" s="402"/>
      <c r="AG7786" s="402"/>
      <c r="AH7786" s="402"/>
      <c r="AI7786" s="402"/>
      <c r="AJ7786" s="402"/>
    </row>
    <row r="7787" spans="10:36" hidden="1" x14ac:dyDescent="0.2">
      <c r="J7787" s="555" t="s">
        <v>987</v>
      </c>
      <c r="T7787" s="402"/>
      <c r="U7787" s="402"/>
      <c r="V7787" s="402"/>
      <c r="AG7787" s="402"/>
      <c r="AH7787" s="402"/>
      <c r="AI7787" s="402"/>
      <c r="AJ7787" s="402"/>
    </row>
    <row r="7788" spans="10:36" hidden="1" x14ac:dyDescent="0.2">
      <c r="J7788" s="555" t="s">
        <v>987</v>
      </c>
      <c r="T7788" s="402"/>
      <c r="U7788" s="402"/>
      <c r="V7788" s="402"/>
      <c r="AG7788" s="402"/>
      <c r="AH7788" s="402"/>
      <c r="AI7788" s="402"/>
      <c r="AJ7788" s="402"/>
    </row>
    <row r="7789" spans="10:36" hidden="1" x14ac:dyDescent="0.2">
      <c r="J7789" s="555" t="s">
        <v>987</v>
      </c>
      <c r="T7789" s="402"/>
      <c r="U7789" s="402"/>
      <c r="V7789" s="402"/>
      <c r="AG7789" s="402"/>
      <c r="AH7789" s="402"/>
      <c r="AI7789" s="402"/>
      <c r="AJ7789" s="402"/>
    </row>
    <row r="7790" spans="10:36" hidden="1" x14ac:dyDescent="0.2">
      <c r="J7790" s="555" t="s">
        <v>987</v>
      </c>
      <c r="T7790" s="402"/>
      <c r="U7790" s="402"/>
      <c r="V7790" s="402"/>
      <c r="AG7790" s="402"/>
      <c r="AH7790" s="402"/>
      <c r="AI7790" s="402"/>
      <c r="AJ7790" s="402"/>
    </row>
    <row r="7791" spans="10:36" hidden="1" x14ac:dyDescent="0.2">
      <c r="J7791" s="555" t="s">
        <v>987</v>
      </c>
      <c r="T7791" s="402"/>
      <c r="U7791" s="402"/>
      <c r="V7791" s="402"/>
      <c r="AG7791" s="402"/>
      <c r="AH7791" s="402"/>
      <c r="AI7791" s="402"/>
      <c r="AJ7791" s="402"/>
    </row>
    <row r="7792" spans="10:36" hidden="1" x14ac:dyDescent="0.2">
      <c r="J7792" s="555" t="s">
        <v>987</v>
      </c>
      <c r="T7792" s="402"/>
      <c r="U7792" s="402"/>
      <c r="V7792" s="402"/>
      <c r="AG7792" s="402"/>
      <c r="AH7792" s="402"/>
      <c r="AI7792" s="402"/>
      <c r="AJ7792" s="402"/>
    </row>
    <row r="7793" spans="10:36" hidden="1" x14ac:dyDescent="0.2">
      <c r="J7793" s="555" t="s">
        <v>987</v>
      </c>
      <c r="T7793" s="402"/>
      <c r="U7793" s="402"/>
      <c r="V7793" s="402"/>
      <c r="AG7793" s="402"/>
      <c r="AH7793" s="402"/>
      <c r="AI7793" s="402"/>
      <c r="AJ7793" s="402"/>
    </row>
    <row r="7794" spans="10:36" hidden="1" x14ac:dyDescent="0.2">
      <c r="J7794" s="555" t="s">
        <v>987</v>
      </c>
      <c r="T7794" s="402"/>
      <c r="U7794" s="402"/>
      <c r="V7794" s="402"/>
      <c r="AG7794" s="402"/>
      <c r="AH7794" s="402"/>
      <c r="AI7794" s="402"/>
      <c r="AJ7794" s="402"/>
    </row>
    <row r="7795" spans="10:36" hidden="1" x14ac:dyDescent="0.2">
      <c r="J7795" s="555" t="s">
        <v>987</v>
      </c>
      <c r="T7795" s="402"/>
      <c r="U7795" s="402"/>
      <c r="V7795" s="402"/>
      <c r="AG7795" s="402"/>
      <c r="AH7795" s="402"/>
      <c r="AI7795" s="402"/>
      <c r="AJ7795" s="402"/>
    </row>
    <row r="7796" spans="10:36" hidden="1" x14ac:dyDescent="0.2">
      <c r="J7796" s="555" t="s">
        <v>987</v>
      </c>
      <c r="T7796" s="402"/>
      <c r="U7796" s="402"/>
      <c r="V7796" s="402"/>
      <c r="AG7796" s="402"/>
      <c r="AH7796" s="402"/>
      <c r="AI7796" s="402"/>
      <c r="AJ7796" s="402"/>
    </row>
    <row r="7797" spans="10:36" hidden="1" x14ac:dyDescent="0.2">
      <c r="J7797" s="555" t="s">
        <v>987</v>
      </c>
      <c r="T7797" s="402"/>
      <c r="U7797" s="402"/>
      <c r="V7797" s="402"/>
      <c r="AG7797" s="402"/>
      <c r="AH7797" s="402"/>
      <c r="AI7797" s="402"/>
      <c r="AJ7797" s="402"/>
    </row>
    <row r="7798" spans="10:36" hidden="1" x14ac:dyDescent="0.2">
      <c r="J7798" s="555" t="s">
        <v>987</v>
      </c>
      <c r="T7798" s="402"/>
      <c r="U7798" s="402"/>
      <c r="V7798" s="402"/>
      <c r="AG7798" s="402"/>
      <c r="AH7798" s="402"/>
      <c r="AI7798" s="402"/>
      <c r="AJ7798" s="402"/>
    </row>
    <row r="7799" spans="10:36" hidden="1" x14ac:dyDescent="0.2">
      <c r="J7799" s="555" t="s">
        <v>987</v>
      </c>
      <c r="T7799" s="402"/>
      <c r="U7799" s="402"/>
      <c r="V7799" s="402"/>
      <c r="AG7799" s="402"/>
      <c r="AH7799" s="402"/>
      <c r="AI7799" s="402"/>
      <c r="AJ7799" s="402"/>
    </row>
    <row r="7800" spans="10:36" hidden="1" x14ac:dyDescent="0.2">
      <c r="J7800" s="555" t="s">
        <v>987</v>
      </c>
      <c r="T7800" s="402"/>
      <c r="U7800" s="402"/>
      <c r="V7800" s="402"/>
      <c r="AG7800" s="402"/>
      <c r="AH7800" s="402"/>
      <c r="AI7800" s="402"/>
      <c r="AJ7800" s="402"/>
    </row>
    <row r="7801" spans="10:36" hidden="1" x14ac:dyDescent="0.2">
      <c r="J7801" s="555" t="s">
        <v>987</v>
      </c>
      <c r="T7801" s="402"/>
      <c r="U7801" s="402"/>
      <c r="V7801" s="402"/>
      <c r="AG7801" s="402"/>
      <c r="AH7801" s="402"/>
      <c r="AI7801" s="402"/>
      <c r="AJ7801" s="402"/>
    </row>
    <row r="7802" spans="10:36" hidden="1" x14ac:dyDescent="0.2">
      <c r="J7802" s="555" t="s">
        <v>987</v>
      </c>
      <c r="T7802" s="402"/>
      <c r="U7802" s="402"/>
      <c r="V7802" s="402"/>
      <c r="AG7802" s="402"/>
      <c r="AH7802" s="402"/>
      <c r="AI7802" s="402"/>
      <c r="AJ7802" s="402"/>
    </row>
    <row r="7803" spans="10:36" hidden="1" x14ac:dyDescent="0.2">
      <c r="J7803" s="555" t="s">
        <v>987</v>
      </c>
      <c r="T7803" s="402"/>
      <c r="U7803" s="402"/>
      <c r="V7803" s="402"/>
      <c r="AG7803" s="402"/>
      <c r="AH7803" s="402"/>
      <c r="AI7803" s="402"/>
      <c r="AJ7803" s="402"/>
    </row>
    <row r="7804" spans="10:36" hidden="1" x14ac:dyDescent="0.2">
      <c r="J7804" s="555" t="s">
        <v>987</v>
      </c>
      <c r="T7804" s="402"/>
      <c r="U7804" s="402"/>
      <c r="V7804" s="402"/>
      <c r="AG7804" s="402"/>
      <c r="AH7804" s="402"/>
      <c r="AI7804" s="402"/>
      <c r="AJ7804" s="402"/>
    </row>
    <row r="7805" spans="10:36" hidden="1" x14ac:dyDescent="0.2">
      <c r="J7805" s="555" t="s">
        <v>987</v>
      </c>
      <c r="T7805" s="402"/>
      <c r="U7805" s="402"/>
      <c r="V7805" s="402"/>
      <c r="AG7805" s="402"/>
      <c r="AH7805" s="402"/>
      <c r="AI7805" s="402"/>
      <c r="AJ7805" s="402"/>
    </row>
    <row r="7806" spans="10:36" hidden="1" x14ac:dyDescent="0.2">
      <c r="J7806" s="555" t="s">
        <v>987</v>
      </c>
      <c r="T7806" s="402"/>
      <c r="U7806" s="402"/>
      <c r="V7806" s="402"/>
      <c r="AG7806" s="402"/>
      <c r="AH7806" s="402"/>
      <c r="AI7806" s="402"/>
      <c r="AJ7806" s="402"/>
    </row>
    <row r="7807" spans="10:36" hidden="1" x14ac:dyDescent="0.2">
      <c r="J7807" s="555" t="s">
        <v>987</v>
      </c>
      <c r="T7807" s="402"/>
      <c r="U7807" s="402"/>
      <c r="V7807" s="402"/>
      <c r="AG7807" s="402"/>
      <c r="AH7807" s="402"/>
      <c r="AI7807" s="402"/>
      <c r="AJ7807" s="402"/>
    </row>
    <row r="7808" spans="10:36" hidden="1" x14ac:dyDescent="0.2">
      <c r="J7808" s="555" t="s">
        <v>987</v>
      </c>
      <c r="T7808" s="402"/>
      <c r="U7808" s="402"/>
      <c r="V7808" s="402"/>
      <c r="AG7808" s="402"/>
      <c r="AH7808" s="402"/>
      <c r="AI7808" s="402"/>
      <c r="AJ7808" s="402"/>
    </row>
    <row r="7809" spans="10:36" hidden="1" x14ac:dyDescent="0.2">
      <c r="J7809" s="555" t="s">
        <v>987</v>
      </c>
      <c r="T7809" s="402"/>
      <c r="U7809" s="402"/>
      <c r="V7809" s="402"/>
      <c r="AG7809" s="402"/>
      <c r="AH7809" s="402"/>
      <c r="AI7809" s="402"/>
      <c r="AJ7809" s="402"/>
    </row>
    <row r="7810" spans="10:36" hidden="1" x14ac:dyDescent="0.2">
      <c r="J7810" s="555" t="s">
        <v>987</v>
      </c>
      <c r="T7810" s="402"/>
      <c r="U7810" s="402"/>
      <c r="V7810" s="402"/>
      <c r="AG7810" s="402"/>
      <c r="AH7810" s="402"/>
      <c r="AI7810" s="402"/>
      <c r="AJ7810" s="402"/>
    </row>
    <row r="7811" spans="10:36" hidden="1" x14ac:dyDescent="0.2">
      <c r="J7811" s="555" t="s">
        <v>987</v>
      </c>
      <c r="T7811" s="402"/>
      <c r="U7811" s="402"/>
      <c r="V7811" s="402"/>
      <c r="AG7811" s="402"/>
      <c r="AH7811" s="402"/>
      <c r="AI7811" s="402"/>
      <c r="AJ7811" s="402"/>
    </row>
    <row r="7812" spans="10:36" hidden="1" x14ac:dyDescent="0.2">
      <c r="J7812" s="555" t="s">
        <v>987</v>
      </c>
      <c r="T7812" s="402"/>
      <c r="U7812" s="402"/>
      <c r="V7812" s="402"/>
      <c r="AG7812" s="402"/>
      <c r="AH7812" s="402"/>
      <c r="AI7812" s="402"/>
      <c r="AJ7812" s="402"/>
    </row>
    <row r="7813" spans="10:36" hidden="1" x14ac:dyDescent="0.2">
      <c r="J7813" s="555" t="s">
        <v>987</v>
      </c>
      <c r="T7813" s="402"/>
      <c r="U7813" s="402"/>
      <c r="V7813" s="402"/>
      <c r="AG7813" s="402"/>
      <c r="AH7813" s="402"/>
      <c r="AI7813" s="402"/>
      <c r="AJ7813" s="402"/>
    </row>
    <row r="7814" spans="10:36" hidden="1" x14ac:dyDescent="0.2">
      <c r="J7814" s="555" t="s">
        <v>987</v>
      </c>
      <c r="T7814" s="402"/>
      <c r="U7814" s="402"/>
      <c r="V7814" s="402"/>
      <c r="AG7814" s="402"/>
      <c r="AH7814" s="402"/>
      <c r="AI7814" s="402"/>
      <c r="AJ7814" s="402"/>
    </row>
    <row r="7815" spans="10:36" hidden="1" x14ac:dyDescent="0.2">
      <c r="J7815" s="555" t="s">
        <v>987</v>
      </c>
      <c r="T7815" s="402"/>
      <c r="U7815" s="402"/>
      <c r="V7815" s="402"/>
      <c r="AG7815" s="402"/>
      <c r="AH7815" s="402"/>
      <c r="AI7815" s="402"/>
      <c r="AJ7815" s="402"/>
    </row>
    <row r="7816" spans="10:36" hidden="1" x14ac:dyDescent="0.2">
      <c r="J7816" s="555" t="s">
        <v>987</v>
      </c>
      <c r="T7816" s="402"/>
      <c r="U7816" s="402"/>
      <c r="V7816" s="402"/>
      <c r="AG7816" s="402"/>
      <c r="AH7816" s="402"/>
      <c r="AI7816" s="402"/>
      <c r="AJ7816" s="402"/>
    </row>
    <row r="7817" spans="10:36" hidden="1" x14ac:dyDescent="0.2">
      <c r="J7817" s="555" t="s">
        <v>987</v>
      </c>
      <c r="T7817" s="402"/>
      <c r="U7817" s="402"/>
      <c r="V7817" s="402"/>
      <c r="AG7817" s="402"/>
      <c r="AH7817" s="402"/>
      <c r="AI7817" s="402"/>
      <c r="AJ7817" s="402"/>
    </row>
    <row r="7818" spans="10:36" hidden="1" x14ac:dyDescent="0.2">
      <c r="J7818" s="555" t="s">
        <v>987</v>
      </c>
      <c r="T7818" s="402"/>
      <c r="U7818" s="402"/>
      <c r="V7818" s="402"/>
      <c r="AG7818" s="402"/>
      <c r="AH7818" s="402"/>
      <c r="AI7818" s="402"/>
      <c r="AJ7818" s="402"/>
    </row>
    <row r="7819" spans="10:36" hidden="1" x14ac:dyDescent="0.2">
      <c r="J7819" s="555" t="s">
        <v>987</v>
      </c>
      <c r="T7819" s="402"/>
      <c r="U7819" s="402"/>
      <c r="V7819" s="402"/>
      <c r="AG7819" s="402"/>
      <c r="AH7819" s="402"/>
      <c r="AI7819" s="402"/>
      <c r="AJ7819" s="402"/>
    </row>
    <row r="7820" spans="10:36" hidden="1" x14ac:dyDescent="0.2">
      <c r="J7820" s="555" t="s">
        <v>987</v>
      </c>
      <c r="T7820" s="402"/>
      <c r="U7820" s="402"/>
      <c r="V7820" s="402"/>
      <c r="AG7820" s="402"/>
      <c r="AH7820" s="402"/>
      <c r="AI7820" s="402"/>
      <c r="AJ7820" s="402"/>
    </row>
    <row r="7821" spans="10:36" hidden="1" x14ac:dyDescent="0.2">
      <c r="J7821" s="555" t="s">
        <v>987</v>
      </c>
      <c r="T7821" s="402"/>
      <c r="U7821" s="402"/>
      <c r="V7821" s="402"/>
      <c r="AG7821" s="402"/>
      <c r="AH7821" s="402"/>
      <c r="AI7821" s="402"/>
      <c r="AJ7821" s="402"/>
    </row>
    <row r="7822" spans="10:36" hidden="1" x14ac:dyDescent="0.2">
      <c r="J7822" s="555" t="s">
        <v>987</v>
      </c>
      <c r="T7822" s="402"/>
      <c r="U7822" s="402"/>
      <c r="V7822" s="402"/>
      <c r="AG7822" s="402"/>
      <c r="AH7822" s="402"/>
      <c r="AI7822" s="402"/>
      <c r="AJ7822" s="402"/>
    </row>
    <row r="7823" spans="10:36" hidden="1" x14ac:dyDescent="0.2">
      <c r="J7823" s="555" t="s">
        <v>987</v>
      </c>
      <c r="T7823" s="402"/>
      <c r="U7823" s="402"/>
      <c r="V7823" s="402"/>
      <c r="AG7823" s="402"/>
      <c r="AH7823" s="402"/>
      <c r="AI7823" s="402"/>
      <c r="AJ7823" s="402"/>
    </row>
    <row r="7824" spans="10:36" hidden="1" x14ac:dyDescent="0.2">
      <c r="J7824" s="555" t="s">
        <v>987</v>
      </c>
      <c r="T7824" s="402"/>
      <c r="U7824" s="402"/>
      <c r="V7824" s="402"/>
      <c r="AG7824" s="402"/>
      <c r="AH7824" s="402"/>
      <c r="AI7824" s="402"/>
      <c r="AJ7824" s="402"/>
    </row>
    <row r="7825" spans="10:36" hidden="1" x14ac:dyDescent="0.2">
      <c r="J7825" s="555" t="s">
        <v>987</v>
      </c>
      <c r="T7825" s="402"/>
      <c r="U7825" s="402"/>
      <c r="V7825" s="402"/>
      <c r="AG7825" s="402"/>
      <c r="AH7825" s="402"/>
      <c r="AI7825" s="402"/>
      <c r="AJ7825" s="402"/>
    </row>
    <row r="7826" spans="10:36" hidden="1" x14ac:dyDescent="0.2">
      <c r="J7826" s="555" t="s">
        <v>987</v>
      </c>
      <c r="T7826" s="402"/>
      <c r="U7826" s="402"/>
      <c r="V7826" s="402"/>
      <c r="AG7826" s="402"/>
      <c r="AH7826" s="402"/>
      <c r="AI7826" s="402"/>
      <c r="AJ7826" s="402"/>
    </row>
    <row r="7827" spans="10:36" hidden="1" x14ac:dyDescent="0.2">
      <c r="J7827" s="555" t="s">
        <v>987</v>
      </c>
      <c r="T7827" s="402"/>
      <c r="U7827" s="402"/>
      <c r="V7827" s="402"/>
      <c r="AG7827" s="402"/>
      <c r="AH7827" s="402"/>
      <c r="AI7827" s="402"/>
      <c r="AJ7827" s="402"/>
    </row>
    <row r="7828" spans="10:36" hidden="1" x14ac:dyDescent="0.2">
      <c r="J7828" s="555" t="s">
        <v>987</v>
      </c>
      <c r="T7828" s="402"/>
      <c r="U7828" s="402"/>
      <c r="V7828" s="402"/>
      <c r="AG7828" s="402"/>
      <c r="AH7828" s="402"/>
      <c r="AI7828" s="402"/>
      <c r="AJ7828" s="402"/>
    </row>
    <row r="7829" spans="10:36" hidden="1" x14ac:dyDescent="0.2">
      <c r="J7829" s="555" t="s">
        <v>987</v>
      </c>
      <c r="T7829" s="402"/>
      <c r="U7829" s="402"/>
      <c r="V7829" s="402"/>
      <c r="AG7829" s="402"/>
      <c r="AH7829" s="402"/>
      <c r="AI7829" s="402"/>
      <c r="AJ7829" s="402"/>
    </row>
    <row r="7830" spans="10:36" hidden="1" x14ac:dyDescent="0.2">
      <c r="J7830" s="555" t="s">
        <v>987</v>
      </c>
      <c r="T7830" s="402"/>
      <c r="U7830" s="402"/>
      <c r="V7830" s="402"/>
      <c r="AG7830" s="402"/>
      <c r="AH7830" s="402"/>
      <c r="AI7830" s="402"/>
      <c r="AJ7830" s="402"/>
    </row>
    <row r="7831" spans="10:36" hidden="1" x14ac:dyDescent="0.2">
      <c r="J7831" s="555" t="s">
        <v>987</v>
      </c>
      <c r="T7831" s="402"/>
      <c r="U7831" s="402"/>
      <c r="V7831" s="402"/>
      <c r="AG7831" s="402"/>
      <c r="AH7831" s="402"/>
      <c r="AI7831" s="402"/>
      <c r="AJ7831" s="402"/>
    </row>
    <row r="7832" spans="10:36" hidden="1" x14ac:dyDescent="0.2">
      <c r="J7832" s="555" t="s">
        <v>987</v>
      </c>
      <c r="T7832" s="402"/>
      <c r="U7832" s="402"/>
      <c r="V7832" s="402"/>
      <c r="AG7832" s="402"/>
      <c r="AH7832" s="402"/>
      <c r="AI7832" s="402"/>
      <c r="AJ7832" s="402"/>
    </row>
    <row r="7833" spans="10:36" hidden="1" x14ac:dyDescent="0.2">
      <c r="J7833" s="555" t="s">
        <v>987</v>
      </c>
      <c r="T7833" s="402"/>
      <c r="U7833" s="402"/>
      <c r="V7833" s="402"/>
      <c r="AG7833" s="402"/>
      <c r="AH7833" s="402"/>
      <c r="AI7833" s="402"/>
      <c r="AJ7833" s="402"/>
    </row>
    <row r="7834" spans="10:36" hidden="1" x14ac:dyDescent="0.2">
      <c r="J7834" s="555" t="s">
        <v>987</v>
      </c>
      <c r="T7834" s="402"/>
      <c r="U7834" s="402"/>
      <c r="V7834" s="402"/>
      <c r="AG7834" s="402"/>
      <c r="AH7834" s="402"/>
      <c r="AI7834" s="402"/>
      <c r="AJ7834" s="402"/>
    </row>
    <row r="7835" spans="10:36" hidden="1" x14ac:dyDescent="0.2">
      <c r="J7835" s="555" t="s">
        <v>987</v>
      </c>
      <c r="T7835" s="402"/>
      <c r="U7835" s="402"/>
      <c r="V7835" s="402"/>
      <c r="AG7835" s="402"/>
      <c r="AH7835" s="402"/>
      <c r="AI7835" s="402"/>
      <c r="AJ7835" s="402"/>
    </row>
    <row r="7836" spans="10:36" hidden="1" x14ac:dyDescent="0.2">
      <c r="J7836" s="555" t="s">
        <v>987</v>
      </c>
      <c r="T7836" s="402"/>
      <c r="U7836" s="402"/>
      <c r="V7836" s="402"/>
      <c r="AG7836" s="402"/>
      <c r="AH7836" s="402"/>
      <c r="AI7836" s="402"/>
      <c r="AJ7836" s="402"/>
    </row>
    <row r="7837" spans="10:36" hidden="1" x14ac:dyDescent="0.2">
      <c r="J7837" s="555" t="s">
        <v>987</v>
      </c>
      <c r="T7837" s="402"/>
      <c r="U7837" s="402"/>
      <c r="V7837" s="402"/>
      <c r="AG7837" s="402"/>
      <c r="AH7837" s="402"/>
      <c r="AI7837" s="402"/>
      <c r="AJ7837" s="402"/>
    </row>
    <row r="7838" spans="10:36" hidden="1" x14ac:dyDescent="0.2">
      <c r="J7838" s="555" t="s">
        <v>987</v>
      </c>
      <c r="T7838" s="402"/>
      <c r="U7838" s="402"/>
      <c r="V7838" s="402"/>
      <c r="AG7838" s="402"/>
      <c r="AH7838" s="402"/>
      <c r="AI7838" s="402"/>
      <c r="AJ7838" s="402"/>
    </row>
    <row r="7839" spans="10:36" hidden="1" x14ac:dyDescent="0.2">
      <c r="J7839" s="555" t="s">
        <v>987</v>
      </c>
      <c r="T7839" s="402"/>
      <c r="U7839" s="402"/>
      <c r="V7839" s="402"/>
      <c r="AG7839" s="402"/>
      <c r="AH7839" s="402"/>
      <c r="AI7839" s="402"/>
      <c r="AJ7839" s="402"/>
    </row>
    <row r="7840" spans="10:36" hidden="1" x14ac:dyDescent="0.2">
      <c r="J7840" s="555" t="s">
        <v>987</v>
      </c>
      <c r="T7840" s="402"/>
      <c r="U7840" s="402"/>
      <c r="V7840" s="402"/>
      <c r="AG7840" s="402"/>
      <c r="AH7840" s="402"/>
      <c r="AI7840" s="402"/>
      <c r="AJ7840" s="402"/>
    </row>
    <row r="7841" spans="10:36" hidden="1" x14ac:dyDescent="0.2">
      <c r="J7841" s="555" t="s">
        <v>987</v>
      </c>
      <c r="T7841" s="402"/>
      <c r="U7841" s="402"/>
      <c r="V7841" s="402"/>
      <c r="AG7841" s="402"/>
      <c r="AH7841" s="402"/>
      <c r="AI7841" s="402"/>
      <c r="AJ7841" s="402"/>
    </row>
    <row r="7842" spans="10:36" hidden="1" x14ac:dyDescent="0.2">
      <c r="J7842" s="555" t="s">
        <v>987</v>
      </c>
      <c r="T7842" s="402"/>
      <c r="U7842" s="402"/>
      <c r="V7842" s="402"/>
      <c r="AG7842" s="402"/>
      <c r="AH7842" s="402"/>
      <c r="AI7842" s="402"/>
      <c r="AJ7842" s="402"/>
    </row>
    <row r="7843" spans="10:36" hidden="1" x14ac:dyDescent="0.2">
      <c r="J7843" s="555" t="s">
        <v>987</v>
      </c>
      <c r="T7843" s="402"/>
      <c r="U7843" s="402"/>
      <c r="V7843" s="402"/>
      <c r="AG7843" s="402"/>
      <c r="AH7843" s="402"/>
      <c r="AI7843" s="402"/>
      <c r="AJ7843" s="402"/>
    </row>
    <row r="7844" spans="10:36" hidden="1" x14ac:dyDescent="0.2">
      <c r="J7844" s="555" t="s">
        <v>987</v>
      </c>
      <c r="T7844" s="402"/>
      <c r="U7844" s="402"/>
      <c r="V7844" s="402"/>
      <c r="AG7844" s="402"/>
      <c r="AH7844" s="402"/>
      <c r="AI7844" s="402"/>
      <c r="AJ7844" s="402"/>
    </row>
    <row r="7845" spans="10:36" hidden="1" x14ac:dyDescent="0.2">
      <c r="J7845" s="555" t="s">
        <v>987</v>
      </c>
      <c r="T7845" s="402"/>
      <c r="U7845" s="402"/>
      <c r="V7845" s="402"/>
      <c r="AG7845" s="402"/>
      <c r="AH7845" s="402"/>
      <c r="AI7845" s="402"/>
      <c r="AJ7845" s="402"/>
    </row>
    <row r="7846" spans="10:36" hidden="1" x14ac:dyDescent="0.2">
      <c r="J7846" s="555" t="s">
        <v>987</v>
      </c>
      <c r="T7846" s="402"/>
      <c r="U7846" s="402"/>
      <c r="V7846" s="402"/>
      <c r="AG7846" s="402"/>
      <c r="AH7846" s="402"/>
      <c r="AI7846" s="402"/>
      <c r="AJ7846" s="402"/>
    </row>
    <row r="7847" spans="10:36" hidden="1" x14ac:dyDescent="0.2">
      <c r="J7847" s="555" t="s">
        <v>987</v>
      </c>
      <c r="T7847" s="402"/>
      <c r="U7847" s="402"/>
      <c r="V7847" s="402"/>
      <c r="AG7847" s="402"/>
      <c r="AH7847" s="402"/>
      <c r="AI7847" s="402"/>
      <c r="AJ7847" s="402"/>
    </row>
    <row r="7848" spans="10:36" hidden="1" x14ac:dyDescent="0.2">
      <c r="J7848" s="555" t="s">
        <v>987</v>
      </c>
      <c r="T7848" s="402"/>
      <c r="U7848" s="402"/>
      <c r="V7848" s="402"/>
      <c r="AG7848" s="402"/>
      <c r="AH7848" s="402"/>
      <c r="AI7848" s="402"/>
      <c r="AJ7848" s="402"/>
    </row>
    <row r="7849" spans="10:36" hidden="1" x14ac:dyDescent="0.2">
      <c r="J7849" s="555" t="s">
        <v>987</v>
      </c>
      <c r="T7849" s="402"/>
      <c r="U7849" s="402"/>
      <c r="V7849" s="402"/>
      <c r="AG7849" s="402"/>
      <c r="AH7849" s="402"/>
      <c r="AI7849" s="402"/>
      <c r="AJ7849" s="402"/>
    </row>
    <row r="7850" spans="10:36" hidden="1" x14ac:dyDescent="0.2">
      <c r="J7850" s="555" t="s">
        <v>987</v>
      </c>
      <c r="T7850" s="402"/>
      <c r="U7850" s="402"/>
      <c r="V7850" s="402"/>
      <c r="AG7850" s="402"/>
      <c r="AH7850" s="402"/>
      <c r="AI7850" s="402"/>
      <c r="AJ7850" s="402"/>
    </row>
    <row r="7851" spans="10:36" hidden="1" x14ac:dyDescent="0.2">
      <c r="J7851" s="555" t="s">
        <v>987</v>
      </c>
      <c r="T7851" s="402"/>
      <c r="U7851" s="402"/>
      <c r="V7851" s="402"/>
      <c r="AG7851" s="402"/>
      <c r="AH7851" s="402"/>
      <c r="AI7851" s="402"/>
      <c r="AJ7851" s="402"/>
    </row>
    <row r="7852" spans="10:36" hidden="1" x14ac:dyDescent="0.2">
      <c r="J7852" s="555" t="s">
        <v>987</v>
      </c>
      <c r="T7852" s="402"/>
      <c r="U7852" s="402"/>
      <c r="V7852" s="402"/>
      <c r="AG7852" s="402"/>
      <c r="AH7852" s="402"/>
      <c r="AI7852" s="402"/>
      <c r="AJ7852" s="402"/>
    </row>
    <row r="7853" spans="10:36" hidden="1" x14ac:dyDescent="0.2">
      <c r="J7853" s="555" t="s">
        <v>987</v>
      </c>
      <c r="T7853" s="402"/>
      <c r="U7853" s="402"/>
      <c r="V7853" s="402"/>
      <c r="AG7853" s="402"/>
      <c r="AH7853" s="402"/>
      <c r="AI7853" s="402"/>
      <c r="AJ7853" s="402"/>
    </row>
    <row r="7854" spans="10:36" hidden="1" x14ac:dyDescent="0.2">
      <c r="J7854" s="555" t="s">
        <v>987</v>
      </c>
      <c r="T7854" s="402"/>
      <c r="U7854" s="402"/>
      <c r="V7854" s="402"/>
      <c r="AG7854" s="402"/>
      <c r="AH7854" s="402"/>
      <c r="AI7854" s="402"/>
      <c r="AJ7854" s="402"/>
    </row>
    <row r="7855" spans="10:36" hidden="1" x14ac:dyDescent="0.2">
      <c r="J7855" s="555" t="s">
        <v>987</v>
      </c>
      <c r="T7855" s="402"/>
      <c r="U7855" s="402"/>
      <c r="V7855" s="402"/>
      <c r="AG7855" s="402"/>
      <c r="AH7855" s="402"/>
      <c r="AI7855" s="402"/>
      <c r="AJ7855" s="402"/>
    </row>
    <row r="7856" spans="10:36" hidden="1" x14ac:dyDescent="0.2">
      <c r="J7856" s="555" t="s">
        <v>987</v>
      </c>
      <c r="T7856" s="402"/>
      <c r="U7856" s="402"/>
      <c r="V7856" s="402"/>
      <c r="AG7856" s="402"/>
      <c r="AH7856" s="402"/>
      <c r="AI7856" s="402"/>
      <c r="AJ7856" s="402"/>
    </row>
    <row r="7857" spans="10:36" hidden="1" x14ac:dyDescent="0.2">
      <c r="J7857" s="555" t="s">
        <v>987</v>
      </c>
      <c r="T7857" s="402"/>
      <c r="U7857" s="402"/>
      <c r="V7857" s="402"/>
      <c r="AG7857" s="402"/>
      <c r="AH7857" s="402"/>
      <c r="AI7857" s="402"/>
      <c r="AJ7857" s="402"/>
    </row>
    <row r="7858" spans="10:36" hidden="1" x14ac:dyDescent="0.2">
      <c r="J7858" s="555" t="s">
        <v>987</v>
      </c>
      <c r="T7858" s="402"/>
      <c r="U7858" s="402"/>
      <c r="V7858" s="402"/>
      <c r="AG7858" s="402"/>
      <c r="AH7858" s="402"/>
      <c r="AI7858" s="402"/>
      <c r="AJ7858" s="402"/>
    </row>
    <row r="7859" spans="10:36" hidden="1" x14ac:dyDescent="0.2">
      <c r="J7859" s="555" t="s">
        <v>987</v>
      </c>
      <c r="T7859" s="402"/>
      <c r="U7859" s="402"/>
      <c r="V7859" s="402"/>
      <c r="AG7859" s="402"/>
      <c r="AH7859" s="402"/>
      <c r="AI7859" s="402"/>
      <c r="AJ7859" s="402"/>
    </row>
    <row r="7860" spans="10:36" hidden="1" x14ac:dyDescent="0.2">
      <c r="J7860" s="555" t="s">
        <v>987</v>
      </c>
      <c r="T7860" s="402"/>
      <c r="U7860" s="402"/>
      <c r="V7860" s="402"/>
      <c r="AG7860" s="402"/>
      <c r="AH7860" s="402"/>
      <c r="AI7860" s="402"/>
      <c r="AJ7860" s="402"/>
    </row>
    <row r="7861" spans="10:36" hidden="1" x14ac:dyDescent="0.2">
      <c r="J7861" s="555" t="s">
        <v>987</v>
      </c>
      <c r="T7861" s="402"/>
      <c r="U7861" s="402"/>
      <c r="V7861" s="402"/>
      <c r="AG7861" s="402"/>
      <c r="AH7861" s="402"/>
      <c r="AI7861" s="402"/>
      <c r="AJ7861" s="402"/>
    </row>
    <row r="7862" spans="10:36" hidden="1" x14ac:dyDescent="0.2">
      <c r="J7862" s="555" t="s">
        <v>987</v>
      </c>
      <c r="T7862" s="402"/>
      <c r="U7862" s="402"/>
      <c r="V7862" s="402"/>
      <c r="AG7862" s="402"/>
      <c r="AH7862" s="402"/>
      <c r="AI7862" s="402"/>
      <c r="AJ7862" s="402"/>
    </row>
    <row r="7863" spans="10:36" hidden="1" x14ac:dyDescent="0.2">
      <c r="J7863" s="555" t="s">
        <v>987</v>
      </c>
      <c r="T7863" s="402"/>
      <c r="U7863" s="402"/>
      <c r="V7863" s="402"/>
      <c r="AG7863" s="402"/>
      <c r="AH7863" s="402"/>
      <c r="AI7863" s="402"/>
      <c r="AJ7863" s="402"/>
    </row>
    <row r="7864" spans="10:36" hidden="1" x14ac:dyDescent="0.2">
      <c r="J7864" s="555" t="s">
        <v>987</v>
      </c>
      <c r="T7864" s="402"/>
      <c r="U7864" s="402"/>
      <c r="V7864" s="402"/>
      <c r="AG7864" s="402"/>
      <c r="AH7864" s="402"/>
      <c r="AI7864" s="402"/>
      <c r="AJ7864" s="402"/>
    </row>
    <row r="7865" spans="10:36" hidden="1" x14ac:dyDescent="0.2">
      <c r="J7865" s="555" t="s">
        <v>987</v>
      </c>
      <c r="T7865" s="402"/>
      <c r="U7865" s="402"/>
      <c r="V7865" s="402"/>
      <c r="AG7865" s="402"/>
      <c r="AH7865" s="402"/>
      <c r="AI7865" s="402"/>
      <c r="AJ7865" s="402"/>
    </row>
    <row r="7866" spans="10:36" hidden="1" x14ac:dyDescent="0.2">
      <c r="J7866" s="555" t="s">
        <v>987</v>
      </c>
      <c r="T7866" s="402"/>
      <c r="U7866" s="402"/>
      <c r="V7866" s="402"/>
      <c r="AG7866" s="402"/>
      <c r="AH7866" s="402"/>
      <c r="AI7866" s="402"/>
      <c r="AJ7866" s="402"/>
    </row>
    <row r="7867" spans="10:36" hidden="1" x14ac:dyDescent="0.2">
      <c r="J7867" s="555" t="s">
        <v>987</v>
      </c>
      <c r="T7867" s="402"/>
      <c r="U7867" s="402"/>
      <c r="V7867" s="402"/>
      <c r="AG7867" s="402"/>
      <c r="AH7867" s="402"/>
      <c r="AI7867" s="402"/>
      <c r="AJ7867" s="402"/>
    </row>
    <row r="7868" spans="10:36" hidden="1" x14ac:dyDescent="0.2">
      <c r="J7868" s="555" t="s">
        <v>987</v>
      </c>
      <c r="T7868" s="402"/>
      <c r="U7868" s="402"/>
      <c r="V7868" s="402"/>
      <c r="AG7868" s="402"/>
      <c r="AH7868" s="402"/>
      <c r="AI7868" s="402"/>
      <c r="AJ7868" s="402"/>
    </row>
    <row r="7869" spans="10:36" hidden="1" x14ac:dyDescent="0.2">
      <c r="J7869" s="555" t="s">
        <v>987</v>
      </c>
      <c r="T7869" s="402"/>
      <c r="U7869" s="402"/>
      <c r="V7869" s="402"/>
      <c r="AG7869" s="402"/>
      <c r="AH7869" s="402"/>
      <c r="AI7869" s="402"/>
      <c r="AJ7869" s="402"/>
    </row>
    <row r="7870" spans="10:36" hidden="1" x14ac:dyDescent="0.2">
      <c r="J7870" s="555" t="s">
        <v>987</v>
      </c>
      <c r="T7870" s="402"/>
      <c r="U7870" s="402"/>
      <c r="V7870" s="402"/>
      <c r="AG7870" s="402"/>
      <c r="AH7870" s="402"/>
      <c r="AI7870" s="402"/>
      <c r="AJ7870" s="402"/>
    </row>
    <row r="7871" spans="10:36" hidden="1" x14ac:dyDescent="0.2">
      <c r="J7871" s="555" t="s">
        <v>987</v>
      </c>
      <c r="T7871" s="402"/>
      <c r="U7871" s="402"/>
      <c r="V7871" s="402"/>
      <c r="AG7871" s="402"/>
      <c r="AH7871" s="402"/>
      <c r="AI7871" s="402"/>
      <c r="AJ7871" s="402"/>
    </row>
    <row r="7872" spans="10:36" hidden="1" x14ac:dyDescent="0.2">
      <c r="J7872" s="555" t="s">
        <v>987</v>
      </c>
      <c r="T7872" s="402"/>
      <c r="U7872" s="402"/>
      <c r="V7872" s="402"/>
      <c r="AG7872" s="402"/>
      <c r="AH7872" s="402"/>
      <c r="AI7872" s="402"/>
      <c r="AJ7872" s="402"/>
    </row>
    <row r="7873" spans="10:36" hidden="1" x14ac:dyDescent="0.2">
      <c r="J7873" s="555" t="s">
        <v>987</v>
      </c>
      <c r="T7873" s="402"/>
      <c r="U7873" s="402"/>
      <c r="V7873" s="402"/>
      <c r="AG7873" s="402"/>
      <c r="AH7873" s="402"/>
      <c r="AI7873" s="402"/>
      <c r="AJ7873" s="402"/>
    </row>
    <row r="7874" spans="10:36" hidden="1" x14ac:dyDescent="0.2">
      <c r="J7874" s="555" t="s">
        <v>987</v>
      </c>
      <c r="T7874" s="402"/>
      <c r="U7874" s="402"/>
      <c r="V7874" s="402"/>
      <c r="AG7874" s="402"/>
      <c r="AH7874" s="402"/>
      <c r="AI7874" s="402"/>
      <c r="AJ7874" s="402"/>
    </row>
    <row r="7875" spans="10:36" hidden="1" x14ac:dyDescent="0.2">
      <c r="J7875" s="555" t="s">
        <v>987</v>
      </c>
      <c r="T7875" s="402"/>
      <c r="U7875" s="402"/>
      <c r="V7875" s="402"/>
      <c r="AG7875" s="402"/>
      <c r="AH7875" s="402"/>
      <c r="AI7875" s="402"/>
      <c r="AJ7875" s="402"/>
    </row>
    <row r="7876" spans="10:36" hidden="1" x14ac:dyDescent="0.2">
      <c r="J7876" s="555" t="s">
        <v>987</v>
      </c>
      <c r="T7876" s="402"/>
      <c r="U7876" s="402"/>
      <c r="V7876" s="402"/>
      <c r="AG7876" s="402"/>
      <c r="AH7876" s="402"/>
      <c r="AI7876" s="402"/>
      <c r="AJ7876" s="402"/>
    </row>
    <row r="7877" spans="10:36" hidden="1" x14ac:dyDescent="0.2">
      <c r="J7877" s="555" t="s">
        <v>987</v>
      </c>
      <c r="T7877" s="402"/>
      <c r="U7877" s="402"/>
      <c r="V7877" s="402"/>
      <c r="AG7877" s="402"/>
      <c r="AH7877" s="402"/>
      <c r="AI7877" s="402"/>
      <c r="AJ7877" s="402"/>
    </row>
    <row r="7878" spans="10:36" hidden="1" x14ac:dyDescent="0.2">
      <c r="J7878" s="555" t="s">
        <v>987</v>
      </c>
      <c r="T7878" s="402"/>
      <c r="U7878" s="402"/>
      <c r="V7878" s="402"/>
      <c r="AG7878" s="402"/>
      <c r="AH7878" s="402"/>
      <c r="AI7878" s="402"/>
      <c r="AJ7878" s="402"/>
    </row>
    <row r="7879" spans="10:36" hidden="1" x14ac:dyDescent="0.2">
      <c r="J7879" s="555" t="s">
        <v>987</v>
      </c>
      <c r="T7879" s="402"/>
      <c r="U7879" s="402"/>
      <c r="V7879" s="402"/>
      <c r="AG7879" s="402"/>
      <c r="AH7879" s="402"/>
      <c r="AI7879" s="402"/>
      <c r="AJ7879" s="402"/>
    </row>
    <row r="7880" spans="10:36" hidden="1" x14ac:dyDescent="0.2">
      <c r="J7880" s="555" t="s">
        <v>987</v>
      </c>
      <c r="T7880" s="402"/>
      <c r="U7880" s="402"/>
      <c r="V7880" s="402"/>
      <c r="AG7880" s="402"/>
      <c r="AH7880" s="402"/>
      <c r="AI7880" s="402"/>
      <c r="AJ7880" s="402"/>
    </row>
    <row r="7881" spans="10:36" hidden="1" x14ac:dyDescent="0.2">
      <c r="J7881" s="555" t="s">
        <v>987</v>
      </c>
      <c r="T7881" s="402"/>
      <c r="U7881" s="402"/>
      <c r="V7881" s="402"/>
      <c r="AG7881" s="402"/>
      <c r="AH7881" s="402"/>
      <c r="AI7881" s="402"/>
      <c r="AJ7881" s="402"/>
    </row>
    <row r="7882" spans="10:36" hidden="1" x14ac:dyDescent="0.2">
      <c r="J7882" s="555" t="s">
        <v>987</v>
      </c>
      <c r="T7882" s="402"/>
      <c r="U7882" s="402"/>
      <c r="V7882" s="402"/>
      <c r="AG7882" s="402"/>
      <c r="AH7882" s="402"/>
      <c r="AI7882" s="402"/>
      <c r="AJ7882" s="402"/>
    </row>
    <row r="7883" spans="10:36" hidden="1" x14ac:dyDescent="0.2">
      <c r="J7883" s="555" t="s">
        <v>987</v>
      </c>
      <c r="T7883" s="402"/>
      <c r="U7883" s="402"/>
      <c r="V7883" s="402"/>
      <c r="AG7883" s="402"/>
      <c r="AH7883" s="402"/>
      <c r="AI7883" s="402"/>
      <c r="AJ7883" s="402"/>
    </row>
    <row r="7884" spans="10:36" hidden="1" x14ac:dyDescent="0.2">
      <c r="J7884" s="555" t="s">
        <v>987</v>
      </c>
      <c r="T7884" s="402"/>
      <c r="U7884" s="402"/>
      <c r="V7884" s="402"/>
      <c r="AG7884" s="402"/>
      <c r="AH7884" s="402"/>
      <c r="AI7884" s="402"/>
      <c r="AJ7884" s="402"/>
    </row>
    <row r="7885" spans="10:36" hidden="1" x14ac:dyDescent="0.2">
      <c r="J7885" s="555" t="s">
        <v>987</v>
      </c>
      <c r="T7885" s="402"/>
      <c r="U7885" s="402"/>
      <c r="V7885" s="402"/>
      <c r="AG7885" s="402"/>
      <c r="AH7885" s="402"/>
      <c r="AI7885" s="402"/>
      <c r="AJ7885" s="402"/>
    </row>
    <row r="7886" spans="10:36" hidden="1" x14ac:dyDescent="0.2">
      <c r="J7886" s="555" t="s">
        <v>987</v>
      </c>
      <c r="T7886" s="402"/>
      <c r="U7886" s="402"/>
      <c r="V7886" s="402"/>
      <c r="AG7886" s="402"/>
      <c r="AH7886" s="402"/>
      <c r="AI7886" s="402"/>
      <c r="AJ7886" s="402"/>
    </row>
    <row r="7887" spans="10:36" hidden="1" x14ac:dyDescent="0.2">
      <c r="J7887" s="555" t="s">
        <v>987</v>
      </c>
      <c r="T7887" s="402"/>
      <c r="U7887" s="402"/>
      <c r="V7887" s="402"/>
      <c r="AG7887" s="402"/>
      <c r="AH7887" s="402"/>
      <c r="AI7887" s="402"/>
      <c r="AJ7887" s="402"/>
    </row>
    <row r="7888" spans="10:36" hidden="1" x14ac:dyDescent="0.2">
      <c r="J7888" s="555" t="s">
        <v>987</v>
      </c>
      <c r="T7888" s="402"/>
      <c r="U7888" s="402"/>
      <c r="V7888" s="402"/>
      <c r="AG7888" s="402"/>
      <c r="AH7888" s="402"/>
      <c r="AI7888" s="402"/>
      <c r="AJ7888" s="402"/>
    </row>
    <row r="7889" spans="10:36" hidden="1" x14ac:dyDescent="0.2">
      <c r="J7889" s="555" t="s">
        <v>987</v>
      </c>
      <c r="T7889" s="402"/>
      <c r="U7889" s="402"/>
      <c r="V7889" s="402"/>
      <c r="AG7889" s="402"/>
      <c r="AH7889" s="402"/>
      <c r="AI7889" s="402"/>
      <c r="AJ7889" s="402"/>
    </row>
    <row r="7890" spans="10:36" hidden="1" x14ac:dyDescent="0.2">
      <c r="J7890" s="555" t="s">
        <v>987</v>
      </c>
      <c r="T7890" s="402"/>
      <c r="U7890" s="402"/>
      <c r="V7890" s="402"/>
      <c r="AG7890" s="402"/>
      <c r="AH7890" s="402"/>
      <c r="AI7890" s="402"/>
      <c r="AJ7890" s="402"/>
    </row>
    <row r="7891" spans="10:36" hidden="1" x14ac:dyDescent="0.2">
      <c r="J7891" s="555" t="s">
        <v>987</v>
      </c>
      <c r="T7891" s="402"/>
      <c r="U7891" s="402"/>
      <c r="V7891" s="402"/>
      <c r="AG7891" s="402"/>
      <c r="AH7891" s="402"/>
      <c r="AI7891" s="402"/>
      <c r="AJ7891" s="402"/>
    </row>
    <row r="7892" spans="10:36" hidden="1" x14ac:dyDescent="0.2">
      <c r="J7892" s="555" t="s">
        <v>987</v>
      </c>
      <c r="T7892" s="402"/>
      <c r="U7892" s="402"/>
      <c r="V7892" s="402"/>
      <c r="AG7892" s="402"/>
      <c r="AH7892" s="402"/>
      <c r="AI7892" s="402"/>
      <c r="AJ7892" s="402"/>
    </row>
    <row r="7893" spans="10:36" hidden="1" x14ac:dyDescent="0.2">
      <c r="J7893" s="555" t="s">
        <v>987</v>
      </c>
      <c r="T7893" s="402"/>
      <c r="U7893" s="402"/>
      <c r="V7893" s="402"/>
      <c r="AG7893" s="402"/>
      <c r="AH7893" s="402"/>
      <c r="AI7893" s="402"/>
      <c r="AJ7893" s="402"/>
    </row>
    <row r="7894" spans="10:36" hidden="1" x14ac:dyDescent="0.2">
      <c r="J7894" s="555" t="s">
        <v>987</v>
      </c>
      <c r="T7894" s="402"/>
      <c r="U7894" s="402"/>
      <c r="V7894" s="402"/>
      <c r="AG7894" s="402"/>
      <c r="AH7894" s="402"/>
      <c r="AI7894" s="402"/>
      <c r="AJ7894" s="402"/>
    </row>
    <row r="7895" spans="10:36" hidden="1" x14ac:dyDescent="0.2">
      <c r="J7895" s="555" t="s">
        <v>987</v>
      </c>
      <c r="T7895" s="402"/>
      <c r="U7895" s="402"/>
      <c r="V7895" s="402"/>
      <c r="AG7895" s="402"/>
      <c r="AH7895" s="402"/>
      <c r="AI7895" s="402"/>
      <c r="AJ7895" s="402"/>
    </row>
    <row r="7896" spans="10:36" hidden="1" x14ac:dyDescent="0.2">
      <c r="J7896" s="555" t="s">
        <v>987</v>
      </c>
      <c r="T7896" s="402"/>
      <c r="U7896" s="402"/>
      <c r="V7896" s="402"/>
      <c r="AG7896" s="402"/>
      <c r="AH7896" s="402"/>
      <c r="AI7896" s="402"/>
      <c r="AJ7896" s="402"/>
    </row>
    <row r="7897" spans="10:36" hidden="1" x14ac:dyDescent="0.2">
      <c r="J7897" s="555" t="s">
        <v>987</v>
      </c>
      <c r="T7897" s="402"/>
      <c r="U7897" s="402"/>
      <c r="V7897" s="402"/>
      <c r="AG7897" s="402"/>
      <c r="AH7897" s="402"/>
      <c r="AI7897" s="402"/>
      <c r="AJ7897" s="402"/>
    </row>
    <row r="7898" spans="10:36" hidden="1" x14ac:dyDescent="0.2">
      <c r="J7898" s="555" t="s">
        <v>987</v>
      </c>
      <c r="T7898" s="402"/>
      <c r="U7898" s="402"/>
      <c r="V7898" s="402"/>
      <c r="AG7898" s="402"/>
      <c r="AH7898" s="402"/>
      <c r="AI7898" s="402"/>
      <c r="AJ7898" s="402"/>
    </row>
    <row r="7899" spans="10:36" hidden="1" x14ac:dyDescent="0.2">
      <c r="J7899" s="555" t="s">
        <v>987</v>
      </c>
      <c r="T7899" s="402"/>
      <c r="U7899" s="402"/>
      <c r="V7899" s="402"/>
      <c r="AG7899" s="402"/>
      <c r="AH7899" s="402"/>
      <c r="AI7899" s="402"/>
      <c r="AJ7899" s="402"/>
    </row>
    <row r="7900" spans="10:36" hidden="1" x14ac:dyDescent="0.2">
      <c r="J7900" s="555" t="s">
        <v>987</v>
      </c>
      <c r="T7900" s="402"/>
      <c r="U7900" s="402"/>
      <c r="V7900" s="402"/>
      <c r="AG7900" s="402"/>
      <c r="AH7900" s="402"/>
      <c r="AI7900" s="402"/>
      <c r="AJ7900" s="402"/>
    </row>
    <row r="7901" spans="10:36" hidden="1" x14ac:dyDescent="0.2">
      <c r="J7901" s="555" t="s">
        <v>987</v>
      </c>
      <c r="T7901" s="402"/>
      <c r="U7901" s="402"/>
      <c r="V7901" s="402"/>
      <c r="AG7901" s="402"/>
      <c r="AH7901" s="402"/>
      <c r="AI7901" s="402"/>
      <c r="AJ7901" s="402"/>
    </row>
    <row r="7902" spans="10:36" hidden="1" x14ac:dyDescent="0.2">
      <c r="J7902" s="555" t="s">
        <v>987</v>
      </c>
      <c r="T7902" s="402"/>
      <c r="U7902" s="402"/>
      <c r="V7902" s="402"/>
      <c r="AG7902" s="402"/>
      <c r="AH7902" s="402"/>
      <c r="AI7902" s="402"/>
      <c r="AJ7902" s="402"/>
    </row>
    <row r="7903" spans="10:36" hidden="1" x14ac:dyDescent="0.2">
      <c r="J7903" s="555" t="s">
        <v>987</v>
      </c>
      <c r="T7903" s="402"/>
      <c r="U7903" s="402"/>
      <c r="V7903" s="402"/>
      <c r="AG7903" s="402"/>
      <c r="AH7903" s="402"/>
      <c r="AI7903" s="402"/>
      <c r="AJ7903" s="402"/>
    </row>
    <row r="7904" spans="10:36" hidden="1" x14ac:dyDescent="0.2">
      <c r="J7904" s="555" t="s">
        <v>987</v>
      </c>
      <c r="T7904" s="402"/>
      <c r="U7904" s="402"/>
      <c r="V7904" s="402"/>
      <c r="AG7904" s="402"/>
      <c r="AH7904" s="402"/>
      <c r="AI7904" s="402"/>
      <c r="AJ7904" s="402"/>
    </row>
    <row r="7905" spans="10:36" hidden="1" x14ac:dyDescent="0.2">
      <c r="J7905" s="555" t="s">
        <v>987</v>
      </c>
      <c r="T7905" s="402"/>
      <c r="U7905" s="402"/>
      <c r="V7905" s="402"/>
      <c r="AG7905" s="402"/>
      <c r="AH7905" s="402"/>
      <c r="AI7905" s="402"/>
      <c r="AJ7905" s="402"/>
    </row>
    <row r="7906" spans="10:36" hidden="1" x14ac:dyDescent="0.2">
      <c r="J7906" s="555" t="s">
        <v>987</v>
      </c>
      <c r="T7906" s="402"/>
      <c r="U7906" s="402"/>
      <c r="V7906" s="402"/>
      <c r="AG7906" s="402"/>
      <c r="AH7906" s="402"/>
      <c r="AI7906" s="402"/>
      <c r="AJ7906" s="402"/>
    </row>
    <row r="7907" spans="10:36" hidden="1" x14ac:dyDescent="0.2">
      <c r="J7907" s="555" t="s">
        <v>987</v>
      </c>
      <c r="T7907" s="402"/>
      <c r="U7907" s="402"/>
      <c r="V7907" s="402"/>
      <c r="AG7907" s="402"/>
      <c r="AH7907" s="402"/>
      <c r="AI7907" s="402"/>
      <c r="AJ7907" s="402"/>
    </row>
    <row r="7908" spans="10:36" hidden="1" x14ac:dyDescent="0.2">
      <c r="J7908" s="555" t="s">
        <v>987</v>
      </c>
      <c r="T7908" s="402"/>
      <c r="U7908" s="402"/>
      <c r="V7908" s="402"/>
      <c r="AG7908" s="402"/>
      <c r="AH7908" s="402"/>
      <c r="AI7908" s="402"/>
      <c r="AJ7908" s="402"/>
    </row>
    <row r="7909" spans="10:36" hidden="1" x14ac:dyDescent="0.2">
      <c r="J7909" s="555" t="s">
        <v>987</v>
      </c>
      <c r="T7909" s="402"/>
      <c r="U7909" s="402"/>
      <c r="V7909" s="402"/>
      <c r="AG7909" s="402"/>
      <c r="AH7909" s="402"/>
      <c r="AI7909" s="402"/>
      <c r="AJ7909" s="402"/>
    </row>
    <row r="7910" spans="10:36" hidden="1" x14ac:dyDescent="0.2">
      <c r="J7910" s="555" t="s">
        <v>987</v>
      </c>
      <c r="T7910" s="402"/>
      <c r="U7910" s="402"/>
      <c r="V7910" s="402"/>
      <c r="AG7910" s="402"/>
      <c r="AH7910" s="402"/>
      <c r="AI7910" s="402"/>
      <c r="AJ7910" s="402"/>
    </row>
    <row r="7911" spans="10:36" hidden="1" x14ac:dyDescent="0.2">
      <c r="J7911" s="555" t="s">
        <v>987</v>
      </c>
      <c r="T7911" s="402"/>
      <c r="U7911" s="402"/>
      <c r="V7911" s="402"/>
      <c r="AG7911" s="402"/>
      <c r="AH7911" s="402"/>
      <c r="AI7911" s="402"/>
      <c r="AJ7911" s="402"/>
    </row>
    <row r="7912" spans="10:36" hidden="1" x14ac:dyDescent="0.2">
      <c r="J7912" s="555" t="s">
        <v>987</v>
      </c>
      <c r="T7912" s="402"/>
      <c r="U7912" s="402"/>
      <c r="V7912" s="402"/>
      <c r="AG7912" s="402"/>
      <c r="AH7912" s="402"/>
      <c r="AI7912" s="402"/>
      <c r="AJ7912" s="402"/>
    </row>
    <row r="7913" spans="10:36" hidden="1" x14ac:dyDescent="0.2">
      <c r="J7913" s="555" t="s">
        <v>987</v>
      </c>
      <c r="T7913" s="402"/>
      <c r="U7913" s="402"/>
      <c r="V7913" s="402"/>
      <c r="AG7913" s="402"/>
      <c r="AH7913" s="402"/>
      <c r="AI7913" s="402"/>
      <c r="AJ7913" s="402"/>
    </row>
    <row r="7914" spans="10:36" hidden="1" x14ac:dyDescent="0.2">
      <c r="J7914" s="555" t="s">
        <v>987</v>
      </c>
      <c r="T7914" s="402"/>
      <c r="U7914" s="402"/>
      <c r="V7914" s="402"/>
      <c r="AG7914" s="402"/>
      <c r="AH7914" s="402"/>
      <c r="AI7914" s="402"/>
      <c r="AJ7914" s="402"/>
    </row>
    <row r="7915" spans="10:36" hidden="1" x14ac:dyDescent="0.2">
      <c r="J7915" s="555" t="s">
        <v>987</v>
      </c>
      <c r="T7915" s="402"/>
      <c r="U7915" s="402"/>
      <c r="V7915" s="402"/>
      <c r="AG7915" s="402"/>
      <c r="AH7915" s="402"/>
      <c r="AI7915" s="402"/>
      <c r="AJ7915" s="402"/>
    </row>
    <row r="7916" spans="10:36" hidden="1" x14ac:dyDescent="0.2">
      <c r="J7916" s="555" t="s">
        <v>987</v>
      </c>
      <c r="T7916" s="402"/>
      <c r="U7916" s="402"/>
      <c r="V7916" s="402"/>
      <c r="AG7916" s="402"/>
      <c r="AH7916" s="402"/>
      <c r="AI7916" s="402"/>
      <c r="AJ7916" s="402"/>
    </row>
    <row r="7917" spans="10:36" hidden="1" x14ac:dyDescent="0.2">
      <c r="J7917" s="555" t="s">
        <v>987</v>
      </c>
      <c r="T7917" s="402"/>
      <c r="U7917" s="402"/>
      <c r="V7917" s="402"/>
      <c r="AG7917" s="402"/>
      <c r="AH7917" s="402"/>
      <c r="AI7917" s="402"/>
      <c r="AJ7917" s="402"/>
    </row>
    <row r="7918" spans="10:36" hidden="1" x14ac:dyDescent="0.2">
      <c r="J7918" s="555" t="s">
        <v>987</v>
      </c>
      <c r="T7918" s="402"/>
      <c r="U7918" s="402"/>
      <c r="V7918" s="402"/>
      <c r="AG7918" s="402"/>
      <c r="AH7918" s="402"/>
      <c r="AI7918" s="402"/>
      <c r="AJ7918" s="402"/>
    </row>
    <row r="7919" spans="10:36" hidden="1" x14ac:dyDescent="0.2">
      <c r="J7919" s="555" t="s">
        <v>987</v>
      </c>
      <c r="T7919" s="402"/>
      <c r="U7919" s="402"/>
      <c r="V7919" s="402"/>
      <c r="AG7919" s="402"/>
      <c r="AH7919" s="402"/>
      <c r="AI7919" s="402"/>
      <c r="AJ7919" s="402"/>
    </row>
    <row r="7920" spans="10:36" hidden="1" x14ac:dyDescent="0.2">
      <c r="J7920" s="555" t="s">
        <v>987</v>
      </c>
      <c r="T7920" s="402"/>
      <c r="U7920" s="402"/>
      <c r="V7920" s="402"/>
      <c r="AG7920" s="402"/>
      <c r="AH7920" s="402"/>
      <c r="AI7920" s="402"/>
      <c r="AJ7920" s="402"/>
    </row>
    <row r="7921" spans="10:36" hidden="1" x14ac:dyDescent="0.2">
      <c r="J7921" s="555" t="s">
        <v>987</v>
      </c>
      <c r="T7921" s="402"/>
      <c r="U7921" s="402"/>
      <c r="V7921" s="402"/>
      <c r="AG7921" s="402"/>
      <c r="AH7921" s="402"/>
      <c r="AI7921" s="402"/>
      <c r="AJ7921" s="402"/>
    </row>
    <row r="7922" spans="10:36" hidden="1" x14ac:dyDescent="0.2">
      <c r="J7922" s="555" t="s">
        <v>987</v>
      </c>
      <c r="T7922" s="402"/>
      <c r="U7922" s="402"/>
      <c r="V7922" s="402"/>
      <c r="AG7922" s="402"/>
      <c r="AH7922" s="402"/>
      <c r="AI7922" s="402"/>
      <c r="AJ7922" s="402"/>
    </row>
    <row r="7923" spans="10:36" hidden="1" x14ac:dyDescent="0.2">
      <c r="J7923" s="555" t="s">
        <v>987</v>
      </c>
      <c r="T7923" s="402"/>
      <c r="U7923" s="402"/>
      <c r="V7923" s="402"/>
      <c r="AG7923" s="402"/>
      <c r="AH7923" s="402"/>
      <c r="AI7923" s="402"/>
      <c r="AJ7923" s="402"/>
    </row>
    <row r="7924" spans="10:36" hidden="1" x14ac:dyDescent="0.2">
      <c r="J7924" s="555" t="s">
        <v>987</v>
      </c>
      <c r="T7924" s="402"/>
      <c r="U7924" s="402"/>
      <c r="V7924" s="402"/>
      <c r="AG7924" s="402"/>
      <c r="AH7924" s="402"/>
      <c r="AI7924" s="402"/>
      <c r="AJ7924" s="402"/>
    </row>
    <row r="7925" spans="10:36" hidden="1" x14ac:dyDescent="0.2">
      <c r="J7925" s="555" t="s">
        <v>987</v>
      </c>
      <c r="T7925" s="402"/>
      <c r="U7925" s="402"/>
      <c r="V7925" s="402"/>
      <c r="AG7925" s="402"/>
      <c r="AH7925" s="402"/>
      <c r="AI7925" s="402"/>
      <c r="AJ7925" s="402"/>
    </row>
    <row r="7926" spans="10:36" hidden="1" x14ac:dyDescent="0.2">
      <c r="J7926" s="555" t="s">
        <v>987</v>
      </c>
      <c r="T7926" s="402"/>
      <c r="U7926" s="402"/>
      <c r="V7926" s="402"/>
      <c r="AG7926" s="402"/>
      <c r="AH7926" s="402"/>
      <c r="AI7926" s="402"/>
      <c r="AJ7926" s="402"/>
    </row>
    <row r="7927" spans="10:36" hidden="1" x14ac:dyDescent="0.2">
      <c r="J7927" s="555" t="s">
        <v>987</v>
      </c>
      <c r="T7927" s="402"/>
      <c r="U7927" s="402"/>
      <c r="V7927" s="402"/>
      <c r="AG7927" s="402"/>
      <c r="AH7927" s="402"/>
      <c r="AI7927" s="402"/>
      <c r="AJ7927" s="402"/>
    </row>
    <row r="7928" spans="10:36" hidden="1" x14ac:dyDescent="0.2">
      <c r="J7928" s="555" t="s">
        <v>987</v>
      </c>
      <c r="T7928" s="402"/>
      <c r="U7928" s="402"/>
      <c r="V7928" s="402"/>
      <c r="AG7928" s="402"/>
      <c r="AH7928" s="402"/>
      <c r="AI7928" s="402"/>
      <c r="AJ7928" s="402"/>
    </row>
    <row r="7929" spans="10:36" hidden="1" x14ac:dyDescent="0.2">
      <c r="J7929" s="555" t="s">
        <v>987</v>
      </c>
      <c r="T7929" s="402"/>
      <c r="U7929" s="402"/>
      <c r="V7929" s="402"/>
      <c r="AG7929" s="402"/>
      <c r="AH7929" s="402"/>
      <c r="AI7929" s="402"/>
      <c r="AJ7929" s="402"/>
    </row>
    <row r="7930" spans="10:36" hidden="1" x14ac:dyDescent="0.2">
      <c r="J7930" s="555" t="s">
        <v>987</v>
      </c>
      <c r="T7930" s="402"/>
      <c r="U7930" s="402"/>
      <c r="V7930" s="402"/>
      <c r="AG7930" s="402"/>
      <c r="AH7930" s="402"/>
      <c r="AI7930" s="402"/>
      <c r="AJ7930" s="402"/>
    </row>
    <row r="7931" spans="10:36" hidden="1" x14ac:dyDescent="0.2">
      <c r="J7931" s="555" t="s">
        <v>987</v>
      </c>
      <c r="T7931" s="402"/>
      <c r="U7931" s="402"/>
      <c r="V7931" s="402"/>
      <c r="AG7931" s="402"/>
      <c r="AH7931" s="402"/>
      <c r="AI7931" s="402"/>
      <c r="AJ7931" s="402"/>
    </row>
    <row r="7932" spans="10:36" hidden="1" x14ac:dyDescent="0.2">
      <c r="J7932" s="555" t="s">
        <v>987</v>
      </c>
      <c r="T7932" s="402"/>
      <c r="U7932" s="402"/>
      <c r="V7932" s="402"/>
      <c r="AG7932" s="402"/>
      <c r="AH7932" s="402"/>
      <c r="AI7932" s="402"/>
      <c r="AJ7932" s="402"/>
    </row>
    <row r="7933" spans="10:36" hidden="1" x14ac:dyDescent="0.2">
      <c r="J7933" s="555" t="s">
        <v>987</v>
      </c>
      <c r="T7933" s="402"/>
      <c r="U7933" s="402"/>
      <c r="V7933" s="402"/>
      <c r="AG7933" s="402"/>
      <c r="AH7933" s="402"/>
      <c r="AI7933" s="402"/>
      <c r="AJ7933" s="402"/>
    </row>
    <row r="7934" spans="10:36" hidden="1" x14ac:dyDescent="0.2">
      <c r="J7934" s="555" t="s">
        <v>987</v>
      </c>
      <c r="T7934" s="402"/>
      <c r="U7934" s="402"/>
      <c r="V7934" s="402"/>
      <c r="AG7934" s="402"/>
      <c r="AH7934" s="402"/>
      <c r="AI7934" s="402"/>
      <c r="AJ7934" s="402"/>
    </row>
    <row r="7935" spans="10:36" hidden="1" x14ac:dyDescent="0.2">
      <c r="J7935" s="555" t="s">
        <v>987</v>
      </c>
      <c r="T7935" s="402"/>
      <c r="U7935" s="402"/>
      <c r="V7935" s="402"/>
      <c r="AG7935" s="402"/>
      <c r="AH7935" s="402"/>
      <c r="AI7935" s="402"/>
      <c r="AJ7935" s="402"/>
    </row>
    <row r="7936" spans="10:36" hidden="1" x14ac:dyDescent="0.2">
      <c r="J7936" s="555" t="s">
        <v>987</v>
      </c>
      <c r="T7936" s="402"/>
      <c r="U7936" s="402"/>
      <c r="V7936" s="402"/>
      <c r="AG7936" s="402"/>
      <c r="AH7936" s="402"/>
      <c r="AI7936" s="402"/>
      <c r="AJ7936" s="402"/>
    </row>
    <row r="7937" spans="10:36" hidden="1" x14ac:dyDescent="0.2">
      <c r="J7937" s="555" t="s">
        <v>987</v>
      </c>
      <c r="T7937" s="402"/>
      <c r="U7937" s="402"/>
      <c r="V7937" s="402"/>
      <c r="AG7937" s="402"/>
      <c r="AH7937" s="402"/>
      <c r="AI7937" s="402"/>
      <c r="AJ7937" s="402"/>
    </row>
    <row r="7938" spans="10:36" hidden="1" x14ac:dyDescent="0.2">
      <c r="J7938" s="555" t="s">
        <v>987</v>
      </c>
      <c r="T7938" s="402"/>
      <c r="U7938" s="402"/>
      <c r="V7938" s="402"/>
      <c r="AG7938" s="402"/>
      <c r="AH7938" s="402"/>
      <c r="AI7938" s="402"/>
      <c r="AJ7938" s="402"/>
    </row>
    <row r="7939" spans="10:36" hidden="1" x14ac:dyDescent="0.2">
      <c r="J7939" s="555" t="s">
        <v>987</v>
      </c>
      <c r="T7939" s="402"/>
      <c r="U7939" s="402"/>
      <c r="V7939" s="402"/>
      <c r="AG7939" s="402"/>
      <c r="AH7939" s="402"/>
      <c r="AI7939" s="402"/>
      <c r="AJ7939" s="402"/>
    </row>
    <row r="7940" spans="10:36" hidden="1" x14ac:dyDescent="0.2">
      <c r="J7940" s="555" t="s">
        <v>987</v>
      </c>
      <c r="T7940" s="402"/>
      <c r="U7940" s="402"/>
      <c r="V7940" s="402"/>
      <c r="AG7940" s="402"/>
      <c r="AH7940" s="402"/>
      <c r="AI7940" s="402"/>
      <c r="AJ7940" s="402"/>
    </row>
    <row r="7941" spans="10:36" hidden="1" x14ac:dyDescent="0.2">
      <c r="J7941" s="555" t="s">
        <v>987</v>
      </c>
      <c r="T7941" s="402"/>
      <c r="U7941" s="402"/>
      <c r="V7941" s="402"/>
      <c r="AG7941" s="402"/>
      <c r="AH7941" s="402"/>
      <c r="AI7941" s="402"/>
      <c r="AJ7941" s="402"/>
    </row>
    <row r="7942" spans="10:36" hidden="1" x14ac:dyDescent="0.2">
      <c r="J7942" s="555" t="s">
        <v>987</v>
      </c>
      <c r="T7942" s="402"/>
      <c r="U7942" s="402"/>
      <c r="V7942" s="402"/>
      <c r="AG7942" s="402"/>
      <c r="AH7942" s="402"/>
      <c r="AI7942" s="402"/>
      <c r="AJ7942" s="402"/>
    </row>
    <row r="7943" spans="10:36" hidden="1" x14ac:dyDescent="0.2">
      <c r="J7943" s="555" t="s">
        <v>987</v>
      </c>
      <c r="T7943" s="402"/>
      <c r="U7943" s="402"/>
      <c r="V7943" s="402"/>
      <c r="AG7943" s="402"/>
      <c r="AH7943" s="402"/>
      <c r="AI7943" s="402"/>
      <c r="AJ7943" s="402"/>
    </row>
    <row r="7944" spans="10:36" hidden="1" x14ac:dyDescent="0.2">
      <c r="J7944" s="555" t="s">
        <v>987</v>
      </c>
      <c r="T7944" s="402"/>
      <c r="U7944" s="402"/>
      <c r="V7944" s="402"/>
      <c r="AG7944" s="402"/>
      <c r="AH7944" s="402"/>
      <c r="AI7944" s="402"/>
      <c r="AJ7944" s="402"/>
    </row>
    <row r="7945" spans="10:36" hidden="1" x14ac:dyDescent="0.2">
      <c r="J7945" s="555" t="s">
        <v>987</v>
      </c>
      <c r="T7945" s="402"/>
      <c r="U7945" s="402"/>
      <c r="V7945" s="402"/>
      <c r="AG7945" s="402"/>
      <c r="AH7945" s="402"/>
      <c r="AI7945" s="402"/>
      <c r="AJ7945" s="402"/>
    </row>
    <row r="7946" spans="10:36" hidden="1" x14ac:dyDescent="0.2">
      <c r="J7946" s="555" t="s">
        <v>987</v>
      </c>
      <c r="T7946" s="402"/>
      <c r="U7946" s="402"/>
      <c r="V7946" s="402"/>
      <c r="AG7946" s="402"/>
      <c r="AH7946" s="402"/>
      <c r="AI7946" s="402"/>
      <c r="AJ7946" s="402"/>
    </row>
    <row r="7947" spans="10:36" hidden="1" x14ac:dyDescent="0.2">
      <c r="J7947" s="555" t="s">
        <v>987</v>
      </c>
      <c r="T7947" s="402"/>
      <c r="U7947" s="402"/>
      <c r="V7947" s="402"/>
      <c r="AG7947" s="402"/>
      <c r="AH7947" s="402"/>
      <c r="AI7947" s="402"/>
      <c r="AJ7947" s="402"/>
    </row>
    <row r="7948" spans="10:36" hidden="1" x14ac:dyDescent="0.2">
      <c r="J7948" s="555" t="s">
        <v>987</v>
      </c>
      <c r="T7948" s="402"/>
      <c r="U7948" s="402"/>
      <c r="V7948" s="402"/>
      <c r="AG7948" s="402"/>
      <c r="AH7948" s="402"/>
      <c r="AI7948" s="402"/>
      <c r="AJ7948" s="402"/>
    </row>
    <row r="7949" spans="10:36" hidden="1" x14ac:dyDescent="0.2">
      <c r="J7949" s="555" t="s">
        <v>987</v>
      </c>
      <c r="T7949" s="402"/>
      <c r="U7949" s="402"/>
      <c r="V7949" s="402"/>
      <c r="AG7949" s="402"/>
      <c r="AH7949" s="402"/>
      <c r="AI7949" s="402"/>
      <c r="AJ7949" s="402"/>
    </row>
    <row r="7950" spans="10:36" hidden="1" x14ac:dyDescent="0.2">
      <c r="J7950" s="555" t="s">
        <v>987</v>
      </c>
      <c r="T7950" s="402"/>
      <c r="U7950" s="402"/>
      <c r="V7950" s="402"/>
      <c r="AG7950" s="402"/>
      <c r="AH7950" s="402"/>
      <c r="AI7950" s="402"/>
      <c r="AJ7950" s="402"/>
    </row>
    <row r="7951" spans="10:36" hidden="1" x14ac:dyDescent="0.2">
      <c r="J7951" s="555" t="s">
        <v>987</v>
      </c>
      <c r="T7951" s="402"/>
      <c r="U7951" s="402"/>
      <c r="V7951" s="402"/>
      <c r="AG7951" s="402"/>
      <c r="AH7951" s="402"/>
      <c r="AI7951" s="402"/>
      <c r="AJ7951" s="402"/>
    </row>
    <row r="7952" spans="10:36" hidden="1" x14ac:dyDescent="0.2">
      <c r="J7952" s="555" t="s">
        <v>987</v>
      </c>
      <c r="T7952" s="402"/>
      <c r="U7952" s="402"/>
      <c r="V7952" s="402"/>
      <c r="AG7952" s="402"/>
      <c r="AH7952" s="402"/>
      <c r="AI7952" s="402"/>
      <c r="AJ7952" s="402"/>
    </row>
    <row r="7953" spans="10:36" hidden="1" x14ac:dyDescent="0.2">
      <c r="J7953" s="555" t="s">
        <v>987</v>
      </c>
      <c r="T7953" s="402"/>
      <c r="U7953" s="402"/>
      <c r="V7953" s="402"/>
      <c r="AG7953" s="402"/>
      <c r="AH7953" s="402"/>
      <c r="AI7953" s="402"/>
      <c r="AJ7953" s="402"/>
    </row>
    <row r="7954" spans="10:36" hidden="1" x14ac:dyDescent="0.2">
      <c r="J7954" s="555" t="s">
        <v>987</v>
      </c>
      <c r="T7954" s="402"/>
      <c r="U7954" s="402"/>
      <c r="V7954" s="402"/>
      <c r="AG7954" s="402"/>
      <c r="AH7954" s="402"/>
      <c r="AI7954" s="402"/>
      <c r="AJ7954" s="402"/>
    </row>
    <row r="7955" spans="10:36" hidden="1" x14ac:dyDescent="0.2">
      <c r="J7955" s="555" t="s">
        <v>987</v>
      </c>
      <c r="T7955" s="402"/>
      <c r="U7955" s="402"/>
      <c r="V7955" s="402"/>
      <c r="AG7955" s="402"/>
      <c r="AH7955" s="402"/>
      <c r="AI7955" s="402"/>
      <c r="AJ7955" s="402"/>
    </row>
    <row r="7956" spans="10:36" hidden="1" x14ac:dyDescent="0.2">
      <c r="J7956" s="555" t="s">
        <v>987</v>
      </c>
      <c r="T7956" s="402"/>
      <c r="U7956" s="402"/>
      <c r="V7956" s="402"/>
      <c r="AG7956" s="402"/>
      <c r="AH7956" s="402"/>
      <c r="AI7956" s="402"/>
      <c r="AJ7956" s="402"/>
    </row>
    <row r="7957" spans="10:36" hidden="1" x14ac:dyDescent="0.2">
      <c r="J7957" s="555" t="s">
        <v>987</v>
      </c>
      <c r="T7957" s="402"/>
      <c r="U7957" s="402"/>
      <c r="V7957" s="402"/>
      <c r="AG7957" s="402"/>
      <c r="AH7957" s="402"/>
      <c r="AI7957" s="402"/>
      <c r="AJ7957" s="402"/>
    </row>
    <row r="7958" spans="10:36" hidden="1" x14ac:dyDescent="0.2">
      <c r="J7958" s="555" t="s">
        <v>987</v>
      </c>
      <c r="T7958" s="402"/>
      <c r="U7958" s="402"/>
      <c r="V7958" s="402"/>
      <c r="AG7958" s="402"/>
      <c r="AH7958" s="402"/>
      <c r="AI7958" s="402"/>
      <c r="AJ7958" s="402"/>
    </row>
    <row r="7959" spans="10:36" hidden="1" x14ac:dyDescent="0.2">
      <c r="J7959" s="555" t="s">
        <v>987</v>
      </c>
      <c r="T7959" s="402"/>
      <c r="U7959" s="402"/>
      <c r="V7959" s="402"/>
      <c r="AG7959" s="402"/>
      <c r="AH7959" s="402"/>
      <c r="AI7959" s="402"/>
      <c r="AJ7959" s="402"/>
    </row>
    <row r="7960" spans="10:36" hidden="1" x14ac:dyDescent="0.2">
      <c r="J7960" s="555" t="s">
        <v>987</v>
      </c>
      <c r="T7960" s="402"/>
      <c r="U7960" s="402"/>
      <c r="V7960" s="402"/>
      <c r="AG7960" s="402"/>
      <c r="AH7960" s="402"/>
      <c r="AI7960" s="402"/>
      <c r="AJ7960" s="402"/>
    </row>
    <row r="7961" spans="10:36" hidden="1" x14ac:dyDescent="0.2">
      <c r="J7961" s="555" t="s">
        <v>987</v>
      </c>
      <c r="T7961" s="402"/>
      <c r="U7961" s="402"/>
      <c r="V7961" s="402"/>
      <c r="AG7961" s="402"/>
      <c r="AH7961" s="402"/>
      <c r="AI7961" s="402"/>
      <c r="AJ7961" s="402"/>
    </row>
    <row r="7962" spans="10:36" hidden="1" x14ac:dyDescent="0.2">
      <c r="J7962" s="555" t="s">
        <v>987</v>
      </c>
      <c r="T7962" s="402"/>
      <c r="U7962" s="402"/>
      <c r="V7962" s="402"/>
      <c r="AG7962" s="402"/>
      <c r="AH7962" s="402"/>
      <c r="AI7962" s="402"/>
      <c r="AJ7962" s="402"/>
    </row>
    <row r="7963" spans="10:36" hidden="1" x14ac:dyDescent="0.2">
      <c r="J7963" s="555" t="s">
        <v>987</v>
      </c>
      <c r="T7963" s="402"/>
      <c r="U7963" s="402"/>
      <c r="V7963" s="402"/>
      <c r="AG7963" s="402"/>
      <c r="AH7963" s="402"/>
      <c r="AI7963" s="402"/>
      <c r="AJ7963" s="402"/>
    </row>
    <row r="7964" spans="10:36" hidden="1" x14ac:dyDescent="0.2">
      <c r="J7964" s="555" t="s">
        <v>987</v>
      </c>
      <c r="T7964" s="402"/>
      <c r="U7964" s="402"/>
      <c r="V7964" s="402"/>
      <c r="AG7964" s="402"/>
      <c r="AH7964" s="402"/>
      <c r="AI7964" s="402"/>
      <c r="AJ7964" s="402"/>
    </row>
    <row r="7965" spans="10:36" hidden="1" x14ac:dyDescent="0.2">
      <c r="J7965" s="555" t="s">
        <v>987</v>
      </c>
      <c r="T7965" s="402"/>
      <c r="U7965" s="402"/>
      <c r="V7965" s="402"/>
      <c r="AG7965" s="402"/>
      <c r="AH7965" s="402"/>
      <c r="AI7965" s="402"/>
      <c r="AJ7965" s="402"/>
    </row>
    <row r="7966" spans="10:36" hidden="1" x14ac:dyDescent="0.2">
      <c r="J7966" s="555" t="s">
        <v>987</v>
      </c>
      <c r="T7966" s="402"/>
      <c r="U7966" s="402"/>
      <c r="V7966" s="402"/>
      <c r="AG7966" s="402"/>
      <c r="AH7966" s="402"/>
      <c r="AI7966" s="402"/>
      <c r="AJ7966" s="402"/>
    </row>
    <row r="7967" spans="10:36" hidden="1" x14ac:dyDescent="0.2">
      <c r="J7967" s="555" t="s">
        <v>987</v>
      </c>
      <c r="T7967" s="402"/>
      <c r="U7967" s="402"/>
      <c r="V7967" s="402"/>
      <c r="AG7967" s="402"/>
      <c r="AH7967" s="402"/>
      <c r="AI7967" s="402"/>
      <c r="AJ7967" s="402"/>
    </row>
    <row r="7968" spans="10:36" hidden="1" x14ac:dyDescent="0.2">
      <c r="J7968" s="555" t="s">
        <v>987</v>
      </c>
      <c r="T7968" s="402"/>
      <c r="U7968" s="402"/>
      <c r="V7968" s="402"/>
      <c r="AG7968" s="402"/>
      <c r="AH7968" s="402"/>
      <c r="AI7968" s="402"/>
      <c r="AJ7968" s="402"/>
    </row>
    <row r="7969" spans="10:36" hidden="1" x14ac:dyDescent="0.2">
      <c r="J7969" s="555" t="s">
        <v>987</v>
      </c>
      <c r="T7969" s="402"/>
      <c r="U7969" s="402"/>
      <c r="V7969" s="402"/>
      <c r="AG7969" s="402"/>
      <c r="AH7969" s="402"/>
      <c r="AI7969" s="402"/>
      <c r="AJ7969" s="402"/>
    </row>
    <row r="7970" spans="10:36" hidden="1" x14ac:dyDescent="0.2">
      <c r="J7970" s="555" t="s">
        <v>987</v>
      </c>
      <c r="T7970" s="402"/>
      <c r="U7970" s="402"/>
      <c r="V7970" s="402"/>
      <c r="AG7970" s="402"/>
      <c r="AH7970" s="402"/>
      <c r="AI7970" s="402"/>
      <c r="AJ7970" s="402"/>
    </row>
    <row r="7971" spans="10:36" hidden="1" x14ac:dyDescent="0.2">
      <c r="J7971" s="555" t="s">
        <v>987</v>
      </c>
      <c r="T7971" s="402"/>
      <c r="U7971" s="402"/>
      <c r="V7971" s="402"/>
      <c r="AG7971" s="402"/>
      <c r="AH7971" s="402"/>
      <c r="AI7971" s="402"/>
      <c r="AJ7971" s="402"/>
    </row>
    <row r="7972" spans="10:36" hidden="1" x14ac:dyDescent="0.2">
      <c r="J7972" s="555" t="s">
        <v>987</v>
      </c>
      <c r="T7972" s="402"/>
      <c r="U7972" s="402"/>
      <c r="V7972" s="402"/>
      <c r="AG7972" s="402"/>
      <c r="AH7972" s="402"/>
      <c r="AI7972" s="402"/>
      <c r="AJ7972" s="402"/>
    </row>
    <row r="7973" spans="10:36" hidden="1" x14ac:dyDescent="0.2">
      <c r="J7973" s="555" t="s">
        <v>987</v>
      </c>
      <c r="T7973" s="402"/>
      <c r="U7973" s="402"/>
      <c r="V7973" s="402"/>
      <c r="AG7973" s="402"/>
      <c r="AH7973" s="402"/>
      <c r="AI7973" s="402"/>
      <c r="AJ7973" s="402"/>
    </row>
    <row r="7974" spans="10:36" hidden="1" x14ac:dyDescent="0.2">
      <c r="J7974" s="555" t="s">
        <v>987</v>
      </c>
      <c r="T7974" s="402"/>
      <c r="U7974" s="402"/>
      <c r="V7974" s="402"/>
      <c r="AG7974" s="402"/>
      <c r="AH7974" s="402"/>
      <c r="AI7974" s="402"/>
      <c r="AJ7974" s="402"/>
    </row>
    <row r="7975" spans="10:36" hidden="1" x14ac:dyDescent="0.2">
      <c r="J7975" s="555" t="s">
        <v>987</v>
      </c>
      <c r="T7975" s="402"/>
      <c r="U7975" s="402"/>
      <c r="V7975" s="402"/>
      <c r="AG7975" s="402"/>
      <c r="AH7975" s="402"/>
      <c r="AI7975" s="402"/>
      <c r="AJ7975" s="402"/>
    </row>
    <row r="7976" spans="10:36" hidden="1" x14ac:dyDescent="0.2">
      <c r="J7976" s="555" t="s">
        <v>987</v>
      </c>
      <c r="T7976" s="402"/>
      <c r="U7976" s="402"/>
      <c r="V7976" s="402"/>
      <c r="AG7976" s="402"/>
      <c r="AH7976" s="402"/>
      <c r="AI7976" s="402"/>
      <c r="AJ7976" s="402"/>
    </row>
    <row r="7977" spans="10:36" hidden="1" x14ac:dyDescent="0.2">
      <c r="J7977" s="555" t="s">
        <v>987</v>
      </c>
      <c r="T7977" s="402"/>
      <c r="U7977" s="402"/>
      <c r="V7977" s="402"/>
      <c r="AG7977" s="402"/>
      <c r="AH7977" s="402"/>
      <c r="AI7977" s="402"/>
      <c r="AJ7977" s="402"/>
    </row>
    <row r="7978" spans="10:36" hidden="1" x14ac:dyDescent="0.2">
      <c r="J7978" s="555" t="s">
        <v>987</v>
      </c>
      <c r="T7978" s="402"/>
      <c r="U7978" s="402"/>
      <c r="V7978" s="402"/>
      <c r="AG7978" s="402"/>
      <c r="AH7978" s="402"/>
      <c r="AI7978" s="402"/>
      <c r="AJ7978" s="402"/>
    </row>
    <row r="7979" spans="10:36" hidden="1" x14ac:dyDescent="0.2">
      <c r="J7979" s="555" t="s">
        <v>987</v>
      </c>
      <c r="T7979" s="402"/>
      <c r="U7979" s="402"/>
      <c r="V7979" s="402"/>
      <c r="AG7979" s="402"/>
      <c r="AH7979" s="402"/>
      <c r="AI7979" s="402"/>
      <c r="AJ7979" s="402"/>
    </row>
    <row r="7980" spans="10:36" hidden="1" x14ac:dyDescent="0.2">
      <c r="J7980" s="555" t="s">
        <v>987</v>
      </c>
      <c r="T7980" s="402"/>
      <c r="U7980" s="402"/>
      <c r="V7980" s="402"/>
      <c r="AG7980" s="402"/>
      <c r="AH7980" s="402"/>
      <c r="AI7980" s="402"/>
      <c r="AJ7980" s="402"/>
    </row>
    <row r="7981" spans="10:36" hidden="1" x14ac:dyDescent="0.2">
      <c r="J7981" s="555" t="s">
        <v>987</v>
      </c>
      <c r="T7981" s="402"/>
      <c r="U7981" s="402"/>
      <c r="V7981" s="402"/>
      <c r="AG7981" s="402"/>
      <c r="AH7981" s="402"/>
      <c r="AI7981" s="402"/>
      <c r="AJ7981" s="402"/>
    </row>
    <row r="7982" spans="10:36" hidden="1" x14ac:dyDescent="0.2">
      <c r="J7982" s="555" t="s">
        <v>987</v>
      </c>
      <c r="T7982" s="402"/>
      <c r="U7982" s="402"/>
      <c r="V7982" s="402"/>
      <c r="AG7982" s="402"/>
      <c r="AH7982" s="402"/>
      <c r="AI7982" s="402"/>
      <c r="AJ7982" s="402"/>
    </row>
    <row r="7983" spans="10:36" hidden="1" x14ac:dyDescent="0.2">
      <c r="J7983" s="555" t="s">
        <v>987</v>
      </c>
      <c r="T7983" s="402"/>
      <c r="U7983" s="402"/>
      <c r="V7983" s="402"/>
      <c r="AG7983" s="402"/>
      <c r="AH7983" s="402"/>
      <c r="AI7983" s="402"/>
      <c r="AJ7983" s="402"/>
    </row>
    <row r="7984" spans="10:36" hidden="1" x14ac:dyDescent="0.2">
      <c r="J7984" s="555" t="s">
        <v>987</v>
      </c>
      <c r="T7984" s="402"/>
      <c r="U7984" s="402"/>
      <c r="V7984" s="402"/>
      <c r="AG7984" s="402"/>
      <c r="AH7984" s="402"/>
      <c r="AI7984" s="402"/>
      <c r="AJ7984" s="402"/>
    </row>
    <row r="7985" spans="10:36" hidden="1" x14ac:dyDescent="0.2">
      <c r="J7985" s="555" t="s">
        <v>987</v>
      </c>
      <c r="T7985" s="402"/>
      <c r="U7985" s="402"/>
      <c r="V7985" s="402"/>
      <c r="AG7985" s="402"/>
      <c r="AH7985" s="402"/>
      <c r="AI7985" s="402"/>
      <c r="AJ7985" s="402"/>
    </row>
    <row r="7986" spans="10:36" hidden="1" x14ac:dyDescent="0.2">
      <c r="J7986" s="555" t="s">
        <v>987</v>
      </c>
      <c r="T7986" s="402"/>
      <c r="U7986" s="402"/>
      <c r="V7986" s="402"/>
      <c r="AG7986" s="402"/>
      <c r="AH7986" s="402"/>
      <c r="AI7986" s="402"/>
      <c r="AJ7986" s="402"/>
    </row>
    <row r="7987" spans="10:36" hidden="1" x14ac:dyDescent="0.2">
      <c r="J7987" s="555" t="s">
        <v>987</v>
      </c>
      <c r="T7987" s="402"/>
      <c r="U7987" s="402"/>
      <c r="V7987" s="402"/>
      <c r="AG7987" s="402"/>
      <c r="AH7987" s="402"/>
      <c r="AI7987" s="402"/>
      <c r="AJ7987" s="402"/>
    </row>
    <row r="7988" spans="10:36" hidden="1" x14ac:dyDescent="0.2">
      <c r="J7988" s="555" t="s">
        <v>987</v>
      </c>
      <c r="T7988" s="402"/>
      <c r="U7988" s="402"/>
      <c r="V7988" s="402"/>
      <c r="AG7988" s="402"/>
      <c r="AH7988" s="402"/>
      <c r="AI7988" s="402"/>
      <c r="AJ7988" s="402"/>
    </row>
    <row r="7989" spans="10:36" hidden="1" x14ac:dyDescent="0.2">
      <c r="J7989" s="555" t="s">
        <v>987</v>
      </c>
      <c r="T7989" s="402"/>
      <c r="U7989" s="402"/>
      <c r="V7989" s="402"/>
      <c r="AG7989" s="402"/>
      <c r="AH7989" s="402"/>
      <c r="AI7989" s="402"/>
      <c r="AJ7989" s="402"/>
    </row>
    <row r="7990" spans="10:36" hidden="1" x14ac:dyDescent="0.2">
      <c r="J7990" s="555" t="s">
        <v>987</v>
      </c>
      <c r="T7990" s="402"/>
      <c r="U7990" s="402"/>
      <c r="V7990" s="402"/>
      <c r="AG7990" s="402"/>
      <c r="AH7990" s="402"/>
      <c r="AI7990" s="402"/>
      <c r="AJ7990" s="402"/>
    </row>
    <row r="7991" spans="10:36" hidden="1" x14ac:dyDescent="0.2">
      <c r="J7991" s="555" t="s">
        <v>987</v>
      </c>
      <c r="T7991" s="402"/>
      <c r="U7991" s="402"/>
      <c r="V7991" s="402"/>
      <c r="AG7991" s="402"/>
      <c r="AH7991" s="402"/>
      <c r="AI7991" s="402"/>
      <c r="AJ7991" s="402"/>
    </row>
    <row r="7992" spans="10:36" hidden="1" x14ac:dyDescent="0.2">
      <c r="J7992" s="555" t="s">
        <v>987</v>
      </c>
      <c r="T7992" s="402"/>
      <c r="U7992" s="402"/>
      <c r="V7992" s="402"/>
      <c r="AG7992" s="402"/>
      <c r="AH7992" s="402"/>
      <c r="AI7992" s="402"/>
      <c r="AJ7992" s="402"/>
    </row>
    <row r="7993" spans="10:36" hidden="1" x14ac:dyDescent="0.2">
      <c r="J7993" s="555" t="s">
        <v>987</v>
      </c>
      <c r="T7993" s="402"/>
      <c r="U7993" s="402"/>
      <c r="V7993" s="402"/>
      <c r="AG7993" s="402"/>
      <c r="AH7993" s="402"/>
      <c r="AI7993" s="402"/>
      <c r="AJ7993" s="402"/>
    </row>
    <row r="7994" spans="10:36" hidden="1" x14ac:dyDescent="0.2">
      <c r="J7994" s="555" t="s">
        <v>987</v>
      </c>
      <c r="T7994" s="402"/>
      <c r="U7994" s="402"/>
      <c r="V7994" s="402"/>
      <c r="AG7994" s="402"/>
      <c r="AH7994" s="402"/>
      <c r="AI7994" s="402"/>
      <c r="AJ7994" s="402"/>
    </row>
    <row r="7995" spans="10:36" hidden="1" x14ac:dyDescent="0.2">
      <c r="J7995" s="555" t="s">
        <v>987</v>
      </c>
      <c r="T7995" s="402"/>
      <c r="U7995" s="402"/>
      <c r="V7995" s="402"/>
      <c r="AG7995" s="402"/>
      <c r="AH7995" s="402"/>
      <c r="AI7995" s="402"/>
      <c r="AJ7995" s="402"/>
    </row>
    <row r="7996" spans="10:36" hidden="1" x14ac:dyDescent="0.2">
      <c r="J7996" s="555" t="s">
        <v>987</v>
      </c>
      <c r="T7996" s="402"/>
      <c r="U7996" s="402"/>
      <c r="V7996" s="402"/>
      <c r="AG7996" s="402"/>
      <c r="AH7996" s="402"/>
      <c r="AI7996" s="402"/>
      <c r="AJ7996" s="402"/>
    </row>
    <row r="7997" spans="10:36" hidden="1" x14ac:dyDescent="0.2">
      <c r="J7997" s="555" t="s">
        <v>987</v>
      </c>
      <c r="T7997" s="402"/>
      <c r="U7997" s="402"/>
      <c r="V7997" s="402"/>
      <c r="AG7997" s="402"/>
      <c r="AH7997" s="402"/>
      <c r="AI7997" s="402"/>
      <c r="AJ7997" s="402"/>
    </row>
    <row r="7998" spans="10:36" hidden="1" x14ac:dyDescent="0.2">
      <c r="J7998" s="555" t="s">
        <v>987</v>
      </c>
      <c r="T7998" s="402"/>
      <c r="U7998" s="402"/>
      <c r="V7998" s="402"/>
      <c r="AG7998" s="402"/>
      <c r="AH7998" s="402"/>
      <c r="AI7998" s="402"/>
      <c r="AJ7998" s="402"/>
    </row>
    <row r="7999" spans="10:36" hidden="1" x14ac:dyDescent="0.2">
      <c r="J7999" s="555" t="s">
        <v>987</v>
      </c>
      <c r="T7999" s="402"/>
      <c r="U7999" s="402"/>
      <c r="V7999" s="402"/>
      <c r="AG7999" s="402"/>
      <c r="AH7999" s="402"/>
      <c r="AI7999" s="402"/>
      <c r="AJ7999" s="402"/>
    </row>
    <row r="8000" spans="10:36" hidden="1" x14ac:dyDescent="0.2">
      <c r="J8000" s="555" t="s">
        <v>987</v>
      </c>
      <c r="T8000" s="402"/>
      <c r="U8000" s="402"/>
      <c r="V8000" s="402"/>
      <c r="AG8000" s="402"/>
      <c r="AH8000" s="402"/>
      <c r="AI8000" s="402"/>
      <c r="AJ8000" s="402"/>
    </row>
    <row r="8001" spans="10:36" hidden="1" x14ac:dyDescent="0.2">
      <c r="J8001" s="555" t="s">
        <v>987</v>
      </c>
      <c r="T8001" s="402"/>
      <c r="U8001" s="402"/>
      <c r="V8001" s="402"/>
      <c r="AG8001" s="402"/>
      <c r="AH8001" s="402"/>
      <c r="AI8001" s="402"/>
      <c r="AJ8001" s="402"/>
    </row>
    <row r="8002" spans="10:36" hidden="1" x14ac:dyDescent="0.2">
      <c r="J8002" s="555" t="s">
        <v>987</v>
      </c>
      <c r="T8002" s="402"/>
      <c r="U8002" s="402"/>
      <c r="V8002" s="402"/>
      <c r="AG8002" s="402"/>
      <c r="AH8002" s="402"/>
      <c r="AI8002" s="402"/>
      <c r="AJ8002" s="402"/>
    </row>
    <row r="8003" spans="10:36" hidden="1" x14ac:dyDescent="0.2">
      <c r="J8003" s="555" t="s">
        <v>987</v>
      </c>
      <c r="T8003" s="402"/>
      <c r="U8003" s="402"/>
      <c r="V8003" s="402"/>
      <c r="AG8003" s="402"/>
      <c r="AH8003" s="402"/>
      <c r="AI8003" s="402"/>
      <c r="AJ8003" s="402"/>
    </row>
    <row r="8004" spans="10:36" hidden="1" x14ac:dyDescent="0.2">
      <c r="J8004" s="555" t="s">
        <v>987</v>
      </c>
      <c r="T8004" s="402"/>
      <c r="U8004" s="402"/>
      <c r="V8004" s="402"/>
      <c r="AG8004" s="402"/>
      <c r="AH8004" s="402"/>
      <c r="AI8004" s="402"/>
      <c r="AJ8004" s="402"/>
    </row>
    <row r="8005" spans="10:36" hidden="1" x14ac:dyDescent="0.2">
      <c r="J8005" s="555" t="s">
        <v>987</v>
      </c>
      <c r="T8005" s="402"/>
      <c r="U8005" s="402"/>
      <c r="V8005" s="402"/>
      <c r="AG8005" s="402"/>
      <c r="AH8005" s="402"/>
      <c r="AI8005" s="402"/>
      <c r="AJ8005" s="402"/>
    </row>
    <row r="8006" spans="10:36" hidden="1" x14ac:dyDescent="0.2">
      <c r="J8006" s="555" t="s">
        <v>987</v>
      </c>
      <c r="T8006" s="402"/>
      <c r="U8006" s="402"/>
      <c r="V8006" s="402"/>
      <c r="AG8006" s="402"/>
      <c r="AH8006" s="402"/>
      <c r="AI8006" s="402"/>
      <c r="AJ8006" s="402"/>
    </row>
    <row r="8007" spans="10:36" hidden="1" x14ac:dyDescent="0.2">
      <c r="J8007" s="555" t="s">
        <v>987</v>
      </c>
      <c r="T8007" s="402"/>
      <c r="U8007" s="402"/>
      <c r="V8007" s="402"/>
      <c r="AG8007" s="402"/>
      <c r="AH8007" s="402"/>
      <c r="AI8007" s="402"/>
      <c r="AJ8007" s="402"/>
    </row>
    <row r="8008" spans="10:36" hidden="1" x14ac:dyDescent="0.2">
      <c r="J8008" s="555" t="s">
        <v>987</v>
      </c>
      <c r="T8008" s="402"/>
      <c r="U8008" s="402"/>
      <c r="V8008" s="402"/>
      <c r="AG8008" s="402"/>
      <c r="AH8008" s="402"/>
      <c r="AI8008" s="402"/>
      <c r="AJ8008" s="402"/>
    </row>
    <row r="8009" spans="10:36" hidden="1" x14ac:dyDescent="0.2">
      <c r="J8009" s="555" t="s">
        <v>987</v>
      </c>
      <c r="T8009" s="402"/>
      <c r="U8009" s="402"/>
      <c r="V8009" s="402"/>
      <c r="AG8009" s="402"/>
      <c r="AH8009" s="402"/>
      <c r="AI8009" s="402"/>
      <c r="AJ8009" s="402"/>
    </row>
    <row r="8010" spans="10:36" hidden="1" x14ac:dyDescent="0.2">
      <c r="J8010" s="555" t="s">
        <v>987</v>
      </c>
      <c r="T8010" s="402"/>
      <c r="U8010" s="402"/>
      <c r="V8010" s="402"/>
      <c r="AG8010" s="402"/>
      <c r="AH8010" s="402"/>
      <c r="AI8010" s="402"/>
      <c r="AJ8010" s="402"/>
    </row>
    <row r="8011" spans="10:36" hidden="1" x14ac:dyDescent="0.2">
      <c r="J8011" s="555" t="s">
        <v>987</v>
      </c>
      <c r="T8011" s="402"/>
      <c r="U8011" s="402"/>
      <c r="V8011" s="402"/>
      <c r="AG8011" s="402"/>
      <c r="AH8011" s="402"/>
      <c r="AI8011" s="402"/>
      <c r="AJ8011" s="402"/>
    </row>
    <row r="8012" spans="10:36" hidden="1" x14ac:dyDescent="0.2">
      <c r="J8012" s="555" t="s">
        <v>987</v>
      </c>
      <c r="T8012" s="402"/>
      <c r="U8012" s="402"/>
      <c r="V8012" s="402"/>
      <c r="AG8012" s="402"/>
      <c r="AH8012" s="402"/>
      <c r="AI8012" s="402"/>
      <c r="AJ8012" s="402"/>
    </row>
    <row r="8013" spans="10:36" hidden="1" x14ac:dyDescent="0.2">
      <c r="J8013" s="555" t="s">
        <v>987</v>
      </c>
      <c r="T8013" s="402"/>
      <c r="U8013" s="402"/>
      <c r="V8013" s="402"/>
      <c r="AG8013" s="402"/>
      <c r="AH8013" s="402"/>
      <c r="AI8013" s="402"/>
      <c r="AJ8013" s="402"/>
    </row>
    <row r="8014" spans="10:36" hidden="1" x14ac:dyDescent="0.2">
      <c r="J8014" s="555" t="s">
        <v>987</v>
      </c>
      <c r="T8014" s="402"/>
      <c r="U8014" s="402"/>
      <c r="V8014" s="402"/>
      <c r="AG8014" s="402"/>
      <c r="AH8014" s="402"/>
      <c r="AI8014" s="402"/>
      <c r="AJ8014" s="402"/>
    </row>
    <row r="8015" spans="10:36" hidden="1" x14ac:dyDescent="0.2">
      <c r="J8015" s="555" t="s">
        <v>987</v>
      </c>
      <c r="T8015" s="402"/>
      <c r="U8015" s="402"/>
      <c r="V8015" s="402"/>
      <c r="AG8015" s="402"/>
      <c r="AH8015" s="402"/>
      <c r="AI8015" s="402"/>
      <c r="AJ8015" s="402"/>
    </row>
    <row r="8016" spans="10:36" hidden="1" x14ac:dyDescent="0.2">
      <c r="J8016" s="555" t="s">
        <v>987</v>
      </c>
      <c r="T8016" s="402"/>
      <c r="U8016" s="402"/>
      <c r="V8016" s="402"/>
      <c r="AG8016" s="402"/>
      <c r="AH8016" s="402"/>
      <c r="AI8016" s="402"/>
      <c r="AJ8016" s="402"/>
    </row>
    <row r="8017" spans="10:36" hidden="1" x14ac:dyDescent="0.2">
      <c r="J8017" s="555" t="s">
        <v>987</v>
      </c>
      <c r="T8017" s="402"/>
      <c r="U8017" s="402"/>
      <c r="V8017" s="402"/>
      <c r="AG8017" s="402"/>
      <c r="AH8017" s="402"/>
      <c r="AI8017" s="402"/>
      <c r="AJ8017" s="402"/>
    </row>
    <row r="8018" spans="10:36" hidden="1" x14ac:dyDescent="0.2">
      <c r="J8018" s="555" t="s">
        <v>987</v>
      </c>
      <c r="T8018" s="402"/>
      <c r="U8018" s="402"/>
      <c r="V8018" s="402"/>
      <c r="AG8018" s="402"/>
      <c r="AH8018" s="402"/>
      <c r="AI8018" s="402"/>
      <c r="AJ8018" s="402"/>
    </row>
    <row r="8019" spans="10:36" hidden="1" x14ac:dyDescent="0.2">
      <c r="J8019" s="555" t="s">
        <v>987</v>
      </c>
      <c r="T8019" s="402"/>
      <c r="U8019" s="402"/>
      <c r="V8019" s="402"/>
      <c r="AG8019" s="402"/>
      <c r="AH8019" s="402"/>
      <c r="AI8019" s="402"/>
      <c r="AJ8019" s="402"/>
    </row>
    <row r="8020" spans="10:36" hidden="1" x14ac:dyDescent="0.2">
      <c r="J8020" s="555" t="s">
        <v>987</v>
      </c>
      <c r="T8020" s="402"/>
      <c r="U8020" s="402"/>
      <c r="V8020" s="402"/>
      <c r="AG8020" s="402"/>
      <c r="AH8020" s="402"/>
      <c r="AI8020" s="402"/>
      <c r="AJ8020" s="402"/>
    </row>
    <row r="8021" spans="10:36" hidden="1" x14ac:dyDescent="0.2">
      <c r="J8021" s="555" t="s">
        <v>987</v>
      </c>
      <c r="T8021" s="402"/>
      <c r="U8021" s="402"/>
      <c r="V8021" s="402"/>
      <c r="AG8021" s="402"/>
      <c r="AH8021" s="402"/>
      <c r="AI8021" s="402"/>
      <c r="AJ8021" s="402"/>
    </row>
    <row r="8022" spans="10:36" hidden="1" x14ac:dyDescent="0.2">
      <c r="J8022" s="555" t="s">
        <v>987</v>
      </c>
      <c r="T8022" s="402"/>
      <c r="U8022" s="402"/>
      <c r="V8022" s="402"/>
      <c r="AG8022" s="402"/>
      <c r="AH8022" s="402"/>
      <c r="AI8022" s="402"/>
      <c r="AJ8022" s="402"/>
    </row>
    <row r="8023" spans="10:36" hidden="1" x14ac:dyDescent="0.2">
      <c r="J8023" s="555" t="s">
        <v>987</v>
      </c>
      <c r="T8023" s="402"/>
      <c r="U8023" s="402"/>
      <c r="V8023" s="402"/>
      <c r="AG8023" s="402"/>
      <c r="AH8023" s="402"/>
      <c r="AI8023" s="402"/>
      <c r="AJ8023" s="402"/>
    </row>
    <row r="8024" spans="10:36" hidden="1" x14ac:dyDescent="0.2">
      <c r="J8024" s="555" t="s">
        <v>987</v>
      </c>
      <c r="T8024" s="402"/>
      <c r="U8024" s="402"/>
      <c r="V8024" s="402"/>
      <c r="AG8024" s="402"/>
      <c r="AH8024" s="402"/>
      <c r="AI8024" s="402"/>
      <c r="AJ8024" s="402"/>
    </row>
    <row r="8025" spans="10:36" hidden="1" x14ac:dyDescent="0.2">
      <c r="J8025" s="555" t="s">
        <v>987</v>
      </c>
      <c r="T8025" s="402"/>
      <c r="U8025" s="402"/>
      <c r="V8025" s="402"/>
      <c r="AG8025" s="402"/>
      <c r="AH8025" s="402"/>
      <c r="AI8025" s="402"/>
      <c r="AJ8025" s="402"/>
    </row>
    <row r="8026" spans="10:36" hidden="1" x14ac:dyDescent="0.2">
      <c r="J8026" s="555" t="s">
        <v>987</v>
      </c>
      <c r="T8026" s="402"/>
      <c r="U8026" s="402"/>
      <c r="V8026" s="402"/>
      <c r="AG8026" s="402"/>
      <c r="AH8026" s="402"/>
      <c r="AI8026" s="402"/>
      <c r="AJ8026" s="402"/>
    </row>
    <row r="8027" spans="10:36" hidden="1" x14ac:dyDescent="0.2">
      <c r="J8027" s="555" t="s">
        <v>987</v>
      </c>
      <c r="T8027" s="402"/>
      <c r="U8027" s="402"/>
      <c r="V8027" s="402"/>
      <c r="AG8027" s="402"/>
      <c r="AH8027" s="402"/>
      <c r="AI8027" s="402"/>
      <c r="AJ8027" s="402"/>
    </row>
    <row r="8028" spans="10:36" hidden="1" x14ac:dyDescent="0.2">
      <c r="J8028" s="555" t="s">
        <v>987</v>
      </c>
      <c r="T8028" s="402"/>
      <c r="U8028" s="402"/>
      <c r="V8028" s="402"/>
      <c r="AG8028" s="402"/>
      <c r="AH8028" s="402"/>
      <c r="AI8028" s="402"/>
      <c r="AJ8028" s="402"/>
    </row>
    <row r="8029" spans="10:36" hidden="1" x14ac:dyDescent="0.2">
      <c r="J8029" s="555" t="s">
        <v>987</v>
      </c>
      <c r="T8029" s="402"/>
      <c r="U8029" s="402"/>
      <c r="V8029" s="402"/>
      <c r="AG8029" s="402"/>
      <c r="AH8029" s="402"/>
      <c r="AI8029" s="402"/>
      <c r="AJ8029" s="402"/>
    </row>
    <row r="8030" spans="10:36" hidden="1" x14ac:dyDescent="0.2">
      <c r="J8030" s="555" t="s">
        <v>987</v>
      </c>
      <c r="T8030" s="402"/>
      <c r="U8030" s="402"/>
      <c r="V8030" s="402"/>
      <c r="AG8030" s="402"/>
      <c r="AH8030" s="402"/>
      <c r="AI8030" s="402"/>
      <c r="AJ8030" s="402"/>
    </row>
    <row r="8031" spans="10:36" hidden="1" x14ac:dyDescent="0.2">
      <c r="J8031" s="555" t="s">
        <v>987</v>
      </c>
      <c r="T8031" s="402"/>
      <c r="U8031" s="402"/>
      <c r="V8031" s="402"/>
      <c r="AG8031" s="402"/>
      <c r="AH8031" s="402"/>
      <c r="AI8031" s="402"/>
      <c r="AJ8031" s="402"/>
    </row>
    <row r="8032" spans="10:36" hidden="1" x14ac:dyDescent="0.2">
      <c r="J8032" s="555" t="s">
        <v>987</v>
      </c>
      <c r="T8032" s="402"/>
      <c r="U8032" s="402"/>
      <c r="V8032" s="402"/>
      <c r="AG8032" s="402"/>
      <c r="AH8032" s="402"/>
      <c r="AI8032" s="402"/>
      <c r="AJ8032" s="402"/>
    </row>
    <row r="8033" spans="10:36" hidden="1" x14ac:dyDescent="0.2">
      <c r="J8033" s="555" t="s">
        <v>987</v>
      </c>
      <c r="T8033" s="402"/>
      <c r="U8033" s="402"/>
      <c r="V8033" s="402"/>
      <c r="AG8033" s="402"/>
      <c r="AH8033" s="402"/>
      <c r="AI8033" s="402"/>
      <c r="AJ8033" s="402"/>
    </row>
    <row r="8034" spans="10:36" hidden="1" x14ac:dyDescent="0.2">
      <c r="J8034" s="555" t="s">
        <v>987</v>
      </c>
      <c r="T8034" s="402"/>
      <c r="U8034" s="402"/>
      <c r="V8034" s="402"/>
      <c r="AG8034" s="402"/>
      <c r="AH8034" s="402"/>
      <c r="AI8034" s="402"/>
      <c r="AJ8034" s="402"/>
    </row>
    <row r="8035" spans="10:36" hidden="1" x14ac:dyDescent="0.2">
      <c r="J8035" s="555" t="s">
        <v>987</v>
      </c>
      <c r="T8035" s="402"/>
      <c r="U8035" s="402"/>
      <c r="V8035" s="402"/>
      <c r="AG8035" s="402"/>
      <c r="AH8035" s="402"/>
      <c r="AI8035" s="402"/>
      <c r="AJ8035" s="402"/>
    </row>
    <row r="8036" spans="10:36" hidden="1" x14ac:dyDescent="0.2">
      <c r="J8036" s="555" t="s">
        <v>987</v>
      </c>
      <c r="T8036" s="402"/>
      <c r="U8036" s="402"/>
      <c r="V8036" s="402"/>
      <c r="AG8036" s="402"/>
      <c r="AH8036" s="402"/>
      <c r="AI8036" s="402"/>
      <c r="AJ8036" s="402"/>
    </row>
    <row r="8037" spans="10:36" hidden="1" x14ac:dyDescent="0.2">
      <c r="J8037" s="555" t="s">
        <v>987</v>
      </c>
      <c r="T8037" s="402"/>
      <c r="U8037" s="402"/>
      <c r="V8037" s="402"/>
      <c r="AG8037" s="402"/>
      <c r="AH8037" s="402"/>
      <c r="AI8037" s="402"/>
      <c r="AJ8037" s="402"/>
    </row>
    <row r="8038" spans="10:36" hidden="1" x14ac:dyDescent="0.2">
      <c r="J8038" s="555" t="s">
        <v>987</v>
      </c>
      <c r="T8038" s="402"/>
      <c r="U8038" s="402"/>
      <c r="V8038" s="402"/>
      <c r="AG8038" s="402"/>
      <c r="AH8038" s="402"/>
      <c r="AI8038" s="402"/>
      <c r="AJ8038" s="402"/>
    </row>
    <row r="8039" spans="10:36" hidden="1" x14ac:dyDescent="0.2">
      <c r="J8039" s="555" t="s">
        <v>987</v>
      </c>
      <c r="T8039" s="402"/>
      <c r="U8039" s="402"/>
      <c r="V8039" s="402"/>
      <c r="AG8039" s="402"/>
      <c r="AH8039" s="402"/>
      <c r="AI8039" s="402"/>
      <c r="AJ8039" s="402"/>
    </row>
    <row r="8040" spans="10:36" hidden="1" x14ac:dyDescent="0.2">
      <c r="J8040" s="555" t="s">
        <v>987</v>
      </c>
      <c r="T8040" s="402"/>
      <c r="U8040" s="402"/>
      <c r="V8040" s="402"/>
      <c r="AG8040" s="402"/>
      <c r="AH8040" s="402"/>
      <c r="AI8040" s="402"/>
      <c r="AJ8040" s="402"/>
    </row>
    <row r="8041" spans="10:36" hidden="1" x14ac:dyDescent="0.2">
      <c r="J8041" s="555" t="s">
        <v>987</v>
      </c>
      <c r="T8041" s="402"/>
      <c r="U8041" s="402"/>
      <c r="V8041" s="402"/>
      <c r="AG8041" s="402"/>
      <c r="AH8041" s="402"/>
      <c r="AI8041" s="402"/>
      <c r="AJ8041" s="402"/>
    </row>
    <row r="8042" spans="10:36" hidden="1" x14ac:dyDescent="0.2">
      <c r="J8042" s="555" t="s">
        <v>987</v>
      </c>
      <c r="T8042" s="402"/>
      <c r="U8042" s="402"/>
      <c r="V8042" s="402"/>
      <c r="AG8042" s="402"/>
      <c r="AH8042" s="402"/>
      <c r="AI8042" s="402"/>
      <c r="AJ8042" s="402"/>
    </row>
    <row r="8043" spans="10:36" hidden="1" x14ac:dyDescent="0.2">
      <c r="J8043" s="555" t="s">
        <v>987</v>
      </c>
      <c r="T8043" s="402"/>
      <c r="U8043" s="402"/>
      <c r="V8043" s="402"/>
      <c r="AG8043" s="402"/>
      <c r="AH8043" s="402"/>
      <c r="AI8043" s="402"/>
      <c r="AJ8043" s="402"/>
    </row>
    <row r="8044" spans="10:36" hidden="1" x14ac:dyDescent="0.2">
      <c r="J8044" s="555" t="s">
        <v>987</v>
      </c>
      <c r="T8044" s="402"/>
      <c r="U8044" s="402"/>
      <c r="V8044" s="402"/>
      <c r="AG8044" s="402"/>
      <c r="AH8044" s="402"/>
      <c r="AI8044" s="402"/>
      <c r="AJ8044" s="402"/>
    </row>
    <row r="8045" spans="10:36" hidden="1" x14ac:dyDescent="0.2">
      <c r="J8045" s="555" t="s">
        <v>987</v>
      </c>
      <c r="T8045" s="402"/>
      <c r="U8045" s="402"/>
      <c r="V8045" s="402"/>
      <c r="AG8045" s="402"/>
      <c r="AH8045" s="402"/>
      <c r="AI8045" s="402"/>
      <c r="AJ8045" s="402"/>
    </row>
    <row r="8046" spans="10:36" hidden="1" x14ac:dyDescent="0.2">
      <c r="J8046" s="555" t="s">
        <v>987</v>
      </c>
      <c r="T8046" s="402"/>
      <c r="U8046" s="402"/>
      <c r="V8046" s="402"/>
      <c r="AG8046" s="402"/>
      <c r="AH8046" s="402"/>
      <c r="AI8046" s="402"/>
      <c r="AJ8046" s="402"/>
    </row>
    <row r="8047" spans="10:36" hidden="1" x14ac:dyDescent="0.2">
      <c r="J8047" s="555" t="s">
        <v>987</v>
      </c>
      <c r="T8047" s="402"/>
      <c r="U8047" s="402"/>
      <c r="V8047" s="402"/>
      <c r="AG8047" s="402"/>
      <c r="AH8047" s="402"/>
      <c r="AI8047" s="402"/>
      <c r="AJ8047" s="402"/>
    </row>
    <row r="8048" spans="10:36" hidden="1" x14ac:dyDescent="0.2">
      <c r="J8048" s="555" t="s">
        <v>987</v>
      </c>
      <c r="T8048" s="402"/>
      <c r="U8048" s="402"/>
      <c r="V8048" s="402"/>
      <c r="AG8048" s="402"/>
      <c r="AH8048" s="402"/>
      <c r="AI8048" s="402"/>
      <c r="AJ8048" s="402"/>
    </row>
    <row r="8049" spans="10:36" hidden="1" x14ac:dyDescent="0.2">
      <c r="J8049" s="555" t="s">
        <v>987</v>
      </c>
      <c r="T8049" s="402"/>
      <c r="U8049" s="402"/>
      <c r="V8049" s="402"/>
      <c r="AG8049" s="402"/>
      <c r="AH8049" s="402"/>
      <c r="AI8049" s="402"/>
      <c r="AJ8049" s="402"/>
    </row>
    <row r="8050" spans="10:36" hidden="1" x14ac:dyDescent="0.2">
      <c r="J8050" s="555" t="s">
        <v>987</v>
      </c>
      <c r="T8050" s="402"/>
      <c r="U8050" s="402"/>
      <c r="V8050" s="402"/>
      <c r="AG8050" s="402"/>
      <c r="AH8050" s="402"/>
      <c r="AI8050" s="402"/>
      <c r="AJ8050" s="402"/>
    </row>
    <row r="8051" spans="10:36" hidden="1" x14ac:dyDescent="0.2">
      <c r="J8051" s="555" t="s">
        <v>987</v>
      </c>
      <c r="T8051" s="402"/>
      <c r="U8051" s="402"/>
      <c r="V8051" s="402"/>
      <c r="AG8051" s="402"/>
      <c r="AH8051" s="402"/>
      <c r="AI8051" s="402"/>
      <c r="AJ8051" s="402"/>
    </row>
    <row r="8052" spans="10:36" hidden="1" x14ac:dyDescent="0.2">
      <c r="J8052" s="555" t="s">
        <v>987</v>
      </c>
      <c r="T8052" s="402"/>
      <c r="U8052" s="402"/>
      <c r="V8052" s="402"/>
      <c r="AG8052" s="402"/>
      <c r="AH8052" s="402"/>
      <c r="AI8052" s="402"/>
      <c r="AJ8052" s="402"/>
    </row>
    <row r="8053" spans="10:36" hidden="1" x14ac:dyDescent="0.2">
      <c r="J8053" s="555" t="s">
        <v>987</v>
      </c>
      <c r="T8053" s="402"/>
      <c r="U8053" s="402"/>
      <c r="V8053" s="402"/>
      <c r="AG8053" s="402"/>
      <c r="AH8053" s="402"/>
      <c r="AI8053" s="402"/>
      <c r="AJ8053" s="402"/>
    </row>
    <row r="8054" spans="10:36" hidden="1" x14ac:dyDescent="0.2">
      <c r="J8054" s="555" t="s">
        <v>987</v>
      </c>
      <c r="T8054" s="402"/>
      <c r="U8054" s="402"/>
      <c r="V8054" s="402"/>
      <c r="AG8054" s="402"/>
      <c r="AH8054" s="402"/>
      <c r="AI8054" s="402"/>
      <c r="AJ8054" s="402"/>
    </row>
    <row r="8055" spans="10:36" hidden="1" x14ac:dyDescent="0.2">
      <c r="J8055" s="555" t="s">
        <v>987</v>
      </c>
      <c r="T8055" s="402"/>
      <c r="U8055" s="402"/>
      <c r="V8055" s="402"/>
      <c r="AG8055" s="402"/>
      <c r="AH8055" s="402"/>
      <c r="AI8055" s="402"/>
      <c r="AJ8055" s="402"/>
    </row>
    <row r="8056" spans="10:36" hidden="1" x14ac:dyDescent="0.2">
      <c r="J8056" s="555" t="s">
        <v>987</v>
      </c>
      <c r="T8056" s="402"/>
      <c r="U8056" s="402"/>
      <c r="V8056" s="402"/>
      <c r="AG8056" s="402"/>
      <c r="AH8056" s="402"/>
      <c r="AI8056" s="402"/>
      <c r="AJ8056" s="402"/>
    </row>
    <row r="8057" spans="10:36" hidden="1" x14ac:dyDescent="0.2">
      <c r="J8057" s="555" t="s">
        <v>987</v>
      </c>
      <c r="T8057" s="402"/>
      <c r="U8057" s="402"/>
      <c r="V8057" s="402"/>
      <c r="AG8057" s="402"/>
      <c r="AH8057" s="402"/>
      <c r="AI8057" s="402"/>
      <c r="AJ8057" s="402"/>
    </row>
    <row r="8058" spans="10:36" hidden="1" x14ac:dyDescent="0.2">
      <c r="J8058" s="555" t="s">
        <v>987</v>
      </c>
      <c r="T8058" s="402"/>
      <c r="U8058" s="402"/>
      <c r="V8058" s="402"/>
      <c r="AG8058" s="402"/>
      <c r="AH8058" s="402"/>
      <c r="AI8058" s="402"/>
      <c r="AJ8058" s="402"/>
    </row>
    <row r="8059" spans="10:36" hidden="1" x14ac:dyDescent="0.2">
      <c r="J8059" s="555" t="s">
        <v>987</v>
      </c>
      <c r="T8059" s="402"/>
      <c r="U8059" s="402"/>
      <c r="V8059" s="402"/>
      <c r="AG8059" s="402"/>
      <c r="AH8059" s="402"/>
      <c r="AI8059" s="402"/>
      <c r="AJ8059" s="402"/>
    </row>
    <row r="8060" spans="10:36" hidden="1" x14ac:dyDescent="0.2">
      <c r="J8060" s="555" t="s">
        <v>987</v>
      </c>
      <c r="T8060" s="402"/>
      <c r="U8060" s="402"/>
      <c r="V8060" s="402"/>
      <c r="AG8060" s="402"/>
      <c r="AH8060" s="402"/>
      <c r="AI8060" s="402"/>
      <c r="AJ8060" s="402"/>
    </row>
    <row r="8061" spans="10:36" hidden="1" x14ac:dyDescent="0.2">
      <c r="J8061" s="555" t="s">
        <v>987</v>
      </c>
      <c r="T8061" s="402"/>
      <c r="U8061" s="402"/>
      <c r="V8061" s="402"/>
      <c r="AG8061" s="402"/>
      <c r="AH8061" s="402"/>
      <c r="AI8061" s="402"/>
      <c r="AJ8061" s="402"/>
    </row>
    <row r="8062" spans="10:36" hidden="1" x14ac:dyDescent="0.2">
      <c r="J8062" s="555" t="s">
        <v>987</v>
      </c>
      <c r="T8062" s="402"/>
      <c r="U8062" s="402"/>
      <c r="V8062" s="402"/>
      <c r="AG8062" s="402"/>
      <c r="AH8062" s="402"/>
      <c r="AI8062" s="402"/>
      <c r="AJ8062" s="402"/>
    </row>
    <row r="8063" spans="10:36" hidden="1" x14ac:dyDescent="0.2">
      <c r="J8063" s="555" t="s">
        <v>987</v>
      </c>
      <c r="T8063" s="402"/>
      <c r="U8063" s="402"/>
      <c r="V8063" s="402"/>
      <c r="AG8063" s="402"/>
      <c r="AH8063" s="402"/>
      <c r="AI8063" s="402"/>
      <c r="AJ8063" s="402"/>
    </row>
    <row r="8064" spans="10:36" hidden="1" x14ac:dyDescent="0.2">
      <c r="J8064" s="555" t="s">
        <v>987</v>
      </c>
      <c r="T8064" s="402"/>
      <c r="U8064" s="402"/>
      <c r="V8064" s="402"/>
      <c r="AG8064" s="402"/>
      <c r="AH8064" s="402"/>
      <c r="AI8064" s="402"/>
      <c r="AJ8064" s="402"/>
    </row>
    <row r="8065" spans="10:36" hidden="1" x14ac:dyDescent="0.2">
      <c r="J8065" s="555" t="s">
        <v>987</v>
      </c>
      <c r="T8065" s="402"/>
      <c r="U8065" s="402"/>
      <c r="V8065" s="402"/>
      <c r="AG8065" s="402"/>
      <c r="AH8065" s="402"/>
      <c r="AI8065" s="402"/>
      <c r="AJ8065" s="402"/>
    </row>
    <row r="8066" spans="10:36" hidden="1" x14ac:dyDescent="0.2">
      <c r="J8066" s="555" t="s">
        <v>987</v>
      </c>
      <c r="T8066" s="402"/>
      <c r="U8066" s="402"/>
      <c r="V8066" s="402"/>
      <c r="AG8066" s="402"/>
      <c r="AH8066" s="402"/>
      <c r="AI8066" s="402"/>
      <c r="AJ8066" s="402"/>
    </row>
    <row r="8067" spans="10:36" hidden="1" x14ac:dyDescent="0.2">
      <c r="J8067" s="555" t="s">
        <v>987</v>
      </c>
      <c r="T8067" s="402"/>
      <c r="U8067" s="402"/>
      <c r="V8067" s="402"/>
      <c r="AG8067" s="402"/>
      <c r="AH8067" s="402"/>
      <c r="AI8067" s="402"/>
      <c r="AJ8067" s="402"/>
    </row>
    <row r="8068" spans="10:36" hidden="1" x14ac:dyDescent="0.2">
      <c r="J8068" s="555" t="s">
        <v>987</v>
      </c>
      <c r="T8068" s="402"/>
      <c r="U8068" s="402"/>
      <c r="V8068" s="402"/>
      <c r="AG8068" s="402"/>
      <c r="AH8068" s="402"/>
      <c r="AI8068" s="402"/>
      <c r="AJ8068" s="402"/>
    </row>
    <row r="8069" spans="10:36" hidden="1" x14ac:dyDescent="0.2">
      <c r="J8069" s="555" t="s">
        <v>987</v>
      </c>
      <c r="T8069" s="402"/>
      <c r="U8069" s="402"/>
      <c r="V8069" s="402"/>
      <c r="AG8069" s="402"/>
      <c r="AH8069" s="402"/>
      <c r="AI8069" s="402"/>
      <c r="AJ8069" s="402"/>
    </row>
    <row r="8070" spans="10:36" hidden="1" x14ac:dyDescent="0.2">
      <c r="J8070" s="555" t="s">
        <v>987</v>
      </c>
      <c r="T8070" s="402"/>
      <c r="U8070" s="402"/>
      <c r="V8070" s="402"/>
      <c r="AG8070" s="402"/>
      <c r="AH8070" s="402"/>
      <c r="AI8070" s="402"/>
      <c r="AJ8070" s="402"/>
    </row>
    <row r="8071" spans="10:36" hidden="1" x14ac:dyDescent="0.2">
      <c r="J8071" s="555" t="s">
        <v>987</v>
      </c>
      <c r="T8071" s="402"/>
      <c r="U8071" s="402"/>
      <c r="V8071" s="402"/>
      <c r="AG8071" s="402"/>
      <c r="AH8071" s="402"/>
      <c r="AI8071" s="402"/>
      <c r="AJ8071" s="402"/>
    </row>
    <row r="8072" spans="10:36" hidden="1" x14ac:dyDescent="0.2">
      <c r="J8072" s="555" t="s">
        <v>987</v>
      </c>
      <c r="T8072" s="402"/>
      <c r="U8072" s="402"/>
      <c r="V8072" s="402"/>
      <c r="AG8072" s="402"/>
      <c r="AH8072" s="402"/>
      <c r="AI8072" s="402"/>
      <c r="AJ8072" s="402"/>
    </row>
    <row r="8073" spans="10:36" hidden="1" x14ac:dyDescent="0.2">
      <c r="J8073" s="555" t="s">
        <v>987</v>
      </c>
      <c r="T8073" s="402"/>
      <c r="U8073" s="402"/>
      <c r="V8073" s="402"/>
      <c r="AG8073" s="402"/>
      <c r="AH8073" s="402"/>
      <c r="AI8073" s="402"/>
      <c r="AJ8073" s="402"/>
    </row>
    <row r="8074" spans="10:36" hidden="1" x14ac:dyDescent="0.2">
      <c r="J8074" s="555" t="s">
        <v>987</v>
      </c>
      <c r="T8074" s="402"/>
      <c r="U8074" s="402"/>
      <c r="V8074" s="402"/>
      <c r="AG8074" s="402"/>
      <c r="AH8074" s="402"/>
      <c r="AI8074" s="402"/>
      <c r="AJ8074" s="402"/>
    </row>
    <row r="8075" spans="10:36" hidden="1" x14ac:dyDescent="0.2">
      <c r="J8075" s="555" t="s">
        <v>987</v>
      </c>
      <c r="T8075" s="402"/>
      <c r="U8075" s="402"/>
      <c r="V8075" s="402"/>
      <c r="AG8075" s="402"/>
      <c r="AH8075" s="402"/>
      <c r="AI8075" s="402"/>
      <c r="AJ8075" s="402"/>
    </row>
    <row r="8076" spans="10:36" hidden="1" x14ac:dyDescent="0.2">
      <c r="J8076" s="555" t="s">
        <v>987</v>
      </c>
      <c r="T8076" s="402"/>
      <c r="U8076" s="402"/>
      <c r="V8076" s="402"/>
      <c r="AG8076" s="402"/>
      <c r="AH8076" s="402"/>
      <c r="AI8076" s="402"/>
      <c r="AJ8076" s="402"/>
    </row>
    <row r="8077" spans="10:36" hidden="1" x14ac:dyDescent="0.2">
      <c r="J8077" s="555" t="s">
        <v>987</v>
      </c>
      <c r="T8077" s="402"/>
      <c r="U8077" s="402"/>
      <c r="V8077" s="402"/>
      <c r="AG8077" s="402"/>
      <c r="AH8077" s="402"/>
      <c r="AI8077" s="402"/>
      <c r="AJ8077" s="402"/>
    </row>
    <row r="8078" spans="10:36" hidden="1" x14ac:dyDescent="0.2">
      <c r="J8078" s="555" t="s">
        <v>987</v>
      </c>
      <c r="T8078" s="402"/>
      <c r="U8078" s="402"/>
      <c r="V8078" s="402"/>
      <c r="AG8078" s="402"/>
      <c r="AH8078" s="402"/>
      <c r="AI8078" s="402"/>
      <c r="AJ8078" s="402"/>
    </row>
    <row r="8079" spans="10:36" hidden="1" x14ac:dyDescent="0.2">
      <c r="J8079" s="555" t="s">
        <v>987</v>
      </c>
      <c r="T8079" s="402"/>
      <c r="U8079" s="402"/>
      <c r="V8079" s="402"/>
      <c r="AG8079" s="402"/>
      <c r="AH8079" s="402"/>
      <c r="AI8079" s="402"/>
      <c r="AJ8079" s="402"/>
    </row>
    <row r="8080" spans="10:36" hidden="1" x14ac:dyDescent="0.2">
      <c r="J8080" s="555" t="s">
        <v>987</v>
      </c>
      <c r="T8080" s="402"/>
      <c r="U8080" s="402"/>
      <c r="V8080" s="402"/>
      <c r="AG8080" s="402"/>
      <c r="AH8080" s="402"/>
      <c r="AI8080" s="402"/>
      <c r="AJ8080" s="402"/>
    </row>
    <row r="8081" spans="10:36" hidden="1" x14ac:dyDescent="0.2">
      <c r="J8081" s="555" t="s">
        <v>987</v>
      </c>
      <c r="T8081" s="402"/>
      <c r="U8081" s="402"/>
      <c r="V8081" s="402"/>
      <c r="AG8081" s="402"/>
      <c r="AH8081" s="402"/>
      <c r="AI8081" s="402"/>
      <c r="AJ8081" s="402"/>
    </row>
    <row r="8082" spans="10:36" hidden="1" x14ac:dyDescent="0.2">
      <c r="J8082" s="555" t="s">
        <v>987</v>
      </c>
      <c r="T8082" s="402"/>
      <c r="U8082" s="402"/>
      <c r="V8082" s="402"/>
      <c r="AG8082" s="402"/>
      <c r="AH8082" s="402"/>
      <c r="AI8082" s="402"/>
      <c r="AJ8082" s="402"/>
    </row>
    <row r="8083" spans="10:36" hidden="1" x14ac:dyDescent="0.2">
      <c r="J8083" s="555" t="s">
        <v>987</v>
      </c>
      <c r="T8083" s="402"/>
      <c r="U8083" s="402"/>
      <c r="V8083" s="402"/>
      <c r="AG8083" s="402"/>
      <c r="AH8083" s="402"/>
      <c r="AI8083" s="402"/>
      <c r="AJ8083" s="402"/>
    </row>
    <row r="8084" spans="10:36" hidden="1" x14ac:dyDescent="0.2">
      <c r="J8084" s="555" t="s">
        <v>987</v>
      </c>
      <c r="T8084" s="402"/>
      <c r="U8084" s="402"/>
      <c r="V8084" s="402"/>
      <c r="AG8084" s="402"/>
      <c r="AH8084" s="402"/>
      <c r="AI8084" s="402"/>
      <c r="AJ8084" s="402"/>
    </row>
    <row r="8085" spans="10:36" hidden="1" x14ac:dyDescent="0.2">
      <c r="J8085" s="555" t="s">
        <v>987</v>
      </c>
      <c r="T8085" s="402"/>
      <c r="U8085" s="402"/>
      <c r="V8085" s="402"/>
      <c r="AG8085" s="402"/>
      <c r="AH8085" s="402"/>
      <c r="AI8085" s="402"/>
      <c r="AJ8085" s="402"/>
    </row>
    <row r="8086" spans="10:36" hidden="1" x14ac:dyDescent="0.2">
      <c r="J8086" s="555" t="s">
        <v>987</v>
      </c>
      <c r="T8086" s="402"/>
      <c r="U8086" s="402"/>
      <c r="V8086" s="402"/>
      <c r="AG8086" s="402"/>
      <c r="AH8086" s="402"/>
      <c r="AI8086" s="402"/>
      <c r="AJ8086" s="402"/>
    </row>
    <row r="8087" spans="10:36" hidden="1" x14ac:dyDescent="0.2">
      <c r="J8087" s="555" t="s">
        <v>987</v>
      </c>
      <c r="T8087" s="402"/>
      <c r="U8087" s="402"/>
      <c r="V8087" s="402"/>
      <c r="AG8087" s="402"/>
      <c r="AH8087" s="402"/>
      <c r="AI8087" s="402"/>
      <c r="AJ8087" s="402"/>
    </row>
    <row r="8088" spans="10:36" hidden="1" x14ac:dyDescent="0.2">
      <c r="J8088" s="555" t="s">
        <v>987</v>
      </c>
      <c r="T8088" s="402"/>
      <c r="U8088" s="402"/>
      <c r="V8088" s="402"/>
      <c r="AG8088" s="402"/>
      <c r="AH8088" s="402"/>
      <c r="AI8088" s="402"/>
      <c r="AJ8088" s="402"/>
    </row>
    <row r="8089" spans="10:36" hidden="1" x14ac:dyDescent="0.2">
      <c r="J8089" s="555" t="s">
        <v>987</v>
      </c>
      <c r="T8089" s="402"/>
      <c r="U8089" s="402"/>
      <c r="V8089" s="402"/>
      <c r="AG8089" s="402"/>
      <c r="AH8089" s="402"/>
      <c r="AI8089" s="402"/>
      <c r="AJ8089" s="402"/>
    </row>
    <row r="8090" spans="10:36" hidden="1" x14ac:dyDescent="0.2">
      <c r="J8090" s="555" t="s">
        <v>987</v>
      </c>
      <c r="T8090" s="402"/>
      <c r="U8090" s="402"/>
      <c r="V8090" s="402"/>
      <c r="AG8090" s="402"/>
      <c r="AH8090" s="402"/>
      <c r="AI8090" s="402"/>
      <c r="AJ8090" s="402"/>
    </row>
    <row r="8091" spans="10:36" hidden="1" x14ac:dyDescent="0.2">
      <c r="J8091" s="555" t="s">
        <v>987</v>
      </c>
      <c r="T8091" s="402"/>
      <c r="U8091" s="402"/>
      <c r="V8091" s="402"/>
      <c r="AG8091" s="402"/>
      <c r="AH8091" s="402"/>
      <c r="AI8091" s="402"/>
      <c r="AJ8091" s="402"/>
    </row>
    <row r="8092" spans="10:36" hidden="1" x14ac:dyDescent="0.2">
      <c r="J8092" s="555" t="s">
        <v>987</v>
      </c>
      <c r="T8092" s="402"/>
      <c r="U8092" s="402"/>
      <c r="V8092" s="402"/>
      <c r="AG8092" s="402"/>
      <c r="AH8092" s="402"/>
      <c r="AI8092" s="402"/>
      <c r="AJ8092" s="402"/>
    </row>
    <row r="8093" spans="10:36" hidden="1" x14ac:dyDescent="0.2">
      <c r="J8093" s="555" t="s">
        <v>987</v>
      </c>
      <c r="T8093" s="402"/>
      <c r="U8093" s="402"/>
      <c r="V8093" s="402"/>
      <c r="AG8093" s="402"/>
      <c r="AH8093" s="402"/>
      <c r="AI8093" s="402"/>
      <c r="AJ8093" s="402"/>
    </row>
    <row r="8094" spans="10:36" hidden="1" x14ac:dyDescent="0.2">
      <c r="J8094" s="555" t="s">
        <v>987</v>
      </c>
      <c r="T8094" s="402"/>
      <c r="U8094" s="402"/>
      <c r="V8094" s="402"/>
      <c r="AG8094" s="402"/>
      <c r="AH8094" s="402"/>
      <c r="AI8094" s="402"/>
      <c r="AJ8094" s="402"/>
    </row>
    <row r="8095" spans="10:36" hidden="1" x14ac:dyDescent="0.2">
      <c r="J8095" s="555" t="s">
        <v>987</v>
      </c>
      <c r="T8095" s="402"/>
      <c r="U8095" s="402"/>
      <c r="V8095" s="402"/>
      <c r="AG8095" s="402"/>
      <c r="AH8095" s="402"/>
      <c r="AI8095" s="402"/>
      <c r="AJ8095" s="402"/>
    </row>
    <row r="8096" spans="10:36" hidden="1" x14ac:dyDescent="0.2">
      <c r="J8096" s="555" t="s">
        <v>987</v>
      </c>
      <c r="T8096" s="402"/>
      <c r="U8096" s="402"/>
      <c r="V8096" s="402"/>
      <c r="AG8096" s="402"/>
      <c r="AH8096" s="402"/>
      <c r="AI8096" s="402"/>
      <c r="AJ8096" s="402"/>
    </row>
    <row r="8097" spans="10:36" hidden="1" x14ac:dyDescent="0.2">
      <c r="J8097" s="555" t="s">
        <v>987</v>
      </c>
      <c r="T8097" s="402"/>
      <c r="U8097" s="402"/>
      <c r="V8097" s="402"/>
      <c r="AG8097" s="402"/>
      <c r="AH8097" s="402"/>
      <c r="AI8097" s="402"/>
      <c r="AJ8097" s="402"/>
    </row>
    <row r="8098" spans="10:36" hidden="1" x14ac:dyDescent="0.2">
      <c r="J8098" s="555" t="s">
        <v>987</v>
      </c>
      <c r="T8098" s="402"/>
      <c r="U8098" s="402"/>
      <c r="V8098" s="402"/>
      <c r="AG8098" s="402"/>
      <c r="AH8098" s="402"/>
      <c r="AI8098" s="402"/>
      <c r="AJ8098" s="402"/>
    </row>
    <row r="8099" spans="10:36" hidden="1" x14ac:dyDescent="0.2">
      <c r="J8099" s="555" t="s">
        <v>987</v>
      </c>
      <c r="T8099" s="402"/>
      <c r="U8099" s="402"/>
      <c r="V8099" s="402"/>
      <c r="AG8099" s="402"/>
      <c r="AH8099" s="402"/>
      <c r="AI8099" s="402"/>
      <c r="AJ8099" s="402"/>
    </row>
    <row r="8100" spans="10:36" hidden="1" x14ac:dyDescent="0.2">
      <c r="J8100" s="555" t="s">
        <v>987</v>
      </c>
      <c r="T8100" s="402"/>
      <c r="U8100" s="402"/>
      <c r="V8100" s="402"/>
      <c r="AG8100" s="402"/>
      <c r="AH8100" s="402"/>
      <c r="AI8100" s="402"/>
      <c r="AJ8100" s="402"/>
    </row>
    <row r="8101" spans="10:36" hidden="1" x14ac:dyDescent="0.2">
      <c r="J8101" s="555" t="s">
        <v>987</v>
      </c>
      <c r="T8101" s="402"/>
      <c r="U8101" s="402"/>
      <c r="V8101" s="402"/>
      <c r="AG8101" s="402"/>
      <c r="AH8101" s="402"/>
      <c r="AI8101" s="402"/>
      <c r="AJ8101" s="402"/>
    </row>
    <row r="8102" spans="10:36" hidden="1" x14ac:dyDescent="0.2">
      <c r="J8102" s="555" t="s">
        <v>987</v>
      </c>
      <c r="T8102" s="402"/>
      <c r="U8102" s="402"/>
      <c r="V8102" s="402"/>
      <c r="AG8102" s="402"/>
      <c r="AH8102" s="402"/>
      <c r="AI8102" s="402"/>
      <c r="AJ8102" s="402"/>
    </row>
    <row r="8103" spans="10:36" hidden="1" x14ac:dyDescent="0.2">
      <c r="J8103" s="555" t="s">
        <v>987</v>
      </c>
      <c r="T8103" s="402"/>
      <c r="U8103" s="402"/>
      <c r="V8103" s="402"/>
      <c r="AG8103" s="402"/>
      <c r="AH8103" s="402"/>
      <c r="AI8103" s="402"/>
      <c r="AJ8103" s="402"/>
    </row>
    <row r="8104" spans="10:36" hidden="1" x14ac:dyDescent="0.2">
      <c r="J8104" s="555" t="s">
        <v>987</v>
      </c>
      <c r="T8104" s="402"/>
      <c r="U8104" s="402"/>
      <c r="V8104" s="402"/>
      <c r="AG8104" s="402"/>
      <c r="AH8104" s="402"/>
      <c r="AI8104" s="402"/>
      <c r="AJ8104" s="402"/>
    </row>
    <row r="8105" spans="10:36" hidden="1" x14ac:dyDescent="0.2">
      <c r="J8105" s="555" t="s">
        <v>987</v>
      </c>
      <c r="T8105" s="402"/>
      <c r="U8105" s="402"/>
      <c r="V8105" s="402"/>
      <c r="AG8105" s="402"/>
      <c r="AH8105" s="402"/>
      <c r="AI8105" s="402"/>
      <c r="AJ8105" s="402"/>
    </row>
    <row r="8106" spans="10:36" hidden="1" x14ac:dyDescent="0.2">
      <c r="J8106" s="555" t="s">
        <v>987</v>
      </c>
      <c r="T8106" s="402"/>
      <c r="U8106" s="402"/>
      <c r="V8106" s="402"/>
      <c r="AG8106" s="402"/>
      <c r="AH8106" s="402"/>
      <c r="AI8106" s="402"/>
      <c r="AJ8106" s="402"/>
    </row>
    <row r="8107" spans="10:36" hidden="1" x14ac:dyDescent="0.2">
      <c r="J8107" s="555" t="s">
        <v>987</v>
      </c>
      <c r="T8107" s="402"/>
      <c r="U8107" s="402"/>
      <c r="V8107" s="402"/>
      <c r="AG8107" s="402"/>
      <c r="AH8107" s="402"/>
      <c r="AI8107" s="402"/>
      <c r="AJ8107" s="402"/>
    </row>
    <row r="8108" spans="10:36" hidden="1" x14ac:dyDescent="0.2">
      <c r="J8108" s="555" t="s">
        <v>987</v>
      </c>
      <c r="T8108" s="402"/>
      <c r="U8108" s="402"/>
      <c r="V8108" s="402"/>
      <c r="AG8108" s="402"/>
      <c r="AH8108" s="402"/>
      <c r="AI8108" s="402"/>
      <c r="AJ8108" s="402"/>
    </row>
    <row r="8109" spans="10:36" hidden="1" x14ac:dyDescent="0.2">
      <c r="J8109" s="555" t="s">
        <v>987</v>
      </c>
      <c r="T8109" s="402"/>
      <c r="U8109" s="402"/>
      <c r="V8109" s="402"/>
      <c r="AG8109" s="402"/>
      <c r="AH8109" s="402"/>
      <c r="AI8109" s="402"/>
      <c r="AJ8109" s="402"/>
    </row>
    <row r="8110" spans="10:36" hidden="1" x14ac:dyDescent="0.2">
      <c r="J8110" s="555" t="s">
        <v>987</v>
      </c>
      <c r="T8110" s="402"/>
      <c r="U8110" s="402"/>
      <c r="V8110" s="402"/>
      <c r="AG8110" s="402"/>
      <c r="AH8110" s="402"/>
      <c r="AI8110" s="402"/>
      <c r="AJ8110" s="402"/>
    </row>
    <row r="8111" spans="10:36" hidden="1" x14ac:dyDescent="0.2">
      <c r="J8111" s="555" t="s">
        <v>987</v>
      </c>
      <c r="T8111" s="402"/>
      <c r="U8111" s="402"/>
      <c r="V8111" s="402"/>
      <c r="AG8111" s="402"/>
      <c r="AH8111" s="402"/>
      <c r="AI8111" s="402"/>
      <c r="AJ8111" s="402"/>
    </row>
    <row r="8112" spans="10:36" hidden="1" x14ac:dyDescent="0.2">
      <c r="J8112" s="555" t="s">
        <v>987</v>
      </c>
      <c r="T8112" s="402"/>
      <c r="U8112" s="402"/>
      <c r="V8112" s="402"/>
      <c r="AG8112" s="402"/>
      <c r="AH8112" s="402"/>
      <c r="AI8112" s="402"/>
      <c r="AJ8112" s="402"/>
    </row>
    <row r="8113" spans="10:36" hidden="1" x14ac:dyDescent="0.2">
      <c r="J8113" s="555" t="s">
        <v>987</v>
      </c>
      <c r="T8113" s="402"/>
      <c r="U8113" s="402"/>
      <c r="V8113" s="402"/>
      <c r="AG8113" s="402"/>
      <c r="AH8113" s="402"/>
      <c r="AI8113" s="402"/>
      <c r="AJ8113" s="402"/>
    </row>
    <row r="8114" spans="10:36" hidden="1" x14ac:dyDescent="0.2">
      <c r="J8114" s="555" t="s">
        <v>987</v>
      </c>
      <c r="T8114" s="402"/>
      <c r="U8114" s="402"/>
      <c r="V8114" s="402"/>
      <c r="AG8114" s="402"/>
      <c r="AH8114" s="402"/>
      <c r="AI8114" s="402"/>
      <c r="AJ8114" s="402"/>
    </row>
    <row r="8115" spans="10:36" hidden="1" x14ac:dyDescent="0.2">
      <c r="J8115" s="555" t="s">
        <v>987</v>
      </c>
      <c r="T8115" s="402"/>
      <c r="U8115" s="402"/>
      <c r="V8115" s="402"/>
      <c r="AG8115" s="402"/>
      <c r="AH8115" s="402"/>
      <c r="AI8115" s="402"/>
      <c r="AJ8115" s="402"/>
    </row>
    <row r="8116" spans="10:36" hidden="1" x14ac:dyDescent="0.2">
      <c r="J8116" s="555" t="s">
        <v>987</v>
      </c>
      <c r="T8116" s="402"/>
      <c r="U8116" s="402"/>
      <c r="V8116" s="402"/>
      <c r="AG8116" s="402"/>
      <c r="AH8116" s="402"/>
      <c r="AI8116" s="402"/>
      <c r="AJ8116" s="402"/>
    </row>
    <row r="8117" spans="10:36" hidden="1" x14ac:dyDescent="0.2">
      <c r="J8117" s="555" t="s">
        <v>987</v>
      </c>
      <c r="T8117" s="402"/>
      <c r="U8117" s="402"/>
      <c r="V8117" s="402"/>
      <c r="AG8117" s="402"/>
      <c r="AH8117" s="402"/>
      <c r="AI8117" s="402"/>
      <c r="AJ8117" s="402"/>
    </row>
    <row r="8118" spans="10:36" hidden="1" x14ac:dyDescent="0.2">
      <c r="J8118" s="555" t="s">
        <v>987</v>
      </c>
      <c r="T8118" s="402"/>
      <c r="U8118" s="402"/>
      <c r="V8118" s="402"/>
      <c r="AG8118" s="402"/>
      <c r="AH8118" s="402"/>
      <c r="AI8118" s="402"/>
      <c r="AJ8118" s="402"/>
    </row>
    <row r="8119" spans="10:36" hidden="1" x14ac:dyDescent="0.2">
      <c r="J8119" s="555" t="s">
        <v>987</v>
      </c>
      <c r="T8119" s="402"/>
      <c r="U8119" s="402"/>
      <c r="V8119" s="402"/>
      <c r="AG8119" s="402"/>
      <c r="AH8119" s="402"/>
      <c r="AI8119" s="402"/>
      <c r="AJ8119" s="402"/>
    </row>
    <row r="8120" spans="10:36" hidden="1" x14ac:dyDescent="0.2">
      <c r="J8120" s="555" t="s">
        <v>987</v>
      </c>
      <c r="T8120" s="402"/>
      <c r="U8120" s="402"/>
      <c r="V8120" s="402"/>
      <c r="AG8120" s="402"/>
      <c r="AH8120" s="402"/>
      <c r="AI8120" s="402"/>
      <c r="AJ8120" s="402"/>
    </row>
    <row r="8121" spans="10:36" hidden="1" x14ac:dyDescent="0.2">
      <c r="J8121" s="555" t="s">
        <v>987</v>
      </c>
      <c r="T8121" s="402"/>
      <c r="U8121" s="402"/>
      <c r="V8121" s="402"/>
      <c r="AG8121" s="402"/>
      <c r="AH8121" s="402"/>
      <c r="AI8121" s="402"/>
      <c r="AJ8121" s="402"/>
    </row>
    <row r="8122" spans="10:36" hidden="1" x14ac:dyDescent="0.2">
      <c r="J8122" s="555" t="s">
        <v>987</v>
      </c>
      <c r="T8122" s="402"/>
      <c r="U8122" s="402"/>
      <c r="V8122" s="402"/>
      <c r="AG8122" s="402"/>
      <c r="AH8122" s="402"/>
      <c r="AI8122" s="402"/>
      <c r="AJ8122" s="402"/>
    </row>
    <row r="8123" spans="10:36" hidden="1" x14ac:dyDescent="0.2">
      <c r="J8123" s="555" t="s">
        <v>987</v>
      </c>
      <c r="T8123" s="402"/>
      <c r="U8123" s="402"/>
      <c r="V8123" s="402"/>
      <c r="AG8123" s="402"/>
      <c r="AH8123" s="402"/>
      <c r="AI8123" s="402"/>
      <c r="AJ8123" s="402"/>
    </row>
    <row r="8124" spans="10:36" hidden="1" x14ac:dyDescent="0.2">
      <c r="J8124" s="555" t="s">
        <v>987</v>
      </c>
      <c r="T8124" s="402"/>
      <c r="U8124" s="402"/>
      <c r="V8124" s="402"/>
      <c r="AG8124" s="402"/>
      <c r="AH8124" s="402"/>
      <c r="AI8124" s="402"/>
      <c r="AJ8124" s="402"/>
    </row>
    <row r="8125" spans="10:36" hidden="1" x14ac:dyDescent="0.2">
      <c r="J8125" s="555" t="s">
        <v>987</v>
      </c>
      <c r="T8125" s="402"/>
      <c r="U8125" s="402"/>
      <c r="V8125" s="402"/>
      <c r="AG8125" s="402"/>
      <c r="AH8125" s="402"/>
      <c r="AI8125" s="402"/>
      <c r="AJ8125" s="402"/>
    </row>
    <row r="8126" spans="10:36" hidden="1" x14ac:dyDescent="0.2">
      <c r="J8126" s="555" t="s">
        <v>987</v>
      </c>
      <c r="T8126" s="402"/>
      <c r="U8126" s="402"/>
      <c r="V8126" s="402"/>
      <c r="AG8126" s="402"/>
      <c r="AH8126" s="402"/>
      <c r="AI8126" s="402"/>
      <c r="AJ8126" s="402"/>
    </row>
    <row r="8127" spans="10:36" hidden="1" x14ac:dyDescent="0.2">
      <c r="J8127" s="555" t="s">
        <v>987</v>
      </c>
      <c r="T8127" s="402"/>
      <c r="U8127" s="402"/>
      <c r="V8127" s="402"/>
      <c r="AG8127" s="402"/>
      <c r="AH8127" s="402"/>
      <c r="AI8127" s="402"/>
      <c r="AJ8127" s="402"/>
    </row>
    <row r="8128" spans="10:36" hidden="1" x14ac:dyDescent="0.2">
      <c r="J8128" s="555" t="s">
        <v>987</v>
      </c>
      <c r="T8128" s="402"/>
      <c r="U8128" s="402"/>
      <c r="V8128" s="402"/>
      <c r="AG8128" s="402"/>
      <c r="AH8128" s="402"/>
      <c r="AI8128" s="402"/>
      <c r="AJ8128" s="402"/>
    </row>
    <row r="8129" spans="10:36" hidden="1" x14ac:dyDescent="0.2">
      <c r="J8129" s="555" t="s">
        <v>987</v>
      </c>
      <c r="T8129" s="402"/>
      <c r="U8129" s="402"/>
      <c r="V8129" s="402"/>
      <c r="AG8129" s="402"/>
      <c r="AH8129" s="402"/>
      <c r="AI8129" s="402"/>
      <c r="AJ8129" s="402"/>
    </row>
    <row r="8130" spans="10:36" hidden="1" x14ac:dyDescent="0.2">
      <c r="J8130" s="555" t="s">
        <v>987</v>
      </c>
      <c r="T8130" s="402"/>
      <c r="U8130" s="402"/>
      <c r="V8130" s="402"/>
      <c r="AG8130" s="402"/>
      <c r="AH8130" s="402"/>
      <c r="AI8130" s="402"/>
      <c r="AJ8130" s="402"/>
    </row>
    <row r="8131" spans="10:36" hidden="1" x14ac:dyDescent="0.2">
      <c r="J8131" s="555" t="s">
        <v>987</v>
      </c>
      <c r="T8131" s="402"/>
      <c r="U8131" s="402"/>
      <c r="V8131" s="402"/>
      <c r="AG8131" s="402"/>
      <c r="AH8131" s="402"/>
      <c r="AI8131" s="402"/>
      <c r="AJ8131" s="402"/>
    </row>
    <row r="8132" spans="10:36" hidden="1" x14ac:dyDescent="0.2">
      <c r="J8132" s="555" t="s">
        <v>987</v>
      </c>
      <c r="T8132" s="402"/>
      <c r="U8132" s="402"/>
      <c r="V8132" s="402"/>
      <c r="AG8132" s="402"/>
      <c r="AH8132" s="402"/>
      <c r="AI8132" s="402"/>
      <c r="AJ8132" s="402"/>
    </row>
    <row r="8133" spans="10:36" hidden="1" x14ac:dyDescent="0.2">
      <c r="J8133" s="555" t="s">
        <v>987</v>
      </c>
      <c r="T8133" s="402"/>
      <c r="U8133" s="402"/>
      <c r="V8133" s="402"/>
      <c r="AG8133" s="402"/>
      <c r="AH8133" s="402"/>
      <c r="AI8133" s="402"/>
      <c r="AJ8133" s="402"/>
    </row>
    <row r="8134" spans="10:36" hidden="1" x14ac:dyDescent="0.2">
      <c r="J8134" s="555" t="s">
        <v>987</v>
      </c>
      <c r="T8134" s="402"/>
      <c r="U8134" s="402"/>
      <c r="V8134" s="402"/>
      <c r="AG8134" s="402"/>
      <c r="AH8134" s="402"/>
      <c r="AI8134" s="402"/>
      <c r="AJ8134" s="402"/>
    </row>
    <row r="8135" spans="10:36" hidden="1" x14ac:dyDescent="0.2">
      <c r="J8135" s="555" t="s">
        <v>987</v>
      </c>
      <c r="T8135" s="402"/>
      <c r="U8135" s="402"/>
      <c r="V8135" s="402"/>
      <c r="AG8135" s="402"/>
      <c r="AH8135" s="402"/>
      <c r="AI8135" s="402"/>
      <c r="AJ8135" s="402"/>
    </row>
    <row r="8136" spans="10:36" hidden="1" x14ac:dyDescent="0.2">
      <c r="J8136" s="555" t="s">
        <v>987</v>
      </c>
      <c r="T8136" s="402"/>
      <c r="U8136" s="402"/>
      <c r="V8136" s="402"/>
      <c r="AG8136" s="402"/>
      <c r="AH8136" s="402"/>
      <c r="AI8136" s="402"/>
      <c r="AJ8136" s="402"/>
    </row>
    <row r="8137" spans="10:36" hidden="1" x14ac:dyDescent="0.2">
      <c r="J8137" s="555" t="s">
        <v>987</v>
      </c>
      <c r="T8137" s="402"/>
      <c r="U8137" s="402"/>
      <c r="V8137" s="402"/>
      <c r="AG8137" s="402"/>
      <c r="AH8137" s="402"/>
      <c r="AI8137" s="402"/>
      <c r="AJ8137" s="402"/>
    </row>
    <row r="8138" spans="10:36" hidden="1" x14ac:dyDescent="0.2">
      <c r="J8138" s="555" t="s">
        <v>987</v>
      </c>
      <c r="T8138" s="402"/>
      <c r="U8138" s="402"/>
      <c r="V8138" s="402"/>
      <c r="AG8138" s="402"/>
      <c r="AH8138" s="402"/>
      <c r="AI8138" s="402"/>
      <c r="AJ8138" s="402"/>
    </row>
    <row r="8139" spans="10:36" hidden="1" x14ac:dyDescent="0.2">
      <c r="J8139" s="555" t="s">
        <v>987</v>
      </c>
      <c r="T8139" s="402"/>
      <c r="U8139" s="402"/>
      <c r="V8139" s="402"/>
      <c r="AG8139" s="402"/>
      <c r="AH8139" s="402"/>
      <c r="AI8139" s="402"/>
      <c r="AJ8139" s="402"/>
    </row>
    <row r="8140" spans="10:36" hidden="1" x14ac:dyDescent="0.2">
      <c r="J8140" s="555" t="s">
        <v>987</v>
      </c>
      <c r="T8140" s="402"/>
      <c r="U8140" s="402"/>
      <c r="V8140" s="402"/>
      <c r="AG8140" s="402"/>
      <c r="AH8140" s="402"/>
      <c r="AI8140" s="402"/>
      <c r="AJ8140" s="402"/>
    </row>
    <row r="8141" spans="10:36" hidden="1" x14ac:dyDescent="0.2">
      <c r="J8141" s="555" t="s">
        <v>987</v>
      </c>
      <c r="T8141" s="402"/>
      <c r="U8141" s="402"/>
      <c r="V8141" s="402"/>
      <c r="AG8141" s="402"/>
      <c r="AH8141" s="402"/>
      <c r="AI8141" s="402"/>
      <c r="AJ8141" s="402"/>
    </row>
    <row r="8142" spans="10:36" hidden="1" x14ac:dyDescent="0.2">
      <c r="J8142" s="555" t="s">
        <v>987</v>
      </c>
      <c r="T8142" s="402"/>
      <c r="U8142" s="402"/>
      <c r="V8142" s="402"/>
      <c r="AG8142" s="402"/>
      <c r="AH8142" s="402"/>
      <c r="AI8142" s="402"/>
      <c r="AJ8142" s="402"/>
    </row>
    <row r="8143" spans="10:36" hidden="1" x14ac:dyDescent="0.2">
      <c r="J8143" s="555" t="s">
        <v>987</v>
      </c>
      <c r="T8143" s="402"/>
      <c r="U8143" s="402"/>
      <c r="V8143" s="402"/>
      <c r="AG8143" s="402"/>
      <c r="AH8143" s="402"/>
      <c r="AI8143" s="402"/>
      <c r="AJ8143" s="402"/>
    </row>
    <row r="8144" spans="10:36" hidden="1" x14ac:dyDescent="0.2">
      <c r="J8144" s="555" t="s">
        <v>987</v>
      </c>
      <c r="T8144" s="402"/>
      <c r="U8144" s="402"/>
      <c r="V8144" s="402"/>
      <c r="AG8144" s="402"/>
      <c r="AH8144" s="402"/>
      <c r="AI8144" s="402"/>
      <c r="AJ8144" s="402"/>
    </row>
    <row r="8145" spans="10:36" hidden="1" x14ac:dyDescent="0.2">
      <c r="J8145" s="555" t="s">
        <v>987</v>
      </c>
      <c r="T8145" s="402"/>
      <c r="U8145" s="402"/>
      <c r="V8145" s="402"/>
      <c r="AG8145" s="402"/>
      <c r="AH8145" s="402"/>
      <c r="AI8145" s="402"/>
      <c r="AJ8145" s="402"/>
    </row>
    <row r="8146" spans="10:36" hidden="1" x14ac:dyDescent="0.2">
      <c r="J8146" s="555" t="s">
        <v>987</v>
      </c>
      <c r="T8146" s="402"/>
      <c r="U8146" s="402"/>
      <c r="V8146" s="402"/>
      <c r="AG8146" s="402"/>
      <c r="AH8146" s="402"/>
      <c r="AI8146" s="402"/>
      <c r="AJ8146" s="402"/>
    </row>
    <row r="8147" spans="10:36" hidden="1" x14ac:dyDescent="0.2">
      <c r="J8147" s="555" t="s">
        <v>987</v>
      </c>
      <c r="T8147" s="402"/>
      <c r="U8147" s="402"/>
      <c r="V8147" s="402"/>
      <c r="AG8147" s="402"/>
      <c r="AH8147" s="402"/>
      <c r="AI8147" s="402"/>
      <c r="AJ8147" s="402"/>
    </row>
    <row r="8148" spans="10:36" hidden="1" x14ac:dyDescent="0.2">
      <c r="J8148" s="555" t="s">
        <v>987</v>
      </c>
      <c r="T8148" s="402"/>
      <c r="U8148" s="402"/>
      <c r="V8148" s="402"/>
      <c r="AG8148" s="402"/>
      <c r="AH8148" s="402"/>
      <c r="AI8148" s="402"/>
      <c r="AJ8148" s="402"/>
    </row>
    <row r="8149" spans="10:36" hidden="1" x14ac:dyDescent="0.2">
      <c r="J8149" s="555" t="s">
        <v>987</v>
      </c>
      <c r="T8149" s="402"/>
      <c r="U8149" s="402"/>
      <c r="V8149" s="402"/>
      <c r="AG8149" s="402"/>
      <c r="AH8149" s="402"/>
      <c r="AI8149" s="402"/>
      <c r="AJ8149" s="402"/>
    </row>
    <row r="8150" spans="10:36" hidden="1" x14ac:dyDescent="0.2">
      <c r="J8150" s="555" t="s">
        <v>987</v>
      </c>
      <c r="T8150" s="402"/>
      <c r="U8150" s="402"/>
      <c r="V8150" s="402"/>
      <c r="AG8150" s="402"/>
      <c r="AH8150" s="402"/>
      <c r="AI8150" s="402"/>
      <c r="AJ8150" s="402"/>
    </row>
    <row r="8151" spans="10:36" hidden="1" x14ac:dyDescent="0.2">
      <c r="J8151" s="555" t="s">
        <v>987</v>
      </c>
      <c r="T8151" s="402"/>
      <c r="U8151" s="402"/>
      <c r="V8151" s="402"/>
      <c r="AG8151" s="402"/>
      <c r="AH8151" s="402"/>
      <c r="AI8151" s="402"/>
      <c r="AJ8151" s="402"/>
    </row>
    <row r="8152" spans="10:36" hidden="1" x14ac:dyDescent="0.2">
      <c r="J8152" s="555" t="s">
        <v>987</v>
      </c>
      <c r="T8152" s="402"/>
      <c r="U8152" s="402"/>
      <c r="V8152" s="402"/>
      <c r="AG8152" s="402"/>
      <c r="AH8152" s="402"/>
      <c r="AI8152" s="402"/>
      <c r="AJ8152" s="402"/>
    </row>
    <row r="8153" spans="10:36" hidden="1" x14ac:dyDescent="0.2">
      <c r="J8153" s="555" t="s">
        <v>987</v>
      </c>
      <c r="T8153" s="402"/>
      <c r="U8153" s="402"/>
      <c r="V8153" s="402"/>
      <c r="AG8153" s="402"/>
      <c r="AH8153" s="402"/>
      <c r="AI8153" s="402"/>
      <c r="AJ8153" s="402"/>
    </row>
    <row r="8154" spans="10:36" hidden="1" x14ac:dyDescent="0.2">
      <c r="J8154" s="555" t="s">
        <v>987</v>
      </c>
      <c r="T8154" s="402"/>
      <c r="U8154" s="402"/>
      <c r="V8154" s="402"/>
      <c r="AG8154" s="402"/>
      <c r="AH8154" s="402"/>
      <c r="AI8154" s="402"/>
      <c r="AJ8154" s="402"/>
    </row>
    <row r="8155" spans="10:36" hidden="1" x14ac:dyDescent="0.2">
      <c r="J8155" s="555" t="s">
        <v>987</v>
      </c>
      <c r="T8155" s="402"/>
      <c r="U8155" s="402"/>
      <c r="V8155" s="402"/>
      <c r="AG8155" s="402"/>
      <c r="AH8155" s="402"/>
      <c r="AI8155" s="402"/>
      <c r="AJ8155" s="402"/>
    </row>
    <row r="8156" spans="10:36" hidden="1" x14ac:dyDescent="0.2">
      <c r="J8156" s="555" t="s">
        <v>987</v>
      </c>
      <c r="T8156" s="402"/>
      <c r="U8156" s="402"/>
      <c r="V8156" s="402"/>
      <c r="AG8156" s="402"/>
      <c r="AH8156" s="402"/>
      <c r="AI8156" s="402"/>
      <c r="AJ8156" s="402"/>
    </row>
    <row r="8157" spans="10:36" hidden="1" x14ac:dyDescent="0.2">
      <c r="J8157" s="555" t="s">
        <v>987</v>
      </c>
      <c r="T8157" s="402"/>
      <c r="U8157" s="402"/>
      <c r="V8157" s="402"/>
      <c r="AG8157" s="402"/>
      <c r="AH8157" s="402"/>
      <c r="AI8157" s="402"/>
      <c r="AJ8157" s="402"/>
    </row>
    <row r="8158" spans="10:36" hidden="1" x14ac:dyDescent="0.2">
      <c r="J8158" s="555" t="s">
        <v>987</v>
      </c>
      <c r="T8158" s="402"/>
      <c r="U8158" s="402"/>
      <c r="V8158" s="402"/>
      <c r="AG8158" s="402"/>
      <c r="AH8158" s="402"/>
      <c r="AI8158" s="402"/>
      <c r="AJ8158" s="402"/>
    </row>
    <row r="8159" spans="10:36" hidden="1" x14ac:dyDescent="0.2">
      <c r="J8159" s="555" t="s">
        <v>987</v>
      </c>
      <c r="T8159" s="402"/>
      <c r="U8159" s="402"/>
      <c r="V8159" s="402"/>
      <c r="AG8159" s="402"/>
      <c r="AH8159" s="402"/>
      <c r="AI8159" s="402"/>
      <c r="AJ8159" s="402"/>
    </row>
    <row r="8160" spans="10:36" hidden="1" x14ac:dyDescent="0.2">
      <c r="J8160" s="555" t="s">
        <v>987</v>
      </c>
      <c r="T8160" s="402"/>
      <c r="U8160" s="402"/>
      <c r="V8160" s="402"/>
      <c r="AG8160" s="402"/>
      <c r="AH8160" s="402"/>
      <c r="AI8160" s="402"/>
      <c r="AJ8160" s="402"/>
    </row>
    <row r="8161" spans="10:36" hidden="1" x14ac:dyDescent="0.2">
      <c r="J8161" s="555" t="s">
        <v>987</v>
      </c>
      <c r="T8161" s="402"/>
      <c r="U8161" s="402"/>
      <c r="V8161" s="402"/>
      <c r="AG8161" s="402"/>
      <c r="AH8161" s="402"/>
      <c r="AI8161" s="402"/>
      <c r="AJ8161" s="402"/>
    </row>
    <row r="8162" spans="10:36" hidden="1" x14ac:dyDescent="0.2">
      <c r="J8162" s="555" t="s">
        <v>987</v>
      </c>
      <c r="T8162" s="402"/>
      <c r="U8162" s="402"/>
      <c r="V8162" s="402"/>
      <c r="AG8162" s="402"/>
      <c r="AH8162" s="402"/>
      <c r="AI8162" s="402"/>
      <c r="AJ8162" s="402"/>
    </row>
    <row r="8163" spans="10:36" hidden="1" x14ac:dyDescent="0.2">
      <c r="J8163" s="555" t="s">
        <v>987</v>
      </c>
      <c r="T8163" s="402"/>
      <c r="U8163" s="402"/>
      <c r="V8163" s="402"/>
      <c r="AG8163" s="402"/>
      <c r="AH8163" s="402"/>
      <c r="AI8163" s="402"/>
      <c r="AJ8163" s="402"/>
    </row>
    <row r="8164" spans="10:36" hidden="1" x14ac:dyDescent="0.2">
      <c r="J8164" s="555" t="s">
        <v>987</v>
      </c>
      <c r="T8164" s="402"/>
      <c r="U8164" s="402"/>
      <c r="V8164" s="402"/>
      <c r="AG8164" s="402"/>
      <c r="AH8164" s="402"/>
      <c r="AI8164" s="402"/>
      <c r="AJ8164" s="402"/>
    </row>
    <row r="8165" spans="10:36" hidden="1" x14ac:dyDescent="0.2">
      <c r="J8165" s="555" t="s">
        <v>987</v>
      </c>
      <c r="T8165" s="402"/>
      <c r="U8165" s="402"/>
      <c r="V8165" s="402"/>
      <c r="AG8165" s="402"/>
      <c r="AH8165" s="402"/>
      <c r="AI8165" s="402"/>
      <c r="AJ8165" s="402"/>
    </row>
    <row r="8166" spans="10:36" hidden="1" x14ac:dyDescent="0.2">
      <c r="J8166" s="555" t="s">
        <v>987</v>
      </c>
      <c r="T8166" s="402"/>
      <c r="U8166" s="402"/>
      <c r="V8166" s="402"/>
      <c r="AG8166" s="402"/>
      <c r="AH8166" s="402"/>
      <c r="AI8166" s="402"/>
      <c r="AJ8166" s="402"/>
    </row>
    <row r="8167" spans="10:36" hidden="1" x14ac:dyDescent="0.2">
      <c r="J8167" s="555" t="s">
        <v>987</v>
      </c>
      <c r="T8167" s="402"/>
      <c r="U8167" s="402"/>
      <c r="V8167" s="402"/>
      <c r="AG8167" s="402"/>
      <c r="AH8167" s="402"/>
      <c r="AI8167" s="402"/>
      <c r="AJ8167" s="402"/>
    </row>
    <row r="8168" spans="10:36" hidden="1" x14ac:dyDescent="0.2">
      <c r="J8168" s="555" t="s">
        <v>987</v>
      </c>
      <c r="T8168" s="402"/>
      <c r="U8168" s="402"/>
      <c r="V8168" s="402"/>
      <c r="AG8168" s="402"/>
      <c r="AH8168" s="402"/>
      <c r="AI8168" s="402"/>
      <c r="AJ8168" s="402"/>
    </row>
    <row r="8169" spans="10:36" hidden="1" x14ac:dyDescent="0.2">
      <c r="J8169" s="555" t="s">
        <v>987</v>
      </c>
      <c r="T8169" s="402"/>
      <c r="U8169" s="402"/>
      <c r="V8169" s="402"/>
      <c r="AG8169" s="402"/>
      <c r="AH8169" s="402"/>
      <c r="AI8169" s="402"/>
      <c r="AJ8169" s="402"/>
    </row>
    <row r="8170" spans="10:36" hidden="1" x14ac:dyDescent="0.2">
      <c r="J8170" s="555" t="s">
        <v>987</v>
      </c>
      <c r="T8170" s="402"/>
      <c r="U8170" s="402"/>
      <c r="V8170" s="402"/>
      <c r="AG8170" s="402"/>
      <c r="AH8170" s="402"/>
      <c r="AI8170" s="402"/>
      <c r="AJ8170" s="402"/>
    </row>
    <row r="8171" spans="10:36" hidden="1" x14ac:dyDescent="0.2">
      <c r="J8171" s="555" t="s">
        <v>987</v>
      </c>
      <c r="T8171" s="402"/>
      <c r="U8171" s="402"/>
      <c r="V8171" s="402"/>
      <c r="AG8171" s="402"/>
      <c r="AH8171" s="402"/>
      <c r="AI8171" s="402"/>
      <c r="AJ8171" s="402"/>
    </row>
    <row r="8172" spans="10:36" hidden="1" x14ac:dyDescent="0.2">
      <c r="J8172" s="555" t="s">
        <v>987</v>
      </c>
      <c r="T8172" s="402"/>
      <c r="U8172" s="402"/>
      <c r="V8172" s="402"/>
      <c r="AG8172" s="402"/>
      <c r="AH8172" s="402"/>
      <c r="AI8172" s="402"/>
      <c r="AJ8172" s="402"/>
    </row>
    <row r="8173" spans="10:36" hidden="1" x14ac:dyDescent="0.2">
      <c r="J8173" s="555" t="s">
        <v>987</v>
      </c>
      <c r="T8173" s="402"/>
      <c r="U8173" s="402"/>
      <c r="V8173" s="402"/>
      <c r="AG8173" s="402"/>
      <c r="AH8173" s="402"/>
      <c r="AI8173" s="402"/>
      <c r="AJ8173" s="402"/>
    </row>
    <row r="8174" spans="10:36" hidden="1" x14ac:dyDescent="0.2">
      <c r="J8174" s="555" t="s">
        <v>987</v>
      </c>
      <c r="T8174" s="402"/>
      <c r="U8174" s="402"/>
      <c r="V8174" s="402"/>
      <c r="AG8174" s="402"/>
      <c r="AH8174" s="402"/>
      <c r="AI8174" s="402"/>
      <c r="AJ8174" s="402"/>
    </row>
    <row r="8175" spans="10:36" hidden="1" x14ac:dyDescent="0.2">
      <c r="J8175" s="555" t="s">
        <v>987</v>
      </c>
      <c r="T8175" s="402"/>
      <c r="U8175" s="402"/>
      <c r="V8175" s="402"/>
      <c r="AG8175" s="402"/>
      <c r="AH8175" s="402"/>
      <c r="AI8175" s="402"/>
      <c r="AJ8175" s="402"/>
    </row>
    <row r="8176" spans="10:36" hidden="1" x14ac:dyDescent="0.2">
      <c r="J8176" s="555" t="s">
        <v>987</v>
      </c>
      <c r="T8176" s="402"/>
      <c r="U8176" s="402"/>
      <c r="V8176" s="402"/>
      <c r="AG8176" s="402"/>
      <c r="AH8176" s="402"/>
      <c r="AI8176" s="402"/>
      <c r="AJ8176" s="402"/>
    </row>
    <row r="8177" spans="10:36" hidden="1" x14ac:dyDescent="0.2">
      <c r="J8177" s="555" t="s">
        <v>987</v>
      </c>
      <c r="T8177" s="402"/>
      <c r="U8177" s="402"/>
      <c r="V8177" s="402"/>
      <c r="AG8177" s="402"/>
      <c r="AH8177" s="402"/>
      <c r="AI8177" s="402"/>
      <c r="AJ8177" s="402"/>
    </row>
    <row r="8178" spans="10:36" hidden="1" x14ac:dyDescent="0.2">
      <c r="J8178" s="555" t="s">
        <v>987</v>
      </c>
      <c r="T8178" s="402"/>
      <c r="U8178" s="402"/>
      <c r="V8178" s="402"/>
      <c r="AG8178" s="402"/>
      <c r="AH8178" s="402"/>
      <c r="AI8178" s="402"/>
      <c r="AJ8178" s="402"/>
    </row>
    <row r="8179" spans="10:36" hidden="1" x14ac:dyDescent="0.2">
      <c r="J8179" s="555" t="s">
        <v>987</v>
      </c>
      <c r="T8179" s="402"/>
      <c r="U8179" s="402"/>
      <c r="V8179" s="402"/>
      <c r="AG8179" s="402"/>
      <c r="AH8179" s="402"/>
      <c r="AI8179" s="402"/>
      <c r="AJ8179" s="402"/>
    </row>
    <row r="8180" spans="10:36" hidden="1" x14ac:dyDescent="0.2">
      <c r="J8180" s="555" t="s">
        <v>987</v>
      </c>
      <c r="T8180" s="402"/>
      <c r="U8180" s="402"/>
      <c r="V8180" s="402"/>
      <c r="AG8180" s="402"/>
      <c r="AH8180" s="402"/>
      <c r="AI8180" s="402"/>
      <c r="AJ8180" s="402"/>
    </row>
    <row r="8181" spans="10:36" hidden="1" x14ac:dyDescent="0.2">
      <c r="J8181" s="555" t="s">
        <v>987</v>
      </c>
      <c r="T8181" s="402"/>
      <c r="U8181" s="402"/>
      <c r="V8181" s="402"/>
      <c r="AG8181" s="402"/>
      <c r="AH8181" s="402"/>
      <c r="AI8181" s="402"/>
      <c r="AJ8181" s="402"/>
    </row>
    <row r="8182" spans="10:36" hidden="1" x14ac:dyDescent="0.2">
      <c r="J8182" s="555" t="s">
        <v>987</v>
      </c>
      <c r="T8182" s="402"/>
      <c r="U8182" s="402"/>
      <c r="V8182" s="402"/>
      <c r="AG8182" s="402"/>
      <c r="AH8182" s="402"/>
      <c r="AI8182" s="402"/>
      <c r="AJ8182" s="402"/>
    </row>
    <row r="8183" spans="10:36" hidden="1" x14ac:dyDescent="0.2">
      <c r="J8183" s="555" t="s">
        <v>987</v>
      </c>
      <c r="T8183" s="402"/>
      <c r="U8183" s="402"/>
      <c r="V8183" s="402"/>
      <c r="AG8183" s="402"/>
      <c r="AH8183" s="402"/>
      <c r="AI8183" s="402"/>
      <c r="AJ8183" s="402"/>
    </row>
    <row r="8184" spans="10:36" hidden="1" x14ac:dyDescent="0.2">
      <c r="J8184" s="555" t="s">
        <v>987</v>
      </c>
      <c r="T8184" s="402"/>
      <c r="U8184" s="402"/>
      <c r="V8184" s="402"/>
      <c r="AG8184" s="402"/>
      <c r="AH8184" s="402"/>
      <c r="AI8184" s="402"/>
      <c r="AJ8184" s="402"/>
    </row>
    <row r="8185" spans="10:36" hidden="1" x14ac:dyDescent="0.2">
      <c r="J8185" s="555" t="s">
        <v>987</v>
      </c>
      <c r="T8185" s="402"/>
      <c r="U8185" s="402"/>
      <c r="V8185" s="402"/>
      <c r="AG8185" s="402"/>
      <c r="AH8185" s="402"/>
      <c r="AI8185" s="402"/>
      <c r="AJ8185" s="402"/>
    </row>
    <row r="8186" spans="10:36" hidden="1" x14ac:dyDescent="0.2">
      <c r="J8186" s="555" t="s">
        <v>987</v>
      </c>
      <c r="T8186" s="402"/>
      <c r="U8186" s="402"/>
      <c r="V8186" s="402"/>
      <c r="AG8186" s="402"/>
      <c r="AH8186" s="402"/>
      <c r="AI8186" s="402"/>
      <c r="AJ8186" s="402"/>
    </row>
    <row r="8187" spans="10:36" hidden="1" x14ac:dyDescent="0.2">
      <c r="J8187" s="555" t="s">
        <v>987</v>
      </c>
      <c r="T8187" s="402"/>
      <c r="U8187" s="402"/>
      <c r="V8187" s="402"/>
      <c r="AG8187" s="402"/>
      <c r="AH8187" s="402"/>
      <c r="AI8187" s="402"/>
      <c r="AJ8187" s="402"/>
    </row>
    <row r="8188" spans="10:36" hidden="1" x14ac:dyDescent="0.2">
      <c r="J8188" s="555" t="s">
        <v>987</v>
      </c>
      <c r="T8188" s="402"/>
      <c r="U8188" s="402"/>
      <c r="V8188" s="402"/>
      <c r="AG8188" s="402"/>
      <c r="AH8188" s="402"/>
      <c r="AI8188" s="402"/>
      <c r="AJ8188" s="402"/>
    </row>
    <row r="8189" spans="10:36" hidden="1" x14ac:dyDescent="0.2">
      <c r="J8189" s="555" t="s">
        <v>987</v>
      </c>
      <c r="T8189" s="402"/>
      <c r="U8189" s="402"/>
      <c r="V8189" s="402"/>
      <c r="AG8189" s="402"/>
      <c r="AH8189" s="402"/>
      <c r="AI8189" s="402"/>
      <c r="AJ8189" s="402"/>
    </row>
    <row r="8190" spans="10:36" hidden="1" x14ac:dyDescent="0.2">
      <c r="J8190" s="555" t="s">
        <v>987</v>
      </c>
      <c r="T8190" s="402"/>
      <c r="U8190" s="402"/>
      <c r="V8190" s="402"/>
      <c r="AG8190" s="402"/>
      <c r="AH8190" s="402"/>
      <c r="AI8190" s="402"/>
      <c r="AJ8190" s="402"/>
    </row>
    <row r="8191" spans="10:36" hidden="1" x14ac:dyDescent="0.2">
      <c r="J8191" s="555" t="s">
        <v>987</v>
      </c>
      <c r="T8191" s="402"/>
      <c r="U8191" s="402"/>
      <c r="V8191" s="402"/>
      <c r="AG8191" s="402"/>
      <c r="AH8191" s="402"/>
      <c r="AI8191" s="402"/>
      <c r="AJ8191" s="402"/>
    </row>
    <row r="8192" spans="10:36" hidden="1" x14ac:dyDescent="0.2">
      <c r="J8192" s="555" t="s">
        <v>987</v>
      </c>
      <c r="T8192" s="402"/>
      <c r="U8192" s="402"/>
      <c r="V8192" s="402"/>
      <c r="AG8192" s="402"/>
      <c r="AH8192" s="402"/>
      <c r="AI8192" s="402"/>
      <c r="AJ8192" s="402"/>
    </row>
    <row r="8193" spans="10:36" hidden="1" x14ac:dyDescent="0.2">
      <c r="J8193" s="555" t="s">
        <v>987</v>
      </c>
      <c r="T8193" s="402"/>
      <c r="U8193" s="402"/>
      <c r="V8193" s="402"/>
      <c r="AG8193" s="402"/>
      <c r="AH8193" s="402"/>
      <c r="AI8193" s="402"/>
      <c r="AJ8193" s="402"/>
    </row>
    <row r="8194" spans="10:36" hidden="1" x14ac:dyDescent="0.2">
      <c r="J8194" s="555" t="s">
        <v>987</v>
      </c>
      <c r="T8194" s="402"/>
      <c r="U8194" s="402"/>
      <c r="V8194" s="402"/>
      <c r="AG8194" s="402"/>
      <c r="AH8194" s="402"/>
      <c r="AI8194" s="402"/>
      <c r="AJ8194" s="402"/>
    </row>
    <row r="8195" spans="10:36" hidden="1" x14ac:dyDescent="0.2">
      <c r="J8195" s="555" t="s">
        <v>987</v>
      </c>
      <c r="T8195" s="402"/>
      <c r="U8195" s="402"/>
      <c r="V8195" s="402"/>
      <c r="AG8195" s="402"/>
      <c r="AH8195" s="402"/>
      <c r="AI8195" s="402"/>
      <c r="AJ8195" s="402"/>
    </row>
    <row r="8196" spans="10:36" hidden="1" x14ac:dyDescent="0.2">
      <c r="J8196" s="555" t="s">
        <v>987</v>
      </c>
      <c r="T8196" s="402"/>
      <c r="U8196" s="402"/>
      <c r="V8196" s="402"/>
      <c r="AG8196" s="402"/>
      <c r="AH8196" s="402"/>
      <c r="AI8196" s="402"/>
      <c r="AJ8196" s="402"/>
    </row>
    <row r="8197" spans="10:36" hidden="1" x14ac:dyDescent="0.2">
      <c r="J8197" s="555" t="s">
        <v>987</v>
      </c>
      <c r="T8197" s="402"/>
      <c r="U8197" s="402"/>
      <c r="V8197" s="402"/>
      <c r="AG8197" s="402"/>
      <c r="AH8197" s="402"/>
      <c r="AI8197" s="402"/>
      <c r="AJ8197" s="402"/>
    </row>
    <row r="8198" spans="10:36" hidden="1" x14ac:dyDescent="0.2">
      <c r="J8198" s="555" t="s">
        <v>987</v>
      </c>
      <c r="T8198" s="402"/>
      <c r="U8198" s="402"/>
      <c r="V8198" s="402"/>
      <c r="AG8198" s="402"/>
      <c r="AH8198" s="402"/>
      <c r="AI8198" s="402"/>
      <c r="AJ8198" s="402"/>
    </row>
    <row r="8199" spans="10:36" hidden="1" x14ac:dyDescent="0.2">
      <c r="J8199" s="555" t="s">
        <v>987</v>
      </c>
      <c r="T8199" s="402"/>
      <c r="U8199" s="402"/>
      <c r="V8199" s="402"/>
      <c r="AG8199" s="402"/>
      <c r="AH8199" s="402"/>
      <c r="AI8199" s="402"/>
      <c r="AJ8199" s="402"/>
    </row>
    <row r="8200" spans="10:36" hidden="1" x14ac:dyDescent="0.2">
      <c r="J8200" s="555" t="s">
        <v>987</v>
      </c>
      <c r="T8200" s="402"/>
      <c r="U8200" s="402"/>
      <c r="V8200" s="402"/>
      <c r="AG8200" s="402"/>
      <c r="AH8200" s="402"/>
      <c r="AI8200" s="402"/>
      <c r="AJ8200" s="402"/>
    </row>
    <row r="8201" spans="10:36" hidden="1" x14ac:dyDescent="0.2">
      <c r="J8201" s="555" t="s">
        <v>987</v>
      </c>
      <c r="T8201" s="402"/>
      <c r="U8201" s="402"/>
      <c r="V8201" s="402"/>
      <c r="AG8201" s="402"/>
      <c r="AH8201" s="402"/>
      <c r="AI8201" s="402"/>
      <c r="AJ8201" s="402"/>
    </row>
    <row r="8202" spans="10:36" hidden="1" x14ac:dyDescent="0.2">
      <c r="J8202" s="555" t="s">
        <v>987</v>
      </c>
      <c r="T8202" s="402"/>
      <c r="U8202" s="402"/>
      <c r="V8202" s="402"/>
      <c r="AG8202" s="402"/>
      <c r="AH8202" s="402"/>
      <c r="AI8202" s="402"/>
      <c r="AJ8202" s="402"/>
    </row>
    <row r="8203" spans="10:36" hidden="1" x14ac:dyDescent="0.2">
      <c r="J8203" s="555" t="s">
        <v>987</v>
      </c>
      <c r="T8203" s="402"/>
      <c r="U8203" s="402"/>
      <c r="V8203" s="402"/>
      <c r="AG8203" s="402"/>
      <c r="AH8203" s="402"/>
      <c r="AI8203" s="402"/>
      <c r="AJ8203" s="402"/>
    </row>
    <row r="8204" spans="10:36" hidden="1" x14ac:dyDescent="0.2">
      <c r="J8204" s="555" t="s">
        <v>987</v>
      </c>
      <c r="T8204" s="402"/>
      <c r="U8204" s="402"/>
      <c r="V8204" s="402"/>
      <c r="AG8204" s="402"/>
      <c r="AH8204" s="402"/>
      <c r="AI8204" s="402"/>
      <c r="AJ8204" s="402"/>
    </row>
    <row r="8205" spans="10:36" hidden="1" x14ac:dyDescent="0.2">
      <c r="J8205" s="555" t="s">
        <v>987</v>
      </c>
      <c r="T8205" s="402"/>
      <c r="U8205" s="402"/>
      <c r="V8205" s="402"/>
      <c r="AG8205" s="402"/>
      <c r="AH8205" s="402"/>
      <c r="AI8205" s="402"/>
      <c r="AJ8205" s="402"/>
    </row>
    <row r="8206" spans="10:36" hidden="1" x14ac:dyDescent="0.2">
      <c r="J8206" s="555" t="s">
        <v>987</v>
      </c>
      <c r="T8206" s="402"/>
      <c r="U8206" s="402"/>
      <c r="V8206" s="402"/>
      <c r="AG8206" s="402"/>
      <c r="AH8206" s="402"/>
      <c r="AI8206" s="402"/>
      <c r="AJ8206" s="402"/>
    </row>
    <row r="8207" spans="10:36" hidden="1" x14ac:dyDescent="0.2">
      <c r="J8207" s="555" t="s">
        <v>987</v>
      </c>
      <c r="T8207" s="402"/>
      <c r="U8207" s="402"/>
      <c r="V8207" s="402"/>
      <c r="AG8207" s="402"/>
      <c r="AH8207" s="402"/>
      <c r="AI8207" s="402"/>
      <c r="AJ8207" s="402"/>
    </row>
    <row r="8208" spans="10:36" hidden="1" x14ac:dyDescent="0.2">
      <c r="J8208" s="555" t="s">
        <v>987</v>
      </c>
      <c r="T8208" s="402"/>
      <c r="U8208" s="402"/>
      <c r="V8208" s="402"/>
      <c r="AG8208" s="402"/>
      <c r="AH8208" s="402"/>
      <c r="AI8208" s="402"/>
      <c r="AJ8208" s="402"/>
    </row>
    <row r="8209" spans="10:36" hidden="1" x14ac:dyDescent="0.2">
      <c r="J8209" s="555" t="s">
        <v>987</v>
      </c>
      <c r="T8209" s="402"/>
      <c r="U8209" s="402"/>
      <c r="V8209" s="402"/>
      <c r="AG8209" s="402"/>
      <c r="AH8209" s="402"/>
      <c r="AI8209" s="402"/>
      <c r="AJ8209" s="402"/>
    </row>
    <row r="8210" spans="10:36" hidden="1" x14ac:dyDescent="0.2">
      <c r="J8210" s="555" t="s">
        <v>987</v>
      </c>
      <c r="T8210" s="402"/>
      <c r="U8210" s="402"/>
      <c r="V8210" s="402"/>
      <c r="AG8210" s="402"/>
      <c r="AH8210" s="402"/>
      <c r="AI8210" s="402"/>
      <c r="AJ8210" s="402"/>
    </row>
    <row r="8211" spans="10:36" hidden="1" x14ac:dyDescent="0.2">
      <c r="J8211" s="555" t="s">
        <v>987</v>
      </c>
      <c r="T8211" s="402"/>
      <c r="U8211" s="402"/>
      <c r="V8211" s="402"/>
      <c r="AG8211" s="402"/>
      <c r="AH8211" s="402"/>
      <c r="AI8211" s="402"/>
      <c r="AJ8211" s="402"/>
    </row>
    <row r="8212" spans="10:36" hidden="1" x14ac:dyDescent="0.2">
      <c r="J8212" s="555" t="s">
        <v>987</v>
      </c>
      <c r="T8212" s="402"/>
      <c r="U8212" s="402"/>
      <c r="V8212" s="402"/>
      <c r="AG8212" s="402"/>
      <c r="AH8212" s="402"/>
      <c r="AI8212" s="402"/>
      <c r="AJ8212" s="402"/>
    </row>
    <row r="8213" spans="10:36" hidden="1" x14ac:dyDescent="0.2">
      <c r="J8213" s="555" t="s">
        <v>987</v>
      </c>
      <c r="T8213" s="402"/>
      <c r="U8213" s="402"/>
      <c r="V8213" s="402"/>
      <c r="AG8213" s="402"/>
      <c r="AH8213" s="402"/>
      <c r="AI8213" s="402"/>
      <c r="AJ8213" s="402"/>
    </row>
    <row r="8214" spans="10:36" hidden="1" x14ac:dyDescent="0.2">
      <c r="J8214" s="555" t="s">
        <v>987</v>
      </c>
      <c r="T8214" s="402"/>
      <c r="U8214" s="402"/>
      <c r="V8214" s="402"/>
      <c r="AG8214" s="402"/>
      <c r="AH8214" s="402"/>
      <c r="AI8214" s="402"/>
      <c r="AJ8214" s="402"/>
    </row>
    <row r="8215" spans="10:36" hidden="1" x14ac:dyDescent="0.2">
      <c r="J8215" s="555" t="s">
        <v>987</v>
      </c>
      <c r="T8215" s="402"/>
      <c r="U8215" s="402"/>
      <c r="V8215" s="402"/>
      <c r="AG8215" s="402"/>
      <c r="AH8215" s="402"/>
      <c r="AI8215" s="402"/>
      <c r="AJ8215" s="402"/>
    </row>
    <row r="8216" spans="10:36" hidden="1" x14ac:dyDescent="0.2">
      <c r="J8216" s="555" t="s">
        <v>987</v>
      </c>
      <c r="T8216" s="402"/>
      <c r="U8216" s="402"/>
      <c r="V8216" s="402"/>
      <c r="AG8216" s="402"/>
      <c r="AH8216" s="402"/>
      <c r="AI8216" s="402"/>
      <c r="AJ8216" s="402"/>
    </row>
    <row r="8217" spans="10:36" hidden="1" x14ac:dyDescent="0.2">
      <c r="J8217" s="555" t="s">
        <v>987</v>
      </c>
      <c r="T8217" s="402"/>
      <c r="U8217" s="402"/>
      <c r="V8217" s="402"/>
      <c r="AG8217" s="402"/>
      <c r="AH8217" s="402"/>
      <c r="AI8217" s="402"/>
      <c r="AJ8217" s="402"/>
    </row>
    <row r="8218" spans="10:36" hidden="1" x14ac:dyDescent="0.2">
      <c r="J8218" s="555" t="s">
        <v>987</v>
      </c>
      <c r="T8218" s="402"/>
      <c r="U8218" s="402"/>
      <c r="V8218" s="402"/>
      <c r="AG8218" s="402"/>
      <c r="AH8218" s="402"/>
      <c r="AI8218" s="402"/>
      <c r="AJ8218" s="402"/>
    </row>
    <row r="8219" spans="10:36" hidden="1" x14ac:dyDescent="0.2">
      <c r="J8219" s="555" t="s">
        <v>987</v>
      </c>
      <c r="T8219" s="402"/>
      <c r="U8219" s="402"/>
      <c r="V8219" s="402"/>
      <c r="AG8219" s="402"/>
      <c r="AH8219" s="402"/>
      <c r="AI8219" s="402"/>
      <c r="AJ8219" s="402"/>
    </row>
    <row r="8220" spans="10:36" hidden="1" x14ac:dyDescent="0.2">
      <c r="J8220" s="555" t="s">
        <v>987</v>
      </c>
      <c r="T8220" s="402"/>
      <c r="U8220" s="402"/>
      <c r="V8220" s="402"/>
      <c r="AG8220" s="402"/>
      <c r="AH8220" s="402"/>
      <c r="AI8220" s="402"/>
      <c r="AJ8220" s="402"/>
    </row>
    <row r="8221" spans="10:36" hidden="1" x14ac:dyDescent="0.2">
      <c r="J8221" s="555" t="s">
        <v>987</v>
      </c>
      <c r="T8221" s="402"/>
      <c r="U8221" s="402"/>
      <c r="V8221" s="402"/>
      <c r="AG8221" s="402"/>
      <c r="AH8221" s="402"/>
      <c r="AI8221" s="402"/>
      <c r="AJ8221" s="402"/>
    </row>
    <row r="8222" spans="10:36" hidden="1" x14ac:dyDescent="0.2">
      <c r="J8222" s="555" t="s">
        <v>987</v>
      </c>
      <c r="T8222" s="402"/>
      <c r="U8222" s="402"/>
      <c r="V8222" s="402"/>
      <c r="AG8222" s="402"/>
      <c r="AH8222" s="402"/>
      <c r="AI8222" s="402"/>
      <c r="AJ8222" s="402"/>
    </row>
    <row r="8223" spans="10:36" hidden="1" x14ac:dyDescent="0.2">
      <c r="J8223" s="555" t="s">
        <v>987</v>
      </c>
      <c r="T8223" s="402"/>
      <c r="U8223" s="402"/>
      <c r="V8223" s="402"/>
      <c r="AG8223" s="402"/>
      <c r="AH8223" s="402"/>
      <c r="AI8223" s="402"/>
      <c r="AJ8223" s="402"/>
    </row>
    <row r="8224" spans="10:36" hidden="1" x14ac:dyDescent="0.2">
      <c r="J8224" s="555" t="s">
        <v>987</v>
      </c>
      <c r="T8224" s="402"/>
      <c r="U8224" s="402"/>
      <c r="V8224" s="402"/>
      <c r="AG8224" s="402"/>
      <c r="AH8224" s="402"/>
      <c r="AI8224" s="402"/>
      <c r="AJ8224" s="402"/>
    </row>
    <row r="8225" spans="10:36" hidden="1" x14ac:dyDescent="0.2">
      <c r="J8225" s="555" t="s">
        <v>987</v>
      </c>
      <c r="T8225" s="402"/>
      <c r="U8225" s="402"/>
      <c r="V8225" s="402"/>
      <c r="AG8225" s="402"/>
      <c r="AH8225" s="402"/>
      <c r="AI8225" s="402"/>
      <c r="AJ8225" s="402"/>
    </row>
    <row r="8226" spans="10:36" hidden="1" x14ac:dyDescent="0.2">
      <c r="J8226" s="555" t="s">
        <v>987</v>
      </c>
      <c r="T8226" s="402"/>
      <c r="U8226" s="402"/>
      <c r="V8226" s="402"/>
      <c r="AG8226" s="402"/>
      <c r="AH8226" s="402"/>
      <c r="AI8226" s="402"/>
      <c r="AJ8226" s="402"/>
    </row>
    <row r="8227" spans="10:36" hidden="1" x14ac:dyDescent="0.2">
      <c r="J8227" s="555" t="s">
        <v>987</v>
      </c>
      <c r="T8227" s="402"/>
      <c r="U8227" s="402"/>
      <c r="V8227" s="402"/>
      <c r="AG8227" s="402"/>
      <c r="AH8227" s="402"/>
      <c r="AI8227" s="402"/>
      <c r="AJ8227" s="402"/>
    </row>
    <row r="8228" spans="10:36" hidden="1" x14ac:dyDescent="0.2">
      <c r="J8228" s="555" t="s">
        <v>987</v>
      </c>
      <c r="T8228" s="402"/>
      <c r="U8228" s="402"/>
      <c r="V8228" s="402"/>
      <c r="AG8228" s="402"/>
      <c r="AH8228" s="402"/>
      <c r="AI8228" s="402"/>
      <c r="AJ8228" s="402"/>
    </row>
    <row r="8229" spans="10:36" hidden="1" x14ac:dyDescent="0.2">
      <c r="J8229" s="555" t="s">
        <v>987</v>
      </c>
      <c r="T8229" s="402"/>
      <c r="U8229" s="402"/>
      <c r="V8229" s="402"/>
      <c r="AG8229" s="402"/>
      <c r="AH8229" s="402"/>
      <c r="AI8229" s="402"/>
      <c r="AJ8229" s="402"/>
    </row>
    <row r="8230" spans="10:36" hidden="1" x14ac:dyDescent="0.2">
      <c r="J8230" s="555" t="s">
        <v>987</v>
      </c>
      <c r="T8230" s="402"/>
      <c r="U8230" s="402"/>
      <c r="V8230" s="402"/>
      <c r="AG8230" s="402"/>
      <c r="AH8230" s="402"/>
      <c r="AI8230" s="402"/>
      <c r="AJ8230" s="402"/>
    </row>
    <row r="8231" spans="10:36" hidden="1" x14ac:dyDescent="0.2">
      <c r="J8231" s="555" t="s">
        <v>987</v>
      </c>
      <c r="T8231" s="402"/>
      <c r="U8231" s="402"/>
      <c r="V8231" s="402"/>
      <c r="AG8231" s="402"/>
      <c r="AH8231" s="402"/>
      <c r="AI8231" s="402"/>
      <c r="AJ8231" s="402"/>
    </row>
    <row r="8232" spans="10:36" hidden="1" x14ac:dyDescent="0.2">
      <c r="J8232" s="555" t="s">
        <v>987</v>
      </c>
      <c r="T8232" s="402"/>
      <c r="U8232" s="402"/>
      <c r="V8232" s="402"/>
      <c r="AG8232" s="402"/>
      <c r="AH8232" s="402"/>
      <c r="AI8232" s="402"/>
      <c r="AJ8232" s="402"/>
    </row>
    <row r="8233" spans="10:36" hidden="1" x14ac:dyDescent="0.2">
      <c r="J8233" s="555" t="s">
        <v>987</v>
      </c>
      <c r="T8233" s="402"/>
      <c r="U8233" s="402"/>
      <c r="V8233" s="402"/>
      <c r="AG8233" s="402"/>
      <c r="AH8233" s="402"/>
      <c r="AI8233" s="402"/>
      <c r="AJ8233" s="402"/>
    </row>
    <row r="8234" spans="10:36" hidden="1" x14ac:dyDescent="0.2">
      <c r="J8234" s="555" t="s">
        <v>987</v>
      </c>
      <c r="T8234" s="402"/>
      <c r="U8234" s="402"/>
      <c r="V8234" s="402"/>
      <c r="AG8234" s="402"/>
      <c r="AH8234" s="402"/>
      <c r="AI8234" s="402"/>
      <c r="AJ8234" s="402"/>
    </row>
    <row r="8235" spans="10:36" hidden="1" x14ac:dyDescent="0.2">
      <c r="J8235" s="555" t="s">
        <v>987</v>
      </c>
      <c r="T8235" s="402"/>
      <c r="U8235" s="402"/>
      <c r="V8235" s="402"/>
      <c r="AG8235" s="402"/>
      <c r="AH8235" s="402"/>
      <c r="AI8235" s="402"/>
      <c r="AJ8235" s="402"/>
    </row>
    <row r="8236" spans="10:36" hidden="1" x14ac:dyDescent="0.2">
      <c r="J8236" s="555" t="s">
        <v>987</v>
      </c>
      <c r="T8236" s="402"/>
      <c r="U8236" s="402"/>
      <c r="V8236" s="402"/>
      <c r="AG8236" s="402"/>
      <c r="AH8236" s="402"/>
      <c r="AI8236" s="402"/>
      <c r="AJ8236" s="402"/>
    </row>
    <row r="8237" spans="10:36" hidden="1" x14ac:dyDescent="0.2">
      <c r="J8237" s="555" t="s">
        <v>987</v>
      </c>
      <c r="T8237" s="402"/>
      <c r="U8237" s="402"/>
      <c r="V8237" s="402"/>
      <c r="AG8237" s="402"/>
      <c r="AH8237" s="402"/>
      <c r="AI8237" s="402"/>
      <c r="AJ8237" s="402"/>
    </row>
    <row r="8238" spans="10:36" hidden="1" x14ac:dyDescent="0.2">
      <c r="J8238" s="555" t="s">
        <v>987</v>
      </c>
      <c r="T8238" s="402"/>
      <c r="U8238" s="402"/>
      <c r="V8238" s="402"/>
      <c r="AG8238" s="402"/>
      <c r="AH8238" s="402"/>
      <c r="AI8238" s="402"/>
      <c r="AJ8238" s="402"/>
    </row>
    <row r="8239" spans="10:36" hidden="1" x14ac:dyDescent="0.2">
      <c r="J8239" s="555" t="s">
        <v>987</v>
      </c>
      <c r="T8239" s="402"/>
      <c r="U8239" s="402"/>
      <c r="V8239" s="402"/>
      <c r="AG8239" s="402"/>
      <c r="AH8239" s="402"/>
      <c r="AI8239" s="402"/>
      <c r="AJ8239" s="402"/>
    </row>
    <row r="8240" spans="10:36" hidden="1" x14ac:dyDescent="0.2">
      <c r="J8240" s="555" t="s">
        <v>987</v>
      </c>
      <c r="T8240" s="402"/>
      <c r="U8240" s="402"/>
      <c r="V8240" s="402"/>
      <c r="AG8240" s="402"/>
      <c r="AH8240" s="402"/>
      <c r="AI8240" s="402"/>
      <c r="AJ8240" s="402"/>
    </row>
    <row r="8241" spans="10:36" hidden="1" x14ac:dyDescent="0.2">
      <c r="J8241" s="555" t="s">
        <v>987</v>
      </c>
      <c r="T8241" s="402"/>
      <c r="U8241" s="402"/>
      <c r="V8241" s="402"/>
      <c r="AG8241" s="402"/>
      <c r="AH8241" s="402"/>
      <c r="AI8241" s="402"/>
      <c r="AJ8241" s="402"/>
    </row>
    <row r="8242" spans="10:36" hidden="1" x14ac:dyDescent="0.2">
      <c r="J8242" s="555" t="s">
        <v>987</v>
      </c>
      <c r="T8242" s="402"/>
      <c r="U8242" s="402"/>
      <c r="V8242" s="402"/>
      <c r="AG8242" s="402"/>
      <c r="AH8242" s="402"/>
      <c r="AI8242" s="402"/>
      <c r="AJ8242" s="402"/>
    </row>
    <row r="8243" spans="10:36" hidden="1" x14ac:dyDescent="0.2">
      <c r="J8243" s="555" t="s">
        <v>987</v>
      </c>
      <c r="T8243" s="402"/>
      <c r="U8243" s="402"/>
      <c r="V8243" s="402"/>
      <c r="AG8243" s="402"/>
      <c r="AH8243" s="402"/>
      <c r="AI8243" s="402"/>
      <c r="AJ8243" s="402"/>
    </row>
    <row r="8244" spans="10:36" hidden="1" x14ac:dyDescent="0.2">
      <c r="J8244" s="555" t="s">
        <v>987</v>
      </c>
      <c r="T8244" s="402"/>
      <c r="U8244" s="402"/>
      <c r="V8244" s="402"/>
      <c r="AG8244" s="402"/>
      <c r="AH8244" s="402"/>
      <c r="AI8244" s="402"/>
      <c r="AJ8244" s="402"/>
    </row>
    <row r="8245" spans="10:36" hidden="1" x14ac:dyDescent="0.2">
      <c r="J8245" s="555" t="s">
        <v>987</v>
      </c>
      <c r="T8245" s="402"/>
      <c r="U8245" s="402"/>
      <c r="V8245" s="402"/>
      <c r="AG8245" s="402"/>
      <c r="AH8245" s="402"/>
      <c r="AI8245" s="402"/>
      <c r="AJ8245" s="402"/>
    </row>
    <row r="8246" spans="10:36" hidden="1" x14ac:dyDescent="0.2">
      <c r="J8246" s="555" t="s">
        <v>987</v>
      </c>
      <c r="T8246" s="402"/>
      <c r="U8246" s="402"/>
      <c r="V8246" s="402"/>
      <c r="AG8246" s="402"/>
      <c r="AH8246" s="402"/>
      <c r="AI8246" s="402"/>
      <c r="AJ8246" s="402"/>
    </row>
    <row r="8247" spans="10:36" hidden="1" x14ac:dyDescent="0.2">
      <c r="J8247" s="555" t="s">
        <v>987</v>
      </c>
      <c r="T8247" s="402"/>
      <c r="U8247" s="402"/>
      <c r="V8247" s="402"/>
      <c r="AG8247" s="402"/>
      <c r="AH8247" s="402"/>
      <c r="AI8247" s="402"/>
      <c r="AJ8247" s="402"/>
    </row>
    <row r="8248" spans="10:36" hidden="1" x14ac:dyDescent="0.2">
      <c r="J8248" s="555" t="s">
        <v>987</v>
      </c>
      <c r="T8248" s="402"/>
      <c r="U8248" s="402"/>
      <c r="V8248" s="402"/>
      <c r="AG8248" s="402"/>
      <c r="AH8248" s="402"/>
      <c r="AI8248" s="402"/>
      <c r="AJ8248" s="402"/>
    </row>
    <row r="8249" spans="10:36" hidden="1" x14ac:dyDescent="0.2">
      <c r="J8249" s="555" t="s">
        <v>987</v>
      </c>
      <c r="T8249" s="402"/>
      <c r="U8249" s="402"/>
      <c r="V8249" s="402"/>
      <c r="AG8249" s="402"/>
      <c r="AH8249" s="402"/>
      <c r="AI8249" s="402"/>
      <c r="AJ8249" s="402"/>
    </row>
    <row r="8250" spans="10:36" hidden="1" x14ac:dyDescent="0.2">
      <c r="J8250" s="555" t="s">
        <v>987</v>
      </c>
      <c r="T8250" s="402"/>
      <c r="U8250" s="402"/>
      <c r="V8250" s="402"/>
      <c r="AG8250" s="402"/>
      <c r="AH8250" s="402"/>
      <c r="AI8250" s="402"/>
      <c r="AJ8250" s="402"/>
    </row>
    <row r="8251" spans="10:36" hidden="1" x14ac:dyDescent="0.2">
      <c r="J8251" s="555" t="s">
        <v>987</v>
      </c>
      <c r="T8251" s="402"/>
      <c r="U8251" s="402"/>
      <c r="V8251" s="402"/>
      <c r="AG8251" s="402"/>
      <c r="AH8251" s="402"/>
      <c r="AI8251" s="402"/>
      <c r="AJ8251" s="402"/>
    </row>
    <row r="8252" spans="10:36" hidden="1" x14ac:dyDescent="0.2">
      <c r="J8252" s="555" t="s">
        <v>987</v>
      </c>
      <c r="T8252" s="402"/>
      <c r="U8252" s="402"/>
      <c r="V8252" s="402"/>
      <c r="AG8252" s="402"/>
      <c r="AH8252" s="402"/>
      <c r="AI8252" s="402"/>
      <c r="AJ8252" s="402"/>
    </row>
    <row r="8253" spans="10:36" hidden="1" x14ac:dyDescent="0.2">
      <c r="J8253" s="555" t="s">
        <v>987</v>
      </c>
      <c r="T8253" s="402"/>
      <c r="U8253" s="402"/>
      <c r="V8253" s="402"/>
      <c r="AG8253" s="402"/>
      <c r="AH8253" s="402"/>
      <c r="AI8253" s="402"/>
      <c r="AJ8253" s="402"/>
    </row>
    <row r="8254" spans="10:36" hidden="1" x14ac:dyDescent="0.2">
      <c r="J8254" s="555" t="s">
        <v>987</v>
      </c>
      <c r="T8254" s="402"/>
      <c r="U8254" s="402"/>
      <c r="V8254" s="402"/>
      <c r="AG8254" s="402"/>
      <c r="AH8254" s="402"/>
      <c r="AI8254" s="402"/>
      <c r="AJ8254" s="402"/>
    </row>
    <row r="8255" spans="10:36" hidden="1" x14ac:dyDescent="0.2">
      <c r="J8255" s="555" t="s">
        <v>987</v>
      </c>
      <c r="T8255" s="402"/>
      <c r="U8255" s="402"/>
      <c r="V8255" s="402"/>
      <c r="AG8255" s="402"/>
      <c r="AH8255" s="402"/>
      <c r="AI8255" s="402"/>
      <c r="AJ8255" s="402"/>
    </row>
    <row r="8256" spans="10:36" hidden="1" x14ac:dyDescent="0.2">
      <c r="J8256" s="555" t="s">
        <v>987</v>
      </c>
      <c r="T8256" s="402"/>
      <c r="U8256" s="402"/>
      <c r="V8256" s="402"/>
      <c r="AG8256" s="402"/>
      <c r="AH8256" s="402"/>
      <c r="AI8256" s="402"/>
      <c r="AJ8256" s="402"/>
    </row>
    <row r="8257" spans="10:36" hidden="1" x14ac:dyDescent="0.2">
      <c r="J8257" s="555" t="s">
        <v>987</v>
      </c>
      <c r="T8257" s="402"/>
      <c r="U8257" s="402"/>
      <c r="V8257" s="402"/>
      <c r="AG8257" s="402"/>
      <c r="AH8257" s="402"/>
      <c r="AI8257" s="402"/>
      <c r="AJ8257" s="402"/>
    </row>
    <row r="8258" spans="10:36" hidden="1" x14ac:dyDescent="0.2">
      <c r="J8258" s="555" t="s">
        <v>987</v>
      </c>
      <c r="T8258" s="402"/>
      <c r="U8258" s="402"/>
      <c r="V8258" s="402"/>
      <c r="AG8258" s="402"/>
      <c r="AH8258" s="402"/>
      <c r="AI8258" s="402"/>
      <c r="AJ8258" s="402"/>
    </row>
    <row r="8259" spans="10:36" hidden="1" x14ac:dyDescent="0.2">
      <c r="J8259" s="555" t="s">
        <v>987</v>
      </c>
      <c r="T8259" s="402"/>
      <c r="U8259" s="402"/>
      <c r="V8259" s="402"/>
      <c r="AG8259" s="402"/>
      <c r="AH8259" s="402"/>
      <c r="AI8259" s="402"/>
      <c r="AJ8259" s="402"/>
    </row>
    <row r="8260" spans="10:36" hidden="1" x14ac:dyDescent="0.2">
      <c r="J8260" s="555" t="s">
        <v>987</v>
      </c>
      <c r="T8260" s="402"/>
      <c r="U8260" s="402"/>
      <c r="V8260" s="402"/>
      <c r="AG8260" s="402"/>
      <c r="AH8260" s="402"/>
      <c r="AI8260" s="402"/>
      <c r="AJ8260" s="402"/>
    </row>
    <row r="8261" spans="10:36" hidden="1" x14ac:dyDescent="0.2">
      <c r="J8261" s="555" t="s">
        <v>987</v>
      </c>
      <c r="T8261" s="402"/>
      <c r="U8261" s="402"/>
      <c r="V8261" s="402"/>
      <c r="AG8261" s="402"/>
      <c r="AH8261" s="402"/>
      <c r="AI8261" s="402"/>
      <c r="AJ8261" s="402"/>
    </row>
    <row r="8262" spans="10:36" hidden="1" x14ac:dyDescent="0.2">
      <c r="J8262" s="555" t="s">
        <v>987</v>
      </c>
      <c r="T8262" s="402"/>
      <c r="U8262" s="402"/>
      <c r="V8262" s="402"/>
      <c r="AG8262" s="402"/>
      <c r="AH8262" s="402"/>
      <c r="AI8262" s="402"/>
      <c r="AJ8262" s="402"/>
    </row>
    <row r="8263" spans="10:36" hidden="1" x14ac:dyDescent="0.2">
      <c r="J8263" s="555" t="s">
        <v>987</v>
      </c>
      <c r="T8263" s="402"/>
      <c r="U8263" s="402"/>
      <c r="V8263" s="402"/>
      <c r="AG8263" s="402"/>
      <c r="AH8263" s="402"/>
      <c r="AI8263" s="402"/>
      <c r="AJ8263" s="402"/>
    </row>
    <row r="8264" spans="10:36" hidden="1" x14ac:dyDescent="0.2">
      <c r="J8264" s="555" t="s">
        <v>987</v>
      </c>
      <c r="T8264" s="402"/>
      <c r="U8264" s="402"/>
      <c r="V8264" s="402"/>
      <c r="AG8264" s="402"/>
      <c r="AH8264" s="402"/>
      <c r="AI8264" s="402"/>
      <c r="AJ8264" s="402"/>
    </row>
    <row r="8265" spans="10:36" hidden="1" x14ac:dyDescent="0.2">
      <c r="J8265" s="555" t="s">
        <v>987</v>
      </c>
      <c r="T8265" s="402"/>
      <c r="U8265" s="402"/>
      <c r="V8265" s="402"/>
      <c r="AG8265" s="402"/>
      <c r="AH8265" s="402"/>
      <c r="AI8265" s="402"/>
      <c r="AJ8265" s="402"/>
    </row>
    <row r="8266" spans="10:36" hidden="1" x14ac:dyDescent="0.2">
      <c r="J8266" s="555" t="s">
        <v>987</v>
      </c>
      <c r="T8266" s="402"/>
      <c r="U8266" s="402"/>
      <c r="V8266" s="402"/>
      <c r="AG8266" s="402"/>
      <c r="AH8266" s="402"/>
      <c r="AI8266" s="402"/>
      <c r="AJ8266" s="402"/>
    </row>
    <row r="8267" spans="10:36" hidden="1" x14ac:dyDescent="0.2">
      <c r="J8267" s="555" t="s">
        <v>987</v>
      </c>
      <c r="T8267" s="402"/>
      <c r="U8267" s="402"/>
      <c r="V8267" s="402"/>
      <c r="AG8267" s="402"/>
      <c r="AH8267" s="402"/>
      <c r="AI8267" s="402"/>
      <c r="AJ8267" s="402"/>
    </row>
    <row r="8268" spans="10:36" hidden="1" x14ac:dyDescent="0.2">
      <c r="J8268" s="555" t="s">
        <v>987</v>
      </c>
      <c r="T8268" s="402"/>
      <c r="U8268" s="402"/>
      <c r="V8268" s="402"/>
      <c r="AG8268" s="402"/>
      <c r="AH8268" s="402"/>
      <c r="AI8268" s="402"/>
      <c r="AJ8268" s="402"/>
    </row>
    <row r="8269" spans="10:36" hidden="1" x14ac:dyDescent="0.2">
      <c r="J8269" s="555" t="s">
        <v>987</v>
      </c>
      <c r="T8269" s="402"/>
      <c r="U8269" s="402"/>
      <c r="V8269" s="402"/>
      <c r="AG8269" s="402"/>
      <c r="AH8269" s="402"/>
      <c r="AI8269" s="402"/>
      <c r="AJ8269" s="402"/>
    </row>
    <row r="8270" spans="10:36" hidden="1" x14ac:dyDescent="0.2">
      <c r="J8270" s="555" t="s">
        <v>987</v>
      </c>
      <c r="T8270" s="402"/>
      <c r="U8270" s="402"/>
      <c r="V8270" s="402"/>
      <c r="AG8270" s="402"/>
      <c r="AH8270" s="402"/>
      <c r="AI8270" s="402"/>
      <c r="AJ8270" s="402"/>
    </row>
    <row r="8271" spans="10:36" hidden="1" x14ac:dyDescent="0.2">
      <c r="J8271" s="555" t="s">
        <v>987</v>
      </c>
      <c r="T8271" s="402"/>
      <c r="U8271" s="402"/>
      <c r="V8271" s="402"/>
      <c r="AG8271" s="402"/>
      <c r="AH8271" s="402"/>
      <c r="AI8271" s="402"/>
      <c r="AJ8271" s="402"/>
    </row>
    <row r="8272" spans="10:36" hidden="1" x14ac:dyDescent="0.2">
      <c r="J8272" s="555" t="s">
        <v>987</v>
      </c>
      <c r="T8272" s="402"/>
      <c r="U8272" s="402"/>
      <c r="V8272" s="402"/>
      <c r="AG8272" s="402"/>
      <c r="AH8272" s="402"/>
      <c r="AI8272" s="402"/>
      <c r="AJ8272" s="402"/>
    </row>
    <row r="8273" spans="10:36" hidden="1" x14ac:dyDescent="0.2">
      <c r="J8273" s="555" t="s">
        <v>987</v>
      </c>
      <c r="T8273" s="402"/>
      <c r="U8273" s="402"/>
      <c r="V8273" s="402"/>
      <c r="AG8273" s="402"/>
      <c r="AH8273" s="402"/>
      <c r="AI8273" s="402"/>
      <c r="AJ8273" s="402"/>
    </row>
    <row r="8274" spans="10:36" hidden="1" x14ac:dyDescent="0.2">
      <c r="J8274" s="555" t="s">
        <v>987</v>
      </c>
      <c r="T8274" s="402"/>
      <c r="U8274" s="402"/>
      <c r="V8274" s="402"/>
      <c r="AG8274" s="402"/>
      <c r="AH8274" s="402"/>
      <c r="AI8274" s="402"/>
      <c r="AJ8274" s="402"/>
    </row>
    <row r="8275" spans="10:36" hidden="1" x14ac:dyDescent="0.2">
      <c r="J8275" s="555" t="s">
        <v>987</v>
      </c>
      <c r="T8275" s="402"/>
      <c r="U8275" s="402"/>
      <c r="V8275" s="402"/>
      <c r="AG8275" s="402"/>
      <c r="AH8275" s="402"/>
      <c r="AI8275" s="402"/>
      <c r="AJ8275" s="402"/>
    </row>
    <row r="8276" spans="10:36" hidden="1" x14ac:dyDescent="0.2">
      <c r="J8276" s="555" t="s">
        <v>987</v>
      </c>
      <c r="T8276" s="402"/>
      <c r="U8276" s="402"/>
      <c r="V8276" s="402"/>
      <c r="AG8276" s="402"/>
      <c r="AH8276" s="402"/>
      <c r="AI8276" s="402"/>
      <c r="AJ8276" s="402"/>
    </row>
    <row r="8277" spans="10:36" hidden="1" x14ac:dyDescent="0.2">
      <c r="J8277" s="555" t="s">
        <v>987</v>
      </c>
      <c r="T8277" s="402"/>
      <c r="U8277" s="402"/>
      <c r="V8277" s="402"/>
      <c r="AG8277" s="402"/>
      <c r="AH8277" s="402"/>
      <c r="AI8277" s="402"/>
      <c r="AJ8277" s="402"/>
    </row>
    <row r="8278" spans="10:36" hidden="1" x14ac:dyDescent="0.2">
      <c r="J8278" s="555" t="s">
        <v>987</v>
      </c>
      <c r="T8278" s="402"/>
      <c r="U8278" s="402"/>
      <c r="V8278" s="402"/>
      <c r="AG8278" s="402"/>
      <c r="AH8278" s="402"/>
      <c r="AI8278" s="402"/>
      <c r="AJ8278" s="402"/>
    </row>
    <row r="8279" spans="10:36" hidden="1" x14ac:dyDescent="0.2">
      <c r="J8279" s="555" t="s">
        <v>987</v>
      </c>
      <c r="T8279" s="402"/>
      <c r="U8279" s="402"/>
      <c r="V8279" s="402"/>
      <c r="AG8279" s="402"/>
      <c r="AH8279" s="402"/>
      <c r="AI8279" s="402"/>
      <c r="AJ8279" s="402"/>
    </row>
    <row r="8280" spans="10:36" hidden="1" x14ac:dyDescent="0.2">
      <c r="J8280" s="555" t="s">
        <v>987</v>
      </c>
      <c r="T8280" s="402"/>
      <c r="U8280" s="402"/>
      <c r="V8280" s="402"/>
      <c r="AG8280" s="402"/>
      <c r="AH8280" s="402"/>
      <c r="AI8280" s="402"/>
      <c r="AJ8280" s="402"/>
    </row>
    <row r="8281" spans="10:36" hidden="1" x14ac:dyDescent="0.2">
      <c r="J8281" s="555" t="s">
        <v>987</v>
      </c>
      <c r="T8281" s="402"/>
      <c r="U8281" s="402"/>
      <c r="V8281" s="402"/>
      <c r="AG8281" s="402"/>
      <c r="AH8281" s="402"/>
      <c r="AI8281" s="402"/>
      <c r="AJ8281" s="402"/>
    </row>
    <row r="8282" spans="10:36" hidden="1" x14ac:dyDescent="0.2">
      <c r="J8282" s="555" t="s">
        <v>987</v>
      </c>
      <c r="T8282" s="402"/>
      <c r="U8282" s="402"/>
      <c r="V8282" s="402"/>
      <c r="AG8282" s="402"/>
      <c r="AH8282" s="402"/>
      <c r="AI8282" s="402"/>
      <c r="AJ8282" s="402"/>
    </row>
    <row r="8283" spans="10:36" hidden="1" x14ac:dyDescent="0.2">
      <c r="J8283" s="555" t="s">
        <v>987</v>
      </c>
      <c r="T8283" s="402"/>
      <c r="U8283" s="402"/>
      <c r="V8283" s="402"/>
      <c r="AG8283" s="402"/>
      <c r="AH8283" s="402"/>
      <c r="AI8283" s="402"/>
      <c r="AJ8283" s="402"/>
    </row>
    <row r="8284" spans="10:36" hidden="1" x14ac:dyDescent="0.2">
      <c r="J8284" s="555" t="s">
        <v>987</v>
      </c>
      <c r="T8284" s="402"/>
      <c r="U8284" s="402"/>
      <c r="V8284" s="402"/>
      <c r="AG8284" s="402"/>
      <c r="AH8284" s="402"/>
      <c r="AI8284" s="402"/>
      <c r="AJ8284" s="402"/>
    </row>
    <row r="8285" spans="10:36" hidden="1" x14ac:dyDescent="0.2">
      <c r="J8285" s="555" t="s">
        <v>987</v>
      </c>
      <c r="T8285" s="402"/>
      <c r="U8285" s="402"/>
      <c r="V8285" s="402"/>
      <c r="AG8285" s="402"/>
      <c r="AH8285" s="402"/>
      <c r="AI8285" s="402"/>
      <c r="AJ8285" s="402"/>
    </row>
    <row r="8286" spans="10:36" hidden="1" x14ac:dyDescent="0.2">
      <c r="J8286" s="555" t="s">
        <v>987</v>
      </c>
      <c r="T8286" s="402"/>
      <c r="U8286" s="402"/>
      <c r="V8286" s="402"/>
      <c r="AG8286" s="402"/>
      <c r="AH8286" s="402"/>
      <c r="AI8286" s="402"/>
      <c r="AJ8286" s="402"/>
    </row>
    <row r="8287" spans="10:36" hidden="1" x14ac:dyDescent="0.2">
      <c r="J8287" s="555" t="s">
        <v>987</v>
      </c>
      <c r="T8287" s="402"/>
      <c r="U8287" s="402"/>
      <c r="V8287" s="402"/>
      <c r="AG8287" s="402"/>
      <c r="AH8287" s="402"/>
      <c r="AI8287" s="402"/>
      <c r="AJ8287" s="402"/>
    </row>
    <row r="8288" spans="10:36" hidden="1" x14ac:dyDescent="0.2">
      <c r="J8288" s="555" t="s">
        <v>987</v>
      </c>
      <c r="T8288" s="402"/>
      <c r="U8288" s="402"/>
      <c r="V8288" s="402"/>
      <c r="AG8288" s="402"/>
      <c r="AH8288" s="402"/>
      <c r="AI8288" s="402"/>
      <c r="AJ8288" s="402"/>
    </row>
    <row r="8289" spans="10:36" hidden="1" x14ac:dyDescent="0.2">
      <c r="J8289" s="555" t="s">
        <v>987</v>
      </c>
      <c r="T8289" s="402"/>
      <c r="U8289" s="402"/>
      <c r="V8289" s="402"/>
      <c r="AG8289" s="402"/>
      <c r="AH8289" s="402"/>
      <c r="AI8289" s="402"/>
      <c r="AJ8289" s="402"/>
    </row>
    <row r="8290" spans="10:36" hidden="1" x14ac:dyDescent="0.2">
      <c r="J8290" s="555" t="s">
        <v>987</v>
      </c>
      <c r="T8290" s="402"/>
      <c r="U8290" s="402"/>
      <c r="V8290" s="402"/>
      <c r="AG8290" s="402"/>
      <c r="AH8290" s="402"/>
      <c r="AI8290" s="402"/>
      <c r="AJ8290" s="402"/>
    </row>
    <row r="8291" spans="10:36" hidden="1" x14ac:dyDescent="0.2">
      <c r="J8291" s="555" t="s">
        <v>987</v>
      </c>
      <c r="T8291" s="402"/>
      <c r="U8291" s="402"/>
      <c r="V8291" s="402"/>
      <c r="AG8291" s="402"/>
      <c r="AH8291" s="402"/>
      <c r="AI8291" s="402"/>
      <c r="AJ8291" s="402"/>
    </row>
    <row r="8292" spans="10:36" hidden="1" x14ac:dyDescent="0.2">
      <c r="J8292" s="555" t="s">
        <v>987</v>
      </c>
      <c r="T8292" s="402"/>
      <c r="U8292" s="402"/>
      <c r="V8292" s="402"/>
      <c r="AG8292" s="402"/>
      <c r="AH8292" s="402"/>
      <c r="AI8292" s="402"/>
      <c r="AJ8292" s="402"/>
    </row>
    <row r="8293" spans="10:36" hidden="1" x14ac:dyDescent="0.2">
      <c r="J8293" s="555" t="s">
        <v>987</v>
      </c>
      <c r="T8293" s="402"/>
      <c r="U8293" s="402"/>
      <c r="V8293" s="402"/>
      <c r="AG8293" s="402"/>
      <c r="AH8293" s="402"/>
      <c r="AI8293" s="402"/>
      <c r="AJ8293" s="402"/>
    </row>
    <row r="8294" spans="10:36" hidden="1" x14ac:dyDescent="0.2">
      <c r="J8294" s="555" t="s">
        <v>987</v>
      </c>
      <c r="T8294" s="402"/>
      <c r="U8294" s="402"/>
      <c r="V8294" s="402"/>
      <c r="AG8294" s="402"/>
      <c r="AH8294" s="402"/>
      <c r="AI8294" s="402"/>
      <c r="AJ8294" s="402"/>
    </row>
    <row r="8295" spans="10:36" hidden="1" x14ac:dyDescent="0.2">
      <c r="J8295" s="555" t="s">
        <v>987</v>
      </c>
      <c r="T8295" s="402"/>
      <c r="U8295" s="402"/>
      <c r="V8295" s="402"/>
      <c r="AG8295" s="402"/>
      <c r="AH8295" s="402"/>
      <c r="AI8295" s="402"/>
      <c r="AJ8295" s="402"/>
    </row>
    <row r="8296" spans="10:36" hidden="1" x14ac:dyDescent="0.2">
      <c r="J8296" s="555" t="s">
        <v>987</v>
      </c>
      <c r="T8296" s="402"/>
      <c r="U8296" s="402"/>
      <c r="V8296" s="402"/>
      <c r="AG8296" s="402"/>
      <c r="AH8296" s="402"/>
      <c r="AI8296" s="402"/>
      <c r="AJ8296" s="402"/>
    </row>
    <row r="8297" spans="10:36" hidden="1" x14ac:dyDescent="0.2">
      <c r="J8297" s="555" t="s">
        <v>987</v>
      </c>
      <c r="T8297" s="402"/>
      <c r="U8297" s="402"/>
      <c r="V8297" s="402"/>
      <c r="AG8297" s="402"/>
      <c r="AH8297" s="402"/>
      <c r="AI8297" s="402"/>
      <c r="AJ8297" s="402"/>
    </row>
    <row r="8298" spans="10:36" hidden="1" x14ac:dyDescent="0.2">
      <c r="J8298" s="555" t="s">
        <v>987</v>
      </c>
      <c r="T8298" s="402"/>
      <c r="U8298" s="402"/>
      <c r="V8298" s="402"/>
      <c r="AG8298" s="402"/>
      <c r="AH8298" s="402"/>
      <c r="AI8298" s="402"/>
      <c r="AJ8298" s="402"/>
    </row>
    <row r="8299" spans="10:36" hidden="1" x14ac:dyDescent="0.2">
      <c r="J8299" s="555" t="s">
        <v>987</v>
      </c>
      <c r="T8299" s="402"/>
      <c r="U8299" s="402"/>
      <c r="V8299" s="402"/>
      <c r="AG8299" s="402"/>
      <c r="AH8299" s="402"/>
      <c r="AI8299" s="402"/>
      <c r="AJ8299" s="402"/>
    </row>
    <row r="8300" spans="10:36" hidden="1" x14ac:dyDescent="0.2">
      <c r="J8300" s="555" t="s">
        <v>987</v>
      </c>
      <c r="T8300" s="402"/>
      <c r="U8300" s="402"/>
      <c r="V8300" s="402"/>
      <c r="AG8300" s="402"/>
      <c r="AH8300" s="402"/>
      <c r="AI8300" s="402"/>
      <c r="AJ8300" s="402"/>
    </row>
    <row r="8301" spans="10:36" hidden="1" x14ac:dyDescent="0.2">
      <c r="J8301" s="555" t="s">
        <v>987</v>
      </c>
      <c r="T8301" s="402"/>
      <c r="U8301" s="402"/>
      <c r="V8301" s="402"/>
      <c r="AG8301" s="402"/>
      <c r="AH8301" s="402"/>
      <c r="AI8301" s="402"/>
      <c r="AJ8301" s="402"/>
    </row>
    <row r="8302" spans="10:36" hidden="1" x14ac:dyDescent="0.2">
      <c r="J8302" s="555" t="s">
        <v>987</v>
      </c>
      <c r="T8302" s="402"/>
      <c r="U8302" s="402"/>
      <c r="V8302" s="402"/>
      <c r="AG8302" s="402"/>
      <c r="AH8302" s="402"/>
      <c r="AI8302" s="402"/>
      <c r="AJ8302" s="402"/>
    </row>
    <row r="8303" spans="10:36" hidden="1" x14ac:dyDescent="0.2">
      <c r="J8303" s="555" t="s">
        <v>987</v>
      </c>
      <c r="T8303" s="402"/>
      <c r="U8303" s="402"/>
      <c r="V8303" s="402"/>
      <c r="AG8303" s="402"/>
      <c r="AH8303" s="402"/>
      <c r="AI8303" s="402"/>
      <c r="AJ8303" s="402"/>
    </row>
    <row r="8304" spans="10:36" hidden="1" x14ac:dyDescent="0.2">
      <c r="J8304" s="555" t="s">
        <v>987</v>
      </c>
      <c r="T8304" s="402"/>
      <c r="U8304" s="402"/>
      <c r="V8304" s="402"/>
      <c r="AG8304" s="402"/>
      <c r="AH8304" s="402"/>
      <c r="AI8304" s="402"/>
      <c r="AJ8304" s="402"/>
    </row>
    <row r="8305" spans="10:36" hidden="1" x14ac:dyDescent="0.2">
      <c r="J8305" s="555" t="s">
        <v>987</v>
      </c>
      <c r="T8305" s="402"/>
      <c r="U8305" s="402"/>
      <c r="V8305" s="402"/>
      <c r="AG8305" s="402"/>
      <c r="AH8305" s="402"/>
      <c r="AI8305" s="402"/>
      <c r="AJ8305" s="402"/>
    </row>
    <row r="8306" spans="10:36" hidden="1" x14ac:dyDescent="0.2">
      <c r="J8306" s="555" t="s">
        <v>987</v>
      </c>
      <c r="T8306" s="402"/>
      <c r="U8306" s="402"/>
      <c r="V8306" s="402"/>
      <c r="AG8306" s="402"/>
      <c r="AH8306" s="402"/>
      <c r="AI8306" s="402"/>
      <c r="AJ8306" s="402"/>
    </row>
    <row r="8307" spans="10:36" hidden="1" x14ac:dyDescent="0.2">
      <c r="J8307" s="555" t="s">
        <v>987</v>
      </c>
      <c r="T8307" s="402"/>
      <c r="U8307" s="402"/>
      <c r="V8307" s="402"/>
      <c r="AG8307" s="402"/>
      <c r="AH8307" s="402"/>
      <c r="AI8307" s="402"/>
      <c r="AJ8307" s="402"/>
    </row>
    <row r="8308" spans="10:36" hidden="1" x14ac:dyDescent="0.2">
      <c r="J8308" s="555" t="s">
        <v>987</v>
      </c>
      <c r="T8308" s="402"/>
      <c r="U8308" s="402"/>
      <c r="V8308" s="402"/>
      <c r="AG8308" s="402"/>
      <c r="AH8308" s="402"/>
      <c r="AI8308" s="402"/>
      <c r="AJ8308" s="402"/>
    </row>
    <row r="8309" spans="10:36" hidden="1" x14ac:dyDescent="0.2">
      <c r="J8309" s="555" t="s">
        <v>987</v>
      </c>
      <c r="T8309" s="402"/>
      <c r="U8309" s="402"/>
      <c r="V8309" s="402"/>
      <c r="AG8309" s="402"/>
      <c r="AH8309" s="402"/>
      <c r="AI8309" s="402"/>
      <c r="AJ8309" s="402"/>
    </row>
    <row r="8310" spans="10:36" hidden="1" x14ac:dyDescent="0.2">
      <c r="J8310" s="555" t="s">
        <v>987</v>
      </c>
      <c r="T8310" s="402"/>
      <c r="U8310" s="402"/>
      <c r="V8310" s="402"/>
      <c r="AG8310" s="402"/>
      <c r="AH8310" s="402"/>
      <c r="AI8310" s="402"/>
      <c r="AJ8310" s="402"/>
    </row>
    <row r="8311" spans="10:36" hidden="1" x14ac:dyDescent="0.2">
      <c r="J8311" s="555" t="s">
        <v>987</v>
      </c>
      <c r="T8311" s="402"/>
      <c r="U8311" s="402"/>
      <c r="V8311" s="402"/>
      <c r="AG8311" s="402"/>
      <c r="AH8311" s="402"/>
      <c r="AI8311" s="402"/>
      <c r="AJ8311" s="402"/>
    </row>
    <row r="8312" spans="10:36" hidden="1" x14ac:dyDescent="0.2">
      <c r="J8312" s="555" t="s">
        <v>987</v>
      </c>
      <c r="T8312" s="402"/>
      <c r="U8312" s="402"/>
      <c r="V8312" s="402"/>
      <c r="AG8312" s="402"/>
      <c r="AH8312" s="402"/>
      <c r="AI8312" s="402"/>
      <c r="AJ8312" s="402"/>
    </row>
    <row r="8313" spans="10:36" hidden="1" x14ac:dyDescent="0.2">
      <c r="J8313" s="555" t="s">
        <v>987</v>
      </c>
      <c r="T8313" s="402"/>
      <c r="U8313" s="402"/>
      <c r="V8313" s="402"/>
      <c r="AG8313" s="402"/>
      <c r="AH8313" s="402"/>
      <c r="AI8313" s="402"/>
      <c r="AJ8313" s="402"/>
    </row>
    <row r="8314" spans="10:36" hidden="1" x14ac:dyDescent="0.2">
      <c r="J8314" s="555" t="s">
        <v>987</v>
      </c>
      <c r="T8314" s="402"/>
      <c r="U8314" s="402"/>
      <c r="V8314" s="402"/>
      <c r="AG8314" s="402"/>
      <c r="AH8314" s="402"/>
      <c r="AI8314" s="402"/>
      <c r="AJ8314" s="402"/>
    </row>
    <row r="8315" spans="10:36" hidden="1" x14ac:dyDescent="0.2">
      <c r="J8315" s="555" t="s">
        <v>987</v>
      </c>
      <c r="T8315" s="402"/>
      <c r="U8315" s="402"/>
      <c r="V8315" s="402"/>
      <c r="AG8315" s="402"/>
      <c r="AH8315" s="402"/>
      <c r="AI8315" s="402"/>
      <c r="AJ8315" s="402"/>
    </row>
    <row r="8316" spans="10:36" hidden="1" x14ac:dyDescent="0.2">
      <c r="J8316" s="555" t="s">
        <v>987</v>
      </c>
      <c r="T8316" s="402"/>
      <c r="U8316" s="402"/>
      <c r="V8316" s="402"/>
      <c r="AG8316" s="402"/>
      <c r="AH8316" s="402"/>
      <c r="AI8316" s="402"/>
      <c r="AJ8316" s="402"/>
    </row>
    <row r="8317" spans="10:36" hidden="1" x14ac:dyDescent="0.2">
      <c r="J8317" s="555" t="s">
        <v>987</v>
      </c>
      <c r="T8317" s="402"/>
      <c r="U8317" s="402"/>
      <c r="V8317" s="402"/>
      <c r="AG8317" s="402"/>
      <c r="AH8317" s="402"/>
      <c r="AI8317" s="402"/>
      <c r="AJ8317" s="402"/>
    </row>
    <row r="8318" spans="10:36" hidden="1" x14ac:dyDescent="0.2">
      <c r="J8318" s="555" t="s">
        <v>987</v>
      </c>
      <c r="T8318" s="402"/>
      <c r="U8318" s="402"/>
      <c r="V8318" s="402"/>
      <c r="AG8318" s="402"/>
      <c r="AH8318" s="402"/>
      <c r="AI8318" s="402"/>
      <c r="AJ8318" s="402"/>
    </row>
    <row r="8319" spans="10:36" hidden="1" x14ac:dyDescent="0.2">
      <c r="J8319" s="555" t="s">
        <v>987</v>
      </c>
      <c r="T8319" s="402"/>
      <c r="U8319" s="402"/>
      <c r="V8319" s="402"/>
      <c r="AG8319" s="402"/>
      <c r="AH8319" s="402"/>
      <c r="AI8319" s="402"/>
      <c r="AJ8319" s="402"/>
    </row>
    <row r="8320" spans="10:36" hidden="1" x14ac:dyDescent="0.2">
      <c r="J8320" s="555" t="s">
        <v>987</v>
      </c>
      <c r="T8320" s="402"/>
      <c r="U8320" s="402"/>
      <c r="V8320" s="402"/>
      <c r="AG8320" s="402"/>
      <c r="AH8320" s="402"/>
      <c r="AI8320" s="402"/>
      <c r="AJ8320" s="402"/>
    </row>
    <row r="8321" spans="10:36" hidden="1" x14ac:dyDescent="0.2">
      <c r="J8321" s="555" t="s">
        <v>987</v>
      </c>
      <c r="T8321" s="402"/>
      <c r="U8321" s="402"/>
      <c r="V8321" s="402"/>
      <c r="AG8321" s="402"/>
      <c r="AH8321" s="402"/>
      <c r="AI8321" s="402"/>
      <c r="AJ8321" s="402"/>
    </row>
    <row r="8322" spans="10:36" hidden="1" x14ac:dyDescent="0.2">
      <c r="J8322" s="555" t="s">
        <v>987</v>
      </c>
      <c r="T8322" s="402"/>
      <c r="U8322" s="402"/>
      <c r="V8322" s="402"/>
      <c r="AG8322" s="402"/>
      <c r="AH8322" s="402"/>
      <c r="AI8322" s="402"/>
      <c r="AJ8322" s="402"/>
    </row>
    <row r="8323" spans="10:36" hidden="1" x14ac:dyDescent="0.2">
      <c r="J8323" s="555" t="s">
        <v>987</v>
      </c>
      <c r="T8323" s="402"/>
      <c r="U8323" s="402"/>
      <c r="V8323" s="402"/>
      <c r="AG8323" s="402"/>
      <c r="AH8323" s="402"/>
      <c r="AI8323" s="402"/>
      <c r="AJ8323" s="402"/>
    </row>
    <row r="8324" spans="10:36" hidden="1" x14ac:dyDescent="0.2">
      <c r="J8324" s="555" t="s">
        <v>987</v>
      </c>
      <c r="T8324" s="402"/>
      <c r="U8324" s="402"/>
      <c r="V8324" s="402"/>
      <c r="AG8324" s="402"/>
      <c r="AH8324" s="402"/>
      <c r="AI8324" s="402"/>
      <c r="AJ8324" s="402"/>
    </row>
    <row r="8325" spans="10:36" hidden="1" x14ac:dyDescent="0.2">
      <c r="J8325" s="555" t="s">
        <v>987</v>
      </c>
      <c r="T8325" s="402"/>
      <c r="U8325" s="402"/>
      <c r="V8325" s="402"/>
      <c r="AG8325" s="402"/>
      <c r="AH8325" s="402"/>
      <c r="AI8325" s="402"/>
      <c r="AJ8325" s="402"/>
    </row>
    <row r="8326" spans="10:36" hidden="1" x14ac:dyDescent="0.2">
      <c r="J8326" s="555" t="s">
        <v>987</v>
      </c>
      <c r="T8326" s="402"/>
      <c r="U8326" s="402"/>
      <c r="V8326" s="402"/>
      <c r="AG8326" s="402"/>
      <c r="AH8326" s="402"/>
      <c r="AI8326" s="402"/>
      <c r="AJ8326" s="402"/>
    </row>
    <row r="8327" spans="10:36" hidden="1" x14ac:dyDescent="0.2">
      <c r="J8327" s="555" t="s">
        <v>987</v>
      </c>
      <c r="T8327" s="402"/>
      <c r="U8327" s="402"/>
      <c r="V8327" s="402"/>
      <c r="AG8327" s="402"/>
      <c r="AH8327" s="402"/>
      <c r="AI8327" s="402"/>
      <c r="AJ8327" s="402"/>
    </row>
    <row r="8328" spans="10:36" hidden="1" x14ac:dyDescent="0.2">
      <c r="J8328" s="555" t="s">
        <v>987</v>
      </c>
      <c r="T8328" s="402"/>
      <c r="U8328" s="402"/>
      <c r="V8328" s="402"/>
      <c r="AG8328" s="402"/>
      <c r="AH8328" s="402"/>
      <c r="AI8328" s="402"/>
      <c r="AJ8328" s="402"/>
    </row>
    <row r="8329" spans="10:36" hidden="1" x14ac:dyDescent="0.2">
      <c r="J8329" s="555" t="s">
        <v>987</v>
      </c>
      <c r="T8329" s="402"/>
      <c r="U8329" s="402"/>
      <c r="V8329" s="402"/>
      <c r="AG8329" s="402"/>
      <c r="AH8329" s="402"/>
      <c r="AI8329" s="402"/>
      <c r="AJ8329" s="402"/>
    </row>
    <row r="8330" spans="10:36" hidden="1" x14ac:dyDescent="0.2">
      <c r="J8330" s="555" t="s">
        <v>987</v>
      </c>
      <c r="T8330" s="402"/>
      <c r="U8330" s="402"/>
      <c r="V8330" s="402"/>
      <c r="AG8330" s="402"/>
      <c r="AH8330" s="402"/>
      <c r="AI8330" s="402"/>
      <c r="AJ8330" s="402"/>
    </row>
    <row r="8331" spans="10:36" hidden="1" x14ac:dyDescent="0.2">
      <c r="J8331" s="555" t="s">
        <v>987</v>
      </c>
      <c r="T8331" s="402"/>
      <c r="U8331" s="402"/>
      <c r="V8331" s="402"/>
      <c r="AG8331" s="402"/>
      <c r="AH8331" s="402"/>
      <c r="AI8331" s="402"/>
      <c r="AJ8331" s="402"/>
    </row>
    <row r="8332" spans="10:36" hidden="1" x14ac:dyDescent="0.2">
      <c r="J8332" s="555" t="s">
        <v>987</v>
      </c>
      <c r="T8332" s="402"/>
      <c r="U8332" s="402"/>
      <c r="V8332" s="402"/>
      <c r="AG8332" s="402"/>
      <c r="AH8332" s="402"/>
      <c r="AI8332" s="402"/>
      <c r="AJ8332" s="402"/>
    </row>
    <row r="8333" spans="10:36" hidden="1" x14ac:dyDescent="0.2">
      <c r="J8333" s="555" t="s">
        <v>987</v>
      </c>
      <c r="T8333" s="402"/>
      <c r="U8333" s="402"/>
      <c r="V8333" s="402"/>
      <c r="AG8333" s="402"/>
      <c r="AH8333" s="402"/>
      <c r="AI8333" s="402"/>
      <c r="AJ8333" s="402"/>
    </row>
    <row r="8334" spans="10:36" hidden="1" x14ac:dyDescent="0.2">
      <c r="J8334" s="555" t="s">
        <v>987</v>
      </c>
      <c r="T8334" s="402"/>
      <c r="U8334" s="402"/>
      <c r="V8334" s="402"/>
      <c r="AG8334" s="402"/>
      <c r="AH8334" s="402"/>
      <c r="AI8334" s="402"/>
      <c r="AJ8334" s="402"/>
    </row>
    <row r="8335" spans="10:36" hidden="1" x14ac:dyDescent="0.2">
      <c r="J8335" s="555" t="s">
        <v>987</v>
      </c>
      <c r="T8335" s="402"/>
      <c r="U8335" s="402"/>
      <c r="V8335" s="402"/>
      <c r="AG8335" s="402"/>
      <c r="AH8335" s="402"/>
      <c r="AI8335" s="402"/>
      <c r="AJ8335" s="402"/>
    </row>
    <row r="8336" spans="10:36" hidden="1" x14ac:dyDescent="0.2">
      <c r="J8336" s="555" t="s">
        <v>987</v>
      </c>
      <c r="T8336" s="402"/>
      <c r="U8336" s="402"/>
      <c r="V8336" s="402"/>
      <c r="AG8336" s="402"/>
      <c r="AH8336" s="402"/>
      <c r="AI8336" s="402"/>
      <c r="AJ8336" s="402"/>
    </row>
    <row r="8337" spans="10:36" hidden="1" x14ac:dyDescent="0.2">
      <c r="J8337" s="555" t="s">
        <v>987</v>
      </c>
      <c r="T8337" s="402"/>
      <c r="U8337" s="402"/>
      <c r="V8337" s="402"/>
      <c r="AG8337" s="402"/>
      <c r="AH8337" s="402"/>
      <c r="AI8337" s="402"/>
      <c r="AJ8337" s="402"/>
    </row>
    <row r="8338" spans="10:36" hidden="1" x14ac:dyDescent="0.2">
      <c r="J8338" s="555" t="s">
        <v>987</v>
      </c>
      <c r="T8338" s="402"/>
      <c r="U8338" s="402"/>
      <c r="V8338" s="402"/>
      <c r="AG8338" s="402"/>
      <c r="AH8338" s="402"/>
      <c r="AI8338" s="402"/>
      <c r="AJ8338" s="402"/>
    </row>
    <row r="8339" spans="10:36" hidden="1" x14ac:dyDescent="0.2">
      <c r="J8339" s="555" t="s">
        <v>987</v>
      </c>
      <c r="T8339" s="402"/>
      <c r="U8339" s="402"/>
      <c r="V8339" s="402"/>
      <c r="AG8339" s="402"/>
      <c r="AH8339" s="402"/>
      <c r="AI8339" s="402"/>
      <c r="AJ8339" s="402"/>
    </row>
    <row r="8340" spans="10:36" hidden="1" x14ac:dyDescent="0.2">
      <c r="J8340" s="555" t="s">
        <v>987</v>
      </c>
      <c r="T8340" s="402"/>
      <c r="U8340" s="402"/>
      <c r="V8340" s="402"/>
      <c r="AG8340" s="402"/>
      <c r="AH8340" s="402"/>
      <c r="AI8340" s="402"/>
      <c r="AJ8340" s="402"/>
    </row>
    <row r="8341" spans="10:36" hidden="1" x14ac:dyDescent="0.2">
      <c r="J8341" s="555" t="s">
        <v>987</v>
      </c>
      <c r="T8341" s="402"/>
      <c r="U8341" s="402"/>
      <c r="V8341" s="402"/>
      <c r="AG8341" s="402"/>
      <c r="AH8341" s="402"/>
      <c r="AI8341" s="402"/>
      <c r="AJ8341" s="402"/>
    </row>
    <row r="8342" spans="10:36" hidden="1" x14ac:dyDescent="0.2">
      <c r="J8342" s="555" t="s">
        <v>987</v>
      </c>
      <c r="T8342" s="402"/>
      <c r="U8342" s="402"/>
      <c r="V8342" s="402"/>
      <c r="AG8342" s="402"/>
      <c r="AH8342" s="402"/>
      <c r="AI8342" s="402"/>
      <c r="AJ8342" s="402"/>
    </row>
    <row r="8343" spans="10:36" hidden="1" x14ac:dyDescent="0.2">
      <c r="J8343" s="555" t="s">
        <v>987</v>
      </c>
      <c r="T8343" s="402"/>
      <c r="U8343" s="402"/>
      <c r="V8343" s="402"/>
      <c r="AG8343" s="402"/>
      <c r="AH8343" s="402"/>
      <c r="AI8343" s="402"/>
      <c r="AJ8343" s="402"/>
    </row>
    <row r="8344" spans="10:36" hidden="1" x14ac:dyDescent="0.2">
      <c r="J8344" s="555" t="s">
        <v>987</v>
      </c>
      <c r="T8344" s="402"/>
      <c r="U8344" s="402"/>
      <c r="V8344" s="402"/>
      <c r="AG8344" s="402"/>
      <c r="AH8344" s="402"/>
      <c r="AI8344" s="402"/>
      <c r="AJ8344" s="402"/>
    </row>
    <row r="8345" spans="10:36" hidden="1" x14ac:dyDescent="0.2">
      <c r="J8345" s="555" t="s">
        <v>987</v>
      </c>
      <c r="T8345" s="402"/>
      <c r="U8345" s="402"/>
      <c r="V8345" s="402"/>
      <c r="AG8345" s="402"/>
      <c r="AH8345" s="402"/>
      <c r="AI8345" s="402"/>
      <c r="AJ8345" s="402"/>
    </row>
    <row r="8346" spans="10:36" hidden="1" x14ac:dyDescent="0.2">
      <c r="J8346" s="555" t="s">
        <v>987</v>
      </c>
      <c r="T8346" s="402"/>
      <c r="U8346" s="402"/>
      <c r="V8346" s="402"/>
      <c r="AG8346" s="402"/>
      <c r="AH8346" s="402"/>
      <c r="AI8346" s="402"/>
      <c r="AJ8346" s="402"/>
    </row>
    <row r="8347" spans="10:36" hidden="1" x14ac:dyDescent="0.2">
      <c r="J8347" s="555" t="s">
        <v>987</v>
      </c>
      <c r="T8347" s="402"/>
      <c r="U8347" s="402"/>
      <c r="V8347" s="402"/>
      <c r="AG8347" s="402"/>
      <c r="AH8347" s="402"/>
      <c r="AI8347" s="402"/>
      <c r="AJ8347" s="402"/>
    </row>
    <row r="8348" spans="10:36" hidden="1" x14ac:dyDescent="0.2">
      <c r="J8348" s="555" t="s">
        <v>987</v>
      </c>
      <c r="T8348" s="402"/>
      <c r="U8348" s="402"/>
      <c r="V8348" s="402"/>
      <c r="AG8348" s="402"/>
      <c r="AH8348" s="402"/>
      <c r="AI8348" s="402"/>
      <c r="AJ8348" s="402"/>
    </row>
    <row r="8349" spans="10:36" hidden="1" x14ac:dyDescent="0.2">
      <c r="J8349" s="555" t="s">
        <v>987</v>
      </c>
      <c r="T8349" s="402"/>
      <c r="U8349" s="402"/>
      <c r="V8349" s="402"/>
      <c r="AG8349" s="402"/>
      <c r="AH8349" s="402"/>
      <c r="AI8349" s="402"/>
      <c r="AJ8349" s="402"/>
    </row>
    <row r="8350" spans="10:36" hidden="1" x14ac:dyDescent="0.2">
      <c r="J8350" s="555" t="s">
        <v>987</v>
      </c>
      <c r="T8350" s="402"/>
      <c r="U8350" s="402"/>
      <c r="V8350" s="402"/>
      <c r="AG8350" s="402"/>
      <c r="AH8350" s="402"/>
      <c r="AI8350" s="402"/>
      <c r="AJ8350" s="402"/>
    </row>
    <row r="8351" spans="10:36" hidden="1" x14ac:dyDescent="0.2">
      <c r="J8351" s="555" t="s">
        <v>987</v>
      </c>
      <c r="T8351" s="402"/>
      <c r="U8351" s="402"/>
      <c r="V8351" s="402"/>
      <c r="AG8351" s="402"/>
      <c r="AH8351" s="402"/>
      <c r="AI8351" s="402"/>
      <c r="AJ8351" s="402"/>
    </row>
    <row r="8352" spans="10:36" hidden="1" x14ac:dyDescent="0.2">
      <c r="J8352" s="555" t="s">
        <v>987</v>
      </c>
      <c r="T8352" s="402"/>
      <c r="U8352" s="402"/>
      <c r="V8352" s="402"/>
      <c r="AG8352" s="402"/>
      <c r="AH8352" s="402"/>
      <c r="AI8352" s="402"/>
      <c r="AJ8352" s="402"/>
    </row>
    <row r="8353" spans="10:36" hidden="1" x14ac:dyDescent="0.2">
      <c r="J8353" s="555" t="s">
        <v>987</v>
      </c>
      <c r="T8353" s="402"/>
      <c r="U8353" s="402"/>
      <c r="V8353" s="402"/>
      <c r="AG8353" s="402"/>
      <c r="AH8353" s="402"/>
      <c r="AI8353" s="402"/>
      <c r="AJ8353" s="402"/>
    </row>
    <row r="8354" spans="10:36" hidden="1" x14ac:dyDescent="0.2">
      <c r="J8354" s="555" t="s">
        <v>987</v>
      </c>
      <c r="T8354" s="402"/>
      <c r="U8354" s="402"/>
      <c r="V8354" s="402"/>
      <c r="AG8354" s="402"/>
      <c r="AH8354" s="402"/>
      <c r="AI8354" s="402"/>
      <c r="AJ8354" s="402"/>
    </row>
    <row r="8355" spans="10:36" hidden="1" x14ac:dyDescent="0.2">
      <c r="J8355" s="555" t="s">
        <v>987</v>
      </c>
      <c r="T8355" s="402"/>
      <c r="U8355" s="402"/>
      <c r="V8355" s="402"/>
      <c r="AG8355" s="402"/>
      <c r="AH8355" s="402"/>
      <c r="AI8355" s="402"/>
      <c r="AJ8355" s="402"/>
    </row>
    <row r="8356" spans="10:36" hidden="1" x14ac:dyDescent="0.2">
      <c r="J8356" s="555" t="s">
        <v>987</v>
      </c>
      <c r="T8356" s="402"/>
      <c r="U8356" s="402"/>
      <c r="V8356" s="402"/>
      <c r="AG8356" s="402"/>
      <c r="AH8356" s="402"/>
      <c r="AI8356" s="402"/>
      <c r="AJ8356" s="402"/>
    </row>
    <row r="8357" spans="10:36" hidden="1" x14ac:dyDescent="0.2">
      <c r="J8357" s="555" t="s">
        <v>987</v>
      </c>
      <c r="T8357" s="402"/>
      <c r="U8357" s="402"/>
      <c r="V8357" s="402"/>
      <c r="AG8357" s="402"/>
      <c r="AH8357" s="402"/>
      <c r="AI8357" s="402"/>
      <c r="AJ8357" s="402"/>
    </row>
    <row r="8358" spans="10:36" hidden="1" x14ac:dyDescent="0.2">
      <c r="J8358" s="555" t="s">
        <v>987</v>
      </c>
      <c r="T8358" s="402"/>
      <c r="U8358" s="402"/>
      <c r="V8358" s="402"/>
      <c r="AG8358" s="402"/>
      <c r="AH8358" s="402"/>
      <c r="AI8358" s="402"/>
      <c r="AJ8358" s="402"/>
    </row>
    <row r="8359" spans="10:36" hidden="1" x14ac:dyDescent="0.2">
      <c r="J8359" s="555" t="s">
        <v>987</v>
      </c>
      <c r="T8359" s="402"/>
      <c r="U8359" s="402"/>
      <c r="V8359" s="402"/>
      <c r="AG8359" s="402"/>
      <c r="AH8359" s="402"/>
      <c r="AI8359" s="402"/>
      <c r="AJ8359" s="402"/>
    </row>
    <row r="8360" spans="10:36" hidden="1" x14ac:dyDescent="0.2">
      <c r="J8360" s="555" t="s">
        <v>987</v>
      </c>
      <c r="T8360" s="402"/>
      <c r="U8360" s="402"/>
      <c r="V8360" s="402"/>
      <c r="AG8360" s="402"/>
      <c r="AH8360" s="402"/>
      <c r="AI8360" s="402"/>
      <c r="AJ8360" s="402"/>
    </row>
    <row r="8361" spans="10:36" hidden="1" x14ac:dyDescent="0.2">
      <c r="J8361" s="555" t="s">
        <v>987</v>
      </c>
      <c r="T8361" s="402"/>
      <c r="U8361" s="402"/>
      <c r="V8361" s="402"/>
      <c r="AG8361" s="402"/>
      <c r="AH8361" s="402"/>
      <c r="AI8361" s="402"/>
      <c r="AJ8361" s="402"/>
    </row>
    <row r="8362" spans="10:36" hidden="1" x14ac:dyDescent="0.2">
      <c r="J8362" s="555" t="s">
        <v>987</v>
      </c>
      <c r="T8362" s="402"/>
      <c r="U8362" s="402"/>
      <c r="V8362" s="402"/>
      <c r="AG8362" s="402"/>
      <c r="AH8362" s="402"/>
      <c r="AI8362" s="402"/>
      <c r="AJ8362" s="402"/>
    </row>
    <row r="8363" spans="10:36" hidden="1" x14ac:dyDescent="0.2">
      <c r="J8363" s="555" t="s">
        <v>987</v>
      </c>
      <c r="T8363" s="402"/>
      <c r="U8363" s="402"/>
      <c r="V8363" s="402"/>
      <c r="AG8363" s="402"/>
      <c r="AH8363" s="402"/>
      <c r="AI8363" s="402"/>
      <c r="AJ8363" s="402"/>
    </row>
    <row r="8364" spans="10:36" hidden="1" x14ac:dyDescent="0.2">
      <c r="J8364" s="555" t="s">
        <v>987</v>
      </c>
      <c r="T8364" s="402"/>
      <c r="U8364" s="402"/>
      <c r="V8364" s="402"/>
      <c r="AG8364" s="402"/>
      <c r="AH8364" s="402"/>
      <c r="AI8364" s="402"/>
      <c r="AJ8364" s="402"/>
    </row>
    <row r="8365" spans="10:36" hidden="1" x14ac:dyDescent="0.2">
      <c r="J8365" s="555" t="s">
        <v>987</v>
      </c>
      <c r="T8365" s="402"/>
      <c r="U8365" s="402"/>
      <c r="V8365" s="402"/>
      <c r="AG8365" s="402"/>
      <c r="AH8365" s="402"/>
      <c r="AI8365" s="402"/>
      <c r="AJ8365" s="402"/>
    </row>
    <row r="8366" spans="10:36" hidden="1" x14ac:dyDescent="0.2">
      <c r="J8366" s="555" t="s">
        <v>987</v>
      </c>
      <c r="T8366" s="402"/>
      <c r="U8366" s="402"/>
      <c r="V8366" s="402"/>
      <c r="AG8366" s="402"/>
      <c r="AH8366" s="402"/>
      <c r="AI8366" s="402"/>
      <c r="AJ8366" s="402"/>
    </row>
    <row r="8367" spans="10:36" hidden="1" x14ac:dyDescent="0.2">
      <c r="J8367" s="555" t="s">
        <v>987</v>
      </c>
      <c r="T8367" s="402"/>
      <c r="U8367" s="402"/>
      <c r="V8367" s="402"/>
      <c r="AG8367" s="402"/>
      <c r="AH8367" s="402"/>
      <c r="AI8367" s="402"/>
      <c r="AJ8367" s="402"/>
    </row>
    <row r="8368" spans="10:36" hidden="1" x14ac:dyDescent="0.2">
      <c r="J8368" s="555" t="s">
        <v>987</v>
      </c>
      <c r="T8368" s="402"/>
      <c r="U8368" s="402"/>
      <c r="V8368" s="402"/>
      <c r="AG8368" s="402"/>
      <c r="AH8368" s="402"/>
      <c r="AI8368" s="402"/>
      <c r="AJ8368" s="402"/>
    </row>
    <row r="8369" spans="10:36" hidden="1" x14ac:dyDescent="0.2">
      <c r="J8369" s="555" t="s">
        <v>987</v>
      </c>
      <c r="T8369" s="402"/>
      <c r="U8369" s="402"/>
      <c r="V8369" s="402"/>
      <c r="AG8369" s="402"/>
      <c r="AH8369" s="402"/>
      <c r="AI8369" s="402"/>
      <c r="AJ8369" s="402"/>
    </row>
    <row r="8370" spans="10:36" hidden="1" x14ac:dyDescent="0.2">
      <c r="J8370" s="555" t="s">
        <v>987</v>
      </c>
      <c r="T8370" s="402"/>
      <c r="U8370" s="402"/>
      <c r="V8370" s="402"/>
      <c r="AG8370" s="402"/>
      <c r="AH8370" s="402"/>
      <c r="AI8370" s="402"/>
      <c r="AJ8370" s="402"/>
    </row>
    <row r="8371" spans="10:36" hidden="1" x14ac:dyDescent="0.2">
      <c r="J8371" s="555" t="s">
        <v>987</v>
      </c>
      <c r="T8371" s="402"/>
      <c r="U8371" s="402"/>
      <c r="V8371" s="402"/>
      <c r="AG8371" s="402"/>
      <c r="AH8371" s="402"/>
      <c r="AI8371" s="402"/>
      <c r="AJ8371" s="402"/>
    </row>
    <row r="8372" spans="10:36" hidden="1" x14ac:dyDescent="0.2">
      <c r="J8372" s="555" t="s">
        <v>987</v>
      </c>
      <c r="T8372" s="402"/>
      <c r="U8372" s="402"/>
      <c r="V8372" s="402"/>
      <c r="AG8372" s="402"/>
      <c r="AH8372" s="402"/>
      <c r="AI8372" s="402"/>
      <c r="AJ8372" s="402"/>
    </row>
    <row r="8373" spans="10:36" hidden="1" x14ac:dyDescent="0.2">
      <c r="J8373" s="555" t="s">
        <v>987</v>
      </c>
      <c r="T8373" s="402"/>
      <c r="U8373" s="402"/>
      <c r="V8373" s="402"/>
      <c r="AG8373" s="402"/>
      <c r="AH8373" s="402"/>
      <c r="AI8373" s="402"/>
      <c r="AJ8373" s="402"/>
    </row>
    <row r="8374" spans="10:36" hidden="1" x14ac:dyDescent="0.2">
      <c r="J8374" s="555" t="s">
        <v>987</v>
      </c>
      <c r="T8374" s="402"/>
      <c r="U8374" s="402"/>
      <c r="V8374" s="402"/>
      <c r="AG8374" s="402"/>
      <c r="AH8374" s="402"/>
      <c r="AI8374" s="402"/>
      <c r="AJ8374" s="402"/>
    </row>
    <row r="8375" spans="10:36" hidden="1" x14ac:dyDescent="0.2">
      <c r="J8375" s="555" t="s">
        <v>987</v>
      </c>
      <c r="T8375" s="402"/>
      <c r="U8375" s="402"/>
      <c r="V8375" s="402"/>
      <c r="AG8375" s="402"/>
      <c r="AH8375" s="402"/>
      <c r="AI8375" s="402"/>
      <c r="AJ8375" s="402"/>
    </row>
    <row r="8376" spans="10:36" hidden="1" x14ac:dyDescent="0.2">
      <c r="J8376" s="555" t="s">
        <v>987</v>
      </c>
      <c r="T8376" s="402"/>
      <c r="U8376" s="402"/>
      <c r="V8376" s="402"/>
      <c r="AG8376" s="402"/>
      <c r="AH8376" s="402"/>
      <c r="AI8376" s="402"/>
      <c r="AJ8376" s="402"/>
    </row>
    <row r="8377" spans="10:36" hidden="1" x14ac:dyDescent="0.2">
      <c r="J8377" s="555" t="s">
        <v>987</v>
      </c>
      <c r="T8377" s="402"/>
      <c r="U8377" s="402"/>
      <c r="V8377" s="402"/>
      <c r="AG8377" s="402"/>
      <c r="AH8377" s="402"/>
      <c r="AI8377" s="402"/>
      <c r="AJ8377" s="402"/>
    </row>
    <row r="8378" spans="10:36" hidden="1" x14ac:dyDescent="0.2">
      <c r="J8378" s="555" t="s">
        <v>987</v>
      </c>
      <c r="T8378" s="402"/>
      <c r="U8378" s="402"/>
      <c r="V8378" s="402"/>
      <c r="AG8378" s="402"/>
      <c r="AH8378" s="402"/>
      <c r="AI8378" s="402"/>
      <c r="AJ8378" s="402"/>
    </row>
    <row r="8379" spans="10:36" hidden="1" x14ac:dyDescent="0.2">
      <c r="J8379" s="555" t="s">
        <v>987</v>
      </c>
      <c r="T8379" s="402"/>
      <c r="U8379" s="402"/>
      <c r="V8379" s="402"/>
      <c r="AG8379" s="402"/>
      <c r="AH8379" s="402"/>
      <c r="AI8379" s="402"/>
      <c r="AJ8379" s="402"/>
    </row>
    <row r="8380" spans="10:36" hidden="1" x14ac:dyDescent="0.2">
      <c r="J8380" s="555" t="s">
        <v>987</v>
      </c>
      <c r="T8380" s="402"/>
      <c r="U8380" s="402"/>
      <c r="V8380" s="402"/>
      <c r="AG8380" s="402"/>
      <c r="AH8380" s="402"/>
      <c r="AI8380" s="402"/>
      <c r="AJ8380" s="402"/>
    </row>
    <row r="8381" spans="10:36" hidden="1" x14ac:dyDescent="0.2">
      <c r="J8381" s="555" t="s">
        <v>987</v>
      </c>
      <c r="T8381" s="402"/>
      <c r="U8381" s="402"/>
      <c r="V8381" s="402"/>
      <c r="AG8381" s="402"/>
      <c r="AH8381" s="402"/>
      <c r="AI8381" s="402"/>
      <c r="AJ8381" s="402"/>
    </row>
    <row r="8382" spans="10:36" hidden="1" x14ac:dyDescent="0.2">
      <c r="J8382" s="555" t="s">
        <v>987</v>
      </c>
      <c r="T8382" s="402"/>
      <c r="U8382" s="402"/>
      <c r="V8382" s="402"/>
      <c r="AG8382" s="402"/>
      <c r="AH8382" s="402"/>
      <c r="AI8382" s="402"/>
      <c r="AJ8382" s="402"/>
    </row>
    <row r="8383" spans="10:36" hidden="1" x14ac:dyDescent="0.2">
      <c r="J8383" s="555" t="s">
        <v>987</v>
      </c>
      <c r="T8383" s="402"/>
      <c r="U8383" s="402"/>
      <c r="V8383" s="402"/>
      <c r="AG8383" s="402"/>
      <c r="AH8383" s="402"/>
      <c r="AI8383" s="402"/>
      <c r="AJ8383" s="402"/>
    </row>
    <row r="8384" spans="10:36" hidden="1" x14ac:dyDescent="0.2">
      <c r="J8384" s="555" t="s">
        <v>987</v>
      </c>
      <c r="T8384" s="402"/>
      <c r="U8384" s="402"/>
      <c r="V8384" s="402"/>
      <c r="AG8384" s="402"/>
      <c r="AH8384" s="402"/>
      <c r="AI8384" s="402"/>
      <c r="AJ8384" s="402"/>
    </row>
    <row r="8385" spans="10:36" hidden="1" x14ac:dyDescent="0.2">
      <c r="J8385" s="555" t="s">
        <v>987</v>
      </c>
      <c r="T8385" s="402"/>
      <c r="U8385" s="402"/>
      <c r="V8385" s="402"/>
      <c r="AG8385" s="402"/>
      <c r="AH8385" s="402"/>
      <c r="AI8385" s="402"/>
      <c r="AJ8385" s="402"/>
    </row>
    <row r="8386" spans="10:36" hidden="1" x14ac:dyDescent="0.2">
      <c r="J8386" s="555" t="s">
        <v>987</v>
      </c>
      <c r="T8386" s="402"/>
      <c r="U8386" s="402"/>
      <c r="V8386" s="402"/>
      <c r="AG8386" s="402"/>
      <c r="AH8386" s="402"/>
      <c r="AI8386" s="402"/>
      <c r="AJ8386" s="402"/>
    </row>
    <row r="8387" spans="10:36" hidden="1" x14ac:dyDescent="0.2">
      <c r="J8387" s="555" t="s">
        <v>987</v>
      </c>
      <c r="T8387" s="402"/>
      <c r="U8387" s="402"/>
      <c r="V8387" s="402"/>
      <c r="AG8387" s="402"/>
      <c r="AH8387" s="402"/>
      <c r="AI8387" s="402"/>
      <c r="AJ8387" s="402"/>
    </row>
    <row r="8388" spans="10:36" hidden="1" x14ac:dyDescent="0.2">
      <c r="J8388" s="555" t="s">
        <v>987</v>
      </c>
      <c r="T8388" s="402"/>
      <c r="U8388" s="402"/>
      <c r="V8388" s="402"/>
      <c r="AG8388" s="402"/>
      <c r="AH8388" s="402"/>
      <c r="AI8388" s="402"/>
      <c r="AJ8388" s="402"/>
    </row>
    <row r="8389" spans="10:36" hidden="1" x14ac:dyDescent="0.2">
      <c r="J8389" s="555" t="s">
        <v>987</v>
      </c>
      <c r="T8389" s="402"/>
      <c r="U8389" s="402"/>
      <c r="V8389" s="402"/>
      <c r="AG8389" s="402"/>
      <c r="AH8389" s="402"/>
      <c r="AI8389" s="402"/>
      <c r="AJ8389" s="402"/>
    </row>
    <row r="8390" spans="10:36" hidden="1" x14ac:dyDescent="0.2">
      <c r="J8390" s="555" t="s">
        <v>987</v>
      </c>
      <c r="T8390" s="402"/>
      <c r="U8390" s="402"/>
      <c r="V8390" s="402"/>
      <c r="AG8390" s="402"/>
      <c r="AH8390" s="402"/>
      <c r="AI8390" s="402"/>
      <c r="AJ8390" s="402"/>
    </row>
    <row r="8391" spans="10:36" hidden="1" x14ac:dyDescent="0.2">
      <c r="J8391" s="555" t="s">
        <v>987</v>
      </c>
      <c r="T8391" s="402"/>
      <c r="U8391" s="402"/>
      <c r="V8391" s="402"/>
      <c r="AG8391" s="402"/>
      <c r="AH8391" s="402"/>
      <c r="AI8391" s="402"/>
      <c r="AJ8391" s="402"/>
    </row>
    <row r="8392" spans="10:36" hidden="1" x14ac:dyDescent="0.2">
      <c r="J8392" s="555" t="s">
        <v>987</v>
      </c>
      <c r="T8392" s="402"/>
      <c r="U8392" s="402"/>
      <c r="V8392" s="402"/>
      <c r="AG8392" s="402"/>
      <c r="AH8392" s="402"/>
      <c r="AI8392" s="402"/>
      <c r="AJ8392" s="402"/>
    </row>
    <row r="8393" spans="10:36" hidden="1" x14ac:dyDescent="0.2">
      <c r="J8393" s="555" t="s">
        <v>987</v>
      </c>
      <c r="T8393" s="402"/>
      <c r="U8393" s="402"/>
      <c r="V8393" s="402"/>
      <c r="AG8393" s="402"/>
      <c r="AH8393" s="402"/>
      <c r="AI8393" s="402"/>
      <c r="AJ8393" s="402"/>
    </row>
    <row r="8394" spans="10:36" hidden="1" x14ac:dyDescent="0.2">
      <c r="J8394" s="555" t="s">
        <v>987</v>
      </c>
      <c r="T8394" s="402"/>
      <c r="U8394" s="402"/>
      <c r="V8394" s="402"/>
      <c r="AG8394" s="402"/>
      <c r="AH8394" s="402"/>
      <c r="AI8394" s="402"/>
      <c r="AJ8394" s="402"/>
    </row>
    <row r="8395" spans="10:36" hidden="1" x14ac:dyDescent="0.2">
      <c r="J8395" s="555" t="s">
        <v>987</v>
      </c>
      <c r="T8395" s="402"/>
      <c r="U8395" s="402"/>
      <c r="V8395" s="402"/>
      <c r="AG8395" s="402"/>
      <c r="AH8395" s="402"/>
      <c r="AI8395" s="402"/>
      <c r="AJ8395" s="402"/>
    </row>
    <row r="8396" spans="10:36" hidden="1" x14ac:dyDescent="0.2">
      <c r="J8396" s="555" t="s">
        <v>987</v>
      </c>
      <c r="T8396" s="402"/>
      <c r="U8396" s="402"/>
      <c r="V8396" s="402"/>
      <c r="AG8396" s="402"/>
      <c r="AH8396" s="402"/>
      <c r="AI8396" s="402"/>
      <c r="AJ8396" s="402"/>
    </row>
    <row r="8397" spans="10:36" hidden="1" x14ac:dyDescent="0.2">
      <c r="J8397" s="555" t="s">
        <v>987</v>
      </c>
      <c r="T8397" s="402"/>
      <c r="U8397" s="402"/>
      <c r="V8397" s="402"/>
      <c r="AG8397" s="402"/>
      <c r="AH8397" s="402"/>
      <c r="AI8397" s="402"/>
      <c r="AJ8397" s="402"/>
    </row>
    <row r="8398" spans="10:36" hidden="1" x14ac:dyDescent="0.2">
      <c r="J8398" s="555" t="s">
        <v>987</v>
      </c>
      <c r="T8398" s="402"/>
      <c r="U8398" s="402"/>
      <c r="V8398" s="402"/>
      <c r="AG8398" s="402"/>
      <c r="AH8398" s="402"/>
      <c r="AI8398" s="402"/>
      <c r="AJ8398" s="402"/>
    </row>
    <row r="8399" spans="10:36" hidden="1" x14ac:dyDescent="0.2">
      <c r="J8399" s="555" t="s">
        <v>987</v>
      </c>
      <c r="T8399" s="402"/>
      <c r="U8399" s="402"/>
      <c r="V8399" s="402"/>
      <c r="AG8399" s="402"/>
      <c r="AH8399" s="402"/>
      <c r="AI8399" s="402"/>
      <c r="AJ8399" s="402"/>
    </row>
    <row r="8400" spans="10:36" hidden="1" x14ac:dyDescent="0.2">
      <c r="J8400" s="555" t="s">
        <v>987</v>
      </c>
      <c r="T8400" s="402"/>
      <c r="U8400" s="402"/>
      <c r="V8400" s="402"/>
      <c r="AG8400" s="402"/>
      <c r="AH8400" s="402"/>
      <c r="AI8400" s="402"/>
      <c r="AJ8400" s="402"/>
    </row>
    <row r="8401" spans="10:36" hidden="1" x14ac:dyDescent="0.2">
      <c r="J8401" s="555" t="s">
        <v>987</v>
      </c>
      <c r="T8401" s="402"/>
      <c r="U8401" s="402"/>
      <c r="V8401" s="402"/>
      <c r="AG8401" s="402"/>
      <c r="AH8401" s="402"/>
      <c r="AI8401" s="402"/>
      <c r="AJ8401" s="402"/>
    </row>
    <row r="8402" spans="10:36" hidden="1" x14ac:dyDescent="0.2">
      <c r="J8402" s="555" t="s">
        <v>987</v>
      </c>
      <c r="T8402" s="402"/>
      <c r="U8402" s="402"/>
      <c r="V8402" s="402"/>
      <c r="AG8402" s="402"/>
      <c r="AH8402" s="402"/>
      <c r="AI8402" s="402"/>
      <c r="AJ8402" s="402"/>
    </row>
    <row r="8403" spans="10:36" hidden="1" x14ac:dyDescent="0.2">
      <c r="J8403" s="555" t="s">
        <v>987</v>
      </c>
      <c r="T8403" s="402"/>
      <c r="U8403" s="402"/>
      <c r="V8403" s="402"/>
      <c r="AG8403" s="402"/>
      <c r="AH8403" s="402"/>
      <c r="AI8403" s="402"/>
      <c r="AJ8403" s="402"/>
    </row>
    <row r="8404" spans="10:36" hidden="1" x14ac:dyDescent="0.2">
      <c r="J8404" s="555" t="s">
        <v>987</v>
      </c>
      <c r="T8404" s="402"/>
      <c r="U8404" s="402"/>
      <c r="V8404" s="402"/>
      <c r="AG8404" s="402"/>
      <c r="AH8404" s="402"/>
      <c r="AI8404" s="402"/>
      <c r="AJ8404" s="402"/>
    </row>
    <row r="8405" spans="10:36" hidden="1" x14ac:dyDescent="0.2">
      <c r="J8405" s="555" t="s">
        <v>987</v>
      </c>
      <c r="T8405" s="402"/>
      <c r="U8405" s="402"/>
      <c r="V8405" s="402"/>
      <c r="AG8405" s="402"/>
      <c r="AH8405" s="402"/>
      <c r="AI8405" s="402"/>
      <c r="AJ8405" s="402"/>
    </row>
    <row r="8406" spans="10:36" hidden="1" x14ac:dyDescent="0.2">
      <c r="J8406" s="555" t="s">
        <v>987</v>
      </c>
      <c r="T8406" s="402"/>
      <c r="U8406" s="402"/>
      <c r="V8406" s="402"/>
      <c r="AG8406" s="402"/>
      <c r="AH8406" s="402"/>
      <c r="AI8406" s="402"/>
      <c r="AJ8406" s="402"/>
    </row>
    <row r="8407" spans="10:36" hidden="1" x14ac:dyDescent="0.2">
      <c r="J8407" s="555" t="s">
        <v>987</v>
      </c>
      <c r="T8407" s="402"/>
      <c r="U8407" s="402"/>
      <c r="V8407" s="402"/>
      <c r="AG8407" s="402"/>
      <c r="AH8407" s="402"/>
      <c r="AI8407" s="402"/>
      <c r="AJ8407" s="402"/>
    </row>
    <row r="8408" spans="10:36" hidden="1" x14ac:dyDescent="0.2">
      <c r="J8408" s="555" t="s">
        <v>987</v>
      </c>
      <c r="T8408" s="402"/>
      <c r="U8408" s="402"/>
      <c r="V8408" s="402"/>
      <c r="AG8408" s="402"/>
      <c r="AH8408" s="402"/>
      <c r="AI8408" s="402"/>
      <c r="AJ8408" s="402"/>
    </row>
    <row r="8409" spans="10:36" hidden="1" x14ac:dyDescent="0.2">
      <c r="J8409" s="555" t="s">
        <v>987</v>
      </c>
      <c r="T8409" s="402"/>
      <c r="U8409" s="402"/>
      <c r="V8409" s="402"/>
      <c r="AG8409" s="402"/>
      <c r="AH8409" s="402"/>
      <c r="AI8409" s="402"/>
      <c r="AJ8409" s="402"/>
    </row>
    <row r="8410" spans="10:36" hidden="1" x14ac:dyDescent="0.2">
      <c r="J8410" s="555" t="s">
        <v>987</v>
      </c>
      <c r="T8410" s="402"/>
      <c r="U8410" s="402"/>
      <c r="V8410" s="402"/>
      <c r="AG8410" s="402"/>
      <c r="AH8410" s="402"/>
      <c r="AI8410" s="402"/>
      <c r="AJ8410" s="402"/>
    </row>
    <row r="8411" spans="10:36" hidden="1" x14ac:dyDescent="0.2">
      <c r="J8411" s="555" t="s">
        <v>987</v>
      </c>
      <c r="T8411" s="402"/>
      <c r="U8411" s="402"/>
      <c r="V8411" s="402"/>
      <c r="AG8411" s="402"/>
      <c r="AH8411" s="402"/>
      <c r="AI8411" s="402"/>
      <c r="AJ8411" s="402"/>
    </row>
    <row r="8412" spans="10:36" hidden="1" x14ac:dyDescent="0.2">
      <c r="J8412" s="555" t="s">
        <v>987</v>
      </c>
      <c r="T8412" s="402"/>
      <c r="U8412" s="402"/>
      <c r="V8412" s="402"/>
      <c r="AG8412" s="402"/>
      <c r="AH8412" s="402"/>
      <c r="AI8412" s="402"/>
      <c r="AJ8412" s="402"/>
    </row>
    <row r="8413" spans="10:36" hidden="1" x14ac:dyDescent="0.2">
      <c r="J8413" s="555" t="s">
        <v>987</v>
      </c>
      <c r="T8413" s="402"/>
      <c r="U8413" s="402"/>
      <c r="V8413" s="402"/>
      <c r="AG8413" s="402"/>
      <c r="AH8413" s="402"/>
      <c r="AI8413" s="402"/>
      <c r="AJ8413" s="402"/>
    </row>
    <row r="8414" spans="10:36" hidden="1" x14ac:dyDescent="0.2">
      <c r="J8414" s="555" t="s">
        <v>987</v>
      </c>
      <c r="T8414" s="402"/>
      <c r="U8414" s="402"/>
      <c r="V8414" s="402"/>
      <c r="AG8414" s="402"/>
      <c r="AH8414" s="402"/>
      <c r="AI8414" s="402"/>
      <c r="AJ8414" s="402"/>
    </row>
    <row r="8415" spans="10:36" hidden="1" x14ac:dyDescent="0.2">
      <c r="J8415" s="555" t="s">
        <v>987</v>
      </c>
      <c r="T8415" s="402"/>
      <c r="U8415" s="402"/>
      <c r="V8415" s="402"/>
      <c r="AG8415" s="402"/>
      <c r="AH8415" s="402"/>
      <c r="AI8415" s="402"/>
      <c r="AJ8415" s="402"/>
    </row>
    <row r="8416" spans="10:36" hidden="1" x14ac:dyDescent="0.2">
      <c r="J8416" s="555" t="s">
        <v>987</v>
      </c>
      <c r="T8416" s="402"/>
      <c r="U8416" s="402"/>
      <c r="V8416" s="402"/>
      <c r="AG8416" s="402"/>
      <c r="AH8416" s="402"/>
      <c r="AI8416" s="402"/>
      <c r="AJ8416" s="402"/>
    </row>
    <row r="8417" spans="10:36" hidden="1" x14ac:dyDescent="0.2">
      <c r="J8417" s="555" t="s">
        <v>987</v>
      </c>
      <c r="T8417" s="402"/>
      <c r="U8417" s="402"/>
      <c r="V8417" s="402"/>
      <c r="AG8417" s="402"/>
      <c r="AH8417" s="402"/>
      <c r="AI8417" s="402"/>
      <c r="AJ8417" s="402"/>
    </row>
    <row r="8418" spans="10:36" hidden="1" x14ac:dyDescent="0.2">
      <c r="J8418" s="555" t="s">
        <v>987</v>
      </c>
      <c r="T8418" s="402"/>
      <c r="U8418" s="402"/>
      <c r="V8418" s="402"/>
      <c r="AG8418" s="402"/>
      <c r="AH8418" s="402"/>
      <c r="AI8418" s="402"/>
      <c r="AJ8418" s="402"/>
    </row>
    <row r="8419" spans="10:36" hidden="1" x14ac:dyDescent="0.2">
      <c r="J8419" s="555" t="s">
        <v>987</v>
      </c>
      <c r="T8419" s="402"/>
      <c r="U8419" s="402"/>
      <c r="V8419" s="402"/>
      <c r="AG8419" s="402"/>
      <c r="AH8419" s="402"/>
      <c r="AI8419" s="402"/>
      <c r="AJ8419" s="402"/>
    </row>
    <row r="8420" spans="10:36" hidden="1" x14ac:dyDescent="0.2">
      <c r="J8420" s="555" t="s">
        <v>987</v>
      </c>
      <c r="T8420" s="402"/>
      <c r="U8420" s="402"/>
      <c r="V8420" s="402"/>
      <c r="AG8420" s="402"/>
      <c r="AH8420" s="402"/>
      <c r="AI8420" s="402"/>
      <c r="AJ8420" s="402"/>
    </row>
    <row r="8421" spans="10:36" hidden="1" x14ac:dyDescent="0.2">
      <c r="J8421" s="555" t="s">
        <v>987</v>
      </c>
      <c r="T8421" s="402"/>
      <c r="U8421" s="402"/>
      <c r="V8421" s="402"/>
      <c r="AG8421" s="402"/>
      <c r="AH8421" s="402"/>
      <c r="AI8421" s="402"/>
      <c r="AJ8421" s="402"/>
    </row>
    <row r="8422" spans="10:36" hidden="1" x14ac:dyDescent="0.2">
      <c r="J8422" s="555" t="s">
        <v>987</v>
      </c>
      <c r="T8422" s="402"/>
      <c r="U8422" s="402"/>
      <c r="V8422" s="402"/>
      <c r="AG8422" s="402"/>
      <c r="AH8422" s="402"/>
      <c r="AI8422" s="402"/>
      <c r="AJ8422" s="402"/>
    </row>
    <row r="8423" spans="10:36" hidden="1" x14ac:dyDescent="0.2">
      <c r="J8423" s="555" t="s">
        <v>987</v>
      </c>
      <c r="T8423" s="402"/>
      <c r="U8423" s="402"/>
      <c r="V8423" s="402"/>
      <c r="AG8423" s="402"/>
      <c r="AH8423" s="402"/>
      <c r="AI8423" s="402"/>
      <c r="AJ8423" s="402"/>
    </row>
    <row r="8424" spans="10:36" hidden="1" x14ac:dyDescent="0.2">
      <c r="J8424" s="555" t="s">
        <v>987</v>
      </c>
      <c r="T8424" s="402"/>
      <c r="U8424" s="402"/>
      <c r="V8424" s="402"/>
      <c r="AG8424" s="402"/>
      <c r="AH8424" s="402"/>
      <c r="AI8424" s="402"/>
      <c r="AJ8424" s="402"/>
    </row>
    <row r="8425" spans="10:36" hidden="1" x14ac:dyDescent="0.2">
      <c r="J8425" s="555" t="s">
        <v>987</v>
      </c>
      <c r="T8425" s="402"/>
      <c r="U8425" s="402"/>
      <c r="V8425" s="402"/>
      <c r="AG8425" s="402"/>
      <c r="AH8425" s="402"/>
      <c r="AI8425" s="402"/>
      <c r="AJ8425" s="402"/>
    </row>
    <row r="8426" spans="10:36" hidden="1" x14ac:dyDescent="0.2">
      <c r="J8426" s="555" t="s">
        <v>987</v>
      </c>
      <c r="T8426" s="402"/>
      <c r="U8426" s="402"/>
      <c r="V8426" s="402"/>
      <c r="AG8426" s="402"/>
      <c r="AH8426" s="402"/>
      <c r="AI8426" s="402"/>
      <c r="AJ8426" s="402"/>
    </row>
    <row r="8427" spans="10:36" hidden="1" x14ac:dyDescent="0.2">
      <c r="J8427" s="555" t="s">
        <v>987</v>
      </c>
      <c r="T8427" s="402"/>
      <c r="U8427" s="402"/>
      <c r="V8427" s="402"/>
      <c r="AG8427" s="402"/>
      <c r="AH8427" s="402"/>
      <c r="AI8427" s="402"/>
      <c r="AJ8427" s="402"/>
    </row>
    <row r="8428" spans="10:36" hidden="1" x14ac:dyDescent="0.2">
      <c r="J8428" s="555" t="s">
        <v>987</v>
      </c>
      <c r="T8428" s="402"/>
      <c r="U8428" s="402"/>
      <c r="V8428" s="402"/>
      <c r="AG8428" s="402"/>
      <c r="AH8428" s="402"/>
      <c r="AI8428" s="402"/>
      <c r="AJ8428" s="402"/>
    </row>
    <row r="8429" spans="10:36" hidden="1" x14ac:dyDescent="0.2">
      <c r="J8429" s="555" t="s">
        <v>987</v>
      </c>
      <c r="T8429" s="402"/>
      <c r="U8429" s="402"/>
      <c r="V8429" s="402"/>
      <c r="AG8429" s="402"/>
      <c r="AH8429" s="402"/>
      <c r="AI8429" s="402"/>
      <c r="AJ8429" s="402"/>
    </row>
    <row r="8430" spans="10:36" hidden="1" x14ac:dyDescent="0.2">
      <c r="J8430" s="555" t="s">
        <v>987</v>
      </c>
      <c r="T8430" s="402"/>
      <c r="U8430" s="402"/>
      <c r="V8430" s="402"/>
      <c r="AG8430" s="402"/>
      <c r="AH8430" s="402"/>
      <c r="AI8430" s="402"/>
      <c r="AJ8430" s="402"/>
    </row>
    <row r="8431" spans="10:36" hidden="1" x14ac:dyDescent="0.2">
      <c r="J8431" s="555" t="s">
        <v>987</v>
      </c>
      <c r="T8431" s="402"/>
      <c r="U8431" s="402"/>
      <c r="V8431" s="402"/>
      <c r="AG8431" s="402"/>
      <c r="AH8431" s="402"/>
      <c r="AI8431" s="402"/>
      <c r="AJ8431" s="402"/>
    </row>
    <row r="8432" spans="10:36" hidden="1" x14ac:dyDescent="0.2">
      <c r="J8432" s="555" t="s">
        <v>987</v>
      </c>
      <c r="T8432" s="402"/>
      <c r="U8432" s="402"/>
      <c r="V8432" s="402"/>
      <c r="AG8432" s="402"/>
      <c r="AH8432" s="402"/>
      <c r="AI8432" s="402"/>
      <c r="AJ8432" s="402"/>
    </row>
    <row r="8433" spans="10:36" hidden="1" x14ac:dyDescent="0.2">
      <c r="J8433" s="555" t="s">
        <v>987</v>
      </c>
      <c r="T8433" s="402"/>
      <c r="U8433" s="402"/>
      <c r="V8433" s="402"/>
      <c r="AG8433" s="402"/>
      <c r="AH8433" s="402"/>
      <c r="AI8433" s="402"/>
      <c r="AJ8433" s="402"/>
    </row>
    <row r="8434" spans="10:36" hidden="1" x14ac:dyDescent="0.2">
      <c r="J8434" s="555" t="s">
        <v>987</v>
      </c>
      <c r="T8434" s="402"/>
      <c r="U8434" s="402"/>
      <c r="V8434" s="402"/>
      <c r="AG8434" s="402"/>
      <c r="AH8434" s="402"/>
      <c r="AI8434" s="402"/>
      <c r="AJ8434" s="402"/>
    </row>
    <row r="8435" spans="10:36" hidden="1" x14ac:dyDescent="0.2">
      <c r="J8435" s="555" t="s">
        <v>987</v>
      </c>
      <c r="T8435" s="402"/>
      <c r="U8435" s="402"/>
      <c r="V8435" s="402"/>
      <c r="AG8435" s="402"/>
      <c r="AH8435" s="402"/>
      <c r="AI8435" s="402"/>
      <c r="AJ8435" s="402"/>
    </row>
    <row r="8436" spans="10:36" hidden="1" x14ac:dyDescent="0.2">
      <c r="J8436" s="555" t="s">
        <v>987</v>
      </c>
      <c r="T8436" s="402"/>
      <c r="U8436" s="402"/>
      <c r="V8436" s="402"/>
      <c r="AG8436" s="402"/>
      <c r="AH8436" s="402"/>
      <c r="AI8436" s="402"/>
      <c r="AJ8436" s="402"/>
    </row>
    <row r="8437" spans="10:36" hidden="1" x14ac:dyDescent="0.2">
      <c r="J8437" s="555" t="s">
        <v>987</v>
      </c>
      <c r="T8437" s="402"/>
      <c r="U8437" s="402"/>
      <c r="V8437" s="402"/>
      <c r="AG8437" s="402"/>
      <c r="AH8437" s="402"/>
      <c r="AI8437" s="402"/>
      <c r="AJ8437" s="402"/>
    </row>
    <row r="8438" spans="10:36" hidden="1" x14ac:dyDescent="0.2">
      <c r="J8438" s="555" t="s">
        <v>987</v>
      </c>
      <c r="T8438" s="402"/>
      <c r="U8438" s="402"/>
      <c r="V8438" s="402"/>
      <c r="AG8438" s="402"/>
      <c r="AH8438" s="402"/>
      <c r="AI8438" s="402"/>
      <c r="AJ8438" s="402"/>
    </row>
    <row r="8439" spans="10:36" hidden="1" x14ac:dyDescent="0.2">
      <c r="J8439" s="555" t="s">
        <v>987</v>
      </c>
      <c r="T8439" s="402"/>
      <c r="U8439" s="402"/>
      <c r="V8439" s="402"/>
      <c r="AG8439" s="402"/>
      <c r="AH8439" s="402"/>
      <c r="AI8439" s="402"/>
      <c r="AJ8439" s="402"/>
    </row>
    <row r="8440" spans="10:36" hidden="1" x14ac:dyDescent="0.2">
      <c r="J8440" s="555" t="s">
        <v>987</v>
      </c>
      <c r="T8440" s="402"/>
      <c r="U8440" s="402"/>
      <c r="V8440" s="402"/>
      <c r="AG8440" s="402"/>
      <c r="AH8440" s="402"/>
      <c r="AI8440" s="402"/>
      <c r="AJ8440" s="402"/>
    </row>
    <row r="8441" spans="10:36" hidden="1" x14ac:dyDescent="0.2">
      <c r="J8441" s="555" t="s">
        <v>987</v>
      </c>
      <c r="T8441" s="402"/>
      <c r="U8441" s="402"/>
      <c r="V8441" s="402"/>
      <c r="AG8441" s="402"/>
      <c r="AH8441" s="402"/>
      <c r="AI8441" s="402"/>
      <c r="AJ8441" s="402"/>
    </row>
    <row r="8442" spans="10:36" hidden="1" x14ac:dyDescent="0.2">
      <c r="J8442" s="555" t="s">
        <v>987</v>
      </c>
      <c r="T8442" s="402"/>
      <c r="U8442" s="402"/>
      <c r="V8442" s="402"/>
      <c r="AG8442" s="402"/>
      <c r="AH8442" s="402"/>
      <c r="AI8442" s="402"/>
      <c r="AJ8442" s="402"/>
    </row>
    <row r="8443" spans="10:36" hidden="1" x14ac:dyDescent="0.2">
      <c r="J8443" s="555" t="s">
        <v>987</v>
      </c>
      <c r="T8443" s="402"/>
      <c r="U8443" s="402"/>
      <c r="V8443" s="402"/>
      <c r="AG8443" s="402"/>
      <c r="AH8443" s="402"/>
      <c r="AI8443" s="402"/>
      <c r="AJ8443" s="402"/>
    </row>
    <row r="8444" spans="10:36" hidden="1" x14ac:dyDescent="0.2">
      <c r="J8444" s="555" t="s">
        <v>987</v>
      </c>
      <c r="T8444" s="402"/>
      <c r="U8444" s="402"/>
      <c r="V8444" s="402"/>
      <c r="AG8444" s="402"/>
      <c r="AH8444" s="402"/>
      <c r="AI8444" s="402"/>
      <c r="AJ8444" s="402"/>
    </row>
    <row r="8445" spans="10:36" hidden="1" x14ac:dyDescent="0.2">
      <c r="J8445" s="555" t="s">
        <v>987</v>
      </c>
      <c r="T8445" s="402"/>
      <c r="U8445" s="402"/>
      <c r="V8445" s="402"/>
      <c r="AG8445" s="402"/>
      <c r="AH8445" s="402"/>
      <c r="AI8445" s="402"/>
      <c r="AJ8445" s="402"/>
    </row>
    <row r="8446" spans="10:36" hidden="1" x14ac:dyDescent="0.2">
      <c r="J8446" s="555" t="s">
        <v>987</v>
      </c>
      <c r="T8446" s="402"/>
      <c r="U8446" s="402"/>
      <c r="V8446" s="402"/>
      <c r="AG8446" s="402"/>
      <c r="AH8446" s="402"/>
      <c r="AI8446" s="402"/>
      <c r="AJ8446" s="402"/>
    </row>
    <row r="8447" spans="10:36" hidden="1" x14ac:dyDescent="0.2">
      <c r="J8447" s="555" t="s">
        <v>987</v>
      </c>
      <c r="T8447" s="402"/>
      <c r="U8447" s="402"/>
      <c r="V8447" s="402"/>
      <c r="AG8447" s="402"/>
      <c r="AH8447" s="402"/>
      <c r="AI8447" s="402"/>
      <c r="AJ8447" s="402"/>
    </row>
    <row r="8448" spans="10:36" hidden="1" x14ac:dyDescent="0.2">
      <c r="J8448" s="555" t="s">
        <v>987</v>
      </c>
      <c r="T8448" s="402"/>
      <c r="U8448" s="402"/>
      <c r="V8448" s="402"/>
      <c r="AG8448" s="402"/>
      <c r="AH8448" s="402"/>
      <c r="AI8448" s="402"/>
      <c r="AJ8448" s="402"/>
    </row>
    <row r="8449" spans="10:36" hidden="1" x14ac:dyDescent="0.2">
      <c r="J8449" s="555" t="s">
        <v>987</v>
      </c>
      <c r="T8449" s="402"/>
      <c r="U8449" s="402"/>
      <c r="V8449" s="402"/>
      <c r="AG8449" s="402"/>
      <c r="AH8449" s="402"/>
      <c r="AI8449" s="402"/>
      <c r="AJ8449" s="402"/>
    </row>
    <row r="8450" spans="10:36" hidden="1" x14ac:dyDescent="0.2">
      <c r="J8450" s="555" t="s">
        <v>987</v>
      </c>
      <c r="T8450" s="402"/>
      <c r="U8450" s="402"/>
      <c r="V8450" s="402"/>
      <c r="AG8450" s="402"/>
      <c r="AH8450" s="402"/>
      <c r="AI8450" s="402"/>
      <c r="AJ8450" s="402"/>
    </row>
    <row r="8451" spans="10:36" hidden="1" x14ac:dyDescent="0.2">
      <c r="J8451" s="555" t="s">
        <v>987</v>
      </c>
      <c r="T8451" s="402"/>
      <c r="U8451" s="402"/>
      <c r="V8451" s="402"/>
      <c r="AG8451" s="402"/>
      <c r="AH8451" s="402"/>
      <c r="AI8451" s="402"/>
      <c r="AJ8451" s="402"/>
    </row>
    <row r="8452" spans="10:36" hidden="1" x14ac:dyDescent="0.2">
      <c r="J8452" s="555" t="s">
        <v>987</v>
      </c>
      <c r="T8452" s="402"/>
      <c r="U8452" s="402"/>
      <c r="V8452" s="402"/>
      <c r="AG8452" s="402"/>
      <c r="AH8452" s="402"/>
      <c r="AI8452" s="402"/>
      <c r="AJ8452" s="402"/>
    </row>
    <row r="8453" spans="10:36" hidden="1" x14ac:dyDescent="0.2">
      <c r="J8453" s="555" t="s">
        <v>987</v>
      </c>
      <c r="T8453" s="402"/>
      <c r="U8453" s="402"/>
      <c r="V8453" s="402"/>
      <c r="AG8453" s="402"/>
      <c r="AH8453" s="402"/>
      <c r="AI8453" s="402"/>
      <c r="AJ8453" s="402"/>
    </row>
    <row r="8454" spans="10:36" hidden="1" x14ac:dyDescent="0.2">
      <c r="J8454" s="555" t="s">
        <v>987</v>
      </c>
      <c r="T8454" s="402"/>
      <c r="U8454" s="402"/>
      <c r="V8454" s="402"/>
      <c r="AG8454" s="402"/>
      <c r="AH8454" s="402"/>
      <c r="AI8454" s="402"/>
      <c r="AJ8454" s="402"/>
    </row>
    <row r="8455" spans="10:36" hidden="1" x14ac:dyDescent="0.2">
      <c r="J8455" s="555" t="s">
        <v>987</v>
      </c>
      <c r="T8455" s="402"/>
      <c r="U8455" s="402"/>
      <c r="V8455" s="402"/>
      <c r="AG8455" s="402"/>
      <c r="AH8455" s="402"/>
      <c r="AI8455" s="402"/>
      <c r="AJ8455" s="402"/>
    </row>
    <row r="8456" spans="10:36" hidden="1" x14ac:dyDescent="0.2">
      <c r="J8456" s="555" t="s">
        <v>987</v>
      </c>
      <c r="T8456" s="402"/>
      <c r="U8456" s="402"/>
      <c r="V8456" s="402"/>
      <c r="AG8456" s="402"/>
      <c r="AH8456" s="402"/>
      <c r="AI8456" s="402"/>
      <c r="AJ8456" s="402"/>
    </row>
    <row r="8457" spans="10:36" hidden="1" x14ac:dyDescent="0.2">
      <c r="J8457" s="555" t="s">
        <v>987</v>
      </c>
      <c r="T8457" s="402"/>
      <c r="U8457" s="402"/>
      <c r="V8457" s="402"/>
      <c r="AG8457" s="402"/>
      <c r="AH8457" s="402"/>
      <c r="AI8457" s="402"/>
      <c r="AJ8457" s="402"/>
    </row>
    <row r="8458" spans="10:36" hidden="1" x14ac:dyDescent="0.2">
      <c r="J8458" s="555" t="s">
        <v>987</v>
      </c>
      <c r="T8458" s="402"/>
      <c r="U8458" s="402"/>
      <c r="V8458" s="402"/>
      <c r="AG8458" s="402"/>
      <c r="AH8458" s="402"/>
      <c r="AI8458" s="402"/>
      <c r="AJ8458" s="402"/>
    </row>
    <row r="8459" spans="10:36" hidden="1" x14ac:dyDescent="0.2">
      <c r="J8459" s="555" t="s">
        <v>987</v>
      </c>
      <c r="T8459" s="402"/>
      <c r="U8459" s="402"/>
      <c r="V8459" s="402"/>
      <c r="AG8459" s="402"/>
      <c r="AH8459" s="402"/>
      <c r="AI8459" s="402"/>
      <c r="AJ8459" s="402"/>
    </row>
    <row r="8460" spans="10:36" hidden="1" x14ac:dyDescent="0.2">
      <c r="J8460" s="555" t="s">
        <v>987</v>
      </c>
      <c r="T8460" s="402"/>
      <c r="U8460" s="402"/>
      <c r="V8460" s="402"/>
      <c r="AG8460" s="402"/>
      <c r="AH8460" s="402"/>
      <c r="AI8460" s="402"/>
      <c r="AJ8460" s="402"/>
    </row>
    <row r="8461" spans="10:36" hidden="1" x14ac:dyDescent="0.2">
      <c r="J8461" s="555" t="s">
        <v>987</v>
      </c>
      <c r="T8461" s="402"/>
      <c r="U8461" s="402"/>
      <c r="V8461" s="402"/>
      <c r="AG8461" s="402"/>
      <c r="AH8461" s="402"/>
      <c r="AI8461" s="402"/>
      <c r="AJ8461" s="402"/>
    </row>
    <row r="8462" spans="10:36" hidden="1" x14ac:dyDescent="0.2">
      <c r="J8462" s="555" t="s">
        <v>987</v>
      </c>
      <c r="T8462" s="402"/>
      <c r="U8462" s="402"/>
      <c r="V8462" s="402"/>
      <c r="AG8462" s="402"/>
      <c r="AH8462" s="402"/>
      <c r="AI8462" s="402"/>
      <c r="AJ8462" s="402"/>
    </row>
    <row r="8463" spans="10:36" hidden="1" x14ac:dyDescent="0.2">
      <c r="J8463" s="555" t="s">
        <v>987</v>
      </c>
      <c r="T8463" s="402"/>
      <c r="U8463" s="402"/>
      <c r="V8463" s="402"/>
      <c r="AG8463" s="402"/>
      <c r="AH8463" s="402"/>
      <c r="AI8463" s="402"/>
      <c r="AJ8463" s="402"/>
    </row>
    <row r="8464" spans="10:36" hidden="1" x14ac:dyDescent="0.2">
      <c r="J8464" s="555" t="s">
        <v>987</v>
      </c>
      <c r="T8464" s="402"/>
      <c r="U8464" s="402"/>
      <c r="V8464" s="402"/>
      <c r="AG8464" s="402"/>
      <c r="AH8464" s="402"/>
      <c r="AI8464" s="402"/>
      <c r="AJ8464" s="402"/>
    </row>
    <row r="8465" spans="10:36" hidden="1" x14ac:dyDescent="0.2">
      <c r="J8465" s="555" t="s">
        <v>987</v>
      </c>
      <c r="T8465" s="402"/>
      <c r="U8465" s="402"/>
      <c r="V8465" s="402"/>
      <c r="AG8465" s="402"/>
      <c r="AH8465" s="402"/>
      <c r="AI8465" s="402"/>
      <c r="AJ8465" s="402"/>
    </row>
    <row r="8466" spans="10:36" hidden="1" x14ac:dyDescent="0.2">
      <c r="J8466" s="555" t="s">
        <v>987</v>
      </c>
      <c r="T8466" s="402"/>
      <c r="U8466" s="402"/>
      <c r="V8466" s="402"/>
      <c r="AG8466" s="402"/>
      <c r="AH8466" s="402"/>
      <c r="AI8466" s="402"/>
      <c r="AJ8466" s="402"/>
    </row>
    <row r="8467" spans="10:36" hidden="1" x14ac:dyDescent="0.2">
      <c r="J8467" s="555" t="s">
        <v>987</v>
      </c>
      <c r="T8467" s="402"/>
      <c r="U8467" s="402"/>
      <c r="V8467" s="402"/>
      <c r="AG8467" s="402"/>
      <c r="AH8467" s="402"/>
      <c r="AI8467" s="402"/>
      <c r="AJ8467" s="402"/>
    </row>
    <row r="8468" spans="10:36" hidden="1" x14ac:dyDescent="0.2">
      <c r="J8468" s="555" t="s">
        <v>987</v>
      </c>
      <c r="T8468" s="402"/>
      <c r="U8468" s="402"/>
      <c r="V8468" s="402"/>
      <c r="AG8468" s="402"/>
      <c r="AH8468" s="402"/>
      <c r="AI8468" s="402"/>
      <c r="AJ8468" s="402"/>
    </row>
    <row r="8469" spans="10:36" hidden="1" x14ac:dyDescent="0.2">
      <c r="J8469" s="555" t="s">
        <v>987</v>
      </c>
      <c r="T8469" s="402"/>
      <c r="U8469" s="402"/>
      <c r="V8469" s="402"/>
      <c r="AG8469" s="402"/>
      <c r="AH8469" s="402"/>
      <c r="AI8469" s="402"/>
      <c r="AJ8469" s="402"/>
    </row>
    <row r="8470" spans="10:36" hidden="1" x14ac:dyDescent="0.2">
      <c r="J8470" s="555" t="s">
        <v>987</v>
      </c>
      <c r="T8470" s="402"/>
      <c r="U8470" s="402"/>
      <c r="V8470" s="402"/>
      <c r="AG8470" s="402"/>
      <c r="AH8470" s="402"/>
      <c r="AI8470" s="402"/>
      <c r="AJ8470" s="402"/>
    </row>
    <row r="8471" spans="10:36" hidden="1" x14ac:dyDescent="0.2">
      <c r="J8471" s="555" t="s">
        <v>987</v>
      </c>
      <c r="T8471" s="402"/>
      <c r="U8471" s="402"/>
      <c r="V8471" s="402"/>
      <c r="AG8471" s="402"/>
      <c r="AH8471" s="402"/>
      <c r="AI8471" s="402"/>
      <c r="AJ8471" s="402"/>
    </row>
    <row r="8472" spans="10:36" hidden="1" x14ac:dyDescent="0.2">
      <c r="J8472" s="555" t="s">
        <v>987</v>
      </c>
      <c r="T8472" s="402"/>
      <c r="U8472" s="402"/>
      <c r="V8472" s="402"/>
      <c r="AG8472" s="402"/>
      <c r="AH8472" s="402"/>
      <c r="AI8472" s="402"/>
      <c r="AJ8472" s="402"/>
    </row>
    <row r="8473" spans="10:36" hidden="1" x14ac:dyDescent="0.2">
      <c r="J8473" s="555" t="s">
        <v>987</v>
      </c>
      <c r="T8473" s="402"/>
      <c r="U8473" s="402"/>
      <c r="V8473" s="402"/>
      <c r="AG8473" s="402"/>
      <c r="AH8473" s="402"/>
      <c r="AI8473" s="402"/>
      <c r="AJ8473" s="402"/>
    </row>
    <row r="8474" spans="10:36" hidden="1" x14ac:dyDescent="0.2">
      <c r="J8474" s="555" t="s">
        <v>987</v>
      </c>
      <c r="T8474" s="402"/>
      <c r="U8474" s="402"/>
      <c r="V8474" s="402"/>
      <c r="AG8474" s="402"/>
      <c r="AH8474" s="402"/>
      <c r="AI8474" s="402"/>
      <c r="AJ8474" s="402"/>
    </row>
    <row r="8475" spans="10:36" hidden="1" x14ac:dyDescent="0.2">
      <c r="J8475" s="555" t="s">
        <v>987</v>
      </c>
      <c r="T8475" s="402"/>
      <c r="U8475" s="402"/>
      <c r="V8475" s="402"/>
      <c r="AG8475" s="402"/>
      <c r="AH8475" s="402"/>
      <c r="AI8475" s="402"/>
      <c r="AJ8475" s="402"/>
    </row>
    <row r="8476" spans="10:36" hidden="1" x14ac:dyDescent="0.2">
      <c r="J8476" s="555" t="s">
        <v>987</v>
      </c>
      <c r="T8476" s="402"/>
      <c r="U8476" s="402"/>
      <c r="V8476" s="402"/>
      <c r="AG8476" s="402"/>
      <c r="AH8476" s="402"/>
      <c r="AI8476" s="402"/>
      <c r="AJ8476" s="402"/>
    </row>
    <row r="8477" spans="10:36" hidden="1" x14ac:dyDescent="0.2">
      <c r="J8477" s="555" t="s">
        <v>987</v>
      </c>
      <c r="T8477" s="402"/>
      <c r="U8477" s="402"/>
      <c r="V8477" s="402"/>
      <c r="AG8477" s="402"/>
      <c r="AH8477" s="402"/>
      <c r="AI8477" s="402"/>
      <c r="AJ8477" s="402"/>
    </row>
    <row r="8478" spans="10:36" hidden="1" x14ac:dyDescent="0.2">
      <c r="J8478" s="555" t="s">
        <v>987</v>
      </c>
      <c r="T8478" s="402"/>
      <c r="U8478" s="402"/>
      <c r="V8478" s="402"/>
      <c r="AG8478" s="402"/>
      <c r="AH8478" s="402"/>
      <c r="AI8478" s="402"/>
      <c r="AJ8478" s="402"/>
    </row>
    <row r="8479" spans="10:36" hidden="1" x14ac:dyDescent="0.2">
      <c r="J8479" s="555" t="s">
        <v>987</v>
      </c>
      <c r="T8479" s="402"/>
      <c r="U8479" s="402"/>
      <c r="V8479" s="402"/>
      <c r="AG8479" s="402"/>
      <c r="AH8479" s="402"/>
      <c r="AI8479" s="402"/>
      <c r="AJ8479" s="402"/>
    </row>
    <row r="8480" spans="10:36" hidden="1" x14ac:dyDescent="0.2">
      <c r="J8480" s="555" t="s">
        <v>987</v>
      </c>
      <c r="T8480" s="402"/>
      <c r="U8480" s="402"/>
      <c r="V8480" s="402"/>
      <c r="AG8480" s="402"/>
      <c r="AH8480" s="402"/>
      <c r="AI8480" s="402"/>
      <c r="AJ8480" s="402"/>
    </row>
    <row r="8481" spans="10:36" hidden="1" x14ac:dyDescent="0.2">
      <c r="J8481" s="555" t="s">
        <v>987</v>
      </c>
      <c r="T8481" s="402"/>
      <c r="U8481" s="402"/>
      <c r="V8481" s="402"/>
      <c r="AG8481" s="402"/>
      <c r="AH8481" s="402"/>
      <c r="AI8481" s="402"/>
      <c r="AJ8481" s="402"/>
    </row>
    <row r="8482" spans="10:36" hidden="1" x14ac:dyDescent="0.2">
      <c r="J8482" s="555" t="s">
        <v>987</v>
      </c>
      <c r="T8482" s="402"/>
      <c r="U8482" s="402"/>
      <c r="V8482" s="402"/>
      <c r="AG8482" s="402"/>
      <c r="AH8482" s="402"/>
      <c r="AI8482" s="402"/>
      <c r="AJ8482" s="402"/>
    </row>
    <row r="8483" spans="10:36" hidden="1" x14ac:dyDescent="0.2">
      <c r="J8483" s="555" t="s">
        <v>987</v>
      </c>
      <c r="T8483" s="402"/>
      <c r="U8483" s="402"/>
      <c r="V8483" s="402"/>
      <c r="AG8483" s="402"/>
      <c r="AH8483" s="402"/>
      <c r="AI8483" s="402"/>
      <c r="AJ8483" s="402"/>
    </row>
    <row r="8484" spans="10:36" hidden="1" x14ac:dyDescent="0.2">
      <c r="J8484" s="555" t="s">
        <v>987</v>
      </c>
      <c r="T8484" s="402"/>
      <c r="U8484" s="402"/>
      <c r="V8484" s="402"/>
      <c r="AG8484" s="402"/>
      <c r="AH8484" s="402"/>
      <c r="AI8484" s="402"/>
      <c r="AJ8484" s="402"/>
    </row>
    <row r="8485" spans="10:36" hidden="1" x14ac:dyDescent="0.2">
      <c r="J8485" s="555" t="s">
        <v>987</v>
      </c>
      <c r="T8485" s="402"/>
      <c r="U8485" s="402"/>
      <c r="V8485" s="402"/>
      <c r="AG8485" s="402"/>
      <c r="AH8485" s="402"/>
      <c r="AI8485" s="402"/>
      <c r="AJ8485" s="402"/>
    </row>
    <row r="8486" spans="10:36" hidden="1" x14ac:dyDescent="0.2">
      <c r="J8486" s="555" t="s">
        <v>987</v>
      </c>
      <c r="T8486" s="402"/>
      <c r="U8486" s="402"/>
      <c r="V8486" s="402"/>
      <c r="AG8486" s="402"/>
      <c r="AH8486" s="402"/>
      <c r="AI8486" s="402"/>
      <c r="AJ8486" s="402"/>
    </row>
    <row r="8487" spans="10:36" hidden="1" x14ac:dyDescent="0.2">
      <c r="J8487" s="555" t="s">
        <v>987</v>
      </c>
      <c r="T8487" s="402"/>
      <c r="U8487" s="402"/>
      <c r="V8487" s="402"/>
      <c r="AG8487" s="402"/>
      <c r="AH8487" s="402"/>
      <c r="AI8487" s="402"/>
      <c r="AJ8487" s="402"/>
    </row>
    <row r="8488" spans="10:36" hidden="1" x14ac:dyDescent="0.2">
      <c r="J8488" s="555" t="s">
        <v>987</v>
      </c>
      <c r="T8488" s="402"/>
      <c r="U8488" s="402"/>
      <c r="V8488" s="402"/>
      <c r="AG8488" s="402"/>
      <c r="AH8488" s="402"/>
      <c r="AI8488" s="402"/>
      <c r="AJ8488" s="402"/>
    </row>
    <row r="8489" spans="10:36" hidden="1" x14ac:dyDescent="0.2">
      <c r="J8489" s="555" t="s">
        <v>987</v>
      </c>
      <c r="T8489" s="402"/>
      <c r="U8489" s="402"/>
      <c r="V8489" s="402"/>
      <c r="AG8489" s="402"/>
      <c r="AH8489" s="402"/>
      <c r="AI8489" s="402"/>
      <c r="AJ8489" s="402"/>
    </row>
    <row r="8490" spans="10:36" hidden="1" x14ac:dyDescent="0.2">
      <c r="J8490" s="555" t="s">
        <v>987</v>
      </c>
      <c r="T8490" s="402"/>
      <c r="U8490" s="402"/>
      <c r="V8490" s="402"/>
      <c r="AG8490" s="402"/>
      <c r="AH8490" s="402"/>
      <c r="AI8490" s="402"/>
      <c r="AJ8490" s="402"/>
    </row>
    <row r="8491" spans="10:36" hidden="1" x14ac:dyDescent="0.2">
      <c r="J8491" s="555" t="s">
        <v>987</v>
      </c>
      <c r="T8491" s="402"/>
      <c r="U8491" s="402"/>
      <c r="V8491" s="402"/>
      <c r="AG8491" s="402"/>
      <c r="AH8491" s="402"/>
      <c r="AI8491" s="402"/>
      <c r="AJ8491" s="402"/>
    </row>
    <row r="8492" spans="10:36" hidden="1" x14ac:dyDescent="0.2">
      <c r="J8492" s="555" t="s">
        <v>987</v>
      </c>
      <c r="T8492" s="402"/>
      <c r="U8492" s="402"/>
      <c r="V8492" s="402"/>
      <c r="AG8492" s="402"/>
      <c r="AH8492" s="402"/>
      <c r="AI8492" s="402"/>
      <c r="AJ8492" s="402"/>
    </row>
    <row r="8493" spans="10:36" hidden="1" x14ac:dyDescent="0.2">
      <c r="J8493" s="555" t="s">
        <v>987</v>
      </c>
      <c r="T8493" s="402"/>
      <c r="U8493" s="402"/>
      <c r="V8493" s="402"/>
      <c r="AG8493" s="402"/>
      <c r="AH8493" s="402"/>
      <c r="AI8493" s="402"/>
      <c r="AJ8493" s="402"/>
    </row>
    <row r="8494" spans="10:36" hidden="1" x14ac:dyDescent="0.2">
      <c r="J8494" s="555" t="s">
        <v>987</v>
      </c>
      <c r="T8494" s="402"/>
      <c r="U8494" s="402"/>
      <c r="V8494" s="402"/>
      <c r="AG8494" s="402"/>
      <c r="AH8494" s="402"/>
      <c r="AI8494" s="402"/>
      <c r="AJ8494" s="402"/>
    </row>
    <row r="8495" spans="10:36" hidden="1" x14ac:dyDescent="0.2">
      <c r="J8495" s="555" t="s">
        <v>987</v>
      </c>
      <c r="T8495" s="402"/>
      <c r="U8495" s="402"/>
      <c r="V8495" s="402"/>
      <c r="AG8495" s="402"/>
      <c r="AH8495" s="402"/>
      <c r="AI8495" s="402"/>
      <c r="AJ8495" s="402"/>
    </row>
    <row r="8496" spans="10:36" hidden="1" x14ac:dyDescent="0.2">
      <c r="J8496" s="555" t="s">
        <v>987</v>
      </c>
      <c r="T8496" s="402"/>
      <c r="U8496" s="402"/>
      <c r="V8496" s="402"/>
      <c r="AG8496" s="402"/>
      <c r="AH8496" s="402"/>
      <c r="AI8496" s="402"/>
      <c r="AJ8496" s="402"/>
    </row>
    <row r="8497" spans="10:36" hidden="1" x14ac:dyDescent="0.2">
      <c r="J8497" s="555" t="s">
        <v>987</v>
      </c>
      <c r="T8497" s="402"/>
      <c r="U8497" s="402"/>
      <c r="V8497" s="402"/>
      <c r="AG8497" s="402"/>
      <c r="AH8497" s="402"/>
      <c r="AI8497" s="402"/>
      <c r="AJ8497" s="402"/>
    </row>
    <row r="8498" spans="10:36" hidden="1" x14ac:dyDescent="0.2">
      <c r="J8498" s="555" t="s">
        <v>987</v>
      </c>
      <c r="T8498" s="402"/>
      <c r="U8498" s="402"/>
      <c r="V8498" s="402"/>
      <c r="AG8498" s="402"/>
      <c r="AH8498" s="402"/>
      <c r="AI8498" s="402"/>
      <c r="AJ8498" s="402"/>
    </row>
    <row r="8499" spans="10:36" hidden="1" x14ac:dyDescent="0.2">
      <c r="J8499" s="555" t="s">
        <v>987</v>
      </c>
      <c r="T8499" s="402"/>
      <c r="U8499" s="402"/>
      <c r="V8499" s="402"/>
      <c r="AG8499" s="402"/>
      <c r="AH8499" s="402"/>
      <c r="AI8499" s="402"/>
      <c r="AJ8499" s="402"/>
    </row>
    <row r="8500" spans="10:36" hidden="1" x14ac:dyDescent="0.2">
      <c r="J8500" s="555" t="s">
        <v>987</v>
      </c>
      <c r="T8500" s="402"/>
      <c r="U8500" s="402"/>
      <c r="V8500" s="402"/>
      <c r="AG8500" s="402"/>
      <c r="AH8500" s="402"/>
      <c r="AI8500" s="402"/>
      <c r="AJ8500" s="402"/>
    </row>
    <row r="8501" spans="10:36" hidden="1" x14ac:dyDescent="0.2">
      <c r="J8501" s="555" t="s">
        <v>987</v>
      </c>
      <c r="T8501" s="402"/>
      <c r="U8501" s="402"/>
      <c r="V8501" s="402"/>
      <c r="AG8501" s="402"/>
      <c r="AH8501" s="402"/>
      <c r="AI8501" s="402"/>
      <c r="AJ8501" s="402"/>
    </row>
    <row r="8502" spans="10:36" hidden="1" x14ac:dyDescent="0.2">
      <c r="J8502" s="555" t="s">
        <v>987</v>
      </c>
      <c r="T8502" s="402"/>
      <c r="U8502" s="402"/>
      <c r="V8502" s="402"/>
      <c r="AG8502" s="402"/>
      <c r="AH8502" s="402"/>
      <c r="AI8502" s="402"/>
      <c r="AJ8502" s="402"/>
    </row>
    <row r="8503" spans="10:36" hidden="1" x14ac:dyDescent="0.2">
      <c r="J8503" s="555" t="s">
        <v>987</v>
      </c>
      <c r="T8503" s="402"/>
      <c r="U8503" s="402"/>
      <c r="V8503" s="402"/>
      <c r="AG8503" s="402"/>
      <c r="AH8503" s="402"/>
      <c r="AI8503" s="402"/>
      <c r="AJ8503" s="402"/>
    </row>
    <row r="8504" spans="10:36" hidden="1" x14ac:dyDescent="0.2">
      <c r="J8504" s="555" t="s">
        <v>987</v>
      </c>
      <c r="T8504" s="402"/>
      <c r="U8504" s="402"/>
      <c r="V8504" s="402"/>
      <c r="AG8504" s="402"/>
      <c r="AH8504" s="402"/>
      <c r="AI8504" s="402"/>
      <c r="AJ8504" s="402"/>
    </row>
    <row r="8505" spans="10:36" hidden="1" x14ac:dyDescent="0.2">
      <c r="J8505" s="555" t="s">
        <v>987</v>
      </c>
      <c r="T8505" s="402"/>
      <c r="U8505" s="402"/>
      <c r="V8505" s="402"/>
      <c r="AG8505" s="402"/>
      <c r="AH8505" s="402"/>
      <c r="AI8505" s="402"/>
      <c r="AJ8505" s="402"/>
    </row>
    <row r="8506" spans="10:36" hidden="1" x14ac:dyDescent="0.2">
      <c r="J8506" s="555" t="s">
        <v>987</v>
      </c>
      <c r="T8506" s="402"/>
      <c r="U8506" s="402"/>
      <c r="V8506" s="402"/>
      <c r="AG8506" s="402"/>
      <c r="AH8506" s="402"/>
      <c r="AI8506" s="402"/>
      <c r="AJ8506" s="402"/>
    </row>
    <row r="8507" spans="10:36" hidden="1" x14ac:dyDescent="0.2">
      <c r="J8507" s="555" t="s">
        <v>987</v>
      </c>
      <c r="T8507" s="402"/>
      <c r="U8507" s="402"/>
      <c r="V8507" s="402"/>
      <c r="AG8507" s="402"/>
      <c r="AH8507" s="402"/>
      <c r="AI8507" s="402"/>
      <c r="AJ8507" s="402"/>
    </row>
    <row r="8508" spans="10:36" hidden="1" x14ac:dyDescent="0.2">
      <c r="J8508" s="555" t="s">
        <v>987</v>
      </c>
      <c r="T8508" s="402"/>
      <c r="U8508" s="402"/>
      <c r="V8508" s="402"/>
      <c r="AG8508" s="402"/>
      <c r="AH8508" s="402"/>
      <c r="AI8508" s="402"/>
      <c r="AJ8508" s="402"/>
    </row>
    <row r="8509" spans="10:36" hidden="1" x14ac:dyDescent="0.2">
      <c r="J8509" s="555" t="s">
        <v>987</v>
      </c>
      <c r="T8509" s="402"/>
      <c r="U8509" s="402"/>
      <c r="V8509" s="402"/>
      <c r="AG8509" s="402"/>
      <c r="AH8509" s="402"/>
      <c r="AI8509" s="402"/>
      <c r="AJ8509" s="402"/>
    </row>
    <row r="8510" spans="10:36" hidden="1" x14ac:dyDescent="0.2">
      <c r="J8510" s="555" t="s">
        <v>987</v>
      </c>
      <c r="T8510" s="402"/>
      <c r="U8510" s="402"/>
      <c r="V8510" s="402"/>
      <c r="AG8510" s="402"/>
      <c r="AH8510" s="402"/>
      <c r="AI8510" s="402"/>
      <c r="AJ8510" s="402"/>
    </row>
    <row r="8511" spans="10:36" hidden="1" x14ac:dyDescent="0.2">
      <c r="J8511" s="555" t="s">
        <v>987</v>
      </c>
      <c r="T8511" s="402"/>
      <c r="U8511" s="402"/>
      <c r="V8511" s="402"/>
      <c r="AG8511" s="402"/>
      <c r="AH8511" s="402"/>
      <c r="AI8511" s="402"/>
      <c r="AJ8511" s="402"/>
    </row>
    <row r="8512" spans="10:36" hidden="1" x14ac:dyDescent="0.2">
      <c r="J8512" s="555" t="s">
        <v>987</v>
      </c>
      <c r="T8512" s="402"/>
      <c r="U8512" s="402"/>
      <c r="V8512" s="402"/>
      <c r="AG8512" s="402"/>
      <c r="AH8512" s="402"/>
      <c r="AI8512" s="402"/>
      <c r="AJ8512" s="402"/>
    </row>
    <row r="8513" spans="10:36" hidden="1" x14ac:dyDescent="0.2">
      <c r="J8513" s="555" t="s">
        <v>987</v>
      </c>
      <c r="T8513" s="402"/>
      <c r="U8513" s="402"/>
      <c r="V8513" s="402"/>
      <c r="AG8513" s="402"/>
      <c r="AH8513" s="402"/>
      <c r="AI8513" s="402"/>
      <c r="AJ8513" s="402"/>
    </row>
    <row r="8514" spans="10:36" hidden="1" x14ac:dyDescent="0.2">
      <c r="J8514" s="555" t="s">
        <v>987</v>
      </c>
      <c r="T8514" s="402"/>
      <c r="U8514" s="402"/>
      <c r="V8514" s="402"/>
      <c r="AG8514" s="402"/>
      <c r="AH8514" s="402"/>
      <c r="AI8514" s="402"/>
      <c r="AJ8514" s="402"/>
    </row>
    <row r="8515" spans="10:36" hidden="1" x14ac:dyDescent="0.2">
      <c r="J8515" s="555" t="s">
        <v>987</v>
      </c>
      <c r="T8515" s="402"/>
      <c r="U8515" s="402"/>
      <c r="V8515" s="402"/>
      <c r="AG8515" s="402"/>
      <c r="AH8515" s="402"/>
      <c r="AI8515" s="402"/>
      <c r="AJ8515" s="402"/>
    </row>
    <row r="8516" spans="10:36" hidden="1" x14ac:dyDescent="0.2">
      <c r="J8516" s="555" t="s">
        <v>987</v>
      </c>
      <c r="T8516" s="402"/>
      <c r="U8516" s="402"/>
      <c r="V8516" s="402"/>
      <c r="AG8516" s="402"/>
      <c r="AH8516" s="402"/>
      <c r="AI8516" s="402"/>
      <c r="AJ8516" s="402"/>
    </row>
    <row r="8517" spans="10:36" hidden="1" x14ac:dyDescent="0.2">
      <c r="J8517" s="555" t="s">
        <v>987</v>
      </c>
      <c r="T8517" s="402"/>
      <c r="U8517" s="402"/>
      <c r="V8517" s="402"/>
      <c r="AG8517" s="402"/>
      <c r="AH8517" s="402"/>
      <c r="AI8517" s="402"/>
      <c r="AJ8517" s="402"/>
    </row>
    <row r="8518" spans="10:36" hidden="1" x14ac:dyDescent="0.2">
      <c r="J8518" s="555" t="s">
        <v>987</v>
      </c>
      <c r="T8518" s="402"/>
      <c r="U8518" s="402"/>
      <c r="V8518" s="402"/>
      <c r="AG8518" s="402"/>
      <c r="AH8518" s="402"/>
      <c r="AI8518" s="402"/>
      <c r="AJ8518" s="402"/>
    </row>
    <row r="8519" spans="10:36" hidden="1" x14ac:dyDescent="0.2">
      <c r="J8519" s="555" t="s">
        <v>987</v>
      </c>
      <c r="T8519" s="402"/>
      <c r="U8519" s="402"/>
      <c r="V8519" s="402"/>
      <c r="AG8519" s="402"/>
      <c r="AH8519" s="402"/>
      <c r="AI8519" s="402"/>
      <c r="AJ8519" s="402"/>
    </row>
    <row r="8520" spans="10:36" hidden="1" x14ac:dyDescent="0.2">
      <c r="J8520" s="555" t="s">
        <v>987</v>
      </c>
      <c r="T8520" s="402"/>
      <c r="U8520" s="402"/>
      <c r="V8520" s="402"/>
      <c r="AG8520" s="402"/>
      <c r="AH8520" s="402"/>
      <c r="AI8520" s="402"/>
      <c r="AJ8520" s="402"/>
    </row>
    <row r="8521" spans="10:36" hidden="1" x14ac:dyDescent="0.2">
      <c r="J8521" s="555" t="s">
        <v>987</v>
      </c>
      <c r="T8521" s="402"/>
      <c r="U8521" s="402"/>
      <c r="V8521" s="402"/>
      <c r="AG8521" s="402"/>
      <c r="AH8521" s="402"/>
      <c r="AI8521" s="402"/>
      <c r="AJ8521" s="402"/>
    </row>
    <row r="8522" spans="10:36" hidden="1" x14ac:dyDescent="0.2">
      <c r="J8522" s="555" t="s">
        <v>987</v>
      </c>
      <c r="T8522" s="402"/>
      <c r="U8522" s="402"/>
      <c r="V8522" s="402"/>
      <c r="AG8522" s="402"/>
      <c r="AH8522" s="402"/>
      <c r="AI8522" s="402"/>
      <c r="AJ8522" s="402"/>
    </row>
    <row r="8523" spans="10:36" hidden="1" x14ac:dyDescent="0.2">
      <c r="J8523" s="555" t="s">
        <v>987</v>
      </c>
      <c r="T8523" s="402"/>
      <c r="U8523" s="402"/>
      <c r="V8523" s="402"/>
      <c r="AG8523" s="402"/>
      <c r="AH8523" s="402"/>
      <c r="AI8523" s="402"/>
      <c r="AJ8523" s="402"/>
    </row>
    <row r="8524" spans="10:36" hidden="1" x14ac:dyDescent="0.2">
      <c r="J8524" s="555" t="s">
        <v>987</v>
      </c>
      <c r="T8524" s="402"/>
      <c r="U8524" s="402"/>
      <c r="V8524" s="402"/>
      <c r="AG8524" s="402"/>
      <c r="AH8524" s="402"/>
      <c r="AI8524" s="402"/>
      <c r="AJ8524" s="402"/>
    </row>
    <row r="8525" spans="10:36" hidden="1" x14ac:dyDescent="0.2">
      <c r="J8525" s="555" t="s">
        <v>987</v>
      </c>
      <c r="T8525" s="402"/>
      <c r="U8525" s="402"/>
      <c r="V8525" s="402"/>
      <c r="AG8525" s="402"/>
      <c r="AH8525" s="402"/>
      <c r="AI8525" s="402"/>
      <c r="AJ8525" s="402"/>
    </row>
    <row r="8526" spans="10:36" hidden="1" x14ac:dyDescent="0.2">
      <c r="J8526" s="555" t="s">
        <v>987</v>
      </c>
      <c r="T8526" s="402"/>
      <c r="U8526" s="402"/>
      <c r="V8526" s="402"/>
      <c r="AG8526" s="402"/>
      <c r="AH8526" s="402"/>
      <c r="AI8526" s="402"/>
      <c r="AJ8526" s="402"/>
    </row>
    <row r="8527" spans="10:36" hidden="1" x14ac:dyDescent="0.2">
      <c r="J8527" s="555" t="s">
        <v>987</v>
      </c>
      <c r="T8527" s="402"/>
      <c r="U8527" s="402"/>
      <c r="V8527" s="402"/>
      <c r="AG8527" s="402"/>
      <c r="AH8527" s="402"/>
      <c r="AI8527" s="402"/>
      <c r="AJ8527" s="402"/>
    </row>
    <row r="8528" spans="10:36" hidden="1" x14ac:dyDescent="0.2">
      <c r="J8528" s="555" t="s">
        <v>987</v>
      </c>
      <c r="T8528" s="402"/>
      <c r="U8528" s="402"/>
      <c r="V8528" s="402"/>
      <c r="AG8528" s="402"/>
      <c r="AH8528" s="402"/>
      <c r="AI8528" s="402"/>
      <c r="AJ8528" s="402"/>
    </row>
    <row r="8529" spans="10:36" hidden="1" x14ac:dyDescent="0.2">
      <c r="J8529" s="555" t="s">
        <v>987</v>
      </c>
      <c r="T8529" s="402"/>
      <c r="U8529" s="402"/>
      <c r="V8529" s="402"/>
      <c r="AG8529" s="402"/>
      <c r="AH8529" s="402"/>
      <c r="AI8529" s="402"/>
      <c r="AJ8529" s="402"/>
    </row>
    <row r="8530" spans="10:36" hidden="1" x14ac:dyDescent="0.2">
      <c r="J8530" s="555" t="s">
        <v>987</v>
      </c>
      <c r="T8530" s="402"/>
      <c r="U8530" s="402"/>
      <c r="V8530" s="402"/>
      <c r="AG8530" s="402"/>
      <c r="AH8530" s="402"/>
      <c r="AI8530" s="402"/>
      <c r="AJ8530" s="402"/>
    </row>
    <row r="8531" spans="10:36" hidden="1" x14ac:dyDescent="0.2">
      <c r="J8531" s="555" t="s">
        <v>987</v>
      </c>
      <c r="T8531" s="402"/>
      <c r="U8531" s="402"/>
      <c r="V8531" s="402"/>
      <c r="AG8531" s="402"/>
      <c r="AH8531" s="402"/>
      <c r="AI8531" s="402"/>
      <c r="AJ8531" s="402"/>
    </row>
    <row r="8532" spans="10:36" hidden="1" x14ac:dyDescent="0.2">
      <c r="J8532" s="555" t="s">
        <v>987</v>
      </c>
      <c r="T8532" s="402"/>
      <c r="U8532" s="402"/>
      <c r="V8532" s="402"/>
      <c r="AG8532" s="402"/>
      <c r="AH8532" s="402"/>
      <c r="AI8532" s="402"/>
      <c r="AJ8532" s="402"/>
    </row>
    <row r="8533" spans="10:36" hidden="1" x14ac:dyDescent="0.2">
      <c r="J8533" s="555" t="s">
        <v>987</v>
      </c>
      <c r="T8533" s="402"/>
      <c r="U8533" s="402"/>
      <c r="V8533" s="402"/>
      <c r="AG8533" s="402"/>
      <c r="AH8533" s="402"/>
      <c r="AI8533" s="402"/>
      <c r="AJ8533" s="402"/>
    </row>
    <row r="8534" spans="10:36" hidden="1" x14ac:dyDescent="0.2">
      <c r="J8534" s="555" t="s">
        <v>987</v>
      </c>
      <c r="T8534" s="402"/>
      <c r="U8534" s="402"/>
      <c r="V8534" s="402"/>
      <c r="AG8534" s="402"/>
      <c r="AH8534" s="402"/>
      <c r="AI8534" s="402"/>
      <c r="AJ8534" s="402"/>
    </row>
    <row r="8535" spans="10:36" hidden="1" x14ac:dyDescent="0.2">
      <c r="J8535" s="555" t="s">
        <v>987</v>
      </c>
      <c r="T8535" s="402"/>
      <c r="U8535" s="402"/>
      <c r="V8535" s="402"/>
      <c r="AG8535" s="402"/>
      <c r="AH8535" s="402"/>
      <c r="AI8535" s="402"/>
      <c r="AJ8535" s="402"/>
    </row>
    <row r="8536" spans="10:36" hidden="1" x14ac:dyDescent="0.2">
      <c r="J8536" s="555" t="s">
        <v>987</v>
      </c>
      <c r="T8536" s="402"/>
      <c r="U8536" s="402"/>
      <c r="V8536" s="402"/>
      <c r="AG8536" s="402"/>
      <c r="AH8536" s="402"/>
      <c r="AI8536" s="402"/>
      <c r="AJ8536" s="402"/>
    </row>
    <row r="8537" spans="10:36" hidden="1" x14ac:dyDescent="0.2">
      <c r="J8537" s="555" t="s">
        <v>987</v>
      </c>
      <c r="T8537" s="402"/>
      <c r="U8537" s="402"/>
      <c r="V8537" s="402"/>
      <c r="AG8537" s="402"/>
      <c r="AH8537" s="402"/>
      <c r="AI8537" s="402"/>
      <c r="AJ8537" s="402"/>
    </row>
    <row r="8538" spans="10:36" hidden="1" x14ac:dyDescent="0.2">
      <c r="J8538" s="555" t="s">
        <v>987</v>
      </c>
      <c r="T8538" s="402"/>
      <c r="U8538" s="402"/>
      <c r="V8538" s="402"/>
      <c r="AG8538" s="402"/>
      <c r="AH8538" s="402"/>
      <c r="AI8538" s="402"/>
      <c r="AJ8538" s="402"/>
    </row>
    <row r="8539" spans="10:36" hidden="1" x14ac:dyDescent="0.2">
      <c r="J8539" s="555" t="s">
        <v>987</v>
      </c>
      <c r="T8539" s="402"/>
      <c r="U8539" s="402"/>
      <c r="V8539" s="402"/>
      <c r="AG8539" s="402"/>
      <c r="AH8539" s="402"/>
      <c r="AI8539" s="402"/>
      <c r="AJ8539" s="402"/>
    </row>
    <row r="8540" spans="10:36" hidden="1" x14ac:dyDescent="0.2">
      <c r="J8540" s="555" t="s">
        <v>987</v>
      </c>
      <c r="T8540" s="402"/>
      <c r="U8540" s="402"/>
      <c r="V8540" s="402"/>
      <c r="AG8540" s="402"/>
      <c r="AH8540" s="402"/>
      <c r="AI8540" s="402"/>
      <c r="AJ8540" s="402"/>
    </row>
    <row r="8541" spans="10:36" hidden="1" x14ac:dyDescent="0.2">
      <c r="J8541" s="555" t="s">
        <v>987</v>
      </c>
      <c r="T8541" s="402"/>
      <c r="U8541" s="402"/>
      <c r="V8541" s="402"/>
      <c r="AG8541" s="402"/>
      <c r="AH8541" s="402"/>
      <c r="AI8541" s="402"/>
      <c r="AJ8541" s="402"/>
    </row>
    <row r="8542" spans="10:36" hidden="1" x14ac:dyDescent="0.2">
      <c r="J8542" s="555" t="s">
        <v>987</v>
      </c>
      <c r="T8542" s="402"/>
      <c r="U8542" s="402"/>
      <c r="V8542" s="402"/>
      <c r="AG8542" s="402"/>
      <c r="AH8542" s="402"/>
      <c r="AI8542" s="402"/>
      <c r="AJ8542" s="402"/>
    </row>
    <row r="8543" spans="10:36" hidden="1" x14ac:dyDescent="0.2">
      <c r="J8543" s="555" t="s">
        <v>987</v>
      </c>
      <c r="T8543" s="402"/>
      <c r="U8543" s="402"/>
      <c r="V8543" s="402"/>
      <c r="AG8543" s="402"/>
      <c r="AH8543" s="402"/>
      <c r="AI8543" s="402"/>
      <c r="AJ8543" s="402"/>
    </row>
    <row r="8544" spans="10:36" hidden="1" x14ac:dyDescent="0.2">
      <c r="J8544" s="555" t="s">
        <v>987</v>
      </c>
      <c r="T8544" s="402"/>
      <c r="U8544" s="402"/>
      <c r="V8544" s="402"/>
      <c r="AG8544" s="402"/>
      <c r="AH8544" s="402"/>
      <c r="AI8544" s="402"/>
      <c r="AJ8544" s="402"/>
    </row>
    <row r="8545" spans="10:36" hidden="1" x14ac:dyDescent="0.2">
      <c r="J8545" s="555" t="s">
        <v>987</v>
      </c>
      <c r="T8545" s="402"/>
      <c r="U8545" s="402"/>
      <c r="V8545" s="402"/>
      <c r="AG8545" s="402"/>
      <c r="AH8545" s="402"/>
      <c r="AI8545" s="402"/>
      <c r="AJ8545" s="402"/>
    </row>
    <row r="8546" spans="10:36" hidden="1" x14ac:dyDescent="0.2">
      <c r="J8546" s="555" t="s">
        <v>987</v>
      </c>
      <c r="T8546" s="402"/>
      <c r="U8546" s="402"/>
      <c r="V8546" s="402"/>
      <c r="AG8546" s="402"/>
      <c r="AH8546" s="402"/>
      <c r="AI8546" s="402"/>
      <c r="AJ8546" s="402"/>
    </row>
    <row r="8547" spans="10:36" hidden="1" x14ac:dyDescent="0.2">
      <c r="J8547" s="555" t="s">
        <v>987</v>
      </c>
      <c r="T8547" s="402"/>
      <c r="U8547" s="402"/>
      <c r="V8547" s="402"/>
      <c r="AG8547" s="402"/>
      <c r="AH8547" s="402"/>
      <c r="AI8547" s="402"/>
      <c r="AJ8547" s="402"/>
    </row>
    <row r="8548" spans="10:36" hidden="1" x14ac:dyDescent="0.2">
      <c r="J8548" s="555" t="s">
        <v>987</v>
      </c>
      <c r="T8548" s="402"/>
      <c r="U8548" s="402"/>
      <c r="V8548" s="402"/>
      <c r="AG8548" s="402"/>
      <c r="AH8548" s="402"/>
      <c r="AI8548" s="402"/>
      <c r="AJ8548" s="402"/>
    </row>
    <row r="8549" spans="10:36" hidden="1" x14ac:dyDescent="0.2">
      <c r="J8549" s="555" t="s">
        <v>987</v>
      </c>
      <c r="T8549" s="402"/>
      <c r="U8549" s="402"/>
      <c r="V8549" s="402"/>
      <c r="AG8549" s="402"/>
      <c r="AH8549" s="402"/>
      <c r="AI8549" s="402"/>
      <c r="AJ8549" s="402"/>
    </row>
    <row r="8550" spans="10:36" hidden="1" x14ac:dyDescent="0.2">
      <c r="J8550" s="555" t="s">
        <v>987</v>
      </c>
      <c r="T8550" s="402"/>
      <c r="U8550" s="402"/>
      <c r="V8550" s="402"/>
      <c r="AG8550" s="402"/>
      <c r="AH8550" s="402"/>
      <c r="AI8550" s="402"/>
      <c r="AJ8550" s="402"/>
    </row>
    <row r="8551" spans="10:36" hidden="1" x14ac:dyDescent="0.2">
      <c r="J8551" s="555" t="s">
        <v>987</v>
      </c>
      <c r="T8551" s="402"/>
      <c r="U8551" s="402"/>
      <c r="V8551" s="402"/>
      <c r="AG8551" s="402"/>
      <c r="AH8551" s="402"/>
      <c r="AI8551" s="402"/>
      <c r="AJ8551" s="402"/>
    </row>
    <row r="8552" spans="10:36" hidden="1" x14ac:dyDescent="0.2">
      <c r="J8552" s="555" t="s">
        <v>987</v>
      </c>
      <c r="T8552" s="402"/>
      <c r="U8552" s="402"/>
      <c r="V8552" s="402"/>
      <c r="AG8552" s="402"/>
      <c r="AH8552" s="402"/>
      <c r="AI8552" s="402"/>
      <c r="AJ8552" s="402"/>
    </row>
    <row r="8553" spans="10:36" hidden="1" x14ac:dyDescent="0.2">
      <c r="J8553" s="555" t="s">
        <v>987</v>
      </c>
      <c r="T8553" s="402"/>
      <c r="U8553" s="402"/>
      <c r="V8553" s="402"/>
      <c r="AG8553" s="402"/>
      <c r="AH8553" s="402"/>
      <c r="AI8553" s="402"/>
      <c r="AJ8553" s="402"/>
    </row>
    <row r="8554" spans="10:36" hidden="1" x14ac:dyDescent="0.2">
      <c r="J8554" s="555" t="s">
        <v>987</v>
      </c>
      <c r="T8554" s="402"/>
      <c r="U8554" s="402"/>
      <c r="V8554" s="402"/>
      <c r="AG8554" s="402"/>
      <c r="AH8554" s="402"/>
      <c r="AI8554" s="402"/>
      <c r="AJ8554" s="402"/>
    </row>
    <row r="8555" spans="10:36" hidden="1" x14ac:dyDescent="0.2">
      <c r="J8555" s="555" t="s">
        <v>987</v>
      </c>
      <c r="T8555" s="402"/>
      <c r="U8555" s="402"/>
      <c r="V8555" s="402"/>
      <c r="AG8555" s="402"/>
      <c r="AH8555" s="402"/>
      <c r="AI8555" s="402"/>
      <c r="AJ8555" s="402"/>
    </row>
    <row r="8556" spans="10:36" hidden="1" x14ac:dyDescent="0.2">
      <c r="J8556" s="555" t="s">
        <v>987</v>
      </c>
      <c r="T8556" s="402"/>
      <c r="U8556" s="402"/>
      <c r="V8556" s="402"/>
      <c r="AG8556" s="402"/>
      <c r="AH8556" s="402"/>
      <c r="AI8556" s="402"/>
      <c r="AJ8556" s="402"/>
    </row>
    <row r="8557" spans="10:36" hidden="1" x14ac:dyDescent="0.2">
      <c r="J8557" s="555" t="s">
        <v>987</v>
      </c>
      <c r="T8557" s="402"/>
      <c r="U8557" s="402"/>
      <c r="V8557" s="402"/>
      <c r="AG8557" s="402"/>
      <c r="AH8557" s="402"/>
      <c r="AI8557" s="402"/>
      <c r="AJ8557" s="402"/>
    </row>
    <row r="8558" spans="10:36" hidden="1" x14ac:dyDescent="0.2">
      <c r="J8558" s="555" t="s">
        <v>987</v>
      </c>
      <c r="T8558" s="402"/>
      <c r="U8558" s="402"/>
      <c r="V8558" s="402"/>
      <c r="AG8558" s="402"/>
      <c r="AH8558" s="402"/>
      <c r="AI8558" s="402"/>
      <c r="AJ8558" s="402"/>
    </row>
    <row r="8559" spans="10:36" hidden="1" x14ac:dyDescent="0.2">
      <c r="J8559" s="555" t="s">
        <v>987</v>
      </c>
      <c r="T8559" s="402"/>
      <c r="U8559" s="402"/>
      <c r="V8559" s="402"/>
      <c r="AG8559" s="402"/>
      <c r="AH8559" s="402"/>
      <c r="AI8559" s="402"/>
      <c r="AJ8559" s="402"/>
    </row>
    <row r="8560" spans="10:36" hidden="1" x14ac:dyDescent="0.2">
      <c r="J8560" s="555" t="s">
        <v>987</v>
      </c>
      <c r="T8560" s="402"/>
      <c r="U8560" s="402"/>
      <c r="V8560" s="402"/>
      <c r="AG8560" s="402"/>
      <c r="AH8560" s="402"/>
      <c r="AI8560" s="402"/>
      <c r="AJ8560" s="402"/>
    </row>
    <row r="8561" spans="10:36" hidden="1" x14ac:dyDescent="0.2">
      <c r="J8561" s="555" t="s">
        <v>987</v>
      </c>
      <c r="T8561" s="402"/>
      <c r="U8561" s="402"/>
      <c r="V8561" s="402"/>
      <c r="AG8561" s="402"/>
      <c r="AH8561" s="402"/>
      <c r="AI8561" s="402"/>
      <c r="AJ8561" s="402"/>
    </row>
    <row r="8562" spans="10:36" hidden="1" x14ac:dyDescent="0.2">
      <c r="J8562" s="555" t="s">
        <v>987</v>
      </c>
      <c r="T8562" s="402"/>
      <c r="U8562" s="402"/>
      <c r="V8562" s="402"/>
      <c r="AG8562" s="402"/>
      <c r="AH8562" s="402"/>
      <c r="AI8562" s="402"/>
      <c r="AJ8562" s="402"/>
    </row>
    <row r="8563" spans="10:36" hidden="1" x14ac:dyDescent="0.2">
      <c r="J8563" s="555" t="s">
        <v>987</v>
      </c>
      <c r="T8563" s="402"/>
      <c r="U8563" s="402"/>
      <c r="V8563" s="402"/>
      <c r="AG8563" s="402"/>
      <c r="AH8563" s="402"/>
      <c r="AI8563" s="402"/>
      <c r="AJ8563" s="402"/>
    </row>
    <row r="8564" spans="10:36" hidden="1" x14ac:dyDescent="0.2">
      <c r="J8564" s="555" t="s">
        <v>987</v>
      </c>
      <c r="T8564" s="402"/>
      <c r="U8564" s="402"/>
      <c r="V8564" s="402"/>
      <c r="AG8564" s="402"/>
      <c r="AH8564" s="402"/>
      <c r="AI8564" s="402"/>
      <c r="AJ8564" s="402"/>
    </row>
    <row r="8565" spans="10:36" hidden="1" x14ac:dyDescent="0.2">
      <c r="J8565" s="555" t="s">
        <v>987</v>
      </c>
      <c r="T8565" s="402"/>
      <c r="U8565" s="402"/>
      <c r="V8565" s="402"/>
      <c r="AG8565" s="402"/>
      <c r="AH8565" s="402"/>
      <c r="AI8565" s="402"/>
      <c r="AJ8565" s="402"/>
    </row>
    <row r="8566" spans="10:36" hidden="1" x14ac:dyDescent="0.2">
      <c r="J8566" s="555" t="s">
        <v>987</v>
      </c>
      <c r="T8566" s="402"/>
      <c r="U8566" s="402"/>
      <c r="V8566" s="402"/>
      <c r="AG8566" s="402"/>
      <c r="AH8566" s="402"/>
      <c r="AI8566" s="402"/>
      <c r="AJ8566" s="402"/>
    </row>
    <row r="8567" spans="10:36" hidden="1" x14ac:dyDescent="0.2">
      <c r="J8567" s="555" t="s">
        <v>987</v>
      </c>
      <c r="T8567" s="402"/>
      <c r="U8567" s="402"/>
      <c r="V8567" s="402"/>
      <c r="AG8567" s="402"/>
      <c r="AH8567" s="402"/>
      <c r="AI8567" s="402"/>
      <c r="AJ8567" s="402"/>
    </row>
    <row r="8568" spans="10:36" hidden="1" x14ac:dyDescent="0.2">
      <c r="J8568" s="555" t="s">
        <v>987</v>
      </c>
      <c r="T8568" s="402"/>
      <c r="U8568" s="402"/>
      <c r="V8568" s="402"/>
      <c r="AG8568" s="402"/>
      <c r="AH8568" s="402"/>
      <c r="AI8568" s="402"/>
      <c r="AJ8568" s="402"/>
    </row>
    <row r="8569" spans="10:36" hidden="1" x14ac:dyDescent="0.2">
      <c r="J8569" s="555" t="s">
        <v>987</v>
      </c>
      <c r="T8569" s="402"/>
      <c r="U8569" s="402"/>
      <c r="V8569" s="402"/>
      <c r="AG8569" s="402"/>
      <c r="AH8569" s="402"/>
      <c r="AI8569" s="402"/>
      <c r="AJ8569" s="402"/>
    </row>
    <row r="8570" spans="10:36" hidden="1" x14ac:dyDescent="0.2">
      <c r="J8570" s="555" t="s">
        <v>987</v>
      </c>
      <c r="T8570" s="402"/>
      <c r="U8570" s="402"/>
      <c r="V8570" s="402"/>
      <c r="AG8570" s="402"/>
      <c r="AH8570" s="402"/>
      <c r="AI8570" s="402"/>
      <c r="AJ8570" s="402"/>
    </row>
    <row r="8571" spans="10:36" hidden="1" x14ac:dyDescent="0.2">
      <c r="J8571" s="555" t="s">
        <v>987</v>
      </c>
      <c r="T8571" s="402"/>
      <c r="U8571" s="402"/>
      <c r="V8571" s="402"/>
      <c r="AG8571" s="402"/>
      <c r="AH8571" s="402"/>
      <c r="AI8571" s="402"/>
      <c r="AJ8571" s="402"/>
    </row>
    <row r="8572" spans="10:36" hidden="1" x14ac:dyDescent="0.2">
      <c r="J8572" s="555" t="s">
        <v>987</v>
      </c>
      <c r="T8572" s="402"/>
      <c r="U8572" s="402"/>
      <c r="V8572" s="402"/>
      <c r="AG8572" s="402"/>
      <c r="AH8572" s="402"/>
      <c r="AI8572" s="402"/>
      <c r="AJ8572" s="402"/>
    </row>
    <row r="8573" spans="10:36" hidden="1" x14ac:dyDescent="0.2">
      <c r="J8573" s="555" t="s">
        <v>987</v>
      </c>
      <c r="T8573" s="402"/>
      <c r="U8573" s="402"/>
      <c r="V8573" s="402"/>
      <c r="AG8573" s="402"/>
      <c r="AH8573" s="402"/>
      <c r="AI8573" s="402"/>
      <c r="AJ8573" s="402"/>
    </row>
    <row r="8574" spans="10:36" hidden="1" x14ac:dyDescent="0.2">
      <c r="J8574" s="555" t="s">
        <v>987</v>
      </c>
      <c r="T8574" s="402"/>
      <c r="U8574" s="402"/>
      <c r="V8574" s="402"/>
      <c r="AG8574" s="402"/>
      <c r="AH8574" s="402"/>
      <c r="AI8574" s="402"/>
      <c r="AJ8574" s="402"/>
    </row>
    <row r="8575" spans="10:36" hidden="1" x14ac:dyDescent="0.2">
      <c r="J8575" s="555" t="s">
        <v>987</v>
      </c>
      <c r="T8575" s="402"/>
      <c r="U8575" s="402"/>
      <c r="V8575" s="402"/>
      <c r="AG8575" s="402"/>
      <c r="AH8575" s="402"/>
      <c r="AI8575" s="402"/>
      <c r="AJ8575" s="402"/>
    </row>
    <row r="8576" spans="10:36" hidden="1" x14ac:dyDescent="0.2">
      <c r="J8576" s="555" t="s">
        <v>987</v>
      </c>
      <c r="T8576" s="402"/>
      <c r="U8576" s="402"/>
      <c r="V8576" s="402"/>
      <c r="AG8576" s="402"/>
      <c r="AH8576" s="402"/>
      <c r="AI8576" s="402"/>
      <c r="AJ8576" s="402"/>
    </row>
    <row r="8577" spans="10:36" hidden="1" x14ac:dyDescent="0.2">
      <c r="J8577" s="555" t="s">
        <v>987</v>
      </c>
      <c r="T8577" s="402"/>
      <c r="U8577" s="402"/>
      <c r="V8577" s="402"/>
      <c r="AG8577" s="402"/>
      <c r="AH8577" s="402"/>
      <c r="AI8577" s="402"/>
      <c r="AJ8577" s="402"/>
    </row>
    <row r="8578" spans="10:36" hidden="1" x14ac:dyDescent="0.2">
      <c r="J8578" s="555" t="s">
        <v>987</v>
      </c>
      <c r="T8578" s="402"/>
      <c r="U8578" s="402"/>
      <c r="V8578" s="402"/>
      <c r="AG8578" s="402"/>
      <c r="AH8578" s="402"/>
      <c r="AI8578" s="402"/>
      <c r="AJ8578" s="402"/>
    </row>
    <row r="8579" spans="10:36" hidden="1" x14ac:dyDescent="0.2">
      <c r="J8579" s="555" t="s">
        <v>987</v>
      </c>
      <c r="T8579" s="402"/>
      <c r="U8579" s="402"/>
      <c r="V8579" s="402"/>
      <c r="AG8579" s="402"/>
      <c r="AH8579" s="402"/>
      <c r="AI8579" s="402"/>
      <c r="AJ8579" s="402"/>
    </row>
    <row r="8580" spans="10:36" hidden="1" x14ac:dyDescent="0.2">
      <c r="J8580" s="555" t="s">
        <v>987</v>
      </c>
      <c r="T8580" s="402"/>
      <c r="U8580" s="402"/>
      <c r="V8580" s="402"/>
      <c r="AG8580" s="402"/>
      <c r="AH8580" s="402"/>
      <c r="AI8580" s="402"/>
      <c r="AJ8580" s="402"/>
    </row>
    <row r="8581" spans="10:36" hidden="1" x14ac:dyDescent="0.2">
      <c r="J8581" s="555" t="s">
        <v>987</v>
      </c>
      <c r="T8581" s="402"/>
      <c r="U8581" s="402"/>
      <c r="V8581" s="402"/>
      <c r="AG8581" s="402"/>
      <c r="AH8581" s="402"/>
      <c r="AI8581" s="402"/>
      <c r="AJ8581" s="402"/>
    </row>
    <row r="8582" spans="10:36" hidden="1" x14ac:dyDescent="0.2">
      <c r="J8582" s="555" t="s">
        <v>987</v>
      </c>
      <c r="T8582" s="402"/>
      <c r="U8582" s="402"/>
      <c r="V8582" s="402"/>
      <c r="AG8582" s="402"/>
      <c r="AH8582" s="402"/>
      <c r="AI8582" s="402"/>
      <c r="AJ8582" s="402"/>
    </row>
    <row r="8583" spans="10:36" hidden="1" x14ac:dyDescent="0.2">
      <c r="J8583" s="555" t="s">
        <v>987</v>
      </c>
      <c r="T8583" s="402"/>
      <c r="U8583" s="402"/>
      <c r="V8583" s="402"/>
      <c r="AG8583" s="402"/>
      <c r="AH8583" s="402"/>
      <c r="AI8583" s="402"/>
      <c r="AJ8583" s="402"/>
    </row>
    <row r="8584" spans="10:36" hidden="1" x14ac:dyDescent="0.2">
      <c r="J8584" s="555" t="s">
        <v>987</v>
      </c>
      <c r="T8584" s="402"/>
      <c r="U8584" s="402"/>
      <c r="V8584" s="402"/>
      <c r="AG8584" s="402"/>
      <c r="AH8584" s="402"/>
      <c r="AI8584" s="402"/>
      <c r="AJ8584" s="402"/>
    </row>
    <row r="8585" spans="10:36" hidden="1" x14ac:dyDescent="0.2">
      <c r="J8585" s="555" t="s">
        <v>987</v>
      </c>
      <c r="T8585" s="402"/>
      <c r="U8585" s="402"/>
      <c r="V8585" s="402"/>
      <c r="AG8585" s="402"/>
      <c r="AH8585" s="402"/>
      <c r="AI8585" s="402"/>
      <c r="AJ8585" s="402"/>
    </row>
    <row r="8586" spans="10:36" hidden="1" x14ac:dyDescent="0.2">
      <c r="J8586" s="555" t="s">
        <v>987</v>
      </c>
      <c r="T8586" s="402"/>
      <c r="U8586" s="402"/>
      <c r="V8586" s="402"/>
      <c r="AG8586" s="402"/>
      <c r="AH8586" s="402"/>
      <c r="AI8586" s="402"/>
      <c r="AJ8586" s="402"/>
    </row>
    <row r="8587" spans="10:36" hidden="1" x14ac:dyDescent="0.2">
      <c r="J8587" s="555" t="s">
        <v>987</v>
      </c>
      <c r="T8587" s="402"/>
      <c r="U8587" s="402"/>
      <c r="V8587" s="402"/>
      <c r="AG8587" s="402"/>
      <c r="AH8587" s="402"/>
      <c r="AI8587" s="402"/>
      <c r="AJ8587" s="402"/>
    </row>
    <row r="8588" spans="10:36" hidden="1" x14ac:dyDescent="0.2">
      <c r="J8588" s="555" t="s">
        <v>987</v>
      </c>
      <c r="T8588" s="402"/>
      <c r="U8588" s="402"/>
      <c r="V8588" s="402"/>
      <c r="AG8588" s="402"/>
      <c r="AH8588" s="402"/>
      <c r="AI8588" s="402"/>
      <c r="AJ8588" s="402"/>
    </row>
    <row r="8589" spans="10:36" hidden="1" x14ac:dyDescent="0.2">
      <c r="J8589" s="555" t="s">
        <v>987</v>
      </c>
      <c r="T8589" s="402"/>
      <c r="U8589" s="402"/>
      <c r="V8589" s="402"/>
      <c r="AG8589" s="402"/>
      <c r="AH8589" s="402"/>
      <c r="AI8589" s="402"/>
      <c r="AJ8589" s="402"/>
    </row>
    <row r="8590" spans="10:36" hidden="1" x14ac:dyDescent="0.2">
      <c r="J8590" s="555" t="s">
        <v>987</v>
      </c>
      <c r="T8590" s="402"/>
      <c r="U8590" s="402"/>
      <c r="V8590" s="402"/>
      <c r="AG8590" s="402"/>
      <c r="AH8590" s="402"/>
      <c r="AI8590" s="402"/>
      <c r="AJ8590" s="402"/>
    </row>
    <row r="8591" spans="10:36" hidden="1" x14ac:dyDescent="0.2">
      <c r="J8591" s="555" t="s">
        <v>987</v>
      </c>
      <c r="T8591" s="402"/>
      <c r="U8591" s="402"/>
      <c r="V8591" s="402"/>
      <c r="AG8591" s="402"/>
      <c r="AH8591" s="402"/>
      <c r="AI8591" s="402"/>
      <c r="AJ8591" s="402"/>
    </row>
    <row r="8592" spans="10:36" hidden="1" x14ac:dyDescent="0.2">
      <c r="J8592" s="555" t="s">
        <v>987</v>
      </c>
      <c r="T8592" s="402"/>
      <c r="U8592" s="402"/>
      <c r="V8592" s="402"/>
      <c r="AG8592" s="402"/>
      <c r="AH8592" s="402"/>
      <c r="AI8592" s="402"/>
      <c r="AJ8592" s="402"/>
    </row>
    <row r="8593" spans="10:36" hidden="1" x14ac:dyDescent="0.2">
      <c r="J8593" s="555" t="s">
        <v>987</v>
      </c>
      <c r="T8593" s="402"/>
      <c r="U8593" s="402"/>
      <c r="V8593" s="402"/>
      <c r="AG8593" s="402"/>
      <c r="AH8593" s="402"/>
      <c r="AI8593" s="402"/>
      <c r="AJ8593" s="402"/>
    </row>
    <row r="8594" spans="10:36" hidden="1" x14ac:dyDescent="0.2">
      <c r="J8594" s="555" t="s">
        <v>987</v>
      </c>
      <c r="T8594" s="402"/>
      <c r="U8594" s="402"/>
      <c r="V8594" s="402"/>
      <c r="AG8594" s="402"/>
      <c r="AH8594" s="402"/>
      <c r="AI8594" s="402"/>
      <c r="AJ8594" s="402"/>
    </row>
    <row r="8595" spans="10:36" hidden="1" x14ac:dyDescent="0.2">
      <c r="J8595" s="555" t="s">
        <v>987</v>
      </c>
      <c r="T8595" s="402"/>
      <c r="U8595" s="402"/>
      <c r="V8595" s="402"/>
      <c r="AG8595" s="402"/>
      <c r="AH8595" s="402"/>
      <c r="AI8595" s="402"/>
      <c r="AJ8595" s="402"/>
    </row>
    <row r="8596" spans="10:36" hidden="1" x14ac:dyDescent="0.2">
      <c r="J8596" s="555" t="s">
        <v>987</v>
      </c>
      <c r="T8596" s="402"/>
      <c r="U8596" s="402"/>
      <c r="V8596" s="402"/>
      <c r="AG8596" s="402"/>
      <c r="AH8596" s="402"/>
      <c r="AI8596" s="402"/>
      <c r="AJ8596" s="402"/>
    </row>
    <row r="8597" spans="10:36" hidden="1" x14ac:dyDescent="0.2">
      <c r="J8597" s="555" t="s">
        <v>987</v>
      </c>
      <c r="T8597" s="402"/>
      <c r="U8597" s="402"/>
      <c r="V8597" s="402"/>
      <c r="AG8597" s="402"/>
      <c r="AH8597" s="402"/>
      <c r="AI8597" s="402"/>
      <c r="AJ8597" s="402"/>
    </row>
    <row r="8598" spans="10:36" hidden="1" x14ac:dyDescent="0.2">
      <c r="J8598" s="555" t="s">
        <v>987</v>
      </c>
      <c r="T8598" s="402"/>
      <c r="U8598" s="402"/>
      <c r="V8598" s="402"/>
      <c r="AG8598" s="402"/>
      <c r="AH8598" s="402"/>
      <c r="AI8598" s="402"/>
      <c r="AJ8598" s="402"/>
    </row>
    <row r="8599" spans="10:36" hidden="1" x14ac:dyDescent="0.2">
      <c r="J8599" s="555" t="s">
        <v>987</v>
      </c>
      <c r="T8599" s="402"/>
      <c r="U8599" s="402"/>
      <c r="V8599" s="402"/>
      <c r="AG8599" s="402"/>
      <c r="AH8599" s="402"/>
      <c r="AI8599" s="402"/>
      <c r="AJ8599" s="402"/>
    </row>
    <row r="8600" spans="10:36" hidden="1" x14ac:dyDescent="0.2">
      <c r="J8600" s="555" t="s">
        <v>987</v>
      </c>
      <c r="T8600" s="402"/>
      <c r="U8600" s="402"/>
      <c r="V8600" s="402"/>
      <c r="AG8600" s="402"/>
      <c r="AH8600" s="402"/>
      <c r="AI8600" s="402"/>
      <c r="AJ8600" s="402"/>
    </row>
    <row r="8601" spans="10:36" hidden="1" x14ac:dyDescent="0.2">
      <c r="J8601" s="555" t="s">
        <v>987</v>
      </c>
      <c r="T8601" s="402"/>
      <c r="U8601" s="402"/>
      <c r="V8601" s="402"/>
      <c r="AG8601" s="402"/>
      <c r="AH8601" s="402"/>
      <c r="AI8601" s="402"/>
      <c r="AJ8601" s="402"/>
    </row>
    <row r="8602" spans="10:36" hidden="1" x14ac:dyDescent="0.2">
      <c r="J8602" s="555" t="s">
        <v>987</v>
      </c>
      <c r="T8602" s="402"/>
      <c r="U8602" s="402"/>
      <c r="V8602" s="402"/>
      <c r="AG8602" s="402"/>
      <c r="AH8602" s="402"/>
      <c r="AI8602" s="402"/>
      <c r="AJ8602" s="402"/>
    </row>
    <row r="8603" spans="10:36" hidden="1" x14ac:dyDescent="0.2">
      <c r="J8603" s="555" t="s">
        <v>987</v>
      </c>
      <c r="T8603" s="402"/>
      <c r="U8603" s="402"/>
      <c r="V8603" s="402"/>
      <c r="AG8603" s="402"/>
      <c r="AH8603" s="402"/>
      <c r="AI8603" s="402"/>
      <c r="AJ8603" s="402"/>
    </row>
    <row r="8604" spans="10:36" hidden="1" x14ac:dyDescent="0.2">
      <c r="J8604" s="555" t="s">
        <v>987</v>
      </c>
      <c r="T8604" s="402"/>
      <c r="U8604" s="402"/>
      <c r="V8604" s="402"/>
      <c r="AG8604" s="402"/>
      <c r="AH8604" s="402"/>
      <c r="AI8604" s="402"/>
      <c r="AJ8604" s="402"/>
    </row>
    <row r="8605" spans="10:36" hidden="1" x14ac:dyDescent="0.2">
      <c r="J8605" s="555" t="s">
        <v>987</v>
      </c>
      <c r="T8605" s="402"/>
      <c r="U8605" s="402"/>
      <c r="V8605" s="402"/>
      <c r="AG8605" s="402"/>
      <c r="AH8605" s="402"/>
      <c r="AI8605" s="402"/>
      <c r="AJ8605" s="402"/>
    </row>
    <row r="8606" spans="10:36" hidden="1" x14ac:dyDescent="0.2">
      <c r="J8606" s="555" t="s">
        <v>987</v>
      </c>
      <c r="T8606" s="402"/>
      <c r="U8606" s="402"/>
      <c r="V8606" s="402"/>
      <c r="AG8606" s="402"/>
      <c r="AH8606" s="402"/>
      <c r="AI8606" s="402"/>
      <c r="AJ8606" s="402"/>
    </row>
    <row r="8607" spans="10:36" hidden="1" x14ac:dyDescent="0.2">
      <c r="J8607" s="555" t="s">
        <v>987</v>
      </c>
      <c r="T8607" s="402"/>
      <c r="U8607" s="402"/>
      <c r="V8607" s="402"/>
      <c r="AG8607" s="402"/>
      <c r="AH8607" s="402"/>
      <c r="AI8607" s="402"/>
      <c r="AJ8607" s="402"/>
    </row>
    <row r="8608" spans="10:36" hidden="1" x14ac:dyDescent="0.2">
      <c r="J8608" s="555" t="s">
        <v>987</v>
      </c>
      <c r="T8608" s="402"/>
      <c r="U8608" s="402"/>
      <c r="V8608" s="402"/>
      <c r="AG8608" s="402"/>
      <c r="AH8608" s="402"/>
      <c r="AI8608" s="402"/>
      <c r="AJ8608" s="402"/>
    </row>
    <row r="8609" spans="10:36" hidden="1" x14ac:dyDescent="0.2">
      <c r="J8609" s="555" t="s">
        <v>987</v>
      </c>
      <c r="T8609" s="402"/>
      <c r="U8609" s="402"/>
      <c r="V8609" s="402"/>
      <c r="AG8609" s="402"/>
      <c r="AH8609" s="402"/>
      <c r="AI8609" s="402"/>
      <c r="AJ8609" s="402"/>
    </row>
    <row r="8610" spans="10:36" hidden="1" x14ac:dyDescent="0.2">
      <c r="J8610" s="555" t="s">
        <v>987</v>
      </c>
      <c r="T8610" s="402"/>
      <c r="U8610" s="402"/>
      <c r="V8610" s="402"/>
      <c r="AG8610" s="402"/>
      <c r="AH8610" s="402"/>
      <c r="AI8610" s="402"/>
      <c r="AJ8610" s="402"/>
    </row>
    <row r="8611" spans="10:36" hidden="1" x14ac:dyDescent="0.2">
      <c r="J8611" s="555" t="s">
        <v>987</v>
      </c>
      <c r="T8611" s="402"/>
      <c r="U8611" s="402"/>
      <c r="V8611" s="402"/>
      <c r="AG8611" s="402"/>
      <c r="AH8611" s="402"/>
      <c r="AI8611" s="402"/>
      <c r="AJ8611" s="402"/>
    </row>
    <row r="8612" spans="10:36" hidden="1" x14ac:dyDescent="0.2">
      <c r="J8612" s="555" t="s">
        <v>987</v>
      </c>
      <c r="T8612" s="402"/>
      <c r="U8612" s="402"/>
      <c r="V8612" s="402"/>
      <c r="AG8612" s="402"/>
      <c r="AH8612" s="402"/>
      <c r="AI8612" s="402"/>
      <c r="AJ8612" s="402"/>
    </row>
    <row r="8613" spans="10:36" hidden="1" x14ac:dyDescent="0.2">
      <c r="J8613" s="555" t="s">
        <v>987</v>
      </c>
      <c r="T8613" s="402"/>
      <c r="U8613" s="402"/>
      <c r="V8613" s="402"/>
      <c r="AG8613" s="402"/>
      <c r="AH8613" s="402"/>
      <c r="AI8613" s="402"/>
      <c r="AJ8613" s="402"/>
    </row>
    <row r="8614" spans="10:36" hidden="1" x14ac:dyDescent="0.2">
      <c r="J8614" s="555" t="s">
        <v>987</v>
      </c>
      <c r="T8614" s="402"/>
      <c r="U8614" s="402"/>
      <c r="V8614" s="402"/>
      <c r="AG8614" s="402"/>
      <c r="AH8614" s="402"/>
      <c r="AI8614" s="402"/>
      <c r="AJ8614" s="402"/>
    </row>
    <row r="8615" spans="10:36" hidden="1" x14ac:dyDescent="0.2">
      <c r="J8615" s="555" t="s">
        <v>987</v>
      </c>
      <c r="T8615" s="402"/>
      <c r="U8615" s="402"/>
      <c r="V8615" s="402"/>
      <c r="AG8615" s="402"/>
      <c r="AH8615" s="402"/>
      <c r="AI8615" s="402"/>
      <c r="AJ8615" s="402"/>
    </row>
    <row r="8616" spans="10:36" hidden="1" x14ac:dyDescent="0.2">
      <c r="J8616" s="555" t="s">
        <v>987</v>
      </c>
      <c r="T8616" s="402"/>
      <c r="U8616" s="402"/>
      <c r="V8616" s="402"/>
      <c r="AG8616" s="402"/>
      <c r="AH8616" s="402"/>
      <c r="AI8616" s="402"/>
      <c r="AJ8616" s="402"/>
    </row>
    <row r="8617" spans="10:36" hidden="1" x14ac:dyDescent="0.2">
      <c r="J8617" s="555" t="s">
        <v>987</v>
      </c>
      <c r="T8617" s="402"/>
      <c r="U8617" s="402"/>
      <c r="V8617" s="402"/>
      <c r="AG8617" s="402"/>
      <c r="AH8617" s="402"/>
      <c r="AI8617" s="402"/>
      <c r="AJ8617" s="402"/>
    </row>
    <row r="8618" spans="10:36" hidden="1" x14ac:dyDescent="0.2">
      <c r="J8618" s="555" t="s">
        <v>987</v>
      </c>
      <c r="T8618" s="402"/>
      <c r="U8618" s="402"/>
      <c r="V8618" s="402"/>
      <c r="AG8618" s="402"/>
      <c r="AH8618" s="402"/>
      <c r="AI8618" s="402"/>
      <c r="AJ8618" s="402"/>
    </row>
    <row r="8619" spans="10:36" hidden="1" x14ac:dyDescent="0.2">
      <c r="J8619" s="555" t="s">
        <v>987</v>
      </c>
      <c r="T8619" s="402"/>
      <c r="U8619" s="402"/>
      <c r="V8619" s="402"/>
      <c r="AG8619" s="402"/>
      <c r="AH8619" s="402"/>
      <c r="AI8619" s="402"/>
      <c r="AJ8619" s="402"/>
    </row>
    <row r="8620" spans="10:36" hidden="1" x14ac:dyDescent="0.2">
      <c r="J8620" s="555" t="s">
        <v>987</v>
      </c>
      <c r="T8620" s="402"/>
      <c r="U8620" s="402"/>
      <c r="V8620" s="402"/>
      <c r="AG8620" s="402"/>
      <c r="AH8620" s="402"/>
      <c r="AI8620" s="402"/>
      <c r="AJ8620" s="402"/>
    </row>
    <row r="8621" spans="10:36" hidden="1" x14ac:dyDescent="0.2">
      <c r="J8621" s="555" t="s">
        <v>987</v>
      </c>
      <c r="T8621" s="402"/>
      <c r="U8621" s="402"/>
      <c r="V8621" s="402"/>
      <c r="AG8621" s="402"/>
      <c r="AH8621" s="402"/>
      <c r="AI8621" s="402"/>
      <c r="AJ8621" s="402"/>
    </row>
    <row r="8622" spans="10:36" hidden="1" x14ac:dyDescent="0.2">
      <c r="J8622" s="555" t="s">
        <v>987</v>
      </c>
      <c r="T8622" s="402"/>
      <c r="U8622" s="402"/>
      <c r="V8622" s="402"/>
      <c r="AG8622" s="402"/>
      <c r="AH8622" s="402"/>
      <c r="AI8622" s="402"/>
      <c r="AJ8622" s="402"/>
    </row>
    <row r="8623" spans="10:36" hidden="1" x14ac:dyDescent="0.2">
      <c r="J8623" s="555" t="s">
        <v>987</v>
      </c>
      <c r="T8623" s="402"/>
      <c r="U8623" s="402"/>
      <c r="V8623" s="402"/>
      <c r="AG8623" s="402"/>
      <c r="AH8623" s="402"/>
      <c r="AI8623" s="402"/>
      <c r="AJ8623" s="402"/>
    </row>
    <row r="8624" spans="10:36" hidden="1" x14ac:dyDescent="0.2">
      <c r="J8624" s="555" t="s">
        <v>987</v>
      </c>
      <c r="T8624" s="402"/>
      <c r="U8624" s="402"/>
      <c r="V8624" s="402"/>
      <c r="AG8624" s="402"/>
      <c r="AH8624" s="402"/>
      <c r="AI8624" s="402"/>
      <c r="AJ8624" s="402"/>
    </row>
    <row r="8625" spans="10:36" hidden="1" x14ac:dyDescent="0.2">
      <c r="J8625" s="555" t="s">
        <v>987</v>
      </c>
      <c r="T8625" s="402"/>
      <c r="U8625" s="402"/>
      <c r="V8625" s="402"/>
      <c r="AG8625" s="402"/>
      <c r="AH8625" s="402"/>
      <c r="AI8625" s="402"/>
      <c r="AJ8625" s="402"/>
    </row>
    <row r="8626" spans="10:36" hidden="1" x14ac:dyDescent="0.2">
      <c r="J8626" s="555" t="s">
        <v>987</v>
      </c>
      <c r="T8626" s="402"/>
      <c r="U8626" s="402"/>
      <c r="V8626" s="402"/>
      <c r="AG8626" s="402"/>
      <c r="AH8626" s="402"/>
      <c r="AI8626" s="402"/>
      <c r="AJ8626" s="402"/>
    </row>
    <row r="8627" spans="10:36" hidden="1" x14ac:dyDescent="0.2">
      <c r="J8627" s="555" t="s">
        <v>987</v>
      </c>
      <c r="T8627" s="402"/>
      <c r="U8627" s="402"/>
      <c r="V8627" s="402"/>
      <c r="AG8627" s="402"/>
      <c r="AH8627" s="402"/>
      <c r="AI8627" s="402"/>
      <c r="AJ8627" s="402"/>
    </row>
    <row r="8628" spans="10:36" hidden="1" x14ac:dyDescent="0.2">
      <c r="J8628" s="555" t="s">
        <v>987</v>
      </c>
      <c r="T8628" s="402"/>
      <c r="U8628" s="402"/>
      <c r="V8628" s="402"/>
      <c r="AG8628" s="402"/>
      <c r="AH8628" s="402"/>
      <c r="AI8628" s="402"/>
      <c r="AJ8628" s="402"/>
    </row>
    <row r="8629" spans="10:36" hidden="1" x14ac:dyDescent="0.2">
      <c r="J8629" s="555" t="s">
        <v>987</v>
      </c>
      <c r="T8629" s="402"/>
      <c r="U8629" s="402"/>
      <c r="V8629" s="402"/>
      <c r="AG8629" s="402"/>
      <c r="AH8629" s="402"/>
      <c r="AI8629" s="402"/>
      <c r="AJ8629" s="402"/>
    </row>
    <row r="8630" spans="10:36" hidden="1" x14ac:dyDescent="0.2">
      <c r="J8630" s="555" t="s">
        <v>987</v>
      </c>
      <c r="T8630" s="402"/>
      <c r="U8630" s="402"/>
      <c r="V8630" s="402"/>
      <c r="AG8630" s="402"/>
      <c r="AH8630" s="402"/>
      <c r="AI8630" s="402"/>
      <c r="AJ8630" s="402"/>
    </row>
    <row r="8631" spans="10:36" hidden="1" x14ac:dyDescent="0.2">
      <c r="J8631" s="555" t="s">
        <v>987</v>
      </c>
      <c r="T8631" s="402"/>
      <c r="U8631" s="402"/>
      <c r="V8631" s="402"/>
      <c r="AG8631" s="402"/>
      <c r="AH8631" s="402"/>
      <c r="AI8631" s="402"/>
      <c r="AJ8631" s="402"/>
    </row>
    <row r="8632" spans="10:36" hidden="1" x14ac:dyDescent="0.2">
      <c r="J8632" s="555" t="s">
        <v>987</v>
      </c>
      <c r="T8632" s="402"/>
      <c r="U8632" s="402"/>
      <c r="V8632" s="402"/>
      <c r="AG8632" s="402"/>
      <c r="AH8632" s="402"/>
      <c r="AI8632" s="402"/>
      <c r="AJ8632" s="402"/>
    </row>
    <row r="8633" spans="10:36" hidden="1" x14ac:dyDescent="0.2">
      <c r="J8633" s="555" t="s">
        <v>987</v>
      </c>
      <c r="T8633" s="402"/>
      <c r="U8633" s="402"/>
      <c r="V8633" s="402"/>
      <c r="AG8633" s="402"/>
      <c r="AH8633" s="402"/>
      <c r="AI8633" s="402"/>
      <c r="AJ8633" s="402"/>
    </row>
    <row r="8634" spans="10:36" hidden="1" x14ac:dyDescent="0.2">
      <c r="J8634" s="555" t="s">
        <v>987</v>
      </c>
      <c r="T8634" s="402"/>
      <c r="U8634" s="402"/>
      <c r="V8634" s="402"/>
      <c r="AG8634" s="402"/>
      <c r="AH8634" s="402"/>
      <c r="AI8634" s="402"/>
      <c r="AJ8634" s="402"/>
    </row>
    <row r="8635" spans="10:36" hidden="1" x14ac:dyDescent="0.2">
      <c r="J8635" s="555" t="s">
        <v>987</v>
      </c>
      <c r="T8635" s="402"/>
      <c r="U8635" s="402"/>
      <c r="V8635" s="402"/>
      <c r="AG8635" s="402"/>
      <c r="AH8635" s="402"/>
      <c r="AI8635" s="402"/>
      <c r="AJ8635" s="402"/>
    </row>
    <row r="8636" spans="10:36" hidden="1" x14ac:dyDescent="0.2">
      <c r="J8636" s="555" t="s">
        <v>987</v>
      </c>
      <c r="T8636" s="402"/>
      <c r="U8636" s="402"/>
      <c r="V8636" s="402"/>
      <c r="AG8636" s="402"/>
      <c r="AH8636" s="402"/>
      <c r="AI8636" s="402"/>
      <c r="AJ8636" s="402"/>
    </row>
    <row r="8637" spans="10:36" hidden="1" x14ac:dyDescent="0.2">
      <c r="J8637" s="555" t="s">
        <v>987</v>
      </c>
      <c r="T8637" s="402"/>
      <c r="U8637" s="402"/>
      <c r="V8637" s="402"/>
      <c r="AG8637" s="402"/>
      <c r="AH8637" s="402"/>
      <c r="AI8637" s="402"/>
      <c r="AJ8637" s="402"/>
    </row>
    <row r="8638" spans="10:36" hidden="1" x14ac:dyDescent="0.2">
      <c r="J8638" s="555" t="s">
        <v>987</v>
      </c>
      <c r="T8638" s="402"/>
      <c r="U8638" s="402"/>
      <c r="V8638" s="402"/>
      <c r="AG8638" s="402"/>
      <c r="AH8638" s="402"/>
      <c r="AI8638" s="402"/>
      <c r="AJ8638" s="402"/>
    </row>
    <row r="8639" spans="10:36" hidden="1" x14ac:dyDescent="0.2">
      <c r="J8639" s="555" t="s">
        <v>987</v>
      </c>
      <c r="T8639" s="402"/>
      <c r="U8639" s="402"/>
      <c r="V8639" s="402"/>
      <c r="AG8639" s="402"/>
      <c r="AH8639" s="402"/>
      <c r="AI8639" s="402"/>
      <c r="AJ8639" s="402"/>
    </row>
    <row r="8640" spans="10:36" hidden="1" x14ac:dyDescent="0.2">
      <c r="J8640" s="555" t="s">
        <v>987</v>
      </c>
      <c r="T8640" s="402"/>
      <c r="U8640" s="402"/>
      <c r="V8640" s="402"/>
      <c r="AG8640" s="402"/>
      <c r="AH8640" s="402"/>
      <c r="AI8640" s="402"/>
      <c r="AJ8640" s="402"/>
    </row>
    <row r="8641" spans="10:36" hidden="1" x14ac:dyDescent="0.2">
      <c r="J8641" s="555" t="s">
        <v>987</v>
      </c>
      <c r="T8641" s="402"/>
      <c r="U8641" s="402"/>
      <c r="V8641" s="402"/>
      <c r="AG8641" s="402"/>
      <c r="AH8641" s="402"/>
      <c r="AI8641" s="402"/>
      <c r="AJ8641" s="402"/>
    </row>
    <row r="8642" spans="10:36" hidden="1" x14ac:dyDescent="0.2">
      <c r="J8642" s="555" t="s">
        <v>987</v>
      </c>
      <c r="T8642" s="402"/>
      <c r="U8642" s="402"/>
      <c r="V8642" s="402"/>
      <c r="AG8642" s="402"/>
      <c r="AH8642" s="402"/>
      <c r="AI8642" s="402"/>
      <c r="AJ8642" s="402"/>
    </row>
    <row r="8643" spans="10:36" hidden="1" x14ac:dyDescent="0.2">
      <c r="J8643" s="555" t="s">
        <v>987</v>
      </c>
      <c r="T8643" s="402"/>
      <c r="U8643" s="402"/>
      <c r="V8643" s="402"/>
      <c r="AG8643" s="402"/>
      <c r="AH8643" s="402"/>
      <c r="AI8643" s="402"/>
      <c r="AJ8643" s="402"/>
    </row>
    <row r="8644" spans="10:36" hidden="1" x14ac:dyDescent="0.2">
      <c r="J8644" s="555" t="s">
        <v>987</v>
      </c>
      <c r="T8644" s="402"/>
      <c r="U8644" s="402"/>
      <c r="V8644" s="402"/>
      <c r="AG8644" s="402"/>
      <c r="AH8644" s="402"/>
      <c r="AI8644" s="402"/>
      <c r="AJ8644" s="402"/>
    </row>
    <row r="8645" spans="10:36" hidden="1" x14ac:dyDescent="0.2">
      <c r="J8645" s="555" t="s">
        <v>987</v>
      </c>
      <c r="T8645" s="402"/>
      <c r="U8645" s="402"/>
      <c r="V8645" s="402"/>
      <c r="AG8645" s="402"/>
      <c r="AH8645" s="402"/>
      <c r="AI8645" s="402"/>
      <c r="AJ8645" s="402"/>
    </row>
    <row r="8646" spans="10:36" hidden="1" x14ac:dyDescent="0.2">
      <c r="J8646" s="555" t="s">
        <v>987</v>
      </c>
      <c r="T8646" s="402"/>
      <c r="U8646" s="402"/>
      <c r="V8646" s="402"/>
      <c r="AG8646" s="402"/>
      <c r="AH8646" s="402"/>
      <c r="AI8646" s="402"/>
      <c r="AJ8646" s="402"/>
    </row>
    <row r="8647" spans="10:36" hidden="1" x14ac:dyDescent="0.2">
      <c r="J8647" s="555" t="s">
        <v>987</v>
      </c>
      <c r="T8647" s="402"/>
      <c r="U8647" s="402"/>
      <c r="V8647" s="402"/>
      <c r="AG8647" s="402"/>
      <c r="AH8647" s="402"/>
      <c r="AI8647" s="402"/>
      <c r="AJ8647" s="402"/>
    </row>
    <row r="8648" spans="10:36" hidden="1" x14ac:dyDescent="0.2">
      <c r="J8648" s="555" t="s">
        <v>987</v>
      </c>
      <c r="T8648" s="402"/>
      <c r="U8648" s="402"/>
      <c r="V8648" s="402"/>
      <c r="AG8648" s="402"/>
      <c r="AH8648" s="402"/>
      <c r="AI8648" s="402"/>
      <c r="AJ8648" s="402"/>
    </row>
    <row r="8649" spans="10:36" hidden="1" x14ac:dyDescent="0.2">
      <c r="J8649" s="555" t="s">
        <v>987</v>
      </c>
      <c r="T8649" s="402"/>
      <c r="U8649" s="402"/>
      <c r="V8649" s="402"/>
      <c r="AG8649" s="402"/>
      <c r="AH8649" s="402"/>
      <c r="AI8649" s="402"/>
      <c r="AJ8649" s="402"/>
    </row>
    <row r="8650" spans="10:36" hidden="1" x14ac:dyDescent="0.2">
      <c r="J8650" s="555" t="s">
        <v>987</v>
      </c>
      <c r="T8650" s="402"/>
      <c r="U8650" s="402"/>
      <c r="V8650" s="402"/>
      <c r="AG8650" s="402"/>
      <c r="AH8650" s="402"/>
      <c r="AI8650" s="402"/>
      <c r="AJ8650" s="402"/>
    </row>
    <row r="8651" spans="10:36" hidden="1" x14ac:dyDescent="0.2">
      <c r="J8651" s="555" t="s">
        <v>987</v>
      </c>
      <c r="T8651" s="402"/>
      <c r="U8651" s="402"/>
      <c r="V8651" s="402"/>
      <c r="AG8651" s="402"/>
      <c r="AH8651" s="402"/>
      <c r="AI8651" s="402"/>
      <c r="AJ8651" s="402"/>
    </row>
    <row r="8652" spans="10:36" hidden="1" x14ac:dyDescent="0.2">
      <c r="J8652" s="555" t="s">
        <v>987</v>
      </c>
      <c r="T8652" s="402"/>
      <c r="U8652" s="402"/>
      <c r="V8652" s="402"/>
      <c r="AG8652" s="402"/>
      <c r="AH8652" s="402"/>
      <c r="AI8652" s="402"/>
      <c r="AJ8652" s="402"/>
    </row>
    <row r="8653" spans="10:36" hidden="1" x14ac:dyDescent="0.2">
      <c r="J8653" s="555" t="s">
        <v>987</v>
      </c>
      <c r="T8653" s="402"/>
      <c r="U8653" s="402"/>
      <c r="V8653" s="402"/>
      <c r="AG8653" s="402"/>
      <c r="AH8653" s="402"/>
      <c r="AI8653" s="402"/>
      <c r="AJ8653" s="402"/>
    </row>
    <row r="8654" spans="10:36" hidden="1" x14ac:dyDescent="0.2">
      <c r="J8654" s="555" t="s">
        <v>987</v>
      </c>
      <c r="T8654" s="402"/>
      <c r="U8654" s="402"/>
      <c r="V8654" s="402"/>
      <c r="AG8654" s="402"/>
      <c r="AH8654" s="402"/>
      <c r="AI8654" s="402"/>
      <c r="AJ8654" s="402"/>
    </row>
    <row r="8655" spans="10:36" hidden="1" x14ac:dyDescent="0.2">
      <c r="J8655" s="555" t="s">
        <v>987</v>
      </c>
      <c r="T8655" s="402"/>
      <c r="U8655" s="402"/>
      <c r="V8655" s="402"/>
      <c r="AG8655" s="402"/>
      <c r="AH8655" s="402"/>
      <c r="AI8655" s="402"/>
      <c r="AJ8655" s="402"/>
    </row>
    <row r="8656" spans="10:36" hidden="1" x14ac:dyDescent="0.2">
      <c r="J8656" s="555" t="s">
        <v>987</v>
      </c>
      <c r="T8656" s="402"/>
      <c r="U8656" s="402"/>
      <c r="V8656" s="402"/>
      <c r="AG8656" s="402"/>
      <c r="AH8656" s="402"/>
      <c r="AI8656" s="402"/>
      <c r="AJ8656" s="402"/>
    </row>
    <row r="8657" spans="10:36" hidden="1" x14ac:dyDescent="0.2">
      <c r="J8657" s="555" t="s">
        <v>987</v>
      </c>
      <c r="T8657" s="402"/>
      <c r="U8657" s="402"/>
      <c r="V8657" s="402"/>
      <c r="AG8657" s="402"/>
      <c r="AH8657" s="402"/>
      <c r="AI8657" s="402"/>
      <c r="AJ8657" s="402"/>
    </row>
    <row r="8658" spans="10:36" hidden="1" x14ac:dyDescent="0.2">
      <c r="J8658" s="555" t="s">
        <v>987</v>
      </c>
      <c r="T8658" s="402"/>
      <c r="U8658" s="402"/>
      <c r="V8658" s="402"/>
      <c r="AG8658" s="402"/>
      <c r="AH8658" s="402"/>
      <c r="AI8658" s="402"/>
      <c r="AJ8658" s="402"/>
    </row>
    <row r="8659" spans="10:36" hidden="1" x14ac:dyDescent="0.2">
      <c r="J8659" s="555" t="s">
        <v>987</v>
      </c>
      <c r="T8659" s="402"/>
      <c r="U8659" s="402"/>
      <c r="V8659" s="402"/>
      <c r="AG8659" s="402"/>
      <c r="AH8659" s="402"/>
      <c r="AI8659" s="402"/>
      <c r="AJ8659" s="402"/>
    </row>
    <row r="8660" spans="10:36" hidden="1" x14ac:dyDescent="0.2">
      <c r="J8660" s="555" t="s">
        <v>987</v>
      </c>
      <c r="T8660" s="402"/>
      <c r="U8660" s="402"/>
      <c r="V8660" s="402"/>
      <c r="AG8660" s="402"/>
      <c r="AH8660" s="402"/>
      <c r="AI8660" s="402"/>
      <c r="AJ8660" s="402"/>
    </row>
    <row r="8661" spans="10:36" hidden="1" x14ac:dyDescent="0.2">
      <c r="J8661" s="555" t="s">
        <v>987</v>
      </c>
      <c r="T8661" s="402"/>
      <c r="U8661" s="402"/>
      <c r="V8661" s="402"/>
      <c r="AG8661" s="402"/>
      <c r="AH8661" s="402"/>
      <c r="AI8661" s="402"/>
      <c r="AJ8661" s="402"/>
    </row>
    <row r="8662" spans="10:36" hidden="1" x14ac:dyDescent="0.2">
      <c r="J8662" s="555" t="s">
        <v>987</v>
      </c>
      <c r="T8662" s="402"/>
      <c r="U8662" s="402"/>
      <c r="V8662" s="402"/>
      <c r="AG8662" s="402"/>
      <c r="AH8662" s="402"/>
      <c r="AI8662" s="402"/>
      <c r="AJ8662" s="402"/>
    </row>
    <row r="8663" spans="10:36" hidden="1" x14ac:dyDescent="0.2">
      <c r="J8663" s="555" t="s">
        <v>987</v>
      </c>
      <c r="T8663" s="402"/>
      <c r="U8663" s="402"/>
      <c r="V8663" s="402"/>
      <c r="AG8663" s="402"/>
      <c r="AH8663" s="402"/>
      <c r="AI8663" s="402"/>
      <c r="AJ8663" s="402"/>
    </row>
    <row r="8664" spans="10:36" hidden="1" x14ac:dyDescent="0.2">
      <c r="J8664" s="555" t="s">
        <v>987</v>
      </c>
      <c r="T8664" s="402"/>
      <c r="U8664" s="402"/>
      <c r="V8664" s="402"/>
      <c r="AG8664" s="402"/>
      <c r="AH8664" s="402"/>
      <c r="AI8664" s="402"/>
      <c r="AJ8664" s="402"/>
    </row>
    <row r="8665" spans="10:36" hidden="1" x14ac:dyDescent="0.2">
      <c r="J8665" s="555" t="s">
        <v>987</v>
      </c>
      <c r="T8665" s="402"/>
      <c r="U8665" s="402"/>
      <c r="V8665" s="402"/>
      <c r="AG8665" s="402"/>
      <c r="AH8665" s="402"/>
      <c r="AI8665" s="402"/>
      <c r="AJ8665" s="402"/>
    </row>
    <row r="8666" spans="10:36" hidden="1" x14ac:dyDescent="0.2">
      <c r="J8666" s="555" t="s">
        <v>987</v>
      </c>
      <c r="T8666" s="402"/>
      <c r="U8666" s="402"/>
      <c r="V8666" s="402"/>
      <c r="AG8666" s="402"/>
      <c r="AH8666" s="402"/>
      <c r="AI8666" s="402"/>
      <c r="AJ8666" s="402"/>
    </row>
    <row r="8667" spans="10:36" hidden="1" x14ac:dyDescent="0.2">
      <c r="J8667" s="555" t="s">
        <v>987</v>
      </c>
      <c r="T8667" s="402"/>
      <c r="U8667" s="402"/>
      <c r="V8667" s="402"/>
      <c r="AG8667" s="402"/>
      <c r="AH8667" s="402"/>
      <c r="AI8667" s="402"/>
      <c r="AJ8667" s="402"/>
    </row>
    <row r="8668" spans="10:36" hidden="1" x14ac:dyDescent="0.2">
      <c r="J8668" s="555" t="s">
        <v>987</v>
      </c>
      <c r="T8668" s="402"/>
      <c r="U8668" s="402"/>
      <c r="V8668" s="402"/>
      <c r="AG8668" s="402"/>
      <c r="AH8668" s="402"/>
      <c r="AI8668" s="402"/>
      <c r="AJ8668" s="402"/>
    </row>
    <row r="8669" spans="10:36" hidden="1" x14ac:dyDescent="0.2">
      <c r="J8669" s="555" t="s">
        <v>987</v>
      </c>
      <c r="T8669" s="402"/>
      <c r="U8669" s="402"/>
      <c r="V8669" s="402"/>
      <c r="AG8669" s="402"/>
      <c r="AH8669" s="402"/>
      <c r="AI8669" s="402"/>
      <c r="AJ8669" s="402"/>
    </row>
    <row r="8670" spans="10:36" hidden="1" x14ac:dyDescent="0.2">
      <c r="J8670" s="555" t="s">
        <v>987</v>
      </c>
      <c r="T8670" s="402"/>
      <c r="U8670" s="402"/>
      <c r="V8670" s="402"/>
      <c r="AG8670" s="402"/>
      <c r="AH8670" s="402"/>
      <c r="AI8670" s="402"/>
      <c r="AJ8670" s="402"/>
    </row>
    <row r="8671" spans="10:36" hidden="1" x14ac:dyDescent="0.2">
      <c r="J8671" s="555" t="s">
        <v>987</v>
      </c>
      <c r="T8671" s="402"/>
      <c r="U8671" s="402"/>
      <c r="V8671" s="402"/>
      <c r="AG8671" s="402"/>
      <c r="AH8671" s="402"/>
      <c r="AI8671" s="402"/>
      <c r="AJ8671" s="402"/>
    </row>
    <row r="8672" spans="10:36" hidden="1" x14ac:dyDescent="0.2">
      <c r="J8672" s="555" t="s">
        <v>987</v>
      </c>
      <c r="T8672" s="402"/>
      <c r="U8672" s="402"/>
      <c r="V8672" s="402"/>
      <c r="AG8672" s="402"/>
      <c r="AH8672" s="402"/>
      <c r="AI8672" s="402"/>
      <c r="AJ8672" s="402"/>
    </row>
    <row r="8673" spans="10:36" hidden="1" x14ac:dyDescent="0.2">
      <c r="J8673" s="555" t="s">
        <v>987</v>
      </c>
      <c r="T8673" s="402"/>
      <c r="U8673" s="402"/>
      <c r="V8673" s="402"/>
      <c r="AG8673" s="402"/>
      <c r="AH8673" s="402"/>
      <c r="AI8673" s="402"/>
      <c r="AJ8673" s="402"/>
    </row>
    <row r="8674" spans="10:36" hidden="1" x14ac:dyDescent="0.2">
      <c r="J8674" s="555" t="s">
        <v>987</v>
      </c>
      <c r="T8674" s="402"/>
      <c r="U8674" s="402"/>
      <c r="V8674" s="402"/>
      <c r="AG8674" s="402"/>
      <c r="AH8674" s="402"/>
      <c r="AI8674" s="402"/>
      <c r="AJ8674" s="402"/>
    </row>
    <row r="8675" spans="10:36" hidden="1" x14ac:dyDescent="0.2">
      <c r="J8675" s="555" t="s">
        <v>987</v>
      </c>
      <c r="T8675" s="402"/>
      <c r="U8675" s="402"/>
      <c r="V8675" s="402"/>
      <c r="AG8675" s="402"/>
      <c r="AH8675" s="402"/>
      <c r="AI8675" s="402"/>
      <c r="AJ8675" s="402"/>
    </row>
    <row r="8676" spans="10:36" hidden="1" x14ac:dyDescent="0.2">
      <c r="J8676" s="555" t="s">
        <v>987</v>
      </c>
      <c r="T8676" s="402"/>
      <c r="U8676" s="402"/>
      <c r="V8676" s="402"/>
      <c r="AG8676" s="402"/>
      <c r="AH8676" s="402"/>
      <c r="AI8676" s="402"/>
      <c r="AJ8676" s="402"/>
    </row>
    <row r="8677" spans="10:36" hidden="1" x14ac:dyDescent="0.2">
      <c r="J8677" s="555" t="s">
        <v>987</v>
      </c>
      <c r="T8677" s="402"/>
      <c r="U8677" s="402"/>
      <c r="V8677" s="402"/>
      <c r="AG8677" s="402"/>
      <c r="AH8677" s="402"/>
      <c r="AI8677" s="402"/>
      <c r="AJ8677" s="402"/>
    </row>
    <row r="8678" spans="10:36" hidden="1" x14ac:dyDescent="0.2">
      <c r="J8678" s="555" t="s">
        <v>987</v>
      </c>
      <c r="T8678" s="402"/>
      <c r="U8678" s="402"/>
      <c r="V8678" s="402"/>
      <c r="AG8678" s="402"/>
      <c r="AH8678" s="402"/>
      <c r="AI8678" s="402"/>
      <c r="AJ8678" s="402"/>
    </row>
    <row r="8679" spans="10:36" hidden="1" x14ac:dyDescent="0.2">
      <c r="J8679" s="555" t="s">
        <v>987</v>
      </c>
      <c r="T8679" s="402"/>
      <c r="U8679" s="402"/>
      <c r="V8679" s="402"/>
      <c r="AG8679" s="402"/>
      <c r="AH8679" s="402"/>
      <c r="AI8679" s="402"/>
      <c r="AJ8679" s="402"/>
    </row>
    <row r="8680" spans="10:36" hidden="1" x14ac:dyDescent="0.2">
      <c r="J8680" s="555" t="s">
        <v>987</v>
      </c>
      <c r="T8680" s="402"/>
      <c r="U8680" s="402"/>
      <c r="V8680" s="402"/>
      <c r="AG8680" s="402"/>
      <c r="AH8680" s="402"/>
      <c r="AI8680" s="402"/>
      <c r="AJ8680" s="402"/>
    </row>
    <row r="8681" spans="10:36" hidden="1" x14ac:dyDescent="0.2">
      <c r="J8681" s="555" t="s">
        <v>987</v>
      </c>
      <c r="T8681" s="402"/>
      <c r="U8681" s="402"/>
      <c r="V8681" s="402"/>
      <c r="AG8681" s="402"/>
      <c r="AH8681" s="402"/>
      <c r="AI8681" s="402"/>
      <c r="AJ8681" s="402"/>
    </row>
    <row r="8682" spans="10:36" hidden="1" x14ac:dyDescent="0.2">
      <c r="J8682" s="555" t="s">
        <v>987</v>
      </c>
      <c r="T8682" s="402"/>
      <c r="U8682" s="402"/>
      <c r="V8682" s="402"/>
      <c r="AG8682" s="402"/>
      <c r="AH8682" s="402"/>
      <c r="AI8682" s="402"/>
      <c r="AJ8682" s="402"/>
    </row>
    <row r="8683" spans="10:36" hidden="1" x14ac:dyDescent="0.2">
      <c r="J8683" s="555" t="s">
        <v>987</v>
      </c>
      <c r="T8683" s="402"/>
      <c r="U8683" s="402"/>
      <c r="V8683" s="402"/>
      <c r="AG8683" s="402"/>
      <c r="AH8683" s="402"/>
      <c r="AI8683" s="402"/>
      <c r="AJ8683" s="402"/>
    </row>
    <row r="8684" spans="10:36" hidden="1" x14ac:dyDescent="0.2">
      <c r="J8684" s="555" t="s">
        <v>987</v>
      </c>
      <c r="T8684" s="402"/>
      <c r="U8684" s="402"/>
      <c r="V8684" s="402"/>
      <c r="AG8684" s="402"/>
      <c r="AH8684" s="402"/>
      <c r="AI8684" s="402"/>
      <c r="AJ8684" s="402"/>
    </row>
    <row r="8685" spans="10:36" hidden="1" x14ac:dyDescent="0.2">
      <c r="J8685" s="555" t="s">
        <v>987</v>
      </c>
      <c r="T8685" s="402"/>
      <c r="U8685" s="402"/>
      <c r="V8685" s="402"/>
      <c r="AG8685" s="402"/>
      <c r="AH8685" s="402"/>
      <c r="AI8685" s="402"/>
      <c r="AJ8685" s="402"/>
    </row>
    <row r="8686" spans="10:36" hidden="1" x14ac:dyDescent="0.2">
      <c r="J8686" s="555" t="s">
        <v>987</v>
      </c>
      <c r="T8686" s="402"/>
      <c r="U8686" s="402"/>
      <c r="V8686" s="402"/>
      <c r="AG8686" s="402"/>
      <c r="AH8686" s="402"/>
      <c r="AI8686" s="402"/>
      <c r="AJ8686" s="402"/>
    </row>
    <row r="8687" spans="10:36" hidden="1" x14ac:dyDescent="0.2">
      <c r="J8687" s="555" t="s">
        <v>987</v>
      </c>
      <c r="T8687" s="402"/>
      <c r="U8687" s="402"/>
      <c r="V8687" s="402"/>
      <c r="AG8687" s="402"/>
      <c r="AH8687" s="402"/>
      <c r="AI8687" s="402"/>
      <c r="AJ8687" s="402"/>
    </row>
    <row r="8688" spans="10:36" hidden="1" x14ac:dyDescent="0.2">
      <c r="J8688" s="555" t="s">
        <v>987</v>
      </c>
      <c r="T8688" s="402"/>
      <c r="U8688" s="402"/>
      <c r="V8688" s="402"/>
      <c r="AG8688" s="402"/>
      <c r="AH8688" s="402"/>
      <c r="AI8688" s="402"/>
      <c r="AJ8688" s="402"/>
    </row>
    <row r="8689" spans="10:36" hidden="1" x14ac:dyDescent="0.2">
      <c r="J8689" s="555" t="s">
        <v>987</v>
      </c>
      <c r="T8689" s="402"/>
      <c r="U8689" s="402"/>
      <c r="V8689" s="402"/>
      <c r="AG8689" s="402"/>
      <c r="AH8689" s="402"/>
      <c r="AI8689" s="402"/>
      <c r="AJ8689" s="402"/>
    </row>
    <row r="8690" spans="10:36" hidden="1" x14ac:dyDescent="0.2">
      <c r="J8690" s="555" t="s">
        <v>987</v>
      </c>
      <c r="T8690" s="402"/>
      <c r="U8690" s="402"/>
      <c r="V8690" s="402"/>
      <c r="AG8690" s="402"/>
      <c r="AH8690" s="402"/>
      <c r="AI8690" s="402"/>
      <c r="AJ8690" s="402"/>
    </row>
    <row r="8691" spans="10:36" hidden="1" x14ac:dyDescent="0.2">
      <c r="J8691" s="555" t="s">
        <v>987</v>
      </c>
      <c r="T8691" s="402"/>
      <c r="U8691" s="402"/>
      <c r="V8691" s="402"/>
      <c r="AG8691" s="402"/>
      <c r="AH8691" s="402"/>
      <c r="AI8691" s="402"/>
      <c r="AJ8691" s="402"/>
    </row>
    <row r="8692" spans="10:36" hidden="1" x14ac:dyDescent="0.2">
      <c r="J8692" s="555" t="s">
        <v>987</v>
      </c>
      <c r="T8692" s="402"/>
      <c r="U8692" s="402"/>
      <c r="V8692" s="402"/>
      <c r="AG8692" s="402"/>
      <c r="AH8692" s="402"/>
      <c r="AI8692" s="402"/>
      <c r="AJ8692" s="402"/>
    </row>
    <row r="8693" spans="10:36" hidden="1" x14ac:dyDescent="0.2">
      <c r="J8693" s="555" t="s">
        <v>987</v>
      </c>
      <c r="T8693" s="402"/>
      <c r="U8693" s="402"/>
      <c r="V8693" s="402"/>
      <c r="AG8693" s="402"/>
      <c r="AH8693" s="402"/>
      <c r="AI8693" s="402"/>
      <c r="AJ8693" s="402"/>
    </row>
    <row r="8694" spans="10:36" hidden="1" x14ac:dyDescent="0.2">
      <c r="J8694" s="555" t="s">
        <v>987</v>
      </c>
      <c r="T8694" s="402"/>
      <c r="U8694" s="402"/>
      <c r="V8694" s="402"/>
      <c r="AG8694" s="402"/>
      <c r="AH8694" s="402"/>
      <c r="AI8694" s="402"/>
      <c r="AJ8694" s="402"/>
    </row>
    <row r="8695" spans="10:36" hidden="1" x14ac:dyDescent="0.2">
      <c r="J8695" s="555" t="s">
        <v>987</v>
      </c>
      <c r="T8695" s="402"/>
      <c r="U8695" s="402"/>
      <c r="V8695" s="402"/>
      <c r="AG8695" s="402"/>
      <c r="AH8695" s="402"/>
      <c r="AI8695" s="402"/>
      <c r="AJ8695" s="402"/>
    </row>
    <row r="8696" spans="10:36" hidden="1" x14ac:dyDescent="0.2">
      <c r="J8696" s="555" t="s">
        <v>987</v>
      </c>
      <c r="T8696" s="402"/>
      <c r="U8696" s="402"/>
      <c r="V8696" s="402"/>
      <c r="AG8696" s="402"/>
      <c r="AH8696" s="402"/>
      <c r="AI8696" s="402"/>
      <c r="AJ8696" s="402"/>
    </row>
    <row r="8697" spans="10:36" hidden="1" x14ac:dyDescent="0.2">
      <c r="J8697" s="555" t="s">
        <v>987</v>
      </c>
      <c r="T8697" s="402"/>
      <c r="U8697" s="402"/>
      <c r="V8697" s="402"/>
      <c r="AG8697" s="402"/>
      <c r="AH8697" s="402"/>
      <c r="AI8697" s="402"/>
      <c r="AJ8697" s="402"/>
    </row>
    <row r="8698" spans="10:36" hidden="1" x14ac:dyDescent="0.2">
      <c r="J8698" s="555" t="s">
        <v>987</v>
      </c>
      <c r="T8698" s="402"/>
      <c r="U8698" s="402"/>
      <c r="V8698" s="402"/>
      <c r="AG8698" s="402"/>
      <c r="AH8698" s="402"/>
      <c r="AI8698" s="402"/>
      <c r="AJ8698" s="402"/>
    </row>
    <row r="8699" spans="10:36" hidden="1" x14ac:dyDescent="0.2">
      <c r="J8699" s="555" t="s">
        <v>987</v>
      </c>
      <c r="T8699" s="402"/>
      <c r="U8699" s="402"/>
      <c r="V8699" s="402"/>
      <c r="AG8699" s="402"/>
      <c r="AH8699" s="402"/>
      <c r="AI8699" s="402"/>
      <c r="AJ8699" s="402"/>
    </row>
    <row r="8700" spans="10:36" hidden="1" x14ac:dyDescent="0.2">
      <c r="J8700" s="555" t="s">
        <v>987</v>
      </c>
      <c r="T8700" s="402"/>
      <c r="U8700" s="402"/>
      <c r="V8700" s="402"/>
      <c r="AG8700" s="402"/>
      <c r="AH8700" s="402"/>
      <c r="AI8700" s="402"/>
      <c r="AJ8700" s="402"/>
    </row>
    <row r="8701" spans="10:36" hidden="1" x14ac:dyDescent="0.2">
      <c r="J8701" s="555" t="s">
        <v>987</v>
      </c>
      <c r="T8701" s="402"/>
      <c r="U8701" s="402"/>
      <c r="V8701" s="402"/>
      <c r="AG8701" s="402"/>
      <c r="AH8701" s="402"/>
      <c r="AI8701" s="402"/>
      <c r="AJ8701" s="402"/>
    </row>
    <row r="8702" spans="10:36" hidden="1" x14ac:dyDescent="0.2">
      <c r="J8702" s="555" t="s">
        <v>987</v>
      </c>
      <c r="T8702" s="402"/>
      <c r="U8702" s="402"/>
      <c r="V8702" s="402"/>
      <c r="AG8702" s="402"/>
      <c r="AH8702" s="402"/>
      <c r="AI8702" s="402"/>
      <c r="AJ8702" s="402"/>
    </row>
    <row r="8703" spans="10:36" hidden="1" x14ac:dyDescent="0.2">
      <c r="J8703" s="555" t="s">
        <v>987</v>
      </c>
      <c r="T8703" s="402"/>
      <c r="U8703" s="402"/>
      <c r="V8703" s="402"/>
      <c r="AG8703" s="402"/>
      <c r="AH8703" s="402"/>
      <c r="AI8703" s="402"/>
      <c r="AJ8703" s="402"/>
    </row>
    <row r="8704" spans="10:36" hidden="1" x14ac:dyDescent="0.2">
      <c r="J8704" s="555" t="s">
        <v>987</v>
      </c>
      <c r="T8704" s="402"/>
      <c r="U8704" s="402"/>
      <c r="V8704" s="402"/>
      <c r="AG8704" s="402"/>
      <c r="AH8704" s="402"/>
      <c r="AI8704" s="402"/>
      <c r="AJ8704" s="402"/>
    </row>
    <row r="8705" spans="10:36" hidden="1" x14ac:dyDescent="0.2">
      <c r="J8705" s="555" t="s">
        <v>987</v>
      </c>
      <c r="T8705" s="402"/>
      <c r="U8705" s="402"/>
      <c r="V8705" s="402"/>
      <c r="AG8705" s="402"/>
      <c r="AH8705" s="402"/>
      <c r="AI8705" s="402"/>
      <c r="AJ8705" s="402"/>
    </row>
    <row r="8706" spans="10:36" hidden="1" x14ac:dyDescent="0.2">
      <c r="J8706" s="555" t="s">
        <v>987</v>
      </c>
      <c r="T8706" s="402"/>
      <c r="U8706" s="402"/>
      <c r="V8706" s="402"/>
      <c r="AG8706" s="402"/>
      <c r="AH8706" s="402"/>
      <c r="AI8706" s="402"/>
      <c r="AJ8706" s="402"/>
    </row>
    <row r="8707" spans="10:36" hidden="1" x14ac:dyDescent="0.2">
      <c r="J8707" s="555" t="s">
        <v>987</v>
      </c>
      <c r="T8707" s="402"/>
      <c r="U8707" s="402"/>
      <c r="V8707" s="402"/>
      <c r="AG8707" s="402"/>
      <c r="AH8707" s="402"/>
      <c r="AI8707" s="402"/>
      <c r="AJ8707" s="402"/>
    </row>
    <row r="8708" spans="10:36" hidden="1" x14ac:dyDescent="0.2">
      <c r="J8708" s="555" t="s">
        <v>987</v>
      </c>
      <c r="T8708" s="402"/>
      <c r="U8708" s="402"/>
      <c r="V8708" s="402"/>
      <c r="AG8708" s="402"/>
      <c r="AH8708" s="402"/>
      <c r="AI8708" s="402"/>
      <c r="AJ8708" s="402"/>
    </row>
    <row r="8709" spans="10:36" hidden="1" x14ac:dyDescent="0.2">
      <c r="J8709" s="555" t="s">
        <v>987</v>
      </c>
      <c r="T8709" s="402"/>
      <c r="U8709" s="402"/>
      <c r="V8709" s="402"/>
      <c r="AG8709" s="402"/>
      <c r="AH8709" s="402"/>
      <c r="AI8709" s="402"/>
      <c r="AJ8709" s="402"/>
    </row>
    <row r="8710" spans="10:36" hidden="1" x14ac:dyDescent="0.2">
      <c r="J8710" s="555" t="s">
        <v>987</v>
      </c>
      <c r="T8710" s="402"/>
      <c r="U8710" s="402"/>
      <c r="V8710" s="402"/>
      <c r="AG8710" s="402"/>
      <c r="AH8710" s="402"/>
      <c r="AI8710" s="402"/>
      <c r="AJ8710" s="402"/>
    </row>
    <row r="8711" spans="10:36" hidden="1" x14ac:dyDescent="0.2">
      <c r="J8711" s="555" t="s">
        <v>987</v>
      </c>
      <c r="T8711" s="402"/>
      <c r="U8711" s="402"/>
      <c r="V8711" s="402"/>
      <c r="AG8711" s="402"/>
      <c r="AH8711" s="402"/>
      <c r="AI8711" s="402"/>
      <c r="AJ8711" s="402"/>
    </row>
    <row r="8712" spans="10:36" hidden="1" x14ac:dyDescent="0.2">
      <c r="J8712" s="555" t="s">
        <v>987</v>
      </c>
      <c r="T8712" s="402"/>
      <c r="U8712" s="402"/>
      <c r="V8712" s="402"/>
      <c r="AG8712" s="402"/>
      <c r="AH8712" s="402"/>
      <c r="AI8712" s="402"/>
      <c r="AJ8712" s="402"/>
    </row>
    <row r="8713" spans="10:36" hidden="1" x14ac:dyDescent="0.2">
      <c r="J8713" s="555" t="s">
        <v>987</v>
      </c>
      <c r="T8713" s="402"/>
      <c r="U8713" s="402"/>
      <c r="V8713" s="402"/>
      <c r="AG8713" s="402"/>
      <c r="AH8713" s="402"/>
      <c r="AI8713" s="402"/>
      <c r="AJ8713" s="402"/>
    </row>
    <row r="8714" spans="10:36" hidden="1" x14ac:dyDescent="0.2">
      <c r="J8714" s="555" t="s">
        <v>987</v>
      </c>
      <c r="T8714" s="402"/>
      <c r="U8714" s="402"/>
      <c r="V8714" s="402"/>
      <c r="AG8714" s="402"/>
      <c r="AH8714" s="402"/>
      <c r="AI8714" s="402"/>
      <c r="AJ8714" s="402"/>
    </row>
    <row r="8715" spans="10:36" hidden="1" x14ac:dyDescent="0.2">
      <c r="J8715" s="555" t="s">
        <v>987</v>
      </c>
      <c r="T8715" s="402"/>
      <c r="U8715" s="402"/>
      <c r="V8715" s="402"/>
      <c r="AG8715" s="402"/>
      <c r="AH8715" s="402"/>
      <c r="AI8715" s="402"/>
      <c r="AJ8715" s="402"/>
    </row>
    <row r="8716" spans="10:36" hidden="1" x14ac:dyDescent="0.2">
      <c r="J8716" s="555" t="s">
        <v>987</v>
      </c>
      <c r="T8716" s="402"/>
      <c r="U8716" s="402"/>
      <c r="V8716" s="402"/>
      <c r="AG8716" s="402"/>
      <c r="AH8716" s="402"/>
      <c r="AI8716" s="402"/>
      <c r="AJ8716" s="402"/>
    </row>
    <row r="8717" spans="10:36" hidden="1" x14ac:dyDescent="0.2">
      <c r="J8717" s="555" t="s">
        <v>987</v>
      </c>
      <c r="T8717" s="402"/>
      <c r="U8717" s="402"/>
      <c r="V8717" s="402"/>
      <c r="AG8717" s="402"/>
      <c r="AH8717" s="402"/>
      <c r="AI8717" s="402"/>
      <c r="AJ8717" s="402"/>
    </row>
    <row r="8718" spans="10:36" hidden="1" x14ac:dyDescent="0.2">
      <c r="J8718" s="555" t="s">
        <v>987</v>
      </c>
      <c r="T8718" s="402"/>
      <c r="U8718" s="402"/>
      <c r="V8718" s="402"/>
      <c r="AG8718" s="402"/>
      <c r="AH8718" s="402"/>
      <c r="AI8718" s="402"/>
      <c r="AJ8718" s="402"/>
    </row>
    <row r="8719" spans="10:36" hidden="1" x14ac:dyDescent="0.2">
      <c r="J8719" s="555" t="s">
        <v>987</v>
      </c>
      <c r="T8719" s="402"/>
      <c r="U8719" s="402"/>
      <c r="V8719" s="402"/>
      <c r="AG8719" s="402"/>
      <c r="AH8719" s="402"/>
      <c r="AI8719" s="402"/>
      <c r="AJ8719" s="402"/>
    </row>
    <row r="8720" spans="10:36" hidden="1" x14ac:dyDescent="0.2">
      <c r="J8720" s="555" t="s">
        <v>987</v>
      </c>
      <c r="T8720" s="402"/>
      <c r="U8720" s="402"/>
      <c r="V8720" s="402"/>
      <c r="AG8720" s="402"/>
      <c r="AH8720" s="402"/>
      <c r="AI8720" s="402"/>
      <c r="AJ8720" s="402"/>
    </row>
    <row r="8721" spans="10:36" hidden="1" x14ac:dyDescent="0.2">
      <c r="J8721" s="555" t="s">
        <v>987</v>
      </c>
      <c r="T8721" s="402"/>
      <c r="U8721" s="402"/>
      <c r="V8721" s="402"/>
      <c r="AG8721" s="402"/>
      <c r="AH8721" s="402"/>
      <c r="AI8721" s="402"/>
      <c r="AJ8721" s="402"/>
    </row>
    <row r="8722" spans="10:36" hidden="1" x14ac:dyDescent="0.2">
      <c r="J8722" s="555" t="s">
        <v>987</v>
      </c>
      <c r="T8722" s="402"/>
      <c r="U8722" s="402"/>
      <c r="V8722" s="402"/>
      <c r="AG8722" s="402"/>
      <c r="AH8722" s="402"/>
      <c r="AI8722" s="402"/>
      <c r="AJ8722" s="402"/>
    </row>
    <row r="8723" spans="10:36" hidden="1" x14ac:dyDescent="0.2">
      <c r="J8723" s="555" t="s">
        <v>987</v>
      </c>
      <c r="T8723" s="402"/>
      <c r="U8723" s="402"/>
      <c r="V8723" s="402"/>
      <c r="AG8723" s="402"/>
      <c r="AH8723" s="402"/>
      <c r="AI8723" s="402"/>
      <c r="AJ8723" s="402"/>
    </row>
    <row r="8724" spans="10:36" hidden="1" x14ac:dyDescent="0.2">
      <c r="J8724" s="555" t="s">
        <v>987</v>
      </c>
      <c r="T8724" s="402"/>
      <c r="U8724" s="402"/>
      <c r="V8724" s="402"/>
      <c r="AG8724" s="402"/>
      <c r="AH8724" s="402"/>
      <c r="AI8724" s="402"/>
      <c r="AJ8724" s="402"/>
    </row>
    <row r="8725" spans="10:36" hidden="1" x14ac:dyDescent="0.2">
      <c r="J8725" s="555" t="s">
        <v>987</v>
      </c>
      <c r="T8725" s="402"/>
      <c r="U8725" s="402"/>
      <c r="V8725" s="402"/>
      <c r="AG8725" s="402"/>
      <c r="AH8725" s="402"/>
      <c r="AI8725" s="402"/>
      <c r="AJ8725" s="402"/>
    </row>
    <row r="8726" spans="10:36" hidden="1" x14ac:dyDescent="0.2">
      <c r="J8726" s="555" t="s">
        <v>987</v>
      </c>
      <c r="T8726" s="402"/>
      <c r="U8726" s="402"/>
      <c r="V8726" s="402"/>
      <c r="AG8726" s="402"/>
      <c r="AH8726" s="402"/>
      <c r="AI8726" s="402"/>
      <c r="AJ8726" s="402"/>
    </row>
    <row r="8727" spans="10:36" hidden="1" x14ac:dyDescent="0.2">
      <c r="J8727" s="555" t="s">
        <v>987</v>
      </c>
      <c r="T8727" s="402"/>
      <c r="U8727" s="402"/>
      <c r="V8727" s="402"/>
      <c r="AG8727" s="402"/>
      <c r="AH8727" s="402"/>
      <c r="AI8727" s="402"/>
      <c r="AJ8727" s="402"/>
    </row>
    <row r="8728" spans="10:36" hidden="1" x14ac:dyDescent="0.2">
      <c r="J8728" s="555" t="s">
        <v>987</v>
      </c>
      <c r="T8728" s="402"/>
      <c r="U8728" s="402"/>
      <c r="V8728" s="402"/>
      <c r="AG8728" s="402"/>
      <c r="AH8728" s="402"/>
      <c r="AI8728" s="402"/>
      <c r="AJ8728" s="402"/>
    </row>
    <row r="8729" spans="10:36" hidden="1" x14ac:dyDescent="0.2">
      <c r="J8729" s="555" t="s">
        <v>987</v>
      </c>
      <c r="T8729" s="402"/>
      <c r="U8729" s="402"/>
      <c r="V8729" s="402"/>
      <c r="AG8729" s="402"/>
      <c r="AH8729" s="402"/>
      <c r="AI8729" s="402"/>
      <c r="AJ8729" s="402"/>
    </row>
    <row r="8730" spans="10:36" hidden="1" x14ac:dyDescent="0.2">
      <c r="J8730" s="555" t="s">
        <v>987</v>
      </c>
      <c r="T8730" s="402"/>
      <c r="U8730" s="402"/>
      <c r="V8730" s="402"/>
      <c r="AG8730" s="402"/>
      <c r="AH8730" s="402"/>
      <c r="AI8730" s="402"/>
      <c r="AJ8730" s="402"/>
    </row>
    <row r="8731" spans="10:36" hidden="1" x14ac:dyDescent="0.2">
      <c r="J8731" s="555" t="s">
        <v>987</v>
      </c>
      <c r="T8731" s="402"/>
      <c r="U8731" s="402"/>
      <c r="V8731" s="402"/>
      <c r="AG8731" s="402"/>
      <c r="AH8731" s="402"/>
      <c r="AI8731" s="402"/>
      <c r="AJ8731" s="402"/>
    </row>
    <row r="8732" spans="10:36" hidden="1" x14ac:dyDescent="0.2">
      <c r="J8732" s="555" t="s">
        <v>987</v>
      </c>
      <c r="T8732" s="402"/>
      <c r="U8732" s="402"/>
      <c r="V8732" s="402"/>
      <c r="AG8732" s="402"/>
      <c r="AH8732" s="402"/>
      <c r="AI8732" s="402"/>
      <c r="AJ8732" s="402"/>
    </row>
    <row r="8733" spans="10:36" hidden="1" x14ac:dyDescent="0.2">
      <c r="J8733" s="555" t="s">
        <v>987</v>
      </c>
      <c r="T8733" s="402"/>
      <c r="U8733" s="402"/>
      <c r="V8733" s="402"/>
      <c r="AG8733" s="402"/>
      <c r="AH8733" s="402"/>
      <c r="AI8733" s="402"/>
      <c r="AJ8733" s="402"/>
    </row>
    <row r="8734" spans="10:36" hidden="1" x14ac:dyDescent="0.2">
      <c r="J8734" s="555" t="s">
        <v>987</v>
      </c>
      <c r="T8734" s="402"/>
      <c r="U8734" s="402"/>
      <c r="V8734" s="402"/>
      <c r="AG8734" s="402"/>
      <c r="AH8734" s="402"/>
      <c r="AI8734" s="402"/>
      <c r="AJ8734" s="402"/>
    </row>
    <row r="8735" spans="10:36" hidden="1" x14ac:dyDescent="0.2">
      <c r="J8735" s="555" t="s">
        <v>987</v>
      </c>
      <c r="T8735" s="402"/>
      <c r="U8735" s="402"/>
      <c r="V8735" s="402"/>
      <c r="AG8735" s="402"/>
      <c r="AH8735" s="402"/>
      <c r="AI8735" s="402"/>
      <c r="AJ8735" s="402"/>
    </row>
    <row r="8736" spans="10:36" hidden="1" x14ac:dyDescent="0.2">
      <c r="J8736" s="555" t="s">
        <v>987</v>
      </c>
      <c r="T8736" s="402"/>
      <c r="U8736" s="402"/>
      <c r="V8736" s="402"/>
      <c r="AG8736" s="402"/>
      <c r="AH8736" s="402"/>
      <c r="AI8736" s="402"/>
      <c r="AJ8736" s="402"/>
    </row>
    <row r="8737" spans="10:36" hidden="1" x14ac:dyDescent="0.2">
      <c r="J8737" s="555" t="s">
        <v>987</v>
      </c>
      <c r="T8737" s="402"/>
      <c r="U8737" s="402"/>
      <c r="V8737" s="402"/>
      <c r="AG8737" s="402"/>
      <c r="AH8737" s="402"/>
      <c r="AI8737" s="402"/>
      <c r="AJ8737" s="402"/>
    </row>
    <row r="8738" spans="10:36" hidden="1" x14ac:dyDescent="0.2">
      <c r="J8738" s="555" t="s">
        <v>987</v>
      </c>
      <c r="T8738" s="402"/>
      <c r="U8738" s="402"/>
      <c r="V8738" s="402"/>
      <c r="AG8738" s="402"/>
      <c r="AH8738" s="402"/>
      <c r="AI8738" s="402"/>
      <c r="AJ8738" s="402"/>
    </row>
    <row r="8739" spans="10:36" hidden="1" x14ac:dyDescent="0.2">
      <c r="J8739" s="555" t="s">
        <v>987</v>
      </c>
      <c r="T8739" s="402"/>
      <c r="U8739" s="402"/>
      <c r="V8739" s="402"/>
      <c r="AG8739" s="402"/>
      <c r="AH8739" s="402"/>
      <c r="AI8739" s="402"/>
      <c r="AJ8739" s="402"/>
    </row>
    <row r="8740" spans="10:36" hidden="1" x14ac:dyDescent="0.2">
      <c r="J8740" s="555" t="s">
        <v>987</v>
      </c>
      <c r="T8740" s="402"/>
      <c r="U8740" s="402"/>
      <c r="V8740" s="402"/>
      <c r="AG8740" s="402"/>
      <c r="AH8740" s="402"/>
      <c r="AI8740" s="402"/>
      <c r="AJ8740" s="402"/>
    </row>
    <row r="8741" spans="10:36" hidden="1" x14ac:dyDescent="0.2">
      <c r="J8741" s="555" t="s">
        <v>987</v>
      </c>
      <c r="T8741" s="402"/>
      <c r="U8741" s="402"/>
      <c r="V8741" s="402"/>
      <c r="AG8741" s="402"/>
      <c r="AH8741" s="402"/>
      <c r="AI8741" s="402"/>
      <c r="AJ8741" s="402"/>
    </row>
    <row r="8742" spans="10:36" hidden="1" x14ac:dyDescent="0.2">
      <c r="J8742" s="555" t="s">
        <v>987</v>
      </c>
      <c r="T8742" s="402"/>
      <c r="U8742" s="402"/>
      <c r="V8742" s="402"/>
      <c r="AG8742" s="402"/>
      <c r="AH8742" s="402"/>
      <c r="AI8742" s="402"/>
      <c r="AJ8742" s="402"/>
    </row>
    <row r="8743" spans="10:36" hidden="1" x14ac:dyDescent="0.2">
      <c r="J8743" s="555" t="s">
        <v>987</v>
      </c>
      <c r="T8743" s="402"/>
      <c r="U8743" s="402"/>
      <c r="V8743" s="402"/>
      <c r="AG8743" s="402"/>
      <c r="AH8743" s="402"/>
      <c r="AI8743" s="402"/>
      <c r="AJ8743" s="402"/>
    </row>
    <row r="8744" spans="10:36" hidden="1" x14ac:dyDescent="0.2">
      <c r="J8744" s="555" t="s">
        <v>987</v>
      </c>
      <c r="T8744" s="402"/>
      <c r="U8744" s="402"/>
      <c r="V8744" s="402"/>
      <c r="AG8744" s="402"/>
      <c r="AH8744" s="402"/>
      <c r="AI8744" s="402"/>
      <c r="AJ8744" s="402"/>
    </row>
    <row r="8745" spans="10:36" hidden="1" x14ac:dyDescent="0.2">
      <c r="J8745" s="555" t="s">
        <v>987</v>
      </c>
      <c r="T8745" s="402"/>
      <c r="U8745" s="402"/>
      <c r="V8745" s="402"/>
      <c r="AG8745" s="402"/>
      <c r="AH8745" s="402"/>
      <c r="AI8745" s="402"/>
      <c r="AJ8745" s="402"/>
    </row>
    <row r="8746" spans="10:36" hidden="1" x14ac:dyDescent="0.2">
      <c r="J8746" s="555" t="s">
        <v>987</v>
      </c>
      <c r="T8746" s="402"/>
      <c r="U8746" s="402"/>
      <c r="V8746" s="402"/>
      <c r="AG8746" s="402"/>
      <c r="AH8746" s="402"/>
      <c r="AI8746" s="402"/>
      <c r="AJ8746" s="402"/>
    </row>
    <row r="8747" spans="10:36" hidden="1" x14ac:dyDescent="0.2">
      <c r="J8747" s="555" t="s">
        <v>987</v>
      </c>
      <c r="T8747" s="402"/>
      <c r="U8747" s="402"/>
      <c r="V8747" s="402"/>
      <c r="AG8747" s="402"/>
      <c r="AH8747" s="402"/>
      <c r="AI8747" s="402"/>
      <c r="AJ8747" s="402"/>
    </row>
    <row r="8748" spans="10:36" hidden="1" x14ac:dyDescent="0.2">
      <c r="J8748" s="555" t="s">
        <v>987</v>
      </c>
      <c r="T8748" s="402"/>
      <c r="U8748" s="402"/>
      <c r="V8748" s="402"/>
      <c r="AG8748" s="402"/>
      <c r="AH8748" s="402"/>
      <c r="AI8748" s="402"/>
      <c r="AJ8748" s="402"/>
    </row>
    <row r="8749" spans="10:36" hidden="1" x14ac:dyDescent="0.2">
      <c r="J8749" s="555" t="s">
        <v>987</v>
      </c>
      <c r="T8749" s="402"/>
      <c r="U8749" s="402"/>
      <c r="V8749" s="402"/>
      <c r="AG8749" s="402"/>
      <c r="AH8749" s="402"/>
      <c r="AI8749" s="402"/>
      <c r="AJ8749" s="402"/>
    </row>
    <row r="8750" spans="10:36" hidden="1" x14ac:dyDescent="0.2">
      <c r="J8750" s="555" t="s">
        <v>987</v>
      </c>
      <c r="T8750" s="402"/>
      <c r="U8750" s="402"/>
      <c r="V8750" s="402"/>
      <c r="AG8750" s="402"/>
      <c r="AH8750" s="402"/>
      <c r="AI8750" s="402"/>
      <c r="AJ8750" s="402"/>
    </row>
    <row r="8751" spans="10:36" hidden="1" x14ac:dyDescent="0.2">
      <c r="J8751" s="555" t="s">
        <v>987</v>
      </c>
      <c r="T8751" s="402"/>
      <c r="U8751" s="402"/>
      <c r="V8751" s="402"/>
      <c r="AG8751" s="402"/>
      <c r="AH8751" s="402"/>
      <c r="AI8751" s="402"/>
      <c r="AJ8751" s="402"/>
    </row>
    <row r="8752" spans="10:36" hidden="1" x14ac:dyDescent="0.2">
      <c r="J8752" s="555" t="s">
        <v>987</v>
      </c>
      <c r="T8752" s="402"/>
      <c r="U8752" s="402"/>
      <c r="V8752" s="402"/>
      <c r="AG8752" s="402"/>
      <c r="AH8752" s="402"/>
      <c r="AI8752" s="402"/>
      <c r="AJ8752" s="402"/>
    </row>
    <row r="8753" spans="10:36" hidden="1" x14ac:dyDescent="0.2">
      <c r="J8753" s="555" t="s">
        <v>987</v>
      </c>
      <c r="T8753" s="402"/>
      <c r="U8753" s="402"/>
      <c r="V8753" s="402"/>
      <c r="AG8753" s="402"/>
      <c r="AH8753" s="402"/>
      <c r="AI8753" s="402"/>
      <c r="AJ8753" s="402"/>
    </row>
    <row r="8754" spans="10:36" hidden="1" x14ac:dyDescent="0.2">
      <c r="J8754" s="555" t="s">
        <v>987</v>
      </c>
      <c r="T8754" s="402"/>
      <c r="U8754" s="402"/>
      <c r="V8754" s="402"/>
      <c r="AG8754" s="402"/>
      <c r="AH8754" s="402"/>
      <c r="AI8754" s="402"/>
      <c r="AJ8754" s="402"/>
    </row>
    <row r="8755" spans="10:36" hidden="1" x14ac:dyDescent="0.2">
      <c r="J8755" s="555" t="s">
        <v>987</v>
      </c>
      <c r="T8755" s="402"/>
      <c r="U8755" s="402"/>
      <c r="V8755" s="402"/>
      <c r="AG8755" s="402"/>
      <c r="AH8755" s="402"/>
      <c r="AI8755" s="402"/>
      <c r="AJ8755" s="402"/>
    </row>
    <row r="8756" spans="10:36" hidden="1" x14ac:dyDescent="0.2">
      <c r="J8756" s="555" t="s">
        <v>987</v>
      </c>
      <c r="T8756" s="402"/>
      <c r="U8756" s="402"/>
      <c r="V8756" s="402"/>
      <c r="AG8756" s="402"/>
      <c r="AH8756" s="402"/>
      <c r="AI8756" s="402"/>
      <c r="AJ8756" s="402"/>
    </row>
    <row r="8757" spans="10:36" hidden="1" x14ac:dyDescent="0.2">
      <c r="J8757" s="555" t="s">
        <v>987</v>
      </c>
      <c r="T8757" s="402"/>
      <c r="U8757" s="402"/>
      <c r="V8757" s="402"/>
      <c r="AG8757" s="402"/>
      <c r="AH8757" s="402"/>
      <c r="AI8757" s="402"/>
      <c r="AJ8757" s="402"/>
    </row>
    <row r="8758" spans="10:36" hidden="1" x14ac:dyDescent="0.2">
      <c r="J8758" s="555" t="s">
        <v>987</v>
      </c>
      <c r="T8758" s="402"/>
      <c r="U8758" s="402"/>
      <c r="V8758" s="402"/>
      <c r="AG8758" s="402"/>
      <c r="AH8758" s="402"/>
      <c r="AI8758" s="402"/>
      <c r="AJ8758" s="402"/>
    </row>
    <row r="8759" spans="10:36" hidden="1" x14ac:dyDescent="0.2">
      <c r="J8759" s="555" t="s">
        <v>987</v>
      </c>
      <c r="T8759" s="402"/>
      <c r="U8759" s="402"/>
      <c r="V8759" s="402"/>
      <c r="AG8759" s="402"/>
      <c r="AH8759" s="402"/>
      <c r="AI8759" s="402"/>
      <c r="AJ8759" s="402"/>
    </row>
    <row r="8760" spans="10:36" hidden="1" x14ac:dyDescent="0.2">
      <c r="J8760" s="555" t="s">
        <v>987</v>
      </c>
      <c r="T8760" s="402"/>
      <c r="U8760" s="402"/>
      <c r="V8760" s="402"/>
      <c r="AG8760" s="402"/>
      <c r="AH8760" s="402"/>
      <c r="AI8760" s="402"/>
      <c r="AJ8760" s="402"/>
    </row>
    <row r="8761" spans="10:36" hidden="1" x14ac:dyDescent="0.2">
      <c r="J8761" s="555" t="s">
        <v>987</v>
      </c>
      <c r="T8761" s="402"/>
      <c r="U8761" s="402"/>
      <c r="V8761" s="402"/>
      <c r="AG8761" s="402"/>
      <c r="AH8761" s="402"/>
      <c r="AI8761" s="402"/>
      <c r="AJ8761" s="402"/>
    </row>
    <row r="8762" spans="10:36" hidden="1" x14ac:dyDescent="0.2">
      <c r="J8762" s="555" t="s">
        <v>987</v>
      </c>
      <c r="T8762" s="402"/>
      <c r="U8762" s="402"/>
      <c r="V8762" s="402"/>
      <c r="AG8762" s="402"/>
      <c r="AH8762" s="402"/>
      <c r="AI8762" s="402"/>
      <c r="AJ8762" s="402"/>
    </row>
    <row r="8763" spans="10:36" hidden="1" x14ac:dyDescent="0.2">
      <c r="J8763" s="555" t="s">
        <v>987</v>
      </c>
      <c r="T8763" s="402"/>
      <c r="U8763" s="402"/>
      <c r="V8763" s="402"/>
      <c r="AG8763" s="402"/>
      <c r="AH8763" s="402"/>
      <c r="AI8763" s="402"/>
      <c r="AJ8763" s="402"/>
    </row>
    <row r="8764" spans="10:36" hidden="1" x14ac:dyDescent="0.2">
      <c r="J8764" s="555" t="s">
        <v>987</v>
      </c>
      <c r="T8764" s="402"/>
      <c r="U8764" s="402"/>
      <c r="V8764" s="402"/>
      <c r="AG8764" s="402"/>
      <c r="AH8764" s="402"/>
      <c r="AI8764" s="402"/>
      <c r="AJ8764" s="402"/>
    </row>
    <row r="8765" spans="10:36" hidden="1" x14ac:dyDescent="0.2">
      <c r="J8765" s="555" t="s">
        <v>987</v>
      </c>
      <c r="T8765" s="402"/>
      <c r="U8765" s="402"/>
      <c r="V8765" s="402"/>
      <c r="AG8765" s="402"/>
      <c r="AH8765" s="402"/>
      <c r="AI8765" s="402"/>
      <c r="AJ8765" s="402"/>
    </row>
    <row r="8766" spans="10:36" hidden="1" x14ac:dyDescent="0.2">
      <c r="J8766" s="555" t="s">
        <v>987</v>
      </c>
      <c r="T8766" s="402"/>
      <c r="U8766" s="402"/>
      <c r="V8766" s="402"/>
      <c r="AG8766" s="402"/>
      <c r="AH8766" s="402"/>
      <c r="AI8766" s="402"/>
      <c r="AJ8766" s="402"/>
    </row>
    <row r="8767" spans="10:36" hidden="1" x14ac:dyDescent="0.2">
      <c r="J8767" s="555" t="s">
        <v>987</v>
      </c>
      <c r="T8767" s="402"/>
      <c r="U8767" s="402"/>
      <c r="V8767" s="402"/>
      <c r="AG8767" s="402"/>
      <c r="AH8767" s="402"/>
      <c r="AI8767" s="402"/>
      <c r="AJ8767" s="402"/>
    </row>
    <row r="8768" spans="10:36" hidden="1" x14ac:dyDescent="0.2">
      <c r="J8768" s="555" t="s">
        <v>987</v>
      </c>
      <c r="T8768" s="402"/>
      <c r="U8768" s="402"/>
      <c r="V8768" s="402"/>
      <c r="AG8768" s="402"/>
      <c r="AH8768" s="402"/>
      <c r="AI8768" s="402"/>
      <c r="AJ8768" s="402"/>
    </row>
    <row r="8769" spans="10:36" hidden="1" x14ac:dyDescent="0.2">
      <c r="J8769" s="555" t="s">
        <v>987</v>
      </c>
      <c r="T8769" s="402"/>
      <c r="U8769" s="402"/>
      <c r="V8769" s="402"/>
      <c r="AG8769" s="402"/>
      <c r="AH8769" s="402"/>
      <c r="AI8769" s="402"/>
      <c r="AJ8769" s="402"/>
    </row>
    <row r="8770" spans="10:36" hidden="1" x14ac:dyDescent="0.2">
      <c r="J8770" s="555" t="s">
        <v>987</v>
      </c>
      <c r="T8770" s="402"/>
      <c r="U8770" s="402"/>
      <c r="V8770" s="402"/>
      <c r="AG8770" s="402"/>
      <c r="AH8770" s="402"/>
      <c r="AI8770" s="402"/>
      <c r="AJ8770" s="402"/>
    </row>
    <row r="8771" spans="10:36" hidden="1" x14ac:dyDescent="0.2">
      <c r="J8771" s="555" t="s">
        <v>987</v>
      </c>
      <c r="T8771" s="402"/>
      <c r="U8771" s="402"/>
      <c r="V8771" s="402"/>
      <c r="AG8771" s="402"/>
      <c r="AH8771" s="402"/>
      <c r="AI8771" s="402"/>
      <c r="AJ8771" s="402"/>
    </row>
    <row r="8772" spans="10:36" hidden="1" x14ac:dyDescent="0.2">
      <c r="J8772" s="555" t="s">
        <v>987</v>
      </c>
      <c r="T8772" s="402"/>
      <c r="U8772" s="402"/>
      <c r="V8772" s="402"/>
      <c r="AG8772" s="402"/>
      <c r="AH8772" s="402"/>
      <c r="AI8772" s="402"/>
      <c r="AJ8772" s="402"/>
    </row>
    <row r="8773" spans="10:36" hidden="1" x14ac:dyDescent="0.2">
      <c r="J8773" s="555" t="s">
        <v>987</v>
      </c>
      <c r="T8773" s="402"/>
      <c r="U8773" s="402"/>
      <c r="V8773" s="402"/>
      <c r="AG8773" s="402"/>
      <c r="AH8773" s="402"/>
      <c r="AI8773" s="402"/>
      <c r="AJ8773" s="402"/>
    </row>
    <row r="8774" spans="10:36" hidden="1" x14ac:dyDescent="0.2">
      <c r="J8774" s="555" t="s">
        <v>987</v>
      </c>
      <c r="T8774" s="402"/>
      <c r="U8774" s="402"/>
      <c r="V8774" s="402"/>
      <c r="AG8774" s="402"/>
      <c r="AH8774" s="402"/>
      <c r="AI8774" s="402"/>
      <c r="AJ8774" s="402"/>
    </row>
    <row r="8775" spans="10:36" hidden="1" x14ac:dyDescent="0.2">
      <c r="J8775" s="555" t="s">
        <v>987</v>
      </c>
      <c r="T8775" s="402"/>
      <c r="U8775" s="402"/>
      <c r="V8775" s="402"/>
      <c r="AG8775" s="402"/>
      <c r="AH8775" s="402"/>
      <c r="AI8775" s="402"/>
      <c r="AJ8775" s="402"/>
    </row>
    <row r="8776" spans="10:36" hidden="1" x14ac:dyDescent="0.2">
      <c r="J8776" s="555" t="s">
        <v>987</v>
      </c>
      <c r="T8776" s="402"/>
      <c r="U8776" s="402"/>
      <c r="V8776" s="402"/>
      <c r="AG8776" s="402"/>
      <c r="AH8776" s="402"/>
      <c r="AI8776" s="402"/>
      <c r="AJ8776" s="402"/>
    </row>
    <row r="8777" spans="10:36" hidden="1" x14ac:dyDescent="0.2">
      <c r="J8777" s="555" t="s">
        <v>987</v>
      </c>
      <c r="T8777" s="402"/>
      <c r="U8777" s="402"/>
      <c r="V8777" s="402"/>
      <c r="AG8777" s="402"/>
      <c r="AH8777" s="402"/>
      <c r="AI8777" s="402"/>
      <c r="AJ8777" s="402"/>
    </row>
    <row r="8778" spans="10:36" hidden="1" x14ac:dyDescent="0.2">
      <c r="J8778" s="555" t="s">
        <v>987</v>
      </c>
      <c r="T8778" s="402"/>
      <c r="U8778" s="402"/>
      <c r="V8778" s="402"/>
      <c r="AG8778" s="402"/>
      <c r="AH8778" s="402"/>
      <c r="AI8778" s="402"/>
      <c r="AJ8778" s="402"/>
    </row>
    <row r="8779" spans="10:36" hidden="1" x14ac:dyDescent="0.2">
      <c r="J8779" s="555" t="s">
        <v>987</v>
      </c>
      <c r="T8779" s="402"/>
      <c r="U8779" s="402"/>
      <c r="V8779" s="402"/>
      <c r="AG8779" s="402"/>
      <c r="AH8779" s="402"/>
      <c r="AI8779" s="402"/>
      <c r="AJ8779" s="402"/>
    </row>
    <row r="8780" spans="10:36" hidden="1" x14ac:dyDescent="0.2">
      <c r="J8780" s="555" t="s">
        <v>987</v>
      </c>
      <c r="T8780" s="402"/>
      <c r="U8780" s="402"/>
      <c r="V8780" s="402"/>
      <c r="AG8780" s="402"/>
      <c r="AH8780" s="402"/>
      <c r="AI8780" s="402"/>
      <c r="AJ8780" s="402"/>
    </row>
    <row r="8781" spans="10:36" hidden="1" x14ac:dyDescent="0.2">
      <c r="J8781" s="555" t="s">
        <v>987</v>
      </c>
      <c r="T8781" s="402"/>
      <c r="U8781" s="402"/>
      <c r="V8781" s="402"/>
      <c r="AG8781" s="402"/>
      <c r="AH8781" s="402"/>
      <c r="AI8781" s="402"/>
      <c r="AJ8781" s="402"/>
    </row>
    <row r="8782" spans="10:36" hidden="1" x14ac:dyDescent="0.2">
      <c r="J8782" s="555" t="s">
        <v>987</v>
      </c>
      <c r="T8782" s="402"/>
      <c r="U8782" s="402"/>
      <c r="V8782" s="402"/>
      <c r="AG8782" s="402"/>
      <c r="AH8782" s="402"/>
      <c r="AI8782" s="402"/>
      <c r="AJ8782" s="402"/>
    </row>
    <row r="8783" spans="10:36" hidden="1" x14ac:dyDescent="0.2">
      <c r="J8783" s="555" t="s">
        <v>987</v>
      </c>
      <c r="T8783" s="402"/>
      <c r="U8783" s="402"/>
      <c r="V8783" s="402"/>
      <c r="AG8783" s="402"/>
      <c r="AH8783" s="402"/>
      <c r="AI8783" s="402"/>
      <c r="AJ8783" s="402"/>
    </row>
    <row r="8784" spans="10:36" hidden="1" x14ac:dyDescent="0.2">
      <c r="J8784" s="555" t="s">
        <v>987</v>
      </c>
      <c r="T8784" s="402"/>
      <c r="U8784" s="402"/>
      <c r="V8784" s="402"/>
      <c r="AG8784" s="402"/>
      <c r="AH8784" s="402"/>
      <c r="AI8784" s="402"/>
      <c r="AJ8784" s="402"/>
    </row>
    <row r="8785" spans="10:36" hidden="1" x14ac:dyDescent="0.2">
      <c r="J8785" s="555" t="s">
        <v>987</v>
      </c>
      <c r="T8785" s="402"/>
      <c r="U8785" s="402"/>
      <c r="V8785" s="402"/>
      <c r="AG8785" s="402"/>
      <c r="AH8785" s="402"/>
      <c r="AI8785" s="402"/>
      <c r="AJ8785" s="402"/>
    </row>
    <row r="8786" spans="10:36" hidden="1" x14ac:dyDescent="0.2">
      <c r="J8786" s="555" t="s">
        <v>987</v>
      </c>
      <c r="T8786" s="402"/>
      <c r="U8786" s="402"/>
      <c r="V8786" s="402"/>
      <c r="AG8786" s="402"/>
      <c r="AH8786" s="402"/>
      <c r="AI8786" s="402"/>
      <c r="AJ8786" s="402"/>
    </row>
    <row r="8787" spans="10:36" hidden="1" x14ac:dyDescent="0.2">
      <c r="J8787" s="555" t="s">
        <v>987</v>
      </c>
      <c r="T8787" s="402"/>
      <c r="U8787" s="402"/>
      <c r="V8787" s="402"/>
      <c r="AG8787" s="402"/>
      <c r="AH8787" s="402"/>
      <c r="AI8787" s="402"/>
      <c r="AJ8787" s="402"/>
    </row>
    <row r="8788" spans="10:36" hidden="1" x14ac:dyDescent="0.2">
      <c r="J8788" s="555" t="s">
        <v>987</v>
      </c>
      <c r="T8788" s="402"/>
      <c r="U8788" s="402"/>
      <c r="V8788" s="402"/>
      <c r="AG8788" s="402"/>
      <c r="AH8788" s="402"/>
      <c r="AI8788" s="402"/>
      <c r="AJ8788" s="402"/>
    </row>
    <row r="8789" spans="10:36" hidden="1" x14ac:dyDescent="0.2">
      <c r="J8789" s="555" t="s">
        <v>987</v>
      </c>
      <c r="T8789" s="402"/>
      <c r="U8789" s="402"/>
      <c r="V8789" s="402"/>
      <c r="AG8789" s="402"/>
      <c r="AH8789" s="402"/>
      <c r="AI8789" s="402"/>
      <c r="AJ8789" s="402"/>
    </row>
    <row r="8790" spans="10:36" hidden="1" x14ac:dyDescent="0.2">
      <c r="J8790" s="555" t="s">
        <v>987</v>
      </c>
      <c r="T8790" s="402"/>
      <c r="U8790" s="402"/>
      <c r="V8790" s="402"/>
      <c r="AG8790" s="402"/>
      <c r="AH8790" s="402"/>
      <c r="AI8790" s="402"/>
      <c r="AJ8790" s="402"/>
    </row>
    <row r="8791" spans="10:36" hidden="1" x14ac:dyDescent="0.2">
      <c r="J8791" s="555" t="s">
        <v>987</v>
      </c>
      <c r="T8791" s="402"/>
      <c r="U8791" s="402"/>
      <c r="V8791" s="402"/>
      <c r="AG8791" s="402"/>
      <c r="AH8791" s="402"/>
      <c r="AI8791" s="402"/>
      <c r="AJ8791" s="402"/>
    </row>
    <row r="8792" spans="10:36" hidden="1" x14ac:dyDescent="0.2">
      <c r="J8792" s="555" t="s">
        <v>987</v>
      </c>
      <c r="T8792" s="402"/>
      <c r="U8792" s="402"/>
      <c r="V8792" s="402"/>
      <c r="AG8792" s="402"/>
      <c r="AH8792" s="402"/>
      <c r="AI8792" s="402"/>
      <c r="AJ8792" s="402"/>
    </row>
    <row r="8793" spans="10:36" hidden="1" x14ac:dyDescent="0.2">
      <c r="J8793" s="555" t="s">
        <v>987</v>
      </c>
      <c r="T8793" s="402"/>
      <c r="U8793" s="402"/>
      <c r="V8793" s="402"/>
      <c r="AG8793" s="402"/>
      <c r="AH8793" s="402"/>
      <c r="AI8793" s="402"/>
      <c r="AJ8793" s="402"/>
    </row>
    <row r="8794" spans="10:36" hidden="1" x14ac:dyDescent="0.2">
      <c r="J8794" s="555" t="s">
        <v>987</v>
      </c>
      <c r="T8794" s="402"/>
      <c r="U8794" s="402"/>
      <c r="V8794" s="402"/>
      <c r="AG8794" s="402"/>
      <c r="AH8794" s="402"/>
      <c r="AI8794" s="402"/>
      <c r="AJ8794" s="402"/>
    </row>
    <row r="8795" spans="10:36" hidden="1" x14ac:dyDescent="0.2">
      <c r="J8795" s="555" t="s">
        <v>987</v>
      </c>
      <c r="T8795" s="402"/>
      <c r="U8795" s="402"/>
      <c r="V8795" s="402"/>
      <c r="AG8795" s="402"/>
      <c r="AH8795" s="402"/>
      <c r="AI8795" s="402"/>
      <c r="AJ8795" s="402"/>
    </row>
    <row r="8796" spans="10:36" hidden="1" x14ac:dyDescent="0.2">
      <c r="J8796" s="555" t="s">
        <v>987</v>
      </c>
      <c r="T8796" s="402"/>
      <c r="U8796" s="402"/>
      <c r="V8796" s="402"/>
      <c r="AG8796" s="402"/>
      <c r="AH8796" s="402"/>
      <c r="AI8796" s="402"/>
      <c r="AJ8796" s="402"/>
    </row>
    <row r="8797" spans="10:36" hidden="1" x14ac:dyDescent="0.2">
      <c r="J8797" s="555" t="s">
        <v>987</v>
      </c>
      <c r="T8797" s="402"/>
      <c r="U8797" s="402"/>
      <c r="V8797" s="402"/>
      <c r="AG8797" s="402"/>
      <c r="AH8797" s="402"/>
      <c r="AI8797" s="402"/>
      <c r="AJ8797" s="402"/>
    </row>
    <row r="8798" spans="10:36" hidden="1" x14ac:dyDescent="0.2">
      <c r="J8798" s="555" t="s">
        <v>987</v>
      </c>
      <c r="T8798" s="402"/>
      <c r="U8798" s="402"/>
      <c r="V8798" s="402"/>
      <c r="AG8798" s="402"/>
      <c r="AH8798" s="402"/>
      <c r="AI8798" s="402"/>
      <c r="AJ8798" s="402"/>
    </row>
    <row r="8799" spans="10:36" hidden="1" x14ac:dyDescent="0.2">
      <c r="J8799" s="555" t="s">
        <v>987</v>
      </c>
      <c r="T8799" s="402"/>
      <c r="U8799" s="402"/>
      <c r="V8799" s="402"/>
      <c r="AG8799" s="402"/>
      <c r="AH8799" s="402"/>
      <c r="AI8799" s="402"/>
      <c r="AJ8799" s="402"/>
    </row>
    <row r="8800" spans="10:36" hidden="1" x14ac:dyDescent="0.2">
      <c r="J8800" s="555" t="s">
        <v>987</v>
      </c>
      <c r="T8800" s="402"/>
      <c r="U8800" s="402"/>
      <c r="V8800" s="402"/>
      <c r="AG8800" s="402"/>
      <c r="AH8800" s="402"/>
      <c r="AI8800" s="402"/>
      <c r="AJ8800" s="402"/>
    </row>
    <row r="8801" spans="10:36" hidden="1" x14ac:dyDescent="0.2">
      <c r="J8801" s="555" t="s">
        <v>987</v>
      </c>
      <c r="T8801" s="402"/>
      <c r="U8801" s="402"/>
      <c r="V8801" s="402"/>
      <c r="AG8801" s="402"/>
      <c r="AH8801" s="402"/>
      <c r="AI8801" s="402"/>
      <c r="AJ8801" s="402"/>
    </row>
    <row r="8802" spans="10:36" hidden="1" x14ac:dyDescent="0.2">
      <c r="J8802" s="555" t="s">
        <v>987</v>
      </c>
      <c r="T8802" s="402"/>
      <c r="U8802" s="402"/>
      <c r="V8802" s="402"/>
      <c r="AG8802" s="402"/>
      <c r="AH8802" s="402"/>
      <c r="AI8802" s="402"/>
      <c r="AJ8802" s="402"/>
    </row>
    <row r="8803" spans="10:36" hidden="1" x14ac:dyDescent="0.2">
      <c r="J8803" s="555" t="s">
        <v>987</v>
      </c>
      <c r="T8803" s="402"/>
      <c r="U8803" s="402"/>
      <c r="V8803" s="402"/>
      <c r="AG8803" s="402"/>
      <c r="AH8803" s="402"/>
      <c r="AI8803" s="402"/>
      <c r="AJ8803" s="402"/>
    </row>
    <row r="8804" spans="10:36" hidden="1" x14ac:dyDescent="0.2">
      <c r="J8804" s="555" t="s">
        <v>987</v>
      </c>
      <c r="T8804" s="402"/>
      <c r="U8804" s="402"/>
      <c r="V8804" s="402"/>
      <c r="AG8804" s="402"/>
      <c r="AH8804" s="402"/>
      <c r="AI8804" s="402"/>
      <c r="AJ8804" s="402"/>
    </row>
    <row r="8805" spans="10:36" hidden="1" x14ac:dyDescent="0.2">
      <c r="J8805" s="555" t="s">
        <v>987</v>
      </c>
      <c r="T8805" s="402"/>
      <c r="U8805" s="402"/>
      <c r="V8805" s="402"/>
      <c r="AG8805" s="402"/>
      <c r="AH8805" s="402"/>
      <c r="AI8805" s="402"/>
      <c r="AJ8805" s="402"/>
    </row>
    <row r="8806" spans="10:36" hidden="1" x14ac:dyDescent="0.2">
      <c r="J8806" s="555" t="s">
        <v>987</v>
      </c>
      <c r="T8806" s="402"/>
      <c r="U8806" s="402"/>
      <c r="V8806" s="402"/>
      <c r="AG8806" s="402"/>
      <c r="AH8806" s="402"/>
      <c r="AI8806" s="402"/>
      <c r="AJ8806" s="402"/>
    </row>
    <row r="8807" spans="10:36" hidden="1" x14ac:dyDescent="0.2">
      <c r="J8807" s="555" t="s">
        <v>987</v>
      </c>
      <c r="T8807" s="402"/>
      <c r="U8807" s="402"/>
      <c r="V8807" s="402"/>
      <c r="AG8807" s="402"/>
      <c r="AH8807" s="402"/>
      <c r="AI8807" s="402"/>
      <c r="AJ8807" s="402"/>
    </row>
    <row r="8808" spans="10:36" hidden="1" x14ac:dyDescent="0.2">
      <c r="J8808" s="555" t="s">
        <v>987</v>
      </c>
      <c r="T8808" s="402"/>
      <c r="U8808" s="402"/>
      <c r="V8808" s="402"/>
      <c r="AG8808" s="402"/>
      <c r="AH8808" s="402"/>
      <c r="AI8808" s="402"/>
      <c r="AJ8808" s="402"/>
    </row>
    <row r="8809" spans="10:36" hidden="1" x14ac:dyDescent="0.2">
      <c r="J8809" s="555" t="s">
        <v>987</v>
      </c>
      <c r="T8809" s="402"/>
      <c r="U8809" s="402"/>
      <c r="V8809" s="402"/>
      <c r="AG8809" s="402"/>
      <c r="AH8809" s="402"/>
      <c r="AI8809" s="402"/>
      <c r="AJ8809" s="402"/>
    </row>
    <row r="8810" spans="10:36" hidden="1" x14ac:dyDescent="0.2">
      <c r="J8810" s="555" t="s">
        <v>987</v>
      </c>
      <c r="T8810" s="402"/>
      <c r="U8810" s="402"/>
      <c r="V8810" s="402"/>
      <c r="AG8810" s="402"/>
      <c r="AH8810" s="402"/>
      <c r="AI8810" s="402"/>
      <c r="AJ8810" s="402"/>
    </row>
    <row r="8811" spans="10:36" hidden="1" x14ac:dyDescent="0.2">
      <c r="J8811" s="555" t="s">
        <v>987</v>
      </c>
      <c r="T8811" s="402"/>
      <c r="U8811" s="402"/>
      <c r="V8811" s="402"/>
      <c r="AG8811" s="402"/>
      <c r="AH8811" s="402"/>
      <c r="AI8811" s="402"/>
      <c r="AJ8811" s="402"/>
    </row>
    <row r="8812" spans="10:36" hidden="1" x14ac:dyDescent="0.2">
      <c r="J8812" s="555" t="s">
        <v>987</v>
      </c>
      <c r="T8812" s="402"/>
      <c r="U8812" s="402"/>
      <c r="V8812" s="402"/>
      <c r="AG8812" s="402"/>
      <c r="AH8812" s="402"/>
      <c r="AI8812" s="402"/>
      <c r="AJ8812" s="402"/>
    </row>
    <row r="8813" spans="10:36" hidden="1" x14ac:dyDescent="0.2">
      <c r="J8813" s="555" t="s">
        <v>987</v>
      </c>
      <c r="T8813" s="402"/>
      <c r="U8813" s="402"/>
      <c r="V8813" s="402"/>
      <c r="AG8813" s="402"/>
      <c r="AH8813" s="402"/>
      <c r="AI8813" s="402"/>
      <c r="AJ8813" s="402"/>
    </row>
    <row r="8814" spans="10:36" hidden="1" x14ac:dyDescent="0.2">
      <c r="J8814" s="555" t="s">
        <v>987</v>
      </c>
      <c r="T8814" s="402"/>
      <c r="U8814" s="402"/>
      <c r="V8814" s="402"/>
      <c r="AG8814" s="402"/>
      <c r="AH8814" s="402"/>
      <c r="AI8814" s="402"/>
      <c r="AJ8814" s="402"/>
    </row>
    <row r="8815" spans="10:36" hidden="1" x14ac:dyDescent="0.2">
      <c r="J8815" s="555" t="s">
        <v>987</v>
      </c>
      <c r="T8815" s="402"/>
      <c r="U8815" s="402"/>
      <c r="V8815" s="402"/>
      <c r="AG8815" s="402"/>
      <c r="AH8815" s="402"/>
      <c r="AI8815" s="402"/>
      <c r="AJ8815" s="402"/>
    </row>
    <row r="8816" spans="10:36" hidden="1" x14ac:dyDescent="0.2">
      <c r="J8816" s="555" t="s">
        <v>987</v>
      </c>
      <c r="T8816" s="402"/>
      <c r="U8816" s="402"/>
      <c r="V8816" s="402"/>
      <c r="AG8816" s="402"/>
      <c r="AH8816" s="402"/>
      <c r="AI8816" s="402"/>
      <c r="AJ8816" s="402"/>
    </row>
    <row r="8817" spans="10:36" hidden="1" x14ac:dyDescent="0.2">
      <c r="J8817" s="555" t="s">
        <v>987</v>
      </c>
      <c r="T8817" s="402"/>
      <c r="U8817" s="402"/>
      <c r="V8817" s="402"/>
      <c r="AG8817" s="402"/>
      <c r="AH8817" s="402"/>
      <c r="AI8817" s="402"/>
      <c r="AJ8817" s="402"/>
    </row>
    <row r="8818" spans="10:36" hidden="1" x14ac:dyDescent="0.2">
      <c r="J8818" s="555" t="s">
        <v>987</v>
      </c>
      <c r="T8818" s="402"/>
      <c r="U8818" s="402"/>
      <c r="V8818" s="402"/>
      <c r="AG8818" s="402"/>
      <c r="AH8818" s="402"/>
      <c r="AI8818" s="402"/>
      <c r="AJ8818" s="402"/>
    </row>
    <row r="8819" spans="10:36" hidden="1" x14ac:dyDescent="0.2">
      <c r="J8819" s="555" t="s">
        <v>987</v>
      </c>
      <c r="T8819" s="402"/>
      <c r="U8819" s="402"/>
      <c r="V8819" s="402"/>
      <c r="AG8819" s="402"/>
      <c r="AH8819" s="402"/>
      <c r="AI8819" s="402"/>
      <c r="AJ8819" s="402"/>
    </row>
    <row r="8820" spans="10:36" hidden="1" x14ac:dyDescent="0.2">
      <c r="J8820" s="555" t="s">
        <v>987</v>
      </c>
      <c r="T8820" s="402"/>
      <c r="U8820" s="402"/>
      <c r="V8820" s="402"/>
      <c r="AG8820" s="402"/>
      <c r="AH8820" s="402"/>
      <c r="AI8820" s="402"/>
      <c r="AJ8820" s="402"/>
    </row>
    <row r="8821" spans="10:36" hidden="1" x14ac:dyDescent="0.2">
      <c r="J8821" s="555" t="s">
        <v>987</v>
      </c>
      <c r="T8821" s="402"/>
      <c r="U8821" s="402"/>
      <c r="V8821" s="402"/>
      <c r="AG8821" s="402"/>
      <c r="AH8821" s="402"/>
      <c r="AI8821" s="402"/>
      <c r="AJ8821" s="402"/>
    </row>
    <row r="8822" spans="10:36" hidden="1" x14ac:dyDescent="0.2">
      <c r="J8822" s="555" t="s">
        <v>987</v>
      </c>
      <c r="T8822" s="402"/>
      <c r="U8822" s="402"/>
      <c r="V8822" s="402"/>
      <c r="AG8822" s="402"/>
      <c r="AH8822" s="402"/>
      <c r="AI8822" s="402"/>
      <c r="AJ8822" s="402"/>
    </row>
    <row r="8823" spans="10:36" hidden="1" x14ac:dyDescent="0.2">
      <c r="J8823" s="555" t="s">
        <v>987</v>
      </c>
      <c r="T8823" s="402"/>
      <c r="U8823" s="402"/>
      <c r="V8823" s="402"/>
      <c r="AG8823" s="402"/>
      <c r="AH8823" s="402"/>
      <c r="AI8823" s="402"/>
      <c r="AJ8823" s="402"/>
    </row>
    <row r="8824" spans="10:36" hidden="1" x14ac:dyDescent="0.2">
      <c r="J8824" s="555" t="s">
        <v>987</v>
      </c>
      <c r="T8824" s="402"/>
      <c r="U8824" s="402"/>
      <c r="V8824" s="402"/>
      <c r="AG8824" s="402"/>
      <c r="AH8824" s="402"/>
      <c r="AI8824" s="402"/>
      <c r="AJ8824" s="402"/>
    </row>
    <row r="8825" spans="10:36" hidden="1" x14ac:dyDescent="0.2">
      <c r="J8825" s="555" t="s">
        <v>987</v>
      </c>
      <c r="T8825" s="402"/>
      <c r="U8825" s="402"/>
      <c r="V8825" s="402"/>
      <c r="AG8825" s="402"/>
      <c r="AH8825" s="402"/>
      <c r="AI8825" s="402"/>
      <c r="AJ8825" s="402"/>
    </row>
    <row r="8826" spans="10:36" hidden="1" x14ac:dyDescent="0.2">
      <c r="J8826" s="555" t="s">
        <v>987</v>
      </c>
      <c r="T8826" s="402"/>
      <c r="U8826" s="402"/>
      <c r="V8826" s="402"/>
      <c r="AG8826" s="402"/>
      <c r="AH8826" s="402"/>
      <c r="AI8826" s="402"/>
      <c r="AJ8826" s="402"/>
    </row>
    <row r="8827" spans="10:36" hidden="1" x14ac:dyDescent="0.2">
      <c r="J8827" s="555" t="s">
        <v>987</v>
      </c>
      <c r="T8827" s="402"/>
      <c r="U8827" s="402"/>
      <c r="V8827" s="402"/>
      <c r="AG8827" s="402"/>
      <c r="AH8827" s="402"/>
      <c r="AI8827" s="402"/>
      <c r="AJ8827" s="402"/>
    </row>
    <row r="8828" spans="10:36" hidden="1" x14ac:dyDescent="0.2">
      <c r="J8828" s="555" t="s">
        <v>987</v>
      </c>
      <c r="T8828" s="402"/>
      <c r="U8828" s="402"/>
      <c r="V8828" s="402"/>
      <c r="AG8828" s="402"/>
      <c r="AH8828" s="402"/>
      <c r="AI8828" s="402"/>
      <c r="AJ8828" s="402"/>
    </row>
    <row r="8829" spans="10:36" hidden="1" x14ac:dyDescent="0.2">
      <c r="J8829" s="555" t="s">
        <v>987</v>
      </c>
      <c r="T8829" s="402"/>
      <c r="U8829" s="402"/>
      <c r="V8829" s="402"/>
      <c r="AG8829" s="402"/>
      <c r="AH8829" s="402"/>
      <c r="AI8829" s="402"/>
      <c r="AJ8829" s="402"/>
    </row>
    <row r="8830" spans="10:36" hidden="1" x14ac:dyDescent="0.2">
      <c r="J8830" s="555" t="s">
        <v>987</v>
      </c>
      <c r="T8830" s="402"/>
      <c r="U8830" s="402"/>
      <c r="V8830" s="402"/>
      <c r="AG8830" s="402"/>
      <c r="AH8830" s="402"/>
      <c r="AI8830" s="402"/>
      <c r="AJ8830" s="402"/>
    </row>
    <row r="8831" spans="10:36" hidden="1" x14ac:dyDescent="0.2">
      <c r="J8831" s="555" t="s">
        <v>987</v>
      </c>
      <c r="T8831" s="402"/>
      <c r="U8831" s="402"/>
      <c r="V8831" s="402"/>
      <c r="AG8831" s="402"/>
      <c r="AH8831" s="402"/>
      <c r="AI8831" s="402"/>
      <c r="AJ8831" s="402"/>
    </row>
    <row r="8832" spans="10:36" hidden="1" x14ac:dyDescent="0.2">
      <c r="J8832" s="555" t="s">
        <v>987</v>
      </c>
      <c r="T8832" s="402"/>
      <c r="U8832" s="402"/>
      <c r="V8832" s="402"/>
      <c r="AG8832" s="402"/>
      <c r="AH8832" s="402"/>
      <c r="AI8832" s="402"/>
      <c r="AJ8832" s="402"/>
    </row>
    <row r="8833" spans="10:36" hidden="1" x14ac:dyDescent="0.2">
      <c r="J8833" s="555" t="s">
        <v>987</v>
      </c>
      <c r="T8833" s="402"/>
      <c r="U8833" s="402"/>
      <c r="V8833" s="402"/>
      <c r="AG8833" s="402"/>
      <c r="AH8833" s="402"/>
      <c r="AI8833" s="402"/>
      <c r="AJ8833" s="402"/>
    </row>
    <row r="8834" spans="10:36" hidden="1" x14ac:dyDescent="0.2">
      <c r="J8834" s="555" t="s">
        <v>987</v>
      </c>
      <c r="T8834" s="402"/>
      <c r="U8834" s="402"/>
      <c r="V8834" s="402"/>
      <c r="AG8834" s="402"/>
      <c r="AH8834" s="402"/>
      <c r="AI8834" s="402"/>
      <c r="AJ8834" s="402"/>
    </row>
    <row r="8835" spans="10:36" hidden="1" x14ac:dyDescent="0.2">
      <c r="J8835" s="555" t="s">
        <v>987</v>
      </c>
      <c r="T8835" s="402"/>
      <c r="U8835" s="402"/>
      <c r="V8835" s="402"/>
      <c r="AG8835" s="402"/>
      <c r="AH8835" s="402"/>
      <c r="AI8835" s="402"/>
      <c r="AJ8835" s="402"/>
    </row>
    <row r="8836" spans="10:36" hidden="1" x14ac:dyDescent="0.2">
      <c r="J8836" s="555" t="s">
        <v>987</v>
      </c>
      <c r="T8836" s="402"/>
      <c r="U8836" s="402"/>
      <c r="V8836" s="402"/>
      <c r="AG8836" s="402"/>
      <c r="AH8836" s="402"/>
      <c r="AI8836" s="402"/>
      <c r="AJ8836" s="402"/>
    </row>
    <row r="8837" spans="10:36" hidden="1" x14ac:dyDescent="0.2">
      <c r="J8837" s="555" t="s">
        <v>987</v>
      </c>
      <c r="T8837" s="402"/>
      <c r="U8837" s="402"/>
      <c r="V8837" s="402"/>
      <c r="AG8837" s="402"/>
      <c r="AH8837" s="402"/>
      <c r="AI8837" s="402"/>
      <c r="AJ8837" s="402"/>
    </row>
    <row r="8838" spans="10:36" hidden="1" x14ac:dyDescent="0.2">
      <c r="J8838" s="555" t="s">
        <v>987</v>
      </c>
      <c r="T8838" s="402"/>
      <c r="U8838" s="402"/>
      <c r="V8838" s="402"/>
      <c r="AG8838" s="402"/>
      <c r="AH8838" s="402"/>
      <c r="AI8838" s="402"/>
      <c r="AJ8838" s="402"/>
    </row>
    <row r="8839" spans="10:36" hidden="1" x14ac:dyDescent="0.2">
      <c r="J8839" s="555" t="s">
        <v>987</v>
      </c>
      <c r="T8839" s="402"/>
      <c r="U8839" s="402"/>
      <c r="V8839" s="402"/>
      <c r="AG8839" s="402"/>
      <c r="AH8839" s="402"/>
      <c r="AI8839" s="402"/>
      <c r="AJ8839" s="402"/>
    </row>
    <row r="8840" spans="10:36" hidden="1" x14ac:dyDescent="0.2">
      <c r="J8840" s="555" t="s">
        <v>987</v>
      </c>
      <c r="T8840" s="402"/>
      <c r="U8840" s="402"/>
      <c r="V8840" s="402"/>
      <c r="AG8840" s="402"/>
      <c r="AH8840" s="402"/>
      <c r="AI8840" s="402"/>
      <c r="AJ8840" s="402"/>
    </row>
    <row r="8841" spans="10:36" hidden="1" x14ac:dyDescent="0.2">
      <c r="J8841" s="555" t="s">
        <v>987</v>
      </c>
      <c r="T8841" s="402"/>
      <c r="U8841" s="402"/>
      <c r="V8841" s="402"/>
      <c r="AG8841" s="402"/>
      <c r="AH8841" s="402"/>
      <c r="AI8841" s="402"/>
      <c r="AJ8841" s="402"/>
    </row>
    <row r="8842" spans="10:36" hidden="1" x14ac:dyDescent="0.2">
      <c r="J8842" s="555" t="s">
        <v>987</v>
      </c>
      <c r="T8842" s="402"/>
      <c r="U8842" s="402"/>
      <c r="V8842" s="402"/>
      <c r="AG8842" s="402"/>
      <c r="AH8842" s="402"/>
      <c r="AI8842" s="402"/>
      <c r="AJ8842" s="402"/>
    </row>
    <row r="8843" spans="10:36" hidden="1" x14ac:dyDescent="0.2">
      <c r="J8843" s="555" t="s">
        <v>987</v>
      </c>
      <c r="T8843" s="402"/>
      <c r="U8843" s="402"/>
      <c r="V8843" s="402"/>
      <c r="AG8843" s="402"/>
      <c r="AH8843" s="402"/>
      <c r="AI8843" s="402"/>
      <c r="AJ8843" s="402"/>
    </row>
    <row r="8844" spans="10:36" hidden="1" x14ac:dyDescent="0.2">
      <c r="J8844" s="555" t="s">
        <v>987</v>
      </c>
      <c r="T8844" s="402"/>
      <c r="U8844" s="402"/>
      <c r="V8844" s="402"/>
      <c r="AG8844" s="402"/>
      <c r="AH8844" s="402"/>
      <c r="AI8844" s="402"/>
      <c r="AJ8844" s="402"/>
    </row>
    <row r="8845" spans="10:36" hidden="1" x14ac:dyDescent="0.2">
      <c r="J8845" s="555" t="s">
        <v>987</v>
      </c>
      <c r="T8845" s="402"/>
      <c r="U8845" s="402"/>
      <c r="V8845" s="402"/>
      <c r="AG8845" s="402"/>
      <c r="AH8845" s="402"/>
      <c r="AI8845" s="402"/>
      <c r="AJ8845" s="402"/>
    </row>
    <row r="8846" spans="10:36" hidden="1" x14ac:dyDescent="0.2">
      <c r="J8846" s="555" t="s">
        <v>987</v>
      </c>
      <c r="T8846" s="402"/>
      <c r="U8846" s="402"/>
      <c r="V8846" s="402"/>
      <c r="AG8846" s="402"/>
      <c r="AH8846" s="402"/>
      <c r="AI8846" s="402"/>
      <c r="AJ8846" s="402"/>
    </row>
    <row r="8847" spans="10:36" hidden="1" x14ac:dyDescent="0.2">
      <c r="J8847" s="555" t="s">
        <v>987</v>
      </c>
      <c r="T8847" s="402"/>
      <c r="U8847" s="402"/>
      <c r="V8847" s="402"/>
      <c r="AG8847" s="402"/>
      <c r="AH8847" s="402"/>
      <c r="AI8847" s="402"/>
      <c r="AJ8847" s="402"/>
    </row>
    <row r="8848" spans="10:36" hidden="1" x14ac:dyDescent="0.2">
      <c r="J8848" s="555" t="s">
        <v>987</v>
      </c>
      <c r="T8848" s="402"/>
      <c r="U8848" s="402"/>
      <c r="V8848" s="402"/>
      <c r="AG8848" s="402"/>
      <c r="AH8848" s="402"/>
      <c r="AI8848" s="402"/>
      <c r="AJ8848" s="402"/>
    </row>
    <row r="8849" spans="10:36" hidden="1" x14ac:dyDescent="0.2">
      <c r="J8849" s="555" t="s">
        <v>987</v>
      </c>
      <c r="T8849" s="402"/>
      <c r="U8849" s="402"/>
      <c r="V8849" s="402"/>
      <c r="AG8849" s="402"/>
      <c r="AH8849" s="402"/>
      <c r="AI8849" s="402"/>
      <c r="AJ8849" s="402"/>
    </row>
    <row r="8850" spans="10:36" hidden="1" x14ac:dyDescent="0.2">
      <c r="J8850" s="555" t="s">
        <v>987</v>
      </c>
      <c r="T8850" s="402"/>
      <c r="U8850" s="402"/>
      <c r="V8850" s="402"/>
      <c r="AG8850" s="402"/>
      <c r="AH8850" s="402"/>
      <c r="AI8850" s="402"/>
      <c r="AJ8850" s="402"/>
    </row>
    <row r="8851" spans="10:36" hidden="1" x14ac:dyDescent="0.2">
      <c r="J8851" s="555" t="s">
        <v>987</v>
      </c>
      <c r="T8851" s="402"/>
      <c r="U8851" s="402"/>
      <c r="V8851" s="402"/>
      <c r="AG8851" s="402"/>
      <c r="AH8851" s="402"/>
      <c r="AI8851" s="402"/>
      <c r="AJ8851" s="402"/>
    </row>
    <row r="8852" spans="10:36" hidden="1" x14ac:dyDescent="0.2">
      <c r="J8852" s="555" t="s">
        <v>987</v>
      </c>
      <c r="T8852" s="402"/>
      <c r="U8852" s="402"/>
      <c r="V8852" s="402"/>
      <c r="AG8852" s="402"/>
      <c r="AH8852" s="402"/>
      <c r="AI8852" s="402"/>
      <c r="AJ8852" s="402"/>
    </row>
    <row r="8853" spans="10:36" hidden="1" x14ac:dyDescent="0.2">
      <c r="J8853" s="555" t="s">
        <v>987</v>
      </c>
      <c r="T8853" s="402"/>
      <c r="U8853" s="402"/>
      <c r="V8853" s="402"/>
      <c r="AG8853" s="402"/>
      <c r="AH8853" s="402"/>
      <c r="AI8853" s="402"/>
      <c r="AJ8853" s="402"/>
    </row>
    <row r="8854" spans="10:36" hidden="1" x14ac:dyDescent="0.2">
      <c r="J8854" s="555" t="s">
        <v>987</v>
      </c>
      <c r="T8854" s="402"/>
      <c r="U8854" s="402"/>
      <c r="V8854" s="402"/>
      <c r="AG8854" s="402"/>
      <c r="AH8854" s="402"/>
      <c r="AI8854" s="402"/>
      <c r="AJ8854" s="402"/>
    </row>
    <row r="8855" spans="10:36" hidden="1" x14ac:dyDescent="0.2">
      <c r="J8855" s="555" t="s">
        <v>987</v>
      </c>
      <c r="T8855" s="402"/>
      <c r="U8855" s="402"/>
      <c r="V8855" s="402"/>
      <c r="AG8855" s="402"/>
      <c r="AH8855" s="402"/>
      <c r="AI8855" s="402"/>
      <c r="AJ8855" s="402"/>
    </row>
    <row r="8856" spans="10:36" hidden="1" x14ac:dyDescent="0.2">
      <c r="J8856" s="555" t="s">
        <v>987</v>
      </c>
      <c r="T8856" s="402"/>
      <c r="U8856" s="402"/>
      <c r="V8856" s="402"/>
      <c r="AG8856" s="402"/>
      <c r="AH8856" s="402"/>
      <c r="AI8856" s="402"/>
      <c r="AJ8856" s="402"/>
    </row>
    <row r="8857" spans="10:36" hidden="1" x14ac:dyDescent="0.2">
      <c r="J8857" s="555" t="s">
        <v>987</v>
      </c>
      <c r="T8857" s="402"/>
      <c r="U8857" s="402"/>
      <c r="V8857" s="402"/>
      <c r="AG8857" s="402"/>
      <c r="AH8857" s="402"/>
      <c r="AI8857" s="402"/>
      <c r="AJ8857" s="402"/>
    </row>
    <row r="8858" spans="10:36" hidden="1" x14ac:dyDescent="0.2">
      <c r="J8858" s="555" t="s">
        <v>987</v>
      </c>
      <c r="T8858" s="402"/>
      <c r="U8858" s="402"/>
      <c r="V8858" s="402"/>
      <c r="AG8858" s="402"/>
      <c r="AH8858" s="402"/>
      <c r="AI8858" s="402"/>
      <c r="AJ8858" s="402"/>
    </row>
    <row r="8859" spans="10:36" hidden="1" x14ac:dyDescent="0.2">
      <c r="J8859" s="555" t="s">
        <v>987</v>
      </c>
      <c r="T8859" s="402"/>
      <c r="U8859" s="402"/>
      <c r="V8859" s="402"/>
      <c r="AG8859" s="402"/>
      <c r="AH8859" s="402"/>
      <c r="AI8859" s="402"/>
      <c r="AJ8859" s="402"/>
    </row>
    <row r="8860" spans="10:36" hidden="1" x14ac:dyDescent="0.2">
      <c r="J8860" s="555" t="s">
        <v>987</v>
      </c>
      <c r="T8860" s="402"/>
      <c r="U8860" s="402"/>
      <c r="V8860" s="402"/>
      <c r="AG8860" s="402"/>
      <c r="AH8860" s="402"/>
      <c r="AI8860" s="402"/>
      <c r="AJ8860" s="402"/>
    </row>
    <row r="8861" spans="10:36" hidden="1" x14ac:dyDescent="0.2">
      <c r="J8861" s="555" t="s">
        <v>987</v>
      </c>
      <c r="T8861" s="402"/>
      <c r="U8861" s="402"/>
      <c r="V8861" s="402"/>
      <c r="AG8861" s="402"/>
      <c r="AH8861" s="402"/>
      <c r="AI8861" s="402"/>
      <c r="AJ8861" s="402"/>
    </row>
    <row r="8862" spans="10:36" hidden="1" x14ac:dyDescent="0.2">
      <c r="J8862" s="555" t="s">
        <v>987</v>
      </c>
      <c r="T8862" s="402"/>
      <c r="U8862" s="402"/>
      <c r="V8862" s="402"/>
      <c r="AG8862" s="402"/>
      <c r="AH8862" s="402"/>
      <c r="AI8862" s="402"/>
      <c r="AJ8862" s="402"/>
    </row>
    <row r="8863" spans="10:36" hidden="1" x14ac:dyDescent="0.2">
      <c r="J8863" s="555" t="s">
        <v>987</v>
      </c>
      <c r="T8863" s="402"/>
      <c r="U8863" s="402"/>
      <c r="V8863" s="402"/>
      <c r="AG8863" s="402"/>
      <c r="AH8863" s="402"/>
      <c r="AI8863" s="402"/>
      <c r="AJ8863" s="402"/>
    </row>
    <row r="8864" spans="10:36" hidden="1" x14ac:dyDescent="0.2">
      <c r="J8864" s="555" t="s">
        <v>987</v>
      </c>
      <c r="T8864" s="402"/>
      <c r="U8864" s="402"/>
      <c r="V8864" s="402"/>
      <c r="AG8864" s="402"/>
      <c r="AH8864" s="402"/>
      <c r="AI8864" s="402"/>
      <c r="AJ8864" s="402"/>
    </row>
    <row r="8865" spans="10:36" hidden="1" x14ac:dyDescent="0.2">
      <c r="J8865" s="555" t="s">
        <v>987</v>
      </c>
      <c r="T8865" s="402"/>
      <c r="U8865" s="402"/>
      <c r="V8865" s="402"/>
      <c r="AG8865" s="402"/>
      <c r="AH8865" s="402"/>
      <c r="AI8865" s="402"/>
      <c r="AJ8865" s="402"/>
    </row>
    <row r="8866" spans="10:36" hidden="1" x14ac:dyDescent="0.2">
      <c r="J8866" s="555" t="s">
        <v>987</v>
      </c>
      <c r="T8866" s="402"/>
      <c r="U8866" s="402"/>
      <c r="V8866" s="402"/>
      <c r="AG8866" s="402"/>
      <c r="AH8866" s="402"/>
      <c r="AI8866" s="402"/>
      <c r="AJ8866" s="402"/>
    </row>
    <row r="8867" spans="10:36" hidden="1" x14ac:dyDescent="0.2">
      <c r="J8867" s="555" t="s">
        <v>987</v>
      </c>
      <c r="T8867" s="402"/>
      <c r="U8867" s="402"/>
      <c r="V8867" s="402"/>
      <c r="AG8867" s="402"/>
      <c r="AH8867" s="402"/>
      <c r="AI8867" s="402"/>
      <c r="AJ8867" s="402"/>
    </row>
    <row r="8868" spans="10:36" hidden="1" x14ac:dyDescent="0.2">
      <c r="J8868" s="555" t="s">
        <v>987</v>
      </c>
      <c r="T8868" s="402"/>
      <c r="U8868" s="402"/>
      <c r="V8868" s="402"/>
      <c r="AG8868" s="402"/>
      <c r="AH8868" s="402"/>
      <c r="AI8868" s="402"/>
      <c r="AJ8868" s="402"/>
    </row>
    <row r="8869" spans="10:36" hidden="1" x14ac:dyDescent="0.2">
      <c r="J8869" s="555" t="s">
        <v>987</v>
      </c>
      <c r="T8869" s="402"/>
      <c r="U8869" s="402"/>
      <c r="V8869" s="402"/>
      <c r="AG8869" s="402"/>
      <c r="AH8869" s="402"/>
      <c r="AI8869" s="402"/>
      <c r="AJ8869" s="402"/>
    </row>
    <row r="8870" spans="10:36" hidden="1" x14ac:dyDescent="0.2">
      <c r="J8870" s="555" t="s">
        <v>987</v>
      </c>
      <c r="T8870" s="402"/>
      <c r="U8870" s="402"/>
      <c r="V8870" s="402"/>
      <c r="AG8870" s="402"/>
      <c r="AH8870" s="402"/>
      <c r="AI8870" s="402"/>
      <c r="AJ8870" s="402"/>
    </row>
    <row r="8871" spans="10:36" hidden="1" x14ac:dyDescent="0.2">
      <c r="J8871" s="555" t="s">
        <v>987</v>
      </c>
      <c r="T8871" s="402"/>
      <c r="U8871" s="402"/>
      <c r="V8871" s="402"/>
      <c r="AG8871" s="402"/>
      <c r="AH8871" s="402"/>
      <c r="AI8871" s="402"/>
      <c r="AJ8871" s="402"/>
    </row>
    <row r="8872" spans="10:36" hidden="1" x14ac:dyDescent="0.2">
      <c r="J8872" s="555" t="s">
        <v>987</v>
      </c>
      <c r="T8872" s="402"/>
      <c r="U8872" s="402"/>
      <c r="V8872" s="402"/>
      <c r="AG8872" s="402"/>
      <c r="AH8872" s="402"/>
      <c r="AI8872" s="402"/>
      <c r="AJ8872" s="402"/>
    </row>
    <row r="8873" spans="10:36" hidden="1" x14ac:dyDescent="0.2">
      <c r="J8873" s="555" t="s">
        <v>987</v>
      </c>
      <c r="T8873" s="402"/>
      <c r="U8873" s="402"/>
      <c r="V8873" s="402"/>
      <c r="AG8873" s="402"/>
      <c r="AH8873" s="402"/>
      <c r="AI8873" s="402"/>
      <c r="AJ8873" s="402"/>
    </row>
    <row r="8874" spans="10:36" hidden="1" x14ac:dyDescent="0.2">
      <c r="J8874" s="555" t="s">
        <v>987</v>
      </c>
      <c r="T8874" s="402"/>
      <c r="U8874" s="402"/>
      <c r="V8874" s="402"/>
      <c r="AG8874" s="402"/>
      <c r="AH8874" s="402"/>
      <c r="AI8874" s="402"/>
      <c r="AJ8874" s="402"/>
    </row>
    <row r="8875" spans="10:36" hidden="1" x14ac:dyDescent="0.2">
      <c r="J8875" s="555" t="s">
        <v>987</v>
      </c>
      <c r="T8875" s="402"/>
      <c r="U8875" s="402"/>
      <c r="V8875" s="402"/>
      <c r="AG8875" s="402"/>
      <c r="AH8875" s="402"/>
      <c r="AI8875" s="402"/>
      <c r="AJ8875" s="402"/>
    </row>
    <row r="8876" spans="10:36" hidden="1" x14ac:dyDescent="0.2">
      <c r="J8876" s="555" t="s">
        <v>987</v>
      </c>
      <c r="T8876" s="402"/>
      <c r="U8876" s="402"/>
      <c r="V8876" s="402"/>
      <c r="AG8876" s="402"/>
      <c r="AH8876" s="402"/>
      <c r="AI8876" s="402"/>
      <c r="AJ8876" s="402"/>
    </row>
    <row r="8877" spans="10:36" hidden="1" x14ac:dyDescent="0.2">
      <c r="J8877" s="555" t="s">
        <v>987</v>
      </c>
      <c r="T8877" s="402"/>
      <c r="U8877" s="402"/>
      <c r="V8877" s="402"/>
      <c r="AG8877" s="402"/>
      <c r="AH8877" s="402"/>
      <c r="AI8877" s="402"/>
      <c r="AJ8877" s="402"/>
    </row>
    <row r="8878" spans="10:36" hidden="1" x14ac:dyDescent="0.2">
      <c r="J8878" s="555" t="s">
        <v>987</v>
      </c>
      <c r="T8878" s="402"/>
      <c r="U8878" s="402"/>
      <c r="V8878" s="402"/>
      <c r="AG8878" s="402"/>
      <c r="AH8878" s="402"/>
      <c r="AI8878" s="402"/>
      <c r="AJ8878" s="402"/>
    </row>
    <row r="8879" spans="10:36" hidden="1" x14ac:dyDescent="0.2">
      <c r="J8879" s="555" t="s">
        <v>987</v>
      </c>
      <c r="T8879" s="402"/>
      <c r="U8879" s="402"/>
      <c r="V8879" s="402"/>
      <c r="AG8879" s="402"/>
      <c r="AH8879" s="402"/>
      <c r="AI8879" s="402"/>
      <c r="AJ8879" s="402"/>
    </row>
    <row r="8880" spans="10:36" hidden="1" x14ac:dyDescent="0.2">
      <c r="J8880" s="555" t="s">
        <v>987</v>
      </c>
      <c r="T8880" s="402"/>
      <c r="U8880" s="402"/>
      <c r="V8880" s="402"/>
      <c r="AG8880" s="402"/>
      <c r="AH8880" s="402"/>
      <c r="AI8880" s="402"/>
      <c r="AJ8880" s="402"/>
    </row>
    <row r="8881" spans="10:36" hidden="1" x14ac:dyDescent="0.2">
      <c r="J8881" s="555" t="s">
        <v>987</v>
      </c>
      <c r="T8881" s="402"/>
      <c r="U8881" s="402"/>
      <c r="V8881" s="402"/>
      <c r="AG8881" s="402"/>
      <c r="AH8881" s="402"/>
      <c r="AI8881" s="402"/>
      <c r="AJ8881" s="402"/>
    </row>
    <row r="8882" spans="10:36" hidden="1" x14ac:dyDescent="0.2">
      <c r="J8882" s="555" t="s">
        <v>987</v>
      </c>
      <c r="T8882" s="402"/>
      <c r="U8882" s="402"/>
      <c r="V8882" s="402"/>
      <c r="AG8882" s="402"/>
      <c r="AH8882" s="402"/>
      <c r="AI8882" s="402"/>
      <c r="AJ8882" s="402"/>
    </row>
    <row r="8883" spans="10:36" hidden="1" x14ac:dyDescent="0.2">
      <c r="J8883" s="555" t="s">
        <v>987</v>
      </c>
      <c r="T8883" s="402"/>
      <c r="U8883" s="402"/>
      <c r="V8883" s="402"/>
      <c r="AG8883" s="402"/>
      <c r="AH8883" s="402"/>
      <c r="AI8883" s="402"/>
      <c r="AJ8883" s="402"/>
    </row>
    <row r="8884" spans="10:36" hidden="1" x14ac:dyDescent="0.2">
      <c r="J8884" s="555" t="s">
        <v>987</v>
      </c>
      <c r="T8884" s="402"/>
      <c r="U8884" s="402"/>
      <c r="V8884" s="402"/>
      <c r="AG8884" s="402"/>
      <c r="AH8884" s="402"/>
      <c r="AI8884" s="402"/>
      <c r="AJ8884" s="402"/>
    </row>
    <row r="8885" spans="10:36" hidden="1" x14ac:dyDescent="0.2">
      <c r="J8885" s="555" t="s">
        <v>987</v>
      </c>
      <c r="T8885" s="402"/>
      <c r="U8885" s="402"/>
      <c r="V8885" s="402"/>
      <c r="AG8885" s="402"/>
      <c r="AH8885" s="402"/>
      <c r="AI8885" s="402"/>
      <c r="AJ8885" s="402"/>
    </row>
    <row r="8886" spans="10:36" hidden="1" x14ac:dyDescent="0.2">
      <c r="J8886" s="555" t="s">
        <v>987</v>
      </c>
      <c r="T8886" s="402"/>
      <c r="U8886" s="402"/>
      <c r="V8886" s="402"/>
      <c r="AG8886" s="402"/>
      <c r="AH8886" s="402"/>
      <c r="AI8886" s="402"/>
      <c r="AJ8886" s="402"/>
    </row>
    <row r="8887" spans="10:36" hidden="1" x14ac:dyDescent="0.2">
      <c r="J8887" s="555" t="s">
        <v>987</v>
      </c>
      <c r="T8887" s="402"/>
      <c r="U8887" s="402"/>
      <c r="V8887" s="402"/>
      <c r="AG8887" s="402"/>
      <c r="AH8887" s="402"/>
      <c r="AI8887" s="402"/>
      <c r="AJ8887" s="402"/>
    </row>
    <row r="8888" spans="10:36" hidden="1" x14ac:dyDescent="0.2">
      <c r="J8888" s="555" t="s">
        <v>987</v>
      </c>
      <c r="T8888" s="402"/>
      <c r="U8888" s="402"/>
      <c r="V8888" s="402"/>
      <c r="AG8888" s="402"/>
      <c r="AH8888" s="402"/>
      <c r="AI8888" s="402"/>
      <c r="AJ8888" s="402"/>
    </row>
    <row r="8889" spans="10:36" hidden="1" x14ac:dyDescent="0.2">
      <c r="J8889" s="555" t="s">
        <v>987</v>
      </c>
      <c r="T8889" s="402"/>
      <c r="U8889" s="402"/>
      <c r="V8889" s="402"/>
      <c r="AG8889" s="402"/>
      <c r="AH8889" s="402"/>
      <c r="AI8889" s="402"/>
      <c r="AJ8889" s="402"/>
    </row>
    <row r="8890" spans="10:36" hidden="1" x14ac:dyDescent="0.2">
      <c r="J8890" s="555" t="s">
        <v>987</v>
      </c>
      <c r="T8890" s="402"/>
      <c r="U8890" s="402"/>
      <c r="V8890" s="402"/>
      <c r="AG8890" s="402"/>
      <c r="AH8890" s="402"/>
      <c r="AI8890" s="402"/>
      <c r="AJ8890" s="402"/>
    </row>
    <row r="8891" spans="10:36" hidden="1" x14ac:dyDescent="0.2">
      <c r="J8891" s="555" t="s">
        <v>987</v>
      </c>
      <c r="T8891" s="402"/>
      <c r="U8891" s="402"/>
      <c r="V8891" s="402"/>
      <c r="AG8891" s="402"/>
      <c r="AH8891" s="402"/>
      <c r="AI8891" s="402"/>
      <c r="AJ8891" s="402"/>
    </row>
    <row r="8892" spans="10:36" hidden="1" x14ac:dyDescent="0.2">
      <c r="J8892" s="555" t="s">
        <v>987</v>
      </c>
      <c r="T8892" s="402"/>
      <c r="U8892" s="402"/>
      <c r="V8892" s="402"/>
      <c r="AG8892" s="402"/>
      <c r="AH8892" s="402"/>
      <c r="AI8892" s="402"/>
      <c r="AJ8892" s="402"/>
    </row>
    <row r="8893" spans="10:36" hidden="1" x14ac:dyDescent="0.2">
      <c r="J8893" s="555" t="s">
        <v>987</v>
      </c>
      <c r="T8893" s="402"/>
      <c r="U8893" s="402"/>
      <c r="V8893" s="402"/>
      <c r="AG8893" s="402"/>
      <c r="AH8893" s="402"/>
      <c r="AI8893" s="402"/>
      <c r="AJ8893" s="402"/>
    </row>
    <row r="8894" spans="10:36" hidden="1" x14ac:dyDescent="0.2">
      <c r="J8894" s="555" t="s">
        <v>987</v>
      </c>
      <c r="T8894" s="402"/>
      <c r="U8894" s="402"/>
      <c r="V8894" s="402"/>
      <c r="AG8894" s="402"/>
      <c r="AH8894" s="402"/>
      <c r="AI8894" s="402"/>
      <c r="AJ8894" s="402"/>
    </row>
    <row r="8895" spans="10:36" hidden="1" x14ac:dyDescent="0.2">
      <c r="J8895" s="555" t="s">
        <v>987</v>
      </c>
      <c r="T8895" s="402"/>
      <c r="U8895" s="402"/>
      <c r="V8895" s="402"/>
      <c r="AG8895" s="402"/>
      <c r="AH8895" s="402"/>
      <c r="AI8895" s="402"/>
      <c r="AJ8895" s="402"/>
    </row>
    <row r="8896" spans="10:36" hidden="1" x14ac:dyDescent="0.2">
      <c r="J8896" s="555" t="s">
        <v>987</v>
      </c>
      <c r="T8896" s="402"/>
      <c r="U8896" s="402"/>
      <c r="V8896" s="402"/>
      <c r="AG8896" s="402"/>
      <c r="AH8896" s="402"/>
      <c r="AI8896" s="402"/>
      <c r="AJ8896" s="402"/>
    </row>
    <row r="8897" spans="10:36" hidden="1" x14ac:dyDescent="0.2">
      <c r="J8897" s="555" t="s">
        <v>987</v>
      </c>
      <c r="T8897" s="402"/>
      <c r="U8897" s="402"/>
      <c r="V8897" s="402"/>
      <c r="AG8897" s="402"/>
      <c r="AH8897" s="402"/>
      <c r="AI8897" s="402"/>
      <c r="AJ8897" s="402"/>
    </row>
    <row r="8898" spans="10:36" hidden="1" x14ac:dyDescent="0.2">
      <c r="J8898" s="555" t="s">
        <v>987</v>
      </c>
      <c r="T8898" s="402"/>
      <c r="U8898" s="402"/>
      <c r="V8898" s="402"/>
      <c r="AG8898" s="402"/>
      <c r="AH8898" s="402"/>
      <c r="AI8898" s="402"/>
      <c r="AJ8898" s="402"/>
    </row>
    <row r="8899" spans="10:36" hidden="1" x14ac:dyDescent="0.2">
      <c r="J8899" s="555" t="s">
        <v>987</v>
      </c>
      <c r="T8899" s="402"/>
      <c r="U8899" s="402"/>
      <c r="V8899" s="402"/>
      <c r="AG8899" s="402"/>
      <c r="AH8899" s="402"/>
      <c r="AI8899" s="402"/>
      <c r="AJ8899" s="402"/>
    </row>
    <row r="8900" spans="10:36" hidden="1" x14ac:dyDescent="0.2">
      <c r="J8900" s="555" t="s">
        <v>987</v>
      </c>
      <c r="T8900" s="402"/>
      <c r="U8900" s="402"/>
      <c r="V8900" s="402"/>
      <c r="AG8900" s="402"/>
      <c r="AH8900" s="402"/>
      <c r="AI8900" s="402"/>
      <c r="AJ8900" s="402"/>
    </row>
    <row r="8901" spans="10:36" hidden="1" x14ac:dyDescent="0.2">
      <c r="J8901" s="555" t="s">
        <v>987</v>
      </c>
      <c r="T8901" s="402"/>
      <c r="U8901" s="402"/>
      <c r="V8901" s="402"/>
      <c r="AG8901" s="402"/>
      <c r="AH8901" s="402"/>
      <c r="AI8901" s="402"/>
      <c r="AJ8901" s="402"/>
    </row>
    <row r="8902" spans="10:36" hidden="1" x14ac:dyDescent="0.2">
      <c r="J8902" s="555" t="s">
        <v>987</v>
      </c>
      <c r="T8902" s="402"/>
      <c r="U8902" s="402"/>
      <c r="V8902" s="402"/>
      <c r="AG8902" s="402"/>
      <c r="AH8902" s="402"/>
      <c r="AI8902" s="402"/>
      <c r="AJ8902" s="402"/>
    </row>
    <row r="8903" spans="10:36" hidden="1" x14ac:dyDescent="0.2">
      <c r="J8903" s="555" t="s">
        <v>987</v>
      </c>
      <c r="T8903" s="402"/>
      <c r="U8903" s="402"/>
      <c r="V8903" s="402"/>
      <c r="AG8903" s="402"/>
      <c r="AH8903" s="402"/>
      <c r="AI8903" s="402"/>
      <c r="AJ8903" s="402"/>
    </row>
    <row r="8904" spans="10:36" hidden="1" x14ac:dyDescent="0.2">
      <c r="J8904" s="555" t="s">
        <v>987</v>
      </c>
      <c r="T8904" s="402"/>
      <c r="U8904" s="402"/>
      <c r="V8904" s="402"/>
      <c r="AG8904" s="402"/>
      <c r="AH8904" s="402"/>
      <c r="AI8904" s="402"/>
      <c r="AJ8904" s="402"/>
    </row>
    <row r="8905" spans="10:36" hidden="1" x14ac:dyDescent="0.2">
      <c r="J8905" s="555" t="s">
        <v>987</v>
      </c>
      <c r="T8905" s="402"/>
      <c r="U8905" s="402"/>
      <c r="V8905" s="402"/>
      <c r="AG8905" s="402"/>
      <c r="AH8905" s="402"/>
      <c r="AI8905" s="402"/>
      <c r="AJ8905" s="402"/>
    </row>
    <row r="8906" spans="10:36" hidden="1" x14ac:dyDescent="0.2">
      <c r="J8906" s="555" t="s">
        <v>987</v>
      </c>
      <c r="T8906" s="402"/>
      <c r="U8906" s="402"/>
      <c r="V8906" s="402"/>
      <c r="AG8906" s="402"/>
      <c r="AH8906" s="402"/>
      <c r="AI8906" s="402"/>
      <c r="AJ8906" s="402"/>
    </row>
    <row r="8907" spans="10:36" hidden="1" x14ac:dyDescent="0.2">
      <c r="J8907" s="555" t="s">
        <v>987</v>
      </c>
      <c r="T8907" s="402"/>
      <c r="U8907" s="402"/>
      <c r="V8907" s="402"/>
      <c r="AG8907" s="402"/>
      <c r="AH8907" s="402"/>
      <c r="AI8907" s="402"/>
      <c r="AJ8907" s="402"/>
    </row>
    <row r="8908" spans="10:36" hidden="1" x14ac:dyDescent="0.2">
      <c r="J8908" s="555" t="s">
        <v>987</v>
      </c>
      <c r="T8908" s="402"/>
      <c r="U8908" s="402"/>
      <c r="V8908" s="402"/>
      <c r="AG8908" s="402"/>
      <c r="AH8908" s="402"/>
      <c r="AI8908" s="402"/>
      <c r="AJ8908" s="402"/>
    </row>
    <row r="8909" spans="10:36" hidden="1" x14ac:dyDescent="0.2">
      <c r="J8909" s="555" t="s">
        <v>987</v>
      </c>
      <c r="T8909" s="402"/>
      <c r="U8909" s="402"/>
      <c r="V8909" s="402"/>
      <c r="AG8909" s="402"/>
      <c r="AH8909" s="402"/>
      <c r="AI8909" s="402"/>
      <c r="AJ8909" s="402"/>
    </row>
    <row r="8910" spans="10:36" hidden="1" x14ac:dyDescent="0.2">
      <c r="J8910" s="555" t="s">
        <v>987</v>
      </c>
      <c r="T8910" s="402"/>
      <c r="U8910" s="402"/>
      <c r="V8910" s="402"/>
      <c r="AG8910" s="402"/>
      <c r="AH8910" s="402"/>
      <c r="AI8910" s="402"/>
      <c r="AJ8910" s="402"/>
    </row>
    <row r="8911" spans="10:36" hidden="1" x14ac:dyDescent="0.2">
      <c r="J8911" s="555" t="s">
        <v>987</v>
      </c>
      <c r="T8911" s="402"/>
      <c r="U8911" s="402"/>
      <c r="V8911" s="402"/>
      <c r="AG8911" s="402"/>
      <c r="AH8911" s="402"/>
      <c r="AI8911" s="402"/>
      <c r="AJ8911" s="402"/>
    </row>
    <row r="8912" spans="10:36" hidden="1" x14ac:dyDescent="0.2">
      <c r="J8912" s="555" t="s">
        <v>987</v>
      </c>
      <c r="T8912" s="402"/>
      <c r="U8912" s="402"/>
      <c r="V8912" s="402"/>
      <c r="AG8912" s="402"/>
      <c r="AH8912" s="402"/>
      <c r="AI8912" s="402"/>
      <c r="AJ8912" s="402"/>
    </row>
    <row r="8913" spans="10:36" hidden="1" x14ac:dyDescent="0.2">
      <c r="J8913" s="555" t="s">
        <v>987</v>
      </c>
      <c r="T8913" s="402"/>
      <c r="U8913" s="402"/>
      <c r="V8913" s="402"/>
      <c r="AG8913" s="402"/>
      <c r="AH8913" s="402"/>
      <c r="AI8913" s="402"/>
      <c r="AJ8913" s="402"/>
    </row>
    <row r="8914" spans="10:36" hidden="1" x14ac:dyDescent="0.2">
      <c r="J8914" s="555" t="s">
        <v>987</v>
      </c>
      <c r="T8914" s="402"/>
      <c r="U8914" s="402"/>
      <c r="V8914" s="402"/>
      <c r="AG8914" s="402"/>
      <c r="AH8914" s="402"/>
      <c r="AI8914" s="402"/>
      <c r="AJ8914" s="402"/>
    </row>
    <row r="8915" spans="10:36" hidden="1" x14ac:dyDescent="0.2">
      <c r="J8915" s="555" t="s">
        <v>987</v>
      </c>
      <c r="T8915" s="402"/>
      <c r="U8915" s="402"/>
      <c r="V8915" s="402"/>
      <c r="AG8915" s="402"/>
      <c r="AH8915" s="402"/>
      <c r="AI8915" s="402"/>
      <c r="AJ8915" s="402"/>
    </row>
    <row r="8916" spans="10:36" hidden="1" x14ac:dyDescent="0.2">
      <c r="J8916" s="555" t="s">
        <v>987</v>
      </c>
      <c r="T8916" s="402"/>
      <c r="U8916" s="402"/>
      <c r="V8916" s="402"/>
      <c r="AG8916" s="402"/>
      <c r="AH8916" s="402"/>
      <c r="AI8916" s="402"/>
      <c r="AJ8916" s="402"/>
    </row>
    <row r="8917" spans="10:36" hidden="1" x14ac:dyDescent="0.2">
      <c r="J8917" s="555" t="s">
        <v>987</v>
      </c>
      <c r="T8917" s="402"/>
      <c r="U8917" s="402"/>
      <c r="V8917" s="402"/>
      <c r="AG8917" s="402"/>
      <c r="AH8917" s="402"/>
      <c r="AI8917" s="402"/>
      <c r="AJ8917" s="402"/>
    </row>
    <row r="8918" spans="10:36" hidden="1" x14ac:dyDescent="0.2">
      <c r="J8918" s="555" t="s">
        <v>987</v>
      </c>
      <c r="T8918" s="402"/>
      <c r="U8918" s="402"/>
      <c r="V8918" s="402"/>
      <c r="AG8918" s="402"/>
      <c r="AH8918" s="402"/>
      <c r="AI8918" s="402"/>
      <c r="AJ8918" s="402"/>
    </row>
    <row r="8919" spans="10:36" hidden="1" x14ac:dyDescent="0.2">
      <c r="J8919" s="555" t="s">
        <v>987</v>
      </c>
      <c r="T8919" s="402"/>
      <c r="U8919" s="402"/>
      <c r="V8919" s="402"/>
      <c r="AG8919" s="402"/>
      <c r="AH8919" s="402"/>
      <c r="AI8919" s="402"/>
      <c r="AJ8919" s="402"/>
    </row>
    <row r="8920" spans="10:36" hidden="1" x14ac:dyDescent="0.2">
      <c r="J8920" s="555" t="s">
        <v>987</v>
      </c>
      <c r="T8920" s="402"/>
      <c r="U8920" s="402"/>
      <c r="V8920" s="402"/>
      <c r="AG8920" s="402"/>
      <c r="AH8920" s="402"/>
      <c r="AI8920" s="402"/>
      <c r="AJ8920" s="402"/>
    </row>
    <row r="8921" spans="10:36" hidden="1" x14ac:dyDescent="0.2">
      <c r="J8921" s="555" t="s">
        <v>987</v>
      </c>
      <c r="T8921" s="402"/>
      <c r="U8921" s="402"/>
      <c r="V8921" s="402"/>
      <c r="AG8921" s="402"/>
      <c r="AH8921" s="402"/>
      <c r="AI8921" s="402"/>
      <c r="AJ8921" s="402"/>
    </row>
    <row r="8922" spans="10:36" hidden="1" x14ac:dyDescent="0.2">
      <c r="J8922" s="555" t="s">
        <v>987</v>
      </c>
      <c r="T8922" s="402"/>
      <c r="U8922" s="402"/>
      <c r="V8922" s="402"/>
      <c r="AG8922" s="402"/>
      <c r="AH8922" s="402"/>
      <c r="AI8922" s="402"/>
      <c r="AJ8922" s="402"/>
    </row>
    <row r="8923" spans="10:36" hidden="1" x14ac:dyDescent="0.2">
      <c r="J8923" s="555" t="s">
        <v>987</v>
      </c>
      <c r="T8923" s="402"/>
      <c r="U8923" s="402"/>
      <c r="V8923" s="402"/>
      <c r="AG8923" s="402"/>
      <c r="AH8923" s="402"/>
      <c r="AI8923" s="402"/>
      <c r="AJ8923" s="402"/>
    </row>
    <row r="8924" spans="10:36" hidden="1" x14ac:dyDescent="0.2">
      <c r="J8924" s="555" t="s">
        <v>987</v>
      </c>
      <c r="T8924" s="402"/>
      <c r="U8924" s="402"/>
      <c r="V8924" s="402"/>
      <c r="AG8924" s="402"/>
      <c r="AH8924" s="402"/>
      <c r="AI8924" s="402"/>
      <c r="AJ8924" s="402"/>
    </row>
    <row r="8925" spans="10:36" hidden="1" x14ac:dyDescent="0.2">
      <c r="J8925" s="555" t="s">
        <v>987</v>
      </c>
      <c r="T8925" s="402"/>
      <c r="U8925" s="402"/>
      <c r="V8925" s="402"/>
      <c r="AG8925" s="402"/>
      <c r="AH8925" s="402"/>
      <c r="AI8925" s="402"/>
      <c r="AJ8925" s="402"/>
    </row>
    <row r="8926" spans="10:36" hidden="1" x14ac:dyDescent="0.2">
      <c r="J8926" s="555" t="s">
        <v>987</v>
      </c>
      <c r="T8926" s="402"/>
      <c r="U8926" s="402"/>
      <c r="V8926" s="402"/>
      <c r="AG8926" s="402"/>
      <c r="AH8926" s="402"/>
      <c r="AI8926" s="402"/>
      <c r="AJ8926" s="402"/>
    </row>
    <row r="8927" spans="10:36" hidden="1" x14ac:dyDescent="0.2">
      <c r="J8927" s="555" t="s">
        <v>987</v>
      </c>
      <c r="T8927" s="402"/>
      <c r="U8927" s="402"/>
      <c r="V8927" s="402"/>
      <c r="AG8927" s="402"/>
      <c r="AH8927" s="402"/>
      <c r="AI8927" s="402"/>
      <c r="AJ8927" s="402"/>
    </row>
    <row r="8928" spans="10:36" hidden="1" x14ac:dyDescent="0.2">
      <c r="J8928" s="555" t="s">
        <v>987</v>
      </c>
      <c r="T8928" s="402"/>
      <c r="U8928" s="402"/>
      <c r="V8928" s="402"/>
      <c r="AG8928" s="402"/>
      <c r="AH8928" s="402"/>
      <c r="AI8928" s="402"/>
      <c r="AJ8928" s="402"/>
    </row>
    <row r="8929" spans="10:36" hidden="1" x14ac:dyDescent="0.2">
      <c r="J8929" s="555" t="s">
        <v>987</v>
      </c>
      <c r="T8929" s="402"/>
      <c r="U8929" s="402"/>
      <c r="V8929" s="402"/>
      <c r="AG8929" s="402"/>
      <c r="AH8929" s="402"/>
      <c r="AI8929" s="402"/>
      <c r="AJ8929" s="402"/>
    </row>
    <row r="8930" spans="10:36" hidden="1" x14ac:dyDescent="0.2">
      <c r="J8930" s="555" t="s">
        <v>987</v>
      </c>
      <c r="T8930" s="402"/>
      <c r="U8930" s="402"/>
      <c r="V8930" s="402"/>
      <c r="AG8930" s="402"/>
      <c r="AH8930" s="402"/>
      <c r="AI8930" s="402"/>
      <c r="AJ8930" s="402"/>
    </row>
    <row r="8931" spans="10:36" hidden="1" x14ac:dyDescent="0.2">
      <c r="J8931" s="555" t="s">
        <v>987</v>
      </c>
      <c r="T8931" s="402"/>
      <c r="U8931" s="402"/>
      <c r="V8931" s="402"/>
      <c r="AG8931" s="402"/>
      <c r="AH8931" s="402"/>
      <c r="AI8931" s="402"/>
      <c r="AJ8931" s="402"/>
    </row>
    <row r="8932" spans="10:36" hidden="1" x14ac:dyDescent="0.2">
      <c r="J8932" s="555" t="s">
        <v>987</v>
      </c>
      <c r="T8932" s="402"/>
      <c r="U8932" s="402"/>
      <c r="V8932" s="402"/>
      <c r="AG8932" s="402"/>
      <c r="AH8932" s="402"/>
      <c r="AI8932" s="402"/>
      <c r="AJ8932" s="402"/>
    </row>
    <row r="8933" spans="10:36" hidden="1" x14ac:dyDescent="0.2">
      <c r="J8933" s="555" t="s">
        <v>987</v>
      </c>
      <c r="T8933" s="402"/>
      <c r="U8933" s="402"/>
      <c r="V8933" s="402"/>
      <c r="AG8933" s="402"/>
      <c r="AH8933" s="402"/>
      <c r="AI8933" s="402"/>
      <c r="AJ8933" s="402"/>
    </row>
    <row r="8934" spans="10:36" hidden="1" x14ac:dyDescent="0.2">
      <c r="J8934" s="555" t="s">
        <v>987</v>
      </c>
      <c r="T8934" s="402"/>
      <c r="U8934" s="402"/>
      <c r="V8934" s="402"/>
      <c r="AG8934" s="402"/>
      <c r="AH8934" s="402"/>
      <c r="AI8934" s="402"/>
      <c r="AJ8934" s="402"/>
    </row>
    <row r="8935" spans="10:36" hidden="1" x14ac:dyDescent="0.2">
      <c r="J8935" s="555" t="s">
        <v>987</v>
      </c>
      <c r="T8935" s="402"/>
      <c r="U8935" s="402"/>
      <c r="V8935" s="402"/>
      <c r="AG8935" s="402"/>
      <c r="AH8935" s="402"/>
      <c r="AI8935" s="402"/>
      <c r="AJ8935" s="402"/>
    </row>
    <row r="8936" spans="10:36" hidden="1" x14ac:dyDescent="0.2">
      <c r="J8936" s="555" t="s">
        <v>987</v>
      </c>
      <c r="T8936" s="402"/>
      <c r="U8936" s="402"/>
      <c r="V8936" s="402"/>
      <c r="AG8936" s="402"/>
      <c r="AH8936" s="402"/>
      <c r="AI8936" s="402"/>
      <c r="AJ8936" s="402"/>
    </row>
    <row r="8937" spans="10:36" hidden="1" x14ac:dyDescent="0.2">
      <c r="J8937" s="555" t="s">
        <v>987</v>
      </c>
      <c r="T8937" s="402"/>
      <c r="U8937" s="402"/>
      <c r="V8937" s="402"/>
      <c r="AG8937" s="402"/>
      <c r="AH8937" s="402"/>
      <c r="AI8937" s="402"/>
      <c r="AJ8937" s="402"/>
    </row>
    <row r="8938" spans="10:36" hidden="1" x14ac:dyDescent="0.2">
      <c r="J8938" s="555" t="s">
        <v>987</v>
      </c>
      <c r="T8938" s="402"/>
      <c r="U8938" s="402"/>
      <c r="V8938" s="402"/>
      <c r="AG8938" s="402"/>
      <c r="AH8938" s="402"/>
      <c r="AI8938" s="402"/>
      <c r="AJ8938" s="402"/>
    </row>
    <row r="8939" spans="10:36" hidden="1" x14ac:dyDescent="0.2">
      <c r="J8939" s="555" t="s">
        <v>987</v>
      </c>
      <c r="T8939" s="402"/>
      <c r="U8939" s="402"/>
      <c r="V8939" s="402"/>
      <c r="AG8939" s="402"/>
      <c r="AH8939" s="402"/>
      <c r="AI8939" s="402"/>
      <c r="AJ8939" s="402"/>
    </row>
    <row r="8940" spans="10:36" hidden="1" x14ac:dyDescent="0.2">
      <c r="J8940" s="555" t="s">
        <v>987</v>
      </c>
      <c r="T8940" s="402"/>
      <c r="U8940" s="402"/>
      <c r="V8940" s="402"/>
      <c r="AG8940" s="402"/>
      <c r="AH8940" s="402"/>
      <c r="AI8940" s="402"/>
      <c r="AJ8940" s="402"/>
    </row>
    <row r="8941" spans="10:36" hidden="1" x14ac:dyDescent="0.2">
      <c r="J8941" s="555" t="s">
        <v>987</v>
      </c>
      <c r="T8941" s="402"/>
      <c r="U8941" s="402"/>
      <c r="V8941" s="402"/>
      <c r="AG8941" s="402"/>
      <c r="AH8941" s="402"/>
      <c r="AI8941" s="402"/>
      <c r="AJ8941" s="402"/>
    </row>
    <row r="8942" spans="10:36" hidden="1" x14ac:dyDescent="0.2">
      <c r="J8942" s="555" t="s">
        <v>987</v>
      </c>
      <c r="T8942" s="402"/>
      <c r="U8942" s="402"/>
      <c r="V8942" s="402"/>
      <c r="AG8942" s="402"/>
      <c r="AH8942" s="402"/>
      <c r="AI8942" s="402"/>
      <c r="AJ8942" s="402"/>
    </row>
    <row r="8943" spans="10:36" hidden="1" x14ac:dyDescent="0.2">
      <c r="J8943" s="555" t="s">
        <v>987</v>
      </c>
      <c r="T8943" s="402"/>
      <c r="U8943" s="402"/>
      <c r="V8943" s="402"/>
      <c r="AG8943" s="402"/>
      <c r="AH8943" s="402"/>
      <c r="AI8943" s="402"/>
      <c r="AJ8943" s="402"/>
    </row>
    <row r="8944" spans="10:36" hidden="1" x14ac:dyDescent="0.2">
      <c r="J8944" s="555" t="s">
        <v>987</v>
      </c>
      <c r="T8944" s="402"/>
      <c r="U8944" s="402"/>
      <c r="V8944" s="402"/>
      <c r="AG8944" s="402"/>
      <c r="AH8944" s="402"/>
      <c r="AI8944" s="402"/>
      <c r="AJ8944" s="402"/>
    </row>
    <row r="8945" spans="10:36" hidden="1" x14ac:dyDescent="0.2">
      <c r="J8945" s="555" t="s">
        <v>987</v>
      </c>
      <c r="T8945" s="402"/>
      <c r="U8945" s="402"/>
      <c r="V8945" s="402"/>
      <c r="AG8945" s="402"/>
      <c r="AH8945" s="402"/>
      <c r="AI8945" s="402"/>
      <c r="AJ8945" s="402"/>
    </row>
    <row r="8946" spans="10:36" hidden="1" x14ac:dyDescent="0.2">
      <c r="J8946" s="555" t="s">
        <v>987</v>
      </c>
      <c r="T8946" s="402"/>
      <c r="U8946" s="402"/>
      <c r="V8946" s="402"/>
      <c r="AG8946" s="402"/>
      <c r="AH8946" s="402"/>
      <c r="AI8946" s="402"/>
      <c r="AJ8946" s="402"/>
    </row>
    <row r="8947" spans="10:36" hidden="1" x14ac:dyDescent="0.2">
      <c r="J8947" s="555" t="s">
        <v>987</v>
      </c>
      <c r="T8947" s="402"/>
      <c r="U8947" s="402"/>
      <c r="V8947" s="402"/>
      <c r="AG8947" s="402"/>
      <c r="AH8947" s="402"/>
      <c r="AI8947" s="402"/>
      <c r="AJ8947" s="402"/>
    </row>
    <row r="8948" spans="10:36" hidden="1" x14ac:dyDescent="0.2">
      <c r="J8948" s="555" t="s">
        <v>987</v>
      </c>
      <c r="T8948" s="402"/>
      <c r="U8948" s="402"/>
      <c r="V8948" s="402"/>
      <c r="AG8948" s="402"/>
      <c r="AH8948" s="402"/>
      <c r="AI8948" s="402"/>
      <c r="AJ8948" s="402"/>
    </row>
    <row r="8949" spans="10:36" hidden="1" x14ac:dyDescent="0.2">
      <c r="J8949" s="555" t="s">
        <v>987</v>
      </c>
      <c r="T8949" s="402"/>
      <c r="U8949" s="402"/>
      <c r="V8949" s="402"/>
      <c r="AG8949" s="402"/>
      <c r="AH8949" s="402"/>
      <c r="AI8949" s="402"/>
      <c r="AJ8949" s="402"/>
    </row>
    <row r="8950" spans="10:36" hidden="1" x14ac:dyDescent="0.2">
      <c r="J8950" s="555" t="s">
        <v>987</v>
      </c>
      <c r="T8950" s="402"/>
      <c r="U8950" s="402"/>
      <c r="V8950" s="402"/>
      <c r="AG8950" s="402"/>
      <c r="AH8950" s="402"/>
      <c r="AI8950" s="402"/>
      <c r="AJ8950" s="402"/>
    </row>
    <row r="8951" spans="10:36" hidden="1" x14ac:dyDescent="0.2">
      <c r="J8951" s="555" t="s">
        <v>987</v>
      </c>
      <c r="T8951" s="402"/>
      <c r="U8951" s="402"/>
      <c r="V8951" s="402"/>
      <c r="AG8951" s="402"/>
      <c r="AH8951" s="402"/>
      <c r="AI8951" s="402"/>
      <c r="AJ8951" s="402"/>
    </row>
    <row r="8952" spans="10:36" hidden="1" x14ac:dyDescent="0.2">
      <c r="J8952" s="555" t="s">
        <v>987</v>
      </c>
      <c r="T8952" s="402"/>
      <c r="U8952" s="402"/>
      <c r="V8952" s="402"/>
      <c r="AG8952" s="402"/>
      <c r="AH8952" s="402"/>
      <c r="AI8952" s="402"/>
      <c r="AJ8952" s="402"/>
    </row>
    <row r="8953" spans="10:36" hidden="1" x14ac:dyDescent="0.2">
      <c r="J8953" s="555" t="s">
        <v>987</v>
      </c>
      <c r="T8953" s="402"/>
      <c r="U8953" s="402"/>
      <c r="V8953" s="402"/>
      <c r="AG8953" s="402"/>
      <c r="AH8953" s="402"/>
      <c r="AI8953" s="402"/>
      <c r="AJ8953" s="402"/>
    </row>
    <row r="8954" spans="10:36" hidden="1" x14ac:dyDescent="0.2">
      <c r="J8954" s="555" t="s">
        <v>987</v>
      </c>
      <c r="T8954" s="402"/>
      <c r="U8954" s="402"/>
      <c r="V8954" s="402"/>
      <c r="AG8954" s="402"/>
      <c r="AH8954" s="402"/>
      <c r="AI8954" s="402"/>
      <c r="AJ8954" s="402"/>
    </row>
    <row r="8955" spans="10:36" hidden="1" x14ac:dyDescent="0.2">
      <c r="J8955" s="555" t="s">
        <v>987</v>
      </c>
      <c r="T8955" s="402"/>
      <c r="U8955" s="402"/>
      <c r="V8955" s="402"/>
      <c r="AG8955" s="402"/>
      <c r="AH8955" s="402"/>
      <c r="AI8955" s="402"/>
      <c r="AJ8955" s="402"/>
    </row>
    <row r="8956" spans="10:36" hidden="1" x14ac:dyDescent="0.2">
      <c r="J8956" s="555" t="s">
        <v>987</v>
      </c>
      <c r="T8956" s="402"/>
      <c r="U8956" s="402"/>
      <c r="V8956" s="402"/>
      <c r="AG8956" s="402"/>
      <c r="AH8956" s="402"/>
      <c r="AI8956" s="402"/>
      <c r="AJ8956" s="402"/>
    </row>
    <row r="8957" spans="10:36" hidden="1" x14ac:dyDescent="0.2">
      <c r="J8957" s="555" t="s">
        <v>987</v>
      </c>
      <c r="T8957" s="402"/>
      <c r="U8957" s="402"/>
      <c r="V8957" s="402"/>
      <c r="AG8957" s="402"/>
      <c r="AH8957" s="402"/>
      <c r="AI8957" s="402"/>
      <c r="AJ8957" s="402"/>
    </row>
    <row r="8958" spans="10:36" hidden="1" x14ac:dyDescent="0.2">
      <c r="J8958" s="555" t="s">
        <v>987</v>
      </c>
      <c r="T8958" s="402"/>
      <c r="U8958" s="402"/>
      <c r="V8958" s="402"/>
      <c r="AG8958" s="402"/>
      <c r="AH8958" s="402"/>
      <c r="AI8958" s="402"/>
      <c r="AJ8958" s="402"/>
    </row>
    <row r="8959" spans="10:36" hidden="1" x14ac:dyDescent="0.2">
      <c r="J8959" s="555" t="s">
        <v>987</v>
      </c>
      <c r="T8959" s="402"/>
      <c r="U8959" s="402"/>
      <c r="V8959" s="402"/>
      <c r="AG8959" s="402"/>
      <c r="AH8959" s="402"/>
      <c r="AI8959" s="402"/>
      <c r="AJ8959" s="402"/>
    </row>
    <row r="8960" spans="10:36" hidden="1" x14ac:dyDescent="0.2">
      <c r="J8960" s="555" t="s">
        <v>987</v>
      </c>
      <c r="T8960" s="402"/>
      <c r="U8960" s="402"/>
      <c r="V8960" s="402"/>
      <c r="AG8960" s="402"/>
      <c r="AH8960" s="402"/>
      <c r="AI8960" s="402"/>
      <c r="AJ8960" s="402"/>
    </row>
    <row r="8961" spans="10:36" hidden="1" x14ac:dyDescent="0.2">
      <c r="J8961" s="555" t="s">
        <v>987</v>
      </c>
      <c r="T8961" s="402"/>
      <c r="U8961" s="402"/>
      <c r="V8961" s="402"/>
      <c r="AG8961" s="402"/>
      <c r="AH8961" s="402"/>
      <c r="AI8961" s="402"/>
      <c r="AJ8961" s="402"/>
    </row>
    <row r="8962" spans="10:36" hidden="1" x14ac:dyDescent="0.2">
      <c r="J8962" s="555" t="s">
        <v>987</v>
      </c>
      <c r="T8962" s="402"/>
      <c r="U8962" s="402"/>
      <c r="V8962" s="402"/>
      <c r="AG8962" s="402"/>
      <c r="AH8962" s="402"/>
      <c r="AI8962" s="402"/>
      <c r="AJ8962" s="402"/>
    </row>
    <row r="8963" spans="10:36" hidden="1" x14ac:dyDescent="0.2">
      <c r="J8963" s="555" t="s">
        <v>987</v>
      </c>
      <c r="T8963" s="402"/>
      <c r="U8963" s="402"/>
      <c r="V8963" s="402"/>
      <c r="AG8963" s="402"/>
      <c r="AH8963" s="402"/>
      <c r="AI8963" s="402"/>
      <c r="AJ8963" s="402"/>
    </row>
    <row r="8964" spans="10:36" hidden="1" x14ac:dyDescent="0.2">
      <c r="J8964" s="555" t="s">
        <v>987</v>
      </c>
      <c r="T8964" s="402"/>
      <c r="U8964" s="402"/>
      <c r="V8964" s="402"/>
      <c r="AG8964" s="402"/>
      <c r="AH8964" s="402"/>
      <c r="AI8964" s="402"/>
      <c r="AJ8964" s="402"/>
    </row>
    <row r="8965" spans="10:36" hidden="1" x14ac:dyDescent="0.2">
      <c r="J8965" s="555" t="s">
        <v>987</v>
      </c>
      <c r="T8965" s="402"/>
      <c r="U8965" s="402"/>
      <c r="V8965" s="402"/>
      <c r="AG8965" s="402"/>
      <c r="AH8965" s="402"/>
      <c r="AI8965" s="402"/>
      <c r="AJ8965" s="402"/>
    </row>
    <row r="8966" spans="10:36" hidden="1" x14ac:dyDescent="0.2">
      <c r="J8966" s="555" t="s">
        <v>987</v>
      </c>
      <c r="T8966" s="402"/>
      <c r="U8966" s="402"/>
      <c r="V8966" s="402"/>
      <c r="AG8966" s="402"/>
      <c r="AH8966" s="402"/>
      <c r="AI8966" s="402"/>
      <c r="AJ8966" s="402"/>
    </row>
    <row r="8967" spans="10:36" hidden="1" x14ac:dyDescent="0.2">
      <c r="J8967" s="555" t="s">
        <v>987</v>
      </c>
      <c r="T8967" s="402"/>
      <c r="U8967" s="402"/>
      <c r="V8967" s="402"/>
      <c r="AG8967" s="402"/>
      <c r="AH8967" s="402"/>
      <c r="AI8967" s="402"/>
      <c r="AJ8967" s="402"/>
    </row>
    <row r="8968" spans="10:36" hidden="1" x14ac:dyDescent="0.2">
      <c r="J8968" s="555" t="s">
        <v>987</v>
      </c>
      <c r="T8968" s="402"/>
      <c r="U8968" s="402"/>
      <c r="V8968" s="402"/>
      <c r="AG8968" s="402"/>
      <c r="AH8968" s="402"/>
      <c r="AI8968" s="402"/>
      <c r="AJ8968" s="402"/>
    </row>
    <row r="8969" spans="10:36" hidden="1" x14ac:dyDescent="0.2">
      <c r="J8969" s="555" t="s">
        <v>987</v>
      </c>
      <c r="T8969" s="402"/>
      <c r="U8969" s="402"/>
      <c r="V8969" s="402"/>
      <c r="AG8969" s="402"/>
      <c r="AH8969" s="402"/>
      <c r="AI8969" s="402"/>
      <c r="AJ8969" s="402"/>
    </row>
    <row r="8970" spans="10:36" hidden="1" x14ac:dyDescent="0.2">
      <c r="J8970" s="555" t="s">
        <v>987</v>
      </c>
      <c r="T8970" s="402"/>
      <c r="U8970" s="402"/>
      <c r="V8970" s="402"/>
      <c r="AG8970" s="402"/>
      <c r="AH8970" s="402"/>
      <c r="AI8970" s="402"/>
      <c r="AJ8970" s="402"/>
    </row>
    <row r="8971" spans="10:36" hidden="1" x14ac:dyDescent="0.2">
      <c r="J8971" s="555" t="s">
        <v>987</v>
      </c>
      <c r="T8971" s="402"/>
      <c r="U8971" s="402"/>
      <c r="V8971" s="402"/>
      <c r="AG8971" s="402"/>
      <c r="AH8971" s="402"/>
      <c r="AI8971" s="402"/>
      <c r="AJ8971" s="402"/>
    </row>
    <row r="8972" spans="10:36" hidden="1" x14ac:dyDescent="0.2">
      <c r="J8972" s="555" t="s">
        <v>987</v>
      </c>
      <c r="T8972" s="402"/>
      <c r="U8972" s="402"/>
      <c r="V8972" s="402"/>
      <c r="AG8972" s="402"/>
      <c r="AH8972" s="402"/>
      <c r="AI8972" s="402"/>
      <c r="AJ8972" s="402"/>
    </row>
    <row r="8973" spans="10:36" hidden="1" x14ac:dyDescent="0.2">
      <c r="J8973" s="555" t="s">
        <v>987</v>
      </c>
      <c r="T8973" s="402"/>
      <c r="U8973" s="402"/>
      <c r="V8973" s="402"/>
      <c r="AG8973" s="402"/>
      <c r="AH8973" s="402"/>
      <c r="AI8973" s="402"/>
      <c r="AJ8973" s="402"/>
    </row>
    <row r="8974" spans="10:36" hidden="1" x14ac:dyDescent="0.2">
      <c r="J8974" s="555" t="s">
        <v>987</v>
      </c>
      <c r="T8974" s="402"/>
      <c r="U8974" s="402"/>
      <c r="V8974" s="402"/>
      <c r="AG8974" s="402"/>
      <c r="AH8974" s="402"/>
      <c r="AI8974" s="402"/>
      <c r="AJ8974" s="402"/>
    </row>
    <row r="8975" spans="10:36" hidden="1" x14ac:dyDescent="0.2">
      <c r="J8975" s="555" t="s">
        <v>987</v>
      </c>
      <c r="T8975" s="402"/>
      <c r="U8975" s="402"/>
      <c r="V8975" s="402"/>
      <c r="AG8975" s="402"/>
      <c r="AH8975" s="402"/>
      <c r="AI8975" s="402"/>
      <c r="AJ8975" s="402"/>
    </row>
    <row r="8976" spans="10:36" hidden="1" x14ac:dyDescent="0.2">
      <c r="J8976" s="555" t="s">
        <v>987</v>
      </c>
      <c r="T8976" s="402"/>
      <c r="U8976" s="402"/>
      <c r="V8976" s="402"/>
      <c r="AG8976" s="402"/>
      <c r="AH8976" s="402"/>
      <c r="AI8976" s="402"/>
      <c r="AJ8976" s="402"/>
    </row>
    <row r="8977" spans="10:36" hidden="1" x14ac:dyDescent="0.2">
      <c r="J8977" s="555" t="s">
        <v>987</v>
      </c>
      <c r="T8977" s="402"/>
      <c r="U8977" s="402"/>
      <c r="V8977" s="402"/>
      <c r="AG8977" s="402"/>
      <c r="AH8977" s="402"/>
      <c r="AI8977" s="402"/>
      <c r="AJ8977" s="402"/>
    </row>
    <row r="8978" spans="10:36" hidden="1" x14ac:dyDescent="0.2">
      <c r="J8978" s="555" t="s">
        <v>987</v>
      </c>
      <c r="T8978" s="402"/>
      <c r="U8978" s="402"/>
      <c r="V8978" s="402"/>
      <c r="AG8978" s="402"/>
      <c r="AH8978" s="402"/>
      <c r="AI8978" s="402"/>
      <c r="AJ8978" s="402"/>
    </row>
    <row r="8979" spans="10:36" hidden="1" x14ac:dyDescent="0.2">
      <c r="J8979" s="555" t="s">
        <v>987</v>
      </c>
      <c r="T8979" s="402"/>
      <c r="U8979" s="402"/>
      <c r="V8979" s="402"/>
      <c r="AG8979" s="402"/>
      <c r="AH8979" s="402"/>
      <c r="AI8979" s="402"/>
      <c r="AJ8979" s="402"/>
    </row>
    <row r="8980" spans="10:36" hidden="1" x14ac:dyDescent="0.2">
      <c r="J8980" s="555" t="s">
        <v>987</v>
      </c>
      <c r="T8980" s="402"/>
      <c r="U8980" s="402"/>
      <c r="V8980" s="402"/>
      <c r="AG8980" s="402"/>
      <c r="AH8980" s="402"/>
      <c r="AI8980" s="402"/>
      <c r="AJ8980" s="402"/>
    </row>
    <row r="8981" spans="10:36" hidden="1" x14ac:dyDescent="0.2">
      <c r="J8981" s="555" t="s">
        <v>987</v>
      </c>
      <c r="T8981" s="402"/>
      <c r="U8981" s="402"/>
      <c r="V8981" s="402"/>
      <c r="AG8981" s="402"/>
      <c r="AH8981" s="402"/>
      <c r="AI8981" s="402"/>
      <c r="AJ8981" s="402"/>
    </row>
    <row r="8982" spans="10:36" hidden="1" x14ac:dyDescent="0.2">
      <c r="J8982" s="555" t="s">
        <v>987</v>
      </c>
      <c r="T8982" s="402"/>
      <c r="U8982" s="402"/>
      <c r="V8982" s="402"/>
      <c r="AG8982" s="402"/>
      <c r="AH8982" s="402"/>
      <c r="AI8982" s="402"/>
      <c r="AJ8982" s="402"/>
    </row>
    <row r="8983" spans="10:36" hidden="1" x14ac:dyDescent="0.2">
      <c r="J8983" s="555" t="s">
        <v>987</v>
      </c>
      <c r="T8983" s="402"/>
      <c r="U8983" s="402"/>
      <c r="V8983" s="402"/>
      <c r="AG8983" s="402"/>
      <c r="AH8983" s="402"/>
      <c r="AI8983" s="402"/>
      <c r="AJ8983" s="402"/>
    </row>
    <row r="8984" spans="10:36" hidden="1" x14ac:dyDescent="0.2">
      <c r="J8984" s="555" t="s">
        <v>987</v>
      </c>
      <c r="T8984" s="402"/>
      <c r="U8984" s="402"/>
      <c r="V8984" s="402"/>
      <c r="AG8984" s="402"/>
      <c r="AH8984" s="402"/>
      <c r="AI8984" s="402"/>
      <c r="AJ8984" s="402"/>
    </row>
    <row r="8985" spans="10:36" hidden="1" x14ac:dyDescent="0.2">
      <c r="J8985" s="555" t="s">
        <v>987</v>
      </c>
      <c r="T8985" s="402"/>
      <c r="U8985" s="402"/>
      <c r="V8985" s="402"/>
      <c r="AG8985" s="402"/>
      <c r="AH8985" s="402"/>
      <c r="AI8985" s="402"/>
      <c r="AJ8985" s="402"/>
    </row>
    <row r="8986" spans="10:36" hidden="1" x14ac:dyDescent="0.2">
      <c r="J8986" s="555" t="s">
        <v>987</v>
      </c>
      <c r="T8986" s="402"/>
      <c r="U8986" s="402"/>
      <c r="V8986" s="402"/>
      <c r="AG8986" s="402"/>
      <c r="AH8986" s="402"/>
      <c r="AI8986" s="402"/>
      <c r="AJ8986" s="402"/>
    </row>
    <row r="8987" spans="10:36" hidden="1" x14ac:dyDescent="0.2">
      <c r="J8987" s="555" t="s">
        <v>987</v>
      </c>
      <c r="T8987" s="402"/>
      <c r="U8987" s="402"/>
      <c r="V8987" s="402"/>
      <c r="AG8987" s="402"/>
      <c r="AH8987" s="402"/>
      <c r="AI8987" s="402"/>
      <c r="AJ8987" s="402"/>
    </row>
    <row r="8988" spans="10:36" hidden="1" x14ac:dyDescent="0.2">
      <c r="J8988" s="555" t="s">
        <v>987</v>
      </c>
      <c r="T8988" s="402"/>
      <c r="U8988" s="402"/>
      <c r="V8988" s="402"/>
      <c r="AG8988" s="402"/>
      <c r="AH8988" s="402"/>
      <c r="AI8988" s="402"/>
      <c r="AJ8988" s="402"/>
    </row>
    <row r="8989" spans="10:36" hidden="1" x14ac:dyDescent="0.2">
      <c r="J8989" s="555" t="s">
        <v>987</v>
      </c>
      <c r="T8989" s="402"/>
      <c r="U8989" s="402"/>
      <c r="V8989" s="402"/>
      <c r="AG8989" s="402"/>
      <c r="AH8989" s="402"/>
      <c r="AI8989" s="402"/>
      <c r="AJ8989" s="402"/>
    </row>
    <row r="8990" spans="10:36" hidden="1" x14ac:dyDescent="0.2">
      <c r="J8990" s="555" t="s">
        <v>987</v>
      </c>
      <c r="T8990" s="402"/>
      <c r="U8990" s="402"/>
      <c r="V8990" s="402"/>
      <c r="AG8990" s="402"/>
      <c r="AH8990" s="402"/>
      <c r="AI8990" s="402"/>
      <c r="AJ8990" s="402"/>
    </row>
    <row r="8991" spans="10:36" hidden="1" x14ac:dyDescent="0.2">
      <c r="J8991" s="555" t="s">
        <v>987</v>
      </c>
      <c r="T8991" s="402"/>
      <c r="U8991" s="402"/>
      <c r="V8991" s="402"/>
      <c r="AG8991" s="402"/>
      <c r="AH8991" s="402"/>
      <c r="AI8991" s="402"/>
      <c r="AJ8991" s="402"/>
    </row>
    <row r="8992" spans="10:36" hidden="1" x14ac:dyDescent="0.2">
      <c r="J8992" s="555" t="s">
        <v>987</v>
      </c>
      <c r="T8992" s="402"/>
      <c r="U8992" s="402"/>
      <c r="V8992" s="402"/>
      <c r="AG8992" s="402"/>
      <c r="AH8992" s="402"/>
      <c r="AI8992" s="402"/>
      <c r="AJ8992" s="402"/>
    </row>
    <row r="8993" spans="10:36" hidden="1" x14ac:dyDescent="0.2">
      <c r="J8993" s="555" t="s">
        <v>987</v>
      </c>
      <c r="T8993" s="402"/>
      <c r="U8993" s="402"/>
      <c r="V8993" s="402"/>
      <c r="AG8993" s="402"/>
      <c r="AH8993" s="402"/>
      <c r="AI8993" s="402"/>
      <c r="AJ8993" s="402"/>
    </row>
    <row r="8994" spans="10:36" hidden="1" x14ac:dyDescent="0.2">
      <c r="J8994" s="555" t="s">
        <v>987</v>
      </c>
      <c r="T8994" s="402"/>
      <c r="U8994" s="402"/>
      <c r="V8994" s="402"/>
      <c r="AG8994" s="402"/>
      <c r="AH8994" s="402"/>
      <c r="AI8994" s="402"/>
      <c r="AJ8994" s="402"/>
    </row>
    <row r="8995" spans="10:36" hidden="1" x14ac:dyDescent="0.2">
      <c r="J8995" s="555" t="s">
        <v>987</v>
      </c>
      <c r="T8995" s="402"/>
      <c r="U8995" s="402"/>
      <c r="V8995" s="402"/>
      <c r="AG8995" s="402"/>
      <c r="AH8995" s="402"/>
      <c r="AI8995" s="402"/>
      <c r="AJ8995" s="402"/>
    </row>
    <row r="8996" spans="10:36" hidden="1" x14ac:dyDescent="0.2">
      <c r="J8996" s="555" t="s">
        <v>987</v>
      </c>
      <c r="T8996" s="402"/>
      <c r="U8996" s="402"/>
      <c r="V8996" s="402"/>
      <c r="AG8996" s="402"/>
      <c r="AH8996" s="402"/>
      <c r="AI8996" s="402"/>
      <c r="AJ8996" s="402"/>
    </row>
    <row r="8997" spans="10:36" hidden="1" x14ac:dyDescent="0.2">
      <c r="J8997" s="555" t="s">
        <v>987</v>
      </c>
      <c r="T8997" s="402"/>
      <c r="U8997" s="402"/>
      <c r="V8997" s="402"/>
      <c r="AG8997" s="402"/>
      <c r="AH8997" s="402"/>
      <c r="AI8997" s="402"/>
      <c r="AJ8997" s="402"/>
    </row>
    <row r="8998" spans="10:36" hidden="1" x14ac:dyDescent="0.2">
      <c r="J8998" s="555" t="s">
        <v>987</v>
      </c>
      <c r="T8998" s="402"/>
      <c r="U8998" s="402"/>
      <c r="V8998" s="402"/>
      <c r="AG8998" s="402"/>
      <c r="AH8998" s="402"/>
      <c r="AI8998" s="402"/>
      <c r="AJ8998" s="402"/>
    </row>
    <row r="8999" spans="10:36" hidden="1" x14ac:dyDescent="0.2">
      <c r="J8999" s="555" t="s">
        <v>987</v>
      </c>
      <c r="T8999" s="402"/>
      <c r="U8999" s="402"/>
      <c r="V8999" s="402"/>
      <c r="AG8999" s="402"/>
      <c r="AH8999" s="402"/>
      <c r="AI8999" s="402"/>
      <c r="AJ8999" s="402"/>
    </row>
    <row r="9000" spans="10:36" hidden="1" x14ac:dyDescent="0.2">
      <c r="J9000" s="555" t="s">
        <v>987</v>
      </c>
      <c r="T9000" s="402"/>
      <c r="U9000" s="402"/>
      <c r="V9000" s="402"/>
      <c r="AG9000" s="402"/>
      <c r="AH9000" s="402"/>
      <c r="AI9000" s="402"/>
      <c r="AJ9000" s="402"/>
    </row>
    <row r="9001" spans="10:36" hidden="1" x14ac:dyDescent="0.2">
      <c r="J9001" s="555" t="s">
        <v>987</v>
      </c>
      <c r="T9001" s="402"/>
      <c r="U9001" s="402"/>
      <c r="V9001" s="402"/>
      <c r="AG9001" s="402"/>
      <c r="AH9001" s="402"/>
      <c r="AI9001" s="402"/>
      <c r="AJ9001" s="402"/>
    </row>
    <row r="9002" spans="10:36" hidden="1" x14ac:dyDescent="0.2">
      <c r="J9002" s="555" t="s">
        <v>987</v>
      </c>
      <c r="T9002" s="402"/>
      <c r="U9002" s="402"/>
      <c r="V9002" s="402"/>
      <c r="AG9002" s="402"/>
      <c r="AH9002" s="402"/>
      <c r="AI9002" s="402"/>
      <c r="AJ9002" s="402"/>
    </row>
    <row r="9003" spans="10:36" hidden="1" x14ac:dyDescent="0.2">
      <c r="J9003" s="555" t="s">
        <v>987</v>
      </c>
      <c r="T9003" s="402"/>
      <c r="U9003" s="402"/>
      <c r="V9003" s="402"/>
      <c r="AG9003" s="402"/>
      <c r="AH9003" s="402"/>
      <c r="AI9003" s="402"/>
      <c r="AJ9003" s="402"/>
    </row>
    <row r="9004" spans="10:36" hidden="1" x14ac:dyDescent="0.2">
      <c r="J9004" s="555" t="s">
        <v>987</v>
      </c>
      <c r="T9004" s="402"/>
      <c r="U9004" s="402"/>
      <c r="V9004" s="402"/>
      <c r="AG9004" s="402"/>
      <c r="AH9004" s="402"/>
      <c r="AI9004" s="402"/>
      <c r="AJ9004" s="402"/>
    </row>
    <row r="9005" spans="10:36" hidden="1" x14ac:dyDescent="0.2">
      <c r="J9005" s="555" t="s">
        <v>987</v>
      </c>
      <c r="T9005" s="402"/>
      <c r="U9005" s="402"/>
      <c r="V9005" s="402"/>
      <c r="AG9005" s="402"/>
      <c r="AH9005" s="402"/>
      <c r="AI9005" s="402"/>
      <c r="AJ9005" s="402"/>
    </row>
    <row r="9006" spans="10:36" hidden="1" x14ac:dyDescent="0.2">
      <c r="J9006" s="555" t="s">
        <v>987</v>
      </c>
      <c r="T9006" s="402"/>
      <c r="U9006" s="402"/>
      <c r="V9006" s="402"/>
      <c r="AG9006" s="402"/>
      <c r="AH9006" s="402"/>
      <c r="AI9006" s="402"/>
      <c r="AJ9006" s="402"/>
    </row>
    <row r="9007" spans="10:36" hidden="1" x14ac:dyDescent="0.2">
      <c r="J9007" s="555" t="s">
        <v>987</v>
      </c>
      <c r="T9007" s="402"/>
      <c r="U9007" s="402"/>
      <c r="V9007" s="402"/>
      <c r="AG9007" s="402"/>
      <c r="AH9007" s="402"/>
      <c r="AI9007" s="402"/>
      <c r="AJ9007" s="402"/>
    </row>
    <row r="9008" spans="10:36" hidden="1" x14ac:dyDescent="0.2">
      <c r="J9008" s="555" t="s">
        <v>987</v>
      </c>
      <c r="T9008" s="402"/>
      <c r="U9008" s="402"/>
      <c r="V9008" s="402"/>
      <c r="AG9008" s="402"/>
      <c r="AH9008" s="402"/>
      <c r="AI9008" s="402"/>
      <c r="AJ9008" s="402"/>
    </row>
    <row r="9009" spans="10:36" hidden="1" x14ac:dyDescent="0.2">
      <c r="J9009" s="555" t="s">
        <v>987</v>
      </c>
      <c r="T9009" s="402"/>
      <c r="U9009" s="402"/>
      <c r="V9009" s="402"/>
      <c r="AG9009" s="402"/>
      <c r="AH9009" s="402"/>
      <c r="AI9009" s="402"/>
      <c r="AJ9009" s="402"/>
    </row>
    <row r="9010" spans="10:36" hidden="1" x14ac:dyDescent="0.2">
      <c r="J9010" s="555" t="s">
        <v>987</v>
      </c>
      <c r="T9010" s="402"/>
      <c r="U9010" s="402"/>
      <c r="V9010" s="402"/>
      <c r="AG9010" s="402"/>
      <c r="AH9010" s="402"/>
      <c r="AI9010" s="402"/>
      <c r="AJ9010" s="402"/>
    </row>
    <row r="9011" spans="10:36" hidden="1" x14ac:dyDescent="0.2">
      <c r="J9011" s="555" t="s">
        <v>987</v>
      </c>
      <c r="T9011" s="402"/>
      <c r="U9011" s="402"/>
      <c r="V9011" s="402"/>
      <c r="AG9011" s="402"/>
      <c r="AH9011" s="402"/>
      <c r="AI9011" s="402"/>
      <c r="AJ9011" s="402"/>
    </row>
    <row r="9012" spans="10:36" hidden="1" x14ac:dyDescent="0.2">
      <c r="J9012" s="555" t="s">
        <v>987</v>
      </c>
      <c r="T9012" s="402"/>
      <c r="U9012" s="402"/>
      <c r="V9012" s="402"/>
      <c r="AG9012" s="402"/>
      <c r="AH9012" s="402"/>
      <c r="AI9012" s="402"/>
      <c r="AJ9012" s="402"/>
    </row>
    <row r="9013" spans="10:36" hidden="1" x14ac:dyDescent="0.2">
      <c r="J9013" s="555" t="s">
        <v>987</v>
      </c>
      <c r="T9013" s="402"/>
      <c r="U9013" s="402"/>
      <c r="V9013" s="402"/>
      <c r="AG9013" s="402"/>
      <c r="AH9013" s="402"/>
      <c r="AI9013" s="402"/>
      <c r="AJ9013" s="402"/>
    </row>
    <row r="9014" spans="10:36" hidden="1" x14ac:dyDescent="0.2">
      <c r="J9014" s="555" t="s">
        <v>987</v>
      </c>
      <c r="T9014" s="402"/>
      <c r="U9014" s="402"/>
      <c r="V9014" s="402"/>
      <c r="AG9014" s="402"/>
      <c r="AH9014" s="402"/>
      <c r="AI9014" s="402"/>
      <c r="AJ9014" s="402"/>
    </row>
    <row r="9015" spans="10:36" hidden="1" x14ac:dyDescent="0.2">
      <c r="J9015" s="555" t="s">
        <v>987</v>
      </c>
      <c r="T9015" s="402"/>
      <c r="U9015" s="402"/>
      <c r="V9015" s="402"/>
      <c r="AG9015" s="402"/>
      <c r="AH9015" s="402"/>
      <c r="AI9015" s="402"/>
      <c r="AJ9015" s="402"/>
    </row>
    <row r="9016" spans="10:36" hidden="1" x14ac:dyDescent="0.2">
      <c r="J9016" s="555" t="s">
        <v>987</v>
      </c>
      <c r="T9016" s="402"/>
      <c r="U9016" s="402"/>
      <c r="V9016" s="402"/>
      <c r="AG9016" s="402"/>
      <c r="AH9016" s="402"/>
      <c r="AI9016" s="402"/>
      <c r="AJ9016" s="402"/>
    </row>
    <row r="9017" spans="10:36" hidden="1" x14ac:dyDescent="0.2">
      <c r="J9017" s="555" t="s">
        <v>987</v>
      </c>
      <c r="T9017" s="402"/>
      <c r="U9017" s="402"/>
      <c r="V9017" s="402"/>
      <c r="AG9017" s="402"/>
      <c r="AH9017" s="402"/>
      <c r="AI9017" s="402"/>
      <c r="AJ9017" s="402"/>
    </row>
    <row r="9018" spans="10:36" hidden="1" x14ac:dyDescent="0.2">
      <c r="J9018" s="555" t="s">
        <v>987</v>
      </c>
      <c r="T9018" s="402"/>
      <c r="U9018" s="402"/>
      <c r="V9018" s="402"/>
      <c r="AG9018" s="402"/>
      <c r="AH9018" s="402"/>
      <c r="AI9018" s="402"/>
      <c r="AJ9018" s="402"/>
    </row>
    <row r="9019" spans="10:36" hidden="1" x14ac:dyDescent="0.2">
      <c r="J9019" s="555" t="s">
        <v>987</v>
      </c>
      <c r="T9019" s="402"/>
      <c r="U9019" s="402"/>
      <c r="V9019" s="402"/>
      <c r="AG9019" s="402"/>
      <c r="AH9019" s="402"/>
      <c r="AI9019" s="402"/>
      <c r="AJ9019" s="402"/>
    </row>
    <row r="9020" spans="10:36" hidden="1" x14ac:dyDescent="0.2">
      <c r="J9020" s="555" t="s">
        <v>987</v>
      </c>
      <c r="T9020" s="402"/>
      <c r="U9020" s="402"/>
      <c r="V9020" s="402"/>
      <c r="AG9020" s="402"/>
      <c r="AH9020" s="402"/>
      <c r="AI9020" s="402"/>
      <c r="AJ9020" s="402"/>
    </row>
    <row r="9021" spans="10:36" hidden="1" x14ac:dyDescent="0.2">
      <c r="J9021" s="555" t="s">
        <v>987</v>
      </c>
      <c r="T9021" s="402"/>
      <c r="U9021" s="402"/>
      <c r="V9021" s="402"/>
      <c r="AG9021" s="402"/>
      <c r="AH9021" s="402"/>
      <c r="AI9021" s="402"/>
      <c r="AJ9021" s="402"/>
    </row>
    <row r="9022" spans="10:36" hidden="1" x14ac:dyDescent="0.2">
      <c r="J9022" s="555" t="s">
        <v>987</v>
      </c>
      <c r="T9022" s="402"/>
      <c r="U9022" s="402"/>
      <c r="V9022" s="402"/>
      <c r="AG9022" s="402"/>
      <c r="AH9022" s="402"/>
      <c r="AI9022" s="402"/>
      <c r="AJ9022" s="402"/>
    </row>
    <row r="9023" spans="10:36" hidden="1" x14ac:dyDescent="0.2">
      <c r="J9023" s="555" t="s">
        <v>987</v>
      </c>
      <c r="T9023" s="402"/>
      <c r="U9023" s="402"/>
      <c r="V9023" s="402"/>
      <c r="AG9023" s="402"/>
      <c r="AH9023" s="402"/>
      <c r="AI9023" s="402"/>
      <c r="AJ9023" s="402"/>
    </row>
    <row r="9024" spans="10:36" hidden="1" x14ac:dyDescent="0.2">
      <c r="J9024" s="555" t="s">
        <v>987</v>
      </c>
      <c r="T9024" s="402"/>
      <c r="U9024" s="402"/>
      <c r="V9024" s="402"/>
      <c r="AG9024" s="402"/>
      <c r="AH9024" s="402"/>
      <c r="AI9024" s="402"/>
      <c r="AJ9024" s="402"/>
    </row>
    <row r="9025" spans="10:36" hidden="1" x14ac:dyDescent="0.2">
      <c r="J9025" s="555" t="s">
        <v>987</v>
      </c>
      <c r="T9025" s="402"/>
      <c r="U9025" s="402"/>
      <c r="V9025" s="402"/>
      <c r="AG9025" s="402"/>
      <c r="AH9025" s="402"/>
      <c r="AI9025" s="402"/>
      <c r="AJ9025" s="402"/>
    </row>
    <row r="9026" spans="10:36" hidden="1" x14ac:dyDescent="0.2">
      <c r="J9026" s="555" t="s">
        <v>987</v>
      </c>
      <c r="T9026" s="402"/>
      <c r="U9026" s="402"/>
      <c r="V9026" s="402"/>
      <c r="AG9026" s="402"/>
      <c r="AH9026" s="402"/>
      <c r="AI9026" s="402"/>
      <c r="AJ9026" s="402"/>
    </row>
    <row r="9027" spans="10:36" hidden="1" x14ac:dyDescent="0.2">
      <c r="J9027" s="555" t="s">
        <v>987</v>
      </c>
      <c r="T9027" s="402"/>
      <c r="U9027" s="402"/>
      <c r="V9027" s="402"/>
      <c r="AG9027" s="402"/>
      <c r="AH9027" s="402"/>
      <c r="AI9027" s="402"/>
      <c r="AJ9027" s="402"/>
    </row>
    <row r="9028" spans="10:36" hidden="1" x14ac:dyDescent="0.2">
      <c r="J9028" s="555" t="s">
        <v>987</v>
      </c>
      <c r="T9028" s="402"/>
      <c r="U9028" s="402"/>
      <c r="V9028" s="402"/>
      <c r="AG9028" s="402"/>
      <c r="AH9028" s="402"/>
      <c r="AI9028" s="402"/>
      <c r="AJ9028" s="402"/>
    </row>
    <row r="9029" spans="10:36" hidden="1" x14ac:dyDescent="0.2">
      <c r="J9029" s="555" t="s">
        <v>987</v>
      </c>
      <c r="T9029" s="402"/>
      <c r="U9029" s="402"/>
      <c r="V9029" s="402"/>
      <c r="AG9029" s="402"/>
      <c r="AH9029" s="402"/>
      <c r="AI9029" s="402"/>
      <c r="AJ9029" s="402"/>
    </row>
    <row r="9030" spans="10:36" hidden="1" x14ac:dyDescent="0.2">
      <c r="J9030" s="555" t="s">
        <v>987</v>
      </c>
      <c r="T9030" s="402"/>
      <c r="U9030" s="402"/>
      <c r="V9030" s="402"/>
      <c r="AG9030" s="402"/>
      <c r="AH9030" s="402"/>
      <c r="AI9030" s="402"/>
      <c r="AJ9030" s="402"/>
    </row>
    <row r="9031" spans="10:36" hidden="1" x14ac:dyDescent="0.2">
      <c r="J9031" s="555" t="s">
        <v>987</v>
      </c>
      <c r="T9031" s="402"/>
      <c r="U9031" s="402"/>
      <c r="V9031" s="402"/>
      <c r="AG9031" s="402"/>
      <c r="AH9031" s="402"/>
      <c r="AI9031" s="402"/>
      <c r="AJ9031" s="402"/>
    </row>
    <row r="9032" spans="10:36" hidden="1" x14ac:dyDescent="0.2">
      <c r="J9032" s="555" t="s">
        <v>987</v>
      </c>
      <c r="T9032" s="402"/>
      <c r="U9032" s="402"/>
      <c r="V9032" s="402"/>
      <c r="AG9032" s="402"/>
      <c r="AH9032" s="402"/>
      <c r="AI9032" s="402"/>
      <c r="AJ9032" s="402"/>
    </row>
    <row r="9033" spans="10:36" hidden="1" x14ac:dyDescent="0.2">
      <c r="J9033" s="555" t="s">
        <v>987</v>
      </c>
      <c r="T9033" s="402"/>
      <c r="U9033" s="402"/>
      <c r="V9033" s="402"/>
      <c r="AG9033" s="402"/>
      <c r="AH9033" s="402"/>
      <c r="AI9033" s="402"/>
      <c r="AJ9033" s="402"/>
    </row>
    <row r="9034" spans="10:36" hidden="1" x14ac:dyDescent="0.2">
      <c r="J9034" s="555" t="s">
        <v>987</v>
      </c>
      <c r="T9034" s="402"/>
      <c r="U9034" s="402"/>
      <c r="V9034" s="402"/>
      <c r="AG9034" s="402"/>
      <c r="AH9034" s="402"/>
      <c r="AI9034" s="402"/>
      <c r="AJ9034" s="402"/>
    </row>
    <row r="9035" spans="10:36" hidden="1" x14ac:dyDescent="0.2">
      <c r="J9035" s="555" t="s">
        <v>987</v>
      </c>
      <c r="T9035" s="402"/>
      <c r="U9035" s="402"/>
      <c r="V9035" s="402"/>
      <c r="AG9035" s="402"/>
      <c r="AH9035" s="402"/>
      <c r="AI9035" s="402"/>
      <c r="AJ9035" s="402"/>
    </row>
    <row r="9036" spans="10:36" hidden="1" x14ac:dyDescent="0.2">
      <c r="J9036" s="555" t="s">
        <v>987</v>
      </c>
      <c r="T9036" s="402"/>
      <c r="U9036" s="402"/>
      <c r="V9036" s="402"/>
      <c r="AG9036" s="402"/>
      <c r="AH9036" s="402"/>
      <c r="AI9036" s="402"/>
      <c r="AJ9036" s="402"/>
    </row>
    <row r="9037" spans="10:36" hidden="1" x14ac:dyDescent="0.2">
      <c r="J9037" s="555" t="s">
        <v>987</v>
      </c>
      <c r="T9037" s="402"/>
      <c r="U9037" s="402"/>
      <c r="V9037" s="402"/>
      <c r="AG9037" s="402"/>
      <c r="AH9037" s="402"/>
      <c r="AI9037" s="402"/>
      <c r="AJ9037" s="402"/>
    </row>
    <row r="9038" spans="10:36" hidden="1" x14ac:dyDescent="0.2">
      <c r="J9038" s="555" t="s">
        <v>987</v>
      </c>
      <c r="T9038" s="402"/>
      <c r="U9038" s="402"/>
      <c r="V9038" s="402"/>
      <c r="AG9038" s="402"/>
      <c r="AH9038" s="402"/>
      <c r="AI9038" s="402"/>
      <c r="AJ9038" s="402"/>
    </row>
    <row r="9039" spans="10:36" hidden="1" x14ac:dyDescent="0.2">
      <c r="J9039" s="555" t="s">
        <v>987</v>
      </c>
      <c r="T9039" s="402"/>
      <c r="U9039" s="402"/>
      <c r="V9039" s="402"/>
      <c r="AG9039" s="402"/>
      <c r="AH9039" s="402"/>
      <c r="AI9039" s="402"/>
      <c r="AJ9039" s="402"/>
    </row>
    <row r="9040" spans="10:36" hidden="1" x14ac:dyDescent="0.2">
      <c r="J9040" s="555" t="s">
        <v>987</v>
      </c>
      <c r="T9040" s="402"/>
      <c r="U9040" s="402"/>
      <c r="V9040" s="402"/>
      <c r="AG9040" s="402"/>
      <c r="AH9040" s="402"/>
      <c r="AI9040" s="402"/>
      <c r="AJ9040" s="402"/>
    </row>
    <row r="9041" spans="10:36" hidden="1" x14ac:dyDescent="0.2">
      <c r="J9041" s="555" t="s">
        <v>987</v>
      </c>
      <c r="T9041" s="402"/>
      <c r="U9041" s="402"/>
      <c r="V9041" s="402"/>
      <c r="AG9041" s="402"/>
      <c r="AH9041" s="402"/>
      <c r="AI9041" s="402"/>
      <c r="AJ9041" s="402"/>
    </row>
    <row r="9042" spans="10:36" hidden="1" x14ac:dyDescent="0.2">
      <c r="J9042" s="555" t="s">
        <v>987</v>
      </c>
      <c r="T9042" s="402"/>
      <c r="U9042" s="402"/>
      <c r="V9042" s="402"/>
      <c r="AG9042" s="402"/>
      <c r="AH9042" s="402"/>
      <c r="AI9042" s="402"/>
      <c r="AJ9042" s="402"/>
    </row>
    <row r="9043" spans="10:36" hidden="1" x14ac:dyDescent="0.2">
      <c r="J9043" s="555" t="s">
        <v>987</v>
      </c>
      <c r="T9043" s="402"/>
      <c r="U9043" s="402"/>
      <c r="V9043" s="402"/>
      <c r="AG9043" s="402"/>
      <c r="AH9043" s="402"/>
      <c r="AI9043" s="402"/>
      <c r="AJ9043" s="402"/>
    </row>
    <row r="9044" spans="10:36" hidden="1" x14ac:dyDescent="0.2">
      <c r="J9044" s="555" t="s">
        <v>987</v>
      </c>
      <c r="T9044" s="402"/>
      <c r="U9044" s="402"/>
      <c r="V9044" s="402"/>
      <c r="AG9044" s="402"/>
      <c r="AH9044" s="402"/>
      <c r="AI9044" s="402"/>
      <c r="AJ9044" s="402"/>
    </row>
    <row r="9045" spans="10:36" hidden="1" x14ac:dyDescent="0.2">
      <c r="J9045" s="555" t="s">
        <v>987</v>
      </c>
      <c r="T9045" s="402"/>
      <c r="U9045" s="402"/>
      <c r="V9045" s="402"/>
      <c r="AG9045" s="402"/>
      <c r="AH9045" s="402"/>
      <c r="AI9045" s="402"/>
      <c r="AJ9045" s="402"/>
    </row>
    <row r="9046" spans="10:36" hidden="1" x14ac:dyDescent="0.2">
      <c r="J9046" s="555" t="s">
        <v>987</v>
      </c>
      <c r="T9046" s="402"/>
      <c r="U9046" s="402"/>
      <c r="V9046" s="402"/>
      <c r="AG9046" s="402"/>
      <c r="AH9046" s="402"/>
      <c r="AI9046" s="402"/>
      <c r="AJ9046" s="402"/>
    </row>
    <row r="9047" spans="10:36" hidden="1" x14ac:dyDescent="0.2">
      <c r="J9047" s="555" t="s">
        <v>987</v>
      </c>
      <c r="T9047" s="402"/>
      <c r="U9047" s="402"/>
      <c r="V9047" s="402"/>
      <c r="AG9047" s="402"/>
      <c r="AH9047" s="402"/>
      <c r="AI9047" s="402"/>
      <c r="AJ9047" s="402"/>
    </row>
    <row r="9048" spans="10:36" hidden="1" x14ac:dyDescent="0.2">
      <c r="J9048" s="555" t="s">
        <v>987</v>
      </c>
      <c r="T9048" s="402"/>
      <c r="U9048" s="402"/>
      <c r="V9048" s="402"/>
      <c r="AG9048" s="402"/>
      <c r="AH9048" s="402"/>
      <c r="AI9048" s="402"/>
      <c r="AJ9048" s="402"/>
    </row>
    <row r="9049" spans="10:36" hidden="1" x14ac:dyDescent="0.2">
      <c r="J9049" s="555" t="s">
        <v>987</v>
      </c>
      <c r="T9049" s="402"/>
      <c r="U9049" s="402"/>
      <c r="V9049" s="402"/>
      <c r="AG9049" s="402"/>
      <c r="AH9049" s="402"/>
      <c r="AI9049" s="402"/>
      <c r="AJ9049" s="402"/>
    </row>
    <row r="9050" spans="10:36" hidden="1" x14ac:dyDescent="0.2">
      <c r="J9050" s="555" t="s">
        <v>987</v>
      </c>
      <c r="T9050" s="402"/>
      <c r="U9050" s="402"/>
      <c r="V9050" s="402"/>
      <c r="AG9050" s="402"/>
      <c r="AH9050" s="402"/>
      <c r="AI9050" s="402"/>
      <c r="AJ9050" s="402"/>
    </row>
    <row r="9051" spans="10:36" hidden="1" x14ac:dyDescent="0.2">
      <c r="J9051" s="555" t="s">
        <v>987</v>
      </c>
      <c r="T9051" s="402"/>
      <c r="U9051" s="402"/>
      <c r="V9051" s="402"/>
      <c r="AG9051" s="402"/>
      <c r="AH9051" s="402"/>
      <c r="AI9051" s="402"/>
      <c r="AJ9051" s="402"/>
    </row>
    <row r="9052" spans="10:36" hidden="1" x14ac:dyDescent="0.2">
      <c r="J9052" s="555" t="s">
        <v>987</v>
      </c>
      <c r="T9052" s="402"/>
      <c r="U9052" s="402"/>
      <c r="V9052" s="402"/>
      <c r="AG9052" s="402"/>
      <c r="AH9052" s="402"/>
      <c r="AI9052" s="402"/>
      <c r="AJ9052" s="402"/>
    </row>
    <row r="9053" spans="10:36" hidden="1" x14ac:dyDescent="0.2">
      <c r="J9053" s="555" t="s">
        <v>987</v>
      </c>
      <c r="T9053" s="402"/>
      <c r="U9053" s="402"/>
      <c r="V9053" s="402"/>
      <c r="AG9053" s="402"/>
      <c r="AH9053" s="402"/>
      <c r="AI9053" s="402"/>
      <c r="AJ9053" s="402"/>
    </row>
    <row r="9054" spans="10:36" hidden="1" x14ac:dyDescent="0.2">
      <c r="J9054" s="555" t="s">
        <v>987</v>
      </c>
      <c r="T9054" s="402"/>
      <c r="U9054" s="402"/>
      <c r="V9054" s="402"/>
      <c r="AG9054" s="402"/>
      <c r="AH9054" s="402"/>
      <c r="AI9054" s="402"/>
      <c r="AJ9054" s="402"/>
    </row>
    <row r="9055" spans="10:36" hidden="1" x14ac:dyDescent="0.2">
      <c r="J9055" s="555" t="s">
        <v>987</v>
      </c>
      <c r="T9055" s="402"/>
      <c r="U9055" s="402"/>
      <c r="V9055" s="402"/>
      <c r="AG9055" s="402"/>
      <c r="AH9055" s="402"/>
      <c r="AI9055" s="402"/>
      <c r="AJ9055" s="402"/>
    </row>
    <row r="9056" spans="10:36" hidden="1" x14ac:dyDescent="0.2">
      <c r="J9056" s="555" t="s">
        <v>987</v>
      </c>
      <c r="T9056" s="402"/>
      <c r="U9056" s="402"/>
      <c r="V9056" s="402"/>
      <c r="AG9056" s="402"/>
      <c r="AH9056" s="402"/>
      <c r="AI9056" s="402"/>
      <c r="AJ9056" s="402"/>
    </row>
    <row r="9057" spans="10:36" hidden="1" x14ac:dyDescent="0.2">
      <c r="J9057" s="555" t="s">
        <v>987</v>
      </c>
      <c r="T9057" s="402"/>
      <c r="U9057" s="402"/>
      <c r="V9057" s="402"/>
      <c r="AG9057" s="402"/>
      <c r="AH9057" s="402"/>
      <c r="AI9057" s="402"/>
      <c r="AJ9057" s="402"/>
    </row>
    <row r="9058" spans="10:36" hidden="1" x14ac:dyDescent="0.2">
      <c r="J9058" s="555" t="s">
        <v>987</v>
      </c>
      <c r="T9058" s="402"/>
      <c r="U9058" s="402"/>
      <c r="V9058" s="402"/>
      <c r="AG9058" s="402"/>
      <c r="AH9058" s="402"/>
      <c r="AI9058" s="402"/>
      <c r="AJ9058" s="402"/>
    </row>
    <row r="9059" spans="10:36" hidden="1" x14ac:dyDescent="0.2">
      <c r="J9059" s="555" t="s">
        <v>987</v>
      </c>
      <c r="T9059" s="402"/>
      <c r="U9059" s="402"/>
      <c r="V9059" s="402"/>
      <c r="AG9059" s="402"/>
      <c r="AH9059" s="402"/>
      <c r="AI9059" s="402"/>
      <c r="AJ9059" s="402"/>
    </row>
    <row r="9060" spans="10:36" hidden="1" x14ac:dyDescent="0.2">
      <c r="J9060" s="555" t="s">
        <v>987</v>
      </c>
      <c r="T9060" s="402"/>
      <c r="U9060" s="402"/>
      <c r="V9060" s="402"/>
      <c r="AG9060" s="402"/>
      <c r="AH9060" s="402"/>
      <c r="AI9060" s="402"/>
      <c r="AJ9060" s="402"/>
    </row>
    <row r="9061" spans="10:36" hidden="1" x14ac:dyDescent="0.2">
      <c r="J9061" s="555" t="s">
        <v>987</v>
      </c>
      <c r="T9061" s="402"/>
      <c r="U9061" s="402"/>
      <c r="V9061" s="402"/>
      <c r="AG9061" s="402"/>
      <c r="AH9061" s="402"/>
      <c r="AI9061" s="402"/>
      <c r="AJ9061" s="402"/>
    </row>
    <row r="9062" spans="10:36" hidden="1" x14ac:dyDescent="0.2">
      <c r="J9062" s="555" t="s">
        <v>987</v>
      </c>
      <c r="T9062" s="402"/>
      <c r="U9062" s="402"/>
      <c r="V9062" s="402"/>
      <c r="AG9062" s="402"/>
      <c r="AH9062" s="402"/>
      <c r="AI9062" s="402"/>
      <c r="AJ9062" s="402"/>
    </row>
    <row r="9063" spans="10:36" hidden="1" x14ac:dyDescent="0.2">
      <c r="J9063" s="555" t="s">
        <v>987</v>
      </c>
      <c r="T9063" s="402"/>
      <c r="U9063" s="402"/>
      <c r="V9063" s="402"/>
      <c r="AG9063" s="402"/>
      <c r="AH9063" s="402"/>
      <c r="AI9063" s="402"/>
      <c r="AJ9063" s="402"/>
    </row>
    <row r="9064" spans="10:36" hidden="1" x14ac:dyDescent="0.2">
      <c r="J9064" s="555" t="s">
        <v>987</v>
      </c>
      <c r="T9064" s="402"/>
      <c r="U9064" s="402"/>
      <c r="V9064" s="402"/>
      <c r="AG9064" s="402"/>
      <c r="AH9064" s="402"/>
      <c r="AI9064" s="402"/>
      <c r="AJ9064" s="402"/>
    </row>
    <row r="9065" spans="10:36" hidden="1" x14ac:dyDescent="0.2">
      <c r="J9065" s="555" t="s">
        <v>987</v>
      </c>
      <c r="T9065" s="402"/>
      <c r="U9065" s="402"/>
      <c r="V9065" s="402"/>
      <c r="AG9065" s="402"/>
      <c r="AH9065" s="402"/>
      <c r="AI9065" s="402"/>
      <c r="AJ9065" s="402"/>
    </row>
    <row r="9066" spans="10:36" hidden="1" x14ac:dyDescent="0.2">
      <c r="J9066" s="555" t="s">
        <v>987</v>
      </c>
      <c r="T9066" s="402"/>
      <c r="U9066" s="402"/>
      <c r="V9066" s="402"/>
      <c r="AG9066" s="402"/>
      <c r="AH9066" s="402"/>
      <c r="AI9066" s="402"/>
      <c r="AJ9066" s="402"/>
    </row>
    <row r="9067" spans="10:36" hidden="1" x14ac:dyDescent="0.2">
      <c r="J9067" s="555" t="s">
        <v>987</v>
      </c>
      <c r="T9067" s="402"/>
      <c r="U9067" s="402"/>
      <c r="V9067" s="402"/>
      <c r="AG9067" s="402"/>
      <c r="AH9067" s="402"/>
      <c r="AI9067" s="402"/>
      <c r="AJ9067" s="402"/>
    </row>
    <row r="9068" spans="10:36" hidden="1" x14ac:dyDescent="0.2">
      <c r="J9068" s="555" t="s">
        <v>987</v>
      </c>
      <c r="T9068" s="402"/>
      <c r="U9068" s="402"/>
      <c r="V9068" s="402"/>
      <c r="AG9068" s="402"/>
      <c r="AH9068" s="402"/>
      <c r="AI9068" s="402"/>
      <c r="AJ9068" s="402"/>
    </row>
    <row r="9069" spans="10:36" hidden="1" x14ac:dyDescent="0.2">
      <c r="J9069" s="555" t="s">
        <v>987</v>
      </c>
      <c r="T9069" s="402"/>
      <c r="U9069" s="402"/>
      <c r="V9069" s="402"/>
      <c r="AG9069" s="402"/>
      <c r="AH9069" s="402"/>
      <c r="AI9069" s="402"/>
      <c r="AJ9069" s="402"/>
    </row>
    <row r="9070" spans="10:36" hidden="1" x14ac:dyDescent="0.2">
      <c r="J9070" s="555" t="s">
        <v>987</v>
      </c>
      <c r="T9070" s="402"/>
      <c r="U9070" s="402"/>
      <c r="V9070" s="402"/>
      <c r="AG9070" s="402"/>
      <c r="AH9070" s="402"/>
      <c r="AI9070" s="402"/>
      <c r="AJ9070" s="402"/>
    </row>
    <row r="9071" spans="10:36" hidden="1" x14ac:dyDescent="0.2">
      <c r="J9071" s="555" t="s">
        <v>987</v>
      </c>
      <c r="T9071" s="402"/>
      <c r="U9071" s="402"/>
      <c r="V9071" s="402"/>
      <c r="AG9071" s="402"/>
      <c r="AH9071" s="402"/>
      <c r="AI9071" s="402"/>
      <c r="AJ9071" s="402"/>
    </row>
    <row r="9072" spans="10:36" hidden="1" x14ac:dyDescent="0.2">
      <c r="J9072" s="555" t="s">
        <v>987</v>
      </c>
      <c r="T9072" s="402"/>
      <c r="U9072" s="402"/>
      <c r="V9072" s="402"/>
      <c r="AG9072" s="402"/>
      <c r="AH9072" s="402"/>
      <c r="AI9072" s="402"/>
      <c r="AJ9072" s="402"/>
    </row>
    <row r="9073" spans="10:36" hidden="1" x14ac:dyDescent="0.2">
      <c r="J9073" s="555" t="s">
        <v>987</v>
      </c>
      <c r="T9073" s="402"/>
      <c r="U9073" s="402"/>
      <c r="V9073" s="402"/>
      <c r="AG9073" s="402"/>
      <c r="AH9073" s="402"/>
      <c r="AI9073" s="402"/>
      <c r="AJ9073" s="402"/>
    </row>
    <row r="9074" spans="10:36" hidden="1" x14ac:dyDescent="0.2">
      <c r="J9074" s="555" t="s">
        <v>987</v>
      </c>
      <c r="T9074" s="402"/>
      <c r="U9074" s="402"/>
      <c r="V9074" s="402"/>
      <c r="AG9074" s="402"/>
      <c r="AH9074" s="402"/>
      <c r="AI9074" s="402"/>
      <c r="AJ9074" s="402"/>
    </row>
    <row r="9075" spans="10:36" hidden="1" x14ac:dyDescent="0.2">
      <c r="J9075" s="555" t="s">
        <v>987</v>
      </c>
      <c r="T9075" s="402"/>
      <c r="U9075" s="402"/>
      <c r="V9075" s="402"/>
      <c r="AG9075" s="402"/>
      <c r="AH9075" s="402"/>
      <c r="AI9075" s="402"/>
      <c r="AJ9075" s="402"/>
    </row>
    <row r="9076" spans="10:36" hidden="1" x14ac:dyDescent="0.2">
      <c r="J9076" s="555" t="s">
        <v>987</v>
      </c>
      <c r="T9076" s="402"/>
      <c r="U9076" s="402"/>
      <c r="V9076" s="402"/>
      <c r="AG9076" s="402"/>
      <c r="AH9076" s="402"/>
      <c r="AI9076" s="402"/>
      <c r="AJ9076" s="402"/>
    </row>
    <row r="9077" spans="10:36" hidden="1" x14ac:dyDescent="0.2">
      <c r="J9077" s="555" t="s">
        <v>987</v>
      </c>
      <c r="T9077" s="402"/>
      <c r="U9077" s="402"/>
      <c r="V9077" s="402"/>
      <c r="AG9077" s="402"/>
      <c r="AH9077" s="402"/>
      <c r="AI9077" s="402"/>
      <c r="AJ9077" s="402"/>
    </row>
    <row r="9078" spans="10:36" hidden="1" x14ac:dyDescent="0.2">
      <c r="J9078" s="555" t="s">
        <v>987</v>
      </c>
      <c r="T9078" s="402"/>
      <c r="U9078" s="402"/>
      <c r="V9078" s="402"/>
      <c r="AG9078" s="402"/>
      <c r="AH9078" s="402"/>
      <c r="AI9078" s="402"/>
      <c r="AJ9078" s="402"/>
    </row>
    <row r="9079" spans="10:36" hidden="1" x14ac:dyDescent="0.2">
      <c r="J9079" s="555" t="s">
        <v>987</v>
      </c>
      <c r="T9079" s="402"/>
      <c r="U9079" s="402"/>
      <c r="V9079" s="402"/>
      <c r="AG9079" s="402"/>
      <c r="AH9079" s="402"/>
      <c r="AI9079" s="402"/>
      <c r="AJ9079" s="402"/>
    </row>
    <row r="9080" spans="10:36" hidden="1" x14ac:dyDescent="0.2">
      <c r="J9080" s="555" t="s">
        <v>987</v>
      </c>
      <c r="T9080" s="402"/>
      <c r="U9080" s="402"/>
      <c r="V9080" s="402"/>
      <c r="AG9080" s="402"/>
      <c r="AH9080" s="402"/>
      <c r="AI9080" s="402"/>
      <c r="AJ9080" s="402"/>
    </row>
    <row r="9081" spans="10:36" hidden="1" x14ac:dyDescent="0.2">
      <c r="J9081" s="555" t="s">
        <v>987</v>
      </c>
      <c r="T9081" s="402"/>
      <c r="U9081" s="402"/>
      <c r="V9081" s="402"/>
      <c r="AG9081" s="402"/>
      <c r="AH9081" s="402"/>
      <c r="AI9081" s="402"/>
      <c r="AJ9081" s="402"/>
    </row>
    <row r="9082" spans="10:36" hidden="1" x14ac:dyDescent="0.2">
      <c r="J9082" s="555" t="s">
        <v>987</v>
      </c>
      <c r="T9082" s="402"/>
      <c r="U9082" s="402"/>
      <c r="V9082" s="402"/>
      <c r="AG9082" s="402"/>
      <c r="AH9082" s="402"/>
      <c r="AI9082" s="402"/>
      <c r="AJ9082" s="402"/>
    </row>
    <row r="9083" spans="10:36" hidden="1" x14ac:dyDescent="0.2">
      <c r="J9083" s="555" t="s">
        <v>987</v>
      </c>
      <c r="T9083" s="402"/>
      <c r="U9083" s="402"/>
      <c r="V9083" s="402"/>
      <c r="AG9083" s="402"/>
      <c r="AH9083" s="402"/>
      <c r="AI9083" s="402"/>
      <c r="AJ9083" s="402"/>
    </row>
    <row r="9084" spans="10:36" hidden="1" x14ac:dyDescent="0.2">
      <c r="J9084" s="555" t="s">
        <v>987</v>
      </c>
      <c r="T9084" s="402"/>
      <c r="U9084" s="402"/>
      <c r="V9084" s="402"/>
      <c r="AG9084" s="402"/>
      <c r="AH9084" s="402"/>
      <c r="AI9084" s="402"/>
      <c r="AJ9084" s="402"/>
    </row>
    <row r="9085" spans="10:36" hidden="1" x14ac:dyDescent="0.2">
      <c r="J9085" s="555" t="s">
        <v>987</v>
      </c>
      <c r="T9085" s="402"/>
      <c r="U9085" s="402"/>
      <c r="V9085" s="402"/>
      <c r="AG9085" s="402"/>
      <c r="AH9085" s="402"/>
      <c r="AI9085" s="402"/>
      <c r="AJ9085" s="402"/>
    </row>
    <row r="9086" spans="10:36" hidden="1" x14ac:dyDescent="0.2">
      <c r="J9086" s="555" t="s">
        <v>987</v>
      </c>
      <c r="T9086" s="402"/>
      <c r="U9086" s="402"/>
      <c r="V9086" s="402"/>
      <c r="AG9086" s="402"/>
      <c r="AH9086" s="402"/>
      <c r="AI9086" s="402"/>
      <c r="AJ9086" s="402"/>
    </row>
    <row r="9087" spans="10:36" hidden="1" x14ac:dyDescent="0.2">
      <c r="J9087" s="555" t="s">
        <v>987</v>
      </c>
      <c r="T9087" s="402"/>
      <c r="U9087" s="402"/>
      <c r="V9087" s="402"/>
      <c r="AG9087" s="402"/>
      <c r="AH9087" s="402"/>
      <c r="AI9087" s="402"/>
      <c r="AJ9087" s="402"/>
    </row>
    <row r="9088" spans="10:36" hidden="1" x14ac:dyDescent="0.2">
      <c r="J9088" s="555" t="s">
        <v>987</v>
      </c>
      <c r="T9088" s="402"/>
      <c r="U9088" s="402"/>
      <c r="V9088" s="402"/>
      <c r="AG9088" s="402"/>
      <c r="AH9088" s="402"/>
      <c r="AI9088" s="402"/>
      <c r="AJ9088" s="402"/>
    </row>
    <row r="9089" spans="10:36" hidden="1" x14ac:dyDescent="0.2">
      <c r="J9089" s="555" t="s">
        <v>987</v>
      </c>
      <c r="T9089" s="402"/>
      <c r="U9089" s="402"/>
      <c r="V9089" s="402"/>
      <c r="AG9089" s="402"/>
      <c r="AH9089" s="402"/>
      <c r="AI9089" s="402"/>
      <c r="AJ9089" s="402"/>
    </row>
    <row r="9090" spans="10:36" hidden="1" x14ac:dyDescent="0.2">
      <c r="J9090" s="555" t="s">
        <v>987</v>
      </c>
      <c r="T9090" s="402"/>
      <c r="U9090" s="402"/>
      <c r="V9090" s="402"/>
      <c r="AG9090" s="402"/>
      <c r="AH9090" s="402"/>
      <c r="AI9090" s="402"/>
      <c r="AJ9090" s="402"/>
    </row>
    <row r="9091" spans="10:36" hidden="1" x14ac:dyDescent="0.2">
      <c r="J9091" s="555" t="s">
        <v>987</v>
      </c>
      <c r="T9091" s="402"/>
      <c r="U9091" s="402"/>
      <c r="V9091" s="402"/>
      <c r="AG9091" s="402"/>
      <c r="AH9091" s="402"/>
      <c r="AI9091" s="402"/>
      <c r="AJ9091" s="402"/>
    </row>
    <row r="9092" spans="10:36" hidden="1" x14ac:dyDescent="0.2">
      <c r="J9092" s="555" t="s">
        <v>987</v>
      </c>
      <c r="T9092" s="402"/>
      <c r="U9092" s="402"/>
      <c r="V9092" s="402"/>
      <c r="AG9092" s="402"/>
      <c r="AH9092" s="402"/>
      <c r="AI9092" s="402"/>
      <c r="AJ9092" s="402"/>
    </row>
    <row r="9093" spans="10:36" hidden="1" x14ac:dyDescent="0.2">
      <c r="J9093" s="555" t="s">
        <v>987</v>
      </c>
      <c r="T9093" s="402"/>
      <c r="U9093" s="402"/>
      <c r="V9093" s="402"/>
      <c r="AG9093" s="402"/>
      <c r="AH9093" s="402"/>
      <c r="AI9093" s="402"/>
      <c r="AJ9093" s="402"/>
    </row>
    <row r="9094" spans="10:36" hidden="1" x14ac:dyDescent="0.2">
      <c r="J9094" s="555" t="s">
        <v>987</v>
      </c>
      <c r="T9094" s="402"/>
      <c r="U9094" s="402"/>
      <c r="V9094" s="402"/>
      <c r="AG9094" s="402"/>
      <c r="AH9094" s="402"/>
      <c r="AI9094" s="402"/>
      <c r="AJ9094" s="402"/>
    </row>
    <row r="9095" spans="10:36" hidden="1" x14ac:dyDescent="0.2">
      <c r="J9095" s="555" t="s">
        <v>987</v>
      </c>
      <c r="T9095" s="402"/>
      <c r="U9095" s="402"/>
      <c r="V9095" s="402"/>
      <c r="AG9095" s="402"/>
      <c r="AH9095" s="402"/>
      <c r="AI9095" s="402"/>
      <c r="AJ9095" s="402"/>
    </row>
    <row r="9096" spans="10:36" hidden="1" x14ac:dyDescent="0.2">
      <c r="J9096" s="555" t="s">
        <v>987</v>
      </c>
      <c r="T9096" s="402"/>
      <c r="U9096" s="402"/>
      <c r="V9096" s="402"/>
      <c r="AG9096" s="402"/>
      <c r="AH9096" s="402"/>
      <c r="AI9096" s="402"/>
      <c r="AJ9096" s="402"/>
    </row>
    <row r="9097" spans="10:36" hidden="1" x14ac:dyDescent="0.2">
      <c r="J9097" s="555" t="s">
        <v>987</v>
      </c>
      <c r="T9097" s="402"/>
      <c r="U9097" s="402"/>
      <c r="V9097" s="402"/>
      <c r="AG9097" s="402"/>
      <c r="AH9097" s="402"/>
      <c r="AI9097" s="402"/>
      <c r="AJ9097" s="402"/>
    </row>
    <row r="9098" spans="10:36" hidden="1" x14ac:dyDescent="0.2">
      <c r="J9098" s="555" t="s">
        <v>987</v>
      </c>
      <c r="T9098" s="402"/>
      <c r="U9098" s="402"/>
      <c r="V9098" s="402"/>
      <c r="AG9098" s="402"/>
      <c r="AH9098" s="402"/>
      <c r="AI9098" s="402"/>
      <c r="AJ9098" s="402"/>
    </row>
    <row r="9099" spans="10:36" hidden="1" x14ac:dyDescent="0.2">
      <c r="J9099" s="555" t="s">
        <v>987</v>
      </c>
      <c r="T9099" s="402"/>
      <c r="U9099" s="402"/>
      <c r="V9099" s="402"/>
      <c r="AG9099" s="402"/>
      <c r="AH9099" s="402"/>
      <c r="AI9099" s="402"/>
      <c r="AJ9099" s="402"/>
    </row>
    <row r="9100" spans="10:36" hidden="1" x14ac:dyDescent="0.2">
      <c r="J9100" s="555" t="s">
        <v>987</v>
      </c>
      <c r="T9100" s="402"/>
      <c r="U9100" s="402"/>
      <c r="V9100" s="402"/>
      <c r="AG9100" s="402"/>
      <c r="AH9100" s="402"/>
      <c r="AI9100" s="402"/>
      <c r="AJ9100" s="402"/>
    </row>
    <row r="9101" spans="10:36" hidden="1" x14ac:dyDescent="0.2">
      <c r="J9101" s="555" t="s">
        <v>987</v>
      </c>
      <c r="T9101" s="402"/>
      <c r="U9101" s="402"/>
      <c r="V9101" s="402"/>
      <c r="AG9101" s="402"/>
      <c r="AH9101" s="402"/>
      <c r="AI9101" s="402"/>
      <c r="AJ9101" s="402"/>
    </row>
    <row r="9102" spans="10:36" hidden="1" x14ac:dyDescent="0.2">
      <c r="J9102" s="555" t="s">
        <v>987</v>
      </c>
      <c r="T9102" s="402"/>
      <c r="U9102" s="402"/>
      <c r="V9102" s="402"/>
      <c r="AG9102" s="402"/>
      <c r="AH9102" s="402"/>
      <c r="AI9102" s="402"/>
      <c r="AJ9102" s="402"/>
    </row>
    <row r="9103" spans="10:36" hidden="1" x14ac:dyDescent="0.2">
      <c r="J9103" s="555" t="s">
        <v>987</v>
      </c>
      <c r="T9103" s="402"/>
      <c r="U9103" s="402"/>
      <c r="V9103" s="402"/>
      <c r="AG9103" s="402"/>
      <c r="AH9103" s="402"/>
      <c r="AI9103" s="402"/>
      <c r="AJ9103" s="402"/>
    </row>
    <row r="9104" spans="10:36" hidden="1" x14ac:dyDescent="0.2">
      <c r="J9104" s="555" t="s">
        <v>987</v>
      </c>
      <c r="T9104" s="402"/>
      <c r="U9104" s="402"/>
      <c r="V9104" s="402"/>
      <c r="AG9104" s="402"/>
      <c r="AH9104" s="402"/>
      <c r="AI9104" s="402"/>
      <c r="AJ9104" s="402"/>
    </row>
    <row r="9105" spans="10:36" hidden="1" x14ac:dyDescent="0.2">
      <c r="J9105" s="555" t="s">
        <v>987</v>
      </c>
      <c r="T9105" s="402"/>
      <c r="U9105" s="402"/>
      <c r="V9105" s="402"/>
      <c r="AG9105" s="402"/>
      <c r="AH9105" s="402"/>
      <c r="AI9105" s="402"/>
      <c r="AJ9105" s="402"/>
    </row>
    <row r="9106" spans="10:36" hidden="1" x14ac:dyDescent="0.2">
      <c r="J9106" s="555" t="s">
        <v>987</v>
      </c>
      <c r="T9106" s="402"/>
      <c r="U9106" s="402"/>
      <c r="V9106" s="402"/>
      <c r="AG9106" s="402"/>
      <c r="AH9106" s="402"/>
      <c r="AI9106" s="402"/>
      <c r="AJ9106" s="402"/>
    </row>
    <row r="9107" spans="10:36" hidden="1" x14ac:dyDescent="0.2">
      <c r="J9107" s="555" t="s">
        <v>987</v>
      </c>
      <c r="T9107" s="402"/>
      <c r="U9107" s="402"/>
      <c r="V9107" s="402"/>
      <c r="AG9107" s="402"/>
      <c r="AH9107" s="402"/>
      <c r="AI9107" s="402"/>
      <c r="AJ9107" s="402"/>
    </row>
    <row r="9108" spans="10:36" hidden="1" x14ac:dyDescent="0.2">
      <c r="J9108" s="555" t="s">
        <v>987</v>
      </c>
      <c r="T9108" s="402"/>
      <c r="U9108" s="402"/>
      <c r="V9108" s="402"/>
      <c r="AG9108" s="402"/>
      <c r="AH9108" s="402"/>
      <c r="AI9108" s="402"/>
      <c r="AJ9108" s="402"/>
    </row>
    <row r="9109" spans="10:36" hidden="1" x14ac:dyDescent="0.2">
      <c r="J9109" s="555" t="s">
        <v>987</v>
      </c>
      <c r="T9109" s="402"/>
      <c r="U9109" s="402"/>
      <c r="V9109" s="402"/>
      <c r="AG9109" s="402"/>
      <c r="AH9109" s="402"/>
      <c r="AI9109" s="402"/>
      <c r="AJ9109" s="402"/>
    </row>
    <row r="9110" spans="10:36" hidden="1" x14ac:dyDescent="0.2">
      <c r="J9110" s="555" t="s">
        <v>987</v>
      </c>
      <c r="T9110" s="402"/>
      <c r="U9110" s="402"/>
      <c r="V9110" s="402"/>
      <c r="AG9110" s="402"/>
      <c r="AH9110" s="402"/>
      <c r="AI9110" s="402"/>
      <c r="AJ9110" s="402"/>
    </row>
    <row r="9111" spans="10:36" hidden="1" x14ac:dyDescent="0.2">
      <c r="J9111" s="555" t="s">
        <v>987</v>
      </c>
      <c r="T9111" s="402"/>
      <c r="U9111" s="402"/>
      <c r="V9111" s="402"/>
      <c r="AG9111" s="402"/>
      <c r="AH9111" s="402"/>
      <c r="AI9111" s="402"/>
      <c r="AJ9111" s="402"/>
    </row>
    <row r="9112" spans="10:36" hidden="1" x14ac:dyDescent="0.2">
      <c r="J9112" s="555" t="s">
        <v>987</v>
      </c>
      <c r="T9112" s="402"/>
      <c r="U9112" s="402"/>
      <c r="V9112" s="402"/>
      <c r="AG9112" s="402"/>
      <c r="AH9112" s="402"/>
      <c r="AI9112" s="402"/>
      <c r="AJ9112" s="402"/>
    </row>
    <row r="9113" spans="10:36" hidden="1" x14ac:dyDescent="0.2">
      <c r="J9113" s="555" t="s">
        <v>987</v>
      </c>
      <c r="T9113" s="402"/>
      <c r="U9113" s="402"/>
      <c r="V9113" s="402"/>
      <c r="AG9113" s="402"/>
      <c r="AH9113" s="402"/>
      <c r="AI9113" s="402"/>
      <c r="AJ9113" s="402"/>
    </row>
    <row r="9114" spans="10:36" hidden="1" x14ac:dyDescent="0.2">
      <c r="J9114" s="555" t="s">
        <v>987</v>
      </c>
      <c r="T9114" s="402"/>
      <c r="U9114" s="402"/>
      <c r="V9114" s="402"/>
      <c r="AG9114" s="402"/>
      <c r="AH9114" s="402"/>
      <c r="AI9114" s="402"/>
      <c r="AJ9114" s="402"/>
    </row>
    <row r="9115" spans="10:36" hidden="1" x14ac:dyDescent="0.2">
      <c r="J9115" s="555" t="s">
        <v>987</v>
      </c>
      <c r="T9115" s="402"/>
      <c r="U9115" s="402"/>
      <c r="V9115" s="402"/>
      <c r="AG9115" s="402"/>
      <c r="AH9115" s="402"/>
      <c r="AI9115" s="402"/>
      <c r="AJ9115" s="402"/>
    </row>
    <row r="9116" spans="10:36" hidden="1" x14ac:dyDescent="0.2">
      <c r="J9116" s="555" t="s">
        <v>987</v>
      </c>
      <c r="T9116" s="402"/>
      <c r="U9116" s="402"/>
      <c r="V9116" s="402"/>
      <c r="AG9116" s="402"/>
      <c r="AH9116" s="402"/>
      <c r="AI9116" s="402"/>
      <c r="AJ9116" s="402"/>
    </row>
    <row r="9117" spans="10:36" hidden="1" x14ac:dyDescent="0.2">
      <c r="J9117" s="555" t="s">
        <v>987</v>
      </c>
      <c r="T9117" s="402"/>
      <c r="U9117" s="402"/>
      <c r="V9117" s="402"/>
      <c r="AG9117" s="402"/>
      <c r="AH9117" s="402"/>
      <c r="AI9117" s="402"/>
      <c r="AJ9117" s="402"/>
    </row>
    <row r="9118" spans="10:36" hidden="1" x14ac:dyDescent="0.2">
      <c r="J9118" s="555" t="s">
        <v>987</v>
      </c>
      <c r="T9118" s="402"/>
      <c r="U9118" s="402"/>
      <c r="V9118" s="402"/>
      <c r="AG9118" s="402"/>
      <c r="AH9118" s="402"/>
      <c r="AI9118" s="402"/>
      <c r="AJ9118" s="402"/>
    </row>
    <row r="9119" spans="10:36" hidden="1" x14ac:dyDescent="0.2">
      <c r="J9119" s="555" t="s">
        <v>987</v>
      </c>
      <c r="T9119" s="402"/>
      <c r="U9119" s="402"/>
      <c r="V9119" s="402"/>
      <c r="AG9119" s="402"/>
      <c r="AH9119" s="402"/>
      <c r="AI9119" s="402"/>
      <c r="AJ9119" s="402"/>
    </row>
    <row r="9120" spans="10:36" hidden="1" x14ac:dyDescent="0.2">
      <c r="J9120" s="555" t="s">
        <v>987</v>
      </c>
      <c r="T9120" s="402"/>
      <c r="U9120" s="402"/>
      <c r="V9120" s="402"/>
      <c r="AG9120" s="402"/>
      <c r="AH9120" s="402"/>
      <c r="AI9120" s="402"/>
      <c r="AJ9120" s="402"/>
    </row>
    <row r="9121" spans="10:36" hidden="1" x14ac:dyDescent="0.2">
      <c r="J9121" s="555" t="s">
        <v>987</v>
      </c>
      <c r="T9121" s="402"/>
      <c r="U9121" s="402"/>
      <c r="V9121" s="402"/>
      <c r="AG9121" s="402"/>
      <c r="AH9121" s="402"/>
      <c r="AI9121" s="402"/>
      <c r="AJ9121" s="402"/>
    </row>
    <row r="9122" spans="10:36" hidden="1" x14ac:dyDescent="0.2">
      <c r="J9122" s="555" t="s">
        <v>987</v>
      </c>
      <c r="T9122" s="402"/>
      <c r="U9122" s="402"/>
      <c r="V9122" s="402"/>
      <c r="AG9122" s="402"/>
      <c r="AH9122" s="402"/>
      <c r="AI9122" s="402"/>
      <c r="AJ9122" s="402"/>
    </row>
    <row r="9123" spans="10:36" hidden="1" x14ac:dyDescent="0.2">
      <c r="J9123" s="555" t="s">
        <v>987</v>
      </c>
      <c r="T9123" s="402"/>
      <c r="U9123" s="402"/>
      <c r="V9123" s="402"/>
      <c r="AG9123" s="402"/>
      <c r="AH9123" s="402"/>
      <c r="AI9123" s="402"/>
      <c r="AJ9123" s="402"/>
    </row>
    <row r="9124" spans="10:36" hidden="1" x14ac:dyDescent="0.2">
      <c r="J9124" s="555" t="s">
        <v>987</v>
      </c>
      <c r="T9124" s="402"/>
      <c r="U9124" s="402"/>
      <c r="V9124" s="402"/>
      <c r="AG9124" s="402"/>
      <c r="AH9124" s="402"/>
      <c r="AI9124" s="402"/>
      <c r="AJ9124" s="402"/>
    </row>
    <row r="9125" spans="10:36" hidden="1" x14ac:dyDescent="0.2">
      <c r="J9125" s="555" t="s">
        <v>987</v>
      </c>
      <c r="T9125" s="402"/>
      <c r="U9125" s="402"/>
      <c r="V9125" s="402"/>
      <c r="AG9125" s="402"/>
      <c r="AH9125" s="402"/>
      <c r="AI9125" s="402"/>
      <c r="AJ9125" s="402"/>
    </row>
    <row r="9126" spans="10:36" hidden="1" x14ac:dyDescent="0.2">
      <c r="J9126" s="555" t="s">
        <v>987</v>
      </c>
      <c r="T9126" s="402"/>
      <c r="U9126" s="402"/>
      <c r="V9126" s="402"/>
      <c r="AG9126" s="402"/>
      <c r="AH9126" s="402"/>
      <c r="AI9126" s="402"/>
      <c r="AJ9126" s="402"/>
    </row>
    <row r="9127" spans="10:36" hidden="1" x14ac:dyDescent="0.2">
      <c r="J9127" s="555" t="s">
        <v>987</v>
      </c>
      <c r="T9127" s="402"/>
      <c r="U9127" s="402"/>
      <c r="V9127" s="402"/>
      <c r="AG9127" s="402"/>
      <c r="AH9127" s="402"/>
      <c r="AI9127" s="402"/>
      <c r="AJ9127" s="402"/>
    </row>
    <row r="9128" spans="10:36" hidden="1" x14ac:dyDescent="0.2">
      <c r="J9128" s="555" t="s">
        <v>987</v>
      </c>
      <c r="T9128" s="402"/>
      <c r="U9128" s="402"/>
      <c r="V9128" s="402"/>
      <c r="AG9128" s="402"/>
      <c r="AH9128" s="402"/>
      <c r="AI9128" s="402"/>
      <c r="AJ9128" s="402"/>
    </row>
    <row r="9129" spans="10:36" hidden="1" x14ac:dyDescent="0.2">
      <c r="J9129" s="555" t="s">
        <v>987</v>
      </c>
      <c r="T9129" s="402"/>
      <c r="U9129" s="402"/>
      <c r="V9129" s="402"/>
      <c r="AG9129" s="402"/>
      <c r="AH9129" s="402"/>
      <c r="AI9129" s="402"/>
      <c r="AJ9129" s="402"/>
    </row>
    <row r="9130" spans="10:36" hidden="1" x14ac:dyDescent="0.2">
      <c r="J9130" s="555" t="s">
        <v>987</v>
      </c>
      <c r="T9130" s="402"/>
      <c r="U9130" s="402"/>
      <c r="V9130" s="402"/>
      <c r="AG9130" s="402"/>
      <c r="AH9130" s="402"/>
      <c r="AI9130" s="402"/>
      <c r="AJ9130" s="402"/>
    </row>
    <row r="9131" spans="10:36" hidden="1" x14ac:dyDescent="0.2">
      <c r="J9131" s="555" t="s">
        <v>987</v>
      </c>
      <c r="T9131" s="402"/>
      <c r="U9131" s="402"/>
      <c r="V9131" s="402"/>
      <c r="AG9131" s="402"/>
      <c r="AH9131" s="402"/>
      <c r="AI9131" s="402"/>
      <c r="AJ9131" s="402"/>
    </row>
    <row r="9132" spans="10:36" hidden="1" x14ac:dyDescent="0.2">
      <c r="J9132" s="555" t="s">
        <v>987</v>
      </c>
      <c r="T9132" s="402"/>
      <c r="U9132" s="402"/>
      <c r="V9132" s="402"/>
      <c r="AG9132" s="402"/>
      <c r="AH9132" s="402"/>
      <c r="AI9132" s="402"/>
      <c r="AJ9132" s="402"/>
    </row>
    <row r="9133" spans="10:36" hidden="1" x14ac:dyDescent="0.2">
      <c r="J9133" s="555" t="s">
        <v>987</v>
      </c>
      <c r="T9133" s="402"/>
      <c r="U9133" s="402"/>
      <c r="V9133" s="402"/>
      <c r="AG9133" s="402"/>
      <c r="AH9133" s="402"/>
      <c r="AI9133" s="402"/>
      <c r="AJ9133" s="402"/>
    </row>
    <row r="9134" spans="10:36" hidden="1" x14ac:dyDescent="0.2">
      <c r="J9134" s="555" t="s">
        <v>987</v>
      </c>
      <c r="T9134" s="402"/>
      <c r="U9134" s="402"/>
      <c r="V9134" s="402"/>
      <c r="AG9134" s="402"/>
      <c r="AH9134" s="402"/>
      <c r="AI9134" s="402"/>
      <c r="AJ9134" s="402"/>
    </row>
    <row r="9135" spans="10:36" hidden="1" x14ac:dyDescent="0.2">
      <c r="J9135" s="555" t="s">
        <v>987</v>
      </c>
      <c r="T9135" s="402"/>
      <c r="U9135" s="402"/>
      <c r="V9135" s="402"/>
      <c r="AG9135" s="402"/>
      <c r="AH9135" s="402"/>
      <c r="AI9135" s="402"/>
      <c r="AJ9135" s="402"/>
    </row>
    <row r="9136" spans="10:36" hidden="1" x14ac:dyDescent="0.2">
      <c r="J9136" s="555" t="s">
        <v>987</v>
      </c>
      <c r="T9136" s="402"/>
      <c r="U9136" s="402"/>
      <c r="V9136" s="402"/>
      <c r="AG9136" s="402"/>
      <c r="AH9136" s="402"/>
      <c r="AI9136" s="402"/>
      <c r="AJ9136" s="402"/>
    </row>
    <row r="9137" spans="10:36" hidden="1" x14ac:dyDescent="0.2">
      <c r="J9137" s="555" t="s">
        <v>987</v>
      </c>
      <c r="T9137" s="402"/>
      <c r="U9137" s="402"/>
      <c r="V9137" s="402"/>
      <c r="AG9137" s="402"/>
      <c r="AH9137" s="402"/>
      <c r="AI9137" s="402"/>
      <c r="AJ9137" s="402"/>
    </row>
    <row r="9138" spans="10:36" hidden="1" x14ac:dyDescent="0.2">
      <c r="J9138" s="555" t="s">
        <v>987</v>
      </c>
      <c r="T9138" s="402"/>
      <c r="U9138" s="402"/>
      <c r="V9138" s="402"/>
      <c r="AG9138" s="402"/>
      <c r="AH9138" s="402"/>
      <c r="AI9138" s="402"/>
      <c r="AJ9138" s="402"/>
    </row>
    <row r="9139" spans="10:36" hidden="1" x14ac:dyDescent="0.2">
      <c r="J9139" s="555" t="s">
        <v>987</v>
      </c>
      <c r="T9139" s="402"/>
      <c r="U9139" s="402"/>
      <c r="V9139" s="402"/>
      <c r="AG9139" s="402"/>
      <c r="AH9139" s="402"/>
      <c r="AI9139" s="402"/>
      <c r="AJ9139" s="402"/>
    </row>
    <row r="9140" spans="10:36" hidden="1" x14ac:dyDescent="0.2">
      <c r="J9140" s="555" t="s">
        <v>987</v>
      </c>
      <c r="T9140" s="402"/>
      <c r="U9140" s="402"/>
      <c r="V9140" s="402"/>
      <c r="AG9140" s="402"/>
      <c r="AH9140" s="402"/>
      <c r="AI9140" s="402"/>
      <c r="AJ9140" s="402"/>
    </row>
    <row r="9141" spans="10:36" hidden="1" x14ac:dyDescent="0.2">
      <c r="J9141" s="555" t="s">
        <v>987</v>
      </c>
      <c r="T9141" s="402"/>
      <c r="U9141" s="402"/>
      <c r="V9141" s="402"/>
      <c r="AG9141" s="402"/>
      <c r="AH9141" s="402"/>
      <c r="AI9141" s="402"/>
      <c r="AJ9141" s="402"/>
    </row>
    <row r="9142" spans="10:36" hidden="1" x14ac:dyDescent="0.2">
      <c r="J9142" s="555" t="s">
        <v>987</v>
      </c>
      <c r="T9142" s="402"/>
      <c r="U9142" s="402"/>
      <c r="V9142" s="402"/>
      <c r="AG9142" s="402"/>
      <c r="AH9142" s="402"/>
      <c r="AI9142" s="402"/>
      <c r="AJ9142" s="402"/>
    </row>
    <row r="9143" spans="10:36" hidden="1" x14ac:dyDescent="0.2">
      <c r="J9143" s="555" t="s">
        <v>987</v>
      </c>
      <c r="T9143" s="402"/>
      <c r="U9143" s="402"/>
      <c r="V9143" s="402"/>
      <c r="AG9143" s="402"/>
      <c r="AH9143" s="402"/>
      <c r="AI9143" s="402"/>
      <c r="AJ9143" s="402"/>
    </row>
    <row r="9144" spans="10:36" hidden="1" x14ac:dyDescent="0.2">
      <c r="J9144" s="555" t="s">
        <v>987</v>
      </c>
      <c r="T9144" s="402"/>
      <c r="U9144" s="402"/>
      <c r="V9144" s="402"/>
      <c r="AG9144" s="402"/>
      <c r="AH9144" s="402"/>
      <c r="AI9144" s="402"/>
      <c r="AJ9144" s="402"/>
    </row>
    <row r="9145" spans="10:36" hidden="1" x14ac:dyDescent="0.2">
      <c r="J9145" s="555" t="s">
        <v>987</v>
      </c>
      <c r="T9145" s="402"/>
      <c r="U9145" s="402"/>
      <c r="V9145" s="402"/>
      <c r="AG9145" s="402"/>
      <c r="AH9145" s="402"/>
      <c r="AI9145" s="402"/>
      <c r="AJ9145" s="402"/>
    </row>
    <row r="9146" spans="10:36" hidden="1" x14ac:dyDescent="0.2">
      <c r="J9146" s="555" t="s">
        <v>987</v>
      </c>
      <c r="T9146" s="402"/>
      <c r="U9146" s="402"/>
      <c r="V9146" s="402"/>
      <c r="AG9146" s="402"/>
      <c r="AH9146" s="402"/>
      <c r="AI9146" s="402"/>
      <c r="AJ9146" s="402"/>
    </row>
    <row r="9147" spans="10:36" hidden="1" x14ac:dyDescent="0.2">
      <c r="J9147" s="555" t="s">
        <v>987</v>
      </c>
      <c r="T9147" s="402"/>
      <c r="U9147" s="402"/>
      <c r="V9147" s="402"/>
      <c r="AG9147" s="402"/>
      <c r="AH9147" s="402"/>
      <c r="AI9147" s="402"/>
      <c r="AJ9147" s="402"/>
    </row>
    <row r="9148" spans="10:36" hidden="1" x14ac:dyDescent="0.2">
      <c r="J9148" s="555" t="s">
        <v>987</v>
      </c>
      <c r="T9148" s="402"/>
      <c r="U9148" s="402"/>
      <c r="V9148" s="402"/>
      <c r="AG9148" s="402"/>
      <c r="AH9148" s="402"/>
      <c r="AI9148" s="402"/>
      <c r="AJ9148" s="402"/>
    </row>
    <row r="9149" spans="10:36" hidden="1" x14ac:dyDescent="0.2">
      <c r="J9149" s="555" t="s">
        <v>987</v>
      </c>
      <c r="T9149" s="402"/>
      <c r="U9149" s="402"/>
      <c r="V9149" s="402"/>
      <c r="AG9149" s="402"/>
      <c r="AH9149" s="402"/>
      <c r="AI9149" s="402"/>
      <c r="AJ9149" s="402"/>
    </row>
    <row r="9150" spans="10:36" hidden="1" x14ac:dyDescent="0.2">
      <c r="J9150" s="555" t="s">
        <v>987</v>
      </c>
      <c r="T9150" s="402"/>
      <c r="U9150" s="402"/>
      <c r="V9150" s="402"/>
      <c r="AG9150" s="402"/>
      <c r="AH9150" s="402"/>
      <c r="AI9150" s="402"/>
      <c r="AJ9150" s="402"/>
    </row>
    <row r="9151" spans="10:36" hidden="1" x14ac:dyDescent="0.2">
      <c r="J9151" s="555" t="s">
        <v>987</v>
      </c>
      <c r="T9151" s="402"/>
      <c r="U9151" s="402"/>
      <c r="V9151" s="402"/>
      <c r="AG9151" s="402"/>
      <c r="AH9151" s="402"/>
      <c r="AI9151" s="402"/>
      <c r="AJ9151" s="402"/>
    </row>
    <row r="9152" spans="10:36" hidden="1" x14ac:dyDescent="0.2">
      <c r="J9152" s="555" t="s">
        <v>987</v>
      </c>
      <c r="T9152" s="402"/>
      <c r="U9152" s="402"/>
      <c r="V9152" s="402"/>
      <c r="AG9152" s="402"/>
      <c r="AH9152" s="402"/>
      <c r="AI9152" s="402"/>
      <c r="AJ9152" s="402"/>
    </row>
    <row r="9153" spans="10:36" hidden="1" x14ac:dyDescent="0.2">
      <c r="J9153" s="555" t="s">
        <v>987</v>
      </c>
      <c r="T9153" s="402"/>
      <c r="U9153" s="402"/>
      <c r="V9153" s="402"/>
      <c r="AG9153" s="402"/>
      <c r="AH9153" s="402"/>
      <c r="AI9153" s="402"/>
      <c r="AJ9153" s="402"/>
    </row>
    <row r="9154" spans="10:36" hidden="1" x14ac:dyDescent="0.2">
      <c r="J9154" s="555" t="s">
        <v>987</v>
      </c>
      <c r="T9154" s="402"/>
      <c r="U9154" s="402"/>
      <c r="V9154" s="402"/>
      <c r="AG9154" s="402"/>
      <c r="AH9154" s="402"/>
      <c r="AI9154" s="402"/>
      <c r="AJ9154" s="402"/>
    </row>
    <row r="9155" spans="10:36" hidden="1" x14ac:dyDescent="0.2">
      <c r="J9155" s="555" t="s">
        <v>987</v>
      </c>
      <c r="T9155" s="402"/>
      <c r="U9155" s="402"/>
      <c r="V9155" s="402"/>
      <c r="AG9155" s="402"/>
      <c r="AH9155" s="402"/>
      <c r="AI9155" s="402"/>
      <c r="AJ9155" s="402"/>
    </row>
    <row r="9156" spans="10:36" hidden="1" x14ac:dyDescent="0.2">
      <c r="J9156" s="555" t="s">
        <v>987</v>
      </c>
      <c r="T9156" s="402"/>
      <c r="U9156" s="402"/>
      <c r="V9156" s="402"/>
      <c r="AG9156" s="402"/>
      <c r="AH9156" s="402"/>
      <c r="AI9156" s="402"/>
      <c r="AJ9156" s="402"/>
    </row>
    <row r="9157" spans="10:36" hidden="1" x14ac:dyDescent="0.2">
      <c r="J9157" s="555" t="s">
        <v>987</v>
      </c>
      <c r="T9157" s="402"/>
      <c r="U9157" s="402"/>
      <c r="V9157" s="402"/>
      <c r="AG9157" s="402"/>
      <c r="AH9157" s="402"/>
      <c r="AI9157" s="402"/>
      <c r="AJ9157" s="402"/>
    </row>
    <row r="9158" spans="10:36" hidden="1" x14ac:dyDescent="0.2">
      <c r="J9158" s="555" t="s">
        <v>987</v>
      </c>
      <c r="T9158" s="402"/>
      <c r="U9158" s="402"/>
      <c r="V9158" s="402"/>
      <c r="AG9158" s="402"/>
      <c r="AH9158" s="402"/>
      <c r="AI9158" s="402"/>
      <c r="AJ9158" s="402"/>
    </row>
    <row r="9159" spans="10:36" hidden="1" x14ac:dyDescent="0.2">
      <c r="J9159" s="555" t="s">
        <v>987</v>
      </c>
      <c r="T9159" s="402"/>
      <c r="U9159" s="402"/>
      <c r="V9159" s="402"/>
      <c r="AG9159" s="402"/>
      <c r="AH9159" s="402"/>
      <c r="AI9159" s="402"/>
      <c r="AJ9159" s="402"/>
    </row>
    <row r="9160" spans="10:36" hidden="1" x14ac:dyDescent="0.2">
      <c r="J9160" s="555" t="s">
        <v>987</v>
      </c>
      <c r="T9160" s="402"/>
      <c r="U9160" s="402"/>
      <c r="V9160" s="402"/>
      <c r="AG9160" s="402"/>
      <c r="AH9160" s="402"/>
      <c r="AI9160" s="402"/>
      <c r="AJ9160" s="402"/>
    </row>
    <row r="9161" spans="10:36" hidden="1" x14ac:dyDescent="0.2">
      <c r="J9161" s="555" t="s">
        <v>987</v>
      </c>
      <c r="T9161" s="402"/>
      <c r="U9161" s="402"/>
      <c r="V9161" s="402"/>
      <c r="AG9161" s="402"/>
      <c r="AH9161" s="402"/>
      <c r="AI9161" s="402"/>
      <c r="AJ9161" s="402"/>
    </row>
    <row r="9162" spans="10:36" hidden="1" x14ac:dyDescent="0.2">
      <c r="J9162" s="555" t="s">
        <v>987</v>
      </c>
      <c r="T9162" s="402"/>
      <c r="U9162" s="402"/>
      <c r="V9162" s="402"/>
      <c r="AG9162" s="402"/>
      <c r="AH9162" s="402"/>
      <c r="AI9162" s="402"/>
      <c r="AJ9162" s="402"/>
    </row>
    <row r="9163" spans="10:36" hidden="1" x14ac:dyDescent="0.2">
      <c r="J9163" s="555" t="s">
        <v>987</v>
      </c>
      <c r="T9163" s="402"/>
      <c r="U9163" s="402"/>
      <c r="V9163" s="402"/>
      <c r="AG9163" s="402"/>
      <c r="AH9163" s="402"/>
      <c r="AI9163" s="402"/>
      <c r="AJ9163" s="402"/>
    </row>
    <row r="9164" spans="10:36" hidden="1" x14ac:dyDescent="0.2">
      <c r="J9164" s="555" t="s">
        <v>987</v>
      </c>
      <c r="T9164" s="402"/>
      <c r="U9164" s="402"/>
      <c r="V9164" s="402"/>
      <c r="AG9164" s="402"/>
      <c r="AH9164" s="402"/>
      <c r="AI9164" s="402"/>
      <c r="AJ9164" s="402"/>
    </row>
    <row r="9165" spans="10:36" hidden="1" x14ac:dyDescent="0.2">
      <c r="J9165" s="555" t="s">
        <v>987</v>
      </c>
      <c r="T9165" s="402"/>
      <c r="U9165" s="402"/>
      <c r="V9165" s="402"/>
      <c r="AG9165" s="402"/>
      <c r="AH9165" s="402"/>
      <c r="AI9165" s="402"/>
      <c r="AJ9165" s="402"/>
    </row>
    <row r="9166" spans="10:36" hidden="1" x14ac:dyDescent="0.2">
      <c r="J9166" s="555" t="s">
        <v>987</v>
      </c>
      <c r="T9166" s="402"/>
      <c r="U9166" s="402"/>
      <c r="V9166" s="402"/>
      <c r="AG9166" s="402"/>
      <c r="AH9166" s="402"/>
      <c r="AI9166" s="402"/>
      <c r="AJ9166" s="402"/>
    </row>
    <row r="9167" spans="10:36" hidden="1" x14ac:dyDescent="0.2">
      <c r="J9167" s="555" t="s">
        <v>987</v>
      </c>
      <c r="T9167" s="402"/>
      <c r="U9167" s="402"/>
      <c r="V9167" s="402"/>
      <c r="AG9167" s="402"/>
      <c r="AH9167" s="402"/>
      <c r="AI9167" s="402"/>
      <c r="AJ9167" s="402"/>
    </row>
    <row r="9168" spans="10:36" hidden="1" x14ac:dyDescent="0.2">
      <c r="J9168" s="555" t="s">
        <v>987</v>
      </c>
      <c r="T9168" s="402"/>
      <c r="U9168" s="402"/>
      <c r="V9168" s="402"/>
      <c r="AG9168" s="402"/>
      <c r="AH9168" s="402"/>
      <c r="AI9168" s="402"/>
      <c r="AJ9168" s="402"/>
    </row>
    <row r="9169" spans="10:36" hidden="1" x14ac:dyDescent="0.2">
      <c r="J9169" s="555" t="s">
        <v>987</v>
      </c>
      <c r="T9169" s="402"/>
      <c r="U9169" s="402"/>
      <c r="V9169" s="402"/>
      <c r="AG9169" s="402"/>
      <c r="AH9169" s="402"/>
      <c r="AI9169" s="402"/>
      <c r="AJ9169" s="402"/>
    </row>
    <row r="9170" spans="10:36" hidden="1" x14ac:dyDescent="0.2">
      <c r="J9170" s="555" t="s">
        <v>987</v>
      </c>
      <c r="T9170" s="402"/>
      <c r="U9170" s="402"/>
      <c r="V9170" s="402"/>
      <c r="AG9170" s="402"/>
      <c r="AH9170" s="402"/>
      <c r="AI9170" s="402"/>
      <c r="AJ9170" s="402"/>
    </row>
    <row r="9171" spans="10:36" hidden="1" x14ac:dyDescent="0.2">
      <c r="J9171" s="555" t="s">
        <v>987</v>
      </c>
      <c r="T9171" s="402"/>
      <c r="U9171" s="402"/>
      <c r="V9171" s="402"/>
      <c r="AG9171" s="402"/>
      <c r="AH9171" s="402"/>
      <c r="AI9171" s="402"/>
      <c r="AJ9171" s="402"/>
    </row>
    <row r="9172" spans="10:36" hidden="1" x14ac:dyDescent="0.2">
      <c r="J9172" s="555" t="s">
        <v>987</v>
      </c>
      <c r="T9172" s="402"/>
      <c r="U9172" s="402"/>
      <c r="V9172" s="402"/>
      <c r="AG9172" s="402"/>
      <c r="AH9172" s="402"/>
      <c r="AI9172" s="402"/>
      <c r="AJ9172" s="402"/>
    </row>
    <row r="9173" spans="10:36" hidden="1" x14ac:dyDescent="0.2">
      <c r="J9173" s="555" t="s">
        <v>987</v>
      </c>
      <c r="T9173" s="402"/>
      <c r="U9173" s="402"/>
      <c r="V9173" s="402"/>
      <c r="AG9173" s="402"/>
      <c r="AH9173" s="402"/>
      <c r="AI9173" s="402"/>
      <c r="AJ9173" s="402"/>
    </row>
    <row r="9174" spans="10:36" hidden="1" x14ac:dyDescent="0.2">
      <c r="J9174" s="555" t="s">
        <v>987</v>
      </c>
      <c r="T9174" s="402"/>
      <c r="U9174" s="402"/>
      <c r="V9174" s="402"/>
      <c r="AG9174" s="402"/>
      <c r="AH9174" s="402"/>
      <c r="AI9174" s="402"/>
      <c r="AJ9174" s="402"/>
    </row>
    <row r="9175" spans="10:36" hidden="1" x14ac:dyDescent="0.2">
      <c r="J9175" s="555" t="s">
        <v>987</v>
      </c>
      <c r="T9175" s="402"/>
      <c r="U9175" s="402"/>
      <c r="V9175" s="402"/>
      <c r="AG9175" s="402"/>
      <c r="AH9175" s="402"/>
      <c r="AI9175" s="402"/>
      <c r="AJ9175" s="402"/>
    </row>
    <row r="9176" spans="10:36" hidden="1" x14ac:dyDescent="0.2">
      <c r="J9176" s="555" t="s">
        <v>987</v>
      </c>
      <c r="T9176" s="402"/>
      <c r="U9176" s="402"/>
      <c r="V9176" s="402"/>
      <c r="AG9176" s="402"/>
      <c r="AH9176" s="402"/>
      <c r="AI9176" s="402"/>
      <c r="AJ9176" s="402"/>
    </row>
    <row r="9177" spans="10:36" hidden="1" x14ac:dyDescent="0.2">
      <c r="J9177" s="555" t="s">
        <v>987</v>
      </c>
      <c r="T9177" s="402"/>
      <c r="U9177" s="402"/>
      <c r="V9177" s="402"/>
      <c r="AG9177" s="402"/>
      <c r="AH9177" s="402"/>
      <c r="AI9177" s="402"/>
      <c r="AJ9177" s="402"/>
    </row>
    <row r="9178" spans="10:36" hidden="1" x14ac:dyDescent="0.2">
      <c r="J9178" s="555" t="s">
        <v>987</v>
      </c>
      <c r="T9178" s="402"/>
      <c r="U9178" s="402"/>
      <c r="V9178" s="402"/>
      <c r="AG9178" s="402"/>
      <c r="AH9178" s="402"/>
      <c r="AI9178" s="402"/>
      <c r="AJ9178" s="402"/>
    </row>
    <row r="9179" spans="10:36" hidden="1" x14ac:dyDescent="0.2">
      <c r="J9179" s="555" t="s">
        <v>987</v>
      </c>
      <c r="T9179" s="402"/>
      <c r="U9179" s="402"/>
      <c r="V9179" s="402"/>
      <c r="AG9179" s="402"/>
      <c r="AH9179" s="402"/>
      <c r="AI9179" s="402"/>
      <c r="AJ9179" s="402"/>
    </row>
    <row r="9180" spans="10:36" hidden="1" x14ac:dyDescent="0.2">
      <c r="J9180" s="555" t="s">
        <v>987</v>
      </c>
      <c r="T9180" s="402"/>
      <c r="U9180" s="402"/>
      <c r="V9180" s="402"/>
      <c r="AG9180" s="402"/>
      <c r="AH9180" s="402"/>
      <c r="AI9180" s="402"/>
      <c r="AJ9180" s="402"/>
    </row>
    <row r="9181" spans="10:36" hidden="1" x14ac:dyDescent="0.2">
      <c r="J9181" s="555" t="s">
        <v>987</v>
      </c>
      <c r="T9181" s="402"/>
      <c r="U9181" s="402"/>
      <c r="V9181" s="402"/>
      <c r="AG9181" s="402"/>
      <c r="AH9181" s="402"/>
      <c r="AI9181" s="402"/>
      <c r="AJ9181" s="402"/>
    </row>
    <row r="9182" spans="10:36" hidden="1" x14ac:dyDescent="0.2">
      <c r="J9182" s="555" t="s">
        <v>987</v>
      </c>
      <c r="T9182" s="402"/>
      <c r="U9182" s="402"/>
      <c r="V9182" s="402"/>
      <c r="AG9182" s="402"/>
      <c r="AH9182" s="402"/>
      <c r="AI9182" s="402"/>
      <c r="AJ9182" s="402"/>
    </row>
    <row r="9183" spans="10:36" hidden="1" x14ac:dyDescent="0.2">
      <c r="J9183" s="555" t="s">
        <v>987</v>
      </c>
      <c r="T9183" s="402"/>
      <c r="U9183" s="402"/>
      <c r="V9183" s="402"/>
      <c r="AG9183" s="402"/>
      <c r="AH9183" s="402"/>
      <c r="AI9183" s="402"/>
      <c r="AJ9183" s="402"/>
    </row>
    <row r="9184" spans="10:36" hidden="1" x14ac:dyDescent="0.2">
      <c r="J9184" s="555" t="s">
        <v>987</v>
      </c>
      <c r="T9184" s="402"/>
      <c r="U9184" s="402"/>
      <c r="V9184" s="402"/>
      <c r="AG9184" s="402"/>
      <c r="AH9184" s="402"/>
      <c r="AI9184" s="402"/>
      <c r="AJ9184" s="402"/>
    </row>
    <row r="9185" spans="10:36" hidden="1" x14ac:dyDescent="0.2">
      <c r="J9185" s="555" t="s">
        <v>987</v>
      </c>
      <c r="T9185" s="402"/>
      <c r="U9185" s="402"/>
      <c r="V9185" s="402"/>
      <c r="AG9185" s="402"/>
      <c r="AH9185" s="402"/>
      <c r="AI9185" s="402"/>
      <c r="AJ9185" s="402"/>
    </row>
    <row r="9186" spans="10:36" hidden="1" x14ac:dyDescent="0.2">
      <c r="J9186" s="555" t="s">
        <v>987</v>
      </c>
      <c r="T9186" s="402"/>
      <c r="U9186" s="402"/>
      <c r="V9186" s="402"/>
      <c r="AG9186" s="402"/>
      <c r="AH9186" s="402"/>
      <c r="AI9186" s="402"/>
      <c r="AJ9186" s="402"/>
    </row>
    <row r="9187" spans="10:36" hidden="1" x14ac:dyDescent="0.2">
      <c r="J9187" s="555" t="s">
        <v>987</v>
      </c>
      <c r="T9187" s="402"/>
      <c r="U9187" s="402"/>
      <c r="V9187" s="402"/>
      <c r="AG9187" s="402"/>
      <c r="AH9187" s="402"/>
      <c r="AI9187" s="402"/>
      <c r="AJ9187" s="402"/>
    </row>
    <row r="9188" spans="10:36" hidden="1" x14ac:dyDescent="0.2">
      <c r="J9188" s="555" t="s">
        <v>987</v>
      </c>
      <c r="T9188" s="402"/>
      <c r="U9188" s="402"/>
      <c r="V9188" s="402"/>
      <c r="AG9188" s="402"/>
      <c r="AH9188" s="402"/>
      <c r="AI9188" s="402"/>
      <c r="AJ9188" s="402"/>
    </row>
    <row r="9189" spans="10:36" hidden="1" x14ac:dyDescent="0.2">
      <c r="J9189" s="555" t="s">
        <v>987</v>
      </c>
      <c r="T9189" s="402"/>
      <c r="U9189" s="402"/>
      <c r="V9189" s="402"/>
      <c r="AG9189" s="402"/>
      <c r="AH9189" s="402"/>
      <c r="AI9189" s="402"/>
      <c r="AJ9189" s="402"/>
    </row>
    <row r="9190" spans="10:36" hidden="1" x14ac:dyDescent="0.2">
      <c r="J9190" s="555" t="s">
        <v>987</v>
      </c>
      <c r="T9190" s="402"/>
      <c r="U9190" s="402"/>
      <c r="V9190" s="402"/>
      <c r="AG9190" s="402"/>
      <c r="AH9190" s="402"/>
      <c r="AI9190" s="402"/>
      <c r="AJ9190" s="402"/>
    </row>
    <row r="9191" spans="10:36" hidden="1" x14ac:dyDescent="0.2">
      <c r="J9191" s="555" t="s">
        <v>987</v>
      </c>
      <c r="T9191" s="402"/>
      <c r="U9191" s="402"/>
      <c r="V9191" s="402"/>
      <c r="AG9191" s="402"/>
      <c r="AH9191" s="402"/>
      <c r="AI9191" s="402"/>
      <c r="AJ9191" s="402"/>
    </row>
    <row r="9192" spans="10:36" hidden="1" x14ac:dyDescent="0.2">
      <c r="J9192" s="555" t="s">
        <v>987</v>
      </c>
      <c r="T9192" s="402"/>
      <c r="U9192" s="402"/>
      <c r="V9192" s="402"/>
      <c r="AG9192" s="402"/>
      <c r="AH9192" s="402"/>
      <c r="AI9192" s="402"/>
      <c r="AJ9192" s="402"/>
    </row>
    <row r="9193" spans="10:36" hidden="1" x14ac:dyDescent="0.2">
      <c r="J9193" s="555" t="s">
        <v>987</v>
      </c>
      <c r="T9193" s="402"/>
      <c r="U9193" s="402"/>
      <c r="V9193" s="402"/>
      <c r="AG9193" s="402"/>
      <c r="AH9193" s="402"/>
      <c r="AI9193" s="402"/>
      <c r="AJ9193" s="402"/>
    </row>
    <row r="9194" spans="10:36" hidden="1" x14ac:dyDescent="0.2">
      <c r="J9194" s="555" t="s">
        <v>987</v>
      </c>
      <c r="T9194" s="402"/>
      <c r="U9194" s="402"/>
      <c r="V9194" s="402"/>
      <c r="AG9194" s="402"/>
      <c r="AH9194" s="402"/>
      <c r="AI9194" s="402"/>
      <c r="AJ9194" s="402"/>
    </row>
    <row r="9195" spans="10:36" hidden="1" x14ac:dyDescent="0.2">
      <c r="J9195" s="555" t="s">
        <v>987</v>
      </c>
      <c r="T9195" s="402"/>
      <c r="U9195" s="402"/>
      <c r="V9195" s="402"/>
      <c r="AG9195" s="402"/>
      <c r="AH9195" s="402"/>
      <c r="AI9195" s="402"/>
      <c r="AJ9195" s="402"/>
    </row>
    <row r="9196" spans="10:36" hidden="1" x14ac:dyDescent="0.2">
      <c r="J9196" s="555" t="s">
        <v>987</v>
      </c>
      <c r="T9196" s="402"/>
      <c r="U9196" s="402"/>
      <c r="V9196" s="402"/>
      <c r="AG9196" s="402"/>
      <c r="AH9196" s="402"/>
      <c r="AI9196" s="402"/>
      <c r="AJ9196" s="402"/>
    </row>
    <row r="9197" spans="10:36" hidden="1" x14ac:dyDescent="0.2">
      <c r="J9197" s="555" t="s">
        <v>987</v>
      </c>
      <c r="T9197" s="402"/>
      <c r="U9197" s="402"/>
      <c r="V9197" s="402"/>
      <c r="AG9197" s="402"/>
      <c r="AH9197" s="402"/>
      <c r="AI9197" s="402"/>
      <c r="AJ9197" s="402"/>
    </row>
    <row r="9198" spans="10:36" hidden="1" x14ac:dyDescent="0.2">
      <c r="J9198" s="555" t="s">
        <v>987</v>
      </c>
      <c r="T9198" s="402"/>
      <c r="U9198" s="402"/>
      <c r="V9198" s="402"/>
      <c r="AG9198" s="402"/>
      <c r="AH9198" s="402"/>
      <c r="AI9198" s="402"/>
      <c r="AJ9198" s="402"/>
    </row>
    <row r="9199" spans="10:36" hidden="1" x14ac:dyDescent="0.2">
      <c r="J9199" s="555" t="s">
        <v>987</v>
      </c>
      <c r="T9199" s="402"/>
      <c r="U9199" s="402"/>
      <c r="V9199" s="402"/>
      <c r="AG9199" s="402"/>
      <c r="AH9199" s="402"/>
      <c r="AI9199" s="402"/>
      <c r="AJ9199" s="402"/>
    </row>
    <row r="9200" spans="10:36" hidden="1" x14ac:dyDescent="0.2">
      <c r="J9200" s="555" t="s">
        <v>987</v>
      </c>
      <c r="T9200" s="402"/>
      <c r="U9200" s="402"/>
      <c r="V9200" s="402"/>
      <c r="AG9200" s="402"/>
      <c r="AH9200" s="402"/>
      <c r="AI9200" s="402"/>
      <c r="AJ9200" s="402"/>
    </row>
    <row r="9201" spans="10:36" hidden="1" x14ac:dyDescent="0.2">
      <c r="J9201" s="555" t="s">
        <v>987</v>
      </c>
      <c r="T9201" s="402"/>
      <c r="U9201" s="402"/>
      <c r="V9201" s="402"/>
      <c r="AG9201" s="402"/>
      <c r="AH9201" s="402"/>
      <c r="AI9201" s="402"/>
      <c r="AJ9201" s="402"/>
    </row>
    <row r="9202" spans="10:36" hidden="1" x14ac:dyDescent="0.2">
      <c r="J9202" s="555" t="s">
        <v>987</v>
      </c>
      <c r="T9202" s="402"/>
      <c r="U9202" s="402"/>
      <c r="V9202" s="402"/>
      <c r="AG9202" s="402"/>
      <c r="AH9202" s="402"/>
      <c r="AI9202" s="402"/>
      <c r="AJ9202" s="402"/>
    </row>
    <row r="9203" spans="10:36" hidden="1" x14ac:dyDescent="0.2">
      <c r="J9203" s="555" t="s">
        <v>987</v>
      </c>
      <c r="T9203" s="402"/>
      <c r="U9203" s="402"/>
      <c r="V9203" s="402"/>
      <c r="AG9203" s="402"/>
      <c r="AH9203" s="402"/>
      <c r="AI9203" s="402"/>
      <c r="AJ9203" s="402"/>
    </row>
    <row r="9204" spans="10:36" hidden="1" x14ac:dyDescent="0.2">
      <c r="J9204" s="555" t="s">
        <v>987</v>
      </c>
      <c r="T9204" s="402"/>
      <c r="U9204" s="402"/>
      <c r="V9204" s="402"/>
      <c r="AG9204" s="402"/>
      <c r="AH9204" s="402"/>
      <c r="AI9204" s="402"/>
      <c r="AJ9204" s="402"/>
    </row>
    <row r="9205" spans="10:36" hidden="1" x14ac:dyDescent="0.2">
      <c r="J9205" s="555" t="s">
        <v>987</v>
      </c>
      <c r="T9205" s="402"/>
      <c r="U9205" s="402"/>
      <c r="V9205" s="402"/>
      <c r="AG9205" s="402"/>
      <c r="AH9205" s="402"/>
      <c r="AI9205" s="402"/>
      <c r="AJ9205" s="402"/>
    </row>
    <row r="9206" spans="10:36" hidden="1" x14ac:dyDescent="0.2">
      <c r="J9206" s="555" t="s">
        <v>987</v>
      </c>
      <c r="T9206" s="402"/>
      <c r="U9206" s="402"/>
      <c r="V9206" s="402"/>
      <c r="AG9206" s="402"/>
      <c r="AH9206" s="402"/>
      <c r="AI9206" s="402"/>
      <c r="AJ9206" s="402"/>
    </row>
    <row r="9207" spans="10:36" hidden="1" x14ac:dyDescent="0.2">
      <c r="J9207" s="555" t="s">
        <v>987</v>
      </c>
      <c r="T9207" s="402"/>
      <c r="U9207" s="402"/>
      <c r="V9207" s="402"/>
      <c r="AG9207" s="402"/>
      <c r="AH9207" s="402"/>
      <c r="AI9207" s="402"/>
      <c r="AJ9207" s="402"/>
    </row>
    <row r="9208" spans="10:36" hidden="1" x14ac:dyDescent="0.2">
      <c r="J9208" s="555" t="s">
        <v>987</v>
      </c>
      <c r="T9208" s="402"/>
      <c r="U9208" s="402"/>
      <c r="V9208" s="402"/>
      <c r="AG9208" s="402"/>
      <c r="AH9208" s="402"/>
      <c r="AI9208" s="402"/>
      <c r="AJ9208" s="402"/>
    </row>
    <row r="9209" spans="10:36" hidden="1" x14ac:dyDescent="0.2">
      <c r="J9209" s="555" t="s">
        <v>987</v>
      </c>
      <c r="T9209" s="402"/>
      <c r="U9209" s="402"/>
      <c r="V9209" s="402"/>
      <c r="AG9209" s="402"/>
      <c r="AH9209" s="402"/>
      <c r="AI9209" s="402"/>
      <c r="AJ9209" s="402"/>
    </row>
    <row r="9210" spans="10:36" hidden="1" x14ac:dyDescent="0.2">
      <c r="J9210" s="555" t="s">
        <v>987</v>
      </c>
      <c r="T9210" s="402"/>
      <c r="U9210" s="402"/>
      <c r="V9210" s="402"/>
      <c r="AG9210" s="402"/>
      <c r="AH9210" s="402"/>
      <c r="AI9210" s="402"/>
      <c r="AJ9210" s="402"/>
    </row>
    <row r="9211" spans="10:36" hidden="1" x14ac:dyDescent="0.2">
      <c r="J9211" s="555" t="s">
        <v>987</v>
      </c>
      <c r="T9211" s="402"/>
      <c r="U9211" s="402"/>
      <c r="V9211" s="402"/>
      <c r="AG9211" s="402"/>
      <c r="AH9211" s="402"/>
      <c r="AI9211" s="402"/>
      <c r="AJ9211" s="402"/>
    </row>
    <row r="9212" spans="10:36" hidden="1" x14ac:dyDescent="0.2">
      <c r="J9212" s="555" t="s">
        <v>987</v>
      </c>
      <c r="T9212" s="402"/>
      <c r="U9212" s="402"/>
      <c r="V9212" s="402"/>
      <c r="AG9212" s="402"/>
      <c r="AH9212" s="402"/>
      <c r="AI9212" s="402"/>
      <c r="AJ9212" s="402"/>
    </row>
    <row r="9213" spans="10:36" hidden="1" x14ac:dyDescent="0.2">
      <c r="J9213" s="555" t="s">
        <v>987</v>
      </c>
      <c r="T9213" s="402"/>
      <c r="U9213" s="402"/>
      <c r="V9213" s="402"/>
      <c r="AG9213" s="402"/>
      <c r="AH9213" s="402"/>
      <c r="AI9213" s="402"/>
      <c r="AJ9213" s="402"/>
    </row>
    <row r="9214" spans="10:36" hidden="1" x14ac:dyDescent="0.2">
      <c r="J9214" s="555" t="s">
        <v>987</v>
      </c>
      <c r="T9214" s="402"/>
      <c r="U9214" s="402"/>
      <c r="V9214" s="402"/>
      <c r="AG9214" s="402"/>
      <c r="AH9214" s="402"/>
      <c r="AI9214" s="402"/>
      <c r="AJ9214" s="402"/>
    </row>
    <row r="9215" spans="10:36" hidden="1" x14ac:dyDescent="0.2">
      <c r="J9215" s="555" t="s">
        <v>987</v>
      </c>
      <c r="T9215" s="402"/>
      <c r="U9215" s="402"/>
      <c r="V9215" s="402"/>
      <c r="AG9215" s="402"/>
      <c r="AH9215" s="402"/>
      <c r="AI9215" s="402"/>
      <c r="AJ9215" s="402"/>
    </row>
    <row r="9216" spans="10:36" hidden="1" x14ac:dyDescent="0.2">
      <c r="J9216" s="555" t="s">
        <v>987</v>
      </c>
      <c r="T9216" s="402"/>
      <c r="U9216" s="402"/>
      <c r="V9216" s="402"/>
      <c r="AG9216" s="402"/>
      <c r="AH9216" s="402"/>
      <c r="AI9216" s="402"/>
      <c r="AJ9216" s="402"/>
    </row>
    <row r="9217" spans="10:36" hidden="1" x14ac:dyDescent="0.2">
      <c r="J9217" s="555" t="s">
        <v>987</v>
      </c>
      <c r="T9217" s="402"/>
      <c r="U9217" s="402"/>
      <c r="V9217" s="402"/>
      <c r="AG9217" s="402"/>
      <c r="AH9217" s="402"/>
      <c r="AI9217" s="402"/>
      <c r="AJ9217" s="402"/>
    </row>
    <row r="9218" spans="10:36" hidden="1" x14ac:dyDescent="0.2">
      <c r="J9218" s="555" t="s">
        <v>987</v>
      </c>
      <c r="T9218" s="402"/>
      <c r="U9218" s="402"/>
      <c r="V9218" s="402"/>
      <c r="AG9218" s="402"/>
      <c r="AH9218" s="402"/>
      <c r="AI9218" s="402"/>
      <c r="AJ9218" s="402"/>
    </row>
    <row r="9219" spans="10:36" hidden="1" x14ac:dyDescent="0.2">
      <c r="J9219" s="555" t="s">
        <v>987</v>
      </c>
      <c r="T9219" s="402"/>
      <c r="U9219" s="402"/>
      <c r="V9219" s="402"/>
      <c r="AG9219" s="402"/>
      <c r="AH9219" s="402"/>
      <c r="AI9219" s="402"/>
      <c r="AJ9219" s="402"/>
    </row>
    <row r="9220" spans="10:36" hidden="1" x14ac:dyDescent="0.2">
      <c r="J9220" s="555" t="s">
        <v>987</v>
      </c>
      <c r="T9220" s="402"/>
      <c r="U9220" s="402"/>
      <c r="V9220" s="402"/>
      <c r="AG9220" s="402"/>
      <c r="AH9220" s="402"/>
      <c r="AI9220" s="402"/>
      <c r="AJ9220" s="402"/>
    </row>
    <row r="9221" spans="10:36" hidden="1" x14ac:dyDescent="0.2">
      <c r="J9221" s="555" t="s">
        <v>987</v>
      </c>
      <c r="T9221" s="402"/>
      <c r="U9221" s="402"/>
      <c r="V9221" s="402"/>
      <c r="AG9221" s="402"/>
      <c r="AH9221" s="402"/>
      <c r="AI9221" s="402"/>
      <c r="AJ9221" s="402"/>
    </row>
    <row r="9222" spans="10:36" hidden="1" x14ac:dyDescent="0.2">
      <c r="J9222" s="555" t="s">
        <v>987</v>
      </c>
      <c r="T9222" s="402"/>
      <c r="U9222" s="402"/>
      <c r="V9222" s="402"/>
      <c r="AG9222" s="402"/>
      <c r="AH9222" s="402"/>
      <c r="AI9222" s="402"/>
      <c r="AJ9222" s="402"/>
    </row>
    <row r="9223" spans="10:36" hidden="1" x14ac:dyDescent="0.2">
      <c r="J9223" s="555" t="s">
        <v>987</v>
      </c>
      <c r="T9223" s="402"/>
      <c r="U9223" s="402"/>
      <c r="V9223" s="402"/>
      <c r="AG9223" s="402"/>
      <c r="AH9223" s="402"/>
      <c r="AI9223" s="402"/>
      <c r="AJ9223" s="402"/>
    </row>
    <row r="9224" spans="10:36" hidden="1" x14ac:dyDescent="0.2">
      <c r="J9224" s="555" t="s">
        <v>987</v>
      </c>
      <c r="T9224" s="402"/>
      <c r="U9224" s="402"/>
      <c r="V9224" s="402"/>
      <c r="AG9224" s="402"/>
      <c r="AH9224" s="402"/>
      <c r="AI9224" s="402"/>
      <c r="AJ9224" s="402"/>
    </row>
    <row r="9225" spans="10:36" hidden="1" x14ac:dyDescent="0.2">
      <c r="J9225" s="555" t="s">
        <v>987</v>
      </c>
      <c r="T9225" s="402"/>
      <c r="U9225" s="402"/>
      <c r="V9225" s="402"/>
      <c r="AG9225" s="402"/>
      <c r="AH9225" s="402"/>
      <c r="AI9225" s="402"/>
      <c r="AJ9225" s="402"/>
    </row>
    <row r="9226" spans="10:36" hidden="1" x14ac:dyDescent="0.2">
      <c r="J9226" s="555" t="s">
        <v>987</v>
      </c>
      <c r="T9226" s="402"/>
      <c r="U9226" s="402"/>
      <c r="V9226" s="402"/>
      <c r="AG9226" s="402"/>
      <c r="AH9226" s="402"/>
      <c r="AI9226" s="402"/>
      <c r="AJ9226" s="402"/>
    </row>
    <row r="9227" spans="10:36" hidden="1" x14ac:dyDescent="0.2">
      <c r="J9227" s="555" t="s">
        <v>987</v>
      </c>
      <c r="T9227" s="402"/>
      <c r="U9227" s="402"/>
      <c r="V9227" s="402"/>
      <c r="AG9227" s="402"/>
      <c r="AH9227" s="402"/>
      <c r="AI9227" s="402"/>
      <c r="AJ9227" s="402"/>
    </row>
    <row r="9228" spans="10:36" hidden="1" x14ac:dyDescent="0.2">
      <c r="J9228" s="555" t="s">
        <v>987</v>
      </c>
      <c r="T9228" s="402"/>
      <c r="U9228" s="402"/>
      <c r="V9228" s="402"/>
      <c r="AG9228" s="402"/>
      <c r="AH9228" s="402"/>
      <c r="AI9228" s="402"/>
      <c r="AJ9228" s="402"/>
    </row>
    <row r="9229" spans="10:36" hidden="1" x14ac:dyDescent="0.2">
      <c r="J9229" s="555" t="s">
        <v>987</v>
      </c>
      <c r="T9229" s="402"/>
      <c r="U9229" s="402"/>
      <c r="V9229" s="402"/>
      <c r="AG9229" s="402"/>
      <c r="AH9229" s="402"/>
      <c r="AI9229" s="402"/>
      <c r="AJ9229" s="402"/>
    </row>
    <row r="9230" spans="10:36" hidden="1" x14ac:dyDescent="0.2">
      <c r="J9230" s="555" t="s">
        <v>987</v>
      </c>
      <c r="T9230" s="402"/>
      <c r="U9230" s="402"/>
      <c r="V9230" s="402"/>
      <c r="AG9230" s="402"/>
      <c r="AH9230" s="402"/>
      <c r="AI9230" s="402"/>
      <c r="AJ9230" s="402"/>
    </row>
    <row r="9231" spans="10:36" hidden="1" x14ac:dyDescent="0.2">
      <c r="J9231" s="555" t="s">
        <v>987</v>
      </c>
      <c r="T9231" s="402"/>
      <c r="U9231" s="402"/>
      <c r="V9231" s="402"/>
      <c r="AG9231" s="402"/>
      <c r="AH9231" s="402"/>
      <c r="AI9231" s="402"/>
      <c r="AJ9231" s="402"/>
    </row>
    <row r="9232" spans="10:36" hidden="1" x14ac:dyDescent="0.2">
      <c r="J9232" s="555" t="s">
        <v>987</v>
      </c>
      <c r="T9232" s="402"/>
      <c r="U9232" s="402"/>
      <c r="V9232" s="402"/>
      <c r="AG9232" s="402"/>
      <c r="AH9232" s="402"/>
      <c r="AI9232" s="402"/>
      <c r="AJ9232" s="402"/>
    </row>
    <row r="9233" spans="10:36" hidden="1" x14ac:dyDescent="0.2">
      <c r="J9233" s="555" t="s">
        <v>987</v>
      </c>
      <c r="T9233" s="402"/>
      <c r="U9233" s="402"/>
      <c r="V9233" s="402"/>
      <c r="AG9233" s="402"/>
      <c r="AH9233" s="402"/>
      <c r="AI9233" s="402"/>
      <c r="AJ9233" s="402"/>
    </row>
    <row r="9234" spans="10:36" hidden="1" x14ac:dyDescent="0.2">
      <c r="J9234" s="555" t="s">
        <v>987</v>
      </c>
      <c r="T9234" s="402"/>
      <c r="U9234" s="402"/>
      <c r="V9234" s="402"/>
      <c r="AG9234" s="402"/>
      <c r="AH9234" s="402"/>
      <c r="AI9234" s="402"/>
      <c r="AJ9234" s="402"/>
    </row>
    <row r="9235" spans="10:36" hidden="1" x14ac:dyDescent="0.2">
      <c r="J9235" s="555" t="s">
        <v>987</v>
      </c>
      <c r="T9235" s="402"/>
      <c r="U9235" s="402"/>
      <c r="V9235" s="402"/>
      <c r="AG9235" s="402"/>
      <c r="AH9235" s="402"/>
      <c r="AI9235" s="402"/>
      <c r="AJ9235" s="402"/>
    </row>
    <row r="9236" spans="10:36" hidden="1" x14ac:dyDescent="0.2">
      <c r="J9236" s="555" t="s">
        <v>987</v>
      </c>
      <c r="T9236" s="402"/>
      <c r="U9236" s="402"/>
      <c r="V9236" s="402"/>
      <c r="AG9236" s="402"/>
      <c r="AH9236" s="402"/>
      <c r="AI9236" s="402"/>
      <c r="AJ9236" s="402"/>
    </row>
    <row r="9237" spans="10:36" hidden="1" x14ac:dyDescent="0.2">
      <c r="J9237" s="555" t="s">
        <v>987</v>
      </c>
      <c r="T9237" s="402"/>
      <c r="U9237" s="402"/>
      <c r="V9237" s="402"/>
      <c r="AG9237" s="402"/>
      <c r="AH9237" s="402"/>
      <c r="AI9237" s="402"/>
      <c r="AJ9237" s="402"/>
    </row>
    <row r="9238" spans="10:36" hidden="1" x14ac:dyDescent="0.2">
      <c r="J9238" s="555" t="s">
        <v>987</v>
      </c>
      <c r="T9238" s="402"/>
      <c r="U9238" s="402"/>
      <c r="V9238" s="402"/>
      <c r="AG9238" s="402"/>
      <c r="AH9238" s="402"/>
      <c r="AI9238" s="402"/>
      <c r="AJ9238" s="402"/>
    </row>
    <row r="9239" spans="10:36" hidden="1" x14ac:dyDescent="0.2">
      <c r="J9239" s="555" t="s">
        <v>987</v>
      </c>
      <c r="T9239" s="402"/>
      <c r="U9239" s="402"/>
      <c r="V9239" s="402"/>
      <c r="AG9239" s="402"/>
      <c r="AH9239" s="402"/>
      <c r="AI9239" s="402"/>
      <c r="AJ9239" s="402"/>
    </row>
    <row r="9240" spans="10:36" hidden="1" x14ac:dyDescent="0.2">
      <c r="J9240" s="555" t="s">
        <v>987</v>
      </c>
      <c r="T9240" s="402"/>
      <c r="U9240" s="402"/>
      <c r="V9240" s="402"/>
      <c r="AG9240" s="402"/>
      <c r="AH9240" s="402"/>
      <c r="AI9240" s="402"/>
      <c r="AJ9240" s="402"/>
    </row>
    <row r="9241" spans="10:36" hidden="1" x14ac:dyDescent="0.2">
      <c r="J9241" s="555" t="s">
        <v>987</v>
      </c>
      <c r="T9241" s="402"/>
      <c r="U9241" s="402"/>
      <c r="V9241" s="402"/>
      <c r="AG9241" s="402"/>
      <c r="AH9241" s="402"/>
      <c r="AI9241" s="402"/>
      <c r="AJ9241" s="402"/>
    </row>
    <row r="9242" spans="10:36" hidden="1" x14ac:dyDescent="0.2">
      <c r="J9242" s="555" t="s">
        <v>987</v>
      </c>
      <c r="T9242" s="402"/>
      <c r="U9242" s="402"/>
      <c r="V9242" s="402"/>
      <c r="AG9242" s="402"/>
      <c r="AH9242" s="402"/>
      <c r="AI9242" s="402"/>
      <c r="AJ9242" s="402"/>
    </row>
    <row r="9243" spans="10:36" hidden="1" x14ac:dyDescent="0.2">
      <c r="J9243" s="555" t="s">
        <v>987</v>
      </c>
      <c r="T9243" s="402"/>
      <c r="U9243" s="402"/>
      <c r="V9243" s="402"/>
      <c r="AG9243" s="402"/>
      <c r="AH9243" s="402"/>
      <c r="AI9243" s="402"/>
      <c r="AJ9243" s="402"/>
    </row>
    <row r="9244" spans="10:36" hidden="1" x14ac:dyDescent="0.2">
      <c r="J9244" s="555" t="s">
        <v>987</v>
      </c>
      <c r="T9244" s="402"/>
      <c r="U9244" s="402"/>
      <c r="V9244" s="402"/>
      <c r="AG9244" s="402"/>
      <c r="AH9244" s="402"/>
      <c r="AI9244" s="402"/>
      <c r="AJ9244" s="402"/>
    </row>
    <row r="9245" spans="10:36" hidden="1" x14ac:dyDescent="0.2">
      <c r="J9245" s="555" t="s">
        <v>987</v>
      </c>
      <c r="T9245" s="402"/>
      <c r="U9245" s="402"/>
      <c r="V9245" s="402"/>
      <c r="AG9245" s="402"/>
      <c r="AH9245" s="402"/>
      <c r="AI9245" s="402"/>
      <c r="AJ9245" s="402"/>
    </row>
    <row r="9246" spans="10:36" hidden="1" x14ac:dyDescent="0.2">
      <c r="J9246" s="555" t="s">
        <v>987</v>
      </c>
      <c r="T9246" s="402"/>
      <c r="U9246" s="402"/>
      <c r="V9246" s="402"/>
      <c r="AG9246" s="402"/>
      <c r="AH9246" s="402"/>
      <c r="AI9246" s="402"/>
      <c r="AJ9246" s="402"/>
    </row>
    <row r="9247" spans="10:36" hidden="1" x14ac:dyDescent="0.2">
      <c r="J9247" s="555" t="s">
        <v>987</v>
      </c>
      <c r="T9247" s="402"/>
      <c r="U9247" s="402"/>
      <c r="V9247" s="402"/>
      <c r="AG9247" s="402"/>
      <c r="AH9247" s="402"/>
      <c r="AI9247" s="402"/>
      <c r="AJ9247" s="402"/>
    </row>
    <row r="9248" spans="10:36" hidden="1" x14ac:dyDescent="0.2">
      <c r="J9248" s="555" t="s">
        <v>987</v>
      </c>
      <c r="T9248" s="402"/>
      <c r="U9248" s="402"/>
      <c r="V9248" s="402"/>
      <c r="AG9248" s="402"/>
      <c r="AH9248" s="402"/>
      <c r="AI9248" s="402"/>
      <c r="AJ9248" s="402"/>
    </row>
    <row r="9249" spans="10:36" hidden="1" x14ac:dyDescent="0.2">
      <c r="J9249" s="555" t="s">
        <v>987</v>
      </c>
      <c r="T9249" s="402"/>
      <c r="U9249" s="402"/>
      <c r="V9249" s="402"/>
      <c r="AG9249" s="402"/>
      <c r="AH9249" s="402"/>
      <c r="AI9249" s="402"/>
      <c r="AJ9249" s="402"/>
    </row>
    <row r="9250" spans="10:36" hidden="1" x14ac:dyDescent="0.2">
      <c r="J9250" s="555" t="s">
        <v>987</v>
      </c>
      <c r="T9250" s="402"/>
      <c r="U9250" s="402"/>
      <c r="V9250" s="402"/>
      <c r="AG9250" s="402"/>
      <c r="AH9250" s="402"/>
      <c r="AI9250" s="402"/>
      <c r="AJ9250" s="402"/>
    </row>
    <row r="9251" spans="10:36" hidden="1" x14ac:dyDescent="0.2">
      <c r="J9251" s="555" t="s">
        <v>987</v>
      </c>
      <c r="T9251" s="402"/>
      <c r="U9251" s="402"/>
      <c r="V9251" s="402"/>
      <c r="AG9251" s="402"/>
      <c r="AH9251" s="402"/>
      <c r="AI9251" s="402"/>
      <c r="AJ9251" s="402"/>
    </row>
    <row r="9252" spans="10:36" hidden="1" x14ac:dyDescent="0.2">
      <c r="J9252" s="555" t="s">
        <v>987</v>
      </c>
      <c r="T9252" s="402"/>
      <c r="U9252" s="402"/>
      <c r="V9252" s="402"/>
      <c r="AG9252" s="402"/>
      <c r="AH9252" s="402"/>
      <c r="AI9252" s="402"/>
      <c r="AJ9252" s="402"/>
    </row>
    <row r="9253" spans="10:36" hidden="1" x14ac:dyDescent="0.2">
      <c r="J9253" s="555" t="s">
        <v>987</v>
      </c>
      <c r="T9253" s="402"/>
      <c r="U9253" s="402"/>
      <c r="V9253" s="402"/>
      <c r="AG9253" s="402"/>
      <c r="AH9253" s="402"/>
      <c r="AI9253" s="402"/>
      <c r="AJ9253" s="402"/>
    </row>
    <row r="9254" spans="10:36" hidden="1" x14ac:dyDescent="0.2">
      <c r="J9254" s="555" t="s">
        <v>987</v>
      </c>
      <c r="T9254" s="402"/>
      <c r="U9254" s="402"/>
      <c r="V9254" s="402"/>
      <c r="AG9254" s="402"/>
      <c r="AH9254" s="402"/>
      <c r="AI9254" s="402"/>
      <c r="AJ9254" s="402"/>
    </row>
    <row r="9255" spans="10:36" hidden="1" x14ac:dyDescent="0.2">
      <c r="J9255" s="555" t="s">
        <v>987</v>
      </c>
      <c r="T9255" s="402"/>
      <c r="U9255" s="402"/>
      <c r="V9255" s="402"/>
      <c r="AG9255" s="402"/>
      <c r="AH9255" s="402"/>
      <c r="AI9255" s="402"/>
      <c r="AJ9255" s="402"/>
    </row>
    <row r="9256" spans="10:36" hidden="1" x14ac:dyDescent="0.2">
      <c r="J9256" s="555" t="s">
        <v>987</v>
      </c>
      <c r="T9256" s="402"/>
      <c r="U9256" s="402"/>
      <c r="V9256" s="402"/>
      <c r="AG9256" s="402"/>
      <c r="AH9256" s="402"/>
      <c r="AI9256" s="402"/>
      <c r="AJ9256" s="402"/>
    </row>
    <row r="9257" spans="10:36" hidden="1" x14ac:dyDescent="0.2">
      <c r="J9257" s="555" t="s">
        <v>987</v>
      </c>
      <c r="T9257" s="402"/>
      <c r="U9257" s="402"/>
      <c r="V9257" s="402"/>
      <c r="AG9257" s="402"/>
      <c r="AH9257" s="402"/>
      <c r="AI9257" s="402"/>
      <c r="AJ9257" s="402"/>
    </row>
    <row r="9258" spans="10:36" hidden="1" x14ac:dyDescent="0.2">
      <c r="J9258" s="555" t="s">
        <v>987</v>
      </c>
      <c r="T9258" s="402"/>
      <c r="U9258" s="402"/>
      <c r="V9258" s="402"/>
      <c r="AG9258" s="402"/>
      <c r="AH9258" s="402"/>
      <c r="AI9258" s="402"/>
      <c r="AJ9258" s="402"/>
    </row>
    <row r="9259" spans="10:36" hidden="1" x14ac:dyDescent="0.2">
      <c r="J9259" s="555" t="s">
        <v>987</v>
      </c>
      <c r="T9259" s="402"/>
      <c r="U9259" s="402"/>
      <c r="V9259" s="402"/>
      <c r="AG9259" s="402"/>
      <c r="AH9259" s="402"/>
      <c r="AI9259" s="402"/>
      <c r="AJ9259" s="402"/>
    </row>
    <row r="9260" spans="10:36" hidden="1" x14ac:dyDescent="0.2">
      <c r="J9260" s="555" t="s">
        <v>987</v>
      </c>
      <c r="T9260" s="402"/>
      <c r="U9260" s="402"/>
      <c r="V9260" s="402"/>
      <c r="AG9260" s="402"/>
      <c r="AH9260" s="402"/>
      <c r="AI9260" s="402"/>
      <c r="AJ9260" s="402"/>
    </row>
    <row r="9261" spans="10:36" hidden="1" x14ac:dyDescent="0.2">
      <c r="J9261" s="555" t="s">
        <v>987</v>
      </c>
      <c r="T9261" s="402"/>
      <c r="U9261" s="402"/>
      <c r="V9261" s="402"/>
      <c r="AG9261" s="402"/>
      <c r="AH9261" s="402"/>
      <c r="AI9261" s="402"/>
      <c r="AJ9261" s="402"/>
    </row>
    <row r="9262" spans="10:36" hidden="1" x14ac:dyDescent="0.2">
      <c r="J9262" s="555" t="s">
        <v>987</v>
      </c>
      <c r="T9262" s="402"/>
      <c r="U9262" s="402"/>
      <c r="V9262" s="402"/>
      <c r="AG9262" s="402"/>
      <c r="AH9262" s="402"/>
      <c r="AI9262" s="402"/>
      <c r="AJ9262" s="402"/>
    </row>
    <row r="9263" spans="10:36" hidden="1" x14ac:dyDescent="0.2">
      <c r="J9263" s="555" t="s">
        <v>987</v>
      </c>
      <c r="T9263" s="402"/>
      <c r="U9263" s="402"/>
      <c r="V9263" s="402"/>
      <c r="AG9263" s="402"/>
      <c r="AH9263" s="402"/>
      <c r="AI9263" s="402"/>
      <c r="AJ9263" s="402"/>
    </row>
    <row r="9264" spans="10:36" hidden="1" x14ac:dyDescent="0.2">
      <c r="J9264" s="555" t="s">
        <v>987</v>
      </c>
      <c r="T9264" s="402"/>
      <c r="U9264" s="402"/>
      <c r="V9264" s="402"/>
      <c r="AG9264" s="402"/>
      <c r="AH9264" s="402"/>
      <c r="AI9264" s="402"/>
      <c r="AJ9264" s="402"/>
    </row>
    <row r="9265" spans="10:36" hidden="1" x14ac:dyDescent="0.2">
      <c r="J9265" s="555" t="s">
        <v>987</v>
      </c>
      <c r="T9265" s="402"/>
      <c r="U9265" s="402"/>
      <c r="V9265" s="402"/>
      <c r="AG9265" s="402"/>
      <c r="AH9265" s="402"/>
      <c r="AI9265" s="402"/>
      <c r="AJ9265" s="402"/>
    </row>
    <row r="9266" spans="10:36" hidden="1" x14ac:dyDescent="0.2">
      <c r="J9266" s="555" t="s">
        <v>987</v>
      </c>
      <c r="T9266" s="402"/>
      <c r="U9266" s="402"/>
      <c r="V9266" s="402"/>
      <c r="AG9266" s="402"/>
      <c r="AH9266" s="402"/>
      <c r="AI9266" s="402"/>
      <c r="AJ9266" s="402"/>
    </row>
    <row r="9267" spans="10:36" hidden="1" x14ac:dyDescent="0.2">
      <c r="J9267" s="555" t="s">
        <v>987</v>
      </c>
      <c r="T9267" s="402"/>
      <c r="U9267" s="402"/>
      <c r="V9267" s="402"/>
      <c r="AG9267" s="402"/>
      <c r="AH9267" s="402"/>
      <c r="AI9267" s="402"/>
      <c r="AJ9267" s="402"/>
    </row>
    <row r="9268" spans="10:36" hidden="1" x14ac:dyDescent="0.2">
      <c r="J9268" s="555" t="s">
        <v>987</v>
      </c>
      <c r="T9268" s="402"/>
      <c r="U9268" s="402"/>
      <c r="V9268" s="402"/>
      <c r="AG9268" s="402"/>
      <c r="AH9268" s="402"/>
      <c r="AI9268" s="402"/>
      <c r="AJ9268" s="402"/>
    </row>
    <row r="9269" spans="10:36" hidden="1" x14ac:dyDescent="0.2">
      <c r="J9269" s="555" t="s">
        <v>987</v>
      </c>
      <c r="T9269" s="402"/>
      <c r="U9269" s="402"/>
      <c r="V9269" s="402"/>
      <c r="AG9269" s="402"/>
      <c r="AH9269" s="402"/>
      <c r="AI9269" s="402"/>
      <c r="AJ9269" s="402"/>
    </row>
    <row r="9270" spans="10:36" hidden="1" x14ac:dyDescent="0.2">
      <c r="J9270" s="555" t="s">
        <v>987</v>
      </c>
      <c r="T9270" s="402"/>
      <c r="U9270" s="402"/>
      <c r="V9270" s="402"/>
      <c r="AG9270" s="402"/>
      <c r="AH9270" s="402"/>
      <c r="AI9270" s="402"/>
      <c r="AJ9270" s="402"/>
    </row>
    <row r="9271" spans="10:36" hidden="1" x14ac:dyDescent="0.2">
      <c r="J9271" s="555" t="s">
        <v>987</v>
      </c>
      <c r="T9271" s="402"/>
      <c r="U9271" s="402"/>
      <c r="V9271" s="402"/>
      <c r="AG9271" s="402"/>
      <c r="AH9271" s="402"/>
      <c r="AI9271" s="402"/>
      <c r="AJ9271" s="402"/>
    </row>
    <row r="9272" spans="10:36" hidden="1" x14ac:dyDescent="0.2">
      <c r="J9272" s="555" t="s">
        <v>987</v>
      </c>
      <c r="T9272" s="402"/>
      <c r="U9272" s="402"/>
      <c r="V9272" s="402"/>
      <c r="AG9272" s="402"/>
      <c r="AH9272" s="402"/>
      <c r="AI9272" s="402"/>
      <c r="AJ9272" s="402"/>
    </row>
    <row r="9273" spans="10:36" hidden="1" x14ac:dyDescent="0.2">
      <c r="J9273" s="555" t="s">
        <v>987</v>
      </c>
      <c r="T9273" s="402"/>
      <c r="U9273" s="402"/>
      <c r="V9273" s="402"/>
      <c r="AG9273" s="402"/>
      <c r="AH9273" s="402"/>
      <c r="AI9273" s="402"/>
      <c r="AJ9273" s="402"/>
    </row>
    <row r="9274" spans="10:36" hidden="1" x14ac:dyDescent="0.2">
      <c r="J9274" s="555" t="s">
        <v>987</v>
      </c>
      <c r="T9274" s="402"/>
      <c r="U9274" s="402"/>
      <c r="V9274" s="402"/>
      <c r="AG9274" s="402"/>
      <c r="AH9274" s="402"/>
      <c r="AI9274" s="402"/>
      <c r="AJ9274" s="402"/>
    </row>
    <row r="9275" spans="10:36" hidden="1" x14ac:dyDescent="0.2">
      <c r="J9275" s="555" t="s">
        <v>987</v>
      </c>
      <c r="T9275" s="402"/>
      <c r="U9275" s="402"/>
      <c r="V9275" s="402"/>
      <c r="AG9275" s="402"/>
      <c r="AH9275" s="402"/>
      <c r="AI9275" s="402"/>
      <c r="AJ9275" s="402"/>
    </row>
    <row r="9276" spans="10:36" hidden="1" x14ac:dyDescent="0.2">
      <c r="J9276" s="555" t="s">
        <v>987</v>
      </c>
      <c r="T9276" s="402"/>
      <c r="U9276" s="402"/>
      <c r="V9276" s="402"/>
      <c r="AG9276" s="402"/>
      <c r="AH9276" s="402"/>
      <c r="AI9276" s="402"/>
      <c r="AJ9276" s="402"/>
    </row>
    <row r="9277" spans="10:36" hidden="1" x14ac:dyDescent="0.2">
      <c r="J9277" s="555" t="s">
        <v>987</v>
      </c>
      <c r="T9277" s="402"/>
      <c r="U9277" s="402"/>
      <c r="V9277" s="402"/>
      <c r="AG9277" s="402"/>
      <c r="AH9277" s="402"/>
      <c r="AI9277" s="402"/>
      <c r="AJ9277" s="402"/>
    </row>
    <row r="9278" spans="10:36" hidden="1" x14ac:dyDescent="0.2">
      <c r="J9278" s="555" t="s">
        <v>987</v>
      </c>
      <c r="T9278" s="402"/>
      <c r="U9278" s="402"/>
      <c r="V9278" s="402"/>
      <c r="AG9278" s="402"/>
      <c r="AH9278" s="402"/>
      <c r="AI9278" s="402"/>
      <c r="AJ9278" s="402"/>
    </row>
    <row r="9279" spans="10:36" hidden="1" x14ac:dyDescent="0.2">
      <c r="J9279" s="555" t="s">
        <v>987</v>
      </c>
      <c r="T9279" s="402"/>
      <c r="U9279" s="402"/>
      <c r="V9279" s="402"/>
      <c r="AG9279" s="402"/>
      <c r="AH9279" s="402"/>
      <c r="AI9279" s="402"/>
      <c r="AJ9279" s="402"/>
    </row>
    <row r="9280" spans="10:36" hidden="1" x14ac:dyDescent="0.2">
      <c r="J9280" s="555" t="s">
        <v>987</v>
      </c>
      <c r="T9280" s="402"/>
      <c r="U9280" s="402"/>
      <c r="V9280" s="402"/>
      <c r="AG9280" s="402"/>
      <c r="AH9280" s="402"/>
      <c r="AI9280" s="402"/>
      <c r="AJ9280" s="402"/>
    </row>
    <row r="9281" spans="10:36" hidden="1" x14ac:dyDescent="0.2">
      <c r="J9281" s="555" t="s">
        <v>987</v>
      </c>
      <c r="T9281" s="402"/>
      <c r="U9281" s="402"/>
      <c r="V9281" s="402"/>
      <c r="AG9281" s="402"/>
      <c r="AH9281" s="402"/>
      <c r="AI9281" s="402"/>
      <c r="AJ9281" s="402"/>
    </row>
    <row r="9282" spans="10:36" hidden="1" x14ac:dyDescent="0.2">
      <c r="J9282" s="555" t="s">
        <v>987</v>
      </c>
      <c r="T9282" s="402"/>
      <c r="U9282" s="402"/>
      <c r="V9282" s="402"/>
      <c r="AG9282" s="402"/>
      <c r="AH9282" s="402"/>
      <c r="AI9282" s="402"/>
      <c r="AJ9282" s="402"/>
    </row>
    <row r="9283" spans="10:36" hidden="1" x14ac:dyDescent="0.2">
      <c r="J9283" s="555" t="s">
        <v>987</v>
      </c>
      <c r="T9283" s="402"/>
      <c r="U9283" s="402"/>
      <c r="V9283" s="402"/>
      <c r="AG9283" s="402"/>
      <c r="AH9283" s="402"/>
      <c r="AI9283" s="402"/>
      <c r="AJ9283" s="402"/>
    </row>
    <row r="9284" spans="10:36" hidden="1" x14ac:dyDescent="0.2">
      <c r="J9284" s="555" t="s">
        <v>987</v>
      </c>
      <c r="T9284" s="402"/>
      <c r="U9284" s="402"/>
      <c r="V9284" s="402"/>
      <c r="AG9284" s="402"/>
      <c r="AH9284" s="402"/>
      <c r="AI9284" s="402"/>
      <c r="AJ9284" s="402"/>
    </row>
    <row r="9285" spans="10:36" hidden="1" x14ac:dyDescent="0.2">
      <c r="J9285" s="555" t="s">
        <v>987</v>
      </c>
      <c r="T9285" s="402"/>
      <c r="U9285" s="402"/>
      <c r="V9285" s="402"/>
      <c r="AG9285" s="402"/>
      <c r="AH9285" s="402"/>
      <c r="AI9285" s="402"/>
      <c r="AJ9285" s="402"/>
    </row>
    <row r="9286" spans="10:36" hidden="1" x14ac:dyDescent="0.2">
      <c r="J9286" s="555" t="s">
        <v>987</v>
      </c>
      <c r="T9286" s="402"/>
      <c r="U9286" s="402"/>
      <c r="V9286" s="402"/>
      <c r="AG9286" s="402"/>
      <c r="AH9286" s="402"/>
      <c r="AI9286" s="402"/>
      <c r="AJ9286" s="402"/>
    </row>
    <row r="9287" spans="10:36" hidden="1" x14ac:dyDescent="0.2">
      <c r="J9287" s="555" t="s">
        <v>987</v>
      </c>
      <c r="T9287" s="402"/>
      <c r="U9287" s="402"/>
      <c r="V9287" s="402"/>
      <c r="AG9287" s="402"/>
      <c r="AH9287" s="402"/>
      <c r="AI9287" s="402"/>
      <c r="AJ9287" s="402"/>
    </row>
    <row r="9288" spans="10:36" hidden="1" x14ac:dyDescent="0.2">
      <c r="J9288" s="555" t="s">
        <v>987</v>
      </c>
      <c r="T9288" s="402"/>
      <c r="U9288" s="402"/>
      <c r="V9288" s="402"/>
      <c r="AG9288" s="402"/>
      <c r="AH9288" s="402"/>
      <c r="AI9288" s="402"/>
      <c r="AJ9288" s="402"/>
    </row>
    <row r="9289" spans="10:36" hidden="1" x14ac:dyDescent="0.2">
      <c r="J9289" s="555" t="s">
        <v>987</v>
      </c>
      <c r="T9289" s="402"/>
      <c r="U9289" s="402"/>
      <c r="V9289" s="402"/>
      <c r="AG9289" s="402"/>
      <c r="AH9289" s="402"/>
      <c r="AI9289" s="402"/>
      <c r="AJ9289" s="402"/>
    </row>
    <row r="9290" spans="10:36" hidden="1" x14ac:dyDescent="0.2">
      <c r="J9290" s="555" t="s">
        <v>987</v>
      </c>
      <c r="T9290" s="402"/>
      <c r="U9290" s="402"/>
      <c r="V9290" s="402"/>
      <c r="AG9290" s="402"/>
      <c r="AH9290" s="402"/>
      <c r="AI9290" s="402"/>
      <c r="AJ9290" s="402"/>
    </row>
    <row r="9291" spans="10:36" hidden="1" x14ac:dyDescent="0.2">
      <c r="J9291" s="555" t="s">
        <v>987</v>
      </c>
      <c r="T9291" s="402"/>
      <c r="U9291" s="402"/>
      <c r="V9291" s="402"/>
      <c r="AG9291" s="402"/>
      <c r="AH9291" s="402"/>
      <c r="AI9291" s="402"/>
      <c r="AJ9291" s="402"/>
    </row>
    <row r="9292" spans="10:36" hidden="1" x14ac:dyDescent="0.2">
      <c r="J9292" s="555" t="s">
        <v>987</v>
      </c>
      <c r="T9292" s="402"/>
      <c r="U9292" s="402"/>
      <c r="V9292" s="402"/>
      <c r="AG9292" s="402"/>
      <c r="AH9292" s="402"/>
      <c r="AI9292" s="402"/>
      <c r="AJ9292" s="402"/>
    </row>
    <row r="9293" spans="10:36" hidden="1" x14ac:dyDescent="0.2">
      <c r="J9293" s="555" t="s">
        <v>987</v>
      </c>
      <c r="T9293" s="402"/>
      <c r="U9293" s="402"/>
      <c r="V9293" s="402"/>
      <c r="AG9293" s="402"/>
      <c r="AH9293" s="402"/>
      <c r="AI9293" s="402"/>
      <c r="AJ9293" s="402"/>
    </row>
    <row r="9294" spans="10:36" hidden="1" x14ac:dyDescent="0.2">
      <c r="J9294" s="555" t="s">
        <v>987</v>
      </c>
      <c r="T9294" s="402"/>
      <c r="U9294" s="402"/>
      <c r="V9294" s="402"/>
      <c r="AG9294" s="402"/>
      <c r="AH9294" s="402"/>
      <c r="AI9294" s="402"/>
      <c r="AJ9294" s="402"/>
    </row>
    <row r="9295" spans="10:36" hidden="1" x14ac:dyDescent="0.2">
      <c r="J9295" s="555" t="s">
        <v>987</v>
      </c>
      <c r="T9295" s="402"/>
      <c r="U9295" s="402"/>
      <c r="V9295" s="402"/>
      <c r="AG9295" s="402"/>
      <c r="AH9295" s="402"/>
      <c r="AI9295" s="402"/>
      <c r="AJ9295" s="402"/>
    </row>
    <row r="9296" spans="10:36" hidden="1" x14ac:dyDescent="0.2">
      <c r="J9296" s="555" t="s">
        <v>987</v>
      </c>
      <c r="T9296" s="402"/>
      <c r="U9296" s="402"/>
      <c r="V9296" s="402"/>
      <c r="AG9296" s="402"/>
      <c r="AH9296" s="402"/>
      <c r="AI9296" s="402"/>
      <c r="AJ9296" s="402"/>
    </row>
    <row r="9297" spans="10:36" hidden="1" x14ac:dyDescent="0.2">
      <c r="J9297" s="555" t="s">
        <v>987</v>
      </c>
      <c r="T9297" s="402"/>
      <c r="U9297" s="402"/>
      <c r="V9297" s="402"/>
      <c r="AG9297" s="402"/>
      <c r="AH9297" s="402"/>
      <c r="AI9297" s="402"/>
      <c r="AJ9297" s="402"/>
    </row>
    <row r="9298" spans="10:36" hidden="1" x14ac:dyDescent="0.2">
      <c r="J9298" s="555" t="s">
        <v>987</v>
      </c>
      <c r="T9298" s="402"/>
      <c r="U9298" s="402"/>
      <c r="V9298" s="402"/>
      <c r="AG9298" s="402"/>
      <c r="AH9298" s="402"/>
      <c r="AI9298" s="402"/>
      <c r="AJ9298" s="402"/>
    </row>
    <row r="9299" spans="10:36" hidden="1" x14ac:dyDescent="0.2">
      <c r="J9299" s="555" t="s">
        <v>987</v>
      </c>
      <c r="T9299" s="402"/>
      <c r="U9299" s="402"/>
      <c r="V9299" s="402"/>
      <c r="AG9299" s="402"/>
      <c r="AH9299" s="402"/>
      <c r="AI9299" s="402"/>
      <c r="AJ9299" s="402"/>
    </row>
    <row r="9300" spans="10:36" hidden="1" x14ac:dyDescent="0.2">
      <c r="J9300" s="555" t="s">
        <v>987</v>
      </c>
      <c r="T9300" s="402"/>
      <c r="U9300" s="402"/>
      <c r="V9300" s="402"/>
      <c r="AG9300" s="402"/>
      <c r="AH9300" s="402"/>
      <c r="AI9300" s="402"/>
      <c r="AJ9300" s="402"/>
    </row>
    <row r="9301" spans="10:36" hidden="1" x14ac:dyDescent="0.2">
      <c r="J9301" s="555" t="s">
        <v>987</v>
      </c>
      <c r="T9301" s="402"/>
      <c r="U9301" s="402"/>
      <c r="V9301" s="402"/>
      <c r="AG9301" s="402"/>
      <c r="AH9301" s="402"/>
      <c r="AI9301" s="402"/>
      <c r="AJ9301" s="402"/>
    </row>
    <row r="9302" spans="10:36" hidden="1" x14ac:dyDescent="0.2">
      <c r="J9302" s="555" t="s">
        <v>987</v>
      </c>
      <c r="T9302" s="402"/>
      <c r="U9302" s="402"/>
      <c r="V9302" s="402"/>
      <c r="AG9302" s="402"/>
      <c r="AH9302" s="402"/>
      <c r="AI9302" s="402"/>
      <c r="AJ9302" s="402"/>
    </row>
    <row r="9303" spans="10:36" hidden="1" x14ac:dyDescent="0.2">
      <c r="J9303" s="555" t="s">
        <v>987</v>
      </c>
      <c r="T9303" s="402"/>
      <c r="U9303" s="402"/>
      <c r="V9303" s="402"/>
      <c r="AG9303" s="402"/>
      <c r="AH9303" s="402"/>
      <c r="AI9303" s="402"/>
      <c r="AJ9303" s="402"/>
    </row>
    <row r="9304" spans="10:36" hidden="1" x14ac:dyDescent="0.2">
      <c r="J9304" s="555" t="s">
        <v>987</v>
      </c>
      <c r="T9304" s="402"/>
      <c r="U9304" s="402"/>
      <c r="V9304" s="402"/>
      <c r="AG9304" s="402"/>
      <c r="AH9304" s="402"/>
      <c r="AI9304" s="402"/>
      <c r="AJ9304" s="402"/>
    </row>
    <row r="9305" spans="10:36" hidden="1" x14ac:dyDescent="0.2">
      <c r="J9305" s="555" t="s">
        <v>987</v>
      </c>
      <c r="T9305" s="402"/>
      <c r="U9305" s="402"/>
      <c r="V9305" s="402"/>
      <c r="AG9305" s="402"/>
      <c r="AH9305" s="402"/>
      <c r="AI9305" s="402"/>
      <c r="AJ9305" s="402"/>
    </row>
    <row r="9306" spans="10:36" hidden="1" x14ac:dyDescent="0.2">
      <c r="J9306" s="555" t="s">
        <v>987</v>
      </c>
      <c r="T9306" s="402"/>
      <c r="U9306" s="402"/>
      <c r="V9306" s="402"/>
      <c r="AG9306" s="402"/>
      <c r="AH9306" s="402"/>
      <c r="AI9306" s="402"/>
      <c r="AJ9306" s="402"/>
    </row>
    <row r="9307" spans="10:36" hidden="1" x14ac:dyDescent="0.2">
      <c r="J9307" s="555" t="s">
        <v>987</v>
      </c>
      <c r="T9307" s="402"/>
      <c r="U9307" s="402"/>
      <c r="V9307" s="402"/>
      <c r="AG9307" s="402"/>
      <c r="AH9307" s="402"/>
      <c r="AI9307" s="402"/>
      <c r="AJ9307" s="402"/>
    </row>
    <row r="9308" spans="10:36" hidden="1" x14ac:dyDescent="0.2">
      <c r="J9308" s="555" t="s">
        <v>987</v>
      </c>
      <c r="T9308" s="402"/>
      <c r="U9308" s="402"/>
      <c r="V9308" s="402"/>
      <c r="AG9308" s="402"/>
      <c r="AH9308" s="402"/>
      <c r="AI9308" s="402"/>
      <c r="AJ9308" s="402"/>
    </row>
    <row r="9309" spans="10:36" hidden="1" x14ac:dyDescent="0.2">
      <c r="J9309" s="555" t="s">
        <v>987</v>
      </c>
      <c r="T9309" s="402"/>
      <c r="U9309" s="402"/>
      <c r="V9309" s="402"/>
      <c r="AG9309" s="402"/>
      <c r="AH9309" s="402"/>
      <c r="AI9309" s="402"/>
      <c r="AJ9309" s="402"/>
    </row>
    <row r="9310" spans="10:36" hidden="1" x14ac:dyDescent="0.2">
      <c r="J9310" s="555" t="s">
        <v>987</v>
      </c>
      <c r="T9310" s="402"/>
      <c r="U9310" s="402"/>
      <c r="V9310" s="402"/>
      <c r="AG9310" s="402"/>
      <c r="AH9310" s="402"/>
      <c r="AI9310" s="402"/>
      <c r="AJ9310" s="402"/>
    </row>
    <row r="9311" spans="10:36" hidden="1" x14ac:dyDescent="0.2">
      <c r="J9311" s="555" t="s">
        <v>987</v>
      </c>
      <c r="T9311" s="402"/>
      <c r="U9311" s="402"/>
      <c r="V9311" s="402"/>
      <c r="AG9311" s="402"/>
      <c r="AH9311" s="402"/>
      <c r="AI9311" s="402"/>
      <c r="AJ9311" s="402"/>
    </row>
    <row r="9312" spans="10:36" hidden="1" x14ac:dyDescent="0.2">
      <c r="J9312" s="555" t="s">
        <v>987</v>
      </c>
      <c r="T9312" s="402"/>
      <c r="U9312" s="402"/>
      <c r="V9312" s="402"/>
      <c r="AG9312" s="402"/>
      <c r="AH9312" s="402"/>
      <c r="AI9312" s="402"/>
      <c r="AJ9312" s="402"/>
    </row>
    <row r="9313" spans="10:36" hidden="1" x14ac:dyDescent="0.2">
      <c r="J9313" s="555" t="s">
        <v>987</v>
      </c>
      <c r="T9313" s="402"/>
      <c r="U9313" s="402"/>
      <c r="V9313" s="402"/>
      <c r="AG9313" s="402"/>
      <c r="AH9313" s="402"/>
      <c r="AI9313" s="402"/>
      <c r="AJ9313" s="402"/>
    </row>
    <row r="9314" spans="10:36" hidden="1" x14ac:dyDescent="0.2">
      <c r="J9314" s="555" t="s">
        <v>987</v>
      </c>
      <c r="T9314" s="402"/>
      <c r="U9314" s="402"/>
      <c r="V9314" s="402"/>
      <c r="AG9314" s="402"/>
      <c r="AH9314" s="402"/>
      <c r="AI9314" s="402"/>
      <c r="AJ9314" s="402"/>
    </row>
    <row r="9315" spans="10:36" hidden="1" x14ac:dyDescent="0.2">
      <c r="J9315" s="555" t="s">
        <v>987</v>
      </c>
      <c r="T9315" s="402"/>
      <c r="U9315" s="402"/>
      <c r="V9315" s="402"/>
      <c r="AG9315" s="402"/>
      <c r="AH9315" s="402"/>
      <c r="AI9315" s="402"/>
      <c r="AJ9315" s="402"/>
    </row>
    <row r="9316" spans="10:36" hidden="1" x14ac:dyDescent="0.2">
      <c r="J9316" s="555" t="s">
        <v>987</v>
      </c>
      <c r="T9316" s="402"/>
      <c r="U9316" s="402"/>
      <c r="V9316" s="402"/>
      <c r="AG9316" s="402"/>
      <c r="AH9316" s="402"/>
      <c r="AI9316" s="402"/>
      <c r="AJ9316" s="402"/>
    </row>
    <row r="9317" spans="10:36" hidden="1" x14ac:dyDescent="0.2">
      <c r="J9317" s="555" t="s">
        <v>987</v>
      </c>
      <c r="T9317" s="402"/>
      <c r="U9317" s="402"/>
      <c r="V9317" s="402"/>
      <c r="AG9317" s="402"/>
      <c r="AH9317" s="402"/>
      <c r="AI9317" s="402"/>
      <c r="AJ9317" s="402"/>
    </row>
    <row r="9318" spans="10:36" hidden="1" x14ac:dyDescent="0.2">
      <c r="J9318" s="555" t="s">
        <v>987</v>
      </c>
      <c r="T9318" s="402"/>
      <c r="U9318" s="402"/>
      <c r="V9318" s="402"/>
      <c r="AG9318" s="402"/>
      <c r="AH9318" s="402"/>
      <c r="AI9318" s="402"/>
      <c r="AJ9318" s="402"/>
    </row>
    <row r="9319" spans="10:36" hidden="1" x14ac:dyDescent="0.2">
      <c r="J9319" s="555" t="s">
        <v>987</v>
      </c>
      <c r="T9319" s="402"/>
      <c r="U9319" s="402"/>
      <c r="V9319" s="402"/>
      <c r="AG9319" s="402"/>
      <c r="AH9319" s="402"/>
      <c r="AI9319" s="402"/>
      <c r="AJ9319" s="402"/>
    </row>
    <row r="9320" spans="10:36" hidden="1" x14ac:dyDescent="0.2">
      <c r="J9320" s="555" t="s">
        <v>987</v>
      </c>
      <c r="T9320" s="402"/>
      <c r="U9320" s="402"/>
      <c r="V9320" s="402"/>
      <c r="AG9320" s="402"/>
      <c r="AH9320" s="402"/>
      <c r="AI9320" s="402"/>
      <c r="AJ9320" s="402"/>
    </row>
    <row r="9321" spans="10:36" hidden="1" x14ac:dyDescent="0.2">
      <c r="J9321" s="555" t="s">
        <v>987</v>
      </c>
      <c r="T9321" s="402"/>
      <c r="U9321" s="402"/>
      <c r="V9321" s="402"/>
      <c r="AG9321" s="402"/>
      <c r="AH9321" s="402"/>
      <c r="AI9321" s="402"/>
      <c r="AJ9321" s="402"/>
    </row>
    <row r="9322" spans="10:36" hidden="1" x14ac:dyDescent="0.2">
      <c r="J9322" s="555" t="s">
        <v>987</v>
      </c>
      <c r="T9322" s="402"/>
      <c r="U9322" s="402"/>
      <c r="V9322" s="402"/>
      <c r="AG9322" s="402"/>
      <c r="AH9322" s="402"/>
      <c r="AI9322" s="402"/>
      <c r="AJ9322" s="402"/>
    </row>
    <row r="9323" spans="10:36" hidden="1" x14ac:dyDescent="0.2">
      <c r="J9323" s="555" t="s">
        <v>987</v>
      </c>
      <c r="T9323" s="402"/>
      <c r="U9323" s="402"/>
      <c r="V9323" s="402"/>
      <c r="AG9323" s="402"/>
      <c r="AH9323" s="402"/>
      <c r="AI9323" s="402"/>
      <c r="AJ9323" s="402"/>
    </row>
    <row r="9324" spans="10:36" hidden="1" x14ac:dyDescent="0.2">
      <c r="J9324" s="555" t="s">
        <v>987</v>
      </c>
      <c r="T9324" s="402"/>
      <c r="U9324" s="402"/>
      <c r="V9324" s="402"/>
      <c r="AG9324" s="402"/>
      <c r="AH9324" s="402"/>
      <c r="AI9324" s="402"/>
      <c r="AJ9324" s="402"/>
    </row>
    <row r="9325" spans="10:36" hidden="1" x14ac:dyDescent="0.2">
      <c r="J9325" s="555" t="s">
        <v>987</v>
      </c>
      <c r="T9325" s="402"/>
      <c r="U9325" s="402"/>
      <c r="V9325" s="402"/>
      <c r="AG9325" s="402"/>
      <c r="AH9325" s="402"/>
      <c r="AI9325" s="402"/>
      <c r="AJ9325" s="402"/>
    </row>
    <row r="9326" spans="10:36" hidden="1" x14ac:dyDescent="0.2">
      <c r="J9326" s="555" t="s">
        <v>987</v>
      </c>
      <c r="T9326" s="402"/>
      <c r="U9326" s="402"/>
      <c r="V9326" s="402"/>
      <c r="AG9326" s="402"/>
      <c r="AH9326" s="402"/>
      <c r="AI9326" s="402"/>
      <c r="AJ9326" s="402"/>
    </row>
    <row r="9327" spans="10:36" hidden="1" x14ac:dyDescent="0.2">
      <c r="J9327" s="555" t="s">
        <v>987</v>
      </c>
      <c r="T9327" s="402"/>
      <c r="U9327" s="402"/>
      <c r="V9327" s="402"/>
      <c r="AG9327" s="402"/>
      <c r="AH9327" s="402"/>
      <c r="AI9327" s="402"/>
      <c r="AJ9327" s="402"/>
    </row>
    <row r="9328" spans="10:36" hidden="1" x14ac:dyDescent="0.2">
      <c r="J9328" s="555" t="s">
        <v>987</v>
      </c>
      <c r="T9328" s="402"/>
      <c r="U9328" s="402"/>
      <c r="V9328" s="402"/>
      <c r="AG9328" s="402"/>
      <c r="AH9328" s="402"/>
      <c r="AI9328" s="402"/>
      <c r="AJ9328" s="402"/>
    </row>
    <row r="9329" spans="10:36" hidden="1" x14ac:dyDescent="0.2">
      <c r="J9329" s="555" t="s">
        <v>987</v>
      </c>
      <c r="T9329" s="402"/>
      <c r="U9329" s="402"/>
      <c r="V9329" s="402"/>
      <c r="AG9329" s="402"/>
      <c r="AH9329" s="402"/>
      <c r="AI9329" s="402"/>
      <c r="AJ9329" s="402"/>
    </row>
    <row r="9330" spans="10:36" hidden="1" x14ac:dyDescent="0.2">
      <c r="J9330" s="555" t="s">
        <v>987</v>
      </c>
      <c r="T9330" s="402"/>
      <c r="U9330" s="402"/>
      <c r="V9330" s="402"/>
      <c r="AG9330" s="402"/>
      <c r="AH9330" s="402"/>
      <c r="AI9330" s="402"/>
      <c r="AJ9330" s="402"/>
    </row>
    <row r="9331" spans="10:36" hidden="1" x14ac:dyDescent="0.2">
      <c r="J9331" s="555" t="s">
        <v>987</v>
      </c>
      <c r="T9331" s="402"/>
      <c r="U9331" s="402"/>
      <c r="V9331" s="402"/>
      <c r="AG9331" s="402"/>
      <c r="AH9331" s="402"/>
      <c r="AI9331" s="402"/>
      <c r="AJ9331" s="402"/>
    </row>
    <row r="9332" spans="10:36" hidden="1" x14ac:dyDescent="0.2">
      <c r="J9332" s="555" t="s">
        <v>987</v>
      </c>
      <c r="T9332" s="402"/>
      <c r="U9332" s="402"/>
      <c r="V9332" s="402"/>
      <c r="AG9332" s="402"/>
      <c r="AH9332" s="402"/>
      <c r="AI9332" s="402"/>
      <c r="AJ9332" s="402"/>
    </row>
    <row r="9333" spans="10:36" hidden="1" x14ac:dyDescent="0.2">
      <c r="J9333" s="555" t="s">
        <v>987</v>
      </c>
      <c r="T9333" s="402"/>
      <c r="U9333" s="402"/>
      <c r="V9333" s="402"/>
      <c r="AG9333" s="402"/>
      <c r="AH9333" s="402"/>
      <c r="AI9333" s="402"/>
      <c r="AJ9333" s="402"/>
    </row>
    <row r="9334" spans="10:36" hidden="1" x14ac:dyDescent="0.2">
      <c r="J9334" s="555" t="s">
        <v>987</v>
      </c>
      <c r="T9334" s="402"/>
      <c r="U9334" s="402"/>
      <c r="V9334" s="402"/>
      <c r="AG9334" s="402"/>
      <c r="AH9334" s="402"/>
      <c r="AI9334" s="402"/>
      <c r="AJ9334" s="402"/>
    </row>
    <row r="9335" spans="10:36" hidden="1" x14ac:dyDescent="0.2">
      <c r="J9335" s="555" t="s">
        <v>987</v>
      </c>
      <c r="T9335" s="402"/>
      <c r="U9335" s="402"/>
      <c r="V9335" s="402"/>
      <c r="AG9335" s="402"/>
      <c r="AH9335" s="402"/>
      <c r="AI9335" s="402"/>
      <c r="AJ9335" s="402"/>
    </row>
    <row r="9336" spans="10:36" hidden="1" x14ac:dyDescent="0.2">
      <c r="J9336" s="555" t="s">
        <v>987</v>
      </c>
      <c r="T9336" s="402"/>
      <c r="U9336" s="402"/>
      <c r="V9336" s="402"/>
      <c r="AG9336" s="402"/>
      <c r="AH9336" s="402"/>
      <c r="AI9336" s="402"/>
      <c r="AJ9336" s="402"/>
    </row>
    <row r="9337" spans="10:36" hidden="1" x14ac:dyDescent="0.2">
      <c r="J9337" s="555" t="s">
        <v>987</v>
      </c>
      <c r="T9337" s="402"/>
      <c r="U9337" s="402"/>
      <c r="V9337" s="402"/>
      <c r="AG9337" s="402"/>
      <c r="AH9337" s="402"/>
      <c r="AI9337" s="402"/>
      <c r="AJ9337" s="402"/>
    </row>
    <row r="9338" spans="10:36" hidden="1" x14ac:dyDescent="0.2">
      <c r="J9338" s="555" t="s">
        <v>987</v>
      </c>
      <c r="T9338" s="402"/>
      <c r="U9338" s="402"/>
      <c r="V9338" s="402"/>
      <c r="AG9338" s="402"/>
      <c r="AH9338" s="402"/>
      <c r="AI9338" s="402"/>
      <c r="AJ9338" s="402"/>
    </row>
    <row r="9339" spans="10:36" hidden="1" x14ac:dyDescent="0.2">
      <c r="J9339" s="555" t="s">
        <v>987</v>
      </c>
      <c r="T9339" s="402"/>
      <c r="U9339" s="402"/>
      <c r="V9339" s="402"/>
      <c r="AG9339" s="402"/>
      <c r="AH9339" s="402"/>
      <c r="AI9339" s="402"/>
      <c r="AJ9339" s="402"/>
    </row>
    <row r="9340" spans="10:36" hidden="1" x14ac:dyDescent="0.2">
      <c r="J9340" s="555" t="s">
        <v>987</v>
      </c>
      <c r="T9340" s="402"/>
      <c r="U9340" s="402"/>
      <c r="V9340" s="402"/>
      <c r="AG9340" s="402"/>
      <c r="AH9340" s="402"/>
      <c r="AI9340" s="402"/>
      <c r="AJ9340" s="402"/>
    </row>
    <row r="9341" spans="10:36" hidden="1" x14ac:dyDescent="0.2">
      <c r="J9341" s="555" t="s">
        <v>987</v>
      </c>
      <c r="T9341" s="402"/>
      <c r="U9341" s="402"/>
      <c r="V9341" s="402"/>
      <c r="AG9341" s="402"/>
      <c r="AH9341" s="402"/>
      <c r="AI9341" s="402"/>
      <c r="AJ9341" s="402"/>
    </row>
    <row r="9342" spans="10:36" hidden="1" x14ac:dyDescent="0.2">
      <c r="J9342" s="555" t="s">
        <v>987</v>
      </c>
      <c r="T9342" s="402"/>
      <c r="U9342" s="402"/>
      <c r="V9342" s="402"/>
      <c r="AG9342" s="402"/>
      <c r="AH9342" s="402"/>
      <c r="AI9342" s="402"/>
      <c r="AJ9342" s="402"/>
    </row>
    <row r="9343" spans="10:36" hidden="1" x14ac:dyDescent="0.2">
      <c r="J9343" s="555" t="s">
        <v>987</v>
      </c>
      <c r="T9343" s="402"/>
      <c r="U9343" s="402"/>
      <c r="V9343" s="402"/>
      <c r="AG9343" s="402"/>
      <c r="AH9343" s="402"/>
      <c r="AI9343" s="402"/>
      <c r="AJ9343" s="402"/>
    </row>
    <row r="9344" spans="10:36" hidden="1" x14ac:dyDescent="0.2">
      <c r="J9344" s="555" t="s">
        <v>987</v>
      </c>
      <c r="T9344" s="402"/>
      <c r="U9344" s="402"/>
      <c r="V9344" s="402"/>
      <c r="AG9344" s="402"/>
      <c r="AH9344" s="402"/>
      <c r="AI9344" s="402"/>
      <c r="AJ9344" s="402"/>
    </row>
    <row r="9345" spans="10:36" hidden="1" x14ac:dyDescent="0.2">
      <c r="J9345" s="555" t="s">
        <v>987</v>
      </c>
      <c r="T9345" s="402"/>
      <c r="U9345" s="402"/>
      <c r="V9345" s="402"/>
      <c r="AG9345" s="402"/>
      <c r="AH9345" s="402"/>
      <c r="AI9345" s="402"/>
      <c r="AJ9345" s="402"/>
    </row>
    <row r="9346" spans="10:36" hidden="1" x14ac:dyDescent="0.2">
      <c r="J9346" s="555" t="s">
        <v>987</v>
      </c>
      <c r="T9346" s="402"/>
      <c r="U9346" s="402"/>
      <c r="V9346" s="402"/>
      <c r="AG9346" s="402"/>
      <c r="AH9346" s="402"/>
      <c r="AI9346" s="402"/>
      <c r="AJ9346" s="402"/>
    </row>
    <row r="9347" spans="10:36" hidden="1" x14ac:dyDescent="0.2">
      <c r="J9347" s="555" t="s">
        <v>987</v>
      </c>
      <c r="T9347" s="402"/>
      <c r="U9347" s="402"/>
      <c r="V9347" s="402"/>
      <c r="AG9347" s="402"/>
      <c r="AH9347" s="402"/>
      <c r="AI9347" s="402"/>
      <c r="AJ9347" s="402"/>
    </row>
    <row r="9348" spans="10:36" hidden="1" x14ac:dyDescent="0.2">
      <c r="J9348" s="555" t="s">
        <v>987</v>
      </c>
      <c r="T9348" s="402"/>
      <c r="U9348" s="402"/>
      <c r="V9348" s="402"/>
      <c r="AG9348" s="402"/>
      <c r="AH9348" s="402"/>
      <c r="AI9348" s="402"/>
      <c r="AJ9348" s="402"/>
    </row>
    <row r="9349" spans="10:36" hidden="1" x14ac:dyDescent="0.2">
      <c r="J9349" s="555" t="s">
        <v>987</v>
      </c>
      <c r="T9349" s="402"/>
      <c r="U9349" s="402"/>
      <c r="V9349" s="402"/>
      <c r="AG9349" s="402"/>
      <c r="AH9349" s="402"/>
      <c r="AI9349" s="402"/>
      <c r="AJ9349" s="402"/>
    </row>
    <row r="9350" spans="10:36" hidden="1" x14ac:dyDescent="0.2">
      <c r="J9350" s="555" t="s">
        <v>987</v>
      </c>
      <c r="T9350" s="402"/>
      <c r="U9350" s="402"/>
      <c r="V9350" s="402"/>
      <c r="AG9350" s="402"/>
      <c r="AH9350" s="402"/>
      <c r="AI9350" s="402"/>
      <c r="AJ9350" s="402"/>
    </row>
    <row r="9351" spans="10:36" hidden="1" x14ac:dyDescent="0.2">
      <c r="J9351" s="555" t="s">
        <v>987</v>
      </c>
      <c r="T9351" s="402"/>
      <c r="U9351" s="402"/>
      <c r="V9351" s="402"/>
      <c r="AG9351" s="402"/>
      <c r="AH9351" s="402"/>
      <c r="AI9351" s="402"/>
      <c r="AJ9351" s="402"/>
    </row>
    <row r="9352" spans="10:36" hidden="1" x14ac:dyDescent="0.2">
      <c r="J9352" s="555" t="s">
        <v>987</v>
      </c>
      <c r="T9352" s="402"/>
      <c r="U9352" s="402"/>
      <c r="V9352" s="402"/>
      <c r="AG9352" s="402"/>
      <c r="AH9352" s="402"/>
      <c r="AI9352" s="402"/>
      <c r="AJ9352" s="402"/>
    </row>
    <row r="9353" spans="10:36" hidden="1" x14ac:dyDescent="0.2">
      <c r="J9353" s="555" t="s">
        <v>987</v>
      </c>
      <c r="T9353" s="402"/>
      <c r="U9353" s="402"/>
      <c r="V9353" s="402"/>
      <c r="AG9353" s="402"/>
      <c r="AH9353" s="402"/>
      <c r="AI9353" s="402"/>
      <c r="AJ9353" s="402"/>
    </row>
    <row r="9354" spans="10:36" hidden="1" x14ac:dyDescent="0.2">
      <c r="J9354" s="555" t="s">
        <v>987</v>
      </c>
      <c r="T9354" s="402"/>
      <c r="U9354" s="402"/>
      <c r="V9354" s="402"/>
      <c r="AG9354" s="402"/>
      <c r="AH9354" s="402"/>
      <c r="AI9354" s="402"/>
      <c r="AJ9354" s="402"/>
    </row>
    <row r="9355" spans="10:36" hidden="1" x14ac:dyDescent="0.2">
      <c r="J9355" s="555" t="s">
        <v>987</v>
      </c>
      <c r="T9355" s="402"/>
      <c r="U9355" s="402"/>
      <c r="V9355" s="402"/>
      <c r="AG9355" s="402"/>
      <c r="AH9355" s="402"/>
      <c r="AI9355" s="402"/>
      <c r="AJ9355" s="402"/>
    </row>
    <row r="9356" spans="10:36" hidden="1" x14ac:dyDescent="0.2">
      <c r="J9356" s="555" t="s">
        <v>987</v>
      </c>
      <c r="T9356" s="402"/>
      <c r="U9356" s="402"/>
      <c r="V9356" s="402"/>
      <c r="AG9356" s="402"/>
      <c r="AH9356" s="402"/>
      <c r="AI9356" s="402"/>
      <c r="AJ9356" s="402"/>
    </row>
    <row r="9357" spans="10:36" hidden="1" x14ac:dyDescent="0.2">
      <c r="J9357" s="555" t="s">
        <v>987</v>
      </c>
      <c r="T9357" s="402"/>
      <c r="U9357" s="402"/>
      <c r="V9357" s="402"/>
      <c r="AG9357" s="402"/>
      <c r="AH9357" s="402"/>
      <c r="AI9357" s="402"/>
      <c r="AJ9357" s="402"/>
    </row>
    <row r="9358" spans="10:36" hidden="1" x14ac:dyDescent="0.2">
      <c r="J9358" s="555" t="s">
        <v>987</v>
      </c>
      <c r="T9358" s="402"/>
      <c r="U9358" s="402"/>
      <c r="V9358" s="402"/>
      <c r="AG9358" s="402"/>
      <c r="AH9358" s="402"/>
      <c r="AI9358" s="402"/>
      <c r="AJ9358" s="402"/>
    </row>
    <row r="9359" spans="10:36" hidden="1" x14ac:dyDescent="0.2">
      <c r="J9359" s="555" t="s">
        <v>987</v>
      </c>
      <c r="T9359" s="402"/>
      <c r="U9359" s="402"/>
      <c r="V9359" s="402"/>
      <c r="AG9359" s="402"/>
      <c r="AH9359" s="402"/>
      <c r="AI9359" s="402"/>
      <c r="AJ9359" s="402"/>
    </row>
    <row r="9360" spans="10:36" hidden="1" x14ac:dyDescent="0.2">
      <c r="J9360" s="555" t="s">
        <v>987</v>
      </c>
      <c r="T9360" s="402"/>
      <c r="U9360" s="402"/>
      <c r="V9360" s="402"/>
      <c r="AG9360" s="402"/>
      <c r="AH9360" s="402"/>
      <c r="AI9360" s="402"/>
      <c r="AJ9360" s="402"/>
    </row>
    <row r="9361" spans="10:36" hidden="1" x14ac:dyDescent="0.2">
      <c r="J9361" s="555" t="s">
        <v>987</v>
      </c>
      <c r="T9361" s="402"/>
      <c r="U9361" s="402"/>
      <c r="V9361" s="402"/>
      <c r="AG9361" s="402"/>
      <c r="AH9361" s="402"/>
      <c r="AI9361" s="402"/>
      <c r="AJ9361" s="402"/>
    </row>
    <row r="9362" spans="10:36" hidden="1" x14ac:dyDescent="0.2">
      <c r="J9362" s="555" t="s">
        <v>987</v>
      </c>
      <c r="T9362" s="402"/>
      <c r="U9362" s="402"/>
      <c r="V9362" s="402"/>
      <c r="AG9362" s="402"/>
      <c r="AH9362" s="402"/>
      <c r="AI9362" s="402"/>
      <c r="AJ9362" s="402"/>
    </row>
    <row r="9363" spans="10:36" hidden="1" x14ac:dyDescent="0.2">
      <c r="J9363" s="555" t="s">
        <v>987</v>
      </c>
      <c r="T9363" s="402"/>
      <c r="U9363" s="402"/>
      <c r="V9363" s="402"/>
      <c r="AG9363" s="402"/>
      <c r="AH9363" s="402"/>
      <c r="AI9363" s="402"/>
      <c r="AJ9363" s="402"/>
    </row>
    <row r="9364" spans="10:36" hidden="1" x14ac:dyDescent="0.2">
      <c r="J9364" s="555" t="s">
        <v>987</v>
      </c>
      <c r="T9364" s="402"/>
      <c r="U9364" s="402"/>
      <c r="V9364" s="402"/>
      <c r="AG9364" s="402"/>
      <c r="AH9364" s="402"/>
      <c r="AI9364" s="402"/>
      <c r="AJ9364" s="402"/>
    </row>
    <row r="9365" spans="10:36" hidden="1" x14ac:dyDescent="0.2">
      <c r="J9365" s="555" t="s">
        <v>987</v>
      </c>
      <c r="T9365" s="402"/>
      <c r="U9365" s="402"/>
      <c r="V9365" s="402"/>
      <c r="AG9365" s="402"/>
      <c r="AH9365" s="402"/>
      <c r="AI9365" s="402"/>
      <c r="AJ9365" s="402"/>
    </row>
    <row r="9366" spans="10:36" hidden="1" x14ac:dyDescent="0.2">
      <c r="J9366" s="555" t="s">
        <v>987</v>
      </c>
      <c r="T9366" s="402"/>
      <c r="U9366" s="402"/>
      <c r="V9366" s="402"/>
      <c r="AG9366" s="402"/>
      <c r="AH9366" s="402"/>
      <c r="AI9366" s="402"/>
      <c r="AJ9366" s="402"/>
    </row>
    <row r="9367" spans="10:36" hidden="1" x14ac:dyDescent="0.2">
      <c r="J9367" s="555" t="s">
        <v>987</v>
      </c>
      <c r="T9367" s="402"/>
      <c r="U9367" s="402"/>
      <c r="V9367" s="402"/>
      <c r="AG9367" s="402"/>
      <c r="AH9367" s="402"/>
      <c r="AI9367" s="402"/>
      <c r="AJ9367" s="402"/>
    </row>
    <row r="9368" spans="10:36" hidden="1" x14ac:dyDescent="0.2">
      <c r="J9368" s="555" t="s">
        <v>987</v>
      </c>
      <c r="T9368" s="402"/>
      <c r="U9368" s="402"/>
      <c r="V9368" s="402"/>
      <c r="AG9368" s="402"/>
      <c r="AH9368" s="402"/>
      <c r="AI9368" s="402"/>
      <c r="AJ9368" s="402"/>
    </row>
    <row r="9369" spans="10:36" hidden="1" x14ac:dyDescent="0.2">
      <c r="J9369" s="555" t="s">
        <v>987</v>
      </c>
      <c r="T9369" s="402"/>
      <c r="U9369" s="402"/>
      <c r="V9369" s="402"/>
      <c r="AG9369" s="402"/>
      <c r="AH9369" s="402"/>
      <c r="AI9369" s="402"/>
      <c r="AJ9369" s="402"/>
    </row>
    <row r="9370" spans="10:36" hidden="1" x14ac:dyDescent="0.2">
      <c r="J9370" s="555" t="s">
        <v>987</v>
      </c>
      <c r="T9370" s="402"/>
      <c r="U9370" s="402"/>
      <c r="V9370" s="402"/>
      <c r="AG9370" s="402"/>
      <c r="AH9370" s="402"/>
      <c r="AI9370" s="402"/>
      <c r="AJ9370" s="402"/>
    </row>
    <row r="9371" spans="10:36" hidden="1" x14ac:dyDescent="0.2">
      <c r="J9371" s="555" t="s">
        <v>987</v>
      </c>
      <c r="T9371" s="402"/>
      <c r="U9371" s="402"/>
      <c r="V9371" s="402"/>
      <c r="AG9371" s="402"/>
      <c r="AH9371" s="402"/>
      <c r="AI9371" s="402"/>
      <c r="AJ9371" s="402"/>
    </row>
    <row r="9372" spans="10:36" hidden="1" x14ac:dyDescent="0.2">
      <c r="J9372" s="555" t="s">
        <v>987</v>
      </c>
      <c r="T9372" s="402"/>
      <c r="U9372" s="402"/>
      <c r="V9372" s="402"/>
      <c r="AG9372" s="402"/>
      <c r="AH9372" s="402"/>
      <c r="AI9372" s="402"/>
      <c r="AJ9372" s="402"/>
    </row>
    <row r="9373" spans="10:36" hidden="1" x14ac:dyDescent="0.2">
      <c r="J9373" s="555" t="s">
        <v>987</v>
      </c>
      <c r="T9373" s="402"/>
      <c r="U9373" s="402"/>
      <c r="V9373" s="402"/>
      <c r="AG9373" s="402"/>
      <c r="AH9373" s="402"/>
      <c r="AI9373" s="402"/>
      <c r="AJ9373" s="402"/>
    </row>
    <row r="9374" spans="10:36" hidden="1" x14ac:dyDescent="0.2">
      <c r="J9374" s="555" t="s">
        <v>987</v>
      </c>
      <c r="T9374" s="402"/>
      <c r="U9374" s="402"/>
      <c r="V9374" s="402"/>
      <c r="AG9374" s="402"/>
      <c r="AH9374" s="402"/>
      <c r="AI9374" s="402"/>
      <c r="AJ9374" s="402"/>
    </row>
    <row r="9375" spans="10:36" hidden="1" x14ac:dyDescent="0.2">
      <c r="J9375" s="555" t="s">
        <v>987</v>
      </c>
      <c r="T9375" s="402"/>
      <c r="U9375" s="402"/>
      <c r="V9375" s="402"/>
      <c r="AG9375" s="402"/>
      <c r="AH9375" s="402"/>
      <c r="AI9375" s="402"/>
      <c r="AJ9375" s="402"/>
    </row>
    <row r="9376" spans="10:36" hidden="1" x14ac:dyDescent="0.2">
      <c r="J9376" s="555" t="s">
        <v>987</v>
      </c>
      <c r="T9376" s="402"/>
      <c r="U9376" s="402"/>
      <c r="V9376" s="402"/>
      <c r="AG9376" s="402"/>
      <c r="AH9376" s="402"/>
      <c r="AI9376" s="402"/>
      <c r="AJ9376" s="402"/>
    </row>
    <row r="9377" spans="10:36" hidden="1" x14ac:dyDescent="0.2">
      <c r="J9377" s="555" t="s">
        <v>987</v>
      </c>
      <c r="T9377" s="402"/>
      <c r="U9377" s="402"/>
      <c r="V9377" s="402"/>
      <c r="AG9377" s="402"/>
      <c r="AH9377" s="402"/>
      <c r="AI9377" s="402"/>
      <c r="AJ9377" s="402"/>
    </row>
    <row r="9378" spans="10:36" hidden="1" x14ac:dyDescent="0.2">
      <c r="J9378" s="555" t="s">
        <v>987</v>
      </c>
      <c r="T9378" s="402"/>
      <c r="U9378" s="402"/>
      <c r="V9378" s="402"/>
      <c r="AG9378" s="402"/>
      <c r="AH9378" s="402"/>
      <c r="AI9378" s="402"/>
      <c r="AJ9378" s="402"/>
    </row>
    <row r="9379" spans="10:36" hidden="1" x14ac:dyDescent="0.2">
      <c r="J9379" s="555" t="s">
        <v>987</v>
      </c>
      <c r="T9379" s="402"/>
      <c r="U9379" s="402"/>
      <c r="V9379" s="402"/>
      <c r="AG9379" s="402"/>
      <c r="AH9379" s="402"/>
      <c r="AI9379" s="402"/>
      <c r="AJ9379" s="402"/>
    </row>
    <row r="9380" spans="10:36" hidden="1" x14ac:dyDescent="0.2">
      <c r="J9380" s="555" t="s">
        <v>987</v>
      </c>
      <c r="T9380" s="402"/>
      <c r="U9380" s="402"/>
      <c r="V9380" s="402"/>
      <c r="AG9380" s="402"/>
      <c r="AH9380" s="402"/>
      <c r="AI9380" s="402"/>
      <c r="AJ9380" s="402"/>
    </row>
    <row r="9381" spans="10:36" hidden="1" x14ac:dyDescent="0.2">
      <c r="J9381" s="555" t="s">
        <v>987</v>
      </c>
      <c r="T9381" s="402"/>
      <c r="U9381" s="402"/>
      <c r="V9381" s="402"/>
      <c r="AG9381" s="402"/>
      <c r="AH9381" s="402"/>
      <c r="AI9381" s="402"/>
      <c r="AJ9381" s="402"/>
    </row>
    <row r="9382" spans="10:36" hidden="1" x14ac:dyDescent="0.2">
      <c r="J9382" s="555" t="s">
        <v>987</v>
      </c>
      <c r="T9382" s="402"/>
      <c r="U9382" s="402"/>
      <c r="V9382" s="402"/>
      <c r="AG9382" s="402"/>
      <c r="AH9382" s="402"/>
      <c r="AI9382" s="402"/>
      <c r="AJ9382" s="402"/>
    </row>
    <row r="9383" spans="10:36" hidden="1" x14ac:dyDescent="0.2">
      <c r="J9383" s="555" t="s">
        <v>987</v>
      </c>
      <c r="T9383" s="402"/>
      <c r="U9383" s="402"/>
      <c r="V9383" s="402"/>
      <c r="AG9383" s="402"/>
      <c r="AH9383" s="402"/>
      <c r="AI9383" s="402"/>
      <c r="AJ9383" s="402"/>
    </row>
    <row r="9384" spans="10:36" hidden="1" x14ac:dyDescent="0.2">
      <c r="J9384" s="555" t="s">
        <v>987</v>
      </c>
      <c r="T9384" s="402"/>
      <c r="U9384" s="402"/>
      <c r="V9384" s="402"/>
      <c r="AG9384" s="402"/>
      <c r="AH9384" s="402"/>
      <c r="AI9384" s="402"/>
      <c r="AJ9384" s="402"/>
    </row>
    <row r="9385" spans="10:36" hidden="1" x14ac:dyDescent="0.2">
      <c r="J9385" s="555" t="s">
        <v>987</v>
      </c>
      <c r="T9385" s="402"/>
      <c r="U9385" s="402"/>
      <c r="V9385" s="402"/>
      <c r="AG9385" s="402"/>
      <c r="AH9385" s="402"/>
      <c r="AI9385" s="402"/>
      <c r="AJ9385" s="402"/>
    </row>
    <row r="9386" spans="10:36" hidden="1" x14ac:dyDescent="0.2">
      <c r="J9386" s="555" t="s">
        <v>987</v>
      </c>
      <c r="T9386" s="402"/>
      <c r="U9386" s="402"/>
      <c r="V9386" s="402"/>
      <c r="AG9386" s="402"/>
      <c r="AH9386" s="402"/>
      <c r="AI9386" s="402"/>
      <c r="AJ9386" s="402"/>
    </row>
    <row r="9387" spans="10:36" hidden="1" x14ac:dyDescent="0.2">
      <c r="J9387" s="555" t="s">
        <v>987</v>
      </c>
      <c r="T9387" s="402"/>
      <c r="U9387" s="402"/>
      <c r="V9387" s="402"/>
      <c r="AG9387" s="402"/>
      <c r="AH9387" s="402"/>
      <c r="AI9387" s="402"/>
      <c r="AJ9387" s="402"/>
    </row>
    <row r="9388" spans="10:36" hidden="1" x14ac:dyDescent="0.2">
      <c r="J9388" s="555" t="s">
        <v>987</v>
      </c>
      <c r="T9388" s="402"/>
      <c r="U9388" s="402"/>
      <c r="V9388" s="402"/>
      <c r="AG9388" s="402"/>
      <c r="AH9388" s="402"/>
      <c r="AI9388" s="402"/>
      <c r="AJ9388" s="402"/>
    </row>
    <row r="9389" spans="10:36" hidden="1" x14ac:dyDescent="0.2">
      <c r="J9389" s="555" t="s">
        <v>987</v>
      </c>
      <c r="T9389" s="402"/>
      <c r="U9389" s="402"/>
      <c r="V9389" s="402"/>
      <c r="AG9389" s="402"/>
      <c r="AH9389" s="402"/>
      <c r="AI9389" s="402"/>
      <c r="AJ9389" s="402"/>
    </row>
    <row r="9390" spans="10:36" hidden="1" x14ac:dyDescent="0.2">
      <c r="J9390" s="555" t="s">
        <v>987</v>
      </c>
      <c r="T9390" s="402"/>
      <c r="U9390" s="402"/>
      <c r="V9390" s="402"/>
      <c r="AG9390" s="402"/>
      <c r="AH9390" s="402"/>
      <c r="AI9390" s="402"/>
      <c r="AJ9390" s="402"/>
    </row>
    <row r="9391" spans="10:36" hidden="1" x14ac:dyDescent="0.2">
      <c r="J9391" s="555" t="s">
        <v>987</v>
      </c>
      <c r="T9391" s="402"/>
      <c r="U9391" s="402"/>
      <c r="V9391" s="402"/>
      <c r="AG9391" s="402"/>
      <c r="AH9391" s="402"/>
      <c r="AI9391" s="402"/>
      <c r="AJ9391" s="402"/>
    </row>
    <row r="9392" spans="10:36" hidden="1" x14ac:dyDescent="0.2">
      <c r="J9392" s="555" t="s">
        <v>987</v>
      </c>
      <c r="T9392" s="402"/>
      <c r="U9392" s="402"/>
      <c r="V9392" s="402"/>
      <c r="AG9392" s="402"/>
      <c r="AH9392" s="402"/>
      <c r="AI9392" s="402"/>
      <c r="AJ9392" s="402"/>
    </row>
    <row r="9393" spans="10:36" hidden="1" x14ac:dyDescent="0.2">
      <c r="J9393" s="555" t="s">
        <v>987</v>
      </c>
      <c r="T9393" s="402"/>
      <c r="U9393" s="402"/>
      <c r="V9393" s="402"/>
      <c r="AG9393" s="402"/>
      <c r="AH9393" s="402"/>
      <c r="AI9393" s="402"/>
      <c r="AJ9393" s="402"/>
    </row>
    <row r="9394" spans="10:36" hidden="1" x14ac:dyDescent="0.2">
      <c r="J9394" s="555" t="s">
        <v>987</v>
      </c>
      <c r="T9394" s="402"/>
      <c r="U9394" s="402"/>
      <c r="V9394" s="402"/>
      <c r="AG9394" s="402"/>
      <c r="AH9394" s="402"/>
      <c r="AI9394" s="402"/>
      <c r="AJ9394" s="402"/>
    </row>
    <row r="9395" spans="10:36" hidden="1" x14ac:dyDescent="0.2">
      <c r="J9395" s="555" t="s">
        <v>987</v>
      </c>
      <c r="T9395" s="402"/>
      <c r="U9395" s="402"/>
      <c r="V9395" s="402"/>
      <c r="AG9395" s="402"/>
      <c r="AH9395" s="402"/>
      <c r="AI9395" s="402"/>
      <c r="AJ9395" s="402"/>
    </row>
    <row r="9396" spans="10:36" hidden="1" x14ac:dyDescent="0.2">
      <c r="J9396" s="555" t="s">
        <v>987</v>
      </c>
      <c r="T9396" s="402"/>
      <c r="U9396" s="402"/>
      <c r="V9396" s="402"/>
      <c r="AG9396" s="402"/>
      <c r="AH9396" s="402"/>
      <c r="AI9396" s="402"/>
      <c r="AJ9396" s="402"/>
    </row>
    <row r="9397" spans="10:36" hidden="1" x14ac:dyDescent="0.2">
      <c r="J9397" s="555" t="s">
        <v>987</v>
      </c>
      <c r="T9397" s="402"/>
      <c r="U9397" s="402"/>
      <c r="V9397" s="402"/>
      <c r="AG9397" s="402"/>
      <c r="AH9397" s="402"/>
      <c r="AI9397" s="402"/>
      <c r="AJ9397" s="402"/>
    </row>
    <row r="9398" spans="10:36" hidden="1" x14ac:dyDescent="0.2">
      <c r="J9398" s="555" t="s">
        <v>987</v>
      </c>
      <c r="T9398" s="402"/>
      <c r="U9398" s="402"/>
      <c r="V9398" s="402"/>
      <c r="AG9398" s="402"/>
      <c r="AH9398" s="402"/>
      <c r="AI9398" s="402"/>
      <c r="AJ9398" s="402"/>
    </row>
    <row r="9399" spans="10:36" hidden="1" x14ac:dyDescent="0.2">
      <c r="J9399" s="555" t="s">
        <v>987</v>
      </c>
      <c r="T9399" s="402"/>
      <c r="U9399" s="402"/>
      <c r="V9399" s="402"/>
      <c r="AG9399" s="402"/>
      <c r="AH9399" s="402"/>
      <c r="AI9399" s="402"/>
      <c r="AJ9399" s="402"/>
    </row>
    <row r="9400" spans="10:36" hidden="1" x14ac:dyDescent="0.2">
      <c r="J9400" s="555" t="s">
        <v>987</v>
      </c>
      <c r="T9400" s="402"/>
      <c r="U9400" s="402"/>
      <c r="V9400" s="402"/>
      <c r="AG9400" s="402"/>
      <c r="AH9400" s="402"/>
      <c r="AI9400" s="402"/>
      <c r="AJ9400" s="402"/>
    </row>
    <row r="9401" spans="10:36" hidden="1" x14ac:dyDescent="0.2">
      <c r="J9401" s="555" t="s">
        <v>987</v>
      </c>
      <c r="T9401" s="402"/>
      <c r="U9401" s="402"/>
      <c r="V9401" s="402"/>
      <c r="AG9401" s="402"/>
      <c r="AH9401" s="402"/>
      <c r="AI9401" s="402"/>
      <c r="AJ9401" s="402"/>
    </row>
    <row r="9402" spans="10:36" hidden="1" x14ac:dyDescent="0.2">
      <c r="J9402" s="555" t="s">
        <v>987</v>
      </c>
      <c r="T9402" s="402"/>
      <c r="U9402" s="402"/>
      <c r="V9402" s="402"/>
      <c r="AG9402" s="402"/>
      <c r="AH9402" s="402"/>
      <c r="AI9402" s="402"/>
      <c r="AJ9402" s="402"/>
    </row>
    <row r="9403" spans="10:36" hidden="1" x14ac:dyDescent="0.2">
      <c r="J9403" s="555" t="s">
        <v>987</v>
      </c>
      <c r="T9403" s="402"/>
      <c r="U9403" s="402"/>
      <c r="V9403" s="402"/>
      <c r="AG9403" s="402"/>
      <c r="AH9403" s="402"/>
      <c r="AI9403" s="402"/>
      <c r="AJ9403" s="402"/>
    </row>
    <row r="9404" spans="10:36" hidden="1" x14ac:dyDescent="0.2">
      <c r="J9404" s="555" t="s">
        <v>987</v>
      </c>
      <c r="T9404" s="402"/>
      <c r="U9404" s="402"/>
      <c r="V9404" s="402"/>
      <c r="AG9404" s="402"/>
      <c r="AH9404" s="402"/>
      <c r="AI9404" s="402"/>
      <c r="AJ9404" s="402"/>
    </row>
    <row r="9405" spans="10:36" hidden="1" x14ac:dyDescent="0.2">
      <c r="J9405" s="555" t="s">
        <v>987</v>
      </c>
      <c r="T9405" s="402"/>
      <c r="U9405" s="402"/>
      <c r="V9405" s="402"/>
      <c r="AG9405" s="402"/>
      <c r="AH9405" s="402"/>
      <c r="AI9405" s="402"/>
      <c r="AJ9405" s="402"/>
    </row>
    <row r="9406" spans="10:36" hidden="1" x14ac:dyDescent="0.2">
      <c r="J9406" s="555" t="s">
        <v>987</v>
      </c>
      <c r="T9406" s="402"/>
      <c r="U9406" s="402"/>
      <c r="V9406" s="402"/>
      <c r="AG9406" s="402"/>
      <c r="AH9406" s="402"/>
      <c r="AI9406" s="402"/>
      <c r="AJ9406" s="402"/>
    </row>
    <row r="9407" spans="10:36" hidden="1" x14ac:dyDescent="0.2">
      <c r="J9407" s="555" t="s">
        <v>987</v>
      </c>
      <c r="T9407" s="402"/>
      <c r="U9407" s="402"/>
      <c r="V9407" s="402"/>
      <c r="AG9407" s="402"/>
      <c r="AH9407" s="402"/>
      <c r="AI9407" s="402"/>
      <c r="AJ9407" s="402"/>
    </row>
    <row r="9408" spans="10:36" hidden="1" x14ac:dyDescent="0.2">
      <c r="J9408" s="555" t="s">
        <v>987</v>
      </c>
      <c r="T9408" s="402"/>
      <c r="U9408" s="402"/>
      <c r="V9408" s="402"/>
      <c r="AG9408" s="402"/>
      <c r="AH9408" s="402"/>
      <c r="AI9408" s="402"/>
      <c r="AJ9408" s="402"/>
    </row>
    <row r="9409" spans="10:36" hidden="1" x14ac:dyDescent="0.2">
      <c r="J9409" s="555" t="s">
        <v>987</v>
      </c>
      <c r="T9409" s="402"/>
      <c r="U9409" s="402"/>
      <c r="V9409" s="402"/>
      <c r="AG9409" s="402"/>
      <c r="AH9409" s="402"/>
      <c r="AI9409" s="402"/>
      <c r="AJ9409" s="402"/>
    </row>
    <row r="9410" spans="10:36" hidden="1" x14ac:dyDescent="0.2">
      <c r="J9410" s="555" t="s">
        <v>987</v>
      </c>
      <c r="T9410" s="402"/>
      <c r="U9410" s="402"/>
      <c r="V9410" s="402"/>
      <c r="AG9410" s="402"/>
      <c r="AH9410" s="402"/>
      <c r="AI9410" s="402"/>
      <c r="AJ9410" s="402"/>
    </row>
    <row r="9411" spans="10:36" hidden="1" x14ac:dyDescent="0.2">
      <c r="J9411" s="555" t="s">
        <v>987</v>
      </c>
      <c r="T9411" s="402"/>
      <c r="U9411" s="402"/>
      <c r="V9411" s="402"/>
      <c r="AG9411" s="402"/>
      <c r="AH9411" s="402"/>
      <c r="AI9411" s="402"/>
      <c r="AJ9411" s="402"/>
    </row>
    <row r="9412" spans="10:36" hidden="1" x14ac:dyDescent="0.2">
      <c r="J9412" s="555" t="s">
        <v>987</v>
      </c>
      <c r="T9412" s="402"/>
      <c r="U9412" s="402"/>
      <c r="V9412" s="402"/>
      <c r="AG9412" s="402"/>
      <c r="AH9412" s="402"/>
      <c r="AI9412" s="402"/>
      <c r="AJ9412" s="402"/>
    </row>
    <row r="9413" spans="10:36" hidden="1" x14ac:dyDescent="0.2">
      <c r="J9413" s="555" t="s">
        <v>987</v>
      </c>
      <c r="T9413" s="402"/>
      <c r="U9413" s="402"/>
      <c r="V9413" s="402"/>
      <c r="AG9413" s="402"/>
      <c r="AH9413" s="402"/>
      <c r="AI9413" s="402"/>
      <c r="AJ9413" s="402"/>
    </row>
    <row r="9414" spans="10:36" hidden="1" x14ac:dyDescent="0.2">
      <c r="J9414" s="555" t="s">
        <v>987</v>
      </c>
      <c r="T9414" s="402"/>
      <c r="U9414" s="402"/>
      <c r="V9414" s="402"/>
      <c r="AG9414" s="402"/>
      <c r="AH9414" s="402"/>
      <c r="AI9414" s="402"/>
      <c r="AJ9414" s="402"/>
    </row>
    <row r="9415" spans="10:36" hidden="1" x14ac:dyDescent="0.2">
      <c r="J9415" s="555" t="s">
        <v>987</v>
      </c>
      <c r="T9415" s="402"/>
      <c r="U9415" s="402"/>
      <c r="V9415" s="402"/>
      <c r="AG9415" s="402"/>
      <c r="AH9415" s="402"/>
      <c r="AI9415" s="402"/>
      <c r="AJ9415" s="402"/>
    </row>
    <row r="9416" spans="10:36" hidden="1" x14ac:dyDescent="0.2">
      <c r="J9416" s="555" t="s">
        <v>987</v>
      </c>
      <c r="T9416" s="402"/>
      <c r="U9416" s="402"/>
      <c r="V9416" s="402"/>
      <c r="AG9416" s="402"/>
      <c r="AH9416" s="402"/>
      <c r="AI9416" s="402"/>
      <c r="AJ9416" s="402"/>
    </row>
    <row r="9417" spans="10:36" hidden="1" x14ac:dyDescent="0.2">
      <c r="J9417" s="555" t="s">
        <v>987</v>
      </c>
      <c r="T9417" s="402"/>
      <c r="U9417" s="402"/>
      <c r="V9417" s="402"/>
      <c r="AG9417" s="402"/>
      <c r="AH9417" s="402"/>
      <c r="AI9417" s="402"/>
      <c r="AJ9417" s="402"/>
    </row>
    <row r="9418" spans="10:36" hidden="1" x14ac:dyDescent="0.2">
      <c r="J9418" s="555" t="s">
        <v>987</v>
      </c>
      <c r="T9418" s="402"/>
      <c r="U9418" s="402"/>
      <c r="V9418" s="402"/>
      <c r="AG9418" s="402"/>
      <c r="AH9418" s="402"/>
      <c r="AI9418" s="402"/>
      <c r="AJ9418" s="402"/>
    </row>
    <row r="9419" spans="10:36" hidden="1" x14ac:dyDescent="0.2">
      <c r="J9419" s="555" t="s">
        <v>987</v>
      </c>
      <c r="T9419" s="402"/>
      <c r="U9419" s="402"/>
      <c r="V9419" s="402"/>
      <c r="AG9419" s="402"/>
      <c r="AH9419" s="402"/>
      <c r="AI9419" s="402"/>
      <c r="AJ9419" s="402"/>
    </row>
    <row r="9420" spans="10:36" hidden="1" x14ac:dyDescent="0.2">
      <c r="J9420" s="555" t="s">
        <v>987</v>
      </c>
      <c r="T9420" s="402"/>
      <c r="U9420" s="402"/>
      <c r="V9420" s="402"/>
      <c r="AG9420" s="402"/>
      <c r="AH9420" s="402"/>
      <c r="AI9420" s="402"/>
      <c r="AJ9420" s="402"/>
    </row>
    <row r="9421" spans="10:36" hidden="1" x14ac:dyDescent="0.2">
      <c r="J9421" s="555" t="s">
        <v>987</v>
      </c>
      <c r="T9421" s="402"/>
      <c r="U9421" s="402"/>
      <c r="V9421" s="402"/>
      <c r="AG9421" s="402"/>
      <c r="AH9421" s="402"/>
      <c r="AI9421" s="402"/>
      <c r="AJ9421" s="402"/>
    </row>
    <row r="9422" spans="10:36" hidden="1" x14ac:dyDescent="0.2">
      <c r="J9422" s="555" t="s">
        <v>987</v>
      </c>
      <c r="T9422" s="402"/>
      <c r="U9422" s="402"/>
      <c r="V9422" s="402"/>
      <c r="AG9422" s="402"/>
      <c r="AH9422" s="402"/>
      <c r="AI9422" s="402"/>
      <c r="AJ9422" s="402"/>
    </row>
    <row r="9423" spans="10:36" hidden="1" x14ac:dyDescent="0.2">
      <c r="J9423" s="555" t="s">
        <v>987</v>
      </c>
      <c r="T9423" s="402"/>
      <c r="U9423" s="402"/>
      <c r="V9423" s="402"/>
      <c r="AG9423" s="402"/>
      <c r="AH9423" s="402"/>
      <c r="AI9423" s="402"/>
      <c r="AJ9423" s="402"/>
    </row>
    <row r="9424" spans="10:36" hidden="1" x14ac:dyDescent="0.2">
      <c r="J9424" s="555" t="s">
        <v>987</v>
      </c>
      <c r="T9424" s="402"/>
      <c r="U9424" s="402"/>
      <c r="V9424" s="402"/>
      <c r="AG9424" s="402"/>
      <c r="AH9424" s="402"/>
      <c r="AI9424" s="402"/>
      <c r="AJ9424" s="402"/>
    </row>
    <row r="9425" spans="10:36" hidden="1" x14ac:dyDescent="0.2">
      <c r="J9425" s="555" t="s">
        <v>987</v>
      </c>
      <c r="T9425" s="402"/>
      <c r="U9425" s="402"/>
      <c r="V9425" s="402"/>
      <c r="AG9425" s="402"/>
      <c r="AH9425" s="402"/>
      <c r="AI9425" s="402"/>
      <c r="AJ9425" s="402"/>
    </row>
    <row r="9426" spans="10:36" hidden="1" x14ac:dyDescent="0.2">
      <c r="J9426" s="555" t="s">
        <v>987</v>
      </c>
      <c r="T9426" s="402"/>
      <c r="U9426" s="402"/>
      <c r="V9426" s="402"/>
      <c r="AG9426" s="402"/>
      <c r="AH9426" s="402"/>
      <c r="AI9426" s="402"/>
      <c r="AJ9426" s="402"/>
    </row>
    <row r="9427" spans="10:36" hidden="1" x14ac:dyDescent="0.2">
      <c r="J9427" s="555" t="s">
        <v>987</v>
      </c>
      <c r="T9427" s="402"/>
      <c r="U9427" s="402"/>
      <c r="V9427" s="402"/>
      <c r="AG9427" s="402"/>
      <c r="AH9427" s="402"/>
      <c r="AI9427" s="402"/>
      <c r="AJ9427" s="402"/>
    </row>
    <row r="9428" spans="10:36" hidden="1" x14ac:dyDescent="0.2">
      <c r="J9428" s="555" t="s">
        <v>987</v>
      </c>
      <c r="T9428" s="402"/>
      <c r="U9428" s="402"/>
      <c r="V9428" s="402"/>
      <c r="AG9428" s="402"/>
      <c r="AH9428" s="402"/>
      <c r="AI9428" s="402"/>
      <c r="AJ9428" s="402"/>
    </row>
    <row r="9429" spans="10:36" hidden="1" x14ac:dyDescent="0.2">
      <c r="J9429" s="555" t="s">
        <v>987</v>
      </c>
      <c r="T9429" s="402"/>
      <c r="U9429" s="402"/>
      <c r="V9429" s="402"/>
      <c r="AG9429" s="402"/>
      <c r="AH9429" s="402"/>
      <c r="AI9429" s="402"/>
      <c r="AJ9429" s="402"/>
    </row>
    <row r="9430" spans="10:36" hidden="1" x14ac:dyDescent="0.2">
      <c r="J9430" s="555" t="s">
        <v>987</v>
      </c>
      <c r="T9430" s="402"/>
      <c r="U9430" s="402"/>
      <c r="V9430" s="402"/>
      <c r="AG9430" s="402"/>
      <c r="AH9430" s="402"/>
      <c r="AI9430" s="402"/>
      <c r="AJ9430" s="402"/>
    </row>
    <row r="9431" spans="10:36" hidden="1" x14ac:dyDescent="0.2">
      <c r="J9431" s="555" t="s">
        <v>987</v>
      </c>
      <c r="T9431" s="402"/>
      <c r="U9431" s="402"/>
      <c r="V9431" s="402"/>
      <c r="AG9431" s="402"/>
      <c r="AH9431" s="402"/>
      <c r="AI9431" s="402"/>
      <c r="AJ9431" s="402"/>
    </row>
    <row r="9432" spans="10:36" hidden="1" x14ac:dyDescent="0.2">
      <c r="J9432" s="555" t="s">
        <v>987</v>
      </c>
      <c r="T9432" s="402"/>
      <c r="U9432" s="402"/>
      <c r="V9432" s="402"/>
      <c r="AG9432" s="402"/>
      <c r="AH9432" s="402"/>
      <c r="AI9432" s="402"/>
      <c r="AJ9432" s="402"/>
    </row>
    <row r="9433" spans="10:36" hidden="1" x14ac:dyDescent="0.2">
      <c r="J9433" s="555" t="s">
        <v>987</v>
      </c>
      <c r="T9433" s="402"/>
      <c r="U9433" s="402"/>
      <c r="V9433" s="402"/>
      <c r="AG9433" s="402"/>
      <c r="AH9433" s="402"/>
      <c r="AI9433" s="402"/>
      <c r="AJ9433" s="402"/>
    </row>
    <row r="9434" spans="10:36" hidden="1" x14ac:dyDescent="0.2">
      <c r="J9434" s="555" t="s">
        <v>987</v>
      </c>
      <c r="T9434" s="402"/>
      <c r="U9434" s="402"/>
      <c r="V9434" s="402"/>
      <c r="AG9434" s="402"/>
      <c r="AH9434" s="402"/>
      <c r="AI9434" s="402"/>
      <c r="AJ9434" s="402"/>
    </row>
    <row r="9435" spans="10:36" hidden="1" x14ac:dyDescent="0.2">
      <c r="J9435" s="555" t="s">
        <v>987</v>
      </c>
      <c r="T9435" s="402"/>
      <c r="U9435" s="402"/>
      <c r="V9435" s="402"/>
      <c r="AG9435" s="402"/>
      <c r="AH9435" s="402"/>
      <c r="AI9435" s="402"/>
      <c r="AJ9435" s="402"/>
    </row>
    <row r="9436" spans="10:36" hidden="1" x14ac:dyDescent="0.2">
      <c r="J9436" s="555" t="s">
        <v>987</v>
      </c>
      <c r="T9436" s="402"/>
      <c r="U9436" s="402"/>
      <c r="V9436" s="402"/>
      <c r="AG9436" s="402"/>
      <c r="AH9436" s="402"/>
      <c r="AI9436" s="402"/>
      <c r="AJ9436" s="402"/>
    </row>
    <row r="9437" spans="10:36" hidden="1" x14ac:dyDescent="0.2">
      <c r="J9437" s="555" t="s">
        <v>987</v>
      </c>
      <c r="T9437" s="402"/>
      <c r="U9437" s="402"/>
      <c r="V9437" s="402"/>
      <c r="AG9437" s="402"/>
      <c r="AH9437" s="402"/>
      <c r="AI9437" s="402"/>
      <c r="AJ9437" s="402"/>
    </row>
    <row r="9438" spans="10:36" hidden="1" x14ac:dyDescent="0.2">
      <c r="J9438" s="555" t="s">
        <v>987</v>
      </c>
      <c r="T9438" s="402"/>
      <c r="U9438" s="402"/>
      <c r="V9438" s="402"/>
      <c r="AG9438" s="402"/>
      <c r="AH9438" s="402"/>
      <c r="AI9438" s="402"/>
      <c r="AJ9438" s="402"/>
    </row>
    <row r="9439" spans="10:36" hidden="1" x14ac:dyDescent="0.2">
      <c r="J9439" s="555" t="s">
        <v>987</v>
      </c>
      <c r="T9439" s="402"/>
      <c r="U9439" s="402"/>
      <c r="V9439" s="402"/>
      <c r="AG9439" s="402"/>
      <c r="AH9439" s="402"/>
      <c r="AI9439" s="402"/>
      <c r="AJ9439" s="402"/>
    </row>
    <row r="9440" spans="10:36" hidden="1" x14ac:dyDescent="0.2">
      <c r="J9440" s="555" t="s">
        <v>987</v>
      </c>
      <c r="T9440" s="402"/>
      <c r="U9440" s="402"/>
      <c r="V9440" s="402"/>
      <c r="AG9440" s="402"/>
      <c r="AH9440" s="402"/>
      <c r="AI9440" s="402"/>
      <c r="AJ9440" s="402"/>
    </row>
    <row r="9441" spans="10:36" hidden="1" x14ac:dyDescent="0.2">
      <c r="J9441" s="555" t="s">
        <v>987</v>
      </c>
      <c r="T9441" s="402"/>
      <c r="U9441" s="402"/>
      <c r="V9441" s="402"/>
      <c r="AG9441" s="402"/>
      <c r="AH9441" s="402"/>
      <c r="AI9441" s="402"/>
      <c r="AJ9441" s="402"/>
    </row>
    <row r="9442" spans="10:36" hidden="1" x14ac:dyDescent="0.2">
      <c r="J9442" s="555" t="s">
        <v>987</v>
      </c>
      <c r="T9442" s="402"/>
      <c r="U9442" s="402"/>
      <c r="V9442" s="402"/>
      <c r="AG9442" s="402"/>
      <c r="AH9442" s="402"/>
      <c r="AI9442" s="402"/>
      <c r="AJ9442" s="402"/>
    </row>
    <row r="9443" spans="10:36" hidden="1" x14ac:dyDescent="0.2">
      <c r="J9443" s="555" t="s">
        <v>987</v>
      </c>
      <c r="T9443" s="402"/>
      <c r="U9443" s="402"/>
      <c r="V9443" s="402"/>
      <c r="AG9443" s="402"/>
      <c r="AH9443" s="402"/>
      <c r="AI9443" s="402"/>
      <c r="AJ9443" s="402"/>
    </row>
    <row r="9444" spans="10:36" hidden="1" x14ac:dyDescent="0.2">
      <c r="J9444" s="555" t="s">
        <v>987</v>
      </c>
      <c r="T9444" s="402"/>
      <c r="U9444" s="402"/>
      <c r="V9444" s="402"/>
      <c r="AG9444" s="402"/>
      <c r="AH9444" s="402"/>
      <c r="AI9444" s="402"/>
      <c r="AJ9444" s="402"/>
    </row>
    <row r="9445" spans="10:36" hidden="1" x14ac:dyDescent="0.2">
      <c r="J9445" s="555" t="s">
        <v>987</v>
      </c>
      <c r="T9445" s="402"/>
      <c r="U9445" s="402"/>
      <c r="V9445" s="402"/>
      <c r="AG9445" s="402"/>
      <c r="AH9445" s="402"/>
      <c r="AI9445" s="402"/>
      <c r="AJ9445" s="402"/>
    </row>
    <row r="9446" spans="10:36" hidden="1" x14ac:dyDescent="0.2">
      <c r="J9446" s="555" t="s">
        <v>987</v>
      </c>
      <c r="T9446" s="402"/>
      <c r="U9446" s="402"/>
      <c r="V9446" s="402"/>
      <c r="AG9446" s="402"/>
      <c r="AH9446" s="402"/>
      <c r="AI9446" s="402"/>
      <c r="AJ9446" s="402"/>
    </row>
    <row r="9447" spans="10:36" hidden="1" x14ac:dyDescent="0.2">
      <c r="J9447" s="555" t="s">
        <v>987</v>
      </c>
      <c r="T9447" s="402"/>
      <c r="U9447" s="402"/>
      <c r="V9447" s="402"/>
      <c r="AG9447" s="402"/>
      <c r="AH9447" s="402"/>
      <c r="AI9447" s="402"/>
      <c r="AJ9447" s="402"/>
    </row>
    <row r="9448" spans="10:36" hidden="1" x14ac:dyDescent="0.2">
      <c r="J9448" s="555" t="s">
        <v>987</v>
      </c>
      <c r="T9448" s="402"/>
      <c r="U9448" s="402"/>
      <c r="V9448" s="402"/>
      <c r="AG9448" s="402"/>
      <c r="AH9448" s="402"/>
      <c r="AI9448" s="402"/>
      <c r="AJ9448" s="402"/>
    </row>
    <row r="9449" spans="10:36" hidden="1" x14ac:dyDescent="0.2">
      <c r="J9449" s="555" t="s">
        <v>987</v>
      </c>
      <c r="T9449" s="402"/>
      <c r="U9449" s="402"/>
      <c r="V9449" s="402"/>
      <c r="AG9449" s="402"/>
      <c r="AH9449" s="402"/>
      <c r="AI9449" s="402"/>
      <c r="AJ9449" s="402"/>
    </row>
    <row r="9450" spans="10:36" hidden="1" x14ac:dyDescent="0.2">
      <c r="J9450" s="555" t="s">
        <v>987</v>
      </c>
      <c r="T9450" s="402"/>
      <c r="U9450" s="402"/>
      <c r="V9450" s="402"/>
      <c r="AG9450" s="402"/>
      <c r="AH9450" s="402"/>
      <c r="AI9450" s="402"/>
      <c r="AJ9450" s="402"/>
    </row>
    <row r="9451" spans="10:36" hidden="1" x14ac:dyDescent="0.2">
      <c r="J9451" s="555" t="s">
        <v>987</v>
      </c>
      <c r="T9451" s="402"/>
      <c r="U9451" s="402"/>
      <c r="V9451" s="402"/>
      <c r="AG9451" s="402"/>
      <c r="AH9451" s="402"/>
      <c r="AI9451" s="402"/>
      <c r="AJ9451" s="402"/>
    </row>
    <row r="9452" spans="10:36" hidden="1" x14ac:dyDescent="0.2">
      <c r="J9452" s="555" t="s">
        <v>987</v>
      </c>
      <c r="T9452" s="402"/>
      <c r="U9452" s="402"/>
      <c r="V9452" s="402"/>
      <c r="AG9452" s="402"/>
      <c r="AH9452" s="402"/>
      <c r="AI9452" s="402"/>
      <c r="AJ9452" s="402"/>
    </row>
    <row r="9453" spans="10:36" hidden="1" x14ac:dyDescent="0.2">
      <c r="J9453" s="555" t="s">
        <v>987</v>
      </c>
      <c r="T9453" s="402"/>
      <c r="U9453" s="402"/>
      <c r="V9453" s="402"/>
      <c r="AG9453" s="402"/>
      <c r="AH9453" s="402"/>
      <c r="AI9453" s="402"/>
      <c r="AJ9453" s="402"/>
    </row>
    <row r="9454" spans="10:36" hidden="1" x14ac:dyDescent="0.2">
      <c r="J9454" s="555" t="s">
        <v>987</v>
      </c>
      <c r="T9454" s="402"/>
      <c r="U9454" s="402"/>
      <c r="V9454" s="402"/>
      <c r="AG9454" s="402"/>
      <c r="AH9454" s="402"/>
      <c r="AI9454" s="402"/>
      <c r="AJ9454" s="402"/>
    </row>
    <row r="9455" spans="10:36" hidden="1" x14ac:dyDescent="0.2">
      <c r="J9455" s="555" t="s">
        <v>987</v>
      </c>
      <c r="T9455" s="402"/>
      <c r="U9455" s="402"/>
      <c r="V9455" s="402"/>
      <c r="AG9455" s="402"/>
      <c r="AH9455" s="402"/>
      <c r="AI9455" s="402"/>
      <c r="AJ9455" s="402"/>
    </row>
    <row r="9456" spans="10:36" hidden="1" x14ac:dyDescent="0.2">
      <c r="J9456" s="555" t="s">
        <v>987</v>
      </c>
      <c r="T9456" s="402"/>
      <c r="U9456" s="402"/>
      <c r="V9456" s="402"/>
      <c r="AG9456" s="402"/>
      <c r="AH9456" s="402"/>
      <c r="AI9456" s="402"/>
      <c r="AJ9456" s="402"/>
    </row>
    <row r="9457" spans="10:36" hidden="1" x14ac:dyDescent="0.2">
      <c r="J9457" s="555" t="s">
        <v>987</v>
      </c>
      <c r="T9457" s="402"/>
      <c r="U9457" s="402"/>
      <c r="V9457" s="402"/>
      <c r="AG9457" s="402"/>
      <c r="AH9457" s="402"/>
      <c r="AI9457" s="402"/>
      <c r="AJ9457" s="402"/>
    </row>
    <row r="9458" spans="10:36" hidden="1" x14ac:dyDescent="0.2">
      <c r="J9458" s="555" t="s">
        <v>987</v>
      </c>
      <c r="T9458" s="402"/>
      <c r="U9458" s="402"/>
      <c r="V9458" s="402"/>
      <c r="AG9458" s="402"/>
      <c r="AH9458" s="402"/>
      <c r="AI9458" s="402"/>
      <c r="AJ9458" s="402"/>
    </row>
    <row r="9459" spans="10:36" hidden="1" x14ac:dyDescent="0.2">
      <c r="J9459" s="555" t="s">
        <v>987</v>
      </c>
      <c r="T9459" s="402"/>
      <c r="U9459" s="402"/>
      <c r="V9459" s="402"/>
      <c r="AG9459" s="402"/>
      <c r="AH9459" s="402"/>
      <c r="AI9459" s="402"/>
      <c r="AJ9459" s="402"/>
    </row>
    <row r="9460" spans="10:36" hidden="1" x14ac:dyDescent="0.2">
      <c r="J9460" s="555" t="s">
        <v>987</v>
      </c>
      <c r="T9460" s="402"/>
      <c r="U9460" s="402"/>
      <c r="V9460" s="402"/>
      <c r="AG9460" s="402"/>
      <c r="AH9460" s="402"/>
      <c r="AI9460" s="402"/>
      <c r="AJ9460" s="402"/>
    </row>
    <row r="9461" spans="10:36" hidden="1" x14ac:dyDescent="0.2">
      <c r="J9461" s="555" t="s">
        <v>987</v>
      </c>
      <c r="T9461" s="402"/>
      <c r="U9461" s="402"/>
      <c r="V9461" s="402"/>
      <c r="AG9461" s="402"/>
      <c r="AH9461" s="402"/>
      <c r="AI9461" s="402"/>
      <c r="AJ9461" s="402"/>
    </row>
    <row r="9462" spans="10:36" hidden="1" x14ac:dyDescent="0.2">
      <c r="J9462" s="555" t="s">
        <v>987</v>
      </c>
      <c r="T9462" s="402"/>
      <c r="U9462" s="402"/>
      <c r="V9462" s="402"/>
      <c r="AG9462" s="402"/>
      <c r="AH9462" s="402"/>
      <c r="AI9462" s="402"/>
      <c r="AJ9462" s="402"/>
    </row>
    <row r="9463" spans="10:36" hidden="1" x14ac:dyDescent="0.2">
      <c r="J9463" s="555" t="s">
        <v>987</v>
      </c>
      <c r="T9463" s="402"/>
      <c r="U9463" s="402"/>
      <c r="V9463" s="402"/>
      <c r="AG9463" s="402"/>
      <c r="AH9463" s="402"/>
      <c r="AI9463" s="402"/>
      <c r="AJ9463" s="402"/>
    </row>
    <row r="9464" spans="10:36" hidden="1" x14ac:dyDescent="0.2">
      <c r="J9464" s="555" t="s">
        <v>987</v>
      </c>
      <c r="T9464" s="402"/>
      <c r="U9464" s="402"/>
      <c r="V9464" s="402"/>
      <c r="AG9464" s="402"/>
      <c r="AH9464" s="402"/>
      <c r="AI9464" s="402"/>
      <c r="AJ9464" s="402"/>
    </row>
    <row r="9465" spans="10:36" hidden="1" x14ac:dyDescent="0.2">
      <c r="J9465" s="555" t="s">
        <v>987</v>
      </c>
      <c r="T9465" s="402"/>
      <c r="U9465" s="402"/>
      <c r="V9465" s="402"/>
      <c r="AG9465" s="402"/>
      <c r="AH9465" s="402"/>
      <c r="AI9465" s="402"/>
      <c r="AJ9465" s="402"/>
    </row>
    <row r="9466" spans="10:36" hidden="1" x14ac:dyDescent="0.2">
      <c r="J9466" s="555" t="s">
        <v>987</v>
      </c>
      <c r="T9466" s="402"/>
      <c r="U9466" s="402"/>
      <c r="V9466" s="402"/>
      <c r="AG9466" s="402"/>
      <c r="AH9466" s="402"/>
      <c r="AI9466" s="402"/>
      <c r="AJ9466" s="402"/>
    </row>
    <row r="9467" spans="10:36" hidden="1" x14ac:dyDescent="0.2">
      <c r="J9467" s="555" t="s">
        <v>987</v>
      </c>
      <c r="T9467" s="402"/>
      <c r="U9467" s="402"/>
      <c r="V9467" s="402"/>
      <c r="AG9467" s="402"/>
      <c r="AH9467" s="402"/>
      <c r="AI9467" s="402"/>
      <c r="AJ9467" s="402"/>
    </row>
    <row r="9468" spans="10:36" hidden="1" x14ac:dyDescent="0.2">
      <c r="J9468" s="555" t="s">
        <v>987</v>
      </c>
      <c r="T9468" s="402"/>
      <c r="U9468" s="402"/>
      <c r="V9468" s="402"/>
      <c r="AG9468" s="402"/>
      <c r="AH9468" s="402"/>
      <c r="AI9468" s="402"/>
      <c r="AJ9468" s="402"/>
    </row>
    <row r="9469" spans="10:36" hidden="1" x14ac:dyDescent="0.2">
      <c r="J9469" s="555" t="s">
        <v>987</v>
      </c>
      <c r="T9469" s="402"/>
      <c r="U9469" s="402"/>
      <c r="V9469" s="402"/>
      <c r="AG9469" s="402"/>
      <c r="AH9469" s="402"/>
      <c r="AI9469" s="402"/>
      <c r="AJ9469" s="402"/>
    </row>
    <row r="9470" spans="10:36" hidden="1" x14ac:dyDescent="0.2">
      <c r="J9470" s="555" t="s">
        <v>987</v>
      </c>
      <c r="T9470" s="402"/>
      <c r="U9470" s="402"/>
      <c r="V9470" s="402"/>
      <c r="AG9470" s="402"/>
      <c r="AH9470" s="402"/>
      <c r="AI9470" s="402"/>
      <c r="AJ9470" s="402"/>
    </row>
    <row r="9471" spans="10:36" hidden="1" x14ac:dyDescent="0.2">
      <c r="J9471" s="555" t="s">
        <v>987</v>
      </c>
      <c r="T9471" s="402"/>
      <c r="U9471" s="402"/>
      <c r="V9471" s="402"/>
      <c r="AG9471" s="402"/>
      <c r="AH9471" s="402"/>
      <c r="AI9471" s="402"/>
      <c r="AJ9471" s="402"/>
    </row>
    <row r="9472" spans="10:36" hidden="1" x14ac:dyDescent="0.2">
      <c r="J9472" s="555" t="s">
        <v>987</v>
      </c>
      <c r="T9472" s="402"/>
      <c r="U9472" s="402"/>
      <c r="V9472" s="402"/>
      <c r="AG9472" s="402"/>
      <c r="AH9472" s="402"/>
      <c r="AI9472" s="402"/>
      <c r="AJ9472" s="402"/>
    </row>
    <row r="9473" spans="10:36" hidden="1" x14ac:dyDescent="0.2">
      <c r="J9473" s="555" t="s">
        <v>987</v>
      </c>
      <c r="T9473" s="402"/>
      <c r="U9473" s="402"/>
      <c r="V9473" s="402"/>
      <c r="AG9473" s="402"/>
      <c r="AH9473" s="402"/>
      <c r="AI9473" s="402"/>
      <c r="AJ9473" s="402"/>
    </row>
    <row r="9474" spans="10:36" hidden="1" x14ac:dyDescent="0.2">
      <c r="J9474" s="555" t="s">
        <v>987</v>
      </c>
      <c r="T9474" s="402"/>
      <c r="U9474" s="402"/>
      <c r="V9474" s="402"/>
      <c r="AG9474" s="402"/>
      <c r="AH9474" s="402"/>
      <c r="AI9474" s="402"/>
      <c r="AJ9474" s="402"/>
    </row>
    <row r="9475" spans="10:36" hidden="1" x14ac:dyDescent="0.2">
      <c r="J9475" s="555" t="s">
        <v>987</v>
      </c>
      <c r="T9475" s="402"/>
      <c r="U9475" s="402"/>
      <c r="V9475" s="402"/>
      <c r="AG9475" s="402"/>
      <c r="AH9475" s="402"/>
      <c r="AI9475" s="402"/>
      <c r="AJ9475" s="402"/>
    </row>
    <row r="9476" spans="10:36" hidden="1" x14ac:dyDescent="0.2">
      <c r="J9476" s="555" t="s">
        <v>987</v>
      </c>
      <c r="T9476" s="402"/>
      <c r="U9476" s="402"/>
      <c r="V9476" s="402"/>
      <c r="AG9476" s="402"/>
      <c r="AH9476" s="402"/>
      <c r="AI9476" s="402"/>
      <c r="AJ9476" s="402"/>
    </row>
    <row r="9477" spans="10:36" hidden="1" x14ac:dyDescent="0.2">
      <c r="J9477" s="555" t="s">
        <v>987</v>
      </c>
      <c r="T9477" s="402"/>
      <c r="U9477" s="402"/>
      <c r="V9477" s="402"/>
      <c r="AG9477" s="402"/>
      <c r="AH9477" s="402"/>
      <c r="AI9477" s="402"/>
      <c r="AJ9477" s="402"/>
    </row>
    <row r="9478" spans="10:36" hidden="1" x14ac:dyDescent="0.2">
      <c r="J9478" s="555" t="s">
        <v>987</v>
      </c>
      <c r="T9478" s="402"/>
      <c r="U9478" s="402"/>
      <c r="V9478" s="402"/>
      <c r="AG9478" s="402"/>
      <c r="AH9478" s="402"/>
      <c r="AI9478" s="402"/>
      <c r="AJ9478" s="402"/>
    </row>
    <row r="9479" spans="10:36" hidden="1" x14ac:dyDescent="0.2">
      <c r="J9479" s="555" t="s">
        <v>987</v>
      </c>
      <c r="T9479" s="402"/>
      <c r="U9479" s="402"/>
      <c r="V9479" s="402"/>
      <c r="AG9479" s="402"/>
      <c r="AH9479" s="402"/>
      <c r="AI9479" s="402"/>
      <c r="AJ9479" s="402"/>
    </row>
    <row r="9480" spans="10:36" hidden="1" x14ac:dyDescent="0.2">
      <c r="J9480" s="555" t="s">
        <v>987</v>
      </c>
      <c r="T9480" s="402"/>
      <c r="U9480" s="402"/>
      <c r="V9480" s="402"/>
      <c r="AG9480" s="402"/>
      <c r="AH9480" s="402"/>
      <c r="AI9480" s="402"/>
      <c r="AJ9480" s="402"/>
    </row>
    <row r="9481" spans="10:36" hidden="1" x14ac:dyDescent="0.2">
      <c r="J9481" s="555" t="s">
        <v>987</v>
      </c>
      <c r="T9481" s="402"/>
      <c r="U9481" s="402"/>
      <c r="V9481" s="402"/>
      <c r="AG9481" s="402"/>
      <c r="AH9481" s="402"/>
      <c r="AI9481" s="402"/>
      <c r="AJ9481" s="402"/>
    </row>
    <row r="9482" spans="10:36" hidden="1" x14ac:dyDescent="0.2">
      <c r="J9482" s="555" t="s">
        <v>987</v>
      </c>
      <c r="T9482" s="402"/>
      <c r="U9482" s="402"/>
      <c r="V9482" s="402"/>
      <c r="AG9482" s="402"/>
      <c r="AH9482" s="402"/>
      <c r="AI9482" s="402"/>
      <c r="AJ9482" s="402"/>
    </row>
    <row r="9483" spans="10:36" hidden="1" x14ac:dyDescent="0.2">
      <c r="J9483" s="555" t="s">
        <v>987</v>
      </c>
      <c r="T9483" s="402"/>
      <c r="U9483" s="402"/>
      <c r="V9483" s="402"/>
      <c r="AG9483" s="402"/>
      <c r="AH9483" s="402"/>
      <c r="AI9483" s="402"/>
      <c r="AJ9483" s="402"/>
    </row>
    <row r="9484" spans="10:36" hidden="1" x14ac:dyDescent="0.2">
      <c r="J9484" s="555" t="s">
        <v>987</v>
      </c>
      <c r="T9484" s="402"/>
      <c r="U9484" s="402"/>
      <c r="V9484" s="402"/>
      <c r="AG9484" s="402"/>
      <c r="AH9484" s="402"/>
      <c r="AI9484" s="402"/>
      <c r="AJ9484" s="402"/>
    </row>
    <row r="9485" spans="10:36" hidden="1" x14ac:dyDescent="0.2">
      <c r="J9485" s="555" t="s">
        <v>987</v>
      </c>
      <c r="T9485" s="402"/>
      <c r="U9485" s="402"/>
      <c r="V9485" s="402"/>
      <c r="AG9485" s="402"/>
      <c r="AH9485" s="402"/>
      <c r="AI9485" s="402"/>
      <c r="AJ9485" s="402"/>
    </row>
    <row r="9486" spans="10:36" hidden="1" x14ac:dyDescent="0.2">
      <c r="J9486" s="555" t="s">
        <v>987</v>
      </c>
      <c r="T9486" s="402"/>
      <c r="U9486" s="402"/>
      <c r="V9486" s="402"/>
      <c r="AG9486" s="402"/>
      <c r="AH9486" s="402"/>
      <c r="AI9486" s="402"/>
      <c r="AJ9486" s="402"/>
    </row>
    <row r="9487" spans="10:36" hidden="1" x14ac:dyDescent="0.2">
      <c r="J9487" s="555" t="s">
        <v>987</v>
      </c>
      <c r="T9487" s="402"/>
      <c r="U9487" s="402"/>
      <c r="V9487" s="402"/>
      <c r="AG9487" s="402"/>
      <c r="AH9487" s="402"/>
      <c r="AI9487" s="402"/>
      <c r="AJ9487" s="402"/>
    </row>
    <row r="9488" spans="10:36" hidden="1" x14ac:dyDescent="0.2">
      <c r="J9488" s="555" t="s">
        <v>987</v>
      </c>
      <c r="T9488" s="402"/>
      <c r="U9488" s="402"/>
      <c r="V9488" s="402"/>
      <c r="AG9488" s="402"/>
      <c r="AH9488" s="402"/>
      <c r="AI9488" s="402"/>
      <c r="AJ9488" s="402"/>
    </row>
    <row r="9489" spans="10:36" hidden="1" x14ac:dyDescent="0.2">
      <c r="J9489" s="555" t="s">
        <v>987</v>
      </c>
      <c r="T9489" s="402"/>
      <c r="U9489" s="402"/>
      <c r="V9489" s="402"/>
      <c r="AG9489" s="402"/>
      <c r="AH9489" s="402"/>
      <c r="AI9489" s="402"/>
      <c r="AJ9489" s="402"/>
    </row>
    <row r="9490" spans="10:36" hidden="1" x14ac:dyDescent="0.2">
      <c r="J9490" s="555" t="s">
        <v>987</v>
      </c>
      <c r="T9490" s="402"/>
      <c r="U9490" s="402"/>
      <c r="V9490" s="402"/>
      <c r="AG9490" s="402"/>
      <c r="AH9490" s="402"/>
      <c r="AI9490" s="402"/>
      <c r="AJ9490" s="402"/>
    </row>
    <row r="9491" spans="10:36" hidden="1" x14ac:dyDescent="0.2">
      <c r="J9491" s="555" t="s">
        <v>987</v>
      </c>
      <c r="T9491" s="402"/>
      <c r="U9491" s="402"/>
      <c r="V9491" s="402"/>
      <c r="AG9491" s="402"/>
      <c r="AH9491" s="402"/>
      <c r="AI9491" s="402"/>
      <c r="AJ9491" s="402"/>
    </row>
    <row r="9492" spans="10:36" hidden="1" x14ac:dyDescent="0.2">
      <c r="J9492" s="555" t="s">
        <v>987</v>
      </c>
      <c r="T9492" s="402"/>
      <c r="U9492" s="402"/>
      <c r="V9492" s="402"/>
      <c r="AG9492" s="402"/>
      <c r="AH9492" s="402"/>
      <c r="AI9492" s="402"/>
      <c r="AJ9492" s="402"/>
    </row>
    <row r="9493" spans="10:36" hidden="1" x14ac:dyDescent="0.2">
      <c r="J9493" s="555" t="s">
        <v>987</v>
      </c>
      <c r="T9493" s="402"/>
      <c r="U9493" s="402"/>
      <c r="V9493" s="402"/>
      <c r="AG9493" s="402"/>
      <c r="AH9493" s="402"/>
      <c r="AI9493" s="402"/>
      <c r="AJ9493" s="402"/>
    </row>
    <row r="9494" spans="10:36" hidden="1" x14ac:dyDescent="0.2">
      <c r="J9494" s="555" t="s">
        <v>987</v>
      </c>
      <c r="T9494" s="402"/>
      <c r="U9494" s="402"/>
      <c r="V9494" s="402"/>
      <c r="AG9494" s="402"/>
      <c r="AH9494" s="402"/>
      <c r="AI9494" s="402"/>
      <c r="AJ9494" s="402"/>
    </row>
    <row r="9495" spans="10:36" hidden="1" x14ac:dyDescent="0.2">
      <c r="J9495" s="555" t="s">
        <v>987</v>
      </c>
      <c r="T9495" s="402"/>
      <c r="U9495" s="402"/>
      <c r="V9495" s="402"/>
      <c r="AG9495" s="402"/>
      <c r="AH9495" s="402"/>
      <c r="AI9495" s="402"/>
      <c r="AJ9495" s="402"/>
    </row>
    <row r="9496" spans="10:36" hidden="1" x14ac:dyDescent="0.2">
      <c r="J9496" s="555" t="s">
        <v>987</v>
      </c>
      <c r="T9496" s="402"/>
      <c r="U9496" s="402"/>
      <c r="V9496" s="402"/>
      <c r="AG9496" s="402"/>
      <c r="AH9496" s="402"/>
      <c r="AI9496" s="402"/>
      <c r="AJ9496" s="402"/>
    </row>
    <row r="9497" spans="10:36" hidden="1" x14ac:dyDescent="0.2">
      <c r="J9497" s="555" t="s">
        <v>987</v>
      </c>
      <c r="T9497" s="402"/>
      <c r="U9497" s="402"/>
      <c r="V9497" s="402"/>
      <c r="AG9497" s="402"/>
      <c r="AH9497" s="402"/>
      <c r="AI9497" s="402"/>
      <c r="AJ9497" s="402"/>
    </row>
    <row r="9498" spans="10:36" hidden="1" x14ac:dyDescent="0.2">
      <c r="J9498" s="555" t="s">
        <v>987</v>
      </c>
      <c r="T9498" s="402"/>
      <c r="U9498" s="402"/>
      <c r="V9498" s="402"/>
      <c r="AG9498" s="402"/>
      <c r="AH9498" s="402"/>
      <c r="AI9498" s="402"/>
      <c r="AJ9498" s="402"/>
    </row>
    <row r="9499" spans="10:36" hidden="1" x14ac:dyDescent="0.2">
      <c r="J9499" s="555" t="s">
        <v>987</v>
      </c>
      <c r="T9499" s="402"/>
      <c r="U9499" s="402"/>
      <c r="V9499" s="402"/>
      <c r="AG9499" s="402"/>
      <c r="AH9499" s="402"/>
      <c r="AI9499" s="402"/>
      <c r="AJ9499" s="402"/>
    </row>
    <row r="9500" spans="10:36" hidden="1" x14ac:dyDescent="0.2">
      <c r="J9500" s="555" t="s">
        <v>987</v>
      </c>
      <c r="T9500" s="402"/>
      <c r="U9500" s="402"/>
      <c r="V9500" s="402"/>
      <c r="AG9500" s="402"/>
      <c r="AH9500" s="402"/>
      <c r="AI9500" s="402"/>
      <c r="AJ9500" s="402"/>
    </row>
    <row r="9501" spans="10:36" hidden="1" x14ac:dyDescent="0.2">
      <c r="J9501" s="555" t="s">
        <v>987</v>
      </c>
      <c r="T9501" s="402"/>
      <c r="U9501" s="402"/>
      <c r="V9501" s="402"/>
      <c r="AG9501" s="402"/>
      <c r="AH9501" s="402"/>
      <c r="AI9501" s="402"/>
      <c r="AJ9501" s="402"/>
    </row>
    <row r="9502" spans="10:36" hidden="1" x14ac:dyDescent="0.2">
      <c r="J9502" s="555" t="s">
        <v>987</v>
      </c>
      <c r="T9502" s="402"/>
      <c r="U9502" s="402"/>
      <c r="V9502" s="402"/>
      <c r="AG9502" s="402"/>
      <c r="AH9502" s="402"/>
      <c r="AI9502" s="402"/>
      <c r="AJ9502" s="402"/>
    </row>
    <row r="9503" spans="10:36" hidden="1" x14ac:dyDescent="0.2">
      <c r="J9503" s="555" t="s">
        <v>987</v>
      </c>
      <c r="T9503" s="402"/>
      <c r="U9503" s="402"/>
      <c r="V9503" s="402"/>
      <c r="AG9503" s="402"/>
      <c r="AH9503" s="402"/>
      <c r="AI9503" s="402"/>
      <c r="AJ9503" s="402"/>
    </row>
    <row r="9504" spans="10:36" hidden="1" x14ac:dyDescent="0.2">
      <c r="J9504" s="555" t="s">
        <v>987</v>
      </c>
      <c r="T9504" s="402"/>
      <c r="U9504" s="402"/>
      <c r="V9504" s="402"/>
      <c r="AG9504" s="402"/>
      <c r="AH9504" s="402"/>
      <c r="AI9504" s="402"/>
      <c r="AJ9504" s="402"/>
    </row>
    <row r="9505" spans="10:36" hidden="1" x14ac:dyDescent="0.2">
      <c r="J9505" s="555" t="s">
        <v>987</v>
      </c>
      <c r="T9505" s="402"/>
      <c r="U9505" s="402"/>
      <c r="V9505" s="402"/>
      <c r="AG9505" s="402"/>
      <c r="AH9505" s="402"/>
      <c r="AI9505" s="402"/>
      <c r="AJ9505" s="402"/>
    </row>
    <row r="9506" spans="10:36" hidden="1" x14ac:dyDescent="0.2">
      <c r="J9506" s="555" t="s">
        <v>987</v>
      </c>
      <c r="T9506" s="402"/>
      <c r="U9506" s="402"/>
      <c r="V9506" s="402"/>
      <c r="AG9506" s="402"/>
      <c r="AH9506" s="402"/>
      <c r="AI9506" s="402"/>
      <c r="AJ9506" s="402"/>
    </row>
    <row r="9507" spans="10:36" hidden="1" x14ac:dyDescent="0.2">
      <c r="J9507" s="555" t="s">
        <v>987</v>
      </c>
      <c r="T9507" s="402"/>
      <c r="U9507" s="402"/>
      <c r="V9507" s="402"/>
      <c r="AG9507" s="402"/>
      <c r="AH9507" s="402"/>
      <c r="AI9507" s="402"/>
      <c r="AJ9507" s="402"/>
    </row>
    <row r="9508" spans="10:36" hidden="1" x14ac:dyDescent="0.2">
      <c r="J9508" s="555" t="s">
        <v>987</v>
      </c>
      <c r="T9508" s="402"/>
      <c r="U9508" s="402"/>
      <c r="V9508" s="402"/>
      <c r="AG9508" s="402"/>
      <c r="AH9508" s="402"/>
      <c r="AI9508" s="402"/>
      <c r="AJ9508" s="402"/>
    </row>
    <row r="9509" spans="10:36" hidden="1" x14ac:dyDescent="0.2">
      <c r="J9509" s="555" t="s">
        <v>987</v>
      </c>
      <c r="T9509" s="402"/>
      <c r="U9509" s="402"/>
      <c r="V9509" s="402"/>
      <c r="AG9509" s="402"/>
      <c r="AH9509" s="402"/>
      <c r="AI9509" s="402"/>
      <c r="AJ9509" s="402"/>
    </row>
    <row r="9510" spans="10:36" hidden="1" x14ac:dyDescent="0.2">
      <c r="J9510" s="555" t="s">
        <v>987</v>
      </c>
      <c r="T9510" s="402"/>
      <c r="U9510" s="402"/>
      <c r="V9510" s="402"/>
      <c r="AG9510" s="402"/>
      <c r="AH9510" s="402"/>
      <c r="AI9510" s="402"/>
      <c r="AJ9510" s="402"/>
    </row>
    <row r="9511" spans="10:36" hidden="1" x14ac:dyDescent="0.2">
      <c r="J9511" s="555" t="s">
        <v>987</v>
      </c>
      <c r="T9511" s="402"/>
      <c r="U9511" s="402"/>
      <c r="V9511" s="402"/>
      <c r="AG9511" s="402"/>
      <c r="AH9511" s="402"/>
      <c r="AI9511" s="402"/>
      <c r="AJ9511" s="402"/>
    </row>
    <row r="9512" spans="10:36" hidden="1" x14ac:dyDescent="0.2">
      <c r="J9512" s="555" t="s">
        <v>987</v>
      </c>
      <c r="T9512" s="402"/>
      <c r="U9512" s="402"/>
      <c r="V9512" s="402"/>
      <c r="AG9512" s="402"/>
      <c r="AH9512" s="402"/>
      <c r="AI9512" s="402"/>
      <c r="AJ9512" s="402"/>
    </row>
    <row r="9513" spans="10:36" hidden="1" x14ac:dyDescent="0.2">
      <c r="J9513" s="555" t="s">
        <v>987</v>
      </c>
      <c r="T9513" s="402"/>
      <c r="U9513" s="402"/>
      <c r="V9513" s="402"/>
      <c r="AG9513" s="402"/>
      <c r="AH9513" s="402"/>
      <c r="AI9513" s="402"/>
      <c r="AJ9513" s="402"/>
    </row>
    <row r="9514" spans="10:36" hidden="1" x14ac:dyDescent="0.2">
      <c r="J9514" s="555" t="s">
        <v>987</v>
      </c>
      <c r="T9514" s="402"/>
      <c r="U9514" s="402"/>
      <c r="V9514" s="402"/>
      <c r="AG9514" s="402"/>
      <c r="AH9514" s="402"/>
      <c r="AI9514" s="402"/>
      <c r="AJ9514" s="402"/>
    </row>
    <row r="9515" spans="10:36" hidden="1" x14ac:dyDescent="0.2">
      <c r="J9515" s="555" t="s">
        <v>987</v>
      </c>
      <c r="T9515" s="402"/>
      <c r="U9515" s="402"/>
      <c r="V9515" s="402"/>
      <c r="AG9515" s="402"/>
      <c r="AH9515" s="402"/>
      <c r="AI9515" s="402"/>
      <c r="AJ9515" s="402"/>
    </row>
    <row r="9516" spans="10:36" hidden="1" x14ac:dyDescent="0.2">
      <c r="J9516" s="555" t="s">
        <v>987</v>
      </c>
      <c r="T9516" s="402"/>
      <c r="U9516" s="402"/>
      <c r="V9516" s="402"/>
      <c r="AG9516" s="402"/>
      <c r="AH9516" s="402"/>
      <c r="AI9516" s="402"/>
      <c r="AJ9516" s="402"/>
    </row>
    <row r="9517" spans="10:36" hidden="1" x14ac:dyDescent="0.2">
      <c r="J9517" s="555" t="s">
        <v>987</v>
      </c>
      <c r="T9517" s="402"/>
      <c r="U9517" s="402"/>
      <c r="V9517" s="402"/>
      <c r="AG9517" s="402"/>
      <c r="AH9517" s="402"/>
      <c r="AI9517" s="402"/>
      <c r="AJ9517" s="402"/>
    </row>
    <row r="9518" spans="10:36" hidden="1" x14ac:dyDescent="0.2">
      <c r="J9518" s="555" t="s">
        <v>987</v>
      </c>
      <c r="T9518" s="402"/>
      <c r="U9518" s="402"/>
      <c r="V9518" s="402"/>
      <c r="AG9518" s="402"/>
      <c r="AH9518" s="402"/>
      <c r="AI9518" s="402"/>
      <c r="AJ9518" s="402"/>
    </row>
    <row r="9519" spans="10:36" hidden="1" x14ac:dyDescent="0.2">
      <c r="J9519" s="555" t="s">
        <v>987</v>
      </c>
      <c r="T9519" s="402"/>
      <c r="U9519" s="402"/>
      <c r="V9519" s="402"/>
      <c r="AG9519" s="402"/>
      <c r="AH9519" s="402"/>
      <c r="AI9519" s="402"/>
      <c r="AJ9519" s="402"/>
    </row>
    <row r="9520" spans="10:36" hidden="1" x14ac:dyDescent="0.2">
      <c r="J9520" s="555" t="s">
        <v>987</v>
      </c>
      <c r="T9520" s="402"/>
      <c r="U9520" s="402"/>
      <c r="V9520" s="402"/>
      <c r="AG9520" s="402"/>
      <c r="AH9520" s="402"/>
      <c r="AI9520" s="402"/>
      <c r="AJ9520" s="402"/>
    </row>
    <row r="9521" spans="10:36" hidden="1" x14ac:dyDescent="0.2">
      <c r="J9521" s="555" t="s">
        <v>987</v>
      </c>
      <c r="T9521" s="402"/>
      <c r="U9521" s="402"/>
      <c r="V9521" s="402"/>
      <c r="AG9521" s="402"/>
      <c r="AH9521" s="402"/>
      <c r="AI9521" s="402"/>
      <c r="AJ9521" s="402"/>
    </row>
    <row r="9522" spans="10:36" hidden="1" x14ac:dyDescent="0.2">
      <c r="J9522" s="555" t="s">
        <v>987</v>
      </c>
      <c r="T9522" s="402"/>
      <c r="U9522" s="402"/>
      <c r="V9522" s="402"/>
      <c r="AG9522" s="402"/>
      <c r="AH9522" s="402"/>
      <c r="AI9522" s="402"/>
      <c r="AJ9522" s="402"/>
    </row>
    <row r="9523" spans="10:36" hidden="1" x14ac:dyDescent="0.2">
      <c r="J9523" s="555" t="s">
        <v>987</v>
      </c>
      <c r="T9523" s="402"/>
      <c r="U9523" s="402"/>
      <c r="V9523" s="402"/>
      <c r="AG9523" s="402"/>
      <c r="AH9523" s="402"/>
      <c r="AI9523" s="402"/>
      <c r="AJ9523" s="402"/>
    </row>
    <row r="9524" spans="10:36" hidden="1" x14ac:dyDescent="0.2">
      <c r="J9524" s="555" t="s">
        <v>987</v>
      </c>
      <c r="T9524" s="402"/>
      <c r="U9524" s="402"/>
      <c r="V9524" s="402"/>
      <c r="AG9524" s="402"/>
      <c r="AH9524" s="402"/>
      <c r="AI9524" s="402"/>
      <c r="AJ9524" s="402"/>
    </row>
    <row r="9525" spans="10:36" hidden="1" x14ac:dyDescent="0.2">
      <c r="J9525" s="555" t="s">
        <v>987</v>
      </c>
      <c r="T9525" s="402"/>
      <c r="U9525" s="402"/>
      <c r="V9525" s="402"/>
      <c r="AG9525" s="402"/>
      <c r="AH9525" s="402"/>
      <c r="AI9525" s="402"/>
      <c r="AJ9525" s="402"/>
    </row>
    <row r="9526" spans="10:36" hidden="1" x14ac:dyDescent="0.2">
      <c r="J9526" s="555" t="s">
        <v>987</v>
      </c>
      <c r="T9526" s="402"/>
      <c r="U9526" s="402"/>
      <c r="V9526" s="402"/>
      <c r="AG9526" s="402"/>
      <c r="AH9526" s="402"/>
      <c r="AI9526" s="402"/>
      <c r="AJ9526" s="402"/>
    </row>
    <row r="9527" spans="10:36" hidden="1" x14ac:dyDescent="0.2">
      <c r="J9527" s="555" t="s">
        <v>987</v>
      </c>
      <c r="T9527" s="402"/>
      <c r="U9527" s="402"/>
      <c r="V9527" s="402"/>
      <c r="AG9527" s="402"/>
      <c r="AH9527" s="402"/>
      <c r="AI9527" s="402"/>
      <c r="AJ9527" s="402"/>
    </row>
    <row r="9528" spans="10:36" hidden="1" x14ac:dyDescent="0.2">
      <c r="J9528" s="555" t="s">
        <v>987</v>
      </c>
      <c r="T9528" s="402"/>
      <c r="U9528" s="402"/>
      <c r="V9528" s="402"/>
      <c r="AG9528" s="402"/>
      <c r="AH9528" s="402"/>
      <c r="AI9528" s="402"/>
      <c r="AJ9528" s="402"/>
    </row>
    <row r="9529" spans="10:36" hidden="1" x14ac:dyDescent="0.2">
      <c r="J9529" s="555" t="s">
        <v>987</v>
      </c>
      <c r="T9529" s="402"/>
      <c r="U9529" s="402"/>
      <c r="V9529" s="402"/>
      <c r="AG9529" s="402"/>
      <c r="AH9529" s="402"/>
      <c r="AI9529" s="402"/>
      <c r="AJ9529" s="402"/>
    </row>
    <row r="9530" spans="10:36" hidden="1" x14ac:dyDescent="0.2">
      <c r="J9530" s="555" t="s">
        <v>987</v>
      </c>
      <c r="T9530" s="402"/>
      <c r="U9530" s="402"/>
      <c r="V9530" s="402"/>
      <c r="AG9530" s="402"/>
      <c r="AH9530" s="402"/>
      <c r="AI9530" s="402"/>
      <c r="AJ9530" s="402"/>
    </row>
    <row r="9531" spans="10:36" hidden="1" x14ac:dyDescent="0.2">
      <c r="J9531" s="555" t="s">
        <v>987</v>
      </c>
      <c r="T9531" s="402"/>
      <c r="U9531" s="402"/>
      <c r="V9531" s="402"/>
      <c r="AG9531" s="402"/>
      <c r="AH9531" s="402"/>
      <c r="AI9531" s="402"/>
      <c r="AJ9531" s="402"/>
    </row>
    <row r="9532" spans="10:36" hidden="1" x14ac:dyDescent="0.2">
      <c r="J9532" s="555" t="s">
        <v>987</v>
      </c>
      <c r="T9532" s="402"/>
      <c r="U9532" s="402"/>
      <c r="V9532" s="402"/>
      <c r="AG9532" s="402"/>
      <c r="AH9532" s="402"/>
      <c r="AI9532" s="402"/>
      <c r="AJ9532" s="402"/>
    </row>
    <row r="9533" spans="10:36" hidden="1" x14ac:dyDescent="0.2">
      <c r="J9533" s="555" t="s">
        <v>987</v>
      </c>
      <c r="T9533" s="402"/>
      <c r="U9533" s="402"/>
      <c r="V9533" s="402"/>
      <c r="AG9533" s="402"/>
      <c r="AH9533" s="402"/>
      <c r="AI9533" s="402"/>
      <c r="AJ9533" s="402"/>
    </row>
    <row r="9534" spans="10:36" hidden="1" x14ac:dyDescent="0.2">
      <c r="J9534" s="555" t="s">
        <v>987</v>
      </c>
      <c r="T9534" s="402"/>
      <c r="U9534" s="402"/>
      <c r="V9534" s="402"/>
      <c r="AG9534" s="402"/>
      <c r="AH9534" s="402"/>
      <c r="AI9534" s="402"/>
      <c r="AJ9534" s="402"/>
    </row>
    <row r="9535" spans="10:36" hidden="1" x14ac:dyDescent="0.2">
      <c r="J9535" s="555" t="s">
        <v>987</v>
      </c>
      <c r="T9535" s="402"/>
      <c r="U9535" s="402"/>
      <c r="V9535" s="402"/>
      <c r="AG9535" s="402"/>
      <c r="AH9535" s="402"/>
      <c r="AI9535" s="402"/>
      <c r="AJ9535" s="402"/>
    </row>
    <row r="9536" spans="10:36" hidden="1" x14ac:dyDescent="0.2">
      <c r="J9536" s="555" t="s">
        <v>987</v>
      </c>
      <c r="T9536" s="402"/>
      <c r="U9536" s="402"/>
      <c r="V9536" s="402"/>
      <c r="AG9536" s="402"/>
      <c r="AH9536" s="402"/>
      <c r="AI9536" s="402"/>
      <c r="AJ9536" s="402"/>
    </row>
    <row r="9537" spans="10:36" hidden="1" x14ac:dyDescent="0.2">
      <c r="J9537" s="555" t="s">
        <v>987</v>
      </c>
      <c r="T9537" s="402"/>
      <c r="U9537" s="402"/>
      <c r="V9537" s="402"/>
      <c r="AG9537" s="402"/>
      <c r="AH9537" s="402"/>
      <c r="AI9537" s="402"/>
      <c r="AJ9537" s="402"/>
    </row>
    <row r="9538" spans="10:36" hidden="1" x14ac:dyDescent="0.2">
      <c r="J9538" s="555" t="s">
        <v>987</v>
      </c>
      <c r="T9538" s="402"/>
      <c r="U9538" s="402"/>
      <c r="V9538" s="402"/>
      <c r="AG9538" s="402"/>
      <c r="AH9538" s="402"/>
      <c r="AI9538" s="402"/>
      <c r="AJ9538" s="402"/>
    </row>
    <row r="9539" spans="10:36" hidden="1" x14ac:dyDescent="0.2">
      <c r="J9539" s="555" t="s">
        <v>987</v>
      </c>
      <c r="T9539" s="402"/>
      <c r="U9539" s="402"/>
      <c r="V9539" s="402"/>
      <c r="AG9539" s="402"/>
      <c r="AH9539" s="402"/>
      <c r="AI9539" s="402"/>
      <c r="AJ9539" s="402"/>
    </row>
    <row r="9540" spans="10:36" hidden="1" x14ac:dyDescent="0.2">
      <c r="J9540" s="555" t="s">
        <v>987</v>
      </c>
      <c r="T9540" s="402"/>
      <c r="U9540" s="402"/>
      <c r="V9540" s="402"/>
      <c r="AG9540" s="402"/>
      <c r="AH9540" s="402"/>
      <c r="AI9540" s="402"/>
      <c r="AJ9540" s="402"/>
    </row>
    <row r="9541" spans="10:36" hidden="1" x14ac:dyDescent="0.2">
      <c r="J9541" s="555" t="s">
        <v>987</v>
      </c>
      <c r="T9541" s="402"/>
      <c r="U9541" s="402"/>
      <c r="V9541" s="402"/>
      <c r="AG9541" s="402"/>
      <c r="AH9541" s="402"/>
      <c r="AI9541" s="402"/>
      <c r="AJ9541" s="402"/>
    </row>
    <row r="9542" spans="10:36" hidden="1" x14ac:dyDescent="0.2">
      <c r="J9542" s="555" t="s">
        <v>987</v>
      </c>
      <c r="T9542" s="402"/>
      <c r="U9542" s="402"/>
      <c r="V9542" s="402"/>
      <c r="AG9542" s="402"/>
      <c r="AH9542" s="402"/>
      <c r="AI9542" s="402"/>
      <c r="AJ9542" s="402"/>
    </row>
    <row r="9543" spans="10:36" hidden="1" x14ac:dyDescent="0.2">
      <c r="J9543" s="555" t="s">
        <v>987</v>
      </c>
      <c r="T9543" s="402"/>
      <c r="U9543" s="402"/>
      <c r="V9543" s="402"/>
      <c r="AG9543" s="402"/>
      <c r="AH9543" s="402"/>
      <c r="AI9543" s="402"/>
      <c r="AJ9543" s="402"/>
    </row>
    <row r="9544" spans="10:36" hidden="1" x14ac:dyDescent="0.2">
      <c r="J9544" s="555" t="s">
        <v>987</v>
      </c>
      <c r="T9544" s="402"/>
      <c r="U9544" s="402"/>
      <c r="V9544" s="402"/>
      <c r="AG9544" s="402"/>
      <c r="AH9544" s="402"/>
      <c r="AI9544" s="402"/>
      <c r="AJ9544" s="402"/>
    </row>
    <row r="9545" spans="10:36" hidden="1" x14ac:dyDescent="0.2">
      <c r="J9545" s="555" t="s">
        <v>987</v>
      </c>
      <c r="T9545" s="402"/>
      <c r="U9545" s="402"/>
      <c r="V9545" s="402"/>
      <c r="AG9545" s="402"/>
      <c r="AH9545" s="402"/>
      <c r="AI9545" s="402"/>
      <c r="AJ9545" s="402"/>
    </row>
    <row r="9546" spans="10:36" hidden="1" x14ac:dyDescent="0.2">
      <c r="J9546" s="555" t="s">
        <v>987</v>
      </c>
      <c r="T9546" s="402"/>
      <c r="U9546" s="402"/>
      <c r="V9546" s="402"/>
      <c r="AG9546" s="402"/>
      <c r="AH9546" s="402"/>
      <c r="AI9546" s="402"/>
      <c r="AJ9546" s="402"/>
    </row>
    <row r="9547" spans="10:36" hidden="1" x14ac:dyDescent="0.2">
      <c r="J9547" s="555" t="s">
        <v>987</v>
      </c>
      <c r="T9547" s="402"/>
      <c r="U9547" s="402"/>
      <c r="V9547" s="402"/>
      <c r="AG9547" s="402"/>
      <c r="AH9547" s="402"/>
      <c r="AI9547" s="402"/>
      <c r="AJ9547" s="402"/>
    </row>
    <row r="9548" spans="10:36" hidden="1" x14ac:dyDescent="0.2">
      <c r="J9548" s="555" t="s">
        <v>987</v>
      </c>
      <c r="T9548" s="402"/>
      <c r="U9548" s="402"/>
      <c r="V9548" s="402"/>
      <c r="AG9548" s="402"/>
      <c r="AH9548" s="402"/>
      <c r="AI9548" s="402"/>
      <c r="AJ9548" s="402"/>
    </row>
    <row r="9549" spans="10:36" hidden="1" x14ac:dyDescent="0.2">
      <c r="J9549" s="555" t="s">
        <v>987</v>
      </c>
      <c r="T9549" s="402"/>
      <c r="U9549" s="402"/>
      <c r="V9549" s="402"/>
      <c r="AG9549" s="402"/>
      <c r="AH9549" s="402"/>
      <c r="AI9549" s="402"/>
      <c r="AJ9549" s="402"/>
    </row>
    <row r="9550" spans="10:36" hidden="1" x14ac:dyDescent="0.2">
      <c r="J9550" s="555" t="s">
        <v>987</v>
      </c>
      <c r="T9550" s="402"/>
      <c r="U9550" s="402"/>
      <c r="V9550" s="402"/>
      <c r="AG9550" s="402"/>
      <c r="AH9550" s="402"/>
      <c r="AI9550" s="402"/>
      <c r="AJ9550" s="402"/>
    </row>
    <row r="9551" spans="10:36" hidden="1" x14ac:dyDescent="0.2">
      <c r="J9551" s="555" t="s">
        <v>987</v>
      </c>
      <c r="T9551" s="402"/>
      <c r="U9551" s="402"/>
      <c r="V9551" s="402"/>
      <c r="AG9551" s="402"/>
      <c r="AH9551" s="402"/>
      <c r="AI9551" s="402"/>
      <c r="AJ9551" s="402"/>
    </row>
    <row r="9552" spans="10:36" hidden="1" x14ac:dyDescent="0.2">
      <c r="J9552" s="555" t="s">
        <v>987</v>
      </c>
      <c r="T9552" s="402"/>
      <c r="U9552" s="402"/>
      <c r="V9552" s="402"/>
      <c r="AG9552" s="402"/>
      <c r="AH9552" s="402"/>
      <c r="AI9552" s="402"/>
      <c r="AJ9552" s="402"/>
    </row>
    <row r="9553" spans="10:36" hidden="1" x14ac:dyDescent="0.2">
      <c r="J9553" s="555" t="s">
        <v>987</v>
      </c>
      <c r="T9553" s="402"/>
      <c r="U9553" s="402"/>
      <c r="V9553" s="402"/>
      <c r="AG9553" s="402"/>
      <c r="AH9553" s="402"/>
      <c r="AI9553" s="402"/>
      <c r="AJ9553" s="402"/>
    </row>
    <row r="9554" spans="10:36" hidden="1" x14ac:dyDescent="0.2">
      <c r="J9554" s="555" t="s">
        <v>987</v>
      </c>
      <c r="T9554" s="402"/>
      <c r="U9554" s="402"/>
      <c r="V9554" s="402"/>
      <c r="AG9554" s="402"/>
      <c r="AH9554" s="402"/>
      <c r="AI9554" s="402"/>
      <c r="AJ9554" s="402"/>
    </row>
    <row r="9555" spans="10:36" hidden="1" x14ac:dyDescent="0.2">
      <c r="J9555" s="555" t="s">
        <v>987</v>
      </c>
      <c r="T9555" s="402"/>
      <c r="U9555" s="402"/>
      <c r="V9555" s="402"/>
      <c r="AG9555" s="402"/>
      <c r="AH9555" s="402"/>
      <c r="AI9555" s="402"/>
      <c r="AJ9555" s="402"/>
    </row>
    <row r="9556" spans="10:36" hidden="1" x14ac:dyDescent="0.2">
      <c r="J9556" s="555" t="s">
        <v>987</v>
      </c>
      <c r="T9556" s="402"/>
      <c r="U9556" s="402"/>
      <c r="V9556" s="402"/>
      <c r="AG9556" s="402"/>
      <c r="AH9556" s="402"/>
      <c r="AI9556" s="402"/>
      <c r="AJ9556" s="402"/>
    </row>
    <row r="9557" spans="10:36" hidden="1" x14ac:dyDescent="0.2">
      <c r="J9557" s="555" t="s">
        <v>987</v>
      </c>
      <c r="T9557" s="402"/>
      <c r="U9557" s="402"/>
      <c r="V9557" s="402"/>
      <c r="AG9557" s="402"/>
      <c r="AH9557" s="402"/>
      <c r="AI9557" s="402"/>
      <c r="AJ9557" s="402"/>
    </row>
    <row r="9558" spans="10:36" hidden="1" x14ac:dyDescent="0.2">
      <c r="J9558" s="555" t="s">
        <v>987</v>
      </c>
      <c r="T9558" s="402"/>
      <c r="U9558" s="402"/>
      <c r="V9558" s="402"/>
      <c r="AG9558" s="402"/>
      <c r="AH9558" s="402"/>
      <c r="AI9558" s="402"/>
      <c r="AJ9558" s="402"/>
    </row>
    <row r="9559" spans="10:36" hidden="1" x14ac:dyDescent="0.2">
      <c r="J9559" s="555" t="s">
        <v>987</v>
      </c>
      <c r="T9559" s="402"/>
      <c r="U9559" s="402"/>
      <c r="V9559" s="402"/>
      <c r="AG9559" s="402"/>
      <c r="AH9559" s="402"/>
      <c r="AI9559" s="402"/>
      <c r="AJ9559" s="402"/>
    </row>
    <row r="9560" spans="10:36" hidden="1" x14ac:dyDescent="0.2">
      <c r="J9560" s="555" t="s">
        <v>987</v>
      </c>
      <c r="T9560" s="402"/>
      <c r="U9560" s="402"/>
      <c r="V9560" s="402"/>
      <c r="AG9560" s="402"/>
      <c r="AH9560" s="402"/>
      <c r="AI9560" s="402"/>
      <c r="AJ9560" s="402"/>
    </row>
    <row r="9561" spans="10:36" hidden="1" x14ac:dyDescent="0.2">
      <c r="J9561" s="555" t="s">
        <v>987</v>
      </c>
      <c r="T9561" s="402"/>
      <c r="U9561" s="402"/>
      <c r="V9561" s="402"/>
      <c r="AG9561" s="402"/>
      <c r="AH9561" s="402"/>
      <c r="AI9561" s="402"/>
      <c r="AJ9561" s="402"/>
    </row>
    <row r="9562" spans="10:36" hidden="1" x14ac:dyDescent="0.2">
      <c r="J9562" s="555" t="s">
        <v>987</v>
      </c>
      <c r="T9562" s="402"/>
      <c r="U9562" s="402"/>
      <c r="V9562" s="402"/>
      <c r="AG9562" s="402"/>
      <c r="AH9562" s="402"/>
      <c r="AI9562" s="402"/>
      <c r="AJ9562" s="402"/>
    </row>
    <row r="9563" spans="10:36" hidden="1" x14ac:dyDescent="0.2">
      <c r="J9563" s="555" t="s">
        <v>987</v>
      </c>
      <c r="T9563" s="402"/>
      <c r="U9563" s="402"/>
      <c r="V9563" s="402"/>
      <c r="AG9563" s="402"/>
      <c r="AH9563" s="402"/>
      <c r="AI9563" s="402"/>
      <c r="AJ9563" s="402"/>
    </row>
    <row r="9564" spans="10:36" hidden="1" x14ac:dyDescent="0.2">
      <c r="J9564" s="555" t="s">
        <v>987</v>
      </c>
      <c r="T9564" s="402"/>
      <c r="U9564" s="402"/>
      <c r="V9564" s="402"/>
      <c r="AG9564" s="402"/>
      <c r="AH9564" s="402"/>
      <c r="AI9564" s="402"/>
      <c r="AJ9564" s="402"/>
    </row>
    <row r="9565" spans="10:36" hidden="1" x14ac:dyDescent="0.2">
      <c r="J9565" s="555" t="s">
        <v>987</v>
      </c>
      <c r="T9565" s="402"/>
      <c r="U9565" s="402"/>
      <c r="V9565" s="402"/>
      <c r="AG9565" s="402"/>
      <c r="AH9565" s="402"/>
      <c r="AI9565" s="402"/>
      <c r="AJ9565" s="402"/>
    </row>
    <row r="9566" spans="10:36" hidden="1" x14ac:dyDescent="0.2">
      <c r="J9566" s="555" t="s">
        <v>987</v>
      </c>
      <c r="T9566" s="402"/>
      <c r="U9566" s="402"/>
      <c r="V9566" s="402"/>
      <c r="AG9566" s="402"/>
      <c r="AH9566" s="402"/>
      <c r="AI9566" s="402"/>
      <c r="AJ9566" s="402"/>
    </row>
    <row r="9567" spans="10:36" hidden="1" x14ac:dyDescent="0.2">
      <c r="J9567" s="555" t="s">
        <v>987</v>
      </c>
      <c r="T9567" s="402"/>
      <c r="U9567" s="402"/>
      <c r="V9567" s="402"/>
      <c r="AG9567" s="402"/>
      <c r="AH9567" s="402"/>
      <c r="AI9567" s="402"/>
      <c r="AJ9567" s="402"/>
    </row>
    <row r="9568" spans="10:36" hidden="1" x14ac:dyDescent="0.2">
      <c r="J9568" s="555" t="s">
        <v>987</v>
      </c>
      <c r="T9568" s="402"/>
      <c r="U9568" s="402"/>
      <c r="V9568" s="402"/>
      <c r="AG9568" s="402"/>
      <c r="AH9568" s="402"/>
      <c r="AI9568" s="402"/>
      <c r="AJ9568" s="402"/>
    </row>
    <row r="9569" spans="10:36" hidden="1" x14ac:dyDescent="0.2">
      <c r="J9569" s="555" t="s">
        <v>987</v>
      </c>
      <c r="T9569" s="402"/>
      <c r="U9569" s="402"/>
      <c r="V9569" s="402"/>
      <c r="AG9569" s="402"/>
      <c r="AH9569" s="402"/>
      <c r="AI9569" s="402"/>
      <c r="AJ9569" s="402"/>
    </row>
    <row r="9570" spans="10:36" hidden="1" x14ac:dyDescent="0.2">
      <c r="J9570" s="555" t="s">
        <v>987</v>
      </c>
      <c r="T9570" s="402"/>
      <c r="U9570" s="402"/>
      <c r="V9570" s="402"/>
      <c r="AG9570" s="402"/>
      <c r="AH9570" s="402"/>
      <c r="AI9570" s="402"/>
      <c r="AJ9570" s="402"/>
    </row>
    <row r="9571" spans="10:36" hidden="1" x14ac:dyDescent="0.2">
      <c r="J9571" s="555" t="s">
        <v>987</v>
      </c>
      <c r="T9571" s="402"/>
      <c r="U9571" s="402"/>
      <c r="V9571" s="402"/>
      <c r="AG9571" s="402"/>
      <c r="AH9571" s="402"/>
      <c r="AI9571" s="402"/>
      <c r="AJ9571" s="402"/>
    </row>
    <row r="9572" spans="10:36" hidden="1" x14ac:dyDescent="0.2">
      <c r="J9572" s="555" t="s">
        <v>987</v>
      </c>
      <c r="T9572" s="402"/>
      <c r="U9572" s="402"/>
      <c r="V9572" s="402"/>
      <c r="AG9572" s="402"/>
      <c r="AH9572" s="402"/>
      <c r="AI9572" s="402"/>
      <c r="AJ9572" s="402"/>
    </row>
    <row r="9573" spans="10:36" hidden="1" x14ac:dyDescent="0.2">
      <c r="J9573" s="555" t="s">
        <v>987</v>
      </c>
      <c r="T9573" s="402"/>
      <c r="U9573" s="402"/>
      <c r="V9573" s="402"/>
      <c r="AG9573" s="402"/>
      <c r="AH9573" s="402"/>
      <c r="AI9573" s="402"/>
      <c r="AJ9573" s="402"/>
    </row>
    <row r="9574" spans="10:36" hidden="1" x14ac:dyDescent="0.2">
      <c r="J9574" s="555" t="s">
        <v>987</v>
      </c>
      <c r="T9574" s="402"/>
      <c r="U9574" s="402"/>
      <c r="V9574" s="402"/>
      <c r="AG9574" s="402"/>
      <c r="AH9574" s="402"/>
      <c r="AI9574" s="402"/>
      <c r="AJ9574" s="402"/>
    </row>
    <row r="9575" spans="10:36" hidden="1" x14ac:dyDescent="0.2">
      <c r="J9575" s="555" t="s">
        <v>987</v>
      </c>
      <c r="T9575" s="402"/>
      <c r="U9575" s="402"/>
      <c r="V9575" s="402"/>
      <c r="AG9575" s="402"/>
      <c r="AH9575" s="402"/>
      <c r="AI9575" s="402"/>
      <c r="AJ9575" s="402"/>
    </row>
    <row r="9576" spans="10:36" hidden="1" x14ac:dyDescent="0.2">
      <c r="J9576" s="555" t="s">
        <v>987</v>
      </c>
      <c r="T9576" s="402"/>
      <c r="U9576" s="402"/>
      <c r="V9576" s="402"/>
      <c r="AG9576" s="402"/>
      <c r="AH9576" s="402"/>
      <c r="AI9576" s="402"/>
      <c r="AJ9576" s="402"/>
    </row>
    <row r="9577" spans="10:36" hidden="1" x14ac:dyDescent="0.2">
      <c r="J9577" s="555" t="s">
        <v>987</v>
      </c>
      <c r="T9577" s="402"/>
      <c r="U9577" s="402"/>
      <c r="V9577" s="402"/>
      <c r="AG9577" s="402"/>
      <c r="AH9577" s="402"/>
      <c r="AI9577" s="402"/>
      <c r="AJ9577" s="402"/>
    </row>
    <row r="9578" spans="10:36" hidden="1" x14ac:dyDescent="0.2">
      <c r="J9578" s="555" t="s">
        <v>987</v>
      </c>
      <c r="T9578" s="402"/>
      <c r="U9578" s="402"/>
      <c r="V9578" s="402"/>
      <c r="AG9578" s="402"/>
      <c r="AH9578" s="402"/>
      <c r="AI9578" s="402"/>
      <c r="AJ9578" s="402"/>
    </row>
    <row r="9579" spans="10:36" hidden="1" x14ac:dyDescent="0.2">
      <c r="J9579" s="555" t="s">
        <v>987</v>
      </c>
      <c r="T9579" s="402"/>
      <c r="U9579" s="402"/>
      <c r="V9579" s="402"/>
      <c r="AG9579" s="402"/>
      <c r="AH9579" s="402"/>
      <c r="AI9579" s="402"/>
      <c r="AJ9579" s="402"/>
    </row>
    <row r="9580" spans="10:36" hidden="1" x14ac:dyDescent="0.2">
      <c r="J9580" s="555" t="s">
        <v>987</v>
      </c>
      <c r="T9580" s="402"/>
      <c r="U9580" s="402"/>
      <c r="V9580" s="402"/>
      <c r="AG9580" s="402"/>
      <c r="AH9580" s="402"/>
      <c r="AI9580" s="402"/>
      <c r="AJ9580" s="402"/>
    </row>
    <row r="9581" spans="10:36" hidden="1" x14ac:dyDescent="0.2">
      <c r="J9581" s="555" t="s">
        <v>987</v>
      </c>
      <c r="T9581" s="402"/>
      <c r="U9581" s="402"/>
      <c r="V9581" s="402"/>
      <c r="AG9581" s="402"/>
      <c r="AH9581" s="402"/>
      <c r="AI9581" s="402"/>
      <c r="AJ9581" s="402"/>
    </row>
    <row r="9582" spans="10:36" hidden="1" x14ac:dyDescent="0.2">
      <c r="J9582" s="555" t="s">
        <v>987</v>
      </c>
      <c r="T9582" s="402"/>
      <c r="U9582" s="402"/>
      <c r="V9582" s="402"/>
      <c r="AG9582" s="402"/>
      <c r="AH9582" s="402"/>
      <c r="AI9582" s="402"/>
      <c r="AJ9582" s="402"/>
    </row>
    <row r="9583" spans="10:36" hidden="1" x14ac:dyDescent="0.2">
      <c r="J9583" s="555" t="s">
        <v>987</v>
      </c>
      <c r="T9583" s="402"/>
      <c r="U9583" s="402"/>
      <c r="V9583" s="402"/>
      <c r="AG9583" s="402"/>
      <c r="AH9583" s="402"/>
      <c r="AI9583" s="402"/>
      <c r="AJ9583" s="402"/>
    </row>
    <row r="9584" spans="10:36" hidden="1" x14ac:dyDescent="0.2">
      <c r="J9584" s="555" t="s">
        <v>987</v>
      </c>
      <c r="T9584" s="402"/>
      <c r="U9584" s="402"/>
      <c r="V9584" s="402"/>
      <c r="AG9584" s="402"/>
      <c r="AH9584" s="402"/>
      <c r="AI9584" s="402"/>
      <c r="AJ9584" s="402"/>
    </row>
    <row r="9585" spans="10:36" hidden="1" x14ac:dyDescent="0.2">
      <c r="J9585" s="555" t="s">
        <v>987</v>
      </c>
      <c r="T9585" s="402"/>
      <c r="U9585" s="402"/>
      <c r="V9585" s="402"/>
      <c r="AG9585" s="402"/>
      <c r="AH9585" s="402"/>
      <c r="AI9585" s="402"/>
      <c r="AJ9585" s="402"/>
    </row>
    <row r="9586" spans="10:36" hidden="1" x14ac:dyDescent="0.2">
      <c r="J9586" s="555" t="s">
        <v>987</v>
      </c>
      <c r="T9586" s="402"/>
      <c r="U9586" s="402"/>
      <c r="V9586" s="402"/>
      <c r="AG9586" s="402"/>
      <c r="AH9586" s="402"/>
      <c r="AI9586" s="402"/>
      <c r="AJ9586" s="402"/>
    </row>
    <row r="9587" spans="10:36" hidden="1" x14ac:dyDescent="0.2">
      <c r="J9587" s="555" t="s">
        <v>987</v>
      </c>
      <c r="T9587" s="402"/>
      <c r="U9587" s="402"/>
      <c r="V9587" s="402"/>
      <c r="AG9587" s="402"/>
      <c r="AH9587" s="402"/>
      <c r="AI9587" s="402"/>
      <c r="AJ9587" s="402"/>
    </row>
    <row r="9588" spans="10:36" hidden="1" x14ac:dyDescent="0.2">
      <c r="J9588" s="555" t="s">
        <v>987</v>
      </c>
      <c r="T9588" s="402"/>
      <c r="U9588" s="402"/>
      <c r="V9588" s="402"/>
      <c r="AG9588" s="402"/>
      <c r="AH9588" s="402"/>
      <c r="AI9588" s="402"/>
      <c r="AJ9588" s="402"/>
    </row>
    <row r="9589" spans="10:36" hidden="1" x14ac:dyDescent="0.2">
      <c r="J9589" s="555" t="s">
        <v>987</v>
      </c>
      <c r="T9589" s="402"/>
      <c r="U9589" s="402"/>
      <c r="V9589" s="402"/>
      <c r="AG9589" s="402"/>
      <c r="AH9589" s="402"/>
      <c r="AI9589" s="402"/>
      <c r="AJ9589" s="402"/>
    </row>
    <row r="9590" spans="10:36" hidden="1" x14ac:dyDescent="0.2">
      <c r="J9590" s="555" t="s">
        <v>987</v>
      </c>
      <c r="T9590" s="402"/>
      <c r="U9590" s="402"/>
      <c r="V9590" s="402"/>
      <c r="AG9590" s="402"/>
      <c r="AH9590" s="402"/>
      <c r="AI9590" s="402"/>
      <c r="AJ9590" s="402"/>
    </row>
    <row r="9591" spans="10:36" hidden="1" x14ac:dyDescent="0.2">
      <c r="J9591" s="555" t="s">
        <v>987</v>
      </c>
      <c r="T9591" s="402"/>
      <c r="U9591" s="402"/>
      <c r="V9591" s="402"/>
      <c r="AG9591" s="402"/>
      <c r="AH9591" s="402"/>
      <c r="AI9591" s="402"/>
      <c r="AJ9591" s="402"/>
    </row>
    <row r="9592" spans="10:36" hidden="1" x14ac:dyDescent="0.2">
      <c r="J9592" s="555" t="s">
        <v>987</v>
      </c>
      <c r="T9592" s="402"/>
      <c r="U9592" s="402"/>
      <c r="V9592" s="402"/>
      <c r="AG9592" s="402"/>
      <c r="AH9592" s="402"/>
      <c r="AI9592" s="402"/>
      <c r="AJ9592" s="402"/>
    </row>
    <row r="9593" spans="10:36" hidden="1" x14ac:dyDescent="0.2">
      <c r="J9593" s="555" t="s">
        <v>987</v>
      </c>
      <c r="T9593" s="402"/>
      <c r="U9593" s="402"/>
      <c r="V9593" s="402"/>
      <c r="AG9593" s="402"/>
      <c r="AH9593" s="402"/>
      <c r="AI9593" s="402"/>
      <c r="AJ9593" s="402"/>
    </row>
    <row r="9594" spans="10:36" hidden="1" x14ac:dyDescent="0.2">
      <c r="J9594" s="555" t="s">
        <v>987</v>
      </c>
      <c r="T9594" s="402"/>
      <c r="U9594" s="402"/>
      <c r="V9594" s="402"/>
      <c r="AG9594" s="402"/>
      <c r="AH9594" s="402"/>
      <c r="AI9594" s="402"/>
      <c r="AJ9594" s="402"/>
    </row>
    <row r="9595" spans="10:36" hidden="1" x14ac:dyDescent="0.2">
      <c r="J9595" s="555" t="s">
        <v>987</v>
      </c>
      <c r="T9595" s="402"/>
      <c r="U9595" s="402"/>
      <c r="V9595" s="402"/>
      <c r="AG9595" s="402"/>
      <c r="AH9595" s="402"/>
      <c r="AI9595" s="402"/>
      <c r="AJ9595" s="402"/>
    </row>
    <row r="9596" spans="10:36" hidden="1" x14ac:dyDescent="0.2">
      <c r="J9596" s="555" t="s">
        <v>987</v>
      </c>
      <c r="T9596" s="402"/>
      <c r="U9596" s="402"/>
      <c r="V9596" s="402"/>
      <c r="AG9596" s="402"/>
      <c r="AH9596" s="402"/>
      <c r="AI9596" s="402"/>
      <c r="AJ9596" s="402"/>
    </row>
    <row r="9597" spans="10:36" hidden="1" x14ac:dyDescent="0.2">
      <c r="J9597" s="555" t="s">
        <v>987</v>
      </c>
      <c r="T9597" s="402"/>
      <c r="U9597" s="402"/>
      <c r="V9597" s="402"/>
      <c r="AG9597" s="402"/>
      <c r="AH9597" s="402"/>
      <c r="AI9597" s="402"/>
      <c r="AJ9597" s="402"/>
    </row>
    <row r="9598" spans="10:36" hidden="1" x14ac:dyDescent="0.2">
      <c r="J9598" s="555" t="s">
        <v>987</v>
      </c>
      <c r="T9598" s="402"/>
      <c r="U9598" s="402"/>
      <c r="V9598" s="402"/>
      <c r="AG9598" s="402"/>
      <c r="AH9598" s="402"/>
      <c r="AI9598" s="402"/>
      <c r="AJ9598" s="402"/>
    </row>
    <row r="9599" spans="10:36" hidden="1" x14ac:dyDescent="0.2">
      <c r="J9599" s="555" t="s">
        <v>987</v>
      </c>
      <c r="T9599" s="402"/>
      <c r="U9599" s="402"/>
      <c r="V9599" s="402"/>
      <c r="AG9599" s="402"/>
      <c r="AH9599" s="402"/>
      <c r="AI9599" s="402"/>
      <c r="AJ9599" s="402"/>
    </row>
    <row r="9600" spans="10:36" hidden="1" x14ac:dyDescent="0.2">
      <c r="J9600" s="555" t="s">
        <v>987</v>
      </c>
      <c r="T9600" s="402"/>
      <c r="U9600" s="402"/>
      <c r="V9600" s="402"/>
      <c r="AG9600" s="402"/>
      <c r="AH9600" s="402"/>
      <c r="AI9600" s="402"/>
      <c r="AJ9600" s="402"/>
    </row>
    <row r="9601" spans="10:36" hidden="1" x14ac:dyDescent="0.2">
      <c r="J9601" s="555" t="s">
        <v>987</v>
      </c>
      <c r="T9601" s="402"/>
      <c r="U9601" s="402"/>
      <c r="V9601" s="402"/>
      <c r="AG9601" s="402"/>
      <c r="AH9601" s="402"/>
      <c r="AI9601" s="402"/>
      <c r="AJ9601" s="402"/>
    </row>
    <row r="9602" spans="10:36" hidden="1" x14ac:dyDescent="0.2">
      <c r="J9602" s="555" t="s">
        <v>987</v>
      </c>
      <c r="T9602" s="402"/>
      <c r="U9602" s="402"/>
      <c r="V9602" s="402"/>
      <c r="AG9602" s="402"/>
      <c r="AH9602" s="402"/>
      <c r="AI9602" s="402"/>
      <c r="AJ9602" s="402"/>
    </row>
    <row r="9603" spans="10:36" hidden="1" x14ac:dyDescent="0.2">
      <c r="J9603" s="555" t="s">
        <v>987</v>
      </c>
      <c r="T9603" s="402"/>
      <c r="U9603" s="402"/>
      <c r="V9603" s="402"/>
      <c r="AG9603" s="402"/>
      <c r="AH9603" s="402"/>
      <c r="AI9603" s="402"/>
      <c r="AJ9603" s="402"/>
    </row>
    <row r="9604" spans="10:36" hidden="1" x14ac:dyDescent="0.2">
      <c r="J9604" s="555" t="s">
        <v>987</v>
      </c>
      <c r="T9604" s="402"/>
      <c r="U9604" s="402"/>
      <c r="V9604" s="402"/>
      <c r="AG9604" s="402"/>
      <c r="AH9604" s="402"/>
      <c r="AI9604" s="402"/>
      <c r="AJ9604" s="402"/>
    </row>
    <row r="9605" spans="10:36" hidden="1" x14ac:dyDescent="0.2">
      <c r="J9605" s="555" t="s">
        <v>987</v>
      </c>
      <c r="T9605" s="402"/>
      <c r="U9605" s="402"/>
      <c r="V9605" s="402"/>
      <c r="AG9605" s="402"/>
      <c r="AH9605" s="402"/>
      <c r="AI9605" s="402"/>
      <c r="AJ9605" s="402"/>
    </row>
    <row r="9606" spans="10:36" hidden="1" x14ac:dyDescent="0.2">
      <c r="J9606" s="555" t="s">
        <v>987</v>
      </c>
      <c r="T9606" s="402"/>
      <c r="U9606" s="402"/>
      <c r="V9606" s="402"/>
      <c r="AG9606" s="402"/>
      <c r="AH9606" s="402"/>
      <c r="AI9606" s="402"/>
      <c r="AJ9606" s="402"/>
    </row>
    <row r="9607" spans="10:36" hidden="1" x14ac:dyDescent="0.2">
      <c r="J9607" s="555" t="s">
        <v>987</v>
      </c>
      <c r="T9607" s="402"/>
      <c r="U9607" s="402"/>
      <c r="V9607" s="402"/>
      <c r="AG9607" s="402"/>
      <c r="AH9607" s="402"/>
      <c r="AI9607" s="402"/>
      <c r="AJ9607" s="402"/>
    </row>
    <row r="9608" spans="10:36" hidden="1" x14ac:dyDescent="0.2">
      <c r="J9608" s="555" t="s">
        <v>987</v>
      </c>
      <c r="T9608" s="402"/>
      <c r="U9608" s="402"/>
      <c r="V9608" s="402"/>
      <c r="AG9608" s="402"/>
      <c r="AH9608" s="402"/>
      <c r="AI9608" s="402"/>
      <c r="AJ9608" s="402"/>
    </row>
    <row r="9609" spans="10:36" hidden="1" x14ac:dyDescent="0.2">
      <c r="J9609" s="555" t="s">
        <v>987</v>
      </c>
      <c r="T9609" s="402"/>
      <c r="U9609" s="402"/>
      <c r="V9609" s="402"/>
      <c r="AG9609" s="402"/>
      <c r="AH9609" s="402"/>
      <c r="AI9609" s="402"/>
      <c r="AJ9609" s="402"/>
    </row>
    <row r="9610" spans="10:36" hidden="1" x14ac:dyDescent="0.2">
      <c r="J9610" s="555" t="s">
        <v>987</v>
      </c>
      <c r="T9610" s="402"/>
      <c r="U9610" s="402"/>
      <c r="V9610" s="402"/>
      <c r="AG9610" s="402"/>
      <c r="AH9610" s="402"/>
      <c r="AI9610" s="402"/>
      <c r="AJ9610" s="402"/>
    </row>
    <row r="9611" spans="10:36" hidden="1" x14ac:dyDescent="0.2">
      <c r="J9611" s="555" t="s">
        <v>987</v>
      </c>
      <c r="T9611" s="402"/>
      <c r="U9611" s="402"/>
      <c r="V9611" s="402"/>
      <c r="AG9611" s="402"/>
      <c r="AH9611" s="402"/>
      <c r="AI9611" s="402"/>
      <c r="AJ9611" s="402"/>
    </row>
    <row r="9612" spans="10:36" hidden="1" x14ac:dyDescent="0.2">
      <c r="J9612" s="555" t="s">
        <v>987</v>
      </c>
      <c r="T9612" s="402"/>
      <c r="U9612" s="402"/>
      <c r="V9612" s="402"/>
      <c r="AG9612" s="402"/>
      <c r="AH9612" s="402"/>
      <c r="AI9612" s="402"/>
      <c r="AJ9612" s="402"/>
    </row>
    <row r="9613" spans="10:36" hidden="1" x14ac:dyDescent="0.2">
      <c r="J9613" s="555" t="s">
        <v>987</v>
      </c>
      <c r="T9613" s="402"/>
      <c r="U9613" s="402"/>
      <c r="V9613" s="402"/>
      <c r="AG9613" s="402"/>
      <c r="AH9613" s="402"/>
      <c r="AI9613" s="402"/>
      <c r="AJ9613" s="402"/>
    </row>
    <row r="9614" spans="10:36" hidden="1" x14ac:dyDescent="0.2">
      <c r="J9614" s="555" t="s">
        <v>987</v>
      </c>
      <c r="T9614" s="402"/>
      <c r="U9614" s="402"/>
      <c r="V9614" s="402"/>
      <c r="AG9614" s="402"/>
      <c r="AH9614" s="402"/>
      <c r="AI9614" s="402"/>
      <c r="AJ9614" s="402"/>
    </row>
    <row r="9615" spans="10:36" hidden="1" x14ac:dyDescent="0.2">
      <c r="J9615" s="555" t="s">
        <v>987</v>
      </c>
      <c r="T9615" s="402"/>
      <c r="U9615" s="402"/>
      <c r="V9615" s="402"/>
      <c r="AG9615" s="402"/>
      <c r="AH9615" s="402"/>
      <c r="AI9615" s="402"/>
      <c r="AJ9615" s="402"/>
    </row>
    <row r="9616" spans="10:36" hidden="1" x14ac:dyDescent="0.2">
      <c r="J9616" s="555" t="s">
        <v>987</v>
      </c>
      <c r="T9616" s="402"/>
      <c r="U9616" s="402"/>
      <c r="V9616" s="402"/>
      <c r="AG9616" s="402"/>
      <c r="AH9616" s="402"/>
      <c r="AI9616" s="402"/>
      <c r="AJ9616" s="402"/>
    </row>
    <row r="9617" spans="10:36" hidden="1" x14ac:dyDescent="0.2">
      <c r="J9617" s="555" t="s">
        <v>987</v>
      </c>
      <c r="T9617" s="402"/>
      <c r="U9617" s="402"/>
      <c r="V9617" s="402"/>
      <c r="AG9617" s="402"/>
      <c r="AH9617" s="402"/>
      <c r="AI9617" s="402"/>
      <c r="AJ9617" s="402"/>
    </row>
    <row r="9618" spans="10:36" hidden="1" x14ac:dyDescent="0.2">
      <c r="J9618" s="555" t="s">
        <v>987</v>
      </c>
      <c r="T9618" s="402"/>
      <c r="U9618" s="402"/>
      <c r="V9618" s="402"/>
      <c r="AG9618" s="402"/>
      <c r="AH9618" s="402"/>
      <c r="AI9618" s="402"/>
      <c r="AJ9618" s="402"/>
    </row>
    <row r="9619" spans="10:36" hidden="1" x14ac:dyDescent="0.2">
      <c r="J9619" s="555" t="s">
        <v>987</v>
      </c>
      <c r="T9619" s="402"/>
      <c r="U9619" s="402"/>
      <c r="V9619" s="402"/>
      <c r="AG9619" s="402"/>
      <c r="AH9619" s="402"/>
      <c r="AI9619" s="402"/>
      <c r="AJ9619" s="402"/>
    </row>
    <row r="9620" spans="10:36" hidden="1" x14ac:dyDescent="0.2">
      <c r="J9620" s="555" t="s">
        <v>987</v>
      </c>
      <c r="T9620" s="402"/>
      <c r="U9620" s="402"/>
      <c r="V9620" s="402"/>
      <c r="AG9620" s="402"/>
      <c r="AH9620" s="402"/>
      <c r="AI9620" s="402"/>
      <c r="AJ9620" s="402"/>
    </row>
    <row r="9621" spans="10:36" hidden="1" x14ac:dyDescent="0.2">
      <c r="J9621" s="555" t="s">
        <v>987</v>
      </c>
      <c r="T9621" s="402"/>
      <c r="U9621" s="402"/>
      <c r="V9621" s="402"/>
      <c r="AG9621" s="402"/>
      <c r="AH9621" s="402"/>
      <c r="AI9621" s="402"/>
      <c r="AJ9621" s="402"/>
    </row>
    <row r="9622" spans="10:36" hidden="1" x14ac:dyDescent="0.2">
      <c r="J9622" s="555" t="s">
        <v>987</v>
      </c>
      <c r="T9622" s="402"/>
      <c r="U9622" s="402"/>
      <c r="V9622" s="402"/>
      <c r="AG9622" s="402"/>
      <c r="AH9622" s="402"/>
      <c r="AI9622" s="402"/>
      <c r="AJ9622" s="402"/>
    </row>
    <row r="9623" spans="10:36" hidden="1" x14ac:dyDescent="0.2">
      <c r="J9623" s="555" t="s">
        <v>987</v>
      </c>
      <c r="T9623" s="402"/>
      <c r="U9623" s="402"/>
      <c r="V9623" s="402"/>
      <c r="AG9623" s="402"/>
      <c r="AH9623" s="402"/>
      <c r="AI9623" s="402"/>
      <c r="AJ9623" s="402"/>
    </row>
    <row r="9624" spans="10:36" hidden="1" x14ac:dyDescent="0.2">
      <c r="J9624" s="555" t="s">
        <v>987</v>
      </c>
      <c r="T9624" s="402"/>
      <c r="U9624" s="402"/>
      <c r="V9624" s="402"/>
      <c r="AG9624" s="402"/>
      <c r="AH9624" s="402"/>
      <c r="AI9624" s="402"/>
      <c r="AJ9624" s="402"/>
    </row>
    <row r="9625" spans="10:36" hidden="1" x14ac:dyDescent="0.2">
      <c r="J9625" s="555" t="s">
        <v>987</v>
      </c>
      <c r="T9625" s="402"/>
      <c r="U9625" s="402"/>
      <c r="V9625" s="402"/>
      <c r="AG9625" s="402"/>
      <c r="AH9625" s="402"/>
      <c r="AI9625" s="402"/>
      <c r="AJ9625" s="402"/>
    </row>
    <row r="9626" spans="10:36" hidden="1" x14ac:dyDescent="0.2">
      <c r="J9626" s="555" t="s">
        <v>987</v>
      </c>
      <c r="T9626" s="402"/>
      <c r="U9626" s="402"/>
      <c r="V9626" s="402"/>
      <c r="AG9626" s="402"/>
      <c r="AH9626" s="402"/>
      <c r="AI9626" s="402"/>
      <c r="AJ9626" s="402"/>
    </row>
    <row r="9627" spans="10:36" hidden="1" x14ac:dyDescent="0.2">
      <c r="J9627" s="555" t="s">
        <v>987</v>
      </c>
      <c r="T9627" s="402"/>
      <c r="U9627" s="402"/>
      <c r="V9627" s="402"/>
      <c r="AG9627" s="402"/>
      <c r="AH9627" s="402"/>
      <c r="AI9627" s="402"/>
      <c r="AJ9627" s="402"/>
    </row>
    <row r="9628" spans="10:36" hidden="1" x14ac:dyDescent="0.2">
      <c r="J9628" s="555" t="s">
        <v>987</v>
      </c>
      <c r="T9628" s="402"/>
      <c r="U9628" s="402"/>
      <c r="V9628" s="402"/>
      <c r="AG9628" s="402"/>
      <c r="AH9628" s="402"/>
      <c r="AI9628" s="402"/>
      <c r="AJ9628" s="402"/>
    </row>
    <row r="9629" spans="10:36" hidden="1" x14ac:dyDescent="0.2">
      <c r="J9629" s="555" t="s">
        <v>987</v>
      </c>
      <c r="T9629" s="402"/>
      <c r="U9629" s="402"/>
      <c r="V9629" s="402"/>
      <c r="AG9629" s="402"/>
      <c r="AH9629" s="402"/>
      <c r="AI9629" s="402"/>
      <c r="AJ9629" s="402"/>
    </row>
    <row r="9630" spans="10:36" hidden="1" x14ac:dyDescent="0.2">
      <c r="J9630" s="555" t="s">
        <v>987</v>
      </c>
      <c r="T9630" s="402"/>
      <c r="U9630" s="402"/>
      <c r="V9630" s="402"/>
      <c r="AG9630" s="402"/>
      <c r="AH9630" s="402"/>
      <c r="AI9630" s="402"/>
      <c r="AJ9630" s="402"/>
    </row>
    <row r="9631" spans="10:36" hidden="1" x14ac:dyDescent="0.2">
      <c r="J9631" s="555" t="s">
        <v>987</v>
      </c>
      <c r="T9631" s="402"/>
      <c r="U9631" s="402"/>
      <c r="V9631" s="402"/>
      <c r="AG9631" s="402"/>
      <c r="AH9631" s="402"/>
      <c r="AI9631" s="402"/>
      <c r="AJ9631" s="402"/>
    </row>
    <row r="9632" spans="10:36" hidden="1" x14ac:dyDescent="0.2">
      <c r="J9632" s="555" t="s">
        <v>987</v>
      </c>
      <c r="T9632" s="402"/>
      <c r="U9632" s="402"/>
      <c r="V9632" s="402"/>
      <c r="AG9632" s="402"/>
      <c r="AH9632" s="402"/>
      <c r="AI9632" s="402"/>
      <c r="AJ9632" s="402"/>
    </row>
    <row r="9633" spans="10:36" hidden="1" x14ac:dyDescent="0.2">
      <c r="J9633" s="555" t="s">
        <v>987</v>
      </c>
      <c r="T9633" s="402"/>
      <c r="U9633" s="402"/>
      <c r="V9633" s="402"/>
      <c r="AG9633" s="402"/>
      <c r="AH9633" s="402"/>
      <c r="AI9633" s="402"/>
      <c r="AJ9633" s="402"/>
    </row>
    <row r="9634" spans="10:36" hidden="1" x14ac:dyDescent="0.2">
      <c r="J9634" s="555" t="s">
        <v>987</v>
      </c>
      <c r="T9634" s="402"/>
      <c r="U9634" s="402"/>
      <c r="V9634" s="402"/>
      <c r="AG9634" s="402"/>
      <c r="AH9634" s="402"/>
      <c r="AI9634" s="402"/>
      <c r="AJ9634" s="402"/>
    </row>
    <row r="9635" spans="10:36" hidden="1" x14ac:dyDescent="0.2">
      <c r="J9635" s="555" t="s">
        <v>987</v>
      </c>
      <c r="T9635" s="402"/>
      <c r="U9635" s="402"/>
      <c r="V9635" s="402"/>
      <c r="AG9635" s="402"/>
      <c r="AH9635" s="402"/>
      <c r="AI9635" s="402"/>
      <c r="AJ9635" s="402"/>
    </row>
    <row r="9636" spans="10:36" hidden="1" x14ac:dyDescent="0.2">
      <c r="J9636" s="555" t="s">
        <v>987</v>
      </c>
      <c r="T9636" s="402"/>
      <c r="U9636" s="402"/>
      <c r="V9636" s="402"/>
      <c r="AG9636" s="402"/>
      <c r="AH9636" s="402"/>
      <c r="AI9636" s="402"/>
      <c r="AJ9636" s="402"/>
    </row>
    <row r="9637" spans="10:36" hidden="1" x14ac:dyDescent="0.2">
      <c r="J9637" s="555" t="s">
        <v>987</v>
      </c>
      <c r="T9637" s="402"/>
      <c r="U9637" s="402"/>
      <c r="V9637" s="402"/>
      <c r="AG9637" s="402"/>
      <c r="AH9637" s="402"/>
      <c r="AI9637" s="402"/>
      <c r="AJ9637" s="402"/>
    </row>
    <row r="9638" spans="10:36" hidden="1" x14ac:dyDescent="0.2">
      <c r="J9638" s="555" t="s">
        <v>987</v>
      </c>
      <c r="T9638" s="402"/>
      <c r="U9638" s="402"/>
      <c r="V9638" s="402"/>
      <c r="AG9638" s="402"/>
      <c r="AH9638" s="402"/>
      <c r="AI9638" s="402"/>
      <c r="AJ9638" s="402"/>
    </row>
    <row r="9639" spans="10:36" hidden="1" x14ac:dyDescent="0.2">
      <c r="J9639" s="555" t="s">
        <v>987</v>
      </c>
      <c r="T9639" s="402"/>
      <c r="U9639" s="402"/>
      <c r="V9639" s="402"/>
      <c r="AG9639" s="402"/>
      <c r="AH9639" s="402"/>
      <c r="AI9639" s="402"/>
      <c r="AJ9639" s="402"/>
    </row>
    <row r="9640" spans="10:36" hidden="1" x14ac:dyDescent="0.2">
      <c r="J9640" s="555" t="s">
        <v>987</v>
      </c>
      <c r="T9640" s="402"/>
      <c r="U9640" s="402"/>
      <c r="V9640" s="402"/>
      <c r="AG9640" s="402"/>
      <c r="AH9640" s="402"/>
      <c r="AI9640" s="402"/>
      <c r="AJ9640" s="402"/>
    </row>
    <row r="9641" spans="10:36" hidden="1" x14ac:dyDescent="0.2">
      <c r="J9641" s="555" t="s">
        <v>987</v>
      </c>
      <c r="T9641" s="402"/>
      <c r="U9641" s="402"/>
      <c r="V9641" s="402"/>
      <c r="AG9641" s="402"/>
      <c r="AH9641" s="402"/>
      <c r="AI9641" s="402"/>
      <c r="AJ9641" s="402"/>
    </row>
    <row r="9642" spans="10:36" hidden="1" x14ac:dyDescent="0.2">
      <c r="J9642" s="555" t="s">
        <v>987</v>
      </c>
      <c r="T9642" s="402"/>
      <c r="U9642" s="402"/>
      <c r="V9642" s="402"/>
      <c r="AG9642" s="402"/>
      <c r="AH9642" s="402"/>
      <c r="AI9642" s="402"/>
      <c r="AJ9642" s="402"/>
    </row>
    <row r="9643" spans="10:36" hidden="1" x14ac:dyDescent="0.2">
      <c r="J9643" s="555" t="s">
        <v>987</v>
      </c>
      <c r="T9643" s="402"/>
      <c r="U9643" s="402"/>
      <c r="V9643" s="402"/>
      <c r="AG9643" s="402"/>
      <c r="AH9643" s="402"/>
      <c r="AI9643" s="402"/>
      <c r="AJ9643" s="402"/>
    </row>
    <row r="9644" spans="10:36" hidden="1" x14ac:dyDescent="0.2">
      <c r="J9644" s="555" t="s">
        <v>987</v>
      </c>
      <c r="T9644" s="402"/>
      <c r="U9644" s="402"/>
      <c r="V9644" s="402"/>
      <c r="AG9644" s="402"/>
      <c r="AH9644" s="402"/>
      <c r="AI9644" s="402"/>
      <c r="AJ9644" s="402"/>
    </row>
    <row r="9645" spans="10:36" hidden="1" x14ac:dyDescent="0.2">
      <c r="J9645" s="555" t="s">
        <v>987</v>
      </c>
      <c r="T9645" s="402"/>
      <c r="U9645" s="402"/>
      <c r="V9645" s="402"/>
      <c r="AG9645" s="402"/>
      <c r="AH9645" s="402"/>
      <c r="AI9645" s="402"/>
      <c r="AJ9645" s="402"/>
    </row>
    <row r="9646" spans="10:36" hidden="1" x14ac:dyDescent="0.2">
      <c r="J9646" s="555" t="s">
        <v>987</v>
      </c>
      <c r="T9646" s="402"/>
      <c r="U9646" s="402"/>
      <c r="V9646" s="402"/>
      <c r="AG9646" s="402"/>
      <c r="AH9646" s="402"/>
      <c r="AI9646" s="402"/>
      <c r="AJ9646" s="402"/>
    </row>
    <row r="9647" spans="10:36" hidden="1" x14ac:dyDescent="0.2">
      <c r="J9647" s="555" t="s">
        <v>987</v>
      </c>
      <c r="T9647" s="402"/>
      <c r="U9647" s="402"/>
      <c r="V9647" s="402"/>
      <c r="AG9647" s="402"/>
      <c r="AH9647" s="402"/>
      <c r="AI9647" s="402"/>
      <c r="AJ9647" s="402"/>
    </row>
    <row r="9648" spans="10:36" hidden="1" x14ac:dyDescent="0.2">
      <c r="J9648" s="555" t="s">
        <v>987</v>
      </c>
      <c r="T9648" s="402"/>
      <c r="U9648" s="402"/>
      <c r="V9648" s="402"/>
      <c r="AG9648" s="402"/>
      <c r="AH9648" s="402"/>
      <c r="AI9648" s="402"/>
      <c r="AJ9648" s="402"/>
    </row>
    <row r="9649" spans="10:36" hidden="1" x14ac:dyDescent="0.2">
      <c r="J9649" s="555" t="s">
        <v>987</v>
      </c>
      <c r="T9649" s="402"/>
      <c r="U9649" s="402"/>
      <c r="V9649" s="402"/>
      <c r="AG9649" s="402"/>
      <c r="AH9649" s="402"/>
      <c r="AI9649" s="402"/>
      <c r="AJ9649" s="402"/>
    </row>
    <row r="9650" spans="10:36" hidden="1" x14ac:dyDescent="0.2">
      <c r="J9650" s="555" t="s">
        <v>987</v>
      </c>
      <c r="T9650" s="402"/>
      <c r="U9650" s="402"/>
      <c r="V9650" s="402"/>
      <c r="AG9650" s="402"/>
      <c r="AH9650" s="402"/>
      <c r="AI9650" s="402"/>
      <c r="AJ9650" s="402"/>
    </row>
    <row r="9651" spans="10:36" hidden="1" x14ac:dyDescent="0.2">
      <c r="J9651" s="555" t="s">
        <v>987</v>
      </c>
      <c r="T9651" s="402"/>
      <c r="U9651" s="402"/>
      <c r="V9651" s="402"/>
      <c r="AG9651" s="402"/>
      <c r="AH9651" s="402"/>
      <c r="AI9651" s="402"/>
      <c r="AJ9651" s="402"/>
    </row>
    <row r="9652" spans="10:36" hidden="1" x14ac:dyDescent="0.2">
      <c r="J9652" s="555" t="s">
        <v>987</v>
      </c>
      <c r="T9652" s="402"/>
      <c r="U9652" s="402"/>
      <c r="V9652" s="402"/>
      <c r="AG9652" s="402"/>
      <c r="AH9652" s="402"/>
      <c r="AI9652" s="402"/>
      <c r="AJ9652" s="402"/>
    </row>
    <row r="9653" spans="10:36" hidden="1" x14ac:dyDescent="0.2">
      <c r="J9653" s="555" t="s">
        <v>987</v>
      </c>
      <c r="T9653" s="402"/>
      <c r="U9653" s="402"/>
      <c r="V9653" s="402"/>
      <c r="AG9653" s="402"/>
      <c r="AH9653" s="402"/>
      <c r="AI9653" s="402"/>
      <c r="AJ9653" s="402"/>
    </row>
    <row r="9654" spans="10:36" hidden="1" x14ac:dyDescent="0.2">
      <c r="J9654" s="555" t="s">
        <v>987</v>
      </c>
      <c r="T9654" s="402"/>
      <c r="U9654" s="402"/>
      <c r="V9654" s="402"/>
      <c r="AG9654" s="402"/>
      <c r="AH9654" s="402"/>
      <c r="AI9654" s="402"/>
      <c r="AJ9654" s="402"/>
    </row>
    <row r="9655" spans="10:36" hidden="1" x14ac:dyDescent="0.2">
      <c r="J9655" s="555" t="s">
        <v>987</v>
      </c>
      <c r="T9655" s="402"/>
      <c r="U9655" s="402"/>
      <c r="V9655" s="402"/>
      <c r="AG9655" s="402"/>
      <c r="AH9655" s="402"/>
      <c r="AI9655" s="402"/>
      <c r="AJ9655" s="402"/>
    </row>
    <row r="9656" spans="10:36" hidden="1" x14ac:dyDescent="0.2">
      <c r="J9656" s="555" t="s">
        <v>987</v>
      </c>
      <c r="T9656" s="402"/>
      <c r="U9656" s="402"/>
      <c r="V9656" s="402"/>
      <c r="AG9656" s="402"/>
      <c r="AH9656" s="402"/>
      <c r="AI9656" s="402"/>
      <c r="AJ9656" s="402"/>
    </row>
    <row r="9657" spans="10:36" hidden="1" x14ac:dyDescent="0.2">
      <c r="J9657" s="555" t="s">
        <v>987</v>
      </c>
      <c r="T9657" s="402"/>
      <c r="U9657" s="402"/>
      <c r="V9657" s="402"/>
      <c r="AG9657" s="402"/>
      <c r="AH9657" s="402"/>
      <c r="AI9657" s="402"/>
      <c r="AJ9657" s="402"/>
    </row>
    <row r="9658" spans="10:36" hidden="1" x14ac:dyDescent="0.2">
      <c r="J9658" s="555" t="s">
        <v>987</v>
      </c>
      <c r="T9658" s="402"/>
      <c r="U9658" s="402"/>
      <c r="V9658" s="402"/>
      <c r="AG9658" s="402"/>
      <c r="AH9658" s="402"/>
      <c r="AI9658" s="402"/>
      <c r="AJ9658" s="402"/>
    </row>
    <row r="9659" spans="10:36" hidden="1" x14ac:dyDescent="0.2">
      <c r="J9659" s="555" t="s">
        <v>987</v>
      </c>
      <c r="T9659" s="402"/>
      <c r="U9659" s="402"/>
      <c r="V9659" s="402"/>
      <c r="AG9659" s="402"/>
      <c r="AH9659" s="402"/>
      <c r="AI9659" s="402"/>
      <c r="AJ9659" s="402"/>
    </row>
    <row r="9660" spans="10:36" hidden="1" x14ac:dyDescent="0.2">
      <c r="J9660" s="555" t="s">
        <v>987</v>
      </c>
      <c r="T9660" s="402"/>
      <c r="U9660" s="402"/>
      <c r="V9660" s="402"/>
      <c r="AG9660" s="402"/>
      <c r="AH9660" s="402"/>
      <c r="AI9660" s="402"/>
      <c r="AJ9660" s="402"/>
    </row>
    <row r="9661" spans="10:36" hidden="1" x14ac:dyDescent="0.2">
      <c r="J9661" s="555" t="s">
        <v>987</v>
      </c>
      <c r="T9661" s="402"/>
      <c r="U9661" s="402"/>
      <c r="V9661" s="402"/>
      <c r="AG9661" s="402"/>
      <c r="AH9661" s="402"/>
      <c r="AI9661" s="402"/>
      <c r="AJ9661" s="402"/>
    </row>
    <row r="9662" spans="10:36" hidden="1" x14ac:dyDescent="0.2">
      <c r="J9662" s="555" t="s">
        <v>987</v>
      </c>
      <c r="T9662" s="402"/>
      <c r="U9662" s="402"/>
      <c r="V9662" s="402"/>
      <c r="AG9662" s="402"/>
      <c r="AH9662" s="402"/>
      <c r="AI9662" s="402"/>
      <c r="AJ9662" s="402"/>
    </row>
    <row r="9663" spans="10:36" hidden="1" x14ac:dyDescent="0.2">
      <c r="J9663" s="555" t="s">
        <v>987</v>
      </c>
      <c r="T9663" s="402"/>
      <c r="U9663" s="402"/>
      <c r="V9663" s="402"/>
      <c r="AG9663" s="402"/>
      <c r="AH9663" s="402"/>
      <c r="AI9663" s="402"/>
      <c r="AJ9663" s="402"/>
    </row>
    <row r="9664" spans="10:36" hidden="1" x14ac:dyDescent="0.2">
      <c r="J9664" s="555" t="s">
        <v>987</v>
      </c>
      <c r="T9664" s="402"/>
      <c r="U9664" s="402"/>
      <c r="V9664" s="402"/>
      <c r="AG9664" s="402"/>
      <c r="AH9664" s="402"/>
      <c r="AI9664" s="402"/>
      <c r="AJ9664" s="402"/>
    </row>
    <row r="9665" spans="10:36" hidden="1" x14ac:dyDescent="0.2">
      <c r="J9665" s="555" t="s">
        <v>987</v>
      </c>
      <c r="T9665" s="402"/>
      <c r="U9665" s="402"/>
      <c r="V9665" s="402"/>
      <c r="AG9665" s="402"/>
      <c r="AH9665" s="402"/>
      <c r="AI9665" s="402"/>
      <c r="AJ9665" s="402"/>
    </row>
    <row r="9666" spans="10:36" hidden="1" x14ac:dyDescent="0.2">
      <c r="J9666" s="555" t="s">
        <v>987</v>
      </c>
      <c r="T9666" s="402"/>
      <c r="U9666" s="402"/>
      <c r="V9666" s="402"/>
      <c r="AG9666" s="402"/>
      <c r="AH9666" s="402"/>
      <c r="AI9666" s="402"/>
      <c r="AJ9666" s="402"/>
    </row>
    <row r="9667" spans="10:36" hidden="1" x14ac:dyDescent="0.2">
      <c r="J9667" s="555" t="s">
        <v>987</v>
      </c>
      <c r="T9667" s="402"/>
      <c r="U9667" s="402"/>
      <c r="V9667" s="402"/>
      <c r="AG9667" s="402"/>
      <c r="AH9667" s="402"/>
      <c r="AI9667" s="402"/>
      <c r="AJ9667" s="402"/>
    </row>
    <row r="9668" spans="10:36" hidden="1" x14ac:dyDescent="0.2">
      <c r="J9668" s="555" t="s">
        <v>987</v>
      </c>
      <c r="T9668" s="402"/>
      <c r="U9668" s="402"/>
      <c r="V9668" s="402"/>
      <c r="AG9668" s="402"/>
      <c r="AH9668" s="402"/>
      <c r="AI9668" s="402"/>
      <c r="AJ9668" s="402"/>
    </row>
    <row r="9669" spans="10:36" hidden="1" x14ac:dyDescent="0.2">
      <c r="J9669" s="555" t="s">
        <v>987</v>
      </c>
      <c r="T9669" s="402"/>
      <c r="U9669" s="402"/>
      <c r="V9669" s="402"/>
      <c r="AG9669" s="402"/>
      <c r="AH9669" s="402"/>
      <c r="AI9669" s="402"/>
      <c r="AJ9669" s="402"/>
    </row>
    <row r="9670" spans="10:36" hidden="1" x14ac:dyDescent="0.2">
      <c r="J9670" s="555" t="s">
        <v>987</v>
      </c>
      <c r="T9670" s="402"/>
      <c r="U9670" s="402"/>
      <c r="V9670" s="402"/>
      <c r="AG9670" s="402"/>
      <c r="AH9670" s="402"/>
      <c r="AI9670" s="402"/>
      <c r="AJ9670" s="402"/>
    </row>
    <row r="9671" spans="10:36" hidden="1" x14ac:dyDescent="0.2">
      <c r="J9671" s="555" t="s">
        <v>987</v>
      </c>
      <c r="T9671" s="402"/>
      <c r="U9671" s="402"/>
      <c r="V9671" s="402"/>
      <c r="AG9671" s="402"/>
      <c r="AH9671" s="402"/>
      <c r="AI9671" s="402"/>
      <c r="AJ9671" s="402"/>
    </row>
    <row r="9672" spans="10:36" hidden="1" x14ac:dyDescent="0.2">
      <c r="J9672" s="555" t="s">
        <v>987</v>
      </c>
      <c r="T9672" s="402"/>
      <c r="U9672" s="402"/>
      <c r="V9672" s="402"/>
      <c r="AG9672" s="402"/>
      <c r="AH9672" s="402"/>
      <c r="AI9672" s="402"/>
      <c r="AJ9672" s="402"/>
    </row>
    <row r="9673" spans="10:36" hidden="1" x14ac:dyDescent="0.2">
      <c r="J9673" s="555" t="s">
        <v>987</v>
      </c>
      <c r="T9673" s="402"/>
      <c r="U9673" s="402"/>
      <c r="V9673" s="402"/>
      <c r="AG9673" s="402"/>
      <c r="AH9673" s="402"/>
      <c r="AI9673" s="402"/>
      <c r="AJ9673" s="402"/>
    </row>
    <row r="9674" spans="10:36" hidden="1" x14ac:dyDescent="0.2">
      <c r="J9674" s="555" t="s">
        <v>987</v>
      </c>
      <c r="T9674" s="402"/>
      <c r="U9674" s="402"/>
      <c r="V9674" s="402"/>
      <c r="AG9674" s="402"/>
      <c r="AH9674" s="402"/>
      <c r="AI9674" s="402"/>
      <c r="AJ9674" s="402"/>
    </row>
    <row r="9675" spans="10:36" hidden="1" x14ac:dyDescent="0.2">
      <c r="J9675" s="555" t="s">
        <v>987</v>
      </c>
      <c r="T9675" s="402"/>
      <c r="U9675" s="402"/>
      <c r="V9675" s="402"/>
      <c r="AG9675" s="402"/>
      <c r="AH9675" s="402"/>
      <c r="AI9675" s="402"/>
      <c r="AJ9675" s="402"/>
    </row>
    <row r="9676" spans="10:36" hidden="1" x14ac:dyDescent="0.2">
      <c r="J9676" s="555" t="s">
        <v>987</v>
      </c>
      <c r="T9676" s="402"/>
      <c r="U9676" s="402"/>
      <c r="V9676" s="402"/>
      <c r="AG9676" s="402"/>
      <c r="AH9676" s="402"/>
      <c r="AI9676" s="402"/>
      <c r="AJ9676" s="402"/>
    </row>
    <row r="9677" spans="10:36" hidden="1" x14ac:dyDescent="0.2">
      <c r="J9677" s="555" t="s">
        <v>987</v>
      </c>
      <c r="T9677" s="402"/>
      <c r="U9677" s="402"/>
      <c r="V9677" s="402"/>
      <c r="AG9677" s="402"/>
      <c r="AH9677" s="402"/>
      <c r="AI9677" s="402"/>
      <c r="AJ9677" s="402"/>
    </row>
    <row r="9678" spans="10:36" hidden="1" x14ac:dyDescent="0.2">
      <c r="J9678" s="555" t="s">
        <v>987</v>
      </c>
      <c r="T9678" s="402"/>
      <c r="U9678" s="402"/>
      <c r="V9678" s="402"/>
      <c r="AG9678" s="402"/>
      <c r="AH9678" s="402"/>
      <c r="AI9678" s="402"/>
      <c r="AJ9678" s="402"/>
    </row>
    <row r="9679" spans="10:36" hidden="1" x14ac:dyDescent="0.2">
      <c r="J9679" s="555" t="s">
        <v>987</v>
      </c>
      <c r="T9679" s="402"/>
      <c r="U9679" s="402"/>
      <c r="V9679" s="402"/>
      <c r="AG9679" s="402"/>
      <c r="AH9679" s="402"/>
      <c r="AI9679" s="402"/>
      <c r="AJ9679" s="402"/>
    </row>
    <row r="9680" spans="10:36" hidden="1" x14ac:dyDescent="0.2">
      <c r="J9680" s="555" t="s">
        <v>987</v>
      </c>
      <c r="T9680" s="402"/>
      <c r="U9680" s="402"/>
      <c r="V9680" s="402"/>
      <c r="AG9680" s="402"/>
      <c r="AH9680" s="402"/>
      <c r="AI9680" s="402"/>
      <c r="AJ9680" s="402"/>
    </row>
    <row r="9681" spans="10:36" hidden="1" x14ac:dyDescent="0.2">
      <c r="J9681" s="555" t="s">
        <v>987</v>
      </c>
      <c r="T9681" s="402"/>
      <c r="U9681" s="402"/>
      <c r="V9681" s="402"/>
      <c r="AG9681" s="402"/>
      <c r="AH9681" s="402"/>
      <c r="AI9681" s="402"/>
      <c r="AJ9681" s="402"/>
    </row>
    <row r="9682" spans="10:36" hidden="1" x14ac:dyDescent="0.2">
      <c r="J9682" s="555" t="s">
        <v>987</v>
      </c>
      <c r="T9682" s="402"/>
      <c r="U9682" s="402"/>
      <c r="V9682" s="402"/>
      <c r="AG9682" s="402"/>
      <c r="AH9682" s="402"/>
      <c r="AI9682" s="402"/>
      <c r="AJ9682" s="402"/>
    </row>
    <row r="9683" spans="10:36" hidden="1" x14ac:dyDescent="0.2">
      <c r="J9683" s="555" t="s">
        <v>987</v>
      </c>
      <c r="T9683" s="402"/>
      <c r="U9683" s="402"/>
      <c r="V9683" s="402"/>
      <c r="AG9683" s="402"/>
      <c r="AH9683" s="402"/>
      <c r="AI9683" s="402"/>
      <c r="AJ9683" s="402"/>
    </row>
    <row r="9684" spans="10:36" hidden="1" x14ac:dyDescent="0.2">
      <c r="J9684" s="555" t="s">
        <v>987</v>
      </c>
      <c r="T9684" s="402"/>
      <c r="U9684" s="402"/>
      <c r="V9684" s="402"/>
      <c r="AG9684" s="402"/>
      <c r="AH9684" s="402"/>
      <c r="AI9684" s="402"/>
      <c r="AJ9684" s="402"/>
    </row>
    <row r="9685" spans="10:36" hidden="1" x14ac:dyDescent="0.2">
      <c r="J9685" s="555" t="s">
        <v>987</v>
      </c>
      <c r="T9685" s="402"/>
      <c r="U9685" s="402"/>
      <c r="V9685" s="402"/>
      <c r="AG9685" s="402"/>
      <c r="AH9685" s="402"/>
      <c r="AI9685" s="402"/>
      <c r="AJ9685" s="402"/>
    </row>
    <row r="9686" spans="10:36" hidden="1" x14ac:dyDescent="0.2">
      <c r="J9686" s="555" t="s">
        <v>987</v>
      </c>
      <c r="T9686" s="402"/>
      <c r="U9686" s="402"/>
      <c r="V9686" s="402"/>
      <c r="AG9686" s="402"/>
      <c r="AH9686" s="402"/>
      <c r="AI9686" s="402"/>
      <c r="AJ9686" s="402"/>
    </row>
    <row r="9687" spans="10:36" hidden="1" x14ac:dyDescent="0.2">
      <c r="J9687" s="555" t="s">
        <v>987</v>
      </c>
      <c r="T9687" s="402"/>
      <c r="U9687" s="402"/>
      <c r="V9687" s="402"/>
      <c r="AG9687" s="402"/>
      <c r="AH9687" s="402"/>
      <c r="AI9687" s="402"/>
      <c r="AJ9687" s="402"/>
    </row>
    <row r="9688" spans="10:36" hidden="1" x14ac:dyDescent="0.2">
      <c r="J9688" s="555" t="s">
        <v>987</v>
      </c>
      <c r="T9688" s="402"/>
      <c r="U9688" s="402"/>
      <c r="V9688" s="402"/>
      <c r="AG9688" s="402"/>
      <c r="AH9688" s="402"/>
      <c r="AI9688" s="402"/>
      <c r="AJ9688" s="402"/>
    </row>
    <row r="9689" spans="10:36" hidden="1" x14ac:dyDescent="0.2">
      <c r="J9689" s="555" t="s">
        <v>987</v>
      </c>
      <c r="T9689" s="402"/>
      <c r="U9689" s="402"/>
      <c r="V9689" s="402"/>
      <c r="AG9689" s="402"/>
      <c r="AH9689" s="402"/>
      <c r="AI9689" s="402"/>
      <c r="AJ9689" s="402"/>
    </row>
    <row r="9690" spans="10:36" hidden="1" x14ac:dyDescent="0.2">
      <c r="J9690" s="555" t="s">
        <v>987</v>
      </c>
      <c r="T9690" s="402"/>
      <c r="U9690" s="402"/>
      <c r="V9690" s="402"/>
      <c r="AG9690" s="402"/>
      <c r="AH9690" s="402"/>
      <c r="AI9690" s="402"/>
      <c r="AJ9690" s="402"/>
    </row>
    <row r="9691" spans="10:36" hidden="1" x14ac:dyDescent="0.2">
      <c r="J9691" s="555" t="s">
        <v>987</v>
      </c>
      <c r="T9691" s="402"/>
      <c r="U9691" s="402"/>
      <c r="V9691" s="402"/>
      <c r="AG9691" s="402"/>
      <c r="AH9691" s="402"/>
      <c r="AI9691" s="402"/>
      <c r="AJ9691" s="402"/>
    </row>
    <row r="9692" spans="10:36" hidden="1" x14ac:dyDescent="0.2">
      <c r="J9692" s="555" t="s">
        <v>987</v>
      </c>
      <c r="T9692" s="402"/>
      <c r="U9692" s="402"/>
      <c r="V9692" s="402"/>
      <c r="AG9692" s="402"/>
      <c r="AH9692" s="402"/>
      <c r="AI9692" s="402"/>
      <c r="AJ9692" s="402"/>
    </row>
    <row r="9693" spans="10:36" hidden="1" x14ac:dyDescent="0.2">
      <c r="J9693" s="555" t="s">
        <v>987</v>
      </c>
      <c r="T9693" s="402"/>
      <c r="U9693" s="402"/>
      <c r="V9693" s="402"/>
      <c r="AG9693" s="402"/>
      <c r="AH9693" s="402"/>
      <c r="AI9693" s="402"/>
      <c r="AJ9693" s="402"/>
    </row>
    <row r="9694" spans="10:36" hidden="1" x14ac:dyDescent="0.2">
      <c r="J9694" s="555" t="s">
        <v>987</v>
      </c>
      <c r="T9694" s="402"/>
      <c r="U9694" s="402"/>
      <c r="V9694" s="402"/>
      <c r="AG9694" s="402"/>
      <c r="AH9694" s="402"/>
      <c r="AI9694" s="402"/>
      <c r="AJ9694" s="402"/>
    </row>
    <row r="9695" spans="10:36" hidden="1" x14ac:dyDescent="0.2">
      <c r="J9695" s="555" t="s">
        <v>987</v>
      </c>
      <c r="T9695" s="402"/>
      <c r="U9695" s="402"/>
      <c r="V9695" s="402"/>
      <c r="AG9695" s="402"/>
      <c r="AH9695" s="402"/>
      <c r="AI9695" s="402"/>
      <c r="AJ9695" s="402"/>
    </row>
    <row r="9696" spans="10:36" hidden="1" x14ac:dyDescent="0.2">
      <c r="J9696" s="555" t="s">
        <v>987</v>
      </c>
      <c r="T9696" s="402"/>
      <c r="U9696" s="402"/>
      <c r="V9696" s="402"/>
      <c r="AG9696" s="402"/>
      <c r="AH9696" s="402"/>
      <c r="AI9696" s="402"/>
      <c r="AJ9696" s="402"/>
    </row>
    <row r="9697" spans="10:36" hidden="1" x14ac:dyDescent="0.2">
      <c r="J9697" s="555" t="s">
        <v>987</v>
      </c>
      <c r="T9697" s="402"/>
      <c r="U9697" s="402"/>
      <c r="V9697" s="402"/>
      <c r="AG9697" s="402"/>
      <c r="AH9697" s="402"/>
      <c r="AI9697" s="402"/>
      <c r="AJ9697" s="402"/>
    </row>
    <row r="9698" spans="10:36" hidden="1" x14ac:dyDescent="0.2">
      <c r="J9698" s="555" t="s">
        <v>987</v>
      </c>
      <c r="T9698" s="402"/>
      <c r="U9698" s="402"/>
      <c r="V9698" s="402"/>
      <c r="AG9698" s="402"/>
      <c r="AH9698" s="402"/>
      <c r="AI9698" s="402"/>
      <c r="AJ9698" s="402"/>
    </row>
    <row r="9699" spans="10:36" hidden="1" x14ac:dyDescent="0.2">
      <c r="J9699" s="555" t="s">
        <v>987</v>
      </c>
      <c r="T9699" s="402"/>
      <c r="U9699" s="402"/>
      <c r="V9699" s="402"/>
      <c r="AG9699" s="402"/>
      <c r="AH9699" s="402"/>
      <c r="AI9699" s="402"/>
      <c r="AJ9699" s="402"/>
    </row>
    <row r="9700" spans="10:36" hidden="1" x14ac:dyDescent="0.2">
      <c r="J9700" s="555" t="s">
        <v>987</v>
      </c>
      <c r="T9700" s="402"/>
      <c r="U9700" s="402"/>
      <c r="V9700" s="402"/>
      <c r="AG9700" s="402"/>
      <c r="AH9700" s="402"/>
      <c r="AI9700" s="402"/>
      <c r="AJ9700" s="402"/>
    </row>
    <row r="9701" spans="10:36" hidden="1" x14ac:dyDescent="0.2">
      <c r="J9701" s="555" t="s">
        <v>987</v>
      </c>
      <c r="T9701" s="402"/>
      <c r="U9701" s="402"/>
      <c r="V9701" s="402"/>
      <c r="AG9701" s="402"/>
      <c r="AH9701" s="402"/>
      <c r="AI9701" s="402"/>
      <c r="AJ9701" s="402"/>
    </row>
    <row r="9702" spans="10:36" hidden="1" x14ac:dyDescent="0.2">
      <c r="J9702" s="555" t="s">
        <v>987</v>
      </c>
      <c r="T9702" s="402"/>
      <c r="U9702" s="402"/>
      <c r="V9702" s="402"/>
      <c r="AG9702" s="402"/>
      <c r="AH9702" s="402"/>
      <c r="AI9702" s="402"/>
      <c r="AJ9702" s="402"/>
    </row>
    <row r="9703" spans="10:36" hidden="1" x14ac:dyDescent="0.2">
      <c r="J9703" s="555" t="s">
        <v>987</v>
      </c>
      <c r="T9703" s="402"/>
      <c r="U9703" s="402"/>
      <c r="V9703" s="402"/>
      <c r="AG9703" s="402"/>
      <c r="AH9703" s="402"/>
      <c r="AI9703" s="402"/>
      <c r="AJ9703" s="402"/>
    </row>
    <row r="9704" spans="10:36" hidden="1" x14ac:dyDescent="0.2">
      <c r="J9704" s="555" t="s">
        <v>987</v>
      </c>
      <c r="T9704" s="402"/>
      <c r="U9704" s="402"/>
      <c r="V9704" s="402"/>
      <c r="AG9704" s="402"/>
      <c r="AH9704" s="402"/>
      <c r="AI9704" s="402"/>
      <c r="AJ9704" s="402"/>
    </row>
    <row r="9705" spans="10:36" hidden="1" x14ac:dyDescent="0.2">
      <c r="J9705" s="555" t="s">
        <v>987</v>
      </c>
      <c r="T9705" s="402"/>
      <c r="U9705" s="402"/>
      <c r="V9705" s="402"/>
      <c r="AG9705" s="402"/>
      <c r="AH9705" s="402"/>
      <c r="AI9705" s="402"/>
      <c r="AJ9705" s="402"/>
    </row>
    <row r="9706" spans="10:36" hidden="1" x14ac:dyDescent="0.2">
      <c r="J9706" s="555" t="s">
        <v>987</v>
      </c>
      <c r="T9706" s="402"/>
      <c r="U9706" s="402"/>
      <c r="V9706" s="402"/>
      <c r="AG9706" s="402"/>
      <c r="AH9706" s="402"/>
      <c r="AI9706" s="402"/>
      <c r="AJ9706" s="402"/>
    </row>
    <row r="9707" spans="10:36" hidden="1" x14ac:dyDescent="0.2">
      <c r="J9707" s="555" t="s">
        <v>987</v>
      </c>
      <c r="T9707" s="402"/>
      <c r="U9707" s="402"/>
      <c r="V9707" s="402"/>
      <c r="AG9707" s="402"/>
      <c r="AH9707" s="402"/>
      <c r="AI9707" s="402"/>
      <c r="AJ9707" s="402"/>
    </row>
    <row r="9708" spans="10:36" hidden="1" x14ac:dyDescent="0.2">
      <c r="J9708" s="555" t="s">
        <v>987</v>
      </c>
      <c r="T9708" s="402"/>
      <c r="U9708" s="402"/>
      <c r="V9708" s="402"/>
      <c r="AG9708" s="402"/>
      <c r="AH9708" s="402"/>
      <c r="AI9708" s="402"/>
      <c r="AJ9708" s="402"/>
    </row>
    <row r="9709" spans="10:36" hidden="1" x14ac:dyDescent="0.2">
      <c r="J9709" s="555" t="s">
        <v>987</v>
      </c>
      <c r="T9709" s="402"/>
      <c r="U9709" s="402"/>
      <c r="V9709" s="402"/>
      <c r="AG9709" s="402"/>
      <c r="AH9709" s="402"/>
      <c r="AI9709" s="402"/>
      <c r="AJ9709" s="402"/>
    </row>
    <row r="9710" spans="10:36" hidden="1" x14ac:dyDescent="0.2">
      <c r="J9710" s="555" t="s">
        <v>987</v>
      </c>
      <c r="T9710" s="402"/>
      <c r="U9710" s="402"/>
      <c r="V9710" s="402"/>
      <c r="AG9710" s="402"/>
      <c r="AH9710" s="402"/>
      <c r="AI9710" s="402"/>
      <c r="AJ9710" s="402"/>
    </row>
    <row r="9711" spans="10:36" hidden="1" x14ac:dyDescent="0.2">
      <c r="J9711" s="555" t="s">
        <v>987</v>
      </c>
      <c r="T9711" s="402"/>
      <c r="U9711" s="402"/>
      <c r="V9711" s="402"/>
      <c r="AG9711" s="402"/>
      <c r="AH9711" s="402"/>
      <c r="AI9711" s="402"/>
      <c r="AJ9711" s="402"/>
    </row>
    <row r="9712" spans="10:36" hidden="1" x14ac:dyDescent="0.2">
      <c r="J9712" s="555" t="s">
        <v>987</v>
      </c>
      <c r="T9712" s="402"/>
      <c r="U9712" s="402"/>
      <c r="V9712" s="402"/>
      <c r="AG9712" s="402"/>
      <c r="AH9712" s="402"/>
      <c r="AI9712" s="402"/>
      <c r="AJ9712" s="402"/>
    </row>
    <row r="9713" spans="10:36" hidden="1" x14ac:dyDescent="0.2">
      <c r="J9713" s="555" t="s">
        <v>987</v>
      </c>
      <c r="T9713" s="402"/>
      <c r="U9713" s="402"/>
      <c r="V9713" s="402"/>
      <c r="AG9713" s="402"/>
      <c r="AH9713" s="402"/>
      <c r="AI9713" s="402"/>
      <c r="AJ9713" s="402"/>
    </row>
    <row r="9714" spans="10:36" hidden="1" x14ac:dyDescent="0.2">
      <c r="J9714" s="555" t="s">
        <v>987</v>
      </c>
      <c r="T9714" s="402"/>
      <c r="U9714" s="402"/>
      <c r="V9714" s="402"/>
      <c r="AG9714" s="402"/>
      <c r="AH9714" s="402"/>
      <c r="AI9714" s="402"/>
      <c r="AJ9714" s="402"/>
    </row>
    <row r="9715" spans="10:36" hidden="1" x14ac:dyDescent="0.2">
      <c r="J9715" s="555" t="s">
        <v>987</v>
      </c>
      <c r="T9715" s="402"/>
      <c r="U9715" s="402"/>
      <c r="V9715" s="402"/>
      <c r="AG9715" s="402"/>
      <c r="AH9715" s="402"/>
      <c r="AI9715" s="402"/>
      <c r="AJ9715" s="402"/>
    </row>
    <row r="9716" spans="10:36" hidden="1" x14ac:dyDescent="0.2">
      <c r="J9716" s="555" t="s">
        <v>987</v>
      </c>
      <c r="T9716" s="402"/>
      <c r="U9716" s="402"/>
      <c r="V9716" s="402"/>
      <c r="AG9716" s="402"/>
      <c r="AH9716" s="402"/>
      <c r="AI9716" s="402"/>
      <c r="AJ9716" s="402"/>
    </row>
    <row r="9717" spans="10:36" hidden="1" x14ac:dyDescent="0.2">
      <c r="J9717" s="555" t="s">
        <v>987</v>
      </c>
      <c r="T9717" s="402"/>
      <c r="U9717" s="402"/>
      <c r="V9717" s="402"/>
      <c r="AG9717" s="402"/>
      <c r="AH9717" s="402"/>
      <c r="AI9717" s="402"/>
      <c r="AJ9717" s="402"/>
    </row>
    <row r="9718" spans="10:36" hidden="1" x14ac:dyDescent="0.2">
      <c r="J9718" s="555" t="s">
        <v>987</v>
      </c>
      <c r="T9718" s="402"/>
      <c r="U9718" s="402"/>
      <c r="V9718" s="402"/>
      <c r="AG9718" s="402"/>
      <c r="AH9718" s="402"/>
      <c r="AI9718" s="402"/>
      <c r="AJ9718" s="402"/>
    </row>
    <row r="9719" spans="10:36" hidden="1" x14ac:dyDescent="0.2">
      <c r="J9719" s="555" t="s">
        <v>987</v>
      </c>
      <c r="T9719" s="402"/>
      <c r="U9719" s="402"/>
      <c r="V9719" s="402"/>
      <c r="AG9719" s="402"/>
      <c r="AH9719" s="402"/>
      <c r="AI9719" s="402"/>
      <c r="AJ9719" s="402"/>
    </row>
    <row r="9720" spans="10:36" hidden="1" x14ac:dyDescent="0.2">
      <c r="J9720" s="555" t="s">
        <v>987</v>
      </c>
      <c r="T9720" s="402"/>
      <c r="U9720" s="402"/>
      <c r="V9720" s="402"/>
      <c r="AG9720" s="402"/>
      <c r="AH9720" s="402"/>
      <c r="AI9720" s="402"/>
      <c r="AJ9720" s="402"/>
    </row>
    <row r="9721" spans="10:36" hidden="1" x14ac:dyDescent="0.2">
      <c r="J9721" s="555" t="s">
        <v>987</v>
      </c>
      <c r="T9721" s="402"/>
      <c r="U9721" s="402"/>
      <c r="V9721" s="402"/>
      <c r="AG9721" s="402"/>
      <c r="AH9721" s="402"/>
      <c r="AI9721" s="402"/>
      <c r="AJ9721" s="402"/>
    </row>
    <row r="9722" spans="10:36" hidden="1" x14ac:dyDescent="0.2">
      <c r="J9722" s="555" t="s">
        <v>987</v>
      </c>
      <c r="T9722" s="402"/>
      <c r="U9722" s="402"/>
      <c r="V9722" s="402"/>
      <c r="AG9722" s="402"/>
      <c r="AH9722" s="402"/>
      <c r="AI9722" s="402"/>
      <c r="AJ9722" s="402"/>
    </row>
    <row r="9723" spans="10:36" hidden="1" x14ac:dyDescent="0.2">
      <c r="J9723" s="555" t="s">
        <v>987</v>
      </c>
      <c r="T9723" s="402"/>
      <c r="U9723" s="402"/>
      <c r="V9723" s="402"/>
      <c r="AG9723" s="402"/>
      <c r="AH9723" s="402"/>
      <c r="AI9723" s="402"/>
      <c r="AJ9723" s="402"/>
    </row>
    <row r="9724" spans="10:36" hidden="1" x14ac:dyDescent="0.2">
      <c r="J9724" s="555" t="s">
        <v>987</v>
      </c>
      <c r="T9724" s="402"/>
      <c r="U9724" s="402"/>
      <c r="V9724" s="402"/>
      <c r="AG9724" s="402"/>
      <c r="AH9724" s="402"/>
      <c r="AI9724" s="402"/>
      <c r="AJ9724" s="402"/>
    </row>
    <row r="9725" spans="10:36" hidden="1" x14ac:dyDescent="0.2">
      <c r="J9725" s="555" t="s">
        <v>987</v>
      </c>
      <c r="T9725" s="402"/>
      <c r="U9725" s="402"/>
      <c r="V9725" s="402"/>
      <c r="AG9725" s="402"/>
      <c r="AH9725" s="402"/>
      <c r="AI9725" s="402"/>
      <c r="AJ9725" s="402"/>
    </row>
    <row r="9726" spans="10:36" hidden="1" x14ac:dyDescent="0.2">
      <c r="J9726" s="555" t="s">
        <v>987</v>
      </c>
      <c r="T9726" s="402"/>
      <c r="U9726" s="402"/>
      <c r="V9726" s="402"/>
      <c r="AG9726" s="402"/>
      <c r="AH9726" s="402"/>
      <c r="AI9726" s="402"/>
      <c r="AJ9726" s="402"/>
    </row>
    <row r="9727" spans="10:36" hidden="1" x14ac:dyDescent="0.2">
      <c r="J9727" s="555" t="s">
        <v>987</v>
      </c>
      <c r="T9727" s="402"/>
      <c r="U9727" s="402"/>
      <c r="V9727" s="402"/>
      <c r="AG9727" s="402"/>
      <c r="AH9727" s="402"/>
      <c r="AI9727" s="402"/>
      <c r="AJ9727" s="402"/>
    </row>
    <row r="9728" spans="10:36" hidden="1" x14ac:dyDescent="0.2">
      <c r="J9728" s="555" t="s">
        <v>987</v>
      </c>
      <c r="T9728" s="402"/>
      <c r="U9728" s="402"/>
      <c r="V9728" s="402"/>
      <c r="AG9728" s="402"/>
      <c r="AH9728" s="402"/>
      <c r="AI9728" s="402"/>
      <c r="AJ9728" s="402"/>
    </row>
    <row r="9729" spans="10:36" hidden="1" x14ac:dyDescent="0.2">
      <c r="J9729" s="555" t="s">
        <v>987</v>
      </c>
      <c r="T9729" s="402"/>
      <c r="U9729" s="402"/>
      <c r="V9729" s="402"/>
      <c r="AG9729" s="402"/>
      <c r="AH9729" s="402"/>
      <c r="AI9729" s="402"/>
      <c r="AJ9729" s="402"/>
    </row>
    <row r="9730" spans="10:36" hidden="1" x14ac:dyDescent="0.2">
      <c r="J9730" s="555" t="s">
        <v>987</v>
      </c>
      <c r="T9730" s="402"/>
      <c r="U9730" s="402"/>
      <c r="V9730" s="402"/>
      <c r="AG9730" s="402"/>
      <c r="AH9730" s="402"/>
      <c r="AI9730" s="402"/>
      <c r="AJ9730" s="402"/>
    </row>
    <row r="9731" spans="10:36" hidden="1" x14ac:dyDescent="0.2">
      <c r="J9731" s="555" t="s">
        <v>987</v>
      </c>
      <c r="T9731" s="402"/>
      <c r="U9731" s="402"/>
      <c r="V9731" s="402"/>
      <c r="AG9731" s="402"/>
      <c r="AH9731" s="402"/>
      <c r="AI9731" s="402"/>
      <c r="AJ9731" s="402"/>
    </row>
    <row r="9732" spans="10:36" hidden="1" x14ac:dyDescent="0.2">
      <c r="J9732" s="555" t="s">
        <v>987</v>
      </c>
      <c r="T9732" s="402"/>
      <c r="U9732" s="402"/>
      <c r="V9732" s="402"/>
      <c r="AG9732" s="402"/>
      <c r="AH9732" s="402"/>
      <c r="AI9732" s="402"/>
      <c r="AJ9732" s="402"/>
    </row>
    <row r="9733" spans="10:36" hidden="1" x14ac:dyDescent="0.2">
      <c r="J9733" s="555" t="s">
        <v>987</v>
      </c>
      <c r="T9733" s="402"/>
      <c r="U9733" s="402"/>
      <c r="V9733" s="402"/>
      <c r="AG9733" s="402"/>
      <c r="AH9733" s="402"/>
      <c r="AI9733" s="402"/>
      <c r="AJ9733" s="402"/>
    </row>
    <row r="9734" spans="10:36" hidden="1" x14ac:dyDescent="0.2">
      <c r="J9734" s="555" t="s">
        <v>987</v>
      </c>
      <c r="T9734" s="402"/>
      <c r="U9734" s="402"/>
      <c r="V9734" s="402"/>
      <c r="AG9734" s="402"/>
      <c r="AH9734" s="402"/>
      <c r="AI9734" s="402"/>
      <c r="AJ9734" s="402"/>
    </row>
    <row r="9735" spans="10:36" hidden="1" x14ac:dyDescent="0.2">
      <c r="J9735" s="555" t="s">
        <v>987</v>
      </c>
      <c r="T9735" s="402"/>
      <c r="U9735" s="402"/>
      <c r="V9735" s="402"/>
      <c r="AG9735" s="402"/>
      <c r="AH9735" s="402"/>
      <c r="AI9735" s="402"/>
      <c r="AJ9735" s="402"/>
    </row>
    <row r="9736" spans="10:36" hidden="1" x14ac:dyDescent="0.2">
      <c r="J9736" s="555" t="s">
        <v>987</v>
      </c>
      <c r="T9736" s="402"/>
      <c r="U9736" s="402"/>
      <c r="V9736" s="402"/>
      <c r="AG9736" s="402"/>
      <c r="AH9736" s="402"/>
      <c r="AI9736" s="402"/>
      <c r="AJ9736" s="402"/>
    </row>
    <row r="9737" spans="10:36" hidden="1" x14ac:dyDescent="0.2">
      <c r="J9737" s="555" t="s">
        <v>987</v>
      </c>
      <c r="T9737" s="402"/>
      <c r="U9737" s="402"/>
      <c r="V9737" s="402"/>
      <c r="AG9737" s="402"/>
      <c r="AH9737" s="402"/>
      <c r="AI9737" s="402"/>
      <c r="AJ9737" s="402"/>
    </row>
    <row r="9738" spans="10:36" hidden="1" x14ac:dyDescent="0.2">
      <c r="J9738" s="555" t="s">
        <v>987</v>
      </c>
      <c r="T9738" s="402"/>
      <c r="U9738" s="402"/>
      <c r="V9738" s="402"/>
      <c r="AG9738" s="402"/>
      <c r="AH9738" s="402"/>
      <c r="AI9738" s="402"/>
      <c r="AJ9738" s="402"/>
    </row>
    <row r="9739" spans="10:36" hidden="1" x14ac:dyDescent="0.2">
      <c r="J9739" s="555" t="s">
        <v>987</v>
      </c>
      <c r="T9739" s="402"/>
      <c r="U9739" s="402"/>
      <c r="V9739" s="402"/>
      <c r="AG9739" s="402"/>
      <c r="AH9739" s="402"/>
      <c r="AI9739" s="402"/>
      <c r="AJ9739" s="402"/>
    </row>
    <row r="9740" spans="10:36" hidden="1" x14ac:dyDescent="0.2">
      <c r="J9740" s="555" t="s">
        <v>987</v>
      </c>
      <c r="T9740" s="402"/>
      <c r="U9740" s="402"/>
      <c r="V9740" s="402"/>
      <c r="AG9740" s="402"/>
      <c r="AH9740" s="402"/>
      <c r="AI9740" s="402"/>
      <c r="AJ9740" s="402"/>
    </row>
    <row r="9741" spans="10:36" hidden="1" x14ac:dyDescent="0.2">
      <c r="J9741" s="555" t="s">
        <v>987</v>
      </c>
      <c r="T9741" s="402"/>
      <c r="U9741" s="402"/>
      <c r="V9741" s="402"/>
      <c r="AG9741" s="402"/>
      <c r="AH9741" s="402"/>
      <c r="AI9741" s="402"/>
      <c r="AJ9741" s="402"/>
    </row>
    <row r="9742" spans="10:36" hidden="1" x14ac:dyDescent="0.2">
      <c r="J9742" s="555" t="s">
        <v>987</v>
      </c>
      <c r="T9742" s="402"/>
      <c r="U9742" s="402"/>
      <c r="V9742" s="402"/>
      <c r="AG9742" s="402"/>
      <c r="AH9742" s="402"/>
      <c r="AI9742" s="402"/>
      <c r="AJ9742" s="402"/>
    </row>
    <row r="9743" spans="10:36" hidden="1" x14ac:dyDescent="0.2">
      <c r="J9743" s="555" t="s">
        <v>987</v>
      </c>
      <c r="T9743" s="402"/>
      <c r="U9743" s="402"/>
      <c r="V9743" s="402"/>
      <c r="AG9743" s="402"/>
      <c r="AH9743" s="402"/>
      <c r="AI9743" s="402"/>
      <c r="AJ9743" s="402"/>
    </row>
    <row r="9744" spans="10:36" hidden="1" x14ac:dyDescent="0.2">
      <c r="J9744" s="555" t="s">
        <v>987</v>
      </c>
      <c r="T9744" s="402"/>
      <c r="U9744" s="402"/>
      <c r="V9744" s="402"/>
      <c r="AG9744" s="402"/>
      <c r="AH9744" s="402"/>
      <c r="AI9744" s="402"/>
      <c r="AJ9744" s="402"/>
    </row>
    <row r="9745" spans="10:36" hidden="1" x14ac:dyDescent="0.2">
      <c r="J9745" s="555" t="s">
        <v>987</v>
      </c>
      <c r="T9745" s="402"/>
      <c r="U9745" s="402"/>
      <c r="V9745" s="402"/>
      <c r="AG9745" s="402"/>
      <c r="AH9745" s="402"/>
      <c r="AI9745" s="402"/>
      <c r="AJ9745" s="402"/>
    </row>
    <row r="9746" spans="10:36" hidden="1" x14ac:dyDescent="0.2">
      <c r="J9746" s="555" t="s">
        <v>987</v>
      </c>
      <c r="T9746" s="402"/>
      <c r="U9746" s="402"/>
      <c r="V9746" s="402"/>
      <c r="AG9746" s="402"/>
      <c r="AH9746" s="402"/>
      <c r="AI9746" s="402"/>
      <c r="AJ9746" s="402"/>
    </row>
    <row r="9747" spans="10:36" hidden="1" x14ac:dyDescent="0.2">
      <c r="J9747" s="555" t="s">
        <v>987</v>
      </c>
      <c r="T9747" s="402"/>
      <c r="U9747" s="402"/>
      <c r="V9747" s="402"/>
      <c r="AG9747" s="402"/>
      <c r="AH9747" s="402"/>
      <c r="AI9747" s="402"/>
      <c r="AJ9747" s="402"/>
    </row>
    <row r="9748" spans="10:36" hidden="1" x14ac:dyDescent="0.2">
      <c r="J9748" s="555" t="s">
        <v>987</v>
      </c>
      <c r="T9748" s="402"/>
      <c r="U9748" s="402"/>
      <c r="V9748" s="402"/>
      <c r="AG9748" s="402"/>
      <c r="AH9748" s="402"/>
      <c r="AI9748" s="402"/>
      <c r="AJ9748" s="402"/>
    </row>
    <row r="9749" spans="10:36" hidden="1" x14ac:dyDescent="0.2">
      <c r="J9749" s="555" t="s">
        <v>987</v>
      </c>
      <c r="T9749" s="402"/>
      <c r="U9749" s="402"/>
      <c r="V9749" s="402"/>
      <c r="AG9749" s="402"/>
      <c r="AH9749" s="402"/>
      <c r="AI9749" s="402"/>
      <c r="AJ9749" s="402"/>
    </row>
    <row r="9750" spans="10:36" hidden="1" x14ac:dyDescent="0.2">
      <c r="J9750" s="555" t="s">
        <v>987</v>
      </c>
      <c r="T9750" s="402"/>
      <c r="U9750" s="402"/>
      <c r="V9750" s="402"/>
      <c r="AG9750" s="402"/>
      <c r="AH9750" s="402"/>
      <c r="AI9750" s="402"/>
      <c r="AJ9750" s="402"/>
    </row>
    <row r="9751" spans="10:36" hidden="1" x14ac:dyDescent="0.2">
      <c r="J9751" s="555" t="s">
        <v>987</v>
      </c>
      <c r="T9751" s="402"/>
      <c r="U9751" s="402"/>
      <c r="V9751" s="402"/>
      <c r="AG9751" s="402"/>
      <c r="AH9751" s="402"/>
      <c r="AI9751" s="402"/>
      <c r="AJ9751" s="402"/>
    </row>
    <row r="9752" spans="10:36" hidden="1" x14ac:dyDescent="0.2">
      <c r="J9752" s="555" t="s">
        <v>987</v>
      </c>
      <c r="T9752" s="402"/>
      <c r="U9752" s="402"/>
      <c r="V9752" s="402"/>
      <c r="AG9752" s="402"/>
      <c r="AH9752" s="402"/>
      <c r="AI9752" s="402"/>
      <c r="AJ9752" s="402"/>
    </row>
    <row r="9753" spans="10:36" hidden="1" x14ac:dyDescent="0.2">
      <c r="J9753" s="555" t="s">
        <v>987</v>
      </c>
      <c r="T9753" s="402"/>
      <c r="U9753" s="402"/>
      <c r="V9753" s="402"/>
      <c r="AG9753" s="402"/>
      <c r="AH9753" s="402"/>
      <c r="AI9753" s="402"/>
      <c r="AJ9753" s="402"/>
    </row>
    <row r="9754" spans="10:36" hidden="1" x14ac:dyDescent="0.2">
      <c r="J9754" s="555" t="s">
        <v>987</v>
      </c>
      <c r="T9754" s="402"/>
      <c r="U9754" s="402"/>
      <c r="V9754" s="402"/>
      <c r="AG9754" s="402"/>
      <c r="AH9754" s="402"/>
      <c r="AI9754" s="402"/>
      <c r="AJ9754" s="402"/>
    </row>
    <row r="9755" spans="10:36" hidden="1" x14ac:dyDescent="0.2">
      <c r="J9755" s="555" t="s">
        <v>987</v>
      </c>
      <c r="T9755" s="402"/>
      <c r="U9755" s="402"/>
      <c r="V9755" s="402"/>
      <c r="AG9755" s="402"/>
      <c r="AH9755" s="402"/>
      <c r="AI9755" s="402"/>
      <c r="AJ9755" s="402"/>
    </row>
    <row r="9756" spans="10:36" hidden="1" x14ac:dyDescent="0.2">
      <c r="J9756" s="555" t="s">
        <v>987</v>
      </c>
      <c r="T9756" s="402"/>
      <c r="U9756" s="402"/>
      <c r="V9756" s="402"/>
      <c r="AG9756" s="402"/>
      <c r="AH9756" s="402"/>
      <c r="AI9756" s="402"/>
      <c r="AJ9756" s="402"/>
    </row>
    <row r="9757" spans="10:36" hidden="1" x14ac:dyDescent="0.2">
      <c r="J9757" s="555" t="s">
        <v>987</v>
      </c>
      <c r="T9757" s="402"/>
      <c r="U9757" s="402"/>
      <c r="V9757" s="402"/>
      <c r="AG9757" s="402"/>
      <c r="AH9757" s="402"/>
      <c r="AI9757" s="402"/>
      <c r="AJ9757" s="402"/>
    </row>
    <row r="9758" spans="10:36" hidden="1" x14ac:dyDescent="0.2">
      <c r="J9758" s="555" t="s">
        <v>987</v>
      </c>
      <c r="T9758" s="402"/>
      <c r="U9758" s="402"/>
      <c r="V9758" s="402"/>
      <c r="AG9758" s="402"/>
      <c r="AH9758" s="402"/>
      <c r="AI9758" s="402"/>
      <c r="AJ9758" s="402"/>
    </row>
    <row r="9759" spans="10:36" hidden="1" x14ac:dyDescent="0.2">
      <c r="J9759" s="555" t="s">
        <v>987</v>
      </c>
      <c r="T9759" s="402"/>
      <c r="U9759" s="402"/>
      <c r="V9759" s="402"/>
      <c r="AG9759" s="402"/>
      <c r="AH9759" s="402"/>
      <c r="AI9759" s="402"/>
      <c r="AJ9759" s="402"/>
    </row>
    <row r="9760" spans="10:36" hidden="1" x14ac:dyDescent="0.2">
      <c r="J9760" s="555" t="s">
        <v>987</v>
      </c>
      <c r="T9760" s="402"/>
      <c r="U9760" s="402"/>
      <c r="V9760" s="402"/>
      <c r="AG9760" s="402"/>
      <c r="AH9760" s="402"/>
      <c r="AI9760" s="402"/>
      <c r="AJ9760" s="402"/>
    </row>
    <row r="9761" spans="10:36" hidden="1" x14ac:dyDescent="0.2">
      <c r="J9761" s="555" t="s">
        <v>987</v>
      </c>
      <c r="T9761" s="402"/>
      <c r="U9761" s="402"/>
      <c r="V9761" s="402"/>
      <c r="AG9761" s="402"/>
      <c r="AH9761" s="402"/>
      <c r="AI9761" s="402"/>
      <c r="AJ9761" s="402"/>
    </row>
    <row r="9762" spans="10:36" hidden="1" x14ac:dyDescent="0.2">
      <c r="J9762" s="555" t="s">
        <v>987</v>
      </c>
      <c r="T9762" s="402"/>
      <c r="U9762" s="402"/>
      <c r="V9762" s="402"/>
      <c r="AG9762" s="402"/>
      <c r="AH9762" s="402"/>
      <c r="AI9762" s="402"/>
      <c r="AJ9762" s="402"/>
    </row>
    <row r="9763" spans="10:36" hidden="1" x14ac:dyDescent="0.2">
      <c r="J9763" s="555" t="s">
        <v>987</v>
      </c>
      <c r="T9763" s="402"/>
      <c r="U9763" s="402"/>
      <c r="V9763" s="402"/>
      <c r="AG9763" s="402"/>
      <c r="AH9763" s="402"/>
      <c r="AI9763" s="402"/>
      <c r="AJ9763" s="402"/>
    </row>
    <row r="9764" spans="10:36" hidden="1" x14ac:dyDescent="0.2">
      <c r="J9764" s="555" t="s">
        <v>987</v>
      </c>
      <c r="T9764" s="402"/>
      <c r="U9764" s="402"/>
      <c r="V9764" s="402"/>
      <c r="AG9764" s="402"/>
      <c r="AH9764" s="402"/>
      <c r="AI9764" s="402"/>
      <c r="AJ9764" s="402"/>
    </row>
    <row r="9765" spans="10:36" hidden="1" x14ac:dyDescent="0.2">
      <c r="J9765" s="555" t="s">
        <v>987</v>
      </c>
      <c r="T9765" s="402"/>
      <c r="U9765" s="402"/>
      <c r="V9765" s="402"/>
      <c r="AG9765" s="402"/>
      <c r="AH9765" s="402"/>
      <c r="AI9765" s="402"/>
      <c r="AJ9765" s="402"/>
    </row>
    <row r="9766" spans="10:36" hidden="1" x14ac:dyDescent="0.2">
      <c r="J9766" s="555" t="s">
        <v>987</v>
      </c>
      <c r="T9766" s="402"/>
      <c r="U9766" s="402"/>
      <c r="V9766" s="402"/>
      <c r="AG9766" s="402"/>
      <c r="AH9766" s="402"/>
      <c r="AI9766" s="402"/>
      <c r="AJ9766" s="402"/>
    </row>
    <row r="9767" spans="10:36" hidden="1" x14ac:dyDescent="0.2">
      <c r="J9767" s="555" t="s">
        <v>987</v>
      </c>
      <c r="T9767" s="402"/>
      <c r="U9767" s="402"/>
      <c r="V9767" s="402"/>
      <c r="AG9767" s="402"/>
      <c r="AH9767" s="402"/>
      <c r="AI9767" s="402"/>
      <c r="AJ9767" s="402"/>
    </row>
    <row r="9768" spans="10:36" hidden="1" x14ac:dyDescent="0.2">
      <c r="J9768" s="555" t="s">
        <v>987</v>
      </c>
      <c r="T9768" s="402"/>
      <c r="U9768" s="402"/>
      <c r="V9768" s="402"/>
      <c r="AG9768" s="402"/>
      <c r="AH9768" s="402"/>
      <c r="AI9768" s="402"/>
      <c r="AJ9768" s="402"/>
    </row>
    <row r="9769" spans="10:36" hidden="1" x14ac:dyDescent="0.2">
      <c r="J9769" s="555" t="s">
        <v>987</v>
      </c>
      <c r="T9769" s="402"/>
      <c r="U9769" s="402"/>
      <c r="V9769" s="402"/>
      <c r="AG9769" s="402"/>
      <c r="AH9769" s="402"/>
      <c r="AI9769" s="402"/>
      <c r="AJ9769" s="402"/>
    </row>
    <row r="9770" spans="10:36" hidden="1" x14ac:dyDescent="0.2">
      <c r="J9770" s="555" t="s">
        <v>987</v>
      </c>
      <c r="T9770" s="402"/>
      <c r="U9770" s="402"/>
      <c r="V9770" s="402"/>
      <c r="AG9770" s="402"/>
      <c r="AH9770" s="402"/>
      <c r="AI9770" s="402"/>
      <c r="AJ9770" s="402"/>
    </row>
    <row r="9771" spans="10:36" hidden="1" x14ac:dyDescent="0.2">
      <c r="J9771" s="555" t="s">
        <v>987</v>
      </c>
      <c r="T9771" s="402"/>
      <c r="U9771" s="402"/>
      <c r="V9771" s="402"/>
      <c r="AG9771" s="402"/>
      <c r="AH9771" s="402"/>
      <c r="AI9771" s="402"/>
      <c r="AJ9771" s="402"/>
    </row>
    <row r="9772" spans="10:36" hidden="1" x14ac:dyDescent="0.2">
      <c r="J9772" s="555" t="s">
        <v>987</v>
      </c>
      <c r="T9772" s="402"/>
      <c r="U9772" s="402"/>
      <c r="V9772" s="402"/>
      <c r="AG9772" s="402"/>
      <c r="AH9772" s="402"/>
      <c r="AI9772" s="402"/>
      <c r="AJ9772" s="402"/>
    </row>
    <row r="9773" spans="10:36" hidden="1" x14ac:dyDescent="0.2">
      <c r="J9773" s="555" t="s">
        <v>987</v>
      </c>
      <c r="T9773" s="402"/>
      <c r="U9773" s="402"/>
      <c r="V9773" s="402"/>
      <c r="AG9773" s="402"/>
      <c r="AH9773" s="402"/>
      <c r="AI9773" s="402"/>
      <c r="AJ9773" s="402"/>
    </row>
    <row r="9774" spans="10:36" hidden="1" x14ac:dyDescent="0.2">
      <c r="J9774" s="555" t="s">
        <v>987</v>
      </c>
      <c r="T9774" s="402"/>
      <c r="U9774" s="402"/>
      <c r="V9774" s="402"/>
      <c r="AG9774" s="402"/>
      <c r="AH9774" s="402"/>
      <c r="AI9774" s="402"/>
      <c r="AJ9774" s="402"/>
    </row>
    <row r="9775" spans="10:36" hidden="1" x14ac:dyDescent="0.2">
      <c r="J9775" s="555" t="s">
        <v>987</v>
      </c>
      <c r="T9775" s="402"/>
      <c r="U9775" s="402"/>
      <c r="V9775" s="402"/>
      <c r="AG9775" s="402"/>
      <c r="AH9775" s="402"/>
      <c r="AI9775" s="402"/>
      <c r="AJ9775" s="402"/>
    </row>
    <row r="9776" spans="10:36" hidden="1" x14ac:dyDescent="0.2">
      <c r="J9776" s="555" t="s">
        <v>987</v>
      </c>
      <c r="T9776" s="402"/>
      <c r="U9776" s="402"/>
      <c r="V9776" s="402"/>
      <c r="AG9776" s="402"/>
      <c r="AH9776" s="402"/>
      <c r="AI9776" s="402"/>
      <c r="AJ9776" s="402"/>
    </row>
    <row r="9777" spans="10:36" hidden="1" x14ac:dyDescent="0.2">
      <c r="J9777" s="555" t="s">
        <v>987</v>
      </c>
      <c r="T9777" s="402"/>
      <c r="U9777" s="402"/>
      <c r="V9777" s="402"/>
      <c r="AG9777" s="402"/>
      <c r="AH9777" s="402"/>
      <c r="AI9777" s="402"/>
      <c r="AJ9777" s="402"/>
    </row>
    <row r="9778" spans="10:36" hidden="1" x14ac:dyDescent="0.2">
      <c r="J9778" s="555" t="s">
        <v>987</v>
      </c>
      <c r="T9778" s="402"/>
      <c r="U9778" s="402"/>
      <c r="V9778" s="402"/>
      <c r="AG9778" s="402"/>
      <c r="AH9778" s="402"/>
      <c r="AI9778" s="402"/>
      <c r="AJ9778" s="402"/>
    </row>
    <row r="9779" spans="10:36" hidden="1" x14ac:dyDescent="0.2">
      <c r="J9779" s="555" t="s">
        <v>987</v>
      </c>
      <c r="T9779" s="402"/>
      <c r="U9779" s="402"/>
      <c r="V9779" s="402"/>
      <c r="AG9779" s="402"/>
      <c r="AH9779" s="402"/>
      <c r="AI9779" s="402"/>
      <c r="AJ9779" s="402"/>
    </row>
    <row r="9780" spans="10:36" hidden="1" x14ac:dyDescent="0.2">
      <c r="J9780" s="555" t="s">
        <v>987</v>
      </c>
      <c r="T9780" s="402"/>
      <c r="U9780" s="402"/>
      <c r="V9780" s="402"/>
      <c r="AG9780" s="402"/>
      <c r="AH9780" s="402"/>
      <c r="AI9780" s="402"/>
      <c r="AJ9780" s="402"/>
    </row>
    <row r="9781" spans="10:36" hidden="1" x14ac:dyDescent="0.2">
      <c r="J9781" s="555" t="s">
        <v>987</v>
      </c>
      <c r="T9781" s="402"/>
      <c r="U9781" s="402"/>
      <c r="V9781" s="402"/>
      <c r="AG9781" s="402"/>
      <c r="AH9781" s="402"/>
      <c r="AI9781" s="402"/>
      <c r="AJ9781" s="402"/>
    </row>
    <row r="9782" spans="10:36" hidden="1" x14ac:dyDescent="0.2">
      <c r="J9782" s="555" t="s">
        <v>987</v>
      </c>
      <c r="T9782" s="402"/>
      <c r="U9782" s="402"/>
      <c r="V9782" s="402"/>
      <c r="AG9782" s="402"/>
      <c r="AH9782" s="402"/>
      <c r="AI9782" s="402"/>
      <c r="AJ9782" s="402"/>
    </row>
    <row r="9783" spans="10:36" hidden="1" x14ac:dyDescent="0.2">
      <c r="J9783" s="555" t="s">
        <v>987</v>
      </c>
      <c r="T9783" s="402"/>
      <c r="U9783" s="402"/>
      <c r="V9783" s="402"/>
      <c r="AG9783" s="402"/>
      <c r="AH9783" s="402"/>
      <c r="AI9783" s="402"/>
      <c r="AJ9783" s="402"/>
    </row>
    <row r="9784" spans="10:36" hidden="1" x14ac:dyDescent="0.2">
      <c r="J9784" s="555" t="s">
        <v>987</v>
      </c>
      <c r="T9784" s="402"/>
      <c r="U9784" s="402"/>
      <c r="V9784" s="402"/>
      <c r="AG9784" s="402"/>
      <c r="AH9784" s="402"/>
      <c r="AI9784" s="402"/>
      <c r="AJ9784" s="402"/>
    </row>
    <row r="9785" spans="10:36" hidden="1" x14ac:dyDescent="0.2">
      <c r="J9785" s="555" t="s">
        <v>987</v>
      </c>
      <c r="T9785" s="402"/>
      <c r="U9785" s="402"/>
      <c r="V9785" s="402"/>
      <c r="AG9785" s="402"/>
      <c r="AH9785" s="402"/>
      <c r="AI9785" s="402"/>
      <c r="AJ9785" s="402"/>
    </row>
    <row r="9786" spans="10:36" hidden="1" x14ac:dyDescent="0.2">
      <c r="J9786" s="555" t="s">
        <v>987</v>
      </c>
      <c r="T9786" s="402"/>
      <c r="U9786" s="402"/>
      <c r="V9786" s="402"/>
      <c r="AG9786" s="402"/>
      <c r="AH9786" s="402"/>
      <c r="AI9786" s="402"/>
      <c r="AJ9786" s="402"/>
    </row>
    <row r="9787" spans="10:36" hidden="1" x14ac:dyDescent="0.2">
      <c r="J9787" s="555" t="s">
        <v>987</v>
      </c>
      <c r="T9787" s="402"/>
      <c r="U9787" s="402"/>
      <c r="V9787" s="402"/>
      <c r="AG9787" s="402"/>
      <c r="AH9787" s="402"/>
      <c r="AI9787" s="402"/>
      <c r="AJ9787" s="402"/>
    </row>
    <row r="9788" spans="10:36" hidden="1" x14ac:dyDescent="0.2">
      <c r="J9788" s="555" t="s">
        <v>987</v>
      </c>
      <c r="T9788" s="402"/>
      <c r="U9788" s="402"/>
      <c r="V9788" s="402"/>
      <c r="AG9788" s="402"/>
      <c r="AH9788" s="402"/>
      <c r="AI9788" s="402"/>
      <c r="AJ9788" s="402"/>
    </row>
    <row r="9789" spans="10:36" hidden="1" x14ac:dyDescent="0.2">
      <c r="J9789" s="555" t="s">
        <v>987</v>
      </c>
      <c r="T9789" s="402"/>
      <c r="U9789" s="402"/>
      <c r="V9789" s="402"/>
      <c r="AG9789" s="402"/>
      <c r="AH9789" s="402"/>
      <c r="AI9789" s="402"/>
      <c r="AJ9789" s="402"/>
    </row>
    <row r="9790" spans="10:36" hidden="1" x14ac:dyDescent="0.2">
      <c r="J9790" s="555" t="s">
        <v>987</v>
      </c>
      <c r="T9790" s="402"/>
      <c r="U9790" s="402"/>
      <c r="V9790" s="402"/>
      <c r="AG9790" s="402"/>
      <c r="AH9790" s="402"/>
      <c r="AI9790" s="402"/>
      <c r="AJ9790" s="402"/>
    </row>
    <row r="9791" spans="10:36" hidden="1" x14ac:dyDescent="0.2">
      <c r="J9791" s="555" t="s">
        <v>987</v>
      </c>
      <c r="T9791" s="402"/>
      <c r="U9791" s="402"/>
      <c r="V9791" s="402"/>
      <c r="AG9791" s="402"/>
      <c r="AH9791" s="402"/>
      <c r="AI9791" s="402"/>
      <c r="AJ9791" s="402"/>
    </row>
    <row r="9792" spans="10:36" hidden="1" x14ac:dyDescent="0.2">
      <c r="J9792" s="555" t="s">
        <v>987</v>
      </c>
      <c r="T9792" s="402"/>
      <c r="U9792" s="402"/>
      <c r="V9792" s="402"/>
      <c r="AG9792" s="402"/>
      <c r="AH9792" s="402"/>
      <c r="AI9792" s="402"/>
      <c r="AJ9792" s="402"/>
    </row>
    <row r="9793" spans="10:36" hidden="1" x14ac:dyDescent="0.2">
      <c r="J9793" s="555" t="s">
        <v>987</v>
      </c>
      <c r="T9793" s="402"/>
      <c r="U9793" s="402"/>
      <c r="V9793" s="402"/>
      <c r="AG9793" s="402"/>
      <c r="AH9793" s="402"/>
      <c r="AI9793" s="402"/>
      <c r="AJ9793" s="402"/>
    </row>
    <row r="9794" spans="10:36" hidden="1" x14ac:dyDescent="0.2">
      <c r="J9794" s="555" t="s">
        <v>987</v>
      </c>
      <c r="T9794" s="402"/>
      <c r="U9794" s="402"/>
      <c r="V9794" s="402"/>
      <c r="AG9794" s="402"/>
      <c r="AH9794" s="402"/>
      <c r="AI9794" s="402"/>
      <c r="AJ9794" s="402"/>
    </row>
    <row r="9795" spans="10:36" hidden="1" x14ac:dyDescent="0.2">
      <c r="J9795" s="555" t="s">
        <v>987</v>
      </c>
      <c r="T9795" s="402"/>
      <c r="U9795" s="402"/>
      <c r="V9795" s="402"/>
      <c r="AG9795" s="402"/>
      <c r="AH9795" s="402"/>
      <c r="AI9795" s="402"/>
      <c r="AJ9795" s="402"/>
    </row>
    <row r="9796" spans="10:36" hidden="1" x14ac:dyDescent="0.2">
      <c r="J9796" s="555" t="s">
        <v>987</v>
      </c>
      <c r="T9796" s="402"/>
      <c r="U9796" s="402"/>
      <c r="V9796" s="402"/>
      <c r="AG9796" s="402"/>
      <c r="AH9796" s="402"/>
      <c r="AI9796" s="402"/>
      <c r="AJ9796" s="402"/>
    </row>
    <row r="9797" spans="10:36" hidden="1" x14ac:dyDescent="0.2">
      <c r="J9797" s="555" t="s">
        <v>987</v>
      </c>
      <c r="T9797" s="402"/>
      <c r="U9797" s="402"/>
      <c r="V9797" s="402"/>
      <c r="AG9797" s="402"/>
      <c r="AH9797" s="402"/>
      <c r="AI9797" s="402"/>
      <c r="AJ9797" s="402"/>
    </row>
    <row r="9798" spans="10:36" hidden="1" x14ac:dyDescent="0.2">
      <c r="J9798" s="555" t="s">
        <v>987</v>
      </c>
      <c r="T9798" s="402"/>
      <c r="U9798" s="402"/>
      <c r="V9798" s="402"/>
      <c r="AG9798" s="402"/>
      <c r="AH9798" s="402"/>
      <c r="AI9798" s="402"/>
      <c r="AJ9798" s="402"/>
    </row>
    <row r="9799" spans="10:36" hidden="1" x14ac:dyDescent="0.2">
      <c r="J9799" s="555" t="s">
        <v>987</v>
      </c>
      <c r="T9799" s="402"/>
      <c r="U9799" s="402"/>
      <c r="V9799" s="402"/>
      <c r="AG9799" s="402"/>
      <c r="AH9799" s="402"/>
      <c r="AI9799" s="402"/>
      <c r="AJ9799" s="402"/>
    </row>
    <row r="9800" spans="10:36" hidden="1" x14ac:dyDescent="0.2">
      <c r="J9800" s="555" t="s">
        <v>987</v>
      </c>
      <c r="T9800" s="402"/>
      <c r="U9800" s="402"/>
      <c r="V9800" s="402"/>
      <c r="AG9800" s="402"/>
      <c r="AH9800" s="402"/>
      <c r="AI9800" s="402"/>
      <c r="AJ9800" s="402"/>
    </row>
    <row r="9801" spans="10:36" hidden="1" x14ac:dyDescent="0.2">
      <c r="J9801" s="555" t="s">
        <v>987</v>
      </c>
      <c r="T9801" s="402"/>
      <c r="U9801" s="402"/>
      <c r="V9801" s="402"/>
      <c r="AG9801" s="402"/>
      <c r="AH9801" s="402"/>
      <c r="AI9801" s="402"/>
      <c r="AJ9801" s="402"/>
    </row>
    <row r="9802" spans="10:36" hidden="1" x14ac:dyDescent="0.2">
      <c r="J9802" s="555" t="s">
        <v>987</v>
      </c>
      <c r="T9802" s="402"/>
      <c r="U9802" s="402"/>
      <c r="V9802" s="402"/>
      <c r="AG9802" s="402"/>
      <c r="AH9802" s="402"/>
      <c r="AI9802" s="402"/>
      <c r="AJ9802" s="402"/>
    </row>
    <row r="9803" spans="10:36" hidden="1" x14ac:dyDescent="0.2">
      <c r="J9803" s="555" t="s">
        <v>987</v>
      </c>
      <c r="T9803" s="402"/>
      <c r="U9803" s="402"/>
      <c r="V9803" s="402"/>
      <c r="AG9803" s="402"/>
      <c r="AH9803" s="402"/>
      <c r="AI9803" s="402"/>
      <c r="AJ9803" s="402"/>
    </row>
    <row r="9804" spans="10:36" hidden="1" x14ac:dyDescent="0.2">
      <c r="J9804" s="555" t="s">
        <v>987</v>
      </c>
      <c r="T9804" s="402"/>
      <c r="U9804" s="402"/>
      <c r="V9804" s="402"/>
      <c r="AG9804" s="402"/>
      <c r="AH9804" s="402"/>
      <c r="AI9804" s="402"/>
      <c r="AJ9804" s="402"/>
    </row>
    <row r="9805" spans="10:36" hidden="1" x14ac:dyDescent="0.2">
      <c r="J9805" s="555" t="s">
        <v>987</v>
      </c>
      <c r="T9805" s="402"/>
      <c r="U9805" s="402"/>
      <c r="V9805" s="402"/>
      <c r="AG9805" s="402"/>
      <c r="AH9805" s="402"/>
      <c r="AI9805" s="402"/>
      <c r="AJ9805" s="402"/>
    </row>
    <row r="9806" spans="10:36" hidden="1" x14ac:dyDescent="0.2">
      <c r="J9806" s="555" t="s">
        <v>987</v>
      </c>
      <c r="T9806" s="402"/>
      <c r="U9806" s="402"/>
      <c r="V9806" s="402"/>
      <c r="AG9806" s="402"/>
      <c r="AH9806" s="402"/>
      <c r="AI9806" s="402"/>
      <c r="AJ9806" s="402"/>
    </row>
    <row r="9807" spans="10:36" hidden="1" x14ac:dyDescent="0.2">
      <c r="J9807" s="555" t="s">
        <v>987</v>
      </c>
      <c r="T9807" s="402"/>
      <c r="U9807" s="402"/>
      <c r="V9807" s="402"/>
      <c r="AG9807" s="402"/>
      <c r="AH9807" s="402"/>
      <c r="AI9807" s="402"/>
      <c r="AJ9807" s="402"/>
    </row>
    <row r="9808" spans="10:36" hidden="1" x14ac:dyDescent="0.2">
      <c r="J9808" s="555" t="s">
        <v>987</v>
      </c>
      <c r="T9808" s="402"/>
      <c r="U9808" s="402"/>
      <c r="V9808" s="402"/>
      <c r="AG9808" s="402"/>
      <c r="AH9808" s="402"/>
      <c r="AI9808" s="402"/>
      <c r="AJ9808" s="402"/>
    </row>
    <row r="9809" spans="10:36" hidden="1" x14ac:dyDescent="0.2">
      <c r="J9809" s="555" t="s">
        <v>987</v>
      </c>
      <c r="T9809" s="402"/>
      <c r="U9809" s="402"/>
      <c r="V9809" s="402"/>
      <c r="AG9809" s="402"/>
      <c r="AH9809" s="402"/>
      <c r="AI9809" s="402"/>
      <c r="AJ9809" s="402"/>
    </row>
    <row r="9810" spans="10:36" hidden="1" x14ac:dyDescent="0.2">
      <c r="J9810" s="555" t="s">
        <v>987</v>
      </c>
      <c r="T9810" s="402"/>
      <c r="U9810" s="402"/>
      <c r="V9810" s="402"/>
      <c r="AG9810" s="402"/>
      <c r="AH9810" s="402"/>
      <c r="AI9810" s="402"/>
      <c r="AJ9810" s="402"/>
    </row>
    <row r="9811" spans="10:36" hidden="1" x14ac:dyDescent="0.2">
      <c r="J9811" s="555" t="s">
        <v>987</v>
      </c>
      <c r="T9811" s="402"/>
      <c r="U9811" s="402"/>
      <c r="V9811" s="402"/>
      <c r="AG9811" s="402"/>
      <c r="AH9811" s="402"/>
      <c r="AI9811" s="402"/>
      <c r="AJ9811" s="402"/>
    </row>
    <row r="9812" spans="10:36" hidden="1" x14ac:dyDescent="0.2">
      <c r="J9812" s="555" t="s">
        <v>987</v>
      </c>
      <c r="T9812" s="402"/>
      <c r="U9812" s="402"/>
      <c r="V9812" s="402"/>
      <c r="AG9812" s="402"/>
      <c r="AH9812" s="402"/>
      <c r="AI9812" s="402"/>
      <c r="AJ9812" s="402"/>
    </row>
    <row r="9813" spans="10:36" hidden="1" x14ac:dyDescent="0.2">
      <c r="J9813" s="555" t="s">
        <v>987</v>
      </c>
      <c r="T9813" s="402"/>
      <c r="U9813" s="402"/>
      <c r="V9813" s="402"/>
      <c r="AG9813" s="402"/>
      <c r="AH9813" s="402"/>
      <c r="AI9813" s="402"/>
      <c r="AJ9813" s="402"/>
    </row>
    <row r="9814" spans="10:36" hidden="1" x14ac:dyDescent="0.2">
      <c r="J9814" s="555" t="s">
        <v>987</v>
      </c>
      <c r="T9814" s="402"/>
      <c r="U9814" s="402"/>
      <c r="V9814" s="402"/>
      <c r="AG9814" s="402"/>
      <c r="AH9814" s="402"/>
      <c r="AI9814" s="402"/>
      <c r="AJ9814" s="402"/>
    </row>
    <row r="9815" spans="10:36" hidden="1" x14ac:dyDescent="0.2">
      <c r="J9815" s="555" t="s">
        <v>987</v>
      </c>
      <c r="T9815" s="402"/>
      <c r="U9815" s="402"/>
      <c r="V9815" s="402"/>
      <c r="AG9815" s="402"/>
      <c r="AH9815" s="402"/>
      <c r="AI9815" s="402"/>
      <c r="AJ9815" s="402"/>
    </row>
    <row r="9816" spans="10:36" hidden="1" x14ac:dyDescent="0.2">
      <c r="J9816" s="555" t="s">
        <v>987</v>
      </c>
      <c r="T9816" s="402"/>
      <c r="U9816" s="402"/>
      <c r="V9816" s="402"/>
      <c r="AG9816" s="402"/>
      <c r="AH9816" s="402"/>
      <c r="AI9816" s="402"/>
      <c r="AJ9816" s="402"/>
    </row>
    <row r="9817" spans="10:36" hidden="1" x14ac:dyDescent="0.2">
      <c r="J9817" s="555" t="s">
        <v>987</v>
      </c>
      <c r="T9817" s="402"/>
      <c r="U9817" s="402"/>
      <c r="V9817" s="402"/>
      <c r="AG9817" s="402"/>
      <c r="AH9817" s="402"/>
      <c r="AI9817" s="402"/>
      <c r="AJ9817" s="402"/>
    </row>
    <row r="9818" spans="10:36" hidden="1" x14ac:dyDescent="0.2">
      <c r="J9818" s="555" t="s">
        <v>987</v>
      </c>
      <c r="T9818" s="402"/>
      <c r="U9818" s="402"/>
      <c r="V9818" s="402"/>
      <c r="AG9818" s="402"/>
      <c r="AH9818" s="402"/>
      <c r="AI9818" s="402"/>
      <c r="AJ9818" s="402"/>
    </row>
    <row r="9819" spans="10:36" hidden="1" x14ac:dyDescent="0.2">
      <c r="J9819" s="555" t="s">
        <v>987</v>
      </c>
      <c r="T9819" s="402"/>
      <c r="U9819" s="402"/>
      <c r="V9819" s="402"/>
      <c r="AG9819" s="402"/>
      <c r="AH9819" s="402"/>
      <c r="AI9819" s="402"/>
      <c r="AJ9819" s="402"/>
    </row>
    <row r="9820" spans="10:36" hidden="1" x14ac:dyDescent="0.2">
      <c r="J9820" s="555" t="s">
        <v>987</v>
      </c>
      <c r="T9820" s="402"/>
      <c r="U9820" s="402"/>
      <c r="V9820" s="402"/>
      <c r="AG9820" s="402"/>
      <c r="AH9820" s="402"/>
      <c r="AI9820" s="402"/>
      <c r="AJ9820" s="402"/>
    </row>
    <row r="9821" spans="10:36" hidden="1" x14ac:dyDescent="0.2">
      <c r="J9821" s="555" t="s">
        <v>987</v>
      </c>
      <c r="T9821" s="402"/>
      <c r="U9821" s="402"/>
      <c r="V9821" s="402"/>
      <c r="AG9821" s="402"/>
      <c r="AH9821" s="402"/>
      <c r="AI9821" s="402"/>
      <c r="AJ9821" s="402"/>
    </row>
    <row r="9822" spans="10:36" hidden="1" x14ac:dyDescent="0.2">
      <c r="J9822" s="555" t="s">
        <v>987</v>
      </c>
      <c r="T9822" s="402"/>
      <c r="U9822" s="402"/>
      <c r="V9822" s="402"/>
      <c r="AG9822" s="402"/>
      <c r="AH9822" s="402"/>
      <c r="AI9822" s="402"/>
      <c r="AJ9822" s="402"/>
    </row>
    <row r="9823" spans="10:36" hidden="1" x14ac:dyDescent="0.2">
      <c r="J9823" s="555" t="s">
        <v>987</v>
      </c>
      <c r="T9823" s="402"/>
      <c r="U9823" s="402"/>
      <c r="V9823" s="402"/>
      <c r="AG9823" s="402"/>
      <c r="AH9823" s="402"/>
      <c r="AI9823" s="402"/>
      <c r="AJ9823" s="402"/>
    </row>
    <row r="9824" spans="10:36" hidden="1" x14ac:dyDescent="0.2">
      <c r="J9824" s="555" t="s">
        <v>987</v>
      </c>
      <c r="T9824" s="402"/>
      <c r="U9824" s="402"/>
      <c r="V9824" s="402"/>
      <c r="AG9824" s="402"/>
      <c r="AH9824" s="402"/>
      <c r="AI9824" s="402"/>
      <c r="AJ9824" s="402"/>
    </row>
    <row r="9825" spans="10:36" hidden="1" x14ac:dyDescent="0.2">
      <c r="J9825" s="555" t="s">
        <v>987</v>
      </c>
      <c r="T9825" s="402"/>
      <c r="U9825" s="402"/>
      <c r="V9825" s="402"/>
      <c r="AG9825" s="402"/>
      <c r="AH9825" s="402"/>
      <c r="AI9825" s="402"/>
      <c r="AJ9825" s="402"/>
    </row>
    <row r="9826" spans="10:36" hidden="1" x14ac:dyDescent="0.2">
      <c r="J9826" s="555" t="s">
        <v>987</v>
      </c>
      <c r="T9826" s="402"/>
      <c r="U9826" s="402"/>
      <c r="V9826" s="402"/>
      <c r="AG9826" s="402"/>
      <c r="AH9826" s="402"/>
      <c r="AI9826" s="402"/>
      <c r="AJ9826" s="402"/>
    </row>
    <row r="9827" spans="10:36" hidden="1" x14ac:dyDescent="0.2">
      <c r="J9827" s="555" t="s">
        <v>987</v>
      </c>
      <c r="T9827" s="402"/>
      <c r="U9827" s="402"/>
      <c r="V9827" s="402"/>
      <c r="AG9827" s="402"/>
      <c r="AH9827" s="402"/>
      <c r="AI9827" s="402"/>
      <c r="AJ9827" s="402"/>
    </row>
    <row r="9828" spans="10:36" hidden="1" x14ac:dyDescent="0.2">
      <c r="J9828" s="555" t="s">
        <v>987</v>
      </c>
      <c r="T9828" s="402"/>
      <c r="U9828" s="402"/>
      <c r="V9828" s="402"/>
      <c r="AG9828" s="402"/>
      <c r="AH9828" s="402"/>
      <c r="AI9828" s="402"/>
      <c r="AJ9828" s="402"/>
    </row>
    <row r="9829" spans="10:36" hidden="1" x14ac:dyDescent="0.2">
      <c r="J9829" s="555" t="s">
        <v>987</v>
      </c>
      <c r="T9829" s="402"/>
      <c r="U9829" s="402"/>
      <c r="V9829" s="402"/>
      <c r="AG9829" s="402"/>
      <c r="AH9829" s="402"/>
      <c r="AI9829" s="402"/>
      <c r="AJ9829" s="402"/>
    </row>
    <row r="9830" spans="10:36" hidden="1" x14ac:dyDescent="0.2">
      <c r="J9830" s="555" t="s">
        <v>987</v>
      </c>
      <c r="T9830" s="402"/>
      <c r="U9830" s="402"/>
      <c r="V9830" s="402"/>
      <c r="AG9830" s="402"/>
      <c r="AH9830" s="402"/>
      <c r="AI9830" s="402"/>
      <c r="AJ9830" s="402"/>
    </row>
    <row r="9831" spans="10:36" hidden="1" x14ac:dyDescent="0.2">
      <c r="J9831" s="555" t="s">
        <v>987</v>
      </c>
      <c r="T9831" s="402"/>
      <c r="U9831" s="402"/>
      <c r="V9831" s="402"/>
      <c r="AG9831" s="402"/>
      <c r="AH9831" s="402"/>
      <c r="AI9831" s="402"/>
      <c r="AJ9831" s="402"/>
    </row>
    <row r="9832" spans="10:36" hidden="1" x14ac:dyDescent="0.2">
      <c r="J9832" s="555" t="s">
        <v>987</v>
      </c>
      <c r="T9832" s="402"/>
      <c r="U9832" s="402"/>
      <c r="V9832" s="402"/>
      <c r="AG9832" s="402"/>
      <c r="AH9832" s="402"/>
      <c r="AI9832" s="402"/>
      <c r="AJ9832" s="402"/>
    </row>
    <row r="9833" spans="10:36" hidden="1" x14ac:dyDescent="0.2">
      <c r="J9833" s="555" t="s">
        <v>987</v>
      </c>
      <c r="T9833" s="402"/>
      <c r="U9833" s="402"/>
      <c r="V9833" s="402"/>
      <c r="AG9833" s="402"/>
      <c r="AH9833" s="402"/>
      <c r="AI9833" s="402"/>
      <c r="AJ9833" s="402"/>
    </row>
    <row r="9834" spans="10:36" hidden="1" x14ac:dyDescent="0.2">
      <c r="J9834" s="555" t="s">
        <v>987</v>
      </c>
      <c r="T9834" s="402"/>
      <c r="U9834" s="402"/>
      <c r="V9834" s="402"/>
      <c r="AG9834" s="402"/>
      <c r="AH9834" s="402"/>
      <c r="AI9834" s="402"/>
      <c r="AJ9834" s="402"/>
    </row>
    <row r="9835" spans="10:36" hidden="1" x14ac:dyDescent="0.2">
      <c r="J9835" s="555" t="s">
        <v>987</v>
      </c>
      <c r="T9835" s="402"/>
      <c r="U9835" s="402"/>
      <c r="V9835" s="402"/>
      <c r="AG9835" s="402"/>
      <c r="AH9835" s="402"/>
      <c r="AI9835" s="402"/>
      <c r="AJ9835" s="402"/>
    </row>
    <row r="9836" spans="10:36" hidden="1" x14ac:dyDescent="0.2">
      <c r="J9836" s="555" t="s">
        <v>987</v>
      </c>
      <c r="T9836" s="402"/>
      <c r="U9836" s="402"/>
      <c r="V9836" s="402"/>
      <c r="AG9836" s="402"/>
      <c r="AH9836" s="402"/>
      <c r="AI9836" s="402"/>
      <c r="AJ9836" s="402"/>
    </row>
    <row r="9837" spans="10:36" hidden="1" x14ac:dyDescent="0.2">
      <c r="J9837" s="555" t="s">
        <v>987</v>
      </c>
      <c r="T9837" s="402"/>
      <c r="U9837" s="402"/>
      <c r="V9837" s="402"/>
      <c r="AG9837" s="402"/>
      <c r="AH9837" s="402"/>
      <c r="AI9837" s="402"/>
      <c r="AJ9837" s="402"/>
    </row>
    <row r="9838" spans="10:36" hidden="1" x14ac:dyDescent="0.2">
      <c r="J9838" s="555" t="s">
        <v>987</v>
      </c>
      <c r="T9838" s="402"/>
      <c r="U9838" s="402"/>
      <c r="V9838" s="402"/>
      <c r="AG9838" s="402"/>
      <c r="AH9838" s="402"/>
      <c r="AI9838" s="402"/>
      <c r="AJ9838" s="402"/>
    </row>
    <row r="9839" spans="10:36" hidden="1" x14ac:dyDescent="0.2">
      <c r="J9839" s="555" t="s">
        <v>987</v>
      </c>
      <c r="T9839" s="402"/>
      <c r="U9839" s="402"/>
      <c r="V9839" s="402"/>
      <c r="AG9839" s="402"/>
      <c r="AH9839" s="402"/>
      <c r="AI9839" s="402"/>
      <c r="AJ9839" s="402"/>
    </row>
    <row r="9840" spans="10:36" hidden="1" x14ac:dyDescent="0.2">
      <c r="J9840" s="555" t="s">
        <v>987</v>
      </c>
      <c r="T9840" s="402"/>
      <c r="U9840" s="402"/>
      <c r="V9840" s="402"/>
      <c r="AG9840" s="402"/>
      <c r="AH9840" s="402"/>
      <c r="AI9840" s="402"/>
      <c r="AJ9840" s="402"/>
    </row>
    <row r="9841" spans="10:36" hidden="1" x14ac:dyDescent="0.2">
      <c r="J9841" s="555" t="s">
        <v>987</v>
      </c>
      <c r="T9841" s="402"/>
      <c r="U9841" s="402"/>
      <c r="V9841" s="402"/>
      <c r="AG9841" s="402"/>
      <c r="AH9841" s="402"/>
      <c r="AI9841" s="402"/>
      <c r="AJ9841" s="402"/>
    </row>
    <row r="9842" spans="10:36" hidden="1" x14ac:dyDescent="0.2">
      <c r="J9842" s="555" t="s">
        <v>987</v>
      </c>
      <c r="T9842" s="402"/>
      <c r="U9842" s="402"/>
      <c r="V9842" s="402"/>
      <c r="AG9842" s="402"/>
      <c r="AH9842" s="402"/>
      <c r="AI9842" s="402"/>
      <c r="AJ9842" s="402"/>
    </row>
    <row r="9843" spans="10:36" hidden="1" x14ac:dyDescent="0.2">
      <c r="J9843" s="555" t="s">
        <v>987</v>
      </c>
      <c r="T9843" s="402"/>
      <c r="U9843" s="402"/>
      <c r="V9843" s="402"/>
      <c r="AG9843" s="402"/>
      <c r="AH9843" s="402"/>
      <c r="AI9843" s="402"/>
      <c r="AJ9843" s="402"/>
    </row>
    <row r="9844" spans="10:36" hidden="1" x14ac:dyDescent="0.2">
      <c r="J9844" s="555" t="s">
        <v>987</v>
      </c>
      <c r="T9844" s="402"/>
      <c r="U9844" s="402"/>
      <c r="V9844" s="402"/>
      <c r="AG9844" s="402"/>
      <c r="AH9844" s="402"/>
      <c r="AI9844" s="402"/>
      <c r="AJ9844" s="402"/>
    </row>
    <row r="9845" spans="10:36" hidden="1" x14ac:dyDescent="0.2">
      <c r="J9845" s="555" t="s">
        <v>987</v>
      </c>
      <c r="T9845" s="402"/>
      <c r="U9845" s="402"/>
      <c r="V9845" s="402"/>
      <c r="AG9845" s="402"/>
      <c r="AH9845" s="402"/>
      <c r="AI9845" s="402"/>
      <c r="AJ9845" s="402"/>
    </row>
    <row r="9846" spans="10:36" hidden="1" x14ac:dyDescent="0.2">
      <c r="J9846" s="555" t="s">
        <v>987</v>
      </c>
      <c r="T9846" s="402"/>
      <c r="U9846" s="402"/>
      <c r="V9846" s="402"/>
      <c r="AG9846" s="402"/>
      <c r="AH9846" s="402"/>
      <c r="AI9846" s="402"/>
      <c r="AJ9846" s="402"/>
    </row>
    <row r="9847" spans="10:36" hidden="1" x14ac:dyDescent="0.2">
      <c r="J9847" s="555" t="s">
        <v>987</v>
      </c>
      <c r="T9847" s="402"/>
      <c r="U9847" s="402"/>
      <c r="V9847" s="402"/>
      <c r="AG9847" s="402"/>
      <c r="AH9847" s="402"/>
      <c r="AI9847" s="402"/>
      <c r="AJ9847" s="402"/>
    </row>
    <row r="9848" spans="10:36" hidden="1" x14ac:dyDescent="0.2">
      <c r="J9848" s="555" t="s">
        <v>987</v>
      </c>
      <c r="T9848" s="402"/>
      <c r="U9848" s="402"/>
      <c r="V9848" s="402"/>
      <c r="AG9848" s="402"/>
      <c r="AH9848" s="402"/>
      <c r="AI9848" s="402"/>
      <c r="AJ9848" s="402"/>
    </row>
    <row r="9849" spans="10:36" hidden="1" x14ac:dyDescent="0.2">
      <c r="J9849" s="555" t="s">
        <v>987</v>
      </c>
      <c r="T9849" s="402"/>
      <c r="U9849" s="402"/>
      <c r="V9849" s="402"/>
      <c r="AG9849" s="402"/>
      <c r="AH9849" s="402"/>
      <c r="AI9849" s="402"/>
      <c r="AJ9849" s="402"/>
    </row>
    <row r="9850" spans="10:36" hidden="1" x14ac:dyDescent="0.2">
      <c r="J9850" s="555" t="s">
        <v>987</v>
      </c>
      <c r="T9850" s="402"/>
      <c r="U9850" s="402"/>
      <c r="V9850" s="402"/>
      <c r="AG9850" s="402"/>
      <c r="AH9850" s="402"/>
      <c r="AI9850" s="402"/>
      <c r="AJ9850" s="402"/>
    </row>
    <row r="9851" spans="10:36" hidden="1" x14ac:dyDescent="0.2">
      <c r="J9851" s="555" t="s">
        <v>987</v>
      </c>
      <c r="T9851" s="402"/>
      <c r="U9851" s="402"/>
      <c r="V9851" s="402"/>
      <c r="AG9851" s="402"/>
      <c r="AH9851" s="402"/>
      <c r="AI9851" s="402"/>
      <c r="AJ9851" s="402"/>
    </row>
    <row r="9852" spans="10:36" hidden="1" x14ac:dyDescent="0.2">
      <c r="J9852" s="555" t="s">
        <v>987</v>
      </c>
      <c r="T9852" s="402"/>
      <c r="U9852" s="402"/>
      <c r="V9852" s="402"/>
      <c r="AG9852" s="402"/>
      <c r="AH9852" s="402"/>
      <c r="AI9852" s="402"/>
      <c r="AJ9852" s="402"/>
    </row>
    <row r="9853" spans="10:36" hidden="1" x14ac:dyDescent="0.2">
      <c r="J9853" s="555" t="s">
        <v>987</v>
      </c>
      <c r="T9853" s="402"/>
      <c r="U9853" s="402"/>
      <c r="V9853" s="402"/>
      <c r="AG9853" s="402"/>
      <c r="AH9853" s="402"/>
      <c r="AI9853" s="402"/>
      <c r="AJ9853" s="402"/>
    </row>
    <row r="9854" spans="10:36" hidden="1" x14ac:dyDescent="0.2">
      <c r="J9854" s="555" t="s">
        <v>987</v>
      </c>
      <c r="T9854" s="402"/>
      <c r="U9854" s="402"/>
      <c r="V9854" s="402"/>
      <c r="AG9854" s="402"/>
      <c r="AH9854" s="402"/>
      <c r="AI9854" s="402"/>
      <c r="AJ9854" s="402"/>
    </row>
    <row r="9855" spans="10:36" hidden="1" x14ac:dyDescent="0.2">
      <c r="J9855" s="555" t="s">
        <v>987</v>
      </c>
      <c r="T9855" s="402"/>
      <c r="U9855" s="402"/>
      <c r="V9855" s="402"/>
      <c r="AG9855" s="402"/>
      <c r="AH9855" s="402"/>
      <c r="AI9855" s="402"/>
      <c r="AJ9855" s="402"/>
    </row>
    <row r="9856" spans="10:36" hidden="1" x14ac:dyDescent="0.2">
      <c r="J9856" s="555" t="s">
        <v>987</v>
      </c>
      <c r="T9856" s="402"/>
      <c r="U9856" s="402"/>
      <c r="V9856" s="402"/>
      <c r="AG9856" s="402"/>
      <c r="AH9856" s="402"/>
      <c r="AI9856" s="402"/>
      <c r="AJ9856" s="402"/>
    </row>
    <row r="9857" spans="10:36" hidden="1" x14ac:dyDescent="0.2">
      <c r="J9857" s="555" t="s">
        <v>987</v>
      </c>
      <c r="T9857" s="402"/>
      <c r="U9857" s="402"/>
      <c r="V9857" s="402"/>
      <c r="AG9857" s="402"/>
      <c r="AH9857" s="402"/>
      <c r="AI9857" s="402"/>
      <c r="AJ9857" s="402"/>
    </row>
    <row r="9858" spans="10:36" hidden="1" x14ac:dyDescent="0.2">
      <c r="J9858" s="555" t="s">
        <v>987</v>
      </c>
      <c r="T9858" s="402"/>
      <c r="U9858" s="402"/>
      <c r="V9858" s="402"/>
      <c r="AG9858" s="402"/>
      <c r="AH9858" s="402"/>
      <c r="AI9858" s="402"/>
      <c r="AJ9858" s="402"/>
    </row>
    <row r="9859" spans="10:36" hidden="1" x14ac:dyDescent="0.2">
      <c r="J9859" s="555" t="s">
        <v>987</v>
      </c>
      <c r="T9859" s="402"/>
      <c r="U9859" s="402"/>
      <c r="V9859" s="402"/>
      <c r="AG9859" s="402"/>
      <c r="AH9859" s="402"/>
      <c r="AI9859" s="402"/>
      <c r="AJ9859" s="402"/>
    </row>
    <row r="9860" spans="10:36" hidden="1" x14ac:dyDescent="0.2">
      <c r="J9860" s="555" t="s">
        <v>987</v>
      </c>
      <c r="T9860" s="402"/>
      <c r="U9860" s="402"/>
      <c r="V9860" s="402"/>
      <c r="AG9860" s="402"/>
      <c r="AH9860" s="402"/>
      <c r="AI9860" s="402"/>
      <c r="AJ9860" s="402"/>
    </row>
    <row r="9861" spans="10:36" hidden="1" x14ac:dyDescent="0.2">
      <c r="J9861" s="555" t="s">
        <v>987</v>
      </c>
      <c r="T9861" s="402"/>
      <c r="U9861" s="402"/>
      <c r="V9861" s="402"/>
      <c r="AG9861" s="402"/>
      <c r="AH9861" s="402"/>
      <c r="AI9861" s="402"/>
      <c r="AJ9861" s="402"/>
    </row>
    <row r="9862" spans="10:36" hidden="1" x14ac:dyDescent="0.2">
      <c r="J9862" s="555" t="s">
        <v>987</v>
      </c>
      <c r="T9862" s="402"/>
      <c r="U9862" s="402"/>
      <c r="V9862" s="402"/>
      <c r="AG9862" s="402"/>
      <c r="AH9862" s="402"/>
      <c r="AI9862" s="402"/>
      <c r="AJ9862" s="402"/>
    </row>
    <row r="9863" spans="10:36" hidden="1" x14ac:dyDescent="0.2">
      <c r="J9863" s="555" t="s">
        <v>987</v>
      </c>
      <c r="T9863" s="402"/>
      <c r="U9863" s="402"/>
      <c r="V9863" s="402"/>
      <c r="AG9863" s="402"/>
      <c r="AH9863" s="402"/>
      <c r="AI9863" s="402"/>
      <c r="AJ9863" s="402"/>
    </row>
    <row r="9864" spans="10:36" hidden="1" x14ac:dyDescent="0.2">
      <c r="J9864" s="555" t="s">
        <v>987</v>
      </c>
      <c r="T9864" s="402"/>
      <c r="U9864" s="402"/>
      <c r="V9864" s="402"/>
      <c r="AG9864" s="402"/>
      <c r="AH9864" s="402"/>
      <c r="AI9864" s="402"/>
      <c r="AJ9864" s="402"/>
    </row>
    <row r="9865" spans="10:36" hidden="1" x14ac:dyDescent="0.2">
      <c r="J9865" s="555" t="s">
        <v>987</v>
      </c>
      <c r="T9865" s="402"/>
      <c r="U9865" s="402"/>
      <c r="V9865" s="402"/>
      <c r="AG9865" s="402"/>
      <c r="AH9865" s="402"/>
      <c r="AI9865" s="402"/>
      <c r="AJ9865" s="402"/>
    </row>
    <row r="9866" spans="10:36" hidden="1" x14ac:dyDescent="0.2">
      <c r="J9866" s="555" t="s">
        <v>987</v>
      </c>
      <c r="T9866" s="402"/>
      <c r="U9866" s="402"/>
      <c r="V9866" s="402"/>
      <c r="AG9866" s="402"/>
      <c r="AH9866" s="402"/>
      <c r="AI9866" s="402"/>
      <c r="AJ9866" s="402"/>
    </row>
    <row r="9867" spans="10:36" hidden="1" x14ac:dyDescent="0.2">
      <c r="J9867" s="555" t="s">
        <v>987</v>
      </c>
      <c r="T9867" s="402"/>
      <c r="U9867" s="402"/>
      <c r="V9867" s="402"/>
      <c r="AG9867" s="402"/>
      <c r="AH9867" s="402"/>
      <c r="AI9867" s="402"/>
      <c r="AJ9867" s="402"/>
    </row>
    <row r="9868" spans="10:36" hidden="1" x14ac:dyDescent="0.2">
      <c r="J9868" s="555" t="s">
        <v>987</v>
      </c>
      <c r="T9868" s="402"/>
      <c r="U9868" s="402"/>
      <c r="V9868" s="402"/>
      <c r="AG9868" s="402"/>
      <c r="AH9868" s="402"/>
      <c r="AI9868" s="402"/>
      <c r="AJ9868" s="402"/>
    </row>
    <row r="9869" spans="10:36" hidden="1" x14ac:dyDescent="0.2">
      <c r="J9869" s="555" t="s">
        <v>987</v>
      </c>
      <c r="T9869" s="402"/>
      <c r="U9869" s="402"/>
      <c r="V9869" s="402"/>
      <c r="AG9869" s="402"/>
      <c r="AH9869" s="402"/>
      <c r="AI9869" s="402"/>
      <c r="AJ9869" s="402"/>
    </row>
    <row r="9870" spans="10:36" hidden="1" x14ac:dyDescent="0.2">
      <c r="J9870" s="555" t="s">
        <v>987</v>
      </c>
      <c r="T9870" s="402"/>
      <c r="U9870" s="402"/>
      <c r="V9870" s="402"/>
      <c r="AG9870" s="402"/>
      <c r="AH9870" s="402"/>
      <c r="AI9870" s="402"/>
      <c r="AJ9870" s="402"/>
    </row>
    <row r="9871" spans="10:36" hidden="1" x14ac:dyDescent="0.2">
      <c r="J9871" s="555" t="s">
        <v>987</v>
      </c>
      <c r="T9871" s="402"/>
      <c r="U9871" s="402"/>
      <c r="V9871" s="402"/>
      <c r="AG9871" s="402"/>
      <c r="AH9871" s="402"/>
      <c r="AI9871" s="402"/>
      <c r="AJ9871" s="402"/>
    </row>
    <row r="9872" spans="10:36" hidden="1" x14ac:dyDescent="0.2">
      <c r="J9872" s="555" t="s">
        <v>987</v>
      </c>
      <c r="T9872" s="402"/>
      <c r="U9872" s="402"/>
      <c r="V9872" s="402"/>
      <c r="AG9872" s="402"/>
      <c r="AH9872" s="402"/>
      <c r="AI9872" s="402"/>
      <c r="AJ9872" s="402"/>
    </row>
    <row r="9873" spans="10:36" hidden="1" x14ac:dyDescent="0.2">
      <c r="J9873" s="555" t="s">
        <v>987</v>
      </c>
      <c r="T9873" s="402"/>
      <c r="U9873" s="402"/>
      <c r="V9873" s="402"/>
      <c r="AG9873" s="402"/>
      <c r="AH9873" s="402"/>
      <c r="AI9873" s="402"/>
      <c r="AJ9873" s="402"/>
    </row>
    <row r="9874" spans="10:36" hidden="1" x14ac:dyDescent="0.2">
      <c r="J9874" s="555" t="s">
        <v>987</v>
      </c>
      <c r="T9874" s="402"/>
      <c r="U9874" s="402"/>
      <c r="V9874" s="402"/>
      <c r="AG9874" s="402"/>
      <c r="AH9874" s="402"/>
      <c r="AI9874" s="402"/>
      <c r="AJ9874" s="402"/>
    </row>
    <row r="9875" spans="10:36" hidden="1" x14ac:dyDescent="0.2">
      <c r="J9875" s="555" t="s">
        <v>987</v>
      </c>
      <c r="T9875" s="402"/>
      <c r="U9875" s="402"/>
      <c r="V9875" s="402"/>
      <c r="AG9875" s="402"/>
      <c r="AH9875" s="402"/>
      <c r="AI9875" s="402"/>
      <c r="AJ9875" s="402"/>
    </row>
    <row r="9876" spans="10:36" hidden="1" x14ac:dyDescent="0.2">
      <c r="J9876" s="555" t="s">
        <v>987</v>
      </c>
      <c r="T9876" s="402"/>
      <c r="U9876" s="402"/>
      <c r="V9876" s="402"/>
      <c r="AG9876" s="402"/>
      <c r="AH9876" s="402"/>
      <c r="AI9876" s="402"/>
      <c r="AJ9876" s="402"/>
    </row>
    <row r="9877" spans="10:36" hidden="1" x14ac:dyDescent="0.2">
      <c r="J9877" s="555" t="s">
        <v>987</v>
      </c>
      <c r="T9877" s="402"/>
      <c r="U9877" s="402"/>
      <c r="V9877" s="402"/>
      <c r="AG9877" s="402"/>
      <c r="AH9877" s="402"/>
      <c r="AI9877" s="402"/>
      <c r="AJ9877" s="402"/>
    </row>
    <row r="9878" spans="10:36" hidden="1" x14ac:dyDescent="0.2">
      <c r="J9878" s="555" t="s">
        <v>987</v>
      </c>
      <c r="T9878" s="402"/>
      <c r="U9878" s="402"/>
      <c r="V9878" s="402"/>
      <c r="AG9878" s="402"/>
      <c r="AH9878" s="402"/>
      <c r="AI9878" s="402"/>
      <c r="AJ9878" s="402"/>
    </row>
    <row r="9879" spans="10:36" hidden="1" x14ac:dyDescent="0.2">
      <c r="J9879" s="555" t="s">
        <v>987</v>
      </c>
      <c r="T9879" s="402"/>
      <c r="U9879" s="402"/>
      <c r="V9879" s="402"/>
      <c r="AG9879" s="402"/>
      <c r="AH9879" s="402"/>
      <c r="AI9879" s="402"/>
      <c r="AJ9879" s="402"/>
    </row>
    <row r="9880" spans="10:36" hidden="1" x14ac:dyDescent="0.2">
      <c r="J9880" s="555" t="s">
        <v>987</v>
      </c>
      <c r="T9880" s="402"/>
      <c r="U9880" s="402"/>
      <c r="V9880" s="402"/>
      <c r="AG9880" s="402"/>
      <c r="AH9880" s="402"/>
      <c r="AI9880" s="402"/>
      <c r="AJ9880" s="402"/>
    </row>
    <row r="9881" spans="10:36" hidden="1" x14ac:dyDescent="0.2">
      <c r="J9881" s="555" t="s">
        <v>987</v>
      </c>
      <c r="T9881" s="402"/>
      <c r="U9881" s="402"/>
      <c r="V9881" s="402"/>
      <c r="AG9881" s="402"/>
      <c r="AH9881" s="402"/>
      <c r="AI9881" s="402"/>
      <c r="AJ9881" s="402"/>
    </row>
    <row r="9882" spans="10:36" hidden="1" x14ac:dyDescent="0.2">
      <c r="J9882" s="555" t="s">
        <v>987</v>
      </c>
      <c r="T9882" s="402"/>
      <c r="U9882" s="402"/>
      <c r="V9882" s="402"/>
      <c r="AG9882" s="402"/>
      <c r="AH9882" s="402"/>
      <c r="AI9882" s="402"/>
      <c r="AJ9882" s="402"/>
    </row>
    <row r="9883" spans="10:36" hidden="1" x14ac:dyDescent="0.2">
      <c r="J9883" s="555" t="s">
        <v>987</v>
      </c>
      <c r="T9883" s="402"/>
      <c r="U9883" s="402"/>
      <c r="V9883" s="402"/>
      <c r="AG9883" s="402"/>
      <c r="AH9883" s="402"/>
      <c r="AI9883" s="402"/>
      <c r="AJ9883" s="402"/>
    </row>
    <row r="9884" spans="10:36" hidden="1" x14ac:dyDescent="0.2">
      <c r="J9884" s="555" t="s">
        <v>987</v>
      </c>
      <c r="T9884" s="402"/>
      <c r="U9884" s="402"/>
      <c r="V9884" s="402"/>
      <c r="AG9884" s="402"/>
      <c r="AH9884" s="402"/>
      <c r="AI9884" s="402"/>
      <c r="AJ9884" s="402"/>
    </row>
    <row r="9885" spans="10:36" hidden="1" x14ac:dyDescent="0.2">
      <c r="J9885" s="555" t="s">
        <v>987</v>
      </c>
      <c r="T9885" s="402"/>
      <c r="U9885" s="402"/>
      <c r="V9885" s="402"/>
      <c r="AG9885" s="402"/>
      <c r="AH9885" s="402"/>
      <c r="AI9885" s="402"/>
      <c r="AJ9885" s="402"/>
    </row>
    <row r="9886" spans="10:36" hidden="1" x14ac:dyDescent="0.2">
      <c r="J9886" s="555" t="s">
        <v>987</v>
      </c>
      <c r="T9886" s="402"/>
      <c r="U9886" s="402"/>
      <c r="V9886" s="402"/>
      <c r="AG9886" s="402"/>
      <c r="AH9886" s="402"/>
      <c r="AI9886" s="402"/>
      <c r="AJ9886" s="402"/>
    </row>
    <row r="9887" spans="10:36" hidden="1" x14ac:dyDescent="0.2">
      <c r="J9887" s="555" t="s">
        <v>987</v>
      </c>
      <c r="T9887" s="402"/>
      <c r="U9887" s="402"/>
      <c r="V9887" s="402"/>
      <c r="AG9887" s="402"/>
      <c r="AH9887" s="402"/>
      <c r="AI9887" s="402"/>
      <c r="AJ9887" s="402"/>
    </row>
    <row r="9888" spans="10:36" hidden="1" x14ac:dyDescent="0.2">
      <c r="J9888" s="555" t="s">
        <v>987</v>
      </c>
      <c r="T9888" s="402"/>
      <c r="U9888" s="402"/>
      <c r="V9888" s="402"/>
      <c r="AG9888" s="402"/>
      <c r="AH9888" s="402"/>
      <c r="AI9888" s="402"/>
      <c r="AJ9888" s="402"/>
    </row>
    <row r="9889" spans="10:36" hidden="1" x14ac:dyDescent="0.2">
      <c r="J9889" s="555" t="s">
        <v>987</v>
      </c>
      <c r="T9889" s="402"/>
      <c r="U9889" s="402"/>
      <c r="V9889" s="402"/>
      <c r="AG9889" s="402"/>
      <c r="AH9889" s="402"/>
      <c r="AI9889" s="402"/>
      <c r="AJ9889" s="402"/>
    </row>
    <row r="9890" spans="10:36" hidden="1" x14ac:dyDescent="0.2">
      <c r="J9890" s="555" t="s">
        <v>987</v>
      </c>
      <c r="T9890" s="402"/>
      <c r="U9890" s="402"/>
      <c r="V9890" s="402"/>
      <c r="AG9890" s="402"/>
      <c r="AH9890" s="402"/>
      <c r="AI9890" s="402"/>
      <c r="AJ9890" s="402"/>
    </row>
    <row r="9891" spans="10:36" hidden="1" x14ac:dyDescent="0.2">
      <c r="J9891" s="555" t="s">
        <v>987</v>
      </c>
      <c r="T9891" s="402"/>
      <c r="U9891" s="402"/>
      <c r="V9891" s="402"/>
      <c r="AG9891" s="402"/>
      <c r="AH9891" s="402"/>
      <c r="AI9891" s="402"/>
      <c r="AJ9891" s="402"/>
    </row>
    <row r="9892" spans="10:36" hidden="1" x14ac:dyDescent="0.2">
      <c r="J9892" s="555" t="s">
        <v>987</v>
      </c>
      <c r="T9892" s="402"/>
      <c r="U9892" s="402"/>
      <c r="V9892" s="402"/>
      <c r="AG9892" s="402"/>
      <c r="AH9892" s="402"/>
      <c r="AI9892" s="402"/>
      <c r="AJ9892" s="402"/>
    </row>
    <row r="9893" spans="10:36" hidden="1" x14ac:dyDescent="0.2">
      <c r="J9893" s="555" t="s">
        <v>987</v>
      </c>
      <c r="T9893" s="402"/>
      <c r="U9893" s="402"/>
      <c r="V9893" s="402"/>
      <c r="AG9893" s="402"/>
      <c r="AH9893" s="402"/>
      <c r="AI9893" s="402"/>
      <c r="AJ9893" s="402"/>
    </row>
    <row r="9894" spans="10:36" hidden="1" x14ac:dyDescent="0.2">
      <c r="J9894" s="555" t="s">
        <v>987</v>
      </c>
      <c r="T9894" s="402"/>
      <c r="U9894" s="402"/>
      <c r="V9894" s="402"/>
      <c r="AG9894" s="402"/>
      <c r="AH9894" s="402"/>
      <c r="AI9894" s="402"/>
      <c r="AJ9894" s="402"/>
    </row>
    <row r="9895" spans="10:36" hidden="1" x14ac:dyDescent="0.2">
      <c r="J9895" s="555" t="s">
        <v>987</v>
      </c>
      <c r="T9895" s="402"/>
      <c r="U9895" s="402"/>
      <c r="V9895" s="402"/>
      <c r="AG9895" s="402"/>
      <c r="AH9895" s="402"/>
      <c r="AI9895" s="402"/>
      <c r="AJ9895" s="402"/>
    </row>
    <row r="9896" spans="10:36" hidden="1" x14ac:dyDescent="0.2">
      <c r="J9896" s="555" t="s">
        <v>987</v>
      </c>
      <c r="T9896" s="402"/>
      <c r="U9896" s="402"/>
      <c r="V9896" s="402"/>
      <c r="AG9896" s="402"/>
      <c r="AH9896" s="402"/>
      <c r="AI9896" s="402"/>
      <c r="AJ9896" s="402"/>
    </row>
    <row r="9897" spans="10:36" hidden="1" x14ac:dyDescent="0.2">
      <c r="J9897" s="555" t="s">
        <v>987</v>
      </c>
      <c r="T9897" s="402"/>
      <c r="U9897" s="402"/>
      <c r="V9897" s="402"/>
      <c r="AG9897" s="402"/>
      <c r="AH9897" s="402"/>
      <c r="AI9897" s="402"/>
      <c r="AJ9897" s="402"/>
    </row>
    <row r="9898" spans="10:36" hidden="1" x14ac:dyDescent="0.2">
      <c r="J9898" s="555" t="s">
        <v>987</v>
      </c>
      <c r="T9898" s="402"/>
      <c r="U9898" s="402"/>
      <c r="V9898" s="402"/>
      <c r="AG9898" s="402"/>
      <c r="AH9898" s="402"/>
      <c r="AI9898" s="402"/>
      <c r="AJ9898" s="402"/>
    </row>
    <row r="9899" spans="10:36" hidden="1" x14ac:dyDescent="0.2">
      <c r="J9899" s="555" t="s">
        <v>987</v>
      </c>
      <c r="T9899" s="402"/>
      <c r="U9899" s="402"/>
      <c r="V9899" s="402"/>
      <c r="AG9899" s="402"/>
      <c r="AH9899" s="402"/>
      <c r="AI9899" s="402"/>
      <c r="AJ9899" s="402"/>
    </row>
    <row r="9900" spans="10:36" hidden="1" x14ac:dyDescent="0.2">
      <c r="J9900" s="555" t="s">
        <v>987</v>
      </c>
      <c r="T9900" s="402"/>
      <c r="U9900" s="402"/>
      <c r="V9900" s="402"/>
      <c r="AG9900" s="402"/>
      <c r="AH9900" s="402"/>
      <c r="AI9900" s="402"/>
      <c r="AJ9900" s="402"/>
    </row>
    <row r="9901" spans="10:36" hidden="1" x14ac:dyDescent="0.2">
      <c r="J9901" s="555" t="s">
        <v>987</v>
      </c>
      <c r="T9901" s="402"/>
      <c r="U9901" s="402"/>
      <c r="V9901" s="402"/>
      <c r="AG9901" s="402"/>
      <c r="AH9901" s="402"/>
      <c r="AI9901" s="402"/>
      <c r="AJ9901" s="402"/>
    </row>
    <row r="9902" spans="10:36" hidden="1" x14ac:dyDescent="0.2">
      <c r="J9902" s="555" t="s">
        <v>987</v>
      </c>
      <c r="T9902" s="402"/>
      <c r="U9902" s="402"/>
      <c r="V9902" s="402"/>
      <c r="AG9902" s="402"/>
      <c r="AH9902" s="402"/>
      <c r="AI9902" s="402"/>
      <c r="AJ9902" s="402"/>
    </row>
    <row r="9903" spans="10:36" hidden="1" x14ac:dyDescent="0.2">
      <c r="J9903" s="555" t="s">
        <v>987</v>
      </c>
      <c r="T9903" s="402"/>
      <c r="U9903" s="402"/>
      <c r="V9903" s="402"/>
      <c r="AG9903" s="402"/>
      <c r="AH9903" s="402"/>
      <c r="AI9903" s="402"/>
      <c r="AJ9903" s="402"/>
    </row>
    <row r="9904" spans="10:36" hidden="1" x14ac:dyDescent="0.2">
      <c r="J9904" s="555" t="s">
        <v>987</v>
      </c>
      <c r="T9904" s="402"/>
      <c r="U9904" s="402"/>
      <c r="V9904" s="402"/>
      <c r="AG9904" s="402"/>
      <c r="AH9904" s="402"/>
      <c r="AI9904" s="402"/>
      <c r="AJ9904" s="402"/>
    </row>
    <row r="9905" spans="10:36" hidden="1" x14ac:dyDescent="0.2">
      <c r="J9905" s="555" t="s">
        <v>987</v>
      </c>
      <c r="T9905" s="402"/>
      <c r="U9905" s="402"/>
      <c r="V9905" s="402"/>
      <c r="AG9905" s="402"/>
      <c r="AH9905" s="402"/>
      <c r="AI9905" s="402"/>
      <c r="AJ9905" s="402"/>
    </row>
    <row r="9906" spans="10:36" hidden="1" x14ac:dyDescent="0.2">
      <c r="J9906" s="555" t="s">
        <v>987</v>
      </c>
      <c r="T9906" s="402"/>
      <c r="U9906" s="402"/>
      <c r="V9906" s="402"/>
      <c r="AG9906" s="402"/>
      <c r="AH9906" s="402"/>
      <c r="AI9906" s="402"/>
      <c r="AJ9906" s="402"/>
    </row>
    <row r="9907" spans="10:36" hidden="1" x14ac:dyDescent="0.2">
      <c r="J9907" s="555" t="s">
        <v>987</v>
      </c>
      <c r="T9907" s="402"/>
      <c r="U9907" s="402"/>
      <c r="V9907" s="402"/>
      <c r="AG9907" s="402"/>
      <c r="AH9907" s="402"/>
      <c r="AI9907" s="402"/>
      <c r="AJ9907" s="402"/>
    </row>
    <row r="9908" spans="10:36" hidden="1" x14ac:dyDescent="0.2">
      <c r="J9908" s="555" t="s">
        <v>987</v>
      </c>
      <c r="T9908" s="402"/>
      <c r="U9908" s="402"/>
      <c r="V9908" s="402"/>
      <c r="AG9908" s="402"/>
      <c r="AH9908" s="402"/>
      <c r="AI9908" s="402"/>
      <c r="AJ9908" s="402"/>
    </row>
    <row r="9909" spans="10:36" hidden="1" x14ac:dyDescent="0.2">
      <c r="J9909" s="555" t="s">
        <v>987</v>
      </c>
      <c r="T9909" s="402"/>
      <c r="U9909" s="402"/>
      <c r="V9909" s="402"/>
      <c r="AG9909" s="402"/>
      <c r="AH9909" s="402"/>
      <c r="AI9909" s="402"/>
      <c r="AJ9909" s="402"/>
    </row>
    <row r="9910" spans="10:36" hidden="1" x14ac:dyDescent="0.2">
      <c r="J9910" s="555" t="s">
        <v>987</v>
      </c>
      <c r="T9910" s="402"/>
      <c r="U9910" s="402"/>
      <c r="V9910" s="402"/>
      <c r="AG9910" s="402"/>
      <c r="AH9910" s="402"/>
      <c r="AI9910" s="402"/>
      <c r="AJ9910" s="402"/>
    </row>
    <row r="9911" spans="10:36" hidden="1" x14ac:dyDescent="0.2">
      <c r="J9911" s="555" t="s">
        <v>987</v>
      </c>
      <c r="T9911" s="402"/>
      <c r="U9911" s="402"/>
      <c r="V9911" s="402"/>
      <c r="AG9911" s="402"/>
      <c r="AH9911" s="402"/>
      <c r="AI9911" s="402"/>
      <c r="AJ9911" s="402"/>
    </row>
    <row r="9912" spans="10:36" hidden="1" x14ac:dyDescent="0.2">
      <c r="J9912" s="555" t="s">
        <v>987</v>
      </c>
      <c r="T9912" s="402"/>
      <c r="U9912" s="402"/>
      <c r="V9912" s="402"/>
      <c r="AG9912" s="402"/>
      <c r="AH9912" s="402"/>
      <c r="AI9912" s="402"/>
      <c r="AJ9912" s="402"/>
    </row>
    <row r="9913" spans="10:36" hidden="1" x14ac:dyDescent="0.2">
      <c r="J9913" s="555" t="s">
        <v>987</v>
      </c>
      <c r="T9913" s="402"/>
      <c r="U9913" s="402"/>
      <c r="V9913" s="402"/>
      <c r="AG9913" s="402"/>
      <c r="AH9913" s="402"/>
      <c r="AI9913" s="402"/>
      <c r="AJ9913" s="402"/>
    </row>
    <row r="9914" spans="10:36" hidden="1" x14ac:dyDescent="0.2">
      <c r="J9914" s="555" t="s">
        <v>987</v>
      </c>
      <c r="T9914" s="402"/>
      <c r="U9914" s="402"/>
      <c r="V9914" s="402"/>
      <c r="AG9914" s="402"/>
      <c r="AH9914" s="402"/>
      <c r="AI9914" s="402"/>
      <c r="AJ9914" s="402"/>
    </row>
    <row r="9915" spans="10:36" hidden="1" x14ac:dyDescent="0.2">
      <c r="J9915" s="555" t="s">
        <v>987</v>
      </c>
      <c r="T9915" s="402"/>
      <c r="U9915" s="402"/>
      <c r="V9915" s="402"/>
      <c r="AG9915" s="402"/>
      <c r="AH9915" s="402"/>
      <c r="AI9915" s="402"/>
      <c r="AJ9915" s="402"/>
    </row>
    <row r="9916" spans="10:36" hidden="1" x14ac:dyDescent="0.2">
      <c r="J9916" s="555" t="s">
        <v>987</v>
      </c>
      <c r="T9916" s="402"/>
      <c r="U9916" s="402"/>
      <c r="V9916" s="402"/>
      <c r="AG9916" s="402"/>
      <c r="AH9916" s="402"/>
      <c r="AI9916" s="402"/>
      <c r="AJ9916" s="402"/>
    </row>
    <row r="9917" spans="10:36" hidden="1" x14ac:dyDescent="0.2">
      <c r="J9917" s="555" t="s">
        <v>987</v>
      </c>
      <c r="T9917" s="402"/>
      <c r="U9917" s="402"/>
      <c r="V9917" s="402"/>
      <c r="AG9917" s="402"/>
      <c r="AH9917" s="402"/>
      <c r="AI9917" s="402"/>
      <c r="AJ9917" s="402"/>
    </row>
    <row r="9918" spans="10:36" hidden="1" x14ac:dyDescent="0.2">
      <c r="J9918" s="555" t="s">
        <v>987</v>
      </c>
      <c r="T9918" s="402"/>
      <c r="U9918" s="402"/>
      <c r="V9918" s="402"/>
      <c r="AG9918" s="402"/>
      <c r="AH9918" s="402"/>
      <c r="AI9918" s="402"/>
      <c r="AJ9918" s="402"/>
    </row>
    <row r="9919" spans="10:36" hidden="1" x14ac:dyDescent="0.2">
      <c r="J9919" s="555" t="s">
        <v>987</v>
      </c>
      <c r="T9919" s="402"/>
      <c r="U9919" s="402"/>
      <c r="V9919" s="402"/>
      <c r="AG9919" s="402"/>
      <c r="AH9919" s="402"/>
      <c r="AI9919" s="402"/>
      <c r="AJ9919" s="402"/>
    </row>
    <row r="9920" spans="10:36" hidden="1" x14ac:dyDescent="0.2">
      <c r="J9920" s="555" t="s">
        <v>987</v>
      </c>
      <c r="T9920" s="402"/>
      <c r="U9920" s="402"/>
      <c r="V9920" s="402"/>
      <c r="AG9920" s="402"/>
      <c r="AH9920" s="402"/>
      <c r="AI9920" s="402"/>
      <c r="AJ9920" s="402"/>
    </row>
    <row r="9921" spans="10:36" hidden="1" x14ac:dyDescent="0.2">
      <c r="J9921" s="555" t="s">
        <v>987</v>
      </c>
      <c r="T9921" s="402"/>
      <c r="U9921" s="402"/>
      <c r="V9921" s="402"/>
      <c r="AG9921" s="402"/>
      <c r="AH9921" s="402"/>
      <c r="AI9921" s="402"/>
      <c r="AJ9921" s="402"/>
    </row>
    <row r="9922" spans="10:36" hidden="1" x14ac:dyDescent="0.2">
      <c r="J9922" s="555" t="s">
        <v>987</v>
      </c>
      <c r="T9922" s="402"/>
      <c r="U9922" s="402"/>
      <c r="V9922" s="402"/>
      <c r="AG9922" s="402"/>
      <c r="AH9922" s="402"/>
      <c r="AI9922" s="402"/>
      <c r="AJ9922" s="402"/>
    </row>
    <row r="9923" spans="10:36" hidden="1" x14ac:dyDescent="0.2">
      <c r="J9923" s="555" t="s">
        <v>987</v>
      </c>
      <c r="T9923" s="402"/>
      <c r="U9923" s="402"/>
      <c r="V9923" s="402"/>
      <c r="AG9923" s="402"/>
      <c r="AH9923" s="402"/>
      <c r="AI9923" s="402"/>
      <c r="AJ9923" s="402"/>
    </row>
    <row r="9924" spans="10:36" hidden="1" x14ac:dyDescent="0.2">
      <c r="J9924" s="555" t="s">
        <v>987</v>
      </c>
      <c r="T9924" s="402"/>
      <c r="U9924" s="402"/>
      <c r="V9924" s="402"/>
      <c r="AG9924" s="402"/>
      <c r="AH9924" s="402"/>
      <c r="AI9924" s="402"/>
      <c r="AJ9924" s="402"/>
    </row>
    <row r="9925" spans="10:36" hidden="1" x14ac:dyDescent="0.2">
      <c r="J9925" s="555" t="s">
        <v>987</v>
      </c>
      <c r="T9925" s="402"/>
      <c r="U9925" s="402"/>
      <c r="V9925" s="402"/>
      <c r="AG9925" s="402"/>
      <c r="AH9925" s="402"/>
      <c r="AI9925" s="402"/>
      <c r="AJ9925" s="402"/>
    </row>
    <row r="9926" spans="10:36" hidden="1" x14ac:dyDescent="0.2">
      <c r="J9926" s="555" t="s">
        <v>987</v>
      </c>
      <c r="T9926" s="402"/>
      <c r="U9926" s="402"/>
      <c r="V9926" s="402"/>
      <c r="AG9926" s="402"/>
      <c r="AH9926" s="402"/>
      <c r="AI9926" s="402"/>
      <c r="AJ9926" s="402"/>
    </row>
    <row r="9927" spans="10:36" hidden="1" x14ac:dyDescent="0.2">
      <c r="J9927" s="555" t="s">
        <v>987</v>
      </c>
      <c r="T9927" s="402"/>
      <c r="U9927" s="402"/>
      <c r="V9927" s="402"/>
      <c r="AG9927" s="402"/>
      <c r="AH9927" s="402"/>
      <c r="AI9927" s="402"/>
      <c r="AJ9927" s="402"/>
    </row>
    <row r="9928" spans="10:36" hidden="1" x14ac:dyDescent="0.2">
      <c r="J9928" s="555" t="s">
        <v>987</v>
      </c>
      <c r="T9928" s="402"/>
      <c r="U9928" s="402"/>
      <c r="V9928" s="402"/>
      <c r="AG9928" s="402"/>
      <c r="AH9928" s="402"/>
      <c r="AI9928" s="402"/>
      <c r="AJ9928" s="402"/>
    </row>
    <row r="9929" spans="10:36" hidden="1" x14ac:dyDescent="0.2">
      <c r="J9929" s="555" t="s">
        <v>987</v>
      </c>
      <c r="T9929" s="402"/>
      <c r="U9929" s="402"/>
      <c r="V9929" s="402"/>
      <c r="AG9929" s="402"/>
      <c r="AH9929" s="402"/>
      <c r="AI9929" s="402"/>
      <c r="AJ9929" s="402"/>
    </row>
    <row r="9930" spans="10:36" hidden="1" x14ac:dyDescent="0.2">
      <c r="J9930" s="555" t="s">
        <v>987</v>
      </c>
      <c r="T9930" s="402"/>
      <c r="U9930" s="402"/>
      <c r="V9930" s="402"/>
      <c r="AG9930" s="402"/>
      <c r="AH9930" s="402"/>
      <c r="AI9930" s="402"/>
      <c r="AJ9930" s="402"/>
    </row>
    <row r="9931" spans="10:36" hidden="1" x14ac:dyDescent="0.2">
      <c r="J9931" s="555" t="s">
        <v>987</v>
      </c>
      <c r="T9931" s="402"/>
      <c r="U9931" s="402"/>
      <c r="V9931" s="402"/>
      <c r="AG9931" s="402"/>
      <c r="AH9931" s="402"/>
      <c r="AI9931" s="402"/>
      <c r="AJ9931" s="402"/>
    </row>
    <row r="9932" spans="10:36" hidden="1" x14ac:dyDescent="0.2">
      <c r="J9932" s="555" t="s">
        <v>987</v>
      </c>
      <c r="T9932" s="402"/>
      <c r="U9932" s="402"/>
      <c r="V9932" s="402"/>
      <c r="AG9932" s="402"/>
      <c r="AH9932" s="402"/>
      <c r="AI9932" s="402"/>
      <c r="AJ9932" s="402"/>
    </row>
    <row r="9933" spans="10:36" hidden="1" x14ac:dyDescent="0.2">
      <c r="J9933" s="555" t="s">
        <v>987</v>
      </c>
      <c r="T9933" s="402"/>
      <c r="U9933" s="402"/>
      <c r="V9933" s="402"/>
      <c r="AG9933" s="402"/>
      <c r="AH9933" s="402"/>
      <c r="AI9933" s="402"/>
      <c r="AJ9933" s="402"/>
    </row>
    <row r="9934" spans="10:36" hidden="1" x14ac:dyDescent="0.2">
      <c r="J9934" s="555" t="s">
        <v>987</v>
      </c>
      <c r="T9934" s="402"/>
      <c r="U9934" s="402"/>
      <c r="V9934" s="402"/>
      <c r="AG9934" s="402"/>
      <c r="AH9934" s="402"/>
      <c r="AI9934" s="402"/>
      <c r="AJ9934" s="402"/>
    </row>
    <row r="9935" spans="10:36" hidden="1" x14ac:dyDescent="0.2">
      <c r="J9935" s="555" t="s">
        <v>987</v>
      </c>
      <c r="T9935" s="402"/>
      <c r="U9935" s="402"/>
      <c r="V9935" s="402"/>
      <c r="AG9935" s="402"/>
      <c r="AH9935" s="402"/>
      <c r="AI9935" s="402"/>
      <c r="AJ9935" s="402"/>
    </row>
    <row r="9936" spans="10:36" hidden="1" x14ac:dyDescent="0.2">
      <c r="J9936" s="555" t="s">
        <v>987</v>
      </c>
      <c r="T9936" s="402"/>
      <c r="U9936" s="402"/>
      <c r="V9936" s="402"/>
      <c r="AG9936" s="402"/>
      <c r="AH9936" s="402"/>
      <c r="AI9936" s="402"/>
      <c r="AJ9936" s="402"/>
    </row>
    <row r="9937" spans="10:36" hidden="1" x14ac:dyDescent="0.2">
      <c r="J9937" s="555" t="s">
        <v>987</v>
      </c>
      <c r="T9937" s="402"/>
      <c r="U9937" s="402"/>
      <c r="V9937" s="402"/>
      <c r="AG9937" s="402"/>
      <c r="AH9937" s="402"/>
      <c r="AI9937" s="402"/>
      <c r="AJ9937" s="402"/>
    </row>
    <row r="9938" spans="10:36" hidden="1" x14ac:dyDescent="0.2">
      <c r="J9938" s="555" t="s">
        <v>987</v>
      </c>
      <c r="T9938" s="402"/>
      <c r="U9938" s="402"/>
      <c r="V9938" s="402"/>
      <c r="AG9938" s="402"/>
      <c r="AH9938" s="402"/>
      <c r="AI9938" s="402"/>
      <c r="AJ9938" s="402"/>
    </row>
    <row r="9939" spans="10:36" hidden="1" x14ac:dyDescent="0.2">
      <c r="J9939" s="555" t="s">
        <v>987</v>
      </c>
      <c r="T9939" s="402"/>
      <c r="U9939" s="402"/>
      <c r="V9939" s="402"/>
      <c r="AG9939" s="402"/>
      <c r="AH9939" s="402"/>
      <c r="AI9939" s="402"/>
      <c r="AJ9939" s="402"/>
    </row>
    <row r="9940" spans="10:36" hidden="1" x14ac:dyDescent="0.2">
      <c r="J9940" s="555" t="s">
        <v>987</v>
      </c>
      <c r="T9940" s="402"/>
      <c r="U9940" s="402"/>
      <c r="V9940" s="402"/>
      <c r="AG9940" s="402"/>
      <c r="AH9940" s="402"/>
      <c r="AI9940" s="402"/>
      <c r="AJ9940" s="402"/>
    </row>
    <row r="9941" spans="10:36" hidden="1" x14ac:dyDescent="0.2">
      <c r="J9941" s="555" t="s">
        <v>987</v>
      </c>
      <c r="T9941" s="402"/>
      <c r="U9941" s="402"/>
      <c r="V9941" s="402"/>
      <c r="AG9941" s="402"/>
      <c r="AH9941" s="402"/>
      <c r="AI9941" s="402"/>
      <c r="AJ9941" s="402"/>
    </row>
    <row r="9942" spans="10:36" hidden="1" x14ac:dyDescent="0.2">
      <c r="J9942" s="555" t="s">
        <v>987</v>
      </c>
      <c r="T9942" s="402"/>
      <c r="U9942" s="402"/>
      <c r="V9942" s="402"/>
      <c r="AG9942" s="402"/>
      <c r="AH9942" s="402"/>
      <c r="AI9942" s="402"/>
      <c r="AJ9942" s="402"/>
    </row>
    <row r="9943" spans="10:36" hidden="1" x14ac:dyDescent="0.2">
      <c r="J9943" s="555" t="s">
        <v>987</v>
      </c>
      <c r="T9943" s="402"/>
      <c r="U9943" s="402"/>
      <c r="V9943" s="402"/>
      <c r="AG9943" s="402"/>
      <c r="AH9943" s="402"/>
      <c r="AI9943" s="402"/>
      <c r="AJ9943" s="402"/>
    </row>
    <row r="9944" spans="10:36" hidden="1" x14ac:dyDescent="0.2">
      <c r="J9944" s="555" t="s">
        <v>987</v>
      </c>
      <c r="T9944" s="402"/>
      <c r="U9944" s="402"/>
      <c r="V9944" s="402"/>
      <c r="AG9944" s="402"/>
      <c r="AH9944" s="402"/>
      <c r="AI9944" s="402"/>
      <c r="AJ9944" s="402"/>
    </row>
    <row r="9945" spans="10:36" hidden="1" x14ac:dyDescent="0.2">
      <c r="J9945" s="555" t="s">
        <v>987</v>
      </c>
      <c r="T9945" s="402"/>
      <c r="U9945" s="402"/>
      <c r="V9945" s="402"/>
      <c r="AG9945" s="402"/>
      <c r="AH9945" s="402"/>
      <c r="AI9945" s="402"/>
      <c r="AJ9945" s="402"/>
    </row>
    <row r="9946" spans="10:36" hidden="1" x14ac:dyDescent="0.2">
      <c r="J9946" s="555" t="s">
        <v>987</v>
      </c>
      <c r="T9946" s="402"/>
      <c r="U9946" s="402"/>
      <c r="V9946" s="402"/>
      <c r="AG9946" s="402"/>
      <c r="AH9946" s="402"/>
      <c r="AI9946" s="402"/>
      <c r="AJ9946" s="402"/>
    </row>
    <row r="9947" spans="10:36" hidden="1" x14ac:dyDescent="0.2">
      <c r="J9947" s="555" t="s">
        <v>987</v>
      </c>
      <c r="T9947" s="402"/>
      <c r="U9947" s="402"/>
      <c r="V9947" s="402"/>
      <c r="AG9947" s="402"/>
      <c r="AH9947" s="402"/>
      <c r="AI9947" s="402"/>
      <c r="AJ9947" s="402"/>
    </row>
    <row r="9948" spans="10:36" hidden="1" x14ac:dyDescent="0.2">
      <c r="J9948" s="555" t="s">
        <v>987</v>
      </c>
      <c r="T9948" s="402"/>
      <c r="U9948" s="402"/>
      <c r="V9948" s="402"/>
      <c r="AG9948" s="402"/>
      <c r="AH9948" s="402"/>
      <c r="AI9948" s="402"/>
      <c r="AJ9948" s="402"/>
    </row>
    <row r="9949" spans="10:36" hidden="1" x14ac:dyDescent="0.2">
      <c r="J9949" s="555" t="s">
        <v>987</v>
      </c>
      <c r="T9949" s="402"/>
      <c r="U9949" s="402"/>
      <c r="V9949" s="402"/>
      <c r="AG9949" s="402"/>
      <c r="AH9949" s="402"/>
      <c r="AI9949" s="402"/>
      <c r="AJ9949" s="402"/>
    </row>
    <row r="9950" spans="10:36" hidden="1" x14ac:dyDescent="0.2">
      <c r="J9950" s="555" t="s">
        <v>987</v>
      </c>
      <c r="T9950" s="402"/>
      <c r="U9950" s="402"/>
      <c r="V9950" s="402"/>
      <c r="AG9950" s="402"/>
      <c r="AH9950" s="402"/>
      <c r="AI9950" s="402"/>
      <c r="AJ9950" s="402"/>
    </row>
    <row r="9951" spans="10:36" hidden="1" x14ac:dyDescent="0.2">
      <c r="J9951" s="555" t="s">
        <v>987</v>
      </c>
      <c r="T9951" s="402"/>
      <c r="U9951" s="402"/>
      <c r="V9951" s="402"/>
      <c r="AG9951" s="402"/>
      <c r="AH9951" s="402"/>
      <c r="AI9951" s="402"/>
      <c r="AJ9951" s="402"/>
    </row>
    <row r="9952" spans="10:36" hidden="1" x14ac:dyDescent="0.2">
      <c r="J9952" s="555" t="s">
        <v>987</v>
      </c>
      <c r="T9952" s="402"/>
      <c r="U9952" s="402"/>
      <c r="V9952" s="402"/>
      <c r="AG9952" s="402"/>
      <c r="AH9952" s="402"/>
      <c r="AI9952" s="402"/>
      <c r="AJ9952" s="402"/>
    </row>
    <row r="9953" spans="10:36" hidden="1" x14ac:dyDescent="0.2">
      <c r="J9953" s="555" t="s">
        <v>987</v>
      </c>
      <c r="T9953" s="402"/>
      <c r="U9953" s="402"/>
      <c r="V9953" s="402"/>
      <c r="AG9953" s="402"/>
      <c r="AH9953" s="402"/>
      <c r="AI9953" s="402"/>
      <c r="AJ9953" s="402"/>
    </row>
    <row r="9954" spans="10:36" hidden="1" x14ac:dyDescent="0.2">
      <c r="J9954" s="555" t="s">
        <v>987</v>
      </c>
      <c r="T9954" s="402"/>
      <c r="U9954" s="402"/>
      <c r="V9954" s="402"/>
      <c r="AG9954" s="402"/>
      <c r="AH9954" s="402"/>
      <c r="AI9954" s="402"/>
      <c r="AJ9954" s="402"/>
    </row>
    <row r="9955" spans="10:36" hidden="1" x14ac:dyDescent="0.2">
      <c r="J9955" s="555" t="s">
        <v>987</v>
      </c>
      <c r="T9955" s="402"/>
      <c r="U9955" s="402"/>
      <c r="V9955" s="402"/>
      <c r="AG9955" s="402"/>
      <c r="AH9955" s="402"/>
      <c r="AI9955" s="402"/>
      <c r="AJ9955" s="402"/>
    </row>
    <row r="9956" spans="10:36" hidden="1" x14ac:dyDescent="0.2">
      <c r="J9956" s="555" t="s">
        <v>987</v>
      </c>
      <c r="T9956" s="402"/>
      <c r="U9956" s="402"/>
      <c r="V9956" s="402"/>
      <c r="AG9956" s="402"/>
      <c r="AH9956" s="402"/>
      <c r="AI9956" s="402"/>
      <c r="AJ9956" s="402"/>
    </row>
    <row r="9957" spans="10:36" hidden="1" x14ac:dyDescent="0.2">
      <c r="J9957" s="555" t="s">
        <v>987</v>
      </c>
      <c r="T9957" s="402"/>
      <c r="U9957" s="402"/>
      <c r="V9957" s="402"/>
      <c r="AG9957" s="402"/>
      <c r="AH9957" s="402"/>
      <c r="AI9957" s="402"/>
      <c r="AJ9957" s="402"/>
    </row>
    <row r="9958" spans="10:36" hidden="1" x14ac:dyDescent="0.2">
      <c r="J9958" s="555" t="s">
        <v>987</v>
      </c>
      <c r="T9958" s="402"/>
      <c r="U9958" s="402"/>
      <c r="V9958" s="402"/>
      <c r="AG9958" s="402"/>
      <c r="AH9958" s="402"/>
      <c r="AI9958" s="402"/>
      <c r="AJ9958" s="402"/>
    </row>
    <row r="9959" spans="10:36" hidden="1" x14ac:dyDescent="0.2">
      <c r="J9959" s="555" t="s">
        <v>987</v>
      </c>
      <c r="T9959" s="402"/>
      <c r="U9959" s="402"/>
      <c r="V9959" s="402"/>
      <c r="AG9959" s="402"/>
      <c r="AH9959" s="402"/>
      <c r="AI9959" s="402"/>
      <c r="AJ9959" s="402"/>
    </row>
    <row r="9960" spans="10:36" hidden="1" x14ac:dyDescent="0.2">
      <c r="J9960" s="555" t="s">
        <v>987</v>
      </c>
      <c r="T9960" s="402"/>
      <c r="U9960" s="402"/>
      <c r="V9960" s="402"/>
      <c r="AG9960" s="402"/>
      <c r="AH9960" s="402"/>
      <c r="AI9960" s="402"/>
      <c r="AJ9960" s="402"/>
    </row>
    <row r="9961" spans="10:36" hidden="1" x14ac:dyDescent="0.2">
      <c r="J9961" s="555" t="s">
        <v>987</v>
      </c>
      <c r="T9961" s="402"/>
      <c r="U9961" s="402"/>
      <c r="V9961" s="402"/>
      <c r="AG9961" s="402"/>
      <c r="AH9961" s="402"/>
      <c r="AI9961" s="402"/>
      <c r="AJ9961" s="402"/>
    </row>
    <row r="9962" spans="10:36" hidden="1" x14ac:dyDescent="0.2">
      <c r="J9962" s="555" t="s">
        <v>987</v>
      </c>
      <c r="T9962" s="402"/>
      <c r="U9962" s="402"/>
      <c r="V9962" s="402"/>
      <c r="AG9962" s="402"/>
      <c r="AH9962" s="402"/>
      <c r="AI9962" s="402"/>
      <c r="AJ9962" s="402"/>
    </row>
    <row r="9963" spans="10:36" hidden="1" x14ac:dyDescent="0.2">
      <c r="J9963" s="555" t="s">
        <v>987</v>
      </c>
      <c r="T9963" s="402"/>
      <c r="U9963" s="402"/>
      <c r="V9963" s="402"/>
      <c r="AG9963" s="402"/>
      <c r="AH9963" s="402"/>
      <c r="AI9963" s="402"/>
      <c r="AJ9963" s="402"/>
    </row>
    <row r="9964" spans="10:36" hidden="1" x14ac:dyDescent="0.2">
      <c r="J9964" s="555" t="s">
        <v>987</v>
      </c>
      <c r="T9964" s="402"/>
      <c r="U9964" s="402"/>
      <c r="V9964" s="402"/>
      <c r="AG9964" s="402"/>
      <c r="AH9964" s="402"/>
      <c r="AI9964" s="402"/>
      <c r="AJ9964" s="402"/>
    </row>
    <row r="9965" spans="10:36" hidden="1" x14ac:dyDescent="0.2">
      <c r="J9965" s="555" t="s">
        <v>987</v>
      </c>
      <c r="T9965" s="402"/>
      <c r="U9965" s="402"/>
      <c r="V9965" s="402"/>
      <c r="AG9965" s="402"/>
      <c r="AH9965" s="402"/>
      <c r="AI9965" s="402"/>
      <c r="AJ9965" s="402"/>
    </row>
    <row r="9966" spans="10:36" hidden="1" x14ac:dyDescent="0.2">
      <c r="J9966" s="555" t="s">
        <v>987</v>
      </c>
      <c r="T9966" s="402"/>
      <c r="U9966" s="402"/>
      <c r="V9966" s="402"/>
      <c r="AG9966" s="402"/>
      <c r="AH9966" s="402"/>
      <c r="AI9966" s="402"/>
      <c r="AJ9966" s="402"/>
    </row>
    <row r="9967" spans="10:36" hidden="1" x14ac:dyDescent="0.2">
      <c r="J9967" s="555" t="s">
        <v>987</v>
      </c>
      <c r="T9967" s="402"/>
      <c r="U9967" s="402"/>
      <c r="V9967" s="402"/>
      <c r="AG9967" s="402"/>
      <c r="AH9967" s="402"/>
      <c r="AI9967" s="402"/>
      <c r="AJ9967" s="402"/>
    </row>
    <row r="9968" spans="10:36" hidden="1" x14ac:dyDescent="0.2">
      <c r="J9968" s="555" t="s">
        <v>987</v>
      </c>
      <c r="T9968" s="402"/>
      <c r="U9968" s="402"/>
      <c r="V9968" s="402"/>
      <c r="AG9968" s="402"/>
      <c r="AH9968" s="402"/>
      <c r="AI9968" s="402"/>
      <c r="AJ9968" s="402"/>
    </row>
    <row r="9969" spans="10:36" hidden="1" x14ac:dyDescent="0.2">
      <c r="J9969" s="555" t="s">
        <v>987</v>
      </c>
      <c r="T9969" s="402"/>
      <c r="U9969" s="402"/>
      <c r="V9969" s="402"/>
      <c r="AG9969" s="402"/>
      <c r="AH9969" s="402"/>
      <c r="AI9969" s="402"/>
      <c r="AJ9969" s="402"/>
    </row>
    <row r="9970" spans="10:36" hidden="1" x14ac:dyDescent="0.2">
      <c r="J9970" s="555" t="s">
        <v>987</v>
      </c>
      <c r="T9970" s="402"/>
      <c r="U9970" s="402"/>
      <c r="V9970" s="402"/>
      <c r="AG9970" s="402"/>
      <c r="AH9970" s="402"/>
      <c r="AI9970" s="402"/>
      <c r="AJ9970" s="402"/>
    </row>
    <row r="9971" spans="10:36" hidden="1" x14ac:dyDescent="0.2">
      <c r="J9971" s="555" t="s">
        <v>987</v>
      </c>
      <c r="T9971" s="402"/>
      <c r="U9971" s="402"/>
      <c r="V9971" s="402"/>
      <c r="AG9971" s="402"/>
      <c r="AH9971" s="402"/>
      <c r="AI9971" s="402"/>
      <c r="AJ9971" s="402"/>
    </row>
    <row r="9972" spans="10:36" hidden="1" x14ac:dyDescent="0.2">
      <c r="J9972" s="555" t="s">
        <v>987</v>
      </c>
      <c r="T9972" s="402"/>
      <c r="U9972" s="402"/>
      <c r="V9972" s="402"/>
      <c r="AG9972" s="402"/>
      <c r="AH9972" s="402"/>
      <c r="AI9972" s="402"/>
      <c r="AJ9972" s="402"/>
    </row>
    <row r="9973" spans="10:36" hidden="1" x14ac:dyDescent="0.2">
      <c r="J9973" s="555" t="s">
        <v>987</v>
      </c>
      <c r="T9973" s="402"/>
      <c r="U9973" s="402"/>
      <c r="V9973" s="402"/>
      <c r="AG9973" s="402"/>
      <c r="AH9973" s="402"/>
      <c r="AI9973" s="402"/>
      <c r="AJ9973" s="402"/>
    </row>
    <row r="9974" spans="10:36" hidden="1" x14ac:dyDescent="0.2">
      <c r="J9974" s="555" t="s">
        <v>987</v>
      </c>
      <c r="T9974" s="402"/>
      <c r="U9974" s="402"/>
      <c r="V9974" s="402"/>
      <c r="AG9974" s="402"/>
      <c r="AH9974" s="402"/>
      <c r="AI9974" s="402"/>
      <c r="AJ9974" s="402"/>
    </row>
    <row r="9975" spans="10:36" hidden="1" x14ac:dyDescent="0.2">
      <c r="J9975" s="555" t="s">
        <v>987</v>
      </c>
      <c r="T9975" s="402"/>
      <c r="U9975" s="402"/>
      <c r="V9975" s="402"/>
      <c r="AG9975" s="402"/>
      <c r="AH9975" s="402"/>
      <c r="AI9975" s="402"/>
      <c r="AJ9975" s="402"/>
    </row>
    <row r="9976" spans="10:36" hidden="1" x14ac:dyDescent="0.2">
      <c r="J9976" s="555" t="s">
        <v>987</v>
      </c>
      <c r="T9976" s="402"/>
      <c r="U9976" s="402"/>
      <c r="V9976" s="402"/>
      <c r="AG9976" s="402"/>
      <c r="AH9976" s="402"/>
      <c r="AI9976" s="402"/>
      <c r="AJ9976" s="402"/>
    </row>
    <row r="9977" spans="10:36" hidden="1" x14ac:dyDescent="0.2">
      <c r="J9977" s="555" t="s">
        <v>987</v>
      </c>
      <c r="T9977" s="402"/>
      <c r="U9977" s="402"/>
      <c r="V9977" s="402"/>
      <c r="AG9977" s="402"/>
      <c r="AH9977" s="402"/>
      <c r="AI9977" s="402"/>
      <c r="AJ9977" s="402"/>
    </row>
    <row r="9978" spans="10:36" hidden="1" x14ac:dyDescent="0.2">
      <c r="J9978" s="555" t="s">
        <v>987</v>
      </c>
      <c r="T9978" s="402"/>
      <c r="U9978" s="402"/>
      <c r="V9978" s="402"/>
      <c r="AG9978" s="402"/>
      <c r="AH9978" s="402"/>
      <c r="AI9978" s="402"/>
      <c r="AJ9978" s="402"/>
    </row>
    <row r="9979" spans="10:36" hidden="1" x14ac:dyDescent="0.2">
      <c r="J9979" s="555" t="s">
        <v>987</v>
      </c>
      <c r="T9979" s="402"/>
      <c r="U9979" s="402"/>
      <c r="V9979" s="402"/>
      <c r="AG9979" s="402"/>
      <c r="AH9979" s="402"/>
      <c r="AI9979" s="402"/>
      <c r="AJ9979" s="402"/>
    </row>
    <row r="9980" spans="10:36" hidden="1" x14ac:dyDescent="0.2">
      <c r="J9980" s="555" t="s">
        <v>987</v>
      </c>
      <c r="T9980" s="402"/>
      <c r="U9980" s="402"/>
      <c r="V9980" s="402"/>
      <c r="AG9980" s="402"/>
      <c r="AH9980" s="402"/>
      <c r="AI9980" s="402"/>
      <c r="AJ9980" s="402"/>
    </row>
    <row r="9981" spans="10:36" hidden="1" x14ac:dyDescent="0.2">
      <c r="J9981" s="555" t="s">
        <v>987</v>
      </c>
      <c r="T9981" s="402"/>
      <c r="U9981" s="402"/>
      <c r="V9981" s="402"/>
      <c r="AG9981" s="402"/>
      <c r="AH9981" s="402"/>
      <c r="AI9981" s="402"/>
      <c r="AJ9981" s="402"/>
    </row>
    <row r="9982" spans="10:36" hidden="1" x14ac:dyDescent="0.2">
      <c r="J9982" s="555" t="s">
        <v>987</v>
      </c>
      <c r="T9982" s="402"/>
      <c r="U9982" s="402"/>
      <c r="V9982" s="402"/>
      <c r="AG9982" s="402"/>
      <c r="AH9982" s="402"/>
      <c r="AI9982" s="402"/>
      <c r="AJ9982" s="402"/>
    </row>
    <row r="9983" spans="10:36" hidden="1" x14ac:dyDescent="0.2">
      <c r="J9983" s="555" t="s">
        <v>987</v>
      </c>
      <c r="T9983" s="402"/>
      <c r="U9983" s="402"/>
      <c r="V9983" s="402"/>
      <c r="AG9983" s="402"/>
      <c r="AH9983" s="402"/>
      <c r="AI9983" s="402"/>
      <c r="AJ9983" s="402"/>
    </row>
    <row r="9984" spans="10:36" hidden="1" x14ac:dyDescent="0.2">
      <c r="J9984" s="555" t="s">
        <v>987</v>
      </c>
      <c r="T9984" s="402"/>
      <c r="U9984" s="402"/>
      <c r="V9984" s="402"/>
      <c r="AG9984" s="402"/>
      <c r="AH9984" s="402"/>
      <c r="AI9984" s="402"/>
      <c r="AJ9984" s="402"/>
    </row>
    <row r="9985" spans="10:36" hidden="1" x14ac:dyDescent="0.2">
      <c r="J9985" s="555" t="s">
        <v>987</v>
      </c>
      <c r="T9985" s="402"/>
      <c r="U9985" s="402"/>
      <c r="V9985" s="402"/>
      <c r="AG9985" s="402"/>
      <c r="AH9985" s="402"/>
      <c r="AI9985" s="402"/>
      <c r="AJ9985" s="402"/>
    </row>
    <row r="9986" spans="10:36" hidden="1" x14ac:dyDescent="0.2">
      <c r="J9986" s="555" t="s">
        <v>987</v>
      </c>
      <c r="T9986" s="402"/>
      <c r="U9986" s="402"/>
      <c r="V9986" s="402"/>
      <c r="AG9986" s="402"/>
      <c r="AH9986" s="402"/>
      <c r="AI9986" s="402"/>
      <c r="AJ9986" s="402"/>
    </row>
    <row r="9987" spans="10:36" hidden="1" x14ac:dyDescent="0.2">
      <c r="J9987" s="555" t="s">
        <v>987</v>
      </c>
      <c r="T9987" s="402"/>
      <c r="U9987" s="402"/>
      <c r="V9987" s="402"/>
      <c r="AG9987" s="402"/>
      <c r="AH9987" s="402"/>
      <c r="AI9987" s="402"/>
      <c r="AJ9987" s="402"/>
    </row>
    <row r="9988" spans="10:36" hidden="1" x14ac:dyDescent="0.2">
      <c r="J9988" s="555" t="s">
        <v>987</v>
      </c>
      <c r="T9988" s="402"/>
      <c r="U9988" s="402"/>
      <c r="V9988" s="402"/>
      <c r="AG9988" s="402"/>
      <c r="AH9988" s="402"/>
      <c r="AI9988" s="402"/>
      <c r="AJ9988" s="402"/>
    </row>
    <row r="9989" spans="10:36" hidden="1" x14ac:dyDescent="0.2">
      <c r="J9989" s="555" t="s">
        <v>987</v>
      </c>
      <c r="T9989" s="402"/>
      <c r="U9989" s="402"/>
      <c r="V9989" s="402"/>
      <c r="AG9989" s="402"/>
      <c r="AH9989" s="402"/>
      <c r="AI9989" s="402"/>
      <c r="AJ9989" s="402"/>
    </row>
    <row r="9990" spans="10:36" hidden="1" x14ac:dyDescent="0.2">
      <c r="J9990" s="555" t="s">
        <v>987</v>
      </c>
      <c r="T9990" s="402"/>
      <c r="U9990" s="402"/>
      <c r="V9990" s="402"/>
      <c r="AG9990" s="402"/>
      <c r="AH9990" s="402"/>
      <c r="AI9990" s="402"/>
      <c r="AJ9990" s="402"/>
    </row>
    <row r="9991" spans="10:36" hidden="1" x14ac:dyDescent="0.2">
      <c r="J9991" s="555" t="s">
        <v>987</v>
      </c>
      <c r="T9991" s="402"/>
      <c r="U9991" s="402"/>
      <c r="V9991" s="402"/>
      <c r="AG9991" s="402"/>
      <c r="AH9991" s="402"/>
      <c r="AI9991" s="402"/>
      <c r="AJ9991" s="402"/>
    </row>
    <row r="9992" spans="10:36" hidden="1" x14ac:dyDescent="0.2">
      <c r="J9992" s="555" t="s">
        <v>987</v>
      </c>
      <c r="T9992" s="402"/>
      <c r="U9992" s="402"/>
      <c r="V9992" s="402"/>
      <c r="AG9992" s="402"/>
      <c r="AH9992" s="402"/>
      <c r="AI9992" s="402"/>
      <c r="AJ9992" s="402"/>
    </row>
    <row r="9993" spans="10:36" hidden="1" x14ac:dyDescent="0.2">
      <c r="J9993" s="555" t="s">
        <v>987</v>
      </c>
      <c r="T9993" s="402"/>
      <c r="U9993" s="402"/>
      <c r="V9993" s="402"/>
      <c r="AG9993" s="402"/>
      <c r="AH9993" s="402"/>
      <c r="AI9993" s="402"/>
      <c r="AJ9993" s="402"/>
    </row>
    <row r="9994" spans="10:36" hidden="1" x14ac:dyDescent="0.2">
      <c r="J9994" s="555" t="s">
        <v>987</v>
      </c>
      <c r="T9994" s="402"/>
      <c r="U9994" s="402"/>
      <c r="V9994" s="402"/>
      <c r="AG9994" s="402"/>
      <c r="AH9994" s="402"/>
      <c r="AI9994" s="402"/>
      <c r="AJ9994" s="402"/>
    </row>
    <row r="9995" spans="10:36" hidden="1" x14ac:dyDescent="0.2">
      <c r="J9995" s="555" t="s">
        <v>987</v>
      </c>
      <c r="T9995" s="402"/>
      <c r="U9995" s="402"/>
      <c r="V9995" s="402"/>
      <c r="AG9995" s="402"/>
      <c r="AH9995" s="402"/>
      <c r="AI9995" s="402"/>
      <c r="AJ9995" s="402"/>
    </row>
    <row r="9996" spans="10:36" hidden="1" x14ac:dyDescent="0.2">
      <c r="J9996" s="555" t="s">
        <v>987</v>
      </c>
      <c r="T9996" s="402"/>
      <c r="U9996" s="402"/>
      <c r="V9996" s="402"/>
      <c r="AG9996" s="402"/>
      <c r="AH9996" s="402"/>
      <c r="AI9996" s="402"/>
      <c r="AJ9996" s="402"/>
    </row>
    <row r="9997" spans="10:36" hidden="1" x14ac:dyDescent="0.2">
      <c r="J9997" s="555" t="s">
        <v>987</v>
      </c>
      <c r="T9997" s="402"/>
      <c r="U9997" s="402"/>
      <c r="V9997" s="402"/>
      <c r="AG9997" s="402"/>
      <c r="AH9997" s="402"/>
      <c r="AI9997" s="402"/>
      <c r="AJ9997" s="402"/>
    </row>
    <row r="9998" spans="10:36" hidden="1" x14ac:dyDescent="0.2">
      <c r="J9998" s="555" t="s">
        <v>987</v>
      </c>
      <c r="T9998" s="402"/>
      <c r="U9998" s="402"/>
      <c r="V9998" s="402"/>
      <c r="AG9998" s="402"/>
      <c r="AH9998" s="402"/>
      <c r="AI9998" s="402"/>
      <c r="AJ9998" s="402"/>
    </row>
    <row r="9999" spans="10:36" hidden="1" x14ac:dyDescent="0.2">
      <c r="J9999" s="555" t="s">
        <v>987</v>
      </c>
      <c r="T9999" s="402"/>
      <c r="U9999" s="402"/>
      <c r="V9999" s="402"/>
      <c r="AG9999" s="402"/>
      <c r="AH9999" s="402"/>
      <c r="AI9999" s="402"/>
      <c r="AJ9999" s="402"/>
    </row>
    <row r="10000" spans="10:36" hidden="1" x14ac:dyDescent="0.2">
      <c r="J10000" s="555" t="s">
        <v>987</v>
      </c>
      <c r="T10000" s="402"/>
      <c r="U10000" s="402"/>
      <c r="V10000" s="402"/>
      <c r="AG10000" s="402"/>
      <c r="AH10000" s="402"/>
      <c r="AI10000" s="402"/>
      <c r="AJ10000" s="402"/>
    </row>
    <row r="10001" spans="10:36" hidden="1" x14ac:dyDescent="0.2">
      <c r="J10001" s="555" t="s">
        <v>987</v>
      </c>
      <c r="T10001" s="402"/>
      <c r="U10001" s="402"/>
      <c r="V10001" s="402"/>
      <c r="AG10001" s="402"/>
      <c r="AH10001" s="402"/>
      <c r="AI10001" s="402"/>
      <c r="AJ10001" s="402"/>
    </row>
    <row r="10002" spans="10:36" hidden="1" x14ac:dyDescent="0.2">
      <c r="J10002" s="555" t="s">
        <v>987</v>
      </c>
      <c r="T10002" s="402"/>
      <c r="U10002" s="402"/>
      <c r="V10002" s="402"/>
      <c r="AG10002" s="402"/>
      <c r="AH10002" s="402"/>
      <c r="AI10002" s="402"/>
      <c r="AJ10002" s="402"/>
    </row>
    <row r="10003" spans="10:36" hidden="1" x14ac:dyDescent="0.2">
      <c r="J10003" s="555" t="s">
        <v>987</v>
      </c>
      <c r="T10003" s="402"/>
      <c r="U10003" s="402"/>
      <c r="V10003" s="402"/>
      <c r="AG10003" s="402"/>
      <c r="AH10003" s="402"/>
      <c r="AI10003" s="402"/>
      <c r="AJ10003" s="402"/>
    </row>
    <row r="10004" spans="10:36" hidden="1" x14ac:dyDescent="0.2">
      <c r="J10004" s="555" t="s">
        <v>987</v>
      </c>
      <c r="T10004" s="402"/>
      <c r="U10004" s="402"/>
      <c r="V10004" s="402"/>
      <c r="AG10004" s="402"/>
      <c r="AH10004" s="402"/>
      <c r="AI10004" s="402"/>
      <c r="AJ10004" s="402"/>
    </row>
    <row r="10005" spans="10:36" hidden="1" x14ac:dyDescent="0.2">
      <c r="J10005" s="555" t="s">
        <v>987</v>
      </c>
      <c r="T10005" s="402"/>
      <c r="U10005" s="402"/>
      <c r="V10005" s="402"/>
      <c r="AG10005" s="402"/>
      <c r="AH10005" s="402"/>
      <c r="AI10005" s="402"/>
      <c r="AJ10005" s="402"/>
    </row>
    <row r="10006" spans="10:36" hidden="1" x14ac:dyDescent="0.2">
      <c r="J10006" s="555" t="s">
        <v>987</v>
      </c>
      <c r="T10006" s="402"/>
      <c r="U10006" s="402"/>
      <c r="V10006" s="402"/>
      <c r="AG10006" s="402"/>
      <c r="AH10006" s="402"/>
      <c r="AI10006" s="402"/>
      <c r="AJ10006" s="402"/>
    </row>
    <row r="10007" spans="10:36" hidden="1" x14ac:dyDescent="0.2">
      <c r="J10007" s="555" t="s">
        <v>987</v>
      </c>
      <c r="T10007" s="402"/>
      <c r="U10007" s="402"/>
      <c r="V10007" s="402"/>
      <c r="AG10007" s="402"/>
      <c r="AH10007" s="402"/>
      <c r="AI10007" s="402"/>
      <c r="AJ10007" s="402"/>
    </row>
    <row r="10008" spans="10:36" hidden="1" x14ac:dyDescent="0.2">
      <c r="J10008" s="555" t="s">
        <v>987</v>
      </c>
      <c r="T10008" s="402"/>
      <c r="U10008" s="402"/>
      <c r="V10008" s="402"/>
      <c r="AG10008" s="402"/>
      <c r="AH10008" s="402"/>
      <c r="AI10008" s="402"/>
      <c r="AJ10008" s="402"/>
    </row>
    <row r="10009" spans="10:36" hidden="1" x14ac:dyDescent="0.2">
      <c r="J10009" s="555" t="s">
        <v>987</v>
      </c>
      <c r="T10009" s="402"/>
      <c r="U10009" s="402"/>
      <c r="V10009" s="402"/>
      <c r="AG10009" s="402"/>
      <c r="AH10009" s="402"/>
      <c r="AI10009" s="402"/>
      <c r="AJ10009" s="402"/>
    </row>
    <row r="10010" spans="10:36" hidden="1" x14ac:dyDescent="0.2">
      <c r="J10010" s="555" t="s">
        <v>987</v>
      </c>
      <c r="T10010" s="402"/>
      <c r="U10010" s="402"/>
      <c r="V10010" s="402"/>
      <c r="AG10010" s="402"/>
      <c r="AH10010" s="402"/>
      <c r="AI10010" s="402"/>
      <c r="AJ10010" s="402"/>
    </row>
    <row r="10011" spans="10:36" hidden="1" x14ac:dyDescent="0.2">
      <c r="J10011" s="555" t="s">
        <v>987</v>
      </c>
      <c r="T10011" s="402"/>
      <c r="U10011" s="402"/>
      <c r="V10011" s="402"/>
      <c r="AG10011" s="402"/>
      <c r="AH10011" s="402"/>
      <c r="AI10011" s="402"/>
      <c r="AJ10011" s="402"/>
    </row>
    <row r="10012" spans="10:36" hidden="1" x14ac:dyDescent="0.2">
      <c r="J10012" s="555" t="s">
        <v>987</v>
      </c>
      <c r="T10012" s="402"/>
      <c r="U10012" s="402"/>
      <c r="V10012" s="402"/>
      <c r="AG10012" s="402"/>
      <c r="AH10012" s="402"/>
      <c r="AI10012" s="402"/>
      <c r="AJ10012" s="402"/>
    </row>
    <row r="10013" spans="10:36" hidden="1" x14ac:dyDescent="0.2">
      <c r="J10013" s="555" t="s">
        <v>987</v>
      </c>
      <c r="T10013" s="402"/>
      <c r="U10013" s="402"/>
      <c r="V10013" s="402"/>
      <c r="AG10013" s="402"/>
      <c r="AH10013" s="402"/>
      <c r="AI10013" s="402"/>
      <c r="AJ10013" s="402"/>
    </row>
    <row r="10014" spans="10:36" hidden="1" x14ac:dyDescent="0.2">
      <c r="J10014" s="555" t="s">
        <v>987</v>
      </c>
      <c r="T10014" s="402"/>
      <c r="U10014" s="402"/>
      <c r="V10014" s="402"/>
      <c r="AG10014" s="402"/>
      <c r="AH10014" s="402"/>
      <c r="AI10014" s="402"/>
      <c r="AJ10014" s="402"/>
    </row>
    <row r="10015" spans="10:36" hidden="1" x14ac:dyDescent="0.2">
      <c r="J10015" s="555" t="s">
        <v>987</v>
      </c>
      <c r="T10015" s="402"/>
      <c r="U10015" s="402"/>
      <c r="V10015" s="402"/>
      <c r="AG10015" s="402"/>
      <c r="AH10015" s="402"/>
      <c r="AI10015" s="402"/>
      <c r="AJ10015" s="402"/>
    </row>
    <row r="10016" spans="10:36" hidden="1" x14ac:dyDescent="0.2">
      <c r="J10016" s="555" t="s">
        <v>987</v>
      </c>
      <c r="T10016" s="402"/>
      <c r="U10016" s="402"/>
      <c r="V10016" s="402"/>
      <c r="AG10016" s="402"/>
      <c r="AH10016" s="402"/>
      <c r="AI10016" s="402"/>
      <c r="AJ10016" s="402"/>
    </row>
    <row r="10017" spans="10:36" hidden="1" x14ac:dyDescent="0.2">
      <c r="J10017" s="555" t="s">
        <v>987</v>
      </c>
      <c r="T10017" s="402"/>
      <c r="U10017" s="402"/>
      <c r="V10017" s="402"/>
      <c r="AG10017" s="402"/>
      <c r="AH10017" s="402"/>
      <c r="AI10017" s="402"/>
      <c r="AJ10017" s="402"/>
    </row>
    <row r="10018" spans="10:36" hidden="1" x14ac:dyDescent="0.2">
      <c r="J10018" s="555" t="s">
        <v>987</v>
      </c>
      <c r="T10018" s="402"/>
      <c r="U10018" s="402"/>
      <c r="V10018" s="402"/>
      <c r="AG10018" s="402"/>
      <c r="AH10018" s="402"/>
      <c r="AI10018" s="402"/>
      <c r="AJ10018" s="402"/>
    </row>
    <row r="10019" spans="10:36" hidden="1" x14ac:dyDescent="0.2">
      <c r="J10019" s="555" t="s">
        <v>987</v>
      </c>
      <c r="T10019" s="402"/>
      <c r="U10019" s="402"/>
      <c r="V10019" s="402"/>
      <c r="AG10019" s="402"/>
      <c r="AH10019" s="402"/>
      <c r="AI10019" s="402"/>
      <c r="AJ10019" s="402"/>
    </row>
    <row r="10020" spans="10:36" hidden="1" x14ac:dyDescent="0.2">
      <c r="J10020" s="555" t="s">
        <v>987</v>
      </c>
      <c r="T10020" s="402"/>
      <c r="U10020" s="402"/>
      <c r="V10020" s="402"/>
      <c r="AG10020" s="402"/>
      <c r="AH10020" s="402"/>
      <c r="AI10020" s="402"/>
      <c r="AJ10020" s="402"/>
    </row>
    <row r="10021" spans="10:36" hidden="1" x14ac:dyDescent="0.2">
      <c r="J10021" s="555" t="s">
        <v>987</v>
      </c>
      <c r="T10021" s="402"/>
      <c r="U10021" s="402"/>
      <c r="V10021" s="402"/>
      <c r="AG10021" s="402"/>
      <c r="AH10021" s="402"/>
      <c r="AI10021" s="402"/>
      <c r="AJ10021" s="402"/>
    </row>
    <row r="10022" spans="10:36" hidden="1" x14ac:dyDescent="0.2">
      <c r="J10022" s="555" t="s">
        <v>987</v>
      </c>
      <c r="T10022" s="402"/>
      <c r="U10022" s="402"/>
      <c r="V10022" s="402"/>
      <c r="AG10022" s="402"/>
      <c r="AH10022" s="402"/>
      <c r="AI10022" s="402"/>
      <c r="AJ10022" s="402"/>
    </row>
    <row r="10023" spans="10:36" hidden="1" x14ac:dyDescent="0.2">
      <c r="J10023" s="555" t="s">
        <v>987</v>
      </c>
      <c r="T10023" s="402"/>
      <c r="U10023" s="402"/>
      <c r="V10023" s="402"/>
      <c r="AG10023" s="402"/>
      <c r="AH10023" s="402"/>
      <c r="AI10023" s="402"/>
      <c r="AJ10023" s="402"/>
    </row>
    <row r="10024" spans="10:36" hidden="1" x14ac:dyDescent="0.2">
      <c r="J10024" s="555" t="s">
        <v>987</v>
      </c>
      <c r="T10024" s="402"/>
      <c r="U10024" s="402"/>
      <c r="V10024" s="402"/>
      <c r="AG10024" s="402"/>
      <c r="AH10024" s="402"/>
      <c r="AI10024" s="402"/>
      <c r="AJ10024" s="402"/>
    </row>
    <row r="10025" spans="10:36" hidden="1" x14ac:dyDescent="0.2">
      <c r="J10025" s="555" t="s">
        <v>987</v>
      </c>
      <c r="T10025" s="402"/>
      <c r="U10025" s="402"/>
      <c r="V10025" s="402"/>
      <c r="AG10025" s="402"/>
      <c r="AH10025" s="402"/>
      <c r="AI10025" s="402"/>
      <c r="AJ10025" s="402"/>
    </row>
    <row r="10026" spans="10:36" hidden="1" x14ac:dyDescent="0.2">
      <c r="J10026" s="555" t="s">
        <v>987</v>
      </c>
      <c r="T10026" s="402"/>
      <c r="U10026" s="402"/>
      <c r="V10026" s="402"/>
      <c r="AG10026" s="402"/>
      <c r="AH10026" s="402"/>
      <c r="AI10026" s="402"/>
      <c r="AJ10026" s="402"/>
    </row>
    <row r="10027" spans="10:36" hidden="1" x14ac:dyDescent="0.2">
      <c r="J10027" s="555" t="s">
        <v>987</v>
      </c>
      <c r="T10027" s="402"/>
      <c r="U10027" s="402"/>
      <c r="V10027" s="402"/>
      <c r="AG10027" s="402"/>
      <c r="AH10027" s="402"/>
      <c r="AI10027" s="402"/>
      <c r="AJ10027" s="402"/>
    </row>
    <row r="10028" spans="10:36" hidden="1" x14ac:dyDescent="0.2">
      <c r="J10028" s="555" t="s">
        <v>987</v>
      </c>
      <c r="T10028" s="402"/>
      <c r="U10028" s="402"/>
      <c r="V10028" s="402"/>
      <c r="AG10028" s="402"/>
      <c r="AH10028" s="402"/>
      <c r="AI10028" s="402"/>
      <c r="AJ10028" s="402"/>
    </row>
    <row r="10029" spans="10:36" hidden="1" x14ac:dyDescent="0.2">
      <c r="J10029" s="555" t="s">
        <v>987</v>
      </c>
      <c r="T10029" s="402"/>
      <c r="U10029" s="402"/>
      <c r="V10029" s="402"/>
      <c r="AG10029" s="402"/>
      <c r="AH10029" s="402"/>
      <c r="AI10029" s="402"/>
      <c r="AJ10029" s="402"/>
    </row>
    <row r="10030" spans="10:36" hidden="1" x14ac:dyDescent="0.2">
      <c r="J10030" s="555" t="s">
        <v>987</v>
      </c>
      <c r="T10030" s="402"/>
      <c r="U10030" s="402"/>
      <c r="V10030" s="402"/>
      <c r="AG10030" s="402"/>
      <c r="AH10030" s="402"/>
      <c r="AI10030" s="402"/>
      <c r="AJ10030" s="402"/>
    </row>
    <row r="10031" spans="10:36" hidden="1" x14ac:dyDescent="0.2">
      <c r="J10031" s="555" t="s">
        <v>987</v>
      </c>
      <c r="T10031" s="402"/>
      <c r="U10031" s="402"/>
      <c r="V10031" s="402"/>
      <c r="AG10031" s="402"/>
      <c r="AH10031" s="402"/>
      <c r="AI10031" s="402"/>
      <c r="AJ10031" s="402"/>
    </row>
    <row r="10032" spans="10:36" hidden="1" x14ac:dyDescent="0.2">
      <c r="J10032" s="555" t="s">
        <v>987</v>
      </c>
      <c r="T10032" s="402"/>
      <c r="U10032" s="402"/>
      <c r="V10032" s="402"/>
      <c r="AG10032" s="402"/>
      <c r="AH10032" s="402"/>
      <c r="AI10032" s="402"/>
      <c r="AJ10032" s="402"/>
    </row>
    <row r="10033" spans="10:36" hidden="1" x14ac:dyDescent="0.2">
      <c r="J10033" s="555" t="s">
        <v>987</v>
      </c>
      <c r="T10033" s="402"/>
      <c r="U10033" s="402"/>
      <c r="V10033" s="402"/>
      <c r="AG10033" s="402"/>
      <c r="AH10033" s="402"/>
      <c r="AI10033" s="402"/>
      <c r="AJ10033" s="402"/>
    </row>
    <row r="10034" spans="10:36" hidden="1" x14ac:dyDescent="0.2">
      <c r="J10034" s="555" t="s">
        <v>987</v>
      </c>
      <c r="T10034" s="402"/>
      <c r="U10034" s="402"/>
      <c r="V10034" s="402"/>
      <c r="AG10034" s="402"/>
      <c r="AH10034" s="402"/>
      <c r="AI10034" s="402"/>
      <c r="AJ10034" s="402"/>
    </row>
    <row r="10035" spans="10:36" hidden="1" x14ac:dyDescent="0.2">
      <c r="J10035" s="555" t="s">
        <v>987</v>
      </c>
      <c r="T10035" s="402"/>
      <c r="U10035" s="402"/>
      <c r="V10035" s="402"/>
      <c r="AG10035" s="402"/>
      <c r="AH10035" s="402"/>
      <c r="AI10035" s="402"/>
      <c r="AJ10035" s="402"/>
    </row>
    <row r="10036" spans="10:36" hidden="1" x14ac:dyDescent="0.2">
      <c r="J10036" s="555" t="s">
        <v>987</v>
      </c>
      <c r="T10036" s="402"/>
      <c r="U10036" s="402"/>
      <c r="V10036" s="402"/>
      <c r="AG10036" s="402"/>
      <c r="AH10036" s="402"/>
      <c r="AI10036" s="402"/>
      <c r="AJ10036" s="402"/>
    </row>
    <row r="10037" spans="10:36" hidden="1" x14ac:dyDescent="0.2">
      <c r="J10037" s="555" t="s">
        <v>987</v>
      </c>
      <c r="T10037" s="402"/>
      <c r="U10037" s="402"/>
      <c r="V10037" s="402"/>
      <c r="AG10037" s="402"/>
      <c r="AH10037" s="402"/>
      <c r="AI10037" s="402"/>
      <c r="AJ10037" s="402"/>
    </row>
    <row r="10038" spans="10:36" hidden="1" x14ac:dyDescent="0.2">
      <c r="J10038" s="555" t="s">
        <v>987</v>
      </c>
      <c r="T10038" s="402"/>
      <c r="U10038" s="402"/>
      <c r="V10038" s="402"/>
      <c r="AG10038" s="402"/>
      <c r="AH10038" s="402"/>
      <c r="AI10038" s="402"/>
      <c r="AJ10038" s="402"/>
    </row>
    <row r="10039" spans="10:36" hidden="1" x14ac:dyDescent="0.2">
      <c r="J10039" s="555" t="s">
        <v>987</v>
      </c>
      <c r="T10039" s="402"/>
      <c r="U10039" s="402"/>
      <c r="V10039" s="402"/>
      <c r="AG10039" s="402"/>
      <c r="AH10039" s="402"/>
      <c r="AI10039" s="402"/>
      <c r="AJ10039" s="402"/>
    </row>
    <row r="10040" spans="10:36" hidden="1" x14ac:dyDescent="0.2">
      <c r="J10040" s="555" t="s">
        <v>987</v>
      </c>
      <c r="T10040" s="402"/>
      <c r="U10040" s="402"/>
      <c r="V10040" s="402"/>
      <c r="AG10040" s="402"/>
      <c r="AH10040" s="402"/>
      <c r="AI10040" s="402"/>
      <c r="AJ10040" s="402"/>
    </row>
    <row r="10041" spans="10:36" hidden="1" x14ac:dyDescent="0.2">
      <c r="J10041" s="555" t="s">
        <v>987</v>
      </c>
      <c r="T10041" s="402"/>
      <c r="U10041" s="402"/>
      <c r="V10041" s="402"/>
      <c r="AG10041" s="402"/>
      <c r="AH10041" s="402"/>
      <c r="AI10041" s="402"/>
      <c r="AJ10041" s="402"/>
    </row>
    <row r="10042" spans="10:36" hidden="1" x14ac:dyDescent="0.2">
      <c r="J10042" s="555" t="s">
        <v>987</v>
      </c>
      <c r="T10042" s="402"/>
      <c r="U10042" s="402"/>
      <c r="V10042" s="402"/>
      <c r="AG10042" s="402"/>
      <c r="AH10042" s="402"/>
      <c r="AI10042" s="402"/>
      <c r="AJ10042" s="402"/>
    </row>
    <row r="10043" spans="10:36" hidden="1" x14ac:dyDescent="0.2">
      <c r="J10043" s="555" t="s">
        <v>987</v>
      </c>
      <c r="T10043" s="402"/>
      <c r="U10043" s="402"/>
      <c r="V10043" s="402"/>
      <c r="AG10043" s="402"/>
      <c r="AH10043" s="402"/>
      <c r="AI10043" s="402"/>
      <c r="AJ10043" s="402"/>
    </row>
    <row r="10044" spans="10:36" hidden="1" x14ac:dyDescent="0.2">
      <c r="J10044" s="555" t="s">
        <v>987</v>
      </c>
      <c r="T10044" s="402"/>
      <c r="U10044" s="402"/>
      <c r="V10044" s="402"/>
      <c r="AG10044" s="402"/>
      <c r="AH10044" s="402"/>
      <c r="AI10044" s="402"/>
      <c r="AJ10044" s="402"/>
    </row>
    <row r="10045" spans="10:36" hidden="1" x14ac:dyDescent="0.2">
      <c r="J10045" s="555" t="s">
        <v>987</v>
      </c>
      <c r="T10045" s="402"/>
      <c r="U10045" s="402"/>
      <c r="V10045" s="402"/>
      <c r="AG10045" s="402"/>
      <c r="AH10045" s="402"/>
      <c r="AI10045" s="402"/>
      <c r="AJ10045" s="402"/>
    </row>
    <row r="10046" spans="10:36" hidden="1" x14ac:dyDescent="0.2">
      <c r="J10046" s="555" t="s">
        <v>987</v>
      </c>
      <c r="T10046" s="402"/>
      <c r="U10046" s="402"/>
      <c r="V10046" s="402"/>
      <c r="AG10046" s="402"/>
      <c r="AH10046" s="402"/>
      <c r="AI10046" s="402"/>
      <c r="AJ10046" s="402"/>
    </row>
    <row r="10047" spans="10:36" hidden="1" x14ac:dyDescent="0.2">
      <c r="J10047" s="555" t="s">
        <v>987</v>
      </c>
      <c r="T10047" s="402"/>
      <c r="U10047" s="402"/>
      <c r="V10047" s="402"/>
      <c r="AG10047" s="402"/>
      <c r="AH10047" s="402"/>
      <c r="AI10047" s="402"/>
      <c r="AJ10047" s="402"/>
    </row>
    <row r="10048" spans="10:36" hidden="1" x14ac:dyDescent="0.2">
      <c r="J10048" s="555" t="s">
        <v>987</v>
      </c>
      <c r="T10048" s="402"/>
      <c r="U10048" s="402"/>
      <c r="V10048" s="402"/>
      <c r="AG10048" s="402"/>
      <c r="AH10048" s="402"/>
      <c r="AI10048" s="402"/>
      <c r="AJ10048" s="402"/>
    </row>
    <row r="10049" spans="10:36" hidden="1" x14ac:dyDescent="0.2">
      <c r="J10049" s="555" t="s">
        <v>987</v>
      </c>
      <c r="T10049" s="402"/>
      <c r="U10049" s="402"/>
      <c r="V10049" s="402"/>
      <c r="AG10049" s="402"/>
      <c r="AH10049" s="402"/>
      <c r="AI10049" s="402"/>
      <c r="AJ10049" s="402"/>
    </row>
    <row r="10050" spans="10:36" hidden="1" x14ac:dyDescent="0.2">
      <c r="J10050" s="555" t="s">
        <v>987</v>
      </c>
      <c r="T10050" s="402"/>
      <c r="U10050" s="402"/>
      <c r="V10050" s="402"/>
      <c r="AG10050" s="402"/>
      <c r="AH10050" s="402"/>
      <c r="AI10050" s="402"/>
      <c r="AJ10050" s="402"/>
    </row>
    <row r="10051" spans="10:36" hidden="1" x14ac:dyDescent="0.2">
      <c r="J10051" s="555" t="s">
        <v>987</v>
      </c>
      <c r="T10051" s="402"/>
      <c r="U10051" s="402"/>
      <c r="V10051" s="402"/>
      <c r="AG10051" s="402"/>
      <c r="AH10051" s="402"/>
      <c r="AI10051" s="402"/>
      <c r="AJ10051" s="402"/>
    </row>
    <row r="10052" spans="10:36" hidden="1" x14ac:dyDescent="0.2">
      <c r="J10052" s="555" t="s">
        <v>987</v>
      </c>
      <c r="T10052" s="402"/>
      <c r="U10052" s="402"/>
      <c r="V10052" s="402"/>
      <c r="AG10052" s="402"/>
      <c r="AH10052" s="402"/>
      <c r="AI10052" s="402"/>
      <c r="AJ10052" s="402"/>
    </row>
    <row r="10053" spans="10:36" hidden="1" x14ac:dyDescent="0.2">
      <c r="J10053" s="555" t="s">
        <v>987</v>
      </c>
      <c r="T10053" s="402"/>
      <c r="U10053" s="402"/>
      <c r="V10053" s="402"/>
      <c r="AG10053" s="402"/>
      <c r="AH10053" s="402"/>
      <c r="AI10053" s="402"/>
      <c r="AJ10053" s="402"/>
    </row>
    <row r="10054" spans="10:36" hidden="1" x14ac:dyDescent="0.2">
      <c r="J10054" s="555" t="s">
        <v>987</v>
      </c>
      <c r="T10054" s="402"/>
      <c r="U10054" s="402"/>
      <c r="V10054" s="402"/>
      <c r="AG10054" s="402"/>
      <c r="AH10054" s="402"/>
      <c r="AI10054" s="402"/>
      <c r="AJ10054" s="402"/>
    </row>
    <row r="10055" spans="10:36" hidden="1" x14ac:dyDescent="0.2">
      <c r="J10055" s="555" t="s">
        <v>987</v>
      </c>
      <c r="T10055" s="402"/>
      <c r="U10055" s="402"/>
      <c r="V10055" s="402"/>
      <c r="AG10055" s="402"/>
      <c r="AH10055" s="402"/>
      <c r="AI10055" s="402"/>
      <c r="AJ10055" s="402"/>
    </row>
    <row r="10056" spans="10:36" hidden="1" x14ac:dyDescent="0.2">
      <c r="J10056" s="555" t="s">
        <v>987</v>
      </c>
      <c r="T10056" s="402"/>
      <c r="U10056" s="402"/>
      <c r="V10056" s="402"/>
      <c r="AG10056" s="402"/>
      <c r="AH10056" s="402"/>
      <c r="AI10056" s="402"/>
      <c r="AJ10056" s="402"/>
    </row>
    <row r="10057" spans="10:36" hidden="1" x14ac:dyDescent="0.2">
      <c r="J10057" s="555" t="s">
        <v>987</v>
      </c>
      <c r="T10057" s="402"/>
      <c r="U10057" s="402"/>
      <c r="V10057" s="402"/>
      <c r="AG10057" s="402"/>
      <c r="AH10057" s="402"/>
      <c r="AI10057" s="402"/>
      <c r="AJ10057" s="402"/>
    </row>
    <row r="10058" spans="10:36" hidden="1" x14ac:dyDescent="0.2">
      <c r="J10058" s="555" t="s">
        <v>987</v>
      </c>
      <c r="T10058" s="402"/>
      <c r="U10058" s="402"/>
      <c r="V10058" s="402"/>
      <c r="AG10058" s="402"/>
      <c r="AH10058" s="402"/>
      <c r="AI10058" s="402"/>
      <c r="AJ10058" s="402"/>
    </row>
    <row r="10059" spans="10:36" hidden="1" x14ac:dyDescent="0.2">
      <c r="J10059" s="555" t="s">
        <v>987</v>
      </c>
      <c r="T10059" s="402"/>
      <c r="U10059" s="402"/>
      <c r="V10059" s="402"/>
      <c r="AG10059" s="402"/>
      <c r="AH10059" s="402"/>
      <c r="AI10059" s="402"/>
      <c r="AJ10059" s="402"/>
    </row>
    <row r="10060" spans="10:36" hidden="1" x14ac:dyDescent="0.2">
      <c r="J10060" s="555" t="s">
        <v>987</v>
      </c>
      <c r="T10060" s="402"/>
      <c r="U10060" s="402"/>
      <c r="V10060" s="402"/>
      <c r="AG10060" s="402"/>
      <c r="AH10060" s="402"/>
      <c r="AI10060" s="402"/>
      <c r="AJ10060" s="402"/>
    </row>
    <row r="10061" spans="10:36" hidden="1" x14ac:dyDescent="0.2">
      <c r="J10061" s="555" t="s">
        <v>987</v>
      </c>
      <c r="T10061" s="402"/>
      <c r="U10061" s="402"/>
      <c r="V10061" s="402"/>
      <c r="AG10061" s="402"/>
      <c r="AH10061" s="402"/>
      <c r="AI10061" s="402"/>
      <c r="AJ10061" s="402"/>
    </row>
    <row r="10062" spans="10:36" hidden="1" x14ac:dyDescent="0.2">
      <c r="J10062" s="555" t="s">
        <v>987</v>
      </c>
      <c r="T10062" s="402"/>
      <c r="U10062" s="402"/>
      <c r="V10062" s="402"/>
      <c r="AG10062" s="402"/>
      <c r="AH10062" s="402"/>
      <c r="AI10062" s="402"/>
      <c r="AJ10062" s="402"/>
    </row>
    <row r="10063" spans="10:36" hidden="1" x14ac:dyDescent="0.2">
      <c r="J10063" s="555" t="s">
        <v>987</v>
      </c>
      <c r="T10063" s="402"/>
      <c r="U10063" s="402"/>
      <c r="V10063" s="402"/>
      <c r="AG10063" s="402"/>
      <c r="AH10063" s="402"/>
      <c r="AI10063" s="402"/>
      <c r="AJ10063" s="402"/>
    </row>
    <row r="10064" spans="10:36" hidden="1" x14ac:dyDescent="0.2">
      <c r="J10064" s="555" t="s">
        <v>987</v>
      </c>
      <c r="T10064" s="402"/>
      <c r="U10064" s="402"/>
      <c r="V10064" s="402"/>
      <c r="AG10064" s="402"/>
      <c r="AH10064" s="402"/>
      <c r="AI10064" s="402"/>
      <c r="AJ10064" s="402"/>
    </row>
    <row r="10065" spans="10:36" hidden="1" x14ac:dyDescent="0.2">
      <c r="J10065" s="555" t="s">
        <v>987</v>
      </c>
      <c r="T10065" s="402"/>
      <c r="U10065" s="402"/>
      <c r="V10065" s="402"/>
      <c r="AG10065" s="402"/>
      <c r="AH10065" s="402"/>
      <c r="AI10065" s="402"/>
      <c r="AJ10065" s="402"/>
    </row>
    <row r="10066" spans="10:36" hidden="1" x14ac:dyDescent="0.2">
      <c r="J10066" s="555" t="s">
        <v>987</v>
      </c>
      <c r="T10066" s="402"/>
      <c r="U10066" s="402"/>
      <c r="V10066" s="402"/>
      <c r="AG10066" s="402"/>
      <c r="AH10066" s="402"/>
      <c r="AI10066" s="402"/>
      <c r="AJ10066" s="402"/>
    </row>
    <row r="10067" spans="10:36" hidden="1" x14ac:dyDescent="0.2">
      <c r="J10067" s="555" t="s">
        <v>987</v>
      </c>
      <c r="T10067" s="402"/>
      <c r="U10067" s="402"/>
      <c r="V10067" s="402"/>
      <c r="AG10067" s="402"/>
      <c r="AH10067" s="402"/>
      <c r="AI10067" s="402"/>
      <c r="AJ10067" s="402"/>
    </row>
    <row r="10068" spans="10:36" hidden="1" x14ac:dyDescent="0.2">
      <c r="J10068" s="555" t="s">
        <v>987</v>
      </c>
      <c r="T10068" s="402"/>
      <c r="U10068" s="402"/>
      <c r="V10068" s="402"/>
      <c r="AG10068" s="402"/>
      <c r="AH10068" s="402"/>
      <c r="AI10068" s="402"/>
      <c r="AJ10068" s="402"/>
    </row>
    <row r="10069" spans="10:36" hidden="1" x14ac:dyDescent="0.2">
      <c r="J10069" s="555" t="s">
        <v>987</v>
      </c>
      <c r="T10069" s="402"/>
      <c r="U10069" s="402"/>
      <c r="V10069" s="402"/>
      <c r="AG10069" s="402"/>
      <c r="AH10069" s="402"/>
      <c r="AI10069" s="402"/>
      <c r="AJ10069" s="402"/>
    </row>
    <row r="10070" spans="10:36" hidden="1" x14ac:dyDescent="0.2">
      <c r="J10070" s="555" t="s">
        <v>987</v>
      </c>
      <c r="T10070" s="402"/>
      <c r="U10070" s="402"/>
      <c r="V10070" s="402"/>
      <c r="AG10070" s="402"/>
      <c r="AH10070" s="402"/>
      <c r="AI10070" s="402"/>
      <c r="AJ10070" s="402"/>
    </row>
    <row r="10071" spans="10:36" hidden="1" x14ac:dyDescent="0.2">
      <c r="J10071" s="555" t="s">
        <v>987</v>
      </c>
      <c r="T10071" s="402"/>
      <c r="U10071" s="402"/>
      <c r="V10071" s="402"/>
      <c r="AG10071" s="402"/>
      <c r="AH10071" s="402"/>
      <c r="AI10071" s="402"/>
      <c r="AJ10071" s="402"/>
    </row>
    <row r="10072" spans="10:36" hidden="1" x14ac:dyDescent="0.2">
      <c r="J10072" s="555" t="s">
        <v>987</v>
      </c>
      <c r="T10072" s="402"/>
      <c r="U10072" s="402"/>
      <c r="V10072" s="402"/>
      <c r="AG10072" s="402"/>
      <c r="AH10072" s="402"/>
      <c r="AI10072" s="402"/>
      <c r="AJ10072" s="402"/>
    </row>
    <row r="10073" spans="10:36" hidden="1" x14ac:dyDescent="0.2">
      <c r="J10073" s="555" t="s">
        <v>987</v>
      </c>
      <c r="T10073" s="402"/>
      <c r="U10073" s="402"/>
      <c r="V10073" s="402"/>
      <c r="AG10073" s="402"/>
      <c r="AH10073" s="402"/>
      <c r="AI10073" s="402"/>
      <c r="AJ10073" s="402"/>
    </row>
    <row r="10074" spans="10:36" hidden="1" x14ac:dyDescent="0.2">
      <c r="J10074" s="555" t="s">
        <v>987</v>
      </c>
      <c r="T10074" s="402"/>
      <c r="U10074" s="402"/>
      <c r="V10074" s="402"/>
      <c r="AG10074" s="402"/>
      <c r="AH10074" s="402"/>
      <c r="AI10074" s="402"/>
      <c r="AJ10074" s="402"/>
    </row>
    <row r="10075" spans="10:36" hidden="1" x14ac:dyDescent="0.2">
      <c r="J10075" s="555" t="s">
        <v>987</v>
      </c>
      <c r="T10075" s="402"/>
      <c r="U10075" s="402"/>
      <c r="V10075" s="402"/>
      <c r="AG10075" s="402"/>
      <c r="AH10075" s="402"/>
      <c r="AI10075" s="402"/>
      <c r="AJ10075" s="402"/>
    </row>
    <row r="10076" spans="10:36" hidden="1" x14ac:dyDescent="0.2">
      <c r="J10076" s="555" t="s">
        <v>987</v>
      </c>
      <c r="T10076" s="402"/>
      <c r="U10076" s="402"/>
      <c r="V10076" s="402"/>
      <c r="AG10076" s="402"/>
      <c r="AH10076" s="402"/>
      <c r="AI10076" s="402"/>
      <c r="AJ10076" s="402"/>
    </row>
    <row r="10077" spans="10:36" hidden="1" x14ac:dyDescent="0.2">
      <c r="J10077" s="555" t="s">
        <v>987</v>
      </c>
      <c r="T10077" s="402"/>
      <c r="U10077" s="402"/>
      <c r="V10077" s="402"/>
      <c r="AG10077" s="402"/>
      <c r="AH10077" s="402"/>
      <c r="AI10077" s="402"/>
      <c r="AJ10077" s="402"/>
    </row>
    <row r="10078" spans="10:36" hidden="1" x14ac:dyDescent="0.2">
      <c r="J10078" s="555" t="s">
        <v>987</v>
      </c>
      <c r="T10078" s="402"/>
      <c r="U10078" s="402"/>
      <c r="V10078" s="402"/>
      <c r="AG10078" s="402"/>
      <c r="AH10078" s="402"/>
      <c r="AI10078" s="402"/>
      <c r="AJ10078" s="402"/>
    </row>
    <row r="10079" spans="10:36" hidden="1" x14ac:dyDescent="0.2">
      <c r="J10079" s="555" t="s">
        <v>987</v>
      </c>
      <c r="T10079" s="402"/>
      <c r="U10079" s="402"/>
      <c r="V10079" s="402"/>
      <c r="AG10079" s="402"/>
      <c r="AH10079" s="402"/>
      <c r="AI10079" s="402"/>
      <c r="AJ10079" s="402"/>
    </row>
    <row r="10080" spans="10:36" hidden="1" x14ac:dyDescent="0.2">
      <c r="J10080" s="555" t="s">
        <v>987</v>
      </c>
      <c r="T10080" s="402"/>
      <c r="U10080" s="402"/>
      <c r="V10080" s="402"/>
      <c r="AG10080" s="402"/>
      <c r="AH10080" s="402"/>
      <c r="AI10080" s="402"/>
      <c r="AJ10080" s="402"/>
    </row>
    <row r="10081" spans="10:36" hidden="1" x14ac:dyDescent="0.2">
      <c r="J10081" s="555" t="s">
        <v>987</v>
      </c>
      <c r="T10081" s="402"/>
      <c r="U10081" s="402"/>
      <c r="V10081" s="402"/>
      <c r="AG10081" s="402"/>
      <c r="AH10081" s="402"/>
      <c r="AI10081" s="402"/>
      <c r="AJ10081" s="402"/>
    </row>
    <row r="10082" spans="10:36" hidden="1" x14ac:dyDescent="0.2">
      <c r="J10082" s="555" t="s">
        <v>987</v>
      </c>
      <c r="T10082" s="402"/>
      <c r="U10082" s="402"/>
      <c r="V10082" s="402"/>
      <c r="AG10082" s="402"/>
      <c r="AH10082" s="402"/>
      <c r="AI10082" s="402"/>
      <c r="AJ10082" s="402"/>
    </row>
    <row r="10083" spans="10:36" hidden="1" x14ac:dyDescent="0.2">
      <c r="J10083" s="555" t="s">
        <v>987</v>
      </c>
      <c r="T10083" s="402"/>
      <c r="U10083" s="402"/>
      <c r="V10083" s="402"/>
      <c r="AG10083" s="402"/>
      <c r="AH10083" s="402"/>
      <c r="AI10083" s="402"/>
      <c r="AJ10083" s="402"/>
    </row>
    <row r="10084" spans="10:36" hidden="1" x14ac:dyDescent="0.2">
      <c r="J10084" s="555" t="s">
        <v>987</v>
      </c>
      <c r="T10084" s="402"/>
      <c r="U10084" s="402"/>
      <c r="V10084" s="402"/>
      <c r="AG10084" s="402"/>
      <c r="AH10084" s="402"/>
      <c r="AI10084" s="402"/>
      <c r="AJ10084" s="402"/>
    </row>
    <row r="10085" spans="10:36" hidden="1" x14ac:dyDescent="0.2">
      <c r="J10085" s="555" t="s">
        <v>987</v>
      </c>
      <c r="T10085" s="402"/>
      <c r="U10085" s="402"/>
      <c r="V10085" s="402"/>
      <c r="AG10085" s="402"/>
      <c r="AH10085" s="402"/>
      <c r="AI10085" s="402"/>
      <c r="AJ10085" s="402"/>
    </row>
    <row r="10086" spans="10:36" hidden="1" x14ac:dyDescent="0.2">
      <c r="J10086" s="555" t="s">
        <v>987</v>
      </c>
      <c r="T10086" s="402"/>
      <c r="U10086" s="402"/>
      <c r="V10086" s="402"/>
      <c r="AG10086" s="402"/>
      <c r="AH10086" s="402"/>
      <c r="AI10086" s="402"/>
      <c r="AJ10086" s="402"/>
    </row>
    <row r="10087" spans="10:36" hidden="1" x14ac:dyDescent="0.2">
      <c r="J10087" s="555" t="s">
        <v>987</v>
      </c>
      <c r="T10087" s="402"/>
      <c r="U10087" s="402"/>
      <c r="V10087" s="402"/>
      <c r="AG10087" s="402"/>
      <c r="AH10087" s="402"/>
      <c r="AI10087" s="402"/>
      <c r="AJ10087" s="402"/>
    </row>
    <row r="10088" spans="10:36" hidden="1" x14ac:dyDescent="0.2">
      <c r="J10088" s="555" t="s">
        <v>987</v>
      </c>
      <c r="T10088" s="402"/>
      <c r="U10088" s="402"/>
      <c r="V10088" s="402"/>
      <c r="AG10088" s="402"/>
      <c r="AH10088" s="402"/>
      <c r="AI10088" s="402"/>
      <c r="AJ10088" s="402"/>
    </row>
    <row r="10089" spans="10:36" hidden="1" x14ac:dyDescent="0.2">
      <c r="J10089" s="555" t="s">
        <v>987</v>
      </c>
      <c r="T10089" s="402"/>
      <c r="U10089" s="402"/>
      <c r="V10089" s="402"/>
      <c r="AG10089" s="402"/>
      <c r="AH10089" s="402"/>
      <c r="AI10089" s="402"/>
      <c r="AJ10089" s="402"/>
    </row>
    <row r="10090" spans="10:36" hidden="1" x14ac:dyDescent="0.2">
      <c r="J10090" s="555" t="s">
        <v>987</v>
      </c>
      <c r="T10090" s="402"/>
      <c r="U10090" s="402"/>
      <c r="V10090" s="402"/>
      <c r="AG10090" s="402"/>
      <c r="AH10090" s="402"/>
      <c r="AI10090" s="402"/>
      <c r="AJ10090" s="402"/>
    </row>
    <row r="10091" spans="10:36" hidden="1" x14ac:dyDescent="0.2">
      <c r="J10091" s="555" t="s">
        <v>987</v>
      </c>
      <c r="T10091" s="402"/>
      <c r="U10091" s="402"/>
      <c r="V10091" s="402"/>
      <c r="AG10091" s="402"/>
      <c r="AH10091" s="402"/>
      <c r="AI10091" s="402"/>
      <c r="AJ10091" s="402"/>
    </row>
    <row r="10092" spans="10:36" hidden="1" x14ac:dyDescent="0.2">
      <c r="J10092" s="555" t="s">
        <v>987</v>
      </c>
      <c r="T10092" s="402"/>
      <c r="U10092" s="402"/>
      <c r="V10092" s="402"/>
      <c r="AG10092" s="402"/>
      <c r="AH10092" s="402"/>
      <c r="AI10092" s="402"/>
      <c r="AJ10092" s="402"/>
    </row>
    <row r="10093" spans="10:36" hidden="1" x14ac:dyDescent="0.2">
      <c r="J10093" s="555" t="s">
        <v>987</v>
      </c>
      <c r="T10093" s="402"/>
      <c r="U10093" s="402"/>
      <c r="V10093" s="402"/>
      <c r="AG10093" s="402"/>
      <c r="AH10093" s="402"/>
      <c r="AI10093" s="402"/>
      <c r="AJ10093" s="402"/>
    </row>
    <row r="10094" spans="10:36" hidden="1" x14ac:dyDescent="0.2">
      <c r="J10094" s="555" t="s">
        <v>987</v>
      </c>
      <c r="T10094" s="402"/>
      <c r="U10094" s="402"/>
      <c r="V10094" s="402"/>
      <c r="AG10094" s="402"/>
      <c r="AH10094" s="402"/>
      <c r="AI10094" s="402"/>
      <c r="AJ10094" s="402"/>
    </row>
    <row r="10095" spans="10:36" hidden="1" x14ac:dyDescent="0.2">
      <c r="J10095" s="555" t="s">
        <v>987</v>
      </c>
      <c r="T10095" s="402"/>
      <c r="U10095" s="402"/>
      <c r="V10095" s="402"/>
      <c r="AG10095" s="402"/>
      <c r="AH10095" s="402"/>
      <c r="AI10095" s="402"/>
      <c r="AJ10095" s="402"/>
    </row>
    <row r="10096" spans="10:36" hidden="1" x14ac:dyDescent="0.2">
      <c r="J10096" s="555" t="s">
        <v>987</v>
      </c>
      <c r="T10096" s="402"/>
      <c r="U10096" s="402"/>
      <c r="V10096" s="402"/>
      <c r="AG10096" s="402"/>
      <c r="AH10096" s="402"/>
      <c r="AI10096" s="402"/>
      <c r="AJ10096" s="402"/>
    </row>
    <row r="10097" spans="10:36" hidden="1" x14ac:dyDescent="0.2">
      <c r="J10097" s="555" t="s">
        <v>987</v>
      </c>
      <c r="T10097" s="402"/>
      <c r="U10097" s="402"/>
      <c r="V10097" s="402"/>
      <c r="AG10097" s="402"/>
      <c r="AH10097" s="402"/>
      <c r="AI10097" s="402"/>
      <c r="AJ10097" s="402"/>
    </row>
    <row r="10098" spans="10:36" hidden="1" x14ac:dyDescent="0.2">
      <c r="J10098" s="555" t="s">
        <v>987</v>
      </c>
      <c r="T10098" s="402"/>
      <c r="U10098" s="402"/>
      <c r="V10098" s="402"/>
      <c r="AG10098" s="402"/>
      <c r="AH10098" s="402"/>
      <c r="AI10098" s="402"/>
      <c r="AJ10098" s="402"/>
    </row>
    <row r="10099" spans="10:36" hidden="1" x14ac:dyDescent="0.2">
      <c r="J10099" s="555" t="s">
        <v>987</v>
      </c>
      <c r="T10099" s="402"/>
      <c r="U10099" s="402"/>
      <c r="V10099" s="402"/>
      <c r="AG10099" s="402"/>
      <c r="AH10099" s="402"/>
      <c r="AI10099" s="402"/>
      <c r="AJ10099" s="402"/>
    </row>
    <row r="10100" spans="10:36" hidden="1" x14ac:dyDescent="0.2">
      <c r="J10100" s="555" t="s">
        <v>987</v>
      </c>
      <c r="T10100" s="402"/>
      <c r="U10100" s="402"/>
      <c r="V10100" s="402"/>
      <c r="AG10100" s="402"/>
      <c r="AH10100" s="402"/>
      <c r="AI10100" s="402"/>
      <c r="AJ10100" s="402"/>
    </row>
    <row r="10101" spans="10:36" hidden="1" x14ac:dyDescent="0.2">
      <c r="J10101" s="555" t="s">
        <v>987</v>
      </c>
      <c r="T10101" s="402"/>
      <c r="U10101" s="402"/>
      <c r="V10101" s="402"/>
      <c r="AG10101" s="402"/>
      <c r="AH10101" s="402"/>
      <c r="AI10101" s="402"/>
      <c r="AJ10101" s="402"/>
    </row>
    <row r="10102" spans="10:36" hidden="1" x14ac:dyDescent="0.2">
      <c r="J10102" s="555" t="s">
        <v>987</v>
      </c>
      <c r="T10102" s="402"/>
      <c r="U10102" s="402"/>
      <c r="V10102" s="402"/>
      <c r="AG10102" s="402"/>
      <c r="AH10102" s="402"/>
      <c r="AI10102" s="402"/>
      <c r="AJ10102" s="402"/>
    </row>
    <row r="10103" spans="10:36" hidden="1" x14ac:dyDescent="0.2">
      <c r="J10103" s="555" t="s">
        <v>987</v>
      </c>
      <c r="T10103" s="402"/>
      <c r="U10103" s="402"/>
      <c r="V10103" s="402"/>
      <c r="AG10103" s="402"/>
      <c r="AH10103" s="402"/>
      <c r="AI10103" s="402"/>
      <c r="AJ10103" s="402"/>
    </row>
    <row r="10104" spans="10:36" hidden="1" x14ac:dyDescent="0.2">
      <c r="J10104" s="555" t="s">
        <v>987</v>
      </c>
      <c r="T10104" s="402"/>
      <c r="U10104" s="402"/>
      <c r="V10104" s="402"/>
      <c r="AG10104" s="402"/>
      <c r="AH10104" s="402"/>
      <c r="AI10104" s="402"/>
      <c r="AJ10104" s="402"/>
    </row>
    <row r="10105" spans="10:36" hidden="1" x14ac:dyDescent="0.2">
      <c r="J10105" s="555" t="s">
        <v>987</v>
      </c>
      <c r="T10105" s="402"/>
      <c r="U10105" s="402"/>
      <c r="V10105" s="402"/>
      <c r="AG10105" s="402"/>
      <c r="AH10105" s="402"/>
      <c r="AI10105" s="402"/>
      <c r="AJ10105" s="402"/>
    </row>
    <row r="10106" spans="10:36" hidden="1" x14ac:dyDescent="0.2">
      <c r="J10106" s="555" t="s">
        <v>987</v>
      </c>
      <c r="T10106" s="402"/>
      <c r="U10106" s="402"/>
      <c r="V10106" s="402"/>
      <c r="AG10106" s="402"/>
      <c r="AH10106" s="402"/>
      <c r="AI10106" s="402"/>
      <c r="AJ10106" s="402"/>
    </row>
    <row r="10107" spans="10:36" hidden="1" x14ac:dyDescent="0.2">
      <c r="J10107" s="555" t="s">
        <v>987</v>
      </c>
      <c r="T10107" s="402"/>
      <c r="U10107" s="402"/>
      <c r="V10107" s="402"/>
      <c r="AG10107" s="402"/>
      <c r="AH10107" s="402"/>
      <c r="AI10107" s="402"/>
      <c r="AJ10107" s="402"/>
    </row>
    <row r="10108" spans="10:36" hidden="1" x14ac:dyDescent="0.2">
      <c r="J10108" s="555" t="s">
        <v>987</v>
      </c>
      <c r="T10108" s="402"/>
      <c r="U10108" s="402"/>
      <c r="V10108" s="402"/>
      <c r="AG10108" s="402"/>
      <c r="AH10108" s="402"/>
      <c r="AI10108" s="402"/>
      <c r="AJ10108" s="402"/>
    </row>
    <row r="10109" spans="10:36" hidden="1" x14ac:dyDescent="0.2">
      <c r="J10109" s="555" t="s">
        <v>987</v>
      </c>
      <c r="T10109" s="402"/>
      <c r="U10109" s="402"/>
      <c r="V10109" s="402"/>
      <c r="AG10109" s="402"/>
      <c r="AH10109" s="402"/>
      <c r="AI10109" s="402"/>
      <c r="AJ10109" s="402"/>
    </row>
    <row r="10110" spans="10:36" hidden="1" x14ac:dyDescent="0.2">
      <c r="J10110" s="555" t="s">
        <v>987</v>
      </c>
      <c r="T10110" s="402"/>
      <c r="U10110" s="402"/>
      <c r="V10110" s="402"/>
      <c r="AG10110" s="402"/>
      <c r="AH10110" s="402"/>
      <c r="AI10110" s="402"/>
      <c r="AJ10110" s="402"/>
    </row>
    <row r="10111" spans="10:36" hidden="1" x14ac:dyDescent="0.2">
      <c r="J10111" s="555" t="s">
        <v>987</v>
      </c>
      <c r="T10111" s="402"/>
      <c r="U10111" s="402"/>
      <c r="V10111" s="402"/>
      <c r="AG10111" s="402"/>
      <c r="AH10111" s="402"/>
      <c r="AI10111" s="402"/>
      <c r="AJ10111" s="402"/>
    </row>
    <row r="10112" spans="10:36" hidden="1" x14ac:dyDescent="0.2">
      <c r="J10112" s="555" t="s">
        <v>987</v>
      </c>
      <c r="T10112" s="402"/>
      <c r="U10112" s="402"/>
      <c r="V10112" s="402"/>
      <c r="AG10112" s="402"/>
      <c r="AH10112" s="402"/>
      <c r="AI10112" s="402"/>
      <c r="AJ10112" s="402"/>
    </row>
    <row r="10113" spans="10:36" hidden="1" x14ac:dyDescent="0.2">
      <c r="J10113" s="555" t="s">
        <v>987</v>
      </c>
      <c r="T10113" s="402"/>
      <c r="U10113" s="402"/>
      <c r="V10113" s="402"/>
      <c r="AG10113" s="402"/>
      <c r="AH10113" s="402"/>
      <c r="AI10113" s="402"/>
      <c r="AJ10113" s="402"/>
    </row>
    <row r="10114" spans="10:36" hidden="1" x14ac:dyDescent="0.2">
      <c r="J10114" s="555" t="s">
        <v>987</v>
      </c>
      <c r="T10114" s="402"/>
      <c r="U10114" s="402"/>
      <c r="V10114" s="402"/>
      <c r="AG10114" s="402"/>
      <c r="AH10114" s="402"/>
      <c r="AI10114" s="402"/>
      <c r="AJ10114" s="402"/>
    </row>
    <row r="10115" spans="10:36" hidden="1" x14ac:dyDescent="0.2">
      <c r="J10115" s="555" t="s">
        <v>987</v>
      </c>
      <c r="T10115" s="402"/>
      <c r="U10115" s="402"/>
      <c r="V10115" s="402"/>
      <c r="AG10115" s="402"/>
      <c r="AH10115" s="402"/>
      <c r="AI10115" s="402"/>
      <c r="AJ10115" s="402"/>
    </row>
    <row r="10116" spans="10:36" hidden="1" x14ac:dyDescent="0.2">
      <c r="J10116" s="555" t="s">
        <v>987</v>
      </c>
      <c r="T10116" s="402"/>
      <c r="U10116" s="402"/>
      <c r="V10116" s="402"/>
      <c r="AG10116" s="402"/>
      <c r="AH10116" s="402"/>
      <c r="AI10116" s="402"/>
      <c r="AJ10116" s="402"/>
    </row>
    <row r="10117" spans="10:36" hidden="1" x14ac:dyDescent="0.2">
      <c r="J10117" s="555" t="s">
        <v>987</v>
      </c>
      <c r="T10117" s="402"/>
      <c r="U10117" s="402"/>
      <c r="V10117" s="402"/>
      <c r="AG10117" s="402"/>
      <c r="AH10117" s="402"/>
      <c r="AI10117" s="402"/>
      <c r="AJ10117" s="402"/>
    </row>
    <row r="10118" spans="10:36" hidden="1" x14ac:dyDescent="0.2">
      <c r="J10118" s="555" t="s">
        <v>987</v>
      </c>
      <c r="T10118" s="402"/>
      <c r="U10118" s="402"/>
      <c r="V10118" s="402"/>
      <c r="AG10118" s="402"/>
      <c r="AH10118" s="402"/>
      <c r="AI10118" s="402"/>
      <c r="AJ10118" s="402"/>
    </row>
    <row r="10119" spans="10:36" hidden="1" x14ac:dyDescent="0.2">
      <c r="J10119" s="555" t="s">
        <v>987</v>
      </c>
      <c r="T10119" s="402"/>
      <c r="U10119" s="402"/>
      <c r="V10119" s="402"/>
      <c r="AG10119" s="402"/>
      <c r="AH10119" s="402"/>
      <c r="AI10119" s="402"/>
      <c r="AJ10119" s="402"/>
    </row>
    <row r="10120" spans="10:36" hidden="1" x14ac:dyDescent="0.2">
      <c r="J10120" s="555" t="s">
        <v>987</v>
      </c>
      <c r="T10120" s="402"/>
      <c r="U10120" s="402"/>
      <c r="V10120" s="402"/>
      <c r="AG10120" s="402"/>
      <c r="AH10120" s="402"/>
      <c r="AI10120" s="402"/>
      <c r="AJ10120" s="402"/>
    </row>
    <row r="10121" spans="10:36" hidden="1" x14ac:dyDescent="0.2">
      <c r="J10121" s="555" t="s">
        <v>987</v>
      </c>
      <c r="T10121" s="402"/>
      <c r="U10121" s="402"/>
      <c r="V10121" s="402"/>
      <c r="AG10121" s="402"/>
      <c r="AH10121" s="402"/>
      <c r="AI10121" s="402"/>
      <c r="AJ10121" s="402"/>
    </row>
    <row r="10122" spans="10:36" hidden="1" x14ac:dyDescent="0.2">
      <c r="J10122" s="555" t="s">
        <v>987</v>
      </c>
      <c r="T10122" s="402"/>
      <c r="U10122" s="402"/>
      <c r="V10122" s="402"/>
      <c r="AG10122" s="402"/>
      <c r="AH10122" s="402"/>
      <c r="AI10122" s="402"/>
      <c r="AJ10122" s="402"/>
    </row>
    <row r="10123" spans="10:36" hidden="1" x14ac:dyDescent="0.2">
      <c r="J10123" s="555" t="s">
        <v>987</v>
      </c>
      <c r="T10123" s="402"/>
      <c r="U10123" s="402"/>
      <c r="V10123" s="402"/>
      <c r="AG10123" s="402"/>
      <c r="AH10123" s="402"/>
      <c r="AI10123" s="402"/>
      <c r="AJ10123" s="402"/>
    </row>
    <row r="10124" spans="10:36" hidden="1" x14ac:dyDescent="0.2">
      <c r="J10124" s="555" t="s">
        <v>987</v>
      </c>
      <c r="T10124" s="402"/>
      <c r="U10124" s="402"/>
      <c r="V10124" s="402"/>
      <c r="AG10124" s="402"/>
      <c r="AH10124" s="402"/>
      <c r="AI10124" s="402"/>
      <c r="AJ10124" s="402"/>
    </row>
    <row r="10125" spans="10:36" hidden="1" x14ac:dyDescent="0.2">
      <c r="J10125" s="555" t="s">
        <v>987</v>
      </c>
      <c r="T10125" s="402"/>
      <c r="U10125" s="402"/>
      <c r="V10125" s="402"/>
      <c r="AG10125" s="402"/>
      <c r="AH10125" s="402"/>
      <c r="AI10125" s="402"/>
      <c r="AJ10125" s="402"/>
    </row>
    <row r="10126" spans="10:36" hidden="1" x14ac:dyDescent="0.2">
      <c r="J10126" s="555" t="s">
        <v>987</v>
      </c>
      <c r="T10126" s="402"/>
      <c r="U10126" s="402"/>
      <c r="V10126" s="402"/>
      <c r="AG10126" s="402"/>
      <c r="AH10126" s="402"/>
      <c r="AI10126" s="402"/>
      <c r="AJ10126" s="402"/>
    </row>
    <row r="10127" spans="10:36" hidden="1" x14ac:dyDescent="0.2">
      <c r="J10127" s="555" t="s">
        <v>987</v>
      </c>
      <c r="T10127" s="402"/>
      <c r="U10127" s="402"/>
      <c r="V10127" s="402"/>
      <c r="AG10127" s="402"/>
      <c r="AH10127" s="402"/>
      <c r="AI10127" s="402"/>
      <c r="AJ10127" s="402"/>
    </row>
    <row r="10128" spans="10:36" hidden="1" x14ac:dyDescent="0.2">
      <c r="J10128" s="555" t="s">
        <v>987</v>
      </c>
      <c r="T10128" s="402"/>
      <c r="U10128" s="402"/>
      <c r="V10128" s="402"/>
      <c r="AG10128" s="402"/>
      <c r="AH10128" s="402"/>
      <c r="AI10128" s="402"/>
      <c r="AJ10128" s="402"/>
    </row>
    <row r="10129" spans="10:36" hidden="1" x14ac:dyDescent="0.2">
      <c r="J10129" s="555" t="s">
        <v>987</v>
      </c>
      <c r="T10129" s="402"/>
      <c r="U10129" s="402"/>
      <c r="V10129" s="402"/>
      <c r="AG10129" s="402"/>
      <c r="AH10129" s="402"/>
      <c r="AI10129" s="402"/>
      <c r="AJ10129" s="402"/>
    </row>
    <row r="10130" spans="10:36" hidden="1" x14ac:dyDescent="0.2">
      <c r="J10130" s="555" t="s">
        <v>987</v>
      </c>
      <c r="T10130" s="402"/>
      <c r="U10130" s="402"/>
      <c r="V10130" s="402"/>
      <c r="AG10130" s="402"/>
      <c r="AH10130" s="402"/>
      <c r="AI10130" s="402"/>
      <c r="AJ10130" s="402"/>
    </row>
    <row r="10131" spans="10:36" hidden="1" x14ac:dyDescent="0.2">
      <c r="J10131" s="555" t="s">
        <v>987</v>
      </c>
      <c r="T10131" s="402"/>
      <c r="U10131" s="402"/>
      <c r="V10131" s="402"/>
      <c r="AG10131" s="402"/>
      <c r="AH10131" s="402"/>
      <c r="AI10131" s="402"/>
      <c r="AJ10131" s="402"/>
    </row>
    <row r="10132" spans="10:36" hidden="1" x14ac:dyDescent="0.2">
      <c r="J10132" s="555" t="s">
        <v>987</v>
      </c>
      <c r="T10132" s="402"/>
      <c r="U10132" s="402"/>
      <c r="V10132" s="402"/>
      <c r="AG10132" s="402"/>
      <c r="AH10132" s="402"/>
      <c r="AI10132" s="402"/>
      <c r="AJ10132" s="402"/>
    </row>
    <row r="10133" spans="10:36" hidden="1" x14ac:dyDescent="0.2">
      <c r="J10133" s="555" t="s">
        <v>987</v>
      </c>
      <c r="T10133" s="402"/>
      <c r="U10133" s="402"/>
      <c r="V10133" s="402"/>
      <c r="AG10133" s="402"/>
      <c r="AH10133" s="402"/>
      <c r="AI10133" s="402"/>
      <c r="AJ10133" s="402"/>
    </row>
    <row r="10134" spans="10:36" hidden="1" x14ac:dyDescent="0.2">
      <c r="J10134" s="555" t="s">
        <v>987</v>
      </c>
      <c r="T10134" s="402"/>
      <c r="U10134" s="402"/>
      <c r="V10134" s="402"/>
      <c r="AG10134" s="402"/>
      <c r="AH10134" s="402"/>
      <c r="AI10134" s="402"/>
      <c r="AJ10134" s="402"/>
    </row>
    <row r="10135" spans="10:36" hidden="1" x14ac:dyDescent="0.2">
      <c r="J10135" s="555" t="s">
        <v>987</v>
      </c>
      <c r="T10135" s="402"/>
      <c r="U10135" s="402"/>
      <c r="V10135" s="402"/>
      <c r="AG10135" s="402"/>
      <c r="AH10135" s="402"/>
      <c r="AI10135" s="402"/>
      <c r="AJ10135" s="402"/>
    </row>
    <row r="10136" spans="10:36" hidden="1" x14ac:dyDescent="0.2">
      <c r="J10136" s="555" t="s">
        <v>987</v>
      </c>
      <c r="T10136" s="402"/>
      <c r="U10136" s="402"/>
      <c r="V10136" s="402"/>
      <c r="AG10136" s="402"/>
      <c r="AH10136" s="402"/>
      <c r="AI10136" s="402"/>
      <c r="AJ10136" s="402"/>
    </row>
    <row r="10137" spans="10:36" hidden="1" x14ac:dyDescent="0.2">
      <c r="J10137" s="555" t="s">
        <v>987</v>
      </c>
      <c r="T10137" s="402"/>
      <c r="U10137" s="402"/>
      <c r="V10137" s="402"/>
      <c r="AG10137" s="402"/>
      <c r="AH10137" s="402"/>
      <c r="AI10137" s="402"/>
      <c r="AJ10137" s="402"/>
    </row>
    <row r="10138" spans="10:36" hidden="1" x14ac:dyDescent="0.2">
      <c r="J10138" s="555" t="s">
        <v>987</v>
      </c>
      <c r="T10138" s="402"/>
      <c r="U10138" s="402"/>
      <c r="V10138" s="402"/>
      <c r="AG10138" s="402"/>
      <c r="AH10138" s="402"/>
      <c r="AI10138" s="402"/>
      <c r="AJ10138" s="402"/>
    </row>
    <row r="10139" spans="10:36" hidden="1" x14ac:dyDescent="0.2">
      <c r="J10139" s="555" t="s">
        <v>987</v>
      </c>
      <c r="T10139" s="402"/>
      <c r="U10139" s="402"/>
      <c r="V10139" s="402"/>
      <c r="AG10139" s="402"/>
      <c r="AH10139" s="402"/>
      <c r="AI10139" s="402"/>
      <c r="AJ10139" s="402"/>
    </row>
    <row r="10140" spans="10:36" hidden="1" x14ac:dyDescent="0.2">
      <c r="J10140" s="555" t="s">
        <v>987</v>
      </c>
      <c r="T10140" s="402"/>
      <c r="U10140" s="402"/>
      <c r="V10140" s="402"/>
      <c r="AG10140" s="402"/>
      <c r="AH10140" s="402"/>
      <c r="AI10140" s="402"/>
      <c r="AJ10140" s="402"/>
    </row>
    <row r="10141" spans="10:36" hidden="1" x14ac:dyDescent="0.2">
      <c r="J10141" s="555" t="s">
        <v>987</v>
      </c>
      <c r="T10141" s="402"/>
      <c r="U10141" s="402"/>
      <c r="V10141" s="402"/>
      <c r="AG10141" s="402"/>
      <c r="AH10141" s="402"/>
      <c r="AI10141" s="402"/>
      <c r="AJ10141" s="402"/>
    </row>
    <row r="10142" spans="10:36" hidden="1" x14ac:dyDescent="0.2">
      <c r="J10142" s="555" t="s">
        <v>987</v>
      </c>
      <c r="T10142" s="402"/>
      <c r="U10142" s="402"/>
      <c r="V10142" s="402"/>
      <c r="AG10142" s="402"/>
      <c r="AH10142" s="402"/>
      <c r="AI10142" s="402"/>
      <c r="AJ10142" s="402"/>
    </row>
    <row r="10143" spans="10:36" hidden="1" x14ac:dyDescent="0.2">
      <c r="J10143" s="555" t="s">
        <v>987</v>
      </c>
      <c r="T10143" s="402"/>
      <c r="U10143" s="402"/>
      <c r="V10143" s="402"/>
      <c r="AG10143" s="402"/>
      <c r="AH10143" s="402"/>
      <c r="AI10143" s="402"/>
      <c r="AJ10143" s="402"/>
    </row>
    <row r="10144" spans="10:36" hidden="1" x14ac:dyDescent="0.2">
      <c r="J10144" s="555" t="s">
        <v>987</v>
      </c>
      <c r="T10144" s="402"/>
      <c r="U10144" s="402"/>
      <c r="V10144" s="402"/>
      <c r="AG10144" s="402"/>
      <c r="AH10144" s="402"/>
      <c r="AI10144" s="402"/>
      <c r="AJ10144" s="402"/>
    </row>
    <row r="10145" spans="10:36" hidden="1" x14ac:dyDescent="0.2">
      <c r="J10145" s="555" t="s">
        <v>987</v>
      </c>
      <c r="T10145" s="402"/>
      <c r="U10145" s="402"/>
      <c r="V10145" s="402"/>
      <c r="AG10145" s="402"/>
      <c r="AH10145" s="402"/>
      <c r="AI10145" s="402"/>
      <c r="AJ10145" s="402"/>
    </row>
    <row r="10146" spans="10:36" hidden="1" x14ac:dyDescent="0.2">
      <c r="J10146" s="555" t="s">
        <v>987</v>
      </c>
      <c r="T10146" s="402"/>
      <c r="U10146" s="402"/>
      <c r="V10146" s="402"/>
      <c r="AG10146" s="402"/>
      <c r="AH10146" s="402"/>
      <c r="AI10146" s="402"/>
      <c r="AJ10146" s="402"/>
    </row>
    <row r="10147" spans="10:36" hidden="1" x14ac:dyDescent="0.2">
      <c r="J10147" s="555" t="s">
        <v>987</v>
      </c>
      <c r="T10147" s="402"/>
      <c r="U10147" s="402"/>
      <c r="V10147" s="402"/>
      <c r="AG10147" s="402"/>
      <c r="AH10147" s="402"/>
      <c r="AI10147" s="402"/>
      <c r="AJ10147" s="402"/>
    </row>
    <row r="10148" spans="10:36" hidden="1" x14ac:dyDescent="0.2">
      <c r="J10148" s="555" t="s">
        <v>987</v>
      </c>
      <c r="T10148" s="402"/>
      <c r="U10148" s="402"/>
      <c r="V10148" s="402"/>
      <c r="AG10148" s="402"/>
      <c r="AH10148" s="402"/>
      <c r="AI10148" s="402"/>
      <c r="AJ10148" s="402"/>
    </row>
    <row r="10149" spans="10:36" hidden="1" x14ac:dyDescent="0.2">
      <c r="J10149" s="555" t="s">
        <v>987</v>
      </c>
      <c r="T10149" s="402"/>
      <c r="U10149" s="402"/>
      <c r="V10149" s="402"/>
      <c r="AG10149" s="402"/>
      <c r="AH10149" s="402"/>
      <c r="AI10149" s="402"/>
      <c r="AJ10149" s="402"/>
    </row>
    <row r="10150" spans="10:36" hidden="1" x14ac:dyDescent="0.2">
      <c r="J10150" s="555" t="s">
        <v>987</v>
      </c>
      <c r="T10150" s="402"/>
      <c r="U10150" s="402"/>
      <c r="V10150" s="402"/>
      <c r="AG10150" s="402"/>
      <c r="AH10150" s="402"/>
      <c r="AI10150" s="402"/>
      <c r="AJ10150" s="402"/>
    </row>
    <row r="10151" spans="10:36" hidden="1" x14ac:dyDescent="0.2">
      <c r="J10151" s="555" t="s">
        <v>987</v>
      </c>
      <c r="T10151" s="402"/>
      <c r="U10151" s="402"/>
      <c r="V10151" s="402"/>
      <c r="AG10151" s="402"/>
      <c r="AH10151" s="402"/>
      <c r="AI10151" s="402"/>
      <c r="AJ10151" s="402"/>
    </row>
    <row r="10152" spans="10:36" hidden="1" x14ac:dyDescent="0.2">
      <c r="J10152" s="555" t="s">
        <v>987</v>
      </c>
      <c r="T10152" s="402"/>
      <c r="U10152" s="402"/>
      <c r="V10152" s="402"/>
      <c r="AG10152" s="402"/>
      <c r="AH10152" s="402"/>
      <c r="AI10152" s="402"/>
      <c r="AJ10152" s="402"/>
    </row>
    <row r="10153" spans="10:36" hidden="1" x14ac:dyDescent="0.2">
      <c r="J10153" s="555" t="s">
        <v>987</v>
      </c>
      <c r="T10153" s="402"/>
      <c r="U10153" s="402"/>
      <c r="V10153" s="402"/>
      <c r="AG10153" s="402"/>
      <c r="AH10153" s="402"/>
      <c r="AI10153" s="402"/>
      <c r="AJ10153" s="402"/>
    </row>
    <row r="10154" spans="10:36" hidden="1" x14ac:dyDescent="0.2">
      <c r="J10154" s="555" t="s">
        <v>987</v>
      </c>
      <c r="T10154" s="402"/>
      <c r="U10154" s="402"/>
      <c r="V10154" s="402"/>
      <c r="AG10154" s="402"/>
      <c r="AH10154" s="402"/>
      <c r="AI10154" s="402"/>
      <c r="AJ10154" s="402"/>
    </row>
    <row r="10155" spans="10:36" hidden="1" x14ac:dyDescent="0.2">
      <c r="J10155" s="555" t="s">
        <v>987</v>
      </c>
      <c r="T10155" s="402"/>
      <c r="U10155" s="402"/>
      <c r="V10155" s="402"/>
      <c r="AG10155" s="402"/>
      <c r="AH10155" s="402"/>
      <c r="AI10155" s="402"/>
      <c r="AJ10155" s="402"/>
    </row>
    <row r="10156" spans="10:36" hidden="1" x14ac:dyDescent="0.2">
      <c r="J10156" s="555" t="s">
        <v>987</v>
      </c>
      <c r="T10156" s="402"/>
      <c r="U10156" s="402"/>
      <c r="V10156" s="402"/>
      <c r="AG10156" s="402"/>
      <c r="AH10156" s="402"/>
      <c r="AI10156" s="402"/>
      <c r="AJ10156" s="402"/>
    </row>
    <row r="10157" spans="10:36" hidden="1" x14ac:dyDescent="0.2">
      <c r="J10157" s="555" t="s">
        <v>987</v>
      </c>
      <c r="T10157" s="402"/>
      <c r="U10157" s="402"/>
      <c r="V10157" s="402"/>
      <c r="AG10157" s="402"/>
      <c r="AH10157" s="402"/>
      <c r="AI10157" s="402"/>
      <c r="AJ10157" s="402"/>
    </row>
    <row r="10158" spans="10:36" hidden="1" x14ac:dyDescent="0.2">
      <c r="J10158" s="555" t="s">
        <v>987</v>
      </c>
      <c r="T10158" s="402"/>
      <c r="U10158" s="402"/>
      <c r="V10158" s="402"/>
      <c r="AG10158" s="402"/>
      <c r="AH10158" s="402"/>
      <c r="AI10158" s="402"/>
      <c r="AJ10158" s="402"/>
    </row>
    <row r="10159" spans="10:36" hidden="1" x14ac:dyDescent="0.2">
      <c r="J10159" s="555" t="s">
        <v>987</v>
      </c>
      <c r="T10159" s="402"/>
      <c r="U10159" s="402"/>
      <c r="V10159" s="402"/>
      <c r="AG10159" s="402"/>
      <c r="AH10159" s="402"/>
      <c r="AI10159" s="402"/>
      <c r="AJ10159" s="402"/>
    </row>
    <row r="10160" spans="10:36" hidden="1" x14ac:dyDescent="0.2">
      <c r="J10160" s="555" t="s">
        <v>987</v>
      </c>
      <c r="T10160" s="402"/>
      <c r="U10160" s="402"/>
      <c r="V10160" s="402"/>
      <c r="AG10160" s="402"/>
      <c r="AH10160" s="402"/>
      <c r="AI10160" s="402"/>
      <c r="AJ10160" s="402"/>
    </row>
    <row r="10161" spans="10:36" hidden="1" x14ac:dyDescent="0.2">
      <c r="J10161" s="555" t="s">
        <v>987</v>
      </c>
      <c r="T10161" s="402"/>
      <c r="U10161" s="402"/>
      <c r="V10161" s="402"/>
      <c r="AG10161" s="402"/>
      <c r="AH10161" s="402"/>
      <c r="AI10161" s="402"/>
      <c r="AJ10161" s="402"/>
    </row>
    <row r="10162" spans="10:36" hidden="1" x14ac:dyDescent="0.2">
      <c r="J10162" s="555" t="s">
        <v>987</v>
      </c>
      <c r="T10162" s="402"/>
      <c r="U10162" s="402"/>
      <c r="V10162" s="402"/>
      <c r="AG10162" s="402"/>
      <c r="AH10162" s="402"/>
      <c r="AI10162" s="402"/>
      <c r="AJ10162" s="402"/>
    </row>
    <row r="10163" spans="10:36" hidden="1" x14ac:dyDescent="0.2">
      <c r="J10163" s="555" t="s">
        <v>987</v>
      </c>
      <c r="T10163" s="402"/>
      <c r="U10163" s="402"/>
      <c r="V10163" s="402"/>
      <c r="AG10163" s="402"/>
      <c r="AH10163" s="402"/>
      <c r="AI10163" s="402"/>
      <c r="AJ10163" s="402"/>
    </row>
    <row r="10164" spans="10:36" hidden="1" x14ac:dyDescent="0.2">
      <c r="J10164" s="555" t="s">
        <v>987</v>
      </c>
      <c r="T10164" s="402"/>
      <c r="U10164" s="402"/>
      <c r="V10164" s="402"/>
      <c r="AG10164" s="402"/>
      <c r="AH10164" s="402"/>
      <c r="AI10164" s="402"/>
      <c r="AJ10164" s="402"/>
    </row>
    <row r="10165" spans="10:36" hidden="1" x14ac:dyDescent="0.2">
      <c r="J10165" s="555" t="s">
        <v>987</v>
      </c>
      <c r="T10165" s="402"/>
      <c r="U10165" s="402"/>
      <c r="V10165" s="402"/>
      <c r="AG10165" s="402"/>
      <c r="AH10165" s="402"/>
      <c r="AI10165" s="402"/>
      <c r="AJ10165" s="402"/>
    </row>
    <row r="10166" spans="10:36" hidden="1" x14ac:dyDescent="0.2">
      <c r="J10166" s="555" t="s">
        <v>987</v>
      </c>
      <c r="T10166" s="402"/>
      <c r="U10166" s="402"/>
      <c r="V10166" s="402"/>
      <c r="AG10166" s="402"/>
      <c r="AH10166" s="402"/>
      <c r="AI10166" s="402"/>
      <c r="AJ10166" s="402"/>
    </row>
    <row r="10167" spans="10:36" hidden="1" x14ac:dyDescent="0.2">
      <c r="J10167" s="555" t="s">
        <v>987</v>
      </c>
      <c r="T10167" s="402"/>
      <c r="U10167" s="402"/>
      <c r="V10167" s="402"/>
      <c r="AG10167" s="402"/>
      <c r="AH10167" s="402"/>
      <c r="AI10167" s="402"/>
      <c r="AJ10167" s="402"/>
    </row>
    <row r="10168" spans="10:36" hidden="1" x14ac:dyDescent="0.2">
      <c r="J10168" s="555" t="s">
        <v>987</v>
      </c>
      <c r="T10168" s="402"/>
      <c r="U10168" s="402"/>
      <c r="V10168" s="402"/>
      <c r="AG10168" s="402"/>
      <c r="AH10168" s="402"/>
      <c r="AI10168" s="402"/>
      <c r="AJ10168" s="402"/>
    </row>
    <row r="10169" spans="10:36" hidden="1" x14ac:dyDescent="0.2">
      <c r="J10169" s="555" t="s">
        <v>987</v>
      </c>
      <c r="T10169" s="402"/>
      <c r="U10169" s="402"/>
      <c r="V10169" s="402"/>
      <c r="AG10169" s="402"/>
      <c r="AH10169" s="402"/>
      <c r="AI10169" s="402"/>
      <c r="AJ10169" s="402"/>
    </row>
    <row r="10170" spans="10:36" hidden="1" x14ac:dyDescent="0.2">
      <c r="J10170" s="555" t="s">
        <v>987</v>
      </c>
      <c r="T10170" s="402"/>
      <c r="U10170" s="402"/>
      <c r="V10170" s="402"/>
      <c r="AG10170" s="402"/>
      <c r="AH10170" s="402"/>
      <c r="AI10170" s="402"/>
      <c r="AJ10170" s="402"/>
    </row>
    <row r="10171" spans="10:36" hidden="1" x14ac:dyDescent="0.2">
      <c r="J10171" s="555" t="s">
        <v>987</v>
      </c>
      <c r="T10171" s="402"/>
      <c r="U10171" s="402"/>
      <c r="V10171" s="402"/>
      <c r="AG10171" s="402"/>
      <c r="AH10171" s="402"/>
      <c r="AI10171" s="402"/>
      <c r="AJ10171" s="402"/>
    </row>
    <row r="10172" spans="10:36" hidden="1" x14ac:dyDescent="0.2">
      <c r="J10172" s="555" t="s">
        <v>987</v>
      </c>
      <c r="T10172" s="402"/>
      <c r="U10172" s="402"/>
      <c r="V10172" s="402"/>
      <c r="AG10172" s="402"/>
      <c r="AH10172" s="402"/>
      <c r="AI10172" s="402"/>
      <c r="AJ10172" s="402"/>
    </row>
    <row r="10173" spans="10:36" hidden="1" x14ac:dyDescent="0.2">
      <c r="J10173" s="555" t="s">
        <v>987</v>
      </c>
      <c r="T10173" s="402"/>
      <c r="U10173" s="402"/>
      <c r="V10173" s="402"/>
      <c r="AG10173" s="402"/>
      <c r="AH10173" s="402"/>
      <c r="AI10173" s="402"/>
      <c r="AJ10173" s="402"/>
    </row>
    <row r="10174" spans="10:36" hidden="1" x14ac:dyDescent="0.2">
      <c r="J10174" s="555" t="s">
        <v>987</v>
      </c>
      <c r="T10174" s="402"/>
      <c r="U10174" s="402"/>
      <c r="V10174" s="402"/>
      <c r="AG10174" s="402"/>
      <c r="AH10174" s="402"/>
      <c r="AI10174" s="402"/>
      <c r="AJ10174" s="402"/>
    </row>
    <row r="10175" spans="10:36" hidden="1" x14ac:dyDescent="0.2">
      <c r="J10175" s="555" t="s">
        <v>987</v>
      </c>
      <c r="T10175" s="402"/>
      <c r="U10175" s="402"/>
      <c r="V10175" s="402"/>
      <c r="AG10175" s="402"/>
      <c r="AH10175" s="402"/>
      <c r="AI10175" s="402"/>
      <c r="AJ10175" s="402"/>
    </row>
    <row r="10176" spans="10:36" hidden="1" x14ac:dyDescent="0.2">
      <c r="J10176" s="555" t="s">
        <v>987</v>
      </c>
      <c r="T10176" s="402"/>
      <c r="U10176" s="402"/>
      <c r="V10176" s="402"/>
      <c r="AG10176" s="402"/>
      <c r="AH10176" s="402"/>
      <c r="AI10176" s="402"/>
      <c r="AJ10176" s="402"/>
    </row>
    <row r="10177" spans="10:36" hidden="1" x14ac:dyDescent="0.2">
      <c r="J10177" s="555" t="s">
        <v>987</v>
      </c>
      <c r="T10177" s="402"/>
      <c r="U10177" s="402"/>
      <c r="V10177" s="402"/>
      <c r="AG10177" s="402"/>
      <c r="AH10177" s="402"/>
      <c r="AI10177" s="402"/>
      <c r="AJ10177" s="402"/>
    </row>
    <row r="10178" spans="10:36" hidden="1" x14ac:dyDescent="0.2">
      <c r="J10178" s="555" t="s">
        <v>987</v>
      </c>
      <c r="T10178" s="402"/>
      <c r="U10178" s="402"/>
      <c r="V10178" s="402"/>
      <c r="AG10178" s="402"/>
      <c r="AH10178" s="402"/>
      <c r="AI10178" s="402"/>
      <c r="AJ10178" s="402"/>
    </row>
    <row r="10179" spans="10:36" hidden="1" x14ac:dyDescent="0.2">
      <c r="J10179" s="555" t="s">
        <v>987</v>
      </c>
      <c r="T10179" s="402"/>
      <c r="U10179" s="402"/>
      <c r="V10179" s="402"/>
      <c r="AG10179" s="402"/>
      <c r="AH10179" s="402"/>
      <c r="AI10179" s="402"/>
      <c r="AJ10179" s="402"/>
    </row>
    <row r="10180" spans="10:36" hidden="1" x14ac:dyDescent="0.2">
      <c r="J10180" s="555" t="s">
        <v>987</v>
      </c>
      <c r="T10180" s="402"/>
      <c r="U10180" s="402"/>
      <c r="V10180" s="402"/>
      <c r="AG10180" s="402"/>
      <c r="AH10180" s="402"/>
      <c r="AI10180" s="402"/>
      <c r="AJ10180" s="402"/>
    </row>
    <row r="10181" spans="10:36" hidden="1" x14ac:dyDescent="0.2">
      <c r="J10181" s="555" t="s">
        <v>987</v>
      </c>
      <c r="T10181" s="402"/>
      <c r="U10181" s="402"/>
      <c r="V10181" s="402"/>
      <c r="AG10181" s="402"/>
      <c r="AH10181" s="402"/>
      <c r="AI10181" s="402"/>
      <c r="AJ10181" s="402"/>
    </row>
    <row r="10182" spans="10:36" hidden="1" x14ac:dyDescent="0.2">
      <c r="J10182" s="555" t="s">
        <v>987</v>
      </c>
      <c r="T10182" s="402"/>
      <c r="U10182" s="402"/>
      <c r="V10182" s="402"/>
      <c r="AG10182" s="402"/>
      <c r="AH10182" s="402"/>
      <c r="AI10182" s="402"/>
      <c r="AJ10182" s="402"/>
    </row>
    <row r="10183" spans="10:36" hidden="1" x14ac:dyDescent="0.2">
      <c r="J10183" s="555" t="s">
        <v>987</v>
      </c>
      <c r="T10183" s="402"/>
      <c r="U10183" s="402"/>
      <c r="V10183" s="402"/>
      <c r="AG10183" s="402"/>
      <c r="AH10183" s="402"/>
      <c r="AI10183" s="402"/>
      <c r="AJ10183" s="402"/>
    </row>
    <row r="10184" spans="10:36" hidden="1" x14ac:dyDescent="0.2">
      <c r="J10184" s="555" t="s">
        <v>987</v>
      </c>
      <c r="T10184" s="402"/>
      <c r="U10184" s="402"/>
      <c r="V10184" s="402"/>
      <c r="AG10184" s="402"/>
      <c r="AH10184" s="402"/>
      <c r="AI10184" s="402"/>
      <c r="AJ10184" s="402"/>
    </row>
    <row r="10185" spans="10:36" hidden="1" x14ac:dyDescent="0.2">
      <c r="J10185" s="555" t="s">
        <v>987</v>
      </c>
      <c r="T10185" s="402"/>
      <c r="U10185" s="402"/>
      <c r="V10185" s="402"/>
      <c r="AG10185" s="402"/>
      <c r="AH10185" s="402"/>
      <c r="AI10185" s="402"/>
      <c r="AJ10185" s="402"/>
    </row>
    <row r="10186" spans="10:36" hidden="1" x14ac:dyDescent="0.2">
      <c r="J10186" s="555" t="s">
        <v>987</v>
      </c>
      <c r="T10186" s="402"/>
      <c r="U10186" s="402"/>
      <c r="V10186" s="402"/>
      <c r="AG10186" s="402"/>
      <c r="AH10186" s="402"/>
      <c r="AI10186" s="402"/>
      <c r="AJ10186" s="402"/>
    </row>
    <row r="10187" spans="10:36" hidden="1" x14ac:dyDescent="0.2">
      <c r="J10187" s="555" t="s">
        <v>987</v>
      </c>
      <c r="T10187" s="402"/>
      <c r="U10187" s="402"/>
      <c r="V10187" s="402"/>
      <c r="AG10187" s="402"/>
      <c r="AH10187" s="402"/>
      <c r="AI10187" s="402"/>
      <c r="AJ10187" s="402"/>
    </row>
    <row r="10188" spans="10:36" hidden="1" x14ac:dyDescent="0.2">
      <c r="J10188" s="555" t="s">
        <v>987</v>
      </c>
      <c r="T10188" s="402"/>
      <c r="U10188" s="402"/>
      <c r="V10188" s="402"/>
      <c r="AG10188" s="402"/>
      <c r="AH10188" s="402"/>
      <c r="AI10188" s="402"/>
      <c r="AJ10188" s="402"/>
    </row>
    <row r="10189" spans="10:36" hidden="1" x14ac:dyDescent="0.2">
      <c r="J10189" s="555" t="s">
        <v>987</v>
      </c>
      <c r="T10189" s="402"/>
      <c r="U10189" s="402"/>
      <c r="V10189" s="402"/>
      <c r="AG10189" s="402"/>
      <c r="AH10189" s="402"/>
      <c r="AI10189" s="402"/>
      <c r="AJ10189" s="402"/>
    </row>
    <row r="10190" spans="10:36" hidden="1" x14ac:dyDescent="0.2">
      <c r="J10190" s="555" t="s">
        <v>987</v>
      </c>
      <c r="T10190" s="402"/>
      <c r="U10190" s="402"/>
      <c r="V10190" s="402"/>
      <c r="AG10190" s="402"/>
      <c r="AH10190" s="402"/>
      <c r="AI10190" s="402"/>
      <c r="AJ10190" s="402"/>
    </row>
    <row r="10191" spans="10:36" hidden="1" x14ac:dyDescent="0.2">
      <c r="J10191" s="555" t="s">
        <v>987</v>
      </c>
      <c r="T10191" s="402"/>
      <c r="U10191" s="402"/>
      <c r="V10191" s="402"/>
      <c r="AG10191" s="402"/>
      <c r="AH10191" s="402"/>
      <c r="AI10191" s="402"/>
      <c r="AJ10191" s="402"/>
    </row>
    <row r="10192" spans="10:36" hidden="1" x14ac:dyDescent="0.2">
      <c r="J10192" s="555" t="s">
        <v>987</v>
      </c>
      <c r="T10192" s="402"/>
      <c r="U10192" s="402"/>
      <c r="V10192" s="402"/>
      <c r="AG10192" s="402"/>
      <c r="AH10192" s="402"/>
      <c r="AI10192" s="402"/>
      <c r="AJ10192" s="402"/>
    </row>
    <row r="10193" spans="10:36" hidden="1" x14ac:dyDescent="0.2">
      <c r="J10193" s="555" t="s">
        <v>987</v>
      </c>
      <c r="T10193" s="402"/>
      <c r="U10193" s="402"/>
      <c r="V10193" s="402"/>
      <c r="AG10193" s="402"/>
      <c r="AH10193" s="402"/>
      <c r="AI10193" s="402"/>
      <c r="AJ10193" s="402"/>
    </row>
    <row r="10194" spans="10:36" hidden="1" x14ac:dyDescent="0.2">
      <c r="J10194" s="555" t="s">
        <v>987</v>
      </c>
      <c r="T10194" s="402"/>
      <c r="U10194" s="402"/>
      <c r="V10194" s="402"/>
      <c r="AG10194" s="402"/>
      <c r="AH10194" s="402"/>
      <c r="AI10194" s="402"/>
      <c r="AJ10194" s="402"/>
    </row>
    <row r="10195" spans="10:36" hidden="1" x14ac:dyDescent="0.2">
      <c r="J10195" s="555" t="s">
        <v>987</v>
      </c>
      <c r="T10195" s="402"/>
      <c r="U10195" s="402"/>
      <c r="V10195" s="402"/>
      <c r="AG10195" s="402"/>
      <c r="AH10195" s="402"/>
      <c r="AI10195" s="402"/>
      <c r="AJ10195" s="402"/>
    </row>
    <row r="10196" spans="10:36" hidden="1" x14ac:dyDescent="0.2">
      <c r="J10196" s="555" t="s">
        <v>987</v>
      </c>
      <c r="T10196" s="402"/>
      <c r="U10196" s="402"/>
      <c r="V10196" s="402"/>
      <c r="AG10196" s="402"/>
      <c r="AH10196" s="402"/>
      <c r="AI10196" s="402"/>
      <c r="AJ10196" s="402"/>
    </row>
    <row r="10197" spans="10:36" hidden="1" x14ac:dyDescent="0.2">
      <c r="J10197" s="555" t="s">
        <v>987</v>
      </c>
      <c r="T10197" s="402"/>
      <c r="U10197" s="402"/>
      <c r="V10197" s="402"/>
      <c r="AG10197" s="402"/>
      <c r="AH10197" s="402"/>
      <c r="AI10197" s="402"/>
      <c r="AJ10197" s="402"/>
    </row>
    <row r="10198" spans="10:36" hidden="1" x14ac:dyDescent="0.2">
      <c r="J10198" s="555" t="s">
        <v>987</v>
      </c>
      <c r="T10198" s="402"/>
      <c r="U10198" s="402"/>
      <c r="V10198" s="402"/>
      <c r="AG10198" s="402"/>
      <c r="AH10198" s="402"/>
      <c r="AI10198" s="402"/>
      <c r="AJ10198" s="402"/>
    </row>
    <row r="10199" spans="10:36" hidden="1" x14ac:dyDescent="0.2">
      <c r="J10199" s="555" t="s">
        <v>987</v>
      </c>
      <c r="T10199" s="402"/>
      <c r="U10199" s="402"/>
      <c r="V10199" s="402"/>
      <c r="AG10199" s="402"/>
      <c r="AH10199" s="402"/>
      <c r="AI10199" s="402"/>
      <c r="AJ10199" s="402"/>
    </row>
    <row r="10200" spans="10:36" hidden="1" x14ac:dyDescent="0.2">
      <c r="J10200" s="555" t="s">
        <v>987</v>
      </c>
      <c r="T10200" s="402"/>
      <c r="U10200" s="402"/>
      <c r="V10200" s="402"/>
      <c r="AG10200" s="402"/>
      <c r="AH10200" s="402"/>
      <c r="AI10200" s="402"/>
      <c r="AJ10200" s="402"/>
    </row>
    <row r="10201" spans="10:36" hidden="1" x14ac:dyDescent="0.2">
      <c r="J10201" s="555" t="s">
        <v>987</v>
      </c>
      <c r="T10201" s="402"/>
      <c r="U10201" s="402"/>
      <c r="V10201" s="402"/>
      <c r="AG10201" s="402"/>
      <c r="AH10201" s="402"/>
      <c r="AI10201" s="402"/>
      <c r="AJ10201" s="402"/>
    </row>
    <row r="10202" spans="10:36" hidden="1" x14ac:dyDescent="0.2">
      <c r="J10202" s="555" t="s">
        <v>987</v>
      </c>
      <c r="T10202" s="402"/>
      <c r="U10202" s="402"/>
      <c r="V10202" s="402"/>
      <c r="AG10202" s="402"/>
      <c r="AH10202" s="402"/>
      <c r="AI10202" s="402"/>
      <c r="AJ10202" s="402"/>
    </row>
    <row r="10203" spans="10:36" hidden="1" x14ac:dyDescent="0.2">
      <c r="J10203" s="555" t="s">
        <v>987</v>
      </c>
      <c r="T10203" s="402"/>
      <c r="U10203" s="402"/>
      <c r="V10203" s="402"/>
      <c r="AG10203" s="402"/>
      <c r="AH10203" s="402"/>
      <c r="AI10203" s="402"/>
      <c r="AJ10203" s="402"/>
    </row>
    <row r="10204" spans="10:36" hidden="1" x14ac:dyDescent="0.2">
      <c r="J10204" s="555" t="s">
        <v>987</v>
      </c>
      <c r="T10204" s="402"/>
      <c r="U10204" s="402"/>
      <c r="V10204" s="402"/>
      <c r="AG10204" s="402"/>
      <c r="AH10204" s="402"/>
      <c r="AI10204" s="402"/>
      <c r="AJ10204" s="402"/>
    </row>
    <row r="10205" spans="10:36" hidden="1" x14ac:dyDescent="0.2">
      <c r="J10205" s="555" t="s">
        <v>987</v>
      </c>
      <c r="T10205" s="402"/>
      <c r="U10205" s="402"/>
      <c r="V10205" s="402"/>
      <c r="AG10205" s="402"/>
      <c r="AH10205" s="402"/>
      <c r="AI10205" s="402"/>
      <c r="AJ10205" s="402"/>
    </row>
    <row r="10206" spans="10:36" hidden="1" x14ac:dyDescent="0.2">
      <c r="J10206" s="555" t="s">
        <v>987</v>
      </c>
      <c r="T10206" s="402"/>
      <c r="U10206" s="402"/>
      <c r="V10206" s="402"/>
      <c r="AG10206" s="402"/>
      <c r="AH10206" s="402"/>
      <c r="AI10206" s="402"/>
      <c r="AJ10206" s="402"/>
    </row>
    <row r="10207" spans="10:36" hidden="1" x14ac:dyDescent="0.2">
      <c r="J10207" s="555" t="s">
        <v>987</v>
      </c>
      <c r="T10207" s="402"/>
      <c r="U10207" s="402"/>
      <c r="V10207" s="402"/>
      <c r="AG10207" s="402"/>
      <c r="AH10207" s="402"/>
      <c r="AI10207" s="402"/>
      <c r="AJ10207" s="402"/>
    </row>
    <row r="10208" spans="10:36" hidden="1" x14ac:dyDescent="0.2">
      <c r="J10208" s="555" t="s">
        <v>987</v>
      </c>
      <c r="T10208" s="402"/>
      <c r="U10208" s="402"/>
      <c r="V10208" s="402"/>
      <c r="AG10208" s="402"/>
      <c r="AH10208" s="402"/>
      <c r="AI10208" s="402"/>
      <c r="AJ10208" s="402"/>
    </row>
    <row r="10209" spans="10:36" hidden="1" x14ac:dyDescent="0.2">
      <c r="J10209" s="555" t="s">
        <v>987</v>
      </c>
      <c r="T10209" s="402"/>
      <c r="U10209" s="402"/>
      <c r="V10209" s="402"/>
      <c r="AG10209" s="402"/>
      <c r="AH10209" s="402"/>
      <c r="AI10209" s="402"/>
      <c r="AJ10209" s="402"/>
    </row>
    <row r="10210" spans="10:36" hidden="1" x14ac:dyDescent="0.2">
      <c r="J10210" s="555" t="s">
        <v>987</v>
      </c>
      <c r="T10210" s="402"/>
      <c r="U10210" s="402"/>
      <c r="V10210" s="402"/>
      <c r="AG10210" s="402"/>
      <c r="AH10210" s="402"/>
      <c r="AI10210" s="402"/>
      <c r="AJ10210" s="402"/>
    </row>
    <row r="10211" spans="10:36" hidden="1" x14ac:dyDescent="0.2">
      <c r="J10211" s="555" t="s">
        <v>987</v>
      </c>
      <c r="T10211" s="402"/>
      <c r="U10211" s="402"/>
      <c r="V10211" s="402"/>
      <c r="AG10211" s="402"/>
      <c r="AH10211" s="402"/>
      <c r="AI10211" s="402"/>
      <c r="AJ10211" s="402"/>
    </row>
    <row r="10212" spans="10:36" hidden="1" x14ac:dyDescent="0.2">
      <c r="J10212" s="555" t="s">
        <v>987</v>
      </c>
      <c r="T10212" s="402"/>
      <c r="U10212" s="402"/>
      <c r="V10212" s="402"/>
      <c r="AG10212" s="402"/>
      <c r="AH10212" s="402"/>
      <c r="AI10212" s="402"/>
      <c r="AJ10212" s="402"/>
    </row>
    <row r="10213" spans="10:36" hidden="1" x14ac:dyDescent="0.2">
      <c r="J10213" s="555" t="s">
        <v>987</v>
      </c>
      <c r="T10213" s="402"/>
      <c r="U10213" s="402"/>
      <c r="V10213" s="402"/>
      <c r="AG10213" s="402"/>
      <c r="AH10213" s="402"/>
      <c r="AI10213" s="402"/>
      <c r="AJ10213" s="402"/>
    </row>
    <row r="10214" spans="10:36" hidden="1" x14ac:dyDescent="0.2">
      <c r="J10214" s="555" t="s">
        <v>987</v>
      </c>
      <c r="T10214" s="402"/>
      <c r="U10214" s="402"/>
      <c r="V10214" s="402"/>
      <c r="AG10214" s="402"/>
      <c r="AH10214" s="402"/>
      <c r="AI10214" s="402"/>
      <c r="AJ10214" s="402"/>
    </row>
    <row r="10215" spans="10:36" hidden="1" x14ac:dyDescent="0.2">
      <c r="J10215" s="555" t="s">
        <v>987</v>
      </c>
      <c r="T10215" s="402"/>
      <c r="U10215" s="402"/>
      <c r="V10215" s="402"/>
      <c r="AG10215" s="402"/>
      <c r="AH10215" s="402"/>
      <c r="AI10215" s="402"/>
      <c r="AJ10215" s="402"/>
    </row>
    <row r="10216" spans="10:36" hidden="1" x14ac:dyDescent="0.2">
      <c r="J10216" s="555" t="s">
        <v>987</v>
      </c>
      <c r="T10216" s="402"/>
      <c r="U10216" s="402"/>
      <c r="V10216" s="402"/>
      <c r="AG10216" s="402"/>
      <c r="AH10216" s="402"/>
      <c r="AI10216" s="402"/>
      <c r="AJ10216" s="402"/>
    </row>
    <row r="10217" spans="10:36" hidden="1" x14ac:dyDescent="0.2">
      <c r="J10217" s="555" t="s">
        <v>987</v>
      </c>
      <c r="T10217" s="402"/>
      <c r="U10217" s="402"/>
      <c r="V10217" s="402"/>
      <c r="AG10217" s="402"/>
      <c r="AH10217" s="402"/>
      <c r="AI10217" s="402"/>
      <c r="AJ10217" s="402"/>
    </row>
    <row r="10218" spans="10:36" hidden="1" x14ac:dyDescent="0.2">
      <c r="J10218" s="555" t="s">
        <v>987</v>
      </c>
      <c r="T10218" s="402"/>
      <c r="U10218" s="402"/>
      <c r="V10218" s="402"/>
      <c r="AG10218" s="402"/>
      <c r="AH10218" s="402"/>
      <c r="AI10218" s="402"/>
      <c r="AJ10218" s="402"/>
    </row>
    <row r="10219" spans="10:36" hidden="1" x14ac:dyDescent="0.2">
      <c r="J10219" s="555" t="s">
        <v>987</v>
      </c>
      <c r="T10219" s="402"/>
      <c r="U10219" s="402"/>
      <c r="V10219" s="402"/>
      <c r="AG10219" s="402"/>
      <c r="AH10219" s="402"/>
      <c r="AI10219" s="402"/>
      <c r="AJ10219" s="402"/>
    </row>
    <row r="10220" spans="10:36" hidden="1" x14ac:dyDescent="0.2">
      <c r="J10220" s="555" t="s">
        <v>987</v>
      </c>
      <c r="T10220" s="402"/>
      <c r="U10220" s="402"/>
      <c r="V10220" s="402"/>
      <c r="AG10220" s="402"/>
      <c r="AH10220" s="402"/>
      <c r="AI10220" s="402"/>
      <c r="AJ10220" s="402"/>
    </row>
    <row r="10221" spans="10:36" hidden="1" x14ac:dyDescent="0.2">
      <c r="J10221" s="555" t="s">
        <v>987</v>
      </c>
      <c r="T10221" s="402"/>
      <c r="U10221" s="402"/>
      <c r="V10221" s="402"/>
      <c r="AG10221" s="402"/>
      <c r="AH10221" s="402"/>
      <c r="AI10221" s="402"/>
      <c r="AJ10221" s="402"/>
    </row>
    <row r="10222" spans="10:36" hidden="1" x14ac:dyDescent="0.2">
      <c r="J10222" s="555" t="s">
        <v>987</v>
      </c>
      <c r="T10222" s="402"/>
      <c r="U10222" s="402"/>
      <c r="V10222" s="402"/>
      <c r="AG10222" s="402"/>
      <c r="AH10222" s="402"/>
      <c r="AI10222" s="402"/>
      <c r="AJ10222" s="402"/>
    </row>
    <row r="10223" spans="10:36" hidden="1" x14ac:dyDescent="0.2">
      <c r="J10223" s="555" t="s">
        <v>987</v>
      </c>
      <c r="T10223" s="402"/>
      <c r="U10223" s="402"/>
      <c r="V10223" s="402"/>
      <c r="AG10223" s="402"/>
      <c r="AH10223" s="402"/>
      <c r="AI10223" s="402"/>
      <c r="AJ10223" s="402"/>
    </row>
    <row r="10224" spans="10:36" hidden="1" x14ac:dyDescent="0.2">
      <c r="J10224" s="555" t="s">
        <v>987</v>
      </c>
      <c r="T10224" s="402"/>
      <c r="U10224" s="402"/>
      <c r="V10224" s="402"/>
      <c r="AG10224" s="402"/>
      <c r="AH10224" s="402"/>
      <c r="AI10224" s="402"/>
      <c r="AJ10224" s="402"/>
    </row>
    <row r="10225" spans="10:36" hidden="1" x14ac:dyDescent="0.2">
      <c r="J10225" s="555" t="s">
        <v>987</v>
      </c>
      <c r="T10225" s="402"/>
      <c r="U10225" s="402"/>
      <c r="V10225" s="402"/>
      <c r="AG10225" s="402"/>
      <c r="AH10225" s="402"/>
      <c r="AI10225" s="402"/>
      <c r="AJ10225" s="402"/>
    </row>
    <row r="10226" spans="10:36" hidden="1" x14ac:dyDescent="0.2">
      <c r="J10226" s="555" t="s">
        <v>987</v>
      </c>
      <c r="T10226" s="402"/>
      <c r="U10226" s="402"/>
      <c r="V10226" s="402"/>
      <c r="AG10226" s="402"/>
      <c r="AH10226" s="402"/>
      <c r="AI10226" s="402"/>
      <c r="AJ10226" s="402"/>
    </row>
    <row r="10227" spans="10:36" hidden="1" x14ac:dyDescent="0.2">
      <c r="J10227" s="555" t="s">
        <v>987</v>
      </c>
      <c r="T10227" s="402"/>
      <c r="U10227" s="402"/>
      <c r="V10227" s="402"/>
      <c r="AG10227" s="402"/>
      <c r="AH10227" s="402"/>
      <c r="AI10227" s="402"/>
      <c r="AJ10227" s="402"/>
    </row>
    <row r="10228" spans="10:36" hidden="1" x14ac:dyDescent="0.2">
      <c r="J10228" s="555" t="s">
        <v>987</v>
      </c>
      <c r="T10228" s="402"/>
      <c r="U10228" s="402"/>
      <c r="V10228" s="402"/>
      <c r="AG10228" s="402"/>
      <c r="AH10228" s="402"/>
      <c r="AI10228" s="402"/>
      <c r="AJ10228" s="402"/>
    </row>
    <row r="10229" spans="10:36" hidden="1" x14ac:dyDescent="0.2">
      <c r="J10229" s="555" t="s">
        <v>987</v>
      </c>
      <c r="T10229" s="402"/>
      <c r="U10229" s="402"/>
      <c r="V10229" s="402"/>
      <c r="AG10229" s="402"/>
      <c r="AH10229" s="402"/>
      <c r="AI10229" s="402"/>
      <c r="AJ10229" s="402"/>
    </row>
    <row r="10230" spans="10:36" hidden="1" x14ac:dyDescent="0.2">
      <c r="J10230" s="555" t="s">
        <v>987</v>
      </c>
      <c r="T10230" s="402"/>
      <c r="U10230" s="402"/>
      <c r="V10230" s="402"/>
      <c r="AG10230" s="402"/>
      <c r="AH10230" s="402"/>
      <c r="AI10230" s="402"/>
      <c r="AJ10230" s="402"/>
    </row>
    <row r="10231" spans="10:36" hidden="1" x14ac:dyDescent="0.2">
      <c r="J10231" s="555" t="s">
        <v>987</v>
      </c>
      <c r="T10231" s="402"/>
      <c r="U10231" s="402"/>
      <c r="V10231" s="402"/>
      <c r="AG10231" s="402"/>
      <c r="AH10231" s="402"/>
      <c r="AI10231" s="402"/>
      <c r="AJ10231" s="402"/>
    </row>
    <row r="10232" spans="10:36" hidden="1" x14ac:dyDescent="0.2">
      <c r="J10232" s="555" t="s">
        <v>987</v>
      </c>
      <c r="T10232" s="402"/>
      <c r="U10232" s="402"/>
      <c r="V10232" s="402"/>
      <c r="AG10232" s="402"/>
      <c r="AH10232" s="402"/>
      <c r="AI10232" s="402"/>
      <c r="AJ10232" s="402"/>
    </row>
    <row r="10233" spans="10:36" hidden="1" x14ac:dyDescent="0.2">
      <c r="J10233" s="555" t="s">
        <v>987</v>
      </c>
      <c r="T10233" s="402"/>
      <c r="U10233" s="402"/>
      <c r="V10233" s="402"/>
      <c r="AG10233" s="402"/>
      <c r="AH10233" s="402"/>
      <c r="AI10233" s="402"/>
      <c r="AJ10233" s="402"/>
    </row>
    <row r="10234" spans="10:36" hidden="1" x14ac:dyDescent="0.2">
      <c r="J10234" s="555" t="s">
        <v>987</v>
      </c>
      <c r="T10234" s="402"/>
      <c r="U10234" s="402"/>
      <c r="V10234" s="402"/>
      <c r="AG10234" s="402"/>
      <c r="AH10234" s="402"/>
      <c r="AI10234" s="402"/>
      <c r="AJ10234" s="402"/>
    </row>
    <row r="10235" spans="10:36" hidden="1" x14ac:dyDescent="0.2">
      <c r="J10235" s="555" t="s">
        <v>987</v>
      </c>
      <c r="T10235" s="402"/>
      <c r="U10235" s="402"/>
      <c r="V10235" s="402"/>
      <c r="AG10235" s="402"/>
      <c r="AH10235" s="402"/>
      <c r="AI10235" s="402"/>
      <c r="AJ10235" s="402"/>
    </row>
    <row r="10236" spans="10:36" hidden="1" x14ac:dyDescent="0.2">
      <c r="J10236" s="555" t="s">
        <v>987</v>
      </c>
      <c r="T10236" s="402"/>
      <c r="U10236" s="402"/>
      <c r="V10236" s="402"/>
      <c r="AG10236" s="402"/>
      <c r="AH10236" s="402"/>
      <c r="AI10236" s="402"/>
      <c r="AJ10236" s="402"/>
    </row>
    <row r="10237" spans="10:36" hidden="1" x14ac:dyDescent="0.2">
      <c r="J10237" s="555" t="s">
        <v>987</v>
      </c>
      <c r="T10237" s="402"/>
      <c r="U10237" s="402"/>
      <c r="V10237" s="402"/>
      <c r="AG10237" s="402"/>
      <c r="AH10237" s="402"/>
      <c r="AI10237" s="402"/>
      <c r="AJ10237" s="402"/>
    </row>
    <row r="10238" spans="10:36" hidden="1" x14ac:dyDescent="0.2">
      <c r="J10238" s="555" t="s">
        <v>987</v>
      </c>
      <c r="T10238" s="402"/>
      <c r="U10238" s="402"/>
      <c r="V10238" s="402"/>
      <c r="AG10238" s="402"/>
      <c r="AH10238" s="402"/>
      <c r="AI10238" s="402"/>
      <c r="AJ10238" s="402"/>
    </row>
    <row r="10239" spans="10:36" hidden="1" x14ac:dyDescent="0.2">
      <c r="J10239" s="555" t="s">
        <v>987</v>
      </c>
      <c r="T10239" s="402"/>
      <c r="U10239" s="402"/>
      <c r="V10239" s="402"/>
      <c r="AG10239" s="402"/>
      <c r="AH10239" s="402"/>
      <c r="AI10239" s="402"/>
      <c r="AJ10239" s="402"/>
    </row>
    <row r="10240" spans="10:36" hidden="1" x14ac:dyDescent="0.2">
      <c r="J10240" s="555" t="s">
        <v>987</v>
      </c>
      <c r="T10240" s="402"/>
      <c r="U10240" s="402"/>
      <c r="V10240" s="402"/>
      <c r="AG10240" s="402"/>
      <c r="AH10240" s="402"/>
      <c r="AI10240" s="402"/>
      <c r="AJ10240" s="402"/>
    </row>
    <row r="10241" spans="10:36" hidden="1" x14ac:dyDescent="0.2">
      <c r="J10241" s="555" t="s">
        <v>987</v>
      </c>
      <c r="T10241" s="402"/>
      <c r="U10241" s="402"/>
      <c r="V10241" s="402"/>
      <c r="AG10241" s="402"/>
      <c r="AH10241" s="402"/>
      <c r="AI10241" s="402"/>
      <c r="AJ10241" s="402"/>
    </row>
    <row r="10242" spans="10:36" hidden="1" x14ac:dyDescent="0.2">
      <c r="J10242" s="555" t="s">
        <v>987</v>
      </c>
      <c r="T10242" s="402"/>
      <c r="U10242" s="402"/>
      <c r="V10242" s="402"/>
      <c r="AG10242" s="402"/>
      <c r="AH10242" s="402"/>
      <c r="AI10242" s="402"/>
      <c r="AJ10242" s="402"/>
    </row>
    <row r="10243" spans="10:36" hidden="1" x14ac:dyDescent="0.2">
      <c r="J10243" s="555" t="s">
        <v>987</v>
      </c>
      <c r="T10243" s="402"/>
      <c r="U10243" s="402"/>
      <c r="V10243" s="402"/>
      <c r="AG10243" s="402"/>
      <c r="AH10243" s="402"/>
      <c r="AI10243" s="402"/>
      <c r="AJ10243" s="402"/>
    </row>
    <row r="10244" spans="10:36" hidden="1" x14ac:dyDescent="0.2">
      <c r="J10244" s="555" t="s">
        <v>987</v>
      </c>
      <c r="T10244" s="402"/>
      <c r="U10244" s="402"/>
      <c r="V10244" s="402"/>
      <c r="AG10244" s="402"/>
      <c r="AH10244" s="402"/>
      <c r="AI10244" s="402"/>
      <c r="AJ10244" s="402"/>
    </row>
    <row r="10245" spans="10:36" hidden="1" x14ac:dyDescent="0.2">
      <c r="J10245" s="555" t="s">
        <v>987</v>
      </c>
      <c r="T10245" s="402"/>
      <c r="U10245" s="402"/>
      <c r="V10245" s="402"/>
      <c r="AG10245" s="402"/>
      <c r="AH10245" s="402"/>
      <c r="AI10245" s="402"/>
      <c r="AJ10245" s="402"/>
    </row>
    <row r="10246" spans="10:36" hidden="1" x14ac:dyDescent="0.2">
      <c r="J10246" s="555" t="s">
        <v>987</v>
      </c>
      <c r="T10246" s="402"/>
      <c r="U10246" s="402"/>
      <c r="V10246" s="402"/>
      <c r="AG10246" s="402"/>
      <c r="AH10246" s="402"/>
      <c r="AI10246" s="402"/>
      <c r="AJ10246" s="402"/>
    </row>
    <row r="10247" spans="10:36" hidden="1" x14ac:dyDescent="0.2">
      <c r="J10247" s="555" t="s">
        <v>987</v>
      </c>
      <c r="T10247" s="402"/>
      <c r="U10247" s="402"/>
      <c r="V10247" s="402"/>
      <c r="AG10247" s="402"/>
      <c r="AH10247" s="402"/>
      <c r="AI10247" s="402"/>
      <c r="AJ10247" s="402"/>
    </row>
    <row r="10248" spans="10:36" hidden="1" x14ac:dyDescent="0.2">
      <c r="J10248" s="555" t="s">
        <v>987</v>
      </c>
      <c r="T10248" s="402"/>
      <c r="U10248" s="402"/>
      <c r="V10248" s="402"/>
      <c r="AG10248" s="402"/>
      <c r="AH10248" s="402"/>
      <c r="AI10248" s="402"/>
      <c r="AJ10248" s="402"/>
    </row>
    <row r="10249" spans="10:36" hidden="1" x14ac:dyDescent="0.2">
      <c r="J10249" s="555" t="s">
        <v>987</v>
      </c>
      <c r="T10249" s="402"/>
      <c r="U10249" s="402"/>
      <c r="V10249" s="402"/>
      <c r="AG10249" s="402"/>
      <c r="AH10249" s="402"/>
      <c r="AI10249" s="402"/>
      <c r="AJ10249" s="402"/>
    </row>
    <row r="10250" spans="10:36" hidden="1" x14ac:dyDescent="0.2">
      <c r="J10250" s="555" t="s">
        <v>987</v>
      </c>
      <c r="T10250" s="402"/>
      <c r="U10250" s="402"/>
      <c r="V10250" s="402"/>
      <c r="AG10250" s="402"/>
      <c r="AH10250" s="402"/>
      <c r="AI10250" s="402"/>
      <c r="AJ10250" s="402"/>
    </row>
    <row r="10251" spans="10:36" hidden="1" x14ac:dyDescent="0.2">
      <c r="J10251" s="555" t="s">
        <v>987</v>
      </c>
      <c r="T10251" s="402"/>
      <c r="U10251" s="402"/>
      <c r="V10251" s="402"/>
      <c r="AG10251" s="402"/>
      <c r="AH10251" s="402"/>
      <c r="AI10251" s="402"/>
      <c r="AJ10251" s="402"/>
    </row>
    <row r="10252" spans="10:36" hidden="1" x14ac:dyDescent="0.2">
      <c r="J10252" s="555" t="s">
        <v>987</v>
      </c>
      <c r="T10252" s="402"/>
      <c r="U10252" s="402"/>
      <c r="V10252" s="402"/>
      <c r="AG10252" s="402"/>
      <c r="AH10252" s="402"/>
      <c r="AI10252" s="402"/>
      <c r="AJ10252" s="402"/>
    </row>
    <row r="10253" spans="10:36" hidden="1" x14ac:dyDescent="0.2">
      <c r="J10253" s="555" t="s">
        <v>987</v>
      </c>
      <c r="T10253" s="402"/>
      <c r="U10253" s="402"/>
      <c r="V10253" s="402"/>
      <c r="AG10253" s="402"/>
      <c r="AH10253" s="402"/>
      <c r="AI10253" s="402"/>
      <c r="AJ10253" s="402"/>
    </row>
    <row r="10254" spans="10:36" hidden="1" x14ac:dyDescent="0.2">
      <c r="J10254" s="555" t="s">
        <v>987</v>
      </c>
      <c r="T10254" s="402"/>
      <c r="U10254" s="402"/>
      <c r="V10254" s="402"/>
      <c r="AG10254" s="402"/>
      <c r="AH10254" s="402"/>
      <c r="AI10254" s="402"/>
      <c r="AJ10254" s="402"/>
    </row>
    <row r="10255" spans="10:36" hidden="1" x14ac:dyDescent="0.2">
      <c r="J10255" s="555" t="s">
        <v>987</v>
      </c>
      <c r="T10255" s="402"/>
      <c r="U10255" s="402"/>
      <c r="V10255" s="402"/>
      <c r="AG10255" s="402"/>
      <c r="AH10255" s="402"/>
      <c r="AI10255" s="402"/>
      <c r="AJ10255" s="402"/>
    </row>
    <row r="10256" spans="10:36" hidden="1" x14ac:dyDescent="0.2">
      <c r="J10256" s="555" t="s">
        <v>987</v>
      </c>
      <c r="T10256" s="402"/>
      <c r="U10256" s="402"/>
      <c r="V10256" s="402"/>
      <c r="AG10256" s="402"/>
      <c r="AH10256" s="402"/>
      <c r="AI10256" s="402"/>
      <c r="AJ10256" s="402"/>
    </row>
    <row r="10257" spans="10:36" hidden="1" x14ac:dyDescent="0.2">
      <c r="J10257" s="555" t="s">
        <v>987</v>
      </c>
      <c r="T10257" s="402"/>
      <c r="U10257" s="402"/>
      <c r="V10257" s="402"/>
      <c r="AG10257" s="402"/>
      <c r="AH10257" s="402"/>
      <c r="AI10257" s="402"/>
      <c r="AJ10257" s="402"/>
    </row>
    <row r="10258" spans="10:36" hidden="1" x14ac:dyDescent="0.2">
      <c r="J10258" s="555" t="s">
        <v>987</v>
      </c>
      <c r="T10258" s="402"/>
      <c r="U10258" s="402"/>
      <c r="V10258" s="402"/>
      <c r="AG10258" s="402"/>
      <c r="AH10258" s="402"/>
      <c r="AI10258" s="402"/>
      <c r="AJ10258" s="402"/>
    </row>
    <row r="10259" spans="10:36" hidden="1" x14ac:dyDescent="0.2">
      <c r="J10259" s="555" t="s">
        <v>987</v>
      </c>
      <c r="T10259" s="402"/>
      <c r="U10259" s="402"/>
      <c r="V10259" s="402"/>
      <c r="AG10259" s="402"/>
      <c r="AH10259" s="402"/>
      <c r="AI10259" s="402"/>
      <c r="AJ10259" s="402"/>
    </row>
    <row r="10260" spans="10:36" hidden="1" x14ac:dyDescent="0.2">
      <c r="J10260" s="555" t="s">
        <v>987</v>
      </c>
      <c r="T10260" s="402"/>
      <c r="U10260" s="402"/>
      <c r="V10260" s="402"/>
      <c r="AG10260" s="402"/>
      <c r="AH10260" s="402"/>
      <c r="AI10260" s="402"/>
      <c r="AJ10260" s="402"/>
    </row>
    <row r="10261" spans="10:36" hidden="1" x14ac:dyDescent="0.2">
      <c r="J10261" s="555" t="s">
        <v>987</v>
      </c>
      <c r="T10261" s="402"/>
      <c r="U10261" s="402"/>
      <c r="V10261" s="402"/>
      <c r="AG10261" s="402"/>
      <c r="AH10261" s="402"/>
      <c r="AI10261" s="402"/>
      <c r="AJ10261" s="402"/>
    </row>
    <row r="10262" spans="10:36" hidden="1" x14ac:dyDescent="0.2">
      <c r="J10262" s="555" t="s">
        <v>987</v>
      </c>
      <c r="T10262" s="402"/>
      <c r="U10262" s="402"/>
      <c r="V10262" s="402"/>
      <c r="AG10262" s="402"/>
      <c r="AH10262" s="402"/>
      <c r="AI10262" s="402"/>
      <c r="AJ10262" s="402"/>
    </row>
    <row r="10263" spans="10:36" hidden="1" x14ac:dyDescent="0.2">
      <c r="J10263" s="555" t="s">
        <v>987</v>
      </c>
      <c r="T10263" s="402"/>
      <c r="U10263" s="402"/>
      <c r="V10263" s="402"/>
      <c r="AG10263" s="402"/>
      <c r="AH10263" s="402"/>
      <c r="AI10263" s="402"/>
      <c r="AJ10263" s="402"/>
    </row>
    <row r="10264" spans="10:36" hidden="1" x14ac:dyDescent="0.2">
      <c r="J10264" s="555" t="s">
        <v>987</v>
      </c>
      <c r="T10264" s="402"/>
      <c r="U10264" s="402"/>
      <c r="V10264" s="402"/>
      <c r="AG10264" s="402"/>
      <c r="AH10264" s="402"/>
      <c r="AI10264" s="402"/>
      <c r="AJ10264" s="402"/>
    </row>
    <row r="10265" spans="10:36" hidden="1" x14ac:dyDescent="0.2">
      <c r="J10265" s="555" t="s">
        <v>987</v>
      </c>
      <c r="T10265" s="402"/>
      <c r="U10265" s="402"/>
      <c r="V10265" s="402"/>
      <c r="AG10265" s="402"/>
      <c r="AH10265" s="402"/>
      <c r="AI10265" s="402"/>
      <c r="AJ10265" s="402"/>
    </row>
    <row r="10266" spans="10:36" hidden="1" x14ac:dyDescent="0.2">
      <c r="J10266" s="555" t="s">
        <v>987</v>
      </c>
      <c r="T10266" s="402"/>
      <c r="U10266" s="402"/>
      <c r="V10266" s="402"/>
      <c r="AG10266" s="402"/>
      <c r="AH10266" s="402"/>
      <c r="AI10266" s="402"/>
      <c r="AJ10266" s="402"/>
    </row>
    <row r="10267" spans="10:36" hidden="1" x14ac:dyDescent="0.2">
      <c r="J10267" s="555" t="s">
        <v>987</v>
      </c>
      <c r="T10267" s="402"/>
      <c r="U10267" s="402"/>
      <c r="V10267" s="402"/>
      <c r="AG10267" s="402"/>
      <c r="AH10267" s="402"/>
      <c r="AI10267" s="402"/>
      <c r="AJ10267" s="402"/>
    </row>
    <row r="10268" spans="10:36" hidden="1" x14ac:dyDescent="0.2">
      <c r="J10268" s="555" t="s">
        <v>987</v>
      </c>
      <c r="T10268" s="402"/>
      <c r="U10268" s="402"/>
      <c r="V10268" s="402"/>
      <c r="AG10268" s="402"/>
      <c r="AH10268" s="402"/>
      <c r="AI10268" s="402"/>
      <c r="AJ10268" s="402"/>
    </row>
    <row r="10269" spans="10:36" hidden="1" x14ac:dyDescent="0.2">
      <c r="J10269" s="555" t="s">
        <v>987</v>
      </c>
      <c r="T10269" s="402"/>
      <c r="U10269" s="402"/>
      <c r="V10269" s="402"/>
      <c r="AG10269" s="402"/>
      <c r="AH10269" s="402"/>
      <c r="AI10269" s="402"/>
      <c r="AJ10269" s="402"/>
    </row>
    <row r="10270" spans="10:36" hidden="1" x14ac:dyDescent="0.2">
      <c r="J10270" s="555" t="s">
        <v>987</v>
      </c>
      <c r="T10270" s="402"/>
      <c r="U10270" s="402"/>
      <c r="V10270" s="402"/>
      <c r="AG10270" s="402"/>
      <c r="AH10270" s="402"/>
      <c r="AI10270" s="402"/>
      <c r="AJ10270" s="402"/>
    </row>
    <row r="10271" spans="10:36" hidden="1" x14ac:dyDescent="0.2">
      <c r="J10271" s="555" t="s">
        <v>987</v>
      </c>
      <c r="T10271" s="402"/>
      <c r="U10271" s="402"/>
      <c r="V10271" s="402"/>
      <c r="AG10271" s="402"/>
      <c r="AH10271" s="402"/>
      <c r="AI10271" s="402"/>
      <c r="AJ10271" s="402"/>
    </row>
    <row r="10272" spans="10:36" hidden="1" x14ac:dyDescent="0.2">
      <c r="J10272" s="555" t="s">
        <v>987</v>
      </c>
      <c r="T10272" s="402"/>
      <c r="U10272" s="402"/>
      <c r="V10272" s="402"/>
      <c r="AG10272" s="402"/>
      <c r="AH10272" s="402"/>
      <c r="AI10272" s="402"/>
      <c r="AJ10272" s="402"/>
    </row>
    <row r="10273" spans="10:36" hidden="1" x14ac:dyDescent="0.2">
      <c r="J10273" s="555" t="s">
        <v>987</v>
      </c>
      <c r="T10273" s="402"/>
      <c r="U10273" s="402"/>
      <c r="V10273" s="402"/>
      <c r="AG10273" s="402"/>
      <c r="AH10273" s="402"/>
      <c r="AI10273" s="402"/>
      <c r="AJ10273" s="402"/>
    </row>
    <row r="10274" spans="10:36" hidden="1" x14ac:dyDescent="0.2">
      <c r="J10274" s="555" t="s">
        <v>987</v>
      </c>
      <c r="T10274" s="402"/>
      <c r="U10274" s="402"/>
      <c r="V10274" s="402"/>
      <c r="AG10274" s="402"/>
      <c r="AH10274" s="402"/>
      <c r="AI10274" s="402"/>
      <c r="AJ10274" s="402"/>
    </row>
    <row r="10275" spans="10:36" hidden="1" x14ac:dyDescent="0.2">
      <c r="J10275" s="555" t="s">
        <v>987</v>
      </c>
      <c r="T10275" s="402"/>
      <c r="U10275" s="402"/>
      <c r="V10275" s="402"/>
      <c r="AG10275" s="402"/>
      <c r="AH10275" s="402"/>
      <c r="AI10275" s="402"/>
      <c r="AJ10275" s="402"/>
    </row>
    <row r="10276" spans="10:36" hidden="1" x14ac:dyDescent="0.2">
      <c r="J10276" s="555" t="s">
        <v>987</v>
      </c>
      <c r="T10276" s="402"/>
      <c r="U10276" s="402"/>
      <c r="V10276" s="402"/>
      <c r="AG10276" s="402"/>
      <c r="AH10276" s="402"/>
      <c r="AI10276" s="402"/>
      <c r="AJ10276" s="402"/>
    </row>
    <row r="10277" spans="10:36" hidden="1" x14ac:dyDescent="0.2">
      <c r="J10277" s="555" t="s">
        <v>987</v>
      </c>
      <c r="T10277" s="402"/>
      <c r="U10277" s="402"/>
      <c r="V10277" s="402"/>
      <c r="AG10277" s="402"/>
      <c r="AH10277" s="402"/>
      <c r="AI10277" s="402"/>
      <c r="AJ10277" s="402"/>
    </row>
    <row r="10278" spans="10:36" hidden="1" x14ac:dyDescent="0.2">
      <c r="J10278" s="555" t="s">
        <v>987</v>
      </c>
      <c r="T10278" s="402"/>
      <c r="U10278" s="402"/>
      <c r="V10278" s="402"/>
      <c r="AG10278" s="402"/>
      <c r="AH10278" s="402"/>
      <c r="AI10278" s="402"/>
      <c r="AJ10278" s="402"/>
    </row>
    <row r="10279" spans="10:36" hidden="1" x14ac:dyDescent="0.2">
      <c r="J10279" s="555" t="s">
        <v>987</v>
      </c>
      <c r="T10279" s="402"/>
      <c r="U10279" s="402"/>
      <c r="V10279" s="402"/>
      <c r="AG10279" s="402"/>
      <c r="AH10279" s="402"/>
      <c r="AI10279" s="402"/>
      <c r="AJ10279" s="402"/>
    </row>
    <row r="10280" spans="10:36" hidden="1" x14ac:dyDescent="0.2">
      <c r="J10280" s="555" t="s">
        <v>987</v>
      </c>
      <c r="T10280" s="402"/>
      <c r="U10280" s="402"/>
      <c r="V10280" s="402"/>
      <c r="AG10280" s="402"/>
      <c r="AH10280" s="402"/>
      <c r="AI10280" s="402"/>
      <c r="AJ10280" s="402"/>
    </row>
    <row r="10281" spans="10:36" hidden="1" x14ac:dyDescent="0.2">
      <c r="J10281" s="555" t="s">
        <v>987</v>
      </c>
      <c r="T10281" s="402"/>
      <c r="U10281" s="402"/>
      <c r="V10281" s="402"/>
      <c r="AG10281" s="402"/>
      <c r="AH10281" s="402"/>
      <c r="AI10281" s="402"/>
      <c r="AJ10281" s="402"/>
    </row>
    <row r="10282" spans="10:36" hidden="1" x14ac:dyDescent="0.2">
      <c r="J10282" s="555" t="s">
        <v>987</v>
      </c>
      <c r="T10282" s="402"/>
      <c r="U10282" s="402"/>
      <c r="V10282" s="402"/>
      <c r="AG10282" s="402"/>
      <c r="AH10282" s="402"/>
      <c r="AI10282" s="402"/>
      <c r="AJ10282" s="402"/>
    </row>
    <row r="10283" spans="10:36" hidden="1" x14ac:dyDescent="0.2">
      <c r="J10283" s="555" t="s">
        <v>987</v>
      </c>
      <c r="T10283" s="402"/>
      <c r="U10283" s="402"/>
      <c r="V10283" s="402"/>
      <c r="AG10283" s="402"/>
      <c r="AH10283" s="402"/>
      <c r="AI10283" s="402"/>
      <c r="AJ10283" s="402"/>
    </row>
    <row r="10284" spans="10:36" hidden="1" x14ac:dyDescent="0.2">
      <c r="J10284" s="555" t="s">
        <v>987</v>
      </c>
      <c r="T10284" s="402"/>
      <c r="U10284" s="402"/>
      <c r="V10284" s="402"/>
      <c r="AG10284" s="402"/>
      <c r="AH10284" s="402"/>
      <c r="AI10284" s="402"/>
      <c r="AJ10284" s="402"/>
    </row>
    <row r="10285" spans="10:36" hidden="1" x14ac:dyDescent="0.2">
      <c r="J10285" s="555" t="s">
        <v>987</v>
      </c>
      <c r="T10285" s="402"/>
      <c r="U10285" s="402"/>
      <c r="V10285" s="402"/>
      <c r="AG10285" s="402"/>
      <c r="AH10285" s="402"/>
      <c r="AI10285" s="402"/>
      <c r="AJ10285" s="402"/>
    </row>
    <row r="10286" spans="10:36" hidden="1" x14ac:dyDescent="0.2">
      <c r="J10286" s="555" t="s">
        <v>987</v>
      </c>
      <c r="T10286" s="402"/>
      <c r="U10286" s="402"/>
      <c r="V10286" s="402"/>
      <c r="AG10286" s="402"/>
      <c r="AH10286" s="402"/>
      <c r="AI10286" s="402"/>
      <c r="AJ10286" s="402"/>
    </row>
    <row r="10287" spans="10:36" hidden="1" x14ac:dyDescent="0.2">
      <c r="J10287" s="555" t="s">
        <v>987</v>
      </c>
      <c r="T10287" s="402"/>
      <c r="U10287" s="402"/>
      <c r="V10287" s="402"/>
      <c r="AG10287" s="402"/>
      <c r="AH10287" s="402"/>
      <c r="AI10287" s="402"/>
      <c r="AJ10287" s="402"/>
    </row>
    <row r="10288" spans="10:36" hidden="1" x14ac:dyDescent="0.2">
      <c r="J10288" s="555" t="s">
        <v>987</v>
      </c>
      <c r="T10288" s="402"/>
      <c r="U10288" s="402"/>
      <c r="V10288" s="402"/>
      <c r="AG10288" s="402"/>
      <c r="AH10288" s="402"/>
      <c r="AI10288" s="402"/>
      <c r="AJ10288" s="402"/>
    </row>
    <row r="10289" spans="10:36" hidden="1" x14ac:dyDescent="0.2">
      <c r="J10289" s="555" t="s">
        <v>987</v>
      </c>
      <c r="T10289" s="402"/>
      <c r="U10289" s="402"/>
      <c r="V10289" s="402"/>
      <c r="AG10289" s="402"/>
      <c r="AH10289" s="402"/>
      <c r="AI10289" s="402"/>
      <c r="AJ10289" s="402"/>
    </row>
    <row r="10290" spans="10:36" hidden="1" x14ac:dyDescent="0.2">
      <c r="J10290" s="555" t="s">
        <v>987</v>
      </c>
      <c r="T10290" s="402"/>
      <c r="U10290" s="402"/>
      <c r="V10290" s="402"/>
      <c r="AG10290" s="402"/>
      <c r="AH10290" s="402"/>
      <c r="AI10290" s="402"/>
      <c r="AJ10290" s="402"/>
    </row>
    <row r="10291" spans="10:36" hidden="1" x14ac:dyDescent="0.2">
      <c r="J10291" s="555" t="s">
        <v>987</v>
      </c>
      <c r="T10291" s="402"/>
      <c r="U10291" s="402"/>
      <c r="V10291" s="402"/>
      <c r="AG10291" s="402"/>
      <c r="AH10291" s="402"/>
      <c r="AI10291" s="402"/>
      <c r="AJ10291" s="402"/>
    </row>
    <row r="10292" spans="10:36" hidden="1" x14ac:dyDescent="0.2">
      <c r="J10292" s="555" t="s">
        <v>987</v>
      </c>
      <c r="T10292" s="402"/>
      <c r="U10292" s="402"/>
      <c r="V10292" s="402"/>
      <c r="AG10292" s="402"/>
      <c r="AH10292" s="402"/>
      <c r="AI10292" s="402"/>
      <c r="AJ10292" s="402"/>
    </row>
    <row r="10293" spans="10:36" hidden="1" x14ac:dyDescent="0.2">
      <c r="J10293" s="555" t="s">
        <v>987</v>
      </c>
      <c r="T10293" s="402"/>
      <c r="U10293" s="402"/>
      <c r="V10293" s="402"/>
      <c r="AG10293" s="402"/>
      <c r="AH10293" s="402"/>
      <c r="AI10293" s="402"/>
      <c r="AJ10293" s="402"/>
    </row>
    <row r="10294" spans="10:36" hidden="1" x14ac:dyDescent="0.2">
      <c r="J10294" s="555" t="s">
        <v>987</v>
      </c>
      <c r="T10294" s="402"/>
      <c r="U10294" s="402"/>
      <c r="V10294" s="402"/>
      <c r="AG10294" s="402"/>
      <c r="AH10294" s="402"/>
      <c r="AI10294" s="402"/>
      <c r="AJ10294" s="402"/>
    </row>
    <row r="10295" spans="10:36" hidden="1" x14ac:dyDescent="0.2">
      <c r="J10295" s="555" t="s">
        <v>987</v>
      </c>
      <c r="T10295" s="402"/>
      <c r="U10295" s="402"/>
      <c r="V10295" s="402"/>
      <c r="AG10295" s="402"/>
      <c r="AH10295" s="402"/>
      <c r="AI10295" s="402"/>
      <c r="AJ10295" s="402"/>
    </row>
    <row r="10296" spans="10:36" hidden="1" x14ac:dyDescent="0.2">
      <c r="J10296" s="555" t="s">
        <v>987</v>
      </c>
      <c r="T10296" s="402"/>
      <c r="U10296" s="402"/>
      <c r="V10296" s="402"/>
      <c r="AG10296" s="402"/>
      <c r="AH10296" s="402"/>
      <c r="AI10296" s="402"/>
      <c r="AJ10296" s="402"/>
    </row>
    <row r="10297" spans="10:36" hidden="1" x14ac:dyDescent="0.2">
      <c r="J10297" s="555" t="s">
        <v>987</v>
      </c>
      <c r="T10297" s="402"/>
      <c r="U10297" s="402"/>
      <c r="V10297" s="402"/>
      <c r="AG10297" s="402"/>
      <c r="AH10297" s="402"/>
      <c r="AI10297" s="402"/>
      <c r="AJ10297" s="402"/>
    </row>
    <row r="10298" spans="10:36" hidden="1" x14ac:dyDescent="0.2">
      <c r="J10298" s="555" t="s">
        <v>987</v>
      </c>
      <c r="T10298" s="402"/>
      <c r="U10298" s="402"/>
      <c r="V10298" s="402"/>
      <c r="AG10298" s="402"/>
      <c r="AH10298" s="402"/>
      <c r="AI10298" s="402"/>
      <c r="AJ10298" s="402"/>
    </row>
    <row r="10299" spans="10:36" hidden="1" x14ac:dyDescent="0.2">
      <c r="J10299" s="555" t="s">
        <v>987</v>
      </c>
      <c r="T10299" s="402"/>
      <c r="U10299" s="402"/>
      <c r="V10299" s="402"/>
      <c r="AG10299" s="402"/>
      <c r="AH10299" s="402"/>
      <c r="AI10299" s="402"/>
      <c r="AJ10299" s="402"/>
    </row>
    <row r="10300" spans="10:36" hidden="1" x14ac:dyDescent="0.2">
      <c r="J10300" s="555" t="s">
        <v>987</v>
      </c>
      <c r="T10300" s="402"/>
      <c r="U10300" s="402"/>
      <c r="V10300" s="402"/>
      <c r="AG10300" s="402"/>
      <c r="AH10300" s="402"/>
      <c r="AI10300" s="402"/>
      <c r="AJ10300" s="402"/>
    </row>
    <row r="10301" spans="10:36" hidden="1" x14ac:dyDescent="0.2">
      <c r="J10301" s="555" t="s">
        <v>987</v>
      </c>
      <c r="T10301" s="402"/>
      <c r="U10301" s="402"/>
      <c r="V10301" s="402"/>
      <c r="AG10301" s="402"/>
      <c r="AH10301" s="402"/>
      <c r="AI10301" s="402"/>
      <c r="AJ10301" s="402"/>
    </row>
    <row r="10302" spans="10:36" hidden="1" x14ac:dyDescent="0.2">
      <c r="J10302" s="555" t="s">
        <v>987</v>
      </c>
      <c r="T10302" s="402"/>
      <c r="U10302" s="402"/>
      <c r="V10302" s="402"/>
      <c r="AG10302" s="402"/>
      <c r="AH10302" s="402"/>
      <c r="AI10302" s="402"/>
      <c r="AJ10302" s="402"/>
    </row>
    <row r="10303" spans="10:36" hidden="1" x14ac:dyDescent="0.2">
      <c r="J10303" s="555" t="s">
        <v>987</v>
      </c>
      <c r="T10303" s="402"/>
      <c r="U10303" s="402"/>
      <c r="V10303" s="402"/>
      <c r="AG10303" s="402"/>
      <c r="AH10303" s="402"/>
      <c r="AI10303" s="402"/>
      <c r="AJ10303" s="402"/>
    </row>
    <row r="10304" spans="10:36" hidden="1" x14ac:dyDescent="0.2">
      <c r="J10304" s="555" t="s">
        <v>987</v>
      </c>
      <c r="T10304" s="402"/>
      <c r="U10304" s="402"/>
      <c r="V10304" s="402"/>
      <c r="AG10304" s="402"/>
      <c r="AH10304" s="402"/>
      <c r="AI10304" s="402"/>
      <c r="AJ10304" s="402"/>
    </row>
    <row r="10305" spans="10:36" hidden="1" x14ac:dyDescent="0.2">
      <c r="J10305" s="555" t="s">
        <v>987</v>
      </c>
      <c r="T10305" s="402"/>
      <c r="U10305" s="402"/>
      <c r="V10305" s="402"/>
      <c r="AG10305" s="402"/>
      <c r="AH10305" s="402"/>
      <c r="AI10305" s="402"/>
      <c r="AJ10305" s="402"/>
    </row>
    <row r="10306" spans="10:36" hidden="1" x14ac:dyDescent="0.2">
      <c r="J10306" s="555" t="s">
        <v>987</v>
      </c>
      <c r="T10306" s="402"/>
      <c r="U10306" s="402"/>
      <c r="V10306" s="402"/>
      <c r="AG10306" s="402"/>
      <c r="AH10306" s="402"/>
      <c r="AI10306" s="402"/>
      <c r="AJ10306" s="402"/>
    </row>
    <row r="10307" spans="10:36" hidden="1" x14ac:dyDescent="0.2">
      <c r="J10307" s="555" t="s">
        <v>987</v>
      </c>
      <c r="T10307" s="402"/>
      <c r="U10307" s="402"/>
      <c r="V10307" s="402"/>
      <c r="AG10307" s="402"/>
      <c r="AH10307" s="402"/>
      <c r="AI10307" s="402"/>
      <c r="AJ10307" s="402"/>
    </row>
    <row r="10308" spans="10:36" hidden="1" x14ac:dyDescent="0.2">
      <c r="J10308" s="555" t="s">
        <v>987</v>
      </c>
      <c r="T10308" s="402"/>
      <c r="U10308" s="402"/>
      <c r="V10308" s="402"/>
      <c r="AG10308" s="402"/>
      <c r="AH10308" s="402"/>
      <c r="AI10308" s="402"/>
      <c r="AJ10308" s="402"/>
    </row>
    <row r="10309" spans="10:36" hidden="1" x14ac:dyDescent="0.2">
      <c r="J10309" s="555" t="s">
        <v>987</v>
      </c>
      <c r="T10309" s="402"/>
      <c r="U10309" s="402"/>
      <c r="V10309" s="402"/>
      <c r="AG10309" s="402"/>
      <c r="AH10309" s="402"/>
      <c r="AI10309" s="402"/>
      <c r="AJ10309" s="402"/>
    </row>
    <row r="10310" spans="10:36" hidden="1" x14ac:dyDescent="0.2">
      <c r="J10310" s="555" t="s">
        <v>987</v>
      </c>
      <c r="T10310" s="402"/>
      <c r="U10310" s="402"/>
      <c r="V10310" s="402"/>
      <c r="AG10310" s="402"/>
      <c r="AH10310" s="402"/>
      <c r="AI10310" s="402"/>
      <c r="AJ10310" s="402"/>
    </row>
    <row r="10311" spans="10:36" hidden="1" x14ac:dyDescent="0.2">
      <c r="J10311" s="555" t="s">
        <v>987</v>
      </c>
      <c r="T10311" s="402"/>
      <c r="U10311" s="402"/>
      <c r="V10311" s="402"/>
      <c r="AG10311" s="402"/>
      <c r="AH10311" s="402"/>
      <c r="AI10311" s="402"/>
      <c r="AJ10311" s="402"/>
    </row>
    <row r="10312" spans="10:36" hidden="1" x14ac:dyDescent="0.2">
      <c r="J10312" s="555" t="s">
        <v>987</v>
      </c>
      <c r="T10312" s="402"/>
      <c r="U10312" s="402"/>
      <c r="V10312" s="402"/>
      <c r="AG10312" s="402"/>
      <c r="AH10312" s="402"/>
      <c r="AI10312" s="402"/>
      <c r="AJ10312" s="402"/>
    </row>
    <row r="10313" spans="10:36" hidden="1" x14ac:dyDescent="0.2">
      <c r="J10313" s="555" t="s">
        <v>987</v>
      </c>
      <c r="T10313" s="402"/>
      <c r="U10313" s="402"/>
      <c r="V10313" s="402"/>
      <c r="AG10313" s="402"/>
      <c r="AH10313" s="402"/>
      <c r="AI10313" s="402"/>
      <c r="AJ10313" s="402"/>
    </row>
    <row r="10314" spans="10:36" hidden="1" x14ac:dyDescent="0.2">
      <c r="J10314" s="555" t="s">
        <v>987</v>
      </c>
      <c r="T10314" s="402"/>
      <c r="U10314" s="402"/>
      <c r="V10314" s="402"/>
      <c r="AG10314" s="402"/>
      <c r="AH10314" s="402"/>
      <c r="AI10314" s="402"/>
      <c r="AJ10314" s="402"/>
    </row>
    <row r="10315" spans="10:36" hidden="1" x14ac:dyDescent="0.2">
      <c r="J10315" s="555" t="s">
        <v>987</v>
      </c>
      <c r="T10315" s="402"/>
      <c r="U10315" s="402"/>
      <c r="V10315" s="402"/>
      <c r="AG10315" s="402"/>
      <c r="AH10315" s="402"/>
      <c r="AI10315" s="402"/>
      <c r="AJ10315" s="402"/>
    </row>
    <row r="10316" spans="10:36" hidden="1" x14ac:dyDescent="0.2">
      <c r="J10316" s="555" t="s">
        <v>987</v>
      </c>
      <c r="T10316" s="402"/>
      <c r="U10316" s="402"/>
      <c r="V10316" s="402"/>
      <c r="AG10316" s="402"/>
      <c r="AH10316" s="402"/>
      <c r="AI10316" s="402"/>
      <c r="AJ10316" s="402"/>
    </row>
    <row r="10317" spans="10:36" hidden="1" x14ac:dyDescent="0.2">
      <c r="J10317" s="555" t="s">
        <v>987</v>
      </c>
      <c r="T10317" s="402"/>
      <c r="U10317" s="402"/>
      <c r="V10317" s="402"/>
      <c r="AG10317" s="402"/>
      <c r="AH10317" s="402"/>
      <c r="AI10317" s="402"/>
      <c r="AJ10317" s="402"/>
    </row>
    <row r="10318" spans="10:36" hidden="1" x14ac:dyDescent="0.2">
      <c r="J10318" s="555" t="s">
        <v>987</v>
      </c>
      <c r="T10318" s="402"/>
      <c r="U10318" s="402"/>
      <c r="V10318" s="402"/>
      <c r="AG10318" s="402"/>
      <c r="AH10318" s="402"/>
      <c r="AI10318" s="402"/>
      <c r="AJ10318" s="402"/>
    </row>
    <row r="10319" spans="10:36" hidden="1" x14ac:dyDescent="0.2">
      <c r="J10319" s="555" t="s">
        <v>987</v>
      </c>
      <c r="T10319" s="402"/>
      <c r="U10319" s="402"/>
      <c r="V10319" s="402"/>
      <c r="AG10319" s="402"/>
      <c r="AH10319" s="402"/>
      <c r="AI10319" s="402"/>
      <c r="AJ10319" s="402"/>
    </row>
    <row r="10320" spans="10:36" hidden="1" x14ac:dyDescent="0.2">
      <c r="J10320" s="555" t="s">
        <v>987</v>
      </c>
      <c r="T10320" s="402"/>
      <c r="U10320" s="402"/>
      <c r="V10320" s="402"/>
      <c r="AG10320" s="402"/>
      <c r="AH10320" s="402"/>
      <c r="AI10320" s="402"/>
      <c r="AJ10320" s="402"/>
    </row>
    <row r="10321" spans="10:36" hidden="1" x14ac:dyDescent="0.2">
      <c r="J10321" s="555" t="s">
        <v>987</v>
      </c>
      <c r="T10321" s="402"/>
      <c r="U10321" s="402"/>
      <c r="V10321" s="402"/>
      <c r="AG10321" s="402"/>
      <c r="AH10321" s="402"/>
      <c r="AI10321" s="402"/>
      <c r="AJ10321" s="402"/>
    </row>
    <row r="10322" spans="10:36" hidden="1" x14ac:dyDescent="0.2">
      <c r="J10322" s="555" t="s">
        <v>987</v>
      </c>
      <c r="T10322" s="402"/>
      <c r="U10322" s="402"/>
      <c r="V10322" s="402"/>
      <c r="AG10322" s="402"/>
      <c r="AH10322" s="402"/>
      <c r="AI10322" s="402"/>
      <c r="AJ10322" s="402"/>
    </row>
    <row r="10323" spans="10:36" hidden="1" x14ac:dyDescent="0.2">
      <c r="J10323" s="555" t="s">
        <v>987</v>
      </c>
      <c r="T10323" s="402"/>
      <c r="U10323" s="402"/>
      <c r="V10323" s="402"/>
      <c r="AG10323" s="402"/>
      <c r="AH10323" s="402"/>
      <c r="AI10323" s="402"/>
      <c r="AJ10323" s="402"/>
    </row>
    <row r="10324" spans="10:36" hidden="1" x14ac:dyDescent="0.2">
      <c r="J10324" s="555" t="s">
        <v>987</v>
      </c>
      <c r="T10324" s="402"/>
      <c r="U10324" s="402"/>
      <c r="V10324" s="402"/>
      <c r="AG10324" s="402"/>
      <c r="AH10324" s="402"/>
      <c r="AI10324" s="402"/>
      <c r="AJ10324" s="402"/>
    </row>
    <row r="10325" spans="10:36" hidden="1" x14ac:dyDescent="0.2">
      <c r="J10325" s="555" t="s">
        <v>987</v>
      </c>
      <c r="T10325" s="402"/>
      <c r="U10325" s="402"/>
      <c r="V10325" s="402"/>
      <c r="AG10325" s="402"/>
      <c r="AH10325" s="402"/>
      <c r="AI10325" s="402"/>
      <c r="AJ10325" s="402"/>
    </row>
    <row r="10326" spans="10:36" hidden="1" x14ac:dyDescent="0.2">
      <c r="J10326" s="555" t="s">
        <v>987</v>
      </c>
      <c r="T10326" s="402"/>
      <c r="U10326" s="402"/>
      <c r="V10326" s="402"/>
      <c r="AG10326" s="402"/>
      <c r="AH10326" s="402"/>
      <c r="AI10326" s="402"/>
      <c r="AJ10326" s="402"/>
    </row>
    <row r="10327" spans="10:36" hidden="1" x14ac:dyDescent="0.2">
      <c r="J10327" s="555" t="s">
        <v>987</v>
      </c>
      <c r="T10327" s="402"/>
      <c r="U10327" s="402"/>
      <c r="V10327" s="402"/>
      <c r="AG10327" s="402"/>
      <c r="AH10327" s="402"/>
      <c r="AI10327" s="402"/>
      <c r="AJ10327" s="402"/>
    </row>
    <row r="10328" spans="10:36" hidden="1" x14ac:dyDescent="0.2">
      <c r="J10328" s="555" t="s">
        <v>987</v>
      </c>
      <c r="T10328" s="402"/>
      <c r="U10328" s="402"/>
      <c r="V10328" s="402"/>
      <c r="AG10328" s="402"/>
      <c r="AH10328" s="402"/>
      <c r="AI10328" s="402"/>
      <c r="AJ10328" s="402"/>
    </row>
    <row r="10329" spans="10:36" hidden="1" x14ac:dyDescent="0.2">
      <c r="J10329" s="555" t="s">
        <v>987</v>
      </c>
      <c r="T10329" s="402"/>
      <c r="U10329" s="402"/>
      <c r="V10329" s="402"/>
      <c r="AG10329" s="402"/>
      <c r="AH10329" s="402"/>
      <c r="AI10329" s="402"/>
      <c r="AJ10329" s="402"/>
    </row>
    <row r="10330" spans="10:36" hidden="1" x14ac:dyDescent="0.2">
      <c r="J10330" s="555" t="s">
        <v>987</v>
      </c>
      <c r="T10330" s="402"/>
      <c r="U10330" s="402"/>
      <c r="V10330" s="402"/>
      <c r="AG10330" s="402"/>
      <c r="AH10330" s="402"/>
      <c r="AI10330" s="402"/>
      <c r="AJ10330" s="402"/>
    </row>
    <row r="10331" spans="10:36" hidden="1" x14ac:dyDescent="0.2">
      <c r="J10331" s="555" t="s">
        <v>987</v>
      </c>
      <c r="T10331" s="402"/>
      <c r="U10331" s="402"/>
      <c r="V10331" s="402"/>
      <c r="AG10331" s="402"/>
      <c r="AH10331" s="402"/>
      <c r="AI10331" s="402"/>
      <c r="AJ10331" s="402"/>
    </row>
    <row r="10332" spans="10:36" hidden="1" x14ac:dyDescent="0.2">
      <c r="J10332" s="555" t="s">
        <v>987</v>
      </c>
      <c r="T10332" s="402"/>
      <c r="U10332" s="402"/>
      <c r="V10332" s="402"/>
      <c r="AG10332" s="402"/>
      <c r="AH10332" s="402"/>
      <c r="AI10332" s="402"/>
      <c r="AJ10332" s="402"/>
    </row>
    <row r="10333" spans="10:36" hidden="1" x14ac:dyDescent="0.2">
      <c r="J10333" s="555" t="s">
        <v>987</v>
      </c>
      <c r="T10333" s="402"/>
      <c r="U10333" s="402"/>
      <c r="V10333" s="402"/>
      <c r="AG10333" s="402"/>
      <c r="AH10333" s="402"/>
      <c r="AI10333" s="402"/>
      <c r="AJ10333" s="402"/>
    </row>
    <row r="10334" spans="10:36" hidden="1" x14ac:dyDescent="0.2">
      <c r="J10334" s="555" t="s">
        <v>987</v>
      </c>
      <c r="T10334" s="402"/>
      <c r="U10334" s="402"/>
      <c r="V10334" s="402"/>
      <c r="AG10334" s="402"/>
      <c r="AH10334" s="402"/>
      <c r="AI10334" s="402"/>
      <c r="AJ10334" s="402"/>
    </row>
    <row r="10335" spans="10:36" hidden="1" x14ac:dyDescent="0.2">
      <c r="J10335" s="555" t="s">
        <v>987</v>
      </c>
      <c r="T10335" s="402"/>
      <c r="U10335" s="402"/>
      <c r="V10335" s="402"/>
      <c r="AG10335" s="402"/>
      <c r="AH10335" s="402"/>
      <c r="AI10335" s="402"/>
      <c r="AJ10335" s="402"/>
    </row>
    <row r="10336" spans="10:36" hidden="1" x14ac:dyDescent="0.2">
      <c r="J10336" s="555" t="s">
        <v>987</v>
      </c>
      <c r="T10336" s="402"/>
      <c r="U10336" s="402"/>
      <c r="V10336" s="402"/>
      <c r="AG10336" s="402"/>
      <c r="AH10336" s="402"/>
      <c r="AI10336" s="402"/>
      <c r="AJ10336" s="402"/>
    </row>
    <row r="10337" spans="10:36" hidden="1" x14ac:dyDescent="0.2">
      <c r="J10337" s="555" t="s">
        <v>987</v>
      </c>
      <c r="T10337" s="402"/>
      <c r="U10337" s="402"/>
      <c r="V10337" s="402"/>
      <c r="AG10337" s="402"/>
      <c r="AH10337" s="402"/>
      <c r="AI10337" s="402"/>
      <c r="AJ10337" s="402"/>
    </row>
    <row r="10338" spans="10:36" hidden="1" x14ac:dyDescent="0.2">
      <c r="J10338" s="555" t="s">
        <v>987</v>
      </c>
      <c r="T10338" s="402"/>
      <c r="U10338" s="402"/>
      <c r="V10338" s="402"/>
      <c r="AG10338" s="402"/>
      <c r="AH10338" s="402"/>
      <c r="AI10338" s="402"/>
      <c r="AJ10338" s="402"/>
    </row>
    <row r="10339" spans="10:36" hidden="1" x14ac:dyDescent="0.2">
      <c r="J10339" s="555" t="s">
        <v>987</v>
      </c>
      <c r="T10339" s="402"/>
      <c r="U10339" s="402"/>
      <c r="V10339" s="402"/>
      <c r="AG10339" s="402"/>
      <c r="AH10339" s="402"/>
      <c r="AI10339" s="402"/>
      <c r="AJ10339" s="402"/>
    </row>
    <row r="10340" spans="10:36" hidden="1" x14ac:dyDescent="0.2">
      <c r="J10340" s="555" t="s">
        <v>987</v>
      </c>
      <c r="T10340" s="402"/>
      <c r="U10340" s="402"/>
      <c r="V10340" s="402"/>
      <c r="AG10340" s="402"/>
      <c r="AH10340" s="402"/>
      <c r="AI10340" s="402"/>
      <c r="AJ10340" s="402"/>
    </row>
    <row r="10341" spans="10:36" hidden="1" x14ac:dyDescent="0.2">
      <c r="J10341" s="555" t="s">
        <v>987</v>
      </c>
      <c r="T10341" s="402"/>
      <c r="U10341" s="402"/>
      <c r="V10341" s="402"/>
      <c r="AG10341" s="402"/>
      <c r="AH10341" s="402"/>
      <c r="AI10341" s="402"/>
      <c r="AJ10341" s="402"/>
    </row>
    <row r="10342" spans="10:36" hidden="1" x14ac:dyDescent="0.2">
      <c r="J10342" s="555" t="s">
        <v>987</v>
      </c>
      <c r="T10342" s="402"/>
      <c r="U10342" s="402"/>
      <c r="V10342" s="402"/>
      <c r="AG10342" s="402"/>
      <c r="AH10342" s="402"/>
      <c r="AI10342" s="402"/>
      <c r="AJ10342" s="402"/>
    </row>
    <row r="10343" spans="10:36" hidden="1" x14ac:dyDescent="0.2">
      <c r="J10343" s="555" t="s">
        <v>987</v>
      </c>
      <c r="T10343" s="402"/>
      <c r="U10343" s="402"/>
      <c r="V10343" s="402"/>
      <c r="AG10343" s="402"/>
      <c r="AH10343" s="402"/>
      <c r="AI10343" s="402"/>
      <c r="AJ10343" s="402"/>
    </row>
    <row r="10344" spans="10:36" hidden="1" x14ac:dyDescent="0.2">
      <c r="J10344" s="555" t="s">
        <v>987</v>
      </c>
      <c r="T10344" s="402"/>
      <c r="U10344" s="402"/>
      <c r="V10344" s="402"/>
      <c r="AG10344" s="402"/>
      <c r="AH10344" s="402"/>
      <c r="AI10344" s="402"/>
      <c r="AJ10344" s="402"/>
    </row>
    <row r="10345" spans="10:36" hidden="1" x14ac:dyDescent="0.2">
      <c r="J10345" s="555" t="s">
        <v>987</v>
      </c>
      <c r="T10345" s="402"/>
      <c r="U10345" s="402"/>
      <c r="V10345" s="402"/>
      <c r="AG10345" s="402"/>
      <c r="AH10345" s="402"/>
      <c r="AI10345" s="402"/>
      <c r="AJ10345" s="402"/>
    </row>
    <row r="10346" spans="10:36" hidden="1" x14ac:dyDescent="0.2">
      <c r="J10346" s="555" t="s">
        <v>987</v>
      </c>
      <c r="T10346" s="402"/>
      <c r="U10346" s="402"/>
      <c r="V10346" s="402"/>
      <c r="AG10346" s="402"/>
      <c r="AH10346" s="402"/>
      <c r="AI10346" s="402"/>
      <c r="AJ10346" s="402"/>
    </row>
    <row r="10347" spans="10:36" hidden="1" x14ac:dyDescent="0.2">
      <c r="J10347" s="555" t="s">
        <v>987</v>
      </c>
      <c r="T10347" s="402"/>
      <c r="U10347" s="402"/>
      <c r="V10347" s="402"/>
      <c r="AG10347" s="402"/>
      <c r="AH10347" s="402"/>
      <c r="AI10347" s="402"/>
      <c r="AJ10347" s="402"/>
    </row>
    <row r="10348" spans="10:36" hidden="1" x14ac:dyDescent="0.2">
      <c r="J10348" s="555" t="s">
        <v>987</v>
      </c>
      <c r="T10348" s="402"/>
      <c r="U10348" s="402"/>
      <c r="V10348" s="402"/>
      <c r="AG10348" s="402"/>
      <c r="AH10348" s="402"/>
      <c r="AI10348" s="402"/>
      <c r="AJ10348" s="402"/>
    </row>
    <row r="10349" spans="10:36" hidden="1" x14ac:dyDescent="0.2">
      <c r="J10349" s="555" t="s">
        <v>987</v>
      </c>
      <c r="T10349" s="402"/>
      <c r="U10349" s="402"/>
      <c r="V10349" s="402"/>
      <c r="AG10349" s="402"/>
      <c r="AH10349" s="402"/>
      <c r="AI10349" s="402"/>
      <c r="AJ10349" s="402"/>
    </row>
    <row r="10350" spans="10:36" hidden="1" x14ac:dyDescent="0.2">
      <c r="J10350" s="555" t="s">
        <v>987</v>
      </c>
      <c r="T10350" s="402"/>
      <c r="U10350" s="402"/>
      <c r="V10350" s="402"/>
      <c r="AG10350" s="402"/>
      <c r="AH10350" s="402"/>
      <c r="AI10350" s="402"/>
      <c r="AJ10350" s="402"/>
    </row>
    <row r="10351" spans="10:36" hidden="1" x14ac:dyDescent="0.2">
      <c r="J10351" s="555" t="s">
        <v>987</v>
      </c>
      <c r="T10351" s="402"/>
      <c r="U10351" s="402"/>
      <c r="V10351" s="402"/>
      <c r="AG10351" s="402"/>
      <c r="AH10351" s="402"/>
      <c r="AI10351" s="402"/>
      <c r="AJ10351" s="402"/>
    </row>
    <row r="10352" spans="10:36" hidden="1" x14ac:dyDescent="0.2">
      <c r="J10352" s="555" t="s">
        <v>987</v>
      </c>
      <c r="T10352" s="402"/>
      <c r="U10352" s="402"/>
      <c r="V10352" s="402"/>
      <c r="AG10352" s="402"/>
      <c r="AH10352" s="402"/>
      <c r="AI10352" s="402"/>
      <c r="AJ10352" s="402"/>
    </row>
    <row r="10353" spans="10:36" hidden="1" x14ac:dyDescent="0.2">
      <c r="J10353" s="555" t="s">
        <v>987</v>
      </c>
      <c r="T10353" s="402"/>
      <c r="U10353" s="402"/>
      <c r="V10353" s="402"/>
      <c r="AG10353" s="402"/>
      <c r="AH10353" s="402"/>
      <c r="AI10353" s="402"/>
      <c r="AJ10353" s="402"/>
    </row>
    <row r="10354" spans="10:36" hidden="1" x14ac:dyDescent="0.2">
      <c r="J10354" s="555" t="s">
        <v>987</v>
      </c>
      <c r="T10354" s="402"/>
      <c r="U10354" s="402"/>
      <c r="V10354" s="402"/>
      <c r="AG10354" s="402"/>
      <c r="AH10354" s="402"/>
      <c r="AI10354" s="402"/>
      <c r="AJ10354" s="402"/>
    </row>
    <row r="10355" spans="10:36" hidden="1" x14ac:dyDescent="0.2">
      <c r="J10355" s="555" t="s">
        <v>987</v>
      </c>
      <c r="T10355" s="402"/>
      <c r="U10355" s="402"/>
      <c r="V10355" s="402"/>
      <c r="AG10355" s="402"/>
      <c r="AH10355" s="402"/>
      <c r="AI10355" s="402"/>
      <c r="AJ10355" s="402"/>
    </row>
    <row r="10356" spans="10:36" hidden="1" x14ac:dyDescent="0.2">
      <c r="J10356" s="555" t="s">
        <v>987</v>
      </c>
      <c r="T10356" s="402"/>
      <c r="U10356" s="402"/>
      <c r="V10356" s="402"/>
      <c r="AG10356" s="402"/>
      <c r="AH10356" s="402"/>
      <c r="AI10356" s="402"/>
      <c r="AJ10356" s="402"/>
    </row>
    <row r="10357" spans="10:36" hidden="1" x14ac:dyDescent="0.2">
      <c r="J10357" s="555" t="s">
        <v>987</v>
      </c>
      <c r="T10357" s="402"/>
      <c r="U10357" s="402"/>
      <c r="V10357" s="402"/>
      <c r="AG10357" s="402"/>
      <c r="AH10357" s="402"/>
      <c r="AI10357" s="402"/>
      <c r="AJ10357" s="402"/>
    </row>
    <row r="10358" spans="10:36" hidden="1" x14ac:dyDescent="0.2">
      <c r="J10358" s="555" t="s">
        <v>987</v>
      </c>
      <c r="T10358" s="402"/>
      <c r="U10358" s="402"/>
      <c r="V10358" s="402"/>
      <c r="AG10358" s="402"/>
      <c r="AH10358" s="402"/>
      <c r="AI10358" s="402"/>
      <c r="AJ10358" s="402"/>
    </row>
    <row r="10359" spans="10:36" hidden="1" x14ac:dyDescent="0.2">
      <c r="J10359" s="555" t="s">
        <v>987</v>
      </c>
      <c r="T10359" s="402"/>
      <c r="U10359" s="402"/>
      <c r="V10359" s="402"/>
      <c r="AG10359" s="402"/>
      <c r="AH10359" s="402"/>
      <c r="AI10359" s="402"/>
      <c r="AJ10359" s="402"/>
    </row>
    <row r="10360" spans="10:36" hidden="1" x14ac:dyDescent="0.2">
      <c r="J10360" s="555" t="s">
        <v>987</v>
      </c>
      <c r="T10360" s="402"/>
      <c r="U10360" s="402"/>
      <c r="V10360" s="402"/>
      <c r="AG10360" s="402"/>
      <c r="AH10360" s="402"/>
      <c r="AI10360" s="402"/>
      <c r="AJ10360" s="402"/>
    </row>
    <row r="10361" spans="10:36" hidden="1" x14ac:dyDescent="0.2">
      <c r="J10361" s="555" t="s">
        <v>987</v>
      </c>
      <c r="T10361" s="402"/>
      <c r="U10361" s="402"/>
      <c r="V10361" s="402"/>
      <c r="AG10361" s="402"/>
      <c r="AH10361" s="402"/>
      <c r="AI10361" s="402"/>
      <c r="AJ10361" s="402"/>
    </row>
    <row r="10362" spans="10:36" hidden="1" x14ac:dyDescent="0.2">
      <c r="J10362" s="555" t="s">
        <v>987</v>
      </c>
      <c r="T10362" s="402"/>
      <c r="U10362" s="402"/>
      <c r="V10362" s="402"/>
      <c r="AG10362" s="402"/>
      <c r="AH10362" s="402"/>
      <c r="AI10362" s="402"/>
      <c r="AJ10362" s="402"/>
    </row>
    <row r="10363" spans="10:36" hidden="1" x14ac:dyDescent="0.2">
      <c r="J10363" s="555" t="s">
        <v>987</v>
      </c>
      <c r="T10363" s="402"/>
      <c r="U10363" s="402"/>
      <c r="V10363" s="402"/>
      <c r="AG10363" s="402"/>
      <c r="AH10363" s="402"/>
      <c r="AI10363" s="402"/>
      <c r="AJ10363" s="402"/>
    </row>
    <row r="10364" spans="10:36" hidden="1" x14ac:dyDescent="0.2">
      <c r="J10364" s="555" t="s">
        <v>987</v>
      </c>
      <c r="T10364" s="402"/>
      <c r="U10364" s="402"/>
      <c r="V10364" s="402"/>
      <c r="AG10364" s="402"/>
      <c r="AH10364" s="402"/>
      <c r="AI10364" s="402"/>
      <c r="AJ10364" s="402"/>
    </row>
    <row r="10365" spans="10:36" hidden="1" x14ac:dyDescent="0.2">
      <c r="J10365" s="555" t="s">
        <v>987</v>
      </c>
      <c r="T10365" s="402"/>
      <c r="U10365" s="402"/>
      <c r="V10365" s="402"/>
      <c r="AG10365" s="402"/>
      <c r="AH10365" s="402"/>
      <c r="AI10365" s="402"/>
      <c r="AJ10365" s="402"/>
    </row>
    <row r="10366" spans="10:36" hidden="1" x14ac:dyDescent="0.2">
      <c r="J10366" s="555" t="s">
        <v>987</v>
      </c>
      <c r="T10366" s="402"/>
      <c r="U10366" s="402"/>
      <c r="V10366" s="402"/>
      <c r="AG10366" s="402"/>
      <c r="AH10366" s="402"/>
      <c r="AI10366" s="402"/>
      <c r="AJ10366" s="402"/>
    </row>
    <row r="10367" spans="10:36" hidden="1" x14ac:dyDescent="0.2">
      <c r="J10367" s="555" t="s">
        <v>987</v>
      </c>
      <c r="T10367" s="402"/>
      <c r="U10367" s="402"/>
      <c r="V10367" s="402"/>
      <c r="AG10367" s="402"/>
      <c r="AH10367" s="402"/>
      <c r="AI10367" s="402"/>
      <c r="AJ10367" s="402"/>
    </row>
    <row r="10368" spans="10:36" hidden="1" x14ac:dyDescent="0.2">
      <c r="J10368" s="555" t="s">
        <v>987</v>
      </c>
      <c r="T10368" s="402"/>
      <c r="U10368" s="402"/>
      <c r="V10368" s="402"/>
      <c r="AG10368" s="402"/>
      <c r="AH10368" s="402"/>
      <c r="AI10368" s="402"/>
      <c r="AJ10368" s="402"/>
    </row>
    <row r="10369" spans="10:36" hidden="1" x14ac:dyDescent="0.2">
      <c r="J10369" s="555" t="s">
        <v>987</v>
      </c>
      <c r="T10369" s="402"/>
      <c r="U10369" s="402"/>
      <c r="V10369" s="402"/>
      <c r="AG10369" s="402"/>
      <c r="AH10369" s="402"/>
      <c r="AI10369" s="402"/>
      <c r="AJ10369" s="402"/>
    </row>
    <row r="10370" spans="10:36" hidden="1" x14ac:dyDescent="0.2">
      <c r="J10370" s="555" t="s">
        <v>987</v>
      </c>
      <c r="T10370" s="402"/>
      <c r="U10370" s="402"/>
      <c r="V10370" s="402"/>
      <c r="AG10370" s="402"/>
      <c r="AH10370" s="402"/>
      <c r="AI10370" s="402"/>
      <c r="AJ10370" s="402"/>
    </row>
    <row r="10371" spans="10:36" hidden="1" x14ac:dyDescent="0.2">
      <c r="J10371" s="555" t="s">
        <v>987</v>
      </c>
      <c r="T10371" s="402"/>
      <c r="U10371" s="402"/>
      <c r="V10371" s="402"/>
      <c r="AG10371" s="402"/>
      <c r="AH10371" s="402"/>
      <c r="AI10371" s="402"/>
      <c r="AJ10371" s="402"/>
    </row>
    <row r="10372" spans="10:36" hidden="1" x14ac:dyDescent="0.2">
      <c r="J10372" s="555" t="s">
        <v>987</v>
      </c>
      <c r="T10372" s="402"/>
      <c r="U10372" s="402"/>
      <c r="V10372" s="402"/>
      <c r="AG10372" s="402"/>
      <c r="AH10372" s="402"/>
      <c r="AI10372" s="402"/>
      <c r="AJ10372" s="402"/>
    </row>
    <row r="10373" spans="10:36" hidden="1" x14ac:dyDescent="0.2">
      <c r="J10373" s="555" t="s">
        <v>987</v>
      </c>
      <c r="T10373" s="402"/>
      <c r="U10373" s="402"/>
      <c r="V10373" s="402"/>
      <c r="AG10373" s="402"/>
      <c r="AH10373" s="402"/>
      <c r="AI10373" s="402"/>
      <c r="AJ10373" s="402"/>
    </row>
    <row r="10374" spans="10:36" hidden="1" x14ac:dyDescent="0.2">
      <c r="J10374" s="555" t="s">
        <v>987</v>
      </c>
      <c r="T10374" s="402"/>
      <c r="U10374" s="402"/>
      <c r="V10374" s="402"/>
      <c r="AG10374" s="402"/>
      <c r="AH10374" s="402"/>
      <c r="AI10374" s="402"/>
      <c r="AJ10374" s="402"/>
    </row>
    <row r="10375" spans="10:36" hidden="1" x14ac:dyDescent="0.2">
      <c r="J10375" s="555" t="s">
        <v>987</v>
      </c>
      <c r="T10375" s="402"/>
      <c r="U10375" s="402"/>
      <c r="V10375" s="402"/>
      <c r="AG10375" s="402"/>
      <c r="AH10375" s="402"/>
      <c r="AI10375" s="402"/>
      <c r="AJ10375" s="402"/>
    </row>
    <row r="10376" spans="10:36" hidden="1" x14ac:dyDescent="0.2">
      <c r="J10376" s="555" t="s">
        <v>987</v>
      </c>
      <c r="T10376" s="402"/>
      <c r="U10376" s="402"/>
      <c r="V10376" s="402"/>
      <c r="AG10376" s="402"/>
      <c r="AH10376" s="402"/>
      <c r="AI10376" s="402"/>
      <c r="AJ10376" s="402"/>
    </row>
    <row r="10377" spans="10:36" hidden="1" x14ac:dyDescent="0.2">
      <c r="J10377" s="555" t="s">
        <v>987</v>
      </c>
      <c r="T10377" s="402"/>
      <c r="U10377" s="402"/>
      <c r="V10377" s="402"/>
      <c r="AG10377" s="402"/>
      <c r="AH10377" s="402"/>
      <c r="AI10377" s="402"/>
      <c r="AJ10377" s="402"/>
    </row>
    <row r="10378" spans="10:36" hidden="1" x14ac:dyDescent="0.2">
      <c r="J10378" s="555" t="s">
        <v>987</v>
      </c>
      <c r="T10378" s="402"/>
      <c r="U10378" s="402"/>
      <c r="V10378" s="402"/>
      <c r="AG10378" s="402"/>
      <c r="AH10378" s="402"/>
      <c r="AI10378" s="402"/>
      <c r="AJ10378" s="402"/>
    </row>
    <row r="10379" spans="10:36" hidden="1" x14ac:dyDescent="0.2">
      <c r="J10379" s="555" t="s">
        <v>987</v>
      </c>
      <c r="T10379" s="402"/>
      <c r="U10379" s="402"/>
      <c r="V10379" s="402"/>
      <c r="AG10379" s="402"/>
      <c r="AH10379" s="402"/>
      <c r="AI10379" s="402"/>
      <c r="AJ10379" s="402"/>
    </row>
    <row r="10380" spans="10:36" hidden="1" x14ac:dyDescent="0.2">
      <c r="J10380" s="555" t="s">
        <v>987</v>
      </c>
      <c r="T10380" s="402"/>
      <c r="U10380" s="402"/>
      <c r="V10380" s="402"/>
      <c r="AG10380" s="402"/>
      <c r="AH10380" s="402"/>
      <c r="AI10380" s="402"/>
      <c r="AJ10380" s="402"/>
    </row>
    <row r="10381" spans="10:36" hidden="1" x14ac:dyDescent="0.2">
      <c r="J10381" s="555" t="s">
        <v>987</v>
      </c>
      <c r="T10381" s="402"/>
      <c r="U10381" s="402"/>
      <c r="V10381" s="402"/>
      <c r="AG10381" s="402"/>
      <c r="AH10381" s="402"/>
      <c r="AI10381" s="402"/>
      <c r="AJ10381" s="402"/>
    </row>
    <row r="10382" spans="10:36" hidden="1" x14ac:dyDescent="0.2">
      <c r="J10382" s="555" t="s">
        <v>987</v>
      </c>
      <c r="T10382" s="402"/>
      <c r="U10382" s="402"/>
      <c r="V10382" s="402"/>
      <c r="AG10382" s="402"/>
      <c r="AH10382" s="402"/>
      <c r="AI10382" s="402"/>
      <c r="AJ10382" s="402"/>
    </row>
    <row r="10383" spans="10:36" hidden="1" x14ac:dyDescent="0.2">
      <c r="J10383" s="555" t="s">
        <v>987</v>
      </c>
      <c r="T10383" s="402"/>
      <c r="U10383" s="402"/>
      <c r="V10383" s="402"/>
      <c r="AG10383" s="402"/>
      <c r="AH10383" s="402"/>
      <c r="AI10383" s="402"/>
      <c r="AJ10383" s="402"/>
    </row>
    <row r="10384" spans="10:36" hidden="1" x14ac:dyDescent="0.2">
      <c r="J10384" s="555" t="s">
        <v>987</v>
      </c>
      <c r="T10384" s="402"/>
      <c r="U10384" s="402"/>
      <c r="V10384" s="402"/>
      <c r="AG10384" s="402"/>
      <c r="AH10384" s="402"/>
      <c r="AI10384" s="402"/>
      <c r="AJ10384" s="402"/>
    </row>
    <row r="10385" spans="10:36" hidden="1" x14ac:dyDescent="0.2">
      <c r="J10385" s="555" t="s">
        <v>987</v>
      </c>
      <c r="T10385" s="402"/>
      <c r="U10385" s="402"/>
      <c r="V10385" s="402"/>
      <c r="AG10385" s="402"/>
      <c r="AH10385" s="402"/>
      <c r="AI10385" s="402"/>
      <c r="AJ10385" s="402"/>
    </row>
    <row r="10386" spans="10:36" hidden="1" x14ac:dyDescent="0.2">
      <c r="J10386" s="555" t="s">
        <v>987</v>
      </c>
      <c r="T10386" s="402"/>
      <c r="U10386" s="402"/>
      <c r="V10386" s="402"/>
      <c r="AG10386" s="402"/>
      <c r="AH10386" s="402"/>
      <c r="AI10386" s="402"/>
      <c r="AJ10386" s="402"/>
    </row>
    <row r="10387" spans="10:36" hidden="1" x14ac:dyDescent="0.2">
      <c r="J10387" s="555" t="s">
        <v>987</v>
      </c>
      <c r="T10387" s="402"/>
      <c r="U10387" s="402"/>
      <c r="V10387" s="402"/>
      <c r="AG10387" s="402"/>
      <c r="AH10387" s="402"/>
      <c r="AI10387" s="402"/>
      <c r="AJ10387" s="402"/>
    </row>
    <row r="10388" spans="10:36" hidden="1" x14ac:dyDescent="0.2">
      <c r="J10388" s="555" t="s">
        <v>987</v>
      </c>
      <c r="T10388" s="402"/>
      <c r="U10388" s="402"/>
      <c r="V10388" s="402"/>
      <c r="AG10388" s="402"/>
      <c r="AH10388" s="402"/>
      <c r="AI10388" s="402"/>
      <c r="AJ10388" s="402"/>
    </row>
    <row r="10389" spans="10:36" hidden="1" x14ac:dyDescent="0.2">
      <c r="J10389" s="555" t="s">
        <v>987</v>
      </c>
      <c r="T10389" s="402"/>
      <c r="U10389" s="402"/>
      <c r="V10389" s="402"/>
      <c r="AG10389" s="402"/>
      <c r="AH10389" s="402"/>
      <c r="AI10389" s="402"/>
      <c r="AJ10389" s="402"/>
    </row>
    <row r="10390" spans="10:36" hidden="1" x14ac:dyDescent="0.2">
      <c r="J10390" s="555" t="s">
        <v>987</v>
      </c>
      <c r="T10390" s="402"/>
      <c r="U10390" s="402"/>
      <c r="V10390" s="402"/>
      <c r="AG10390" s="402"/>
      <c r="AH10390" s="402"/>
      <c r="AI10390" s="402"/>
      <c r="AJ10390" s="402"/>
    </row>
    <row r="10391" spans="10:36" hidden="1" x14ac:dyDescent="0.2">
      <c r="J10391" s="555" t="s">
        <v>987</v>
      </c>
      <c r="T10391" s="402"/>
      <c r="U10391" s="402"/>
      <c r="V10391" s="402"/>
      <c r="AG10391" s="402"/>
      <c r="AH10391" s="402"/>
      <c r="AI10391" s="402"/>
      <c r="AJ10391" s="402"/>
    </row>
    <row r="10392" spans="10:36" hidden="1" x14ac:dyDescent="0.2">
      <c r="J10392" s="555" t="s">
        <v>987</v>
      </c>
      <c r="T10392" s="402"/>
      <c r="U10392" s="402"/>
      <c r="V10392" s="402"/>
      <c r="AG10392" s="402"/>
      <c r="AH10392" s="402"/>
      <c r="AI10392" s="402"/>
      <c r="AJ10392" s="402"/>
    </row>
    <row r="10393" spans="10:36" hidden="1" x14ac:dyDescent="0.2">
      <c r="J10393" s="555" t="s">
        <v>987</v>
      </c>
      <c r="T10393" s="402"/>
      <c r="U10393" s="402"/>
      <c r="V10393" s="402"/>
      <c r="AG10393" s="402"/>
      <c r="AH10393" s="402"/>
      <c r="AI10393" s="402"/>
      <c r="AJ10393" s="402"/>
    </row>
    <row r="10394" spans="10:36" hidden="1" x14ac:dyDescent="0.2">
      <c r="J10394" s="555" t="s">
        <v>987</v>
      </c>
      <c r="T10394" s="402"/>
      <c r="U10394" s="402"/>
      <c r="V10394" s="402"/>
      <c r="AG10394" s="402"/>
      <c r="AH10394" s="402"/>
      <c r="AI10394" s="402"/>
      <c r="AJ10394" s="402"/>
    </row>
    <row r="10395" spans="10:36" hidden="1" x14ac:dyDescent="0.2">
      <c r="J10395" s="555" t="s">
        <v>987</v>
      </c>
      <c r="T10395" s="402"/>
      <c r="U10395" s="402"/>
      <c r="V10395" s="402"/>
      <c r="AG10395" s="402"/>
      <c r="AH10395" s="402"/>
      <c r="AI10395" s="402"/>
      <c r="AJ10395" s="402"/>
    </row>
    <row r="10396" spans="10:36" hidden="1" x14ac:dyDescent="0.2">
      <c r="J10396" s="555" t="s">
        <v>987</v>
      </c>
      <c r="T10396" s="402"/>
      <c r="U10396" s="402"/>
      <c r="V10396" s="402"/>
      <c r="AG10396" s="402"/>
      <c r="AH10396" s="402"/>
      <c r="AI10396" s="402"/>
      <c r="AJ10396" s="402"/>
    </row>
    <row r="10397" spans="10:36" hidden="1" x14ac:dyDescent="0.2">
      <c r="J10397" s="555" t="s">
        <v>987</v>
      </c>
      <c r="T10397" s="402"/>
      <c r="U10397" s="402"/>
      <c r="V10397" s="402"/>
      <c r="AG10397" s="402"/>
      <c r="AH10397" s="402"/>
      <c r="AI10397" s="402"/>
      <c r="AJ10397" s="402"/>
    </row>
    <row r="10398" spans="10:36" hidden="1" x14ac:dyDescent="0.2">
      <c r="J10398" s="555" t="s">
        <v>987</v>
      </c>
      <c r="T10398" s="402"/>
      <c r="U10398" s="402"/>
      <c r="V10398" s="402"/>
      <c r="AG10398" s="402"/>
      <c r="AH10398" s="402"/>
      <c r="AI10398" s="402"/>
      <c r="AJ10398" s="402"/>
    </row>
    <row r="10399" spans="10:36" hidden="1" x14ac:dyDescent="0.2">
      <c r="J10399" s="555" t="s">
        <v>987</v>
      </c>
      <c r="T10399" s="402"/>
      <c r="U10399" s="402"/>
      <c r="V10399" s="402"/>
      <c r="AG10399" s="402"/>
      <c r="AH10399" s="402"/>
      <c r="AI10399" s="402"/>
      <c r="AJ10399" s="402"/>
    </row>
    <row r="10400" spans="10:36" hidden="1" x14ac:dyDescent="0.2">
      <c r="J10400" s="555" t="s">
        <v>987</v>
      </c>
      <c r="T10400" s="402"/>
      <c r="U10400" s="402"/>
      <c r="V10400" s="402"/>
      <c r="AG10400" s="402"/>
      <c r="AH10400" s="402"/>
      <c r="AI10400" s="402"/>
      <c r="AJ10400" s="402"/>
    </row>
    <row r="10401" spans="10:36" hidden="1" x14ac:dyDescent="0.2">
      <c r="J10401" s="555" t="s">
        <v>987</v>
      </c>
      <c r="T10401" s="402"/>
      <c r="U10401" s="402"/>
      <c r="V10401" s="402"/>
      <c r="AG10401" s="402"/>
      <c r="AH10401" s="402"/>
      <c r="AI10401" s="402"/>
      <c r="AJ10401" s="402"/>
    </row>
    <row r="10402" spans="10:36" hidden="1" x14ac:dyDescent="0.2">
      <c r="J10402" s="555" t="s">
        <v>987</v>
      </c>
      <c r="T10402" s="402"/>
      <c r="U10402" s="402"/>
      <c r="V10402" s="402"/>
      <c r="AG10402" s="402"/>
      <c r="AH10402" s="402"/>
      <c r="AI10402" s="402"/>
      <c r="AJ10402" s="402"/>
    </row>
    <row r="10403" spans="10:36" hidden="1" x14ac:dyDescent="0.2">
      <c r="J10403" s="555" t="s">
        <v>987</v>
      </c>
      <c r="T10403" s="402"/>
      <c r="U10403" s="402"/>
      <c r="V10403" s="402"/>
      <c r="AG10403" s="402"/>
      <c r="AH10403" s="402"/>
      <c r="AI10403" s="402"/>
      <c r="AJ10403" s="402"/>
    </row>
    <row r="10404" spans="10:36" hidden="1" x14ac:dyDescent="0.2">
      <c r="J10404" s="555" t="s">
        <v>987</v>
      </c>
      <c r="T10404" s="402"/>
      <c r="U10404" s="402"/>
      <c r="V10404" s="402"/>
      <c r="AG10404" s="402"/>
      <c r="AH10404" s="402"/>
      <c r="AI10404" s="402"/>
      <c r="AJ10404" s="402"/>
    </row>
    <row r="10405" spans="10:36" hidden="1" x14ac:dyDescent="0.2">
      <c r="J10405" s="555" t="s">
        <v>987</v>
      </c>
      <c r="T10405" s="402"/>
      <c r="U10405" s="402"/>
      <c r="V10405" s="402"/>
      <c r="AG10405" s="402"/>
      <c r="AH10405" s="402"/>
      <c r="AI10405" s="402"/>
      <c r="AJ10405" s="402"/>
    </row>
    <row r="10406" spans="10:36" hidden="1" x14ac:dyDescent="0.2">
      <c r="J10406" s="555" t="s">
        <v>987</v>
      </c>
      <c r="T10406" s="402"/>
      <c r="U10406" s="402"/>
      <c r="V10406" s="402"/>
      <c r="AG10406" s="402"/>
      <c r="AH10406" s="402"/>
      <c r="AI10406" s="402"/>
      <c r="AJ10406" s="402"/>
    </row>
    <row r="10407" spans="10:36" hidden="1" x14ac:dyDescent="0.2">
      <c r="J10407" s="555" t="s">
        <v>987</v>
      </c>
      <c r="T10407" s="402"/>
      <c r="U10407" s="402"/>
      <c r="V10407" s="402"/>
      <c r="AG10407" s="402"/>
      <c r="AH10407" s="402"/>
      <c r="AI10407" s="402"/>
      <c r="AJ10407" s="402"/>
    </row>
    <row r="10408" spans="10:36" hidden="1" x14ac:dyDescent="0.2">
      <c r="J10408" s="555" t="s">
        <v>987</v>
      </c>
      <c r="T10408" s="402"/>
      <c r="U10408" s="402"/>
      <c r="V10408" s="402"/>
      <c r="AG10408" s="402"/>
      <c r="AH10408" s="402"/>
      <c r="AI10408" s="402"/>
      <c r="AJ10408" s="402"/>
    </row>
    <row r="10409" spans="10:36" hidden="1" x14ac:dyDescent="0.2">
      <c r="J10409" s="555" t="s">
        <v>987</v>
      </c>
      <c r="T10409" s="402"/>
      <c r="U10409" s="402"/>
      <c r="V10409" s="402"/>
      <c r="AG10409" s="402"/>
      <c r="AH10409" s="402"/>
      <c r="AI10409" s="402"/>
      <c r="AJ10409" s="402"/>
    </row>
    <row r="10410" spans="10:36" hidden="1" x14ac:dyDescent="0.2">
      <c r="J10410" s="555" t="s">
        <v>987</v>
      </c>
      <c r="T10410" s="402"/>
      <c r="U10410" s="402"/>
      <c r="V10410" s="402"/>
      <c r="AG10410" s="402"/>
      <c r="AH10410" s="402"/>
      <c r="AI10410" s="402"/>
      <c r="AJ10410" s="402"/>
    </row>
    <row r="10411" spans="10:36" hidden="1" x14ac:dyDescent="0.2">
      <c r="J10411" s="555" t="s">
        <v>987</v>
      </c>
      <c r="T10411" s="402"/>
      <c r="U10411" s="402"/>
      <c r="V10411" s="402"/>
      <c r="AG10411" s="402"/>
      <c r="AH10411" s="402"/>
      <c r="AI10411" s="402"/>
      <c r="AJ10411" s="402"/>
    </row>
    <row r="10412" spans="10:36" hidden="1" x14ac:dyDescent="0.2">
      <c r="J10412" s="555" t="s">
        <v>987</v>
      </c>
      <c r="T10412" s="402"/>
      <c r="U10412" s="402"/>
      <c r="V10412" s="402"/>
      <c r="AG10412" s="402"/>
      <c r="AH10412" s="402"/>
      <c r="AI10412" s="402"/>
      <c r="AJ10412" s="402"/>
    </row>
    <row r="10413" spans="10:36" hidden="1" x14ac:dyDescent="0.2">
      <c r="J10413" s="555" t="s">
        <v>987</v>
      </c>
      <c r="T10413" s="402"/>
      <c r="U10413" s="402"/>
      <c r="V10413" s="402"/>
      <c r="AG10413" s="402"/>
      <c r="AH10413" s="402"/>
      <c r="AI10413" s="402"/>
      <c r="AJ10413" s="402"/>
    </row>
    <row r="10414" spans="10:36" hidden="1" x14ac:dyDescent="0.2">
      <c r="J10414" s="555" t="s">
        <v>987</v>
      </c>
      <c r="T10414" s="402"/>
      <c r="U10414" s="402"/>
      <c r="V10414" s="402"/>
      <c r="AG10414" s="402"/>
      <c r="AH10414" s="402"/>
      <c r="AI10414" s="402"/>
      <c r="AJ10414" s="402"/>
    </row>
    <row r="10415" spans="10:36" hidden="1" x14ac:dyDescent="0.2">
      <c r="J10415" s="555" t="s">
        <v>987</v>
      </c>
      <c r="T10415" s="402"/>
      <c r="U10415" s="402"/>
      <c r="V10415" s="402"/>
      <c r="AG10415" s="402"/>
      <c r="AH10415" s="402"/>
      <c r="AI10415" s="402"/>
      <c r="AJ10415" s="402"/>
    </row>
    <row r="10416" spans="10:36" hidden="1" x14ac:dyDescent="0.2">
      <c r="J10416" s="555" t="s">
        <v>987</v>
      </c>
      <c r="T10416" s="402"/>
      <c r="U10416" s="402"/>
      <c r="V10416" s="402"/>
      <c r="AG10416" s="402"/>
      <c r="AH10416" s="402"/>
      <c r="AI10416" s="402"/>
      <c r="AJ10416" s="402"/>
    </row>
    <row r="10417" spans="10:36" hidden="1" x14ac:dyDescent="0.2">
      <c r="J10417" s="555" t="s">
        <v>987</v>
      </c>
      <c r="T10417" s="402"/>
      <c r="U10417" s="402"/>
      <c r="V10417" s="402"/>
      <c r="AG10417" s="402"/>
      <c r="AH10417" s="402"/>
      <c r="AI10417" s="402"/>
      <c r="AJ10417" s="402"/>
    </row>
    <row r="10418" spans="10:36" hidden="1" x14ac:dyDescent="0.2">
      <c r="J10418" s="555" t="s">
        <v>987</v>
      </c>
      <c r="T10418" s="402"/>
      <c r="U10418" s="402"/>
      <c r="V10418" s="402"/>
      <c r="AG10418" s="402"/>
      <c r="AH10418" s="402"/>
      <c r="AI10418" s="402"/>
      <c r="AJ10418" s="402"/>
    </row>
    <row r="10419" spans="10:36" hidden="1" x14ac:dyDescent="0.2">
      <c r="J10419" s="555" t="s">
        <v>987</v>
      </c>
      <c r="T10419" s="402"/>
      <c r="U10419" s="402"/>
      <c r="V10419" s="402"/>
      <c r="AG10419" s="402"/>
      <c r="AH10419" s="402"/>
      <c r="AI10419" s="402"/>
      <c r="AJ10419" s="402"/>
    </row>
    <row r="10420" spans="10:36" hidden="1" x14ac:dyDescent="0.2">
      <c r="J10420" s="555" t="s">
        <v>987</v>
      </c>
      <c r="T10420" s="402"/>
      <c r="U10420" s="402"/>
      <c r="V10420" s="402"/>
      <c r="AG10420" s="402"/>
      <c r="AH10420" s="402"/>
      <c r="AI10420" s="402"/>
      <c r="AJ10420" s="402"/>
    </row>
    <row r="10421" spans="10:36" hidden="1" x14ac:dyDescent="0.2">
      <c r="J10421" s="555" t="s">
        <v>987</v>
      </c>
      <c r="T10421" s="402"/>
      <c r="U10421" s="402"/>
      <c r="V10421" s="402"/>
      <c r="AG10421" s="402"/>
      <c r="AH10421" s="402"/>
      <c r="AI10421" s="402"/>
      <c r="AJ10421" s="402"/>
    </row>
    <row r="10422" spans="10:36" hidden="1" x14ac:dyDescent="0.2">
      <c r="J10422" s="555" t="s">
        <v>987</v>
      </c>
      <c r="T10422" s="402"/>
      <c r="U10422" s="402"/>
      <c r="V10422" s="402"/>
      <c r="AG10422" s="402"/>
      <c r="AH10422" s="402"/>
      <c r="AI10422" s="402"/>
      <c r="AJ10422" s="402"/>
    </row>
    <row r="10423" spans="10:36" hidden="1" x14ac:dyDescent="0.2">
      <c r="J10423" s="555" t="s">
        <v>987</v>
      </c>
      <c r="T10423" s="402"/>
      <c r="U10423" s="402"/>
      <c r="V10423" s="402"/>
      <c r="AG10423" s="402"/>
      <c r="AH10423" s="402"/>
      <c r="AI10423" s="402"/>
      <c r="AJ10423" s="402"/>
    </row>
    <row r="10424" spans="10:36" hidden="1" x14ac:dyDescent="0.2">
      <c r="J10424" s="555" t="s">
        <v>987</v>
      </c>
      <c r="T10424" s="402"/>
      <c r="U10424" s="402"/>
      <c r="V10424" s="402"/>
      <c r="AG10424" s="402"/>
      <c r="AH10424" s="402"/>
      <c r="AI10424" s="402"/>
      <c r="AJ10424" s="402"/>
    </row>
    <row r="10425" spans="10:36" hidden="1" x14ac:dyDescent="0.2">
      <c r="J10425" s="555" t="s">
        <v>987</v>
      </c>
      <c r="T10425" s="402"/>
      <c r="U10425" s="402"/>
      <c r="V10425" s="402"/>
      <c r="AG10425" s="402"/>
      <c r="AH10425" s="402"/>
      <c r="AI10425" s="402"/>
      <c r="AJ10425" s="402"/>
    </row>
    <row r="10426" spans="10:36" hidden="1" x14ac:dyDescent="0.2">
      <c r="J10426" s="555" t="s">
        <v>987</v>
      </c>
      <c r="T10426" s="402"/>
      <c r="U10426" s="402"/>
      <c r="V10426" s="402"/>
      <c r="AG10426" s="402"/>
      <c r="AH10426" s="402"/>
      <c r="AI10426" s="402"/>
      <c r="AJ10426" s="402"/>
    </row>
    <row r="10427" spans="10:36" hidden="1" x14ac:dyDescent="0.2">
      <c r="J10427" s="555" t="s">
        <v>987</v>
      </c>
      <c r="T10427" s="402"/>
      <c r="U10427" s="402"/>
      <c r="V10427" s="402"/>
      <c r="AG10427" s="402"/>
      <c r="AH10427" s="402"/>
      <c r="AI10427" s="402"/>
      <c r="AJ10427" s="402"/>
    </row>
    <row r="10428" spans="10:36" hidden="1" x14ac:dyDescent="0.2">
      <c r="J10428" s="555" t="s">
        <v>987</v>
      </c>
      <c r="T10428" s="402"/>
      <c r="U10428" s="402"/>
      <c r="V10428" s="402"/>
      <c r="AG10428" s="402"/>
      <c r="AH10428" s="402"/>
      <c r="AI10428" s="402"/>
      <c r="AJ10428" s="402"/>
    </row>
    <row r="10429" spans="10:36" hidden="1" x14ac:dyDescent="0.2">
      <c r="J10429" s="555" t="s">
        <v>987</v>
      </c>
      <c r="T10429" s="402"/>
      <c r="U10429" s="402"/>
      <c r="V10429" s="402"/>
      <c r="AG10429" s="402"/>
      <c r="AH10429" s="402"/>
      <c r="AI10429" s="402"/>
      <c r="AJ10429" s="402"/>
    </row>
    <row r="10430" spans="10:36" hidden="1" x14ac:dyDescent="0.2">
      <c r="J10430" s="555" t="s">
        <v>987</v>
      </c>
      <c r="T10430" s="402"/>
      <c r="U10430" s="402"/>
      <c r="V10430" s="402"/>
      <c r="AG10430" s="402"/>
      <c r="AH10430" s="402"/>
      <c r="AI10430" s="402"/>
      <c r="AJ10430" s="402"/>
    </row>
    <row r="10431" spans="10:36" hidden="1" x14ac:dyDescent="0.2">
      <c r="J10431" s="555" t="s">
        <v>987</v>
      </c>
      <c r="T10431" s="402"/>
      <c r="U10431" s="402"/>
      <c r="V10431" s="402"/>
      <c r="AG10431" s="402"/>
      <c r="AH10431" s="402"/>
      <c r="AI10431" s="402"/>
      <c r="AJ10431" s="402"/>
    </row>
    <row r="10432" spans="10:36" hidden="1" x14ac:dyDescent="0.2">
      <c r="J10432" s="555" t="s">
        <v>987</v>
      </c>
      <c r="T10432" s="402"/>
      <c r="U10432" s="402"/>
      <c r="V10432" s="402"/>
      <c r="AG10432" s="402"/>
      <c r="AH10432" s="402"/>
      <c r="AI10432" s="402"/>
      <c r="AJ10432" s="402"/>
    </row>
    <row r="10433" spans="10:36" hidden="1" x14ac:dyDescent="0.2">
      <c r="J10433" s="555" t="s">
        <v>987</v>
      </c>
      <c r="T10433" s="402"/>
      <c r="U10433" s="402"/>
      <c r="V10433" s="402"/>
      <c r="AG10433" s="402"/>
      <c r="AH10433" s="402"/>
      <c r="AI10433" s="402"/>
      <c r="AJ10433" s="402"/>
    </row>
    <row r="10434" spans="10:36" hidden="1" x14ac:dyDescent="0.2">
      <c r="J10434" s="555" t="s">
        <v>987</v>
      </c>
      <c r="T10434" s="402"/>
      <c r="U10434" s="402"/>
      <c r="V10434" s="402"/>
      <c r="AG10434" s="402"/>
      <c r="AH10434" s="402"/>
      <c r="AI10434" s="402"/>
      <c r="AJ10434" s="402"/>
    </row>
    <row r="10435" spans="10:36" hidden="1" x14ac:dyDescent="0.2">
      <c r="J10435" s="555" t="s">
        <v>987</v>
      </c>
      <c r="T10435" s="402"/>
      <c r="U10435" s="402"/>
      <c r="V10435" s="402"/>
      <c r="AG10435" s="402"/>
      <c r="AH10435" s="402"/>
      <c r="AI10435" s="402"/>
      <c r="AJ10435" s="402"/>
    </row>
    <row r="10436" spans="10:36" hidden="1" x14ac:dyDescent="0.2">
      <c r="J10436" s="555" t="s">
        <v>987</v>
      </c>
      <c r="T10436" s="402"/>
      <c r="U10436" s="402"/>
      <c r="V10436" s="402"/>
      <c r="AG10436" s="402"/>
      <c r="AH10436" s="402"/>
      <c r="AI10436" s="402"/>
      <c r="AJ10436" s="402"/>
    </row>
    <row r="10437" spans="10:36" hidden="1" x14ac:dyDescent="0.2">
      <c r="J10437" s="555" t="s">
        <v>987</v>
      </c>
      <c r="T10437" s="402"/>
      <c r="U10437" s="402"/>
      <c r="V10437" s="402"/>
      <c r="AG10437" s="402"/>
      <c r="AH10437" s="402"/>
      <c r="AI10437" s="402"/>
      <c r="AJ10437" s="402"/>
    </row>
    <row r="10438" spans="10:36" hidden="1" x14ac:dyDescent="0.2">
      <c r="J10438" s="555" t="s">
        <v>987</v>
      </c>
      <c r="T10438" s="402"/>
      <c r="U10438" s="402"/>
      <c r="V10438" s="402"/>
      <c r="AG10438" s="402"/>
      <c r="AH10438" s="402"/>
      <c r="AI10438" s="402"/>
      <c r="AJ10438" s="402"/>
    </row>
    <row r="10439" spans="10:36" hidden="1" x14ac:dyDescent="0.2">
      <c r="J10439" s="555" t="s">
        <v>987</v>
      </c>
      <c r="T10439" s="402"/>
      <c r="U10439" s="402"/>
      <c r="V10439" s="402"/>
      <c r="AG10439" s="402"/>
      <c r="AH10439" s="402"/>
      <c r="AI10439" s="402"/>
      <c r="AJ10439" s="402"/>
    </row>
    <row r="10440" spans="10:36" hidden="1" x14ac:dyDescent="0.2">
      <c r="J10440" s="555" t="s">
        <v>987</v>
      </c>
      <c r="T10440" s="402"/>
      <c r="U10440" s="402"/>
      <c r="V10440" s="402"/>
      <c r="AG10440" s="402"/>
      <c r="AH10440" s="402"/>
      <c r="AI10440" s="402"/>
      <c r="AJ10440" s="402"/>
    </row>
    <row r="10441" spans="10:36" hidden="1" x14ac:dyDescent="0.2">
      <c r="J10441" s="555" t="s">
        <v>987</v>
      </c>
      <c r="T10441" s="402"/>
      <c r="U10441" s="402"/>
      <c r="V10441" s="402"/>
      <c r="AG10441" s="402"/>
      <c r="AH10441" s="402"/>
      <c r="AI10441" s="402"/>
      <c r="AJ10441" s="402"/>
    </row>
    <row r="10442" spans="10:36" hidden="1" x14ac:dyDescent="0.2">
      <c r="J10442" s="555" t="s">
        <v>987</v>
      </c>
      <c r="T10442" s="402"/>
      <c r="U10442" s="402"/>
      <c r="V10442" s="402"/>
      <c r="AG10442" s="402"/>
      <c r="AH10442" s="402"/>
      <c r="AI10442" s="402"/>
      <c r="AJ10442" s="402"/>
    </row>
    <row r="10443" spans="10:36" hidden="1" x14ac:dyDescent="0.2">
      <c r="J10443" s="555" t="s">
        <v>987</v>
      </c>
      <c r="T10443" s="402"/>
      <c r="U10443" s="402"/>
      <c r="V10443" s="402"/>
      <c r="AG10443" s="402"/>
      <c r="AH10443" s="402"/>
      <c r="AI10443" s="402"/>
      <c r="AJ10443" s="402"/>
    </row>
    <row r="10444" spans="10:36" hidden="1" x14ac:dyDescent="0.2">
      <c r="J10444" s="555" t="s">
        <v>987</v>
      </c>
      <c r="T10444" s="402"/>
      <c r="U10444" s="402"/>
      <c r="V10444" s="402"/>
      <c r="AG10444" s="402"/>
      <c r="AH10444" s="402"/>
      <c r="AI10444" s="402"/>
      <c r="AJ10444" s="402"/>
    </row>
    <row r="10445" spans="10:36" hidden="1" x14ac:dyDescent="0.2">
      <c r="J10445" s="555" t="s">
        <v>987</v>
      </c>
      <c r="T10445" s="402"/>
      <c r="U10445" s="402"/>
      <c r="V10445" s="402"/>
      <c r="AG10445" s="402"/>
      <c r="AH10445" s="402"/>
      <c r="AI10445" s="402"/>
      <c r="AJ10445" s="402"/>
    </row>
    <row r="10446" spans="10:36" hidden="1" x14ac:dyDescent="0.2">
      <c r="J10446" s="555" t="s">
        <v>987</v>
      </c>
      <c r="T10446" s="402"/>
      <c r="U10446" s="402"/>
      <c r="V10446" s="402"/>
      <c r="AG10446" s="402"/>
      <c r="AH10446" s="402"/>
      <c r="AI10446" s="402"/>
      <c r="AJ10446" s="402"/>
    </row>
    <row r="10447" spans="10:36" hidden="1" x14ac:dyDescent="0.2">
      <c r="J10447" s="555" t="s">
        <v>987</v>
      </c>
      <c r="T10447" s="402"/>
      <c r="U10447" s="402"/>
      <c r="V10447" s="402"/>
      <c r="AG10447" s="402"/>
      <c r="AH10447" s="402"/>
      <c r="AI10447" s="402"/>
      <c r="AJ10447" s="402"/>
    </row>
    <row r="10448" spans="10:36" hidden="1" x14ac:dyDescent="0.2">
      <c r="J10448" s="555" t="s">
        <v>987</v>
      </c>
      <c r="T10448" s="402"/>
      <c r="U10448" s="402"/>
      <c r="V10448" s="402"/>
      <c r="AG10448" s="402"/>
      <c r="AH10448" s="402"/>
      <c r="AI10448" s="402"/>
      <c r="AJ10448" s="402"/>
    </row>
    <row r="10449" spans="10:36" hidden="1" x14ac:dyDescent="0.2">
      <c r="J10449" s="555" t="s">
        <v>987</v>
      </c>
      <c r="T10449" s="402"/>
      <c r="U10449" s="402"/>
      <c r="V10449" s="402"/>
      <c r="AG10449" s="402"/>
      <c r="AH10449" s="402"/>
      <c r="AI10449" s="402"/>
      <c r="AJ10449" s="402"/>
    </row>
    <row r="10450" spans="10:36" hidden="1" x14ac:dyDescent="0.2">
      <c r="J10450" s="555" t="s">
        <v>987</v>
      </c>
      <c r="T10450" s="402"/>
      <c r="U10450" s="402"/>
      <c r="V10450" s="402"/>
      <c r="AG10450" s="402"/>
      <c r="AH10450" s="402"/>
      <c r="AI10450" s="402"/>
      <c r="AJ10450" s="402"/>
    </row>
    <row r="10451" spans="10:36" hidden="1" x14ac:dyDescent="0.2">
      <c r="J10451" s="555" t="s">
        <v>987</v>
      </c>
      <c r="T10451" s="402"/>
      <c r="U10451" s="402"/>
      <c r="V10451" s="402"/>
      <c r="AG10451" s="402"/>
      <c r="AH10451" s="402"/>
      <c r="AI10451" s="402"/>
      <c r="AJ10451" s="402"/>
    </row>
    <row r="10452" spans="10:36" hidden="1" x14ac:dyDescent="0.2">
      <c r="J10452" s="555" t="s">
        <v>987</v>
      </c>
      <c r="T10452" s="402"/>
      <c r="U10452" s="402"/>
      <c r="V10452" s="402"/>
      <c r="AG10452" s="402"/>
      <c r="AH10452" s="402"/>
      <c r="AI10452" s="402"/>
      <c r="AJ10452" s="402"/>
    </row>
    <row r="10453" spans="10:36" hidden="1" x14ac:dyDescent="0.2">
      <c r="J10453" s="555" t="s">
        <v>987</v>
      </c>
      <c r="T10453" s="402"/>
      <c r="U10453" s="402"/>
      <c r="V10453" s="402"/>
      <c r="AG10453" s="402"/>
      <c r="AH10453" s="402"/>
      <c r="AI10453" s="402"/>
      <c r="AJ10453" s="402"/>
    </row>
    <row r="10454" spans="10:36" hidden="1" x14ac:dyDescent="0.2">
      <c r="J10454" s="555" t="s">
        <v>987</v>
      </c>
      <c r="T10454" s="402"/>
      <c r="U10454" s="402"/>
      <c r="V10454" s="402"/>
      <c r="AG10454" s="402"/>
      <c r="AH10454" s="402"/>
      <c r="AI10454" s="402"/>
      <c r="AJ10454" s="402"/>
    </row>
    <row r="10455" spans="10:36" hidden="1" x14ac:dyDescent="0.2">
      <c r="J10455" s="555" t="s">
        <v>987</v>
      </c>
      <c r="T10455" s="402"/>
      <c r="U10455" s="402"/>
      <c r="V10455" s="402"/>
      <c r="AG10455" s="402"/>
      <c r="AH10455" s="402"/>
      <c r="AI10455" s="402"/>
      <c r="AJ10455" s="402"/>
    </row>
    <row r="10456" spans="10:36" hidden="1" x14ac:dyDescent="0.2">
      <c r="J10456" s="555" t="s">
        <v>987</v>
      </c>
      <c r="T10456" s="402"/>
      <c r="U10456" s="402"/>
      <c r="V10456" s="402"/>
      <c r="AG10456" s="402"/>
      <c r="AH10456" s="402"/>
      <c r="AI10456" s="402"/>
      <c r="AJ10456" s="402"/>
    </row>
    <row r="10457" spans="10:36" hidden="1" x14ac:dyDescent="0.2">
      <c r="J10457" s="555" t="s">
        <v>987</v>
      </c>
      <c r="T10457" s="402"/>
      <c r="U10457" s="402"/>
      <c r="V10457" s="402"/>
      <c r="AG10457" s="402"/>
      <c r="AH10457" s="402"/>
      <c r="AI10457" s="402"/>
      <c r="AJ10457" s="402"/>
    </row>
    <row r="10458" spans="10:36" hidden="1" x14ac:dyDescent="0.2">
      <c r="J10458" s="555" t="s">
        <v>987</v>
      </c>
      <c r="T10458" s="402"/>
      <c r="U10458" s="402"/>
      <c r="V10458" s="402"/>
      <c r="AG10458" s="402"/>
      <c r="AH10458" s="402"/>
      <c r="AI10458" s="402"/>
      <c r="AJ10458" s="402"/>
    </row>
    <row r="10459" spans="10:36" hidden="1" x14ac:dyDescent="0.2">
      <c r="J10459" s="555" t="s">
        <v>987</v>
      </c>
      <c r="T10459" s="402"/>
      <c r="U10459" s="402"/>
      <c r="V10459" s="402"/>
      <c r="AG10459" s="402"/>
      <c r="AH10459" s="402"/>
      <c r="AI10459" s="402"/>
      <c r="AJ10459" s="402"/>
    </row>
    <row r="10460" spans="10:36" hidden="1" x14ac:dyDescent="0.2">
      <c r="J10460" s="555" t="s">
        <v>987</v>
      </c>
      <c r="T10460" s="402"/>
      <c r="U10460" s="402"/>
      <c r="V10460" s="402"/>
      <c r="AG10460" s="402"/>
      <c r="AH10460" s="402"/>
      <c r="AI10460" s="402"/>
      <c r="AJ10460" s="402"/>
    </row>
    <row r="10461" spans="10:36" hidden="1" x14ac:dyDescent="0.2">
      <c r="J10461" s="555" t="s">
        <v>987</v>
      </c>
      <c r="T10461" s="402"/>
      <c r="U10461" s="402"/>
      <c r="V10461" s="402"/>
      <c r="AG10461" s="402"/>
      <c r="AH10461" s="402"/>
      <c r="AI10461" s="402"/>
      <c r="AJ10461" s="402"/>
    </row>
    <row r="10462" spans="10:36" hidden="1" x14ac:dyDescent="0.2">
      <c r="J10462" s="555" t="s">
        <v>987</v>
      </c>
      <c r="T10462" s="402"/>
      <c r="U10462" s="402"/>
      <c r="V10462" s="402"/>
      <c r="AG10462" s="402"/>
      <c r="AH10462" s="402"/>
      <c r="AI10462" s="402"/>
      <c r="AJ10462" s="402"/>
    </row>
    <row r="10463" spans="10:36" hidden="1" x14ac:dyDescent="0.2">
      <c r="J10463" s="555" t="s">
        <v>987</v>
      </c>
      <c r="T10463" s="402"/>
      <c r="U10463" s="402"/>
      <c r="V10463" s="402"/>
      <c r="AG10463" s="402"/>
      <c r="AH10463" s="402"/>
      <c r="AI10463" s="402"/>
      <c r="AJ10463" s="402"/>
    </row>
    <row r="10464" spans="10:36" hidden="1" x14ac:dyDescent="0.2">
      <c r="J10464" s="555" t="s">
        <v>987</v>
      </c>
      <c r="T10464" s="402"/>
      <c r="U10464" s="402"/>
      <c r="V10464" s="402"/>
      <c r="AG10464" s="402"/>
      <c r="AH10464" s="402"/>
      <c r="AI10464" s="402"/>
      <c r="AJ10464" s="402"/>
    </row>
    <row r="10465" spans="10:36" hidden="1" x14ac:dyDescent="0.2">
      <c r="J10465" s="555" t="s">
        <v>987</v>
      </c>
      <c r="T10465" s="402"/>
      <c r="U10465" s="402"/>
      <c r="V10465" s="402"/>
      <c r="AG10465" s="402"/>
      <c r="AH10465" s="402"/>
      <c r="AI10465" s="402"/>
      <c r="AJ10465" s="402"/>
    </row>
    <row r="10466" spans="10:36" hidden="1" x14ac:dyDescent="0.2">
      <c r="J10466" s="555" t="s">
        <v>987</v>
      </c>
      <c r="T10466" s="402"/>
      <c r="U10466" s="402"/>
      <c r="V10466" s="402"/>
      <c r="AG10466" s="402"/>
      <c r="AH10466" s="402"/>
      <c r="AI10466" s="402"/>
      <c r="AJ10466" s="402"/>
    </row>
    <row r="10467" spans="10:36" hidden="1" x14ac:dyDescent="0.2">
      <c r="J10467" s="555" t="s">
        <v>987</v>
      </c>
      <c r="T10467" s="402"/>
      <c r="U10467" s="402"/>
      <c r="V10467" s="402"/>
      <c r="AG10467" s="402"/>
      <c r="AH10467" s="402"/>
      <c r="AI10467" s="402"/>
      <c r="AJ10467" s="402"/>
    </row>
    <row r="10468" spans="10:36" hidden="1" x14ac:dyDescent="0.2">
      <c r="J10468" s="555" t="s">
        <v>987</v>
      </c>
      <c r="T10468" s="402"/>
      <c r="U10468" s="402"/>
      <c r="V10468" s="402"/>
      <c r="AG10468" s="402"/>
      <c r="AH10468" s="402"/>
      <c r="AI10468" s="402"/>
      <c r="AJ10468" s="402"/>
    </row>
    <row r="10469" spans="10:36" hidden="1" x14ac:dyDescent="0.2">
      <c r="J10469" s="555" t="s">
        <v>987</v>
      </c>
      <c r="T10469" s="402"/>
      <c r="U10469" s="402"/>
      <c r="V10469" s="402"/>
      <c r="AG10469" s="402"/>
      <c r="AH10469" s="402"/>
      <c r="AI10469" s="402"/>
      <c r="AJ10469" s="402"/>
    </row>
    <row r="10470" spans="10:36" hidden="1" x14ac:dyDescent="0.2">
      <c r="J10470" s="555" t="s">
        <v>987</v>
      </c>
      <c r="T10470" s="402"/>
      <c r="U10470" s="402"/>
      <c r="V10470" s="402"/>
      <c r="AG10470" s="402"/>
      <c r="AH10470" s="402"/>
      <c r="AI10470" s="402"/>
      <c r="AJ10470" s="402"/>
    </row>
    <row r="10471" spans="10:36" hidden="1" x14ac:dyDescent="0.2">
      <c r="J10471" s="555" t="s">
        <v>987</v>
      </c>
      <c r="T10471" s="402"/>
      <c r="U10471" s="402"/>
      <c r="V10471" s="402"/>
      <c r="AG10471" s="402"/>
      <c r="AH10471" s="402"/>
      <c r="AI10471" s="402"/>
      <c r="AJ10471" s="402"/>
    </row>
    <row r="10472" spans="10:36" hidden="1" x14ac:dyDescent="0.2">
      <c r="J10472" s="555" t="s">
        <v>987</v>
      </c>
      <c r="T10472" s="402"/>
      <c r="U10472" s="402"/>
      <c r="V10472" s="402"/>
      <c r="AG10472" s="402"/>
      <c r="AH10472" s="402"/>
      <c r="AI10472" s="402"/>
      <c r="AJ10472" s="402"/>
    </row>
    <row r="10473" spans="10:36" hidden="1" x14ac:dyDescent="0.2">
      <c r="J10473" s="555" t="s">
        <v>987</v>
      </c>
      <c r="T10473" s="402"/>
      <c r="U10473" s="402"/>
      <c r="V10473" s="402"/>
      <c r="AG10473" s="402"/>
      <c r="AH10473" s="402"/>
      <c r="AI10473" s="402"/>
      <c r="AJ10473" s="402"/>
    </row>
    <row r="10474" spans="10:36" hidden="1" x14ac:dyDescent="0.2">
      <c r="J10474" s="555" t="s">
        <v>987</v>
      </c>
      <c r="T10474" s="402"/>
      <c r="U10474" s="402"/>
      <c r="V10474" s="402"/>
      <c r="AG10474" s="402"/>
      <c r="AH10474" s="402"/>
      <c r="AI10474" s="402"/>
      <c r="AJ10474" s="402"/>
    </row>
    <row r="10475" spans="10:36" hidden="1" x14ac:dyDescent="0.2">
      <c r="J10475" s="555" t="s">
        <v>987</v>
      </c>
      <c r="T10475" s="402"/>
      <c r="U10475" s="402"/>
      <c r="V10475" s="402"/>
      <c r="AG10475" s="402"/>
      <c r="AH10475" s="402"/>
      <c r="AI10475" s="402"/>
      <c r="AJ10475" s="402"/>
    </row>
    <row r="10476" spans="10:36" hidden="1" x14ac:dyDescent="0.2">
      <c r="J10476" s="555" t="s">
        <v>987</v>
      </c>
      <c r="T10476" s="402"/>
      <c r="U10476" s="402"/>
      <c r="V10476" s="402"/>
      <c r="AG10476" s="402"/>
      <c r="AH10476" s="402"/>
      <c r="AI10476" s="402"/>
      <c r="AJ10476" s="402"/>
    </row>
    <row r="10477" spans="10:36" hidden="1" x14ac:dyDescent="0.2">
      <c r="J10477" s="555" t="s">
        <v>987</v>
      </c>
      <c r="T10477" s="402"/>
      <c r="U10477" s="402"/>
      <c r="V10477" s="402"/>
      <c r="AG10477" s="402"/>
      <c r="AH10477" s="402"/>
      <c r="AI10477" s="402"/>
      <c r="AJ10477" s="402"/>
    </row>
    <row r="10478" spans="10:36" hidden="1" x14ac:dyDescent="0.2">
      <c r="J10478" s="555" t="s">
        <v>987</v>
      </c>
      <c r="T10478" s="402"/>
      <c r="U10478" s="402"/>
      <c r="V10478" s="402"/>
      <c r="AG10478" s="402"/>
      <c r="AH10478" s="402"/>
      <c r="AI10478" s="402"/>
      <c r="AJ10478" s="402"/>
    </row>
    <row r="10479" spans="10:36" hidden="1" x14ac:dyDescent="0.2">
      <c r="J10479" s="555" t="s">
        <v>987</v>
      </c>
      <c r="T10479" s="402"/>
      <c r="U10479" s="402"/>
      <c r="V10479" s="402"/>
      <c r="AG10479" s="402"/>
      <c r="AH10479" s="402"/>
      <c r="AI10479" s="402"/>
      <c r="AJ10479" s="402"/>
    </row>
    <row r="10480" spans="10:36" hidden="1" x14ac:dyDescent="0.2">
      <c r="J10480" s="555" t="s">
        <v>987</v>
      </c>
      <c r="T10480" s="402"/>
      <c r="U10480" s="402"/>
      <c r="V10480" s="402"/>
      <c r="AG10480" s="402"/>
      <c r="AH10480" s="402"/>
      <c r="AI10480" s="402"/>
      <c r="AJ10480" s="402"/>
    </row>
    <row r="10481" spans="10:36" hidden="1" x14ac:dyDescent="0.2">
      <c r="J10481" s="555" t="s">
        <v>987</v>
      </c>
      <c r="T10481" s="402"/>
      <c r="U10481" s="402"/>
      <c r="V10481" s="402"/>
      <c r="AG10481" s="402"/>
      <c r="AH10481" s="402"/>
      <c r="AI10481" s="402"/>
      <c r="AJ10481" s="402"/>
    </row>
    <row r="10482" spans="10:36" hidden="1" x14ac:dyDescent="0.2">
      <c r="J10482" s="555" t="s">
        <v>987</v>
      </c>
      <c r="T10482" s="402"/>
      <c r="U10482" s="402"/>
      <c r="V10482" s="402"/>
      <c r="AG10482" s="402"/>
      <c r="AH10482" s="402"/>
      <c r="AI10482" s="402"/>
      <c r="AJ10482" s="402"/>
    </row>
    <row r="10483" spans="10:36" hidden="1" x14ac:dyDescent="0.2">
      <c r="J10483" s="555" t="s">
        <v>987</v>
      </c>
      <c r="T10483" s="402"/>
      <c r="U10483" s="402"/>
      <c r="V10483" s="402"/>
      <c r="AG10483" s="402"/>
      <c r="AH10483" s="402"/>
      <c r="AI10483" s="402"/>
      <c r="AJ10483" s="402"/>
    </row>
    <row r="10484" spans="10:36" hidden="1" x14ac:dyDescent="0.2">
      <c r="J10484" s="555" t="s">
        <v>987</v>
      </c>
      <c r="T10484" s="402"/>
      <c r="U10484" s="402"/>
      <c r="V10484" s="402"/>
      <c r="AG10484" s="402"/>
      <c r="AH10484" s="402"/>
      <c r="AI10484" s="402"/>
      <c r="AJ10484" s="402"/>
    </row>
    <row r="10485" spans="10:36" hidden="1" x14ac:dyDescent="0.2">
      <c r="J10485" s="555" t="s">
        <v>987</v>
      </c>
      <c r="T10485" s="402"/>
      <c r="U10485" s="402"/>
      <c r="V10485" s="402"/>
      <c r="AG10485" s="402"/>
      <c r="AH10485" s="402"/>
      <c r="AI10485" s="402"/>
      <c r="AJ10485" s="402"/>
    </row>
    <row r="10486" spans="10:36" hidden="1" x14ac:dyDescent="0.2">
      <c r="J10486" s="555" t="s">
        <v>987</v>
      </c>
      <c r="T10486" s="402"/>
      <c r="U10486" s="402"/>
      <c r="V10486" s="402"/>
      <c r="AG10486" s="402"/>
      <c r="AH10486" s="402"/>
      <c r="AI10486" s="402"/>
      <c r="AJ10486" s="402"/>
    </row>
    <row r="10487" spans="10:36" hidden="1" x14ac:dyDescent="0.2">
      <c r="J10487" s="555" t="s">
        <v>987</v>
      </c>
      <c r="T10487" s="402"/>
      <c r="U10487" s="402"/>
      <c r="V10487" s="402"/>
      <c r="AG10487" s="402"/>
      <c r="AH10487" s="402"/>
      <c r="AI10487" s="402"/>
      <c r="AJ10487" s="402"/>
    </row>
    <row r="10488" spans="10:36" hidden="1" x14ac:dyDescent="0.2">
      <c r="J10488" s="555" t="s">
        <v>987</v>
      </c>
      <c r="T10488" s="402"/>
      <c r="U10488" s="402"/>
      <c r="V10488" s="402"/>
      <c r="AG10488" s="402"/>
      <c r="AH10488" s="402"/>
      <c r="AI10488" s="402"/>
      <c r="AJ10488" s="402"/>
    </row>
    <row r="10489" spans="10:36" hidden="1" x14ac:dyDescent="0.2">
      <c r="J10489" s="555" t="s">
        <v>987</v>
      </c>
      <c r="T10489" s="402"/>
      <c r="U10489" s="402"/>
      <c r="V10489" s="402"/>
      <c r="AG10489" s="402"/>
      <c r="AH10489" s="402"/>
      <c r="AI10489" s="402"/>
      <c r="AJ10489" s="402"/>
    </row>
    <row r="10490" spans="10:36" hidden="1" x14ac:dyDescent="0.2">
      <c r="J10490" s="555" t="s">
        <v>987</v>
      </c>
      <c r="T10490" s="402"/>
      <c r="U10490" s="402"/>
      <c r="V10490" s="402"/>
      <c r="AG10490" s="402"/>
      <c r="AH10490" s="402"/>
      <c r="AI10490" s="402"/>
      <c r="AJ10490" s="402"/>
    </row>
    <row r="10491" spans="10:36" hidden="1" x14ac:dyDescent="0.2">
      <c r="J10491" s="555" t="s">
        <v>987</v>
      </c>
      <c r="T10491" s="402"/>
      <c r="U10491" s="402"/>
      <c r="V10491" s="402"/>
      <c r="AG10491" s="402"/>
      <c r="AH10491" s="402"/>
      <c r="AI10491" s="402"/>
      <c r="AJ10491" s="402"/>
    </row>
    <row r="10492" spans="10:36" hidden="1" x14ac:dyDescent="0.2">
      <c r="J10492" s="555" t="s">
        <v>987</v>
      </c>
      <c r="T10492" s="402"/>
      <c r="U10492" s="402"/>
      <c r="V10492" s="402"/>
      <c r="AG10492" s="402"/>
      <c r="AH10492" s="402"/>
      <c r="AI10492" s="402"/>
      <c r="AJ10492" s="402"/>
    </row>
    <row r="10493" spans="10:36" hidden="1" x14ac:dyDescent="0.2">
      <c r="J10493" s="555" t="s">
        <v>987</v>
      </c>
      <c r="T10493" s="402"/>
      <c r="U10493" s="402"/>
      <c r="V10493" s="402"/>
      <c r="AG10493" s="402"/>
      <c r="AH10493" s="402"/>
      <c r="AI10493" s="402"/>
      <c r="AJ10493" s="402"/>
    </row>
    <row r="10494" spans="10:36" hidden="1" x14ac:dyDescent="0.2">
      <c r="J10494" s="555" t="s">
        <v>987</v>
      </c>
      <c r="T10494" s="402"/>
      <c r="U10494" s="402"/>
      <c r="V10494" s="402"/>
      <c r="AG10494" s="402"/>
      <c r="AH10494" s="402"/>
      <c r="AI10494" s="402"/>
      <c r="AJ10494" s="402"/>
    </row>
    <row r="10495" spans="10:36" hidden="1" x14ac:dyDescent="0.2">
      <c r="J10495" s="555" t="s">
        <v>987</v>
      </c>
      <c r="T10495" s="402"/>
      <c r="U10495" s="402"/>
      <c r="V10495" s="402"/>
      <c r="AG10495" s="402"/>
      <c r="AH10495" s="402"/>
      <c r="AI10495" s="402"/>
      <c r="AJ10495" s="402"/>
    </row>
    <row r="10496" spans="10:36" hidden="1" x14ac:dyDescent="0.2">
      <c r="J10496" s="555" t="s">
        <v>987</v>
      </c>
      <c r="T10496" s="402"/>
      <c r="U10496" s="402"/>
      <c r="V10496" s="402"/>
      <c r="AG10496" s="402"/>
      <c r="AH10496" s="402"/>
      <c r="AI10496" s="402"/>
      <c r="AJ10496" s="402"/>
    </row>
    <row r="10497" spans="10:36" hidden="1" x14ac:dyDescent="0.2">
      <c r="J10497" s="555" t="s">
        <v>987</v>
      </c>
      <c r="T10497" s="402"/>
      <c r="U10497" s="402"/>
      <c r="V10497" s="402"/>
      <c r="AG10497" s="402"/>
      <c r="AH10497" s="402"/>
      <c r="AI10497" s="402"/>
      <c r="AJ10497" s="402"/>
    </row>
    <row r="10498" spans="10:36" hidden="1" x14ac:dyDescent="0.2">
      <c r="J10498" s="555" t="s">
        <v>987</v>
      </c>
      <c r="T10498" s="402"/>
      <c r="U10498" s="402"/>
      <c r="V10498" s="402"/>
      <c r="AG10498" s="402"/>
      <c r="AH10498" s="402"/>
      <c r="AI10498" s="402"/>
      <c r="AJ10498" s="402"/>
    </row>
    <row r="10499" spans="10:36" hidden="1" x14ac:dyDescent="0.2">
      <c r="J10499" s="555" t="s">
        <v>987</v>
      </c>
      <c r="T10499" s="402"/>
      <c r="U10499" s="402"/>
      <c r="V10499" s="402"/>
      <c r="AG10499" s="402"/>
      <c r="AH10499" s="402"/>
      <c r="AI10499" s="402"/>
      <c r="AJ10499" s="402"/>
    </row>
    <row r="10500" spans="10:36" hidden="1" x14ac:dyDescent="0.2">
      <c r="J10500" s="555" t="s">
        <v>987</v>
      </c>
      <c r="T10500" s="402"/>
      <c r="U10500" s="402"/>
      <c r="V10500" s="402"/>
      <c r="AG10500" s="402"/>
      <c r="AH10500" s="402"/>
      <c r="AI10500" s="402"/>
      <c r="AJ10500" s="402"/>
    </row>
    <row r="10501" spans="10:36" hidden="1" x14ac:dyDescent="0.2">
      <c r="J10501" s="555" t="s">
        <v>987</v>
      </c>
      <c r="T10501" s="402"/>
      <c r="U10501" s="402"/>
      <c r="V10501" s="402"/>
      <c r="AG10501" s="402"/>
      <c r="AH10501" s="402"/>
      <c r="AI10501" s="402"/>
      <c r="AJ10501" s="402"/>
    </row>
    <row r="10502" spans="10:36" hidden="1" x14ac:dyDescent="0.2">
      <c r="J10502" s="555" t="s">
        <v>987</v>
      </c>
      <c r="T10502" s="402"/>
      <c r="U10502" s="402"/>
      <c r="V10502" s="402"/>
      <c r="AG10502" s="402"/>
      <c r="AH10502" s="402"/>
      <c r="AI10502" s="402"/>
      <c r="AJ10502" s="402"/>
    </row>
    <row r="10503" spans="10:36" hidden="1" x14ac:dyDescent="0.2">
      <c r="J10503" s="555" t="s">
        <v>987</v>
      </c>
      <c r="T10503" s="402"/>
      <c r="U10503" s="402"/>
      <c r="V10503" s="402"/>
      <c r="AG10503" s="402"/>
      <c r="AH10503" s="402"/>
      <c r="AI10503" s="402"/>
      <c r="AJ10503" s="402"/>
    </row>
    <row r="10504" spans="10:36" hidden="1" x14ac:dyDescent="0.2">
      <c r="J10504" s="555" t="s">
        <v>987</v>
      </c>
      <c r="T10504" s="402"/>
      <c r="U10504" s="402"/>
      <c r="V10504" s="402"/>
      <c r="AG10504" s="402"/>
      <c r="AH10504" s="402"/>
      <c r="AI10504" s="402"/>
      <c r="AJ10504" s="402"/>
    </row>
    <row r="10505" spans="10:36" hidden="1" x14ac:dyDescent="0.2">
      <c r="J10505" s="555" t="s">
        <v>987</v>
      </c>
      <c r="T10505" s="402"/>
      <c r="U10505" s="402"/>
      <c r="V10505" s="402"/>
      <c r="AG10505" s="402"/>
      <c r="AH10505" s="402"/>
      <c r="AI10505" s="402"/>
      <c r="AJ10505" s="402"/>
    </row>
    <row r="10506" spans="10:36" hidden="1" x14ac:dyDescent="0.2">
      <c r="J10506" s="555" t="s">
        <v>987</v>
      </c>
      <c r="T10506" s="402"/>
      <c r="U10506" s="402"/>
      <c r="V10506" s="402"/>
      <c r="AG10506" s="402"/>
      <c r="AH10506" s="402"/>
      <c r="AI10506" s="402"/>
      <c r="AJ10506" s="402"/>
    </row>
    <row r="10507" spans="10:36" hidden="1" x14ac:dyDescent="0.2">
      <c r="J10507" s="555" t="s">
        <v>987</v>
      </c>
      <c r="T10507" s="402"/>
      <c r="U10507" s="402"/>
      <c r="V10507" s="402"/>
      <c r="AG10507" s="402"/>
      <c r="AH10507" s="402"/>
      <c r="AI10507" s="402"/>
      <c r="AJ10507" s="402"/>
    </row>
    <row r="10508" spans="10:36" hidden="1" x14ac:dyDescent="0.2">
      <c r="J10508" s="555" t="s">
        <v>987</v>
      </c>
      <c r="T10508" s="402"/>
      <c r="U10508" s="402"/>
      <c r="V10508" s="402"/>
      <c r="AG10508" s="402"/>
      <c r="AH10508" s="402"/>
      <c r="AI10508" s="402"/>
      <c r="AJ10508" s="402"/>
    </row>
    <row r="10509" spans="10:36" hidden="1" x14ac:dyDescent="0.2">
      <c r="J10509" s="555" t="s">
        <v>987</v>
      </c>
      <c r="T10509" s="402"/>
      <c r="U10509" s="402"/>
      <c r="V10509" s="402"/>
      <c r="AG10509" s="402"/>
      <c r="AH10509" s="402"/>
      <c r="AI10509" s="402"/>
      <c r="AJ10509" s="402"/>
    </row>
    <row r="10510" spans="10:36" hidden="1" x14ac:dyDescent="0.2">
      <c r="J10510" s="555" t="s">
        <v>987</v>
      </c>
      <c r="T10510" s="402"/>
      <c r="U10510" s="402"/>
      <c r="V10510" s="402"/>
      <c r="AG10510" s="402"/>
      <c r="AH10510" s="402"/>
      <c r="AI10510" s="402"/>
      <c r="AJ10510" s="402"/>
    </row>
    <row r="10511" spans="10:36" hidden="1" x14ac:dyDescent="0.2">
      <c r="J10511" s="555" t="s">
        <v>987</v>
      </c>
      <c r="T10511" s="402"/>
      <c r="U10511" s="402"/>
      <c r="V10511" s="402"/>
      <c r="AG10511" s="402"/>
      <c r="AH10511" s="402"/>
      <c r="AI10511" s="402"/>
      <c r="AJ10511" s="402"/>
    </row>
    <row r="10512" spans="10:36" hidden="1" x14ac:dyDescent="0.2">
      <c r="J10512" s="555" t="s">
        <v>987</v>
      </c>
      <c r="T10512" s="402"/>
      <c r="U10512" s="402"/>
      <c r="V10512" s="402"/>
      <c r="AG10512" s="402"/>
      <c r="AH10512" s="402"/>
      <c r="AI10512" s="402"/>
      <c r="AJ10512" s="402"/>
    </row>
    <row r="10513" spans="10:36" hidden="1" x14ac:dyDescent="0.2">
      <c r="J10513" s="555" t="s">
        <v>987</v>
      </c>
      <c r="T10513" s="402"/>
      <c r="U10513" s="402"/>
      <c r="V10513" s="402"/>
      <c r="AG10513" s="402"/>
      <c r="AH10513" s="402"/>
      <c r="AI10513" s="402"/>
      <c r="AJ10513" s="402"/>
    </row>
    <row r="10514" spans="10:36" hidden="1" x14ac:dyDescent="0.2">
      <c r="J10514" s="555" t="s">
        <v>987</v>
      </c>
      <c r="T10514" s="402"/>
      <c r="U10514" s="402"/>
      <c r="V10514" s="402"/>
      <c r="AG10514" s="402"/>
      <c r="AH10514" s="402"/>
      <c r="AI10514" s="402"/>
      <c r="AJ10514" s="402"/>
    </row>
    <row r="10515" spans="10:36" hidden="1" x14ac:dyDescent="0.2">
      <c r="J10515" s="555" t="s">
        <v>987</v>
      </c>
      <c r="T10515" s="402"/>
      <c r="U10515" s="402"/>
      <c r="V10515" s="402"/>
      <c r="AG10515" s="402"/>
      <c r="AH10515" s="402"/>
      <c r="AI10515" s="402"/>
      <c r="AJ10515" s="402"/>
    </row>
    <row r="10516" spans="10:36" hidden="1" x14ac:dyDescent="0.2">
      <c r="J10516" s="555" t="s">
        <v>987</v>
      </c>
      <c r="T10516" s="402"/>
      <c r="U10516" s="402"/>
      <c r="V10516" s="402"/>
      <c r="AG10516" s="402"/>
      <c r="AH10516" s="402"/>
      <c r="AI10516" s="402"/>
      <c r="AJ10516" s="402"/>
    </row>
    <row r="10517" spans="10:36" hidden="1" x14ac:dyDescent="0.2">
      <c r="J10517" s="555" t="s">
        <v>987</v>
      </c>
      <c r="T10517" s="402"/>
      <c r="U10517" s="402"/>
      <c r="V10517" s="402"/>
      <c r="AG10517" s="402"/>
      <c r="AH10517" s="402"/>
      <c r="AI10517" s="402"/>
      <c r="AJ10517" s="402"/>
    </row>
    <row r="10518" spans="10:36" hidden="1" x14ac:dyDescent="0.2">
      <c r="J10518" s="555" t="s">
        <v>987</v>
      </c>
      <c r="T10518" s="402"/>
      <c r="U10518" s="402"/>
      <c r="V10518" s="402"/>
      <c r="AG10518" s="402"/>
      <c r="AH10518" s="402"/>
      <c r="AI10518" s="402"/>
      <c r="AJ10518" s="402"/>
    </row>
    <row r="10519" spans="10:36" hidden="1" x14ac:dyDescent="0.2">
      <c r="J10519" s="555" t="s">
        <v>987</v>
      </c>
      <c r="T10519" s="402"/>
      <c r="U10519" s="402"/>
      <c r="V10519" s="402"/>
      <c r="AG10519" s="402"/>
      <c r="AH10519" s="402"/>
      <c r="AI10519" s="402"/>
      <c r="AJ10519" s="402"/>
    </row>
    <row r="10520" spans="10:36" hidden="1" x14ac:dyDescent="0.2">
      <c r="J10520" s="555" t="s">
        <v>987</v>
      </c>
      <c r="T10520" s="402"/>
      <c r="U10520" s="402"/>
      <c r="V10520" s="402"/>
      <c r="AG10520" s="402"/>
      <c r="AH10520" s="402"/>
      <c r="AI10520" s="402"/>
      <c r="AJ10520" s="402"/>
    </row>
    <row r="10521" spans="10:36" hidden="1" x14ac:dyDescent="0.2">
      <c r="J10521" s="555" t="s">
        <v>987</v>
      </c>
      <c r="T10521" s="402"/>
      <c r="U10521" s="402"/>
      <c r="V10521" s="402"/>
      <c r="AG10521" s="402"/>
      <c r="AH10521" s="402"/>
      <c r="AI10521" s="402"/>
      <c r="AJ10521" s="402"/>
    </row>
    <row r="10522" spans="10:36" hidden="1" x14ac:dyDescent="0.2">
      <c r="J10522" s="555" t="s">
        <v>987</v>
      </c>
      <c r="T10522" s="402"/>
      <c r="U10522" s="402"/>
      <c r="V10522" s="402"/>
      <c r="AG10522" s="402"/>
      <c r="AH10522" s="402"/>
      <c r="AI10522" s="402"/>
      <c r="AJ10522" s="402"/>
    </row>
    <row r="10523" spans="10:36" hidden="1" x14ac:dyDescent="0.2">
      <c r="J10523" s="555" t="s">
        <v>987</v>
      </c>
      <c r="T10523" s="402"/>
      <c r="U10523" s="402"/>
      <c r="V10523" s="402"/>
      <c r="AG10523" s="402"/>
      <c r="AH10523" s="402"/>
      <c r="AI10523" s="402"/>
      <c r="AJ10523" s="402"/>
    </row>
    <row r="10524" spans="10:36" hidden="1" x14ac:dyDescent="0.2">
      <c r="J10524" s="555" t="s">
        <v>987</v>
      </c>
      <c r="T10524" s="402"/>
      <c r="U10524" s="402"/>
      <c r="V10524" s="402"/>
      <c r="AG10524" s="402"/>
      <c r="AH10524" s="402"/>
      <c r="AI10524" s="402"/>
      <c r="AJ10524" s="402"/>
    </row>
    <row r="10525" spans="10:36" hidden="1" x14ac:dyDescent="0.2">
      <c r="J10525" s="555" t="s">
        <v>987</v>
      </c>
      <c r="T10525" s="402"/>
      <c r="U10525" s="402"/>
      <c r="V10525" s="402"/>
      <c r="AG10525" s="402"/>
      <c r="AH10525" s="402"/>
      <c r="AI10525" s="402"/>
      <c r="AJ10525" s="402"/>
    </row>
    <row r="10526" spans="10:36" hidden="1" x14ac:dyDescent="0.2">
      <c r="J10526" s="555" t="s">
        <v>987</v>
      </c>
      <c r="T10526" s="402"/>
      <c r="U10526" s="402"/>
      <c r="V10526" s="402"/>
      <c r="AG10526" s="402"/>
      <c r="AH10526" s="402"/>
      <c r="AI10526" s="402"/>
      <c r="AJ10526" s="402"/>
    </row>
    <row r="10527" spans="10:36" hidden="1" x14ac:dyDescent="0.2">
      <c r="J10527" s="555" t="s">
        <v>987</v>
      </c>
      <c r="T10527" s="402"/>
      <c r="U10527" s="402"/>
      <c r="V10527" s="402"/>
      <c r="AG10527" s="402"/>
      <c r="AH10527" s="402"/>
      <c r="AI10527" s="402"/>
      <c r="AJ10527" s="402"/>
    </row>
    <row r="10528" spans="10:36" hidden="1" x14ac:dyDescent="0.2">
      <c r="J10528" s="555" t="s">
        <v>987</v>
      </c>
      <c r="T10528" s="402"/>
      <c r="U10528" s="402"/>
      <c r="V10528" s="402"/>
      <c r="AG10528" s="402"/>
      <c r="AH10528" s="402"/>
      <c r="AI10528" s="402"/>
      <c r="AJ10528" s="402"/>
    </row>
    <row r="10529" spans="10:36" hidden="1" x14ac:dyDescent="0.2">
      <c r="J10529" s="555" t="s">
        <v>987</v>
      </c>
      <c r="T10529" s="402"/>
      <c r="U10529" s="402"/>
      <c r="V10529" s="402"/>
      <c r="AG10529" s="402"/>
      <c r="AH10529" s="402"/>
      <c r="AI10529" s="402"/>
      <c r="AJ10529" s="402"/>
    </row>
    <row r="10530" spans="10:36" hidden="1" x14ac:dyDescent="0.2">
      <c r="J10530" s="555" t="s">
        <v>987</v>
      </c>
      <c r="T10530" s="402"/>
      <c r="U10530" s="402"/>
      <c r="V10530" s="402"/>
      <c r="AG10530" s="402"/>
      <c r="AH10530" s="402"/>
      <c r="AI10530" s="402"/>
      <c r="AJ10530" s="402"/>
    </row>
    <row r="10531" spans="10:36" hidden="1" x14ac:dyDescent="0.2">
      <c r="J10531" s="555" t="s">
        <v>987</v>
      </c>
      <c r="T10531" s="402"/>
      <c r="U10531" s="402"/>
      <c r="V10531" s="402"/>
      <c r="AG10531" s="402"/>
      <c r="AH10531" s="402"/>
      <c r="AI10531" s="402"/>
      <c r="AJ10531" s="402"/>
    </row>
    <row r="10532" spans="10:36" hidden="1" x14ac:dyDescent="0.2">
      <c r="J10532" s="555" t="s">
        <v>987</v>
      </c>
      <c r="T10532" s="402"/>
      <c r="U10532" s="402"/>
      <c r="V10532" s="402"/>
      <c r="AG10532" s="402"/>
      <c r="AH10532" s="402"/>
      <c r="AI10532" s="402"/>
      <c r="AJ10532" s="402"/>
    </row>
    <row r="10533" spans="10:36" hidden="1" x14ac:dyDescent="0.2">
      <c r="J10533" s="555" t="s">
        <v>987</v>
      </c>
      <c r="T10533" s="402"/>
      <c r="U10533" s="402"/>
      <c r="V10533" s="402"/>
      <c r="AG10533" s="402"/>
      <c r="AH10533" s="402"/>
      <c r="AI10533" s="402"/>
      <c r="AJ10533" s="402"/>
    </row>
    <row r="10534" spans="10:36" hidden="1" x14ac:dyDescent="0.2">
      <c r="J10534" s="555" t="s">
        <v>987</v>
      </c>
      <c r="T10534" s="402"/>
      <c r="U10534" s="402"/>
      <c r="V10534" s="402"/>
      <c r="AG10534" s="402"/>
      <c r="AH10534" s="402"/>
      <c r="AI10534" s="402"/>
      <c r="AJ10534" s="402"/>
    </row>
    <row r="10535" spans="10:36" hidden="1" x14ac:dyDescent="0.2">
      <c r="J10535" s="555" t="s">
        <v>987</v>
      </c>
      <c r="T10535" s="402"/>
      <c r="U10535" s="402"/>
      <c r="V10535" s="402"/>
      <c r="AG10535" s="402"/>
      <c r="AH10535" s="402"/>
      <c r="AI10535" s="402"/>
      <c r="AJ10535" s="402"/>
    </row>
    <row r="10536" spans="10:36" hidden="1" x14ac:dyDescent="0.2">
      <c r="J10536" s="555" t="s">
        <v>987</v>
      </c>
      <c r="T10536" s="402"/>
      <c r="U10536" s="402"/>
      <c r="V10536" s="402"/>
      <c r="AG10536" s="402"/>
      <c r="AH10536" s="402"/>
      <c r="AI10536" s="402"/>
      <c r="AJ10536" s="402"/>
    </row>
    <row r="10537" spans="10:36" hidden="1" x14ac:dyDescent="0.2">
      <c r="J10537" s="555" t="s">
        <v>987</v>
      </c>
      <c r="T10537" s="402"/>
      <c r="U10537" s="402"/>
      <c r="V10537" s="402"/>
      <c r="AG10537" s="402"/>
      <c r="AH10537" s="402"/>
      <c r="AI10537" s="402"/>
      <c r="AJ10537" s="402"/>
    </row>
    <row r="10538" spans="10:36" hidden="1" x14ac:dyDescent="0.2">
      <c r="J10538" s="555" t="s">
        <v>987</v>
      </c>
      <c r="T10538" s="402"/>
      <c r="U10538" s="402"/>
      <c r="V10538" s="402"/>
      <c r="AG10538" s="402"/>
      <c r="AH10538" s="402"/>
      <c r="AI10538" s="402"/>
      <c r="AJ10538" s="402"/>
    </row>
    <row r="10539" spans="10:36" hidden="1" x14ac:dyDescent="0.2">
      <c r="J10539" s="555" t="s">
        <v>987</v>
      </c>
      <c r="T10539" s="402"/>
      <c r="U10539" s="402"/>
      <c r="V10539" s="402"/>
      <c r="AG10539" s="402"/>
      <c r="AH10539" s="402"/>
      <c r="AI10539" s="402"/>
      <c r="AJ10539" s="402"/>
    </row>
    <row r="10540" spans="10:36" hidden="1" x14ac:dyDescent="0.2">
      <c r="J10540" s="555" t="s">
        <v>987</v>
      </c>
      <c r="T10540" s="402"/>
      <c r="U10540" s="402"/>
      <c r="V10540" s="402"/>
      <c r="AG10540" s="402"/>
      <c r="AH10540" s="402"/>
      <c r="AI10540" s="402"/>
      <c r="AJ10540" s="402"/>
    </row>
    <row r="10541" spans="10:36" hidden="1" x14ac:dyDescent="0.2">
      <c r="J10541" s="555" t="s">
        <v>987</v>
      </c>
      <c r="T10541" s="402"/>
      <c r="U10541" s="402"/>
      <c r="V10541" s="402"/>
      <c r="AG10541" s="402"/>
      <c r="AH10541" s="402"/>
      <c r="AI10541" s="402"/>
      <c r="AJ10541" s="402"/>
    </row>
    <row r="10542" spans="10:36" hidden="1" x14ac:dyDescent="0.2">
      <c r="J10542" s="555" t="s">
        <v>987</v>
      </c>
      <c r="T10542" s="402"/>
      <c r="U10542" s="402"/>
      <c r="V10542" s="402"/>
      <c r="AG10542" s="402"/>
      <c r="AH10542" s="402"/>
      <c r="AI10542" s="402"/>
      <c r="AJ10542" s="402"/>
    </row>
    <row r="10543" spans="10:36" hidden="1" x14ac:dyDescent="0.2">
      <c r="J10543" s="555" t="s">
        <v>987</v>
      </c>
      <c r="T10543" s="402"/>
      <c r="U10543" s="402"/>
      <c r="V10543" s="402"/>
      <c r="AG10543" s="402"/>
      <c r="AH10543" s="402"/>
      <c r="AI10543" s="402"/>
      <c r="AJ10543" s="402"/>
    </row>
    <row r="10544" spans="10:36" hidden="1" x14ac:dyDescent="0.2">
      <c r="J10544" s="555" t="s">
        <v>987</v>
      </c>
      <c r="T10544" s="402"/>
      <c r="U10544" s="402"/>
      <c r="V10544" s="402"/>
      <c r="AG10544" s="402"/>
      <c r="AH10544" s="402"/>
      <c r="AI10544" s="402"/>
      <c r="AJ10544" s="402"/>
    </row>
    <row r="10545" spans="10:36" hidden="1" x14ac:dyDescent="0.2">
      <c r="J10545" s="555" t="s">
        <v>987</v>
      </c>
      <c r="T10545" s="402"/>
      <c r="U10545" s="402"/>
      <c r="V10545" s="402"/>
      <c r="AG10545" s="402"/>
      <c r="AH10545" s="402"/>
      <c r="AI10545" s="402"/>
      <c r="AJ10545" s="402"/>
    </row>
    <row r="10546" spans="10:36" hidden="1" x14ac:dyDescent="0.2">
      <c r="J10546" s="555" t="s">
        <v>987</v>
      </c>
      <c r="T10546" s="402"/>
      <c r="U10546" s="402"/>
      <c r="V10546" s="402"/>
      <c r="AG10546" s="402"/>
      <c r="AH10546" s="402"/>
      <c r="AI10546" s="402"/>
      <c r="AJ10546" s="402"/>
    </row>
    <row r="10547" spans="10:36" hidden="1" x14ac:dyDescent="0.2">
      <c r="J10547" s="555" t="s">
        <v>987</v>
      </c>
      <c r="T10547" s="402"/>
      <c r="U10547" s="402"/>
      <c r="V10547" s="402"/>
      <c r="AG10547" s="402"/>
      <c r="AH10547" s="402"/>
      <c r="AI10547" s="402"/>
      <c r="AJ10547" s="402"/>
    </row>
    <row r="10548" spans="10:36" hidden="1" x14ac:dyDescent="0.2">
      <c r="J10548" s="555" t="s">
        <v>987</v>
      </c>
      <c r="T10548" s="402"/>
      <c r="U10548" s="402"/>
      <c r="V10548" s="402"/>
      <c r="AG10548" s="402"/>
      <c r="AH10548" s="402"/>
      <c r="AI10548" s="402"/>
      <c r="AJ10548" s="402"/>
    </row>
    <row r="10549" spans="10:36" hidden="1" x14ac:dyDescent="0.2">
      <c r="J10549" s="555" t="s">
        <v>987</v>
      </c>
      <c r="T10549" s="402"/>
      <c r="U10549" s="402"/>
      <c r="V10549" s="402"/>
      <c r="AG10549" s="402"/>
      <c r="AH10549" s="402"/>
      <c r="AI10549" s="402"/>
      <c r="AJ10549" s="402"/>
    </row>
    <row r="10550" spans="10:36" hidden="1" x14ac:dyDescent="0.2">
      <c r="J10550" s="555" t="s">
        <v>987</v>
      </c>
      <c r="T10550" s="402"/>
      <c r="U10550" s="402"/>
      <c r="V10550" s="402"/>
      <c r="AG10550" s="402"/>
      <c r="AH10550" s="402"/>
      <c r="AI10550" s="402"/>
      <c r="AJ10550" s="402"/>
    </row>
    <row r="10551" spans="10:36" hidden="1" x14ac:dyDescent="0.2">
      <c r="J10551" s="555" t="s">
        <v>987</v>
      </c>
      <c r="T10551" s="402"/>
      <c r="U10551" s="402"/>
      <c r="V10551" s="402"/>
      <c r="AG10551" s="402"/>
      <c r="AH10551" s="402"/>
      <c r="AI10551" s="402"/>
      <c r="AJ10551" s="402"/>
    </row>
    <row r="10552" spans="10:36" hidden="1" x14ac:dyDescent="0.2">
      <c r="J10552" s="555" t="s">
        <v>987</v>
      </c>
      <c r="T10552" s="402"/>
      <c r="U10552" s="402"/>
      <c r="V10552" s="402"/>
      <c r="AG10552" s="402"/>
      <c r="AH10552" s="402"/>
      <c r="AI10552" s="402"/>
      <c r="AJ10552" s="402"/>
    </row>
    <row r="10553" spans="10:36" hidden="1" x14ac:dyDescent="0.2">
      <c r="J10553" s="555" t="s">
        <v>987</v>
      </c>
      <c r="T10553" s="402"/>
      <c r="U10553" s="402"/>
      <c r="V10553" s="402"/>
      <c r="AG10553" s="402"/>
      <c r="AH10553" s="402"/>
      <c r="AI10553" s="402"/>
      <c r="AJ10553" s="402"/>
    </row>
    <row r="10554" spans="10:36" hidden="1" x14ac:dyDescent="0.2">
      <c r="J10554" s="555" t="s">
        <v>987</v>
      </c>
      <c r="T10554" s="402"/>
      <c r="U10554" s="402"/>
      <c r="V10554" s="402"/>
      <c r="AG10554" s="402"/>
      <c r="AH10554" s="402"/>
      <c r="AI10554" s="402"/>
      <c r="AJ10554" s="402"/>
    </row>
    <row r="10555" spans="10:36" hidden="1" x14ac:dyDescent="0.2">
      <c r="J10555" s="555" t="s">
        <v>987</v>
      </c>
      <c r="T10555" s="402"/>
      <c r="U10555" s="402"/>
      <c r="V10555" s="402"/>
      <c r="AG10555" s="402"/>
      <c r="AH10555" s="402"/>
      <c r="AI10555" s="402"/>
      <c r="AJ10555" s="402"/>
    </row>
    <row r="10556" spans="10:36" hidden="1" x14ac:dyDescent="0.2">
      <c r="J10556" s="555" t="s">
        <v>987</v>
      </c>
      <c r="T10556" s="402"/>
      <c r="U10556" s="402"/>
      <c r="V10556" s="402"/>
      <c r="AG10556" s="402"/>
      <c r="AH10556" s="402"/>
      <c r="AI10556" s="402"/>
      <c r="AJ10556" s="402"/>
    </row>
    <row r="10557" spans="10:36" hidden="1" x14ac:dyDescent="0.2">
      <c r="J10557" s="555" t="s">
        <v>987</v>
      </c>
      <c r="T10557" s="402"/>
      <c r="U10557" s="402"/>
      <c r="V10557" s="402"/>
      <c r="AG10557" s="402"/>
      <c r="AH10557" s="402"/>
      <c r="AI10557" s="402"/>
      <c r="AJ10557" s="402"/>
    </row>
    <row r="10558" spans="10:36" hidden="1" x14ac:dyDescent="0.2">
      <c r="J10558" s="555" t="s">
        <v>987</v>
      </c>
      <c r="T10558" s="402"/>
      <c r="U10558" s="402"/>
      <c r="V10558" s="402"/>
      <c r="AG10558" s="402"/>
      <c r="AH10558" s="402"/>
      <c r="AI10558" s="402"/>
      <c r="AJ10558" s="402"/>
    </row>
    <row r="10559" spans="10:36" hidden="1" x14ac:dyDescent="0.2">
      <c r="J10559" s="555" t="s">
        <v>987</v>
      </c>
      <c r="T10559" s="402"/>
      <c r="U10559" s="402"/>
      <c r="V10559" s="402"/>
      <c r="AG10559" s="402"/>
      <c r="AH10559" s="402"/>
      <c r="AI10559" s="402"/>
      <c r="AJ10559" s="402"/>
    </row>
    <row r="10560" spans="10:36" hidden="1" x14ac:dyDescent="0.2">
      <c r="J10560" s="555" t="s">
        <v>987</v>
      </c>
      <c r="T10560" s="402"/>
      <c r="U10560" s="402"/>
      <c r="V10560" s="402"/>
      <c r="AG10560" s="402"/>
      <c r="AH10560" s="402"/>
      <c r="AI10560" s="402"/>
      <c r="AJ10560" s="402"/>
    </row>
    <row r="10561" spans="10:36" hidden="1" x14ac:dyDescent="0.2">
      <c r="J10561" s="555" t="s">
        <v>987</v>
      </c>
      <c r="T10561" s="402"/>
      <c r="U10561" s="402"/>
      <c r="V10561" s="402"/>
      <c r="AG10561" s="402"/>
      <c r="AH10561" s="402"/>
      <c r="AI10561" s="402"/>
      <c r="AJ10561" s="402"/>
    </row>
    <row r="10562" spans="10:36" hidden="1" x14ac:dyDescent="0.2">
      <c r="J10562" s="555" t="s">
        <v>987</v>
      </c>
      <c r="T10562" s="402"/>
      <c r="U10562" s="402"/>
      <c r="V10562" s="402"/>
      <c r="AG10562" s="402"/>
      <c r="AH10562" s="402"/>
      <c r="AI10562" s="402"/>
      <c r="AJ10562" s="402"/>
    </row>
    <row r="10563" spans="10:36" hidden="1" x14ac:dyDescent="0.2">
      <c r="J10563" s="555" t="s">
        <v>987</v>
      </c>
      <c r="T10563" s="402"/>
      <c r="U10563" s="402"/>
      <c r="V10563" s="402"/>
      <c r="AG10563" s="402"/>
      <c r="AH10563" s="402"/>
      <c r="AI10563" s="402"/>
      <c r="AJ10563" s="402"/>
    </row>
    <row r="10564" spans="10:36" hidden="1" x14ac:dyDescent="0.2">
      <c r="J10564" s="555" t="s">
        <v>987</v>
      </c>
      <c r="T10564" s="402"/>
      <c r="U10564" s="402"/>
      <c r="V10564" s="402"/>
      <c r="AG10564" s="402"/>
      <c r="AH10564" s="402"/>
      <c r="AI10564" s="402"/>
      <c r="AJ10564" s="402"/>
    </row>
    <row r="10565" spans="10:36" hidden="1" x14ac:dyDescent="0.2">
      <c r="J10565" s="555" t="s">
        <v>987</v>
      </c>
      <c r="T10565" s="402"/>
      <c r="U10565" s="402"/>
      <c r="V10565" s="402"/>
      <c r="AG10565" s="402"/>
      <c r="AH10565" s="402"/>
      <c r="AI10565" s="402"/>
      <c r="AJ10565" s="402"/>
    </row>
    <row r="10566" spans="10:36" hidden="1" x14ac:dyDescent="0.2">
      <c r="J10566" s="555" t="s">
        <v>987</v>
      </c>
      <c r="T10566" s="402"/>
      <c r="U10566" s="402"/>
      <c r="V10566" s="402"/>
      <c r="AG10566" s="402"/>
      <c r="AH10566" s="402"/>
      <c r="AI10566" s="402"/>
      <c r="AJ10566" s="402"/>
    </row>
    <row r="10567" spans="10:36" hidden="1" x14ac:dyDescent="0.2">
      <c r="J10567" s="555" t="s">
        <v>987</v>
      </c>
      <c r="T10567" s="402"/>
      <c r="U10567" s="402"/>
      <c r="V10567" s="402"/>
      <c r="AG10567" s="402"/>
      <c r="AH10567" s="402"/>
      <c r="AI10567" s="402"/>
      <c r="AJ10567" s="402"/>
    </row>
    <row r="10568" spans="10:36" hidden="1" x14ac:dyDescent="0.2">
      <c r="J10568" s="555" t="s">
        <v>987</v>
      </c>
      <c r="T10568" s="402"/>
      <c r="U10568" s="402"/>
      <c r="V10568" s="402"/>
      <c r="AG10568" s="402"/>
      <c r="AH10568" s="402"/>
      <c r="AI10568" s="402"/>
      <c r="AJ10568" s="402"/>
    </row>
    <row r="10569" spans="10:36" hidden="1" x14ac:dyDescent="0.2">
      <c r="J10569" s="555" t="s">
        <v>987</v>
      </c>
      <c r="T10569" s="402"/>
      <c r="U10569" s="402"/>
      <c r="V10569" s="402"/>
      <c r="AG10569" s="402"/>
      <c r="AH10569" s="402"/>
      <c r="AI10569" s="402"/>
      <c r="AJ10569" s="402"/>
    </row>
    <row r="10570" spans="10:36" hidden="1" x14ac:dyDescent="0.2">
      <c r="J10570" s="555" t="s">
        <v>987</v>
      </c>
      <c r="T10570" s="402"/>
      <c r="U10570" s="402"/>
      <c r="V10570" s="402"/>
      <c r="AG10570" s="402"/>
      <c r="AH10570" s="402"/>
      <c r="AI10570" s="402"/>
      <c r="AJ10570" s="402"/>
    </row>
    <row r="10571" spans="10:36" hidden="1" x14ac:dyDescent="0.2">
      <c r="J10571" s="555" t="s">
        <v>987</v>
      </c>
      <c r="T10571" s="402"/>
      <c r="U10571" s="402"/>
      <c r="V10571" s="402"/>
      <c r="AG10571" s="402"/>
      <c r="AH10571" s="402"/>
      <c r="AI10571" s="402"/>
      <c r="AJ10571" s="402"/>
    </row>
    <row r="10572" spans="10:36" hidden="1" x14ac:dyDescent="0.2">
      <c r="J10572" s="555" t="s">
        <v>987</v>
      </c>
      <c r="T10572" s="402"/>
      <c r="U10572" s="402"/>
      <c r="V10572" s="402"/>
      <c r="AG10572" s="402"/>
      <c r="AH10572" s="402"/>
      <c r="AI10572" s="402"/>
      <c r="AJ10572" s="402"/>
    </row>
    <row r="10573" spans="10:36" hidden="1" x14ac:dyDescent="0.2">
      <c r="J10573" s="555" t="s">
        <v>987</v>
      </c>
      <c r="T10573" s="402"/>
      <c r="U10573" s="402"/>
      <c r="V10573" s="402"/>
      <c r="AG10573" s="402"/>
      <c r="AH10573" s="402"/>
      <c r="AI10573" s="402"/>
      <c r="AJ10573" s="402"/>
    </row>
    <row r="10574" spans="10:36" hidden="1" x14ac:dyDescent="0.2">
      <c r="J10574" s="555" t="s">
        <v>987</v>
      </c>
      <c r="T10574" s="402"/>
      <c r="U10574" s="402"/>
      <c r="V10574" s="402"/>
      <c r="AG10574" s="402"/>
      <c r="AH10574" s="402"/>
      <c r="AI10574" s="402"/>
      <c r="AJ10574" s="402"/>
    </row>
    <row r="10575" spans="10:36" hidden="1" x14ac:dyDescent="0.2">
      <c r="J10575" s="555" t="s">
        <v>987</v>
      </c>
      <c r="T10575" s="402"/>
      <c r="U10575" s="402"/>
      <c r="V10575" s="402"/>
      <c r="AG10575" s="402"/>
      <c r="AH10575" s="402"/>
      <c r="AI10575" s="402"/>
      <c r="AJ10575" s="402"/>
    </row>
    <row r="10576" spans="10:36" hidden="1" x14ac:dyDescent="0.2">
      <c r="J10576" s="555" t="s">
        <v>987</v>
      </c>
      <c r="T10576" s="402"/>
      <c r="U10576" s="402"/>
      <c r="V10576" s="402"/>
      <c r="AG10576" s="402"/>
      <c r="AH10576" s="402"/>
      <c r="AI10576" s="402"/>
      <c r="AJ10576" s="402"/>
    </row>
    <row r="10577" spans="10:36" hidden="1" x14ac:dyDescent="0.2">
      <c r="J10577" s="555" t="s">
        <v>987</v>
      </c>
      <c r="T10577" s="402"/>
      <c r="U10577" s="402"/>
      <c r="V10577" s="402"/>
      <c r="AG10577" s="402"/>
      <c r="AH10577" s="402"/>
      <c r="AI10577" s="402"/>
      <c r="AJ10577" s="402"/>
    </row>
    <row r="10578" spans="10:36" hidden="1" x14ac:dyDescent="0.2">
      <c r="J10578" s="555" t="s">
        <v>987</v>
      </c>
      <c r="T10578" s="402"/>
      <c r="U10578" s="402"/>
      <c r="V10578" s="402"/>
      <c r="AG10578" s="402"/>
      <c r="AH10578" s="402"/>
      <c r="AI10578" s="402"/>
      <c r="AJ10578" s="402"/>
    </row>
    <row r="10579" spans="10:36" hidden="1" x14ac:dyDescent="0.2">
      <c r="J10579" s="555" t="s">
        <v>987</v>
      </c>
      <c r="T10579" s="402"/>
      <c r="U10579" s="402"/>
      <c r="V10579" s="402"/>
      <c r="AG10579" s="402"/>
      <c r="AH10579" s="402"/>
      <c r="AI10579" s="402"/>
      <c r="AJ10579" s="402"/>
    </row>
    <row r="10580" spans="10:36" hidden="1" x14ac:dyDescent="0.2">
      <c r="J10580" s="555" t="s">
        <v>987</v>
      </c>
      <c r="T10580" s="402"/>
      <c r="U10580" s="402"/>
      <c r="V10580" s="402"/>
      <c r="AG10580" s="402"/>
      <c r="AH10580" s="402"/>
      <c r="AI10580" s="402"/>
      <c r="AJ10580" s="402"/>
    </row>
    <row r="10581" spans="10:36" hidden="1" x14ac:dyDescent="0.2">
      <c r="J10581" s="555" t="s">
        <v>987</v>
      </c>
      <c r="T10581" s="402"/>
      <c r="U10581" s="402"/>
      <c r="V10581" s="402"/>
      <c r="AG10581" s="402"/>
      <c r="AH10581" s="402"/>
      <c r="AI10581" s="402"/>
      <c r="AJ10581" s="402"/>
    </row>
    <row r="10582" spans="10:36" hidden="1" x14ac:dyDescent="0.2">
      <c r="J10582" s="555" t="s">
        <v>987</v>
      </c>
      <c r="T10582" s="402"/>
      <c r="U10582" s="402"/>
      <c r="V10582" s="402"/>
      <c r="AG10582" s="402"/>
      <c r="AH10582" s="402"/>
      <c r="AI10582" s="402"/>
      <c r="AJ10582" s="402"/>
    </row>
    <row r="10583" spans="10:36" hidden="1" x14ac:dyDescent="0.2">
      <c r="J10583" s="555" t="s">
        <v>987</v>
      </c>
      <c r="T10583" s="402"/>
      <c r="U10583" s="402"/>
      <c r="V10583" s="402"/>
      <c r="AG10583" s="402"/>
      <c r="AH10583" s="402"/>
      <c r="AI10583" s="402"/>
      <c r="AJ10583" s="402"/>
    </row>
    <row r="10584" spans="10:36" hidden="1" x14ac:dyDescent="0.2">
      <c r="J10584" s="555" t="s">
        <v>987</v>
      </c>
      <c r="T10584" s="402"/>
      <c r="U10584" s="402"/>
      <c r="V10584" s="402"/>
      <c r="AG10584" s="402"/>
      <c r="AH10584" s="402"/>
      <c r="AI10584" s="402"/>
      <c r="AJ10584" s="402"/>
    </row>
    <row r="10585" spans="10:36" hidden="1" x14ac:dyDescent="0.2">
      <c r="J10585" s="555" t="s">
        <v>987</v>
      </c>
      <c r="T10585" s="402"/>
      <c r="U10585" s="402"/>
      <c r="V10585" s="402"/>
      <c r="AG10585" s="402"/>
      <c r="AH10585" s="402"/>
      <c r="AI10585" s="402"/>
      <c r="AJ10585" s="402"/>
    </row>
    <row r="10586" spans="10:36" hidden="1" x14ac:dyDescent="0.2">
      <c r="J10586" s="555" t="s">
        <v>987</v>
      </c>
      <c r="T10586" s="402"/>
      <c r="U10586" s="402"/>
      <c r="V10586" s="402"/>
      <c r="AG10586" s="402"/>
      <c r="AH10586" s="402"/>
      <c r="AI10586" s="402"/>
      <c r="AJ10586" s="402"/>
    </row>
    <row r="10587" spans="10:36" hidden="1" x14ac:dyDescent="0.2">
      <c r="J10587" s="555" t="s">
        <v>987</v>
      </c>
      <c r="T10587" s="402"/>
      <c r="U10587" s="402"/>
      <c r="V10587" s="402"/>
      <c r="AG10587" s="402"/>
      <c r="AH10587" s="402"/>
      <c r="AI10587" s="402"/>
      <c r="AJ10587" s="402"/>
    </row>
    <row r="10588" spans="10:36" hidden="1" x14ac:dyDescent="0.2">
      <c r="J10588" s="555" t="s">
        <v>987</v>
      </c>
      <c r="T10588" s="402"/>
      <c r="U10588" s="402"/>
      <c r="V10588" s="402"/>
      <c r="AG10588" s="402"/>
      <c r="AH10588" s="402"/>
      <c r="AI10588" s="402"/>
      <c r="AJ10588" s="402"/>
    </row>
    <row r="10589" spans="10:36" hidden="1" x14ac:dyDescent="0.2">
      <c r="J10589" s="555" t="s">
        <v>987</v>
      </c>
      <c r="T10589" s="402"/>
      <c r="U10589" s="402"/>
      <c r="V10589" s="402"/>
      <c r="AG10589" s="402"/>
      <c r="AH10589" s="402"/>
      <c r="AI10589" s="402"/>
      <c r="AJ10589" s="402"/>
    </row>
    <row r="10590" spans="10:36" hidden="1" x14ac:dyDescent="0.2">
      <c r="J10590" s="555" t="s">
        <v>987</v>
      </c>
      <c r="T10590" s="402"/>
      <c r="U10590" s="402"/>
      <c r="V10590" s="402"/>
      <c r="AG10590" s="402"/>
      <c r="AH10590" s="402"/>
      <c r="AI10590" s="402"/>
      <c r="AJ10590" s="402"/>
    </row>
    <row r="10591" spans="10:36" hidden="1" x14ac:dyDescent="0.2">
      <c r="J10591" s="555" t="s">
        <v>987</v>
      </c>
      <c r="T10591" s="402"/>
      <c r="U10591" s="402"/>
      <c r="V10591" s="402"/>
      <c r="AG10591" s="402"/>
      <c r="AH10591" s="402"/>
      <c r="AI10591" s="402"/>
      <c r="AJ10591" s="402"/>
    </row>
    <row r="10592" spans="10:36" hidden="1" x14ac:dyDescent="0.2">
      <c r="J10592" s="555" t="s">
        <v>987</v>
      </c>
      <c r="T10592" s="402"/>
      <c r="U10592" s="402"/>
      <c r="V10592" s="402"/>
      <c r="AG10592" s="402"/>
      <c r="AH10592" s="402"/>
      <c r="AI10592" s="402"/>
      <c r="AJ10592" s="402"/>
    </row>
    <row r="10593" spans="10:36" hidden="1" x14ac:dyDescent="0.2">
      <c r="J10593" s="555" t="s">
        <v>987</v>
      </c>
      <c r="T10593" s="402"/>
      <c r="U10593" s="402"/>
      <c r="V10593" s="402"/>
      <c r="AG10593" s="402"/>
      <c r="AH10593" s="402"/>
      <c r="AI10593" s="402"/>
      <c r="AJ10593" s="402"/>
    </row>
    <row r="10594" spans="10:36" hidden="1" x14ac:dyDescent="0.2">
      <c r="J10594" s="555" t="s">
        <v>987</v>
      </c>
      <c r="T10594" s="402"/>
      <c r="U10594" s="402"/>
      <c r="V10594" s="402"/>
      <c r="AG10594" s="402"/>
      <c r="AH10594" s="402"/>
      <c r="AI10594" s="402"/>
      <c r="AJ10594" s="402"/>
    </row>
    <row r="10595" spans="10:36" hidden="1" x14ac:dyDescent="0.2">
      <c r="J10595" s="555" t="s">
        <v>987</v>
      </c>
      <c r="T10595" s="402"/>
      <c r="U10595" s="402"/>
      <c r="V10595" s="402"/>
      <c r="AG10595" s="402"/>
      <c r="AH10595" s="402"/>
      <c r="AI10595" s="402"/>
      <c r="AJ10595" s="402"/>
    </row>
    <row r="10596" spans="10:36" hidden="1" x14ac:dyDescent="0.2">
      <c r="J10596" s="555" t="s">
        <v>987</v>
      </c>
      <c r="T10596" s="402"/>
      <c r="U10596" s="402"/>
      <c r="V10596" s="402"/>
      <c r="AG10596" s="402"/>
      <c r="AH10596" s="402"/>
      <c r="AI10596" s="402"/>
      <c r="AJ10596" s="402"/>
    </row>
    <row r="10597" spans="10:36" hidden="1" x14ac:dyDescent="0.2">
      <c r="J10597" s="555" t="s">
        <v>987</v>
      </c>
      <c r="T10597" s="402"/>
      <c r="U10597" s="402"/>
      <c r="V10597" s="402"/>
      <c r="AG10597" s="402"/>
      <c r="AH10597" s="402"/>
      <c r="AI10597" s="402"/>
      <c r="AJ10597" s="402"/>
    </row>
    <row r="10598" spans="10:36" hidden="1" x14ac:dyDescent="0.2">
      <c r="J10598" s="555" t="s">
        <v>987</v>
      </c>
      <c r="T10598" s="402"/>
      <c r="U10598" s="402"/>
      <c r="V10598" s="402"/>
      <c r="AG10598" s="402"/>
      <c r="AH10598" s="402"/>
      <c r="AI10598" s="402"/>
      <c r="AJ10598" s="402"/>
    </row>
    <row r="10599" spans="10:36" hidden="1" x14ac:dyDescent="0.2">
      <c r="J10599" s="555" t="s">
        <v>987</v>
      </c>
      <c r="T10599" s="402"/>
      <c r="U10599" s="402"/>
      <c r="V10599" s="402"/>
      <c r="AG10599" s="402"/>
      <c r="AH10599" s="402"/>
      <c r="AI10599" s="402"/>
      <c r="AJ10599" s="402"/>
    </row>
    <row r="10600" spans="10:36" hidden="1" x14ac:dyDescent="0.2">
      <c r="J10600" s="555" t="s">
        <v>987</v>
      </c>
      <c r="T10600" s="402"/>
      <c r="U10600" s="402"/>
      <c r="V10600" s="402"/>
      <c r="AG10600" s="402"/>
      <c r="AH10600" s="402"/>
      <c r="AI10600" s="402"/>
      <c r="AJ10600" s="402"/>
    </row>
    <row r="10601" spans="10:36" hidden="1" x14ac:dyDescent="0.2">
      <c r="J10601" s="555" t="s">
        <v>987</v>
      </c>
      <c r="T10601" s="402"/>
      <c r="U10601" s="402"/>
      <c r="V10601" s="402"/>
      <c r="AG10601" s="402"/>
      <c r="AH10601" s="402"/>
      <c r="AI10601" s="402"/>
      <c r="AJ10601" s="402"/>
    </row>
    <row r="10602" spans="10:36" hidden="1" x14ac:dyDescent="0.2">
      <c r="J10602" s="555" t="s">
        <v>987</v>
      </c>
      <c r="T10602" s="402"/>
      <c r="U10602" s="402"/>
      <c r="V10602" s="402"/>
      <c r="AG10602" s="402"/>
      <c r="AH10602" s="402"/>
      <c r="AI10602" s="402"/>
      <c r="AJ10602" s="402"/>
    </row>
    <row r="10603" spans="10:36" hidden="1" x14ac:dyDescent="0.2">
      <c r="J10603" s="555" t="s">
        <v>987</v>
      </c>
      <c r="T10603" s="402"/>
      <c r="U10603" s="402"/>
      <c r="V10603" s="402"/>
      <c r="AG10603" s="402"/>
      <c r="AH10603" s="402"/>
      <c r="AI10603" s="402"/>
      <c r="AJ10603" s="402"/>
    </row>
    <row r="10604" spans="10:36" hidden="1" x14ac:dyDescent="0.2">
      <c r="J10604" s="555" t="s">
        <v>987</v>
      </c>
      <c r="T10604" s="402"/>
      <c r="U10604" s="402"/>
      <c r="V10604" s="402"/>
      <c r="AG10604" s="402"/>
      <c r="AH10604" s="402"/>
      <c r="AI10604" s="402"/>
      <c r="AJ10604" s="402"/>
    </row>
    <row r="10605" spans="10:36" hidden="1" x14ac:dyDescent="0.2">
      <c r="J10605" s="555" t="s">
        <v>987</v>
      </c>
      <c r="T10605" s="402"/>
      <c r="U10605" s="402"/>
      <c r="V10605" s="402"/>
      <c r="AG10605" s="402"/>
      <c r="AH10605" s="402"/>
      <c r="AI10605" s="402"/>
      <c r="AJ10605" s="402"/>
    </row>
    <row r="10606" spans="10:36" hidden="1" x14ac:dyDescent="0.2">
      <c r="J10606" s="555" t="s">
        <v>987</v>
      </c>
      <c r="T10606" s="402"/>
      <c r="U10606" s="402"/>
      <c r="V10606" s="402"/>
      <c r="AG10606" s="402"/>
      <c r="AH10606" s="402"/>
      <c r="AI10606" s="402"/>
      <c r="AJ10606" s="402"/>
    </row>
    <row r="10607" spans="10:36" hidden="1" x14ac:dyDescent="0.2">
      <c r="J10607" s="555" t="s">
        <v>987</v>
      </c>
      <c r="T10607" s="402"/>
      <c r="U10607" s="402"/>
      <c r="V10607" s="402"/>
      <c r="AG10607" s="402"/>
      <c r="AH10607" s="402"/>
      <c r="AI10607" s="402"/>
      <c r="AJ10607" s="402"/>
    </row>
    <row r="10608" spans="10:36" hidden="1" x14ac:dyDescent="0.2">
      <c r="J10608" s="555" t="s">
        <v>987</v>
      </c>
      <c r="T10608" s="402"/>
      <c r="U10608" s="402"/>
      <c r="V10608" s="402"/>
      <c r="AG10608" s="402"/>
      <c r="AH10608" s="402"/>
      <c r="AI10608" s="402"/>
      <c r="AJ10608" s="402"/>
    </row>
    <row r="10609" spans="10:36" hidden="1" x14ac:dyDescent="0.2">
      <c r="J10609" s="555" t="s">
        <v>987</v>
      </c>
      <c r="T10609" s="402"/>
      <c r="U10609" s="402"/>
      <c r="V10609" s="402"/>
      <c r="AG10609" s="402"/>
      <c r="AH10609" s="402"/>
      <c r="AI10609" s="402"/>
      <c r="AJ10609" s="402"/>
    </row>
    <row r="10610" spans="10:36" hidden="1" x14ac:dyDescent="0.2">
      <c r="J10610" s="555" t="s">
        <v>987</v>
      </c>
      <c r="T10610" s="402"/>
      <c r="U10610" s="402"/>
      <c r="V10610" s="402"/>
      <c r="AG10610" s="402"/>
      <c r="AH10610" s="402"/>
      <c r="AI10610" s="402"/>
      <c r="AJ10610" s="402"/>
    </row>
    <row r="10611" spans="10:36" hidden="1" x14ac:dyDescent="0.2">
      <c r="J10611" s="555" t="s">
        <v>987</v>
      </c>
      <c r="T10611" s="402"/>
      <c r="U10611" s="402"/>
      <c r="V10611" s="402"/>
      <c r="AG10611" s="402"/>
      <c r="AH10611" s="402"/>
      <c r="AI10611" s="402"/>
      <c r="AJ10611" s="402"/>
    </row>
    <row r="10612" spans="10:36" hidden="1" x14ac:dyDescent="0.2">
      <c r="J10612" s="555" t="s">
        <v>987</v>
      </c>
      <c r="T10612" s="402"/>
      <c r="U10612" s="402"/>
      <c r="V10612" s="402"/>
      <c r="AG10612" s="402"/>
      <c r="AH10612" s="402"/>
      <c r="AI10612" s="402"/>
      <c r="AJ10612" s="402"/>
    </row>
    <row r="10613" spans="10:36" hidden="1" x14ac:dyDescent="0.2">
      <c r="J10613" s="555" t="s">
        <v>987</v>
      </c>
      <c r="T10613" s="402"/>
      <c r="U10613" s="402"/>
      <c r="V10613" s="402"/>
      <c r="AG10613" s="402"/>
      <c r="AH10613" s="402"/>
      <c r="AI10613" s="402"/>
      <c r="AJ10613" s="402"/>
    </row>
    <row r="10614" spans="10:36" hidden="1" x14ac:dyDescent="0.2">
      <c r="J10614" s="555" t="s">
        <v>987</v>
      </c>
      <c r="T10614" s="402"/>
      <c r="U10614" s="402"/>
      <c r="V10614" s="402"/>
      <c r="AG10614" s="402"/>
      <c r="AH10614" s="402"/>
      <c r="AI10614" s="402"/>
      <c r="AJ10614" s="402"/>
    </row>
    <row r="10615" spans="10:36" hidden="1" x14ac:dyDescent="0.2">
      <c r="J10615" s="555" t="s">
        <v>987</v>
      </c>
      <c r="T10615" s="402"/>
      <c r="U10615" s="402"/>
      <c r="V10615" s="402"/>
      <c r="AG10615" s="402"/>
      <c r="AH10615" s="402"/>
      <c r="AI10615" s="402"/>
      <c r="AJ10615" s="402"/>
    </row>
    <row r="10616" spans="10:36" hidden="1" x14ac:dyDescent="0.2">
      <c r="J10616" s="555" t="s">
        <v>987</v>
      </c>
      <c r="T10616" s="402"/>
      <c r="U10616" s="402"/>
      <c r="V10616" s="402"/>
      <c r="AG10616" s="402"/>
      <c r="AH10616" s="402"/>
      <c r="AI10616" s="402"/>
      <c r="AJ10616" s="402"/>
    </row>
    <row r="10617" spans="10:36" hidden="1" x14ac:dyDescent="0.2">
      <c r="J10617" s="555" t="s">
        <v>987</v>
      </c>
      <c r="T10617" s="402"/>
      <c r="U10617" s="402"/>
      <c r="V10617" s="402"/>
      <c r="AG10617" s="402"/>
      <c r="AH10617" s="402"/>
      <c r="AI10617" s="402"/>
      <c r="AJ10617" s="402"/>
    </row>
    <row r="10618" spans="10:36" hidden="1" x14ac:dyDescent="0.2">
      <c r="J10618" s="555" t="s">
        <v>987</v>
      </c>
      <c r="T10618" s="402"/>
      <c r="U10618" s="402"/>
      <c r="V10618" s="402"/>
      <c r="AG10618" s="402"/>
      <c r="AH10618" s="402"/>
      <c r="AI10618" s="402"/>
      <c r="AJ10618" s="402"/>
    </row>
    <row r="10619" spans="10:36" hidden="1" x14ac:dyDescent="0.2">
      <c r="J10619" s="555" t="s">
        <v>987</v>
      </c>
      <c r="T10619" s="402"/>
      <c r="U10619" s="402"/>
      <c r="V10619" s="402"/>
      <c r="AG10619" s="402"/>
      <c r="AH10619" s="402"/>
      <c r="AI10619" s="402"/>
      <c r="AJ10619" s="402"/>
    </row>
    <row r="10620" spans="10:36" hidden="1" x14ac:dyDescent="0.2">
      <c r="J10620" s="555" t="s">
        <v>987</v>
      </c>
      <c r="T10620" s="402"/>
      <c r="U10620" s="402"/>
      <c r="V10620" s="402"/>
      <c r="AG10620" s="402"/>
      <c r="AH10620" s="402"/>
      <c r="AI10620" s="402"/>
      <c r="AJ10620" s="402"/>
    </row>
    <row r="10621" spans="10:36" hidden="1" x14ac:dyDescent="0.2">
      <c r="J10621" s="555" t="s">
        <v>987</v>
      </c>
      <c r="T10621" s="402"/>
      <c r="U10621" s="402"/>
      <c r="V10621" s="402"/>
      <c r="AG10621" s="402"/>
      <c r="AH10621" s="402"/>
      <c r="AI10621" s="402"/>
      <c r="AJ10621" s="402"/>
    </row>
    <row r="10622" spans="10:36" hidden="1" x14ac:dyDescent="0.2">
      <c r="J10622" s="555" t="s">
        <v>987</v>
      </c>
      <c r="T10622" s="402"/>
      <c r="U10622" s="402"/>
      <c r="V10622" s="402"/>
      <c r="AG10622" s="402"/>
      <c r="AH10622" s="402"/>
      <c r="AI10622" s="402"/>
      <c r="AJ10622" s="402"/>
    </row>
    <row r="10623" spans="10:36" hidden="1" x14ac:dyDescent="0.2">
      <c r="J10623" s="555" t="s">
        <v>987</v>
      </c>
      <c r="T10623" s="402"/>
      <c r="U10623" s="402"/>
      <c r="V10623" s="402"/>
      <c r="AG10623" s="402"/>
      <c r="AH10623" s="402"/>
      <c r="AI10623" s="402"/>
      <c r="AJ10623" s="402"/>
    </row>
    <row r="10624" spans="10:36" hidden="1" x14ac:dyDescent="0.2">
      <c r="J10624" s="555" t="s">
        <v>987</v>
      </c>
      <c r="T10624" s="402"/>
      <c r="U10624" s="402"/>
      <c r="V10624" s="402"/>
      <c r="AG10624" s="402"/>
      <c r="AH10624" s="402"/>
      <c r="AI10624" s="402"/>
      <c r="AJ10624" s="402"/>
    </row>
    <row r="10625" spans="10:36" hidden="1" x14ac:dyDescent="0.2">
      <c r="J10625" s="555" t="s">
        <v>987</v>
      </c>
      <c r="T10625" s="402"/>
      <c r="U10625" s="402"/>
      <c r="V10625" s="402"/>
      <c r="AG10625" s="402"/>
      <c r="AH10625" s="402"/>
      <c r="AI10625" s="402"/>
      <c r="AJ10625" s="402"/>
    </row>
    <row r="10626" spans="10:36" hidden="1" x14ac:dyDescent="0.2">
      <c r="J10626" s="555" t="s">
        <v>987</v>
      </c>
      <c r="T10626" s="402"/>
      <c r="U10626" s="402"/>
      <c r="V10626" s="402"/>
      <c r="AG10626" s="402"/>
      <c r="AH10626" s="402"/>
      <c r="AI10626" s="402"/>
      <c r="AJ10626" s="402"/>
    </row>
    <row r="10627" spans="10:36" hidden="1" x14ac:dyDescent="0.2">
      <c r="J10627" s="555" t="s">
        <v>987</v>
      </c>
      <c r="T10627" s="402"/>
      <c r="U10627" s="402"/>
      <c r="V10627" s="402"/>
      <c r="AG10627" s="402"/>
      <c r="AH10627" s="402"/>
      <c r="AI10627" s="402"/>
      <c r="AJ10627" s="402"/>
    </row>
    <row r="10628" spans="10:36" hidden="1" x14ac:dyDescent="0.2">
      <c r="J10628" s="555" t="s">
        <v>987</v>
      </c>
      <c r="T10628" s="402"/>
      <c r="U10628" s="402"/>
      <c r="V10628" s="402"/>
      <c r="AG10628" s="402"/>
      <c r="AH10628" s="402"/>
      <c r="AI10628" s="402"/>
      <c r="AJ10628" s="402"/>
    </row>
    <row r="10629" spans="10:36" hidden="1" x14ac:dyDescent="0.2">
      <c r="J10629" s="555" t="s">
        <v>987</v>
      </c>
      <c r="T10629" s="402"/>
      <c r="U10629" s="402"/>
      <c r="V10629" s="402"/>
      <c r="AG10629" s="402"/>
      <c r="AH10629" s="402"/>
      <c r="AI10629" s="402"/>
      <c r="AJ10629" s="402"/>
    </row>
    <row r="10630" spans="10:36" hidden="1" x14ac:dyDescent="0.2">
      <c r="J10630" s="555" t="s">
        <v>987</v>
      </c>
      <c r="T10630" s="402"/>
      <c r="U10630" s="402"/>
      <c r="V10630" s="402"/>
      <c r="AG10630" s="402"/>
      <c r="AH10630" s="402"/>
      <c r="AI10630" s="402"/>
      <c r="AJ10630" s="402"/>
    </row>
    <row r="10631" spans="10:36" hidden="1" x14ac:dyDescent="0.2">
      <c r="J10631" s="555" t="s">
        <v>987</v>
      </c>
      <c r="T10631" s="402"/>
      <c r="U10631" s="402"/>
      <c r="V10631" s="402"/>
      <c r="AG10631" s="402"/>
      <c r="AH10631" s="402"/>
      <c r="AI10631" s="402"/>
      <c r="AJ10631" s="402"/>
    </row>
    <row r="10632" spans="10:36" hidden="1" x14ac:dyDescent="0.2">
      <c r="J10632" s="555" t="s">
        <v>987</v>
      </c>
      <c r="T10632" s="402"/>
      <c r="U10632" s="402"/>
      <c r="V10632" s="402"/>
      <c r="AG10632" s="402"/>
      <c r="AH10632" s="402"/>
      <c r="AI10632" s="402"/>
      <c r="AJ10632" s="402"/>
    </row>
    <row r="10633" spans="10:36" hidden="1" x14ac:dyDescent="0.2">
      <c r="J10633" s="555" t="s">
        <v>987</v>
      </c>
      <c r="T10633" s="402"/>
      <c r="U10633" s="402"/>
      <c r="V10633" s="402"/>
      <c r="AG10633" s="402"/>
      <c r="AH10633" s="402"/>
      <c r="AI10633" s="402"/>
      <c r="AJ10633" s="402"/>
    </row>
    <row r="10634" spans="10:36" hidden="1" x14ac:dyDescent="0.2">
      <c r="J10634" s="555" t="s">
        <v>987</v>
      </c>
      <c r="T10634" s="402"/>
      <c r="U10634" s="402"/>
      <c r="V10634" s="402"/>
      <c r="AG10634" s="402"/>
      <c r="AH10634" s="402"/>
      <c r="AI10634" s="402"/>
      <c r="AJ10634" s="402"/>
    </row>
    <row r="10635" spans="10:36" hidden="1" x14ac:dyDescent="0.2">
      <c r="J10635" s="555" t="s">
        <v>987</v>
      </c>
      <c r="T10635" s="402"/>
      <c r="U10635" s="402"/>
      <c r="V10635" s="402"/>
      <c r="AG10635" s="402"/>
      <c r="AH10635" s="402"/>
      <c r="AI10635" s="402"/>
      <c r="AJ10635" s="402"/>
    </row>
    <row r="10636" spans="10:36" hidden="1" x14ac:dyDescent="0.2">
      <c r="J10636" s="555" t="s">
        <v>987</v>
      </c>
      <c r="T10636" s="402"/>
      <c r="U10636" s="402"/>
      <c r="V10636" s="402"/>
      <c r="AG10636" s="402"/>
      <c r="AH10636" s="402"/>
      <c r="AI10636" s="402"/>
      <c r="AJ10636" s="402"/>
    </row>
    <row r="10637" spans="10:36" hidden="1" x14ac:dyDescent="0.2">
      <c r="J10637" s="555" t="s">
        <v>987</v>
      </c>
      <c r="T10637" s="402"/>
      <c r="U10637" s="402"/>
      <c r="V10637" s="402"/>
      <c r="AG10637" s="402"/>
      <c r="AH10637" s="402"/>
      <c r="AI10637" s="402"/>
      <c r="AJ10637" s="402"/>
    </row>
    <row r="10638" spans="10:36" hidden="1" x14ac:dyDescent="0.2">
      <c r="J10638" s="555" t="s">
        <v>987</v>
      </c>
      <c r="T10638" s="402"/>
      <c r="U10638" s="402"/>
      <c r="V10638" s="402"/>
      <c r="AG10638" s="402"/>
      <c r="AH10638" s="402"/>
      <c r="AI10638" s="402"/>
      <c r="AJ10638" s="402"/>
    </row>
    <row r="10639" spans="10:36" hidden="1" x14ac:dyDescent="0.2">
      <c r="J10639" s="555" t="s">
        <v>987</v>
      </c>
      <c r="T10639" s="402"/>
      <c r="U10639" s="402"/>
      <c r="V10639" s="402"/>
      <c r="AG10639" s="402"/>
      <c r="AH10639" s="402"/>
      <c r="AI10639" s="402"/>
      <c r="AJ10639" s="402"/>
    </row>
    <row r="10640" spans="10:36" hidden="1" x14ac:dyDescent="0.2">
      <c r="J10640" s="555" t="s">
        <v>987</v>
      </c>
      <c r="T10640" s="402"/>
      <c r="U10640" s="402"/>
      <c r="V10640" s="402"/>
      <c r="AG10640" s="402"/>
      <c r="AH10640" s="402"/>
      <c r="AI10640" s="402"/>
      <c r="AJ10640" s="402"/>
    </row>
    <row r="10641" spans="10:36" hidden="1" x14ac:dyDescent="0.2">
      <c r="J10641" s="555" t="s">
        <v>987</v>
      </c>
      <c r="T10641" s="402"/>
      <c r="U10641" s="402"/>
      <c r="V10641" s="402"/>
      <c r="AG10641" s="402"/>
      <c r="AH10641" s="402"/>
      <c r="AI10641" s="402"/>
      <c r="AJ10641" s="402"/>
    </row>
    <row r="10642" spans="10:36" hidden="1" x14ac:dyDescent="0.2">
      <c r="J10642" s="555" t="s">
        <v>987</v>
      </c>
      <c r="T10642" s="402"/>
      <c r="U10642" s="402"/>
      <c r="V10642" s="402"/>
      <c r="AG10642" s="402"/>
      <c r="AH10642" s="402"/>
      <c r="AI10642" s="402"/>
      <c r="AJ10642" s="402"/>
    </row>
    <row r="10643" spans="10:36" hidden="1" x14ac:dyDescent="0.2">
      <c r="J10643" s="555" t="s">
        <v>987</v>
      </c>
      <c r="T10643" s="402"/>
      <c r="U10643" s="402"/>
      <c r="V10643" s="402"/>
      <c r="AG10643" s="402"/>
      <c r="AH10643" s="402"/>
      <c r="AI10643" s="402"/>
      <c r="AJ10643" s="402"/>
    </row>
    <row r="10644" spans="10:36" hidden="1" x14ac:dyDescent="0.2">
      <c r="J10644" s="555" t="s">
        <v>987</v>
      </c>
      <c r="T10644" s="402"/>
      <c r="U10644" s="402"/>
      <c r="V10644" s="402"/>
      <c r="AG10644" s="402"/>
      <c r="AH10644" s="402"/>
      <c r="AI10644" s="402"/>
      <c r="AJ10644" s="402"/>
    </row>
    <row r="10645" spans="10:36" hidden="1" x14ac:dyDescent="0.2">
      <c r="J10645" s="555" t="s">
        <v>987</v>
      </c>
      <c r="T10645" s="402"/>
      <c r="U10645" s="402"/>
      <c r="V10645" s="402"/>
      <c r="AG10645" s="402"/>
      <c r="AH10645" s="402"/>
      <c r="AI10645" s="402"/>
      <c r="AJ10645" s="402"/>
    </row>
    <row r="10646" spans="10:36" hidden="1" x14ac:dyDescent="0.2">
      <c r="J10646" s="555" t="s">
        <v>987</v>
      </c>
      <c r="T10646" s="402"/>
      <c r="U10646" s="402"/>
      <c r="V10646" s="402"/>
      <c r="AG10646" s="402"/>
      <c r="AH10646" s="402"/>
      <c r="AI10646" s="402"/>
      <c r="AJ10646" s="402"/>
    </row>
    <row r="10647" spans="10:36" hidden="1" x14ac:dyDescent="0.2">
      <c r="J10647" s="555" t="s">
        <v>987</v>
      </c>
      <c r="T10647" s="402"/>
      <c r="U10647" s="402"/>
      <c r="V10647" s="402"/>
      <c r="AG10647" s="402"/>
      <c r="AH10647" s="402"/>
      <c r="AI10647" s="402"/>
      <c r="AJ10647" s="402"/>
    </row>
    <row r="10648" spans="10:36" hidden="1" x14ac:dyDescent="0.2">
      <c r="J10648" s="555" t="s">
        <v>987</v>
      </c>
      <c r="T10648" s="402"/>
      <c r="U10648" s="402"/>
      <c r="V10648" s="402"/>
      <c r="AG10648" s="402"/>
      <c r="AH10648" s="402"/>
      <c r="AI10648" s="402"/>
      <c r="AJ10648" s="402"/>
    </row>
    <row r="10649" spans="10:36" hidden="1" x14ac:dyDescent="0.2">
      <c r="J10649" s="555" t="s">
        <v>987</v>
      </c>
      <c r="T10649" s="402"/>
      <c r="U10649" s="402"/>
      <c r="V10649" s="402"/>
      <c r="AG10649" s="402"/>
      <c r="AH10649" s="402"/>
      <c r="AI10649" s="402"/>
      <c r="AJ10649" s="402"/>
    </row>
    <row r="10650" spans="10:36" hidden="1" x14ac:dyDescent="0.2">
      <c r="J10650" s="555" t="s">
        <v>987</v>
      </c>
      <c r="T10650" s="402"/>
      <c r="U10650" s="402"/>
      <c r="V10650" s="402"/>
      <c r="AG10650" s="402"/>
      <c r="AH10650" s="402"/>
      <c r="AI10650" s="402"/>
      <c r="AJ10650" s="402"/>
    </row>
    <row r="10651" spans="10:36" hidden="1" x14ac:dyDescent="0.2">
      <c r="J10651" s="555" t="s">
        <v>987</v>
      </c>
      <c r="T10651" s="402"/>
      <c r="U10651" s="402"/>
      <c r="V10651" s="402"/>
      <c r="AG10651" s="402"/>
      <c r="AH10651" s="402"/>
      <c r="AI10651" s="402"/>
      <c r="AJ10651" s="402"/>
    </row>
    <row r="10652" spans="10:36" hidden="1" x14ac:dyDescent="0.2">
      <c r="J10652" s="555" t="s">
        <v>987</v>
      </c>
      <c r="T10652" s="402"/>
      <c r="U10652" s="402"/>
      <c r="V10652" s="402"/>
      <c r="AG10652" s="402"/>
      <c r="AH10652" s="402"/>
      <c r="AI10652" s="402"/>
      <c r="AJ10652" s="402"/>
    </row>
    <row r="10653" spans="10:36" hidden="1" x14ac:dyDescent="0.2">
      <c r="J10653" s="555" t="s">
        <v>987</v>
      </c>
      <c r="T10653" s="402"/>
      <c r="U10653" s="402"/>
      <c r="V10653" s="402"/>
      <c r="AG10653" s="402"/>
      <c r="AH10653" s="402"/>
      <c r="AI10653" s="402"/>
      <c r="AJ10653" s="402"/>
    </row>
    <row r="10654" spans="10:36" hidden="1" x14ac:dyDescent="0.2">
      <c r="J10654" s="555" t="s">
        <v>987</v>
      </c>
      <c r="T10654" s="402"/>
      <c r="U10654" s="402"/>
      <c r="V10654" s="402"/>
      <c r="AG10654" s="402"/>
      <c r="AH10654" s="402"/>
      <c r="AI10654" s="402"/>
      <c r="AJ10654" s="402"/>
    </row>
    <row r="10655" spans="10:36" hidden="1" x14ac:dyDescent="0.2">
      <c r="J10655" s="555" t="s">
        <v>987</v>
      </c>
      <c r="T10655" s="402"/>
      <c r="U10655" s="402"/>
      <c r="V10655" s="402"/>
      <c r="AG10655" s="402"/>
      <c r="AH10655" s="402"/>
      <c r="AI10655" s="402"/>
      <c r="AJ10655" s="402"/>
    </row>
    <row r="10656" spans="10:36" hidden="1" x14ac:dyDescent="0.2">
      <c r="J10656" s="555" t="s">
        <v>987</v>
      </c>
      <c r="T10656" s="402"/>
      <c r="U10656" s="402"/>
      <c r="V10656" s="402"/>
      <c r="AG10656" s="402"/>
      <c r="AH10656" s="402"/>
      <c r="AI10656" s="402"/>
      <c r="AJ10656" s="402"/>
    </row>
    <row r="10657" spans="10:36" hidden="1" x14ac:dyDescent="0.2">
      <c r="J10657" s="555" t="s">
        <v>987</v>
      </c>
      <c r="T10657" s="402"/>
      <c r="U10657" s="402"/>
      <c r="V10657" s="402"/>
      <c r="AG10657" s="402"/>
      <c r="AH10657" s="402"/>
      <c r="AI10657" s="402"/>
      <c r="AJ10657" s="402"/>
    </row>
    <row r="10658" spans="10:36" hidden="1" x14ac:dyDescent="0.2">
      <c r="J10658" s="555" t="s">
        <v>987</v>
      </c>
      <c r="T10658" s="402"/>
      <c r="U10658" s="402"/>
      <c r="V10658" s="402"/>
      <c r="AG10658" s="402"/>
      <c r="AH10658" s="402"/>
      <c r="AI10658" s="402"/>
      <c r="AJ10658" s="402"/>
    </row>
    <row r="10659" spans="10:36" hidden="1" x14ac:dyDescent="0.2">
      <c r="J10659" s="555" t="s">
        <v>987</v>
      </c>
      <c r="T10659" s="402"/>
      <c r="U10659" s="402"/>
      <c r="V10659" s="402"/>
      <c r="AG10659" s="402"/>
      <c r="AH10659" s="402"/>
      <c r="AI10659" s="402"/>
      <c r="AJ10659" s="402"/>
    </row>
    <row r="10660" spans="10:36" hidden="1" x14ac:dyDescent="0.2">
      <c r="J10660" s="555" t="s">
        <v>987</v>
      </c>
      <c r="T10660" s="402"/>
      <c r="U10660" s="402"/>
      <c r="V10660" s="402"/>
      <c r="AG10660" s="402"/>
      <c r="AH10660" s="402"/>
      <c r="AI10660" s="402"/>
      <c r="AJ10660" s="402"/>
    </row>
    <row r="10661" spans="10:36" hidden="1" x14ac:dyDescent="0.2">
      <c r="J10661" s="555" t="s">
        <v>987</v>
      </c>
      <c r="T10661" s="402"/>
      <c r="U10661" s="402"/>
      <c r="V10661" s="402"/>
      <c r="AG10661" s="402"/>
      <c r="AH10661" s="402"/>
      <c r="AI10661" s="402"/>
      <c r="AJ10661" s="402"/>
    </row>
    <row r="10662" spans="10:36" hidden="1" x14ac:dyDescent="0.2">
      <c r="J10662" s="555" t="s">
        <v>987</v>
      </c>
      <c r="T10662" s="402"/>
      <c r="U10662" s="402"/>
      <c r="V10662" s="402"/>
      <c r="AG10662" s="402"/>
      <c r="AH10662" s="402"/>
      <c r="AI10662" s="402"/>
      <c r="AJ10662" s="402"/>
    </row>
    <row r="10663" spans="10:36" hidden="1" x14ac:dyDescent="0.2">
      <c r="J10663" s="555" t="s">
        <v>987</v>
      </c>
      <c r="T10663" s="402"/>
      <c r="U10663" s="402"/>
      <c r="V10663" s="402"/>
      <c r="AG10663" s="402"/>
      <c r="AH10663" s="402"/>
      <c r="AI10663" s="402"/>
      <c r="AJ10663" s="402"/>
    </row>
    <row r="10664" spans="10:36" hidden="1" x14ac:dyDescent="0.2">
      <c r="J10664" s="555" t="s">
        <v>987</v>
      </c>
      <c r="T10664" s="402"/>
      <c r="U10664" s="402"/>
      <c r="V10664" s="402"/>
      <c r="AG10664" s="402"/>
      <c r="AH10664" s="402"/>
      <c r="AI10664" s="402"/>
      <c r="AJ10664" s="402"/>
    </row>
    <row r="10665" spans="10:36" hidden="1" x14ac:dyDescent="0.2">
      <c r="J10665" s="555" t="s">
        <v>987</v>
      </c>
      <c r="T10665" s="402"/>
      <c r="U10665" s="402"/>
      <c r="V10665" s="402"/>
      <c r="AG10665" s="402"/>
      <c r="AH10665" s="402"/>
      <c r="AI10665" s="402"/>
      <c r="AJ10665" s="402"/>
    </row>
    <row r="10666" spans="10:36" hidden="1" x14ac:dyDescent="0.2">
      <c r="J10666" s="555" t="s">
        <v>987</v>
      </c>
      <c r="T10666" s="402"/>
      <c r="U10666" s="402"/>
      <c r="V10666" s="402"/>
      <c r="AG10666" s="402"/>
      <c r="AH10666" s="402"/>
      <c r="AI10666" s="402"/>
      <c r="AJ10666" s="402"/>
    </row>
    <row r="10667" spans="10:36" hidden="1" x14ac:dyDescent="0.2">
      <c r="J10667" s="555" t="s">
        <v>987</v>
      </c>
      <c r="T10667" s="402"/>
      <c r="U10667" s="402"/>
      <c r="V10667" s="402"/>
      <c r="AG10667" s="402"/>
      <c r="AH10667" s="402"/>
      <c r="AI10667" s="402"/>
      <c r="AJ10667" s="402"/>
    </row>
    <row r="10668" spans="10:36" hidden="1" x14ac:dyDescent="0.2">
      <c r="J10668" s="555" t="s">
        <v>987</v>
      </c>
      <c r="T10668" s="402"/>
      <c r="U10668" s="402"/>
      <c r="V10668" s="402"/>
      <c r="AG10668" s="402"/>
      <c r="AH10668" s="402"/>
      <c r="AI10668" s="402"/>
      <c r="AJ10668" s="402"/>
    </row>
    <row r="10669" spans="10:36" hidden="1" x14ac:dyDescent="0.2">
      <c r="J10669" s="555" t="s">
        <v>987</v>
      </c>
      <c r="T10669" s="402"/>
      <c r="U10669" s="402"/>
      <c r="V10669" s="402"/>
      <c r="AG10669" s="402"/>
      <c r="AH10669" s="402"/>
      <c r="AI10669" s="402"/>
      <c r="AJ10669" s="402"/>
    </row>
    <row r="10670" spans="10:36" hidden="1" x14ac:dyDescent="0.2">
      <c r="J10670" s="555" t="s">
        <v>987</v>
      </c>
      <c r="T10670" s="402"/>
      <c r="U10670" s="402"/>
      <c r="V10670" s="402"/>
      <c r="AG10670" s="402"/>
      <c r="AH10670" s="402"/>
      <c r="AI10670" s="402"/>
      <c r="AJ10670" s="402"/>
    </row>
    <row r="10671" spans="10:36" hidden="1" x14ac:dyDescent="0.2">
      <c r="J10671" s="555" t="s">
        <v>987</v>
      </c>
      <c r="T10671" s="402"/>
      <c r="U10671" s="402"/>
      <c r="V10671" s="402"/>
      <c r="AG10671" s="402"/>
      <c r="AH10671" s="402"/>
      <c r="AI10671" s="402"/>
      <c r="AJ10671" s="402"/>
    </row>
    <row r="10672" spans="10:36" hidden="1" x14ac:dyDescent="0.2">
      <c r="J10672" s="555" t="s">
        <v>987</v>
      </c>
      <c r="T10672" s="402"/>
      <c r="U10672" s="402"/>
      <c r="V10672" s="402"/>
      <c r="AG10672" s="402"/>
      <c r="AH10672" s="402"/>
      <c r="AI10672" s="402"/>
      <c r="AJ10672" s="402"/>
    </row>
    <row r="10673" spans="10:36" hidden="1" x14ac:dyDescent="0.2">
      <c r="J10673" s="555" t="s">
        <v>987</v>
      </c>
      <c r="T10673" s="402"/>
      <c r="U10673" s="402"/>
      <c r="V10673" s="402"/>
      <c r="AG10673" s="402"/>
      <c r="AH10673" s="402"/>
      <c r="AI10673" s="402"/>
      <c r="AJ10673" s="402"/>
    </row>
    <row r="10674" spans="10:36" hidden="1" x14ac:dyDescent="0.2">
      <c r="J10674" s="555" t="s">
        <v>987</v>
      </c>
      <c r="T10674" s="402"/>
      <c r="U10674" s="402"/>
      <c r="V10674" s="402"/>
      <c r="AG10674" s="402"/>
      <c r="AH10674" s="402"/>
      <c r="AI10674" s="402"/>
      <c r="AJ10674" s="402"/>
    </row>
    <row r="10675" spans="10:36" hidden="1" x14ac:dyDescent="0.2">
      <c r="J10675" s="555" t="s">
        <v>987</v>
      </c>
      <c r="T10675" s="402"/>
      <c r="U10675" s="402"/>
      <c r="V10675" s="402"/>
      <c r="AG10675" s="402"/>
      <c r="AH10675" s="402"/>
      <c r="AI10675" s="402"/>
      <c r="AJ10675" s="402"/>
    </row>
    <row r="10676" spans="10:36" hidden="1" x14ac:dyDescent="0.2">
      <c r="J10676" s="555" t="s">
        <v>987</v>
      </c>
      <c r="T10676" s="402"/>
      <c r="U10676" s="402"/>
      <c r="V10676" s="402"/>
      <c r="AG10676" s="402"/>
      <c r="AH10676" s="402"/>
      <c r="AI10676" s="402"/>
      <c r="AJ10676" s="402"/>
    </row>
    <row r="10677" spans="10:36" hidden="1" x14ac:dyDescent="0.2">
      <c r="J10677" s="555" t="s">
        <v>987</v>
      </c>
      <c r="T10677" s="402"/>
      <c r="U10677" s="402"/>
      <c r="V10677" s="402"/>
      <c r="AG10677" s="402"/>
      <c r="AH10677" s="402"/>
      <c r="AI10677" s="402"/>
      <c r="AJ10677" s="402"/>
    </row>
    <row r="10678" spans="10:36" hidden="1" x14ac:dyDescent="0.2">
      <c r="J10678" s="555" t="s">
        <v>987</v>
      </c>
      <c r="T10678" s="402"/>
      <c r="U10678" s="402"/>
      <c r="V10678" s="402"/>
      <c r="AG10678" s="402"/>
      <c r="AH10678" s="402"/>
      <c r="AI10678" s="402"/>
      <c r="AJ10678" s="402"/>
    </row>
    <row r="10679" spans="10:36" hidden="1" x14ac:dyDescent="0.2">
      <c r="J10679" s="555" t="s">
        <v>987</v>
      </c>
      <c r="T10679" s="402"/>
      <c r="U10679" s="402"/>
      <c r="V10679" s="402"/>
      <c r="AG10679" s="402"/>
      <c r="AH10679" s="402"/>
      <c r="AI10679" s="402"/>
      <c r="AJ10679" s="402"/>
    </row>
    <row r="10680" spans="10:36" hidden="1" x14ac:dyDescent="0.2">
      <c r="J10680" s="555" t="s">
        <v>987</v>
      </c>
      <c r="T10680" s="402"/>
      <c r="U10680" s="402"/>
      <c r="V10680" s="402"/>
      <c r="AG10680" s="402"/>
      <c r="AH10680" s="402"/>
      <c r="AI10680" s="402"/>
      <c r="AJ10680" s="402"/>
    </row>
    <row r="10681" spans="10:36" hidden="1" x14ac:dyDescent="0.2">
      <c r="J10681" s="555" t="s">
        <v>987</v>
      </c>
      <c r="T10681" s="402"/>
      <c r="U10681" s="402"/>
      <c r="V10681" s="402"/>
      <c r="AG10681" s="402"/>
      <c r="AH10681" s="402"/>
      <c r="AI10681" s="402"/>
      <c r="AJ10681" s="402"/>
    </row>
    <row r="10682" spans="10:36" hidden="1" x14ac:dyDescent="0.2">
      <c r="J10682" s="555" t="s">
        <v>987</v>
      </c>
      <c r="T10682" s="402"/>
      <c r="U10682" s="402"/>
      <c r="V10682" s="402"/>
      <c r="AG10682" s="402"/>
      <c r="AH10682" s="402"/>
      <c r="AI10682" s="402"/>
      <c r="AJ10682" s="402"/>
    </row>
    <row r="10683" spans="10:36" hidden="1" x14ac:dyDescent="0.2">
      <c r="J10683" s="555" t="s">
        <v>987</v>
      </c>
      <c r="T10683" s="402"/>
      <c r="U10683" s="402"/>
      <c r="V10683" s="402"/>
      <c r="AG10683" s="402"/>
      <c r="AH10683" s="402"/>
      <c r="AI10683" s="402"/>
      <c r="AJ10683" s="402"/>
    </row>
    <row r="10684" spans="10:36" hidden="1" x14ac:dyDescent="0.2">
      <c r="J10684" s="555" t="s">
        <v>987</v>
      </c>
      <c r="T10684" s="402"/>
      <c r="U10684" s="402"/>
      <c r="V10684" s="402"/>
      <c r="AG10684" s="402"/>
      <c r="AH10684" s="402"/>
      <c r="AI10684" s="402"/>
      <c r="AJ10684" s="402"/>
    </row>
    <row r="10685" spans="10:36" hidden="1" x14ac:dyDescent="0.2">
      <c r="J10685" s="555" t="s">
        <v>987</v>
      </c>
      <c r="T10685" s="402"/>
      <c r="U10685" s="402"/>
      <c r="V10685" s="402"/>
      <c r="AG10685" s="402"/>
      <c r="AH10685" s="402"/>
      <c r="AI10685" s="402"/>
      <c r="AJ10685" s="402"/>
    </row>
    <row r="10686" spans="10:36" hidden="1" x14ac:dyDescent="0.2">
      <c r="J10686" s="555" t="s">
        <v>987</v>
      </c>
      <c r="T10686" s="402"/>
      <c r="U10686" s="402"/>
      <c r="V10686" s="402"/>
      <c r="AG10686" s="402"/>
      <c r="AH10686" s="402"/>
      <c r="AI10686" s="402"/>
      <c r="AJ10686" s="402"/>
    </row>
    <row r="10687" spans="10:36" hidden="1" x14ac:dyDescent="0.2">
      <c r="J10687" s="555" t="s">
        <v>987</v>
      </c>
      <c r="T10687" s="402"/>
      <c r="U10687" s="402"/>
      <c r="V10687" s="402"/>
      <c r="AG10687" s="402"/>
      <c r="AH10687" s="402"/>
      <c r="AI10687" s="402"/>
      <c r="AJ10687" s="402"/>
    </row>
    <row r="10688" spans="10:36" hidden="1" x14ac:dyDescent="0.2">
      <c r="J10688" s="555" t="s">
        <v>987</v>
      </c>
      <c r="T10688" s="402"/>
      <c r="U10688" s="402"/>
      <c r="V10688" s="402"/>
      <c r="AG10688" s="402"/>
      <c r="AH10688" s="402"/>
      <c r="AI10688" s="402"/>
      <c r="AJ10688" s="402"/>
    </row>
    <row r="10689" spans="10:36" hidden="1" x14ac:dyDescent="0.2">
      <c r="J10689" s="555" t="s">
        <v>987</v>
      </c>
      <c r="T10689" s="402"/>
      <c r="U10689" s="402"/>
      <c r="V10689" s="402"/>
      <c r="AG10689" s="402"/>
      <c r="AH10689" s="402"/>
      <c r="AI10689" s="402"/>
      <c r="AJ10689" s="402"/>
    </row>
    <row r="10690" spans="10:36" hidden="1" x14ac:dyDescent="0.2">
      <c r="J10690" s="555" t="s">
        <v>987</v>
      </c>
      <c r="T10690" s="402"/>
      <c r="U10690" s="402"/>
      <c r="V10690" s="402"/>
      <c r="AG10690" s="402"/>
      <c r="AH10690" s="402"/>
      <c r="AI10690" s="402"/>
      <c r="AJ10690" s="402"/>
    </row>
    <row r="10691" spans="10:36" hidden="1" x14ac:dyDescent="0.2">
      <c r="J10691" s="555" t="s">
        <v>987</v>
      </c>
      <c r="T10691" s="402"/>
      <c r="U10691" s="402"/>
      <c r="V10691" s="402"/>
      <c r="AG10691" s="402"/>
      <c r="AH10691" s="402"/>
      <c r="AI10691" s="402"/>
      <c r="AJ10691" s="402"/>
    </row>
    <row r="10692" spans="10:36" hidden="1" x14ac:dyDescent="0.2">
      <c r="J10692" s="555" t="s">
        <v>987</v>
      </c>
      <c r="T10692" s="402"/>
      <c r="U10692" s="402"/>
      <c r="V10692" s="402"/>
      <c r="AG10692" s="402"/>
      <c r="AH10692" s="402"/>
      <c r="AI10692" s="402"/>
      <c r="AJ10692" s="402"/>
    </row>
    <row r="10693" spans="10:36" hidden="1" x14ac:dyDescent="0.2">
      <c r="J10693" s="555" t="s">
        <v>987</v>
      </c>
      <c r="T10693" s="402"/>
      <c r="U10693" s="402"/>
      <c r="V10693" s="402"/>
      <c r="AG10693" s="402"/>
      <c r="AH10693" s="402"/>
      <c r="AI10693" s="402"/>
      <c r="AJ10693" s="402"/>
    </row>
    <row r="10694" spans="10:36" hidden="1" x14ac:dyDescent="0.2">
      <c r="J10694" s="555" t="s">
        <v>987</v>
      </c>
      <c r="T10694" s="402"/>
      <c r="U10694" s="402"/>
      <c r="V10694" s="402"/>
      <c r="AG10694" s="402"/>
      <c r="AH10694" s="402"/>
      <c r="AI10694" s="402"/>
      <c r="AJ10694" s="402"/>
    </row>
    <row r="10695" spans="10:36" hidden="1" x14ac:dyDescent="0.2">
      <c r="J10695" s="555" t="s">
        <v>987</v>
      </c>
      <c r="T10695" s="402"/>
      <c r="U10695" s="402"/>
      <c r="V10695" s="402"/>
      <c r="AG10695" s="402"/>
      <c r="AH10695" s="402"/>
      <c r="AI10695" s="402"/>
      <c r="AJ10695" s="402"/>
    </row>
    <row r="10696" spans="10:36" hidden="1" x14ac:dyDescent="0.2">
      <c r="J10696" s="555" t="s">
        <v>987</v>
      </c>
      <c r="T10696" s="402"/>
      <c r="U10696" s="402"/>
      <c r="V10696" s="402"/>
      <c r="AG10696" s="402"/>
      <c r="AH10696" s="402"/>
      <c r="AI10696" s="402"/>
      <c r="AJ10696" s="402"/>
    </row>
    <row r="10697" spans="10:36" hidden="1" x14ac:dyDescent="0.2">
      <c r="J10697" s="555" t="s">
        <v>987</v>
      </c>
      <c r="T10697" s="402"/>
      <c r="U10697" s="402"/>
      <c r="V10697" s="402"/>
      <c r="AG10697" s="402"/>
      <c r="AH10697" s="402"/>
      <c r="AI10697" s="402"/>
      <c r="AJ10697" s="402"/>
    </row>
    <row r="10698" spans="10:36" hidden="1" x14ac:dyDescent="0.2">
      <c r="J10698" s="555" t="s">
        <v>987</v>
      </c>
      <c r="T10698" s="402"/>
      <c r="U10698" s="402"/>
      <c r="V10698" s="402"/>
      <c r="AG10698" s="402"/>
      <c r="AH10698" s="402"/>
      <c r="AI10698" s="402"/>
      <c r="AJ10698" s="402"/>
    </row>
    <row r="10699" spans="10:36" hidden="1" x14ac:dyDescent="0.2">
      <c r="J10699" s="555" t="s">
        <v>987</v>
      </c>
      <c r="T10699" s="402"/>
      <c r="U10699" s="402"/>
      <c r="V10699" s="402"/>
      <c r="AG10699" s="402"/>
      <c r="AH10699" s="402"/>
      <c r="AI10699" s="402"/>
      <c r="AJ10699" s="402"/>
    </row>
    <row r="10700" spans="10:36" hidden="1" x14ac:dyDescent="0.2">
      <c r="J10700" s="555" t="s">
        <v>987</v>
      </c>
      <c r="T10700" s="402"/>
      <c r="U10700" s="402"/>
      <c r="V10700" s="402"/>
      <c r="AG10700" s="402"/>
      <c r="AH10700" s="402"/>
      <c r="AI10700" s="402"/>
      <c r="AJ10700" s="402"/>
    </row>
    <row r="10701" spans="10:36" hidden="1" x14ac:dyDescent="0.2">
      <c r="J10701" s="555" t="s">
        <v>987</v>
      </c>
      <c r="T10701" s="402"/>
      <c r="U10701" s="402"/>
      <c r="V10701" s="402"/>
      <c r="AG10701" s="402"/>
      <c r="AH10701" s="402"/>
      <c r="AI10701" s="402"/>
      <c r="AJ10701" s="402"/>
    </row>
    <row r="10702" spans="10:36" hidden="1" x14ac:dyDescent="0.2">
      <c r="J10702" s="555" t="s">
        <v>987</v>
      </c>
      <c r="T10702" s="402"/>
      <c r="U10702" s="402"/>
      <c r="V10702" s="402"/>
      <c r="AG10702" s="402"/>
      <c r="AH10702" s="402"/>
      <c r="AI10702" s="402"/>
      <c r="AJ10702" s="402"/>
    </row>
    <row r="10703" spans="10:36" hidden="1" x14ac:dyDescent="0.2">
      <c r="J10703" s="555" t="s">
        <v>987</v>
      </c>
      <c r="T10703" s="402"/>
      <c r="U10703" s="402"/>
      <c r="V10703" s="402"/>
      <c r="AG10703" s="402"/>
      <c r="AH10703" s="402"/>
      <c r="AI10703" s="402"/>
      <c r="AJ10703" s="402"/>
    </row>
    <row r="10704" spans="10:36" hidden="1" x14ac:dyDescent="0.2">
      <c r="J10704" s="555" t="s">
        <v>987</v>
      </c>
      <c r="T10704" s="402"/>
      <c r="U10704" s="402"/>
      <c r="V10704" s="402"/>
      <c r="AG10704" s="402"/>
      <c r="AH10704" s="402"/>
      <c r="AI10704" s="402"/>
      <c r="AJ10704" s="402"/>
    </row>
    <row r="10705" spans="10:36" hidden="1" x14ac:dyDescent="0.2">
      <c r="J10705" s="555" t="s">
        <v>987</v>
      </c>
      <c r="T10705" s="402"/>
      <c r="U10705" s="402"/>
      <c r="V10705" s="402"/>
      <c r="AG10705" s="402"/>
      <c r="AH10705" s="402"/>
      <c r="AI10705" s="402"/>
      <c r="AJ10705" s="402"/>
    </row>
    <row r="10706" spans="10:36" hidden="1" x14ac:dyDescent="0.2">
      <c r="J10706" s="555" t="s">
        <v>987</v>
      </c>
      <c r="T10706" s="402"/>
      <c r="U10706" s="402"/>
      <c r="V10706" s="402"/>
      <c r="AG10706" s="402"/>
      <c r="AH10706" s="402"/>
      <c r="AI10706" s="402"/>
      <c r="AJ10706" s="402"/>
    </row>
    <row r="10707" spans="10:36" hidden="1" x14ac:dyDescent="0.2">
      <c r="J10707" s="555" t="s">
        <v>987</v>
      </c>
      <c r="T10707" s="402"/>
      <c r="U10707" s="402"/>
      <c r="V10707" s="402"/>
      <c r="AG10707" s="402"/>
      <c r="AH10707" s="402"/>
      <c r="AI10707" s="402"/>
      <c r="AJ10707" s="402"/>
    </row>
    <row r="10708" spans="10:36" hidden="1" x14ac:dyDescent="0.2">
      <c r="J10708" s="555" t="s">
        <v>987</v>
      </c>
      <c r="T10708" s="402"/>
      <c r="U10708" s="402"/>
      <c r="V10708" s="402"/>
      <c r="AG10708" s="402"/>
      <c r="AH10708" s="402"/>
      <c r="AI10708" s="402"/>
      <c r="AJ10708" s="402"/>
    </row>
    <row r="10709" spans="10:36" hidden="1" x14ac:dyDescent="0.2">
      <c r="J10709" s="555" t="s">
        <v>987</v>
      </c>
      <c r="T10709" s="402"/>
      <c r="U10709" s="402"/>
      <c r="V10709" s="402"/>
      <c r="AG10709" s="402"/>
      <c r="AH10709" s="402"/>
      <c r="AI10709" s="402"/>
      <c r="AJ10709" s="402"/>
    </row>
    <row r="10710" spans="10:36" hidden="1" x14ac:dyDescent="0.2">
      <c r="J10710" s="555" t="s">
        <v>987</v>
      </c>
      <c r="T10710" s="402"/>
      <c r="U10710" s="402"/>
      <c r="V10710" s="402"/>
      <c r="AG10710" s="402"/>
      <c r="AH10710" s="402"/>
      <c r="AI10710" s="402"/>
      <c r="AJ10710" s="402"/>
    </row>
    <row r="10711" spans="10:36" hidden="1" x14ac:dyDescent="0.2">
      <c r="J10711" s="555" t="s">
        <v>987</v>
      </c>
      <c r="T10711" s="402"/>
      <c r="U10711" s="402"/>
      <c r="V10711" s="402"/>
      <c r="AG10711" s="402"/>
      <c r="AH10711" s="402"/>
      <c r="AI10711" s="402"/>
      <c r="AJ10711" s="402"/>
    </row>
    <row r="10712" spans="10:36" hidden="1" x14ac:dyDescent="0.2">
      <c r="J10712" s="555" t="s">
        <v>987</v>
      </c>
      <c r="T10712" s="402"/>
      <c r="U10712" s="402"/>
      <c r="V10712" s="402"/>
      <c r="AG10712" s="402"/>
      <c r="AH10712" s="402"/>
      <c r="AI10712" s="402"/>
      <c r="AJ10712" s="402"/>
    </row>
    <row r="10713" spans="10:36" hidden="1" x14ac:dyDescent="0.2">
      <c r="J10713" s="555" t="s">
        <v>987</v>
      </c>
      <c r="T10713" s="402"/>
      <c r="U10713" s="402"/>
      <c r="V10713" s="402"/>
      <c r="AG10713" s="402"/>
      <c r="AH10713" s="402"/>
      <c r="AI10713" s="402"/>
      <c r="AJ10713" s="402"/>
    </row>
    <row r="10714" spans="10:36" hidden="1" x14ac:dyDescent="0.2">
      <c r="J10714" s="555" t="s">
        <v>987</v>
      </c>
      <c r="T10714" s="402"/>
      <c r="U10714" s="402"/>
      <c r="V10714" s="402"/>
      <c r="AG10714" s="402"/>
      <c r="AH10714" s="402"/>
      <c r="AI10714" s="402"/>
      <c r="AJ10714" s="402"/>
    </row>
    <row r="10715" spans="10:36" hidden="1" x14ac:dyDescent="0.2">
      <c r="J10715" s="555" t="s">
        <v>987</v>
      </c>
      <c r="T10715" s="402"/>
      <c r="U10715" s="402"/>
      <c r="V10715" s="402"/>
      <c r="AG10715" s="402"/>
      <c r="AH10715" s="402"/>
      <c r="AI10715" s="402"/>
      <c r="AJ10715" s="402"/>
    </row>
    <row r="10716" spans="10:36" hidden="1" x14ac:dyDescent="0.2">
      <c r="J10716" s="555" t="s">
        <v>987</v>
      </c>
      <c r="T10716" s="402"/>
      <c r="U10716" s="402"/>
      <c r="V10716" s="402"/>
      <c r="AG10716" s="402"/>
      <c r="AH10716" s="402"/>
      <c r="AI10716" s="402"/>
      <c r="AJ10716" s="402"/>
    </row>
    <row r="10717" spans="10:36" hidden="1" x14ac:dyDescent="0.2">
      <c r="J10717" s="555" t="s">
        <v>987</v>
      </c>
      <c r="T10717" s="402"/>
      <c r="U10717" s="402"/>
      <c r="V10717" s="402"/>
      <c r="AG10717" s="402"/>
      <c r="AH10717" s="402"/>
      <c r="AI10717" s="402"/>
      <c r="AJ10717" s="402"/>
    </row>
    <row r="10718" spans="10:36" hidden="1" x14ac:dyDescent="0.2">
      <c r="J10718" s="555" t="s">
        <v>987</v>
      </c>
      <c r="T10718" s="402"/>
      <c r="U10718" s="402"/>
      <c r="V10718" s="402"/>
      <c r="AG10718" s="402"/>
      <c r="AH10718" s="402"/>
      <c r="AI10718" s="402"/>
      <c r="AJ10718" s="402"/>
    </row>
    <row r="10719" spans="10:36" hidden="1" x14ac:dyDescent="0.2">
      <c r="J10719" s="555" t="s">
        <v>987</v>
      </c>
      <c r="T10719" s="402"/>
      <c r="U10719" s="402"/>
      <c r="V10719" s="402"/>
      <c r="AG10719" s="402"/>
      <c r="AH10719" s="402"/>
      <c r="AI10719" s="402"/>
      <c r="AJ10719" s="402"/>
    </row>
    <row r="10720" spans="10:36" hidden="1" x14ac:dyDescent="0.2">
      <c r="J10720" s="555" t="s">
        <v>987</v>
      </c>
      <c r="T10720" s="402"/>
      <c r="U10720" s="402"/>
      <c r="V10720" s="402"/>
      <c r="AG10720" s="402"/>
      <c r="AH10720" s="402"/>
      <c r="AI10720" s="402"/>
      <c r="AJ10720" s="402"/>
    </row>
    <row r="10721" spans="10:36" hidden="1" x14ac:dyDescent="0.2">
      <c r="J10721" s="555" t="s">
        <v>987</v>
      </c>
      <c r="T10721" s="402"/>
      <c r="U10721" s="402"/>
      <c r="V10721" s="402"/>
      <c r="AG10721" s="402"/>
      <c r="AH10721" s="402"/>
      <c r="AI10721" s="402"/>
      <c r="AJ10721" s="402"/>
    </row>
    <row r="10722" spans="10:36" hidden="1" x14ac:dyDescent="0.2">
      <c r="J10722" s="555" t="s">
        <v>987</v>
      </c>
      <c r="T10722" s="402"/>
      <c r="U10722" s="402"/>
      <c r="V10722" s="402"/>
      <c r="AG10722" s="402"/>
      <c r="AH10722" s="402"/>
      <c r="AI10722" s="402"/>
      <c r="AJ10722" s="402"/>
    </row>
    <row r="10723" spans="10:36" hidden="1" x14ac:dyDescent="0.2">
      <c r="J10723" s="555" t="s">
        <v>987</v>
      </c>
      <c r="T10723" s="402"/>
      <c r="U10723" s="402"/>
      <c r="V10723" s="402"/>
      <c r="AG10723" s="402"/>
      <c r="AH10723" s="402"/>
      <c r="AI10723" s="402"/>
      <c r="AJ10723" s="402"/>
    </row>
    <row r="10724" spans="10:36" hidden="1" x14ac:dyDescent="0.2">
      <c r="J10724" s="555" t="s">
        <v>987</v>
      </c>
      <c r="T10724" s="402"/>
      <c r="U10724" s="402"/>
      <c r="V10724" s="402"/>
      <c r="AG10724" s="402"/>
      <c r="AH10724" s="402"/>
      <c r="AI10724" s="402"/>
      <c r="AJ10724" s="402"/>
    </row>
    <row r="10725" spans="10:36" hidden="1" x14ac:dyDescent="0.2">
      <c r="J10725" s="555" t="s">
        <v>987</v>
      </c>
      <c r="T10725" s="402"/>
      <c r="U10725" s="402"/>
      <c r="V10725" s="402"/>
      <c r="AG10725" s="402"/>
      <c r="AH10725" s="402"/>
      <c r="AI10725" s="402"/>
      <c r="AJ10725" s="402"/>
    </row>
    <row r="10726" spans="10:36" hidden="1" x14ac:dyDescent="0.2">
      <c r="J10726" s="555" t="s">
        <v>987</v>
      </c>
      <c r="T10726" s="402"/>
      <c r="U10726" s="402"/>
      <c r="V10726" s="402"/>
      <c r="AG10726" s="402"/>
      <c r="AH10726" s="402"/>
      <c r="AI10726" s="402"/>
      <c r="AJ10726" s="402"/>
    </row>
    <row r="10727" spans="10:36" hidden="1" x14ac:dyDescent="0.2">
      <c r="J10727" s="555" t="s">
        <v>987</v>
      </c>
      <c r="T10727" s="402"/>
      <c r="U10727" s="402"/>
      <c r="V10727" s="402"/>
      <c r="AG10727" s="402"/>
      <c r="AH10727" s="402"/>
      <c r="AI10727" s="402"/>
      <c r="AJ10727" s="402"/>
    </row>
    <row r="10728" spans="10:36" hidden="1" x14ac:dyDescent="0.2">
      <c r="J10728" s="555" t="s">
        <v>987</v>
      </c>
      <c r="T10728" s="402"/>
      <c r="U10728" s="402"/>
      <c r="V10728" s="402"/>
      <c r="AG10728" s="402"/>
      <c r="AH10728" s="402"/>
      <c r="AI10728" s="402"/>
      <c r="AJ10728" s="402"/>
    </row>
    <row r="10729" spans="10:36" hidden="1" x14ac:dyDescent="0.2">
      <c r="J10729" s="555" t="s">
        <v>987</v>
      </c>
      <c r="T10729" s="402"/>
      <c r="U10729" s="402"/>
      <c r="V10729" s="402"/>
      <c r="AG10729" s="402"/>
      <c r="AH10729" s="402"/>
      <c r="AI10729" s="402"/>
      <c r="AJ10729" s="402"/>
    </row>
    <row r="10730" spans="10:36" hidden="1" x14ac:dyDescent="0.2">
      <c r="J10730" s="555" t="s">
        <v>987</v>
      </c>
      <c r="T10730" s="402"/>
      <c r="U10730" s="402"/>
      <c r="V10730" s="402"/>
      <c r="AG10730" s="402"/>
      <c r="AH10730" s="402"/>
      <c r="AI10730" s="402"/>
      <c r="AJ10730" s="402"/>
    </row>
    <row r="10731" spans="10:36" hidden="1" x14ac:dyDescent="0.2">
      <c r="J10731" s="555" t="s">
        <v>987</v>
      </c>
      <c r="T10731" s="402"/>
      <c r="U10731" s="402"/>
      <c r="V10731" s="402"/>
      <c r="AG10731" s="402"/>
      <c r="AH10731" s="402"/>
      <c r="AI10731" s="402"/>
      <c r="AJ10731" s="402"/>
    </row>
    <row r="10732" spans="10:36" hidden="1" x14ac:dyDescent="0.2">
      <c r="J10732" s="555" t="s">
        <v>987</v>
      </c>
      <c r="T10732" s="402"/>
      <c r="U10732" s="402"/>
      <c r="V10732" s="402"/>
      <c r="AG10732" s="402"/>
      <c r="AH10732" s="402"/>
      <c r="AI10732" s="402"/>
      <c r="AJ10732" s="402"/>
    </row>
    <row r="10733" spans="10:36" hidden="1" x14ac:dyDescent="0.2">
      <c r="J10733" s="555" t="s">
        <v>987</v>
      </c>
      <c r="T10733" s="402"/>
      <c r="U10733" s="402"/>
      <c r="V10733" s="402"/>
      <c r="AG10733" s="402"/>
      <c r="AH10733" s="402"/>
      <c r="AI10733" s="402"/>
      <c r="AJ10733" s="402"/>
    </row>
    <row r="10734" spans="10:36" hidden="1" x14ac:dyDescent="0.2">
      <c r="J10734" s="555" t="s">
        <v>987</v>
      </c>
      <c r="T10734" s="402"/>
      <c r="U10734" s="402"/>
      <c r="V10734" s="402"/>
      <c r="AG10734" s="402"/>
      <c r="AH10734" s="402"/>
      <c r="AI10734" s="402"/>
      <c r="AJ10734" s="402"/>
    </row>
    <row r="10735" spans="10:36" hidden="1" x14ac:dyDescent="0.2">
      <c r="J10735" s="555" t="s">
        <v>987</v>
      </c>
      <c r="T10735" s="402"/>
      <c r="U10735" s="402"/>
      <c r="V10735" s="402"/>
      <c r="AG10735" s="402"/>
      <c r="AH10735" s="402"/>
      <c r="AI10735" s="402"/>
      <c r="AJ10735" s="402"/>
    </row>
    <row r="10736" spans="10:36" hidden="1" x14ac:dyDescent="0.2">
      <c r="J10736" s="555" t="s">
        <v>987</v>
      </c>
      <c r="T10736" s="402"/>
      <c r="U10736" s="402"/>
      <c r="V10736" s="402"/>
      <c r="AG10736" s="402"/>
      <c r="AH10736" s="402"/>
      <c r="AI10736" s="402"/>
      <c r="AJ10736" s="402"/>
    </row>
    <row r="10737" spans="10:36" hidden="1" x14ac:dyDescent="0.2">
      <c r="J10737" s="555" t="s">
        <v>987</v>
      </c>
      <c r="T10737" s="402"/>
      <c r="U10737" s="402"/>
      <c r="V10737" s="402"/>
      <c r="AG10737" s="402"/>
      <c r="AH10737" s="402"/>
      <c r="AI10737" s="402"/>
      <c r="AJ10737" s="402"/>
    </row>
    <row r="10738" spans="10:36" hidden="1" x14ac:dyDescent="0.2">
      <c r="J10738" s="555" t="s">
        <v>987</v>
      </c>
      <c r="T10738" s="402"/>
      <c r="U10738" s="402"/>
      <c r="V10738" s="402"/>
      <c r="AG10738" s="402"/>
      <c r="AH10738" s="402"/>
      <c r="AI10738" s="402"/>
      <c r="AJ10738" s="402"/>
    </row>
    <row r="10739" spans="10:36" hidden="1" x14ac:dyDescent="0.2">
      <c r="J10739" s="555" t="s">
        <v>987</v>
      </c>
      <c r="T10739" s="402"/>
      <c r="U10739" s="402"/>
      <c r="V10739" s="402"/>
      <c r="AG10739" s="402"/>
      <c r="AH10739" s="402"/>
      <c r="AI10739" s="402"/>
      <c r="AJ10739" s="402"/>
    </row>
    <row r="10740" spans="10:36" hidden="1" x14ac:dyDescent="0.2">
      <c r="J10740" s="555" t="s">
        <v>987</v>
      </c>
      <c r="T10740" s="402"/>
      <c r="U10740" s="402"/>
      <c r="V10740" s="402"/>
      <c r="AG10740" s="402"/>
      <c r="AH10740" s="402"/>
      <c r="AI10740" s="402"/>
      <c r="AJ10740" s="402"/>
    </row>
    <row r="10741" spans="10:36" hidden="1" x14ac:dyDescent="0.2">
      <c r="J10741" s="555" t="s">
        <v>987</v>
      </c>
      <c r="T10741" s="402"/>
      <c r="U10741" s="402"/>
      <c r="V10741" s="402"/>
      <c r="AG10741" s="402"/>
      <c r="AH10741" s="402"/>
      <c r="AI10741" s="402"/>
      <c r="AJ10741" s="402"/>
    </row>
    <row r="10742" spans="10:36" hidden="1" x14ac:dyDescent="0.2">
      <c r="J10742" s="555" t="s">
        <v>987</v>
      </c>
      <c r="T10742" s="402"/>
      <c r="U10742" s="402"/>
      <c r="V10742" s="402"/>
      <c r="AG10742" s="402"/>
      <c r="AH10742" s="402"/>
      <c r="AI10742" s="402"/>
      <c r="AJ10742" s="402"/>
    </row>
    <row r="10743" spans="10:36" hidden="1" x14ac:dyDescent="0.2">
      <c r="J10743" s="555" t="s">
        <v>987</v>
      </c>
      <c r="T10743" s="402"/>
      <c r="U10743" s="402"/>
      <c r="V10743" s="402"/>
      <c r="AG10743" s="402"/>
      <c r="AH10743" s="402"/>
      <c r="AI10743" s="402"/>
      <c r="AJ10743" s="402"/>
    </row>
    <row r="10744" spans="10:36" hidden="1" x14ac:dyDescent="0.2">
      <c r="J10744" s="555" t="s">
        <v>987</v>
      </c>
      <c r="T10744" s="402"/>
      <c r="U10744" s="402"/>
      <c r="V10744" s="402"/>
      <c r="AG10744" s="402"/>
      <c r="AH10744" s="402"/>
      <c r="AI10744" s="402"/>
      <c r="AJ10744" s="402"/>
    </row>
    <row r="10745" spans="10:36" hidden="1" x14ac:dyDescent="0.2">
      <c r="J10745" s="555" t="s">
        <v>987</v>
      </c>
      <c r="T10745" s="402"/>
      <c r="U10745" s="402"/>
      <c r="V10745" s="402"/>
      <c r="AG10745" s="402"/>
      <c r="AH10745" s="402"/>
      <c r="AI10745" s="402"/>
      <c r="AJ10745" s="402"/>
    </row>
    <row r="10746" spans="10:36" hidden="1" x14ac:dyDescent="0.2">
      <c r="J10746" s="555" t="s">
        <v>987</v>
      </c>
      <c r="T10746" s="402"/>
      <c r="U10746" s="402"/>
      <c r="V10746" s="402"/>
      <c r="AG10746" s="402"/>
      <c r="AH10746" s="402"/>
      <c r="AI10746" s="402"/>
      <c r="AJ10746" s="402"/>
    </row>
    <row r="10747" spans="10:36" hidden="1" x14ac:dyDescent="0.2">
      <c r="J10747" s="555" t="s">
        <v>987</v>
      </c>
      <c r="T10747" s="402"/>
      <c r="U10747" s="402"/>
      <c r="V10747" s="402"/>
      <c r="AG10747" s="402"/>
      <c r="AH10747" s="402"/>
      <c r="AI10747" s="402"/>
      <c r="AJ10747" s="402"/>
    </row>
    <row r="10748" spans="10:36" hidden="1" x14ac:dyDescent="0.2">
      <c r="J10748" s="555" t="s">
        <v>987</v>
      </c>
      <c r="T10748" s="402"/>
      <c r="U10748" s="402"/>
      <c r="V10748" s="402"/>
      <c r="AG10748" s="402"/>
      <c r="AH10748" s="402"/>
      <c r="AI10748" s="402"/>
      <c r="AJ10748" s="402"/>
    </row>
    <row r="10749" spans="10:36" hidden="1" x14ac:dyDescent="0.2">
      <c r="J10749" s="555" t="s">
        <v>987</v>
      </c>
      <c r="T10749" s="402"/>
      <c r="U10749" s="402"/>
      <c r="V10749" s="402"/>
      <c r="AG10749" s="402"/>
      <c r="AH10749" s="402"/>
      <c r="AI10749" s="402"/>
      <c r="AJ10749" s="402"/>
    </row>
    <row r="10750" spans="10:36" hidden="1" x14ac:dyDescent="0.2">
      <c r="J10750" s="555" t="s">
        <v>987</v>
      </c>
      <c r="T10750" s="402"/>
      <c r="U10750" s="402"/>
      <c r="V10750" s="402"/>
      <c r="AG10750" s="402"/>
      <c r="AH10750" s="402"/>
      <c r="AI10750" s="402"/>
      <c r="AJ10750" s="402"/>
    </row>
    <row r="10751" spans="10:36" hidden="1" x14ac:dyDescent="0.2">
      <c r="J10751" s="555" t="s">
        <v>987</v>
      </c>
      <c r="T10751" s="402"/>
      <c r="U10751" s="402"/>
      <c r="V10751" s="402"/>
      <c r="AG10751" s="402"/>
      <c r="AH10751" s="402"/>
      <c r="AI10751" s="402"/>
      <c r="AJ10751" s="402"/>
    </row>
    <row r="10752" spans="10:36" hidden="1" x14ac:dyDescent="0.2">
      <c r="J10752" s="555" t="s">
        <v>987</v>
      </c>
      <c r="T10752" s="402"/>
      <c r="U10752" s="402"/>
      <c r="V10752" s="402"/>
      <c r="AG10752" s="402"/>
      <c r="AH10752" s="402"/>
      <c r="AI10752" s="402"/>
      <c r="AJ10752" s="402"/>
    </row>
    <row r="10753" spans="10:36" hidden="1" x14ac:dyDescent="0.2">
      <c r="J10753" s="555" t="s">
        <v>987</v>
      </c>
      <c r="T10753" s="402"/>
      <c r="U10753" s="402"/>
      <c r="V10753" s="402"/>
      <c r="AG10753" s="402"/>
      <c r="AH10753" s="402"/>
      <c r="AI10753" s="402"/>
      <c r="AJ10753" s="402"/>
    </row>
    <row r="10754" spans="10:36" hidden="1" x14ac:dyDescent="0.2">
      <c r="J10754" s="555" t="s">
        <v>987</v>
      </c>
      <c r="T10754" s="402"/>
      <c r="U10754" s="402"/>
      <c r="V10754" s="402"/>
      <c r="AG10754" s="402"/>
      <c r="AH10754" s="402"/>
      <c r="AI10754" s="402"/>
      <c r="AJ10754" s="402"/>
    </row>
    <row r="10755" spans="10:36" hidden="1" x14ac:dyDescent="0.2">
      <c r="J10755" s="555" t="s">
        <v>987</v>
      </c>
      <c r="T10755" s="402"/>
      <c r="U10755" s="402"/>
      <c r="V10755" s="402"/>
      <c r="AG10755" s="402"/>
      <c r="AH10755" s="402"/>
      <c r="AI10755" s="402"/>
      <c r="AJ10755" s="402"/>
    </row>
    <row r="10756" spans="10:36" hidden="1" x14ac:dyDescent="0.2">
      <c r="J10756" s="555" t="s">
        <v>987</v>
      </c>
      <c r="T10756" s="402"/>
      <c r="U10756" s="402"/>
      <c r="V10756" s="402"/>
      <c r="AG10756" s="402"/>
      <c r="AH10756" s="402"/>
      <c r="AI10756" s="402"/>
      <c r="AJ10756" s="402"/>
    </row>
    <row r="10757" spans="10:36" hidden="1" x14ac:dyDescent="0.2">
      <c r="J10757" s="555" t="s">
        <v>987</v>
      </c>
      <c r="T10757" s="402"/>
      <c r="U10757" s="402"/>
      <c r="V10757" s="402"/>
      <c r="AG10757" s="402"/>
      <c r="AH10757" s="402"/>
      <c r="AI10757" s="402"/>
      <c r="AJ10757" s="402"/>
    </row>
    <row r="10758" spans="10:36" hidden="1" x14ac:dyDescent="0.2">
      <c r="J10758" s="555" t="s">
        <v>987</v>
      </c>
      <c r="T10758" s="402"/>
      <c r="U10758" s="402"/>
      <c r="V10758" s="402"/>
      <c r="AG10758" s="402"/>
      <c r="AH10758" s="402"/>
      <c r="AI10758" s="402"/>
      <c r="AJ10758" s="402"/>
    </row>
    <row r="10759" spans="10:36" hidden="1" x14ac:dyDescent="0.2">
      <c r="J10759" s="555" t="s">
        <v>987</v>
      </c>
      <c r="T10759" s="402"/>
      <c r="U10759" s="402"/>
      <c r="V10759" s="402"/>
      <c r="AG10759" s="402"/>
      <c r="AH10759" s="402"/>
      <c r="AI10759" s="402"/>
      <c r="AJ10759" s="402"/>
    </row>
    <row r="10760" spans="10:36" hidden="1" x14ac:dyDescent="0.2">
      <c r="J10760" s="555" t="s">
        <v>987</v>
      </c>
      <c r="T10760" s="402"/>
      <c r="U10760" s="402"/>
      <c r="V10760" s="402"/>
      <c r="AG10760" s="402"/>
      <c r="AH10760" s="402"/>
      <c r="AI10760" s="402"/>
      <c r="AJ10760" s="402"/>
    </row>
    <row r="10761" spans="10:36" hidden="1" x14ac:dyDescent="0.2">
      <c r="J10761" s="555" t="s">
        <v>987</v>
      </c>
      <c r="T10761" s="402"/>
      <c r="U10761" s="402"/>
      <c r="V10761" s="402"/>
      <c r="AG10761" s="402"/>
      <c r="AH10761" s="402"/>
      <c r="AI10761" s="402"/>
      <c r="AJ10761" s="402"/>
    </row>
    <row r="10762" spans="10:36" hidden="1" x14ac:dyDescent="0.2">
      <c r="J10762" s="555" t="s">
        <v>987</v>
      </c>
      <c r="T10762" s="402"/>
      <c r="U10762" s="402"/>
      <c r="V10762" s="402"/>
      <c r="AG10762" s="402"/>
      <c r="AH10762" s="402"/>
      <c r="AI10762" s="402"/>
      <c r="AJ10762" s="402"/>
    </row>
    <row r="10763" spans="10:36" hidden="1" x14ac:dyDescent="0.2">
      <c r="J10763" s="555" t="s">
        <v>987</v>
      </c>
      <c r="T10763" s="402"/>
      <c r="U10763" s="402"/>
      <c r="V10763" s="402"/>
      <c r="AG10763" s="402"/>
      <c r="AH10763" s="402"/>
      <c r="AI10763" s="402"/>
      <c r="AJ10763" s="402"/>
    </row>
    <row r="10764" spans="10:36" hidden="1" x14ac:dyDescent="0.2">
      <c r="J10764" s="555" t="s">
        <v>987</v>
      </c>
      <c r="T10764" s="402"/>
      <c r="U10764" s="402"/>
      <c r="V10764" s="402"/>
      <c r="AG10764" s="402"/>
      <c r="AH10764" s="402"/>
      <c r="AI10764" s="402"/>
      <c r="AJ10764" s="402"/>
    </row>
    <row r="10765" spans="10:36" hidden="1" x14ac:dyDescent="0.2">
      <c r="J10765" s="555" t="s">
        <v>987</v>
      </c>
      <c r="T10765" s="402"/>
      <c r="U10765" s="402"/>
      <c r="V10765" s="402"/>
      <c r="AG10765" s="402"/>
      <c r="AH10765" s="402"/>
      <c r="AI10765" s="402"/>
      <c r="AJ10765" s="402"/>
    </row>
    <row r="10766" spans="10:36" hidden="1" x14ac:dyDescent="0.2">
      <c r="J10766" s="555" t="s">
        <v>987</v>
      </c>
      <c r="T10766" s="402"/>
      <c r="U10766" s="402"/>
      <c r="V10766" s="402"/>
      <c r="AG10766" s="402"/>
      <c r="AH10766" s="402"/>
      <c r="AI10766" s="402"/>
      <c r="AJ10766" s="402"/>
    </row>
    <row r="10767" spans="10:36" hidden="1" x14ac:dyDescent="0.2">
      <c r="J10767" s="555" t="s">
        <v>987</v>
      </c>
      <c r="T10767" s="402"/>
      <c r="U10767" s="402"/>
      <c r="V10767" s="402"/>
      <c r="AG10767" s="402"/>
      <c r="AH10767" s="402"/>
      <c r="AI10767" s="402"/>
      <c r="AJ10767" s="402"/>
    </row>
    <row r="10768" spans="10:36" hidden="1" x14ac:dyDescent="0.2">
      <c r="J10768" s="555" t="s">
        <v>987</v>
      </c>
      <c r="T10768" s="402"/>
      <c r="U10768" s="402"/>
      <c r="V10768" s="402"/>
      <c r="AG10768" s="402"/>
      <c r="AH10768" s="402"/>
      <c r="AI10768" s="402"/>
      <c r="AJ10768" s="402"/>
    </row>
    <row r="10769" spans="10:36" hidden="1" x14ac:dyDescent="0.2">
      <c r="J10769" s="555" t="s">
        <v>987</v>
      </c>
      <c r="T10769" s="402"/>
      <c r="U10769" s="402"/>
      <c r="V10769" s="402"/>
      <c r="AG10769" s="402"/>
      <c r="AH10769" s="402"/>
      <c r="AI10769" s="402"/>
      <c r="AJ10769" s="402"/>
    </row>
    <row r="10770" spans="10:36" hidden="1" x14ac:dyDescent="0.2">
      <c r="J10770" s="555" t="s">
        <v>987</v>
      </c>
      <c r="T10770" s="402"/>
      <c r="U10770" s="402"/>
      <c r="V10770" s="402"/>
      <c r="AG10770" s="402"/>
      <c r="AH10770" s="402"/>
      <c r="AI10770" s="402"/>
      <c r="AJ10770" s="402"/>
    </row>
    <row r="10771" spans="10:36" hidden="1" x14ac:dyDescent="0.2">
      <c r="J10771" s="555" t="s">
        <v>987</v>
      </c>
      <c r="T10771" s="402"/>
      <c r="U10771" s="402"/>
      <c r="V10771" s="402"/>
      <c r="AG10771" s="402"/>
      <c r="AH10771" s="402"/>
      <c r="AI10771" s="402"/>
      <c r="AJ10771" s="402"/>
    </row>
    <row r="10772" spans="10:36" hidden="1" x14ac:dyDescent="0.2">
      <c r="J10772" s="555" t="s">
        <v>987</v>
      </c>
      <c r="T10772" s="402"/>
      <c r="U10772" s="402"/>
      <c r="V10772" s="402"/>
      <c r="AG10772" s="402"/>
      <c r="AH10772" s="402"/>
      <c r="AI10772" s="402"/>
      <c r="AJ10772" s="402"/>
    </row>
    <row r="10773" spans="10:36" hidden="1" x14ac:dyDescent="0.2">
      <c r="J10773" s="555" t="s">
        <v>987</v>
      </c>
      <c r="T10773" s="402"/>
      <c r="U10773" s="402"/>
      <c r="V10773" s="402"/>
      <c r="AG10773" s="402"/>
      <c r="AH10773" s="402"/>
      <c r="AI10773" s="402"/>
      <c r="AJ10773" s="402"/>
    </row>
    <row r="10774" spans="10:36" hidden="1" x14ac:dyDescent="0.2">
      <c r="J10774" s="555" t="s">
        <v>987</v>
      </c>
      <c r="T10774" s="402"/>
      <c r="U10774" s="402"/>
      <c r="V10774" s="402"/>
      <c r="AG10774" s="402"/>
      <c r="AH10774" s="402"/>
      <c r="AI10774" s="402"/>
      <c r="AJ10774" s="402"/>
    </row>
    <row r="10775" spans="10:36" hidden="1" x14ac:dyDescent="0.2">
      <c r="J10775" s="555" t="s">
        <v>987</v>
      </c>
      <c r="T10775" s="402"/>
      <c r="U10775" s="402"/>
      <c r="V10775" s="402"/>
      <c r="AG10775" s="402"/>
      <c r="AH10775" s="402"/>
      <c r="AI10775" s="402"/>
      <c r="AJ10775" s="402"/>
    </row>
    <row r="10776" spans="10:36" hidden="1" x14ac:dyDescent="0.2">
      <c r="J10776" s="555" t="s">
        <v>987</v>
      </c>
      <c r="T10776" s="402"/>
      <c r="U10776" s="402"/>
      <c r="V10776" s="402"/>
      <c r="AG10776" s="402"/>
      <c r="AH10776" s="402"/>
      <c r="AI10776" s="402"/>
      <c r="AJ10776" s="402"/>
    </row>
    <row r="10777" spans="10:36" hidden="1" x14ac:dyDescent="0.2">
      <c r="J10777" s="555" t="s">
        <v>987</v>
      </c>
      <c r="T10777" s="402"/>
      <c r="U10777" s="402"/>
      <c r="V10777" s="402"/>
      <c r="AG10777" s="402"/>
      <c r="AH10777" s="402"/>
      <c r="AI10777" s="402"/>
      <c r="AJ10777" s="402"/>
    </row>
    <row r="10778" spans="10:36" hidden="1" x14ac:dyDescent="0.2">
      <c r="J10778" s="555" t="s">
        <v>987</v>
      </c>
      <c r="T10778" s="402"/>
      <c r="U10778" s="402"/>
      <c r="V10778" s="402"/>
      <c r="AG10778" s="402"/>
      <c r="AH10778" s="402"/>
      <c r="AI10778" s="402"/>
      <c r="AJ10778" s="402"/>
    </row>
    <row r="10779" spans="10:36" hidden="1" x14ac:dyDescent="0.2">
      <c r="J10779" s="555" t="s">
        <v>987</v>
      </c>
      <c r="T10779" s="402"/>
      <c r="U10779" s="402"/>
      <c r="V10779" s="402"/>
      <c r="AG10779" s="402"/>
      <c r="AH10779" s="402"/>
      <c r="AI10779" s="402"/>
      <c r="AJ10779" s="402"/>
    </row>
    <row r="10780" spans="10:36" hidden="1" x14ac:dyDescent="0.2">
      <c r="J10780" s="555" t="s">
        <v>987</v>
      </c>
      <c r="T10780" s="402"/>
      <c r="U10780" s="402"/>
      <c r="V10780" s="402"/>
      <c r="AG10780" s="402"/>
      <c r="AH10780" s="402"/>
      <c r="AI10780" s="402"/>
      <c r="AJ10780" s="402"/>
    </row>
    <row r="10781" spans="10:36" hidden="1" x14ac:dyDescent="0.2">
      <c r="J10781" s="555" t="s">
        <v>987</v>
      </c>
      <c r="T10781" s="402"/>
      <c r="U10781" s="402"/>
      <c r="V10781" s="402"/>
      <c r="AG10781" s="402"/>
      <c r="AH10781" s="402"/>
      <c r="AI10781" s="402"/>
      <c r="AJ10781" s="402"/>
    </row>
    <row r="10782" spans="10:36" hidden="1" x14ac:dyDescent="0.2">
      <c r="J10782" s="555" t="s">
        <v>987</v>
      </c>
      <c r="T10782" s="402"/>
      <c r="U10782" s="402"/>
      <c r="V10782" s="402"/>
      <c r="AG10782" s="402"/>
      <c r="AH10782" s="402"/>
      <c r="AI10782" s="402"/>
      <c r="AJ10782" s="402"/>
    </row>
    <row r="10783" spans="10:36" hidden="1" x14ac:dyDescent="0.2">
      <c r="J10783" s="555" t="s">
        <v>987</v>
      </c>
      <c r="T10783" s="402"/>
      <c r="U10783" s="402"/>
      <c r="V10783" s="402"/>
      <c r="AG10783" s="402"/>
      <c r="AH10783" s="402"/>
      <c r="AI10783" s="402"/>
      <c r="AJ10783" s="402"/>
    </row>
    <row r="10784" spans="10:36" hidden="1" x14ac:dyDescent="0.2">
      <c r="J10784" s="555" t="s">
        <v>987</v>
      </c>
      <c r="T10784" s="402"/>
      <c r="U10784" s="402"/>
      <c r="V10784" s="402"/>
      <c r="AG10784" s="402"/>
      <c r="AH10784" s="402"/>
      <c r="AI10784" s="402"/>
      <c r="AJ10784" s="402"/>
    </row>
    <row r="10785" spans="10:36" hidden="1" x14ac:dyDescent="0.2">
      <c r="J10785" s="555" t="s">
        <v>987</v>
      </c>
      <c r="T10785" s="402"/>
      <c r="U10785" s="402"/>
      <c r="V10785" s="402"/>
      <c r="AG10785" s="402"/>
      <c r="AH10785" s="402"/>
      <c r="AI10785" s="402"/>
      <c r="AJ10785" s="402"/>
    </row>
    <row r="10786" spans="10:36" hidden="1" x14ac:dyDescent="0.2">
      <c r="J10786" s="555" t="s">
        <v>987</v>
      </c>
      <c r="T10786" s="402"/>
      <c r="U10786" s="402"/>
      <c r="V10786" s="402"/>
      <c r="AG10786" s="402"/>
      <c r="AH10786" s="402"/>
      <c r="AI10786" s="402"/>
      <c r="AJ10786" s="402"/>
    </row>
    <row r="10787" spans="10:36" hidden="1" x14ac:dyDescent="0.2">
      <c r="J10787" s="555" t="s">
        <v>987</v>
      </c>
      <c r="T10787" s="402"/>
      <c r="U10787" s="402"/>
      <c r="V10787" s="402"/>
      <c r="AG10787" s="402"/>
      <c r="AH10787" s="402"/>
      <c r="AI10787" s="402"/>
      <c r="AJ10787" s="402"/>
    </row>
    <row r="10788" spans="10:36" hidden="1" x14ac:dyDescent="0.2">
      <c r="J10788" s="555" t="s">
        <v>987</v>
      </c>
      <c r="T10788" s="402"/>
      <c r="U10788" s="402"/>
      <c r="V10788" s="402"/>
      <c r="AG10788" s="402"/>
      <c r="AH10788" s="402"/>
      <c r="AI10788" s="402"/>
      <c r="AJ10788" s="402"/>
    </row>
    <row r="10789" spans="10:36" hidden="1" x14ac:dyDescent="0.2">
      <c r="J10789" s="555" t="s">
        <v>987</v>
      </c>
      <c r="T10789" s="402"/>
      <c r="U10789" s="402"/>
      <c r="V10789" s="402"/>
      <c r="AG10789" s="402"/>
      <c r="AH10789" s="402"/>
      <c r="AI10789" s="402"/>
      <c r="AJ10789" s="402"/>
    </row>
    <row r="10790" spans="10:36" hidden="1" x14ac:dyDescent="0.2">
      <c r="J10790" s="555" t="s">
        <v>987</v>
      </c>
      <c r="T10790" s="402"/>
      <c r="U10790" s="402"/>
      <c r="V10790" s="402"/>
      <c r="AG10790" s="402"/>
      <c r="AH10790" s="402"/>
      <c r="AI10790" s="402"/>
      <c r="AJ10790" s="402"/>
    </row>
    <row r="10791" spans="10:36" hidden="1" x14ac:dyDescent="0.2">
      <c r="J10791" s="555" t="s">
        <v>987</v>
      </c>
      <c r="T10791" s="402"/>
      <c r="U10791" s="402"/>
      <c r="V10791" s="402"/>
      <c r="AG10791" s="402"/>
      <c r="AH10791" s="402"/>
      <c r="AI10791" s="402"/>
      <c r="AJ10791" s="402"/>
    </row>
    <row r="10792" spans="10:36" hidden="1" x14ac:dyDescent="0.2">
      <c r="J10792" s="555" t="s">
        <v>987</v>
      </c>
      <c r="T10792" s="402"/>
      <c r="U10792" s="402"/>
      <c r="V10792" s="402"/>
      <c r="AG10792" s="402"/>
      <c r="AH10792" s="402"/>
      <c r="AI10792" s="402"/>
      <c r="AJ10792" s="402"/>
    </row>
    <row r="10793" spans="10:36" hidden="1" x14ac:dyDescent="0.2">
      <c r="J10793" s="555" t="s">
        <v>987</v>
      </c>
      <c r="T10793" s="402"/>
      <c r="U10793" s="402"/>
      <c r="V10793" s="402"/>
      <c r="AG10793" s="402"/>
      <c r="AH10793" s="402"/>
      <c r="AI10793" s="402"/>
      <c r="AJ10793" s="402"/>
    </row>
    <row r="10794" spans="10:36" hidden="1" x14ac:dyDescent="0.2">
      <c r="J10794" s="555" t="s">
        <v>987</v>
      </c>
      <c r="T10794" s="402"/>
      <c r="U10794" s="402"/>
      <c r="V10794" s="402"/>
      <c r="AG10794" s="402"/>
      <c r="AH10794" s="402"/>
      <c r="AI10794" s="402"/>
      <c r="AJ10794" s="402"/>
    </row>
    <row r="10795" spans="10:36" hidden="1" x14ac:dyDescent="0.2">
      <c r="J10795" s="555" t="s">
        <v>987</v>
      </c>
      <c r="T10795" s="402"/>
      <c r="U10795" s="402"/>
      <c r="V10795" s="402"/>
      <c r="AG10795" s="402"/>
      <c r="AH10795" s="402"/>
      <c r="AI10795" s="402"/>
      <c r="AJ10795" s="402"/>
    </row>
    <row r="10796" spans="10:36" hidden="1" x14ac:dyDescent="0.2">
      <c r="J10796" s="555" t="s">
        <v>987</v>
      </c>
      <c r="T10796" s="402"/>
      <c r="U10796" s="402"/>
      <c r="V10796" s="402"/>
      <c r="AG10796" s="402"/>
      <c r="AH10796" s="402"/>
      <c r="AI10796" s="402"/>
      <c r="AJ10796" s="402"/>
    </row>
    <row r="10797" spans="10:36" hidden="1" x14ac:dyDescent="0.2">
      <c r="J10797" s="555" t="s">
        <v>987</v>
      </c>
      <c r="T10797" s="402"/>
      <c r="U10797" s="402"/>
      <c r="V10797" s="402"/>
      <c r="AG10797" s="402"/>
      <c r="AH10797" s="402"/>
      <c r="AI10797" s="402"/>
      <c r="AJ10797" s="402"/>
    </row>
    <row r="10798" spans="10:36" hidden="1" x14ac:dyDescent="0.2">
      <c r="J10798" s="555" t="s">
        <v>987</v>
      </c>
      <c r="T10798" s="402"/>
      <c r="U10798" s="402"/>
      <c r="V10798" s="402"/>
      <c r="AG10798" s="402"/>
      <c r="AH10798" s="402"/>
      <c r="AI10798" s="402"/>
      <c r="AJ10798" s="402"/>
    </row>
    <row r="10799" spans="10:36" hidden="1" x14ac:dyDescent="0.2">
      <c r="J10799" s="555" t="s">
        <v>987</v>
      </c>
      <c r="T10799" s="402"/>
      <c r="U10799" s="402"/>
      <c r="V10799" s="402"/>
      <c r="AG10799" s="402"/>
      <c r="AH10799" s="402"/>
      <c r="AI10799" s="402"/>
      <c r="AJ10799" s="402"/>
    </row>
    <row r="10800" spans="10:36" hidden="1" x14ac:dyDescent="0.2">
      <c r="J10800" s="555" t="s">
        <v>987</v>
      </c>
      <c r="T10800" s="402"/>
      <c r="U10800" s="402"/>
      <c r="V10800" s="402"/>
      <c r="AG10800" s="402"/>
      <c r="AH10800" s="402"/>
      <c r="AI10800" s="402"/>
      <c r="AJ10800" s="402"/>
    </row>
    <row r="10801" spans="10:36" hidden="1" x14ac:dyDescent="0.2">
      <c r="J10801" s="555" t="s">
        <v>987</v>
      </c>
      <c r="T10801" s="402"/>
      <c r="U10801" s="402"/>
      <c r="V10801" s="402"/>
      <c r="AG10801" s="402"/>
      <c r="AH10801" s="402"/>
      <c r="AI10801" s="402"/>
      <c r="AJ10801" s="402"/>
    </row>
    <row r="10802" spans="10:36" hidden="1" x14ac:dyDescent="0.2">
      <c r="J10802" s="555" t="s">
        <v>987</v>
      </c>
      <c r="T10802" s="402"/>
      <c r="U10802" s="402"/>
      <c r="V10802" s="402"/>
      <c r="AG10802" s="402"/>
      <c r="AH10802" s="402"/>
      <c r="AI10802" s="402"/>
      <c r="AJ10802" s="402"/>
    </row>
    <row r="10803" spans="10:36" hidden="1" x14ac:dyDescent="0.2">
      <c r="J10803" s="555" t="s">
        <v>987</v>
      </c>
      <c r="T10803" s="402"/>
      <c r="U10803" s="402"/>
      <c r="V10803" s="402"/>
      <c r="AG10803" s="402"/>
      <c r="AH10803" s="402"/>
      <c r="AI10803" s="402"/>
      <c r="AJ10803" s="402"/>
    </row>
    <row r="10804" spans="10:36" hidden="1" x14ac:dyDescent="0.2">
      <c r="J10804" s="555" t="s">
        <v>987</v>
      </c>
      <c r="T10804" s="402"/>
      <c r="U10804" s="402"/>
      <c r="V10804" s="402"/>
      <c r="AG10804" s="402"/>
      <c r="AH10804" s="402"/>
      <c r="AI10804" s="402"/>
      <c r="AJ10804" s="402"/>
    </row>
    <row r="10805" spans="10:36" hidden="1" x14ac:dyDescent="0.2">
      <c r="J10805" s="555" t="s">
        <v>987</v>
      </c>
      <c r="T10805" s="402"/>
      <c r="U10805" s="402"/>
      <c r="V10805" s="402"/>
      <c r="AG10805" s="402"/>
      <c r="AH10805" s="402"/>
      <c r="AI10805" s="402"/>
      <c r="AJ10805" s="402"/>
    </row>
    <row r="10806" spans="10:36" hidden="1" x14ac:dyDescent="0.2">
      <c r="J10806" s="555" t="s">
        <v>987</v>
      </c>
      <c r="T10806" s="402"/>
      <c r="U10806" s="402"/>
      <c r="V10806" s="402"/>
      <c r="AG10806" s="402"/>
      <c r="AH10806" s="402"/>
      <c r="AI10806" s="402"/>
      <c r="AJ10806" s="402"/>
    </row>
    <row r="10807" spans="10:36" hidden="1" x14ac:dyDescent="0.2">
      <c r="J10807" s="555" t="s">
        <v>987</v>
      </c>
      <c r="T10807" s="402"/>
      <c r="U10807" s="402"/>
      <c r="V10807" s="402"/>
      <c r="AG10807" s="402"/>
      <c r="AH10807" s="402"/>
      <c r="AI10807" s="402"/>
      <c r="AJ10807" s="402"/>
    </row>
    <row r="10808" spans="10:36" hidden="1" x14ac:dyDescent="0.2">
      <c r="J10808" s="555" t="s">
        <v>987</v>
      </c>
      <c r="T10808" s="402"/>
      <c r="U10808" s="402"/>
      <c r="V10808" s="402"/>
      <c r="AG10808" s="402"/>
      <c r="AH10808" s="402"/>
      <c r="AI10808" s="402"/>
      <c r="AJ10808" s="402"/>
    </row>
    <row r="10809" spans="10:36" hidden="1" x14ac:dyDescent="0.2">
      <c r="J10809" s="555" t="s">
        <v>987</v>
      </c>
      <c r="T10809" s="402"/>
      <c r="U10809" s="402"/>
      <c r="V10809" s="402"/>
      <c r="AG10809" s="402"/>
      <c r="AH10809" s="402"/>
      <c r="AI10809" s="402"/>
      <c r="AJ10809" s="402"/>
    </row>
    <row r="10810" spans="10:36" hidden="1" x14ac:dyDescent="0.2">
      <c r="J10810" s="555" t="s">
        <v>987</v>
      </c>
      <c r="T10810" s="402"/>
      <c r="U10810" s="402"/>
      <c r="V10810" s="402"/>
      <c r="AG10810" s="402"/>
      <c r="AH10810" s="402"/>
      <c r="AI10810" s="402"/>
      <c r="AJ10810" s="402"/>
    </row>
    <row r="10811" spans="10:36" hidden="1" x14ac:dyDescent="0.2">
      <c r="J10811" s="555" t="s">
        <v>987</v>
      </c>
      <c r="T10811" s="402"/>
      <c r="U10811" s="402"/>
      <c r="V10811" s="402"/>
      <c r="AG10811" s="402"/>
      <c r="AH10811" s="402"/>
      <c r="AI10811" s="402"/>
      <c r="AJ10811" s="402"/>
    </row>
    <row r="10812" spans="10:36" hidden="1" x14ac:dyDescent="0.2">
      <c r="J10812" s="555" t="s">
        <v>987</v>
      </c>
      <c r="T10812" s="402"/>
      <c r="U10812" s="402"/>
      <c r="V10812" s="402"/>
      <c r="AG10812" s="402"/>
      <c r="AH10812" s="402"/>
      <c r="AI10812" s="402"/>
      <c r="AJ10812" s="402"/>
    </row>
    <row r="10813" spans="10:36" hidden="1" x14ac:dyDescent="0.2">
      <c r="J10813" s="555" t="s">
        <v>987</v>
      </c>
      <c r="T10813" s="402"/>
      <c r="U10813" s="402"/>
      <c r="V10813" s="402"/>
      <c r="AG10813" s="402"/>
      <c r="AH10813" s="402"/>
      <c r="AI10813" s="402"/>
      <c r="AJ10813" s="402"/>
    </row>
    <row r="10814" spans="10:36" hidden="1" x14ac:dyDescent="0.2">
      <c r="J10814" s="555" t="s">
        <v>987</v>
      </c>
      <c r="T10814" s="402"/>
      <c r="U10814" s="402"/>
      <c r="V10814" s="402"/>
      <c r="AG10814" s="402"/>
      <c r="AH10814" s="402"/>
      <c r="AI10814" s="402"/>
      <c r="AJ10814" s="402"/>
    </row>
    <row r="10815" spans="10:36" hidden="1" x14ac:dyDescent="0.2">
      <c r="J10815" s="555" t="s">
        <v>987</v>
      </c>
      <c r="T10815" s="402"/>
      <c r="U10815" s="402"/>
      <c r="V10815" s="402"/>
      <c r="AG10815" s="402"/>
      <c r="AH10815" s="402"/>
      <c r="AI10815" s="402"/>
      <c r="AJ10815" s="402"/>
    </row>
    <row r="10816" spans="10:36" hidden="1" x14ac:dyDescent="0.2">
      <c r="J10816" s="555" t="s">
        <v>987</v>
      </c>
      <c r="T10816" s="402"/>
      <c r="U10816" s="402"/>
      <c r="V10816" s="402"/>
      <c r="AG10816" s="402"/>
      <c r="AH10816" s="402"/>
      <c r="AI10816" s="402"/>
      <c r="AJ10816" s="402"/>
    </row>
    <row r="10817" spans="10:36" hidden="1" x14ac:dyDescent="0.2">
      <c r="J10817" s="555" t="s">
        <v>987</v>
      </c>
      <c r="T10817" s="402"/>
      <c r="U10817" s="402"/>
      <c r="V10817" s="402"/>
      <c r="AG10817" s="402"/>
      <c r="AH10817" s="402"/>
      <c r="AI10817" s="402"/>
      <c r="AJ10817" s="402"/>
    </row>
    <row r="10818" spans="10:36" hidden="1" x14ac:dyDescent="0.2">
      <c r="J10818" s="555" t="s">
        <v>987</v>
      </c>
      <c r="T10818" s="402"/>
      <c r="U10818" s="402"/>
      <c r="V10818" s="402"/>
      <c r="AG10818" s="402"/>
      <c r="AH10818" s="402"/>
      <c r="AI10818" s="402"/>
      <c r="AJ10818" s="402"/>
    </row>
    <row r="10819" spans="10:36" hidden="1" x14ac:dyDescent="0.2">
      <c r="J10819" s="555" t="s">
        <v>987</v>
      </c>
      <c r="T10819" s="402"/>
      <c r="U10819" s="402"/>
      <c r="V10819" s="402"/>
      <c r="AG10819" s="402"/>
      <c r="AH10819" s="402"/>
      <c r="AI10819" s="402"/>
      <c r="AJ10819" s="402"/>
    </row>
    <row r="10820" spans="10:36" hidden="1" x14ac:dyDescent="0.2">
      <c r="J10820" s="555" t="s">
        <v>987</v>
      </c>
      <c r="T10820" s="402"/>
      <c r="U10820" s="402"/>
      <c r="V10820" s="402"/>
      <c r="AG10820" s="402"/>
      <c r="AH10820" s="402"/>
      <c r="AI10820" s="402"/>
      <c r="AJ10820" s="402"/>
    </row>
    <row r="10821" spans="10:36" hidden="1" x14ac:dyDescent="0.2">
      <c r="J10821" s="555" t="s">
        <v>987</v>
      </c>
      <c r="T10821" s="402"/>
      <c r="U10821" s="402"/>
      <c r="V10821" s="402"/>
      <c r="AG10821" s="402"/>
      <c r="AH10821" s="402"/>
      <c r="AI10821" s="402"/>
      <c r="AJ10821" s="402"/>
    </row>
    <row r="10822" spans="10:36" hidden="1" x14ac:dyDescent="0.2">
      <c r="J10822" s="555" t="s">
        <v>987</v>
      </c>
      <c r="T10822" s="402"/>
      <c r="U10822" s="402"/>
      <c r="V10822" s="402"/>
      <c r="AG10822" s="402"/>
      <c r="AH10822" s="402"/>
      <c r="AI10822" s="402"/>
      <c r="AJ10822" s="402"/>
    </row>
    <row r="10823" spans="10:36" hidden="1" x14ac:dyDescent="0.2">
      <c r="J10823" s="555" t="s">
        <v>987</v>
      </c>
      <c r="T10823" s="402"/>
      <c r="U10823" s="402"/>
      <c r="V10823" s="402"/>
      <c r="AG10823" s="402"/>
      <c r="AH10823" s="402"/>
      <c r="AI10823" s="402"/>
      <c r="AJ10823" s="402"/>
    </row>
    <row r="10824" spans="10:36" hidden="1" x14ac:dyDescent="0.2">
      <c r="J10824" s="555" t="s">
        <v>987</v>
      </c>
      <c r="T10824" s="402"/>
      <c r="U10824" s="402"/>
      <c r="V10824" s="402"/>
      <c r="AG10824" s="402"/>
      <c r="AH10824" s="402"/>
      <c r="AI10824" s="402"/>
      <c r="AJ10824" s="402"/>
    </row>
    <row r="10825" spans="10:36" hidden="1" x14ac:dyDescent="0.2">
      <c r="J10825" s="555" t="s">
        <v>987</v>
      </c>
      <c r="T10825" s="402"/>
      <c r="U10825" s="402"/>
      <c r="V10825" s="402"/>
      <c r="AG10825" s="402"/>
      <c r="AH10825" s="402"/>
      <c r="AI10825" s="402"/>
      <c r="AJ10825" s="402"/>
    </row>
    <row r="10826" spans="10:36" hidden="1" x14ac:dyDescent="0.2">
      <c r="J10826" s="555" t="s">
        <v>987</v>
      </c>
      <c r="T10826" s="402"/>
      <c r="U10826" s="402"/>
      <c r="V10826" s="402"/>
      <c r="AG10826" s="402"/>
      <c r="AH10826" s="402"/>
      <c r="AI10826" s="402"/>
      <c r="AJ10826" s="402"/>
    </row>
    <row r="10827" spans="10:36" hidden="1" x14ac:dyDescent="0.2">
      <c r="J10827" s="555" t="s">
        <v>987</v>
      </c>
      <c r="T10827" s="402"/>
      <c r="U10827" s="402"/>
      <c r="V10827" s="402"/>
      <c r="AG10827" s="402"/>
      <c r="AH10827" s="402"/>
      <c r="AI10827" s="402"/>
      <c r="AJ10827" s="402"/>
    </row>
    <row r="10828" spans="10:36" hidden="1" x14ac:dyDescent="0.2">
      <c r="J10828" s="555" t="s">
        <v>987</v>
      </c>
      <c r="T10828" s="402"/>
      <c r="U10828" s="402"/>
      <c r="V10828" s="402"/>
      <c r="AG10828" s="402"/>
      <c r="AH10828" s="402"/>
      <c r="AI10828" s="402"/>
      <c r="AJ10828" s="402"/>
    </row>
    <row r="10829" spans="10:36" hidden="1" x14ac:dyDescent="0.2">
      <c r="J10829" s="555" t="s">
        <v>987</v>
      </c>
      <c r="T10829" s="402"/>
      <c r="U10829" s="402"/>
      <c r="V10829" s="402"/>
      <c r="AG10829" s="402"/>
      <c r="AH10829" s="402"/>
      <c r="AI10829" s="402"/>
      <c r="AJ10829" s="402"/>
    </row>
    <row r="10830" spans="10:36" hidden="1" x14ac:dyDescent="0.2">
      <c r="J10830" s="555" t="s">
        <v>987</v>
      </c>
      <c r="T10830" s="402"/>
      <c r="U10830" s="402"/>
      <c r="V10830" s="402"/>
      <c r="AG10830" s="402"/>
      <c r="AH10830" s="402"/>
      <c r="AI10830" s="402"/>
      <c r="AJ10830" s="402"/>
    </row>
    <row r="10831" spans="10:36" hidden="1" x14ac:dyDescent="0.2">
      <c r="J10831" s="555" t="s">
        <v>987</v>
      </c>
      <c r="T10831" s="402"/>
      <c r="U10831" s="402"/>
      <c r="V10831" s="402"/>
      <c r="AG10831" s="402"/>
      <c r="AH10831" s="402"/>
      <c r="AI10831" s="402"/>
      <c r="AJ10831" s="402"/>
    </row>
    <row r="10832" spans="10:36" hidden="1" x14ac:dyDescent="0.2">
      <c r="J10832" s="555" t="s">
        <v>987</v>
      </c>
      <c r="T10832" s="402"/>
      <c r="U10832" s="402"/>
      <c r="V10832" s="402"/>
      <c r="AG10832" s="402"/>
      <c r="AH10832" s="402"/>
      <c r="AI10832" s="402"/>
      <c r="AJ10832" s="402"/>
    </row>
    <row r="10833" spans="10:36" hidden="1" x14ac:dyDescent="0.2">
      <c r="J10833" s="555" t="s">
        <v>987</v>
      </c>
      <c r="T10833" s="402"/>
      <c r="U10833" s="402"/>
      <c r="V10833" s="402"/>
      <c r="AG10833" s="402"/>
      <c r="AH10833" s="402"/>
      <c r="AI10833" s="402"/>
      <c r="AJ10833" s="402"/>
    </row>
    <row r="10834" spans="10:36" hidden="1" x14ac:dyDescent="0.2">
      <c r="J10834" s="555" t="s">
        <v>987</v>
      </c>
      <c r="T10834" s="402"/>
      <c r="U10834" s="402"/>
      <c r="V10834" s="402"/>
      <c r="AG10834" s="402"/>
      <c r="AH10834" s="402"/>
      <c r="AI10834" s="402"/>
      <c r="AJ10834" s="402"/>
    </row>
    <row r="10835" spans="10:36" hidden="1" x14ac:dyDescent="0.2">
      <c r="J10835" s="555" t="s">
        <v>987</v>
      </c>
      <c r="T10835" s="402"/>
      <c r="U10835" s="402"/>
      <c r="V10835" s="402"/>
      <c r="AG10835" s="402"/>
      <c r="AH10835" s="402"/>
      <c r="AI10835" s="402"/>
      <c r="AJ10835" s="402"/>
    </row>
    <row r="10836" spans="10:36" hidden="1" x14ac:dyDescent="0.2">
      <c r="J10836" s="555" t="s">
        <v>987</v>
      </c>
      <c r="T10836" s="402"/>
      <c r="U10836" s="402"/>
      <c r="V10836" s="402"/>
      <c r="AG10836" s="402"/>
      <c r="AH10836" s="402"/>
      <c r="AI10836" s="402"/>
      <c r="AJ10836" s="402"/>
    </row>
    <row r="10837" spans="10:36" hidden="1" x14ac:dyDescent="0.2">
      <c r="J10837" s="555" t="s">
        <v>987</v>
      </c>
      <c r="T10837" s="402"/>
      <c r="U10837" s="402"/>
      <c r="V10837" s="402"/>
      <c r="AG10837" s="402"/>
      <c r="AH10837" s="402"/>
      <c r="AI10837" s="402"/>
      <c r="AJ10837" s="402"/>
    </row>
    <row r="10838" spans="10:36" hidden="1" x14ac:dyDescent="0.2">
      <c r="J10838" s="555" t="s">
        <v>987</v>
      </c>
      <c r="T10838" s="402"/>
      <c r="U10838" s="402"/>
      <c r="V10838" s="402"/>
      <c r="AG10838" s="402"/>
      <c r="AH10838" s="402"/>
      <c r="AI10838" s="402"/>
      <c r="AJ10838" s="402"/>
    </row>
    <row r="10839" spans="10:36" hidden="1" x14ac:dyDescent="0.2">
      <c r="J10839" s="555" t="s">
        <v>987</v>
      </c>
      <c r="T10839" s="402"/>
      <c r="U10839" s="402"/>
      <c r="V10839" s="402"/>
      <c r="AG10839" s="402"/>
      <c r="AH10839" s="402"/>
      <c r="AI10839" s="402"/>
      <c r="AJ10839" s="402"/>
    </row>
    <row r="10840" spans="10:36" hidden="1" x14ac:dyDescent="0.2">
      <c r="J10840" s="555" t="s">
        <v>987</v>
      </c>
      <c r="T10840" s="402"/>
      <c r="U10840" s="402"/>
      <c r="V10840" s="402"/>
      <c r="AG10840" s="402"/>
      <c r="AH10840" s="402"/>
      <c r="AI10840" s="402"/>
      <c r="AJ10840" s="402"/>
    </row>
    <row r="10841" spans="10:36" hidden="1" x14ac:dyDescent="0.2">
      <c r="J10841" s="555" t="s">
        <v>987</v>
      </c>
      <c r="T10841" s="402"/>
      <c r="U10841" s="402"/>
      <c r="V10841" s="402"/>
      <c r="AG10841" s="402"/>
      <c r="AH10841" s="402"/>
      <c r="AI10841" s="402"/>
      <c r="AJ10841" s="402"/>
    </row>
    <row r="10842" spans="10:36" hidden="1" x14ac:dyDescent="0.2">
      <c r="J10842" s="555" t="s">
        <v>987</v>
      </c>
      <c r="T10842" s="402"/>
      <c r="U10842" s="402"/>
      <c r="V10842" s="402"/>
      <c r="AG10842" s="402"/>
      <c r="AH10842" s="402"/>
      <c r="AI10842" s="402"/>
      <c r="AJ10842" s="402"/>
    </row>
    <row r="10843" spans="10:36" hidden="1" x14ac:dyDescent="0.2">
      <c r="J10843" s="555" t="s">
        <v>987</v>
      </c>
      <c r="T10843" s="402"/>
      <c r="U10843" s="402"/>
      <c r="V10843" s="402"/>
      <c r="AG10843" s="402"/>
      <c r="AH10843" s="402"/>
      <c r="AI10843" s="402"/>
      <c r="AJ10843" s="402"/>
    </row>
    <row r="10844" spans="10:36" hidden="1" x14ac:dyDescent="0.2">
      <c r="J10844" s="555" t="s">
        <v>987</v>
      </c>
      <c r="T10844" s="402"/>
      <c r="U10844" s="402"/>
      <c r="V10844" s="402"/>
      <c r="AG10844" s="402"/>
      <c r="AH10844" s="402"/>
      <c r="AI10844" s="402"/>
      <c r="AJ10844" s="402"/>
    </row>
    <row r="10845" spans="10:36" hidden="1" x14ac:dyDescent="0.2">
      <c r="J10845" s="555" t="s">
        <v>987</v>
      </c>
      <c r="T10845" s="402"/>
      <c r="U10845" s="402"/>
      <c r="V10845" s="402"/>
      <c r="AG10845" s="402"/>
      <c r="AH10845" s="402"/>
      <c r="AI10845" s="402"/>
      <c r="AJ10845" s="402"/>
    </row>
    <row r="10846" spans="10:36" hidden="1" x14ac:dyDescent="0.2">
      <c r="J10846" s="555" t="s">
        <v>987</v>
      </c>
      <c r="T10846" s="402"/>
      <c r="U10846" s="402"/>
      <c r="V10846" s="402"/>
      <c r="AG10846" s="402"/>
      <c r="AH10846" s="402"/>
      <c r="AI10846" s="402"/>
      <c r="AJ10846" s="402"/>
    </row>
    <row r="10847" spans="10:36" hidden="1" x14ac:dyDescent="0.2">
      <c r="J10847" s="555" t="s">
        <v>987</v>
      </c>
      <c r="T10847" s="402"/>
      <c r="U10847" s="402"/>
      <c r="V10847" s="402"/>
      <c r="AG10847" s="402"/>
      <c r="AH10847" s="402"/>
      <c r="AI10847" s="402"/>
      <c r="AJ10847" s="402"/>
    </row>
    <row r="10848" spans="10:36" hidden="1" x14ac:dyDescent="0.2">
      <c r="J10848" s="555" t="s">
        <v>987</v>
      </c>
      <c r="T10848" s="402"/>
      <c r="U10848" s="402"/>
      <c r="V10848" s="402"/>
      <c r="AG10848" s="402"/>
      <c r="AH10848" s="402"/>
      <c r="AI10848" s="402"/>
      <c r="AJ10848" s="402"/>
    </row>
    <row r="10849" spans="10:36" hidden="1" x14ac:dyDescent="0.2">
      <c r="J10849" s="555" t="s">
        <v>987</v>
      </c>
      <c r="T10849" s="402"/>
      <c r="U10849" s="402"/>
      <c r="V10849" s="402"/>
      <c r="AG10849" s="402"/>
      <c r="AH10849" s="402"/>
      <c r="AI10849" s="402"/>
      <c r="AJ10849" s="402"/>
    </row>
    <row r="10850" spans="10:36" hidden="1" x14ac:dyDescent="0.2">
      <c r="J10850" s="555" t="s">
        <v>987</v>
      </c>
      <c r="T10850" s="402"/>
      <c r="U10850" s="402"/>
      <c r="V10850" s="402"/>
      <c r="AG10850" s="402"/>
      <c r="AH10850" s="402"/>
      <c r="AI10850" s="402"/>
      <c r="AJ10850" s="402"/>
    </row>
    <row r="10851" spans="10:36" hidden="1" x14ac:dyDescent="0.2">
      <c r="J10851" s="555" t="s">
        <v>987</v>
      </c>
      <c r="T10851" s="402"/>
      <c r="U10851" s="402"/>
      <c r="V10851" s="402"/>
      <c r="AG10851" s="402"/>
      <c r="AH10851" s="402"/>
      <c r="AI10851" s="402"/>
      <c r="AJ10851" s="402"/>
    </row>
    <row r="10852" spans="10:36" hidden="1" x14ac:dyDescent="0.2">
      <c r="J10852" s="555" t="s">
        <v>987</v>
      </c>
      <c r="T10852" s="402"/>
      <c r="U10852" s="402"/>
      <c r="V10852" s="402"/>
      <c r="AG10852" s="402"/>
      <c r="AH10852" s="402"/>
      <c r="AI10852" s="402"/>
      <c r="AJ10852" s="402"/>
    </row>
    <row r="10853" spans="10:36" hidden="1" x14ac:dyDescent="0.2">
      <c r="J10853" s="555" t="s">
        <v>987</v>
      </c>
      <c r="T10853" s="402"/>
      <c r="U10853" s="402"/>
      <c r="V10853" s="402"/>
      <c r="AG10853" s="402"/>
      <c r="AH10853" s="402"/>
      <c r="AI10853" s="402"/>
      <c r="AJ10853" s="402"/>
    </row>
    <row r="10854" spans="10:36" hidden="1" x14ac:dyDescent="0.2">
      <c r="J10854" s="555" t="s">
        <v>987</v>
      </c>
      <c r="T10854" s="402"/>
      <c r="U10854" s="402"/>
      <c r="V10854" s="402"/>
      <c r="AG10854" s="402"/>
      <c r="AH10854" s="402"/>
      <c r="AI10854" s="402"/>
      <c r="AJ10854" s="402"/>
    </row>
    <row r="10855" spans="10:36" hidden="1" x14ac:dyDescent="0.2">
      <c r="J10855" s="555" t="s">
        <v>987</v>
      </c>
      <c r="T10855" s="402"/>
      <c r="U10855" s="402"/>
      <c r="V10855" s="402"/>
      <c r="AG10855" s="402"/>
      <c r="AH10855" s="402"/>
      <c r="AI10855" s="402"/>
      <c r="AJ10855" s="402"/>
    </row>
    <row r="10856" spans="10:36" hidden="1" x14ac:dyDescent="0.2">
      <c r="J10856" s="555" t="s">
        <v>987</v>
      </c>
      <c r="T10856" s="402"/>
      <c r="U10856" s="402"/>
      <c r="V10856" s="402"/>
      <c r="AG10856" s="402"/>
      <c r="AH10856" s="402"/>
      <c r="AI10856" s="402"/>
      <c r="AJ10856" s="402"/>
    </row>
    <row r="10857" spans="10:36" hidden="1" x14ac:dyDescent="0.2">
      <c r="J10857" s="555" t="s">
        <v>987</v>
      </c>
      <c r="T10857" s="402"/>
      <c r="U10857" s="402"/>
      <c r="V10857" s="402"/>
      <c r="AG10857" s="402"/>
      <c r="AH10857" s="402"/>
      <c r="AI10857" s="402"/>
      <c r="AJ10857" s="402"/>
    </row>
    <row r="10858" spans="10:36" hidden="1" x14ac:dyDescent="0.2">
      <c r="J10858" s="555" t="s">
        <v>987</v>
      </c>
      <c r="T10858" s="402"/>
      <c r="U10858" s="402"/>
      <c r="V10858" s="402"/>
      <c r="AG10858" s="402"/>
      <c r="AH10858" s="402"/>
      <c r="AI10858" s="402"/>
      <c r="AJ10858" s="402"/>
    </row>
    <row r="10859" spans="10:36" hidden="1" x14ac:dyDescent="0.2">
      <c r="J10859" s="555" t="s">
        <v>987</v>
      </c>
      <c r="T10859" s="402"/>
      <c r="U10859" s="402"/>
      <c r="V10859" s="402"/>
      <c r="AG10859" s="402"/>
      <c r="AH10859" s="402"/>
      <c r="AI10859" s="402"/>
      <c r="AJ10859" s="402"/>
    </row>
    <row r="10860" spans="10:36" hidden="1" x14ac:dyDescent="0.2">
      <c r="J10860" s="555" t="s">
        <v>987</v>
      </c>
      <c r="T10860" s="402"/>
      <c r="U10860" s="402"/>
      <c r="V10860" s="402"/>
      <c r="AG10860" s="402"/>
      <c r="AH10860" s="402"/>
      <c r="AI10860" s="402"/>
      <c r="AJ10860" s="402"/>
    </row>
    <row r="10861" spans="10:36" hidden="1" x14ac:dyDescent="0.2">
      <c r="J10861" s="555" t="s">
        <v>987</v>
      </c>
      <c r="T10861" s="402"/>
      <c r="U10861" s="402"/>
      <c r="V10861" s="402"/>
      <c r="AG10861" s="402"/>
      <c r="AH10861" s="402"/>
      <c r="AI10861" s="402"/>
      <c r="AJ10861" s="402"/>
    </row>
    <row r="10862" spans="10:36" hidden="1" x14ac:dyDescent="0.2">
      <c r="J10862" s="555" t="s">
        <v>987</v>
      </c>
      <c r="T10862" s="402"/>
      <c r="U10862" s="402"/>
      <c r="V10862" s="402"/>
      <c r="AG10862" s="402"/>
      <c r="AH10862" s="402"/>
      <c r="AI10862" s="402"/>
      <c r="AJ10862" s="402"/>
    </row>
    <row r="10863" spans="10:36" hidden="1" x14ac:dyDescent="0.2">
      <c r="J10863" s="555" t="s">
        <v>987</v>
      </c>
      <c r="T10863" s="402"/>
      <c r="U10863" s="402"/>
      <c r="V10863" s="402"/>
      <c r="AG10863" s="402"/>
      <c r="AH10863" s="402"/>
      <c r="AI10863" s="402"/>
      <c r="AJ10863" s="402"/>
    </row>
    <row r="10864" spans="10:36" hidden="1" x14ac:dyDescent="0.2">
      <c r="J10864" s="555" t="s">
        <v>987</v>
      </c>
      <c r="T10864" s="402"/>
      <c r="U10864" s="402"/>
      <c r="V10864" s="402"/>
      <c r="AG10864" s="402"/>
      <c r="AH10864" s="402"/>
      <c r="AI10864" s="402"/>
      <c r="AJ10864" s="402"/>
    </row>
    <row r="10865" spans="10:36" hidden="1" x14ac:dyDescent="0.2">
      <c r="J10865" s="555" t="s">
        <v>987</v>
      </c>
      <c r="T10865" s="402"/>
      <c r="U10865" s="402"/>
      <c r="V10865" s="402"/>
      <c r="AG10865" s="402"/>
      <c r="AH10865" s="402"/>
      <c r="AI10865" s="402"/>
      <c r="AJ10865" s="402"/>
    </row>
    <row r="10866" spans="10:36" hidden="1" x14ac:dyDescent="0.2">
      <c r="J10866" s="555" t="s">
        <v>987</v>
      </c>
      <c r="T10866" s="402"/>
      <c r="U10866" s="402"/>
      <c r="V10866" s="402"/>
      <c r="AG10866" s="402"/>
      <c r="AH10866" s="402"/>
      <c r="AI10866" s="402"/>
      <c r="AJ10866" s="402"/>
    </row>
    <row r="10867" spans="10:36" hidden="1" x14ac:dyDescent="0.2">
      <c r="J10867" s="555" t="s">
        <v>987</v>
      </c>
      <c r="T10867" s="402"/>
      <c r="U10867" s="402"/>
      <c r="V10867" s="402"/>
      <c r="AG10867" s="402"/>
      <c r="AH10867" s="402"/>
      <c r="AI10867" s="402"/>
      <c r="AJ10867" s="402"/>
    </row>
    <row r="10868" spans="10:36" hidden="1" x14ac:dyDescent="0.2">
      <c r="J10868" s="555" t="s">
        <v>987</v>
      </c>
      <c r="T10868" s="402"/>
      <c r="U10868" s="402"/>
      <c r="V10868" s="402"/>
      <c r="AG10868" s="402"/>
      <c r="AH10868" s="402"/>
      <c r="AI10868" s="402"/>
      <c r="AJ10868" s="402"/>
    </row>
    <row r="10869" spans="10:36" hidden="1" x14ac:dyDescent="0.2">
      <c r="J10869" s="555" t="s">
        <v>987</v>
      </c>
      <c r="T10869" s="402"/>
      <c r="U10869" s="402"/>
      <c r="V10869" s="402"/>
      <c r="AG10869" s="402"/>
      <c r="AH10869" s="402"/>
      <c r="AI10869" s="402"/>
      <c r="AJ10869" s="402"/>
    </row>
    <row r="10870" spans="10:36" hidden="1" x14ac:dyDescent="0.2">
      <c r="J10870" s="555" t="s">
        <v>987</v>
      </c>
      <c r="T10870" s="402"/>
      <c r="U10870" s="402"/>
      <c r="V10870" s="402"/>
      <c r="AG10870" s="402"/>
      <c r="AH10870" s="402"/>
      <c r="AI10870" s="402"/>
      <c r="AJ10870" s="402"/>
    </row>
    <row r="10871" spans="10:36" hidden="1" x14ac:dyDescent="0.2">
      <c r="J10871" s="555" t="s">
        <v>987</v>
      </c>
      <c r="T10871" s="402"/>
      <c r="U10871" s="402"/>
      <c r="V10871" s="402"/>
      <c r="AG10871" s="402"/>
      <c r="AH10871" s="402"/>
      <c r="AI10871" s="402"/>
      <c r="AJ10871" s="402"/>
    </row>
    <row r="10872" spans="10:36" hidden="1" x14ac:dyDescent="0.2">
      <c r="J10872" s="555" t="s">
        <v>987</v>
      </c>
      <c r="T10872" s="402"/>
      <c r="U10872" s="402"/>
      <c r="V10872" s="402"/>
      <c r="AG10872" s="402"/>
      <c r="AH10872" s="402"/>
      <c r="AI10872" s="402"/>
      <c r="AJ10872" s="402"/>
    </row>
    <row r="10873" spans="10:36" hidden="1" x14ac:dyDescent="0.2">
      <c r="J10873" s="555" t="s">
        <v>987</v>
      </c>
      <c r="T10873" s="402"/>
      <c r="U10873" s="402"/>
      <c r="V10873" s="402"/>
      <c r="AG10873" s="402"/>
      <c r="AH10873" s="402"/>
      <c r="AI10873" s="402"/>
      <c r="AJ10873" s="402"/>
    </row>
    <row r="10874" spans="10:36" hidden="1" x14ac:dyDescent="0.2">
      <c r="J10874" s="555" t="s">
        <v>987</v>
      </c>
      <c r="T10874" s="402"/>
      <c r="U10874" s="402"/>
      <c r="V10874" s="402"/>
      <c r="AG10874" s="402"/>
      <c r="AH10874" s="402"/>
      <c r="AI10874" s="402"/>
      <c r="AJ10874" s="402"/>
    </row>
    <row r="10875" spans="10:36" hidden="1" x14ac:dyDescent="0.2">
      <c r="J10875" s="555" t="s">
        <v>987</v>
      </c>
      <c r="T10875" s="402"/>
      <c r="U10875" s="402"/>
      <c r="V10875" s="402"/>
      <c r="AG10875" s="402"/>
      <c r="AH10875" s="402"/>
      <c r="AI10875" s="402"/>
      <c r="AJ10875" s="402"/>
    </row>
    <row r="10876" spans="10:36" hidden="1" x14ac:dyDescent="0.2">
      <c r="J10876" s="555" t="s">
        <v>987</v>
      </c>
      <c r="T10876" s="402"/>
      <c r="U10876" s="402"/>
      <c r="V10876" s="402"/>
      <c r="AG10876" s="402"/>
      <c r="AH10876" s="402"/>
      <c r="AI10876" s="402"/>
      <c r="AJ10876" s="402"/>
    </row>
    <row r="10877" spans="10:36" hidden="1" x14ac:dyDescent="0.2">
      <c r="J10877" s="555" t="s">
        <v>987</v>
      </c>
      <c r="T10877" s="402"/>
      <c r="U10877" s="402"/>
      <c r="V10877" s="402"/>
      <c r="AG10877" s="402"/>
      <c r="AH10877" s="402"/>
      <c r="AI10877" s="402"/>
      <c r="AJ10877" s="402"/>
    </row>
    <row r="10878" spans="10:36" hidden="1" x14ac:dyDescent="0.2">
      <c r="J10878" s="555" t="s">
        <v>987</v>
      </c>
      <c r="T10878" s="402"/>
      <c r="U10878" s="402"/>
      <c r="V10878" s="402"/>
      <c r="AG10878" s="402"/>
      <c r="AH10878" s="402"/>
      <c r="AI10878" s="402"/>
      <c r="AJ10878" s="402"/>
    </row>
    <row r="10879" spans="10:36" hidden="1" x14ac:dyDescent="0.2">
      <c r="J10879" s="555" t="s">
        <v>987</v>
      </c>
      <c r="T10879" s="402"/>
      <c r="U10879" s="402"/>
      <c r="V10879" s="402"/>
      <c r="AG10879" s="402"/>
      <c r="AH10879" s="402"/>
      <c r="AI10879" s="402"/>
      <c r="AJ10879" s="402"/>
    </row>
    <row r="10880" spans="10:36" hidden="1" x14ac:dyDescent="0.2">
      <c r="J10880" s="555" t="s">
        <v>987</v>
      </c>
      <c r="T10880" s="402"/>
      <c r="U10880" s="402"/>
      <c r="V10880" s="402"/>
      <c r="AG10880" s="402"/>
      <c r="AH10880" s="402"/>
      <c r="AI10880" s="402"/>
      <c r="AJ10880" s="402"/>
    </row>
    <row r="10881" spans="10:36" hidden="1" x14ac:dyDescent="0.2">
      <c r="J10881" s="555" t="s">
        <v>987</v>
      </c>
      <c r="T10881" s="402"/>
      <c r="U10881" s="402"/>
      <c r="V10881" s="402"/>
      <c r="AG10881" s="402"/>
      <c r="AH10881" s="402"/>
      <c r="AI10881" s="402"/>
      <c r="AJ10881" s="402"/>
    </row>
    <row r="10882" spans="10:36" hidden="1" x14ac:dyDescent="0.2">
      <c r="J10882" s="555" t="s">
        <v>987</v>
      </c>
      <c r="T10882" s="402"/>
      <c r="U10882" s="402"/>
      <c r="V10882" s="402"/>
      <c r="AG10882" s="402"/>
      <c r="AH10882" s="402"/>
      <c r="AI10882" s="402"/>
      <c r="AJ10882" s="402"/>
    </row>
    <row r="10883" spans="10:36" hidden="1" x14ac:dyDescent="0.2">
      <c r="J10883" s="555" t="s">
        <v>987</v>
      </c>
      <c r="T10883" s="402"/>
      <c r="U10883" s="402"/>
      <c r="V10883" s="402"/>
      <c r="AG10883" s="402"/>
      <c r="AH10883" s="402"/>
      <c r="AI10883" s="402"/>
      <c r="AJ10883" s="402"/>
    </row>
    <row r="10884" spans="10:36" hidden="1" x14ac:dyDescent="0.2">
      <c r="J10884" s="555" t="s">
        <v>987</v>
      </c>
      <c r="T10884" s="402"/>
      <c r="U10884" s="402"/>
      <c r="V10884" s="402"/>
      <c r="AG10884" s="402"/>
      <c r="AH10884" s="402"/>
      <c r="AI10884" s="402"/>
      <c r="AJ10884" s="402"/>
    </row>
    <row r="10885" spans="10:36" hidden="1" x14ac:dyDescent="0.2">
      <c r="J10885" s="555" t="s">
        <v>987</v>
      </c>
      <c r="T10885" s="402"/>
      <c r="U10885" s="402"/>
      <c r="V10885" s="402"/>
      <c r="AG10885" s="402"/>
      <c r="AH10885" s="402"/>
      <c r="AI10885" s="402"/>
      <c r="AJ10885" s="402"/>
    </row>
    <row r="10886" spans="10:36" hidden="1" x14ac:dyDescent="0.2">
      <c r="J10886" s="555" t="s">
        <v>987</v>
      </c>
      <c r="T10886" s="402"/>
      <c r="U10886" s="402"/>
      <c r="V10886" s="402"/>
      <c r="AG10886" s="402"/>
      <c r="AH10886" s="402"/>
      <c r="AI10886" s="402"/>
      <c r="AJ10886" s="402"/>
    </row>
    <row r="10887" spans="10:36" hidden="1" x14ac:dyDescent="0.2">
      <c r="J10887" s="555" t="s">
        <v>987</v>
      </c>
      <c r="T10887" s="402"/>
      <c r="U10887" s="402"/>
      <c r="V10887" s="402"/>
      <c r="AG10887" s="402"/>
      <c r="AH10887" s="402"/>
      <c r="AI10887" s="402"/>
      <c r="AJ10887" s="402"/>
    </row>
    <row r="10888" spans="10:36" hidden="1" x14ac:dyDescent="0.2">
      <c r="J10888" s="555" t="s">
        <v>987</v>
      </c>
      <c r="T10888" s="402"/>
      <c r="U10888" s="402"/>
      <c r="V10888" s="402"/>
      <c r="AG10888" s="402"/>
      <c r="AH10888" s="402"/>
      <c r="AI10888" s="402"/>
      <c r="AJ10888" s="402"/>
    </row>
    <row r="10889" spans="10:36" hidden="1" x14ac:dyDescent="0.2">
      <c r="J10889" s="555" t="s">
        <v>987</v>
      </c>
      <c r="T10889" s="402"/>
      <c r="U10889" s="402"/>
      <c r="V10889" s="402"/>
      <c r="AG10889" s="402"/>
      <c r="AH10889" s="402"/>
      <c r="AI10889" s="402"/>
      <c r="AJ10889" s="402"/>
    </row>
    <row r="10890" spans="10:36" hidden="1" x14ac:dyDescent="0.2">
      <c r="J10890" s="555" t="s">
        <v>987</v>
      </c>
      <c r="T10890" s="402"/>
      <c r="U10890" s="402"/>
      <c r="V10890" s="402"/>
      <c r="AG10890" s="402"/>
      <c r="AH10890" s="402"/>
      <c r="AI10890" s="402"/>
      <c r="AJ10890" s="402"/>
    </row>
    <row r="10891" spans="10:36" hidden="1" x14ac:dyDescent="0.2">
      <c r="J10891" s="555" t="s">
        <v>987</v>
      </c>
      <c r="T10891" s="402"/>
      <c r="U10891" s="402"/>
      <c r="V10891" s="402"/>
      <c r="AG10891" s="402"/>
      <c r="AH10891" s="402"/>
      <c r="AI10891" s="402"/>
      <c r="AJ10891" s="402"/>
    </row>
    <row r="10892" spans="10:36" hidden="1" x14ac:dyDescent="0.2">
      <c r="J10892" s="555" t="s">
        <v>987</v>
      </c>
      <c r="T10892" s="402"/>
      <c r="U10892" s="402"/>
      <c r="V10892" s="402"/>
      <c r="AG10892" s="402"/>
      <c r="AH10892" s="402"/>
      <c r="AI10892" s="402"/>
      <c r="AJ10892" s="402"/>
    </row>
    <row r="10893" spans="10:36" hidden="1" x14ac:dyDescent="0.2">
      <c r="J10893" s="555" t="s">
        <v>987</v>
      </c>
      <c r="T10893" s="402"/>
      <c r="U10893" s="402"/>
      <c r="V10893" s="402"/>
      <c r="AG10893" s="402"/>
      <c r="AH10893" s="402"/>
      <c r="AI10893" s="402"/>
      <c r="AJ10893" s="402"/>
    </row>
    <row r="10894" spans="10:36" hidden="1" x14ac:dyDescent="0.2">
      <c r="J10894" s="555" t="s">
        <v>987</v>
      </c>
      <c r="T10894" s="402"/>
      <c r="U10894" s="402"/>
      <c r="V10894" s="402"/>
      <c r="AG10894" s="402"/>
      <c r="AH10894" s="402"/>
      <c r="AI10894" s="402"/>
      <c r="AJ10894" s="402"/>
    </row>
    <row r="10895" spans="10:36" hidden="1" x14ac:dyDescent="0.2">
      <c r="J10895" s="555" t="s">
        <v>987</v>
      </c>
      <c r="T10895" s="402"/>
      <c r="U10895" s="402"/>
      <c r="V10895" s="402"/>
      <c r="AG10895" s="402"/>
      <c r="AH10895" s="402"/>
      <c r="AI10895" s="402"/>
      <c r="AJ10895" s="402"/>
    </row>
    <row r="10896" spans="10:36" hidden="1" x14ac:dyDescent="0.2">
      <c r="J10896" s="555" t="s">
        <v>987</v>
      </c>
      <c r="T10896" s="402"/>
      <c r="U10896" s="402"/>
      <c r="V10896" s="402"/>
      <c r="AG10896" s="402"/>
      <c r="AH10896" s="402"/>
      <c r="AI10896" s="402"/>
      <c r="AJ10896" s="402"/>
    </row>
    <row r="10897" spans="10:36" hidden="1" x14ac:dyDescent="0.2">
      <c r="J10897" s="555" t="s">
        <v>987</v>
      </c>
      <c r="T10897" s="402"/>
      <c r="U10897" s="402"/>
      <c r="V10897" s="402"/>
      <c r="AG10897" s="402"/>
      <c r="AH10897" s="402"/>
      <c r="AI10897" s="402"/>
      <c r="AJ10897" s="402"/>
    </row>
    <row r="10898" spans="10:36" hidden="1" x14ac:dyDescent="0.2">
      <c r="J10898" s="555" t="s">
        <v>987</v>
      </c>
      <c r="T10898" s="402"/>
      <c r="U10898" s="402"/>
      <c r="V10898" s="402"/>
      <c r="AG10898" s="402"/>
      <c r="AH10898" s="402"/>
      <c r="AI10898" s="402"/>
      <c r="AJ10898" s="402"/>
    </row>
    <row r="10899" spans="10:36" hidden="1" x14ac:dyDescent="0.2">
      <c r="J10899" s="555" t="s">
        <v>987</v>
      </c>
      <c r="T10899" s="402"/>
      <c r="U10899" s="402"/>
      <c r="V10899" s="402"/>
      <c r="AG10899" s="402"/>
      <c r="AH10899" s="402"/>
      <c r="AI10899" s="402"/>
      <c r="AJ10899" s="402"/>
    </row>
    <row r="10900" spans="10:36" hidden="1" x14ac:dyDescent="0.2">
      <c r="J10900" s="555" t="s">
        <v>987</v>
      </c>
      <c r="T10900" s="402"/>
      <c r="U10900" s="402"/>
      <c r="V10900" s="402"/>
      <c r="AG10900" s="402"/>
      <c r="AH10900" s="402"/>
      <c r="AI10900" s="402"/>
      <c r="AJ10900" s="402"/>
    </row>
    <row r="10901" spans="10:36" hidden="1" x14ac:dyDescent="0.2">
      <c r="J10901" s="555" t="s">
        <v>987</v>
      </c>
      <c r="T10901" s="402"/>
      <c r="U10901" s="402"/>
      <c r="V10901" s="402"/>
      <c r="AG10901" s="402"/>
      <c r="AH10901" s="402"/>
      <c r="AI10901" s="402"/>
      <c r="AJ10901" s="402"/>
    </row>
    <row r="10902" spans="10:36" hidden="1" x14ac:dyDescent="0.2">
      <c r="J10902" s="555" t="s">
        <v>987</v>
      </c>
      <c r="T10902" s="402"/>
      <c r="U10902" s="402"/>
      <c r="V10902" s="402"/>
      <c r="AG10902" s="402"/>
      <c r="AH10902" s="402"/>
      <c r="AI10902" s="402"/>
      <c r="AJ10902" s="402"/>
    </row>
    <row r="10903" spans="10:36" hidden="1" x14ac:dyDescent="0.2">
      <c r="J10903" s="555" t="s">
        <v>987</v>
      </c>
      <c r="T10903" s="402"/>
      <c r="U10903" s="402"/>
      <c r="V10903" s="402"/>
      <c r="AG10903" s="402"/>
      <c r="AH10903" s="402"/>
      <c r="AI10903" s="402"/>
      <c r="AJ10903" s="402"/>
    </row>
    <row r="10904" spans="10:36" hidden="1" x14ac:dyDescent="0.2">
      <c r="J10904" s="555" t="s">
        <v>987</v>
      </c>
      <c r="T10904" s="402"/>
      <c r="U10904" s="402"/>
      <c r="V10904" s="402"/>
      <c r="AG10904" s="402"/>
      <c r="AH10904" s="402"/>
      <c r="AI10904" s="402"/>
      <c r="AJ10904" s="402"/>
    </row>
    <row r="10905" spans="10:36" hidden="1" x14ac:dyDescent="0.2">
      <c r="J10905" s="555" t="s">
        <v>987</v>
      </c>
      <c r="T10905" s="402"/>
      <c r="U10905" s="402"/>
      <c r="V10905" s="402"/>
      <c r="AG10905" s="402"/>
      <c r="AH10905" s="402"/>
      <c r="AI10905" s="402"/>
      <c r="AJ10905" s="402"/>
    </row>
    <row r="10906" spans="10:36" hidden="1" x14ac:dyDescent="0.2">
      <c r="J10906" s="555" t="s">
        <v>987</v>
      </c>
      <c r="T10906" s="402"/>
      <c r="U10906" s="402"/>
      <c r="V10906" s="402"/>
      <c r="AG10906" s="402"/>
      <c r="AH10906" s="402"/>
      <c r="AI10906" s="402"/>
      <c r="AJ10906" s="402"/>
    </row>
    <row r="10907" spans="10:36" hidden="1" x14ac:dyDescent="0.2">
      <c r="J10907" s="555" t="s">
        <v>987</v>
      </c>
      <c r="T10907" s="402"/>
      <c r="U10907" s="402"/>
      <c r="V10907" s="402"/>
      <c r="AG10907" s="402"/>
      <c r="AH10907" s="402"/>
      <c r="AI10907" s="402"/>
      <c r="AJ10907" s="402"/>
    </row>
    <row r="10908" spans="10:36" hidden="1" x14ac:dyDescent="0.2">
      <c r="J10908" s="555" t="s">
        <v>987</v>
      </c>
      <c r="T10908" s="402"/>
      <c r="U10908" s="402"/>
      <c r="V10908" s="402"/>
      <c r="AG10908" s="402"/>
      <c r="AH10908" s="402"/>
      <c r="AI10908" s="402"/>
      <c r="AJ10908" s="402"/>
    </row>
    <row r="10909" spans="10:36" hidden="1" x14ac:dyDescent="0.2">
      <c r="J10909" s="555" t="s">
        <v>987</v>
      </c>
      <c r="T10909" s="402"/>
      <c r="U10909" s="402"/>
      <c r="V10909" s="402"/>
      <c r="AG10909" s="402"/>
      <c r="AH10909" s="402"/>
      <c r="AI10909" s="402"/>
      <c r="AJ10909" s="402"/>
    </row>
    <row r="10910" spans="10:36" hidden="1" x14ac:dyDescent="0.2">
      <c r="J10910" s="555" t="s">
        <v>987</v>
      </c>
      <c r="T10910" s="402"/>
      <c r="U10910" s="402"/>
      <c r="V10910" s="402"/>
      <c r="AG10910" s="402"/>
      <c r="AH10910" s="402"/>
      <c r="AI10910" s="402"/>
      <c r="AJ10910" s="402"/>
    </row>
    <row r="10911" spans="10:36" hidden="1" x14ac:dyDescent="0.2">
      <c r="J10911" s="555" t="s">
        <v>987</v>
      </c>
      <c r="T10911" s="402"/>
      <c r="U10911" s="402"/>
      <c r="V10911" s="402"/>
      <c r="AG10911" s="402"/>
      <c r="AH10911" s="402"/>
      <c r="AI10911" s="402"/>
      <c r="AJ10911" s="402"/>
    </row>
    <row r="10912" spans="10:36" hidden="1" x14ac:dyDescent="0.2">
      <c r="J10912" s="555" t="s">
        <v>987</v>
      </c>
      <c r="T10912" s="402"/>
      <c r="U10912" s="402"/>
      <c r="V10912" s="402"/>
      <c r="AG10912" s="402"/>
      <c r="AH10912" s="402"/>
      <c r="AI10912" s="402"/>
      <c r="AJ10912" s="402"/>
    </row>
    <row r="10913" spans="10:36" hidden="1" x14ac:dyDescent="0.2">
      <c r="J10913" s="555" t="s">
        <v>987</v>
      </c>
      <c r="T10913" s="402"/>
      <c r="U10913" s="402"/>
      <c r="V10913" s="402"/>
      <c r="AG10913" s="402"/>
      <c r="AH10913" s="402"/>
      <c r="AI10913" s="402"/>
      <c r="AJ10913" s="402"/>
    </row>
    <row r="10914" spans="10:36" hidden="1" x14ac:dyDescent="0.2">
      <c r="J10914" s="555" t="s">
        <v>987</v>
      </c>
      <c r="T10914" s="402"/>
      <c r="U10914" s="402"/>
      <c r="V10914" s="402"/>
      <c r="AG10914" s="402"/>
      <c r="AH10914" s="402"/>
      <c r="AI10914" s="402"/>
      <c r="AJ10914" s="402"/>
    </row>
    <row r="10915" spans="10:36" hidden="1" x14ac:dyDescent="0.2">
      <c r="J10915" s="555" t="s">
        <v>987</v>
      </c>
      <c r="T10915" s="402"/>
      <c r="U10915" s="402"/>
      <c r="V10915" s="402"/>
      <c r="AG10915" s="402"/>
      <c r="AH10915" s="402"/>
      <c r="AI10915" s="402"/>
      <c r="AJ10915" s="402"/>
    </row>
    <row r="10916" spans="10:36" hidden="1" x14ac:dyDescent="0.2">
      <c r="J10916" s="555" t="s">
        <v>987</v>
      </c>
      <c r="T10916" s="402"/>
      <c r="U10916" s="402"/>
      <c r="V10916" s="402"/>
      <c r="AG10916" s="402"/>
      <c r="AH10916" s="402"/>
      <c r="AI10916" s="402"/>
      <c r="AJ10916" s="402"/>
    </row>
    <row r="10917" spans="10:36" hidden="1" x14ac:dyDescent="0.2">
      <c r="J10917" s="555" t="s">
        <v>987</v>
      </c>
      <c r="T10917" s="402"/>
      <c r="U10917" s="402"/>
      <c r="V10917" s="402"/>
      <c r="AG10917" s="402"/>
      <c r="AH10917" s="402"/>
      <c r="AI10917" s="402"/>
      <c r="AJ10917" s="402"/>
    </row>
    <row r="10918" spans="10:36" hidden="1" x14ac:dyDescent="0.2">
      <c r="J10918" s="555" t="s">
        <v>987</v>
      </c>
      <c r="T10918" s="402"/>
      <c r="U10918" s="402"/>
      <c r="V10918" s="402"/>
      <c r="AG10918" s="402"/>
      <c r="AH10918" s="402"/>
      <c r="AI10918" s="402"/>
      <c r="AJ10918" s="402"/>
    </row>
    <row r="10919" spans="10:36" hidden="1" x14ac:dyDescent="0.2">
      <c r="J10919" s="555" t="s">
        <v>987</v>
      </c>
      <c r="T10919" s="402"/>
      <c r="U10919" s="402"/>
      <c r="V10919" s="402"/>
      <c r="AG10919" s="402"/>
      <c r="AH10919" s="402"/>
      <c r="AI10919" s="402"/>
      <c r="AJ10919" s="402"/>
    </row>
    <row r="10920" spans="10:36" hidden="1" x14ac:dyDescent="0.2">
      <c r="J10920" s="555" t="s">
        <v>987</v>
      </c>
      <c r="T10920" s="402"/>
      <c r="U10920" s="402"/>
      <c r="V10920" s="402"/>
      <c r="AG10920" s="402"/>
      <c r="AH10920" s="402"/>
      <c r="AI10920" s="402"/>
      <c r="AJ10920" s="402"/>
    </row>
    <row r="10921" spans="10:36" hidden="1" x14ac:dyDescent="0.2">
      <c r="J10921" s="555" t="s">
        <v>987</v>
      </c>
      <c r="T10921" s="402"/>
      <c r="U10921" s="402"/>
      <c r="V10921" s="402"/>
      <c r="AG10921" s="402"/>
      <c r="AH10921" s="402"/>
      <c r="AI10921" s="402"/>
      <c r="AJ10921" s="402"/>
    </row>
    <row r="10922" spans="10:36" hidden="1" x14ac:dyDescent="0.2">
      <c r="J10922" s="555" t="s">
        <v>987</v>
      </c>
      <c r="T10922" s="402"/>
      <c r="U10922" s="402"/>
      <c r="V10922" s="402"/>
      <c r="AG10922" s="402"/>
      <c r="AH10922" s="402"/>
      <c r="AI10922" s="402"/>
      <c r="AJ10922" s="402"/>
    </row>
    <row r="10923" spans="10:36" hidden="1" x14ac:dyDescent="0.2">
      <c r="J10923" s="555" t="s">
        <v>987</v>
      </c>
      <c r="T10923" s="402"/>
      <c r="U10923" s="402"/>
      <c r="V10923" s="402"/>
      <c r="AG10923" s="402"/>
      <c r="AH10923" s="402"/>
      <c r="AI10923" s="402"/>
      <c r="AJ10923" s="402"/>
    </row>
    <row r="10924" spans="10:36" hidden="1" x14ac:dyDescent="0.2">
      <c r="J10924" s="555" t="s">
        <v>987</v>
      </c>
      <c r="T10924" s="402"/>
      <c r="U10924" s="402"/>
      <c r="V10924" s="402"/>
      <c r="AG10924" s="402"/>
      <c r="AH10924" s="402"/>
      <c r="AI10924" s="402"/>
      <c r="AJ10924" s="402"/>
    </row>
    <row r="10925" spans="10:36" hidden="1" x14ac:dyDescent="0.2">
      <c r="J10925" s="555" t="s">
        <v>987</v>
      </c>
      <c r="T10925" s="402"/>
      <c r="U10925" s="402"/>
      <c r="V10925" s="402"/>
      <c r="AG10925" s="402"/>
      <c r="AH10925" s="402"/>
      <c r="AI10925" s="402"/>
      <c r="AJ10925" s="402"/>
    </row>
    <row r="10926" spans="10:36" hidden="1" x14ac:dyDescent="0.2">
      <c r="J10926" s="555" t="s">
        <v>987</v>
      </c>
      <c r="T10926" s="402"/>
      <c r="U10926" s="402"/>
      <c r="V10926" s="402"/>
      <c r="AG10926" s="402"/>
      <c r="AH10926" s="402"/>
      <c r="AI10926" s="402"/>
      <c r="AJ10926" s="402"/>
    </row>
    <row r="10927" spans="10:36" hidden="1" x14ac:dyDescent="0.2">
      <c r="J10927" s="555" t="s">
        <v>987</v>
      </c>
      <c r="T10927" s="402"/>
      <c r="U10927" s="402"/>
      <c r="V10927" s="402"/>
      <c r="AG10927" s="402"/>
      <c r="AH10927" s="402"/>
      <c r="AI10927" s="402"/>
      <c r="AJ10927" s="402"/>
    </row>
    <row r="10928" spans="10:36" hidden="1" x14ac:dyDescent="0.2">
      <c r="J10928" s="555" t="s">
        <v>987</v>
      </c>
      <c r="T10928" s="402"/>
      <c r="U10928" s="402"/>
      <c r="V10928" s="402"/>
      <c r="AG10928" s="402"/>
      <c r="AH10928" s="402"/>
      <c r="AI10928" s="402"/>
      <c r="AJ10928" s="402"/>
    </row>
    <row r="10929" spans="10:36" hidden="1" x14ac:dyDescent="0.2">
      <c r="J10929" s="555" t="s">
        <v>987</v>
      </c>
      <c r="T10929" s="402"/>
      <c r="U10929" s="402"/>
      <c r="V10929" s="402"/>
      <c r="AG10929" s="402"/>
      <c r="AH10929" s="402"/>
      <c r="AI10929" s="402"/>
      <c r="AJ10929" s="402"/>
    </row>
    <row r="10930" spans="10:36" hidden="1" x14ac:dyDescent="0.2">
      <c r="J10930" s="555" t="s">
        <v>987</v>
      </c>
      <c r="T10930" s="402"/>
      <c r="U10930" s="402"/>
      <c r="V10930" s="402"/>
      <c r="AG10930" s="402"/>
      <c r="AH10930" s="402"/>
      <c r="AI10930" s="402"/>
      <c r="AJ10930" s="402"/>
    </row>
    <row r="10931" spans="10:36" hidden="1" x14ac:dyDescent="0.2">
      <c r="J10931" s="555" t="s">
        <v>987</v>
      </c>
      <c r="T10931" s="402"/>
      <c r="U10931" s="402"/>
      <c r="V10931" s="402"/>
      <c r="AG10931" s="402"/>
      <c r="AH10931" s="402"/>
      <c r="AI10931" s="402"/>
      <c r="AJ10931" s="402"/>
    </row>
    <row r="10932" spans="10:36" hidden="1" x14ac:dyDescent="0.2">
      <c r="J10932" s="555" t="s">
        <v>987</v>
      </c>
      <c r="T10932" s="402"/>
      <c r="U10932" s="402"/>
      <c r="V10932" s="402"/>
      <c r="AG10932" s="402"/>
      <c r="AH10932" s="402"/>
      <c r="AI10932" s="402"/>
      <c r="AJ10932" s="402"/>
    </row>
    <row r="10933" spans="10:36" hidden="1" x14ac:dyDescent="0.2">
      <c r="J10933" s="555" t="s">
        <v>987</v>
      </c>
      <c r="T10933" s="402"/>
      <c r="U10933" s="402"/>
      <c r="V10933" s="402"/>
      <c r="AG10933" s="402"/>
      <c r="AH10933" s="402"/>
      <c r="AI10933" s="402"/>
      <c r="AJ10933" s="402"/>
    </row>
    <row r="10934" spans="10:36" hidden="1" x14ac:dyDescent="0.2">
      <c r="J10934" s="555" t="s">
        <v>987</v>
      </c>
      <c r="T10934" s="402"/>
      <c r="U10934" s="402"/>
      <c r="V10934" s="402"/>
      <c r="AG10934" s="402"/>
      <c r="AH10934" s="402"/>
      <c r="AI10934" s="402"/>
      <c r="AJ10934" s="402"/>
    </row>
    <row r="10935" spans="10:36" hidden="1" x14ac:dyDescent="0.2">
      <c r="J10935" s="555" t="s">
        <v>987</v>
      </c>
      <c r="T10935" s="402"/>
      <c r="U10935" s="402"/>
      <c r="V10935" s="402"/>
      <c r="AG10935" s="402"/>
      <c r="AH10935" s="402"/>
      <c r="AI10935" s="402"/>
      <c r="AJ10935" s="402"/>
    </row>
    <row r="10936" spans="10:36" hidden="1" x14ac:dyDescent="0.2">
      <c r="J10936" s="555" t="s">
        <v>987</v>
      </c>
      <c r="T10936" s="402"/>
      <c r="U10936" s="402"/>
      <c r="V10936" s="402"/>
      <c r="AG10936" s="402"/>
      <c r="AH10936" s="402"/>
      <c r="AI10936" s="402"/>
      <c r="AJ10936" s="402"/>
    </row>
    <row r="10937" spans="10:36" hidden="1" x14ac:dyDescent="0.2">
      <c r="J10937" s="555" t="s">
        <v>987</v>
      </c>
      <c r="T10937" s="402"/>
      <c r="U10937" s="402"/>
      <c r="V10937" s="402"/>
      <c r="AG10937" s="402"/>
      <c r="AH10937" s="402"/>
      <c r="AI10937" s="402"/>
      <c r="AJ10937" s="402"/>
    </row>
    <row r="10938" spans="10:36" hidden="1" x14ac:dyDescent="0.2">
      <c r="J10938" s="555" t="s">
        <v>987</v>
      </c>
      <c r="T10938" s="402"/>
      <c r="U10938" s="402"/>
      <c r="V10938" s="402"/>
      <c r="AG10938" s="402"/>
      <c r="AH10938" s="402"/>
      <c r="AI10938" s="402"/>
      <c r="AJ10938" s="402"/>
    </row>
    <row r="10939" spans="10:36" hidden="1" x14ac:dyDescent="0.2">
      <c r="J10939" s="555" t="s">
        <v>987</v>
      </c>
      <c r="T10939" s="402"/>
      <c r="U10939" s="402"/>
      <c r="V10939" s="402"/>
      <c r="AG10939" s="402"/>
      <c r="AH10939" s="402"/>
      <c r="AI10939" s="402"/>
      <c r="AJ10939" s="402"/>
    </row>
    <row r="10940" spans="10:36" hidden="1" x14ac:dyDescent="0.2">
      <c r="J10940" s="555" t="s">
        <v>987</v>
      </c>
      <c r="T10940" s="402"/>
      <c r="U10940" s="402"/>
      <c r="V10940" s="402"/>
      <c r="AG10940" s="402"/>
      <c r="AH10940" s="402"/>
      <c r="AI10940" s="402"/>
      <c r="AJ10940" s="402"/>
    </row>
    <row r="10941" spans="10:36" hidden="1" x14ac:dyDescent="0.2">
      <c r="J10941" s="555" t="s">
        <v>987</v>
      </c>
      <c r="T10941" s="402"/>
      <c r="U10941" s="402"/>
      <c r="V10941" s="402"/>
      <c r="AG10941" s="402"/>
      <c r="AH10941" s="402"/>
      <c r="AI10941" s="402"/>
      <c r="AJ10941" s="402"/>
    </row>
    <row r="10942" spans="10:36" hidden="1" x14ac:dyDescent="0.2">
      <c r="J10942" s="555" t="s">
        <v>987</v>
      </c>
      <c r="T10942" s="402"/>
      <c r="U10942" s="402"/>
      <c r="V10942" s="402"/>
      <c r="AG10942" s="402"/>
      <c r="AH10942" s="402"/>
      <c r="AI10942" s="402"/>
      <c r="AJ10942" s="402"/>
    </row>
    <row r="10943" spans="10:36" hidden="1" x14ac:dyDescent="0.2">
      <c r="J10943" s="555" t="s">
        <v>987</v>
      </c>
      <c r="T10943" s="402"/>
      <c r="U10943" s="402"/>
      <c r="V10943" s="402"/>
      <c r="AG10943" s="402"/>
      <c r="AH10943" s="402"/>
      <c r="AI10943" s="402"/>
      <c r="AJ10943" s="402"/>
    </row>
    <row r="10944" spans="10:36" hidden="1" x14ac:dyDescent="0.2">
      <c r="J10944" s="555" t="s">
        <v>987</v>
      </c>
      <c r="T10944" s="402"/>
      <c r="U10944" s="402"/>
      <c r="V10944" s="402"/>
      <c r="AG10944" s="402"/>
      <c r="AH10944" s="402"/>
      <c r="AI10944" s="402"/>
      <c r="AJ10944" s="402"/>
    </row>
    <row r="10945" spans="10:36" hidden="1" x14ac:dyDescent="0.2">
      <c r="J10945" s="555" t="s">
        <v>987</v>
      </c>
      <c r="T10945" s="402"/>
      <c r="U10945" s="402"/>
      <c r="V10945" s="402"/>
      <c r="AG10945" s="402"/>
      <c r="AH10945" s="402"/>
      <c r="AI10945" s="402"/>
      <c r="AJ10945" s="402"/>
    </row>
    <row r="10946" spans="10:36" hidden="1" x14ac:dyDescent="0.2">
      <c r="J10946" s="555" t="s">
        <v>987</v>
      </c>
      <c r="T10946" s="402"/>
      <c r="U10946" s="402"/>
      <c r="V10946" s="402"/>
      <c r="AG10946" s="402"/>
      <c r="AH10946" s="402"/>
      <c r="AI10946" s="402"/>
      <c r="AJ10946" s="402"/>
    </row>
    <row r="10947" spans="10:36" hidden="1" x14ac:dyDescent="0.2">
      <c r="J10947" s="555" t="s">
        <v>987</v>
      </c>
      <c r="T10947" s="402"/>
      <c r="U10947" s="402"/>
      <c r="V10947" s="402"/>
      <c r="AG10947" s="402"/>
      <c r="AH10947" s="402"/>
      <c r="AI10947" s="402"/>
      <c r="AJ10947" s="402"/>
    </row>
    <row r="10948" spans="10:36" hidden="1" x14ac:dyDescent="0.2">
      <c r="J10948" s="555" t="s">
        <v>987</v>
      </c>
      <c r="T10948" s="402"/>
      <c r="U10948" s="402"/>
      <c r="V10948" s="402"/>
      <c r="AG10948" s="402"/>
      <c r="AH10948" s="402"/>
      <c r="AI10948" s="402"/>
      <c r="AJ10948" s="402"/>
    </row>
    <row r="10949" spans="10:36" hidden="1" x14ac:dyDescent="0.2">
      <c r="J10949" s="555" t="s">
        <v>987</v>
      </c>
      <c r="T10949" s="402"/>
      <c r="U10949" s="402"/>
      <c r="V10949" s="402"/>
      <c r="AG10949" s="402"/>
      <c r="AH10949" s="402"/>
      <c r="AI10949" s="402"/>
      <c r="AJ10949" s="402"/>
    </row>
    <row r="10950" spans="10:36" hidden="1" x14ac:dyDescent="0.2">
      <c r="J10950" s="555" t="s">
        <v>987</v>
      </c>
      <c r="T10950" s="402"/>
      <c r="U10950" s="402"/>
      <c r="V10950" s="402"/>
      <c r="AG10950" s="402"/>
      <c r="AH10950" s="402"/>
      <c r="AI10950" s="402"/>
      <c r="AJ10950" s="402"/>
    </row>
    <row r="10951" spans="10:36" hidden="1" x14ac:dyDescent="0.2">
      <c r="J10951" s="555" t="s">
        <v>987</v>
      </c>
      <c r="T10951" s="402"/>
      <c r="U10951" s="402"/>
      <c r="V10951" s="402"/>
      <c r="AG10951" s="402"/>
      <c r="AH10951" s="402"/>
      <c r="AI10951" s="402"/>
      <c r="AJ10951" s="402"/>
    </row>
    <row r="10952" spans="10:36" hidden="1" x14ac:dyDescent="0.2">
      <c r="J10952" s="555" t="s">
        <v>987</v>
      </c>
      <c r="T10952" s="402"/>
      <c r="U10952" s="402"/>
      <c r="V10952" s="402"/>
      <c r="AG10952" s="402"/>
      <c r="AH10952" s="402"/>
      <c r="AI10952" s="402"/>
      <c r="AJ10952" s="402"/>
    </row>
    <row r="10953" spans="10:36" hidden="1" x14ac:dyDescent="0.2">
      <c r="J10953" s="555" t="s">
        <v>987</v>
      </c>
      <c r="T10953" s="402"/>
      <c r="U10953" s="402"/>
      <c r="V10953" s="402"/>
      <c r="AG10953" s="402"/>
      <c r="AH10953" s="402"/>
      <c r="AI10953" s="402"/>
      <c r="AJ10953" s="402"/>
    </row>
    <row r="10954" spans="10:36" hidden="1" x14ac:dyDescent="0.2">
      <c r="J10954" s="555" t="s">
        <v>987</v>
      </c>
      <c r="T10954" s="402"/>
      <c r="U10954" s="402"/>
      <c r="V10954" s="402"/>
      <c r="AG10954" s="402"/>
      <c r="AH10954" s="402"/>
      <c r="AI10954" s="402"/>
      <c r="AJ10954" s="402"/>
    </row>
    <row r="10955" spans="10:36" hidden="1" x14ac:dyDescent="0.2">
      <c r="J10955" s="555" t="s">
        <v>987</v>
      </c>
      <c r="T10955" s="402"/>
      <c r="U10955" s="402"/>
      <c r="V10955" s="402"/>
      <c r="AG10955" s="402"/>
      <c r="AH10955" s="402"/>
      <c r="AI10955" s="402"/>
      <c r="AJ10955" s="402"/>
    </row>
    <row r="10956" spans="10:36" hidden="1" x14ac:dyDescent="0.2">
      <c r="J10956" s="555" t="s">
        <v>987</v>
      </c>
      <c r="T10956" s="402"/>
      <c r="U10956" s="402"/>
      <c r="V10956" s="402"/>
      <c r="AG10956" s="402"/>
      <c r="AH10956" s="402"/>
      <c r="AI10956" s="402"/>
      <c r="AJ10956" s="402"/>
    </row>
    <row r="10957" spans="10:36" hidden="1" x14ac:dyDescent="0.2">
      <c r="J10957" s="555" t="s">
        <v>987</v>
      </c>
      <c r="T10957" s="402"/>
      <c r="U10957" s="402"/>
      <c r="V10957" s="402"/>
      <c r="AG10957" s="402"/>
      <c r="AH10957" s="402"/>
      <c r="AI10957" s="402"/>
      <c r="AJ10957" s="402"/>
    </row>
    <row r="10958" spans="10:36" hidden="1" x14ac:dyDescent="0.2">
      <c r="J10958" s="555" t="s">
        <v>987</v>
      </c>
      <c r="T10958" s="402"/>
      <c r="U10958" s="402"/>
      <c r="V10958" s="402"/>
      <c r="AG10958" s="402"/>
      <c r="AH10958" s="402"/>
      <c r="AI10958" s="402"/>
      <c r="AJ10958" s="402"/>
    </row>
    <row r="10959" spans="10:36" hidden="1" x14ac:dyDescent="0.2">
      <c r="J10959" s="555" t="s">
        <v>987</v>
      </c>
      <c r="T10959" s="402"/>
      <c r="U10959" s="402"/>
      <c r="V10959" s="402"/>
      <c r="AG10959" s="402"/>
      <c r="AH10959" s="402"/>
      <c r="AI10959" s="402"/>
      <c r="AJ10959" s="402"/>
    </row>
    <row r="10960" spans="10:36" hidden="1" x14ac:dyDescent="0.2">
      <c r="J10960" s="555" t="s">
        <v>987</v>
      </c>
      <c r="T10960" s="402"/>
      <c r="U10960" s="402"/>
      <c r="V10960" s="402"/>
      <c r="AG10960" s="402"/>
      <c r="AH10960" s="402"/>
      <c r="AI10960" s="402"/>
      <c r="AJ10960" s="402"/>
    </row>
    <row r="10961" spans="10:36" hidden="1" x14ac:dyDescent="0.2">
      <c r="J10961" s="555" t="s">
        <v>987</v>
      </c>
      <c r="T10961" s="402"/>
      <c r="U10961" s="402"/>
      <c r="V10961" s="402"/>
      <c r="AG10961" s="402"/>
      <c r="AH10961" s="402"/>
      <c r="AI10961" s="402"/>
      <c r="AJ10961" s="402"/>
    </row>
    <row r="10962" spans="10:36" hidden="1" x14ac:dyDescent="0.2">
      <c r="J10962" s="555" t="s">
        <v>987</v>
      </c>
      <c r="T10962" s="402"/>
      <c r="U10962" s="402"/>
      <c r="V10962" s="402"/>
      <c r="AG10962" s="402"/>
      <c r="AH10962" s="402"/>
      <c r="AI10962" s="402"/>
      <c r="AJ10962" s="402"/>
    </row>
    <row r="10963" spans="10:36" hidden="1" x14ac:dyDescent="0.2">
      <c r="J10963" s="555" t="s">
        <v>987</v>
      </c>
      <c r="T10963" s="402"/>
      <c r="U10963" s="402"/>
      <c r="V10963" s="402"/>
      <c r="AG10963" s="402"/>
      <c r="AH10963" s="402"/>
      <c r="AI10963" s="402"/>
      <c r="AJ10963" s="402"/>
    </row>
    <row r="10964" spans="10:36" hidden="1" x14ac:dyDescent="0.2">
      <c r="J10964" s="555" t="s">
        <v>987</v>
      </c>
      <c r="T10964" s="402"/>
      <c r="U10964" s="402"/>
      <c r="V10964" s="402"/>
      <c r="AG10964" s="402"/>
      <c r="AH10964" s="402"/>
      <c r="AI10964" s="402"/>
      <c r="AJ10964" s="402"/>
    </row>
    <row r="10965" spans="10:36" hidden="1" x14ac:dyDescent="0.2">
      <c r="J10965" s="555" t="s">
        <v>987</v>
      </c>
      <c r="T10965" s="402"/>
      <c r="U10965" s="402"/>
      <c r="V10965" s="402"/>
      <c r="AG10965" s="402"/>
      <c r="AH10965" s="402"/>
      <c r="AI10965" s="402"/>
      <c r="AJ10965" s="402"/>
    </row>
    <row r="10966" spans="10:36" hidden="1" x14ac:dyDescent="0.2">
      <c r="J10966" s="555" t="s">
        <v>987</v>
      </c>
      <c r="T10966" s="402"/>
      <c r="U10966" s="402"/>
      <c r="V10966" s="402"/>
      <c r="AG10966" s="402"/>
      <c r="AH10966" s="402"/>
      <c r="AI10966" s="402"/>
      <c r="AJ10966" s="402"/>
    </row>
    <row r="10967" spans="10:36" hidden="1" x14ac:dyDescent="0.2">
      <c r="J10967" s="555" t="s">
        <v>987</v>
      </c>
      <c r="T10967" s="402"/>
      <c r="U10967" s="402"/>
      <c r="V10967" s="402"/>
      <c r="AG10967" s="402"/>
      <c r="AH10967" s="402"/>
      <c r="AI10967" s="402"/>
      <c r="AJ10967" s="402"/>
    </row>
    <row r="10968" spans="10:36" hidden="1" x14ac:dyDescent="0.2">
      <c r="J10968" s="555" t="s">
        <v>987</v>
      </c>
      <c r="T10968" s="402"/>
      <c r="U10968" s="402"/>
      <c r="V10968" s="402"/>
      <c r="AG10968" s="402"/>
      <c r="AH10968" s="402"/>
      <c r="AI10968" s="402"/>
      <c r="AJ10968" s="402"/>
    </row>
    <row r="10969" spans="10:36" hidden="1" x14ac:dyDescent="0.2">
      <c r="J10969" s="555" t="s">
        <v>987</v>
      </c>
      <c r="T10969" s="402"/>
      <c r="U10969" s="402"/>
      <c r="V10969" s="402"/>
      <c r="AG10969" s="402"/>
      <c r="AH10969" s="402"/>
      <c r="AI10969" s="402"/>
      <c r="AJ10969" s="402"/>
    </row>
    <row r="10970" spans="10:36" hidden="1" x14ac:dyDescent="0.2">
      <c r="J10970" s="555" t="s">
        <v>987</v>
      </c>
      <c r="T10970" s="402"/>
      <c r="U10970" s="402"/>
      <c r="V10970" s="402"/>
      <c r="AG10970" s="402"/>
      <c r="AH10970" s="402"/>
      <c r="AI10970" s="402"/>
      <c r="AJ10970" s="402"/>
    </row>
    <row r="10971" spans="10:36" hidden="1" x14ac:dyDescent="0.2">
      <c r="J10971" s="555" t="s">
        <v>987</v>
      </c>
      <c r="T10971" s="402"/>
      <c r="U10971" s="402"/>
      <c r="V10971" s="402"/>
      <c r="AG10971" s="402"/>
      <c r="AH10971" s="402"/>
      <c r="AI10971" s="402"/>
      <c r="AJ10971" s="402"/>
    </row>
    <row r="10972" spans="10:36" hidden="1" x14ac:dyDescent="0.2">
      <c r="J10972" s="555" t="s">
        <v>987</v>
      </c>
      <c r="T10972" s="402"/>
      <c r="U10972" s="402"/>
      <c r="V10972" s="402"/>
      <c r="AG10972" s="402"/>
      <c r="AH10972" s="402"/>
      <c r="AI10972" s="402"/>
      <c r="AJ10972" s="402"/>
    </row>
    <row r="10973" spans="10:36" hidden="1" x14ac:dyDescent="0.2">
      <c r="J10973" s="555" t="s">
        <v>987</v>
      </c>
      <c r="T10973" s="402"/>
      <c r="U10973" s="402"/>
      <c r="V10973" s="402"/>
      <c r="AG10973" s="402"/>
      <c r="AH10973" s="402"/>
      <c r="AI10973" s="402"/>
      <c r="AJ10973" s="402"/>
    </row>
    <row r="10974" spans="10:36" hidden="1" x14ac:dyDescent="0.2">
      <c r="J10974" s="555" t="s">
        <v>987</v>
      </c>
      <c r="T10974" s="402"/>
      <c r="U10974" s="402"/>
      <c r="V10974" s="402"/>
      <c r="AG10974" s="402"/>
      <c r="AH10974" s="402"/>
      <c r="AI10974" s="402"/>
      <c r="AJ10974" s="402"/>
    </row>
    <row r="10975" spans="10:36" hidden="1" x14ac:dyDescent="0.2">
      <c r="J10975" s="555" t="s">
        <v>987</v>
      </c>
      <c r="T10975" s="402"/>
      <c r="U10975" s="402"/>
      <c r="V10975" s="402"/>
      <c r="AG10975" s="402"/>
      <c r="AH10975" s="402"/>
      <c r="AI10975" s="402"/>
      <c r="AJ10975" s="402"/>
    </row>
    <row r="10976" spans="10:36" hidden="1" x14ac:dyDescent="0.2">
      <c r="J10976" s="555" t="s">
        <v>987</v>
      </c>
      <c r="T10976" s="402"/>
      <c r="U10976" s="402"/>
      <c r="V10976" s="402"/>
      <c r="AG10976" s="402"/>
      <c r="AH10976" s="402"/>
      <c r="AI10976" s="402"/>
      <c r="AJ10976" s="402"/>
    </row>
    <row r="10977" spans="10:36" hidden="1" x14ac:dyDescent="0.2">
      <c r="J10977" s="555" t="s">
        <v>987</v>
      </c>
      <c r="T10977" s="402"/>
      <c r="U10977" s="402"/>
      <c r="V10977" s="402"/>
      <c r="AG10977" s="402"/>
      <c r="AH10977" s="402"/>
      <c r="AI10977" s="402"/>
      <c r="AJ10977" s="402"/>
    </row>
    <row r="10978" spans="10:36" hidden="1" x14ac:dyDescent="0.2">
      <c r="J10978" s="555" t="s">
        <v>987</v>
      </c>
      <c r="T10978" s="402"/>
      <c r="U10978" s="402"/>
      <c r="V10978" s="402"/>
      <c r="AG10978" s="402"/>
      <c r="AH10978" s="402"/>
      <c r="AI10978" s="402"/>
      <c r="AJ10978" s="402"/>
    </row>
    <row r="10979" spans="10:36" hidden="1" x14ac:dyDescent="0.2">
      <c r="J10979" s="555" t="s">
        <v>987</v>
      </c>
      <c r="T10979" s="402"/>
      <c r="U10979" s="402"/>
      <c r="V10979" s="402"/>
      <c r="AG10979" s="402"/>
      <c r="AH10979" s="402"/>
      <c r="AI10979" s="402"/>
      <c r="AJ10979" s="402"/>
    </row>
    <row r="10980" spans="10:36" hidden="1" x14ac:dyDescent="0.2">
      <c r="J10980" s="555" t="s">
        <v>987</v>
      </c>
      <c r="T10980" s="402"/>
      <c r="U10980" s="402"/>
      <c r="V10980" s="402"/>
      <c r="AG10980" s="402"/>
      <c r="AH10980" s="402"/>
      <c r="AI10980" s="402"/>
      <c r="AJ10980" s="402"/>
    </row>
    <row r="10981" spans="10:36" hidden="1" x14ac:dyDescent="0.2">
      <c r="J10981" s="555" t="s">
        <v>987</v>
      </c>
      <c r="T10981" s="402"/>
      <c r="U10981" s="402"/>
      <c r="V10981" s="402"/>
      <c r="AG10981" s="402"/>
      <c r="AH10981" s="402"/>
      <c r="AI10981" s="402"/>
      <c r="AJ10981" s="402"/>
    </row>
    <row r="10982" spans="10:36" hidden="1" x14ac:dyDescent="0.2">
      <c r="J10982" s="555" t="s">
        <v>987</v>
      </c>
      <c r="T10982" s="402"/>
      <c r="U10982" s="402"/>
      <c r="V10982" s="402"/>
      <c r="AG10982" s="402"/>
      <c r="AH10982" s="402"/>
      <c r="AI10982" s="402"/>
      <c r="AJ10982" s="402"/>
    </row>
    <row r="10983" spans="10:36" hidden="1" x14ac:dyDescent="0.2">
      <c r="J10983" s="555" t="s">
        <v>987</v>
      </c>
      <c r="T10983" s="402"/>
      <c r="U10983" s="402"/>
      <c r="V10983" s="402"/>
      <c r="AG10983" s="402"/>
      <c r="AH10983" s="402"/>
      <c r="AI10983" s="402"/>
      <c r="AJ10983" s="402"/>
    </row>
    <row r="10984" spans="10:36" hidden="1" x14ac:dyDescent="0.2">
      <c r="J10984" s="555" t="s">
        <v>987</v>
      </c>
      <c r="T10984" s="402"/>
      <c r="U10984" s="402"/>
      <c r="V10984" s="402"/>
      <c r="AG10984" s="402"/>
      <c r="AH10984" s="402"/>
      <c r="AI10984" s="402"/>
      <c r="AJ10984" s="402"/>
    </row>
    <row r="10985" spans="10:36" hidden="1" x14ac:dyDescent="0.2">
      <c r="J10985" s="555" t="s">
        <v>987</v>
      </c>
      <c r="T10985" s="402"/>
      <c r="U10985" s="402"/>
      <c r="V10985" s="402"/>
      <c r="AG10985" s="402"/>
      <c r="AH10985" s="402"/>
      <c r="AI10985" s="402"/>
      <c r="AJ10985" s="402"/>
    </row>
    <row r="10986" spans="10:36" hidden="1" x14ac:dyDescent="0.2">
      <c r="J10986" s="555" t="s">
        <v>987</v>
      </c>
      <c r="T10986" s="402"/>
      <c r="U10986" s="402"/>
      <c r="V10986" s="402"/>
      <c r="AG10986" s="402"/>
      <c r="AH10986" s="402"/>
      <c r="AI10986" s="402"/>
      <c r="AJ10986" s="402"/>
    </row>
    <row r="10987" spans="10:36" hidden="1" x14ac:dyDescent="0.2">
      <c r="J10987" s="555" t="s">
        <v>987</v>
      </c>
      <c r="T10987" s="402"/>
      <c r="U10987" s="402"/>
      <c r="V10987" s="402"/>
      <c r="AG10987" s="402"/>
      <c r="AH10987" s="402"/>
      <c r="AI10987" s="402"/>
      <c r="AJ10987" s="402"/>
    </row>
    <row r="10988" spans="10:36" hidden="1" x14ac:dyDescent="0.2">
      <c r="J10988" s="555" t="s">
        <v>987</v>
      </c>
      <c r="T10988" s="402"/>
      <c r="U10988" s="402"/>
      <c r="V10988" s="402"/>
      <c r="AG10988" s="402"/>
      <c r="AH10988" s="402"/>
      <c r="AI10988" s="402"/>
      <c r="AJ10988" s="402"/>
    </row>
    <row r="10989" spans="10:36" hidden="1" x14ac:dyDescent="0.2">
      <c r="J10989" s="555" t="s">
        <v>987</v>
      </c>
      <c r="T10989" s="402"/>
      <c r="U10989" s="402"/>
      <c r="V10989" s="402"/>
      <c r="AG10989" s="402"/>
      <c r="AH10989" s="402"/>
      <c r="AI10989" s="402"/>
      <c r="AJ10989" s="402"/>
    </row>
    <row r="10990" spans="10:36" hidden="1" x14ac:dyDescent="0.2">
      <c r="J10990" s="555" t="s">
        <v>987</v>
      </c>
      <c r="T10990" s="402"/>
      <c r="U10990" s="402"/>
      <c r="V10990" s="402"/>
      <c r="AG10990" s="402"/>
      <c r="AH10990" s="402"/>
      <c r="AI10990" s="402"/>
      <c r="AJ10990" s="402"/>
    </row>
    <row r="10991" spans="10:36" hidden="1" x14ac:dyDescent="0.2">
      <c r="J10991" s="555" t="s">
        <v>987</v>
      </c>
      <c r="T10991" s="402"/>
      <c r="U10991" s="402"/>
      <c r="V10991" s="402"/>
      <c r="AG10991" s="402"/>
      <c r="AH10991" s="402"/>
      <c r="AI10991" s="402"/>
      <c r="AJ10991" s="402"/>
    </row>
    <row r="10992" spans="10:36" hidden="1" x14ac:dyDescent="0.2">
      <c r="J10992" s="555" t="s">
        <v>987</v>
      </c>
      <c r="T10992" s="402"/>
      <c r="U10992" s="402"/>
      <c r="V10992" s="402"/>
      <c r="AG10992" s="402"/>
      <c r="AH10992" s="402"/>
      <c r="AI10992" s="402"/>
      <c r="AJ10992" s="402"/>
    </row>
    <row r="10993" spans="10:36" hidden="1" x14ac:dyDescent="0.2">
      <c r="J10993" s="555" t="s">
        <v>987</v>
      </c>
      <c r="T10993" s="402"/>
      <c r="U10993" s="402"/>
      <c r="V10993" s="402"/>
      <c r="AG10993" s="402"/>
      <c r="AH10993" s="402"/>
      <c r="AI10993" s="402"/>
      <c r="AJ10993" s="402"/>
    </row>
    <row r="10994" spans="10:36" hidden="1" x14ac:dyDescent="0.2">
      <c r="J10994" s="555" t="s">
        <v>987</v>
      </c>
      <c r="T10994" s="402"/>
      <c r="U10994" s="402"/>
      <c r="V10994" s="402"/>
      <c r="AG10994" s="402"/>
      <c r="AH10994" s="402"/>
      <c r="AI10994" s="402"/>
      <c r="AJ10994" s="402"/>
    </row>
    <row r="10995" spans="10:36" hidden="1" x14ac:dyDescent="0.2">
      <c r="J10995" s="555" t="s">
        <v>987</v>
      </c>
      <c r="T10995" s="402"/>
      <c r="U10995" s="402"/>
      <c r="V10995" s="402"/>
      <c r="AG10995" s="402"/>
      <c r="AH10995" s="402"/>
      <c r="AI10995" s="402"/>
      <c r="AJ10995" s="402"/>
    </row>
    <row r="10996" spans="10:36" hidden="1" x14ac:dyDescent="0.2">
      <c r="J10996" s="555" t="s">
        <v>987</v>
      </c>
      <c r="T10996" s="402"/>
      <c r="U10996" s="402"/>
      <c r="V10996" s="402"/>
      <c r="AG10996" s="402"/>
      <c r="AH10996" s="402"/>
      <c r="AI10996" s="402"/>
      <c r="AJ10996" s="402"/>
    </row>
    <row r="10997" spans="10:36" hidden="1" x14ac:dyDescent="0.2">
      <c r="J10997" s="555" t="s">
        <v>987</v>
      </c>
      <c r="T10997" s="402"/>
      <c r="U10997" s="402"/>
      <c r="V10997" s="402"/>
      <c r="AG10997" s="402"/>
      <c r="AH10997" s="402"/>
      <c r="AI10997" s="402"/>
      <c r="AJ10997" s="402"/>
    </row>
    <row r="10998" spans="10:36" hidden="1" x14ac:dyDescent="0.2">
      <c r="J10998" s="555" t="s">
        <v>987</v>
      </c>
      <c r="T10998" s="402"/>
      <c r="U10998" s="402"/>
      <c r="V10998" s="402"/>
      <c r="AG10998" s="402"/>
      <c r="AH10998" s="402"/>
      <c r="AI10998" s="402"/>
      <c r="AJ10998" s="402"/>
    </row>
    <row r="10999" spans="10:36" hidden="1" x14ac:dyDescent="0.2">
      <c r="J10999" s="555" t="s">
        <v>987</v>
      </c>
      <c r="T10999" s="402"/>
      <c r="U10999" s="402"/>
      <c r="V10999" s="402"/>
      <c r="AG10999" s="402"/>
      <c r="AH10999" s="402"/>
      <c r="AI10999" s="402"/>
      <c r="AJ10999" s="402"/>
    </row>
    <row r="11000" spans="10:36" hidden="1" x14ac:dyDescent="0.2">
      <c r="J11000" s="555" t="s">
        <v>987</v>
      </c>
      <c r="T11000" s="402"/>
      <c r="U11000" s="402"/>
      <c r="V11000" s="402"/>
      <c r="AG11000" s="402"/>
      <c r="AH11000" s="402"/>
      <c r="AI11000" s="402"/>
      <c r="AJ11000" s="402"/>
    </row>
    <row r="11001" spans="10:36" hidden="1" x14ac:dyDescent="0.2">
      <c r="J11001" s="555" t="s">
        <v>987</v>
      </c>
      <c r="T11001" s="402"/>
      <c r="U11001" s="402"/>
      <c r="V11001" s="402"/>
      <c r="AG11001" s="402"/>
      <c r="AH11001" s="402"/>
      <c r="AI11001" s="402"/>
      <c r="AJ11001" s="402"/>
    </row>
    <row r="11002" spans="10:36" hidden="1" x14ac:dyDescent="0.2">
      <c r="J11002" s="555" t="s">
        <v>987</v>
      </c>
      <c r="T11002" s="402"/>
      <c r="U11002" s="402"/>
      <c r="V11002" s="402"/>
      <c r="AG11002" s="402"/>
      <c r="AH11002" s="402"/>
      <c r="AI11002" s="402"/>
      <c r="AJ11002" s="402"/>
    </row>
    <row r="11003" spans="10:36" hidden="1" x14ac:dyDescent="0.2">
      <c r="J11003" s="555" t="s">
        <v>987</v>
      </c>
      <c r="T11003" s="402"/>
      <c r="U11003" s="402"/>
      <c r="V11003" s="402"/>
      <c r="AG11003" s="402"/>
      <c r="AH11003" s="402"/>
      <c r="AI11003" s="402"/>
      <c r="AJ11003" s="402"/>
    </row>
    <row r="11004" spans="10:36" hidden="1" x14ac:dyDescent="0.2">
      <c r="J11004" s="555" t="s">
        <v>987</v>
      </c>
      <c r="T11004" s="402"/>
      <c r="U11004" s="402"/>
      <c r="V11004" s="402"/>
      <c r="AG11004" s="402"/>
      <c r="AH11004" s="402"/>
      <c r="AI11004" s="402"/>
      <c r="AJ11004" s="402"/>
    </row>
    <row r="11005" spans="10:36" hidden="1" x14ac:dyDescent="0.2">
      <c r="J11005" s="555" t="s">
        <v>987</v>
      </c>
      <c r="T11005" s="402"/>
      <c r="U11005" s="402"/>
      <c r="V11005" s="402"/>
      <c r="AG11005" s="402"/>
      <c r="AH11005" s="402"/>
      <c r="AI11005" s="402"/>
      <c r="AJ11005" s="402"/>
    </row>
    <row r="11006" spans="10:36" hidden="1" x14ac:dyDescent="0.2">
      <c r="J11006" s="555" t="s">
        <v>987</v>
      </c>
      <c r="T11006" s="402"/>
      <c r="U11006" s="402"/>
      <c r="V11006" s="402"/>
      <c r="AG11006" s="402"/>
      <c r="AH11006" s="402"/>
      <c r="AI11006" s="402"/>
      <c r="AJ11006" s="402"/>
    </row>
    <row r="11007" spans="10:36" hidden="1" x14ac:dyDescent="0.2">
      <c r="J11007" s="555" t="s">
        <v>987</v>
      </c>
      <c r="T11007" s="402"/>
      <c r="U11007" s="402"/>
      <c r="V11007" s="402"/>
      <c r="AG11007" s="402"/>
      <c r="AH11007" s="402"/>
      <c r="AI11007" s="402"/>
      <c r="AJ11007" s="402"/>
    </row>
    <row r="11008" spans="10:36" hidden="1" x14ac:dyDescent="0.2">
      <c r="J11008" s="555" t="s">
        <v>987</v>
      </c>
      <c r="T11008" s="402"/>
      <c r="U11008" s="402"/>
      <c r="V11008" s="402"/>
      <c r="AG11008" s="402"/>
      <c r="AH11008" s="402"/>
      <c r="AI11008" s="402"/>
      <c r="AJ11008" s="402"/>
    </row>
    <row r="11009" spans="10:36" hidden="1" x14ac:dyDescent="0.2">
      <c r="J11009" s="555" t="s">
        <v>987</v>
      </c>
      <c r="T11009" s="402"/>
      <c r="U11009" s="402"/>
      <c r="V11009" s="402"/>
      <c r="AG11009" s="402"/>
      <c r="AH11009" s="402"/>
      <c r="AI11009" s="402"/>
      <c r="AJ11009" s="402"/>
    </row>
    <row r="11010" spans="10:36" hidden="1" x14ac:dyDescent="0.2">
      <c r="J11010" s="555" t="s">
        <v>987</v>
      </c>
      <c r="T11010" s="402"/>
      <c r="U11010" s="402"/>
      <c r="V11010" s="402"/>
      <c r="AG11010" s="402"/>
      <c r="AH11010" s="402"/>
      <c r="AI11010" s="402"/>
      <c r="AJ11010" s="402"/>
    </row>
    <row r="11011" spans="10:36" hidden="1" x14ac:dyDescent="0.2">
      <c r="J11011" s="555" t="s">
        <v>987</v>
      </c>
      <c r="T11011" s="402"/>
      <c r="U11011" s="402"/>
      <c r="V11011" s="402"/>
      <c r="AG11011" s="402"/>
      <c r="AH11011" s="402"/>
      <c r="AI11011" s="402"/>
      <c r="AJ11011" s="402"/>
    </row>
    <row r="11012" spans="10:36" hidden="1" x14ac:dyDescent="0.2">
      <c r="J11012" s="555" t="s">
        <v>987</v>
      </c>
      <c r="T11012" s="402"/>
      <c r="U11012" s="402"/>
      <c r="V11012" s="402"/>
      <c r="AG11012" s="402"/>
      <c r="AH11012" s="402"/>
      <c r="AI11012" s="402"/>
      <c r="AJ11012" s="402"/>
    </row>
    <row r="11013" spans="10:36" hidden="1" x14ac:dyDescent="0.2">
      <c r="J11013" s="555" t="s">
        <v>987</v>
      </c>
      <c r="T11013" s="402"/>
      <c r="U11013" s="402"/>
      <c r="V11013" s="402"/>
      <c r="AG11013" s="402"/>
      <c r="AH11013" s="402"/>
      <c r="AI11013" s="402"/>
      <c r="AJ11013" s="402"/>
    </row>
    <row r="11014" spans="10:36" hidden="1" x14ac:dyDescent="0.2">
      <c r="J11014" s="555" t="s">
        <v>987</v>
      </c>
      <c r="T11014" s="402"/>
      <c r="U11014" s="402"/>
      <c r="V11014" s="402"/>
      <c r="AG11014" s="402"/>
      <c r="AH11014" s="402"/>
      <c r="AI11014" s="402"/>
      <c r="AJ11014" s="402"/>
    </row>
    <row r="11015" spans="10:36" hidden="1" x14ac:dyDescent="0.2">
      <c r="J11015" s="555" t="s">
        <v>987</v>
      </c>
      <c r="T11015" s="402"/>
      <c r="U11015" s="402"/>
      <c r="V11015" s="402"/>
      <c r="AG11015" s="402"/>
      <c r="AH11015" s="402"/>
      <c r="AI11015" s="402"/>
      <c r="AJ11015" s="402"/>
    </row>
    <row r="11016" spans="10:36" hidden="1" x14ac:dyDescent="0.2">
      <c r="J11016" s="555" t="s">
        <v>987</v>
      </c>
      <c r="T11016" s="402"/>
      <c r="U11016" s="402"/>
      <c r="V11016" s="402"/>
      <c r="AG11016" s="402"/>
      <c r="AH11016" s="402"/>
      <c r="AI11016" s="402"/>
      <c r="AJ11016" s="402"/>
    </row>
    <row r="11017" spans="10:36" hidden="1" x14ac:dyDescent="0.2">
      <c r="J11017" s="555" t="s">
        <v>987</v>
      </c>
      <c r="T11017" s="402"/>
      <c r="U11017" s="402"/>
      <c r="V11017" s="402"/>
      <c r="AG11017" s="402"/>
      <c r="AH11017" s="402"/>
      <c r="AI11017" s="402"/>
      <c r="AJ11017" s="402"/>
    </row>
    <row r="11018" spans="10:36" hidden="1" x14ac:dyDescent="0.2">
      <c r="J11018" s="555" t="s">
        <v>987</v>
      </c>
      <c r="T11018" s="402"/>
      <c r="U11018" s="402"/>
      <c r="V11018" s="402"/>
      <c r="AG11018" s="402"/>
      <c r="AH11018" s="402"/>
      <c r="AI11018" s="402"/>
      <c r="AJ11018" s="402"/>
    </row>
    <row r="11019" spans="10:36" hidden="1" x14ac:dyDescent="0.2">
      <c r="J11019" s="555" t="s">
        <v>987</v>
      </c>
      <c r="T11019" s="402"/>
      <c r="U11019" s="402"/>
      <c r="V11019" s="402"/>
      <c r="AG11019" s="402"/>
      <c r="AH11019" s="402"/>
      <c r="AI11019" s="402"/>
      <c r="AJ11019" s="402"/>
    </row>
    <row r="11020" spans="10:36" hidden="1" x14ac:dyDescent="0.2">
      <c r="J11020" s="555" t="s">
        <v>987</v>
      </c>
      <c r="T11020" s="402"/>
      <c r="U11020" s="402"/>
      <c r="V11020" s="402"/>
      <c r="AG11020" s="402"/>
      <c r="AH11020" s="402"/>
      <c r="AI11020" s="402"/>
      <c r="AJ11020" s="402"/>
    </row>
    <row r="11021" spans="10:36" hidden="1" x14ac:dyDescent="0.2">
      <c r="J11021" s="555" t="s">
        <v>987</v>
      </c>
      <c r="T11021" s="402"/>
      <c r="U11021" s="402"/>
      <c r="V11021" s="402"/>
      <c r="AG11021" s="402"/>
      <c r="AH11021" s="402"/>
      <c r="AI11021" s="402"/>
      <c r="AJ11021" s="402"/>
    </row>
    <row r="11022" spans="10:36" hidden="1" x14ac:dyDescent="0.2">
      <c r="J11022" s="555" t="s">
        <v>987</v>
      </c>
      <c r="T11022" s="402"/>
      <c r="U11022" s="402"/>
      <c r="V11022" s="402"/>
      <c r="AG11022" s="402"/>
      <c r="AH11022" s="402"/>
      <c r="AI11022" s="402"/>
      <c r="AJ11022" s="402"/>
    </row>
    <row r="11023" spans="10:36" hidden="1" x14ac:dyDescent="0.2">
      <c r="J11023" s="555" t="s">
        <v>987</v>
      </c>
      <c r="T11023" s="402"/>
      <c r="U11023" s="402"/>
      <c r="V11023" s="402"/>
      <c r="AG11023" s="402"/>
      <c r="AH11023" s="402"/>
      <c r="AI11023" s="402"/>
      <c r="AJ11023" s="402"/>
    </row>
    <row r="11024" spans="10:36" hidden="1" x14ac:dyDescent="0.2">
      <c r="J11024" s="555" t="s">
        <v>987</v>
      </c>
      <c r="T11024" s="402"/>
      <c r="U11024" s="402"/>
      <c r="V11024" s="402"/>
      <c r="AG11024" s="402"/>
      <c r="AH11024" s="402"/>
      <c r="AI11024" s="402"/>
      <c r="AJ11024" s="402"/>
    </row>
    <row r="11025" spans="10:36" hidden="1" x14ac:dyDescent="0.2">
      <c r="J11025" s="555" t="s">
        <v>987</v>
      </c>
      <c r="T11025" s="402"/>
      <c r="U11025" s="402"/>
      <c r="V11025" s="402"/>
      <c r="AG11025" s="402"/>
      <c r="AH11025" s="402"/>
      <c r="AI11025" s="402"/>
      <c r="AJ11025" s="402"/>
    </row>
    <row r="11026" spans="10:36" hidden="1" x14ac:dyDescent="0.2">
      <c r="J11026" s="555" t="s">
        <v>987</v>
      </c>
      <c r="T11026" s="402"/>
      <c r="U11026" s="402"/>
      <c r="V11026" s="402"/>
      <c r="AG11026" s="402"/>
      <c r="AH11026" s="402"/>
      <c r="AI11026" s="402"/>
      <c r="AJ11026" s="402"/>
    </row>
    <row r="11027" spans="10:36" hidden="1" x14ac:dyDescent="0.2">
      <c r="J11027" s="555" t="s">
        <v>987</v>
      </c>
      <c r="T11027" s="402"/>
      <c r="U11027" s="402"/>
      <c r="V11027" s="402"/>
      <c r="AG11027" s="402"/>
      <c r="AH11027" s="402"/>
      <c r="AI11027" s="402"/>
      <c r="AJ11027" s="402"/>
    </row>
    <row r="11028" spans="10:36" hidden="1" x14ac:dyDescent="0.2">
      <c r="J11028" s="555" t="s">
        <v>987</v>
      </c>
      <c r="T11028" s="402"/>
      <c r="U11028" s="402"/>
      <c r="V11028" s="402"/>
      <c r="AG11028" s="402"/>
      <c r="AH11028" s="402"/>
      <c r="AI11028" s="402"/>
      <c r="AJ11028" s="402"/>
    </row>
    <row r="11029" spans="10:36" hidden="1" x14ac:dyDescent="0.2">
      <c r="J11029" s="555" t="s">
        <v>987</v>
      </c>
      <c r="T11029" s="402"/>
      <c r="U11029" s="402"/>
      <c r="V11029" s="402"/>
      <c r="AG11029" s="402"/>
      <c r="AH11029" s="402"/>
      <c r="AI11029" s="402"/>
      <c r="AJ11029" s="402"/>
    </row>
    <row r="11030" spans="10:36" hidden="1" x14ac:dyDescent="0.2">
      <c r="J11030" s="555" t="s">
        <v>987</v>
      </c>
      <c r="T11030" s="402"/>
      <c r="U11030" s="402"/>
      <c r="V11030" s="402"/>
      <c r="AG11030" s="402"/>
      <c r="AH11030" s="402"/>
      <c r="AI11030" s="402"/>
      <c r="AJ11030" s="402"/>
    </row>
    <row r="11031" spans="10:36" hidden="1" x14ac:dyDescent="0.2">
      <c r="J11031" s="555" t="s">
        <v>987</v>
      </c>
      <c r="T11031" s="402"/>
      <c r="U11031" s="402"/>
      <c r="V11031" s="402"/>
      <c r="AG11031" s="402"/>
      <c r="AH11031" s="402"/>
      <c r="AI11031" s="402"/>
      <c r="AJ11031" s="402"/>
    </row>
    <row r="11032" spans="10:36" hidden="1" x14ac:dyDescent="0.2">
      <c r="J11032" s="555" t="s">
        <v>987</v>
      </c>
      <c r="T11032" s="402"/>
      <c r="U11032" s="402"/>
      <c r="V11032" s="402"/>
      <c r="AG11032" s="402"/>
      <c r="AH11032" s="402"/>
      <c r="AI11032" s="402"/>
      <c r="AJ11032" s="402"/>
    </row>
    <row r="11033" spans="10:36" hidden="1" x14ac:dyDescent="0.2">
      <c r="J11033" s="555" t="s">
        <v>987</v>
      </c>
      <c r="T11033" s="402"/>
      <c r="U11033" s="402"/>
      <c r="V11033" s="402"/>
      <c r="AG11033" s="402"/>
      <c r="AH11033" s="402"/>
      <c r="AI11033" s="402"/>
      <c r="AJ11033" s="402"/>
    </row>
    <row r="11034" spans="10:36" hidden="1" x14ac:dyDescent="0.2">
      <c r="J11034" s="555" t="s">
        <v>987</v>
      </c>
      <c r="T11034" s="402"/>
      <c r="U11034" s="402"/>
      <c r="V11034" s="402"/>
      <c r="AG11034" s="402"/>
      <c r="AH11034" s="402"/>
      <c r="AI11034" s="402"/>
      <c r="AJ11034" s="402"/>
    </row>
    <row r="11035" spans="10:36" hidden="1" x14ac:dyDescent="0.2">
      <c r="J11035" s="555" t="s">
        <v>987</v>
      </c>
      <c r="T11035" s="402"/>
      <c r="U11035" s="402"/>
      <c r="V11035" s="402"/>
      <c r="AG11035" s="402"/>
      <c r="AH11035" s="402"/>
      <c r="AI11035" s="402"/>
      <c r="AJ11035" s="402"/>
    </row>
    <row r="11036" spans="10:36" hidden="1" x14ac:dyDescent="0.2">
      <c r="J11036" s="555" t="s">
        <v>987</v>
      </c>
      <c r="T11036" s="402"/>
      <c r="U11036" s="402"/>
      <c r="V11036" s="402"/>
      <c r="AG11036" s="402"/>
      <c r="AH11036" s="402"/>
      <c r="AI11036" s="402"/>
      <c r="AJ11036" s="402"/>
    </row>
    <row r="11037" spans="10:36" hidden="1" x14ac:dyDescent="0.2">
      <c r="J11037" s="555" t="s">
        <v>987</v>
      </c>
      <c r="T11037" s="402"/>
      <c r="U11037" s="402"/>
      <c r="V11037" s="402"/>
      <c r="AG11037" s="402"/>
      <c r="AH11037" s="402"/>
      <c r="AI11037" s="402"/>
      <c r="AJ11037" s="402"/>
    </row>
    <row r="11038" spans="10:36" hidden="1" x14ac:dyDescent="0.2">
      <c r="J11038" s="555" t="s">
        <v>987</v>
      </c>
      <c r="T11038" s="402"/>
      <c r="U11038" s="402"/>
      <c r="V11038" s="402"/>
      <c r="AG11038" s="402"/>
      <c r="AH11038" s="402"/>
      <c r="AI11038" s="402"/>
      <c r="AJ11038" s="402"/>
    </row>
    <row r="11039" spans="10:36" hidden="1" x14ac:dyDescent="0.2">
      <c r="J11039" s="555" t="s">
        <v>987</v>
      </c>
      <c r="T11039" s="402"/>
      <c r="U11039" s="402"/>
      <c r="V11039" s="402"/>
      <c r="AG11039" s="402"/>
      <c r="AH11039" s="402"/>
      <c r="AI11039" s="402"/>
      <c r="AJ11039" s="402"/>
    </row>
    <row r="11040" spans="10:36" hidden="1" x14ac:dyDescent="0.2">
      <c r="J11040" s="555" t="s">
        <v>987</v>
      </c>
      <c r="T11040" s="402"/>
      <c r="U11040" s="402"/>
      <c r="V11040" s="402"/>
      <c r="AG11040" s="402"/>
      <c r="AH11040" s="402"/>
      <c r="AI11040" s="402"/>
      <c r="AJ11040" s="402"/>
    </row>
    <row r="11041" spans="10:36" hidden="1" x14ac:dyDescent="0.2">
      <c r="J11041" s="555" t="s">
        <v>987</v>
      </c>
      <c r="T11041" s="402"/>
      <c r="U11041" s="402"/>
      <c r="V11041" s="402"/>
      <c r="AG11041" s="402"/>
      <c r="AH11041" s="402"/>
      <c r="AI11041" s="402"/>
      <c r="AJ11041" s="402"/>
    </row>
    <row r="11042" spans="10:36" hidden="1" x14ac:dyDescent="0.2">
      <c r="J11042" s="555" t="s">
        <v>987</v>
      </c>
      <c r="T11042" s="402"/>
      <c r="U11042" s="402"/>
      <c r="V11042" s="402"/>
      <c r="AG11042" s="402"/>
      <c r="AH11042" s="402"/>
      <c r="AI11042" s="402"/>
      <c r="AJ11042" s="402"/>
    </row>
    <row r="11043" spans="10:36" hidden="1" x14ac:dyDescent="0.2">
      <c r="J11043" s="555" t="s">
        <v>987</v>
      </c>
      <c r="T11043" s="402"/>
      <c r="U11043" s="402"/>
      <c r="V11043" s="402"/>
      <c r="AG11043" s="402"/>
      <c r="AH11043" s="402"/>
      <c r="AI11043" s="402"/>
      <c r="AJ11043" s="402"/>
    </row>
    <row r="11044" spans="10:36" hidden="1" x14ac:dyDescent="0.2">
      <c r="J11044" s="555" t="s">
        <v>987</v>
      </c>
      <c r="T11044" s="402"/>
      <c r="U11044" s="402"/>
      <c r="V11044" s="402"/>
      <c r="AG11044" s="402"/>
      <c r="AH11044" s="402"/>
      <c r="AI11044" s="402"/>
      <c r="AJ11044" s="402"/>
    </row>
    <row r="11045" spans="10:36" hidden="1" x14ac:dyDescent="0.2">
      <c r="J11045" s="555" t="s">
        <v>987</v>
      </c>
      <c r="T11045" s="402"/>
      <c r="U11045" s="402"/>
      <c r="V11045" s="402"/>
      <c r="AG11045" s="402"/>
      <c r="AH11045" s="402"/>
      <c r="AI11045" s="402"/>
      <c r="AJ11045" s="402"/>
    </row>
    <row r="11046" spans="10:36" hidden="1" x14ac:dyDescent="0.2">
      <c r="J11046" s="555" t="s">
        <v>987</v>
      </c>
      <c r="T11046" s="402"/>
      <c r="U11046" s="402"/>
      <c r="V11046" s="402"/>
      <c r="AG11046" s="402"/>
      <c r="AH11046" s="402"/>
      <c r="AI11046" s="402"/>
      <c r="AJ11046" s="402"/>
    </row>
    <row r="11047" spans="10:36" hidden="1" x14ac:dyDescent="0.2">
      <c r="J11047" s="555" t="s">
        <v>987</v>
      </c>
      <c r="T11047" s="402"/>
      <c r="U11047" s="402"/>
      <c r="V11047" s="402"/>
      <c r="AG11047" s="402"/>
      <c r="AH11047" s="402"/>
      <c r="AI11047" s="402"/>
      <c r="AJ11047" s="402"/>
    </row>
    <row r="11048" spans="10:36" hidden="1" x14ac:dyDescent="0.2">
      <c r="J11048" s="555" t="s">
        <v>987</v>
      </c>
      <c r="T11048" s="402"/>
      <c r="U11048" s="402"/>
      <c r="V11048" s="402"/>
      <c r="AG11048" s="402"/>
      <c r="AH11048" s="402"/>
      <c r="AI11048" s="402"/>
      <c r="AJ11048" s="402"/>
    </row>
    <row r="11049" spans="10:36" hidden="1" x14ac:dyDescent="0.2">
      <c r="J11049" s="555" t="s">
        <v>987</v>
      </c>
      <c r="T11049" s="402"/>
      <c r="U11049" s="402"/>
      <c r="V11049" s="402"/>
      <c r="AG11049" s="402"/>
      <c r="AH11049" s="402"/>
      <c r="AI11049" s="402"/>
      <c r="AJ11049" s="402"/>
    </row>
    <row r="11050" spans="10:36" hidden="1" x14ac:dyDescent="0.2">
      <c r="J11050" s="555" t="s">
        <v>987</v>
      </c>
      <c r="T11050" s="402"/>
      <c r="U11050" s="402"/>
      <c r="V11050" s="402"/>
      <c r="AG11050" s="402"/>
      <c r="AH11050" s="402"/>
      <c r="AI11050" s="402"/>
      <c r="AJ11050" s="402"/>
    </row>
    <row r="11051" spans="10:36" hidden="1" x14ac:dyDescent="0.2">
      <c r="J11051" s="555" t="s">
        <v>987</v>
      </c>
      <c r="T11051" s="402"/>
      <c r="U11051" s="402"/>
      <c r="V11051" s="402"/>
      <c r="AG11051" s="402"/>
      <c r="AH11051" s="402"/>
      <c r="AI11051" s="402"/>
      <c r="AJ11051" s="402"/>
    </row>
    <row r="11052" spans="10:36" hidden="1" x14ac:dyDescent="0.2">
      <c r="J11052" s="555" t="s">
        <v>987</v>
      </c>
      <c r="T11052" s="402"/>
      <c r="U11052" s="402"/>
      <c r="V11052" s="402"/>
      <c r="AG11052" s="402"/>
      <c r="AH11052" s="402"/>
      <c r="AI11052" s="402"/>
      <c r="AJ11052" s="402"/>
    </row>
    <row r="11053" spans="10:36" hidden="1" x14ac:dyDescent="0.2">
      <c r="J11053" s="555" t="s">
        <v>987</v>
      </c>
      <c r="T11053" s="402"/>
      <c r="U11053" s="402"/>
      <c r="V11053" s="402"/>
      <c r="AG11053" s="402"/>
      <c r="AH11053" s="402"/>
      <c r="AI11053" s="402"/>
      <c r="AJ11053" s="402"/>
    </row>
    <row r="11054" spans="10:36" hidden="1" x14ac:dyDescent="0.2">
      <c r="J11054" s="555" t="s">
        <v>987</v>
      </c>
      <c r="T11054" s="402"/>
      <c r="U11054" s="402"/>
      <c r="V11054" s="402"/>
      <c r="AG11054" s="402"/>
      <c r="AH11054" s="402"/>
      <c r="AI11054" s="402"/>
      <c r="AJ11054" s="402"/>
    </row>
    <row r="11055" spans="10:36" hidden="1" x14ac:dyDescent="0.2">
      <c r="J11055" s="555" t="s">
        <v>987</v>
      </c>
      <c r="T11055" s="402"/>
      <c r="U11055" s="402"/>
      <c r="V11055" s="402"/>
      <c r="AG11055" s="402"/>
      <c r="AH11055" s="402"/>
      <c r="AI11055" s="402"/>
      <c r="AJ11055" s="402"/>
    </row>
    <row r="11056" spans="10:36" hidden="1" x14ac:dyDescent="0.2">
      <c r="J11056" s="555" t="s">
        <v>987</v>
      </c>
      <c r="T11056" s="402"/>
      <c r="U11056" s="402"/>
      <c r="V11056" s="402"/>
      <c r="AG11056" s="402"/>
      <c r="AH11056" s="402"/>
      <c r="AI11056" s="402"/>
      <c r="AJ11056" s="402"/>
    </row>
    <row r="11057" spans="10:36" hidden="1" x14ac:dyDescent="0.2">
      <c r="J11057" s="555" t="s">
        <v>987</v>
      </c>
      <c r="T11057" s="402"/>
      <c r="U11057" s="402"/>
      <c r="V11057" s="402"/>
      <c r="AG11057" s="402"/>
      <c r="AH11057" s="402"/>
      <c r="AI11057" s="402"/>
      <c r="AJ11057" s="402"/>
    </row>
    <row r="11058" spans="10:36" hidden="1" x14ac:dyDescent="0.2">
      <c r="J11058" s="555" t="s">
        <v>987</v>
      </c>
      <c r="T11058" s="402"/>
      <c r="U11058" s="402"/>
      <c r="V11058" s="402"/>
      <c r="AG11058" s="402"/>
      <c r="AH11058" s="402"/>
      <c r="AI11058" s="402"/>
      <c r="AJ11058" s="402"/>
    </row>
    <row r="11059" spans="10:36" hidden="1" x14ac:dyDescent="0.2">
      <c r="J11059" s="555" t="s">
        <v>987</v>
      </c>
      <c r="T11059" s="402"/>
      <c r="U11059" s="402"/>
      <c r="V11059" s="402"/>
      <c r="AG11059" s="402"/>
      <c r="AH11059" s="402"/>
      <c r="AI11059" s="402"/>
      <c r="AJ11059" s="402"/>
    </row>
    <row r="11060" spans="10:36" hidden="1" x14ac:dyDescent="0.2">
      <c r="J11060" s="555" t="s">
        <v>987</v>
      </c>
      <c r="T11060" s="402"/>
      <c r="U11060" s="402"/>
      <c r="V11060" s="402"/>
      <c r="AG11060" s="402"/>
      <c r="AH11060" s="402"/>
      <c r="AI11060" s="402"/>
      <c r="AJ11060" s="402"/>
    </row>
    <row r="11061" spans="10:36" hidden="1" x14ac:dyDescent="0.2">
      <c r="J11061" s="555" t="s">
        <v>987</v>
      </c>
      <c r="T11061" s="402"/>
      <c r="U11061" s="402"/>
      <c r="V11061" s="402"/>
      <c r="AG11061" s="402"/>
      <c r="AH11061" s="402"/>
      <c r="AI11061" s="402"/>
      <c r="AJ11061" s="402"/>
    </row>
    <row r="11062" spans="10:36" hidden="1" x14ac:dyDescent="0.2">
      <c r="J11062" s="555" t="s">
        <v>987</v>
      </c>
      <c r="T11062" s="402"/>
      <c r="U11062" s="402"/>
      <c r="V11062" s="402"/>
      <c r="AG11062" s="402"/>
      <c r="AH11062" s="402"/>
      <c r="AI11062" s="402"/>
      <c r="AJ11062" s="402"/>
    </row>
    <row r="11063" spans="10:36" hidden="1" x14ac:dyDescent="0.2">
      <c r="J11063" s="555" t="s">
        <v>987</v>
      </c>
      <c r="T11063" s="402"/>
      <c r="U11063" s="402"/>
      <c r="V11063" s="402"/>
      <c r="AG11063" s="402"/>
      <c r="AH11063" s="402"/>
      <c r="AI11063" s="402"/>
      <c r="AJ11063" s="402"/>
    </row>
    <row r="11064" spans="10:36" hidden="1" x14ac:dyDescent="0.2">
      <c r="J11064" s="555" t="s">
        <v>987</v>
      </c>
      <c r="T11064" s="402"/>
      <c r="U11064" s="402"/>
      <c r="V11064" s="402"/>
      <c r="AG11064" s="402"/>
      <c r="AH11064" s="402"/>
      <c r="AI11064" s="402"/>
      <c r="AJ11064" s="402"/>
    </row>
    <row r="11065" spans="10:36" hidden="1" x14ac:dyDescent="0.2">
      <c r="J11065" s="555" t="s">
        <v>987</v>
      </c>
      <c r="T11065" s="402"/>
      <c r="U11065" s="402"/>
      <c r="V11065" s="402"/>
      <c r="AG11065" s="402"/>
      <c r="AH11065" s="402"/>
      <c r="AI11065" s="402"/>
      <c r="AJ11065" s="402"/>
    </row>
    <row r="11066" spans="10:36" hidden="1" x14ac:dyDescent="0.2">
      <c r="J11066" s="555" t="s">
        <v>987</v>
      </c>
      <c r="T11066" s="402"/>
      <c r="U11066" s="402"/>
      <c r="V11066" s="402"/>
      <c r="AG11066" s="402"/>
      <c r="AH11066" s="402"/>
      <c r="AI11066" s="402"/>
      <c r="AJ11066" s="402"/>
    </row>
    <row r="11067" spans="10:36" hidden="1" x14ac:dyDescent="0.2">
      <c r="J11067" s="555" t="s">
        <v>987</v>
      </c>
      <c r="T11067" s="402"/>
      <c r="U11067" s="402"/>
      <c r="V11067" s="402"/>
      <c r="AG11067" s="402"/>
      <c r="AH11067" s="402"/>
      <c r="AI11067" s="402"/>
      <c r="AJ11067" s="402"/>
    </row>
    <row r="11068" spans="10:36" hidden="1" x14ac:dyDescent="0.2">
      <c r="J11068" s="555" t="s">
        <v>987</v>
      </c>
      <c r="T11068" s="402"/>
      <c r="U11068" s="402"/>
      <c r="V11068" s="402"/>
      <c r="AG11068" s="402"/>
      <c r="AH11068" s="402"/>
      <c r="AI11068" s="402"/>
      <c r="AJ11068" s="402"/>
    </row>
    <row r="11069" spans="10:36" hidden="1" x14ac:dyDescent="0.2">
      <c r="J11069" s="555" t="s">
        <v>987</v>
      </c>
      <c r="T11069" s="402"/>
      <c r="U11069" s="402"/>
      <c r="V11069" s="402"/>
      <c r="AG11069" s="402"/>
      <c r="AH11069" s="402"/>
      <c r="AI11069" s="402"/>
      <c r="AJ11069" s="402"/>
    </row>
    <row r="11070" spans="10:36" hidden="1" x14ac:dyDescent="0.2">
      <c r="J11070" s="555" t="s">
        <v>987</v>
      </c>
      <c r="T11070" s="402"/>
      <c r="U11070" s="402"/>
      <c r="V11070" s="402"/>
      <c r="AG11070" s="402"/>
      <c r="AH11070" s="402"/>
      <c r="AI11070" s="402"/>
      <c r="AJ11070" s="402"/>
    </row>
    <row r="11071" spans="10:36" hidden="1" x14ac:dyDescent="0.2">
      <c r="J11071" s="555" t="s">
        <v>987</v>
      </c>
      <c r="T11071" s="402"/>
      <c r="U11071" s="402"/>
      <c r="V11071" s="402"/>
      <c r="AG11071" s="402"/>
      <c r="AH11071" s="402"/>
      <c r="AI11071" s="402"/>
      <c r="AJ11071" s="402"/>
    </row>
    <row r="11072" spans="10:36" hidden="1" x14ac:dyDescent="0.2">
      <c r="J11072" s="555" t="s">
        <v>987</v>
      </c>
      <c r="T11072" s="402"/>
      <c r="U11072" s="402"/>
      <c r="V11072" s="402"/>
      <c r="AG11072" s="402"/>
      <c r="AH11072" s="402"/>
      <c r="AI11072" s="402"/>
      <c r="AJ11072" s="402"/>
    </row>
    <row r="11073" spans="10:36" hidden="1" x14ac:dyDescent="0.2">
      <c r="J11073" s="555" t="s">
        <v>987</v>
      </c>
      <c r="T11073" s="402"/>
      <c r="U11073" s="402"/>
      <c r="V11073" s="402"/>
      <c r="AG11073" s="402"/>
      <c r="AH11073" s="402"/>
      <c r="AI11073" s="402"/>
      <c r="AJ11073" s="402"/>
    </row>
    <row r="11074" spans="10:36" hidden="1" x14ac:dyDescent="0.2">
      <c r="J11074" s="555" t="s">
        <v>987</v>
      </c>
      <c r="T11074" s="402"/>
      <c r="U11074" s="402"/>
      <c r="V11074" s="402"/>
      <c r="AG11074" s="402"/>
      <c r="AH11074" s="402"/>
      <c r="AI11074" s="402"/>
      <c r="AJ11074" s="402"/>
    </row>
    <row r="11075" spans="10:36" hidden="1" x14ac:dyDescent="0.2">
      <c r="J11075" s="555" t="s">
        <v>987</v>
      </c>
      <c r="T11075" s="402"/>
      <c r="U11075" s="402"/>
      <c r="V11075" s="402"/>
      <c r="AG11075" s="402"/>
      <c r="AH11075" s="402"/>
      <c r="AI11075" s="402"/>
      <c r="AJ11075" s="402"/>
    </row>
    <row r="11076" spans="10:36" hidden="1" x14ac:dyDescent="0.2">
      <c r="J11076" s="555" t="s">
        <v>987</v>
      </c>
      <c r="T11076" s="402"/>
      <c r="U11076" s="402"/>
      <c r="V11076" s="402"/>
      <c r="AG11076" s="402"/>
      <c r="AH11076" s="402"/>
      <c r="AI11076" s="402"/>
      <c r="AJ11076" s="402"/>
    </row>
    <row r="11077" spans="10:36" hidden="1" x14ac:dyDescent="0.2">
      <c r="J11077" s="555" t="s">
        <v>987</v>
      </c>
      <c r="T11077" s="402"/>
      <c r="U11077" s="402"/>
      <c r="V11077" s="402"/>
      <c r="AG11077" s="402"/>
      <c r="AH11077" s="402"/>
      <c r="AI11077" s="402"/>
      <c r="AJ11077" s="402"/>
    </row>
    <row r="11078" spans="10:36" hidden="1" x14ac:dyDescent="0.2">
      <c r="J11078" s="555" t="s">
        <v>987</v>
      </c>
      <c r="T11078" s="402"/>
      <c r="U11078" s="402"/>
      <c r="V11078" s="402"/>
      <c r="AG11078" s="402"/>
      <c r="AH11078" s="402"/>
      <c r="AI11078" s="402"/>
      <c r="AJ11078" s="402"/>
    </row>
    <row r="11079" spans="10:36" hidden="1" x14ac:dyDescent="0.2">
      <c r="J11079" s="555" t="s">
        <v>987</v>
      </c>
      <c r="T11079" s="402"/>
      <c r="U11079" s="402"/>
      <c r="V11079" s="402"/>
      <c r="AG11079" s="402"/>
      <c r="AH11079" s="402"/>
      <c r="AI11079" s="402"/>
      <c r="AJ11079" s="402"/>
    </row>
    <row r="11080" spans="10:36" hidden="1" x14ac:dyDescent="0.2">
      <c r="J11080" s="555" t="s">
        <v>987</v>
      </c>
      <c r="T11080" s="402"/>
      <c r="U11080" s="402"/>
      <c r="V11080" s="402"/>
      <c r="AG11080" s="402"/>
      <c r="AH11080" s="402"/>
      <c r="AI11080" s="402"/>
      <c r="AJ11080" s="402"/>
    </row>
    <row r="11081" spans="10:36" hidden="1" x14ac:dyDescent="0.2">
      <c r="J11081" s="555" t="s">
        <v>987</v>
      </c>
      <c r="T11081" s="402"/>
      <c r="U11081" s="402"/>
      <c r="V11081" s="402"/>
      <c r="AG11081" s="402"/>
      <c r="AH11081" s="402"/>
      <c r="AI11081" s="402"/>
      <c r="AJ11081" s="402"/>
    </row>
    <row r="11082" spans="10:36" hidden="1" x14ac:dyDescent="0.2">
      <c r="J11082" s="555" t="s">
        <v>987</v>
      </c>
      <c r="T11082" s="402"/>
      <c r="U11082" s="402"/>
      <c r="V11082" s="402"/>
      <c r="AG11082" s="402"/>
      <c r="AH11082" s="402"/>
      <c r="AI11082" s="402"/>
      <c r="AJ11082" s="402"/>
    </row>
    <row r="11083" spans="10:36" hidden="1" x14ac:dyDescent="0.2">
      <c r="J11083" s="555" t="s">
        <v>987</v>
      </c>
      <c r="T11083" s="402"/>
      <c r="U11083" s="402"/>
      <c r="V11083" s="402"/>
      <c r="AG11083" s="402"/>
      <c r="AH11083" s="402"/>
      <c r="AI11083" s="402"/>
      <c r="AJ11083" s="402"/>
    </row>
    <row r="11084" spans="10:36" hidden="1" x14ac:dyDescent="0.2">
      <c r="J11084" s="555" t="s">
        <v>987</v>
      </c>
      <c r="T11084" s="402"/>
      <c r="U11084" s="402"/>
      <c r="V11084" s="402"/>
      <c r="AG11084" s="402"/>
      <c r="AH11084" s="402"/>
      <c r="AI11084" s="402"/>
      <c r="AJ11084" s="402"/>
    </row>
    <row r="11085" spans="10:36" hidden="1" x14ac:dyDescent="0.2">
      <c r="J11085" s="555" t="s">
        <v>987</v>
      </c>
      <c r="T11085" s="402"/>
      <c r="U11085" s="402"/>
      <c r="V11085" s="402"/>
      <c r="AG11085" s="402"/>
      <c r="AH11085" s="402"/>
      <c r="AI11085" s="402"/>
      <c r="AJ11085" s="402"/>
    </row>
    <row r="11086" spans="10:36" hidden="1" x14ac:dyDescent="0.2">
      <c r="J11086" s="555" t="s">
        <v>987</v>
      </c>
      <c r="T11086" s="402"/>
      <c r="U11086" s="402"/>
      <c r="V11086" s="402"/>
      <c r="AG11086" s="402"/>
      <c r="AH11086" s="402"/>
      <c r="AI11086" s="402"/>
      <c r="AJ11086" s="402"/>
    </row>
    <row r="11087" spans="10:36" hidden="1" x14ac:dyDescent="0.2">
      <c r="J11087" s="555" t="s">
        <v>987</v>
      </c>
      <c r="T11087" s="402"/>
      <c r="U11087" s="402"/>
      <c r="V11087" s="402"/>
      <c r="AG11087" s="402"/>
      <c r="AH11087" s="402"/>
      <c r="AI11087" s="402"/>
      <c r="AJ11087" s="402"/>
    </row>
    <row r="11088" spans="10:36" hidden="1" x14ac:dyDescent="0.2">
      <c r="J11088" s="555" t="s">
        <v>987</v>
      </c>
      <c r="T11088" s="402"/>
      <c r="U11088" s="402"/>
      <c r="V11088" s="402"/>
      <c r="AG11088" s="402"/>
      <c r="AH11088" s="402"/>
      <c r="AI11088" s="402"/>
      <c r="AJ11088" s="402"/>
    </row>
    <row r="11089" spans="10:36" hidden="1" x14ac:dyDescent="0.2">
      <c r="J11089" s="555" t="s">
        <v>987</v>
      </c>
      <c r="T11089" s="402"/>
      <c r="U11089" s="402"/>
      <c r="V11089" s="402"/>
      <c r="AG11089" s="402"/>
      <c r="AH11089" s="402"/>
      <c r="AI11089" s="402"/>
      <c r="AJ11089" s="402"/>
    </row>
    <row r="11090" spans="10:36" hidden="1" x14ac:dyDescent="0.2">
      <c r="J11090" s="555" t="s">
        <v>987</v>
      </c>
      <c r="T11090" s="402"/>
      <c r="U11090" s="402"/>
      <c r="V11090" s="402"/>
      <c r="AG11090" s="402"/>
      <c r="AH11090" s="402"/>
      <c r="AI11090" s="402"/>
      <c r="AJ11090" s="402"/>
    </row>
    <row r="11091" spans="10:36" hidden="1" x14ac:dyDescent="0.2">
      <c r="J11091" s="555" t="s">
        <v>987</v>
      </c>
      <c r="T11091" s="402"/>
      <c r="U11091" s="402"/>
      <c r="V11091" s="402"/>
      <c r="AG11091" s="402"/>
      <c r="AH11091" s="402"/>
      <c r="AI11091" s="402"/>
      <c r="AJ11091" s="402"/>
    </row>
    <row r="11092" spans="10:36" hidden="1" x14ac:dyDescent="0.2">
      <c r="J11092" s="555" t="s">
        <v>987</v>
      </c>
      <c r="T11092" s="402"/>
      <c r="U11092" s="402"/>
      <c r="V11092" s="402"/>
      <c r="AG11092" s="402"/>
      <c r="AH11092" s="402"/>
      <c r="AI11092" s="402"/>
      <c r="AJ11092" s="402"/>
    </row>
    <row r="11093" spans="10:36" hidden="1" x14ac:dyDescent="0.2">
      <c r="J11093" s="555" t="s">
        <v>987</v>
      </c>
      <c r="T11093" s="402"/>
      <c r="U11093" s="402"/>
      <c r="V11093" s="402"/>
      <c r="AG11093" s="402"/>
      <c r="AH11093" s="402"/>
      <c r="AI11093" s="402"/>
      <c r="AJ11093" s="402"/>
    </row>
    <row r="11094" spans="10:36" hidden="1" x14ac:dyDescent="0.2">
      <c r="J11094" s="555" t="s">
        <v>987</v>
      </c>
      <c r="T11094" s="402"/>
      <c r="U11094" s="402"/>
      <c r="V11094" s="402"/>
      <c r="AG11094" s="402"/>
      <c r="AH11094" s="402"/>
      <c r="AI11094" s="402"/>
      <c r="AJ11094" s="402"/>
    </row>
    <row r="11095" spans="10:36" hidden="1" x14ac:dyDescent="0.2">
      <c r="J11095" s="555" t="s">
        <v>987</v>
      </c>
      <c r="T11095" s="402"/>
      <c r="U11095" s="402"/>
      <c r="V11095" s="402"/>
      <c r="AG11095" s="402"/>
      <c r="AH11095" s="402"/>
      <c r="AI11095" s="402"/>
      <c r="AJ11095" s="402"/>
    </row>
    <row r="11096" spans="10:36" hidden="1" x14ac:dyDescent="0.2">
      <c r="J11096" s="555" t="s">
        <v>987</v>
      </c>
      <c r="T11096" s="402"/>
      <c r="U11096" s="402"/>
      <c r="V11096" s="402"/>
      <c r="AG11096" s="402"/>
      <c r="AH11096" s="402"/>
      <c r="AI11096" s="402"/>
      <c r="AJ11096" s="402"/>
    </row>
    <row r="11097" spans="10:36" hidden="1" x14ac:dyDescent="0.2">
      <c r="J11097" s="555" t="s">
        <v>987</v>
      </c>
      <c r="T11097" s="402"/>
      <c r="U11097" s="402"/>
      <c r="V11097" s="402"/>
      <c r="AG11097" s="402"/>
      <c r="AH11097" s="402"/>
      <c r="AI11097" s="402"/>
      <c r="AJ11097" s="402"/>
    </row>
    <row r="11098" spans="10:36" hidden="1" x14ac:dyDescent="0.2">
      <c r="J11098" s="555" t="s">
        <v>987</v>
      </c>
      <c r="T11098" s="402"/>
      <c r="U11098" s="402"/>
      <c r="V11098" s="402"/>
      <c r="AG11098" s="402"/>
      <c r="AH11098" s="402"/>
      <c r="AI11098" s="402"/>
      <c r="AJ11098" s="402"/>
    </row>
    <row r="11099" spans="10:36" hidden="1" x14ac:dyDescent="0.2">
      <c r="J11099" s="555" t="s">
        <v>987</v>
      </c>
      <c r="T11099" s="402"/>
      <c r="U11099" s="402"/>
      <c r="V11099" s="402"/>
      <c r="AG11099" s="402"/>
      <c r="AH11099" s="402"/>
      <c r="AI11099" s="402"/>
      <c r="AJ11099" s="402"/>
    </row>
    <row r="11100" spans="10:36" hidden="1" x14ac:dyDescent="0.2">
      <c r="J11100" s="555" t="s">
        <v>987</v>
      </c>
      <c r="T11100" s="402"/>
      <c r="U11100" s="402"/>
      <c r="V11100" s="402"/>
      <c r="AG11100" s="402"/>
      <c r="AH11100" s="402"/>
      <c r="AI11100" s="402"/>
      <c r="AJ11100" s="402"/>
    </row>
    <row r="11101" spans="10:36" hidden="1" x14ac:dyDescent="0.2">
      <c r="J11101" s="555" t="s">
        <v>987</v>
      </c>
      <c r="T11101" s="402"/>
      <c r="U11101" s="402"/>
      <c r="V11101" s="402"/>
      <c r="AG11101" s="402"/>
      <c r="AH11101" s="402"/>
      <c r="AI11101" s="402"/>
      <c r="AJ11101" s="402"/>
    </row>
    <row r="11102" spans="10:36" hidden="1" x14ac:dyDescent="0.2">
      <c r="J11102" s="555" t="s">
        <v>987</v>
      </c>
      <c r="T11102" s="402"/>
      <c r="U11102" s="402"/>
      <c r="V11102" s="402"/>
      <c r="AG11102" s="402"/>
      <c r="AH11102" s="402"/>
      <c r="AI11102" s="402"/>
      <c r="AJ11102" s="402"/>
    </row>
    <row r="11103" spans="10:36" hidden="1" x14ac:dyDescent="0.2">
      <c r="J11103" s="555" t="s">
        <v>987</v>
      </c>
      <c r="T11103" s="402"/>
      <c r="U11103" s="402"/>
      <c r="V11103" s="402"/>
      <c r="AG11103" s="402"/>
      <c r="AH11103" s="402"/>
      <c r="AI11103" s="402"/>
      <c r="AJ11103" s="402"/>
    </row>
    <row r="11104" spans="10:36" hidden="1" x14ac:dyDescent="0.2">
      <c r="J11104" s="555" t="s">
        <v>987</v>
      </c>
      <c r="T11104" s="402"/>
      <c r="U11104" s="402"/>
      <c r="V11104" s="402"/>
      <c r="AG11104" s="402"/>
      <c r="AH11104" s="402"/>
      <c r="AI11104" s="402"/>
      <c r="AJ11104" s="402"/>
    </row>
    <row r="11105" spans="10:36" hidden="1" x14ac:dyDescent="0.2">
      <c r="J11105" s="555" t="s">
        <v>987</v>
      </c>
      <c r="T11105" s="402"/>
      <c r="U11105" s="402"/>
      <c r="V11105" s="402"/>
      <c r="AG11105" s="402"/>
      <c r="AH11105" s="402"/>
      <c r="AI11105" s="402"/>
      <c r="AJ11105" s="402"/>
    </row>
    <row r="11106" spans="10:36" hidden="1" x14ac:dyDescent="0.2">
      <c r="J11106" s="555" t="s">
        <v>987</v>
      </c>
      <c r="T11106" s="402"/>
      <c r="U11106" s="402"/>
      <c r="V11106" s="402"/>
      <c r="AG11106" s="402"/>
      <c r="AH11106" s="402"/>
      <c r="AI11106" s="402"/>
      <c r="AJ11106" s="402"/>
    </row>
    <row r="11107" spans="10:36" hidden="1" x14ac:dyDescent="0.2">
      <c r="J11107" s="555" t="s">
        <v>987</v>
      </c>
      <c r="T11107" s="402"/>
      <c r="U11107" s="402"/>
      <c r="V11107" s="402"/>
      <c r="AG11107" s="402"/>
      <c r="AH11107" s="402"/>
      <c r="AI11107" s="402"/>
      <c r="AJ11107" s="402"/>
    </row>
    <row r="11108" spans="10:36" hidden="1" x14ac:dyDescent="0.2">
      <c r="J11108" s="555" t="s">
        <v>987</v>
      </c>
      <c r="T11108" s="402"/>
      <c r="U11108" s="402"/>
      <c r="V11108" s="402"/>
      <c r="AG11108" s="402"/>
      <c r="AH11108" s="402"/>
      <c r="AI11108" s="402"/>
      <c r="AJ11108" s="402"/>
    </row>
    <row r="11109" spans="10:36" hidden="1" x14ac:dyDescent="0.2">
      <c r="J11109" s="555" t="s">
        <v>987</v>
      </c>
      <c r="T11109" s="402"/>
      <c r="U11109" s="402"/>
      <c r="V11109" s="402"/>
      <c r="AG11109" s="402"/>
      <c r="AH11109" s="402"/>
      <c r="AI11109" s="402"/>
      <c r="AJ11109" s="402"/>
    </row>
    <row r="11110" spans="10:36" hidden="1" x14ac:dyDescent="0.2">
      <c r="J11110" s="555" t="s">
        <v>987</v>
      </c>
      <c r="T11110" s="402"/>
      <c r="U11110" s="402"/>
      <c r="V11110" s="402"/>
      <c r="AG11110" s="402"/>
      <c r="AH11110" s="402"/>
      <c r="AI11110" s="402"/>
      <c r="AJ11110" s="402"/>
    </row>
    <row r="11111" spans="10:36" hidden="1" x14ac:dyDescent="0.2">
      <c r="J11111" s="555" t="s">
        <v>987</v>
      </c>
      <c r="T11111" s="402"/>
      <c r="U11111" s="402"/>
      <c r="V11111" s="402"/>
      <c r="AG11111" s="402"/>
      <c r="AH11111" s="402"/>
      <c r="AI11111" s="402"/>
      <c r="AJ11111" s="402"/>
    </row>
    <row r="11112" spans="10:36" hidden="1" x14ac:dyDescent="0.2">
      <c r="J11112" s="555" t="s">
        <v>987</v>
      </c>
      <c r="T11112" s="402"/>
      <c r="U11112" s="402"/>
      <c r="V11112" s="402"/>
      <c r="AG11112" s="402"/>
      <c r="AH11112" s="402"/>
      <c r="AI11112" s="402"/>
      <c r="AJ11112" s="402"/>
    </row>
    <row r="11113" spans="10:36" hidden="1" x14ac:dyDescent="0.2">
      <c r="J11113" s="555" t="s">
        <v>987</v>
      </c>
      <c r="T11113" s="402"/>
      <c r="U11113" s="402"/>
      <c r="V11113" s="402"/>
      <c r="AG11113" s="402"/>
      <c r="AH11113" s="402"/>
      <c r="AI11113" s="402"/>
      <c r="AJ11113" s="402"/>
    </row>
    <row r="11114" spans="10:36" hidden="1" x14ac:dyDescent="0.2">
      <c r="J11114" s="555" t="s">
        <v>987</v>
      </c>
      <c r="T11114" s="402"/>
      <c r="U11114" s="402"/>
      <c r="V11114" s="402"/>
      <c r="AG11114" s="402"/>
      <c r="AH11114" s="402"/>
      <c r="AI11114" s="402"/>
      <c r="AJ11114" s="402"/>
    </row>
    <row r="11115" spans="10:36" hidden="1" x14ac:dyDescent="0.2">
      <c r="J11115" s="555" t="s">
        <v>987</v>
      </c>
      <c r="T11115" s="402"/>
      <c r="U11115" s="402"/>
      <c r="V11115" s="402"/>
      <c r="AG11115" s="402"/>
      <c r="AH11115" s="402"/>
      <c r="AI11115" s="402"/>
      <c r="AJ11115" s="402"/>
    </row>
    <row r="11116" spans="10:36" hidden="1" x14ac:dyDescent="0.2">
      <c r="J11116" s="555" t="s">
        <v>987</v>
      </c>
      <c r="T11116" s="402"/>
      <c r="U11116" s="402"/>
      <c r="V11116" s="402"/>
      <c r="AG11116" s="402"/>
      <c r="AH11116" s="402"/>
      <c r="AI11116" s="402"/>
      <c r="AJ11116" s="402"/>
    </row>
    <row r="11117" spans="10:36" hidden="1" x14ac:dyDescent="0.2">
      <c r="J11117" s="555" t="s">
        <v>987</v>
      </c>
      <c r="T11117" s="402"/>
      <c r="U11117" s="402"/>
      <c r="V11117" s="402"/>
      <c r="AG11117" s="402"/>
      <c r="AH11117" s="402"/>
      <c r="AI11117" s="402"/>
      <c r="AJ11117" s="402"/>
    </row>
    <row r="11118" spans="10:36" hidden="1" x14ac:dyDescent="0.2">
      <c r="J11118" s="555" t="s">
        <v>987</v>
      </c>
      <c r="T11118" s="402"/>
      <c r="U11118" s="402"/>
      <c r="V11118" s="402"/>
      <c r="AG11118" s="402"/>
      <c r="AH11118" s="402"/>
      <c r="AI11118" s="402"/>
      <c r="AJ11118" s="402"/>
    </row>
    <row r="11119" spans="10:36" hidden="1" x14ac:dyDescent="0.2">
      <c r="J11119" s="555" t="s">
        <v>987</v>
      </c>
      <c r="T11119" s="402"/>
      <c r="U11119" s="402"/>
      <c r="V11119" s="402"/>
      <c r="AG11119" s="402"/>
      <c r="AH11119" s="402"/>
      <c r="AI11119" s="402"/>
      <c r="AJ11119" s="402"/>
    </row>
    <row r="11120" spans="10:36" hidden="1" x14ac:dyDescent="0.2">
      <c r="J11120" s="555" t="s">
        <v>987</v>
      </c>
      <c r="T11120" s="402"/>
      <c r="U11120" s="402"/>
      <c r="V11120" s="402"/>
      <c r="AG11120" s="402"/>
      <c r="AH11120" s="402"/>
      <c r="AI11120" s="402"/>
      <c r="AJ11120" s="402"/>
    </row>
    <row r="11121" spans="10:36" hidden="1" x14ac:dyDescent="0.2">
      <c r="J11121" s="555" t="s">
        <v>987</v>
      </c>
      <c r="T11121" s="402"/>
      <c r="U11121" s="402"/>
      <c r="V11121" s="402"/>
      <c r="AG11121" s="402"/>
      <c r="AH11121" s="402"/>
      <c r="AI11121" s="402"/>
      <c r="AJ11121" s="402"/>
    </row>
    <row r="11122" spans="10:36" hidden="1" x14ac:dyDescent="0.2">
      <c r="J11122" s="555" t="s">
        <v>987</v>
      </c>
      <c r="T11122" s="402"/>
      <c r="U11122" s="402"/>
      <c r="V11122" s="402"/>
      <c r="AG11122" s="402"/>
      <c r="AH11122" s="402"/>
      <c r="AI11122" s="402"/>
      <c r="AJ11122" s="402"/>
    </row>
    <row r="11123" spans="10:36" hidden="1" x14ac:dyDescent="0.2">
      <c r="J11123" s="555" t="s">
        <v>987</v>
      </c>
      <c r="T11123" s="402"/>
      <c r="U11123" s="402"/>
      <c r="V11123" s="402"/>
      <c r="AG11123" s="402"/>
      <c r="AH11123" s="402"/>
      <c r="AI11123" s="402"/>
      <c r="AJ11123" s="402"/>
    </row>
    <row r="11124" spans="10:36" hidden="1" x14ac:dyDescent="0.2">
      <c r="J11124" s="555" t="s">
        <v>987</v>
      </c>
      <c r="T11124" s="402"/>
      <c r="U11124" s="402"/>
      <c r="V11124" s="402"/>
      <c r="AG11124" s="402"/>
      <c r="AH11124" s="402"/>
      <c r="AI11124" s="402"/>
      <c r="AJ11124" s="402"/>
    </row>
    <row r="11125" spans="10:36" hidden="1" x14ac:dyDescent="0.2">
      <c r="J11125" s="555" t="s">
        <v>987</v>
      </c>
      <c r="T11125" s="402"/>
      <c r="U11125" s="402"/>
      <c r="V11125" s="402"/>
      <c r="AG11125" s="402"/>
      <c r="AH11125" s="402"/>
      <c r="AI11125" s="402"/>
      <c r="AJ11125" s="402"/>
    </row>
    <row r="11126" spans="10:36" hidden="1" x14ac:dyDescent="0.2">
      <c r="J11126" s="555" t="s">
        <v>987</v>
      </c>
      <c r="T11126" s="402"/>
      <c r="U11126" s="402"/>
      <c r="V11126" s="402"/>
      <c r="AG11126" s="402"/>
      <c r="AH11126" s="402"/>
      <c r="AI11126" s="402"/>
      <c r="AJ11126" s="402"/>
    </row>
    <row r="11127" spans="10:36" hidden="1" x14ac:dyDescent="0.2">
      <c r="J11127" s="555" t="s">
        <v>987</v>
      </c>
      <c r="T11127" s="402"/>
      <c r="U11127" s="402"/>
      <c r="V11127" s="402"/>
      <c r="AG11127" s="402"/>
      <c r="AH11127" s="402"/>
      <c r="AI11127" s="402"/>
      <c r="AJ11127" s="402"/>
    </row>
    <row r="11128" spans="10:36" hidden="1" x14ac:dyDescent="0.2">
      <c r="J11128" s="555" t="s">
        <v>987</v>
      </c>
      <c r="T11128" s="402"/>
      <c r="U11128" s="402"/>
      <c r="V11128" s="402"/>
      <c r="AG11128" s="402"/>
      <c r="AH11128" s="402"/>
      <c r="AI11128" s="402"/>
      <c r="AJ11128" s="402"/>
    </row>
    <row r="11129" spans="10:36" hidden="1" x14ac:dyDescent="0.2">
      <c r="J11129" s="555" t="s">
        <v>987</v>
      </c>
      <c r="T11129" s="402"/>
      <c r="U11129" s="402"/>
      <c r="V11129" s="402"/>
      <c r="AG11129" s="402"/>
      <c r="AH11129" s="402"/>
      <c r="AI11129" s="402"/>
      <c r="AJ11129" s="402"/>
    </row>
    <row r="11130" spans="10:36" hidden="1" x14ac:dyDescent="0.2">
      <c r="J11130" s="555" t="s">
        <v>987</v>
      </c>
      <c r="T11130" s="402"/>
      <c r="U11130" s="402"/>
      <c r="V11130" s="402"/>
      <c r="AG11130" s="402"/>
      <c r="AH11130" s="402"/>
      <c r="AI11130" s="402"/>
      <c r="AJ11130" s="402"/>
    </row>
    <row r="11131" spans="10:36" hidden="1" x14ac:dyDescent="0.2">
      <c r="J11131" s="555" t="s">
        <v>987</v>
      </c>
      <c r="T11131" s="402"/>
      <c r="U11131" s="402"/>
      <c r="V11131" s="402"/>
      <c r="AG11131" s="402"/>
      <c r="AH11131" s="402"/>
      <c r="AI11131" s="402"/>
      <c r="AJ11131" s="402"/>
    </row>
    <row r="11132" spans="10:36" hidden="1" x14ac:dyDescent="0.2">
      <c r="J11132" s="555" t="s">
        <v>987</v>
      </c>
      <c r="T11132" s="402"/>
      <c r="U11132" s="402"/>
      <c r="V11132" s="402"/>
      <c r="AG11132" s="402"/>
      <c r="AH11132" s="402"/>
      <c r="AI11132" s="402"/>
      <c r="AJ11132" s="402"/>
    </row>
    <row r="11133" spans="10:36" hidden="1" x14ac:dyDescent="0.2">
      <c r="J11133" s="555" t="s">
        <v>987</v>
      </c>
      <c r="T11133" s="402"/>
      <c r="U11133" s="402"/>
      <c r="V11133" s="402"/>
      <c r="AG11133" s="402"/>
      <c r="AH11133" s="402"/>
      <c r="AI11133" s="402"/>
      <c r="AJ11133" s="402"/>
    </row>
    <row r="11134" spans="10:36" hidden="1" x14ac:dyDescent="0.2">
      <c r="J11134" s="555" t="s">
        <v>987</v>
      </c>
      <c r="T11134" s="402"/>
      <c r="U11134" s="402"/>
      <c r="V11134" s="402"/>
      <c r="AG11134" s="402"/>
      <c r="AH11134" s="402"/>
      <c r="AI11134" s="402"/>
      <c r="AJ11134" s="402"/>
    </row>
    <row r="11135" spans="10:36" hidden="1" x14ac:dyDescent="0.2">
      <c r="J11135" s="555" t="s">
        <v>987</v>
      </c>
      <c r="T11135" s="402"/>
      <c r="U11135" s="402"/>
      <c r="V11135" s="402"/>
      <c r="AG11135" s="402"/>
      <c r="AH11135" s="402"/>
      <c r="AI11135" s="402"/>
      <c r="AJ11135" s="402"/>
    </row>
    <row r="11136" spans="10:36" hidden="1" x14ac:dyDescent="0.2">
      <c r="J11136" s="555" t="s">
        <v>987</v>
      </c>
      <c r="T11136" s="402"/>
      <c r="U11136" s="402"/>
      <c r="V11136" s="402"/>
      <c r="AG11136" s="402"/>
      <c r="AH11136" s="402"/>
      <c r="AI11136" s="402"/>
      <c r="AJ11136" s="402"/>
    </row>
    <row r="11137" spans="10:36" hidden="1" x14ac:dyDescent="0.2">
      <c r="J11137" s="555" t="s">
        <v>987</v>
      </c>
      <c r="T11137" s="402"/>
      <c r="U11137" s="402"/>
      <c r="V11137" s="402"/>
      <c r="AG11137" s="402"/>
      <c r="AH11137" s="402"/>
      <c r="AI11137" s="402"/>
      <c r="AJ11137" s="402"/>
    </row>
    <row r="11138" spans="10:36" hidden="1" x14ac:dyDescent="0.2">
      <c r="J11138" s="555" t="s">
        <v>987</v>
      </c>
      <c r="T11138" s="402"/>
      <c r="U11138" s="402"/>
      <c r="V11138" s="402"/>
      <c r="AG11138" s="402"/>
      <c r="AH11138" s="402"/>
      <c r="AI11138" s="402"/>
      <c r="AJ11138" s="402"/>
    </row>
    <row r="11139" spans="10:36" hidden="1" x14ac:dyDescent="0.2">
      <c r="J11139" s="555" t="s">
        <v>987</v>
      </c>
      <c r="T11139" s="402"/>
      <c r="U11139" s="402"/>
      <c r="V11139" s="402"/>
      <c r="AG11139" s="402"/>
      <c r="AH11139" s="402"/>
      <c r="AI11139" s="402"/>
      <c r="AJ11139" s="402"/>
    </row>
    <row r="11140" spans="10:36" hidden="1" x14ac:dyDescent="0.2">
      <c r="J11140" s="555" t="s">
        <v>987</v>
      </c>
      <c r="T11140" s="402"/>
      <c r="U11140" s="402"/>
      <c r="V11140" s="402"/>
      <c r="AG11140" s="402"/>
      <c r="AH11140" s="402"/>
      <c r="AI11140" s="402"/>
      <c r="AJ11140" s="402"/>
    </row>
    <row r="11141" spans="10:36" hidden="1" x14ac:dyDescent="0.2">
      <c r="J11141" s="555" t="s">
        <v>987</v>
      </c>
      <c r="T11141" s="402"/>
      <c r="U11141" s="402"/>
      <c r="V11141" s="402"/>
      <c r="AG11141" s="402"/>
      <c r="AH11141" s="402"/>
      <c r="AI11141" s="402"/>
      <c r="AJ11141" s="402"/>
    </row>
    <row r="11142" spans="10:36" hidden="1" x14ac:dyDescent="0.2">
      <c r="J11142" s="555" t="s">
        <v>987</v>
      </c>
      <c r="T11142" s="402"/>
      <c r="U11142" s="402"/>
      <c r="V11142" s="402"/>
      <c r="AG11142" s="402"/>
      <c r="AH11142" s="402"/>
      <c r="AI11142" s="402"/>
      <c r="AJ11142" s="402"/>
    </row>
    <row r="11143" spans="10:36" hidden="1" x14ac:dyDescent="0.2">
      <c r="J11143" s="555" t="s">
        <v>987</v>
      </c>
      <c r="T11143" s="402"/>
      <c r="U11143" s="402"/>
      <c r="V11143" s="402"/>
      <c r="AG11143" s="402"/>
      <c r="AH11143" s="402"/>
      <c r="AI11143" s="402"/>
      <c r="AJ11143" s="402"/>
    </row>
    <row r="11144" spans="10:36" hidden="1" x14ac:dyDescent="0.2">
      <c r="J11144" s="555" t="s">
        <v>987</v>
      </c>
      <c r="T11144" s="402"/>
      <c r="U11144" s="402"/>
      <c r="V11144" s="402"/>
      <c r="AG11144" s="402"/>
      <c r="AH11144" s="402"/>
      <c r="AI11144" s="402"/>
      <c r="AJ11144" s="402"/>
    </row>
    <row r="11145" spans="10:36" hidden="1" x14ac:dyDescent="0.2">
      <c r="J11145" s="555" t="s">
        <v>987</v>
      </c>
      <c r="T11145" s="402"/>
      <c r="U11145" s="402"/>
      <c r="V11145" s="402"/>
      <c r="AG11145" s="402"/>
      <c r="AH11145" s="402"/>
      <c r="AI11145" s="402"/>
      <c r="AJ11145" s="402"/>
    </row>
    <row r="11146" spans="10:36" hidden="1" x14ac:dyDescent="0.2">
      <c r="J11146" s="555" t="s">
        <v>987</v>
      </c>
      <c r="T11146" s="402"/>
      <c r="U11146" s="402"/>
      <c r="V11146" s="402"/>
      <c r="AG11146" s="402"/>
      <c r="AH11146" s="402"/>
      <c r="AI11146" s="402"/>
      <c r="AJ11146" s="402"/>
    </row>
    <row r="11147" spans="10:36" hidden="1" x14ac:dyDescent="0.2">
      <c r="J11147" s="555" t="s">
        <v>987</v>
      </c>
      <c r="T11147" s="402"/>
      <c r="U11147" s="402"/>
      <c r="V11147" s="402"/>
      <c r="AG11147" s="402"/>
      <c r="AH11147" s="402"/>
      <c r="AI11147" s="402"/>
      <c r="AJ11147" s="402"/>
    </row>
    <row r="11148" spans="10:36" hidden="1" x14ac:dyDescent="0.2">
      <c r="J11148" s="555" t="s">
        <v>987</v>
      </c>
      <c r="T11148" s="402"/>
      <c r="U11148" s="402"/>
      <c r="V11148" s="402"/>
      <c r="AG11148" s="402"/>
      <c r="AH11148" s="402"/>
      <c r="AI11148" s="402"/>
      <c r="AJ11148" s="402"/>
    </row>
    <row r="11149" spans="10:36" hidden="1" x14ac:dyDescent="0.2">
      <c r="J11149" s="555" t="s">
        <v>987</v>
      </c>
      <c r="T11149" s="402"/>
      <c r="U11149" s="402"/>
      <c r="V11149" s="402"/>
      <c r="AG11149" s="402"/>
      <c r="AH11149" s="402"/>
      <c r="AI11149" s="402"/>
      <c r="AJ11149" s="402"/>
    </row>
    <row r="11150" spans="10:36" hidden="1" x14ac:dyDescent="0.2">
      <c r="J11150" s="555" t="s">
        <v>987</v>
      </c>
      <c r="T11150" s="402"/>
      <c r="U11150" s="402"/>
      <c r="V11150" s="402"/>
      <c r="AG11150" s="402"/>
      <c r="AH11150" s="402"/>
      <c r="AI11150" s="402"/>
      <c r="AJ11150" s="402"/>
    </row>
    <row r="11151" spans="10:36" hidden="1" x14ac:dyDescent="0.2">
      <c r="J11151" s="555" t="s">
        <v>987</v>
      </c>
      <c r="T11151" s="402"/>
      <c r="U11151" s="402"/>
      <c r="V11151" s="402"/>
      <c r="AG11151" s="402"/>
      <c r="AH11151" s="402"/>
      <c r="AI11151" s="402"/>
      <c r="AJ11151" s="402"/>
    </row>
    <row r="11152" spans="10:36" hidden="1" x14ac:dyDescent="0.2">
      <c r="J11152" s="555" t="s">
        <v>987</v>
      </c>
      <c r="T11152" s="402"/>
      <c r="U11152" s="402"/>
      <c r="V11152" s="402"/>
      <c r="AG11152" s="402"/>
      <c r="AH11152" s="402"/>
      <c r="AI11152" s="402"/>
      <c r="AJ11152" s="402"/>
    </row>
    <row r="11153" spans="10:36" hidden="1" x14ac:dyDescent="0.2">
      <c r="J11153" s="555" t="s">
        <v>987</v>
      </c>
      <c r="T11153" s="402"/>
      <c r="U11153" s="402"/>
      <c r="V11153" s="402"/>
      <c r="AG11153" s="402"/>
      <c r="AH11153" s="402"/>
      <c r="AI11153" s="402"/>
      <c r="AJ11153" s="402"/>
    </row>
    <row r="11154" spans="10:36" hidden="1" x14ac:dyDescent="0.2">
      <c r="J11154" s="555" t="s">
        <v>987</v>
      </c>
      <c r="T11154" s="402"/>
      <c r="U11154" s="402"/>
      <c r="V11154" s="402"/>
      <c r="AG11154" s="402"/>
      <c r="AH11154" s="402"/>
      <c r="AI11154" s="402"/>
      <c r="AJ11154" s="402"/>
    </row>
    <row r="11155" spans="10:36" hidden="1" x14ac:dyDescent="0.2">
      <c r="J11155" s="555" t="s">
        <v>987</v>
      </c>
      <c r="T11155" s="402"/>
      <c r="U11155" s="402"/>
      <c r="V11155" s="402"/>
      <c r="AG11155" s="402"/>
      <c r="AH11155" s="402"/>
      <c r="AI11155" s="402"/>
      <c r="AJ11155" s="402"/>
    </row>
    <row r="11156" spans="10:36" hidden="1" x14ac:dyDescent="0.2">
      <c r="J11156" s="555" t="s">
        <v>987</v>
      </c>
      <c r="T11156" s="402"/>
      <c r="U11156" s="402"/>
      <c r="V11156" s="402"/>
      <c r="AG11156" s="402"/>
      <c r="AH11156" s="402"/>
      <c r="AI11156" s="402"/>
      <c r="AJ11156" s="402"/>
    </row>
    <row r="11157" spans="10:36" hidden="1" x14ac:dyDescent="0.2">
      <c r="J11157" s="555" t="s">
        <v>987</v>
      </c>
      <c r="T11157" s="402"/>
      <c r="U11157" s="402"/>
      <c r="V11157" s="402"/>
      <c r="AG11157" s="402"/>
      <c r="AH11157" s="402"/>
      <c r="AI11157" s="402"/>
      <c r="AJ11157" s="402"/>
    </row>
    <row r="11158" spans="10:36" hidden="1" x14ac:dyDescent="0.2">
      <c r="J11158" s="555" t="s">
        <v>987</v>
      </c>
      <c r="T11158" s="402"/>
      <c r="U11158" s="402"/>
      <c r="V11158" s="402"/>
      <c r="AG11158" s="402"/>
      <c r="AH11158" s="402"/>
      <c r="AI11158" s="402"/>
      <c r="AJ11158" s="402"/>
    </row>
    <row r="11159" spans="10:36" hidden="1" x14ac:dyDescent="0.2">
      <c r="J11159" s="555" t="s">
        <v>987</v>
      </c>
      <c r="T11159" s="402"/>
      <c r="U11159" s="402"/>
      <c r="V11159" s="402"/>
      <c r="AG11159" s="402"/>
      <c r="AH11159" s="402"/>
      <c r="AI11159" s="402"/>
      <c r="AJ11159" s="402"/>
    </row>
    <row r="11160" spans="10:36" hidden="1" x14ac:dyDescent="0.2">
      <c r="J11160" s="555" t="s">
        <v>987</v>
      </c>
      <c r="T11160" s="402"/>
      <c r="U11160" s="402"/>
      <c r="V11160" s="402"/>
      <c r="AG11160" s="402"/>
      <c r="AH11160" s="402"/>
      <c r="AI11160" s="402"/>
      <c r="AJ11160" s="402"/>
    </row>
    <row r="11161" spans="10:36" hidden="1" x14ac:dyDescent="0.2">
      <c r="J11161" s="555" t="s">
        <v>987</v>
      </c>
      <c r="T11161" s="402"/>
      <c r="U11161" s="402"/>
      <c r="V11161" s="402"/>
      <c r="AG11161" s="402"/>
      <c r="AH11161" s="402"/>
      <c r="AI11161" s="402"/>
      <c r="AJ11161" s="402"/>
    </row>
    <row r="11162" spans="10:36" hidden="1" x14ac:dyDescent="0.2">
      <c r="J11162" s="555" t="s">
        <v>987</v>
      </c>
      <c r="T11162" s="402"/>
      <c r="U11162" s="402"/>
      <c r="V11162" s="402"/>
      <c r="AG11162" s="402"/>
      <c r="AH11162" s="402"/>
      <c r="AI11162" s="402"/>
      <c r="AJ11162" s="402"/>
    </row>
    <row r="11163" spans="10:36" hidden="1" x14ac:dyDescent="0.2">
      <c r="J11163" s="555" t="s">
        <v>987</v>
      </c>
      <c r="T11163" s="402"/>
      <c r="U11163" s="402"/>
      <c r="V11163" s="402"/>
      <c r="AG11163" s="402"/>
      <c r="AH11163" s="402"/>
      <c r="AI11163" s="402"/>
      <c r="AJ11163" s="402"/>
    </row>
    <row r="11164" spans="10:36" hidden="1" x14ac:dyDescent="0.2">
      <c r="J11164" s="555" t="s">
        <v>987</v>
      </c>
      <c r="T11164" s="402"/>
      <c r="U11164" s="402"/>
      <c r="V11164" s="402"/>
      <c r="AG11164" s="402"/>
      <c r="AH11164" s="402"/>
      <c r="AI11164" s="402"/>
      <c r="AJ11164" s="402"/>
    </row>
    <row r="11165" spans="10:36" hidden="1" x14ac:dyDescent="0.2">
      <c r="J11165" s="555" t="s">
        <v>987</v>
      </c>
      <c r="T11165" s="402"/>
      <c r="U11165" s="402"/>
      <c r="V11165" s="402"/>
      <c r="AG11165" s="402"/>
      <c r="AH11165" s="402"/>
      <c r="AI11165" s="402"/>
      <c r="AJ11165" s="402"/>
    </row>
    <row r="11166" spans="10:36" hidden="1" x14ac:dyDescent="0.2">
      <c r="J11166" s="555" t="s">
        <v>987</v>
      </c>
      <c r="T11166" s="402"/>
      <c r="U11166" s="402"/>
      <c r="V11166" s="402"/>
      <c r="AG11166" s="402"/>
      <c r="AH11166" s="402"/>
      <c r="AI11166" s="402"/>
      <c r="AJ11166" s="402"/>
    </row>
    <row r="11167" spans="10:36" hidden="1" x14ac:dyDescent="0.2">
      <c r="J11167" s="555" t="s">
        <v>987</v>
      </c>
      <c r="T11167" s="402"/>
      <c r="U11167" s="402"/>
      <c r="V11167" s="402"/>
      <c r="AG11167" s="402"/>
      <c r="AH11167" s="402"/>
      <c r="AI11167" s="402"/>
      <c r="AJ11167" s="402"/>
    </row>
    <row r="11168" spans="10:36" hidden="1" x14ac:dyDescent="0.2">
      <c r="J11168" s="555" t="s">
        <v>987</v>
      </c>
      <c r="T11168" s="402"/>
      <c r="U11168" s="402"/>
      <c r="V11168" s="402"/>
      <c r="AG11168" s="402"/>
      <c r="AH11168" s="402"/>
      <c r="AI11168" s="402"/>
      <c r="AJ11168" s="402"/>
    </row>
    <row r="11169" spans="10:36" hidden="1" x14ac:dyDescent="0.2">
      <c r="J11169" s="555" t="s">
        <v>987</v>
      </c>
      <c r="T11169" s="402"/>
      <c r="U11169" s="402"/>
      <c r="V11169" s="402"/>
      <c r="AG11169" s="402"/>
      <c r="AH11169" s="402"/>
      <c r="AI11169" s="402"/>
      <c r="AJ11169" s="402"/>
    </row>
    <row r="11170" spans="10:36" hidden="1" x14ac:dyDescent="0.2">
      <c r="J11170" s="555" t="s">
        <v>987</v>
      </c>
      <c r="T11170" s="402"/>
      <c r="U11170" s="402"/>
      <c r="V11170" s="402"/>
      <c r="AG11170" s="402"/>
      <c r="AH11170" s="402"/>
      <c r="AI11170" s="402"/>
      <c r="AJ11170" s="402"/>
    </row>
    <row r="11171" spans="10:36" hidden="1" x14ac:dyDescent="0.2">
      <c r="J11171" s="555" t="s">
        <v>987</v>
      </c>
      <c r="T11171" s="402"/>
      <c r="U11171" s="402"/>
      <c r="V11171" s="402"/>
      <c r="AG11171" s="402"/>
      <c r="AH11171" s="402"/>
      <c r="AI11171" s="402"/>
      <c r="AJ11171" s="402"/>
    </row>
    <row r="11172" spans="10:36" hidden="1" x14ac:dyDescent="0.2">
      <c r="J11172" s="555" t="s">
        <v>987</v>
      </c>
      <c r="T11172" s="402"/>
      <c r="U11172" s="402"/>
      <c r="V11172" s="402"/>
      <c r="AG11172" s="402"/>
      <c r="AH11172" s="402"/>
      <c r="AI11172" s="402"/>
      <c r="AJ11172" s="402"/>
    </row>
    <row r="11173" spans="10:36" hidden="1" x14ac:dyDescent="0.2">
      <c r="J11173" s="555" t="s">
        <v>987</v>
      </c>
      <c r="T11173" s="402"/>
      <c r="U11173" s="402"/>
      <c r="V11173" s="402"/>
      <c r="AG11173" s="402"/>
      <c r="AH11173" s="402"/>
      <c r="AI11173" s="402"/>
      <c r="AJ11173" s="402"/>
    </row>
    <row r="11174" spans="10:36" hidden="1" x14ac:dyDescent="0.2">
      <c r="J11174" s="555" t="s">
        <v>987</v>
      </c>
      <c r="T11174" s="402"/>
      <c r="U11174" s="402"/>
      <c r="V11174" s="402"/>
      <c r="AG11174" s="402"/>
      <c r="AH11174" s="402"/>
      <c r="AI11174" s="402"/>
      <c r="AJ11174" s="402"/>
    </row>
    <row r="11175" spans="10:36" hidden="1" x14ac:dyDescent="0.2">
      <c r="J11175" s="555" t="s">
        <v>987</v>
      </c>
      <c r="T11175" s="402"/>
      <c r="U11175" s="402"/>
      <c r="V11175" s="402"/>
      <c r="AG11175" s="402"/>
      <c r="AH11175" s="402"/>
      <c r="AI11175" s="402"/>
      <c r="AJ11175" s="402"/>
    </row>
    <row r="11176" spans="10:36" hidden="1" x14ac:dyDescent="0.2">
      <c r="J11176" s="555" t="s">
        <v>987</v>
      </c>
      <c r="T11176" s="402"/>
      <c r="U11176" s="402"/>
      <c r="V11176" s="402"/>
      <c r="AG11176" s="402"/>
      <c r="AH11176" s="402"/>
      <c r="AI11176" s="402"/>
      <c r="AJ11176" s="402"/>
    </row>
    <row r="11177" spans="10:36" hidden="1" x14ac:dyDescent="0.2">
      <c r="J11177" s="555" t="s">
        <v>987</v>
      </c>
      <c r="T11177" s="402"/>
      <c r="U11177" s="402"/>
      <c r="V11177" s="402"/>
      <c r="AG11177" s="402"/>
      <c r="AH11177" s="402"/>
      <c r="AI11177" s="402"/>
      <c r="AJ11177" s="402"/>
    </row>
    <row r="11178" spans="10:36" hidden="1" x14ac:dyDescent="0.2">
      <c r="J11178" s="555" t="s">
        <v>987</v>
      </c>
      <c r="T11178" s="402"/>
      <c r="U11178" s="402"/>
      <c r="V11178" s="402"/>
      <c r="AG11178" s="402"/>
      <c r="AH11178" s="402"/>
      <c r="AI11178" s="402"/>
      <c r="AJ11178" s="402"/>
    </row>
    <row r="11179" spans="10:36" hidden="1" x14ac:dyDescent="0.2">
      <c r="J11179" s="555" t="s">
        <v>987</v>
      </c>
      <c r="T11179" s="402"/>
      <c r="U11179" s="402"/>
      <c r="V11179" s="402"/>
      <c r="AG11179" s="402"/>
      <c r="AH11179" s="402"/>
      <c r="AI11179" s="402"/>
      <c r="AJ11179" s="402"/>
    </row>
    <row r="11180" spans="10:36" hidden="1" x14ac:dyDescent="0.2">
      <c r="J11180" s="555" t="s">
        <v>987</v>
      </c>
      <c r="T11180" s="402"/>
      <c r="U11180" s="402"/>
      <c r="V11180" s="402"/>
      <c r="AG11180" s="402"/>
      <c r="AH11180" s="402"/>
      <c r="AI11180" s="402"/>
      <c r="AJ11180" s="402"/>
    </row>
    <row r="11181" spans="10:36" hidden="1" x14ac:dyDescent="0.2">
      <c r="J11181" s="555" t="s">
        <v>987</v>
      </c>
      <c r="T11181" s="402"/>
      <c r="U11181" s="402"/>
      <c r="V11181" s="402"/>
      <c r="AG11181" s="402"/>
      <c r="AH11181" s="402"/>
      <c r="AI11181" s="402"/>
      <c r="AJ11181" s="402"/>
    </row>
    <row r="11182" spans="10:36" hidden="1" x14ac:dyDescent="0.2">
      <c r="J11182" s="555" t="s">
        <v>987</v>
      </c>
      <c r="T11182" s="402"/>
      <c r="U11182" s="402"/>
      <c r="V11182" s="402"/>
      <c r="AG11182" s="402"/>
      <c r="AH11182" s="402"/>
      <c r="AI11182" s="402"/>
      <c r="AJ11182" s="402"/>
    </row>
    <row r="11183" spans="10:36" hidden="1" x14ac:dyDescent="0.2">
      <c r="J11183" s="555" t="s">
        <v>987</v>
      </c>
      <c r="T11183" s="402"/>
      <c r="U11183" s="402"/>
      <c r="V11183" s="402"/>
      <c r="AG11183" s="402"/>
      <c r="AH11183" s="402"/>
      <c r="AI11183" s="402"/>
      <c r="AJ11183" s="402"/>
    </row>
    <row r="11184" spans="10:36" hidden="1" x14ac:dyDescent="0.2">
      <c r="J11184" s="555" t="s">
        <v>987</v>
      </c>
      <c r="T11184" s="402"/>
      <c r="U11184" s="402"/>
      <c r="V11184" s="402"/>
      <c r="AG11184" s="402"/>
      <c r="AH11184" s="402"/>
      <c r="AI11184" s="402"/>
      <c r="AJ11184" s="402"/>
    </row>
    <row r="11185" spans="10:36" hidden="1" x14ac:dyDescent="0.2">
      <c r="J11185" s="555" t="s">
        <v>987</v>
      </c>
      <c r="T11185" s="402"/>
      <c r="U11185" s="402"/>
      <c r="V11185" s="402"/>
      <c r="AG11185" s="402"/>
      <c r="AH11185" s="402"/>
      <c r="AI11185" s="402"/>
      <c r="AJ11185" s="402"/>
    </row>
    <row r="11186" spans="10:36" hidden="1" x14ac:dyDescent="0.2">
      <c r="J11186" s="555" t="s">
        <v>987</v>
      </c>
      <c r="T11186" s="402"/>
      <c r="U11186" s="402"/>
      <c r="V11186" s="402"/>
      <c r="AG11186" s="402"/>
      <c r="AH11186" s="402"/>
      <c r="AI11186" s="402"/>
      <c r="AJ11186" s="402"/>
    </row>
    <row r="11187" spans="10:36" hidden="1" x14ac:dyDescent="0.2">
      <c r="J11187" s="555" t="s">
        <v>987</v>
      </c>
      <c r="T11187" s="402"/>
      <c r="U11187" s="402"/>
      <c r="V11187" s="402"/>
      <c r="AG11187" s="402"/>
      <c r="AH11187" s="402"/>
      <c r="AI11187" s="402"/>
      <c r="AJ11187" s="402"/>
    </row>
    <row r="11188" spans="10:36" hidden="1" x14ac:dyDescent="0.2">
      <c r="J11188" s="555" t="s">
        <v>987</v>
      </c>
      <c r="T11188" s="402"/>
      <c r="U11188" s="402"/>
      <c r="V11188" s="402"/>
      <c r="AG11188" s="402"/>
      <c r="AH11188" s="402"/>
      <c r="AI11188" s="402"/>
      <c r="AJ11188" s="402"/>
    </row>
    <row r="11189" spans="10:36" hidden="1" x14ac:dyDescent="0.2">
      <c r="J11189" s="555" t="s">
        <v>987</v>
      </c>
      <c r="T11189" s="402"/>
      <c r="U11189" s="402"/>
      <c r="V11189" s="402"/>
      <c r="AG11189" s="402"/>
      <c r="AH11189" s="402"/>
      <c r="AI11189" s="402"/>
      <c r="AJ11189" s="402"/>
    </row>
    <row r="11190" spans="10:36" hidden="1" x14ac:dyDescent="0.2">
      <c r="J11190" s="555" t="s">
        <v>987</v>
      </c>
      <c r="T11190" s="402"/>
      <c r="U11190" s="402"/>
      <c r="V11190" s="402"/>
      <c r="AG11190" s="402"/>
      <c r="AH11190" s="402"/>
      <c r="AI11190" s="402"/>
      <c r="AJ11190" s="402"/>
    </row>
    <row r="11191" spans="10:36" hidden="1" x14ac:dyDescent="0.2">
      <c r="J11191" s="555" t="s">
        <v>987</v>
      </c>
      <c r="T11191" s="402"/>
      <c r="U11191" s="402"/>
      <c r="V11191" s="402"/>
      <c r="AG11191" s="402"/>
      <c r="AH11191" s="402"/>
      <c r="AI11191" s="402"/>
      <c r="AJ11191" s="402"/>
    </row>
    <row r="11192" spans="10:36" hidden="1" x14ac:dyDescent="0.2">
      <c r="J11192" s="555" t="s">
        <v>987</v>
      </c>
      <c r="T11192" s="402"/>
      <c r="U11192" s="402"/>
      <c r="V11192" s="402"/>
      <c r="AG11192" s="402"/>
      <c r="AH11192" s="402"/>
      <c r="AI11192" s="402"/>
      <c r="AJ11192" s="402"/>
    </row>
    <row r="11193" spans="10:36" hidden="1" x14ac:dyDescent="0.2">
      <c r="J11193" s="555" t="s">
        <v>987</v>
      </c>
      <c r="T11193" s="402"/>
      <c r="U11193" s="402"/>
      <c r="V11193" s="402"/>
      <c r="AG11193" s="402"/>
      <c r="AH11193" s="402"/>
      <c r="AI11193" s="402"/>
      <c r="AJ11193" s="402"/>
    </row>
    <row r="11194" spans="10:36" hidden="1" x14ac:dyDescent="0.2">
      <c r="J11194" s="555" t="s">
        <v>987</v>
      </c>
      <c r="T11194" s="402"/>
      <c r="U11194" s="402"/>
      <c r="V11194" s="402"/>
      <c r="AG11194" s="402"/>
      <c r="AH11194" s="402"/>
      <c r="AI11194" s="402"/>
      <c r="AJ11194" s="402"/>
    </row>
    <row r="11195" spans="10:36" hidden="1" x14ac:dyDescent="0.2">
      <c r="J11195" s="555" t="s">
        <v>987</v>
      </c>
      <c r="T11195" s="402"/>
      <c r="U11195" s="402"/>
      <c r="V11195" s="402"/>
      <c r="AG11195" s="402"/>
      <c r="AH11195" s="402"/>
      <c r="AI11195" s="402"/>
      <c r="AJ11195" s="402"/>
    </row>
    <row r="11196" spans="10:36" hidden="1" x14ac:dyDescent="0.2">
      <c r="J11196" s="555" t="s">
        <v>987</v>
      </c>
      <c r="T11196" s="402"/>
      <c r="U11196" s="402"/>
      <c r="V11196" s="402"/>
      <c r="AG11196" s="402"/>
      <c r="AH11196" s="402"/>
      <c r="AI11196" s="402"/>
      <c r="AJ11196" s="402"/>
    </row>
    <row r="11197" spans="10:36" hidden="1" x14ac:dyDescent="0.2">
      <c r="J11197" s="555" t="s">
        <v>987</v>
      </c>
      <c r="T11197" s="402"/>
      <c r="U11197" s="402"/>
      <c r="V11197" s="402"/>
      <c r="AG11197" s="402"/>
      <c r="AH11197" s="402"/>
      <c r="AI11197" s="402"/>
      <c r="AJ11197" s="402"/>
    </row>
    <row r="11198" spans="10:36" hidden="1" x14ac:dyDescent="0.2">
      <c r="J11198" s="555" t="s">
        <v>987</v>
      </c>
      <c r="T11198" s="402"/>
      <c r="U11198" s="402"/>
      <c r="V11198" s="402"/>
      <c r="AG11198" s="402"/>
      <c r="AH11198" s="402"/>
      <c r="AI11198" s="402"/>
      <c r="AJ11198" s="402"/>
    </row>
    <row r="11199" spans="10:36" hidden="1" x14ac:dyDescent="0.2">
      <c r="J11199" s="555" t="s">
        <v>987</v>
      </c>
      <c r="T11199" s="402"/>
      <c r="U11199" s="402"/>
      <c r="V11199" s="402"/>
      <c r="AG11199" s="402"/>
      <c r="AH11199" s="402"/>
      <c r="AI11199" s="402"/>
      <c r="AJ11199" s="402"/>
    </row>
    <row r="11200" spans="10:36" hidden="1" x14ac:dyDescent="0.2">
      <c r="J11200" s="555" t="s">
        <v>987</v>
      </c>
      <c r="T11200" s="402"/>
      <c r="U11200" s="402"/>
      <c r="V11200" s="402"/>
      <c r="AG11200" s="402"/>
      <c r="AH11200" s="402"/>
      <c r="AI11200" s="402"/>
      <c r="AJ11200" s="402"/>
    </row>
    <row r="11201" spans="10:36" hidden="1" x14ac:dyDescent="0.2">
      <c r="J11201" s="555" t="s">
        <v>987</v>
      </c>
      <c r="T11201" s="402"/>
      <c r="U11201" s="402"/>
      <c r="V11201" s="402"/>
      <c r="AG11201" s="402"/>
      <c r="AH11201" s="402"/>
      <c r="AI11201" s="402"/>
      <c r="AJ11201" s="402"/>
    </row>
    <row r="11202" spans="10:36" hidden="1" x14ac:dyDescent="0.2">
      <c r="J11202" s="555" t="s">
        <v>987</v>
      </c>
      <c r="T11202" s="402"/>
      <c r="U11202" s="402"/>
      <c r="V11202" s="402"/>
      <c r="AG11202" s="402"/>
      <c r="AH11202" s="402"/>
      <c r="AI11202" s="402"/>
      <c r="AJ11202" s="402"/>
    </row>
    <row r="11203" spans="10:36" hidden="1" x14ac:dyDescent="0.2">
      <c r="J11203" s="555" t="s">
        <v>987</v>
      </c>
      <c r="T11203" s="402"/>
      <c r="U11203" s="402"/>
      <c r="V11203" s="402"/>
      <c r="AG11203" s="402"/>
      <c r="AH11203" s="402"/>
      <c r="AI11203" s="402"/>
      <c r="AJ11203" s="402"/>
    </row>
    <row r="11204" spans="10:36" hidden="1" x14ac:dyDescent="0.2">
      <c r="J11204" s="555" t="s">
        <v>987</v>
      </c>
      <c r="T11204" s="402"/>
      <c r="U11204" s="402"/>
      <c r="V11204" s="402"/>
      <c r="AG11204" s="402"/>
      <c r="AH11204" s="402"/>
      <c r="AI11204" s="402"/>
      <c r="AJ11204" s="402"/>
    </row>
    <row r="11205" spans="10:36" hidden="1" x14ac:dyDescent="0.2">
      <c r="J11205" s="555" t="s">
        <v>987</v>
      </c>
      <c r="T11205" s="402"/>
      <c r="U11205" s="402"/>
      <c r="V11205" s="402"/>
      <c r="AG11205" s="402"/>
      <c r="AH11205" s="402"/>
      <c r="AI11205" s="402"/>
      <c r="AJ11205" s="402"/>
    </row>
    <row r="11206" spans="10:36" hidden="1" x14ac:dyDescent="0.2">
      <c r="J11206" s="555" t="s">
        <v>987</v>
      </c>
      <c r="T11206" s="402"/>
      <c r="U11206" s="402"/>
      <c r="V11206" s="402"/>
      <c r="AG11206" s="402"/>
      <c r="AH11206" s="402"/>
      <c r="AI11206" s="402"/>
      <c r="AJ11206" s="402"/>
    </row>
    <row r="11207" spans="10:36" hidden="1" x14ac:dyDescent="0.2">
      <c r="J11207" s="555" t="s">
        <v>987</v>
      </c>
      <c r="T11207" s="402"/>
      <c r="U11207" s="402"/>
      <c r="V11207" s="402"/>
      <c r="AG11207" s="402"/>
      <c r="AH11207" s="402"/>
      <c r="AI11207" s="402"/>
      <c r="AJ11207" s="402"/>
    </row>
    <row r="11208" spans="10:36" hidden="1" x14ac:dyDescent="0.2">
      <c r="J11208" s="555" t="s">
        <v>987</v>
      </c>
      <c r="T11208" s="402"/>
      <c r="U11208" s="402"/>
      <c r="V11208" s="402"/>
      <c r="AG11208" s="402"/>
      <c r="AH11208" s="402"/>
      <c r="AI11208" s="402"/>
      <c r="AJ11208" s="402"/>
    </row>
    <row r="11209" spans="10:36" hidden="1" x14ac:dyDescent="0.2">
      <c r="J11209" s="555" t="s">
        <v>987</v>
      </c>
      <c r="T11209" s="402"/>
      <c r="U11209" s="402"/>
      <c r="V11209" s="402"/>
      <c r="AG11209" s="402"/>
      <c r="AH11209" s="402"/>
      <c r="AI11209" s="402"/>
      <c r="AJ11209" s="402"/>
    </row>
    <row r="11210" spans="10:36" hidden="1" x14ac:dyDescent="0.2">
      <c r="J11210" s="555" t="s">
        <v>987</v>
      </c>
      <c r="T11210" s="402"/>
      <c r="U11210" s="402"/>
      <c r="V11210" s="402"/>
      <c r="AG11210" s="402"/>
      <c r="AH11210" s="402"/>
      <c r="AI11210" s="402"/>
      <c r="AJ11210" s="402"/>
    </row>
    <row r="11211" spans="10:36" hidden="1" x14ac:dyDescent="0.2">
      <c r="J11211" s="555" t="s">
        <v>987</v>
      </c>
      <c r="T11211" s="402"/>
      <c r="U11211" s="402"/>
      <c r="V11211" s="402"/>
      <c r="AG11211" s="402"/>
      <c r="AH11211" s="402"/>
      <c r="AI11211" s="402"/>
      <c r="AJ11211" s="402"/>
    </row>
    <row r="11212" spans="10:36" hidden="1" x14ac:dyDescent="0.2">
      <c r="J11212" s="555" t="s">
        <v>987</v>
      </c>
      <c r="T11212" s="402"/>
      <c r="U11212" s="402"/>
      <c r="V11212" s="402"/>
      <c r="AG11212" s="402"/>
      <c r="AH11212" s="402"/>
      <c r="AI11212" s="402"/>
      <c r="AJ11212" s="402"/>
    </row>
    <row r="11213" spans="10:36" hidden="1" x14ac:dyDescent="0.2">
      <c r="J11213" s="555" t="s">
        <v>987</v>
      </c>
      <c r="T11213" s="402"/>
      <c r="U11213" s="402"/>
      <c r="V11213" s="402"/>
      <c r="AG11213" s="402"/>
      <c r="AH11213" s="402"/>
      <c r="AI11213" s="402"/>
      <c r="AJ11213" s="402"/>
    </row>
    <row r="11214" spans="10:36" hidden="1" x14ac:dyDescent="0.2">
      <c r="J11214" s="555" t="s">
        <v>987</v>
      </c>
      <c r="T11214" s="402"/>
      <c r="U11214" s="402"/>
      <c r="V11214" s="402"/>
      <c r="AG11214" s="402"/>
      <c r="AH11214" s="402"/>
      <c r="AI11214" s="402"/>
      <c r="AJ11214" s="402"/>
    </row>
    <row r="11215" spans="10:36" hidden="1" x14ac:dyDescent="0.2">
      <c r="J11215" s="555" t="s">
        <v>987</v>
      </c>
      <c r="T11215" s="402"/>
      <c r="U11215" s="402"/>
      <c r="V11215" s="402"/>
      <c r="AG11215" s="402"/>
      <c r="AH11215" s="402"/>
      <c r="AI11215" s="402"/>
      <c r="AJ11215" s="402"/>
    </row>
    <row r="11216" spans="10:36" hidden="1" x14ac:dyDescent="0.2">
      <c r="J11216" s="555" t="s">
        <v>987</v>
      </c>
      <c r="T11216" s="402"/>
      <c r="U11216" s="402"/>
      <c r="V11216" s="402"/>
      <c r="AG11216" s="402"/>
      <c r="AH11216" s="402"/>
      <c r="AI11216" s="402"/>
      <c r="AJ11216" s="402"/>
    </row>
    <row r="11217" spans="10:36" hidden="1" x14ac:dyDescent="0.2">
      <c r="J11217" s="555" t="s">
        <v>987</v>
      </c>
      <c r="T11217" s="402"/>
      <c r="U11217" s="402"/>
      <c r="V11217" s="402"/>
      <c r="AG11217" s="402"/>
      <c r="AH11217" s="402"/>
      <c r="AI11217" s="402"/>
      <c r="AJ11217" s="402"/>
    </row>
    <row r="11218" spans="10:36" hidden="1" x14ac:dyDescent="0.2">
      <c r="J11218" s="555" t="s">
        <v>987</v>
      </c>
      <c r="T11218" s="402"/>
      <c r="U11218" s="402"/>
      <c r="V11218" s="402"/>
      <c r="AG11218" s="402"/>
      <c r="AH11218" s="402"/>
      <c r="AI11218" s="402"/>
      <c r="AJ11218" s="402"/>
    </row>
    <row r="11219" spans="10:36" hidden="1" x14ac:dyDescent="0.2">
      <c r="J11219" s="555" t="s">
        <v>987</v>
      </c>
      <c r="T11219" s="402"/>
      <c r="U11219" s="402"/>
      <c r="V11219" s="402"/>
      <c r="AG11219" s="402"/>
      <c r="AH11219" s="402"/>
      <c r="AI11219" s="402"/>
      <c r="AJ11219" s="402"/>
    </row>
    <row r="11220" spans="10:36" hidden="1" x14ac:dyDescent="0.2">
      <c r="J11220" s="555" t="s">
        <v>987</v>
      </c>
      <c r="T11220" s="402"/>
      <c r="U11220" s="402"/>
      <c r="V11220" s="402"/>
      <c r="AG11220" s="402"/>
      <c r="AH11220" s="402"/>
      <c r="AI11220" s="402"/>
      <c r="AJ11220" s="402"/>
    </row>
    <row r="11221" spans="10:36" hidden="1" x14ac:dyDescent="0.2">
      <c r="J11221" s="555" t="s">
        <v>987</v>
      </c>
      <c r="T11221" s="402"/>
      <c r="U11221" s="402"/>
      <c r="V11221" s="402"/>
      <c r="AG11221" s="402"/>
      <c r="AH11221" s="402"/>
      <c r="AI11221" s="402"/>
      <c r="AJ11221" s="402"/>
    </row>
    <row r="11222" spans="10:36" hidden="1" x14ac:dyDescent="0.2">
      <c r="J11222" s="555" t="s">
        <v>987</v>
      </c>
      <c r="T11222" s="402"/>
      <c r="U11222" s="402"/>
      <c r="V11222" s="402"/>
      <c r="AG11222" s="402"/>
      <c r="AH11222" s="402"/>
      <c r="AI11222" s="402"/>
      <c r="AJ11222" s="402"/>
    </row>
    <row r="11223" spans="10:36" hidden="1" x14ac:dyDescent="0.2">
      <c r="J11223" s="555" t="s">
        <v>987</v>
      </c>
      <c r="T11223" s="402"/>
      <c r="U11223" s="402"/>
      <c r="V11223" s="402"/>
      <c r="AG11223" s="402"/>
      <c r="AH11223" s="402"/>
      <c r="AI11223" s="402"/>
      <c r="AJ11223" s="402"/>
    </row>
    <row r="11224" spans="10:36" hidden="1" x14ac:dyDescent="0.2">
      <c r="J11224" s="555" t="s">
        <v>987</v>
      </c>
      <c r="T11224" s="402"/>
      <c r="U11224" s="402"/>
      <c r="V11224" s="402"/>
      <c r="AG11224" s="402"/>
      <c r="AH11224" s="402"/>
      <c r="AI11224" s="402"/>
      <c r="AJ11224" s="402"/>
    </row>
    <row r="11225" spans="10:36" hidden="1" x14ac:dyDescent="0.2">
      <c r="J11225" s="555" t="s">
        <v>987</v>
      </c>
      <c r="T11225" s="402"/>
      <c r="U11225" s="402"/>
      <c r="V11225" s="402"/>
      <c r="AG11225" s="402"/>
      <c r="AH11225" s="402"/>
      <c r="AI11225" s="402"/>
      <c r="AJ11225" s="402"/>
    </row>
    <row r="11226" spans="10:36" hidden="1" x14ac:dyDescent="0.2">
      <c r="J11226" s="555" t="s">
        <v>987</v>
      </c>
      <c r="T11226" s="402"/>
      <c r="U11226" s="402"/>
      <c r="V11226" s="402"/>
      <c r="AG11226" s="402"/>
      <c r="AH11226" s="402"/>
      <c r="AI11226" s="402"/>
      <c r="AJ11226" s="402"/>
    </row>
    <row r="11227" spans="10:36" hidden="1" x14ac:dyDescent="0.2">
      <c r="J11227" s="555" t="s">
        <v>987</v>
      </c>
      <c r="T11227" s="402"/>
      <c r="U11227" s="402"/>
      <c r="V11227" s="402"/>
      <c r="AG11227" s="402"/>
      <c r="AH11227" s="402"/>
      <c r="AI11227" s="402"/>
      <c r="AJ11227" s="402"/>
    </row>
    <row r="11228" spans="10:36" hidden="1" x14ac:dyDescent="0.2">
      <c r="J11228" s="555" t="s">
        <v>987</v>
      </c>
      <c r="T11228" s="402"/>
      <c r="U11228" s="402"/>
      <c r="V11228" s="402"/>
      <c r="AG11228" s="402"/>
      <c r="AH11228" s="402"/>
      <c r="AI11228" s="402"/>
      <c r="AJ11228" s="402"/>
    </row>
    <row r="11229" spans="10:36" hidden="1" x14ac:dyDescent="0.2">
      <c r="J11229" s="555" t="s">
        <v>987</v>
      </c>
      <c r="T11229" s="402"/>
      <c r="U11229" s="402"/>
      <c r="V11229" s="402"/>
      <c r="AG11229" s="402"/>
      <c r="AH11229" s="402"/>
      <c r="AI11229" s="402"/>
      <c r="AJ11229" s="402"/>
    </row>
    <row r="11230" spans="10:36" hidden="1" x14ac:dyDescent="0.2">
      <c r="J11230" s="555" t="s">
        <v>987</v>
      </c>
      <c r="T11230" s="402"/>
      <c r="U11230" s="402"/>
      <c r="V11230" s="402"/>
      <c r="AG11230" s="402"/>
      <c r="AH11230" s="402"/>
      <c r="AI11230" s="402"/>
      <c r="AJ11230" s="402"/>
    </row>
    <row r="11231" spans="10:36" hidden="1" x14ac:dyDescent="0.2">
      <c r="J11231" s="555" t="s">
        <v>987</v>
      </c>
      <c r="T11231" s="402"/>
      <c r="U11231" s="402"/>
      <c r="V11231" s="402"/>
      <c r="AG11231" s="402"/>
      <c r="AH11231" s="402"/>
      <c r="AI11231" s="402"/>
      <c r="AJ11231" s="402"/>
    </row>
    <row r="11232" spans="10:36" hidden="1" x14ac:dyDescent="0.2">
      <c r="J11232" s="555" t="s">
        <v>987</v>
      </c>
      <c r="T11232" s="402"/>
      <c r="U11232" s="402"/>
      <c r="V11232" s="402"/>
      <c r="AG11232" s="402"/>
      <c r="AH11232" s="402"/>
      <c r="AI11232" s="402"/>
      <c r="AJ11232" s="402"/>
    </row>
    <row r="11233" spans="10:36" hidden="1" x14ac:dyDescent="0.2">
      <c r="J11233" s="555" t="s">
        <v>987</v>
      </c>
      <c r="T11233" s="402"/>
      <c r="U11233" s="402"/>
      <c r="V11233" s="402"/>
      <c r="AG11233" s="402"/>
      <c r="AH11233" s="402"/>
      <c r="AI11233" s="402"/>
      <c r="AJ11233" s="402"/>
    </row>
    <row r="11234" spans="10:36" hidden="1" x14ac:dyDescent="0.2">
      <c r="J11234" s="555" t="s">
        <v>987</v>
      </c>
      <c r="T11234" s="402"/>
      <c r="U11234" s="402"/>
      <c r="V11234" s="402"/>
      <c r="AG11234" s="402"/>
      <c r="AH11234" s="402"/>
      <c r="AI11234" s="402"/>
      <c r="AJ11234" s="402"/>
    </row>
    <row r="11235" spans="10:36" hidden="1" x14ac:dyDescent="0.2">
      <c r="J11235" s="555" t="s">
        <v>987</v>
      </c>
      <c r="T11235" s="402"/>
      <c r="U11235" s="402"/>
      <c r="V11235" s="402"/>
      <c r="AG11235" s="402"/>
      <c r="AH11235" s="402"/>
      <c r="AI11235" s="402"/>
      <c r="AJ11235" s="402"/>
    </row>
    <row r="11236" spans="10:36" hidden="1" x14ac:dyDescent="0.2">
      <c r="J11236" s="555" t="s">
        <v>987</v>
      </c>
      <c r="T11236" s="402"/>
      <c r="U11236" s="402"/>
      <c r="V11236" s="402"/>
      <c r="AG11236" s="402"/>
      <c r="AH11236" s="402"/>
      <c r="AI11236" s="402"/>
      <c r="AJ11236" s="402"/>
    </row>
    <row r="11237" spans="10:36" hidden="1" x14ac:dyDescent="0.2">
      <c r="J11237" s="555" t="s">
        <v>987</v>
      </c>
      <c r="T11237" s="402"/>
      <c r="U11237" s="402"/>
      <c r="V11237" s="402"/>
      <c r="AG11237" s="402"/>
      <c r="AH11237" s="402"/>
      <c r="AI11237" s="402"/>
      <c r="AJ11237" s="402"/>
    </row>
    <row r="11238" spans="10:36" hidden="1" x14ac:dyDescent="0.2">
      <c r="J11238" s="555" t="s">
        <v>987</v>
      </c>
      <c r="T11238" s="402"/>
      <c r="U11238" s="402"/>
      <c r="V11238" s="402"/>
      <c r="AG11238" s="402"/>
      <c r="AH11238" s="402"/>
      <c r="AI11238" s="402"/>
      <c r="AJ11238" s="402"/>
    </row>
    <row r="11239" spans="10:36" hidden="1" x14ac:dyDescent="0.2">
      <c r="J11239" s="555" t="s">
        <v>987</v>
      </c>
      <c r="T11239" s="402"/>
      <c r="U11239" s="402"/>
      <c r="V11239" s="402"/>
      <c r="AG11239" s="402"/>
      <c r="AH11239" s="402"/>
      <c r="AI11239" s="402"/>
      <c r="AJ11239" s="402"/>
    </row>
    <row r="11240" spans="10:36" hidden="1" x14ac:dyDescent="0.2">
      <c r="J11240" s="555" t="s">
        <v>987</v>
      </c>
      <c r="T11240" s="402"/>
      <c r="U11240" s="402"/>
      <c r="V11240" s="402"/>
      <c r="AG11240" s="402"/>
      <c r="AH11240" s="402"/>
      <c r="AI11240" s="402"/>
      <c r="AJ11240" s="402"/>
    </row>
    <row r="11241" spans="10:36" hidden="1" x14ac:dyDescent="0.2">
      <c r="J11241" s="555" t="s">
        <v>987</v>
      </c>
      <c r="T11241" s="402"/>
      <c r="U11241" s="402"/>
      <c r="V11241" s="402"/>
      <c r="AG11241" s="402"/>
      <c r="AH11241" s="402"/>
      <c r="AI11241" s="402"/>
      <c r="AJ11241" s="402"/>
    </row>
    <row r="11242" spans="10:36" hidden="1" x14ac:dyDescent="0.2">
      <c r="J11242" s="555" t="s">
        <v>987</v>
      </c>
      <c r="T11242" s="402"/>
      <c r="U11242" s="402"/>
      <c r="V11242" s="402"/>
      <c r="AG11242" s="402"/>
      <c r="AH11242" s="402"/>
      <c r="AI11242" s="402"/>
      <c r="AJ11242" s="402"/>
    </row>
    <row r="11243" spans="10:36" hidden="1" x14ac:dyDescent="0.2">
      <c r="J11243" s="555" t="s">
        <v>987</v>
      </c>
      <c r="T11243" s="402"/>
      <c r="U11243" s="402"/>
      <c r="V11243" s="402"/>
      <c r="AG11243" s="402"/>
      <c r="AH11243" s="402"/>
      <c r="AI11243" s="402"/>
      <c r="AJ11243" s="402"/>
    </row>
    <row r="11244" spans="10:36" hidden="1" x14ac:dyDescent="0.2">
      <c r="J11244" s="555" t="s">
        <v>987</v>
      </c>
      <c r="T11244" s="402"/>
      <c r="U11244" s="402"/>
      <c r="V11244" s="402"/>
      <c r="AG11244" s="402"/>
      <c r="AH11244" s="402"/>
      <c r="AI11244" s="402"/>
      <c r="AJ11244" s="402"/>
    </row>
    <row r="11245" spans="10:36" hidden="1" x14ac:dyDescent="0.2">
      <c r="J11245" s="555" t="s">
        <v>987</v>
      </c>
      <c r="T11245" s="402"/>
      <c r="U11245" s="402"/>
      <c r="V11245" s="402"/>
      <c r="AG11245" s="402"/>
      <c r="AH11245" s="402"/>
      <c r="AI11245" s="402"/>
      <c r="AJ11245" s="402"/>
    </row>
    <row r="11246" spans="10:36" hidden="1" x14ac:dyDescent="0.2">
      <c r="J11246" s="555" t="s">
        <v>987</v>
      </c>
      <c r="T11246" s="402"/>
      <c r="U11246" s="402"/>
      <c r="V11246" s="402"/>
      <c r="AG11246" s="402"/>
      <c r="AH11246" s="402"/>
      <c r="AI11246" s="402"/>
      <c r="AJ11246" s="402"/>
    </row>
    <row r="11247" spans="10:36" hidden="1" x14ac:dyDescent="0.2">
      <c r="J11247" s="555" t="s">
        <v>987</v>
      </c>
      <c r="T11247" s="402"/>
      <c r="U11247" s="402"/>
      <c r="V11247" s="402"/>
      <c r="AG11247" s="402"/>
      <c r="AH11247" s="402"/>
      <c r="AI11247" s="402"/>
      <c r="AJ11247" s="402"/>
    </row>
    <row r="11248" spans="10:36" hidden="1" x14ac:dyDescent="0.2">
      <c r="J11248" s="555" t="s">
        <v>987</v>
      </c>
      <c r="T11248" s="402"/>
      <c r="U11248" s="402"/>
      <c r="V11248" s="402"/>
      <c r="AG11248" s="402"/>
      <c r="AH11248" s="402"/>
      <c r="AI11248" s="402"/>
      <c r="AJ11248" s="402"/>
    </row>
    <row r="11249" spans="10:36" hidden="1" x14ac:dyDescent="0.2">
      <c r="J11249" s="555" t="s">
        <v>987</v>
      </c>
      <c r="T11249" s="402"/>
      <c r="U11249" s="402"/>
      <c r="V11249" s="402"/>
      <c r="AG11249" s="402"/>
      <c r="AH11249" s="402"/>
      <c r="AI11249" s="402"/>
      <c r="AJ11249" s="402"/>
    </row>
    <row r="11250" spans="10:36" hidden="1" x14ac:dyDescent="0.2">
      <c r="J11250" s="555" t="s">
        <v>987</v>
      </c>
      <c r="T11250" s="402"/>
      <c r="U11250" s="402"/>
      <c r="V11250" s="402"/>
      <c r="AG11250" s="402"/>
      <c r="AH11250" s="402"/>
      <c r="AI11250" s="402"/>
      <c r="AJ11250" s="402"/>
    </row>
    <row r="11251" spans="10:36" hidden="1" x14ac:dyDescent="0.2">
      <c r="J11251" s="555" t="s">
        <v>987</v>
      </c>
      <c r="T11251" s="402"/>
      <c r="U11251" s="402"/>
      <c r="V11251" s="402"/>
      <c r="AG11251" s="402"/>
      <c r="AH11251" s="402"/>
      <c r="AI11251" s="402"/>
      <c r="AJ11251" s="402"/>
    </row>
    <row r="11252" spans="10:36" hidden="1" x14ac:dyDescent="0.2">
      <c r="J11252" s="555" t="s">
        <v>987</v>
      </c>
      <c r="T11252" s="402"/>
      <c r="U11252" s="402"/>
      <c r="V11252" s="402"/>
      <c r="AG11252" s="402"/>
      <c r="AH11252" s="402"/>
      <c r="AI11252" s="402"/>
      <c r="AJ11252" s="402"/>
    </row>
    <row r="11253" spans="10:36" hidden="1" x14ac:dyDescent="0.2">
      <c r="J11253" s="555" t="s">
        <v>987</v>
      </c>
      <c r="T11253" s="402"/>
      <c r="U11253" s="402"/>
      <c r="V11253" s="402"/>
      <c r="AG11253" s="402"/>
      <c r="AH11253" s="402"/>
      <c r="AI11253" s="402"/>
      <c r="AJ11253" s="402"/>
    </row>
    <row r="11254" spans="10:36" hidden="1" x14ac:dyDescent="0.2">
      <c r="J11254" s="555" t="s">
        <v>987</v>
      </c>
      <c r="T11254" s="402"/>
      <c r="U11254" s="402"/>
      <c r="V11254" s="402"/>
      <c r="AG11254" s="402"/>
      <c r="AH11254" s="402"/>
      <c r="AI11254" s="402"/>
      <c r="AJ11254" s="402"/>
    </row>
    <row r="11255" spans="10:36" hidden="1" x14ac:dyDescent="0.2">
      <c r="J11255" s="555" t="s">
        <v>987</v>
      </c>
      <c r="T11255" s="402"/>
      <c r="U11255" s="402"/>
      <c r="V11255" s="402"/>
      <c r="AG11255" s="402"/>
      <c r="AH11255" s="402"/>
      <c r="AI11255" s="402"/>
      <c r="AJ11255" s="402"/>
    </row>
    <row r="11256" spans="10:36" hidden="1" x14ac:dyDescent="0.2">
      <c r="J11256" s="555" t="s">
        <v>987</v>
      </c>
      <c r="T11256" s="402"/>
      <c r="U11256" s="402"/>
      <c r="V11256" s="402"/>
      <c r="AG11256" s="402"/>
      <c r="AH11256" s="402"/>
      <c r="AI11256" s="402"/>
      <c r="AJ11256" s="402"/>
    </row>
    <row r="11257" spans="10:36" hidden="1" x14ac:dyDescent="0.2">
      <c r="J11257" s="555" t="s">
        <v>987</v>
      </c>
      <c r="T11257" s="402"/>
      <c r="U11257" s="402"/>
      <c r="V11257" s="402"/>
      <c r="AG11257" s="402"/>
      <c r="AH11257" s="402"/>
      <c r="AI11257" s="402"/>
      <c r="AJ11257" s="402"/>
    </row>
    <row r="11258" spans="10:36" hidden="1" x14ac:dyDescent="0.2">
      <c r="J11258" s="555" t="s">
        <v>987</v>
      </c>
      <c r="T11258" s="402"/>
      <c r="U11258" s="402"/>
      <c r="V11258" s="402"/>
      <c r="AG11258" s="402"/>
      <c r="AH11258" s="402"/>
      <c r="AI11258" s="402"/>
      <c r="AJ11258" s="402"/>
    </row>
    <row r="11259" spans="10:36" hidden="1" x14ac:dyDescent="0.2">
      <c r="J11259" s="555" t="s">
        <v>987</v>
      </c>
      <c r="T11259" s="402"/>
      <c r="U11259" s="402"/>
      <c r="V11259" s="402"/>
      <c r="AG11259" s="402"/>
      <c r="AH11259" s="402"/>
      <c r="AI11259" s="402"/>
      <c r="AJ11259" s="402"/>
    </row>
    <row r="11260" spans="10:36" hidden="1" x14ac:dyDescent="0.2">
      <c r="J11260" s="555" t="s">
        <v>987</v>
      </c>
      <c r="T11260" s="402"/>
      <c r="U11260" s="402"/>
      <c r="V11260" s="402"/>
      <c r="AG11260" s="402"/>
      <c r="AH11260" s="402"/>
      <c r="AI11260" s="402"/>
      <c r="AJ11260" s="402"/>
    </row>
    <row r="11261" spans="10:36" hidden="1" x14ac:dyDescent="0.2">
      <c r="J11261" s="555" t="s">
        <v>987</v>
      </c>
      <c r="T11261" s="402"/>
      <c r="U11261" s="402"/>
      <c r="V11261" s="402"/>
      <c r="AG11261" s="402"/>
      <c r="AH11261" s="402"/>
      <c r="AI11261" s="402"/>
      <c r="AJ11261" s="402"/>
    </row>
    <row r="11262" spans="10:36" hidden="1" x14ac:dyDescent="0.2">
      <c r="J11262" s="555" t="s">
        <v>987</v>
      </c>
      <c r="T11262" s="402"/>
      <c r="U11262" s="402"/>
      <c r="V11262" s="402"/>
      <c r="AG11262" s="402"/>
      <c r="AH11262" s="402"/>
      <c r="AI11262" s="402"/>
      <c r="AJ11262" s="402"/>
    </row>
    <row r="11263" spans="10:36" hidden="1" x14ac:dyDescent="0.2">
      <c r="J11263" s="555" t="s">
        <v>987</v>
      </c>
      <c r="T11263" s="402"/>
      <c r="U11263" s="402"/>
      <c r="V11263" s="402"/>
      <c r="AG11263" s="402"/>
      <c r="AH11263" s="402"/>
      <c r="AI11263" s="402"/>
      <c r="AJ11263" s="402"/>
    </row>
    <row r="11264" spans="10:36" hidden="1" x14ac:dyDescent="0.2">
      <c r="J11264" s="555" t="s">
        <v>987</v>
      </c>
      <c r="T11264" s="402"/>
      <c r="U11264" s="402"/>
      <c r="V11264" s="402"/>
      <c r="AG11264" s="402"/>
      <c r="AH11264" s="402"/>
      <c r="AI11264" s="402"/>
      <c r="AJ11264" s="402"/>
    </row>
    <row r="11265" spans="10:36" hidden="1" x14ac:dyDescent="0.2">
      <c r="J11265" s="555" t="s">
        <v>987</v>
      </c>
      <c r="T11265" s="402"/>
      <c r="U11265" s="402"/>
      <c r="V11265" s="402"/>
      <c r="AG11265" s="402"/>
      <c r="AH11265" s="402"/>
      <c r="AI11265" s="402"/>
      <c r="AJ11265" s="402"/>
    </row>
    <row r="11266" spans="10:36" hidden="1" x14ac:dyDescent="0.2">
      <c r="J11266" s="555" t="s">
        <v>987</v>
      </c>
      <c r="T11266" s="402"/>
      <c r="U11266" s="402"/>
      <c r="V11266" s="402"/>
      <c r="AG11266" s="402"/>
      <c r="AH11266" s="402"/>
      <c r="AI11266" s="402"/>
      <c r="AJ11266" s="402"/>
    </row>
    <row r="11267" spans="10:36" hidden="1" x14ac:dyDescent="0.2">
      <c r="J11267" s="555" t="s">
        <v>987</v>
      </c>
      <c r="T11267" s="402"/>
      <c r="U11267" s="402"/>
      <c r="V11267" s="402"/>
      <c r="AG11267" s="402"/>
      <c r="AH11267" s="402"/>
      <c r="AI11267" s="402"/>
      <c r="AJ11267" s="402"/>
    </row>
    <row r="11268" spans="10:36" hidden="1" x14ac:dyDescent="0.2">
      <c r="J11268" s="555" t="s">
        <v>987</v>
      </c>
      <c r="T11268" s="402"/>
      <c r="U11268" s="402"/>
      <c r="V11268" s="402"/>
      <c r="AG11268" s="402"/>
      <c r="AH11268" s="402"/>
      <c r="AI11268" s="402"/>
      <c r="AJ11268" s="402"/>
    </row>
    <row r="11269" spans="10:36" hidden="1" x14ac:dyDescent="0.2">
      <c r="J11269" s="555" t="s">
        <v>987</v>
      </c>
      <c r="T11269" s="402"/>
      <c r="U11269" s="402"/>
      <c r="V11269" s="402"/>
      <c r="AG11269" s="402"/>
      <c r="AH11269" s="402"/>
      <c r="AI11269" s="402"/>
      <c r="AJ11269" s="402"/>
    </row>
    <row r="11270" spans="10:36" hidden="1" x14ac:dyDescent="0.2">
      <c r="J11270" s="555" t="s">
        <v>987</v>
      </c>
      <c r="T11270" s="402"/>
      <c r="U11270" s="402"/>
      <c r="V11270" s="402"/>
      <c r="AG11270" s="402"/>
      <c r="AH11270" s="402"/>
      <c r="AI11270" s="402"/>
      <c r="AJ11270" s="402"/>
    </row>
    <row r="11271" spans="10:36" hidden="1" x14ac:dyDescent="0.2">
      <c r="J11271" s="555" t="s">
        <v>987</v>
      </c>
      <c r="T11271" s="402"/>
      <c r="U11271" s="402"/>
      <c r="V11271" s="402"/>
      <c r="AG11271" s="402"/>
      <c r="AH11271" s="402"/>
      <c r="AI11271" s="402"/>
      <c r="AJ11271" s="402"/>
    </row>
    <row r="11272" spans="10:36" hidden="1" x14ac:dyDescent="0.2">
      <c r="J11272" s="555" t="s">
        <v>987</v>
      </c>
      <c r="T11272" s="402"/>
      <c r="U11272" s="402"/>
      <c r="V11272" s="402"/>
      <c r="AG11272" s="402"/>
      <c r="AH11272" s="402"/>
      <c r="AI11272" s="402"/>
      <c r="AJ11272" s="402"/>
    </row>
    <row r="11273" spans="10:36" hidden="1" x14ac:dyDescent="0.2">
      <c r="J11273" s="555" t="s">
        <v>987</v>
      </c>
      <c r="T11273" s="402"/>
      <c r="U11273" s="402"/>
      <c r="V11273" s="402"/>
      <c r="AG11273" s="402"/>
      <c r="AH11273" s="402"/>
      <c r="AI11273" s="402"/>
      <c r="AJ11273" s="402"/>
    </row>
    <row r="11274" spans="10:36" hidden="1" x14ac:dyDescent="0.2">
      <c r="J11274" s="555" t="s">
        <v>987</v>
      </c>
      <c r="T11274" s="402"/>
      <c r="U11274" s="402"/>
      <c r="V11274" s="402"/>
      <c r="AG11274" s="402"/>
      <c r="AH11274" s="402"/>
      <c r="AI11274" s="402"/>
      <c r="AJ11274" s="402"/>
    </row>
    <row r="11275" spans="10:36" hidden="1" x14ac:dyDescent="0.2">
      <c r="J11275" s="555" t="s">
        <v>987</v>
      </c>
      <c r="T11275" s="402"/>
      <c r="U11275" s="402"/>
      <c r="V11275" s="402"/>
      <c r="AG11275" s="402"/>
      <c r="AH11275" s="402"/>
      <c r="AI11275" s="402"/>
      <c r="AJ11275" s="402"/>
    </row>
    <row r="11276" spans="10:36" hidden="1" x14ac:dyDescent="0.2">
      <c r="J11276" s="555" t="s">
        <v>987</v>
      </c>
      <c r="T11276" s="402"/>
      <c r="U11276" s="402"/>
      <c r="V11276" s="402"/>
      <c r="AG11276" s="402"/>
      <c r="AH11276" s="402"/>
      <c r="AI11276" s="402"/>
      <c r="AJ11276" s="402"/>
    </row>
    <row r="11277" spans="10:36" hidden="1" x14ac:dyDescent="0.2">
      <c r="J11277" s="555" t="s">
        <v>987</v>
      </c>
      <c r="T11277" s="402"/>
      <c r="U11277" s="402"/>
      <c r="V11277" s="402"/>
      <c r="AG11277" s="402"/>
      <c r="AH11277" s="402"/>
      <c r="AI11277" s="402"/>
      <c r="AJ11277" s="402"/>
    </row>
    <row r="11278" spans="10:36" hidden="1" x14ac:dyDescent="0.2">
      <c r="J11278" s="555" t="s">
        <v>987</v>
      </c>
      <c r="T11278" s="402"/>
      <c r="U11278" s="402"/>
      <c r="V11278" s="402"/>
      <c r="AG11278" s="402"/>
      <c r="AH11278" s="402"/>
      <c r="AI11278" s="402"/>
      <c r="AJ11278" s="402"/>
    </row>
    <row r="11279" spans="10:36" hidden="1" x14ac:dyDescent="0.2">
      <c r="J11279" s="555" t="s">
        <v>987</v>
      </c>
      <c r="T11279" s="402"/>
      <c r="U11279" s="402"/>
      <c r="V11279" s="402"/>
      <c r="AG11279" s="402"/>
      <c r="AH11279" s="402"/>
      <c r="AI11279" s="402"/>
      <c r="AJ11279" s="402"/>
    </row>
    <row r="11280" spans="10:36" hidden="1" x14ac:dyDescent="0.2">
      <c r="J11280" s="555" t="s">
        <v>987</v>
      </c>
      <c r="T11280" s="402"/>
      <c r="U11280" s="402"/>
      <c r="V11280" s="402"/>
      <c r="AG11280" s="402"/>
      <c r="AH11280" s="402"/>
      <c r="AI11280" s="402"/>
      <c r="AJ11280" s="402"/>
    </row>
    <row r="11281" spans="10:36" hidden="1" x14ac:dyDescent="0.2">
      <c r="J11281" s="555" t="s">
        <v>987</v>
      </c>
      <c r="T11281" s="402"/>
      <c r="U11281" s="402"/>
      <c r="V11281" s="402"/>
      <c r="AG11281" s="402"/>
      <c r="AH11281" s="402"/>
      <c r="AI11281" s="402"/>
      <c r="AJ11281" s="402"/>
    </row>
    <row r="11282" spans="10:36" hidden="1" x14ac:dyDescent="0.2">
      <c r="J11282" s="555" t="s">
        <v>987</v>
      </c>
      <c r="T11282" s="402"/>
      <c r="U11282" s="402"/>
      <c r="V11282" s="402"/>
      <c r="AG11282" s="402"/>
      <c r="AH11282" s="402"/>
      <c r="AI11282" s="402"/>
      <c r="AJ11282" s="402"/>
    </row>
    <row r="11283" spans="10:36" hidden="1" x14ac:dyDescent="0.2">
      <c r="J11283" s="555" t="s">
        <v>987</v>
      </c>
      <c r="T11283" s="402"/>
      <c r="U11283" s="402"/>
      <c r="V11283" s="402"/>
      <c r="AG11283" s="402"/>
      <c r="AH11283" s="402"/>
      <c r="AI11283" s="402"/>
      <c r="AJ11283" s="402"/>
    </row>
    <row r="11284" spans="10:36" hidden="1" x14ac:dyDescent="0.2">
      <c r="J11284" s="555" t="s">
        <v>987</v>
      </c>
      <c r="T11284" s="402"/>
      <c r="U11284" s="402"/>
      <c r="V11284" s="402"/>
      <c r="AG11284" s="402"/>
      <c r="AH11284" s="402"/>
      <c r="AI11284" s="402"/>
      <c r="AJ11284" s="402"/>
    </row>
    <row r="11285" spans="10:36" hidden="1" x14ac:dyDescent="0.2">
      <c r="J11285" s="555" t="s">
        <v>987</v>
      </c>
      <c r="T11285" s="402"/>
      <c r="U11285" s="402"/>
      <c r="V11285" s="402"/>
      <c r="AG11285" s="402"/>
      <c r="AH11285" s="402"/>
      <c r="AI11285" s="402"/>
      <c r="AJ11285" s="402"/>
    </row>
    <row r="11286" spans="10:36" hidden="1" x14ac:dyDescent="0.2">
      <c r="J11286" s="555" t="s">
        <v>987</v>
      </c>
      <c r="T11286" s="402"/>
      <c r="U11286" s="402"/>
      <c r="V11286" s="402"/>
      <c r="AG11286" s="402"/>
      <c r="AH11286" s="402"/>
      <c r="AI11286" s="402"/>
      <c r="AJ11286" s="402"/>
    </row>
    <row r="11287" spans="10:36" hidden="1" x14ac:dyDescent="0.2">
      <c r="J11287" s="555" t="s">
        <v>987</v>
      </c>
      <c r="T11287" s="402"/>
      <c r="U11287" s="402"/>
      <c r="V11287" s="402"/>
      <c r="AG11287" s="402"/>
      <c r="AH11287" s="402"/>
      <c r="AI11287" s="402"/>
      <c r="AJ11287" s="402"/>
    </row>
    <row r="11288" spans="10:36" hidden="1" x14ac:dyDescent="0.2">
      <c r="J11288" s="555" t="s">
        <v>987</v>
      </c>
      <c r="T11288" s="402"/>
      <c r="U11288" s="402"/>
      <c r="V11288" s="402"/>
      <c r="AG11288" s="402"/>
      <c r="AH11288" s="402"/>
      <c r="AI11288" s="402"/>
      <c r="AJ11288" s="402"/>
    </row>
    <row r="11289" spans="10:36" hidden="1" x14ac:dyDescent="0.2">
      <c r="J11289" s="555" t="s">
        <v>987</v>
      </c>
      <c r="T11289" s="402"/>
      <c r="U11289" s="402"/>
      <c r="V11289" s="402"/>
      <c r="AG11289" s="402"/>
      <c r="AH11289" s="402"/>
      <c r="AI11289" s="402"/>
      <c r="AJ11289" s="402"/>
    </row>
    <row r="11290" spans="10:36" hidden="1" x14ac:dyDescent="0.2">
      <c r="J11290" s="555" t="s">
        <v>987</v>
      </c>
      <c r="T11290" s="402"/>
      <c r="U11290" s="402"/>
      <c r="V11290" s="402"/>
      <c r="AG11290" s="402"/>
      <c r="AH11290" s="402"/>
      <c r="AI11290" s="402"/>
      <c r="AJ11290" s="402"/>
    </row>
    <row r="11291" spans="10:36" hidden="1" x14ac:dyDescent="0.2">
      <c r="J11291" s="555" t="s">
        <v>987</v>
      </c>
      <c r="T11291" s="402"/>
      <c r="U11291" s="402"/>
      <c r="V11291" s="402"/>
      <c r="AG11291" s="402"/>
      <c r="AH11291" s="402"/>
      <c r="AI11291" s="402"/>
      <c r="AJ11291" s="402"/>
    </row>
    <row r="11292" spans="10:36" hidden="1" x14ac:dyDescent="0.2">
      <c r="J11292" s="555" t="s">
        <v>987</v>
      </c>
      <c r="T11292" s="402"/>
      <c r="U11292" s="402"/>
      <c r="V11292" s="402"/>
      <c r="AG11292" s="402"/>
      <c r="AH11292" s="402"/>
      <c r="AI11292" s="402"/>
      <c r="AJ11292" s="402"/>
    </row>
    <row r="11293" spans="10:36" hidden="1" x14ac:dyDescent="0.2">
      <c r="J11293" s="555" t="s">
        <v>987</v>
      </c>
      <c r="T11293" s="402"/>
      <c r="U11293" s="402"/>
      <c r="V11293" s="402"/>
      <c r="AG11293" s="402"/>
      <c r="AH11293" s="402"/>
      <c r="AI11293" s="402"/>
      <c r="AJ11293" s="402"/>
    </row>
    <row r="11294" spans="10:36" hidden="1" x14ac:dyDescent="0.2">
      <c r="J11294" s="555" t="s">
        <v>987</v>
      </c>
      <c r="T11294" s="402"/>
      <c r="U11294" s="402"/>
      <c r="V11294" s="402"/>
      <c r="AG11294" s="402"/>
      <c r="AH11294" s="402"/>
      <c r="AI11294" s="402"/>
      <c r="AJ11294" s="402"/>
    </row>
    <row r="11295" spans="10:36" hidden="1" x14ac:dyDescent="0.2">
      <c r="J11295" s="555" t="s">
        <v>987</v>
      </c>
      <c r="T11295" s="402"/>
      <c r="U11295" s="402"/>
      <c r="V11295" s="402"/>
      <c r="AG11295" s="402"/>
      <c r="AH11295" s="402"/>
      <c r="AI11295" s="402"/>
      <c r="AJ11295" s="402"/>
    </row>
    <row r="11296" spans="10:36" hidden="1" x14ac:dyDescent="0.2">
      <c r="J11296" s="555" t="s">
        <v>987</v>
      </c>
      <c r="T11296" s="402"/>
      <c r="U11296" s="402"/>
      <c r="V11296" s="402"/>
      <c r="AG11296" s="402"/>
      <c r="AH11296" s="402"/>
      <c r="AI11296" s="402"/>
      <c r="AJ11296" s="402"/>
    </row>
    <row r="11297" spans="10:36" hidden="1" x14ac:dyDescent="0.2">
      <c r="J11297" s="555" t="s">
        <v>987</v>
      </c>
      <c r="T11297" s="402"/>
      <c r="U11297" s="402"/>
      <c r="V11297" s="402"/>
      <c r="AG11297" s="402"/>
      <c r="AH11297" s="402"/>
      <c r="AI11297" s="402"/>
      <c r="AJ11297" s="402"/>
    </row>
    <row r="11298" spans="10:36" hidden="1" x14ac:dyDescent="0.2">
      <c r="J11298" s="555" t="s">
        <v>987</v>
      </c>
      <c r="T11298" s="402"/>
      <c r="U11298" s="402"/>
      <c r="V11298" s="402"/>
      <c r="AG11298" s="402"/>
      <c r="AH11298" s="402"/>
      <c r="AI11298" s="402"/>
      <c r="AJ11298" s="402"/>
    </row>
    <row r="11299" spans="10:36" hidden="1" x14ac:dyDescent="0.2">
      <c r="J11299" s="555" t="s">
        <v>987</v>
      </c>
      <c r="T11299" s="402"/>
      <c r="U11299" s="402"/>
      <c r="V11299" s="402"/>
      <c r="AG11299" s="402"/>
      <c r="AH11299" s="402"/>
      <c r="AI11299" s="402"/>
      <c r="AJ11299" s="402"/>
    </row>
    <row r="11300" spans="10:36" hidden="1" x14ac:dyDescent="0.2">
      <c r="J11300" s="555" t="s">
        <v>987</v>
      </c>
      <c r="T11300" s="402"/>
      <c r="U11300" s="402"/>
      <c r="V11300" s="402"/>
      <c r="AG11300" s="402"/>
      <c r="AH11300" s="402"/>
      <c r="AI11300" s="402"/>
      <c r="AJ11300" s="402"/>
    </row>
    <row r="11301" spans="10:36" hidden="1" x14ac:dyDescent="0.2">
      <c r="J11301" s="555" t="s">
        <v>987</v>
      </c>
      <c r="T11301" s="402"/>
      <c r="U11301" s="402"/>
      <c r="V11301" s="402"/>
      <c r="AG11301" s="402"/>
      <c r="AH11301" s="402"/>
      <c r="AI11301" s="402"/>
      <c r="AJ11301" s="402"/>
    </row>
    <row r="11302" spans="10:36" hidden="1" x14ac:dyDescent="0.2">
      <c r="J11302" s="555" t="s">
        <v>987</v>
      </c>
      <c r="T11302" s="402"/>
      <c r="U11302" s="402"/>
      <c r="V11302" s="402"/>
      <c r="AG11302" s="402"/>
      <c r="AH11302" s="402"/>
      <c r="AI11302" s="402"/>
      <c r="AJ11302" s="402"/>
    </row>
    <row r="11303" spans="10:36" hidden="1" x14ac:dyDescent="0.2">
      <c r="J11303" s="555" t="s">
        <v>987</v>
      </c>
      <c r="T11303" s="402"/>
      <c r="U11303" s="402"/>
      <c r="V11303" s="402"/>
      <c r="AG11303" s="402"/>
      <c r="AH11303" s="402"/>
      <c r="AI11303" s="402"/>
      <c r="AJ11303" s="402"/>
    </row>
    <row r="11304" spans="10:36" hidden="1" x14ac:dyDescent="0.2">
      <c r="J11304" s="555" t="s">
        <v>987</v>
      </c>
      <c r="T11304" s="402"/>
      <c r="U11304" s="402"/>
      <c r="V11304" s="402"/>
      <c r="AG11304" s="402"/>
      <c r="AH11304" s="402"/>
      <c r="AI11304" s="402"/>
      <c r="AJ11304" s="402"/>
    </row>
    <row r="11305" spans="10:36" hidden="1" x14ac:dyDescent="0.2">
      <c r="J11305" s="555" t="s">
        <v>987</v>
      </c>
      <c r="T11305" s="402"/>
      <c r="U11305" s="402"/>
      <c r="V11305" s="402"/>
      <c r="AG11305" s="402"/>
      <c r="AH11305" s="402"/>
      <c r="AI11305" s="402"/>
      <c r="AJ11305" s="402"/>
    </row>
    <row r="11306" spans="10:36" hidden="1" x14ac:dyDescent="0.2">
      <c r="J11306" s="555" t="s">
        <v>987</v>
      </c>
      <c r="T11306" s="402"/>
      <c r="U11306" s="402"/>
      <c r="V11306" s="402"/>
      <c r="AG11306" s="402"/>
      <c r="AH11306" s="402"/>
      <c r="AI11306" s="402"/>
      <c r="AJ11306" s="402"/>
    </row>
    <row r="11307" spans="10:36" hidden="1" x14ac:dyDescent="0.2">
      <c r="J11307" s="555" t="s">
        <v>987</v>
      </c>
      <c r="T11307" s="402"/>
      <c r="U11307" s="402"/>
      <c r="V11307" s="402"/>
      <c r="AG11307" s="402"/>
      <c r="AH11307" s="402"/>
      <c r="AI11307" s="402"/>
      <c r="AJ11307" s="402"/>
    </row>
    <row r="11308" spans="10:36" hidden="1" x14ac:dyDescent="0.2">
      <c r="J11308" s="555" t="s">
        <v>987</v>
      </c>
      <c r="T11308" s="402"/>
      <c r="U11308" s="402"/>
      <c r="V11308" s="402"/>
      <c r="AG11308" s="402"/>
      <c r="AH11308" s="402"/>
      <c r="AI11308" s="402"/>
      <c r="AJ11308" s="402"/>
    </row>
    <row r="11309" spans="10:36" hidden="1" x14ac:dyDescent="0.2">
      <c r="J11309" s="555" t="s">
        <v>987</v>
      </c>
      <c r="T11309" s="402"/>
      <c r="U11309" s="402"/>
      <c r="V11309" s="402"/>
      <c r="AG11309" s="402"/>
      <c r="AH11309" s="402"/>
      <c r="AI11309" s="402"/>
      <c r="AJ11309" s="402"/>
    </row>
    <row r="11310" spans="10:36" hidden="1" x14ac:dyDescent="0.2">
      <c r="J11310" s="555" t="s">
        <v>987</v>
      </c>
      <c r="T11310" s="402"/>
      <c r="U11310" s="402"/>
      <c r="V11310" s="402"/>
      <c r="AG11310" s="402"/>
      <c r="AH11310" s="402"/>
      <c r="AI11310" s="402"/>
      <c r="AJ11310" s="402"/>
    </row>
    <row r="11311" spans="10:36" hidden="1" x14ac:dyDescent="0.2">
      <c r="J11311" s="555" t="s">
        <v>987</v>
      </c>
      <c r="T11311" s="402"/>
      <c r="U11311" s="402"/>
      <c r="V11311" s="402"/>
      <c r="AG11311" s="402"/>
      <c r="AH11311" s="402"/>
      <c r="AI11311" s="402"/>
      <c r="AJ11311" s="402"/>
    </row>
    <row r="11312" spans="10:36" hidden="1" x14ac:dyDescent="0.2">
      <c r="J11312" s="555" t="s">
        <v>987</v>
      </c>
      <c r="T11312" s="402"/>
      <c r="U11312" s="402"/>
      <c r="V11312" s="402"/>
      <c r="AG11312" s="402"/>
      <c r="AH11312" s="402"/>
      <c r="AI11312" s="402"/>
      <c r="AJ11312" s="402"/>
    </row>
    <row r="11313" spans="10:36" hidden="1" x14ac:dyDescent="0.2">
      <c r="J11313" s="555" t="s">
        <v>987</v>
      </c>
      <c r="T11313" s="402"/>
      <c r="U11313" s="402"/>
      <c r="V11313" s="402"/>
      <c r="AG11313" s="402"/>
      <c r="AH11313" s="402"/>
      <c r="AI11313" s="402"/>
      <c r="AJ11313" s="402"/>
    </row>
    <row r="11314" spans="10:36" hidden="1" x14ac:dyDescent="0.2">
      <c r="J11314" s="555" t="s">
        <v>987</v>
      </c>
      <c r="T11314" s="402"/>
      <c r="U11314" s="402"/>
      <c r="V11314" s="402"/>
      <c r="AG11314" s="402"/>
      <c r="AH11314" s="402"/>
      <c r="AI11314" s="402"/>
      <c r="AJ11314" s="402"/>
    </row>
    <row r="11315" spans="10:36" hidden="1" x14ac:dyDescent="0.2">
      <c r="J11315" s="555" t="s">
        <v>987</v>
      </c>
      <c r="T11315" s="402"/>
      <c r="U11315" s="402"/>
      <c r="V11315" s="402"/>
      <c r="AG11315" s="402"/>
      <c r="AH11315" s="402"/>
      <c r="AI11315" s="402"/>
      <c r="AJ11315" s="402"/>
    </row>
    <row r="11316" spans="10:36" hidden="1" x14ac:dyDescent="0.2">
      <c r="J11316" s="555" t="s">
        <v>987</v>
      </c>
      <c r="T11316" s="402"/>
      <c r="U11316" s="402"/>
      <c r="V11316" s="402"/>
      <c r="AG11316" s="402"/>
      <c r="AH11316" s="402"/>
      <c r="AI11316" s="402"/>
      <c r="AJ11316" s="402"/>
    </row>
    <row r="11317" spans="10:36" hidden="1" x14ac:dyDescent="0.2">
      <c r="J11317" s="555" t="s">
        <v>987</v>
      </c>
      <c r="T11317" s="402"/>
      <c r="U11317" s="402"/>
      <c r="V11317" s="402"/>
      <c r="AG11317" s="402"/>
      <c r="AH11317" s="402"/>
      <c r="AI11317" s="402"/>
      <c r="AJ11317" s="402"/>
    </row>
    <row r="11318" spans="10:36" hidden="1" x14ac:dyDescent="0.2">
      <c r="J11318" s="555" t="s">
        <v>987</v>
      </c>
      <c r="T11318" s="402"/>
      <c r="U11318" s="402"/>
      <c r="V11318" s="402"/>
      <c r="AG11318" s="402"/>
      <c r="AH11318" s="402"/>
      <c r="AI11318" s="402"/>
      <c r="AJ11318" s="402"/>
    </row>
    <row r="11319" spans="10:36" hidden="1" x14ac:dyDescent="0.2">
      <c r="J11319" s="555" t="s">
        <v>987</v>
      </c>
      <c r="T11319" s="402"/>
      <c r="U11319" s="402"/>
      <c r="V11319" s="402"/>
      <c r="AG11319" s="402"/>
      <c r="AH11319" s="402"/>
      <c r="AI11319" s="402"/>
      <c r="AJ11319" s="402"/>
    </row>
    <row r="11320" spans="10:36" hidden="1" x14ac:dyDescent="0.2">
      <c r="J11320" s="555" t="s">
        <v>987</v>
      </c>
      <c r="T11320" s="402"/>
      <c r="U11320" s="402"/>
      <c r="V11320" s="402"/>
      <c r="AG11320" s="402"/>
      <c r="AH11320" s="402"/>
      <c r="AI11320" s="402"/>
      <c r="AJ11320" s="402"/>
    </row>
    <row r="11321" spans="10:36" hidden="1" x14ac:dyDescent="0.2">
      <c r="J11321" s="555" t="s">
        <v>987</v>
      </c>
      <c r="T11321" s="402"/>
      <c r="U11321" s="402"/>
      <c r="V11321" s="402"/>
      <c r="AG11321" s="402"/>
      <c r="AH11321" s="402"/>
      <c r="AI11321" s="402"/>
      <c r="AJ11321" s="402"/>
    </row>
    <row r="11322" spans="10:36" hidden="1" x14ac:dyDescent="0.2">
      <c r="J11322" s="555" t="s">
        <v>987</v>
      </c>
      <c r="T11322" s="402"/>
      <c r="U11322" s="402"/>
      <c r="V11322" s="402"/>
      <c r="AG11322" s="402"/>
      <c r="AH11322" s="402"/>
      <c r="AI11322" s="402"/>
      <c r="AJ11322" s="402"/>
    </row>
    <row r="11323" spans="10:36" hidden="1" x14ac:dyDescent="0.2">
      <c r="J11323" s="555" t="s">
        <v>987</v>
      </c>
      <c r="T11323" s="402"/>
      <c r="U11323" s="402"/>
      <c r="V11323" s="402"/>
      <c r="AG11323" s="402"/>
      <c r="AH11323" s="402"/>
      <c r="AI11323" s="402"/>
      <c r="AJ11323" s="402"/>
    </row>
    <row r="11324" spans="10:36" hidden="1" x14ac:dyDescent="0.2">
      <c r="J11324" s="555" t="s">
        <v>987</v>
      </c>
      <c r="T11324" s="402"/>
      <c r="U11324" s="402"/>
      <c r="V11324" s="402"/>
      <c r="AG11324" s="402"/>
      <c r="AH11324" s="402"/>
      <c r="AI11324" s="402"/>
      <c r="AJ11324" s="402"/>
    </row>
    <row r="11325" spans="10:36" hidden="1" x14ac:dyDescent="0.2">
      <c r="J11325" s="555" t="s">
        <v>987</v>
      </c>
      <c r="T11325" s="402"/>
      <c r="U11325" s="402"/>
      <c r="V11325" s="402"/>
      <c r="AG11325" s="402"/>
      <c r="AH11325" s="402"/>
      <c r="AI11325" s="402"/>
      <c r="AJ11325" s="402"/>
    </row>
    <row r="11326" spans="10:36" hidden="1" x14ac:dyDescent="0.2">
      <c r="J11326" s="555" t="s">
        <v>987</v>
      </c>
      <c r="T11326" s="402"/>
      <c r="U11326" s="402"/>
      <c r="V11326" s="402"/>
      <c r="AG11326" s="402"/>
      <c r="AH11326" s="402"/>
      <c r="AI11326" s="402"/>
      <c r="AJ11326" s="402"/>
    </row>
    <row r="11327" spans="10:36" hidden="1" x14ac:dyDescent="0.2">
      <c r="J11327" s="555" t="s">
        <v>987</v>
      </c>
      <c r="T11327" s="402"/>
      <c r="U11327" s="402"/>
      <c r="V11327" s="402"/>
      <c r="AG11327" s="402"/>
      <c r="AH11327" s="402"/>
      <c r="AI11327" s="402"/>
      <c r="AJ11327" s="402"/>
    </row>
    <row r="11328" spans="10:36" hidden="1" x14ac:dyDescent="0.2">
      <c r="J11328" s="555" t="s">
        <v>987</v>
      </c>
      <c r="T11328" s="402"/>
      <c r="U11328" s="402"/>
      <c r="V11328" s="402"/>
      <c r="AG11328" s="402"/>
      <c r="AH11328" s="402"/>
      <c r="AI11328" s="402"/>
      <c r="AJ11328" s="402"/>
    </row>
    <row r="11329" spans="10:36" hidden="1" x14ac:dyDescent="0.2">
      <c r="J11329" s="555" t="s">
        <v>987</v>
      </c>
      <c r="T11329" s="402"/>
      <c r="U11329" s="402"/>
      <c r="V11329" s="402"/>
      <c r="AG11329" s="402"/>
      <c r="AH11329" s="402"/>
      <c r="AI11329" s="402"/>
      <c r="AJ11329" s="402"/>
    </row>
    <row r="11330" spans="10:36" hidden="1" x14ac:dyDescent="0.2">
      <c r="J11330" s="555" t="s">
        <v>987</v>
      </c>
      <c r="T11330" s="402"/>
      <c r="U11330" s="402"/>
      <c r="V11330" s="402"/>
      <c r="AG11330" s="402"/>
      <c r="AH11330" s="402"/>
      <c r="AI11330" s="402"/>
      <c r="AJ11330" s="402"/>
    </row>
    <row r="11331" spans="10:36" hidden="1" x14ac:dyDescent="0.2">
      <c r="J11331" s="555" t="s">
        <v>987</v>
      </c>
      <c r="T11331" s="402"/>
      <c r="U11331" s="402"/>
      <c r="V11331" s="402"/>
      <c r="AG11331" s="402"/>
      <c r="AH11331" s="402"/>
      <c r="AI11331" s="402"/>
      <c r="AJ11331" s="402"/>
    </row>
    <row r="11332" spans="10:36" hidden="1" x14ac:dyDescent="0.2">
      <c r="J11332" s="555" t="s">
        <v>987</v>
      </c>
      <c r="T11332" s="402"/>
      <c r="U11332" s="402"/>
      <c r="V11332" s="402"/>
      <c r="AG11332" s="402"/>
      <c r="AH11332" s="402"/>
      <c r="AI11332" s="402"/>
      <c r="AJ11332" s="402"/>
    </row>
    <row r="11333" spans="10:36" hidden="1" x14ac:dyDescent="0.2">
      <c r="J11333" s="555" t="s">
        <v>987</v>
      </c>
      <c r="T11333" s="402"/>
      <c r="U11333" s="402"/>
      <c r="V11333" s="402"/>
      <c r="AG11333" s="402"/>
      <c r="AH11333" s="402"/>
      <c r="AI11333" s="402"/>
      <c r="AJ11333" s="402"/>
    </row>
    <row r="11334" spans="10:36" hidden="1" x14ac:dyDescent="0.2">
      <c r="J11334" s="555" t="s">
        <v>987</v>
      </c>
      <c r="T11334" s="402"/>
      <c r="U11334" s="402"/>
      <c r="V11334" s="402"/>
      <c r="AG11334" s="402"/>
      <c r="AH11334" s="402"/>
      <c r="AI11334" s="402"/>
      <c r="AJ11334" s="402"/>
    </row>
    <row r="11335" spans="10:36" hidden="1" x14ac:dyDescent="0.2">
      <c r="J11335" s="555" t="s">
        <v>987</v>
      </c>
      <c r="T11335" s="402"/>
      <c r="U11335" s="402"/>
      <c r="V11335" s="402"/>
      <c r="AG11335" s="402"/>
      <c r="AH11335" s="402"/>
      <c r="AI11335" s="402"/>
      <c r="AJ11335" s="402"/>
    </row>
    <row r="11336" spans="10:36" hidden="1" x14ac:dyDescent="0.2">
      <c r="J11336" s="555" t="s">
        <v>987</v>
      </c>
      <c r="T11336" s="402"/>
      <c r="U11336" s="402"/>
      <c r="V11336" s="402"/>
      <c r="AG11336" s="402"/>
      <c r="AH11336" s="402"/>
      <c r="AI11336" s="402"/>
      <c r="AJ11336" s="402"/>
    </row>
    <row r="11337" spans="10:36" hidden="1" x14ac:dyDescent="0.2">
      <c r="J11337" s="555" t="s">
        <v>987</v>
      </c>
      <c r="T11337" s="402"/>
      <c r="U11337" s="402"/>
      <c r="V11337" s="402"/>
      <c r="AG11337" s="402"/>
      <c r="AH11337" s="402"/>
      <c r="AI11337" s="402"/>
      <c r="AJ11337" s="402"/>
    </row>
    <row r="11338" spans="10:36" hidden="1" x14ac:dyDescent="0.2">
      <c r="J11338" s="555" t="s">
        <v>987</v>
      </c>
      <c r="T11338" s="402"/>
      <c r="U11338" s="402"/>
      <c r="V11338" s="402"/>
      <c r="AG11338" s="402"/>
      <c r="AH11338" s="402"/>
      <c r="AI11338" s="402"/>
      <c r="AJ11338" s="402"/>
    </row>
    <row r="11339" spans="10:36" hidden="1" x14ac:dyDescent="0.2">
      <c r="J11339" s="555" t="s">
        <v>987</v>
      </c>
      <c r="T11339" s="402"/>
      <c r="U11339" s="402"/>
      <c r="V11339" s="402"/>
      <c r="AG11339" s="402"/>
      <c r="AH11339" s="402"/>
      <c r="AI11339" s="402"/>
      <c r="AJ11339" s="402"/>
    </row>
    <row r="11340" spans="10:36" hidden="1" x14ac:dyDescent="0.2">
      <c r="J11340" s="555" t="s">
        <v>987</v>
      </c>
      <c r="T11340" s="402"/>
      <c r="U11340" s="402"/>
      <c r="V11340" s="402"/>
      <c r="AG11340" s="402"/>
      <c r="AH11340" s="402"/>
      <c r="AI11340" s="402"/>
      <c r="AJ11340" s="402"/>
    </row>
    <row r="11341" spans="10:36" hidden="1" x14ac:dyDescent="0.2">
      <c r="J11341" s="555" t="s">
        <v>987</v>
      </c>
      <c r="T11341" s="402"/>
      <c r="U11341" s="402"/>
      <c r="V11341" s="402"/>
      <c r="AG11341" s="402"/>
      <c r="AH11341" s="402"/>
      <c r="AI11341" s="402"/>
      <c r="AJ11341" s="402"/>
    </row>
    <row r="11342" spans="10:36" hidden="1" x14ac:dyDescent="0.2">
      <c r="J11342" s="555" t="s">
        <v>987</v>
      </c>
      <c r="T11342" s="402"/>
      <c r="U11342" s="402"/>
      <c r="V11342" s="402"/>
      <c r="AG11342" s="402"/>
      <c r="AH11342" s="402"/>
      <c r="AI11342" s="402"/>
      <c r="AJ11342" s="402"/>
    </row>
    <row r="11343" spans="10:36" hidden="1" x14ac:dyDescent="0.2">
      <c r="J11343" s="555" t="s">
        <v>987</v>
      </c>
      <c r="T11343" s="402"/>
      <c r="U11343" s="402"/>
      <c r="V11343" s="402"/>
      <c r="AG11343" s="402"/>
      <c r="AH11343" s="402"/>
      <c r="AI11343" s="402"/>
      <c r="AJ11343" s="402"/>
    </row>
    <row r="11344" spans="10:36" hidden="1" x14ac:dyDescent="0.2">
      <c r="J11344" s="555" t="s">
        <v>987</v>
      </c>
      <c r="T11344" s="402"/>
      <c r="U11344" s="402"/>
      <c r="V11344" s="402"/>
      <c r="AG11344" s="402"/>
      <c r="AH11344" s="402"/>
      <c r="AI11344" s="402"/>
      <c r="AJ11344" s="402"/>
    </row>
    <row r="11345" spans="10:36" hidden="1" x14ac:dyDescent="0.2">
      <c r="J11345" s="555" t="s">
        <v>987</v>
      </c>
      <c r="T11345" s="402"/>
      <c r="U11345" s="402"/>
      <c r="V11345" s="402"/>
      <c r="AG11345" s="402"/>
      <c r="AH11345" s="402"/>
      <c r="AI11345" s="402"/>
      <c r="AJ11345" s="402"/>
    </row>
    <row r="11346" spans="10:36" hidden="1" x14ac:dyDescent="0.2">
      <c r="J11346" s="555" t="s">
        <v>987</v>
      </c>
      <c r="T11346" s="402"/>
      <c r="U11346" s="402"/>
      <c r="V11346" s="402"/>
      <c r="AG11346" s="402"/>
      <c r="AH11346" s="402"/>
      <c r="AI11346" s="402"/>
      <c r="AJ11346" s="402"/>
    </row>
    <row r="11347" spans="10:36" hidden="1" x14ac:dyDescent="0.2">
      <c r="J11347" s="555" t="s">
        <v>987</v>
      </c>
      <c r="T11347" s="402"/>
      <c r="U11347" s="402"/>
      <c r="V11347" s="402"/>
      <c r="AG11347" s="402"/>
      <c r="AH11347" s="402"/>
      <c r="AI11347" s="402"/>
      <c r="AJ11347" s="402"/>
    </row>
    <row r="11348" spans="10:36" hidden="1" x14ac:dyDescent="0.2">
      <c r="J11348" s="555" t="s">
        <v>987</v>
      </c>
      <c r="T11348" s="402"/>
      <c r="U11348" s="402"/>
      <c r="V11348" s="402"/>
      <c r="AG11348" s="402"/>
      <c r="AH11348" s="402"/>
      <c r="AI11348" s="402"/>
      <c r="AJ11348" s="402"/>
    </row>
    <row r="11349" spans="10:36" hidden="1" x14ac:dyDescent="0.2">
      <c r="J11349" s="555" t="s">
        <v>987</v>
      </c>
      <c r="T11349" s="402"/>
      <c r="U11349" s="402"/>
      <c r="V11349" s="402"/>
      <c r="AG11349" s="402"/>
      <c r="AH11349" s="402"/>
      <c r="AI11349" s="402"/>
      <c r="AJ11349" s="402"/>
    </row>
    <row r="11350" spans="10:36" hidden="1" x14ac:dyDescent="0.2">
      <c r="J11350" s="555" t="s">
        <v>987</v>
      </c>
      <c r="T11350" s="402"/>
      <c r="U11350" s="402"/>
      <c r="V11350" s="402"/>
      <c r="AG11350" s="402"/>
      <c r="AH11350" s="402"/>
      <c r="AI11350" s="402"/>
      <c r="AJ11350" s="402"/>
    </row>
    <row r="11351" spans="10:36" hidden="1" x14ac:dyDescent="0.2">
      <c r="J11351" s="555" t="s">
        <v>987</v>
      </c>
      <c r="T11351" s="402"/>
      <c r="U11351" s="402"/>
      <c r="V11351" s="402"/>
      <c r="AG11351" s="402"/>
      <c r="AH11351" s="402"/>
      <c r="AI11351" s="402"/>
      <c r="AJ11351" s="402"/>
    </row>
    <row r="11352" spans="10:36" hidden="1" x14ac:dyDescent="0.2">
      <c r="J11352" s="555" t="s">
        <v>987</v>
      </c>
      <c r="T11352" s="402"/>
      <c r="U11352" s="402"/>
      <c r="V11352" s="402"/>
      <c r="AG11352" s="402"/>
      <c r="AH11352" s="402"/>
      <c r="AI11352" s="402"/>
      <c r="AJ11352" s="402"/>
    </row>
    <row r="11353" spans="10:36" hidden="1" x14ac:dyDescent="0.2">
      <c r="J11353" s="555" t="s">
        <v>987</v>
      </c>
      <c r="T11353" s="402"/>
      <c r="U11353" s="402"/>
      <c r="V11353" s="402"/>
      <c r="AG11353" s="402"/>
      <c r="AH11353" s="402"/>
      <c r="AI11353" s="402"/>
      <c r="AJ11353" s="402"/>
    </row>
    <row r="11354" spans="10:36" hidden="1" x14ac:dyDescent="0.2">
      <c r="J11354" s="555" t="s">
        <v>987</v>
      </c>
      <c r="T11354" s="402"/>
      <c r="U11354" s="402"/>
      <c r="V11354" s="402"/>
      <c r="AG11354" s="402"/>
      <c r="AH11354" s="402"/>
      <c r="AI11354" s="402"/>
      <c r="AJ11354" s="402"/>
    </row>
    <row r="11355" spans="10:36" hidden="1" x14ac:dyDescent="0.2">
      <c r="J11355" s="555" t="s">
        <v>987</v>
      </c>
      <c r="T11355" s="402"/>
      <c r="U11355" s="402"/>
      <c r="V11355" s="402"/>
      <c r="AG11355" s="402"/>
      <c r="AH11355" s="402"/>
      <c r="AI11355" s="402"/>
      <c r="AJ11355" s="402"/>
    </row>
    <row r="11356" spans="10:36" hidden="1" x14ac:dyDescent="0.2">
      <c r="J11356" s="555" t="s">
        <v>987</v>
      </c>
      <c r="T11356" s="402"/>
      <c r="U11356" s="402"/>
      <c r="V11356" s="402"/>
      <c r="AG11356" s="402"/>
      <c r="AH11356" s="402"/>
      <c r="AI11356" s="402"/>
      <c r="AJ11356" s="402"/>
    </row>
    <row r="11357" spans="10:36" hidden="1" x14ac:dyDescent="0.2">
      <c r="J11357" s="555" t="s">
        <v>987</v>
      </c>
      <c r="T11357" s="402"/>
      <c r="U11357" s="402"/>
      <c r="V11357" s="402"/>
      <c r="AG11357" s="402"/>
      <c r="AH11357" s="402"/>
      <c r="AI11357" s="402"/>
      <c r="AJ11357" s="402"/>
    </row>
    <row r="11358" spans="10:36" hidden="1" x14ac:dyDescent="0.2">
      <c r="J11358" s="555" t="s">
        <v>987</v>
      </c>
      <c r="T11358" s="402"/>
      <c r="U11358" s="402"/>
      <c r="V11358" s="402"/>
      <c r="AG11358" s="402"/>
      <c r="AH11358" s="402"/>
      <c r="AI11358" s="402"/>
      <c r="AJ11358" s="402"/>
    </row>
    <row r="11359" spans="10:36" hidden="1" x14ac:dyDescent="0.2">
      <c r="J11359" s="555" t="s">
        <v>987</v>
      </c>
      <c r="T11359" s="402"/>
      <c r="U11359" s="402"/>
      <c r="V11359" s="402"/>
      <c r="AG11359" s="402"/>
      <c r="AH11359" s="402"/>
      <c r="AI11359" s="402"/>
      <c r="AJ11359" s="402"/>
    </row>
    <row r="11360" spans="10:36" hidden="1" x14ac:dyDescent="0.2">
      <c r="J11360" s="555" t="s">
        <v>987</v>
      </c>
      <c r="T11360" s="402"/>
      <c r="U11360" s="402"/>
      <c r="V11360" s="402"/>
      <c r="AG11360" s="402"/>
      <c r="AH11360" s="402"/>
      <c r="AI11360" s="402"/>
      <c r="AJ11360" s="402"/>
    </row>
    <row r="11361" spans="10:36" hidden="1" x14ac:dyDescent="0.2">
      <c r="J11361" s="555" t="s">
        <v>987</v>
      </c>
      <c r="T11361" s="402"/>
      <c r="U11361" s="402"/>
      <c r="V11361" s="402"/>
      <c r="AG11361" s="402"/>
      <c r="AH11361" s="402"/>
      <c r="AI11361" s="402"/>
      <c r="AJ11361" s="402"/>
    </row>
    <row r="11362" spans="10:36" hidden="1" x14ac:dyDescent="0.2">
      <c r="J11362" s="555" t="s">
        <v>987</v>
      </c>
      <c r="T11362" s="402"/>
      <c r="U11362" s="402"/>
      <c r="V11362" s="402"/>
      <c r="AG11362" s="402"/>
      <c r="AH11362" s="402"/>
      <c r="AI11362" s="402"/>
      <c r="AJ11362" s="402"/>
    </row>
    <row r="11363" spans="10:36" hidden="1" x14ac:dyDescent="0.2">
      <c r="J11363" s="555" t="s">
        <v>987</v>
      </c>
      <c r="T11363" s="402"/>
      <c r="U11363" s="402"/>
      <c r="V11363" s="402"/>
      <c r="AG11363" s="402"/>
      <c r="AH11363" s="402"/>
      <c r="AI11363" s="402"/>
      <c r="AJ11363" s="402"/>
    </row>
    <row r="11364" spans="10:36" hidden="1" x14ac:dyDescent="0.2">
      <c r="J11364" s="555" t="s">
        <v>987</v>
      </c>
      <c r="T11364" s="402"/>
      <c r="U11364" s="402"/>
      <c r="V11364" s="402"/>
      <c r="AG11364" s="402"/>
      <c r="AH11364" s="402"/>
      <c r="AI11364" s="402"/>
      <c r="AJ11364" s="402"/>
    </row>
    <row r="11365" spans="10:36" hidden="1" x14ac:dyDescent="0.2">
      <c r="J11365" s="555" t="s">
        <v>987</v>
      </c>
      <c r="T11365" s="402"/>
      <c r="U11365" s="402"/>
      <c r="V11365" s="402"/>
      <c r="AG11365" s="402"/>
      <c r="AH11365" s="402"/>
      <c r="AI11365" s="402"/>
      <c r="AJ11365" s="402"/>
    </row>
    <row r="11366" spans="10:36" hidden="1" x14ac:dyDescent="0.2">
      <c r="J11366" s="555" t="s">
        <v>987</v>
      </c>
      <c r="T11366" s="402"/>
      <c r="U11366" s="402"/>
      <c r="V11366" s="402"/>
      <c r="AG11366" s="402"/>
      <c r="AH11366" s="402"/>
      <c r="AI11366" s="402"/>
      <c r="AJ11366" s="402"/>
    </row>
    <row r="11367" spans="10:36" hidden="1" x14ac:dyDescent="0.2">
      <c r="J11367" s="555" t="s">
        <v>987</v>
      </c>
      <c r="T11367" s="402"/>
      <c r="U11367" s="402"/>
      <c r="V11367" s="402"/>
      <c r="AG11367" s="402"/>
      <c r="AH11367" s="402"/>
      <c r="AI11367" s="402"/>
      <c r="AJ11367" s="402"/>
    </row>
    <row r="11368" spans="10:36" hidden="1" x14ac:dyDescent="0.2">
      <c r="J11368" s="555" t="s">
        <v>987</v>
      </c>
      <c r="T11368" s="402"/>
      <c r="U11368" s="402"/>
      <c r="V11368" s="402"/>
      <c r="AG11368" s="402"/>
      <c r="AH11368" s="402"/>
      <c r="AI11368" s="402"/>
      <c r="AJ11368" s="402"/>
    </row>
    <row r="11369" spans="10:36" hidden="1" x14ac:dyDescent="0.2">
      <c r="J11369" s="555" t="s">
        <v>987</v>
      </c>
      <c r="T11369" s="402"/>
      <c r="U11369" s="402"/>
      <c r="V11369" s="402"/>
      <c r="AG11369" s="402"/>
      <c r="AH11369" s="402"/>
      <c r="AI11369" s="402"/>
      <c r="AJ11369" s="402"/>
    </row>
    <row r="11370" spans="10:36" hidden="1" x14ac:dyDescent="0.2">
      <c r="J11370" s="555" t="s">
        <v>987</v>
      </c>
      <c r="T11370" s="402"/>
      <c r="U11370" s="402"/>
      <c r="V11370" s="402"/>
      <c r="AG11370" s="402"/>
      <c r="AH11370" s="402"/>
      <c r="AI11370" s="402"/>
      <c r="AJ11370" s="402"/>
    </row>
    <row r="11371" spans="10:36" hidden="1" x14ac:dyDescent="0.2">
      <c r="J11371" s="555" t="s">
        <v>987</v>
      </c>
      <c r="T11371" s="402"/>
      <c r="U11371" s="402"/>
      <c r="V11371" s="402"/>
      <c r="AG11371" s="402"/>
      <c r="AH11371" s="402"/>
      <c r="AI11371" s="402"/>
      <c r="AJ11371" s="402"/>
    </row>
    <row r="11372" spans="10:36" hidden="1" x14ac:dyDescent="0.2">
      <c r="J11372" s="555" t="s">
        <v>987</v>
      </c>
      <c r="T11372" s="402"/>
      <c r="U11372" s="402"/>
      <c r="V11372" s="402"/>
      <c r="AG11372" s="402"/>
      <c r="AH11372" s="402"/>
      <c r="AI11372" s="402"/>
      <c r="AJ11372" s="402"/>
    </row>
    <row r="11373" spans="10:36" hidden="1" x14ac:dyDescent="0.2">
      <c r="J11373" s="555" t="s">
        <v>987</v>
      </c>
      <c r="T11373" s="402"/>
      <c r="U11373" s="402"/>
      <c r="V11373" s="402"/>
      <c r="AG11373" s="402"/>
      <c r="AH11373" s="402"/>
      <c r="AI11373" s="402"/>
      <c r="AJ11373" s="402"/>
    </row>
    <row r="11374" spans="10:36" hidden="1" x14ac:dyDescent="0.2">
      <c r="J11374" s="555" t="s">
        <v>987</v>
      </c>
      <c r="T11374" s="402"/>
      <c r="U11374" s="402"/>
      <c r="V11374" s="402"/>
      <c r="AG11374" s="402"/>
      <c r="AH11374" s="402"/>
      <c r="AI11374" s="402"/>
      <c r="AJ11374" s="402"/>
    </row>
    <row r="11375" spans="10:36" hidden="1" x14ac:dyDescent="0.2">
      <c r="J11375" s="555" t="s">
        <v>987</v>
      </c>
      <c r="T11375" s="402"/>
      <c r="U11375" s="402"/>
      <c r="V11375" s="402"/>
      <c r="AG11375" s="402"/>
      <c r="AH11375" s="402"/>
      <c r="AI11375" s="402"/>
      <c r="AJ11375" s="402"/>
    </row>
    <row r="11376" spans="10:36" hidden="1" x14ac:dyDescent="0.2">
      <c r="J11376" s="555" t="s">
        <v>987</v>
      </c>
      <c r="T11376" s="402"/>
      <c r="U11376" s="402"/>
      <c r="V11376" s="402"/>
      <c r="AG11376" s="402"/>
      <c r="AH11376" s="402"/>
      <c r="AI11376" s="402"/>
      <c r="AJ11376" s="402"/>
    </row>
    <row r="11377" spans="10:36" hidden="1" x14ac:dyDescent="0.2">
      <c r="J11377" s="555" t="s">
        <v>987</v>
      </c>
      <c r="T11377" s="402"/>
      <c r="U11377" s="402"/>
      <c r="V11377" s="402"/>
      <c r="AG11377" s="402"/>
      <c r="AH11377" s="402"/>
      <c r="AI11377" s="402"/>
      <c r="AJ11377" s="402"/>
    </row>
    <row r="11378" spans="10:36" hidden="1" x14ac:dyDescent="0.2">
      <c r="J11378" s="555" t="s">
        <v>987</v>
      </c>
      <c r="T11378" s="402"/>
      <c r="U11378" s="402"/>
      <c r="V11378" s="402"/>
      <c r="AG11378" s="402"/>
      <c r="AH11378" s="402"/>
      <c r="AI11378" s="402"/>
      <c r="AJ11378" s="402"/>
    </row>
    <row r="11379" spans="10:36" hidden="1" x14ac:dyDescent="0.2">
      <c r="J11379" s="555" t="s">
        <v>987</v>
      </c>
      <c r="T11379" s="402"/>
      <c r="U11379" s="402"/>
      <c r="V11379" s="402"/>
      <c r="AG11379" s="402"/>
      <c r="AH11379" s="402"/>
      <c r="AI11379" s="402"/>
      <c r="AJ11379" s="402"/>
    </row>
    <row r="11380" spans="10:36" hidden="1" x14ac:dyDescent="0.2">
      <c r="J11380" s="555" t="s">
        <v>987</v>
      </c>
      <c r="T11380" s="402"/>
      <c r="U11380" s="402"/>
      <c r="V11380" s="402"/>
      <c r="AG11380" s="402"/>
      <c r="AH11380" s="402"/>
      <c r="AI11380" s="402"/>
      <c r="AJ11380" s="402"/>
    </row>
    <row r="11381" spans="10:36" hidden="1" x14ac:dyDescent="0.2">
      <c r="J11381" s="555" t="s">
        <v>987</v>
      </c>
      <c r="T11381" s="402"/>
      <c r="U11381" s="402"/>
      <c r="V11381" s="402"/>
      <c r="AG11381" s="402"/>
      <c r="AH11381" s="402"/>
      <c r="AI11381" s="402"/>
      <c r="AJ11381" s="402"/>
    </row>
    <row r="11382" spans="10:36" hidden="1" x14ac:dyDescent="0.2">
      <c r="J11382" s="555" t="s">
        <v>987</v>
      </c>
      <c r="T11382" s="402"/>
      <c r="U11382" s="402"/>
      <c r="V11382" s="402"/>
      <c r="AG11382" s="402"/>
      <c r="AH11382" s="402"/>
      <c r="AI11382" s="402"/>
      <c r="AJ11382" s="402"/>
    </row>
    <row r="11383" spans="10:36" hidden="1" x14ac:dyDescent="0.2">
      <c r="J11383" s="555" t="s">
        <v>987</v>
      </c>
      <c r="T11383" s="402"/>
      <c r="U11383" s="402"/>
      <c r="V11383" s="402"/>
      <c r="AG11383" s="402"/>
      <c r="AH11383" s="402"/>
      <c r="AI11383" s="402"/>
      <c r="AJ11383" s="402"/>
    </row>
    <row r="11384" spans="10:36" hidden="1" x14ac:dyDescent="0.2">
      <c r="J11384" s="555" t="s">
        <v>987</v>
      </c>
      <c r="T11384" s="402"/>
      <c r="U11384" s="402"/>
      <c r="V11384" s="402"/>
      <c r="AG11384" s="402"/>
      <c r="AH11384" s="402"/>
      <c r="AI11384" s="402"/>
      <c r="AJ11384" s="402"/>
    </row>
    <row r="11385" spans="10:36" hidden="1" x14ac:dyDescent="0.2">
      <c r="J11385" s="555" t="s">
        <v>987</v>
      </c>
      <c r="T11385" s="402"/>
      <c r="U11385" s="402"/>
      <c r="V11385" s="402"/>
      <c r="AG11385" s="402"/>
      <c r="AH11385" s="402"/>
      <c r="AI11385" s="402"/>
      <c r="AJ11385" s="402"/>
    </row>
    <row r="11386" spans="10:36" hidden="1" x14ac:dyDescent="0.2">
      <c r="J11386" s="555" t="s">
        <v>987</v>
      </c>
      <c r="T11386" s="402"/>
      <c r="U11386" s="402"/>
      <c r="V11386" s="402"/>
      <c r="AG11386" s="402"/>
      <c r="AH11386" s="402"/>
      <c r="AI11386" s="402"/>
      <c r="AJ11386" s="402"/>
    </row>
    <row r="11387" spans="10:36" hidden="1" x14ac:dyDescent="0.2">
      <c r="J11387" s="555" t="s">
        <v>987</v>
      </c>
      <c r="T11387" s="402"/>
      <c r="U11387" s="402"/>
      <c r="V11387" s="402"/>
      <c r="AG11387" s="402"/>
      <c r="AH11387" s="402"/>
      <c r="AI11387" s="402"/>
      <c r="AJ11387" s="402"/>
    </row>
    <row r="11388" spans="10:36" hidden="1" x14ac:dyDescent="0.2">
      <c r="J11388" s="555" t="s">
        <v>987</v>
      </c>
      <c r="T11388" s="402"/>
      <c r="U11388" s="402"/>
      <c r="V11388" s="402"/>
      <c r="AG11388" s="402"/>
      <c r="AH11388" s="402"/>
      <c r="AI11388" s="402"/>
      <c r="AJ11388" s="402"/>
    </row>
    <row r="11389" spans="10:36" hidden="1" x14ac:dyDescent="0.2">
      <c r="J11389" s="555" t="s">
        <v>987</v>
      </c>
      <c r="T11389" s="402"/>
      <c r="U11389" s="402"/>
      <c r="V11389" s="402"/>
      <c r="AG11389" s="402"/>
      <c r="AH11389" s="402"/>
      <c r="AI11389" s="402"/>
      <c r="AJ11389" s="402"/>
    </row>
    <row r="11390" spans="10:36" hidden="1" x14ac:dyDescent="0.2">
      <c r="J11390" s="555" t="s">
        <v>987</v>
      </c>
      <c r="T11390" s="402"/>
      <c r="U11390" s="402"/>
      <c r="V11390" s="402"/>
      <c r="AG11390" s="402"/>
      <c r="AH11390" s="402"/>
      <c r="AI11390" s="402"/>
      <c r="AJ11390" s="402"/>
    </row>
    <row r="11391" spans="10:36" hidden="1" x14ac:dyDescent="0.2">
      <c r="J11391" s="555" t="s">
        <v>987</v>
      </c>
      <c r="T11391" s="402"/>
      <c r="U11391" s="402"/>
      <c r="V11391" s="402"/>
      <c r="AG11391" s="402"/>
      <c r="AH11391" s="402"/>
      <c r="AI11391" s="402"/>
      <c r="AJ11391" s="402"/>
    </row>
    <row r="11392" spans="10:36" hidden="1" x14ac:dyDescent="0.2">
      <c r="J11392" s="555" t="s">
        <v>987</v>
      </c>
      <c r="T11392" s="402"/>
      <c r="U11392" s="402"/>
      <c r="V11392" s="402"/>
      <c r="AG11392" s="402"/>
      <c r="AH11392" s="402"/>
      <c r="AI11392" s="402"/>
      <c r="AJ11392" s="402"/>
    </row>
    <row r="11393" spans="10:36" hidden="1" x14ac:dyDescent="0.2">
      <c r="J11393" s="555" t="s">
        <v>987</v>
      </c>
      <c r="T11393" s="402"/>
      <c r="U11393" s="402"/>
      <c r="V11393" s="402"/>
      <c r="AG11393" s="402"/>
      <c r="AH11393" s="402"/>
      <c r="AI11393" s="402"/>
      <c r="AJ11393" s="402"/>
    </row>
    <row r="11394" spans="10:36" hidden="1" x14ac:dyDescent="0.2">
      <c r="J11394" s="555" t="s">
        <v>987</v>
      </c>
      <c r="T11394" s="402"/>
      <c r="U11394" s="402"/>
      <c r="V11394" s="402"/>
      <c r="AG11394" s="402"/>
      <c r="AH11394" s="402"/>
      <c r="AI11394" s="402"/>
      <c r="AJ11394" s="402"/>
    </row>
    <row r="11395" spans="10:36" hidden="1" x14ac:dyDescent="0.2">
      <c r="J11395" s="555" t="s">
        <v>987</v>
      </c>
      <c r="T11395" s="402"/>
      <c r="U11395" s="402"/>
      <c r="V11395" s="402"/>
      <c r="AG11395" s="402"/>
      <c r="AH11395" s="402"/>
      <c r="AI11395" s="402"/>
      <c r="AJ11395" s="402"/>
    </row>
    <row r="11396" spans="10:36" hidden="1" x14ac:dyDescent="0.2">
      <c r="J11396" s="555" t="s">
        <v>987</v>
      </c>
      <c r="T11396" s="402"/>
      <c r="U11396" s="402"/>
      <c r="V11396" s="402"/>
      <c r="AG11396" s="402"/>
      <c r="AH11396" s="402"/>
      <c r="AI11396" s="402"/>
      <c r="AJ11396" s="402"/>
    </row>
    <row r="11397" spans="10:36" hidden="1" x14ac:dyDescent="0.2">
      <c r="J11397" s="555" t="s">
        <v>987</v>
      </c>
      <c r="T11397" s="402"/>
      <c r="U11397" s="402"/>
      <c r="V11397" s="402"/>
      <c r="AG11397" s="402"/>
      <c r="AH11397" s="402"/>
      <c r="AI11397" s="402"/>
      <c r="AJ11397" s="402"/>
    </row>
    <row r="11398" spans="10:36" hidden="1" x14ac:dyDescent="0.2">
      <c r="J11398" s="555" t="s">
        <v>987</v>
      </c>
      <c r="T11398" s="402"/>
      <c r="U11398" s="402"/>
      <c r="V11398" s="402"/>
      <c r="AG11398" s="402"/>
      <c r="AH11398" s="402"/>
      <c r="AI11398" s="402"/>
      <c r="AJ11398" s="402"/>
    </row>
    <row r="11399" spans="10:36" hidden="1" x14ac:dyDescent="0.2">
      <c r="J11399" s="555" t="s">
        <v>987</v>
      </c>
      <c r="T11399" s="402"/>
      <c r="U11399" s="402"/>
      <c r="V11399" s="402"/>
      <c r="AG11399" s="402"/>
      <c r="AH11399" s="402"/>
      <c r="AI11399" s="402"/>
      <c r="AJ11399" s="402"/>
    </row>
    <row r="11400" spans="10:36" hidden="1" x14ac:dyDescent="0.2">
      <c r="J11400" s="555" t="s">
        <v>987</v>
      </c>
      <c r="T11400" s="402"/>
      <c r="U11400" s="402"/>
      <c r="V11400" s="402"/>
      <c r="AG11400" s="402"/>
      <c r="AH11400" s="402"/>
      <c r="AI11400" s="402"/>
      <c r="AJ11400" s="402"/>
    </row>
    <row r="11401" spans="10:36" hidden="1" x14ac:dyDescent="0.2">
      <c r="J11401" s="555" t="s">
        <v>987</v>
      </c>
      <c r="T11401" s="402"/>
      <c r="U11401" s="402"/>
      <c r="V11401" s="402"/>
      <c r="AG11401" s="402"/>
      <c r="AH11401" s="402"/>
      <c r="AI11401" s="402"/>
      <c r="AJ11401" s="402"/>
    </row>
    <row r="11402" spans="10:36" hidden="1" x14ac:dyDescent="0.2">
      <c r="J11402" s="555" t="s">
        <v>987</v>
      </c>
      <c r="T11402" s="402"/>
      <c r="U11402" s="402"/>
      <c r="V11402" s="402"/>
      <c r="AG11402" s="402"/>
      <c r="AH11402" s="402"/>
      <c r="AI11402" s="402"/>
      <c r="AJ11402" s="402"/>
    </row>
    <row r="11403" spans="10:36" hidden="1" x14ac:dyDescent="0.2">
      <c r="J11403" s="555" t="s">
        <v>987</v>
      </c>
      <c r="T11403" s="402"/>
      <c r="U11403" s="402"/>
      <c r="V11403" s="402"/>
      <c r="AG11403" s="402"/>
      <c r="AH11403" s="402"/>
      <c r="AI11403" s="402"/>
      <c r="AJ11403" s="402"/>
    </row>
    <row r="11404" spans="10:36" hidden="1" x14ac:dyDescent="0.2">
      <c r="J11404" s="555" t="s">
        <v>987</v>
      </c>
      <c r="T11404" s="402"/>
      <c r="U11404" s="402"/>
      <c r="V11404" s="402"/>
      <c r="AG11404" s="402"/>
      <c r="AH11404" s="402"/>
      <c r="AI11404" s="402"/>
      <c r="AJ11404" s="402"/>
    </row>
    <row r="11405" spans="10:36" hidden="1" x14ac:dyDescent="0.2">
      <c r="J11405" s="555" t="s">
        <v>987</v>
      </c>
      <c r="T11405" s="402"/>
      <c r="U11405" s="402"/>
      <c r="V11405" s="402"/>
      <c r="AG11405" s="402"/>
      <c r="AH11405" s="402"/>
      <c r="AI11405" s="402"/>
      <c r="AJ11405" s="402"/>
    </row>
    <row r="11406" spans="10:36" hidden="1" x14ac:dyDescent="0.2">
      <c r="J11406" s="555" t="s">
        <v>987</v>
      </c>
      <c r="T11406" s="402"/>
      <c r="U11406" s="402"/>
      <c r="V11406" s="402"/>
      <c r="AG11406" s="402"/>
      <c r="AH11406" s="402"/>
      <c r="AI11406" s="402"/>
      <c r="AJ11406" s="402"/>
    </row>
    <row r="11407" spans="10:36" hidden="1" x14ac:dyDescent="0.2">
      <c r="J11407" s="555" t="s">
        <v>987</v>
      </c>
      <c r="T11407" s="402"/>
      <c r="U11407" s="402"/>
      <c r="V11407" s="402"/>
      <c r="AG11407" s="402"/>
      <c r="AH11407" s="402"/>
      <c r="AI11407" s="402"/>
      <c r="AJ11407" s="402"/>
    </row>
    <row r="11408" spans="10:36" hidden="1" x14ac:dyDescent="0.2">
      <c r="J11408" s="555" t="s">
        <v>987</v>
      </c>
      <c r="T11408" s="402"/>
      <c r="U11408" s="402"/>
      <c r="V11408" s="402"/>
      <c r="AG11408" s="402"/>
      <c r="AH11408" s="402"/>
      <c r="AI11408" s="402"/>
      <c r="AJ11408" s="402"/>
    </row>
    <row r="11409" spans="10:36" hidden="1" x14ac:dyDescent="0.2">
      <c r="J11409" s="555" t="s">
        <v>987</v>
      </c>
      <c r="T11409" s="402"/>
      <c r="U11409" s="402"/>
      <c r="V11409" s="402"/>
      <c r="AG11409" s="402"/>
      <c r="AH11409" s="402"/>
      <c r="AI11409" s="402"/>
      <c r="AJ11409" s="402"/>
    </row>
    <row r="11410" spans="10:36" hidden="1" x14ac:dyDescent="0.2">
      <c r="J11410" s="555" t="s">
        <v>987</v>
      </c>
      <c r="T11410" s="402"/>
      <c r="U11410" s="402"/>
      <c r="V11410" s="402"/>
      <c r="AG11410" s="402"/>
      <c r="AH11410" s="402"/>
      <c r="AI11410" s="402"/>
      <c r="AJ11410" s="402"/>
    </row>
    <row r="11411" spans="10:36" hidden="1" x14ac:dyDescent="0.2">
      <c r="J11411" s="555" t="s">
        <v>987</v>
      </c>
      <c r="T11411" s="402"/>
      <c r="U11411" s="402"/>
      <c r="V11411" s="402"/>
      <c r="AG11411" s="402"/>
      <c r="AH11411" s="402"/>
      <c r="AI11411" s="402"/>
      <c r="AJ11411" s="402"/>
    </row>
    <row r="11412" spans="10:36" hidden="1" x14ac:dyDescent="0.2">
      <c r="J11412" s="555" t="s">
        <v>987</v>
      </c>
      <c r="T11412" s="402"/>
      <c r="U11412" s="402"/>
      <c r="V11412" s="402"/>
      <c r="AG11412" s="402"/>
      <c r="AH11412" s="402"/>
      <c r="AI11412" s="402"/>
      <c r="AJ11412" s="402"/>
    </row>
    <row r="11413" spans="10:36" hidden="1" x14ac:dyDescent="0.2">
      <c r="J11413" s="555" t="s">
        <v>987</v>
      </c>
      <c r="T11413" s="402"/>
      <c r="U11413" s="402"/>
      <c r="V11413" s="402"/>
      <c r="AG11413" s="402"/>
      <c r="AH11413" s="402"/>
      <c r="AI11413" s="402"/>
      <c r="AJ11413" s="402"/>
    </row>
    <row r="11414" spans="10:36" hidden="1" x14ac:dyDescent="0.2">
      <c r="J11414" s="555" t="s">
        <v>987</v>
      </c>
      <c r="T11414" s="402"/>
      <c r="U11414" s="402"/>
      <c r="V11414" s="402"/>
      <c r="AG11414" s="402"/>
      <c r="AH11414" s="402"/>
      <c r="AI11414" s="402"/>
      <c r="AJ11414" s="402"/>
    </row>
    <row r="11415" spans="10:36" hidden="1" x14ac:dyDescent="0.2">
      <c r="J11415" s="555" t="s">
        <v>987</v>
      </c>
      <c r="T11415" s="402"/>
      <c r="U11415" s="402"/>
      <c r="V11415" s="402"/>
      <c r="AG11415" s="402"/>
      <c r="AH11415" s="402"/>
      <c r="AI11415" s="402"/>
      <c r="AJ11415" s="402"/>
    </row>
    <row r="11416" spans="10:36" hidden="1" x14ac:dyDescent="0.2">
      <c r="J11416" s="555" t="s">
        <v>987</v>
      </c>
      <c r="T11416" s="402"/>
      <c r="U11416" s="402"/>
      <c r="V11416" s="402"/>
      <c r="AG11416" s="402"/>
      <c r="AH11416" s="402"/>
      <c r="AI11416" s="402"/>
      <c r="AJ11416" s="402"/>
    </row>
    <row r="11417" spans="10:36" hidden="1" x14ac:dyDescent="0.2">
      <c r="J11417" s="555" t="s">
        <v>987</v>
      </c>
      <c r="T11417" s="402"/>
      <c r="U11417" s="402"/>
      <c r="V11417" s="402"/>
      <c r="AG11417" s="402"/>
      <c r="AH11417" s="402"/>
      <c r="AI11417" s="402"/>
      <c r="AJ11417" s="402"/>
    </row>
    <row r="11418" spans="10:36" hidden="1" x14ac:dyDescent="0.2">
      <c r="J11418" s="555" t="s">
        <v>987</v>
      </c>
      <c r="T11418" s="402"/>
      <c r="U11418" s="402"/>
      <c r="V11418" s="402"/>
      <c r="AG11418" s="402"/>
      <c r="AH11418" s="402"/>
      <c r="AI11418" s="402"/>
      <c r="AJ11418" s="402"/>
    </row>
    <row r="11419" spans="10:36" hidden="1" x14ac:dyDescent="0.2">
      <c r="J11419" s="555" t="s">
        <v>987</v>
      </c>
      <c r="T11419" s="402"/>
      <c r="U11419" s="402"/>
      <c r="V11419" s="402"/>
      <c r="AG11419" s="402"/>
      <c r="AH11419" s="402"/>
      <c r="AI11419" s="402"/>
      <c r="AJ11419" s="402"/>
    </row>
    <row r="11420" spans="10:36" hidden="1" x14ac:dyDescent="0.2">
      <c r="J11420" s="555" t="s">
        <v>987</v>
      </c>
      <c r="T11420" s="402"/>
      <c r="U11420" s="402"/>
      <c r="V11420" s="402"/>
      <c r="AG11420" s="402"/>
      <c r="AH11420" s="402"/>
      <c r="AI11420" s="402"/>
      <c r="AJ11420" s="402"/>
    </row>
    <row r="11421" spans="10:36" hidden="1" x14ac:dyDescent="0.2">
      <c r="J11421" s="555" t="s">
        <v>987</v>
      </c>
      <c r="T11421" s="402"/>
      <c r="U11421" s="402"/>
      <c r="V11421" s="402"/>
      <c r="AG11421" s="402"/>
      <c r="AH11421" s="402"/>
      <c r="AI11421" s="402"/>
      <c r="AJ11421" s="402"/>
    </row>
    <row r="11422" spans="10:36" hidden="1" x14ac:dyDescent="0.2">
      <c r="J11422" s="555" t="s">
        <v>987</v>
      </c>
      <c r="T11422" s="402"/>
      <c r="U11422" s="402"/>
      <c r="V11422" s="402"/>
      <c r="AG11422" s="402"/>
      <c r="AH11422" s="402"/>
      <c r="AI11422" s="402"/>
      <c r="AJ11422" s="402"/>
    </row>
    <row r="11423" spans="10:36" hidden="1" x14ac:dyDescent="0.2">
      <c r="J11423" s="555" t="s">
        <v>987</v>
      </c>
      <c r="T11423" s="402"/>
      <c r="U11423" s="402"/>
      <c r="V11423" s="402"/>
      <c r="AG11423" s="402"/>
      <c r="AH11423" s="402"/>
      <c r="AI11423" s="402"/>
      <c r="AJ11423" s="402"/>
    </row>
    <row r="11424" spans="10:36" hidden="1" x14ac:dyDescent="0.2">
      <c r="J11424" s="555" t="s">
        <v>987</v>
      </c>
      <c r="T11424" s="402"/>
      <c r="U11424" s="402"/>
      <c r="V11424" s="402"/>
      <c r="AG11424" s="402"/>
      <c r="AH11424" s="402"/>
      <c r="AI11424" s="402"/>
      <c r="AJ11424" s="402"/>
    </row>
    <row r="11425" spans="10:36" hidden="1" x14ac:dyDescent="0.2">
      <c r="J11425" s="555" t="s">
        <v>987</v>
      </c>
      <c r="T11425" s="402"/>
      <c r="U11425" s="402"/>
      <c r="V11425" s="402"/>
      <c r="AG11425" s="402"/>
      <c r="AH11425" s="402"/>
      <c r="AI11425" s="402"/>
      <c r="AJ11425" s="402"/>
    </row>
    <row r="11426" spans="10:36" hidden="1" x14ac:dyDescent="0.2">
      <c r="J11426" s="555" t="s">
        <v>987</v>
      </c>
      <c r="T11426" s="402"/>
      <c r="U11426" s="402"/>
      <c r="V11426" s="402"/>
      <c r="AG11426" s="402"/>
      <c r="AH11426" s="402"/>
      <c r="AI11426" s="402"/>
      <c r="AJ11426" s="402"/>
    </row>
    <row r="11427" spans="10:36" hidden="1" x14ac:dyDescent="0.2">
      <c r="J11427" s="555" t="s">
        <v>987</v>
      </c>
      <c r="T11427" s="402"/>
      <c r="U11427" s="402"/>
      <c r="V11427" s="402"/>
      <c r="AG11427" s="402"/>
      <c r="AH11427" s="402"/>
      <c r="AI11427" s="402"/>
      <c r="AJ11427" s="402"/>
    </row>
    <row r="11428" spans="10:36" hidden="1" x14ac:dyDescent="0.2">
      <c r="J11428" s="555" t="s">
        <v>987</v>
      </c>
      <c r="T11428" s="402"/>
      <c r="U11428" s="402"/>
      <c r="V11428" s="402"/>
      <c r="AG11428" s="402"/>
      <c r="AH11428" s="402"/>
      <c r="AI11428" s="402"/>
      <c r="AJ11428" s="402"/>
    </row>
    <row r="11429" spans="10:36" hidden="1" x14ac:dyDescent="0.2">
      <c r="J11429" s="555" t="s">
        <v>987</v>
      </c>
      <c r="T11429" s="402"/>
      <c r="U11429" s="402"/>
      <c r="V11429" s="402"/>
      <c r="AG11429" s="402"/>
      <c r="AH11429" s="402"/>
      <c r="AI11429" s="402"/>
      <c r="AJ11429" s="402"/>
    </row>
    <row r="11430" spans="10:36" hidden="1" x14ac:dyDescent="0.2">
      <c r="J11430" s="555" t="s">
        <v>987</v>
      </c>
      <c r="T11430" s="402"/>
      <c r="U11430" s="402"/>
      <c r="V11430" s="402"/>
      <c r="AG11430" s="402"/>
      <c r="AH11430" s="402"/>
      <c r="AI11430" s="402"/>
      <c r="AJ11430" s="402"/>
    </row>
    <row r="11431" spans="10:36" hidden="1" x14ac:dyDescent="0.2">
      <c r="J11431" s="555" t="s">
        <v>987</v>
      </c>
      <c r="T11431" s="402"/>
      <c r="U11431" s="402"/>
      <c r="V11431" s="402"/>
      <c r="AG11431" s="402"/>
      <c r="AH11431" s="402"/>
      <c r="AI11431" s="402"/>
      <c r="AJ11431" s="402"/>
    </row>
    <row r="11432" spans="10:36" hidden="1" x14ac:dyDescent="0.2">
      <c r="J11432" s="555" t="s">
        <v>987</v>
      </c>
      <c r="T11432" s="402"/>
      <c r="U11432" s="402"/>
      <c r="V11432" s="402"/>
      <c r="AG11432" s="402"/>
      <c r="AH11432" s="402"/>
      <c r="AI11432" s="402"/>
      <c r="AJ11432" s="402"/>
    </row>
    <row r="11433" spans="10:36" hidden="1" x14ac:dyDescent="0.2">
      <c r="J11433" s="555" t="s">
        <v>987</v>
      </c>
      <c r="T11433" s="402"/>
      <c r="U11433" s="402"/>
      <c r="V11433" s="402"/>
      <c r="AG11433" s="402"/>
      <c r="AH11433" s="402"/>
      <c r="AI11433" s="402"/>
      <c r="AJ11433" s="402"/>
    </row>
    <row r="11434" spans="10:36" hidden="1" x14ac:dyDescent="0.2">
      <c r="J11434" s="555" t="s">
        <v>987</v>
      </c>
      <c r="T11434" s="402"/>
      <c r="U11434" s="402"/>
      <c r="V11434" s="402"/>
      <c r="AG11434" s="402"/>
      <c r="AH11434" s="402"/>
      <c r="AI11434" s="402"/>
      <c r="AJ11434" s="402"/>
    </row>
    <row r="11435" spans="10:36" hidden="1" x14ac:dyDescent="0.2">
      <c r="J11435" s="555" t="s">
        <v>987</v>
      </c>
      <c r="T11435" s="402"/>
      <c r="U11435" s="402"/>
      <c r="V11435" s="402"/>
      <c r="AG11435" s="402"/>
      <c r="AH11435" s="402"/>
      <c r="AI11435" s="402"/>
      <c r="AJ11435" s="402"/>
    </row>
    <row r="11436" spans="10:36" hidden="1" x14ac:dyDescent="0.2">
      <c r="J11436" s="555" t="s">
        <v>987</v>
      </c>
      <c r="T11436" s="402"/>
      <c r="U11436" s="402"/>
      <c r="V11436" s="402"/>
      <c r="AG11436" s="402"/>
      <c r="AH11436" s="402"/>
      <c r="AI11436" s="402"/>
      <c r="AJ11436" s="402"/>
    </row>
    <row r="11437" spans="10:36" hidden="1" x14ac:dyDescent="0.2">
      <c r="J11437" s="555" t="s">
        <v>987</v>
      </c>
      <c r="T11437" s="402"/>
      <c r="U11437" s="402"/>
      <c r="V11437" s="402"/>
      <c r="AG11437" s="402"/>
      <c r="AH11437" s="402"/>
      <c r="AI11437" s="402"/>
      <c r="AJ11437" s="402"/>
    </row>
    <row r="11438" spans="10:36" hidden="1" x14ac:dyDescent="0.2">
      <c r="J11438" s="555" t="s">
        <v>987</v>
      </c>
      <c r="T11438" s="402"/>
      <c r="U11438" s="402"/>
      <c r="V11438" s="402"/>
      <c r="AG11438" s="402"/>
      <c r="AH11438" s="402"/>
      <c r="AI11438" s="402"/>
      <c r="AJ11438" s="402"/>
    </row>
    <row r="11439" spans="10:36" hidden="1" x14ac:dyDescent="0.2">
      <c r="J11439" s="555" t="s">
        <v>987</v>
      </c>
      <c r="T11439" s="402"/>
      <c r="U11439" s="402"/>
      <c r="V11439" s="402"/>
      <c r="AG11439" s="402"/>
      <c r="AH11439" s="402"/>
      <c r="AI11439" s="402"/>
      <c r="AJ11439" s="402"/>
    </row>
    <row r="11440" spans="10:36" hidden="1" x14ac:dyDescent="0.2">
      <c r="J11440" s="555" t="s">
        <v>987</v>
      </c>
      <c r="T11440" s="402"/>
      <c r="U11440" s="402"/>
      <c r="V11440" s="402"/>
      <c r="AG11440" s="402"/>
      <c r="AH11440" s="402"/>
      <c r="AI11440" s="402"/>
      <c r="AJ11440" s="402"/>
    </row>
    <row r="11441" spans="10:36" hidden="1" x14ac:dyDescent="0.2">
      <c r="J11441" s="555" t="s">
        <v>987</v>
      </c>
      <c r="T11441" s="402"/>
      <c r="U11441" s="402"/>
      <c r="V11441" s="402"/>
      <c r="AG11441" s="402"/>
      <c r="AH11441" s="402"/>
      <c r="AI11441" s="402"/>
      <c r="AJ11441" s="402"/>
    </row>
    <row r="11442" spans="10:36" hidden="1" x14ac:dyDescent="0.2">
      <c r="J11442" s="555" t="s">
        <v>987</v>
      </c>
      <c r="T11442" s="402"/>
      <c r="U11442" s="402"/>
      <c r="V11442" s="402"/>
      <c r="AG11442" s="402"/>
      <c r="AH11442" s="402"/>
      <c r="AI11442" s="402"/>
      <c r="AJ11442" s="402"/>
    </row>
    <row r="11443" spans="10:36" hidden="1" x14ac:dyDescent="0.2">
      <c r="J11443" s="555" t="s">
        <v>987</v>
      </c>
      <c r="T11443" s="402"/>
      <c r="U11443" s="402"/>
      <c r="V11443" s="402"/>
      <c r="AG11443" s="402"/>
      <c r="AH11443" s="402"/>
      <c r="AI11443" s="402"/>
      <c r="AJ11443" s="402"/>
    </row>
    <row r="11444" spans="10:36" hidden="1" x14ac:dyDescent="0.2">
      <c r="J11444" s="555" t="s">
        <v>987</v>
      </c>
      <c r="T11444" s="402"/>
      <c r="U11444" s="402"/>
      <c r="V11444" s="402"/>
      <c r="AG11444" s="402"/>
      <c r="AH11444" s="402"/>
      <c r="AI11444" s="402"/>
      <c r="AJ11444" s="402"/>
    </row>
    <row r="11445" spans="10:36" hidden="1" x14ac:dyDescent="0.2">
      <c r="J11445" s="555" t="s">
        <v>987</v>
      </c>
      <c r="T11445" s="402"/>
      <c r="U11445" s="402"/>
      <c r="V11445" s="402"/>
      <c r="AG11445" s="402"/>
      <c r="AH11445" s="402"/>
      <c r="AI11445" s="402"/>
      <c r="AJ11445" s="402"/>
    </row>
    <row r="11446" spans="10:36" hidden="1" x14ac:dyDescent="0.2">
      <c r="J11446" s="555" t="s">
        <v>987</v>
      </c>
      <c r="T11446" s="402"/>
      <c r="U11446" s="402"/>
      <c r="V11446" s="402"/>
      <c r="AG11446" s="402"/>
      <c r="AH11446" s="402"/>
      <c r="AI11446" s="402"/>
      <c r="AJ11446" s="402"/>
    </row>
    <row r="11447" spans="10:36" hidden="1" x14ac:dyDescent="0.2">
      <c r="J11447" s="555" t="s">
        <v>987</v>
      </c>
      <c r="T11447" s="402"/>
      <c r="U11447" s="402"/>
      <c r="V11447" s="402"/>
      <c r="AG11447" s="402"/>
      <c r="AH11447" s="402"/>
      <c r="AI11447" s="402"/>
      <c r="AJ11447" s="402"/>
    </row>
    <row r="11448" spans="10:36" hidden="1" x14ac:dyDescent="0.2">
      <c r="J11448" s="555" t="s">
        <v>987</v>
      </c>
      <c r="T11448" s="402"/>
      <c r="U11448" s="402"/>
      <c r="V11448" s="402"/>
      <c r="AG11448" s="402"/>
      <c r="AH11448" s="402"/>
      <c r="AI11448" s="402"/>
      <c r="AJ11448" s="402"/>
    </row>
    <row r="11449" spans="10:36" hidden="1" x14ac:dyDescent="0.2">
      <c r="J11449" s="555" t="s">
        <v>987</v>
      </c>
      <c r="T11449" s="402"/>
      <c r="U11449" s="402"/>
      <c r="V11449" s="402"/>
      <c r="AG11449" s="402"/>
      <c r="AH11449" s="402"/>
      <c r="AI11449" s="402"/>
      <c r="AJ11449" s="402"/>
    </row>
    <row r="11450" spans="10:36" hidden="1" x14ac:dyDescent="0.2">
      <c r="J11450" s="555" t="s">
        <v>987</v>
      </c>
      <c r="T11450" s="402"/>
      <c r="U11450" s="402"/>
      <c r="V11450" s="402"/>
      <c r="AG11450" s="402"/>
      <c r="AH11450" s="402"/>
      <c r="AI11450" s="402"/>
      <c r="AJ11450" s="402"/>
    </row>
    <row r="11451" spans="10:36" hidden="1" x14ac:dyDescent="0.2">
      <c r="J11451" s="555" t="s">
        <v>987</v>
      </c>
      <c r="T11451" s="402"/>
      <c r="U11451" s="402"/>
      <c r="V11451" s="402"/>
      <c r="AG11451" s="402"/>
      <c r="AH11451" s="402"/>
      <c r="AI11451" s="402"/>
      <c r="AJ11451" s="402"/>
    </row>
    <row r="11452" spans="10:36" hidden="1" x14ac:dyDescent="0.2">
      <c r="J11452" s="555" t="s">
        <v>987</v>
      </c>
      <c r="T11452" s="402"/>
      <c r="U11452" s="402"/>
      <c r="V11452" s="402"/>
      <c r="AG11452" s="402"/>
      <c r="AH11452" s="402"/>
      <c r="AI11452" s="402"/>
      <c r="AJ11452" s="402"/>
    </row>
    <row r="11453" spans="10:36" hidden="1" x14ac:dyDescent="0.2">
      <c r="J11453" s="555" t="s">
        <v>987</v>
      </c>
      <c r="T11453" s="402"/>
      <c r="U11453" s="402"/>
      <c r="V11453" s="402"/>
      <c r="AG11453" s="402"/>
      <c r="AH11453" s="402"/>
      <c r="AI11453" s="402"/>
      <c r="AJ11453" s="402"/>
    </row>
    <row r="11454" spans="10:36" hidden="1" x14ac:dyDescent="0.2">
      <c r="J11454" s="555" t="s">
        <v>987</v>
      </c>
      <c r="T11454" s="402"/>
      <c r="U11454" s="402"/>
      <c r="V11454" s="402"/>
      <c r="AG11454" s="402"/>
      <c r="AH11454" s="402"/>
      <c r="AI11454" s="402"/>
      <c r="AJ11454" s="402"/>
    </row>
    <row r="11455" spans="10:36" hidden="1" x14ac:dyDescent="0.2">
      <c r="J11455" s="555" t="s">
        <v>987</v>
      </c>
      <c r="T11455" s="402"/>
      <c r="U11455" s="402"/>
      <c r="V11455" s="402"/>
      <c r="AG11455" s="402"/>
      <c r="AH11455" s="402"/>
      <c r="AI11455" s="402"/>
      <c r="AJ11455" s="402"/>
    </row>
    <row r="11456" spans="10:36" hidden="1" x14ac:dyDescent="0.2">
      <c r="J11456" s="555" t="s">
        <v>987</v>
      </c>
      <c r="T11456" s="402"/>
      <c r="U11456" s="402"/>
      <c r="V11456" s="402"/>
      <c r="AG11456" s="402"/>
      <c r="AH11456" s="402"/>
      <c r="AI11456" s="402"/>
      <c r="AJ11456" s="402"/>
    </row>
    <row r="11457" spans="10:36" hidden="1" x14ac:dyDescent="0.2">
      <c r="J11457" s="555" t="s">
        <v>987</v>
      </c>
      <c r="T11457" s="402"/>
      <c r="U11457" s="402"/>
      <c r="V11457" s="402"/>
      <c r="AG11457" s="402"/>
      <c r="AH11457" s="402"/>
      <c r="AI11457" s="402"/>
      <c r="AJ11457" s="402"/>
    </row>
    <row r="11458" spans="10:36" hidden="1" x14ac:dyDescent="0.2">
      <c r="J11458" s="555" t="s">
        <v>987</v>
      </c>
      <c r="T11458" s="402"/>
      <c r="U11458" s="402"/>
      <c r="V11458" s="402"/>
      <c r="AG11458" s="402"/>
      <c r="AH11458" s="402"/>
      <c r="AI11458" s="402"/>
      <c r="AJ11458" s="402"/>
    </row>
    <row r="11459" spans="10:36" hidden="1" x14ac:dyDescent="0.2">
      <c r="J11459" s="555" t="s">
        <v>987</v>
      </c>
      <c r="T11459" s="402"/>
      <c r="U11459" s="402"/>
      <c r="V11459" s="402"/>
      <c r="AG11459" s="402"/>
      <c r="AH11459" s="402"/>
      <c r="AI11459" s="402"/>
      <c r="AJ11459" s="402"/>
    </row>
    <row r="11460" spans="10:36" hidden="1" x14ac:dyDescent="0.2">
      <c r="J11460" s="555" t="s">
        <v>987</v>
      </c>
      <c r="T11460" s="402"/>
      <c r="U11460" s="402"/>
      <c r="V11460" s="402"/>
      <c r="AG11460" s="402"/>
      <c r="AH11460" s="402"/>
      <c r="AI11460" s="402"/>
      <c r="AJ11460" s="402"/>
    </row>
    <row r="11461" spans="10:36" hidden="1" x14ac:dyDescent="0.2">
      <c r="J11461" s="555" t="s">
        <v>987</v>
      </c>
      <c r="T11461" s="402"/>
      <c r="U11461" s="402"/>
      <c r="V11461" s="402"/>
      <c r="AG11461" s="402"/>
      <c r="AH11461" s="402"/>
      <c r="AI11461" s="402"/>
      <c r="AJ11461" s="402"/>
    </row>
    <row r="11462" spans="10:36" hidden="1" x14ac:dyDescent="0.2">
      <c r="J11462" s="555" t="s">
        <v>987</v>
      </c>
      <c r="T11462" s="402"/>
      <c r="U11462" s="402"/>
      <c r="V11462" s="402"/>
      <c r="AG11462" s="402"/>
      <c r="AH11462" s="402"/>
      <c r="AI11462" s="402"/>
      <c r="AJ11462" s="402"/>
    </row>
    <row r="11463" spans="10:36" hidden="1" x14ac:dyDescent="0.2">
      <c r="J11463" s="555" t="s">
        <v>987</v>
      </c>
      <c r="T11463" s="402"/>
      <c r="U11463" s="402"/>
      <c r="V11463" s="402"/>
      <c r="AG11463" s="402"/>
      <c r="AH11463" s="402"/>
      <c r="AI11463" s="402"/>
      <c r="AJ11463" s="402"/>
    </row>
    <row r="11464" spans="10:36" hidden="1" x14ac:dyDescent="0.2">
      <c r="J11464" s="555" t="s">
        <v>987</v>
      </c>
      <c r="T11464" s="402"/>
      <c r="U11464" s="402"/>
      <c r="V11464" s="402"/>
      <c r="AG11464" s="402"/>
      <c r="AH11464" s="402"/>
      <c r="AI11464" s="402"/>
      <c r="AJ11464" s="402"/>
    </row>
    <row r="11465" spans="10:36" hidden="1" x14ac:dyDescent="0.2">
      <c r="J11465" s="555" t="s">
        <v>987</v>
      </c>
      <c r="T11465" s="402"/>
      <c r="U11465" s="402"/>
      <c r="V11465" s="402"/>
      <c r="AG11465" s="402"/>
      <c r="AH11465" s="402"/>
      <c r="AI11465" s="402"/>
      <c r="AJ11465" s="402"/>
    </row>
    <row r="11466" spans="10:36" hidden="1" x14ac:dyDescent="0.2">
      <c r="J11466" s="555" t="s">
        <v>987</v>
      </c>
      <c r="T11466" s="402"/>
      <c r="U11466" s="402"/>
      <c r="V11466" s="402"/>
      <c r="AG11466" s="402"/>
      <c r="AH11466" s="402"/>
      <c r="AI11466" s="402"/>
      <c r="AJ11466" s="402"/>
    </row>
    <row r="11467" spans="10:36" hidden="1" x14ac:dyDescent="0.2">
      <c r="J11467" s="555" t="s">
        <v>987</v>
      </c>
      <c r="T11467" s="402"/>
      <c r="U11467" s="402"/>
      <c r="V11467" s="402"/>
      <c r="AG11467" s="402"/>
      <c r="AH11467" s="402"/>
      <c r="AI11467" s="402"/>
      <c r="AJ11467" s="402"/>
    </row>
    <row r="11468" spans="10:36" hidden="1" x14ac:dyDescent="0.2">
      <c r="J11468" s="555" t="s">
        <v>987</v>
      </c>
      <c r="T11468" s="402"/>
      <c r="U11468" s="402"/>
      <c r="V11468" s="402"/>
      <c r="AG11468" s="402"/>
      <c r="AH11468" s="402"/>
      <c r="AI11468" s="402"/>
      <c r="AJ11468" s="402"/>
    </row>
    <row r="11469" spans="10:36" hidden="1" x14ac:dyDescent="0.2">
      <c r="J11469" s="555" t="s">
        <v>987</v>
      </c>
      <c r="T11469" s="402"/>
      <c r="U11469" s="402"/>
      <c r="V11469" s="402"/>
      <c r="AG11469" s="402"/>
      <c r="AH11469" s="402"/>
      <c r="AI11469" s="402"/>
      <c r="AJ11469" s="402"/>
    </row>
    <row r="11470" spans="10:36" hidden="1" x14ac:dyDescent="0.2">
      <c r="J11470" s="555" t="s">
        <v>987</v>
      </c>
      <c r="T11470" s="402"/>
      <c r="U11470" s="402"/>
      <c r="V11470" s="402"/>
      <c r="AG11470" s="402"/>
      <c r="AH11470" s="402"/>
      <c r="AI11470" s="402"/>
      <c r="AJ11470" s="402"/>
    </row>
    <row r="11471" spans="10:36" hidden="1" x14ac:dyDescent="0.2">
      <c r="J11471" s="555" t="s">
        <v>987</v>
      </c>
      <c r="T11471" s="402"/>
      <c r="U11471" s="402"/>
      <c r="V11471" s="402"/>
      <c r="AG11471" s="402"/>
      <c r="AH11471" s="402"/>
      <c r="AI11471" s="402"/>
      <c r="AJ11471" s="402"/>
    </row>
    <row r="11472" spans="10:36" hidden="1" x14ac:dyDescent="0.2">
      <c r="J11472" s="555" t="s">
        <v>987</v>
      </c>
      <c r="T11472" s="402"/>
      <c r="U11472" s="402"/>
      <c r="V11472" s="402"/>
      <c r="AG11472" s="402"/>
      <c r="AH11472" s="402"/>
      <c r="AI11472" s="402"/>
      <c r="AJ11472" s="402"/>
    </row>
    <row r="11473" spans="10:36" hidden="1" x14ac:dyDescent="0.2">
      <c r="J11473" s="555" t="s">
        <v>987</v>
      </c>
      <c r="T11473" s="402"/>
      <c r="U11473" s="402"/>
      <c r="V11473" s="402"/>
      <c r="AG11473" s="402"/>
      <c r="AH11473" s="402"/>
      <c r="AI11473" s="402"/>
      <c r="AJ11473" s="402"/>
    </row>
    <row r="11474" spans="10:36" hidden="1" x14ac:dyDescent="0.2">
      <c r="J11474" s="555" t="s">
        <v>987</v>
      </c>
      <c r="T11474" s="402"/>
      <c r="U11474" s="402"/>
      <c r="V11474" s="402"/>
      <c r="AG11474" s="402"/>
      <c r="AH11474" s="402"/>
      <c r="AI11474" s="402"/>
      <c r="AJ11474" s="402"/>
    </row>
    <row r="11475" spans="10:36" hidden="1" x14ac:dyDescent="0.2">
      <c r="J11475" s="555" t="s">
        <v>987</v>
      </c>
      <c r="T11475" s="402"/>
      <c r="U11475" s="402"/>
      <c r="V11475" s="402"/>
      <c r="AG11475" s="402"/>
      <c r="AH11475" s="402"/>
      <c r="AI11475" s="402"/>
      <c r="AJ11475" s="402"/>
    </row>
    <row r="11476" spans="10:36" hidden="1" x14ac:dyDescent="0.2">
      <c r="J11476" s="555" t="s">
        <v>987</v>
      </c>
      <c r="T11476" s="402"/>
      <c r="U11476" s="402"/>
      <c r="V11476" s="402"/>
      <c r="AG11476" s="402"/>
      <c r="AH11476" s="402"/>
      <c r="AI11476" s="402"/>
      <c r="AJ11476" s="402"/>
    </row>
    <row r="11477" spans="10:36" hidden="1" x14ac:dyDescent="0.2">
      <c r="J11477" s="555" t="s">
        <v>987</v>
      </c>
      <c r="T11477" s="402"/>
      <c r="U11477" s="402"/>
      <c r="V11477" s="402"/>
      <c r="AG11477" s="402"/>
      <c r="AH11477" s="402"/>
      <c r="AI11477" s="402"/>
      <c r="AJ11477" s="402"/>
    </row>
    <row r="11478" spans="10:36" hidden="1" x14ac:dyDescent="0.2">
      <c r="J11478" s="555" t="s">
        <v>987</v>
      </c>
      <c r="T11478" s="402"/>
      <c r="U11478" s="402"/>
      <c r="V11478" s="402"/>
      <c r="AG11478" s="402"/>
      <c r="AH11478" s="402"/>
      <c r="AI11478" s="402"/>
      <c r="AJ11478" s="402"/>
    </row>
    <row r="11479" spans="10:36" hidden="1" x14ac:dyDescent="0.2">
      <c r="J11479" s="555" t="s">
        <v>987</v>
      </c>
      <c r="T11479" s="402"/>
      <c r="U11479" s="402"/>
      <c r="V11479" s="402"/>
      <c r="AG11479" s="402"/>
      <c r="AH11479" s="402"/>
      <c r="AI11479" s="402"/>
      <c r="AJ11479" s="402"/>
    </row>
    <row r="11480" spans="10:36" hidden="1" x14ac:dyDescent="0.2">
      <c r="J11480" s="555" t="s">
        <v>987</v>
      </c>
      <c r="T11480" s="402"/>
      <c r="U11480" s="402"/>
      <c r="V11480" s="402"/>
      <c r="AG11480" s="402"/>
      <c r="AH11480" s="402"/>
      <c r="AI11480" s="402"/>
      <c r="AJ11480" s="402"/>
    </row>
    <row r="11481" spans="10:36" hidden="1" x14ac:dyDescent="0.2">
      <c r="J11481" s="555" t="s">
        <v>987</v>
      </c>
      <c r="T11481" s="402"/>
      <c r="U11481" s="402"/>
      <c r="V11481" s="402"/>
      <c r="AG11481" s="402"/>
      <c r="AH11481" s="402"/>
      <c r="AI11481" s="402"/>
      <c r="AJ11481" s="402"/>
    </row>
    <row r="11482" spans="10:36" hidden="1" x14ac:dyDescent="0.2">
      <c r="J11482" s="555" t="s">
        <v>987</v>
      </c>
      <c r="T11482" s="402"/>
      <c r="U11482" s="402"/>
      <c r="V11482" s="402"/>
      <c r="AG11482" s="402"/>
      <c r="AH11482" s="402"/>
      <c r="AI11482" s="402"/>
      <c r="AJ11482" s="402"/>
    </row>
    <row r="11483" spans="10:36" hidden="1" x14ac:dyDescent="0.2">
      <c r="J11483" s="555" t="s">
        <v>987</v>
      </c>
      <c r="T11483" s="402"/>
      <c r="U11483" s="402"/>
      <c r="V11483" s="402"/>
      <c r="AG11483" s="402"/>
      <c r="AH11483" s="402"/>
      <c r="AI11483" s="402"/>
      <c r="AJ11483" s="402"/>
    </row>
    <row r="11484" spans="10:36" hidden="1" x14ac:dyDescent="0.2">
      <c r="J11484" s="555" t="s">
        <v>987</v>
      </c>
      <c r="T11484" s="402"/>
      <c r="U11484" s="402"/>
      <c r="V11484" s="402"/>
      <c r="AG11484" s="402"/>
      <c r="AH11484" s="402"/>
      <c r="AI11484" s="402"/>
      <c r="AJ11484" s="402"/>
    </row>
    <row r="11485" spans="10:36" hidden="1" x14ac:dyDescent="0.2">
      <c r="J11485" s="555" t="s">
        <v>987</v>
      </c>
      <c r="T11485" s="402"/>
      <c r="U11485" s="402"/>
      <c r="V11485" s="402"/>
      <c r="AG11485" s="402"/>
      <c r="AH11485" s="402"/>
      <c r="AI11485" s="402"/>
      <c r="AJ11485" s="402"/>
    </row>
    <row r="11486" spans="10:36" hidden="1" x14ac:dyDescent="0.2">
      <c r="J11486" s="555" t="s">
        <v>987</v>
      </c>
      <c r="T11486" s="402"/>
      <c r="U11486" s="402"/>
      <c r="V11486" s="402"/>
      <c r="AG11486" s="402"/>
      <c r="AH11486" s="402"/>
      <c r="AI11486" s="402"/>
      <c r="AJ11486" s="402"/>
    </row>
    <row r="11487" spans="10:36" hidden="1" x14ac:dyDescent="0.2">
      <c r="J11487" s="555" t="s">
        <v>987</v>
      </c>
      <c r="T11487" s="402"/>
      <c r="U11487" s="402"/>
      <c r="V11487" s="402"/>
      <c r="AG11487" s="402"/>
      <c r="AH11487" s="402"/>
      <c r="AI11487" s="402"/>
      <c r="AJ11487" s="402"/>
    </row>
    <row r="11488" spans="10:36" hidden="1" x14ac:dyDescent="0.2">
      <c r="J11488" s="555" t="s">
        <v>987</v>
      </c>
      <c r="T11488" s="402"/>
      <c r="U11488" s="402"/>
      <c r="V11488" s="402"/>
      <c r="AG11488" s="402"/>
      <c r="AH11488" s="402"/>
      <c r="AI11488" s="402"/>
      <c r="AJ11488" s="402"/>
    </row>
    <row r="11489" spans="10:36" hidden="1" x14ac:dyDescent="0.2">
      <c r="J11489" s="555" t="s">
        <v>987</v>
      </c>
      <c r="T11489" s="402"/>
      <c r="U11489" s="402"/>
      <c r="V11489" s="402"/>
      <c r="AG11489" s="402"/>
      <c r="AH11489" s="402"/>
      <c r="AI11489" s="402"/>
      <c r="AJ11489" s="402"/>
    </row>
    <row r="11490" spans="10:36" hidden="1" x14ac:dyDescent="0.2">
      <c r="J11490" s="555" t="s">
        <v>987</v>
      </c>
      <c r="T11490" s="402"/>
      <c r="U11490" s="402"/>
      <c r="V11490" s="402"/>
      <c r="AG11490" s="402"/>
      <c r="AH11490" s="402"/>
      <c r="AI11490" s="402"/>
      <c r="AJ11490" s="402"/>
    </row>
    <row r="11491" spans="10:36" hidden="1" x14ac:dyDescent="0.2">
      <c r="J11491" s="555" t="s">
        <v>987</v>
      </c>
      <c r="T11491" s="402"/>
      <c r="U11491" s="402"/>
      <c r="V11491" s="402"/>
      <c r="AG11491" s="402"/>
      <c r="AH11491" s="402"/>
      <c r="AI11491" s="402"/>
      <c r="AJ11491" s="402"/>
    </row>
    <row r="11492" spans="10:36" hidden="1" x14ac:dyDescent="0.2">
      <c r="J11492" s="555" t="s">
        <v>987</v>
      </c>
      <c r="T11492" s="402"/>
      <c r="U11492" s="402"/>
      <c r="V11492" s="402"/>
      <c r="AG11492" s="402"/>
      <c r="AH11492" s="402"/>
      <c r="AI11492" s="402"/>
      <c r="AJ11492" s="402"/>
    </row>
    <row r="11493" spans="10:36" hidden="1" x14ac:dyDescent="0.2">
      <c r="J11493" s="555" t="s">
        <v>987</v>
      </c>
      <c r="T11493" s="402"/>
      <c r="U11493" s="402"/>
      <c r="V11493" s="402"/>
      <c r="AG11493" s="402"/>
      <c r="AH11493" s="402"/>
      <c r="AI11493" s="402"/>
      <c r="AJ11493" s="402"/>
    </row>
    <row r="11494" spans="10:36" hidden="1" x14ac:dyDescent="0.2">
      <c r="J11494" s="555" t="s">
        <v>987</v>
      </c>
      <c r="T11494" s="402"/>
      <c r="U11494" s="402"/>
      <c r="V11494" s="402"/>
      <c r="AG11494" s="402"/>
      <c r="AH11494" s="402"/>
      <c r="AI11494" s="402"/>
      <c r="AJ11494" s="402"/>
    </row>
    <row r="11495" spans="10:36" hidden="1" x14ac:dyDescent="0.2">
      <c r="J11495" s="555" t="s">
        <v>987</v>
      </c>
      <c r="T11495" s="402"/>
      <c r="U11495" s="402"/>
      <c r="V11495" s="402"/>
      <c r="AG11495" s="402"/>
      <c r="AH11495" s="402"/>
      <c r="AI11495" s="402"/>
      <c r="AJ11495" s="402"/>
    </row>
    <row r="11496" spans="10:36" hidden="1" x14ac:dyDescent="0.2">
      <c r="J11496" s="555" t="s">
        <v>987</v>
      </c>
      <c r="T11496" s="402"/>
      <c r="U11496" s="402"/>
      <c r="V11496" s="402"/>
      <c r="AG11496" s="402"/>
      <c r="AH11496" s="402"/>
      <c r="AI11496" s="402"/>
      <c r="AJ11496" s="402"/>
    </row>
    <row r="11497" spans="10:36" hidden="1" x14ac:dyDescent="0.2">
      <c r="J11497" s="555" t="s">
        <v>987</v>
      </c>
      <c r="T11497" s="402"/>
      <c r="U11497" s="402"/>
      <c r="V11497" s="402"/>
      <c r="AG11497" s="402"/>
      <c r="AH11497" s="402"/>
      <c r="AI11497" s="402"/>
      <c r="AJ11497" s="402"/>
    </row>
    <row r="11498" spans="10:36" hidden="1" x14ac:dyDescent="0.2">
      <c r="J11498" s="555" t="s">
        <v>987</v>
      </c>
      <c r="T11498" s="402"/>
      <c r="U11498" s="402"/>
      <c r="V11498" s="402"/>
      <c r="AG11498" s="402"/>
      <c r="AH11498" s="402"/>
      <c r="AI11498" s="402"/>
      <c r="AJ11498" s="402"/>
    </row>
    <row r="11499" spans="10:36" hidden="1" x14ac:dyDescent="0.2">
      <c r="J11499" s="555" t="s">
        <v>987</v>
      </c>
      <c r="T11499" s="402"/>
      <c r="U11499" s="402"/>
      <c r="V11499" s="402"/>
      <c r="AG11499" s="402"/>
      <c r="AH11499" s="402"/>
      <c r="AI11499" s="402"/>
      <c r="AJ11499" s="402"/>
    </row>
    <row r="11500" spans="10:36" hidden="1" x14ac:dyDescent="0.2">
      <c r="J11500" s="555" t="s">
        <v>987</v>
      </c>
      <c r="T11500" s="402"/>
      <c r="U11500" s="402"/>
      <c r="V11500" s="402"/>
      <c r="AG11500" s="402"/>
      <c r="AH11500" s="402"/>
      <c r="AI11500" s="402"/>
      <c r="AJ11500" s="402"/>
    </row>
    <row r="11501" spans="10:36" hidden="1" x14ac:dyDescent="0.2">
      <c r="J11501" s="555" t="s">
        <v>987</v>
      </c>
      <c r="T11501" s="402"/>
      <c r="U11501" s="402"/>
      <c r="V11501" s="402"/>
      <c r="AG11501" s="402"/>
      <c r="AH11501" s="402"/>
      <c r="AI11501" s="402"/>
      <c r="AJ11501" s="402"/>
    </row>
    <row r="11502" spans="10:36" hidden="1" x14ac:dyDescent="0.2">
      <c r="J11502" s="555" t="s">
        <v>987</v>
      </c>
      <c r="T11502" s="402"/>
      <c r="U11502" s="402"/>
      <c r="V11502" s="402"/>
      <c r="AG11502" s="402"/>
      <c r="AH11502" s="402"/>
      <c r="AI11502" s="402"/>
      <c r="AJ11502" s="402"/>
    </row>
    <row r="11503" spans="10:36" hidden="1" x14ac:dyDescent="0.2">
      <c r="J11503" s="555" t="s">
        <v>987</v>
      </c>
      <c r="T11503" s="402"/>
      <c r="U11503" s="402"/>
      <c r="V11503" s="402"/>
      <c r="AG11503" s="402"/>
      <c r="AH11503" s="402"/>
      <c r="AI11503" s="402"/>
      <c r="AJ11503" s="402"/>
    </row>
    <row r="11504" spans="10:36" hidden="1" x14ac:dyDescent="0.2">
      <c r="J11504" s="555" t="s">
        <v>987</v>
      </c>
      <c r="T11504" s="402"/>
      <c r="U11504" s="402"/>
      <c r="V11504" s="402"/>
      <c r="AG11504" s="402"/>
      <c r="AH11504" s="402"/>
      <c r="AI11504" s="402"/>
      <c r="AJ11504" s="402"/>
    </row>
    <row r="11505" spans="10:36" hidden="1" x14ac:dyDescent="0.2">
      <c r="J11505" s="555" t="s">
        <v>987</v>
      </c>
      <c r="T11505" s="402"/>
      <c r="U11505" s="402"/>
      <c r="V11505" s="402"/>
      <c r="AG11505" s="402"/>
      <c r="AH11505" s="402"/>
      <c r="AI11505" s="402"/>
      <c r="AJ11505" s="402"/>
    </row>
    <row r="11506" spans="10:36" hidden="1" x14ac:dyDescent="0.2">
      <c r="J11506" s="555" t="s">
        <v>987</v>
      </c>
      <c r="T11506" s="402"/>
      <c r="U11506" s="402"/>
      <c r="V11506" s="402"/>
      <c r="AG11506" s="402"/>
      <c r="AH11506" s="402"/>
      <c r="AI11506" s="402"/>
      <c r="AJ11506" s="402"/>
    </row>
    <row r="11507" spans="10:36" hidden="1" x14ac:dyDescent="0.2">
      <c r="J11507" s="555" t="s">
        <v>987</v>
      </c>
      <c r="T11507" s="402"/>
      <c r="U11507" s="402"/>
      <c r="V11507" s="402"/>
      <c r="AG11507" s="402"/>
      <c r="AH11507" s="402"/>
      <c r="AI11507" s="402"/>
      <c r="AJ11507" s="402"/>
    </row>
    <row r="11508" spans="10:36" hidden="1" x14ac:dyDescent="0.2">
      <c r="J11508" s="555" t="s">
        <v>987</v>
      </c>
      <c r="T11508" s="402"/>
      <c r="U11508" s="402"/>
      <c r="V11508" s="402"/>
      <c r="AG11508" s="402"/>
      <c r="AH11508" s="402"/>
      <c r="AI11508" s="402"/>
      <c r="AJ11508" s="402"/>
    </row>
    <row r="11509" spans="10:36" hidden="1" x14ac:dyDescent="0.2">
      <c r="J11509" s="555" t="s">
        <v>987</v>
      </c>
      <c r="T11509" s="402"/>
      <c r="U11509" s="402"/>
      <c r="V11509" s="402"/>
      <c r="AG11509" s="402"/>
      <c r="AH11509" s="402"/>
      <c r="AI11509" s="402"/>
      <c r="AJ11509" s="402"/>
    </row>
    <row r="11510" spans="10:36" hidden="1" x14ac:dyDescent="0.2">
      <c r="J11510" s="555" t="s">
        <v>987</v>
      </c>
      <c r="T11510" s="402"/>
      <c r="U11510" s="402"/>
      <c r="V11510" s="402"/>
      <c r="AG11510" s="402"/>
      <c r="AH11510" s="402"/>
      <c r="AI11510" s="402"/>
      <c r="AJ11510" s="402"/>
    </row>
    <row r="11511" spans="10:36" hidden="1" x14ac:dyDescent="0.2">
      <c r="J11511" s="555" t="s">
        <v>987</v>
      </c>
      <c r="T11511" s="402"/>
      <c r="U11511" s="402"/>
      <c r="V11511" s="402"/>
      <c r="AG11511" s="402"/>
      <c r="AH11511" s="402"/>
      <c r="AI11511" s="402"/>
      <c r="AJ11511" s="402"/>
    </row>
    <row r="11512" spans="10:36" hidden="1" x14ac:dyDescent="0.2">
      <c r="J11512" s="555" t="s">
        <v>987</v>
      </c>
      <c r="T11512" s="402"/>
      <c r="U11512" s="402"/>
      <c r="V11512" s="402"/>
      <c r="AG11512" s="402"/>
      <c r="AH11512" s="402"/>
      <c r="AI11512" s="402"/>
      <c r="AJ11512" s="402"/>
    </row>
    <row r="11513" spans="10:36" hidden="1" x14ac:dyDescent="0.2">
      <c r="J11513" s="555" t="s">
        <v>987</v>
      </c>
      <c r="T11513" s="402"/>
      <c r="U11513" s="402"/>
      <c r="V11513" s="402"/>
      <c r="AG11513" s="402"/>
      <c r="AH11513" s="402"/>
      <c r="AI11513" s="402"/>
      <c r="AJ11513" s="402"/>
    </row>
    <row r="11514" spans="10:36" hidden="1" x14ac:dyDescent="0.2">
      <c r="J11514" s="555" t="s">
        <v>987</v>
      </c>
      <c r="T11514" s="402"/>
      <c r="U11514" s="402"/>
      <c r="V11514" s="402"/>
      <c r="AG11514" s="402"/>
      <c r="AH11514" s="402"/>
      <c r="AI11514" s="402"/>
      <c r="AJ11514" s="402"/>
    </row>
    <row r="11515" spans="10:36" hidden="1" x14ac:dyDescent="0.2">
      <c r="J11515" s="555" t="s">
        <v>987</v>
      </c>
      <c r="T11515" s="402"/>
      <c r="U11515" s="402"/>
      <c r="V11515" s="402"/>
      <c r="AG11515" s="402"/>
      <c r="AH11515" s="402"/>
      <c r="AI11515" s="402"/>
      <c r="AJ11515" s="402"/>
    </row>
    <row r="11516" spans="10:36" hidden="1" x14ac:dyDescent="0.2">
      <c r="J11516" s="555" t="s">
        <v>987</v>
      </c>
      <c r="T11516" s="402"/>
      <c r="U11516" s="402"/>
      <c r="V11516" s="402"/>
      <c r="AG11516" s="402"/>
      <c r="AH11516" s="402"/>
      <c r="AI11516" s="402"/>
      <c r="AJ11516" s="402"/>
    </row>
    <row r="11517" spans="10:36" hidden="1" x14ac:dyDescent="0.2">
      <c r="J11517" s="555" t="s">
        <v>987</v>
      </c>
      <c r="T11517" s="402"/>
      <c r="U11517" s="402"/>
      <c r="V11517" s="402"/>
      <c r="AG11517" s="402"/>
      <c r="AH11517" s="402"/>
      <c r="AI11517" s="402"/>
      <c r="AJ11517" s="402"/>
    </row>
    <row r="11518" spans="10:36" hidden="1" x14ac:dyDescent="0.2">
      <c r="J11518" s="555" t="s">
        <v>987</v>
      </c>
      <c r="T11518" s="402"/>
      <c r="U11518" s="402"/>
      <c r="V11518" s="402"/>
      <c r="AG11518" s="402"/>
      <c r="AH11518" s="402"/>
      <c r="AI11518" s="402"/>
      <c r="AJ11518" s="402"/>
    </row>
    <row r="11519" spans="10:36" hidden="1" x14ac:dyDescent="0.2">
      <c r="J11519" s="555" t="s">
        <v>987</v>
      </c>
      <c r="T11519" s="402"/>
      <c r="U11519" s="402"/>
      <c r="V11519" s="402"/>
      <c r="AG11519" s="402"/>
      <c r="AH11519" s="402"/>
      <c r="AI11519" s="402"/>
      <c r="AJ11519" s="402"/>
    </row>
    <row r="11520" spans="10:36" hidden="1" x14ac:dyDescent="0.2">
      <c r="J11520" s="555" t="s">
        <v>987</v>
      </c>
      <c r="T11520" s="402"/>
      <c r="U11520" s="402"/>
      <c r="V11520" s="402"/>
      <c r="AG11520" s="402"/>
      <c r="AH11520" s="402"/>
      <c r="AI11520" s="402"/>
      <c r="AJ11520" s="402"/>
    </row>
    <row r="11521" spans="10:36" hidden="1" x14ac:dyDescent="0.2">
      <c r="J11521" s="555" t="s">
        <v>987</v>
      </c>
      <c r="T11521" s="402"/>
      <c r="U11521" s="402"/>
      <c r="V11521" s="402"/>
      <c r="AG11521" s="402"/>
      <c r="AH11521" s="402"/>
      <c r="AI11521" s="402"/>
      <c r="AJ11521" s="402"/>
    </row>
    <row r="11522" spans="10:36" hidden="1" x14ac:dyDescent="0.2">
      <c r="J11522" s="555" t="s">
        <v>987</v>
      </c>
      <c r="T11522" s="402"/>
      <c r="U11522" s="402"/>
      <c r="V11522" s="402"/>
      <c r="AG11522" s="402"/>
      <c r="AH11522" s="402"/>
      <c r="AI11522" s="402"/>
      <c r="AJ11522" s="402"/>
    </row>
    <row r="11523" spans="10:36" hidden="1" x14ac:dyDescent="0.2">
      <c r="J11523" s="555" t="s">
        <v>987</v>
      </c>
      <c r="T11523" s="402"/>
      <c r="U11523" s="402"/>
      <c r="V11523" s="402"/>
      <c r="AG11523" s="402"/>
      <c r="AH11523" s="402"/>
      <c r="AI11523" s="402"/>
      <c r="AJ11523" s="402"/>
    </row>
    <row r="11524" spans="10:36" hidden="1" x14ac:dyDescent="0.2">
      <c r="J11524" s="555" t="s">
        <v>987</v>
      </c>
      <c r="T11524" s="402"/>
      <c r="U11524" s="402"/>
      <c r="V11524" s="402"/>
      <c r="AG11524" s="402"/>
      <c r="AH11524" s="402"/>
      <c r="AI11524" s="402"/>
      <c r="AJ11524" s="402"/>
    </row>
    <row r="11525" spans="10:36" hidden="1" x14ac:dyDescent="0.2">
      <c r="J11525" s="555" t="s">
        <v>987</v>
      </c>
      <c r="T11525" s="402"/>
      <c r="U11525" s="402"/>
      <c r="V11525" s="402"/>
      <c r="AG11525" s="402"/>
      <c r="AH11525" s="402"/>
      <c r="AI11525" s="402"/>
      <c r="AJ11525" s="402"/>
    </row>
    <row r="11526" spans="10:36" hidden="1" x14ac:dyDescent="0.2">
      <c r="J11526" s="555" t="s">
        <v>987</v>
      </c>
      <c r="T11526" s="402"/>
      <c r="U11526" s="402"/>
      <c r="V11526" s="402"/>
      <c r="AG11526" s="402"/>
      <c r="AH11526" s="402"/>
      <c r="AI11526" s="402"/>
      <c r="AJ11526" s="402"/>
    </row>
    <row r="11527" spans="10:36" hidden="1" x14ac:dyDescent="0.2">
      <c r="J11527" s="555" t="s">
        <v>987</v>
      </c>
      <c r="T11527" s="402"/>
      <c r="U11527" s="402"/>
      <c r="V11527" s="402"/>
      <c r="AG11527" s="402"/>
      <c r="AH11527" s="402"/>
      <c r="AI11527" s="402"/>
      <c r="AJ11527" s="402"/>
    </row>
    <row r="11528" spans="10:36" hidden="1" x14ac:dyDescent="0.2">
      <c r="J11528" s="555" t="s">
        <v>987</v>
      </c>
      <c r="T11528" s="402"/>
      <c r="U11528" s="402"/>
      <c r="V11528" s="402"/>
      <c r="AG11528" s="402"/>
      <c r="AH11528" s="402"/>
      <c r="AI11528" s="402"/>
      <c r="AJ11528" s="402"/>
    </row>
    <row r="11529" spans="10:36" hidden="1" x14ac:dyDescent="0.2">
      <c r="J11529" s="555" t="s">
        <v>987</v>
      </c>
      <c r="T11529" s="402"/>
      <c r="U11529" s="402"/>
      <c r="V11529" s="402"/>
      <c r="AG11529" s="402"/>
      <c r="AH11529" s="402"/>
      <c r="AI11529" s="402"/>
      <c r="AJ11529" s="402"/>
    </row>
    <row r="11530" spans="10:36" hidden="1" x14ac:dyDescent="0.2">
      <c r="J11530" s="555" t="s">
        <v>987</v>
      </c>
      <c r="T11530" s="402"/>
      <c r="U11530" s="402"/>
      <c r="V11530" s="402"/>
      <c r="AG11530" s="402"/>
      <c r="AH11530" s="402"/>
      <c r="AI11530" s="402"/>
      <c r="AJ11530" s="402"/>
    </row>
    <row r="11531" spans="10:36" hidden="1" x14ac:dyDescent="0.2">
      <c r="J11531" s="555" t="s">
        <v>987</v>
      </c>
      <c r="T11531" s="402"/>
      <c r="U11531" s="402"/>
      <c r="V11531" s="402"/>
      <c r="AG11531" s="402"/>
      <c r="AH11531" s="402"/>
      <c r="AI11531" s="402"/>
      <c r="AJ11531" s="402"/>
    </row>
    <row r="11532" spans="10:36" hidden="1" x14ac:dyDescent="0.2">
      <c r="J11532" s="555" t="s">
        <v>987</v>
      </c>
      <c r="T11532" s="402"/>
      <c r="U11532" s="402"/>
      <c r="V11532" s="402"/>
      <c r="AG11532" s="402"/>
      <c r="AH11532" s="402"/>
      <c r="AI11532" s="402"/>
      <c r="AJ11532" s="402"/>
    </row>
    <row r="11533" spans="10:36" hidden="1" x14ac:dyDescent="0.2">
      <c r="J11533" s="555" t="s">
        <v>987</v>
      </c>
      <c r="T11533" s="402"/>
      <c r="U11533" s="402"/>
      <c r="V11533" s="402"/>
      <c r="AG11533" s="402"/>
      <c r="AH11533" s="402"/>
      <c r="AI11533" s="402"/>
      <c r="AJ11533" s="402"/>
    </row>
    <row r="11534" spans="10:36" hidden="1" x14ac:dyDescent="0.2">
      <c r="J11534" s="555" t="s">
        <v>987</v>
      </c>
      <c r="T11534" s="402"/>
      <c r="U11534" s="402"/>
      <c r="V11534" s="402"/>
      <c r="AG11534" s="402"/>
      <c r="AH11534" s="402"/>
      <c r="AI11534" s="402"/>
      <c r="AJ11534" s="402"/>
    </row>
    <row r="11535" spans="10:36" hidden="1" x14ac:dyDescent="0.2">
      <c r="J11535" s="555" t="s">
        <v>987</v>
      </c>
      <c r="T11535" s="402"/>
      <c r="U11535" s="402"/>
      <c r="V11535" s="402"/>
      <c r="AG11535" s="402"/>
      <c r="AH11535" s="402"/>
      <c r="AI11535" s="402"/>
      <c r="AJ11535" s="402"/>
    </row>
    <row r="11536" spans="10:36" hidden="1" x14ac:dyDescent="0.2">
      <c r="J11536" s="555" t="s">
        <v>987</v>
      </c>
      <c r="T11536" s="402"/>
      <c r="U11536" s="402"/>
      <c r="V11536" s="402"/>
      <c r="AG11536" s="402"/>
      <c r="AH11536" s="402"/>
      <c r="AI11536" s="402"/>
      <c r="AJ11536" s="402"/>
    </row>
    <row r="11537" spans="10:36" hidden="1" x14ac:dyDescent="0.2">
      <c r="J11537" s="555" t="s">
        <v>987</v>
      </c>
      <c r="T11537" s="402"/>
      <c r="U11537" s="402"/>
      <c r="V11537" s="402"/>
      <c r="AG11537" s="402"/>
      <c r="AH11537" s="402"/>
      <c r="AI11537" s="402"/>
      <c r="AJ11537" s="402"/>
    </row>
    <row r="11538" spans="10:36" hidden="1" x14ac:dyDescent="0.2">
      <c r="J11538" s="555" t="s">
        <v>987</v>
      </c>
      <c r="T11538" s="402"/>
      <c r="U11538" s="402"/>
      <c r="V11538" s="402"/>
      <c r="AG11538" s="402"/>
      <c r="AH11538" s="402"/>
      <c r="AI11538" s="402"/>
      <c r="AJ11538" s="402"/>
    </row>
    <row r="11539" spans="10:36" hidden="1" x14ac:dyDescent="0.2">
      <c r="J11539" s="555" t="s">
        <v>987</v>
      </c>
      <c r="T11539" s="402"/>
      <c r="U11539" s="402"/>
      <c r="V11539" s="402"/>
      <c r="AG11539" s="402"/>
      <c r="AH11539" s="402"/>
      <c r="AI11539" s="402"/>
      <c r="AJ11539" s="402"/>
    </row>
    <row r="11540" spans="10:36" hidden="1" x14ac:dyDescent="0.2">
      <c r="J11540" s="555" t="s">
        <v>987</v>
      </c>
      <c r="T11540" s="402"/>
      <c r="U11540" s="402"/>
      <c r="V11540" s="402"/>
      <c r="AG11540" s="402"/>
      <c r="AH11540" s="402"/>
      <c r="AI11540" s="402"/>
      <c r="AJ11540" s="402"/>
    </row>
    <row r="11541" spans="10:36" hidden="1" x14ac:dyDescent="0.2">
      <c r="J11541" s="555" t="s">
        <v>987</v>
      </c>
      <c r="T11541" s="402"/>
      <c r="U11541" s="402"/>
      <c r="V11541" s="402"/>
      <c r="AG11541" s="402"/>
      <c r="AH11541" s="402"/>
      <c r="AI11541" s="402"/>
      <c r="AJ11541" s="402"/>
    </row>
    <row r="11542" spans="10:36" hidden="1" x14ac:dyDescent="0.2">
      <c r="J11542" s="555" t="s">
        <v>987</v>
      </c>
      <c r="T11542" s="402"/>
      <c r="U11542" s="402"/>
      <c r="V11542" s="402"/>
      <c r="AG11542" s="402"/>
      <c r="AH11542" s="402"/>
      <c r="AI11542" s="402"/>
      <c r="AJ11542" s="402"/>
    </row>
    <row r="11543" spans="10:36" hidden="1" x14ac:dyDescent="0.2">
      <c r="J11543" s="555" t="s">
        <v>987</v>
      </c>
      <c r="T11543" s="402"/>
      <c r="U11543" s="402"/>
      <c r="V11543" s="402"/>
      <c r="AG11543" s="402"/>
      <c r="AH11543" s="402"/>
      <c r="AI11543" s="402"/>
      <c r="AJ11543" s="402"/>
    </row>
    <row r="11544" spans="10:36" hidden="1" x14ac:dyDescent="0.2">
      <c r="J11544" s="555" t="s">
        <v>987</v>
      </c>
      <c r="T11544" s="402"/>
      <c r="U11544" s="402"/>
      <c r="V11544" s="402"/>
      <c r="AG11544" s="402"/>
      <c r="AH11544" s="402"/>
      <c r="AI11544" s="402"/>
      <c r="AJ11544" s="402"/>
    </row>
    <row r="11545" spans="10:36" hidden="1" x14ac:dyDescent="0.2">
      <c r="J11545" s="555" t="s">
        <v>987</v>
      </c>
      <c r="T11545" s="402"/>
      <c r="U11545" s="402"/>
      <c r="V11545" s="402"/>
      <c r="AG11545" s="402"/>
      <c r="AH11545" s="402"/>
      <c r="AI11545" s="402"/>
      <c r="AJ11545" s="402"/>
    </row>
    <row r="11546" spans="10:36" hidden="1" x14ac:dyDescent="0.2">
      <c r="J11546" s="555" t="s">
        <v>987</v>
      </c>
      <c r="T11546" s="402"/>
      <c r="U11546" s="402"/>
      <c r="V11546" s="402"/>
      <c r="AG11546" s="402"/>
      <c r="AH11546" s="402"/>
      <c r="AI11546" s="402"/>
      <c r="AJ11546" s="402"/>
    </row>
    <row r="11547" spans="10:36" hidden="1" x14ac:dyDescent="0.2">
      <c r="J11547" s="555" t="s">
        <v>987</v>
      </c>
      <c r="T11547" s="402"/>
      <c r="U11547" s="402"/>
      <c r="V11547" s="402"/>
      <c r="AG11547" s="402"/>
      <c r="AH11547" s="402"/>
      <c r="AI11547" s="402"/>
      <c r="AJ11547" s="402"/>
    </row>
    <row r="11548" spans="10:36" hidden="1" x14ac:dyDescent="0.2">
      <c r="J11548" s="555" t="s">
        <v>987</v>
      </c>
      <c r="T11548" s="402"/>
      <c r="U11548" s="402"/>
      <c r="V11548" s="402"/>
      <c r="AG11548" s="402"/>
      <c r="AH11548" s="402"/>
      <c r="AI11548" s="402"/>
      <c r="AJ11548" s="402"/>
    </row>
    <row r="11549" spans="10:36" hidden="1" x14ac:dyDescent="0.2">
      <c r="J11549" s="555" t="s">
        <v>987</v>
      </c>
      <c r="T11549" s="402"/>
      <c r="U11549" s="402"/>
      <c r="V11549" s="402"/>
      <c r="AG11549" s="402"/>
      <c r="AH11549" s="402"/>
      <c r="AI11549" s="402"/>
      <c r="AJ11549" s="402"/>
    </row>
    <row r="11550" spans="10:36" hidden="1" x14ac:dyDescent="0.2">
      <c r="J11550" s="555" t="s">
        <v>987</v>
      </c>
      <c r="T11550" s="402"/>
      <c r="U11550" s="402"/>
      <c r="V11550" s="402"/>
      <c r="AG11550" s="402"/>
      <c r="AH11550" s="402"/>
      <c r="AI11550" s="402"/>
      <c r="AJ11550" s="402"/>
    </row>
    <row r="11551" spans="10:36" hidden="1" x14ac:dyDescent="0.2">
      <c r="J11551" s="555" t="s">
        <v>987</v>
      </c>
      <c r="T11551" s="402"/>
      <c r="U11551" s="402"/>
      <c r="V11551" s="402"/>
      <c r="AG11551" s="402"/>
      <c r="AH11551" s="402"/>
      <c r="AI11551" s="402"/>
      <c r="AJ11551" s="402"/>
    </row>
    <row r="11552" spans="10:36" hidden="1" x14ac:dyDescent="0.2">
      <c r="J11552" s="555" t="s">
        <v>987</v>
      </c>
      <c r="T11552" s="402"/>
      <c r="U11552" s="402"/>
      <c r="V11552" s="402"/>
      <c r="AG11552" s="402"/>
      <c r="AH11552" s="402"/>
      <c r="AI11552" s="402"/>
      <c r="AJ11552" s="402"/>
    </row>
    <row r="11553" spans="10:36" hidden="1" x14ac:dyDescent="0.2">
      <c r="J11553" s="555" t="s">
        <v>987</v>
      </c>
      <c r="T11553" s="402"/>
      <c r="U11553" s="402"/>
      <c r="V11553" s="402"/>
      <c r="AG11553" s="402"/>
      <c r="AH11553" s="402"/>
      <c r="AI11553" s="402"/>
      <c r="AJ11553" s="402"/>
    </row>
    <row r="11554" spans="10:36" hidden="1" x14ac:dyDescent="0.2">
      <c r="J11554" s="555" t="s">
        <v>987</v>
      </c>
      <c r="T11554" s="402"/>
      <c r="U11554" s="402"/>
      <c r="V11554" s="402"/>
      <c r="AG11554" s="402"/>
      <c r="AH11554" s="402"/>
      <c r="AI11554" s="402"/>
      <c r="AJ11554" s="402"/>
    </row>
    <row r="11555" spans="10:36" hidden="1" x14ac:dyDescent="0.2">
      <c r="J11555" s="555" t="s">
        <v>987</v>
      </c>
      <c r="T11555" s="402"/>
      <c r="U11555" s="402"/>
      <c r="V11555" s="402"/>
      <c r="AG11555" s="402"/>
      <c r="AH11555" s="402"/>
      <c r="AI11555" s="402"/>
      <c r="AJ11555" s="402"/>
    </row>
    <row r="11556" spans="10:36" hidden="1" x14ac:dyDescent="0.2">
      <c r="J11556" s="555" t="s">
        <v>987</v>
      </c>
      <c r="T11556" s="402"/>
      <c r="U11556" s="402"/>
      <c r="V11556" s="402"/>
      <c r="AG11556" s="402"/>
      <c r="AH11556" s="402"/>
      <c r="AI11556" s="402"/>
      <c r="AJ11556" s="402"/>
    </row>
    <row r="11557" spans="10:36" hidden="1" x14ac:dyDescent="0.2">
      <c r="J11557" s="555" t="s">
        <v>987</v>
      </c>
      <c r="T11557" s="402"/>
      <c r="U11557" s="402"/>
      <c r="V11557" s="402"/>
      <c r="AG11557" s="402"/>
      <c r="AH11557" s="402"/>
      <c r="AI11557" s="402"/>
      <c r="AJ11557" s="402"/>
    </row>
    <row r="11558" spans="10:36" hidden="1" x14ac:dyDescent="0.2">
      <c r="J11558" s="555" t="s">
        <v>987</v>
      </c>
      <c r="T11558" s="402"/>
      <c r="U11558" s="402"/>
      <c r="V11558" s="402"/>
      <c r="AG11558" s="402"/>
      <c r="AH11558" s="402"/>
      <c r="AI11558" s="402"/>
      <c r="AJ11558" s="402"/>
    </row>
    <row r="11559" spans="10:36" hidden="1" x14ac:dyDescent="0.2">
      <c r="J11559" s="555" t="s">
        <v>987</v>
      </c>
      <c r="T11559" s="402"/>
      <c r="U11559" s="402"/>
      <c r="V11559" s="402"/>
      <c r="AG11559" s="402"/>
      <c r="AH11559" s="402"/>
      <c r="AI11559" s="402"/>
      <c r="AJ11559" s="402"/>
    </row>
    <row r="11560" spans="10:36" hidden="1" x14ac:dyDescent="0.2">
      <c r="J11560" s="555" t="s">
        <v>987</v>
      </c>
      <c r="T11560" s="402"/>
      <c r="U11560" s="402"/>
      <c r="V11560" s="402"/>
      <c r="AG11560" s="402"/>
      <c r="AH11560" s="402"/>
      <c r="AI11560" s="402"/>
      <c r="AJ11560" s="402"/>
    </row>
    <row r="11561" spans="10:36" hidden="1" x14ac:dyDescent="0.2">
      <c r="J11561" s="555" t="s">
        <v>987</v>
      </c>
      <c r="T11561" s="402"/>
      <c r="U11561" s="402"/>
      <c r="V11561" s="402"/>
      <c r="AG11561" s="402"/>
      <c r="AH11561" s="402"/>
      <c r="AI11561" s="402"/>
      <c r="AJ11561" s="402"/>
    </row>
    <row r="11562" spans="10:36" hidden="1" x14ac:dyDescent="0.2">
      <c r="J11562" s="555" t="s">
        <v>987</v>
      </c>
      <c r="T11562" s="402"/>
      <c r="U11562" s="402"/>
      <c r="V11562" s="402"/>
      <c r="AG11562" s="402"/>
      <c r="AH11562" s="402"/>
      <c r="AI11562" s="402"/>
      <c r="AJ11562" s="402"/>
    </row>
    <row r="11563" spans="10:36" hidden="1" x14ac:dyDescent="0.2">
      <c r="J11563" s="555" t="s">
        <v>987</v>
      </c>
      <c r="T11563" s="402"/>
      <c r="U11563" s="402"/>
      <c r="V11563" s="402"/>
      <c r="AG11563" s="402"/>
      <c r="AH11563" s="402"/>
      <c r="AI11563" s="402"/>
      <c r="AJ11563" s="402"/>
    </row>
    <row r="11564" spans="10:36" hidden="1" x14ac:dyDescent="0.2">
      <c r="J11564" s="555" t="s">
        <v>987</v>
      </c>
      <c r="T11564" s="402"/>
      <c r="U11564" s="402"/>
      <c r="V11564" s="402"/>
      <c r="AG11564" s="402"/>
      <c r="AH11564" s="402"/>
      <c r="AI11564" s="402"/>
      <c r="AJ11564" s="402"/>
    </row>
    <row r="11565" spans="10:36" hidden="1" x14ac:dyDescent="0.2">
      <c r="J11565" s="555" t="s">
        <v>987</v>
      </c>
      <c r="T11565" s="402"/>
      <c r="U11565" s="402"/>
      <c r="V11565" s="402"/>
      <c r="AG11565" s="402"/>
      <c r="AH11565" s="402"/>
      <c r="AI11565" s="402"/>
      <c r="AJ11565" s="402"/>
    </row>
    <row r="11566" spans="10:36" hidden="1" x14ac:dyDescent="0.2">
      <c r="J11566" s="555" t="s">
        <v>987</v>
      </c>
      <c r="T11566" s="402"/>
      <c r="U11566" s="402"/>
      <c r="V11566" s="402"/>
      <c r="AG11566" s="402"/>
      <c r="AH11566" s="402"/>
      <c r="AI11566" s="402"/>
      <c r="AJ11566" s="402"/>
    </row>
    <row r="11567" spans="10:36" hidden="1" x14ac:dyDescent="0.2">
      <c r="J11567" s="555" t="s">
        <v>987</v>
      </c>
      <c r="T11567" s="402"/>
      <c r="U11567" s="402"/>
      <c r="V11567" s="402"/>
      <c r="AG11567" s="402"/>
      <c r="AH11567" s="402"/>
      <c r="AI11567" s="402"/>
      <c r="AJ11567" s="402"/>
    </row>
    <row r="11568" spans="10:36" hidden="1" x14ac:dyDescent="0.2">
      <c r="J11568" s="555" t="s">
        <v>987</v>
      </c>
      <c r="T11568" s="402"/>
      <c r="U11568" s="402"/>
      <c r="V11568" s="402"/>
      <c r="AG11568" s="402"/>
      <c r="AH11568" s="402"/>
      <c r="AI11568" s="402"/>
      <c r="AJ11568" s="402"/>
    </row>
    <row r="11569" spans="10:36" hidden="1" x14ac:dyDescent="0.2">
      <c r="J11569" s="555" t="s">
        <v>987</v>
      </c>
      <c r="T11569" s="402"/>
      <c r="U11569" s="402"/>
      <c r="V11569" s="402"/>
      <c r="AG11569" s="402"/>
      <c r="AH11569" s="402"/>
      <c r="AI11569" s="402"/>
      <c r="AJ11569" s="402"/>
    </row>
    <row r="11570" spans="10:36" hidden="1" x14ac:dyDescent="0.2">
      <c r="J11570" s="555" t="s">
        <v>987</v>
      </c>
      <c r="T11570" s="402"/>
      <c r="U11570" s="402"/>
      <c r="V11570" s="402"/>
      <c r="AG11570" s="402"/>
      <c r="AH11570" s="402"/>
      <c r="AI11570" s="402"/>
      <c r="AJ11570" s="402"/>
    </row>
    <row r="11571" spans="10:36" hidden="1" x14ac:dyDescent="0.2">
      <c r="J11571" s="555" t="s">
        <v>987</v>
      </c>
      <c r="T11571" s="402"/>
      <c r="U11571" s="402"/>
      <c r="V11571" s="402"/>
      <c r="AG11571" s="402"/>
      <c r="AH11571" s="402"/>
      <c r="AI11571" s="402"/>
      <c r="AJ11571" s="402"/>
    </row>
    <row r="11572" spans="10:36" hidden="1" x14ac:dyDescent="0.2">
      <c r="J11572" s="555" t="s">
        <v>987</v>
      </c>
      <c r="T11572" s="402"/>
      <c r="U11572" s="402"/>
      <c r="V11572" s="402"/>
      <c r="AG11572" s="402"/>
      <c r="AH11572" s="402"/>
      <c r="AI11572" s="402"/>
      <c r="AJ11572" s="402"/>
    </row>
    <row r="11573" spans="10:36" hidden="1" x14ac:dyDescent="0.2">
      <c r="J11573" s="555" t="s">
        <v>987</v>
      </c>
      <c r="T11573" s="402"/>
      <c r="U11573" s="402"/>
      <c r="V11573" s="402"/>
      <c r="AG11573" s="402"/>
      <c r="AH11573" s="402"/>
      <c r="AI11573" s="402"/>
      <c r="AJ11573" s="402"/>
    </row>
    <row r="11574" spans="10:36" hidden="1" x14ac:dyDescent="0.2">
      <c r="J11574" s="555" t="s">
        <v>987</v>
      </c>
      <c r="T11574" s="402"/>
      <c r="U11574" s="402"/>
      <c r="V11574" s="402"/>
      <c r="AG11574" s="402"/>
      <c r="AH11574" s="402"/>
      <c r="AI11574" s="402"/>
      <c r="AJ11574" s="402"/>
    </row>
    <row r="11575" spans="10:36" hidden="1" x14ac:dyDescent="0.2">
      <c r="J11575" s="555" t="s">
        <v>987</v>
      </c>
      <c r="T11575" s="402"/>
      <c r="U11575" s="402"/>
      <c r="V11575" s="402"/>
      <c r="AG11575" s="402"/>
      <c r="AH11575" s="402"/>
      <c r="AI11575" s="402"/>
      <c r="AJ11575" s="402"/>
    </row>
    <row r="11576" spans="10:36" hidden="1" x14ac:dyDescent="0.2">
      <c r="J11576" s="555" t="s">
        <v>987</v>
      </c>
      <c r="T11576" s="402"/>
      <c r="U11576" s="402"/>
      <c r="V11576" s="402"/>
      <c r="AG11576" s="402"/>
      <c r="AH11576" s="402"/>
      <c r="AI11576" s="402"/>
      <c r="AJ11576" s="402"/>
    </row>
    <row r="11577" spans="10:36" hidden="1" x14ac:dyDescent="0.2">
      <c r="J11577" s="555" t="s">
        <v>987</v>
      </c>
      <c r="T11577" s="402"/>
      <c r="U11577" s="402"/>
      <c r="V11577" s="402"/>
      <c r="AG11577" s="402"/>
      <c r="AH11577" s="402"/>
      <c r="AI11577" s="402"/>
      <c r="AJ11577" s="402"/>
    </row>
    <row r="11578" spans="10:36" hidden="1" x14ac:dyDescent="0.2">
      <c r="J11578" s="555" t="s">
        <v>987</v>
      </c>
      <c r="T11578" s="402"/>
      <c r="U11578" s="402"/>
      <c r="V11578" s="402"/>
      <c r="AG11578" s="402"/>
      <c r="AH11578" s="402"/>
      <c r="AI11578" s="402"/>
      <c r="AJ11578" s="402"/>
    </row>
    <row r="11579" spans="10:36" hidden="1" x14ac:dyDescent="0.2">
      <c r="J11579" s="555" t="s">
        <v>987</v>
      </c>
      <c r="T11579" s="402"/>
      <c r="U11579" s="402"/>
      <c r="V11579" s="402"/>
      <c r="AG11579" s="402"/>
      <c r="AH11579" s="402"/>
      <c r="AI11579" s="402"/>
      <c r="AJ11579" s="402"/>
    </row>
    <row r="11580" spans="10:36" hidden="1" x14ac:dyDescent="0.2">
      <c r="J11580" s="555" t="s">
        <v>987</v>
      </c>
      <c r="T11580" s="402"/>
      <c r="U11580" s="402"/>
      <c r="V11580" s="402"/>
      <c r="AG11580" s="402"/>
      <c r="AH11580" s="402"/>
      <c r="AI11580" s="402"/>
      <c r="AJ11580" s="402"/>
    </row>
    <row r="11581" spans="10:36" hidden="1" x14ac:dyDescent="0.2">
      <c r="J11581" s="555" t="s">
        <v>987</v>
      </c>
      <c r="T11581" s="402"/>
      <c r="U11581" s="402"/>
      <c r="V11581" s="402"/>
      <c r="AG11581" s="402"/>
      <c r="AH11581" s="402"/>
      <c r="AI11581" s="402"/>
      <c r="AJ11581" s="402"/>
    </row>
    <row r="11582" spans="10:36" hidden="1" x14ac:dyDescent="0.2">
      <c r="J11582" s="555" t="s">
        <v>987</v>
      </c>
      <c r="T11582" s="402"/>
      <c r="U11582" s="402"/>
      <c r="V11582" s="402"/>
      <c r="AG11582" s="402"/>
      <c r="AH11582" s="402"/>
      <c r="AI11582" s="402"/>
      <c r="AJ11582" s="402"/>
    </row>
    <row r="11583" spans="10:36" hidden="1" x14ac:dyDescent="0.2">
      <c r="J11583" s="555" t="s">
        <v>987</v>
      </c>
      <c r="T11583" s="402"/>
      <c r="U11583" s="402"/>
      <c r="V11583" s="402"/>
      <c r="AG11583" s="402"/>
      <c r="AH11583" s="402"/>
      <c r="AI11583" s="402"/>
      <c r="AJ11583" s="402"/>
    </row>
    <row r="11584" spans="10:36" hidden="1" x14ac:dyDescent="0.2">
      <c r="J11584" s="555" t="s">
        <v>987</v>
      </c>
      <c r="T11584" s="402"/>
      <c r="U11584" s="402"/>
      <c r="V11584" s="402"/>
      <c r="AG11584" s="402"/>
      <c r="AH11584" s="402"/>
      <c r="AI11584" s="402"/>
      <c r="AJ11584" s="402"/>
    </row>
    <row r="11585" spans="10:36" hidden="1" x14ac:dyDescent="0.2">
      <c r="J11585" s="555" t="s">
        <v>987</v>
      </c>
      <c r="T11585" s="402"/>
      <c r="U11585" s="402"/>
      <c r="V11585" s="402"/>
      <c r="AG11585" s="402"/>
      <c r="AH11585" s="402"/>
      <c r="AI11585" s="402"/>
      <c r="AJ11585" s="402"/>
    </row>
    <row r="11586" spans="10:36" hidden="1" x14ac:dyDescent="0.2">
      <c r="J11586" s="555" t="s">
        <v>987</v>
      </c>
      <c r="T11586" s="402"/>
      <c r="U11586" s="402"/>
      <c r="V11586" s="402"/>
      <c r="AG11586" s="402"/>
      <c r="AH11586" s="402"/>
      <c r="AI11586" s="402"/>
      <c r="AJ11586" s="402"/>
    </row>
    <row r="11587" spans="10:36" hidden="1" x14ac:dyDescent="0.2">
      <c r="J11587" s="555" t="s">
        <v>987</v>
      </c>
      <c r="T11587" s="402"/>
      <c r="U11587" s="402"/>
      <c r="V11587" s="402"/>
      <c r="AG11587" s="402"/>
      <c r="AH11587" s="402"/>
      <c r="AI11587" s="402"/>
      <c r="AJ11587" s="402"/>
    </row>
    <row r="11588" spans="10:36" hidden="1" x14ac:dyDescent="0.2">
      <c r="J11588" s="555" t="s">
        <v>987</v>
      </c>
      <c r="T11588" s="402"/>
      <c r="U11588" s="402"/>
      <c r="V11588" s="402"/>
      <c r="AG11588" s="402"/>
      <c r="AH11588" s="402"/>
      <c r="AI11588" s="402"/>
      <c r="AJ11588" s="402"/>
    </row>
    <row r="11589" spans="10:36" hidden="1" x14ac:dyDescent="0.2">
      <c r="J11589" s="555" t="s">
        <v>987</v>
      </c>
      <c r="T11589" s="402"/>
      <c r="U11589" s="402"/>
      <c r="V11589" s="402"/>
      <c r="AG11589" s="402"/>
      <c r="AH11589" s="402"/>
      <c r="AI11589" s="402"/>
      <c r="AJ11589" s="402"/>
    </row>
    <row r="11590" spans="10:36" hidden="1" x14ac:dyDescent="0.2">
      <c r="J11590" s="555" t="s">
        <v>987</v>
      </c>
      <c r="T11590" s="402"/>
      <c r="U11590" s="402"/>
      <c r="V11590" s="402"/>
      <c r="AG11590" s="402"/>
      <c r="AH11590" s="402"/>
      <c r="AI11590" s="402"/>
      <c r="AJ11590" s="402"/>
    </row>
    <row r="11591" spans="10:36" hidden="1" x14ac:dyDescent="0.2">
      <c r="J11591" s="555" t="s">
        <v>987</v>
      </c>
      <c r="T11591" s="402"/>
      <c r="U11591" s="402"/>
      <c r="V11591" s="402"/>
      <c r="AG11591" s="402"/>
      <c r="AH11591" s="402"/>
      <c r="AI11591" s="402"/>
      <c r="AJ11591" s="402"/>
    </row>
    <row r="11592" spans="10:36" hidden="1" x14ac:dyDescent="0.2">
      <c r="J11592" s="555" t="s">
        <v>987</v>
      </c>
      <c r="T11592" s="402"/>
      <c r="U11592" s="402"/>
      <c r="V11592" s="402"/>
      <c r="AG11592" s="402"/>
      <c r="AH11592" s="402"/>
      <c r="AI11592" s="402"/>
      <c r="AJ11592" s="402"/>
    </row>
    <row r="11593" spans="10:36" hidden="1" x14ac:dyDescent="0.2">
      <c r="J11593" s="555" t="s">
        <v>987</v>
      </c>
      <c r="T11593" s="402"/>
      <c r="U11593" s="402"/>
      <c r="V11593" s="402"/>
      <c r="AG11593" s="402"/>
      <c r="AH11593" s="402"/>
      <c r="AI11593" s="402"/>
      <c r="AJ11593" s="402"/>
    </row>
    <row r="11594" spans="10:36" hidden="1" x14ac:dyDescent="0.2">
      <c r="J11594" s="555" t="s">
        <v>987</v>
      </c>
      <c r="T11594" s="402"/>
      <c r="U11594" s="402"/>
      <c r="V11594" s="402"/>
      <c r="AG11594" s="402"/>
      <c r="AH11594" s="402"/>
      <c r="AI11594" s="402"/>
      <c r="AJ11594" s="402"/>
    </row>
    <row r="11595" spans="10:36" hidden="1" x14ac:dyDescent="0.2">
      <c r="J11595" s="555" t="s">
        <v>987</v>
      </c>
      <c r="T11595" s="402"/>
      <c r="U11595" s="402"/>
      <c r="V11595" s="402"/>
      <c r="AG11595" s="402"/>
      <c r="AH11595" s="402"/>
      <c r="AI11595" s="402"/>
      <c r="AJ11595" s="402"/>
    </row>
    <row r="11596" spans="10:36" hidden="1" x14ac:dyDescent="0.2">
      <c r="J11596" s="555" t="s">
        <v>987</v>
      </c>
      <c r="T11596" s="402"/>
      <c r="U11596" s="402"/>
      <c r="V11596" s="402"/>
      <c r="AG11596" s="402"/>
      <c r="AH11596" s="402"/>
      <c r="AI11596" s="402"/>
      <c r="AJ11596" s="402"/>
    </row>
    <row r="11597" spans="10:36" hidden="1" x14ac:dyDescent="0.2">
      <c r="J11597" s="555" t="s">
        <v>987</v>
      </c>
      <c r="T11597" s="402"/>
      <c r="U11597" s="402"/>
      <c r="V11597" s="402"/>
      <c r="AG11597" s="402"/>
      <c r="AH11597" s="402"/>
      <c r="AI11597" s="402"/>
      <c r="AJ11597" s="402"/>
    </row>
    <row r="11598" spans="10:36" hidden="1" x14ac:dyDescent="0.2">
      <c r="J11598" s="555" t="s">
        <v>987</v>
      </c>
      <c r="T11598" s="402"/>
      <c r="U11598" s="402"/>
      <c r="V11598" s="402"/>
      <c r="AG11598" s="402"/>
      <c r="AH11598" s="402"/>
      <c r="AI11598" s="402"/>
      <c r="AJ11598" s="402"/>
    </row>
    <row r="11599" spans="10:36" hidden="1" x14ac:dyDescent="0.2">
      <c r="J11599" s="555" t="s">
        <v>987</v>
      </c>
      <c r="T11599" s="402"/>
      <c r="U11599" s="402"/>
      <c r="V11599" s="402"/>
      <c r="AG11599" s="402"/>
      <c r="AH11599" s="402"/>
      <c r="AI11599" s="402"/>
      <c r="AJ11599" s="402"/>
    </row>
    <row r="11600" spans="10:36" hidden="1" x14ac:dyDescent="0.2">
      <c r="J11600" s="555" t="s">
        <v>987</v>
      </c>
      <c r="T11600" s="402"/>
      <c r="U11600" s="402"/>
      <c r="V11600" s="402"/>
      <c r="AG11600" s="402"/>
      <c r="AH11600" s="402"/>
      <c r="AI11600" s="402"/>
      <c r="AJ11600" s="402"/>
    </row>
    <row r="11601" spans="10:36" hidden="1" x14ac:dyDescent="0.2">
      <c r="J11601" s="555" t="s">
        <v>987</v>
      </c>
      <c r="T11601" s="402"/>
      <c r="U11601" s="402"/>
      <c r="V11601" s="402"/>
      <c r="AG11601" s="402"/>
      <c r="AH11601" s="402"/>
      <c r="AI11601" s="402"/>
      <c r="AJ11601" s="402"/>
    </row>
    <row r="11602" spans="10:36" hidden="1" x14ac:dyDescent="0.2">
      <c r="J11602" s="555" t="s">
        <v>987</v>
      </c>
      <c r="T11602" s="402"/>
      <c r="U11602" s="402"/>
      <c r="V11602" s="402"/>
      <c r="AG11602" s="402"/>
      <c r="AH11602" s="402"/>
      <c r="AI11602" s="402"/>
      <c r="AJ11602" s="402"/>
    </row>
    <row r="11603" spans="10:36" hidden="1" x14ac:dyDescent="0.2">
      <c r="J11603" s="555" t="s">
        <v>987</v>
      </c>
      <c r="T11603" s="402"/>
      <c r="U11603" s="402"/>
      <c r="V11603" s="402"/>
      <c r="AG11603" s="402"/>
      <c r="AH11603" s="402"/>
      <c r="AI11603" s="402"/>
      <c r="AJ11603" s="402"/>
    </row>
    <row r="11604" spans="10:36" hidden="1" x14ac:dyDescent="0.2">
      <c r="J11604" s="555" t="s">
        <v>987</v>
      </c>
      <c r="T11604" s="402"/>
      <c r="U11604" s="402"/>
      <c r="V11604" s="402"/>
      <c r="AG11604" s="402"/>
      <c r="AH11604" s="402"/>
      <c r="AI11604" s="402"/>
      <c r="AJ11604" s="402"/>
    </row>
    <row r="11605" spans="10:36" hidden="1" x14ac:dyDescent="0.2">
      <c r="J11605" s="555" t="s">
        <v>987</v>
      </c>
      <c r="T11605" s="402"/>
      <c r="U11605" s="402"/>
      <c r="V11605" s="402"/>
      <c r="AG11605" s="402"/>
      <c r="AH11605" s="402"/>
      <c r="AI11605" s="402"/>
      <c r="AJ11605" s="402"/>
    </row>
    <row r="11606" spans="10:36" hidden="1" x14ac:dyDescent="0.2">
      <c r="J11606" s="555" t="s">
        <v>987</v>
      </c>
      <c r="T11606" s="402"/>
      <c r="U11606" s="402"/>
      <c r="V11606" s="402"/>
      <c r="AG11606" s="402"/>
      <c r="AH11606" s="402"/>
      <c r="AI11606" s="402"/>
      <c r="AJ11606" s="402"/>
    </row>
    <row r="11607" spans="10:36" hidden="1" x14ac:dyDescent="0.2">
      <c r="J11607" s="555" t="s">
        <v>987</v>
      </c>
      <c r="T11607" s="402"/>
      <c r="U11607" s="402"/>
      <c r="V11607" s="402"/>
      <c r="AG11607" s="402"/>
      <c r="AH11607" s="402"/>
      <c r="AI11607" s="402"/>
      <c r="AJ11607" s="402"/>
    </row>
    <row r="11608" spans="10:36" hidden="1" x14ac:dyDescent="0.2">
      <c r="J11608" s="555" t="s">
        <v>987</v>
      </c>
      <c r="T11608" s="402"/>
      <c r="U11608" s="402"/>
      <c r="V11608" s="402"/>
      <c r="AG11608" s="402"/>
      <c r="AH11608" s="402"/>
      <c r="AI11608" s="402"/>
      <c r="AJ11608" s="402"/>
    </row>
    <row r="11609" spans="10:36" hidden="1" x14ac:dyDescent="0.2">
      <c r="J11609" s="555" t="s">
        <v>987</v>
      </c>
      <c r="T11609" s="402"/>
      <c r="U11609" s="402"/>
      <c r="V11609" s="402"/>
      <c r="AG11609" s="402"/>
      <c r="AH11609" s="402"/>
      <c r="AI11609" s="402"/>
      <c r="AJ11609" s="402"/>
    </row>
    <row r="11610" spans="10:36" hidden="1" x14ac:dyDescent="0.2">
      <c r="J11610" s="555" t="s">
        <v>987</v>
      </c>
      <c r="T11610" s="402"/>
      <c r="U11610" s="402"/>
      <c r="V11610" s="402"/>
      <c r="AG11610" s="402"/>
      <c r="AH11610" s="402"/>
      <c r="AI11610" s="402"/>
      <c r="AJ11610" s="402"/>
    </row>
    <row r="11611" spans="10:36" hidden="1" x14ac:dyDescent="0.2">
      <c r="J11611" s="555" t="s">
        <v>987</v>
      </c>
      <c r="T11611" s="402"/>
      <c r="U11611" s="402"/>
      <c r="V11611" s="402"/>
      <c r="AG11611" s="402"/>
      <c r="AH11611" s="402"/>
      <c r="AI11611" s="402"/>
      <c r="AJ11611" s="402"/>
    </row>
    <row r="11612" spans="10:36" hidden="1" x14ac:dyDescent="0.2">
      <c r="J11612" s="555" t="s">
        <v>987</v>
      </c>
      <c r="T11612" s="402"/>
      <c r="U11612" s="402"/>
      <c r="V11612" s="402"/>
      <c r="AG11612" s="402"/>
      <c r="AH11612" s="402"/>
      <c r="AI11612" s="402"/>
      <c r="AJ11612" s="402"/>
    </row>
    <row r="11613" spans="10:36" hidden="1" x14ac:dyDescent="0.2">
      <c r="J11613" s="555" t="s">
        <v>987</v>
      </c>
      <c r="T11613" s="402"/>
      <c r="U11613" s="402"/>
      <c r="V11613" s="402"/>
      <c r="AG11613" s="402"/>
      <c r="AH11613" s="402"/>
      <c r="AI11613" s="402"/>
      <c r="AJ11613" s="402"/>
    </row>
    <row r="11614" spans="10:36" hidden="1" x14ac:dyDescent="0.2">
      <c r="J11614" s="555" t="s">
        <v>987</v>
      </c>
      <c r="T11614" s="402"/>
      <c r="U11614" s="402"/>
      <c r="V11614" s="402"/>
      <c r="AG11614" s="402"/>
      <c r="AH11614" s="402"/>
      <c r="AI11614" s="402"/>
      <c r="AJ11614" s="402"/>
    </row>
    <row r="11615" spans="10:36" hidden="1" x14ac:dyDescent="0.2">
      <c r="J11615" s="555" t="s">
        <v>987</v>
      </c>
      <c r="T11615" s="402"/>
      <c r="U11615" s="402"/>
      <c r="V11615" s="402"/>
      <c r="AG11615" s="402"/>
      <c r="AH11615" s="402"/>
      <c r="AI11615" s="402"/>
      <c r="AJ11615" s="402"/>
    </row>
    <row r="11616" spans="10:36" hidden="1" x14ac:dyDescent="0.2">
      <c r="J11616" s="555" t="s">
        <v>987</v>
      </c>
      <c r="T11616" s="402"/>
      <c r="U11616" s="402"/>
      <c r="V11616" s="402"/>
      <c r="AG11616" s="402"/>
      <c r="AH11616" s="402"/>
      <c r="AI11616" s="402"/>
      <c r="AJ11616" s="402"/>
    </row>
    <row r="11617" spans="10:36" hidden="1" x14ac:dyDescent="0.2">
      <c r="J11617" s="555" t="s">
        <v>987</v>
      </c>
      <c r="T11617" s="402"/>
      <c r="U11617" s="402"/>
      <c r="V11617" s="402"/>
      <c r="AG11617" s="402"/>
      <c r="AH11617" s="402"/>
      <c r="AI11617" s="402"/>
      <c r="AJ11617" s="402"/>
    </row>
    <row r="11618" spans="10:36" hidden="1" x14ac:dyDescent="0.2">
      <c r="J11618" s="555" t="s">
        <v>987</v>
      </c>
      <c r="T11618" s="402"/>
      <c r="U11618" s="402"/>
      <c r="V11618" s="402"/>
      <c r="AG11618" s="402"/>
      <c r="AH11618" s="402"/>
      <c r="AI11618" s="402"/>
      <c r="AJ11618" s="402"/>
    </row>
    <row r="11619" spans="10:36" hidden="1" x14ac:dyDescent="0.2">
      <c r="J11619" s="555" t="s">
        <v>987</v>
      </c>
      <c r="T11619" s="402"/>
      <c r="U11619" s="402"/>
      <c r="V11619" s="402"/>
      <c r="AG11619" s="402"/>
      <c r="AH11619" s="402"/>
      <c r="AI11619" s="402"/>
      <c r="AJ11619" s="402"/>
    </row>
    <row r="11620" spans="10:36" hidden="1" x14ac:dyDescent="0.2">
      <c r="J11620" s="555" t="s">
        <v>987</v>
      </c>
      <c r="T11620" s="402"/>
      <c r="U11620" s="402"/>
      <c r="V11620" s="402"/>
      <c r="AG11620" s="402"/>
      <c r="AH11620" s="402"/>
      <c r="AI11620" s="402"/>
      <c r="AJ11620" s="402"/>
    </row>
    <row r="11621" spans="10:36" hidden="1" x14ac:dyDescent="0.2">
      <c r="J11621" s="555" t="s">
        <v>987</v>
      </c>
      <c r="T11621" s="402"/>
      <c r="U11621" s="402"/>
      <c r="V11621" s="402"/>
      <c r="AG11621" s="402"/>
      <c r="AH11621" s="402"/>
      <c r="AI11621" s="402"/>
      <c r="AJ11621" s="402"/>
    </row>
    <row r="11622" spans="10:36" hidden="1" x14ac:dyDescent="0.2">
      <c r="J11622" s="555" t="s">
        <v>987</v>
      </c>
      <c r="T11622" s="402"/>
      <c r="U11622" s="402"/>
      <c r="V11622" s="402"/>
      <c r="AG11622" s="402"/>
      <c r="AH11622" s="402"/>
      <c r="AI11622" s="402"/>
      <c r="AJ11622" s="402"/>
    </row>
    <row r="11623" spans="10:36" hidden="1" x14ac:dyDescent="0.2">
      <c r="J11623" s="555" t="s">
        <v>987</v>
      </c>
      <c r="T11623" s="402"/>
      <c r="U11623" s="402"/>
      <c r="V11623" s="402"/>
      <c r="AG11623" s="402"/>
      <c r="AH11623" s="402"/>
      <c r="AI11623" s="402"/>
      <c r="AJ11623" s="402"/>
    </row>
    <row r="11624" spans="10:36" hidden="1" x14ac:dyDescent="0.2">
      <c r="J11624" s="555" t="s">
        <v>987</v>
      </c>
      <c r="T11624" s="402"/>
      <c r="U11624" s="402"/>
      <c r="V11624" s="402"/>
      <c r="AG11624" s="402"/>
      <c r="AH11624" s="402"/>
      <c r="AI11624" s="402"/>
      <c r="AJ11624" s="402"/>
    </row>
    <row r="11625" spans="10:36" hidden="1" x14ac:dyDescent="0.2">
      <c r="J11625" s="555" t="s">
        <v>987</v>
      </c>
      <c r="T11625" s="402"/>
      <c r="U11625" s="402"/>
      <c r="V11625" s="402"/>
      <c r="AG11625" s="402"/>
      <c r="AH11625" s="402"/>
      <c r="AI11625" s="402"/>
      <c r="AJ11625" s="402"/>
    </row>
    <row r="11626" spans="10:36" hidden="1" x14ac:dyDescent="0.2">
      <c r="J11626" s="555" t="s">
        <v>987</v>
      </c>
      <c r="T11626" s="402"/>
      <c r="U11626" s="402"/>
      <c r="V11626" s="402"/>
      <c r="AG11626" s="402"/>
      <c r="AH11626" s="402"/>
      <c r="AI11626" s="402"/>
      <c r="AJ11626" s="402"/>
    </row>
    <row r="11627" spans="10:36" hidden="1" x14ac:dyDescent="0.2">
      <c r="J11627" s="555" t="s">
        <v>987</v>
      </c>
      <c r="T11627" s="402"/>
      <c r="U11627" s="402"/>
      <c r="V11627" s="402"/>
      <c r="AG11627" s="402"/>
      <c r="AH11627" s="402"/>
      <c r="AI11627" s="402"/>
      <c r="AJ11627" s="402"/>
    </row>
    <row r="11628" spans="10:36" hidden="1" x14ac:dyDescent="0.2">
      <c r="J11628" s="555" t="s">
        <v>987</v>
      </c>
      <c r="T11628" s="402"/>
      <c r="U11628" s="402"/>
      <c r="V11628" s="402"/>
      <c r="AG11628" s="402"/>
      <c r="AH11628" s="402"/>
      <c r="AI11628" s="402"/>
      <c r="AJ11628" s="402"/>
    </row>
    <row r="11629" spans="10:36" hidden="1" x14ac:dyDescent="0.2">
      <c r="J11629" s="555" t="s">
        <v>987</v>
      </c>
      <c r="T11629" s="402"/>
      <c r="U11629" s="402"/>
      <c r="V11629" s="402"/>
      <c r="AG11629" s="402"/>
      <c r="AH11629" s="402"/>
      <c r="AI11629" s="402"/>
      <c r="AJ11629" s="402"/>
    </row>
    <row r="11630" spans="10:36" hidden="1" x14ac:dyDescent="0.2">
      <c r="J11630" s="555" t="s">
        <v>987</v>
      </c>
      <c r="T11630" s="402"/>
      <c r="U11630" s="402"/>
      <c r="V11630" s="402"/>
      <c r="AG11630" s="402"/>
      <c r="AH11630" s="402"/>
      <c r="AI11630" s="402"/>
      <c r="AJ11630" s="402"/>
    </row>
    <row r="11631" spans="10:36" hidden="1" x14ac:dyDescent="0.2">
      <c r="J11631" s="555" t="s">
        <v>987</v>
      </c>
      <c r="T11631" s="402"/>
      <c r="U11631" s="402"/>
      <c r="V11631" s="402"/>
      <c r="AG11631" s="402"/>
      <c r="AH11631" s="402"/>
      <c r="AI11631" s="402"/>
      <c r="AJ11631" s="402"/>
    </row>
    <row r="11632" spans="10:36" hidden="1" x14ac:dyDescent="0.2">
      <c r="J11632" s="555" t="s">
        <v>987</v>
      </c>
      <c r="T11632" s="402"/>
      <c r="U11632" s="402"/>
      <c r="V11632" s="402"/>
      <c r="AG11632" s="402"/>
      <c r="AH11632" s="402"/>
      <c r="AI11632" s="402"/>
      <c r="AJ11632" s="402"/>
    </row>
    <row r="11633" spans="10:36" hidden="1" x14ac:dyDescent="0.2">
      <c r="J11633" s="555" t="s">
        <v>987</v>
      </c>
      <c r="T11633" s="402"/>
      <c r="U11633" s="402"/>
      <c r="V11633" s="402"/>
      <c r="AG11633" s="402"/>
      <c r="AH11633" s="402"/>
      <c r="AI11633" s="402"/>
      <c r="AJ11633" s="402"/>
    </row>
    <row r="11634" spans="10:36" hidden="1" x14ac:dyDescent="0.2">
      <c r="J11634" s="555" t="s">
        <v>987</v>
      </c>
      <c r="T11634" s="402"/>
      <c r="U11634" s="402"/>
      <c r="V11634" s="402"/>
      <c r="AG11634" s="402"/>
      <c r="AH11634" s="402"/>
      <c r="AI11634" s="402"/>
      <c r="AJ11634" s="402"/>
    </row>
    <row r="11635" spans="10:36" hidden="1" x14ac:dyDescent="0.2">
      <c r="J11635" s="555" t="s">
        <v>987</v>
      </c>
      <c r="T11635" s="402"/>
      <c r="U11635" s="402"/>
      <c r="V11635" s="402"/>
      <c r="AG11635" s="402"/>
      <c r="AH11635" s="402"/>
      <c r="AI11635" s="402"/>
      <c r="AJ11635" s="402"/>
    </row>
    <row r="11636" spans="10:36" hidden="1" x14ac:dyDescent="0.2">
      <c r="J11636" s="555" t="s">
        <v>987</v>
      </c>
      <c r="T11636" s="402"/>
      <c r="U11636" s="402"/>
      <c r="V11636" s="402"/>
      <c r="AG11636" s="402"/>
      <c r="AH11636" s="402"/>
      <c r="AI11636" s="402"/>
      <c r="AJ11636" s="402"/>
    </row>
    <row r="11637" spans="10:36" hidden="1" x14ac:dyDescent="0.2">
      <c r="J11637" s="555" t="s">
        <v>987</v>
      </c>
      <c r="T11637" s="402"/>
      <c r="U11637" s="402"/>
      <c r="V11637" s="402"/>
      <c r="AG11637" s="402"/>
      <c r="AH11637" s="402"/>
      <c r="AI11637" s="402"/>
      <c r="AJ11637" s="402"/>
    </row>
    <row r="11638" spans="10:36" hidden="1" x14ac:dyDescent="0.2">
      <c r="J11638" s="555" t="s">
        <v>987</v>
      </c>
      <c r="T11638" s="402"/>
      <c r="U11638" s="402"/>
      <c r="V11638" s="402"/>
      <c r="AG11638" s="402"/>
      <c r="AH11638" s="402"/>
      <c r="AI11638" s="402"/>
      <c r="AJ11638" s="402"/>
    </row>
    <row r="11639" spans="10:36" hidden="1" x14ac:dyDescent="0.2">
      <c r="J11639" s="555" t="s">
        <v>987</v>
      </c>
      <c r="T11639" s="402"/>
      <c r="U11639" s="402"/>
      <c r="V11639" s="402"/>
      <c r="AG11639" s="402"/>
      <c r="AH11639" s="402"/>
      <c r="AI11639" s="402"/>
      <c r="AJ11639" s="402"/>
    </row>
    <row r="11640" spans="10:36" hidden="1" x14ac:dyDescent="0.2">
      <c r="J11640" s="555" t="s">
        <v>987</v>
      </c>
      <c r="T11640" s="402"/>
      <c r="U11640" s="402"/>
      <c r="V11640" s="402"/>
      <c r="AG11640" s="402"/>
      <c r="AH11640" s="402"/>
      <c r="AI11640" s="402"/>
      <c r="AJ11640" s="402"/>
    </row>
    <row r="11641" spans="10:36" hidden="1" x14ac:dyDescent="0.2">
      <c r="J11641" s="555" t="s">
        <v>987</v>
      </c>
      <c r="T11641" s="402"/>
      <c r="U11641" s="402"/>
      <c r="V11641" s="402"/>
      <c r="AG11641" s="402"/>
      <c r="AH11641" s="402"/>
      <c r="AI11641" s="402"/>
      <c r="AJ11641" s="402"/>
    </row>
    <row r="11642" spans="10:36" hidden="1" x14ac:dyDescent="0.2">
      <c r="J11642" s="555" t="s">
        <v>987</v>
      </c>
      <c r="T11642" s="402"/>
      <c r="U11642" s="402"/>
      <c r="V11642" s="402"/>
      <c r="AG11642" s="402"/>
      <c r="AH11642" s="402"/>
      <c r="AI11642" s="402"/>
      <c r="AJ11642" s="402"/>
    </row>
    <row r="11643" spans="10:36" hidden="1" x14ac:dyDescent="0.2">
      <c r="J11643" s="555" t="s">
        <v>987</v>
      </c>
      <c r="T11643" s="402"/>
      <c r="U11643" s="402"/>
      <c r="V11643" s="402"/>
      <c r="AG11643" s="402"/>
      <c r="AH11643" s="402"/>
      <c r="AI11643" s="402"/>
      <c r="AJ11643" s="402"/>
    </row>
    <row r="11644" spans="10:36" hidden="1" x14ac:dyDescent="0.2">
      <c r="J11644" s="555" t="s">
        <v>987</v>
      </c>
      <c r="T11644" s="402"/>
      <c r="U11644" s="402"/>
      <c r="V11644" s="402"/>
      <c r="AG11644" s="402"/>
      <c r="AH11644" s="402"/>
      <c r="AI11644" s="402"/>
      <c r="AJ11644" s="402"/>
    </row>
    <row r="11645" spans="10:36" hidden="1" x14ac:dyDescent="0.2">
      <c r="J11645" s="555" t="s">
        <v>987</v>
      </c>
      <c r="T11645" s="402"/>
      <c r="U11645" s="402"/>
      <c r="V11645" s="402"/>
      <c r="AG11645" s="402"/>
      <c r="AH11645" s="402"/>
      <c r="AI11645" s="402"/>
      <c r="AJ11645" s="402"/>
    </row>
    <row r="11646" spans="10:36" hidden="1" x14ac:dyDescent="0.2">
      <c r="J11646" s="555" t="s">
        <v>987</v>
      </c>
      <c r="T11646" s="402"/>
      <c r="U11646" s="402"/>
      <c r="V11646" s="402"/>
      <c r="AG11646" s="402"/>
      <c r="AH11646" s="402"/>
      <c r="AI11646" s="402"/>
      <c r="AJ11646" s="402"/>
    </row>
    <row r="11647" spans="10:36" hidden="1" x14ac:dyDescent="0.2">
      <c r="J11647" s="555" t="s">
        <v>987</v>
      </c>
      <c r="T11647" s="402"/>
      <c r="U11647" s="402"/>
      <c r="V11647" s="402"/>
      <c r="AG11647" s="402"/>
      <c r="AH11647" s="402"/>
      <c r="AI11647" s="402"/>
      <c r="AJ11647" s="402"/>
    </row>
    <row r="11648" spans="10:36" hidden="1" x14ac:dyDescent="0.2">
      <c r="J11648" s="555" t="s">
        <v>987</v>
      </c>
      <c r="T11648" s="402"/>
      <c r="U11648" s="402"/>
      <c r="V11648" s="402"/>
      <c r="AG11648" s="402"/>
      <c r="AH11648" s="402"/>
      <c r="AI11648" s="402"/>
      <c r="AJ11648" s="402"/>
    </row>
    <row r="11649" spans="10:36" hidden="1" x14ac:dyDescent="0.2">
      <c r="J11649" s="555" t="s">
        <v>987</v>
      </c>
      <c r="T11649" s="402"/>
      <c r="U11649" s="402"/>
      <c r="V11649" s="402"/>
      <c r="AG11649" s="402"/>
      <c r="AH11649" s="402"/>
      <c r="AI11649" s="402"/>
      <c r="AJ11649" s="402"/>
    </row>
    <row r="11650" spans="10:36" hidden="1" x14ac:dyDescent="0.2">
      <c r="J11650" s="555" t="s">
        <v>987</v>
      </c>
      <c r="T11650" s="402"/>
      <c r="U11650" s="402"/>
      <c r="V11650" s="402"/>
      <c r="AG11650" s="402"/>
      <c r="AH11650" s="402"/>
      <c r="AI11650" s="402"/>
      <c r="AJ11650" s="402"/>
    </row>
    <row r="11651" spans="10:36" hidden="1" x14ac:dyDescent="0.2">
      <c r="J11651" s="555" t="s">
        <v>987</v>
      </c>
      <c r="T11651" s="402"/>
      <c r="U11651" s="402"/>
      <c r="V11651" s="402"/>
      <c r="AG11651" s="402"/>
      <c r="AH11651" s="402"/>
      <c r="AI11651" s="402"/>
      <c r="AJ11651" s="402"/>
    </row>
    <row r="11652" spans="10:36" hidden="1" x14ac:dyDescent="0.2">
      <c r="J11652" s="555" t="s">
        <v>987</v>
      </c>
      <c r="T11652" s="402"/>
      <c r="U11652" s="402"/>
      <c r="V11652" s="402"/>
      <c r="AG11652" s="402"/>
      <c r="AH11652" s="402"/>
      <c r="AI11652" s="402"/>
      <c r="AJ11652" s="402"/>
    </row>
    <row r="11653" spans="10:36" hidden="1" x14ac:dyDescent="0.2">
      <c r="J11653" s="555" t="s">
        <v>987</v>
      </c>
      <c r="T11653" s="402"/>
      <c r="U11653" s="402"/>
      <c r="V11653" s="402"/>
      <c r="AG11653" s="402"/>
      <c r="AH11653" s="402"/>
      <c r="AI11653" s="402"/>
      <c r="AJ11653" s="402"/>
    </row>
    <row r="11654" spans="10:36" hidden="1" x14ac:dyDescent="0.2">
      <c r="J11654" s="555" t="s">
        <v>987</v>
      </c>
      <c r="T11654" s="402"/>
      <c r="U11654" s="402"/>
      <c r="V11654" s="402"/>
      <c r="AG11654" s="402"/>
      <c r="AH11654" s="402"/>
      <c r="AI11654" s="402"/>
      <c r="AJ11654" s="402"/>
    </row>
    <row r="11655" spans="10:36" hidden="1" x14ac:dyDescent="0.2">
      <c r="J11655" s="555" t="s">
        <v>987</v>
      </c>
      <c r="T11655" s="402"/>
      <c r="U11655" s="402"/>
      <c r="V11655" s="402"/>
      <c r="AG11655" s="402"/>
      <c r="AH11655" s="402"/>
      <c r="AI11655" s="402"/>
      <c r="AJ11655" s="402"/>
    </row>
    <row r="11656" spans="10:36" hidden="1" x14ac:dyDescent="0.2">
      <c r="J11656" s="555" t="s">
        <v>987</v>
      </c>
      <c r="T11656" s="402"/>
      <c r="U11656" s="402"/>
      <c r="V11656" s="402"/>
      <c r="AG11656" s="402"/>
      <c r="AH11656" s="402"/>
      <c r="AI11656" s="402"/>
      <c r="AJ11656" s="402"/>
    </row>
    <row r="11657" spans="10:36" hidden="1" x14ac:dyDescent="0.2">
      <c r="J11657" s="555" t="s">
        <v>987</v>
      </c>
      <c r="T11657" s="402"/>
      <c r="U11657" s="402"/>
      <c r="V11657" s="402"/>
      <c r="AG11657" s="402"/>
      <c r="AH11657" s="402"/>
      <c r="AI11657" s="402"/>
      <c r="AJ11657" s="402"/>
    </row>
    <row r="11658" spans="10:36" hidden="1" x14ac:dyDescent="0.2">
      <c r="J11658" s="555" t="s">
        <v>987</v>
      </c>
      <c r="T11658" s="402"/>
      <c r="U11658" s="402"/>
      <c r="V11658" s="402"/>
      <c r="AG11658" s="402"/>
      <c r="AH11658" s="402"/>
      <c r="AI11658" s="402"/>
      <c r="AJ11658" s="402"/>
    </row>
    <row r="11659" spans="10:36" hidden="1" x14ac:dyDescent="0.2">
      <c r="J11659" s="555" t="s">
        <v>987</v>
      </c>
      <c r="T11659" s="402"/>
      <c r="U11659" s="402"/>
      <c r="V11659" s="402"/>
      <c r="AG11659" s="402"/>
      <c r="AH11659" s="402"/>
      <c r="AI11659" s="402"/>
      <c r="AJ11659" s="402"/>
    </row>
    <row r="11660" spans="10:36" hidden="1" x14ac:dyDescent="0.2">
      <c r="J11660" s="555" t="s">
        <v>987</v>
      </c>
      <c r="T11660" s="402"/>
      <c r="U11660" s="402"/>
      <c r="V11660" s="402"/>
      <c r="AG11660" s="402"/>
      <c r="AH11660" s="402"/>
      <c r="AI11660" s="402"/>
      <c r="AJ11660" s="402"/>
    </row>
    <row r="11661" spans="10:36" hidden="1" x14ac:dyDescent="0.2">
      <c r="J11661" s="555" t="s">
        <v>987</v>
      </c>
      <c r="T11661" s="402"/>
      <c r="U11661" s="402"/>
      <c r="V11661" s="402"/>
      <c r="AG11661" s="402"/>
      <c r="AH11661" s="402"/>
      <c r="AI11661" s="402"/>
      <c r="AJ11661" s="402"/>
    </row>
    <row r="11662" spans="10:36" hidden="1" x14ac:dyDescent="0.2">
      <c r="J11662" s="555" t="s">
        <v>987</v>
      </c>
      <c r="T11662" s="402"/>
      <c r="U11662" s="402"/>
      <c r="V11662" s="402"/>
      <c r="AG11662" s="402"/>
      <c r="AH11662" s="402"/>
      <c r="AI11662" s="402"/>
      <c r="AJ11662" s="402"/>
    </row>
    <row r="11663" spans="10:36" hidden="1" x14ac:dyDescent="0.2">
      <c r="J11663" s="555" t="s">
        <v>987</v>
      </c>
      <c r="T11663" s="402"/>
      <c r="U11663" s="402"/>
      <c r="V11663" s="402"/>
      <c r="AG11663" s="402"/>
      <c r="AH11663" s="402"/>
      <c r="AI11663" s="402"/>
      <c r="AJ11663" s="402"/>
    </row>
    <row r="11664" spans="10:36" hidden="1" x14ac:dyDescent="0.2">
      <c r="J11664" s="555" t="s">
        <v>987</v>
      </c>
      <c r="T11664" s="402"/>
      <c r="U11664" s="402"/>
      <c r="V11664" s="402"/>
      <c r="AG11664" s="402"/>
      <c r="AH11664" s="402"/>
      <c r="AI11664" s="402"/>
      <c r="AJ11664" s="402"/>
    </row>
    <row r="11665" spans="10:36" hidden="1" x14ac:dyDescent="0.2">
      <c r="J11665" s="555" t="s">
        <v>987</v>
      </c>
      <c r="T11665" s="402"/>
      <c r="U11665" s="402"/>
      <c r="V11665" s="402"/>
      <c r="AG11665" s="402"/>
      <c r="AH11665" s="402"/>
      <c r="AI11665" s="402"/>
      <c r="AJ11665" s="402"/>
    </row>
    <row r="11666" spans="10:36" hidden="1" x14ac:dyDescent="0.2">
      <c r="J11666" s="555" t="s">
        <v>987</v>
      </c>
      <c r="T11666" s="402"/>
      <c r="U11666" s="402"/>
      <c r="V11666" s="402"/>
      <c r="AG11666" s="402"/>
      <c r="AH11666" s="402"/>
      <c r="AI11666" s="402"/>
      <c r="AJ11666" s="402"/>
    </row>
    <row r="11667" spans="10:36" hidden="1" x14ac:dyDescent="0.2">
      <c r="J11667" s="555" t="s">
        <v>987</v>
      </c>
      <c r="T11667" s="402"/>
      <c r="U11667" s="402"/>
      <c r="V11667" s="402"/>
      <c r="AG11667" s="402"/>
      <c r="AH11667" s="402"/>
      <c r="AI11667" s="402"/>
      <c r="AJ11667" s="402"/>
    </row>
    <row r="11668" spans="10:36" hidden="1" x14ac:dyDescent="0.2">
      <c r="J11668" s="555" t="s">
        <v>987</v>
      </c>
      <c r="T11668" s="402"/>
      <c r="U11668" s="402"/>
      <c r="V11668" s="402"/>
      <c r="AG11668" s="402"/>
      <c r="AH11668" s="402"/>
      <c r="AI11668" s="402"/>
      <c r="AJ11668" s="402"/>
    </row>
    <row r="11669" spans="10:36" hidden="1" x14ac:dyDescent="0.2">
      <c r="J11669" s="555" t="s">
        <v>987</v>
      </c>
      <c r="T11669" s="402"/>
      <c r="U11669" s="402"/>
      <c r="V11669" s="402"/>
      <c r="AG11669" s="402"/>
      <c r="AH11669" s="402"/>
      <c r="AI11669" s="402"/>
      <c r="AJ11669" s="402"/>
    </row>
    <row r="11670" spans="10:36" hidden="1" x14ac:dyDescent="0.2">
      <c r="J11670" s="555" t="s">
        <v>987</v>
      </c>
      <c r="T11670" s="402"/>
      <c r="U11670" s="402"/>
      <c r="V11670" s="402"/>
      <c r="AG11670" s="402"/>
      <c r="AH11670" s="402"/>
      <c r="AI11670" s="402"/>
      <c r="AJ11670" s="402"/>
    </row>
    <row r="11671" spans="10:36" hidden="1" x14ac:dyDescent="0.2">
      <c r="J11671" s="555" t="s">
        <v>987</v>
      </c>
      <c r="T11671" s="402"/>
      <c r="U11671" s="402"/>
      <c r="V11671" s="402"/>
      <c r="AG11671" s="402"/>
      <c r="AH11671" s="402"/>
      <c r="AI11671" s="402"/>
      <c r="AJ11671" s="402"/>
    </row>
    <row r="11672" spans="10:36" hidden="1" x14ac:dyDescent="0.2">
      <c r="J11672" s="555" t="s">
        <v>987</v>
      </c>
      <c r="T11672" s="402"/>
      <c r="U11672" s="402"/>
      <c r="V11672" s="402"/>
      <c r="AG11672" s="402"/>
      <c r="AH11672" s="402"/>
      <c r="AI11672" s="402"/>
      <c r="AJ11672" s="402"/>
    </row>
    <row r="11673" spans="10:36" hidden="1" x14ac:dyDescent="0.2">
      <c r="J11673" s="555" t="s">
        <v>987</v>
      </c>
      <c r="T11673" s="402"/>
      <c r="U11673" s="402"/>
      <c r="V11673" s="402"/>
      <c r="AG11673" s="402"/>
      <c r="AH11673" s="402"/>
      <c r="AI11673" s="402"/>
      <c r="AJ11673" s="402"/>
    </row>
    <row r="11674" spans="10:36" hidden="1" x14ac:dyDescent="0.2">
      <c r="J11674" s="555" t="s">
        <v>987</v>
      </c>
      <c r="T11674" s="402"/>
      <c r="U11674" s="402"/>
      <c r="V11674" s="402"/>
      <c r="AG11674" s="402"/>
      <c r="AH11674" s="402"/>
      <c r="AI11674" s="402"/>
      <c r="AJ11674" s="402"/>
    </row>
    <row r="11675" spans="10:36" hidden="1" x14ac:dyDescent="0.2">
      <c r="J11675" s="555" t="s">
        <v>987</v>
      </c>
      <c r="T11675" s="402"/>
      <c r="U11675" s="402"/>
      <c r="V11675" s="402"/>
      <c r="AG11675" s="402"/>
      <c r="AH11675" s="402"/>
      <c r="AI11675" s="402"/>
      <c r="AJ11675" s="402"/>
    </row>
    <row r="11676" spans="10:36" hidden="1" x14ac:dyDescent="0.2">
      <c r="J11676" s="555" t="s">
        <v>987</v>
      </c>
      <c r="T11676" s="402"/>
      <c r="U11676" s="402"/>
      <c r="V11676" s="402"/>
      <c r="AG11676" s="402"/>
      <c r="AH11676" s="402"/>
      <c r="AI11676" s="402"/>
      <c r="AJ11676" s="402"/>
    </row>
    <row r="11677" spans="10:36" hidden="1" x14ac:dyDescent="0.2">
      <c r="J11677" s="555" t="s">
        <v>987</v>
      </c>
      <c r="T11677" s="402"/>
      <c r="U11677" s="402"/>
      <c r="V11677" s="402"/>
      <c r="AG11677" s="402"/>
      <c r="AH11677" s="402"/>
      <c r="AI11677" s="402"/>
      <c r="AJ11677" s="402"/>
    </row>
    <row r="11678" spans="10:36" hidden="1" x14ac:dyDescent="0.2">
      <c r="J11678" s="555" t="s">
        <v>987</v>
      </c>
      <c r="T11678" s="402"/>
      <c r="U11678" s="402"/>
      <c r="V11678" s="402"/>
      <c r="AG11678" s="402"/>
      <c r="AH11678" s="402"/>
      <c r="AI11678" s="402"/>
      <c r="AJ11678" s="402"/>
    </row>
    <row r="11679" spans="10:36" hidden="1" x14ac:dyDescent="0.2">
      <c r="J11679" s="555" t="s">
        <v>987</v>
      </c>
      <c r="T11679" s="402"/>
      <c r="U11679" s="402"/>
      <c r="V11679" s="402"/>
      <c r="AG11679" s="402"/>
      <c r="AH11679" s="402"/>
      <c r="AI11679" s="402"/>
      <c r="AJ11679" s="402"/>
    </row>
    <row r="11680" spans="10:36" hidden="1" x14ac:dyDescent="0.2">
      <c r="J11680" s="555" t="s">
        <v>987</v>
      </c>
      <c r="T11680" s="402"/>
      <c r="U11680" s="402"/>
      <c r="V11680" s="402"/>
      <c r="AG11680" s="402"/>
      <c r="AH11680" s="402"/>
      <c r="AI11680" s="402"/>
      <c r="AJ11680" s="402"/>
    </row>
    <row r="11681" spans="10:36" hidden="1" x14ac:dyDescent="0.2">
      <c r="J11681" s="555" t="s">
        <v>987</v>
      </c>
      <c r="T11681" s="402"/>
      <c r="U11681" s="402"/>
      <c r="V11681" s="402"/>
      <c r="AG11681" s="402"/>
      <c r="AH11681" s="402"/>
      <c r="AI11681" s="402"/>
      <c r="AJ11681" s="402"/>
    </row>
    <row r="11682" spans="10:36" hidden="1" x14ac:dyDescent="0.2">
      <c r="J11682" s="555" t="s">
        <v>987</v>
      </c>
      <c r="T11682" s="402"/>
      <c r="U11682" s="402"/>
      <c r="V11682" s="402"/>
      <c r="AG11682" s="402"/>
      <c r="AH11682" s="402"/>
      <c r="AI11682" s="402"/>
      <c r="AJ11682" s="402"/>
    </row>
    <row r="11683" spans="10:36" hidden="1" x14ac:dyDescent="0.2">
      <c r="J11683" s="555" t="s">
        <v>987</v>
      </c>
      <c r="T11683" s="402"/>
      <c r="U11683" s="402"/>
      <c r="V11683" s="402"/>
      <c r="AG11683" s="402"/>
      <c r="AH11683" s="402"/>
      <c r="AI11683" s="402"/>
      <c r="AJ11683" s="402"/>
    </row>
    <row r="11684" spans="10:36" hidden="1" x14ac:dyDescent="0.2">
      <c r="J11684" s="555" t="s">
        <v>987</v>
      </c>
      <c r="T11684" s="402"/>
      <c r="U11684" s="402"/>
      <c r="V11684" s="402"/>
      <c r="AG11684" s="402"/>
      <c r="AH11684" s="402"/>
      <c r="AI11684" s="402"/>
      <c r="AJ11684" s="402"/>
    </row>
    <row r="11685" spans="10:36" hidden="1" x14ac:dyDescent="0.2">
      <c r="J11685" s="555" t="s">
        <v>987</v>
      </c>
      <c r="T11685" s="402"/>
      <c r="U11685" s="402"/>
      <c r="V11685" s="402"/>
      <c r="AG11685" s="402"/>
      <c r="AH11685" s="402"/>
      <c r="AI11685" s="402"/>
      <c r="AJ11685" s="402"/>
    </row>
    <row r="11686" spans="10:36" hidden="1" x14ac:dyDescent="0.2">
      <c r="J11686" s="555" t="s">
        <v>987</v>
      </c>
      <c r="T11686" s="402"/>
      <c r="U11686" s="402"/>
      <c r="V11686" s="402"/>
      <c r="AG11686" s="402"/>
      <c r="AH11686" s="402"/>
      <c r="AI11686" s="402"/>
      <c r="AJ11686" s="402"/>
    </row>
    <row r="11687" spans="10:36" hidden="1" x14ac:dyDescent="0.2">
      <c r="J11687" s="555" t="s">
        <v>987</v>
      </c>
      <c r="T11687" s="402"/>
      <c r="U11687" s="402"/>
      <c r="V11687" s="402"/>
      <c r="AG11687" s="402"/>
      <c r="AH11687" s="402"/>
      <c r="AI11687" s="402"/>
      <c r="AJ11687" s="402"/>
    </row>
    <row r="11688" spans="10:36" hidden="1" x14ac:dyDescent="0.2">
      <c r="J11688" s="555" t="s">
        <v>987</v>
      </c>
      <c r="T11688" s="402"/>
      <c r="U11688" s="402"/>
      <c r="V11688" s="402"/>
      <c r="AG11688" s="402"/>
      <c r="AH11688" s="402"/>
      <c r="AI11688" s="402"/>
      <c r="AJ11688" s="402"/>
    </row>
    <row r="11689" spans="10:36" hidden="1" x14ac:dyDescent="0.2">
      <c r="J11689" s="555" t="s">
        <v>987</v>
      </c>
      <c r="T11689" s="402"/>
      <c r="U11689" s="402"/>
      <c r="V11689" s="402"/>
      <c r="AG11689" s="402"/>
      <c r="AH11689" s="402"/>
      <c r="AI11689" s="402"/>
      <c r="AJ11689" s="402"/>
    </row>
    <row r="11690" spans="10:36" hidden="1" x14ac:dyDescent="0.2">
      <c r="J11690" s="555" t="s">
        <v>987</v>
      </c>
      <c r="T11690" s="402"/>
      <c r="U11690" s="402"/>
      <c r="V11690" s="402"/>
      <c r="AG11690" s="402"/>
      <c r="AH11690" s="402"/>
      <c r="AI11690" s="402"/>
      <c r="AJ11690" s="402"/>
    </row>
    <row r="11691" spans="10:36" hidden="1" x14ac:dyDescent="0.2">
      <c r="J11691" s="555" t="s">
        <v>987</v>
      </c>
      <c r="T11691" s="402"/>
      <c r="U11691" s="402"/>
      <c r="V11691" s="402"/>
      <c r="AG11691" s="402"/>
      <c r="AH11691" s="402"/>
      <c r="AI11691" s="402"/>
      <c r="AJ11691" s="402"/>
    </row>
    <row r="11692" spans="10:36" hidden="1" x14ac:dyDescent="0.2">
      <c r="J11692" s="555" t="s">
        <v>987</v>
      </c>
      <c r="T11692" s="402"/>
      <c r="U11692" s="402"/>
      <c r="V11692" s="402"/>
      <c r="AG11692" s="402"/>
      <c r="AH11692" s="402"/>
      <c r="AI11692" s="402"/>
      <c r="AJ11692" s="402"/>
    </row>
    <row r="11693" spans="10:36" hidden="1" x14ac:dyDescent="0.2">
      <c r="J11693" s="555" t="s">
        <v>987</v>
      </c>
      <c r="T11693" s="402"/>
      <c r="U11693" s="402"/>
      <c r="V11693" s="402"/>
      <c r="AG11693" s="402"/>
      <c r="AH11693" s="402"/>
      <c r="AI11693" s="402"/>
      <c r="AJ11693" s="402"/>
    </row>
    <row r="11694" spans="10:36" hidden="1" x14ac:dyDescent="0.2">
      <c r="J11694" s="555" t="s">
        <v>987</v>
      </c>
      <c r="T11694" s="402"/>
      <c r="U11694" s="402"/>
      <c r="V11694" s="402"/>
      <c r="AG11694" s="402"/>
      <c r="AH11694" s="402"/>
      <c r="AI11694" s="402"/>
      <c r="AJ11694" s="402"/>
    </row>
    <row r="11695" spans="10:36" hidden="1" x14ac:dyDescent="0.2">
      <c r="J11695" s="555" t="s">
        <v>987</v>
      </c>
      <c r="T11695" s="402"/>
      <c r="U11695" s="402"/>
      <c r="V11695" s="402"/>
      <c r="AG11695" s="402"/>
      <c r="AH11695" s="402"/>
      <c r="AI11695" s="402"/>
      <c r="AJ11695" s="402"/>
    </row>
    <row r="11696" spans="10:36" hidden="1" x14ac:dyDescent="0.2">
      <c r="J11696" s="555" t="s">
        <v>987</v>
      </c>
      <c r="T11696" s="402"/>
      <c r="U11696" s="402"/>
      <c r="V11696" s="402"/>
      <c r="AG11696" s="402"/>
      <c r="AH11696" s="402"/>
      <c r="AI11696" s="402"/>
      <c r="AJ11696" s="402"/>
    </row>
    <row r="11697" spans="10:36" hidden="1" x14ac:dyDescent="0.2">
      <c r="J11697" s="555" t="s">
        <v>987</v>
      </c>
      <c r="T11697" s="402"/>
      <c r="U11697" s="402"/>
      <c r="V11697" s="402"/>
      <c r="AG11697" s="402"/>
      <c r="AH11697" s="402"/>
      <c r="AI11697" s="402"/>
      <c r="AJ11697" s="402"/>
    </row>
    <row r="11698" spans="10:36" hidden="1" x14ac:dyDescent="0.2">
      <c r="J11698" s="555" t="s">
        <v>987</v>
      </c>
      <c r="T11698" s="402"/>
      <c r="U11698" s="402"/>
      <c r="V11698" s="402"/>
      <c r="AG11698" s="402"/>
      <c r="AH11698" s="402"/>
      <c r="AI11698" s="402"/>
      <c r="AJ11698" s="402"/>
    </row>
    <row r="11699" spans="10:36" hidden="1" x14ac:dyDescent="0.2">
      <c r="J11699" s="555" t="s">
        <v>987</v>
      </c>
      <c r="T11699" s="402"/>
      <c r="U11699" s="402"/>
      <c r="V11699" s="402"/>
      <c r="AG11699" s="402"/>
      <c r="AH11699" s="402"/>
      <c r="AI11699" s="402"/>
      <c r="AJ11699" s="402"/>
    </row>
    <row r="11700" spans="10:36" hidden="1" x14ac:dyDescent="0.2">
      <c r="J11700" s="555" t="s">
        <v>987</v>
      </c>
      <c r="T11700" s="402"/>
      <c r="U11700" s="402"/>
      <c r="V11700" s="402"/>
      <c r="AG11700" s="402"/>
      <c r="AH11700" s="402"/>
      <c r="AI11700" s="402"/>
      <c r="AJ11700" s="402"/>
    </row>
    <row r="11701" spans="10:36" hidden="1" x14ac:dyDescent="0.2">
      <c r="J11701" s="555" t="s">
        <v>987</v>
      </c>
      <c r="T11701" s="402"/>
      <c r="U11701" s="402"/>
      <c r="V11701" s="402"/>
      <c r="AG11701" s="402"/>
      <c r="AH11701" s="402"/>
      <c r="AI11701" s="402"/>
      <c r="AJ11701" s="402"/>
    </row>
    <row r="11702" spans="10:36" hidden="1" x14ac:dyDescent="0.2">
      <c r="J11702" s="555" t="s">
        <v>987</v>
      </c>
      <c r="T11702" s="402"/>
      <c r="U11702" s="402"/>
      <c r="V11702" s="402"/>
      <c r="AG11702" s="402"/>
      <c r="AH11702" s="402"/>
      <c r="AI11702" s="402"/>
      <c r="AJ11702" s="402"/>
    </row>
    <row r="11703" spans="10:36" hidden="1" x14ac:dyDescent="0.2">
      <c r="J11703" s="555" t="s">
        <v>987</v>
      </c>
      <c r="T11703" s="402"/>
      <c r="U11703" s="402"/>
      <c r="V11703" s="402"/>
      <c r="AG11703" s="402"/>
      <c r="AH11703" s="402"/>
      <c r="AI11703" s="402"/>
      <c r="AJ11703" s="402"/>
    </row>
    <row r="11704" spans="10:36" hidden="1" x14ac:dyDescent="0.2">
      <c r="J11704" s="555" t="s">
        <v>987</v>
      </c>
      <c r="T11704" s="402"/>
      <c r="U11704" s="402"/>
      <c r="V11704" s="402"/>
      <c r="AG11704" s="402"/>
      <c r="AH11704" s="402"/>
      <c r="AI11704" s="402"/>
      <c r="AJ11704" s="402"/>
    </row>
    <row r="11705" spans="10:36" hidden="1" x14ac:dyDescent="0.2">
      <c r="J11705" s="555" t="s">
        <v>987</v>
      </c>
      <c r="T11705" s="402"/>
      <c r="U11705" s="402"/>
      <c r="V11705" s="402"/>
      <c r="AG11705" s="402"/>
      <c r="AH11705" s="402"/>
      <c r="AI11705" s="402"/>
      <c r="AJ11705" s="402"/>
    </row>
    <row r="11706" spans="10:36" hidden="1" x14ac:dyDescent="0.2">
      <c r="J11706" s="555" t="s">
        <v>987</v>
      </c>
      <c r="T11706" s="402"/>
      <c r="U11706" s="402"/>
      <c r="V11706" s="402"/>
      <c r="AG11706" s="402"/>
      <c r="AH11706" s="402"/>
      <c r="AI11706" s="402"/>
      <c r="AJ11706" s="402"/>
    </row>
    <row r="11707" spans="10:36" hidden="1" x14ac:dyDescent="0.2">
      <c r="J11707" s="555" t="s">
        <v>987</v>
      </c>
      <c r="T11707" s="402"/>
      <c r="U11707" s="402"/>
      <c r="V11707" s="402"/>
      <c r="AG11707" s="402"/>
      <c r="AH11707" s="402"/>
      <c r="AI11707" s="402"/>
      <c r="AJ11707" s="402"/>
    </row>
    <row r="11708" spans="10:36" hidden="1" x14ac:dyDescent="0.2">
      <c r="J11708" s="555" t="s">
        <v>987</v>
      </c>
      <c r="T11708" s="402"/>
      <c r="U11708" s="402"/>
      <c r="V11708" s="402"/>
      <c r="AG11708" s="402"/>
      <c r="AH11708" s="402"/>
      <c r="AI11708" s="402"/>
      <c r="AJ11708" s="402"/>
    </row>
    <row r="11709" spans="10:36" hidden="1" x14ac:dyDescent="0.2">
      <c r="J11709" s="555" t="s">
        <v>987</v>
      </c>
      <c r="T11709" s="402"/>
      <c r="U11709" s="402"/>
      <c r="V11709" s="402"/>
      <c r="AG11709" s="402"/>
      <c r="AH11709" s="402"/>
      <c r="AI11709" s="402"/>
      <c r="AJ11709" s="402"/>
    </row>
    <row r="11710" spans="10:36" hidden="1" x14ac:dyDescent="0.2">
      <c r="J11710" s="555" t="s">
        <v>987</v>
      </c>
      <c r="T11710" s="402"/>
      <c r="U11710" s="402"/>
      <c r="V11710" s="402"/>
      <c r="AG11710" s="402"/>
      <c r="AH11710" s="402"/>
      <c r="AI11710" s="402"/>
      <c r="AJ11710" s="402"/>
    </row>
    <row r="11711" spans="10:36" hidden="1" x14ac:dyDescent="0.2">
      <c r="J11711" s="555" t="s">
        <v>987</v>
      </c>
      <c r="T11711" s="402"/>
      <c r="U11711" s="402"/>
      <c r="V11711" s="402"/>
      <c r="AG11711" s="402"/>
      <c r="AH11711" s="402"/>
      <c r="AI11711" s="402"/>
      <c r="AJ11711" s="402"/>
    </row>
    <row r="11712" spans="10:36" hidden="1" x14ac:dyDescent="0.2">
      <c r="J11712" s="555" t="s">
        <v>987</v>
      </c>
      <c r="T11712" s="402"/>
      <c r="U11712" s="402"/>
      <c r="V11712" s="402"/>
      <c r="AG11712" s="402"/>
      <c r="AH11712" s="402"/>
      <c r="AI11712" s="402"/>
      <c r="AJ11712" s="402"/>
    </row>
    <row r="11713" spans="10:36" hidden="1" x14ac:dyDescent="0.2">
      <c r="J11713" s="555" t="s">
        <v>987</v>
      </c>
      <c r="T11713" s="402"/>
      <c r="U11713" s="402"/>
      <c r="V11713" s="402"/>
      <c r="AG11713" s="402"/>
      <c r="AH11713" s="402"/>
      <c r="AI11713" s="402"/>
      <c r="AJ11713" s="402"/>
    </row>
    <row r="11714" spans="10:36" hidden="1" x14ac:dyDescent="0.2">
      <c r="J11714" s="555" t="s">
        <v>987</v>
      </c>
      <c r="T11714" s="402"/>
      <c r="U11714" s="402"/>
      <c r="V11714" s="402"/>
      <c r="AG11714" s="402"/>
      <c r="AH11714" s="402"/>
      <c r="AI11714" s="402"/>
      <c r="AJ11714" s="402"/>
    </row>
    <row r="11715" spans="10:36" hidden="1" x14ac:dyDescent="0.2">
      <c r="J11715" s="555" t="s">
        <v>987</v>
      </c>
      <c r="T11715" s="402"/>
      <c r="U11715" s="402"/>
      <c r="V11715" s="402"/>
      <c r="AG11715" s="402"/>
      <c r="AH11715" s="402"/>
      <c r="AI11715" s="402"/>
      <c r="AJ11715" s="402"/>
    </row>
    <row r="11716" spans="10:36" hidden="1" x14ac:dyDescent="0.2">
      <c r="J11716" s="555" t="s">
        <v>987</v>
      </c>
      <c r="T11716" s="402"/>
      <c r="U11716" s="402"/>
      <c r="V11716" s="402"/>
      <c r="AG11716" s="402"/>
      <c r="AH11716" s="402"/>
      <c r="AI11716" s="402"/>
      <c r="AJ11716" s="402"/>
    </row>
    <row r="11717" spans="10:36" hidden="1" x14ac:dyDescent="0.2">
      <c r="J11717" s="555" t="s">
        <v>987</v>
      </c>
      <c r="T11717" s="402"/>
      <c r="U11717" s="402"/>
      <c r="V11717" s="402"/>
      <c r="AG11717" s="402"/>
      <c r="AH11717" s="402"/>
      <c r="AI11717" s="402"/>
      <c r="AJ11717" s="402"/>
    </row>
    <row r="11718" spans="10:36" hidden="1" x14ac:dyDescent="0.2">
      <c r="J11718" s="555" t="s">
        <v>987</v>
      </c>
      <c r="T11718" s="402"/>
      <c r="U11718" s="402"/>
      <c r="V11718" s="402"/>
      <c r="AG11718" s="402"/>
      <c r="AH11718" s="402"/>
      <c r="AI11718" s="402"/>
      <c r="AJ11718" s="402"/>
    </row>
    <row r="11719" spans="10:36" hidden="1" x14ac:dyDescent="0.2">
      <c r="J11719" s="555" t="s">
        <v>987</v>
      </c>
      <c r="T11719" s="402"/>
      <c r="U11719" s="402"/>
      <c r="V11719" s="402"/>
      <c r="AG11719" s="402"/>
      <c r="AH11719" s="402"/>
      <c r="AI11719" s="402"/>
      <c r="AJ11719" s="402"/>
    </row>
    <row r="11720" spans="10:36" hidden="1" x14ac:dyDescent="0.2">
      <c r="J11720" s="555" t="s">
        <v>987</v>
      </c>
      <c r="T11720" s="402"/>
      <c r="U11720" s="402"/>
      <c r="V11720" s="402"/>
      <c r="AG11720" s="402"/>
      <c r="AH11720" s="402"/>
      <c r="AI11720" s="402"/>
      <c r="AJ11720" s="402"/>
    </row>
    <row r="11721" spans="10:36" hidden="1" x14ac:dyDescent="0.2">
      <c r="J11721" s="555" t="s">
        <v>987</v>
      </c>
      <c r="T11721" s="402"/>
      <c r="U11721" s="402"/>
      <c r="V11721" s="402"/>
      <c r="AG11721" s="402"/>
      <c r="AH11721" s="402"/>
      <c r="AI11721" s="402"/>
      <c r="AJ11721" s="402"/>
    </row>
    <row r="11722" spans="10:36" hidden="1" x14ac:dyDescent="0.2">
      <c r="J11722" s="555" t="s">
        <v>987</v>
      </c>
      <c r="T11722" s="402"/>
      <c r="U11722" s="402"/>
      <c r="V11722" s="402"/>
      <c r="AG11722" s="402"/>
      <c r="AH11722" s="402"/>
      <c r="AI11722" s="402"/>
      <c r="AJ11722" s="402"/>
    </row>
    <row r="11723" spans="10:36" hidden="1" x14ac:dyDescent="0.2">
      <c r="J11723" s="555" t="s">
        <v>987</v>
      </c>
      <c r="T11723" s="402"/>
      <c r="U11723" s="402"/>
      <c r="V11723" s="402"/>
      <c r="AG11723" s="402"/>
      <c r="AH11723" s="402"/>
      <c r="AI11723" s="402"/>
      <c r="AJ11723" s="402"/>
    </row>
    <row r="11724" spans="10:36" hidden="1" x14ac:dyDescent="0.2">
      <c r="J11724" s="555" t="s">
        <v>987</v>
      </c>
      <c r="T11724" s="402"/>
      <c r="U11724" s="402"/>
      <c r="V11724" s="402"/>
      <c r="AG11724" s="402"/>
      <c r="AH11724" s="402"/>
      <c r="AI11724" s="402"/>
      <c r="AJ11724" s="402"/>
    </row>
    <row r="11725" spans="10:36" hidden="1" x14ac:dyDescent="0.2">
      <c r="J11725" s="555" t="s">
        <v>987</v>
      </c>
      <c r="T11725" s="402"/>
      <c r="U11725" s="402"/>
      <c r="V11725" s="402"/>
      <c r="AG11725" s="402"/>
      <c r="AH11725" s="402"/>
      <c r="AI11725" s="402"/>
      <c r="AJ11725" s="402"/>
    </row>
    <row r="11726" spans="10:36" hidden="1" x14ac:dyDescent="0.2">
      <c r="J11726" s="555" t="s">
        <v>987</v>
      </c>
      <c r="T11726" s="402"/>
      <c r="U11726" s="402"/>
      <c r="V11726" s="402"/>
      <c r="AG11726" s="402"/>
      <c r="AH11726" s="402"/>
      <c r="AI11726" s="402"/>
      <c r="AJ11726" s="402"/>
    </row>
    <row r="11727" spans="10:36" hidden="1" x14ac:dyDescent="0.2">
      <c r="J11727" s="555" t="s">
        <v>987</v>
      </c>
      <c r="T11727" s="402"/>
      <c r="U11727" s="402"/>
      <c r="V11727" s="402"/>
      <c r="AG11727" s="402"/>
      <c r="AH11727" s="402"/>
      <c r="AI11727" s="402"/>
      <c r="AJ11727" s="402"/>
    </row>
    <row r="11728" spans="10:36" hidden="1" x14ac:dyDescent="0.2">
      <c r="J11728" s="555" t="s">
        <v>987</v>
      </c>
      <c r="T11728" s="402"/>
      <c r="U11728" s="402"/>
      <c r="V11728" s="402"/>
      <c r="AG11728" s="402"/>
      <c r="AH11728" s="402"/>
      <c r="AI11728" s="402"/>
      <c r="AJ11728" s="402"/>
    </row>
    <row r="11729" spans="10:36" hidden="1" x14ac:dyDescent="0.2">
      <c r="J11729" s="555" t="s">
        <v>987</v>
      </c>
      <c r="T11729" s="402"/>
      <c r="U11729" s="402"/>
      <c r="V11729" s="402"/>
      <c r="AG11729" s="402"/>
      <c r="AH11729" s="402"/>
      <c r="AI11729" s="402"/>
      <c r="AJ11729" s="402"/>
    </row>
    <row r="11730" spans="10:36" hidden="1" x14ac:dyDescent="0.2">
      <c r="J11730" s="555" t="s">
        <v>987</v>
      </c>
      <c r="T11730" s="402"/>
      <c r="U11730" s="402"/>
      <c r="V11730" s="402"/>
      <c r="AG11730" s="402"/>
      <c r="AH11730" s="402"/>
      <c r="AI11730" s="402"/>
      <c r="AJ11730" s="402"/>
    </row>
    <row r="11731" spans="10:36" hidden="1" x14ac:dyDescent="0.2">
      <c r="J11731" s="555" t="s">
        <v>987</v>
      </c>
      <c r="T11731" s="402"/>
      <c r="U11731" s="402"/>
      <c r="V11731" s="402"/>
      <c r="AG11731" s="402"/>
      <c r="AH11731" s="402"/>
      <c r="AI11731" s="402"/>
      <c r="AJ11731" s="402"/>
    </row>
    <row r="11732" spans="10:36" hidden="1" x14ac:dyDescent="0.2">
      <c r="J11732" s="555" t="s">
        <v>987</v>
      </c>
      <c r="T11732" s="402"/>
      <c r="U11732" s="402"/>
      <c r="V11732" s="402"/>
      <c r="AG11732" s="402"/>
      <c r="AH11732" s="402"/>
      <c r="AI11732" s="402"/>
      <c r="AJ11732" s="402"/>
    </row>
    <row r="11733" spans="10:36" hidden="1" x14ac:dyDescent="0.2">
      <c r="J11733" s="555" t="s">
        <v>987</v>
      </c>
      <c r="T11733" s="402"/>
      <c r="U11733" s="402"/>
      <c r="V11733" s="402"/>
      <c r="AG11733" s="402"/>
      <c r="AH11733" s="402"/>
      <c r="AI11733" s="402"/>
      <c r="AJ11733" s="402"/>
    </row>
    <row r="11734" spans="10:36" hidden="1" x14ac:dyDescent="0.2">
      <c r="J11734" s="555" t="s">
        <v>987</v>
      </c>
      <c r="T11734" s="402"/>
      <c r="U11734" s="402"/>
      <c r="V11734" s="402"/>
      <c r="AG11734" s="402"/>
      <c r="AH11734" s="402"/>
      <c r="AI11734" s="402"/>
      <c r="AJ11734" s="402"/>
    </row>
    <row r="11735" spans="10:36" hidden="1" x14ac:dyDescent="0.2">
      <c r="J11735" s="555" t="s">
        <v>987</v>
      </c>
      <c r="T11735" s="402"/>
      <c r="U11735" s="402"/>
      <c r="V11735" s="402"/>
      <c r="AG11735" s="402"/>
      <c r="AH11735" s="402"/>
      <c r="AI11735" s="402"/>
      <c r="AJ11735" s="402"/>
    </row>
    <row r="11736" spans="10:36" hidden="1" x14ac:dyDescent="0.2">
      <c r="J11736" s="555" t="s">
        <v>987</v>
      </c>
      <c r="T11736" s="402"/>
      <c r="U11736" s="402"/>
      <c r="V11736" s="402"/>
      <c r="AG11736" s="402"/>
      <c r="AH11736" s="402"/>
      <c r="AI11736" s="402"/>
      <c r="AJ11736" s="402"/>
    </row>
    <row r="11737" spans="10:36" hidden="1" x14ac:dyDescent="0.2">
      <c r="J11737" s="555" t="s">
        <v>987</v>
      </c>
      <c r="T11737" s="402"/>
      <c r="U11737" s="402"/>
      <c r="V11737" s="402"/>
      <c r="AG11737" s="402"/>
      <c r="AH11737" s="402"/>
      <c r="AI11737" s="402"/>
      <c r="AJ11737" s="402"/>
    </row>
    <row r="11738" spans="10:36" hidden="1" x14ac:dyDescent="0.2">
      <c r="J11738" s="555" t="s">
        <v>987</v>
      </c>
      <c r="T11738" s="402"/>
      <c r="U11738" s="402"/>
      <c r="V11738" s="402"/>
      <c r="AG11738" s="402"/>
      <c r="AH11738" s="402"/>
      <c r="AI11738" s="402"/>
      <c r="AJ11738" s="402"/>
    </row>
    <row r="11739" spans="10:36" hidden="1" x14ac:dyDescent="0.2">
      <c r="J11739" s="555" t="s">
        <v>987</v>
      </c>
      <c r="T11739" s="402"/>
      <c r="U11739" s="402"/>
      <c r="V11739" s="402"/>
      <c r="AG11739" s="402"/>
      <c r="AH11739" s="402"/>
      <c r="AI11739" s="402"/>
      <c r="AJ11739" s="402"/>
    </row>
    <row r="11740" spans="10:36" hidden="1" x14ac:dyDescent="0.2">
      <c r="J11740" s="555" t="s">
        <v>987</v>
      </c>
      <c r="T11740" s="402"/>
      <c r="U11740" s="402"/>
      <c r="V11740" s="402"/>
      <c r="AG11740" s="402"/>
      <c r="AH11740" s="402"/>
      <c r="AI11740" s="402"/>
      <c r="AJ11740" s="402"/>
    </row>
    <row r="11741" spans="10:36" hidden="1" x14ac:dyDescent="0.2">
      <c r="J11741" s="555" t="s">
        <v>987</v>
      </c>
      <c r="T11741" s="402"/>
      <c r="U11741" s="402"/>
      <c r="V11741" s="402"/>
      <c r="AG11741" s="402"/>
      <c r="AH11741" s="402"/>
      <c r="AI11741" s="402"/>
      <c r="AJ11741" s="402"/>
    </row>
    <row r="11742" spans="10:36" hidden="1" x14ac:dyDescent="0.2">
      <c r="J11742" s="555" t="s">
        <v>987</v>
      </c>
      <c r="T11742" s="402"/>
      <c r="U11742" s="402"/>
      <c r="V11742" s="402"/>
      <c r="AG11742" s="402"/>
      <c r="AH11742" s="402"/>
      <c r="AI11742" s="402"/>
      <c r="AJ11742" s="402"/>
    </row>
    <row r="11743" spans="10:36" hidden="1" x14ac:dyDescent="0.2">
      <c r="J11743" s="555" t="s">
        <v>987</v>
      </c>
      <c r="T11743" s="402"/>
      <c r="U11743" s="402"/>
      <c r="V11743" s="402"/>
      <c r="AG11743" s="402"/>
      <c r="AH11743" s="402"/>
      <c r="AI11743" s="402"/>
      <c r="AJ11743" s="402"/>
    </row>
    <row r="11744" spans="10:36" hidden="1" x14ac:dyDescent="0.2">
      <c r="J11744" s="555" t="s">
        <v>987</v>
      </c>
      <c r="T11744" s="402"/>
      <c r="U11744" s="402"/>
      <c r="V11744" s="402"/>
      <c r="AG11744" s="402"/>
      <c r="AH11744" s="402"/>
      <c r="AI11744" s="402"/>
      <c r="AJ11744" s="402"/>
    </row>
    <row r="11745" spans="10:36" hidden="1" x14ac:dyDescent="0.2">
      <c r="J11745" s="555" t="s">
        <v>987</v>
      </c>
      <c r="T11745" s="402"/>
      <c r="U11745" s="402"/>
      <c r="V11745" s="402"/>
      <c r="AG11745" s="402"/>
      <c r="AH11745" s="402"/>
      <c r="AI11745" s="402"/>
      <c r="AJ11745" s="402"/>
    </row>
    <row r="11746" spans="10:36" hidden="1" x14ac:dyDescent="0.2">
      <c r="J11746" s="555" t="s">
        <v>987</v>
      </c>
      <c r="T11746" s="402"/>
      <c r="U11746" s="402"/>
      <c r="V11746" s="402"/>
      <c r="AG11746" s="402"/>
      <c r="AH11746" s="402"/>
      <c r="AI11746" s="402"/>
      <c r="AJ11746" s="402"/>
    </row>
    <row r="11747" spans="10:36" hidden="1" x14ac:dyDescent="0.2">
      <c r="J11747" s="555" t="s">
        <v>987</v>
      </c>
      <c r="T11747" s="402"/>
      <c r="U11747" s="402"/>
      <c r="V11747" s="402"/>
      <c r="AG11747" s="402"/>
      <c r="AH11747" s="402"/>
      <c r="AI11747" s="402"/>
      <c r="AJ11747" s="402"/>
    </row>
    <row r="11748" spans="10:36" hidden="1" x14ac:dyDescent="0.2">
      <c r="J11748" s="555" t="s">
        <v>987</v>
      </c>
      <c r="T11748" s="402"/>
      <c r="U11748" s="402"/>
      <c r="V11748" s="402"/>
      <c r="AG11748" s="402"/>
      <c r="AH11748" s="402"/>
      <c r="AI11748" s="402"/>
      <c r="AJ11748" s="402"/>
    </row>
    <row r="11749" spans="10:36" hidden="1" x14ac:dyDescent="0.2">
      <c r="J11749" s="555" t="s">
        <v>987</v>
      </c>
      <c r="T11749" s="402"/>
      <c r="U11749" s="402"/>
      <c r="V11749" s="402"/>
      <c r="AG11749" s="402"/>
      <c r="AH11749" s="402"/>
      <c r="AI11749" s="402"/>
      <c r="AJ11749" s="402"/>
    </row>
    <row r="11750" spans="10:36" hidden="1" x14ac:dyDescent="0.2">
      <c r="J11750" s="555" t="s">
        <v>987</v>
      </c>
      <c r="T11750" s="402"/>
      <c r="U11750" s="402"/>
      <c r="V11750" s="402"/>
      <c r="AG11750" s="402"/>
      <c r="AH11750" s="402"/>
      <c r="AI11750" s="402"/>
      <c r="AJ11750" s="402"/>
    </row>
    <row r="11751" spans="10:36" hidden="1" x14ac:dyDescent="0.2">
      <c r="J11751" s="555" t="s">
        <v>987</v>
      </c>
      <c r="T11751" s="402"/>
      <c r="U11751" s="402"/>
      <c r="V11751" s="402"/>
      <c r="AG11751" s="402"/>
      <c r="AH11751" s="402"/>
      <c r="AI11751" s="402"/>
      <c r="AJ11751" s="402"/>
    </row>
    <row r="11752" spans="10:36" hidden="1" x14ac:dyDescent="0.2">
      <c r="J11752" s="555" t="s">
        <v>987</v>
      </c>
      <c r="T11752" s="402"/>
      <c r="U11752" s="402"/>
      <c r="V11752" s="402"/>
      <c r="AG11752" s="402"/>
      <c r="AH11752" s="402"/>
      <c r="AI11752" s="402"/>
      <c r="AJ11752" s="402"/>
    </row>
    <row r="11753" spans="10:36" hidden="1" x14ac:dyDescent="0.2">
      <c r="J11753" s="555" t="s">
        <v>987</v>
      </c>
      <c r="T11753" s="402"/>
      <c r="U11753" s="402"/>
      <c r="V11753" s="402"/>
      <c r="AG11753" s="402"/>
      <c r="AH11753" s="402"/>
      <c r="AI11753" s="402"/>
      <c r="AJ11753" s="402"/>
    </row>
    <row r="11754" spans="10:36" hidden="1" x14ac:dyDescent="0.2">
      <c r="J11754" s="555" t="s">
        <v>987</v>
      </c>
      <c r="T11754" s="402"/>
      <c r="U11754" s="402"/>
      <c r="V11754" s="402"/>
      <c r="AG11754" s="402"/>
      <c r="AH11754" s="402"/>
      <c r="AI11754" s="402"/>
      <c r="AJ11754" s="402"/>
    </row>
    <row r="11755" spans="10:36" hidden="1" x14ac:dyDescent="0.2">
      <c r="J11755" s="555" t="s">
        <v>987</v>
      </c>
      <c r="T11755" s="402"/>
      <c r="U11755" s="402"/>
      <c r="V11755" s="402"/>
      <c r="AG11755" s="402"/>
      <c r="AH11755" s="402"/>
      <c r="AI11755" s="402"/>
      <c r="AJ11755" s="402"/>
    </row>
    <row r="11756" spans="10:36" hidden="1" x14ac:dyDescent="0.2">
      <c r="J11756" s="555" t="s">
        <v>987</v>
      </c>
      <c r="T11756" s="402"/>
      <c r="U11756" s="402"/>
      <c r="V11756" s="402"/>
      <c r="AG11756" s="402"/>
      <c r="AH11756" s="402"/>
      <c r="AI11756" s="402"/>
      <c r="AJ11756" s="402"/>
    </row>
    <row r="11757" spans="10:36" hidden="1" x14ac:dyDescent="0.2">
      <c r="J11757" s="555" t="s">
        <v>987</v>
      </c>
      <c r="T11757" s="402"/>
      <c r="U11757" s="402"/>
      <c r="V11757" s="402"/>
      <c r="AG11757" s="402"/>
      <c r="AH11757" s="402"/>
      <c r="AI11757" s="402"/>
      <c r="AJ11757" s="402"/>
    </row>
    <row r="11758" spans="10:36" hidden="1" x14ac:dyDescent="0.2">
      <c r="J11758" s="555" t="s">
        <v>987</v>
      </c>
      <c r="T11758" s="402"/>
      <c r="U11758" s="402"/>
      <c r="V11758" s="402"/>
      <c r="AG11758" s="402"/>
      <c r="AH11758" s="402"/>
      <c r="AI11758" s="402"/>
      <c r="AJ11758" s="402"/>
    </row>
    <row r="11759" spans="10:36" hidden="1" x14ac:dyDescent="0.2">
      <c r="J11759" s="555" t="s">
        <v>987</v>
      </c>
      <c r="T11759" s="402"/>
      <c r="U11759" s="402"/>
      <c r="V11759" s="402"/>
      <c r="AG11759" s="402"/>
      <c r="AH11759" s="402"/>
      <c r="AI11759" s="402"/>
      <c r="AJ11759" s="402"/>
    </row>
    <row r="11760" spans="10:36" hidden="1" x14ac:dyDescent="0.2">
      <c r="J11760" s="555" t="s">
        <v>987</v>
      </c>
      <c r="T11760" s="402"/>
      <c r="U11760" s="402"/>
      <c r="V11760" s="402"/>
      <c r="AG11760" s="402"/>
      <c r="AH11760" s="402"/>
      <c r="AI11760" s="402"/>
      <c r="AJ11760" s="402"/>
    </row>
    <row r="11761" spans="10:36" hidden="1" x14ac:dyDescent="0.2">
      <c r="J11761" s="555" t="s">
        <v>987</v>
      </c>
      <c r="T11761" s="402"/>
      <c r="U11761" s="402"/>
      <c r="V11761" s="402"/>
      <c r="AG11761" s="402"/>
      <c r="AH11761" s="402"/>
      <c r="AI11761" s="402"/>
      <c r="AJ11761" s="402"/>
    </row>
    <row r="11762" spans="10:36" hidden="1" x14ac:dyDescent="0.2">
      <c r="J11762" s="555" t="s">
        <v>987</v>
      </c>
      <c r="T11762" s="402"/>
      <c r="U11762" s="402"/>
      <c r="V11762" s="402"/>
      <c r="AG11762" s="402"/>
      <c r="AH11762" s="402"/>
      <c r="AI11762" s="402"/>
      <c r="AJ11762" s="402"/>
    </row>
    <row r="11763" spans="10:36" hidden="1" x14ac:dyDescent="0.2">
      <c r="J11763" s="555" t="s">
        <v>987</v>
      </c>
      <c r="T11763" s="402"/>
      <c r="U11763" s="402"/>
      <c r="V11763" s="402"/>
      <c r="AG11763" s="402"/>
      <c r="AH11763" s="402"/>
      <c r="AI11763" s="402"/>
      <c r="AJ11763" s="402"/>
    </row>
    <row r="11764" spans="10:36" hidden="1" x14ac:dyDescent="0.2">
      <c r="J11764" s="555" t="s">
        <v>987</v>
      </c>
      <c r="T11764" s="402"/>
      <c r="U11764" s="402"/>
      <c r="V11764" s="402"/>
      <c r="AG11764" s="402"/>
      <c r="AH11764" s="402"/>
      <c r="AI11764" s="402"/>
      <c r="AJ11764" s="402"/>
    </row>
    <row r="11765" spans="10:36" hidden="1" x14ac:dyDescent="0.2">
      <c r="J11765" s="555" t="s">
        <v>987</v>
      </c>
      <c r="T11765" s="402"/>
      <c r="U11765" s="402"/>
      <c r="V11765" s="402"/>
      <c r="AG11765" s="402"/>
      <c r="AH11765" s="402"/>
      <c r="AI11765" s="402"/>
      <c r="AJ11765" s="402"/>
    </row>
    <row r="11766" spans="10:36" hidden="1" x14ac:dyDescent="0.2">
      <c r="J11766" s="555" t="s">
        <v>987</v>
      </c>
      <c r="T11766" s="402"/>
      <c r="U11766" s="402"/>
      <c r="V11766" s="402"/>
      <c r="AG11766" s="402"/>
      <c r="AH11766" s="402"/>
      <c r="AI11766" s="402"/>
      <c r="AJ11766" s="402"/>
    </row>
    <row r="11767" spans="10:36" hidden="1" x14ac:dyDescent="0.2">
      <c r="J11767" s="555" t="s">
        <v>987</v>
      </c>
      <c r="T11767" s="402"/>
      <c r="U11767" s="402"/>
      <c r="V11767" s="402"/>
      <c r="AG11767" s="402"/>
      <c r="AH11767" s="402"/>
      <c r="AI11767" s="402"/>
      <c r="AJ11767" s="402"/>
    </row>
    <row r="11768" spans="10:36" hidden="1" x14ac:dyDescent="0.2">
      <c r="J11768" s="555" t="s">
        <v>987</v>
      </c>
      <c r="T11768" s="402"/>
      <c r="U11768" s="402"/>
      <c r="V11768" s="402"/>
      <c r="AG11768" s="402"/>
      <c r="AH11768" s="402"/>
      <c r="AI11768" s="402"/>
      <c r="AJ11768" s="402"/>
    </row>
    <row r="11769" spans="10:36" hidden="1" x14ac:dyDescent="0.2">
      <c r="J11769" s="555" t="s">
        <v>987</v>
      </c>
      <c r="T11769" s="402"/>
      <c r="U11769" s="402"/>
      <c r="V11769" s="402"/>
      <c r="AG11769" s="402"/>
      <c r="AH11769" s="402"/>
      <c r="AI11769" s="402"/>
      <c r="AJ11769" s="402"/>
    </row>
    <row r="11770" spans="10:36" hidden="1" x14ac:dyDescent="0.2">
      <c r="J11770" s="555" t="s">
        <v>987</v>
      </c>
      <c r="T11770" s="402"/>
      <c r="U11770" s="402"/>
      <c r="V11770" s="402"/>
      <c r="AG11770" s="402"/>
      <c r="AH11770" s="402"/>
      <c r="AI11770" s="402"/>
      <c r="AJ11770" s="402"/>
    </row>
    <row r="11771" spans="10:36" hidden="1" x14ac:dyDescent="0.2">
      <c r="J11771" s="555" t="s">
        <v>987</v>
      </c>
      <c r="T11771" s="402"/>
      <c r="U11771" s="402"/>
      <c r="V11771" s="402"/>
      <c r="AG11771" s="402"/>
      <c r="AH11771" s="402"/>
      <c r="AI11771" s="402"/>
      <c r="AJ11771" s="402"/>
    </row>
    <row r="11772" spans="10:36" hidden="1" x14ac:dyDescent="0.2">
      <c r="J11772" s="555" t="s">
        <v>987</v>
      </c>
      <c r="T11772" s="402"/>
      <c r="U11772" s="402"/>
      <c r="V11772" s="402"/>
      <c r="AG11772" s="402"/>
      <c r="AH11772" s="402"/>
      <c r="AI11772" s="402"/>
      <c r="AJ11772" s="402"/>
    </row>
    <row r="11773" spans="10:36" hidden="1" x14ac:dyDescent="0.2">
      <c r="J11773" s="555" t="s">
        <v>987</v>
      </c>
      <c r="T11773" s="402"/>
      <c r="U11773" s="402"/>
      <c r="V11773" s="402"/>
      <c r="AG11773" s="402"/>
      <c r="AH11773" s="402"/>
      <c r="AI11773" s="402"/>
      <c r="AJ11773" s="402"/>
    </row>
    <row r="11774" spans="10:36" hidden="1" x14ac:dyDescent="0.2">
      <c r="J11774" s="555" t="s">
        <v>987</v>
      </c>
      <c r="T11774" s="402"/>
      <c r="U11774" s="402"/>
      <c r="V11774" s="402"/>
      <c r="AG11774" s="402"/>
      <c r="AH11774" s="402"/>
      <c r="AI11774" s="402"/>
      <c r="AJ11774" s="402"/>
    </row>
    <row r="11775" spans="10:36" hidden="1" x14ac:dyDescent="0.2">
      <c r="J11775" s="555" t="s">
        <v>987</v>
      </c>
      <c r="T11775" s="402"/>
      <c r="U11775" s="402"/>
      <c r="V11775" s="402"/>
      <c r="AG11775" s="402"/>
      <c r="AH11775" s="402"/>
      <c r="AI11775" s="402"/>
      <c r="AJ11775" s="402"/>
    </row>
    <row r="11776" spans="10:36" hidden="1" x14ac:dyDescent="0.2">
      <c r="J11776" s="555" t="s">
        <v>987</v>
      </c>
      <c r="T11776" s="402"/>
      <c r="U11776" s="402"/>
      <c r="V11776" s="402"/>
      <c r="AG11776" s="402"/>
      <c r="AH11776" s="402"/>
      <c r="AI11776" s="402"/>
      <c r="AJ11776" s="402"/>
    </row>
    <row r="11777" spans="10:36" hidden="1" x14ac:dyDescent="0.2">
      <c r="J11777" s="555" t="s">
        <v>987</v>
      </c>
      <c r="T11777" s="402"/>
      <c r="U11777" s="402"/>
      <c r="V11777" s="402"/>
      <c r="AG11777" s="402"/>
      <c r="AH11777" s="402"/>
      <c r="AI11777" s="402"/>
      <c r="AJ11777" s="402"/>
    </row>
    <row r="11778" spans="10:36" hidden="1" x14ac:dyDescent="0.2">
      <c r="J11778" s="555" t="s">
        <v>987</v>
      </c>
      <c r="T11778" s="402"/>
      <c r="U11778" s="402"/>
      <c r="V11778" s="402"/>
      <c r="AG11778" s="402"/>
      <c r="AH11778" s="402"/>
      <c r="AI11778" s="402"/>
      <c r="AJ11778" s="402"/>
    </row>
    <row r="11779" spans="10:36" hidden="1" x14ac:dyDescent="0.2">
      <c r="J11779" s="555" t="s">
        <v>987</v>
      </c>
      <c r="T11779" s="402"/>
      <c r="U11779" s="402"/>
      <c r="V11779" s="402"/>
      <c r="AG11779" s="402"/>
      <c r="AH11779" s="402"/>
      <c r="AI11779" s="402"/>
      <c r="AJ11779" s="402"/>
    </row>
    <row r="11780" spans="10:36" hidden="1" x14ac:dyDescent="0.2">
      <c r="J11780" s="555" t="s">
        <v>987</v>
      </c>
      <c r="T11780" s="402"/>
      <c r="U11780" s="402"/>
      <c r="V11780" s="402"/>
      <c r="AG11780" s="402"/>
      <c r="AH11780" s="402"/>
      <c r="AI11780" s="402"/>
      <c r="AJ11780" s="402"/>
    </row>
    <row r="11781" spans="10:36" hidden="1" x14ac:dyDescent="0.2">
      <c r="J11781" s="555" t="s">
        <v>987</v>
      </c>
      <c r="T11781" s="402"/>
      <c r="U11781" s="402"/>
      <c r="V11781" s="402"/>
      <c r="AG11781" s="402"/>
      <c r="AH11781" s="402"/>
      <c r="AI11781" s="402"/>
      <c r="AJ11781" s="402"/>
    </row>
    <row r="11782" spans="10:36" hidden="1" x14ac:dyDescent="0.2">
      <c r="J11782" s="555" t="s">
        <v>987</v>
      </c>
      <c r="T11782" s="402"/>
      <c r="U11782" s="402"/>
      <c r="V11782" s="402"/>
      <c r="AG11782" s="402"/>
      <c r="AH11782" s="402"/>
      <c r="AI11782" s="402"/>
      <c r="AJ11782" s="402"/>
    </row>
    <row r="11783" spans="10:36" hidden="1" x14ac:dyDescent="0.2">
      <c r="J11783" s="555" t="s">
        <v>987</v>
      </c>
      <c r="T11783" s="402"/>
      <c r="U11783" s="402"/>
      <c r="V11783" s="402"/>
      <c r="AG11783" s="402"/>
      <c r="AH11783" s="402"/>
      <c r="AI11783" s="402"/>
      <c r="AJ11783" s="402"/>
    </row>
    <row r="11784" spans="10:36" hidden="1" x14ac:dyDescent="0.2">
      <c r="J11784" s="555" t="s">
        <v>987</v>
      </c>
      <c r="T11784" s="402"/>
      <c r="U11784" s="402"/>
      <c r="V11784" s="402"/>
      <c r="AG11784" s="402"/>
      <c r="AH11784" s="402"/>
      <c r="AI11784" s="402"/>
      <c r="AJ11784" s="402"/>
    </row>
    <row r="11785" spans="10:36" hidden="1" x14ac:dyDescent="0.2">
      <c r="J11785" s="555" t="s">
        <v>987</v>
      </c>
      <c r="T11785" s="402"/>
      <c r="U11785" s="402"/>
      <c r="V11785" s="402"/>
      <c r="AG11785" s="402"/>
      <c r="AH11785" s="402"/>
      <c r="AI11785" s="402"/>
      <c r="AJ11785" s="402"/>
    </row>
    <row r="11786" spans="10:36" hidden="1" x14ac:dyDescent="0.2">
      <c r="J11786" s="555" t="s">
        <v>987</v>
      </c>
      <c r="T11786" s="402"/>
      <c r="U11786" s="402"/>
      <c r="V11786" s="402"/>
      <c r="AG11786" s="402"/>
      <c r="AH11786" s="402"/>
      <c r="AI11786" s="402"/>
      <c r="AJ11786" s="402"/>
    </row>
    <row r="11787" spans="10:36" hidden="1" x14ac:dyDescent="0.2">
      <c r="J11787" s="555" t="s">
        <v>987</v>
      </c>
      <c r="T11787" s="402"/>
      <c r="U11787" s="402"/>
      <c r="V11787" s="402"/>
      <c r="AG11787" s="402"/>
      <c r="AH11787" s="402"/>
      <c r="AI11787" s="402"/>
      <c r="AJ11787" s="402"/>
    </row>
    <row r="11788" spans="10:36" hidden="1" x14ac:dyDescent="0.2">
      <c r="J11788" s="555" t="s">
        <v>987</v>
      </c>
      <c r="T11788" s="402"/>
      <c r="U11788" s="402"/>
      <c r="V11788" s="402"/>
      <c r="AG11788" s="402"/>
      <c r="AH11788" s="402"/>
      <c r="AI11788" s="402"/>
      <c r="AJ11788" s="402"/>
    </row>
    <row r="11789" spans="10:36" hidden="1" x14ac:dyDescent="0.2">
      <c r="J11789" s="555" t="s">
        <v>987</v>
      </c>
      <c r="T11789" s="402"/>
      <c r="U11789" s="402"/>
      <c r="V11789" s="402"/>
      <c r="AG11789" s="402"/>
      <c r="AH11789" s="402"/>
      <c r="AI11789" s="402"/>
      <c r="AJ11789" s="402"/>
    </row>
    <row r="11790" spans="10:36" hidden="1" x14ac:dyDescent="0.2">
      <c r="J11790" s="555" t="s">
        <v>987</v>
      </c>
      <c r="T11790" s="402"/>
      <c r="U11790" s="402"/>
      <c r="V11790" s="402"/>
      <c r="AG11790" s="402"/>
      <c r="AH11790" s="402"/>
      <c r="AI11790" s="402"/>
      <c r="AJ11790" s="402"/>
    </row>
    <row r="11791" spans="10:36" hidden="1" x14ac:dyDescent="0.2">
      <c r="J11791" s="555" t="s">
        <v>987</v>
      </c>
      <c r="T11791" s="402"/>
      <c r="U11791" s="402"/>
      <c r="V11791" s="402"/>
      <c r="AG11791" s="402"/>
      <c r="AH11791" s="402"/>
      <c r="AI11791" s="402"/>
      <c r="AJ11791" s="402"/>
    </row>
    <row r="11792" spans="10:36" hidden="1" x14ac:dyDescent="0.2">
      <c r="J11792" s="555" t="s">
        <v>987</v>
      </c>
      <c r="T11792" s="402"/>
      <c r="U11792" s="402"/>
      <c r="V11792" s="402"/>
      <c r="AG11792" s="402"/>
      <c r="AH11792" s="402"/>
      <c r="AI11792" s="402"/>
      <c r="AJ11792" s="402"/>
    </row>
    <row r="11793" spans="10:36" hidden="1" x14ac:dyDescent="0.2">
      <c r="J11793" s="555" t="s">
        <v>987</v>
      </c>
      <c r="T11793" s="402"/>
      <c r="U11793" s="402"/>
      <c r="V11793" s="402"/>
      <c r="AG11793" s="402"/>
      <c r="AH11793" s="402"/>
      <c r="AI11793" s="402"/>
      <c r="AJ11793" s="402"/>
    </row>
    <row r="11794" spans="10:36" hidden="1" x14ac:dyDescent="0.2">
      <c r="J11794" s="555" t="s">
        <v>987</v>
      </c>
      <c r="T11794" s="402"/>
      <c r="U11794" s="402"/>
      <c r="V11794" s="402"/>
      <c r="AG11794" s="402"/>
      <c r="AH11794" s="402"/>
      <c r="AI11794" s="402"/>
      <c r="AJ11794" s="402"/>
    </row>
    <row r="11795" spans="10:36" hidden="1" x14ac:dyDescent="0.2">
      <c r="J11795" s="555" t="s">
        <v>987</v>
      </c>
      <c r="T11795" s="402"/>
      <c r="U11795" s="402"/>
      <c r="V11795" s="402"/>
      <c r="AG11795" s="402"/>
      <c r="AH11795" s="402"/>
      <c r="AI11795" s="402"/>
      <c r="AJ11795" s="402"/>
    </row>
    <row r="11796" spans="10:36" hidden="1" x14ac:dyDescent="0.2">
      <c r="J11796" s="555" t="s">
        <v>987</v>
      </c>
      <c r="T11796" s="402"/>
      <c r="U11796" s="402"/>
      <c r="V11796" s="402"/>
      <c r="AG11796" s="402"/>
      <c r="AH11796" s="402"/>
      <c r="AI11796" s="402"/>
      <c r="AJ11796" s="402"/>
    </row>
    <row r="11797" spans="10:36" hidden="1" x14ac:dyDescent="0.2">
      <c r="J11797" s="555" t="s">
        <v>987</v>
      </c>
      <c r="T11797" s="402"/>
      <c r="U11797" s="402"/>
      <c r="V11797" s="402"/>
      <c r="AG11797" s="402"/>
      <c r="AH11797" s="402"/>
      <c r="AI11797" s="402"/>
      <c r="AJ11797" s="402"/>
    </row>
    <row r="11798" spans="10:36" hidden="1" x14ac:dyDescent="0.2">
      <c r="J11798" s="555" t="s">
        <v>987</v>
      </c>
      <c r="T11798" s="402"/>
      <c r="U11798" s="402"/>
      <c r="V11798" s="402"/>
      <c r="AG11798" s="402"/>
      <c r="AH11798" s="402"/>
      <c r="AI11798" s="402"/>
      <c r="AJ11798" s="402"/>
    </row>
    <row r="11799" spans="10:36" hidden="1" x14ac:dyDescent="0.2">
      <c r="J11799" s="555" t="s">
        <v>987</v>
      </c>
      <c r="T11799" s="402"/>
      <c r="U11799" s="402"/>
      <c r="V11799" s="402"/>
      <c r="AG11799" s="402"/>
      <c r="AH11799" s="402"/>
      <c r="AI11799" s="402"/>
      <c r="AJ11799" s="402"/>
    </row>
    <row r="11800" spans="10:36" hidden="1" x14ac:dyDescent="0.2">
      <c r="J11800" s="555" t="s">
        <v>987</v>
      </c>
      <c r="T11800" s="402"/>
      <c r="U11800" s="402"/>
      <c r="V11800" s="402"/>
      <c r="AG11800" s="402"/>
      <c r="AH11800" s="402"/>
      <c r="AI11800" s="402"/>
      <c r="AJ11800" s="402"/>
    </row>
    <row r="11801" spans="10:36" hidden="1" x14ac:dyDescent="0.2">
      <c r="J11801" s="555" t="s">
        <v>987</v>
      </c>
      <c r="T11801" s="402"/>
      <c r="U11801" s="402"/>
      <c r="V11801" s="402"/>
      <c r="AG11801" s="402"/>
      <c r="AH11801" s="402"/>
      <c r="AI11801" s="402"/>
      <c r="AJ11801" s="402"/>
    </row>
    <row r="11802" spans="10:36" hidden="1" x14ac:dyDescent="0.2">
      <c r="J11802" s="555" t="s">
        <v>987</v>
      </c>
      <c r="T11802" s="402"/>
      <c r="U11802" s="402"/>
      <c r="V11802" s="402"/>
      <c r="AG11802" s="402"/>
      <c r="AH11802" s="402"/>
      <c r="AI11802" s="402"/>
      <c r="AJ11802" s="402"/>
    </row>
    <row r="11803" spans="10:36" hidden="1" x14ac:dyDescent="0.2">
      <c r="J11803" s="555" t="s">
        <v>987</v>
      </c>
      <c r="T11803" s="402"/>
      <c r="U11803" s="402"/>
      <c r="V11803" s="402"/>
      <c r="AG11803" s="402"/>
      <c r="AH11803" s="402"/>
      <c r="AI11803" s="402"/>
      <c r="AJ11803" s="402"/>
    </row>
    <row r="11804" spans="10:36" hidden="1" x14ac:dyDescent="0.2">
      <c r="J11804" s="555" t="s">
        <v>987</v>
      </c>
      <c r="T11804" s="402"/>
      <c r="U11804" s="402"/>
      <c r="V11804" s="402"/>
      <c r="AG11804" s="402"/>
      <c r="AH11804" s="402"/>
      <c r="AI11804" s="402"/>
      <c r="AJ11804" s="402"/>
    </row>
    <row r="11805" spans="10:36" hidden="1" x14ac:dyDescent="0.2">
      <c r="J11805" s="555" t="s">
        <v>987</v>
      </c>
      <c r="T11805" s="402"/>
      <c r="U11805" s="402"/>
      <c r="V11805" s="402"/>
      <c r="AG11805" s="402"/>
      <c r="AH11805" s="402"/>
      <c r="AI11805" s="402"/>
      <c r="AJ11805" s="402"/>
    </row>
    <row r="11806" spans="10:36" hidden="1" x14ac:dyDescent="0.2">
      <c r="J11806" s="555" t="s">
        <v>987</v>
      </c>
      <c r="T11806" s="402"/>
      <c r="U11806" s="402"/>
      <c r="V11806" s="402"/>
      <c r="AG11806" s="402"/>
      <c r="AH11806" s="402"/>
      <c r="AI11806" s="402"/>
      <c r="AJ11806" s="402"/>
    </row>
    <row r="11807" spans="10:36" hidden="1" x14ac:dyDescent="0.2">
      <c r="J11807" s="555" t="s">
        <v>987</v>
      </c>
      <c r="T11807" s="402"/>
      <c r="U11807" s="402"/>
      <c r="V11807" s="402"/>
      <c r="AG11807" s="402"/>
      <c r="AH11807" s="402"/>
      <c r="AI11807" s="402"/>
      <c r="AJ11807" s="402"/>
    </row>
    <row r="11808" spans="10:36" hidden="1" x14ac:dyDescent="0.2">
      <c r="J11808" s="555" t="s">
        <v>987</v>
      </c>
      <c r="T11808" s="402"/>
      <c r="U11808" s="402"/>
      <c r="V11808" s="402"/>
      <c r="AG11808" s="402"/>
      <c r="AH11808" s="402"/>
      <c r="AI11808" s="402"/>
      <c r="AJ11808" s="402"/>
    </row>
    <row r="11809" spans="10:36" hidden="1" x14ac:dyDescent="0.2">
      <c r="J11809" s="555" t="s">
        <v>987</v>
      </c>
      <c r="T11809" s="402"/>
      <c r="U11809" s="402"/>
      <c r="V11809" s="402"/>
      <c r="AG11809" s="402"/>
      <c r="AH11809" s="402"/>
      <c r="AI11809" s="402"/>
      <c r="AJ11809" s="402"/>
    </row>
    <row r="11810" spans="10:36" hidden="1" x14ac:dyDescent="0.2">
      <c r="J11810" s="555" t="s">
        <v>987</v>
      </c>
      <c r="T11810" s="402"/>
      <c r="U11810" s="402"/>
      <c r="V11810" s="402"/>
      <c r="AG11810" s="402"/>
      <c r="AH11810" s="402"/>
      <c r="AI11810" s="402"/>
      <c r="AJ11810" s="402"/>
    </row>
    <row r="11811" spans="10:36" hidden="1" x14ac:dyDescent="0.2">
      <c r="J11811" s="555" t="s">
        <v>987</v>
      </c>
      <c r="T11811" s="402"/>
      <c r="U11811" s="402"/>
      <c r="V11811" s="402"/>
      <c r="AG11811" s="402"/>
      <c r="AH11811" s="402"/>
      <c r="AI11811" s="402"/>
      <c r="AJ11811" s="402"/>
    </row>
    <row r="11812" spans="10:36" hidden="1" x14ac:dyDescent="0.2">
      <c r="J11812" s="555" t="s">
        <v>987</v>
      </c>
      <c r="T11812" s="402"/>
      <c r="U11812" s="402"/>
      <c r="V11812" s="402"/>
      <c r="AG11812" s="402"/>
      <c r="AH11812" s="402"/>
      <c r="AI11812" s="402"/>
      <c r="AJ11812" s="402"/>
    </row>
    <row r="11813" spans="10:36" hidden="1" x14ac:dyDescent="0.2">
      <c r="J11813" s="555" t="s">
        <v>987</v>
      </c>
      <c r="T11813" s="402"/>
      <c r="U11813" s="402"/>
      <c r="V11813" s="402"/>
      <c r="AG11813" s="402"/>
      <c r="AH11813" s="402"/>
      <c r="AI11813" s="402"/>
      <c r="AJ11813" s="402"/>
    </row>
    <row r="11814" spans="10:36" hidden="1" x14ac:dyDescent="0.2">
      <c r="J11814" s="555" t="s">
        <v>987</v>
      </c>
      <c r="T11814" s="402"/>
      <c r="U11814" s="402"/>
      <c r="V11814" s="402"/>
      <c r="AG11814" s="402"/>
      <c r="AH11814" s="402"/>
      <c r="AI11814" s="402"/>
      <c r="AJ11814" s="402"/>
    </row>
    <row r="11815" spans="10:36" hidden="1" x14ac:dyDescent="0.2">
      <c r="J11815" s="555" t="s">
        <v>987</v>
      </c>
      <c r="T11815" s="402"/>
      <c r="U11815" s="402"/>
      <c r="V11815" s="402"/>
      <c r="AG11815" s="402"/>
      <c r="AH11815" s="402"/>
      <c r="AI11815" s="402"/>
      <c r="AJ11815" s="402"/>
    </row>
    <row r="11816" spans="10:36" hidden="1" x14ac:dyDescent="0.2">
      <c r="J11816" s="555" t="s">
        <v>987</v>
      </c>
      <c r="T11816" s="402"/>
      <c r="U11816" s="402"/>
      <c r="V11816" s="402"/>
      <c r="AG11816" s="402"/>
      <c r="AH11816" s="402"/>
      <c r="AI11816" s="402"/>
      <c r="AJ11816" s="402"/>
    </row>
    <row r="11817" spans="10:36" hidden="1" x14ac:dyDescent="0.2">
      <c r="J11817" s="555" t="s">
        <v>987</v>
      </c>
      <c r="T11817" s="402"/>
      <c r="U11817" s="402"/>
      <c r="V11817" s="402"/>
      <c r="AG11817" s="402"/>
      <c r="AH11817" s="402"/>
      <c r="AI11817" s="402"/>
      <c r="AJ11817" s="402"/>
    </row>
    <row r="11818" spans="10:36" hidden="1" x14ac:dyDescent="0.2">
      <c r="J11818" s="555" t="s">
        <v>987</v>
      </c>
      <c r="T11818" s="402"/>
      <c r="U11818" s="402"/>
      <c r="V11818" s="402"/>
      <c r="AG11818" s="402"/>
      <c r="AH11818" s="402"/>
      <c r="AI11818" s="402"/>
      <c r="AJ11818" s="402"/>
    </row>
    <row r="11819" spans="10:36" hidden="1" x14ac:dyDescent="0.2">
      <c r="J11819" s="555" t="s">
        <v>987</v>
      </c>
      <c r="T11819" s="402"/>
      <c r="U11819" s="402"/>
      <c r="V11819" s="402"/>
      <c r="AG11819" s="402"/>
      <c r="AH11819" s="402"/>
      <c r="AI11819" s="402"/>
      <c r="AJ11819" s="402"/>
    </row>
    <row r="11820" spans="10:36" hidden="1" x14ac:dyDescent="0.2">
      <c r="J11820" s="555" t="s">
        <v>987</v>
      </c>
      <c r="T11820" s="402"/>
      <c r="U11820" s="402"/>
      <c r="V11820" s="402"/>
      <c r="AG11820" s="402"/>
      <c r="AH11820" s="402"/>
      <c r="AI11820" s="402"/>
      <c r="AJ11820" s="402"/>
    </row>
    <row r="11821" spans="10:36" hidden="1" x14ac:dyDescent="0.2">
      <c r="J11821" s="555" t="s">
        <v>987</v>
      </c>
      <c r="T11821" s="402"/>
      <c r="U11821" s="402"/>
      <c r="V11821" s="402"/>
      <c r="AG11821" s="402"/>
      <c r="AH11821" s="402"/>
      <c r="AI11821" s="402"/>
      <c r="AJ11821" s="402"/>
    </row>
    <row r="11822" spans="10:36" hidden="1" x14ac:dyDescent="0.2">
      <c r="J11822" s="555" t="s">
        <v>987</v>
      </c>
      <c r="T11822" s="402"/>
      <c r="U11822" s="402"/>
      <c r="V11822" s="402"/>
      <c r="AG11822" s="402"/>
      <c r="AH11822" s="402"/>
      <c r="AI11822" s="402"/>
      <c r="AJ11822" s="402"/>
    </row>
    <row r="11823" spans="10:36" hidden="1" x14ac:dyDescent="0.2">
      <c r="J11823" s="555" t="s">
        <v>987</v>
      </c>
      <c r="T11823" s="402"/>
      <c r="U11823" s="402"/>
      <c r="V11823" s="402"/>
      <c r="AG11823" s="402"/>
      <c r="AH11823" s="402"/>
      <c r="AI11823" s="402"/>
      <c r="AJ11823" s="402"/>
    </row>
    <row r="11824" spans="10:36" hidden="1" x14ac:dyDescent="0.2">
      <c r="J11824" s="555" t="s">
        <v>987</v>
      </c>
      <c r="T11824" s="402"/>
      <c r="U11824" s="402"/>
      <c r="V11824" s="402"/>
      <c r="AG11824" s="402"/>
      <c r="AH11824" s="402"/>
      <c r="AI11824" s="402"/>
      <c r="AJ11824" s="402"/>
    </row>
    <row r="11825" spans="10:36" hidden="1" x14ac:dyDescent="0.2">
      <c r="J11825" s="555" t="s">
        <v>987</v>
      </c>
      <c r="T11825" s="402"/>
      <c r="U11825" s="402"/>
      <c r="V11825" s="402"/>
      <c r="AG11825" s="402"/>
      <c r="AH11825" s="402"/>
      <c r="AI11825" s="402"/>
      <c r="AJ11825" s="402"/>
    </row>
    <row r="11826" spans="10:36" hidden="1" x14ac:dyDescent="0.2">
      <c r="J11826" s="555" t="s">
        <v>987</v>
      </c>
      <c r="T11826" s="402"/>
      <c r="U11826" s="402"/>
      <c r="V11826" s="402"/>
      <c r="AG11826" s="402"/>
      <c r="AH11826" s="402"/>
      <c r="AI11826" s="402"/>
      <c r="AJ11826" s="402"/>
    </row>
    <row r="11827" spans="10:36" hidden="1" x14ac:dyDescent="0.2">
      <c r="J11827" s="555" t="s">
        <v>987</v>
      </c>
      <c r="T11827" s="402"/>
      <c r="U11827" s="402"/>
      <c r="V11827" s="402"/>
      <c r="AG11827" s="402"/>
      <c r="AH11827" s="402"/>
      <c r="AI11827" s="402"/>
      <c r="AJ11827" s="402"/>
    </row>
    <row r="11828" spans="10:36" hidden="1" x14ac:dyDescent="0.2">
      <c r="J11828" s="555" t="s">
        <v>987</v>
      </c>
      <c r="T11828" s="402"/>
      <c r="U11828" s="402"/>
      <c r="V11828" s="402"/>
      <c r="AG11828" s="402"/>
      <c r="AH11828" s="402"/>
      <c r="AI11828" s="402"/>
      <c r="AJ11828" s="402"/>
    </row>
    <row r="11829" spans="10:36" hidden="1" x14ac:dyDescent="0.2">
      <c r="J11829" s="555" t="s">
        <v>987</v>
      </c>
      <c r="T11829" s="402"/>
      <c r="U11829" s="402"/>
      <c r="V11829" s="402"/>
      <c r="AG11829" s="402"/>
      <c r="AH11829" s="402"/>
      <c r="AI11829" s="402"/>
      <c r="AJ11829" s="402"/>
    </row>
    <row r="11830" spans="10:36" hidden="1" x14ac:dyDescent="0.2">
      <c r="J11830" s="555" t="s">
        <v>987</v>
      </c>
      <c r="T11830" s="402"/>
      <c r="U11830" s="402"/>
      <c r="V11830" s="402"/>
      <c r="AG11830" s="402"/>
      <c r="AH11830" s="402"/>
      <c r="AI11830" s="402"/>
      <c r="AJ11830" s="402"/>
    </row>
    <row r="11831" spans="10:36" hidden="1" x14ac:dyDescent="0.2">
      <c r="J11831" s="555" t="s">
        <v>987</v>
      </c>
      <c r="T11831" s="402"/>
      <c r="U11831" s="402"/>
      <c r="V11831" s="402"/>
      <c r="AG11831" s="402"/>
      <c r="AH11831" s="402"/>
      <c r="AI11831" s="402"/>
      <c r="AJ11831" s="402"/>
    </row>
    <row r="11832" spans="10:36" hidden="1" x14ac:dyDescent="0.2">
      <c r="J11832" s="555" t="s">
        <v>987</v>
      </c>
      <c r="T11832" s="402"/>
      <c r="U11832" s="402"/>
      <c r="V11832" s="402"/>
      <c r="AG11832" s="402"/>
      <c r="AH11832" s="402"/>
      <c r="AI11832" s="402"/>
      <c r="AJ11832" s="402"/>
    </row>
    <row r="11833" spans="10:36" hidden="1" x14ac:dyDescent="0.2">
      <c r="J11833" s="555" t="s">
        <v>987</v>
      </c>
      <c r="T11833" s="402"/>
      <c r="U11833" s="402"/>
      <c r="V11833" s="402"/>
      <c r="AG11833" s="402"/>
      <c r="AH11833" s="402"/>
      <c r="AI11833" s="402"/>
      <c r="AJ11833" s="402"/>
    </row>
    <row r="11834" spans="10:36" hidden="1" x14ac:dyDescent="0.2">
      <c r="J11834" s="555" t="s">
        <v>987</v>
      </c>
      <c r="T11834" s="402"/>
      <c r="U11834" s="402"/>
      <c r="V11834" s="402"/>
      <c r="AG11834" s="402"/>
      <c r="AH11834" s="402"/>
      <c r="AI11834" s="402"/>
      <c r="AJ11834" s="402"/>
    </row>
    <row r="11835" spans="10:36" hidden="1" x14ac:dyDescent="0.2">
      <c r="J11835" s="555" t="s">
        <v>987</v>
      </c>
      <c r="T11835" s="402"/>
      <c r="U11835" s="402"/>
      <c r="V11835" s="402"/>
      <c r="AG11835" s="402"/>
      <c r="AH11835" s="402"/>
      <c r="AI11835" s="402"/>
      <c r="AJ11835" s="402"/>
    </row>
    <row r="11836" spans="10:36" hidden="1" x14ac:dyDescent="0.2">
      <c r="J11836" s="555" t="s">
        <v>987</v>
      </c>
      <c r="T11836" s="402"/>
      <c r="U11836" s="402"/>
      <c r="V11836" s="402"/>
      <c r="AG11836" s="402"/>
      <c r="AH11836" s="402"/>
      <c r="AI11836" s="402"/>
      <c r="AJ11836" s="402"/>
    </row>
    <row r="11837" spans="10:36" hidden="1" x14ac:dyDescent="0.2">
      <c r="J11837" s="555" t="s">
        <v>987</v>
      </c>
      <c r="T11837" s="402"/>
      <c r="U11837" s="402"/>
      <c r="V11837" s="402"/>
      <c r="AG11837" s="402"/>
      <c r="AH11837" s="402"/>
      <c r="AI11837" s="402"/>
      <c r="AJ11837" s="402"/>
    </row>
    <row r="11838" spans="10:36" hidden="1" x14ac:dyDescent="0.2">
      <c r="J11838" s="555" t="s">
        <v>987</v>
      </c>
      <c r="T11838" s="402"/>
      <c r="U11838" s="402"/>
      <c r="V11838" s="402"/>
      <c r="AG11838" s="402"/>
      <c r="AH11838" s="402"/>
      <c r="AI11838" s="402"/>
      <c r="AJ11838" s="402"/>
    </row>
    <row r="11839" spans="10:36" hidden="1" x14ac:dyDescent="0.2">
      <c r="J11839" s="555" t="s">
        <v>987</v>
      </c>
      <c r="T11839" s="402"/>
      <c r="U11839" s="402"/>
      <c r="V11839" s="402"/>
      <c r="AG11839" s="402"/>
      <c r="AH11839" s="402"/>
      <c r="AI11839" s="402"/>
      <c r="AJ11839" s="402"/>
    </row>
    <row r="11840" spans="10:36" hidden="1" x14ac:dyDescent="0.2">
      <c r="J11840" s="555" t="s">
        <v>987</v>
      </c>
      <c r="T11840" s="402"/>
      <c r="U11840" s="402"/>
      <c r="V11840" s="402"/>
      <c r="AG11840" s="402"/>
      <c r="AH11840" s="402"/>
      <c r="AI11840" s="402"/>
      <c r="AJ11840" s="402"/>
    </row>
    <row r="11841" spans="10:36" hidden="1" x14ac:dyDescent="0.2">
      <c r="J11841" s="555" t="s">
        <v>987</v>
      </c>
      <c r="T11841" s="402"/>
      <c r="U11841" s="402"/>
      <c r="V11841" s="402"/>
      <c r="AG11841" s="402"/>
      <c r="AH11841" s="402"/>
      <c r="AI11841" s="402"/>
      <c r="AJ11841" s="402"/>
    </row>
    <row r="11842" spans="10:36" hidden="1" x14ac:dyDescent="0.2">
      <c r="J11842" s="555" t="s">
        <v>987</v>
      </c>
      <c r="T11842" s="402"/>
      <c r="U11842" s="402"/>
      <c r="V11842" s="402"/>
      <c r="AG11842" s="402"/>
      <c r="AH11842" s="402"/>
      <c r="AI11842" s="402"/>
      <c r="AJ11842" s="402"/>
    </row>
    <row r="11843" spans="10:36" hidden="1" x14ac:dyDescent="0.2">
      <c r="J11843" s="555" t="s">
        <v>987</v>
      </c>
      <c r="T11843" s="402"/>
      <c r="U11843" s="402"/>
      <c r="V11843" s="402"/>
      <c r="AG11843" s="402"/>
      <c r="AH11843" s="402"/>
      <c r="AI11843" s="402"/>
      <c r="AJ11843" s="402"/>
    </row>
    <row r="11844" spans="10:36" hidden="1" x14ac:dyDescent="0.2">
      <c r="J11844" s="555" t="s">
        <v>987</v>
      </c>
      <c r="T11844" s="402"/>
      <c r="U11844" s="402"/>
      <c r="V11844" s="402"/>
      <c r="AG11844" s="402"/>
      <c r="AH11844" s="402"/>
      <c r="AI11844" s="402"/>
      <c r="AJ11844" s="402"/>
    </row>
    <row r="11845" spans="10:36" hidden="1" x14ac:dyDescent="0.2">
      <c r="J11845" s="555" t="s">
        <v>987</v>
      </c>
      <c r="T11845" s="402"/>
      <c r="U11845" s="402"/>
      <c r="V11845" s="402"/>
      <c r="AG11845" s="402"/>
      <c r="AH11845" s="402"/>
      <c r="AI11845" s="402"/>
      <c r="AJ11845" s="402"/>
    </row>
    <row r="11846" spans="10:36" hidden="1" x14ac:dyDescent="0.2">
      <c r="J11846" s="555" t="s">
        <v>987</v>
      </c>
      <c r="T11846" s="402"/>
      <c r="U11846" s="402"/>
      <c r="V11846" s="402"/>
      <c r="AG11846" s="402"/>
      <c r="AH11846" s="402"/>
      <c r="AI11846" s="402"/>
      <c r="AJ11846" s="402"/>
    </row>
    <row r="11847" spans="10:36" hidden="1" x14ac:dyDescent="0.2">
      <c r="J11847" s="555" t="s">
        <v>987</v>
      </c>
      <c r="T11847" s="402"/>
      <c r="U11847" s="402"/>
      <c r="V11847" s="402"/>
      <c r="AG11847" s="402"/>
      <c r="AH11847" s="402"/>
      <c r="AI11847" s="402"/>
      <c r="AJ11847" s="402"/>
    </row>
    <row r="11848" spans="10:36" hidden="1" x14ac:dyDescent="0.2">
      <c r="J11848" s="555" t="s">
        <v>987</v>
      </c>
      <c r="T11848" s="402"/>
      <c r="U11848" s="402"/>
      <c r="V11848" s="402"/>
      <c r="AG11848" s="402"/>
      <c r="AH11848" s="402"/>
      <c r="AI11848" s="402"/>
      <c r="AJ11848" s="402"/>
    </row>
    <row r="11849" spans="10:36" hidden="1" x14ac:dyDescent="0.2">
      <c r="J11849" s="555" t="s">
        <v>987</v>
      </c>
      <c r="T11849" s="402"/>
      <c r="U11849" s="402"/>
      <c r="V11849" s="402"/>
      <c r="AG11849" s="402"/>
      <c r="AH11849" s="402"/>
      <c r="AI11849" s="402"/>
      <c r="AJ11849" s="402"/>
    </row>
    <row r="11850" spans="10:36" hidden="1" x14ac:dyDescent="0.2">
      <c r="J11850" s="555" t="s">
        <v>987</v>
      </c>
      <c r="T11850" s="402"/>
      <c r="U11850" s="402"/>
      <c r="V11850" s="402"/>
      <c r="AG11850" s="402"/>
      <c r="AH11850" s="402"/>
      <c r="AI11850" s="402"/>
      <c r="AJ11850" s="402"/>
    </row>
    <row r="11851" spans="10:36" hidden="1" x14ac:dyDescent="0.2">
      <c r="J11851" s="555" t="s">
        <v>987</v>
      </c>
      <c r="T11851" s="402"/>
      <c r="U11851" s="402"/>
      <c r="V11851" s="402"/>
      <c r="AG11851" s="402"/>
      <c r="AH11851" s="402"/>
      <c r="AI11851" s="402"/>
      <c r="AJ11851" s="402"/>
    </row>
    <row r="11852" spans="10:36" hidden="1" x14ac:dyDescent="0.2">
      <c r="J11852" s="555" t="s">
        <v>987</v>
      </c>
      <c r="T11852" s="402"/>
      <c r="U11852" s="402"/>
      <c r="V11852" s="402"/>
      <c r="AG11852" s="402"/>
      <c r="AH11852" s="402"/>
      <c r="AI11852" s="402"/>
      <c r="AJ11852" s="402"/>
    </row>
    <row r="11853" spans="10:36" hidden="1" x14ac:dyDescent="0.2">
      <c r="J11853" s="555" t="s">
        <v>987</v>
      </c>
      <c r="T11853" s="402"/>
      <c r="U11853" s="402"/>
      <c r="V11853" s="402"/>
      <c r="AG11853" s="402"/>
      <c r="AH11853" s="402"/>
      <c r="AI11853" s="402"/>
      <c r="AJ11853" s="402"/>
    </row>
    <row r="11854" spans="10:36" hidden="1" x14ac:dyDescent="0.2">
      <c r="J11854" s="555" t="s">
        <v>987</v>
      </c>
      <c r="T11854" s="402"/>
      <c r="U11854" s="402"/>
      <c r="V11854" s="402"/>
      <c r="AG11854" s="402"/>
      <c r="AH11854" s="402"/>
      <c r="AI11854" s="402"/>
      <c r="AJ11854" s="402"/>
    </row>
    <row r="11855" spans="10:36" hidden="1" x14ac:dyDescent="0.2">
      <c r="J11855" s="555" t="s">
        <v>987</v>
      </c>
      <c r="T11855" s="402"/>
      <c r="U11855" s="402"/>
      <c r="V11855" s="402"/>
      <c r="AG11855" s="402"/>
      <c r="AH11855" s="402"/>
      <c r="AI11855" s="402"/>
      <c r="AJ11855" s="402"/>
    </row>
    <row r="11856" spans="10:36" hidden="1" x14ac:dyDescent="0.2">
      <c r="J11856" s="555" t="s">
        <v>987</v>
      </c>
      <c r="T11856" s="402"/>
      <c r="U11856" s="402"/>
      <c r="V11856" s="402"/>
      <c r="AG11856" s="402"/>
      <c r="AH11856" s="402"/>
      <c r="AI11856" s="402"/>
      <c r="AJ11856" s="402"/>
    </row>
    <row r="11857" spans="10:36" hidden="1" x14ac:dyDescent="0.2">
      <c r="J11857" s="555" t="s">
        <v>987</v>
      </c>
      <c r="T11857" s="402"/>
      <c r="U11857" s="402"/>
      <c r="V11857" s="402"/>
      <c r="AG11857" s="402"/>
      <c r="AH11857" s="402"/>
      <c r="AI11857" s="402"/>
      <c r="AJ11857" s="402"/>
    </row>
    <row r="11858" spans="10:36" hidden="1" x14ac:dyDescent="0.2">
      <c r="J11858" s="555" t="s">
        <v>987</v>
      </c>
      <c r="T11858" s="402"/>
      <c r="U11858" s="402"/>
      <c r="V11858" s="402"/>
      <c r="AG11858" s="402"/>
      <c r="AH11858" s="402"/>
      <c r="AI11858" s="402"/>
      <c r="AJ11858" s="402"/>
    </row>
    <row r="11859" spans="10:36" hidden="1" x14ac:dyDescent="0.2">
      <c r="J11859" s="555" t="s">
        <v>987</v>
      </c>
      <c r="T11859" s="402"/>
      <c r="U11859" s="402"/>
      <c r="V11859" s="402"/>
      <c r="AG11859" s="402"/>
      <c r="AH11859" s="402"/>
      <c r="AI11859" s="402"/>
      <c r="AJ11859" s="402"/>
    </row>
    <row r="11860" spans="10:36" hidden="1" x14ac:dyDescent="0.2">
      <c r="J11860" s="555" t="s">
        <v>987</v>
      </c>
      <c r="T11860" s="402"/>
      <c r="U11860" s="402"/>
      <c r="V11860" s="402"/>
      <c r="AG11860" s="402"/>
      <c r="AH11860" s="402"/>
      <c r="AI11860" s="402"/>
      <c r="AJ11860" s="402"/>
    </row>
    <row r="11861" spans="10:36" hidden="1" x14ac:dyDescent="0.2">
      <c r="J11861" s="555" t="s">
        <v>987</v>
      </c>
      <c r="T11861" s="402"/>
      <c r="U11861" s="402"/>
      <c r="V11861" s="402"/>
      <c r="AG11861" s="402"/>
      <c r="AH11861" s="402"/>
      <c r="AI11861" s="402"/>
      <c r="AJ11861" s="402"/>
    </row>
    <row r="11862" spans="10:36" hidden="1" x14ac:dyDescent="0.2">
      <c r="J11862" s="555" t="s">
        <v>987</v>
      </c>
      <c r="T11862" s="402"/>
      <c r="U11862" s="402"/>
      <c r="V11862" s="402"/>
      <c r="AG11862" s="402"/>
      <c r="AH11862" s="402"/>
      <c r="AI11862" s="402"/>
      <c r="AJ11862" s="402"/>
    </row>
    <row r="11863" spans="10:36" hidden="1" x14ac:dyDescent="0.2">
      <c r="J11863" s="555" t="s">
        <v>987</v>
      </c>
      <c r="T11863" s="402"/>
      <c r="U11863" s="402"/>
      <c r="V11863" s="402"/>
      <c r="AG11863" s="402"/>
      <c r="AH11863" s="402"/>
      <c r="AI11863" s="402"/>
      <c r="AJ11863" s="402"/>
    </row>
    <row r="11864" spans="10:36" hidden="1" x14ac:dyDescent="0.2">
      <c r="J11864" s="555" t="s">
        <v>987</v>
      </c>
      <c r="T11864" s="402"/>
      <c r="U11864" s="402"/>
      <c r="V11864" s="402"/>
      <c r="AG11864" s="402"/>
      <c r="AH11864" s="402"/>
      <c r="AI11864" s="402"/>
      <c r="AJ11864" s="402"/>
    </row>
    <row r="11865" spans="10:36" hidden="1" x14ac:dyDescent="0.2">
      <c r="J11865" s="555" t="s">
        <v>987</v>
      </c>
      <c r="T11865" s="402"/>
      <c r="U11865" s="402"/>
      <c r="V11865" s="402"/>
      <c r="AG11865" s="402"/>
      <c r="AH11865" s="402"/>
      <c r="AI11865" s="402"/>
      <c r="AJ11865" s="402"/>
    </row>
    <row r="11866" spans="10:36" hidden="1" x14ac:dyDescent="0.2">
      <c r="J11866" s="555" t="s">
        <v>987</v>
      </c>
      <c r="T11866" s="402"/>
      <c r="U11866" s="402"/>
      <c r="V11866" s="402"/>
      <c r="AG11866" s="402"/>
      <c r="AH11866" s="402"/>
      <c r="AI11866" s="402"/>
      <c r="AJ11866" s="402"/>
    </row>
    <row r="11867" spans="10:36" hidden="1" x14ac:dyDescent="0.2">
      <c r="J11867" s="555" t="s">
        <v>987</v>
      </c>
      <c r="T11867" s="402"/>
      <c r="U11867" s="402"/>
      <c r="V11867" s="402"/>
      <c r="AG11867" s="402"/>
      <c r="AH11867" s="402"/>
      <c r="AI11867" s="402"/>
      <c r="AJ11867" s="402"/>
    </row>
    <row r="11868" spans="10:36" hidden="1" x14ac:dyDescent="0.2">
      <c r="J11868" s="555" t="s">
        <v>987</v>
      </c>
      <c r="T11868" s="402"/>
      <c r="U11868" s="402"/>
      <c r="V11868" s="402"/>
      <c r="AG11868" s="402"/>
      <c r="AH11868" s="402"/>
      <c r="AI11868" s="402"/>
      <c r="AJ11868" s="402"/>
    </row>
    <row r="11869" spans="10:36" hidden="1" x14ac:dyDescent="0.2">
      <c r="J11869" s="555" t="s">
        <v>987</v>
      </c>
      <c r="T11869" s="402"/>
      <c r="U11869" s="402"/>
      <c r="V11869" s="402"/>
      <c r="AG11869" s="402"/>
      <c r="AH11869" s="402"/>
      <c r="AI11869" s="402"/>
      <c r="AJ11869" s="402"/>
    </row>
    <row r="11870" spans="10:36" hidden="1" x14ac:dyDescent="0.2">
      <c r="J11870" s="555" t="s">
        <v>987</v>
      </c>
      <c r="T11870" s="402"/>
      <c r="U11870" s="402"/>
      <c r="V11870" s="402"/>
      <c r="AG11870" s="402"/>
      <c r="AH11870" s="402"/>
      <c r="AI11870" s="402"/>
      <c r="AJ11870" s="402"/>
    </row>
    <row r="11871" spans="10:36" hidden="1" x14ac:dyDescent="0.2">
      <c r="J11871" s="555" t="s">
        <v>987</v>
      </c>
      <c r="T11871" s="402"/>
      <c r="U11871" s="402"/>
      <c r="V11871" s="402"/>
      <c r="AG11871" s="402"/>
      <c r="AH11871" s="402"/>
      <c r="AI11871" s="402"/>
      <c r="AJ11871" s="402"/>
    </row>
    <row r="11872" spans="10:36" hidden="1" x14ac:dyDescent="0.2">
      <c r="J11872" s="555" t="s">
        <v>987</v>
      </c>
      <c r="T11872" s="402"/>
      <c r="U11872" s="402"/>
      <c r="V11872" s="402"/>
      <c r="AG11872" s="402"/>
      <c r="AH11872" s="402"/>
      <c r="AI11872" s="402"/>
      <c r="AJ11872" s="402"/>
    </row>
    <row r="11873" spans="10:36" hidden="1" x14ac:dyDescent="0.2">
      <c r="J11873" s="555" t="s">
        <v>987</v>
      </c>
      <c r="T11873" s="402"/>
      <c r="U11873" s="402"/>
      <c r="V11873" s="402"/>
      <c r="AG11873" s="402"/>
      <c r="AH11873" s="402"/>
      <c r="AI11873" s="402"/>
      <c r="AJ11873" s="402"/>
    </row>
    <row r="11874" spans="10:36" hidden="1" x14ac:dyDescent="0.2">
      <c r="J11874" s="555" t="s">
        <v>987</v>
      </c>
      <c r="T11874" s="402"/>
      <c r="U11874" s="402"/>
      <c r="V11874" s="402"/>
      <c r="AG11874" s="402"/>
      <c r="AH11874" s="402"/>
      <c r="AI11874" s="402"/>
      <c r="AJ11874" s="402"/>
    </row>
    <row r="11875" spans="10:36" hidden="1" x14ac:dyDescent="0.2">
      <c r="J11875" s="555" t="s">
        <v>987</v>
      </c>
      <c r="T11875" s="402"/>
      <c r="U11875" s="402"/>
      <c r="V11875" s="402"/>
      <c r="AG11875" s="402"/>
      <c r="AH11875" s="402"/>
      <c r="AI11875" s="402"/>
      <c r="AJ11875" s="402"/>
    </row>
    <row r="11876" spans="10:36" hidden="1" x14ac:dyDescent="0.2">
      <c r="J11876" s="555" t="s">
        <v>987</v>
      </c>
      <c r="T11876" s="402"/>
      <c r="U11876" s="402"/>
      <c r="V11876" s="402"/>
      <c r="AG11876" s="402"/>
      <c r="AH11876" s="402"/>
      <c r="AI11876" s="402"/>
      <c r="AJ11876" s="402"/>
    </row>
    <row r="11877" spans="10:36" hidden="1" x14ac:dyDescent="0.2">
      <c r="J11877" s="555" t="s">
        <v>987</v>
      </c>
      <c r="T11877" s="402"/>
      <c r="U11877" s="402"/>
      <c r="V11877" s="402"/>
      <c r="AG11877" s="402"/>
      <c r="AH11877" s="402"/>
      <c r="AI11877" s="402"/>
      <c r="AJ11877" s="402"/>
    </row>
    <row r="11878" spans="10:36" hidden="1" x14ac:dyDescent="0.2">
      <c r="J11878" s="555" t="s">
        <v>987</v>
      </c>
      <c r="T11878" s="402"/>
      <c r="U11878" s="402"/>
      <c r="V11878" s="402"/>
      <c r="AG11878" s="402"/>
      <c r="AH11878" s="402"/>
      <c r="AI11878" s="402"/>
      <c r="AJ11878" s="402"/>
    </row>
    <row r="11879" spans="10:36" hidden="1" x14ac:dyDescent="0.2">
      <c r="J11879" s="555" t="s">
        <v>987</v>
      </c>
      <c r="T11879" s="402"/>
      <c r="U11879" s="402"/>
      <c r="V11879" s="402"/>
      <c r="AG11879" s="402"/>
      <c r="AH11879" s="402"/>
      <c r="AI11879" s="402"/>
      <c r="AJ11879" s="402"/>
    </row>
    <row r="11880" spans="10:36" hidden="1" x14ac:dyDescent="0.2">
      <c r="J11880" s="555" t="s">
        <v>987</v>
      </c>
      <c r="T11880" s="402"/>
      <c r="U11880" s="402"/>
      <c r="V11880" s="402"/>
      <c r="AG11880" s="402"/>
      <c r="AH11880" s="402"/>
      <c r="AI11880" s="402"/>
      <c r="AJ11880" s="402"/>
    </row>
    <row r="11881" spans="10:36" hidden="1" x14ac:dyDescent="0.2">
      <c r="J11881" s="555" t="s">
        <v>987</v>
      </c>
      <c r="T11881" s="402"/>
      <c r="U11881" s="402"/>
      <c r="V11881" s="402"/>
      <c r="AG11881" s="402"/>
      <c r="AH11881" s="402"/>
      <c r="AI11881" s="402"/>
      <c r="AJ11881" s="402"/>
    </row>
    <row r="11882" spans="10:36" hidden="1" x14ac:dyDescent="0.2">
      <c r="J11882" s="555" t="s">
        <v>987</v>
      </c>
      <c r="T11882" s="402"/>
      <c r="U11882" s="402"/>
      <c r="V11882" s="402"/>
      <c r="AG11882" s="402"/>
      <c r="AH11882" s="402"/>
      <c r="AI11882" s="402"/>
      <c r="AJ11882" s="402"/>
    </row>
    <row r="11883" spans="10:36" hidden="1" x14ac:dyDescent="0.2">
      <c r="J11883" s="555" t="s">
        <v>987</v>
      </c>
      <c r="T11883" s="402"/>
      <c r="U11883" s="402"/>
      <c r="V11883" s="402"/>
      <c r="AG11883" s="402"/>
      <c r="AH11883" s="402"/>
      <c r="AI11883" s="402"/>
      <c r="AJ11883" s="402"/>
    </row>
    <row r="11884" spans="10:36" hidden="1" x14ac:dyDescent="0.2">
      <c r="J11884" s="555" t="s">
        <v>987</v>
      </c>
      <c r="T11884" s="402"/>
      <c r="U11884" s="402"/>
      <c r="V11884" s="402"/>
      <c r="AG11884" s="402"/>
      <c r="AH11884" s="402"/>
      <c r="AI11884" s="402"/>
      <c r="AJ11884" s="402"/>
    </row>
    <row r="11885" spans="10:36" hidden="1" x14ac:dyDescent="0.2">
      <c r="J11885" s="555" t="s">
        <v>987</v>
      </c>
      <c r="T11885" s="402"/>
      <c r="U11885" s="402"/>
      <c r="V11885" s="402"/>
      <c r="AG11885" s="402"/>
      <c r="AH11885" s="402"/>
      <c r="AI11885" s="402"/>
      <c r="AJ11885" s="402"/>
    </row>
    <row r="11886" spans="10:36" hidden="1" x14ac:dyDescent="0.2">
      <c r="J11886" s="555" t="s">
        <v>987</v>
      </c>
      <c r="T11886" s="402"/>
      <c r="U11886" s="402"/>
      <c r="V11886" s="402"/>
      <c r="AG11886" s="402"/>
      <c r="AH11886" s="402"/>
      <c r="AI11886" s="402"/>
      <c r="AJ11886" s="402"/>
    </row>
    <row r="11887" spans="10:36" hidden="1" x14ac:dyDescent="0.2">
      <c r="J11887" s="555" t="s">
        <v>987</v>
      </c>
      <c r="T11887" s="402"/>
      <c r="U11887" s="402"/>
      <c r="V11887" s="402"/>
      <c r="AG11887" s="402"/>
      <c r="AH11887" s="402"/>
      <c r="AI11887" s="402"/>
      <c r="AJ11887" s="402"/>
    </row>
    <row r="11888" spans="10:36" hidden="1" x14ac:dyDescent="0.2">
      <c r="J11888" s="555" t="s">
        <v>987</v>
      </c>
      <c r="T11888" s="402"/>
      <c r="U11888" s="402"/>
      <c r="V11888" s="402"/>
      <c r="AG11888" s="402"/>
      <c r="AH11888" s="402"/>
      <c r="AI11888" s="402"/>
      <c r="AJ11888" s="402"/>
    </row>
    <row r="11889" spans="10:36" hidden="1" x14ac:dyDescent="0.2">
      <c r="J11889" s="555" t="s">
        <v>987</v>
      </c>
      <c r="T11889" s="402"/>
      <c r="U11889" s="402"/>
      <c r="V11889" s="402"/>
      <c r="AG11889" s="402"/>
      <c r="AH11889" s="402"/>
      <c r="AI11889" s="402"/>
      <c r="AJ11889" s="402"/>
    </row>
    <row r="11890" spans="10:36" hidden="1" x14ac:dyDescent="0.2">
      <c r="J11890" s="555" t="s">
        <v>987</v>
      </c>
      <c r="T11890" s="402"/>
      <c r="U11890" s="402"/>
      <c r="V11890" s="402"/>
      <c r="AG11890" s="402"/>
      <c r="AH11890" s="402"/>
      <c r="AI11890" s="402"/>
      <c r="AJ11890" s="402"/>
    </row>
    <row r="11891" spans="10:36" hidden="1" x14ac:dyDescent="0.2">
      <c r="J11891" s="555" t="s">
        <v>987</v>
      </c>
      <c r="T11891" s="402"/>
      <c r="U11891" s="402"/>
      <c r="V11891" s="402"/>
      <c r="AG11891" s="402"/>
      <c r="AH11891" s="402"/>
      <c r="AI11891" s="402"/>
      <c r="AJ11891" s="402"/>
    </row>
    <row r="11892" spans="10:36" hidden="1" x14ac:dyDescent="0.2">
      <c r="J11892" s="555" t="s">
        <v>987</v>
      </c>
      <c r="T11892" s="402"/>
      <c r="U11892" s="402"/>
      <c r="V11892" s="402"/>
      <c r="AG11892" s="402"/>
      <c r="AH11892" s="402"/>
      <c r="AI11892" s="402"/>
      <c r="AJ11892" s="402"/>
    </row>
    <row r="11893" spans="10:36" hidden="1" x14ac:dyDescent="0.2">
      <c r="J11893" s="555" t="s">
        <v>987</v>
      </c>
      <c r="T11893" s="402"/>
      <c r="U11893" s="402"/>
      <c r="V11893" s="402"/>
      <c r="AG11893" s="402"/>
      <c r="AH11893" s="402"/>
      <c r="AI11893" s="402"/>
      <c r="AJ11893" s="402"/>
    </row>
    <row r="11894" spans="10:36" hidden="1" x14ac:dyDescent="0.2">
      <c r="J11894" s="555" t="s">
        <v>987</v>
      </c>
      <c r="T11894" s="402"/>
      <c r="U11894" s="402"/>
      <c r="V11894" s="402"/>
      <c r="AG11894" s="402"/>
      <c r="AH11894" s="402"/>
      <c r="AI11894" s="402"/>
      <c r="AJ11894" s="402"/>
    </row>
    <row r="11895" spans="10:36" hidden="1" x14ac:dyDescent="0.2">
      <c r="J11895" s="555" t="s">
        <v>987</v>
      </c>
      <c r="T11895" s="402"/>
      <c r="U11895" s="402"/>
      <c r="V11895" s="402"/>
      <c r="AG11895" s="402"/>
      <c r="AH11895" s="402"/>
      <c r="AI11895" s="402"/>
      <c r="AJ11895" s="402"/>
    </row>
    <row r="11896" spans="10:36" hidden="1" x14ac:dyDescent="0.2">
      <c r="J11896" s="555" t="s">
        <v>987</v>
      </c>
      <c r="T11896" s="402"/>
      <c r="U11896" s="402"/>
      <c r="V11896" s="402"/>
      <c r="AG11896" s="402"/>
      <c r="AH11896" s="402"/>
      <c r="AI11896" s="402"/>
      <c r="AJ11896" s="402"/>
    </row>
    <row r="11897" spans="10:36" hidden="1" x14ac:dyDescent="0.2">
      <c r="J11897" s="555" t="s">
        <v>987</v>
      </c>
      <c r="T11897" s="402"/>
      <c r="U11897" s="402"/>
      <c r="V11897" s="402"/>
      <c r="AG11897" s="402"/>
      <c r="AH11897" s="402"/>
      <c r="AI11897" s="402"/>
      <c r="AJ11897" s="402"/>
    </row>
    <row r="11898" spans="10:36" hidden="1" x14ac:dyDescent="0.2">
      <c r="J11898" s="555" t="s">
        <v>987</v>
      </c>
      <c r="T11898" s="402"/>
      <c r="U11898" s="402"/>
      <c r="V11898" s="402"/>
      <c r="AG11898" s="402"/>
      <c r="AH11898" s="402"/>
      <c r="AI11898" s="402"/>
      <c r="AJ11898" s="402"/>
    </row>
    <row r="11899" spans="10:36" hidden="1" x14ac:dyDescent="0.2">
      <c r="J11899" s="555" t="s">
        <v>987</v>
      </c>
      <c r="T11899" s="402"/>
      <c r="U11899" s="402"/>
      <c r="V11899" s="402"/>
      <c r="AG11899" s="402"/>
      <c r="AH11899" s="402"/>
      <c r="AI11899" s="402"/>
      <c r="AJ11899" s="402"/>
    </row>
    <row r="11900" spans="10:36" hidden="1" x14ac:dyDescent="0.2">
      <c r="J11900" s="555" t="s">
        <v>987</v>
      </c>
      <c r="T11900" s="402"/>
      <c r="U11900" s="402"/>
      <c r="V11900" s="402"/>
      <c r="AG11900" s="402"/>
      <c r="AH11900" s="402"/>
      <c r="AI11900" s="402"/>
      <c r="AJ11900" s="402"/>
    </row>
    <row r="11901" spans="10:36" hidden="1" x14ac:dyDescent="0.2">
      <c r="J11901" s="555" t="s">
        <v>987</v>
      </c>
      <c r="T11901" s="402"/>
      <c r="U11901" s="402"/>
      <c r="V11901" s="402"/>
      <c r="AG11901" s="402"/>
      <c r="AH11901" s="402"/>
      <c r="AI11901" s="402"/>
      <c r="AJ11901" s="402"/>
    </row>
    <row r="11902" spans="10:36" hidden="1" x14ac:dyDescent="0.2">
      <c r="J11902" s="555" t="s">
        <v>987</v>
      </c>
      <c r="T11902" s="402"/>
      <c r="U11902" s="402"/>
      <c r="V11902" s="402"/>
      <c r="AG11902" s="402"/>
      <c r="AH11902" s="402"/>
      <c r="AI11902" s="402"/>
      <c r="AJ11902" s="402"/>
    </row>
    <row r="11903" spans="10:36" hidden="1" x14ac:dyDescent="0.2">
      <c r="J11903" s="555" t="s">
        <v>987</v>
      </c>
      <c r="T11903" s="402"/>
      <c r="U11903" s="402"/>
      <c r="V11903" s="402"/>
      <c r="AG11903" s="402"/>
      <c r="AH11903" s="402"/>
      <c r="AI11903" s="402"/>
      <c r="AJ11903" s="402"/>
    </row>
    <row r="11904" spans="10:36" hidden="1" x14ac:dyDescent="0.2">
      <c r="J11904" s="555" t="s">
        <v>987</v>
      </c>
      <c r="T11904" s="402"/>
      <c r="U11904" s="402"/>
      <c r="V11904" s="402"/>
      <c r="AG11904" s="402"/>
      <c r="AH11904" s="402"/>
      <c r="AI11904" s="402"/>
      <c r="AJ11904" s="402"/>
    </row>
    <row r="11905" spans="10:36" hidden="1" x14ac:dyDescent="0.2">
      <c r="J11905" s="555" t="s">
        <v>987</v>
      </c>
      <c r="T11905" s="402"/>
      <c r="U11905" s="402"/>
      <c r="V11905" s="402"/>
      <c r="AG11905" s="402"/>
      <c r="AH11905" s="402"/>
      <c r="AI11905" s="402"/>
      <c r="AJ11905" s="402"/>
    </row>
    <row r="11906" spans="10:36" hidden="1" x14ac:dyDescent="0.2">
      <c r="J11906" s="555" t="s">
        <v>987</v>
      </c>
      <c r="T11906" s="402"/>
      <c r="U11906" s="402"/>
      <c r="V11906" s="402"/>
      <c r="AG11906" s="402"/>
      <c r="AH11906" s="402"/>
      <c r="AI11906" s="402"/>
      <c r="AJ11906" s="402"/>
    </row>
    <row r="11907" spans="10:36" hidden="1" x14ac:dyDescent="0.2">
      <c r="J11907" s="555" t="s">
        <v>987</v>
      </c>
      <c r="T11907" s="402"/>
      <c r="U11907" s="402"/>
      <c r="V11907" s="402"/>
      <c r="AG11907" s="402"/>
      <c r="AH11907" s="402"/>
      <c r="AI11907" s="402"/>
      <c r="AJ11907" s="402"/>
    </row>
    <row r="11908" spans="10:36" hidden="1" x14ac:dyDescent="0.2">
      <c r="J11908" s="555" t="s">
        <v>987</v>
      </c>
      <c r="T11908" s="402"/>
      <c r="U11908" s="402"/>
      <c r="V11908" s="402"/>
      <c r="AG11908" s="402"/>
      <c r="AH11908" s="402"/>
      <c r="AI11908" s="402"/>
      <c r="AJ11908" s="402"/>
    </row>
    <row r="11909" spans="10:36" hidden="1" x14ac:dyDescent="0.2">
      <c r="J11909" s="555" t="s">
        <v>987</v>
      </c>
      <c r="T11909" s="402"/>
      <c r="U11909" s="402"/>
      <c r="V11909" s="402"/>
      <c r="AG11909" s="402"/>
      <c r="AH11909" s="402"/>
      <c r="AI11909" s="402"/>
      <c r="AJ11909" s="402"/>
    </row>
    <row r="11910" spans="10:36" hidden="1" x14ac:dyDescent="0.2">
      <c r="J11910" s="555" t="s">
        <v>987</v>
      </c>
      <c r="T11910" s="402"/>
      <c r="U11910" s="402"/>
      <c r="V11910" s="402"/>
      <c r="AG11910" s="402"/>
      <c r="AH11910" s="402"/>
      <c r="AI11910" s="402"/>
      <c r="AJ11910" s="402"/>
    </row>
    <row r="11911" spans="10:36" hidden="1" x14ac:dyDescent="0.2">
      <c r="J11911" s="555" t="s">
        <v>987</v>
      </c>
      <c r="T11911" s="402"/>
      <c r="U11911" s="402"/>
      <c r="V11911" s="402"/>
      <c r="AG11911" s="402"/>
      <c r="AH11911" s="402"/>
      <c r="AI11911" s="402"/>
      <c r="AJ11911" s="402"/>
    </row>
    <row r="11912" spans="10:36" hidden="1" x14ac:dyDescent="0.2">
      <c r="J11912" s="555" t="s">
        <v>987</v>
      </c>
      <c r="T11912" s="402"/>
      <c r="U11912" s="402"/>
      <c r="V11912" s="402"/>
      <c r="AG11912" s="402"/>
      <c r="AH11912" s="402"/>
      <c r="AI11912" s="402"/>
      <c r="AJ11912" s="402"/>
    </row>
    <row r="11913" spans="10:36" hidden="1" x14ac:dyDescent="0.2">
      <c r="J11913" s="555" t="s">
        <v>987</v>
      </c>
      <c r="T11913" s="402"/>
      <c r="U11913" s="402"/>
      <c r="V11913" s="402"/>
      <c r="AG11913" s="402"/>
      <c r="AH11913" s="402"/>
      <c r="AI11913" s="402"/>
      <c r="AJ11913" s="402"/>
    </row>
    <row r="11914" spans="10:36" hidden="1" x14ac:dyDescent="0.2">
      <c r="J11914" s="555" t="s">
        <v>987</v>
      </c>
      <c r="T11914" s="402"/>
      <c r="U11914" s="402"/>
      <c r="V11914" s="402"/>
      <c r="AG11914" s="402"/>
      <c r="AH11914" s="402"/>
      <c r="AI11914" s="402"/>
      <c r="AJ11914" s="402"/>
    </row>
    <row r="11915" spans="10:36" hidden="1" x14ac:dyDescent="0.2">
      <c r="J11915" s="555" t="s">
        <v>987</v>
      </c>
      <c r="T11915" s="402"/>
      <c r="U11915" s="402"/>
      <c r="V11915" s="402"/>
      <c r="AG11915" s="402"/>
      <c r="AH11915" s="402"/>
      <c r="AI11915" s="402"/>
      <c r="AJ11915" s="402"/>
    </row>
    <row r="11916" spans="10:36" hidden="1" x14ac:dyDescent="0.2">
      <c r="J11916" s="555" t="s">
        <v>987</v>
      </c>
      <c r="T11916" s="402"/>
      <c r="U11916" s="402"/>
      <c r="V11916" s="402"/>
      <c r="AG11916" s="402"/>
      <c r="AH11916" s="402"/>
      <c r="AI11916" s="402"/>
      <c r="AJ11916" s="402"/>
    </row>
    <row r="11917" spans="10:36" hidden="1" x14ac:dyDescent="0.2">
      <c r="J11917" s="555" t="s">
        <v>987</v>
      </c>
      <c r="T11917" s="402"/>
      <c r="U11917" s="402"/>
      <c r="V11917" s="402"/>
      <c r="AG11917" s="402"/>
      <c r="AH11917" s="402"/>
      <c r="AI11917" s="402"/>
      <c r="AJ11917" s="402"/>
    </row>
    <row r="11918" spans="10:36" hidden="1" x14ac:dyDescent="0.2">
      <c r="J11918" s="555" t="s">
        <v>987</v>
      </c>
      <c r="T11918" s="402"/>
      <c r="U11918" s="402"/>
      <c r="V11918" s="402"/>
      <c r="AG11918" s="402"/>
      <c r="AH11918" s="402"/>
      <c r="AI11918" s="402"/>
      <c r="AJ11918" s="402"/>
    </row>
    <row r="11919" spans="10:36" hidden="1" x14ac:dyDescent="0.2">
      <c r="J11919" s="555" t="s">
        <v>987</v>
      </c>
      <c r="T11919" s="402"/>
      <c r="U11919" s="402"/>
      <c r="V11919" s="402"/>
      <c r="AG11919" s="402"/>
      <c r="AH11919" s="402"/>
      <c r="AI11919" s="402"/>
      <c r="AJ11919" s="402"/>
    </row>
    <row r="11920" spans="10:36" hidden="1" x14ac:dyDescent="0.2">
      <c r="J11920" s="555" t="s">
        <v>987</v>
      </c>
      <c r="T11920" s="402"/>
      <c r="U11920" s="402"/>
      <c r="V11920" s="402"/>
      <c r="AG11920" s="402"/>
      <c r="AH11920" s="402"/>
      <c r="AI11920" s="402"/>
      <c r="AJ11920" s="402"/>
    </row>
    <row r="11921" spans="10:36" hidden="1" x14ac:dyDescent="0.2">
      <c r="J11921" s="555" t="s">
        <v>987</v>
      </c>
      <c r="T11921" s="402"/>
      <c r="U11921" s="402"/>
      <c r="V11921" s="402"/>
      <c r="AG11921" s="402"/>
      <c r="AH11921" s="402"/>
      <c r="AI11921" s="402"/>
      <c r="AJ11921" s="402"/>
    </row>
    <row r="11922" spans="10:36" hidden="1" x14ac:dyDescent="0.2">
      <c r="J11922" s="555" t="s">
        <v>987</v>
      </c>
      <c r="T11922" s="402"/>
      <c r="U11922" s="402"/>
      <c r="V11922" s="402"/>
      <c r="AG11922" s="402"/>
      <c r="AH11922" s="402"/>
      <c r="AI11922" s="402"/>
      <c r="AJ11922" s="402"/>
    </row>
    <row r="11923" spans="10:36" hidden="1" x14ac:dyDescent="0.2">
      <c r="J11923" s="555" t="s">
        <v>987</v>
      </c>
      <c r="T11923" s="402"/>
      <c r="U11923" s="402"/>
      <c r="V11923" s="402"/>
      <c r="AG11923" s="402"/>
      <c r="AH11923" s="402"/>
      <c r="AI11923" s="402"/>
      <c r="AJ11923" s="402"/>
    </row>
    <row r="11924" spans="10:36" hidden="1" x14ac:dyDescent="0.2">
      <c r="J11924" s="555" t="s">
        <v>987</v>
      </c>
      <c r="T11924" s="402"/>
      <c r="U11924" s="402"/>
      <c r="V11924" s="402"/>
      <c r="AG11924" s="402"/>
      <c r="AH11924" s="402"/>
      <c r="AI11924" s="402"/>
      <c r="AJ11924" s="402"/>
    </row>
    <row r="11925" spans="10:36" hidden="1" x14ac:dyDescent="0.2">
      <c r="J11925" s="555" t="s">
        <v>987</v>
      </c>
      <c r="T11925" s="402"/>
      <c r="U11925" s="402"/>
      <c r="V11925" s="402"/>
      <c r="AG11925" s="402"/>
      <c r="AH11925" s="402"/>
      <c r="AI11925" s="402"/>
      <c r="AJ11925" s="402"/>
    </row>
    <row r="11926" spans="10:36" hidden="1" x14ac:dyDescent="0.2">
      <c r="J11926" s="555" t="s">
        <v>987</v>
      </c>
      <c r="T11926" s="402"/>
      <c r="U11926" s="402"/>
      <c r="V11926" s="402"/>
      <c r="AG11926" s="402"/>
      <c r="AH11926" s="402"/>
      <c r="AI11926" s="402"/>
      <c r="AJ11926" s="402"/>
    </row>
    <row r="11927" spans="10:36" hidden="1" x14ac:dyDescent="0.2">
      <c r="J11927" s="555" t="s">
        <v>987</v>
      </c>
      <c r="T11927" s="402"/>
      <c r="U11927" s="402"/>
      <c r="V11927" s="402"/>
      <c r="AG11927" s="402"/>
      <c r="AH11927" s="402"/>
      <c r="AI11927" s="402"/>
      <c r="AJ11927" s="402"/>
    </row>
    <row r="11928" spans="10:36" hidden="1" x14ac:dyDescent="0.2">
      <c r="J11928" s="555" t="s">
        <v>987</v>
      </c>
      <c r="T11928" s="402"/>
      <c r="U11928" s="402"/>
      <c r="V11928" s="402"/>
      <c r="AG11928" s="402"/>
      <c r="AH11928" s="402"/>
      <c r="AI11928" s="402"/>
      <c r="AJ11928" s="402"/>
    </row>
    <row r="11929" spans="10:36" hidden="1" x14ac:dyDescent="0.2">
      <c r="J11929" s="555" t="s">
        <v>987</v>
      </c>
      <c r="T11929" s="402"/>
      <c r="U11929" s="402"/>
      <c r="V11929" s="402"/>
      <c r="AG11929" s="402"/>
      <c r="AH11929" s="402"/>
      <c r="AI11929" s="402"/>
      <c r="AJ11929" s="402"/>
    </row>
    <row r="11930" spans="10:36" hidden="1" x14ac:dyDescent="0.2">
      <c r="J11930" s="555" t="s">
        <v>987</v>
      </c>
      <c r="T11930" s="402"/>
      <c r="U11930" s="402"/>
      <c r="V11930" s="402"/>
      <c r="AG11930" s="402"/>
      <c r="AH11930" s="402"/>
      <c r="AI11930" s="402"/>
      <c r="AJ11930" s="402"/>
    </row>
    <row r="11931" spans="10:36" hidden="1" x14ac:dyDescent="0.2">
      <c r="J11931" s="555" t="s">
        <v>987</v>
      </c>
      <c r="T11931" s="402"/>
      <c r="U11931" s="402"/>
      <c r="V11931" s="402"/>
      <c r="AG11931" s="402"/>
      <c r="AH11931" s="402"/>
      <c r="AI11931" s="402"/>
      <c r="AJ11931" s="402"/>
    </row>
    <row r="11932" spans="10:36" hidden="1" x14ac:dyDescent="0.2">
      <c r="J11932" s="555" t="s">
        <v>987</v>
      </c>
      <c r="T11932" s="402"/>
      <c r="U11932" s="402"/>
      <c r="V11932" s="402"/>
      <c r="AG11932" s="402"/>
      <c r="AH11932" s="402"/>
      <c r="AI11932" s="402"/>
      <c r="AJ11932" s="402"/>
    </row>
    <row r="11933" spans="10:36" hidden="1" x14ac:dyDescent="0.2">
      <c r="J11933" s="555" t="s">
        <v>987</v>
      </c>
      <c r="T11933" s="402"/>
      <c r="U11933" s="402"/>
      <c r="V11933" s="402"/>
      <c r="AG11933" s="402"/>
      <c r="AH11933" s="402"/>
      <c r="AI11933" s="402"/>
      <c r="AJ11933" s="402"/>
    </row>
    <row r="11934" spans="10:36" hidden="1" x14ac:dyDescent="0.2">
      <c r="J11934" s="555" t="s">
        <v>987</v>
      </c>
      <c r="T11934" s="402"/>
      <c r="U11934" s="402"/>
      <c r="V11934" s="402"/>
      <c r="AG11934" s="402"/>
      <c r="AH11934" s="402"/>
      <c r="AI11934" s="402"/>
      <c r="AJ11934" s="402"/>
    </row>
    <row r="11935" spans="10:36" hidden="1" x14ac:dyDescent="0.2">
      <c r="J11935" s="555" t="s">
        <v>987</v>
      </c>
      <c r="T11935" s="402"/>
      <c r="U11935" s="402"/>
      <c r="V11935" s="402"/>
      <c r="AG11935" s="402"/>
      <c r="AH11935" s="402"/>
      <c r="AI11935" s="402"/>
      <c r="AJ11935" s="402"/>
    </row>
    <row r="11936" spans="10:36" hidden="1" x14ac:dyDescent="0.2">
      <c r="J11936" s="555" t="s">
        <v>987</v>
      </c>
      <c r="T11936" s="402"/>
      <c r="U11936" s="402"/>
      <c r="V11936" s="402"/>
      <c r="AG11936" s="402"/>
      <c r="AH11936" s="402"/>
      <c r="AI11936" s="402"/>
      <c r="AJ11936" s="402"/>
    </row>
    <row r="11937" spans="10:36" hidden="1" x14ac:dyDescent="0.2">
      <c r="J11937" s="555" t="s">
        <v>987</v>
      </c>
      <c r="T11937" s="402"/>
      <c r="U11937" s="402"/>
      <c r="V11937" s="402"/>
      <c r="AG11937" s="402"/>
      <c r="AH11937" s="402"/>
      <c r="AI11937" s="402"/>
      <c r="AJ11937" s="402"/>
    </row>
    <row r="11938" spans="10:36" hidden="1" x14ac:dyDescent="0.2">
      <c r="J11938" s="555" t="s">
        <v>987</v>
      </c>
      <c r="T11938" s="402"/>
      <c r="U11938" s="402"/>
      <c r="V11938" s="402"/>
      <c r="AG11938" s="402"/>
      <c r="AH11938" s="402"/>
      <c r="AI11938" s="402"/>
      <c r="AJ11938" s="402"/>
    </row>
    <row r="11939" spans="10:36" hidden="1" x14ac:dyDescent="0.2">
      <c r="J11939" s="555" t="s">
        <v>987</v>
      </c>
      <c r="T11939" s="402"/>
      <c r="U11939" s="402"/>
      <c r="V11939" s="402"/>
      <c r="AG11939" s="402"/>
      <c r="AH11939" s="402"/>
      <c r="AI11939" s="402"/>
      <c r="AJ11939" s="402"/>
    </row>
    <row r="11940" spans="10:36" hidden="1" x14ac:dyDescent="0.2">
      <c r="J11940" s="555" t="s">
        <v>987</v>
      </c>
      <c r="T11940" s="402"/>
      <c r="U11940" s="402"/>
      <c r="V11940" s="402"/>
      <c r="AG11940" s="402"/>
      <c r="AH11940" s="402"/>
      <c r="AI11940" s="402"/>
      <c r="AJ11940" s="402"/>
    </row>
    <row r="11941" spans="10:36" hidden="1" x14ac:dyDescent="0.2">
      <c r="J11941" s="555" t="s">
        <v>987</v>
      </c>
      <c r="T11941" s="402"/>
      <c r="U11941" s="402"/>
      <c r="V11941" s="402"/>
      <c r="AG11941" s="402"/>
      <c r="AH11941" s="402"/>
      <c r="AI11941" s="402"/>
      <c r="AJ11941" s="402"/>
    </row>
    <row r="11942" spans="10:36" hidden="1" x14ac:dyDescent="0.2">
      <c r="J11942" s="555" t="s">
        <v>987</v>
      </c>
      <c r="T11942" s="402"/>
      <c r="U11942" s="402"/>
      <c r="V11942" s="402"/>
      <c r="AG11942" s="402"/>
      <c r="AH11942" s="402"/>
      <c r="AI11942" s="402"/>
      <c r="AJ11942" s="402"/>
    </row>
    <row r="11943" spans="10:36" hidden="1" x14ac:dyDescent="0.2">
      <c r="J11943" s="555" t="s">
        <v>987</v>
      </c>
      <c r="T11943" s="402"/>
      <c r="U11943" s="402"/>
      <c r="V11943" s="402"/>
      <c r="AG11943" s="402"/>
      <c r="AH11943" s="402"/>
      <c r="AI11943" s="402"/>
      <c r="AJ11943" s="402"/>
    </row>
    <row r="11944" spans="10:36" hidden="1" x14ac:dyDescent="0.2">
      <c r="J11944" s="555" t="s">
        <v>987</v>
      </c>
      <c r="T11944" s="402"/>
      <c r="U11944" s="402"/>
      <c r="V11944" s="402"/>
      <c r="AG11944" s="402"/>
      <c r="AH11944" s="402"/>
      <c r="AI11944" s="402"/>
      <c r="AJ11944" s="402"/>
    </row>
    <row r="11945" spans="10:36" hidden="1" x14ac:dyDescent="0.2">
      <c r="J11945" s="555" t="s">
        <v>987</v>
      </c>
      <c r="T11945" s="402"/>
      <c r="U11945" s="402"/>
      <c r="V11945" s="402"/>
      <c r="AG11945" s="402"/>
      <c r="AH11945" s="402"/>
      <c r="AI11945" s="402"/>
      <c r="AJ11945" s="402"/>
    </row>
    <row r="11946" spans="10:36" hidden="1" x14ac:dyDescent="0.2">
      <c r="J11946" s="555" t="s">
        <v>987</v>
      </c>
      <c r="T11946" s="402"/>
      <c r="U11946" s="402"/>
      <c r="V11946" s="402"/>
      <c r="AG11946" s="402"/>
      <c r="AH11946" s="402"/>
      <c r="AI11946" s="402"/>
      <c r="AJ11946" s="402"/>
    </row>
    <row r="11947" spans="10:36" hidden="1" x14ac:dyDescent="0.2">
      <c r="J11947" s="555" t="s">
        <v>987</v>
      </c>
      <c r="T11947" s="402"/>
      <c r="U11947" s="402"/>
      <c r="V11947" s="402"/>
      <c r="AG11947" s="402"/>
      <c r="AH11947" s="402"/>
      <c r="AI11947" s="402"/>
      <c r="AJ11947" s="402"/>
    </row>
    <row r="11948" spans="10:36" hidden="1" x14ac:dyDescent="0.2">
      <c r="J11948" s="555" t="s">
        <v>987</v>
      </c>
      <c r="T11948" s="402"/>
      <c r="U11948" s="402"/>
      <c r="V11948" s="402"/>
      <c r="AG11948" s="402"/>
      <c r="AH11948" s="402"/>
      <c r="AI11948" s="402"/>
      <c r="AJ11948" s="402"/>
    </row>
    <row r="11949" spans="10:36" hidden="1" x14ac:dyDescent="0.2">
      <c r="J11949" s="555" t="s">
        <v>987</v>
      </c>
      <c r="T11949" s="402"/>
      <c r="U11949" s="402"/>
      <c r="V11949" s="402"/>
      <c r="AG11949" s="402"/>
      <c r="AH11949" s="402"/>
      <c r="AI11949" s="402"/>
      <c r="AJ11949" s="402"/>
    </row>
    <row r="11950" spans="10:36" hidden="1" x14ac:dyDescent="0.2">
      <c r="J11950" s="555" t="s">
        <v>987</v>
      </c>
      <c r="T11950" s="402"/>
      <c r="U11950" s="402"/>
      <c r="V11950" s="402"/>
      <c r="AG11950" s="402"/>
      <c r="AH11950" s="402"/>
      <c r="AI11950" s="402"/>
      <c r="AJ11950" s="402"/>
    </row>
    <row r="11951" spans="10:36" hidden="1" x14ac:dyDescent="0.2">
      <c r="J11951" s="555" t="s">
        <v>987</v>
      </c>
      <c r="T11951" s="402"/>
      <c r="U11951" s="402"/>
      <c r="V11951" s="402"/>
      <c r="AG11951" s="402"/>
      <c r="AH11951" s="402"/>
      <c r="AI11951" s="402"/>
      <c r="AJ11951" s="402"/>
    </row>
    <row r="11952" spans="10:36" hidden="1" x14ac:dyDescent="0.2">
      <c r="J11952" s="555" t="s">
        <v>987</v>
      </c>
      <c r="T11952" s="402"/>
      <c r="U11952" s="402"/>
      <c r="V11952" s="402"/>
      <c r="AG11952" s="402"/>
      <c r="AH11952" s="402"/>
      <c r="AI11952" s="402"/>
      <c r="AJ11952" s="402"/>
    </row>
    <row r="11953" spans="10:36" hidden="1" x14ac:dyDescent="0.2">
      <c r="J11953" s="555" t="s">
        <v>987</v>
      </c>
      <c r="T11953" s="402"/>
      <c r="U11953" s="402"/>
      <c r="V11953" s="402"/>
      <c r="AG11953" s="402"/>
      <c r="AH11953" s="402"/>
      <c r="AI11953" s="402"/>
      <c r="AJ11953" s="402"/>
    </row>
    <row r="11954" spans="10:36" hidden="1" x14ac:dyDescent="0.2">
      <c r="J11954" s="555" t="s">
        <v>987</v>
      </c>
      <c r="T11954" s="402"/>
      <c r="U11954" s="402"/>
      <c r="V11954" s="402"/>
      <c r="AG11954" s="402"/>
      <c r="AH11954" s="402"/>
      <c r="AI11954" s="402"/>
      <c r="AJ11954" s="402"/>
    </row>
    <row r="11955" spans="10:36" hidden="1" x14ac:dyDescent="0.2">
      <c r="J11955" s="555" t="s">
        <v>987</v>
      </c>
      <c r="T11955" s="402"/>
      <c r="U11955" s="402"/>
      <c r="V11955" s="402"/>
      <c r="AG11955" s="402"/>
      <c r="AH11955" s="402"/>
      <c r="AI11955" s="402"/>
      <c r="AJ11955" s="402"/>
    </row>
    <row r="11956" spans="10:36" hidden="1" x14ac:dyDescent="0.2">
      <c r="J11956" s="555" t="s">
        <v>987</v>
      </c>
      <c r="T11956" s="402"/>
      <c r="U11956" s="402"/>
      <c r="V11956" s="402"/>
      <c r="AG11956" s="402"/>
      <c r="AH11956" s="402"/>
      <c r="AI11956" s="402"/>
      <c r="AJ11956" s="402"/>
    </row>
    <row r="11957" spans="10:36" hidden="1" x14ac:dyDescent="0.2">
      <c r="J11957" s="555" t="s">
        <v>987</v>
      </c>
      <c r="T11957" s="402"/>
      <c r="U11957" s="402"/>
      <c r="V11957" s="402"/>
      <c r="AG11957" s="402"/>
      <c r="AH11957" s="402"/>
      <c r="AI11957" s="402"/>
      <c r="AJ11957" s="402"/>
    </row>
    <row r="11958" spans="10:36" hidden="1" x14ac:dyDescent="0.2">
      <c r="J11958" s="555" t="s">
        <v>987</v>
      </c>
      <c r="T11958" s="402"/>
      <c r="U11958" s="402"/>
      <c r="V11958" s="402"/>
      <c r="AG11958" s="402"/>
      <c r="AH11958" s="402"/>
      <c r="AI11958" s="402"/>
      <c r="AJ11958" s="402"/>
    </row>
    <row r="11959" spans="10:36" hidden="1" x14ac:dyDescent="0.2">
      <c r="J11959" s="555" t="s">
        <v>987</v>
      </c>
      <c r="T11959" s="402"/>
      <c r="U11959" s="402"/>
      <c r="V11959" s="402"/>
      <c r="AG11959" s="402"/>
      <c r="AH11959" s="402"/>
      <c r="AI11959" s="402"/>
      <c r="AJ11959" s="402"/>
    </row>
    <row r="11960" spans="10:36" hidden="1" x14ac:dyDescent="0.2">
      <c r="J11960" s="555" t="s">
        <v>987</v>
      </c>
      <c r="T11960" s="402"/>
      <c r="U11960" s="402"/>
      <c r="V11960" s="402"/>
      <c r="AG11960" s="402"/>
      <c r="AH11960" s="402"/>
      <c r="AI11960" s="402"/>
      <c r="AJ11960" s="402"/>
    </row>
    <row r="11961" spans="10:36" hidden="1" x14ac:dyDescent="0.2">
      <c r="J11961" s="555" t="s">
        <v>987</v>
      </c>
      <c r="T11961" s="402"/>
      <c r="U11961" s="402"/>
      <c r="V11961" s="402"/>
      <c r="AG11961" s="402"/>
      <c r="AH11961" s="402"/>
      <c r="AI11961" s="402"/>
      <c r="AJ11961" s="402"/>
    </row>
    <row r="11962" spans="10:36" hidden="1" x14ac:dyDescent="0.2">
      <c r="J11962" s="555" t="s">
        <v>987</v>
      </c>
      <c r="T11962" s="402"/>
      <c r="U11962" s="402"/>
      <c r="V11962" s="402"/>
      <c r="AG11962" s="402"/>
      <c r="AH11962" s="402"/>
      <c r="AI11962" s="402"/>
      <c r="AJ11962" s="402"/>
    </row>
    <row r="11963" spans="10:36" hidden="1" x14ac:dyDescent="0.2">
      <c r="J11963" s="555" t="s">
        <v>987</v>
      </c>
      <c r="T11963" s="402"/>
      <c r="U11963" s="402"/>
      <c r="V11963" s="402"/>
      <c r="AG11963" s="402"/>
      <c r="AH11963" s="402"/>
      <c r="AI11963" s="402"/>
      <c r="AJ11963" s="402"/>
    </row>
    <row r="11964" spans="10:36" hidden="1" x14ac:dyDescent="0.2">
      <c r="J11964" s="555" t="s">
        <v>987</v>
      </c>
      <c r="T11964" s="402"/>
      <c r="U11964" s="402"/>
      <c r="V11964" s="402"/>
      <c r="AG11964" s="402"/>
      <c r="AH11964" s="402"/>
      <c r="AI11964" s="402"/>
      <c r="AJ11964" s="402"/>
    </row>
    <row r="11965" spans="10:36" hidden="1" x14ac:dyDescent="0.2">
      <c r="J11965" s="555" t="s">
        <v>987</v>
      </c>
      <c r="T11965" s="402"/>
      <c r="U11965" s="402"/>
      <c r="V11965" s="402"/>
      <c r="AG11965" s="402"/>
      <c r="AH11965" s="402"/>
      <c r="AI11965" s="402"/>
      <c r="AJ11965" s="402"/>
    </row>
    <row r="11966" spans="10:36" hidden="1" x14ac:dyDescent="0.2">
      <c r="J11966" s="555" t="s">
        <v>987</v>
      </c>
      <c r="T11966" s="402"/>
      <c r="U11966" s="402"/>
      <c r="V11966" s="402"/>
      <c r="AG11966" s="402"/>
      <c r="AH11966" s="402"/>
      <c r="AI11966" s="402"/>
      <c r="AJ11966" s="402"/>
    </row>
    <row r="11967" spans="10:36" hidden="1" x14ac:dyDescent="0.2">
      <c r="J11967" s="555" t="s">
        <v>987</v>
      </c>
      <c r="T11967" s="402"/>
      <c r="U11967" s="402"/>
      <c r="V11967" s="402"/>
      <c r="AG11967" s="402"/>
      <c r="AH11967" s="402"/>
      <c r="AI11967" s="402"/>
      <c r="AJ11967" s="402"/>
    </row>
    <row r="11968" spans="10:36" hidden="1" x14ac:dyDescent="0.2">
      <c r="J11968" s="555" t="s">
        <v>987</v>
      </c>
      <c r="T11968" s="402"/>
      <c r="U11968" s="402"/>
      <c r="V11968" s="402"/>
      <c r="AG11968" s="402"/>
      <c r="AH11968" s="402"/>
      <c r="AI11968" s="402"/>
      <c r="AJ11968" s="402"/>
    </row>
    <row r="11969" spans="10:36" hidden="1" x14ac:dyDescent="0.2">
      <c r="J11969" s="555" t="s">
        <v>987</v>
      </c>
      <c r="T11969" s="402"/>
      <c r="U11969" s="402"/>
      <c r="V11969" s="402"/>
      <c r="AG11969" s="402"/>
      <c r="AH11969" s="402"/>
      <c r="AI11969" s="402"/>
      <c r="AJ11969" s="402"/>
    </row>
    <row r="11970" spans="10:36" hidden="1" x14ac:dyDescent="0.2">
      <c r="J11970" s="555" t="s">
        <v>987</v>
      </c>
      <c r="T11970" s="402"/>
      <c r="U11970" s="402"/>
      <c r="V11970" s="402"/>
      <c r="AG11970" s="402"/>
      <c r="AH11970" s="402"/>
      <c r="AI11970" s="402"/>
      <c r="AJ11970" s="402"/>
    </row>
    <row r="11971" spans="10:36" hidden="1" x14ac:dyDescent="0.2">
      <c r="J11971" s="555" t="s">
        <v>987</v>
      </c>
      <c r="T11971" s="402"/>
      <c r="U11971" s="402"/>
      <c r="V11971" s="402"/>
      <c r="AG11971" s="402"/>
      <c r="AH11971" s="402"/>
      <c r="AI11971" s="402"/>
      <c r="AJ11971" s="402"/>
    </row>
    <row r="11972" spans="10:36" hidden="1" x14ac:dyDescent="0.2">
      <c r="J11972" s="555" t="s">
        <v>987</v>
      </c>
      <c r="T11972" s="402"/>
      <c r="U11972" s="402"/>
      <c r="V11972" s="402"/>
      <c r="AG11972" s="402"/>
      <c r="AH11972" s="402"/>
      <c r="AI11972" s="402"/>
      <c r="AJ11972" s="402"/>
    </row>
    <row r="11973" spans="10:36" hidden="1" x14ac:dyDescent="0.2">
      <c r="J11973" s="555" t="s">
        <v>987</v>
      </c>
      <c r="T11973" s="402"/>
      <c r="U11973" s="402"/>
      <c r="V11973" s="402"/>
      <c r="AG11973" s="402"/>
      <c r="AH11973" s="402"/>
      <c r="AI11973" s="402"/>
      <c r="AJ11973" s="402"/>
    </row>
    <row r="11974" spans="10:36" hidden="1" x14ac:dyDescent="0.2">
      <c r="J11974" s="555" t="s">
        <v>987</v>
      </c>
      <c r="T11974" s="402"/>
      <c r="U11974" s="402"/>
      <c r="V11974" s="402"/>
      <c r="AG11974" s="402"/>
      <c r="AH11974" s="402"/>
      <c r="AI11974" s="402"/>
      <c r="AJ11974" s="402"/>
    </row>
    <row r="11975" spans="10:36" hidden="1" x14ac:dyDescent="0.2">
      <c r="J11975" s="555" t="s">
        <v>987</v>
      </c>
      <c r="T11975" s="402"/>
      <c r="U11975" s="402"/>
      <c r="V11975" s="402"/>
      <c r="AG11975" s="402"/>
      <c r="AH11975" s="402"/>
      <c r="AI11975" s="402"/>
      <c r="AJ11975" s="402"/>
    </row>
    <row r="11976" spans="10:36" hidden="1" x14ac:dyDescent="0.2">
      <c r="J11976" s="555" t="s">
        <v>987</v>
      </c>
      <c r="T11976" s="402"/>
      <c r="U11976" s="402"/>
      <c r="V11976" s="402"/>
      <c r="AG11976" s="402"/>
      <c r="AH11976" s="402"/>
      <c r="AI11976" s="402"/>
      <c r="AJ11976" s="402"/>
    </row>
    <row r="11977" spans="10:36" hidden="1" x14ac:dyDescent="0.2">
      <c r="J11977" s="555" t="s">
        <v>987</v>
      </c>
      <c r="T11977" s="402"/>
      <c r="U11977" s="402"/>
      <c r="V11977" s="402"/>
      <c r="AG11977" s="402"/>
      <c r="AH11977" s="402"/>
      <c r="AI11977" s="402"/>
      <c r="AJ11977" s="402"/>
    </row>
    <row r="11978" spans="10:36" hidden="1" x14ac:dyDescent="0.2">
      <c r="J11978" s="555" t="s">
        <v>987</v>
      </c>
      <c r="T11978" s="402"/>
      <c r="U11978" s="402"/>
      <c r="V11978" s="402"/>
      <c r="AG11978" s="402"/>
      <c r="AH11978" s="402"/>
      <c r="AI11978" s="402"/>
      <c r="AJ11978" s="402"/>
    </row>
    <row r="11979" spans="10:36" hidden="1" x14ac:dyDescent="0.2">
      <c r="J11979" s="555" t="s">
        <v>987</v>
      </c>
      <c r="T11979" s="402"/>
      <c r="U11979" s="402"/>
      <c r="V11979" s="402"/>
      <c r="AG11979" s="402"/>
      <c r="AH11979" s="402"/>
      <c r="AI11979" s="402"/>
      <c r="AJ11979" s="402"/>
    </row>
    <row r="11980" spans="10:36" hidden="1" x14ac:dyDescent="0.2">
      <c r="J11980" s="555" t="s">
        <v>987</v>
      </c>
      <c r="T11980" s="402"/>
      <c r="U11980" s="402"/>
      <c r="V11980" s="402"/>
      <c r="AG11980" s="402"/>
      <c r="AH11980" s="402"/>
      <c r="AI11980" s="402"/>
      <c r="AJ11980" s="402"/>
    </row>
    <row r="11981" spans="10:36" hidden="1" x14ac:dyDescent="0.2">
      <c r="J11981" s="555" t="s">
        <v>987</v>
      </c>
      <c r="T11981" s="402"/>
      <c r="U11981" s="402"/>
      <c r="V11981" s="402"/>
      <c r="AG11981" s="402"/>
      <c r="AH11981" s="402"/>
      <c r="AI11981" s="402"/>
      <c r="AJ11981" s="402"/>
    </row>
    <row r="11982" spans="10:36" hidden="1" x14ac:dyDescent="0.2">
      <c r="J11982" s="555" t="s">
        <v>987</v>
      </c>
      <c r="T11982" s="402"/>
      <c r="U11982" s="402"/>
      <c r="V11982" s="402"/>
      <c r="AG11982" s="402"/>
      <c r="AH11982" s="402"/>
      <c r="AI11982" s="402"/>
      <c r="AJ11982" s="402"/>
    </row>
    <row r="11983" spans="10:36" hidden="1" x14ac:dyDescent="0.2">
      <c r="J11983" s="555" t="s">
        <v>987</v>
      </c>
      <c r="T11983" s="402"/>
      <c r="U11983" s="402"/>
      <c r="V11983" s="402"/>
      <c r="AG11983" s="402"/>
      <c r="AH11983" s="402"/>
      <c r="AI11983" s="402"/>
      <c r="AJ11983" s="402"/>
    </row>
    <row r="11984" spans="10:36" hidden="1" x14ac:dyDescent="0.2">
      <c r="J11984" s="555" t="s">
        <v>987</v>
      </c>
      <c r="T11984" s="402"/>
      <c r="U11984" s="402"/>
      <c r="V11984" s="402"/>
      <c r="AG11984" s="402"/>
      <c r="AH11984" s="402"/>
      <c r="AI11984" s="402"/>
      <c r="AJ11984" s="402"/>
    </row>
    <row r="11985" spans="10:36" hidden="1" x14ac:dyDescent="0.2">
      <c r="J11985" s="555" t="s">
        <v>987</v>
      </c>
      <c r="T11985" s="402"/>
      <c r="U11985" s="402"/>
      <c r="V11985" s="402"/>
      <c r="AG11985" s="402"/>
      <c r="AH11985" s="402"/>
      <c r="AI11985" s="402"/>
      <c r="AJ11985" s="402"/>
    </row>
    <row r="11986" spans="10:36" hidden="1" x14ac:dyDescent="0.2">
      <c r="J11986" s="555" t="s">
        <v>987</v>
      </c>
      <c r="T11986" s="402"/>
      <c r="U11986" s="402"/>
      <c r="V11986" s="402"/>
      <c r="AG11986" s="402"/>
      <c r="AH11986" s="402"/>
      <c r="AI11986" s="402"/>
      <c r="AJ11986" s="402"/>
    </row>
    <row r="11987" spans="10:36" hidden="1" x14ac:dyDescent="0.2">
      <c r="J11987" s="555" t="s">
        <v>987</v>
      </c>
      <c r="T11987" s="402"/>
      <c r="U11987" s="402"/>
      <c r="V11987" s="402"/>
      <c r="AG11987" s="402"/>
      <c r="AH11987" s="402"/>
      <c r="AI11987" s="402"/>
      <c r="AJ11987" s="402"/>
    </row>
    <row r="11988" spans="10:36" hidden="1" x14ac:dyDescent="0.2">
      <c r="J11988" s="555" t="s">
        <v>987</v>
      </c>
      <c r="T11988" s="402"/>
      <c r="U11988" s="402"/>
      <c r="V11988" s="402"/>
      <c r="AG11988" s="402"/>
      <c r="AH11988" s="402"/>
      <c r="AI11988" s="402"/>
      <c r="AJ11988" s="402"/>
    </row>
    <row r="11989" spans="10:36" hidden="1" x14ac:dyDescent="0.2">
      <c r="J11989" s="555" t="s">
        <v>987</v>
      </c>
      <c r="T11989" s="402"/>
      <c r="U11989" s="402"/>
      <c r="V11989" s="402"/>
      <c r="AG11989" s="402"/>
      <c r="AH11989" s="402"/>
      <c r="AI11989" s="402"/>
      <c r="AJ11989" s="402"/>
    </row>
    <row r="11990" spans="10:36" hidden="1" x14ac:dyDescent="0.2">
      <c r="J11990" s="555" t="s">
        <v>987</v>
      </c>
      <c r="T11990" s="402"/>
      <c r="U11990" s="402"/>
      <c r="V11990" s="402"/>
      <c r="AG11990" s="402"/>
      <c r="AH11990" s="402"/>
      <c r="AI11990" s="402"/>
      <c r="AJ11990" s="402"/>
    </row>
    <row r="11991" spans="10:36" hidden="1" x14ac:dyDescent="0.2">
      <c r="J11991" s="555" t="s">
        <v>987</v>
      </c>
      <c r="T11991" s="402"/>
      <c r="U11991" s="402"/>
      <c r="V11991" s="402"/>
      <c r="AG11991" s="402"/>
      <c r="AH11991" s="402"/>
      <c r="AI11991" s="402"/>
      <c r="AJ11991" s="402"/>
    </row>
    <row r="11992" spans="10:36" hidden="1" x14ac:dyDescent="0.2">
      <c r="J11992" s="555" t="s">
        <v>987</v>
      </c>
      <c r="T11992" s="402"/>
      <c r="U11992" s="402"/>
      <c r="V11992" s="402"/>
      <c r="AG11992" s="402"/>
      <c r="AH11992" s="402"/>
      <c r="AI11992" s="402"/>
      <c r="AJ11992" s="402"/>
    </row>
    <row r="11993" spans="10:36" hidden="1" x14ac:dyDescent="0.2">
      <c r="J11993" s="555" t="s">
        <v>987</v>
      </c>
      <c r="T11993" s="402"/>
      <c r="U11993" s="402"/>
      <c r="V11993" s="402"/>
      <c r="AG11993" s="402"/>
      <c r="AH11993" s="402"/>
      <c r="AI11993" s="402"/>
      <c r="AJ11993" s="402"/>
    </row>
    <row r="11994" spans="10:36" hidden="1" x14ac:dyDescent="0.2">
      <c r="J11994" s="555" t="s">
        <v>987</v>
      </c>
      <c r="T11994" s="402"/>
      <c r="U11994" s="402"/>
      <c r="V11994" s="402"/>
      <c r="AG11994" s="402"/>
      <c r="AH11994" s="402"/>
      <c r="AI11994" s="402"/>
      <c r="AJ11994" s="402"/>
    </row>
    <row r="11995" spans="10:36" hidden="1" x14ac:dyDescent="0.2">
      <c r="J11995" s="555" t="s">
        <v>987</v>
      </c>
      <c r="T11995" s="402"/>
      <c r="U11995" s="402"/>
      <c r="V11995" s="402"/>
      <c r="AG11995" s="402"/>
      <c r="AH11995" s="402"/>
      <c r="AI11995" s="402"/>
      <c r="AJ11995" s="402"/>
    </row>
    <row r="11996" spans="10:36" hidden="1" x14ac:dyDescent="0.2">
      <c r="J11996" s="555" t="s">
        <v>987</v>
      </c>
      <c r="T11996" s="402"/>
      <c r="U11996" s="402"/>
      <c r="V11996" s="402"/>
      <c r="AG11996" s="402"/>
      <c r="AH11996" s="402"/>
      <c r="AI11996" s="402"/>
      <c r="AJ11996" s="402"/>
    </row>
    <row r="11997" spans="10:36" hidden="1" x14ac:dyDescent="0.2">
      <c r="J11997" s="555" t="s">
        <v>987</v>
      </c>
      <c r="T11997" s="402"/>
      <c r="U11997" s="402"/>
      <c r="V11997" s="402"/>
      <c r="AG11997" s="402"/>
      <c r="AH11997" s="402"/>
      <c r="AI11997" s="402"/>
      <c r="AJ11997" s="402"/>
    </row>
    <row r="11998" spans="10:36" hidden="1" x14ac:dyDescent="0.2">
      <c r="J11998" s="555" t="s">
        <v>987</v>
      </c>
      <c r="T11998" s="402"/>
      <c r="U11998" s="402"/>
      <c r="V11998" s="402"/>
      <c r="AG11998" s="402"/>
      <c r="AH11998" s="402"/>
      <c r="AI11998" s="402"/>
      <c r="AJ11998" s="402"/>
    </row>
    <row r="11999" spans="10:36" hidden="1" x14ac:dyDescent="0.2">
      <c r="J11999" s="555" t="s">
        <v>987</v>
      </c>
      <c r="T11999" s="402"/>
      <c r="U11999" s="402"/>
      <c r="V11999" s="402"/>
      <c r="AG11999" s="402"/>
      <c r="AH11999" s="402"/>
      <c r="AI11999" s="402"/>
      <c r="AJ11999" s="402"/>
    </row>
    <row r="12000" spans="10:36" hidden="1" x14ac:dyDescent="0.2">
      <c r="J12000" s="555" t="s">
        <v>987</v>
      </c>
      <c r="T12000" s="402"/>
      <c r="U12000" s="402"/>
      <c r="V12000" s="402"/>
      <c r="AG12000" s="402"/>
      <c r="AH12000" s="402"/>
      <c r="AI12000" s="402"/>
      <c r="AJ12000" s="402"/>
    </row>
    <row r="12001" spans="10:36" hidden="1" x14ac:dyDescent="0.2">
      <c r="J12001" s="555" t="s">
        <v>987</v>
      </c>
      <c r="T12001" s="402"/>
      <c r="U12001" s="402"/>
      <c r="V12001" s="402"/>
      <c r="AG12001" s="402"/>
      <c r="AH12001" s="402"/>
      <c r="AI12001" s="402"/>
      <c r="AJ12001" s="402"/>
    </row>
    <row r="12002" spans="10:36" hidden="1" x14ac:dyDescent="0.2">
      <c r="J12002" s="555" t="s">
        <v>987</v>
      </c>
      <c r="T12002" s="402"/>
      <c r="U12002" s="402"/>
      <c r="V12002" s="402"/>
      <c r="AG12002" s="402"/>
      <c r="AH12002" s="402"/>
      <c r="AI12002" s="402"/>
      <c r="AJ12002" s="402"/>
    </row>
    <row r="12003" spans="10:36" hidden="1" x14ac:dyDescent="0.2">
      <c r="J12003" s="555" t="s">
        <v>987</v>
      </c>
      <c r="T12003" s="402"/>
      <c r="U12003" s="402"/>
      <c r="V12003" s="402"/>
      <c r="AG12003" s="402"/>
      <c r="AH12003" s="402"/>
      <c r="AI12003" s="402"/>
      <c r="AJ12003" s="402"/>
    </row>
    <row r="12004" spans="10:36" hidden="1" x14ac:dyDescent="0.2">
      <c r="J12004" s="555" t="s">
        <v>987</v>
      </c>
      <c r="T12004" s="402"/>
      <c r="U12004" s="402"/>
      <c r="V12004" s="402"/>
      <c r="AG12004" s="402"/>
      <c r="AH12004" s="402"/>
      <c r="AI12004" s="402"/>
      <c r="AJ12004" s="402"/>
    </row>
    <row r="12005" spans="10:36" hidden="1" x14ac:dyDescent="0.2">
      <c r="J12005" s="555" t="s">
        <v>987</v>
      </c>
      <c r="T12005" s="402"/>
      <c r="U12005" s="402"/>
      <c r="V12005" s="402"/>
      <c r="AG12005" s="402"/>
      <c r="AH12005" s="402"/>
      <c r="AI12005" s="402"/>
      <c r="AJ12005" s="402"/>
    </row>
    <row r="12006" spans="10:36" hidden="1" x14ac:dyDescent="0.2">
      <c r="J12006" s="555" t="s">
        <v>987</v>
      </c>
      <c r="T12006" s="402"/>
      <c r="U12006" s="402"/>
      <c r="V12006" s="402"/>
      <c r="AG12006" s="402"/>
      <c r="AH12006" s="402"/>
      <c r="AI12006" s="402"/>
      <c r="AJ12006" s="402"/>
    </row>
    <row r="12007" spans="10:36" hidden="1" x14ac:dyDescent="0.2">
      <c r="J12007" s="555" t="s">
        <v>987</v>
      </c>
      <c r="T12007" s="402"/>
      <c r="U12007" s="402"/>
      <c r="V12007" s="402"/>
      <c r="AG12007" s="402"/>
      <c r="AH12007" s="402"/>
      <c r="AI12007" s="402"/>
      <c r="AJ12007" s="402"/>
    </row>
    <row r="12008" spans="10:36" hidden="1" x14ac:dyDescent="0.2">
      <c r="J12008" s="555" t="s">
        <v>987</v>
      </c>
      <c r="T12008" s="402"/>
      <c r="U12008" s="402"/>
      <c r="V12008" s="402"/>
      <c r="AG12008" s="402"/>
      <c r="AH12008" s="402"/>
      <c r="AI12008" s="402"/>
      <c r="AJ12008" s="402"/>
    </row>
    <row r="12009" spans="10:36" hidden="1" x14ac:dyDescent="0.2">
      <c r="J12009" s="555" t="s">
        <v>987</v>
      </c>
      <c r="T12009" s="402"/>
      <c r="U12009" s="402"/>
      <c r="V12009" s="402"/>
      <c r="AG12009" s="402"/>
      <c r="AH12009" s="402"/>
      <c r="AI12009" s="402"/>
      <c r="AJ12009" s="402"/>
    </row>
    <row r="12010" spans="10:36" hidden="1" x14ac:dyDescent="0.2">
      <c r="J12010" s="555" t="s">
        <v>987</v>
      </c>
      <c r="T12010" s="402"/>
      <c r="U12010" s="402"/>
      <c r="V12010" s="402"/>
      <c r="AG12010" s="402"/>
      <c r="AH12010" s="402"/>
      <c r="AI12010" s="402"/>
      <c r="AJ12010" s="402"/>
    </row>
    <row r="12011" spans="10:36" hidden="1" x14ac:dyDescent="0.2">
      <c r="J12011" s="555" t="s">
        <v>987</v>
      </c>
      <c r="T12011" s="402"/>
      <c r="U12011" s="402"/>
      <c r="V12011" s="402"/>
      <c r="AG12011" s="402"/>
      <c r="AH12011" s="402"/>
      <c r="AI12011" s="402"/>
      <c r="AJ12011" s="402"/>
    </row>
    <row r="12012" spans="10:36" hidden="1" x14ac:dyDescent="0.2">
      <c r="J12012" s="555" t="s">
        <v>987</v>
      </c>
      <c r="T12012" s="402"/>
      <c r="U12012" s="402"/>
      <c r="V12012" s="402"/>
      <c r="AG12012" s="402"/>
      <c r="AH12012" s="402"/>
      <c r="AI12012" s="402"/>
      <c r="AJ12012" s="402"/>
    </row>
    <row r="12013" spans="10:36" hidden="1" x14ac:dyDescent="0.2">
      <c r="J12013" s="555" t="s">
        <v>987</v>
      </c>
      <c r="T12013" s="402"/>
      <c r="U12013" s="402"/>
      <c r="V12013" s="402"/>
      <c r="AG12013" s="402"/>
      <c r="AH12013" s="402"/>
      <c r="AI12013" s="402"/>
      <c r="AJ12013" s="402"/>
    </row>
    <row r="12014" spans="10:36" hidden="1" x14ac:dyDescent="0.2">
      <c r="J12014" s="555" t="s">
        <v>987</v>
      </c>
      <c r="T12014" s="402"/>
      <c r="U12014" s="402"/>
      <c r="V12014" s="402"/>
      <c r="AG12014" s="402"/>
      <c r="AH12014" s="402"/>
      <c r="AI12014" s="402"/>
      <c r="AJ12014" s="402"/>
    </row>
    <row r="12015" spans="10:36" hidden="1" x14ac:dyDescent="0.2">
      <c r="J12015" s="555" t="s">
        <v>987</v>
      </c>
      <c r="T12015" s="402"/>
      <c r="U12015" s="402"/>
      <c r="V12015" s="402"/>
      <c r="AG12015" s="402"/>
      <c r="AH12015" s="402"/>
      <c r="AI12015" s="402"/>
      <c r="AJ12015" s="402"/>
    </row>
    <row r="12016" spans="10:36" hidden="1" x14ac:dyDescent="0.2">
      <c r="J12016" s="555" t="s">
        <v>987</v>
      </c>
      <c r="T12016" s="402"/>
      <c r="U12016" s="402"/>
      <c r="V12016" s="402"/>
      <c r="AG12016" s="402"/>
      <c r="AH12016" s="402"/>
      <c r="AI12016" s="402"/>
      <c r="AJ12016" s="402"/>
    </row>
    <row r="12017" spans="10:36" hidden="1" x14ac:dyDescent="0.2">
      <c r="J12017" s="555" t="s">
        <v>987</v>
      </c>
      <c r="T12017" s="402"/>
      <c r="U12017" s="402"/>
      <c r="V12017" s="402"/>
      <c r="AG12017" s="402"/>
      <c r="AH12017" s="402"/>
      <c r="AI12017" s="402"/>
      <c r="AJ12017" s="402"/>
    </row>
    <row r="12018" spans="10:36" hidden="1" x14ac:dyDescent="0.2">
      <c r="J12018" s="555" t="s">
        <v>987</v>
      </c>
      <c r="T12018" s="402"/>
      <c r="U12018" s="402"/>
      <c r="V12018" s="402"/>
      <c r="AG12018" s="402"/>
      <c r="AH12018" s="402"/>
      <c r="AI12018" s="402"/>
      <c r="AJ12018" s="402"/>
    </row>
    <row r="12019" spans="10:36" hidden="1" x14ac:dyDescent="0.2">
      <c r="J12019" s="555" t="s">
        <v>987</v>
      </c>
      <c r="T12019" s="402"/>
      <c r="U12019" s="402"/>
      <c r="V12019" s="402"/>
      <c r="AG12019" s="402"/>
      <c r="AH12019" s="402"/>
      <c r="AI12019" s="402"/>
      <c r="AJ12019" s="402"/>
    </row>
    <row r="12020" spans="10:36" hidden="1" x14ac:dyDescent="0.2">
      <c r="J12020" s="555" t="s">
        <v>987</v>
      </c>
      <c r="T12020" s="402"/>
      <c r="U12020" s="402"/>
      <c r="V12020" s="402"/>
      <c r="AG12020" s="402"/>
      <c r="AH12020" s="402"/>
      <c r="AI12020" s="402"/>
      <c r="AJ12020" s="402"/>
    </row>
    <row r="12021" spans="10:36" hidden="1" x14ac:dyDescent="0.2">
      <c r="J12021" s="555" t="s">
        <v>987</v>
      </c>
      <c r="T12021" s="402"/>
      <c r="U12021" s="402"/>
      <c r="V12021" s="402"/>
      <c r="AG12021" s="402"/>
      <c r="AH12021" s="402"/>
      <c r="AI12021" s="402"/>
      <c r="AJ12021" s="402"/>
    </row>
    <row r="12022" spans="10:36" hidden="1" x14ac:dyDescent="0.2">
      <c r="J12022" s="555" t="s">
        <v>987</v>
      </c>
      <c r="T12022" s="402"/>
      <c r="U12022" s="402"/>
      <c r="V12022" s="402"/>
      <c r="AG12022" s="402"/>
      <c r="AH12022" s="402"/>
      <c r="AI12022" s="402"/>
      <c r="AJ12022" s="402"/>
    </row>
    <row r="12023" spans="10:36" hidden="1" x14ac:dyDescent="0.2">
      <c r="J12023" s="555" t="s">
        <v>987</v>
      </c>
      <c r="T12023" s="402"/>
      <c r="U12023" s="402"/>
      <c r="V12023" s="402"/>
      <c r="AG12023" s="402"/>
      <c r="AH12023" s="402"/>
      <c r="AI12023" s="402"/>
      <c r="AJ12023" s="402"/>
    </row>
    <row r="12024" spans="10:36" hidden="1" x14ac:dyDescent="0.2">
      <c r="J12024" s="555" t="s">
        <v>987</v>
      </c>
      <c r="T12024" s="402"/>
      <c r="U12024" s="402"/>
      <c r="V12024" s="402"/>
      <c r="AG12024" s="402"/>
      <c r="AH12024" s="402"/>
      <c r="AI12024" s="402"/>
      <c r="AJ12024" s="402"/>
    </row>
    <row r="12025" spans="10:36" hidden="1" x14ac:dyDescent="0.2">
      <c r="J12025" s="555" t="s">
        <v>987</v>
      </c>
      <c r="T12025" s="402"/>
      <c r="U12025" s="402"/>
      <c r="V12025" s="402"/>
      <c r="AG12025" s="402"/>
      <c r="AH12025" s="402"/>
      <c r="AI12025" s="402"/>
      <c r="AJ12025" s="402"/>
    </row>
    <row r="12026" spans="10:36" hidden="1" x14ac:dyDescent="0.2">
      <c r="J12026" s="555" t="s">
        <v>987</v>
      </c>
      <c r="T12026" s="402"/>
      <c r="U12026" s="402"/>
      <c r="V12026" s="402"/>
      <c r="AG12026" s="402"/>
      <c r="AH12026" s="402"/>
      <c r="AI12026" s="402"/>
      <c r="AJ12026" s="402"/>
    </row>
    <row r="12027" spans="10:36" hidden="1" x14ac:dyDescent="0.2">
      <c r="J12027" s="555" t="s">
        <v>987</v>
      </c>
      <c r="T12027" s="402"/>
      <c r="U12027" s="402"/>
      <c r="V12027" s="402"/>
      <c r="AG12027" s="402"/>
      <c r="AH12027" s="402"/>
      <c r="AI12027" s="402"/>
      <c r="AJ12027" s="402"/>
    </row>
    <row r="12028" spans="10:36" hidden="1" x14ac:dyDescent="0.2">
      <c r="J12028" s="555" t="s">
        <v>987</v>
      </c>
      <c r="T12028" s="402"/>
      <c r="U12028" s="402"/>
      <c r="V12028" s="402"/>
      <c r="AG12028" s="402"/>
      <c r="AH12028" s="402"/>
      <c r="AI12028" s="402"/>
      <c r="AJ12028" s="402"/>
    </row>
    <row r="12029" spans="10:36" hidden="1" x14ac:dyDescent="0.2">
      <c r="J12029" s="555" t="s">
        <v>987</v>
      </c>
      <c r="T12029" s="402"/>
      <c r="U12029" s="402"/>
      <c r="V12029" s="402"/>
      <c r="AG12029" s="402"/>
      <c r="AH12029" s="402"/>
      <c r="AI12029" s="402"/>
      <c r="AJ12029" s="402"/>
    </row>
    <row r="12030" spans="10:36" hidden="1" x14ac:dyDescent="0.2">
      <c r="J12030" s="555" t="s">
        <v>987</v>
      </c>
      <c r="T12030" s="402"/>
      <c r="U12030" s="402"/>
      <c r="V12030" s="402"/>
      <c r="AG12030" s="402"/>
      <c r="AH12030" s="402"/>
      <c r="AI12030" s="402"/>
      <c r="AJ12030" s="402"/>
    </row>
    <row r="12031" spans="10:36" hidden="1" x14ac:dyDescent="0.2">
      <c r="J12031" s="555" t="s">
        <v>987</v>
      </c>
      <c r="T12031" s="402"/>
      <c r="U12031" s="402"/>
      <c r="V12031" s="402"/>
      <c r="AG12031" s="402"/>
      <c r="AH12031" s="402"/>
      <c r="AI12031" s="402"/>
      <c r="AJ12031" s="402"/>
    </row>
    <row r="12032" spans="10:36" hidden="1" x14ac:dyDescent="0.2">
      <c r="J12032" s="555" t="s">
        <v>987</v>
      </c>
      <c r="T12032" s="402"/>
      <c r="U12032" s="402"/>
      <c r="V12032" s="402"/>
      <c r="AG12032" s="402"/>
      <c r="AH12032" s="402"/>
      <c r="AI12032" s="402"/>
      <c r="AJ12032" s="402"/>
    </row>
    <row r="12033" spans="10:36" hidden="1" x14ac:dyDescent="0.2">
      <c r="J12033" s="555" t="s">
        <v>987</v>
      </c>
      <c r="T12033" s="402"/>
      <c r="U12033" s="402"/>
      <c r="V12033" s="402"/>
      <c r="AG12033" s="402"/>
      <c r="AH12033" s="402"/>
      <c r="AI12033" s="402"/>
      <c r="AJ12033" s="402"/>
    </row>
    <row r="12034" spans="10:36" hidden="1" x14ac:dyDescent="0.2">
      <c r="J12034" s="555" t="s">
        <v>987</v>
      </c>
      <c r="T12034" s="402"/>
      <c r="U12034" s="402"/>
      <c r="V12034" s="402"/>
      <c r="AG12034" s="402"/>
      <c r="AH12034" s="402"/>
      <c r="AI12034" s="402"/>
      <c r="AJ12034" s="402"/>
    </row>
    <row r="12035" spans="10:36" hidden="1" x14ac:dyDescent="0.2">
      <c r="J12035" s="555" t="s">
        <v>987</v>
      </c>
      <c r="T12035" s="402"/>
      <c r="U12035" s="402"/>
      <c r="V12035" s="402"/>
      <c r="AG12035" s="402"/>
      <c r="AH12035" s="402"/>
      <c r="AI12035" s="402"/>
      <c r="AJ12035" s="402"/>
    </row>
    <row r="12036" spans="10:36" hidden="1" x14ac:dyDescent="0.2">
      <c r="J12036" s="555" t="s">
        <v>987</v>
      </c>
      <c r="T12036" s="402"/>
      <c r="U12036" s="402"/>
      <c r="V12036" s="402"/>
      <c r="AG12036" s="402"/>
      <c r="AH12036" s="402"/>
      <c r="AI12036" s="402"/>
      <c r="AJ12036" s="402"/>
    </row>
    <row r="12037" spans="10:36" hidden="1" x14ac:dyDescent="0.2">
      <c r="J12037" s="555" t="s">
        <v>987</v>
      </c>
      <c r="T12037" s="402"/>
      <c r="U12037" s="402"/>
      <c r="V12037" s="402"/>
      <c r="AG12037" s="402"/>
      <c r="AH12037" s="402"/>
      <c r="AI12037" s="402"/>
      <c r="AJ12037" s="402"/>
    </row>
    <row r="12038" spans="10:36" hidden="1" x14ac:dyDescent="0.2">
      <c r="J12038" s="555" t="s">
        <v>987</v>
      </c>
      <c r="T12038" s="402"/>
      <c r="U12038" s="402"/>
      <c r="V12038" s="402"/>
      <c r="AG12038" s="402"/>
      <c r="AH12038" s="402"/>
      <c r="AI12038" s="402"/>
      <c r="AJ12038" s="402"/>
    </row>
    <row r="12039" spans="10:36" hidden="1" x14ac:dyDescent="0.2">
      <c r="J12039" s="555" t="s">
        <v>987</v>
      </c>
      <c r="T12039" s="402"/>
      <c r="U12039" s="402"/>
      <c r="V12039" s="402"/>
      <c r="AG12039" s="402"/>
      <c r="AH12039" s="402"/>
      <c r="AI12039" s="402"/>
      <c r="AJ12039" s="402"/>
    </row>
    <row r="12040" spans="10:36" hidden="1" x14ac:dyDescent="0.2">
      <c r="J12040" s="555" t="s">
        <v>987</v>
      </c>
      <c r="T12040" s="402"/>
      <c r="U12040" s="402"/>
      <c r="V12040" s="402"/>
      <c r="AG12040" s="402"/>
      <c r="AH12040" s="402"/>
      <c r="AI12040" s="402"/>
      <c r="AJ12040" s="402"/>
    </row>
    <row r="12041" spans="10:36" hidden="1" x14ac:dyDescent="0.2">
      <c r="J12041" s="555" t="s">
        <v>987</v>
      </c>
      <c r="T12041" s="402"/>
      <c r="U12041" s="402"/>
      <c r="V12041" s="402"/>
      <c r="AG12041" s="402"/>
      <c r="AH12041" s="402"/>
      <c r="AI12041" s="402"/>
      <c r="AJ12041" s="402"/>
    </row>
    <row r="12042" spans="10:36" hidden="1" x14ac:dyDescent="0.2">
      <c r="J12042" s="555" t="s">
        <v>987</v>
      </c>
      <c r="T12042" s="402"/>
      <c r="U12042" s="402"/>
      <c r="V12042" s="402"/>
      <c r="AG12042" s="402"/>
      <c r="AH12042" s="402"/>
      <c r="AI12042" s="402"/>
      <c r="AJ12042" s="402"/>
    </row>
    <row r="12043" spans="10:36" hidden="1" x14ac:dyDescent="0.2">
      <c r="J12043" s="555" t="s">
        <v>987</v>
      </c>
      <c r="T12043" s="402"/>
      <c r="U12043" s="402"/>
      <c r="V12043" s="402"/>
      <c r="AG12043" s="402"/>
      <c r="AH12043" s="402"/>
      <c r="AI12043" s="402"/>
      <c r="AJ12043" s="402"/>
    </row>
    <row r="12044" spans="10:36" hidden="1" x14ac:dyDescent="0.2">
      <c r="J12044" s="555" t="s">
        <v>987</v>
      </c>
      <c r="T12044" s="402"/>
      <c r="U12044" s="402"/>
      <c r="V12044" s="402"/>
      <c r="AG12044" s="402"/>
      <c r="AH12044" s="402"/>
      <c r="AI12044" s="402"/>
      <c r="AJ12044" s="402"/>
    </row>
    <row r="12045" spans="10:36" hidden="1" x14ac:dyDescent="0.2">
      <c r="J12045" s="555" t="s">
        <v>987</v>
      </c>
      <c r="T12045" s="402"/>
      <c r="U12045" s="402"/>
      <c r="V12045" s="402"/>
      <c r="AG12045" s="402"/>
      <c r="AH12045" s="402"/>
      <c r="AI12045" s="402"/>
      <c r="AJ12045" s="402"/>
    </row>
    <row r="12046" spans="10:36" hidden="1" x14ac:dyDescent="0.2">
      <c r="J12046" s="555" t="s">
        <v>987</v>
      </c>
      <c r="T12046" s="402"/>
      <c r="U12046" s="402"/>
      <c r="V12046" s="402"/>
      <c r="AG12046" s="402"/>
      <c r="AH12046" s="402"/>
      <c r="AI12046" s="402"/>
      <c r="AJ12046" s="402"/>
    </row>
    <row r="12047" spans="10:36" hidden="1" x14ac:dyDescent="0.2">
      <c r="J12047" s="555" t="s">
        <v>987</v>
      </c>
      <c r="T12047" s="402"/>
      <c r="U12047" s="402"/>
      <c r="V12047" s="402"/>
      <c r="AG12047" s="402"/>
      <c r="AH12047" s="402"/>
      <c r="AI12047" s="402"/>
      <c r="AJ12047" s="402"/>
    </row>
    <row r="12048" spans="10:36" hidden="1" x14ac:dyDescent="0.2">
      <c r="J12048" s="555" t="s">
        <v>987</v>
      </c>
      <c r="T12048" s="402"/>
      <c r="U12048" s="402"/>
      <c r="V12048" s="402"/>
      <c r="AG12048" s="402"/>
      <c r="AH12048" s="402"/>
      <c r="AI12048" s="402"/>
      <c r="AJ12048" s="402"/>
    </row>
    <row r="12049" spans="10:36" hidden="1" x14ac:dyDescent="0.2">
      <c r="J12049" s="555" t="s">
        <v>987</v>
      </c>
      <c r="T12049" s="402"/>
      <c r="U12049" s="402"/>
      <c r="V12049" s="402"/>
      <c r="AG12049" s="402"/>
      <c r="AH12049" s="402"/>
      <c r="AI12049" s="402"/>
      <c r="AJ12049" s="402"/>
    </row>
    <row r="12050" spans="10:36" hidden="1" x14ac:dyDescent="0.2">
      <c r="J12050" s="555" t="s">
        <v>987</v>
      </c>
      <c r="T12050" s="402"/>
      <c r="U12050" s="402"/>
      <c r="V12050" s="402"/>
      <c r="AG12050" s="402"/>
      <c r="AH12050" s="402"/>
      <c r="AI12050" s="402"/>
      <c r="AJ12050" s="402"/>
    </row>
    <row r="12051" spans="10:36" hidden="1" x14ac:dyDescent="0.2">
      <c r="J12051" s="555" t="s">
        <v>987</v>
      </c>
      <c r="T12051" s="402"/>
      <c r="U12051" s="402"/>
      <c r="V12051" s="402"/>
      <c r="AG12051" s="402"/>
      <c r="AH12051" s="402"/>
      <c r="AI12051" s="402"/>
      <c r="AJ12051" s="402"/>
    </row>
    <row r="12052" spans="10:36" hidden="1" x14ac:dyDescent="0.2">
      <c r="J12052" s="555" t="s">
        <v>987</v>
      </c>
      <c r="T12052" s="402"/>
      <c r="U12052" s="402"/>
      <c r="V12052" s="402"/>
      <c r="AG12052" s="402"/>
      <c r="AH12052" s="402"/>
      <c r="AI12052" s="402"/>
      <c r="AJ12052" s="402"/>
    </row>
    <row r="12053" spans="10:36" hidden="1" x14ac:dyDescent="0.2">
      <c r="J12053" s="555" t="s">
        <v>987</v>
      </c>
      <c r="T12053" s="402"/>
      <c r="U12053" s="402"/>
      <c r="V12053" s="402"/>
      <c r="AG12053" s="402"/>
      <c r="AH12053" s="402"/>
      <c r="AI12053" s="402"/>
      <c r="AJ12053" s="402"/>
    </row>
    <row r="12054" spans="10:36" hidden="1" x14ac:dyDescent="0.2">
      <c r="J12054" s="555" t="s">
        <v>987</v>
      </c>
      <c r="T12054" s="402"/>
      <c r="U12054" s="402"/>
      <c r="V12054" s="402"/>
      <c r="AG12054" s="402"/>
      <c r="AH12054" s="402"/>
      <c r="AI12054" s="402"/>
      <c r="AJ12054" s="402"/>
    </row>
    <row r="12055" spans="10:36" hidden="1" x14ac:dyDescent="0.2">
      <c r="J12055" s="555" t="s">
        <v>987</v>
      </c>
      <c r="T12055" s="402"/>
      <c r="U12055" s="402"/>
      <c r="V12055" s="402"/>
      <c r="AG12055" s="402"/>
      <c r="AH12055" s="402"/>
      <c r="AI12055" s="402"/>
      <c r="AJ12055" s="402"/>
    </row>
    <row r="12056" spans="10:36" hidden="1" x14ac:dyDescent="0.2">
      <c r="J12056" s="555" t="s">
        <v>987</v>
      </c>
      <c r="T12056" s="402"/>
      <c r="U12056" s="402"/>
      <c r="V12056" s="402"/>
      <c r="AG12056" s="402"/>
      <c r="AH12056" s="402"/>
      <c r="AI12056" s="402"/>
      <c r="AJ12056" s="402"/>
    </row>
    <row r="12057" spans="10:36" hidden="1" x14ac:dyDescent="0.2">
      <c r="J12057" s="555" t="s">
        <v>987</v>
      </c>
      <c r="T12057" s="402"/>
      <c r="U12057" s="402"/>
      <c r="V12057" s="402"/>
      <c r="AG12057" s="402"/>
      <c r="AH12057" s="402"/>
      <c r="AI12057" s="402"/>
      <c r="AJ12057" s="402"/>
    </row>
    <row r="12058" spans="10:36" hidden="1" x14ac:dyDescent="0.2">
      <c r="J12058" s="555" t="s">
        <v>987</v>
      </c>
      <c r="T12058" s="402"/>
      <c r="U12058" s="402"/>
      <c r="V12058" s="402"/>
      <c r="AG12058" s="402"/>
      <c r="AH12058" s="402"/>
      <c r="AI12058" s="402"/>
      <c r="AJ12058" s="402"/>
    </row>
    <row r="12059" spans="10:36" hidden="1" x14ac:dyDescent="0.2">
      <c r="J12059" s="555" t="s">
        <v>987</v>
      </c>
      <c r="T12059" s="402"/>
      <c r="U12059" s="402"/>
      <c r="V12059" s="402"/>
      <c r="AG12059" s="402"/>
      <c r="AH12059" s="402"/>
      <c r="AI12059" s="402"/>
      <c r="AJ12059" s="402"/>
    </row>
    <row r="12060" spans="10:36" hidden="1" x14ac:dyDescent="0.2">
      <c r="J12060" s="555" t="s">
        <v>987</v>
      </c>
      <c r="T12060" s="402"/>
      <c r="U12060" s="402"/>
      <c r="V12060" s="402"/>
      <c r="AG12060" s="402"/>
      <c r="AH12060" s="402"/>
      <c r="AI12060" s="402"/>
      <c r="AJ12060" s="402"/>
    </row>
    <row r="12061" spans="10:36" hidden="1" x14ac:dyDescent="0.2">
      <c r="J12061" s="555" t="s">
        <v>987</v>
      </c>
      <c r="T12061" s="402"/>
      <c r="U12061" s="402"/>
      <c r="V12061" s="402"/>
      <c r="AG12061" s="402"/>
      <c r="AH12061" s="402"/>
      <c r="AI12061" s="402"/>
      <c r="AJ12061" s="402"/>
    </row>
    <row r="12062" spans="10:36" hidden="1" x14ac:dyDescent="0.2">
      <c r="J12062" s="555" t="s">
        <v>987</v>
      </c>
      <c r="T12062" s="402"/>
      <c r="U12062" s="402"/>
      <c r="V12062" s="402"/>
      <c r="AG12062" s="402"/>
      <c r="AH12062" s="402"/>
      <c r="AI12062" s="402"/>
      <c r="AJ12062" s="402"/>
    </row>
    <row r="12063" spans="10:36" hidden="1" x14ac:dyDescent="0.2">
      <c r="J12063" s="555" t="s">
        <v>987</v>
      </c>
      <c r="T12063" s="402"/>
      <c r="U12063" s="402"/>
      <c r="V12063" s="402"/>
      <c r="AG12063" s="402"/>
      <c r="AH12063" s="402"/>
      <c r="AI12063" s="402"/>
      <c r="AJ12063" s="402"/>
    </row>
    <row r="12064" spans="10:36" hidden="1" x14ac:dyDescent="0.2">
      <c r="J12064" s="555" t="s">
        <v>987</v>
      </c>
      <c r="T12064" s="402"/>
      <c r="U12064" s="402"/>
      <c r="V12064" s="402"/>
      <c r="AG12064" s="402"/>
      <c r="AH12064" s="402"/>
      <c r="AI12064" s="402"/>
      <c r="AJ12064" s="402"/>
    </row>
    <row r="12065" spans="10:36" hidden="1" x14ac:dyDescent="0.2">
      <c r="J12065" s="555" t="s">
        <v>987</v>
      </c>
      <c r="T12065" s="402"/>
      <c r="U12065" s="402"/>
      <c r="V12065" s="402"/>
      <c r="AG12065" s="402"/>
      <c r="AH12065" s="402"/>
      <c r="AI12065" s="402"/>
      <c r="AJ12065" s="402"/>
    </row>
    <row r="12066" spans="10:36" hidden="1" x14ac:dyDescent="0.2">
      <c r="J12066" s="555" t="s">
        <v>987</v>
      </c>
      <c r="T12066" s="402"/>
      <c r="U12066" s="402"/>
      <c r="V12066" s="402"/>
      <c r="AG12066" s="402"/>
      <c r="AH12066" s="402"/>
      <c r="AI12066" s="402"/>
      <c r="AJ12066" s="402"/>
    </row>
    <row r="12067" spans="10:36" hidden="1" x14ac:dyDescent="0.2">
      <c r="J12067" s="555" t="s">
        <v>987</v>
      </c>
      <c r="T12067" s="402"/>
      <c r="U12067" s="402"/>
      <c r="V12067" s="402"/>
      <c r="AG12067" s="402"/>
      <c r="AH12067" s="402"/>
      <c r="AI12067" s="402"/>
      <c r="AJ12067" s="402"/>
    </row>
    <row r="12068" spans="10:36" hidden="1" x14ac:dyDescent="0.2">
      <c r="J12068" s="555" t="s">
        <v>987</v>
      </c>
      <c r="T12068" s="402"/>
      <c r="U12068" s="402"/>
      <c r="V12068" s="402"/>
      <c r="AG12068" s="402"/>
      <c r="AH12068" s="402"/>
      <c r="AI12068" s="402"/>
      <c r="AJ12068" s="402"/>
    </row>
    <row r="12069" spans="10:36" hidden="1" x14ac:dyDescent="0.2">
      <c r="J12069" s="555" t="s">
        <v>987</v>
      </c>
      <c r="T12069" s="402"/>
      <c r="U12069" s="402"/>
      <c r="V12069" s="402"/>
      <c r="AG12069" s="402"/>
      <c r="AH12069" s="402"/>
      <c r="AI12069" s="402"/>
      <c r="AJ12069" s="402"/>
    </row>
    <row r="12070" spans="10:36" hidden="1" x14ac:dyDescent="0.2">
      <c r="J12070" s="555" t="s">
        <v>987</v>
      </c>
      <c r="T12070" s="402"/>
      <c r="U12070" s="402"/>
      <c r="V12070" s="402"/>
      <c r="AG12070" s="402"/>
      <c r="AH12070" s="402"/>
      <c r="AI12070" s="402"/>
      <c r="AJ12070" s="402"/>
    </row>
    <row r="12071" spans="10:36" hidden="1" x14ac:dyDescent="0.2">
      <c r="J12071" s="555" t="s">
        <v>987</v>
      </c>
      <c r="T12071" s="402"/>
      <c r="U12071" s="402"/>
      <c r="V12071" s="402"/>
      <c r="AG12071" s="402"/>
      <c r="AH12071" s="402"/>
      <c r="AI12071" s="402"/>
      <c r="AJ12071" s="402"/>
    </row>
    <row r="12072" spans="10:36" hidden="1" x14ac:dyDescent="0.2">
      <c r="J12072" s="555" t="s">
        <v>987</v>
      </c>
      <c r="T12072" s="402"/>
      <c r="U12072" s="402"/>
      <c r="V12072" s="402"/>
      <c r="AG12072" s="402"/>
      <c r="AH12072" s="402"/>
      <c r="AI12072" s="402"/>
      <c r="AJ12072" s="402"/>
    </row>
    <row r="12073" spans="10:36" hidden="1" x14ac:dyDescent="0.2">
      <c r="J12073" s="555" t="s">
        <v>987</v>
      </c>
      <c r="T12073" s="402"/>
      <c r="U12073" s="402"/>
      <c r="V12073" s="402"/>
      <c r="AG12073" s="402"/>
      <c r="AH12073" s="402"/>
      <c r="AI12073" s="402"/>
      <c r="AJ12073" s="402"/>
    </row>
    <row r="12074" spans="10:36" hidden="1" x14ac:dyDescent="0.2">
      <c r="J12074" s="555" t="s">
        <v>987</v>
      </c>
      <c r="T12074" s="402"/>
      <c r="U12074" s="402"/>
      <c r="V12074" s="402"/>
      <c r="AG12074" s="402"/>
      <c r="AH12074" s="402"/>
      <c r="AI12074" s="402"/>
      <c r="AJ12074" s="402"/>
    </row>
    <row r="12075" spans="10:36" hidden="1" x14ac:dyDescent="0.2">
      <c r="J12075" s="555" t="s">
        <v>987</v>
      </c>
      <c r="T12075" s="402"/>
      <c r="U12075" s="402"/>
      <c r="V12075" s="402"/>
      <c r="AG12075" s="402"/>
      <c r="AH12075" s="402"/>
      <c r="AI12075" s="402"/>
      <c r="AJ12075" s="402"/>
    </row>
    <row r="12076" spans="10:36" hidden="1" x14ac:dyDescent="0.2">
      <c r="J12076" s="555" t="s">
        <v>987</v>
      </c>
      <c r="T12076" s="402"/>
      <c r="U12076" s="402"/>
      <c r="V12076" s="402"/>
      <c r="AG12076" s="402"/>
      <c r="AH12076" s="402"/>
      <c r="AI12076" s="402"/>
      <c r="AJ12076" s="402"/>
    </row>
    <row r="12077" spans="10:36" hidden="1" x14ac:dyDescent="0.2">
      <c r="J12077" s="555" t="s">
        <v>987</v>
      </c>
      <c r="T12077" s="402"/>
      <c r="U12077" s="402"/>
      <c r="V12077" s="402"/>
      <c r="AG12077" s="402"/>
      <c r="AH12077" s="402"/>
      <c r="AI12077" s="402"/>
      <c r="AJ12077" s="402"/>
    </row>
    <row r="12078" spans="10:36" hidden="1" x14ac:dyDescent="0.2">
      <c r="J12078" s="555" t="s">
        <v>987</v>
      </c>
      <c r="T12078" s="402"/>
      <c r="U12078" s="402"/>
      <c r="V12078" s="402"/>
      <c r="AG12078" s="402"/>
      <c r="AH12078" s="402"/>
      <c r="AI12078" s="402"/>
      <c r="AJ12078" s="402"/>
    </row>
    <row r="12079" spans="10:36" hidden="1" x14ac:dyDescent="0.2">
      <c r="J12079" s="555" t="s">
        <v>987</v>
      </c>
      <c r="T12079" s="402"/>
      <c r="U12079" s="402"/>
      <c r="V12079" s="402"/>
      <c r="AG12079" s="402"/>
      <c r="AH12079" s="402"/>
      <c r="AI12079" s="402"/>
      <c r="AJ12079" s="402"/>
    </row>
    <row r="12080" spans="10:36" hidden="1" x14ac:dyDescent="0.2">
      <c r="J12080" s="555" t="s">
        <v>987</v>
      </c>
      <c r="T12080" s="402"/>
      <c r="U12080" s="402"/>
      <c r="V12080" s="402"/>
      <c r="AG12080" s="402"/>
      <c r="AH12080" s="402"/>
      <c r="AI12080" s="402"/>
      <c r="AJ12080" s="402"/>
    </row>
    <row r="12081" spans="10:36" hidden="1" x14ac:dyDescent="0.2">
      <c r="J12081" s="555" t="s">
        <v>987</v>
      </c>
      <c r="T12081" s="402"/>
      <c r="U12081" s="402"/>
      <c r="V12081" s="402"/>
      <c r="AG12081" s="402"/>
      <c r="AH12081" s="402"/>
      <c r="AI12081" s="402"/>
      <c r="AJ12081" s="402"/>
    </row>
    <row r="12082" spans="10:36" hidden="1" x14ac:dyDescent="0.2">
      <c r="J12082" s="555" t="s">
        <v>987</v>
      </c>
      <c r="T12082" s="402"/>
      <c r="U12082" s="402"/>
      <c r="V12082" s="402"/>
      <c r="AG12082" s="402"/>
      <c r="AH12082" s="402"/>
      <c r="AI12082" s="402"/>
      <c r="AJ12082" s="402"/>
    </row>
    <row r="12083" spans="10:36" hidden="1" x14ac:dyDescent="0.2">
      <c r="J12083" s="555" t="s">
        <v>987</v>
      </c>
      <c r="T12083" s="402"/>
      <c r="U12083" s="402"/>
      <c r="V12083" s="402"/>
      <c r="AG12083" s="402"/>
      <c r="AH12083" s="402"/>
      <c r="AI12083" s="402"/>
      <c r="AJ12083" s="402"/>
    </row>
    <row r="12084" spans="10:36" hidden="1" x14ac:dyDescent="0.2">
      <c r="J12084" s="555" t="s">
        <v>987</v>
      </c>
      <c r="T12084" s="402"/>
      <c r="U12084" s="402"/>
      <c r="V12084" s="402"/>
      <c r="AG12084" s="402"/>
      <c r="AH12084" s="402"/>
      <c r="AI12084" s="402"/>
      <c r="AJ12084" s="402"/>
    </row>
    <row r="12085" spans="10:36" hidden="1" x14ac:dyDescent="0.2">
      <c r="J12085" s="555" t="s">
        <v>987</v>
      </c>
      <c r="T12085" s="402"/>
      <c r="U12085" s="402"/>
      <c r="V12085" s="402"/>
      <c r="AG12085" s="402"/>
      <c r="AH12085" s="402"/>
      <c r="AI12085" s="402"/>
      <c r="AJ12085" s="402"/>
    </row>
    <row r="12086" spans="10:36" hidden="1" x14ac:dyDescent="0.2">
      <c r="J12086" s="555" t="s">
        <v>987</v>
      </c>
      <c r="T12086" s="402"/>
      <c r="U12086" s="402"/>
      <c r="V12086" s="402"/>
      <c r="AG12086" s="402"/>
      <c r="AH12086" s="402"/>
      <c r="AI12086" s="402"/>
      <c r="AJ12086" s="402"/>
    </row>
    <row r="12087" spans="10:36" hidden="1" x14ac:dyDescent="0.2">
      <c r="J12087" s="555" t="s">
        <v>987</v>
      </c>
      <c r="T12087" s="402"/>
      <c r="U12087" s="402"/>
      <c r="V12087" s="402"/>
      <c r="AG12087" s="402"/>
      <c r="AH12087" s="402"/>
      <c r="AI12087" s="402"/>
      <c r="AJ12087" s="402"/>
    </row>
    <row r="12088" spans="10:36" hidden="1" x14ac:dyDescent="0.2">
      <c r="J12088" s="555" t="s">
        <v>987</v>
      </c>
      <c r="T12088" s="402"/>
      <c r="U12088" s="402"/>
      <c r="V12088" s="402"/>
      <c r="AG12088" s="402"/>
      <c r="AH12088" s="402"/>
      <c r="AI12088" s="402"/>
      <c r="AJ12088" s="402"/>
    </row>
    <row r="12089" spans="10:36" hidden="1" x14ac:dyDescent="0.2">
      <c r="J12089" s="555" t="s">
        <v>987</v>
      </c>
      <c r="T12089" s="402"/>
      <c r="U12089" s="402"/>
      <c r="V12089" s="402"/>
      <c r="AG12089" s="402"/>
      <c r="AH12089" s="402"/>
      <c r="AI12089" s="402"/>
      <c r="AJ12089" s="402"/>
    </row>
    <row r="12090" spans="10:36" hidden="1" x14ac:dyDescent="0.2">
      <c r="J12090" s="555" t="s">
        <v>987</v>
      </c>
      <c r="T12090" s="402"/>
      <c r="U12090" s="402"/>
      <c r="V12090" s="402"/>
      <c r="AG12090" s="402"/>
      <c r="AH12090" s="402"/>
      <c r="AI12090" s="402"/>
      <c r="AJ12090" s="402"/>
    </row>
    <row r="12091" spans="10:36" hidden="1" x14ac:dyDescent="0.2">
      <c r="J12091" s="555" t="s">
        <v>987</v>
      </c>
      <c r="T12091" s="402"/>
      <c r="U12091" s="402"/>
      <c r="V12091" s="402"/>
      <c r="AG12091" s="402"/>
      <c r="AH12091" s="402"/>
      <c r="AI12091" s="402"/>
      <c r="AJ12091" s="402"/>
    </row>
    <row r="12092" spans="10:36" hidden="1" x14ac:dyDescent="0.2">
      <c r="J12092" s="555" t="s">
        <v>987</v>
      </c>
      <c r="T12092" s="402"/>
      <c r="U12092" s="402"/>
      <c r="V12092" s="402"/>
      <c r="AG12092" s="402"/>
      <c r="AH12092" s="402"/>
      <c r="AI12092" s="402"/>
      <c r="AJ12092" s="402"/>
    </row>
    <row r="12093" spans="10:36" hidden="1" x14ac:dyDescent="0.2">
      <c r="J12093" s="555" t="s">
        <v>987</v>
      </c>
      <c r="T12093" s="402"/>
      <c r="U12093" s="402"/>
      <c r="V12093" s="402"/>
      <c r="AG12093" s="402"/>
      <c r="AH12093" s="402"/>
      <c r="AI12093" s="402"/>
      <c r="AJ12093" s="402"/>
    </row>
    <row r="12094" spans="10:36" hidden="1" x14ac:dyDescent="0.2">
      <c r="J12094" s="555" t="s">
        <v>987</v>
      </c>
      <c r="T12094" s="402"/>
      <c r="U12094" s="402"/>
      <c r="V12094" s="402"/>
      <c r="AG12094" s="402"/>
      <c r="AH12094" s="402"/>
      <c r="AI12094" s="402"/>
      <c r="AJ12094" s="402"/>
    </row>
    <row r="12095" spans="10:36" hidden="1" x14ac:dyDescent="0.2">
      <c r="J12095" s="555" t="s">
        <v>987</v>
      </c>
      <c r="T12095" s="402"/>
      <c r="U12095" s="402"/>
      <c r="V12095" s="402"/>
      <c r="AG12095" s="402"/>
      <c r="AH12095" s="402"/>
      <c r="AI12095" s="402"/>
      <c r="AJ12095" s="402"/>
    </row>
    <row r="12096" spans="10:36" hidden="1" x14ac:dyDescent="0.2">
      <c r="J12096" s="555" t="s">
        <v>987</v>
      </c>
      <c r="T12096" s="402"/>
      <c r="U12096" s="402"/>
      <c r="V12096" s="402"/>
      <c r="AG12096" s="402"/>
      <c r="AH12096" s="402"/>
      <c r="AI12096" s="402"/>
      <c r="AJ12096" s="402"/>
    </row>
    <row r="12097" spans="10:36" hidden="1" x14ac:dyDescent="0.2">
      <c r="J12097" s="555" t="s">
        <v>987</v>
      </c>
      <c r="T12097" s="402"/>
      <c r="U12097" s="402"/>
      <c r="V12097" s="402"/>
      <c r="AG12097" s="402"/>
      <c r="AH12097" s="402"/>
      <c r="AI12097" s="402"/>
      <c r="AJ12097" s="402"/>
    </row>
    <row r="12098" spans="10:36" hidden="1" x14ac:dyDescent="0.2">
      <c r="J12098" s="555" t="s">
        <v>987</v>
      </c>
      <c r="T12098" s="402"/>
      <c r="U12098" s="402"/>
      <c r="V12098" s="402"/>
      <c r="AG12098" s="402"/>
      <c r="AH12098" s="402"/>
      <c r="AI12098" s="402"/>
      <c r="AJ12098" s="402"/>
    </row>
    <row r="12099" spans="10:36" hidden="1" x14ac:dyDescent="0.2">
      <c r="J12099" s="555" t="s">
        <v>987</v>
      </c>
      <c r="T12099" s="402"/>
      <c r="U12099" s="402"/>
      <c r="V12099" s="402"/>
      <c r="AG12099" s="402"/>
      <c r="AH12099" s="402"/>
      <c r="AI12099" s="402"/>
      <c r="AJ12099" s="402"/>
    </row>
    <row r="12100" spans="10:36" hidden="1" x14ac:dyDescent="0.2">
      <c r="J12100" s="555" t="s">
        <v>987</v>
      </c>
      <c r="T12100" s="402"/>
      <c r="U12100" s="402"/>
      <c r="V12100" s="402"/>
      <c r="AG12100" s="402"/>
      <c r="AH12100" s="402"/>
      <c r="AI12100" s="402"/>
      <c r="AJ12100" s="402"/>
    </row>
    <row r="12101" spans="10:36" hidden="1" x14ac:dyDescent="0.2">
      <c r="J12101" s="555" t="s">
        <v>987</v>
      </c>
      <c r="T12101" s="402"/>
      <c r="U12101" s="402"/>
      <c r="V12101" s="402"/>
      <c r="AG12101" s="402"/>
      <c r="AH12101" s="402"/>
      <c r="AI12101" s="402"/>
      <c r="AJ12101" s="402"/>
    </row>
    <row r="12102" spans="10:36" hidden="1" x14ac:dyDescent="0.2">
      <c r="J12102" s="555" t="s">
        <v>987</v>
      </c>
      <c r="T12102" s="402"/>
      <c r="U12102" s="402"/>
      <c r="V12102" s="402"/>
      <c r="AG12102" s="402"/>
      <c r="AH12102" s="402"/>
      <c r="AI12102" s="402"/>
      <c r="AJ12102" s="402"/>
    </row>
    <row r="12103" spans="10:36" hidden="1" x14ac:dyDescent="0.2">
      <c r="J12103" s="555" t="s">
        <v>987</v>
      </c>
      <c r="T12103" s="402"/>
      <c r="U12103" s="402"/>
      <c r="V12103" s="402"/>
      <c r="AG12103" s="402"/>
      <c r="AH12103" s="402"/>
      <c r="AI12103" s="402"/>
      <c r="AJ12103" s="402"/>
    </row>
    <row r="12104" spans="10:36" hidden="1" x14ac:dyDescent="0.2">
      <c r="J12104" s="555" t="s">
        <v>987</v>
      </c>
      <c r="T12104" s="402"/>
      <c r="U12104" s="402"/>
      <c r="V12104" s="402"/>
      <c r="AG12104" s="402"/>
      <c r="AH12104" s="402"/>
      <c r="AI12104" s="402"/>
      <c r="AJ12104" s="402"/>
    </row>
    <row r="12105" spans="10:36" hidden="1" x14ac:dyDescent="0.2">
      <c r="J12105" s="555" t="s">
        <v>987</v>
      </c>
      <c r="T12105" s="402"/>
      <c r="U12105" s="402"/>
      <c r="V12105" s="402"/>
      <c r="AG12105" s="402"/>
      <c r="AH12105" s="402"/>
      <c r="AI12105" s="402"/>
      <c r="AJ12105" s="402"/>
    </row>
    <row r="12106" spans="10:36" hidden="1" x14ac:dyDescent="0.2">
      <c r="J12106" s="555" t="s">
        <v>987</v>
      </c>
      <c r="T12106" s="402"/>
      <c r="U12106" s="402"/>
      <c r="V12106" s="402"/>
      <c r="AG12106" s="402"/>
      <c r="AH12106" s="402"/>
      <c r="AI12106" s="402"/>
      <c r="AJ12106" s="402"/>
    </row>
    <row r="12107" spans="10:36" hidden="1" x14ac:dyDescent="0.2">
      <c r="J12107" s="555" t="s">
        <v>987</v>
      </c>
      <c r="T12107" s="402"/>
      <c r="U12107" s="402"/>
      <c r="V12107" s="402"/>
      <c r="AG12107" s="402"/>
      <c r="AH12107" s="402"/>
      <c r="AI12107" s="402"/>
      <c r="AJ12107" s="402"/>
    </row>
    <row r="12108" spans="10:36" hidden="1" x14ac:dyDescent="0.2">
      <c r="J12108" s="555" t="s">
        <v>987</v>
      </c>
      <c r="T12108" s="402"/>
      <c r="U12108" s="402"/>
      <c r="V12108" s="402"/>
      <c r="AG12108" s="402"/>
      <c r="AH12108" s="402"/>
      <c r="AI12108" s="402"/>
      <c r="AJ12108" s="402"/>
    </row>
    <row r="12109" spans="10:36" hidden="1" x14ac:dyDescent="0.2">
      <c r="J12109" s="555" t="s">
        <v>987</v>
      </c>
      <c r="T12109" s="402"/>
      <c r="U12109" s="402"/>
      <c r="V12109" s="402"/>
      <c r="AG12109" s="402"/>
      <c r="AH12109" s="402"/>
      <c r="AI12109" s="402"/>
      <c r="AJ12109" s="402"/>
    </row>
    <row r="12110" spans="10:36" hidden="1" x14ac:dyDescent="0.2">
      <c r="J12110" s="555" t="s">
        <v>987</v>
      </c>
      <c r="T12110" s="402"/>
      <c r="U12110" s="402"/>
      <c r="V12110" s="402"/>
      <c r="AG12110" s="402"/>
      <c r="AH12110" s="402"/>
      <c r="AI12110" s="402"/>
      <c r="AJ12110" s="402"/>
    </row>
    <row r="12111" spans="10:36" hidden="1" x14ac:dyDescent="0.2">
      <c r="J12111" s="555" t="s">
        <v>987</v>
      </c>
      <c r="T12111" s="402"/>
      <c r="U12111" s="402"/>
      <c r="V12111" s="402"/>
      <c r="AG12111" s="402"/>
      <c r="AH12111" s="402"/>
      <c r="AI12111" s="402"/>
      <c r="AJ12111" s="402"/>
    </row>
    <row r="12112" spans="10:36" hidden="1" x14ac:dyDescent="0.2">
      <c r="J12112" s="555" t="s">
        <v>987</v>
      </c>
      <c r="T12112" s="402"/>
      <c r="U12112" s="402"/>
      <c r="V12112" s="402"/>
      <c r="AG12112" s="402"/>
      <c r="AH12112" s="402"/>
      <c r="AI12112" s="402"/>
      <c r="AJ12112" s="402"/>
    </row>
    <row r="12113" spans="10:36" hidden="1" x14ac:dyDescent="0.2">
      <c r="J12113" s="555" t="s">
        <v>987</v>
      </c>
      <c r="T12113" s="402"/>
      <c r="U12113" s="402"/>
      <c r="V12113" s="402"/>
      <c r="AG12113" s="402"/>
      <c r="AH12113" s="402"/>
      <c r="AI12113" s="402"/>
      <c r="AJ12113" s="402"/>
    </row>
    <row r="12114" spans="10:36" hidden="1" x14ac:dyDescent="0.2">
      <c r="J12114" s="555" t="s">
        <v>987</v>
      </c>
      <c r="T12114" s="402"/>
      <c r="U12114" s="402"/>
      <c r="V12114" s="402"/>
      <c r="AG12114" s="402"/>
      <c r="AH12114" s="402"/>
      <c r="AI12114" s="402"/>
      <c r="AJ12114" s="402"/>
    </row>
    <row r="12115" spans="10:36" hidden="1" x14ac:dyDescent="0.2">
      <c r="J12115" s="555" t="s">
        <v>987</v>
      </c>
      <c r="T12115" s="402"/>
      <c r="U12115" s="402"/>
      <c r="V12115" s="402"/>
      <c r="AG12115" s="402"/>
      <c r="AH12115" s="402"/>
      <c r="AI12115" s="402"/>
      <c r="AJ12115" s="402"/>
    </row>
    <row r="12116" spans="10:36" hidden="1" x14ac:dyDescent="0.2">
      <c r="J12116" s="555" t="s">
        <v>987</v>
      </c>
      <c r="T12116" s="402"/>
      <c r="U12116" s="402"/>
      <c r="V12116" s="402"/>
      <c r="AG12116" s="402"/>
      <c r="AH12116" s="402"/>
      <c r="AI12116" s="402"/>
      <c r="AJ12116" s="402"/>
    </row>
    <row r="12117" spans="10:36" hidden="1" x14ac:dyDescent="0.2">
      <c r="J12117" s="555" t="s">
        <v>987</v>
      </c>
      <c r="T12117" s="402"/>
      <c r="U12117" s="402"/>
      <c r="V12117" s="402"/>
      <c r="AG12117" s="402"/>
      <c r="AH12117" s="402"/>
      <c r="AI12117" s="402"/>
      <c r="AJ12117" s="402"/>
    </row>
    <row r="12118" spans="10:36" hidden="1" x14ac:dyDescent="0.2">
      <c r="J12118" s="555" t="s">
        <v>987</v>
      </c>
      <c r="T12118" s="402"/>
      <c r="U12118" s="402"/>
      <c r="V12118" s="402"/>
      <c r="AG12118" s="402"/>
      <c r="AH12118" s="402"/>
      <c r="AI12118" s="402"/>
      <c r="AJ12118" s="402"/>
    </row>
    <row r="12119" spans="10:36" hidden="1" x14ac:dyDescent="0.2">
      <c r="J12119" s="555" t="s">
        <v>987</v>
      </c>
      <c r="T12119" s="402"/>
      <c r="U12119" s="402"/>
      <c r="V12119" s="402"/>
      <c r="AG12119" s="402"/>
      <c r="AH12119" s="402"/>
      <c r="AI12119" s="402"/>
      <c r="AJ12119" s="402"/>
    </row>
    <row r="12120" spans="10:36" hidden="1" x14ac:dyDescent="0.2">
      <c r="J12120" s="555" t="s">
        <v>987</v>
      </c>
      <c r="T12120" s="402"/>
      <c r="U12120" s="402"/>
      <c r="V12120" s="402"/>
      <c r="AG12120" s="402"/>
      <c r="AH12120" s="402"/>
      <c r="AI12120" s="402"/>
      <c r="AJ12120" s="402"/>
    </row>
    <row r="12121" spans="10:36" hidden="1" x14ac:dyDescent="0.2">
      <c r="J12121" s="555" t="s">
        <v>987</v>
      </c>
      <c r="T12121" s="402"/>
      <c r="U12121" s="402"/>
      <c r="V12121" s="402"/>
      <c r="AG12121" s="402"/>
      <c r="AH12121" s="402"/>
      <c r="AI12121" s="402"/>
      <c r="AJ12121" s="402"/>
    </row>
    <row r="12122" spans="10:36" hidden="1" x14ac:dyDescent="0.2">
      <c r="J12122" s="555" t="s">
        <v>987</v>
      </c>
      <c r="T12122" s="402"/>
      <c r="U12122" s="402"/>
      <c r="V12122" s="402"/>
      <c r="AG12122" s="402"/>
      <c r="AH12122" s="402"/>
      <c r="AI12122" s="402"/>
      <c r="AJ12122" s="402"/>
    </row>
    <row r="12123" spans="10:36" hidden="1" x14ac:dyDescent="0.2">
      <c r="J12123" s="555" t="s">
        <v>987</v>
      </c>
      <c r="T12123" s="402"/>
      <c r="U12123" s="402"/>
      <c r="V12123" s="402"/>
      <c r="AG12123" s="402"/>
      <c r="AH12123" s="402"/>
      <c r="AI12123" s="402"/>
      <c r="AJ12123" s="402"/>
    </row>
    <row r="12124" spans="10:36" hidden="1" x14ac:dyDescent="0.2">
      <c r="J12124" s="555" t="s">
        <v>987</v>
      </c>
      <c r="T12124" s="402"/>
      <c r="U12124" s="402"/>
      <c r="V12124" s="402"/>
      <c r="AG12124" s="402"/>
      <c r="AH12124" s="402"/>
      <c r="AI12124" s="402"/>
      <c r="AJ12124" s="402"/>
    </row>
    <row r="12125" spans="10:36" hidden="1" x14ac:dyDescent="0.2">
      <c r="J12125" s="555" t="s">
        <v>987</v>
      </c>
      <c r="T12125" s="402"/>
      <c r="U12125" s="402"/>
      <c r="V12125" s="402"/>
      <c r="AG12125" s="402"/>
      <c r="AH12125" s="402"/>
      <c r="AI12125" s="402"/>
      <c r="AJ12125" s="402"/>
    </row>
    <row r="12126" spans="10:36" hidden="1" x14ac:dyDescent="0.2">
      <c r="J12126" s="555" t="s">
        <v>987</v>
      </c>
      <c r="T12126" s="402"/>
      <c r="U12126" s="402"/>
      <c r="V12126" s="402"/>
      <c r="AG12126" s="402"/>
      <c r="AH12126" s="402"/>
      <c r="AI12126" s="402"/>
      <c r="AJ12126" s="402"/>
    </row>
    <row r="12127" spans="10:36" hidden="1" x14ac:dyDescent="0.2">
      <c r="J12127" s="555" t="s">
        <v>987</v>
      </c>
      <c r="T12127" s="402"/>
      <c r="U12127" s="402"/>
      <c r="V12127" s="402"/>
      <c r="AG12127" s="402"/>
      <c r="AH12127" s="402"/>
      <c r="AI12127" s="402"/>
      <c r="AJ12127" s="402"/>
    </row>
    <row r="12128" spans="10:36" hidden="1" x14ac:dyDescent="0.2">
      <c r="J12128" s="555" t="s">
        <v>987</v>
      </c>
      <c r="T12128" s="402"/>
      <c r="U12128" s="402"/>
      <c r="V12128" s="402"/>
      <c r="AG12128" s="402"/>
      <c r="AH12128" s="402"/>
      <c r="AI12128" s="402"/>
      <c r="AJ12128" s="402"/>
    </row>
    <row r="12129" spans="10:36" hidden="1" x14ac:dyDescent="0.2">
      <c r="J12129" s="555" t="s">
        <v>987</v>
      </c>
      <c r="T12129" s="402"/>
      <c r="U12129" s="402"/>
      <c r="V12129" s="402"/>
      <c r="AG12129" s="402"/>
      <c r="AH12129" s="402"/>
      <c r="AI12129" s="402"/>
      <c r="AJ12129" s="402"/>
    </row>
    <row r="12130" spans="10:36" hidden="1" x14ac:dyDescent="0.2">
      <c r="J12130" s="555" t="s">
        <v>987</v>
      </c>
      <c r="T12130" s="402"/>
      <c r="U12130" s="402"/>
      <c r="V12130" s="402"/>
      <c r="AG12130" s="402"/>
      <c r="AH12130" s="402"/>
      <c r="AI12130" s="402"/>
      <c r="AJ12130" s="402"/>
    </row>
    <row r="12131" spans="10:36" hidden="1" x14ac:dyDescent="0.2">
      <c r="J12131" s="555" t="s">
        <v>987</v>
      </c>
      <c r="T12131" s="402"/>
      <c r="U12131" s="402"/>
      <c r="V12131" s="402"/>
      <c r="AG12131" s="402"/>
      <c r="AH12131" s="402"/>
      <c r="AI12131" s="402"/>
      <c r="AJ12131" s="402"/>
    </row>
    <row r="12132" spans="10:36" hidden="1" x14ac:dyDescent="0.2">
      <c r="J12132" s="555" t="s">
        <v>987</v>
      </c>
      <c r="T12132" s="402"/>
      <c r="U12132" s="402"/>
      <c r="V12132" s="402"/>
      <c r="AG12132" s="402"/>
      <c r="AH12132" s="402"/>
      <c r="AI12132" s="402"/>
      <c r="AJ12132" s="402"/>
    </row>
    <row r="12133" spans="10:36" hidden="1" x14ac:dyDescent="0.2">
      <c r="J12133" s="555" t="s">
        <v>987</v>
      </c>
      <c r="T12133" s="402"/>
      <c r="U12133" s="402"/>
      <c r="V12133" s="402"/>
      <c r="AG12133" s="402"/>
      <c r="AH12133" s="402"/>
      <c r="AI12133" s="402"/>
      <c r="AJ12133" s="402"/>
    </row>
    <row r="12134" spans="10:36" hidden="1" x14ac:dyDescent="0.2">
      <c r="J12134" s="555" t="s">
        <v>987</v>
      </c>
      <c r="T12134" s="402"/>
      <c r="U12134" s="402"/>
      <c r="V12134" s="402"/>
      <c r="AG12134" s="402"/>
      <c r="AH12134" s="402"/>
      <c r="AI12134" s="402"/>
      <c r="AJ12134" s="402"/>
    </row>
    <row r="12135" spans="10:36" hidden="1" x14ac:dyDescent="0.2">
      <c r="J12135" s="555" t="s">
        <v>987</v>
      </c>
      <c r="T12135" s="402"/>
      <c r="U12135" s="402"/>
      <c r="V12135" s="402"/>
      <c r="AG12135" s="402"/>
      <c r="AH12135" s="402"/>
      <c r="AI12135" s="402"/>
      <c r="AJ12135" s="402"/>
    </row>
    <row r="12136" spans="10:36" hidden="1" x14ac:dyDescent="0.2">
      <c r="J12136" s="555" t="s">
        <v>987</v>
      </c>
      <c r="T12136" s="402"/>
      <c r="U12136" s="402"/>
      <c r="V12136" s="402"/>
      <c r="AG12136" s="402"/>
      <c r="AH12136" s="402"/>
      <c r="AI12136" s="402"/>
      <c r="AJ12136" s="402"/>
    </row>
    <row r="12137" spans="10:36" hidden="1" x14ac:dyDescent="0.2">
      <c r="J12137" s="555" t="s">
        <v>987</v>
      </c>
      <c r="T12137" s="402"/>
      <c r="U12137" s="402"/>
      <c r="V12137" s="402"/>
      <c r="AG12137" s="402"/>
      <c r="AH12137" s="402"/>
      <c r="AI12137" s="402"/>
      <c r="AJ12137" s="402"/>
    </row>
    <row r="12138" spans="10:36" hidden="1" x14ac:dyDescent="0.2">
      <c r="J12138" s="555" t="s">
        <v>987</v>
      </c>
      <c r="T12138" s="402"/>
      <c r="U12138" s="402"/>
      <c r="V12138" s="402"/>
      <c r="AG12138" s="402"/>
      <c r="AH12138" s="402"/>
      <c r="AI12138" s="402"/>
      <c r="AJ12138" s="402"/>
    </row>
    <row r="12139" spans="10:36" hidden="1" x14ac:dyDescent="0.2">
      <c r="J12139" s="555" t="s">
        <v>987</v>
      </c>
      <c r="T12139" s="402"/>
      <c r="U12139" s="402"/>
      <c r="V12139" s="402"/>
      <c r="AG12139" s="402"/>
      <c r="AH12139" s="402"/>
      <c r="AI12139" s="402"/>
      <c r="AJ12139" s="402"/>
    </row>
    <row r="12140" spans="10:36" hidden="1" x14ac:dyDescent="0.2">
      <c r="J12140" s="555" t="s">
        <v>987</v>
      </c>
      <c r="T12140" s="402"/>
      <c r="U12140" s="402"/>
      <c r="V12140" s="402"/>
      <c r="AG12140" s="402"/>
      <c r="AH12140" s="402"/>
      <c r="AI12140" s="402"/>
      <c r="AJ12140" s="402"/>
    </row>
    <row r="12141" spans="10:36" hidden="1" x14ac:dyDescent="0.2">
      <c r="J12141" s="555" t="s">
        <v>987</v>
      </c>
      <c r="T12141" s="402"/>
      <c r="U12141" s="402"/>
      <c r="V12141" s="402"/>
      <c r="AG12141" s="402"/>
      <c r="AH12141" s="402"/>
      <c r="AI12141" s="402"/>
      <c r="AJ12141" s="402"/>
    </row>
    <row r="12142" spans="10:36" hidden="1" x14ac:dyDescent="0.2">
      <c r="J12142" s="555" t="s">
        <v>987</v>
      </c>
      <c r="T12142" s="402"/>
      <c r="U12142" s="402"/>
      <c r="V12142" s="402"/>
      <c r="AG12142" s="402"/>
      <c r="AH12142" s="402"/>
      <c r="AI12142" s="402"/>
      <c r="AJ12142" s="402"/>
    </row>
    <row r="12143" spans="10:36" hidden="1" x14ac:dyDescent="0.2">
      <c r="J12143" s="555" t="s">
        <v>987</v>
      </c>
      <c r="T12143" s="402"/>
      <c r="U12143" s="402"/>
      <c r="V12143" s="402"/>
      <c r="AG12143" s="402"/>
      <c r="AH12143" s="402"/>
      <c r="AI12143" s="402"/>
      <c r="AJ12143" s="402"/>
    </row>
    <row r="12144" spans="10:36" hidden="1" x14ac:dyDescent="0.2">
      <c r="J12144" s="555" t="s">
        <v>987</v>
      </c>
      <c r="T12144" s="402"/>
      <c r="U12144" s="402"/>
      <c r="V12144" s="402"/>
      <c r="AG12144" s="402"/>
      <c r="AH12144" s="402"/>
      <c r="AI12144" s="402"/>
      <c r="AJ12144" s="402"/>
    </row>
    <row r="12145" spans="10:36" hidden="1" x14ac:dyDescent="0.2">
      <c r="J12145" s="555" t="s">
        <v>987</v>
      </c>
      <c r="T12145" s="402"/>
      <c r="U12145" s="402"/>
      <c r="V12145" s="402"/>
      <c r="AG12145" s="402"/>
      <c r="AH12145" s="402"/>
      <c r="AI12145" s="402"/>
      <c r="AJ12145" s="402"/>
    </row>
    <row r="12146" spans="10:36" hidden="1" x14ac:dyDescent="0.2">
      <c r="J12146" s="555" t="s">
        <v>987</v>
      </c>
      <c r="T12146" s="402"/>
      <c r="U12146" s="402"/>
      <c r="V12146" s="402"/>
      <c r="AG12146" s="402"/>
      <c r="AH12146" s="402"/>
      <c r="AI12146" s="402"/>
      <c r="AJ12146" s="402"/>
    </row>
    <row r="12147" spans="10:36" hidden="1" x14ac:dyDescent="0.2">
      <c r="J12147" s="555" t="s">
        <v>987</v>
      </c>
      <c r="T12147" s="402"/>
      <c r="U12147" s="402"/>
      <c r="V12147" s="402"/>
      <c r="AG12147" s="402"/>
      <c r="AH12147" s="402"/>
      <c r="AI12147" s="402"/>
      <c r="AJ12147" s="402"/>
    </row>
    <row r="12148" spans="10:36" hidden="1" x14ac:dyDescent="0.2">
      <c r="J12148" s="555" t="s">
        <v>987</v>
      </c>
      <c r="T12148" s="402"/>
      <c r="U12148" s="402"/>
      <c r="V12148" s="402"/>
      <c r="AG12148" s="402"/>
      <c r="AH12148" s="402"/>
      <c r="AI12148" s="402"/>
      <c r="AJ12148" s="402"/>
    </row>
    <row r="12149" spans="10:36" hidden="1" x14ac:dyDescent="0.2">
      <c r="J12149" s="555" t="s">
        <v>987</v>
      </c>
      <c r="T12149" s="402"/>
      <c r="U12149" s="402"/>
      <c r="V12149" s="402"/>
      <c r="AG12149" s="402"/>
      <c r="AH12149" s="402"/>
      <c r="AI12149" s="402"/>
      <c r="AJ12149" s="402"/>
    </row>
    <row r="12150" spans="10:36" hidden="1" x14ac:dyDescent="0.2">
      <c r="J12150" s="555" t="s">
        <v>987</v>
      </c>
      <c r="T12150" s="402"/>
      <c r="U12150" s="402"/>
      <c r="V12150" s="402"/>
      <c r="AG12150" s="402"/>
      <c r="AH12150" s="402"/>
      <c r="AI12150" s="402"/>
      <c r="AJ12150" s="402"/>
    </row>
    <row r="12151" spans="10:36" hidden="1" x14ac:dyDescent="0.2">
      <c r="J12151" s="555" t="s">
        <v>987</v>
      </c>
      <c r="T12151" s="402"/>
      <c r="U12151" s="402"/>
      <c r="V12151" s="402"/>
      <c r="AG12151" s="402"/>
      <c r="AH12151" s="402"/>
      <c r="AI12151" s="402"/>
      <c r="AJ12151" s="402"/>
    </row>
    <row r="12152" spans="10:36" hidden="1" x14ac:dyDescent="0.2">
      <c r="J12152" s="555" t="s">
        <v>987</v>
      </c>
      <c r="T12152" s="402"/>
      <c r="U12152" s="402"/>
      <c r="V12152" s="402"/>
      <c r="AG12152" s="402"/>
      <c r="AH12152" s="402"/>
      <c r="AI12152" s="402"/>
      <c r="AJ12152" s="402"/>
    </row>
    <row r="12153" spans="10:36" hidden="1" x14ac:dyDescent="0.2">
      <c r="J12153" s="555" t="s">
        <v>987</v>
      </c>
      <c r="T12153" s="402"/>
      <c r="U12153" s="402"/>
      <c r="V12153" s="402"/>
      <c r="AG12153" s="402"/>
      <c r="AH12153" s="402"/>
      <c r="AI12153" s="402"/>
      <c r="AJ12153" s="402"/>
    </row>
    <row r="12154" spans="10:36" hidden="1" x14ac:dyDescent="0.2">
      <c r="J12154" s="555" t="s">
        <v>987</v>
      </c>
      <c r="T12154" s="402"/>
      <c r="U12154" s="402"/>
      <c r="V12154" s="402"/>
      <c r="AG12154" s="402"/>
      <c r="AH12154" s="402"/>
      <c r="AI12154" s="402"/>
      <c r="AJ12154" s="402"/>
    </row>
    <row r="12155" spans="10:36" hidden="1" x14ac:dyDescent="0.2">
      <c r="J12155" s="555" t="s">
        <v>987</v>
      </c>
      <c r="T12155" s="402"/>
      <c r="U12155" s="402"/>
      <c r="V12155" s="402"/>
      <c r="AG12155" s="402"/>
      <c r="AH12155" s="402"/>
      <c r="AI12155" s="402"/>
      <c r="AJ12155" s="402"/>
    </row>
    <row r="12156" spans="10:36" hidden="1" x14ac:dyDescent="0.2">
      <c r="J12156" s="555" t="s">
        <v>987</v>
      </c>
      <c r="T12156" s="402"/>
      <c r="U12156" s="402"/>
      <c r="V12156" s="402"/>
      <c r="AG12156" s="402"/>
      <c r="AH12156" s="402"/>
      <c r="AI12156" s="402"/>
      <c r="AJ12156" s="402"/>
    </row>
    <row r="12157" spans="10:36" hidden="1" x14ac:dyDescent="0.2">
      <c r="J12157" s="555" t="s">
        <v>987</v>
      </c>
      <c r="T12157" s="402"/>
      <c r="U12157" s="402"/>
      <c r="V12157" s="402"/>
      <c r="AG12157" s="402"/>
      <c r="AH12157" s="402"/>
      <c r="AI12157" s="402"/>
      <c r="AJ12157" s="402"/>
    </row>
    <row r="12158" spans="10:36" hidden="1" x14ac:dyDescent="0.2">
      <c r="J12158" s="555" t="s">
        <v>987</v>
      </c>
      <c r="T12158" s="402"/>
      <c r="U12158" s="402"/>
      <c r="V12158" s="402"/>
      <c r="AG12158" s="402"/>
      <c r="AH12158" s="402"/>
      <c r="AI12158" s="402"/>
      <c r="AJ12158" s="402"/>
    </row>
    <row r="12159" spans="10:36" hidden="1" x14ac:dyDescent="0.2">
      <c r="J12159" s="555" t="s">
        <v>987</v>
      </c>
      <c r="T12159" s="402"/>
      <c r="U12159" s="402"/>
      <c r="V12159" s="402"/>
      <c r="AG12159" s="402"/>
      <c r="AH12159" s="402"/>
      <c r="AI12159" s="402"/>
      <c r="AJ12159" s="402"/>
    </row>
    <row r="12160" spans="10:36" hidden="1" x14ac:dyDescent="0.2">
      <c r="J12160" s="555" t="s">
        <v>987</v>
      </c>
      <c r="T12160" s="402"/>
      <c r="U12160" s="402"/>
      <c r="V12160" s="402"/>
      <c r="AG12160" s="402"/>
      <c r="AH12160" s="402"/>
      <c r="AI12160" s="402"/>
      <c r="AJ12160" s="402"/>
    </row>
    <row r="12161" spans="10:36" hidden="1" x14ac:dyDescent="0.2">
      <c r="J12161" s="555" t="s">
        <v>987</v>
      </c>
      <c r="T12161" s="402"/>
      <c r="U12161" s="402"/>
      <c r="V12161" s="402"/>
      <c r="AG12161" s="402"/>
      <c r="AH12161" s="402"/>
      <c r="AI12161" s="402"/>
      <c r="AJ12161" s="402"/>
    </row>
    <row r="12162" spans="10:36" hidden="1" x14ac:dyDescent="0.2">
      <c r="J12162" s="555" t="s">
        <v>987</v>
      </c>
      <c r="T12162" s="402"/>
      <c r="U12162" s="402"/>
      <c r="V12162" s="402"/>
      <c r="AG12162" s="402"/>
      <c r="AH12162" s="402"/>
      <c r="AI12162" s="402"/>
      <c r="AJ12162" s="402"/>
    </row>
    <row r="12163" spans="10:36" hidden="1" x14ac:dyDescent="0.2">
      <c r="J12163" s="555" t="s">
        <v>987</v>
      </c>
      <c r="T12163" s="402"/>
      <c r="U12163" s="402"/>
      <c r="V12163" s="402"/>
      <c r="AG12163" s="402"/>
      <c r="AH12163" s="402"/>
      <c r="AI12163" s="402"/>
      <c r="AJ12163" s="402"/>
    </row>
    <row r="12164" spans="10:36" hidden="1" x14ac:dyDescent="0.2">
      <c r="J12164" s="555" t="s">
        <v>987</v>
      </c>
      <c r="T12164" s="402"/>
      <c r="U12164" s="402"/>
      <c r="V12164" s="402"/>
      <c r="AG12164" s="402"/>
      <c r="AH12164" s="402"/>
      <c r="AI12164" s="402"/>
      <c r="AJ12164" s="402"/>
    </row>
    <row r="12165" spans="10:36" hidden="1" x14ac:dyDescent="0.2">
      <c r="J12165" s="555" t="s">
        <v>987</v>
      </c>
      <c r="T12165" s="402"/>
      <c r="U12165" s="402"/>
      <c r="V12165" s="402"/>
      <c r="AG12165" s="402"/>
      <c r="AH12165" s="402"/>
      <c r="AI12165" s="402"/>
      <c r="AJ12165" s="402"/>
    </row>
    <row r="12166" spans="10:36" hidden="1" x14ac:dyDescent="0.2">
      <c r="J12166" s="555" t="s">
        <v>987</v>
      </c>
      <c r="T12166" s="402"/>
      <c r="U12166" s="402"/>
      <c r="V12166" s="402"/>
      <c r="AG12166" s="402"/>
      <c r="AH12166" s="402"/>
      <c r="AI12166" s="402"/>
      <c r="AJ12166" s="402"/>
    </row>
    <row r="12167" spans="10:36" hidden="1" x14ac:dyDescent="0.2">
      <c r="J12167" s="555" t="s">
        <v>987</v>
      </c>
      <c r="T12167" s="402"/>
      <c r="U12167" s="402"/>
      <c r="V12167" s="402"/>
      <c r="AG12167" s="402"/>
      <c r="AH12167" s="402"/>
      <c r="AI12167" s="402"/>
      <c r="AJ12167" s="402"/>
    </row>
    <row r="12168" spans="10:36" hidden="1" x14ac:dyDescent="0.2">
      <c r="J12168" s="555" t="s">
        <v>987</v>
      </c>
      <c r="T12168" s="402"/>
      <c r="U12168" s="402"/>
      <c r="V12168" s="402"/>
      <c r="AG12168" s="402"/>
      <c r="AH12168" s="402"/>
      <c r="AI12168" s="402"/>
      <c r="AJ12168" s="402"/>
    </row>
    <row r="12169" spans="10:36" hidden="1" x14ac:dyDescent="0.2">
      <c r="J12169" s="555" t="s">
        <v>987</v>
      </c>
      <c r="T12169" s="402"/>
      <c r="U12169" s="402"/>
      <c r="V12169" s="402"/>
      <c r="AG12169" s="402"/>
      <c r="AH12169" s="402"/>
      <c r="AI12169" s="402"/>
      <c r="AJ12169" s="402"/>
    </row>
    <row r="12170" spans="10:36" hidden="1" x14ac:dyDescent="0.2">
      <c r="J12170" s="555" t="s">
        <v>987</v>
      </c>
      <c r="T12170" s="402"/>
      <c r="U12170" s="402"/>
      <c r="V12170" s="402"/>
      <c r="AG12170" s="402"/>
      <c r="AH12170" s="402"/>
      <c r="AI12170" s="402"/>
      <c r="AJ12170" s="402"/>
    </row>
    <row r="12171" spans="10:36" hidden="1" x14ac:dyDescent="0.2">
      <c r="J12171" s="555" t="s">
        <v>987</v>
      </c>
      <c r="T12171" s="402"/>
      <c r="U12171" s="402"/>
      <c r="V12171" s="402"/>
      <c r="AG12171" s="402"/>
      <c r="AH12171" s="402"/>
      <c r="AI12171" s="402"/>
      <c r="AJ12171" s="402"/>
    </row>
    <row r="12172" spans="10:36" hidden="1" x14ac:dyDescent="0.2">
      <c r="J12172" s="555" t="s">
        <v>987</v>
      </c>
      <c r="T12172" s="402"/>
      <c r="U12172" s="402"/>
      <c r="V12172" s="402"/>
      <c r="AG12172" s="402"/>
      <c r="AH12172" s="402"/>
      <c r="AI12172" s="402"/>
      <c r="AJ12172" s="402"/>
    </row>
    <row r="12173" spans="10:36" hidden="1" x14ac:dyDescent="0.2">
      <c r="J12173" s="555" t="s">
        <v>987</v>
      </c>
      <c r="T12173" s="402"/>
      <c r="U12173" s="402"/>
      <c r="V12173" s="402"/>
      <c r="AG12173" s="402"/>
      <c r="AH12173" s="402"/>
      <c r="AI12173" s="402"/>
      <c r="AJ12173" s="402"/>
    </row>
    <row r="12174" spans="10:36" hidden="1" x14ac:dyDescent="0.2">
      <c r="J12174" s="555" t="s">
        <v>987</v>
      </c>
      <c r="T12174" s="402"/>
      <c r="U12174" s="402"/>
      <c r="V12174" s="402"/>
      <c r="AG12174" s="402"/>
      <c r="AH12174" s="402"/>
      <c r="AI12174" s="402"/>
      <c r="AJ12174" s="402"/>
    </row>
    <row r="12175" spans="10:36" hidden="1" x14ac:dyDescent="0.2">
      <c r="J12175" s="555" t="s">
        <v>987</v>
      </c>
      <c r="T12175" s="402"/>
      <c r="U12175" s="402"/>
      <c r="V12175" s="402"/>
      <c r="AG12175" s="402"/>
      <c r="AH12175" s="402"/>
      <c r="AI12175" s="402"/>
      <c r="AJ12175" s="402"/>
    </row>
    <row r="12176" spans="10:36" hidden="1" x14ac:dyDescent="0.2">
      <c r="J12176" s="555" t="s">
        <v>987</v>
      </c>
      <c r="T12176" s="402"/>
      <c r="U12176" s="402"/>
      <c r="V12176" s="402"/>
      <c r="AG12176" s="402"/>
      <c r="AH12176" s="402"/>
      <c r="AI12176" s="402"/>
      <c r="AJ12176" s="402"/>
    </row>
    <row r="12177" spans="10:36" hidden="1" x14ac:dyDescent="0.2">
      <c r="J12177" s="555" t="s">
        <v>987</v>
      </c>
      <c r="T12177" s="402"/>
      <c r="U12177" s="402"/>
      <c r="V12177" s="402"/>
      <c r="AG12177" s="402"/>
      <c r="AH12177" s="402"/>
      <c r="AI12177" s="402"/>
      <c r="AJ12177" s="402"/>
    </row>
    <row r="12178" spans="10:36" hidden="1" x14ac:dyDescent="0.2">
      <c r="J12178" s="555" t="s">
        <v>987</v>
      </c>
      <c r="T12178" s="402"/>
      <c r="U12178" s="402"/>
      <c r="V12178" s="402"/>
      <c r="AG12178" s="402"/>
      <c r="AH12178" s="402"/>
      <c r="AI12178" s="402"/>
      <c r="AJ12178" s="402"/>
    </row>
    <row r="12179" spans="10:36" hidden="1" x14ac:dyDescent="0.2">
      <c r="J12179" s="555" t="s">
        <v>987</v>
      </c>
      <c r="T12179" s="402"/>
      <c r="U12179" s="402"/>
      <c r="V12179" s="402"/>
      <c r="AG12179" s="402"/>
      <c r="AH12179" s="402"/>
      <c r="AI12179" s="402"/>
      <c r="AJ12179" s="402"/>
    </row>
    <row r="12180" spans="10:36" hidden="1" x14ac:dyDescent="0.2">
      <c r="J12180" s="555" t="s">
        <v>987</v>
      </c>
      <c r="T12180" s="402"/>
      <c r="U12180" s="402"/>
      <c r="V12180" s="402"/>
      <c r="AG12180" s="402"/>
      <c r="AH12180" s="402"/>
      <c r="AI12180" s="402"/>
      <c r="AJ12180" s="402"/>
    </row>
    <row r="12181" spans="10:36" hidden="1" x14ac:dyDescent="0.2">
      <c r="J12181" s="555" t="s">
        <v>987</v>
      </c>
      <c r="T12181" s="402"/>
      <c r="U12181" s="402"/>
      <c r="V12181" s="402"/>
      <c r="AG12181" s="402"/>
      <c r="AH12181" s="402"/>
      <c r="AI12181" s="402"/>
      <c r="AJ12181" s="402"/>
    </row>
    <row r="12182" spans="10:36" hidden="1" x14ac:dyDescent="0.2">
      <c r="J12182" s="555" t="s">
        <v>987</v>
      </c>
      <c r="T12182" s="402"/>
      <c r="U12182" s="402"/>
      <c r="V12182" s="402"/>
      <c r="AG12182" s="402"/>
      <c r="AH12182" s="402"/>
      <c r="AI12182" s="402"/>
      <c r="AJ12182" s="402"/>
    </row>
    <row r="12183" spans="10:36" hidden="1" x14ac:dyDescent="0.2">
      <c r="J12183" s="555" t="s">
        <v>987</v>
      </c>
      <c r="T12183" s="402"/>
      <c r="U12183" s="402"/>
      <c r="V12183" s="402"/>
      <c r="AG12183" s="402"/>
      <c r="AH12183" s="402"/>
      <c r="AI12183" s="402"/>
      <c r="AJ12183" s="402"/>
    </row>
    <row r="12184" spans="10:36" hidden="1" x14ac:dyDescent="0.2">
      <c r="J12184" s="555" t="s">
        <v>987</v>
      </c>
      <c r="T12184" s="402"/>
      <c r="U12184" s="402"/>
      <c r="V12184" s="402"/>
      <c r="AG12184" s="402"/>
      <c r="AH12184" s="402"/>
      <c r="AI12184" s="402"/>
      <c r="AJ12184" s="402"/>
    </row>
    <row r="12185" spans="10:36" hidden="1" x14ac:dyDescent="0.2">
      <c r="J12185" s="555" t="s">
        <v>987</v>
      </c>
      <c r="T12185" s="402"/>
      <c r="U12185" s="402"/>
      <c r="V12185" s="402"/>
      <c r="AG12185" s="402"/>
      <c r="AH12185" s="402"/>
      <c r="AI12185" s="402"/>
      <c r="AJ12185" s="402"/>
    </row>
    <row r="12186" spans="10:36" hidden="1" x14ac:dyDescent="0.2">
      <c r="J12186" s="555" t="s">
        <v>987</v>
      </c>
      <c r="T12186" s="402"/>
      <c r="U12186" s="402"/>
      <c r="V12186" s="402"/>
      <c r="AG12186" s="402"/>
      <c r="AH12186" s="402"/>
      <c r="AI12186" s="402"/>
      <c r="AJ12186" s="402"/>
    </row>
    <row r="12187" spans="10:36" hidden="1" x14ac:dyDescent="0.2">
      <c r="J12187" s="555" t="s">
        <v>987</v>
      </c>
      <c r="T12187" s="402"/>
      <c r="U12187" s="402"/>
      <c r="V12187" s="402"/>
      <c r="AG12187" s="402"/>
      <c r="AH12187" s="402"/>
      <c r="AI12187" s="402"/>
      <c r="AJ12187" s="402"/>
    </row>
    <row r="12188" spans="10:36" hidden="1" x14ac:dyDescent="0.2">
      <c r="J12188" s="555" t="s">
        <v>987</v>
      </c>
      <c r="T12188" s="402"/>
      <c r="U12188" s="402"/>
      <c r="V12188" s="402"/>
      <c r="AG12188" s="402"/>
      <c r="AH12188" s="402"/>
      <c r="AI12188" s="402"/>
      <c r="AJ12188" s="402"/>
    </row>
    <row r="12189" spans="10:36" hidden="1" x14ac:dyDescent="0.2">
      <c r="J12189" s="555" t="s">
        <v>987</v>
      </c>
      <c r="T12189" s="402"/>
      <c r="U12189" s="402"/>
      <c r="V12189" s="402"/>
      <c r="AG12189" s="402"/>
      <c r="AH12189" s="402"/>
      <c r="AI12189" s="402"/>
      <c r="AJ12189" s="402"/>
    </row>
    <row r="12190" spans="10:36" hidden="1" x14ac:dyDescent="0.2">
      <c r="J12190" s="555" t="s">
        <v>987</v>
      </c>
      <c r="T12190" s="402"/>
      <c r="U12190" s="402"/>
      <c r="V12190" s="402"/>
      <c r="AG12190" s="402"/>
      <c r="AH12190" s="402"/>
      <c r="AI12190" s="402"/>
      <c r="AJ12190" s="402"/>
    </row>
    <row r="12191" spans="10:36" hidden="1" x14ac:dyDescent="0.2">
      <c r="J12191" s="555" t="s">
        <v>987</v>
      </c>
      <c r="T12191" s="402"/>
      <c r="U12191" s="402"/>
      <c r="V12191" s="402"/>
      <c r="AG12191" s="402"/>
      <c r="AH12191" s="402"/>
      <c r="AI12191" s="402"/>
      <c r="AJ12191" s="402"/>
    </row>
    <row r="12192" spans="10:36" hidden="1" x14ac:dyDescent="0.2">
      <c r="J12192" s="555" t="s">
        <v>987</v>
      </c>
      <c r="T12192" s="402"/>
      <c r="U12192" s="402"/>
      <c r="V12192" s="402"/>
      <c r="AG12192" s="402"/>
      <c r="AH12192" s="402"/>
      <c r="AI12192" s="402"/>
      <c r="AJ12192" s="402"/>
    </row>
    <row r="12193" spans="10:36" hidden="1" x14ac:dyDescent="0.2">
      <c r="J12193" s="555" t="s">
        <v>987</v>
      </c>
      <c r="T12193" s="402"/>
      <c r="U12193" s="402"/>
      <c r="V12193" s="402"/>
      <c r="AG12193" s="402"/>
      <c r="AH12193" s="402"/>
      <c r="AI12193" s="402"/>
      <c r="AJ12193" s="402"/>
    </row>
    <row r="12194" spans="10:36" hidden="1" x14ac:dyDescent="0.2">
      <c r="J12194" s="555" t="s">
        <v>987</v>
      </c>
      <c r="T12194" s="402"/>
      <c r="U12194" s="402"/>
      <c r="V12194" s="402"/>
      <c r="AG12194" s="402"/>
      <c r="AH12194" s="402"/>
      <c r="AI12194" s="402"/>
      <c r="AJ12194" s="402"/>
    </row>
    <row r="12195" spans="10:36" hidden="1" x14ac:dyDescent="0.2">
      <c r="J12195" s="555" t="s">
        <v>987</v>
      </c>
      <c r="T12195" s="402"/>
      <c r="U12195" s="402"/>
      <c r="V12195" s="402"/>
      <c r="AG12195" s="402"/>
      <c r="AH12195" s="402"/>
      <c r="AI12195" s="402"/>
      <c r="AJ12195" s="402"/>
    </row>
    <row r="12196" spans="10:36" hidden="1" x14ac:dyDescent="0.2">
      <c r="J12196" s="555" t="s">
        <v>987</v>
      </c>
      <c r="T12196" s="402"/>
      <c r="U12196" s="402"/>
      <c r="V12196" s="402"/>
      <c r="AG12196" s="402"/>
      <c r="AH12196" s="402"/>
      <c r="AI12196" s="402"/>
      <c r="AJ12196" s="402"/>
    </row>
    <row r="12197" spans="10:36" hidden="1" x14ac:dyDescent="0.2">
      <c r="J12197" s="555" t="s">
        <v>987</v>
      </c>
      <c r="T12197" s="402"/>
      <c r="U12197" s="402"/>
      <c r="V12197" s="402"/>
      <c r="AG12197" s="402"/>
      <c r="AH12197" s="402"/>
      <c r="AI12197" s="402"/>
      <c r="AJ12197" s="402"/>
    </row>
    <row r="12198" spans="10:36" hidden="1" x14ac:dyDescent="0.2">
      <c r="J12198" s="555" t="s">
        <v>987</v>
      </c>
      <c r="T12198" s="402"/>
      <c r="U12198" s="402"/>
      <c r="V12198" s="402"/>
      <c r="AG12198" s="402"/>
      <c r="AH12198" s="402"/>
      <c r="AI12198" s="402"/>
      <c r="AJ12198" s="402"/>
    </row>
    <row r="12199" spans="10:36" hidden="1" x14ac:dyDescent="0.2">
      <c r="J12199" s="555" t="s">
        <v>987</v>
      </c>
      <c r="T12199" s="402"/>
      <c r="U12199" s="402"/>
      <c r="V12199" s="402"/>
      <c r="AG12199" s="402"/>
      <c r="AH12199" s="402"/>
      <c r="AI12199" s="402"/>
      <c r="AJ12199" s="402"/>
    </row>
    <row r="12200" spans="10:36" hidden="1" x14ac:dyDescent="0.2">
      <c r="J12200" s="555" t="s">
        <v>987</v>
      </c>
      <c r="T12200" s="402"/>
      <c r="U12200" s="402"/>
      <c r="V12200" s="402"/>
      <c r="AG12200" s="402"/>
      <c r="AH12200" s="402"/>
      <c r="AI12200" s="402"/>
      <c r="AJ12200" s="402"/>
    </row>
    <row r="12201" spans="10:36" hidden="1" x14ac:dyDescent="0.2">
      <c r="J12201" s="555" t="s">
        <v>987</v>
      </c>
      <c r="T12201" s="402"/>
      <c r="U12201" s="402"/>
      <c r="V12201" s="402"/>
      <c r="AG12201" s="402"/>
      <c r="AH12201" s="402"/>
      <c r="AI12201" s="402"/>
      <c r="AJ12201" s="402"/>
    </row>
    <row r="12202" spans="10:36" hidden="1" x14ac:dyDescent="0.2">
      <c r="J12202" s="555" t="s">
        <v>987</v>
      </c>
      <c r="T12202" s="402"/>
      <c r="U12202" s="402"/>
      <c r="V12202" s="402"/>
      <c r="AG12202" s="402"/>
      <c r="AH12202" s="402"/>
      <c r="AI12202" s="402"/>
      <c r="AJ12202" s="402"/>
    </row>
    <row r="12203" spans="10:36" hidden="1" x14ac:dyDescent="0.2">
      <c r="J12203" s="555" t="s">
        <v>987</v>
      </c>
      <c r="T12203" s="402"/>
      <c r="U12203" s="402"/>
      <c r="V12203" s="402"/>
      <c r="AG12203" s="402"/>
      <c r="AH12203" s="402"/>
      <c r="AI12203" s="402"/>
      <c r="AJ12203" s="402"/>
    </row>
    <row r="12204" spans="10:36" hidden="1" x14ac:dyDescent="0.2">
      <c r="J12204" s="555" t="s">
        <v>987</v>
      </c>
      <c r="T12204" s="402"/>
      <c r="U12204" s="402"/>
      <c r="V12204" s="402"/>
      <c r="AG12204" s="402"/>
      <c r="AH12204" s="402"/>
      <c r="AI12204" s="402"/>
      <c r="AJ12204" s="402"/>
    </row>
    <row r="12205" spans="10:36" hidden="1" x14ac:dyDescent="0.2">
      <c r="J12205" s="555" t="s">
        <v>987</v>
      </c>
      <c r="T12205" s="402"/>
      <c r="U12205" s="402"/>
      <c r="V12205" s="402"/>
      <c r="AG12205" s="402"/>
      <c r="AH12205" s="402"/>
      <c r="AI12205" s="402"/>
      <c r="AJ12205" s="402"/>
    </row>
    <row r="12206" spans="10:36" hidden="1" x14ac:dyDescent="0.2">
      <c r="J12206" s="555" t="s">
        <v>987</v>
      </c>
      <c r="T12206" s="402"/>
      <c r="U12206" s="402"/>
      <c r="V12206" s="402"/>
      <c r="AG12206" s="402"/>
      <c r="AH12206" s="402"/>
      <c r="AI12206" s="402"/>
      <c r="AJ12206" s="402"/>
    </row>
    <row r="12207" spans="10:36" hidden="1" x14ac:dyDescent="0.2">
      <c r="J12207" s="555" t="s">
        <v>987</v>
      </c>
      <c r="T12207" s="402"/>
      <c r="U12207" s="402"/>
      <c r="V12207" s="402"/>
      <c r="AG12207" s="402"/>
      <c r="AH12207" s="402"/>
      <c r="AI12207" s="402"/>
      <c r="AJ12207" s="402"/>
    </row>
    <row r="12208" spans="10:36" hidden="1" x14ac:dyDescent="0.2">
      <c r="J12208" s="555" t="s">
        <v>987</v>
      </c>
      <c r="T12208" s="402"/>
      <c r="U12208" s="402"/>
      <c r="V12208" s="402"/>
      <c r="AG12208" s="402"/>
      <c r="AH12208" s="402"/>
      <c r="AI12208" s="402"/>
      <c r="AJ12208" s="402"/>
    </row>
    <row r="12209" spans="10:36" hidden="1" x14ac:dyDescent="0.2">
      <c r="J12209" s="555" t="s">
        <v>987</v>
      </c>
      <c r="T12209" s="402"/>
      <c r="U12209" s="402"/>
      <c r="V12209" s="402"/>
      <c r="AG12209" s="402"/>
      <c r="AH12209" s="402"/>
      <c r="AI12209" s="402"/>
      <c r="AJ12209" s="402"/>
    </row>
    <row r="12210" spans="10:36" hidden="1" x14ac:dyDescent="0.2">
      <c r="J12210" s="555" t="s">
        <v>987</v>
      </c>
      <c r="T12210" s="402"/>
      <c r="U12210" s="402"/>
      <c r="V12210" s="402"/>
      <c r="AG12210" s="402"/>
      <c r="AH12210" s="402"/>
      <c r="AI12210" s="402"/>
      <c r="AJ12210" s="402"/>
    </row>
    <row r="12211" spans="10:36" hidden="1" x14ac:dyDescent="0.2">
      <c r="J12211" s="555" t="s">
        <v>987</v>
      </c>
      <c r="T12211" s="402"/>
      <c r="U12211" s="402"/>
      <c r="V12211" s="402"/>
      <c r="AG12211" s="402"/>
      <c r="AH12211" s="402"/>
      <c r="AI12211" s="402"/>
      <c r="AJ12211" s="402"/>
    </row>
    <row r="12212" spans="10:36" hidden="1" x14ac:dyDescent="0.2">
      <c r="J12212" s="555" t="s">
        <v>987</v>
      </c>
      <c r="T12212" s="402"/>
      <c r="U12212" s="402"/>
      <c r="V12212" s="402"/>
      <c r="AG12212" s="402"/>
      <c r="AH12212" s="402"/>
      <c r="AI12212" s="402"/>
      <c r="AJ12212" s="402"/>
    </row>
    <row r="12213" spans="10:36" hidden="1" x14ac:dyDescent="0.2">
      <c r="J12213" s="555" t="s">
        <v>987</v>
      </c>
      <c r="T12213" s="402"/>
      <c r="U12213" s="402"/>
      <c r="V12213" s="402"/>
      <c r="AG12213" s="402"/>
      <c r="AH12213" s="402"/>
      <c r="AI12213" s="402"/>
      <c r="AJ12213" s="402"/>
    </row>
    <row r="12214" spans="10:36" hidden="1" x14ac:dyDescent="0.2">
      <c r="J12214" s="555" t="s">
        <v>987</v>
      </c>
      <c r="T12214" s="402"/>
      <c r="U12214" s="402"/>
      <c r="V12214" s="402"/>
      <c r="AG12214" s="402"/>
      <c r="AH12214" s="402"/>
      <c r="AI12214" s="402"/>
      <c r="AJ12214" s="402"/>
    </row>
    <row r="12215" spans="10:36" hidden="1" x14ac:dyDescent="0.2">
      <c r="J12215" s="555" t="s">
        <v>987</v>
      </c>
      <c r="T12215" s="402"/>
      <c r="U12215" s="402"/>
      <c r="V12215" s="402"/>
      <c r="AG12215" s="402"/>
      <c r="AH12215" s="402"/>
      <c r="AI12215" s="402"/>
      <c r="AJ12215" s="402"/>
    </row>
    <row r="12216" spans="10:36" hidden="1" x14ac:dyDescent="0.2">
      <c r="J12216" s="555" t="s">
        <v>987</v>
      </c>
      <c r="T12216" s="402"/>
      <c r="U12216" s="402"/>
      <c r="V12216" s="402"/>
      <c r="AG12216" s="402"/>
      <c r="AH12216" s="402"/>
      <c r="AI12216" s="402"/>
      <c r="AJ12216" s="402"/>
    </row>
    <row r="12217" spans="10:36" hidden="1" x14ac:dyDescent="0.2">
      <c r="J12217" s="555" t="s">
        <v>987</v>
      </c>
      <c r="T12217" s="402"/>
      <c r="U12217" s="402"/>
      <c r="V12217" s="402"/>
      <c r="AG12217" s="402"/>
      <c r="AH12217" s="402"/>
      <c r="AI12217" s="402"/>
      <c r="AJ12217" s="402"/>
    </row>
    <row r="12218" spans="10:36" hidden="1" x14ac:dyDescent="0.2">
      <c r="J12218" s="555" t="s">
        <v>987</v>
      </c>
      <c r="T12218" s="402"/>
      <c r="U12218" s="402"/>
      <c r="V12218" s="402"/>
      <c r="AG12218" s="402"/>
      <c r="AH12218" s="402"/>
      <c r="AI12218" s="402"/>
      <c r="AJ12218" s="402"/>
    </row>
    <row r="12219" spans="10:36" hidden="1" x14ac:dyDescent="0.2">
      <c r="J12219" s="555" t="s">
        <v>987</v>
      </c>
      <c r="T12219" s="402"/>
      <c r="U12219" s="402"/>
      <c r="V12219" s="402"/>
      <c r="AG12219" s="402"/>
      <c r="AH12219" s="402"/>
      <c r="AI12219" s="402"/>
      <c r="AJ12219" s="402"/>
    </row>
    <row r="12220" spans="10:36" hidden="1" x14ac:dyDescent="0.2">
      <c r="J12220" s="555" t="s">
        <v>987</v>
      </c>
      <c r="T12220" s="402"/>
      <c r="U12220" s="402"/>
      <c r="V12220" s="402"/>
      <c r="AG12220" s="402"/>
      <c r="AH12220" s="402"/>
      <c r="AI12220" s="402"/>
      <c r="AJ12220" s="402"/>
    </row>
    <row r="12221" spans="10:36" hidden="1" x14ac:dyDescent="0.2">
      <c r="J12221" s="555" t="s">
        <v>987</v>
      </c>
      <c r="T12221" s="402"/>
      <c r="U12221" s="402"/>
      <c r="V12221" s="402"/>
      <c r="AG12221" s="402"/>
      <c r="AH12221" s="402"/>
      <c r="AI12221" s="402"/>
      <c r="AJ12221" s="402"/>
    </row>
    <row r="12222" spans="10:36" hidden="1" x14ac:dyDescent="0.2">
      <c r="J12222" s="555" t="s">
        <v>987</v>
      </c>
      <c r="T12222" s="402"/>
      <c r="U12222" s="402"/>
      <c r="V12222" s="402"/>
      <c r="AG12222" s="402"/>
      <c r="AH12222" s="402"/>
      <c r="AI12222" s="402"/>
      <c r="AJ12222" s="402"/>
    </row>
    <row r="12223" spans="10:36" hidden="1" x14ac:dyDescent="0.2">
      <c r="J12223" s="555" t="s">
        <v>987</v>
      </c>
      <c r="T12223" s="402"/>
      <c r="U12223" s="402"/>
      <c r="V12223" s="402"/>
      <c r="AG12223" s="402"/>
      <c r="AH12223" s="402"/>
      <c r="AI12223" s="402"/>
      <c r="AJ12223" s="402"/>
    </row>
    <row r="12224" spans="10:36" hidden="1" x14ac:dyDescent="0.2">
      <c r="J12224" s="555" t="s">
        <v>987</v>
      </c>
      <c r="T12224" s="402"/>
      <c r="U12224" s="402"/>
      <c r="V12224" s="402"/>
      <c r="AG12224" s="402"/>
      <c r="AH12224" s="402"/>
      <c r="AI12224" s="402"/>
      <c r="AJ12224" s="402"/>
    </row>
    <row r="12225" spans="10:36" hidden="1" x14ac:dyDescent="0.2">
      <c r="J12225" s="555" t="s">
        <v>987</v>
      </c>
      <c r="T12225" s="402"/>
      <c r="U12225" s="402"/>
      <c r="V12225" s="402"/>
      <c r="AG12225" s="402"/>
      <c r="AH12225" s="402"/>
      <c r="AI12225" s="402"/>
      <c r="AJ12225" s="402"/>
    </row>
    <row r="12226" spans="10:36" hidden="1" x14ac:dyDescent="0.2">
      <c r="J12226" s="555" t="s">
        <v>987</v>
      </c>
      <c r="T12226" s="402"/>
      <c r="U12226" s="402"/>
      <c r="V12226" s="402"/>
      <c r="AG12226" s="402"/>
      <c r="AH12226" s="402"/>
      <c r="AI12226" s="402"/>
      <c r="AJ12226" s="402"/>
    </row>
    <row r="12227" spans="10:36" hidden="1" x14ac:dyDescent="0.2">
      <c r="J12227" s="555" t="s">
        <v>987</v>
      </c>
      <c r="T12227" s="402"/>
      <c r="U12227" s="402"/>
      <c r="V12227" s="402"/>
      <c r="AG12227" s="402"/>
      <c r="AH12227" s="402"/>
      <c r="AI12227" s="402"/>
      <c r="AJ12227" s="402"/>
    </row>
    <row r="12228" spans="10:36" hidden="1" x14ac:dyDescent="0.2">
      <c r="J12228" s="555" t="s">
        <v>987</v>
      </c>
      <c r="T12228" s="402"/>
      <c r="U12228" s="402"/>
      <c r="V12228" s="402"/>
      <c r="AG12228" s="402"/>
      <c r="AH12228" s="402"/>
      <c r="AI12228" s="402"/>
      <c r="AJ12228" s="402"/>
    </row>
    <row r="12229" spans="10:36" hidden="1" x14ac:dyDescent="0.2">
      <c r="J12229" s="555" t="s">
        <v>987</v>
      </c>
      <c r="T12229" s="402"/>
      <c r="U12229" s="402"/>
      <c r="V12229" s="402"/>
      <c r="AG12229" s="402"/>
      <c r="AH12229" s="402"/>
      <c r="AI12229" s="402"/>
      <c r="AJ12229" s="402"/>
    </row>
    <row r="12230" spans="10:36" hidden="1" x14ac:dyDescent="0.2">
      <c r="J12230" s="555" t="s">
        <v>987</v>
      </c>
      <c r="T12230" s="402"/>
      <c r="U12230" s="402"/>
      <c r="V12230" s="402"/>
      <c r="AG12230" s="402"/>
      <c r="AH12230" s="402"/>
      <c r="AI12230" s="402"/>
      <c r="AJ12230" s="402"/>
    </row>
    <row r="12231" spans="10:36" hidden="1" x14ac:dyDescent="0.2">
      <c r="J12231" s="555" t="s">
        <v>987</v>
      </c>
      <c r="T12231" s="402"/>
      <c r="U12231" s="402"/>
      <c r="V12231" s="402"/>
      <c r="AG12231" s="402"/>
      <c r="AH12231" s="402"/>
      <c r="AI12231" s="402"/>
      <c r="AJ12231" s="402"/>
    </row>
    <row r="12232" spans="10:36" hidden="1" x14ac:dyDescent="0.2">
      <c r="J12232" s="555" t="s">
        <v>987</v>
      </c>
      <c r="T12232" s="402"/>
      <c r="U12232" s="402"/>
      <c r="V12232" s="402"/>
      <c r="AG12232" s="402"/>
      <c r="AH12232" s="402"/>
      <c r="AI12232" s="402"/>
      <c r="AJ12232" s="402"/>
    </row>
    <row r="12233" spans="10:36" hidden="1" x14ac:dyDescent="0.2">
      <c r="J12233" s="555" t="s">
        <v>987</v>
      </c>
      <c r="T12233" s="402"/>
      <c r="U12233" s="402"/>
      <c r="V12233" s="402"/>
      <c r="AG12233" s="402"/>
      <c r="AH12233" s="402"/>
      <c r="AI12233" s="402"/>
      <c r="AJ12233" s="402"/>
    </row>
    <row r="12234" spans="10:36" hidden="1" x14ac:dyDescent="0.2">
      <c r="J12234" s="555" t="s">
        <v>987</v>
      </c>
      <c r="T12234" s="402"/>
      <c r="U12234" s="402"/>
      <c r="V12234" s="402"/>
      <c r="AG12234" s="402"/>
      <c r="AH12234" s="402"/>
      <c r="AI12234" s="402"/>
      <c r="AJ12234" s="402"/>
    </row>
    <row r="12235" spans="10:36" hidden="1" x14ac:dyDescent="0.2">
      <c r="J12235" s="555" t="s">
        <v>987</v>
      </c>
      <c r="T12235" s="402"/>
      <c r="U12235" s="402"/>
      <c r="V12235" s="402"/>
      <c r="AG12235" s="402"/>
      <c r="AH12235" s="402"/>
      <c r="AI12235" s="402"/>
      <c r="AJ12235" s="402"/>
    </row>
    <row r="12236" spans="10:36" hidden="1" x14ac:dyDescent="0.2">
      <c r="J12236" s="555" t="s">
        <v>987</v>
      </c>
      <c r="T12236" s="402"/>
      <c r="U12236" s="402"/>
      <c r="V12236" s="402"/>
      <c r="AG12236" s="402"/>
      <c r="AH12236" s="402"/>
      <c r="AI12236" s="402"/>
      <c r="AJ12236" s="402"/>
    </row>
    <row r="12237" spans="10:36" hidden="1" x14ac:dyDescent="0.2">
      <c r="J12237" s="555" t="s">
        <v>987</v>
      </c>
      <c r="T12237" s="402"/>
      <c r="U12237" s="402"/>
      <c r="V12237" s="402"/>
      <c r="AG12237" s="402"/>
      <c r="AH12237" s="402"/>
      <c r="AI12237" s="402"/>
      <c r="AJ12237" s="402"/>
    </row>
    <row r="12238" spans="10:36" hidden="1" x14ac:dyDescent="0.2">
      <c r="J12238" s="555" t="s">
        <v>987</v>
      </c>
      <c r="T12238" s="402"/>
      <c r="U12238" s="402"/>
      <c r="V12238" s="402"/>
      <c r="AG12238" s="402"/>
      <c r="AH12238" s="402"/>
      <c r="AI12238" s="402"/>
      <c r="AJ12238" s="402"/>
    </row>
    <row r="12239" spans="10:36" hidden="1" x14ac:dyDescent="0.2">
      <c r="J12239" s="555" t="s">
        <v>987</v>
      </c>
      <c r="T12239" s="402"/>
      <c r="U12239" s="402"/>
      <c r="V12239" s="402"/>
      <c r="AG12239" s="402"/>
      <c r="AH12239" s="402"/>
      <c r="AI12239" s="402"/>
      <c r="AJ12239" s="402"/>
    </row>
    <row r="12240" spans="10:36" hidden="1" x14ac:dyDescent="0.2">
      <c r="J12240" s="555" t="s">
        <v>987</v>
      </c>
      <c r="T12240" s="402"/>
      <c r="U12240" s="402"/>
      <c r="V12240" s="402"/>
      <c r="AG12240" s="402"/>
      <c r="AH12240" s="402"/>
      <c r="AI12240" s="402"/>
      <c r="AJ12240" s="402"/>
    </row>
    <row r="12241" spans="10:36" hidden="1" x14ac:dyDescent="0.2">
      <c r="J12241" s="555" t="s">
        <v>987</v>
      </c>
      <c r="T12241" s="402"/>
      <c r="U12241" s="402"/>
      <c r="V12241" s="402"/>
      <c r="AG12241" s="402"/>
      <c r="AH12241" s="402"/>
      <c r="AI12241" s="402"/>
      <c r="AJ12241" s="402"/>
    </row>
    <row r="12242" spans="10:36" hidden="1" x14ac:dyDescent="0.2">
      <c r="J12242" s="555" t="s">
        <v>987</v>
      </c>
      <c r="T12242" s="402"/>
      <c r="U12242" s="402"/>
      <c r="V12242" s="402"/>
      <c r="AG12242" s="402"/>
      <c r="AH12242" s="402"/>
      <c r="AI12242" s="402"/>
      <c r="AJ12242" s="402"/>
    </row>
    <row r="12243" spans="10:36" hidden="1" x14ac:dyDescent="0.2">
      <c r="J12243" s="555" t="s">
        <v>987</v>
      </c>
      <c r="T12243" s="402"/>
      <c r="U12243" s="402"/>
      <c r="V12243" s="402"/>
      <c r="AG12243" s="402"/>
      <c r="AH12243" s="402"/>
      <c r="AI12243" s="402"/>
      <c r="AJ12243" s="402"/>
    </row>
    <row r="12244" spans="10:36" hidden="1" x14ac:dyDescent="0.2">
      <c r="J12244" s="555" t="s">
        <v>987</v>
      </c>
      <c r="T12244" s="402"/>
      <c r="U12244" s="402"/>
      <c r="V12244" s="402"/>
      <c r="AG12244" s="402"/>
      <c r="AH12244" s="402"/>
      <c r="AI12244" s="402"/>
      <c r="AJ12244" s="402"/>
    </row>
    <row r="12245" spans="10:36" hidden="1" x14ac:dyDescent="0.2">
      <c r="J12245" s="555" t="s">
        <v>987</v>
      </c>
      <c r="T12245" s="402"/>
      <c r="U12245" s="402"/>
      <c r="V12245" s="402"/>
      <c r="AG12245" s="402"/>
      <c r="AH12245" s="402"/>
      <c r="AI12245" s="402"/>
      <c r="AJ12245" s="402"/>
    </row>
    <row r="12246" spans="10:36" hidden="1" x14ac:dyDescent="0.2">
      <c r="J12246" s="555" t="s">
        <v>987</v>
      </c>
      <c r="T12246" s="402"/>
      <c r="U12246" s="402"/>
      <c r="V12246" s="402"/>
      <c r="AG12246" s="402"/>
      <c r="AH12246" s="402"/>
      <c r="AI12246" s="402"/>
      <c r="AJ12246" s="402"/>
    </row>
    <row r="12247" spans="10:36" hidden="1" x14ac:dyDescent="0.2">
      <c r="J12247" s="555" t="s">
        <v>987</v>
      </c>
      <c r="T12247" s="402"/>
      <c r="U12247" s="402"/>
      <c r="V12247" s="402"/>
      <c r="AG12247" s="402"/>
      <c r="AH12247" s="402"/>
      <c r="AI12247" s="402"/>
      <c r="AJ12247" s="402"/>
    </row>
    <row r="12248" spans="10:36" hidden="1" x14ac:dyDescent="0.2">
      <c r="J12248" s="555" t="s">
        <v>987</v>
      </c>
      <c r="T12248" s="402"/>
      <c r="U12248" s="402"/>
      <c r="V12248" s="402"/>
      <c r="AG12248" s="402"/>
      <c r="AH12248" s="402"/>
      <c r="AI12248" s="402"/>
      <c r="AJ12248" s="402"/>
    </row>
    <row r="12249" spans="10:36" hidden="1" x14ac:dyDescent="0.2">
      <c r="J12249" s="555" t="s">
        <v>987</v>
      </c>
      <c r="T12249" s="402"/>
      <c r="U12249" s="402"/>
      <c r="V12249" s="402"/>
      <c r="AG12249" s="402"/>
      <c r="AH12249" s="402"/>
      <c r="AI12249" s="402"/>
      <c r="AJ12249" s="402"/>
    </row>
    <row r="12250" spans="10:36" hidden="1" x14ac:dyDescent="0.2">
      <c r="J12250" s="555" t="s">
        <v>987</v>
      </c>
      <c r="T12250" s="402"/>
      <c r="U12250" s="402"/>
      <c r="V12250" s="402"/>
      <c r="AG12250" s="402"/>
      <c r="AH12250" s="402"/>
      <c r="AI12250" s="402"/>
      <c r="AJ12250" s="402"/>
    </row>
    <row r="12251" spans="10:36" hidden="1" x14ac:dyDescent="0.2">
      <c r="J12251" s="555" t="s">
        <v>987</v>
      </c>
      <c r="T12251" s="402"/>
      <c r="U12251" s="402"/>
      <c r="V12251" s="402"/>
      <c r="AG12251" s="402"/>
      <c r="AH12251" s="402"/>
      <c r="AI12251" s="402"/>
      <c r="AJ12251" s="402"/>
    </row>
    <row r="12252" spans="10:36" hidden="1" x14ac:dyDescent="0.2">
      <c r="J12252" s="555" t="s">
        <v>987</v>
      </c>
      <c r="T12252" s="402"/>
      <c r="U12252" s="402"/>
      <c r="V12252" s="402"/>
      <c r="AG12252" s="402"/>
      <c r="AH12252" s="402"/>
      <c r="AI12252" s="402"/>
      <c r="AJ12252" s="402"/>
    </row>
    <row r="12253" spans="10:36" hidden="1" x14ac:dyDescent="0.2">
      <c r="J12253" s="555" t="s">
        <v>987</v>
      </c>
      <c r="T12253" s="402"/>
      <c r="U12253" s="402"/>
      <c r="V12253" s="402"/>
      <c r="AG12253" s="402"/>
      <c r="AH12253" s="402"/>
      <c r="AI12253" s="402"/>
      <c r="AJ12253" s="402"/>
    </row>
    <row r="12254" spans="10:36" hidden="1" x14ac:dyDescent="0.2">
      <c r="J12254" s="555" t="s">
        <v>987</v>
      </c>
      <c r="T12254" s="402"/>
      <c r="U12254" s="402"/>
      <c r="V12254" s="402"/>
      <c r="AG12254" s="402"/>
      <c r="AH12254" s="402"/>
      <c r="AI12254" s="402"/>
      <c r="AJ12254" s="402"/>
    </row>
    <row r="12255" spans="10:36" hidden="1" x14ac:dyDescent="0.2">
      <c r="J12255" s="555" t="s">
        <v>987</v>
      </c>
      <c r="T12255" s="402"/>
      <c r="U12255" s="402"/>
      <c r="V12255" s="402"/>
      <c r="AG12255" s="402"/>
      <c r="AH12255" s="402"/>
      <c r="AI12255" s="402"/>
      <c r="AJ12255" s="402"/>
    </row>
    <row r="12256" spans="10:36" hidden="1" x14ac:dyDescent="0.2">
      <c r="J12256" s="555" t="s">
        <v>987</v>
      </c>
      <c r="T12256" s="402"/>
      <c r="U12256" s="402"/>
      <c r="V12256" s="402"/>
      <c r="AG12256" s="402"/>
      <c r="AH12256" s="402"/>
      <c r="AI12256" s="402"/>
      <c r="AJ12256" s="402"/>
    </row>
    <row r="12257" spans="10:36" hidden="1" x14ac:dyDescent="0.2">
      <c r="J12257" s="555" t="s">
        <v>987</v>
      </c>
      <c r="T12257" s="402"/>
      <c r="U12257" s="402"/>
      <c r="V12257" s="402"/>
      <c r="AG12257" s="402"/>
      <c r="AH12257" s="402"/>
      <c r="AI12257" s="402"/>
      <c r="AJ12257" s="402"/>
    </row>
    <row r="12258" spans="10:36" hidden="1" x14ac:dyDescent="0.2">
      <c r="J12258" s="555" t="s">
        <v>987</v>
      </c>
      <c r="T12258" s="402"/>
      <c r="U12258" s="402"/>
      <c r="V12258" s="402"/>
      <c r="AG12258" s="402"/>
      <c r="AH12258" s="402"/>
      <c r="AI12258" s="402"/>
      <c r="AJ12258" s="402"/>
    </row>
    <row r="12259" spans="10:36" hidden="1" x14ac:dyDescent="0.2">
      <c r="J12259" s="555" t="s">
        <v>987</v>
      </c>
      <c r="T12259" s="402"/>
      <c r="U12259" s="402"/>
      <c r="V12259" s="402"/>
      <c r="AG12259" s="402"/>
      <c r="AH12259" s="402"/>
      <c r="AI12259" s="402"/>
      <c r="AJ12259" s="402"/>
    </row>
    <row r="12260" spans="10:36" hidden="1" x14ac:dyDescent="0.2">
      <c r="J12260" s="555" t="s">
        <v>987</v>
      </c>
      <c r="T12260" s="402"/>
      <c r="U12260" s="402"/>
      <c r="V12260" s="402"/>
      <c r="AG12260" s="402"/>
      <c r="AH12260" s="402"/>
      <c r="AI12260" s="402"/>
      <c r="AJ12260" s="402"/>
    </row>
    <row r="12261" spans="10:36" hidden="1" x14ac:dyDescent="0.2">
      <c r="J12261" s="555" t="s">
        <v>987</v>
      </c>
      <c r="T12261" s="402"/>
      <c r="U12261" s="402"/>
      <c r="V12261" s="402"/>
      <c r="AG12261" s="402"/>
      <c r="AH12261" s="402"/>
      <c r="AI12261" s="402"/>
      <c r="AJ12261" s="402"/>
    </row>
    <row r="12262" spans="10:36" hidden="1" x14ac:dyDescent="0.2">
      <c r="J12262" s="555" t="s">
        <v>987</v>
      </c>
      <c r="T12262" s="402"/>
      <c r="U12262" s="402"/>
      <c r="V12262" s="402"/>
      <c r="AG12262" s="402"/>
      <c r="AH12262" s="402"/>
      <c r="AI12262" s="402"/>
      <c r="AJ12262" s="402"/>
    </row>
    <row r="12263" spans="10:36" hidden="1" x14ac:dyDescent="0.2">
      <c r="J12263" s="555" t="s">
        <v>987</v>
      </c>
      <c r="T12263" s="402"/>
      <c r="U12263" s="402"/>
      <c r="V12263" s="402"/>
      <c r="AG12263" s="402"/>
      <c r="AH12263" s="402"/>
      <c r="AI12263" s="402"/>
      <c r="AJ12263" s="402"/>
    </row>
    <row r="12264" spans="10:36" hidden="1" x14ac:dyDescent="0.2">
      <c r="J12264" s="555" t="s">
        <v>987</v>
      </c>
      <c r="T12264" s="402"/>
      <c r="U12264" s="402"/>
      <c r="V12264" s="402"/>
      <c r="AG12264" s="402"/>
      <c r="AH12264" s="402"/>
      <c r="AI12264" s="402"/>
      <c r="AJ12264" s="402"/>
    </row>
    <row r="12265" spans="10:36" hidden="1" x14ac:dyDescent="0.2">
      <c r="J12265" s="555" t="s">
        <v>987</v>
      </c>
      <c r="T12265" s="402"/>
      <c r="U12265" s="402"/>
      <c r="V12265" s="402"/>
      <c r="AG12265" s="402"/>
      <c r="AH12265" s="402"/>
      <c r="AI12265" s="402"/>
      <c r="AJ12265" s="402"/>
    </row>
    <row r="12266" spans="10:36" hidden="1" x14ac:dyDescent="0.2">
      <c r="J12266" s="555" t="s">
        <v>987</v>
      </c>
      <c r="T12266" s="402"/>
      <c r="U12266" s="402"/>
      <c r="V12266" s="402"/>
      <c r="AG12266" s="402"/>
      <c r="AH12266" s="402"/>
      <c r="AI12266" s="402"/>
      <c r="AJ12266" s="402"/>
    </row>
    <row r="12267" spans="10:36" hidden="1" x14ac:dyDescent="0.2">
      <c r="J12267" s="555" t="s">
        <v>987</v>
      </c>
      <c r="T12267" s="402"/>
      <c r="U12267" s="402"/>
      <c r="V12267" s="402"/>
      <c r="AG12267" s="402"/>
      <c r="AH12267" s="402"/>
      <c r="AI12267" s="402"/>
      <c r="AJ12267" s="402"/>
    </row>
    <row r="12268" spans="10:36" hidden="1" x14ac:dyDescent="0.2">
      <c r="J12268" s="555" t="s">
        <v>987</v>
      </c>
      <c r="T12268" s="402"/>
      <c r="U12268" s="402"/>
      <c r="V12268" s="402"/>
      <c r="AG12268" s="402"/>
      <c r="AH12268" s="402"/>
      <c r="AI12268" s="402"/>
      <c r="AJ12268" s="402"/>
    </row>
    <row r="12269" spans="10:36" hidden="1" x14ac:dyDescent="0.2">
      <c r="J12269" s="555" t="s">
        <v>987</v>
      </c>
      <c r="T12269" s="402"/>
      <c r="U12269" s="402"/>
      <c r="V12269" s="402"/>
      <c r="AG12269" s="402"/>
      <c r="AH12269" s="402"/>
      <c r="AI12269" s="402"/>
      <c r="AJ12269" s="402"/>
    </row>
    <row r="12270" spans="10:36" hidden="1" x14ac:dyDescent="0.2">
      <c r="J12270" s="555" t="s">
        <v>987</v>
      </c>
      <c r="T12270" s="402"/>
      <c r="U12270" s="402"/>
      <c r="V12270" s="402"/>
      <c r="AG12270" s="402"/>
      <c r="AH12270" s="402"/>
      <c r="AI12270" s="402"/>
      <c r="AJ12270" s="402"/>
    </row>
    <row r="12271" spans="10:36" hidden="1" x14ac:dyDescent="0.2">
      <c r="J12271" s="555" t="s">
        <v>987</v>
      </c>
      <c r="T12271" s="402"/>
      <c r="U12271" s="402"/>
      <c r="V12271" s="402"/>
      <c r="AG12271" s="402"/>
      <c r="AH12271" s="402"/>
      <c r="AI12271" s="402"/>
      <c r="AJ12271" s="402"/>
    </row>
    <row r="12272" spans="10:36" hidden="1" x14ac:dyDescent="0.2">
      <c r="J12272" s="555" t="s">
        <v>987</v>
      </c>
      <c r="T12272" s="402"/>
      <c r="U12272" s="402"/>
      <c r="V12272" s="402"/>
      <c r="AG12272" s="402"/>
      <c r="AH12272" s="402"/>
      <c r="AI12272" s="402"/>
      <c r="AJ12272" s="402"/>
    </row>
    <row r="12273" spans="10:36" hidden="1" x14ac:dyDescent="0.2">
      <c r="J12273" s="555" t="s">
        <v>987</v>
      </c>
      <c r="T12273" s="402"/>
      <c r="U12273" s="402"/>
      <c r="V12273" s="402"/>
      <c r="AG12273" s="402"/>
      <c r="AH12273" s="402"/>
      <c r="AI12273" s="402"/>
      <c r="AJ12273" s="402"/>
    </row>
    <row r="12274" spans="10:36" hidden="1" x14ac:dyDescent="0.2">
      <c r="J12274" s="555" t="s">
        <v>987</v>
      </c>
      <c r="T12274" s="402"/>
      <c r="U12274" s="402"/>
      <c r="V12274" s="402"/>
      <c r="AG12274" s="402"/>
      <c r="AH12274" s="402"/>
      <c r="AI12274" s="402"/>
      <c r="AJ12274" s="402"/>
    </row>
    <row r="12275" spans="10:36" hidden="1" x14ac:dyDescent="0.2">
      <c r="J12275" s="555" t="s">
        <v>987</v>
      </c>
      <c r="T12275" s="402"/>
      <c r="U12275" s="402"/>
      <c r="V12275" s="402"/>
      <c r="AG12275" s="402"/>
      <c r="AH12275" s="402"/>
      <c r="AI12275" s="402"/>
      <c r="AJ12275" s="402"/>
    </row>
    <row r="12276" spans="10:36" hidden="1" x14ac:dyDescent="0.2">
      <c r="J12276" s="555" t="s">
        <v>987</v>
      </c>
      <c r="T12276" s="402"/>
      <c r="U12276" s="402"/>
      <c r="V12276" s="402"/>
      <c r="AG12276" s="402"/>
      <c r="AH12276" s="402"/>
      <c r="AI12276" s="402"/>
      <c r="AJ12276" s="402"/>
    </row>
    <row r="12277" spans="10:36" hidden="1" x14ac:dyDescent="0.2">
      <c r="J12277" s="555" t="s">
        <v>987</v>
      </c>
      <c r="T12277" s="402"/>
      <c r="U12277" s="402"/>
      <c r="V12277" s="402"/>
      <c r="AG12277" s="402"/>
      <c r="AH12277" s="402"/>
      <c r="AI12277" s="402"/>
      <c r="AJ12277" s="402"/>
    </row>
    <row r="12278" spans="10:36" hidden="1" x14ac:dyDescent="0.2">
      <c r="J12278" s="555" t="s">
        <v>987</v>
      </c>
      <c r="T12278" s="402"/>
      <c r="U12278" s="402"/>
      <c r="V12278" s="402"/>
      <c r="AG12278" s="402"/>
      <c r="AH12278" s="402"/>
      <c r="AI12278" s="402"/>
      <c r="AJ12278" s="402"/>
    </row>
    <row r="12279" spans="10:36" hidden="1" x14ac:dyDescent="0.2">
      <c r="J12279" s="555" t="s">
        <v>987</v>
      </c>
      <c r="T12279" s="402"/>
      <c r="U12279" s="402"/>
      <c r="V12279" s="402"/>
      <c r="AG12279" s="402"/>
      <c r="AH12279" s="402"/>
      <c r="AI12279" s="402"/>
      <c r="AJ12279" s="402"/>
    </row>
    <row r="12280" spans="10:36" hidden="1" x14ac:dyDescent="0.2">
      <c r="J12280" s="555" t="s">
        <v>987</v>
      </c>
      <c r="T12280" s="402"/>
      <c r="U12280" s="402"/>
      <c r="V12280" s="402"/>
      <c r="AG12280" s="402"/>
      <c r="AH12280" s="402"/>
      <c r="AI12280" s="402"/>
      <c r="AJ12280" s="402"/>
    </row>
    <row r="12281" spans="10:36" hidden="1" x14ac:dyDescent="0.2">
      <c r="J12281" s="555" t="s">
        <v>987</v>
      </c>
      <c r="T12281" s="402"/>
      <c r="U12281" s="402"/>
      <c r="V12281" s="402"/>
      <c r="AG12281" s="402"/>
      <c r="AH12281" s="402"/>
      <c r="AI12281" s="402"/>
      <c r="AJ12281" s="402"/>
    </row>
    <row r="12282" spans="10:36" hidden="1" x14ac:dyDescent="0.2">
      <c r="J12282" s="555" t="s">
        <v>987</v>
      </c>
      <c r="T12282" s="402"/>
      <c r="U12282" s="402"/>
      <c r="V12282" s="402"/>
      <c r="AG12282" s="402"/>
      <c r="AH12282" s="402"/>
      <c r="AI12282" s="402"/>
      <c r="AJ12282" s="402"/>
    </row>
    <row r="12283" spans="10:36" hidden="1" x14ac:dyDescent="0.2">
      <c r="J12283" s="555" t="s">
        <v>987</v>
      </c>
      <c r="T12283" s="402"/>
      <c r="U12283" s="402"/>
      <c r="V12283" s="402"/>
      <c r="AG12283" s="402"/>
      <c r="AH12283" s="402"/>
      <c r="AI12283" s="402"/>
      <c r="AJ12283" s="402"/>
    </row>
    <row r="12284" spans="10:36" hidden="1" x14ac:dyDescent="0.2">
      <c r="J12284" s="555" t="s">
        <v>987</v>
      </c>
      <c r="T12284" s="402"/>
      <c r="U12284" s="402"/>
      <c r="V12284" s="402"/>
      <c r="AG12284" s="402"/>
      <c r="AH12284" s="402"/>
      <c r="AI12284" s="402"/>
      <c r="AJ12284" s="402"/>
    </row>
    <row r="12285" spans="10:36" hidden="1" x14ac:dyDescent="0.2">
      <c r="J12285" s="555" t="s">
        <v>987</v>
      </c>
      <c r="T12285" s="402"/>
      <c r="U12285" s="402"/>
      <c r="V12285" s="402"/>
      <c r="AG12285" s="402"/>
      <c r="AH12285" s="402"/>
      <c r="AI12285" s="402"/>
      <c r="AJ12285" s="402"/>
    </row>
    <row r="12286" spans="10:36" hidden="1" x14ac:dyDescent="0.2">
      <c r="J12286" s="555" t="s">
        <v>987</v>
      </c>
      <c r="T12286" s="402"/>
      <c r="U12286" s="402"/>
      <c r="V12286" s="402"/>
      <c r="AG12286" s="402"/>
      <c r="AH12286" s="402"/>
      <c r="AI12286" s="402"/>
      <c r="AJ12286" s="402"/>
    </row>
    <row r="12287" spans="10:36" hidden="1" x14ac:dyDescent="0.2">
      <c r="J12287" s="555" t="s">
        <v>987</v>
      </c>
      <c r="T12287" s="402"/>
      <c r="U12287" s="402"/>
      <c r="V12287" s="402"/>
      <c r="AG12287" s="402"/>
      <c r="AH12287" s="402"/>
      <c r="AI12287" s="402"/>
      <c r="AJ12287" s="402"/>
    </row>
    <row r="12288" spans="10:36" hidden="1" x14ac:dyDescent="0.2">
      <c r="J12288" s="555" t="s">
        <v>987</v>
      </c>
      <c r="T12288" s="402"/>
      <c r="U12288" s="402"/>
      <c r="V12288" s="402"/>
      <c r="AG12288" s="402"/>
      <c r="AH12288" s="402"/>
      <c r="AI12288" s="402"/>
      <c r="AJ12288" s="402"/>
    </row>
    <row r="12289" spans="10:36" hidden="1" x14ac:dyDescent="0.2">
      <c r="J12289" s="555" t="s">
        <v>987</v>
      </c>
      <c r="T12289" s="402"/>
      <c r="U12289" s="402"/>
      <c r="V12289" s="402"/>
      <c r="AG12289" s="402"/>
      <c r="AH12289" s="402"/>
      <c r="AI12289" s="402"/>
      <c r="AJ12289" s="402"/>
    </row>
    <row r="12290" spans="10:36" hidden="1" x14ac:dyDescent="0.2">
      <c r="J12290" s="555" t="s">
        <v>987</v>
      </c>
      <c r="T12290" s="402"/>
      <c r="U12290" s="402"/>
      <c r="V12290" s="402"/>
      <c r="AG12290" s="402"/>
      <c r="AH12290" s="402"/>
      <c r="AI12290" s="402"/>
      <c r="AJ12290" s="402"/>
    </row>
    <row r="12291" spans="10:36" hidden="1" x14ac:dyDescent="0.2">
      <c r="J12291" s="555" t="s">
        <v>987</v>
      </c>
      <c r="T12291" s="402"/>
      <c r="U12291" s="402"/>
      <c r="V12291" s="402"/>
      <c r="AG12291" s="402"/>
      <c r="AH12291" s="402"/>
      <c r="AI12291" s="402"/>
      <c r="AJ12291" s="402"/>
    </row>
    <row r="12292" spans="10:36" hidden="1" x14ac:dyDescent="0.2">
      <c r="J12292" s="555" t="s">
        <v>987</v>
      </c>
      <c r="T12292" s="402"/>
      <c r="U12292" s="402"/>
      <c r="V12292" s="402"/>
      <c r="AG12292" s="402"/>
      <c r="AH12292" s="402"/>
      <c r="AI12292" s="402"/>
      <c r="AJ12292" s="402"/>
    </row>
    <row r="12293" spans="10:36" hidden="1" x14ac:dyDescent="0.2">
      <c r="J12293" s="555" t="s">
        <v>987</v>
      </c>
      <c r="T12293" s="402"/>
      <c r="U12293" s="402"/>
      <c r="V12293" s="402"/>
      <c r="AG12293" s="402"/>
      <c r="AH12293" s="402"/>
      <c r="AI12293" s="402"/>
      <c r="AJ12293" s="402"/>
    </row>
    <row r="12294" spans="10:36" hidden="1" x14ac:dyDescent="0.2">
      <c r="J12294" s="555" t="s">
        <v>987</v>
      </c>
      <c r="T12294" s="402"/>
      <c r="U12294" s="402"/>
      <c r="V12294" s="402"/>
      <c r="AG12294" s="402"/>
      <c r="AH12294" s="402"/>
      <c r="AI12294" s="402"/>
      <c r="AJ12294" s="402"/>
    </row>
    <row r="12295" spans="10:36" hidden="1" x14ac:dyDescent="0.2">
      <c r="J12295" s="555" t="s">
        <v>987</v>
      </c>
      <c r="T12295" s="402"/>
      <c r="U12295" s="402"/>
      <c r="V12295" s="402"/>
      <c r="AG12295" s="402"/>
      <c r="AH12295" s="402"/>
      <c r="AI12295" s="402"/>
      <c r="AJ12295" s="402"/>
    </row>
    <row r="12296" spans="10:36" hidden="1" x14ac:dyDescent="0.2">
      <c r="J12296" s="555" t="s">
        <v>987</v>
      </c>
      <c r="T12296" s="402"/>
      <c r="U12296" s="402"/>
      <c r="V12296" s="402"/>
      <c r="AG12296" s="402"/>
      <c r="AH12296" s="402"/>
      <c r="AI12296" s="402"/>
      <c r="AJ12296" s="402"/>
    </row>
    <row r="12297" spans="10:36" hidden="1" x14ac:dyDescent="0.2">
      <c r="J12297" s="555" t="s">
        <v>987</v>
      </c>
      <c r="T12297" s="402"/>
      <c r="U12297" s="402"/>
      <c r="V12297" s="402"/>
      <c r="AG12297" s="402"/>
      <c r="AH12297" s="402"/>
      <c r="AI12297" s="402"/>
      <c r="AJ12297" s="402"/>
    </row>
    <row r="12298" spans="10:36" hidden="1" x14ac:dyDescent="0.2">
      <c r="J12298" s="555" t="s">
        <v>987</v>
      </c>
      <c r="T12298" s="402"/>
      <c r="U12298" s="402"/>
      <c r="V12298" s="402"/>
      <c r="AG12298" s="402"/>
      <c r="AH12298" s="402"/>
      <c r="AI12298" s="402"/>
      <c r="AJ12298" s="402"/>
    </row>
    <row r="12299" spans="10:36" hidden="1" x14ac:dyDescent="0.2">
      <c r="J12299" s="555" t="s">
        <v>987</v>
      </c>
      <c r="T12299" s="402"/>
      <c r="U12299" s="402"/>
      <c r="V12299" s="402"/>
      <c r="AG12299" s="402"/>
      <c r="AH12299" s="402"/>
      <c r="AI12299" s="402"/>
      <c r="AJ12299" s="402"/>
    </row>
    <row r="12300" spans="10:36" hidden="1" x14ac:dyDescent="0.2">
      <c r="J12300" s="555" t="s">
        <v>987</v>
      </c>
      <c r="T12300" s="402"/>
      <c r="U12300" s="402"/>
      <c r="V12300" s="402"/>
      <c r="AG12300" s="402"/>
      <c r="AH12300" s="402"/>
      <c r="AI12300" s="402"/>
      <c r="AJ12300" s="402"/>
    </row>
    <row r="12301" spans="10:36" hidden="1" x14ac:dyDescent="0.2">
      <c r="J12301" s="555" t="s">
        <v>987</v>
      </c>
      <c r="T12301" s="402"/>
      <c r="U12301" s="402"/>
      <c r="V12301" s="402"/>
      <c r="AG12301" s="402"/>
      <c r="AH12301" s="402"/>
      <c r="AI12301" s="402"/>
      <c r="AJ12301" s="402"/>
    </row>
    <row r="12302" spans="10:36" hidden="1" x14ac:dyDescent="0.2">
      <c r="J12302" s="555" t="s">
        <v>987</v>
      </c>
      <c r="T12302" s="402"/>
      <c r="U12302" s="402"/>
      <c r="V12302" s="402"/>
      <c r="AG12302" s="402"/>
      <c r="AH12302" s="402"/>
      <c r="AI12302" s="402"/>
      <c r="AJ12302" s="402"/>
    </row>
    <row r="12303" spans="10:36" hidden="1" x14ac:dyDescent="0.2">
      <c r="J12303" s="555" t="s">
        <v>987</v>
      </c>
      <c r="T12303" s="402"/>
      <c r="U12303" s="402"/>
      <c r="V12303" s="402"/>
      <c r="AG12303" s="402"/>
      <c r="AH12303" s="402"/>
      <c r="AI12303" s="402"/>
      <c r="AJ12303" s="402"/>
    </row>
    <row r="12304" spans="10:36" hidden="1" x14ac:dyDescent="0.2">
      <c r="J12304" s="555" t="s">
        <v>987</v>
      </c>
      <c r="T12304" s="402"/>
      <c r="U12304" s="402"/>
      <c r="V12304" s="402"/>
      <c r="AG12304" s="402"/>
      <c r="AH12304" s="402"/>
      <c r="AI12304" s="402"/>
      <c r="AJ12304" s="402"/>
    </row>
    <row r="12305" spans="10:36" hidden="1" x14ac:dyDescent="0.2">
      <c r="J12305" s="555" t="s">
        <v>987</v>
      </c>
      <c r="T12305" s="402"/>
      <c r="U12305" s="402"/>
      <c r="V12305" s="402"/>
      <c r="AG12305" s="402"/>
      <c r="AH12305" s="402"/>
      <c r="AI12305" s="402"/>
      <c r="AJ12305" s="402"/>
    </row>
    <row r="12306" spans="10:36" hidden="1" x14ac:dyDescent="0.2">
      <c r="J12306" s="555" t="s">
        <v>987</v>
      </c>
      <c r="T12306" s="402"/>
      <c r="U12306" s="402"/>
      <c r="V12306" s="402"/>
      <c r="AG12306" s="402"/>
      <c r="AH12306" s="402"/>
      <c r="AI12306" s="402"/>
      <c r="AJ12306" s="402"/>
    </row>
    <row r="12307" spans="10:36" hidden="1" x14ac:dyDescent="0.2">
      <c r="J12307" s="555" t="s">
        <v>987</v>
      </c>
      <c r="T12307" s="402"/>
      <c r="U12307" s="402"/>
      <c r="V12307" s="402"/>
      <c r="AG12307" s="402"/>
      <c r="AH12307" s="402"/>
      <c r="AI12307" s="402"/>
      <c r="AJ12307" s="402"/>
    </row>
    <row r="12308" spans="10:36" hidden="1" x14ac:dyDescent="0.2">
      <c r="J12308" s="555" t="s">
        <v>987</v>
      </c>
      <c r="T12308" s="402"/>
      <c r="U12308" s="402"/>
      <c r="V12308" s="402"/>
      <c r="AG12308" s="402"/>
      <c r="AH12308" s="402"/>
      <c r="AI12308" s="402"/>
      <c r="AJ12308" s="402"/>
    </row>
    <row r="12309" spans="10:36" hidden="1" x14ac:dyDescent="0.2">
      <c r="J12309" s="555" t="s">
        <v>987</v>
      </c>
      <c r="T12309" s="402"/>
      <c r="U12309" s="402"/>
      <c r="V12309" s="402"/>
      <c r="AG12309" s="402"/>
      <c r="AH12309" s="402"/>
      <c r="AI12309" s="402"/>
      <c r="AJ12309" s="402"/>
    </row>
    <row r="12310" spans="10:36" hidden="1" x14ac:dyDescent="0.2">
      <c r="J12310" s="555" t="s">
        <v>987</v>
      </c>
      <c r="T12310" s="402"/>
      <c r="U12310" s="402"/>
      <c r="V12310" s="402"/>
      <c r="AG12310" s="402"/>
      <c r="AH12310" s="402"/>
      <c r="AI12310" s="402"/>
      <c r="AJ12310" s="402"/>
    </row>
    <row r="12311" spans="10:36" hidden="1" x14ac:dyDescent="0.2">
      <c r="J12311" s="555" t="s">
        <v>987</v>
      </c>
      <c r="T12311" s="402"/>
      <c r="U12311" s="402"/>
      <c r="V12311" s="402"/>
      <c r="AG12311" s="402"/>
      <c r="AH12311" s="402"/>
      <c r="AI12311" s="402"/>
      <c r="AJ12311" s="402"/>
    </row>
    <row r="12312" spans="10:36" hidden="1" x14ac:dyDescent="0.2">
      <c r="J12312" s="555" t="s">
        <v>987</v>
      </c>
      <c r="T12312" s="402"/>
      <c r="U12312" s="402"/>
      <c r="V12312" s="402"/>
      <c r="AG12312" s="402"/>
      <c r="AH12312" s="402"/>
      <c r="AI12312" s="402"/>
      <c r="AJ12312" s="402"/>
    </row>
    <row r="12313" spans="10:36" hidden="1" x14ac:dyDescent="0.2">
      <c r="J12313" s="555" t="s">
        <v>987</v>
      </c>
      <c r="T12313" s="402"/>
      <c r="U12313" s="402"/>
      <c r="V12313" s="402"/>
      <c r="AG12313" s="402"/>
      <c r="AH12313" s="402"/>
      <c r="AI12313" s="402"/>
      <c r="AJ12313" s="402"/>
    </row>
    <row r="12314" spans="10:36" hidden="1" x14ac:dyDescent="0.2">
      <c r="J12314" s="555" t="s">
        <v>987</v>
      </c>
      <c r="T12314" s="402"/>
      <c r="U12314" s="402"/>
      <c r="V12314" s="402"/>
      <c r="AG12314" s="402"/>
      <c r="AH12314" s="402"/>
      <c r="AI12314" s="402"/>
      <c r="AJ12314" s="402"/>
    </row>
    <row r="12315" spans="10:36" hidden="1" x14ac:dyDescent="0.2">
      <c r="J12315" s="555" t="s">
        <v>987</v>
      </c>
      <c r="T12315" s="402"/>
      <c r="U12315" s="402"/>
      <c r="V12315" s="402"/>
      <c r="AG12315" s="402"/>
      <c r="AH12315" s="402"/>
      <c r="AI12315" s="402"/>
      <c r="AJ12315" s="402"/>
    </row>
    <row r="12316" spans="10:36" hidden="1" x14ac:dyDescent="0.2">
      <c r="J12316" s="555" t="s">
        <v>987</v>
      </c>
      <c r="T12316" s="402"/>
      <c r="U12316" s="402"/>
      <c r="V12316" s="402"/>
      <c r="AG12316" s="402"/>
      <c r="AH12316" s="402"/>
      <c r="AI12316" s="402"/>
      <c r="AJ12316" s="402"/>
    </row>
    <row r="12317" spans="10:36" hidden="1" x14ac:dyDescent="0.2">
      <c r="J12317" s="555" t="s">
        <v>987</v>
      </c>
      <c r="T12317" s="402"/>
      <c r="U12317" s="402"/>
      <c r="V12317" s="402"/>
      <c r="AG12317" s="402"/>
      <c r="AH12317" s="402"/>
      <c r="AI12317" s="402"/>
      <c r="AJ12317" s="402"/>
    </row>
    <row r="12318" spans="10:36" hidden="1" x14ac:dyDescent="0.2">
      <c r="J12318" s="555" t="s">
        <v>987</v>
      </c>
      <c r="T12318" s="402"/>
      <c r="U12318" s="402"/>
      <c r="V12318" s="402"/>
      <c r="AG12318" s="402"/>
      <c r="AH12318" s="402"/>
      <c r="AI12318" s="402"/>
      <c r="AJ12318" s="402"/>
    </row>
    <row r="12319" spans="10:36" hidden="1" x14ac:dyDescent="0.2">
      <c r="J12319" s="555" t="s">
        <v>987</v>
      </c>
      <c r="T12319" s="402"/>
      <c r="U12319" s="402"/>
      <c r="V12319" s="402"/>
      <c r="AG12319" s="402"/>
      <c r="AH12319" s="402"/>
      <c r="AI12319" s="402"/>
      <c r="AJ12319" s="402"/>
    </row>
    <row r="12320" spans="10:36" hidden="1" x14ac:dyDescent="0.2">
      <c r="J12320" s="555" t="s">
        <v>987</v>
      </c>
      <c r="T12320" s="402"/>
      <c r="U12320" s="402"/>
      <c r="V12320" s="402"/>
      <c r="AG12320" s="402"/>
      <c r="AH12320" s="402"/>
      <c r="AI12320" s="402"/>
      <c r="AJ12320" s="402"/>
    </row>
    <row r="12321" spans="10:36" hidden="1" x14ac:dyDescent="0.2">
      <c r="J12321" s="555" t="s">
        <v>987</v>
      </c>
      <c r="T12321" s="402"/>
      <c r="U12321" s="402"/>
      <c r="V12321" s="402"/>
      <c r="AG12321" s="402"/>
      <c r="AH12321" s="402"/>
      <c r="AI12321" s="402"/>
      <c r="AJ12321" s="402"/>
    </row>
    <row r="12322" spans="10:36" hidden="1" x14ac:dyDescent="0.2">
      <c r="J12322" s="555" t="s">
        <v>987</v>
      </c>
      <c r="T12322" s="402"/>
      <c r="U12322" s="402"/>
      <c r="V12322" s="402"/>
      <c r="AG12322" s="402"/>
      <c r="AH12322" s="402"/>
      <c r="AI12322" s="402"/>
      <c r="AJ12322" s="402"/>
    </row>
    <row r="12323" spans="10:36" hidden="1" x14ac:dyDescent="0.2">
      <c r="J12323" s="555" t="s">
        <v>987</v>
      </c>
      <c r="T12323" s="402"/>
      <c r="U12323" s="402"/>
      <c r="V12323" s="402"/>
      <c r="AG12323" s="402"/>
      <c r="AH12323" s="402"/>
      <c r="AI12323" s="402"/>
      <c r="AJ12323" s="402"/>
    </row>
    <row r="12324" spans="10:36" hidden="1" x14ac:dyDescent="0.2">
      <c r="J12324" s="555" t="s">
        <v>987</v>
      </c>
      <c r="T12324" s="402"/>
      <c r="U12324" s="402"/>
      <c r="V12324" s="402"/>
      <c r="AG12324" s="402"/>
      <c r="AH12324" s="402"/>
      <c r="AI12324" s="402"/>
      <c r="AJ12324" s="402"/>
    </row>
    <row r="12325" spans="10:36" hidden="1" x14ac:dyDescent="0.2">
      <c r="J12325" s="555" t="s">
        <v>987</v>
      </c>
      <c r="T12325" s="402"/>
      <c r="U12325" s="402"/>
      <c r="V12325" s="402"/>
      <c r="AG12325" s="402"/>
      <c r="AH12325" s="402"/>
      <c r="AI12325" s="402"/>
      <c r="AJ12325" s="402"/>
    </row>
    <row r="12326" spans="10:36" hidden="1" x14ac:dyDescent="0.2">
      <c r="J12326" s="555" t="s">
        <v>987</v>
      </c>
      <c r="T12326" s="402"/>
      <c r="U12326" s="402"/>
      <c r="V12326" s="402"/>
      <c r="AG12326" s="402"/>
      <c r="AH12326" s="402"/>
      <c r="AI12326" s="402"/>
      <c r="AJ12326" s="402"/>
    </row>
    <row r="12327" spans="10:36" hidden="1" x14ac:dyDescent="0.2">
      <c r="J12327" s="555" t="s">
        <v>987</v>
      </c>
      <c r="T12327" s="402"/>
      <c r="U12327" s="402"/>
      <c r="V12327" s="402"/>
      <c r="AG12327" s="402"/>
      <c r="AH12327" s="402"/>
      <c r="AI12327" s="402"/>
      <c r="AJ12327" s="402"/>
    </row>
    <row r="12328" spans="10:36" hidden="1" x14ac:dyDescent="0.2">
      <c r="J12328" s="555" t="s">
        <v>987</v>
      </c>
      <c r="T12328" s="402"/>
      <c r="U12328" s="402"/>
      <c r="V12328" s="402"/>
      <c r="AG12328" s="402"/>
      <c r="AH12328" s="402"/>
      <c r="AI12328" s="402"/>
      <c r="AJ12328" s="402"/>
    </row>
    <row r="12329" spans="10:36" hidden="1" x14ac:dyDescent="0.2">
      <c r="J12329" s="555" t="s">
        <v>987</v>
      </c>
      <c r="T12329" s="402"/>
      <c r="U12329" s="402"/>
      <c r="V12329" s="402"/>
      <c r="AG12329" s="402"/>
      <c r="AH12329" s="402"/>
      <c r="AI12329" s="402"/>
      <c r="AJ12329" s="402"/>
    </row>
    <row r="12330" spans="10:36" hidden="1" x14ac:dyDescent="0.2">
      <c r="J12330" s="555" t="s">
        <v>987</v>
      </c>
      <c r="T12330" s="402"/>
      <c r="U12330" s="402"/>
      <c r="V12330" s="402"/>
      <c r="AG12330" s="402"/>
      <c r="AH12330" s="402"/>
      <c r="AI12330" s="402"/>
      <c r="AJ12330" s="402"/>
    </row>
    <row r="12331" spans="10:36" hidden="1" x14ac:dyDescent="0.2">
      <c r="J12331" s="555" t="s">
        <v>987</v>
      </c>
      <c r="T12331" s="402"/>
      <c r="U12331" s="402"/>
      <c r="V12331" s="402"/>
      <c r="AG12331" s="402"/>
      <c r="AH12331" s="402"/>
      <c r="AI12331" s="402"/>
      <c r="AJ12331" s="402"/>
    </row>
    <row r="12332" spans="10:36" hidden="1" x14ac:dyDescent="0.2">
      <c r="J12332" s="555" t="s">
        <v>987</v>
      </c>
      <c r="T12332" s="402"/>
      <c r="U12332" s="402"/>
      <c r="V12332" s="402"/>
      <c r="AG12332" s="402"/>
      <c r="AH12332" s="402"/>
      <c r="AI12332" s="402"/>
      <c r="AJ12332" s="402"/>
    </row>
    <row r="12333" spans="10:36" hidden="1" x14ac:dyDescent="0.2">
      <c r="J12333" s="555" t="s">
        <v>987</v>
      </c>
      <c r="T12333" s="402"/>
      <c r="U12333" s="402"/>
      <c r="V12333" s="402"/>
      <c r="AG12333" s="402"/>
      <c r="AH12333" s="402"/>
      <c r="AI12333" s="402"/>
      <c r="AJ12333" s="402"/>
    </row>
    <row r="12334" spans="10:36" hidden="1" x14ac:dyDescent="0.2">
      <c r="J12334" s="555" t="s">
        <v>987</v>
      </c>
      <c r="T12334" s="402"/>
      <c r="U12334" s="402"/>
      <c r="V12334" s="402"/>
      <c r="AG12334" s="402"/>
      <c r="AH12334" s="402"/>
      <c r="AI12334" s="402"/>
      <c r="AJ12334" s="402"/>
    </row>
    <row r="12335" spans="10:36" hidden="1" x14ac:dyDescent="0.2">
      <c r="J12335" s="555" t="s">
        <v>987</v>
      </c>
      <c r="T12335" s="402"/>
      <c r="U12335" s="402"/>
      <c r="V12335" s="402"/>
      <c r="AG12335" s="402"/>
      <c r="AH12335" s="402"/>
      <c r="AI12335" s="402"/>
      <c r="AJ12335" s="402"/>
    </row>
    <row r="12336" spans="10:36" hidden="1" x14ac:dyDescent="0.2">
      <c r="J12336" s="555" t="s">
        <v>987</v>
      </c>
      <c r="T12336" s="402"/>
      <c r="U12336" s="402"/>
      <c r="V12336" s="402"/>
      <c r="AG12336" s="402"/>
      <c r="AH12336" s="402"/>
      <c r="AI12336" s="402"/>
      <c r="AJ12336" s="402"/>
    </row>
    <row r="12337" spans="10:36" hidden="1" x14ac:dyDescent="0.2">
      <c r="J12337" s="555" t="s">
        <v>987</v>
      </c>
      <c r="T12337" s="402"/>
      <c r="U12337" s="402"/>
      <c r="V12337" s="402"/>
      <c r="AG12337" s="402"/>
      <c r="AH12337" s="402"/>
      <c r="AI12337" s="402"/>
      <c r="AJ12337" s="402"/>
    </row>
    <row r="12338" spans="10:36" hidden="1" x14ac:dyDescent="0.2">
      <c r="J12338" s="555" t="s">
        <v>987</v>
      </c>
      <c r="T12338" s="402"/>
      <c r="U12338" s="402"/>
      <c r="V12338" s="402"/>
      <c r="AG12338" s="402"/>
      <c r="AH12338" s="402"/>
      <c r="AI12338" s="402"/>
      <c r="AJ12338" s="402"/>
    </row>
    <row r="12339" spans="10:36" hidden="1" x14ac:dyDescent="0.2">
      <c r="J12339" s="555" t="s">
        <v>987</v>
      </c>
      <c r="T12339" s="402"/>
      <c r="U12339" s="402"/>
      <c r="V12339" s="402"/>
      <c r="AG12339" s="402"/>
      <c r="AH12339" s="402"/>
      <c r="AI12339" s="402"/>
      <c r="AJ12339" s="402"/>
    </row>
    <row r="12340" spans="10:36" hidden="1" x14ac:dyDescent="0.2">
      <c r="J12340" s="555" t="s">
        <v>987</v>
      </c>
      <c r="T12340" s="402"/>
      <c r="U12340" s="402"/>
      <c r="V12340" s="402"/>
      <c r="AG12340" s="402"/>
      <c r="AH12340" s="402"/>
      <c r="AI12340" s="402"/>
      <c r="AJ12340" s="402"/>
    </row>
    <row r="12341" spans="10:36" hidden="1" x14ac:dyDescent="0.2">
      <c r="J12341" s="555" t="s">
        <v>987</v>
      </c>
      <c r="T12341" s="402"/>
      <c r="U12341" s="402"/>
      <c r="V12341" s="402"/>
      <c r="AG12341" s="402"/>
      <c r="AH12341" s="402"/>
      <c r="AI12341" s="402"/>
      <c r="AJ12341" s="402"/>
    </row>
    <row r="12342" spans="10:36" hidden="1" x14ac:dyDescent="0.2">
      <c r="J12342" s="555" t="s">
        <v>987</v>
      </c>
      <c r="T12342" s="402"/>
      <c r="U12342" s="402"/>
      <c r="V12342" s="402"/>
      <c r="AG12342" s="402"/>
      <c r="AH12342" s="402"/>
      <c r="AI12342" s="402"/>
      <c r="AJ12342" s="402"/>
    </row>
    <row r="12343" spans="10:36" hidden="1" x14ac:dyDescent="0.2">
      <c r="J12343" s="555" t="s">
        <v>987</v>
      </c>
      <c r="T12343" s="402"/>
      <c r="U12343" s="402"/>
      <c r="V12343" s="402"/>
      <c r="AG12343" s="402"/>
      <c r="AH12343" s="402"/>
      <c r="AI12343" s="402"/>
      <c r="AJ12343" s="402"/>
    </row>
    <row r="12344" spans="10:36" hidden="1" x14ac:dyDescent="0.2">
      <c r="J12344" s="555" t="s">
        <v>987</v>
      </c>
      <c r="T12344" s="402"/>
      <c r="U12344" s="402"/>
      <c r="V12344" s="402"/>
      <c r="AG12344" s="402"/>
      <c r="AH12344" s="402"/>
      <c r="AI12344" s="402"/>
      <c r="AJ12344" s="402"/>
    </row>
    <row r="12345" spans="10:36" hidden="1" x14ac:dyDescent="0.2">
      <c r="J12345" s="555" t="s">
        <v>987</v>
      </c>
      <c r="T12345" s="402"/>
      <c r="U12345" s="402"/>
      <c r="V12345" s="402"/>
      <c r="AG12345" s="402"/>
      <c r="AH12345" s="402"/>
      <c r="AI12345" s="402"/>
      <c r="AJ12345" s="402"/>
    </row>
    <row r="12346" spans="10:36" hidden="1" x14ac:dyDescent="0.2">
      <c r="J12346" s="555" t="s">
        <v>987</v>
      </c>
      <c r="T12346" s="402"/>
      <c r="U12346" s="402"/>
      <c r="V12346" s="402"/>
      <c r="AG12346" s="402"/>
      <c r="AH12346" s="402"/>
      <c r="AI12346" s="402"/>
      <c r="AJ12346" s="402"/>
    </row>
    <row r="12347" spans="10:36" hidden="1" x14ac:dyDescent="0.2">
      <c r="J12347" s="555" t="s">
        <v>987</v>
      </c>
      <c r="T12347" s="402"/>
      <c r="U12347" s="402"/>
      <c r="V12347" s="402"/>
      <c r="AG12347" s="402"/>
      <c r="AH12347" s="402"/>
      <c r="AI12347" s="402"/>
      <c r="AJ12347" s="402"/>
    </row>
    <row r="12348" spans="10:36" hidden="1" x14ac:dyDescent="0.2">
      <c r="J12348" s="555" t="s">
        <v>987</v>
      </c>
      <c r="T12348" s="402"/>
      <c r="U12348" s="402"/>
      <c r="V12348" s="402"/>
      <c r="AG12348" s="402"/>
      <c r="AH12348" s="402"/>
      <c r="AI12348" s="402"/>
      <c r="AJ12348" s="402"/>
    </row>
    <row r="12349" spans="10:36" hidden="1" x14ac:dyDescent="0.2">
      <c r="J12349" s="555" t="s">
        <v>987</v>
      </c>
      <c r="T12349" s="402"/>
      <c r="U12349" s="402"/>
      <c r="V12349" s="402"/>
      <c r="AG12349" s="402"/>
      <c r="AH12349" s="402"/>
      <c r="AI12349" s="402"/>
      <c r="AJ12349" s="402"/>
    </row>
    <row r="12350" spans="10:36" hidden="1" x14ac:dyDescent="0.2">
      <c r="J12350" s="555" t="s">
        <v>987</v>
      </c>
      <c r="T12350" s="402"/>
      <c r="U12350" s="402"/>
      <c r="V12350" s="402"/>
      <c r="AG12350" s="402"/>
      <c r="AH12350" s="402"/>
      <c r="AI12350" s="402"/>
      <c r="AJ12350" s="402"/>
    </row>
    <row r="12351" spans="10:36" hidden="1" x14ac:dyDescent="0.2">
      <c r="J12351" s="555" t="s">
        <v>987</v>
      </c>
      <c r="T12351" s="402"/>
      <c r="U12351" s="402"/>
      <c r="V12351" s="402"/>
      <c r="AG12351" s="402"/>
      <c r="AH12351" s="402"/>
      <c r="AI12351" s="402"/>
      <c r="AJ12351" s="402"/>
    </row>
    <row r="12352" spans="10:36" hidden="1" x14ac:dyDescent="0.2">
      <c r="J12352" s="555" t="s">
        <v>987</v>
      </c>
      <c r="T12352" s="402"/>
      <c r="U12352" s="402"/>
      <c r="V12352" s="402"/>
      <c r="AG12352" s="402"/>
      <c r="AH12352" s="402"/>
      <c r="AI12352" s="402"/>
      <c r="AJ12352" s="402"/>
    </row>
    <row r="12353" spans="10:36" hidden="1" x14ac:dyDescent="0.2">
      <c r="J12353" s="555" t="s">
        <v>987</v>
      </c>
      <c r="T12353" s="402"/>
      <c r="U12353" s="402"/>
      <c r="V12353" s="402"/>
      <c r="AG12353" s="402"/>
      <c r="AH12353" s="402"/>
      <c r="AI12353" s="402"/>
      <c r="AJ12353" s="402"/>
    </row>
    <row r="12354" spans="10:36" hidden="1" x14ac:dyDescent="0.2">
      <c r="J12354" s="555" t="s">
        <v>987</v>
      </c>
      <c r="T12354" s="402"/>
      <c r="U12354" s="402"/>
      <c r="V12354" s="402"/>
      <c r="AG12354" s="402"/>
      <c r="AH12354" s="402"/>
      <c r="AI12354" s="402"/>
      <c r="AJ12354" s="402"/>
    </row>
    <row r="12355" spans="10:36" hidden="1" x14ac:dyDescent="0.2">
      <c r="J12355" s="555" t="s">
        <v>987</v>
      </c>
      <c r="T12355" s="402"/>
      <c r="U12355" s="402"/>
      <c r="V12355" s="402"/>
      <c r="AG12355" s="402"/>
      <c r="AH12355" s="402"/>
      <c r="AI12355" s="402"/>
      <c r="AJ12355" s="402"/>
    </row>
    <row r="12356" spans="10:36" hidden="1" x14ac:dyDescent="0.2">
      <c r="J12356" s="555" t="s">
        <v>987</v>
      </c>
      <c r="T12356" s="402"/>
      <c r="U12356" s="402"/>
      <c r="V12356" s="402"/>
      <c r="AG12356" s="402"/>
      <c r="AH12356" s="402"/>
      <c r="AI12356" s="402"/>
      <c r="AJ12356" s="402"/>
    </row>
    <row r="12357" spans="10:36" hidden="1" x14ac:dyDescent="0.2">
      <c r="J12357" s="555" t="s">
        <v>987</v>
      </c>
      <c r="T12357" s="402"/>
      <c r="U12357" s="402"/>
      <c r="V12357" s="402"/>
      <c r="AG12357" s="402"/>
      <c r="AH12357" s="402"/>
      <c r="AI12357" s="402"/>
      <c r="AJ12357" s="402"/>
    </row>
    <row r="12358" spans="10:36" hidden="1" x14ac:dyDescent="0.2">
      <c r="J12358" s="555" t="s">
        <v>987</v>
      </c>
      <c r="T12358" s="402"/>
      <c r="U12358" s="402"/>
      <c r="V12358" s="402"/>
      <c r="AG12358" s="402"/>
      <c r="AH12358" s="402"/>
      <c r="AI12358" s="402"/>
      <c r="AJ12358" s="402"/>
    </row>
    <row r="12359" spans="10:36" hidden="1" x14ac:dyDescent="0.2">
      <c r="J12359" s="555" t="s">
        <v>987</v>
      </c>
      <c r="T12359" s="402"/>
      <c r="U12359" s="402"/>
      <c r="V12359" s="402"/>
      <c r="AG12359" s="402"/>
      <c r="AH12359" s="402"/>
      <c r="AI12359" s="402"/>
      <c r="AJ12359" s="402"/>
    </row>
    <row r="12360" spans="10:36" hidden="1" x14ac:dyDescent="0.2">
      <c r="J12360" s="555" t="s">
        <v>987</v>
      </c>
      <c r="T12360" s="402"/>
      <c r="U12360" s="402"/>
      <c r="V12360" s="402"/>
      <c r="AG12360" s="402"/>
      <c r="AH12360" s="402"/>
      <c r="AI12360" s="402"/>
      <c r="AJ12360" s="402"/>
    </row>
    <row r="12361" spans="10:36" hidden="1" x14ac:dyDescent="0.2">
      <c r="J12361" s="555" t="s">
        <v>987</v>
      </c>
      <c r="T12361" s="402"/>
      <c r="U12361" s="402"/>
      <c r="V12361" s="402"/>
      <c r="AG12361" s="402"/>
      <c r="AH12361" s="402"/>
      <c r="AI12361" s="402"/>
      <c r="AJ12361" s="402"/>
    </row>
    <row r="12362" spans="10:36" hidden="1" x14ac:dyDescent="0.2">
      <c r="J12362" s="555" t="s">
        <v>987</v>
      </c>
      <c r="T12362" s="402"/>
      <c r="U12362" s="402"/>
      <c r="V12362" s="402"/>
      <c r="AG12362" s="402"/>
      <c r="AH12362" s="402"/>
      <c r="AI12362" s="402"/>
      <c r="AJ12362" s="402"/>
    </row>
    <row r="12363" spans="10:36" hidden="1" x14ac:dyDescent="0.2">
      <c r="J12363" s="555" t="s">
        <v>987</v>
      </c>
      <c r="T12363" s="402"/>
      <c r="U12363" s="402"/>
      <c r="V12363" s="402"/>
      <c r="AG12363" s="402"/>
      <c r="AH12363" s="402"/>
      <c r="AI12363" s="402"/>
      <c r="AJ12363" s="402"/>
    </row>
    <row r="12364" spans="10:36" hidden="1" x14ac:dyDescent="0.2">
      <c r="J12364" s="555" t="s">
        <v>987</v>
      </c>
      <c r="T12364" s="402"/>
      <c r="U12364" s="402"/>
      <c r="V12364" s="402"/>
      <c r="AG12364" s="402"/>
      <c r="AH12364" s="402"/>
      <c r="AI12364" s="402"/>
      <c r="AJ12364" s="402"/>
    </row>
    <row r="12365" spans="10:36" hidden="1" x14ac:dyDescent="0.2">
      <c r="J12365" s="555" t="s">
        <v>987</v>
      </c>
      <c r="T12365" s="402"/>
      <c r="U12365" s="402"/>
      <c r="V12365" s="402"/>
      <c r="AG12365" s="402"/>
      <c r="AH12365" s="402"/>
      <c r="AI12365" s="402"/>
      <c r="AJ12365" s="402"/>
    </row>
    <row r="12366" spans="10:36" hidden="1" x14ac:dyDescent="0.2">
      <c r="J12366" s="555" t="s">
        <v>987</v>
      </c>
      <c r="T12366" s="402"/>
      <c r="U12366" s="402"/>
      <c r="V12366" s="402"/>
      <c r="AG12366" s="402"/>
      <c r="AH12366" s="402"/>
      <c r="AI12366" s="402"/>
      <c r="AJ12366" s="402"/>
    </row>
    <row r="12367" spans="10:36" hidden="1" x14ac:dyDescent="0.2">
      <c r="J12367" s="555" t="s">
        <v>987</v>
      </c>
      <c r="T12367" s="402"/>
      <c r="U12367" s="402"/>
      <c r="V12367" s="402"/>
      <c r="AG12367" s="402"/>
      <c r="AH12367" s="402"/>
      <c r="AI12367" s="402"/>
      <c r="AJ12367" s="402"/>
    </row>
    <row r="12368" spans="10:36" hidden="1" x14ac:dyDescent="0.2">
      <c r="J12368" s="555" t="s">
        <v>987</v>
      </c>
      <c r="T12368" s="402"/>
      <c r="U12368" s="402"/>
      <c r="V12368" s="402"/>
      <c r="AG12368" s="402"/>
      <c r="AH12368" s="402"/>
      <c r="AI12368" s="402"/>
      <c r="AJ12368" s="402"/>
    </row>
    <row r="12369" spans="10:36" hidden="1" x14ac:dyDescent="0.2">
      <c r="J12369" s="555" t="s">
        <v>987</v>
      </c>
      <c r="T12369" s="402"/>
      <c r="U12369" s="402"/>
      <c r="V12369" s="402"/>
      <c r="AG12369" s="402"/>
      <c r="AH12369" s="402"/>
      <c r="AI12369" s="402"/>
      <c r="AJ12369" s="402"/>
    </row>
    <row r="12370" spans="10:36" hidden="1" x14ac:dyDescent="0.2">
      <c r="J12370" s="555" t="s">
        <v>987</v>
      </c>
      <c r="T12370" s="402"/>
      <c r="U12370" s="402"/>
      <c r="V12370" s="402"/>
      <c r="AG12370" s="402"/>
      <c r="AH12370" s="402"/>
      <c r="AI12370" s="402"/>
      <c r="AJ12370" s="402"/>
    </row>
    <row r="12371" spans="10:36" hidden="1" x14ac:dyDescent="0.2">
      <c r="J12371" s="555" t="s">
        <v>987</v>
      </c>
      <c r="T12371" s="402"/>
      <c r="U12371" s="402"/>
      <c r="V12371" s="402"/>
      <c r="AG12371" s="402"/>
      <c r="AH12371" s="402"/>
      <c r="AI12371" s="402"/>
      <c r="AJ12371" s="402"/>
    </row>
    <row r="12372" spans="10:36" hidden="1" x14ac:dyDescent="0.2">
      <c r="J12372" s="555" t="s">
        <v>987</v>
      </c>
      <c r="T12372" s="402"/>
      <c r="U12372" s="402"/>
      <c r="V12372" s="402"/>
      <c r="AG12372" s="402"/>
      <c r="AH12372" s="402"/>
      <c r="AI12372" s="402"/>
      <c r="AJ12372" s="402"/>
    </row>
    <row r="12373" spans="10:36" hidden="1" x14ac:dyDescent="0.2">
      <c r="J12373" s="555" t="s">
        <v>987</v>
      </c>
      <c r="T12373" s="402"/>
      <c r="U12373" s="402"/>
      <c r="V12373" s="402"/>
      <c r="AG12373" s="402"/>
      <c r="AH12373" s="402"/>
      <c r="AI12373" s="402"/>
      <c r="AJ12373" s="402"/>
    </row>
    <row r="12374" spans="10:36" hidden="1" x14ac:dyDescent="0.2">
      <c r="J12374" s="555" t="s">
        <v>987</v>
      </c>
      <c r="T12374" s="402"/>
      <c r="U12374" s="402"/>
      <c r="V12374" s="402"/>
      <c r="AG12374" s="402"/>
      <c r="AH12374" s="402"/>
      <c r="AI12374" s="402"/>
      <c r="AJ12374" s="402"/>
    </row>
    <row r="12375" spans="10:36" hidden="1" x14ac:dyDescent="0.2">
      <c r="J12375" s="555" t="s">
        <v>987</v>
      </c>
      <c r="T12375" s="402"/>
      <c r="U12375" s="402"/>
      <c r="V12375" s="402"/>
      <c r="AG12375" s="402"/>
      <c r="AH12375" s="402"/>
      <c r="AI12375" s="402"/>
      <c r="AJ12375" s="402"/>
    </row>
    <row r="12376" spans="10:36" hidden="1" x14ac:dyDescent="0.2">
      <c r="J12376" s="555" t="s">
        <v>987</v>
      </c>
      <c r="T12376" s="402"/>
      <c r="U12376" s="402"/>
      <c r="V12376" s="402"/>
      <c r="AG12376" s="402"/>
      <c r="AH12376" s="402"/>
      <c r="AI12376" s="402"/>
      <c r="AJ12376" s="402"/>
    </row>
    <row r="12377" spans="10:36" hidden="1" x14ac:dyDescent="0.2">
      <c r="J12377" s="555" t="s">
        <v>987</v>
      </c>
      <c r="T12377" s="402"/>
      <c r="U12377" s="402"/>
      <c r="V12377" s="402"/>
      <c r="AG12377" s="402"/>
      <c r="AH12377" s="402"/>
      <c r="AI12377" s="402"/>
      <c r="AJ12377" s="402"/>
    </row>
    <row r="12378" spans="10:36" hidden="1" x14ac:dyDescent="0.2">
      <c r="J12378" s="555" t="s">
        <v>987</v>
      </c>
      <c r="T12378" s="402"/>
      <c r="U12378" s="402"/>
      <c r="V12378" s="402"/>
      <c r="AG12378" s="402"/>
      <c r="AH12378" s="402"/>
      <c r="AI12378" s="402"/>
      <c r="AJ12378" s="402"/>
    </row>
    <row r="12379" spans="10:36" hidden="1" x14ac:dyDescent="0.2">
      <c r="J12379" s="555" t="s">
        <v>987</v>
      </c>
      <c r="T12379" s="402"/>
      <c r="U12379" s="402"/>
      <c r="V12379" s="402"/>
      <c r="AG12379" s="402"/>
      <c r="AH12379" s="402"/>
      <c r="AI12379" s="402"/>
      <c r="AJ12379" s="402"/>
    </row>
    <row r="12380" spans="10:36" hidden="1" x14ac:dyDescent="0.2">
      <c r="J12380" s="555" t="s">
        <v>987</v>
      </c>
      <c r="T12380" s="402"/>
      <c r="U12380" s="402"/>
      <c r="V12380" s="402"/>
      <c r="AG12380" s="402"/>
      <c r="AH12380" s="402"/>
      <c r="AI12380" s="402"/>
      <c r="AJ12380" s="402"/>
    </row>
    <row r="12381" spans="10:36" hidden="1" x14ac:dyDescent="0.2">
      <c r="J12381" s="555" t="s">
        <v>987</v>
      </c>
      <c r="T12381" s="402"/>
      <c r="U12381" s="402"/>
      <c r="V12381" s="402"/>
      <c r="AG12381" s="402"/>
      <c r="AH12381" s="402"/>
      <c r="AI12381" s="402"/>
      <c r="AJ12381" s="402"/>
    </row>
    <row r="12382" spans="10:36" hidden="1" x14ac:dyDescent="0.2">
      <c r="J12382" s="555" t="s">
        <v>987</v>
      </c>
      <c r="T12382" s="402"/>
      <c r="U12382" s="402"/>
      <c r="V12382" s="402"/>
      <c r="AG12382" s="402"/>
      <c r="AH12382" s="402"/>
      <c r="AI12382" s="402"/>
      <c r="AJ12382" s="402"/>
    </row>
    <row r="12383" spans="10:36" hidden="1" x14ac:dyDescent="0.2">
      <c r="J12383" s="555" t="s">
        <v>987</v>
      </c>
      <c r="T12383" s="402"/>
      <c r="U12383" s="402"/>
      <c r="V12383" s="402"/>
      <c r="AG12383" s="402"/>
      <c r="AH12383" s="402"/>
      <c r="AI12383" s="402"/>
      <c r="AJ12383" s="402"/>
    </row>
    <row r="12384" spans="10:36" hidden="1" x14ac:dyDescent="0.2">
      <c r="J12384" s="555" t="s">
        <v>987</v>
      </c>
      <c r="T12384" s="402"/>
      <c r="U12384" s="402"/>
      <c r="V12384" s="402"/>
      <c r="AG12384" s="402"/>
      <c r="AH12384" s="402"/>
      <c r="AI12384" s="402"/>
      <c r="AJ12384" s="402"/>
    </row>
    <row r="12385" spans="10:36" hidden="1" x14ac:dyDescent="0.2">
      <c r="J12385" s="555" t="s">
        <v>987</v>
      </c>
      <c r="T12385" s="402"/>
      <c r="U12385" s="402"/>
      <c r="V12385" s="402"/>
      <c r="AG12385" s="402"/>
      <c r="AH12385" s="402"/>
      <c r="AI12385" s="402"/>
      <c r="AJ12385" s="402"/>
    </row>
    <row r="12386" spans="10:36" hidden="1" x14ac:dyDescent="0.2">
      <c r="J12386" s="555" t="s">
        <v>987</v>
      </c>
      <c r="T12386" s="402"/>
      <c r="U12386" s="402"/>
      <c r="V12386" s="402"/>
      <c r="AG12386" s="402"/>
      <c r="AH12386" s="402"/>
      <c r="AI12386" s="402"/>
      <c r="AJ12386" s="402"/>
    </row>
    <row r="12387" spans="10:36" hidden="1" x14ac:dyDescent="0.2">
      <c r="J12387" s="555" t="s">
        <v>987</v>
      </c>
      <c r="T12387" s="402"/>
      <c r="U12387" s="402"/>
      <c r="V12387" s="402"/>
      <c r="AG12387" s="402"/>
      <c r="AH12387" s="402"/>
      <c r="AI12387" s="402"/>
      <c r="AJ12387" s="402"/>
    </row>
    <row r="12388" spans="10:36" hidden="1" x14ac:dyDescent="0.2">
      <c r="J12388" s="555" t="s">
        <v>987</v>
      </c>
      <c r="T12388" s="402"/>
      <c r="U12388" s="402"/>
      <c r="V12388" s="402"/>
      <c r="AG12388" s="402"/>
      <c r="AH12388" s="402"/>
      <c r="AI12388" s="402"/>
      <c r="AJ12388" s="402"/>
    </row>
    <row r="12389" spans="10:36" hidden="1" x14ac:dyDescent="0.2">
      <c r="J12389" s="555" t="s">
        <v>987</v>
      </c>
      <c r="T12389" s="402"/>
      <c r="U12389" s="402"/>
      <c r="V12389" s="402"/>
      <c r="AG12389" s="402"/>
      <c r="AH12389" s="402"/>
      <c r="AI12389" s="402"/>
      <c r="AJ12389" s="402"/>
    </row>
    <row r="12390" spans="10:36" hidden="1" x14ac:dyDescent="0.2">
      <c r="J12390" s="555" t="s">
        <v>987</v>
      </c>
      <c r="T12390" s="402"/>
      <c r="U12390" s="402"/>
      <c r="V12390" s="402"/>
      <c r="AG12390" s="402"/>
      <c r="AH12390" s="402"/>
      <c r="AI12390" s="402"/>
      <c r="AJ12390" s="402"/>
    </row>
    <row r="12391" spans="10:36" hidden="1" x14ac:dyDescent="0.2">
      <c r="J12391" s="555" t="s">
        <v>987</v>
      </c>
      <c r="T12391" s="402"/>
      <c r="U12391" s="402"/>
      <c r="V12391" s="402"/>
      <c r="AG12391" s="402"/>
      <c r="AH12391" s="402"/>
      <c r="AI12391" s="402"/>
      <c r="AJ12391" s="402"/>
    </row>
    <row r="12392" spans="10:36" hidden="1" x14ac:dyDescent="0.2">
      <c r="J12392" s="555" t="s">
        <v>987</v>
      </c>
      <c r="T12392" s="402"/>
      <c r="U12392" s="402"/>
      <c r="V12392" s="402"/>
      <c r="AG12392" s="402"/>
      <c r="AH12392" s="402"/>
      <c r="AI12392" s="402"/>
      <c r="AJ12392" s="402"/>
    </row>
    <row r="12393" spans="10:36" hidden="1" x14ac:dyDescent="0.2">
      <c r="J12393" s="555" t="s">
        <v>987</v>
      </c>
      <c r="T12393" s="402"/>
      <c r="U12393" s="402"/>
      <c r="V12393" s="402"/>
      <c r="AG12393" s="402"/>
      <c r="AH12393" s="402"/>
      <c r="AI12393" s="402"/>
      <c r="AJ12393" s="402"/>
    </row>
    <row r="12394" spans="10:36" hidden="1" x14ac:dyDescent="0.2">
      <c r="J12394" s="555" t="s">
        <v>987</v>
      </c>
      <c r="T12394" s="402"/>
      <c r="U12394" s="402"/>
      <c r="V12394" s="402"/>
      <c r="AG12394" s="402"/>
      <c r="AH12394" s="402"/>
      <c r="AI12394" s="402"/>
      <c r="AJ12394" s="402"/>
    </row>
    <row r="12395" spans="10:36" hidden="1" x14ac:dyDescent="0.2">
      <c r="J12395" s="555" t="s">
        <v>987</v>
      </c>
      <c r="T12395" s="402"/>
      <c r="U12395" s="402"/>
      <c r="V12395" s="402"/>
      <c r="AG12395" s="402"/>
      <c r="AH12395" s="402"/>
      <c r="AI12395" s="402"/>
      <c r="AJ12395" s="402"/>
    </row>
    <row r="12396" spans="10:36" hidden="1" x14ac:dyDescent="0.2">
      <c r="J12396" s="555" t="s">
        <v>987</v>
      </c>
      <c r="T12396" s="402"/>
      <c r="U12396" s="402"/>
      <c r="V12396" s="402"/>
      <c r="AG12396" s="402"/>
      <c r="AH12396" s="402"/>
      <c r="AI12396" s="402"/>
      <c r="AJ12396" s="402"/>
    </row>
    <row r="12397" spans="10:36" hidden="1" x14ac:dyDescent="0.2">
      <c r="J12397" s="555" t="s">
        <v>987</v>
      </c>
      <c r="T12397" s="402"/>
      <c r="U12397" s="402"/>
      <c r="V12397" s="402"/>
      <c r="AG12397" s="402"/>
      <c r="AH12397" s="402"/>
      <c r="AI12397" s="402"/>
      <c r="AJ12397" s="402"/>
    </row>
    <row r="12398" spans="10:36" hidden="1" x14ac:dyDescent="0.2">
      <c r="J12398" s="555" t="s">
        <v>987</v>
      </c>
      <c r="T12398" s="402"/>
      <c r="U12398" s="402"/>
      <c r="V12398" s="402"/>
      <c r="AG12398" s="402"/>
      <c r="AH12398" s="402"/>
      <c r="AI12398" s="402"/>
      <c r="AJ12398" s="402"/>
    </row>
    <row r="12399" spans="10:36" hidden="1" x14ac:dyDescent="0.2">
      <c r="J12399" s="555" t="s">
        <v>987</v>
      </c>
      <c r="T12399" s="402"/>
      <c r="U12399" s="402"/>
      <c r="V12399" s="402"/>
      <c r="AG12399" s="402"/>
      <c r="AH12399" s="402"/>
      <c r="AI12399" s="402"/>
      <c r="AJ12399" s="402"/>
    </row>
    <row r="12400" spans="10:36" hidden="1" x14ac:dyDescent="0.2">
      <c r="J12400" s="555" t="s">
        <v>987</v>
      </c>
      <c r="T12400" s="402"/>
      <c r="U12400" s="402"/>
      <c r="V12400" s="402"/>
      <c r="AG12400" s="402"/>
      <c r="AH12400" s="402"/>
      <c r="AI12400" s="402"/>
      <c r="AJ12400" s="402"/>
    </row>
    <row r="12401" spans="10:36" hidden="1" x14ac:dyDescent="0.2">
      <c r="J12401" s="555" t="s">
        <v>987</v>
      </c>
      <c r="T12401" s="402"/>
      <c r="U12401" s="402"/>
      <c r="V12401" s="402"/>
      <c r="AG12401" s="402"/>
      <c r="AH12401" s="402"/>
      <c r="AI12401" s="402"/>
      <c r="AJ12401" s="402"/>
    </row>
    <row r="12402" spans="10:36" hidden="1" x14ac:dyDescent="0.2">
      <c r="J12402" s="555" t="s">
        <v>987</v>
      </c>
      <c r="T12402" s="402"/>
      <c r="U12402" s="402"/>
      <c r="V12402" s="402"/>
      <c r="AG12402" s="402"/>
      <c r="AH12402" s="402"/>
      <c r="AI12402" s="402"/>
      <c r="AJ12402" s="402"/>
    </row>
    <row r="12403" spans="10:36" hidden="1" x14ac:dyDescent="0.2">
      <c r="J12403" s="555" t="s">
        <v>987</v>
      </c>
      <c r="T12403" s="402"/>
      <c r="U12403" s="402"/>
      <c r="V12403" s="402"/>
      <c r="AG12403" s="402"/>
      <c r="AH12403" s="402"/>
      <c r="AI12403" s="402"/>
      <c r="AJ12403" s="402"/>
    </row>
    <row r="12404" spans="10:36" hidden="1" x14ac:dyDescent="0.2">
      <c r="J12404" s="555" t="s">
        <v>987</v>
      </c>
      <c r="T12404" s="402"/>
      <c r="U12404" s="402"/>
      <c r="V12404" s="402"/>
      <c r="AG12404" s="402"/>
      <c r="AH12404" s="402"/>
      <c r="AI12404" s="402"/>
      <c r="AJ12404" s="402"/>
    </row>
    <row r="12405" spans="10:36" hidden="1" x14ac:dyDescent="0.2">
      <c r="J12405" s="555" t="s">
        <v>987</v>
      </c>
      <c r="T12405" s="402"/>
      <c r="U12405" s="402"/>
      <c r="V12405" s="402"/>
      <c r="AG12405" s="402"/>
      <c r="AH12405" s="402"/>
      <c r="AI12405" s="402"/>
      <c r="AJ12405" s="402"/>
    </row>
    <row r="12406" spans="10:36" hidden="1" x14ac:dyDescent="0.2">
      <c r="J12406" s="555" t="s">
        <v>987</v>
      </c>
      <c r="T12406" s="402"/>
      <c r="U12406" s="402"/>
      <c r="V12406" s="402"/>
      <c r="AG12406" s="402"/>
      <c r="AH12406" s="402"/>
      <c r="AI12406" s="402"/>
      <c r="AJ12406" s="402"/>
    </row>
    <row r="12407" spans="10:36" hidden="1" x14ac:dyDescent="0.2">
      <c r="J12407" s="555" t="s">
        <v>987</v>
      </c>
      <c r="T12407" s="402"/>
      <c r="U12407" s="402"/>
      <c r="V12407" s="402"/>
      <c r="AG12407" s="402"/>
      <c r="AH12407" s="402"/>
      <c r="AI12407" s="402"/>
      <c r="AJ12407" s="402"/>
    </row>
    <row r="12408" spans="10:36" hidden="1" x14ac:dyDescent="0.2">
      <c r="J12408" s="555" t="s">
        <v>987</v>
      </c>
      <c r="T12408" s="402"/>
      <c r="U12408" s="402"/>
      <c r="V12408" s="402"/>
      <c r="AG12408" s="402"/>
      <c r="AH12408" s="402"/>
      <c r="AI12408" s="402"/>
      <c r="AJ12408" s="402"/>
    </row>
    <row r="12409" spans="10:36" hidden="1" x14ac:dyDescent="0.2">
      <c r="J12409" s="555" t="s">
        <v>987</v>
      </c>
      <c r="T12409" s="402"/>
      <c r="U12409" s="402"/>
      <c r="V12409" s="402"/>
      <c r="AG12409" s="402"/>
      <c r="AH12409" s="402"/>
      <c r="AI12409" s="402"/>
      <c r="AJ12409" s="402"/>
    </row>
    <row r="12410" spans="10:36" hidden="1" x14ac:dyDescent="0.2">
      <c r="J12410" s="555" t="s">
        <v>987</v>
      </c>
      <c r="T12410" s="402"/>
      <c r="U12410" s="402"/>
      <c r="V12410" s="402"/>
      <c r="AG12410" s="402"/>
      <c r="AH12410" s="402"/>
      <c r="AI12410" s="402"/>
      <c r="AJ12410" s="402"/>
    </row>
    <row r="12411" spans="10:36" hidden="1" x14ac:dyDescent="0.2">
      <c r="J12411" s="555" t="s">
        <v>987</v>
      </c>
      <c r="T12411" s="402"/>
      <c r="U12411" s="402"/>
      <c r="V12411" s="402"/>
      <c r="AG12411" s="402"/>
      <c r="AH12411" s="402"/>
      <c r="AI12411" s="402"/>
      <c r="AJ12411" s="402"/>
    </row>
    <row r="12412" spans="10:36" hidden="1" x14ac:dyDescent="0.2">
      <c r="J12412" s="555" t="s">
        <v>987</v>
      </c>
      <c r="T12412" s="402"/>
      <c r="U12412" s="402"/>
      <c r="V12412" s="402"/>
      <c r="AG12412" s="402"/>
      <c r="AH12412" s="402"/>
      <c r="AI12412" s="402"/>
      <c r="AJ12412" s="402"/>
    </row>
    <row r="12413" spans="10:36" hidden="1" x14ac:dyDescent="0.2">
      <c r="J12413" s="555" t="s">
        <v>987</v>
      </c>
      <c r="T12413" s="402"/>
      <c r="U12413" s="402"/>
      <c r="V12413" s="402"/>
      <c r="AG12413" s="402"/>
      <c r="AH12413" s="402"/>
      <c r="AI12413" s="402"/>
      <c r="AJ12413" s="402"/>
    </row>
    <row r="12414" spans="10:36" hidden="1" x14ac:dyDescent="0.2">
      <c r="J12414" s="555" t="s">
        <v>987</v>
      </c>
      <c r="T12414" s="402"/>
      <c r="U12414" s="402"/>
      <c r="V12414" s="402"/>
      <c r="AG12414" s="402"/>
      <c r="AH12414" s="402"/>
      <c r="AI12414" s="402"/>
      <c r="AJ12414" s="402"/>
    </row>
    <row r="12415" spans="10:36" hidden="1" x14ac:dyDescent="0.2">
      <c r="J12415" s="555" t="s">
        <v>987</v>
      </c>
      <c r="T12415" s="402"/>
      <c r="U12415" s="402"/>
      <c r="V12415" s="402"/>
      <c r="AG12415" s="402"/>
      <c r="AH12415" s="402"/>
      <c r="AI12415" s="402"/>
      <c r="AJ12415" s="402"/>
    </row>
    <row r="12416" spans="10:36" hidden="1" x14ac:dyDescent="0.2">
      <c r="J12416" s="555" t="s">
        <v>987</v>
      </c>
      <c r="T12416" s="402"/>
      <c r="U12416" s="402"/>
      <c r="V12416" s="402"/>
      <c r="AG12416" s="402"/>
      <c r="AH12416" s="402"/>
      <c r="AI12416" s="402"/>
      <c r="AJ12416" s="402"/>
    </row>
    <row r="12417" spans="10:36" hidden="1" x14ac:dyDescent="0.2">
      <c r="J12417" s="555" t="s">
        <v>987</v>
      </c>
      <c r="T12417" s="402"/>
      <c r="U12417" s="402"/>
      <c r="V12417" s="402"/>
      <c r="AG12417" s="402"/>
      <c r="AH12417" s="402"/>
      <c r="AI12417" s="402"/>
      <c r="AJ12417" s="402"/>
    </row>
    <row r="12418" spans="10:36" hidden="1" x14ac:dyDescent="0.2">
      <c r="J12418" s="555" t="s">
        <v>987</v>
      </c>
      <c r="T12418" s="402"/>
      <c r="U12418" s="402"/>
      <c r="V12418" s="402"/>
      <c r="AG12418" s="402"/>
      <c r="AH12418" s="402"/>
      <c r="AI12418" s="402"/>
      <c r="AJ12418" s="402"/>
    </row>
    <row r="12419" spans="10:36" hidden="1" x14ac:dyDescent="0.2">
      <c r="J12419" s="555" t="s">
        <v>987</v>
      </c>
      <c r="T12419" s="402"/>
      <c r="U12419" s="402"/>
      <c r="V12419" s="402"/>
      <c r="AG12419" s="402"/>
      <c r="AH12419" s="402"/>
      <c r="AI12419" s="402"/>
      <c r="AJ12419" s="402"/>
    </row>
    <row r="12420" spans="10:36" hidden="1" x14ac:dyDescent="0.2">
      <c r="J12420" s="555" t="s">
        <v>987</v>
      </c>
      <c r="T12420" s="402"/>
      <c r="U12420" s="402"/>
      <c r="V12420" s="402"/>
      <c r="AG12420" s="402"/>
      <c r="AH12420" s="402"/>
      <c r="AI12420" s="402"/>
      <c r="AJ12420" s="402"/>
    </row>
    <row r="12421" spans="10:36" hidden="1" x14ac:dyDescent="0.2">
      <c r="J12421" s="555" t="s">
        <v>987</v>
      </c>
      <c r="T12421" s="402"/>
      <c r="U12421" s="402"/>
      <c r="V12421" s="402"/>
      <c r="AG12421" s="402"/>
      <c r="AH12421" s="402"/>
      <c r="AI12421" s="402"/>
      <c r="AJ12421" s="402"/>
    </row>
    <row r="12422" spans="10:36" hidden="1" x14ac:dyDescent="0.2">
      <c r="J12422" s="555" t="s">
        <v>987</v>
      </c>
      <c r="T12422" s="402"/>
      <c r="U12422" s="402"/>
      <c r="V12422" s="402"/>
      <c r="AG12422" s="402"/>
      <c r="AH12422" s="402"/>
      <c r="AI12422" s="402"/>
      <c r="AJ12422" s="402"/>
    </row>
    <row r="12423" spans="10:36" hidden="1" x14ac:dyDescent="0.2">
      <c r="J12423" s="555" t="s">
        <v>987</v>
      </c>
      <c r="T12423" s="402"/>
      <c r="U12423" s="402"/>
      <c r="V12423" s="402"/>
      <c r="AG12423" s="402"/>
      <c r="AH12423" s="402"/>
      <c r="AI12423" s="402"/>
      <c r="AJ12423" s="402"/>
    </row>
    <row r="12424" spans="10:36" hidden="1" x14ac:dyDescent="0.2">
      <c r="J12424" s="555" t="s">
        <v>987</v>
      </c>
      <c r="T12424" s="402"/>
      <c r="U12424" s="402"/>
      <c r="V12424" s="402"/>
      <c r="AG12424" s="402"/>
      <c r="AH12424" s="402"/>
      <c r="AI12424" s="402"/>
      <c r="AJ12424" s="402"/>
    </row>
    <row r="12425" spans="10:36" hidden="1" x14ac:dyDescent="0.2">
      <c r="J12425" s="555" t="s">
        <v>987</v>
      </c>
      <c r="T12425" s="402"/>
      <c r="U12425" s="402"/>
      <c r="V12425" s="402"/>
      <c r="AG12425" s="402"/>
      <c r="AH12425" s="402"/>
      <c r="AI12425" s="402"/>
      <c r="AJ12425" s="402"/>
    </row>
    <row r="12426" spans="10:36" hidden="1" x14ac:dyDescent="0.2">
      <c r="J12426" s="555" t="s">
        <v>987</v>
      </c>
      <c r="T12426" s="402"/>
      <c r="U12426" s="402"/>
      <c r="V12426" s="402"/>
      <c r="AG12426" s="402"/>
      <c r="AH12426" s="402"/>
      <c r="AI12426" s="402"/>
      <c r="AJ12426" s="402"/>
    </row>
    <row r="12427" spans="10:36" hidden="1" x14ac:dyDescent="0.2">
      <c r="J12427" s="555" t="s">
        <v>987</v>
      </c>
      <c r="T12427" s="402"/>
      <c r="U12427" s="402"/>
      <c r="V12427" s="402"/>
      <c r="AG12427" s="402"/>
      <c r="AH12427" s="402"/>
      <c r="AI12427" s="402"/>
      <c r="AJ12427" s="402"/>
    </row>
    <row r="12428" spans="10:36" hidden="1" x14ac:dyDescent="0.2">
      <c r="J12428" s="555" t="s">
        <v>987</v>
      </c>
      <c r="T12428" s="402"/>
      <c r="U12428" s="402"/>
      <c r="V12428" s="402"/>
      <c r="AG12428" s="402"/>
      <c r="AH12428" s="402"/>
      <c r="AI12428" s="402"/>
      <c r="AJ12428" s="402"/>
    </row>
    <row r="12429" spans="10:36" hidden="1" x14ac:dyDescent="0.2">
      <c r="J12429" s="555" t="s">
        <v>987</v>
      </c>
      <c r="T12429" s="402"/>
      <c r="U12429" s="402"/>
      <c r="V12429" s="402"/>
      <c r="AG12429" s="402"/>
      <c r="AH12429" s="402"/>
      <c r="AI12429" s="402"/>
      <c r="AJ12429" s="402"/>
    </row>
    <row r="12430" spans="10:36" hidden="1" x14ac:dyDescent="0.2">
      <c r="J12430" s="555" t="s">
        <v>987</v>
      </c>
      <c r="T12430" s="402"/>
      <c r="U12430" s="402"/>
      <c r="V12430" s="402"/>
      <c r="AG12430" s="402"/>
      <c r="AH12430" s="402"/>
      <c r="AI12430" s="402"/>
      <c r="AJ12430" s="402"/>
    </row>
    <row r="12431" spans="10:36" hidden="1" x14ac:dyDescent="0.2">
      <c r="J12431" s="555" t="s">
        <v>987</v>
      </c>
      <c r="T12431" s="402"/>
      <c r="U12431" s="402"/>
      <c r="V12431" s="402"/>
      <c r="AG12431" s="402"/>
      <c r="AH12431" s="402"/>
      <c r="AI12431" s="402"/>
      <c r="AJ12431" s="402"/>
    </row>
    <row r="12432" spans="10:36" hidden="1" x14ac:dyDescent="0.2">
      <c r="J12432" s="555" t="s">
        <v>987</v>
      </c>
      <c r="T12432" s="402"/>
      <c r="U12432" s="402"/>
      <c r="V12432" s="402"/>
      <c r="AG12432" s="402"/>
      <c r="AH12432" s="402"/>
      <c r="AI12432" s="402"/>
      <c r="AJ12432" s="402"/>
    </row>
    <row r="12433" spans="10:36" hidden="1" x14ac:dyDescent="0.2">
      <c r="J12433" s="555" t="s">
        <v>987</v>
      </c>
      <c r="T12433" s="402"/>
      <c r="U12433" s="402"/>
      <c r="V12433" s="402"/>
      <c r="AG12433" s="402"/>
      <c r="AH12433" s="402"/>
      <c r="AI12433" s="402"/>
      <c r="AJ12433" s="402"/>
    </row>
    <row r="12434" spans="10:36" hidden="1" x14ac:dyDescent="0.2">
      <c r="J12434" s="555" t="s">
        <v>987</v>
      </c>
      <c r="T12434" s="402"/>
      <c r="U12434" s="402"/>
      <c r="V12434" s="402"/>
      <c r="AG12434" s="402"/>
      <c r="AH12434" s="402"/>
      <c r="AI12434" s="402"/>
      <c r="AJ12434" s="402"/>
    </row>
    <row r="12435" spans="10:36" hidden="1" x14ac:dyDescent="0.2">
      <c r="J12435" s="555" t="s">
        <v>987</v>
      </c>
      <c r="T12435" s="402"/>
      <c r="U12435" s="402"/>
      <c r="V12435" s="402"/>
      <c r="AG12435" s="402"/>
      <c r="AH12435" s="402"/>
      <c r="AI12435" s="402"/>
      <c r="AJ12435" s="402"/>
    </row>
    <row r="12436" spans="10:36" hidden="1" x14ac:dyDescent="0.2">
      <c r="J12436" s="555" t="s">
        <v>987</v>
      </c>
      <c r="T12436" s="402"/>
      <c r="U12436" s="402"/>
      <c r="V12436" s="402"/>
      <c r="AG12436" s="402"/>
      <c r="AH12436" s="402"/>
      <c r="AI12436" s="402"/>
      <c r="AJ12436" s="402"/>
    </row>
    <row r="12437" spans="10:36" hidden="1" x14ac:dyDescent="0.2">
      <c r="J12437" s="555" t="s">
        <v>987</v>
      </c>
      <c r="T12437" s="402"/>
      <c r="U12437" s="402"/>
      <c r="V12437" s="402"/>
      <c r="AG12437" s="402"/>
      <c r="AH12437" s="402"/>
      <c r="AI12437" s="402"/>
      <c r="AJ12437" s="402"/>
    </row>
    <row r="12438" spans="10:36" hidden="1" x14ac:dyDescent="0.2">
      <c r="J12438" s="555" t="s">
        <v>987</v>
      </c>
      <c r="T12438" s="402"/>
      <c r="U12438" s="402"/>
      <c r="V12438" s="402"/>
      <c r="AG12438" s="402"/>
      <c r="AH12438" s="402"/>
      <c r="AI12438" s="402"/>
      <c r="AJ12438" s="402"/>
    </row>
    <row r="12439" spans="10:36" hidden="1" x14ac:dyDescent="0.2">
      <c r="J12439" s="555" t="s">
        <v>987</v>
      </c>
      <c r="T12439" s="402"/>
      <c r="U12439" s="402"/>
      <c r="V12439" s="402"/>
      <c r="AG12439" s="402"/>
      <c r="AH12439" s="402"/>
      <c r="AI12439" s="402"/>
      <c r="AJ12439" s="402"/>
    </row>
    <row r="12440" spans="10:36" hidden="1" x14ac:dyDescent="0.2">
      <c r="J12440" s="555" t="s">
        <v>987</v>
      </c>
      <c r="T12440" s="402"/>
      <c r="U12440" s="402"/>
      <c r="V12440" s="402"/>
      <c r="AG12440" s="402"/>
      <c r="AH12440" s="402"/>
      <c r="AI12440" s="402"/>
      <c r="AJ12440" s="402"/>
    </row>
    <row r="12441" spans="10:36" hidden="1" x14ac:dyDescent="0.2">
      <c r="J12441" s="555" t="s">
        <v>987</v>
      </c>
      <c r="T12441" s="402"/>
      <c r="U12441" s="402"/>
      <c r="V12441" s="402"/>
      <c r="AG12441" s="402"/>
      <c r="AH12441" s="402"/>
      <c r="AI12441" s="402"/>
      <c r="AJ12441" s="402"/>
    </row>
    <row r="12442" spans="10:36" hidden="1" x14ac:dyDescent="0.2">
      <c r="J12442" s="555" t="s">
        <v>987</v>
      </c>
      <c r="T12442" s="402"/>
      <c r="U12442" s="402"/>
      <c r="V12442" s="402"/>
      <c r="AG12442" s="402"/>
      <c r="AH12442" s="402"/>
      <c r="AI12442" s="402"/>
      <c r="AJ12442" s="402"/>
    </row>
    <row r="12443" spans="10:36" hidden="1" x14ac:dyDescent="0.2">
      <c r="J12443" s="555" t="s">
        <v>987</v>
      </c>
      <c r="T12443" s="402"/>
      <c r="U12443" s="402"/>
      <c r="V12443" s="402"/>
      <c r="AG12443" s="402"/>
      <c r="AH12443" s="402"/>
      <c r="AI12443" s="402"/>
      <c r="AJ12443" s="402"/>
    </row>
    <row r="12444" spans="10:36" hidden="1" x14ac:dyDescent="0.2">
      <c r="J12444" s="555" t="s">
        <v>987</v>
      </c>
      <c r="T12444" s="402"/>
      <c r="U12444" s="402"/>
      <c r="V12444" s="402"/>
      <c r="AG12444" s="402"/>
      <c r="AH12444" s="402"/>
      <c r="AI12444" s="402"/>
      <c r="AJ12444" s="402"/>
    </row>
    <row r="12445" spans="10:36" hidden="1" x14ac:dyDescent="0.2">
      <c r="J12445" s="555" t="s">
        <v>987</v>
      </c>
      <c r="T12445" s="402"/>
      <c r="U12445" s="402"/>
      <c r="V12445" s="402"/>
      <c r="AG12445" s="402"/>
      <c r="AH12445" s="402"/>
      <c r="AI12445" s="402"/>
      <c r="AJ12445" s="402"/>
    </row>
    <row r="12446" spans="10:36" hidden="1" x14ac:dyDescent="0.2">
      <c r="J12446" s="555" t="s">
        <v>987</v>
      </c>
      <c r="T12446" s="402"/>
      <c r="U12446" s="402"/>
      <c r="V12446" s="402"/>
      <c r="AG12446" s="402"/>
      <c r="AH12446" s="402"/>
      <c r="AI12446" s="402"/>
      <c r="AJ12446" s="402"/>
    </row>
    <row r="12447" spans="10:36" hidden="1" x14ac:dyDescent="0.2">
      <c r="J12447" s="555" t="s">
        <v>987</v>
      </c>
      <c r="T12447" s="402"/>
      <c r="U12447" s="402"/>
      <c r="V12447" s="402"/>
      <c r="AG12447" s="402"/>
      <c r="AH12447" s="402"/>
      <c r="AI12447" s="402"/>
      <c r="AJ12447" s="402"/>
    </row>
    <row r="12448" spans="10:36" hidden="1" x14ac:dyDescent="0.2">
      <c r="J12448" s="555" t="s">
        <v>987</v>
      </c>
      <c r="T12448" s="402"/>
      <c r="U12448" s="402"/>
      <c r="V12448" s="402"/>
      <c r="AG12448" s="402"/>
      <c r="AH12448" s="402"/>
      <c r="AI12448" s="402"/>
      <c r="AJ12448" s="402"/>
    </row>
    <row r="12449" spans="10:36" hidden="1" x14ac:dyDescent="0.2">
      <c r="J12449" s="555" t="s">
        <v>987</v>
      </c>
      <c r="T12449" s="402"/>
      <c r="U12449" s="402"/>
      <c r="V12449" s="402"/>
      <c r="AG12449" s="402"/>
      <c r="AH12449" s="402"/>
      <c r="AI12449" s="402"/>
      <c r="AJ12449" s="402"/>
    </row>
    <row r="12450" spans="10:36" hidden="1" x14ac:dyDescent="0.2">
      <c r="J12450" s="555" t="s">
        <v>987</v>
      </c>
      <c r="T12450" s="402"/>
      <c r="U12450" s="402"/>
      <c r="V12450" s="402"/>
      <c r="AG12450" s="402"/>
      <c r="AH12450" s="402"/>
      <c r="AI12450" s="402"/>
      <c r="AJ12450" s="402"/>
    </row>
    <row r="12451" spans="10:36" hidden="1" x14ac:dyDescent="0.2">
      <c r="J12451" s="555" t="s">
        <v>987</v>
      </c>
      <c r="T12451" s="402"/>
      <c r="U12451" s="402"/>
      <c r="V12451" s="402"/>
      <c r="AG12451" s="402"/>
      <c r="AH12451" s="402"/>
      <c r="AI12451" s="402"/>
      <c r="AJ12451" s="402"/>
    </row>
    <row r="12452" spans="10:36" hidden="1" x14ac:dyDescent="0.2">
      <c r="J12452" s="555" t="s">
        <v>987</v>
      </c>
      <c r="T12452" s="402"/>
      <c r="U12452" s="402"/>
      <c r="V12452" s="402"/>
      <c r="AG12452" s="402"/>
      <c r="AH12452" s="402"/>
      <c r="AI12452" s="402"/>
      <c r="AJ12452" s="402"/>
    </row>
    <row r="12453" spans="10:36" hidden="1" x14ac:dyDescent="0.2">
      <c r="J12453" s="555" t="s">
        <v>987</v>
      </c>
      <c r="T12453" s="402"/>
      <c r="U12453" s="402"/>
      <c r="V12453" s="402"/>
      <c r="AG12453" s="402"/>
      <c r="AH12453" s="402"/>
      <c r="AI12453" s="402"/>
      <c r="AJ12453" s="402"/>
    </row>
    <row r="12454" spans="10:36" hidden="1" x14ac:dyDescent="0.2">
      <c r="J12454" s="555" t="s">
        <v>987</v>
      </c>
      <c r="T12454" s="402"/>
      <c r="U12454" s="402"/>
      <c r="V12454" s="402"/>
      <c r="AG12454" s="402"/>
      <c r="AH12454" s="402"/>
      <c r="AI12454" s="402"/>
      <c r="AJ12454" s="402"/>
    </row>
    <row r="12455" spans="10:36" hidden="1" x14ac:dyDescent="0.2">
      <c r="J12455" s="555" t="s">
        <v>987</v>
      </c>
      <c r="T12455" s="402"/>
      <c r="U12455" s="402"/>
      <c r="V12455" s="402"/>
      <c r="AG12455" s="402"/>
      <c r="AH12455" s="402"/>
      <c r="AI12455" s="402"/>
      <c r="AJ12455" s="402"/>
    </row>
    <row r="12456" spans="10:36" hidden="1" x14ac:dyDescent="0.2">
      <c r="J12456" s="555" t="s">
        <v>987</v>
      </c>
      <c r="T12456" s="402"/>
      <c r="U12456" s="402"/>
      <c r="V12456" s="402"/>
      <c r="AG12456" s="402"/>
      <c r="AH12456" s="402"/>
      <c r="AI12456" s="402"/>
      <c r="AJ12456" s="402"/>
    </row>
    <row r="12457" spans="10:36" hidden="1" x14ac:dyDescent="0.2">
      <c r="J12457" s="555" t="s">
        <v>987</v>
      </c>
      <c r="T12457" s="402"/>
      <c r="U12457" s="402"/>
      <c r="V12457" s="402"/>
      <c r="AG12457" s="402"/>
      <c r="AH12457" s="402"/>
      <c r="AI12457" s="402"/>
      <c r="AJ12457" s="402"/>
    </row>
    <row r="12458" spans="10:36" hidden="1" x14ac:dyDescent="0.2">
      <c r="J12458" s="555" t="s">
        <v>987</v>
      </c>
      <c r="T12458" s="402"/>
      <c r="U12458" s="402"/>
      <c r="V12458" s="402"/>
      <c r="AG12458" s="402"/>
      <c r="AH12458" s="402"/>
      <c r="AI12458" s="402"/>
      <c r="AJ12458" s="402"/>
    </row>
    <row r="12459" spans="10:36" hidden="1" x14ac:dyDescent="0.2">
      <c r="J12459" s="555" t="s">
        <v>987</v>
      </c>
      <c r="T12459" s="402"/>
      <c r="U12459" s="402"/>
      <c r="V12459" s="402"/>
      <c r="AG12459" s="402"/>
      <c r="AH12459" s="402"/>
      <c r="AI12459" s="402"/>
      <c r="AJ12459" s="402"/>
    </row>
    <row r="12460" spans="10:36" hidden="1" x14ac:dyDescent="0.2">
      <c r="J12460" s="555" t="s">
        <v>987</v>
      </c>
      <c r="T12460" s="402"/>
      <c r="U12460" s="402"/>
      <c r="V12460" s="402"/>
      <c r="AG12460" s="402"/>
      <c r="AH12460" s="402"/>
      <c r="AI12460" s="402"/>
      <c r="AJ12460" s="402"/>
    </row>
    <row r="12461" spans="10:36" hidden="1" x14ac:dyDescent="0.2">
      <c r="J12461" s="555" t="s">
        <v>987</v>
      </c>
      <c r="T12461" s="402"/>
      <c r="U12461" s="402"/>
      <c r="V12461" s="402"/>
      <c r="AG12461" s="402"/>
      <c r="AH12461" s="402"/>
      <c r="AI12461" s="402"/>
      <c r="AJ12461" s="402"/>
    </row>
    <row r="12462" spans="10:36" hidden="1" x14ac:dyDescent="0.2">
      <c r="J12462" s="555" t="s">
        <v>987</v>
      </c>
      <c r="T12462" s="402"/>
      <c r="U12462" s="402"/>
      <c r="V12462" s="402"/>
      <c r="AG12462" s="402"/>
      <c r="AH12462" s="402"/>
      <c r="AI12462" s="402"/>
      <c r="AJ12462" s="402"/>
    </row>
    <row r="12463" spans="10:36" hidden="1" x14ac:dyDescent="0.2">
      <c r="J12463" s="555" t="s">
        <v>987</v>
      </c>
      <c r="T12463" s="402"/>
      <c r="U12463" s="402"/>
      <c r="V12463" s="402"/>
      <c r="AG12463" s="402"/>
      <c r="AH12463" s="402"/>
      <c r="AI12463" s="402"/>
      <c r="AJ12463" s="402"/>
    </row>
    <row r="12464" spans="10:36" hidden="1" x14ac:dyDescent="0.2">
      <c r="J12464" s="555" t="s">
        <v>987</v>
      </c>
      <c r="T12464" s="402"/>
      <c r="U12464" s="402"/>
      <c r="V12464" s="402"/>
      <c r="AG12464" s="402"/>
      <c r="AH12464" s="402"/>
      <c r="AI12464" s="402"/>
      <c r="AJ12464" s="402"/>
    </row>
    <row r="12465" spans="10:36" hidden="1" x14ac:dyDescent="0.2">
      <c r="J12465" s="555" t="s">
        <v>987</v>
      </c>
      <c r="T12465" s="402"/>
      <c r="U12465" s="402"/>
      <c r="V12465" s="402"/>
      <c r="AG12465" s="402"/>
      <c r="AH12465" s="402"/>
      <c r="AI12465" s="402"/>
      <c r="AJ12465" s="402"/>
    </row>
    <row r="12466" spans="10:36" hidden="1" x14ac:dyDescent="0.2">
      <c r="J12466" s="555" t="s">
        <v>987</v>
      </c>
      <c r="T12466" s="402"/>
      <c r="U12466" s="402"/>
      <c r="V12466" s="402"/>
      <c r="AG12466" s="402"/>
      <c r="AH12466" s="402"/>
      <c r="AI12466" s="402"/>
      <c r="AJ12466" s="402"/>
    </row>
    <row r="12467" spans="10:36" hidden="1" x14ac:dyDescent="0.2">
      <c r="J12467" s="555" t="s">
        <v>987</v>
      </c>
      <c r="T12467" s="402"/>
      <c r="U12467" s="402"/>
      <c r="V12467" s="402"/>
      <c r="AG12467" s="402"/>
      <c r="AH12467" s="402"/>
      <c r="AI12467" s="402"/>
      <c r="AJ12467" s="402"/>
    </row>
    <row r="12468" spans="10:36" hidden="1" x14ac:dyDescent="0.2">
      <c r="J12468" s="555" t="s">
        <v>987</v>
      </c>
      <c r="T12468" s="402"/>
      <c r="U12468" s="402"/>
      <c r="V12468" s="402"/>
      <c r="AG12468" s="402"/>
      <c r="AH12468" s="402"/>
      <c r="AI12468" s="402"/>
      <c r="AJ12468" s="402"/>
    </row>
    <row r="12469" spans="10:36" hidden="1" x14ac:dyDescent="0.2">
      <c r="J12469" s="555" t="s">
        <v>987</v>
      </c>
      <c r="T12469" s="402"/>
      <c r="U12469" s="402"/>
      <c r="V12469" s="402"/>
      <c r="AG12469" s="402"/>
      <c r="AH12469" s="402"/>
      <c r="AI12469" s="402"/>
      <c r="AJ12469" s="402"/>
    </row>
    <row r="12470" spans="10:36" hidden="1" x14ac:dyDescent="0.2">
      <c r="J12470" s="555" t="s">
        <v>987</v>
      </c>
      <c r="T12470" s="402"/>
      <c r="U12470" s="402"/>
      <c r="V12470" s="402"/>
      <c r="AG12470" s="402"/>
      <c r="AH12470" s="402"/>
      <c r="AI12470" s="402"/>
      <c r="AJ12470" s="402"/>
    </row>
    <row r="12471" spans="10:36" hidden="1" x14ac:dyDescent="0.2">
      <c r="J12471" s="555" t="s">
        <v>987</v>
      </c>
      <c r="T12471" s="402"/>
      <c r="U12471" s="402"/>
      <c r="V12471" s="402"/>
      <c r="AG12471" s="402"/>
      <c r="AH12471" s="402"/>
      <c r="AI12471" s="402"/>
      <c r="AJ12471" s="402"/>
    </row>
    <row r="12472" spans="10:36" hidden="1" x14ac:dyDescent="0.2">
      <c r="J12472" s="555" t="s">
        <v>987</v>
      </c>
      <c r="T12472" s="402"/>
      <c r="U12472" s="402"/>
      <c r="V12472" s="402"/>
      <c r="AG12472" s="402"/>
      <c r="AH12472" s="402"/>
      <c r="AI12472" s="402"/>
      <c r="AJ12472" s="402"/>
    </row>
    <row r="12473" spans="10:36" hidden="1" x14ac:dyDescent="0.2">
      <c r="J12473" s="555" t="s">
        <v>987</v>
      </c>
      <c r="T12473" s="402"/>
      <c r="U12473" s="402"/>
      <c r="V12473" s="402"/>
      <c r="AG12473" s="402"/>
      <c r="AH12473" s="402"/>
      <c r="AI12473" s="402"/>
      <c r="AJ12473" s="402"/>
    </row>
    <row r="12474" spans="10:36" hidden="1" x14ac:dyDescent="0.2">
      <c r="J12474" s="555" t="s">
        <v>987</v>
      </c>
      <c r="T12474" s="402"/>
      <c r="U12474" s="402"/>
      <c r="V12474" s="402"/>
      <c r="AG12474" s="402"/>
      <c r="AH12474" s="402"/>
      <c r="AI12474" s="402"/>
      <c r="AJ12474" s="402"/>
    </row>
    <row r="12475" spans="10:36" hidden="1" x14ac:dyDescent="0.2">
      <c r="J12475" s="555" t="s">
        <v>987</v>
      </c>
      <c r="T12475" s="402"/>
      <c r="U12475" s="402"/>
      <c r="V12475" s="402"/>
      <c r="AG12475" s="402"/>
      <c r="AH12475" s="402"/>
      <c r="AI12475" s="402"/>
      <c r="AJ12475" s="402"/>
    </row>
    <row r="12476" spans="10:36" hidden="1" x14ac:dyDescent="0.2">
      <c r="J12476" s="555" t="s">
        <v>987</v>
      </c>
      <c r="T12476" s="402"/>
      <c r="U12476" s="402"/>
      <c r="V12476" s="402"/>
      <c r="AG12476" s="402"/>
      <c r="AH12476" s="402"/>
      <c r="AI12476" s="402"/>
      <c r="AJ12476" s="402"/>
    </row>
    <row r="12477" spans="10:36" hidden="1" x14ac:dyDescent="0.2">
      <c r="J12477" s="555" t="s">
        <v>987</v>
      </c>
      <c r="T12477" s="402"/>
      <c r="U12477" s="402"/>
      <c r="V12477" s="402"/>
      <c r="AG12477" s="402"/>
      <c r="AH12477" s="402"/>
      <c r="AI12477" s="402"/>
      <c r="AJ12477" s="402"/>
    </row>
    <row r="12478" spans="10:36" hidden="1" x14ac:dyDescent="0.2">
      <c r="J12478" s="555" t="s">
        <v>987</v>
      </c>
      <c r="T12478" s="402"/>
      <c r="U12478" s="402"/>
      <c r="V12478" s="402"/>
      <c r="AG12478" s="402"/>
      <c r="AH12478" s="402"/>
      <c r="AI12478" s="402"/>
      <c r="AJ12478" s="402"/>
    </row>
    <row r="12479" spans="10:36" hidden="1" x14ac:dyDescent="0.2">
      <c r="J12479" s="555" t="s">
        <v>987</v>
      </c>
      <c r="T12479" s="402"/>
      <c r="U12479" s="402"/>
      <c r="V12479" s="402"/>
      <c r="AG12479" s="402"/>
      <c r="AH12479" s="402"/>
      <c r="AI12479" s="402"/>
      <c r="AJ12479" s="402"/>
    </row>
    <row r="12480" spans="10:36" hidden="1" x14ac:dyDescent="0.2">
      <c r="J12480" s="555" t="s">
        <v>987</v>
      </c>
      <c r="T12480" s="402"/>
      <c r="U12480" s="402"/>
      <c r="V12480" s="402"/>
      <c r="AG12480" s="402"/>
      <c r="AH12480" s="402"/>
      <c r="AI12480" s="402"/>
      <c r="AJ12480" s="402"/>
    </row>
    <row r="12481" spans="10:36" hidden="1" x14ac:dyDescent="0.2">
      <c r="J12481" s="555" t="s">
        <v>987</v>
      </c>
      <c r="T12481" s="402"/>
      <c r="U12481" s="402"/>
      <c r="V12481" s="402"/>
      <c r="AG12481" s="402"/>
      <c r="AH12481" s="402"/>
      <c r="AI12481" s="402"/>
      <c r="AJ12481" s="402"/>
    </row>
    <row r="12482" spans="10:36" hidden="1" x14ac:dyDescent="0.2">
      <c r="J12482" s="555" t="s">
        <v>987</v>
      </c>
      <c r="T12482" s="402"/>
      <c r="U12482" s="402"/>
      <c r="V12482" s="402"/>
      <c r="AG12482" s="402"/>
      <c r="AH12482" s="402"/>
      <c r="AI12482" s="402"/>
      <c r="AJ12482" s="402"/>
    </row>
    <row r="12483" spans="10:36" hidden="1" x14ac:dyDescent="0.2">
      <c r="J12483" s="555" t="s">
        <v>987</v>
      </c>
      <c r="T12483" s="402"/>
      <c r="U12483" s="402"/>
      <c r="V12483" s="402"/>
      <c r="AG12483" s="402"/>
      <c r="AH12483" s="402"/>
      <c r="AI12483" s="402"/>
      <c r="AJ12483" s="402"/>
    </row>
    <row r="12484" spans="10:36" hidden="1" x14ac:dyDescent="0.2">
      <c r="J12484" s="555" t="s">
        <v>987</v>
      </c>
      <c r="T12484" s="402"/>
      <c r="U12484" s="402"/>
      <c r="V12484" s="402"/>
      <c r="AG12484" s="402"/>
      <c r="AH12484" s="402"/>
      <c r="AI12484" s="402"/>
      <c r="AJ12484" s="402"/>
    </row>
    <row r="12485" spans="10:36" hidden="1" x14ac:dyDescent="0.2">
      <c r="J12485" s="555" t="s">
        <v>987</v>
      </c>
      <c r="T12485" s="402"/>
      <c r="U12485" s="402"/>
      <c r="V12485" s="402"/>
      <c r="AG12485" s="402"/>
      <c r="AH12485" s="402"/>
      <c r="AI12485" s="402"/>
      <c r="AJ12485" s="402"/>
    </row>
    <row r="12486" spans="10:36" hidden="1" x14ac:dyDescent="0.2">
      <c r="J12486" s="555" t="s">
        <v>987</v>
      </c>
      <c r="T12486" s="402"/>
      <c r="U12486" s="402"/>
      <c r="V12486" s="402"/>
      <c r="AG12486" s="402"/>
      <c r="AH12486" s="402"/>
      <c r="AI12486" s="402"/>
      <c r="AJ12486" s="402"/>
    </row>
    <row r="12487" spans="10:36" hidden="1" x14ac:dyDescent="0.2">
      <c r="J12487" s="555" t="s">
        <v>987</v>
      </c>
      <c r="T12487" s="402"/>
      <c r="U12487" s="402"/>
      <c r="V12487" s="402"/>
      <c r="AG12487" s="402"/>
      <c r="AH12487" s="402"/>
      <c r="AI12487" s="402"/>
      <c r="AJ12487" s="402"/>
    </row>
    <row r="12488" spans="10:36" hidden="1" x14ac:dyDescent="0.2">
      <c r="J12488" s="555" t="s">
        <v>987</v>
      </c>
      <c r="T12488" s="402"/>
      <c r="U12488" s="402"/>
      <c r="V12488" s="402"/>
      <c r="AG12488" s="402"/>
      <c r="AH12488" s="402"/>
      <c r="AI12488" s="402"/>
      <c r="AJ12488" s="402"/>
    </row>
    <row r="12489" spans="10:36" hidden="1" x14ac:dyDescent="0.2">
      <c r="J12489" s="555" t="s">
        <v>987</v>
      </c>
      <c r="T12489" s="402"/>
      <c r="U12489" s="402"/>
      <c r="V12489" s="402"/>
      <c r="AG12489" s="402"/>
      <c r="AH12489" s="402"/>
      <c r="AI12489" s="402"/>
      <c r="AJ12489" s="402"/>
    </row>
    <row r="12490" spans="10:36" hidden="1" x14ac:dyDescent="0.2">
      <c r="J12490" s="555" t="s">
        <v>987</v>
      </c>
      <c r="T12490" s="402"/>
      <c r="U12490" s="402"/>
      <c r="V12490" s="402"/>
      <c r="AG12490" s="402"/>
      <c r="AH12490" s="402"/>
      <c r="AI12490" s="402"/>
      <c r="AJ12490" s="402"/>
    </row>
    <row r="12491" spans="10:36" hidden="1" x14ac:dyDescent="0.2">
      <c r="J12491" s="555" t="s">
        <v>987</v>
      </c>
      <c r="T12491" s="402"/>
      <c r="U12491" s="402"/>
      <c r="V12491" s="402"/>
      <c r="AG12491" s="402"/>
      <c r="AH12491" s="402"/>
      <c r="AI12491" s="402"/>
      <c r="AJ12491" s="402"/>
    </row>
    <row r="12492" spans="10:36" hidden="1" x14ac:dyDescent="0.2">
      <c r="J12492" s="555" t="s">
        <v>987</v>
      </c>
      <c r="T12492" s="402"/>
      <c r="U12492" s="402"/>
      <c r="V12492" s="402"/>
      <c r="AG12492" s="402"/>
      <c r="AH12492" s="402"/>
      <c r="AI12492" s="402"/>
      <c r="AJ12492" s="402"/>
    </row>
    <row r="12493" spans="10:36" hidden="1" x14ac:dyDescent="0.2">
      <c r="J12493" s="555" t="s">
        <v>987</v>
      </c>
      <c r="T12493" s="402"/>
      <c r="U12493" s="402"/>
      <c r="V12493" s="402"/>
      <c r="AG12493" s="402"/>
      <c r="AH12493" s="402"/>
      <c r="AI12493" s="402"/>
      <c r="AJ12493" s="402"/>
    </row>
    <row r="12494" spans="10:36" hidden="1" x14ac:dyDescent="0.2">
      <c r="J12494" s="555" t="s">
        <v>987</v>
      </c>
      <c r="T12494" s="402"/>
      <c r="U12494" s="402"/>
      <c r="V12494" s="402"/>
      <c r="AG12494" s="402"/>
      <c r="AH12494" s="402"/>
      <c r="AI12494" s="402"/>
      <c r="AJ12494" s="402"/>
    </row>
    <row r="12495" spans="10:36" hidden="1" x14ac:dyDescent="0.2">
      <c r="J12495" s="555" t="s">
        <v>987</v>
      </c>
      <c r="T12495" s="402"/>
      <c r="U12495" s="402"/>
      <c r="V12495" s="402"/>
      <c r="AG12495" s="402"/>
      <c r="AH12495" s="402"/>
      <c r="AI12495" s="402"/>
      <c r="AJ12495" s="402"/>
    </row>
    <row r="12496" spans="10:36" hidden="1" x14ac:dyDescent="0.2">
      <c r="J12496" s="555" t="s">
        <v>987</v>
      </c>
      <c r="T12496" s="402"/>
      <c r="U12496" s="402"/>
      <c r="V12496" s="402"/>
      <c r="AG12496" s="402"/>
      <c r="AH12496" s="402"/>
      <c r="AI12496" s="402"/>
      <c r="AJ12496" s="402"/>
    </row>
    <row r="12497" spans="10:36" hidden="1" x14ac:dyDescent="0.2">
      <c r="J12497" s="555" t="s">
        <v>987</v>
      </c>
      <c r="T12497" s="402"/>
      <c r="U12497" s="402"/>
      <c r="V12497" s="402"/>
      <c r="AG12497" s="402"/>
      <c r="AH12497" s="402"/>
      <c r="AI12497" s="402"/>
      <c r="AJ12497" s="402"/>
    </row>
    <row r="12498" spans="10:36" hidden="1" x14ac:dyDescent="0.2">
      <c r="J12498" s="555" t="s">
        <v>987</v>
      </c>
      <c r="T12498" s="402"/>
      <c r="U12498" s="402"/>
      <c r="V12498" s="402"/>
      <c r="AG12498" s="402"/>
      <c r="AH12498" s="402"/>
      <c r="AI12498" s="402"/>
      <c r="AJ12498" s="402"/>
    </row>
    <row r="12499" spans="10:36" hidden="1" x14ac:dyDescent="0.2">
      <c r="J12499" s="555" t="s">
        <v>987</v>
      </c>
      <c r="T12499" s="402"/>
      <c r="U12499" s="402"/>
      <c r="V12499" s="402"/>
      <c r="AG12499" s="402"/>
      <c r="AH12499" s="402"/>
      <c r="AI12499" s="402"/>
      <c r="AJ12499" s="402"/>
    </row>
    <row r="12500" spans="10:36" hidden="1" x14ac:dyDescent="0.2">
      <c r="J12500" s="555" t="s">
        <v>987</v>
      </c>
      <c r="T12500" s="402"/>
      <c r="U12500" s="402"/>
      <c r="V12500" s="402"/>
      <c r="AG12500" s="402"/>
      <c r="AH12500" s="402"/>
      <c r="AI12500" s="402"/>
      <c r="AJ12500" s="402"/>
    </row>
    <row r="12501" spans="10:36" hidden="1" x14ac:dyDescent="0.2">
      <c r="J12501" s="555" t="s">
        <v>987</v>
      </c>
      <c r="T12501" s="402"/>
      <c r="U12501" s="402"/>
      <c r="V12501" s="402"/>
      <c r="AG12501" s="402"/>
      <c r="AH12501" s="402"/>
      <c r="AI12501" s="402"/>
      <c r="AJ12501" s="402"/>
    </row>
    <row r="12502" spans="10:36" hidden="1" x14ac:dyDescent="0.2">
      <c r="J12502" s="555" t="s">
        <v>987</v>
      </c>
      <c r="T12502" s="402"/>
      <c r="U12502" s="402"/>
      <c r="V12502" s="402"/>
      <c r="AG12502" s="402"/>
      <c r="AH12502" s="402"/>
      <c r="AI12502" s="402"/>
      <c r="AJ12502" s="402"/>
    </row>
    <row r="12503" spans="10:36" hidden="1" x14ac:dyDescent="0.2">
      <c r="J12503" s="555" t="s">
        <v>987</v>
      </c>
      <c r="T12503" s="402"/>
      <c r="U12503" s="402"/>
      <c r="V12503" s="402"/>
      <c r="AG12503" s="402"/>
      <c r="AH12503" s="402"/>
      <c r="AI12503" s="402"/>
      <c r="AJ12503" s="402"/>
    </row>
    <row r="12504" spans="10:36" hidden="1" x14ac:dyDescent="0.2">
      <c r="J12504" s="555" t="s">
        <v>987</v>
      </c>
      <c r="T12504" s="402"/>
      <c r="U12504" s="402"/>
      <c r="V12504" s="402"/>
      <c r="AG12504" s="402"/>
      <c r="AH12504" s="402"/>
      <c r="AI12504" s="402"/>
      <c r="AJ12504" s="402"/>
    </row>
    <row r="12505" spans="10:36" hidden="1" x14ac:dyDescent="0.2">
      <c r="J12505" s="555" t="s">
        <v>987</v>
      </c>
      <c r="T12505" s="402"/>
      <c r="U12505" s="402"/>
      <c r="V12505" s="402"/>
      <c r="AG12505" s="402"/>
      <c r="AH12505" s="402"/>
      <c r="AI12505" s="402"/>
      <c r="AJ12505" s="402"/>
    </row>
    <row r="12506" spans="10:36" hidden="1" x14ac:dyDescent="0.2">
      <c r="J12506" s="555" t="s">
        <v>987</v>
      </c>
      <c r="T12506" s="402"/>
      <c r="U12506" s="402"/>
      <c r="V12506" s="402"/>
      <c r="AG12506" s="402"/>
      <c r="AH12506" s="402"/>
      <c r="AI12506" s="402"/>
      <c r="AJ12506" s="402"/>
    </row>
    <row r="12507" spans="10:36" hidden="1" x14ac:dyDescent="0.2">
      <c r="J12507" s="555" t="s">
        <v>987</v>
      </c>
      <c r="T12507" s="402"/>
      <c r="U12507" s="402"/>
      <c r="V12507" s="402"/>
      <c r="AG12507" s="402"/>
      <c r="AH12507" s="402"/>
      <c r="AI12507" s="402"/>
      <c r="AJ12507" s="402"/>
    </row>
    <row r="12508" spans="10:36" hidden="1" x14ac:dyDescent="0.2">
      <c r="J12508" s="555" t="s">
        <v>987</v>
      </c>
      <c r="T12508" s="402"/>
      <c r="U12508" s="402"/>
      <c r="V12508" s="402"/>
      <c r="AG12508" s="402"/>
      <c r="AH12508" s="402"/>
      <c r="AI12508" s="402"/>
      <c r="AJ12508" s="402"/>
    </row>
    <row r="12509" spans="10:36" hidden="1" x14ac:dyDescent="0.2">
      <c r="J12509" s="555" t="s">
        <v>987</v>
      </c>
      <c r="T12509" s="402"/>
      <c r="U12509" s="402"/>
      <c r="V12509" s="402"/>
      <c r="AG12509" s="402"/>
      <c r="AH12509" s="402"/>
      <c r="AI12509" s="402"/>
      <c r="AJ12509" s="402"/>
    </row>
    <row r="12510" spans="10:36" hidden="1" x14ac:dyDescent="0.2">
      <c r="J12510" s="555" t="s">
        <v>987</v>
      </c>
      <c r="T12510" s="402"/>
      <c r="U12510" s="402"/>
      <c r="V12510" s="402"/>
      <c r="AG12510" s="402"/>
      <c r="AH12510" s="402"/>
      <c r="AI12510" s="402"/>
      <c r="AJ12510" s="402"/>
    </row>
    <row r="12511" spans="10:36" hidden="1" x14ac:dyDescent="0.2">
      <c r="J12511" s="555" t="s">
        <v>987</v>
      </c>
      <c r="T12511" s="402"/>
      <c r="U12511" s="402"/>
      <c r="V12511" s="402"/>
      <c r="AG12511" s="402"/>
      <c r="AH12511" s="402"/>
      <c r="AI12511" s="402"/>
      <c r="AJ12511" s="402"/>
    </row>
    <row r="12512" spans="10:36" hidden="1" x14ac:dyDescent="0.2">
      <c r="J12512" s="555" t="s">
        <v>987</v>
      </c>
      <c r="T12512" s="402"/>
      <c r="U12512" s="402"/>
      <c r="V12512" s="402"/>
      <c r="AG12512" s="402"/>
      <c r="AH12512" s="402"/>
      <c r="AI12512" s="402"/>
      <c r="AJ12512" s="402"/>
    </row>
    <row r="12513" spans="10:36" hidden="1" x14ac:dyDescent="0.2">
      <c r="J12513" s="555" t="s">
        <v>987</v>
      </c>
      <c r="T12513" s="402"/>
      <c r="U12513" s="402"/>
      <c r="V12513" s="402"/>
      <c r="AG12513" s="402"/>
      <c r="AH12513" s="402"/>
      <c r="AI12513" s="402"/>
      <c r="AJ12513" s="402"/>
    </row>
    <row r="12514" spans="10:36" hidden="1" x14ac:dyDescent="0.2">
      <c r="J12514" s="555" t="s">
        <v>987</v>
      </c>
      <c r="T12514" s="402"/>
      <c r="U12514" s="402"/>
      <c r="V12514" s="402"/>
      <c r="AG12514" s="402"/>
      <c r="AH12514" s="402"/>
      <c r="AI12514" s="402"/>
      <c r="AJ12514" s="402"/>
    </row>
    <row r="12515" spans="10:36" hidden="1" x14ac:dyDescent="0.2">
      <c r="J12515" s="555" t="s">
        <v>987</v>
      </c>
      <c r="T12515" s="402"/>
      <c r="U12515" s="402"/>
      <c r="V12515" s="402"/>
      <c r="AG12515" s="402"/>
      <c r="AH12515" s="402"/>
      <c r="AI12515" s="402"/>
      <c r="AJ12515" s="402"/>
    </row>
    <row r="12516" spans="10:36" hidden="1" x14ac:dyDescent="0.2">
      <c r="J12516" s="555" t="s">
        <v>987</v>
      </c>
      <c r="T12516" s="402"/>
      <c r="U12516" s="402"/>
      <c r="V12516" s="402"/>
      <c r="AG12516" s="402"/>
      <c r="AH12516" s="402"/>
      <c r="AI12516" s="402"/>
      <c r="AJ12516" s="402"/>
    </row>
    <row r="12517" spans="10:36" hidden="1" x14ac:dyDescent="0.2">
      <c r="J12517" s="555" t="s">
        <v>987</v>
      </c>
      <c r="T12517" s="402"/>
      <c r="U12517" s="402"/>
      <c r="V12517" s="402"/>
      <c r="AG12517" s="402"/>
      <c r="AH12517" s="402"/>
      <c r="AI12517" s="402"/>
      <c r="AJ12517" s="402"/>
    </row>
    <row r="12518" spans="10:36" hidden="1" x14ac:dyDescent="0.2">
      <c r="J12518" s="555" t="s">
        <v>987</v>
      </c>
      <c r="T12518" s="402"/>
      <c r="U12518" s="402"/>
      <c r="V12518" s="402"/>
      <c r="AG12518" s="402"/>
      <c r="AH12518" s="402"/>
      <c r="AI12518" s="402"/>
      <c r="AJ12518" s="402"/>
    </row>
    <row r="12519" spans="10:36" hidden="1" x14ac:dyDescent="0.2">
      <c r="J12519" s="555" t="s">
        <v>987</v>
      </c>
      <c r="T12519" s="402"/>
      <c r="U12519" s="402"/>
      <c r="V12519" s="402"/>
      <c r="AG12519" s="402"/>
      <c r="AH12519" s="402"/>
      <c r="AI12519" s="402"/>
      <c r="AJ12519" s="402"/>
    </row>
    <row r="12520" spans="10:36" hidden="1" x14ac:dyDescent="0.2">
      <c r="J12520" s="555" t="s">
        <v>987</v>
      </c>
      <c r="T12520" s="402"/>
      <c r="U12520" s="402"/>
      <c r="V12520" s="402"/>
      <c r="AG12520" s="402"/>
      <c r="AH12520" s="402"/>
      <c r="AI12520" s="402"/>
      <c r="AJ12520" s="402"/>
    </row>
    <row r="12521" spans="10:36" hidden="1" x14ac:dyDescent="0.2">
      <c r="J12521" s="555" t="s">
        <v>987</v>
      </c>
      <c r="T12521" s="402"/>
      <c r="U12521" s="402"/>
      <c r="V12521" s="402"/>
      <c r="AG12521" s="402"/>
      <c r="AH12521" s="402"/>
      <c r="AI12521" s="402"/>
      <c r="AJ12521" s="402"/>
    </row>
    <row r="12522" spans="10:36" hidden="1" x14ac:dyDescent="0.2">
      <c r="J12522" s="555" t="s">
        <v>987</v>
      </c>
      <c r="T12522" s="402"/>
      <c r="U12522" s="402"/>
      <c r="V12522" s="402"/>
      <c r="AG12522" s="402"/>
      <c r="AH12522" s="402"/>
      <c r="AI12522" s="402"/>
      <c r="AJ12522" s="402"/>
    </row>
    <row r="12523" spans="10:36" hidden="1" x14ac:dyDescent="0.2">
      <c r="J12523" s="555" t="s">
        <v>987</v>
      </c>
      <c r="T12523" s="402"/>
      <c r="U12523" s="402"/>
      <c r="V12523" s="402"/>
      <c r="AG12523" s="402"/>
      <c r="AH12523" s="402"/>
      <c r="AI12523" s="402"/>
      <c r="AJ12523" s="402"/>
    </row>
    <row r="12524" spans="10:36" hidden="1" x14ac:dyDescent="0.2">
      <c r="J12524" s="555" t="s">
        <v>987</v>
      </c>
      <c r="T12524" s="402"/>
      <c r="U12524" s="402"/>
      <c r="V12524" s="402"/>
      <c r="AG12524" s="402"/>
      <c r="AH12524" s="402"/>
      <c r="AI12524" s="402"/>
      <c r="AJ12524" s="402"/>
    </row>
    <row r="12525" spans="10:36" hidden="1" x14ac:dyDescent="0.2">
      <c r="J12525" s="555" t="s">
        <v>987</v>
      </c>
      <c r="T12525" s="402"/>
      <c r="U12525" s="402"/>
      <c r="V12525" s="402"/>
      <c r="AG12525" s="402"/>
      <c r="AH12525" s="402"/>
      <c r="AI12525" s="402"/>
      <c r="AJ12525" s="402"/>
    </row>
    <row r="12526" spans="10:36" hidden="1" x14ac:dyDescent="0.2">
      <c r="J12526" s="555" t="s">
        <v>987</v>
      </c>
      <c r="T12526" s="402"/>
      <c r="U12526" s="402"/>
      <c r="V12526" s="402"/>
      <c r="AG12526" s="402"/>
      <c r="AH12526" s="402"/>
      <c r="AI12526" s="402"/>
      <c r="AJ12526" s="402"/>
    </row>
    <row r="12527" spans="10:36" hidden="1" x14ac:dyDescent="0.2">
      <c r="J12527" s="555" t="s">
        <v>987</v>
      </c>
      <c r="T12527" s="402"/>
      <c r="U12527" s="402"/>
      <c r="V12527" s="402"/>
      <c r="AG12527" s="402"/>
      <c r="AH12527" s="402"/>
      <c r="AI12527" s="402"/>
      <c r="AJ12527" s="402"/>
    </row>
    <row r="12528" spans="10:36" hidden="1" x14ac:dyDescent="0.2">
      <c r="J12528" s="555" t="s">
        <v>987</v>
      </c>
      <c r="T12528" s="402"/>
      <c r="U12528" s="402"/>
      <c r="V12528" s="402"/>
      <c r="AG12528" s="402"/>
      <c r="AH12528" s="402"/>
      <c r="AI12528" s="402"/>
      <c r="AJ12528" s="402"/>
    </row>
    <row r="12529" spans="10:36" hidden="1" x14ac:dyDescent="0.2">
      <c r="J12529" s="555" t="s">
        <v>987</v>
      </c>
      <c r="T12529" s="402"/>
      <c r="U12529" s="402"/>
      <c r="V12529" s="402"/>
      <c r="AG12529" s="402"/>
      <c r="AH12529" s="402"/>
      <c r="AI12529" s="402"/>
      <c r="AJ12529" s="402"/>
    </row>
    <row r="12530" spans="10:36" hidden="1" x14ac:dyDescent="0.2">
      <c r="J12530" s="555" t="s">
        <v>987</v>
      </c>
      <c r="T12530" s="402"/>
      <c r="U12530" s="402"/>
      <c r="V12530" s="402"/>
      <c r="AG12530" s="402"/>
      <c r="AH12530" s="402"/>
      <c r="AI12530" s="402"/>
      <c r="AJ12530" s="402"/>
    </row>
    <row r="12531" spans="10:36" hidden="1" x14ac:dyDescent="0.2">
      <c r="J12531" s="555" t="s">
        <v>987</v>
      </c>
      <c r="T12531" s="402"/>
      <c r="U12531" s="402"/>
      <c r="V12531" s="402"/>
      <c r="AG12531" s="402"/>
      <c r="AH12531" s="402"/>
      <c r="AI12531" s="402"/>
      <c r="AJ12531" s="402"/>
    </row>
    <row r="12532" spans="10:36" hidden="1" x14ac:dyDescent="0.2">
      <c r="J12532" s="555" t="s">
        <v>987</v>
      </c>
      <c r="T12532" s="402"/>
      <c r="U12532" s="402"/>
      <c r="V12532" s="402"/>
      <c r="AG12532" s="402"/>
      <c r="AH12532" s="402"/>
      <c r="AI12532" s="402"/>
      <c r="AJ12532" s="402"/>
    </row>
    <row r="12533" spans="10:36" hidden="1" x14ac:dyDescent="0.2">
      <c r="J12533" s="555" t="s">
        <v>987</v>
      </c>
      <c r="T12533" s="402"/>
      <c r="U12533" s="402"/>
      <c r="V12533" s="402"/>
      <c r="AG12533" s="402"/>
      <c r="AH12533" s="402"/>
      <c r="AI12533" s="402"/>
      <c r="AJ12533" s="402"/>
    </row>
    <row r="12534" spans="10:36" hidden="1" x14ac:dyDescent="0.2">
      <c r="J12534" s="555" t="s">
        <v>987</v>
      </c>
      <c r="T12534" s="402"/>
      <c r="U12534" s="402"/>
      <c r="V12534" s="402"/>
      <c r="AG12534" s="402"/>
      <c r="AH12534" s="402"/>
      <c r="AI12534" s="402"/>
      <c r="AJ12534" s="402"/>
    </row>
    <row r="12535" spans="10:36" hidden="1" x14ac:dyDescent="0.2">
      <c r="J12535" s="555" t="s">
        <v>987</v>
      </c>
      <c r="T12535" s="402"/>
      <c r="U12535" s="402"/>
      <c r="V12535" s="402"/>
      <c r="AG12535" s="402"/>
      <c r="AH12535" s="402"/>
      <c r="AI12535" s="402"/>
      <c r="AJ12535" s="402"/>
    </row>
    <row r="12536" spans="10:36" hidden="1" x14ac:dyDescent="0.2">
      <c r="J12536" s="555" t="s">
        <v>987</v>
      </c>
      <c r="T12536" s="402"/>
      <c r="U12536" s="402"/>
      <c r="V12536" s="402"/>
      <c r="AG12536" s="402"/>
      <c r="AH12536" s="402"/>
      <c r="AI12536" s="402"/>
      <c r="AJ12536" s="402"/>
    </row>
    <row r="12537" spans="10:36" hidden="1" x14ac:dyDescent="0.2">
      <c r="J12537" s="555" t="s">
        <v>987</v>
      </c>
      <c r="T12537" s="402"/>
      <c r="U12537" s="402"/>
      <c r="V12537" s="402"/>
      <c r="AG12537" s="402"/>
      <c r="AH12537" s="402"/>
      <c r="AI12537" s="402"/>
      <c r="AJ12537" s="402"/>
    </row>
    <row r="12538" spans="10:36" hidden="1" x14ac:dyDescent="0.2">
      <c r="J12538" s="555" t="s">
        <v>987</v>
      </c>
      <c r="T12538" s="402"/>
      <c r="U12538" s="402"/>
      <c r="V12538" s="402"/>
      <c r="AG12538" s="402"/>
      <c r="AH12538" s="402"/>
      <c r="AI12538" s="402"/>
      <c r="AJ12538" s="402"/>
    </row>
    <row r="12539" spans="10:36" hidden="1" x14ac:dyDescent="0.2">
      <c r="J12539" s="555" t="s">
        <v>987</v>
      </c>
      <c r="T12539" s="402"/>
      <c r="U12539" s="402"/>
      <c r="V12539" s="402"/>
      <c r="AG12539" s="402"/>
      <c r="AH12539" s="402"/>
      <c r="AI12539" s="402"/>
      <c r="AJ12539" s="402"/>
    </row>
    <row r="12540" spans="10:36" hidden="1" x14ac:dyDescent="0.2">
      <c r="J12540" s="555" t="s">
        <v>987</v>
      </c>
      <c r="T12540" s="402"/>
      <c r="U12540" s="402"/>
      <c r="V12540" s="402"/>
      <c r="AG12540" s="402"/>
      <c r="AH12540" s="402"/>
      <c r="AI12540" s="402"/>
      <c r="AJ12540" s="402"/>
    </row>
    <row r="12541" spans="10:36" hidden="1" x14ac:dyDescent="0.2">
      <c r="J12541" s="555" t="s">
        <v>987</v>
      </c>
      <c r="T12541" s="402"/>
      <c r="U12541" s="402"/>
      <c r="V12541" s="402"/>
      <c r="AG12541" s="402"/>
      <c r="AH12541" s="402"/>
      <c r="AI12541" s="402"/>
      <c r="AJ12541" s="402"/>
    </row>
    <row r="12542" spans="10:36" hidden="1" x14ac:dyDescent="0.2">
      <c r="J12542" s="555" t="s">
        <v>987</v>
      </c>
      <c r="T12542" s="402"/>
      <c r="U12542" s="402"/>
      <c r="V12542" s="402"/>
      <c r="AG12542" s="402"/>
      <c r="AH12542" s="402"/>
      <c r="AI12542" s="402"/>
      <c r="AJ12542" s="402"/>
    </row>
    <row r="12543" spans="10:36" hidden="1" x14ac:dyDescent="0.2">
      <c r="J12543" s="555" t="s">
        <v>987</v>
      </c>
      <c r="T12543" s="402"/>
      <c r="U12543" s="402"/>
      <c r="V12543" s="402"/>
      <c r="AG12543" s="402"/>
      <c r="AH12543" s="402"/>
      <c r="AI12543" s="402"/>
      <c r="AJ12543" s="402"/>
    </row>
    <row r="12544" spans="10:36" hidden="1" x14ac:dyDescent="0.2">
      <c r="J12544" s="555" t="s">
        <v>987</v>
      </c>
      <c r="T12544" s="402"/>
      <c r="U12544" s="402"/>
      <c r="V12544" s="402"/>
      <c r="AG12544" s="402"/>
      <c r="AH12544" s="402"/>
      <c r="AI12544" s="402"/>
      <c r="AJ12544" s="402"/>
    </row>
    <row r="12545" spans="10:36" hidden="1" x14ac:dyDescent="0.2">
      <c r="J12545" s="555" t="s">
        <v>987</v>
      </c>
      <c r="T12545" s="402"/>
      <c r="U12545" s="402"/>
      <c r="V12545" s="402"/>
      <c r="AG12545" s="402"/>
      <c r="AH12545" s="402"/>
      <c r="AI12545" s="402"/>
      <c r="AJ12545" s="402"/>
    </row>
    <row r="12546" spans="10:36" hidden="1" x14ac:dyDescent="0.2">
      <c r="J12546" s="555" t="s">
        <v>987</v>
      </c>
      <c r="T12546" s="402"/>
      <c r="U12546" s="402"/>
      <c r="V12546" s="402"/>
      <c r="AG12546" s="402"/>
      <c r="AH12546" s="402"/>
      <c r="AI12546" s="402"/>
      <c r="AJ12546" s="402"/>
    </row>
    <row r="12547" spans="10:36" hidden="1" x14ac:dyDescent="0.2">
      <c r="J12547" s="555" t="s">
        <v>987</v>
      </c>
      <c r="T12547" s="402"/>
      <c r="U12547" s="402"/>
      <c r="V12547" s="402"/>
      <c r="AG12547" s="402"/>
      <c r="AH12547" s="402"/>
      <c r="AI12547" s="402"/>
      <c r="AJ12547" s="402"/>
    </row>
    <row r="12548" spans="10:36" hidden="1" x14ac:dyDescent="0.2">
      <c r="J12548" s="555" t="s">
        <v>987</v>
      </c>
      <c r="T12548" s="402"/>
      <c r="U12548" s="402"/>
      <c r="V12548" s="402"/>
      <c r="AG12548" s="402"/>
      <c r="AH12548" s="402"/>
      <c r="AI12548" s="402"/>
      <c r="AJ12548" s="402"/>
    </row>
    <row r="12549" spans="10:36" hidden="1" x14ac:dyDescent="0.2">
      <c r="J12549" s="555" t="s">
        <v>987</v>
      </c>
      <c r="T12549" s="402"/>
      <c r="U12549" s="402"/>
      <c r="V12549" s="402"/>
      <c r="AG12549" s="402"/>
      <c r="AH12549" s="402"/>
      <c r="AI12549" s="402"/>
      <c r="AJ12549" s="402"/>
    </row>
    <row r="12550" spans="10:36" hidden="1" x14ac:dyDescent="0.2">
      <c r="J12550" s="555" t="s">
        <v>987</v>
      </c>
      <c r="T12550" s="402"/>
      <c r="U12550" s="402"/>
      <c r="V12550" s="402"/>
      <c r="AG12550" s="402"/>
      <c r="AH12550" s="402"/>
      <c r="AI12550" s="402"/>
      <c r="AJ12550" s="402"/>
    </row>
    <row r="12551" spans="10:36" hidden="1" x14ac:dyDescent="0.2">
      <c r="J12551" s="555" t="s">
        <v>987</v>
      </c>
      <c r="T12551" s="402"/>
      <c r="U12551" s="402"/>
      <c r="V12551" s="402"/>
      <c r="AG12551" s="402"/>
      <c r="AH12551" s="402"/>
      <c r="AI12551" s="402"/>
      <c r="AJ12551" s="402"/>
    </row>
    <row r="12552" spans="10:36" hidden="1" x14ac:dyDescent="0.2">
      <c r="J12552" s="555" t="s">
        <v>987</v>
      </c>
      <c r="T12552" s="402"/>
      <c r="U12552" s="402"/>
      <c r="V12552" s="402"/>
      <c r="AG12552" s="402"/>
      <c r="AH12552" s="402"/>
      <c r="AI12552" s="402"/>
      <c r="AJ12552" s="402"/>
    </row>
    <row r="12553" spans="10:36" hidden="1" x14ac:dyDescent="0.2">
      <c r="J12553" s="555" t="s">
        <v>987</v>
      </c>
      <c r="T12553" s="402"/>
      <c r="U12553" s="402"/>
      <c r="V12553" s="402"/>
      <c r="AG12553" s="402"/>
      <c r="AH12553" s="402"/>
      <c r="AI12553" s="402"/>
      <c r="AJ12553" s="402"/>
    </row>
    <row r="12554" spans="10:36" hidden="1" x14ac:dyDescent="0.2">
      <c r="J12554" s="555" t="s">
        <v>987</v>
      </c>
      <c r="T12554" s="402"/>
      <c r="U12554" s="402"/>
      <c r="V12554" s="402"/>
      <c r="AG12554" s="402"/>
      <c r="AH12554" s="402"/>
      <c r="AI12554" s="402"/>
      <c r="AJ12554" s="402"/>
    </row>
    <row r="12555" spans="10:36" hidden="1" x14ac:dyDescent="0.2">
      <c r="J12555" s="555" t="s">
        <v>987</v>
      </c>
      <c r="T12555" s="402"/>
      <c r="U12555" s="402"/>
      <c r="V12555" s="402"/>
      <c r="AG12555" s="402"/>
      <c r="AH12555" s="402"/>
      <c r="AI12555" s="402"/>
      <c r="AJ12555" s="402"/>
    </row>
    <row r="12556" spans="10:36" hidden="1" x14ac:dyDescent="0.2">
      <c r="J12556" s="555" t="s">
        <v>987</v>
      </c>
      <c r="T12556" s="402"/>
      <c r="U12556" s="402"/>
      <c r="V12556" s="402"/>
      <c r="AG12556" s="402"/>
      <c r="AH12556" s="402"/>
      <c r="AI12556" s="402"/>
      <c r="AJ12556" s="402"/>
    </row>
    <row r="12557" spans="10:36" hidden="1" x14ac:dyDescent="0.2">
      <c r="J12557" s="555" t="s">
        <v>987</v>
      </c>
      <c r="T12557" s="402"/>
      <c r="U12557" s="402"/>
      <c r="V12557" s="402"/>
      <c r="AG12557" s="402"/>
      <c r="AH12557" s="402"/>
      <c r="AI12557" s="402"/>
      <c r="AJ12557" s="402"/>
    </row>
    <row r="12558" spans="10:36" hidden="1" x14ac:dyDescent="0.2">
      <c r="J12558" s="555" t="s">
        <v>987</v>
      </c>
      <c r="T12558" s="402"/>
      <c r="U12558" s="402"/>
      <c r="V12558" s="402"/>
      <c r="AG12558" s="402"/>
      <c r="AH12558" s="402"/>
      <c r="AI12558" s="402"/>
      <c r="AJ12558" s="402"/>
    </row>
    <row r="12559" spans="10:36" hidden="1" x14ac:dyDescent="0.2">
      <c r="J12559" s="555" t="s">
        <v>987</v>
      </c>
      <c r="T12559" s="402"/>
      <c r="U12559" s="402"/>
      <c r="V12559" s="402"/>
      <c r="AG12559" s="402"/>
      <c r="AH12559" s="402"/>
      <c r="AI12559" s="402"/>
      <c r="AJ12559" s="402"/>
    </row>
    <row r="12560" spans="10:36" hidden="1" x14ac:dyDescent="0.2">
      <c r="J12560" s="555" t="s">
        <v>987</v>
      </c>
      <c r="T12560" s="402"/>
      <c r="U12560" s="402"/>
      <c r="V12560" s="402"/>
      <c r="AG12560" s="402"/>
      <c r="AH12560" s="402"/>
      <c r="AI12560" s="402"/>
      <c r="AJ12560" s="402"/>
    </row>
    <row r="12561" spans="10:36" hidden="1" x14ac:dyDescent="0.2">
      <c r="J12561" s="555" t="s">
        <v>987</v>
      </c>
      <c r="T12561" s="402"/>
      <c r="U12561" s="402"/>
      <c r="V12561" s="402"/>
      <c r="AG12561" s="402"/>
      <c r="AH12561" s="402"/>
      <c r="AI12561" s="402"/>
      <c r="AJ12561" s="402"/>
    </row>
    <row r="12562" spans="10:36" hidden="1" x14ac:dyDescent="0.2">
      <c r="J12562" s="555" t="s">
        <v>987</v>
      </c>
      <c r="T12562" s="402"/>
      <c r="U12562" s="402"/>
      <c r="V12562" s="402"/>
      <c r="AG12562" s="402"/>
      <c r="AH12562" s="402"/>
      <c r="AI12562" s="402"/>
      <c r="AJ12562" s="402"/>
    </row>
    <row r="12563" spans="10:36" hidden="1" x14ac:dyDescent="0.2">
      <c r="J12563" s="555" t="s">
        <v>987</v>
      </c>
      <c r="T12563" s="402"/>
      <c r="U12563" s="402"/>
      <c r="V12563" s="402"/>
      <c r="AG12563" s="402"/>
      <c r="AH12563" s="402"/>
      <c r="AI12563" s="402"/>
      <c r="AJ12563" s="402"/>
    </row>
    <row r="12564" spans="10:36" hidden="1" x14ac:dyDescent="0.2">
      <c r="J12564" s="555" t="s">
        <v>987</v>
      </c>
      <c r="T12564" s="402"/>
      <c r="U12564" s="402"/>
      <c r="V12564" s="402"/>
      <c r="AG12564" s="402"/>
      <c r="AH12564" s="402"/>
      <c r="AI12564" s="402"/>
      <c r="AJ12564" s="402"/>
    </row>
    <row r="12565" spans="10:36" hidden="1" x14ac:dyDescent="0.2">
      <c r="J12565" s="555" t="s">
        <v>987</v>
      </c>
      <c r="T12565" s="402"/>
      <c r="U12565" s="402"/>
      <c r="V12565" s="402"/>
      <c r="AG12565" s="402"/>
      <c r="AH12565" s="402"/>
      <c r="AI12565" s="402"/>
      <c r="AJ12565" s="402"/>
    </row>
    <row r="12566" spans="10:36" hidden="1" x14ac:dyDescent="0.2">
      <c r="J12566" s="555" t="s">
        <v>987</v>
      </c>
      <c r="T12566" s="402"/>
      <c r="U12566" s="402"/>
      <c r="V12566" s="402"/>
      <c r="AG12566" s="402"/>
      <c r="AH12566" s="402"/>
      <c r="AI12566" s="402"/>
      <c r="AJ12566" s="402"/>
    </row>
    <row r="12567" spans="10:36" hidden="1" x14ac:dyDescent="0.2">
      <c r="J12567" s="555" t="s">
        <v>987</v>
      </c>
      <c r="T12567" s="402"/>
      <c r="U12567" s="402"/>
      <c r="V12567" s="402"/>
      <c r="AG12567" s="402"/>
      <c r="AH12567" s="402"/>
      <c r="AI12567" s="402"/>
      <c r="AJ12567" s="402"/>
    </row>
    <row r="12568" spans="10:36" hidden="1" x14ac:dyDescent="0.2">
      <c r="J12568" s="555" t="s">
        <v>987</v>
      </c>
      <c r="T12568" s="402"/>
      <c r="U12568" s="402"/>
      <c r="V12568" s="402"/>
      <c r="AG12568" s="402"/>
      <c r="AH12568" s="402"/>
      <c r="AI12568" s="402"/>
      <c r="AJ12568" s="402"/>
    </row>
    <row r="12569" spans="10:36" hidden="1" x14ac:dyDescent="0.2">
      <c r="J12569" s="555" t="s">
        <v>987</v>
      </c>
      <c r="T12569" s="402"/>
      <c r="U12569" s="402"/>
      <c r="V12569" s="402"/>
      <c r="AG12569" s="402"/>
      <c r="AH12569" s="402"/>
      <c r="AI12569" s="402"/>
      <c r="AJ12569" s="402"/>
    </row>
    <row r="12570" spans="10:36" hidden="1" x14ac:dyDescent="0.2">
      <c r="J12570" s="555" t="s">
        <v>987</v>
      </c>
      <c r="T12570" s="402"/>
      <c r="U12570" s="402"/>
      <c r="V12570" s="402"/>
      <c r="AG12570" s="402"/>
      <c r="AH12570" s="402"/>
      <c r="AI12570" s="402"/>
      <c r="AJ12570" s="402"/>
    </row>
    <row r="12571" spans="10:36" hidden="1" x14ac:dyDescent="0.2">
      <c r="J12571" s="555" t="s">
        <v>987</v>
      </c>
      <c r="T12571" s="402"/>
      <c r="U12571" s="402"/>
      <c r="V12571" s="402"/>
      <c r="AG12571" s="402"/>
      <c r="AH12571" s="402"/>
      <c r="AI12571" s="402"/>
      <c r="AJ12571" s="402"/>
    </row>
    <row r="12572" spans="10:36" hidden="1" x14ac:dyDescent="0.2">
      <c r="J12572" s="555" t="s">
        <v>987</v>
      </c>
      <c r="T12572" s="402"/>
      <c r="U12572" s="402"/>
      <c r="V12572" s="402"/>
      <c r="AG12572" s="402"/>
      <c r="AH12572" s="402"/>
      <c r="AI12572" s="402"/>
      <c r="AJ12572" s="402"/>
    </row>
    <row r="12573" spans="10:36" hidden="1" x14ac:dyDescent="0.2">
      <c r="J12573" s="555" t="s">
        <v>987</v>
      </c>
      <c r="T12573" s="402"/>
      <c r="U12573" s="402"/>
      <c r="V12573" s="402"/>
      <c r="AG12573" s="402"/>
      <c r="AH12573" s="402"/>
      <c r="AI12573" s="402"/>
      <c r="AJ12573" s="402"/>
    </row>
    <row r="12574" spans="10:36" hidden="1" x14ac:dyDescent="0.2">
      <c r="J12574" s="555" t="s">
        <v>987</v>
      </c>
      <c r="T12574" s="402"/>
      <c r="U12574" s="402"/>
      <c r="V12574" s="402"/>
      <c r="AG12574" s="402"/>
      <c r="AH12574" s="402"/>
      <c r="AI12574" s="402"/>
      <c r="AJ12574" s="402"/>
    </row>
    <row r="12575" spans="10:36" hidden="1" x14ac:dyDescent="0.2">
      <c r="J12575" s="555" t="s">
        <v>987</v>
      </c>
      <c r="T12575" s="402"/>
      <c r="U12575" s="402"/>
      <c r="V12575" s="402"/>
      <c r="AG12575" s="402"/>
      <c r="AH12575" s="402"/>
      <c r="AI12575" s="402"/>
      <c r="AJ12575" s="402"/>
    </row>
    <row r="12576" spans="10:36" hidden="1" x14ac:dyDescent="0.2">
      <c r="J12576" s="555" t="s">
        <v>987</v>
      </c>
      <c r="T12576" s="402"/>
      <c r="U12576" s="402"/>
      <c r="V12576" s="402"/>
      <c r="AG12576" s="402"/>
      <c r="AH12576" s="402"/>
      <c r="AI12576" s="402"/>
      <c r="AJ12576" s="402"/>
    </row>
    <row r="12577" spans="10:36" hidden="1" x14ac:dyDescent="0.2">
      <c r="J12577" s="555" t="s">
        <v>987</v>
      </c>
      <c r="T12577" s="402"/>
      <c r="U12577" s="402"/>
      <c r="V12577" s="402"/>
      <c r="AG12577" s="402"/>
      <c r="AH12577" s="402"/>
      <c r="AI12577" s="402"/>
      <c r="AJ12577" s="402"/>
    </row>
    <row r="12578" spans="10:36" hidden="1" x14ac:dyDescent="0.2">
      <c r="J12578" s="555" t="s">
        <v>987</v>
      </c>
      <c r="T12578" s="402"/>
      <c r="U12578" s="402"/>
      <c r="V12578" s="402"/>
      <c r="AG12578" s="402"/>
      <c r="AH12578" s="402"/>
      <c r="AI12578" s="402"/>
      <c r="AJ12578" s="402"/>
    </row>
    <row r="12579" spans="10:36" hidden="1" x14ac:dyDescent="0.2">
      <c r="J12579" s="555" t="s">
        <v>987</v>
      </c>
      <c r="T12579" s="402"/>
      <c r="U12579" s="402"/>
      <c r="V12579" s="402"/>
      <c r="AG12579" s="402"/>
      <c r="AH12579" s="402"/>
      <c r="AI12579" s="402"/>
      <c r="AJ12579" s="402"/>
    </row>
    <row r="12580" spans="10:36" hidden="1" x14ac:dyDescent="0.2">
      <c r="J12580" s="555" t="s">
        <v>987</v>
      </c>
      <c r="T12580" s="402"/>
      <c r="U12580" s="402"/>
      <c r="V12580" s="402"/>
      <c r="AG12580" s="402"/>
      <c r="AH12580" s="402"/>
      <c r="AI12580" s="402"/>
      <c r="AJ12580" s="402"/>
    </row>
    <row r="12581" spans="10:36" hidden="1" x14ac:dyDescent="0.2">
      <c r="J12581" s="555" t="s">
        <v>987</v>
      </c>
      <c r="T12581" s="402"/>
      <c r="U12581" s="402"/>
      <c r="V12581" s="402"/>
      <c r="AG12581" s="402"/>
      <c r="AH12581" s="402"/>
      <c r="AI12581" s="402"/>
      <c r="AJ12581" s="402"/>
    </row>
    <row r="12582" spans="10:36" hidden="1" x14ac:dyDescent="0.2">
      <c r="J12582" s="555" t="s">
        <v>987</v>
      </c>
      <c r="T12582" s="402"/>
      <c r="U12582" s="402"/>
      <c r="V12582" s="402"/>
      <c r="AG12582" s="402"/>
      <c r="AH12582" s="402"/>
      <c r="AI12582" s="402"/>
      <c r="AJ12582" s="402"/>
    </row>
    <row r="12583" spans="10:36" hidden="1" x14ac:dyDescent="0.2">
      <c r="J12583" s="555" t="s">
        <v>987</v>
      </c>
      <c r="T12583" s="402"/>
      <c r="U12583" s="402"/>
      <c r="V12583" s="402"/>
      <c r="AG12583" s="402"/>
      <c r="AH12583" s="402"/>
      <c r="AI12583" s="402"/>
      <c r="AJ12583" s="402"/>
    </row>
    <row r="12584" spans="10:36" hidden="1" x14ac:dyDescent="0.2">
      <c r="J12584" s="555" t="s">
        <v>987</v>
      </c>
      <c r="T12584" s="402"/>
      <c r="U12584" s="402"/>
      <c r="V12584" s="402"/>
      <c r="AG12584" s="402"/>
      <c r="AH12584" s="402"/>
      <c r="AI12584" s="402"/>
      <c r="AJ12584" s="402"/>
    </row>
    <row r="12585" spans="10:36" hidden="1" x14ac:dyDescent="0.2">
      <c r="J12585" s="555" t="s">
        <v>987</v>
      </c>
      <c r="T12585" s="402"/>
      <c r="U12585" s="402"/>
      <c r="V12585" s="402"/>
      <c r="AG12585" s="402"/>
      <c r="AH12585" s="402"/>
      <c r="AI12585" s="402"/>
      <c r="AJ12585" s="402"/>
    </row>
    <row r="12586" spans="10:36" hidden="1" x14ac:dyDescent="0.2">
      <c r="J12586" s="555" t="s">
        <v>987</v>
      </c>
      <c r="T12586" s="402"/>
      <c r="U12586" s="402"/>
      <c r="V12586" s="402"/>
      <c r="AG12586" s="402"/>
      <c r="AH12586" s="402"/>
      <c r="AI12586" s="402"/>
      <c r="AJ12586" s="402"/>
    </row>
    <row r="12587" spans="10:36" hidden="1" x14ac:dyDescent="0.2">
      <c r="J12587" s="555" t="s">
        <v>987</v>
      </c>
      <c r="T12587" s="402"/>
      <c r="U12587" s="402"/>
      <c r="V12587" s="402"/>
      <c r="AG12587" s="402"/>
      <c r="AH12587" s="402"/>
      <c r="AI12587" s="402"/>
      <c r="AJ12587" s="402"/>
    </row>
    <row r="12588" spans="10:36" hidden="1" x14ac:dyDescent="0.2">
      <c r="J12588" s="555" t="s">
        <v>987</v>
      </c>
      <c r="T12588" s="402"/>
      <c r="U12588" s="402"/>
      <c r="V12588" s="402"/>
      <c r="AG12588" s="402"/>
      <c r="AH12588" s="402"/>
      <c r="AI12588" s="402"/>
      <c r="AJ12588" s="402"/>
    </row>
    <row r="12589" spans="10:36" hidden="1" x14ac:dyDescent="0.2">
      <c r="J12589" s="555" t="s">
        <v>987</v>
      </c>
      <c r="T12589" s="402"/>
      <c r="U12589" s="402"/>
      <c r="V12589" s="402"/>
      <c r="AG12589" s="402"/>
      <c r="AH12589" s="402"/>
      <c r="AI12589" s="402"/>
      <c r="AJ12589" s="402"/>
    </row>
    <row r="12590" spans="10:36" hidden="1" x14ac:dyDescent="0.2">
      <c r="J12590" s="555" t="s">
        <v>987</v>
      </c>
      <c r="T12590" s="402"/>
      <c r="U12590" s="402"/>
      <c r="V12590" s="402"/>
      <c r="AG12590" s="402"/>
      <c r="AH12590" s="402"/>
      <c r="AI12590" s="402"/>
      <c r="AJ12590" s="402"/>
    </row>
    <row r="12591" spans="10:36" hidden="1" x14ac:dyDescent="0.2">
      <c r="J12591" s="555" t="s">
        <v>987</v>
      </c>
      <c r="T12591" s="402"/>
      <c r="U12591" s="402"/>
      <c r="V12591" s="402"/>
      <c r="AG12591" s="402"/>
      <c r="AH12591" s="402"/>
      <c r="AI12591" s="402"/>
      <c r="AJ12591" s="402"/>
    </row>
    <row r="12592" spans="10:36" hidden="1" x14ac:dyDescent="0.2">
      <c r="J12592" s="555" t="s">
        <v>987</v>
      </c>
      <c r="T12592" s="402"/>
      <c r="U12592" s="402"/>
      <c r="V12592" s="402"/>
      <c r="AG12592" s="402"/>
      <c r="AH12592" s="402"/>
      <c r="AI12592" s="402"/>
      <c r="AJ12592" s="402"/>
    </row>
    <row r="12593" spans="10:36" hidden="1" x14ac:dyDescent="0.2">
      <c r="J12593" s="555" t="s">
        <v>987</v>
      </c>
      <c r="T12593" s="402"/>
      <c r="U12593" s="402"/>
      <c r="V12593" s="402"/>
      <c r="AG12593" s="402"/>
      <c r="AH12593" s="402"/>
      <c r="AI12593" s="402"/>
      <c r="AJ12593" s="402"/>
    </row>
    <row r="12594" spans="10:36" hidden="1" x14ac:dyDescent="0.2">
      <c r="J12594" s="555" t="s">
        <v>987</v>
      </c>
      <c r="T12594" s="402"/>
      <c r="U12594" s="402"/>
      <c r="V12594" s="402"/>
      <c r="AG12594" s="402"/>
      <c r="AH12594" s="402"/>
      <c r="AI12594" s="402"/>
      <c r="AJ12594" s="402"/>
    </row>
    <row r="12595" spans="10:36" hidden="1" x14ac:dyDescent="0.2">
      <c r="J12595" s="555" t="s">
        <v>987</v>
      </c>
      <c r="T12595" s="402"/>
      <c r="U12595" s="402"/>
      <c r="V12595" s="402"/>
      <c r="AG12595" s="402"/>
      <c r="AH12595" s="402"/>
      <c r="AI12595" s="402"/>
      <c r="AJ12595" s="402"/>
    </row>
    <row r="12596" spans="10:36" hidden="1" x14ac:dyDescent="0.2">
      <c r="J12596" s="555" t="s">
        <v>987</v>
      </c>
      <c r="T12596" s="402"/>
      <c r="U12596" s="402"/>
      <c r="V12596" s="402"/>
      <c r="AG12596" s="402"/>
      <c r="AH12596" s="402"/>
      <c r="AI12596" s="402"/>
      <c r="AJ12596" s="402"/>
    </row>
    <row r="12597" spans="10:36" hidden="1" x14ac:dyDescent="0.2">
      <c r="J12597" s="555" t="s">
        <v>987</v>
      </c>
      <c r="T12597" s="402"/>
      <c r="U12597" s="402"/>
      <c r="V12597" s="402"/>
      <c r="AG12597" s="402"/>
      <c r="AH12597" s="402"/>
      <c r="AI12597" s="402"/>
      <c r="AJ12597" s="402"/>
    </row>
    <row r="12598" spans="10:36" hidden="1" x14ac:dyDescent="0.2">
      <c r="J12598" s="555" t="s">
        <v>987</v>
      </c>
      <c r="T12598" s="402"/>
      <c r="U12598" s="402"/>
      <c r="V12598" s="402"/>
      <c r="AG12598" s="402"/>
      <c r="AH12598" s="402"/>
      <c r="AI12598" s="402"/>
      <c r="AJ12598" s="402"/>
    </row>
    <row r="12599" spans="10:36" hidden="1" x14ac:dyDescent="0.2">
      <c r="J12599" s="555" t="s">
        <v>987</v>
      </c>
      <c r="T12599" s="402"/>
      <c r="U12599" s="402"/>
      <c r="V12599" s="402"/>
      <c r="AG12599" s="402"/>
      <c r="AH12599" s="402"/>
      <c r="AI12599" s="402"/>
      <c r="AJ12599" s="402"/>
    </row>
    <row r="12600" spans="10:36" hidden="1" x14ac:dyDescent="0.2">
      <c r="J12600" s="555" t="s">
        <v>987</v>
      </c>
      <c r="T12600" s="402"/>
      <c r="U12600" s="402"/>
      <c r="V12600" s="402"/>
      <c r="AG12600" s="402"/>
      <c r="AH12600" s="402"/>
      <c r="AI12600" s="402"/>
      <c r="AJ12600" s="402"/>
    </row>
    <row r="12601" spans="10:36" hidden="1" x14ac:dyDescent="0.2">
      <c r="J12601" s="555" t="s">
        <v>987</v>
      </c>
      <c r="T12601" s="402"/>
      <c r="U12601" s="402"/>
      <c r="V12601" s="402"/>
      <c r="AG12601" s="402"/>
      <c r="AH12601" s="402"/>
      <c r="AI12601" s="402"/>
      <c r="AJ12601" s="402"/>
    </row>
    <row r="12602" spans="10:36" hidden="1" x14ac:dyDescent="0.2">
      <c r="J12602" s="555" t="s">
        <v>987</v>
      </c>
      <c r="T12602" s="402"/>
      <c r="U12602" s="402"/>
      <c r="V12602" s="402"/>
      <c r="AG12602" s="402"/>
      <c r="AH12602" s="402"/>
      <c r="AI12602" s="402"/>
      <c r="AJ12602" s="402"/>
    </row>
    <row r="12603" spans="10:36" hidden="1" x14ac:dyDescent="0.2">
      <c r="J12603" s="555" t="s">
        <v>987</v>
      </c>
      <c r="T12603" s="402"/>
      <c r="U12603" s="402"/>
      <c r="V12603" s="402"/>
      <c r="AG12603" s="402"/>
      <c r="AH12603" s="402"/>
      <c r="AI12603" s="402"/>
      <c r="AJ12603" s="402"/>
    </row>
    <row r="12604" spans="10:36" hidden="1" x14ac:dyDescent="0.2">
      <c r="J12604" s="555" t="s">
        <v>987</v>
      </c>
      <c r="T12604" s="402"/>
      <c r="U12604" s="402"/>
      <c r="V12604" s="402"/>
      <c r="AG12604" s="402"/>
      <c r="AH12604" s="402"/>
      <c r="AI12604" s="402"/>
      <c r="AJ12604" s="402"/>
    </row>
    <row r="12605" spans="10:36" hidden="1" x14ac:dyDescent="0.2">
      <c r="J12605" s="555" t="s">
        <v>987</v>
      </c>
      <c r="T12605" s="402"/>
      <c r="U12605" s="402"/>
      <c r="V12605" s="402"/>
      <c r="AG12605" s="402"/>
      <c r="AH12605" s="402"/>
      <c r="AI12605" s="402"/>
      <c r="AJ12605" s="402"/>
    </row>
    <row r="12606" spans="10:36" hidden="1" x14ac:dyDescent="0.2">
      <c r="J12606" s="555" t="s">
        <v>987</v>
      </c>
      <c r="T12606" s="402"/>
      <c r="U12606" s="402"/>
      <c r="V12606" s="402"/>
      <c r="AG12606" s="402"/>
      <c r="AH12606" s="402"/>
      <c r="AI12606" s="402"/>
      <c r="AJ12606" s="402"/>
    </row>
    <row r="12607" spans="10:36" hidden="1" x14ac:dyDescent="0.2">
      <c r="J12607" s="555" t="s">
        <v>987</v>
      </c>
      <c r="T12607" s="402"/>
      <c r="U12607" s="402"/>
      <c r="V12607" s="402"/>
      <c r="AG12607" s="402"/>
      <c r="AH12607" s="402"/>
      <c r="AI12607" s="402"/>
      <c r="AJ12607" s="402"/>
    </row>
    <row r="12608" spans="10:36" hidden="1" x14ac:dyDescent="0.2">
      <c r="J12608" s="555" t="s">
        <v>987</v>
      </c>
      <c r="T12608" s="402"/>
      <c r="U12608" s="402"/>
      <c r="V12608" s="402"/>
      <c r="AG12608" s="402"/>
      <c r="AH12608" s="402"/>
      <c r="AI12608" s="402"/>
      <c r="AJ12608" s="402"/>
    </row>
    <row r="12609" spans="10:36" hidden="1" x14ac:dyDescent="0.2">
      <c r="J12609" s="555" t="s">
        <v>987</v>
      </c>
      <c r="T12609" s="402"/>
      <c r="U12609" s="402"/>
      <c r="V12609" s="402"/>
      <c r="AG12609" s="402"/>
      <c r="AH12609" s="402"/>
      <c r="AI12609" s="402"/>
      <c r="AJ12609" s="402"/>
    </row>
    <row r="12610" spans="10:36" hidden="1" x14ac:dyDescent="0.2">
      <c r="J12610" s="555" t="s">
        <v>987</v>
      </c>
      <c r="T12610" s="402"/>
      <c r="U12610" s="402"/>
      <c r="V12610" s="402"/>
      <c r="AG12610" s="402"/>
      <c r="AH12610" s="402"/>
      <c r="AI12610" s="402"/>
      <c r="AJ12610" s="402"/>
    </row>
    <row r="12611" spans="10:36" hidden="1" x14ac:dyDescent="0.2">
      <c r="J12611" s="555" t="s">
        <v>987</v>
      </c>
      <c r="T12611" s="402"/>
      <c r="U12611" s="402"/>
      <c r="V12611" s="402"/>
      <c r="AG12611" s="402"/>
      <c r="AH12611" s="402"/>
      <c r="AI12611" s="402"/>
      <c r="AJ12611" s="402"/>
    </row>
    <row r="12612" spans="10:36" hidden="1" x14ac:dyDescent="0.2">
      <c r="J12612" s="555" t="s">
        <v>987</v>
      </c>
      <c r="T12612" s="402"/>
      <c r="U12612" s="402"/>
      <c r="V12612" s="402"/>
      <c r="AG12612" s="402"/>
      <c r="AH12612" s="402"/>
      <c r="AI12612" s="402"/>
      <c r="AJ12612" s="402"/>
    </row>
    <row r="12613" spans="10:36" hidden="1" x14ac:dyDescent="0.2">
      <c r="J12613" s="555" t="s">
        <v>987</v>
      </c>
      <c r="T12613" s="402"/>
      <c r="U12613" s="402"/>
      <c r="V12613" s="402"/>
      <c r="AG12613" s="402"/>
      <c r="AH12613" s="402"/>
      <c r="AI12613" s="402"/>
      <c r="AJ12613" s="402"/>
    </row>
    <row r="12614" spans="10:36" hidden="1" x14ac:dyDescent="0.2">
      <c r="J12614" s="555" t="s">
        <v>987</v>
      </c>
      <c r="T12614" s="402"/>
      <c r="U12614" s="402"/>
      <c r="V12614" s="402"/>
      <c r="AG12614" s="402"/>
      <c r="AH12614" s="402"/>
      <c r="AI12614" s="402"/>
      <c r="AJ12614" s="402"/>
    </row>
    <row r="12615" spans="10:36" hidden="1" x14ac:dyDescent="0.2">
      <c r="J12615" s="555" t="s">
        <v>987</v>
      </c>
      <c r="T12615" s="402"/>
      <c r="U12615" s="402"/>
      <c r="V12615" s="402"/>
      <c r="AG12615" s="402"/>
      <c r="AH12615" s="402"/>
      <c r="AI12615" s="402"/>
      <c r="AJ12615" s="402"/>
    </row>
    <row r="12616" spans="10:36" hidden="1" x14ac:dyDescent="0.2">
      <c r="J12616" s="555" t="s">
        <v>987</v>
      </c>
      <c r="T12616" s="402"/>
      <c r="U12616" s="402"/>
      <c r="V12616" s="402"/>
      <c r="AG12616" s="402"/>
      <c r="AH12616" s="402"/>
      <c r="AI12616" s="402"/>
      <c r="AJ12616" s="402"/>
    </row>
    <row r="12617" spans="10:36" hidden="1" x14ac:dyDescent="0.2">
      <c r="J12617" s="555" t="s">
        <v>987</v>
      </c>
      <c r="T12617" s="402"/>
      <c r="U12617" s="402"/>
      <c r="V12617" s="402"/>
      <c r="AG12617" s="402"/>
      <c r="AH12617" s="402"/>
      <c r="AI12617" s="402"/>
      <c r="AJ12617" s="402"/>
    </row>
    <row r="12618" spans="10:36" hidden="1" x14ac:dyDescent="0.2">
      <c r="J12618" s="555" t="s">
        <v>987</v>
      </c>
      <c r="T12618" s="402"/>
      <c r="U12618" s="402"/>
      <c r="V12618" s="402"/>
      <c r="AG12618" s="402"/>
      <c r="AH12618" s="402"/>
      <c r="AI12618" s="402"/>
      <c r="AJ12618" s="402"/>
    </row>
    <row r="12619" spans="10:36" hidden="1" x14ac:dyDescent="0.2">
      <c r="J12619" s="555" t="s">
        <v>987</v>
      </c>
      <c r="T12619" s="402"/>
      <c r="U12619" s="402"/>
      <c r="V12619" s="402"/>
      <c r="AG12619" s="402"/>
      <c r="AH12619" s="402"/>
      <c r="AI12619" s="402"/>
      <c r="AJ12619" s="402"/>
    </row>
    <row r="12620" spans="10:36" hidden="1" x14ac:dyDescent="0.2">
      <c r="J12620" s="555" t="s">
        <v>987</v>
      </c>
      <c r="T12620" s="402"/>
      <c r="U12620" s="402"/>
      <c r="V12620" s="402"/>
      <c r="AG12620" s="402"/>
      <c r="AH12620" s="402"/>
      <c r="AI12620" s="402"/>
      <c r="AJ12620" s="402"/>
    </row>
    <row r="12621" spans="10:36" hidden="1" x14ac:dyDescent="0.2">
      <c r="J12621" s="555" t="s">
        <v>987</v>
      </c>
      <c r="T12621" s="402"/>
      <c r="U12621" s="402"/>
      <c r="V12621" s="402"/>
      <c r="AG12621" s="402"/>
      <c r="AH12621" s="402"/>
      <c r="AI12621" s="402"/>
      <c r="AJ12621" s="402"/>
    </row>
    <row r="12622" spans="10:36" hidden="1" x14ac:dyDescent="0.2">
      <c r="J12622" s="555" t="s">
        <v>987</v>
      </c>
      <c r="T12622" s="402"/>
      <c r="U12622" s="402"/>
      <c r="V12622" s="402"/>
      <c r="AG12622" s="402"/>
      <c r="AH12622" s="402"/>
      <c r="AI12622" s="402"/>
      <c r="AJ12622" s="402"/>
    </row>
    <row r="12623" spans="10:36" hidden="1" x14ac:dyDescent="0.2">
      <c r="J12623" s="555" t="s">
        <v>987</v>
      </c>
      <c r="T12623" s="402"/>
      <c r="U12623" s="402"/>
      <c r="V12623" s="402"/>
      <c r="AG12623" s="402"/>
      <c r="AH12623" s="402"/>
      <c r="AI12623" s="402"/>
      <c r="AJ12623" s="402"/>
    </row>
    <row r="12624" spans="10:36" hidden="1" x14ac:dyDescent="0.2">
      <c r="J12624" s="555" t="s">
        <v>987</v>
      </c>
      <c r="T12624" s="402"/>
      <c r="U12624" s="402"/>
      <c r="V12624" s="402"/>
      <c r="AG12624" s="402"/>
      <c r="AH12624" s="402"/>
      <c r="AI12624" s="402"/>
      <c r="AJ12624" s="402"/>
    </row>
    <row r="12625" spans="10:36" hidden="1" x14ac:dyDescent="0.2">
      <c r="J12625" s="555" t="s">
        <v>987</v>
      </c>
      <c r="T12625" s="402"/>
      <c r="U12625" s="402"/>
      <c r="V12625" s="402"/>
      <c r="AG12625" s="402"/>
      <c r="AH12625" s="402"/>
      <c r="AI12625" s="402"/>
      <c r="AJ12625" s="402"/>
    </row>
    <row r="12626" spans="10:36" hidden="1" x14ac:dyDescent="0.2">
      <c r="J12626" s="555" t="s">
        <v>987</v>
      </c>
      <c r="T12626" s="402"/>
      <c r="U12626" s="402"/>
      <c r="V12626" s="402"/>
      <c r="AG12626" s="402"/>
      <c r="AH12626" s="402"/>
      <c r="AI12626" s="402"/>
      <c r="AJ12626" s="402"/>
    </row>
    <row r="12627" spans="10:36" hidden="1" x14ac:dyDescent="0.2">
      <c r="J12627" s="555" t="s">
        <v>987</v>
      </c>
      <c r="T12627" s="402"/>
      <c r="U12627" s="402"/>
      <c r="V12627" s="402"/>
      <c r="AG12627" s="402"/>
      <c r="AH12627" s="402"/>
      <c r="AI12627" s="402"/>
      <c r="AJ12627" s="402"/>
    </row>
    <row r="12628" spans="10:36" hidden="1" x14ac:dyDescent="0.2">
      <c r="J12628" s="555" t="s">
        <v>987</v>
      </c>
      <c r="T12628" s="402"/>
      <c r="U12628" s="402"/>
      <c r="V12628" s="402"/>
      <c r="AG12628" s="402"/>
      <c r="AH12628" s="402"/>
      <c r="AI12628" s="402"/>
      <c r="AJ12628" s="402"/>
    </row>
    <row r="12629" spans="10:36" hidden="1" x14ac:dyDescent="0.2">
      <c r="J12629" s="555" t="s">
        <v>987</v>
      </c>
      <c r="T12629" s="402"/>
      <c r="U12629" s="402"/>
      <c r="V12629" s="402"/>
      <c r="AG12629" s="402"/>
      <c r="AH12629" s="402"/>
      <c r="AI12629" s="402"/>
      <c r="AJ12629" s="402"/>
    </row>
    <row r="12630" spans="10:36" hidden="1" x14ac:dyDescent="0.2">
      <c r="J12630" s="555" t="s">
        <v>987</v>
      </c>
      <c r="T12630" s="402"/>
      <c r="U12630" s="402"/>
      <c r="V12630" s="402"/>
      <c r="AG12630" s="402"/>
      <c r="AH12630" s="402"/>
      <c r="AI12630" s="402"/>
      <c r="AJ12630" s="402"/>
    </row>
    <row r="12631" spans="10:36" hidden="1" x14ac:dyDescent="0.2">
      <c r="J12631" s="555" t="s">
        <v>987</v>
      </c>
      <c r="T12631" s="402"/>
      <c r="U12631" s="402"/>
      <c r="V12631" s="402"/>
      <c r="AG12631" s="402"/>
      <c r="AH12631" s="402"/>
      <c r="AI12631" s="402"/>
      <c r="AJ12631" s="402"/>
    </row>
    <row r="12632" spans="10:36" hidden="1" x14ac:dyDescent="0.2">
      <c r="J12632" s="555" t="s">
        <v>987</v>
      </c>
      <c r="T12632" s="402"/>
      <c r="U12632" s="402"/>
      <c r="V12632" s="402"/>
      <c r="AG12632" s="402"/>
      <c r="AH12632" s="402"/>
      <c r="AI12632" s="402"/>
      <c r="AJ12632" s="402"/>
    </row>
    <row r="12633" spans="10:36" hidden="1" x14ac:dyDescent="0.2">
      <c r="J12633" s="555" t="s">
        <v>987</v>
      </c>
      <c r="T12633" s="402"/>
      <c r="U12633" s="402"/>
      <c r="V12633" s="402"/>
      <c r="AG12633" s="402"/>
      <c r="AH12633" s="402"/>
      <c r="AI12633" s="402"/>
      <c r="AJ12633" s="402"/>
    </row>
    <row r="12634" spans="10:36" hidden="1" x14ac:dyDescent="0.2">
      <c r="J12634" s="555" t="s">
        <v>987</v>
      </c>
      <c r="T12634" s="402"/>
      <c r="U12634" s="402"/>
      <c r="V12634" s="402"/>
      <c r="AG12634" s="402"/>
      <c r="AH12634" s="402"/>
      <c r="AI12634" s="402"/>
      <c r="AJ12634" s="402"/>
    </row>
    <row r="12635" spans="10:36" hidden="1" x14ac:dyDescent="0.2">
      <c r="J12635" s="555" t="s">
        <v>987</v>
      </c>
      <c r="T12635" s="402"/>
      <c r="U12635" s="402"/>
      <c r="V12635" s="402"/>
      <c r="AG12635" s="402"/>
      <c r="AH12635" s="402"/>
      <c r="AI12635" s="402"/>
      <c r="AJ12635" s="402"/>
    </row>
    <row r="12636" spans="10:36" hidden="1" x14ac:dyDescent="0.2">
      <c r="J12636" s="555" t="s">
        <v>987</v>
      </c>
      <c r="T12636" s="402"/>
      <c r="U12636" s="402"/>
      <c r="V12636" s="402"/>
      <c r="AG12636" s="402"/>
      <c r="AH12636" s="402"/>
      <c r="AI12636" s="402"/>
      <c r="AJ12636" s="402"/>
    </row>
    <row r="12637" spans="10:36" hidden="1" x14ac:dyDescent="0.2">
      <c r="J12637" s="555" t="s">
        <v>987</v>
      </c>
      <c r="T12637" s="402"/>
      <c r="U12637" s="402"/>
      <c r="V12637" s="402"/>
      <c r="AG12637" s="402"/>
      <c r="AH12637" s="402"/>
      <c r="AI12637" s="402"/>
      <c r="AJ12637" s="402"/>
    </row>
    <row r="12638" spans="10:36" hidden="1" x14ac:dyDescent="0.2">
      <c r="J12638" s="555" t="s">
        <v>987</v>
      </c>
      <c r="T12638" s="402"/>
      <c r="U12638" s="402"/>
      <c r="V12638" s="402"/>
      <c r="AG12638" s="402"/>
      <c r="AH12638" s="402"/>
      <c r="AI12638" s="402"/>
      <c r="AJ12638" s="402"/>
    </row>
    <row r="12639" spans="10:36" hidden="1" x14ac:dyDescent="0.2">
      <c r="J12639" s="555" t="s">
        <v>987</v>
      </c>
      <c r="T12639" s="402"/>
      <c r="U12639" s="402"/>
      <c r="V12639" s="402"/>
      <c r="AG12639" s="402"/>
      <c r="AH12639" s="402"/>
      <c r="AI12639" s="402"/>
      <c r="AJ12639" s="402"/>
    </row>
    <row r="12640" spans="10:36" hidden="1" x14ac:dyDescent="0.2">
      <c r="J12640" s="555" t="s">
        <v>987</v>
      </c>
      <c r="T12640" s="402"/>
      <c r="U12640" s="402"/>
      <c r="V12640" s="402"/>
      <c r="AG12640" s="402"/>
      <c r="AH12640" s="402"/>
      <c r="AI12640" s="402"/>
      <c r="AJ12640" s="402"/>
    </row>
    <row r="12641" spans="10:36" hidden="1" x14ac:dyDescent="0.2">
      <c r="J12641" s="555" t="s">
        <v>987</v>
      </c>
      <c r="T12641" s="402"/>
      <c r="U12641" s="402"/>
      <c r="V12641" s="402"/>
      <c r="AG12641" s="402"/>
      <c r="AH12641" s="402"/>
      <c r="AI12641" s="402"/>
      <c r="AJ12641" s="402"/>
    </row>
    <row r="12642" spans="10:36" hidden="1" x14ac:dyDescent="0.2">
      <c r="J12642" s="555" t="s">
        <v>987</v>
      </c>
      <c r="T12642" s="402"/>
      <c r="U12642" s="402"/>
      <c r="V12642" s="402"/>
      <c r="AG12642" s="402"/>
      <c r="AH12642" s="402"/>
      <c r="AI12642" s="402"/>
      <c r="AJ12642" s="402"/>
    </row>
    <row r="12643" spans="10:36" hidden="1" x14ac:dyDescent="0.2">
      <c r="J12643" s="555" t="s">
        <v>987</v>
      </c>
      <c r="T12643" s="402"/>
      <c r="U12643" s="402"/>
      <c r="V12643" s="402"/>
      <c r="AG12643" s="402"/>
      <c r="AH12643" s="402"/>
      <c r="AI12643" s="402"/>
      <c r="AJ12643" s="402"/>
    </row>
    <row r="12644" spans="10:36" hidden="1" x14ac:dyDescent="0.2">
      <c r="J12644" s="555" t="s">
        <v>987</v>
      </c>
      <c r="T12644" s="402"/>
      <c r="U12644" s="402"/>
      <c r="V12644" s="402"/>
      <c r="AG12644" s="402"/>
      <c r="AH12644" s="402"/>
      <c r="AI12644" s="402"/>
      <c r="AJ12644" s="402"/>
    </row>
    <row r="12645" spans="10:36" hidden="1" x14ac:dyDescent="0.2">
      <c r="J12645" s="555" t="s">
        <v>987</v>
      </c>
      <c r="T12645" s="402"/>
      <c r="U12645" s="402"/>
      <c r="V12645" s="402"/>
      <c r="AG12645" s="402"/>
      <c r="AH12645" s="402"/>
      <c r="AI12645" s="402"/>
      <c r="AJ12645" s="402"/>
    </row>
    <row r="12646" spans="10:36" hidden="1" x14ac:dyDescent="0.2">
      <c r="J12646" s="555" t="s">
        <v>987</v>
      </c>
      <c r="T12646" s="402"/>
      <c r="U12646" s="402"/>
      <c r="V12646" s="402"/>
      <c r="AG12646" s="402"/>
      <c r="AH12646" s="402"/>
      <c r="AI12646" s="402"/>
      <c r="AJ12646" s="402"/>
    </row>
    <row r="12647" spans="10:36" hidden="1" x14ac:dyDescent="0.2">
      <c r="J12647" s="555" t="s">
        <v>987</v>
      </c>
      <c r="T12647" s="402"/>
      <c r="U12647" s="402"/>
      <c r="V12647" s="402"/>
      <c r="AG12647" s="402"/>
      <c r="AH12647" s="402"/>
      <c r="AI12647" s="402"/>
      <c r="AJ12647" s="402"/>
    </row>
    <row r="12648" spans="10:36" hidden="1" x14ac:dyDescent="0.2">
      <c r="J12648" s="555" t="s">
        <v>987</v>
      </c>
      <c r="T12648" s="402"/>
      <c r="U12648" s="402"/>
      <c r="V12648" s="402"/>
      <c r="AG12648" s="402"/>
      <c r="AH12648" s="402"/>
      <c r="AI12648" s="402"/>
      <c r="AJ12648" s="402"/>
    </row>
    <row r="12649" spans="10:36" hidden="1" x14ac:dyDescent="0.2">
      <c r="J12649" s="555" t="s">
        <v>987</v>
      </c>
      <c r="T12649" s="402"/>
      <c r="U12649" s="402"/>
      <c r="V12649" s="402"/>
      <c r="AG12649" s="402"/>
      <c r="AH12649" s="402"/>
      <c r="AI12649" s="402"/>
      <c r="AJ12649" s="402"/>
    </row>
    <row r="12650" spans="10:36" hidden="1" x14ac:dyDescent="0.2">
      <c r="J12650" s="555" t="s">
        <v>987</v>
      </c>
      <c r="T12650" s="402"/>
      <c r="U12650" s="402"/>
      <c r="V12650" s="402"/>
      <c r="AG12650" s="402"/>
      <c r="AH12650" s="402"/>
      <c r="AI12650" s="402"/>
      <c r="AJ12650" s="402"/>
    </row>
    <row r="12651" spans="10:36" hidden="1" x14ac:dyDescent="0.2">
      <c r="J12651" s="555" t="s">
        <v>987</v>
      </c>
      <c r="T12651" s="402"/>
      <c r="U12651" s="402"/>
      <c r="V12651" s="402"/>
      <c r="AG12651" s="402"/>
      <c r="AH12651" s="402"/>
      <c r="AI12651" s="402"/>
      <c r="AJ12651" s="402"/>
    </row>
    <row r="12652" spans="10:36" hidden="1" x14ac:dyDescent="0.2">
      <c r="J12652" s="555" t="s">
        <v>987</v>
      </c>
      <c r="T12652" s="402"/>
      <c r="U12652" s="402"/>
      <c r="V12652" s="402"/>
      <c r="AG12652" s="402"/>
      <c r="AH12652" s="402"/>
      <c r="AI12652" s="402"/>
      <c r="AJ12652" s="402"/>
    </row>
    <row r="12653" spans="10:36" hidden="1" x14ac:dyDescent="0.2">
      <c r="J12653" s="555" t="s">
        <v>987</v>
      </c>
      <c r="T12653" s="402"/>
      <c r="U12653" s="402"/>
      <c r="V12653" s="402"/>
      <c r="AG12653" s="402"/>
      <c r="AH12653" s="402"/>
      <c r="AI12653" s="402"/>
      <c r="AJ12653" s="402"/>
    </row>
    <row r="12654" spans="10:36" hidden="1" x14ac:dyDescent="0.2">
      <c r="J12654" s="555" t="s">
        <v>987</v>
      </c>
      <c r="T12654" s="402"/>
      <c r="U12654" s="402"/>
      <c r="V12654" s="402"/>
      <c r="AG12654" s="402"/>
      <c r="AH12654" s="402"/>
      <c r="AI12654" s="402"/>
      <c r="AJ12654" s="402"/>
    </row>
    <row r="12655" spans="10:36" hidden="1" x14ac:dyDescent="0.2">
      <c r="J12655" s="555" t="s">
        <v>987</v>
      </c>
      <c r="T12655" s="402"/>
      <c r="U12655" s="402"/>
      <c r="V12655" s="402"/>
      <c r="AG12655" s="402"/>
      <c r="AH12655" s="402"/>
      <c r="AI12655" s="402"/>
      <c r="AJ12655" s="402"/>
    </row>
    <row r="12656" spans="10:36" hidden="1" x14ac:dyDescent="0.2">
      <c r="J12656" s="555" t="s">
        <v>987</v>
      </c>
      <c r="T12656" s="402"/>
      <c r="U12656" s="402"/>
      <c r="V12656" s="402"/>
      <c r="AG12656" s="402"/>
      <c r="AH12656" s="402"/>
      <c r="AI12656" s="402"/>
      <c r="AJ12656" s="402"/>
    </row>
    <row r="12657" spans="10:36" hidden="1" x14ac:dyDescent="0.2">
      <c r="J12657" s="555" t="s">
        <v>987</v>
      </c>
      <c r="T12657" s="402"/>
      <c r="U12657" s="402"/>
      <c r="V12657" s="402"/>
      <c r="AG12657" s="402"/>
      <c r="AH12657" s="402"/>
      <c r="AI12657" s="402"/>
      <c r="AJ12657" s="402"/>
    </row>
    <row r="12658" spans="10:36" hidden="1" x14ac:dyDescent="0.2">
      <c r="J12658" s="555" t="s">
        <v>987</v>
      </c>
      <c r="T12658" s="402"/>
      <c r="U12658" s="402"/>
      <c r="V12658" s="402"/>
      <c r="AG12658" s="402"/>
      <c r="AH12658" s="402"/>
      <c r="AI12658" s="402"/>
      <c r="AJ12658" s="402"/>
    </row>
    <row r="12659" spans="10:36" hidden="1" x14ac:dyDescent="0.2">
      <c r="J12659" s="555" t="s">
        <v>987</v>
      </c>
      <c r="T12659" s="402"/>
      <c r="U12659" s="402"/>
      <c r="V12659" s="402"/>
      <c r="AG12659" s="402"/>
      <c r="AH12659" s="402"/>
      <c r="AI12659" s="402"/>
      <c r="AJ12659" s="402"/>
    </row>
    <row r="12660" spans="10:36" hidden="1" x14ac:dyDescent="0.2">
      <c r="J12660" s="555" t="s">
        <v>987</v>
      </c>
      <c r="T12660" s="402"/>
      <c r="U12660" s="402"/>
      <c r="V12660" s="402"/>
      <c r="AG12660" s="402"/>
      <c r="AH12660" s="402"/>
      <c r="AI12660" s="402"/>
      <c r="AJ12660" s="402"/>
    </row>
    <row r="12661" spans="10:36" hidden="1" x14ac:dyDescent="0.2">
      <c r="J12661" s="555" t="s">
        <v>987</v>
      </c>
      <c r="T12661" s="402"/>
      <c r="U12661" s="402"/>
      <c r="V12661" s="402"/>
      <c r="AG12661" s="402"/>
      <c r="AH12661" s="402"/>
      <c r="AI12661" s="402"/>
      <c r="AJ12661" s="402"/>
    </row>
    <row r="12662" spans="10:36" hidden="1" x14ac:dyDescent="0.2">
      <c r="J12662" s="555" t="s">
        <v>987</v>
      </c>
      <c r="T12662" s="402"/>
      <c r="U12662" s="402"/>
      <c r="V12662" s="402"/>
      <c r="AG12662" s="402"/>
      <c r="AH12662" s="402"/>
      <c r="AI12662" s="402"/>
      <c r="AJ12662" s="402"/>
    </row>
    <row r="12663" spans="10:36" hidden="1" x14ac:dyDescent="0.2">
      <c r="J12663" s="555" t="s">
        <v>987</v>
      </c>
      <c r="T12663" s="402"/>
      <c r="U12663" s="402"/>
      <c r="V12663" s="402"/>
      <c r="AG12663" s="402"/>
      <c r="AH12663" s="402"/>
      <c r="AI12663" s="402"/>
      <c r="AJ12663" s="402"/>
    </row>
    <row r="12664" spans="10:36" hidden="1" x14ac:dyDescent="0.2">
      <c r="J12664" s="555" t="s">
        <v>987</v>
      </c>
      <c r="T12664" s="402"/>
      <c r="U12664" s="402"/>
      <c r="V12664" s="402"/>
      <c r="AG12664" s="402"/>
      <c r="AH12664" s="402"/>
      <c r="AI12664" s="402"/>
      <c r="AJ12664" s="402"/>
    </row>
    <row r="12665" spans="10:36" hidden="1" x14ac:dyDescent="0.2">
      <c r="J12665" s="555" t="s">
        <v>987</v>
      </c>
      <c r="T12665" s="402"/>
      <c r="U12665" s="402"/>
      <c r="V12665" s="402"/>
      <c r="AG12665" s="402"/>
      <c r="AH12665" s="402"/>
      <c r="AI12665" s="402"/>
      <c r="AJ12665" s="402"/>
    </row>
    <row r="12666" spans="10:36" hidden="1" x14ac:dyDescent="0.2">
      <c r="J12666" s="555" t="s">
        <v>987</v>
      </c>
      <c r="T12666" s="402"/>
      <c r="U12666" s="402"/>
      <c r="V12666" s="402"/>
      <c r="AG12666" s="402"/>
      <c r="AH12666" s="402"/>
      <c r="AI12666" s="402"/>
      <c r="AJ12666" s="402"/>
    </row>
    <row r="12667" spans="10:36" hidden="1" x14ac:dyDescent="0.2">
      <c r="J12667" s="555" t="s">
        <v>987</v>
      </c>
      <c r="T12667" s="402"/>
      <c r="U12667" s="402"/>
      <c r="V12667" s="402"/>
      <c r="AG12667" s="402"/>
      <c r="AH12667" s="402"/>
      <c r="AI12667" s="402"/>
      <c r="AJ12667" s="402"/>
    </row>
    <row r="12668" spans="10:36" hidden="1" x14ac:dyDescent="0.2">
      <c r="J12668" s="555" t="s">
        <v>987</v>
      </c>
      <c r="T12668" s="402"/>
      <c r="U12668" s="402"/>
      <c r="V12668" s="402"/>
      <c r="AG12668" s="402"/>
      <c r="AH12668" s="402"/>
      <c r="AI12668" s="402"/>
      <c r="AJ12668" s="402"/>
    </row>
    <row r="12669" spans="10:36" hidden="1" x14ac:dyDescent="0.2">
      <c r="J12669" s="555" t="s">
        <v>987</v>
      </c>
      <c r="T12669" s="402"/>
      <c r="U12669" s="402"/>
      <c r="V12669" s="402"/>
      <c r="AG12669" s="402"/>
      <c r="AH12669" s="402"/>
      <c r="AI12669" s="402"/>
      <c r="AJ12669" s="402"/>
    </row>
    <row r="12670" spans="10:36" hidden="1" x14ac:dyDescent="0.2">
      <c r="J12670" s="555" t="s">
        <v>987</v>
      </c>
      <c r="T12670" s="402"/>
      <c r="U12670" s="402"/>
      <c r="V12670" s="402"/>
      <c r="AG12670" s="402"/>
      <c r="AH12670" s="402"/>
      <c r="AI12670" s="402"/>
      <c r="AJ12670" s="402"/>
    </row>
    <row r="12671" spans="10:36" hidden="1" x14ac:dyDescent="0.2">
      <c r="J12671" s="555" t="s">
        <v>987</v>
      </c>
      <c r="T12671" s="402"/>
      <c r="U12671" s="402"/>
      <c r="V12671" s="402"/>
      <c r="AG12671" s="402"/>
      <c r="AH12671" s="402"/>
      <c r="AI12671" s="402"/>
      <c r="AJ12671" s="402"/>
    </row>
    <row r="12672" spans="10:36" hidden="1" x14ac:dyDescent="0.2">
      <c r="J12672" s="555" t="s">
        <v>987</v>
      </c>
      <c r="T12672" s="402"/>
      <c r="U12672" s="402"/>
      <c r="V12672" s="402"/>
      <c r="AG12672" s="402"/>
      <c r="AH12672" s="402"/>
      <c r="AI12672" s="402"/>
      <c r="AJ12672" s="402"/>
    </row>
    <row r="12673" spans="10:36" hidden="1" x14ac:dyDescent="0.2">
      <c r="J12673" s="555" t="s">
        <v>987</v>
      </c>
      <c r="T12673" s="402"/>
      <c r="U12673" s="402"/>
      <c r="V12673" s="402"/>
      <c r="AG12673" s="402"/>
      <c r="AH12673" s="402"/>
      <c r="AI12673" s="402"/>
      <c r="AJ12673" s="402"/>
    </row>
    <row r="12674" spans="10:36" hidden="1" x14ac:dyDescent="0.2">
      <c r="J12674" s="555" t="s">
        <v>987</v>
      </c>
      <c r="T12674" s="402"/>
      <c r="U12674" s="402"/>
      <c r="V12674" s="402"/>
      <c r="AG12674" s="402"/>
      <c r="AH12674" s="402"/>
      <c r="AI12674" s="402"/>
      <c r="AJ12674" s="402"/>
    </row>
    <row r="12675" spans="10:36" hidden="1" x14ac:dyDescent="0.2">
      <c r="J12675" s="555" t="s">
        <v>987</v>
      </c>
      <c r="T12675" s="402"/>
      <c r="U12675" s="402"/>
      <c r="V12675" s="402"/>
      <c r="AG12675" s="402"/>
      <c r="AH12675" s="402"/>
      <c r="AI12675" s="402"/>
      <c r="AJ12675" s="402"/>
    </row>
    <row r="12676" spans="10:36" hidden="1" x14ac:dyDescent="0.2">
      <c r="J12676" s="555" t="s">
        <v>987</v>
      </c>
      <c r="T12676" s="402"/>
      <c r="U12676" s="402"/>
      <c r="V12676" s="402"/>
      <c r="AG12676" s="402"/>
      <c r="AH12676" s="402"/>
      <c r="AI12676" s="402"/>
      <c r="AJ12676" s="402"/>
    </row>
    <row r="12677" spans="10:36" hidden="1" x14ac:dyDescent="0.2">
      <c r="J12677" s="555" t="s">
        <v>987</v>
      </c>
      <c r="T12677" s="402"/>
      <c r="U12677" s="402"/>
      <c r="V12677" s="402"/>
      <c r="AG12677" s="402"/>
      <c r="AH12677" s="402"/>
      <c r="AI12677" s="402"/>
      <c r="AJ12677" s="402"/>
    </row>
    <row r="12678" spans="10:36" hidden="1" x14ac:dyDescent="0.2">
      <c r="J12678" s="555" t="s">
        <v>987</v>
      </c>
      <c r="T12678" s="402"/>
      <c r="U12678" s="402"/>
      <c r="V12678" s="402"/>
      <c r="AG12678" s="402"/>
      <c r="AH12678" s="402"/>
      <c r="AI12678" s="402"/>
      <c r="AJ12678" s="402"/>
    </row>
    <row r="12679" spans="10:36" hidden="1" x14ac:dyDescent="0.2">
      <c r="J12679" s="555" t="s">
        <v>987</v>
      </c>
      <c r="T12679" s="402"/>
      <c r="U12679" s="402"/>
      <c r="V12679" s="402"/>
      <c r="AG12679" s="402"/>
      <c r="AH12679" s="402"/>
      <c r="AI12679" s="402"/>
      <c r="AJ12679" s="402"/>
    </row>
    <row r="12680" spans="10:36" hidden="1" x14ac:dyDescent="0.2">
      <c r="J12680" s="555" t="s">
        <v>987</v>
      </c>
      <c r="T12680" s="402"/>
      <c r="U12680" s="402"/>
      <c r="V12680" s="402"/>
      <c r="AG12680" s="402"/>
      <c r="AH12680" s="402"/>
      <c r="AI12680" s="402"/>
      <c r="AJ12680" s="402"/>
    </row>
    <row r="12681" spans="10:36" hidden="1" x14ac:dyDescent="0.2">
      <c r="J12681" s="555" t="s">
        <v>987</v>
      </c>
      <c r="T12681" s="402"/>
      <c r="U12681" s="402"/>
      <c r="V12681" s="402"/>
      <c r="AG12681" s="402"/>
      <c r="AH12681" s="402"/>
      <c r="AI12681" s="402"/>
      <c r="AJ12681" s="402"/>
    </row>
    <row r="12682" spans="10:36" hidden="1" x14ac:dyDescent="0.2">
      <c r="J12682" s="555" t="s">
        <v>987</v>
      </c>
      <c r="T12682" s="402"/>
      <c r="U12682" s="402"/>
      <c r="V12682" s="402"/>
      <c r="AG12682" s="402"/>
      <c r="AH12682" s="402"/>
      <c r="AI12682" s="402"/>
      <c r="AJ12682" s="402"/>
    </row>
    <row r="12683" spans="10:36" hidden="1" x14ac:dyDescent="0.2">
      <c r="J12683" s="555" t="s">
        <v>987</v>
      </c>
      <c r="T12683" s="402"/>
      <c r="U12683" s="402"/>
      <c r="V12683" s="402"/>
      <c r="AG12683" s="402"/>
      <c r="AH12683" s="402"/>
      <c r="AI12683" s="402"/>
      <c r="AJ12683" s="402"/>
    </row>
    <row r="12684" spans="10:36" hidden="1" x14ac:dyDescent="0.2">
      <c r="J12684" s="555" t="s">
        <v>987</v>
      </c>
      <c r="T12684" s="402"/>
      <c r="U12684" s="402"/>
      <c r="V12684" s="402"/>
      <c r="AG12684" s="402"/>
      <c r="AH12684" s="402"/>
      <c r="AI12684" s="402"/>
      <c r="AJ12684" s="402"/>
    </row>
    <row r="12685" spans="10:36" hidden="1" x14ac:dyDescent="0.2">
      <c r="J12685" s="555" t="s">
        <v>987</v>
      </c>
      <c r="T12685" s="402"/>
      <c r="U12685" s="402"/>
      <c r="V12685" s="402"/>
      <c r="AG12685" s="402"/>
      <c r="AH12685" s="402"/>
      <c r="AI12685" s="402"/>
      <c r="AJ12685" s="402"/>
    </row>
    <row r="12686" spans="10:36" hidden="1" x14ac:dyDescent="0.2">
      <c r="J12686" s="555" t="s">
        <v>987</v>
      </c>
      <c r="T12686" s="402"/>
      <c r="U12686" s="402"/>
      <c r="V12686" s="402"/>
      <c r="AG12686" s="402"/>
      <c r="AH12686" s="402"/>
      <c r="AI12686" s="402"/>
      <c r="AJ12686" s="402"/>
    </row>
    <row r="12687" spans="10:36" hidden="1" x14ac:dyDescent="0.2">
      <c r="J12687" s="555" t="s">
        <v>987</v>
      </c>
      <c r="T12687" s="402"/>
      <c r="U12687" s="402"/>
      <c r="V12687" s="402"/>
      <c r="AG12687" s="402"/>
      <c r="AH12687" s="402"/>
      <c r="AI12687" s="402"/>
      <c r="AJ12687" s="402"/>
    </row>
    <row r="12688" spans="10:36" hidden="1" x14ac:dyDescent="0.2">
      <c r="J12688" s="555" t="s">
        <v>987</v>
      </c>
      <c r="T12688" s="402"/>
      <c r="U12688" s="402"/>
      <c r="V12688" s="402"/>
      <c r="AG12688" s="402"/>
      <c r="AH12688" s="402"/>
      <c r="AI12688" s="402"/>
      <c r="AJ12688" s="402"/>
    </row>
    <row r="12689" spans="10:36" hidden="1" x14ac:dyDescent="0.2">
      <c r="J12689" s="555" t="s">
        <v>987</v>
      </c>
      <c r="T12689" s="402"/>
      <c r="U12689" s="402"/>
      <c r="V12689" s="402"/>
      <c r="AG12689" s="402"/>
      <c r="AH12689" s="402"/>
      <c r="AI12689" s="402"/>
      <c r="AJ12689" s="402"/>
    </row>
    <row r="12690" spans="10:36" hidden="1" x14ac:dyDescent="0.2">
      <c r="J12690" s="555" t="s">
        <v>987</v>
      </c>
      <c r="T12690" s="402"/>
      <c r="U12690" s="402"/>
      <c r="V12690" s="402"/>
      <c r="AG12690" s="402"/>
      <c r="AH12690" s="402"/>
      <c r="AI12690" s="402"/>
      <c r="AJ12690" s="402"/>
    </row>
    <row r="12691" spans="10:36" hidden="1" x14ac:dyDescent="0.2">
      <c r="J12691" s="555" t="s">
        <v>987</v>
      </c>
      <c r="T12691" s="402"/>
      <c r="U12691" s="402"/>
      <c r="V12691" s="402"/>
      <c r="AG12691" s="402"/>
      <c r="AH12691" s="402"/>
      <c r="AI12691" s="402"/>
      <c r="AJ12691" s="402"/>
    </row>
    <row r="12692" spans="10:36" hidden="1" x14ac:dyDescent="0.2">
      <c r="J12692" s="555" t="s">
        <v>987</v>
      </c>
      <c r="T12692" s="402"/>
      <c r="U12692" s="402"/>
      <c r="V12692" s="402"/>
      <c r="AG12692" s="402"/>
      <c r="AH12692" s="402"/>
      <c r="AI12692" s="402"/>
      <c r="AJ12692" s="402"/>
    </row>
    <row r="12693" spans="10:36" hidden="1" x14ac:dyDescent="0.2">
      <c r="J12693" s="555" t="s">
        <v>987</v>
      </c>
      <c r="T12693" s="402"/>
      <c r="U12693" s="402"/>
      <c r="V12693" s="402"/>
      <c r="AG12693" s="402"/>
      <c r="AH12693" s="402"/>
      <c r="AI12693" s="402"/>
      <c r="AJ12693" s="402"/>
    </row>
    <row r="12694" spans="10:36" hidden="1" x14ac:dyDescent="0.2">
      <c r="J12694" s="555" t="s">
        <v>987</v>
      </c>
      <c r="T12694" s="402"/>
      <c r="U12694" s="402"/>
      <c r="V12694" s="402"/>
      <c r="AG12694" s="402"/>
      <c r="AH12694" s="402"/>
      <c r="AI12694" s="402"/>
      <c r="AJ12694" s="402"/>
    </row>
    <row r="12695" spans="10:36" hidden="1" x14ac:dyDescent="0.2">
      <c r="J12695" s="555" t="s">
        <v>987</v>
      </c>
      <c r="T12695" s="402"/>
      <c r="U12695" s="402"/>
      <c r="V12695" s="402"/>
      <c r="AG12695" s="402"/>
      <c r="AH12695" s="402"/>
      <c r="AI12695" s="402"/>
      <c r="AJ12695" s="402"/>
    </row>
    <row r="12696" spans="10:36" hidden="1" x14ac:dyDescent="0.2">
      <c r="J12696" s="555" t="s">
        <v>987</v>
      </c>
      <c r="T12696" s="402"/>
      <c r="U12696" s="402"/>
      <c r="V12696" s="402"/>
      <c r="AG12696" s="402"/>
      <c r="AH12696" s="402"/>
      <c r="AI12696" s="402"/>
      <c r="AJ12696" s="402"/>
    </row>
    <row r="12697" spans="10:36" hidden="1" x14ac:dyDescent="0.2">
      <c r="J12697" s="555" t="s">
        <v>987</v>
      </c>
      <c r="T12697" s="402"/>
      <c r="U12697" s="402"/>
      <c r="V12697" s="402"/>
      <c r="AG12697" s="402"/>
      <c r="AH12697" s="402"/>
      <c r="AI12697" s="402"/>
      <c r="AJ12697" s="402"/>
    </row>
    <row r="12698" spans="10:36" hidden="1" x14ac:dyDescent="0.2">
      <c r="J12698" s="555" t="s">
        <v>987</v>
      </c>
      <c r="T12698" s="402"/>
      <c r="U12698" s="402"/>
      <c r="V12698" s="402"/>
      <c r="AG12698" s="402"/>
      <c r="AH12698" s="402"/>
      <c r="AI12698" s="402"/>
      <c r="AJ12698" s="402"/>
    </row>
    <row r="12699" spans="10:36" hidden="1" x14ac:dyDescent="0.2">
      <c r="J12699" s="555" t="s">
        <v>987</v>
      </c>
      <c r="T12699" s="402"/>
      <c r="U12699" s="402"/>
      <c r="V12699" s="402"/>
      <c r="AG12699" s="402"/>
      <c r="AH12699" s="402"/>
      <c r="AI12699" s="402"/>
      <c r="AJ12699" s="402"/>
    </row>
    <row r="12700" spans="10:36" hidden="1" x14ac:dyDescent="0.2">
      <c r="J12700" s="555" t="s">
        <v>2059</v>
      </c>
      <c r="T12700" s="402"/>
      <c r="U12700" s="402"/>
      <c r="V12700" s="402"/>
      <c r="AG12700" s="402"/>
      <c r="AH12700" s="402"/>
      <c r="AI12700" s="402"/>
      <c r="AJ12700" s="402"/>
    </row>
    <row r="12701" spans="10:36" hidden="1" x14ac:dyDescent="0.2">
      <c r="J12701" s="555" t="s">
        <v>987</v>
      </c>
      <c r="T12701" s="402"/>
      <c r="U12701" s="402"/>
      <c r="V12701" s="402"/>
      <c r="AG12701" s="402"/>
      <c r="AH12701" s="402"/>
      <c r="AI12701" s="402"/>
      <c r="AJ12701" s="402"/>
    </row>
    <row r="12702" spans="10:36" hidden="1" x14ac:dyDescent="0.2">
      <c r="J12702" s="555" t="s">
        <v>987</v>
      </c>
      <c r="T12702" s="402"/>
      <c r="U12702" s="402"/>
      <c r="V12702" s="402"/>
      <c r="AG12702" s="402"/>
      <c r="AH12702" s="402"/>
      <c r="AI12702" s="402"/>
      <c r="AJ12702" s="402"/>
    </row>
    <row r="12703" spans="10:36" hidden="1" x14ac:dyDescent="0.2">
      <c r="J12703" s="555" t="s">
        <v>987</v>
      </c>
      <c r="T12703" s="402"/>
      <c r="U12703" s="402"/>
      <c r="V12703" s="402"/>
      <c r="AG12703" s="402"/>
      <c r="AH12703" s="402"/>
      <c r="AI12703" s="402"/>
      <c r="AJ12703" s="402"/>
    </row>
    <row r="12704" spans="10:36" hidden="1" x14ac:dyDescent="0.2">
      <c r="J12704" s="555" t="s">
        <v>987</v>
      </c>
      <c r="T12704" s="402"/>
      <c r="U12704" s="402"/>
      <c r="V12704" s="402"/>
      <c r="AG12704" s="402"/>
      <c r="AH12704" s="402"/>
      <c r="AI12704" s="402"/>
      <c r="AJ12704" s="402"/>
    </row>
    <row r="12705" spans="10:36" hidden="1" x14ac:dyDescent="0.2">
      <c r="J12705" s="555" t="s">
        <v>987</v>
      </c>
      <c r="T12705" s="402"/>
      <c r="U12705" s="402"/>
      <c r="V12705" s="402"/>
      <c r="AG12705" s="402"/>
      <c r="AH12705" s="402"/>
      <c r="AI12705" s="402"/>
      <c r="AJ12705" s="402"/>
    </row>
    <row r="12706" spans="10:36" hidden="1" x14ac:dyDescent="0.2">
      <c r="J12706" s="555" t="s">
        <v>987</v>
      </c>
      <c r="T12706" s="402"/>
      <c r="U12706" s="402"/>
      <c r="V12706" s="402"/>
      <c r="AG12706" s="402"/>
      <c r="AH12706" s="402"/>
      <c r="AI12706" s="402"/>
      <c r="AJ12706" s="402"/>
    </row>
    <row r="12707" spans="10:36" hidden="1" x14ac:dyDescent="0.2">
      <c r="J12707" s="555" t="s">
        <v>987</v>
      </c>
      <c r="T12707" s="402"/>
      <c r="U12707" s="402"/>
      <c r="V12707" s="402"/>
      <c r="AG12707" s="402"/>
      <c r="AH12707" s="402"/>
      <c r="AI12707" s="402"/>
      <c r="AJ12707" s="402"/>
    </row>
    <row r="12708" spans="10:36" hidden="1" x14ac:dyDescent="0.2">
      <c r="J12708" s="555" t="s">
        <v>2060</v>
      </c>
      <c r="T12708" s="402"/>
      <c r="U12708" s="402"/>
      <c r="V12708" s="402"/>
      <c r="AG12708" s="402"/>
      <c r="AH12708" s="402"/>
      <c r="AI12708" s="402"/>
      <c r="AJ12708" s="402"/>
    </row>
    <row r="12709" spans="10:36" hidden="1" x14ac:dyDescent="0.2">
      <c r="J12709" s="555" t="s">
        <v>987</v>
      </c>
      <c r="T12709" s="402"/>
      <c r="U12709" s="402"/>
      <c r="V12709" s="402"/>
      <c r="AG12709" s="402"/>
      <c r="AH12709" s="402"/>
      <c r="AI12709" s="402"/>
      <c r="AJ12709" s="402"/>
    </row>
    <row r="12710" spans="10:36" hidden="1" x14ac:dyDescent="0.2">
      <c r="J12710" s="555" t="s">
        <v>2061</v>
      </c>
      <c r="T12710" s="402"/>
      <c r="U12710" s="402"/>
      <c r="V12710" s="402"/>
      <c r="AG12710" s="402"/>
      <c r="AH12710" s="402"/>
      <c r="AI12710" s="402"/>
      <c r="AJ12710" s="402"/>
    </row>
    <row r="12711" spans="10:36" hidden="1" x14ac:dyDescent="0.2">
      <c r="J12711" s="555" t="s">
        <v>987</v>
      </c>
      <c r="T12711" s="402"/>
      <c r="U12711" s="402"/>
      <c r="V12711" s="402"/>
      <c r="AG12711" s="402"/>
      <c r="AH12711" s="402"/>
      <c r="AI12711" s="402"/>
      <c r="AJ12711" s="402"/>
    </row>
    <row r="12712" spans="10:36" hidden="1" x14ac:dyDescent="0.2">
      <c r="J12712" s="555" t="s">
        <v>987</v>
      </c>
      <c r="T12712" s="402"/>
      <c r="U12712" s="402"/>
      <c r="V12712" s="402"/>
      <c r="AG12712" s="402"/>
      <c r="AH12712" s="402"/>
      <c r="AI12712" s="402"/>
      <c r="AJ12712" s="402"/>
    </row>
    <row r="12713" spans="10:36" hidden="1" x14ac:dyDescent="0.2">
      <c r="J12713" s="555" t="s">
        <v>2061</v>
      </c>
      <c r="T12713" s="402"/>
      <c r="U12713" s="402"/>
      <c r="V12713" s="402"/>
      <c r="AG12713" s="402"/>
      <c r="AH12713" s="402"/>
      <c r="AI12713" s="402"/>
      <c r="AJ12713" s="402"/>
    </row>
    <row r="12714" spans="10:36" hidden="1" x14ac:dyDescent="0.2">
      <c r="J12714" s="555" t="s">
        <v>987</v>
      </c>
      <c r="T12714" s="402"/>
      <c r="U12714" s="402"/>
      <c r="V12714" s="402"/>
      <c r="AG12714" s="402"/>
      <c r="AH12714" s="402"/>
      <c r="AI12714" s="402"/>
      <c r="AJ12714" s="402"/>
    </row>
    <row r="12715" spans="10:36" hidden="1" x14ac:dyDescent="0.2">
      <c r="J12715" s="555" t="s">
        <v>2061</v>
      </c>
      <c r="T12715" s="402"/>
      <c r="U12715" s="402"/>
      <c r="V12715" s="402"/>
      <c r="AG12715" s="402"/>
      <c r="AH12715" s="402"/>
      <c r="AI12715" s="402"/>
      <c r="AJ12715" s="402"/>
    </row>
    <row r="12716" spans="10:36" hidden="1" x14ac:dyDescent="0.2">
      <c r="J12716" s="555" t="s">
        <v>987</v>
      </c>
      <c r="T12716" s="402"/>
      <c r="U12716" s="402"/>
      <c r="V12716" s="402"/>
      <c r="AG12716" s="402"/>
      <c r="AH12716" s="402"/>
      <c r="AI12716" s="402"/>
      <c r="AJ12716" s="402"/>
    </row>
    <row r="12717" spans="10:36" hidden="1" x14ac:dyDescent="0.2">
      <c r="J12717" s="555" t="s">
        <v>2060</v>
      </c>
      <c r="T12717" s="402"/>
      <c r="U12717" s="402"/>
      <c r="V12717" s="402"/>
      <c r="AG12717" s="402"/>
      <c r="AH12717" s="402"/>
      <c r="AI12717" s="402"/>
      <c r="AJ12717" s="402"/>
    </row>
    <row r="12718" spans="10:36" hidden="1" x14ac:dyDescent="0.2">
      <c r="J12718" s="555" t="s">
        <v>987</v>
      </c>
      <c r="T12718" s="402"/>
      <c r="U12718" s="402"/>
      <c r="V12718" s="402"/>
      <c r="AG12718" s="402"/>
      <c r="AH12718" s="402"/>
      <c r="AI12718" s="402"/>
      <c r="AJ12718" s="402"/>
    </row>
    <row r="12719" spans="10:36" hidden="1" x14ac:dyDescent="0.2">
      <c r="J12719" s="555" t="s">
        <v>2060</v>
      </c>
      <c r="T12719" s="402"/>
      <c r="U12719" s="402"/>
      <c r="V12719" s="402"/>
      <c r="AG12719" s="402"/>
      <c r="AH12719" s="402"/>
      <c r="AI12719" s="402"/>
      <c r="AJ12719" s="402"/>
    </row>
    <row r="12720" spans="10:36" hidden="1" x14ac:dyDescent="0.2">
      <c r="J12720" s="555" t="s">
        <v>987</v>
      </c>
      <c r="T12720" s="402"/>
      <c r="U12720" s="402"/>
      <c r="V12720" s="402"/>
      <c r="AG12720" s="402"/>
      <c r="AH12720" s="402"/>
      <c r="AI12720" s="402"/>
      <c r="AJ12720" s="402"/>
    </row>
    <row r="12721" spans="10:36" hidden="1" x14ac:dyDescent="0.2">
      <c r="J12721" s="555" t="s">
        <v>987</v>
      </c>
      <c r="T12721" s="402"/>
      <c r="U12721" s="402"/>
      <c r="V12721" s="402"/>
      <c r="AG12721" s="402"/>
      <c r="AH12721" s="402"/>
      <c r="AI12721" s="402"/>
      <c r="AJ12721" s="402"/>
    </row>
    <row r="12722" spans="10:36" hidden="1" x14ac:dyDescent="0.2">
      <c r="J12722" s="555" t="s">
        <v>987</v>
      </c>
      <c r="T12722" s="402"/>
      <c r="U12722" s="402"/>
      <c r="V12722" s="402"/>
      <c r="AG12722" s="402"/>
      <c r="AH12722" s="402"/>
      <c r="AI12722" s="402"/>
      <c r="AJ12722" s="402"/>
    </row>
    <row r="12723" spans="10:36" hidden="1" x14ac:dyDescent="0.2">
      <c r="J12723" s="555" t="s">
        <v>987</v>
      </c>
      <c r="T12723" s="402"/>
      <c r="U12723" s="402"/>
      <c r="V12723" s="402"/>
      <c r="AG12723" s="402"/>
      <c r="AH12723" s="402"/>
      <c r="AI12723" s="402"/>
      <c r="AJ12723" s="402"/>
    </row>
    <row r="12724" spans="10:36" hidden="1" x14ac:dyDescent="0.2">
      <c r="J12724" s="555" t="s">
        <v>2061</v>
      </c>
      <c r="T12724" s="402"/>
      <c r="U12724" s="402"/>
      <c r="V12724" s="402"/>
      <c r="AG12724" s="402"/>
      <c r="AH12724" s="402"/>
      <c r="AI12724" s="402"/>
      <c r="AJ12724" s="402"/>
    </row>
    <row r="12725" spans="10:36" hidden="1" x14ac:dyDescent="0.2">
      <c r="J12725" s="555" t="s">
        <v>987</v>
      </c>
      <c r="T12725" s="402"/>
      <c r="U12725" s="402"/>
      <c r="V12725" s="402"/>
      <c r="AG12725" s="402"/>
      <c r="AH12725" s="402"/>
      <c r="AI12725" s="402"/>
      <c r="AJ12725" s="402"/>
    </row>
    <row r="12726" spans="10:36" hidden="1" x14ac:dyDescent="0.2">
      <c r="J12726" s="555" t="s">
        <v>987</v>
      </c>
      <c r="T12726" s="402"/>
      <c r="U12726" s="402"/>
      <c r="V12726" s="402"/>
      <c r="AG12726" s="402"/>
      <c r="AH12726" s="402"/>
      <c r="AI12726" s="402"/>
      <c r="AJ12726" s="402"/>
    </row>
    <row r="12727" spans="10:36" hidden="1" x14ac:dyDescent="0.2">
      <c r="J12727" s="555" t="s">
        <v>2061</v>
      </c>
      <c r="T12727" s="402"/>
      <c r="U12727" s="402"/>
      <c r="V12727" s="402"/>
      <c r="AG12727" s="402"/>
      <c r="AH12727" s="402"/>
      <c r="AI12727" s="402"/>
      <c r="AJ12727" s="402"/>
    </row>
    <row r="12728" spans="10:36" hidden="1" x14ac:dyDescent="0.2">
      <c r="J12728" s="555" t="s">
        <v>987</v>
      </c>
      <c r="T12728" s="402"/>
      <c r="U12728" s="402"/>
      <c r="V12728" s="402"/>
      <c r="AG12728" s="402"/>
      <c r="AH12728" s="402"/>
      <c r="AI12728" s="402"/>
      <c r="AJ12728" s="402"/>
    </row>
    <row r="12729" spans="10:36" hidden="1" x14ac:dyDescent="0.2">
      <c r="J12729" s="555" t="s">
        <v>2060</v>
      </c>
      <c r="T12729" s="402"/>
      <c r="U12729" s="402"/>
      <c r="V12729" s="402"/>
      <c r="AG12729" s="402"/>
      <c r="AH12729" s="402"/>
      <c r="AI12729" s="402"/>
      <c r="AJ12729" s="402"/>
    </row>
    <row r="12730" spans="10:36" hidden="1" x14ac:dyDescent="0.2">
      <c r="J12730" s="555" t="s">
        <v>2061</v>
      </c>
      <c r="T12730" s="402"/>
      <c r="U12730" s="402"/>
      <c r="V12730" s="402"/>
      <c r="AG12730" s="402"/>
      <c r="AH12730" s="402"/>
      <c r="AI12730" s="402"/>
      <c r="AJ12730" s="402"/>
    </row>
    <row r="12731" spans="10:36" hidden="1" x14ac:dyDescent="0.2">
      <c r="J12731" s="555" t="s">
        <v>987</v>
      </c>
      <c r="T12731" s="402"/>
      <c r="U12731" s="402"/>
      <c r="V12731" s="402"/>
      <c r="AG12731" s="402"/>
      <c r="AH12731" s="402"/>
      <c r="AI12731" s="402"/>
      <c r="AJ12731" s="402"/>
    </row>
    <row r="12732" spans="10:36" hidden="1" x14ac:dyDescent="0.2">
      <c r="J12732" s="555" t="s">
        <v>987</v>
      </c>
      <c r="T12732" s="402"/>
      <c r="U12732" s="402"/>
      <c r="V12732" s="402"/>
      <c r="AG12732" s="402"/>
      <c r="AH12732" s="402"/>
      <c r="AI12732" s="402"/>
      <c r="AJ12732" s="402"/>
    </row>
    <row r="12733" spans="10:36" hidden="1" x14ac:dyDescent="0.2">
      <c r="J12733" s="555" t="s">
        <v>2061</v>
      </c>
      <c r="T12733" s="402"/>
      <c r="U12733" s="402"/>
      <c r="V12733" s="402"/>
      <c r="AG12733" s="402"/>
      <c r="AH12733" s="402"/>
      <c r="AI12733" s="402"/>
      <c r="AJ12733" s="402"/>
    </row>
    <row r="12734" spans="10:36" hidden="1" x14ac:dyDescent="0.2">
      <c r="J12734" s="555" t="s">
        <v>2059</v>
      </c>
      <c r="T12734" s="402"/>
      <c r="U12734" s="402"/>
      <c r="V12734" s="402"/>
      <c r="AG12734" s="402"/>
      <c r="AH12734" s="402"/>
      <c r="AI12734" s="402"/>
      <c r="AJ12734" s="402"/>
    </row>
    <row r="12735" spans="10:36" hidden="1" x14ac:dyDescent="0.2">
      <c r="J12735" s="555" t="s">
        <v>987</v>
      </c>
      <c r="T12735" s="402"/>
      <c r="U12735" s="402"/>
      <c r="V12735" s="402"/>
      <c r="AG12735" s="402"/>
      <c r="AH12735" s="402"/>
      <c r="AI12735" s="402"/>
      <c r="AJ12735" s="402"/>
    </row>
    <row r="12736" spans="10:36" hidden="1" x14ac:dyDescent="0.2">
      <c r="J12736" s="555" t="s">
        <v>2060</v>
      </c>
      <c r="T12736" s="402"/>
      <c r="U12736" s="402"/>
      <c r="V12736" s="402"/>
      <c r="AG12736" s="402"/>
      <c r="AH12736" s="402"/>
      <c r="AI12736" s="402"/>
      <c r="AJ12736" s="402"/>
    </row>
    <row r="12737" spans="10:36" hidden="1" x14ac:dyDescent="0.2">
      <c r="J12737" s="555" t="s">
        <v>987</v>
      </c>
      <c r="T12737" s="402"/>
      <c r="U12737" s="402"/>
      <c r="V12737" s="402"/>
      <c r="AG12737" s="402"/>
      <c r="AH12737" s="402"/>
      <c r="AI12737" s="402"/>
      <c r="AJ12737" s="402"/>
    </row>
    <row r="12738" spans="10:36" hidden="1" x14ac:dyDescent="0.2">
      <c r="J12738" s="555" t="s">
        <v>2060</v>
      </c>
      <c r="T12738" s="402"/>
      <c r="U12738" s="402"/>
      <c r="V12738" s="402"/>
      <c r="AG12738" s="402"/>
      <c r="AH12738" s="402"/>
      <c r="AI12738" s="402"/>
      <c r="AJ12738" s="402"/>
    </row>
    <row r="12739" spans="10:36" hidden="1" x14ac:dyDescent="0.2">
      <c r="J12739" s="555" t="s">
        <v>2061</v>
      </c>
      <c r="T12739" s="402"/>
      <c r="U12739" s="402"/>
      <c r="V12739" s="402"/>
      <c r="AG12739" s="402"/>
      <c r="AH12739" s="402"/>
      <c r="AI12739" s="402"/>
      <c r="AJ12739" s="402"/>
    </row>
    <row r="12740" spans="10:36" hidden="1" x14ac:dyDescent="0.2">
      <c r="J12740" s="555" t="s">
        <v>987</v>
      </c>
      <c r="T12740" s="402"/>
      <c r="U12740" s="402"/>
      <c r="V12740" s="402"/>
      <c r="AG12740" s="402"/>
      <c r="AH12740" s="402"/>
      <c r="AI12740" s="402"/>
      <c r="AJ12740" s="402"/>
    </row>
    <row r="12741" spans="10:36" hidden="1" x14ac:dyDescent="0.2">
      <c r="J12741" s="555" t="s">
        <v>2060</v>
      </c>
      <c r="T12741" s="402"/>
      <c r="U12741" s="402"/>
      <c r="V12741" s="402"/>
      <c r="AG12741" s="402"/>
      <c r="AH12741" s="402"/>
      <c r="AI12741" s="402"/>
      <c r="AJ12741" s="402"/>
    </row>
    <row r="12742" spans="10:36" hidden="1" x14ac:dyDescent="0.2">
      <c r="J12742" s="555" t="s">
        <v>987</v>
      </c>
      <c r="T12742" s="402"/>
      <c r="U12742" s="402"/>
      <c r="V12742" s="402"/>
      <c r="AG12742" s="402"/>
      <c r="AH12742" s="402"/>
      <c r="AI12742" s="402"/>
      <c r="AJ12742" s="402"/>
    </row>
    <row r="12743" spans="10:36" hidden="1" x14ac:dyDescent="0.2">
      <c r="J12743" s="555" t="s">
        <v>987</v>
      </c>
      <c r="T12743" s="402"/>
      <c r="U12743" s="402"/>
      <c r="V12743" s="402"/>
      <c r="AG12743" s="402"/>
      <c r="AH12743" s="402"/>
      <c r="AI12743" s="402"/>
      <c r="AJ12743" s="402"/>
    </row>
    <row r="12744" spans="10:36" hidden="1" x14ac:dyDescent="0.2">
      <c r="J12744" s="555" t="s">
        <v>987</v>
      </c>
      <c r="T12744" s="402"/>
      <c r="U12744" s="402"/>
      <c r="V12744" s="402"/>
      <c r="AG12744" s="402"/>
      <c r="AH12744" s="402"/>
      <c r="AI12744" s="402"/>
      <c r="AJ12744" s="402"/>
    </row>
    <row r="12745" spans="10:36" hidden="1" x14ac:dyDescent="0.2">
      <c r="J12745" s="555" t="s">
        <v>2062</v>
      </c>
      <c r="T12745" s="402"/>
      <c r="U12745" s="402"/>
      <c r="V12745" s="402"/>
      <c r="AG12745" s="402"/>
      <c r="AH12745" s="402"/>
      <c r="AI12745" s="402"/>
      <c r="AJ12745" s="402"/>
    </row>
    <row r="12746" spans="10:36" hidden="1" x14ac:dyDescent="0.2">
      <c r="J12746" s="555" t="s">
        <v>987</v>
      </c>
      <c r="T12746" s="402"/>
      <c r="U12746" s="402"/>
      <c r="V12746" s="402"/>
      <c r="AG12746" s="402"/>
      <c r="AH12746" s="402"/>
      <c r="AI12746" s="402"/>
      <c r="AJ12746" s="402"/>
    </row>
    <row r="12747" spans="10:36" hidden="1" x14ac:dyDescent="0.2">
      <c r="J12747" s="555" t="s">
        <v>2061</v>
      </c>
      <c r="T12747" s="402"/>
      <c r="U12747" s="402"/>
      <c r="V12747" s="402"/>
      <c r="AG12747" s="402"/>
      <c r="AH12747" s="402"/>
      <c r="AI12747" s="402"/>
      <c r="AJ12747" s="402"/>
    </row>
    <row r="12748" spans="10:36" hidden="1" x14ac:dyDescent="0.2">
      <c r="J12748" s="555" t="s">
        <v>987</v>
      </c>
      <c r="T12748" s="402"/>
      <c r="U12748" s="402"/>
      <c r="V12748" s="402"/>
      <c r="AG12748" s="402"/>
      <c r="AH12748" s="402"/>
      <c r="AI12748" s="402"/>
      <c r="AJ12748" s="402"/>
    </row>
    <row r="12749" spans="10:36" hidden="1" x14ac:dyDescent="0.2">
      <c r="J12749" s="555" t="s">
        <v>2061</v>
      </c>
      <c r="T12749" s="402"/>
      <c r="U12749" s="402"/>
      <c r="V12749" s="402"/>
      <c r="AG12749" s="402"/>
      <c r="AH12749" s="402"/>
      <c r="AI12749" s="402"/>
      <c r="AJ12749" s="402"/>
    </row>
    <row r="12750" spans="10:36" hidden="1" x14ac:dyDescent="0.2">
      <c r="J12750" s="555" t="s">
        <v>987</v>
      </c>
      <c r="T12750" s="402"/>
      <c r="U12750" s="402"/>
      <c r="V12750" s="402"/>
      <c r="AG12750" s="402"/>
      <c r="AH12750" s="402"/>
      <c r="AI12750" s="402"/>
      <c r="AJ12750" s="402"/>
    </row>
    <row r="12751" spans="10:36" hidden="1" x14ac:dyDescent="0.2">
      <c r="J12751" s="555" t="s">
        <v>987</v>
      </c>
      <c r="T12751" s="402"/>
      <c r="U12751" s="402"/>
      <c r="V12751" s="402"/>
      <c r="AG12751" s="402"/>
      <c r="AH12751" s="402"/>
      <c r="AI12751" s="402"/>
      <c r="AJ12751" s="402"/>
    </row>
    <row r="12752" spans="10:36" hidden="1" x14ac:dyDescent="0.2">
      <c r="J12752" s="555" t="s">
        <v>2061</v>
      </c>
      <c r="T12752" s="402"/>
      <c r="U12752" s="402"/>
      <c r="V12752" s="402"/>
      <c r="AG12752" s="402"/>
      <c r="AH12752" s="402"/>
      <c r="AI12752" s="402"/>
      <c r="AJ12752" s="402"/>
    </row>
    <row r="12753" spans="10:36" hidden="1" x14ac:dyDescent="0.2">
      <c r="J12753" s="555" t="s">
        <v>987</v>
      </c>
      <c r="T12753" s="402"/>
      <c r="U12753" s="402"/>
      <c r="V12753" s="402"/>
      <c r="AG12753" s="402"/>
      <c r="AH12753" s="402"/>
      <c r="AI12753" s="402"/>
      <c r="AJ12753" s="402"/>
    </row>
    <row r="12754" spans="10:36" hidden="1" x14ac:dyDescent="0.2">
      <c r="J12754" s="555" t="s">
        <v>2061</v>
      </c>
      <c r="T12754" s="402"/>
      <c r="U12754" s="402"/>
      <c r="V12754" s="402"/>
      <c r="AG12754" s="402"/>
      <c r="AH12754" s="402"/>
      <c r="AI12754" s="402"/>
      <c r="AJ12754" s="402"/>
    </row>
    <row r="12755" spans="10:36" hidden="1" x14ac:dyDescent="0.2">
      <c r="J12755" s="555" t="s">
        <v>987</v>
      </c>
      <c r="T12755" s="402"/>
      <c r="U12755" s="402"/>
      <c r="V12755" s="402"/>
      <c r="AG12755" s="402"/>
      <c r="AH12755" s="402"/>
      <c r="AI12755" s="402"/>
      <c r="AJ12755" s="402"/>
    </row>
    <row r="12756" spans="10:36" hidden="1" x14ac:dyDescent="0.2">
      <c r="J12756" s="555" t="s">
        <v>987</v>
      </c>
      <c r="T12756" s="402"/>
      <c r="U12756" s="402"/>
      <c r="V12756" s="402"/>
      <c r="AG12756" s="402"/>
      <c r="AH12756" s="402"/>
      <c r="AI12756" s="402"/>
      <c r="AJ12756" s="402"/>
    </row>
    <row r="12757" spans="10:36" hidden="1" x14ac:dyDescent="0.2">
      <c r="J12757" s="555" t="s">
        <v>2061</v>
      </c>
      <c r="T12757" s="402"/>
      <c r="U12757" s="402"/>
      <c r="V12757" s="402"/>
      <c r="AG12757" s="402"/>
      <c r="AH12757" s="402"/>
      <c r="AI12757" s="402"/>
      <c r="AJ12757" s="402"/>
    </row>
    <row r="12758" spans="10:36" hidden="1" x14ac:dyDescent="0.2">
      <c r="J12758" s="555" t="s">
        <v>987</v>
      </c>
      <c r="T12758" s="402"/>
      <c r="U12758" s="402"/>
      <c r="V12758" s="402"/>
      <c r="AG12758" s="402"/>
      <c r="AH12758" s="402"/>
      <c r="AI12758" s="402"/>
      <c r="AJ12758" s="402"/>
    </row>
    <row r="12759" spans="10:36" hidden="1" x14ac:dyDescent="0.2">
      <c r="J12759" s="555" t="s">
        <v>2061</v>
      </c>
      <c r="T12759" s="402"/>
      <c r="U12759" s="402"/>
      <c r="V12759" s="402"/>
      <c r="AG12759" s="402"/>
      <c r="AH12759" s="402"/>
      <c r="AI12759" s="402"/>
      <c r="AJ12759" s="402"/>
    </row>
    <row r="12760" spans="10:36" hidden="1" x14ac:dyDescent="0.2">
      <c r="J12760" s="555" t="s">
        <v>987</v>
      </c>
      <c r="T12760" s="402"/>
      <c r="U12760" s="402"/>
      <c r="V12760" s="402"/>
      <c r="AG12760" s="402"/>
      <c r="AH12760" s="402"/>
      <c r="AI12760" s="402"/>
      <c r="AJ12760" s="402"/>
    </row>
    <row r="12761" spans="10:36" hidden="1" x14ac:dyDescent="0.2">
      <c r="J12761" s="555" t="s">
        <v>2061</v>
      </c>
      <c r="T12761" s="402"/>
      <c r="U12761" s="402"/>
      <c r="V12761" s="402"/>
      <c r="AG12761" s="402"/>
      <c r="AH12761" s="402"/>
      <c r="AI12761" s="402"/>
      <c r="AJ12761" s="402"/>
    </row>
    <row r="12762" spans="10:36" hidden="1" x14ac:dyDescent="0.2">
      <c r="J12762" s="555" t="s">
        <v>987</v>
      </c>
      <c r="T12762" s="402"/>
      <c r="U12762" s="402"/>
      <c r="V12762" s="402"/>
      <c r="AG12762" s="402"/>
      <c r="AH12762" s="402"/>
      <c r="AI12762" s="402"/>
      <c r="AJ12762" s="402"/>
    </row>
    <row r="12763" spans="10:36" hidden="1" x14ac:dyDescent="0.2">
      <c r="J12763" s="555" t="s">
        <v>2060</v>
      </c>
      <c r="T12763" s="402"/>
      <c r="U12763" s="402"/>
      <c r="V12763" s="402"/>
      <c r="AG12763" s="402"/>
      <c r="AH12763" s="402"/>
      <c r="AI12763" s="402"/>
      <c r="AJ12763" s="402"/>
    </row>
    <row r="12764" spans="10:36" hidden="1" x14ac:dyDescent="0.2">
      <c r="J12764" s="555" t="s">
        <v>987</v>
      </c>
      <c r="T12764" s="402"/>
      <c r="U12764" s="402"/>
      <c r="V12764" s="402"/>
      <c r="AG12764" s="402"/>
      <c r="AH12764" s="402"/>
      <c r="AI12764" s="402"/>
      <c r="AJ12764" s="402"/>
    </row>
    <row r="12765" spans="10:36" hidden="1" x14ac:dyDescent="0.2">
      <c r="J12765" s="555" t="s">
        <v>2061</v>
      </c>
      <c r="T12765" s="402"/>
      <c r="U12765" s="402"/>
      <c r="V12765" s="402"/>
      <c r="AG12765" s="402"/>
      <c r="AH12765" s="402"/>
      <c r="AI12765" s="402"/>
      <c r="AJ12765" s="402"/>
    </row>
    <row r="12766" spans="10:36" hidden="1" x14ac:dyDescent="0.2">
      <c r="J12766" s="555" t="s">
        <v>987</v>
      </c>
      <c r="T12766" s="402"/>
      <c r="U12766" s="402"/>
      <c r="V12766" s="402"/>
      <c r="AG12766" s="402"/>
      <c r="AH12766" s="402"/>
      <c r="AI12766" s="402"/>
      <c r="AJ12766" s="402"/>
    </row>
    <row r="12767" spans="10:36" hidden="1" x14ac:dyDescent="0.2">
      <c r="J12767" s="555" t="s">
        <v>2061</v>
      </c>
      <c r="T12767" s="402"/>
      <c r="U12767" s="402"/>
      <c r="V12767" s="402"/>
      <c r="AG12767" s="402"/>
      <c r="AH12767" s="402"/>
      <c r="AI12767" s="402"/>
      <c r="AJ12767" s="402"/>
    </row>
    <row r="12768" spans="10:36" hidden="1" x14ac:dyDescent="0.2">
      <c r="J12768" s="555" t="s">
        <v>987</v>
      </c>
      <c r="T12768" s="402"/>
      <c r="U12768" s="402"/>
      <c r="V12768" s="402"/>
      <c r="AG12768" s="402"/>
      <c r="AH12768" s="402"/>
      <c r="AI12768" s="402"/>
      <c r="AJ12768" s="402"/>
    </row>
    <row r="12769" spans="10:36" hidden="1" x14ac:dyDescent="0.2">
      <c r="J12769" s="555" t="s">
        <v>987</v>
      </c>
      <c r="T12769" s="402"/>
      <c r="U12769" s="402"/>
      <c r="V12769" s="402"/>
      <c r="AG12769" s="402"/>
      <c r="AH12769" s="402"/>
      <c r="AI12769" s="402"/>
      <c r="AJ12769" s="402"/>
    </row>
    <row r="12770" spans="10:36" hidden="1" x14ac:dyDescent="0.2">
      <c r="J12770" s="555" t="s">
        <v>2061</v>
      </c>
      <c r="T12770" s="402"/>
      <c r="U12770" s="402"/>
      <c r="V12770" s="402"/>
      <c r="AG12770" s="402"/>
      <c r="AH12770" s="402"/>
      <c r="AI12770" s="402"/>
      <c r="AJ12770" s="402"/>
    </row>
    <row r="12771" spans="10:36" hidden="1" x14ac:dyDescent="0.2">
      <c r="J12771" s="555" t="s">
        <v>2059</v>
      </c>
      <c r="T12771" s="402"/>
      <c r="U12771" s="402"/>
      <c r="V12771" s="402"/>
      <c r="AG12771" s="402"/>
      <c r="AH12771" s="402"/>
      <c r="AI12771" s="402"/>
      <c r="AJ12771" s="402"/>
    </row>
    <row r="12772" spans="10:36" hidden="1" x14ac:dyDescent="0.2">
      <c r="J12772" s="555" t="s">
        <v>987</v>
      </c>
      <c r="T12772" s="402"/>
      <c r="U12772" s="402"/>
      <c r="V12772" s="402"/>
      <c r="AG12772" s="402"/>
      <c r="AH12772" s="402"/>
      <c r="AI12772" s="402"/>
      <c r="AJ12772" s="402"/>
    </row>
    <row r="12773" spans="10:36" hidden="1" x14ac:dyDescent="0.2">
      <c r="J12773" s="555" t="s">
        <v>2060</v>
      </c>
      <c r="T12773" s="402"/>
      <c r="U12773" s="402"/>
      <c r="V12773" s="402"/>
      <c r="AG12773" s="402"/>
      <c r="AH12773" s="402"/>
      <c r="AI12773" s="402"/>
      <c r="AJ12773" s="402"/>
    </row>
    <row r="12774" spans="10:36" hidden="1" x14ac:dyDescent="0.2">
      <c r="J12774" s="555" t="s">
        <v>987</v>
      </c>
      <c r="T12774" s="402"/>
      <c r="U12774" s="402"/>
      <c r="V12774" s="402"/>
      <c r="AG12774" s="402"/>
      <c r="AH12774" s="402"/>
      <c r="AI12774" s="402"/>
      <c r="AJ12774" s="402"/>
    </row>
    <row r="12775" spans="10:36" hidden="1" x14ac:dyDescent="0.2">
      <c r="J12775" s="555" t="s">
        <v>2061</v>
      </c>
      <c r="T12775" s="402"/>
      <c r="U12775" s="402"/>
      <c r="V12775" s="402"/>
      <c r="AG12775" s="402"/>
      <c r="AH12775" s="402"/>
      <c r="AI12775" s="402"/>
      <c r="AJ12775" s="402"/>
    </row>
    <row r="12776" spans="10:36" hidden="1" x14ac:dyDescent="0.2">
      <c r="J12776" s="555" t="s">
        <v>987</v>
      </c>
      <c r="T12776" s="402"/>
      <c r="U12776" s="402"/>
      <c r="V12776" s="402"/>
      <c r="AG12776" s="402"/>
      <c r="AH12776" s="402"/>
      <c r="AI12776" s="402"/>
      <c r="AJ12776" s="402"/>
    </row>
    <row r="12777" spans="10:36" hidden="1" x14ac:dyDescent="0.2">
      <c r="J12777" s="555" t="s">
        <v>2061</v>
      </c>
      <c r="T12777" s="402"/>
      <c r="U12777" s="402"/>
      <c r="V12777" s="402"/>
      <c r="AG12777" s="402"/>
      <c r="AH12777" s="402"/>
      <c r="AI12777" s="402"/>
      <c r="AJ12777" s="402"/>
    </row>
    <row r="12778" spans="10:36" hidden="1" x14ac:dyDescent="0.2">
      <c r="J12778" s="555" t="s">
        <v>987</v>
      </c>
      <c r="T12778" s="402"/>
      <c r="U12778" s="402"/>
      <c r="V12778" s="402"/>
      <c r="AG12778" s="402"/>
      <c r="AH12778" s="402"/>
      <c r="AI12778" s="402"/>
      <c r="AJ12778" s="402"/>
    </row>
    <row r="12779" spans="10:36" hidden="1" x14ac:dyDescent="0.2">
      <c r="J12779" s="555" t="s">
        <v>987</v>
      </c>
      <c r="T12779" s="402"/>
      <c r="U12779" s="402"/>
      <c r="V12779" s="402"/>
      <c r="AG12779" s="402"/>
      <c r="AH12779" s="402"/>
      <c r="AI12779" s="402"/>
      <c r="AJ12779" s="402"/>
    </row>
    <row r="12780" spans="10:36" hidden="1" x14ac:dyDescent="0.2">
      <c r="J12780" s="555" t="s">
        <v>2061</v>
      </c>
      <c r="T12780" s="402"/>
      <c r="U12780" s="402"/>
      <c r="V12780" s="402"/>
      <c r="AG12780" s="402"/>
      <c r="AH12780" s="402"/>
      <c r="AI12780" s="402"/>
      <c r="AJ12780" s="402"/>
    </row>
    <row r="12781" spans="10:36" hidden="1" x14ac:dyDescent="0.2">
      <c r="J12781" s="555" t="s">
        <v>987</v>
      </c>
      <c r="T12781" s="402"/>
      <c r="U12781" s="402"/>
      <c r="V12781" s="402"/>
      <c r="AG12781" s="402"/>
      <c r="AH12781" s="402"/>
      <c r="AI12781" s="402"/>
      <c r="AJ12781" s="402"/>
    </row>
    <row r="12782" spans="10:36" hidden="1" x14ac:dyDescent="0.2">
      <c r="J12782" s="555" t="s">
        <v>2061</v>
      </c>
      <c r="T12782" s="402"/>
      <c r="U12782" s="402"/>
      <c r="V12782" s="402"/>
      <c r="AG12782" s="402"/>
      <c r="AH12782" s="402"/>
      <c r="AI12782" s="402"/>
      <c r="AJ12782" s="402"/>
    </row>
    <row r="12783" spans="10:36" hidden="1" x14ac:dyDescent="0.2">
      <c r="J12783" s="555" t="s">
        <v>2059</v>
      </c>
      <c r="T12783" s="402"/>
      <c r="U12783" s="402"/>
      <c r="V12783" s="402"/>
      <c r="AG12783" s="402"/>
      <c r="AH12783" s="402"/>
      <c r="AI12783" s="402"/>
      <c r="AJ12783" s="402"/>
    </row>
    <row r="12784" spans="10:36" hidden="1" x14ac:dyDescent="0.2">
      <c r="J12784" s="555" t="s">
        <v>987</v>
      </c>
      <c r="T12784" s="402"/>
      <c r="U12784" s="402"/>
      <c r="V12784" s="402"/>
      <c r="AG12784" s="402"/>
      <c r="AH12784" s="402"/>
      <c r="AI12784" s="402"/>
      <c r="AJ12784" s="402"/>
    </row>
    <row r="12785" spans="10:36" hidden="1" x14ac:dyDescent="0.2">
      <c r="J12785" s="555" t="s">
        <v>2060</v>
      </c>
      <c r="T12785" s="402"/>
      <c r="U12785" s="402"/>
      <c r="V12785" s="402"/>
      <c r="AG12785" s="402"/>
      <c r="AH12785" s="402"/>
      <c r="AI12785" s="402"/>
      <c r="AJ12785" s="402"/>
    </row>
    <row r="12786" spans="10:36" hidden="1" x14ac:dyDescent="0.2">
      <c r="J12786" s="555" t="s">
        <v>987</v>
      </c>
      <c r="T12786" s="402"/>
      <c r="U12786" s="402"/>
      <c r="V12786" s="402"/>
      <c r="AG12786" s="402"/>
      <c r="AH12786" s="402"/>
      <c r="AI12786" s="402"/>
      <c r="AJ12786" s="402"/>
    </row>
    <row r="12787" spans="10:36" hidden="1" x14ac:dyDescent="0.2">
      <c r="J12787" s="555" t="s">
        <v>2061</v>
      </c>
      <c r="T12787" s="402"/>
      <c r="U12787" s="402"/>
      <c r="V12787" s="402"/>
      <c r="AG12787" s="402"/>
      <c r="AH12787" s="402"/>
      <c r="AI12787" s="402"/>
      <c r="AJ12787" s="402"/>
    </row>
    <row r="12788" spans="10:36" hidden="1" x14ac:dyDescent="0.2">
      <c r="J12788" s="555" t="s">
        <v>987</v>
      </c>
      <c r="T12788" s="402"/>
      <c r="U12788" s="402"/>
      <c r="V12788" s="402"/>
      <c r="AG12788" s="402"/>
      <c r="AH12788" s="402"/>
      <c r="AI12788" s="402"/>
      <c r="AJ12788" s="402"/>
    </row>
    <row r="12789" spans="10:36" hidden="1" x14ac:dyDescent="0.2">
      <c r="J12789" s="555" t="s">
        <v>2060</v>
      </c>
      <c r="T12789" s="402"/>
      <c r="U12789" s="402"/>
      <c r="V12789" s="402"/>
      <c r="AG12789" s="402"/>
      <c r="AH12789" s="402"/>
      <c r="AI12789" s="402"/>
      <c r="AJ12789" s="402"/>
    </row>
    <row r="12790" spans="10:36" hidden="1" x14ac:dyDescent="0.2">
      <c r="J12790" s="555" t="s">
        <v>987</v>
      </c>
      <c r="T12790" s="402"/>
      <c r="U12790" s="402"/>
      <c r="V12790" s="402"/>
      <c r="AG12790" s="402"/>
      <c r="AH12790" s="402"/>
      <c r="AI12790" s="402"/>
      <c r="AJ12790" s="402"/>
    </row>
    <row r="12791" spans="10:36" hidden="1" x14ac:dyDescent="0.2">
      <c r="J12791" s="555" t="s">
        <v>2061</v>
      </c>
      <c r="T12791" s="402"/>
      <c r="U12791" s="402"/>
      <c r="V12791" s="402"/>
      <c r="AG12791" s="402"/>
      <c r="AH12791" s="402"/>
      <c r="AI12791" s="402"/>
      <c r="AJ12791" s="402"/>
    </row>
    <row r="12792" spans="10:36" hidden="1" x14ac:dyDescent="0.2">
      <c r="J12792" s="555" t="s">
        <v>987</v>
      </c>
      <c r="T12792" s="402"/>
      <c r="U12792" s="402"/>
      <c r="V12792" s="402"/>
      <c r="AG12792" s="402"/>
      <c r="AH12792" s="402"/>
      <c r="AI12792" s="402"/>
      <c r="AJ12792" s="402"/>
    </row>
    <row r="12793" spans="10:36" hidden="1" x14ac:dyDescent="0.2">
      <c r="J12793" s="555" t="s">
        <v>2061</v>
      </c>
      <c r="T12793" s="402"/>
      <c r="U12793" s="402"/>
      <c r="V12793" s="402"/>
      <c r="AG12793" s="402"/>
      <c r="AH12793" s="402"/>
      <c r="AI12793" s="402"/>
      <c r="AJ12793" s="402"/>
    </row>
    <row r="12794" spans="10:36" hidden="1" x14ac:dyDescent="0.2">
      <c r="J12794" s="555" t="s">
        <v>987</v>
      </c>
      <c r="T12794" s="402"/>
      <c r="U12794" s="402"/>
      <c r="V12794" s="402"/>
      <c r="AG12794" s="402"/>
      <c r="AH12794" s="402"/>
      <c r="AI12794" s="402"/>
      <c r="AJ12794" s="402"/>
    </row>
    <row r="12795" spans="10:36" hidden="1" x14ac:dyDescent="0.2">
      <c r="J12795" s="555" t="s">
        <v>2060</v>
      </c>
      <c r="T12795" s="402"/>
      <c r="U12795" s="402"/>
      <c r="V12795" s="402"/>
      <c r="AG12795" s="402"/>
      <c r="AH12795" s="402"/>
      <c r="AI12795" s="402"/>
      <c r="AJ12795" s="402"/>
    </row>
    <row r="12796" spans="10:36" hidden="1" x14ac:dyDescent="0.2">
      <c r="J12796" s="555" t="s">
        <v>987</v>
      </c>
      <c r="T12796" s="402"/>
      <c r="U12796" s="402"/>
      <c r="V12796" s="402"/>
      <c r="AG12796" s="402"/>
      <c r="AH12796" s="402"/>
      <c r="AI12796" s="402"/>
      <c r="AJ12796" s="402"/>
    </row>
    <row r="12797" spans="10:36" hidden="1" x14ac:dyDescent="0.2">
      <c r="J12797" s="555" t="s">
        <v>2061</v>
      </c>
      <c r="T12797" s="402"/>
      <c r="U12797" s="402"/>
      <c r="V12797" s="402"/>
      <c r="AG12797" s="402"/>
      <c r="AH12797" s="402"/>
      <c r="AI12797" s="402"/>
      <c r="AJ12797" s="402"/>
    </row>
    <row r="12798" spans="10:36" hidden="1" x14ac:dyDescent="0.2">
      <c r="J12798" s="555" t="s">
        <v>987</v>
      </c>
      <c r="T12798" s="402"/>
      <c r="U12798" s="402"/>
      <c r="V12798" s="402"/>
      <c r="AG12798" s="402"/>
      <c r="AH12798" s="402"/>
      <c r="AI12798" s="402"/>
      <c r="AJ12798" s="402"/>
    </row>
    <row r="12799" spans="10:36" hidden="1" x14ac:dyDescent="0.2">
      <c r="J12799" s="555" t="s">
        <v>987</v>
      </c>
      <c r="T12799" s="402"/>
      <c r="U12799" s="402"/>
      <c r="V12799" s="402"/>
      <c r="AG12799" s="402"/>
      <c r="AH12799" s="402"/>
      <c r="AI12799" s="402"/>
      <c r="AJ12799" s="402"/>
    </row>
    <row r="12800" spans="10:36" hidden="1" x14ac:dyDescent="0.2">
      <c r="J12800" s="555" t="s">
        <v>987</v>
      </c>
      <c r="T12800" s="402"/>
      <c r="U12800" s="402"/>
      <c r="V12800" s="402"/>
      <c r="AG12800" s="402"/>
      <c r="AH12800" s="402"/>
      <c r="AI12800" s="402"/>
      <c r="AJ12800" s="402"/>
    </row>
    <row r="12801" spans="10:36" hidden="1" x14ac:dyDescent="0.2">
      <c r="J12801" s="555" t="s">
        <v>987</v>
      </c>
      <c r="T12801" s="402"/>
      <c r="U12801" s="402"/>
      <c r="V12801" s="402"/>
      <c r="AG12801" s="402"/>
      <c r="AH12801" s="402"/>
      <c r="AI12801" s="402"/>
      <c r="AJ12801" s="402"/>
    </row>
    <row r="12802" spans="10:36" hidden="1" x14ac:dyDescent="0.2">
      <c r="J12802" s="555" t="s">
        <v>2060</v>
      </c>
      <c r="T12802" s="402"/>
      <c r="U12802" s="402"/>
      <c r="V12802" s="402"/>
      <c r="AG12802" s="402"/>
      <c r="AH12802" s="402"/>
      <c r="AI12802" s="402"/>
      <c r="AJ12802" s="402"/>
    </row>
    <row r="12803" spans="10:36" hidden="1" x14ac:dyDescent="0.2">
      <c r="J12803" s="555" t="s">
        <v>2059</v>
      </c>
      <c r="T12803" s="402"/>
      <c r="U12803" s="402"/>
      <c r="V12803" s="402"/>
      <c r="AG12803" s="402"/>
      <c r="AH12803" s="402"/>
      <c r="AI12803" s="402"/>
      <c r="AJ12803" s="402"/>
    </row>
    <row r="12804" spans="10:36" hidden="1" x14ac:dyDescent="0.2">
      <c r="J12804" s="555" t="s">
        <v>987</v>
      </c>
      <c r="T12804" s="402"/>
      <c r="U12804" s="402"/>
      <c r="V12804" s="402"/>
      <c r="AG12804" s="402"/>
      <c r="AH12804" s="402"/>
      <c r="AI12804" s="402"/>
      <c r="AJ12804" s="402"/>
    </row>
    <row r="12805" spans="10:36" hidden="1" x14ac:dyDescent="0.2">
      <c r="J12805" s="555" t="s">
        <v>987</v>
      </c>
      <c r="T12805" s="402"/>
      <c r="U12805" s="402"/>
      <c r="V12805" s="402"/>
      <c r="AG12805" s="402"/>
      <c r="AH12805" s="402"/>
      <c r="AI12805" s="402"/>
      <c r="AJ12805" s="402"/>
    </row>
    <row r="12806" spans="10:36" hidden="1" x14ac:dyDescent="0.2">
      <c r="J12806" s="555" t="s">
        <v>987</v>
      </c>
      <c r="T12806" s="402"/>
      <c r="U12806" s="402"/>
      <c r="V12806" s="402"/>
      <c r="AG12806" s="402"/>
      <c r="AH12806" s="402"/>
      <c r="AI12806" s="402"/>
      <c r="AJ12806" s="402"/>
    </row>
    <row r="12807" spans="10:36" hidden="1" x14ac:dyDescent="0.2">
      <c r="J12807" s="555" t="s">
        <v>987</v>
      </c>
      <c r="T12807" s="402"/>
      <c r="U12807" s="402"/>
      <c r="V12807" s="402"/>
      <c r="AG12807" s="402"/>
      <c r="AH12807" s="402"/>
      <c r="AI12807" s="402"/>
      <c r="AJ12807" s="402"/>
    </row>
    <row r="12808" spans="10:36" hidden="1" x14ac:dyDescent="0.2">
      <c r="J12808" s="555" t="s">
        <v>2060</v>
      </c>
      <c r="T12808" s="402"/>
      <c r="U12808" s="402"/>
      <c r="V12808" s="402"/>
      <c r="AG12808" s="402"/>
      <c r="AH12808" s="402"/>
      <c r="AI12808" s="402"/>
      <c r="AJ12808" s="402"/>
    </row>
    <row r="12809" spans="10:36" hidden="1" x14ac:dyDescent="0.2">
      <c r="J12809" s="555" t="s">
        <v>987</v>
      </c>
      <c r="T12809" s="402"/>
      <c r="U12809" s="402"/>
      <c r="V12809" s="402"/>
      <c r="AG12809" s="402"/>
      <c r="AH12809" s="402"/>
      <c r="AI12809" s="402"/>
      <c r="AJ12809" s="402"/>
    </row>
    <row r="12810" spans="10:36" hidden="1" x14ac:dyDescent="0.2">
      <c r="J12810" s="555" t="s">
        <v>2061</v>
      </c>
      <c r="T12810" s="402"/>
      <c r="U12810" s="402"/>
      <c r="V12810" s="402"/>
      <c r="AG12810" s="402"/>
      <c r="AH12810" s="402"/>
      <c r="AI12810" s="402"/>
      <c r="AJ12810" s="402"/>
    </row>
    <row r="12811" spans="10:36" hidden="1" x14ac:dyDescent="0.2">
      <c r="J12811" s="555" t="s">
        <v>987</v>
      </c>
      <c r="T12811" s="402"/>
      <c r="U12811" s="402"/>
      <c r="V12811" s="402"/>
      <c r="AG12811" s="402"/>
      <c r="AH12811" s="402"/>
      <c r="AI12811" s="402"/>
      <c r="AJ12811" s="402"/>
    </row>
    <row r="12812" spans="10:36" hidden="1" x14ac:dyDescent="0.2">
      <c r="J12812" s="555" t="s">
        <v>2060</v>
      </c>
      <c r="T12812" s="402"/>
      <c r="U12812" s="402"/>
      <c r="V12812" s="402"/>
      <c r="AG12812" s="402"/>
      <c r="AH12812" s="402"/>
      <c r="AI12812" s="402"/>
      <c r="AJ12812" s="402"/>
    </row>
    <row r="12813" spans="10:36" hidden="1" x14ac:dyDescent="0.2">
      <c r="J12813" s="555" t="s">
        <v>987</v>
      </c>
      <c r="T12813" s="402"/>
      <c r="U12813" s="402"/>
      <c r="V12813" s="402"/>
      <c r="AG12813" s="402"/>
      <c r="AH12813" s="402"/>
      <c r="AI12813" s="402"/>
      <c r="AJ12813" s="402"/>
    </row>
    <row r="12814" spans="10:36" hidden="1" x14ac:dyDescent="0.2">
      <c r="J12814" s="555" t="s">
        <v>2061</v>
      </c>
      <c r="T12814" s="402"/>
      <c r="U12814" s="402"/>
      <c r="V12814" s="402"/>
      <c r="AG12814" s="402"/>
      <c r="AH12814" s="402"/>
      <c r="AI12814" s="402"/>
      <c r="AJ12814" s="402"/>
    </row>
    <row r="12815" spans="10:36" hidden="1" x14ac:dyDescent="0.2">
      <c r="J12815" s="555" t="s">
        <v>987</v>
      </c>
      <c r="T12815" s="402"/>
      <c r="U12815" s="402"/>
      <c r="V12815" s="402"/>
      <c r="AG12815" s="402"/>
      <c r="AH12815" s="402"/>
      <c r="AI12815" s="402"/>
      <c r="AJ12815" s="402"/>
    </row>
    <row r="12816" spans="10:36" hidden="1" x14ac:dyDescent="0.2">
      <c r="J12816" s="555" t="s">
        <v>987</v>
      </c>
      <c r="T12816" s="402"/>
      <c r="U12816" s="402"/>
      <c r="V12816" s="402"/>
      <c r="AG12816" s="402"/>
      <c r="AH12816" s="402"/>
      <c r="AI12816" s="402"/>
      <c r="AJ12816" s="402"/>
    </row>
    <row r="12817" spans="10:36" hidden="1" x14ac:dyDescent="0.2">
      <c r="J12817" s="555" t="s">
        <v>987</v>
      </c>
      <c r="T12817" s="402"/>
      <c r="U12817" s="402"/>
      <c r="V12817" s="402"/>
      <c r="AG12817" s="402"/>
      <c r="AH12817" s="402"/>
      <c r="AI12817" s="402"/>
      <c r="AJ12817" s="402"/>
    </row>
    <row r="12818" spans="10:36" hidden="1" x14ac:dyDescent="0.2">
      <c r="J12818" s="555" t="s">
        <v>987</v>
      </c>
      <c r="T12818" s="402"/>
      <c r="U12818" s="402"/>
      <c r="V12818" s="402"/>
      <c r="AG12818" s="402"/>
      <c r="AH12818" s="402"/>
      <c r="AI12818" s="402"/>
      <c r="AJ12818" s="402"/>
    </row>
    <row r="12819" spans="10:36" hidden="1" x14ac:dyDescent="0.2">
      <c r="J12819" s="555" t="s">
        <v>2060</v>
      </c>
      <c r="T12819" s="402"/>
      <c r="U12819" s="402"/>
      <c r="V12819" s="402"/>
      <c r="AG12819" s="402"/>
      <c r="AH12819" s="402"/>
      <c r="AI12819" s="402"/>
      <c r="AJ12819" s="402"/>
    </row>
    <row r="12820" spans="10:36" hidden="1" x14ac:dyDescent="0.2">
      <c r="J12820" s="555" t="s">
        <v>987</v>
      </c>
      <c r="T12820" s="402"/>
      <c r="U12820" s="402"/>
      <c r="V12820" s="402"/>
      <c r="AG12820" s="402"/>
      <c r="AH12820" s="402"/>
      <c r="AI12820" s="402"/>
      <c r="AJ12820" s="402"/>
    </row>
    <row r="12821" spans="10:36" hidden="1" x14ac:dyDescent="0.2">
      <c r="J12821" s="555" t="s">
        <v>2061</v>
      </c>
      <c r="T12821" s="402"/>
      <c r="U12821" s="402"/>
      <c r="V12821" s="402"/>
      <c r="AG12821" s="402"/>
      <c r="AH12821" s="402"/>
      <c r="AI12821" s="402"/>
      <c r="AJ12821" s="402"/>
    </row>
    <row r="12822" spans="10:36" hidden="1" x14ac:dyDescent="0.2">
      <c r="J12822" s="555" t="s">
        <v>987</v>
      </c>
      <c r="T12822" s="402"/>
      <c r="U12822" s="402"/>
      <c r="V12822" s="402"/>
      <c r="AG12822" s="402"/>
      <c r="AH12822" s="402"/>
      <c r="AI12822" s="402"/>
      <c r="AJ12822" s="402"/>
    </row>
    <row r="12823" spans="10:36" hidden="1" x14ac:dyDescent="0.2">
      <c r="J12823" s="555" t="s">
        <v>987</v>
      </c>
      <c r="T12823" s="402"/>
      <c r="U12823" s="402"/>
      <c r="V12823" s="402"/>
      <c r="AG12823" s="402"/>
      <c r="AH12823" s="402"/>
      <c r="AI12823" s="402"/>
      <c r="AJ12823" s="402"/>
    </row>
    <row r="12824" spans="10:36" hidden="1" x14ac:dyDescent="0.2">
      <c r="J12824" s="555" t="s">
        <v>2060</v>
      </c>
      <c r="T12824" s="402"/>
      <c r="U12824" s="402"/>
      <c r="V12824" s="402"/>
      <c r="AG12824" s="402"/>
      <c r="AH12824" s="402"/>
      <c r="AI12824" s="402"/>
      <c r="AJ12824" s="402"/>
    </row>
    <row r="12825" spans="10:36" hidden="1" x14ac:dyDescent="0.2">
      <c r="J12825" s="555" t="s">
        <v>2060</v>
      </c>
      <c r="T12825" s="402"/>
      <c r="U12825" s="402"/>
      <c r="V12825" s="402"/>
      <c r="AG12825" s="402"/>
      <c r="AH12825" s="402"/>
      <c r="AI12825" s="402"/>
      <c r="AJ12825" s="402"/>
    </row>
    <row r="12826" spans="10:36" hidden="1" x14ac:dyDescent="0.2">
      <c r="J12826" s="555" t="s">
        <v>2059</v>
      </c>
      <c r="T12826" s="402"/>
      <c r="U12826" s="402"/>
      <c r="V12826" s="402"/>
      <c r="AG12826" s="402"/>
      <c r="AH12826" s="402"/>
      <c r="AI12826" s="402"/>
      <c r="AJ12826" s="402"/>
    </row>
    <row r="12827" spans="10:36" hidden="1" x14ac:dyDescent="0.2">
      <c r="J12827" s="555" t="s">
        <v>2061</v>
      </c>
      <c r="T12827" s="402"/>
      <c r="U12827" s="402"/>
      <c r="V12827" s="402"/>
      <c r="AG12827" s="402"/>
      <c r="AH12827" s="402"/>
      <c r="AI12827" s="402"/>
      <c r="AJ12827" s="402"/>
    </row>
    <row r="12828" spans="10:36" hidden="1" x14ac:dyDescent="0.2">
      <c r="J12828" s="555" t="s">
        <v>2061</v>
      </c>
      <c r="T12828" s="402"/>
      <c r="U12828" s="402"/>
      <c r="V12828" s="402"/>
      <c r="AG12828" s="402"/>
      <c r="AH12828" s="402"/>
      <c r="AI12828" s="402"/>
      <c r="AJ12828" s="402"/>
    </row>
    <row r="12829" spans="10:36" hidden="1" x14ac:dyDescent="0.2">
      <c r="J12829" s="555" t="s">
        <v>987</v>
      </c>
      <c r="T12829" s="402"/>
      <c r="U12829" s="402"/>
      <c r="V12829" s="402"/>
      <c r="AG12829" s="402"/>
      <c r="AH12829" s="402"/>
      <c r="AI12829" s="402"/>
      <c r="AJ12829" s="402"/>
    </row>
    <row r="12830" spans="10:36" hidden="1" x14ac:dyDescent="0.2">
      <c r="J12830" s="555" t="s">
        <v>2061</v>
      </c>
      <c r="T12830" s="402"/>
      <c r="U12830" s="402"/>
      <c r="V12830" s="402"/>
      <c r="AG12830" s="402"/>
      <c r="AH12830" s="402"/>
      <c r="AI12830" s="402"/>
      <c r="AJ12830" s="402"/>
    </row>
    <row r="12831" spans="10:36" hidden="1" x14ac:dyDescent="0.2">
      <c r="J12831" s="555" t="s">
        <v>987</v>
      </c>
      <c r="T12831" s="402"/>
      <c r="U12831" s="402"/>
      <c r="V12831" s="402"/>
      <c r="AG12831" s="402"/>
      <c r="AH12831" s="402"/>
      <c r="AI12831" s="402"/>
      <c r="AJ12831" s="402"/>
    </row>
    <row r="12832" spans="10:36" hidden="1" x14ac:dyDescent="0.2">
      <c r="J12832" s="555" t="s">
        <v>2061</v>
      </c>
      <c r="T12832" s="402"/>
      <c r="U12832" s="402"/>
      <c r="V12832" s="402"/>
      <c r="AG12832" s="402"/>
      <c r="AH12832" s="402"/>
      <c r="AI12832" s="402"/>
      <c r="AJ12832" s="402"/>
    </row>
    <row r="12833" spans="10:36" hidden="1" x14ac:dyDescent="0.2">
      <c r="J12833" s="555" t="s">
        <v>2060</v>
      </c>
      <c r="T12833" s="402"/>
      <c r="U12833" s="402"/>
      <c r="V12833" s="402"/>
      <c r="AG12833" s="402"/>
      <c r="AH12833" s="402"/>
      <c r="AI12833" s="402"/>
      <c r="AJ12833" s="402"/>
    </row>
    <row r="12834" spans="10:36" hidden="1" x14ac:dyDescent="0.2">
      <c r="J12834" s="555" t="s">
        <v>2061</v>
      </c>
      <c r="T12834" s="402"/>
      <c r="U12834" s="402"/>
      <c r="V12834" s="402"/>
      <c r="AG12834" s="402"/>
      <c r="AH12834" s="402"/>
      <c r="AI12834" s="402"/>
      <c r="AJ12834" s="402"/>
    </row>
    <row r="12835" spans="10:36" hidden="1" x14ac:dyDescent="0.2">
      <c r="J12835" s="555" t="s">
        <v>987</v>
      </c>
      <c r="T12835" s="402"/>
      <c r="U12835" s="402"/>
      <c r="V12835" s="402"/>
      <c r="AG12835" s="402"/>
      <c r="AH12835" s="402"/>
      <c r="AI12835" s="402"/>
      <c r="AJ12835" s="402"/>
    </row>
    <row r="12836" spans="10:36" hidden="1" x14ac:dyDescent="0.2">
      <c r="J12836" s="555" t="s">
        <v>2061</v>
      </c>
      <c r="T12836" s="402"/>
      <c r="U12836" s="402"/>
      <c r="V12836" s="402"/>
      <c r="AG12836" s="402"/>
      <c r="AH12836" s="402"/>
      <c r="AI12836" s="402"/>
      <c r="AJ12836" s="402"/>
    </row>
    <row r="12837" spans="10:36" hidden="1" x14ac:dyDescent="0.2">
      <c r="J12837" s="555" t="s">
        <v>2061</v>
      </c>
      <c r="T12837" s="402"/>
      <c r="U12837" s="402"/>
      <c r="V12837" s="402"/>
      <c r="AG12837" s="402"/>
      <c r="AH12837" s="402"/>
      <c r="AI12837" s="402"/>
      <c r="AJ12837" s="402"/>
    </row>
    <row r="12838" spans="10:36" hidden="1" x14ac:dyDescent="0.2">
      <c r="J12838" s="555" t="s">
        <v>2061</v>
      </c>
      <c r="T12838" s="402"/>
      <c r="U12838" s="402"/>
      <c r="V12838" s="402"/>
      <c r="AG12838" s="402"/>
      <c r="AH12838" s="402"/>
      <c r="AI12838" s="402"/>
      <c r="AJ12838" s="402"/>
    </row>
    <row r="12839" spans="10:36" hidden="1" x14ac:dyDescent="0.2">
      <c r="J12839" s="555" t="s">
        <v>987</v>
      </c>
      <c r="T12839" s="402"/>
      <c r="U12839" s="402"/>
      <c r="V12839" s="402"/>
      <c r="AG12839" s="402"/>
      <c r="AH12839" s="402"/>
      <c r="AI12839" s="402"/>
      <c r="AJ12839" s="402"/>
    </row>
    <row r="12840" spans="10:36" hidden="1" x14ac:dyDescent="0.2">
      <c r="J12840" s="555" t="s">
        <v>2059</v>
      </c>
      <c r="T12840" s="402"/>
      <c r="U12840" s="402"/>
      <c r="V12840" s="402"/>
      <c r="AG12840" s="402"/>
      <c r="AH12840" s="402"/>
      <c r="AI12840" s="402"/>
      <c r="AJ12840" s="402"/>
    </row>
    <row r="12841" spans="10:36" hidden="1" x14ac:dyDescent="0.2">
      <c r="J12841" s="555" t="s">
        <v>987</v>
      </c>
      <c r="T12841" s="402"/>
      <c r="U12841" s="402"/>
      <c r="V12841" s="402"/>
      <c r="AG12841" s="402"/>
      <c r="AH12841" s="402"/>
      <c r="AI12841" s="402"/>
      <c r="AJ12841" s="402"/>
    </row>
    <row r="12842" spans="10:36" hidden="1" x14ac:dyDescent="0.2">
      <c r="J12842" s="555" t="s">
        <v>2060</v>
      </c>
      <c r="T12842" s="402"/>
      <c r="U12842" s="402"/>
      <c r="V12842" s="402"/>
      <c r="AG12842" s="402"/>
      <c r="AH12842" s="402"/>
      <c r="AI12842" s="402"/>
      <c r="AJ12842" s="402"/>
    </row>
    <row r="12843" spans="10:36" ht="13.5" thickTop="1" x14ac:dyDescent="0.2"/>
  </sheetData>
  <autoFilter ref="B10:AL12842">
    <filterColumn colId="3">
      <filters>
        <filter val="Completed"/>
      </filters>
    </filterColumn>
    <filterColumn colId="10" showButton="0"/>
    <filterColumn colId="14" showButton="0"/>
    <filterColumn colId="17" showButton="0"/>
    <filterColumn colId="18" showButton="0"/>
    <filterColumn colId="19" showButton="0"/>
    <filterColumn colId="21" showButton="0"/>
    <filterColumn colId="23" showButton="0"/>
    <filterColumn colId="33" showButton="0"/>
  </autoFilter>
  <mergeCells count="12660">
    <mergeCell ref="R11:R16"/>
    <mergeCell ref="AC11:AC16"/>
    <mergeCell ref="AN11:AN16"/>
    <mergeCell ref="AO11:AO16"/>
    <mergeCell ref="AP11:AP16"/>
    <mergeCell ref="AA13:AB16"/>
    <mergeCell ref="AI13:AJ16"/>
    <mergeCell ref="W14:X16"/>
    <mergeCell ref="Y15:Z16"/>
    <mergeCell ref="AE15:AF16"/>
    <mergeCell ref="U28:V28"/>
    <mergeCell ref="L29:M34"/>
    <mergeCell ref="N29:N34"/>
    <mergeCell ref="O29:O34"/>
    <mergeCell ref="P29:P34"/>
    <mergeCell ref="Q29:Q34"/>
    <mergeCell ref="R29:R34"/>
    <mergeCell ref="U34:V34"/>
    <mergeCell ref="AI25:AJ28"/>
    <mergeCell ref="W26:X28"/>
    <mergeCell ref="Y27:Z28"/>
    <mergeCell ref="AA27:AB28"/>
    <mergeCell ref="AC27:AD28"/>
    <mergeCell ref="AE27:AF28"/>
    <mergeCell ref="AG27:AH28"/>
    <mergeCell ref="AK23:AK28"/>
    <mergeCell ref="AL23:AL28"/>
    <mergeCell ref="AM23:AM28"/>
    <mergeCell ref="AN23:AN28"/>
    <mergeCell ref="AO23:AO28"/>
    <mergeCell ref="AP23:AP28"/>
    <mergeCell ref="L23:M28"/>
    <mergeCell ref="N23:N28"/>
    <mergeCell ref="O23:O28"/>
    <mergeCell ref="P23:P28"/>
    <mergeCell ref="Q23:Q28"/>
    <mergeCell ref="R23:R28"/>
    <mergeCell ref="AC10:AD10"/>
    <mergeCell ref="AE10:AF10"/>
    <mergeCell ref="AG10:AH10"/>
    <mergeCell ref="AI10:AJ10"/>
    <mergeCell ref="L11:M16"/>
    <mergeCell ref="N11:N16"/>
    <mergeCell ref="O11:O16"/>
    <mergeCell ref="P11:P16"/>
    <mergeCell ref="Q11:Q16"/>
    <mergeCell ref="L10:M10"/>
    <mergeCell ref="P10:Q10"/>
    <mergeCell ref="S10:V10"/>
    <mergeCell ref="W10:X10"/>
    <mergeCell ref="Y10:Z10"/>
    <mergeCell ref="AA10:AB10"/>
    <mergeCell ref="AI19:AJ22"/>
    <mergeCell ref="W20:X22"/>
    <mergeCell ref="Y21:Z22"/>
    <mergeCell ref="AA21:AB22"/>
    <mergeCell ref="AC21:AD22"/>
    <mergeCell ref="AE21:AF22"/>
    <mergeCell ref="AG21:AH22"/>
    <mergeCell ref="AK17:AK22"/>
    <mergeCell ref="AL17:AL22"/>
    <mergeCell ref="AM17:AM22"/>
    <mergeCell ref="AN17:AN22"/>
    <mergeCell ref="AO17:AO22"/>
    <mergeCell ref="AP17:AP22"/>
    <mergeCell ref="AG15:AH16"/>
    <mergeCell ref="U16:V16"/>
    <mergeCell ref="L17:M22"/>
    <mergeCell ref="N17:N22"/>
    <mergeCell ref="O17:O22"/>
    <mergeCell ref="P17:P22"/>
    <mergeCell ref="Q17:Q22"/>
    <mergeCell ref="R17:R22"/>
    <mergeCell ref="U22:V22"/>
    <mergeCell ref="U40:V40"/>
    <mergeCell ref="L41:M46"/>
    <mergeCell ref="N41:N46"/>
    <mergeCell ref="O41:O46"/>
    <mergeCell ref="P41:P46"/>
    <mergeCell ref="Q41:Q46"/>
    <mergeCell ref="R41:R46"/>
    <mergeCell ref="AI37:AJ40"/>
    <mergeCell ref="W38:X40"/>
    <mergeCell ref="Y39:Z40"/>
    <mergeCell ref="AA39:AB40"/>
    <mergeCell ref="AC39:AD40"/>
    <mergeCell ref="AE39:AF40"/>
    <mergeCell ref="AG39:AH40"/>
    <mergeCell ref="AK35:AK40"/>
    <mergeCell ref="AL35:AL40"/>
    <mergeCell ref="AM35:AM40"/>
    <mergeCell ref="AN35:AN40"/>
    <mergeCell ref="AO35:AO40"/>
    <mergeCell ref="AP35:AP40"/>
    <mergeCell ref="L35:M40"/>
    <mergeCell ref="N35:N40"/>
    <mergeCell ref="O35:O40"/>
    <mergeCell ref="P35:P40"/>
    <mergeCell ref="Q35:Q40"/>
    <mergeCell ref="R35:R40"/>
    <mergeCell ref="AI31:AJ34"/>
    <mergeCell ref="W32:X34"/>
    <mergeCell ref="Y33:Z34"/>
    <mergeCell ref="AA33:AB34"/>
    <mergeCell ref="AC33:AD34"/>
    <mergeCell ref="AE33:AF34"/>
    <mergeCell ref="AG33:AH34"/>
    <mergeCell ref="AK29:AK34"/>
    <mergeCell ref="AL29:AL34"/>
    <mergeCell ref="AM29:AM34"/>
    <mergeCell ref="AN29:AN34"/>
    <mergeCell ref="AO29:AO34"/>
    <mergeCell ref="AP29:AP34"/>
    <mergeCell ref="U52:V52"/>
    <mergeCell ref="L53:M58"/>
    <mergeCell ref="N53:N58"/>
    <mergeCell ref="O53:O58"/>
    <mergeCell ref="P53:P58"/>
    <mergeCell ref="Q53:Q58"/>
    <mergeCell ref="R53:R58"/>
    <mergeCell ref="U58:V58"/>
    <mergeCell ref="AI49:AJ52"/>
    <mergeCell ref="W50:X52"/>
    <mergeCell ref="Y51:Z52"/>
    <mergeCell ref="AA51:AB52"/>
    <mergeCell ref="AC51:AD52"/>
    <mergeCell ref="AE51:AF52"/>
    <mergeCell ref="AG51:AH52"/>
    <mergeCell ref="AK47:AK52"/>
    <mergeCell ref="AL47:AL52"/>
    <mergeCell ref="AM47:AM52"/>
    <mergeCell ref="AN47:AN52"/>
    <mergeCell ref="AO47:AO52"/>
    <mergeCell ref="AP47:AP52"/>
    <mergeCell ref="L47:M52"/>
    <mergeCell ref="N47:N52"/>
    <mergeCell ref="O47:O52"/>
    <mergeCell ref="P47:P52"/>
    <mergeCell ref="Q47:Q52"/>
    <mergeCell ref="R47:R52"/>
    <mergeCell ref="AI43:AJ46"/>
    <mergeCell ref="W44:X46"/>
    <mergeCell ref="Y45:Z46"/>
    <mergeCell ref="AA45:AB46"/>
    <mergeCell ref="AC45:AD46"/>
    <mergeCell ref="AE45:AF46"/>
    <mergeCell ref="AG45:AH46"/>
    <mergeCell ref="AK41:AK46"/>
    <mergeCell ref="AL41:AL46"/>
    <mergeCell ref="AM41:AM46"/>
    <mergeCell ref="AN41:AN46"/>
    <mergeCell ref="AO41:AO46"/>
    <mergeCell ref="AP41:AP46"/>
    <mergeCell ref="U64:V64"/>
    <mergeCell ref="L65:M70"/>
    <mergeCell ref="N65:N70"/>
    <mergeCell ref="O65:O70"/>
    <mergeCell ref="P65:P70"/>
    <mergeCell ref="Q65:Q70"/>
    <mergeCell ref="R65:R70"/>
    <mergeCell ref="U70:V70"/>
    <mergeCell ref="AC59:AC64"/>
    <mergeCell ref="AP59:AP64"/>
    <mergeCell ref="AA61:AB64"/>
    <mergeCell ref="AI61:AJ64"/>
    <mergeCell ref="W62:X64"/>
    <mergeCell ref="Y63:Z64"/>
    <mergeCell ref="AG63:AH64"/>
    <mergeCell ref="L59:M64"/>
    <mergeCell ref="N59:N64"/>
    <mergeCell ref="O59:O64"/>
    <mergeCell ref="P59:P64"/>
    <mergeCell ref="Q59:Q64"/>
    <mergeCell ref="R59:R64"/>
    <mergeCell ref="AI55:AJ58"/>
    <mergeCell ref="W56:X58"/>
    <mergeCell ref="Y57:Z58"/>
    <mergeCell ref="AA57:AB58"/>
    <mergeCell ref="AC57:AD58"/>
    <mergeCell ref="AE57:AF58"/>
    <mergeCell ref="AG57:AH58"/>
    <mergeCell ref="AK53:AK58"/>
    <mergeCell ref="AL53:AL58"/>
    <mergeCell ref="AM53:AM58"/>
    <mergeCell ref="AN53:AN58"/>
    <mergeCell ref="AO53:AO58"/>
    <mergeCell ref="AP53:AP58"/>
    <mergeCell ref="U76:V76"/>
    <mergeCell ref="L77:M82"/>
    <mergeCell ref="N77:N82"/>
    <mergeCell ref="O77:O82"/>
    <mergeCell ref="P77:P82"/>
    <mergeCell ref="Q77:Q82"/>
    <mergeCell ref="R77:R82"/>
    <mergeCell ref="U82:V82"/>
    <mergeCell ref="AI73:AJ76"/>
    <mergeCell ref="W74:X76"/>
    <mergeCell ref="Y75:Z76"/>
    <mergeCell ref="AA75:AB76"/>
    <mergeCell ref="AC75:AD76"/>
    <mergeCell ref="AE75:AF76"/>
    <mergeCell ref="AG75:AH76"/>
    <mergeCell ref="AK71:AK76"/>
    <mergeCell ref="AL71:AL76"/>
    <mergeCell ref="AM71:AM76"/>
    <mergeCell ref="AN71:AN76"/>
    <mergeCell ref="AO71:AO76"/>
    <mergeCell ref="AP71:AP76"/>
    <mergeCell ref="L71:M76"/>
    <mergeCell ref="N71:N76"/>
    <mergeCell ref="O71:O76"/>
    <mergeCell ref="P71:P76"/>
    <mergeCell ref="Q71:Q76"/>
    <mergeCell ref="R71:R76"/>
    <mergeCell ref="AI67:AJ70"/>
    <mergeCell ref="W68:X70"/>
    <mergeCell ref="Y69:Z70"/>
    <mergeCell ref="AA69:AB70"/>
    <mergeCell ref="AC69:AD70"/>
    <mergeCell ref="AE69:AF70"/>
    <mergeCell ref="AG69:AH70"/>
    <mergeCell ref="AK65:AK70"/>
    <mergeCell ref="AL65:AL70"/>
    <mergeCell ref="AM65:AM70"/>
    <mergeCell ref="AN65:AN70"/>
    <mergeCell ref="AO65:AO70"/>
    <mergeCell ref="AP65:AP70"/>
    <mergeCell ref="U88:V88"/>
    <mergeCell ref="L89:M94"/>
    <mergeCell ref="N89:N94"/>
    <mergeCell ref="O89:O94"/>
    <mergeCell ref="P89:P94"/>
    <mergeCell ref="Q89:Q94"/>
    <mergeCell ref="R89:R94"/>
    <mergeCell ref="U94:V94"/>
    <mergeCell ref="AI85:AJ88"/>
    <mergeCell ref="W86:X88"/>
    <mergeCell ref="Y87:Z88"/>
    <mergeCell ref="AA87:AB88"/>
    <mergeCell ref="AC87:AD88"/>
    <mergeCell ref="AE87:AF88"/>
    <mergeCell ref="AG87:AH88"/>
    <mergeCell ref="AK83:AK88"/>
    <mergeCell ref="AL83:AL88"/>
    <mergeCell ref="AM83:AM88"/>
    <mergeCell ref="AN83:AN88"/>
    <mergeCell ref="AO83:AO88"/>
    <mergeCell ref="AP83:AP88"/>
    <mergeCell ref="L83:M88"/>
    <mergeCell ref="N83:N88"/>
    <mergeCell ref="O83:O88"/>
    <mergeCell ref="P83:P88"/>
    <mergeCell ref="Q83:Q88"/>
    <mergeCell ref="R83:R88"/>
    <mergeCell ref="AI79:AJ82"/>
    <mergeCell ref="W80:X82"/>
    <mergeCell ref="Y81:Z82"/>
    <mergeCell ref="AA81:AB82"/>
    <mergeCell ref="AC81:AD82"/>
    <mergeCell ref="AE81:AF82"/>
    <mergeCell ref="AG81:AH82"/>
    <mergeCell ref="AK77:AK82"/>
    <mergeCell ref="AL77:AL82"/>
    <mergeCell ref="AM77:AM82"/>
    <mergeCell ref="AN77:AN82"/>
    <mergeCell ref="AO77:AO82"/>
    <mergeCell ref="AP77:AP82"/>
    <mergeCell ref="U100:V100"/>
    <mergeCell ref="L101:M106"/>
    <mergeCell ref="N101:N106"/>
    <mergeCell ref="O101:O106"/>
    <mergeCell ref="P101:P106"/>
    <mergeCell ref="Q101:Q106"/>
    <mergeCell ref="R101:R106"/>
    <mergeCell ref="U106:V106"/>
    <mergeCell ref="AI97:AJ100"/>
    <mergeCell ref="W98:X100"/>
    <mergeCell ref="Y99:Z100"/>
    <mergeCell ref="AA99:AB100"/>
    <mergeCell ref="AC99:AD100"/>
    <mergeCell ref="AE99:AF100"/>
    <mergeCell ref="AG99:AH100"/>
    <mergeCell ref="AK95:AK100"/>
    <mergeCell ref="AL95:AL100"/>
    <mergeCell ref="AM95:AM100"/>
    <mergeCell ref="AN95:AN100"/>
    <mergeCell ref="AO95:AO100"/>
    <mergeCell ref="AP95:AP100"/>
    <mergeCell ref="L95:M100"/>
    <mergeCell ref="N95:N100"/>
    <mergeCell ref="O95:O100"/>
    <mergeCell ref="P95:P100"/>
    <mergeCell ref="Q95:Q100"/>
    <mergeCell ref="R95:R100"/>
    <mergeCell ref="AI91:AJ94"/>
    <mergeCell ref="W92:X94"/>
    <mergeCell ref="Y93:Z94"/>
    <mergeCell ref="AA93:AB94"/>
    <mergeCell ref="AC93:AD94"/>
    <mergeCell ref="AE93:AF94"/>
    <mergeCell ref="AG93:AH94"/>
    <mergeCell ref="AK89:AK94"/>
    <mergeCell ref="AL89:AL94"/>
    <mergeCell ref="AM89:AM94"/>
    <mergeCell ref="AN89:AN94"/>
    <mergeCell ref="AO89:AO94"/>
    <mergeCell ref="AP89:AP94"/>
    <mergeCell ref="U112:V112"/>
    <mergeCell ref="L113:M118"/>
    <mergeCell ref="N113:N118"/>
    <mergeCell ref="O113:O118"/>
    <mergeCell ref="P113:P118"/>
    <mergeCell ref="Q113:Q118"/>
    <mergeCell ref="R113:R118"/>
    <mergeCell ref="U118:V118"/>
    <mergeCell ref="AI109:AJ112"/>
    <mergeCell ref="W110:X112"/>
    <mergeCell ref="Y111:Z112"/>
    <mergeCell ref="AA111:AB112"/>
    <mergeCell ref="AC111:AD112"/>
    <mergeCell ref="AE111:AF112"/>
    <mergeCell ref="AG111:AH112"/>
    <mergeCell ref="AK107:AK112"/>
    <mergeCell ref="AL107:AL112"/>
    <mergeCell ref="AM107:AM112"/>
    <mergeCell ref="AN107:AN112"/>
    <mergeCell ref="AO107:AO112"/>
    <mergeCell ref="AP107:AP112"/>
    <mergeCell ref="L107:M112"/>
    <mergeCell ref="N107:N112"/>
    <mergeCell ref="O107:O112"/>
    <mergeCell ref="P107:P112"/>
    <mergeCell ref="Q107:Q112"/>
    <mergeCell ref="R107:R112"/>
    <mergeCell ref="AI103:AJ106"/>
    <mergeCell ref="W104:X106"/>
    <mergeCell ref="Y105:Z106"/>
    <mergeCell ref="AA105:AB106"/>
    <mergeCell ref="AC105:AD106"/>
    <mergeCell ref="AE105:AF106"/>
    <mergeCell ref="AG105:AH106"/>
    <mergeCell ref="AK101:AK106"/>
    <mergeCell ref="AL101:AL106"/>
    <mergeCell ref="AM101:AM106"/>
    <mergeCell ref="AN101:AN106"/>
    <mergeCell ref="AO101:AO106"/>
    <mergeCell ref="AP101:AP106"/>
    <mergeCell ref="U124:V124"/>
    <mergeCell ref="L125:M130"/>
    <mergeCell ref="N125:N130"/>
    <mergeCell ref="O125:O130"/>
    <mergeCell ref="P125:P130"/>
    <mergeCell ref="Q125:Q130"/>
    <mergeCell ref="R125:R130"/>
    <mergeCell ref="U130:V130"/>
    <mergeCell ref="AI121:AJ124"/>
    <mergeCell ref="W122:X124"/>
    <mergeCell ref="Y123:Z124"/>
    <mergeCell ref="AA123:AB124"/>
    <mergeCell ref="AC123:AD124"/>
    <mergeCell ref="AE123:AF124"/>
    <mergeCell ref="AG123:AH124"/>
    <mergeCell ref="AK119:AK124"/>
    <mergeCell ref="AL119:AL124"/>
    <mergeCell ref="AM119:AM124"/>
    <mergeCell ref="AN119:AN124"/>
    <mergeCell ref="AO119:AO124"/>
    <mergeCell ref="AP119:AP124"/>
    <mergeCell ref="L119:M124"/>
    <mergeCell ref="N119:N124"/>
    <mergeCell ref="O119:O124"/>
    <mergeCell ref="P119:P124"/>
    <mergeCell ref="Q119:Q124"/>
    <mergeCell ref="R119:R124"/>
    <mergeCell ref="AI115:AJ118"/>
    <mergeCell ref="W116:X118"/>
    <mergeCell ref="Y117:Z118"/>
    <mergeCell ref="AA117:AB118"/>
    <mergeCell ref="AC117:AD118"/>
    <mergeCell ref="AE117:AF118"/>
    <mergeCell ref="AG117:AH118"/>
    <mergeCell ref="AK113:AK118"/>
    <mergeCell ref="AL113:AL118"/>
    <mergeCell ref="AM113:AM118"/>
    <mergeCell ref="AN113:AN118"/>
    <mergeCell ref="AO113:AO118"/>
    <mergeCell ref="AP113:AP118"/>
    <mergeCell ref="U136:V136"/>
    <mergeCell ref="L137:M142"/>
    <mergeCell ref="N137:N142"/>
    <mergeCell ref="O137:O142"/>
    <mergeCell ref="P137:P142"/>
    <mergeCell ref="Q137:Q142"/>
    <mergeCell ref="R137:R142"/>
    <mergeCell ref="U142:V142"/>
    <mergeCell ref="AI133:AJ136"/>
    <mergeCell ref="W134:X136"/>
    <mergeCell ref="Y135:Z136"/>
    <mergeCell ref="AA135:AB136"/>
    <mergeCell ref="AC135:AD136"/>
    <mergeCell ref="AE135:AF136"/>
    <mergeCell ref="AG135:AH136"/>
    <mergeCell ref="AK131:AK136"/>
    <mergeCell ref="AL131:AL136"/>
    <mergeCell ref="AM131:AM136"/>
    <mergeCell ref="AN131:AN136"/>
    <mergeCell ref="AO131:AO136"/>
    <mergeCell ref="AP131:AP136"/>
    <mergeCell ref="L131:M136"/>
    <mergeCell ref="N131:N136"/>
    <mergeCell ref="O131:O136"/>
    <mergeCell ref="P131:P136"/>
    <mergeCell ref="Q131:Q136"/>
    <mergeCell ref="R131:R136"/>
    <mergeCell ref="AI127:AJ130"/>
    <mergeCell ref="W128:X130"/>
    <mergeCell ref="Y129:Z130"/>
    <mergeCell ref="AA129:AB130"/>
    <mergeCell ref="AC129:AD130"/>
    <mergeCell ref="AE129:AF130"/>
    <mergeCell ref="AG129:AH130"/>
    <mergeCell ref="AK125:AK130"/>
    <mergeCell ref="AL125:AL130"/>
    <mergeCell ref="AM125:AM130"/>
    <mergeCell ref="AN125:AN130"/>
    <mergeCell ref="AO125:AO130"/>
    <mergeCell ref="AP125:AP130"/>
    <mergeCell ref="U148:V148"/>
    <mergeCell ref="L149:M154"/>
    <mergeCell ref="N149:N154"/>
    <mergeCell ref="O149:O154"/>
    <mergeCell ref="P149:P154"/>
    <mergeCell ref="Q149:Q154"/>
    <mergeCell ref="R149:R154"/>
    <mergeCell ref="U154:V154"/>
    <mergeCell ref="AI145:AJ148"/>
    <mergeCell ref="W146:X148"/>
    <mergeCell ref="Y147:Z148"/>
    <mergeCell ref="AA147:AB148"/>
    <mergeCell ref="AC147:AD148"/>
    <mergeCell ref="AE147:AF148"/>
    <mergeCell ref="AG147:AH148"/>
    <mergeCell ref="AK143:AK148"/>
    <mergeCell ref="AL143:AL148"/>
    <mergeCell ref="AM143:AM148"/>
    <mergeCell ref="AN143:AN148"/>
    <mergeCell ref="AO143:AO148"/>
    <mergeCell ref="AP143:AP148"/>
    <mergeCell ref="L143:M148"/>
    <mergeCell ref="N143:N148"/>
    <mergeCell ref="O143:O148"/>
    <mergeCell ref="P143:P148"/>
    <mergeCell ref="Q143:Q148"/>
    <mergeCell ref="R143:R148"/>
    <mergeCell ref="AI139:AJ142"/>
    <mergeCell ref="W140:X142"/>
    <mergeCell ref="Y141:Z142"/>
    <mergeCell ref="AA141:AB142"/>
    <mergeCell ref="AC141:AD142"/>
    <mergeCell ref="AE141:AF142"/>
    <mergeCell ref="AG141:AH142"/>
    <mergeCell ref="AK137:AK142"/>
    <mergeCell ref="AL137:AL142"/>
    <mergeCell ref="AM137:AM142"/>
    <mergeCell ref="AN137:AN142"/>
    <mergeCell ref="AO137:AO142"/>
    <mergeCell ref="AP137:AP142"/>
    <mergeCell ref="U160:V160"/>
    <mergeCell ref="L161:M166"/>
    <mergeCell ref="N161:N166"/>
    <mergeCell ref="O161:O166"/>
    <mergeCell ref="P161:P166"/>
    <mergeCell ref="Q161:Q166"/>
    <mergeCell ref="R161:R166"/>
    <mergeCell ref="U166:V166"/>
    <mergeCell ref="AI157:AJ160"/>
    <mergeCell ref="W158:X160"/>
    <mergeCell ref="Y159:Z160"/>
    <mergeCell ref="AA159:AB160"/>
    <mergeCell ref="AC159:AD160"/>
    <mergeCell ref="AE159:AF160"/>
    <mergeCell ref="AG159:AH160"/>
    <mergeCell ref="AK155:AK160"/>
    <mergeCell ref="AL155:AL160"/>
    <mergeCell ref="AM155:AM160"/>
    <mergeCell ref="AN155:AN160"/>
    <mergeCell ref="AO155:AO160"/>
    <mergeCell ref="AP155:AP160"/>
    <mergeCell ref="L155:M160"/>
    <mergeCell ref="N155:N160"/>
    <mergeCell ref="O155:O160"/>
    <mergeCell ref="P155:P160"/>
    <mergeCell ref="Q155:Q160"/>
    <mergeCell ref="R155:R160"/>
    <mergeCell ref="AI151:AJ154"/>
    <mergeCell ref="W152:X154"/>
    <mergeCell ref="Y153:Z154"/>
    <mergeCell ref="AA153:AB154"/>
    <mergeCell ref="AC153:AD154"/>
    <mergeCell ref="AE153:AF154"/>
    <mergeCell ref="AG153:AH154"/>
    <mergeCell ref="AK149:AK154"/>
    <mergeCell ref="AL149:AL154"/>
    <mergeCell ref="AM149:AM154"/>
    <mergeCell ref="AN149:AN154"/>
    <mergeCell ref="AO149:AO154"/>
    <mergeCell ref="AP149:AP154"/>
    <mergeCell ref="U172:V172"/>
    <mergeCell ref="L173:M178"/>
    <mergeCell ref="N173:N178"/>
    <mergeCell ref="O173:O178"/>
    <mergeCell ref="P173:P178"/>
    <mergeCell ref="Q173:Q178"/>
    <mergeCell ref="R173:R178"/>
    <mergeCell ref="U178:V178"/>
    <mergeCell ref="AI169:AJ172"/>
    <mergeCell ref="W170:X172"/>
    <mergeCell ref="Y171:Z172"/>
    <mergeCell ref="AA171:AB172"/>
    <mergeCell ref="AC171:AD172"/>
    <mergeCell ref="AE171:AF172"/>
    <mergeCell ref="AG171:AH172"/>
    <mergeCell ref="AK167:AK172"/>
    <mergeCell ref="AL167:AL172"/>
    <mergeCell ref="AM167:AM172"/>
    <mergeCell ref="AN167:AN172"/>
    <mergeCell ref="AO167:AO172"/>
    <mergeCell ref="AP167:AP172"/>
    <mergeCell ref="L167:M172"/>
    <mergeCell ref="N167:N172"/>
    <mergeCell ref="O167:O172"/>
    <mergeCell ref="P167:P172"/>
    <mergeCell ref="Q167:Q172"/>
    <mergeCell ref="R167:R172"/>
    <mergeCell ref="AI163:AJ166"/>
    <mergeCell ref="W164:X166"/>
    <mergeCell ref="Y165:Z166"/>
    <mergeCell ref="AA165:AB166"/>
    <mergeCell ref="AC165:AD166"/>
    <mergeCell ref="AE165:AF166"/>
    <mergeCell ref="AG165:AH166"/>
    <mergeCell ref="AK161:AK166"/>
    <mergeCell ref="AL161:AL166"/>
    <mergeCell ref="AM161:AM166"/>
    <mergeCell ref="AN161:AN166"/>
    <mergeCell ref="AO161:AO166"/>
    <mergeCell ref="AP161:AP166"/>
    <mergeCell ref="U184:V184"/>
    <mergeCell ref="L185:M190"/>
    <mergeCell ref="N185:N190"/>
    <mergeCell ref="O185:O190"/>
    <mergeCell ref="P185:P190"/>
    <mergeCell ref="Q185:Q190"/>
    <mergeCell ref="R185:R190"/>
    <mergeCell ref="U190:V190"/>
    <mergeCell ref="AI181:AJ184"/>
    <mergeCell ref="W182:X184"/>
    <mergeCell ref="Y183:Z184"/>
    <mergeCell ref="AA183:AB184"/>
    <mergeCell ref="AC183:AD184"/>
    <mergeCell ref="AE183:AF184"/>
    <mergeCell ref="AG183:AH184"/>
    <mergeCell ref="AK179:AK184"/>
    <mergeCell ref="AL179:AL184"/>
    <mergeCell ref="AM179:AM184"/>
    <mergeCell ref="AN179:AN184"/>
    <mergeCell ref="AO179:AO184"/>
    <mergeCell ref="AP179:AP184"/>
    <mergeCell ref="L179:M184"/>
    <mergeCell ref="N179:N184"/>
    <mergeCell ref="O179:O184"/>
    <mergeCell ref="P179:P184"/>
    <mergeCell ref="Q179:Q184"/>
    <mergeCell ref="R179:R184"/>
    <mergeCell ref="AI175:AJ178"/>
    <mergeCell ref="W176:X178"/>
    <mergeCell ref="Y177:Z178"/>
    <mergeCell ref="AA177:AB178"/>
    <mergeCell ref="AC177:AD178"/>
    <mergeCell ref="AE177:AF178"/>
    <mergeCell ref="AG177:AH178"/>
    <mergeCell ref="AK173:AK178"/>
    <mergeCell ref="AL173:AL178"/>
    <mergeCell ref="AM173:AM178"/>
    <mergeCell ref="AN173:AN178"/>
    <mergeCell ref="AO173:AO178"/>
    <mergeCell ref="AP173:AP178"/>
    <mergeCell ref="U196:V196"/>
    <mergeCell ref="L197:M202"/>
    <mergeCell ref="N197:N202"/>
    <mergeCell ref="O197:O202"/>
    <mergeCell ref="P197:P202"/>
    <mergeCell ref="Q197:Q202"/>
    <mergeCell ref="R197:R202"/>
    <mergeCell ref="U202:V202"/>
    <mergeCell ref="AI193:AJ196"/>
    <mergeCell ref="W194:X196"/>
    <mergeCell ref="Y195:Z196"/>
    <mergeCell ref="AA195:AB196"/>
    <mergeCell ref="AC195:AD196"/>
    <mergeCell ref="AE195:AF196"/>
    <mergeCell ref="AG195:AH196"/>
    <mergeCell ref="AK191:AK196"/>
    <mergeCell ref="AL191:AL196"/>
    <mergeCell ref="AM191:AM196"/>
    <mergeCell ref="AN191:AN196"/>
    <mergeCell ref="AO191:AO196"/>
    <mergeCell ref="AP191:AP196"/>
    <mergeCell ref="L191:M196"/>
    <mergeCell ref="N191:N196"/>
    <mergeCell ref="O191:O196"/>
    <mergeCell ref="P191:P196"/>
    <mergeCell ref="Q191:Q196"/>
    <mergeCell ref="R191:R196"/>
    <mergeCell ref="AI187:AJ190"/>
    <mergeCell ref="W188:X190"/>
    <mergeCell ref="Y189:Z190"/>
    <mergeCell ref="AA189:AB190"/>
    <mergeCell ref="AC189:AD190"/>
    <mergeCell ref="AE189:AF190"/>
    <mergeCell ref="AG189:AH190"/>
    <mergeCell ref="AK185:AK190"/>
    <mergeCell ref="AL185:AL190"/>
    <mergeCell ref="AM185:AM190"/>
    <mergeCell ref="AN185:AN190"/>
    <mergeCell ref="AO185:AO190"/>
    <mergeCell ref="AP185:AP190"/>
    <mergeCell ref="U208:V208"/>
    <mergeCell ref="L209:M214"/>
    <mergeCell ref="N209:N214"/>
    <mergeCell ref="O209:O214"/>
    <mergeCell ref="P209:P214"/>
    <mergeCell ref="Q209:Q214"/>
    <mergeCell ref="R209:R214"/>
    <mergeCell ref="U214:V214"/>
    <mergeCell ref="AI205:AJ208"/>
    <mergeCell ref="W206:X208"/>
    <mergeCell ref="Y207:Z208"/>
    <mergeCell ref="AA207:AB208"/>
    <mergeCell ref="AC207:AD208"/>
    <mergeCell ref="AE207:AF208"/>
    <mergeCell ref="AG207:AH208"/>
    <mergeCell ref="AK203:AK208"/>
    <mergeCell ref="AL203:AL208"/>
    <mergeCell ref="AM203:AM208"/>
    <mergeCell ref="AN203:AN208"/>
    <mergeCell ref="AO203:AO208"/>
    <mergeCell ref="AP203:AP208"/>
    <mergeCell ref="L203:M208"/>
    <mergeCell ref="N203:N208"/>
    <mergeCell ref="O203:O208"/>
    <mergeCell ref="P203:P208"/>
    <mergeCell ref="Q203:Q208"/>
    <mergeCell ref="R203:R208"/>
    <mergeCell ref="AI199:AJ202"/>
    <mergeCell ref="W200:X202"/>
    <mergeCell ref="Y201:Z202"/>
    <mergeCell ref="AA201:AB202"/>
    <mergeCell ref="AC201:AD202"/>
    <mergeCell ref="AE201:AF202"/>
    <mergeCell ref="AG201:AH202"/>
    <mergeCell ref="AK197:AK202"/>
    <mergeCell ref="AL197:AL202"/>
    <mergeCell ref="AM197:AM202"/>
    <mergeCell ref="AN197:AN202"/>
    <mergeCell ref="AO197:AO202"/>
    <mergeCell ref="AP197:AP202"/>
    <mergeCell ref="U220:V220"/>
    <mergeCell ref="L221:M226"/>
    <mergeCell ref="N221:N226"/>
    <mergeCell ref="O221:O226"/>
    <mergeCell ref="P221:P226"/>
    <mergeCell ref="Q221:Q226"/>
    <mergeCell ref="R221:R226"/>
    <mergeCell ref="U226:V226"/>
    <mergeCell ref="AI217:AJ220"/>
    <mergeCell ref="W218:X220"/>
    <mergeCell ref="Y219:Z220"/>
    <mergeCell ref="AA219:AB220"/>
    <mergeCell ref="AC219:AD220"/>
    <mergeCell ref="AE219:AF220"/>
    <mergeCell ref="AG219:AH220"/>
    <mergeCell ref="AK215:AK220"/>
    <mergeCell ref="AL215:AL220"/>
    <mergeCell ref="AM215:AM220"/>
    <mergeCell ref="AN215:AN220"/>
    <mergeCell ref="AO215:AO220"/>
    <mergeCell ref="AP215:AP220"/>
    <mergeCell ref="L215:M220"/>
    <mergeCell ref="N215:N220"/>
    <mergeCell ref="O215:O220"/>
    <mergeCell ref="P215:P220"/>
    <mergeCell ref="Q215:Q220"/>
    <mergeCell ref="R215:R220"/>
    <mergeCell ref="AI211:AJ214"/>
    <mergeCell ref="W212:X214"/>
    <mergeCell ref="Y213:Z214"/>
    <mergeCell ref="AA213:AB214"/>
    <mergeCell ref="AC213:AD214"/>
    <mergeCell ref="AE213:AF214"/>
    <mergeCell ref="AG213:AH214"/>
    <mergeCell ref="AK209:AK214"/>
    <mergeCell ref="AL209:AL214"/>
    <mergeCell ref="AM209:AM214"/>
    <mergeCell ref="AN209:AN214"/>
    <mergeCell ref="AO209:AO214"/>
    <mergeCell ref="AP209:AP214"/>
    <mergeCell ref="U232:V232"/>
    <mergeCell ref="L233:M238"/>
    <mergeCell ref="N233:N238"/>
    <mergeCell ref="O233:O238"/>
    <mergeCell ref="P233:P238"/>
    <mergeCell ref="Q233:Q238"/>
    <mergeCell ref="R233:R238"/>
    <mergeCell ref="U238:V238"/>
    <mergeCell ref="AI229:AJ232"/>
    <mergeCell ref="W230:X232"/>
    <mergeCell ref="Y231:Z232"/>
    <mergeCell ref="AA231:AB232"/>
    <mergeCell ref="AC231:AD232"/>
    <mergeCell ref="AE231:AF232"/>
    <mergeCell ref="AG231:AH232"/>
    <mergeCell ref="AK227:AK232"/>
    <mergeCell ref="AL227:AL232"/>
    <mergeCell ref="AM227:AM232"/>
    <mergeCell ref="AN227:AN232"/>
    <mergeCell ref="AO227:AO232"/>
    <mergeCell ref="AP227:AP232"/>
    <mergeCell ref="L227:M232"/>
    <mergeCell ref="N227:N232"/>
    <mergeCell ref="O227:O232"/>
    <mergeCell ref="P227:P232"/>
    <mergeCell ref="Q227:Q232"/>
    <mergeCell ref="R227:R232"/>
    <mergeCell ref="AI223:AJ226"/>
    <mergeCell ref="W224:X226"/>
    <mergeCell ref="Y225:Z226"/>
    <mergeCell ref="AA225:AB226"/>
    <mergeCell ref="AC225:AD226"/>
    <mergeCell ref="AE225:AF226"/>
    <mergeCell ref="AG225:AH226"/>
    <mergeCell ref="AK221:AK226"/>
    <mergeCell ref="AL221:AL226"/>
    <mergeCell ref="AM221:AM226"/>
    <mergeCell ref="AN221:AN226"/>
    <mergeCell ref="AO221:AO226"/>
    <mergeCell ref="AP221:AP226"/>
    <mergeCell ref="U244:V244"/>
    <mergeCell ref="L245:M250"/>
    <mergeCell ref="N245:N250"/>
    <mergeCell ref="O245:O250"/>
    <mergeCell ref="P245:P250"/>
    <mergeCell ref="Q245:Q250"/>
    <mergeCell ref="R245:R250"/>
    <mergeCell ref="U250:V250"/>
    <mergeCell ref="AI241:AJ244"/>
    <mergeCell ref="W242:X244"/>
    <mergeCell ref="Y243:Z244"/>
    <mergeCell ref="AA243:AB244"/>
    <mergeCell ref="AC243:AD244"/>
    <mergeCell ref="AE243:AF244"/>
    <mergeCell ref="AG243:AH244"/>
    <mergeCell ref="AK239:AK244"/>
    <mergeCell ref="AL239:AL244"/>
    <mergeCell ref="AM239:AM244"/>
    <mergeCell ref="AN239:AN244"/>
    <mergeCell ref="AO239:AO244"/>
    <mergeCell ref="AP239:AP244"/>
    <mergeCell ref="L239:M244"/>
    <mergeCell ref="N239:N244"/>
    <mergeCell ref="O239:O244"/>
    <mergeCell ref="P239:P244"/>
    <mergeCell ref="Q239:Q244"/>
    <mergeCell ref="R239:R244"/>
    <mergeCell ref="AI235:AJ238"/>
    <mergeCell ref="W236:X238"/>
    <mergeCell ref="Y237:Z238"/>
    <mergeCell ref="AA237:AB238"/>
    <mergeCell ref="AC237:AD238"/>
    <mergeCell ref="AE237:AF238"/>
    <mergeCell ref="AG237:AH238"/>
    <mergeCell ref="AK233:AK238"/>
    <mergeCell ref="AL233:AL238"/>
    <mergeCell ref="AM233:AM238"/>
    <mergeCell ref="AN233:AN238"/>
    <mergeCell ref="AO233:AO238"/>
    <mergeCell ref="AP233:AP238"/>
    <mergeCell ref="U256:V256"/>
    <mergeCell ref="L257:M262"/>
    <mergeCell ref="N257:N262"/>
    <mergeCell ref="O257:O262"/>
    <mergeCell ref="P257:P262"/>
    <mergeCell ref="Q257:Q262"/>
    <mergeCell ref="R257:R262"/>
    <mergeCell ref="U262:V262"/>
    <mergeCell ref="AI253:AJ256"/>
    <mergeCell ref="W254:X256"/>
    <mergeCell ref="Y255:Z256"/>
    <mergeCell ref="AA255:AB256"/>
    <mergeCell ref="AC255:AD256"/>
    <mergeCell ref="AE255:AF256"/>
    <mergeCell ref="AG255:AH256"/>
    <mergeCell ref="AK251:AK256"/>
    <mergeCell ref="AL251:AL256"/>
    <mergeCell ref="AM251:AM256"/>
    <mergeCell ref="AN251:AN256"/>
    <mergeCell ref="AO251:AO256"/>
    <mergeCell ref="AP251:AP256"/>
    <mergeCell ref="L251:M256"/>
    <mergeCell ref="N251:N256"/>
    <mergeCell ref="O251:O256"/>
    <mergeCell ref="P251:P256"/>
    <mergeCell ref="Q251:Q256"/>
    <mergeCell ref="R251:R256"/>
    <mergeCell ref="AI247:AJ250"/>
    <mergeCell ref="W248:X250"/>
    <mergeCell ref="Y249:Z250"/>
    <mergeCell ref="AA249:AB250"/>
    <mergeCell ref="AC249:AD250"/>
    <mergeCell ref="AE249:AF250"/>
    <mergeCell ref="AG249:AH250"/>
    <mergeCell ref="AK245:AK250"/>
    <mergeCell ref="AL245:AL250"/>
    <mergeCell ref="AM245:AM250"/>
    <mergeCell ref="AN245:AN250"/>
    <mergeCell ref="AO245:AO250"/>
    <mergeCell ref="AP245:AP250"/>
    <mergeCell ref="U268:V268"/>
    <mergeCell ref="L269:M274"/>
    <mergeCell ref="N269:N274"/>
    <mergeCell ref="O269:O274"/>
    <mergeCell ref="P269:P274"/>
    <mergeCell ref="Q269:Q274"/>
    <mergeCell ref="R269:R274"/>
    <mergeCell ref="U274:V274"/>
    <mergeCell ref="AI265:AJ268"/>
    <mergeCell ref="W266:X268"/>
    <mergeCell ref="Y267:Z268"/>
    <mergeCell ref="AA267:AB268"/>
    <mergeCell ref="AC267:AD268"/>
    <mergeCell ref="AE267:AF268"/>
    <mergeCell ref="AG267:AH268"/>
    <mergeCell ref="AK263:AK268"/>
    <mergeCell ref="AL263:AL268"/>
    <mergeCell ref="AM263:AM268"/>
    <mergeCell ref="AN263:AN268"/>
    <mergeCell ref="AO263:AO268"/>
    <mergeCell ref="AP263:AP268"/>
    <mergeCell ref="L263:M268"/>
    <mergeCell ref="N263:N268"/>
    <mergeCell ref="O263:O268"/>
    <mergeCell ref="P263:P268"/>
    <mergeCell ref="Q263:Q268"/>
    <mergeCell ref="R263:R268"/>
    <mergeCell ref="AI259:AJ262"/>
    <mergeCell ref="W260:X262"/>
    <mergeCell ref="Y261:Z262"/>
    <mergeCell ref="AA261:AB262"/>
    <mergeCell ref="AC261:AD262"/>
    <mergeCell ref="AE261:AF262"/>
    <mergeCell ref="AG261:AH262"/>
    <mergeCell ref="AK257:AK262"/>
    <mergeCell ref="AL257:AL262"/>
    <mergeCell ref="AM257:AM262"/>
    <mergeCell ref="AN257:AN262"/>
    <mergeCell ref="AO257:AO262"/>
    <mergeCell ref="AP257:AP262"/>
    <mergeCell ref="U280:V280"/>
    <mergeCell ref="L281:M286"/>
    <mergeCell ref="N281:N286"/>
    <mergeCell ref="O281:O286"/>
    <mergeCell ref="P281:P286"/>
    <mergeCell ref="Q281:Q286"/>
    <mergeCell ref="R281:R286"/>
    <mergeCell ref="U286:V286"/>
    <mergeCell ref="AI277:AJ280"/>
    <mergeCell ref="W278:X280"/>
    <mergeCell ref="Y279:Z280"/>
    <mergeCell ref="AA279:AB280"/>
    <mergeCell ref="AC279:AD280"/>
    <mergeCell ref="AE279:AF280"/>
    <mergeCell ref="AG279:AH280"/>
    <mergeCell ref="AK275:AK280"/>
    <mergeCell ref="AL275:AL280"/>
    <mergeCell ref="AM275:AM280"/>
    <mergeCell ref="AN275:AN280"/>
    <mergeCell ref="AO275:AO280"/>
    <mergeCell ref="AP275:AP280"/>
    <mergeCell ref="L275:M280"/>
    <mergeCell ref="N275:N280"/>
    <mergeCell ref="O275:O280"/>
    <mergeCell ref="P275:P280"/>
    <mergeCell ref="Q275:Q280"/>
    <mergeCell ref="R275:R280"/>
    <mergeCell ref="AI271:AJ274"/>
    <mergeCell ref="W272:X274"/>
    <mergeCell ref="Y273:Z274"/>
    <mergeCell ref="AA273:AB274"/>
    <mergeCell ref="AC273:AD274"/>
    <mergeCell ref="AE273:AF274"/>
    <mergeCell ref="AG273:AH274"/>
    <mergeCell ref="AK269:AK274"/>
    <mergeCell ref="AL269:AL274"/>
    <mergeCell ref="AM269:AM274"/>
    <mergeCell ref="AN269:AN274"/>
    <mergeCell ref="AO269:AO274"/>
    <mergeCell ref="AP269:AP274"/>
    <mergeCell ref="U292:V292"/>
    <mergeCell ref="L293:M298"/>
    <mergeCell ref="N293:N298"/>
    <mergeCell ref="O293:O298"/>
    <mergeCell ref="P293:P298"/>
    <mergeCell ref="Q293:Q298"/>
    <mergeCell ref="R293:R298"/>
    <mergeCell ref="U298:V298"/>
    <mergeCell ref="AI289:AJ292"/>
    <mergeCell ref="W290:X292"/>
    <mergeCell ref="Y291:Z292"/>
    <mergeCell ref="AA291:AB292"/>
    <mergeCell ref="AC291:AD292"/>
    <mergeCell ref="AE291:AF292"/>
    <mergeCell ref="AG291:AH292"/>
    <mergeCell ref="AK287:AK292"/>
    <mergeCell ref="AL287:AL292"/>
    <mergeCell ref="AM287:AM292"/>
    <mergeCell ref="AN287:AN292"/>
    <mergeCell ref="AO287:AO292"/>
    <mergeCell ref="AP287:AP292"/>
    <mergeCell ref="L287:M292"/>
    <mergeCell ref="N287:N292"/>
    <mergeCell ref="O287:O292"/>
    <mergeCell ref="P287:P292"/>
    <mergeCell ref="Q287:Q292"/>
    <mergeCell ref="R287:R292"/>
    <mergeCell ref="AI283:AJ286"/>
    <mergeCell ref="W284:X286"/>
    <mergeCell ref="Y285:Z286"/>
    <mergeCell ref="AA285:AB286"/>
    <mergeCell ref="AC285:AD286"/>
    <mergeCell ref="AE285:AF286"/>
    <mergeCell ref="AG285:AH286"/>
    <mergeCell ref="AK281:AK286"/>
    <mergeCell ref="AL281:AL286"/>
    <mergeCell ref="AM281:AM286"/>
    <mergeCell ref="AN281:AN286"/>
    <mergeCell ref="AO281:AO286"/>
    <mergeCell ref="AP281:AP286"/>
    <mergeCell ref="U304:V304"/>
    <mergeCell ref="L305:M310"/>
    <mergeCell ref="N305:N310"/>
    <mergeCell ref="O305:O310"/>
    <mergeCell ref="P305:P310"/>
    <mergeCell ref="Q305:Q310"/>
    <mergeCell ref="R305:R310"/>
    <mergeCell ref="U310:V310"/>
    <mergeCell ref="AI301:AJ304"/>
    <mergeCell ref="W302:X304"/>
    <mergeCell ref="Y303:Z304"/>
    <mergeCell ref="AA303:AB304"/>
    <mergeCell ref="AC303:AD304"/>
    <mergeCell ref="AE303:AF304"/>
    <mergeCell ref="AG303:AH304"/>
    <mergeCell ref="AK299:AK304"/>
    <mergeCell ref="AL299:AL304"/>
    <mergeCell ref="AM299:AM304"/>
    <mergeCell ref="AN299:AN304"/>
    <mergeCell ref="AO299:AO304"/>
    <mergeCell ref="AP299:AP304"/>
    <mergeCell ref="L299:M304"/>
    <mergeCell ref="N299:N304"/>
    <mergeCell ref="O299:O304"/>
    <mergeCell ref="P299:P304"/>
    <mergeCell ref="Q299:Q304"/>
    <mergeCell ref="R299:R304"/>
    <mergeCell ref="AI295:AJ298"/>
    <mergeCell ref="W296:X298"/>
    <mergeCell ref="Y297:Z298"/>
    <mergeCell ref="AA297:AB298"/>
    <mergeCell ref="AC297:AD298"/>
    <mergeCell ref="AE297:AF298"/>
    <mergeCell ref="AG297:AH298"/>
    <mergeCell ref="AK293:AK298"/>
    <mergeCell ref="AL293:AL298"/>
    <mergeCell ref="AM293:AM298"/>
    <mergeCell ref="AN293:AN298"/>
    <mergeCell ref="AO293:AO298"/>
    <mergeCell ref="AP293:AP298"/>
    <mergeCell ref="U316:V316"/>
    <mergeCell ref="L317:M322"/>
    <mergeCell ref="N317:N322"/>
    <mergeCell ref="O317:O322"/>
    <mergeCell ref="P317:P322"/>
    <mergeCell ref="Q317:Q322"/>
    <mergeCell ref="R317:R322"/>
    <mergeCell ref="AI313:AJ316"/>
    <mergeCell ref="W314:X316"/>
    <mergeCell ref="Y315:Z316"/>
    <mergeCell ref="AA315:AB316"/>
    <mergeCell ref="AC315:AD316"/>
    <mergeCell ref="AE315:AF316"/>
    <mergeCell ref="AG315:AH316"/>
    <mergeCell ref="AK311:AK316"/>
    <mergeCell ref="AL311:AL316"/>
    <mergeCell ref="AM311:AM316"/>
    <mergeCell ref="AN311:AN316"/>
    <mergeCell ref="AO311:AO316"/>
    <mergeCell ref="AP311:AP316"/>
    <mergeCell ref="L311:M316"/>
    <mergeCell ref="N311:N316"/>
    <mergeCell ref="O311:O316"/>
    <mergeCell ref="P311:P316"/>
    <mergeCell ref="Q311:Q316"/>
    <mergeCell ref="R311:R316"/>
    <mergeCell ref="AI307:AJ310"/>
    <mergeCell ref="W308:X310"/>
    <mergeCell ref="Y309:Z310"/>
    <mergeCell ref="AA309:AB310"/>
    <mergeCell ref="AC309:AD310"/>
    <mergeCell ref="AE309:AF310"/>
    <mergeCell ref="AG309:AH310"/>
    <mergeCell ref="AK305:AK310"/>
    <mergeCell ref="AL305:AL310"/>
    <mergeCell ref="AM305:AM310"/>
    <mergeCell ref="AN305:AN310"/>
    <mergeCell ref="AO305:AO310"/>
    <mergeCell ref="AP305:AP310"/>
    <mergeCell ref="AI331:AJ334"/>
    <mergeCell ref="W332:X334"/>
    <mergeCell ref="Y333:Z334"/>
    <mergeCell ref="AA333:AB334"/>
    <mergeCell ref="AC333:AD334"/>
    <mergeCell ref="AE333:AF334"/>
    <mergeCell ref="AG333:AH334"/>
    <mergeCell ref="AK329:AK334"/>
    <mergeCell ref="AL329:AL334"/>
    <mergeCell ref="AM329:AM334"/>
    <mergeCell ref="AN329:AN334"/>
    <mergeCell ref="AO329:AO334"/>
    <mergeCell ref="AP329:AP334"/>
    <mergeCell ref="AG327:AH328"/>
    <mergeCell ref="U328:V328"/>
    <mergeCell ref="L329:M334"/>
    <mergeCell ref="N329:N334"/>
    <mergeCell ref="O329:O334"/>
    <mergeCell ref="P329:P334"/>
    <mergeCell ref="Q329:Q334"/>
    <mergeCell ref="R329:R334"/>
    <mergeCell ref="U334:V334"/>
    <mergeCell ref="AK323:AK328"/>
    <mergeCell ref="AL323:AL328"/>
    <mergeCell ref="AM323:AM328"/>
    <mergeCell ref="AP323:AP328"/>
    <mergeCell ref="AI325:AJ328"/>
    <mergeCell ref="W326:X328"/>
    <mergeCell ref="Y327:Z328"/>
    <mergeCell ref="AA327:AB328"/>
    <mergeCell ref="AC327:AD328"/>
    <mergeCell ref="AE327:AF328"/>
    <mergeCell ref="AG321:AH322"/>
    <mergeCell ref="U322:V322"/>
    <mergeCell ref="L323:M328"/>
    <mergeCell ref="N323:N328"/>
    <mergeCell ref="O323:O328"/>
    <mergeCell ref="P323:P328"/>
    <mergeCell ref="Q323:Q328"/>
    <mergeCell ref="R323:R328"/>
    <mergeCell ref="AK317:AK322"/>
    <mergeCell ref="AL317:AL322"/>
    <mergeCell ref="AM317:AM322"/>
    <mergeCell ref="AP317:AP322"/>
    <mergeCell ref="AI319:AJ322"/>
    <mergeCell ref="W320:X322"/>
    <mergeCell ref="Y321:Z322"/>
    <mergeCell ref="AA321:AB322"/>
    <mergeCell ref="AC321:AD322"/>
    <mergeCell ref="AE321:AF322"/>
    <mergeCell ref="AI343:AJ346"/>
    <mergeCell ref="W344:X346"/>
    <mergeCell ref="Y345:Z346"/>
    <mergeCell ref="AA345:AB346"/>
    <mergeCell ref="AC345:AD346"/>
    <mergeCell ref="AE345:AF346"/>
    <mergeCell ref="AG345:AH346"/>
    <mergeCell ref="AK341:AK346"/>
    <mergeCell ref="AL341:AL346"/>
    <mergeCell ref="AM341:AM346"/>
    <mergeCell ref="AN341:AN346"/>
    <mergeCell ref="AO341:AO346"/>
    <mergeCell ref="AP341:AP346"/>
    <mergeCell ref="U340:V340"/>
    <mergeCell ref="L341:M346"/>
    <mergeCell ref="N341:N346"/>
    <mergeCell ref="O341:O346"/>
    <mergeCell ref="P341:P346"/>
    <mergeCell ref="Q341:Q346"/>
    <mergeCell ref="R341:R346"/>
    <mergeCell ref="U346:V346"/>
    <mergeCell ref="AI337:AJ340"/>
    <mergeCell ref="W338:X340"/>
    <mergeCell ref="Y339:Z340"/>
    <mergeCell ref="AA339:AB340"/>
    <mergeCell ref="AC339:AD340"/>
    <mergeCell ref="AE339:AF340"/>
    <mergeCell ref="AG339:AH340"/>
    <mergeCell ref="AK335:AK340"/>
    <mergeCell ref="AL335:AL340"/>
    <mergeCell ref="AM335:AM340"/>
    <mergeCell ref="AN335:AN340"/>
    <mergeCell ref="AO335:AO340"/>
    <mergeCell ref="AP335:AP340"/>
    <mergeCell ref="L335:M340"/>
    <mergeCell ref="N335:N340"/>
    <mergeCell ref="O335:O340"/>
    <mergeCell ref="P335:P340"/>
    <mergeCell ref="Q335:Q340"/>
    <mergeCell ref="R335:R340"/>
    <mergeCell ref="AI355:AJ358"/>
    <mergeCell ref="W356:X358"/>
    <mergeCell ref="Y357:Z358"/>
    <mergeCell ref="AA357:AB358"/>
    <mergeCell ref="AC357:AD358"/>
    <mergeCell ref="AE357:AF358"/>
    <mergeCell ref="AG357:AH358"/>
    <mergeCell ref="AK353:AK358"/>
    <mergeCell ref="AL353:AL358"/>
    <mergeCell ref="AM353:AM358"/>
    <mergeCell ref="AN353:AN358"/>
    <mergeCell ref="AO353:AO358"/>
    <mergeCell ref="AP353:AP358"/>
    <mergeCell ref="U352:V352"/>
    <mergeCell ref="L353:M358"/>
    <mergeCell ref="N353:N358"/>
    <mergeCell ref="O353:O358"/>
    <mergeCell ref="P353:P358"/>
    <mergeCell ref="Q353:Q358"/>
    <mergeCell ref="R353:R358"/>
    <mergeCell ref="U358:V358"/>
    <mergeCell ref="AI349:AJ352"/>
    <mergeCell ref="W350:X352"/>
    <mergeCell ref="Y351:Z352"/>
    <mergeCell ref="AA351:AB352"/>
    <mergeCell ref="AC351:AD352"/>
    <mergeCell ref="AE351:AF352"/>
    <mergeCell ref="AG351:AH352"/>
    <mergeCell ref="AK347:AK352"/>
    <mergeCell ref="AL347:AL352"/>
    <mergeCell ref="AM347:AM352"/>
    <mergeCell ref="AN347:AN352"/>
    <mergeCell ref="AO347:AO352"/>
    <mergeCell ref="AP347:AP352"/>
    <mergeCell ref="L347:M352"/>
    <mergeCell ref="N347:N352"/>
    <mergeCell ref="O347:O352"/>
    <mergeCell ref="P347:P352"/>
    <mergeCell ref="Q347:Q352"/>
    <mergeCell ref="R347:R352"/>
    <mergeCell ref="AI367:AJ370"/>
    <mergeCell ref="W368:X370"/>
    <mergeCell ref="Y369:Z370"/>
    <mergeCell ref="AA369:AB370"/>
    <mergeCell ref="AC369:AD370"/>
    <mergeCell ref="AE369:AF370"/>
    <mergeCell ref="AG369:AH370"/>
    <mergeCell ref="AK365:AK370"/>
    <mergeCell ref="AL365:AL370"/>
    <mergeCell ref="AM365:AM370"/>
    <mergeCell ref="AN365:AN370"/>
    <mergeCell ref="AO365:AO370"/>
    <mergeCell ref="AP365:AP370"/>
    <mergeCell ref="U364:V364"/>
    <mergeCell ref="L365:M370"/>
    <mergeCell ref="N365:N370"/>
    <mergeCell ref="O365:O370"/>
    <mergeCell ref="P365:P370"/>
    <mergeCell ref="Q365:Q370"/>
    <mergeCell ref="R365:R370"/>
    <mergeCell ref="U370:V370"/>
    <mergeCell ref="AI361:AJ364"/>
    <mergeCell ref="W362:X364"/>
    <mergeCell ref="Y363:Z364"/>
    <mergeCell ref="AA363:AB364"/>
    <mergeCell ref="AC363:AD364"/>
    <mergeCell ref="AE363:AF364"/>
    <mergeCell ref="AG363:AH364"/>
    <mergeCell ref="AK359:AK364"/>
    <mergeCell ref="AL359:AL364"/>
    <mergeCell ref="AM359:AM364"/>
    <mergeCell ref="AN359:AN364"/>
    <mergeCell ref="AO359:AO364"/>
    <mergeCell ref="AP359:AP364"/>
    <mergeCell ref="L359:M364"/>
    <mergeCell ref="N359:N364"/>
    <mergeCell ref="O359:O364"/>
    <mergeCell ref="P359:P364"/>
    <mergeCell ref="Q359:Q364"/>
    <mergeCell ref="R359:R364"/>
    <mergeCell ref="AI379:AJ382"/>
    <mergeCell ref="W380:X382"/>
    <mergeCell ref="Y381:Z382"/>
    <mergeCell ref="AA381:AB382"/>
    <mergeCell ref="AC381:AD382"/>
    <mergeCell ref="AE381:AF382"/>
    <mergeCell ref="AG381:AH382"/>
    <mergeCell ref="AK377:AK382"/>
    <mergeCell ref="AL377:AL382"/>
    <mergeCell ref="AM377:AM382"/>
    <mergeCell ref="AN377:AN382"/>
    <mergeCell ref="AO377:AO382"/>
    <mergeCell ref="AP377:AP382"/>
    <mergeCell ref="U376:V376"/>
    <mergeCell ref="L377:M382"/>
    <mergeCell ref="N377:N382"/>
    <mergeCell ref="O377:O382"/>
    <mergeCell ref="P377:P382"/>
    <mergeCell ref="Q377:Q382"/>
    <mergeCell ref="R377:R382"/>
    <mergeCell ref="U382:V382"/>
    <mergeCell ref="AI373:AJ376"/>
    <mergeCell ref="W374:X376"/>
    <mergeCell ref="Y375:Z376"/>
    <mergeCell ref="AA375:AB376"/>
    <mergeCell ref="AC375:AD376"/>
    <mergeCell ref="AE375:AF376"/>
    <mergeCell ref="AG375:AH376"/>
    <mergeCell ref="AK371:AK376"/>
    <mergeCell ref="AL371:AL376"/>
    <mergeCell ref="AM371:AM376"/>
    <mergeCell ref="AN371:AN376"/>
    <mergeCell ref="AO371:AO376"/>
    <mergeCell ref="AP371:AP376"/>
    <mergeCell ref="L371:M376"/>
    <mergeCell ref="N371:N376"/>
    <mergeCell ref="O371:O376"/>
    <mergeCell ref="P371:P376"/>
    <mergeCell ref="Q371:Q376"/>
    <mergeCell ref="R371:R376"/>
    <mergeCell ref="AI391:AJ394"/>
    <mergeCell ref="W392:X394"/>
    <mergeCell ref="Y393:Z394"/>
    <mergeCell ref="AA393:AB394"/>
    <mergeCell ref="AC393:AD394"/>
    <mergeCell ref="AE393:AF394"/>
    <mergeCell ref="AG393:AH394"/>
    <mergeCell ref="AK389:AK394"/>
    <mergeCell ref="AL389:AL394"/>
    <mergeCell ref="AM389:AM394"/>
    <mergeCell ref="AN389:AN394"/>
    <mergeCell ref="AO389:AO394"/>
    <mergeCell ref="AP389:AP394"/>
    <mergeCell ref="U388:V388"/>
    <mergeCell ref="L389:M394"/>
    <mergeCell ref="N389:N394"/>
    <mergeCell ref="O389:O394"/>
    <mergeCell ref="P389:P394"/>
    <mergeCell ref="Q389:Q394"/>
    <mergeCell ref="R389:R394"/>
    <mergeCell ref="U394:V394"/>
    <mergeCell ref="AI385:AJ388"/>
    <mergeCell ref="W386:X388"/>
    <mergeCell ref="Y387:Z388"/>
    <mergeCell ref="AA387:AB388"/>
    <mergeCell ref="AC387:AD388"/>
    <mergeCell ref="AE387:AF388"/>
    <mergeCell ref="AG387:AH388"/>
    <mergeCell ref="AK383:AK388"/>
    <mergeCell ref="AL383:AL388"/>
    <mergeCell ref="AM383:AM388"/>
    <mergeCell ref="AN383:AN388"/>
    <mergeCell ref="AO383:AO388"/>
    <mergeCell ref="AP383:AP388"/>
    <mergeCell ref="L383:M388"/>
    <mergeCell ref="N383:N388"/>
    <mergeCell ref="O383:O388"/>
    <mergeCell ref="P383:P388"/>
    <mergeCell ref="Q383:Q388"/>
    <mergeCell ref="R383:R388"/>
    <mergeCell ref="AI403:AJ406"/>
    <mergeCell ref="W404:X406"/>
    <mergeCell ref="Y405:Z406"/>
    <mergeCell ref="AA405:AB406"/>
    <mergeCell ref="AC405:AD406"/>
    <mergeCell ref="AE405:AF406"/>
    <mergeCell ref="AG405:AH406"/>
    <mergeCell ref="AK401:AK406"/>
    <mergeCell ref="AL401:AL406"/>
    <mergeCell ref="AM401:AM406"/>
    <mergeCell ref="AN401:AN406"/>
    <mergeCell ref="AO401:AO406"/>
    <mergeCell ref="AP401:AP406"/>
    <mergeCell ref="U400:V400"/>
    <mergeCell ref="L401:M406"/>
    <mergeCell ref="N401:N406"/>
    <mergeCell ref="O401:O406"/>
    <mergeCell ref="P401:P406"/>
    <mergeCell ref="Q401:Q406"/>
    <mergeCell ref="R401:R406"/>
    <mergeCell ref="U406:V406"/>
    <mergeCell ref="AI397:AJ400"/>
    <mergeCell ref="W398:X400"/>
    <mergeCell ref="Y399:Z400"/>
    <mergeCell ref="AA399:AB400"/>
    <mergeCell ref="AC399:AD400"/>
    <mergeCell ref="AE399:AF400"/>
    <mergeCell ref="AG399:AH400"/>
    <mergeCell ref="AK395:AK400"/>
    <mergeCell ref="AL395:AL400"/>
    <mergeCell ref="AM395:AM400"/>
    <mergeCell ref="AN395:AN400"/>
    <mergeCell ref="AO395:AO400"/>
    <mergeCell ref="AP395:AP400"/>
    <mergeCell ref="L395:M400"/>
    <mergeCell ref="N395:N400"/>
    <mergeCell ref="O395:O400"/>
    <mergeCell ref="P395:P400"/>
    <mergeCell ref="Q395:Q400"/>
    <mergeCell ref="R395:R400"/>
    <mergeCell ref="AI415:AJ418"/>
    <mergeCell ref="W416:X418"/>
    <mergeCell ref="Y417:Z418"/>
    <mergeCell ref="AA417:AB418"/>
    <mergeCell ref="AC417:AD418"/>
    <mergeCell ref="AE417:AF418"/>
    <mergeCell ref="AG417:AH418"/>
    <mergeCell ref="AK413:AK418"/>
    <mergeCell ref="AL413:AL418"/>
    <mergeCell ref="AM413:AM418"/>
    <mergeCell ref="AN413:AN418"/>
    <mergeCell ref="AO413:AO418"/>
    <mergeCell ref="AP413:AP418"/>
    <mergeCell ref="U412:V412"/>
    <mergeCell ref="L413:M418"/>
    <mergeCell ref="N413:N418"/>
    <mergeCell ref="O413:O418"/>
    <mergeCell ref="P413:P418"/>
    <mergeCell ref="Q413:Q418"/>
    <mergeCell ref="R413:R418"/>
    <mergeCell ref="U418:V418"/>
    <mergeCell ref="AI409:AJ412"/>
    <mergeCell ref="W410:X412"/>
    <mergeCell ref="Y411:Z412"/>
    <mergeCell ref="AA411:AB412"/>
    <mergeCell ref="AC411:AD412"/>
    <mergeCell ref="AE411:AF412"/>
    <mergeCell ref="AG411:AH412"/>
    <mergeCell ref="AK407:AK412"/>
    <mergeCell ref="AL407:AL412"/>
    <mergeCell ref="AM407:AM412"/>
    <mergeCell ref="AN407:AN412"/>
    <mergeCell ref="AO407:AO412"/>
    <mergeCell ref="AP407:AP412"/>
    <mergeCell ref="L407:M412"/>
    <mergeCell ref="N407:N412"/>
    <mergeCell ref="O407:O412"/>
    <mergeCell ref="P407:P412"/>
    <mergeCell ref="Q407:Q412"/>
    <mergeCell ref="R407:R412"/>
    <mergeCell ref="W434:X436"/>
    <mergeCell ref="Y435:Z436"/>
    <mergeCell ref="AE435:AF436"/>
    <mergeCell ref="AG435:AH436"/>
    <mergeCell ref="U436:V436"/>
    <mergeCell ref="AC431:AC436"/>
    <mergeCell ref="AN431:AN436"/>
    <mergeCell ref="AO431:AO436"/>
    <mergeCell ref="AP431:AP436"/>
    <mergeCell ref="AA433:AB436"/>
    <mergeCell ref="AI433:AJ436"/>
    <mergeCell ref="L431:M436"/>
    <mergeCell ref="N431:N436"/>
    <mergeCell ref="O431:O436"/>
    <mergeCell ref="P431:P436"/>
    <mergeCell ref="Q431:Q436"/>
    <mergeCell ref="R431:R436"/>
    <mergeCell ref="AI427:AJ430"/>
    <mergeCell ref="W428:X430"/>
    <mergeCell ref="Y429:Z430"/>
    <mergeCell ref="AA429:AB430"/>
    <mergeCell ref="AC429:AD430"/>
    <mergeCell ref="AE429:AF430"/>
    <mergeCell ref="AG429:AH430"/>
    <mergeCell ref="AK425:AK430"/>
    <mergeCell ref="AL425:AL430"/>
    <mergeCell ref="AM425:AM430"/>
    <mergeCell ref="AN425:AN430"/>
    <mergeCell ref="AO425:AO430"/>
    <mergeCell ref="AP425:AP430"/>
    <mergeCell ref="U424:V424"/>
    <mergeCell ref="L425:M430"/>
    <mergeCell ref="N425:N430"/>
    <mergeCell ref="O425:O430"/>
    <mergeCell ref="P425:P430"/>
    <mergeCell ref="Q425:Q430"/>
    <mergeCell ref="R425:R430"/>
    <mergeCell ref="U430:V430"/>
    <mergeCell ref="AI421:AJ424"/>
    <mergeCell ref="W422:X424"/>
    <mergeCell ref="Y423:Z424"/>
    <mergeCell ref="AA423:AB424"/>
    <mergeCell ref="AC423:AD424"/>
    <mergeCell ref="AE423:AF424"/>
    <mergeCell ref="AG423:AH424"/>
    <mergeCell ref="AK419:AK424"/>
    <mergeCell ref="AL419:AL424"/>
    <mergeCell ref="AM419:AM424"/>
    <mergeCell ref="AN419:AN424"/>
    <mergeCell ref="AO419:AO424"/>
    <mergeCell ref="AP419:AP424"/>
    <mergeCell ref="L419:M424"/>
    <mergeCell ref="N419:N424"/>
    <mergeCell ref="O419:O424"/>
    <mergeCell ref="P419:P424"/>
    <mergeCell ref="Q419:Q424"/>
    <mergeCell ref="R419:R424"/>
    <mergeCell ref="AI445:AJ448"/>
    <mergeCell ref="W446:X448"/>
    <mergeCell ref="Y447:Z448"/>
    <mergeCell ref="AA447:AB448"/>
    <mergeCell ref="AC447:AD448"/>
    <mergeCell ref="AE447:AF448"/>
    <mergeCell ref="AG447:AH448"/>
    <mergeCell ref="AK443:AK448"/>
    <mergeCell ref="AL443:AL448"/>
    <mergeCell ref="AM443:AM448"/>
    <mergeCell ref="AN443:AN448"/>
    <mergeCell ref="AO443:AO448"/>
    <mergeCell ref="AP443:AP448"/>
    <mergeCell ref="U442:V442"/>
    <mergeCell ref="L443:M448"/>
    <mergeCell ref="N443:N448"/>
    <mergeCell ref="O443:O448"/>
    <mergeCell ref="P443:P448"/>
    <mergeCell ref="Q443:Q448"/>
    <mergeCell ref="R443:R448"/>
    <mergeCell ref="U448:V448"/>
    <mergeCell ref="AI439:AJ442"/>
    <mergeCell ref="W440:X442"/>
    <mergeCell ref="Y441:Z442"/>
    <mergeCell ref="AA441:AB442"/>
    <mergeCell ref="AC441:AD442"/>
    <mergeCell ref="AE441:AF442"/>
    <mergeCell ref="AG441:AH442"/>
    <mergeCell ref="AK437:AK442"/>
    <mergeCell ref="AL437:AL442"/>
    <mergeCell ref="AM437:AM442"/>
    <mergeCell ref="AN437:AN442"/>
    <mergeCell ref="AO437:AO442"/>
    <mergeCell ref="AP437:AP442"/>
    <mergeCell ref="L437:M442"/>
    <mergeCell ref="N437:N442"/>
    <mergeCell ref="O437:O442"/>
    <mergeCell ref="P437:P442"/>
    <mergeCell ref="Q437:Q442"/>
    <mergeCell ref="R437:R442"/>
    <mergeCell ref="AI457:AJ460"/>
    <mergeCell ref="W458:X460"/>
    <mergeCell ref="Y459:Z460"/>
    <mergeCell ref="AA459:AB460"/>
    <mergeCell ref="AC459:AD460"/>
    <mergeCell ref="AE459:AF460"/>
    <mergeCell ref="AG459:AH460"/>
    <mergeCell ref="AK455:AK460"/>
    <mergeCell ref="AL455:AL460"/>
    <mergeCell ref="AM455:AM460"/>
    <mergeCell ref="AN455:AN460"/>
    <mergeCell ref="AO455:AO460"/>
    <mergeCell ref="AP455:AP460"/>
    <mergeCell ref="U454:V454"/>
    <mergeCell ref="L455:M460"/>
    <mergeCell ref="N455:N460"/>
    <mergeCell ref="O455:O460"/>
    <mergeCell ref="P455:P460"/>
    <mergeCell ref="Q455:Q460"/>
    <mergeCell ref="R455:R460"/>
    <mergeCell ref="U460:V460"/>
    <mergeCell ref="AI451:AJ454"/>
    <mergeCell ref="W452:X454"/>
    <mergeCell ref="Y453:Z454"/>
    <mergeCell ref="AA453:AB454"/>
    <mergeCell ref="AC453:AD454"/>
    <mergeCell ref="AE453:AF454"/>
    <mergeCell ref="AG453:AH454"/>
    <mergeCell ref="AK449:AK454"/>
    <mergeCell ref="AL449:AL454"/>
    <mergeCell ref="AM449:AM454"/>
    <mergeCell ref="AN449:AN454"/>
    <mergeCell ref="AO449:AO454"/>
    <mergeCell ref="AP449:AP454"/>
    <mergeCell ref="L449:M454"/>
    <mergeCell ref="N449:N454"/>
    <mergeCell ref="O449:O454"/>
    <mergeCell ref="P449:P454"/>
    <mergeCell ref="Q449:Q454"/>
    <mergeCell ref="R449:R454"/>
    <mergeCell ref="AI469:AJ472"/>
    <mergeCell ref="W470:X472"/>
    <mergeCell ref="Y471:Z472"/>
    <mergeCell ref="AA471:AB472"/>
    <mergeCell ref="AC471:AD472"/>
    <mergeCell ref="AE471:AF472"/>
    <mergeCell ref="AG471:AH472"/>
    <mergeCell ref="AK467:AK472"/>
    <mergeCell ref="AL467:AL472"/>
    <mergeCell ref="AM467:AM472"/>
    <mergeCell ref="AN467:AN472"/>
    <mergeCell ref="AO467:AO472"/>
    <mergeCell ref="AP467:AP472"/>
    <mergeCell ref="U466:V466"/>
    <mergeCell ref="L467:M472"/>
    <mergeCell ref="N467:N472"/>
    <mergeCell ref="O467:O472"/>
    <mergeCell ref="P467:P472"/>
    <mergeCell ref="Q467:Q472"/>
    <mergeCell ref="R467:R472"/>
    <mergeCell ref="U472:V472"/>
    <mergeCell ref="AI463:AJ466"/>
    <mergeCell ref="W464:X466"/>
    <mergeCell ref="Y465:Z466"/>
    <mergeCell ref="AA465:AB466"/>
    <mergeCell ref="AC465:AD466"/>
    <mergeCell ref="AE465:AF466"/>
    <mergeCell ref="AG465:AH466"/>
    <mergeCell ref="AK461:AK466"/>
    <mergeCell ref="AL461:AL466"/>
    <mergeCell ref="AM461:AM466"/>
    <mergeCell ref="AN461:AN466"/>
    <mergeCell ref="AO461:AO466"/>
    <mergeCell ref="AP461:AP466"/>
    <mergeCell ref="L461:M466"/>
    <mergeCell ref="N461:N466"/>
    <mergeCell ref="O461:O466"/>
    <mergeCell ref="P461:P466"/>
    <mergeCell ref="Q461:Q466"/>
    <mergeCell ref="R461:R466"/>
    <mergeCell ref="AI481:AJ484"/>
    <mergeCell ref="W482:X484"/>
    <mergeCell ref="Y483:Z484"/>
    <mergeCell ref="AA483:AB484"/>
    <mergeCell ref="AC483:AD484"/>
    <mergeCell ref="AE483:AF484"/>
    <mergeCell ref="AG483:AH484"/>
    <mergeCell ref="AK479:AK484"/>
    <mergeCell ref="AL479:AL484"/>
    <mergeCell ref="AM479:AM484"/>
    <mergeCell ref="AN479:AN484"/>
    <mergeCell ref="AO479:AO484"/>
    <mergeCell ref="AP479:AP484"/>
    <mergeCell ref="U478:V478"/>
    <mergeCell ref="L479:M484"/>
    <mergeCell ref="N479:N484"/>
    <mergeCell ref="O479:O484"/>
    <mergeCell ref="P479:P484"/>
    <mergeCell ref="Q479:Q484"/>
    <mergeCell ref="R479:R484"/>
    <mergeCell ref="U484:V484"/>
    <mergeCell ref="AI475:AJ478"/>
    <mergeCell ref="W476:X478"/>
    <mergeCell ref="Y477:Z478"/>
    <mergeCell ref="AA477:AB478"/>
    <mergeCell ref="AC477:AD478"/>
    <mergeCell ref="AE477:AF478"/>
    <mergeCell ref="AG477:AH478"/>
    <mergeCell ref="AK473:AK478"/>
    <mergeCell ref="AL473:AL478"/>
    <mergeCell ref="AM473:AM478"/>
    <mergeCell ref="AN473:AN478"/>
    <mergeCell ref="AO473:AO478"/>
    <mergeCell ref="AP473:AP478"/>
    <mergeCell ref="L473:M478"/>
    <mergeCell ref="N473:N478"/>
    <mergeCell ref="O473:O478"/>
    <mergeCell ref="P473:P478"/>
    <mergeCell ref="Q473:Q478"/>
    <mergeCell ref="R473:R478"/>
    <mergeCell ref="AI493:AJ496"/>
    <mergeCell ref="W494:X496"/>
    <mergeCell ref="Y495:Z496"/>
    <mergeCell ref="AA495:AB496"/>
    <mergeCell ref="AC495:AD496"/>
    <mergeCell ref="AE495:AF496"/>
    <mergeCell ref="AG495:AH496"/>
    <mergeCell ref="AK491:AK496"/>
    <mergeCell ref="AL491:AL496"/>
    <mergeCell ref="AM491:AM496"/>
    <mergeCell ref="AN491:AN496"/>
    <mergeCell ref="AO491:AO496"/>
    <mergeCell ref="AP491:AP496"/>
    <mergeCell ref="U490:V490"/>
    <mergeCell ref="L491:M496"/>
    <mergeCell ref="N491:N496"/>
    <mergeCell ref="O491:O496"/>
    <mergeCell ref="P491:P496"/>
    <mergeCell ref="Q491:Q496"/>
    <mergeCell ref="R491:R496"/>
    <mergeCell ref="U496:V496"/>
    <mergeCell ref="AI487:AJ490"/>
    <mergeCell ref="W488:X490"/>
    <mergeCell ref="Y489:Z490"/>
    <mergeCell ref="AA489:AB490"/>
    <mergeCell ref="AC489:AD490"/>
    <mergeCell ref="AE489:AF490"/>
    <mergeCell ref="AG489:AH490"/>
    <mergeCell ref="AK485:AK490"/>
    <mergeCell ref="AL485:AL490"/>
    <mergeCell ref="AM485:AM490"/>
    <mergeCell ref="AN485:AN490"/>
    <mergeCell ref="AO485:AO490"/>
    <mergeCell ref="AP485:AP490"/>
    <mergeCell ref="L485:M490"/>
    <mergeCell ref="N485:N490"/>
    <mergeCell ref="O485:O490"/>
    <mergeCell ref="P485:P490"/>
    <mergeCell ref="Q485:Q490"/>
    <mergeCell ref="R485:R490"/>
    <mergeCell ref="AI505:AJ508"/>
    <mergeCell ref="W506:X508"/>
    <mergeCell ref="Y507:Z508"/>
    <mergeCell ref="AA507:AB508"/>
    <mergeCell ref="AC507:AD508"/>
    <mergeCell ref="AE507:AF508"/>
    <mergeCell ref="AG507:AH508"/>
    <mergeCell ref="AK503:AK508"/>
    <mergeCell ref="AL503:AL508"/>
    <mergeCell ref="AM503:AM508"/>
    <mergeCell ref="AN503:AN508"/>
    <mergeCell ref="AO503:AO508"/>
    <mergeCell ref="AP503:AP508"/>
    <mergeCell ref="U502:V502"/>
    <mergeCell ref="L503:M508"/>
    <mergeCell ref="N503:N508"/>
    <mergeCell ref="O503:O508"/>
    <mergeCell ref="P503:P508"/>
    <mergeCell ref="Q503:Q508"/>
    <mergeCell ref="R503:R508"/>
    <mergeCell ref="U508:V508"/>
    <mergeCell ref="AG499:AH502"/>
    <mergeCell ref="AI499:AJ502"/>
    <mergeCell ref="W500:X502"/>
    <mergeCell ref="Y501:Z502"/>
    <mergeCell ref="AA501:AB502"/>
    <mergeCell ref="AC501:AD502"/>
    <mergeCell ref="AE501:AF502"/>
    <mergeCell ref="AK497:AK502"/>
    <mergeCell ref="AL497:AL502"/>
    <mergeCell ref="AM497:AM502"/>
    <mergeCell ref="AN497:AN502"/>
    <mergeCell ref="AO497:AO502"/>
    <mergeCell ref="AP497:AP502"/>
    <mergeCell ref="L497:M502"/>
    <mergeCell ref="N497:N502"/>
    <mergeCell ref="O497:O502"/>
    <mergeCell ref="P497:P502"/>
    <mergeCell ref="Q497:Q502"/>
    <mergeCell ref="R497:R502"/>
    <mergeCell ref="AI517:AJ520"/>
    <mergeCell ref="W518:X520"/>
    <mergeCell ref="Y519:Z520"/>
    <mergeCell ref="AA519:AB520"/>
    <mergeCell ref="AC519:AD520"/>
    <mergeCell ref="AE519:AF520"/>
    <mergeCell ref="AG519:AH520"/>
    <mergeCell ref="AK515:AK520"/>
    <mergeCell ref="AL515:AL520"/>
    <mergeCell ref="AM515:AM520"/>
    <mergeCell ref="AN515:AN520"/>
    <mergeCell ref="AO515:AO520"/>
    <mergeCell ref="AP515:AP520"/>
    <mergeCell ref="U514:V514"/>
    <mergeCell ref="L515:M520"/>
    <mergeCell ref="N515:N520"/>
    <mergeCell ref="O515:O520"/>
    <mergeCell ref="P515:P520"/>
    <mergeCell ref="Q515:Q520"/>
    <mergeCell ref="R515:R520"/>
    <mergeCell ref="U520:V520"/>
    <mergeCell ref="AI511:AJ514"/>
    <mergeCell ref="W512:X514"/>
    <mergeCell ref="Y513:Z514"/>
    <mergeCell ref="AA513:AB514"/>
    <mergeCell ref="AC513:AD514"/>
    <mergeCell ref="AE513:AF514"/>
    <mergeCell ref="AG513:AH514"/>
    <mergeCell ref="AK509:AK514"/>
    <mergeCell ref="AL509:AL514"/>
    <mergeCell ref="AM509:AM514"/>
    <mergeCell ref="AN509:AN514"/>
    <mergeCell ref="AO509:AO514"/>
    <mergeCell ref="AP509:AP514"/>
    <mergeCell ref="L509:M514"/>
    <mergeCell ref="N509:N514"/>
    <mergeCell ref="O509:O514"/>
    <mergeCell ref="P509:P514"/>
    <mergeCell ref="Q509:Q514"/>
    <mergeCell ref="R509:R514"/>
    <mergeCell ref="AI529:AJ532"/>
    <mergeCell ref="W530:X532"/>
    <mergeCell ref="Y531:Z532"/>
    <mergeCell ref="AA531:AB532"/>
    <mergeCell ref="AC531:AD532"/>
    <mergeCell ref="AE531:AF532"/>
    <mergeCell ref="AG531:AH532"/>
    <mergeCell ref="AK527:AK532"/>
    <mergeCell ref="AL527:AL532"/>
    <mergeCell ref="AM527:AM532"/>
    <mergeCell ref="AN527:AN532"/>
    <mergeCell ref="AO527:AO532"/>
    <mergeCell ref="AP527:AP532"/>
    <mergeCell ref="U526:V526"/>
    <mergeCell ref="L527:M532"/>
    <mergeCell ref="N527:N532"/>
    <mergeCell ref="O527:O532"/>
    <mergeCell ref="P527:P532"/>
    <mergeCell ref="Q527:Q532"/>
    <mergeCell ref="R527:R532"/>
    <mergeCell ref="U532:V532"/>
    <mergeCell ref="AI523:AJ526"/>
    <mergeCell ref="W524:X526"/>
    <mergeCell ref="Y525:Z526"/>
    <mergeCell ref="AA525:AB526"/>
    <mergeCell ref="AC525:AD526"/>
    <mergeCell ref="AE525:AF526"/>
    <mergeCell ref="AG525:AH526"/>
    <mergeCell ref="AK521:AK526"/>
    <mergeCell ref="AL521:AL526"/>
    <mergeCell ref="AM521:AM526"/>
    <mergeCell ref="AN521:AN526"/>
    <mergeCell ref="AO521:AO526"/>
    <mergeCell ref="AP521:AP526"/>
    <mergeCell ref="L521:M526"/>
    <mergeCell ref="N521:N526"/>
    <mergeCell ref="O521:O526"/>
    <mergeCell ref="P521:P526"/>
    <mergeCell ref="Q521:Q526"/>
    <mergeCell ref="R521:R526"/>
    <mergeCell ref="AI547:AJ550"/>
    <mergeCell ref="W548:X550"/>
    <mergeCell ref="Y549:Z550"/>
    <mergeCell ref="AA549:AB550"/>
    <mergeCell ref="AC549:AD550"/>
    <mergeCell ref="AE549:AF550"/>
    <mergeCell ref="AG549:AH550"/>
    <mergeCell ref="AK545:AK550"/>
    <mergeCell ref="AL545:AL550"/>
    <mergeCell ref="AM545:AM550"/>
    <mergeCell ref="AN545:AN550"/>
    <mergeCell ref="AO545:AO550"/>
    <mergeCell ref="AP545:AP550"/>
    <mergeCell ref="AG543:AH544"/>
    <mergeCell ref="U544:V544"/>
    <mergeCell ref="L545:M550"/>
    <mergeCell ref="N545:N550"/>
    <mergeCell ref="O545:O550"/>
    <mergeCell ref="P545:P550"/>
    <mergeCell ref="Q545:Q550"/>
    <mergeCell ref="R545:R550"/>
    <mergeCell ref="U550:V550"/>
    <mergeCell ref="AK539:AK544"/>
    <mergeCell ref="AL539:AL544"/>
    <mergeCell ref="AM539:AM544"/>
    <mergeCell ref="AP539:AP544"/>
    <mergeCell ref="AI541:AJ544"/>
    <mergeCell ref="W542:X544"/>
    <mergeCell ref="Y543:Z544"/>
    <mergeCell ref="AA543:AB544"/>
    <mergeCell ref="AC543:AD544"/>
    <mergeCell ref="AE543:AF544"/>
    <mergeCell ref="U538:V538"/>
    <mergeCell ref="L539:M544"/>
    <mergeCell ref="N539:N544"/>
    <mergeCell ref="O539:O544"/>
    <mergeCell ref="P539:P544"/>
    <mergeCell ref="Q539:Q544"/>
    <mergeCell ref="R539:R544"/>
    <mergeCell ref="AI535:AJ538"/>
    <mergeCell ref="W536:X538"/>
    <mergeCell ref="Y537:Z538"/>
    <mergeCell ref="AA537:AB538"/>
    <mergeCell ref="AC537:AD538"/>
    <mergeCell ref="AE537:AF538"/>
    <mergeCell ref="AG537:AH538"/>
    <mergeCell ref="AK533:AK538"/>
    <mergeCell ref="AL533:AL538"/>
    <mergeCell ref="AM533:AM538"/>
    <mergeCell ref="AN533:AN538"/>
    <mergeCell ref="AO533:AO538"/>
    <mergeCell ref="AP533:AP538"/>
    <mergeCell ref="L533:M538"/>
    <mergeCell ref="N533:N538"/>
    <mergeCell ref="O533:O538"/>
    <mergeCell ref="P533:P538"/>
    <mergeCell ref="Q533:Q538"/>
    <mergeCell ref="R533:R538"/>
    <mergeCell ref="AI559:AJ562"/>
    <mergeCell ref="W560:X562"/>
    <mergeCell ref="Y561:Z562"/>
    <mergeCell ref="AA561:AB562"/>
    <mergeCell ref="AC561:AD562"/>
    <mergeCell ref="AE561:AF562"/>
    <mergeCell ref="AG561:AH562"/>
    <mergeCell ref="AK557:AK562"/>
    <mergeCell ref="AL557:AL562"/>
    <mergeCell ref="AM557:AM562"/>
    <mergeCell ref="AN557:AN562"/>
    <mergeCell ref="AO557:AO562"/>
    <mergeCell ref="AP557:AP562"/>
    <mergeCell ref="U556:V556"/>
    <mergeCell ref="L557:M562"/>
    <mergeCell ref="N557:N562"/>
    <mergeCell ref="O557:O562"/>
    <mergeCell ref="P557:P562"/>
    <mergeCell ref="Q557:Q562"/>
    <mergeCell ref="R557:R562"/>
    <mergeCell ref="U562:V562"/>
    <mergeCell ref="AI553:AJ556"/>
    <mergeCell ref="W554:X556"/>
    <mergeCell ref="Y555:Z556"/>
    <mergeCell ref="AA555:AB556"/>
    <mergeCell ref="AC555:AD556"/>
    <mergeCell ref="AE555:AF556"/>
    <mergeCell ref="AG555:AH556"/>
    <mergeCell ref="AK551:AK556"/>
    <mergeCell ref="AL551:AL556"/>
    <mergeCell ref="AM551:AM556"/>
    <mergeCell ref="AN551:AN556"/>
    <mergeCell ref="AO551:AO556"/>
    <mergeCell ref="AP551:AP556"/>
    <mergeCell ref="L551:M556"/>
    <mergeCell ref="N551:N556"/>
    <mergeCell ref="O551:O556"/>
    <mergeCell ref="P551:P556"/>
    <mergeCell ref="Q551:Q556"/>
    <mergeCell ref="R551:R556"/>
    <mergeCell ref="AI571:AJ574"/>
    <mergeCell ref="W572:X574"/>
    <mergeCell ref="Y573:Z574"/>
    <mergeCell ref="AA573:AB574"/>
    <mergeCell ref="AC573:AD574"/>
    <mergeCell ref="AE573:AF574"/>
    <mergeCell ref="AG573:AH574"/>
    <mergeCell ref="AK569:AK574"/>
    <mergeCell ref="AL569:AL574"/>
    <mergeCell ref="AM569:AM574"/>
    <mergeCell ref="AN569:AN574"/>
    <mergeCell ref="AO569:AO574"/>
    <mergeCell ref="AP569:AP574"/>
    <mergeCell ref="U568:V568"/>
    <mergeCell ref="L569:M574"/>
    <mergeCell ref="N569:N574"/>
    <mergeCell ref="O569:O574"/>
    <mergeCell ref="P569:P574"/>
    <mergeCell ref="Q569:Q574"/>
    <mergeCell ref="R569:R574"/>
    <mergeCell ref="U574:V574"/>
    <mergeCell ref="AI565:AJ568"/>
    <mergeCell ref="W566:X568"/>
    <mergeCell ref="Y567:Z568"/>
    <mergeCell ref="AA567:AB568"/>
    <mergeCell ref="AC567:AD568"/>
    <mergeCell ref="AE567:AF568"/>
    <mergeCell ref="AG567:AH568"/>
    <mergeCell ref="AK563:AK568"/>
    <mergeCell ref="AL563:AL568"/>
    <mergeCell ref="AM563:AM568"/>
    <mergeCell ref="AN563:AN568"/>
    <mergeCell ref="AO563:AO568"/>
    <mergeCell ref="AP563:AP568"/>
    <mergeCell ref="L563:M568"/>
    <mergeCell ref="N563:N568"/>
    <mergeCell ref="O563:O568"/>
    <mergeCell ref="P563:P568"/>
    <mergeCell ref="Q563:Q568"/>
    <mergeCell ref="R563:R568"/>
    <mergeCell ref="AI583:AJ586"/>
    <mergeCell ref="W584:X586"/>
    <mergeCell ref="Y585:Z586"/>
    <mergeCell ref="AA585:AB586"/>
    <mergeCell ref="AC585:AD586"/>
    <mergeCell ref="AE585:AF586"/>
    <mergeCell ref="AG585:AH586"/>
    <mergeCell ref="AK581:AK586"/>
    <mergeCell ref="AL581:AL586"/>
    <mergeCell ref="AM581:AM586"/>
    <mergeCell ref="AN581:AN586"/>
    <mergeCell ref="AO581:AO586"/>
    <mergeCell ref="AP581:AP586"/>
    <mergeCell ref="U580:V580"/>
    <mergeCell ref="L581:M586"/>
    <mergeCell ref="N581:N586"/>
    <mergeCell ref="O581:O586"/>
    <mergeCell ref="P581:P586"/>
    <mergeCell ref="Q581:Q586"/>
    <mergeCell ref="R581:R586"/>
    <mergeCell ref="U586:V586"/>
    <mergeCell ref="AI577:AJ580"/>
    <mergeCell ref="W578:X580"/>
    <mergeCell ref="Y579:Z580"/>
    <mergeCell ref="AA579:AB580"/>
    <mergeCell ref="AC579:AD580"/>
    <mergeCell ref="AE579:AF580"/>
    <mergeCell ref="AG579:AH580"/>
    <mergeCell ref="AK575:AK580"/>
    <mergeCell ref="AL575:AL580"/>
    <mergeCell ref="AM575:AM580"/>
    <mergeCell ref="AN575:AN580"/>
    <mergeCell ref="AO575:AO580"/>
    <mergeCell ref="AP575:AP580"/>
    <mergeCell ref="L575:M580"/>
    <mergeCell ref="N575:N580"/>
    <mergeCell ref="O575:O580"/>
    <mergeCell ref="P575:P580"/>
    <mergeCell ref="Q575:Q580"/>
    <mergeCell ref="R575:R580"/>
    <mergeCell ref="AI595:AJ598"/>
    <mergeCell ref="W596:X598"/>
    <mergeCell ref="Y597:Z598"/>
    <mergeCell ref="AA597:AB598"/>
    <mergeCell ref="AC597:AD598"/>
    <mergeCell ref="AE597:AF598"/>
    <mergeCell ref="AG597:AH598"/>
    <mergeCell ref="AK593:AK598"/>
    <mergeCell ref="AL593:AL598"/>
    <mergeCell ref="AM593:AM598"/>
    <mergeCell ref="AN593:AN598"/>
    <mergeCell ref="AO593:AO598"/>
    <mergeCell ref="AP593:AP598"/>
    <mergeCell ref="U592:V592"/>
    <mergeCell ref="L593:M598"/>
    <mergeCell ref="N593:N598"/>
    <mergeCell ref="O593:O598"/>
    <mergeCell ref="P593:P598"/>
    <mergeCell ref="Q593:Q598"/>
    <mergeCell ref="R593:R598"/>
    <mergeCell ref="U598:V598"/>
    <mergeCell ref="AI589:AJ592"/>
    <mergeCell ref="W590:X592"/>
    <mergeCell ref="Y591:Z592"/>
    <mergeCell ref="AA591:AB592"/>
    <mergeCell ref="AC591:AD592"/>
    <mergeCell ref="AE591:AF592"/>
    <mergeCell ref="AG591:AH592"/>
    <mergeCell ref="AK587:AK592"/>
    <mergeCell ref="AL587:AL592"/>
    <mergeCell ref="AM587:AM592"/>
    <mergeCell ref="AN587:AN592"/>
    <mergeCell ref="AO587:AO592"/>
    <mergeCell ref="AP587:AP592"/>
    <mergeCell ref="L587:M592"/>
    <mergeCell ref="N587:N592"/>
    <mergeCell ref="O587:O592"/>
    <mergeCell ref="P587:P592"/>
    <mergeCell ref="Q587:Q592"/>
    <mergeCell ref="R587:R592"/>
    <mergeCell ref="AI607:AJ610"/>
    <mergeCell ref="W608:X610"/>
    <mergeCell ref="Y609:Z610"/>
    <mergeCell ref="AA609:AB610"/>
    <mergeCell ref="AC609:AD610"/>
    <mergeCell ref="AE609:AF610"/>
    <mergeCell ref="AG609:AH610"/>
    <mergeCell ref="AK605:AK610"/>
    <mergeCell ref="AL605:AL610"/>
    <mergeCell ref="AM605:AM610"/>
    <mergeCell ref="AN605:AN610"/>
    <mergeCell ref="AO605:AO610"/>
    <mergeCell ref="AP605:AP610"/>
    <mergeCell ref="U604:V604"/>
    <mergeCell ref="L605:M610"/>
    <mergeCell ref="N605:N610"/>
    <mergeCell ref="O605:O610"/>
    <mergeCell ref="P605:P610"/>
    <mergeCell ref="Q605:Q610"/>
    <mergeCell ref="R605:R610"/>
    <mergeCell ref="U610:V610"/>
    <mergeCell ref="AI601:AJ604"/>
    <mergeCell ref="W602:X604"/>
    <mergeCell ref="Y603:Z604"/>
    <mergeCell ref="AA603:AB604"/>
    <mergeCell ref="AC603:AD604"/>
    <mergeCell ref="AE603:AF604"/>
    <mergeCell ref="AG603:AH604"/>
    <mergeCell ref="AK599:AK604"/>
    <mergeCell ref="AL599:AL604"/>
    <mergeCell ref="AM599:AM604"/>
    <mergeCell ref="AN599:AN604"/>
    <mergeCell ref="AO599:AO604"/>
    <mergeCell ref="AP599:AP604"/>
    <mergeCell ref="L599:M604"/>
    <mergeCell ref="N599:N604"/>
    <mergeCell ref="O599:O604"/>
    <mergeCell ref="P599:P604"/>
    <mergeCell ref="Q599:Q604"/>
    <mergeCell ref="R599:R604"/>
    <mergeCell ref="AI619:AJ622"/>
    <mergeCell ref="W620:X622"/>
    <mergeCell ref="Y621:Z622"/>
    <mergeCell ref="AA621:AB622"/>
    <mergeCell ref="AC621:AD622"/>
    <mergeCell ref="AE621:AF622"/>
    <mergeCell ref="AG621:AH622"/>
    <mergeCell ref="AK617:AK622"/>
    <mergeCell ref="AL617:AL622"/>
    <mergeCell ref="AM617:AM622"/>
    <mergeCell ref="AN617:AN622"/>
    <mergeCell ref="AO617:AO622"/>
    <mergeCell ref="AP617:AP622"/>
    <mergeCell ref="U616:V616"/>
    <mergeCell ref="L617:M622"/>
    <mergeCell ref="N617:N622"/>
    <mergeCell ref="O617:O622"/>
    <mergeCell ref="P617:P622"/>
    <mergeCell ref="Q617:Q622"/>
    <mergeCell ref="R617:R622"/>
    <mergeCell ref="U622:V622"/>
    <mergeCell ref="AI613:AJ616"/>
    <mergeCell ref="W614:X616"/>
    <mergeCell ref="Y615:Z616"/>
    <mergeCell ref="AA615:AB616"/>
    <mergeCell ref="AC615:AD616"/>
    <mergeCell ref="AE615:AF616"/>
    <mergeCell ref="AG615:AH616"/>
    <mergeCell ref="AK611:AK616"/>
    <mergeCell ref="AL611:AL616"/>
    <mergeCell ref="AM611:AM616"/>
    <mergeCell ref="AN611:AN616"/>
    <mergeCell ref="AO611:AO616"/>
    <mergeCell ref="AP611:AP616"/>
    <mergeCell ref="L611:M616"/>
    <mergeCell ref="N611:N616"/>
    <mergeCell ref="O611:O616"/>
    <mergeCell ref="P611:P616"/>
    <mergeCell ref="Q611:Q616"/>
    <mergeCell ref="R611:R616"/>
    <mergeCell ref="AI631:AJ634"/>
    <mergeCell ref="W632:X634"/>
    <mergeCell ref="Y633:Z634"/>
    <mergeCell ref="AA633:AB634"/>
    <mergeCell ref="AC633:AD634"/>
    <mergeCell ref="AE633:AF634"/>
    <mergeCell ref="AG633:AH634"/>
    <mergeCell ref="AK629:AK634"/>
    <mergeCell ref="AL629:AL634"/>
    <mergeCell ref="AM629:AM634"/>
    <mergeCell ref="AN629:AN634"/>
    <mergeCell ref="AO629:AO634"/>
    <mergeCell ref="AP629:AP634"/>
    <mergeCell ref="U628:V628"/>
    <mergeCell ref="L629:M634"/>
    <mergeCell ref="N629:N634"/>
    <mergeCell ref="O629:O634"/>
    <mergeCell ref="P629:P634"/>
    <mergeCell ref="Q629:Q634"/>
    <mergeCell ref="R629:R634"/>
    <mergeCell ref="U634:V634"/>
    <mergeCell ref="AI625:AJ628"/>
    <mergeCell ref="W626:X628"/>
    <mergeCell ref="Y627:Z628"/>
    <mergeCell ref="AA627:AB628"/>
    <mergeCell ref="AC627:AD628"/>
    <mergeCell ref="AE627:AF628"/>
    <mergeCell ref="AG627:AH628"/>
    <mergeCell ref="AK623:AK628"/>
    <mergeCell ref="AL623:AL628"/>
    <mergeCell ref="AM623:AM628"/>
    <mergeCell ref="AN623:AN628"/>
    <mergeCell ref="AO623:AO628"/>
    <mergeCell ref="AP623:AP628"/>
    <mergeCell ref="L623:M628"/>
    <mergeCell ref="N623:N628"/>
    <mergeCell ref="O623:O628"/>
    <mergeCell ref="P623:P628"/>
    <mergeCell ref="Q623:Q628"/>
    <mergeCell ref="R623:R628"/>
    <mergeCell ref="AI643:AJ646"/>
    <mergeCell ref="W644:X646"/>
    <mergeCell ref="Y645:Z646"/>
    <mergeCell ref="AA645:AB646"/>
    <mergeCell ref="AC645:AD646"/>
    <mergeCell ref="AE645:AF646"/>
    <mergeCell ref="AG645:AH646"/>
    <mergeCell ref="AK641:AK646"/>
    <mergeCell ref="AL641:AL646"/>
    <mergeCell ref="AM641:AM646"/>
    <mergeCell ref="AN641:AN646"/>
    <mergeCell ref="AO641:AO646"/>
    <mergeCell ref="AP641:AP646"/>
    <mergeCell ref="U640:V640"/>
    <mergeCell ref="L641:M646"/>
    <mergeCell ref="N641:N646"/>
    <mergeCell ref="O641:O646"/>
    <mergeCell ref="P641:P646"/>
    <mergeCell ref="Q641:Q646"/>
    <mergeCell ref="R641:R646"/>
    <mergeCell ref="U646:V646"/>
    <mergeCell ref="AI637:AJ640"/>
    <mergeCell ref="W638:X640"/>
    <mergeCell ref="Y639:Z640"/>
    <mergeCell ref="AA639:AB640"/>
    <mergeCell ref="AC639:AD640"/>
    <mergeCell ref="AE639:AF640"/>
    <mergeCell ref="AG639:AH640"/>
    <mergeCell ref="AK635:AK640"/>
    <mergeCell ref="AL635:AL640"/>
    <mergeCell ref="AM635:AM640"/>
    <mergeCell ref="AN635:AN640"/>
    <mergeCell ref="AO635:AO640"/>
    <mergeCell ref="AP635:AP640"/>
    <mergeCell ref="L635:M640"/>
    <mergeCell ref="N635:N640"/>
    <mergeCell ref="O635:O640"/>
    <mergeCell ref="P635:P640"/>
    <mergeCell ref="Q635:Q640"/>
    <mergeCell ref="R635:R640"/>
    <mergeCell ref="AG657:AH658"/>
    <mergeCell ref="U658:V658"/>
    <mergeCell ref="L659:M664"/>
    <mergeCell ref="N659:N664"/>
    <mergeCell ref="O659:O664"/>
    <mergeCell ref="P659:P664"/>
    <mergeCell ref="Q659:Q664"/>
    <mergeCell ref="R659:R664"/>
    <mergeCell ref="U664:V664"/>
    <mergeCell ref="AK653:AK658"/>
    <mergeCell ref="AL653:AL658"/>
    <mergeCell ref="AM653:AM658"/>
    <mergeCell ref="AP653:AP658"/>
    <mergeCell ref="AI655:AJ658"/>
    <mergeCell ref="W656:X658"/>
    <mergeCell ref="Y657:Z658"/>
    <mergeCell ref="AA657:AB658"/>
    <mergeCell ref="AC657:AD658"/>
    <mergeCell ref="AE657:AF658"/>
    <mergeCell ref="AG651:AH652"/>
    <mergeCell ref="U652:V652"/>
    <mergeCell ref="L653:M658"/>
    <mergeCell ref="N653:N658"/>
    <mergeCell ref="O653:O658"/>
    <mergeCell ref="P653:P658"/>
    <mergeCell ref="Q653:Q658"/>
    <mergeCell ref="R653:R658"/>
    <mergeCell ref="AK647:AK652"/>
    <mergeCell ref="AL647:AL652"/>
    <mergeCell ref="AM647:AM652"/>
    <mergeCell ref="AP647:AP652"/>
    <mergeCell ref="AI649:AJ652"/>
    <mergeCell ref="W650:X652"/>
    <mergeCell ref="Y651:Z652"/>
    <mergeCell ref="AA651:AB652"/>
    <mergeCell ref="AC651:AD652"/>
    <mergeCell ref="AE651:AF652"/>
    <mergeCell ref="L647:M652"/>
    <mergeCell ref="N647:N652"/>
    <mergeCell ref="O647:O652"/>
    <mergeCell ref="P647:P652"/>
    <mergeCell ref="Q647:Q652"/>
    <mergeCell ref="R647:R652"/>
    <mergeCell ref="U670:V670"/>
    <mergeCell ref="L671:M676"/>
    <mergeCell ref="N671:N676"/>
    <mergeCell ref="O671:O676"/>
    <mergeCell ref="P671:P676"/>
    <mergeCell ref="Q671:Q676"/>
    <mergeCell ref="R671:R676"/>
    <mergeCell ref="U676:V676"/>
    <mergeCell ref="AI667:AJ670"/>
    <mergeCell ref="W668:X670"/>
    <mergeCell ref="Y669:Z670"/>
    <mergeCell ref="AA669:AB670"/>
    <mergeCell ref="AC669:AD670"/>
    <mergeCell ref="AE669:AF670"/>
    <mergeCell ref="AG669:AH670"/>
    <mergeCell ref="AK665:AK670"/>
    <mergeCell ref="AL665:AL670"/>
    <mergeCell ref="AM665:AM670"/>
    <mergeCell ref="AN665:AN670"/>
    <mergeCell ref="AO665:AO670"/>
    <mergeCell ref="AP665:AP670"/>
    <mergeCell ref="L665:M670"/>
    <mergeCell ref="N665:N670"/>
    <mergeCell ref="O665:O670"/>
    <mergeCell ref="P665:P670"/>
    <mergeCell ref="Q665:Q670"/>
    <mergeCell ref="R665:R670"/>
    <mergeCell ref="AI661:AJ664"/>
    <mergeCell ref="W662:X664"/>
    <mergeCell ref="Y663:Z664"/>
    <mergeCell ref="AA663:AB664"/>
    <mergeCell ref="AC663:AD664"/>
    <mergeCell ref="AE663:AF664"/>
    <mergeCell ref="AG663:AH664"/>
    <mergeCell ref="AK659:AK664"/>
    <mergeCell ref="AL659:AL664"/>
    <mergeCell ref="AM659:AM664"/>
    <mergeCell ref="AN659:AN664"/>
    <mergeCell ref="AO659:AO664"/>
    <mergeCell ref="AP659:AP664"/>
    <mergeCell ref="U682:V682"/>
    <mergeCell ref="L683:M688"/>
    <mergeCell ref="N683:N688"/>
    <mergeCell ref="O683:O688"/>
    <mergeCell ref="P683:P688"/>
    <mergeCell ref="Q683:Q688"/>
    <mergeCell ref="R683:R688"/>
    <mergeCell ref="U688:V688"/>
    <mergeCell ref="AP677:AP682"/>
    <mergeCell ref="AA679:AB682"/>
    <mergeCell ref="AI679:AJ682"/>
    <mergeCell ref="W680:X682"/>
    <mergeCell ref="Y681:Z682"/>
    <mergeCell ref="AE681:AF682"/>
    <mergeCell ref="AG681:AH682"/>
    <mergeCell ref="AC677:AC682"/>
    <mergeCell ref="AK677:AK682"/>
    <mergeCell ref="AL677:AL682"/>
    <mergeCell ref="AM677:AM682"/>
    <mergeCell ref="AN677:AN682"/>
    <mergeCell ref="AO677:AO682"/>
    <mergeCell ref="L677:M682"/>
    <mergeCell ref="N677:N682"/>
    <mergeCell ref="O677:O682"/>
    <mergeCell ref="P677:P682"/>
    <mergeCell ref="Q677:Q682"/>
    <mergeCell ref="R677:R682"/>
    <mergeCell ref="AI673:AJ676"/>
    <mergeCell ref="W674:X676"/>
    <mergeCell ref="Y675:Z676"/>
    <mergeCell ref="AA675:AB676"/>
    <mergeCell ref="AC675:AD676"/>
    <mergeCell ref="AE675:AF676"/>
    <mergeCell ref="AG675:AH676"/>
    <mergeCell ref="AK671:AK676"/>
    <mergeCell ref="AL671:AL676"/>
    <mergeCell ref="AM671:AM676"/>
    <mergeCell ref="AN671:AN676"/>
    <mergeCell ref="AO671:AO676"/>
    <mergeCell ref="AP671:AP676"/>
    <mergeCell ref="U694:V694"/>
    <mergeCell ref="L695:M700"/>
    <mergeCell ref="N695:N700"/>
    <mergeCell ref="O695:O700"/>
    <mergeCell ref="P695:P700"/>
    <mergeCell ref="Q695:Q700"/>
    <mergeCell ref="R695:R700"/>
    <mergeCell ref="U700:V700"/>
    <mergeCell ref="AI691:AJ694"/>
    <mergeCell ref="W692:X694"/>
    <mergeCell ref="Y693:Z694"/>
    <mergeCell ref="AA693:AB694"/>
    <mergeCell ref="AC693:AD694"/>
    <mergeCell ref="AE693:AF694"/>
    <mergeCell ref="AG693:AH694"/>
    <mergeCell ref="AK689:AK694"/>
    <mergeCell ref="AL689:AL694"/>
    <mergeCell ref="AM689:AM694"/>
    <mergeCell ref="AN689:AN694"/>
    <mergeCell ref="AO689:AO694"/>
    <mergeCell ref="AP689:AP694"/>
    <mergeCell ref="L689:M694"/>
    <mergeCell ref="N689:N694"/>
    <mergeCell ref="O689:O694"/>
    <mergeCell ref="P689:P694"/>
    <mergeCell ref="Q689:Q694"/>
    <mergeCell ref="R689:R694"/>
    <mergeCell ref="AI685:AJ688"/>
    <mergeCell ref="W686:X688"/>
    <mergeCell ref="Y687:Z688"/>
    <mergeCell ref="AA687:AB688"/>
    <mergeCell ref="AC687:AD688"/>
    <mergeCell ref="AE687:AF688"/>
    <mergeCell ref="AG687:AH688"/>
    <mergeCell ref="AK683:AK688"/>
    <mergeCell ref="AL683:AL688"/>
    <mergeCell ref="AM683:AM688"/>
    <mergeCell ref="AN683:AN688"/>
    <mergeCell ref="AO683:AO688"/>
    <mergeCell ref="AP683:AP688"/>
    <mergeCell ref="U706:V706"/>
    <mergeCell ref="L707:M712"/>
    <mergeCell ref="N707:N712"/>
    <mergeCell ref="O707:O712"/>
    <mergeCell ref="P707:P712"/>
    <mergeCell ref="Q707:Q712"/>
    <mergeCell ref="R707:R712"/>
    <mergeCell ref="U712:V712"/>
    <mergeCell ref="AI703:AJ706"/>
    <mergeCell ref="W704:X706"/>
    <mergeCell ref="Y705:Z706"/>
    <mergeCell ref="AA705:AB706"/>
    <mergeCell ref="AC705:AD706"/>
    <mergeCell ref="AE705:AF706"/>
    <mergeCell ref="AG705:AH706"/>
    <mergeCell ref="AK701:AK706"/>
    <mergeCell ref="AL701:AL706"/>
    <mergeCell ref="AM701:AM706"/>
    <mergeCell ref="AN701:AN706"/>
    <mergeCell ref="AO701:AO706"/>
    <mergeCell ref="AP701:AP706"/>
    <mergeCell ref="L701:M706"/>
    <mergeCell ref="N701:N706"/>
    <mergeCell ref="O701:O706"/>
    <mergeCell ref="P701:P706"/>
    <mergeCell ref="Q701:Q706"/>
    <mergeCell ref="R701:R706"/>
    <mergeCell ref="AI697:AJ700"/>
    <mergeCell ref="W698:X700"/>
    <mergeCell ref="Y699:Z700"/>
    <mergeCell ref="AA699:AB700"/>
    <mergeCell ref="AC699:AD700"/>
    <mergeCell ref="AE699:AF700"/>
    <mergeCell ref="AG699:AH700"/>
    <mergeCell ref="AK695:AK700"/>
    <mergeCell ref="AL695:AL700"/>
    <mergeCell ref="AM695:AM700"/>
    <mergeCell ref="AN695:AN700"/>
    <mergeCell ref="AO695:AO700"/>
    <mergeCell ref="AP695:AP700"/>
    <mergeCell ref="U718:V718"/>
    <mergeCell ref="L719:M724"/>
    <mergeCell ref="N719:N724"/>
    <mergeCell ref="O719:O724"/>
    <mergeCell ref="P719:P724"/>
    <mergeCell ref="Q719:Q724"/>
    <mergeCell ref="R719:R724"/>
    <mergeCell ref="AI715:AJ718"/>
    <mergeCell ref="W716:X718"/>
    <mergeCell ref="Y717:Z718"/>
    <mergeCell ref="AA717:AB718"/>
    <mergeCell ref="AC717:AD718"/>
    <mergeCell ref="AE717:AF718"/>
    <mergeCell ref="AG717:AH718"/>
    <mergeCell ref="AK713:AK718"/>
    <mergeCell ref="AL713:AL718"/>
    <mergeCell ref="AM713:AM718"/>
    <mergeCell ref="AN713:AN718"/>
    <mergeCell ref="AO713:AO718"/>
    <mergeCell ref="AP713:AP718"/>
    <mergeCell ref="L713:M718"/>
    <mergeCell ref="N713:N718"/>
    <mergeCell ref="O713:O718"/>
    <mergeCell ref="P713:P718"/>
    <mergeCell ref="Q713:Q718"/>
    <mergeCell ref="R713:R718"/>
    <mergeCell ref="AI709:AJ712"/>
    <mergeCell ref="W710:X712"/>
    <mergeCell ref="Y711:Z712"/>
    <mergeCell ref="AA711:AB712"/>
    <mergeCell ref="AC711:AD712"/>
    <mergeCell ref="AE711:AF712"/>
    <mergeCell ref="AG711:AH712"/>
    <mergeCell ref="AK707:AK712"/>
    <mergeCell ref="AL707:AL712"/>
    <mergeCell ref="AM707:AM712"/>
    <mergeCell ref="AN707:AN712"/>
    <mergeCell ref="AO707:AO712"/>
    <mergeCell ref="AP707:AP712"/>
    <mergeCell ref="AI727:AJ730"/>
    <mergeCell ref="W728:X730"/>
    <mergeCell ref="Y729:Z730"/>
    <mergeCell ref="AA729:AB730"/>
    <mergeCell ref="AC729:AD730"/>
    <mergeCell ref="AE729:AF730"/>
    <mergeCell ref="AG729:AH730"/>
    <mergeCell ref="AK725:AK730"/>
    <mergeCell ref="AL725:AL730"/>
    <mergeCell ref="AM725:AM730"/>
    <mergeCell ref="AN725:AN730"/>
    <mergeCell ref="AO725:AO730"/>
    <mergeCell ref="AP725:AP730"/>
    <mergeCell ref="AG723:AH724"/>
    <mergeCell ref="U724:V724"/>
    <mergeCell ref="L725:M730"/>
    <mergeCell ref="N725:N730"/>
    <mergeCell ref="O725:O730"/>
    <mergeCell ref="P725:P730"/>
    <mergeCell ref="Q725:Q730"/>
    <mergeCell ref="R725:R730"/>
    <mergeCell ref="U730:V730"/>
    <mergeCell ref="W722:X724"/>
    <mergeCell ref="Y723:Z724"/>
    <mergeCell ref="AA723:AB724"/>
    <mergeCell ref="AC723:AD724"/>
    <mergeCell ref="AE723:AF724"/>
    <mergeCell ref="AK719:AK724"/>
    <mergeCell ref="AL719:AL724"/>
    <mergeCell ref="AM719:AM724"/>
    <mergeCell ref="AP719:AP724"/>
    <mergeCell ref="AQ719:AQ724"/>
    <mergeCell ref="AI721:AJ724"/>
    <mergeCell ref="AI739:AJ742"/>
    <mergeCell ref="W740:X742"/>
    <mergeCell ref="Y741:Z742"/>
    <mergeCell ref="AA741:AB742"/>
    <mergeCell ref="AC741:AD742"/>
    <mergeCell ref="AE741:AF742"/>
    <mergeCell ref="AG741:AH742"/>
    <mergeCell ref="AK737:AK742"/>
    <mergeCell ref="AL737:AL742"/>
    <mergeCell ref="AM737:AM742"/>
    <mergeCell ref="AN737:AN742"/>
    <mergeCell ref="AO737:AO742"/>
    <mergeCell ref="AP737:AP742"/>
    <mergeCell ref="U736:V736"/>
    <mergeCell ref="L737:M742"/>
    <mergeCell ref="N737:N742"/>
    <mergeCell ref="O737:O742"/>
    <mergeCell ref="P737:P742"/>
    <mergeCell ref="Q737:Q742"/>
    <mergeCell ref="R737:R742"/>
    <mergeCell ref="U742:V742"/>
    <mergeCell ref="AI733:AJ736"/>
    <mergeCell ref="W734:X736"/>
    <mergeCell ref="Y735:Z736"/>
    <mergeCell ref="AA735:AB736"/>
    <mergeCell ref="AC735:AD736"/>
    <mergeCell ref="AE735:AF736"/>
    <mergeCell ref="AG735:AH736"/>
    <mergeCell ref="AK731:AK736"/>
    <mergeCell ref="AL731:AL736"/>
    <mergeCell ref="AM731:AM736"/>
    <mergeCell ref="AN731:AN736"/>
    <mergeCell ref="AO731:AO736"/>
    <mergeCell ref="AP731:AP736"/>
    <mergeCell ref="L731:M736"/>
    <mergeCell ref="N731:N736"/>
    <mergeCell ref="O731:O736"/>
    <mergeCell ref="P731:P736"/>
    <mergeCell ref="Q731:Q736"/>
    <mergeCell ref="R731:R736"/>
    <mergeCell ref="AI757:AJ760"/>
    <mergeCell ref="W758:X760"/>
    <mergeCell ref="Y759:Z760"/>
    <mergeCell ref="AA759:AB760"/>
    <mergeCell ref="AC759:AD760"/>
    <mergeCell ref="AE759:AF760"/>
    <mergeCell ref="AG759:AH760"/>
    <mergeCell ref="AK755:AK760"/>
    <mergeCell ref="AL755:AL760"/>
    <mergeCell ref="AM755:AM760"/>
    <mergeCell ref="AN755:AN760"/>
    <mergeCell ref="AO755:AO760"/>
    <mergeCell ref="AP755:AP760"/>
    <mergeCell ref="AG753:AH754"/>
    <mergeCell ref="U754:V754"/>
    <mergeCell ref="L755:M760"/>
    <mergeCell ref="N755:N760"/>
    <mergeCell ref="O755:O760"/>
    <mergeCell ref="P755:P760"/>
    <mergeCell ref="Q755:Q760"/>
    <mergeCell ref="R755:R760"/>
    <mergeCell ref="U760:V760"/>
    <mergeCell ref="AK749:AK754"/>
    <mergeCell ref="AL749:AL754"/>
    <mergeCell ref="AM749:AM754"/>
    <mergeCell ref="AP749:AP754"/>
    <mergeCell ref="AI751:AJ754"/>
    <mergeCell ref="W752:X754"/>
    <mergeCell ref="Y753:Z754"/>
    <mergeCell ref="AA753:AB754"/>
    <mergeCell ref="AC753:AD754"/>
    <mergeCell ref="AE753:AF754"/>
    <mergeCell ref="U748:V748"/>
    <mergeCell ref="L749:M754"/>
    <mergeCell ref="N749:N754"/>
    <mergeCell ref="O749:O754"/>
    <mergeCell ref="P749:P754"/>
    <mergeCell ref="Q749:Q754"/>
    <mergeCell ref="R749:R754"/>
    <mergeCell ref="AI745:AJ748"/>
    <mergeCell ref="W746:X748"/>
    <mergeCell ref="Y747:Z748"/>
    <mergeCell ref="AA747:AB748"/>
    <mergeCell ref="AC747:AD748"/>
    <mergeCell ref="AE747:AF748"/>
    <mergeCell ref="AG747:AH748"/>
    <mergeCell ref="AK743:AK748"/>
    <mergeCell ref="AL743:AL748"/>
    <mergeCell ref="AM743:AM748"/>
    <mergeCell ref="AN743:AN748"/>
    <mergeCell ref="AO743:AO748"/>
    <mergeCell ref="AP743:AP748"/>
    <mergeCell ref="L743:M748"/>
    <mergeCell ref="N743:N748"/>
    <mergeCell ref="O743:O748"/>
    <mergeCell ref="P743:P748"/>
    <mergeCell ref="Q743:Q748"/>
    <mergeCell ref="R743:R748"/>
    <mergeCell ref="AI769:AJ772"/>
    <mergeCell ref="W770:X772"/>
    <mergeCell ref="Y771:Z772"/>
    <mergeCell ref="AA771:AB772"/>
    <mergeCell ref="AC771:AD772"/>
    <mergeCell ref="AE771:AF772"/>
    <mergeCell ref="AG771:AH772"/>
    <mergeCell ref="AK767:AK772"/>
    <mergeCell ref="AL767:AL772"/>
    <mergeCell ref="AM767:AM772"/>
    <mergeCell ref="AN767:AN772"/>
    <mergeCell ref="AO767:AO772"/>
    <mergeCell ref="AP767:AP772"/>
    <mergeCell ref="U766:V766"/>
    <mergeCell ref="L767:M772"/>
    <mergeCell ref="N767:N772"/>
    <mergeCell ref="O767:O772"/>
    <mergeCell ref="P767:P772"/>
    <mergeCell ref="Q767:Q772"/>
    <mergeCell ref="R767:R772"/>
    <mergeCell ref="U772:V772"/>
    <mergeCell ref="AI763:AJ766"/>
    <mergeCell ref="W764:X766"/>
    <mergeCell ref="Y765:Z766"/>
    <mergeCell ref="AA765:AB766"/>
    <mergeCell ref="AC765:AD766"/>
    <mergeCell ref="AE765:AF766"/>
    <mergeCell ref="AG765:AH766"/>
    <mergeCell ref="AK761:AK766"/>
    <mergeCell ref="AL761:AL766"/>
    <mergeCell ref="AM761:AM766"/>
    <mergeCell ref="AN761:AN766"/>
    <mergeCell ref="AO761:AO766"/>
    <mergeCell ref="AP761:AP766"/>
    <mergeCell ref="L761:M766"/>
    <mergeCell ref="N761:N766"/>
    <mergeCell ref="O761:O766"/>
    <mergeCell ref="P761:P766"/>
    <mergeCell ref="Q761:Q766"/>
    <mergeCell ref="R761:R766"/>
    <mergeCell ref="AI781:AJ784"/>
    <mergeCell ref="W782:X784"/>
    <mergeCell ref="Y783:Z784"/>
    <mergeCell ref="AA783:AB784"/>
    <mergeCell ref="AC783:AD784"/>
    <mergeCell ref="AE783:AF784"/>
    <mergeCell ref="AG783:AH784"/>
    <mergeCell ref="AK779:AK784"/>
    <mergeCell ref="AL779:AL784"/>
    <mergeCell ref="AM779:AM784"/>
    <mergeCell ref="AN779:AN784"/>
    <mergeCell ref="AO779:AO784"/>
    <mergeCell ref="AP779:AP784"/>
    <mergeCell ref="U778:V778"/>
    <mergeCell ref="L779:M784"/>
    <mergeCell ref="N779:N784"/>
    <mergeCell ref="O779:O784"/>
    <mergeCell ref="P779:P784"/>
    <mergeCell ref="Q779:Q784"/>
    <mergeCell ref="R779:R784"/>
    <mergeCell ref="U784:V784"/>
    <mergeCell ref="AI775:AJ778"/>
    <mergeCell ref="W776:X778"/>
    <mergeCell ref="Y777:Z778"/>
    <mergeCell ref="AA777:AB778"/>
    <mergeCell ref="AC777:AD778"/>
    <mergeCell ref="AE777:AF778"/>
    <mergeCell ref="AG777:AH778"/>
    <mergeCell ref="AK773:AK778"/>
    <mergeCell ref="AL773:AL778"/>
    <mergeCell ref="AM773:AM778"/>
    <mergeCell ref="AN773:AN778"/>
    <mergeCell ref="AO773:AO778"/>
    <mergeCell ref="AP773:AP778"/>
    <mergeCell ref="L773:M778"/>
    <mergeCell ref="N773:N778"/>
    <mergeCell ref="O773:O778"/>
    <mergeCell ref="P773:P778"/>
    <mergeCell ref="Q773:Q778"/>
    <mergeCell ref="R773:R778"/>
    <mergeCell ref="AI793:AJ796"/>
    <mergeCell ref="W794:X796"/>
    <mergeCell ref="Y795:Z796"/>
    <mergeCell ref="AA795:AB796"/>
    <mergeCell ref="AC795:AD796"/>
    <mergeCell ref="AE795:AF796"/>
    <mergeCell ref="AG795:AH796"/>
    <mergeCell ref="AK791:AK796"/>
    <mergeCell ref="AL791:AL796"/>
    <mergeCell ref="AM791:AM796"/>
    <mergeCell ref="AN791:AN796"/>
    <mergeCell ref="AO791:AO796"/>
    <mergeCell ref="AP791:AP796"/>
    <mergeCell ref="U790:V790"/>
    <mergeCell ref="L791:M796"/>
    <mergeCell ref="N791:N796"/>
    <mergeCell ref="O791:O796"/>
    <mergeCell ref="P791:P796"/>
    <mergeCell ref="Q791:Q796"/>
    <mergeCell ref="R791:R796"/>
    <mergeCell ref="U796:V796"/>
    <mergeCell ref="AI787:AJ790"/>
    <mergeCell ref="W788:X790"/>
    <mergeCell ref="Y789:Z790"/>
    <mergeCell ref="AA789:AB790"/>
    <mergeCell ref="AC789:AD790"/>
    <mergeCell ref="AE789:AF790"/>
    <mergeCell ref="AG789:AH790"/>
    <mergeCell ref="AK785:AK790"/>
    <mergeCell ref="AL785:AL790"/>
    <mergeCell ref="AM785:AM790"/>
    <mergeCell ref="AN785:AN790"/>
    <mergeCell ref="AO785:AO790"/>
    <mergeCell ref="AP785:AP790"/>
    <mergeCell ref="L785:M790"/>
    <mergeCell ref="N785:N790"/>
    <mergeCell ref="O785:O790"/>
    <mergeCell ref="P785:P790"/>
    <mergeCell ref="Q785:Q790"/>
    <mergeCell ref="R785:R790"/>
    <mergeCell ref="AI805:AJ808"/>
    <mergeCell ref="W806:X808"/>
    <mergeCell ref="Y807:Z808"/>
    <mergeCell ref="AA807:AB808"/>
    <mergeCell ref="AC807:AD808"/>
    <mergeCell ref="AE807:AF808"/>
    <mergeCell ref="AG807:AH808"/>
    <mergeCell ref="AK803:AK808"/>
    <mergeCell ref="AL803:AL808"/>
    <mergeCell ref="AM803:AM808"/>
    <mergeCell ref="AN803:AN808"/>
    <mergeCell ref="AO803:AO808"/>
    <mergeCell ref="AP803:AP808"/>
    <mergeCell ref="U802:V802"/>
    <mergeCell ref="L803:M808"/>
    <mergeCell ref="N803:N808"/>
    <mergeCell ref="O803:O808"/>
    <mergeCell ref="P803:P808"/>
    <mergeCell ref="Q803:Q808"/>
    <mergeCell ref="R803:R808"/>
    <mergeCell ref="U808:V808"/>
    <mergeCell ref="AI799:AJ802"/>
    <mergeCell ref="W800:X802"/>
    <mergeCell ref="Y801:Z802"/>
    <mergeCell ref="AA801:AB802"/>
    <mergeCell ref="AC801:AD802"/>
    <mergeCell ref="AE801:AF802"/>
    <mergeCell ref="AG801:AH802"/>
    <mergeCell ref="AK797:AK802"/>
    <mergeCell ref="AL797:AL802"/>
    <mergeCell ref="AM797:AM802"/>
    <mergeCell ref="AN797:AN802"/>
    <mergeCell ref="AO797:AO802"/>
    <mergeCell ref="AP797:AP802"/>
    <mergeCell ref="L797:M802"/>
    <mergeCell ref="N797:N802"/>
    <mergeCell ref="O797:O802"/>
    <mergeCell ref="P797:P802"/>
    <mergeCell ref="Q797:Q802"/>
    <mergeCell ref="R797:R802"/>
    <mergeCell ref="AI817:AJ820"/>
    <mergeCell ref="W818:X820"/>
    <mergeCell ref="Y819:Z820"/>
    <mergeCell ref="AA819:AB820"/>
    <mergeCell ref="AC819:AD820"/>
    <mergeCell ref="AE819:AF820"/>
    <mergeCell ref="AG819:AH820"/>
    <mergeCell ref="AK815:AK820"/>
    <mergeCell ref="AL815:AL820"/>
    <mergeCell ref="AM815:AM820"/>
    <mergeCell ref="AN815:AN820"/>
    <mergeCell ref="AO815:AO820"/>
    <mergeCell ref="AP815:AP820"/>
    <mergeCell ref="U814:V814"/>
    <mergeCell ref="L815:M820"/>
    <mergeCell ref="N815:N820"/>
    <mergeCell ref="O815:O820"/>
    <mergeCell ref="P815:P820"/>
    <mergeCell ref="Q815:Q820"/>
    <mergeCell ref="R815:R820"/>
    <mergeCell ref="U820:V820"/>
    <mergeCell ref="AI811:AJ814"/>
    <mergeCell ref="W812:X814"/>
    <mergeCell ref="Y813:Z814"/>
    <mergeCell ref="AA813:AB814"/>
    <mergeCell ref="AC813:AD814"/>
    <mergeCell ref="AE813:AF814"/>
    <mergeCell ref="AG813:AH814"/>
    <mergeCell ref="AK809:AK814"/>
    <mergeCell ref="AL809:AL814"/>
    <mergeCell ref="AM809:AM814"/>
    <mergeCell ref="AN809:AN814"/>
    <mergeCell ref="AO809:AO814"/>
    <mergeCell ref="AP809:AP814"/>
    <mergeCell ref="L809:M814"/>
    <mergeCell ref="N809:N814"/>
    <mergeCell ref="O809:O814"/>
    <mergeCell ref="P809:P814"/>
    <mergeCell ref="Q809:Q814"/>
    <mergeCell ref="R809:R814"/>
    <mergeCell ref="AI829:AJ832"/>
    <mergeCell ref="W830:X832"/>
    <mergeCell ref="Y831:Z832"/>
    <mergeCell ref="AA831:AB832"/>
    <mergeCell ref="AC831:AD832"/>
    <mergeCell ref="AE831:AF832"/>
    <mergeCell ref="AG831:AH832"/>
    <mergeCell ref="AK827:AK832"/>
    <mergeCell ref="AL827:AL832"/>
    <mergeCell ref="AM827:AM832"/>
    <mergeCell ref="AN827:AN832"/>
    <mergeCell ref="AO827:AO832"/>
    <mergeCell ref="AP827:AP832"/>
    <mergeCell ref="U826:V826"/>
    <mergeCell ref="L827:M832"/>
    <mergeCell ref="N827:N832"/>
    <mergeCell ref="O827:O832"/>
    <mergeCell ref="P827:P832"/>
    <mergeCell ref="Q827:Q832"/>
    <mergeCell ref="R827:R832"/>
    <mergeCell ref="U832:V832"/>
    <mergeCell ref="AI823:AJ826"/>
    <mergeCell ref="W824:X826"/>
    <mergeCell ref="Y825:Z826"/>
    <mergeCell ref="AA825:AB826"/>
    <mergeCell ref="AC825:AD826"/>
    <mergeCell ref="AE825:AF826"/>
    <mergeCell ref="AG825:AH826"/>
    <mergeCell ref="AK821:AK826"/>
    <mergeCell ref="AL821:AL826"/>
    <mergeCell ref="AM821:AM826"/>
    <mergeCell ref="AN821:AN826"/>
    <mergeCell ref="AO821:AO826"/>
    <mergeCell ref="AP821:AP826"/>
    <mergeCell ref="L821:M826"/>
    <mergeCell ref="N821:N826"/>
    <mergeCell ref="O821:O826"/>
    <mergeCell ref="P821:P826"/>
    <mergeCell ref="Q821:Q826"/>
    <mergeCell ref="R821:R826"/>
    <mergeCell ref="AI841:AJ844"/>
    <mergeCell ref="W842:X844"/>
    <mergeCell ref="Y843:Z844"/>
    <mergeCell ref="AA843:AB844"/>
    <mergeCell ref="AC843:AD844"/>
    <mergeCell ref="AE843:AF844"/>
    <mergeCell ref="AG843:AH844"/>
    <mergeCell ref="AK839:AK844"/>
    <mergeCell ref="AL839:AL844"/>
    <mergeCell ref="AM839:AM844"/>
    <mergeCell ref="AN839:AN844"/>
    <mergeCell ref="AO839:AO844"/>
    <mergeCell ref="AP839:AP844"/>
    <mergeCell ref="U838:V838"/>
    <mergeCell ref="L839:M844"/>
    <mergeCell ref="N839:N844"/>
    <mergeCell ref="O839:O844"/>
    <mergeCell ref="P839:P844"/>
    <mergeCell ref="Q839:Q844"/>
    <mergeCell ref="R839:R844"/>
    <mergeCell ref="U844:V844"/>
    <mergeCell ref="AI835:AJ838"/>
    <mergeCell ref="W836:X838"/>
    <mergeCell ref="Y837:Z838"/>
    <mergeCell ref="AA837:AB838"/>
    <mergeCell ref="AC837:AD838"/>
    <mergeCell ref="AE837:AF838"/>
    <mergeCell ref="AG837:AH838"/>
    <mergeCell ref="AK833:AK838"/>
    <mergeCell ref="AL833:AL838"/>
    <mergeCell ref="AM833:AM838"/>
    <mergeCell ref="AN833:AN838"/>
    <mergeCell ref="AO833:AO838"/>
    <mergeCell ref="AP833:AP838"/>
    <mergeCell ref="L833:M838"/>
    <mergeCell ref="N833:N838"/>
    <mergeCell ref="O833:O838"/>
    <mergeCell ref="P833:P838"/>
    <mergeCell ref="Q833:Q838"/>
    <mergeCell ref="R833:R838"/>
    <mergeCell ref="AI853:AJ856"/>
    <mergeCell ref="W854:X856"/>
    <mergeCell ref="Y855:Z856"/>
    <mergeCell ref="AA855:AB856"/>
    <mergeCell ref="AC855:AD856"/>
    <mergeCell ref="AE855:AF856"/>
    <mergeCell ref="AG855:AH856"/>
    <mergeCell ref="AK851:AK856"/>
    <mergeCell ref="AL851:AL856"/>
    <mergeCell ref="AM851:AM856"/>
    <mergeCell ref="AN851:AN856"/>
    <mergeCell ref="AO851:AO856"/>
    <mergeCell ref="AP851:AP856"/>
    <mergeCell ref="U850:V850"/>
    <mergeCell ref="L851:M856"/>
    <mergeCell ref="N851:N856"/>
    <mergeCell ref="O851:O856"/>
    <mergeCell ref="P851:P856"/>
    <mergeCell ref="Q851:Q856"/>
    <mergeCell ref="R851:R856"/>
    <mergeCell ref="U856:V856"/>
    <mergeCell ref="AI847:AJ850"/>
    <mergeCell ref="W848:X850"/>
    <mergeCell ref="Y849:Z850"/>
    <mergeCell ref="AA849:AB850"/>
    <mergeCell ref="AC849:AD850"/>
    <mergeCell ref="AE849:AF850"/>
    <mergeCell ref="AG849:AH850"/>
    <mergeCell ref="AK845:AK850"/>
    <mergeCell ref="AL845:AL850"/>
    <mergeCell ref="AM845:AM850"/>
    <mergeCell ref="AN845:AN850"/>
    <mergeCell ref="AO845:AO850"/>
    <mergeCell ref="AP845:AP850"/>
    <mergeCell ref="L845:M850"/>
    <mergeCell ref="N845:N850"/>
    <mergeCell ref="O845:O850"/>
    <mergeCell ref="P845:P850"/>
    <mergeCell ref="Q845:Q850"/>
    <mergeCell ref="R845:R850"/>
    <mergeCell ref="AI865:AJ868"/>
    <mergeCell ref="W866:X868"/>
    <mergeCell ref="Y867:Z868"/>
    <mergeCell ref="AA867:AB868"/>
    <mergeCell ref="AC867:AD868"/>
    <mergeCell ref="AE867:AF868"/>
    <mergeCell ref="AG867:AH868"/>
    <mergeCell ref="AK863:AK868"/>
    <mergeCell ref="AL863:AL868"/>
    <mergeCell ref="AM863:AM868"/>
    <mergeCell ref="AN863:AN868"/>
    <mergeCell ref="AO863:AO868"/>
    <mergeCell ref="AP863:AP868"/>
    <mergeCell ref="U862:V862"/>
    <mergeCell ref="L863:M868"/>
    <mergeCell ref="N863:N868"/>
    <mergeCell ref="O863:O868"/>
    <mergeCell ref="P863:P868"/>
    <mergeCell ref="Q863:Q868"/>
    <mergeCell ref="R863:R868"/>
    <mergeCell ref="U868:V868"/>
    <mergeCell ref="AI859:AJ862"/>
    <mergeCell ref="W860:X862"/>
    <mergeCell ref="Y861:Z862"/>
    <mergeCell ref="AA861:AB862"/>
    <mergeCell ref="AC861:AD862"/>
    <mergeCell ref="AE861:AF862"/>
    <mergeCell ref="AG861:AH862"/>
    <mergeCell ref="AK857:AK862"/>
    <mergeCell ref="AL857:AL862"/>
    <mergeCell ref="AM857:AM862"/>
    <mergeCell ref="AN857:AN862"/>
    <mergeCell ref="AO857:AO862"/>
    <mergeCell ref="AP857:AP862"/>
    <mergeCell ref="L857:M862"/>
    <mergeCell ref="N857:N862"/>
    <mergeCell ref="O857:O862"/>
    <mergeCell ref="P857:P862"/>
    <mergeCell ref="Q857:Q862"/>
    <mergeCell ref="R857:R862"/>
    <mergeCell ref="AI877:AJ880"/>
    <mergeCell ref="W878:X880"/>
    <mergeCell ref="Y879:Z880"/>
    <mergeCell ref="AA879:AB880"/>
    <mergeCell ref="AC879:AD880"/>
    <mergeCell ref="AE879:AF880"/>
    <mergeCell ref="AG879:AH880"/>
    <mergeCell ref="AK875:AK880"/>
    <mergeCell ref="AL875:AL880"/>
    <mergeCell ref="AM875:AM880"/>
    <mergeCell ref="AN875:AN880"/>
    <mergeCell ref="AO875:AO880"/>
    <mergeCell ref="AP875:AP880"/>
    <mergeCell ref="U874:V874"/>
    <mergeCell ref="L875:M880"/>
    <mergeCell ref="N875:N880"/>
    <mergeCell ref="O875:O880"/>
    <mergeCell ref="P875:P880"/>
    <mergeCell ref="Q875:Q880"/>
    <mergeCell ref="R875:R880"/>
    <mergeCell ref="U880:V880"/>
    <mergeCell ref="AI871:AJ874"/>
    <mergeCell ref="W872:X874"/>
    <mergeCell ref="Y873:Z874"/>
    <mergeCell ref="AA873:AB874"/>
    <mergeCell ref="AC873:AD874"/>
    <mergeCell ref="AE873:AF874"/>
    <mergeCell ref="AG873:AH874"/>
    <mergeCell ref="AK869:AK874"/>
    <mergeCell ref="AL869:AL874"/>
    <mergeCell ref="AM869:AM874"/>
    <mergeCell ref="AN869:AN874"/>
    <mergeCell ref="AO869:AO874"/>
    <mergeCell ref="AP869:AP874"/>
    <mergeCell ref="L869:M874"/>
    <mergeCell ref="N869:N874"/>
    <mergeCell ref="O869:O874"/>
    <mergeCell ref="P869:P874"/>
    <mergeCell ref="Q869:Q874"/>
    <mergeCell ref="R869:R874"/>
    <mergeCell ref="AI889:AJ892"/>
    <mergeCell ref="W890:X892"/>
    <mergeCell ref="Y891:Z892"/>
    <mergeCell ref="AA891:AB892"/>
    <mergeCell ref="AC891:AD892"/>
    <mergeCell ref="AE891:AF892"/>
    <mergeCell ref="AG891:AH892"/>
    <mergeCell ref="AK887:AK892"/>
    <mergeCell ref="AL887:AL892"/>
    <mergeCell ref="AM887:AM892"/>
    <mergeCell ref="AN887:AN892"/>
    <mergeCell ref="AO887:AO892"/>
    <mergeCell ref="AP887:AP892"/>
    <mergeCell ref="U886:V886"/>
    <mergeCell ref="L887:M892"/>
    <mergeCell ref="N887:N892"/>
    <mergeCell ref="O887:O892"/>
    <mergeCell ref="P887:P892"/>
    <mergeCell ref="Q887:Q892"/>
    <mergeCell ref="R887:R892"/>
    <mergeCell ref="U892:V892"/>
    <mergeCell ref="AI883:AJ886"/>
    <mergeCell ref="W884:X886"/>
    <mergeCell ref="Y885:Z886"/>
    <mergeCell ref="AA885:AB886"/>
    <mergeCell ref="AC885:AD886"/>
    <mergeCell ref="AE885:AF886"/>
    <mergeCell ref="AG885:AH886"/>
    <mergeCell ref="AK881:AK886"/>
    <mergeCell ref="AL881:AL886"/>
    <mergeCell ref="AM881:AM886"/>
    <mergeCell ref="AN881:AN886"/>
    <mergeCell ref="AO881:AO886"/>
    <mergeCell ref="AP881:AP886"/>
    <mergeCell ref="L881:M886"/>
    <mergeCell ref="N881:N886"/>
    <mergeCell ref="O881:O886"/>
    <mergeCell ref="P881:P886"/>
    <mergeCell ref="Q881:Q886"/>
    <mergeCell ref="R881:R886"/>
    <mergeCell ref="AI901:AJ904"/>
    <mergeCell ref="W902:X904"/>
    <mergeCell ref="Y903:Z904"/>
    <mergeCell ref="AA903:AB904"/>
    <mergeCell ref="AC903:AD904"/>
    <mergeCell ref="AE903:AF904"/>
    <mergeCell ref="AG903:AH904"/>
    <mergeCell ref="AK899:AK904"/>
    <mergeCell ref="AL899:AL904"/>
    <mergeCell ref="AM899:AM904"/>
    <mergeCell ref="AN899:AN904"/>
    <mergeCell ref="AO899:AO904"/>
    <mergeCell ref="AP899:AP904"/>
    <mergeCell ref="U898:V898"/>
    <mergeCell ref="L899:M904"/>
    <mergeCell ref="N899:N904"/>
    <mergeCell ref="O899:O904"/>
    <mergeCell ref="P899:P904"/>
    <mergeCell ref="Q899:Q904"/>
    <mergeCell ref="R899:R904"/>
    <mergeCell ref="U904:V904"/>
    <mergeCell ref="AI895:AJ898"/>
    <mergeCell ref="W896:X898"/>
    <mergeCell ref="Y897:Z898"/>
    <mergeCell ref="AA897:AB898"/>
    <mergeCell ref="AC897:AD898"/>
    <mergeCell ref="AE897:AF898"/>
    <mergeCell ref="AG897:AH898"/>
    <mergeCell ref="AK893:AK898"/>
    <mergeCell ref="AL893:AL898"/>
    <mergeCell ref="AM893:AM898"/>
    <mergeCell ref="AN893:AN898"/>
    <mergeCell ref="AO893:AO898"/>
    <mergeCell ref="AP893:AP898"/>
    <mergeCell ref="L893:M898"/>
    <mergeCell ref="N893:N898"/>
    <mergeCell ref="O893:O898"/>
    <mergeCell ref="P893:P898"/>
    <mergeCell ref="Q893:Q898"/>
    <mergeCell ref="R893:R898"/>
    <mergeCell ref="AI913:AJ916"/>
    <mergeCell ref="W914:X916"/>
    <mergeCell ref="Y915:Z916"/>
    <mergeCell ref="AA915:AB916"/>
    <mergeCell ref="AC915:AD916"/>
    <mergeCell ref="AE915:AF916"/>
    <mergeCell ref="AG915:AH916"/>
    <mergeCell ref="AK911:AK916"/>
    <mergeCell ref="AL911:AL916"/>
    <mergeCell ref="AM911:AM916"/>
    <mergeCell ref="AN911:AN916"/>
    <mergeCell ref="AO911:AO916"/>
    <mergeCell ref="AP911:AP916"/>
    <mergeCell ref="AG909:AH910"/>
    <mergeCell ref="U910:V910"/>
    <mergeCell ref="L911:M916"/>
    <mergeCell ref="N911:N916"/>
    <mergeCell ref="O911:O916"/>
    <mergeCell ref="P911:P916"/>
    <mergeCell ref="Q911:Q916"/>
    <mergeCell ref="R911:R916"/>
    <mergeCell ref="U916:V916"/>
    <mergeCell ref="AK905:AK910"/>
    <mergeCell ref="AL905:AL910"/>
    <mergeCell ref="AM905:AM910"/>
    <mergeCell ref="AP905:AP910"/>
    <mergeCell ref="AI907:AJ910"/>
    <mergeCell ref="W908:X910"/>
    <mergeCell ref="Y909:Z910"/>
    <mergeCell ref="AA909:AB910"/>
    <mergeCell ref="AC909:AD910"/>
    <mergeCell ref="AE909:AF910"/>
    <mergeCell ref="L905:M910"/>
    <mergeCell ref="N905:N910"/>
    <mergeCell ref="O905:O910"/>
    <mergeCell ref="P905:P910"/>
    <mergeCell ref="Q905:Q910"/>
    <mergeCell ref="R905:R910"/>
    <mergeCell ref="AI925:AJ928"/>
    <mergeCell ref="W926:X928"/>
    <mergeCell ref="Y927:Z928"/>
    <mergeCell ref="AA927:AB928"/>
    <mergeCell ref="AC927:AD928"/>
    <mergeCell ref="AE927:AF928"/>
    <mergeCell ref="AG927:AH928"/>
    <mergeCell ref="AK923:AK928"/>
    <mergeCell ref="AL923:AL928"/>
    <mergeCell ref="AM923:AM928"/>
    <mergeCell ref="AN923:AN928"/>
    <mergeCell ref="AO923:AO928"/>
    <mergeCell ref="AP923:AP928"/>
    <mergeCell ref="U922:V922"/>
    <mergeCell ref="L923:M928"/>
    <mergeCell ref="N923:N928"/>
    <mergeCell ref="O923:O928"/>
    <mergeCell ref="P923:P928"/>
    <mergeCell ref="Q923:Q928"/>
    <mergeCell ref="R923:R928"/>
    <mergeCell ref="U928:V928"/>
    <mergeCell ref="AI919:AJ922"/>
    <mergeCell ref="W920:X922"/>
    <mergeCell ref="Y921:Z922"/>
    <mergeCell ref="AA921:AB922"/>
    <mergeCell ref="AC921:AD922"/>
    <mergeCell ref="AE921:AF922"/>
    <mergeCell ref="AG921:AH922"/>
    <mergeCell ref="AK917:AK922"/>
    <mergeCell ref="AL917:AL922"/>
    <mergeCell ref="AM917:AM922"/>
    <mergeCell ref="AN917:AN922"/>
    <mergeCell ref="AO917:AO922"/>
    <mergeCell ref="AP917:AP922"/>
    <mergeCell ref="L917:M922"/>
    <mergeCell ref="N917:N922"/>
    <mergeCell ref="O917:O922"/>
    <mergeCell ref="P917:P922"/>
    <mergeCell ref="Q917:Q922"/>
    <mergeCell ref="R917:R922"/>
    <mergeCell ref="AI937:AJ940"/>
    <mergeCell ref="W938:X940"/>
    <mergeCell ref="Y939:Z940"/>
    <mergeCell ref="AA939:AB940"/>
    <mergeCell ref="AC939:AD940"/>
    <mergeCell ref="AE939:AF940"/>
    <mergeCell ref="AG939:AH940"/>
    <mergeCell ref="AK935:AK940"/>
    <mergeCell ref="AL935:AL940"/>
    <mergeCell ref="AM935:AM940"/>
    <mergeCell ref="AN935:AN940"/>
    <mergeCell ref="AO935:AO940"/>
    <mergeCell ref="AP935:AP940"/>
    <mergeCell ref="U934:V934"/>
    <mergeCell ref="L935:M940"/>
    <mergeCell ref="N935:N940"/>
    <mergeCell ref="O935:O940"/>
    <mergeCell ref="P935:P940"/>
    <mergeCell ref="Q935:Q940"/>
    <mergeCell ref="R935:R940"/>
    <mergeCell ref="U940:V940"/>
    <mergeCell ref="AI931:AJ934"/>
    <mergeCell ref="W932:X934"/>
    <mergeCell ref="Y933:Z934"/>
    <mergeCell ref="AA933:AB934"/>
    <mergeCell ref="AC933:AD934"/>
    <mergeCell ref="AE933:AF934"/>
    <mergeCell ref="AG933:AH934"/>
    <mergeCell ref="AK929:AK934"/>
    <mergeCell ref="AL929:AL934"/>
    <mergeCell ref="AM929:AM934"/>
    <mergeCell ref="AN929:AN934"/>
    <mergeCell ref="AO929:AO934"/>
    <mergeCell ref="AP929:AP934"/>
    <mergeCell ref="L929:M934"/>
    <mergeCell ref="N929:N934"/>
    <mergeCell ref="O929:O934"/>
    <mergeCell ref="P929:P934"/>
    <mergeCell ref="Q929:Q934"/>
    <mergeCell ref="R929:R934"/>
    <mergeCell ref="AI949:AJ952"/>
    <mergeCell ref="W950:X952"/>
    <mergeCell ref="Y951:Z952"/>
    <mergeCell ref="AA951:AB952"/>
    <mergeCell ref="AC951:AD952"/>
    <mergeCell ref="AE951:AF952"/>
    <mergeCell ref="AG951:AH952"/>
    <mergeCell ref="AK947:AK952"/>
    <mergeCell ref="AL947:AL952"/>
    <mergeCell ref="AM947:AM952"/>
    <mergeCell ref="AN947:AN952"/>
    <mergeCell ref="AO947:AO952"/>
    <mergeCell ref="AP947:AP952"/>
    <mergeCell ref="U946:V946"/>
    <mergeCell ref="L947:M952"/>
    <mergeCell ref="N947:N952"/>
    <mergeCell ref="O947:O952"/>
    <mergeCell ref="P947:P952"/>
    <mergeCell ref="Q947:Q952"/>
    <mergeCell ref="R947:R952"/>
    <mergeCell ref="U952:V952"/>
    <mergeCell ref="AI943:AJ946"/>
    <mergeCell ref="W944:X946"/>
    <mergeCell ref="Y945:Z946"/>
    <mergeCell ref="AA945:AB946"/>
    <mergeCell ref="AC945:AD946"/>
    <mergeCell ref="AE945:AF946"/>
    <mergeCell ref="AG945:AH946"/>
    <mergeCell ref="AK941:AK946"/>
    <mergeCell ref="AL941:AL946"/>
    <mergeCell ref="AM941:AM946"/>
    <mergeCell ref="AN941:AN946"/>
    <mergeCell ref="AO941:AO946"/>
    <mergeCell ref="AP941:AP946"/>
    <mergeCell ref="L941:M946"/>
    <mergeCell ref="N941:N946"/>
    <mergeCell ref="O941:O946"/>
    <mergeCell ref="P941:P946"/>
    <mergeCell ref="Q941:Q946"/>
    <mergeCell ref="R941:R946"/>
    <mergeCell ref="AI961:AJ964"/>
    <mergeCell ref="W962:X964"/>
    <mergeCell ref="Y963:Z964"/>
    <mergeCell ref="AA963:AB964"/>
    <mergeCell ref="AC963:AD964"/>
    <mergeCell ref="AE963:AF964"/>
    <mergeCell ref="AG963:AH964"/>
    <mergeCell ref="AK959:AK964"/>
    <mergeCell ref="AL959:AL964"/>
    <mergeCell ref="AM959:AM964"/>
    <mergeCell ref="AN959:AN964"/>
    <mergeCell ref="AO959:AO964"/>
    <mergeCell ref="AP959:AP964"/>
    <mergeCell ref="U958:V958"/>
    <mergeCell ref="L959:M964"/>
    <mergeCell ref="N959:N964"/>
    <mergeCell ref="O959:O964"/>
    <mergeCell ref="P959:P964"/>
    <mergeCell ref="Q959:Q964"/>
    <mergeCell ref="R959:R964"/>
    <mergeCell ref="U964:V964"/>
    <mergeCell ref="AI955:AJ958"/>
    <mergeCell ref="W956:X958"/>
    <mergeCell ref="Y957:Z958"/>
    <mergeCell ref="AA957:AB958"/>
    <mergeCell ref="AC957:AD958"/>
    <mergeCell ref="AE957:AF958"/>
    <mergeCell ref="AG957:AH958"/>
    <mergeCell ref="AK953:AK958"/>
    <mergeCell ref="AL953:AL958"/>
    <mergeCell ref="AM953:AM958"/>
    <mergeCell ref="AN953:AN958"/>
    <mergeCell ref="AO953:AO958"/>
    <mergeCell ref="AP953:AP958"/>
    <mergeCell ref="L953:M958"/>
    <mergeCell ref="N953:N958"/>
    <mergeCell ref="O953:O958"/>
    <mergeCell ref="P953:P958"/>
    <mergeCell ref="Q953:Q958"/>
    <mergeCell ref="R953:R958"/>
    <mergeCell ref="AI973:AJ976"/>
    <mergeCell ref="W974:X976"/>
    <mergeCell ref="Y975:Z976"/>
    <mergeCell ref="AA975:AB976"/>
    <mergeCell ref="AC975:AD976"/>
    <mergeCell ref="AE975:AF976"/>
    <mergeCell ref="AG975:AH976"/>
    <mergeCell ref="AK971:AK976"/>
    <mergeCell ref="AL971:AL976"/>
    <mergeCell ref="AM971:AM976"/>
    <mergeCell ref="AN971:AN976"/>
    <mergeCell ref="AO971:AO976"/>
    <mergeCell ref="AP971:AP976"/>
    <mergeCell ref="U970:V970"/>
    <mergeCell ref="L971:M976"/>
    <mergeCell ref="N971:N976"/>
    <mergeCell ref="O971:O976"/>
    <mergeCell ref="P971:P976"/>
    <mergeCell ref="Q971:Q976"/>
    <mergeCell ref="R971:R976"/>
    <mergeCell ref="U976:V976"/>
    <mergeCell ref="AI967:AJ970"/>
    <mergeCell ref="W968:X970"/>
    <mergeCell ref="Y969:Z970"/>
    <mergeCell ref="AA969:AB970"/>
    <mergeCell ref="AC969:AD970"/>
    <mergeCell ref="AE969:AF970"/>
    <mergeCell ref="AG969:AH970"/>
    <mergeCell ref="AK965:AK970"/>
    <mergeCell ref="AL965:AL970"/>
    <mergeCell ref="AM965:AM970"/>
    <mergeCell ref="AN965:AN970"/>
    <mergeCell ref="AO965:AO970"/>
    <mergeCell ref="AP965:AP970"/>
    <mergeCell ref="L965:M970"/>
    <mergeCell ref="N965:N970"/>
    <mergeCell ref="O965:O970"/>
    <mergeCell ref="P965:P970"/>
    <mergeCell ref="Q965:Q970"/>
    <mergeCell ref="R965:R970"/>
    <mergeCell ref="AI985:AJ988"/>
    <mergeCell ref="W986:X988"/>
    <mergeCell ref="Y987:Z988"/>
    <mergeCell ref="AA987:AB988"/>
    <mergeCell ref="AC987:AD988"/>
    <mergeCell ref="AE987:AF988"/>
    <mergeCell ref="AG987:AH988"/>
    <mergeCell ref="AK983:AK988"/>
    <mergeCell ref="AL983:AL988"/>
    <mergeCell ref="AM983:AM988"/>
    <mergeCell ref="AN983:AN988"/>
    <mergeCell ref="AO983:AO988"/>
    <mergeCell ref="AP983:AP988"/>
    <mergeCell ref="U982:V982"/>
    <mergeCell ref="L983:M988"/>
    <mergeCell ref="N983:N988"/>
    <mergeCell ref="O983:O988"/>
    <mergeCell ref="P983:P988"/>
    <mergeCell ref="Q983:Q988"/>
    <mergeCell ref="R983:R988"/>
    <mergeCell ref="U988:V988"/>
    <mergeCell ref="AI979:AJ982"/>
    <mergeCell ref="W980:X982"/>
    <mergeCell ref="Y981:Z982"/>
    <mergeCell ref="AA981:AB982"/>
    <mergeCell ref="AC981:AD982"/>
    <mergeCell ref="AE981:AF982"/>
    <mergeCell ref="AG981:AH982"/>
    <mergeCell ref="AK977:AK982"/>
    <mergeCell ref="AL977:AL982"/>
    <mergeCell ref="AM977:AM982"/>
    <mergeCell ref="AN977:AN982"/>
    <mergeCell ref="AO977:AO982"/>
    <mergeCell ref="AP977:AP982"/>
    <mergeCell ref="L977:M982"/>
    <mergeCell ref="N977:N982"/>
    <mergeCell ref="O977:O982"/>
    <mergeCell ref="P977:P982"/>
    <mergeCell ref="Q977:Q982"/>
    <mergeCell ref="R977:R982"/>
    <mergeCell ref="AI997:AJ1000"/>
    <mergeCell ref="W998:X1000"/>
    <mergeCell ref="Y999:Z1000"/>
    <mergeCell ref="AA999:AB1000"/>
    <mergeCell ref="AC999:AD1000"/>
    <mergeCell ref="AE999:AF1000"/>
    <mergeCell ref="AG999:AH1000"/>
    <mergeCell ref="AK995:AK1000"/>
    <mergeCell ref="AL995:AL1000"/>
    <mergeCell ref="AM995:AM1000"/>
    <mergeCell ref="AN995:AN1000"/>
    <mergeCell ref="AO995:AO1000"/>
    <mergeCell ref="AP995:AP1000"/>
    <mergeCell ref="U994:V994"/>
    <mergeCell ref="L995:M1000"/>
    <mergeCell ref="N995:N1000"/>
    <mergeCell ref="O995:O1000"/>
    <mergeCell ref="P995:P1000"/>
    <mergeCell ref="Q995:Q1000"/>
    <mergeCell ref="R995:R1000"/>
    <mergeCell ref="U1000:V1000"/>
    <mergeCell ref="AI991:AJ994"/>
    <mergeCell ref="W992:X994"/>
    <mergeCell ref="Y993:Z994"/>
    <mergeCell ref="AA993:AB994"/>
    <mergeCell ref="AC993:AD994"/>
    <mergeCell ref="AE993:AF994"/>
    <mergeCell ref="AG993:AH994"/>
    <mergeCell ref="AK989:AK994"/>
    <mergeCell ref="AL989:AL994"/>
    <mergeCell ref="AM989:AM994"/>
    <mergeCell ref="AN989:AN994"/>
    <mergeCell ref="AO989:AO994"/>
    <mergeCell ref="AP989:AP994"/>
    <mergeCell ref="L989:M994"/>
    <mergeCell ref="N989:N994"/>
    <mergeCell ref="O989:O994"/>
    <mergeCell ref="P989:P994"/>
    <mergeCell ref="Q989:Q994"/>
    <mergeCell ref="R989:R994"/>
    <mergeCell ref="AI1009:AJ1012"/>
    <mergeCell ref="W1010:X1012"/>
    <mergeCell ref="Y1011:Z1012"/>
    <mergeCell ref="AA1011:AB1012"/>
    <mergeCell ref="AC1011:AD1012"/>
    <mergeCell ref="AE1011:AF1012"/>
    <mergeCell ref="AG1011:AH1012"/>
    <mergeCell ref="AK1007:AK1012"/>
    <mergeCell ref="AL1007:AL1012"/>
    <mergeCell ref="AM1007:AM1012"/>
    <mergeCell ref="AN1007:AN1012"/>
    <mergeCell ref="AO1007:AO1012"/>
    <mergeCell ref="AP1007:AP1012"/>
    <mergeCell ref="U1006:V1006"/>
    <mergeCell ref="L1007:M1012"/>
    <mergeCell ref="N1007:N1012"/>
    <mergeCell ref="O1007:O1012"/>
    <mergeCell ref="P1007:P1012"/>
    <mergeCell ref="Q1007:Q1012"/>
    <mergeCell ref="R1007:R1012"/>
    <mergeCell ref="U1012:V1012"/>
    <mergeCell ref="AI1003:AJ1006"/>
    <mergeCell ref="W1004:X1006"/>
    <mergeCell ref="Y1005:Z1006"/>
    <mergeCell ref="AA1005:AB1006"/>
    <mergeCell ref="AC1005:AD1006"/>
    <mergeCell ref="AE1005:AF1006"/>
    <mergeCell ref="AG1005:AH1006"/>
    <mergeCell ref="AK1001:AK1006"/>
    <mergeCell ref="AL1001:AL1006"/>
    <mergeCell ref="AM1001:AM1006"/>
    <mergeCell ref="AN1001:AN1006"/>
    <mergeCell ref="AO1001:AO1006"/>
    <mergeCell ref="AP1001:AP1006"/>
    <mergeCell ref="L1001:M1006"/>
    <mergeCell ref="N1001:N1006"/>
    <mergeCell ref="O1001:O1006"/>
    <mergeCell ref="P1001:P1006"/>
    <mergeCell ref="Q1001:Q1006"/>
    <mergeCell ref="R1001:R1006"/>
    <mergeCell ref="AI1021:AJ1024"/>
    <mergeCell ref="W1022:X1024"/>
    <mergeCell ref="Y1023:Z1024"/>
    <mergeCell ref="AA1023:AB1024"/>
    <mergeCell ref="AC1023:AD1024"/>
    <mergeCell ref="AE1023:AF1024"/>
    <mergeCell ref="AG1023:AH1024"/>
    <mergeCell ref="AK1019:AK1024"/>
    <mergeCell ref="AL1019:AL1024"/>
    <mergeCell ref="AM1019:AM1024"/>
    <mergeCell ref="AN1019:AN1024"/>
    <mergeCell ref="AO1019:AO1024"/>
    <mergeCell ref="AP1019:AP1024"/>
    <mergeCell ref="U1018:V1018"/>
    <mergeCell ref="L1019:M1024"/>
    <mergeCell ref="N1019:N1024"/>
    <mergeCell ref="O1019:O1024"/>
    <mergeCell ref="P1019:P1024"/>
    <mergeCell ref="Q1019:Q1024"/>
    <mergeCell ref="R1019:R1024"/>
    <mergeCell ref="U1024:V1024"/>
    <mergeCell ref="AI1015:AJ1018"/>
    <mergeCell ref="W1016:X1018"/>
    <mergeCell ref="Y1017:Z1018"/>
    <mergeCell ref="AA1017:AB1018"/>
    <mergeCell ref="AC1017:AD1018"/>
    <mergeCell ref="AE1017:AF1018"/>
    <mergeCell ref="AG1017:AH1018"/>
    <mergeCell ref="AK1013:AK1018"/>
    <mergeCell ref="AL1013:AL1018"/>
    <mergeCell ref="AM1013:AM1018"/>
    <mergeCell ref="AN1013:AN1018"/>
    <mergeCell ref="AO1013:AO1018"/>
    <mergeCell ref="AP1013:AP1018"/>
    <mergeCell ref="L1013:M1018"/>
    <mergeCell ref="N1013:N1018"/>
    <mergeCell ref="O1013:O1018"/>
    <mergeCell ref="P1013:P1018"/>
    <mergeCell ref="Q1013:Q1018"/>
    <mergeCell ref="R1013:R1018"/>
    <mergeCell ref="AI1033:AJ1036"/>
    <mergeCell ref="W1034:X1036"/>
    <mergeCell ref="Y1035:Z1036"/>
    <mergeCell ref="AA1035:AB1036"/>
    <mergeCell ref="AC1035:AD1036"/>
    <mergeCell ref="AE1035:AF1036"/>
    <mergeCell ref="AG1035:AH1036"/>
    <mergeCell ref="AK1031:AK1036"/>
    <mergeCell ref="AL1031:AL1036"/>
    <mergeCell ref="AM1031:AM1036"/>
    <mergeCell ref="AN1031:AN1036"/>
    <mergeCell ref="AO1031:AO1036"/>
    <mergeCell ref="AP1031:AP1036"/>
    <mergeCell ref="U1030:V1030"/>
    <mergeCell ref="L1031:M1036"/>
    <mergeCell ref="N1031:N1036"/>
    <mergeCell ref="O1031:O1036"/>
    <mergeCell ref="P1031:P1036"/>
    <mergeCell ref="Q1031:Q1036"/>
    <mergeCell ref="R1031:R1036"/>
    <mergeCell ref="U1036:V1036"/>
    <mergeCell ref="AI1027:AJ1030"/>
    <mergeCell ref="W1028:X1030"/>
    <mergeCell ref="Y1029:Z1030"/>
    <mergeCell ref="AA1029:AB1030"/>
    <mergeCell ref="AC1029:AD1030"/>
    <mergeCell ref="AE1029:AF1030"/>
    <mergeCell ref="AG1029:AH1030"/>
    <mergeCell ref="AK1025:AK1030"/>
    <mergeCell ref="AL1025:AL1030"/>
    <mergeCell ref="AM1025:AM1030"/>
    <mergeCell ref="AN1025:AN1030"/>
    <mergeCell ref="AO1025:AO1030"/>
    <mergeCell ref="AP1025:AP1030"/>
    <mergeCell ref="L1025:M1030"/>
    <mergeCell ref="N1025:N1030"/>
    <mergeCell ref="O1025:O1030"/>
    <mergeCell ref="P1025:P1030"/>
    <mergeCell ref="Q1025:Q1030"/>
    <mergeCell ref="R1025:R1030"/>
    <mergeCell ref="AI1045:AJ1048"/>
    <mergeCell ref="W1046:X1048"/>
    <mergeCell ref="Y1047:Z1048"/>
    <mergeCell ref="AA1047:AB1048"/>
    <mergeCell ref="AC1047:AD1048"/>
    <mergeCell ref="AE1047:AF1048"/>
    <mergeCell ref="AG1047:AH1048"/>
    <mergeCell ref="AK1043:AK1048"/>
    <mergeCell ref="AL1043:AL1048"/>
    <mergeCell ref="AM1043:AM1048"/>
    <mergeCell ref="AN1043:AN1048"/>
    <mergeCell ref="AO1043:AO1048"/>
    <mergeCell ref="AP1043:AP1048"/>
    <mergeCell ref="U1042:V1042"/>
    <mergeCell ref="L1043:M1048"/>
    <mergeCell ref="N1043:N1048"/>
    <mergeCell ref="O1043:O1048"/>
    <mergeCell ref="P1043:P1048"/>
    <mergeCell ref="Q1043:Q1048"/>
    <mergeCell ref="R1043:R1048"/>
    <mergeCell ref="U1048:V1048"/>
    <mergeCell ref="AI1039:AJ1042"/>
    <mergeCell ref="W1040:X1042"/>
    <mergeCell ref="Y1041:Z1042"/>
    <mergeCell ref="AA1041:AB1042"/>
    <mergeCell ref="AC1041:AD1042"/>
    <mergeCell ref="AE1041:AF1042"/>
    <mergeCell ref="AG1041:AH1042"/>
    <mergeCell ref="AK1037:AK1042"/>
    <mergeCell ref="AL1037:AL1042"/>
    <mergeCell ref="AM1037:AM1042"/>
    <mergeCell ref="AN1037:AN1042"/>
    <mergeCell ref="AO1037:AO1042"/>
    <mergeCell ref="AP1037:AP1042"/>
    <mergeCell ref="L1037:M1042"/>
    <mergeCell ref="N1037:N1042"/>
    <mergeCell ref="O1037:O1042"/>
    <mergeCell ref="P1037:P1042"/>
    <mergeCell ref="Q1037:Q1042"/>
    <mergeCell ref="R1037:R1042"/>
    <mergeCell ref="AI1057:AJ1060"/>
    <mergeCell ref="W1058:X1060"/>
    <mergeCell ref="Y1059:Z1060"/>
    <mergeCell ref="AA1059:AB1060"/>
    <mergeCell ref="AC1059:AD1060"/>
    <mergeCell ref="AE1059:AF1060"/>
    <mergeCell ref="AG1059:AH1060"/>
    <mergeCell ref="AK1055:AK1060"/>
    <mergeCell ref="AL1055:AL1060"/>
    <mergeCell ref="AM1055:AM1060"/>
    <mergeCell ref="AN1055:AN1060"/>
    <mergeCell ref="AO1055:AO1060"/>
    <mergeCell ref="AP1055:AP1060"/>
    <mergeCell ref="U1054:V1054"/>
    <mergeCell ref="L1055:M1060"/>
    <mergeCell ref="N1055:N1060"/>
    <mergeCell ref="O1055:O1060"/>
    <mergeCell ref="P1055:P1060"/>
    <mergeCell ref="Q1055:Q1060"/>
    <mergeCell ref="R1055:R1060"/>
    <mergeCell ref="U1060:V1060"/>
    <mergeCell ref="AI1051:AJ1054"/>
    <mergeCell ref="W1052:X1054"/>
    <mergeCell ref="Y1053:Z1054"/>
    <mergeCell ref="AA1053:AB1054"/>
    <mergeCell ref="AC1053:AD1054"/>
    <mergeCell ref="AE1053:AF1054"/>
    <mergeCell ref="AG1053:AH1054"/>
    <mergeCell ref="AK1049:AK1054"/>
    <mergeCell ref="AL1049:AL1054"/>
    <mergeCell ref="AM1049:AM1054"/>
    <mergeCell ref="AN1049:AN1054"/>
    <mergeCell ref="AO1049:AO1054"/>
    <mergeCell ref="AP1049:AP1054"/>
    <mergeCell ref="L1049:M1054"/>
    <mergeCell ref="N1049:N1054"/>
    <mergeCell ref="O1049:O1054"/>
    <mergeCell ref="P1049:P1054"/>
    <mergeCell ref="Q1049:Q1054"/>
    <mergeCell ref="R1049:R1054"/>
    <mergeCell ref="AI1069:AJ1072"/>
    <mergeCell ref="W1070:X1072"/>
    <mergeCell ref="Y1071:Z1072"/>
    <mergeCell ref="AA1071:AB1072"/>
    <mergeCell ref="AC1071:AD1072"/>
    <mergeCell ref="AE1071:AF1072"/>
    <mergeCell ref="AG1071:AH1072"/>
    <mergeCell ref="AK1067:AK1072"/>
    <mergeCell ref="AL1067:AL1072"/>
    <mergeCell ref="AM1067:AM1072"/>
    <mergeCell ref="AN1067:AN1072"/>
    <mergeCell ref="AO1067:AO1072"/>
    <mergeCell ref="AP1067:AP1072"/>
    <mergeCell ref="U1066:V1066"/>
    <mergeCell ref="L1067:M1072"/>
    <mergeCell ref="N1067:N1072"/>
    <mergeCell ref="O1067:O1072"/>
    <mergeCell ref="P1067:P1072"/>
    <mergeCell ref="Q1067:Q1072"/>
    <mergeCell ref="R1067:R1072"/>
    <mergeCell ref="U1072:V1072"/>
    <mergeCell ref="AI1063:AJ1066"/>
    <mergeCell ref="W1064:X1066"/>
    <mergeCell ref="Y1065:Z1066"/>
    <mergeCell ref="AA1065:AB1066"/>
    <mergeCell ref="AC1065:AD1066"/>
    <mergeCell ref="AE1065:AF1066"/>
    <mergeCell ref="AG1065:AH1066"/>
    <mergeCell ref="AK1061:AK1066"/>
    <mergeCell ref="AL1061:AL1066"/>
    <mergeCell ref="AM1061:AM1066"/>
    <mergeCell ref="AN1061:AN1066"/>
    <mergeCell ref="AO1061:AO1066"/>
    <mergeCell ref="AP1061:AP1066"/>
    <mergeCell ref="L1061:M1066"/>
    <mergeCell ref="N1061:N1066"/>
    <mergeCell ref="O1061:O1066"/>
    <mergeCell ref="P1061:P1066"/>
    <mergeCell ref="Q1061:Q1066"/>
    <mergeCell ref="R1061:R1066"/>
    <mergeCell ref="AI1081:AJ1084"/>
    <mergeCell ref="W1082:X1084"/>
    <mergeCell ref="Y1083:Z1084"/>
    <mergeCell ref="AA1083:AB1084"/>
    <mergeCell ref="AC1083:AD1084"/>
    <mergeCell ref="AE1083:AF1084"/>
    <mergeCell ref="AG1083:AH1084"/>
    <mergeCell ref="AK1079:AK1084"/>
    <mergeCell ref="AL1079:AL1084"/>
    <mergeCell ref="AM1079:AM1084"/>
    <mergeCell ref="AN1079:AN1084"/>
    <mergeCell ref="AO1079:AO1084"/>
    <mergeCell ref="AP1079:AP1084"/>
    <mergeCell ref="U1078:V1078"/>
    <mergeCell ref="L1079:M1084"/>
    <mergeCell ref="N1079:N1084"/>
    <mergeCell ref="O1079:O1084"/>
    <mergeCell ref="P1079:P1084"/>
    <mergeCell ref="Q1079:Q1084"/>
    <mergeCell ref="R1079:R1084"/>
    <mergeCell ref="U1084:V1084"/>
    <mergeCell ref="AI1075:AJ1078"/>
    <mergeCell ref="W1076:X1078"/>
    <mergeCell ref="Y1077:Z1078"/>
    <mergeCell ref="AA1077:AB1078"/>
    <mergeCell ref="AC1077:AD1078"/>
    <mergeCell ref="AE1077:AF1078"/>
    <mergeCell ref="AG1077:AH1078"/>
    <mergeCell ref="AK1073:AK1078"/>
    <mergeCell ref="AL1073:AL1078"/>
    <mergeCell ref="AM1073:AM1078"/>
    <mergeCell ref="AN1073:AN1078"/>
    <mergeCell ref="AO1073:AO1078"/>
    <mergeCell ref="AP1073:AP1078"/>
    <mergeCell ref="L1073:M1078"/>
    <mergeCell ref="N1073:N1078"/>
    <mergeCell ref="O1073:O1078"/>
    <mergeCell ref="P1073:P1078"/>
    <mergeCell ref="Q1073:Q1078"/>
    <mergeCell ref="R1073:R1078"/>
    <mergeCell ref="AI1093:AJ1096"/>
    <mergeCell ref="W1094:X1096"/>
    <mergeCell ref="Y1095:Z1096"/>
    <mergeCell ref="AA1095:AB1096"/>
    <mergeCell ref="AC1095:AD1096"/>
    <mergeCell ref="AE1095:AF1096"/>
    <mergeCell ref="AG1095:AH1096"/>
    <mergeCell ref="AK1091:AK1096"/>
    <mergeCell ref="AL1091:AL1096"/>
    <mergeCell ref="AM1091:AM1096"/>
    <mergeCell ref="AN1091:AN1096"/>
    <mergeCell ref="AO1091:AO1096"/>
    <mergeCell ref="AP1091:AP1096"/>
    <mergeCell ref="U1090:V1090"/>
    <mergeCell ref="L1091:M1096"/>
    <mergeCell ref="N1091:N1096"/>
    <mergeCell ref="O1091:O1096"/>
    <mergeCell ref="P1091:P1096"/>
    <mergeCell ref="Q1091:Q1096"/>
    <mergeCell ref="R1091:R1096"/>
    <mergeCell ref="U1096:V1096"/>
    <mergeCell ref="AI1087:AJ1090"/>
    <mergeCell ref="W1088:X1090"/>
    <mergeCell ref="Y1089:Z1090"/>
    <mergeCell ref="AA1089:AB1090"/>
    <mergeCell ref="AC1089:AD1090"/>
    <mergeCell ref="AE1089:AF1090"/>
    <mergeCell ref="AG1089:AH1090"/>
    <mergeCell ref="AK1085:AK1090"/>
    <mergeCell ref="AL1085:AL1090"/>
    <mergeCell ref="AM1085:AM1090"/>
    <mergeCell ref="AN1085:AN1090"/>
    <mergeCell ref="AO1085:AO1090"/>
    <mergeCell ref="AP1085:AP1090"/>
    <mergeCell ref="L1085:M1090"/>
    <mergeCell ref="N1085:N1090"/>
    <mergeCell ref="O1085:O1090"/>
    <mergeCell ref="P1085:P1090"/>
    <mergeCell ref="Q1085:Q1090"/>
    <mergeCell ref="R1085:R1090"/>
    <mergeCell ref="AI1105:AJ1108"/>
    <mergeCell ref="W1106:X1108"/>
    <mergeCell ref="Y1107:Z1108"/>
    <mergeCell ref="AA1107:AB1108"/>
    <mergeCell ref="AC1107:AD1108"/>
    <mergeCell ref="AE1107:AF1108"/>
    <mergeCell ref="AG1107:AH1108"/>
    <mergeCell ref="AK1103:AK1108"/>
    <mergeCell ref="AL1103:AL1108"/>
    <mergeCell ref="AM1103:AM1108"/>
    <mergeCell ref="AN1103:AN1108"/>
    <mergeCell ref="AO1103:AO1108"/>
    <mergeCell ref="AP1103:AP1108"/>
    <mergeCell ref="U1102:V1102"/>
    <mergeCell ref="L1103:M1108"/>
    <mergeCell ref="N1103:N1108"/>
    <mergeCell ref="O1103:O1108"/>
    <mergeCell ref="P1103:P1108"/>
    <mergeCell ref="Q1103:Q1108"/>
    <mergeCell ref="R1103:R1108"/>
    <mergeCell ref="U1108:V1108"/>
    <mergeCell ref="AI1099:AJ1102"/>
    <mergeCell ref="W1100:X1102"/>
    <mergeCell ref="Y1101:Z1102"/>
    <mergeCell ref="AA1101:AB1102"/>
    <mergeCell ref="AC1101:AD1102"/>
    <mergeCell ref="AE1101:AF1102"/>
    <mergeCell ref="AG1101:AH1102"/>
    <mergeCell ref="AK1097:AK1102"/>
    <mergeCell ref="AL1097:AL1102"/>
    <mergeCell ref="AM1097:AM1102"/>
    <mergeCell ref="AN1097:AN1102"/>
    <mergeCell ref="AO1097:AO1102"/>
    <mergeCell ref="AP1097:AP1102"/>
    <mergeCell ref="L1097:M1102"/>
    <mergeCell ref="N1097:N1102"/>
    <mergeCell ref="O1097:O1102"/>
    <mergeCell ref="P1097:P1102"/>
    <mergeCell ref="Q1097:Q1102"/>
    <mergeCell ref="R1097:R1102"/>
    <mergeCell ref="AI1117:AJ1120"/>
    <mergeCell ref="W1118:X1120"/>
    <mergeCell ref="Y1119:Z1120"/>
    <mergeCell ref="AA1119:AB1120"/>
    <mergeCell ref="AC1119:AD1120"/>
    <mergeCell ref="AE1119:AF1120"/>
    <mergeCell ref="AG1119:AH1120"/>
    <mergeCell ref="AK1115:AK1120"/>
    <mergeCell ref="AL1115:AL1120"/>
    <mergeCell ref="AM1115:AM1120"/>
    <mergeCell ref="AN1115:AN1120"/>
    <mergeCell ref="AO1115:AO1120"/>
    <mergeCell ref="AP1115:AP1120"/>
    <mergeCell ref="U1114:V1114"/>
    <mergeCell ref="L1115:M1120"/>
    <mergeCell ref="N1115:N1120"/>
    <mergeCell ref="O1115:O1120"/>
    <mergeCell ref="P1115:P1120"/>
    <mergeCell ref="Q1115:Q1120"/>
    <mergeCell ref="R1115:R1120"/>
    <mergeCell ref="U1120:V1120"/>
    <mergeCell ref="AI1111:AJ1114"/>
    <mergeCell ref="W1112:X1114"/>
    <mergeCell ref="Y1113:Z1114"/>
    <mergeCell ref="AA1113:AB1114"/>
    <mergeCell ref="AC1113:AD1114"/>
    <mergeCell ref="AE1113:AF1114"/>
    <mergeCell ref="AG1113:AH1114"/>
    <mergeCell ref="AK1109:AK1114"/>
    <mergeCell ref="AL1109:AL1114"/>
    <mergeCell ref="AM1109:AM1114"/>
    <mergeCell ref="AN1109:AN1114"/>
    <mergeCell ref="AO1109:AO1114"/>
    <mergeCell ref="AP1109:AP1114"/>
    <mergeCell ref="L1109:M1114"/>
    <mergeCell ref="N1109:N1114"/>
    <mergeCell ref="O1109:O1114"/>
    <mergeCell ref="P1109:P1114"/>
    <mergeCell ref="Q1109:Q1114"/>
    <mergeCell ref="R1109:R1114"/>
    <mergeCell ref="AI1129:AJ1132"/>
    <mergeCell ref="W1130:X1132"/>
    <mergeCell ref="Y1131:Z1132"/>
    <mergeCell ref="AA1131:AB1132"/>
    <mergeCell ref="AC1131:AD1132"/>
    <mergeCell ref="AE1131:AF1132"/>
    <mergeCell ref="AG1131:AH1132"/>
    <mergeCell ref="AK1127:AK1132"/>
    <mergeCell ref="AL1127:AL1132"/>
    <mergeCell ref="AM1127:AM1132"/>
    <mergeCell ref="AN1127:AN1132"/>
    <mergeCell ref="AO1127:AO1132"/>
    <mergeCell ref="AP1127:AP1132"/>
    <mergeCell ref="U1126:V1126"/>
    <mergeCell ref="L1127:M1132"/>
    <mergeCell ref="N1127:N1132"/>
    <mergeCell ref="O1127:O1132"/>
    <mergeCell ref="P1127:P1132"/>
    <mergeCell ref="Q1127:Q1132"/>
    <mergeCell ref="R1127:R1132"/>
    <mergeCell ref="U1132:V1132"/>
    <mergeCell ref="AI1123:AJ1126"/>
    <mergeCell ref="W1124:X1126"/>
    <mergeCell ref="Y1125:Z1126"/>
    <mergeCell ref="AA1125:AB1126"/>
    <mergeCell ref="AC1125:AD1126"/>
    <mergeCell ref="AE1125:AF1126"/>
    <mergeCell ref="AG1125:AH1126"/>
    <mergeCell ref="AK1121:AK1126"/>
    <mergeCell ref="AL1121:AL1126"/>
    <mergeCell ref="AM1121:AM1126"/>
    <mergeCell ref="AN1121:AN1126"/>
    <mergeCell ref="AO1121:AO1126"/>
    <mergeCell ref="AP1121:AP1126"/>
    <mergeCell ref="L1121:M1126"/>
    <mergeCell ref="N1121:N1126"/>
    <mergeCell ref="O1121:O1126"/>
    <mergeCell ref="P1121:P1126"/>
    <mergeCell ref="Q1121:Q1126"/>
    <mergeCell ref="R1121:R1126"/>
    <mergeCell ref="AI1141:AJ1144"/>
    <mergeCell ref="W1142:X1144"/>
    <mergeCell ref="Y1143:Z1144"/>
    <mergeCell ref="AA1143:AB1144"/>
    <mergeCell ref="AC1143:AD1144"/>
    <mergeCell ref="AE1143:AF1144"/>
    <mergeCell ref="AG1143:AH1144"/>
    <mergeCell ref="AK1139:AK1144"/>
    <mergeCell ref="AL1139:AL1144"/>
    <mergeCell ref="AM1139:AM1144"/>
    <mergeCell ref="AN1139:AN1144"/>
    <mergeCell ref="AO1139:AO1144"/>
    <mergeCell ref="AP1139:AP1144"/>
    <mergeCell ref="U1138:V1138"/>
    <mergeCell ref="L1139:M1144"/>
    <mergeCell ref="N1139:N1144"/>
    <mergeCell ref="O1139:O1144"/>
    <mergeCell ref="P1139:P1144"/>
    <mergeCell ref="Q1139:Q1144"/>
    <mergeCell ref="R1139:R1144"/>
    <mergeCell ref="U1144:V1144"/>
    <mergeCell ref="AI1135:AJ1138"/>
    <mergeCell ref="W1136:X1138"/>
    <mergeCell ref="Y1137:Z1138"/>
    <mergeCell ref="AA1137:AB1138"/>
    <mergeCell ref="AC1137:AD1138"/>
    <mergeCell ref="AE1137:AF1138"/>
    <mergeCell ref="AG1137:AH1138"/>
    <mergeCell ref="AK1133:AK1138"/>
    <mergeCell ref="AL1133:AL1138"/>
    <mergeCell ref="AM1133:AM1138"/>
    <mergeCell ref="AN1133:AN1138"/>
    <mergeCell ref="AO1133:AO1138"/>
    <mergeCell ref="AP1133:AP1138"/>
    <mergeCell ref="L1133:M1138"/>
    <mergeCell ref="N1133:N1138"/>
    <mergeCell ref="O1133:O1138"/>
    <mergeCell ref="P1133:P1138"/>
    <mergeCell ref="Q1133:Q1138"/>
    <mergeCell ref="R1133:R1138"/>
    <mergeCell ref="AI1153:AJ1156"/>
    <mergeCell ref="W1154:X1156"/>
    <mergeCell ref="Y1155:Z1156"/>
    <mergeCell ref="AA1155:AB1156"/>
    <mergeCell ref="AC1155:AD1156"/>
    <mergeCell ref="AE1155:AF1156"/>
    <mergeCell ref="AG1155:AH1156"/>
    <mergeCell ref="AK1151:AK1156"/>
    <mergeCell ref="AL1151:AL1156"/>
    <mergeCell ref="AM1151:AM1156"/>
    <mergeCell ref="AN1151:AN1156"/>
    <mergeCell ref="AO1151:AO1156"/>
    <mergeCell ref="AP1151:AP1156"/>
    <mergeCell ref="U1150:V1150"/>
    <mergeCell ref="L1151:M1156"/>
    <mergeCell ref="N1151:N1156"/>
    <mergeCell ref="O1151:O1156"/>
    <mergeCell ref="P1151:P1156"/>
    <mergeCell ref="Q1151:Q1156"/>
    <mergeCell ref="R1151:R1156"/>
    <mergeCell ref="U1156:V1156"/>
    <mergeCell ref="AI1147:AJ1150"/>
    <mergeCell ref="W1148:X1150"/>
    <mergeCell ref="Y1149:Z1150"/>
    <mergeCell ref="AA1149:AB1150"/>
    <mergeCell ref="AC1149:AD1150"/>
    <mergeCell ref="AE1149:AF1150"/>
    <mergeCell ref="AG1149:AH1150"/>
    <mergeCell ref="AK1145:AK1150"/>
    <mergeCell ref="AL1145:AL1150"/>
    <mergeCell ref="AM1145:AM1150"/>
    <mergeCell ref="AN1145:AN1150"/>
    <mergeCell ref="AO1145:AO1150"/>
    <mergeCell ref="AP1145:AP1150"/>
    <mergeCell ref="L1145:M1150"/>
    <mergeCell ref="N1145:N1150"/>
    <mergeCell ref="O1145:O1150"/>
    <mergeCell ref="P1145:P1150"/>
    <mergeCell ref="Q1145:Q1150"/>
    <mergeCell ref="R1145:R1150"/>
    <mergeCell ref="AI1165:AJ1168"/>
    <mergeCell ref="W1166:X1168"/>
    <mergeCell ref="Y1167:Z1168"/>
    <mergeCell ref="AA1167:AB1168"/>
    <mergeCell ref="AC1167:AD1168"/>
    <mergeCell ref="AE1167:AF1168"/>
    <mergeCell ref="AG1167:AH1168"/>
    <mergeCell ref="AK1163:AK1168"/>
    <mergeCell ref="AL1163:AL1168"/>
    <mergeCell ref="AM1163:AM1168"/>
    <mergeCell ref="AN1163:AN1168"/>
    <mergeCell ref="AO1163:AO1168"/>
    <mergeCell ref="AP1163:AP1168"/>
    <mergeCell ref="U1162:V1162"/>
    <mergeCell ref="L1163:M1168"/>
    <mergeCell ref="N1163:N1168"/>
    <mergeCell ref="O1163:O1168"/>
    <mergeCell ref="P1163:P1168"/>
    <mergeCell ref="Q1163:Q1168"/>
    <mergeCell ref="R1163:R1168"/>
    <mergeCell ref="U1168:V1168"/>
    <mergeCell ref="AI1159:AJ1162"/>
    <mergeCell ref="W1160:X1162"/>
    <mergeCell ref="Y1161:Z1162"/>
    <mergeCell ref="AA1161:AB1162"/>
    <mergeCell ref="AC1161:AD1162"/>
    <mergeCell ref="AE1161:AF1162"/>
    <mergeCell ref="AG1161:AH1162"/>
    <mergeCell ref="AK1157:AK1162"/>
    <mergeCell ref="AL1157:AL1162"/>
    <mergeCell ref="AM1157:AM1162"/>
    <mergeCell ref="AN1157:AN1162"/>
    <mergeCell ref="AO1157:AO1162"/>
    <mergeCell ref="AP1157:AP1162"/>
    <mergeCell ref="L1157:M1162"/>
    <mergeCell ref="N1157:N1162"/>
    <mergeCell ref="O1157:O1162"/>
    <mergeCell ref="P1157:P1162"/>
    <mergeCell ref="Q1157:Q1162"/>
    <mergeCell ref="R1157:R1162"/>
    <mergeCell ref="AI1177:AJ1180"/>
    <mergeCell ref="W1178:X1180"/>
    <mergeCell ref="Y1179:Z1180"/>
    <mergeCell ref="AA1179:AB1180"/>
    <mergeCell ref="AC1179:AD1180"/>
    <mergeCell ref="AE1179:AF1180"/>
    <mergeCell ref="AG1179:AH1180"/>
    <mergeCell ref="AK1175:AK1180"/>
    <mergeCell ref="AL1175:AL1180"/>
    <mergeCell ref="AM1175:AM1180"/>
    <mergeCell ref="AN1175:AN1180"/>
    <mergeCell ref="AO1175:AO1180"/>
    <mergeCell ref="AP1175:AP1180"/>
    <mergeCell ref="U1174:V1174"/>
    <mergeCell ref="L1175:M1180"/>
    <mergeCell ref="N1175:N1180"/>
    <mergeCell ref="O1175:O1180"/>
    <mergeCell ref="P1175:P1180"/>
    <mergeCell ref="Q1175:Q1180"/>
    <mergeCell ref="R1175:R1180"/>
    <mergeCell ref="U1180:V1180"/>
    <mergeCell ref="AI1171:AJ1174"/>
    <mergeCell ref="W1172:X1174"/>
    <mergeCell ref="Y1173:Z1174"/>
    <mergeCell ref="AA1173:AB1174"/>
    <mergeCell ref="AC1173:AD1174"/>
    <mergeCell ref="AE1173:AF1174"/>
    <mergeCell ref="AG1173:AH1174"/>
    <mergeCell ref="AK1169:AK1174"/>
    <mergeCell ref="AL1169:AL1174"/>
    <mergeCell ref="AM1169:AM1174"/>
    <mergeCell ref="AN1169:AN1174"/>
    <mergeCell ref="AO1169:AO1174"/>
    <mergeCell ref="AP1169:AP1174"/>
    <mergeCell ref="L1169:M1174"/>
    <mergeCell ref="N1169:N1174"/>
    <mergeCell ref="O1169:O1174"/>
    <mergeCell ref="P1169:P1174"/>
    <mergeCell ref="Q1169:Q1174"/>
    <mergeCell ref="R1169:R1174"/>
    <mergeCell ref="AI1189:AJ1192"/>
    <mergeCell ref="W1190:X1192"/>
    <mergeCell ref="Y1191:Z1192"/>
    <mergeCell ref="AA1191:AB1192"/>
    <mergeCell ref="AC1191:AD1192"/>
    <mergeCell ref="AE1191:AF1192"/>
    <mergeCell ref="AG1191:AH1192"/>
    <mergeCell ref="AK1187:AK1192"/>
    <mergeCell ref="AL1187:AL1192"/>
    <mergeCell ref="AM1187:AM1192"/>
    <mergeCell ref="AN1187:AN1192"/>
    <mergeCell ref="AO1187:AO1192"/>
    <mergeCell ref="AP1187:AP1192"/>
    <mergeCell ref="U1186:V1186"/>
    <mergeCell ref="L1187:M1192"/>
    <mergeCell ref="N1187:N1192"/>
    <mergeCell ref="O1187:O1192"/>
    <mergeCell ref="P1187:P1192"/>
    <mergeCell ref="Q1187:Q1192"/>
    <mergeCell ref="R1187:R1192"/>
    <mergeCell ref="U1192:V1192"/>
    <mergeCell ref="AI1183:AJ1186"/>
    <mergeCell ref="W1184:X1186"/>
    <mergeCell ref="Y1185:Z1186"/>
    <mergeCell ref="AA1185:AB1186"/>
    <mergeCell ref="AC1185:AD1186"/>
    <mergeCell ref="AE1185:AF1186"/>
    <mergeCell ref="AG1185:AH1186"/>
    <mergeCell ref="AK1181:AK1186"/>
    <mergeCell ref="AL1181:AL1186"/>
    <mergeCell ref="AM1181:AM1186"/>
    <mergeCell ref="AN1181:AN1186"/>
    <mergeCell ref="AO1181:AO1186"/>
    <mergeCell ref="AP1181:AP1186"/>
    <mergeCell ref="L1181:M1186"/>
    <mergeCell ref="N1181:N1186"/>
    <mergeCell ref="O1181:O1186"/>
    <mergeCell ref="P1181:P1186"/>
    <mergeCell ref="Q1181:Q1186"/>
    <mergeCell ref="R1181:R1186"/>
    <mergeCell ref="AI1201:AJ1204"/>
    <mergeCell ref="W1202:X1204"/>
    <mergeCell ref="Y1203:Z1204"/>
    <mergeCell ref="AA1203:AB1204"/>
    <mergeCell ref="AC1203:AD1204"/>
    <mergeCell ref="AE1203:AF1204"/>
    <mergeCell ref="AG1203:AH1204"/>
    <mergeCell ref="AK1199:AK1204"/>
    <mergeCell ref="AL1199:AL1204"/>
    <mergeCell ref="AM1199:AM1204"/>
    <mergeCell ref="AN1199:AN1204"/>
    <mergeCell ref="AO1199:AO1204"/>
    <mergeCell ref="AP1199:AP1204"/>
    <mergeCell ref="U1198:V1198"/>
    <mergeCell ref="L1199:M1204"/>
    <mergeCell ref="N1199:N1204"/>
    <mergeCell ref="O1199:O1204"/>
    <mergeCell ref="P1199:P1204"/>
    <mergeCell ref="Q1199:Q1204"/>
    <mergeCell ref="R1199:R1204"/>
    <mergeCell ref="U1204:V1204"/>
    <mergeCell ref="AI1195:AJ1198"/>
    <mergeCell ref="W1196:X1198"/>
    <mergeCell ref="Y1197:Z1198"/>
    <mergeCell ref="AA1197:AB1198"/>
    <mergeCell ref="AC1197:AD1198"/>
    <mergeCell ref="AE1197:AF1198"/>
    <mergeCell ref="AG1197:AH1198"/>
    <mergeCell ref="AK1193:AK1198"/>
    <mergeCell ref="AL1193:AL1198"/>
    <mergeCell ref="AM1193:AM1198"/>
    <mergeCell ref="AN1193:AN1198"/>
    <mergeCell ref="AO1193:AO1198"/>
    <mergeCell ref="AP1193:AP1198"/>
    <mergeCell ref="L1193:M1198"/>
    <mergeCell ref="N1193:N1198"/>
    <mergeCell ref="O1193:O1198"/>
    <mergeCell ref="P1193:P1198"/>
    <mergeCell ref="Q1193:Q1198"/>
    <mergeCell ref="R1193:R1198"/>
    <mergeCell ref="AI1213:AJ1216"/>
    <mergeCell ref="W1214:X1216"/>
    <mergeCell ref="Y1215:Z1216"/>
    <mergeCell ref="AA1215:AB1216"/>
    <mergeCell ref="AC1215:AD1216"/>
    <mergeCell ref="AE1215:AF1216"/>
    <mergeCell ref="AG1215:AH1216"/>
    <mergeCell ref="AK1211:AK1216"/>
    <mergeCell ref="AL1211:AL1216"/>
    <mergeCell ref="AM1211:AM1216"/>
    <mergeCell ref="AN1211:AN1216"/>
    <mergeCell ref="AO1211:AO1216"/>
    <mergeCell ref="AP1211:AP1216"/>
    <mergeCell ref="U1210:V1210"/>
    <mergeCell ref="L1211:M1216"/>
    <mergeCell ref="N1211:N1216"/>
    <mergeCell ref="O1211:O1216"/>
    <mergeCell ref="P1211:P1216"/>
    <mergeCell ref="Q1211:Q1216"/>
    <mergeCell ref="R1211:R1216"/>
    <mergeCell ref="U1216:V1216"/>
    <mergeCell ref="AI1207:AJ1210"/>
    <mergeCell ref="W1208:X1210"/>
    <mergeCell ref="Y1209:Z1210"/>
    <mergeCell ref="AA1209:AB1210"/>
    <mergeCell ref="AC1209:AD1210"/>
    <mergeCell ref="AE1209:AF1210"/>
    <mergeCell ref="AG1209:AH1210"/>
    <mergeCell ref="AK1205:AK1210"/>
    <mergeCell ref="AL1205:AL1210"/>
    <mergeCell ref="AM1205:AM1210"/>
    <mergeCell ref="AN1205:AN1210"/>
    <mergeCell ref="AO1205:AO1210"/>
    <mergeCell ref="AP1205:AP1210"/>
    <mergeCell ref="L1205:M1210"/>
    <mergeCell ref="N1205:N1210"/>
    <mergeCell ref="O1205:O1210"/>
    <mergeCell ref="P1205:P1210"/>
    <mergeCell ref="Q1205:Q1210"/>
    <mergeCell ref="R1205:R1210"/>
    <mergeCell ref="AI1225:AJ1228"/>
    <mergeCell ref="W1226:X1228"/>
    <mergeCell ref="Y1227:Z1228"/>
    <mergeCell ref="AA1227:AB1228"/>
    <mergeCell ref="AC1227:AD1228"/>
    <mergeCell ref="AE1227:AF1228"/>
    <mergeCell ref="AG1227:AH1228"/>
    <mergeCell ref="AK1223:AK1228"/>
    <mergeCell ref="AL1223:AL1228"/>
    <mergeCell ref="AM1223:AM1228"/>
    <mergeCell ref="AN1223:AN1228"/>
    <mergeCell ref="AO1223:AO1228"/>
    <mergeCell ref="AP1223:AP1228"/>
    <mergeCell ref="U1222:V1222"/>
    <mergeCell ref="L1223:M1228"/>
    <mergeCell ref="N1223:N1228"/>
    <mergeCell ref="O1223:O1228"/>
    <mergeCell ref="P1223:P1228"/>
    <mergeCell ref="Q1223:Q1228"/>
    <mergeCell ref="R1223:R1228"/>
    <mergeCell ref="U1228:V1228"/>
    <mergeCell ref="AI1219:AJ1222"/>
    <mergeCell ref="W1220:X1222"/>
    <mergeCell ref="Y1221:Z1222"/>
    <mergeCell ref="AA1221:AB1222"/>
    <mergeCell ref="AC1221:AD1222"/>
    <mergeCell ref="AE1221:AF1222"/>
    <mergeCell ref="AG1221:AH1222"/>
    <mergeCell ref="AK1217:AK1222"/>
    <mergeCell ref="AL1217:AL1222"/>
    <mergeCell ref="AM1217:AM1222"/>
    <mergeCell ref="AN1217:AN1222"/>
    <mergeCell ref="AO1217:AO1222"/>
    <mergeCell ref="AP1217:AP1222"/>
    <mergeCell ref="L1217:M1222"/>
    <mergeCell ref="N1217:N1222"/>
    <mergeCell ref="O1217:O1222"/>
    <mergeCell ref="P1217:P1222"/>
    <mergeCell ref="Q1217:Q1222"/>
    <mergeCell ref="R1217:R1222"/>
    <mergeCell ref="AI1237:AJ1240"/>
    <mergeCell ref="W1238:X1240"/>
    <mergeCell ref="Y1239:Z1240"/>
    <mergeCell ref="AA1239:AB1240"/>
    <mergeCell ref="AC1239:AD1240"/>
    <mergeCell ref="AE1239:AF1240"/>
    <mergeCell ref="AG1239:AH1240"/>
    <mergeCell ref="AK1235:AK1240"/>
    <mergeCell ref="AL1235:AL1240"/>
    <mergeCell ref="AM1235:AM1240"/>
    <mergeCell ref="AN1235:AN1240"/>
    <mergeCell ref="AO1235:AO1240"/>
    <mergeCell ref="AP1235:AP1240"/>
    <mergeCell ref="U1234:V1234"/>
    <mergeCell ref="L1235:M1240"/>
    <mergeCell ref="N1235:N1240"/>
    <mergeCell ref="O1235:O1240"/>
    <mergeCell ref="P1235:P1240"/>
    <mergeCell ref="Q1235:Q1240"/>
    <mergeCell ref="R1235:R1240"/>
    <mergeCell ref="U1240:V1240"/>
    <mergeCell ref="AI1231:AJ1234"/>
    <mergeCell ref="W1232:X1234"/>
    <mergeCell ref="Y1233:Z1234"/>
    <mergeCell ref="AA1233:AB1234"/>
    <mergeCell ref="AC1233:AD1234"/>
    <mergeCell ref="AE1233:AF1234"/>
    <mergeCell ref="AG1233:AH1234"/>
    <mergeCell ref="AK1229:AK1234"/>
    <mergeCell ref="AL1229:AL1234"/>
    <mergeCell ref="AM1229:AM1234"/>
    <mergeCell ref="AN1229:AN1234"/>
    <mergeCell ref="AO1229:AO1234"/>
    <mergeCell ref="AP1229:AP1234"/>
    <mergeCell ref="L1229:M1234"/>
    <mergeCell ref="N1229:N1234"/>
    <mergeCell ref="O1229:O1234"/>
    <mergeCell ref="P1229:P1234"/>
    <mergeCell ref="Q1229:Q1234"/>
    <mergeCell ref="R1229:R1234"/>
    <mergeCell ref="AI1249:AJ1252"/>
    <mergeCell ref="W1250:X1252"/>
    <mergeCell ref="Y1251:Z1252"/>
    <mergeCell ref="AA1251:AB1252"/>
    <mergeCell ref="AC1251:AD1252"/>
    <mergeCell ref="AE1251:AF1252"/>
    <mergeCell ref="AG1251:AH1252"/>
    <mergeCell ref="AK1247:AK1252"/>
    <mergeCell ref="AL1247:AL1252"/>
    <mergeCell ref="AM1247:AM1252"/>
    <mergeCell ref="AN1247:AN1252"/>
    <mergeCell ref="AO1247:AO1252"/>
    <mergeCell ref="AP1247:AP1252"/>
    <mergeCell ref="U1246:V1246"/>
    <mergeCell ref="L1247:M1252"/>
    <mergeCell ref="N1247:N1252"/>
    <mergeCell ref="O1247:O1252"/>
    <mergeCell ref="P1247:P1252"/>
    <mergeCell ref="Q1247:Q1252"/>
    <mergeCell ref="R1247:R1252"/>
    <mergeCell ref="U1252:V1252"/>
    <mergeCell ref="AI1243:AJ1246"/>
    <mergeCell ref="W1244:X1246"/>
    <mergeCell ref="Y1245:Z1246"/>
    <mergeCell ref="AA1245:AB1246"/>
    <mergeCell ref="AC1245:AD1246"/>
    <mergeCell ref="AE1245:AF1246"/>
    <mergeCell ref="AG1245:AH1246"/>
    <mergeCell ref="AK1241:AK1246"/>
    <mergeCell ref="AL1241:AL1246"/>
    <mergeCell ref="AM1241:AM1246"/>
    <mergeCell ref="AN1241:AN1246"/>
    <mergeCell ref="AO1241:AO1246"/>
    <mergeCell ref="AP1241:AP1246"/>
    <mergeCell ref="L1241:M1246"/>
    <mergeCell ref="N1241:N1246"/>
    <mergeCell ref="O1241:O1246"/>
    <mergeCell ref="P1241:P1246"/>
    <mergeCell ref="Q1241:Q1246"/>
    <mergeCell ref="R1241:R1246"/>
    <mergeCell ref="AI1261:AJ1264"/>
    <mergeCell ref="W1262:X1264"/>
    <mergeCell ref="Y1263:Z1264"/>
    <mergeCell ref="AA1263:AB1264"/>
    <mergeCell ref="AC1263:AD1264"/>
    <mergeCell ref="AE1263:AF1264"/>
    <mergeCell ref="AG1263:AH1264"/>
    <mergeCell ref="AK1259:AK1264"/>
    <mergeCell ref="AL1259:AL1264"/>
    <mergeCell ref="AM1259:AM1264"/>
    <mergeCell ref="AN1259:AN1264"/>
    <mergeCell ref="AO1259:AO1264"/>
    <mergeCell ref="AP1259:AP1264"/>
    <mergeCell ref="U1258:V1258"/>
    <mergeCell ref="L1259:M1264"/>
    <mergeCell ref="N1259:N1264"/>
    <mergeCell ref="O1259:O1264"/>
    <mergeCell ref="P1259:P1264"/>
    <mergeCell ref="Q1259:Q1264"/>
    <mergeCell ref="R1259:R1264"/>
    <mergeCell ref="U1264:V1264"/>
    <mergeCell ref="AI1255:AJ1258"/>
    <mergeCell ref="W1256:X1258"/>
    <mergeCell ref="Y1257:Z1258"/>
    <mergeCell ref="AA1257:AB1258"/>
    <mergeCell ref="AC1257:AD1258"/>
    <mergeCell ref="AE1257:AF1258"/>
    <mergeCell ref="AG1257:AH1258"/>
    <mergeCell ref="AK1253:AK1258"/>
    <mergeCell ref="AL1253:AL1258"/>
    <mergeCell ref="AM1253:AM1258"/>
    <mergeCell ref="AN1253:AN1258"/>
    <mergeCell ref="AO1253:AO1258"/>
    <mergeCell ref="AP1253:AP1258"/>
    <mergeCell ref="L1253:M1258"/>
    <mergeCell ref="N1253:N1258"/>
    <mergeCell ref="O1253:O1258"/>
    <mergeCell ref="P1253:P1258"/>
    <mergeCell ref="Q1253:Q1258"/>
    <mergeCell ref="R1253:R1258"/>
    <mergeCell ref="AI1273:AJ1276"/>
    <mergeCell ref="W1274:X1276"/>
    <mergeCell ref="Y1275:Z1276"/>
    <mergeCell ref="AA1275:AB1276"/>
    <mergeCell ref="AC1275:AD1276"/>
    <mergeCell ref="AE1275:AF1276"/>
    <mergeCell ref="AG1275:AH1276"/>
    <mergeCell ref="AK1271:AK1276"/>
    <mergeCell ref="AL1271:AL1276"/>
    <mergeCell ref="AM1271:AM1276"/>
    <mergeCell ref="AN1271:AN1276"/>
    <mergeCell ref="AO1271:AO1276"/>
    <mergeCell ref="AP1271:AP1276"/>
    <mergeCell ref="U1270:V1270"/>
    <mergeCell ref="L1271:M1276"/>
    <mergeCell ref="N1271:N1276"/>
    <mergeCell ref="O1271:O1276"/>
    <mergeCell ref="P1271:P1276"/>
    <mergeCell ref="Q1271:Q1276"/>
    <mergeCell ref="R1271:R1276"/>
    <mergeCell ref="U1276:V1276"/>
    <mergeCell ref="AI1267:AJ1270"/>
    <mergeCell ref="W1268:X1270"/>
    <mergeCell ref="Y1269:Z1270"/>
    <mergeCell ref="AA1269:AB1270"/>
    <mergeCell ref="AC1269:AD1270"/>
    <mergeCell ref="AE1269:AF1270"/>
    <mergeCell ref="AG1269:AH1270"/>
    <mergeCell ref="AK1265:AK1270"/>
    <mergeCell ref="AL1265:AL1270"/>
    <mergeCell ref="AM1265:AM1270"/>
    <mergeCell ref="AN1265:AN1270"/>
    <mergeCell ref="AO1265:AO1270"/>
    <mergeCell ref="AP1265:AP1270"/>
    <mergeCell ref="L1265:M1270"/>
    <mergeCell ref="N1265:N1270"/>
    <mergeCell ref="O1265:O1270"/>
    <mergeCell ref="P1265:P1270"/>
    <mergeCell ref="Q1265:Q1270"/>
    <mergeCell ref="R1265:R1270"/>
    <mergeCell ref="AI1285:AJ1288"/>
    <mergeCell ref="W1286:X1288"/>
    <mergeCell ref="Y1287:Z1288"/>
    <mergeCell ref="AA1287:AB1288"/>
    <mergeCell ref="AC1287:AD1288"/>
    <mergeCell ref="AE1287:AF1288"/>
    <mergeCell ref="AG1287:AH1288"/>
    <mergeCell ref="AK1283:AK1288"/>
    <mergeCell ref="AL1283:AL1288"/>
    <mergeCell ref="AM1283:AM1288"/>
    <mergeCell ref="AN1283:AN1288"/>
    <mergeCell ref="AO1283:AO1288"/>
    <mergeCell ref="AP1283:AP1288"/>
    <mergeCell ref="U1282:V1282"/>
    <mergeCell ref="L1283:M1288"/>
    <mergeCell ref="N1283:N1288"/>
    <mergeCell ref="O1283:O1288"/>
    <mergeCell ref="P1283:P1288"/>
    <mergeCell ref="Q1283:Q1288"/>
    <mergeCell ref="R1283:R1288"/>
    <mergeCell ref="U1288:V1288"/>
    <mergeCell ref="AI1279:AJ1282"/>
    <mergeCell ref="W1280:X1282"/>
    <mergeCell ref="Y1281:Z1282"/>
    <mergeCell ref="AA1281:AB1282"/>
    <mergeCell ref="AC1281:AD1282"/>
    <mergeCell ref="AE1281:AF1282"/>
    <mergeCell ref="AG1281:AH1282"/>
    <mergeCell ref="AK1277:AK1282"/>
    <mergeCell ref="AL1277:AL1282"/>
    <mergeCell ref="AM1277:AM1282"/>
    <mergeCell ref="AN1277:AN1282"/>
    <mergeCell ref="AO1277:AO1282"/>
    <mergeCell ref="AP1277:AP1282"/>
    <mergeCell ref="L1277:M1282"/>
    <mergeCell ref="N1277:N1282"/>
    <mergeCell ref="O1277:O1282"/>
    <mergeCell ref="P1277:P1282"/>
    <mergeCell ref="Q1277:Q1282"/>
    <mergeCell ref="R1277:R1282"/>
    <mergeCell ref="AI1297:AJ1300"/>
    <mergeCell ref="W1298:X1300"/>
    <mergeCell ref="Y1299:Z1300"/>
    <mergeCell ref="AA1299:AB1300"/>
    <mergeCell ref="AC1299:AD1300"/>
    <mergeCell ref="AE1299:AF1300"/>
    <mergeCell ref="AG1299:AH1300"/>
    <mergeCell ref="AK1295:AK1300"/>
    <mergeCell ref="AL1295:AL1300"/>
    <mergeCell ref="AM1295:AM1300"/>
    <mergeCell ref="AN1295:AN1300"/>
    <mergeCell ref="AO1295:AO1300"/>
    <mergeCell ref="AP1295:AP1300"/>
    <mergeCell ref="U1294:V1294"/>
    <mergeCell ref="L1295:M1300"/>
    <mergeCell ref="N1295:N1300"/>
    <mergeCell ref="O1295:O1300"/>
    <mergeCell ref="P1295:P1300"/>
    <mergeCell ref="Q1295:Q1300"/>
    <mergeCell ref="R1295:R1300"/>
    <mergeCell ref="U1300:V1300"/>
    <mergeCell ref="AI1291:AJ1294"/>
    <mergeCell ref="W1292:X1294"/>
    <mergeCell ref="Y1293:Z1294"/>
    <mergeCell ref="AA1293:AB1294"/>
    <mergeCell ref="AC1293:AD1294"/>
    <mergeCell ref="AE1293:AF1294"/>
    <mergeCell ref="AG1293:AH1294"/>
    <mergeCell ref="AK1289:AK1294"/>
    <mergeCell ref="AL1289:AL1294"/>
    <mergeCell ref="AM1289:AM1294"/>
    <mergeCell ref="AN1289:AN1294"/>
    <mergeCell ref="AO1289:AO1294"/>
    <mergeCell ref="AP1289:AP1294"/>
    <mergeCell ref="L1289:M1294"/>
    <mergeCell ref="N1289:N1294"/>
    <mergeCell ref="O1289:O1294"/>
    <mergeCell ref="P1289:P1294"/>
    <mergeCell ref="Q1289:Q1294"/>
    <mergeCell ref="R1289:R1294"/>
    <mergeCell ref="AI1309:AJ1312"/>
    <mergeCell ref="W1310:X1312"/>
    <mergeCell ref="Y1311:Z1312"/>
    <mergeCell ref="AA1311:AB1312"/>
    <mergeCell ref="AC1311:AD1312"/>
    <mergeCell ref="AE1311:AF1312"/>
    <mergeCell ref="AG1311:AH1312"/>
    <mergeCell ref="AK1307:AK1312"/>
    <mergeCell ref="AL1307:AL1312"/>
    <mergeCell ref="AM1307:AM1312"/>
    <mergeCell ref="AN1307:AN1312"/>
    <mergeCell ref="AO1307:AO1312"/>
    <mergeCell ref="AP1307:AP1312"/>
    <mergeCell ref="U1306:V1306"/>
    <mergeCell ref="L1307:M1312"/>
    <mergeCell ref="N1307:N1312"/>
    <mergeCell ref="O1307:O1312"/>
    <mergeCell ref="P1307:P1312"/>
    <mergeCell ref="Q1307:Q1312"/>
    <mergeCell ref="R1307:R1312"/>
    <mergeCell ref="U1312:V1312"/>
    <mergeCell ref="AI1303:AJ1306"/>
    <mergeCell ref="W1304:X1306"/>
    <mergeCell ref="Y1305:Z1306"/>
    <mergeCell ref="AA1305:AB1306"/>
    <mergeCell ref="AC1305:AD1306"/>
    <mergeCell ref="AE1305:AF1306"/>
    <mergeCell ref="AG1305:AH1306"/>
    <mergeCell ref="AK1301:AK1306"/>
    <mergeCell ref="AL1301:AL1306"/>
    <mergeCell ref="AM1301:AM1306"/>
    <mergeCell ref="AN1301:AN1306"/>
    <mergeCell ref="AO1301:AO1306"/>
    <mergeCell ref="AP1301:AP1306"/>
    <mergeCell ref="L1301:M1306"/>
    <mergeCell ref="N1301:N1306"/>
    <mergeCell ref="O1301:O1306"/>
    <mergeCell ref="P1301:P1306"/>
    <mergeCell ref="Q1301:Q1306"/>
    <mergeCell ref="R1301:R1306"/>
    <mergeCell ref="AI1321:AJ1324"/>
    <mergeCell ref="W1322:X1324"/>
    <mergeCell ref="Y1323:Z1324"/>
    <mergeCell ref="AA1323:AB1324"/>
    <mergeCell ref="AC1323:AD1324"/>
    <mergeCell ref="AE1323:AF1324"/>
    <mergeCell ref="AG1323:AH1324"/>
    <mergeCell ref="AK1319:AK1324"/>
    <mergeCell ref="AL1319:AL1324"/>
    <mergeCell ref="AM1319:AM1324"/>
    <mergeCell ref="AN1319:AN1324"/>
    <mergeCell ref="AO1319:AO1324"/>
    <mergeCell ref="AP1319:AP1324"/>
    <mergeCell ref="U1318:V1318"/>
    <mergeCell ref="L1319:M1324"/>
    <mergeCell ref="N1319:N1324"/>
    <mergeCell ref="O1319:O1324"/>
    <mergeCell ref="P1319:P1324"/>
    <mergeCell ref="Q1319:Q1324"/>
    <mergeCell ref="R1319:R1324"/>
    <mergeCell ref="U1324:V1324"/>
    <mergeCell ref="AI1315:AJ1318"/>
    <mergeCell ref="W1316:X1318"/>
    <mergeCell ref="Y1317:Z1318"/>
    <mergeCell ref="AA1317:AB1318"/>
    <mergeCell ref="AC1317:AD1318"/>
    <mergeCell ref="AE1317:AF1318"/>
    <mergeCell ref="AG1317:AH1318"/>
    <mergeCell ref="AK1313:AK1318"/>
    <mergeCell ref="AL1313:AL1318"/>
    <mergeCell ref="AM1313:AM1318"/>
    <mergeCell ref="AN1313:AN1318"/>
    <mergeCell ref="AO1313:AO1318"/>
    <mergeCell ref="AP1313:AP1318"/>
    <mergeCell ref="L1313:M1318"/>
    <mergeCell ref="N1313:N1318"/>
    <mergeCell ref="O1313:O1318"/>
    <mergeCell ref="P1313:P1318"/>
    <mergeCell ref="Q1313:Q1318"/>
    <mergeCell ref="R1313:R1318"/>
    <mergeCell ref="AI1333:AJ1336"/>
    <mergeCell ref="W1334:X1336"/>
    <mergeCell ref="Y1335:Z1336"/>
    <mergeCell ref="AA1335:AB1336"/>
    <mergeCell ref="AC1335:AD1336"/>
    <mergeCell ref="AE1335:AF1336"/>
    <mergeCell ref="AG1335:AH1336"/>
    <mergeCell ref="AK1331:AK1336"/>
    <mergeCell ref="AL1331:AL1336"/>
    <mergeCell ref="AM1331:AM1336"/>
    <mergeCell ref="AN1331:AN1336"/>
    <mergeCell ref="AO1331:AO1336"/>
    <mergeCell ref="AP1331:AP1336"/>
    <mergeCell ref="U1330:V1330"/>
    <mergeCell ref="L1331:M1336"/>
    <mergeCell ref="N1331:N1336"/>
    <mergeCell ref="O1331:O1336"/>
    <mergeCell ref="P1331:P1336"/>
    <mergeCell ref="Q1331:Q1336"/>
    <mergeCell ref="R1331:R1336"/>
    <mergeCell ref="U1336:V1336"/>
    <mergeCell ref="AI1327:AJ1330"/>
    <mergeCell ref="W1328:X1330"/>
    <mergeCell ref="Y1329:Z1330"/>
    <mergeCell ref="AA1329:AB1330"/>
    <mergeCell ref="AC1329:AD1330"/>
    <mergeCell ref="AE1329:AF1330"/>
    <mergeCell ref="AG1329:AH1330"/>
    <mergeCell ref="AK1325:AK1330"/>
    <mergeCell ref="AL1325:AL1330"/>
    <mergeCell ref="AM1325:AM1330"/>
    <mergeCell ref="AN1325:AN1330"/>
    <mergeCell ref="AO1325:AO1330"/>
    <mergeCell ref="AP1325:AP1330"/>
    <mergeCell ref="L1325:M1330"/>
    <mergeCell ref="N1325:N1330"/>
    <mergeCell ref="O1325:O1330"/>
    <mergeCell ref="P1325:P1330"/>
    <mergeCell ref="Q1325:Q1330"/>
    <mergeCell ref="R1325:R1330"/>
    <mergeCell ref="AI1345:AJ1348"/>
    <mergeCell ref="W1346:X1348"/>
    <mergeCell ref="Y1347:Z1348"/>
    <mergeCell ref="AA1347:AB1348"/>
    <mergeCell ref="AC1347:AD1348"/>
    <mergeCell ref="AE1347:AF1348"/>
    <mergeCell ref="AG1347:AH1348"/>
    <mergeCell ref="AK1343:AK1348"/>
    <mergeCell ref="AL1343:AL1348"/>
    <mergeCell ref="AM1343:AM1348"/>
    <mergeCell ref="AN1343:AN1348"/>
    <mergeCell ref="AO1343:AO1348"/>
    <mergeCell ref="AP1343:AP1348"/>
    <mergeCell ref="U1342:V1342"/>
    <mergeCell ref="L1343:M1348"/>
    <mergeCell ref="N1343:N1348"/>
    <mergeCell ref="O1343:O1348"/>
    <mergeCell ref="P1343:P1348"/>
    <mergeCell ref="Q1343:Q1348"/>
    <mergeCell ref="R1343:R1348"/>
    <mergeCell ref="U1348:V1348"/>
    <mergeCell ref="AI1339:AJ1342"/>
    <mergeCell ref="W1340:X1342"/>
    <mergeCell ref="Y1341:Z1342"/>
    <mergeCell ref="AA1341:AB1342"/>
    <mergeCell ref="AC1341:AD1342"/>
    <mergeCell ref="AE1341:AF1342"/>
    <mergeCell ref="AG1341:AH1342"/>
    <mergeCell ref="AK1337:AK1342"/>
    <mergeCell ref="AL1337:AL1342"/>
    <mergeCell ref="AM1337:AM1342"/>
    <mergeCell ref="AN1337:AN1342"/>
    <mergeCell ref="AO1337:AO1342"/>
    <mergeCell ref="AP1337:AP1342"/>
    <mergeCell ref="L1337:M1342"/>
    <mergeCell ref="N1337:N1342"/>
    <mergeCell ref="O1337:O1342"/>
    <mergeCell ref="P1337:P1342"/>
    <mergeCell ref="Q1337:Q1342"/>
    <mergeCell ref="R1337:R1342"/>
    <mergeCell ref="AI1357:AJ1360"/>
    <mergeCell ref="W1358:X1360"/>
    <mergeCell ref="Y1359:Z1360"/>
    <mergeCell ref="AA1359:AB1360"/>
    <mergeCell ref="AC1359:AD1360"/>
    <mergeCell ref="AE1359:AF1360"/>
    <mergeCell ref="AG1359:AH1360"/>
    <mergeCell ref="AK1355:AK1360"/>
    <mergeCell ref="AL1355:AL1360"/>
    <mergeCell ref="AM1355:AM1360"/>
    <mergeCell ref="AN1355:AN1360"/>
    <mergeCell ref="AO1355:AO1360"/>
    <mergeCell ref="AP1355:AP1360"/>
    <mergeCell ref="U1354:V1354"/>
    <mergeCell ref="L1355:M1360"/>
    <mergeCell ref="N1355:N1360"/>
    <mergeCell ref="O1355:O1360"/>
    <mergeCell ref="P1355:P1360"/>
    <mergeCell ref="Q1355:Q1360"/>
    <mergeCell ref="R1355:R1360"/>
    <mergeCell ref="U1360:V1360"/>
    <mergeCell ref="AI1351:AJ1354"/>
    <mergeCell ref="W1352:X1354"/>
    <mergeCell ref="Y1353:Z1354"/>
    <mergeCell ref="AA1353:AB1354"/>
    <mergeCell ref="AC1353:AD1354"/>
    <mergeCell ref="AE1353:AF1354"/>
    <mergeCell ref="AG1353:AH1354"/>
    <mergeCell ref="AK1349:AK1354"/>
    <mergeCell ref="AL1349:AL1354"/>
    <mergeCell ref="AM1349:AM1354"/>
    <mergeCell ref="AN1349:AN1354"/>
    <mergeCell ref="AO1349:AO1354"/>
    <mergeCell ref="AP1349:AP1354"/>
    <mergeCell ref="L1349:M1354"/>
    <mergeCell ref="N1349:N1354"/>
    <mergeCell ref="O1349:O1354"/>
    <mergeCell ref="P1349:P1354"/>
    <mergeCell ref="Q1349:Q1354"/>
    <mergeCell ref="R1349:R1354"/>
    <mergeCell ref="AI1369:AJ1372"/>
    <mergeCell ref="W1370:X1372"/>
    <mergeCell ref="Y1371:Z1372"/>
    <mergeCell ref="AA1371:AB1372"/>
    <mergeCell ref="AC1371:AD1372"/>
    <mergeCell ref="AE1371:AF1372"/>
    <mergeCell ref="AG1371:AH1372"/>
    <mergeCell ref="AK1367:AK1372"/>
    <mergeCell ref="AL1367:AL1372"/>
    <mergeCell ref="AM1367:AM1372"/>
    <mergeCell ref="AN1367:AN1372"/>
    <mergeCell ref="AO1367:AO1372"/>
    <mergeCell ref="AP1367:AP1372"/>
    <mergeCell ref="U1366:V1366"/>
    <mergeCell ref="L1367:M1372"/>
    <mergeCell ref="N1367:N1372"/>
    <mergeCell ref="O1367:O1372"/>
    <mergeCell ref="P1367:P1372"/>
    <mergeCell ref="Q1367:Q1372"/>
    <mergeCell ref="R1367:R1372"/>
    <mergeCell ref="U1372:V1372"/>
    <mergeCell ref="AI1363:AJ1366"/>
    <mergeCell ref="W1364:X1366"/>
    <mergeCell ref="Y1365:Z1366"/>
    <mergeCell ref="AA1365:AB1366"/>
    <mergeCell ref="AC1365:AD1366"/>
    <mergeCell ref="AE1365:AF1366"/>
    <mergeCell ref="AG1365:AH1366"/>
    <mergeCell ref="AK1361:AK1366"/>
    <mergeCell ref="AL1361:AL1366"/>
    <mergeCell ref="AM1361:AM1366"/>
    <mergeCell ref="AN1361:AN1366"/>
    <mergeCell ref="AO1361:AO1366"/>
    <mergeCell ref="AP1361:AP1366"/>
    <mergeCell ref="L1361:M1366"/>
    <mergeCell ref="N1361:N1366"/>
    <mergeCell ref="O1361:O1366"/>
    <mergeCell ref="P1361:P1366"/>
    <mergeCell ref="Q1361:Q1366"/>
    <mergeCell ref="R1361:R1366"/>
    <mergeCell ref="AI1381:AJ1384"/>
    <mergeCell ref="W1382:X1384"/>
    <mergeCell ref="Y1383:Z1384"/>
    <mergeCell ref="AA1383:AB1384"/>
    <mergeCell ref="AC1383:AD1384"/>
    <mergeCell ref="AE1383:AF1384"/>
    <mergeCell ref="AG1383:AH1384"/>
    <mergeCell ref="AK1379:AK1384"/>
    <mergeCell ref="AL1379:AL1384"/>
    <mergeCell ref="AM1379:AM1384"/>
    <mergeCell ref="AN1379:AN1384"/>
    <mergeCell ref="AO1379:AO1384"/>
    <mergeCell ref="AP1379:AP1384"/>
    <mergeCell ref="U1378:V1378"/>
    <mergeCell ref="L1379:M1384"/>
    <mergeCell ref="N1379:N1384"/>
    <mergeCell ref="O1379:O1384"/>
    <mergeCell ref="P1379:P1384"/>
    <mergeCell ref="Q1379:Q1384"/>
    <mergeCell ref="R1379:R1384"/>
    <mergeCell ref="U1384:V1384"/>
    <mergeCell ref="AI1375:AJ1378"/>
    <mergeCell ref="W1376:X1378"/>
    <mergeCell ref="Y1377:Z1378"/>
    <mergeCell ref="AA1377:AB1378"/>
    <mergeCell ref="AC1377:AD1378"/>
    <mergeCell ref="AE1377:AF1378"/>
    <mergeCell ref="AG1377:AH1378"/>
    <mergeCell ref="AK1373:AK1378"/>
    <mergeCell ref="AL1373:AL1378"/>
    <mergeCell ref="AM1373:AM1378"/>
    <mergeCell ref="AN1373:AN1378"/>
    <mergeCell ref="AO1373:AO1378"/>
    <mergeCell ref="AP1373:AP1378"/>
    <mergeCell ref="L1373:M1378"/>
    <mergeCell ref="N1373:N1378"/>
    <mergeCell ref="O1373:O1378"/>
    <mergeCell ref="P1373:P1378"/>
    <mergeCell ref="Q1373:Q1378"/>
    <mergeCell ref="R1373:R1378"/>
    <mergeCell ref="AI1393:AJ1396"/>
    <mergeCell ref="W1394:X1396"/>
    <mergeCell ref="Y1395:Z1396"/>
    <mergeCell ref="AA1395:AB1396"/>
    <mergeCell ref="AC1395:AD1396"/>
    <mergeCell ref="AE1395:AF1396"/>
    <mergeCell ref="AG1395:AH1396"/>
    <mergeCell ref="AK1391:AK1396"/>
    <mergeCell ref="AL1391:AL1396"/>
    <mergeCell ref="AM1391:AM1396"/>
    <mergeCell ref="AN1391:AN1396"/>
    <mergeCell ref="AO1391:AO1396"/>
    <mergeCell ref="AP1391:AP1396"/>
    <mergeCell ref="U1390:V1390"/>
    <mergeCell ref="L1391:M1396"/>
    <mergeCell ref="N1391:N1396"/>
    <mergeCell ref="O1391:O1396"/>
    <mergeCell ref="P1391:P1396"/>
    <mergeCell ref="Q1391:Q1396"/>
    <mergeCell ref="R1391:R1396"/>
    <mergeCell ref="U1396:V1396"/>
    <mergeCell ref="AI1387:AJ1390"/>
    <mergeCell ref="W1388:X1390"/>
    <mergeCell ref="Y1389:Z1390"/>
    <mergeCell ref="AA1389:AB1390"/>
    <mergeCell ref="AC1389:AD1390"/>
    <mergeCell ref="AE1389:AF1390"/>
    <mergeCell ref="AG1389:AH1390"/>
    <mergeCell ref="AK1385:AK1390"/>
    <mergeCell ref="AL1385:AL1390"/>
    <mergeCell ref="AM1385:AM1390"/>
    <mergeCell ref="AN1385:AN1390"/>
    <mergeCell ref="AO1385:AO1390"/>
    <mergeCell ref="AP1385:AP1390"/>
    <mergeCell ref="L1385:M1390"/>
    <mergeCell ref="N1385:N1390"/>
    <mergeCell ref="O1385:O1390"/>
    <mergeCell ref="P1385:P1390"/>
    <mergeCell ref="Q1385:Q1390"/>
    <mergeCell ref="R1385:R1390"/>
    <mergeCell ref="AI1405:AJ1408"/>
    <mergeCell ref="W1406:X1408"/>
    <mergeCell ref="Y1407:Z1408"/>
    <mergeCell ref="AA1407:AB1408"/>
    <mergeCell ref="AC1407:AD1408"/>
    <mergeCell ref="AE1407:AF1408"/>
    <mergeCell ref="AG1407:AH1408"/>
    <mergeCell ref="AK1403:AK1408"/>
    <mergeCell ref="AL1403:AL1408"/>
    <mergeCell ref="AM1403:AM1408"/>
    <mergeCell ref="AN1403:AN1408"/>
    <mergeCell ref="AO1403:AO1408"/>
    <mergeCell ref="AP1403:AP1408"/>
    <mergeCell ref="U1402:V1402"/>
    <mergeCell ref="L1403:M1408"/>
    <mergeCell ref="N1403:N1408"/>
    <mergeCell ref="O1403:O1408"/>
    <mergeCell ref="P1403:P1408"/>
    <mergeCell ref="Q1403:Q1408"/>
    <mergeCell ref="R1403:R1408"/>
    <mergeCell ref="U1408:V1408"/>
    <mergeCell ref="AI1399:AJ1402"/>
    <mergeCell ref="W1400:X1402"/>
    <mergeCell ref="Y1401:Z1402"/>
    <mergeCell ref="AA1401:AB1402"/>
    <mergeCell ref="AC1401:AD1402"/>
    <mergeCell ref="AE1401:AF1402"/>
    <mergeCell ref="AG1401:AH1402"/>
    <mergeCell ref="AK1397:AK1402"/>
    <mergeCell ref="AL1397:AL1402"/>
    <mergeCell ref="AM1397:AM1402"/>
    <mergeCell ref="AN1397:AN1402"/>
    <mergeCell ref="AO1397:AO1402"/>
    <mergeCell ref="AP1397:AP1402"/>
    <mergeCell ref="L1397:M1402"/>
    <mergeCell ref="N1397:N1402"/>
    <mergeCell ref="O1397:O1402"/>
    <mergeCell ref="P1397:P1402"/>
    <mergeCell ref="Q1397:Q1402"/>
    <mergeCell ref="R1397:R1402"/>
    <mergeCell ref="AI1417:AJ1420"/>
    <mergeCell ref="W1418:X1420"/>
    <mergeCell ref="Y1419:Z1420"/>
    <mergeCell ref="AA1419:AB1420"/>
    <mergeCell ref="AC1419:AD1420"/>
    <mergeCell ref="AE1419:AF1420"/>
    <mergeCell ref="AG1419:AH1420"/>
    <mergeCell ref="AK1415:AK1420"/>
    <mergeCell ref="AL1415:AL1420"/>
    <mergeCell ref="AM1415:AM1420"/>
    <mergeCell ref="AN1415:AN1420"/>
    <mergeCell ref="AO1415:AO1420"/>
    <mergeCell ref="AP1415:AP1420"/>
    <mergeCell ref="U1414:V1414"/>
    <mergeCell ref="L1415:M1420"/>
    <mergeCell ref="N1415:N1420"/>
    <mergeCell ref="O1415:O1420"/>
    <mergeCell ref="P1415:P1420"/>
    <mergeCell ref="Q1415:Q1420"/>
    <mergeCell ref="R1415:R1420"/>
    <mergeCell ref="U1420:V1420"/>
    <mergeCell ref="AI1411:AJ1414"/>
    <mergeCell ref="W1412:X1414"/>
    <mergeCell ref="Y1413:Z1414"/>
    <mergeCell ref="AA1413:AB1414"/>
    <mergeCell ref="AC1413:AD1414"/>
    <mergeCell ref="AE1413:AF1414"/>
    <mergeCell ref="AG1413:AH1414"/>
    <mergeCell ref="AK1409:AK1414"/>
    <mergeCell ref="AL1409:AL1414"/>
    <mergeCell ref="AM1409:AM1414"/>
    <mergeCell ref="AN1409:AN1414"/>
    <mergeCell ref="AO1409:AO1414"/>
    <mergeCell ref="AP1409:AP1414"/>
    <mergeCell ref="L1409:M1414"/>
    <mergeCell ref="N1409:N1414"/>
    <mergeCell ref="O1409:O1414"/>
    <mergeCell ref="P1409:P1414"/>
    <mergeCell ref="Q1409:Q1414"/>
    <mergeCell ref="R1409:R1414"/>
    <mergeCell ref="AI1429:AJ1432"/>
    <mergeCell ref="W1430:X1432"/>
    <mergeCell ref="Y1431:Z1432"/>
    <mergeCell ref="AA1431:AB1432"/>
    <mergeCell ref="AC1431:AD1432"/>
    <mergeCell ref="AE1431:AF1432"/>
    <mergeCell ref="AG1431:AH1432"/>
    <mergeCell ref="AK1427:AK1432"/>
    <mergeCell ref="AL1427:AL1432"/>
    <mergeCell ref="AM1427:AM1432"/>
    <mergeCell ref="AN1427:AN1432"/>
    <mergeCell ref="AO1427:AO1432"/>
    <mergeCell ref="AP1427:AP1432"/>
    <mergeCell ref="U1426:V1426"/>
    <mergeCell ref="L1427:M1432"/>
    <mergeCell ref="N1427:N1432"/>
    <mergeCell ref="O1427:O1432"/>
    <mergeCell ref="P1427:P1432"/>
    <mergeCell ref="Q1427:Q1432"/>
    <mergeCell ref="R1427:R1432"/>
    <mergeCell ref="U1432:V1432"/>
    <mergeCell ref="AI1423:AJ1426"/>
    <mergeCell ref="W1424:X1426"/>
    <mergeCell ref="Y1425:Z1426"/>
    <mergeCell ref="AA1425:AB1426"/>
    <mergeCell ref="AC1425:AD1426"/>
    <mergeCell ref="AE1425:AF1426"/>
    <mergeCell ref="AG1425:AH1426"/>
    <mergeCell ref="AK1421:AK1426"/>
    <mergeCell ref="AL1421:AL1426"/>
    <mergeCell ref="AM1421:AM1426"/>
    <mergeCell ref="AN1421:AN1426"/>
    <mergeCell ref="AO1421:AO1426"/>
    <mergeCell ref="AP1421:AP1426"/>
    <mergeCell ref="L1421:M1426"/>
    <mergeCell ref="N1421:N1426"/>
    <mergeCell ref="O1421:O1426"/>
    <mergeCell ref="P1421:P1426"/>
    <mergeCell ref="Q1421:Q1426"/>
    <mergeCell ref="R1421:R1426"/>
    <mergeCell ref="AI1441:AJ1444"/>
    <mergeCell ref="W1442:X1444"/>
    <mergeCell ref="Y1443:Z1444"/>
    <mergeCell ref="AA1443:AB1444"/>
    <mergeCell ref="AC1443:AD1444"/>
    <mergeCell ref="AE1443:AF1444"/>
    <mergeCell ref="AG1443:AH1444"/>
    <mergeCell ref="AK1439:AK1444"/>
    <mergeCell ref="AL1439:AL1444"/>
    <mergeCell ref="AM1439:AM1444"/>
    <mergeCell ref="AN1439:AN1444"/>
    <mergeCell ref="AO1439:AO1444"/>
    <mergeCell ref="AP1439:AP1444"/>
    <mergeCell ref="U1438:V1438"/>
    <mergeCell ref="L1439:M1444"/>
    <mergeCell ref="N1439:N1444"/>
    <mergeCell ref="O1439:O1444"/>
    <mergeCell ref="P1439:P1444"/>
    <mergeCell ref="Q1439:Q1444"/>
    <mergeCell ref="R1439:R1444"/>
    <mergeCell ref="U1444:V1444"/>
    <mergeCell ref="AI1435:AJ1438"/>
    <mergeCell ref="W1436:X1438"/>
    <mergeCell ref="Y1437:Z1438"/>
    <mergeCell ref="AA1437:AB1438"/>
    <mergeCell ref="AC1437:AD1438"/>
    <mergeCell ref="AE1437:AF1438"/>
    <mergeCell ref="AG1437:AH1438"/>
    <mergeCell ref="AK1433:AK1438"/>
    <mergeCell ref="AL1433:AL1438"/>
    <mergeCell ref="AM1433:AM1438"/>
    <mergeCell ref="AN1433:AN1438"/>
    <mergeCell ref="AO1433:AO1438"/>
    <mergeCell ref="AP1433:AP1438"/>
    <mergeCell ref="L1433:M1438"/>
    <mergeCell ref="N1433:N1438"/>
    <mergeCell ref="O1433:O1438"/>
    <mergeCell ref="P1433:P1438"/>
    <mergeCell ref="Q1433:Q1438"/>
    <mergeCell ref="R1433:R1438"/>
    <mergeCell ref="AI1459:AJ1462"/>
    <mergeCell ref="W1460:X1462"/>
    <mergeCell ref="Y1461:Z1462"/>
    <mergeCell ref="AA1461:AB1462"/>
    <mergeCell ref="AC1461:AD1462"/>
    <mergeCell ref="AE1461:AF1462"/>
    <mergeCell ref="AG1461:AH1462"/>
    <mergeCell ref="AK1457:AK1462"/>
    <mergeCell ref="AL1457:AL1462"/>
    <mergeCell ref="AM1457:AM1462"/>
    <mergeCell ref="AN1457:AN1462"/>
    <mergeCell ref="AO1457:AO1462"/>
    <mergeCell ref="AP1457:AP1462"/>
    <mergeCell ref="AG1455:AH1456"/>
    <mergeCell ref="U1456:V1456"/>
    <mergeCell ref="L1457:M1462"/>
    <mergeCell ref="N1457:N1462"/>
    <mergeCell ref="O1457:O1462"/>
    <mergeCell ref="P1457:P1462"/>
    <mergeCell ref="Q1457:Q1462"/>
    <mergeCell ref="R1457:R1462"/>
    <mergeCell ref="U1462:V1462"/>
    <mergeCell ref="AK1451:AK1456"/>
    <mergeCell ref="AL1451:AL1456"/>
    <mergeCell ref="AM1451:AM1456"/>
    <mergeCell ref="AP1451:AP1456"/>
    <mergeCell ref="AI1453:AJ1456"/>
    <mergeCell ref="W1454:X1456"/>
    <mergeCell ref="Y1455:Z1456"/>
    <mergeCell ref="AA1455:AB1456"/>
    <mergeCell ref="AC1455:AD1456"/>
    <mergeCell ref="AE1455:AF1456"/>
    <mergeCell ref="U1450:V1450"/>
    <mergeCell ref="L1451:M1456"/>
    <mergeCell ref="N1451:N1456"/>
    <mergeCell ref="O1451:O1456"/>
    <mergeCell ref="P1451:P1456"/>
    <mergeCell ref="Q1451:Q1456"/>
    <mergeCell ref="R1451:R1456"/>
    <mergeCell ref="AI1447:AJ1450"/>
    <mergeCell ref="W1448:X1450"/>
    <mergeCell ref="Y1449:Z1450"/>
    <mergeCell ref="AA1449:AB1450"/>
    <mergeCell ref="AC1449:AD1450"/>
    <mergeCell ref="AE1449:AF1450"/>
    <mergeCell ref="AG1449:AH1450"/>
    <mergeCell ref="AK1445:AK1450"/>
    <mergeCell ref="AL1445:AL1450"/>
    <mergeCell ref="AM1445:AM1450"/>
    <mergeCell ref="AN1445:AN1450"/>
    <mergeCell ref="AO1445:AO1450"/>
    <mergeCell ref="AP1445:AP1450"/>
    <mergeCell ref="L1445:M1450"/>
    <mergeCell ref="N1445:N1450"/>
    <mergeCell ref="O1445:O1450"/>
    <mergeCell ref="P1445:P1450"/>
    <mergeCell ref="Q1445:Q1450"/>
    <mergeCell ref="R1445:R1450"/>
    <mergeCell ref="AI1471:AJ1474"/>
    <mergeCell ref="W1472:X1474"/>
    <mergeCell ref="Y1473:Z1474"/>
    <mergeCell ref="AA1473:AB1474"/>
    <mergeCell ref="AC1473:AD1474"/>
    <mergeCell ref="AE1473:AF1474"/>
    <mergeCell ref="AG1473:AH1474"/>
    <mergeCell ref="AK1469:AK1474"/>
    <mergeCell ref="AL1469:AL1474"/>
    <mergeCell ref="AM1469:AM1474"/>
    <mergeCell ref="AN1469:AN1474"/>
    <mergeCell ref="AO1469:AO1474"/>
    <mergeCell ref="AP1469:AP1474"/>
    <mergeCell ref="U1468:V1468"/>
    <mergeCell ref="L1469:M1474"/>
    <mergeCell ref="N1469:N1474"/>
    <mergeCell ref="O1469:O1474"/>
    <mergeCell ref="P1469:P1474"/>
    <mergeCell ref="Q1469:Q1474"/>
    <mergeCell ref="R1469:R1474"/>
    <mergeCell ref="U1474:V1474"/>
    <mergeCell ref="AI1465:AJ1468"/>
    <mergeCell ref="W1466:X1468"/>
    <mergeCell ref="Y1467:Z1468"/>
    <mergeCell ref="AA1467:AB1468"/>
    <mergeCell ref="AC1467:AD1468"/>
    <mergeCell ref="AE1467:AF1468"/>
    <mergeCell ref="AG1467:AH1468"/>
    <mergeCell ref="AK1463:AK1468"/>
    <mergeCell ref="AL1463:AL1468"/>
    <mergeCell ref="AM1463:AM1468"/>
    <mergeCell ref="AN1463:AN1468"/>
    <mergeCell ref="AO1463:AO1468"/>
    <mergeCell ref="AP1463:AP1468"/>
    <mergeCell ref="L1463:M1468"/>
    <mergeCell ref="N1463:N1468"/>
    <mergeCell ref="O1463:O1468"/>
    <mergeCell ref="P1463:P1468"/>
    <mergeCell ref="Q1463:Q1468"/>
    <mergeCell ref="R1463:R1468"/>
    <mergeCell ref="AI1489:AJ1492"/>
    <mergeCell ref="W1490:X1492"/>
    <mergeCell ref="Y1491:Z1492"/>
    <mergeCell ref="AA1491:AB1492"/>
    <mergeCell ref="AC1491:AD1492"/>
    <mergeCell ref="AE1491:AF1492"/>
    <mergeCell ref="AG1491:AH1492"/>
    <mergeCell ref="AK1487:AK1492"/>
    <mergeCell ref="AL1487:AL1492"/>
    <mergeCell ref="AM1487:AM1492"/>
    <mergeCell ref="AN1487:AN1492"/>
    <mergeCell ref="AO1487:AO1492"/>
    <mergeCell ref="AP1487:AP1492"/>
    <mergeCell ref="AG1485:AH1486"/>
    <mergeCell ref="U1486:V1486"/>
    <mergeCell ref="L1487:M1492"/>
    <mergeCell ref="N1487:N1492"/>
    <mergeCell ref="O1487:O1492"/>
    <mergeCell ref="P1487:P1492"/>
    <mergeCell ref="Q1487:Q1492"/>
    <mergeCell ref="R1487:R1492"/>
    <mergeCell ref="U1492:V1492"/>
    <mergeCell ref="AK1481:AK1486"/>
    <mergeCell ref="AL1481:AL1486"/>
    <mergeCell ref="AM1481:AM1486"/>
    <mergeCell ref="AP1481:AP1486"/>
    <mergeCell ref="AI1483:AJ1486"/>
    <mergeCell ref="W1484:X1486"/>
    <mergeCell ref="Y1485:Z1486"/>
    <mergeCell ref="AA1485:AB1486"/>
    <mergeCell ref="AC1485:AD1486"/>
    <mergeCell ref="AE1485:AF1486"/>
    <mergeCell ref="U1480:V1480"/>
    <mergeCell ref="L1481:M1486"/>
    <mergeCell ref="N1481:N1486"/>
    <mergeCell ref="O1481:O1486"/>
    <mergeCell ref="P1481:P1486"/>
    <mergeCell ref="Q1481:Q1486"/>
    <mergeCell ref="R1481:R1486"/>
    <mergeCell ref="AI1477:AJ1480"/>
    <mergeCell ref="W1478:X1480"/>
    <mergeCell ref="Y1479:Z1480"/>
    <mergeCell ref="AA1479:AB1480"/>
    <mergeCell ref="AC1479:AD1480"/>
    <mergeCell ref="AE1479:AF1480"/>
    <mergeCell ref="AG1479:AH1480"/>
    <mergeCell ref="AK1475:AK1480"/>
    <mergeCell ref="AL1475:AL1480"/>
    <mergeCell ref="AM1475:AM1480"/>
    <mergeCell ref="AN1475:AN1480"/>
    <mergeCell ref="AO1475:AO1480"/>
    <mergeCell ref="AP1475:AP1480"/>
    <mergeCell ref="L1475:M1480"/>
    <mergeCell ref="N1475:N1480"/>
    <mergeCell ref="O1475:O1480"/>
    <mergeCell ref="P1475:P1480"/>
    <mergeCell ref="Q1475:Q1480"/>
    <mergeCell ref="R1475:R1480"/>
    <mergeCell ref="AI1501:AJ1504"/>
    <mergeCell ref="W1502:X1504"/>
    <mergeCell ref="Y1503:Z1504"/>
    <mergeCell ref="AA1503:AB1504"/>
    <mergeCell ref="AC1503:AD1504"/>
    <mergeCell ref="AE1503:AF1504"/>
    <mergeCell ref="AG1503:AH1504"/>
    <mergeCell ref="AK1499:AK1504"/>
    <mergeCell ref="AL1499:AL1504"/>
    <mergeCell ref="AM1499:AM1504"/>
    <mergeCell ref="AN1499:AN1504"/>
    <mergeCell ref="AO1499:AO1504"/>
    <mergeCell ref="AP1499:AP1504"/>
    <mergeCell ref="U1498:V1498"/>
    <mergeCell ref="L1499:M1504"/>
    <mergeCell ref="N1499:N1504"/>
    <mergeCell ref="O1499:O1504"/>
    <mergeCell ref="P1499:P1504"/>
    <mergeCell ref="Q1499:Q1504"/>
    <mergeCell ref="R1499:R1504"/>
    <mergeCell ref="U1504:V1504"/>
    <mergeCell ref="AI1495:AJ1498"/>
    <mergeCell ref="W1496:X1498"/>
    <mergeCell ref="Y1497:Z1498"/>
    <mergeCell ref="AA1497:AB1498"/>
    <mergeCell ref="AC1497:AD1498"/>
    <mergeCell ref="AE1497:AF1498"/>
    <mergeCell ref="AG1497:AH1498"/>
    <mergeCell ref="AK1493:AK1498"/>
    <mergeCell ref="AL1493:AL1498"/>
    <mergeCell ref="AM1493:AM1498"/>
    <mergeCell ref="AN1493:AN1498"/>
    <mergeCell ref="AO1493:AO1498"/>
    <mergeCell ref="AP1493:AP1498"/>
    <mergeCell ref="L1493:M1498"/>
    <mergeCell ref="N1493:N1498"/>
    <mergeCell ref="O1493:O1498"/>
    <mergeCell ref="P1493:P1498"/>
    <mergeCell ref="Q1493:Q1498"/>
    <mergeCell ref="R1493:R1498"/>
    <mergeCell ref="AI1513:AJ1516"/>
    <mergeCell ref="W1514:X1516"/>
    <mergeCell ref="Y1515:Z1516"/>
    <mergeCell ref="AA1515:AB1516"/>
    <mergeCell ref="AC1515:AD1516"/>
    <mergeCell ref="AE1515:AF1516"/>
    <mergeCell ref="AG1515:AH1516"/>
    <mergeCell ref="AK1511:AK1516"/>
    <mergeCell ref="AL1511:AL1516"/>
    <mergeCell ref="AM1511:AM1516"/>
    <mergeCell ref="AN1511:AN1516"/>
    <mergeCell ref="AO1511:AO1516"/>
    <mergeCell ref="AP1511:AP1516"/>
    <mergeCell ref="U1510:V1510"/>
    <mergeCell ref="L1511:M1516"/>
    <mergeCell ref="N1511:N1516"/>
    <mergeCell ref="O1511:O1516"/>
    <mergeCell ref="P1511:P1516"/>
    <mergeCell ref="Q1511:Q1516"/>
    <mergeCell ref="R1511:R1516"/>
    <mergeCell ref="U1516:V1516"/>
    <mergeCell ref="AI1507:AJ1510"/>
    <mergeCell ref="W1508:X1510"/>
    <mergeCell ref="Y1509:Z1510"/>
    <mergeCell ref="AA1509:AB1510"/>
    <mergeCell ref="AC1509:AD1510"/>
    <mergeCell ref="AE1509:AF1510"/>
    <mergeCell ref="AG1509:AH1510"/>
    <mergeCell ref="AK1505:AK1510"/>
    <mergeCell ref="AL1505:AL1510"/>
    <mergeCell ref="AM1505:AM1510"/>
    <mergeCell ref="AN1505:AN1510"/>
    <mergeCell ref="AO1505:AO1510"/>
    <mergeCell ref="AP1505:AP1510"/>
    <mergeCell ref="L1505:M1510"/>
    <mergeCell ref="N1505:N1510"/>
    <mergeCell ref="O1505:O1510"/>
    <mergeCell ref="P1505:P1510"/>
    <mergeCell ref="Q1505:Q1510"/>
    <mergeCell ref="R1505:R1510"/>
    <mergeCell ref="AI1531:AJ1534"/>
    <mergeCell ref="W1532:X1534"/>
    <mergeCell ref="Y1533:Z1534"/>
    <mergeCell ref="AA1533:AB1534"/>
    <mergeCell ref="AC1533:AD1534"/>
    <mergeCell ref="AE1533:AF1534"/>
    <mergeCell ref="AG1533:AH1534"/>
    <mergeCell ref="AK1529:AK1534"/>
    <mergeCell ref="AL1529:AL1534"/>
    <mergeCell ref="AM1529:AM1534"/>
    <mergeCell ref="AN1529:AN1534"/>
    <mergeCell ref="AO1529:AO1534"/>
    <mergeCell ref="AP1529:AP1534"/>
    <mergeCell ref="AG1527:AH1528"/>
    <mergeCell ref="U1528:V1528"/>
    <mergeCell ref="L1529:M1534"/>
    <mergeCell ref="N1529:N1534"/>
    <mergeCell ref="O1529:O1534"/>
    <mergeCell ref="P1529:P1534"/>
    <mergeCell ref="Q1529:Q1534"/>
    <mergeCell ref="R1529:R1534"/>
    <mergeCell ref="U1534:V1534"/>
    <mergeCell ref="AK1523:AK1528"/>
    <mergeCell ref="AL1523:AL1528"/>
    <mergeCell ref="AM1523:AM1528"/>
    <mergeCell ref="AP1523:AP1528"/>
    <mergeCell ref="AI1525:AJ1528"/>
    <mergeCell ref="W1526:X1528"/>
    <mergeCell ref="Y1527:Z1528"/>
    <mergeCell ref="AA1527:AB1528"/>
    <mergeCell ref="AC1527:AD1528"/>
    <mergeCell ref="AE1527:AF1528"/>
    <mergeCell ref="U1522:V1522"/>
    <mergeCell ref="L1523:M1528"/>
    <mergeCell ref="N1523:N1528"/>
    <mergeCell ref="O1523:O1528"/>
    <mergeCell ref="P1523:P1528"/>
    <mergeCell ref="Q1523:Q1528"/>
    <mergeCell ref="R1523:R1528"/>
    <mergeCell ref="AI1519:AJ1522"/>
    <mergeCell ref="W1520:X1522"/>
    <mergeCell ref="Y1521:Z1522"/>
    <mergeCell ref="AA1521:AB1522"/>
    <mergeCell ref="AC1521:AD1522"/>
    <mergeCell ref="AE1521:AF1522"/>
    <mergeCell ref="AG1521:AH1522"/>
    <mergeCell ref="AK1517:AK1522"/>
    <mergeCell ref="AL1517:AL1522"/>
    <mergeCell ref="AM1517:AM1522"/>
    <mergeCell ref="AN1517:AN1522"/>
    <mergeCell ref="AO1517:AO1522"/>
    <mergeCell ref="AP1517:AP1522"/>
    <mergeCell ref="L1517:M1522"/>
    <mergeCell ref="N1517:N1522"/>
    <mergeCell ref="O1517:O1522"/>
    <mergeCell ref="P1517:P1522"/>
    <mergeCell ref="Q1517:Q1522"/>
    <mergeCell ref="R1517:R1522"/>
    <mergeCell ref="AI1549:AJ1552"/>
    <mergeCell ref="W1550:X1552"/>
    <mergeCell ref="Y1551:Z1552"/>
    <mergeCell ref="AA1551:AB1552"/>
    <mergeCell ref="AC1551:AD1552"/>
    <mergeCell ref="AE1551:AF1552"/>
    <mergeCell ref="AG1551:AH1552"/>
    <mergeCell ref="AK1547:AK1552"/>
    <mergeCell ref="AL1547:AL1552"/>
    <mergeCell ref="AM1547:AM1552"/>
    <mergeCell ref="AN1547:AN1552"/>
    <mergeCell ref="AO1547:AO1552"/>
    <mergeCell ref="AP1547:AP1552"/>
    <mergeCell ref="AG1545:AH1546"/>
    <mergeCell ref="U1546:V1546"/>
    <mergeCell ref="L1547:M1552"/>
    <mergeCell ref="N1547:N1552"/>
    <mergeCell ref="O1547:O1552"/>
    <mergeCell ref="P1547:P1552"/>
    <mergeCell ref="Q1547:Q1552"/>
    <mergeCell ref="R1547:R1552"/>
    <mergeCell ref="U1552:V1552"/>
    <mergeCell ref="AK1541:AK1546"/>
    <mergeCell ref="AL1541:AL1546"/>
    <mergeCell ref="AM1541:AM1546"/>
    <mergeCell ref="AP1541:AP1546"/>
    <mergeCell ref="AI1543:AJ1546"/>
    <mergeCell ref="W1544:X1546"/>
    <mergeCell ref="Y1545:Z1546"/>
    <mergeCell ref="AA1545:AB1546"/>
    <mergeCell ref="AC1545:AD1546"/>
    <mergeCell ref="AE1545:AF1546"/>
    <mergeCell ref="U1540:V1540"/>
    <mergeCell ref="L1541:M1546"/>
    <mergeCell ref="N1541:N1546"/>
    <mergeCell ref="O1541:O1546"/>
    <mergeCell ref="P1541:P1546"/>
    <mergeCell ref="Q1541:Q1546"/>
    <mergeCell ref="R1541:R1546"/>
    <mergeCell ref="AI1537:AJ1540"/>
    <mergeCell ref="W1538:X1540"/>
    <mergeCell ref="Y1539:Z1540"/>
    <mergeCell ref="AA1539:AB1540"/>
    <mergeCell ref="AC1539:AD1540"/>
    <mergeCell ref="AE1539:AF1540"/>
    <mergeCell ref="AG1539:AH1540"/>
    <mergeCell ref="AK1535:AK1540"/>
    <mergeCell ref="AL1535:AL1540"/>
    <mergeCell ref="AM1535:AM1540"/>
    <mergeCell ref="AN1535:AN1540"/>
    <mergeCell ref="AO1535:AO1540"/>
    <mergeCell ref="AP1535:AP1540"/>
    <mergeCell ref="L1535:M1540"/>
    <mergeCell ref="N1535:N1540"/>
    <mergeCell ref="O1535:O1540"/>
    <mergeCell ref="P1535:P1540"/>
    <mergeCell ref="Q1535:Q1540"/>
    <mergeCell ref="R1535:R1540"/>
    <mergeCell ref="AI1561:AJ1564"/>
    <mergeCell ref="W1562:X1564"/>
    <mergeCell ref="Y1563:Z1564"/>
    <mergeCell ref="AA1563:AB1564"/>
    <mergeCell ref="AC1563:AD1564"/>
    <mergeCell ref="AE1563:AF1564"/>
    <mergeCell ref="AG1563:AH1564"/>
    <mergeCell ref="AK1559:AK1564"/>
    <mergeCell ref="AL1559:AL1564"/>
    <mergeCell ref="AM1559:AM1564"/>
    <mergeCell ref="AN1559:AN1564"/>
    <mergeCell ref="AO1559:AO1564"/>
    <mergeCell ref="AP1559:AP1564"/>
    <mergeCell ref="U1558:V1558"/>
    <mergeCell ref="L1559:M1564"/>
    <mergeCell ref="N1559:N1564"/>
    <mergeCell ref="O1559:O1564"/>
    <mergeCell ref="P1559:P1564"/>
    <mergeCell ref="Q1559:Q1564"/>
    <mergeCell ref="R1559:R1564"/>
    <mergeCell ref="U1564:V1564"/>
    <mergeCell ref="AI1555:AJ1558"/>
    <mergeCell ref="W1556:X1558"/>
    <mergeCell ref="Y1557:Z1558"/>
    <mergeCell ref="AA1557:AB1558"/>
    <mergeCell ref="AC1557:AD1558"/>
    <mergeCell ref="AE1557:AF1558"/>
    <mergeCell ref="AG1557:AH1558"/>
    <mergeCell ref="AK1553:AK1558"/>
    <mergeCell ref="AL1553:AL1558"/>
    <mergeCell ref="AM1553:AM1558"/>
    <mergeCell ref="AN1553:AN1558"/>
    <mergeCell ref="AO1553:AO1558"/>
    <mergeCell ref="AP1553:AP1558"/>
    <mergeCell ref="L1553:M1558"/>
    <mergeCell ref="N1553:N1558"/>
    <mergeCell ref="O1553:O1558"/>
    <mergeCell ref="P1553:P1558"/>
    <mergeCell ref="Q1553:Q1558"/>
    <mergeCell ref="R1553:R1558"/>
    <mergeCell ref="AI1573:AJ1576"/>
    <mergeCell ref="W1574:X1576"/>
    <mergeCell ref="Y1575:Z1576"/>
    <mergeCell ref="AA1575:AB1576"/>
    <mergeCell ref="AC1575:AD1576"/>
    <mergeCell ref="AE1575:AF1576"/>
    <mergeCell ref="AG1575:AH1576"/>
    <mergeCell ref="AK1571:AK1576"/>
    <mergeCell ref="AL1571:AL1576"/>
    <mergeCell ref="AM1571:AM1576"/>
    <mergeCell ref="AN1571:AN1576"/>
    <mergeCell ref="AO1571:AO1576"/>
    <mergeCell ref="AP1571:AP1576"/>
    <mergeCell ref="U1570:V1570"/>
    <mergeCell ref="L1571:M1576"/>
    <mergeCell ref="N1571:N1576"/>
    <mergeCell ref="O1571:O1576"/>
    <mergeCell ref="P1571:P1576"/>
    <mergeCell ref="Q1571:Q1576"/>
    <mergeCell ref="R1571:R1576"/>
    <mergeCell ref="U1576:V1576"/>
    <mergeCell ref="AI1567:AJ1570"/>
    <mergeCell ref="W1568:X1570"/>
    <mergeCell ref="Y1569:Z1570"/>
    <mergeCell ref="AA1569:AB1570"/>
    <mergeCell ref="AC1569:AD1570"/>
    <mergeCell ref="AE1569:AF1570"/>
    <mergeCell ref="AG1569:AH1570"/>
    <mergeCell ref="AK1565:AK1570"/>
    <mergeCell ref="AL1565:AL1570"/>
    <mergeCell ref="AM1565:AM1570"/>
    <mergeCell ref="AN1565:AN1570"/>
    <mergeCell ref="AO1565:AO1570"/>
    <mergeCell ref="AP1565:AP1570"/>
    <mergeCell ref="L1565:M1570"/>
    <mergeCell ref="N1565:N1570"/>
    <mergeCell ref="O1565:O1570"/>
    <mergeCell ref="P1565:P1570"/>
    <mergeCell ref="Q1565:Q1570"/>
    <mergeCell ref="R1565:R1570"/>
    <mergeCell ref="AI1585:AJ1588"/>
    <mergeCell ref="W1586:X1588"/>
    <mergeCell ref="Y1587:Z1588"/>
    <mergeCell ref="AA1587:AB1588"/>
    <mergeCell ref="AC1587:AD1588"/>
    <mergeCell ref="AE1587:AF1588"/>
    <mergeCell ref="AG1587:AH1588"/>
    <mergeCell ref="AK1583:AK1588"/>
    <mergeCell ref="AL1583:AL1588"/>
    <mergeCell ref="AM1583:AM1588"/>
    <mergeCell ref="AN1583:AN1588"/>
    <mergeCell ref="AO1583:AO1588"/>
    <mergeCell ref="AP1583:AP1588"/>
    <mergeCell ref="U1582:V1582"/>
    <mergeCell ref="L1583:M1588"/>
    <mergeCell ref="N1583:N1588"/>
    <mergeCell ref="O1583:O1588"/>
    <mergeCell ref="P1583:P1588"/>
    <mergeCell ref="Q1583:Q1588"/>
    <mergeCell ref="R1583:R1588"/>
    <mergeCell ref="U1588:V1588"/>
    <mergeCell ref="AI1579:AJ1582"/>
    <mergeCell ref="W1580:X1582"/>
    <mergeCell ref="Y1581:Z1582"/>
    <mergeCell ref="AA1581:AB1582"/>
    <mergeCell ref="AC1581:AD1582"/>
    <mergeCell ref="AE1581:AF1582"/>
    <mergeCell ref="AG1581:AH1582"/>
    <mergeCell ref="AK1577:AK1582"/>
    <mergeCell ref="AL1577:AL1582"/>
    <mergeCell ref="AM1577:AM1582"/>
    <mergeCell ref="AN1577:AN1582"/>
    <mergeCell ref="AO1577:AO1582"/>
    <mergeCell ref="AP1577:AP1582"/>
    <mergeCell ref="L1577:M1582"/>
    <mergeCell ref="N1577:N1582"/>
    <mergeCell ref="O1577:O1582"/>
    <mergeCell ref="P1577:P1582"/>
    <mergeCell ref="Q1577:Q1582"/>
    <mergeCell ref="R1577:R1582"/>
    <mergeCell ref="AI1597:AJ1600"/>
    <mergeCell ref="W1598:X1600"/>
    <mergeCell ref="Y1599:Z1600"/>
    <mergeCell ref="AA1599:AB1600"/>
    <mergeCell ref="AC1599:AD1600"/>
    <mergeCell ref="AE1599:AF1600"/>
    <mergeCell ref="AG1599:AH1600"/>
    <mergeCell ref="AK1595:AK1600"/>
    <mergeCell ref="AL1595:AL1600"/>
    <mergeCell ref="AM1595:AM1600"/>
    <mergeCell ref="AN1595:AN1600"/>
    <mergeCell ref="AO1595:AO1600"/>
    <mergeCell ref="AP1595:AP1600"/>
    <mergeCell ref="U1594:V1594"/>
    <mergeCell ref="L1595:M1600"/>
    <mergeCell ref="N1595:N1600"/>
    <mergeCell ref="O1595:O1600"/>
    <mergeCell ref="P1595:P1600"/>
    <mergeCell ref="Q1595:Q1600"/>
    <mergeCell ref="R1595:R1600"/>
    <mergeCell ref="U1600:V1600"/>
    <mergeCell ref="AI1591:AJ1594"/>
    <mergeCell ref="W1592:X1594"/>
    <mergeCell ref="Y1593:Z1594"/>
    <mergeCell ref="AA1593:AB1594"/>
    <mergeCell ref="AC1593:AD1594"/>
    <mergeCell ref="AE1593:AF1594"/>
    <mergeCell ref="AG1593:AH1594"/>
    <mergeCell ref="AK1589:AK1594"/>
    <mergeCell ref="AL1589:AL1594"/>
    <mergeCell ref="AM1589:AM1594"/>
    <mergeCell ref="AN1589:AN1594"/>
    <mergeCell ref="AO1589:AO1594"/>
    <mergeCell ref="AP1589:AP1594"/>
    <mergeCell ref="L1589:M1594"/>
    <mergeCell ref="N1589:N1594"/>
    <mergeCell ref="O1589:O1594"/>
    <mergeCell ref="P1589:P1594"/>
    <mergeCell ref="Q1589:Q1594"/>
    <mergeCell ref="R1589:R1594"/>
    <mergeCell ref="AI1609:AJ1612"/>
    <mergeCell ref="W1610:X1612"/>
    <mergeCell ref="Y1611:Z1612"/>
    <mergeCell ref="AA1611:AB1612"/>
    <mergeCell ref="AC1611:AD1612"/>
    <mergeCell ref="AE1611:AF1612"/>
    <mergeCell ref="AG1611:AH1612"/>
    <mergeCell ref="AK1607:AK1612"/>
    <mergeCell ref="AL1607:AL1612"/>
    <mergeCell ref="AM1607:AM1612"/>
    <mergeCell ref="AN1607:AN1612"/>
    <mergeCell ref="AO1607:AO1612"/>
    <mergeCell ref="AP1607:AP1612"/>
    <mergeCell ref="U1606:V1606"/>
    <mergeCell ref="L1607:M1612"/>
    <mergeCell ref="N1607:N1612"/>
    <mergeCell ref="O1607:O1612"/>
    <mergeCell ref="P1607:P1612"/>
    <mergeCell ref="Q1607:Q1612"/>
    <mergeCell ref="R1607:R1612"/>
    <mergeCell ref="U1612:V1612"/>
    <mergeCell ref="AI1603:AJ1606"/>
    <mergeCell ref="W1604:X1606"/>
    <mergeCell ref="Y1605:Z1606"/>
    <mergeCell ref="AA1605:AB1606"/>
    <mergeCell ref="AC1605:AD1606"/>
    <mergeCell ref="AE1605:AF1606"/>
    <mergeCell ref="AG1605:AH1606"/>
    <mergeCell ref="AK1601:AK1606"/>
    <mergeCell ref="AL1601:AL1606"/>
    <mergeCell ref="AM1601:AM1606"/>
    <mergeCell ref="AN1601:AN1606"/>
    <mergeCell ref="AO1601:AO1606"/>
    <mergeCell ref="AP1601:AP1606"/>
    <mergeCell ref="L1601:M1606"/>
    <mergeCell ref="N1601:N1606"/>
    <mergeCell ref="O1601:O1606"/>
    <mergeCell ref="P1601:P1606"/>
    <mergeCell ref="Q1601:Q1606"/>
    <mergeCell ref="R1601:R1606"/>
    <mergeCell ref="AI1621:AJ1624"/>
    <mergeCell ref="W1622:X1624"/>
    <mergeCell ref="Y1623:Z1624"/>
    <mergeCell ref="AA1623:AB1624"/>
    <mergeCell ref="AC1623:AD1624"/>
    <mergeCell ref="AE1623:AF1624"/>
    <mergeCell ref="AG1623:AH1624"/>
    <mergeCell ref="AK1619:AK1624"/>
    <mergeCell ref="AL1619:AL1624"/>
    <mergeCell ref="AM1619:AM1624"/>
    <mergeCell ref="AN1619:AN1624"/>
    <mergeCell ref="AO1619:AO1624"/>
    <mergeCell ref="AP1619:AP1624"/>
    <mergeCell ref="U1618:V1618"/>
    <mergeCell ref="L1619:M1624"/>
    <mergeCell ref="N1619:N1624"/>
    <mergeCell ref="O1619:O1624"/>
    <mergeCell ref="P1619:P1624"/>
    <mergeCell ref="Q1619:Q1624"/>
    <mergeCell ref="R1619:R1624"/>
    <mergeCell ref="U1624:V1624"/>
    <mergeCell ref="AI1615:AJ1618"/>
    <mergeCell ref="W1616:X1618"/>
    <mergeCell ref="Y1617:Z1618"/>
    <mergeCell ref="AA1617:AB1618"/>
    <mergeCell ref="AC1617:AD1618"/>
    <mergeCell ref="AE1617:AF1618"/>
    <mergeCell ref="AG1617:AH1618"/>
    <mergeCell ref="AK1613:AK1618"/>
    <mergeCell ref="AL1613:AL1618"/>
    <mergeCell ref="AM1613:AM1618"/>
    <mergeCell ref="AN1613:AN1618"/>
    <mergeCell ref="AO1613:AO1618"/>
    <mergeCell ref="AP1613:AP1618"/>
    <mergeCell ref="L1613:M1618"/>
    <mergeCell ref="N1613:N1618"/>
    <mergeCell ref="O1613:O1618"/>
    <mergeCell ref="P1613:P1618"/>
    <mergeCell ref="Q1613:Q1618"/>
    <mergeCell ref="R1613:R1618"/>
    <mergeCell ref="AI1639:AJ1642"/>
    <mergeCell ref="W1640:X1642"/>
    <mergeCell ref="Y1641:Z1642"/>
    <mergeCell ref="AA1641:AB1642"/>
    <mergeCell ref="AC1641:AD1642"/>
    <mergeCell ref="AE1641:AF1642"/>
    <mergeCell ref="AG1641:AH1642"/>
    <mergeCell ref="AK1637:AK1642"/>
    <mergeCell ref="AL1637:AL1642"/>
    <mergeCell ref="AM1637:AM1642"/>
    <mergeCell ref="AN1637:AN1642"/>
    <mergeCell ref="AO1637:AO1642"/>
    <mergeCell ref="AP1637:AP1642"/>
    <mergeCell ref="AG1635:AH1636"/>
    <mergeCell ref="U1636:V1636"/>
    <mergeCell ref="L1637:M1642"/>
    <mergeCell ref="N1637:N1642"/>
    <mergeCell ref="O1637:O1642"/>
    <mergeCell ref="P1637:P1642"/>
    <mergeCell ref="Q1637:Q1642"/>
    <mergeCell ref="R1637:R1642"/>
    <mergeCell ref="U1642:V1642"/>
    <mergeCell ref="AK1631:AK1636"/>
    <mergeCell ref="AL1631:AL1636"/>
    <mergeCell ref="AM1631:AM1636"/>
    <mergeCell ref="AP1631:AP1636"/>
    <mergeCell ref="AI1633:AJ1636"/>
    <mergeCell ref="W1634:X1636"/>
    <mergeCell ref="Y1635:Z1636"/>
    <mergeCell ref="AA1635:AB1636"/>
    <mergeCell ref="AC1635:AD1636"/>
    <mergeCell ref="AE1635:AF1636"/>
    <mergeCell ref="U1630:V1630"/>
    <mergeCell ref="L1631:M1636"/>
    <mergeCell ref="N1631:N1636"/>
    <mergeCell ref="O1631:O1636"/>
    <mergeCell ref="P1631:P1636"/>
    <mergeCell ref="Q1631:Q1636"/>
    <mergeCell ref="R1631:R1636"/>
    <mergeCell ref="AI1627:AJ1630"/>
    <mergeCell ref="W1628:X1630"/>
    <mergeCell ref="Y1629:Z1630"/>
    <mergeCell ref="AA1629:AB1630"/>
    <mergeCell ref="AC1629:AD1630"/>
    <mergeCell ref="AE1629:AF1630"/>
    <mergeCell ref="AG1629:AH1630"/>
    <mergeCell ref="AK1625:AK1630"/>
    <mergeCell ref="AL1625:AL1630"/>
    <mergeCell ref="AM1625:AM1630"/>
    <mergeCell ref="AN1625:AN1630"/>
    <mergeCell ref="AO1625:AO1630"/>
    <mergeCell ref="AP1625:AP1630"/>
    <mergeCell ref="L1625:M1630"/>
    <mergeCell ref="N1625:N1630"/>
    <mergeCell ref="O1625:O1630"/>
    <mergeCell ref="P1625:P1630"/>
    <mergeCell ref="Q1625:Q1630"/>
    <mergeCell ref="R1625:R1630"/>
    <mergeCell ref="AI1651:AJ1654"/>
    <mergeCell ref="W1652:X1654"/>
    <mergeCell ref="Y1653:Z1654"/>
    <mergeCell ref="AA1653:AB1654"/>
    <mergeCell ref="AC1653:AD1654"/>
    <mergeCell ref="AE1653:AF1654"/>
    <mergeCell ref="AG1653:AH1654"/>
    <mergeCell ref="AK1649:AK1654"/>
    <mergeCell ref="AL1649:AL1654"/>
    <mergeCell ref="AM1649:AM1654"/>
    <mergeCell ref="AN1649:AN1654"/>
    <mergeCell ref="AO1649:AO1654"/>
    <mergeCell ref="AP1649:AP1654"/>
    <mergeCell ref="U1648:V1648"/>
    <mergeCell ref="L1649:M1654"/>
    <mergeCell ref="N1649:N1654"/>
    <mergeCell ref="O1649:O1654"/>
    <mergeCell ref="P1649:P1654"/>
    <mergeCell ref="Q1649:Q1654"/>
    <mergeCell ref="R1649:R1654"/>
    <mergeCell ref="U1654:V1654"/>
    <mergeCell ref="AI1645:AJ1648"/>
    <mergeCell ref="W1646:X1648"/>
    <mergeCell ref="Y1647:Z1648"/>
    <mergeCell ref="AA1647:AB1648"/>
    <mergeCell ref="AC1647:AD1648"/>
    <mergeCell ref="AE1647:AF1648"/>
    <mergeCell ref="AG1647:AH1648"/>
    <mergeCell ref="AK1643:AK1648"/>
    <mergeCell ref="AL1643:AL1648"/>
    <mergeCell ref="AM1643:AM1648"/>
    <mergeCell ref="AN1643:AN1648"/>
    <mergeCell ref="AO1643:AO1648"/>
    <mergeCell ref="AP1643:AP1648"/>
    <mergeCell ref="L1643:M1648"/>
    <mergeCell ref="N1643:N1648"/>
    <mergeCell ref="O1643:O1648"/>
    <mergeCell ref="P1643:P1648"/>
    <mergeCell ref="Q1643:Q1648"/>
    <mergeCell ref="R1643:R1648"/>
    <mergeCell ref="AI1663:AJ1666"/>
    <mergeCell ref="W1664:X1666"/>
    <mergeCell ref="Y1665:Z1666"/>
    <mergeCell ref="AA1665:AB1666"/>
    <mergeCell ref="AC1665:AD1666"/>
    <mergeCell ref="AE1665:AF1666"/>
    <mergeCell ref="AG1665:AH1666"/>
    <mergeCell ref="AK1661:AK1666"/>
    <mergeCell ref="AL1661:AL1666"/>
    <mergeCell ref="AM1661:AM1666"/>
    <mergeCell ref="AN1661:AN1666"/>
    <mergeCell ref="AO1661:AO1666"/>
    <mergeCell ref="AP1661:AP1666"/>
    <mergeCell ref="U1660:V1660"/>
    <mergeCell ref="L1661:M1666"/>
    <mergeCell ref="N1661:N1666"/>
    <mergeCell ref="O1661:O1666"/>
    <mergeCell ref="P1661:P1666"/>
    <mergeCell ref="Q1661:Q1666"/>
    <mergeCell ref="R1661:R1666"/>
    <mergeCell ref="U1666:V1666"/>
    <mergeCell ref="AI1657:AJ1660"/>
    <mergeCell ref="W1658:X1660"/>
    <mergeCell ref="Y1659:Z1660"/>
    <mergeCell ref="AA1659:AB1660"/>
    <mergeCell ref="AC1659:AD1660"/>
    <mergeCell ref="AE1659:AF1660"/>
    <mergeCell ref="AG1659:AH1660"/>
    <mergeCell ref="AK1655:AK1660"/>
    <mergeCell ref="AL1655:AL1660"/>
    <mergeCell ref="AM1655:AM1660"/>
    <mergeCell ref="AN1655:AN1660"/>
    <mergeCell ref="AO1655:AO1660"/>
    <mergeCell ref="AP1655:AP1660"/>
    <mergeCell ref="L1655:M1660"/>
    <mergeCell ref="N1655:N1660"/>
    <mergeCell ref="O1655:O1660"/>
    <mergeCell ref="P1655:P1660"/>
    <mergeCell ref="Q1655:Q1660"/>
    <mergeCell ref="R1655:R1660"/>
    <mergeCell ref="AI1675:AJ1678"/>
    <mergeCell ref="W1676:X1678"/>
    <mergeCell ref="Y1677:Z1678"/>
    <mergeCell ref="AA1677:AB1678"/>
    <mergeCell ref="AC1677:AD1678"/>
    <mergeCell ref="AE1677:AF1678"/>
    <mergeCell ref="AG1677:AH1678"/>
    <mergeCell ref="AK1673:AK1678"/>
    <mergeCell ref="AL1673:AL1678"/>
    <mergeCell ref="AM1673:AM1678"/>
    <mergeCell ref="AN1673:AN1678"/>
    <mergeCell ref="AO1673:AO1678"/>
    <mergeCell ref="AP1673:AP1678"/>
    <mergeCell ref="U1672:V1672"/>
    <mergeCell ref="L1673:M1678"/>
    <mergeCell ref="N1673:N1678"/>
    <mergeCell ref="O1673:O1678"/>
    <mergeCell ref="P1673:P1678"/>
    <mergeCell ref="Q1673:Q1678"/>
    <mergeCell ref="R1673:R1678"/>
    <mergeCell ref="U1678:V1678"/>
    <mergeCell ref="AI1669:AJ1672"/>
    <mergeCell ref="W1670:X1672"/>
    <mergeCell ref="Y1671:Z1672"/>
    <mergeCell ref="AA1671:AB1672"/>
    <mergeCell ref="AC1671:AD1672"/>
    <mergeCell ref="AE1671:AF1672"/>
    <mergeCell ref="AG1671:AH1672"/>
    <mergeCell ref="AK1667:AK1672"/>
    <mergeCell ref="AL1667:AL1672"/>
    <mergeCell ref="AM1667:AM1672"/>
    <mergeCell ref="AN1667:AN1672"/>
    <mergeCell ref="AO1667:AO1672"/>
    <mergeCell ref="AP1667:AP1672"/>
    <mergeCell ref="L1667:M1672"/>
    <mergeCell ref="N1667:N1672"/>
    <mergeCell ref="O1667:O1672"/>
    <mergeCell ref="P1667:P1672"/>
    <mergeCell ref="Q1667:Q1672"/>
    <mergeCell ref="R1667:R1672"/>
    <mergeCell ref="AI1687:AJ1690"/>
    <mergeCell ref="W1688:X1690"/>
    <mergeCell ref="Y1689:Z1690"/>
    <mergeCell ref="AA1689:AB1690"/>
    <mergeCell ref="AC1689:AD1690"/>
    <mergeCell ref="AE1689:AF1690"/>
    <mergeCell ref="AG1689:AH1690"/>
    <mergeCell ref="AK1685:AK1690"/>
    <mergeCell ref="AL1685:AL1690"/>
    <mergeCell ref="AM1685:AM1690"/>
    <mergeCell ref="AN1685:AN1690"/>
    <mergeCell ref="AO1685:AO1690"/>
    <mergeCell ref="AP1685:AP1690"/>
    <mergeCell ref="U1684:V1684"/>
    <mergeCell ref="L1685:M1690"/>
    <mergeCell ref="N1685:N1690"/>
    <mergeCell ref="O1685:O1690"/>
    <mergeCell ref="P1685:P1690"/>
    <mergeCell ref="Q1685:Q1690"/>
    <mergeCell ref="R1685:R1690"/>
    <mergeCell ref="U1690:V1690"/>
    <mergeCell ref="AI1681:AJ1684"/>
    <mergeCell ref="W1682:X1684"/>
    <mergeCell ref="Y1683:Z1684"/>
    <mergeCell ref="AA1683:AB1684"/>
    <mergeCell ref="AC1683:AD1684"/>
    <mergeCell ref="AE1683:AF1684"/>
    <mergeCell ref="AG1683:AH1684"/>
    <mergeCell ref="AK1679:AK1684"/>
    <mergeCell ref="AL1679:AL1684"/>
    <mergeCell ref="AM1679:AM1684"/>
    <mergeCell ref="AN1679:AN1684"/>
    <mergeCell ref="AO1679:AO1684"/>
    <mergeCell ref="AP1679:AP1684"/>
    <mergeCell ref="L1679:M1684"/>
    <mergeCell ref="N1679:N1684"/>
    <mergeCell ref="O1679:O1684"/>
    <mergeCell ref="P1679:P1684"/>
    <mergeCell ref="Q1679:Q1684"/>
    <mergeCell ref="R1679:R1684"/>
    <mergeCell ref="AI1699:AJ1702"/>
    <mergeCell ref="W1700:X1702"/>
    <mergeCell ref="Y1701:Z1702"/>
    <mergeCell ref="AA1701:AB1702"/>
    <mergeCell ref="AC1701:AD1702"/>
    <mergeCell ref="AE1701:AF1702"/>
    <mergeCell ref="AG1701:AH1702"/>
    <mergeCell ref="AK1697:AK1702"/>
    <mergeCell ref="AL1697:AL1702"/>
    <mergeCell ref="AM1697:AM1702"/>
    <mergeCell ref="AN1697:AN1702"/>
    <mergeCell ref="AO1697:AO1702"/>
    <mergeCell ref="AP1697:AP1702"/>
    <mergeCell ref="U1696:V1696"/>
    <mergeCell ref="L1697:M1702"/>
    <mergeCell ref="N1697:N1702"/>
    <mergeCell ref="O1697:O1702"/>
    <mergeCell ref="P1697:P1702"/>
    <mergeCell ref="Q1697:Q1702"/>
    <mergeCell ref="R1697:R1702"/>
    <mergeCell ref="U1702:V1702"/>
    <mergeCell ref="AI1693:AJ1696"/>
    <mergeCell ref="W1694:X1696"/>
    <mergeCell ref="Y1695:Z1696"/>
    <mergeCell ref="AA1695:AB1696"/>
    <mergeCell ref="AC1695:AD1696"/>
    <mergeCell ref="AE1695:AF1696"/>
    <mergeCell ref="AG1695:AH1696"/>
    <mergeCell ref="AK1691:AK1696"/>
    <mergeCell ref="AL1691:AL1696"/>
    <mergeCell ref="AM1691:AM1696"/>
    <mergeCell ref="AN1691:AN1696"/>
    <mergeCell ref="AO1691:AO1696"/>
    <mergeCell ref="AP1691:AP1696"/>
    <mergeCell ref="L1691:M1696"/>
    <mergeCell ref="N1691:N1696"/>
    <mergeCell ref="O1691:O1696"/>
    <mergeCell ref="P1691:P1696"/>
    <mergeCell ref="Q1691:Q1696"/>
    <mergeCell ref="R1691:R1696"/>
    <mergeCell ref="AI1711:AJ1714"/>
    <mergeCell ref="W1712:X1714"/>
    <mergeCell ref="Y1713:Z1714"/>
    <mergeCell ref="AA1713:AB1714"/>
    <mergeCell ref="AC1713:AD1714"/>
    <mergeCell ref="AE1713:AF1714"/>
    <mergeCell ref="AG1713:AH1714"/>
    <mergeCell ref="AK1709:AK1714"/>
    <mergeCell ref="AL1709:AL1714"/>
    <mergeCell ref="AM1709:AM1714"/>
    <mergeCell ref="AN1709:AN1714"/>
    <mergeCell ref="AO1709:AO1714"/>
    <mergeCell ref="AP1709:AP1714"/>
    <mergeCell ref="U1708:V1708"/>
    <mergeCell ref="L1709:M1714"/>
    <mergeCell ref="N1709:N1714"/>
    <mergeCell ref="O1709:O1714"/>
    <mergeCell ref="P1709:P1714"/>
    <mergeCell ref="Q1709:Q1714"/>
    <mergeCell ref="R1709:R1714"/>
    <mergeCell ref="U1714:V1714"/>
    <mergeCell ref="AI1705:AJ1708"/>
    <mergeCell ref="W1706:X1708"/>
    <mergeCell ref="Y1707:Z1708"/>
    <mergeCell ref="AA1707:AB1708"/>
    <mergeCell ref="AC1707:AD1708"/>
    <mergeCell ref="AE1707:AF1708"/>
    <mergeCell ref="AG1707:AH1708"/>
    <mergeCell ref="AK1703:AK1708"/>
    <mergeCell ref="AL1703:AL1708"/>
    <mergeCell ref="AM1703:AM1708"/>
    <mergeCell ref="AN1703:AN1708"/>
    <mergeCell ref="AO1703:AO1708"/>
    <mergeCell ref="AP1703:AP1708"/>
    <mergeCell ref="L1703:M1708"/>
    <mergeCell ref="N1703:N1708"/>
    <mergeCell ref="O1703:O1708"/>
    <mergeCell ref="P1703:P1708"/>
    <mergeCell ref="Q1703:Q1708"/>
    <mergeCell ref="R1703:R1708"/>
    <mergeCell ref="AI1723:AJ1726"/>
    <mergeCell ref="W1724:X1726"/>
    <mergeCell ref="Y1725:Z1726"/>
    <mergeCell ref="AA1725:AB1726"/>
    <mergeCell ref="AC1725:AD1726"/>
    <mergeCell ref="AE1725:AF1726"/>
    <mergeCell ref="AG1725:AH1726"/>
    <mergeCell ref="AK1721:AK1726"/>
    <mergeCell ref="AL1721:AL1726"/>
    <mergeCell ref="AM1721:AM1726"/>
    <mergeCell ref="AN1721:AN1726"/>
    <mergeCell ref="AO1721:AO1726"/>
    <mergeCell ref="AP1721:AP1726"/>
    <mergeCell ref="U1720:V1720"/>
    <mergeCell ref="L1721:M1726"/>
    <mergeCell ref="N1721:N1726"/>
    <mergeCell ref="O1721:O1726"/>
    <mergeCell ref="P1721:P1726"/>
    <mergeCell ref="Q1721:Q1726"/>
    <mergeCell ref="R1721:R1726"/>
    <mergeCell ref="U1726:V1726"/>
    <mergeCell ref="AI1717:AJ1720"/>
    <mergeCell ref="W1718:X1720"/>
    <mergeCell ref="Y1719:Z1720"/>
    <mergeCell ref="AA1719:AB1720"/>
    <mergeCell ref="AC1719:AD1720"/>
    <mergeCell ref="AE1719:AF1720"/>
    <mergeCell ref="AG1719:AH1720"/>
    <mergeCell ref="AK1715:AK1720"/>
    <mergeCell ref="AL1715:AL1720"/>
    <mergeCell ref="AM1715:AM1720"/>
    <mergeCell ref="AN1715:AN1720"/>
    <mergeCell ref="AO1715:AO1720"/>
    <mergeCell ref="AP1715:AP1720"/>
    <mergeCell ref="L1715:M1720"/>
    <mergeCell ref="N1715:N1720"/>
    <mergeCell ref="O1715:O1720"/>
    <mergeCell ref="P1715:P1720"/>
    <mergeCell ref="Q1715:Q1720"/>
    <mergeCell ref="R1715:R1720"/>
    <mergeCell ref="AI1735:AJ1738"/>
    <mergeCell ref="W1736:X1738"/>
    <mergeCell ref="Y1737:Z1738"/>
    <mergeCell ref="AA1737:AB1738"/>
    <mergeCell ref="AC1737:AD1738"/>
    <mergeCell ref="AE1737:AF1738"/>
    <mergeCell ref="AG1737:AH1738"/>
    <mergeCell ref="AK1733:AK1738"/>
    <mergeCell ref="AL1733:AL1738"/>
    <mergeCell ref="AM1733:AM1738"/>
    <mergeCell ref="AN1733:AN1738"/>
    <mergeCell ref="AO1733:AO1738"/>
    <mergeCell ref="AP1733:AP1738"/>
    <mergeCell ref="U1732:V1732"/>
    <mergeCell ref="L1733:M1738"/>
    <mergeCell ref="N1733:N1738"/>
    <mergeCell ref="O1733:O1738"/>
    <mergeCell ref="P1733:P1738"/>
    <mergeCell ref="Q1733:Q1738"/>
    <mergeCell ref="R1733:R1738"/>
    <mergeCell ref="U1738:V1738"/>
    <mergeCell ref="AI1729:AJ1732"/>
    <mergeCell ref="W1730:X1732"/>
    <mergeCell ref="Y1731:Z1732"/>
    <mergeCell ref="AA1731:AB1732"/>
    <mergeCell ref="AC1731:AD1732"/>
    <mergeCell ref="AE1731:AF1732"/>
    <mergeCell ref="AG1731:AH1732"/>
    <mergeCell ref="AK1727:AK1732"/>
    <mergeCell ref="AL1727:AL1732"/>
    <mergeCell ref="AM1727:AM1732"/>
    <mergeCell ref="AN1727:AN1732"/>
    <mergeCell ref="AO1727:AO1732"/>
    <mergeCell ref="AP1727:AP1732"/>
    <mergeCell ref="L1727:M1732"/>
    <mergeCell ref="N1727:N1732"/>
    <mergeCell ref="O1727:O1732"/>
    <mergeCell ref="P1727:P1732"/>
    <mergeCell ref="Q1727:Q1732"/>
    <mergeCell ref="R1727:R1732"/>
    <mergeCell ref="AI1747:AJ1750"/>
    <mergeCell ref="W1748:X1750"/>
    <mergeCell ref="Y1749:Z1750"/>
    <mergeCell ref="AA1749:AB1750"/>
    <mergeCell ref="AC1749:AD1750"/>
    <mergeCell ref="AE1749:AF1750"/>
    <mergeCell ref="AG1749:AH1750"/>
    <mergeCell ref="AK1745:AK1750"/>
    <mergeCell ref="AL1745:AL1750"/>
    <mergeCell ref="AM1745:AM1750"/>
    <mergeCell ref="AN1745:AN1750"/>
    <mergeCell ref="AO1745:AO1750"/>
    <mergeCell ref="AP1745:AP1750"/>
    <mergeCell ref="U1744:V1744"/>
    <mergeCell ref="L1745:M1750"/>
    <mergeCell ref="N1745:N1750"/>
    <mergeCell ref="O1745:O1750"/>
    <mergeCell ref="P1745:P1750"/>
    <mergeCell ref="Q1745:Q1750"/>
    <mergeCell ref="R1745:R1750"/>
    <mergeCell ref="U1750:V1750"/>
    <mergeCell ref="AI1741:AJ1744"/>
    <mergeCell ref="W1742:X1744"/>
    <mergeCell ref="Y1743:Z1744"/>
    <mergeCell ref="AA1743:AB1744"/>
    <mergeCell ref="AC1743:AD1744"/>
    <mergeCell ref="AE1743:AF1744"/>
    <mergeCell ref="AG1743:AH1744"/>
    <mergeCell ref="AK1739:AK1744"/>
    <mergeCell ref="AL1739:AL1744"/>
    <mergeCell ref="AM1739:AM1744"/>
    <mergeCell ref="AN1739:AN1744"/>
    <mergeCell ref="AO1739:AO1744"/>
    <mergeCell ref="AP1739:AP1744"/>
    <mergeCell ref="L1739:M1744"/>
    <mergeCell ref="N1739:N1744"/>
    <mergeCell ref="O1739:O1744"/>
    <mergeCell ref="P1739:P1744"/>
    <mergeCell ref="Q1739:Q1744"/>
    <mergeCell ref="R1739:R1744"/>
    <mergeCell ref="AC1757:AC1762"/>
    <mergeCell ref="AK1757:AK1762"/>
    <mergeCell ref="AP1757:AP1762"/>
    <mergeCell ref="AA1759:AB1762"/>
    <mergeCell ref="AI1759:AJ1762"/>
    <mergeCell ref="W1760:X1762"/>
    <mergeCell ref="Y1761:Z1762"/>
    <mergeCell ref="AG1761:AH1762"/>
    <mergeCell ref="U1756:V1756"/>
    <mergeCell ref="L1757:M1762"/>
    <mergeCell ref="N1757:N1762"/>
    <mergeCell ref="O1757:O1762"/>
    <mergeCell ref="P1757:P1762"/>
    <mergeCell ref="Q1757:Q1762"/>
    <mergeCell ref="R1757:R1762"/>
    <mergeCell ref="U1762:V1762"/>
    <mergeCell ref="AI1753:AJ1756"/>
    <mergeCell ref="W1754:X1756"/>
    <mergeCell ref="Y1755:Z1756"/>
    <mergeCell ref="AA1755:AB1756"/>
    <mergeCell ref="AC1755:AD1756"/>
    <mergeCell ref="AE1755:AF1756"/>
    <mergeCell ref="AG1755:AH1756"/>
    <mergeCell ref="AK1751:AK1756"/>
    <mergeCell ref="AL1751:AL1756"/>
    <mergeCell ref="AM1751:AM1756"/>
    <mergeCell ref="AN1751:AN1756"/>
    <mergeCell ref="AO1751:AO1756"/>
    <mergeCell ref="AP1751:AP1756"/>
    <mergeCell ref="L1751:M1756"/>
    <mergeCell ref="N1751:N1756"/>
    <mergeCell ref="O1751:O1756"/>
    <mergeCell ref="P1751:P1756"/>
    <mergeCell ref="Q1751:Q1756"/>
    <mergeCell ref="R1751:R1756"/>
    <mergeCell ref="AI1771:AJ1774"/>
    <mergeCell ref="W1772:X1774"/>
    <mergeCell ref="Y1773:Z1774"/>
    <mergeCell ref="AA1773:AB1774"/>
    <mergeCell ref="AC1773:AD1774"/>
    <mergeCell ref="AE1773:AF1774"/>
    <mergeCell ref="AG1773:AH1774"/>
    <mergeCell ref="AK1769:AK1774"/>
    <mergeCell ref="AL1769:AL1774"/>
    <mergeCell ref="AM1769:AM1774"/>
    <mergeCell ref="AN1769:AN1774"/>
    <mergeCell ref="AO1769:AO1774"/>
    <mergeCell ref="AP1769:AP1774"/>
    <mergeCell ref="U1768:V1768"/>
    <mergeCell ref="L1769:M1774"/>
    <mergeCell ref="N1769:N1774"/>
    <mergeCell ref="O1769:O1774"/>
    <mergeCell ref="P1769:P1774"/>
    <mergeCell ref="Q1769:Q1774"/>
    <mergeCell ref="R1769:R1774"/>
    <mergeCell ref="U1774:V1774"/>
    <mergeCell ref="AI1765:AJ1768"/>
    <mergeCell ref="W1766:X1768"/>
    <mergeCell ref="Y1767:Z1768"/>
    <mergeCell ref="AA1767:AB1768"/>
    <mergeCell ref="AC1767:AD1768"/>
    <mergeCell ref="AE1767:AF1768"/>
    <mergeCell ref="AG1767:AH1768"/>
    <mergeCell ref="AK1763:AK1768"/>
    <mergeCell ref="AL1763:AL1768"/>
    <mergeCell ref="AM1763:AM1768"/>
    <mergeCell ref="AN1763:AN1768"/>
    <mergeCell ref="AO1763:AO1768"/>
    <mergeCell ref="AP1763:AP1768"/>
    <mergeCell ref="L1763:M1768"/>
    <mergeCell ref="N1763:N1768"/>
    <mergeCell ref="O1763:O1768"/>
    <mergeCell ref="P1763:P1768"/>
    <mergeCell ref="Q1763:Q1768"/>
    <mergeCell ref="R1763:R1768"/>
    <mergeCell ref="AI1783:AJ1786"/>
    <mergeCell ref="W1784:X1786"/>
    <mergeCell ref="Y1785:Z1786"/>
    <mergeCell ref="AA1785:AB1786"/>
    <mergeCell ref="AC1785:AD1786"/>
    <mergeCell ref="AE1785:AF1786"/>
    <mergeCell ref="AG1785:AH1786"/>
    <mergeCell ref="AK1781:AK1786"/>
    <mergeCell ref="AL1781:AL1786"/>
    <mergeCell ref="AM1781:AM1786"/>
    <mergeCell ref="AN1781:AN1786"/>
    <mergeCell ref="AO1781:AO1786"/>
    <mergeCell ref="AP1781:AP1786"/>
    <mergeCell ref="U1780:V1780"/>
    <mergeCell ref="L1781:M1786"/>
    <mergeCell ref="N1781:N1786"/>
    <mergeCell ref="O1781:O1786"/>
    <mergeCell ref="P1781:P1786"/>
    <mergeCell ref="Q1781:Q1786"/>
    <mergeCell ref="R1781:R1786"/>
    <mergeCell ref="U1786:V1786"/>
    <mergeCell ref="AI1777:AJ1780"/>
    <mergeCell ref="W1778:X1780"/>
    <mergeCell ref="Y1779:Z1780"/>
    <mergeCell ref="AA1779:AB1780"/>
    <mergeCell ref="AC1779:AD1780"/>
    <mergeCell ref="AE1779:AF1780"/>
    <mergeCell ref="AG1779:AH1780"/>
    <mergeCell ref="AK1775:AK1780"/>
    <mergeCell ref="AL1775:AL1780"/>
    <mergeCell ref="AM1775:AM1780"/>
    <mergeCell ref="AN1775:AN1780"/>
    <mergeCell ref="AO1775:AO1780"/>
    <mergeCell ref="AP1775:AP1780"/>
    <mergeCell ref="L1775:M1780"/>
    <mergeCell ref="N1775:N1780"/>
    <mergeCell ref="O1775:O1780"/>
    <mergeCell ref="P1775:P1780"/>
    <mergeCell ref="Q1775:Q1780"/>
    <mergeCell ref="R1775:R1780"/>
    <mergeCell ref="AG1801:AH1804"/>
    <mergeCell ref="AI1801:AJ1804"/>
    <mergeCell ref="W1802:X1804"/>
    <mergeCell ref="Y1803:Z1804"/>
    <mergeCell ref="U1804:V1804"/>
    <mergeCell ref="AK1799:AK1804"/>
    <mergeCell ref="AL1799:AL1804"/>
    <mergeCell ref="AM1799:AM1804"/>
    <mergeCell ref="AN1799:AN1804"/>
    <mergeCell ref="AO1799:AO1804"/>
    <mergeCell ref="AP1799:AP1804"/>
    <mergeCell ref="L1799:M1804"/>
    <mergeCell ref="N1799:N1804"/>
    <mergeCell ref="O1799:O1804"/>
    <mergeCell ref="P1799:P1804"/>
    <mergeCell ref="Q1799:Q1804"/>
    <mergeCell ref="R1799:R1804"/>
    <mergeCell ref="AG1795:AH1798"/>
    <mergeCell ref="AI1795:AJ1798"/>
    <mergeCell ref="W1796:X1798"/>
    <mergeCell ref="Y1797:Z1798"/>
    <mergeCell ref="U1798:V1798"/>
    <mergeCell ref="AK1793:AK1798"/>
    <mergeCell ref="AL1793:AL1798"/>
    <mergeCell ref="AM1793:AM1798"/>
    <mergeCell ref="AN1793:AN1798"/>
    <mergeCell ref="AO1793:AO1798"/>
    <mergeCell ref="AP1793:AP1798"/>
    <mergeCell ref="U1792:V1792"/>
    <mergeCell ref="L1793:M1798"/>
    <mergeCell ref="N1793:N1798"/>
    <mergeCell ref="O1793:O1798"/>
    <mergeCell ref="P1793:P1798"/>
    <mergeCell ref="Q1793:Q1798"/>
    <mergeCell ref="R1793:R1798"/>
    <mergeCell ref="AI1789:AJ1792"/>
    <mergeCell ref="W1790:X1792"/>
    <mergeCell ref="Y1791:Z1792"/>
    <mergeCell ref="AA1791:AB1792"/>
    <mergeCell ref="AC1791:AD1792"/>
    <mergeCell ref="AE1791:AF1792"/>
    <mergeCell ref="AG1791:AH1792"/>
    <mergeCell ref="AK1787:AK1792"/>
    <mergeCell ref="AL1787:AL1792"/>
    <mergeCell ref="AM1787:AM1792"/>
    <mergeCell ref="AN1787:AN1792"/>
    <mergeCell ref="AO1787:AO1792"/>
    <mergeCell ref="AP1787:AP1792"/>
    <mergeCell ref="L1787:M1792"/>
    <mergeCell ref="N1787:N1792"/>
    <mergeCell ref="O1787:O1792"/>
    <mergeCell ref="P1787:P1792"/>
    <mergeCell ref="Q1787:Q1792"/>
    <mergeCell ref="R1787:R1792"/>
    <mergeCell ref="AI1813:AJ1816"/>
    <mergeCell ref="W1814:X1816"/>
    <mergeCell ref="Y1815:Z1816"/>
    <mergeCell ref="AA1815:AB1816"/>
    <mergeCell ref="AC1815:AD1816"/>
    <mergeCell ref="AE1815:AF1816"/>
    <mergeCell ref="AG1815:AH1816"/>
    <mergeCell ref="AK1811:AK1816"/>
    <mergeCell ref="AL1811:AL1816"/>
    <mergeCell ref="AM1811:AM1816"/>
    <mergeCell ref="AN1811:AN1816"/>
    <mergeCell ref="AO1811:AO1816"/>
    <mergeCell ref="AP1811:AP1816"/>
    <mergeCell ref="U1810:V1810"/>
    <mergeCell ref="L1811:M1816"/>
    <mergeCell ref="N1811:N1816"/>
    <mergeCell ref="O1811:O1816"/>
    <mergeCell ref="P1811:P1816"/>
    <mergeCell ref="Q1811:Q1816"/>
    <mergeCell ref="R1811:R1816"/>
    <mergeCell ref="U1816:V1816"/>
    <mergeCell ref="AI1807:AJ1810"/>
    <mergeCell ref="W1808:X1810"/>
    <mergeCell ref="Y1809:Z1810"/>
    <mergeCell ref="AA1809:AB1810"/>
    <mergeCell ref="AC1809:AD1810"/>
    <mergeCell ref="AE1809:AF1810"/>
    <mergeCell ref="AG1809:AH1810"/>
    <mergeCell ref="AK1805:AK1810"/>
    <mergeCell ref="AL1805:AL1810"/>
    <mergeCell ref="AM1805:AM1810"/>
    <mergeCell ref="AN1805:AN1810"/>
    <mergeCell ref="AO1805:AO1810"/>
    <mergeCell ref="AP1805:AP1810"/>
    <mergeCell ref="L1805:M1810"/>
    <mergeCell ref="N1805:N1810"/>
    <mergeCell ref="O1805:O1810"/>
    <mergeCell ref="P1805:P1810"/>
    <mergeCell ref="Q1805:Q1810"/>
    <mergeCell ref="R1805:R1810"/>
    <mergeCell ref="AI1825:AJ1828"/>
    <mergeCell ref="W1826:X1828"/>
    <mergeCell ref="Y1827:Z1828"/>
    <mergeCell ref="AA1827:AB1828"/>
    <mergeCell ref="AC1827:AD1828"/>
    <mergeCell ref="AE1827:AF1828"/>
    <mergeCell ref="AG1827:AH1828"/>
    <mergeCell ref="AK1823:AK1828"/>
    <mergeCell ref="AL1823:AL1828"/>
    <mergeCell ref="AM1823:AM1828"/>
    <mergeCell ref="AN1823:AN1828"/>
    <mergeCell ref="AO1823:AO1828"/>
    <mergeCell ref="AP1823:AP1828"/>
    <mergeCell ref="U1822:V1822"/>
    <mergeCell ref="L1823:M1828"/>
    <mergeCell ref="N1823:N1828"/>
    <mergeCell ref="O1823:O1828"/>
    <mergeCell ref="P1823:P1828"/>
    <mergeCell ref="Q1823:Q1828"/>
    <mergeCell ref="R1823:R1828"/>
    <mergeCell ref="U1828:V1828"/>
    <mergeCell ref="AI1819:AJ1822"/>
    <mergeCell ref="W1820:X1822"/>
    <mergeCell ref="Y1821:Z1822"/>
    <mergeCell ref="AA1821:AB1822"/>
    <mergeCell ref="AC1821:AD1822"/>
    <mergeCell ref="AE1821:AF1822"/>
    <mergeCell ref="AG1821:AH1822"/>
    <mergeCell ref="AK1817:AK1822"/>
    <mergeCell ref="AL1817:AL1822"/>
    <mergeCell ref="AM1817:AM1822"/>
    <mergeCell ref="AN1817:AN1822"/>
    <mergeCell ref="AO1817:AO1822"/>
    <mergeCell ref="AP1817:AP1822"/>
    <mergeCell ref="L1817:M1822"/>
    <mergeCell ref="N1817:N1822"/>
    <mergeCell ref="O1817:O1822"/>
    <mergeCell ref="P1817:P1822"/>
    <mergeCell ref="Q1817:Q1822"/>
    <mergeCell ref="R1817:R1822"/>
    <mergeCell ref="AI1843:AJ1846"/>
    <mergeCell ref="W1844:X1846"/>
    <mergeCell ref="Y1845:Z1846"/>
    <mergeCell ref="AA1845:AB1846"/>
    <mergeCell ref="AC1845:AD1846"/>
    <mergeCell ref="AE1845:AF1846"/>
    <mergeCell ref="AG1845:AH1846"/>
    <mergeCell ref="AK1841:AK1846"/>
    <mergeCell ref="AL1841:AL1846"/>
    <mergeCell ref="AM1841:AM1846"/>
    <mergeCell ref="AN1841:AN1846"/>
    <mergeCell ref="AO1841:AO1846"/>
    <mergeCell ref="AP1841:AP1846"/>
    <mergeCell ref="AG1839:AH1840"/>
    <mergeCell ref="U1840:V1840"/>
    <mergeCell ref="L1841:M1846"/>
    <mergeCell ref="N1841:N1846"/>
    <mergeCell ref="O1841:O1846"/>
    <mergeCell ref="P1841:P1846"/>
    <mergeCell ref="Q1841:Q1846"/>
    <mergeCell ref="R1841:R1846"/>
    <mergeCell ref="U1846:V1846"/>
    <mergeCell ref="AK1835:AK1840"/>
    <mergeCell ref="AL1835:AL1840"/>
    <mergeCell ref="AM1835:AM1840"/>
    <mergeCell ref="AP1835:AP1840"/>
    <mergeCell ref="AI1837:AJ1840"/>
    <mergeCell ref="W1838:X1840"/>
    <mergeCell ref="Y1839:Z1840"/>
    <mergeCell ref="AA1839:AB1840"/>
    <mergeCell ref="AC1839:AD1840"/>
    <mergeCell ref="AE1839:AF1840"/>
    <mergeCell ref="U1834:V1834"/>
    <mergeCell ref="L1835:M1840"/>
    <mergeCell ref="N1835:N1840"/>
    <mergeCell ref="O1835:O1840"/>
    <mergeCell ref="P1835:P1840"/>
    <mergeCell ref="Q1835:Q1840"/>
    <mergeCell ref="R1835:R1840"/>
    <mergeCell ref="AI1831:AJ1834"/>
    <mergeCell ref="W1832:X1834"/>
    <mergeCell ref="Y1833:Z1834"/>
    <mergeCell ref="AA1833:AB1834"/>
    <mergeCell ref="AC1833:AD1834"/>
    <mergeCell ref="AE1833:AF1834"/>
    <mergeCell ref="AG1833:AH1834"/>
    <mergeCell ref="AK1829:AK1834"/>
    <mergeCell ref="AL1829:AL1834"/>
    <mergeCell ref="AM1829:AM1834"/>
    <mergeCell ref="AN1829:AN1834"/>
    <mergeCell ref="AO1829:AO1834"/>
    <mergeCell ref="AP1829:AP1834"/>
    <mergeCell ref="L1829:M1834"/>
    <mergeCell ref="N1829:N1834"/>
    <mergeCell ref="O1829:O1834"/>
    <mergeCell ref="P1829:P1834"/>
    <mergeCell ref="Q1829:Q1834"/>
    <mergeCell ref="R1829:R1834"/>
    <mergeCell ref="AK1859:AK1864"/>
    <mergeCell ref="AL1859:AL1864"/>
    <mergeCell ref="AM1859:AM1864"/>
    <mergeCell ref="AP1859:AP1864"/>
    <mergeCell ref="AI1861:AJ1864"/>
    <mergeCell ref="W1862:X1864"/>
    <mergeCell ref="Y1863:Z1864"/>
    <mergeCell ref="AA1863:AB1864"/>
    <mergeCell ref="AC1863:AD1864"/>
    <mergeCell ref="AE1863:AF1864"/>
    <mergeCell ref="U1858:V1858"/>
    <mergeCell ref="L1859:M1864"/>
    <mergeCell ref="N1859:N1864"/>
    <mergeCell ref="O1859:O1864"/>
    <mergeCell ref="P1859:P1864"/>
    <mergeCell ref="Q1859:Q1864"/>
    <mergeCell ref="R1859:R1864"/>
    <mergeCell ref="U1864:V1864"/>
    <mergeCell ref="AK1853:AK1858"/>
    <mergeCell ref="AL1853:AL1858"/>
    <mergeCell ref="AM1853:AM1858"/>
    <mergeCell ref="AP1853:AP1858"/>
    <mergeCell ref="AI1855:AJ1858"/>
    <mergeCell ref="W1856:X1858"/>
    <mergeCell ref="Y1857:Z1858"/>
    <mergeCell ref="AA1857:AB1858"/>
    <mergeCell ref="AC1857:AD1858"/>
    <mergeCell ref="AE1857:AF1858"/>
    <mergeCell ref="U1852:V1852"/>
    <mergeCell ref="L1853:M1858"/>
    <mergeCell ref="N1853:N1858"/>
    <mergeCell ref="O1853:O1858"/>
    <mergeCell ref="P1853:P1858"/>
    <mergeCell ref="Q1853:Q1858"/>
    <mergeCell ref="R1853:R1858"/>
    <mergeCell ref="AI1849:AJ1852"/>
    <mergeCell ref="W1850:X1852"/>
    <mergeCell ref="Y1851:Z1852"/>
    <mergeCell ref="AA1851:AB1852"/>
    <mergeCell ref="AC1851:AD1852"/>
    <mergeCell ref="AE1851:AF1852"/>
    <mergeCell ref="AK1847:AK1852"/>
    <mergeCell ref="AL1847:AL1852"/>
    <mergeCell ref="AM1847:AM1852"/>
    <mergeCell ref="AN1847:AN1852"/>
    <mergeCell ref="AO1847:AO1852"/>
    <mergeCell ref="AP1847:AP1852"/>
    <mergeCell ref="L1847:M1852"/>
    <mergeCell ref="N1847:N1852"/>
    <mergeCell ref="O1847:O1852"/>
    <mergeCell ref="P1847:P1852"/>
    <mergeCell ref="Q1847:Q1852"/>
    <mergeCell ref="R1847:R1852"/>
    <mergeCell ref="AI1873:AJ1876"/>
    <mergeCell ref="W1874:X1876"/>
    <mergeCell ref="Y1875:Z1876"/>
    <mergeCell ref="AA1875:AB1876"/>
    <mergeCell ref="AC1875:AD1876"/>
    <mergeCell ref="AE1875:AF1876"/>
    <mergeCell ref="AG1875:AH1876"/>
    <mergeCell ref="AK1871:AK1876"/>
    <mergeCell ref="AL1871:AL1876"/>
    <mergeCell ref="AM1871:AM1876"/>
    <mergeCell ref="AN1871:AN1876"/>
    <mergeCell ref="AO1871:AO1876"/>
    <mergeCell ref="AP1871:AP1876"/>
    <mergeCell ref="U1870:V1870"/>
    <mergeCell ref="L1871:M1876"/>
    <mergeCell ref="N1871:N1876"/>
    <mergeCell ref="O1871:O1876"/>
    <mergeCell ref="P1871:P1876"/>
    <mergeCell ref="Q1871:Q1876"/>
    <mergeCell ref="R1871:R1876"/>
    <mergeCell ref="U1876:V1876"/>
    <mergeCell ref="AI1867:AJ1870"/>
    <mergeCell ref="W1868:X1870"/>
    <mergeCell ref="Y1869:Z1870"/>
    <mergeCell ref="AA1869:AB1870"/>
    <mergeCell ref="AC1869:AD1870"/>
    <mergeCell ref="AE1869:AF1870"/>
    <mergeCell ref="AG1869:AH1870"/>
    <mergeCell ref="AK1865:AK1870"/>
    <mergeCell ref="AL1865:AL1870"/>
    <mergeCell ref="AM1865:AM1870"/>
    <mergeCell ref="AN1865:AN1870"/>
    <mergeCell ref="AO1865:AO1870"/>
    <mergeCell ref="AP1865:AP1870"/>
    <mergeCell ref="L1865:M1870"/>
    <mergeCell ref="N1865:N1870"/>
    <mergeCell ref="O1865:O1870"/>
    <mergeCell ref="P1865:P1870"/>
    <mergeCell ref="Q1865:Q1870"/>
    <mergeCell ref="R1865:R1870"/>
    <mergeCell ref="AI1885:AJ1888"/>
    <mergeCell ref="W1886:X1888"/>
    <mergeCell ref="Y1887:Z1888"/>
    <mergeCell ref="AA1887:AB1888"/>
    <mergeCell ref="AC1887:AD1888"/>
    <mergeCell ref="AE1887:AF1888"/>
    <mergeCell ref="AG1887:AH1888"/>
    <mergeCell ref="AK1883:AK1888"/>
    <mergeCell ref="AL1883:AL1888"/>
    <mergeCell ref="AM1883:AM1888"/>
    <mergeCell ref="AN1883:AN1888"/>
    <mergeCell ref="AO1883:AO1888"/>
    <mergeCell ref="AP1883:AP1888"/>
    <mergeCell ref="U1882:V1882"/>
    <mergeCell ref="L1883:M1888"/>
    <mergeCell ref="N1883:N1888"/>
    <mergeCell ref="O1883:O1888"/>
    <mergeCell ref="P1883:P1888"/>
    <mergeCell ref="Q1883:Q1888"/>
    <mergeCell ref="R1883:R1888"/>
    <mergeCell ref="U1888:V1888"/>
    <mergeCell ref="AI1879:AJ1882"/>
    <mergeCell ref="W1880:X1882"/>
    <mergeCell ref="Y1881:Z1882"/>
    <mergeCell ref="AA1881:AB1882"/>
    <mergeCell ref="AC1881:AD1882"/>
    <mergeCell ref="AE1881:AF1882"/>
    <mergeCell ref="AG1881:AH1882"/>
    <mergeCell ref="AK1877:AK1882"/>
    <mergeCell ref="AL1877:AL1882"/>
    <mergeCell ref="AM1877:AM1882"/>
    <mergeCell ref="AN1877:AN1882"/>
    <mergeCell ref="AO1877:AO1882"/>
    <mergeCell ref="AP1877:AP1882"/>
    <mergeCell ref="L1877:M1882"/>
    <mergeCell ref="N1877:N1882"/>
    <mergeCell ref="O1877:O1882"/>
    <mergeCell ref="P1877:P1882"/>
    <mergeCell ref="Q1877:Q1882"/>
    <mergeCell ref="R1877:R1882"/>
    <mergeCell ref="AI1897:AJ1900"/>
    <mergeCell ref="W1898:X1900"/>
    <mergeCell ref="Y1899:Z1900"/>
    <mergeCell ref="AA1899:AB1900"/>
    <mergeCell ref="AC1899:AD1900"/>
    <mergeCell ref="AE1899:AF1900"/>
    <mergeCell ref="AG1899:AH1900"/>
    <mergeCell ref="AK1895:AK1900"/>
    <mergeCell ref="AL1895:AL1900"/>
    <mergeCell ref="AM1895:AM1900"/>
    <mergeCell ref="AN1895:AN1900"/>
    <mergeCell ref="AO1895:AO1900"/>
    <mergeCell ref="AP1895:AP1900"/>
    <mergeCell ref="U1894:V1894"/>
    <mergeCell ref="L1895:M1900"/>
    <mergeCell ref="N1895:N1900"/>
    <mergeCell ref="O1895:O1900"/>
    <mergeCell ref="P1895:P1900"/>
    <mergeCell ref="Q1895:Q1900"/>
    <mergeCell ref="R1895:R1900"/>
    <mergeCell ref="U1900:V1900"/>
    <mergeCell ref="AI1891:AJ1894"/>
    <mergeCell ref="W1892:X1894"/>
    <mergeCell ref="Y1893:Z1894"/>
    <mergeCell ref="AA1893:AB1894"/>
    <mergeCell ref="AC1893:AD1894"/>
    <mergeCell ref="AE1893:AF1894"/>
    <mergeCell ref="AG1893:AH1894"/>
    <mergeCell ref="AK1889:AK1894"/>
    <mergeCell ref="AL1889:AL1894"/>
    <mergeCell ref="AM1889:AM1894"/>
    <mergeCell ref="AN1889:AN1894"/>
    <mergeCell ref="AO1889:AO1894"/>
    <mergeCell ref="AP1889:AP1894"/>
    <mergeCell ref="L1889:M1894"/>
    <mergeCell ref="N1889:N1894"/>
    <mergeCell ref="O1889:O1894"/>
    <mergeCell ref="P1889:P1894"/>
    <mergeCell ref="Q1889:Q1894"/>
    <mergeCell ref="R1889:R1894"/>
    <mergeCell ref="AI1909:AJ1912"/>
    <mergeCell ref="W1910:X1912"/>
    <mergeCell ref="Y1911:Z1912"/>
    <mergeCell ref="AA1911:AB1912"/>
    <mergeCell ref="AC1911:AD1912"/>
    <mergeCell ref="AE1911:AF1912"/>
    <mergeCell ref="AG1911:AH1912"/>
    <mergeCell ref="AK1907:AK1912"/>
    <mergeCell ref="AL1907:AL1912"/>
    <mergeCell ref="AM1907:AM1912"/>
    <mergeCell ref="AN1907:AN1912"/>
    <mergeCell ref="AO1907:AO1912"/>
    <mergeCell ref="AP1907:AP1912"/>
    <mergeCell ref="U1906:V1906"/>
    <mergeCell ref="L1907:M1912"/>
    <mergeCell ref="N1907:N1912"/>
    <mergeCell ref="O1907:O1912"/>
    <mergeCell ref="P1907:P1912"/>
    <mergeCell ref="Q1907:Q1912"/>
    <mergeCell ref="R1907:R1912"/>
    <mergeCell ref="U1912:V1912"/>
    <mergeCell ref="AI1903:AJ1906"/>
    <mergeCell ref="W1904:X1906"/>
    <mergeCell ref="Y1905:Z1906"/>
    <mergeCell ref="AA1905:AB1906"/>
    <mergeCell ref="AC1905:AD1906"/>
    <mergeCell ref="AE1905:AF1906"/>
    <mergeCell ref="AG1905:AH1906"/>
    <mergeCell ref="AK1901:AK1906"/>
    <mergeCell ref="AL1901:AL1906"/>
    <mergeCell ref="AM1901:AM1906"/>
    <mergeCell ref="AN1901:AN1906"/>
    <mergeCell ref="AO1901:AO1906"/>
    <mergeCell ref="AP1901:AP1906"/>
    <mergeCell ref="L1901:M1906"/>
    <mergeCell ref="N1901:N1906"/>
    <mergeCell ref="O1901:O1906"/>
    <mergeCell ref="P1901:P1906"/>
    <mergeCell ref="Q1901:Q1906"/>
    <mergeCell ref="R1901:R1906"/>
    <mergeCell ref="AI1921:AJ1924"/>
    <mergeCell ref="W1922:X1924"/>
    <mergeCell ref="Y1923:Z1924"/>
    <mergeCell ref="AA1923:AB1924"/>
    <mergeCell ref="AC1923:AD1924"/>
    <mergeCell ref="AE1923:AF1924"/>
    <mergeCell ref="AG1923:AH1924"/>
    <mergeCell ref="AK1919:AK1924"/>
    <mergeCell ref="AL1919:AL1924"/>
    <mergeCell ref="AM1919:AM1924"/>
    <mergeCell ref="AN1919:AN1924"/>
    <mergeCell ref="AO1919:AO1924"/>
    <mergeCell ref="AP1919:AP1924"/>
    <mergeCell ref="U1918:V1918"/>
    <mergeCell ref="L1919:M1924"/>
    <mergeCell ref="N1919:N1924"/>
    <mergeCell ref="O1919:O1924"/>
    <mergeCell ref="P1919:P1924"/>
    <mergeCell ref="Q1919:Q1924"/>
    <mergeCell ref="R1919:R1924"/>
    <mergeCell ref="U1924:V1924"/>
    <mergeCell ref="AI1915:AJ1918"/>
    <mergeCell ref="W1916:X1918"/>
    <mergeCell ref="Y1917:Z1918"/>
    <mergeCell ref="AA1917:AB1918"/>
    <mergeCell ref="AC1917:AD1918"/>
    <mergeCell ref="AE1917:AF1918"/>
    <mergeCell ref="AG1917:AH1918"/>
    <mergeCell ref="AK1913:AK1918"/>
    <mergeCell ref="AL1913:AL1918"/>
    <mergeCell ref="AM1913:AM1918"/>
    <mergeCell ref="AN1913:AN1918"/>
    <mergeCell ref="AO1913:AO1918"/>
    <mergeCell ref="AP1913:AP1918"/>
    <mergeCell ref="L1913:M1918"/>
    <mergeCell ref="N1913:N1918"/>
    <mergeCell ref="O1913:O1918"/>
    <mergeCell ref="P1913:P1918"/>
    <mergeCell ref="Q1913:Q1918"/>
    <mergeCell ref="R1913:R1918"/>
    <mergeCell ref="AI1933:AJ1936"/>
    <mergeCell ref="W1934:X1936"/>
    <mergeCell ref="Y1935:Z1936"/>
    <mergeCell ref="AA1935:AB1936"/>
    <mergeCell ref="AC1935:AD1936"/>
    <mergeCell ref="AE1935:AF1936"/>
    <mergeCell ref="AG1935:AH1936"/>
    <mergeCell ref="AK1931:AK1936"/>
    <mergeCell ref="AL1931:AL1936"/>
    <mergeCell ref="AM1931:AM1936"/>
    <mergeCell ref="AN1931:AN1936"/>
    <mergeCell ref="AO1931:AO1936"/>
    <mergeCell ref="AP1931:AP1936"/>
    <mergeCell ref="U1930:V1930"/>
    <mergeCell ref="L1931:M1936"/>
    <mergeCell ref="N1931:N1936"/>
    <mergeCell ref="O1931:O1936"/>
    <mergeCell ref="P1931:P1936"/>
    <mergeCell ref="Q1931:Q1936"/>
    <mergeCell ref="R1931:R1936"/>
    <mergeCell ref="U1936:V1936"/>
    <mergeCell ref="AI1927:AJ1930"/>
    <mergeCell ref="W1928:X1930"/>
    <mergeCell ref="Y1929:Z1930"/>
    <mergeCell ref="AA1929:AB1930"/>
    <mergeCell ref="AC1929:AD1930"/>
    <mergeCell ref="AE1929:AF1930"/>
    <mergeCell ref="AG1929:AH1930"/>
    <mergeCell ref="AK1925:AK1930"/>
    <mergeCell ref="AL1925:AL1930"/>
    <mergeCell ref="AM1925:AM1930"/>
    <mergeCell ref="AN1925:AN1930"/>
    <mergeCell ref="AO1925:AO1930"/>
    <mergeCell ref="AP1925:AP1930"/>
    <mergeCell ref="L1925:M1930"/>
    <mergeCell ref="N1925:N1930"/>
    <mergeCell ref="O1925:O1930"/>
    <mergeCell ref="P1925:P1930"/>
    <mergeCell ref="Q1925:Q1930"/>
    <mergeCell ref="R1925:R1930"/>
    <mergeCell ref="AI1945:AJ1948"/>
    <mergeCell ref="W1946:X1948"/>
    <mergeCell ref="Y1947:Z1948"/>
    <mergeCell ref="AA1947:AB1948"/>
    <mergeCell ref="AC1947:AD1948"/>
    <mergeCell ref="AE1947:AF1948"/>
    <mergeCell ref="AG1947:AH1948"/>
    <mergeCell ref="AK1943:AK1948"/>
    <mergeCell ref="AL1943:AL1948"/>
    <mergeCell ref="AM1943:AM1948"/>
    <mergeCell ref="AN1943:AN1948"/>
    <mergeCell ref="AO1943:AO1948"/>
    <mergeCell ref="AP1943:AP1948"/>
    <mergeCell ref="U1942:V1942"/>
    <mergeCell ref="L1943:M1948"/>
    <mergeCell ref="N1943:N1948"/>
    <mergeCell ref="O1943:O1948"/>
    <mergeCell ref="P1943:P1948"/>
    <mergeCell ref="Q1943:Q1948"/>
    <mergeCell ref="R1943:R1948"/>
    <mergeCell ref="U1948:V1948"/>
    <mergeCell ref="AI1939:AJ1942"/>
    <mergeCell ref="W1940:X1942"/>
    <mergeCell ref="Y1941:Z1942"/>
    <mergeCell ref="AA1941:AB1942"/>
    <mergeCell ref="AC1941:AD1942"/>
    <mergeCell ref="AE1941:AF1942"/>
    <mergeCell ref="AG1941:AH1942"/>
    <mergeCell ref="AK1937:AK1942"/>
    <mergeCell ref="AL1937:AL1942"/>
    <mergeCell ref="AM1937:AM1942"/>
    <mergeCell ref="AN1937:AN1942"/>
    <mergeCell ref="AO1937:AO1942"/>
    <mergeCell ref="AP1937:AP1942"/>
    <mergeCell ref="L1937:M1942"/>
    <mergeCell ref="N1937:N1942"/>
    <mergeCell ref="O1937:O1942"/>
    <mergeCell ref="P1937:P1942"/>
    <mergeCell ref="Q1937:Q1942"/>
    <mergeCell ref="R1937:R1942"/>
    <mergeCell ref="AI1957:AJ1960"/>
    <mergeCell ref="W1958:X1960"/>
    <mergeCell ref="Y1959:Z1960"/>
    <mergeCell ref="AA1959:AB1960"/>
    <mergeCell ref="AC1959:AD1960"/>
    <mergeCell ref="AE1959:AF1960"/>
    <mergeCell ref="AG1959:AH1960"/>
    <mergeCell ref="AK1955:AK1960"/>
    <mergeCell ref="AL1955:AL1960"/>
    <mergeCell ref="AM1955:AM1960"/>
    <mergeCell ref="AN1955:AN1960"/>
    <mergeCell ref="AO1955:AO1960"/>
    <mergeCell ref="AP1955:AP1960"/>
    <mergeCell ref="U1954:V1954"/>
    <mergeCell ref="L1955:M1960"/>
    <mergeCell ref="N1955:N1960"/>
    <mergeCell ref="O1955:O1960"/>
    <mergeCell ref="P1955:P1960"/>
    <mergeCell ref="Q1955:Q1960"/>
    <mergeCell ref="R1955:R1960"/>
    <mergeCell ref="U1960:V1960"/>
    <mergeCell ref="AI1951:AJ1954"/>
    <mergeCell ref="W1952:X1954"/>
    <mergeCell ref="Y1953:Z1954"/>
    <mergeCell ref="AA1953:AB1954"/>
    <mergeCell ref="AC1953:AD1954"/>
    <mergeCell ref="AE1953:AF1954"/>
    <mergeCell ref="AG1953:AH1954"/>
    <mergeCell ref="AK1949:AK1954"/>
    <mergeCell ref="AL1949:AL1954"/>
    <mergeCell ref="AM1949:AM1954"/>
    <mergeCell ref="AN1949:AN1954"/>
    <mergeCell ref="AO1949:AO1954"/>
    <mergeCell ref="AP1949:AP1954"/>
    <mergeCell ref="L1949:M1954"/>
    <mergeCell ref="N1949:N1954"/>
    <mergeCell ref="O1949:O1954"/>
    <mergeCell ref="P1949:P1954"/>
    <mergeCell ref="Q1949:Q1954"/>
    <mergeCell ref="R1949:R1954"/>
    <mergeCell ref="AI1969:AJ1972"/>
    <mergeCell ref="W1970:X1972"/>
    <mergeCell ref="Y1971:Z1972"/>
    <mergeCell ref="AA1971:AB1972"/>
    <mergeCell ref="AC1971:AD1972"/>
    <mergeCell ref="AE1971:AF1972"/>
    <mergeCell ref="AG1971:AH1972"/>
    <mergeCell ref="AK1967:AK1972"/>
    <mergeCell ref="AL1967:AL1972"/>
    <mergeCell ref="AM1967:AM1972"/>
    <mergeCell ref="AN1967:AN1972"/>
    <mergeCell ref="AO1967:AO1972"/>
    <mergeCell ref="AP1967:AP1972"/>
    <mergeCell ref="U1966:V1966"/>
    <mergeCell ref="L1967:M1972"/>
    <mergeCell ref="N1967:N1972"/>
    <mergeCell ref="O1967:O1972"/>
    <mergeCell ref="P1967:P1972"/>
    <mergeCell ref="Q1967:Q1972"/>
    <mergeCell ref="R1967:R1972"/>
    <mergeCell ref="U1972:V1972"/>
    <mergeCell ref="AI1963:AJ1966"/>
    <mergeCell ref="W1964:X1966"/>
    <mergeCell ref="Y1965:Z1966"/>
    <mergeCell ref="AA1965:AB1966"/>
    <mergeCell ref="AC1965:AD1966"/>
    <mergeCell ref="AE1965:AF1966"/>
    <mergeCell ref="AG1965:AH1966"/>
    <mergeCell ref="AK1961:AK1966"/>
    <mergeCell ref="AL1961:AL1966"/>
    <mergeCell ref="AM1961:AM1966"/>
    <mergeCell ref="AN1961:AN1966"/>
    <mergeCell ref="AO1961:AO1966"/>
    <mergeCell ref="AP1961:AP1966"/>
    <mergeCell ref="L1961:M1966"/>
    <mergeCell ref="N1961:N1966"/>
    <mergeCell ref="O1961:O1966"/>
    <mergeCell ref="P1961:P1966"/>
    <mergeCell ref="Q1961:Q1966"/>
    <mergeCell ref="R1961:R1966"/>
    <mergeCell ref="AI1981:AJ1984"/>
    <mergeCell ref="W1982:X1984"/>
    <mergeCell ref="Y1983:Z1984"/>
    <mergeCell ref="AA1983:AB1984"/>
    <mergeCell ref="AC1983:AD1984"/>
    <mergeCell ref="AE1983:AF1984"/>
    <mergeCell ref="AG1983:AH1984"/>
    <mergeCell ref="AK1979:AK1984"/>
    <mergeCell ref="AL1979:AL1984"/>
    <mergeCell ref="AM1979:AM1984"/>
    <mergeCell ref="AN1979:AN1984"/>
    <mergeCell ref="AO1979:AO1984"/>
    <mergeCell ref="AP1979:AP1984"/>
    <mergeCell ref="U1978:V1978"/>
    <mergeCell ref="L1979:M1984"/>
    <mergeCell ref="N1979:N1984"/>
    <mergeCell ref="O1979:O1984"/>
    <mergeCell ref="P1979:P1984"/>
    <mergeCell ref="Q1979:Q1984"/>
    <mergeCell ref="R1979:R1984"/>
    <mergeCell ref="U1984:V1984"/>
    <mergeCell ref="AI1975:AJ1978"/>
    <mergeCell ref="W1976:X1978"/>
    <mergeCell ref="Y1977:Z1978"/>
    <mergeCell ref="AA1977:AB1978"/>
    <mergeCell ref="AC1977:AD1978"/>
    <mergeCell ref="AE1977:AF1978"/>
    <mergeCell ref="AG1977:AH1978"/>
    <mergeCell ref="AK1973:AK1978"/>
    <mergeCell ref="AL1973:AL1978"/>
    <mergeCell ref="AM1973:AM1978"/>
    <mergeCell ref="AN1973:AN1978"/>
    <mergeCell ref="AO1973:AO1978"/>
    <mergeCell ref="AP1973:AP1978"/>
    <mergeCell ref="L1973:M1978"/>
    <mergeCell ref="N1973:N1978"/>
    <mergeCell ref="O1973:O1978"/>
    <mergeCell ref="P1973:P1978"/>
    <mergeCell ref="Q1973:Q1978"/>
    <mergeCell ref="R1973:R1978"/>
    <mergeCell ref="AI1993:AJ1996"/>
    <mergeCell ref="W1994:X1996"/>
    <mergeCell ref="Y1995:Z1996"/>
    <mergeCell ref="AA1995:AB1996"/>
    <mergeCell ref="AC1995:AD1996"/>
    <mergeCell ref="AE1995:AF1996"/>
    <mergeCell ref="AG1995:AH1996"/>
    <mergeCell ref="AK1991:AK1996"/>
    <mergeCell ref="AL1991:AL1996"/>
    <mergeCell ref="AM1991:AM1996"/>
    <mergeCell ref="AN1991:AN1996"/>
    <mergeCell ref="AO1991:AO1996"/>
    <mergeCell ref="AP1991:AP1996"/>
    <mergeCell ref="U1990:V1990"/>
    <mergeCell ref="L1991:M1996"/>
    <mergeCell ref="N1991:N1996"/>
    <mergeCell ref="O1991:O1996"/>
    <mergeCell ref="P1991:P1996"/>
    <mergeCell ref="Q1991:Q1996"/>
    <mergeCell ref="R1991:R1996"/>
    <mergeCell ref="U1996:V1996"/>
    <mergeCell ref="AI1987:AJ1990"/>
    <mergeCell ref="W1988:X1990"/>
    <mergeCell ref="Y1989:Z1990"/>
    <mergeCell ref="AA1989:AB1990"/>
    <mergeCell ref="AC1989:AD1990"/>
    <mergeCell ref="AE1989:AF1990"/>
    <mergeCell ref="AG1989:AH1990"/>
    <mergeCell ref="AK1985:AK1990"/>
    <mergeCell ref="AL1985:AL1990"/>
    <mergeCell ref="AM1985:AM1990"/>
    <mergeCell ref="AN1985:AN1990"/>
    <mergeCell ref="AO1985:AO1990"/>
    <mergeCell ref="AP1985:AP1990"/>
    <mergeCell ref="L1985:M1990"/>
    <mergeCell ref="N1985:N1990"/>
    <mergeCell ref="O1985:O1990"/>
    <mergeCell ref="P1985:P1990"/>
    <mergeCell ref="Q1985:Q1990"/>
    <mergeCell ref="R1985:R1990"/>
    <mergeCell ref="AI2005:AJ2008"/>
    <mergeCell ref="W2006:X2008"/>
    <mergeCell ref="Y2007:Z2008"/>
    <mergeCell ref="AA2007:AB2008"/>
    <mergeCell ref="AC2007:AD2008"/>
    <mergeCell ref="AE2007:AF2008"/>
    <mergeCell ref="AG2007:AH2008"/>
    <mergeCell ref="AK2003:AK2008"/>
    <mergeCell ref="AL2003:AL2008"/>
    <mergeCell ref="AM2003:AM2008"/>
    <mergeCell ref="AN2003:AN2008"/>
    <mergeCell ref="AO2003:AO2008"/>
    <mergeCell ref="AP2003:AP2008"/>
    <mergeCell ref="U2002:V2002"/>
    <mergeCell ref="L2003:M2008"/>
    <mergeCell ref="N2003:N2008"/>
    <mergeCell ref="O2003:O2008"/>
    <mergeCell ref="P2003:P2008"/>
    <mergeCell ref="Q2003:Q2008"/>
    <mergeCell ref="R2003:R2008"/>
    <mergeCell ref="U2008:V2008"/>
    <mergeCell ref="AI1999:AJ2002"/>
    <mergeCell ref="W2000:X2002"/>
    <mergeCell ref="Y2001:Z2002"/>
    <mergeCell ref="AA2001:AB2002"/>
    <mergeCell ref="AC2001:AD2002"/>
    <mergeCell ref="AE2001:AF2002"/>
    <mergeCell ref="AG2001:AH2002"/>
    <mergeCell ref="AK1997:AK2002"/>
    <mergeCell ref="AL1997:AL2002"/>
    <mergeCell ref="AM1997:AM2002"/>
    <mergeCell ref="AN1997:AN2002"/>
    <mergeCell ref="AO1997:AO2002"/>
    <mergeCell ref="AP1997:AP2002"/>
    <mergeCell ref="L1997:M2002"/>
    <mergeCell ref="N1997:N2002"/>
    <mergeCell ref="O1997:O2002"/>
    <mergeCell ref="P1997:P2002"/>
    <mergeCell ref="Q1997:Q2002"/>
    <mergeCell ref="R1997:R2002"/>
    <mergeCell ref="AI2017:AJ2020"/>
    <mergeCell ref="W2018:X2020"/>
    <mergeCell ref="Y2019:Z2020"/>
    <mergeCell ref="AA2019:AB2020"/>
    <mergeCell ref="AC2019:AD2020"/>
    <mergeCell ref="AE2019:AF2020"/>
    <mergeCell ref="AG2019:AH2020"/>
    <mergeCell ref="AK2015:AK2020"/>
    <mergeCell ref="AL2015:AL2020"/>
    <mergeCell ref="AM2015:AM2020"/>
    <mergeCell ref="AN2015:AN2020"/>
    <mergeCell ref="AO2015:AO2020"/>
    <mergeCell ref="AP2015:AP2020"/>
    <mergeCell ref="U2014:V2014"/>
    <mergeCell ref="L2015:M2020"/>
    <mergeCell ref="N2015:N2020"/>
    <mergeCell ref="O2015:O2020"/>
    <mergeCell ref="P2015:P2020"/>
    <mergeCell ref="Q2015:Q2020"/>
    <mergeCell ref="R2015:R2020"/>
    <mergeCell ref="U2020:V2020"/>
    <mergeCell ref="AI2011:AJ2014"/>
    <mergeCell ref="W2012:X2014"/>
    <mergeCell ref="Y2013:Z2014"/>
    <mergeCell ref="AA2013:AB2014"/>
    <mergeCell ref="AC2013:AD2014"/>
    <mergeCell ref="AE2013:AF2014"/>
    <mergeCell ref="AG2013:AH2014"/>
    <mergeCell ref="AK2009:AK2014"/>
    <mergeCell ref="AL2009:AL2014"/>
    <mergeCell ref="AM2009:AM2014"/>
    <mergeCell ref="AN2009:AN2014"/>
    <mergeCell ref="AO2009:AO2014"/>
    <mergeCell ref="AP2009:AP2014"/>
    <mergeCell ref="L2009:M2014"/>
    <mergeCell ref="N2009:N2014"/>
    <mergeCell ref="O2009:O2014"/>
    <mergeCell ref="P2009:P2014"/>
    <mergeCell ref="Q2009:Q2014"/>
    <mergeCell ref="R2009:R2014"/>
    <mergeCell ref="AI2029:AJ2032"/>
    <mergeCell ref="W2030:X2032"/>
    <mergeCell ref="Y2031:Z2032"/>
    <mergeCell ref="AA2031:AB2032"/>
    <mergeCell ref="AC2031:AD2032"/>
    <mergeCell ref="AE2031:AF2032"/>
    <mergeCell ref="AG2031:AH2032"/>
    <mergeCell ref="AK2027:AK2032"/>
    <mergeCell ref="AL2027:AL2032"/>
    <mergeCell ref="AM2027:AM2032"/>
    <mergeCell ref="AN2027:AN2032"/>
    <mergeCell ref="AO2027:AO2032"/>
    <mergeCell ref="AP2027:AP2032"/>
    <mergeCell ref="U2026:V2026"/>
    <mergeCell ref="L2027:M2032"/>
    <mergeCell ref="N2027:N2032"/>
    <mergeCell ref="O2027:O2032"/>
    <mergeCell ref="P2027:P2032"/>
    <mergeCell ref="Q2027:Q2032"/>
    <mergeCell ref="R2027:R2032"/>
    <mergeCell ref="U2032:V2032"/>
    <mergeCell ref="AI2023:AJ2026"/>
    <mergeCell ref="W2024:X2026"/>
    <mergeCell ref="Y2025:Z2026"/>
    <mergeCell ref="AA2025:AB2026"/>
    <mergeCell ref="AC2025:AD2026"/>
    <mergeCell ref="AE2025:AF2026"/>
    <mergeCell ref="AG2025:AH2026"/>
    <mergeCell ref="AK2021:AK2026"/>
    <mergeCell ref="AL2021:AL2026"/>
    <mergeCell ref="AM2021:AM2026"/>
    <mergeCell ref="AN2021:AN2026"/>
    <mergeCell ref="AO2021:AO2026"/>
    <mergeCell ref="AP2021:AP2026"/>
    <mergeCell ref="L2021:M2026"/>
    <mergeCell ref="N2021:N2026"/>
    <mergeCell ref="O2021:O2026"/>
    <mergeCell ref="P2021:P2026"/>
    <mergeCell ref="Q2021:Q2026"/>
    <mergeCell ref="R2021:R2026"/>
    <mergeCell ref="AI2041:AJ2044"/>
    <mergeCell ref="W2042:X2044"/>
    <mergeCell ref="Y2043:Z2044"/>
    <mergeCell ref="AA2043:AB2044"/>
    <mergeCell ref="AC2043:AD2044"/>
    <mergeCell ref="AE2043:AF2044"/>
    <mergeCell ref="AG2043:AH2044"/>
    <mergeCell ref="AK2039:AK2044"/>
    <mergeCell ref="AL2039:AL2044"/>
    <mergeCell ref="AM2039:AM2044"/>
    <mergeCell ref="AN2039:AN2044"/>
    <mergeCell ref="AO2039:AO2044"/>
    <mergeCell ref="AP2039:AP2044"/>
    <mergeCell ref="U2038:V2038"/>
    <mergeCell ref="L2039:M2044"/>
    <mergeCell ref="N2039:N2044"/>
    <mergeCell ref="O2039:O2044"/>
    <mergeCell ref="P2039:P2044"/>
    <mergeCell ref="Q2039:Q2044"/>
    <mergeCell ref="R2039:R2044"/>
    <mergeCell ref="U2044:V2044"/>
    <mergeCell ref="AI2035:AJ2038"/>
    <mergeCell ref="W2036:X2038"/>
    <mergeCell ref="Y2037:Z2038"/>
    <mergeCell ref="AA2037:AB2038"/>
    <mergeCell ref="AC2037:AD2038"/>
    <mergeCell ref="AE2037:AF2038"/>
    <mergeCell ref="AG2037:AH2038"/>
    <mergeCell ref="AK2033:AK2038"/>
    <mergeCell ref="AL2033:AL2038"/>
    <mergeCell ref="AM2033:AM2038"/>
    <mergeCell ref="AN2033:AN2038"/>
    <mergeCell ref="AO2033:AO2038"/>
    <mergeCell ref="AP2033:AP2038"/>
    <mergeCell ref="L2033:M2038"/>
    <mergeCell ref="N2033:N2038"/>
    <mergeCell ref="O2033:O2038"/>
    <mergeCell ref="P2033:P2038"/>
    <mergeCell ref="Q2033:Q2038"/>
    <mergeCell ref="R2033:R2038"/>
    <mergeCell ref="AI2053:AJ2056"/>
    <mergeCell ref="W2054:X2056"/>
    <mergeCell ref="Y2055:Z2056"/>
    <mergeCell ref="AA2055:AB2056"/>
    <mergeCell ref="AC2055:AD2056"/>
    <mergeCell ref="AE2055:AF2056"/>
    <mergeCell ref="AG2055:AH2056"/>
    <mergeCell ref="AK2051:AK2056"/>
    <mergeCell ref="AL2051:AL2056"/>
    <mergeCell ref="AM2051:AM2056"/>
    <mergeCell ref="AN2051:AN2056"/>
    <mergeCell ref="AO2051:AO2056"/>
    <mergeCell ref="AP2051:AP2056"/>
    <mergeCell ref="U2050:V2050"/>
    <mergeCell ref="L2051:M2056"/>
    <mergeCell ref="N2051:N2056"/>
    <mergeCell ref="O2051:O2056"/>
    <mergeCell ref="P2051:P2056"/>
    <mergeCell ref="Q2051:Q2056"/>
    <mergeCell ref="R2051:R2056"/>
    <mergeCell ref="U2056:V2056"/>
    <mergeCell ref="AI2047:AJ2050"/>
    <mergeCell ref="W2048:X2050"/>
    <mergeCell ref="Y2049:Z2050"/>
    <mergeCell ref="AA2049:AB2050"/>
    <mergeCell ref="AC2049:AD2050"/>
    <mergeCell ref="AE2049:AF2050"/>
    <mergeCell ref="AG2049:AH2050"/>
    <mergeCell ref="AK2045:AK2050"/>
    <mergeCell ref="AL2045:AL2050"/>
    <mergeCell ref="AM2045:AM2050"/>
    <mergeCell ref="AN2045:AN2050"/>
    <mergeCell ref="AO2045:AO2050"/>
    <mergeCell ref="AP2045:AP2050"/>
    <mergeCell ref="L2045:M2050"/>
    <mergeCell ref="N2045:N2050"/>
    <mergeCell ref="O2045:O2050"/>
    <mergeCell ref="P2045:P2050"/>
    <mergeCell ref="Q2045:Q2050"/>
    <mergeCell ref="R2045:R2050"/>
    <mergeCell ref="AI2065:AJ2068"/>
    <mergeCell ref="W2066:X2068"/>
    <mergeCell ref="Y2067:Z2068"/>
    <mergeCell ref="AA2067:AB2068"/>
    <mergeCell ref="AC2067:AD2068"/>
    <mergeCell ref="AE2067:AF2068"/>
    <mergeCell ref="AG2067:AH2068"/>
    <mergeCell ref="AK2063:AK2068"/>
    <mergeCell ref="AL2063:AL2068"/>
    <mergeCell ref="AM2063:AM2068"/>
    <mergeCell ref="AN2063:AN2068"/>
    <mergeCell ref="AO2063:AO2068"/>
    <mergeCell ref="AP2063:AP2068"/>
    <mergeCell ref="U2062:V2062"/>
    <mergeCell ref="L2063:M2068"/>
    <mergeCell ref="N2063:N2068"/>
    <mergeCell ref="O2063:O2068"/>
    <mergeCell ref="P2063:P2068"/>
    <mergeCell ref="Q2063:Q2068"/>
    <mergeCell ref="R2063:R2068"/>
    <mergeCell ref="U2068:V2068"/>
    <mergeCell ref="AI2059:AJ2062"/>
    <mergeCell ref="W2060:X2062"/>
    <mergeCell ref="Y2061:Z2062"/>
    <mergeCell ref="AA2061:AB2062"/>
    <mergeCell ref="AC2061:AD2062"/>
    <mergeCell ref="AE2061:AF2062"/>
    <mergeCell ref="AG2061:AH2062"/>
    <mergeCell ref="AK2057:AK2062"/>
    <mergeCell ref="AL2057:AL2062"/>
    <mergeCell ref="AM2057:AM2062"/>
    <mergeCell ref="AN2057:AN2062"/>
    <mergeCell ref="AO2057:AO2062"/>
    <mergeCell ref="AP2057:AP2062"/>
    <mergeCell ref="L2057:M2062"/>
    <mergeCell ref="N2057:N2062"/>
    <mergeCell ref="O2057:O2062"/>
    <mergeCell ref="P2057:P2062"/>
    <mergeCell ref="Q2057:Q2062"/>
    <mergeCell ref="R2057:R2062"/>
    <mergeCell ref="AI2077:AJ2080"/>
    <mergeCell ref="W2078:X2080"/>
    <mergeCell ref="Y2079:Z2080"/>
    <mergeCell ref="AA2079:AB2080"/>
    <mergeCell ref="AC2079:AD2080"/>
    <mergeCell ref="AE2079:AF2080"/>
    <mergeCell ref="AG2079:AH2080"/>
    <mergeCell ref="AK2075:AK2080"/>
    <mergeCell ref="AL2075:AL2080"/>
    <mergeCell ref="AM2075:AM2080"/>
    <mergeCell ref="AN2075:AN2080"/>
    <mergeCell ref="AO2075:AO2080"/>
    <mergeCell ref="AP2075:AP2080"/>
    <mergeCell ref="U2074:V2074"/>
    <mergeCell ref="L2075:M2080"/>
    <mergeCell ref="N2075:N2080"/>
    <mergeCell ref="O2075:O2080"/>
    <mergeCell ref="P2075:P2080"/>
    <mergeCell ref="Q2075:Q2080"/>
    <mergeCell ref="R2075:R2080"/>
    <mergeCell ref="U2080:V2080"/>
    <mergeCell ref="AI2071:AJ2074"/>
    <mergeCell ref="W2072:X2074"/>
    <mergeCell ref="Y2073:Z2074"/>
    <mergeCell ref="AA2073:AB2074"/>
    <mergeCell ref="AC2073:AD2074"/>
    <mergeCell ref="AE2073:AF2074"/>
    <mergeCell ref="AG2073:AH2074"/>
    <mergeCell ref="AK2069:AK2074"/>
    <mergeCell ref="AL2069:AL2074"/>
    <mergeCell ref="AM2069:AM2074"/>
    <mergeCell ref="AN2069:AN2074"/>
    <mergeCell ref="AO2069:AO2074"/>
    <mergeCell ref="AP2069:AP2074"/>
    <mergeCell ref="L2069:M2074"/>
    <mergeCell ref="N2069:N2074"/>
    <mergeCell ref="O2069:O2074"/>
    <mergeCell ref="P2069:P2074"/>
    <mergeCell ref="Q2069:Q2074"/>
    <mergeCell ref="R2069:R2074"/>
    <mergeCell ref="AI2089:AJ2092"/>
    <mergeCell ref="W2090:X2092"/>
    <mergeCell ref="Y2091:Z2092"/>
    <mergeCell ref="AA2091:AB2092"/>
    <mergeCell ref="AC2091:AD2092"/>
    <mergeCell ref="AE2091:AF2092"/>
    <mergeCell ref="AG2091:AH2092"/>
    <mergeCell ref="AK2087:AK2092"/>
    <mergeCell ref="AL2087:AL2092"/>
    <mergeCell ref="AM2087:AM2092"/>
    <mergeCell ref="AN2087:AN2092"/>
    <mergeCell ref="AO2087:AO2092"/>
    <mergeCell ref="AP2087:AP2092"/>
    <mergeCell ref="U2086:V2086"/>
    <mergeCell ref="L2087:M2092"/>
    <mergeCell ref="N2087:N2092"/>
    <mergeCell ref="O2087:O2092"/>
    <mergeCell ref="P2087:P2092"/>
    <mergeCell ref="Q2087:Q2092"/>
    <mergeCell ref="R2087:R2092"/>
    <mergeCell ref="U2092:V2092"/>
    <mergeCell ref="AI2083:AJ2086"/>
    <mergeCell ref="W2084:X2086"/>
    <mergeCell ref="Y2085:Z2086"/>
    <mergeCell ref="AA2085:AB2086"/>
    <mergeCell ref="AC2085:AD2086"/>
    <mergeCell ref="AE2085:AF2086"/>
    <mergeCell ref="AG2085:AH2086"/>
    <mergeCell ref="AK2081:AK2086"/>
    <mergeCell ref="AL2081:AL2086"/>
    <mergeCell ref="AM2081:AM2086"/>
    <mergeCell ref="AN2081:AN2086"/>
    <mergeCell ref="AO2081:AO2086"/>
    <mergeCell ref="AP2081:AP2086"/>
    <mergeCell ref="L2081:M2086"/>
    <mergeCell ref="N2081:N2086"/>
    <mergeCell ref="O2081:O2086"/>
    <mergeCell ref="P2081:P2086"/>
    <mergeCell ref="Q2081:Q2086"/>
    <mergeCell ref="R2081:R2086"/>
    <mergeCell ref="AI2101:AJ2104"/>
    <mergeCell ref="W2102:X2104"/>
    <mergeCell ref="Y2103:Z2104"/>
    <mergeCell ref="AA2103:AB2104"/>
    <mergeCell ref="AC2103:AD2104"/>
    <mergeCell ref="AE2103:AF2104"/>
    <mergeCell ref="AG2103:AH2104"/>
    <mergeCell ref="AK2099:AK2104"/>
    <mergeCell ref="AL2099:AL2104"/>
    <mergeCell ref="AM2099:AM2104"/>
    <mergeCell ref="AN2099:AN2104"/>
    <mergeCell ref="AO2099:AO2104"/>
    <mergeCell ref="AP2099:AP2104"/>
    <mergeCell ref="U2098:V2098"/>
    <mergeCell ref="L2099:M2104"/>
    <mergeCell ref="N2099:N2104"/>
    <mergeCell ref="O2099:O2104"/>
    <mergeCell ref="P2099:P2104"/>
    <mergeCell ref="Q2099:Q2104"/>
    <mergeCell ref="R2099:R2104"/>
    <mergeCell ref="U2104:V2104"/>
    <mergeCell ref="AI2095:AJ2098"/>
    <mergeCell ref="W2096:X2098"/>
    <mergeCell ref="Y2097:Z2098"/>
    <mergeCell ref="AA2097:AB2098"/>
    <mergeCell ref="AC2097:AD2098"/>
    <mergeCell ref="AE2097:AF2098"/>
    <mergeCell ref="AG2097:AH2098"/>
    <mergeCell ref="AK2093:AK2098"/>
    <mergeCell ref="AL2093:AL2098"/>
    <mergeCell ref="AM2093:AM2098"/>
    <mergeCell ref="AN2093:AN2098"/>
    <mergeCell ref="AO2093:AO2098"/>
    <mergeCell ref="AP2093:AP2098"/>
    <mergeCell ref="L2093:M2098"/>
    <mergeCell ref="N2093:N2098"/>
    <mergeCell ref="O2093:O2098"/>
    <mergeCell ref="P2093:P2098"/>
    <mergeCell ref="Q2093:Q2098"/>
    <mergeCell ref="R2093:R2098"/>
    <mergeCell ref="AI2113:AJ2116"/>
    <mergeCell ref="W2114:X2116"/>
    <mergeCell ref="Y2115:Z2116"/>
    <mergeCell ref="AA2115:AB2116"/>
    <mergeCell ref="AC2115:AD2116"/>
    <mergeCell ref="AE2115:AF2116"/>
    <mergeCell ref="AG2115:AH2116"/>
    <mergeCell ref="AK2111:AK2116"/>
    <mergeCell ref="AL2111:AL2116"/>
    <mergeCell ref="AM2111:AM2116"/>
    <mergeCell ref="AN2111:AN2116"/>
    <mergeCell ref="AO2111:AO2116"/>
    <mergeCell ref="AP2111:AP2116"/>
    <mergeCell ref="U2110:V2110"/>
    <mergeCell ref="L2111:M2116"/>
    <mergeCell ref="N2111:N2116"/>
    <mergeCell ref="O2111:O2116"/>
    <mergeCell ref="P2111:P2116"/>
    <mergeCell ref="Q2111:Q2116"/>
    <mergeCell ref="R2111:R2116"/>
    <mergeCell ref="U2116:V2116"/>
    <mergeCell ref="AI2107:AJ2110"/>
    <mergeCell ref="W2108:X2110"/>
    <mergeCell ref="Y2109:Z2110"/>
    <mergeCell ref="AA2109:AB2110"/>
    <mergeCell ref="AC2109:AD2110"/>
    <mergeCell ref="AE2109:AF2110"/>
    <mergeCell ref="AG2109:AH2110"/>
    <mergeCell ref="AK2105:AK2110"/>
    <mergeCell ref="AL2105:AL2110"/>
    <mergeCell ref="AM2105:AM2110"/>
    <mergeCell ref="AN2105:AN2110"/>
    <mergeCell ref="AO2105:AO2110"/>
    <mergeCell ref="AP2105:AP2110"/>
    <mergeCell ref="L2105:M2110"/>
    <mergeCell ref="N2105:N2110"/>
    <mergeCell ref="O2105:O2110"/>
    <mergeCell ref="P2105:P2110"/>
    <mergeCell ref="Q2105:Q2110"/>
    <mergeCell ref="R2105:R2110"/>
    <mergeCell ref="AI2125:AJ2128"/>
    <mergeCell ref="W2126:X2128"/>
    <mergeCell ref="Y2127:Z2128"/>
    <mergeCell ref="AA2127:AB2128"/>
    <mergeCell ref="AC2127:AD2128"/>
    <mergeCell ref="AE2127:AF2128"/>
    <mergeCell ref="AG2127:AH2128"/>
    <mergeCell ref="AK2123:AK2128"/>
    <mergeCell ref="AL2123:AL2128"/>
    <mergeCell ref="AM2123:AM2128"/>
    <mergeCell ref="AN2123:AN2128"/>
    <mergeCell ref="AO2123:AO2128"/>
    <mergeCell ref="AP2123:AP2128"/>
    <mergeCell ref="U2122:V2122"/>
    <mergeCell ref="L2123:M2128"/>
    <mergeCell ref="N2123:N2128"/>
    <mergeCell ref="O2123:O2128"/>
    <mergeCell ref="P2123:P2128"/>
    <mergeCell ref="Q2123:Q2128"/>
    <mergeCell ref="R2123:R2128"/>
    <mergeCell ref="U2128:V2128"/>
    <mergeCell ref="AI2119:AJ2122"/>
    <mergeCell ref="W2120:X2122"/>
    <mergeCell ref="Y2121:Z2122"/>
    <mergeCell ref="AA2121:AB2122"/>
    <mergeCell ref="AC2121:AD2122"/>
    <mergeCell ref="AE2121:AF2122"/>
    <mergeCell ref="AG2121:AH2122"/>
    <mergeCell ref="AK2117:AK2122"/>
    <mergeCell ref="AL2117:AL2122"/>
    <mergeCell ref="AM2117:AM2122"/>
    <mergeCell ref="AN2117:AN2122"/>
    <mergeCell ref="AO2117:AO2122"/>
    <mergeCell ref="AP2117:AP2122"/>
    <mergeCell ref="L2117:M2122"/>
    <mergeCell ref="N2117:N2122"/>
    <mergeCell ref="O2117:O2122"/>
    <mergeCell ref="P2117:P2122"/>
    <mergeCell ref="Q2117:Q2122"/>
    <mergeCell ref="R2117:R2122"/>
    <mergeCell ref="AI2137:AJ2140"/>
    <mergeCell ref="W2138:X2140"/>
    <mergeCell ref="Y2139:Z2140"/>
    <mergeCell ref="AA2139:AB2140"/>
    <mergeCell ref="AC2139:AD2140"/>
    <mergeCell ref="AE2139:AF2140"/>
    <mergeCell ref="AG2139:AH2140"/>
    <mergeCell ref="AK2135:AK2140"/>
    <mergeCell ref="AL2135:AL2140"/>
    <mergeCell ref="AM2135:AM2140"/>
    <mergeCell ref="AN2135:AN2140"/>
    <mergeCell ref="AO2135:AO2140"/>
    <mergeCell ref="AP2135:AP2140"/>
    <mergeCell ref="U2134:V2134"/>
    <mergeCell ref="L2135:M2140"/>
    <mergeCell ref="N2135:N2140"/>
    <mergeCell ref="O2135:O2140"/>
    <mergeCell ref="P2135:P2140"/>
    <mergeCell ref="Q2135:Q2140"/>
    <mergeCell ref="R2135:R2140"/>
    <mergeCell ref="U2140:V2140"/>
    <mergeCell ref="AI2131:AJ2134"/>
    <mergeCell ref="W2132:X2134"/>
    <mergeCell ref="Y2133:Z2134"/>
    <mergeCell ref="AA2133:AB2134"/>
    <mergeCell ref="AC2133:AD2134"/>
    <mergeCell ref="AE2133:AF2134"/>
    <mergeCell ref="AG2133:AH2134"/>
    <mergeCell ref="AK2129:AK2134"/>
    <mergeCell ref="AL2129:AL2134"/>
    <mergeCell ref="AM2129:AM2134"/>
    <mergeCell ref="AN2129:AN2134"/>
    <mergeCell ref="AO2129:AO2134"/>
    <mergeCell ref="AP2129:AP2134"/>
    <mergeCell ref="L2129:M2134"/>
    <mergeCell ref="N2129:N2134"/>
    <mergeCell ref="O2129:O2134"/>
    <mergeCell ref="P2129:P2134"/>
    <mergeCell ref="Q2129:Q2134"/>
    <mergeCell ref="R2129:R2134"/>
    <mergeCell ref="AI2149:AJ2152"/>
    <mergeCell ref="W2150:X2152"/>
    <mergeCell ref="Y2151:Z2152"/>
    <mergeCell ref="AA2151:AB2152"/>
    <mergeCell ref="AC2151:AD2152"/>
    <mergeCell ref="AE2151:AF2152"/>
    <mergeCell ref="AG2151:AH2152"/>
    <mergeCell ref="AK2147:AK2152"/>
    <mergeCell ref="AL2147:AL2152"/>
    <mergeCell ref="AM2147:AM2152"/>
    <mergeCell ref="AN2147:AN2152"/>
    <mergeCell ref="AO2147:AO2152"/>
    <mergeCell ref="AP2147:AP2152"/>
    <mergeCell ref="U2146:V2146"/>
    <mergeCell ref="L2147:M2152"/>
    <mergeCell ref="N2147:N2152"/>
    <mergeCell ref="O2147:O2152"/>
    <mergeCell ref="P2147:P2152"/>
    <mergeCell ref="Q2147:Q2152"/>
    <mergeCell ref="R2147:R2152"/>
    <mergeCell ref="U2152:V2152"/>
    <mergeCell ref="AI2143:AJ2146"/>
    <mergeCell ref="W2144:X2146"/>
    <mergeCell ref="Y2145:Z2146"/>
    <mergeCell ref="AA2145:AB2146"/>
    <mergeCell ref="AC2145:AD2146"/>
    <mergeCell ref="AE2145:AF2146"/>
    <mergeCell ref="AG2145:AH2146"/>
    <mergeCell ref="AK2141:AK2146"/>
    <mergeCell ref="AL2141:AL2146"/>
    <mergeCell ref="AM2141:AM2146"/>
    <mergeCell ref="AN2141:AN2146"/>
    <mergeCell ref="AO2141:AO2146"/>
    <mergeCell ref="AP2141:AP2146"/>
    <mergeCell ref="L2141:M2146"/>
    <mergeCell ref="N2141:N2146"/>
    <mergeCell ref="O2141:O2146"/>
    <mergeCell ref="P2141:P2146"/>
    <mergeCell ref="Q2141:Q2146"/>
    <mergeCell ref="R2141:R2146"/>
    <mergeCell ref="AI2161:AJ2164"/>
    <mergeCell ref="W2162:X2164"/>
    <mergeCell ref="Y2163:Z2164"/>
    <mergeCell ref="AA2163:AB2164"/>
    <mergeCell ref="AC2163:AD2164"/>
    <mergeCell ref="AE2163:AF2164"/>
    <mergeCell ref="AG2163:AH2164"/>
    <mergeCell ref="AK2159:AK2164"/>
    <mergeCell ref="AL2159:AL2164"/>
    <mergeCell ref="AM2159:AM2164"/>
    <mergeCell ref="AN2159:AN2164"/>
    <mergeCell ref="AO2159:AO2164"/>
    <mergeCell ref="AP2159:AP2164"/>
    <mergeCell ref="U2158:V2158"/>
    <mergeCell ref="L2159:M2164"/>
    <mergeCell ref="N2159:N2164"/>
    <mergeCell ref="O2159:O2164"/>
    <mergeCell ref="P2159:P2164"/>
    <mergeCell ref="Q2159:Q2164"/>
    <mergeCell ref="R2159:R2164"/>
    <mergeCell ref="U2164:V2164"/>
    <mergeCell ref="AI2155:AJ2158"/>
    <mergeCell ref="W2156:X2158"/>
    <mergeCell ref="Y2157:Z2158"/>
    <mergeCell ref="AA2157:AB2158"/>
    <mergeCell ref="AC2157:AD2158"/>
    <mergeCell ref="AE2157:AF2158"/>
    <mergeCell ref="AG2157:AH2158"/>
    <mergeCell ref="AK2153:AK2158"/>
    <mergeCell ref="AL2153:AL2158"/>
    <mergeCell ref="AM2153:AM2158"/>
    <mergeCell ref="AN2153:AN2158"/>
    <mergeCell ref="AO2153:AO2158"/>
    <mergeCell ref="AP2153:AP2158"/>
    <mergeCell ref="L2153:M2158"/>
    <mergeCell ref="N2153:N2158"/>
    <mergeCell ref="O2153:O2158"/>
    <mergeCell ref="P2153:P2158"/>
    <mergeCell ref="Q2153:Q2158"/>
    <mergeCell ref="R2153:R2158"/>
    <mergeCell ref="AI2173:AJ2176"/>
    <mergeCell ref="W2174:X2176"/>
    <mergeCell ref="Y2175:Z2176"/>
    <mergeCell ref="AA2175:AB2176"/>
    <mergeCell ref="AC2175:AD2176"/>
    <mergeCell ref="AE2175:AF2176"/>
    <mergeCell ref="AG2175:AH2176"/>
    <mergeCell ref="AK2171:AK2176"/>
    <mergeCell ref="AL2171:AL2176"/>
    <mergeCell ref="AM2171:AM2176"/>
    <mergeCell ref="AN2171:AN2176"/>
    <mergeCell ref="AO2171:AO2176"/>
    <mergeCell ref="AP2171:AP2176"/>
    <mergeCell ref="U2170:V2170"/>
    <mergeCell ref="L2171:M2176"/>
    <mergeCell ref="N2171:N2176"/>
    <mergeCell ref="O2171:O2176"/>
    <mergeCell ref="P2171:P2176"/>
    <mergeCell ref="Q2171:Q2176"/>
    <mergeCell ref="R2171:R2176"/>
    <mergeCell ref="U2176:V2176"/>
    <mergeCell ref="AI2167:AJ2170"/>
    <mergeCell ref="W2168:X2170"/>
    <mergeCell ref="Y2169:Z2170"/>
    <mergeCell ref="AA2169:AB2170"/>
    <mergeCell ref="AC2169:AD2170"/>
    <mergeCell ref="AE2169:AF2170"/>
    <mergeCell ref="AG2169:AH2170"/>
    <mergeCell ref="AK2165:AK2170"/>
    <mergeCell ref="AL2165:AL2170"/>
    <mergeCell ref="AM2165:AM2170"/>
    <mergeCell ref="AN2165:AN2170"/>
    <mergeCell ref="AO2165:AO2170"/>
    <mergeCell ref="AP2165:AP2170"/>
    <mergeCell ref="L2165:M2170"/>
    <mergeCell ref="N2165:N2170"/>
    <mergeCell ref="O2165:O2170"/>
    <mergeCell ref="P2165:P2170"/>
    <mergeCell ref="Q2165:Q2170"/>
    <mergeCell ref="R2165:R2170"/>
    <mergeCell ref="AI2185:AJ2188"/>
    <mergeCell ref="W2186:X2188"/>
    <mergeCell ref="Y2187:Z2188"/>
    <mergeCell ref="AA2187:AB2188"/>
    <mergeCell ref="AC2187:AD2188"/>
    <mergeCell ref="AE2187:AF2188"/>
    <mergeCell ref="AG2187:AH2188"/>
    <mergeCell ref="AK2183:AK2188"/>
    <mergeCell ref="AL2183:AL2188"/>
    <mergeCell ref="AM2183:AM2188"/>
    <mergeCell ref="AN2183:AN2188"/>
    <mergeCell ref="AO2183:AO2188"/>
    <mergeCell ref="AP2183:AP2188"/>
    <mergeCell ref="U2182:V2182"/>
    <mergeCell ref="L2183:M2188"/>
    <mergeCell ref="N2183:N2188"/>
    <mergeCell ref="O2183:O2188"/>
    <mergeCell ref="P2183:P2188"/>
    <mergeCell ref="Q2183:Q2188"/>
    <mergeCell ref="R2183:R2188"/>
    <mergeCell ref="U2188:V2188"/>
    <mergeCell ref="AI2179:AJ2182"/>
    <mergeCell ref="W2180:X2182"/>
    <mergeCell ref="Y2181:Z2182"/>
    <mergeCell ref="AA2181:AB2182"/>
    <mergeCell ref="AC2181:AD2182"/>
    <mergeCell ref="AE2181:AF2182"/>
    <mergeCell ref="AG2181:AH2182"/>
    <mergeCell ref="AK2177:AK2182"/>
    <mergeCell ref="AL2177:AL2182"/>
    <mergeCell ref="AM2177:AM2182"/>
    <mergeCell ref="AN2177:AN2182"/>
    <mergeCell ref="AO2177:AO2182"/>
    <mergeCell ref="AP2177:AP2182"/>
    <mergeCell ref="L2177:M2182"/>
    <mergeCell ref="N2177:N2182"/>
    <mergeCell ref="O2177:O2182"/>
    <mergeCell ref="P2177:P2182"/>
    <mergeCell ref="Q2177:Q2182"/>
    <mergeCell ref="R2177:R2182"/>
    <mergeCell ref="AI2197:AJ2200"/>
    <mergeCell ref="W2198:X2200"/>
    <mergeCell ref="Y2199:Z2200"/>
    <mergeCell ref="AA2199:AB2200"/>
    <mergeCell ref="AC2199:AD2200"/>
    <mergeCell ref="AE2199:AF2200"/>
    <mergeCell ref="AG2199:AH2200"/>
    <mergeCell ref="AK2195:AK2200"/>
    <mergeCell ref="AL2195:AL2200"/>
    <mergeCell ref="AM2195:AM2200"/>
    <mergeCell ref="AN2195:AN2200"/>
    <mergeCell ref="AO2195:AO2200"/>
    <mergeCell ref="AP2195:AP2200"/>
    <mergeCell ref="U2194:V2194"/>
    <mergeCell ref="L2195:M2200"/>
    <mergeCell ref="N2195:N2200"/>
    <mergeCell ref="O2195:O2200"/>
    <mergeCell ref="P2195:P2200"/>
    <mergeCell ref="Q2195:Q2200"/>
    <mergeCell ref="R2195:R2200"/>
    <mergeCell ref="U2200:V2200"/>
    <mergeCell ref="AI2191:AJ2194"/>
    <mergeCell ref="W2192:X2194"/>
    <mergeCell ref="Y2193:Z2194"/>
    <mergeCell ref="AA2193:AB2194"/>
    <mergeCell ref="AC2193:AD2194"/>
    <mergeCell ref="AE2193:AF2194"/>
    <mergeCell ref="AG2193:AH2194"/>
    <mergeCell ref="AK2189:AK2194"/>
    <mergeCell ref="AL2189:AL2194"/>
    <mergeCell ref="AM2189:AM2194"/>
    <mergeCell ref="AN2189:AN2194"/>
    <mergeCell ref="AO2189:AO2194"/>
    <mergeCell ref="AP2189:AP2194"/>
    <mergeCell ref="L2189:M2194"/>
    <mergeCell ref="N2189:N2194"/>
    <mergeCell ref="O2189:O2194"/>
    <mergeCell ref="P2189:P2194"/>
    <mergeCell ref="Q2189:Q2194"/>
    <mergeCell ref="R2189:R2194"/>
    <mergeCell ref="AI2209:AJ2212"/>
    <mergeCell ref="W2210:X2212"/>
    <mergeCell ref="Y2211:Z2212"/>
    <mergeCell ref="AA2211:AB2212"/>
    <mergeCell ref="AC2211:AD2212"/>
    <mergeCell ref="AE2211:AF2212"/>
    <mergeCell ref="AG2211:AH2212"/>
    <mergeCell ref="AK2207:AK2212"/>
    <mergeCell ref="AL2207:AL2212"/>
    <mergeCell ref="AM2207:AM2212"/>
    <mergeCell ref="AN2207:AN2212"/>
    <mergeCell ref="AO2207:AO2212"/>
    <mergeCell ref="AP2207:AP2212"/>
    <mergeCell ref="U2206:V2206"/>
    <mergeCell ref="L2207:M2212"/>
    <mergeCell ref="N2207:N2212"/>
    <mergeCell ref="O2207:O2212"/>
    <mergeCell ref="P2207:P2212"/>
    <mergeCell ref="Q2207:Q2212"/>
    <mergeCell ref="R2207:R2212"/>
    <mergeCell ref="U2212:V2212"/>
    <mergeCell ref="AI2203:AJ2206"/>
    <mergeCell ref="W2204:X2206"/>
    <mergeCell ref="Y2205:Z2206"/>
    <mergeCell ref="AA2205:AB2206"/>
    <mergeCell ref="AC2205:AD2206"/>
    <mergeCell ref="AE2205:AF2206"/>
    <mergeCell ref="AG2205:AH2206"/>
    <mergeCell ref="AK2201:AK2206"/>
    <mergeCell ref="AL2201:AL2206"/>
    <mergeCell ref="AM2201:AM2206"/>
    <mergeCell ref="AN2201:AN2206"/>
    <mergeCell ref="AO2201:AO2206"/>
    <mergeCell ref="AP2201:AP2206"/>
    <mergeCell ref="L2201:M2206"/>
    <mergeCell ref="N2201:N2206"/>
    <mergeCell ref="O2201:O2206"/>
    <mergeCell ref="P2201:P2206"/>
    <mergeCell ref="Q2201:Q2206"/>
    <mergeCell ref="R2201:R2206"/>
    <mergeCell ref="AI2221:AJ2224"/>
    <mergeCell ref="W2222:X2224"/>
    <mergeCell ref="Y2223:Z2224"/>
    <mergeCell ref="AA2223:AB2224"/>
    <mergeCell ref="AC2223:AD2224"/>
    <mergeCell ref="AE2223:AF2224"/>
    <mergeCell ref="AG2223:AH2224"/>
    <mergeCell ref="AK2219:AK2224"/>
    <mergeCell ref="AL2219:AL2224"/>
    <mergeCell ref="AM2219:AM2224"/>
    <mergeCell ref="AN2219:AN2224"/>
    <mergeCell ref="AO2219:AO2224"/>
    <mergeCell ref="AP2219:AP2224"/>
    <mergeCell ref="U2218:V2218"/>
    <mergeCell ref="L2219:M2224"/>
    <mergeCell ref="N2219:N2224"/>
    <mergeCell ref="O2219:O2224"/>
    <mergeCell ref="P2219:P2224"/>
    <mergeCell ref="Q2219:Q2224"/>
    <mergeCell ref="R2219:R2224"/>
    <mergeCell ref="U2224:V2224"/>
    <mergeCell ref="AI2215:AJ2218"/>
    <mergeCell ref="W2216:X2218"/>
    <mergeCell ref="Y2217:Z2218"/>
    <mergeCell ref="AA2217:AB2218"/>
    <mergeCell ref="AC2217:AD2218"/>
    <mergeCell ref="AE2217:AF2218"/>
    <mergeCell ref="AG2217:AH2218"/>
    <mergeCell ref="AK2213:AK2218"/>
    <mergeCell ref="AL2213:AL2218"/>
    <mergeCell ref="AM2213:AM2218"/>
    <mergeCell ref="AN2213:AN2218"/>
    <mergeCell ref="AO2213:AO2218"/>
    <mergeCell ref="AP2213:AP2218"/>
    <mergeCell ref="L2213:M2218"/>
    <mergeCell ref="N2213:N2218"/>
    <mergeCell ref="O2213:O2218"/>
    <mergeCell ref="P2213:P2218"/>
    <mergeCell ref="Q2213:Q2218"/>
    <mergeCell ref="R2213:R2218"/>
    <mergeCell ref="AI2233:AJ2236"/>
    <mergeCell ref="W2234:X2236"/>
    <mergeCell ref="Y2235:Z2236"/>
    <mergeCell ref="AA2235:AB2236"/>
    <mergeCell ref="AC2235:AD2236"/>
    <mergeCell ref="AE2235:AF2236"/>
    <mergeCell ref="AG2235:AH2236"/>
    <mergeCell ref="AK2231:AK2236"/>
    <mergeCell ref="AL2231:AL2236"/>
    <mergeCell ref="AM2231:AM2236"/>
    <mergeCell ref="AN2231:AN2236"/>
    <mergeCell ref="AO2231:AO2236"/>
    <mergeCell ref="AP2231:AP2236"/>
    <mergeCell ref="U2230:V2230"/>
    <mergeCell ref="L2231:M2236"/>
    <mergeCell ref="N2231:N2236"/>
    <mergeCell ref="O2231:O2236"/>
    <mergeCell ref="P2231:P2236"/>
    <mergeCell ref="Q2231:Q2236"/>
    <mergeCell ref="R2231:R2236"/>
    <mergeCell ref="U2236:V2236"/>
    <mergeCell ref="AI2227:AJ2230"/>
    <mergeCell ref="W2228:X2230"/>
    <mergeCell ref="Y2229:Z2230"/>
    <mergeCell ref="AA2229:AB2230"/>
    <mergeCell ref="AC2229:AD2230"/>
    <mergeCell ref="AE2229:AF2230"/>
    <mergeCell ref="AG2229:AH2230"/>
    <mergeCell ref="AK2225:AK2230"/>
    <mergeCell ref="AL2225:AL2230"/>
    <mergeCell ref="AM2225:AM2230"/>
    <mergeCell ref="AN2225:AN2230"/>
    <mergeCell ref="AO2225:AO2230"/>
    <mergeCell ref="AP2225:AP2230"/>
    <mergeCell ref="L2225:M2230"/>
    <mergeCell ref="N2225:N2230"/>
    <mergeCell ref="O2225:O2230"/>
    <mergeCell ref="P2225:P2230"/>
    <mergeCell ref="Q2225:Q2230"/>
    <mergeCell ref="R2225:R2230"/>
    <mergeCell ref="AI2245:AJ2248"/>
    <mergeCell ref="W2246:X2248"/>
    <mergeCell ref="Y2247:Z2248"/>
    <mergeCell ref="AA2247:AB2248"/>
    <mergeCell ref="AC2247:AD2248"/>
    <mergeCell ref="AE2247:AF2248"/>
    <mergeCell ref="AG2247:AH2248"/>
    <mergeCell ref="AK2243:AK2248"/>
    <mergeCell ref="AL2243:AL2248"/>
    <mergeCell ref="AM2243:AM2248"/>
    <mergeCell ref="AN2243:AN2248"/>
    <mergeCell ref="AO2243:AO2248"/>
    <mergeCell ref="AP2243:AP2248"/>
    <mergeCell ref="U2242:V2242"/>
    <mergeCell ref="L2243:M2248"/>
    <mergeCell ref="N2243:N2248"/>
    <mergeCell ref="O2243:O2248"/>
    <mergeCell ref="P2243:P2248"/>
    <mergeCell ref="Q2243:Q2248"/>
    <mergeCell ref="R2243:R2248"/>
    <mergeCell ref="U2248:V2248"/>
    <mergeCell ref="AI2239:AJ2242"/>
    <mergeCell ref="W2240:X2242"/>
    <mergeCell ref="Y2241:Z2242"/>
    <mergeCell ref="AA2241:AB2242"/>
    <mergeCell ref="AC2241:AD2242"/>
    <mergeCell ref="AE2241:AF2242"/>
    <mergeCell ref="AG2241:AH2242"/>
    <mergeCell ref="AK2237:AK2242"/>
    <mergeCell ref="AL2237:AL2242"/>
    <mergeCell ref="AM2237:AM2242"/>
    <mergeCell ref="AN2237:AN2242"/>
    <mergeCell ref="AO2237:AO2242"/>
    <mergeCell ref="AP2237:AP2242"/>
    <mergeCell ref="L2237:M2242"/>
    <mergeCell ref="N2237:N2242"/>
    <mergeCell ref="O2237:O2242"/>
    <mergeCell ref="P2237:P2242"/>
    <mergeCell ref="Q2237:Q2242"/>
    <mergeCell ref="R2237:R2242"/>
    <mergeCell ref="AI2257:AJ2260"/>
    <mergeCell ref="W2258:X2260"/>
    <mergeCell ref="Y2259:Z2260"/>
    <mergeCell ref="AA2259:AB2260"/>
    <mergeCell ref="AC2259:AD2260"/>
    <mergeCell ref="AE2259:AF2260"/>
    <mergeCell ref="AG2259:AH2260"/>
    <mergeCell ref="AK2255:AK2260"/>
    <mergeCell ref="AL2255:AL2260"/>
    <mergeCell ref="AM2255:AM2260"/>
    <mergeCell ref="AN2255:AN2260"/>
    <mergeCell ref="AO2255:AO2260"/>
    <mergeCell ref="AP2255:AP2260"/>
    <mergeCell ref="U2254:V2254"/>
    <mergeCell ref="L2255:M2260"/>
    <mergeCell ref="N2255:N2260"/>
    <mergeCell ref="O2255:O2260"/>
    <mergeCell ref="P2255:P2260"/>
    <mergeCell ref="Q2255:Q2260"/>
    <mergeCell ref="R2255:R2260"/>
    <mergeCell ref="U2260:V2260"/>
    <mergeCell ref="AI2251:AJ2254"/>
    <mergeCell ref="W2252:X2254"/>
    <mergeCell ref="Y2253:Z2254"/>
    <mergeCell ref="AA2253:AB2254"/>
    <mergeCell ref="AC2253:AD2254"/>
    <mergeCell ref="AE2253:AF2254"/>
    <mergeCell ref="AG2253:AH2254"/>
    <mergeCell ref="AK2249:AK2254"/>
    <mergeCell ref="AL2249:AL2254"/>
    <mergeCell ref="AM2249:AM2254"/>
    <mergeCell ref="AN2249:AN2254"/>
    <mergeCell ref="AO2249:AO2254"/>
    <mergeCell ref="AP2249:AP2254"/>
    <mergeCell ref="L2249:M2254"/>
    <mergeCell ref="N2249:N2254"/>
    <mergeCell ref="O2249:O2254"/>
    <mergeCell ref="P2249:P2254"/>
    <mergeCell ref="Q2249:Q2254"/>
    <mergeCell ref="R2249:R2254"/>
    <mergeCell ref="AI2269:AJ2272"/>
    <mergeCell ref="W2270:X2272"/>
    <mergeCell ref="Y2271:Z2272"/>
    <mergeCell ref="AA2271:AB2272"/>
    <mergeCell ref="AC2271:AD2272"/>
    <mergeCell ref="AE2271:AF2272"/>
    <mergeCell ref="AG2271:AH2272"/>
    <mergeCell ref="AK2267:AK2272"/>
    <mergeCell ref="AL2267:AL2272"/>
    <mergeCell ref="AM2267:AM2272"/>
    <mergeCell ref="AN2267:AN2272"/>
    <mergeCell ref="AO2267:AO2272"/>
    <mergeCell ref="AP2267:AP2272"/>
    <mergeCell ref="U2266:V2266"/>
    <mergeCell ref="L2267:M2272"/>
    <mergeCell ref="N2267:N2272"/>
    <mergeCell ref="O2267:O2272"/>
    <mergeCell ref="P2267:P2272"/>
    <mergeCell ref="Q2267:Q2272"/>
    <mergeCell ref="R2267:R2272"/>
    <mergeCell ref="U2272:V2272"/>
    <mergeCell ref="AI2263:AJ2266"/>
    <mergeCell ref="W2264:X2266"/>
    <mergeCell ref="Y2265:Z2266"/>
    <mergeCell ref="AA2265:AB2266"/>
    <mergeCell ref="AC2265:AD2266"/>
    <mergeCell ref="AE2265:AF2266"/>
    <mergeCell ref="AG2265:AH2266"/>
    <mergeCell ref="AK2261:AK2266"/>
    <mergeCell ref="AL2261:AL2266"/>
    <mergeCell ref="AM2261:AM2266"/>
    <mergeCell ref="AN2261:AN2266"/>
    <mergeCell ref="AO2261:AO2266"/>
    <mergeCell ref="AP2261:AP2266"/>
    <mergeCell ref="L2261:M2266"/>
    <mergeCell ref="N2261:N2266"/>
    <mergeCell ref="O2261:O2266"/>
    <mergeCell ref="P2261:P2266"/>
    <mergeCell ref="Q2261:Q2266"/>
    <mergeCell ref="R2261:R2266"/>
    <mergeCell ref="AI2281:AJ2284"/>
    <mergeCell ref="W2282:X2284"/>
    <mergeCell ref="Y2283:Z2284"/>
    <mergeCell ref="AA2283:AB2284"/>
    <mergeCell ref="AC2283:AD2284"/>
    <mergeCell ref="AE2283:AF2284"/>
    <mergeCell ref="AG2283:AH2284"/>
    <mergeCell ref="AK2279:AK2284"/>
    <mergeCell ref="AL2279:AL2284"/>
    <mergeCell ref="AM2279:AM2284"/>
    <mergeCell ref="AN2279:AN2284"/>
    <mergeCell ref="AO2279:AO2284"/>
    <mergeCell ref="AP2279:AP2284"/>
    <mergeCell ref="U2278:V2278"/>
    <mergeCell ref="L2279:M2284"/>
    <mergeCell ref="N2279:N2284"/>
    <mergeCell ref="O2279:O2284"/>
    <mergeCell ref="P2279:P2284"/>
    <mergeCell ref="Q2279:Q2284"/>
    <mergeCell ref="R2279:R2284"/>
    <mergeCell ref="U2284:V2284"/>
    <mergeCell ref="AI2275:AJ2278"/>
    <mergeCell ref="W2276:X2278"/>
    <mergeCell ref="Y2277:Z2278"/>
    <mergeCell ref="AA2277:AB2278"/>
    <mergeCell ref="AC2277:AD2278"/>
    <mergeCell ref="AE2277:AF2278"/>
    <mergeCell ref="AG2277:AH2278"/>
    <mergeCell ref="AK2273:AK2278"/>
    <mergeCell ref="AL2273:AL2278"/>
    <mergeCell ref="AM2273:AM2278"/>
    <mergeCell ref="AN2273:AN2278"/>
    <mergeCell ref="AO2273:AO2278"/>
    <mergeCell ref="AP2273:AP2278"/>
    <mergeCell ref="L2273:M2278"/>
    <mergeCell ref="N2273:N2278"/>
    <mergeCell ref="O2273:O2278"/>
    <mergeCell ref="P2273:P2278"/>
    <mergeCell ref="Q2273:Q2278"/>
    <mergeCell ref="R2273:R2278"/>
    <mergeCell ref="AI2293:AJ2296"/>
    <mergeCell ref="W2294:X2296"/>
    <mergeCell ref="Y2295:Z2296"/>
    <mergeCell ref="AA2295:AB2296"/>
    <mergeCell ref="AC2295:AD2296"/>
    <mergeCell ref="AE2295:AF2296"/>
    <mergeCell ref="AG2295:AH2296"/>
    <mergeCell ref="AK2291:AK2296"/>
    <mergeCell ref="AL2291:AL2296"/>
    <mergeCell ref="AM2291:AM2296"/>
    <mergeCell ref="AN2291:AN2296"/>
    <mergeCell ref="AO2291:AO2296"/>
    <mergeCell ref="AP2291:AP2296"/>
    <mergeCell ref="U2290:V2290"/>
    <mergeCell ref="L2291:M2296"/>
    <mergeCell ref="N2291:N2296"/>
    <mergeCell ref="O2291:O2296"/>
    <mergeCell ref="P2291:P2296"/>
    <mergeCell ref="Q2291:Q2296"/>
    <mergeCell ref="R2291:R2296"/>
    <mergeCell ref="U2296:V2296"/>
    <mergeCell ref="AI2287:AJ2290"/>
    <mergeCell ref="W2288:X2290"/>
    <mergeCell ref="Y2289:Z2290"/>
    <mergeCell ref="AA2289:AB2290"/>
    <mergeCell ref="AC2289:AD2290"/>
    <mergeCell ref="AE2289:AF2290"/>
    <mergeCell ref="AG2289:AH2290"/>
    <mergeCell ref="AK2285:AK2290"/>
    <mergeCell ref="AL2285:AL2290"/>
    <mergeCell ref="AM2285:AM2290"/>
    <mergeCell ref="AN2285:AN2290"/>
    <mergeCell ref="AO2285:AO2290"/>
    <mergeCell ref="AP2285:AP2290"/>
    <mergeCell ref="L2285:M2290"/>
    <mergeCell ref="N2285:N2290"/>
    <mergeCell ref="O2285:O2290"/>
    <mergeCell ref="P2285:P2290"/>
    <mergeCell ref="Q2285:Q2290"/>
    <mergeCell ref="R2285:R2290"/>
    <mergeCell ref="AI2305:AJ2308"/>
    <mergeCell ref="W2306:X2308"/>
    <mergeCell ref="Y2307:Z2308"/>
    <mergeCell ref="AA2307:AB2308"/>
    <mergeCell ref="AC2307:AD2308"/>
    <mergeCell ref="AE2307:AF2308"/>
    <mergeCell ref="AG2307:AH2308"/>
    <mergeCell ref="AK2303:AK2308"/>
    <mergeCell ref="AL2303:AL2308"/>
    <mergeCell ref="AM2303:AM2308"/>
    <mergeCell ref="AN2303:AN2308"/>
    <mergeCell ref="AO2303:AO2308"/>
    <mergeCell ref="AP2303:AP2308"/>
    <mergeCell ref="U2302:V2302"/>
    <mergeCell ref="L2303:M2308"/>
    <mergeCell ref="N2303:N2308"/>
    <mergeCell ref="O2303:O2308"/>
    <mergeCell ref="P2303:P2308"/>
    <mergeCell ref="Q2303:Q2308"/>
    <mergeCell ref="R2303:R2308"/>
    <mergeCell ref="U2308:V2308"/>
    <mergeCell ref="AI2299:AJ2302"/>
    <mergeCell ref="W2300:X2302"/>
    <mergeCell ref="Y2301:Z2302"/>
    <mergeCell ref="AA2301:AB2302"/>
    <mergeCell ref="AC2301:AD2302"/>
    <mergeCell ref="AE2301:AF2302"/>
    <mergeCell ref="AG2301:AH2302"/>
    <mergeCell ref="AK2297:AK2302"/>
    <mergeCell ref="AL2297:AL2302"/>
    <mergeCell ref="AM2297:AM2302"/>
    <mergeCell ref="AN2297:AN2302"/>
    <mergeCell ref="AO2297:AO2302"/>
    <mergeCell ref="AP2297:AP2302"/>
    <mergeCell ref="L2297:M2302"/>
    <mergeCell ref="N2297:N2302"/>
    <mergeCell ref="O2297:O2302"/>
    <mergeCell ref="P2297:P2302"/>
    <mergeCell ref="Q2297:Q2302"/>
    <mergeCell ref="R2297:R2302"/>
    <mergeCell ref="AI2317:AJ2320"/>
    <mergeCell ref="W2318:X2320"/>
    <mergeCell ref="Y2319:Z2320"/>
    <mergeCell ref="AA2319:AB2320"/>
    <mergeCell ref="AC2319:AD2320"/>
    <mergeCell ref="AE2319:AF2320"/>
    <mergeCell ref="AG2319:AH2320"/>
    <mergeCell ref="AK2315:AK2320"/>
    <mergeCell ref="AL2315:AL2320"/>
    <mergeCell ref="AM2315:AM2320"/>
    <mergeCell ref="AN2315:AN2320"/>
    <mergeCell ref="AO2315:AO2320"/>
    <mergeCell ref="AP2315:AP2320"/>
    <mergeCell ref="U2314:V2314"/>
    <mergeCell ref="L2315:M2320"/>
    <mergeCell ref="N2315:N2320"/>
    <mergeCell ref="O2315:O2320"/>
    <mergeCell ref="P2315:P2320"/>
    <mergeCell ref="Q2315:Q2320"/>
    <mergeCell ref="R2315:R2320"/>
    <mergeCell ref="U2320:V2320"/>
    <mergeCell ref="AI2311:AJ2314"/>
    <mergeCell ref="W2312:X2314"/>
    <mergeCell ref="Y2313:Z2314"/>
    <mergeCell ref="AA2313:AB2314"/>
    <mergeCell ref="AC2313:AD2314"/>
    <mergeCell ref="AE2313:AF2314"/>
    <mergeCell ref="AG2313:AH2314"/>
    <mergeCell ref="AK2309:AK2314"/>
    <mergeCell ref="AL2309:AL2314"/>
    <mergeCell ref="AM2309:AM2314"/>
    <mergeCell ref="AN2309:AN2314"/>
    <mergeCell ref="AO2309:AO2314"/>
    <mergeCell ref="AP2309:AP2314"/>
    <mergeCell ref="L2309:M2314"/>
    <mergeCell ref="N2309:N2314"/>
    <mergeCell ref="O2309:O2314"/>
    <mergeCell ref="P2309:P2314"/>
    <mergeCell ref="Q2309:Q2314"/>
    <mergeCell ref="R2309:R2314"/>
    <mergeCell ref="AI2329:AJ2332"/>
    <mergeCell ref="W2330:X2332"/>
    <mergeCell ref="Y2331:Z2332"/>
    <mergeCell ref="AA2331:AB2332"/>
    <mergeCell ref="AC2331:AD2332"/>
    <mergeCell ref="AE2331:AF2332"/>
    <mergeCell ref="AG2331:AH2332"/>
    <mergeCell ref="AK2327:AK2332"/>
    <mergeCell ref="AL2327:AL2332"/>
    <mergeCell ref="AM2327:AM2332"/>
    <mergeCell ref="AN2327:AN2332"/>
    <mergeCell ref="AO2327:AO2332"/>
    <mergeCell ref="AP2327:AP2332"/>
    <mergeCell ref="U2326:V2326"/>
    <mergeCell ref="L2327:M2332"/>
    <mergeCell ref="N2327:N2332"/>
    <mergeCell ref="O2327:O2332"/>
    <mergeCell ref="P2327:P2332"/>
    <mergeCell ref="Q2327:Q2332"/>
    <mergeCell ref="R2327:R2332"/>
    <mergeCell ref="U2332:V2332"/>
    <mergeCell ref="AI2323:AJ2326"/>
    <mergeCell ref="W2324:X2326"/>
    <mergeCell ref="Y2325:Z2326"/>
    <mergeCell ref="AA2325:AB2326"/>
    <mergeCell ref="AC2325:AD2326"/>
    <mergeCell ref="AE2325:AF2326"/>
    <mergeCell ref="AG2325:AH2326"/>
    <mergeCell ref="AK2321:AK2326"/>
    <mergeCell ref="AL2321:AL2326"/>
    <mergeCell ref="AM2321:AM2326"/>
    <mergeCell ref="AN2321:AN2326"/>
    <mergeCell ref="AO2321:AO2326"/>
    <mergeCell ref="AP2321:AP2326"/>
    <mergeCell ref="L2321:M2326"/>
    <mergeCell ref="N2321:N2326"/>
    <mergeCell ref="O2321:O2326"/>
    <mergeCell ref="P2321:P2326"/>
    <mergeCell ref="Q2321:Q2326"/>
    <mergeCell ref="R2321:R2326"/>
    <mergeCell ref="AI2341:AJ2344"/>
    <mergeCell ref="W2342:X2344"/>
    <mergeCell ref="Y2343:Z2344"/>
    <mergeCell ref="AA2343:AB2344"/>
    <mergeCell ref="AC2343:AD2344"/>
    <mergeCell ref="AE2343:AF2344"/>
    <mergeCell ref="AG2343:AH2344"/>
    <mergeCell ref="AK2339:AK2344"/>
    <mergeCell ref="AL2339:AL2344"/>
    <mergeCell ref="AM2339:AM2344"/>
    <mergeCell ref="AN2339:AN2344"/>
    <mergeCell ref="AO2339:AO2344"/>
    <mergeCell ref="AP2339:AP2344"/>
    <mergeCell ref="U2338:V2338"/>
    <mergeCell ref="L2339:M2344"/>
    <mergeCell ref="N2339:N2344"/>
    <mergeCell ref="O2339:O2344"/>
    <mergeCell ref="P2339:P2344"/>
    <mergeCell ref="Q2339:Q2344"/>
    <mergeCell ref="R2339:R2344"/>
    <mergeCell ref="U2344:V2344"/>
    <mergeCell ref="AI2335:AJ2338"/>
    <mergeCell ref="W2336:X2338"/>
    <mergeCell ref="Y2337:Z2338"/>
    <mergeCell ref="AA2337:AB2338"/>
    <mergeCell ref="AC2337:AD2338"/>
    <mergeCell ref="AE2337:AF2338"/>
    <mergeCell ref="AG2337:AH2338"/>
    <mergeCell ref="AK2333:AK2338"/>
    <mergeCell ref="AL2333:AL2338"/>
    <mergeCell ref="AM2333:AM2338"/>
    <mergeCell ref="AN2333:AN2338"/>
    <mergeCell ref="AO2333:AO2338"/>
    <mergeCell ref="AP2333:AP2338"/>
    <mergeCell ref="L2333:M2338"/>
    <mergeCell ref="N2333:N2338"/>
    <mergeCell ref="O2333:O2338"/>
    <mergeCell ref="P2333:P2338"/>
    <mergeCell ref="Q2333:Q2338"/>
    <mergeCell ref="R2333:R2338"/>
    <mergeCell ref="AI2353:AJ2356"/>
    <mergeCell ref="W2354:X2356"/>
    <mergeCell ref="Y2355:Z2356"/>
    <mergeCell ref="AA2355:AB2356"/>
    <mergeCell ref="AC2355:AD2356"/>
    <mergeCell ref="AE2355:AF2356"/>
    <mergeCell ref="AG2355:AH2356"/>
    <mergeCell ref="AK2351:AK2356"/>
    <mergeCell ref="AL2351:AL2356"/>
    <mergeCell ref="AM2351:AM2356"/>
    <mergeCell ref="AN2351:AN2356"/>
    <mergeCell ref="AO2351:AO2356"/>
    <mergeCell ref="AP2351:AP2356"/>
    <mergeCell ref="U2350:V2350"/>
    <mergeCell ref="L2351:M2356"/>
    <mergeCell ref="N2351:N2356"/>
    <mergeCell ref="O2351:O2356"/>
    <mergeCell ref="P2351:P2356"/>
    <mergeCell ref="Q2351:Q2356"/>
    <mergeCell ref="R2351:R2356"/>
    <mergeCell ref="U2356:V2356"/>
    <mergeCell ref="AI2347:AJ2350"/>
    <mergeCell ref="W2348:X2350"/>
    <mergeCell ref="Y2349:Z2350"/>
    <mergeCell ref="AA2349:AB2350"/>
    <mergeCell ref="AC2349:AD2350"/>
    <mergeCell ref="AE2349:AF2350"/>
    <mergeCell ref="AG2349:AH2350"/>
    <mergeCell ref="AK2345:AK2350"/>
    <mergeCell ref="AL2345:AL2350"/>
    <mergeCell ref="AM2345:AM2350"/>
    <mergeCell ref="AN2345:AN2350"/>
    <mergeCell ref="AO2345:AO2350"/>
    <mergeCell ref="AP2345:AP2350"/>
    <mergeCell ref="L2345:M2350"/>
    <mergeCell ref="N2345:N2350"/>
    <mergeCell ref="O2345:O2350"/>
    <mergeCell ref="P2345:P2350"/>
    <mergeCell ref="Q2345:Q2350"/>
    <mergeCell ref="R2345:R2350"/>
    <mergeCell ref="AI2365:AJ2368"/>
    <mergeCell ref="W2366:X2368"/>
    <mergeCell ref="Y2367:Z2368"/>
    <mergeCell ref="AA2367:AB2368"/>
    <mergeCell ref="AC2367:AD2368"/>
    <mergeCell ref="AE2367:AF2368"/>
    <mergeCell ref="AG2367:AH2368"/>
    <mergeCell ref="AK2363:AK2368"/>
    <mergeCell ref="AL2363:AL2368"/>
    <mergeCell ref="AM2363:AM2368"/>
    <mergeCell ref="AN2363:AN2368"/>
    <mergeCell ref="AO2363:AO2368"/>
    <mergeCell ref="AP2363:AP2368"/>
    <mergeCell ref="U2362:V2362"/>
    <mergeCell ref="L2363:M2368"/>
    <mergeCell ref="N2363:N2368"/>
    <mergeCell ref="O2363:O2368"/>
    <mergeCell ref="P2363:P2368"/>
    <mergeCell ref="Q2363:Q2368"/>
    <mergeCell ref="R2363:R2368"/>
    <mergeCell ref="U2368:V2368"/>
    <mergeCell ref="AI2359:AJ2362"/>
    <mergeCell ref="W2360:X2362"/>
    <mergeCell ref="Y2361:Z2362"/>
    <mergeCell ref="AA2361:AB2362"/>
    <mergeCell ref="AC2361:AD2362"/>
    <mergeCell ref="AE2361:AF2362"/>
    <mergeCell ref="AG2361:AH2362"/>
    <mergeCell ref="AK2357:AK2362"/>
    <mergeCell ref="AL2357:AL2362"/>
    <mergeCell ref="AM2357:AM2362"/>
    <mergeCell ref="AN2357:AN2362"/>
    <mergeCell ref="AO2357:AO2362"/>
    <mergeCell ref="AP2357:AP2362"/>
    <mergeCell ref="L2357:M2362"/>
    <mergeCell ref="N2357:N2362"/>
    <mergeCell ref="O2357:O2362"/>
    <mergeCell ref="P2357:P2362"/>
    <mergeCell ref="Q2357:Q2362"/>
    <mergeCell ref="R2357:R2362"/>
    <mergeCell ref="AI2377:AJ2380"/>
    <mergeCell ref="W2378:X2380"/>
    <mergeCell ref="Y2379:Z2380"/>
    <mergeCell ref="AA2379:AB2380"/>
    <mergeCell ref="AC2379:AD2380"/>
    <mergeCell ref="AE2379:AF2380"/>
    <mergeCell ref="AG2379:AH2380"/>
    <mergeCell ref="AK2375:AK2380"/>
    <mergeCell ref="AL2375:AL2380"/>
    <mergeCell ref="AM2375:AM2380"/>
    <mergeCell ref="AN2375:AN2380"/>
    <mergeCell ref="AO2375:AO2380"/>
    <mergeCell ref="AP2375:AP2380"/>
    <mergeCell ref="U2374:V2374"/>
    <mergeCell ref="L2375:M2380"/>
    <mergeCell ref="N2375:N2380"/>
    <mergeCell ref="O2375:O2380"/>
    <mergeCell ref="P2375:P2380"/>
    <mergeCell ref="Q2375:Q2380"/>
    <mergeCell ref="R2375:R2380"/>
    <mergeCell ref="U2380:V2380"/>
    <mergeCell ref="AI2371:AJ2374"/>
    <mergeCell ref="W2372:X2374"/>
    <mergeCell ref="Y2373:Z2374"/>
    <mergeCell ref="AA2373:AB2374"/>
    <mergeCell ref="AC2373:AD2374"/>
    <mergeCell ref="AE2373:AF2374"/>
    <mergeCell ref="AG2373:AH2374"/>
    <mergeCell ref="AK2369:AK2374"/>
    <mergeCell ref="AL2369:AL2374"/>
    <mergeCell ref="AM2369:AM2374"/>
    <mergeCell ref="AN2369:AN2374"/>
    <mergeCell ref="AO2369:AO2374"/>
    <mergeCell ref="AP2369:AP2374"/>
    <mergeCell ref="L2369:M2374"/>
    <mergeCell ref="N2369:N2374"/>
    <mergeCell ref="O2369:O2374"/>
    <mergeCell ref="P2369:P2374"/>
    <mergeCell ref="Q2369:Q2374"/>
    <mergeCell ref="R2369:R2374"/>
    <mergeCell ref="AI2389:AJ2392"/>
    <mergeCell ref="W2390:X2392"/>
    <mergeCell ref="Y2391:Z2392"/>
    <mergeCell ref="AA2391:AB2392"/>
    <mergeCell ref="AC2391:AD2392"/>
    <mergeCell ref="AE2391:AF2392"/>
    <mergeCell ref="AG2391:AH2392"/>
    <mergeCell ref="AK2387:AK2392"/>
    <mergeCell ref="AL2387:AL2392"/>
    <mergeCell ref="AM2387:AM2392"/>
    <mergeCell ref="AN2387:AN2392"/>
    <mergeCell ref="AO2387:AO2392"/>
    <mergeCell ref="AP2387:AP2392"/>
    <mergeCell ref="U2386:V2386"/>
    <mergeCell ref="L2387:M2392"/>
    <mergeCell ref="N2387:N2392"/>
    <mergeCell ref="O2387:O2392"/>
    <mergeCell ref="P2387:P2392"/>
    <mergeCell ref="Q2387:Q2392"/>
    <mergeCell ref="R2387:R2392"/>
    <mergeCell ref="U2392:V2392"/>
    <mergeCell ref="AI2383:AJ2386"/>
    <mergeCell ref="W2384:X2386"/>
    <mergeCell ref="Y2385:Z2386"/>
    <mergeCell ref="AA2385:AB2386"/>
    <mergeCell ref="AC2385:AD2386"/>
    <mergeCell ref="AE2385:AF2386"/>
    <mergeCell ref="AG2385:AH2386"/>
    <mergeCell ref="AK2381:AK2386"/>
    <mergeCell ref="AL2381:AL2386"/>
    <mergeCell ref="AM2381:AM2386"/>
    <mergeCell ref="AN2381:AN2386"/>
    <mergeCell ref="AO2381:AO2386"/>
    <mergeCell ref="AP2381:AP2386"/>
    <mergeCell ref="L2381:M2386"/>
    <mergeCell ref="N2381:N2386"/>
    <mergeCell ref="O2381:O2386"/>
    <mergeCell ref="P2381:P2386"/>
    <mergeCell ref="Q2381:Q2386"/>
    <mergeCell ref="R2381:R2386"/>
    <mergeCell ref="AI2401:AJ2404"/>
    <mergeCell ref="W2402:X2404"/>
    <mergeCell ref="Y2403:Z2404"/>
    <mergeCell ref="AA2403:AB2404"/>
    <mergeCell ref="AC2403:AD2404"/>
    <mergeCell ref="AE2403:AF2404"/>
    <mergeCell ref="AG2403:AH2404"/>
    <mergeCell ref="AK2399:AK2404"/>
    <mergeCell ref="AL2399:AL2404"/>
    <mergeCell ref="AM2399:AM2404"/>
    <mergeCell ref="AN2399:AN2404"/>
    <mergeCell ref="AO2399:AO2404"/>
    <mergeCell ref="AP2399:AP2404"/>
    <mergeCell ref="U2398:V2398"/>
    <mergeCell ref="L2399:M2404"/>
    <mergeCell ref="N2399:N2404"/>
    <mergeCell ref="O2399:O2404"/>
    <mergeCell ref="P2399:P2404"/>
    <mergeCell ref="Q2399:Q2404"/>
    <mergeCell ref="R2399:R2404"/>
    <mergeCell ref="U2404:V2404"/>
    <mergeCell ref="AI2395:AJ2398"/>
    <mergeCell ref="W2396:X2398"/>
    <mergeCell ref="Y2397:Z2398"/>
    <mergeCell ref="AA2397:AB2398"/>
    <mergeCell ref="AC2397:AD2398"/>
    <mergeCell ref="AE2397:AF2398"/>
    <mergeCell ref="AG2397:AH2398"/>
    <mergeCell ref="AK2393:AK2398"/>
    <mergeCell ref="AL2393:AL2398"/>
    <mergeCell ref="AM2393:AM2398"/>
    <mergeCell ref="AN2393:AN2398"/>
    <mergeCell ref="AO2393:AO2398"/>
    <mergeCell ref="AP2393:AP2398"/>
    <mergeCell ref="L2393:M2398"/>
    <mergeCell ref="N2393:N2398"/>
    <mergeCell ref="O2393:O2398"/>
    <mergeCell ref="P2393:P2398"/>
    <mergeCell ref="Q2393:Q2398"/>
    <mergeCell ref="R2393:R2398"/>
    <mergeCell ref="AI2413:AJ2416"/>
    <mergeCell ref="W2414:X2416"/>
    <mergeCell ref="Y2415:Z2416"/>
    <mergeCell ref="AA2415:AB2416"/>
    <mergeCell ref="AC2415:AD2416"/>
    <mergeCell ref="AE2415:AF2416"/>
    <mergeCell ref="AG2415:AH2416"/>
    <mergeCell ref="AK2411:AK2416"/>
    <mergeCell ref="AL2411:AL2416"/>
    <mergeCell ref="AM2411:AM2416"/>
    <mergeCell ref="AN2411:AN2416"/>
    <mergeCell ref="AO2411:AO2416"/>
    <mergeCell ref="AP2411:AP2416"/>
    <mergeCell ref="U2410:V2410"/>
    <mergeCell ref="L2411:M2416"/>
    <mergeCell ref="N2411:N2416"/>
    <mergeCell ref="O2411:O2416"/>
    <mergeCell ref="P2411:P2416"/>
    <mergeCell ref="Q2411:Q2416"/>
    <mergeCell ref="R2411:R2416"/>
    <mergeCell ref="U2416:V2416"/>
    <mergeCell ref="AI2407:AJ2410"/>
    <mergeCell ref="W2408:X2410"/>
    <mergeCell ref="Y2409:Z2410"/>
    <mergeCell ref="AA2409:AB2410"/>
    <mergeCell ref="AC2409:AD2410"/>
    <mergeCell ref="AE2409:AF2410"/>
    <mergeCell ref="AG2409:AH2410"/>
    <mergeCell ref="AK2405:AK2410"/>
    <mergeCell ref="AL2405:AL2410"/>
    <mergeCell ref="AM2405:AM2410"/>
    <mergeCell ref="AN2405:AN2410"/>
    <mergeCell ref="AO2405:AO2410"/>
    <mergeCell ref="AP2405:AP2410"/>
    <mergeCell ref="L2405:M2410"/>
    <mergeCell ref="N2405:N2410"/>
    <mergeCell ref="O2405:O2410"/>
    <mergeCell ref="P2405:P2410"/>
    <mergeCell ref="Q2405:Q2410"/>
    <mergeCell ref="R2405:R2410"/>
    <mergeCell ref="AI2425:AJ2428"/>
    <mergeCell ref="W2426:X2428"/>
    <mergeCell ref="Y2427:Z2428"/>
    <mergeCell ref="AA2427:AB2428"/>
    <mergeCell ref="AC2427:AD2428"/>
    <mergeCell ref="AE2427:AF2428"/>
    <mergeCell ref="AG2427:AH2428"/>
    <mergeCell ref="AK2423:AK2428"/>
    <mergeCell ref="AL2423:AL2428"/>
    <mergeCell ref="AM2423:AM2428"/>
    <mergeCell ref="AN2423:AN2428"/>
    <mergeCell ref="AO2423:AO2428"/>
    <mergeCell ref="AP2423:AP2428"/>
    <mergeCell ref="U2422:V2422"/>
    <mergeCell ref="L2423:M2428"/>
    <mergeCell ref="N2423:N2428"/>
    <mergeCell ref="O2423:O2428"/>
    <mergeCell ref="P2423:P2428"/>
    <mergeCell ref="Q2423:Q2428"/>
    <mergeCell ref="R2423:R2428"/>
    <mergeCell ref="U2428:V2428"/>
    <mergeCell ref="AI2419:AJ2422"/>
    <mergeCell ref="W2420:X2422"/>
    <mergeCell ref="Y2421:Z2422"/>
    <mergeCell ref="AA2421:AB2422"/>
    <mergeCell ref="AC2421:AD2422"/>
    <mergeCell ref="AE2421:AF2422"/>
    <mergeCell ref="AG2421:AH2422"/>
    <mergeCell ref="AK2417:AK2422"/>
    <mergeCell ref="AL2417:AL2422"/>
    <mergeCell ref="AM2417:AM2422"/>
    <mergeCell ref="AN2417:AN2422"/>
    <mergeCell ref="AO2417:AO2422"/>
    <mergeCell ref="AP2417:AP2422"/>
    <mergeCell ref="L2417:M2422"/>
    <mergeCell ref="N2417:N2422"/>
    <mergeCell ref="O2417:O2422"/>
    <mergeCell ref="P2417:P2422"/>
    <mergeCell ref="Q2417:Q2422"/>
    <mergeCell ref="R2417:R2422"/>
    <mergeCell ref="AI2437:AJ2440"/>
    <mergeCell ref="W2438:X2440"/>
    <mergeCell ref="Y2439:Z2440"/>
    <mergeCell ref="AA2439:AB2440"/>
    <mergeCell ref="AC2439:AD2440"/>
    <mergeCell ref="AE2439:AF2440"/>
    <mergeCell ref="AG2439:AH2440"/>
    <mergeCell ref="AK2435:AK2440"/>
    <mergeCell ref="AL2435:AL2440"/>
    <mergeCell ref="AM2435:AM2440"/>
    <mergeCell ref="AN2435:AN2440"/>
    <mergeCell ref="AO2435:AO2440"/>
    <mergeCell ref="AP2435:AP2440"/>
    <mergeCell ref="U2434:V2434"/>
    <mergeCell ref="L2435:M2440"/>
    <mergeCell ref="N2435:N2440"/>
    <mergeCell ref="O2435:O2440"/>
    <mergeCell ref="P2435:P2440"/>
    <mergeCell ref="Q2435:Q2440"/>
    <mergeCell ref="R2435:R2440"/>
    <mergeCell ref="U2440:V2440"/>
    <mergeCell ref="AI2431:AJ2434"/>
    <mergeCell ref="W2432:X2434"/>
    <mergeCell ref="Y2433:Z2434"/>
    <mergeCell ref="AA2433:AB2434"/>
    <mergeCell ref="AC2433:AD2434"/>
    <mergeCell ref="AE2433:AF2434"/>
    <mergeCell ref="AG2433:AH2434"/>
    <mergeCell ref="AK2429:AK2434"/>
    <mergeCell ref="AL2429:AL2434"/>
    <mergeCell ref="AM2429:AM2434"/>
    <mergeCell ref="AN2429:AN2434"/>
    <mergeCell ref="AO2429:AO2434"/>
    <mergeCell ref="AP2429:AP2434"/>
    <mergeCell ref="L2429:M2434"/>
    <mergeCell ref="N2429:N2434"/>
    <mergeCell ref="O2429:O2434"/>
    <mergeCell ref="P2429:P2434"/>
    <mergeCell ref="Q2429:Q2434"/>
    <mergeCell ref="R2429:R2434"/>
    <mergeCell ref="AI2449:AJ2452"/>
    <mergeCell ref="W2450:X2452"/>
    <mergeCell ref="Y2451:Z2452"/>
    <mergeCell ref="AA2451:AB2452"/>
    <mergeCell ref="AC2451:AD2452"/>
    <mergeCell ref="AE2451:AF2452"/>
    <mergeCell ref="AG2451:AH2452"/>
    <mergeCell ref="AK2447:AK2452"/>
    <mergeCell ref="AL2447:AL2452"/>
    <mergeCell ref="AM2447:AM2452"/>
    <mergeCell ref="AN2447:AN2452"/>
    <mergeCell ref="AO2447:AO2452"/>
    <mergeCell ref="AP2447:AP2452"/>
    <mergeCell ref="U2446:V2446"/>
    <mergeCell ref="L2447:M2452"/>
    <mergeCell ref="N2447:N2452"/>
    <mergeCell ref="O2447:O2452"/>
    <mergeCell ref="P2447:P2452"/>
    <mergeCell ref="Q2447:Q2452"/>
    <mergeCell ref="R2447:R2452"/>
    <mergeCell ref="U2452:V2452"/>
    <mergeCell ref="AI2443:AJ2446"/>
    <mergeCell ref="W2444:X2446"/>
    <mergeCell ref="Y2445:Z2446"/>
    <mergeCell ref="AA2445:AB2446"/>
    <mergeCell ref="AC2445:AD2446"/>
    <mergeCell ref="AE2445:AF2446"/>
    <mergeCell ref="AG2445:AH2446"/>
    <mergeCell ref="AK2441:AK2446"/>
    <mergeCell ref="AL2441:AL2446"/>
    <mergeCell ref="AM2441:AM2446"/>
    <mergeCell ref="AN2441:AN2446"/>
    <mergeCell ref="AO2441:AO2446"/>
    <mergeCell ref="AP2441:AP2446"/>
    <mergeCell ref="L2441:M2446"/>
    <mergeCell ref="N2441:N2446"/>
    <mergeCell ref="O2441:O2446"/>
    <mergeCell ref="P2441:P2446"/>
    <mergeCell ref="Q2441:Q2446"/>
    <mergeCell ref="R2441:R2446"/>
    <mergeCell ref="AI2461:AJ2464"/>
    <mergeCell ref="W2462:X2464"/>
    <mergeCell ref="Y2463:Z2464"/>
    <mergeCell ref="AA2463:AB2464"/>
    <mergeCell ref="AC2463:AD2464"/>
    <mergeCell ref="AE2463:AF2464"/>
    <mergeCell ref="AG2463:AH2464"/>
    <mergeCell ref="AK2459:AK2464"/>
    <mergeCell ref="AL2459:AL2464"/>
    <mergeCell ref="AM2459:AM2464"/>
    <mergeCell ref="AN2459:AN2464"/>
    <mergeCell ref="AO2459:AO2464"/>
    <mergeCell ref="AP2459:AP2464"/>
    <mergeCell ref="U2458:V2458"/>
    <mergeCell ref="L2459:M2464"/>
    <mergeCell ref="N2459:N2464"/>
    <mergeCell ref="O2459:O2464"/>
    <mergeCell ref="P2459:P2464"/>
    <mergeCell ref="Q2459:Q2464"/>
    <mergeCell ref="R2459:R2464"/>
    <mergeCell ref="U2464:V2464"/>
    <mergeCell ref="AI2455:AJ2458"/>
    <mergeCell ref="W2456:X2458"/>
    <mergeCell ref="Y2457:Z2458"/>
    <mergeCell ref="AA2457:AB2458"/>
    <mergeCell ref="AC2457:AD2458"/>
    <mergeCell ref="AE2457:AF2458"/>
    <mergeCell ref="AG2457:AH2458"/>
    <mergeCell ref="AK2453:AK2458"/>
    <mergeCell ref="AL2453:AL2458"/>
    <mergeCell ref="AM2453:AM2458"/>
    <mergeCell ref="AN2453:AN2458"/>
    <mergeCell ref="AO2453:AO2458"/>
    <mergeCell ref="AP2453:AP2458"/>
    <mergeCell ref="L2453:M2458"/>
    <mergeCell ref="N2453:N2458"/>
    <mergeCell ref="O2453:O2458"/>
    <mergeCell ref="P2453:P2458"/>
    <mergeCell ref="Q2453:Q2458"/>
    <mergeCell ref="R2453:R2458"/>
    <mergeCell ref="AI2473:AJ2476"/>
    <mergeCell ref="W2474:X2476"/>
    <mergeCell ref="Y2475:Z2476"/>
    <mergeCell ref="AA2475:AB2476"/>
    <mergeCell ref="AC2475:AD2476"/>
    <mergeCell ref="AE2475:AF2476"/>
    <mergeCell ref="AG2475:AH2476"/>
    <mergeCell ref="AK2471:AK2476"/>
    <mergeCell ref="AL2471:AL2476"/>
    <mergeCell ref="AM2471:AM2476"/>
    <mergeCell ref="AN2471:AN2476"/>
    <mergeCell ref="AO2471:AO2476"/>
    <mergeCell ref="AP2471:AP2476"/>
    <mergeCell ref="U2470:V2470"/>
    <mergeCell ref="L2471:M2476"/>
    <mergeCell ref="N2471:N2476"/>
    <mergeCell ref="O2471:O2476"/>
    <mergeCell ref="P2471:P2476"/>
    <mergeCell ref="Q2471:Q2476"/>
    <mergeCell ref="R2471:R2476"/>
    <mergeCell ref="U2476:V2476"/>
    <mergeCell ref="AI2467:AJ2470"/>
    <mergeCell ref="W2468:X2470"/>
    <mergeCell ref="Y2469:Z2470"/>
    <mergeCell ref="AA2469:AB2470"/>
    <mergeCell ref="AC2469:AD2470"/>
    <mergeCell ref="AE2469:AF2470"/>
    <mergeCell ref="AG2469:AH2470"/>
    <mergeCell ref="AK2465:AK2470"/>
    <mergeCell ref="AL2465:AL2470"/>
    <mergeCell ref="AM2465:AM2470"/>
    <mergeCell ref="AN2465:AN2470"/>
    <mergeCell ref="AO2465:AO2470"/>
    <mergeCell ref="AP2465:AP2470"/>
    <mergeCell ref="L2465:M2470"/>
    <mergeCell ref="N2465:N2470"/>
    <mergeCell ref="O2465:O2470"/>
    <mergeCell ref="P2465:P2470"/>
    <mergeCell ref="Q2465:Q2470"/>
    <mergeCell ref="R2465:R2470"/>
    <mergeCell ref="AI2485:AJ2488"/>
    <mergeCell ref="W2486:X2488"/>
    <mergeCell ref="Y2487:Z2488"/>
    <mergeCell ref="AA2487:AB2488"/>
    <mergeCell ref="AC2487:AD2488"/>
    <mergeCell ref="AE2487:AF2488"/>
    <mergeCell ref="AG2487:AH2488"/>
    <mergeCell ref="AK2483:AK2488"/>
    <mergeCell ref="AL2483:AL2488"/>
    <mergeCell ref="AM2483:AM2488"/>
    <mergeCell ref="AN2483:AN2488"/>
    <mergeCell ref="AO2483:AO2488"/>
    <mergeCell ref="AP2483:AP2488"/>
    <mergeCell ref="U2482:V2482"/>
    <mergeCell ref="L2483:M2488"/>
    <mergeCell ref="N2483:N2488"/>
    <mergeCell ref="O2483:O2488"/>
    <mergeCell ref="P2483:P2488"/>
    <mergeCell ref="Q2483:Q2488"/>
    <mergeCell ref="R2483:R2488"/>
    <mergeCell ref="U2488:V2488"/>
    <mergeCell ref="AI2479:AJ2482"/>
    <mergeCell ref="W2480:X2482"/>
    <mergeCell ref="Y2481:Z2482"/>
    <mergeCell ref="AA2481:AB2482"/>
    <mergeCell ref="AC2481:AD2482"/>
    <mergeCell ref="AE2481:AF2482"/>
    <mergeCell ref="AG2481:AH2482"/>
    <mergeCell ref="AK2477:AK2482"/>
    <mergeCell ref="AL2477:AL2482"/>
    <mergeCell ref="AM2477:AM2482"/>
    <mergeCell ref="AN2477:AN2482"/>
    <mergeCell ref="AO2477:AO2482"/>
    <mergeCell ref="AP2477:AP2482"/>
    <mergeCell ref="L2477:M2482"/>
    <mergeCell ref="N2477:N2482"/>
    <mergeCell ref="O2477:O2482"/>
    <mergeCell ref="P2477:P2482"/>
    <mergeCell ref="Q2477:Q2482"/>
    <mergeCell ref="R2477:R2482"/>
    <mergeCell ref="AI2497:AJ2500"/>
    <mergeCell ref="W2498:X2500"/>
    <mergeCell ref="Y2499:Z2500"/>
    <mergeCell ref="AA2499:AB2500"/>
    <mergeCell ref="AC2499:AD2500"/>
    <mergeCell ref="AE2499:AF2500"/>
    <mergeCell ref="AG2499:AH2500"/>
    <mergeCell ref="AK2495:AK2500"/>
    <mergeCell ref="AL2495:AL2500"/>
    <mergeCell ref="AM2495:AM2500"/>
    <mergeCell ref="AN2495:AN2500"/>
    <mergeCell ref="AO2495:AO2500"/>
    <mergeCell ref="AP2495:AP2500"/>
    <mergeCell ref="U2494:V2494"/>
    <mergeCell ref="L2495:M2500"/>
    <mergeCell ref="N2495:N2500"/>
    <mergeCell ref="O2495:O2500"/>
    <mergeCell ref="P2495:P2500"/>
    <mergeCell ref="Q2495:Q2500"/>
    <mergeCell ref="R2495:R2500"/>
    <mergeCell ref="U2500:V2500"/>
    <mergeCell ref="AI2491:AJ2494"/>
    <mergeCell ref="W2492:X2494"/>
    <mergeCell ref="Y2493:Z2494"/>
    <mergeCell ref="AA2493:AB2494"/>
    <mergeCell ref="AC2493:AD2494"/>
    <mergeCell ref="AE2493:AF2494"/>
    <mergeCell ref="AG2493:AH2494"/>
    <mergeCell ref="AK2489:AK2494"/>
    <mergeCell ref="AL2489:AL2494"/>
    <mergeCell ref="AM2489:AM2494"/>
    <mergeCell ref="AN2489:AN2494"/>
    <mergeCell ref="AO2489:AO2494"/>
    <mergeCell ref="AP2489:AP2494"/>
    <mergeCell ref="L2489:M2494"/>
    <mergeCell ref="N2489:N2494"/>
    <mergeCell ref="O2489:O2494"/>
    <mergeCell ref="P2489:P2494"/>
    <mergeCell ref="Q2489:Q2494"/>
    <mergeCell ref="R2489:R2494"/>
    <mergeCell ref="AI2509:AJ2512"/>
    <mergeCell ref="W2510:X2512"/>
    <mergeCell ref="Y2511:Z2512"/>
    <mergeCell ref="AA2511:AB2512"/>
    <mergeCell ref="AC2511:AD2512"/>
    <mergeCell ref="AE2511:AF2512"/>
    <mergeCell ref="AG2511:AH2512"/>
    <mergeCell ref="AK2507:AK2512"/>
    <mergeCell ref="AL2507:AL2512"/>
    <mergeCell ref="AM2507:AM2512"/>
    <mergeCell ref="AN2507:AN2512"/>
    <mergeCell ref="AO2507:AO2512"/>
    <mergeCell ref="AP2507:AP2512"/>
    <mergeCell ref="U2506:V2506"/>
    <mergeCell ref="L2507:M2512"/>
    <mergeCell ref="N2507:N2512"/>
    <mergeCell ref="O2507:O2512"/>
    <mergeCell ref="P2507:P2512"/>
    <mergeCell ref="Q2507:Q2512"/>
    <mergeCell ref="R2507:R2512"/>
    <mergeCell ref="U2512:V2512"/>
    <mergeCell ref="AI2503:AJ2506"/>
    <mergeCell ref="W2504:X2506"/>
    <mergeCell ref="Y2505:Z2506"/>
    <mergeCell ref="AA2505:AB2506"/>
    <mergeCell ref="AC2505:AD2506"/>
    <mergeCell ref="AE2505:AF2506"/>
    <mergeCell ref="AG2505:AH2506"/>
    <mergeCell ref="AK2501:AK2506"/>
    <mergeCell ref="AL2501:AL2506"/>
    <mergeCell ref="AM2501:AM2506"/>
    <mergeCell ref="AN2501:AN2506"/>
    <mergeCell ref="AO2501:AO2506"/>
    <mergeCell ref="AP2501:AP2506"/>
    <mergeCell ref="L2501:M2506"/>
    <mergeCell ref="N2501:N2506"/>
    <mergeCell ref="O2501:O2506"/>
    <mergeCell ref="P2501:P2506"/>
    <mergeCell ref="Q2501:Q2506"/>
    <mergeCell ref="R2501:R2506"/>
    <mergeCell ref="AI2521:AJ2524"/>
    <mergeCell ref="W2522:X2524"/>
    <mergeCell ref="Y2523:Z2524"/>
    <mergeCell ref="AA2523:AB2524"/>
    <mergeCell ref="AC2523:AD2524"/>
    <mergeCell ref="AE2523:AF2524"/>
    <mergeCell ref="AG2523:AH2524"/>
    <mergeCell ref="AK2519:AK2524"/>
    <mergeCell ref="AL2519:AL2524"/>
    <mergeCell ref="AM2519:AM2524"/>
    <mergeCell ref="AN2519:AN2524"/>
    <mergeCell ref="AO2519:AO2524"/>
    <mergeCell ref="AP2519:AP2524"/>
    <mergeCell ref="U2518:V2518"/>
    <mergeCell ref="L2519:M2524"/>
    <mergeCell ref="N2519:N2524"/>
    <mergeCell ref="O2519:O2524"/>
    <mergeCell ref="P2519:P2524"/>
    <mergeCell ref="Q2519:Q2524"/>
    <mergeCell ref="R2519:R2524"/>
    <mergeCell ref="U2524:V2524"/>
    <mergeCell ref="AI2515:AJ2518"/>
    <mergeCell ref="W2516:X2518"/>
    <mergeCell ref="Y2517:Z2518"/>
    <mergeCell ref="AA2517:AB2518"/>
    <mergeCell ref="AC2517:AD2518"/>
    <mergeCell ref="AE2517:AF2518"/>
    <mergeCell ref="AG2517:AH2518"/>
    <mergeCell ref="AK2513:AK2518"/>
    <mergeCell ref="AL2513:AL2518"/>
    <mergeCell ref="AM2513:AM2518"/>
    <mergeCell ref="AN2513:AN2518"/>
    <mergeCell ref="AO2513:AO2518"/>
    <mergeCell ref="AP2513:AP2518"/>
    <mergeCell ref="L2513:M2518"/>
    <mergeCell ref="N2513:N2518"/>
    <mergeCell ref="O2513:O2518"/>
    <mergeCell ref="P2513:P2518"/>
    <mergeCell ref="Q2513:Q2518"/>
    <mergeCell ref="R2513:R2518"/>
    <mergeCell ref="AI2533:AJ2536"/>
    <mergeCell ref="W2534:X2536"/>
    <mergeCell ref="Y2535:Z2536"/>
    <mergeCell ref="AA2535:AB2536"/>
    <mergeCell ref="AC2535:AD2536"/>
    <mergeCell ref="AE2535:AF2536"/>
    <mergeCell ref="AG2535:AH2536"/>
    <mergeCell ref="AK2531:AK2536"/>
    <mergeCell ref="AL2531:AL2536"/>
    <mergeCell ref="AM2531:AM2536"/>
    <mergeCell ref="AN2531:AN2536"/>
    <mergeCell ref="AO2531:AO2536"/>
    <mergeCell ref="AP2531:AP2536"/>
    <mergeCell ref="U2530:V2530"/>
    <mergeCell ref="L2531:M2536"/>
    <mergeCell ref="N2531:N2536"/>
    <mergeCell ref="O2531:O2536"/>
    <mergeCell ref="P2531:P2536"/>
    <mergeCell ref="Q2531:Q2536"/>
    <mergeCell ref="R2531:R2536"/>
    <mergeCell ref="U2536:V2536"/>
    <mergeCell ref="AI2527:AJ2530"/>
    <mergeCell ref="W2528:X2530"/>
    <mergeCell ref="Y2529:Z2530"/>
    <mergeCell ref="AA2529:AB2530"/>
    <mergeCell ref="AC2529:AD2530"/>
    <mergeCell ref="AE2529:AF2530"/>
    <mergeCell ref="AG2529:AH2530"/>
    <mergeCell ref="AK2525:AK2530"/>
    <mergeCell ref="AL2525:AL2530"/>
    <mergeCell ref="AM2525:AM2530"/>
    <mergeCell ref="AN2525:AN2530"/>
    <mergeCell ref="AO2525:AO2530"/>
    <mergeCell ref="AP2525:AP2530"/>
    <mergeCell ref="L2525:M2530"/>
    <mergeCell ref="N2525:N2530"/>
    <mergeCell ref="O2525:O2530"/>
    <mergeCell ref="P2525:P2530"/>
    <mergeCell ref="Q2525:Q2530"/>
    <mergeCell ref="R2525:R2530"/>
    <mergeCell ref="AI2545:AJ2548"/>
    <mergeCell ref="W2546:X2548"/>
    <mergeCell ref="Y2547:Z2548"/>
    <mergeCell ref="AA2547:AB2548"/>
    <mergeCell ref="AC2547:AD2548"/>
    <mergeCell ref="AE2547:AF2548"/>
    <mergeCell ref="AG2547:AH2548"/>
    <mergeCell ref="AK2543:AK2548"/>
    <mergeCell ref="AL2543:AL2548"/>
    <mergeCell ref="AM2543:AM2548"/>
    <mergeCell ref="AN2543:AN2548"/>
    <mergeCell ref="AO2543:AO2548"/>
    <mergeCell ref="AP2543:AP2548"/>
    <mergeCell ref="U2542:V2542"/>
    <mergeCell ref="L2543:M2548"/>
    <mergeCell ref="N2543:N2548"/>
    <mergeCell ref="O2543:O2548"/>
    <mergeCell ref="P2543:P2548"/>
    <mergeCell ref="Q2543:Q2548"/>
    <mergeCell ref="R2543:R2548"/>
    <mergeCell ref="U2548:V2548"/>
    <mergeCell ref="AI2539:AJ2542"/>
    <mergeCell ref="W2540:X2542"/>
    <mergeCell ref="Y2541:Z2542"/>
    <mergeCell ref="AA2541:AB2542"/>
    <mergeCell ref="AC2541:AD2542"/>
    <mergeCell ref="AE2541:AF2542"/>
    <mergeCell ref="AG2541:AH2542"/>
    <mergeCell ref="AK2537:AK2542"/>
    <mergeCell ref="AL2537:AL2542"/>
    <mergeCell ref="AM2537:AM2542"/>
    <mergeCell ref="AN2537:AN2542"/>
    <mergeCell ref="AO2537:AO2542"/>
    <mergeCell ref="AP2537:AP2542"/>
    <mergeCell ref="L2537:M2542"/>
    <mergeCell ref="N2537:N2542"/>
    <mergeCell ref="O2537:O2542"/>
    <mergeCell ref="P2537:P2542"/>
    <mergeCell ref="Q2537:Q2542"/>
    <mergeCell ref="R2537:R2542"/>
    <mergeCell ref="AI2557:AJ2560"/>
    <mergeCell ref="W2558:X2560"/>
    <mergeCell ref="Y2559:Z2560"/>
    <mergeCell ref="AA2559:AB2560"/>
    <mergeCell ref="AC2559:AD2560"/>
    <mergeCell ref="AE2559:AF2560"/>
    <mergeCell ref="AG2559:AH2560"/>
    <mergeCell ref="AK2555:AK2560"/>
    <mergeCell ref="AL2555:AL2560"/>
    <mergeCell ref="AM2555:AM2560"/>
    <mergeCell ref="AN2555:AN2560"/>
    <mergeCell ref="AO2555:AO2560"/>
    <mergeCell ref="AP2555:AP2560"/>
    <mergeCell ref="U2554:V2554"/>
    <mergeCell ref="L2555:M2560"/>
    <mergeCell ref="N2555:N2560"/>
    <mergeCell ref="O2555:O2560"/>
    <mergeCell ref="P2555:P2560"/>
    <mergeCell ref="Q2555:Q2560"/>
    <mergeCell ref="R2555:R2560"/>
    <mergeCell ref="U2560:V2560"/>
    <mergeCell ref="AI2551:AJ2554"/>
    <mergeCell ref="W2552:X2554"/>
    <mergeCell ref="Y2553:Z2554"/>
    <mergeCell ref="AA2553:AB2554"/>
    <mergeCell ref="AC2553:AD2554"/>
    <mergeCell ref="AE2553:AF2554"/>
    <mergeCell ref="AG2553:AH2554"/>
    <mergeCell ref="AK2549:AK2554"/>
    <mergeCell ref="AL2549:AL2554"/>
    <mergeCell ref="AM2549:AM2554"/>
    <mergeCell ref="AN2549:AN2554"/>
    <mergeCell ref="AO2549:AO2554"/>
    <mergeCell ref="AP2549:AP2554"/>
    <mergeCell ref="L2549:M2554"/>
    <mergeCell ref="N2549:N2554"/>
    <mergeCell ref="O2549:O2554"/>
    <mergeCell ref="P2549:P2554"/>
    <mergeCell ref="Q2549:Q2554"/>
    <mergeCell ref="R2549:R2554"/>
    <mergeCell ref="AI2569:AJ2572"/>
    <mergeCell ref="W2570:X2572"/>
    <mergeCell ref="Y2571:Z2572"/>
    <mergeCell ref="AA2571:AB2572"/>
    <mergeCell ref="AC2571:AD2572"/>
    <mergeCell ref="AE2571:AF2572"/>
    <mergeCell ref="AG2571:AH2572"/>
    <mergeCell ref="AK2567:AK2572"/>
    <mergeCell ref="AL2567:AL2572"/>
    <mergeCell ref="AM2567:AM2572"/>
    <mergeCell ref="AN2567:AN2572"/>
    <mergeCell ref="AO2567:AO2572"/>
    <mergeCell ref="AP2567:AP2572"/>
    <mergeCell ref="U2566:V2566"/>
    <mergeCell ref="L2567:M2572"/>
    <mergeCell ref="N2567:N2572"/>
    <mergeCell ref="O2567:O2572"/>
    <mergeCell ref="P2567:P2572"/>
    <mergeCell ref="Q2567:Q2572"/>
    <mergeCell ref="R2567:R2572"/>
    <mergeCell ref="U2572:V2572"/>
    <mergeCell ref="AI2563:AJ2566"/>
    <mergeCell ref="W2564:X2566"/>
    <mergeCell ref="Y2565:Z2566"/>
    <mergeCell ref="AA2565:AB2566"/>
    <mergeCell ref="AC2565:AD2566"/>
    <mergeCell ref="AE2565:AF2566"/>
    <mergeCell ref="AG2565:AH2566"/>
    <mergeCell ref="AK2561:AK2566"/>
    <mergeCell ref="AL2561:AL2566"/>
    <mergeCell ref="AM2561:AM2566"/>
    <mergeCell ref="AN2561:AN2566"/>
    <mergeCell ref="AO2561:AO2566"/>
    <mergeCell ref="AP2561:AP2566"/>
    <mergeCell ref="L2561:M2566"/>
    <mergeCell ref="N2561:N2566"/>
    <mergeCell ref="O2561:O2566"/>
    <mergeCell ref="P2561:P2566"/>
    <mergeCell ref="Q2561:Q2566"/>
    <mergeCell ref="R2561:R2566"/>
    <mergeCell ref="AI2581:AJ2584"/>
    <mergeCell ref="W2582:X2584"/>
    <mergeCell ref="Y2583:Z2584"/>
    <mergeCell ref="AA2583:AB2584"/>
    <mergeCell ref="AC2583:AD2584"/>
    <mergeCell ref="AE2583:AF2584"/>
    <mergeCell ref="AG2583:AH2584"/>
    <mergeCell ref="AK2579:AK2584"/>
    <mergeCell ref="AL2579:AL2584"/>
    <mergeCell ref="AM2579:AM2584"/>
    <mergeCell ref="AN2579:AN2584"/>
    <mergeCell ref="AO2579:AO2584"/>
    <mergeCell ref="AP2579:AP2584"/>
    <mergeCell ref="U2578:V2578"/>
    <mergeCell ref="L2579:M2584"/>
    <mergeCell ref="N2579:N2584"/>
    <mergeCell ref="O2579:O2584"/>
    <mergeCell ref="P2579:P2584"/>
    <mergeCell ref="Q2579:Q2584"/>
    <mergeCell ref="R2579:R2584"/>
    <mergeCell ref="U2584:V2584"/>
    <mergeCell ref="AI2575:AJ2578"/>
    <mergeCell ref="W2576:X2578"/>
    <mergeCell ref="Y2577:Z2578"/>
    <mergeCell ref="AA2577:AB2578"/>
    <mergeCell ref="AC2577:AD2578"/>
    <mergeCell ref="AE2577:AF2578"/>
    <mergeCell ref="AG2577:AH2578"/>
    <mergeCell ref="AK2573:AK2578"/>
    <mergeCell ref="AL2573:AL2578"/>
    <mergeCell ref="AM2573:AM2578"/>
    <mergeCell ref="AN2573:AN2578"/>
    <mergeCell ref="AO2573:AO2578"/>
    <mergeCell ref="AP2573:AP2578"/>
    <mergeCell ref="L2573:M2578"/>
    <mergeCell ref="N2573:N2578"/>
    <mergeCell ref="O2573:O2578"/>
    <mergeCell ref="P2573:P2578"/>
    <mergeCell ref="Q2573:Q2578"/>
    <mergeCell ref="R2573:R2578"/>
    <mergeCell ref="AI2593:AJ2596"/>
    <mergeCell ref="W2594:X2596"/>
    <mergeCell ref="Y2595:Z2596"/>
    <mergeCell ref="AA2595:AB2596"/>
    <mergeCell ref="AC2595:AD2596"/>
    <mergeCell ref="AE2595:AF2596"/>
    <mergeCell ref="AG2595:AH2596"/>
    <mergeCell ref="AK2591:AK2596"/>
    <mergeCell ref="AL2591:AL2596"/>
    <mergeCell ref="AM2591:AM2596"/>
    <mergeCell ref="AN2591:AN2596"/>
    <mergeCell ref="AO2591:AO2596"/>
    <mergeCell ref="AP2591:AP2596"/>
    <mergeCell ref="U2590:V2590"/>
    <mergeCell ref="L2591:M2596"/>
    <mergeCell ref="N2591:N2596"/>
    <mergeCell ref="O2591:O2596"/>
    <mergeCell ref="P2591:P2596"/>
    <mergeCell ref="Q2591:Q2596"/>
    <mergeCell ref="R2591:R2596"/>
    <mergeCell ref="U2596:V2596"/>
    <mergeCell ref="AI2587:AJ2590"/>
    <mergeCell ref="W2588:X2590"/>
    <mergeCell ref="Y2589:Z2590"/>
    <mergeCell ref="AA2589:AB2590"/>
    <mergeCell ref="AC2589:AD2590"/>
    <mergeCell ref="AE2589:AF2590"/>
    <mergeCell ref="AG2589:AH2590"/>
    <mergeCell ref="AK2585:AK2590"/>
    <mergeCell ref="AL2585:AL2590"/>
    <mergeCell ref="AM2585:AM2590"/>
    <mergeCell ref="AN2585:AN2590"/>
    <mergeCell ref="AO2585:AO2590"/>
    <mergeCell ref="AP2585:AP2590"/>
    <mergeCell ref="L2585:M2590"/>
    <mergeCell ref="N2585:N2590"/>
    <mergeCell ref="O2585:O2590"/>
    <mergeCell ref="P2585:P2590"/>
    <mergeCell ref="Q2585:Q2590"/>
    <mergeCell ref="R2585:R2590"/>
    <mergeCell ref="AI2605:AJ2608"/>
    <mergeCell ref="W2606:X2608"/>
    <mergeCell ref="Y2607:Z2608"/>
    <mergeCell ref="AA2607:AB2608"/>
    <mergeCell ref="AC2607:AD2608"/>
    <mergeCell ref="AE2607:AF2608"/>
    <mergeCell ref="AG2607:AH2608"/>
    <mergeCell ref="AK2603:AK2608"/>
    <mergeCell ref="AL2603:AL2608"/>
    <mergeCell ref="AM2603:AM2608"/>
    <mergeCell ref="AN2603:AN2608"/>
    <mergeCell ref="AO2603:AO2608"/>
    <mergeCell ref="AP2603:AP2608"/>
    <mergeCell ref="U2602:V2602"/>
    <mergeCell ref="L2603:M2608"/>
    <mergeCell ref="N2603:N2608"/>
    <mergeCell ref="O2603:O2608"/>
    <mergeCell ref="P2603:P2608"/>
    <mergeCell ref="Q2603:Q2608"/>
    <mergeCell ref="R2603:R2608"/>
    <mergeCell ref="U2608:V2608"/>
    <mergeCell ref="AI2599:AJ2602"/>
    <mergeCell ref="W2600:X2602"/>
    <mergeCell ref="Y2601:Z2602"/>
    <mergeCell ref="AA2601:AB2602"/>
    <mergeCell ref="AC2601:AD2602"/>
    <mergeCell ref="AE2601:AF2602"/>
    <mergeCell ref="AG2601:AH2602"/>
    <mergeCell ref="AK2597:AK2602"/>
    <mergeCell ref="AL2597:AL2602"/>
    <mergeCell ref="AM2597:AM2602"/>
    <mergeCell ref="AN2597:AN2602"/>
    <mergeCell ref="AO2597:AO2602"/>
    <mergeCell ref="AP2597:AP2602"/>
    <mergeCell ref="L2597:M2602"/>
    <mergeCell ref="N2597:N2602"/>
    <mergeCell ref="O2597:O2602"/>
    <mergeCell ref="P2597:P2602"/>
    <mergeCell ref="Q2597:Q2602"/>
    <mergeCell ref="R2597:R2602"/>
    <mergeCell ref="AI2617:AJ2620"/>
    <mergeCell ref="W2618:X2620"/>
    <mergeCell ref="Y2619:Z2620"/>
    <mergeCell ref="AA2619:AB2620"/>
    <mergeCell ref="AC2619:AD2620"/>
    <mergeCell ref="AE2619:AF2620"/>
    <mergeCell ref="AG2619:AH2620"/>
    <mergeCell ref="AK2615:AK2620"/>
    <mergeCell ref="AL2615:AL2620"/>
    <mergeCell ref="AM2615:AM2620"/>
    <mergeCell ref="AN2615:AN2620"/>
    <mergeCell ref="AO2615:AO2620"/>
    <mergeCell ref="AP2615:AP2620"/>
    <mergeCell ref="U2614:V2614"/>
    <mergeCell ref="L2615:M2620"/>
    <mergeCell ref="N2615:N2620"/>
    <mergeCell ref="O2615:O2620"/>
    <mergeCell ref="P2615:P2620"/>
    <mergeCell ref="Q2615:Q2620"/>
    <mergeCell ref="R2615:R2620"/>
    <mergeCell ref="U2620:V2620"/>
    <mergeCell ref="AI2611:AJ2614"/>
    <mergeCell ref="W2612:X2614"/>
    <mergeCell ref="Y2613:Z2614"/>
    <mergeCell ref="AA2613:AB2614"/>
    <mergeCell ref="AC2613:AD2614"/>
    <mergeCell ref="AE2613:AF2614"/>
    <mergeCell ref="AG2613:AH2614"/>
    <mergeCell ref="AK2609:AK2614"/>
    <mergeCell ref="AL2609:AL2614"/>
    <mergeCell ref="AM2609:AM2614"/>
    <mergeCell ref="AN2609:AN2614"/>
    <mergeCell ref="AO2609:AO2614"/>
    <mergeCell ref="AP2609:AP2614"/>
    <mergeCell ref="L2609:M2614"/>
    <mergeCell ref="N2609:N2614"/>
    <mergeCell ref="O2609:O2614"/>
    <mergeCell ref="P2609:P2614"/>
    <mergeCell ref="Q2609:Q2614"/>
    <mergeCell ref="R2609:R2614"/>
    <mergeCell ref="AI2629:AJ2632"/>
    <mergeCell ref="W2630:X2632"/>
    <mergeCell ref="Y2631:Z2632"/>
    <mergeCell ref="AA2631:AB2632"/>
    <mergeCell ref="AC2631:AD2632"/>
    <mergeCell ref="AE2631:AF2632"/>
    <mergeCell ref="AG2631:AH2632"/>
    <mergeCell ref="AK2627:AK2632"/>
    <mergeCell ref="AL2627:AL2632"/>
    <mergeCell ref="AM2627:AM2632"/>
    <mergeCell ref="AN2627:AN2632"/>
    <mergeCell ref="AO2627:AO2632"/>
    <mergeCell ref="AP2627:AP2632"/>
    <mergeCell ref="U2626:V2626"/>
    <mergeCell ref="L2627:M2632"/>
    <mergeCell ref="N2627:N2632"/>
    <mergeCell ref="O2627:O2632"/>
    <mergeCell ref="P2627:P2632"/>
    <mergeCell ref="Q2627:Q2632"/>
    <mergeCell ref="R2627:R2632"/>
    <mergeCell ref="U2632:V2632"/>
    <mergeCell ref="AI2623:AJ2626"/>
    <mergeCell ref="W2624:X2626"/>
    <mergeCell ref="Y2625:Z2626"/>
    <mergeCell ref="AA2625:AB2626"/>
    <mergeCell ref="AC2625:AD2626"/>
    <mergeCell ref="AE2625:AF2626"/>
    <mergeCell ref="AG2625:AH2626"/>
    <mergeCell ref="AK2621:AK2626"/>
    <mergeCell ref="AL2621:AL2626"/>
    <mergeCell ref="AM2621:AM2626"/>
    <mergeCell ref="AN2621:AN2626"/>
    <mergeCell ref="AO2621:AO2626"/>
    <mergeCell ref="AP2621:AP2626"/>
    <mergeCell ref="L2621:M2626"/>
    <mergeCell ref="N2621:N2626"/>
    <mergeCell ref="O2621:O2626"/>
    <mergeCell ref="P2621:P2626"/>
    <mergeCell ref="Q2621:Q2626"/>
    <mergeCell ref="R2621:R2626"/>
    <mergeCell ref="AI2641:AJ2644"/>
    <mergeCell ref="W2642:X2644"/>
    <mergeCell ref="Y2643:Z2644"/>
    <mergeCell ref="AA2643:AB2644"/>
    <mergeCell ref="AC2643:AD2644"/>
    <mergeCell ref="AE2643:AF2644"/>
    <mergeCell ref="AG2643:AH2644"/>
    <mergeCell ref="AK2639:AK2644"/>
    <mergeCell ref="AL2639:AL2644"/>
    <mergeCell ref="AM2639:AM2644"/>
    <mergeCell ref="AN2639:AN2644"/>
    <mergeCell ref="AO2639:AO2644"/>
    <mergeCell ref="AP2639:AP2644"/>
    <mergeCell ref="U2638:V2638"/>
    <mergeCell ref="L2639:M2644"/>
    <mergeCell ref="N2639:N2644"/>
    <mergeCell ref="O2639:O2644"/>
    <mergeCell ref="P2639:P2644"/>
    <mergeCell ref="Q2639:Q2644"/>
    <mergeCell ref="R2639:R2644"/>
    <mergeCell ref="U2644:V2644"/>
    <mergeCell ref="AI2635:AJ2638"/>
    <mergeCell ref="W2636:X2638"/>
    <mergeCell ref="Y2637:Z2638"/>
    <mergeCell ref="AA2637:AB2638"/>
    <mergeCell ref="AC2637:AD2638"/>
    <mergeCell ref="AE2637:AF2638"/>
    <mergeCell ref="AG2637:AH2638"/>
    <mergeCell ref="AK2633:AK2638"/>
    <mergeCell ref="AL2633:AL2638"/>
    <mergeCell ref="AM2633:AM2638"/>
    <mergeCell ref="AN2633:AN2638"/>
    <mergeCell ref="AO2633:AO2638"/>
    <mergeCell ref="AP2633:AP2638"/>
    <mergeCell ref="L2633:M2638"/>
    <mergeCell ref="N2633:N2638"/>
    <mergeCell ref="O2633:O2638"/>
    <mergeCell ref="P2633:P2638"/>
    <mergeCell ref="Q2633:Q2638"/>
    <mergeCell ref="R2633:R2638"/>
    <mergeCell ref="AI2653:AJ2656"/>
    <mergeCell ref="W2654:X2656"/>
    <mergeCell ref="Y2655:Z2656"/>
    <mergeCell ref="AA2655:AB2656"/>
    <mergeCell ref="AC2655:AD2656"/>
    <mergeCell ref="AE2655:AF2656"/>
    <mergeCell ref="AG2655:AH2656"/>
    <mergeCell ref="AK2651:AK2656"/>
    <mergeCell ref="AL2651:AL2656"/>
    <mergeCell ref="AM2651:AM2656"/>
    <mergeCell ref="AN2651:AN2656"/>
    <mergeCell ref="AO2651:AO2656"/>
    <mergeCell ref="AP2651:AP2656"/>
    <mergeCell ref="U2650:V2650"/>
    <mergeCell ref="L2651:M2656"/>
    <mergeCell ref="N2651:N2656"/>
    <mergeCell ref="O2651:O2656"/>
    <mergeCell ref="P2651:P2656"/>
    <mergeCell ref="Q2651:Q2656"/>
    <mergeCell ref="R2651:R2656"/>
    <mergeCell ref="U2656:V2656"/>
    <mergeCell ref="AI2647:AJ2650"/>
    <mergeCell ref="W2648:X2650"/>
    <mergeCell ref="Y2649:Z2650"/>
    <mergeCell ref="AA2649:AB2650"/>
    <mergeCell ref="AC2649:AD2650"/>
    <mergeCell ref="AE2649:AF2650"/>
    <mergeCell ref="AG2649:AH2650"/>
    <mergeCell ref="AK2645:AK2650"/>
    <mergeCell ref="AL2645:AL2650"/>
    <mergeCell ref="AM2645:AM2650"/>
    <mergeCell ref="AN2645:AN2650"/>
    <mergeCell ref="AO2645:AO2650"/>
    <mergeCell ref="AP2645:AP2650"/>
    <mergeCell ref="L2645:M2650"/>
    <mergeCell ref="N2645:N2650"/>
    <mergeCell ref="O2645:O2650"/>
    <mergeCell ref="P2645:P2650"/>
    <mergeCell ref="Q2645:Q2650"/>
    <mergeCell ref="R2645:R2650"/>
    <mergeCell ref="AI2665:AJ2668"/>
    <mergeCell ref="W2666:X2668"/>
    <mergeCell ref="Y2667:Z2668"/>
    <mergeCell ref="AA2667:AB2668"/>
    <mergeCell ref="AC2667:AD2668"/>
    <mergeCell ref="AE2667:AF2668"/>
    <mergeCell ref="AG2667:AH2668"/>
    <mergeCell ref="AK2663:AK2668"/>
    <mergeCell ref="AL2663:AL2668"/>
    <mergeCell ref="AM2663:AM2668"/>
    <mergeCell ref="AN2663:AN2668"/>
    <mergeCell ref="AO2663:AO2668"/>
    <mergeCell ref="AP2663:AP2668"/>
    <mergeCell ref="U2662:V2662"/>
    <mergeCell ref="L2663:M2668"/>
    <mergeCell ref="N2663:N2668"/>
    <mergeCell ref="O2663:O2668"/>
    <mergeCell ref="P2663:P2668"/>
    <mergeCell ref="Q2663:Q2668"/>
    <mergeCell ref="R2663:R2668"/>
    <mergeCell ref="U2668:V2668"/>
    <mergeCell ref="AI2659:AJ2662"/>
    <mergeCell ref="W2660:X2662"/>
    <mergeCell ref="Y2661:Z2662"/>
    <mergeCell ref="AA2661:AB2662"/>
    <mergeCell ref="AC2661:AD2662"/>
    <mergeCell ref="AE2661:AF2662"/>
    <mergeCell ref="AG2661:AH2662"/>
    <mergeCell ref="AK2657:AK2662"/>
    <mergeCell ref="AL2657:AL2662"/>
    <mergeCell ref="AM2657:AM2662"/>
    <mergeCell ref="AN2657:AN2662"/>
    <mergeCell ref="AO2657:AO2662"/>
    <mergeCell ref="AP2657:AP2662"/>
    <mergeCell ref="L2657:M2662"/>
    <mergeCell ref="N2657:N2662"/>
    <mergeCell ref="O2657:O2662"/>
    <mergeCell ref="P2657:P2662"/>
    <mergeCell ref="Q2657:Q2662"/>
    <mergeCell ref="R2657:R2662"/>
    <mergeCell ref="AI2677:AJ2680"/>
    <mergeCell ref="W2678:X2680"/>
    <mergeCell ref="Y2679:Z2680"/>
    <mergeCell ref="AA2679:AB2680"/>
    <mergeCell ref="AC2679:AD2680"/>
    <mergeCell ref="AE2679:AF2680"/>
    <mergeCell ref="AG2679:AH2680"/>
    <mergeCell ref="AK2675:AK2680"/>
    <mergeCell ref="AL2675:AL2680"/>
    <mergeCell ref="AM2675:AM2680"/>
    <mergeCell ref="AN2675:AN2680"/>
    <mergeCell ref="AO2675:AO2680"/>
    <mergeCell ref="AP2675:AP2680"/>
    <mergeCell ref="U2674:V2674"/>
    <mergeCell ref="L2675:M2680"/>
    <mergeCell ref="N2675:N2680"/>
    <mergeCell ref="O2675:O2680"/>
    <mergeCell ref="P2675:P2680"/>
    <mergeCell ref="Q2675:Q2680"/>
    <mergeCell ref="R2675:R2680"/>
    <mergeCell ref="U2680:V2680"/>
    <mergeCell ref="AI2671:AJ2674"/>
    <mergeCell ref="W2672:X2674"/>
    <mergeCell ref="Y2673:Z2674"/>
    <mergeCell ref="AA2673:AB2674"/>
    <mergeCell ref="AC2673:AD2674"/>
    <mergeCell ref="AE2673:AF2674"/>
    <mergeCell ref="AG2673:AH2674"/>
    <mergeCell ref="AK2669:AK2674"/>
    <mergeCell ref="AL2669:AL2674"/>
    <mergeCell ref="AM2669:AM2674"/>
    <mergeCell ref="AN2669:AN2674"/>
    <mergeCell ref="AO2669:AO2674"/>
    <mergeCell ref="AP2669:AP2674"/>
    <mergeCell ref="L2669:M2674"/>
    <mergeCell ref="N2669:N2674"/>
    <mergeCell ref="O2669:O2674"/>
    <mergeCell ref="P2669:P2674"/>
    <mergeCell ref="Q2669:Q2674"/>
    <mergeCell ref="R2669:R2674"/>
    <mergeCell ref="AI2689:AJ2692"/>
    <mergeCell ref="W2690:X2692"/>
    <mergeCell ref="Y2691:Z2692"/>
    <mergeCell ref="AA2691:AB2692"/>
    <mergeCell ref="AC2691:AD2692"/>
    <mergeCell ref="AE2691:AF2692"/>
    <mergeCell ref="AG2691:AH2692"/>
    <mergeCell ref="AK2687:AK2692"/>
    <mergeCell ref="AL2687:AL2692"/>
    <mergeCell ref="AM2687:AM2692"/>
    <mergeCell ref="AN2687:AN2692"/>
    <mergeCell ref="AO2687:AO2692"/>
    <mergeCell ref="AP2687:AP2692"/>
    <mergeCell ref="U2686:V2686"/>
    <mergeCell ref="L2687:M2692"/>
    <mergeCell ref="N2687:N2692"/>
    <mergeCell ref="O2687:O2692"/>
    <mergeCell ref="P2687:P2692"/>
    <mergeCell ref="Q2687:Q2692"/>
    <mergeCell ref="R2687:R2692"/>
    <mergeCell ref="U2692:V2692"/>
    <mergeCell ref="AI2683:AJ2686"/>
    <mergeCell ref="W2684:X2686"/>
    <mergeCell ref="Y2685:Z2686"/>
    <mergeCell ref="AA2685:AB2686"/>
    <mergeCell ref="AC2685:AD2686"/>
    <mergeCell ref="AE2685:AF2686"/>
    <mergeCell ref="AG2685:AH2686"/>
    <mergeCell ref="AK2681:AK2686"/>
    <mergeCell ref="AL2681:AL2686"/>
    <mergeCell ref="AM2681:AM2686"/>
    <mergeCell ref="AN2681:AN2686"/>
    <mergeCell ref="AO2681:AO2686"/>
    <mergeCell ref="AP2681:AP2686"/>
    <mergeCell ref="L2681:M2686"/>
    <mergeCell ref="N2681:N2686"/>
    <mergeCell ref="O2681:O2686"/>
    <mergeCell ref="P2681:P2686"/>
    <mergeCell ref="Q2681:Q2686"/>
    <mergeCell ref="R2681:R2686"/>
    <mergeCell ref="AI2701:AJ2704"/>
    <mergeCell ref="W2702:X2704"/>
    <mergeCell ref="Y2703:Z2704"/>
    <mergeCell ref="AA2703:AB2704"/>
    <mergeCell ref="AC2703:AD2704"/>
    <mergeCell ref="AE2703:AF2704"/>
    <mergeCell ref="AG2703:AH2704"/>
    <mergeCell ref="AK2699:AK2704"/>
    <mergeCell ref="AL2699:AL2704"/>
    <mergeCell ref="AM2699:AM2704"/>
    <mergeCell ref="AN2699:AN2704"/>
    <mergeCell ref="AO2699:AO2704"/>
    <mergeCell ref="AP2699:AP2704"/>
    <mergeCell ref="U2698:V2698"/>
    <mergeCell ref="L2699:M2704"/>
    <mergeCell ref="N2699:N2704"/>
    <mergeCell ref="O2699:O2704"/>
    <mergeCell ref="P2699:P2704"/>
    <mergeCell ref="Q2699:Q2704"/>
    <mergeCell ref="R2699:R2704"/>
    <mergeCell ref="U2704:V2704"/>
    <mergeCell ref="AI2695:AJ2698"/>
    <mergeCell ref="W2696:X2698"/>
    <mergeCell ref="Y2697:Z2698"/>
    <mergeCell ref="AA2697:AB2698"/>
    <mergeCell ref="AC2697:AD2698"/>
    <mergeCell ref="AE2697:AF2698"/>
    <mergeCell ref="AG2697:AH2698"/>
    <mergeCell ref="AK2693:AK2698"/>
    <mergeCell ref="AL2693:AL2698"/>
    <mergeCell ref="AM2693:AM2698"/>
    <mergeCell ref="AN2693:AN2698"/>
    <mergeCell ref="AO2693:AO2698"/>
    <mergeCell ref="AP2693:AP2698"/>
    <mergeCell ref="L2693:M2698"/>
    <mergeCell ref="N2693:N2698"/>
    <mergeCell ref="O2693:O2698"/>
    <mergeCell ref="P2693:P2698"/>
    <mergeCell ref="Q2693:Q2698"/>
    <mergeCell ref="R2693:R2698"/>
    <mergeCell ref="AI2713:AJ2716"/>
    <mergeCell ref="W2714:X2716"/>
    <mergeCell ref="Y2715:Z2716"/>
    <mergeCell ref="AA2715:AB2716"/>
    <mergeCell ref="AC2715:AD2716"/>
    <mergeCell ref="AE2715:AF2716"/>
    <mergeCell ref="AG2715:AH2716"/>
    <mergeCell ref="AK2711:AK2716"/>
    <mergeCell ref="AL2711:AL2716"/>
    <mergeCell ref="AM2711:AM2716"/>
    <mergeCell ref="AN2711:AN2716"/>
    <mergeCell ref="AO2711:AO2716"/>
    <mergeCell ref="AP2711:AP2716"/>
    <mergeCell ref="U2710:V2710"/>
    <mergeCell ref="L2711:M2716"/>
    <mergeCell ref="N2711:N2716"/>
    <mergeCell ref="O2711:O2716"/>
    <mergeCell ref="P2711:P2716"/>
    <mergeCell ref="Q2711:Q2716"/>
    <mergeCell ref="R2711:R2716"/>
    <mergeCell ref="U2716:V2716"/>
    <mergeCell ref="AI2707:AJ2710"/>
    <mergeCell ref="W2708:X2710"/>
    <mergeCell ref="Y2709:Z2710"/>
    <mergeCell ref="AA2709:AB2710"/>
    <mergeCell ref="AC2709:AD2710"/>
    <mergeCell ref="AE2709:AF2710"/>
    <mergeCell ref="AG2709:AH2710"/>
    <mergeCell ref="AK2705:AK2710"/>
    <mergeCell ref="AL2705:AL2710"/>
    <mergeCell ref="AM2705:AM2710"/>
    <mergeCell ref="AN2705:AN2710"/>
    <mergeCell ref="AO2705:AO2710"/>
    <mergeCell ref="AP2705:AP2710"/>
    <mergeCell ref="L2705:M2710"/>
    <mergeCell ref="N2705:N2710"/>
    <mergeCell ref="O2705:O2710"/>
    <mergeCell ref="P2705:P2710"/>
    <mergeCell ref="Q2705:Q2710"/>
    <mergeCell ref="R2705:R2710"/>
    <mergeCell ref="AI2725:AJ2728"/>
    <mergeCell ref="W2726:X2728"/>
    <mergeCell ref="Y2727:Z2728"/>
    <mergeCell ref="AA2727:AB2728"/>
    <mergeCell ref="AC2727:AD2728"/>
    <mergeCell ref="AE2727:AF2728"/>
    <mergeCell ref="AG2727:AH2728"/>
    <mergeCell ref="AK2723:AK2728"/>
    <mergeCell ref="AL2723:AL2728"/>
    <mergeCell ref="AM2723:AM2728"/>
    <mergeCell ref="AN2723:AN2728"/>
    <mergeCell ref="AO2723:AO2728"/>
    <mergeCell ref="AP2723:AP2728"/>
    <mergeCell ref="U2722:V2722"/>
    <mergeCell ref="L2723:M2728"/>
    <mergeCell ref="N2723:N2728"/>
    <mergeCell ref="O2723:O2728"/>
    <mergeCell ref="P2723:P2728"/>
    <mergeCell ref="Q2723:Q2728"/>
    <mergeCell ref="R2723:R2728"/>
    <mergeCell ref="U2728:V2728"/>
    <mergeCell ref="AI2719:AJ2722"/>
    <mergeCell ref="W2720:X2722"/>
    <mergeCell ref="Y2721:Z2722"/>
    <mergeCell ref="AA2721:AB2722"/>
    <mergeCell ref="AC2721:AD2722"/>
    <mergeCell ref="AE2721:AF2722"/>
    <mergeCell ref="AG2721:AH2722"/>
    <mergeCell ref="AK2717:AK2722"/>
    <mergeCell ref="AL2717:AL2722"/>
    <mergeCell ref="AM2717:AM2722"/>
    <mergeCell ref="AN2717:AN2722"/>
    <mergeCell ref="AO2717:AO2722"/>
    <mergeCell ref="AP2717:AP2722"/>
    <mergeCell ref="L2717:M2722"/>
    <mergeCell ref="N2717:N2722"/>
    <mergeCell ref="O2717:O2722"/>
    <mergeCell ref="P2717:P2722"/>
    <mergeCell ref="Q2717:Q2722"/>
    <mergeCell ref="R2717:R2722"/>
    <mergeCell ref="AI2737:AJ2740"/>
    <mergeCell ref="W2738:X2740"/>
    <mergeCell ref="Y2739:Z2740"/>
    <mergeCell ref="AA2739:AB2740"/>
    <mergeCell ref="AC2739:AD2740"/>
    <mergeCell ref="AE2739:AF2740"/>
    <mergeCell ref="AG2739:AH2740"/>
    <mergeCell ref="AK2735:AK2740"/>
    <mergeCell ref="AL2735:AL2740"/>
    <mergeCell ref="AM2735:AM2740"/>
    <mergeCell ref="AN2735:AN2740"/>
    <mergeCell ref="AO2735:AO2740"/>
    <mergeCell ref="AP2735:AP2740"/>
    <mergeCell ref="U2734:V2734"/>
    <mergeCell ref="L2735:M2740"/>
    <mergeCell ref="N2735:N2740"/>
    <mergeCell ref="O2735:O2740"/>
    <mergeCell ref="P2735:P2740"/>
    <mergeCell ref="Q2735:Q2740"/>
    <mergeCell ref="R2735:R2740"/>
    <mergeCell ref="U2740:V2740"/>
    <mergeCell ref="AI2731:AJ2734"/>
    <mergeCell ref="W2732:X2734"/>
    <mergeCell ref="Y2733:Z2734"/>
    <mergeCell ref="AA2733:AB2734"/>
    <mergeCell ref="AC2733:AD2734"/>
    <mergeCell ref="AE2733:AF2734"/>
    <mergeCell ref="AG2733:AH2734"/>
    <mergeCell ref="AK2729:AK2734"/>
    <mergeCell ref="AL2729:AL2734"/>
    <mergeCell ref="AM2729:AM2734"/>
    <mergeCell ref="AN2729:AN2734"/>
    <mergeCell ref="AO2729:AO2734"/>
    <mergeCell ref="AP2729:AP2734"/>
    <mergeCell ref="L2729:M2734"/>
    <mergeCell ref="N2729:N2734"/>
    <mergeCell ref="O2729:O2734"/>
    <mergeCell ref="P2729:P2734"/>
    <mergeCell ref="Q2729:Q2734"/>
    <mergeCell ref="R2729:R2734"/>
    <mergeCell ref="AI2749:AJ2752"/>
    <mergeCell ref="W2750:X2752"/>
    <mergeCell ref="Y2751:Z2752"/>
    <mergeCell ref="AA2751:AB2752"/>
    <mergeCell ref="AC2751:AD2752"/>
    <mergeCell ref="AE2751:AF2752"/>
    <mergeCell ref="AG2751:AH2752"/>
    <mergeCell ref="AK2747:AK2752"/>
    <mergeCell ref="AL2747:AL2752"/>
    <mergeCell ref="AM2747:AM2752"/>
    <mergeCell ref="AN2747:AN2752"/>
    <mergeCell ref="AO2747:AO2752"/>
    <mergeCell ref="AP2747:AP2752"/>
    <mergeCell ref="U2746:V2746"/>
    <mergeCell ref="L2747:M2752"/>
    <mergeCell ref="N2747:N2752"/>
    <mergeCell ref="O2747:O2752"/>
    <mergeCell ref="P2747:P2752"/>
    <mergeCell ref="Q2747:Q2752"/>
    <mergeCell ref="R2747:R2752"/>
    <mergeCell ref="U2752:V2752"/>
    <mergeCell ref="AI2743:AJ2746"/>
    <mergeCell ref="W2744:X2746"/>
    <mergeCell ref="Y2745:Z2746"/>
    <mergeCell ref="AA2745:AB2746"/>
    <mergeCell ref="AC2745:AD2746"/>
    <mergeCell ref="AE2745:AF2746"/>
    <mergeCell ref="AG2745:AH2746"/>
    <mergeCell ref="AK2741:AK2746"/>
    <mergeCell ref="AL2741:AL2746"/>
    <mergeCell ref="AM2741:AM2746"/>
    <mergeCell ref="AN2741:AN2746"/>
    <mergeCell ref="AO2741:AO2746"/>
    <mergeCell ref="AP2741:AP2746"/>
    <mergeCell ref="L2741:M2746"/>
    <mergeCell ref="N2741:N2746"/>
    <mergeCell ref="O2741:O2746"/>
    <mergeCell ref="P2741:P2746"/>
    <mergeCell ref="Q2741:Q2746"/>
    <mergeCell ref="R2741:R2746"/>
    <mergeCell ref="AI2761:AJ2764"/>
    <mergeCell ref="W2762:X2764"/>
    <mergeCell ref="Y2763:Z2764"/>
    <mergeCell ref="AA2763:AB2764"/>
    <mergeCell ref="AC2763:AD2764"/>
    <mergeCell ref="AE2763:AF2764"/>
    <mergeCell ref="AG2763:AH2764"/>
    <mergeCell ref="AK2759:AK2764"/>
    <mergeCell ref="AL2759:AL2764"/>
    <mergeCell ref="AM2759:AM2764"/>
    <mergeCell ref="AN2759:AN2764"/>
    <mergeCell ref="AO2759:AO2764"/>
    <mergeCell ref="AP2759:AP2764"/>
    <mergeCell ref="U2758:V2758"/>
    <mergeCell ref="L2759:M2764"/>
    <mergeCell ref="N2759:N2764"/>
    <mergeCell ref="O2759:O2764"/>
    <mergeCell ref="P2759:P2764"/>
    <mergeCell ref="Q2759:Q2764"/>
    <mergeCell ref="R2759:R2764"/>
    <mergeCell ref="U2764:V2764"/>
    <mergeCell ref="AI2755:AJ2758"/>
    <mergeCell ref="W2756:X2758"/>
    <mergeCell ref="Y2757:Z2758"/>
    <mergeCell ref="AA2757:AB2758"/>
    <mergeCell ref="AC2757:AD2758"/>
    <mergeCell ref="AE2757:AF2758"/>
    <mergeCell ref="AG2757:AH2758"/>
    <mergeCell ref="AK2753:AK2758"/>
    <mergeCell ref="AL2753:AL2758"/>
    <mergeCell ref="AM2753:AM2758"/>
    <mergeCell ref="AN2753:AN2758"/>
    <mergeCell ref="AO2753:AO2758"/>
    <mergeCell ref="AP2753:AP2758"/>
    <mergeCell ref="L2753:M2758"/>
    <mergeCell ref="N2753:N2758"/>
    <mergeCell ref="O2753:O2758"/>
    <mergeCell ref="P2753:P2758"/>
    <mergeCell ref="Q2753:Q2758"/>
    <mergeCell ref="R2753:R2758"/>
    <mergeCell ref="AI2773:AJ2776"/>
    <mergeCell ref="W2774:X2776"/>
    <mergeCell ref="Y2775:Z2776"/>
    <mergeCell ref="AA2775:AB2776"/>
    <mergeCell ref="AC2775:AD2776"/>
    <mergeCell ref="AE2775:AF2776"/>
    <mergeCell ref="AG2775:AH2776"/>
    <mergeCell ref="AK2771:AK2776"/>
    <mergeCell ref="AL2771:AL2776"/>
    <mergeCell ref="AM2771:AM2776"/>
    <mergeCell ref="AN2771:AN2776"/>
    <mergeCell ref="AO2771:AO2776"/>
    <mergeCell ref="AP2771:AP2776"/>
    <mergeCell ref="U2770:V2770"/>
    <mergeCell ref="L2771:M2776"/>
    <mergeCell ref="N2771:N2776"/>
    <mergeCell ref="O2771:O2776"/>
    <mergeCell ref="P2771:P2776"/>
    <mergeCell ref="Q2771:Q2776"/>
    <mergeCell ref="R2771:R2776"/>
    <mergeCell ref="U2776:V2776"/>
    <mergeCell ref="AI2767:AJ2770"/>
    <mergeCell ref="W2768:X2770"/>
    <mergeCell ref="Y2769:Z2770"/>
    <mergeCell ref="AA2769:AB2770"/>
    <mergeCell ref="AC2769:AD2770"/>
    <mergeCell ref="AE2769:AF2770"/>
    <mergeCell ref="AG2769:AH2770"/>
    <mergeCell ref="AK2765:AK2770"/>
    <mergeCell ref="AL2765:AL2770"/>
    <mergeCell ref="AM2765:AM2770"/>
    <mergeCell ref="AN2765:AN2770"/>
    <mergeCell ref="AO2765:AO2770"/>
    <mergeCell ref="AP2765:AP2770"/>
    <mergeCell ref="L2765:M2770"/>
    <mergeCell ref="N2765:N2770"/>
    <mergeCell ref="O2765:O2770"/>
    <mergeCell ref="P2765:P2770"/>
    <mergeCell ref="Q2765:Q2770"/>
    <mergeCell ref="R2765:R2770"/>
    <mergeCell ref="AI2785:AJ2788"/>
    <mergeCell ref="W2786:X2788"/>
    <mergeCell ref="Y2787:Z2788"/>
    <mergeCell ref="AA2787:AB2788"/>
    <mergeCell ref="AC2787:AD2788"/>
    <mergeCell ref="AE2787:AF2788"/>
    <mergeCell ref="AG2787:AH2788"/>
    <mergeCell ref="AK2783:AK2788"/>
    <mergeCell ref="AL2783:AL2788"/>
    <mergeCell ref="AM2783:AM2788"/>
    <mergeCell ref="AN2783:AN2788"/>
    <mergeCell ref="AO2783:AO2788"/>
    <mergeCell ref="AP2783:AP2788"/>
    <mergeCell ref="U2782:V2782"/>
    <mergeCell ref="L2783:M2788"/>
    <mergeCell ref="N2783:N2788"/>
    <mergeCell ref="O2783:O2788"/>
    <mergeCell ref="P2783:P2788"/>
    <mergeCell ref="Q2783:Q2788"/>
    <mergeCell ref="R2783:R2788"/>
    <mergeCell ref="U2788:V2788"/>
    <mergeCell ref="AI2779:AJ2782"/>
    <mergeCell ref="W2780:X2782"/>
    <mergeCell ref="Y2781:Z2782"/>
    <mergeCell ref="AA2781:AB2782"/>
    <mergeCell ref="AC2781:AD2782"/>
    <mergeCell ref="AE2781:AF2782"/>
    <mergeCell ref="AG2781:AH2782"/>
    <mergeCell ref="AK2777:AK2782"/>
    <mergeCell ref="AL2777:AL2782"/>
    <mergeCell ref="AM2777:AM2782"/>
    <mergeCell ref="AN2777:AN2782"/>
    <mergeCell ref="AO2777:AO2782"/>
    <mergeCell ref="AP2777:AP2782"/>
    <mergeCell ref="L2777:M2782"/>
    <mergeCell ref="N2777:N2782"/>
    <mergeCell ref="O2777:O2782"/>
    <mergeCell ref="P2777:P2782"/>
    <mergeCell ref="Q2777:Q2782"/>
    <mergeCell ref="R2777:R2782"/>
    <mergeCell ref="AI2797:AJ2800"/>
    <mergeCell ref="W2798:X2800"/>
    <mergeCell ref="Y2799:Z2800"/>
    <mergeCell ref="AA2799:AB2800"/>
    <mergeCell ref="AC2799:AD2800"/>
    <mergeCell ref="AE2799:AF2800"/>
    <mergeCell ref="AG2799:AH2800"/>
    <mergeCell ref="AK2795:AK2800"/>
    <mergeCell ref="AL2795:AL2800"/>
    <mergeCell ref="AM2795:AM2800"/>
    <mergeCell ref="AN2795:AN2800"/>
    <mergeCell ref="AO2795:AO2800"/>
    <mergeCell ref="AP2795:AP2800"/>
    <mergeCell ref="U2794:V2794"/>
    <mergeCell ref="L2795:M2800"/>
    <mergeCell ref="N2795:N2800"/>
    <mergeCell ref="O2795:O2800"/>
    <mergeCell ref="P2795:P2800"/>
    <mergeCell ref="Q2795:Q2800"/>
    <mergeCell ref="R2795:R2800"/>
    <mergeCell ref="U2800:V2800"/>
    <mergeCell ref="AI2791:AJ2794"/>
    <mergeCell ref="W2792:X2794"/>
    <mergeCell ref="Y2793:Z2794"/>
    <mergeCell ref="AA2793:AB2794"/>
    <mergeCell ref="AC2793:AD2794"/>
    <mergeCell ref="AE2793:AF2794"/>
    <mergeCell ref="AG2793:AH2794"/>
    <mergeCell ref="AK2789:AK2794"/>
    <mergeCell ref="AL2789:AL2794"/>
    <mergeCell ref="AM2789:AM2794"/>
    <mergeCell ref="AN2789:AN2794"/>
    <mergeCell ref="AO2789:AO2794"/>
    <mergeCell ref="AP2789:AP2794"/>
    <mergeCell ref="L2789:M2794"/>
    <mergeCell ref="N2789:N2794"/>
    <mergeCell ref="O2789:O2794"/>
    <mergeCell ref="P2789:P2794"/>
    <mergeCell ref="Q2789:Q2794"/>
    <mergeCell ref="R2789:R2794"/>
    <mergeCell ref="AI2809:AJ2812"/>
    <mergeCell ref="W2810:X2812"/>
    <mergeCell ref="Y2811:Z2812"/>
    <mergeCell ref="AA2811:AB2812"/>
    <mergeCell ref="AC2811:AD2812"/>
    <mergeCell ref="AE2811:AF2812"/>
    <mergeCell ref="AG2811:AH2812"/>
    <mergeCell ref="AK2807:AK2812"/>
    <mergeCell ref="AL2807:AL2812"/>
    <mergeCell ref="AM2807:AM2812"/>
    <mergeCell ref="AN2807:AN2812"/>
    <mergeCell ref="AO2807:AO2812"/>
    <mergeCell ref="AP2807:AP2812"/>
    <mergeCell ref="U2806:V2806"/>
    <mergeCell ref="L2807:M2812"/>
    <mergeCell ref="N2807:N2812"/>
    <mergeCell ref="O2807:O2812"/>
    <mergeCell ref="P2807:P2812"/>
    <mergeCell ref="Q2807:Q2812"/>
    <mergeCell ref="R2807:R2812"/>
    <mergeCell ref="U2812:V2812"/>
    <mergeCell ref="AI2803:AJ2806"/>
    <mergeCell ref="W2804:X2806"/>
    <mergeCell ref="Y2805:Z2806"/>
    <mergeCell ref="AA2805:AB2806"/>
    <mergeCell ref="AC2805:AD2806"/>
    <mergeCell ref="AE2805:AF2806"/>
    <mergeCell ref="AG2805:AH2806"/>
    <mergeCell ref="AK2801:AK2806"/>
    <mergeCell ref="AL2801:AL2806"/>
    <mergeCell ref="AM2801:AM2806"/>
    <mergeCell ref="AN2801:AN2806"/>
    <mergeCell ref="AO2801:AO2806"/>
    <mergeCell ref="AP2801:AP2806"/>
    <mergeCell ref="L2801:M2806"/>
    <mergeCell ref="N2801:N2806"/>
    <mergeCell ref="O2801:O2806"/>
    <mergeCell ref="P2801:P2806"/>
    <mergeCell ref="Q2801:Q2806"/>
    <mergeCell ref="R2801:R2806"/>
    <mergeCell ref="AI2821:AJ2824"/>
    <mergeCell ref="W2822:X2824"/>
    <mergeCell ref="Y2823:Z2824"/>
    <mergeCell ref="AA2823:AB2824"/>
    <mergeCell ref="AC2823:AD2824"/>
    <mergeCell ref="AE2823:AF2824"/>
    <mergeCell ref="AG2823:AH2824"/>
    <mergeCell ref="AK2819:AK2824"/>
    <mergeCell ref="AL2819:AL2824"/>
    <mergeCell ref="AM2819:AM2824"/>
    <mergeCell ref="AN2819:AN2824"/>
    <mergeCell ref="AO2819:AO2824"/>
    <mergeCell ref="AP2819:AP2824"/>
    <mergeCell ref="U2818:V2818"/>
    <mergeCell ref="L2819:M2824"/>
    <mergeCell ref="N2819:N2824"/>
    <mergeCell ref="O2819:O2824"/>
    <mergeCell ref="P2819:P2824"/>
    <mergeCell ref="Q2819:Q2824"/>
    <mergeCell ref="R2819:R2824"/>
    <mergeCell ref="U2824:V2824"/>
    <mergeCell ref="AI2815:AJ2818"/>
    <mergeCell ref="W2816:X2818"/>
    <mergeCell ref="Y2817:Z2818"/>
    <mergeCell ref="AA2817:AB2818"/>
    <mergeCell ref="AC2817:AD2818"/>
    <mergeCell ref="AE2817:AF2818"/>
    <mergeCell ref="AG2817:AH2818"/>
    <mergeCell ref="AK2813:AK2818"/>
    <mergeCell ref="AL2813:AL2818"/>
    <mergeCell ref="AM2813:AM2818"/>
    <mergeCell ref="AN2813:AN2818"/>
    <mergeCell ref="AO2813:AO2818"/>
    <mergeCell ref="AP2813:AP2818"/>
    <mergeCell ref="L2813:M2818"/>
    <mergeCell ref="N2813:N2818"/>
    <mergeCell ref="O2813:O2818"/>
    <mergeCell ref="P2813:P2818"/>
    <mergeCell ref="Q2813:Q2818"/>
    <mergeCell ref="R2813:R2818"/>
    <mergeCell ref="AI2833:AJ2836"/>
    <mergeCell ref="W2834:X2836"/>
    <mergeCell ref="Y2835:Z2836"/>
    <mergeCell ref="AA2835:AB2836"/>
    <mergeCell ref="AC2835:AD2836"/>
    <mergeCell ref="AE2835:AF2836"/>
    <mergeCell ref="AG2835:AH2836"/>
    <mergeCell ref="AK2831:AK2836"/>
    <mergeCell ref="AL2831:AL2836"/>
    <mergeCell ref="AM2831:AM2836"/>
    <mergeCell ref="AN2831:AN2836"/>
    <mergeCell ref="AO2831:AO2836"/>
    <mergeCell ref="AP2831:AP2836"/>
    <mergeCell ref="U2830:V2830"/>
    <mergeCell ref="L2831:M2836"/>
    <mergeCell ref="N2831:N2836"/>
    <mergeCell ref="O2831:O2836"/>
    <mergeCell ref="P2831:P2836"/>
    <mergeCell ref="Q2831:Q2836"/>
    <mergeCell ref="R2831:R2836"/>
    <mergeCell ref="U2836:V2836"/>
    <mergeCell ref="AI2827:AJ2830"/>
    <mergeCell ref="W2828:X2830"/>
    <mergeCell ref="Y2829:Z2830"/>
    <mergeCell ref="AA2829:AB2830"/>
    <mergeCell ref="AC2829:AD2830"/>
    <mergeCell ref="AE2829:AF2830"/>
    <mergeCell ref="AG2829:AH2830"/>
    <mergeCell ref="AK2825:AK2830"/>
    <mergeCell ref="AL2825:AL2830"/>
    <mergeCell ref="AM2825:AM2830"/>
    <mergeCell ref="AN2825:AN2830"/>
    <mergeCell ref="AO2825:AO2830"/>
    <mergeCell ref="AP2825:AP2830"/>
    <mergeCell ref="L2825:M2830"/>
    <mergeCell ref="N2825:N2830"/>
    <mergeCell ref="O2825:O2830"/>
    <mergeCell ref="P2825:P2830"/>
    <mergeCell ref="Q2825:Q2830"/>
    <mergeCell ref="R2825:R2830"/>
    <mergeCell ref="AI2845:AJ2848"/>
    <mergeCell ref="W2846:X2848"/>
    <mergeCell ref="Y2847:Z2848"/>
    <mergeCell ref="AA2847:AB2848"/>
    <mergeCell ref="AC2847:AD2848"/>
    <mergeCell ref="AE2847:AF2848"/>
    <mergeCell ref="AG2847:AH2848"/>
    <mergeCell ref="AK2843:AK2848"/>
    <mergeCell ref="AL2843:AL2848"/>
    <mergeCell ref="AM2843:AM2848"/>
    <mergeCell ref="AN2843:AN2848"/>
    <mergeCell ref="AO2843:AO2848"/>
    <mergeCell ref="AP2843:AP2848"/>
    <mergeCell ref="U2842:V2842"/>
    <mergeCell ref="L2843:M2848"/>
    <mergeCell ref="N2843:N2848"/>
    <mergeCell ref="O2843:O2848"/>
    <mergeCell ref="P2843:P2848"/>
    <mergeCell ref="Q2843:Q2848"/>
    <mergeCell ref="R2843:R2848"/>
    <mergeCell ref="U2848:V2848"/>
    <mergeCell ref="AI2839:AJ2842"/>
    <mergeCell ref="W2840:X2842"/>
    <mergeCell ref="Y2841:Z2842"/>
    <mergeCell ref="AA2841:AB2842"/>
    <mergeCell ref="AC2841:AD2842"/>
    <mergeCell ref="AE2841:AF2842"/>
    <mergeCell ref="AG2841:AH2842"/>
    <mergeCell ref="AK2837:AK2842"/>
    <mergeCell ref="AL2837:AL2842"/>
    <mergeCell ref="AM2837:AM2842"/>
    <mergeCell ref="AN2837:AN2842"/>
    <mergeCell ref="AO2837:AO2842"/>
    <mergeCell ref="AP2837:AP2842"/>
    <mergeCell ref="L2837:M2842"/>
    <mergeCell ref="N2837:N2842"/>
    <mergeCell ref="O2837:O2842"/>
    <mergeCell ref="P2837:P2842"/>
    <mergeCell ref="Q2837:Q2842"/>
    <mergeCell ref="R2837:R2842"/>
    <mergeCell ref="AI2857:AJ2860"/>
    <mergeCell ref="W2858:X2860"/>
    <mergeCell ref="Y2859:Z2860"/>
    <mergeCell ref="AA2859:AB2860"/>
    <mergeCell ref="AC2859:AD2860"/>
    <mergeCell ref="AE2859:AF2860"/>
    <mergeCell ref="AG2859:AH2860"/>
    <mergeCell ref="AK2855:AK2860"/>
    <mergeCell ref="AL2855:AL2860"/>
    <mergeCell ref="AM2855:AM2860"/>
    <mergeCell ref="AN2855:AN2860"/>
    <mergeCell ref="AO2855:AO2860"/>
    <mergeCell ref="AP2855:AP2860"/>
    <mergeCell ref="U2854:V2854"/>
    <mergeCell ref="L2855:M2860"/>
    <mergeCell ref="N2855:N2860"/>
    <mergeCell ref="O2855:O2860"/>
    <mergeCell ref="P2855:P2860"/>
    <mergeCell ref="Q2855:Q2860"/>
    <mergeCell ref="R2855:R2860"/>
    <mergeCell ref="U2860:V2860"/>
    <mergeCell ref="AI2851:AJ2854"/>
    <mergeCell ref="W2852:X2854"/>
    <mergeCell ref="Y2853:Z2854"/>
    <mergeCell ref="AA2853:AB2854"/>
    <mergeCell ref="AC2853:AD2854"/>
    <mergeCell ref="AE2853:AF2854"/>
    <mergeCell ref="AG2853:AH2854"/>
    <mergeCell ref="AK2849:AK2854"/>
    <mergeCell ref="AL2849:AL2854"/>
    <mergeCell ref="AM2849:AM2854"/>
    <mergeCell ref="AN2849:AN2854"/>
    <mergeCell ref="AO2849:AO2854"/>
    <mergeCell ref="AP2849:AP2854"/>
    <mergeCell ref="L2849:M2854"/>
    <mergeCell ref="N2849:N2854"/>
    <mergeCell ref="O2849:O2854"/>
    <mergeCell ref="P2849:P2854"/>
    <mergeCell ref="Q2849:Q2854"/>
    <mergeCell ref="R2849:R2854"/>
    <mergeCell ref="AI2869:AJ2872"/>
    <mergeCell ref="W2870:X2872"/>
    <mergeCell ref="Y2871:Z2872"/>
    <mergeCell ref="AA2871:AB2872"/>
    <mergeCell ref="AC2871:AD2872"/>
    <mergeCell ref="AE2871:AF2872"/>
    <mergeCell ref="AG2871:AH2872"/>
    <mergeCell ref="AK2867:AK2872"/>
    <mergeCell ref="AL2867:AL2872"/>
    <mergeCell ref="AM2867:AM2872"/>
    <mergeCell ref="AN2867:AN2872"/>
    <mergeCell ref="AO2867:AO2872"/>
    <mergeCell ref="AP2867:AP2872"/>
    <mergeCell ref="U2866:V2866"/>
    <mergeCell ref="L2867:M2872"/>
    <mergeCell ref="N2867:N2872"/>
    <mergeCell ref="O2867:O2872"/>
    <mergeCell ref="P2867:P2872"/>
    <mergeCell ref="Q2867:Q2872"/>
    <mergeCell ref="R2867:R2872"/>
    <mergeCell ref="U2872:V2872"/>
    <mergeCell ref="AI2863:AJ2866"/>
    <mergeCell ref="W2864:X2866"/>
    <mergeCell ref="Y2865:Z2866"/>
    <mergeCell ref="AA2865:AB2866"/>
    <mergeCell ref="AC2865:AD2866"/>
    <mergeCell ref="AE2865:AF2866"/>
    <mergeCell ref="AG2865:AH2866"/>
    <mergeCell ref="AK2861:AK2866"/>
    <mergeCell ref="AL2861:AL2866"/>
    <mergeCell ref="AM2861:AM2866"/>
    <mergeCell ref="AN2861:AN2866"/>
    <mergeCell ref="AO2861:AO2866"/>
    <mergeCell ref="AP2861:AP2866"/>
    <mergeCell ref="L2861:M2866"/>
    <mergeCell ref="N2861:N2866"/>
    <mergeCell ref="O2861:O2866"/>
    <mergeCell ref="P2861:P2866"/>
    <mergeCell ref="Q2861:Q2866"/>
    <mergeCell ref="R2861:R2866"/>
    <mergeCell ref="AI2881:AJ2884"/>
    <mergeCell ref="W2882:X2884"/>
    <mergeCell ref="Y2883:Z2884"/>
    <mergeCell ref="AA2883:AB2884"/>
    <mergeCell ref="AC2883:AD2884"/>
    <mergeCell ref="AE2883:AF2884"/>
    <mergeCell ref="AG2883:AH2884"/>
    <mergeCell ref="AK2879:AK2884"/>
    <mergeCell ref="AL2879:AL2884"/>
    <mergeCell ref="AM2879:AM2884"/>
    <mergeCell ref="AN2879:AN2884"/>
    <mergeCell ref="AO2879:AO2884"/>
    <mergeCell ref="AP2879:AP2884"/>
    <mergeCell ref="U2878:V2878"/>
    <mergeCell ref="L2879:M2884"/>
    <mergeCell ref="N2879:N2884"/>
    <mergeCell ref="O2879:O2884"/>
    <mergeCell ref="P2879:P2884"/>
    <mergeCell ref="Q2879:Q2884"/>
    <mergeCell ref="R2879:R2884"/>
    <mergeCell ref="U2884:V2884"/>
    <mergeCell ref="AI2875:AJ2878"/>
    <mergeCell ref="W2876:X2878"/>
    <mergeCell ref="Y2877:Z2878"/>
    <mergeCell ref="AA2877:AB2878"/>
    <mergeCell ref="AC2877:AD2878"/>
    <mergeCell ref="AE2877:AF2878"/>
    <mergeCell ref="AG2877:AH2878"/>
    <mergeCell ref="AK2873:AK2878"/>
    <mergeCell ref="AL2873:AL2878"/>
    <mergeCell ref="AM2873:AM2878"/>
    <mergeCell ref="AN2873:AN2878"/>
    <mergeCell ref="AO2873:AO2878"/>
    <mergeCell ref="AP2873:AP2878"/>
    <mergeCell ref="L2873:M2878"/>
    <mergeCell ref="N2873:N2878"/>
    <mergeCell ref="O2873:O2878"/>
    <mergeCell ref="P2873:P2878"/>
    <mergeCell ref="Q2873:Q2878"/>
    <mergeCell ref="R2873:R2878"/>
    <mergeCell ref="AI2893:AJ2896"/>
    <mergeCell ref="W2894:X2896"/>
    <mergeCell ref="Y2895:Z2896"/>
    <mergeCell ref="AA2895:AB2896"/>
    <mergeCell ref="AC2895:AD2896"/>
    <mergeCell ref="AE2895:AF2896"/>
    <mergeCell ref="AG2895:AH2896"/>
    <mergeCell ref="AK2891:AK2896"/>
    <mergeCell ref="AL2891:AL2896"/>
    <mergeCell ref="AM2891:AM2896"/>
    <mergeCell ref="AN2891:AN2896"/>
    <mergeCell ref="AO2891:AO2896"/>
    <mergeCell ref="AP2891:AP2896"/>
    <mergeCell ref="U2890:V2890"/>
    <mergeCell ref="L2891:M2896"/>
    <mergeCell ref="N2891:N2896"/>
    <mergeCell ref="O2891:O2896"/>
    <mergeCell ref="P2891:P2896"/>
    <mergeCell ref="Q2891:Q2896"/>
    <mergeCell ref="R2891:R2896"/>
    <mergeCell ref="U2896:V2896"/>
    <mergeCell ref="AI2887:AJ2890"/>
    <mergeCell ref="W2888:X2890"/>
    <mergeCell ref="Y2889:Z2890"/>
    <mergeCell ref="AA2889:AB2890"/>
    <mergeCell ref="AC2889:AD2890"/>
    <mergeCell ref="AE2889:AF2890"/>
    <mergeCell ref="AG2889:AH2890"/>
    <mergeCell ref="AK2885:AK2890"/>
    <mergeCell ref="AL2885:AL2890"/>
    <mergeCell ref="AM2885:AM2890"/>
    <mergeCell ref="AN2885:AN2890"/>
    <mergeCell ref="AO2885:AO2890"/>
    <mergeCell ref="AP2885:AP2890"/>
    <mergeCell ref="L2885:M2890"/>
    <mergeCell ref="N2885:N2890"/>
    <mergeCell ref="O2885:O2890"/>
    <mergeCell ref="P2885:P2890"/>
    <mergeCell ref="Q2885:Q2890"/>
    <mergeCell ref="R2885:R2890"/>
    <mergeCell ref="AI2905:AJ2908"/>
    <mergeCell ref="W2906:X2908"/>
    <mergeCell ref="Y2907:Z2908"/>
    <mergeCell ref="AA2907:AB2908"/>
    <mergeCell ref="AC2907:AD2908"/>
    <mergeCell ref="AE2907:AF2908"/>
    <mergeCell ref="AG2907:AH2908"/>
    <mergeCell ref="AK2903:AK2908"/>
    <mergeCell ref="AL2903:AL2908"/>
    <mergeCell ref="AM2903:AM2908"/>
    <mergeCell ref="AN2903:AN2908"/>
    <mergeCell ref="AO2903:AO2908"/>
    <mergeCell ref="AP2903:AP2908"/>
    <mergeCell ref="U2902:V2902"/>
    <mergeCell ref="L2903:M2908"/>
    <mergeCell ref="N2903:N2908"/>
    <mergeCell ref="O2903:O2908"/>
    <mergeCell ref="P2903:P2908"/>
    <mergeCell ref="Q2903:Q2908"/>
    <mergeCell ref="R2903:R2908"/>
    <mergeCell ref="U2908:V2908"/>
    <mergeCell ref="AI2899:AJ2902"/>
    <mergeCell ref="W2900:X2902"/>
    <mergeCell ref="Y2901:Z2902"/>
    <mergeCell ref="AA2901:AB2902"/>
    <mergeCell ref="AC2901:AD2902"/>
    <mergeCell ref="AE2901:AF2902"/>
    <mergeCell ref="AG2901:AH2902"/>
    <mergeCell ref="AK2897:AK2902"/>
    <mergeCell ref="AL2897:AL2902"/>
    <mergeCell ref="AM2897:AM2902"/>
    <mergeCell ref="AN2897:AN2902"/>
    <mergeCell ref="AO2897:AO2902"/>
    <mergeCell ref="AP2897:AP2902"/>
    <mergeCell ref="L2897:M2902"/>
    <mergeCell ref="N2897:N2902"/>
    <mergeCell ref="O2897:O2902"/>
    <mergeCell ref="P2897:P2902"/>
    <mergeCell ref="Q2897:Q2902"/>
    <mergeCell ref="R2897:R2902"/>
    <mergeCell ref="AI2917:AJ2920"/>
    <mergeCell ref="W2918:X2920"/>
    <mergeCell ref="Y2919:Z2920"/>
    <mergeCell ref="AA2919:AB2920"/>
    <mergeCell ref="AC2919:AD2920"/>
    <mergeCell ref="AE2919:AF2920"/>
    <mergeCell ref="AG2919:AH2920"/>
    <mergeCell ref="AK2915:AK2920"/>
    <mergeCell ref="AL2915:AL2920"/>
    <mergeCell ref="AM2915:AM2920"/>
    <mergeCell ref="AN2915:AN2920"/>
    <mergeCell ref="AO2915:AO2920"/>
    <mergeCell ref="AP2915:AP2920"/>
    <mergeCell ref="U2914:V2914"/>
    <mergeCell ref="L2915:M2920"/>
    <mergeCell ref="N2915:N2920"/>
    <mergeCell ref="O2915:O2920"/>
    <mergeCell ref="P2915:P2920"/>
    <mergeCell ref="Q2915:Q2920"/>
    <mergeCell ref="R2915:R2920"/>
    <mergeCell ref="U2920:V2920"/>
    <mergeCell ref="AI2911:AJ2914"/>
    <mergeCell ref="W2912:X2914"/>
    <mergeCell ref="Y2913:Z2914"/>
    <mergeCell ref="AA2913:AB2914"/>
    <mergeCell ref="AC2913:AD2914"/>
    <mergeCell ref="AE2913:AF2914"/>
    <mergeCell ref="AG2913:AH2914"/>
    <mergeCell ref="AK2909:AK2914"/>
    <mergeCell ref="AL2909:AL2914"/>
    <mergeCell ref="AM2909:AM2914"/>
    <mergeCell ref="AN2909:AN2914"/>
    <mergeCell ref="AO2909:AO2914"/>
    <mergeCell ref="AP2909:AP2914"/>
    <mergeCell ref="L2909:M2914"/>
    <mergeCell ref="N2909:N2914"/>
    <mergeCell ref="O2909:O2914"/>
    <mergeCell ref="P2909:P2914"/>
    <mergeCell ref="Q2909:Q2914"/>
    <mergeCell ref="R2909:R2914"/>
    <mergeCell ref="AI2929:AJ2932"/>
    <mergeCell ref="W2930:X2932"/>
    <mergeCell ref="Y2931:Z2932"/>
    <mergeCell ref="AA2931:AB2932"/>
    <mergeCell ref="AC2931:AD2932"/>
    <mergeCell ref="AE2931:AF2932"/>
    <mergeCell ref="AG2931:AH2932"/>
    <mergeCell ref="AK2927:AK2932"/>
    <mergeCell ref="AL2927:AL2932"/>
    <mergeCell ref="AM2927:AM2932"/>
    <mergeCell ref="AN2927:AN2932"/>
    <mergeCell ref="AO2927:AO2932"/>
    <mergeCell ref="AP2927:AP2932"/>
    <mergeCell ref="U2926:V2926"/>
    <mergeCell ref="L2927:M2932"/>
    <mergeCell ref="N2927:N2932"/>
    <mergeCell ref="O2927:O2932"/>
    <mergeCell ref="P2927:P2932"/>
    <mergeCell ref="Q2927:Q2932"/>
    <mergeCell ref="R2927:R2932"/>
    <mergeCell ref="U2932:V2932"/>
    <mergeCell ref="AI2923:AJ2926"/>
    <mergeCell ref="W2924:X2926"/>
    <mergeCell ref="Y2925:Z2926"/>
    <mergeCell ref="AA2925:AB2926"/>
    <mergeCell ref="AC2925:AD2926"/>
    <mergeCell ref="AE2925:AF2926"/>
    <mergeCell ref="AG2925:AH2926"/>
    <mergeCell ref="AK2921:AK2926"/>
    <mergeCell ref="AL2921:AL2926"/>
    <mergeCell ref="AM2921:AM2926"/>
    <mergeCell ref="AN2921:AN2926"/>
    <mergeCell ref="AO2921:AO2926"/>
    <mergeCell ref="AP2921:AP2926"/>
    <mergeCell ref="L2921:M2926"/>
    <mergeCell ref="N2921:N2926"/>
    <mergeCell ref="O2921:O2926"/>
    <mergeCell ref="P2921:P2926"/>
    <mergeCell ref="Q2921:Q2926"/>
    <mergeCell ref="R2921:R2926"/>
    <mergeCell ref="AI2941:AJ2944"/>
    <mergeCell ref="W2942:X2944"/>
    <mergeCell ref="Y2943:Z2944"/>
    <mergeCell ref="AA2943:AB2944"/>
    <mergeCell ref="AC2943:AD2944"/>
    <mergeCell ref="AE2943:AF2944"/>
    <mergeCell ref="AG2943:AH2944"/>
    <mergeCell ref="AK2939:AK2944"/>
    <mergeCell ref="AL2939:AL2944"/>
    <mergeCell ref="AM2939:AM2944"/>
    <mergeCell ref="AN2939:AN2944"/>
    <mergeCell ref="AO2939:AO2944"/>
    <mergeCell ref="AP2939:AP2944"/>
    <mergeCell ref="U2938:V2938"/>
    <mergeCell ref="L2939:M2944"/>
    <mergeCell ref="N2939:N2944"/>
    <mergeCell ref="O2939:O2944"/>
    <mergeCell ref="P2939:P2944"/>
    <mergeCell ref="Q2939:Q2944"/>
    <mergeCell ref="R2939:R2944"/>
    <mergeCell ref="U2944:V2944"/>
    <mergeCell ref="AI2935:AJ2938"/>
    <mergeCell ref="W2936:X2938"/>
    <mergeCell ref="Y2937:Z2938"/>
    <mergeCell ref="AA2937:AB2938"/>
    <mergeCell ref="AC2937:AD2938"/>
    <mergeCell ref="AE2937:AF2938"/>
    <mergeCell ref="AG2937:AH2938"/>
    <mergeCell ref="AK2933:AK2938"/>
    <mergeCell ref="AL2933:AL2938"/>
    <mergeCell ref="AM2933:AM2938"/>
    <mergeCell ref="AN2933:AN2938"/>
    <mergeCell ref="AO2933:AO2938"/>
    <mergeCell ref="AP2933:AP2938"/>
    <mergeCell ref="L2933:M2938"/>
    <mergeCell ref="N2933:N2938"/>
    <mergeCell ref="O2933:O2938"/>
    <mergeCell ref="P2933:P2938"/>
    <mergeCell ref="Q2933:Q2938"/>
    <mergeCell ref="R2933:R2938"/>
    <mergeCell ref="AI2953:AJ2956"/>
    <mergeCell ref="W2954:X2956"/>
    <mergeCell ref="Y2955:Z2956"/>
    <mergeCell ref="AA2955:AB2956"/>
    <mergeCell ref="AC2955:AD2956"/>
    <mergeCell ref="AE2955:AF2956"/>
    <mergeCell ref="AG2955:AH2956"/>
    <mergeCell ref="AK2951:AK2956"/>
    <mergeCell ref="AL2951:AL2956"/>
    <mergeCell ref="AM2951:AM2956"/>
    <mergeCell ref="AN2951:AN2956"/>
    <mergeCell ref="AO2951:AO2956"/>
    <mergeCell ref="AP2951:AP2956"/>
    <mergeCell ref="U2950:V2950"/>
    <mergeCell ref="L2951:M2956"/>
    <mergeCell ref="N2951:N2956"/>
    <mergeCell ref="O2951:O2956"/>
    <mergeCell ref="P2951:P2956"/>
    <mergeCell ref="Q2951:Q2956"/>
    <mergeCell ref="R2951:R2956"/>
    <mergeCell ref="U2956:V2956"/>
    <mergeCell ref="AI2947:AJ2950"/>
    <mergeCell ref="W2948:X2950"/>
    <mergeCell ref="Y2949:Z2950"/>
    <mergeCell ref="AA2949:AB2950"/>
    <mergeCell ref="AC2949:AD2950"/>
    <mergeCell ref="AE2949:AF2950"/>
    <mergeCell ref="AG2949:AH2950"/>
    <mergeCell ref="AK2945:AK2950"/>
    <mergeCell ref="AL2945:AL2950"/>
    <mergeCell ref="AM2945:AM2950"/>
    <mergeCell ref="AN2945:AN2950"/>
    <mergeCell ref="AO2945:AO2950"/>
    <mergeCell ref="AP2945:AP2950"/>
    <mergeCell ref="L2945:M2950"/>
    <mergeCell ref="N2945:N2950"/>
    <mergeCell ref="O2945:O2950"/>
    <mergeCell ref="P2945:P2950"/>
    <mergeCell ref="Q2945:Q2950"/>
    <mergeCell ref="R2945:R2950"/>
    <mergeCell ref="AI2965:AJ2968"/>
    <mergeCell ref="W2966:X2968"/>
    <mergeCell ref="Y2967:Z2968"/>
    <mergeCell ref="AA2967:AB2968"/>
    <mergeCell ref="AC2967:AD2968"/>
    <mergeCell ref="AE2967:AF2968"/>
    <mergeCell ref="AG2967:AH2968"/>
    <mergeCell ref="AK2963:AK2968"/>
    <mergeCell ref="AL2963:AL2968"/>
    <mergeCell ref="AM2963:AM2968"/>
    <mergeCell ref="AN2963:AN2968"/>
    <mergeCell ref="AO2963:AO2968"/>
    <mergeCell ref="AP2963:AP2968"/>
    <mergeCell ref="U2962:V2962"/>
    <mergeCell ref="L2963:M2968"/>
    <mergeCell ref="N2963:N2968"/>
    <mergeCell ref="O2963:O2968"/>
    <mergeCell ref="P2963:P2968"/>
    <mergeCell ref="Q2963:Q2968"/>
    <mergeCell ref="R2963:R2968"/>
    <mergeCell ref="U2968:V2968"/>
    <mergeCell ref="AI2959:AJ2962"/>
    <mergeCell ref="W2960:X2962"/>
    <mergeCell ref="Y2961:Z2962"/>
    <mergeCell ref="AA2961:AB2962"/>
    <mergeCell ref="AC2961:AD2962"/>
    <mergeCell ref="AE2961:AF2962"/>
    <mergeCell ref="AG2961:AH2962"/>
    <mergeCell ref="AK2957:AK2962"/>
    <mergeCell ref="AL2957:AL2962"/>
    <mergeCell ref="AM2957:AM2962"/>
    <mergeCell ref="AN2957:AN2962"/>
    <mergeCell ref="AO2957:AO2962"/>
    <mergeCell ref="AP2957:AP2962"/>
    <mergeCell ref="L2957:M2962"/>
    <mergeCell ref="N2957:N2962"/>
    <mergeCell ref="O2957:O2962"/>
    <mergeCell ref="P2957:P2962"/>
    <mergeCell ref="Q2957:Q2962"/>
    <mergeCell ref="R2957:R2962"/>
    <mergeCell ref="AI2977:AJ2980"/>
    <mergeCell ref="W2978:X2980"/>
    <mergeCell ref="Y2979:Z2980"/>
    <mergeCell ref="AA2979:AB2980"/>
    <mergeCell ref="AC2979:AD2980"/>
    <mergeCell ref="AE2979:AF2980"/>
    <mergeCell ref="AG2979:AH2980"/>
    <mergeCell ref="AK2975:AK2980"/>
    <mergeCell ref="AL2975:AL2980"/>
    <mergeCell ref="AM2975:AM2980"/>
    <mergeCell ref="AN2975:AN2980"/>
    <mergeCell ref="AO2975:AO2980"/>
    <mergeCell ref="AP2975:AP2980"/>
    <mergeCell ref="U2974:V2974"/>
    <mergeCell ref="L2975:M2980"/>
    <mergeCell ref="N2975:N2980"/>
    <mergeCell ref="O2975:O2980"/>
    <mergeCell ref="P2975:P2980"/>
    <mergeCell ref="Q2975:Q2980"/>
    <mergeCell ref="R2975:R2980"/>
    <mergeCell ref="U2980:V2980"/>
    <mergeCell ref="AI2971:AJ2974"/>
    <mergeCell ref="W2972:X2974"/>
    <mergeCell ref="Y2973:Z2974"/>
    <mergeCell ref="AA2973:AB2974"/>
    <mergeCell ref="AC2973:AD2974"/>
    <mergeCell ref="AE2973:AF2974"/>
    <mergeCell ref="AG2973:AH2974"/>
    <mergeCell ref="AK2969:AK2974"/>
    <mergeCell ref="AL2969:AL2974"/>
    <mergeCell ref="AM2969:AM2974"/>
    <mergeCell ref="AN2969:AN2974"/>
    <mergeCell ref="AO2969:AO2974"/>
    <mergeCell ref="AP2969:AP2974"/>
    <mergeCell ref="L2969:M2974"/>
    <mergeCell ref="N2969:N2974"/>
    <mergeCell ref="O2969:O2974"/>
    <mergeCell ref="P2969:P2974"/>
    <mergeCell ref="Q2969:Q2974"/>
    <mergeCell ref="R2969:R2974"/>
    <mergeCell ref="AI2989:AJ2992"/>
    <mergeCell ref="W2990:X2992"/>
    <mergeCell ref="Y2991:Z2992"/>
    <mergeCell ref="AA2991:AB2992"/>
    <mergeCell ref="AC2991:AD2992"/>
    <mergeCell ref="AE2991:AF2992"/>
    <mergeCell ref="AG2991:AH2992"/>
    <mergeCell ref="AK2987:AK2992"/>
    <mergeCell ref="AL2987:AL2992"/>
    <mergeCell ref="AM2987:AM2992"/>
    <mergeCell ref="AN2987:AN2992"/>
    <mergeCell ref="AO2987:AO2992"/>
    <mergeCell ref="AP2987:AP2992"/>
    <mergeCell ref="U2986:V2986"/>
    <mergeCell ref="L2987:M2992"/>
    <mergeCell ref="N2987:N2992"/>
    <mergeCell ref="O2987:O2992"/>
    <mergeCell ref="P2987:P2992"/>
    <mergeCell ref="Q2987:Q2992"/>
    <mergeCell ref="R2987:R2992"/>
    <mergeCell ref="U2992:V2992"/>
    <mergeCell ref="AI2983:AJ2986"/>
    <mergeCell ref="W2984:X2986"/>
    <mergeCell ref="Y2985:Z2986"/>
    <mergeCell ref="AA2985:AB2986"/>
    <mergeCell ref="AC2985:AD2986"/>
    <mergeCell ref="AE2985:AF2986"/>
    <mergeCell ref="AG2985:AH2986"/>
    <mergeCell ref="AK2981:AK2986"/>
    <mergeCell ref="AL2981:AL2986"/>
    <mergeCell ref="AM2981:AM2986"/>
    <mergeCell ref="AN2981:AN2986"/>
    <mergeCell ref="AO2981:AO2986"/>
    <mergeCell ref="AP2981:AP2986"/>
    <mergeCell ref="L2981:M2986"/>
    <mergeCell ref="N2981:N2986"/>
    <mergeCell ref="O2981:O2986"/>
    <mergeCell ref="P2981:P2986"/>
    <mergeCell ref="Q2981:Q2986"/>
    <mergeCell ref="R2981:R2986"/>
    <mergeCell ref="AI3001:AJ3004"/>
    <mergeCell ref="W3002:X3004"/>
    <mergeCell ref="Y3003:Z3004"/>
    <mergeCell ref="AA3003:AB3004"/>
    <mergeCell ref="AC3003:AD3004"/>
    <mergeCell ref="AE3003:AF3004"/>
    <mergeCell ref="AG3003:AH3004"/>
    <mergeCell ref="AK2999:AK3004"/>
    <mergeCell ref="AL2999:AL3004"/>
    <mergeCell ref="AM2999:AM3004"/>
    <mergeCell ref="AN2999:AN3004"/>
    <mergeCell ref="AO2999:AO3004"/>
    <mergeCell ref="AP2999:AP3004"/>
    <mergeCell ref="U2998:V2998"/>
    <mergeCell ref="L2999:M3004"/>
    <mergeCell ref="N2999:N3004"/>
    <mergeCell ref="O2999:O3004"/>
    <mergeCell ref="P2999:P3004"/>
    <mergeCell ref="Q2999:Q3004"/>
    <mergeCell ref="R2999:R3004"/>
    <mergeCell ref="U3004:V3004"/>
    <mergeCell ref="AI2995:AJ2998"/>
    <mergeCell ref="W2996:X2998"/>
    <mergeCell ref="Y2997:Z2998"/>
    <mergeCell ref="AA2997:AB2998"/>
    <mergeCell ref="AC2997:AD2998"/>
    <mergeCell ref="AE2997:AF2998"/>
    <mergeCell ref="AG2997:AH2998"/>
    <mergeCell ref="AK2993:AK2998"/>
    <mergeCell ref="AL2993:AL2998"/>
    <mergeCell ref="AM2993:AM2998"/>
    <mergeCell ref="AN2993:AN2998"/>
    <mergeCell ref="AO2993:AO2998"/>
    <mergeCell ref="AP2993:AP2998"/>
    <mergeCell ref="L2993:M2998"/>
    <mergeCell ref="N2993:N2998"/>
    <mergeCell ref="O2993:O2998"/>
    <mergeCell ref="P2993:P2998"/>
    <mergeCell ref="Q2993:Q2998"/>
    <mergeCell ref="R2993:R2998"/>
    <mergeCell ref="AI3013:AJ3016"/>
    <mergeCell ref="W3014:X3016"/>
    <mergeCell ref="Y3015:Z3016"/>
    <mergeCell ref="AA3015:AB3016"/>
    <mergeCell ref="AC3015:AD3016"/>
    <mergeCell ref="AE3015:AF3016"/>
    <mergeCell ref="AG3015:AH3016"/>
    <mergeCell ref="AK3011:AK3016"/>
    <mergeCell ref="AL3011:AL3016"/>
    <mergeCell ref="AM3011:AM3016"/>
    <mergeCell ref="AN3011:AN3016"/>
    <mergeCell ref="AO3011:AO3016"/>
    <mergeCell ref="AP3011:AP3016"/>
    <mergeCell ref="U3010:V3010"/>
    <mergeCell ref="L3011:M3016"/>
    <mergeCell ref="N3011:N3016"/>
    <mergeCell ref="O3011:O3016"/>
    <mergeCell ref="P3011:P3016"/>
    <mergeCell ref="Q3011:Q3016"/>
    <mergeCell ref="R3011:R3016"/>
    <mergeCell ref="U3016:V3016"/>
    <mergeCell ref="AI3007:AJ3010"/>
    <mergeCell ref="W3008:X3010"/>
    <mergeCell ref="Y3009:Z3010"/>
    <mergeCell ref="AA3009:AB3010"/>
    <mergeCell ref="AC3009:AD3010"/>
    <mergeCell ref="AE3009:AF3010"/>
    <mergeCell ref="AG3009:AH3010"/>
    <mergeCell ref="AK3005:AK3010"/>
    <mergeCell ref="AL3005:AL3010"/>
    <mergeCell ref="AM3005:AM3010"/>
    <mergeCell ref="AN3005:AN3010"/>
    <mergeCell ref="AO3005:AO3010"/>
    <mergeCell ref="AP3005:AP3010"/>
    <mergeCell ref="L3005:M3010"/>
    <mergeCell ref="N3005:N3010"/>
    <mergeCell ref="O3005:O3010"/>
    <mergeCell ref="P3005:P3010"/>
    <mergeCell ref="Q3005:Q3010"/>
    <mergeCell ref="R3005:R3010"/>
    <mergeCell ref="AI3025:AJ3028"/>
    <mergeCell ref="W3026:X3028"/>
    <mergeCell ref="Y3027:Z3028"/>
    <mergeCell ref="AA3027:AB3028"/>
    <mergeCell ref="AC3027:AD3028"/>
    <mergeCell ref="AE3027:AF3028"/>
    <mergeCell ref="AG3027:AH3028"/>
    <mergeCell ref="AK3023:AK3028"/>
    <mergeCell ref="AL3023:AL3028"/>
    <mergeCell ref="AM3023:AM3028"/>
    <mergeCell ref="AN3023:AN3028"/>
    <mergeCell ref="AO3023:AO3028"/>
    <mergeCell ref="AP3023:AP3028"/>
    <mergeCell ref="U3022:V3022"/>
    <mergeCell ref="L3023:M3028"/>
    <mergeCell ref="N3023:N3028"/>
    <mergeCell ref="O3023:O3028"/>
    <mergeCell ref="P3023:P3028"/>
    <mergeCell ref="Q3023:Q3028"/>
    <mergeCell ref="R3023:R3028"/>
    <mergeCell ref="U3028:V3028"/>
    <mergeCell ref="AI3019:AJ3022"/>
    <mergeCell ref="W3020:X3022"/>
    <mergeCell ref="Y3021:Z3022"/>
    <mergeCell ref="AA3021:AB3022"/>
    <mergeCell ref="AC3021:AD3022"/>
    <mergeCell ref="AE3021:AF3022"/>
    <mergeCell ref="AG3021:AH3022"/>
    <mergeCell ref="AK3017:AK3022"/>
    <mergeCell ref="AL3017:AL3022"/>
    <mergeCell ref="AM3017:AM3022"/>
    <mergeCell ref="AN3017:AN3022"/>
    <mergeCell ref="AO3017:AO3022"/>
    <mergeCell ref="AP3017:AP3022"/>
    <mergeCell ref="L3017:M3022"/>
    <mergeCell ref="N3017:N3022"/>
    <mergeCell ref="O3017:O3022"/>
    <mergeCell ref="P3017:P3022"/>
    <mergeCell ref="Q3017:Q3022"/>
    <mergeCell ref="R3017:R3022"/>
    <mergeCell ref="AI3037:AJ3040"/>
    <mergeCell ref="W3038:X3040"/>
    <mergeCell ref="Y3039:Z3040"/>
    <mergeCell ref="AA3039:AB3040"/>
    <mergeCell ref="AC3039:AD3040"/>
    <mergeCell ref="AE3039:AF3040"/>
    <mergeCell ref="AG3039:AH3040"/>
    <mergeCell ref="AK3035:AK3040"/>
    <mergeCell ref="AL3035:AL3040"/>
    <mergeCell ref="AM3035:AM3040"/>
    <mergeCell ref="AN3035:AN3040"/>
    <mergeCell ref="AO3035:AO3040"/>
    <mergeCell ref="AP3035:AP3040"/>
    <mergeCell ref="U3034:V3034"/>
    <mergeCell ref="L3035:M3040"/>
    <mergeCell ref="N3035:N3040"/>
    <mergeCell ref="O3035:O3040"/>
    <mergeCell ref="P3035:P3040"/>
    <mergeCell ref="Q3035:Q3040"/>
    <mergeCell ref="R3035:R3040"/>
    <mergeCell ref="U3040:V3040"/>
    <mergeCell ref="AI3031:AJ3034"/>
    <mergeCell ref="W3032:X3034"/>
    <mergeCell ref="Y3033:Z3034"/>
    <mergeCell ref="AA3033:AB3034"/>
    <mergeCell ref="AC3033:AD3034"/>
    <mergeCell ref="AE3033:AF3034"/>
    <mergeCell ref="AG3033:AH3034"/>
    <mergeCell ref="AK3029:AK3034"/>
    <mergeCell ref="AL3029:AL3034"/>
    <mergeCell ref="AM3029:AM3034"/>
    <mergeCell ref="AN3029:AN3034"/>
    <mergeCell ref="AO3029:AO3034"/>
    <mergeCell ref="AP3029:AP3034"/>
    <mergeCell ref="L3029:M3034"/>
    <mergeCell ref="N3029:N3034"/>
    <mergeCell ref="O3029:O3034"/>
    <mergeCell ref="P3029:P3034"/>
    <mergeCell ref="Q3029:Q3034"/>
    <mergeCell ref="R3029:R3034"/>
    <mergeCell ref="AI3049:AJ3052"/>
    <mergeCell ref="W3050:X3052"/>
    <mergeCell ref="Y3051:Z3052"/>
    <mergeCell ref="AA3051:AB3052"/>
    <mergeCell ref="AC3051:AD3052"/>
    <mergeCell ref="AE3051:AF3052"/>
    <mergeCell ref="AG3051:AH3052"/>
    <mergeCell ref="AK3047:AK3052"/>
    <mergeCell ref="AL3047:AL3052"/>
    <mergeCell ref="AM3047:AM3052"/>
    <mergeCell ref="AN3047:AN3052"/>
    <mergeCell ref="AO3047:AO3052"/>
    <mergeCell ref="AP3047:AP3052"/>
    <mergeCell ref="U3046:V3046"/>
    <mergeCell ref="L3047:M3052"/>
    <mergeCell ref="N3047:N3052"/>
    <mergeCell ref="O3047:O3052"/>
    <mergeCell ref="P3047:P3052"/>
    <mergeCell ref="Q3047:Q3052"/>
    <mergeCell ref="R3047:R3052"/>
    <mergeCell ref="U3052:V3052"/>
    <mergeCell ref="AI3043:AJ3046"/>
    <mergeCell ref="W3044:X3046"/>
    <mergeCell ref="Y3045:Z3046"/>
    <mergeCell ref="AA3045:AB3046"/>
    <mergeCell ref="AC3045:AD3046"/>
    <mergeCell ref="AE3045:AF3046"/>
    <mergeCell ref="AG3045:AH3046"/>
    <mergeCell ref="AK3041:AK3046"/>
    <mergeCell ref="AL3041:AL3046"/>
    <mergeCell ref="AM3041:AM3046"/>
    <mergeCell ref="AN3041:AN3046"/>
    <mergeCell ref="AO3041:AO3046"/>
    <mergeCell ref="AP3041:AP3046"/>
    <mergeCell ref="L3041:M3046"/>
    <mergeCell ref="N3041:N3046"/>
    <mergeCell ref="O3041:O3046"/>
    <mergeCell ref="P3041:P3046"/>
    <mergeCell ref="Q3041:Q3046"/>
    <mergeCell ref="R3041:R3046"/>
    <mergeCell ref="AI3061:AJ3064"/>
    <mergeCell ref="W3062:X3064"/>
    <mergeCell ref="Y3063:Z3064"/>
    <mergeCell ref="AA3063:AB3064"/>
    <mergeCell ref="AC3063:AD3064"/>
    <mergeCell ref="AE3063:AF3064"/>
    <mergeCell ref="AG3063:AH3064"/>
    <mergeCell ref="AK3059:AK3064"/>
    <mergeCell ref="AL3059:AL3064"/>
    <mergeCell ref="AM3059:AM3064"/>
    <mergeCell ref="AN3059:AN3064"/>
    <mergeCell ref="AO3059:AO3064"/>
    <mergeCell ref="AP3059:AP3064"/>
    <mergeCell ref="U3058:V3058"/>
    <mergeCell ref="L3059:M3064"/>
    <mergeCell ref="N3059:N3064"/>
    <mergeCell ref="O3059:O3064"/>
    <mergeCell ref="P3059:P3064"/>
    <mergeCell ref="Q3059:Q3064"/>
    <mergeCell ref="R3059:R3064"/>
    <mergeCell ref="U3064:V3064"/>
    <mergeCell ref="AI3055:AJ3058"/>
    <mergeCell ref="W3056:X3058"/>
    <mergeCell ref="Y3057:Z3058"/>
    <mergeCell ref="AA3057:AB3058"/>
    <mergeCell ref="AC3057:AD3058"/>
    <mergeCell ref="AE3057:AF3058"/>
    <mergeCell ref="AG3057:AH3058"/>
    <mergeCell ref="AK3053:AK3058"/>
    <mergeCell ref="AL3053:AL3058"/>
    <mergeCell ref="AM3053:AM3058"/>
    <mergeCell ref="AN3053:AN3058"/>
    <mergeCell ref="AO3053:AO3058"/>
    <mergeCell ref="AP3053:AP3058"/>
    <mergeCell ref="L3053:M3058"/>
    <mergeCell ref="N3053:N3058"/>
    <mergeCell ref="O3053:O3058"/>
    <mergeCell ref="P3053:P3058"/>
    <mergeCell ref="Q3053:Q3058"/>
    <mergeCell ref="R3053:R3058"/>
    <mergeCell ref="AI3073:AJ3076"/>
    <mergeCell ref="W3074:X3076"/>
    <mergeCell ref="Y3075:Z3076"/>
    <mergeCell ref="AA3075:AB3076"/>
    <mergeCell ref="AC3075:AD3076"/>
    <mergeCell ref="AE3075:AF3076"/>
    <mergeCell ref="AG3075:AH3076"/>
    <mergeCell ref="AK3071:AK3076"/>
    <mergeCell ref="AL3071:AL3076"/>
    <mergeCell ref="AM3071:AM3076"/>
    <mergeCell ref="AN3071:AN3076"/>
    <mergeCell ref="AO3071:AO3076"/>
    <mergeCell ref="AP3071:AP3076"/>
    <mergeCell ref="U3070:V3070"/>
    <mergeCell ref="L3071:M3076"/>
    <mergeCell ref="N3071:N3076"/>
    <mergeCell ref="O3071:O3076"/>
    <mergeCell ref="P3071:P3076"/>
    <mergeCell ref="Q3071:Q3076"/>
    <mergeCell ref="R3071:R3076"/>
    <mergeCell ref="U3076:V3076"/>
    <mergeCell ref="AI3067:AJ3070"/>
    <mergeCell ref="W3068:X3070"/>
    <mergeCell ref="Y3069:Z3070"/>
    <mergeCell ref="AA3069:AB3070"/>
    <mergeCell ref="AC3069:AD3070"/>
    <mergeCell ref="AE3069:AF3070"/>
    <mergeCell ref="AG3069:AH3070"/>
    <mergeCell ref="AK3065:AK3070"/>
    <mergeCell ref="AL3065:AL3070"/>
    <mergeCell ref="AM3065:AM3070"/>
    <mergeCell ref="AN3065:AN3070"/>
    <mergeCell ref="AO3065:AO3070"/>
    <mergeCell ref="AP3065:AP3070"/>
    <mergeCell ref="L3065:M3070"/>
    <mergeCell ref="N3065:N3070"/>
    <mergeCell ref="O3065:O3070"/>
    <mergeCell ref="P3065:P3070"/>
    <mergeCell ref="Q3065:Q3070"/>
    <mergeCell ref="R3065:R3070"/>
    <mergeCell ref="AI3085:AJ3088"/>
    <mergeCell ref="W3086:X3088"/>
    <mergeCell ref="Y3087:Z3088"/>
    <mergeCell ref="AA3087:AB3088"/>
    <mergeCell ref="AC3087:AD3088"/>
    <mergeCell ref="AE3087:AF3088"/>
    <mergeCell ref="AG3087:AH3088"/>
    <mergeCell ref="AK3083:AK3088"/>
    <mergeCell ref="AL3083:AL3088"/>
    <mergeCell ref="AM3083:AM3088"/>
    <mergeCell ref="AN3083:AN3088"/>
    <mergeCell ref="AO3083:AO3088"/>
    <mergeCell ref="AP3083:AP3088"/>
    <mergeCell ref="U3082:V3082"/>
    <mergeCell ref="L3083:M3088"/>
    <mergeCell ref="N3083:N3088"/>
    <mergeCell ref="O3083:O3088"/>
    <mergeCell ref="P3083:P3088"/>
    <mergeCell ref="Q3083:Q3088"/>
    <mergeCell ref="R3083:R3088"/>
    <mergeCell ref="U3088:V3088"/>
    <mergeCell ref="AI3079:AJ3082"/>
    <mergeCell ref="W3080:X3082"/>
    <mergeCell ref="Y3081:Z3082"/>
    <mergeCell ref="AA3081:AB3082"/>
    <mergeCell ref="AC3081:AD3082"/>
    <mergeCell ref="AE3081:AF3082"/>
    <mergeCell ref="AG3081:AH3082"/>
    <mergeCell ref="AK3077:AK3082"/>
    <mergeCell ref="AL3077:AL3082"/>
    <mergeCell ref="AM3077:AM3082"/>
    <mergeCell ref="AN3077:AN3082"/>
    <mergeCell ref="AO3077:AO3082"/>
    <mergeCell ref="AP3077:AP3082"/>
    <mergeCell ref="L3077:M3082"/>
    <mergeCell ref="N3077:N3082"/>
    <mergeCell ref="O3077:O3082"/>
    <mergeCell ref="P3077:P3082"/>
    <mergeCell ref="Q3077:Q3082"/>
    <mergeCell ref="R3077:R3082"/>
    <mergeCell ref="AI3097:AJ3100"/>
    <mergeCell ref="W3098:X3100"/>
    <mergeCell ref="Y3099:Z3100"/>
    <mergeCell ref="AA3099:AB3100"/>
    <mergeCell ref="AC3099:AD3100"/>
    <mergeCell ref="AE3099:AF3100"/>
    <mergeCell ref="AG3099:AH3100"/>
    <mergeCell ref="AK3095:AK3100"/>
    <mergeCell ref="AL3095:AL3100"/>
    <mergeCell ref="AM3095:AM3100"/>
    <mergeCell ref="AN3095:AN3100"/>
    <mergeCell ref="AO3095:AO3100"/>
    <mergeCell ref="AP3095:AP3100"/>
    <mergeCell ref="U3094:V3094"/>
    <mergeCell ref="L3095:M3100"/>
    <mergeCell ref="N3095:N3100"/>
    <mergeCell ref="O3095:O3100"/>
    <mergeCell ref="P3095:P3100"/>
    <mergeCell ref="Q3095:Q3100"/>
    <mergeCell ref="R3095:R3100"/>
    <mergeCell ref="U3100:V3100"/>
    <mergeCell ref="AI3091:AJ3094"/>
    <mergeCell ref="W3092:X3094"/>
    <mergeCell ref="Y3093:Z3094"/>
    <mergeCell ref="AA3093:AB3094"/>
    <mergeCell ref="AC3093:AD3094"/>
    <mergeCell ref="AE3093:AF3094"/>
    <mergeCell ref="AG3093:AH3094"/>
    <mergeCell ref="AK3089:AK3094"/>
    <mergeCell ref="AL3089:AL3094"/>
    <mergeCell ref="AM3089:AM3094"/>
    <mergeCell ref="AN3089:AN3094"/>
    <mergeCell ref="AO3089:AO3094"/>
    <mergeCell ref="AP3089:AP3094"/>
    <mergeCell ref="L3089:M3094"/>
    <mergeCell ref="N3089:N3094"/>
    <mergeCell ref="O3089:O3094"/>
    <mergeCell ref="P3089:P3094"/>
    <mergeCell ref="Q3089:Q3094"/>
    <mergeCell ref="R3089:R3094"/>
    <mergeCell ref="W3116:X3118"/>
    <mergeCell ref="Y3117:Z3118"/>
    <mergeCell ref="AE3117:AF3118"/>
    <mergeCell ref="AG3117:AH3118"/>
    <mergeCell ref="U3118:V3118"/>
    <mergeCell ref="AC3113:AC3118"/>
    <mergeCell ref="AN3113:AN3118"/>
    <mergeCell ref="AO3113:AO3118"/>
    <mergeCell ref="AP3113:AP3118"/>
    <mergeCell ref="AA3115:AB3118"/>
    <mergeCell ref="AI3115:AJ3118"/>
    <mergeCell ref="L3113:M3118"/>
    <mergeCell ref="N3113:N3118"/>
    <mergeCell ref="O3113:O3118"/>
    <mergeCell ref="P3113:P3118"/>
    <mergeCell ref="Q3113:Q3118"/>
    <mergeCell ref="R3113:R3118"/>
    <mergeCell ref="AI3109:AJ3112"/>
    <mergeCell ref="W3110:X3112"/>
    <mergeCell ref="Y3111:Z3112"/>
    <mergeCell ref="AA3111:AB3112"/>
    <mergeCell ref="AC3111:AD3112"/>
    <mergeCell ref="AE3111:AF3112"/>
    <mergeCell ref="AG3111:AH3112"/>
    <mergeCell ref="AK3107:AK3112"/>
    <mergeCell ref="AL3107:AL3112"/>
    <mergeCell ref="AM3107:AM3112"/>
    <mergeCell ref="AN3107:AN3112"/>
    <mergeCell ref="AO3107:AO3112"/>
    <mergeCell ref="AP3107:AP3112"/>
    <mergeCell ref="U3106:V3106"/>
    <mergeCell ref="L3107:M3112"/>
    <mergeCell ref="N3107:N3112"/>
    <mergeCell ref="O3107:O3112"/>
    <mergeCell ref="P3107:P3112"/>
    <mergeCell ref="Q3107:Q3112"/>
    <mergeCell ref="R3107:R3112"/>
    <mergeCell ref="U3112:V3112"/>
    <mergeCell ref="AI3103:AJ3106"/>
    <mergeCell ref="W3104:X3106"/>
    <mergeCell ref="Y3105:Z3106"/>
    <mergeCell ref="AA3105:AB3106"/>
    <mergeCell ref="AC3105:AD3106"/>
    <mergeCell ref="AE3105:AF3106"/>
    <mergeCell ref="AG3105:AH3106"/>
    <mergeCell ref="AK3101:AK3106"/>
    <mergeCell ref="AL3101:AL3106"/>
    <mergeCell ref="AM3101:AM3106"/>
    <mergeCell ref="AN3101:AN3106"/>
    <mergeCell ref="AO3101:AO3106"/>
    <mergeCell ref="AP3101:AP3106"/>
    <mergeCell ref="L3101:M3106"/>
    <mergeCell ref="N3101:N3106"/>
    <mergeCell ref="O3101:O3106"/>
    <mergeCell ref="P3101:P3106"/>
    <mergeCell ref="Q3101:Q3106"/>
    <mergeCell ref="R3101:R3106"/>
    <mergeCell ref="AI3127:AJ3130"/>
    <mergeCell ref="W3128:X3130"/>
    <mergeCell ref="Y3129:Z3130"/>
    <mergeCell ref="AA3129:AB3130"/>
    <mergeCell ref="AC3129:AD3130"/>
    <mergeCell ref="AE3129:AF3130"/>
    <mergeCell ref="AG3129:AH3130"/>
    <mergeCell ref="AK3125:AK3130"/>
    <mergeCell ref="AL3125:AL3130"/>
    <mergeCell ref="AM3125:AM3130"/>
    <mergeCell ref="AN3125:AN3130"/>
    <mergeCell ref="AO3125:AO3130"/>
    <mergeCell ref="AP3125:AP3130"/>
    <mergeCell ref="U3124:V3124"/>
    <mergeCell ref="L3125:M3130"/>
    <mergeCell ref="N3125:N3130"/>
    <mergeCell ref="O3125:O3130"/>
    <mergeCell ref="P3125:P3130"/>
    <mergeCell ref="Q3125:Q3130"/>
    <mergeCell ref="R3125:R3130"/>
    <mergeCell ref="U3130:V3130"/>
    <mergeCell ref="AI3121:AJ3124"/>
    <mergeCell ref="W3122:X3124"/>
    <mergeCell ref="Y3123:Z3124"/>
    <mergeCell ref="AA3123:AB3124"/>
    <mergeCell ref="AC3123:AD3124"/>
    <mergeCell ref="AE3123:AF3124"/>
    <mergeCell ref="AG3123:AH3124"/>
    <mergeCell ref="AK3119:AK3124"/>
    <mergeCell ref="AL3119:AL3124"/>
    <mergeCell ref="AM3119:AM3124"/>
    <mergeCell ref="AN3119:AN3124"/>
    <mergeCell ref="AO3119:AO3124"/>
    <mergeCell ref="AP3119:AP3124"/>
    <mergeCell ref="L3119:M3124"/>
    <mergeCell ref="N3119:N3124"/>
    <mergeCell ref="O3119:O3124"/>
    <mergeCell ref="P3119:P3124"/>
    <mergeCell ref="Q3119:Q3124"/>
    <mergeCell ref="R3119:R3124"/>
    <mergeCell ref="AI3139:AJ3142"/>
    <mergeCell ref="W3140:X3142"/>
    <mergeCell ref="Y3141:Z3142"/>
    <mergeCell ref="AA3141:AB3142"/>
    <mergeCell ref="AC3141:AD3142"/>
    <mergeCell ref="AE3141:AF3142"/>
    <mergeCell ref="AG3141:AH3142"/>
    <mergeCell ref="AK3137:AK3142"/>
    <mergeCell ref="AL3137:AL3142"/>
    <mergeCell ref="AM3137:AM3142"/>
    <mergeCell ref="AN3137:AN3142"/>
    <mergeCell ref="AO3137:AO3142"/>
    <mergeCell ref="AP3137:AP3142"/>
    <mergeCell ref="U3136:V3136"/>
    <mergeCell ref="L3137:M3142"/>
    <mergeCell ref="N3137:N3142"/>
    <mergeCell ref="O3137:O3142"/>
    <mergeCell ref="P3137:P3142"/>
    <mergeCell ref="Q3137:Q3142"/>
    <mergeCell ref="R3137:R3142"/>
    <mergeCell ref="U3142:V3142"/>
    <mergeCell ref="AI3133:AJ3136"/>
    <mergeCell ref="W3134:X3136"/>
    <mergeCell ref="Y3135:Z3136"/>
    <mergeCell ref="AA3135:AB3136"/>
    <mergeCell ref="AC3135:AD3136"/>
    <mergeCell ref="AE3135:AF3136"/>
    <mergeCell ref="AG3135:AH3136"/>
    <mergeCell ref="AK3131:AK3136"/>
    <mergeCell ref="AL3131:AL3136"/>
    <mergeCell ref="AM3131:AM3136"/>
    <mergeCell ref="AN3131:AN3136"/>
    <mergeCell ref="AO3131:AO3136"/>
    <mergeCell ref="AP3131:AP3136"/>
    <mergeCell ref="L3131:M3136"/>
    <mergeCell ref="N3131:N3136"/>
    <mergeCell ref="O3131:O3136"/>
    <mergeCell ref="P3131:P3136"/>
    <mergeCell ref="Q3131:Q3136"/>
    <mergeCell ref="R3131:R3136"/>
    <mergeCell ref="AI3151:AJ3154"/>
    <mergeCell ref="W3152:X3154"/>
    <mergeCell ref="Y3153:Z3154"/>
    <mergeCell ref="AA3153:AB3154"/>
    <mergeCell ref="AC3153:AD3154"/>
    <mergeCell ref="AE3153:AF3154"/>
    <mergeCell ref="AG3153:AH3154"/>
    <mergeCell ref="AK3149:AK3154"/>
    <mergeCell ref="AL3149:AL3154"/>
    <mergeCell ref="AM3149:AM3154"/>
    <mergeCell ref="AN3149:AN3154"/>
    <mergeCell ref="AO3149:AO3154"/>
    <mergeCell ref="AP3149:AP3154"/>
    <mergeCell ref="U3148:V3148"/>
    <mergeCell ref="L3149:M3154"/>
    <mergeCell ref="N3149:N3154"/>
    <mergeCell ref="O3149:O3154"/>
    <mergeCell ref="P3149:P3154"/>
    <mergeCell ref="Q3149:Q3154"/>
    <mergeCell ref="R3149:R3154"/>
    <mergeCell ref="U3154:V3154"/>
    <mergeCell ref="AI3145:AJ3148"/>
    <mergeCell ref="W3146:X3148"/>
    <mergeCell ref="Y3147:Z3148"/>
    <mergeCell ref="AA3147:AB3148"/>
    <mergeCell ref="AC3147:AD3148"/>
    <mergeCell ref="AE3147:AF3148"/>
    <mergeCell ref="AG3147:AH3148"/>
    <mergeCell ref="AK3143:AK3148"/>
    <mergeCell ref="AL3143:AL3148"/>
    <mergeCell ref="AM3143:AM3148"/>
    <mergeCell ref="AN3143:AN3148"/>
    <mergeCell ref="AO3143:AO3148"/>
    <mergeCell ref="AP3143:AP3148"/>
    <mergeCell ref="L3143:M3148"/>
    <mergeCell ref="N3143:N3148"/>
    <mergeCell ref="O3143:O3148"/>
    <mergeCell ref="P3143:P3148"/>
    <mergeCell ref="Q3143:Q3148"/>
    <mergeCell ref="R3143:R3148"/>
    <mergeCell ref="AI3163:AJ3166"/>
    <mergeCell ref="W3164:X3166"/>
    <mergeCell ref="Y3165:Z3166"/>
    <mergeCell ref="AA3165:AB3166"/>
    <mergeCell ref="AC3165:AD3166"/>
    <mergeCell ref="AE3165:AF3166"/>
    <mergeCell ref="AG3165:AH3166"/>
    <mergeCell ref="AK3161:AK3166"/>
    <mergeCell ref="AL3161:AL3166"/>
    <mergeCell ref="AM3161:AM3166"/>
    <mergeCell ref="AN3161:AN3166"/>
    <mergeCell ref="AO3161:AO3166"/>
    <mergeCell ref="AP3161:AP3166"/>
    <mergeCell ref="U3160:V3160"/>
    <mergeCell ref="L3161:M3166"/>
    <mergeCell ref="N3161:N3166"/>
    <mergeCell ref="O3161:O3166"/>
    <mergeCell ref="P3161:P3166"/>
    <mergeCell ref="Q3161:Q3166"/>
    <mergeCell ref="R3161:R3166"/>
    <mergeCell ref="U3166:V3166"/>
    <mergeCell ref="AI3157:AJ3160"/>
    <mergeCell ref="W3158:X3160"/>
    <mergeCell ref="Y3159:Z3160"/>
    <mergeCell ref="AA3159:AB3160"/>
    <mergeCell ref="AC3159:AD3160"/>
    <mergeCell ref="AE3159:AF3160"/>
    <mergeCell ref="AG3159:AH3160"/>
    <mergeCell ref="AK3155:AK3160"/>
    <mergeCell ref="AL3155:AL3160"/>
    <mergeCell ref="AM3155:AM3160"/>
    <mergeCell ref="AN3155:AN3160"/>
    <mergeCell ref="AO3155:AO3160"/>
    <mergeCell ref="AP3155:AP3160"/>
    <mergeCell ref="L3155:M3160"/>
    <mergeCell ref="N3155:N3160"/>
    <mergeCell ref="O3155:O3160"/>
    <mergeCell ref="P3155:P3160"/>
    <mergeCell ref="Q3155:Q3160"/>
    <mergeCell ref="R3155:R3160"/>
    <mergeCell ref="AI3175:AJ3178"/>
    <mergeCell ref="W3176:X3178"/>
    <mergeCell ref="Y3177:Z3178"/>
    <mergeCell ref="AA3177:AB3178"/>
    <mergeCell ref="AC3177:AD3178"/>
    <mergeCell ref="AE3177:AF3178"/>
    <mergeCell ref="AG3177:AH3178"/>
    <mergeCell ref="AK3173:AK3178"/>
    <mergeCell ref="AL3173:AL3178"/>
    <mergeCell ref="AM3173:AM3178"/>
    <mergeCell ref="AN3173:AN3178"/>
    <mergeCell ref="AO3173:AO3178"/>
    <mergeCell ref="AP3173:AP3178"/>
    <mergeCell ref="U3172:V3172"/>
    <mergeCell ref="L3173:M3178"/>
    <mergeCell ref="N3173:N3178"/>
    <mergeCell ref="O3173:O3178"/>
    <mergeCell ref="P3173:P3178"/>
    <mergeCell ref="Q3173:Q3178"/>
    <mergeCell ref="R3173:R3178"/>
    <mergeCell ref="U3178:V3178"/>
    <mergeCell ref="AI3169:AJ3172"/>
    <mergeCell ref="W3170:X3172"/>
    <mergeCell ref="Y3171:Z3172"/>
    <mergeCell ref="AA3171:AB3172"/>
    <mergeCell ref="AC3171:AD3172"/>
    <mergeCell ref="AE3171:AF3172"/>
    <mergeCell ref="AG3171:AH3172"/>
    <mergeCell ref="AK3167:AK3172"/>
    <mergeCell ref="AL3167:AL3172"/>
    <mergeCell ref="AM3167:AM3172"/>
    <mergeCell ref="AN3167:AN3172"/>
    <mergeCell ref="AO3167:AO3172"/>
    <mergeCell ref="AP3167:AP3172"/>
    <mergeCell ref="L3167:M3172"/>
    <mergeCell ref="N3167:N3172"/>
    <mergeCell ref="O3167:O3172"/>
    <mergeCell ref="P3167:P3172"/>
    <mergeCell ref="Q3167:Q3172"/>
    <mergeCell ref="R3167:R3172"/>
    <mergeCell ref="AI3187:AJ3190"/>
    <mergeCell ref="W3188:X3190"/>
    <mergeCell ref="Y3189:Z3190"/>
    <mergeCell ref="AA3189:AB3190"/>
    <mergeCell ref="AC3189:AD3190"/>
    <mergeCell ref="AE3189:AF3190"/>
    <mergeCell ref="AG3189:AH3190"/>
    <mergeCell ref="AK3185:AK3190"/>
    <mergeCell ref="AL3185:AL3190"/>
    <mergeCell ref="AM3185:AM3190"/>
    <mergeCell ref="AN3185:AN3190"/>
    <mergeCell ref="AO3185:AO3190"/>
    <mergeCell ref="AP3185:AP3190"/>
    <mergeCell ref="U3184:V3184"/>
    <mergeCell ref="L3185:M3190"/>
    <mergeCell ref="N3185:N3190"/>
    <mergeCell ref="O3185:O3190"/>
    <mergeCell ref="P3185:P3190"/>
    <mergeCell ref="Q3185:Q3190"/>
    <mergeCell ref="R3185:R3190"/>
    <mergeCell ref="U3190:V3190"/>
    <mergeCell ref="AI3181:AJ3184"/>
    <mergeCell ref="W3182:X3184"/>
    <mergeCell ref="Y3183:Z3184"/>
    <mergeCell ref="AA3183:AB3184"/>
    <mergeCell ref="AC3183:AD3184"/>
    <mergeCell ref="AE3183:AF3184"/>
    <mergeCell ref="AG3183:AH3184"/>
    <mergeCell ref="AK3179:AK3184"/>
    <mergeCell ref="AL3179:AL3184"/>
    <mergeCell ref="AM3179:AM3184"/>
    <mergeCell ref="AN3179:AN3184"/>
    <mergeCell ref="AO3179:AO3184"/>
    <mergeCell ref="AP3179:AP3184"/>
    <mergeCell ref="L3179:M3184"/>
    <mergeCell ref="N3179:N3184"/>
    <mergeCell ref="O3179:O3184"/>
    <mergeCell ref="P3179:P3184"/>
    <mergeCell ref="Q3179:Q3184"/>
    <mergeCell ref="R3179:R3184"/>
    <mergeCell ref="AI3199:AJ3202"/>
    <mergeCell ref="W3200:X3202"/>
    <mergeCell ref="Y3201:Z3202"/>
    <mergeCell ref="AA3201:AB3202"/>
    <mergeCell ref="AC3201:AD3202"/>
    <mergeCell ref="AE3201:AF3202"/>
    <mergeCell ref="AG3201:AH3202"/>
    <mergeCell ref="AK3197:AK3202"/>
    <mergeCell ref="AL3197:AL3202"/>
    <mergeCell ref="AM3197:AM3202"/>
    <mergeCell ref="AN3197:AN3202"/>
    <mergeCell ref="AO3197:AO3202"/>
    <mergeCell ref="AP3197:AP3202"/>
    <mergeCell ref="U3196:V3196"/>
    <mergeCell ref="L3197:M3202"/>
    <mergeCell ref="N3197:N3202"/>
    <mergeCell ref="O3197:O3202"/>
    <mergeCell ref="P3197:P3202"/>
    <mergeCell ref="Q3197:Q3202"/>
    <mergeCell ref="R3197:R3202"/>
    <mergeCell ref="U3202:V3202"/>
    <mergeCell ref="AI3193:AJ3196"/>
    <mergeCell ref="W3194:X3196"/>
    <mergeCell ref="Y3195:Z3196"/>
    <mergeCell ref="AA3195:AB3196"/>
    <mergeCell ref="AC3195:AD3196"/>
    <mergeCell ref="AE3195:AF3196"/>
    <mergeCell ref="AG3195:AH3196"/>
    <mergeCell ref="AK3191:AK3196"/>
    <mergeCell ref="AL3191:AL3196"/>
    <mergeCell ref="AM3191:AM3196"/>
    <mergeCell ref="AN3191:AN3196"/>
    <mergeCell ref="AO3191:AO3196"/>
    <mergeCell ref="AP3191:AP3196"/>
    <mergeCell ref="L3191:M3196"/>
    <mergeCell ref="N3191:N3196"/>
    <mergeCell ref="O3191:O3196"/>
    <mergeCell ref="P3191:P3196"/>
    <mergeCell ref="Q3191:Q3196"/>
    <mergeCell ref="R3191:R3196"/>
    <mergeCell ref="AI3211:AJ3214"/>
    <mergeCell ref="W3212:X3214"/>
    <mergeCell ref="Y3213:Z3214"/>
    <mergeCell ref="AA3213:AB3214"/>
    <mergeCell ref="AC3213:AD3214"/>
    <mergeCell ref="AE3213:AF3214"/>
    <mergeCell ref="AG3213:AH3214"/>
    <mergeCell ref="AK3209:AK3214"/>
    <mergeCell ref="AL3209:AL3214"/>
    <mergeCell ref="AM3209:AM3214"/>
    <mergeCell ref="AN3209:AN3214"/>
    <mergeCell ref="AO3209:AO3214"/>
    <mergeCell ref="AP3209:AP3214"/>
    <mergeCell ref="U3208:V3208"/>
    <mergeCell ref="L3209:M3214"/>
    <mergeCell ref="N3209:N3214"/>
    <mergeCell ref="O3209:O3214"/>
    <mergeCell ref="P3209:P3214"/>
    <mergeCell ref="Q3209:Q3214"/>
    <mergeCell ref="R3209:R3214"/>
    <mergeCell ref="U3214:V3214"/>
    <mergeCell ref="AI3205:AJ3208"/>
    <mergeCell ref="W3206:X3208"/>
    <mergeCell ref="Y3207:Z3208"/>
    <mergeCell ref="AA3207:AB3208"/>
    <mergeCell ref="AC3207:AD3208"/>
    <mergeCell ref="AE3207:AF3208"/>
    <mergeCell ref="AG3207:AH3208"/>
    <mergeCell ref="AK3203:AK3208"/>
    <mergeCell ref="AL3203:AL3208"/>
    <mergeCell ref="AM3203:AM3208"/>
    <mergeCell ref="AN3203:AN3208"/>
    <mergeCell ref="AO3203:AO3208"/>
    <mergeCell ref="AP3203:AP3208"/>
    <mergeCell ref="L3203:M3208"/>
    <mergeCell ref="N3203:N3208"/>
    <mergeCell ref="O3203:O3208"/>
    <mergeCell ref="P3203:P3208"/>
    <mergeCell ref="Q3203:Q3208"/>
    <mergeCell ref="R3203:R3208"/>
    <mergeCell ref="AI3223:AJ3226"/>
    <mergeCell ref="W3224:X3226"/>
    <mergeCell ref="Y3225:Z3226"/>
    <mergeCell ref="AA3225:AB3226"/>
    <mergeCell ref="AC3225:AD3226"/>
    <mergeCell ref="AE3225:AF3226"/>
    <mergeCell ref="AG3225:AH3226"/>
    <mergeCell ref="AK3221:AK3226"/>
    <mergeCell ref="AL3221:AL3226"/>
    <mergeCell ref="AM3221:AM3226"/>
    <mergeCell ref="AN3221:AN3226"/>
    <mergeCell ref="AO3221:AO3226"/>
    <mergeCell ref="AP3221:AP3226"/>
    <mergeCell ref="U3220:V3220"/>
    <mergeCell ref="L3221:M3226"/>
    <mergeCell ref="N3221:N3226"/>
    <mergeCell ref="O3221:O3226"/>
    <mergeCell ref="P3221:P3226"/>
    <mergeCell ref="Q3221:Q3226"/>
    <mergeCell ref="R3221:R3226"/>
    <mergeCell ref="U3226:V3226"/>
    <mergeCell ref="AI3217:AJ3220"/>
    <mergeCell ref="W3218:X3220"/>
    <mergeCell ref="Y3219:Z3220"/>
    <mergeCell ref="AA3219:AB3220"/>
    <mergeCell ref="AC3219:AD3220"/>
    <mergeCell ref="AE3219:AF3220"/>
    <mergeCell ref="AG3219:AH3220"/>
    <mergeCell ref="AK3215:AK3220"/>
    <mergeCell ref="AL3215:AL3220"/>
    <mergeCell ref="AM3215:AM3220"/>
    <mergeCell ref="AN3215:AN3220"/>
    <mergeCell ref="AO3215:AO3220"/>
    <mergeCell ref="AP3215:AP3220"/>
    <mergeCell ref="L3215:M3220"/>
    <mergeCell ref="N3215:N3220"/>
    <mergeCell ref="O3215:O3220"/>
    <mergeCell ref="P3215:P3220"/>
    <mergeCell ref="Q3215:Q3220"/>
    <mergeCell ref="R3215:R3220"/>
    <mergeCell ref="AI3235:AJ3238"/>
    <mergeCell ref="W3236:X3238"/>
    <mergeCell ref="Y3237:Z3238"/>
    <mergeCell ref="AA3237:AB3238"/>
    <mergeCell ref="AC3237:AD3238"/>
    <mergeCell ref="AE3237:AF3238"/>
    <mergeCell ref="AG3237:AH3238"/>
    <mergeCell ref="AK3233:AK3238"/>
    <mergeCell ref="AL3233:AL3238"/>
    <mergeCell ref="AM3233:AM3238"/>
    <mergeCell ref="AN3233:AN3238"/>
    <mergeCell ref="AO3233:AO3238"/>
    <mergeCell ref="AP3233:AP3238"/>
    <mergeCell ref="U3232:V3232"/>
    <mergeCell ref="L3233:M3238"/>
    <mergeCell ref="N3233:N3238"/>
    <mergeCell ref="O3233:O3238"/>
    <mergeCell ref="P3233:P3238"/>
    <mergeCell ref="Q3233:Q3238"/>
    <mergeCell ref="R3233:R3238"/>
    <mergeCell ref="U3238:V3238"/>
    <mergeCell ref="AI3229:AJ3232"/>
    <mergeCell ref="W3230:X3232"/>
    <mergeCell ref="Y3231:Z3232"/>
    <mergeCell ref="AA3231:AB3232"/>
    <mergeCell ref="AC3231:AD3232"/>
    <mergeCell ref="AE3231:AF3232"/>
    <mergeCell ref="AG3231:AH3232"/>
    <mergeCell ref="AK3227:AK3232"/>
    <mergeCell ref="AL3227:AL3232"/>
    <mergeCell ref="AM3227:AM3232"/>
    <mergeCell ref="AN3227:AN3232"/>
    <mergeCell ref="AO3227:AO3232"/>
    <mergeCell ref="AP3227:AP3232"/>
    <mergeCell ref="L3227:M3232"/>
    <mergeCell ref="N3227:N3232"/>
    <mergeCell ref="O3227:O3232"/>
    <mergeCell ref="P3227:P3232"/>
    <mergeCell ref="Q3227:Q3232"/>
    <mergeCell ref="R3227:R3232"/>
    <mergeCell ref="AI3247:AJ3250"/>
    <mergeCell ref="W3248:X3250"/>
    <mergeCell ref="Y3249:Z3250"/>
    <mergeCell ref="AA3249:AB3250"/>
    <mergeCell ref="AC3249:AD3250"/>
    <mergeCell ref="AE3249:AF3250"/>
    <mergeCell ref="AG3249:AH3250"/>
    <mergeCell ref="AK3245:AK3250"/>
    <mergeCell ref="AL3245:AL3250"/>
    <mergeCell ref="AM3245:AM3250"/>
    <mergeCell ref="AN3245:AN3250"/>
    <mergeCell ref="AO3245:AO3250"/>
    <mergeCell ref="AP3245:AP3250"/>
    <mergeCell ref="U3244:V3244"/>
    <mergeCell ref="L3245:M3250"/>
    <mergeCell ref="N3245:N3250"/>
    <mergeCell ref="O3245:O3250"/>
    <mergeCell ref="P3245:P3250"/>
    <mergeCell ref="Q3245:Q3250"/>
    <mergeCell ref="R3245:R3250"/>
    <mergeCell ref="U3250:V3250"/>
    <mergeCell ref="AI3241:AJ3244"/>
    <mergeCell ref="W3242:X3244"/>
    <mergeCell ref="Y3243:Z3244"/>
    <mergeCell ref="AA3243:AB3244"/>
    <mergeCell ref="AC3243:AD3244"/>
    <mergeCell ref="AE3243:AF3244"/>
    <mergeCell ref="AG3243:AH3244"/>
    <mergeCell ref="AK3239:AK3244"/>
    <mergeCell ref="AL3239:AL3244"/>
    <mergeCell ref="AM3239:AM3244"/>
    <mergeCell ref="AN3239:AN3244"/>
    <mergeCell ref="AO3239:AO3244"/>
    <mergeCell ref="AP3239:AP3244"/>
    <mergeCell ref="L3239:M3244"/>
    <mergeCell ref="N3239:N3244"/>
    <mergeCell ref="O3239:O3244"/>
    <mergeCell ref="P3239:P3244"/>
    <mergeCell ref="Q3239:Q3244"/>
    <mergeCell ref="R3239:R3244"/>
    <mergeCell ref="AI3259:AJ3262"/>
    <mergeCell ref="W3260:X3262"/>
    <mergeCell ref="Y3261:Z3262"/>
    <mergeCell ref="AA3261:AB3262"/>
    <mergeCell ref="AC3261:AD3262"/>
    <mergeCell ref="AE3261:AF3262"/>
    <mergeCell ref="AG3261:AH3262"/>
    <mergeCell ref="AK3257:AK3262"/>
    <mergeCell ref="AL3257:AL3262"/>
    <mergeCell ref="AM3257:AM3262"/>
    <mergeCell ref="AN3257:AN3262"/>
    <mergeCell ref="AO3257:AO3262"/>
    <mergeCell ref="AP3257:AP3262"/>
    <mergeCell ref="U3256:V3256"/>
    <mergeCell ref="L3257:M3262"/>
    <mergeCell ref="N3257:N3262"/>
    <mergeCell ref="O3257:O3262"/>
    <mergeCell ref="P3257:P3262"/>
    <mergeCell ref="Q3257:Q3262"/>
    <mergeCell ref="R3257:R3262"/>
    <mergeCell ref="U3262:V3262"/>
    <mergeCell ref="AI3253:AJ3256"/>
    <mergeCell ref="W3254:X3256"/>
    <mergeCell ref="Y3255:Z3256"/>
    <mergeCell ref="AA3255:AB3256"/>
    <mergeCell ref="AC3255:AD3256"/>
    <mergeCell ref="AE3255:AF3256"/>
    <mergeCell ref="AG3255:AH3256"/>
    <mergeCell ref="AK3251:AK3256"/>
    <mergeCell ref="AL3251:AL3256"/>
    <mergeCell ref="AM3251:AM3256"/>
    <mergeCell ref="AN3251:AN3256"/>
    <mergeCell ref="AO3251:AO3256"/>
    <mergeCell ref="AP3251:AP3256"/>
    <mergeCell ref="L3251:M3256"/>
    <mergeCell ref="N3251:N3256"/>
    <mergeCell ref="O3251:O3256"/>
    <mergeCell ref="P3251:P3256"/>
    <mergeCell ref="Q3251:Q3256"/>
    <mergeCell ref="R3251:R3256"/>
    <mergeCell ref="AI3271:AJ3274"/>
    <mergeCell ref="W3272:X3274"/>
    <mergeCell ref="Y3273:Z3274"/>
    <mergeCell ref="AA3273:AB3274"/>
    <mergeCell ref="AC3273:AD3274"/>
    <mergeCell ref="AE3273:AF3274"/>
    <mergeCell ref="AG3273:AH3274"/>
    <mergeCell ref="AK3269:AK3274"/>
    <mergeCell ref="AL3269:AL3274"/>
    <mergeCell ref="AM3269:AM3274"/>
    <mergeCell ref="AN3269:AN3274"/>
    <mergeCell ref="AO3269:AO3274"/>
    <mergeCell ref="AP3269:AP3274"/>
    <mergeCell ref="U3268:V3268"/>
    <mergeCell ref="L3269:M3274"/>
    <mergeCell ref="N3269:N3274"/>
    <mergeCell ref="O3269:O3274"/>
    <mergeCell ref="P3269:P3274"/>
    <mergeCell ref="Q3269:Q3274"/>
    <mergeCell ref="R3269:R3274"/>
    <mergeCell ref="U3274:V3274"/>
    <mergeCell ref="AI3265:AJ3268"/>
    <mergeCell ref="W3266:X3268"/>
    <mergeCell ref="Y3267:Z3268"/>
    <mergeCell ref="AA3267:AB3268"/>
    <mergeCell ref="AC3267:AD3268"/>
    <mergeCell ref="AE3267:AF3268"/>
    <mergeCell ref="AG3267:AH3268"/>
    <mergeCell ref="AK3263:AK3268"/>
    <mergeCell ref="AL3263:AL3268"/>
    <mergeCell ref="AM3263:AM3268"/>
    <mergeCell ref="AN3263:AN3268"/>
    <mergeCell ref="AO3263:AO3268"/>
    <mergeCell ref="AP3263:AP3268"/>
    <mergeCell ref="L3263:M3268"/>
    <mergeCell ref="N3263:N3268"/>
    <mergeCell ref="O3263:O3268"/>
    <mergeCell ref="P3263:P3268"/>
    <mergeCell ref="Q3263:Q3268"/>
    <mergeCell ref="R3263:R3268"/>
    <mergeCell ref="AI3283:AJ3286"/>
    <mergeCell ref="W3284:X3286"/>
    <mergeCell ref="Y3285:Z3286"/>
    <mergeCell ref="AA3285:AB3286"/>
    <mergeCell ref="AC3285:AD3286"/>
    <mergeCell ref="AE3285:AF3286"/>
    <mergeCell ref="AG3285:AH3286"/>
    <mergeCell ref="AK3281:AK3286"/>
    <mergeCell ref="AL3281:AL3286"/>
    <mergeCell ref="AM3281:AM3286"/>
    <mergeCell ref="AN3281:AN3286"/>
    <mergeCell ref="AO3281:AO3286"/>
    <mergeCell ref="AP3281:AP3286"/>
    <mergeCell ref="U3280:V3280"/>
    <mergeCell ref="L3281:M3286"/>
    <mergeCell ref="N3281:N3286"/>
    <mergeCell ref="O3281:O3286"/>
    <mergeCell ref="P3281:P3286"/>
    <mergeCell ref="Q3281:Q3286"/>
    <mergeCell ref="R3281:R3286"/>
    <mergeCell ref="U3286:V3286"/>
    <mergeCell ref="AI3277:AJ3280"/>
    <mergeCell ref="W3278:X3280"/>
    <mergeCell ref="Y3279:Z3280"/>
    <mergeCell ref="AA3279:AB3280"/>
    <mergeCell ref="AC3279:AD3280"/>
    <mergeCell ref="AE3279:AF3280"/>
    <mergeCell ref="AG3279:AH3280"/>
    <mergeCell ref="AK3275:AK3280"/>
    <mergeCell ref="AL3275:AL3280"/>
    <mergeCell ref="AM3275:AM3280"/>
    <mergeCell ref="AN3275:AN3280"/>
    <mergeCell ref="AO3275:AO3280"/>
    <mergeCell ref="AP3275:AP3280"/>
    <mergeCell ref="L3275:M3280"/>
    <mergeCell ref="N3275:N3280"/>
    <mergeCell ref="O3275:O3280"/>
    <mergeCell ref="P3275:P3280"/>
    <mergeCell ref="Q3275:Q3280"/>
    <mergeCell ref="R3275:R3280"/>
    <mergeCell ref="AI3295:AJ3298"/>
    <mergeCell ref="W3296:X3298"/>
    <mergeCell ref="Y3297:Z3298"/>
    <mergeCell ref="AA3297:AB3298"/>
    <mergeCell ref="AC3297:AD3298"/>
    <mergeCell ref="AE3297:AF3298"/>
    <mergeCell ref="AG3297:AH3298"/>
    <mergeCell ref="AK3293:AK3298"/>
    <mergeCell ref="AL3293:AL3298"/>
    <mergeCell ref="AM3293:AM3298"/>
    <mergeCell ref="AN3293:AN3298"/>
    <mergeCell ref="AO3293:AO3298"/>
    <mergeCell ref="AP3293:AP3298"/>
    <mergeCell ref="U3292:V3292"/>
    <mergeCell ref="L3293:M3298"/>
    <mergeCell ref="N3293:N3298"/>
    <mergeCell ref="O3293:O3298"/>
    <mergeCell ref="P3293:P3298"/>
    <mergeCell ref="Q3293:Q3298"/>
    <mergeCell ref="R3293:R3298"/>
    <mergeCell ref="U3298:V3298"/>
    <mergeCell ref="AI3289:AJ3292"/>
    <mergeCell ref="W3290:X3292"/>
    <mergeCell ref="Y3291:Z3292"/>
    <mergeCell ref="AA3291:AB3292"/>
    <mergeCell ref="AC3291:AD3292"/>
    <mergeCell ref="AE3291:AF3292"/>
    <mergeCell ref="AG3291:AH3292"/>
    <mergeCell ref="AK3287:AK3292"/>
    <mergeCell ref="AL3287:AL3292"/>
    <mergeCell ref="AM3287:AM3292"/>
    <mergeCell ref="AN3287:AN3292"/>
    <mergeCell ref="AO3287:AO3292"/>
    <mergeCell ref="AP3287:AP3292"/>
    <mergeCell ref="L3287:M3292"/>
    <mergeCell ref="N3287:N3292"/>
    <mergeCell ref="O3287:O3292"/>
    <mergeCell ref="P3287:P3292"/>
    <mergeCell ref="Q3287:Q3292"/>
    <mergeCell ref="R3287:R3292"/>
    <mergeCell ref="AI3307:AJ3310"/>
    <mergeCell ref="W3308:X3310"/>
    <mergeCell ref="Y3309:Z3310"/>
    <mergeCell ref="AA3309:AB3310"/>
    <mergeCell ref="AC3309:AD3310"/>
    <mergeCell ref="AE3309:AF3310"/>
    <mergeCell ref="AG3309:AH3310"/>
    <mergeCell ref="AK3305:AK3310"/>
    <mergeCell ref="AL3305:AL3310"/>
    <mergeCell ref="AM3305:AM3310"/>
    <mergeCell ref="AN3305:AN3310"/>
    <mergeCell ref="AO3305:AO3310"/>
    <mergeCell ref="AP3305:AP3310"/>
    <mergeCell ref="U3304:V3304"/>
    <mergeCell ref="L3305:M3310"/>
    <mergeCell ref="N3305:N3310"/>
    <mergeCell ref="O3305:O3310"/>
    <mergeCell ref="P3305:P3310"/>
    <mergeCell ref="Q3305:Q3310"/>
    <mergeCell ref="R3305:R3310"/>
    <mergeCell ref="U3310:V3310"/>
    <mergeCell ref="AI3301:AJ3304"/>
    <mergeCell ref="W3302:X3304"/>
    <mergeCell ref="Y3303:Z3304"/>
    <mergeCell ref="AA3303:AB3304"/>
    <mergeCell ref="AC3303:AD3304"/>
    <mergeCell ref="AE3303:AF3304"/>
    <mergeCell ref="AG3303:AH3304"/>
    <mergeCell ref="AK3299:AK3304"/>
    <mergeCell ref="AL3299:AL3304"/>
    <mergeCell ref="AM3299:AM3304"/>
    <mergeCell ref="AN3299:AN3304"/>
    <mergeCell ref="AO3299:AO3304"/>
    <mergeCell ref="AP3299:AP3304"/>
    <mergeCell ref="L3299:M3304"/>
    <mergeCell ref="N3299:N3304"/>
    <mergeCell ref="O3299:O3304"/>
    <mergeCell ref="P3299:P3304"/>
    <mergeCell ref="Q3299:Q3304"/>
    <mergeCell ref="R3299:R3304"/>
    <mergeCell ref="AI3319:AJ3322"/>
    <mergeCell ref="W3320:X3322"/>
    <mergeCell ref="Y3321:Z3322"/>
    <mergeCell ref="AA3321:AB3322"/>
    <mergeCell ref="AC3321:AD3322"/>
    <mergeCell ref="AE3321:AF3322"/>
    <mergeCell ref="AG3321:AH3322"/>
    <mergeCell ref="AK3317:AK3322"/>
    <mergeCell ref="AL3317:AL3322"/>
    <mergeCell ref="AM3317:AM3322"/>
    <mergeCell ref="AN3317:AN3322"/>
    <mergeCell ref="AO3317:AO3322"/>
    <mergeCell ref="AP3317:AP3322"/>
    <mergeCell ref="U3316:V3316"/>
    <mergeCell ref="L3317:M3322"/>
    <mergeCell ref="N3317:N3322"/>
    <mergeCell ref="O3317:O3322"/>
    <mergeCell ref="P3317:P3322"/>
    <mergeCell ref="Q3317:Q3322"/>
    <mergeCell ref="R3317:R3322"/>
    <mergeCell ref="U3322:V3322"/>
    <mergeCell ref="AI3313:AJ3316"/>
    <mergeCell ref="W3314:X3316"/>
    <mergeCell ref="Y3315:Z3316"/>
    <mergeCell ref="AA3315:AB3316"/>
    <mergeCell ref="AC3315:AD3316"/>
    <mergeCell ref="AE3315:AF3316"/>
    <mergeCell ref="AG3315:AH3316"/>
    <mergeCell ref="AK3311:AK3316"/>
    <mergeCell ref="AL3311:AL3316"/>
    <mergeCell ref="AM3311:AM3316"/>
    <mergeCell ref="AN3311:AN3316"/>
    <mergeCell ref="AO3311:AO3316"/>
    <mergeCell ref="AP3311:AP3316"/>
    <mergeCell ref="L3311:M3316"/>
    <mergeCell ref="N3311:N3316"/>
    <mergeCell ref="O3311:O3316"/>
    <mergeCell ref="P3311:P3316"/>
    <mergeCell ref="Q3311:Q3316"/>
    <mergeCell ref="R3311:R3316"/>
    <mergeCell ref="AI3331:AJ3334"/>
    <mergeCell ref="W3332:X3334"/>
    <mergeCell ref="Y3333:Z3334"/>
    <mergeCell ref="AA3333:AB3334"/>
    <mergeCell ref="AC3333:AD3334"/>
    <mergeCell ref="AE3333:AF3334"/>
    <mergeCell ref="AG3333:AH3334"/>
    <mergeCell ref="AK3329:AK3334"/>
    <mergeCell ref="AL3329:AL3334"/>
    <mergeCell ref="AM3329:AM3334"/>
    <mergeCell ref="AN3329:AN3334"/>
    <mergeCell ref="AO3329:AO3334"/>
    <mergeCell ref="AP3329:AP3334"/>
    <mergeCell ref="U3328:V3328"/>
    <mergeCell ref="L3329:M3334"/>
    <mergeCell ref="N3329:N3334"/>
    <mergeCell ref="O3329:O3334"/>
    <mergeCell ref="P3329:P3334"/>
    <mergeCell ref="Q3329:Q3334"/>
    <mergeCell ref="R3329:R3334"/>
    <mergeCell ref="U3334:V3334"/>
    <mergeCell ref="AI3325:AJ3328"/>
    <mergeCell ref="W3326:X3328"/>
    <mergeCell ref="Y3327:Z3328"/>
    <mergeCell ref="AA3327:AB3328"/>
    <mergeCell ref="AC3327:AD3328"/>
    <mergeCell ref="AE3327:AF3328"/>
    <mergeCell ref="AG3327:AH3328"/>
    <mergeCell ref="AK3323:AK3328"/>
    <mergeCell ref="AL3323:AL3328"/>
    <mergeCell ref="AM3323:AM3328"/>
    <mergeCell ref="AN3323:AN3328"/>
    <mergeCell ref="AO3323:AO3328"/>
    <mergeCell ref="AP3323:AP3328"/>
    <mergeCell ref="L3323:M3328"/>
    <mergeCell ref="N3323:N3328"/>
    <mergeCell ref="O3323:O3328"/>
    <mergeCell ref="P3323:P3328"/>
    <mergeCell ref="Q3323:Q3328"/>
    <mergeCell ref="R3323:R3328"/>
    <mergeCell ref="AI3343:AJ3346"/>
    <mergeCell ref="W3344:X3346"/>
    <mergeCell ref="Y3345:Z3346"/>
    <mergeCell ref="AA3345:AB3346"/>
    <mergeCell ref="AC3345:AD3346"/>
    <mergeCell ref="AE3345:AF3346"/>
    <mergeCell ref="AG3345:AH3346"/>
    <mergeCell ref="AK3341:AK3346"/>
    <mergeCell ref="AL3341:AL3346"/>
    <mergeCell ref="AM3341:AM3346"/>
    <mergeCell ref="AN3341:AN3346"/>
    <mergeCell ref="AO3341:AO3346"/>
    <mergeCell ref="AP3341:AP3346"/>
    <mergeCell ref="U3340:V3340"/>
    <mergeCell ref="L3341:M3346"/>
    <mergeCell ref="N3341:N3346"/>
    <mergeCell ref="O3341:O3346"/>
    <mergeCell ref="P3341:P3346"/>
    <mergeCell ref="Q3341:Q3346"/>
    <mergeCell ref="R3341:R3346"/>
    <mergeCell ref="U3346:V3346"/>
    <mergeCell ref="AI3337:AJ3340"/>
    <mergeCell ref="W3338:X3340"/>
    <mergeCell ref="Y3339:Z3340"/>
    <mergeCell ref="AA3339:AB3340"/>
    <mergeCell ref="AC3339:AD3340"/>
    <mergeCell ref="AE3339:AF3340"/>
    <mergeCell ref="AG3339:AH3340"/>
    <mergeCell ref="AK3335:AK3340"/>
    <mergeCell ref="AL3335:AL3340"/>
    <mergeCell ref="AM3335:AM3340"/>
    <mergeCell ref="AN3335:AN3340"/>
    <mergeCell ref="AO3335:AO3340"/>
    <mergeCell ref="AP3335:AP3340"/>
    <mergeCell ref="L3335:M3340"/>
    <mergeCell ref="N3335:N3340"/>
    <mergeCell ref="O3335:O3340"/>
    <mergeCell ref="P3335:P3340"/>
    <mergeCell ref="Q3335:Q3340"/>
    <mergeCell ref="R3335:R3340"/>
    <mergeCell ref="AI3355:AJ3358"/>
    <mergeCell ref="W3356:X3358"/>
    <mergeCell ref="Y3357:Z3358"/>
    <mergeCell ref="AA3357:AB3358"/>
    <mergeCell ref="AC3357:AD3358"/>
    <mergeCell ref="AE3357:AF3358"/>
    <mergeCell ref="AG3357:AH3358"/>
    <mergeCell ref="AK3353:AK3358"/>
    <mergeCell ref="AL3353:AL3358"/>
    <mergeCell ref="AM3353:AM3358"/>
    <mergeCell ref="AN3353:AN3358"/>
    <mergeCell ref="AO3353:AO3358"/>
    <mergeCell ref="AP3353:AP3358"/>
    <mergeCell ref="U3352:V3352"/>
    <mergeCell ref="L3353:M3358"/>
    <mergeCell ref="N3353:N3358"/>
    <mergeCell ref="O3353:O3358"/>
    <mergeCell ref="P3353:P3358"/>
    <mergeCell ref="Q3353:Q3358"/>
    <mergeCell ref="R3353:R3358"/>
    <mergeCell ref="U3358:V3358"/>
    <mergeCell ref="AI3349:AJ3352"/>
    <mergeCell ref="W3350:X3352"/>
    <mergeCell ref="Y3351:Z3352"/>
    <mergeCell ref="AA3351:AB3352"/>
    <mergeCell ref="AC3351:AD3352"/>
    <mergeCell ref="AE3351:AF3352"/>
    <mergeCell ref="AG3351:AH3352"/>
    <mergeCell ref="AK3347:AK3352"/>
    <mergeCell ref="AL3347:AL3352"/>
    <mergeCell ref="AM3347:AM3352"/>
    <mergeCell ref="AN3347:AN3352"/>
    <mergeCell ref="AO3347:AO3352"/>
    <mergeCell ref="AP3347:AP3352"/>
    <mergeCell ref="L3347:M3352"/>
    <mergeCell ref="N3347:N3352"/>
    <mergeCell ref="O3347:O3352"/>
    <mergeCell ref="P3347:P3352"/>
    <mergeCell ref="Q3347:Q3352"/>
    <mergeCell ref="R3347:R3352"/>
    <mergeCell ref="AI3367:AJ3370"/>
    <mergeCell ref="W3368:X3370"/>
    <mergeCell ref="Y3369:Z3370"/>
    <mergeCell ref="AA3369:AB3370"/>
    <mergeCell ref="AC3369:AD3370"/>
    <mergeCell ref="AE3369:AF3370"/>
    <mergeCell ref="AG3369:AH3370"/>
    <mergeCell ref="AK3365:AK3370"/>
    <mergeCell ref="AL3365:AL3370"/>
    <mergeCell ref="AM3365:AM3370"/>
    <mergeCell ref="AN3365:AN3370"/>
    <mergeCell ref="AO3365:AO3370"/>
    <mergeCell ref="AP3365:AP3370"/>
    <mergeCell ref="U3364:V3364"/>
    <mergeCell ref="L3365:M3370"/>
    <mergeCell ref="N3365:N3370"/>
    <mergeCell ref="O3365:O3370"/>
    <mergeCell ref="P3365:P3370"/>
    <mergeCell ref="Q3365:Q3370"/>
    <mergeCell ref="R3365:R3370"/>
    <mergeCell ref="U3370:V3370"/>
    <mergeCell ref="AI3361:AJ3364"/>
    <mergeCell ref="W3362:X3364"/>
    <mergeCell ref="Y3363:Z3364"/>
    <mergeCell ref="AA3363:AB3364"/>
    <mergeCell ref="AC3363:AD3364"/>
    <mergeCell ref="AE3363:AF3364"/>
    <mergeCell ref="AG3363:AH3364"/>
    <mergeCell ref="AK3359:AK3364"/>
    <mergeCell ref="AL3359:AL3364"/>
    <mergeCell ref="AM3359:AM3364"/>
    <mergeCell ref="AN3359:AN3364"/>
    <mergeCell ref="AO3359:AO3364"/>
    <mergeCell ref="AP3359:AP3364"/>
    <mergeCell ref="L3359:M3364"/>
    <mergeCell ref="N3359:N3364"/>
    <mergeCell ref="O3359:O3364"/>
    <mergeCell ref="P3359:P3364"/>
    <mergeCell ref="Q3359:Q3364"/>
    <mergeCell ref="R3359:R3364"/>
    <mergeCell ref="AI3379:AJ3382"/>
    <mergeCell ref="W3380:X3382"/>
    <mergeCell ref="Y3381:Z3382"/>
    <mergeCell ref="AA3381:AB3382"/>
    <mergeCell ref="AC3381:AD3382"/>
    <mergeCell ref="AE3381:AF3382"/>
    <mergeCell ref="AG3381:AH3382"/>
    <mergeCell ref="AK3377:AK3382"/>
    <mergeCell ref="AL3377:AL3382"/>
    <mergeCell ref="AM3377:AM3382"/>
    <mergeCell ref="AN3377:AN3382"/>
    <mergeCell ref="AO3377:AO3382"/>
    <mergeCell ref="AP3377:AP3382"/>
    <mergeCell ref="U3376:V3376"/>
    <mergeCell ref="L3377:M3382"/>
    <mergeCell ref="N3377:N3382"/>
    <mergeCell ref="O3377:O3382"/>
    <mergeCell ref="P3377:P3382"/>
    <mergeCell ref="Q3377:Q3382"/>
    <mergeCell ref="R3377:R3382"/>
    <mergeCell ref="U3382:V3382"/>
    <mergeCell ref="AI3373:AJ3376"/>
    <mergeCell ref="W3374:X3376"/>
    <mergeCell ref="Y3375:Z3376"/>
    <mergeCell ref="AA3375:AB3376"/>
    <mergeCell ref="AC3375:AD3376"/>
    <mergeCell ref="AE3375:AF3376"/>
    <mergeCell ref="AG3375:AH3376"/>
    <mergeCell ref="AK3371:AK3376"/>
    <mergeCell ref="AL3371:AL3376"/>
    <mergeCell ref="AM3371:AM3376"/>
    <mergeCell ref="AN3371:AN3376"/>
    <mergeCell ref="AO3371:AO3376"/>
    <mergeCell ref="AP3371:AP3376"/>
    <mergeCell ref="L3371:M3376"/>
    <mergeCell ref="N3371:N3376"/>
    <mergeCell ref="O3371:O3376"/>
    <mergeCell ref="P3371:P3376"/>
    <mergeCell ref="Q3371:Q3376"/>
    <mergeCell ref="R3371:R3376"/>
    <mergeCell ref="AI3391:AJ3394"/>
    <mergeCell ref="W3392:X3394"/>
    <mergeCell ref="Y3393:Z3394"/>
    <mergeCell ref="AA3393:AB3394"/>
    <mergeCell ref="AC3393:AD3394"/>
    <mergeCell ref="AE3393:AF3394"/>
    <mergeCell ref="AG3393:AH3394"/>
    <mergeCell ref="AK3389:AK3394"/>
    <mergeCell ref="AL3389:AL3394"/>
    <mergeCell ref="AM3389:AM3394"/>
    <mergeCell ref="AN3389:AN3394"/>
    <mergeCell ref="AO3389:AO3394"/>
    <mergeCell ref="AP3389:AP3394"/>
    <mergeCell ref="U3388:V3388"/>
    <mergeCell ref="L3389:M3394"/>
    <mergeCell ref="N3389:N3394"/>
    <mergeCell ref="O3389:O3394"/>
    <mergeCell ref="P3389:P3394"/>
    <mergeCell ref="Q3389:Q3394"/>
    <mergeCell ref="R3389:R3394"/>
    <mergeCell ref="U3394:V3394"/>
    <mergeCell ref="AI3385:AJ3388"/>
    <mergeCell ref="W3386:X3388"/>
    <mergeCell ref="Y3387:Z3388"/>
    <mergeCell ref="AA3387:AB3388"/>
    <mergeCell ref="AC3387:AD3388"/>
    <mergeCell ref="AE3387:AF3388"/>
    <mergeCell ref="AG3387:AH3388"/>
    <mergeCell ref="AK3383:AK3388"/>
    <mergeCell ref="AL3383:AL3388"/>
    <mergeCell ref="AM3383:AM3388"/>
    <mergeCell ref="AN3383:AN3388"/>
    <mergeCell ref="AO3383:AO3388"/>
    <mergeCell ref="AP3383:AP3388"/>
    <mergeCell ref="L3383:M3388"/>
    <mergeCell ref="N3383:N3388"/>
    <mergeCell ref="O3383:O3388"/>
    <mergeCell ref="P3383:P3388"/>
    <mergeCell ref="Q3383:Q3388"/>
    <mergeCell ref="R3383:R3388"/>
    <mergeCell ref="AI3403:AJ3406"/>
    <mergeCell ref="W3404:X3406"/>
    <mergeCell ref="Y3405:Z3406"/>
    <mergeCell ref="AA3405:AB3406"/>
    <mergeCell ref="AC3405:AD3406"/>
    <mergeCell ref="AE3405:AF3406"/>
    <mergeCell ref="AG3405:AH3406"/>
    <mergeCell ref="AK3401:AK3406"/>
    <mergeCell ref="AL3401:AL3406"/>
    <mergeCell ref="AM3401:AM3406"/>
    <mergeCell ref="AN3401:AN3406"/>
    <mergeCell ref="AO3401:AO3406"/>
    <mergeCell ref="AP3401:AP3406"/>
    <mergeCell ref="U3400:V3400"/>
    <mergeCell ref="L3401:M3406"/>
    <mergeCell ref="N3401:N3406"/>
    <mergeCell ref="O3401:O3406"/>
    <mergeCell ref="P3401:P3406"/>
    <mergeCell ref="Q3401:Q3406"/>
    <mergeCell ref="R3401:R3406"/>
    <mergeCell ref="U3406:V3406"/>
    <mergeCell ref="AI3397:AJ3400"/>
    <mergeCell ref="W3398:X3400"/>
    <mergeCell ref="Y3399:Z3400"/>
    <mergeCell ref="AA3399:AB3400"/>
    <mergeCell ref="AC3399:AD3400"/>
    <mergeCell ref="AE3399:AF3400"/>
    <mergeCell ref="AG3399:AH3400"/>
    <mergeCell ref="AK3395:AK3400"/>
    <mergeCell ref="AL3395:AL3400"/>
    <mergeCell ref="AM3395:AM3400"/>
    <mergeCell ref="AN3395:AN3400"/>
    <mergeCell ref="AO3395:AO3400"/>
    <mergeCell ref="AP3395:AP3400"/>
    <mergeCell ref="L3395:M3400"/>
    <mergeCell ref="N3395:N3400"/>
    <mergeCell ref="O3395:O3400"/>
    <mergeCell ref="P3395:P3400"/>
    <mergeCell ref="Q3395:Q3400"/>
    <mergeCell ref="R3395:R3400"/>
    <mergeCell ref="AI3415:AJ3418"/>
    <mergeCell ref="W3416:X3418"/>
    <mergeCell ref="Y3417:Z3418"/>
    <mergeCell ref="AA3417:AB3418"/>
    <mergeCell ref="AC3417:AD3418"/>
    <mergeCell ref="AE3417:AF3418"/>
    <mergeCell ref="AG3417:AH3418"/>
    <mergeCell ref="AK3413:AK3418"/>
    <mergeCell ref="AL3413:AL3418"/>
    <mergeCell ref="AM3413:AM3418"/>
    <mergeCell ref="AN3413:AN3418"/>
    <mergeCell ref="AO3413:AO3418"/>
    <mergeCell ref="AP3413:AP3418"/>
    <mergeCell ref="U3412:V3412"/>
    <mergeCell ref="L3413:M3418"/>
    <mergeCell ref="N3413:N3418"/>
    <mergeCell ref="O3413:O3418"/>
    <mergeCell ref="P3413:P3418"/>
    <mergeCell ref="Q3413:Q3418"/>
    <mergeCell ref="R3413:R3418"/>
    <mergeCell ref="U3418:V3418"/>
    <mergeCell ref="AI3409:AJ3412"/>
    <mergeCell ref="W3410:X3412"/>
    <mergeCell ref="Y3411:Z3412"/>
    <mergeCell ref="AA3411:AB3412"/>
    <mergeCell ref="AC3411:AD3412"/>
    <mergeCell ref="AE3411:AF3412"/>
    <mergeCell ref="AG3411:AH3412"/>
    <mergeCell ref="AK3407:AK3412"/>
    <mergeCell ref="AL3407:AL3412"/>
    <mergeCell ref="AM3407:AM3412"/>
    <mergeCell ref="AN3407:AN3412"/>
    <mergeCell ref="AO3407:AO3412"/>
    <mergeCell ref="AP3407:AP3412"/>
    <mergeCell ref="L3407:M3412"/>
    <mergeCell ref="N3407:N3412"/>
    <mergeCell ref="O3407:O3412"/>
    <mergeCell ref="P3407:P3412"/>
    <mergeCell ref="Q3407:Q3412"/>
    <mergeCell ref="R3407:R3412"/>
    <mergeCell ref="AI3427:AJ3430"/>
    <mergeCell ref="W3428:X3430"/>
    <mergeCell ref="Y3429:Z3430"/>
    <mergeCell ref="AA3429:AB3430"/>
    <mergeCell ref="AC3429:AD3430"/>
    <mergeCell ref="AE3429:AF3430"/>
    <mergeCell ref="AG3429:AH3430"/>
    <mergeCell ref="AK3425:AK3430"/>
    <mergeCell ref="AL3425:AL3430"/>
    <mergeCell ref="AM3425:AM3430"/>
    <mergeCell ref="AN3425:AN3430"/>
    <mergeCell ref="AO3425:AO3430"/>
    <mergeCell ref="AP3425:AP3430"/>
    <mergeCell ref="U3424:V3424"/>
    <mergeCell ref="L3425:M3430"/>
    <mergeCell ref="N3425:N3430"/>
    <mergeCell ref="O3425:O3430"/>
    <mergeCell ref="P3425:P3430"/>
    <mergeCell ref="Q3425:Q3430"/>
    <mergeCell ref="R3425:R3430"/>
    <mergeCell ref="U3430:V3430"/>
    <mergeCell ref="AI3421:AJ3424"/>
    <mergeCell ref="W3422:X3424"/>
    <mergeCell ref="Y3423:Z3424"/>
    <mergeCell ref="AA3423:AB3424"/>
    <mergeCell ref="AC3423:AD3424"/>
    <mergeCell ref="AE3423:AF3424"/>
    <mergeCell ref="AG3423:AH3424"/>
    <mergeCell ref="AK3419:AK3424"/>
    <mergeCell ref="AL3419:AL3424"/>
    <mergeCell ref="AM3419:AM3424"/>
    <mergeCell ref="AN3419:AN3424"/>
    <mergeCell ref="AO3419:AO3424"/>
    <mergeCell ref="AP3419:AP3424"/>
    <mergeCell ref="L3419:M3424"/>
    <mergeCell ref="N3419:N3424"/>
    <mergeCell ref="O3419:O3424"/>
    <mergeCell ref="P3419:P3424"/>
    <mergeCell ref="Q3419:Q3424"/>
    <mergeCell ref="R3419:R3424"/>
    <mergeCell ref="AI3439:AJ3442"/>
    <mergeCell ref="W3440:X3442"/>
    <mergeCell ref="Y3441:Z3442"/>
    <mergeCell ref="AA3441:AB3442"/>
    <mergeCell ref="AC3441:AD3442"/>
    <mergeCell ref="AE3441:AF3442"/>
    <mergeCell ref="AG3441:AH3442"/>
    <mergeCell ref="AK3437:AK3442"/>
    <mergeCell ref="AL3437:AL3442"/>
    <mergeCell ref="AM3437:AM3442"/>
    <mergeCell ref="AN3437:AN3442"/>
    <mergeCell ref="AO3437:AO3442"/>
    <mergeCell ref="AP3437:AP3442"/>
    <mergeCell ref="U3436:V3436"/>
    <mergeCell ref="L3437:M3442"/>
    <mergeCell ref="N3437:N3442"/>
    <mergeCell ref="O3437:O3442"/>
    <mergeCell ref="P3437:P3442"/>
    <mergeCell ref="Q3437:Q3442"/>
    <mergeCell ref="R3437:R3442"/>
    <mergeCell ref="U3442:V3442"/>
    <mergeCell ref="AI3433:AJ3436"/>
    <mergeCell ref="W3434:X3436"/>
    <mergeCell ref="Y3435:Z3436"/>
    <mergeCell ref="AA3435:AB3436"/>
    <mergeCell ref="AC3435:AD3436"/>
    <mergeCell ref="AE3435:AF3436"/>
    <mergeCell ref="AG3435:AH3436"/>
    <mergeCell ref="AK3431:AK3436"/>
    <mergeCell ref="AL3431:AL3436"/>
    <mergeCell ref="AM3431:AM3436"/>
    <mergeCell ref="AN3431:AN3436"/>
    <mergeCell ref="AO3431:AO3436"/>
    <mergeCell ref="AP3431:AP3436"/>
    <mergeCell ref="L3431:M3436"/>
    <mergeCell ref="N3431:N3436"/>
    <mergeCell ref="O3431:O3436"/>
    <mergeCell ref="P3431:P3436"/>
    <mergeCell ref="Q3431:Q3436"/>
    <mergeCell ref="R3431:R3436"/>
    <mergeCell ref="AI3451:AJ3454"/>
    <mergeCell ref="W3452:X3454"/>
    <mergeCell ref="Y3453:Z3454"/>
    <mergeCell ref="AA3453:AB3454"/>
    <mergeCell ref="AC3453:AD3454"/>
    <mergeCell ref="AE3453:AF3454"/>
    <mergeCell ref="AG3453:AH3454"/>
    <mergeCell ref="AK3449:AK3454"/>
    <mergeCell ref="AL3449:AL3454"/>
    <mergeCell ref="AM3449:AM3454"/>
    <mergeCell ref="AN3449:AN3454"/>
    <mergeCell ref="AO3449:AO3454"/>
    <mergeCell ref="AP3449:AP3454"/>
    <mergeCell ref="U3448:V3448"/>
    <mergeCell ref="L3449:M3454"/>
    <mergeCell ref="N3449:N3454"/>
    <mergeCell ref="O3449:O3454"/>
    <mergeCell ref="P3449:P3454"/>
    <mergeCell ref="Q3449:Q3454"/>
    <mergeCell ref="R3449:R3454"/>
    <mergeCell ref="U3454:V3454"/>
    <mergeCell ref="AI3445:AJ3448"/>
    <mergeCell ref="W3446:X3448"/>
    <mergeCell ref="Y3447:Z3448"/>
    <mergeCell ref="AA3447:AB3448"/>
    <mergeCell ref="AC3447:AD3448"/>
    <mergeCell ref="AE3447:AF3448"/>
    <mergeCell ref="AG3447:AH3448"/>
    <mergeCell ref="AK3443:AK3448"/>
    <mergeCell ref="AL3443:AL3448"/>
    <mergeCell ref="AM3443:AM3448"/>
    <mergeCell ref="AN3443:AN3448"/>
    <mergeCell ref="AO3443:AO3448"/>
    <mergeCell ref="AP3443:AP3448"/>
    <mergeCell ref="L3443:M3448"/>
    <mergeCell ref="N3443:N3448"/>
    <mergeCell ref="O3443:O3448"/>
    <mergeCell ref="P3443:P3448"/>
    <mergeCell ref="Q3443:Q3448"/>
    <mergeCell ref="R3443:R3448"/>
    <mergeCell ref="AI3463:AJ3466"/>
    <mergeCell ref="W3464:X3466"/>
    <mergeCell ref="Y3465:Z3466"/>
    <mergeCell ref="AA3465:AB3466"/>
    <mergeCell ref="AC3465:AD3466"/>
    <mergeCell ref="AE3465:AF3466"/>
    <mergeCell ref="AG3465:AH3466"/>
    <mergeCell ref="AK3461:AK3466"/>
    <mergeCell ref="AL3461:AL3466"/>
    <mergeCell ref="AM3461:AM3466"/>
    <mergeCell ref="AN3461:AN3466"/>
    <mergeCell ref="AO3461:AO3466"/>
    <mergeCell ref="AP3461:AP3466"/>
    <mergeCell ref="U3460:V3460"/>
    <mergeCell ref="L3461:M3466"/>
    <mergeCell ref="N3461:N3466"/>
    <mergeCell ref="O3461:O3466"/>
    <mergeCell ref="P3461:P3466"/>
    <mergeCell ref="Q3461:Q3466"/>
    <mergeCell ref="R3461:R3466"/>
    <mergeCell ref="U3466:V3466"/>
    <mergeCell ref="AI3457:AJ3460"/>
    <mergeCell ref="W3458:X3460"/>
    <mergeCell ref="Y3459:Z3460"/>
    <mergeCell ref="AA3459:AB3460"/>
    <mergeCell ref="AC3459:AD3460"/>
    <mergeCell ref="AE3459:AF3460"/>
    <mergeCell ref="AG3459:AH3460"/>
    <mergeCell ref="AK3455:AK3460"/>
    <mergeCell ref="AL3455:AL3460"/>
    <mergeCell ref="AM3455:AM3460"/>
    <mergeCell ref="AN3455:AN3460"/>
    <mergeCell ref="AO3455:AO3460"/>
    <mergeCell ref="AP3455:AP3460"/>
    <mergeCell ref="L3455:M3460"/>
    <mergeCell ref="N3455:N3460"/>
    <mergeCell ref="O3455:O3460"/>
    <mergeCell ref="P3455:P3460"/>
    <mergeCell ref="Q3455:Q3460"/>
    <mergeCell ref="R3455:R3460"/>
    <mergeCell ref="AI3475:AJ3478"/>
    <mergeCell ref="W3476:X3478"/>
    <mergeCell ref="Y3477:Z3478"/>
    <mergeCell ref="AA3477:AB3478"/>
    <mergeCell ref="AC3477:AD3478"/>
    <mergeCell ref="AE3477:AF3478"/>
    <mergeCell ref="AG3477:AH3478"/>
    <mergeCell ref="AK3473:AK3478"/>
    <mergeCell ref="AL3473:AL3478"/>
    <mergeCell ref="AM3473:AM3478"/>
    <mergeCell ref="AN3473:AN3478"/>
    <mergeCell ref="AO3473:AO3478"/>
    <mergeCell ref="AP3473:AP3478"/>
    <mergeCell ref="U3472:V3472"/>
    <mergeCell ref="L3473:M3478"/>
    <mergeCell ref="N3473:N3478"/>
    <mergeCell ref="O3473:O3478"/>
    <mergeCell ref="P3473:P3478"/>
    <mergeCell ref="Q3473:Q3478"/>
    <mergeCell ref="R3473:R3478"/>
    <mergeCell ref="U3478:V3478"/>
    <mergeCell ref="AI3469:AJ3472"/>
    <mergeCell ref="W3470:X3472"/>
    <mergeCell ref="Y3471:Z3472"/>
    <mergeCell ref="AA3471:AB3472"/>
    <mergeCell ref="AC3471:AD3472"/>
    <mergeCell ref="AE3471:AF3472"/>
    <mergeCell ref="AG3471:AH3472"/>
    <mergeCell ref="AK3467:AK3472"/>
    <mergeCell ref="AL3467:AL3472"/>
    <mergeCell ref="AM3467:AM3472"/>
    <mergeCell ref="AN3467:AN3472"/>
    <mergeCell ref="AO3467:AO3472"/>
    <mergeCell ref="AP3467:AP3472"/>
    <mergeCell ref="L3467:M3472"/>
    <mergeCell ref="N3467:N3472"/>
    <mergeCell ref="O3467:O3472"/>
    <mergeCell ref="P3467:P3472"/>
    <mergeCell ref="Q3467:Q3472"/>
    <mergeCell ref="R3467:R3472"/>
    <mergeCell ref="AI3487:AJ3490"/>
    <mergeCell ref="W3488:X3490"/>
    <mergeCell ref="Y3489:Z3490"/>
    <mergeCell ref="AA3489:AB3490"/>
    <mergeCell ref="AC3489:AD3490"/>
    <mergeCell ref="AE3489:AF3490"/>
    <mergeCell ref="AG3489:AH3490"/>
    <mergeCell ref="AK3485:AK3490"/>
    <mergeCell ref="AL3485:AL3490"/>
    <mergeCell ref="AM3485:AM3490"/>
    <mergeCell ref="AN3485:AN3490"/>
    <mergeCell ref="AO3485:AO3490"/>
    <mergeCell ref="AP3485:AP3490"/>
    <mergeCell ref="U3484:V3484"/>
    <mergeCell ref="L3485:M3490"/>
    <mergeCell ref="N3485:N3490"/>
    <mergeCell ref="O3485:O3490"/>
    <mergeCell ref="P3485:P3490"/>
    <mergeCell ref="Q3485:Q3490"/>
    <mergeCell ref="R3485:R3490"/>
    <mergeCell ref="U3490:V3490"/>
    <mergeCell ref="AI3481:AJ3484"/>
    <mergeCell ref="W3482:X3484"/>
    <mergeCell ref="Y3483:Z3484"/>
    <mergeCell ref="AA3483:AB3484"/>
    <mergeCell ref="AC3483:AD3484"/>
    <mergeCell ref="AE3483:AF3484"/>
    <mergeCell ref="AG3483:AH3484"/>
    <mergeCell ref="AK3479:AK3484"/>
    <mergeCell ref="AL3479:AL3484"/>
    <mergeCell ref="AM3479:AM3484"/>
    <mergeCell ref="AN3479:AN3484"/>
    <mergeCell ref="AO3479:AO3484"/>
    <mergeCell ref="AP3479:AP3484"/>
    <mergeCell ref="L3479:M3484"/>
    <mergeCell ref="N3479:N3484"/>
    <mergeCell ref="O3479:O3484"/>
    <mergeCell ref="P3479:P3484"/>
    <mergeCell ref="Q3479:Q3484"/>
    <mergeCell ref="R3479:R3484"/>
    <mergeCell ref="AI3499:AJ3502"/>
    <mergeCell ref="W3500:X3502"/>
    <mergeCell ref="Y3501:Z3502"/>
    <mergeCell ref="AA3501:AB3502"/>
    <mergeCell ref="AC3501:AD3502"/>
    <mergeCell ref="AE3501:AF3502"/>
    <mergeCell ref="AG3501:AH3502"/>
    <mergeCell ref="AK3497:AK3502"/>
    <mergeCell ref="AL3497:AL3502"/>
    <mergeCell ref="AM3497:AM3502"/>
    <mergeCell ref="AN3497:AN3502"/>
    <mergeCell ref="AO3497:AO3502"/>
    <mergeCell ref="AP3497:AP3502"/>
    <mergeCell ref="U3496:V3496"/>
    <mergeCell ref="L3497:M3502"/>
    <mergeCell ref="N3497:N3502"/>
    <mergeCell ref="O3497:O3502"/>
    <mergeCell ref="P3497:P3502"/>
    <mergeCell ref="Q3497:Q3502"/>
    <mergeCell ref="R3497:R3502"/>
    <mergeCell ref="U3502:V3502"/>
    <mergeCell ref="AI3493:AJ3496"/>
    <mergeCell ref="W3494:X3496"/>
    <mergeCell ref="Y3495:Z3496"/>
    <mergeCell ref="AA3495:AB3496"/>
    <mergeCell ref="AC3495:AD3496"/>
    <mergeCell ref="AE3495:AF3496"/>
    <mergeCell ref="AG3495:AH3496"/>
    <mergeCell ref="AK3491:AK3496"/>
    <mergeCell ref="AL3491:AL3496"/>
    <mergeCell ref="AM3491:AM3496"/>
    <mergeCell ref="AN3491:AN3496"/>
    <mergeCell ref="AO3491:AO3496"/>
    <mergeCell ref="AP3491:AP3496"/>
    <mergeCell ref="L3491:M3496"/>
    <mergeCell ref="N3491:N3496"/>
    <mergeCell ref="O3491:O3496"/>
    <mergeCell ref="P3491:P3496"/>
    <mergeCell ref="Q3491:Q3496"/>
    <mergeCell ref="R3491:R3496"/>
    <mergeCell ref="AI3511:AJ3514"/>
    <mergeCell ref="W3512:X3514"/>
    <mergeCell ref="Y3513:Z3514"/>
    <mergeCell ref="AA3513:AB3514"/>
    <mergeCell ref="AC3513:AD3514"/>
    <mergeCell ref="AE3513:AF3514"/>
    <mergeCell ref="AG3513:AH3514"/>
    <mergeCell ref="AK3509:AK3514"/>
    <mergeCell ref="AL3509:AL3514"/>
    <mergeCell ref="AM3509:AM3514"/>
    <mergeCell ref="AN3509:AN3514"/>
    <mergeCell ref="AO3509:AO3514"/>
    <mergeCell ref="AP3509:AP3514"/>
    <mergeCell ref="U3508:V3508"/>
    <mergeCell ref="L3509:M3514"/>
    <mergeCell ref="N3509:N3514"/>
    <mergeCell ref="O3509:O3514"/>
    <mergeCell ref="P3509:P3514"/>
    <mergeCell ref="Q3509:Q3514"/>
    <mergeCell ref="R3509:R3514"/>
    <mergeCell ref="U3514:V3514"/>
    <mergeCell ref="AI3505:AJ3508"/>
    <mergeCell ref="W3506:X3508"/>
    <mergeCell ref="Y3507:Z3508"/>
    <mergeCell ref="AA3507:AB3508"/>
    <mergeCell ref="AC3507:AD3508"/>
    <mergeCell ref="AE3507:AF3508"/>
    <mergeCell ref="AG3507:AH3508"/>
    <mergeCell ref="AK3503:AK3508"/>
    <mergeCell ref="AL3503:AL3508"/>
    <mergeCell ref="AM3503:AM3508"/>
    <mergeCell ref="AN3503:AN3508"/>
    <mergeCell ref="AO3503:AO3508"/>
    <mergeCell ref="AP3503:AP3508"/>
    <mergeCell ref="L3503:M3508"/>
    <mergeCell ref="N3503:N3508"/>
    <mergeCell ref="O3503:O3508"/>
    <mergeCell ref="P3503:P3508"/>
    <mergeCell ref="Q3503:Q3508"/>
    <mergeCell ref="R3503:R3508"/>
    <mergeCell ref="AI3523:AJ3526"/>
    <mergeCell ref="W3524:X3526"/>
    <mergeCell ref="Y3525:Z3526"/>
    <mergeCell ref="AA3525:AB3526"/>
    <mergeCell ref="AC3525:AD3526"/>
    <mergeCell ref="AE3525:AF3526"/>
    <mergeCell ref="AG3525:AH3526"/>
    <mergeCell ref="AK3521:AK3526"/>
    <mergeCell ref="AL3521:AL3526"/>
    <mergeCell ref="AM3521:AM3526"/>
    <mergeCell ref="AN3521:AN3526"/>
    <mergeCell ref="AO3521:AO3526"/>
    <mergeCell ref="AP3521:AP3526"/>
    <mergeCell ref="U3520:V3520"/>
    <mergeCell ref="L3521:M3526"/>
    <mergeCell ref="N3521:N3526"/>
    <mergeCell ref="O3521:O3526"/>
    <mergeCell ref="P3521:P3526"/>
    <mergeCell ref="Q3521:Q3526"/>
    <mergeCell ref="R3521:R3526"/>
    <mergeCell ref="U3526:V3526"/>
    <mergeCell ref="AI3517:AJ3520"/>
    <mergeCell ref="W3518:X3520"/>
    <mergeCell ref="Y3519:Z3520"/>
    <mergeCell ref="AA3519:AB3520"/>
    <mergeCell ref="AC3519:AD3520"/>
    <mergeCell ref="AE3519:AF3520"/>
    <mergeCell ref="AG3519:AH3520"/>
    <mergeCell ref="AK3515:AK3520"/>
    <mergeCell ref="AL3515:AL3520"/>
    <mergeCell ref="AM3515:AM3520"/>
    <mergeCell ref="AN3515:AN3520"/>
    <mergeCell ref="AO3515:AO3520"/>
    <mergeCell ref="AP3515:AP3520"/>
    <mergeCell ref="L3515:M3520"/>
    <mergeCell ref="N3515:N3520"/>
    <mergeCell ref="O3515:O3520"/>
    <mergeCell ref="P3515:P3520"/>
    <mergeCell ref="Q3515:Q3520"/>
    <mergeCell ref="R3515:R3520"/>
    <mergeCell ref="AI3535:AJ3538"/>
    <mergeCell ref="W3536:X3538"/>
    <mergeCell ref="Y3537:Z3538"/>
    <mergeCell ref="AA3537:AB3538"/>
    <mergeCell ref="AC3537:AD3538"/>
    <mergeCell ref="AE3537:AF3538"/>
    <mergeCell ref="AG3537:AH3538"/>
    <mergeCell ref="AK3533:AK3538"/>
    <mergeCell ref="AL3533:AL3538"/>
    <mergeCell ref="AM3533:AM3538"/>
    <mergeCell ref="AN3533:AN3538"/>
    <mergeCell ref="AO3533:AO3538"/>
    <mergeCell ref="AP3533:AP3538"/>
    <mergeCell ref="U3532:V3532"/>
    <mergeCell ref="L3533:M3538"/>
    <mergeCell ref="N3533:N3538"/>
    <mergeCell ref="O3533:O3538"/>
    <mergeCell ref="P3533:P3538"/>
    <mergeCell ref="Q3533:Q3538"/>
    <mergeCell ref="R3533:R3538"/>
    <mergeCell ref="U3538:V3538"/>
    <mergeCell ref="AI3529:AJ3532"/>
    <mergeCell ref="W3530:X3532"/>
    <mergeCell ref="Y3531:Z3532"/>
    <mergeCell ref="AA3531:AB3532"/>
    <mergeCell ref="AC3531:AD3532"/>
    <mergeCell ref="AE3531:AF3532"/>
    <mergeCell ref="AG3531:AH3532"/>
    <mergeCell ref="AK3527:AK3532"/>
    <mergeCell ref="AL3527:AL3532"/>
    <mergeCell ref="AM3527:AM3532"/>
    <mergeCell ref="AN3527:AN3532"/>
    <mergeCell ref="AO3527:AO3532"/>
    <mergeCell ref="AP3527:AP3532"/>
    <mergeCell ref="L3527:M3532"/>
    <mergeCell ref="N3527:N3532"/>
    <mergeCell ref="O3527:O3532"/>
    <mergeCell ref="P3527:P3532"/>
    <mergeCell ref="Q3527:Q3532"/>
    <mergeCell ref="R3527:R3532"/>
    <mergeCell ref="AI3547:AJ3550"/>
    <mergeCell ref="W3548:X3550"/>
    <mergeCell ref="Y3549:Z3550"/>
    <mergeCell ref="AA3549:AB3550"/>
    <mergeCell ref="AC3549:AD3550"/>
    <mergeCell ref="AE3549:AF3550"/>
    <mergeCell ref="AG3549:AH3550"/>
    <mergeCell ref="AK3545:AK3550"/>
    <mergeCell ref="AL3545:AL3550"/>
    <mergeCell ref="AM3545:AM3550"/>
    <mergeCell ref="AN3545:AN3550"/>
    <mergeCell ref="AO3545:AO3550"/>
    <mergeCell ref="AP3545:AP3550"/>
    <mergeCell ref="U3544:V3544"/>
    <mergeCell ref="L3545:M3550"/>
    <mergeCell ref="N3545:N3550"/>
    <mergeCell ref="O3545:O3550"/>
    <mergeCell ref="P3545:P3550"/>
    <mergeCell ref="Q3545:Q3550"/>
    <mergeCell ref="R3545:R3550"/>
    <mergeCell ref="U3550:V3550"/>
    <mergeCell ref="AI3541:AJ3544"/>
    <mergeCell ref="W3542:X3544"/>
    <mergeCell ref="Y3543:Z3544"/>
    <mergeCell ref="AA3543:AB3544"/>
    <mergeCell ref="AC3543:AD3544"/>
    <mergeCell ref="AE3543:AF3544"/>
    <mergeCell ref="AG3543:AH3544"/>
    <mergeCell ref="AK3539:AK3544"/>
    <mergeCell ref="AL3539:AL3544"/>
    <mergeCell ref="AM3539:AM3544"/>
    <mergeCell ref="AN3539:AN3544"/>
    <mergeCell ref="AO3539:AO3544"/>
    <mergeCell ref="AP3539:AP3544"/>
    <mergeCell ref="L3539:M3544"/>
    <mergeCell ref="N3539:N3544"/>
    <mergeCell ref="O3539:O3544"/>
    <mergeCell ref="P3539:P3544"/>
    <mergeCell ref="Q3539:Q3544"/>
    <mergeCell ref="R3539:R3544"/>
    <mergeCell ref="AI3559:AJ3562"/>
    <mergeCell ref="W3560:X3562"/>
    <mergeCell ref="Y3561:Z3562"/>
    <mergeCell ref="AA3561:AB3562"/>
    <mergeCell ref="AC3561:AD3562"/>
    <mergeCell ref="AE3561:AF3562"/>
    <mergeCell ref="AG3561:AH3562"/>
    <mergeCell ref="AK3557:AK3562"/>
    <mergeCell ref="AL3557:AL3562"/>
    <mergeCell ref="AM3557:AM3562"/>
    <mergeCell ref="AN3557:AN3562"/>
    <mergeCell ref="AO3557:AO3562"/>
    <mergeCell ref="AP3557:AP3562"/>
    <mergeCell ref="U3556:V3556"/>
    <mergeCell ref="L3557:M3562"/>
    <mergeCell ref="N3557:N3562"/>
    <mergeCell ref="O3557:O3562"/>
    <mergeCell ref="P3557:P3562"/>
    <mergeCell ref="Q3557:Q3562"/>
    <mergeCell ref="R3557:R3562"/>
    <mergeCell ref="U3562:V3562"/>
    <mergeCell ref="AI3553:AJ3556"/>
    <mergeCell ref="W3554:X3556"/>
    <mergeCell ref="Y3555:Z3556"/>
    <mergeCell ref="AA3555:AB3556"/>
    <mergeCell ref="AC3555:AD3556"/>
    <mergeCell ref="AE3555:AF3556"/>
    <mergeCell ref="AG3555:AH3556"/>
    <mergeCell ref="AK3551:AK3556"/>
    <mergeCell ref="AL3551:AL3556"/>
    <mergeCell ref="AM3551:AM3556"/>
    <mergeCell ref="AN3551:AN3556"/>
    <mergeCell ref="AO3551:AO3556"/>
    <mergeCell ref="AP3551:AP3556"/>
    <mergeCell ref="L3551:M3556"/>
    <mergeCell ref="N3551:N3556"/>
    <mergeCell ref="O3551:O3556"/>
    <mergeCell ref="P3551:P3556"/>
    <mergeCell ref="Q3551:Q3556"/>
    <mergeCell ref="R3551:R3556"/>
    <mergeCell ref="AI3571:AJ3574"/>
    <mergeCell ref="W3572:X3574"/>
    <mergeCell ref="Y3573:Z3574"/>
    <mergeCell ref="AA3573:AB3574"/>
    <mergeCell ref="AC3573:AD3574"/>
    <mergeCell ref="AE3573:AF3574"/>
    <mergeCell ref="AG3573:AH3574"/>
    <mergeCell ref="AK3569:AK3574"/>
    <mergeCell ref="AL3569:AL3574"/>
    <mergeCell ref="AM3569:AM3574"/>
    <mergeCell ref="AN3569:AN3574"/>
    <mergeCell ref="AO3569:AO3574"/>
    <mergeCell ref="AP3569:AP3574"/>
    <mergeCell ref="U3568:V3568"/>
    <mergeCell ref="L3569:M3574"/>
    <mergeCell ref="N3569:N3574"/>
    <mergeCell ref="O3569:O3574"/>
    <mergeCell ref="P3569:P3574"/>
    <mergeCell ref="Q3569:Q3574"/>
    <mergeCell ref="R3569:R3574"/>
    <mergeCell ref="U3574:V3574"/>
    <mergeCell ref="AI3565:AJ3568"/>
    <mergeCell ref="W3566:X3568"/>
    <mergeCell ref="Y3567:Z3568"/>
    <mergeCell ref="AA3567:AB3568"/>
    <mergeCell ref="AC3567:AD3568"/>
    <mergeCell ref="AE3567:AF3568"/>
    <mergeCell ref="AG3567:AH3568"/>
    <mergeCell ref="AK3563:AK3568"/>
    <mergeCell ref="AL3563:AL3568"/>
    <mergeCell ref="AM3563:AM3568"/>
    <mergeCell ref="AN3563:AN3568"/>
    <mergeCell ref="AO3563:AO3568"/>
    <mergeCell ref="AP3563:AP3568"/>
    <mergeCell ref="L3563:M3568"/>
    <mergeCell ref="N3563:N3568"/>
    <mergeCell ref="O3563:O3568"/>
    <mergeCell ref="P3563:P3568"/>
    <mergeCell ref="Q3563:Q3568"/>
    <mergeCell ref="R3563:R3568"/>
    <mergeCell ref="AI3583:AJ3586"/>
    <mergeCell ref="W3584:X3586"/>
    <mergeCell ref="Y3585:Z3586"/>
    <mergeCell ref="AA3585:AB3586"/>
    <mergeCell ref="AC3585:AD3586"/>
    <mergeCell ref="AE3585:AF3586"/>
    <mergeCell ref="AG3585:AH3586"/>
    <mergeCell ref="AK3581:AK3586"/>
    <mergeCell ref="AL3581:AL3586"/>
    <mergeCell ref="AM3581:AM3586"/>
    <mergeCell ref="AN3581:AN3586"/>
    <mergeCell ref="AO3581:AO3586"/>
    <mergeCell ref="AP3581:AP3586"/>
    <mergeCell ref="U3580:V3580"/>
    <mergeCell ref="L3581:M3586"/>
    <mergeCell ref="N3581:N3586"/>
    <mergeCell ref="O3581:O3586"/>
    <mergeCell ref="P3581:P3586"/>
    <mergeCell ref="Q3581:Q3586"/>
    <mergeCell ref="R3581:R3586"/>
    <mergeCell ref="U3586:V3586"/>
    <mergeCell ref="AI3577:AJ3580"/>
    <mergeCell ref="W3578:X3580"/>
    <mergeCell ref="Y3579:Z3580"/>
    <mergeCell ref="AA3579:AB3580"/>
    <mergeCell ref="AC3579:AD3580"/>
    <mergeCell ref="AE3579:AF3580"/>
    <mergeCell ref="AG3579:AH3580"/>
    <mergeCell ref="AK3575:AK3580"/>
    <mergeCell ref="AL3575:AL3580"/>
    <mergeCell ref="AM3575:AM3580"/>
    <mergeCell ref="AN3575:AN3580"/>
    <mergeCell ref="AO3575:AO3580"/>
    <mergeCell ref="AP3575:AP3580"/>
    <mergeCell ref="L3575:M3580"/>
    <mergeCell ref="N3575:N3580"/>
    <mergeCell ref="O3575:O3580"/>
    <mergeCell ref="P3575:P3580"/>
    <mergeCell ref="Q3575:Q3580"/>
    <mergeCell ref="R3575:R3580"/>
    <mergeCell ref="AI3595:AJ3598"/>
    <mergeCell ref="W3596:X3598"/>
    <mergeCell ref="Y3597:Z3598"/>
    <mergeCell ref="AA3597:AB3598"/>
    <mergeCell ref="AC3597:AD3598"/>
    <mergeCell ref="AE3597:AF3598"/>
    <mergeCell ref="AG3597:AH3598"/>
    <mergeCell ref="AK3593:AK3598"/>
    <mergeCell ref="AL3593:AL3598"/>
    <mergeCell ref="AM3593:AM3598"/>
    <mergeCell ref="AN3593:AN3598"/>
    <mergeCell ref="AO3593:AO3598"/>
    <mergeCell ref="AP3593:AP3598"/>
    <mergeCell ref="U3592:V3592"/>
    <mergeCell ref="L3593:M3598"/>
    <mergeCell ref="N3593:N3598"/>
    <mergeCell ref="O3593:O3598"/>
    <mergeCell ref="P3593:P3598"/>
    <mergeCell ref="Q3593:Q3598"/>
    <mergeCell ref="R3593:R3598"/>
    <mergeCell ref="U3598:V3598"/>
    <mergeCell ref="AI3589:AJ3592"/>
    <mergeCell ref="W3590:X3592"/>
    <mergeCell ref="Y3591:Z3592"/>
    <mergeCell ref="AA3591:AB3592"/>
    <mergeCell ref="AC3591:AD3592"/>
    <mergeCell ref="AE3591:AF3592"/>
    <mergeCell ref="AG3591:AH3592"/>
    <mergeCell ref="AK3587:AK3592"/>
    <mergeCell ref="AL3587:AL3592"/>
    <mergeCell ref="AM3587:AM3592"/>
    <mergeCell ref="AN3587:AN3592"/>
    <mergeCell ref="AO3587:AO3592"/>
    <mergeCell ref="AP3587:AP3592"/>
    <mergeCell ref="L3587:M3592"/>
    <mergeCell ref="N3587:N3592"/>
    <mergeCell ref="O3587:O3592"/>
    <mergeCell ref="P3587:P3592"/>
    <mergeCell ref="Q3587:Q3592"/>
    <mergeCell ref="R3587:R3592"/>
    <mergeCell ref="AI3607:AJ3610"/>
    <mergeCell ref="W3608:X3610"/>
    <mergeCell ref="Y3609:Z3610"/>
    <mergeCell ref="AA3609:AB3610"/>
    <mergeCell ref="AC3609:AD3610"/>
    <mergeCell ref="AE3609:AF3610"/>
    <mergeCell ref="AG3609:AH3610"/>
    <mergeCell ref="AK3605:AK3610"/>
    <mergeCell ref="AL3605:AL3610"/>
    <mergeCell ref="AM3605:AM3610"/>
    <mergeCell ref="AN3605:AN3610"/>
    <mergeCell ref="AO3605:AO3610"/>
    <mergeCell ref="AP3605:AP3610"/>
    <mergeCell ref="U3604:V3604"/>
    <mergeCell ref="L3605:M3610"/>
    <mergeCell ref="N3605:N3610"/>
    <mergeCell ref="O3605:O3610"/>
    <mergeCell ref="P3605:P3610"/>
    <mergeCell ref="Q3605:Q3610"/>
    <mergeCell ref="R3605:R3610"/>
    <mergeCell ref="U3610:V3610"/>
    <mergeCell ref="AI3601:AJ3604"/>
    <mergeCell ref="W3602:X3604"/>
    <mergeCell ref="Y3603:Z3604"/>
    <mergeCell ref="AA3603:AB3604"/>
    <mergeCell ref="AC3603:AD3604"/>
    <mergeCell ref="AE3603:AF3604"/>
    <mergeCell ref="AG3603:AH3604"/>
    <mergeCell ref="AK3599:AK3604"/>
    <mergeCell ref="AL3599:AL3604"/>
    <mergeCell ref="AM3599:AM3604"/>
    <mergeCell ref="AN3599:AN3604"/>
    <mergeCell ref="AO3599:AO3604"/>
    <mergeCell ref="AP3599:AP3604"/>
    <mergeCell ref="L3599:M3604"/>
    <mergeCell ref="N3599:N3604"/>
    <mergeCell ref="O3599:O3604"/>
    <mergeCell ref="P3599:P3604"/>
    <mergeCell ref="Q3599:Q3604"/>
    <mergeCell ref="R3599:R3604"/>
    <mergeCell ref="AI3619:AJ3622"/>
    <mergeCell ref="W3620:X3622"/>
    <mergeCell ref="Y3621:Z3622"/>
    <mergeCell ref="AA3621:AB3622"/>
    <mergeCell ref="AC3621:AD3622"/>
    <mergeCell ref="AE3621:AF3622"/>
    <mergeCell ref="AG3621:AH3622"/>
    <mergeCell ref="AK3617:AK3622"/>
    <mergeCell ref="AL3617:AL3622"/>
    <mergeCell ref="AM3617:AM3622"/>
    <mergeCell ref="AN3617:AN3622"/>
    <mergeCell ref="AO3617:AO3622"/>
    <mergeCell ref="AP3617:AP3622"/>
    <mergeCell ref="U3616:V3616"/>
    <mergeCell ref="L3617:M3622"/>
    <mergeCell ref="N3617:N3622"/>
    <mergeCell ref="O3617:O3622"/>
    <mergeCell ref="P3617:P3622"/>
    <mergeCell ref="Q3617:Q3622"/>
    <mergeCell ref="R3617:R3622"/>
    <mergeCell ref="U3622:V3622"/>
    <mergeCell ref="AI3613:AJ3616"/>
    <mergeCell ref="W3614:X3616"/>
    <mergeCell ref="Y3615:Z3616"/>
    <mergeCell ref="AA3615:AB3616"/>
    <mergeCell ref="AC3615:AD3616"/>
    <mergeCell ref="AE3615:AF3616"/>
    <mergeCell ref="AG3615:AH3616"/>
    <mergeCell ref="AK3611:AK3616"/>
    <mergeCell ref="AL3611:AL3616"/>
    <mergeCell ref="AM3611:AM3616"/>
    <mergeCell ref="AN3611:AN3616"/>
    <mergeCell ref="AO3611:AO3616"/>
    <mergeCell ref="AP3611:AP3616"/>
    <mergeCell ref="L3611:M3616"/>
    <mergeCell ref="N3611:N3616"/>
    <mergeCell ref="O3611:O3616"/>
    <mergeCell ref="P3611:P3616"/>
    <mergeCell ref="Q3611:Q3616"/>
    <mergeCell ref="R3611:R3616"/>
    <mergeCell ref="AI3631:AJ3634"/>
    <mergeCell ref="W3632:X3634"/>
    <mergeCell ref="Y3633:Z3634"/>
    <mergeCell ref="AA3633:AB3634"/>
    <mergeCell ref="AC3633:AD3634"/>
    <mergeCell ref="AE3633:AF3634"/>
    <mergeCell ref="AG3633:AH3634"/>
    <mergeCell ref="AK3629:AK3634"/>
    <mergeCell ref="AL3629:AL3634"/>
    <mergeCell ref="AM3629:AM3634"/>
    <mergeCell ref="AN3629:AN3634"/>
    <mergeCell ref="AO3629:AO3634"/>
    <mergeCell ref="AP3629:AP3634"/>
    <mergeCell ref="U3628:V3628"/>
    <mergeCell ref="L3629:M3634"/>
    <mergeCell ref="N3629:N3634"/>
    <mergeCell ref="O3629:O3634"/>
    <mergeCell ref="P3629:P3634"/>
    <mergeCell ref="Q3629:Q3634"/>
    <mergeCell ref="R3629:R3634"/>
    <mergeCell ref="U3634:V3634"/>
    <mergeCell ref="AI3625:AJ3628"/>
    <mergeCell ref="W3626:X3628"/>
    <mergeCell ref="Y3627:Z3628"/>
    <mergeCell ref="AA3627:AB3628"/>
    <mergeCell ref="AC3627:AD3628"/>
    <mergeCell ref="AE3627:AF3628"/>
    <mergeCell ref="AG3627:AH3628"/>
    <mergeCell ref="AK3623:AK3628"/>
    <mergeCell ref="AL3623:AL3628"/>
    <mergeCell ref="AM3623:AM3628"/>
    <mergeCell ref="AN3623:AN3628"/>
    <mergeCell ref="AO3623:AO3628"/>
    <mergeCell ref="AP3623:AP3628"/>
    <mergeCell ref="L3623:M3628"/>
    <mergeCell ref="N3623:N3628"/>
    <mergeCell ref="O3623:O3628"/>
    <mergeCell ref="P3623:P3628"/>
    <mergeCell ref="Q3623:Q3628"/>
    <mergeCell ref="R3623:R3628"/>
    <mergeCell ref="AI3643:AJ3646"/>
    <mergeCell ref="W3644:X3646"/>
    <mergeCell ref="Y3645:Z3646"/>
    <mergeCell ref="AA3645:AB3646"/>
    <mergeCell ref="AC3645:AD3646"/>
    <mergeCell ref="AE3645:AF3646"/>
    <mergeCell ref="AG3645:AH3646"/>
    <mergeCell ref="AK3641:AK3646"/>
    <mergeCell ref="AL3641:AL3646"/>
    <mergeCell ref="AM3641:AM3646"/>
    <mergeCell ref="AN3641:AN3646"/>
    <mergeCell ref="AO3641:AO3646"/>
    <mergeCell ref="AP3641:AP3646"/>
    <mergeCell ref="U3640:V3640"/>
    <mergeCell ref="L3641:M3646"/>
    <mergeCell ref="N3641:N3646"/>
    <mergeCell ref="O3641:O3646"/>
    <mergeCell ref="P3641:P3646"/>
    <mergeCell ref="Q3641:Q3646"/>
    <mergeCell ref="R3641:R3646"/>
    <mergeCell ref="U3646:V3646"/>
    <mergeCell ref="AI3637:AJ3640"/>
    <mergeCell ref="W3638:X3640"/>
    <mergeCell ref="Y3639:Z3640"/>
    <mergeCell ref="AA3639:AB3640"/>
    <mergeCell ref="AC3639:AD3640"/>
    <mergeCell ref="AE3639:AF3640"/>
    <mergeCell ref="AG3639:AH3640"/>
    <mergeCell ref="AK3635:AK3640"/>
    <mergeCell ref="AL3635:AL3640"/>
    <mergeCell ref="AM3635:AM3640"/>
    <mergeCell ref="AN3635:AN3640"/>
    <mergeCell ref="AO3635:AO3640"/>
    <mergeCell ref="AP3635:AP3640"/>
    <mergeCell ref="L3635:M3640"/>
    <mergeCell ref="N3635:N3640"/>
    <mergeCell ref="O3635:O3640"/>
    <mergeCell ref="P3635:P3640"/>
    <mergeCell ref="Q3635:Q3640"/>
    <mergeCell ref="R3635:R3640"/>
    <mergeCell ref="AI3655:AJ3658"/>
    <mergeCell ref="W3656:X3658"/>
    <mergeCell ref="Y3657:Z3658"/>
    <mergeCell ref="AA3657:AB3658"/>
    <mergeCell ref="AC3657:AD3658"/>
    <mergeCell ref="AE3657:AF3658"/>
    <mergeCell ref="AG3657:AH3658"/>
    <mergeCell ref="AK3653:AK3658"/>
    <mergeCell ref="AL3653:AL3658"/>
    <mergeCell ref="AM3653:AM3658"/>
    <mergeCell ref="AN3653:AN3658"/>
    <mergeCell ref="AO3653:AO3658"/>
    <mergeCell ref="AP3653:AP3658"/>
    <mergeCell ref="U3652:V3652"/>
    <mergeCell ref="L3653:M3658"/>
    <mergeCell ref="N3653:N3658"/>
    <mergeCell ref="O3653:O3658"/>
    <mergeCell ref="P3653:P3658"/>
    <mergeCell ref="Q3653:Q3658"/>
    <mergeCell ref="R3653:R3658"/>
    <mergeCell ref="U3658:V3658"/>
    <mergeCell ref="AI3649:AJ3652"/>
    <mergeCell ref="W3650:X3652"/>
    <mergeCell ref="Y3651:Z3652"/>
    <mergeCell ref="AA3651:AB3652"/>
    <mergeCell ref="AC3651:AD3652"/>
    <mergeCell ref="AE3651:AF3652"/>
    <mergeCell ref="AG3651:AH3652"/>
    <mergeCell ref="AK3647:AK3652"/>
    <mergeCell ref="AL3647:AL3652"/>
    <mergeCell ref="AM3647:AM3652"/>
    <mergeCell ref="AN3647:AN3652"/>
    <mergeCell ref="AO3647:AO3652"/>
    <mergeCell ref="AP3647:AP3652"/>
    <mergeCell ref="L3647:M3652"/>
    <mergeCell ref="N3647:N3652"/>
    <mergeCell ref="O3647:O3652"/>
    <mergeCell ref="P3647:P3652"/>
    <mergeCell ref="Q3647:Q3652"/>
    <mergeCell ref="R3647:R3652"/>
    <mergeCell ref="AI3667:AJ3670"/>
    <mergeCell ref="W3668:X3670"/>
    <mergeCell ref="Y3669:Z3670"/>
    <mergeCell ref="AA3669:AB3670"/>
    <mergeCell ref="AC3669:AD3670"/>
    <mergeCell ref="AE3669:AF3670"/>
    <mergeCell ref="AG3669:AH3670"/>
    <mergeCell ref="AK3665:AK3670"/>
    <mergeCell ref="AL3665:AL3670"/>
    <mergeCell ref="AM3665:AM3670"/>
    <mergeCell ref="AN3665:AN3670"/>
    <mergeCell ref="AO3665:AO3670"/>
    <mergeCell ref="AP3665:AP3670"/>
    <mergeCell ref="U3664:V3664"/>
    <mergeCell ref="L3665:M3670"/>
    <mergeCell ref="N3665:N3670"/>
    <mergeCell ref="O3665:O3670"/>
    <mergeCell ref="P3665:P3670"/>
    <mergeCell ref="Q3665:Q3670"/>
    <mergeCell ref="R3665:R3670"/>
    <mergeCell ref="U3670:V3670"/>
    <mergeCell ref="AI3661:AJ3664"/>
    <mergeCell ref="W3662:X3664"/>
    <mergeCell ref="Y3663:Z3664"/>
    <mergeCell ref="AA3663:AB3664"/>
    <mergeCell ref="AC3663:AD3664"/>
    <mergeCell ref="AE3663:AF3664"/>
    <mergeCell ref="AG3663:AH3664"/>
    <mergeCell ref="AK3659:AK3664"/>
    <mergeCell ref="AL3659:AL3664"/>
    <mergeCell ref="AM3659:AM3664"/>
    <mergeCell ref="AN3659:AN3664"/>
    <mergeCell ref="AO3659:AO3664"/>
    <mergeCell ref="AP3659:AP3664"/>
    <mergeCell ref="L3659:M3664"/>
    <mergeCell ref="N3659:N3664"/>
    <mergeCell ref="O3659:O3664"/>
    <mergeCell ref="P3659:P3664"/>
    <mergeCell ref="Q3659:Q3664"/>
    <mergeCell ref="R3659:R3664"/>
    <mergeCell ref="AI3679:AJ3682"/>
    <mergeCell ref="W3680:X3682"/>
    <mergeCell ref="Y3681:Z3682"/>
    <mergeCell ref="AA3681:AB3682"/>
    <mergeCell ref="AC3681:AD3682"/>
    <mergeCell ref="AE3681:AF3682"/>
    <mergeCell ref="AG3681:AH3682"/>
    <mergeCell ref="AK3677:AK3682"/>
    <mergeCell ref="AL3677:AL3682"/>
    <mergeCell ref="AM3677:AM3682"/>
    <mergeCell ref="AN3677:AN3682"/>
    <mergeCell ref="AO3677:AO3682"/>
    <mergeCell ref="AP3677:AP3682"/>
    <mergeCell ref="U3676:V3676"/>
    <mergeCell ref="L3677:M3682"/>
    <mergeCell ref="N3677:N3682"/>
    <mergeCell ref="O3677:O3682"/>
    <mergeCell ref="P3677:P3682"/>
    <mergeCell ref="Q3677:Q3682"/>
    <mergeCell ref="R3677:R3682"/>
    <mergeCell ref="U3682:V3682"/>
    <mergeCell ref="AI3673:AJ3676"/>
    <mergeCell ref="W3674:X3676"/>
    <mergeCell ref="Y3675:Z3676"/>
    <mergeCell ref="AA3675:AB3676"/>
    <mergeCell ref="AC3675:AD3676"/>
    <mergeCell ref="AE3675:AF3676"/>
    <mergeCell ref="AG3675:AH3676"/>
    <mergeCell ref="AK3671:AK3676"/>
    <mergeCell ref="AL3671:AL3676"/>
    <mergeCell ref="AM3671:AM3676"/>
    <mergeCell ref="AN3671:AN3676"/>
    <mergeCell ref="AO3671:AO3676"/>
    <mergeCell ref="AP3671:AP3676"/>
    <mergeCell ref="L3671:M3676"/>
    <mergeCell ref="N3671:N3676"/>
    <mergeCell ref="O3671:O3676"/>
    <mergeCell ref="P3671:P3676"/>
    <mergeCell ref="Q3671:Q3676"/>
    <mergeCell ref="R3671:R3676"/>
    <mergeCell ref="AI3691:AJ3694"/>
    <mergeCell ref="W3692:X3694"/>
    <mergeCell ref="Y3693:Z3694"/>
    <mergeCell ref="AA3693:AB3694"/>
    <mergeCell ref="AC3693:AD3694"/>
    <mergeCell ref="AE3693:AF3694"/>
    <mergeCell ref="AG3693:AH3694"/>
    <mergeCell ref="AK3689:AK3694"/>
    <mergeCell ref="AL3689:AL3694"/>
    <mergeCell ref="AM3689:AM3694"/>
    <mergeCell ref="AN3689:AN3694"/>
    <mergeCell ref="AO3689:AO3694"/>
    <mergeCell ref="AP3689:AP3694"/>
    <mergeCell ref="U3688:V3688"/>
    <mergeCell ref="L3689:M3694"/>
    <mergeCell ref="N3689:N3694"/>
    <mergeCell ref="O3689:O3694"/>
    <mergeCell ref="P3689:P3694"/>
    <mergeCell ref="Q3689:Q3694"/>
    <mergeCell ref="R3689:R3694"/>
    <mergeCell ref="U3694:V3694"/>
    <mergeCell ref="AI3685:AJ3688"/>
    <mergeCell ref="W3686:X3688"/>
    <mergeCell ref="Y3687:Z3688"/>
    <mergeCell ref="AA3687:AB3688"/>
    <mergeCell ref="AC3687:AD3688"/>
    <mergeCell ref="AE3687:AF3688"/>
    <mergeCell ref="AG3687:AH3688"/>
    <mergeCell ref="AK3683:AK3688"/>
    <mergeCell ref="AL3683:AL3688"/>
    <mergeCell ref="AM3683:AM3688"/>
    <mergeCell ref="AN3683:AN3688"/>
    <mergeCell ref="AO3683:AO3688"/>
    <mergeCell ref="AP3683:AP3688"/>
    <mergeCell ref="L3683:M3688"/>
    <mergeCell ref="N3683:N3688"/>
    <mergeCell ref="O3683:O3688"/>
    <mergeCell ref="P3683:P3688"/>
    <mergeCell ref="Q3683:Q3688"/>
    <mergeCell ref="R3683:R3688"/>
    <mergeCell ref="AI3703:AJ3706"/>
    <mergeCell ref="W3704:X3706"/>
    <mergeCell ref="Y3705:Z3706"/>
    <mergeCell ref="AA3705:AB3706"/>
    <mergeCell ref="AC3705:AD3706"/>
    <mergeCell ref="AE3705:AF3706"/>
    <mergeCell ref="AG3705:AH3706"/>
    <mergeCell ref="AK3701:AK3706"/>
    <mergeCell ref="AL3701:AL3706"/>
    <mergeCell ref="AM3701:AM3706"/>
    <mergeCell ref="AN3701:AN3706"/>
    <mergeCell ref="AO3701:AO3706"/>
    <mergeCell ref="AP3701:AP3706"/>
    <mergeCell ref="U3700:V3700"/>
    <mergeCell ref="L3701:M3706"/>
    <mergeCell ref="N3701:N3706"/>
    <mergeCell ref="O3701:O3706"/>
    <mergeCell ref="P3701:P3706"/>
    <mergeCell ref="Q3701:Q3706"/>
    <mergeCell ref="R3701:R3706"/>
    <mergeCell ref="U3706:V3706"/>
    <mergeCell ref="AI3697:AJ3700"/>
    <mergeCell ref="W3698:X3700"/>
    <mergeCell ref="Y3699:Z3700"/>
    <mergeCell ref="AA3699:AB3700"/>
    <mergeCell ref="AC3699:AD3700"/>
    <mergeCell ref="AE3699:AF3700"/>
    <mergeCell ref="AG3699:AH3700"/>
    <mergeCell ref="AK3695:AK3700"/>
    <mergeCell ref="AL3695:AL3700"/>
    <mergeCell ref="AM3695:AM3700"/>
    <mergeCell ref="AN3695:AN3700"/>
    <mergeCell ref="AO3695:AO3700"/>
    <mergeCell ref="AP3695:AP3700"/>
    <mergeCell ref="L3695:M3700"/>
    <mergeCell ref="N3695:N3700"/>
    <mergeCell ref="O3695:O3700"/>
    <mergeCell ref="P3695:P3700"/>
    <mergeCell ref="Q3695:Q3700"/>
    <mergeCell ref="R3695:R3700"/>
    <mergeCell ref="AI3715:AJ3718"/>
    <mergeCell ref="W3716:X3718"/>
    <mergeCell ref="Y3717:Z3718"/>
    <mergeCell ref="AA3717:AB3718"/>
    <mergeCell ref="AC3717:AD3718"/>
    <mergeCell ref="AE3717:AF3718"/>
    <mergeCell ref="AG3717:AH3718"/>
    <mergeCell ref="AK3713:AK3718"/>
    <mergeCell ref="AL3713:AL3718"/>
    <mergeCell ref="AM3713:AM3718"/>
    <mergeCell ref="AN3713:AN3718"/>
    <mergeCell ref="AO3713:AO3718"/>
    <mergeCell ref="AP3713:AP3718"/>
    <mergeCell ref="U3712:V3712"/>
    <mergeCell ref="L3713:M3718"/>
    <mergeCell ref="N3713:N3718"/>
    <mergeCell ref="O3713:O3718"/>
    <mergeCell ref="P3713:P3718"/>
    <mergeCell ref="Q3713:Q3718"/>
    <mergeCell ref="R3713:R3718"/>
    <mergeCell ref="U3718:V3718"/>
    <mergeCell ref="AI3709:AJ3712"/>
    <mergeCell ref="W3710:X3712"/>
    <mergeCell ref="Y3711:Z3712"/>
    <mergeCell ref="AA3711:AB3712"/>
    <mergeCell ref="AC3711:AD3712"/>
    <mergeCell ref="AE3711:AF3712"/>
    <mergeCell ref="AG3711:AH3712"/>
    <mergeCell ref="AK3707:AK3712"/>
    <mergeCell ref="AL3707:AL3712"/>
    <mergeCell ref="AM3707:AM3712"/>
    <mergeCell ref="AN3707:AN3712"/>
    <mergeCell ref="AO3707:AO3712"/>
    <mergeCell ref="AP3707:AP3712"/>
    <mergeCell ref="L3707:M3712"/>
    <mergeCell ref="N3707:N3712"/>
    <mergeCell ref="O3707:O3712"/>
    <mergeCell ref="P3707:P3712"/>
    <mergeCell ref="Q3707:Q3712"/>
    <mergeCell ref="R3707:R3712"/>
    <mergeCell ref="AI3727:AJ3730"/>
    <mergeCell ref="W3728:X3730"/>
    <mergeCell ref="Y3729:Z3730"/>
    <mergeCell ref="AA3729:AB3730"/>
    <mergeCell ref="AC3729:AD3730"/>
    <mergeCell ref="AE3729:AF3730"/>
    <mergeCell ref="AG3729:AH3730"/>
    <mergeCell ref="AK3725:AK3730"/>
    <mergeCell ref="AL3725:AL3730"/>
    <mergeCell ref="AM3725:AM3730"/>
    <mergeCell ref="AN3725:AN3730"/>
    <mergeCell ref="AO3725:AO3730"/>
    <mergeCell ref="AP3725:AP3730"/>
    <mergeCell ref="U3724:V3724"/>
    <mergeCell ref="L3725:M3730"/>
    <mergeCell ref="N3725:N3730"/>
    <mergeCell ref="O3725:O3730"/>
    <mergeCell ref="P3725:P3730"/>
    <mergeCell ref="Q3725:Q3730"/>
    <mergeCell ref="R3725:R3730"/>
    <mergeCell ref="U3730:V3730"/>
    <mergeCell ref="AI3721:AJ3724"/>
    <mergeCell ref="W3722:X3724"/>
    <mergeCell ref="Y3723:Z3724"/>
    <mergeCell ref="AA3723:AB3724"/>
    <mergeCell ref="AC3723:AD3724"/>
    <mergeCell ref="AE3723:AF3724"/>
    <mergeCell ref="AG3723:AH3724"/>
    <mergeCell ref="AK3719:AK3724"/>
    <mergeCell ref="AL3719:AL3724"/>
    <mergeCell ref="AM3719:AM3724"/>
    <mergeCell ref="AN3719:AN3724"/>
    <mergeCell ref="AO3719:AO3724"/>
    <mergeCell ref="AP3719:AP3724"/>
    <mergeCell ref="L3719:M3724"/>
    <mergeCell ref="N3719:N3724"/>
    <mergeCell ref="O3719:O3724"/>
    <mergeCell ref="P3719:P3724"/>
    <mergeCell ref="Q3719:Q3724"/>
    <mergeCell ref="R3719:R3724"/>
    <mergeCell ref="AI3739:AJ3742"/>
    <mergeCell ref="W3740:X3742"/>
    <mergeCell ref="Y3741:Z3742"/>
    <mergeCell ref="AA3741:AB3742"/>
    <mergeCell ref="AC3741:AD3742"/>
    <mergeCell ref="AE3741:AF3742"/>
    <mergeCell ref="AG3741:AH3742"/>
    <mergeCell ref="AK3737:AK3742"/>
    <mergeCell ref="AL3737:AL3742"/>
    <mergeCell ref="AM3737:AM3742"/>
    <mergeCell ref="AN3737:AN3742"/>
    <mergeCell ref="AO3737:AO3742"/>
    <mergeCell ref="AP3737:AP3742"/>
    <mergeCell ref="U3736:V3736"/>
    <mergeCell ref="L3737:M3742"/>
    <mergeCell ref="N3737:N3742"/>
    <mergeCell ref="O3737:O3742"/>
    <mergeCell ref="P3737:P3742"/>
    <mergeCell ref="Q3737:Q3742"/>
    <mergeCell ref="R3737:R3742"/>
    <mergeCell ref="U3742:V3742"/>
    <mergeCell ref="AI3733:AJ3736"/>
    <mergeCell ref="W3734:X3736"/>
    <mergeCell ref="Y3735:Z3736"/>
    <mergeCell ref="AA3735:AB3736"/>
    <mergeCell ref="AC3735:AD3736"/>
    <mergeCell ref="AE3735:AF3736"/>
    <mergeCell ref="AG3735:AH3736"/>
    <mergeCell ref="AK3731:AK3736"/>
    <mergeCell ref="AL3731:AL3736"/>
    <mergeCell ref="AM3731:AM3736"/>
    <mergeCell ref="AN3731:AN3736"/>
    <mergeCell ref="AO3731:AO3736"/>
    <mergeCell ref="AP3731:AP3736"/>
    <mergeCell ref="L3731:M3736"/>
    <mergeCell ref="N3731:N3736"/>
    <mergeCell ref="O3731:O3736"/>
    <mergeCell ref="P3731:P3736"/>
    <mergeCell ref="Q3731:Q3736"/>
    <mergeCell ref="R3731:R3736"/>
    <mergeCell ref="AI3751:AJ3754"/>
    <mergeCell ref="W3752:X3754"/>
    <mergeCell ref="Y3753:Z3754"/>
    <mergeCell ref="AA3753:AB3754"/>
    <mergeCell ref="AC3753:AD3754"/>
    <mergeCell ref="AE3753:AF3754"/>
    <mergeCell ref="AG3753:AH3754"/>
    <mergeCell ref="AK3749:AK3754"/>
    <mergeCell ref="AL3749:AL3754"/>
    <mergeCell ref="AM3749:AM3754"/>
    <mergeCell ref="AN3749:AN3754"/>
    <mergeCell ref="AO3749:AO3754"/>
    <mergeCell ref="AP3749:AP3754"/>
    <mergeCell ref="U3748:V3748"/>
    <mergeCell ref="L3749:M3754"/>
    <mergeCell ref="N3749:N3754"/>
    <mergeCell ref="O3749:O3754"/>
    <mergeCell ref="P3749:P3754"/>
    <mergeCell ref="Q3749:Q3754"/>
    <mergeCell ref="R3749:R3754"/>
    <mergeCell ref="U3754:V3754"/>
    <mergeCell ref="AI3745:AJ3748"/>
    <mergeCell ref="W3746:X3748"/>
    <mergeCell ref="Y3747:Z3748"/>
    <mergeCell ref="AA3747:AB3748"/>
    <mergeCell ref="AC3747:AD3748"/>
    <mergeCell ref="AE3747:AF3748"/>
    <mergeCell ref="AG3747:AH3748"/>
    <mergeCell ref="AK3743:AK3748"/>
    <mergeCell ref="AL3743:AL3748"/>
    <mergeCell ref="AM3743:AM3748"/>
    <mergeCell ref="AN3743:AN3748"/>
    <mergeCell ref="AO3743:AO3748"/>
    <mergeCell ref="AP3743:AP3748"/>
    <mergeCell ref="L3743:M3748"/>
    <mergeCell ref="N3743:N3748"/>
    <mergeCell ref="O3743:O3748"/>
    <mergeCell ref="P3743:P3748"/>
    <mergeCell ref="Q3743:Q3748"/>
    <mergeCell ref="R3743:R3748"/>
    <mergeCell ref="AI3763:AJ3766"/>
    <mergeCell ref="W3764:X3766"/>
    <mergeCell ref="Y3765:Z3766"/>
    <mergeCell ref="AA3765:AB3766"/>
    <mergeCell ref="AC3765:AD3766"/>
    <mergeCell ref="AE3765:AF3766"/>
    <mergeCell ref="AG3765:AH3766"/>
    <mergeCell ref="AK3761:AK3766"/>
    <mergeCell ref="AL3761:AL3766"/>
    <mergeCell ref="AM3761:AM3766"/>
    <mergeCell ref="AN3761:AN3766"/>
    <mergeCell ref="AO3761:AO3766"/>
    <mergeCell ref="AP3761:AP3766"/>
    <mergeCell ref="U3760:V3760"/>
    <mergeCell ref="L3761:M3766"/>
    <mergeCell ref="N3761:N3766"/>
    <mergeCell ref="O3761:O3766"/>
    <mergeCell ref="P3761:P3766"/>
    <mergeCell ref="Q3761:Q3766"/>
    <mergeCell ref="R3761:R3766"/>
    <mergeCell ref="U3766:V3766"/>
    <mergeCell ref="AI3757:AJ3760"/>
    <mergeCell ref="W3758:X3760"/>
    <mergeCell ref="Y3759:Z3760"/>
    <mergeCell ref="AA3759:AB3760"/>
    <mergeCell ref="AC3759:AD3760"/>
    <mergeCell ref="AE3759:AF3760"/>
    <mergeCell ref="AG3759:AH3760"/>
    <mergeCell ref="AK3755:AK3760"/>
    <mergeCell ref="AL3755:AL3760"/>
    <mergeCell ref="AM3755:AM3760"/>
    <mergeCell ref="AN3755:AN3760"/>
    <mergeCell ref="AO3755:AO3760"/>
    <mergeCell ref="AP3755:AP3760"/>
    <mergeCell ref="L3755:M3760"/>
    <mergeCell ref="N3755:N3760"/>
    <mergeCell ref="O3755:O3760"/>
    <mergeCell ref="P3755:P3760"/>
    <mergeCell ref="Q3755:Q3760"/>
    <mergeCell ref="R3755:R3760"/>
    <mergeCell ref="AI3775:AJ3778"/>
    <mergeCell ref="W3776:X3778"/>
    <mergeCell ref="Y3777:Z3778"/>
    <mergeCell ref="AA3777:AB3778"/>
    <mergeCell ref="AC3777:AD3778"/>
    <mergeCell ref="AE3777:AF3778"/>
    <mergeCell ref="AG3777:AH3778"/>
    <mergeCell ref="AK3773:AK3778"/>
    <mergeCell ref="AL3773:AL3778"/>
    <mergeCell ref="AM3773:AM3778"/>
    <mergeCell ref="AN3773:AN3778"/>
    <mergeCell ref="AO3773:AO3778"/>
    <mergeCell ref="AP3773:AP3778"/>
    <mergeCell ref="U3772:V3772"/>
    <mergeCell ref="L3773:M3778"/>
    <mergeCell ref="N3773:N3778"/>
    <mergeCell ref="O3773:O3778"/>
    <mergeCell ref="P3773:P3778"/>
    <mergeCell ref="Q3773:Q3778"/>
    <mergeCell ref="R3773:R3778"/>
    <mergeCell ref="U3778:V3778"/>
    <mergeCell ref="AI3769:AJ3772"/>
    <mergeCell ref="W3770:X3772"/>
    <mergeCell ref="Y3771:Z3772"/>
    <mergeCell ref="AA3771:AB3772"/>
    <mergeCell ref="AC3771:AD3772"/>
    <mergeCell ref="AE3771:AF3772"/>
    <mergeCell ref="AG3771:AH3772"/>
    <mergeCell ref="AK3767:AK3772"/>
    <mergeCell ref="AL3767:AL3772"/>
    <mergeCell ref="AM3767:AM3772"/>
    <mergeCell ref="AN3767:AN3772"/>
    <mergeCell ref="AO3767:AO3772"/>
    <mergeCell ref="AP3767:AP3772"/>
    <mergeCell ref="L3767:M3772"/>
    <mergeCell ref="N3767:N3772"/>
    <mergeCell ref="O3767:O3772"/>
    <mergeCell ref="P3767:P3772"/>
    <mergeCell ref="Q3767:Q3772"/>
    <mergeCell ref="R3767:R3772"/>
    <mergeCell ref="AI3787:AJ3790"/>
    <mergeCell ref="W3788:X3790"/>
    <mergeCell ref="Y3789:Z3790"/>
    <mergeCell ref="AA3789:AB3790"/>
    <mergeCell ref="AC3789:AD3790"/>
    <mergeCell ref="AE3789:AF3790"/>
    <mergeCell ref="AG3789:AH3790"/>
    <mergeCell ref="AK3785:AK3790"/>
    <mergeCell ref="AL3785:AL3790"/>
    <mergeCell ref="AM3785:AM3790"/>
    <mergeCell ref="AN3785:AN3790"/>
    <mergeCell ref="AO3785:AO3790"/>
    <mergeCell ref="AP3785:AP3790"/>
    <mergeCell ref="U3784:V3784"/>
    <mergeCell ref="L3785:M3790"/>
    <mergeCell ref="N3785:N3790"/>
    <mergeCell ref="O3785:O3790"/>
    <mergeCell ref="P3785:P3790"/>
    <mergeCell ref="Q3785:Q3790"/>
    <mergeCell ref="R3785:R3790"/>
    <mergeCell ref="U3790:V3790"/>
    <mergeCell ref="AI3781:AJ3784"/>
    <mergeCell ref="W3782:X3784"/>
    <mergeCell ref="Y3783:Z3784"/>
    <mergeCell ref="AA3783:AB3784"/>
    <mergeCell ref="AC3783:AD3784"/>
    <mergeCell ref="AE3783:AF3784"/>
    <mergeCell ref="AG3783:AH3784"/>
    <mergeCell ref="AK3779:AK3784"/>
    <mergeCell ref="AL3779:AL3784"/>
    <mergeCell ref="AM3779:AM3784"/>
    <mergeCell ref="AN3779:AN3784"/>
    <mergeCell ref="AO3779:AO3784"/>
    <mergeCell ref="AP3779:AP3784"/>
    <mergeCell ref="L3779:M3784"/>
    <mergeCell ref="N3779:N3784"/>
    <mergeCell ref="O3779:O3784"/>
    <mergeCell ref="P3779:P3784"/>
    <mergeCell ref="Q3779:Q3784"/>
    <mergeCell ref="R3779:R3784"/>
    <mergeCell ref="AI3799:AJ3802"/>
    <mergeCell ref="W3800:X3802"/>
    <mergeCell ref="Y3801:Z3802"/>
    <mergeCell ref="AA3801:AB3802"/>
    <mergeCell ref="AC3801:AD3802"/>
    <mergeCell ref="AE3801:AF3802"/>
    <mergeCell ref="AG3801:AH3802"/>
    <mergeCell ref="AK3797:AK3802"/>
    <mergeCell ref="AL3797:AL3802"/>
    <mergeCell ref="AM3797:AM3802"/>
    <mergeCell ref="AN3797:AN3802"/>
    <mergeCell ref="AO3797:AO3802"/>
    <mergeCell ref="AP3797:AP3802"/>
    <mergeCell ref="U3796:V3796"/>
    <mergeCell ref="L3797:M3802"/>
    <mergeCell ref="N3797:N3802"/>
    <mergeCell ref="O3797:O3802"/>
    <mergeCell ref="P3797:P3802"/>
    <mergeCell ref="Q3797:Q3802"/>
    <mergeCell ref="R3797:R3802"/>
    <mergeCell ref="U3802:V3802"/>
    <mergeCell ref="AI3793:AJ3796"/>
    <mergeCell ref="W3794:X3796"/>
    <mergeCell ref="Y3795:Z3796"/>
    <mergeCell ref="AA3795:AB3796"/>
    <mergeCell ref="AC3795:AD3796"/>
    <mergeCell ref="AE3795:AF3796"/>
    <mergeCell ref="AG3795:AH3796"/>
    <mergeCell ref="AK3791:AK3796"/>
    <mergeCell ref="AL3791:AL3796"/>
    <mergeCell ref="AM3791:AM3796"/>
    <mergeCell ref="AN3791:AN3796"/>
    <mergeCell ref="AO3791:AO3796"/>
    <mergeCell ref="AP3791:AP3796"/>
    <mergeCell ref="L3791:M3796"/>
    <mergeCell ref="N3791:N3796"/>
    <mergeCell ref="O3791:O3796"/>
    <mergeCell ref="P3791:P3796"/>
    <mergeCell ref="Q3791:Q3796"/>
    <mergeCell ref="R3791:R3796"/>
    <mergeCell ref="AG3811:AH3814"/>
    <mergeCell ref="AI3811:AJ3814"/>
    <mergeCell ref="W3812:X3814"/>
    <mergeCell ref="Y3813:Z3814"/>
    <mergeCell ref="U3814:V3814"/>
    <mergeCell ref="AK3809:AK3814"/>
    <mergeCell ref="AL3809:AL3814"/>
    <mergeCell ref="AM3809:AM3814"/>
    <mergeCell ref="AN3809:AN3814"/>
    <mergeCell ref="AO3809:AO3814"/>
    <mergeCell ref="AP3809:AP3814"/>
    <mergeCell ref="U3808:V3808"/>
    <mergeCell ref="L3809:M3814"/>
    <mergeCell ref="N3809:N3814"/>
    <mergeCell ref="O3809:O3814"/>
    <mergeCell ref="P3809:P3814"/>
    <mergeCell ref="Q3809:Q3814"/>
    <mergeCell ref="R3809:R3814"/>
    <mergeCell ref="AG3805:AH3808"/>
    <mergeCell ref="AI3805:AJ3808"/>
    <mergeCell ref="W3806:X3808"/>
    <mergeCell ref="Y3807:Z3808"/>
    <mergeCell ref="AA3807:AB3808"/>
    <mergeCell ref="AC3807:AD3808"/>
    <mergeCell ref="AE3807:AF3808"/>
    <mergeCell ref="AK3803:AK3808"/>
    <mergeCell ref="AL3803:AL3808"/>
    <mergeCell ref="AM3803:AM3808"/>
    <mergeCell ref="AN3803:AN3808"/>
    <mergeCell ref="AO3803:AO3808"/>
    <mergeCell ref="AP3803:AP3808"/>
    <mergeCell ref="L3803:M3808"/>
    <mergeCell ref="N3803:N3808"/>
    <mergeCell ref="O3803:O3808"/>
    <mergeCell ref="P3803:P3808"/>
    <mergeCell ref="Q3803:Q3808"/>
    <mergeCell ref="R3803:R3808"/>
    <mergeCell ref="AG3823:AH3826"/>
    <mergeCell ref="AI3823:AJ3826"/>
    <mergeCell ref="W3824:X3826"/>
    <mergeCell ref="Y3825:Z3826"/>
    <mergeCell ref="U3826:V3826"/>
    <mergeCell ref="AK3821:AK3826"/>
    <mergeCell ref="AL3821:AL3826"/>
    <mergeCell ref="AM3821:AM3826"/>
    <mergeCell ref="AN3821:AN3826"/>
    <mergeCell ref="AO3821:AO3826"/>
    <mergeCell ref="AP3821:AP3826"/>
    <mergeCell ref="L3821:M3826"/>
    <mergeCell ref="N3821:N3826"/>
    <mergeCell ref="O3821:O3826"/>
    <mergeCell ref="P3821:P3826"/>
    <mergeCell ref="Q3821:Q3826"/>
    <mergeCell ref="R3821:R3826"/>
    <mergeCell ref="AG3817:AH3820"/>
    <mergeCell ref="AI3817:AJ3820"/>
    <mergeCell ref="W3818:X3820"/>
    <mergeCell ref="Y3819:Z3820"/>
    <mergeCell ref="U3820:V3820"/>
    <mergeCell ref="AK3815:AK3820"/>
    <mergeCell ref="AL3815:AL3820"/>
    <mergeCell ref="AM3815:AM3820"/>
    <mergeCell ref="AN3815:AN3820"/>
    <mergeCell ref="AO3815:AO3820"/>
    <mergeCell ref="AP3815:AP3820"/>
    <mergeCell ref="L3815:M3820"/>
    <mergeCell ref="N3815:N3820"/>
    <mergeCell ref="O3815:O3820"/>
    <mergeCell ref="P3815:P3820"/>
    <mergeCell ref="Q3815:Q3820"/>
    <mergeCell ref="R3815:R3820"/>
  </mergeCells>
  <dataValidations disablePrompts="1" count="1">
    <dataValidation type="custom" allowBlank="1" showInputMessage="1" showErrorMessage="1" error="PLS. FOLLOW INSTRUCTIONS.. HEHEHE..." prompt="Pls. type only &quot;1st Eng'g. Dist.&quot; or &quot;2nd Eng'g. Dist.&quot;" sqref="D11:D1048576">
      <formula1>(OR(D11="1st Eng'g. Dist.",D11="2nd Eng'g. Dist."))</formula1>
    </dataValidation>
  </dataValidations>
  <pageMargins left="1.45" right="0" top="0.55118110236220497" bottom="0.35433070866141703" header="0.31496062992126" footer="3.5826771653543301"/>
  <pageSetup paperSize="5" scale="54" fitToHeight="0" orientation="landscape" r:id="rId1"/>
  <rowBreaks count="18" manualBreakCount="18">
    <brk id="106" max="44" man="1"/>
    <brk id="1384" max="16383" man="1"/>
    <brk id="1864" max="16383" man="1"/>
    <brk id="1930" max="16383" man="1"/>
    <brk id="1996" max="16383" man="1"/>
    <brk id="2062" max="16383" man="1"/>
    <brk id="2128" max="16383" man="1"/>
    <brk id="2194" max="16383" man="1"/>
    <brk id="2260" max="16383" man="1"/>
    <brk id="2326" max="16383" man="1"/>
    <brk id="2392" max="16383" man="1"/>
    <brk id="2440" max="16383" man="1"/>
    <brk id="3076" max="44" man="1"/>
    <brk id="3136" max="16383" man="1"/>
    <brk id="3310" max="16383" man="1"/>
    <brk id="3430" max="16383" man="1"/>
    <brk id="3562" max="16383" man="1"/>
    <brk id="3736" max="44"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G9650"/>
  <sheetViews>
    <sheetView showZeros="0" view="pageBreakPreview" zoomScale="60" zoomScaleNormal="80" workbookViewId="0">
      <pane ySplit="10" topLeftCell="A254" activePane="bottomLeft" state="frozen"/>
      <selection pane="bottomLeft" activeCell="J313" sqref="J313"/>
    </sheetView>
  </sheetViews>
  <sheetFormatPr defaultColWidth="9.140625" defaultRowHeight="12.75" x14ac:dyDescent="0.2"/>
  <cols>
    <col min="1" max="1" width="1.7109375" style="402" customWidth="1"/>
    <col min="2" max="2" width="19.5703125" style="404" customWidth="1"/>
    <col min="3" max="3" width="18.85546875" style="404" customWidth="1"/>
    <col min="4" max="4" width="12.5703125" style="402" customWidth="1"/>
    <col min="5" max="5" width="18.5703125" style="402" customWidth="1"/>
    <col min="6" max="6" width="9.7109375" style="402" customWidth="1"/>
    <col min="7" max="7" width="5.140625" style="403" customWidth="1"/>
    <col min="8" max="8" width="11.85546875" style="402" customWidth="1"/>
    <col min="9" max="9" width="20.7109375" style="402" customWidth="1"/>
    <col min="10" max="10" width="20.28515625" style="402" customWidth="1"/>
    <col min="11" max="11" width="24.28515625" style="402" customWidth="1"/>
    <col min="12" max="12" width="21.140625" style="402" customWidth="1"/>
    <col min="13" max="13" width="15.140625" style="402" customWidth="1"/>
    <col min="14" max="14" width="19" style="402" customWidth="1"/>
    <col min="15" max="15" width="9.5703125" style="402" hidden="1" customWidth="1"/>
    <col min="16" max="16" width="10.140625" style="402" hidden="1" customWidth="1"/>
    <col min="17" max="17" width="12.140625" style="402" hidden="1" customWidth="1"/>
    <col min="18" max="18" width="21.28515625" style="402" hidden="1" customWidth="1"/>
    <col min="19" max="19" width="12.140625" style="402" hidden="1" customWidth="1"/>
    <col min="20" max="20" width="10.140625" style="402" hidden="1" customWidth="1"/>
    <col min="21" max="21" width="12.140625" style="402" hidden="1" customWidth="1"/>
    <col min="22" max="22" width="10.140625" style="402" hidden="1" customWidth="1"/>
    <col min="23" max="23" width="12.140625" style="676" customWidth="1"/>
    <col min="24" max="24" width="10.140625" style="676" customWidth="1"/>
    <col min="25" max="25" width="15.42578125" style="676" customWidth="1"/>
    <col min="26" max="26" width="7.5703125" style="676" customWidth="1"/>
    <col min="27" max="31" width="36.140625" style="402" hidden="1" customWidth="1"/>
    <col min="32" max="32" width="36.140625" style="402" customWidth="1"/>
    <col min="33" max="33" width="9.140625" style="404" customWidth="1"/>
    <col min="34" max="16384" width="9.140625" style="402"/>
  </cols>
  <sheetData>
    <row r="1" spans="1:32" s="404" customFormat="1" hidden="1" x14ac:dyDescent="0.2">
      <c r="F1" s="550">
        <f>SUBTOTAL(109,F653:F47973)</f>
        <v>0</v>
      </c>
      <c r="G1" s="535"/>
      <c r="J1" s="549">
        <f>SUBTOTAL(109,J653:J28031)</f>
        <v>0</v>
      </c>
      <c r="K1" s="534"/>
      <c r="L1" s="534"/>
      <c r="N1" s="549">
        <f>SUBTOTAL(109,N653:N28031)</f>
        <v>0</v>
      </c>
      <c r="Z1" s="548">
        <f>SUBTOTAL(109,Z653:Z28031)</f>
        <v>0</v>
      </c>
    </row>
    <row r="2" spans="1:32" s="404" customFormat="1" hidden="1" x14ac:dyDescent="0.2">
      <c r="F2" s="536"/>
      <c r="G2" s="535"/>
      <c r="J2" s="534"/>
      <c r="K2" s="534"/>
      <c r="L2" s="534"/>
      <c r="N2" s="534"/>
      <c r="Z2" s="533"/>
    </row>
    <row r="3" spans="1:32" hidden="1" x14ac:dyDescent="0.2">
      <c r="B3" s="545" t="s">
        <v>1186</v>
      </c>
      <c r="C3" s="544" t="s">
        <v>1185</v>
      </c>
      <c r="W3" s="402"/>
      <c r="X3" s="402"/>
      <c r="Y3" s="402"/>
      <c r="Z3" s="402"/>
    </row>
    <row r="4" spans="1:32" hidden="1" x14ac:dyDescent="0.2">
      <c r="B4" s="545" t="s">
        <v>1184</v>
      </c>
      <c r="C4" s="544" t="s">
        <v>1183</v>
      </c>
      <c r="L4" s="543"/>
      <c r="W4" s="402"/>
      <c r="X4" s="402"/>
      <c r="Y4" s="402"/>
      <c r="Z4" s="402"/>
    </row>
    <row r="5" spans="1:32" hidden="1" x14ac:dyDescent="0.2">
      <c r="B5" s="542" t="s">
        <v>1182</v>
      </c>
      <c r="C5" s="541" t="s">
        <v>1181</v>
      </c>
      <c r="K5" s="402" t="s">
        <v>1180</v>
      </c>
      <c r="L5" s="540"/>
      <c r="W5" s="402"/>
      <c r="X5" s="402"/>
      <c r="Y5" s="402"/>
      <c r="Z5" s="402"/>
    </row>
    <row r="6" spans="1:32" s="404" customFormat="1" hidden="1" x14ac:dyDescent="0.2">
      <c r="F6" s="536"/>
      <c r="G6" s="535"/>
      <c r="J6" s="534"/>
      <c r="K6" s="534"/>
      <c r="L6" s="534"/>
      <c r="N6" s="534"/>
      <c r="Z6" s="533"/>
    </row>
    <row r="7" spans="1:32" s="404" customFormat="1" hidden="1" x14ac:dyDescent="0.2">
      <c r="B7" s="539" t="e">
        <f ca="1">+INDEX(#REF!,MIN(IF(SUBTOTAL(3,OFFSET(#REF!,ROW(#REF!)-ROW(#REF!),0)),ROW(#REF!)-ROW(#REF!)+1)))</f>
        <v>#REF!</v>
      </c>
      <c r="F7" s="538"/>
      <c r="G7" s="535"/>
      <c r="J7" s="534"/>
      <c r="K7" s="534"/>
      <c r="L7" s="534"/>
      <c r="N7" s="534"/>
      <c r="Z7" s="533"/>
    </row>
    <row r="8" spans="1:32" s="404" customFormat="1" hidden="1" x14ac:dyDescent="0.2">
      <c r="B8" s="537" t="e">
        <f ca="1">+INDEX(#REF!,MIN(IF(SUBTOTAL(3,OFFSET(#REF!,ROW(#REF!)-ROW(#REF!),0)),ROW(#REF!)-ROW(#REF!)+1)))</f>
        <v>#REF!</v>
      </c>
      <c r="F8" s="536"/>
      <c r="G8" s="535"/>
      <c r="J8" s="534"/>
      <c r="K8" s="534"/>
      <c r="L8" s="534"/>
      <c r="N8" s="534"/>
      <c r="Z8" s="533"/>
    </row>
    <row r="9" spans="1:32" s="404" customFormat="1" hidden="1" x14ac:dyDescent="0.2">
      <c r="F9" s="536"/>
      <c r="G9" s="535"/>
      <c r="J9" s="534"/>
      <c r="K9" s="534"/>
      <c r="L9" s="534"/>
      <c r="N9" s="534"/>
      <c r="Z9" s="533"/>
    </row>
    <row r="10" spans="1:32" ht="57.75" customHeight="1" thickBot="1" x14ac:dyDescent="0.25">
      <c r="B10" s="1009" t="s">
        <v>1170</v>
      </c>
      <c r="C10" s="1009"/>
      <c r="D10" s="698" t="s">
        <v>1169</v>
      </c>
      <c r="E10" s="698" t="s">
        <v>1168</v>
      </c>
      <c r="F10" s="1006" t="s">
        <v>1167</v>
      </c>
      <c r="G10" s="1006"/>
      <c r="H10" s="698" t="s">
        <v>1166</v>
      </c>
      <c r="I10" s="1007" t="s">
        <v>1165</v>
      </c>
      <c r="J10" s="1007"/>
      <c r="K10" s="1007"/>
      <c r="L10" s="1007"/>
      <c r="M10" s="1007" t="s">
        <v>1164</v>
      </c>
      <c r="N10" s="1007"/>
      <c r="O10" s="1006" t="s">
        <v>1163</v>
      </c>
      <c r="P10" s="1007"/>
      <c r="Q10" s="1006" t="s">
        <v>1162</v>
      </c>
      <c r="R10" s="1007"/>
      <c r="S10" s="1006" t="s">
        <v>1161</v>
      </c>
      <c r="T10" s="1007"/>
      <c r="U10" s="1006" t="s">
        <v>1160</v>
      </c>
      <c r="V10" s="1007"/>
      <c r="W10" s="1008" t="s">
        <v>2184</v>
      </c>
      <c r="X10" s="1009"/>
      <c r="Y10" s="1008" t="s">
        <v>1159</v>
      </c>
      <c r="Z10" s="1009"/>
      <c r="AA10" s="701" t="s">
        <v>1158</v>
      </c>
      <c r="AB10" s="701" t="s">
        <v>1157</v>
      </c>
      <c r="AC10" s="701" t="s">
        <v>1156</v>
      </c>
      <c r="AD10" s="701" t="s">
        <v>1155</v>
      </c>
      <c r="AE10" s="701" t="s">
        <v>1154</v>
      </c>
      <c r="AF10" s="701" t="s">
        <v>2185</v>
      </c>
    </row>
    <row r="11" spans="1:32" ht="12.75" customHeight="1" thickTop="1" x14ac:dyDescent="0.2">
      <c r="B11" s="822" t="s">
        <v>1145</v>
      </c>
      <c r="C11" s="823"/>
      <c r="D11" s="791" t="s">
        <v>1140</v>
      </c>
      <c r="E11" s="828" t="s">
        <v>694</v>
      </c>
      <c r="F11" s="831">
        <v>15.01</v>
      </c>
      <c r="G11" s="834" t="s">
        <v>218</v>
      </c>
      <c r="H11" s="828" t="s">
        <v>185</v>
      </c>
      <c r="I11" s="434" t="s">
        <v>184</v>
      </c>
      <c r="J11" s="438">
        <v>205202114.16</v>
      </c>
      <c r="K11" s="434" t="s">
        <v>183</v>
      </c>
      <c r="L11" s="485">
        <f>J16+J14-0.01</f>
        <v>43410.99</v>
      </c>
      <c r="M11" s="434" t="s">
        <v>182</v>
      </c>
      <c r="N11" s="436">
        <f>J11</f>
        <v>205202114.16</v>
      </c>
      <c r="O11" s="434" t="s">
        <v>181</v>
      </c>
      <c r="P11" s="506">
        <v>1</v>
      </c>
      <c r="Q11" s="475" t="s">
        <v>181</v>
      </c>
      <c r="R11" s="530">
        <v>1</v>
      </c>
      <c r="S11" s="489" t="s">
        <v>181</v>
      </c>
      <c r="T11" s="529">
        <v>1</v>
      </c>
      <c r="U11" s="489" t="s">
        <v>181</v>
      </c>
      <c r="V11" s="529">
        <v>1</v>
      </c>
      <c r="W11" s="466" t="s">
        <v>181</v>
      </c>
      <c r="X11" s="515">
        <v>1</v>
      </c>
      <c r="Y11" s="466" t="s">
        <v>180</v>
      </c>
      <c r="Z11" s="465">
        <v>40</v>
      </c>
      <c r="AA11" s="894" t="s">
        <v>1144</v>
      </c>
      <c r="AB11" s="894" t="s">
        <v>1144</v>
      </c>
      <c r="AC11" s="894" t="s">
        <v>1144</v>
      </c>
      <c r="AD11" s="894" t="s">
        <v>1144</v>
      </c>
      <c r="AE11" s="894" t="s">
        <v>1144</v>
      </c>
      <c r="AF11" s="894" t="s">
        <v>2116</v>
      </c>
    </row>
    <row r="12" spans="1:32" ht="15" customHeight="1" x14ac:dyDescent="0.2">
      <c r="B12" s="824"/>
      <c r="C12" s="825"/>
      <c r="D12" s="792"/>
      <c r="E12" s="829"/>
      <c r="F12" s="832"/>
      <c r="G12" s="835"/>
      <c r="H12" s="829"/>
      <c r="I12" s="416" t="s">
        <v>179</v>
      </c>
      <c r="J12" s="432" t="s">
        <v>935</v>
      </c>
      <c r="K12" s="416" t="s">
        <v>177</v>
      </c>
      <c r="L12" s="415">
        <f>L11+L14+L13</f>
        <v>44129.99</v>
      </c>
      <c r="M12" s="416" t="s">
        <v>176</v>
      </c>
      <c r="N12" s="428">
        <f>N11</f>
        <v>205202114.16</v>
      </c>
      <c r="O12" s="416" t="s">
        <v>175</v>
      </c>
      <c r="P12" s="426">
        <v>0.86350000000000005</v>
      </c>
      <c r="Q12" s="471" t="s">
        <v>175</v>
      </c>
      <c r="R12" s="470">
        <v>0.87692999999999999</v>
      </c>
      <c r="S12" s="487" t="s">
        <v>175</v>
      </c>
      <c r="T12" s="486">
        <v>0.87692999999999999</v>
      </c>
      <c r="U12" s="487" t="s">
        <v>175</v>
      </c>
      <c r="V12" s="486">
        <v>0.87692999999999999</v>
      </c>
      <c r="W12" s="463" t="s">
        <v>175</v>
      </c>
      <c r="X12" s="462">
        <v>0.88780000000000003</v>
      </c>
      <c r="Y12" s="463" t="s">
        <v>174</v>
      </c>
      <c r="Z12" s="464">
        <v>1200</v>
      </c>
      <c r="AA12" s="895"/>
      <c r="AB12" s="895"/>
      <c r="AC12" s="895"/>
      <c r="AD12" s="895"/>
      <c r="AE12" s="895"/>
      <c r="AF12" s="895"/>
    </row>
    <row r="13" spans="1:32" s="404" customFormat="1" x14ac:dyDescent="0.2">
      <c r="A13" s="402"/>
      <c r="B13" s="824"/>
      <c r="C13" s="825"/>
      <c r="D13" s="792"/>
      <c r="E13" s="829"/>
      <c r="F13" s="832"/>
      <c r="G13" s="835"/>
      <c r="H13" s="829"/>
      <c r="I13" s="416" t="s">
        <v>173</v>
      </c>
      <c r="J13" s="429" t="s">
        <v>1143</v>
      </c>
      <c r="K13" s="416" t="s">
        <v>171</v>
      </c>
      <c r="L13" s="427">
        <v>229</v>
      </c>
      <c r="M13" s="416" t="s">
        <v>170</v>
      </c>
      <c r="N13" s="428">
        <v>141497191.47</v>
      </c>
      <c r="O13" s="416" t="s">
        <v>169</v>
      </c>
      <c r="P13" s="426">
        <v>0.79964999999999997</v>
      </c>
      <c r="Q13" s="471" t="s">
        <v>169</v>
      </c>
      <c r="R13" s="470">
        <v>0.81206</v>
      </c>
      <c r="S13" s="487" t="s">
        <v>169</v>
      </c>
      <c r="T13" s="486">
        <v>0.81206</v>
      </c>
      <c r="U13" s="487" t="s">
        <v>169</v>
      </c>
      <c r="V13" s="486">
        <v>0.81206</v>
      </c>
      <c r="W13" s="463" t="s">
        <v>169</v>
      </c>
      <c r="X13" s="462">
        <v>0.83074999999999999</v>
      </c>
      <c r="Y13" s="781"/>
      <c r="Z13" s="782"/>
      <c r="AA13" s="895"/>
      <c r="AB13" s="895"/>
      <c r="AC13" s="895"/>
      <c r="AD13" s="895"/>
      <c r="AE13" s="895"/>
      <c r="AF13" s="895"/>
    </row>
    <row r="14" spans="1:32" s="404" customFormat="1" ht="15" customHeight="1" x14ac:dyDescent="0.2">
      <c r="A14" s="402"/>
      <c r="B14" s="824"/>
      <c r="C14" s="825"/>
      <c r="D14" s="792"/>
      <c r="E14" s="829"/>
      <c r="F14" s="832"/>
      <c r="G14" s="835"/>
      <c r="H14" s="829"/>
      <c r="I14" s="416" t="s">
        <v>168</v>
      </c>
      <c r="J14" s="427">
        <v>943</v>
      </c>
      <c r="K14" s="416" t="s">
        <v>167</v>
      </c>
      <c r="L14" s="427">
        <v>490</v>
      </c>
      <c r="M14" s="816"/>
      <c r="N14" s="817"/>
      <c r="O14" s="416" t="s">
        <v>166</v>
      </c>
      <c r="P14" s="426">
        <f>IF(P12="",P13-P11,P13-P12)</f>
        <v>-6.3850000000000073E-2</v>
      </c>
      <c r="Q14" s="471" t="s">
        <v>166</v>
      </c>
      <c r="R14" s="470">
        <f>IF(R12="",R13-R11,R13-R12)</f>
        <v>-6.4869999999999983E-2</v>
      </c>
      <c r="S14" s="487" t="s">
        <v>166</v>
      </c>
      <c r="T14" s="486">
        <f>IF(T12="",T13-T11,T13-T12)</f>
        <v>-6.4869999999999983E-2</v>
      </c>
      <c r="U14" s="487" t="s">
        <v>166</v>
      </c>
      <c r="V14" s="486">
        <f>IF(V12="",V13-V11,V13-V12)</f>
        <v>-6.4869999999999983E-2</v>
      </c>
      <c r="W14" s="463" t="s">
        <v>166</v>
      </c>
      <c r="X14" s="462">
        <f>IF(X12="",X13-X11,X13-X12)</f>
        <v>-5.7050000000000045E-2</v>
      </c>
      <c r="Y14" s="781"/>
      <c r="Z14" s="782"/>
      <c r="AA14" s="895"/>
      <c r="AB14" s="895"/>
      <c r="AC14" s="895"/>
      <c r="AD14" s="895"/>
      <c r="AE14" s="895"/>
      <c r="AF14" s="895"/>
    </row>
    <row r="15" spans="1:32" s="404" customFormat="1" ht="15" customHeight="1" x14ac:dyDescent="0.2">
      <c r="A15" s="402"/>
      <c r="B15" s="824"/>
      <c r="C15" s="825"/>
      <c r="D15" s="792"/>
      <c r="E15" s="829"/>
      <c r="F15" s="832"/>
      <c r="G15" s="835"/>
      <c r="H15" s="829"/>
      <c r="I15" s="416" t="s">
        <v>165</v>
      </c>
      <c r="J15" s="415" t="s">
        <v>1142</v>
      </c>
      <c r="K15" s="416" t="s">
        <v>164</v>
      </c>
      <c r="L15" s="415"/>
      <c r="M15" s="816"/>
      <c r="N15" s="817"/>
      <c r="O15" s="816"/>
      <c r="P15" s="817"/>
      <c r="Q15" s="816"/>
      <c r="R15" s="817"/>
      <c r="S15" s="816"/>
      <c r="T15" s="817"/>
      <c r="U15" s="816"/>
      <c r="V15" s="817"/>
      <c r="W15" s="781"/>
      <c r="X15" s="782"/>
      <c r="Y15" s="781"/>
      <c r="Z15" s="782"/>
      <c r="AA15" s="895"/>
      <c r="AB15" s="895"/>
      <c r="AC15" s="895"/>
      <c r="AD15" s="895"/>
      <c r="AE15" s="895"/>
      <c r="AF15" s="895"/>
    </row>
    <row r="16" spans="1:32" s="404" customFormat="1" ht="12.75" customHeight="1" x14ac:dyDescent="0.2">
      <c r="A16" s="402"/>
      <c r="B16" s="826"/>
      <c r="C16" s="827"/>
      <c r="D16" s="793"/>
      <c r="E16" s="830"/>
      <c r="F16" s="833"/>
      <c r="G16" s="836"/>
      <c r="H16" s="830"/>
      <c r="I16" s="406" t="s">
        <v>158</v>
      </c>
      <c r="J16" s="451">
        <v>42468</v>
      </c>
      <c r="K16" s="820"/>
      <c r="L16" s="821"/>
      <c r="M16" s="818"/>
      <c r="N16" s="819"/>
      <c r="O16" s="818"/>
      <c r="P16" s="819"/>
      <c r="Q16" s="818"/>
      <c r="R16" s="819"/>
      <c r="S16" s="818"/>
      <c r="T16" s="819"/>
      <c r="U16" s="818"/>
      <c r="V16" s="819"/>
      <c r="W16" s="783"/>
      <c r="X16" s="784"/>
      <c r="Y16" s="783"/>
      <c r="Z16" s="784"/>
      <c r="AA16" s="896"/>
      <c r="AB16" s="896"/>
      <c r="AC16" s="896"/>
      <c r="AD16" s="896"/>
      <c r="AE16" s="896"/>
      <c r="AF16" s="896"/>
    </row>
    <row r="17" spans="1:32" s="404" customFormat="1" ht="12.75" customHeight="1" x14ac:dyDescent="0.2">
      <c r="B17" s="822" t="s">
        <v>701</v>
      </c>
      <c r="C17" s="823"/>
      <c r="D17" s="791" t="s">
        <v>700</v>
      </c>
      <c r="E17" s="828" t="s">
        <v>699</v>
      </c>
      <c r="F17" s="831"/>
      <c r="G17" s="834" t="s">
        <v>231</v>
      </c>
      <c r="H17" s="828" t="s">
        <v>193</v>
      </c>
      <c r="I17" s="434" t="s">
        <v>184</v>
      </c>
      <c r="J17" s="438">
        <v>756400</v>
      </c>
      <c r="K17" s="434" t="s">
        <v>183</v>
      </c>
      <c r="L17" s="437">
        <f>J22+J20-0.001</f>
        <v>42134.999000000003</v>
      </c>
      <c r="M17" s="434" t="s">
        <v>182</v>
      </c>
      <c r="N17" s="436">
        <f>J17</f>
        <v>756400</v>
      </c>
      <c r="O17" s="434" t="s">
        <v>181</v>
      </c>
      <c r="P17" s="435">
        <v>0.1178</v>
      </c>
      <c r="Q17" s="475" t="s">
        <v>181</v>
      </c>
      <c r="R17" s="474">
        <v>0.1178</v>
      </c>
      <c r="S17" s="475" t="s">
        <v>181</v>
      </c>
      <c r="T17" s="474">
        <v>0.1178</v>
      </c>
      <c r="U17" s="480" t="s">
        <v>181</v>
      </c>
      <c r="V17" s="479">
        <v>0.1178</v>
      </c>
      <c r="W17" s="466" t="s">
        <v>181</v>
      </c>
      <c r="X17" s="467">
        <v>0.1178</v>
      </c>
      <c r="Y17" s="466" t="s">
        <v>180</v>
      </c>
      <c r="Z17" s="465"/>
      <c r="AA17" s="791" t="s">
        <v>698</v>
      </c>
      <c r="AB17" s="791" t="s">
        <v>698</v>
      </c>
      <c r="AC17" s="791" t="s">
        <v>698</v>
      </c>
      <c r="AD17" s="791" t="s">
        <v>698</v>
      </c>
      <c r="AE17" s="791" t="s">
        <v>698</v>
      </c>
      <c r="AF17" s="791" t="s">
        <v>698</v>
      </c>
    </row>
    <row r="18" spans="1:32" s="404" customFormat="1" ht="15" customHeight="1" x14ac:dyDescent="0.2">
      <c r="B18" s="824"/>
      <c r="C18" s="825"/>
      <c r="D18" s="792"/>
      <c r="E18" s="829"/>
      <c r="F18" s="832"/>
      <c r="G18" s="835"/>
      <c r="H18" s="829"/>
      <c r="I18" s="416" t="s">
        <v>179</v>
      </c>
      <c r="J18" s="432" t="s">
        <v>484</v>
      </c>
      <c r="K18" s="416" t="s">
        <v>177</v>
      </c>
      <c r="L18" s="415"/>
      <c r="M18" s="416" t="s">
        <v>176</v>
      </c>
      <c r="N18" s="428">
        <f>N17</f>
        <v>756400</v>
      </c>
      <c r="O18" s="416" t="s">
        <v>175</v>
      </c>
      <c r="P18" s="426"/>
      <c r="Q18" s="471" t="s">
        <v>175</v>
      </c>
      <c r="R18" s="470"/>
      <c r="S18" s="471" t="s">
        <v>175</v>
      </c>
      <c r="T18" s="470"/>
      <c r="U18" s="478" t="s">
        <v>175</v>
      </c>
      <c r="V18" s="477"/>
      <c r="W18" s="463" t="s">
        <v>175</v>
      </c>
      <c r="X18" s="462"/>
      <c r="Y18" s="463" t="s">
        <v>174</v>
      </c>
      <c r="Z18" s="464"/>
      <c r="AA18" s="792"/>
      <c r="AB18" s="792"/>
      <c r="AC18" s="792"/>
      <c r="AD18" s="792"/>
      <c r="AE18" s="792"/>
      <c r="AF18" s="792"/>
    </row>
    <row r="19" spans="1:32" s="404" customFormat="1" ht="13.5" customHeight="1" x14ac:dyDescent="0.2">
      <c r="B19" s="824"/>
      <c r="C19" s="825"/>
      <c r="D19" s="792"/>
      <c r="E19" s="829"/>
      <c r="F19" s="832"/>
      <c r="G19" s="835"/>
      <c r="H19" s="829"/>
      <c r="I19" s="416" t="s">
        <v>173</v>
      </c>
      <c r="J19" s="429" t="s">
        <v>192</v>
      </c>
      <c r="K19" s="416" t="s">
        <v>171</v>
      </c>
      <c r="L19" s="427"/>
      <c r="M19" s="416" t="s">
        <v>170</v>
      </c>
      <c r="N19" s="494">
        <v>332087.3</v>
      </c>
      <c r="O19" s="416" t="s">
        <v>169</v>
      </c>
      <c r="P19" s="426">
        <v>0.1178</v>
      </c>
      <c r="Q19" s="471" t="s">
        <v>169</v>
      </c>
      <c r="R19" s="470">
        <v>0.1178</v>
      </c>
      <c r="S19" s="471" t="s">
        <v>169</v>
      </c>
      <c r="T19" s="470">
        <v>0.1178</v>
      </c>
      <c r="U19" s="478" t="s">
        <v>169</v>
      </c>
      <c r="V19" s="477">
        <v>0.1178</v>
      </c>
      <c r="W19" s="463" t="s">
        <v>169</v>
      </c>
      <c r="X19" s="462">
        <v>0.1178</v>
      </c>
      <c r="Y19" s="781"/>
      <c r="Z19" s="782"/>
      <c r="AA19" s="792"/>
      <c r="AB19" s="792"/>
      <c r="AC19" s="792"/>
      <c r="AD19" s="792"/>
      <c r="AE19" s="792"/>
      <c r="AF19" s="792"/>
    </row>
    <row r="20" spans="1:32" s="404" customFormat="1" ht="15" customHeight="1" x14ac:dyDescent="0.2">
      <c r="B20" s="824"/>
      <c r="C20" s="825"/>
      <c r="D20" s="792"/>
      <c r="E20" s="829"/>
      <c r="F20" s="832"/>
      <c r="G20" s="835"/>
      <c r="H20" s="829"/>
      <c r="I20" s="416" t="s">
        <v>168</v>
      </c>
      <c r="J20" s="427">
        <v>42</v>
      </c>
      <c r="K20" s="416" t="s">
        <v>167</v>
      </c>
      <c r="L20" s="427"/>
      <c r="M20" s="816"/>
      <c r="N20" s="817"/>
      <c r="O20" s="416" t="s">
        <v>166</v>
      </c>
      <c r="P20" s="426">
        <f>IF(P18="",P19-P17,P19-P18)</f>
        <v>0</v>
      </c>
      <c r="Q20" s="471" t="s">
        <v>166</v>
      </c>
      <c r="R20" s="470">
        <f>IF(R18="",R19-R17,R19-R18)</f>
        <v>0</v>
      </c>
      <c r="S20" s="471" t="s">
        <v>166</v>
      </c>
      <c r="T20" s="470">
        <f>IF(T18="",T19-T17,T19-T18)</f>
        <v>0</v>
      </c>
      <c r="U20" s="478" t="s">
        <v>166</v>
      </c>
      <c r="V20" s="477">
        <f>IF(V18="",V19-V17,V19-V18)</f>
        <v>0</v>
      </c>
      <c r="W20" s="463" t="s">
        <v>166</v>
      </c>
      <c r="X20" s="462">
        <f>IF(X18="",X19-X17,X19-X18)</f>
        <v>0</v>
      </c>
      <c r="Y20" s="781"/>
      <c r="Z20" s="782"/>
      <c r="AA20" s="792"/>
      <c r="AB20" s="792"/>
      <c r="AC20" s="792"/>
      <c r="AD20" s="792"/>
      <c r="AE20" s="792"/>
      <c r="AF20" s="792"/>
    </row>
    <row r="21" spans="1:32" s="404" customFormat="1" ht="15" customHeight="1" x14ac:dyDescent="0.2">
      <c r="B21" s="824"/>
      <c r="C21" s="825"/>
      <c r="D21" s="792"/>
      <c r="E21" s="829"/>
      <c r="F21" s="832"/>
      <c r="G21" s="835"/>
      <c r="H21" s="829"/>
      <c r="I21" s="416" t="s">
        <v>165</v>
      </c>
      <c r="J21" s="415">
        <v>42130</v>
      </c>
      <c r="K21" s="416" t="s">
        <v>164</v>
      </c>
      <c r="L21" s="415"/>
      <c r="M21" s="816"/>
      <c r="N21" s="817"/>
      <c r="O21" s="816"/>
      <c r="P21" s="817"/>
      <c r="Q21" s="945"/>
      <c r="R21" s="946"/>
      <c r="S21" s="945"/>
      <c r="T21" s="946"/>
      <c r="U21" s="857"/>
      <c r="V21" s="858"/>
      <c r="W21" s="781"/>
      <c r="X21" s="782"/>
      <c r="Y21" s="781"/>
      <c r="Z21" s="782"/>
      <c r="AA21" s="792"/>
      <c r="AB21" s="792"/>
      <c r="AC21" s="792"/>
      <c r="AD21" s="792"/>
      <c r="AE21" s="792"/>
      <c r="AF21" s="792"/>
    </row>
    <row r="22" spans="1:32" s="404" customFormat="1" ht="15" customHeight="1" x14ac:dyDescent="0.2">
      <c r="B22" s="826"/>
      <c r="C22" s="827"/>
      <c r="D22" s="793"/>
      <c r="E22" s="830"/>
      <c r="F22" s="833"/>
      <c r="G22" s="836"/>
      <c r="H22" s="830"/>
      <c r="I22" s="406" t="s">
        <v>158</v>
      </c>
      <c r="J22" s="451">
        <v>42093</v>
      </c>
      <c r="K22" s="820"/>
      <c r="L22" s="821"/>
      <c r="M22" s="818"/>
      <c r="N22" s="819"/>
      <c r="O22" s="818"/>
      <c r="P22" s="819"/>
      <c r="Q22" s="947"/>
      <c r="R22" s="948"/>
      <c r="S22" s="947"/>
      <c r="T22" s="948"/>
      <c r="U22" s="859"/>
      <c r="V22" s="860"/>
      <c r="W22" s="783"/>
      <c r="X22" s="784"/>
      <c r="Y22" s="783"/>
      <c r="Z22" s="784"/>
      <c r="AA22" s="793"/>
      <c r="AB22" s="793"/>
      <c r="AC22" s="793"/>
      <c r="AD22" s="793"/>
      <c r="AE22" s="793"/>
      <c r="AF22" s="793"/>
    </row>
    <row r="23" spans="1:32" s="404" customFormat="1" ht="12.75" customHeight="1" x14ac:dyDescent="0.2">
      <c r="B23" s="873" t="s">
        <v>685</v>
      </c>
      <c r="C23" s="874"/>
      <c r="D23" s="791" t="s">
        <v>684</v>
      </c>
      <c r="E23" s="828" t="s">
        <v>282</v>
      </c>
      <c r="F23" s="831"/>
      <c r="G23" s="834" t="s">
        <v>231</v>
      </c>
      <c r="H23" s="828" t="s">
        <v>193</v>
      </c>
      <c r="I23" s="434" t="s">
        <v>184</v>
      </c>
      <c r="J23" s="438">
        <v>940000</v>
      </c>
      <c r="K23" s="434" t="s">
        <v>183</v>
      </c>
      <c r="L23" s="437">
        <f>J28+J26-0.001</f>
        <v>43270.999000000003</v>
      </c>
      <c r="M23" s="434" t="s">
        <v>182</v>
      </c>
      <c r="N23" s="436">
        <f>J23</f>
        <v>940000</v>
      </c>
      <c r="O23" s="434" t="s">
        <v>181</v>
      </c>
      <c r="P23" s="435">
        <v>0.68</v>
      </c>
      <c r="Q23" s="480" t="s">
        <v>181</v>
      </c>
      <c r="R23" s="479">
        <v>0.68</v>
      </c>
      <c r="S23" s="480" t="s">
        <v>181</v>
      </c>
      <c r="T23" s="479">
        <v>0.68</v>
      </c>
      <c r="U23" s="480" t="s">
        <v>181</v>
      </c>
      <c r="V23" s="479">
        <v>0.68</v>
      </c>
      <c r="W23" s="434" t="s">
        <v>181</v>
      </c>
      <c r="X23" s="435">
        <v>0.68</v>
      </c>
      <c r="Y23" s="434" t="s">
        <v>180</v>
      </c>
      <c r="Z23" s="433"/>
      <c r="AA23" s="791" t="s">
        <v>683</v>
      </c>
      <c r="AB23" s="791" t="s">
        <v>683</v>
      </c>
      <c r="AC23" s="791" t="s">
        <v>682</v>
      </c>
      <c r="AD23" s="791" t="s">
        <v>682</v>
      </c>
      <c r="AE23" s="791" t="s">
        <v>682</v>
      </c>
      <c r="AF23" s="791" t="s">
        <v>682</v>
      </c>
    </row>
    <row r="24" spans="1:32" s="404" customFormat="1" ht="15" customHeight="1" x14ac:dyDescent="0.2">
      <c r="B24" s="875"/>
      <c r="C24" s="876"/>
      <c r="D24" s="792"/>
      <c r="E24" s="829"/>
      <c r="F24" s="832"/>
      <c r="G24" s="835"/>
      <c r="H24" s="829"/>
      <c r="I24" s="416" t="s">
        <v>179</v>
      </c>
      <c r="J24" s="432" t="s">
        <v>681</v>
      </c>
      <c r="K24" s="416" t="s">
        <v>177</v>
      </c>
      <c r="L24" s="415"/>
      <c r="M24" s="416" t="s">
        <v>176</v>
      </c>
      <c r="N24" s="428">
        <f>N23</f>
        <v>940000</v>
      </c>
      <c r="O24" s="416" t="s">
        <v>175</v>
      </c>
      <c r="P24" s="426"/>
      <c r="Q24" s="478" t="s">
        <v>175</v>
      </c>
      <c r="R24" s="477"/>
      <c r="S24" s="478" t="s">
        <v>175</v>
      </c>
      <c r="T24" s="477"/>
      <c r="U24" s="478" t="s">
        <v>175</v>
      </c>
      <c r="V24" s="477"/>
      <c r="W24" s="416" t="s">
        <v>175</v>
      </c>
      <c r="X24" s="426"/>
      <c r="Y24" s="416" t="s">
        <v>174</v>
      </c>
      <c r="Z24" s="430"/>
      <c r="AA24" s="792"/>
      <c r="AB24" s="792"/>
      <c r="AC24" s="792"/>
      <c r="AD24" s="792"/>
      <c r="AE24" s="792"/>
      <c r="AF24" s="792"/>
    </row>
    <row r="25" spans="1:32" s="404" customFormat="1" ht="13.5" customHeight="1" x14ac:dyDescent="0.2">
      <c r="B25" s="875"/>
      <c r="C25" s="876"/>
      <c r="D25" s="792"/>
      <c r="E25" s="829"/>
      <c r="F25" s="832"/>
      <c r="G25" s="835"/>
      <c r="H25" s="829"/>
      <c r="I25" s="416" t="s">
        <v>173</v>
      </c>
      <c r="J25" s="429" t="s">
        <v>192</v>
      </c>
      <c r="K25" s="416" t="s">
        <v>171</v>
      </c>
      <c r="L25" s="427"/>
      <c r="M25" s="416" t="s">
        <v>170</v>
      </c>
      <c r="N25" s="494">
        <v>933418.8</v>
      </c>
      <c r="O25" s="416" t="s">
        <v>169</v>
      </c>
      <c r="P25" s="426">
        <v>0.75</v>
      </c>
      <c r="Q25" s="478" t="s">
        <v>169</v>
      </c>
      <c r="R25" s="477">
        <v>0.75</v>
      </c>
      <c r="S25" s="478" t="s">
        <v>169</v>
      </c>
      <c r="T25" s="477">
        <v>0.75</v>
      </c>
      <c r="U25" s="478" t="s">
        <v>169</v>
      </c>
      <c r="V25" s="477">
        <v>0.75</v>
      </c>
      <c r="W25" s="416" t="s">
        <v>169</v>
      </c>
      <c r="X25" s="426">
        <v>0.75</v>
      </c>
      <c r="Y25" s="816"/>
      <c r="Z25" s="817"/>
      <c r="AA25" s="792"/>
      <c r="AB25" s="792"/>
      <c r="AC25" s="792"/>
      <c r="AD25" s="792"/>
      <c r="AE25" s="792"/>
      <c r="AF25" s="792"/>
    </row>
    <row r="26" spans="1:32" s="404" customFormat="1" ht="15" customHeight="1" x14ac:dyDescent="0.2">
      <c r="B26" s="875"/>
      <c r="C26" s="876"/>
      <c r="D26" s="792"/>
      <c r="E26" s="829"/>
      <c r="F26" s="832"/>
      <c r="G26" s="835"/>
      <c r="H26" s="829"/>
      <c r="I26" s="416" t="s">
        <v>168</v>
      </c>
      <c r="J26" s="427">
        <v>100</v>
      </c>
      <c r="K26" s="416" t="s">
        <v>167</v>
      </c>
      <c r="L26" s="427"/>
      <c r="M26" s="816"/>
      <c r="N26" s="817"/>
      <c r="O26" s="416" t="s">
        <v>166</v>
      </c>
      <c r="P26" s="426">
        <f>IF(P24="",P25-P23,P25-P24)</f>
        <v>6.9999999999999951E-2</v>
      </c>
      <c r="Q26" s="478" t="s">
        <v>166</v>
      </c>
      <c r="R26" s="477">
        <f>IF(R24="",R25-R23,R25-R24)</f>
        <v>6.9999999999999951E-2</v>
      </c>
      <c r="S26" s="478" t="s">
        <v>166</v>
      </c>
      <c r="T26" s="477">
        <f>IF(T24="",T25-T23,T25-T24)</f>
        <v>6.9999999999999951E-2</v>
      </c>
      <c r="U26" s="478" t="s">
        <v>166</v>
      </c>
      <c r="V26" s="477">
        <f>IF(V24="",V25-V23,V25-V24)</f>
        <v>6.9999999999999951E-2</v>
      </c>
      <c r="W26" s="416" t="s">
        <v>166</v>
      </c>
      <c r="X26" s="426">
        <f>IF(X24="",X25-X23,X25-X24)</f>
        <v>6.9999999999999951E-2</v>
      </c>
      <c r="Y26" s="816"/>
      <c r="Z26" s="817"/>
      <c r="AA26" s="792"/>
      <c r="AB26" s="792"/>
      <c r="AC26" s="792"/>
      <c r="AD26" s="792"/>
      <c r="AE26" s="792"/>
      <c r="AF26" s="792"/>
    </row>
    <row r="27" spans="1:32" s="404" customFormat="1" ht="15" customHeight="1" x14ac:dyDescent="0.2">
      <c r="B27" s="875"/>
      <c r="C27" s="876"/>
      <c r="D27" s="792"/>
      <c r="E27" s="829"/>
      <c r="F27" s="832"/>
      <c r="G27" s="835"/>
      <c r="H27" s="829"/>
      <c r="I27" s="416" t="s">
        <v>165</v>
      </c>
      <c r="J27" s="415">
        <v>42997</v>
      </c>
      <c r="K27" s="416" t="s">
        <v>164</v>
      </c>
      <c r="L27" s="415"/>
      <c r="M27" s="816"/>
      <c r="N27" s="817"/>
      <c r="O27" s="816"/>
      <c r="P27" s="817"/>
      <c r="Q27" s="857"/>
      <c r="R27" s="858"/>
      <c r="S27" s="857"/>
      <c r="T27" s="858"/>
      <c r="U27" s="857"/>
      <c r="V27" s="858"/>
      <c r="W27" s="816"/>
      <c r="X27" s="817"/>
      <c r="Y27" s="816"/>
      <c r="Z27" s="817"/>
      <c r="AA27" s="792"/>
      <c r="AB27" s="792"/>
      <c r="AC27" s="792"/>
      <c r="AD27" s="792"/>
      <c r="AE27" s="792"/>
      <c r="AF27" s="792"/>
    </row>
    <row r="28" spans="1:32" s="404" customFormat="1" ht="15" customHeight="1" x14ac:dyDescent="0.2">
      <c r="B28" s="877"/>
      <c r="C28" s="878"/>
      <c r="D28" s="793"/>
      <c r="E28" s="830"/>
      <c r="F28" s="833"/>
      <c r="G28" s="836"/>
      <c r="H28" s="830"/>
      <c r="I28" s="406" t="s">
        <v>158</v>
      </c>
      <c r="J28" s="451">
        <v>43171</v>
      </c>
      <c r="K28" s="820"/>
      <c r="L28" s="821"/>
      <c r="M28" s="818"/>
      <c r="N28" s="819"/>
      <c r="O28" s="818"/>
      <c r="P28" s="819"/>
      <c r="Q28" s="859"/>
      <c r="R28" s="860"/>
      <c r="S28" s="859"/>
      <c r="T28" s="860"/>
      <c r="U28" s="859"/>
      <c r="V28" s="860"/>
      <c r="W28" s="818"/>
      <c r="X28" s="819"/>
      <c r="Y28" s="818"/>
      <c r="Z28" s="819"/>
      <c r="AA28" s="793"/>
      <c r="AB28" s="793"/>
      <c r="AC28" s="793"/>
      <c r="AD28" s="793"/>
      <c r="AE28" s="793"/>
      <c r="AF28" s="793"/>
    </row>
    <row r="29" spans="1:32" s="404" customFormat="1" ht="12.75" customHeight="1" x14ac:dyDescent="0.2">
      <c r="A29" s="402"/>
      <c r="B29" s="822" t="s">
        <v>2066</v>
      </c>
      <c r="C29" s="823"/>
      <c r="D29" s="791" t="s">
        <v>1136</v>
      </c>
      <c r="E29" s="828" t="s">
        <v>1054</v>
      </c>
      <c r="F29" s="831"/>
      <c r="G29" s="834"/>
      <c r="H29" s="828"/>
      <c r="I29" s="434" t="s">
        <v>184</v>
      </c>
      <c r="J29" s="438">
        <v>1050000</v>
      </c>
      <c r="K29" s="434" t="s">
        <v>183</v>
      </c>
      <c r="L29" s="485">
        <f>J34+J32-0.01</f>
        <v>43925.99</v>
      </c>
      <c r="M29" s="434" t="s">
        <v>182</v>
      </c>
      <c r="N29" s="436">
        <f>J29</f>
        <v>1050000</v>
      </c>
      <c r="O29" s="434" t="s">
        <v>181</v>
      </c>
      <c r="P29" s="435"/>
      <c r="Q29" s="434" t="s">
        <v>181</v>
      </c>
      <c r="R29" s="435"/>
      <c r="S29" s="499" t="s">
        <v>181</v>
      </c>
      <c r="T29" s="498">
        <v>1</v>
      </c>
      <c r="U29" s="434" t="s">
        <v>181</v>
      </c>
      <c r="V29" s="435">
        <v>1</v>
      </c>
      <c r="W29" s="434" t="s">
        <v>181</v>
      </c>
      <c r="X29" s="435">
        <v>0.63849999999999996</v>
      </c>
      <c r="Y29" s="434" t="s">
        <v>180</v>
      </c>
      <c r="Z29" s="433">
        <v>10</v>
      </c>
      <c r="AA29" s="922" t="s">
        <v>1053</v>
      </c>
      <c r="AB29" s="922" t="s">
        <v>1053</v>
      </c>
      <c r="AC29" s="791" t="s">
        <v>227</v>
      </c>
      <c r="AD29" s="791" t="s">
        <v>227</v>
      </c>
      <c r="AE29" s="791" t="s">
        <v>227</v>
      </c>
      <c r="AF29" s="791" t="s">
        <v>10</v>
      </c>
    </row>
    <row r="30" spans="1:32" s="404" customFormat="1" ht="15" customHeight="1" x14ac:dyDescent="0.2">
      <c r="A30" s="402"/>
      <c r="B30" s="824"/>
      <c r="C30" s="825"/>
      <c r="D30" s="792"/>
      <c r="E30" s="829"/>
      <c r="F30" s="832"/>
      <c r="G30" s="835"/>
      <c r="H30" s="829"/>
      <c r="I30" s="416" t="s">
        <v>179</v>
      </c>
      <c r="J30" s="432" t="s">
        <v>812</v>
      </c>
      <c r="K30" s="416" t="s">
        <v>177</v>
      </c>
      <c r="L30" s="415">
        <f>L29+L31+L32</f>
        <v>44226.99</v>
      </c>
      <c r="M30" s="416" t="s">
        <v>176</v>
      </c>
      <c r="N30" s="428">
        <f>N29</f>
        <v>1050000</v>
      </c>
      <c r="O30" s="416" t="s">
        <v>175</v>
      </c>
      <c r="P30" s="426"/>
      <c r="Q30" s="416" t="s">
        <v>175</v>
      </c>
      <c r="R30" s="426"/>
      <c r="S30" s="497" t="s">
        <v>175</v>
      </c>
      <c r="T30" s="496"/>
      <c r="U30" s="416" t="s">
        <v>175</v>
      </c>
      <c r="V30" s="426"/>
      <c r="W30" s="416" t="s">
        <v>175</v>
      </c>
      <c r="X30" s="426"/>
      <c r="Y30" s="416" t="s">
        <v>174</v>
      </c>
      <c r="Z30" s="430">
        <v>169</v>
      </c>
      <c r="AA30" s="792"/>
      <c r="AB30" s="792"/>
      <c r="AC30" s="792"/>
      <c r="AD30" s="792"/>
      <c r="AE30" s="792"/>
      <c r="AF30" s="792"/>
    </row>
    <row r="31" spans="1:32" s="404" customFormat="1" x14ac:dyDescent="0.2">
      <c r="A31" s="402"/>
      <c r="B31" s="824"/>
      <c r="C31" s="825"/>
      <c r="D31" s="792"/>
      <c r="E31" s="829"/>
      <c r="F31" s="832"/>
      <c r="G31" s="835"/>
      <c r="H31" s="829"/>
      <c r="I31" s="416" t="s">
        <v>173</v>
      </c>
      <c r="J31" s="429" t="s">
        <v>192</v>
      </c>
      <c r="K31" s="416" t="s">
        <v>171</v>
      </c>
      <c r="L31" s="427"/>
      <c r="M31" s="416" t="s">
        <v>170</v>
      </c>
      <c r="N31" s="428"/>
      <c r="O31" s="416" t="s">
        <v>169</v>
      </c>
      <c r="P31" s="426"/>
      <c r="Q31" s="416" t="s">
        <v>169</v>
      </c>
      <c r="R31" s="426"/>
      <c r="S31" s="497" t="s">
        <v>169</v>
      </c>
      <c r="T31" s="496">
        <v>1</v>
      </c>
      <c r="U31" s="416" t="s">
        <v>169</v>
      </c>
      <c r="V31" s="426">
        <v>1</v>
      </c>
      <c r="W31" s="416" t="s">
        <v>169</v>
      </c>
      <c r="X31" s="435">
        <v>0.63849999999999996</v>
      </c>
      <c r="Y31" s="816"/>
      <c r="Z31" s="817"/>
      <c r="AA31" s="792"/>
      <c r="AB31" s="792"/>
      <c r="AC31" s="792"/>
      <c r="AD31" s="792"/>
      <c r="AE31" s="792"/>
      <c r="AF31" s="792"/>
    </row>
    <row r="32" spans="1:32" s="404" customFormat="1" ht="15" customHeight="1" x14ac:dyDescent="0.2">
      <c r="A32" s="402"/>
      <c r="B32" s="824"/>
      <c r="C32" s="825"/>
      <c r="D32" s="792"/>
      <c r="E32" s="829"/>
      <c r="F32" s="832"/>
      <c r="G32" s="835"/>
      <c r="H32" s="829"/>
      <c r="I32" s="416" t="s">
        <v>168</v>
      </c>
      <c r="J32" s="427">
        <v>90</v>
      </c>
      <c r="K32" s="416" t="s">
        <v>167</v>
      </c>
      <c r="L32" s="427">
        <v>301</v>
      </c>
      <c r="M32" s="816"/>
      <c r="N32" s="817"/>
      <c r="O32" s="416" t="s">
        <v>166</v>
      </c>
      <c r="P32" s="426">
        <f>IF(P30="",P31-P29,P31-P30)</f>
        <v>0</v>
      </c>
      <c r="Q32" s="416" t="s">
        <v>166</v>
      </c>
      <c r="R32" s="426">
        <f>IF(R30="",R31-R29,R31-R30)</f>
        <v>0</v>
      </c>
      <c r="S32" s="497" t="s">
        <v>166</v>
      </c>
      <c r="T32" s="496">
        <f>IF(T30="",T31-T29,T31-T30)</f>
        <v>0</v>
      </c>
      <c r="U32" s="416" t="s">
        <v>166</v>
      </c>
      <c r="V32" s="426">
        <f>IF(V30="",V31-V29,V31-V30)</f>
        <v>0</v>
      </c>
      <c r="W32" s="416" t="s">
        <v>166</v>
      </c>
      <c r="X32" s="426">
        <f>IF(X30="",X31-X29,X31-X30)</f>
        <v>0</v>
      </c>
      <c r="Y32" s="816"/>
      <c r="Z32" s="817"/>
      <c r="AA32" s="792"/>
      <c r="AB32" s="792"/>
      <c r="AC32" s="792"/>
      <c r="AD32" s="792"/>
      <c r="AE32" s="792"/>
      <c r="AF32" s="792"/>
    </row>
    <row r="33" spans="1:33" s="404" customFormat="1" ht="15" customHeight="1" x14ac:dyDescent="0.2">
      <c r="A33" s="402"/>
      <c r="B33" s="824"/>
      <c r="C33" s="825"/>
      <c r="D33" s="792"/>
      <c r="E33" s="829"/>
      <c r="F33" s="832"/>
      <c r="G33" s="835"/>
      <c r="H33" s="829"/>
      <c r="I33" s="416" t="s">
        <v>165</v>
      </c>
      <c r="J33" s="415"/>
      <c r="K33" s="416" t="s">
        <v>164</v>
      </c>
      <c r="L33" s="415"/>
      <c r="M33" s="816"/>
      <c r="N33" s="817"/>
      <c r="O33" s="816"/>
      <c r="P33" s="817"/>
      <c r="Q33" s="816"/>
      <c r="R33" s="817"/>
      <c r="S33" s="869"/>
      <c r="T33" s="870"/>
      <c r="U33" s="816"/>
      <c r="V33" s="817"/>
      <c r="W33" s="816"/>
      <c r="X33" s="817"/>
      <c r="Y33" s="816"/>
      <c r="Z33" s="817"/>
      <c r="AA33" s="792"/>
      <c r="AB33" s="792"/>
      <c r="AC33" s="792"/>
      <c r="AD33" s="792"/>
      <c r="AE33" s="792"/>
      <c r="AF33" s="792"/>
    </row>
    <row r="34" spans="1:33" s="404" customFormat="1" ht="15" customHeight="1" x14ac:dyDescent="0.2">
      <c r="A34" s="402"/>
      <c r="B34" s="826"/>
      <c r="C34" s="827"/>
      <c r="D34" s="793"/>
      <c r="E34" s="830"/>
      <c r="F34" s="833"/>
      <c r="G34" s="836"/>
      <c r="H34" s="830"/>
      <c r="I34" s="406" t="s">
        <v>158</v>
      </c>
      <c r="J34" s="451">
        <v>43836</v>
      </c>
      <c r="K34" s="820"/>
      <c r="L34" s="821"/>
      <c r="M34" s="818"/>
      <c r="N34" s="819"/>
      <c r="O34" s="818"/>
      <c r="P34" s="819"/>
      <c r="Q34" s="818"/>
      <c r="R34" s="819"/>
      <c r="S34" s="871"/>
      <c r="T34" s="872"/>
      <c r="U34" s="818"/>
      <c r="V34" s="819"/>
      <c r="W34" s="818"/>
      <c r="X34" s="819"/>
      <c r="Y34" s="818"/>
      <c r="Z34" s="819"/>
      <c r="AA34" s="793"/>
      <c r="AB34" s="793"/>
      <c r="AC34" s="793"/>
      <c r="AD34" s="793"/>
      <c r="AE34" s="793"/>
      <c r="AF34" s="793"/>
    </row>
    <row r="35" spans="1:33" s="404" customFormat="1" ht="12.75" customHeight="1" x14ac:dyDescent="0.2">
      <c r="A35" s="402"/>
      <c r="B35" s="822" t="s">
        <v>2067</v>
      </c>
      <c r="C35" s="823"/>
      <c r="D35" s="791" t="s">
        <v>1136</v>
      </c>
      <c r="E35" s="828" t="s">
        <v>1054</v>
      </c>
      <c r="F35" s="831">
        <v>356.4</v>
      </c>
      <c r="G35" s="834" t="s">
        <v>259</v>
      </c>
      <c r="H35" s="828" t="s">
        <v>193</v>
      </c>
      <c r="I35" s="434" t="s">
        <v>184</v>
      </c>
      <c r="J35" s="438">
        <v>4850000</v>
      </c>
      <c r="K35" s="434" t="s">
        <v>183</v>
      </c>
      <c r="L35" s="485">
        <f>J40+J38-0.01</f>
        <v>43587.99</v>
      </c>
      <c r="M35" s="434" t="s">
        <v>182</v>
      </c>
      <c r="N35" s="436">
        <f>J35</f>
        <v>4850000</v>
      </c>
      <c r="O35" s="434" t="s">
        <v>181</v>
      </c>
      <c r="P35" s="435">
        <v>0.84060000000000001</v>
      </c>
      <c r="Q35" s="434" t="s">
        <v>181</v>
      </c>
      <c r="R35" s="435">
        <v>1</v>
      </c>
      <c r="S35" s="499" t="s">
        <v>181</v>
      </c>
      <c r="T35" s="498">
        <v>1</v>
      </c>
      <c r="U35" s="480" t="s">
        <v>181</v>
      </c>
      <c r="V35" s="479">
        <v>1</v>
      </c>
      <c r="W35" s="434" t="s">
        <v>181</v>
      </c>
      <c r="X35" s="435">
        <v>1</v>
      </c>
      <c r="Y35" s="434" t="s">
        <v>180</v>
      </c>
      <c r="Z35" s="433">
        <v>7</v>
      </c>
      <c r="AA35" s="791" t="s">
        <v>984</v>
      </c>
      <c r="AB35" s="791" t="s">
        <v>984</v>
      </c>
      <c r="AC35" s="791" t="s">
        <v>984</v>
      </c>
      <c r="AD35" s="791" t="s">
        <v>1954</v>
      </c>
      <c r="AE35" s="791" t="s">
        <v>1954</v>
      </c>
      <c r="AF35" s="791" t="s">
        <v>2143</v>
      </c>
    </row>
    <row r="36" spans="1:33" s="404" customFormat="1" ht="15" customHeight="1" x14ac:dyDescent="0.2">
      <c r="A36" s="402"/>
      <c r="B36" s="824"/>
      <c r="C36" s="825"/>
      <c r="D36" s="792"/>
      <c r="E36" s="829"/>
      <c r="F36" s="832"/>
      <c r="G36" s="835"/>
      <c r="H36" s="829"/>
      <c r="I36" s="416" t="s">
        <v>179</v>
      </c>
      <c r="J36" s="491" t="s">
        <v>990</v>
      </c>
      <c r="K36" s="416" t="s">
        <v>177</v>
      </c>
      <c r="L36" s="415">
        <f>L35+L37+L38</f>
        <v>44195.99</v>
      </c>
      <c r="M36" s="416" t="s">
        <v>176</v>
      </c>
      <c r="N36" s="428">
        <f>N35</f>
        <v>4850000</v>
      </c>
      <c r="O36" s="416" t="s">
        <v>175</v>
      </c>
      <c r="P36" s="426"/>
      <c r="Q36" s="416" t="s">
        <v>175</v>
      </c>
      <c r="R36" s="426">
        <v>0.77890000000000004</v>
      </c>
      <c r="S36" s="497" t="s">
        <v>175</v>
      </c>
      <c r="T36" s="496">
        <v>0.77890000000000004</v>
      </c>
      <c r="U36" s="478" t="s">
        <v>175</v>
      </c>
      <c r="V36" s="477">
        <v>0.77890000000000004</v>
      </c>
      <c r="W36" s="416" t="s">
        <v>175</v>
      </c>
      <c r="X36" s="426"/>
      <c r="Y36" s="416" t="s">
        <v>174</v>
      </c>
      <c r="Z36" s="430">
        <f>+Z35*26</f>
        <v>182</v>
      </c>
      <c r="AA36" s="792"/>
      <c r="AB36" s="792"/>
      <c r="AC36" s="792"/>
      <c r="AD36" s="792"/>
      <c r="AE36" s="792"/>
      <c r="AF36" s="792"/>
    </row>
    <row r="37" spans="1:33" s="404" customFormat="1" x14ac:dyDescent="0.2">
      <c r="A37" s="402"/>
      <c r="B37" s="824"/>
      <c r="C37" s="825"/>
      <c r="D37" s="792"/>
      <c r="E37" s="829"/>
      <c r="F37" s="832"/>
      <c r="G37" s="835"/>
      <c r="H37" s="829"/>
      <c r="I37" s="416" t="s">
        <v>173</v>
      </c>
      <c r="J37" s="429" t="s">
        <v>192</v>
      </c>
      <c r="K37" s="416" t="s">
        <v>171</v>
      </c>
      <c r="L37" s="427">
        <v>533</v>
      </c>
      <c r="M37" s="416" t="s">
        <v>170</v>
      </c>
      <c r="N37" s="428">
        <v>1628912.92</v>
      </c>
      <c r="O37" s="416" t="s">
        <v>169</v>
      </c>
      <c r="P37" s="481">
        <v>0.77629999999999999</v>
      </c>
      <c r="Q37" s="416" t="s">
        <v>169</v>
      </c>
      <c r="R37" s="481">
        <v>0.86909999999999998</v>
      </c>
      <c r="S37" s="497" t="s">
        <v>169</v>
      </c>
      <c r="T37" s="514">
        <v>0.86909999999999998</v>
      </c>
      <c r="U37" s="478" t="s">
        <v>169</v>
      </c>
      <c r="V37" s="513">
        <v>0.86909999999999998</v>
      </c>
      <c r="W37" s="416" t="s">
        <v>169</v>
      </c>
      <c r="X37" s="426">
        <v>1</v>
      </c>
      <c r="Y37" s="816"/>
      <c r="Z37" s="817"/>
      <c r="AA37" s="792"/>
      <c r="AB37" s="792"/>
      <c r="AC37" s="792"/>
      <c r="AD37" s="792"/>
      <c r="AE37" s="792"/>
      <c r="AF37" s="792"/>
    </row>
    <row r="38" spans="1:33" s="404" customFormat="1" ht="15" customHeight="1" x14ac:dyDescent="0.2">
      <c r="A38" s="402"/>
      <c r="B38" s="824"/>
      <c r="C38" s="825"/>
      <c r="D38" s="792"/>
      <c r="E38" s="829"/>
      <c r="F38" s="832"/>
      <c r="G38" s="835"/>
      <c r="H38" s="829"/>
      <c r="I38" s="416" t="s">
        <v>168</v>
      </c>
      <c r="J38" s="427">
        <v>120</v>
      </c>
      <c r="K38" s="416" t="s">
        <v>167</v>
      </c>
      <c r="L38" s="427">
        <v>75</v>
      </c>
      <c r="M38" s="816"/>
      <c r="N38" s="817"/>
      <c r="O38" s="416" t="s">
        <v>166</v>
      </c>
      <c r="P38" s="426">
        <f>IF(P36="",P37-P35,P37-P36)</f>
        <v>-6.4300000000000024E-2</v>
      </c>
      <c r="Q38" s="416" t="s">
        <v>166</v>
      </c>
      <c r="R38" s="426">
        <f>IF(R36="",R37-R35,R37-R36)</f>
        <v>9.0199999999999947E-2</v>
      </c>
      <c r="S38" s="497" t="s">
        <v>166</v>
      </c>
      <c r="T38" s="496">
        <f>IF(T36="",T37-T35,T37-T36)</f>
        <v>9.0199999999999947E-2</v>
      </c>
      <c r="U38" s="478" t="s">
        <v>166</v>
      </c>
      <c r="V38" s="477">
        <f>IF(V36="",V37-V35,V37-V36)</f>
        <v>9.0199999999999947E-2</v>
      </c>
      <c r="W38" s="416" t="s">
        <v>166</v>
      </c>
      <c r="X38" s="426">
        <f>IF(X36="",X37-X35,X37-X36)</f>
        <v>0</v>
      </c>
      <c r="Y38" s="816"/>
      <c r="Z38" s="817"/>
      <c r="AA38" s="792"/>
      <c r="AB38" s="792"/>
      <c r="AC38" s="792"/>
      <c r="AD38" s="792"/>
      <c r="AE38" s="792"/>
      <c r="AF38" s="792"/>
    </row>
    <row r="39" spans="1:33" s="404" customFormat="1" ht="15" customHeight="1" x14ac:dyDescent="0.2">
      <c r="A39" s="402"/>
      <c r="B39" s="824"/>
      <c r="C39" s="825"/>
      <c r="D39" s="792"/>
      <c r="E39" s="829"/>
      <c r="F39" s="832"/>
      <c r="G39" s="835"/>
      <c r="H39" s="829"/>
      <c r="I39" s="416" t="s">
        <v>165</v>
      </c>
      <c r="J39" s="415">
        <v>43245</v>
      </c>
      <c r="K39" s="416" t="s">
        <v>164</v>
      </c>
      <c r="L39" s="415"/>
      <c r="M39" s="816"/>
      <c r="N39" s="817"/>
      <c r="O39" s="816"/>
      <c r="P39" s="817"/>
      <c r="Q39" s="816"/>
      <c r="R39" s="817"/>
      <c r="S39" s="869"/>
      <c r="T39" s="870"/>
      <c r="U39" s="857"/>
      <c r="V39" s="858"/>
      <c r="W39" s="816"/>
      <c r="X39" s="817"/>
      <c r="Y39" s="816"/>
      <c r="Z39" s="817"/>
      <c r="AA39" s="792"/>
      <c r="AB39" s="792"/>
      <c r="AC39" s="792"/>
      <c r="AD39" s="792"/>
      <c r="AE39" s="792"/>
      <c r="AF39" s="792"/>
    </row>
    <row r="40" spans="1:33" s="404" customFormat="1" ht="24" customHeight="1" x14ac:dyDescent="0.2">
      <c r="A40" s="402"/>
      <c r="B40" s="826"/>
      <c r="C40" s="827"/>
      <c r="D40" s="793"/>
      <c r="E40" s="830"/>
      <c r="F40" s="833"/>
      <c r="G40" s="836"/>
      <c r="H40" s="830"/>
      <c r="I40" s="406" t="s">
        <v>158</v>
      </c>
      <c r="J40" s="451">
        <v>43468</v>
      </c>
      <c r="K40" s="820"/>
      <c r="L40" s="821"/>
      <c r="M40" s="818"/>
      <c r="N40" s="819"/>
      <c r="O40" s="818"/>
      <c r="P40" s="819"/>
      <c r="Q40" s="818"/>
      <c r="R40" s="819"/>
      <c r="S40" s="871"/>
      <c r="T40" s="872"/>
      <c r="U40" s="859"/>
      <c r="V40" s="860"/>
      <c r="W40" s="818"/>
      <c r="X40" s="819"/>
      <c r="Y40" s="818"/>
      <c r="Z40" s="819"/>
      <c r="AA40" s="793"/>
      <c r="AB40" s="793"/>
      <c r="AC40" s="793"/>
      <c r="AD40" s="793"/>
      <c r="AE40" s="793"/>
      <c r="AF40" s="793"/>
    </row>
    <row r="41" spans="1:33" s="404" customFormat="1" ht="12.75" customHeight="1" x14ac:dyDescent="0.2">
      <c r="A41" s="402"/>
      <c r="B41" s="822" t="s">
        <v>2068</v>
      </c>
      <c r="C41" s="823"/>
      <c r="D41" s="791" t="s">
        <v>1136</v>
      </c>
      <c r="E41" s="828" t="s">
        <v>1054</v>
      </c>
      <c r="F41" s="831">
        <v>356.4</v>
      </c>
      <c r="G41" s="834" t="s">
        <v>259</v>
      </c>
      <c r="H41" s="828" t="s">
        <v>193</v>
      </c>
      <c r="I41" s="434" t="s">
        <v>184</v>
      </c>
      <c r="J41" s="438">
        <v>2000000</v>
      </c>
      <c r="K41" s="434" t="s">
        <v>183</v>
      </c>
      <c r="L41" s="485">
        <f>J46+J44-0.01</f>
        <v>44285.99</v>
      </c>
      <c r="M41" s="434" t="s">
        <v>182</v>
      </c>
      <c r="N41" s="436">
        <f>J41</f>
        <v>2000000</v>
      </c>
      <c r="O41" s="434" t="s">
        <v>181</v>
      </c>
      <c r="P41" s="435">
        <v>0.84060000000000001</v>
      </c>
      <c r="Q41" s="434" t="s">
        <v>181</v>
      </c>
      <c r="R41" s="435">
        <v>1</v>
      </c>
      <c r="S41" s="499" t="s">
        <v>181</v>
      </c>
      <c r="T41" s="498">
        <v>1</v>
      </c>
      <c r="U41" s="480" t="s">
        <v>181</v>
      </c>
      <c r="V41" s="479">
        <v>1</v>
      </c>
      <c r="W41" s="434" t="s">
        <v>181</v>
      </c>
      <c r="X41" s="435">
        <v>3.8600000000000002E-2</v>
      </c>
      <c r="Y41" s="434" t="s">
        <v>180</v>
      </c>
      <c r="Z41" s="433">
        <v>13</v>
      </c>
      <c r="AA41" s="791" t="s">
        <v>984</v>
      </c>
      <c r="AB41" s="791" t="s">
        <v>984</v>
      </c>
      <c r="AC41" s="791" t="s">
        <v>984</v>
      </c>
      <c r="AD41" s="791" t="s">
        <v>1954</v>
      </c>
      <c r="AE41" s="791" t="s">
        <v>1954</v>
      </c>
      <c r="AF41" s="791" t="s">
        <v>10</v>
      </c>
    </row>
    <row r="42" spans="1:33" s="404" customFormat="1" ht="15" customHeight="1" x14ac:dyDescent="0.2">
      <c r="A42" s="402"/>
      <c r="B42" s="824"/>
      <c r="C42" s="825"/>
      <c r="D42" s="792"/>
      <c r="E42" s="829"/>
      <c r="F42" s="832"/>
      <c r="G42" s="835"/>
      <c r="H42" s="829"/>
      <c r="I42" s="416" t="s">
        <v>179</v>
      </c>
      <c r="J42" s="491" t="s">
        <v>1038</v>
      </c>
      <c r="K42" s="416" t="s">
        <v>177</v>
      </c>
      <c r="L42" s="415"/>
      <c r="M42" s="416" t="s">
        <v>176</v>
      </c>
      <c r="N42" s="428">
        <f>N41</f>
        <v>2000000</v>
      </c>
      <c r="O42" s="416" t="s">
        <v>175</v>
      </c>
      <c r="P42" s="426"/>
      <c r="Q42" s="416" t="s">
        <v>175</v>
      </c>
      <c r="R42" s="426">
        <v>0.77890000000000004</v>
      </c>
      <c r="S42" s="497" t="s">
        <v>175</v>
      </c>
      <c r="T42" s="496">
        <v>0.77890000000000004</v>
      </c>
      <c r="U42" s="478" t="s">
        <v>175</v>
      </c>
      <c r="V42" s="477">
        <v>0.77890000000000004</v>
      </c>
      <c r="W42" s="416" t="s">
        <v>175</v>
      </c>
      <c r="X42" s="426"/>
      <c r="Y42" s="416" t="s">
        <v>174</v>
      </c>
      <c r="Z42" s="430">
        <f>+Z41*26</f>
        <v>338</v>
      </c>
      <c r="AA42" s="792"/>
      <c r="AB42" s="792"/>
      <c r="AC42" s="792"/>
      <c r="AD42" s="792"/>
      <c r="AE42" s="792"/>
      <c r="AF42" s="792"/>
    </row>
    <row r="43" spans="1:33" s="404" customFormat="1" x14ac:dyDescent="0.2">
      <c r="A43" s="402"/>
      <c r="B43" s="824"/>
      <c r="C43" s="825"/>
      <c r="D43" s="792"/>
      <c r="E43" s="829"/>
      <c r="F43" s="832"/>
      <c r="G43" s="835"/>
      <c r="H43" s="829"/>
      <c r="I43" s="416" t="s">
        <v>173</v>
      </c>
      <c r="J43" s="429" t="s">
        <v>192</v>
      </c>
      <c r="K43" s="416" t="s">
        <v>171</v>
      </c>
      <c r="L43" s="427"/>
      <c r="M43" s="416" t="s">
        <v>170</v>
      </c>
      <c r="N43" s="428"/>
      <c r="O43" s="416" t="s">
        <v>169</v>
      </c>
      <c r="P43" s="481">
        <v>0.77629999999999999</v>
      </c>
      <c r="Q43" s="416" t="s">
        <v>169</v>
      </c>
      <c r="R43" s="481">
        <v>0.86909999999999998</v>
      </c>
      <c r="S43" s="497" t="s">
        <v>169</v>
      </c>
      <c r="T43" s="514">
        <v>0.86909999999999998</v>
      </c>
      <c r="U43" s="478" t="s">
        <v>169</v>
      </c>
      <c r="V43" s="513">
        <v>0.86909999999999998</v>
      </c>
      <c r="W43" s="416" t="s">
        <v>169</v>
      </c>
      <c r="X43" s="481">
        <v>1.5599999999999999E-2</v>
      </c>
      <c r="Y43" s="816"/>
      <c r="Z43" s="817"/>
      <c r="AA43" s="792"/>
      <c r="AB43" s="792"/>
      <c r="AC43" s="792"/>
      <c r="AD43" s="792"/>
      <c r="AE43" s="792"/>
      <c r="AF43" s="792"/>
    </row>
    <row r="44" spans="1:33" s="404" customFormat="1" ht="15" customHeight="1" x14ac:dyDescent="0.2">
      <c r="A44" s="402"/>
      <c r="B44" s="824"/>
      <c r="C44" s="825"/>
      <c r="D44" s="792"/>
      <c r="E44" s="829"/>
      <c r="F44" s="832"/>
      <c r="G44" s="835"/>
      <c r="H44" s="829"/>
      <c r="I44" s="416" t="s">
        <v>168</v>
      </c>
      <c r="J44" s="427">
        <v>120</v>
      </c>
      <c r="K44" s="416" t="s">
        <v>167</v>
      </c>
      <c r="L44" s="427"/>
      <c r="M44" s="816"/>
      <c r="N44" s="817"/>
      <c r="O44" s="416" t="s">
        <v>166</v>
      </c>
      <c r="P44" s="426">
        <f>IF(P42="",P43-P41,P43-P42)</f>
        <v>-6.4300000000000024E-2</v>
      </c>
      <c r="Q44" s="416" t="s">
        <v>166</v>
      </c>
      <c r="R44" s="426">
        <f>IF(R42="",R43-R41,R43-R42)</f>
        <v>9.0199999999999947E-2</v>
      </c>
      <c r="S44" s="497" t="s">
        <v>166</v>
      </c>
      <c r="T44" s="496">
        <f>IF(T42="",T43-T41,T43-T42)</f>
        <v>9.0199999999999947E-2</v>
      </c>
      <c r="U44" s="478" t="s">
        <v>166</v>
      </c>
      <c r="V44" s="477">
        <f>IF(V42="",V43-V41,V43-V42)</f>
        <v>9.0199999999999947E-2</v>
      </c>
      <c r="W44" s="416" t="s">
        <v>166</v>
      </c>
      <c r="X44" s="426">
        <f>IF(X42="",X43-X41,X43-X42)</f>
        <v>-2.3000000000000003E-2</v>
      </c>
      <c r="Y44" s="816"/>
      <c r="Z44" s="817"/>
      <c r="AA44" s="792"/>
      <c r="AB44" s="792"/>
      <c r="AC44" s="792"/>
      <c r="AD44" s="792"/>
      <c r="AE44" s="792"/>
      <c r="AF44" s="792"/>
    </row>
    <row r="45" spans="1:33" s="404" customFormat="1" ht="15" customHeight="1" x14ac:dyDescent="0.2">
      <c r="A45" s="402"/>
      <c r="B45" s="824"/>
      <c r="C45" s="825"/>
      <c r="D45" s="792"/>
      <c r="E45" s="829"/>
      <c r="F45" s="832"/>
      <c r="G45" s="835"/>
      <c r="H45" s="829"/>
      <c r="I45" s="416" t="s">
        <v>165</v>
      </c>
      <c r="J45" s="415"/>
      <c r="K45" s="416" t="s">
        <v>164</v>
      </c>
      <c r="L45" s="415"/>
      <c r="M45" s="816"/>
      <c r="N45" s="817"/>
      <c r="O45" s="816"/>
      <c r="P45" s="817"/>
      <c r="Q45" s="816"/>
      <c r="R45" s="817"/>
      <c r="S45" s="869"/>
      <c r="T45" s="870"/>
      <c r="U45" s="857"/>
      <c r="V45" s="858"/>
      <c r="W45" s="816"/>
      <c r="X45" s="817"/>
      <c r="Y45" s="816"/>
      <c r="Z45" s="817"/>
      <c r="AA45" s="792"/>
      <c r="AB45" s="792"/>
      <c r="AC45" s="792"/>
      <c r="AD45" s="792"/>
      <c r="AE45" s="792"/>
      <c r="AF45" s="792"/>
    </row>
    <row r="46" spans="1:33" s="404" customFormat="1" ht="24" customHeight="1" x14ac:dyDescent="0.2">
      <c r="A46" s="402"/>
      <c r="B46" s="826"/>
      <c r="C46" s="827"/>
      <c r="D46" s="793"/>
      <c r="E46" s="830"/>
      <c r="F46" s="833"/>
      <c r="G46" s="836"/>
      <c r="H46" s="830"/>
      <c r="I46" s="406" t="s">
        <v>158</v>
      </c>
      <c r="J46" s="451">
        <v>44166</v>
      </c>
      <c r="K46" s="820"/>
      <c r="L46" s="821"/>
      <c r="M46" s="818"/>
      <c r="N46" s="819"/>
      <c r="O46" s="818"/>
      <c r="P46" s="819"/>
      <c r="Q46" s="818"/>
      <c r="R46" s="819"/>
      <c r="S46" s="871"/>
      <c r="T46" s="872"/>
      <c r="U46" s="859"/>
      <c r="V46" s="860"/>
      <c r="W46" s="818"/>
      <c r="X46" s="819"/>
      <c r="Y46" s="818"/>
      <c r="Z46" s="819"/>
      <c r="AA46" s="793"/>
      <c r="AB46" s="793"/>
      <c r="AC46" s="793"/>
      <c r="AD46" s="793"/>
      <c r="AE46" s="793"/>
      <c r="AF46" s="793"/>
    </row>
    <row r="47" spans="1:33" s="597" customFormat="1" ht="12.75" customHeight="1" x14ac:dyDescent="0.2">
      <c r="B47" s="794" t="s">
        <v>2174</v>
      </c>
      <c r="C47" s="795"/>
      <c r="D47" s="800" t="s">
        <v>2118</v>
      </c>
      <c r="E47" s="803" t="s">
        <v>228</v>
      </c>
      <c r="F47" s="806">
        <v>1901</v>
      </c>
      <c r="G47" s="809" t="s">
        <v>231</v>
      </c>
      <c r="H47" s="803" t="s">
        <v>185</v>
      </c>
      <c r="I47" s="605" t="s">
        <v>184</v>
      </c>
      <c r="J47" s="606">
        <v>9825000</v>
      </c>
      <c r="K47" s="605" t="s">
        <v>183</v>
      </c>
      <c r="L47" s="631">
        <f>J52+J50-0.001</f>
        <v>43458.999000000003</v>
      </c>
      <c r="M47" s="605" t="s">
        <v>182</v>
      </c>
      <c r="N47" s="608">
        <f>J47</f>
        <v>9825000</v>
      </c>
      <c r="O47" s="605" t="s">
        <v>181</v>
      </c>
      <c r="P47" s="609">
        <v>0.94552999999999998</v>
      </c>
      <c r="Q47" s="662" t="s">
        <v>181</v>
      </c>
      <c r="R47" s="663">
        <v>1</v>
      </c>
      <c r="S47" s="677" t="s">
        <v>181</v>
      </c>
      <c r="T47" s="678">
        <v>1</v>
      </c>
      <c r="U47" s="677" t="s">
        <v>181</v>
      </c>
      <c r="V47" s="678">
        <v>1</v>
      </c>
      <c r="W47" s="605" t="s">
        <v>181</v>
      </c>
      <c r="X47" s="609">
        <v>1</v>
      </c>
      <c r="Y47" s="605" t="s">
        <v>180</v>
      </c>
      <c r="Z47" s="610">
        <v>20</v>
      </c>
      <c r="AA47" s="800" t="s">
        <v>10</v>
      </c>
      <c r="AB47" s="791" t="s">
        <v>984</v>
      </c>
      <c r="AC47" s="791" t="s">
        <v>984</v>
      </c>
      <c r="AD47" s="791" t="s">
        <v>1954</v>
      </c>
      <c r="AE47" s="791" t="s">
        <v>1954</v>
      </c>
      <c r="AF47" s="800" t="s">
        <v>10</v>
      </c>
      <c r="AG47" s="724"/>
    </row>
    <row r="48" spans="1:33" s="597" customFormat="1" ht="15" customHeight="1" x14ac:dyDescent="0.2">
      <c r="B48" s="796"/>
      <c r="C48" s="797"/>
      <c r="D48" s="801"/>
      <c r="E48" s="804"/>
      <c r="F48" s="807"/>
      <c r="G48" s="810"/>
      <c r="H48" s="804"/>
      <c r="I48" s="615" t="s">
        <v>179</v>
      </c>
      <c r="J48" s="616" t="s">
        <v>198</v>
      </c>
      <c r="K48" s="615" t="s">
        <v>177</v>
      </c>
      <c r="L48" s="683" t="s">
        <v>2173</v>
      </c>
      <c r="M48" s="615" t="s">
        <v>176</v>
      </c>
      <c r="N48" s="618">
        <f>N47</f>
        <v>9825000</v>
      </c>
      <c r="O48" s="615" t="s">
        <v>175</v>
      </c>
      <c r="P48" s="619">
        <v>0.78317999999999999</v>
      </c>
      <c r="Q48" s="664" t="s">
        <v>175</v>
      </c>
      <c r="R48" s="665">
        <v>0.83428999999999998</v>
      </c>
      <c r="S48" s="679" t="s">
        <v>175</v>
      </c>
      <c r="T48" s="680">
        <v>0.83428999999999998</v>
      </c>
      <c r="U48" s="679" t="s">
        <v>175</v>
      </c>
      <c r="V48" s="680">
        <v>0.83428999999999998</v>
      </c>
      <c r="W48" s="615" t="s">
        <v>175</v>
      </c>
      <c r="X48" s="619">
        <v>0.2253</v>
      </c>
      <c r="Y48" s="615" t="s">
        <v>174</v>
      </c>
      <c r="Z48" s="620">
        <f>20*25</f>
        <v>500</v>
      </c>
      <c r="AA48" s="801"/>
      <c r="AB48" s="792"/>
      <c r="AC48" s="792"/>
      <c r="AD48" s="792"/>
      <c r="AE48" s="792"/>
      <c r="AF48" s="801"/>
      <c r="AG48" s="724"/>
    </row>
    <row r="49" spans="1:33" s="597" customFormat="1" x14ac:dyDescent="0.2">
      <c r="B49" s="796"/>
      <c r="C49" s="797"/>
      <c r="D49" s="801"/>
      <c r="E49" s="804"/>
      <c r="F49" s="807"/>
      <c r="G49" s="810"/>
      <c r="H49" s="804"/>
      <c r="I49" s="615" t="s">
        <v>173</v>
      </c>
      <c r="J49" s="621" t="s">
        <v>2172</v>
      </c>
      <c r="K49" s="615" t="s">
        <v>171</v>
      </c>
      <c r="L49" s="684">
        <v>501</v>
      </c>
      <c r="M49" s="615" t="s">
        <v>170</v>
      </c>
      <c r="N49" s="618"/>
      <c r="O49" s="615" t="s">
        <v>169</v>
      </c>
      <c r="P49" s="619">
        <v>0.71894000000000002</v>
      </c>
      <c r="Q49" s="664" t="s">
        <v>169</v>
      </c>
      <c r="R49" s="665">
        <v>0.75190999999999997</v>
      </c>
      <c r="S49" s="679" t="s">
        <v>169</v>
      </c>
      <c r="T49" s="680">
        <v>0.75190999999999997</v>
      </c>
      <c r="U49" s="679" t="s">
        <v>169</v>
      </c>
      <c r="V49" s="680">
        <v>0.75190999999999997</v>
      </c>
      <c r="W49" s="615" t="s">
        <v>169</v>
      </c>
      <c r="X49" s="619">
        <v>0.30330000000000001</v>
      </c>
      <c r="Y49" s="785"/>
      <c r="Z49" s="786"/>
      <c r="AA49" s="801"/>
      <c r="AB49" s="792"/>
      <c r="AC49" s="792"/>
      <c r="AD49" s="792"/>
      <c r="AE49" s="792"/>
      <c r="AF49" s="801"/>
      <c r="AG49" s="724"/>
    </row>
    <row r="50" spans="1:33" s="597" customFormat="1" ht="15" customHeight="1" x14ac:dyDescent="0.2">
      <c r="B50" s="796"/>
      <c r="C50" s="797"/>
      <c r="D50" s="801"/>
      <c r="E50" s="804"/>
      <c r="F50" s="807"/>
      <c r="G50" s="810"/>
      <c r="H50" s="804"/>
      <c r="I50" s="615" t="s">
        <v>168</v>
      </c>
      <c r="J50" s="622">
        <v>330</v>
      </c>
      <c r="K50" s="615" t="s">
        <v>167</v>
      </c>
      <c r="L50" s="684"/>
      <c r="M50" s="785"/>
      <c r="N50" s="786"/>
      <c r="O50" s="615" t="s">
        <v>166</v>
      </c>
      <c r="P50" s="619">
        <f>IF(P48="",P49-P47,P49-P48)</f>
        <v>-6.4239999999999964E-2</v>
      </c>
      <c r="Q50" s="664" t="s">
        <v>166</v>
      </c>
      <c r="R50" s="665">
        <f>IF(R48="",R49-R47,R49-R48)</f>
        <v>-8.2380000000000009E-2</v>
      </c>
      <c r="S50" s="679" t="s">
        <v>166</v>
      </c>
      <c r="T50" s="680">
        <f>IF(T48="",T49-T47,T49-T48)</f>
        <v>-8.2380000000000009E-2</v>
      </c>
      <c r="U50" s="679" t="s">
        <v>166</v>
      </c>
      <c r="V50" s="680">
        <f>IF(V48="",V49-V47,V49-V48)</f>
        <v>-8.2380000000000009E-2</v>
      </c>
      <c r="W50" s="615" t="s">
        <v>166</v>
      </c>
      <c r="X50" s="619">
        <f>IF(X48="",X49-X47,X49-X48)</f>
        <v>7.8000000000000014E-2</v>
      </c>
      <c r="Y50" s="785"/>
      <c r="Z50" s="786"/>
      <c r="AA50" s="801"/>
      <c r="AB50" s="792"/>
      <c r="AC50" s="792"/>
      <c r="AD50" s="792"/>
      <c r="AE50" s="792"/>
      <c r="AF50" s="801"/>
      <c r="AG50" s="724"/>
    </row>
    <row r="51" spans="1:33" s="597" customFormat="1" ht="15" customHeight="1" x14ac:dyDescent="0.2">
      <c r="B51" s="796"/>
      <c r="C51" s="797"/>
      <c r="D51" s="801"/>
      <c r="E51" s="804"/>
      <c r="F51" s="807"/>
      <c r="G51" s="810"/>
      <c r="H51" s="804"/>
      <c r="I51" s="615" t="s">
        <v>165</v>
      </c>
      <c r="J51" s="617" t="s">
        <v>690</v>
      </c>
      <c r="K51" s="615" t="s">
        <v>164</v>
      </c>
      <c r="L51" s="685"/>
      <c r="M51" s="785"/>
      <c r="N51" s="786"/>
      <c r="O51" s="785"/>
      <c r="P51" s="786"/>
      <c r="Q51" s="845"/>
      <c r="R51" s="846"/>
      <c r="S51" s="849"/>
      <c r="T51" s="850"/>
      <c r="U51" s="849"/>
      <c r="V51" s="850"/>
      <c r="W51" s="785"/>
      <c r="X51" s="786"/>
      <c r="Y51" s="785"/>
      <c r="Z51" s="786"/>
      <c r="AA51" s="801"/>
      <c r="AB51" s="792"/>
      <c r="AC51" s="792"/>
      <c r="AD51" s="792"/>
      <c r="AE51" s="792"/>
      <c r="AF51" s="801"/>
      <c r="AG51" s="724"/>
    </row>
    <row r="52" spans="1:33" s="597" customFormat="1" ht="15" customHeight="1" x14ac:dyDescent="0.2">
      <c r="B52" s="798"/>
      <c r="C52" s="799"/>
      <c r="D52" s="802"/>
      <c r="E52" s="805"/>
      <c r="F52" s="808"/>
      <c r="G52" s="811"/>
      <c r="H52" s="805"/>
      <c r="I52" s="629" t="s">
        <v>158</v>
      </c>
      <c r="J52" s="630">
        <v>43129</v>
      </c>
      <c r="K52" s="789"/>
      <c r="L52" s="790"/>
      <c r="M52" s="787"/>
      <c r="N52" s="788"/>
      <c r="O52" s="787"/>
      <c r="P52" s="788"/>
      <c r="Q52" s="847"/>
      <c r="R52" s="848"/>
      <c r="S52" s="851"/>
      <c r="T52" s="852"/>
      <c r="U52" s="851"/>
      <c r="V52" s="852"/>
      <c r="W52" s="787"/>
      <c r="X52" s="788"/>
      <c r="Y52" s="787"/>
      <c r="Z52" s="788"/>
      <c r="AA52" s="802"/>
      <c r="AB52" s="793"/>
      <c r="AC52" s="793"/>
      <c r="AD52" s="793"/>
      <c r="AE52" s="793"/>
      <c r="AF52" s="802"/>
      <c r="AG52" s="724"/>
    </row>
    <row r="53" spans="1:33" ht="12.75" customHeight="1" x14ac:dyDescent="0.2">
      <c r="B53" s="822" t="s">
        <v>1133</v>
      </c>
      <c r="C53" s="823"/>
      <c r="D53" s="791" t="s">
        <v>661</v>
      </c>
      <c r="E53" s="828" t="s">
        <v>186</v>
      </c>
      <c r="F53" s="831"/>
      <c r="G53" s="834"/>
      <c r="H53" s="828" t="s">
        <v>559</v>
      </c>
      <c r="I53" s="434" t="s">
        <v>184</v>
      </c>
      <c r="J53" s="438">
        <v>500000</v>
      </c>
      <c r="K53" s="434" t="s">
        <v>183</v>
      </c>
      <c r="L53" s="415">
        <f>J58+J56</f>
        <v>43419</v>
      </c>
      <c r="M53" s="434" t="s">
        <v>182</v>
      </c>
      <c r="N53" s="436">
        <f>J53</f>
        <v>500000</v>
      </c>
      <c r="O53" s="434" t="s">
        <v>181</v>
      </c>
      <c r="P53" s="506">
        <v>0.9</v>
      </c>
      <c r="Q53" s="434" t="s">
        <v>181</v>
      </c>
      <c r="R53" s="506">
        <v>0.9</v>
      </c>
      <c r="S53" s="434" t="s">
        <v>181</v>
      </c>
      <c r="T53" s="506">
        <v>0.9</v>
      </c>
      <c r="U53" s="434" t="s">
        <v>181</v>
      </c>
      <c r="V53" s="506">
        <v>0.9</v>
      </c>
      <c r="W53" s="434" t="s">
        <v>181</v>
      </c>
      <c r="X53" s="506">
        <v>0.9</v>
      </c>
      <c r="Y53" s="434" t="s">
        <v>180</v>
      </c>
      <c r="Z53" s="433"/>
      <c r="AA53" s="923" t="s">
        <v>1132</v>
      </c>
      <c r="AB53" s="923" t="s">
        <v>1132</v>
      </c>
      <c r="AC53" s="923" t="s">
        <v>1131</v>
      </c>
      <c r="AD53" s="791" t="s">
        <v>1131</v>
      </c>
      <c r="AE53" s="791" t="s">
        <v>1131</v>
      </c>
      <c r="AF53" s="791" t="s">
        <v>1131</v>
      </c>
    </row>
    <row r="54" spans="1:33" ht="15" customHeight="1" x14ac:dyDescent="0.2">
      <c r="B54" s="824"/>
      <c r="C54" s="825"/>
      <c r="D54" s="792"/>
      <c r="E54" s="829"/>
      <c r="F54" s="832"/>
      <c r="G54" s="835"/>
      <c r="H54" s="829"/>
      <c r="I54" s="416" t="s">
        <v>179</v>
      </c>
      <c r="J54" s="432"/>
      <c r="K54" s="416" t="s">
        <v>177</v>
      </c>
      <c r="L54" s="415"/>
      <c r="M54" s="416" t="s">
        <v>176</v>
      </c>
      <c r="N54" s="428">
        <f>N53</f>
        <v>500000</v>
      </c>
      <c r="O54" s="416" t="s">
        <v>175</v>
      </c>
      <c r="P54" s="426"/>
      <c r="Q54" s="416" t="s">
        <v>175</v>
      </c>
      <c r="R54" s="426"/>
      <c r="S54" s="416" t="s">
        <v>175</v>
      </c>
      <c r="T54" s="426"/>
      <c r="U54" s="416" t="s">
        <v>175</v>
      </c>
      <c r="V54" s="426"/>
      <c r="W54" s="416" t="s">
        <v>175</v>
      </c>
      <c r="X54" s="426"/>
      <c r="Y54" s="416" t="s">
        <v>174</v>
      </c>
      <c r="Z54" s="430"/>
      <c r="AA54" s="924"/>
      <c r="AB54" s="924"/>
      <c r="AC54" s="924"/>
      <c r="AD54" s="792"/>
      <c r="AE54" s="792"/>
      <c r="AF54" s="792"/>
    </row>
    <row r="55" spans="1:33" s="404" customFormat="1" x14ac:dyDescent="0.2">
      <c r="A55" s="402"/>
      <c r="B55" s="824"/>
      <c r="C55" s="825"/>
      <c r="D55" s="792"/>
      <c r="E55" s="829"/>
      <c r="F55" s="832"/>
      <c r="G55" s="835"/>
      <c r="H55" s="829"/>
      <c r="I55" s="416" t="s">
        <v>173</v>
      </c>
      <c r="J55" s="490" t="s">
        <v>1130</v>
      </c>
      <c r="K55" s="416" t="s">
        <v>171</v>
      </c>
      <c r="L55" s="427"/>
      <c r="M55" s="416" t="s">
        <v>170</v>
      </c>
      <c r="N55" s="428"/>
      <c r="O55" s="416" t="s">
        <v>169</v>
      </c>
      <c r="P55" s="481">
        <v>0.9</v>
      </c>
      <c r="Q55" s="416" t="s">
        <v>169</v>
      </c>
      <c r="R55" s="481">
        <v>0.9</v>
      </c>
      <c r="S55" s="416" t="s">
        <v>169</v>
      </c>
      <c r="T55" s="481">
        <v>0.9</v>
      </c>
      <c r="U55" s="416" t="s">
        <v>169</v>
      </c>
      <c r="V55" s="481">
        <v>0.9</v>
      </c>
      <c r="W55" s="416" t="s">
        <v>169</v>
      </c>
      <c r="X55" s="481">
        <v>0.9</v>
      </c>
      <c r="Y55" s="816"/>
      <c r="Z55" s="817"/>
      <c r="AA55" s="924"/>
      <c r="AB55" s="924"/>
      <c r="AC55" s="924"/>
      <c r="AD55" s="792"/>
      <c r="AE55" s="792"/>
      <c r="AF55" s="792"/>
    </row>
    <row r="56" spans="1:33" s="404" customFormat="1" ht="15" customHeight="1" x14ac:dyDescent="0.2">
      <c r="A56" s="402"/>
      <c r="B56" s="824"/>
      <c r="C56" s="825"/>
      <c r="D56" s="792"/>
      <c r="E56" s="829"/>
      <c r="F56" s="832"/>
      <c r="G56" s="835"/>
      <c r="H56" s="829"/>
      <c r="I56" s="416" t="s">
        <v>168</v>
      </c>
      <c r="J56" s="427"/>
      <c r="K56" s="416" t="s">
        <v>167</v>
      </c>
      <c r="L56" s="427"/>
      <c r="M56" s="816"/>
      <c r="N56" s="817"/>
      <c r="O56" s="416" t="s">
        <v>166</v>
      </c>
      <c r="P56" s="426">
        <f>IF(P54="",P55-P53,P55-P54)</f>
        <v>0</v>
      </c>
      <c r="Q56" s="416" t="s">
        <v>166</v>
      </c>
      <c r="R56" s="426">
        <f>IF(R54="",R55-R53,R55-R54)</f>
        <v>0</v>
      </c>
      <c r="S56" s="416" t="s">
        <v>166</v>
      </c>
      <c r="T56" s="426">
        <f>IF(T54="",T55-T53,T55-T54)</f>
        <v>0</v>
      </c>
      <c r="U56" s="416" t="s">
        <v>166</v>
      </c>
      <c r="V56" s="426">
        <f>IF(V54="",V55-V53,V55-V54)</f>
        <v>0</v>
      </c>
      <c r="W56" s="416" t="s">
        <v>166</v>
      </c>
      <c r="X56" s="426">
        <f>IF(X54="",X55-X53,X55-X54)</f>
        <v>0</v>
      </c>
      <c r="Y56" s="816"/>
      <c r="Z56" s="817"/>
      <c r="AA56" s="924"/>
      <c r="AB56" s="924"/>
      <c r="AC56" s="924"/>
      <c r="AD56" s="792"/>
      <c r="AE56" s="792"/>
      <c r="AF56" s="792"/>
    </row>
    <row r="57" spans="1:33" s="404" customFormat="1" ht="15" customHeight="1" x14ac:dyDescent="0.2">
      <c r="A57" s="402"/>
      <c r="B57" s="824"/>
      <c r="C57" s="825"/>
      <c r="D57" s="792"/>
      <c r="E57" s="829"/>
      <c r="F57" s="832"/>
      <c r="G57" s="835"/>
      <c r="H57" s="829"/>
      <c r="I57" s="416" t="s">
        <v>165</v>
      </c>
      <c r="J57" s="415">
        <v>43097</v>
      </c>
      <c r="K57" s="416" t="s">
        <v>164</v>
      </c>
      <c r="L57" s="415"/>
      <c r="M57" s="816"/>
      <c r="N57" s="817"/>
      <c r="O57" s="816"/>
      <c r="P57" s="817"/>
      <c r="Q57" s="816"/>
      <c r="R57" s="817"/>
      <c r="S57" s="816"/>
      <c r="T57" s="817"/>
      <c r="U57" s="816"/>
      <c r="V57" s="817"/>
      <c r="W57" s="816"/>
      <c r="X57" s="817"/>
      <c r="Y57" s="816"/>
      <c r="Z57" s="817"/>
      <c r="AA57" s="924"/>
      <c r="AB57" s="924"/>
      <c r="AC57" s="924"/>
      <c r="AD57" s="792"/>
      <c r="AE57" s="792"/>
      <c r="AF57" s="792"/>
    </row>
    <row r="58" spans="1:33" s="404" customFormat="1" ht="15" customHeight="1" x14ac:dyDescent="0.2">
      <c r="A58" s="402"/>
      <c r="B58" s="826"/>
      <c r="C58" s="827"/>
      <c r="D58" s="793"/>
      <c r="E58" s="830"/>
      <c r="F58" s="833"/>
      <c r="G58" s="836"/>
      <c r="H58" s="830"/>
      <c r="I58" s="406" t="s">
        <v>158</v>
      </c>
      <c r="J58" s="451">
        <v>43419</v>
      </c>
      <c r="K58" s="820"/>
      <c r="L58" s="821"/>
      <c r="M58" s="818"/>
      <c r="N58" s="819"/>
      <c r="O58" s="818"/>
      <c r="P58" s="819"/>
      <c r="Q58" s="818"/>
      <c r="R58" s="819"/>
      <c r="S58" s="818"/>
      <c r="T58" s="819"/>
      <c r="U58" s="818"/>
      <c r="V58" s="819"/>
      <c r="W58" s="818"/>
      <c r="X58" s="819"/>
      <c r="Y58" s="818"/>
      <c r="Z58" s="819"/>
      <c r="AA58" s="925"/>
      <c r="AB58" s="925"/>
      <c r="AC58" s="925"/>
      <c r="AD58" s="793"/>
      <c r="AE58" s="793"/>
      <c r="AF58" s="793"/>
    </row>
    <row r="59" spans="1:33" s="404" customFormat="1" ht="12.75" customHeight="1" x14ac:dyDescent="0.2">
      <c r="A59" s="402"/>
      <c r="B59" s="822" t="s">
        <v>1128</v>
      </c>
      <c r="C59" s="823"/>
      <c r="D59" s="791" t="s">
        <v>661</v>
      </c>
      <c r="E59" s="828" t="s">
        <v>620</v>
      </c>
      <c r="F59" s="831"/>
      <c r="G59" s="834"/>
      <c r="H59" s="970" t="s">
        <v>559</v>
      </c>
      <c r="I59" s="434" t="s">
        <v>184</v>
      </c>
      <c r="J59" s="438">
        <v>500000</v>
      </c>
      <c r="K59" s="434" t="s">
        <v>183</v>
      </c>
      <c r="L59" s="485"/>
      <c r="M59" s="434" t="s">
        <v>182</v>
      </c>
      <c r="N59" s="436">
        <f>J59</f>
        <v>500000</v>
      </c>
      <c r="O59" s="434" t="s">
        <v>181</v>
      </c>
      <c r="P59" s="435"/>
      <c r="Q59" s="434" t="s">
        <v>181</v>
      </c>
      <c r="R59" s="435"/>
      <c r="S59" s="434" t="s">
        <v>181</v>
      </c>
      <c r="T59" s="435"/>
      <c r="U59" s="434" t="s">
        <v>181</v>
      </c>
      <c r="V59" s="435"/>
      <c r="W59" s="434" t="s">
        <v>181</v>
      </c>
      <c r="X59" s="435"/>
      <c r="Y59" s="434" t="s">
        <v>180</v>
      </c>
      <c r="Z59" s="433"/>
      <c r="AA59" s="923" t="s">
        <v>1127</v>
      </c>
      <c r="AB59" s="923" t="s">
        <v>157</v>
      </c>
      <c r="AC59" s="923" t="s">
        <v>157</v>
      </c>
      <c r="AD59" s="791" t="s">
        <v>157</v>
      </c>
      <c r="AE59" s="791" t="s">
        <v>157</v>
      </c>
      <c r="AF59" s="791" t="s">
        <v>157</v>
      </c>
    </row>
    <row r="60" spans="1:33" s="404" customFormat="1" ht="15" customHeight="1" x14ac:dyDescent="0.2">
      <c r="A60" s="402"/>
      <c r="B60" s="824"/>
      <c r="C60" s="825"/>
      <c r="D60" s="792"/>
      <c r="E60" s="829"/>
      <c r="F60" s="832"/>
      <c r="G60" s="835"/>
      <c r="H60" s="829"/>
      <c r="I60" s="416" t="s">
        <v>179</v>
      </c>
      <c r="J60" s="432"/>
      <c r="K60" s="416" t="s">
        <v>177</v>
      </c>
      <c r="L60" s="415">
        <f>L59+L62</f>
        <v>0</v>
      </c>
      <c r="M60" s="416" t="s">
        <v>176</v>
      </c>
      <c r="N60" s="428">
        <f>N59</f>
        <v>500000</v>
      </c>
      <c r="O60" s="416" t="s">
        <v>175</v>
      </c>
      <c r="P60" s="426"/>
      <c r="Q60" s="416" t="s">
        <v>175</v>
      </c>
      <c r="R60" s="426"/>
      <c r="S60" s="416" t="s">
        <v>175</v>
      </c>
      <c r="T60" s="426"/>
      <c r="U60" s="416" t="s">
        <v>175</v>
      </c>
      <c r="V60" s="426"/>
      <c r="W60" s="416" t="s">
        <v>175</v>
      </c>
      <c r="X60" s="426"/>
      <c r="Y60" s="416" t="s">
        <v>174</v>
      </c>
      <c r="Z60" s="430"/>
      <c r="AA60" s="924"/>
      <c r="AB60" s="924"/>
      <c r="AC60" s="924"/>
      <c r="AD60" s="792"/>
      <c r="AE60" s="792"/>
      <c r="AF60" s="792"/>
    </row>
    <row r="61" spans="1:33" s="404" customFormat="1" x14ac:dyDescent="0.2">
      <c r="A61" s="402"/>
      <c r="B61" s="824"/>
      <c r="C61" s="825"/>
      <c r="D61" s="792"/>
      <c r="E61" s="829"/>
      <c r="F61" s="832"/>
      <c r="G61" s="835"/>
      <c r="H61" s="829"/>
      <c r="I61" s="416" t="s">
        <v>173</v>
      </c>
      <c r="J61" s="427"/>
      <c r="K61" s="416" t="s">
        <v>171</v>
      </c>
      <c r="L61" s="427"/>
      <c r="M61" s="416" t="s">
        <v>170</v>
      </c>
      <c r="N61" s="428"/>
      <c r="O61" s="416" t="s">
        <v>169</v>
      </c>
      <c r="P61" s="426"/>
      <c r="Q61" s="416" t="s">
        <v>169</v>
      </c>
      <c r="R61" s="426"/>
      <c r="S61" s="416" t="s">
        <v>169</v>
      </c>
      <c r="T61" s="426"/>
      <c r="U61" s="416" t="s">
        <v>169</v>
      </c>
      <c r="V61" s="426"/>
      <c r="W61" s="416" t="s">
        <v>169</v>
      </c>
      <c r="X61" s="426"/>
      <c r="Y61" s="816"/>
      <c r="Z61" s="817"/>
      <c r="AA61" s="924"/>
      <c r="AB61" s="924"/>
      <c r="AC61" s="924"/>
      <c r="AD61" s="792"/>
      <c r="AE61" s="792"/>
      <c r="AF61" s="792"/>
    </row>
    <row r="62" spans="1:33" s="404" customFormat="1" ht="15" customHeight="1" x14ac:dyDescent="0.2">
      <c r="A62" s="402"/>
      <c r="B62" s="824"/>
      <c r="C62" s="825"/>
      <c r="D62" s="792"/>
      <c r="E62" s="829"/>
      <c r="F62" s="832"/>
      <c r="G62" s="835"/>
      <c r="H62" s="829"/>
      <c r="I62" s="416" t="s">
        <v>168</v>
      </c>
      <c r="J62" s="427"/>
      <c r="K62" s="416" t="s">
        <v>167</v>
      </c>
      <c r="L62" s="427"/>
      <c r="M62" s="816"/>
      <c r="N62" s="817"/>
      <c r="O62" s="416" t="s">
        <v>166</v>
      </c>
      <c r="P62" s="426">
        <f>IF(P60="",P61-P59,P61-P60)</f>
        <v>0</v>
      </c>
      <c r="Q62" s="416" t="s">
        <v>166</v>
      </c>
      <c r="R62" s="426">
        <f>IF(R60="",R61-R59,R61-R60)</f>
        <v>0</v>
      </c>
      <c r="S62" s="416" t="s">
        <v>166</v>
      </c>
      <c r="T62" s="426">
        <f>IF(T60="",T61-T59,T61-T60)</f>
        <v>0</v>
      </c>
      <c r="U62" s="416" t="s">
        <v>166</v>
      </c>
      <c r="V62" s="426">
        <f>IF(V60="",V61-V59,V61-V60)</f>
        <v>0</v>
      </c>
      <c r="W62" s="416" t="s">
        <v>166</v>
      </c>
      <c r="X62" s="426">
        <f>IF(X60="",X61-X59,X61-X60)</f>
        <v>0</v>
      </c>
      <c r="Y62" s="816"/>
      <c r="Z62" s="817"/>
      <c r="AA62" s="924"/>
      <c r="AB62" s="924"/>
      <c r="AC62" s="924"/>
      <c r="AD62" s="792"/>
      <c r="AE62" s="792"/>
      <c r="AF62" s="792"/>
    </row>
    <row r="63" spans="1:33" s="404" customFormat="1" ht="15" customHeight="1" x14ac:dyDescent="0.2">
      <c r="A63" s="402"/>
      <c r="B63" s="824"/>
      <c r="C63" s="825"/>
      <c r="D63" s="792"/>
      <c r="E63" s="829"/>
      <c r="F63" s="832"/>
      <c r="G63" s="835"/>
      <c r="H63" s="829"/>
      <c r="I63" s="416" t="s">
        <v>165</v>
      </c>
      <c r="J63" s="415">
        <v>43097</v>
      </c>
      <c r="K63" s="416" t="s">
        <v>164</v>
      </c>
      <c r="L63" s="415"/>
      <c r="M63" s="816"/>
      <c r="N63" s="817"/>
      <c r="O63" s="816"/>
      <c r="P63" s="817"/>
      <c r="Q63" s="816"/>
      <c r="R63" s="817"/>
      <c r="S63" s="816"/>
      <c r="T63" s="817"/>
      <c r="U63" s="816"/>
      <c r="V63" s="817"/>
      <c r="W63" s="816"/>
      <c r="X63" s="817"/>
      <c r="Y63" s="816"/>
      <c r="Z63" s="817"/>
      <c r="AA63" s="924"/>
      <c r="AB63" s="924"/>
      <c r="AC63" s="924"/>
      <c r="AD63" s="792"/>
      <c r="AE63" s="792"/>
      <c r="AF63" s="792"/>
    </row>
    <row r="64" spans="1:33" s="404" customFormat="1" ht="15" customHeight="1" x14ac:dyDescent="0.2">
      <c r="A64" s="402"/>
      <c r="B64" s="826"/>
      <c r="C64" s="827"/>
      <c r="D64" s="793"/>
      <c r="E64" s="830"/>
      <c r="F64" s="833"/>
      <c r="G64" s="836"/>
      <c r="H64" s="830"/>
      <c r="I64" s="406" t="s">
        <v>158</v>
      </c>
      <c r="J64" s="451">
        <v>44068</v>
      </c>
      <c r="K64" s="820"/>
      <c r="L64" s="821"/>
      <c r="M64" s="818"/>
      <c r="N64" s="819"/>
      <c r="O64" s="818"/>
      <c r="P64" s="819"/>
      <c r="Q64" s="818"/>
      <c r="R64" s="819"/>
      <c r="S64" s="818"/>
      <c r="T64" s="819"/>
      <c r="U64" s="818"/>
      <c r="V64" s="819"/>
      <c r="W64" s="818"/>
      <c r="X64" s="819"/>
      <c r="Y64" s="818"/>
      <c r="Z64" s="819"/>
      <c r="AA64" s="925"/>
      <c r="AB64" s="925"/>
      <c r="AC64" s="925"/>
      <c r="AD64" s="793"/>
      <c r="AE64" s="793"/>
      <c r="AF64" s="793"/>
    </row>
    <row r="65" spans="2:32" s="404" customFormat="1" ht="12.75" customHeight="1" x14ac:dyDescent="0.2">
      <c r="B65" s="822" t="s">
        <v>1913</v>
      </c>
      <c r="C65" s="823"/>
      <c r="D65" s="791" t="s">
        <v>661</v>
      </c>
      <c r="E65" s="828" t="s">
        <v>228</v>
      </c>
      <c r="F65" s="831"/>
      <c r="G65" s="834" t="s">
        <v>231</v>
      </c>
      <c r="H65" s="970" t="s">
        <v>559</v>
      </c>
      <c r="I65" s="434" t="s">
        <v>184</v>
      </c>
      <c r="J65" s="438">
        <v>500000</v>
      </c>
      <c r="K65" s="434" t="s">
        <v>183</v>
      </c>
      <c r="L65" s="437"/>
      <c r="M65" s="434" t="s">
        <v>182</v>
      </c>
      <c r="N65" s="436">
        <f>J65</f>
        <v>500000</v>
      </c>
      <c r="O65" s="434" t="s">
        <v>181</v>
      </c>
      <c r="P65" s="435"/>
      <c r="Q65" s="434" t="s">
        <v>181</v>
      </c>
      <c r="R65" s="435">
        <v>1</v>
      </c>
      <c r="S65" s="434" t="s">
        <v>181</v>
      </c>
      <c r="T65" s="435">
        <v>1</v>
      </c>
      <c r="U65" s="434" t="s">
        <v>181</v>
      </c>
      <c r="V65" s="435"/>
      <c r="W65" s="434" t="s">
        <v>181</v>
      </c>
      <c r="X65" s="435"/>
      <c r="Y65" s="434" t="s">
        <v>180</v>
      </c>
      <c r="Z65" s="433"/>
      <c r="AA65" s="791" t="s">
        <v>674</v>
      </c>
      <c r="AB65" s="791" t="s">
        <v>673</v>
      </c>
      <c r="AC65" s="791" t="s">
        <v>673</v>
      </c>
      <c r="AD65" s="791"/>
      <c r="AE65" s="791"/>
      <c r="AF65" s="791" t="s">
        <v>157</v>
      </c>
    </row>
    <row r="66" spans="2:32" s="404" customFormat="1" ht="15" customHeight="1" x14ac:dyDescent="0.2">
      <c r="B66" s="824"/>
      <c r="C66" s="825"/>
      <c r="D66" s="792"/>
      <c r="E66" s="829"/>
      <c r="F66" s="832"/>
      <c r="G66" s="835"/>
      <c r="H66" s="829"/>
      <c r="I66" s="416" t="s">
        <v>179</v>
      </c>
      <c r="J66" s="432"/>
      <c r="K66" s="416" t="s">
        <v>177</v>
      </c>
      <c r="L66" s="415"/>
      <c r="M66" s="416" t="s">
        <v>176</v>
      </c>
      <c r="N66" s="428">
        <f>N65</f>
        <v>500000</v>
      </c>
      <c r="O66" s="416" t="s">
        <v>175</v>
      </c>
      <c r="P66" s="426"/>
      <c r="Q66" s="416" t="s">
        <v>175</v>
      </c>
      <c r="R66" s="426"/>
      <c r="S66" s="416" t="s">
        <v>175</v>
      </c>
      <c r="T66" s="426"/>
      <c r="U66" s="416" t="s">
        <v>175</v>
      </c>
      <c r="V66" s="426"/>
      <c r="W66" s="416" t="s">
        <v>175</v>
      </c>
      <c r="X66" s="426"/>
      <c r="Y66" s="416" t="s">
        <v>174</v>
      </c>
      <c r="Z66" s="430"/>
      <c r="AA66" s="792"/>
      <c r="AB66" s="792"/>
      <c r="AC66" s="792"/>
      <c r="AD66" s="792"/>
      <c r="AE66" s="792"/>
      <c r="AF66" s="792"/>
    </row>
    <row r="67" spans="2:32" s="404" customFormat="1" ht="13.5" customHeight="1" x14ac:dyDescent="0.2">
      <c r="B67" s="824"/>
      <c r="C67" s="825"/>
      <c r="D67" s="792"/>
      <c r="E67" s="829"/>
      <c r="F67" s="832"/>
      <c r="G67" s="835"/>
      <c r="H67" s="829"/>
      <c r="I67" s="416" t="s">
        <v>173</v>
      </c>
      <c r="J67" s="429"/>
      <c r="K67" s="416" t="s">
        <v>171</v>
      </c>
      <c r="L67" s="427"/>
      <c r="M67" s="416" t="s">
        <v>170</v>
      </c>
      <c r="N67" s="428"/>
      <c r="O67" s="416" t="s">
        <v>169</v>
      </c>
      <c r="P67" s="426"/>
      <c r="Q67" s="416" t="s">
        <v>169</v>
      </c>
      <c r="R67" s="426">
        <v>1</v>
      </c>
      <c r="S67" s="416" t="s">
        <v>594</v>
      </c>
      <c r="T67" s="426">
        <v>1</v>
      </c>
      <c r="U67" s="416" t="s">
        <v>594</v>
      </c>
      <c r="V67" s="426"/>
      <c r="W67" s="416" t="s">
        <v>594</v>
      </c>
      <c r="X67" s="426"/>
      <c r="Y67" s="816"/>
      <c r="Z67" s="817"/>
      <c r="AA67" s="792"/>
      <c r="AB67" s="792"/>
      <c r="AC67" s="792"/>
      <c r="AD67" s="792"/>
      <c r="AE67" s="792"/>
      <c r="AF67" s="792"/>
    </row>
    <row r="68" spans="2:32" s="404" customFormat="1" ht="15" customHeight="1" x14ac:dyDescent="0.2">
      <c r="B68" s="824"/>
      <c r="C68" s="825"/>
      <c r="D68" s="792"/>
      <c r="E68" s="829"/>
      <c r="F68" s="832"/>
      <c r="G68" s="835"/>
      <c r="H68" s="829"/>
      <c r="I68" s="416" t="s">
        <v>168</v>
      </c>
      <c r="J68" s="427"/>
      <c r="K68" s="416" t="s">
        <v>167</v>
      </c>
      <c r="L68" s="427"/>
      <c r="M68" s="816"/>
      <c r="N68" s="817"/>
      <c r="O68" s="416" t="s">
        <v>166</v>
      </c>
      <c r="P68" s="426">
        <f>IF(P66="",P67-P65,P67-P66)</f>
        <v>0</v>
      </c>
      <c r="Q68" s="416" t="s">
        <v>166</v>
      </c>
      <c r="R68" s="426">
        <f>IF(R66="",R67-R65,R67-R66)</f>
        <v>0</v>
      </c>
      <c r="S68" s="416" t="s">
        <v>166</v>
      </c>
      <c r="T68" s="426" t="s">
        <v>672</v>
      </c>
      <c r="U68" s="416" t="s">
        <v>166</v>
      </c>
      <c r="V68" s="426" t="s">
        <v>672</v>
      </c>
      <c r="W68" s="416" t="s">
        <v>166</v>
      </c>
      <c r="X68" s="426" t="s">
        <v>672</v>
      </c>
      <c r="Y68" s="816"/>
      <c r="Z68" s="817"/>
      <c r="AA68" s="792"/>
      <c r="AB68" s="792"/>
      <c r="AC68" s="792"/>
      <c r="AD68" s="792"/>
      <c r="AE68" s="792"/>
      <c r="AF68" s="792"/>
    </row>
    <row r="69" spans="2:32" s="404" customFormat="1" ht="15" customHeight="1" x14ac:dyDescent="0.2">
      <c r="B69" s="824"/>
      <c r="C69" s="825"/>
      <c r="D69" s="792"/>
      <c r="E69" s="829"/>
      <c r="F69" s="832"/>
      <c r="G69" s="835"/>
      <c r="H69" s="829"/>
      <c r="I69" s="416" t="s">
        <v>165</v>
      </c>
      <c r="J69" s="415"/>
      <c r="K69" s="416" t="s">
        <v>164</v>
      </c>
      <c r="L69" s="415"/>
      <c r="M69" s="816"/>
      <c r="N69" s="817"/>
      <c r="O69" s="816"/>
      <c r="P69" s="817"/>
      <c r="Q69" s="816"/>
      <c r="R69" s="817"/>
      <c r="S69" s="816"/>
      <c r="T69" s="817"/>
      <c r="U69" s="816"/>
      <c r="V69" s="817"/>
      <c r="W69" s="816"/>
      <c r="X69" s="817"/>
      <c r="Y69" s="816"/>
      <c r="Z69" s="817"/>
      <c r="AA69" s="792"/>
      <c r="AB69" s="792"/>
      <c r="AC69" s="792"/>
      <c r="AD69" s="792"/>
      <c r="AE69" s="792"/>
      <c r="AF69" s="792"/>
    </row>
    <row r="70" spans="2:32" s="404" customFormat="1" ht="15" customHeight="1" x14ac:dyDescent="0.2">
      <c r="B70" s="826"/>
      <c r="C70" s="827"/>
      <c r="D70" s="793"/>
      <c r="E70" s="830"/>
      <c r="F70" s="833"/>
      <c r="G70" s="836"/>
      <c r="H70" s="830"/>
      <c r="I70" s="406" t="s">
        <v>158</v>
      </c>
      <c r="J70" s="451"/>
      <c r="K70" s="820"/>
      <c r="L70" s="821"/>
      <c r="M70" s="818"/>
      <c r="N70" s="819"/>
      <c r="O70" s="818"/>
      <c r="P70" s="819"/>
      <c r="Q70" s="818"/>
      <c r="R70" s="819"/>
      <c r="S70" s="818"/>
      <c r="T70" s="819"/>
      <c r="U70" s="818"/>
      <c r="V70" s="819"/>
      <c r="W70" s="818"/>
      <c r="X70" s="819"/>
      <c r="Y70" s="818"/>
      <c r="Z70" s="819"/>
      <c r="AA70" s="793"/>
      <c r="AB70" s="793"/>
      <c r="AC70" s="793"/>
      <c r="AD70" s="793"/>
      <c r="AE70" s="793"/>
      <c r="AF70" s="793"/>
    </row>
    <row r="71" spans="2:32" s="404" customFormat="1" ht="12.75" customHeight="1" x14ac:dyDescent="0.2">
      <c r="B71" s="873" t="s">
        <v>671</v>
      </c>
      <c r="C71" s="874"/>
      <c r="D71" s="791" t="s">
        <v>661</v>
      </c>
      <c r="E71" s="828" t="s">
        <v>228</v>
      </c>
      <c r="F71" s="831"/>
      <c r="G71" s="834"/>
      <c r="H71" s="828" t="s">
        <v>559</v>
      </c>
      <c r="I71" s="434" t="s">
        <v>184</v>
      </c>
      <c r="J71" s="438">
        <v>500000</v>
      </c>
      <c r="K71" s="434" t="s">
        <v>183</v>
      </c>
      <c r="L71" s="437"/>
      <c r="M71" s="434" t="s">
        <v>182</v>
      </c>
      <c r="N71" s="436">
        <f>J71</f>
        <v>500000</v>
      </c>
      <c r="O71" s="434" t="s">
        <v>181</v>
      </c>
      <c r="P71" s="435"/>
      <c r="Q71" s="434" t="s">
        <v>181</v>
      </c>
      <c r="R71" s="435"/>
      <c r="S71" s="434" t="s">
        <v>181</v>
      </c>
      <c r="T71" s="435"/>
      <c r="U71" s="480" t="s">
        <v>181</v>
      </c>
      <c r="V71" s="479"/>
      <c r="W71" s="480" t="s">
        <v>181</v>
      </c>
      <c r="X71" s="479"/>
      <c r="Y71" s="480" t="s">
        <v>180</v>
      </c>
      <c r="Z71" s="483"/>
      <c r="AA71" s="791" t="s">
        <v>670</v>
      </c>
      <c r="AB71" s="791" t="s">
        <v>669</v>
      </c>
      <c r="AC71" s="791" t="s">
        <v>668</v>
      </c>
      <c r="AD71" s="791" t="s">
        <v>668</v>
      </c>
      <c r="AE71" s="791" t="s">
        <v>668</v>
      </c>
      <c r="AF71" s="791" t="s">
        <v>668</v>
      </c>
    </row>
    <row r="72" spans="2:32" s="404" customFormat="1" ht="15" customHeight="1" x14ac:dyDescent="0.2">
      <c r="B72" s="875"/>
      <c r="C72" s="876"/>
      <c r="D72" s="792"/>
      <c r="E72" s="829"/>
      <c r="F72" s="832"/>
      <c r="G72" s="835"/>
      <c r="H72" s="829"/>
      <c r="I72" s="416" t="s">
        <v>179</v>
      </c>
      <c r="J72" s="432"/>
      <c r="K72" s="416" t="s">
        <v>177</v>
      </c>
      <c r="L72" s="415"/>
      <c r="M72" s="416" t="s">
        <v>176</v>
      </c>
      <c r="N72" s="428">
        <f>N71</f>
        <v>500000</v>
      </c>
      <c r="O72" s="416" t="s">
        <v>175</v>
      </c>
      <c r="P72" s="426"/>
      <c r="Q72" s="416" t="s">
        <v>175</v>
      </c>
      <c r="R72" s="426"/>
      <c r="S72" s="416" t="s">
        <v>175</v>
      </c>
      <c r="T72" s="426"/>
      <c r="U72" s="478" t="s">
        <v>175</v>
      </c>
      <c r="V72" s="477"/>
      <c r="W72" s="478" t="s">
        <v>175</v>
      </c>
      <c r="X72" s="477"/>
      <c r="Y72" s="478" t="s">
        <v>174</v>
      </c>
      <c r="Z72" s="482"/>
      <c r="AA72" s="792"/>
      <c r="AB72" s="792"/>
      <c r="AC72" s="792"/>
      <c r="AD72" s="792"/>
      <c r="AE72" s="792"/>
      <c r="AF72" s="792"/>
    </row>
    <row r="73" spans="2:32" s="404" customFormat="1" ht="39" customHeight="1" x14ac:dyDescent="0.2">
      <c r="B73" s="875"/>
      <c r="C73" s="876"/>
      <c r="D73" s="792"/>
      <c r="E73" s="829"/>
      <c r="F73" s="832"/>
      <c r="G73" s="835"/>
      <c r="H73" s="829"/>
      <c r="I73" s="416" t="s">
        <v>173</v>
      </c>
      <c r="J73" s="429" t="s">
        <v>559</v>
      </c>
      <c r="K73" s="416" t="s">
        <v>171</v>
      </c>
      <c r="L73" s="427"/>
      <c r="M73" s="416" t="s">
        <v>170</v>
      </c>
      <c r="N73" s="428"/>
      <c r="O73" s="416" t="s">
        <v>169</v>
      </c>
      <c r="P73" s="426"/>
      <c r="Q73" s="416" t="s">
        <v>169</v>
      </c>
      <c r="R73" s="426"/>
      <c r="S73" s="416" t="s">
        <v>169</v>
      </c>
      <c r="T73" s="426"/>
      <c r="U73" s="478" t="s">
        <v>169</v>
      </c>
      <c r="V73" s="477"/>
      <c r="W73" s="478" t="s">
        <v>169</v>
      </c>
      <c r="X73" s="477"/>
      <c r="Y73" s="857"/>
      <c r="Z73" s="858"/>
      <c r="AA73" s="792"/>
      <c r="AB73" s="792"/>
      <c r="AC73" s="792"/>
      <c r="AD73" s="792"/>
      <c r="AE73" s="792"/>
      <c r="AF73" s="792"/>
    </row>
    <row r="74" spans="2:32" s="404" customFormat="1" ht="15" customHeight="1" x14ac:dyDescent="0.2">
      <c r="B74" s="875"/>
      <c r="C74" s="876"/>
      <c r="D74" s="792"/>
      <c r="E74" s="829"/>
      <c r="F74" s="832"/>
      <c r="G74" s="835"/>
      <c r="H74" s="829"/>
      <c r="I74" s="416" t="s">
        <v>168</v>
      </c>
      <c r="J74" s="427"/>
      <c r="K74" s="416" t="s">
        <v>167</v>
      </c>
      <c r="L74" s="427"/>
      <c r="M74" s="816"/>
      <c r="N74" s="817"/>
      <c r="O74" s="416" t="s">
        <v>166</v>
      </c>
      <c r="P74" s="426">
        <f>IF(P72="",P73-P71,P73-P72)</f>
        <v>0</v>
      </c>
      <c r="Q74" s="416" t="s">
        <v>166</v>
      </c>
      <c r="R74" s="426">
        <f>IF(R72="",R73-R71,R73-R72)</f>
        <v>0</v>
      </c>
      <c r="S74" s="416" t="s">
        <v>166</v>
      </c>
      <c r="T74" s="426">
        <f>IF(T72="",T73-T71,T73-T72)</f>
        <v>0</v>
      </c>
      <c r="U74" s="478" t="s">
        <v>166</v>
      </c>
      <c r="V74" s="477">
        <f>IF(V72="",V73-V71,V73-V72)</f>
        <v>0</v>
      </c>
      <c r="W74" s="478" t="s">
        <v>166</v>
      </c>
      <c r="X74" s="477">
        <f>IF(X72="",X73-X71,X73-X72)</f>
        <v>0</v>
      </c>
      <c r="Y74" s="857"/>
      <c r="Z74" s="858"/>
      <c r="AA74" s="792"/>
      <c r="AB74" s="792"/>
      <c r="AC74" s="792"/>
      <c r="AD74" s="792"/>
      <c r="AE74" s="792"/>
      <c r="AF74" s="792"/>
    </row>
    <row r="75" spans="2:32" s="404" customFormat="1" ht="15" customHeight="1" x14ac:dyDescent="0.2">
      <c r="B75" s="875"/>
      <c r="C75" s="876"/>
      <c r="D75" s="792"/>
      <c r="E75" s="829"/>
      <c r="F75" s="832"/>
      <c r="G75" s="835"/>
      <c r="H75" s="829"/>
      <c r="I75" s="416" t="s">
        <v>165</v>
      </c>
      <c r="J75" s="415">
        <v>43088</v>
      </c>
      <c r="K75" s="416" t="s">
        <v>164</v>
      </c>
      <c r="L75" s="415"/>
      <c r="M75" s="816"/>
      <c r="N75" s="817"/>
      <c r="O75" s="816"/>
      <c r="P75" s="817"/>
      <c r="Q75" s="816"/>
      <c r="R75" s="817"/>
      <c r="S75" s="816"/>
      <c r="T75" s="817"/>
      <c r="U75" s="857"/>
      <c r="V75" s="858"/>
      <c r="W75" s="857"/>
      <c r="X75" s="858"/>
      <c r="Y75" s="857"/>
      <c r="Z75" s="858"/>
      <c r="AA75" s="792"/>
      <c r="AB75" s="792"/>
      <c r="AC75" s="792"/>
      <c r="AD75" s="792"/>
      <c r="AE75" s="792"/>
      <c r="AF75" s="792"/>
    </row>
    <row r="76" spans="2:32" s="404" customFormat="1" ht="15" customHeight="1" x14ac:dyDescent="0.2">
      <c r="B76" s="877"/>
      <c r="C76" s="878"/>
      <c r="D76" s="793"/>
      <c r="E76" s="830"/>
      <c r="F76" s="833"/>
      <c r="G76" s="836"/>
      <c r="H76" s="830"/>
      <c r="I76" s="406" t="s">
        <v>158</v>
      </c>
      <c r="J76" s="451"/>
      <c r="K76" s="820"/>
      <c r="L76" s="821"/>
      <c r="M76" s="818"/>
      <c r="N76" s="819"/>
      <c r="O76" s="818"/>
      <c r="P76" s="819"/>
      <c r="Q76" s="818"/>
      <c r="R76" s="819"/>
      <c r="S76" s="818"/>
      <c r="T76" s="819"/>
      <c r="U76" s="859"/>
      <c r="V76" s="860"/>
      <c r="W76" s="859"/>
      <c r="X76" s="860"/>
      <c r="Y76" s="859"/>
      <c r="Z76" s="860"/>
      <c r="AA76" s="793"/>
      <c r="AB76" s="793"/>
      <c r="AC76" s="793"/>
      <c r="AD76" s="793"/>
      <c r="AE76" s="793"/>
      <c r="AF76" s="793"/>
    </row>
    <row r="77" spans="2:32" s="404" customFormat="1" ht="12.75" customHeight="1" x14ac:dyDescent="0.2">
      <c r="B77" s="873" t="s">
        <v>665</v>
      </c>
      <c r="C77" s="874"/>
      <c r="D77" s="894" t="s">
        <v>661</v>
      </c>
      <c r="E77" s="930" t="s">
        <v>663</v>
      </c>
      <c r="F77" s="933"/>
      <c r="G77" s="936"/>
      <c r="H77" s="930" t="s">
        <v>559</v>
      </c>
      <c r="I77" s="466" t="s">
        <v>184</v>
      </c>
      <c r="J77" s="580">
        <v>500000</v>
      </c>
      <c r="K77" s="466" t="s">
        <v>183</v>
      </c>
      <c r="L77" s="581"/>
      <c r="M77" s="466" t="s">
        <v>182</v>
      </c>
      <c r="N77" s="582">
        <f>J77</f>
        <v>500000</v>
      </c>
      <c r="O77" s="466" t="s">
        <v>181</v>
      </c>
      <c r="P77" s="467"/>
      <c r="Q77" s="466" t="s">
        <v>181</v>
      </c>
      <c r="R77" s="467"/>
      <c r="S77" s="466" t="s">
        <v>181</v>
      </c>
      <c r="T77" s="467"/>
      <c r="U77" s="466" t="s">
        <v>181</v>
      </c>
      <c r="V77" s="467"/>
      <c r="W77" s="466" t="s">
        <v>181</v>
      </c>
      <c r="X77" s="467"/>
      <c r="Y77" s="466" t="s">
        <v>180</v>
      </c>
      <c r="Z77" s="465"/>
      <c r="AA77" s="894" t="s">
        <v>238</v>
      </c>
      <c r="AB77" s="894" t="s">
        <v>238</v>
      </c>
      <c r="AC77" s="894" t="s">
        <v>238</v>
      </c>
      <c r="AD77" s="894" t="s">
        <v>238</v>
      </c>
      <c r="AE77" s="894" t="s">
        <v>238</v>
      </c>
      <c r="AF77" s="894" t="s">
        <v>238</v>
      </c>
    </row>
    <row r="78" spans="2:32" s="404" customFormat="1" ht="15" customHeight="1" x14ac:dyDescent="0.2">
      <c r="B78" s="875"/>
      <c r="C78" s="876"/>
      <c r="D78" s="895"/>
      <c r="E78" s="931"/>
      <c r="F78" s="934"/>
      <c r="G78" s="937"/>
      <c r="H78" s="931"/>
      <c r="I78" s="463" t="s">
        <v>179</v>
      </c>
      <c r="J78" s="583"/>
      <c r="K78" s="463" t="s">
        <v>177</v>
      </c>
      <c r="L78" s="584"/>
      <c r="M78" s="463" t="s">
        <v>176</v>
      </c>
      <c r="N78" s="585">
        <f>N77</f>
        <v>500000</v>
      </c>
      <c r="O78" s="463" t="s">
        <v>175</v>
      </c>
      <c r="P78" s="462"/>
      <c r="Q78" s="463" t="s">
        <v>175</v>
      </c>
      <c r="R78" s="462"/>
      <c r="S78" s="463" t="s">
        <v>175</v>
      </c>
      <c r="T78" s="462"/>
      <c r="U78" s="463" t="s">
        <v>175</v>
      </c>
      <c r="V78" s="462"/>
      <c r="W78" s="463" t="s">
        <v>175</v>
      </c>
      <c r="X78" s="462"/>
      <c r="Y78" s="463" t="s">
        <v>174</v>
      </c>
      <c r="Z78" s="464"/>
      <c r="AA78" s="895"/>
      <c r="AB78" s="895"/>
      <c r="AC78" s="895"/>
      <c r="AD78" s="895"/>
      <c r="AE78" s="895"/>
      <c r="AF78" s="895"/>
    </row>
    <row r="79" spans="2:32" s="404" customFormat="1" ht="39" customHeight="1" x14ac:dyDescent="0.2">
      <c r="B79" s="875"/>
      <c r="C79" s="876"/>
      <c r="D79" s="895"/>
      <c r="E79" s="931"/>
      <c r="F79" s="934"/>
      <c r="G79" s="937"/>
      <c r="H79" s="931"/>
      <c r="I79" s="463" t="s">
        <v>173</v>
      </c>
      <c r="J79" s="450"/>
      <c r="K79" s="463" t="s">
        <v>171</v>
      </c>
      <c r="L79" s="586"/>
      <c r="M79" s="463" t="s">
        <v>170</v>
      </c>
      <c r="N79" s="585"/>
      <c r="O79" s="463" t="s">
        <v>169</v>
      </c>
      <c r="P79" s="462"/>
      <c r="Q79" s="463" t="s">
        <v>169</v>
      </c>
      <c r="R79" s="462"/>
      <c r="S79" s="463" t="s">
        <v>169</v>
      </c>
      <c r="T79" s="462"/>
      <c r="U79" s="463" t="s">
        <v>169</v>
      </c>
      <c r="V79" s="462"/>
      <c r="W79" s="463" t="s">
        <v>169</v>
      </c>
      <c r="X79" s="462"/>
      <c r="Y79" s="781"/>
      <c r="Z79" s="782"/>
      <c r="AA79" s="895"/>
      <c r="AB79" s="895"/>
      <c r="AC79" s="895"/>
      <c r="AD79" s="895"/>
      <c r="AE79" s="895"/>
      <c r="AF79" s="895"/>
    </row>
    <row r="80" spans="2:32" s="404" customFormat="1" ht="15" customHeight="1" x14ac:dyDescent="0.2">
      <c r="B80" s="875"/>
      <c r="C80" s="876"/>
      <c r="D80" s="895"/>
      <c r="E80" s="931"/>
      <c r="F80" s="934"/>
      <c r="G80" s="937"/>
      <c r="H80" s="931"/>
      <c r="I80" s="463" t="s">
        <v>168</v>
      </c>
      <c r="J80" s="586"/>
      <c r="K80" s="463" t="s">
        <v>167</v>
      </c>
      <c r="L80" s="586"/>
      <c r="M80" s="781"/>
      <c r="N80" s="782"/>
      <c r="O80" s="463" t="s">
        <v>166</v>
      </c>
      <c r="P80" s="462">
        <f>IF(P78="",P79-P77,P79-P78)</f>
        <v>0</v>
      </c>
      <c r="Q80" s="463" t="s">
        <v>166</v>
      </c>
      <c r="R80" s="462">
        <f>IF(R78="",R79-R77,R79-R78)</f>
        <v>0</v>
      </c>
      <c r="S80" s="463" t="s">
        <v>166</v>
      </c>
      <c r="T80" s="462">
        <f>IF(T78="",T79-T77,T79-T78)</f>
        <v>0</v>
      </c>
      <c r="U80" s="463" t="s">
        <v>166</v>
      </c>
      <c r="V80" s="462">
        <f>IF(V78="",V79-V77,V79-V78)</f>
        <v>0</v>
      </c>
      <c r="W80" s="463" t="s">
        <v>166</v>
      </c>
      <c r="X80" s="462">
        <f>IF(X78="",X79-X77,X79-X78)</f>
        <v>0</v>
      </c>
      <c r="Y80" s="781"/>
      <c r="Z80" s="782"/>
      <c r="AA80" s="895"/>
      <c r="AB80" s="895"/>
      <c r="AC80" s="895"/>
      <c r="AD80" s="895"/>
      <c r="AE80" s="895"/>
      <c r="AF80" s="895"/>
    </row>
    <row r="81" spans="1:32" s="404" customFormat="1" ht="15" customHeight="1" x14ac:dyDescent="0.2">
      <c r="B81" s="875"/>
      <c r="C81" s="876"/>
      <c r="D81" s="895"/>
      <c r="E81" s="931"/>
      <c r="F81" s="934"/>
      <c r="G81" s="937"/>
      <c r="H81" s="931"/>
      <c r="I81" s="463" t="s">
        <v>165</v>
      </c>
      <c r="J81" s="584">
        <v>43088</v>
      </c>
      <c r="K81" s="463" t="s">
        <v>164</v>
      </c>
      <c r="L81" s="584"/>
      <c r="M81" s="781"/>
      <c r="N81" s="782"/>
      <c r="O81" s="781"/>
      <c r="P81" s="782"/>
      <c r="Q81" s="781"/>
      <c r="R81" s="782"/>
      <c r="S81" s="781"/>
      <c r="T81" s="782"/>
      <c r="U81" s="781"/>
      <c r="V81" s="782"/>
      <c r="W81" s="781"/>
      <c r="X81" s="782"/>
      <c r="Y81" s="781"/>
      <c r="Z81" s="782"/>
      <c r="AA81" s="895"/>
      <c r="AB81" s="895"/>
      <c r="AC81" s="895"/>
      <c r="AD81" s="895"/>
      <c r="AE81" s="895"/>
      <c r="AF81" s="895"/>
    </row>
    <row r="82" spans="1:32" s="404" customFormat="1" ht="15" customHeight="1" x14ac:dyDescent="0.2">
      <c r="B82" s="877"/>
      <c r="C82" s="878"/>
      <c r="D82" s="896"/>
      <c r="E82" s="932"/>
      <c r="F82" s="935"/>
      <c r="G82" s="938"/>
      <c r="H82" s="932"/>
      <c r="I82" s="587" t="s">
        <v>158</v>
      </c>
      <c r="J82" s="588"/>
      <c r="K82" s="939"/>
      <c r="L82" s="940"/>
      <c r="M82" s="783"/>
      <c r="N82" s="784"/>
      <c r="O82" s="783"/>
      <c r="P82" s="784"/>
      <c r="Q82" s="783"/>
      <c r="R82" s="784"/>
      <c r="S82" s="783"/>
      <c r="T82" s="784"/>
      <c r="U82" s="783"/>
      <c r="V82" s="784"/>
      <c r="W82" s="783"/>
      <c r="X82" s="784"/>
      <c r="Y82" s="783"/>
      <c r="Z82" s="784"/>
      <c r="AA82" s="896"/>
      <c r="AB82" s="896"/>
      <c r="AC82" s="896"/>
      <c r="AD82" s="896"/>
      <c r="AE82" s="896"/>
      <c r="AF82" s="896"/>
    </row>
    <row r="83" spans="1:32" s="404" customFormat="1" ht="12.75" customHeight="1" x14ac:dyDescent="0.2">
      <c r="A83" s="402"/>
      <c r="B83" s="822" t="s">
        <v>1122</v>
      </c>
      <c r="C83" s="823"/>
      <c r="D83" s="791" t="s">
        <v>1121</v>
      </c>
      <c r="E83" s="828" t="s">
        <v>973</v>
      </c>
      <c r="F83" s="831">
        <v>2252.69</v>
      </c>
      <c r="G83" s="834" t="s">
        <v>231</v>
      </c>
      <c r="H83" s="828" t="s">
        <v>185</v>
      </c>
      <c r="I83" s="434" t="s">
        <v>184</v>
      </c>
      <c r="J83" s="438">
        <v>99992356.640000001</v>
      </c>
      <c r="K83" s="434" t="s">
        <v>183</v>
      </c>
      <c r="L83" s="485">
        <v>43657</v>
      </c>
      <c r="M83" s="434" t="s">
        <v>182</v>
      </c>
      <c r="N83" s="436">
        <f>J83</f>
        <v>99992356.640000001</v>
      </c>
      <c r="O83" s="434" t="s">
        <v>181</v>
      </c>
      <c r="P83" s="435">
        <v>1</v>
      </c>
      <c r="Q83" s="475" t="s">
        <v>181</v>
      </c>
      <c r="R83" s="474">
        <v>1</v>
      </c>
      <c r="S83" s="489" t="s">
        <v>181</v>
      </c>
      <c r="T83" s="488">
        <v>1</v>
      </c>
      <c r="U83" s="489" t="s">
        <v>181</v>
      </c>
      <c r="V83" s="488">
        <v>1</v>
      </c>
      <c r="W83" s="466" t="s">
        <v>181</v>
      </c>
      <c r="X83" s="467">
        <v>1</v>
      </c>
      <c r="Y83" s="434" t="s">
        <v>180</v>
      </c>
      <c r="Z83" s="433">
        <v>10</v>
      </c>
      <c r="AA83" s="791" t="s">
        <v>1120</v>
      </c>
      <c r="AB83" s="791" t="s">
        <v>10</v>
      </c>
      <c r="AC83" s="791" t="s">
        <v>10</v>
      </c>
      <c r="AD83" s="791" t="s">
        <v>10</v>
      </c>
      <c r="AE83" s="791" t="s">
        <v>10</v>
      </c>
      <c r="AF83" s="791" t="s">
        <v>2125</v>
      </c>
    </row>
    <row r="84" spans="1:32" s="404" customFormat="1" ht="15" customHeight="1" x14ac:dyDescent="0.2">
      <c r="A84" s="402"/>
      <c r="B84" s="824"/>
      <c r="C84" s="825"/>
      <c r="D84" s="792"/>
      <c r="E84" s="829"/>
      <c r="F84" s="832"/>
      <c r="G84" s="835"/>
      <c r="H84" s="829"/>
      <c r="I84" s="416" t="s">
        <v>179</v>
      </c>
      <c r="J84" s="491" t="s">
        <v>1119</v>
      </c>
      <c r="K84" s="416" t="s">
        <v>177</v>
      </c>
      <c r="L84" s="415"/>
      <c r="M84" s="416" t="s">
        <v>176</v>
      </c>
      <c r="N84" s="428">
        <f>N83</f>
        <v>99992356.640000001</v>
      </c>
      <c r="O84" s="416" t="s">
        <v>175</v>
      </c>
      <c r="P84" s="426"/>
      <c r="Q84" s="471" t="s">
        <v>175</v>
      </c>
      <c r="R84" s="470"/>
      <c r="S84" s="487" t="s">
        <v>175</v>
      </c>
      <c r="T84" s="486"/>
      <c r="U84" s="487" t="s">
        <v>175</v>
      </c>
      <c r="V84" s="486"/>
      <c r="W84" s="463" t="s">
        <v>175</v>
      </c>
      <c r="X84" s="462"/>
      <c r="Y84" s="416" t="s">
        <v>174</v>
      </c>
      <c r="Z84" s="430">
        <v>310</v>
      </c>
      <c r="AA84" s="792"/>
      <c r="AB84" s="792"/>
      <c r="AC84" s="792"/>
      <c r="AD84" s="792"/>
      <c r="AE84" s="792"/>
      <c r="AF84" s="792"/>
    </row>
    <row r="85" spans="1:32" s="404" customFormat="1" x14ac:dyDescent="0.2">
      <c r="A85" s="402"/>
      <c r="B85" s="824"/>
      <c r="C85" s="825"/>
      <c r="D85" s="792"/>
      <c r="E85" s="829"/>
      <c r="F85" s="832"/>
      <c r="G85" s="835"/>
      <c r="H85" s="829"/>
      <c r="I85" s="416" t="s">
        <v>173</v>
      </c>
      <c r="J85" s="429" t="s">
        <v>1118</v>
      </c>
      <c r="K85" s="416" t="s">
        <v>171</v>
      </c>
      <c r="L85" s="427"/>
      <c r="M85" s="416" t="s">
        <v>170</v>
      </c>
      <c r="N85" s="494">
        <v>18280402.329999998</v>
      </c>
      <c r="O85" s="416" t="s">
        <v>169</v>
      </c>
      <c r="P85" s="426">
        <v>0.73040000000000005</v>
      </c>
      <c r="Q85" s="471" t="s">
        <v>169</v>
      </c>
      <c r="R85" s="470">
        <v>0.80537702199000005</v>
      </c>
      <c r="S85" s="487" t="s">
        <v>169</v>
      </c>
      <c r="T85" s="486">
        <v>0.80537702199000005</v>
      </c>
      <c r="U85" s="487" t="s">
        <v>169</v>
      </c>
      <c r="V85" s="486">
        <v>0.80537702199000005</v>
      </c>
      <c r="W85" s="463" t="s">
        <v>169</v>
      </c>
      <c r="X85" s="462">
        <v>0.9</v>
      </c>
      <c r="Y85" s="816"/>
      <c r="Z85" s="817"/>
      <c r="AA85" s="792"/>
      <c r="AB85" s="792"/>
      <c r="AC85" s="792"/>
      <c r="AD85" s="792"/>
      <c r="AE85" s="792"/>
      <c r="AF85" s="792"/>
    </row>
    <row r="86" spans="1:32" s="404" customFormat="1" ht="15" customHeight="1" x14ac:dyDescent="0.2">
      <c r="A86" s="402"/>
      <c r="B86" s="824"/>
      <c r="C86" s="825"/>
      <c r="D86" s="792"/>
      <c r="E86" s="829"/>
      <c r="F86" s="832"/>
      <c r="G86" s="835"/>
      <c r="H86" s="829"/>
      <c r="I86" s="416" t="s">
        <v>168</v>
      </c>
      <c r="J86" s="427">
        <v>360</v>
      </c>
      <c r="K86" s="416" t="s">
        <v>167</v>
      </c>
      <c r="L86" s="427">
        <v>20</v>
      </c>
      <c r="M86" s="816"/>
      <c r="N86" s="817"/>
      <c r="O86" s="416" t="s">
        <v>166</v>
      </c>
      <c r="P86" s="426">
        <f>IF(P84="",P85-P83,P85-P84)</f>
        <v>-0.26959999999999995</v>
      </c>
      <c r="Q86" s="471" t="s">
        <v>166</v>
      </c>
      <c r="R86" s="470">
        <f>IF(R84="",R85-R83,R85-R84)</f>
        <v>-0.19462297800999995</v>
      </c>
      <c r="S86" s="487" t="s">
        <v>166</v>
      </c>
      <c r="T86" s="486">
        <f>IF(T84="",T85-T83,T85-T84)</f>
        <v>-0.19462297800999995</v>
      </c>
      <c r="U86" s="487" t="s">
        <v>166</v>
      </c>
      <c r="V86" s="486">
        <f>IF(V84="",V85-V83,V85-V84)</f>
        <v>-0.19462297800999995</v>
      </c>
      <c r="W86" s="463" t="s">
        <v>166</v>
      </c>
      <c r="X86" s="462">
        <f>IF(X84="",X85-X83,X85-X84)</f>
        <v>-9.9999999999999978E-2</v>
      </c>
      <c r="Y86" s="816"/>
      <c r="Z86" s="817"/>
      <c r="AA86" s="792"/>
      <c r="AB86" s="792"/>
      <c r="AC86" s="792"/>
      <c r="AD86" s="792"/>
      <c r="AE86" s="792"/>
      <c r="AF86" s="792"/>
    </row>
    <row r="87" spans="1:32" s="404" customFormat="1" ht="15" customHeight="1" x14ac:dyDescent="0.2">
      <c r="A87" s="402"/>
      <c r="B87" s="824"/>
      <c r="C87" s="825"/>
      <c r="D87" s="792"/>
      <c r="E87" s="829"/>
      <c r="F87" s="832"/>
      <c r="G87" s="835"/>
      <c r="H87" s="829"/>
      <c r="I87" s="416" t="s">
        <v>165</v>
      </c>
      <c r="J87" s="415">
        <v>43389</v>
      </c>
      <c r="K87" s="416" t="s">
        <v>164</v>
      </c>
      <c r="L87" s="415"/>
      <c r="M87" s="816"/>
      <c r="N87" s="817"/>
      <c r="O87" s="816"/>
      <c r="P87" s="817"/>
      <c r="Q87" s="945"/>
      <c r="R87" s="946"/>
      <c r="S87" s="983"/>
      <c r="T87" s="984"/>
      <c r="U87" s="983"/>
      <c r="V87" s="984"/>
      <c r="W87" s="781"/>
      <c r="X87" s="782"/>
      <c r="Y87" s="816"/>
      <c r="Z87" s="817"/>
      <c r="AA87" s="792"/>
      <c r="AB87" s="792"/>
      <c r="AC87" s="792"/>
      <c r="AD87" s="792"/>
      <c r="AE87" s="792"/>
      <c r="AF87" s="792"/>
    </row>
    <row r="88" spans="1:32" s="404" customFormat="1" ht="15" customHeight="1" x14ac:dyDescent="0.2">
      <c r="A88" s="402"/>
      <c r="B88" s="826"/>
      <c r="C88" s="827"/>
      <c r="D88" s="793"/>
      <c r="E88" s="830"/>
      <c r="F88" s="833"/>
      <c r="G88" s="836"/>
      <c r="H88" s="830"/>
      <c r="I88" s="406" t="s">
        <v>158</v>
      </c>
      <c r="J88" s="451">
        <v>43298</v>
      </c>
      <c r="K88" s="820"/>
      <c r="L88" s="821"/>
      <c r="M88" s="818"/>
      <c r="N88" s="819"/>
      <c r="O88" s="818"/>
      <c r="P88" s="819"/>
      <c r="Q88" s="947"/>
      <c r="R88" s="948"/>
      <c r="S88" s="985"/>
      <c r="T88" s="986"/>
      <c r="U88" s="985"/>
      <c r="V88" s="986"/>
      <c r="W88" s="783"/>
      <c r="X88" s="784"/>
      <c r="Y88" s="818"/>
      <c r="Z88" s="819"/>
      <c r="AA88" s="793"/>
      <c r="AB88" s="793"/>
      <c r="AC88" s="793"/>
      <c r="AD88" s="793"/>
      <c r="AE88" s="793"/>
      <c r="AF88" s="793"/>
    </row>
    <row r="89" spans="1:32" s="404" customFormat="1" ht="12.75" customHeight="1" x14ac:dyDescent="0.2">
      <c r="B89" s="822" t="s">
        <v>659</v>
      </c>
      <c r="C89" s="823"/>
      <c r="D89" s="791" t="s">
        <v>653</v>
      </c>
      <c r="E89" s="828" t="s">
        <v>228</v>
      </c>
      <c r="F89" s="831"/>
      <c r="G89" s="834" t="s">
        <v>231</v>
      </c>
      <c r="H89" s="828" t="s">
        <v>185</v>
      </c>
      <c r="I89" s="434" t="s">
        <v>184</v>
      </c>
      <c r="J89" s="438">
        <v>3975000</v>
      </c>
      <c r="K89" s="434" t="s">
        <v>183</v>
      </c>
      <c r="L89" s="437">
        <f>J94+J92-0.001</f>
        <v>43926.999000000003</v>
      </c>
      <c r="M89" s="434" t="s">
        <v>182</v>
      </c>
      <c r="N89" s="436">
        <f>J89</f>
        <v>3975000</v>
      </c>
      <c r="O89" s="434" t="s">
        <v>181</v>
      </c>
      <c r="P89" s="435">
        <v>1</v>
      </c>
      <c r="Q89" s="460" t="s">
        <v>181</v>
      </c>
      <c r="R89" s="459">
        <v>1</v>
      </c>
      <c r="S89" s="460" t="s">
        <v>181</v>
      </c>
      <c r="T89" s="459">
        <v>1</v>
      </c>
      <c r="U89" s="480" t="s">
        <v>181</v>
      </c>
      <c r="V89" s="479">
        <v>1</v>
      </c>
      <c r="W89" s="434" t="s">
        <v>181</v>
      </c>
      <c r="X89" s="435">
        <v>1</v>
      </c>
      <c r="Y89" s="466" t="s">
        <v>180</v>
      </c>
      <c r="Z89" s="493">
        <v>10</v>
      </c>
      <c r="AA89" s="791" t="s">
        <v>10</v>
      </c>
      <c r="AB89" s="791" t="s">
        <v>10</v>
      </c>
      <c r="AC89" s="791" t="s">
        <v>10</v>
      </c>
      <c r="AD89" s="791" t="s">
        <v>10</v>
      </c>
      <c r="AE89" s="791" t="s">
        <v>1953</v>
      </c>
      <c r="AF89" s="791" t="s">
        <v>134</v>
      </c>
    </row>
    <row r="90" spans="1:32" s="404" customFormat="1" ht="15" customHeight="1" x14ac:dyDescent="0.2">
      <c r="B90" s="824"/>
      <c r="C90" s="825"/>
      <c r="D90" s="792"/>
      <c r="E90" s="829"/>
      <c r="F90" s="832"/>
      <c r="G90" s="835"/>
      <c r="H90" s="829"/>
      <c r="I90" s="416" t="s">
        <v>179</v>
      </c>
      <c r="J90" s="432" t="s">
        <v>198</v>
      </c>
      <c r="K90" s="416" t="s">
        <v>177</v>
      </c>
      <c r="L90" s="431" t="s">
        <v>1952</v>
      </c>
      <c r="M90" s="416" t="s">
        <v>176</v>
      </c>
      <c r="N90" s="428">
        <f>N89</f>
        <v>3975000</v>
      </c>
      <c r="O90" s="416" t="s">
        <v>175</v>
      </c>
      <c r="P90" s="426">
        <v>0.41599999999999998</v>
      </c>
      <c r="Q90" s="458" t="s">
        <v>175</v>
      </c>
      <c r="R90" s="457">
        <v>1</v>
      </c>
      <c r="S90" s="458" t="s">
        <v>175</v>
      </c>
      <c r="T90" s="457">
        <v>1</v>
      </c>
      <c r="U90" s="478" t="s">
        <v>175</v>
      </c>
      <c r="V90" s="477">
        <v>1</v>
      </c>
      <c r="W90" s="416" t="s">
        <v>175</v>
      </c>
      <c r="X90" s="426">
        <v>1</v>
      </c>
      <c r="Y90" s="463" t="s">
        <v>174</v>
      </c>
      <c r="Z90" s="492">
        <v>260</v>
      </c>
      <c r="AA90" s="792"/>
      <c r="AB90" s="792"/>
      <c r="AC90" s="792"/>
      <c r="AD90" s="792"/>
      <c r="AE90" s="792"/>
      <c r="AF90" s="792"/>
    </row>
    <row r="91" spans="1:32" s="404" customFormat="1" ht="13.5" customHeight="1" x14ac:dyDescent="0.2">
      <c r="B91" s="824"/>
      <c r="C91" s="825"/>
      <c r="D91" s="792"/>
      <c r="E91" s="829"/>
      <c r="F91" s="832"/>
      <c r="G91" s="835"/>
      <c r="H91" s="829"/>
      <c r="I91" s="416" t="s">
        <v>173</v>
      </c>
      <c r="J91" s="429" t="s">
        <v>658</v>
      </c>
      <c r="K91" s="416" t="s">
        <v>171</v>
      </c>
      <c r="L91" s="427">
        <v>71</v>
      </c>
      <c r="M91" s="416" t="s">
        <v>170</v>
      </c>
      <c r="N91" s="428"/>
      <c r="O91" s="416" t="s">
        <v>169</v>
      </c>
      <c r="P91" s="426">
        <v>0.41599999999999998</v>
      </c>
      <c r="Q91" s="458" t="s">
        <v>169</v>
      </c>
      <c r="R91" s="457">
        <v>0.56879999999999997</v>
      </c>
      <c r="S91" s="458" t="s">
        <v>169</v>
      </c>
      <c r="T91" s="457">
        <v>0.56879999999999997</v>
      </c>
      <c r="U91" s="478" t="s">
        <v>169</v>
      </c>
      <c r="V91" s="477">
        <v>0.56879999999999997</v>
      </c>
      <c r="W91" s="416" t="s">
        <v>169</v>
      </c>
      <c r="X91" s="426">
        <v>0.43120000000000003</v>
      </c>
      <c r="Y91" s="781"/>
      <c r="Z91" s="782"/>
      <c r="AA91" s="792"/>
      <c r="AB91" s="792"/>
      <c r="AC91" s="792"/>
      <c r="AD91" s="792"/>
      <c r="AE91" s="792"/>
      <c r="AF91" s="792"/>
    </row>
    <row r="92" spans="1:32" s="404" customFormat="1" ht="15" customHeight="1" x14ac:dyDescent="0.2">
      <c r="B92" s="824"/>
      <c r="C92" s="825"/>
      <c r="D92" s="792"/>
      <c r="E92" s="829"/>
      <c r="F92" s="832"/>
      <c r="G92" s="835"/>
      <c r="H92" s="829"/>
      <c r="I92" s="416" t="s">
        <v>168</v>
      </c>
      <c r="J92" s="427">
        <v>137</v>
      </c>
      <c r="K92" s="416" t="s">
        <v>167</v>
      </c>
      <c r="L92" s="427">
        <v>100</v>
      </c>
      <c r="M92" s="816"/>
      <c r="N92" s="817"/>
      <c r="O92" s="416" t="s">
        <v>166</v>
      </c>
      <c r="P92" s="426">
        <f>IF(P90="",P91-P89,P91-P90)</f>
        <v>0</v>
      </c>
      <c r="Q92" s="458" t="s">
        <v>166</v>
      </c>
      <c r="R92" s="457">
        <f>IF(R90="",R91-R89,R91-R90)</f>
        <v>-0.43120000000000003</v>
      </c>
      <c r="S92" s="458" t="s">
        <v>166</v>
      </c>
      <c r="T92" s="457">
        <f>IF(T90="",T91-T89,T91-T90)</f>
        <v>-0.43120000000000003</v>
      </c>
      <c r="U92" s="478" t="s">
        <v>166</v>
      </c>
      <c r="V92" s="477">
        <f>IF(V90="",V91-V89,V91-V90)</f>
        <v>-0.43120000000000003</v>
      </c>
      <c r="W92" s="416" t="s">
        <v>166</v>
      </c>
      <c r="X92" s="426">
        <f>IF(X90="",X91-X89,X91-X90)</f>
        <v>-0.56879999999999997</v>
      </c>
      <c r="Y92" s="781"/>
      <c r="Z92" s="782"/>
      <c r="AA92" s="792"/>
      <c r="AB92" s="792"/>
      <c r="AC92" s="792"/>
      <c r="AD92" s="792"/>
      <c r="AE92" s="792"/>
      <c r="AF92" s="792"/>
    </row>
    <row r="93" spans="1:32" s="404" customFormat="1" ht="15" customHeight="1" x14ac:dyDescent="0.2">
      <c r="B93" s="824"/>
      <c r="C93" s="825"/>
      <c r="D93" s="792"/>
      <c r="E93" s="829"/>
      <c r="F93" s="832"/>
      <c r="G93" s="835"/>
      <c r="H93" s="829"/>
      <c r="I93" s="416" t="s">
        <v>165</v>
      </c>
      <c r="J93" s="415" t="s">
        <v>657</v>
      </c>
      <c r="K93" s="416" t="s">
        <v>164</v>
      </c>
      <c r="L93" s="415"/>
      <c r="M93" s="816"/>
      <c r="N93" s="817"/>
      <c r="O93" s="816"/>
      <c r="P93" s="817"/>
      <c r="Q93" s="853"/>
      <c r="R93" s="854"/>
      <c r="S93" s="853"/>
      <c r="T93" s="854"/>
      <c r="U93" s="857"/>
      <c r="V93" s="858"/>
      <c r="W93" s="816"/>
      <c r="X93" s="817"/>
      <c r="Y93" s="781"/>
      <c r="Z93" s="782"/>
      <c r="AA93" s="792"/>
      <c r="AB93" s="792"/>
      <c r="AC93" s="792"/>
      <c r="AD93" s="792"/>
      <c r="AE93" s="792"/>
      <c r="AF93" s="792"/>
    </row>
    <row r="94" spans="1:32" s="404" customFormat="1" ht="15" customHeight="1" x14ac:dyDescent="0.2">
      <c r="B94" s="826"/>
      <c r="C94" s="827"/>
      <c r="D94" s="793"/>
      <c r="E94" s="830"/>
      <c r="F94" s="833"/>
      <c r="G94" s="836"/>
      <c r="H94" s="830"/>
      <c r="I94" s="406" t="s">
        <v>158</v>
      </c>
      <c r="J94" s="451">
        <v>43790</v>
      </c>
      <c r="K94" s="820"/>
      <c r="L94" s="821"/>
      <c r="M94" s="818"/>
      <c r="N94" s="819"/>
      <c r="O94" s="818"/>
      <c r="P94" s="819"/>
      <c r="Q94" s="855"/>
      <c r="R94" s="856"/>
      <c r="S94" s="855"/>
      <c r="T94" s="856"/>
      <c r="U94" s="859"/>
      <c r="V94" s="860"/>
      <c r="W94" s="818"/>
      <c r="X94" s="819"/>
      <c r="Y94" s="783"/>
      <c r="Z94" s="784"/>
      <c r="AA94" s="793"/>
      <c r="AB94" s="793"/>
      <c r="AC94" s="793"/>
      <c r="AD94" s="793"/>
      <c r="AE94" s="793"/>
      <c r="AF94" s="793"/>
    </row>
    <row r="95" spans="1:32" s="404" customFormat="1" ht="12.75" customHeight="1" x14ac:dyDescent="0.2">
      <c r="B95" s="822" t="s">
        <v>656</v>
      </c>
      <c r="C95" s="823"/>
      <c r="D95" s="791" t="s">
        <v>653</v>
      </c>
      <c r="E95" s="828" t="s">
        <v>228</v>
      </c>
      <c r="F95" s="831"/>
      <c r="G95" s="834"/>
      <c r="H95" s="828"/>
      <c r="I95" s="434" t="s">
        <v>184</v>
      </c>
      <c r="J95" s="438">
        <v>4000000</v>
      </c>
      <c r="K95" s="434" t="s">
        <v>183</v>
      </c>
      <c r="L95" s="437">
        <f>+J100+J98</f>
        <v>44227</v>
      </c>
      <c r="M95" s="434" t="s">
        <v>182</v>
      </c>
      <c r="N95" s="436">
        <f>J95</f>
        <v>4000000</v>
      </c>
      <c r="O95" s="434" t="s">
        <v>181</v>
      </c>
      <c r="P95" s="435"/>
      <c r="Q95" s="434" t="s">
        <v>181</v>
      </c>
      <c r="R95" s="435"/>
      <c r="S95" s="434" t="s">
        <v>181</v>
      </c>
      <c r="T95" s="435"/>
      <c r="U95" s="480" t="s">
        <v>181</v>
      </c>
      <c r="V95" s="479"/>
      <c r="W95" s="434" t="s">
        <v>181</v>
      </c>
      <c r="X95" s="435">
        <v>0.2742</v>
      </c>
      <c r="Y95" s="466" t="s">
        <v>180</v>
      </c>
      <c r="Z95" s="433">
        <v>8</v>
      </c>
      <c r="AA95" s="922" t="s">
        <v>655</v>
      </c>
      <c r="AB95" s="922" t="s">
        <v>655</v>
      </c>
      <c r="AC95" s="922" t="s">
        <v>655</v>
      </c>
      <c r="AD95" s="922" t="s">
        <v>655</v>
      </c>
      <c r="AE95" s="922" t="s">
        <v>1951</v>
      </c>
      <c r="AF95" s="922" t="s">
        <v>10</v>
      </c>
    </row>
    <row r="96" spans="1:32" s="404" customFormat="1" ht="15" customHeight="1" x14ac:dyDescent="0.2">
      <c r="B96" s="824"/>
      <c r="C96" s="825"/>
      <c r="D96" s="792"/>
      <c r="E96" s="829"/>
      <c r="F96" s="832"/>
      <c r="G96" s="835"/>
      <c r="H96" s="829"/>
      <c r="I96" s="416" t="s">
        <v>179</v>
      </c>
      <c r="J96" s="432" t="s">
        <v>1950</v>
      </c>
      <c r="K96" s="416" t="s">
        <v>177</v>
      </c>
      <c r="L96" s="415"/>
      <c r="M96" s="416" t="s">
        <v>176</v>
      </c>
      <c r="N96" s="428">
        <f>N95</f>
        <v>4000000</v>
      </c>
      <c r="O96" s="416" t="s">
        <v>175</v>
      </c>
      <c r="P96" s="426"/>
      <c r="Q96" s="416" t="s">
        <v>175</v>
      </c>
      <c r="R96" s="426"/>
      <c r="S96" s="416" t="s">
        <v>175</v>
      </c>
      <c r="T96" s="426"/>
      <c r="U96" s="478" t="s">
        <v>175</v>
      </c>
      <c r="V96" s="477"/>
      <c r="W96" s="416" t="s">
        <v>175</v>
      </c>
      <c r="X96" s="426"/>
      <c r="Y96" s="463" t="s">
        <v>174</v>
      </c>
      <c r="Z96" s="430">
        <f>+Z95*22</f>
        <v>176</v>
      </c>
      <c r="AA96" s="792"/>
      <c r="AB96" s="792"/>
      <c r="AC96" s="792"/>
      <c r="AD96" s="792"/>
      <c r="AE96" s="792"/>
      <c r="AF96" s="792"/>
    </row>
    <row r="97" spans="1:32" s="404" customFormat="1" ht="39" customHeight="1" x14ac:dyDescent="0.2">
      <c r="B97" s="824"/>
      <c r="C97" s="825"/>
      <c r="D97" s="792"/>
      <c r="E97" s="829"/>
      <c r="F97" s="832"/>
      <c r="G97" s="835"/>
      <c r="H97" s="829"/>
      <c r="I97" s="416" t="s">
        <v>173</v>
      </c>
      <c r="J97" s="429" t="s">
        <v>1949</v>
      </c>
      <c r="K97" s="416" t="s">
        <v>171</v>
      </c>
      <c r="L97" s="427"/>
      <c r="M97" s="416" t="s">
        <v>170</v>
      </c>
      <c r="N97" s="428"/>
      <c r="O97" s="416" t="s">
        <v>169</v>
      </c>
      <c r="P97" s="426"/>
      <c r="Q97" s="416" t="s">
        <v>169</v>
      </c>
      <c r="R97" s="426"/>
      <c r="S97" s="416" t="s">
        <v>169</v>
      </c>
      <c r="T97" s="426"/>
      <c r="U97" s="478" t="s">
        <v>169</v>
      </c>
      <c r="V97" s="477"/>
      <c r="W97" s="416" t="s">
        <v>169</v>
      </c>
      <c r="X97" s="426">
        <v>0.2742</v>
      </c>
      <c r="Y97" s="857"/>
      <c r="Z97" s="858"/>
      <c r="AA97" s="792"/>
      <c r="AB97" s="792"/>
      <c r="AC97" s="792"/>
      <c r="AD97" s="792"/>
      <c r="AE97" s="792"/>
      <c r="AF97" s="792"/>
    </row>
    <row r="98" spans="1:32" s="404" customFormat="1" ht="15" customHeight="1" x14ac:dyDescent="0.2">
      <c r="B98" s="824"/>
      <c r="C98" s="825"/>
      <c r="D98" s="792"/>
      <c r="E98" s="829"/>
      <c r="F98" s="832"/>
      <c r="G98" s="835"/>
      <c r="H98" s="829"/>
      <c r="I98" s="416" t="s">
        <v>168</v>
      </c>
      <c r="J98" s="427">
        <v>150</v>
      </c>
      <c r="K98" s="416" t="s">
        <v>167</v>
      </c>
      <c r="L98" s="427"/>
      <c r="M98" s="816"/>
      <c r="N98" s="817"/>
      <c r="O98" s="416" t="s">
        <v>166</v>
      </c>
      <c r="P98" s="426">
        <f>IF(P96="",P97-P95,P97-P96)</f>
        <v>0</v>
      </c>
      <c r="Q98" s="416" t="s">
        <v>166</v>
      </c>
      <c r="R98" s="426">
        <f>IF(R96="",R97-R95,R97-R96)</f>
        <v>0</v>
      </c>
      <c r="S98" s="416" t="s">
        <v>166</v>
      </c>
      <c r="T98" s="426">
        <f>IF(T96="",T97-T95,T97-T96)</f>
        <v>0</v>
      </c>
      <c r="U98" s="478" t="s">
        <v>166</v>
      </c>
      <c r="V98" s="477">
        <f>IF(V96="",V97-V95,V97-V96)</f>
        <v>0</v>
      </c>
      <c r="W98" s="416" t="s">
        <v>166</v>
      </c>
      <c r="X98" s="426">
        <f>IF(X96="",X97-X95,X97-X96)</f>
        <v>0</v>
      </c>
      <c r="Y98" s="857"/>
      <c r="Z98" s="858"/>
      <c r="AA98" s="792"/>
      <c r="AB98" s="792"/>
      <c r="AC98" s="792"/>
      <c r="AD98" s="792"/>
      <c r="AE98" s="792"/>
      <c r="AF98" s="792"/>
    </row>
    <row r="99" spans="1:32" s="404" customFormat="1" ht="15" customHeight="1" x14ac:dyDescent="0.2">
      <c r="B99" s="824"/>
      <c r="C99" s="825"/>
      <c r="D99" s="792"/>
      <c r="E99" s="829"/>
      <c r="F99" s="832"/>
      <c r="G99" s="835"/>
      <c r="H99" s="829"/>
      <c r="I99" s="416" t="s">
        <v>165</v>
      </c>
      <c r="J99" s="415" t="s">
        <v>284</v>
      </c>
      <c r="K99" s="416" t="s">
        <v>164</v>
      </c>
      <c r="L99" s="415"/>
      <c r="M99" s="816"/>
      <c r="N99" s="817"/>
      <c r="O99" s="816"/>
      <c r="P99" s="817"/>
      <c r="Q99" s="816"/>
      <c r="R99" s="817"/>
      <c r="S99" s="816"/>
      <c r="T99" s="817"/>
      <c r="U99" s="857"/>
      <c r="V99" s="858"/>
      <c r="W99" s="816"/>
      <c r="X99" s="817"/>
      <c r="Y99" s="857"/>
      <c r="Z99" s="858"/>
      <c r="AA99" s="792"/>
      <c r="AB99" s="792"/>
      <c r="AC99" s="792"/>
      <c r="AD99" s="792"/>
      <c r="AE99" s="792"/>
      <c r="AF99" s="792"/>
    </row>
    <row r="100" spans="1:32" s="404" customFormat="1" ht="15" customHeight="1" x14ac:dyDescent="0.2">
      <c r="B100" s="826"/>
      <c r="C100" s="827"/>
      <c r="D100" s="793"/>
      <c r="E100" s="830"/>
      <c r="F100" s="833"/>
      <c r="G100" s="836"/>
      <c r="H100" s="830"/>
      <c r="I100" s="406" t="s">
        <v>158</v>
      </c>
      <c r="J100" s="405">
        <v>44077</v>
      </c>
      <c r="K100" s="820"/>
      <c r="L100" s="821"/>
      <c r="M100" s="818"/>
      <c r="N100" s="819"/>
      <c r="O100" s="818"/>
      <c r="P100" s="819"/>
      <c r="Q100" s="818"/>
      <c r="R100" s="819"/>
      <c r="S100" s="818"/>
      <c r="T100" s="819"/>
      <c r="U100" s="859"/>
      <c r="V100" s="860"/>
      <c r="W100" s="818"/>
      <c r="X100" s="819"/>
      <c r="Y100" s="859"/>
      <c r="Z100" s="860"/>
      <c r="AA100" s="793"/>
      <c r="AB100" s="793"/>
      <c r="AC100" s="793"/>
      <c r="AD100" s="793"/>
      <c r="AE100" s="793"/>
      <c r="AF100" s="793"/>
    </row>
    <row r="101" spans="1:32" s="404" customFormat="1" ht="12.75" customHeight="1" x14ac:dyDescent="0.2">
      <c r="A101" s="402"/>
      <c r="B101" s="999" t="s">
        <v>1064</v>
      </c>
      <c r="C101" s="823"/>
      <c r="D101" s="791" t="s">
        <v>653</v>
      </c>
      <c r="E101" s="828" t="s">
        <v>1061</v>
      </c>
      <c r="F101" s="831"/>
      <c r="G101" s="834"/>
      <c r="H101" s="828" t="s">
        <v>193</v>
      </c>
      <c r="I101" s="434" t="s">
        <v>184</v>
      </c>
      <c r="J101" s="438">
        <v>1760000</v>
      </c>
      <c r="K101" s="434" t="s">
        <v>183</v>
      </c>
      <c r="L101" s="437">
        <f>J106+J104</f>
        <v>43864</v>
      </c>
      <c r="M101" s="434" t="s">
        <v>182</v>
      </c>
      <c r="N101" s="436">
        <f>J101</f>
        <v>1760000</v>
      </c>
      <c r="O101" s="434" t="s">
        <v>181</v>
      </c>
      <c r="P101" s="435">
        <v>1</v>
      </c>
      <c r="Q101" s="434" t="s">
        <v>181</v>
      </c>
      <c r="R101" s="435">
        <v>1</v>
      </c>
      <c r="S101" s="434" t="s">
        <v>181</v>
      </c>
      <c r="T101" s="435">
        <v>1</v>
      </c>
      <c r="U101" s="480" t="s">
        <v>181</v>
      </c>
      <c r="V101" s="479">
        <v>1</v>
      </c>
      <c r="W101" s="480" t="s">
        <v>181</v>
      </c>
      <c r="X101" s="479">
        <v>1</v>
      </c>
      <c r="Y101" s="434" t="s">
        <v>180</v>
      </c>
      <c r="Z101" s="433">
        <v>25</v>
      </c>
      <c r="AA101" s="791" t="s">
        <v>1063</v>
      </c>
      <c r="AB101" s="791" t="s">
        <v>114</v>
      </c>
      <c r="AC101" s="791" t="s">
        <v>114</v>
      </c>
      <c r="AD101" s="791" t="s">
        <v>114</v>
      </c>
      <c r="AE101" s="791" t="s">
        <v>114</v>
      </c>
      <c r="AF101" s="791" t="s">
        <v>114</v>
      </c>
    </row>
    <row r="102" spans="1:32" s="404" customFormat="1" ht="15" customHeight="1" x14ac:dyDescent="0.2">
      <c r="A102" s="402"/>
      <c r="B102" s="824"/>
      <c r="C102" s="825"/>
      <c r="D102" s="792"/>
      <c r="E102" s="829"/>
      <c r="F102" s="832"/>
      <c r="G102" s="835"/>
      <c r="H102" s="829"/>
      <c r="I102" s="416" t="s">
        <v>179</v>
      </c>
      <c r="J102" s="432" t="s">
        <v>1006</v>
      </c>
      <c r="K102" s="416" t="s">
        <v>177</v>
      </c>
      <c r="L102" s="415">
        <f>L101+L103+L104</f>
        <v>43936</v>
      </c>
      <c r="M102" s="416" t="s">
        <v>176</v>
      </c>
      <c r="N102" s="428">
        <f>N101</f>
        <v>1760000</v>
      </c>
      <c r="O102" s="416" t="s">
        <v>175</v>
      </c>
      <c r="P102" s="426">
        <v>1</v>
      </c>
      <c r="Q102" s="416" t="s">
        <v>175</v>
      </c>
      <c r="R102" s="426">
        <v>0.95079999999999998</v>
      </c>
      <c r="S102" s="416" t="s">
        <v>175</v>
      </c>
      <c r="T102" s="426">
        <v>0.95079999999999998</v>
      </c>
      <c r="U102" s="478" t="s">
        <v>175</v>
      </c>
      <c r="V102" s="477">
        <v>0.95079999999999998</v>
      </c>
      <c r="W102" s="478" t="s">
        <v>175</v>
      </c>
      <c r="X102" s="477">
        <v>0.95079999999999998</v>
      </c>
      <c r="Y102" s="416" t="s">
        <v>174</v>
      </c>
      <c r="Z102" s="430">
        <f>Z101*15</f>
        <v>375</v>
      </c>
      <c r="AA102" s="792"/>
      <c r="AB102" s="792"/>
      <c r="AC102" s="792"/>
      <c r="AD102" s="792"/>
      <c r="AE102" s="792"/>
      <c r="AF102" s="792"/>
    </row>
    <row r="103" spans="1:32" s="404" customFormat="1" x14ac:dyDescent="0.2">
      <c r="A103" s="402"/>
      <c r="B103" s="824"/>
      <c r="C103" s="825"/>
      <c r="D103" s="792"/>
      <c r="E103" s="829"/>
      <c r="F103" s="832"/>
      <c r="G103" s="835"/>
      <c r="H103" s="829"/>
      <c r="I103" s="416" t="s">
        <v>173</v>
      </c>
      <c r="J103" s="490" t="s">
        <v>192</v>
      </c>
      <c r="K103" s="416" t="s">
        <v>171</v>
      </c>
      <c r="L103" s="427">
        <v>28</v>
      </c>
      <c r="M103" s="416" t="s">
        <v>170</v>
      </c>
      <c r="N103" s="428">
        <v>1235344</v>
      </c>
      <c r="O103" s="416" t="s">
        <v>169</v>
      </c>
      <c r="P103" s="481">
        <v>0.95569999999999999</v>
      </c>
      <c r="Q103" s="416" t="s">
        <v>169</v>
      </c>
      <c r="R103" s="481">
        <v>0.98</v>
      </c>
      <c r="S103" s="416" t="s">
        <v>169</v>
      </c>
      <c r="T103" s="481">
        <v>0.98</v>
      </c>
      <c r="U103" s="478" t="s">
        <v>169</v>
      </c>
      <c r="V103" s="513">
        <v>0.98</v>
      </c>
      <c r="W103" s="478" t="s">
        <v>169</v>
      </c>
      <c r="X103" s="513">
        <v>0.98</v>
      </c>
      <c r="Y103" s="816"/>
      <c r="Z103" s="817"/>
      <c r="AA103" s="792"/>
      <c r="AB103" s="792"/>
      <c r="AC103" s="792"/>
      <c r="AD103" s="792"/>
      <c r="AE103" s="792"/>
      <c r="AF103" s="792"/>
    </row>
    <row r="104" spans="1:32" s="404" customFormat="1" ht="15" customHeight="1" x14ac:dyDescent="0.2">
      <c r="A104" s="402"/>
      <c r="B104" s="824"/>
      <c r="C104" s="825"/>
      <c r="D104" s="792"/>
      <c r="E104" s="829"/>
      <c r="F104" s="832"/>
      <c r="G104" s="835"/>
      <c r="H104" s="829"/>
      <c r="I104" s="416" t="s">
        <v>168</v>
      </c>
      <c r="J104" s="427">
        <v>70</v>
      </c>
      <c r="K104" s="416" t="s">
        <v>167</v>
      </c>
      <c r="L104" s="427">
        <v>44</v>
      </c>
      <c r="M104" s="816"/>
      <c r="N104" s="817"/>
      <c r="O104" s="416" t="s">
        <v>166</v>
      </c>
      <c r="P104" s="426">
        <f>IF(P102="",P103-P101,P103-P102)</f>
        <v>-4.4300000000000006E-2</v>
      </c>
      <c r="Q104" s="416" t="s">
        <v>166</v>
      </c>
      <c r="R104" s="426">
        <f>IF(R102="",R103-R101,R103-R102)</f>
        <v>2.9200000000000004E-2</v>
      </c>
      <c r="S104" s="416" t="s">
        <v>166</v>
      </c>
      <c r="T104" s="426">
        <f>IF(T102="",T103-T101,T103-T102)</f>
        <v>2.9200000000000004E-2</v>
      </c>
      <c r="U104" s="478" t="s">
        <v>166</v>
      </c>
      <c r="V104" s="477">
        <f>IF(V102="",V103-V101,V103-V102)</f>
        <v>2.9200000000000004E-2</v>
      </c>
      <c r="W104" s="478" t="s">
        <v>166</v>
      </c>
      <c r="X104" s="477">
        <f>IF(X102="",X103-X101,X103-X102)</f>
        <v>2.9200000000000004E-2</v>
      </c>
      <c r="Y104" s="816"/>
      <c r="Z104" s="817"/>
      <c r="AA104" s="792"/>
      <c r="AB104" s="792"/>
      <c r="AC104" s="792"/>
      <c r="AD104" s="792"/>
      <c r="AE104" s="792"/>
      <c r="AF104" s="792"/>
    </row>
    <row r="105" spans="1:32" s="404" customFormat="1" ht="15" customHeight="1" x14ac:dyDescent="0.2">
      <c r="A105" s="402"/>
      <c r="B105" s="824"/>
      <c r="C105" s="825"/>
      <c r="D105" s="792"/>
      <c r="E105" s="829"/>
      <c r="F105" s="832"/>
      <c r="G105" s="835"/>
      <c r="H105" s="829"/>
      <c r="I105" s="416" t="s">
        <v>165</v>
      </c>
      <c r="J105" s="415">
        <v>43794</v>
      </c>
      <c r="K105" s="416" t="s">
        <v>164</v>
      </c>
      <c r="L105" s="415"/>
      <c r="M105" s="816"/>
      <c r="N105" s="817"/>
      <c r="O105" s="816"/>
      <c r="P105" s="817"/>
      <c r="Q105" s="816"/>
      <c r="R105" s="817"/>
      <c r="S105" s="816"/>
      <c r="T105" s="817"/>
      <c r="U105" s="857"/>
      <c r="V105" s="858"/>
      <c r="W105" s="857"/>
      <c r="X105" s="858"/>
      <c r="Y105" s="816"/>
      <c r="Z105" s="817"/>
      <c r="AA105" s="792"/>
      <c r="AB105" s="792"/>
      <c r="AC105" s="792"/>
      <c r="AD105" s="792"/>
      <c r="AE105" s="792"/>
      <c r="AF105" s="792"/>
    </row>
    <row r="106" spans="1:32" s="404" customFormat="1" ht="15" customHeight="1" x14ac:dyDescent="0.2">
      <c r="A106" s="402"/>
      <c r="B106" s="826"/>
      <c r="C106" s="827"/>
      <c r="D106" s="793"/>
      <c r="E106" s="830"/>
      <c r="F106" s="833"/>
      <c r="G106" s="836"/>
      <c r="H106" s="830"/>
      <c r="I106" s="406" t="s">
        <v>158</v>
      </c>
      <c r="J106" s="451">
        <v>43794</v>
      </c>
      <c r="K106" s="820"/>
      <c r="L106" s="821"/>
      <c r="M106" s="818"/>
      <c r="N106" s="819"/>
      <c r="O106" s="818"/>
      <c r="P106" s="819"/>
      <c r="Q106" s="818"/>
      <c r="R106" s="819"/>
      <c r="S106" s="818"/>
      <c r="T106" s="819"/>
      <c r="U106" s="859"/>
      <c r="V106" s="860"/>
      <c r="W106" s="859"/>
      <c r="X106" s="860"/>
      <c r="Y106" s="818"/>
      <c r="Z106" s="819"/>
      <c r="AA106" s="793"/>
      <c r="AB106" s="793"/>
      <c r="AC106" s="793"/>
      <c r="AD106" s="793"/>
      <c r="AE106" s="793"/>
      <c r="AF106" s="793"/>
    </row>
    <row r="107" spans="1:32" s="404" customFormat="1" ht="12.75" customHeight="1" x14ac:dyDescent="0.2">
      <c r="A107" s="402"/>
      <c r="B107" s="822" t="s">
        <v>115</v>
      </c>
      <c r="C107" s="823"/>
      <c r="D107" s="791" t="s">
        <v>653</v>
      </c>
      <c r="E107" s="828" t="s">
        <v>1061</v>
      </c>
      <c r="F107" s="831"/>
      <c r="G107" s="834"/>
      <c r="H107" s="970" t="s">
        <v>193</v>
      </c>
      <c r="I107" s="434" t="s">
        <v>184</v>
      </c>
      <c r="J107" s="438">
        <v>2310000</v>
      </c>
      <c r="K107" s="434" t="s">
        <v>183</v>
      </c>
      <c r="L107" s="437">
        <f>J112+J110</f>
        <v>43930</v>
      </c>
      <c r="M107" s="434" t="s">
        <v>182</v>
      </c>
      <c r="N107" s="436">
        <f>J107</f>
        <v>2310000</v>
      </c>
      <c r="O107" s="434" t="s">
        <v>181</v>
      </c>
      <c r="P107" s="435">
        <v>1</v>
      </c>
      <c r="Q107" s="434" t="s">
        <v>181</v>
      </c>
      <c r="R107" s="435">
        <v>1</v>
      </c>
      <c r="S107" s="434" t="s">
        <v>181</v>
      </c>
      <c r="T107" s="435">
        <v>1</v>
      </c>
      <c r="U107" s="480" t="s">
        <v>181</v>
      </c>
      <c r="V107" s="479">
        <v>1</v>
      </c>
      <c r="W107" s="466" t="s">
        <v>181</v>
      </c>
      <c r="X107" s="467">
        <v>1</v>
      </c>
      <c r="Y107" s="434" t="s">
        <v>180</v>
      </c>
      <c r="Z107" s="433">
        <v>23</v>
      </c>
      <c r="AA107" s="791" t="s">
        <v>1022</v>
      </c>
      <c r="AB107" s="791" t="s">
        <v>116</v>
      </c>
      <c r="AC107" s="791" t="s">
        <v>116</v>
      </c>
      <c r="AD107" s="791" t="s">
        <v>116</v>
      </c>
      <c r="AE107" s="791" t="s">
        <v>116</v>
      </c>
      <c r="AF107" s="791" t="s">
        <v>116</v>
      </c>
    </row>
    <row r="108" spans="1:32" s="404" customFormat="1" ht="15" customHeight="1" x14ac:dyDescent="0.2">
      <c r="A108" s="402"/>
      <c r="B108" s="824"/>
      <c r="C108" s="825"/>
      <c r="D108" s="792"/>
      <c r="E108" s="829"/>
      <c r="F108" s="832"/>
      <c r="G108" s="835"/>
      <c r="H108" s="829"/>
      <c r="I108" s="416" t="s">
        <v>179</v>
      </c>
      <c r="J108" s="432" t="s">
        <v>986</v>
      </c>
      <c r="K108" s="416" t="s">
        <v>177</v>
      </c>
      <c r="L108" s="415">
        <f>L107+L110+L109</f>
        <v>44063</v>
      </c>
      <c r="M108" s="416" t="s">
        <v>176</v>
      </c>
      <c r="N108" s="428">
        <f>N107</f>
        <v>2310000</v>
      </c>
      <c r="O108" s="416" t="s">
        <v>175</v>
      </c>
      <c r="P108" s="426">
        <v>1</v>
      </c>
      <c r="Q108" s="416" t="s">
        <v>175</v>
      </c>
      <c r="R108" s="426">
        <v>0.81569000000000003</v>
      </c>
      <c r="S108" s="416" t="s">
        <v>175</v>
      </c>
      <c r="T108" s="426">
        <v>0.81569000000000003</v>
      </c>
      <c r="U108" s="478" t="s">
        <v>175</v>
      </c>
      <c r="V108" s="477">
        <v>0.81569000000000003</v>
      </c>
      <c r="W108" s="463" t="s">
        <v>175</v>
      </c>
      <c r="X108" s="462">
        <v>1</v>
      </c>
      <c r="Y108" s="416" t="s">
        <v>174</v>
      </c>
      <c r="Z108" s="430">
        <f>Z107*31</f>
        <v>713</v>
      </c>
      <c r="AA108" s="792"/>
      <c r="AB108" s="792"/>
      <c r="AC108" s="792"/>
      <c r="AD108" s="792"/>
      <c r="AE108" s="792"/>
      <c r="AF108" s="792"/>
    </row>
    <row r="109" spans="1:32" s="404" customFormat="1" x14ac:dyDescent="0.2">
      <c r="A109" s="402"/>
      <c r="B109" s="824"/>
      <c r="C109" s="825"/>
      <c r="D109" s="792"/>
      <c r="E109" s="829"/>
      <c r="F109" s="832"/>
      <c r="G109" s="835"/>
      <c r="H109" s="829"/>
      <c r="I109" s="416" t="s">
        <v>173</v>
      </c>
      <c r="J109" s="429" t="s">
        <v>192</v>
      </c>
      <c r="K109" s="416" t="s">
        <v>171</v>
      </c>
      <c r="L109" s="427">
        <v>28</v>
      </c>
      <c r="M109" s="416" t="s">
        <v>170</v>
      </c>
      <c r="N109" s="428">
        <f>N108*P109</f>
        <v>1678908</v>
      </c>
      <c r="O109" s="416" t="s">
        <v>169</v>
      </c>
      <c r="P109" s="426">
        <v>0.7268</v>
      </c>
      <c r="Q109" s="416" t="s">
        <v>169</v>
      </c>
      <c r="R109" s="426">
        <v>0.76390000000000002</v>
      </c>
      <c r="S109" s="416" t="s">
        <v>169</v>
      </c>
      <c r="T109" s="426">
        <v>0.76390000000000002</v>
      </c>
      <c r="U109" s="478" t="s">
        <v>169</v>
      </c>
      <c r="V109" s="477">
        <v>0.76390000000000002</v>
      </c>
      <c r="W109" s="463" t="s">
        <v>169</v>
      </c>
      <c r="X109" s="462">
        <v>1</v>
      </c>
      <c r="Y109" s="816"/>
      <c r="Z109" s="817"/>
      <c r="AA109" s="792"/>
      <c r="AB109" s="792"/>
      <c r="AC109" s="792"/>
      <c r="AD109" s="792"/>
      <c r="AE109" s="792"/>
      <c r="AF109" s="792"/>
    </row>
    <row r="110" spans="1:32" s="404" customFormat="1" ht="15" customHeight="1" x14ac:dyDescent="0.2">
      <c r="A110" s="402"/>
      <c r="B110" s="824"/>
      <c r="C110" s="825"/>
      <c r="D110" s="792"/>
      <c r="E110" s="829"/>
      <c r="F110" s="832"/>
      <c r="G110" s="835"/>
      <c r="H110" s="829"/>
      <c r="I110" s="416" t="s">
        <v>168</v>
      </c>
      <c r="J110" s="427">
        <v>115</v>
      </c>
      <c r="K110" s="416" t="s">
        <v>167</v>
      </c>
      <c r="L110" s="427">
        <v>105</v>
      </c>
      <c r="M110" s="816"/>
      <c r="N110" s="817"/>
      <c r="O110" s="416" t="s">
        <v>166</v>
      </c>
      <c r="P110" s="426">
        <f>IF(P108="",P109-P107,P109-P108)</f>
        <v>-0.2732</v>
      </c>
      <c r="Q110" s="416" t="s">
        <v>166</v>
      </c>
      <c r="R110" s="426">
        <f>IF(R108="",R109-R107,R109-R108)</f>
        <v>-5.1790000000000003E-2</v>
      </c>
      <c r="S110" s="416" t="s">
        <v>166</v>
      </c>
      <c r="T110" s="426">
        <f>IF(T108="",T109-T107,T109-T108)</f>
        <v>-5.1790000000000003E-2</v>
      </c>
      <c r="U110" s="478" t="s">
        <v>166</v>
      </c>
      <c r="V110" s="477">
        <f>IF(V108="",V109-V107,V109-V108)</f>
        <v>-5.1790000000000003E-2</v>
      </c>
      <c r="W110" s="463" t="s">
        <v>166</v>
      </c>
      <c r="X110" s="462">
        <f>IF(X108="",X109-X107,X109-X108)</f>
        <v>0</v>
      </c>
      <c r="Y110" s="816"/>
      <c r="Z110" s="817"/>
      <c r="AA110" s="792"/>
      <c r="AB110" s="792"/>
      <c r="AC110" s="792"/>
      <c r="AD110" s="792"/>
      <c r="AE110" s="792"/>
      <c r="AF110" s="792"/>
    </row>
    <row r="111" spans="1:32" s="404" customFormat="1" ht="15" customHeight="1" x14ac:dyDescent="0.2">
      <c r="A111" s="402"/>
      <c r="B111" s="824"/>
      <c r="C111" s="825"/>
      <c r="D111" s="792"/>
      <c r="E111" s="829"/>
      <c r="F111" s="832"/>
      <c r="G111" s="835"/>
      <c r="H111" s="829"/>
      <c r="I111" s="416" t="s">
        <v>165</v>
      </c>
      <c r="J111" s="415">
        <v>43794</v>
      </c>
      <c r="K111" s="416" t="s">
        <v>164</v>
      </c>
      <c r="L111" s="415">
        <v>44063</v>
      </c>
      <c r="M111" s="816"/>
      <c r="N111" s="817"/>
      <c r="O111" s="816"/>
      <c r="P111" s="817"/>
      <c r="Q111" s="816"/>
      <c r="R111" s="817"/>
      <c r="S111" s="816"/>
      <c r="T111" s="817"/>
      <c r="U111" s="816"/>
      <c r="V111" s="817"/>
      <c r="W111" s="781"/>
      <c r="X111" s="782"/>
      <c r="Y111" s="816"/>
      <c r="Z111" s="817"/>
      <c r="AA111" s="792"/>
      <c r="AB111" s="792"/>
      <c r="AC111" s="792"/>
      <c r="AD111" s="792"/>
      <c r="AE111" s="792"/>
      <c r="AF111" s="792"/>
    </row>
    <row r="112" spans="1:32" s="404" customFormat="1" ht="15" customHeight="1" x14ac:dyDescent="0.2">
      <c r="A112" s="402"/>
      <c r="B112" s="826"/>
      <c r="C112" s="827"/>
      <c r="D112" s="793"/>
      <c r="E112" s="830"/>
      <c r="F112" s="833"/>
      <c r="G112" s="836"/>
      <c r="H112" s="830"/>
      <c r="I112" s="406" t="s">
        <v>158</v>
      </c>
      <c r="J112" s="451">
        <v>43815</v>
      </c>
      <c r="K112" s="820"/>
      <c r="L112" s="821"/>
      <c r="M112" s="818"/>
      <c r="N112" s="819"/>
      <c r="O112" s="818"/>
      <c r="P112" s="819"/>
      <c r="Q112" s="818"/>
      <c r="R112" s="819"/>
      <c r="S112" s="818"/>
      <c r="T112" s="819"/>
      <c r="U112" s="818"/>
      <c r="V112" s="819"/>
      <c r="W112" s="783"/>
      <c r="X112" s="784"/>
      <c r="Y112" s="818"/>
      <c r="Z112" s="819"/>
      <c r="AA112" s="793"/>
      <c r="AB112" s="793"/>
      <c r="AC112" s="793"/>
      <c r="AD112" s="793"/>
      <c r="AE112" s="793"/>
      <c r="AF112" s="793"/>
    </row>
    <row r="113" spans="1:32" s="404" customFormat="1" ht="12.75" customHeight="1" x14ac:dyDescent="0.2">
      <c r="A113" s="402"/>
      <c r="B113" s="999" t="s">
        <v>1057</v>
      </c>
      <c r="C113" s="823"/>
      <c r="D113" s="791" t="s">
        <v>653</v>
      </c>
      <c r="E113" s="828" t="s">
        <v>1056</v>
      </c>
      <c r="F113" s="831"/>
      <c r="G113" s="834"/>
      <c r="H113" s="828" t="s">
        <v>193</v>
      </c>
      <c r="I113" s="434" t="s">
        <v>184</v>
      </c>
      <c r="J113" s="438">
        <v>1000000</v>
      </c>
      <c r="K113" s="434" t="s">
        <v>183</v>
      </c>
      <c r="L113" s="437">
        <f>J118+J116-0.01</f>
        <v>44042.99</v>
      </c>
      <c r="M113" s="434" t="s">
        <v>182</v>
      </c>
      <c r="N113" s="436">
        <f>J113</f>
        <v>1000000</v>
      </c>
      <c r="O113" s="434" t="s">
        <v>181</v>
      </c>
      <c r="P113" s="435">
        <v>0.42649999999999999</v>
      </c>
      <c r="Q113" s="480" t="s">
        <v>181</v>
      </c>
      <c r="R113" s="479">
        <v>0.42649999999999999</v>
      </c>
      <c r="S113" s="480" t="s">
        <v>181</v>
      </c>
      <c r="T113" s="479">
        <v>0.42649999999999999</v>
      </c>
      <c r="U113" s="480" t="s">
        <v>181</v>
      </c>
      <c r="V113" s="479">
        <v>0.42649999999999999</v>
      </c>
      <c r="W113" s="466" t="s">
        <v>181</v>
      </c>
      <c r="X113" s="467">
        <v>0.42649999999999999</v>
      </c>
      <c r="Y113" s="434" t="s">
        <v>180</v>
      </c>
      <c r="Z113" s="433">
        <v>6</v>
      </c>
      <c r="AA113" s="791" t="s">
        <v>10</v>
      </c>
      <c r="AB113" s="791" t="s">
        <v>10</v>
      </c>
      <c r="AC113" s="791" t="s">
        <v>10</v>
      </c>
      <c r="AD113" s="791" t="s">
        <v>10</v>
      </c>
      <c r="AE113" s="791" t="s">
        <v>10</v>
      </c>
      <c r="AF113" s="791" t="s">
        <v>2126</v>
      </c>
    </row>
    <row r="114" spans="1:32" s="404" customFormat="1" ht="15" customHeight="1" x14ac:dyDescent="0.2">
      <c r="A114" s="402"/>
      <c r="B114" s="824"/>
      <c r="C114" s="825"/>
      <c r="D114" s="792"/>
      <c r="E114" s="829"/>
      <c r="F114" s="832"/>
      <c r="G114" s="835"/>
      <c r="H114" s="829"/>
      <c r="I114" s="416" t="s">
        <v>179</v>
      </c>
      <c r="J114" s="432" t="s">
        <v>1021</v>
      </c>
      <c r="K114" s="416" t="s">
        <v>177</v>
      </c>
      <c r="L114" s="415">
        <f>L113+L116</f>
        <v>44042.99</v>
      </c>
      <c r="M114" s="416" t="s">
        <v>176</v>
      </c>
      <c r="N114" s="428">
        <f>N113</f>
        <v>1000000</v>
      </c>
      <c r="O114" s="416" t="s">
        <v>175</v>
      </c>
      <c r="P114" s="426"/>
      <c r="Q114" s="478" t="s">
        <v>175</v>
      </c>
      <c r="R114" s="477"/>
      <c r="S114" s="478" t="s">
        <v>175</v>
      </c>
      <c r="T114" s="477"/>
      <c r="U114" s="478" t="s">
        <v>175</v>
      </c>
      <c r="V114" s="477"/>
      <c r="W114" s="463" t="s">
        <v>175</v>
      </c>
      <c r="X114" s="462"/>
      <c r="Y114" s="416" t="s">
        <v>174</v>
      </c>
      <c r="Z114" s="430">
        <f>Z113*15</f>
        <v>90</v>
      </c>
      <c r="AA114" s="792"/>
      <c r="AB114" s="792"/>
      <c r="AC114" s="792"/>
      <c r="AD114" s="792"/>
      <c r="AE114" s="792"/>
      <c r="AF114" s="792"/>
    </row>
    <row r="115" spans="1:32" s="404" customFormat="1" x14ac:dyDescent="0.2">
      <c r="A115" s="402"/>
      <c r="B115" s="824"/>
      <c r="C115" s="825"/>
      <c r="D115" s="792"/>
      <c r="E115" s="829"/>
      <c r="F115" s="832"/>
      <c r="G115" s="835"/>
      <c r="H115" s="829"/>
      <c r="I115" s="416" t="s">
        <v>173</v>
      </c>
      <c r="J115" s="429" t="s">
        <v>192</v>
      </c>
      <c r="K115" s="416" t="s">
        <v>171</v>
      </c>
      <c r="L115" s="427"/>
      <c r="M115" s="416" t="s">
        <v>170</v>
      </c>
      <c r="N115" s="428">
        <f>N114*P115</f>
        <v>426500</v>
      </c>
      <c r="O115" s="416" t="s">
        <v>169</v>
      </c>
      <c r="P115" s="426">
        <v>0.42649999999999999</v>
      </c>
      <c r="Q115" s="478" t="s">
        <v>169</v>
      </c>
      <c r="R115" s="477">
        <v>0.42649999999999999</v>
      </c>
      <c r="S115" s="478" t="s">
        <v>169</v>
      </c>
      <c r="T115" s="477">
        <v>0.42649999999999999</v>
      </c>
      <c r="U115" s="478" t="s">
        <v>169</v>
      </c>
      <c r="V115" s="477">
        <v>0.42649999999999999</v>
      </c>
      <c r="W115" s="463" t="s">
        <v>169</v>
      </c>
      <c r="X115" s="462">
        <v>0.42649999999999999</v>
      </c>
      <c r="Y115" s="816"/>
      <c r="Z115" s="817"/>
      <c r="AA115" s="792"/>
      <c r="AB115" s="792"/>
      <c r="AC115" s="792"/>
      <c r="AD115" s="792"/>
      <c r="AE115" s="792"/>
      <c r="AF115" s="792"/>
    </row>
    <row r="116" spans="1:32" s="404" customFormat="1" ht="15" customHeight="1" x14ac:dyDescent="0.2">
      <c r="A116" s="402"/>
      <c r="B116" s="824"/>
      <c r="C116" s="825"/>
      <c r="D116" s="792"/>
      <c r="E116" s="829"/>
      <c r="F116" s="832"/>
      <c r="G116" s="835"/>
      <c r="H116" s="829"/>
      <c r="I116" s="416" t="s">
        <v>168</v>
      </c>
      <c r="J116" s="427">
        <v>60</v>
      </c>
      <c r="K116" s="416" t="s">
        <v>167</v>
      </c>
      <c r="L116" s="427"/>
      <c r="M116" s="816"/>
      <c r="N116" s="817"/>
      <c r="O116" s="416" t="s">
        <v>166</v>
      </c>
      <c r="P116" s="426">
        <f>IF(P114="",P115-P113,P115-P114)</f>
        <v>0</v>
      </c>
      <c r="Q116" s="478" t="s">
        <v>166</v>
      </c>
      <c r="R116" s="477">
        <f>IF(R114="",R115-R113,R115-R114)</f>
        <v>0</v>
      </c>
      <c r="S116" s="478" t="s">
        <v>166</v>
      </c>
      <c r="T116" s="477">
        <f>IF(T114="",T115-T113,T115-T114)</f>
        <v>0</v>
      </c>
      <c r="U116" s="478" t="s">
        <v>166</v>
      </c>
      <c r="V116" s="477">
        <f>IF(V114="",V115-V113,V115-V114)</f>
        <v>0</v>
      </c>
      <c r="W116" s="463" t="s">
        <v>166</v>
      </c>
      <c r="X116" s="462">
        <f>IF(X114="",X115-X113,X115-X114)</f>
        <v>0</v>
      </c>
      <c r="Y116" s="816"/>
      <c r="Z116" s="817"/>
      <c r="AA116" s="792"/>
      <c r="AB116" s="792"/>
      <c r="AC116" s="792"/>
      <c r="AD116" s="792"/>
      <c r="AE116" s="792"/>
      <c r="AF116" s="792"/>
    </row>
    <row r="117" spans="1:32" s="404" customFormat="1" ht="15" customHeight="1" x14ac:dyDescent="0.2">
      <c r="A117" s="402"/>
      <c r="B117" s="824"/>
      <c r="C117" s="825"/>
      <c r="D117" s="792"/>
      <c r="E117" s="829"/>
      <c r="F117" s="832"/>
      <c r="G117" s="835"/>
      <c r="H117" s="829"/>
      <c r="I117" s="416" t="s">
        <v>165</v>
      </c>
      <c r="J117" s="517"/>
      <c r="K117" s="416" t="s">
        <v>164</v>
      </c>
      <c r="L117" s="415"/>
      <c r="M117" s="816"/>
      <c r="N117" s="817"/>
      <c r="O117" s="816"/>
      <c r="P117" s="817"/>
      <c r="Q117" s="857"/>
      <c r="R117" s="858"/>
      <c r="S117" s="857"/>
      <c r="T117" s="858"/>
      <c r="U117" s="857"/>
      <c r="V117" s="858"/>
      <c r="W117" s="781"/>
      <c r="X117" s="782"/>
      <c r="Y117" s="816"/>
      <c r="Z117" s="817"/>
      <c r="AA117" s="792"/>
      <c r="AB117" s="792"/>
      <c r="AC117" s="792"/>
      <c r="AD117" s="792"/>
      <c r="AE117" s="792"/>
      <c r="AF117" s="792"/>
    </row>
    <row r="118" spans="1:32" s="404" customFormat="1" ht="15" customHeight="1" x14ac:dyDescent="0.2">
      <c r="A118" s="402"/>
      <c r="B118" s="826"/>
      <c r="C118" s="827"/>
      <c r="D118" s="793"/>
      <c r="E118" s="830"/>
      <c r="F118" s="833"/>
      <c r="G118" s="836"/>
      <c r="H118" s="830"/>
      <c r="I118" s="406" t="s">
        <v>158</v>
      </c>
      <c r="J118" s="451">
        <v>43983</v>
      </c>
      <c r="K118" s="820"/>
      <c r="L118" s="821"/>
      <c r="M118" s="818"/>
      <c r="N118" s="819"/>
      <c r="O118" s="818"/>
      <c r="P118" s="819"/>
      <c r="Q118" s="859"/>
      <c r="R118" s="860"/>
      <c r="S118" s="859"/>
      <c r="T118" s="860"/>
      <c r="U118" s="859"/>
      <c r="V118" s="860"/>
      <c r="W118" s="783"/>
      <c r="X118" s="784"/>
      <c r="Y118" s="818"/>
      <c r="Z118" s="819"/>
      <c r="AA118" s="793"/>
      <c r="AB118" s="793"/>
      <c r="AC118" s="793"/>
      <c r="AD118" s="793"/>
      <c r="AE118" s="793"/>
      <c r="AF118" s="793"/>
    </row>
    <row r="119" spans="1:32" s="404" customFormat="1" ht="12.75" customHeight="1" x14ac:dyDescent="0.2">
      <c r="B119" s="822" t="s">
        <v>647</v>
      </c>
      <c r="C119" s="823"/>
      <c r="D119" s="791" t="s">
        <v>642</v>
      </c>
      <c r="E119" s="828" t="s">
        <v>186</v>
      </c>
      <c r="F119" s="831"/>
      <c r="G119" s="834" t="s">
        <v>259</v>
      </c>
      <c r="H119" s="828" t="s">
        <v>193</v>
      </c>
      <c r="I119" s="434" t="s">
        <v>184</v>
      </c>
      <c r="J119" s="438">
        <v>1250000</v>
      </c>
      <c r="K119" s="434" t="s">
        <v>183</v>
      </c>
      <c r="L119" s="437">
        <f>J124+J122-0.001</f>
        <v>43936.999000000003</v>
      </c>
      <c r="M119" s="434" t="s">
        <v>182</v>
      </c>
      <c r="N119" s="436">
        <f>J119</f>
        <v>1250000</v>
      </c>
      <c r="O119" s="434" t="s">
        <v>181</v>
      </c>
      <c r="P119" s="435">
        <v>2.1299999999999999E-2</v>
      </c>
      <c r="Q119" s="489" t="s">
        <v>181</v>
      </c>
      <c r="R119" s="488">
        <v>2.1299999999999999E-2</v>
      </c>
      <c r="S119" s="489" t="s">
        <v>181</v>
      </c>
      <c r="T119" s="488">
        <v>2.1299999999999999E-2</v>
      </c>
      <c r="U119" s="480" t="s">
        <v>181</v>
      </c>
      <c r="V119" s="479">
        <v>2.1299999999999999E-2</v>
      </c>
      <c r="W119" s="434" t="s">
        <v>181</v>
      </c>
      <c r="X119" s="435">
        <v>2.1299999999999999E-2</v>
      </c>
      <c r="Y119" s="434" t="s">
        <v>180</v>
      </c>
      <c r="Z119" s="433">
        <v>3</v>
      </c>
      <c r="AA119" s="791" t="s">
        <v>646</v>
      </c>
      <c r="AB119" s="791" t="s">
        <v>645</v>
      </c>
      <c r="AC119" s="791" t="s">
        <v>645</v>
      </c>
      <c r="AD119" s="791" t="s">
        <v>645</v>
      </c>
      <c r="AE119" s="791" t="s">
        <v>645</v>
      </c>
      <c r="AF119" s="791" t="s">
        <v>646</v>
      </c>
    </row>
    <row r="120" spans="1:32" s="404" customFormat="1" ht="15" customHeight="1" x14ac:dyDescent="0.2">
      <c r="B120" s="824"/>
      <c r="C120" s="825"/>
      <c r="D120" s="792"/>
      <c r="E120" s="829"/>
      <c r="F120" s="832"/>
      <c r="G120" s="835"/>
      <c r="H120" s="829"/>
      <c r="I120" s="416" t="s">
        <v>179</v>
      </c>
      <c r="J120" s="432" t="s">
        <v>230</v>
      </c>
      <c r="K120" s="416" t="s">
        <v>177</v>
      </c>
      <c r="L120" s="415"/>
      <c r="M120" s="416" t="s">
        <v>176</v>
      </c>
      <c r="N120" s="428">
        <f>N119</f>
        <v>1250000</v>
      </c>
      <c r="O120" s="416" t="s">
        <v>175</v>
      </c>
      <c r="P120" s="426"/>
      <c r="Q120" s="487" t="s">
        <v>175</v>
      </c>
      <c r="R120" s="486"/>
      <c r="S120" s="487" t="s">
        <v>175</v>
      </c>
      <c r="T120" s="486"/>
      <c r="U120" s="478" t="s">
        <v>175</v>
      </c>
      <c r="V120" s="477"/>
      <c r="W120" s="416" t="s">
        <v>175</v>
      </c>
      <c r="X120" s="426"/>
      <c r="Y120" s="416" t="s">
        <v>174</v>
      </c>
      <c r="Z120" s="430">
        <v>15</v>
      </c>
      <c r="AA120" s="792"/>
      <c r="AB120" s="792"/>
      <c r="AC120" s="792"/>
      <c r="AD120" s="792"/>
      <c r="AE120" s="792"/>
      <c r="AF120" s="792"/>
    </row>
    <row r="121" spans="1:32" s="404" customFormat="1" ht="13.5" customHeight="1" x14ac:dyDescent="0.2">
      <c r="B121" s="824"/>
      <c r="C121" s="825"/>
      <c r="D121" s="792"/>
      <c r="E121" s="829"/>
      <c r="F121" s="832"/>
      <c r="G121" s="835"/>
      <c r="H121" s="829"/>
      <c r="I121" s="416" t="s">
        <v>173</v>
      </c>
      <c r="J121" s="429" t="s">
        <v>192</v>
      </c>
      <c r="K121" s="416" t="s">
        <v>171</v>
      </c>
      <c r="L121" s="427"/>
      <c r="M121" s="416" t="s">
        <v>170</v>
      </c>
      <c r="N121" s="428"/>
      <c r="O121" s="416" t="s">
        <v>169</v>
      </c>
      <c r="P121" s="426">
        <v>7.6E-3</v>
      </c>
      <c r="Q121" s="487" t="s">
        <v>169</v>
      </c>
      <c r="R121" s="486">
        <v>7.6E-3</v>
      </c>
      <c r="S121" s="487" t="s">
        <v>169</v>
      </c>
      <c r="T121" s="486">
        <v>7.6E-3</v>
      </c>
      <c r="U121" s="478" t="s">
        <v>169</v>
      </c>
      <c r="V121" s="477">
        <v>7.6E-3</v>
      </c>
      <c r="W121" s="416" t="s">
        <v>169</v>
      </c>
      <c r="X121" s="426">
        <v>7.6E-3</v>
      </c>
      <c r="Y121" s="816"/>
      <c r="Z121" s="817"/>
      <c r="AA121" s="792"/>
      <c r="AB121" s="792"/>
      <c r="AC121" s="792"/>
      <c r="AD121" s="792"/>
      <c r="AE121" s="792"/>
      <c r="AF121" s="792"/>
    </row>
    <row r="122" spans="1:32" s="404" customFormat="1" ht="15" customHeight="1" x14ac:dyDescent="0.2">
      <c r="B122" s="824"/>
      <c r="C122" s="825"/>
      <c r="D122" s="792"/>
      <c r="E122" s="829"/>
      <c r="F122" s="832"/>
      <c r="G122" s="835"/>
      <c r="H122" s="829"/>
      <c r="I122" s="416" t="s">
        <v>168</v>
      </c>
      <c r="J122" s="427">
        <v>87</v>
      </c>
      <c r="K122" s="416" t="s">
        <v>167</v>
      </c>
      <c r="L122" s="427"/>
      <c r="M122" s="816"/>
      <c r="N122" s="817"/>
      <c r="O122" s="416" t="s">
        <v>166</v>
      </c>
      <c r="P122" s="426">
        <f>IF(P120="",P121-P119,P121-P120)</f>
        <v>-1.37E-2</v>
      </c>
      <c r="Q122" s="487" t="s">
        <v>166</v>
      </c>
      <c r="R122" s="486">
        <f>IF(R120="",R121-R119,R121-R120)</f>
        <v>-1.37E-2</v>
      </c>
      <c r="S122" s="487" t="s">
        <v>166</v>
      </c>
      <c r="T122" s="486">
        <f>IF(T120="",T121-T119,T121-T120)</f>
        <v>-1.37E-2</v>
      </c>
      <c r="U122" s="478" t="s">
        <v>166</v>
      </c>
      <c r="V122" s="477">
        <f>IF(V120="",V121-V119,V121-V120)</f>
        <v>-1.37E-2</v>
      </c>
      <c r="W122" s="416" t="s">
        <v>166</v>
      </c>
      <c r="X122" s="426">
        <f>IF(X120="",X121-X119,X121-X120)</f>
        <v>-1.37E-2</v>
      </c>
      <c r="Y122" s="816"/>
      <c r="Z122" s="817"/>
      <c r="AA122" s="792"/>
      <c r="AB122" s="792"/>
      <c r="AC122" s="792"/>
      <c r="AD122" s="792"/>
      <c r="AE122" s="792"/>
      <c r="AF122" s="792"/>
    </row>
    <row r="123" spans="1:32" s="404" customFormat="1" ht="15" customHeight="1" x14ac:dyDescent="0.2">
      <c r="B123" s="824"/>
      <c r="C123" s="825"/>
      <c r="D123" s="792"/>
      <c r="E123" s="829"/>
      <c r="F123" s="832"/>
      <c r="G123" s="835"/>
      <c r="H123" s="829"/>
      <c r="I123" s="416" t="s">
        <v>165</v>
      </c>
      <c r="J123" s="415">
        <v>43425</v>
      </c>
      <c r="K123" s="416" t="s">
        <v>164</v>
      </c>
      <c r="L123" s="415"/>
      <c r="M123" s="816"/>
      <c r="N123" s="817"/>
      <c r="O123" s="816"/>
      <c r="P123" s="817"/>
      <c r="Q123" s="983"/>
      <c r="R123" s="984"/>
      <c r="S123" s="983"/>
      <c r="T123" s="984"/>
      <c r="U123" s="857"/>
      <c r="V123" s="858"/>
      <c r="W123" s="816"/>
      <c r="X123" s="817"/>
      <c r="Y123" s="816"/>
      <c r="Z123" s="817"/>
      <c r="AA123" s="792"/>
      <c r="AB123" s="792"/>
      <c r="AC123" s="792"/>
      <c r="AD123" s="792"/>
      <c r="AE123" s="792"/>
      <c r="AF123" s="792"/>
    </row>
    <row r="124" spans="1:32" s="404" customFormat="1" ht="15" customHeight="1" x14ac:dyDescent="0.2">
      <c r="B124" s="826"/>
      <c r="C124" s="827"/>
      <c r="D124" s="793"/>
      <c r="E124" s="830"/>
      <c r="F124" s="833"/>
      <c r="G124" s="836"/>
      <c r="H124" s="830"/>
      <c r="I124" s="406" t="s">
        <v>158</v>
      </c>
      <c r="J124" s="451">
        <v>43850</v>
      </c>
      <c r="K124" s="820"/>
      <c r="L124" s="821"/>
      <c r="M124" s="818"/>
      <c r="N124" s="819"/>
      <c r="O124" s="818"/>
      <c r="P124" s="819"/>
      <c r="Q124" s="985"/>
      <c r="R124" s="986"/>
      <c r="S124" s="985"/>
      <c r="T124" s="986"/>
      <c r="U124" s="859"/>
      <c r="V124" s="860"/>
      <c r="W124" s="818"/>
      <c r="X124" s="819"/>
      <c r="Y124" s="818"/>
      <c r="Z124" s="819"/>
      <c r="AA124" s="793"/>
      <c r="AB124" s="793"/>
      <c r="AC124" s="793"/>
      <c r="AD124" s="793"/>
      <c r="AE124" s="793"/>
      <c r="AF124" s="793"/>
    </row>
    <row r="125" spans="1:32" s="404" customFormat="1" ht="12.75" customHeight="1" x14ac:dyDescent="0.2">
      <c r="A125" s="402"/>
      <c r="B125" s="822" t="s">
        <v>1095</v>
      </c>
      <c r="C125" s="823"/>
      <c r="D125" s="791" t="s">
        <v>642</v>
      </c>
      <c r="E125" s="828" t="s">
        <v>475</v>
      </c>
      <c r="F125" s="831"/>
      <c r="G125" s="834"/>
      <c r="H125" s="828" t="s">
        <v>185</v>
      </c>
      <c r="I125" s="434" t="s">
        <v>184</v>
      </c>
      <c r="J125" s="438">
        <v>4000000</v>
      </c>
      <c r="K125" s="434" t="s">
        <v>183</v>
      </c>
      <c r="L125" s="437"/>
      <c r="M125" s="434" t="s">
        <v>182</v>
      </c>
      <c r="N125" s="436">
        <f>J125</f>
        <v>4000000</v>
      </c>
      <c r="O125" s="434" t="s">
        <v>181</v>
      </c>
      <c r="P125" s="435"/>
      <c r="Q125" s="434" t="s">
        <v>181</v>
      </c>
      <c r="R125" s="435"/>
      <c r="S125" s="434" t="s">
        <v>181</v>
      </c>
      <c r="T125" s="435"/>
      <c r="U125" s="434" t="s">
        <v>181</v>
      </c>
      <c r="V125" s="435"/>
      <c r="W125" s="434" t="s">
        <v>181</v>
      </c>
      <c r="X125" s="435">
        <v>0.78</v>
      </c>
      <c r="Y125" s="434" t="s">
        <v>180</v>
      </c>
      <c r="Z125" s="433"/>
      <c r="AA125" s="791" t="s">
        <v>1094</v>
      </c>
      <c r="AB125" s="791" t="s">
        <v>1094</v>
      </c>
      <c r="AC125" s="791" t="s">
        <v>1093</v>
      </c>
      <c r="AD125" s="791" t="s">
        <v>1093</v>
      </c>
      <c r="AE125" s="791" t="s">
        <v>1093</v>
      </c>
      <c r="AF125" s="791" t="s">
        <v>10</v>
      </c>
    </row>
    <row r="126" spans="1:32" s="404" customFormat="1" ht="15" customHeight="1" x14ac:dyDescent="0.2">
      <c r="A126" s="402"/>
      <c r="B126" s="824"/>
      <c r="C126" s="825"/>
      <c r="D126" s="792"/>
      <c r="E126" s="829"/>
      <c r="F126" s="832"/>
      <c r="G126" s="835"/>
      <c r="H126" s="829"/>
      <c r="I126" s="416" t="s">
        <v>179</v>
      </c>
      <c r="J126" s="432" t="s">
        <v>969</v>
      </c>
      <c r="K126" s="416" t="s">
        <v>177</v>
      </c>
      <c r="L126" s="415">
        <f>L125+L128</f>
        <v>0</v>
      </c>
      <c r="M126" s="416" t="s">
        <v>176</v>
      </c>
      <c r="N126" s="428">
        <f>N125</f>
        <v>4000000</v>
      </c>
      <c r="O126" s="416" t="s">
        <v>175</v>
      </c>
      <c r="P126" s="426"/>
      <c r="Q126" s="416" t="s">
        <v>175</v>
      </c>
      <c r="R126" s="426"/>
      <c r="S126" s="416" t="s">
        <v>175</v>
      </c>
      <c r="T126" s="426"/>
      <c r="U126" s="416" t="s">
        <v>175</v>
      </c>
      <c r="V126" s="426"/>
      <c r="W126" s="416" t="s">
        <v>175</v>
      </c>
      <c r="X126" s="426"/>
      <c r="Y126" s="416" t="s">
        <v>174</v>
      </c>
      <c r="Z126" s="430"/>
      <c r="AA126" s="792"/>
      <c r="AB126" s="792"/>
      <c r="AC126" s="792"/>
      <c r="AD126" s="792"/>
      <c r="AE126" s="792"/>
      <c r="AF126" s="792"/>
    </row>
    <row r="127" spans="1:32" s="404" customFormat="1" ht="25.5" x14ac:dyDescent="0.2">
      <c r="A127" s="402"/>
      <c r="B127" s="824"/>
      <c r="C127" s="825"/>
      <c r="D127" s="792"/>
      <c r="E127" s="829"/>
      <c r="F127" s="832"/>
      <c r="G127" s="835"/>
      <c r="H127" s="829"/>
      <c r="I127" s="416" t="s">
        <v>173</v>
      </c>
      <c r="J127" s="429" t="s">
        <v>2135</v>
      </c>
      <c r="K127" s="416" t="s">
        <v>171</v>
      </c>
      <c r="L127" s="427"/>
      <c r="M127" s="416" t="s">
        <v>170</v>
      </c>
      <c r="N127" s="428"/>
      <c r="O127" s="416" t="s">
        <v>169</v>
      </c>
      <c r="P127" s="426"/>
      <c r="Q127" s="416" t="s">
        <v>169</v>
      </c>
      <c r="R127" s="426"/>
      <c r="S127" s="416" t="s">
        <v>169</v>
      </c>
      <c r="T127" s="426"/>
      <c r="U127" s="416" t="s">
        <v>169</v>
      </c>
      <c r="V127" s="426"/>
      <c r="W127" s="416" t="s">
        <v>169</v>
      </c>
      <c r="X127" s="426">
        <v>0.78</v>
      </c>
      <c r="Y127" s="816"/>
      <c r="Z127" s="817"/>
      <c r="AA127" s="792"/>
      <c r="AB127" s="792"/>
      <c r="AC127" s="792"/>
      <c r="AD127" s="792"/>
      <c r="AE127" s="792"/>
      <c r="AF127" s="792"/>
    </row>
    <row r="128" spans="1:32" s="404" customFormat="1" ht="15" customHeight="1" x14ac:dyDescent="0.2">
      <c r="A128" s="402"/>
      <c r="B128" s="824"/>
      <c r="C128" s="825"/>
      <c r="D128" s="792"/>
      <c r="E128" s="829"/>
      <c r="F128" s="832"/>
      <c r="G128" s="835"/>
      <c r="H128" s="829"/>
      <c r="I128" s="416" t="s">
        <v>168</v>
      </c>
      <c r="J128" s="432"/>
      <c r="K128" s="416" t="s">
        <v>167</v>
      </c>
      <c r="L128" s="427"/>
      <c r="M128" s="816"/>
      <c r="N128" s="817"/>
      <c r="O128" s="416" t="s">
        <v>166</v>
      </c>
      <c r="P128" s="426">
        <f>IF(P126="",P127-P125,P127-P126)</f>
        <v>0</v>
      </c>
      <c r="Q128" s="416" t="s">
        <v>166</v>
      </c>
      <c r="R128" s="426">
        <f>IF(R126="",R127-R125,R127-R126)</f>
        <v>0</v>
      </c>
      <c r="S128" s="416" t="s">
        <v>166</v>
      </c>
      <c r="T128" s="426">
        <f>IF(T126="",T127-T125,T127-T126)</f>
        <v>0</v>
      </c>
      <c r="U128" s="416" t="s">
        <v>166</v>
      </c>
      <c r="V128" s="426">
        <f>IF(V126="",V127-V125,V127-V126)</f>
        <v>0</v>
      </c>
      <c r="W128" s="416" t="s">
        <v>166</v>
      </c>
      <c r="X128" s="426">
        <f>IF(X126="",X127-X125,X127-X126)</f>
        <v>0</v>
      </c>
      <c r="Y128" s="816"/>
      <c r="Z128" s="817"/>
      <c r="AA128" s="792"/>
      <c r="AB128" s="792"/>
      <c r="AC128" s="792"/>
      <c r="AD128" s="792"/>
      <c r="AE128" s="792"/>
      <c r="AF128" s="792"/>
    </row>
    <row r="129" spans="1:32" s="404" customFormat="1" ht="15" customHeight="1" x14ac:dyDescent="0.2">
      <c r="A129" s="402"/>
      <c r="B129" s="824"/>
      <c r="C129" s="825"/>
      <c r="D129" s="792"/>
      <c r="E129" s="829"/>
      <c r="F129" s="832"/>
      <c r="G129" s="835"/>
      <c r="H129" s="829"/>
      <c r="I129" s="416" t="s">
        <v>165</v>
      </c>
      <c r="J129" s="415"/>
      <c r="K129" s="416" t="s">
        <v>164</v>
      </c>
      <c r="L129" s="415"/>
      <c r="M129" s="816"/>
      <c r="N129" s="817"/>
      <c r="O129" s="816"/>
      <c r="P129" s="817"/>
      <c r="Q129" s="816"/>
      <c r="R129" s="817"/>
      <c r="S129" s="816"/>
      <c r="T129" s="817"/>
      <c r="U129" s="816"/>
      <c r="V129" s="817"/>
      <c r="W129" s="816"/>
      <c r="X129" s="817"/>
      <c r="Y129" s="816"/>
      <c r="Z129" s="817"/>
      <c r="AA129" s="792"/>
      <c r="AB129" s="792"/>
      <c r="AC129" s="792"/>
      <c r="AD129" s="792"/>
      <c r="AE129" s="792"/>
      <c r="AF129" s="792"/>
    </row>
    <row r="130" spans="1:32" s="404" customFormat="1" ht="15" customHeight="1" x14ac:dyDescent="0.2">
      <c r="A130" s="402"/>
      <c r="B130" s="826"/>
      <c r="C130" s="827"/>
      <c r="D130" s="793"/>
      <c r="E130" s="830"/>
      <c r="F130" s="833"/>
      <c r="G130" s="836"/>
      <c r="H130" s="830"/>
      <c r="I130" s="406" t="s">
        <v>158</v>
      </c>
      <c r="J130" s="451">
        <v>44049</v>
      </c>
      <c r="K130" s="820"/>
      <c r="L130" s="821"/>
      <c r="M130" s="818"/>
      <c r="N130" s="819"/>
      <c r="O130" s="818"/>
      <c r="P130" s="819"/>
      <c r="Q130" s="818"/>
      <c r="R130" s="819"/>
      <c r="S130" s="818"/>
      <c r="T130" s="819"/>
      <c r="U130" s="818"/>
      <c r="V130" s="819"/>
      <c r="W130" s="818"/>
      <c r="X130" s="819"/>
      <c r="Y130" s="818"/>
      <c r="Z130" s="819"/>
      <c r="AA130" s="793"/>
      <c r="AB130" s="793"/>
      <c r="AC130" s="793"/>
      <c r="AD130" s="793"/>
      <c r="AE130" s="793"/>
      <c r="AF130" s="793"/>
    </row>
    <row r="131" spans="1:32" s="404" customFormat="1" ht="12.75" customHeight="1" x14ac:dyDescent="0.2">
      <c r="B131" s="822" t="s">
        <v>628</v>
      </c>
      <c r="C131" s="823"/>
      <c r="D131" s="791" t="s">
        <v>2031</v>
      </c>
      <c r="E131" s="828" t="s">
        <v>627</v>
      </c>
      <c r="F131" s="831"/>
      <c r="G131" s="834"/>
      <c r="H131" s="828"/>
      <c r="I131" s="434" t="s">
        <v>184</v>
      </c>
      <c r="J131" s="438">
        <v>500000</v>
      </c>
      <c r="K131" s="434" t="s">
        <v>183</v>
      </c>
      <c r="L131" s="437">
        <f>J136+J134</f>
        <v>44111</v>
      </c>
      <c r="M131" s="434" t="s">
        <v>182</v>
      </c>
      <c r="N131" s="436">
        <f>J131</f>
        <v>500000</v>
      </c>
      <c r="O131" s="434" t="s">
        <v>181</v>
      </c>
      <c r="P131" s="435"/>
      <c r="Q131" s="434" t="s">
        <v>181</v>
      </c>
      <c r="R131" s="435"/>
      <c r="S131" s="434" t="s">
        <v>181</v>
      </c>
      <c r="T131" s="435"/>
      <c r="U131" s="480" t="s">
        <v>181</v>
      </c>
      <c r="V131" s="479"/>
      <c r="W131" s="434" t="s">
        <v>181</v>
      </c>
      <c r="X131" s="435"/>
      <c r="Y131" s="434" t="s">
        <v>180</v>
      </c>
      <c r="Z131" s="433"/>
      <c r="AA131" s="791" t="s">
        <v>626</v>
      </c>
      <c r="AB131" s="791" t="s">
        <v>626</v>
      </c>
      <c r="AC131" s="791" t="s">
        <v>625</v>
      </c>
      <c r="AD131" s="791" t="s">
        <v>625</v>
      </c>
      <c r="AE131" s="791" t="s">
        <v>625</v>
      </c>
      <c r="AF131" s="791" t="s">
        <v>625</v>
      </c>
    </row>
    <row r="132" spans="1:32" s="404" customFormat="1" ht="15" customHeight="1" x14ac:dyDescent="0.2">
      <c r="B132" s="824"/>
      <c r="C132" s="825"/>
      <c r="D132" s="792"/>
      <c r="E132" s="829"/>
      <c r="F132" s="832"/>
      <c r="G132" s="835"/>
      <c r="H132" s="829"/>
      <c r="I132" s="416" t="s">
        <v>179</v>
      </c>
      <c r="J132" s="432"/>
      <c r="K132" s="416" t="s">
        <v>177</v>
      </c>
      <c r="L132" s="415"/>
      <c r="M132" s="416" t="s">
        <v>176</v>
      </c>
      <c r="N132" s="428">
        <f>N131</f>
        <v>500000</v>
      </c>
      <c r="O132" s="416" t="s">
        <v>175</v>
      </c>
      <c r="P132" s="426"/>
      <c r="Q132" s="416" t="s">
        <v>175</v>
      </c>
      <c r="R132" s="426"/>
      <c r="S132" s="416" t="s">
        <v>175</v>
      </c>
      <c r="T132" s="426"/>
      <c r="U132" s="478" t="s">
        <v>175</v>
      </c>
      <c r="V132" s="477"/>
      <c r="W132" s="416" t="s">
        <v>175</v>
      </c>
      <c r="X132" s="426"/>
      <c r="Y132" s="416" t="s">
        <v>174</v>
      </c>
      <c r="Z132" s="430"/>
      <c r="AA132" s="792"/>
      <c r="AB132" s="792"/>
      <c r="AC132" s="792"/>
      <c r="AD132" s="792"/>
      <c r="AE132" s="792"/>
      <c r="AF132" s="792"/>
    </row>
    <row r="133" spans="1:32" s="404" customFormat="1" ht="39" customHeight="1" x14ac:dyDescent="0.2">
      <c r="B133" s="824"/>
      <c r="C133" s="825"/>
      <c r="D133" s="792"/>
      <c r="E133" s="829"/>
      <c r="F133" s="832"/>
      <c r="G133" s="835"/>
      <c r="H133" s="829"/>
      <c r="I133" s="416" t="s">
        <v>173</v>
      </c>
      <c r="J133" s="429" t="s">
        <v>534</v>
      </c>
      <c r="K133" s="416" t="s">
        <v>171</v>
      </c>
      <c r="L133" s="427"/>
      <c r="M133" s="416" t="s">
        <v>170</v>
      </c>
      <c r="N133" s="428"/>
      <c r="O133" s="416" t="s">
        <v>169</v>
      </c>
      <c r="P133" s="426"/>
      <c r="Q133" s="416" t="s">
        <v>169</v>
      </c>
      <c r="R133" s="426"/>
      <c r="S133" s="416" t="s">
        <v>169</v>
      </c>
      <c r="T133" s="426"/>
      <c r="U133" s="478" t="s">
        <v>169</v>
      </c>
      <c r="V133" s="477"/>
      <c r="W133" s="416" t="s">
        <v>169</v>
      </c>
      <c r="X133" s="426"/>
      <c r="Y133" s="816"/>
      <c r="Z133" s="817"/>
      <c r="AA133" s="792"/>
      <c r="AB133" s="792"/>
      <c r="AC133" s="792"/>
      <c r="AD133" s="792"/>
      <c r="AE133" s="792"/>
      <c r="AF133" s="792"/>
    </row>
    <row r="134" spans="1:32" s="404" customFormat="1" ht="15" customHeight="1" x14ac:dyDescent="0.2">
      <c r="B134" s="824"/>
      <c r="C134" s="825"/>
      <c r="D134" s="792"/>
      <c r="E134" s="829"/>
      <c r="F134" s="832"/>
      <c r="G134" s="835"/>
      <c r="H134" s="829"/>
      <c r="I134" s="416" t="s">
        <v>168</v>
      </c>
      <c r="J134" s="427">
        <v>34</v>
      </c>
      <c r="K134" s="416" t="s">
        <v>167</v>
      </c>
      <c r="L134" s="427"/>
      <c r="M134" s="816"/>
      <c r="N134" s="817"/>
      <c r="O134" s="416" t="s">
        <v>166</v>
      </c>
      <c r="P134" s="426">
        <f>IF(P132="",P133-P131,P133-P132)</f>
        <v>0</v>
      </c>
      <c r="Q134" s="416" t="s">
        <v>166</v>
      </c>
      <c r="R134" s="426">
        <f>IF(R132="",R133-R131,R133-R132)</f>
        <v>0</v>
      </c>
      <c r="S134" s="416" t="s">
        <v>166</v>
      </c>
      <c r="T134" s="426">
        <f>IF(T132="",T133-T131,T133-T132)</f>
        <v>0</v>
      </c>
      <c r="U134" s="478" t="s">
        <v>166</v>
      </c>
      <c r="V134" s="477">
        <f>IF(V132="",V133-V131,V133-V132)</f>
        <v>0</v>
      </c>
      <c r="W134" s="416" t="s">
        <v>166</v>
      </c>
      <c r="X134" s="426">
        <f>IF(X132="",X133-X131,X133-X132)</f>
        <v>0</v>
      </c>
      <c r="Y134" s="816"/>
      <c r="Z134" s="817"/>
      <c r="AA134" s="792"/>
      <c r="AB134" s="792"/>
      <c r="AC134" s="792"/>
      <c r="AD134" s="792"/>
      <c r="AE134" s="792"/>
      <c r="AF134" s="792"/>
    </row>
    <row r="135" spans="1:32" s="404" customFormat="1" ht="15" customHeight="1" x14ac:dyDescent="0.2">
      <c r="B135" s="824"/>
      <c r="C135" s="825"/>
      <c r="D135" s="792"/>
      <c r="E135" s="829"/>
      <c r="F135" s="832"/>
      <c r="G135" s="835"/>
      <c r="H135" s="829"/>
      <c r="I135" s="416" t="s">
        <v>165</v>
      </c>
      <c r="J135" s="415"/>
      <c r="K135" s="416" t="s">
        <v>164</v>
      </c>
      <c r="L135" s="415"/>
      <c r="M135" s="816"/>
      <c r="N135" s="817"/>
      <c r="O135" s="816"/>
      <c r="P135" s="817"/>
      <c r="Q135" s="816"/>
      <c r="R135" s="817"/>
      <c r="S135" s="816"/>
      <c r="T135" s="817"/>
      <c r="U135" s="857"/>
      <c r="V135" s="858"/>
      <c r="W135" s="816"/>
      <c r="X135" s="817"/>
      <c r="Y135" s="816"/>
      <c r="Z135" s="817"/>
      <c r="AA135" s="792"/>
      <c r="AB135" s="792"/>
      <c r="AC135" s="792"/>
      <c r="AD135" s="792"/>
      <c r="AE135" s="792"/>
      <c r="AF135" s="792"/>
    </row>
    <row r="136" spans="1:32" s="404" customFormat="1" ht="15" customHeight="1" x14ac:dyDescent="0.2">
      <c r="B136" s="826"/>
      <c r="C136" s="827"/>
      <c r="D136" s="793"/>
      <c r="E136" s="830"/>
      <c r="F136" s="833"/>
      <c r="G136" s="836"/>
      <c r="H136" s="830"/>
      <c r="I136" s="406" t="s">
        <v>158</v>
      </c>
      <c r="J136" s="451">
        <v>44077</v>
      </c>
      <c r="K136" s="820"/>
      <c r="L136" s="821"/>
      <c r="M136" s="818"/>
      <c r="N136" s="819"/>
      <c r="O136" s="818"/>
      <c r="P136" s="819"/>
      <c r="Q136" s="818"/>
      <c r="R136" s="819"/>
      <c r="S136" s="818"/>
      <c r="T136" s="819"/>
      <c r="U136" s="859"/>
      <c r="V136" s="860"/>
      <c r="W136" s="818"/>
      <c r="X136" s="819"/>
      <c r="Y136" s="818"/>
      <c r="Z136" s="819"/>
      <c r="AA136" s="793"/>
      <c r="AB136" s="793"/>
      <c r="AC136" s="793"/>
      <c r="AD136" s="793"/>
      <c r="AE136" s="793"/>
      <c r="AF136" s="793"/>
    </row>
    <row r="137" spans="1:32" ht="12.75" customHeight="1" x14ac:dyDescent="0.2">
      <c r="A137" s="404"/>
      <c r="B137" s="822" t="s">
        <v>608</v>
      </c>
      <c r="C137" s="823"/>
      <c r="D137" s="791" t="s">
        <v>2031</v>
      </c>
      <c r="E137" s="828" t="s">
        <v>475</v>
      </c>
      <c r="F137" s="831"/>
      <c r="G137" s="834"/>
      <c r="H137" s="828"/>
      <c r="I137" s="434" t="s">
        <v>184</v>
      </c>
      <c r="J137" s="438">
        <v>500000</v>
      </c>
      <c r="K137" s="434" t="s">
        <v>183</v>
      </c>
      <c r="L137" s="437">
        <f>J142+J140</f>
        <v>43960</v>
      </c>
      <c r="M137" s="434" t="s">
        <v>182</v>
      </c>
      <c r="N137" s="436">
        <f>J137</f>
        <v>500000</v>
      </c>
      <c r="O137" s="434" t="s">
        <v>181</v>
      </c>
      <c r="P137" s="435"/>
      <c r="Q137" s="434" t="s">
        <v>181</v>
      </c>
      <c r="R137" s="435"/>
      <c r="S137" s="434" t="s">
        <v>181</v>
      </c>
      <c r="T137" s="435">
        <v>1</v>
      </c>
      <c r="U137" s="480" t="s">
        <v>181</v>
      </c>
      <c r="V137" s="479">
        <v>1</v>
      </c>
      <c r="W137" s="434" t="s">
        <v>181</v>
      </c>
      <c r="X137" s="435">
        <v>1</v>
      </c>
      <c r="Y137" s="434" t="s">
        <v>180</v>
      </c>
      <c r="Z137" s="433"/>
      <c r="AA137" s="791" t="s">
        <v>607</v>
      </c>
      <c r="AB137" s="791" t="s">
        <v>607</v>
      </c>
      <c r="AC137" s="791" t="s">
        <v>607</v>
      </c>
      <c r="AD137" s="791" t="s">
        <v>607</v>
      </c>
      <c r="AE137" s="791" t="s">
        <v>607</v>
      </c>
      <c r="AF137" s="791" t="s">
        <v>607</v>
      </c>
    </row>
    <row r="138" spans="1:32" ht="15" customHeight="1" x14ac:dyDescent="0.2">
      <c r="A138" s="404"/>
      <c r="B138" s="824"/>
      <c r="C138" s="825"/>
      <c r="D138" s="792"/>
      <c r="E138" s="829"/>
      <c r="F138" s="832"/>
      <c r="G138" s="835"/>
      <c r="H138" s="829"/>
      <c r="I138" s="416" t="s">
        <v>179</v>
      </c>
      <c r="J138" s="432" t="s">
        <v>606</v>
      </c>
      <c r="K138" s="416" t="s">
        <v>177</v>
      </c>
      <c r="L138" s="415"/>
      <c r="M138" s="416" t="s">
        <v>176</v>
      </c>
      <c r="N138" s="428">
        <f>N137</f>
        <v>500000</v>
      </c>
      <c r="O138" s="416" t="s">
        <v>175</v>
      </c>
      <c r="P138" s="426"/>
      <c r="Q138" s="416" t="s">
        <v>175</v>
      </c>
      <c r="R138" s="426"/>
      <c r="S138" s="416" t="s">
        <v>175</v>
      </c>
      <c r="T138" s="426">
        <v>1</v>
      </c>
      <c r="U138" s="478" t="s">
        <v>175</v>
      </c>
      <c r="V138" s="477">
        <v>1</v>
      </c>
      <c r="W138" s="416" t="s">
        <v>175</v>
      </c>
      <c r="X138" s="426">
        <v>1</v>
      </c>
      <c r="Y138" s="416" t="s">
        <v>174</v>
      </c>
      <c r="Z138" s="430"/>
      <c r="AA138" s="792"/>
      <c r="AB138" s="792"/>
      <c r="AC138" s="792"/>
      <c r="AD138" s="792"/>
      <c r="AE138" s="792"/>
      <c r="AF138" s="792"/>
    </row>
    <row r="139" spans="1:32" ht="39" customHeight="1" x14ac:dyDescent="0.2">
      <c r="A139" s="404"/>
      <c r="B139" s="824"/>
      <c r="C139" s="825"/>
      <c r="D139" s="792"/>
      <c r="E139" s="829"/>
      <c r="F139" s="832"/>
      <c r="G139" s="835"/>
      <c r="H139" s="829"/>
      <c r="I139" s="416" t="s">
        <v>173</v>
      </c>
      <c r="J139" s="429" t="s">
        <v>498</v>
      </c>
      <c r="K139" s="416" t="s">
        <v>171</v>
      </c>
      <c r="L139" s="427"/>
      <c r="M139" s="416" t="s">
        <v>170</v>
      </c>
      <c r="N139" s="428"/>
      <c r="O139" s="416" t="s">
        <v>169</v>
      </c>
      <c r="P139" s="426"/>
      <c r="Q139" s="416" t="s">
        <v>169</v>
      </c>
      <c r="R139" s="426"/>
      <c r="S139" s="416" t="s">
        <v>169</v>
      </c>
      <c r="T139" s="426">
        <v>0.65100000000000002</v>
      </c>
      <c r="U139" s="478" t="s">
        <v>169</v>
      </c>
      <c r="V139" s="477">
        <v>0.65100000000000002</v>
      </c>
      <c r="W139" s="416" t="s">
        <v>169</v>
      </c>
      <c r="X139" s="426">
        <v>0.65100000000000002</v>
      </c>
      <c r="Y139" s="816"/>
      <c r="Z139" s="817"/>
      <c r="AA139" s="792"/>
      <c r="AB139" s="792"/>
      <c r="AC139" s="792"/>
      <c r="AD139" s="792"/>
      <c r="AE139" s="792"/>
      <c r="AF139" s="792"/>
    </row>
    <row r="140" spans="1:32" ht="15" customHeight="1" x14ac:dyDescent="0.2">
      <c r="A140" s="404"/>
      <c r="B140" s="824"/>
      <c r="C140" s="825"/>
      <c r="D140" s="792"/>
      <c r="E140" s="829"/>
      <c r="F140" s="832"/>
      <c r="G140" s="835"/>
      <c r="H140" s="829"/>
      <c r="I140" s="416" t="s">
        <v>168</v>
      </c>
      <c r="J140" s="427">
        <v>60</v>
      </c>
      <c r="K140" s="416" t="s">
        <v>167</v>
      </c>
      <c r="L140" s="427"/>
      <c r="M140" s="816"/>
      <c r="N140" s="817"/>
      <c r="O140" s="416" t="s">
        <v>166</v>
      </c>
      <c r="P140" s="426">
        <f>IF(P138="",P139-P137,P139-P138)</f>
        <v>0</v>
      </c>
      <c r="Q140" s="416" t="s">
        <v>166</v>
      </c>
      <c r="R140" s="426">
        <f>IF(R138="",R139-R137,R139-R138)</f>
        <v>0</v>
      </c>
      <c r="S140" s="416" t="s">
        <v>166</v>
      </c>
      <c r="T140" s="426">
        <f>IF(T138="",T139-T137,T139-T138)</f>
        <v>-0.34899999999999998</v>
      </c>
      <c r="U140" s="478" t="s">
        <v>166</v>
      </c>
      <c r="V140" s="477">
        <f>IF(V138="",V139-V137,V139-V138)</f>
        <v>-0.34899999999999998</v>
      </c>
      <c r="W140" s="416" t="s">
        <v>166</v>
      </c>
      <c r="X140" s="426">
        <f>IF(X138="",X139-X137,X139-X138)</f>
        <v>-0.34899999999999998</v>
      </c>
      <c r="Y140" s="816"/>
      <c r="Z140" s="817"/>
      <c r="AA140" s="792"/>
      <c r="AB140" s="792"/>
      <c r="AC140" s="792"/>
      <c r="AD140" s="792"/>
      <c r="AE140" s="792"/>
      <c r="AF140" s="792"/>
    </row>
    <row r="141" spans="1:32" ht="15" customHeight="1" x14ac:dyDescent="0.2">
      <c r="A141" s="404"/>
      <c r="B141" s="824"/>
      <c r="C141" s="825"/>
      <c r="D141" s="792"/>
      <c r="E141" s="829"/>
      <c r="F141" s="832"/>
      <c r="G141" s="835"/>
      <c r="H141" s="829"/>
      <c r="I141" s="416" t="s">
        <v>165</v>
      </c>
      <c r="J141" s="415"/>
      <c r="K141" s="416" t="s">
        <v>164</v>
      </c>
      <c r="L141" s="415"/>
      <c r="M141" s="816"/>
      <c r="N141" s="817"/>
      <c r="O141" s="816"/>
      <c r="P141" s="817"/>
      <c r="Q141" s="816"/>
      <c r="R141" s="817"/>
      <c r="S141" s="816"/>
      <c r="T141" s="817"/>
      <c r="U141" s="857"/>
      <c r="V141" s="858"/>
      <c r="W141" s="816"/>
      <c r="X141" s="817"/>
      <c r="Y141" s="816"/>
      <c r="Z141" s="817"/>
      <c r="AA141" s="792"/>
      <c r="AB141" s="792"/>
      <c r="AC141" s="792"/>
      <c r="AD141" s="792"/>
      <c r="AE141" s="792"/>
      <c r="AF141" s="792"/>
    </row>
    <row r="142" spans="1:32" ht="15" customHeight="1" x14ac:dyDescent="0.2">
      <c r="A142" s="404"/>
      <c r="B142" s="826"/>
      <c r="C142" s="827"/>
      <c r="D142" s="793"/>
      <c r="E142" s="830"/>
      <c r="F142" s="833"/>
      <c r="G142" s="836"/>
      <c r="H142" s="830"/>
      <c r="I142" s="406" t="s">
        <v>158</v>
      </c>
      <c r="J142" s="451">
        <v>43900</v>
      </c>
      <c r="K142" s="820"/>
      <c r="L142" s="821"/>
      <c r="M142" s="818"/>
      <c r="N142" s="819"/>
      <c r="O142" s="818"/>
      <c r="P142" s="819"/>
      <c r="Q142" s="818"/>
      <c r="R142" s="819"/>
      <c r="S142" s="818"/>
      <c r="T142" s="819"/>
      <c r="U142" s="859"/>
      <c r="V142" s="860"/>
      <c r="W142" s="818"/>
      <c r="X142" s="819"/>
      <c r="Y142" s="818"/>
      <c r="Z142" s="819"/>
      <c r="AA142" s="793"/>
      <c r="AB142" s="793"/>
      <c r="AC142" s="793"/>
      <c r="AD142" s="793"/>
      <c r="AE142" s="793"/>
      <c r="AF142" s="793"/>
    </row>
    <row r="143" spans="1:32" s="404" customFormat="1" ht="12.75" customHeight="1" x14ac:dyDescent="0.2">
      <c r="A143" s="402"/>
      <c r="B143" s="822" t="s">
        <v>1084</v>
      </c>
      <c r="C143" s="823"/>
      <c r="D143" s="791" t="s">
        <v>2031</v>
      </c>
      <c r="E143" s="828" t="s">
        <v>228</v>
      </c>
      <c r="F143" s="831"/>
      <c r="G143" s="834"/>
      <c r="H143" s="828" t="s">
        <v>185</v>
      </c>
      <c r="I143" s="434" t="s">
        <v>184</v>
      </c>
      <c r="J143" s="438">
        <v>500000</v>
      </c>
      <c r="K143" s="434" t="s">
        <v>183</v>
      </c>
      <c r="L143" s="607">
        <f>J148+J146-0.001</f>
        <v>44216.999000000003</v>
      </c>
      <c r="M143" s="434" t="s">
        <v>182</v>
      </c>
      <c r="N143" s="436">
        <f>J143</f>
        <v>500000</v>
      </c>
      <c r="O143" s="434" t="s">
        <v>181</v>
      </c>
      <c r="P143" s="435"/>
      <c r="Q143" s="434" t="s">
        <v>181</v>
      </c>
      <c r="R143" s="435"/>
      <c r="S143" s="434" t="s">
        <v>181</v>
      </c>
      <c r="T143" s="435"/>
      <c r="U143" s="434" t="s">
        <v>181</v>
      </c>
      <c r="V143" s="435"/>
      <c r="W143" s="434" t="s">
        <v>181</v>
      </c>
      <c r="X143" s="435"/>
      <c r="Y143" s="434" t="s">
        <v>180</v>
      </c>
      <c r="Z143" s="433"/>
      <c r="AA143" s="923" t="s">
        <v>1083</v>
      </c>
      <c r="AB143" s="923" t="s">
        <v>1083</v>
      </c>
      <c r="AC143" s="923" t="s">
        <v>1082</v>
      </c>
      <c r="AD143" s="923" t="s">
        <v>4</v>
      </c>
      <c r="AE143" s="923" t="s">
        <v>4</v>
      </c>
      <c r="AF143" s="791" t="s">
        <v>10</v>
      </c>
    </row>
    <row r="144" spans="1:32" s="404" customFormat="1" ht="15" customHeight="1" x14ac:dyDescent="0.2">
      <c r="A144" s="402"/>
      <c r="B144" s="824"/>
      <c r="C144" s="825"/>
      <c r="D144" s="792"/>
      <c r="E144" s="829"/>
      <c r="F144" s="832"/>
      <c r="G144" s="835"/>
      <c r="H144" s="829"/>
      <c r="I144" s="416" t="s">
        <v>179</v>
      </c>
      <c r="J144" s="432" t="s">
        <v>2018</v>
      </c>
      <c r="K144" s="416" t="s">
        <v>177</v>
      </c>
      <c r="L144" s="415"/>
      <c r="M144" s="416" t="s">
        <v>176</v>
      </c>
      <c r="N144" s="428">
        <f>N143</f>
        <v>500000</v>
      </c>
      <c r="O144" s="416" t="s">
        <v>175</v>
      </c>
      <c r="P144" s="426"/>
      <c r="Q144" s="416" t="s">
        <v>175</v>
      </c>
      <c r="R144" s="426"/>
      <c r="S144" s="416" t="s">
        <v>175</v>
      </c>
      <c r="T144" s="426"/>
      <c r="U144" s="416" t="s">
        <v>175</v>
      </c>
      <c r="V144" s="426"/>
      <c r="W144" s="416" t="s">
        <v>175</v>
      </c>
      <c r="X144" s="426"/>
      <c r="Y144" s="416" t="s">
        <v>174</v>
      </c>
      <c r="Z144" s="430"/>
      <c r="AA144" s="924"/>
      <c r="AB144" s="924"/>
      <c r="AC144" s="924"/>
      <c r="AD144" s="924"/>
      <c r="AE144" s="924"/>
      <c r="AF144" s="792"/>
    </row>
    <row r="145" spans="1:32" s="404" customFormat="1" ht="25.5" x14ac:dyDescent="0.2">
      <c r="A145" s="402"/>
      <c r="B145" s="824"/>
      <c r="C145" s="825"/>
      <c r="D145" s="792"/>
      <c r="E145" s="829"/>
      <c r="F145" s="832"/>
      <c r="G145" s="835"/>
      <c r="H145" s="829"/>
      <c r="I145" s="416" t="s">
        <v>173</v>
      </c>
      <c r="J145" s="429" t="s">
        <v>2021</v>
      </c>
      <c r="K145" s="416" t="s">
        <v>171</v>
      </c>
      <c r="L145" s="427"/>
      <c r="M145" s="416" t="s">
        <v>170</v>
      </c>
      <c r="N145" s="428"/>
      <c r="O145" s="416" t="s">
        <v>169</v>
      </c>
      <c r="P145" s="426"/>
      <c r="Q145" s="416" t="s">
        <v>169</v>
      </c>
      <c r="R145" s="426"/>
      <c r="S145" s="416" t="s">
        <v>169</v>
      </c>
      <c r="T145" s="426"/>
      <c r="U145" s="416" t="s">
        <v>169</v>
      </c>
      <c r="V145" s="426"/>
      <c r="W145" s="416" t="s">
        <v>169</v>
      </c>
      <c r="X145" s="426"/>
      <c r="Y145" s="816"/>
      <c r="Z145" s="817"/>
      <c r="AA145" s="924"/>
      <c r="AB145" s="924"/>
      <c r="AC145" s="924"/>
      <c r="AD145" s="924"/>
      <c r="AE145" s="924"/>
      <c r="AF145" s="792"/>
    </row>
    <row r="146" spans="1:32" s="404" customFormat="1" ht="15" customHeight="1" x14ac:dyDescent="0.2">
      <c r="A146" s="402"/>
      <c r="B146" s="824"/>
      <c r="C146" s="825"/>
      <c r="D146" s="792"/>
      <c r="E146" s="829"/>
      <c r="F146" s="832"/>
      <c r="G146" s="835"/>
      <c r="H146" s="829"/>
      <c r="I146" s="416" t="s">
        <v>168</v>
      </c>
      <c r="J146" s="427">
        <v>45</v>
      </c>
      <c r="K146" s="416" t="s">
        <v>167</v>
      </c>
      <c r="L146" s="427"/>
      <c r="M146" s="816"/>
      <c r="N146" s="817"/>
      <c r="O146" s="416" t="s">
        <v>166</v>
      </c>
      <c r="P146" s="426">
        <f>IF(P144="",P145-P143,P145-P144)</f>
        <v>0</v>
      </c>
      <c r="Q146" s="416" t="s">
        <v>166</v>
      </c>
      <c r="R146" s="426">
        <f>IF(R144="",R145-R143,R145-R144)</f>
        <v>0</v>
      </c>
      <c r="S146" s="416" t="s">
        <v>166</v>
      </c>
      <c r="T146" s="426">
        <f>IF(T144="",T145-T143,T145-T144)</f>
        <v>0</v>
      </c>
      <c r="U146" s="416" t="s">
        <v>166</v>
      </c>
      <c r="V146" s="426">
        <f>IF(V144="",V145-V143,V145-V144)</f>
        <v>0</v>
      </c>
      <c r="W146" s="416" t="s">
        <v>166</v>
      </c>
      <c r="X146" s="426">
        <f>IF(X144="",X145-X143,X145-X144)</f>
        <v>0</v>
      </c>
      <c r="Y146" s="816"/>
      <c r="Z146" s="817"/>
      <c r="AA146" s="924"/>
      <c r="AB146" s="924"/>
      <c r="AC146" s="924"/>
      <c r="AD146" s="924"/>
      <c r="AE146" s="924"/>
      <c r="AF146" s="792"/>
    </row>
    <row r="147" spans="1:32" s="404" customFormat="1" ht="15" customHeight="1" x14ac:dyDescent="0.2">
      <c r="A147" s="402"/>
      <c r="B147" s="824"/>
      <c r="C147" s="825"/>
      <c r="D147" s="792"/>
      <c r="E147" s="829"/>
      <c r="F147" s="832"/>
      <c r="G147" s="835"/>
      <c r="H147" s="829"/>
      <c r="I147" s="416" t="s">
        <v>165</v>
      </c>
      <c r="J147" s="415"/>
      <c r="K147" s="416" t="s">
        <v>164</v>
      </c>
      <c r="L147" s="415"/>
      <c r="M147" s="816"/>
      <c r="N147" s="817"/>
      <c r="O147" s="816"/>
      <c r="P147" s="817"/>
      <c r="Q147" s="816"/>
      <c r="R147" s="817"/>
      <c r="S147" s="816"/>
      <c r="T147" s="817"/>
      <c r="U147" s="816"/>
      <c r="V147" s="817"/>
      <c r="W147" s="816"/>
      <c r="X147" s="817"/>
      <c r="Y147" s="816"/>
      <c r="Z147" s="817"/>
      <c r="AA147" s="924"/>
      <c r="AB147" s="924"/>
      <c r="AC147" s="924"/>
      <c r="AD147" s="924"/>
      <c r="AE147" s="924"/>
      <c r="AF147" s="792"/>
    </row>
    <row r="148" spans="1:32" s="404" customFormat="1" ht="15" customHeight="1" x14ac:dyDescent="0.2">
      <c r="A148" s="402"/>
      <c r="B148" s="826"/>
      <c r="C148" s="827"/>
      <c r="D148" s="793"/>
      <c r="E148" s="830"/>
      <c r="F148" s="833"/>
      <c r="G148" s="836"/>
      <c r="H148" s="830"/>
      <c r="I148" s="406" t="s">
        <v>158</v>
      </c>
      <c r="J148" s="451">
        <v>44172</v>
      </c>
      <c r="K148" s="820"/>
      <c r="L148" s="821"/>
      <c r="M148" s="818"/>
      <c r="N148" s="819"/>
      <c r="O148" s="818"/>
      <c r="P148" s="819"/>
      <c r="Q148" s="818"/>
      <c r="R148" s="819"/>
      <c r="S148" s="818"/>
      <c r="T148" s="819"/>
      <c r="U148" s="818"/>
      <c r="V148" s="819"/>
      <c r="W148" s="818"/>
      <c r="X148" s="819"/>
      <c r="Y148" s="818"/>
      <c r="Z148" s="819"/>
      <c r="AA148" s="925"/>
      <c r="AB148" s="925"/>
      <c r="AC148" s="925"/>
      <c r="AD148" s="925"/>
      <c r="AE148" s="925"/>
      <c r="AF148" s="793"/>
    </row>
    <row r="149" spans="1:32" ht="12.75" customHeight="1" x14ac:dyDescent="0.2">
      <c r="B149" s="822" t="s">
        <v>1071</v>
      </c>
      <c r="C149" s="823"/>
      <c r="D149" s="791" t="s">
        <v>1070</v>
      </c>
      <c r="E149" s="828" t="s">
        <v>228</v>
      </c>
      <c r="F149" s="831"/>
      <c r="G149" s="834"/>
      <c r="H149" s="828" t="s">
        <v>185</v>
      </c>
      <c r="I149" s="434" t="s">
        <v>184</v>
      </c>
      <c r="J149" s="438">
        <v>147262698.81</v>
      </c>
      <c r="K149" s="434" t="s">
        <v>183</v>
      </c>
      <c r="L149" s="485">
        <f>J154+J152</f>
        <v>44290</v>
      </c>
      <c r="M149" s="434" t="s">
        <v>182</v>
      </c>
      <c r="N149" s="436">
        <f>J149</f>
        <v>147262698.81</v>
      </c>
      <c r="O149" s="434" t="s">
        <v>181</v>
      </c>
      <c r="P149" s="435">
        <v>5.7799999999999997E-2</v>
      </c>
      <c r="Q149" s="434" t="s">
        <v>181</v>
      </c>
      <c r="R149" s="435">
        <v>5.7799999999999997E-2</v>
      </c>
      <c r="S149" s="499" t="s">
        <v>181</v>
      </c>
      <c r="T149" s="498">
        <v>0.14979000000000001</v>
      </c>
      <c r="U149" s="480" t="s">
        <v>181</v>
      </c>
      <c r="V149" s="479">
        <v>0.14979000000000001</v>
      </c>
      <c r="W149" s="434" t="s">
        <v>181</v>
      </c>
      <c r="X149" s="435">
        <v>0.58299999999999996</v>
      </c>
      <c r="Y149" s="434" t="s">
        <v>180</v>
      </c>
      <c r="Z149" s="433">
        <v>34</v>
      </c>
      <c r="AA149" s="923" t="s">
        <v>1083</v>
      </c>
      <c r="AB149" s="923" t="s">
        <v>1083</v>
      </c>
      <c r="AC149" s="923" t="s">
        <v>1082</v>
      </c>
      <c r="AD149" s="923" t="s">
        <v>4</v>
      </c>
      <c r="AE149" s="923" t="s">
        <v>4</v>
      </c>
      <c r="AF149" s="791" t="s">
        <v>322</v>
      </c>
    </row>
    <row r="150" spans="1:32" ht="15" customHeight="1" x14ac:dyDescent="0.2">
      <c r="B150" s="824"/>
      <c r="C150" s="825"/>
      <c r="D150" s="792"/>
      <c r="E150" s="829"/>
      <c r="F150" s="832"/>
      <c r="G150" s="835"/>
      <c r="H150" s="829"/>
      <c r="I150" s="416" t="s">
        <v>179</v>
      </c>
      <c r="J150" s="432" t="s">
        <v>1069</v>
      </c>
      <c r="K150" s="416" t="s">
        <v>177</v>
      </c>
      <c r="L150" s="415">
        <f>L149+L151</f>
        <v>44317</v>
      </c>
      <c r="M150" s="416" t="s">
        <v>176</v>
      </c>
      <c r="N150" s="428">
        <f>N149</f>
        <v>147262698.81</v>
      </c>
      <c r="O150" s="416" t="s">
        <v>175</v>
      </c>
      <c r="P150" s="426">
        <v>3.15E-2</v>
      </c>
      <c r="Q150" s="416" t="s">
        <v>175</v>
      </c>
      <c r="R150" s="426">
        <v>4.7765000000000002E-2</v>
      </c>
      <c r="S150" s="497" t="s">
        <v>175</v>
      </c>
      <c r="T150" s="496">
        <v>7.3870000000000005E-2</v>
      </c>
      <c r="U150" s="478" t="s">
        <v>175</v>
      </c>
      <c r="V150" s="477">
        <v>7.3870000000000005E-2</v>
      </c>
      <c r="W150" s="416" t="s">
        <v>175</v>
      </c>
      <c r="X150" s="426">
        <v>0.38890000000000002</v>
      </c>
      <c r="Y150" s="416" t="s">
        <v>174</v>
      </c>
      <c r="Z150" s="430">
        <f>+Z149*26</f>
        <v>884</v>
      </c>
      <c r="AA150" s="924"/>
      <c r="AB150" s="924"/>
      <c r="AC150" s="924"/>
      <c r="AD150" s="924"/>
      <c r="AE150" s="924"/>
      <c r="AF150" s="792"/>
    </row>
    <row r="151" spans="1:32" x14ac:dyDescent="0.2">
      <c r="B151" s="824"/>
      <c r="C151" s="825"/>
      <c r="D151" s="792"/>
      <c r="E151" s="829"/>
      <c r="F151" s="832"/>
      <c r="G151" s="835"/>
      <c r="H151" s="829"/>
      <c r="I151" s="416" t="s">
        <v>173</v>
      </c>
      <c r="J151" s="429" t="s">
        <v>413</v>
      </c>
      <c r="K151" s="416" t="s">
        <v>171</v>
      </c>
      <c r="L151" s="427">
        <v>27</v>
      </c>
      <c r="M151" s="416" t="s">
        <v>170</v>
      </c>
      <c r="N151" s="428"/>
      <c r="O151" s="416" t="s">
        <v>169</v>
      </c>
      <c r="P151" s="426">
        <v>5.28E-2</v>
      </c>
      <c r="Q151" s="416" t="s">
        <v>169</v>
      </c>
      <c r="R151" s="426">
        <v>7.3702000000000004E-2</v>
      </c>
      <c r="S151" s="497" t="s">
        <v>169</v>
      </c>
      <c r="T151" s="496">
        <v>8.9709999999999998E-2</v>
      </c>
      <c r="U151" s="478" t="s">
        <v>169</v>
      </c>
      <c r="V151" s="477">
        <v>8.9709999999999998E-2</v>
      </c>
      <c r="W151" s="416" t="s">
        <v>169</v>
      </c>
      <c r="X151" s="426">
        <v>0.2656</v>
      </c>
      <c r="Y151" s="816"/>
      <c r="Z151" s="817"/>
      <c r="AA151" s="924"/>
      <c r="AB151" s="924"/>
      <c r="AC151" s="924"/>
      <c r="AD151" s="924"/>
      <c r="AE151" s="924"/>
      <c r="AF151" s="792"/>
    </row>
    <row r="152" spans="1:32" ht="15" customHeight="1" x14ac:dyDescent="0.2">
      <c r="B152" s="824"/>
      <c r="C152" s="825"/>
      <c r="D152" s="792"/>
      <c r="E152" s="829"/>
      <c r="F152" s="832"/>
      <c r="G152" s="835"/>
      <c r="H152" s="829"/>
      <c r="I152" s="416" t="s">
        <v>168</v>
      </c>
      <c r="J152" s="427">
        <v>370</v>
      </c>
      <c r="K152" s="416" t="s">
        <v>167</v>
      </c>
      <c r="L152" s="427"/>
      <c r="M152" s="816"/>
      <c r="N152" s="817"/>
      <c r="O152" s="416" t="s">
        <v>166</v>
      </c>
      <c r="P152" s="426">
        <f>IF(P150="",P151-P149,P151-P150)</f>
        <v>2.1299999999999999E-2</v>
      </c>
      <c r="Q152" s="416" t="s">
        <v>594</v>
      </c>
      <c r="R152" s="426">
        <f>IF(R150="",R151-R149,R151-R150)</f>
        <v>2.5937000000000002E-2</v>
      </c>
      <c r="S152" s="497" t="s">
        <v>594</v>
      </c>
      <c r="T152" s="496">
        <f>IF(T150="",T151-T149,T151-T150)</f>
        <v>1.5839999999999993E-2</v>
      </c>
      <c r="U152" s="478" t="s">
        <v>594</v>
      </c>
      <c r="V152" s="477">
        <f>IF(V150="",V151-V149,V151-V150)</f>
        <v>1.5839999999999993E-2</v>
      </c>
      <c r="W152" s="416" t="s">
        <v>166</v>
      </c>
      <c r="X152" s="426">
        <f>IF(X150="",X151-X149,X151-X150)</f>
        <v>-0.12330000000000002</v>
      </c>
      <c r="Y152" s="816"/>
      <c r="Z152" s="817"/>
      <c r="AA152" s="924"/>
      <c r="AB152" s="924"/>
      <c r="AC152" s="924"/>
      <c r="AD152" s="924"/>
      <c r="AE152" s="924"/>
      <c r="AF152" s="792"/>
    </row>
    <row r="153" spans="1:32" ht="15" customHeight="1" x14ac:dyDescent="0.2">
      <c r="B153" s="824"/>
      <c r="C153" s="825"/>
      <c r="D153" s="792"/>
      <c r="E153" s="829"/>
      <c r="F153" s="832"/>
      <c r="G153" s="835"/>
      <c r="H153" s="829"/>
      <c r="I153" s="416" t="s">
        <v>165</v>
      </c>
      <c r="J153" s="415"/>
      <c r="K153" s="416" t="s">
        <v>164</v>
      </c>
      <c r="L153" s="415"/>
      <c r="M153" s="816"/>
      <c r="N153" s="817"/>
      <c r="O153" s="816"/>
      <c r="P153" s="817"/>
      <c r="Q153" s="816"/>
      <c r="R153" s="817"/>
      <c r="S153" s="869"/>
      <c r="T153" s="870"/>
      <c r="U153" s="857"/>
      <c r="V153" s="858"/>
      <c r="W153" s="816"/>
      <c r="X153" s="817"/>
      <c r="Y153" s="816"/>
      <c r="Z153" s="817"/>
      <c r="AA153" s="924"/>
      <c r="AB153" s="924"/>
      <c r="AC153" s="924"/>
      <c r="AD153" s="924"/>
      <c r="AE153" s="924"/>
      <c r="AF153" s="792"/>
    </row>
    <row r="154" spans="1:32" ht="15" customHeight="1" x14ac:dyDescent="0.2">
      <c r="B154" s="826"/>
      <c r="C154" s="827"/>
      <c r="D154" s="793"/>
      <c r="E154" s="830"/>
      <c r="F154" s="833"/>
      <c r="G154" s="836"/>
      <c r="H154" s="830"/>
      <c r="I154" s="406" t="s">
        <v>158</v>
      </c>
      <c r="J154" s="451">
        <v>43920</v>
      </c>
      <c r="K154" s="820"/>
      <c r="L154" s="821"/>
      <c r="M154" s="818"/>
      <c r="N154" s="819"/>
      <c r="O154" s="818"/>
      <c r="P154" s="819"/>
      <c r="Q154" s="818"/>
      <c r="R154" s="819"/>
      <c r="S154" s="871"/>
      <c r="T154" s="872"/>
      <c r="U154" s="859"/>
      <c r="V154" s="860"/>
      <c r="W154" s="818"/>
      <c r="X154" s="819"/>
      <c r="Y154" s="818"/>
      <c r="Z154" s="819"/>
      <c r="AA154" s="925"/>
      <c r="AB154" s="925"/>
      <c r="AC154" s="925"/>
      <c r="AD154" s="925"/>
      <c r="AE154" s="925"/>
      <c r="AF154" s="793"/>
    </row>
    <row r="155" spans="1:32" s="404" customFormat="1" ht="12.75" customHeight="1" x14ac:dyDescent="0.2">
      <c r="A155" s="402"/>
      <c r="B155" s="822" t="s">
        <v>1076</v>
      </c>
      <c r="C155" s="823"/>
      <c r="D155" s="791" t="s">
        <v>1074</v>
      </c>
      <c r="E155" s="828" t="s">
        <v>228</v>
      </c>
      <c r="F155" s="831"/>
      <c r="G155" s="834"/>
      <c r="H155" s="828" t="s">
        <v>193</v>
      </c>
      <c r="I155" s="434" t="s">
        <v>184</v>
      </c>
      <c r="J155" s="438">
        <v>3450000</v>
      </c>
      <c r="K155" s="434" t="s">
        <v>183</v>
      </c>
      <c r="L155" s="485">
        <f>J160+J158-0.01</f>
        <v>44142.99</v>
      </c>
      <c r="M155" s="434" t="s">
        <v>182</v>
      </c>
      <c r="N155" s="436">
        <f>J155</f>
        <v>3450000</v>
      </c>
      <c r="O155" s="434" t="s">
        <v>181</v>
      </c>
      <c r="P155" s="435">
        <v>0.1575</v>
      </c>
      <c r="Q155" s="434" t="s">
        <v>181</v>
      </c>
      <c r="R155" s="435">
        <v>0.55459999999999998</v>
      </c>
      <c r="S155" s="499" t="s">
        <v>181</v>
      </c>
      <c r="T155" s="498">
        <v>0.71450000000000002</v>
      </c>
      <c r="U155" s="434" t="s">
        <v>181</v>
      </c>
      <c r="V155" s="435">
        <v>1</v>
      </c>
      <c r="W155" s="434" t="s">
        <v>181</v>
      </c>
      <c r="X155" s="435">
        <v>0.98480000000000001</v>
      </c>
      <c r="Y155" s="434" t="s">
        <v>180</v>
      </c>
      <c r="Z155" s="433">
        <v>20</v>
      </c>
      <c r="AA155" s="791" t="s">
        <v>10</v>
      </c>
      <c r="AB155" s="791" t="s">
        <v>10</v>
      </c>
      <c r="AC155" s="791" t="s">
        <v>10</v>
      </c>
      <c r="AD155" s="791" t="s">
        <v>227</v>
      </c>
      <c r="AE155" s="791" t="s">
        <v>227</v>
      </c>
      <c r="AF155" s="971" t="s">
        <v>10</v>
      </c>
    </row>
    <row r="156" spans="1:32" s="404" customFormat="1" ht="15" customHeight="1" x14ac:dyDescent="0.2">
      <c r="A156" s="402"/>
      <c r="B156" s="824"/>
      <c r="C156" s="825"/>
      <c r="D156" s="792"/>
      <c r="E156" s="829"/>
      <c r="F156" s="832"/>
      <c r="G156" s="835"/>
      <c r="H156" s="829"/>
      <c r="I156" s="416" t="s">
        <v>179</v>
      </c>
      <c r="J156" s="432" t="s">
        <v>1032</v>
      </c>
      <c r="K156" s="416" t="s">
        <v>177</v>
      </c>
      <c r="L156" s="415">
        <f>L155+L157+L158</f>
        <v>44211.99</v>
      </c>
      <c r="M156" s="416" t="s">
        <v>176</v>
      </c>
      <c r="N156" s="428">
        <f>N155</f>
        <v>3450000</v>
      </c>
      <c r="O156" s="416" t="s">
        <v>175</v>
      </c>
      <c r="P156" s="426"/>
      <c r="Q156" s="416" t="s">
        <v>175</v>
      </c>
      <c r="R156" s="426"/>
      <c r="S156" s="497" t="s">
        <v>175</v>
      </c>
      <c r="T156" s="496"/>
      <c r="U156" s="416" t="s">
        <v>175</v>
      </c>
      <c r="V156" s="426"/>
      <c r="W156" s="416" t="s">
        <v>175</v>
      </c>
      <c r="X156" s="426"/>
      <c r="Y156" s="416" t="s">
        <v>174</v>
      </c>
      <c r="Z156" s="430">
        <f>Z155*31</f>
        <v>620</v>
      </c>
      <c r="AA156" s="792"/>
      <c r="AB156" s="792"/>
      <c r="AC156" s="792"/>
      <c r="AD156" s="792"/>
      <c r="AE156" s="792"/>
      <c r="AF156" s="972"/>
    </row>
    <row r="157" spans="1:32" s="404" customFormat="1" x14ac:dyDescent="0.2">
      <c r="A157" s="402"/>
      <c r="B157" s="824"/>
      <c r="C157" s="825"/>
      <c r="D157" s="792"/>
      <c r="E157" s="829"/>
      <c r="F157" s="832"/>
      <c r="G157" s="835"/>
      <c r="H157" s="829"/>
      <c r="I157" s="416" t="s">
        <v>173</v>
      </c>
      <c r="J157" s="429" t="s">
        <v>192</v>
      </c>
      <c r="K157" s="416" t="s">
        <v>171</v>
      </c>
      <c r="L157" s="427"/>
      <c r="M157" s="416" t="s">
        <v>170</v>
      </c>
      <c r="N157" s="428"/>
      <c r="O157" s="416" t="s">
        <v>169</v>
      </c>
      <c r="P157" s="426">
        <v>5.04E-2</v>
      </c>
      <c r="Q157" s="416" t="s">
        <v>169</v>
      </c>
      <c r="R157" s="426">
        <v>0.42409999999999998</v>
      </c>
      <c r="S157" s="497" t="s">
        <v>169</v>
      </c>
      <c r="T157" s="496">
        <v>0.64159999999999995</v>
      </c>
      <c r="U157" s="416" t="s">
        <v>169</v>
      </c>
      <c r="V157" s="426">
        <v>1</v>
      </c>
      <c r="W157" s="416" t="s">
        <v>169</v>
      </c>
      <c r="X157" s="426">
        <v>0.97199999999999998</v>
      </c>
      <c r="Y157" s="816"/>
      <c r="Z157" s="817"/>
      <c r="AA157" s="792"/>
      <c r="AB157" s="792"/>
      <c r="AC157" s="792"/>
      <c r="AD157" s="792"/>
      <c r="AE157" s="792"/>
      <c r="AF157" s="972"/>
    </row>
    <row r="158" spans="1:32" s="404" customFormat="1" ht="15" customHeight="1" x14ac:dyDescent="0.2">
      <c r="A158" s="402"/>
      <c r="B158" s="824"/>
      <c r="C158" s="825"/>
      <c r="D158" s="792"/>
      <c r="E158" s="829"/>
      <c r="F158" s="832"/>
      <c r="G158" s="835"/>
      <c r="H158" s="829"/>
      <c r="I158" s="416" t="s">
        <v>168</v>
      </c>
      <c r="J158" s="427">
        <v>144</v>
      </c>
      <c r="K158" s="416" t="s">
        <v>167</v>
      </c>
      <c r="L158" s="427">
        <v>69</v>
      </c>
      <c r="M158" s="816"/>
      <c r="N158" s="817"/>
      <c r="O158" s="416" t="s">
        <v>166</v>
      </c>
      <c r="P158" s="426">
        <f>IF(P156="",P157-P155,P157-P156)</f>
        <v>-0.1071</v>
      </c>
      <c r="Q158" s="416" t="s">
        <v>166</v>
      </c>
      <c r="R158" s="426">
        <f>IF(R156="",R157-R155,R157-R156)</f>
        <v>-0.1305</v>
      </c>
      <c r="S158" s="497" t="s">
        <v>166</v>
      </c>
      <c r="T158" s="496">
        <f>IF(T156="",T157-T155,T157-T156)</f>
        <v>-7.2900000000000076E-2</v>
      </c>
      <c r="U158" s="416" t="s">
        <v>166</v>
      </c>
      <c r="V158" s="426">
        <f>IF(V156="",V157-V155,V157-V156)</f>
        <v>0</v>
      </c>
      <c r="W158" s="416" t="s">
        <v>166</v>
      </c>
      <c r="X158" s="426">
        <f>IF(X156="",X157-X155,X157-X156)</f>
        <v>-1.2800000000000034E-2</v>
      </c>
      <c r="Y158" s="816"/>
      <c r="Z158" s="817"/>
      <c r="AA158" s="792"/>
      <c r="AB158" s="792"/>
      <c r="AC158" s="792"/>
      <c r="AD158" s="792"/>
      <c r="AE158" s="792"/>
      <c r="AF158" s="972"/>
    </row>
    <row r="159" spans="1:32" s="404" customFormat="1" ht="15" customHeight="1" x14ac:dyDescent="0.2">
      <c r="A159" s="402"/>
      <c r="B159" s="824"/>
      <c r="C159" s="825"/>
      <c r="D159" s="792"/>
      <c r="E159" s="829"/>
      <c r="F159" s="832"/>
      <c r="G159" s="835"/>
      <c r="H159" s="829"/>
      <c r="I159" s="416" t="s">
        <v>165</v>
      </c>
      <c r="J159" s="415"/>
      <c r="K159" s="416" t="s">
        <v>164</v>
      </c>
      <c r="L159" s="415"/>
      <c r="M159" s="816"/>
      <c r="N159" s="817"/>
      <c r="O159" s="816"/>
      <c r="P159" s="817"/>
      <c r="Q159" s="816"/>
      <c r="R159" s="817"/>
      <c r="S159" s="869"/>
      <c r="T159" s="870"/>
      <c r="U159" s="816"/>
      <c r="V159" s="817"/>
      <c r="W159" s="816"/>
      <c r="X159" s="817"/>
      <c r="Y159" s="816"/>
      <c r="Z159" s="817"/>
      <c r="AA159" s="792"/>
      <c r="AB159" s="792"/>
      <c r="AC159" s="792"/>
      <c r="AD159" s="792"/>
      <c r="AE159" s="792"/>
      <c r="AF159" s="972"/>
    </row>
    <row r="160" spans="1:32" s="404" customFormat="1" ht="15" customHeight="1" x14ac:dyDescent="0.2">
      <c r="A160" s="402"/>
      <c r="B160" s="826"/>
      <c r="C160" s="827"/>
      <c r="D160" s="793"/>
      <c r="E160" s="830"/>
      <c r="F160" s="833"/>
      <c r="G160" s="836"/>
      <c r="H160" s="830"/>
      <c r="I160" s="406" t="s">
        <v>158</v>
      </c>
      <c r="J160" s="451">
        <v>43999</v>
      </c>
      <c r="K160" s="820"/>
      <c r="L160" s="821"/>
      <c r="M160" s="818"/>
      <c r="N160" s="819"/>
      <c r="O160" s="818"/>
      <c r="P160" s="819"/>
      <c r="Q160" s="818"/>
      <c r="R160" s="819"/>
      <c r="S160" s="871"/>
      <c r="T160" s="872"/>
      <c r="U160" s="818"/>
      <c r="V160" s="819"/>
      <c r="W160" s="818"/>
      <c r="X160" s="819"/>
      <c r="Y160" s="818"/>
      <c r="Z160" s="819"/>
      <c r="AA160" s="793"/>
      <c r="AB160" s="793"/>
      <c r="AC160" s="793"/>
      <c r="AD160" s="793"/>
      <c r="AE160" s="793"/>
      <c r="AF160" s="973"/>
    </row>
    <row r="161" spans="1:32" s="404" customFormat="1" ht="12.75" customHeight="1" x14ac:dyDescent="0.2">
      <c r="A161" s="402"/>
      <c r="B161" s="822" t="s">
        <v>1075</v>
      </c>
      <c r="C161" s="823"/>
      <c r="D161" s="791" t="s">
        <v>1074</v>
      </c>
      <c r="E161" s="828" t="s">
        <v>228</v>
      </c>
      <c r="F161" s="831"/>
      <c r="G161" s="834"/>
      <c r="H161" s="828" t="s">
        <v>185</v>
      </c>
      <c r="I161" s="434" t="s">
        <v>184</v>
      </c>
      <c r="J161" s="438">
        <v>7483756.2199999997</v>
      </c>
      <c r="K161" s="434" t="s">
        <v>183</v>
      </c>
      <c r="L161" s="485">
        <f>J166+J164-0.01</f>
        <v>44018.99</v>
      </c>
      <c r="M161" s="434" t="s">
        <v>182</v>
      </c>
      <c r="N161" s="436">
        <f>J161</f>
        <v>7483756.2199999997</v>
      </c>
      <c r="O161" s="434" t="s">
        <v>181</v>
      </c>
      <c r="P161" s="435"/>
      <c r="Q161" s="434" t="s">
        <v>181</v>
      </c>
      <c r="R161" s="435"/>
      <c r="S161" s="480" t="s">
        <v>181</v>
      </c>
      <c r="T161" s="479"/>
      <c r="U161" s="480" t="s">
        <v>181</v>
      </c>
      <c r="V161" s="479"/>
      <c r="W161" s="466" t="s">
        <v>181</v>
      </c>
      <c r="X161" s="467">
        <v>0.99070000000000003</v>
      </c>
      <c r="Y161" s="434" t="s">
        <v>180</v>
      </c>
      <c r="Z161" s="433">
        <v>19</v>
      </c>
      <c r="AA161" s="971" t="s">
        <v>10</v>
      </c>
      <c r="AB161" s="971" t="s">
        <v>10</v>
      </c>
      <c r="AC161" s="971" t="s">
        <v>10</v>
      </c>
      <c r="AD161" s="971" t="s">
        <v>10</v>
      </c>
      <c r="AE161" s="971" t="s">
        <v>10</v>
      </c>
      <c r="AF161" s="971" t="s">
        <v>10</v>
      </c>
    </row>
    <row r="162" spans="1:32" s="404" customFormat="1" ht="15" customHeight="1" x14ac:dyDescent="0.2">
      <c r="A162" s="402"/>
      <c r="B162" s="824"/>
      <c r="C162" s="825"/>
      <c r="D162" s="792"/>
      <c r="E162" s="829"/>
      <c r="F162" s="832"/>
      <c r="G162" s="835"/>
      <c r="H162" s="829"/>
      <c r="I162" s="416" t="s">
        <v>179</v>
      </c>
      <c r="J162" s="432" t="s">
        <v>1073</v>
      </c>
      <c r="K162" s="416" t="s">
        <v>177</v>
      </c>
      <c r="L162" s="415">
        <f>L161+L164</f>
        <v>44087.99</v>
      </c>
      <c r="M162" s="416" t="s">
        <v>176</v>
      </c>
      <c r="N162" s="428">
        <f>N161</f>
        <v>7483756.2199999997</v>
      </c>
      <c r="O162" s="416" t="s">
        <v>175</v>
      </c>
      <c r="P162" s="426"/>
      <c r="Q162" s="416" t="s">
        <v>175</v>
      </c>
      <c r="R162" s="426"/>
      <c r="S162" s="478" t="s">
        <v>175</v>
      </c>
      <c r="T162" s="477"/>
      <c r="U162" s="478" t="s">
        <v>175</v>
      </c>
      <c r="V162" s="477"/>
      <c r="W162" s="463" t="s">
        <v>175</v>
      </c>
      <c r="X162" s="462">
        <v>0.40050000000000002</v>
      </c>
      <c r="Y162" s="416" t="s">
        <v>174</v>
      </c>
      <c r="Z162" s="430">
        <f>Z161*31</f>
        <v>589</v>
      </c>
      <c r="AA162" s="972"/>
      <c r="AB162" s="972"/>
      <c r="AC162" s="972"/>
      <c r="AD162" s="972"/>
      <c r="AE162" s="972"/>
      <c r="AF162" s="972"/>
    </row>
    <row r="163" spans="1:32" s="404" customFormat="1" ht="25.5" x14ac:dyDescent="0.2">
      <c r="A163" s="402"/>
      <c r="B163" s="824"/>
      <c r="C163" s="825"/>
      <c r="D163" s="792"/>
      <c r="E163" s="829"/>
      <c r="F163" s="832"/>
      <c r="G163" s="835"/>
      <c r="H163" s="829"/>
      <c r="I163" s="416" t="s">
        <v>173</v>
      </c>
      <c r="J163" s="429" t="s">
        <v>1072</v>
      </c>
      <c r="K163" s="416" t="s">
        <v>171</v>
      </c>
      <c r="L163" s="427"/>
      <c r="M163" s="416" t="s">
        <v>170</v>
      </c>
      <c r="N163" s="428"/>
      <c r="O163" s="416" t="s">
        <v>169</v>
      </c>
      <c r="P163" s="426"/>
      <c r="Q163" s="416" t="s">
        <v>169</v>
      </c>
      <c r="R163" s="426"/>
      <c r="S163" s="497" t="s">
        <v>169</v>
      </c>
      <c r="T163" s="496">
        <v>9.6799999999999997E-2</v>
      </c>
      <c r="U163" s="478" t="s">
        <v>169</v>
      </c>
      <c r="V163" s="477">
        <v>9.6799999999999997E-2</v>
      </c>
      <c r="W163" s="463" t="s">
        <v>169</v>
      </c>
      <c r="X163" s="462">
        <v>0.30170000000000002</v>
      </c>
      <c r="Y163" s="816"/>
      <c r="Z163" s="817"/>
      <c r="AA163" s="972"/>
      <c r="AB163" s="972"/>
      <c r="AC163" s="972"/>
      <c r="AD163" s="972"/>
      <c r="AE163" s="972"/>
      <c r="AF163" s="972"/>
    </row>
    <row r="164" spans="1:32" s="404" customFormat="1" ht="15" customHeight="1" x14ac:dyDescent="0.2">
      <c r="A164" s="402"/>
      <c r="B164" s="824"/>
      <c r="C164" s="825"/>
      <c r="D164" s="792"/>
      <c r="E164" s="829"/>
      <c r="F164" s="832"/>
      <c r="G164" s="835"/>
      <c r="H164" s="829"/>
      <c r="I164" s="416" t="s">
        <v>168</v>
      </c>
      <c r="J164" s="427">
        <v>180</v>
      </c>
      <c r="K164" s="416" t="s">
        <v>167</v>
      </c>
      <c r="L164" s="427">
        <v>69</v>
      </c>
      <c r="M164" s="816"/>
      <c r="N164" s="817"/>
      <c r="O164" s="416" t="s">
        <v>166</v>
      </c>
      <c r="P164" s="426">
        <f>IF(P162="",P163-P161,P163-P162)</f>
        <v>0</v>
      </c>
      <c r="Q164" s="416" t="s">
        <v>166</v>
      </c>
      <c r="R164" s="426">
        <f>IF(R162="",R163-R161,R163-R162)</f>
        <v>0</v>
      </c>
      <c r="S164" s="497" t="s">
        <v>166</v>
      </c>
      <c r="T164" s="496">
        <f>IF(T162="",T163-T161,T163-T162)</f>
        <v>9.6799999999999997E-2</v>
      </c>
      <c r="U164" s="478" t="s">
        <v>166</v>
      </c>
      <c r="V164" s="477">
        <f>IF(V162="",V163-V161,V163-V162)</f>
        <v>9.6799999999999997E-2</v>
      </c>
      <c r="W164" s="463" t="s">
        <v>166</v>
      </c>
      <c r="X164" s="462">
        <f>IF(X162="",X163-X161,X163-X162)</f>
        <v>-9.8799999999999999E-2</v>
      </c>
      <c r="Y164" s="816"/>
      <c r="Z164" s="817"/>
      <c r="AA164" s="972"/>
      <c r="AB164" s="972"/>
      <c r="AC164" s="972"/>
      <c r="AD164" s="972"/>
      <c r="AE164" s="972"/>
      <c r="AF164" s="972"/>
    </row>
    <row r="165" spans="1:32" s="404" customFormat="1" ht="15" customHeight="1" x14ac:dyDescent="0.2">
      <c r="A165" s="402"/>
      <c r="B165" s="824"/>
      <c r="C165" s="825"/>
      <c r="D165" s="792"/>
      <c r="E165" s="829"/>
      <c r="F165" s="832"/>
      <c r="G165" s="835"/>
      <c r="H165" s="829"/>
      <c r="I165" s="416" t="s">
        <v>165</v>
      </c>
      <c r="J165" s="415"/>
      <c r="K165" s="416" t="s">
        <v>164</v>
      </c>
      <c r="L165" s="415"/>
      <c r="M165" s="816"/>
      <c r="N165" s="817"/>
      <c r="O165" s="816"/>
      <c r="P165" s="817"/>
      <c r="Q165" s="816"/>
      <c r="R165" s="817"/>
      <c r="S165" s="816"/>
      <c r="T165" s="817"/>
      <c r="U165" s="816"/>
      <c r="V165" s="817"/>
      <c r="W165" s="781"/>
      <c r="X165" s="782"/>
      <c r="Y165" s="816"/>
      <c r="Z165" s="817"/>
      <c r="AA165" s="972"/>
      <c r="AB165" s="972"/>
      <c r="AC165" s="972"/>
      <c r="AD165" s="972"/>
      <c r="AE165" s="972"/>
      <c r="AF165" s="972"/>
    </row>
    <row r="166" spans="1:32" s="404" customFormat="1" ht="15" customHeight="1" x14ac:dyDescent="0.2">
      <c r="A166" s="402"/>
      <c r="B166" s="826"/>
      <c r="C166" s="827"/>
      <c r="D166" s="793"/>
      <c r="E166" s="830"/>
      <c r="F166" s="833"/>
      <c r="G166" s="836"/>
      <c r="H166" s="830"/>
      <c r="I166" s="406" t="s">
        <v>158</v>
      </c>
      <c r="J166" s="451">
        <v>43839</v>
      </c>
      <c r="K166" s="820"/>
      <c r="L166" s="821"/>
      <c r="M166" s="818"/>
      <c r="N166" s="819"/>
      <c r="O166" s="818"/>
      <c r="P166" s="819"/>
      <c r="Q166" s="818"/>
      <c r="R166" s="819"/>
      <c r="S166" s="818"/>
      <c r="T166" s="819"/>
      <c r="U166" s="818"/>
      <c r="V166" s="819"/>
      <c r="W166" s="783"/>
      <c r="X166" s="784"/>
      <c r="Y166" s="818"/>
      <c r="Z166" s="819"/>
      <c r="AA166" s="973"/>
      <c r="AB166" s="973"/>
      <c r="AC166" s="973"/>
      <c r="AD166" s="973"/>
      <c r="AE166" s="973"/>
      <c r="AF166" s="973"/>
    </row>
    <row r="167" spans="1:32" s="404" customFormat="1" ht="12.75" customHeight="1" x14ac:dyDescent="0.2">
      <c r="A167" s="402"/>
      <c r="B167" s="822" t="s">
        <v>1695</v>
      </c>
      <c r="C167" s="823"/>
      <c r="D167" s="791" t="s">
        <v>577</v>
      </c>
      <c r="E167" s="828" t="s">
        <v>206</v>
      </c>
      <c r="F167" s="831">
        <v>4.34</v>
      </c>
      <c r="G167" s="834" t="s">
        <v>218</v>
      </c>
      <c r="H167" s="828" t="s">
        <v>193</v>
      </c>
      <c r="I167" s="434" t="s">
        <v>184</v>
      </c>
      <c r="J167" s="438">
        <v>2000000</v>
      </c>
      <c r="K167" s="434" t="s">
        <v>183</v>
      </c>
      <c r="L167" s="437">
        <f>J172+J170-0.01</f>
        <v>44054.99</v>
      </c>
      <c r="M167" s="434" t="s">
        <v>182</v>
      </c>
      <c r="N167" s="436">
        <f>J167</f>
        <v>2000000</v>
      </c>
      <c r="O167" s="434" t="s">
        <v>181</v>
      </c>
      <c r="P167" s="435">
        <v>0.6</v>
      </c>
      <c r="Q167" s="434" t="s">
        <v>181</v>
      </c>
      <c r="R167" s="435">
        <v>0.75</v>
      </c>
      <c r="S167" s="480" t="s">
        <v>181</v>
      </c>
      <c r="T167" s="479">
        <v>0.75</v>
      </c>
      <c r="U167" s="480" t="s">
        <v>181</v>
      </c>
      <c r="V167" s="479">
        <v>0.75</v>
      </c>
      <c r="W167" s="466" t="s">
        <v>181</v>
      </c>
      <c r="X167" s="467">
        <v>0.75</v>
      </c>
      <c r="Y167" s="434" t="s">
        <v>180</v>
      </c>
      <c r="Z167" s="433"/>
      <c r="AA167" s="791" t="s">
        <v>10</v>
      </c>
      <c r="AB167" s="791" t="s">
        <v>10</v>
      </c>
      <c r="AC167" s="791" t="s">
        <v>10</v>
      </c>
      <c r="AD167" s="791" t="s">
        <v>10</v>
      </c>
      <c r="AE167" s="791" t="s">
        <v>10</v>
      </c>
      <c r="AF167" s="791" t="s">
        <v>10</v>
      </c>
    </row>
    <row r="168" spans="1:32" s="404" customFormat="1" ht="15" customHeight="1" x14ac:dyDescent="0.2">
      <c r="A168" s="402"/>
      <c r="B168" s="824"/>
      <c r="C168" s="825"/>
      <c r="D168" s="792"/>
      <c r="E168" s="829"/>
      <c r="F168" s="832"/>
      <c r="G168" s="835"/>
      <c r="H168" s="829"/>
      <c r="I168" s="416" t="s">
        <v>179</v>
      </c>
      <c r="J168" s="432" t="s">
        <v>988</v>
      </c>
      <c r="K168" s="416" t="s">
        <v>177</v>
      </c>
      <c r="L168" s="415">
        <f>L167+L170</f>
        <v>44054.99</v>
      </c>
      <c r="M168" s="416" t="s">
        <v>176</v>
      </c>
      <c r="N168" s="428">
        <f>N167</f>
        <v>2000000</v>
      </c>
      <c r="O168" s="416" t="s">
        <v>175</v>
      </c>
      <c r="P168" s="426"/>
      <c r="Q168" s="416" t="s">
        <v>175</v>
      </c>
      <c r="R168" s="426"/>
      <c r="S168" s="478" t="s">
        <v>175</v>
      </c>
      <c r="T168" s="477"/>
      <c r="U168" s="478" t="s">
        <v>175</v>
      </c>
      <c r="V168" s="477"/>
      <c r="W168" s="463" t="s">
        <v>175</v>
      </c>
      <c r="X168" s="462"/>
      <c r="Y168" s="416" t="s">
        <v>174</v>
      </c>
      <c r="Z168" s="430"/>
      <c r="AA168" s="792"/>
      <c r="AB168" s="792"/>
      <c r="AC168" s="792"/>
      <c r="AD168" s="792"/>
      <c r="AE168" s="792"/>
      <c r="AF168" s="792"/>
    </row>
    <row r="169" spans="1:32" s="404" customFormat="1" x14ac:dyDescent="0.2">
      <c r="A169" s="402"/>
      <c r="B169" s="824"/>
      <c r="C169" s="825"/>
      <c r="D169" s="792"/>
      <c r="E169" s="829"/>
      <c r="F169" s="832"/>
      <c r="G169" s="835"/>
      <c r="H169" s="829"/>
      <c r="I169" s="416" t="s">
        <v>173</v>
      </c>
      <c r="J169" s="429" t="s">
        <v>192</v>
      </c>
      <c r="K169" s="416" t="s">
        <v>171</v>
      </c>
      <c r="L169" s="427"/>
      <c r="M169" s="416" t="s">
        <v>170</v>
      </c>
      <c r="N169" s="428">
        <f>N168*P169</f>
        <v>1200000</v>
      </c>
      <c r="O169" s="416" t="s">
        <v>169</v>
      </c>
      <c r="P169" s="426">
        <v>0.6</v>
      </c>
      <c r="Q169" s="416" t="s">
        <v>169</v>
      </c>
      <c r="R169" s="426">
        <v>0.75</v>
      </c>
      <c r="S169" s="478" t="s">
        <v>169</v>
      </c>
      <c r="T169" s="477">
        <v>0.75</v>
      </c>
      <c r="U169" s="478" t="s">
        <v>169</v>
      </c>
      <c r="V169" s="477">
        <v>0.75</v>
      </c>
      <c r="W169" s="463" t="s">
        <v>169</v>
      </c>
      <c r="X169" s="462">
        <v>0.75</v>
      </c>
      <c r="Y169" s="816"/>
      <c r="Z169" s="817"/>
      <c r="AA169" s="792"/>
      <c r="AB169" s="792"/>
      <c r="AC169" s="792"/>
      <c r="AD169" s="792"/>
      <c r="AE169" s="792"/>
      <c r="AF169" s="792"/>
    </row>
    <row r="170" spans="1:32" s="404" customFormat="1" ht="15" customHeight="1" x14ac:dyDescent="0.2">
      <c r="A170" s="402"/>
      <c r="B170" s="824"/>
      <c r="C170" s="825"/>
      <c r="D170" s="792"/>
      <c r="E170" s="829"/>
      <c r="F170" s="832"/>
      <c r="G170" s="835"/>
      <c r="H170" s="829"/>
      <c r="I170" s="416" t="s">
        <v>168</v>
      </c>
      <c r="J170" s="427">
        <v>57</v>
      </c>
      <c r="K170" s="416" t="s">
        <v>167</v>
      </c>
      <c r="L170" s="427"/>
      <c r="M170" s="816"/>
      <c r="N170" s="817"/>
      <c r="O170" s="416" t="s">
        <v>166</v>
      </c>
      <c r="P170" s="426">
        <f>IF(P168="",P169-P167,P169-P168)</f>
        <v>0</v>
      </c>
      <c r="Q170" s="416" t="s">
        <v>166</v>
      </c>
      <c r="R170" s="426">
        <f>IF(R168="",R169-R167,R169-R168)</f>
        <v>0</v>
      </c>
      <c r="S170" s="478" t="s">
        <v>166</v>
      </c>
      <c r="T170" s="477">
        <f>IF(T168="",T169-T167,T169-T168)</f>
        <v>0</v>
      </c>
      <c r="U170" s="478" t="s">
        <v>166</v>
      </c>
      <c r="V170" s="477">
        <f>IF(V168="",V169-V167,V169-V168)</f>
        <v>0</v>
      </c>
      <c r="W170" s="463" t="s">
        <v>166</v>
      </c>
      <c r="X170" s="462">
        <f>IF(X168="",X169-X167,X169-X168)</f>
        <v>0</v>
      </c>
      <c r="Y170" s="816"/>
      <c r="Z170" s="817"/>
      <c r="AA170" s="792"/>
      <c r="AB170" s="792"/>
      <c r="AC170" s="792"/>
      <c r="AD170" s="792"/>
      <c r="AE170" s="792"/>
      <c r="AF170" s="792"/>
    </row>
    <row r="171" spans="1:32" s="404" customFormat="1" ht="15" customHeight="1" x14ac:dyDescent="0.2">
      <c r="A171" s="402"/>
      <c r="B171" s="824"/>
      <c r="C171" s="825"/>
      <c r="D171" s="792"/>
      <c r="E171" s="829"/>
      <c r="F171" s="832"/>
      <c r="G171" s="835"/>
      <c r="H171" s="829"/>
      <c r="I171" s="416" t="s">
        <v>165</v>
      </c>
      <c r="J171" s="415">
        <v>43628</v>
      </c>
      <c r="K171" s="416" t="s">
        <v>164</v>
      </c>
      <c r="L171" s="415"/>
      <c r="M171" s="816"/>
      <c r="N171" s="817"/>
      <c r="O171" s="816"/>
      <c r="P171" s="817"/>
      <c r="Q171" s="816"/>
      <c r="R171" s="817"/>
      <c r="S171" s="857"/>
      <c r="T171" s="858"/>
      <c r="U171" s="857"/>
      <c r="V171" s="858"/>
      <c r="W171" s="781"/>
      <c r="X171" s="782"/>
      <c r="Y171" s="816"/>
      <c r="Z171" s="817"/>
      <c r="AA171" s="792"/>
      <c r="AB171" s="792"/>
      <c r="AC171" s="792"/>
      <c r="AD171" s="792"/>
      <c r="AE171" s="792"/>
      <c r="AF171" s="792"/>
    </row>
    <row r="172" spans="1:32" s="404" customFormat="1" ht="15" customHeight="1" x14ac:dyDescent="0.2">
      <c r="A172" s="402"/>
      <c r="B172" s="826"/>
      <c r="C172" s="827"/>
      <c r="D172" s="793"/>
      <c r="E172" s="830"/>
      <c r="F172" s="833"/>
      <c r="G172" s="836"/>
      <c r="H172" s="830"/>
      <c r="I172" s="406" t="s">
        <v>158</v>
      </c>
      <c r="J172" s="451">
        <v>43998</v>
      </c>
      <c r="K172" s="820"/>
      <c r="L172" s="821"/>
      <c r="M172" s="818"/>
      <c r="N172" s="819"/>
      <c r="O172" s="818"/>
      <c r="P172" s="819"/>
      <c r="Q172" s="818"/>
      <c r="R172" s="819"/>
      <c r="S172" s="859"/>
      <c r="T172" s="860"/>
      <c r="U172" s="859"/>
      <c r="V172" s="860"/>
      <c r="W172" s="783"/>
      <c r="X172" s="784"/>
      <c r="Y172" s="818"/>
      <c r="Z172" s="819"/>
      <c r="AA172" s="793"/>
      <c r="AB172" s="793"/>
      <c r="AC172" s="793"/>
      <c r="AD172" s="793"/>
      <c r="AE172" s="793"/>
      <c r="AF172" s="793"/>
    </row>
    <row r="173" spans="1:32" s="404" customFormat="1" ht="12.75" customHeight="1" x14ac:dyDescent="0.2">
      <c r="A173" s="402"/>
      <c r="B173" s="822" t="s">
        <v>1694</v>
      </c>
      <c r="C173" s="823"/>
      <c r="D173" s="791" t="s">
        <v>577</v>
      </c>
      <c r="E173" s="828" t="s">
        <v>206</v>
      </c>
      <c r="F173" s="831">
        <v>4.34</v>
      </c>
      <c r="G173" s="834"/>
      <c r="H173" s="828" t="s">
        <v>193</v>
      </c>
      <c r="I173" s="434" t="s">
        <v>184</v>
      </c>
      <c r="J173" s="438">
        <v>2000000</v>
      </c>
      <c r="K173" s="434" t="s">
        <v>183</v>
      </c>
      <c r="L173" s="437">
        <f>J178+J176-0.01</f>
        <v>44145.99</v>
      </c>
      <c r="M173" s="434" t="s">
        <v>182</v>
      </c>
      <c r="N173" s="436">
        <f>J173</f>
        <v>2000000</v>
      </c>
      <c r="O173" s="434" t="s">
        <v>181</v>
      </c>
      <c r="P173" s="435"/>
      <c r="Q173" s="434" t="s">
        <v>181</v>
      </c>
      <c r="R173" s="435">
        <v>0.5232</v>
      </c>
      <c r="S173" s="434" t="s">
        <v>181</v>
      </c>
      <c r="T173" s="435"/>
      <c r="U173" s="434" t="s">
        <v>181</v>
      </c>
      <c r="V173" s="435"/>
      <c r="W173" s="434" t="s">
        <v>181</v>
      </c>
      <c r="X173" s="435">
        <v>0.5232</v>
      </c>
      <c r="Y173" s="434" t="s">
        <v>180</v>
      </c>
      <c r="Z173" s="433"/>
      <c r="AA173" s="791" t="s">
        <v>1048</v>
      </c>
      <c r="AB173" s="791" t="s">
        <v>1047</v>
      </c>
      <c r="AC173" s="791" t="s">
        <v>1047</v>
      </c>
      <c r="AD173" s="791" t="s">
        <v>1047</v>
      </c>
      <c r="AE173" s="791" t="s">
        <v>1047</v>
      </c>
      <c r="AF173" s="791" t="s">
        <v>2137</v>
      </c>
    </row>
    <row r="174" spans="1:32" s="404" customFormat="1" ht="15" customHeight="1" x14ac:dyDescent="0.2">
      <c r="A174" s="402"/>
      <c r="B174" s="824"/>
      <c r="C174" s="825"/>
      <c r="D174" s="792"/>
      <c r="E174" s="829"/>
      <c r="F174" s="832"/>
      <c r="G174" s="835"/>
      <c r="H174" s="829"/>
      <c r="I174" s="416" t="s">
        <v>179</v>
      </c>
      <c r="J174" s="432" t="s">
        <v>990</v>
      </c>
      <c r="K174" s="416" t="s">
        <v>177</v>
      </c>
      <c r="L174" s="415">
        <f>L173+L176</f>
        <v>44145.99</v>
      </c>
      <c r="M174" s="416" t="s">
        <v>176</v>
      </c>
      <c r="N174" s="428">
        <f>N173</f>
        <v>2000000</v>
      </c>
      <c r="O174" s="416" t="s">
        <v>175</v>
      </c>
      <c r="P174" s="426"/>
      <c r="Q174" s="416" t="s">
        <v>175</v>
      </c>
      <c r="R174" s="426"/>
      <c r="S174" s="416" t="s">
        <v>175</v>
      </c>
      <c r="T174" s="426"/>
      <c r="U174" s="416" t="s">
        <v>175</v>
      </c>
      <c r="V174" s="426"/>
      <c r="W174" s="416" t="s">
        <v>175</v>
      </c>
      <c r="X174" s="426"/>
      <c r="Y174" s="416" t="s">
        <v>174</v>
      </c>
      <c r="Z174" s="430"/>
      <c r="AA174" s="792"/>
      <c r="AB174" s="792"/>
      <c r="AC174" s="792"/>
      <c r="AD174" s="792"/>
      <c r="AE174" s="792"/>
      <c r="AF174" s="792"/>
    </row>
    <row r="175" spans="1:32" s="404" customFormat="1" x14ac:dyDescent="0.2">
      <c r="A175" s="402"/>
      <c r="B175" s="824"/>
      <c r="C175" s="825"/>
      <c r="D175" s="792"/>
      <c r="E175" s="829"/>
      <c r="F175" s="832"/>
      <c r="G175" s="835"/>
      <c r="H175" s="829"/>
      <c r="I175" s="416" t="s">
        <v>173</v>
      </c>
      <c r="J175" s="429" t="s">
        <v>193</v>
      </c>
      <c r="K175" s="416" t="s">
        <v>171</v>
      </c>
      <c r="L175" s="427"/>
      <c r="M175" s="416" t="s">
        <v>170</v>
      </c>
      <c r="N175" s="428"/>
      <c r="O175" s="416" t="s">
        <v>169</v>
      </c>
      <c r="P175" s="426"/>
      <c r="Q175" s="416" t="s">
        <v>169</v>
      </c>
      <c r="R175" s="426">
        <v>0.5232</v>
      </c>
      <c r="S175" s="416" t="s">
        <v>169</v>
      </c>
      <c r="T175" s="426"/>
      <c r="U175" s="416" t="s">
        <v>169</v>
      </c>
      <c r="V175" s="426"/>
      <c r="W175" s="416" t="s">
        <v>169</v>
      </c>
      <c r="X175" s="426">
        <v>0.5232</v>
      </c>
      <c r="Y175" s="816"/>
      <c r="Z175" s="817"/>
      <c r="AA175" s="792"/>
      <c r="AB175" s="792"/>
      <c r="AC175" s="792"/>
      <c r="AD175" s="792"/>
      <c r="AE175" s="792"/>
      <c r="AF175" s="792"/>
    </row>
    <row r="176" spans="1:32" s="404" customFormat="1" ht="15" customHeight="1" x14ac:dyDescent="0.2">
      <c r="A176" s="402"/>
      <c r="B176" s="824"/>
      <c r="C176" s="825"/>
      <c r="D176" s="792"/>
      <c r="E176" s="829"/>
      <c r="F176" s="832"/>
      <c r="G176" s="835"/>
      <c r="H176" s="829"/>
      <c r="I176" s="416" t="s">
        <v>168</v>
      </c>
      <c r="J176" s="432">
        <v>84</v>
      </c>
      <c r="K176" s="416" t="s">
        <v>167</v>
      </c>
      <c r="L176" s="427"/>
      <c r="M176" s="816"/>
      <c r="N176" s="817"/>
      <c r="O176" s="416" t="s">
        <v>166</v>
      </c>
      <c r="P176" s="426">
        <f>IF(P174="",P175-P173,P175-P174)</f>
        <v>0</v>
      </c>
      <c r="Q176" s="416" t="s">
        <v>166</v>
      </c>
      <c r="R176" s="426">
        <f>IF(R174="",R175-R173,R175-R174)</f>
        <v>0</v>
      </c>
      <c r="S176" s="416" t="s">
        <v>166</v>
      </c>
      <c r="T176" s="426">
        <f>IF(T174="",T175-T173,T175-T174)</f>
        <v>0</v>
      </c>
      <c r="U176" s="416" t="s">
        <v>166</v>
      </c>
      <c r="V176" s="426">
        <f>IF(V174="",V175-V173,V175-V174)</f>
        <v>0</v>
      </c>
      <c r="W176" s="416" t="s">
        <v>166</v>
      </c>
      <c r="X176" s="426">
        <f>IF(X174="",X175-X173,X175-X174)</f>
        <v>0</v>
      </c>
      <c r="Y176" s="816"/>
      <c r="Z176" s="817"/>
      <c r="AA176" s="792"/>
      <c r="AB176" s="792"/>
      <c r="AC176" s="792"/>
      <c r="AD176" s="792"/>
      <c r="AE176" s="792"/>
      <c r="AF176" s="792"/>
    </row>
    <row r="177" spans="1:33" s="404" customFormat="1" ht="15" customHeight="1" x14ac:dyDescent="0.2">
      <c r="A177" s="402"/>
      <c r="B177" s="824"/>
      <c r="C177" s="825"/>
      <c r="D177" s="792"/>
      <c r="E177" s="829"/>
      <c r="F177" s="832"/>
      <c r="G177" s="835"/>
      <c r="H177" s="829"/>
      <c r="I177" s="416" t="s">
        <v>165</v>
      </c>
      <c r="J177" s="415">
        <v>43643</v>
      </c>
      <c r="K177" s="416" t="s">
        <v>164</v>
      </c>
      <c r="L177" s="415"/>
      <c r="M177" s="816"/>
      <c r="N177" s="817"/>
      <c r="O177" s="816"/>
      <c r="P177" s="817"/>
      <c r="Q177" s="816"/>
      <c r="R177" s="817"/>
      <c r="S177" s="816"/>
      <c r="T177" s="817"/>
      <c r="U177" s="816"/>
      <c r="V177" s="817"/>
      <c r="W177" s="816"/>
      <c r="X177" s="817"/>
      <c r="Y177" s="816"/>
      <c r="Z177" s="817"/>
      <c r="AA177" s="792"/>
      <c r="AB177" s="792"/>
      <c r="AC177" s="792"/>
      <c r="AD177" s="792"/>
      <c r="AE177" s="792"/>
      <c r="AF177" s="792"/>
    </row>
    <row r="178" spans="1:33" s="404" customFormat="1" ht="15" customHeight="1" x14ac:dyDescent="0.2">
      <c r="A178" s="402"/>
      <c r="B178" s="826"/>
      <c r="C178" s="827"/>
      <c r="D178" s="793"/>
      <c r="E178" s="830"/>
      <c r="F178" s="833"/>
      <c r="G178" s="836"/>
      <c r="H178" s="830"/>
      <c r="I178" s="406" t="s">
        <v>158</v>
      </c>
      <c r="J178" s="451">
        <v>44062</v>
      </c>
      <c r="K178" s="820"/>
      <c r="L178" s="821"/>
      <c r="M178" s="818"/>
      <c r="N178" s="819"/>
      <c r="O178" s="818"/>
      <c r="P178" s="819"/>
      <c r="Q178" s="818"/>
      <c r="R178" s="819"/>
      <c r="S178" s="818"/>
      <c r="T178" s="819"/>
      <c r="U178" s="818"/>
      <c r="V178" s="819"/>
      <c r="W178" s="818"/>
      <c r="X178" s="819"/>
      <c r="Y178" s="818"/>
      <c r="Z178" s="819"/>
      <c r="AA178" s="793"/>
      <c r="AB178" s="793"/>
      <c r="AC178" s="793"/>
      <c r="AD178" s="793"/>
      <c r="AE178" s="793"/>
      <c r="AF178" s="793"/>
    </row>
    <row r="179" spans="1:33" s="404" customFormat="1" ht="12.75" customHeight="1" x14ac:dyDescent="0.2">
      <c r="A179" s="402"/>
      <c r="B179" s="822" t="s">
        <v>1691</v>
      </c>
      <c r="C179" s="823"/>
      <c r="D179" s="791" t="s">
        <v>577</v>
      </c>
      <c r="E179" s="828" t="s">
        <v>206</v>
      </c>
      <c r="F179" s="831">
        <v>23.9</v>
      </c>
      <c r="G179" s="834" t="s">
        <v>218</v>
      </c>
      <c r="H179" s="828" t="s">
        <v>185</v>
      </c>
      <c r="I179" s="434" t="s">
        <v>184</v>
      </c>
      <c r="J179" s="438">
        <v>6000000</v>
      </c>
      <c r="K179" s="434" t="s">
        <v>183</v>
      </c>
      <c r="L179" s="437">
        <f>J184+J182-0.01</f>
        <v>44109.99</v>
      </c>
      <c r="M179" s="434" t="s">
        <v>182</v>
      </c>
      <c r="N179" s="436">
        <f>J179</f>
        <v>6000000</v>
      </c>
      <c r="O179" s="434" t="s">
        <v>181</v>
      </c>
      <c r="P179" s="435">
        <v>0.21049999999999999</v>
      </c>
      <c r="Q179" s="480" t="s">
        <v>181</v>
      </c>
      <c r="R179" s="479">
        <v>0.21049999999999999</v>
      </c>
      <c r="S179" s="499" t="s">
        <v>181</v>
      </c>
      <c r="T179" s="498">
        <v>0.34100000000000003</v>
      </c>
      <c r="U179" s="480" t="s">
        <v>181</v>
      </c>
      <c r="V179" s="479">
        <v>0.34100000000000003</v>
      </c>
      <c r="W179" s="466" t="s">
        <v>181</v>
      </c>
      <c r="X179" s="467">
        <v>1</v>
      </c>
      <c r="Y179" s="434" t="s">
        <v>180</v>
      </c>
      <c r="Z179" s="433">
        <v>14</v>
      </c>
      <c r="AA179" s="791" t="s">
        <v>1043</v>
      </c>
      <c r="AB179" s="791" t="s">
        <v>1043</v>
      </c>
      <c r="AC179" s="791" t="s">
        <v>10</v>
      </c>
      <c r="AD179" s="791" t="s">
        <v>10</v>
      </c>
      <c r="AE179" s="791" t="s">
        <v>10</v>
      </c>
      <c r="AF179" s="791" t="s">
        <v>10</v>
      </c>
    </row>
    <row r="180" spans="1:33" s="404" customFormat="1" ht="15" customHeight="1" x14ac:dyDescent="0.2">
      <c r="A180" s="402"/>
      <c r="B180" s="824"/>
      <c r="C180" s="825"/>
      <c r="D180" s="792"/>
      <c r="E180" s="829"/>
      <c r="F180" s="832"/>
      <c r="G180" s="835"/>
      <c r="H180" s="829"/>
      <c r="I180" s="416" t="s">
        <v>179</v>
      </c>
      <c r="J180" s="432" t="s">
        <v>1038</v>
      </c>
      <c r="K180" s="416" t="s">
        <v>177</v>
      </c>
      <c r="L180" s="415">
        <f>L179+L181+L182</f>
        <v>44192.99</v>
      </c>
      <c r="M180" s="416" t="s">
        <v>176</v>
      </c>
      <c r="N180" s="428">
        <f>N179</f>
        <v>6000000</v>
      </c>
      <c r="O180" s="416" t="s">
        <v>175</v>
      </c>
      <c r="P180" s="426"/>
      <c r="Q180" s="478" t="s">
        <v>175</v>
      </c>
      <c r="R180" s="477"/>
      <c r="S180" s="497" t="s">
        <v>175</v>
      </c>
      <c r="T180" s="496"/>
      <c r="U180" s="478" t="s">
        <v>175</v>
      </c>
      <c r="V180" s="477"/>
      <c r="W180" s="463" t="s">
        <v>175</v>
      </c>
      <c r="X180" s="462">
        <v>0.56279999999999997</v>
      </c>
      <c r="Y180" s="416" t="s">
        <v>174</v>
      </c>
      <c r="Z180" s="430">
        <f>Z179*31</f>
        <v>434</v>
      </c>
      <c r="AA180" s="792"/>
      <c r="AB180" s="792"/>
      <c r="AC180" s="792"/>
      <c r="AD180" s="792"/>
      <c r="AE180" s="792"/>
      <c r="AF180" s="792"/>
    </row>
    <row r="181" spans="1:33" s="404" customFormat="1" x14ac:dyDescent="0.2">
      <c r="A181" s="402"/>
      <c r="B181" s="824"/>
      <c r="C181" s="825"/>
      <c r="D181" s="792"/>
      <c r="E181" s="829"/>
      <c r="F181" s="832"/>
      <c r="G181" s="835"/>
      <c r="H181" s="829"/>
      <c r="I181" s="416" t="s">
        <v>173</v>
      </c>
      <c r="J181" s="429" t="s">
        <v>192</v>
      </c>
      <c r="K181" s="416" t="s">
        <v>171</v>
      </c>
      <c r="L181" s="427">
        <v>83</v>
      </c>
      <c r="M181" s="416" t="s">
        <v>170</v>
      </c>
      <c r="N181" s="428">
        <f>N180*P181</f>
        <v>1263000</v>
      </c>
      <c r="O181" s="416" t="s">
        <v>169</v>
      </c>
      <c r="P181" s="426">
        <v>0.21049999999999999</v>
      </c>
      <c r="Q181" s="478" t="s">
        <v>169</v>
      </c>
      <c r="R181" s="477">
        <v>0.21049999999999999</v>
      </c>
      <c r="S181" s="497" t="s">
        <v>169</v>
      </c>
      <c r="T181" s="496">
        <v>0.3125</v>
      </c>
      <c r="U181" s="478" t="s">
        <v>169</v>
      </c>
      <c r="V181" s="477">
        <v>0.3125</v>
      </c>
      <c r="W181" s="463" t="s">
        <v>169</v>
      </c>
      <c r="X181" s="462">
        <v>0.56279999999999997</v>
      </c>
      <c r="Y181" s="816"/>
      <c r="Z181" s="817"/>
      <c r="AA181" s="792"/>
      <c r="AB181" s="792"/>
      <c r="AC181" s="792"/>
      <c r="AD181" s="792"/>
      <c r="AE181" s="792"/>
      <c r="AF181" s="792"/>
    </row>
    <row r="182" spans="1:33" s="404" customFormat="1" ht="15" customHeight="1" x14ac:dyDescent="0.2">
      <c r="A182" s="402"/>
      <c r="B182" s="824"/>
      <c r="C182" s="825"/>
      <c r="D182" s="792"/>
      <c r="E182" s="829"/>
      <c r="F182" s="832"/>
      <c r="G182" s="835"/>
      <c r="H182" s="829"/>
      <c r="I182" s="416" t="s">
        <v>168</v>
      </c>
      <c r="J182" s="427">
        <v>218</v>
      </c>
      <c r="K182" s="416" t="s">
        <v>167</v>
      </c>
      <c r="L182" s="427"/>
      <c r="M182" s="816"/>
      <c r="N182" s="817"/>
      <c r="O182" s="416" t="s">
        <v>166</v>
      </c>
      <c r="P182" s="426">
        <f>IF(P180="",P181-P179,P181-P180)</f>
        <v>0</v>
      </c>
      <c r="Q182" s="478" t="s">
        <v>166</v>
      </c>
      <c r="R182" s="477">
        <f>IF(R180="",R181-R179,R181-R180)</f>
        <v>0</v>
      </c>
      <c r="S182" s="497" t="s">
        <v>166</v>
      </c>
      <c r="T182" s="496">
        <f>IF(T180="",T181-T179,T181-T180)</f>
        <v>-2.8500000000000025E-2</v>
      </c>
      <c r="U182" s="478" t="s">
        <v>166</v>
      </c>
      <c r="V182" s="477">
        <f>IF(V180="",V181-V179,V181-V180)</f>
        <v>-2.8500000000000025E-2</v>
      </c>
      <c r="W182" s="463" t="s">
        <v>166</v>
      </c>
      <c r="X182" s="462">
        <f>IF(X180="",X181-X179,X181-X180)</f>
        <v>0</v>
      </c>
      <c r="Y182" s="816"/>
      <c r="Z182" s="817"/>
      <c r="AA182" s="792"/>
      <c r="AB182" s="792"/>
      <c r="AC182" s="792"/>
      <c r="AD182" s="792"/>
      <c r="AE182" s="792"/>
      <c r="AF182" s="792"/>
    </row>
    <row r="183" spans="1:33" s="404" customFormat="1" ht="15" customHeight="1" x14ac:dyDescent="0.2">
      <c r="A183" s="402"/>
      <c r="B183" s="824"/>
      <c r="C183" s="825"/>
      <c r="D183" s="792"/>
      <c r="E183" s="829"/>
      <c r="F183" s="832"/>
      <c r="G183" s="835"/>
      <c r="H183" s="829"/>
      <c r="I183" s="416" t="s">
        <v>165</v>
      </c>
      <c r="J183" s="415">
        <v>43549</v>
      </c>
      <c r="K183" s="416" t="s">
        <v>164</v>
      </c>
      <c r="L183" s="415"/>
      <c r="M183" s="816"/>
      <c r="N183" s="817"/>
      <c r="O183" s="816"/>
      <c r="P183" s="817"/>
      <c r="Q183" s="857"/>
      <c r="R183" s="858"/>
      <c r="S183" s="869"/>
      <c r="T183" s="870"/>
      <c r="U183" s="857"/>
      <c r="V183" s="858"/>
      <c r="W183" s="781"/>
      <c r="X183" s="782"/>
      <c r="Y183" s="816"/>
      <c r="Z183" s="817"/>
      <c r="AA183" s="792"/>
      <c r="AB183" s="792"/>
      <c r="AC183" s="792"/>
      <c r="AD183" s="792"/>
      <c r="AE183" s="792"/>
      <c r="AF183" s="792"/>
    </row>
    <row r="184" spans="1:33" s="404" customFormat="1" ht="15" customHeight="1" x14ac:dyDescent="0.2">
      <c r="A184" s="402"/>
      <c r="B184" s="826"/>
      <c r="C184" s="827"/>
      <c r="D184" s="793"/>
      <c r="E184" s="830"/>
      <c r="F184" s="833"/>
      <c r="G184" s="836"/>
      <c r="H184" s="830"/>
      <c r="I184" s="406" t="s">
        <v>158</v>
      </c>
      <c r="J184" s="451">
        <v>43892</v>
      </c>
      <c r="K184" s="820"/>
      <c r="L184" s="821"/>
      <c r="M184" s="818"/>
      <c r="N184" s="819"/>
      <c r="O184" s="818"/>
      <c r="P184" s="819"/>
      <c r="Q184" s="859"/>
      <c r="R184" s="860"/>
      <c r="S184" s="871"/>
      <c r="T184" s="872"/>
      <c r="U184" s="859"/>
      <c r="V184" s="860"/>
      <c r="W184" s="783"/>
      <c r="X184" s="784"/>
      <c r="Y184" s="818"/>
      <c r="Z184" s="819"/>
      <c r="AA184" s="793"/>
      <c r="AB184" s="793"/>
      <c r="AC184" s="793"/>
      <c r="AD184" s="793"/>
      <c r="AE184" s="793"/>
      <c r="AF184" s="793"/>
    </row>
    <row r="185" spans="1:33" s="597" customFormat="1" ht="12.75" customHeight="1" x14ac:dyDescent="0.2">
      <c r="B185" s="794" t="s">
        <v>2168</v>
      </c>
      <c r="C185" s="795"/>
      <c r="D185" s="800" t="s">
        <v>577</v>
      </c>
      <c r="E185" s="803" t="s">
        <v>206</v>
      </c>
      <c r="F185" s="806">
        <v>1.55</v>
      </c>
      <c r="G185" s="809" t="s">
        <v>218</v>
      </c>
      <c r="H185" s="803" t="s">
        <v>193</v>
      </c>
      <c r="I185" s="605" t="s">
        <v>184</v>
      </c>
      <c r="J185" s="606">
        <v>16000000</v>
      </c>
      <c r="K185" s="605" t="s">
        <v>183</v>
      </c>
      <c r="L185" s="631">
        <f>J190+J188</f>
        <v>44140</v>
      </c>
      <c r="M185" s="605" t="s">
        <v>182</v>
      </c>
      <c r="N185" s="608">
        <f>J185</f>
        <v>16000000</v>
      </c>
      <c r="O185" s="605" t="s">
        <v>181</v>
      </c>
      <c r="P185" s="609">
        <v>0.625</v>
      </c>
      <c r="Q185" s="702" t="s">
        <v>181</v>
      </c>
      <c r="R185" s="703">
        <v>0.69850000000000001</v>
      </c>
      <c r="S185" s="702" t="s">
        <v>181</v>
      </c>
      <c r="T185" s="703">
        <v>0.69850000000000001</v>
      </c>
      <c r="U185" s="704" t="s">
        <v>181</v>
      </c>
      <c r="V185" s="705">
        <v>0.69850000000000001</v>
      </c>
      <c r="W185" s="605" t="s">
        <v>181</v>
      </c>
      <c r="X185" s="609">
        <v>1</v>
      </c>
      <c r="Y185" s="605" t="s">
        <v>180</v>
      </c>
      <c r="Z185" s="610">
        <v>18</v>
      </c>
      <c r="AA185" s="800" t="s">
        <v>10</v>
      </c>
      <c r="AB185" s="800" t="s">
        <v>10</v>
      </c>
      <c r="AC185" s="800" t="s">
        <v>10</v>
      </c>
      <c r="AF185" s="791" t="s">
        <v>10</v>
      </c>
      <c r="AG185" s="724"/>
    </row>
    <row r="186" spans="1:33" s="597" customFormat="1" ht="15" customHeight="1" x14ac:dyDescent="0.2">
      <c r="B186" s="796"/>
      <c r="C186" s="797"/>
      <c r="D186" s="801"/>
      <c r="E186" s="804"/>
      <c r="F186" s="807"/>
      <c r="G186" s="810"/>
      <c r="H186" s="804"/>
      <c r="I186" s="615" t="s">
        <v>179</v>
      </c>
      <c r="J186" s="616" t="s">
        <v>2176</v>
      </c>
      <c r="K186" s="615" t="s">
        <v>177</v>
      </c>
      <c r="L186" s="617"/>
      <c r="M186" s="615" t="s">
        <v>176</v>
      </c>
      <c r="N186" s="618">
        <f>N185</f>
        <v>16000000</v>
      </c>
      <c r="O186" s="615" t="s">
        <v>175</v>
      </c>
      <c r="P186" s="619"/>
      <c r="Q186" s="706" t="s">
        <v>175</v>
      </c>
      <c r="R186" s="707"/>
      <c r="S186" s="706" t="s">
        <v>175</v>
      </c>
      <c r="T186" s="707"/>
      <c r="U186" s="708" t="s">
        <v>175</v>
      </c>
      <c r="V186" s="709"/>
      <c r="W186" s="615" t="s">
        <v>175</v>
      </c>
      <c r="X186" s="619"/>
      <c r="Y186" s="615" t="s">
        <v>174</v>
      </c>
      <c r="Z186" s="620">
        <f>18*22</f>
        <v>396</v>
      </c>
      <c r="AA186" s="801"/>
      <c r="AB186" s="801"/>
      <c r="AC186" s="801"/>
      <c r="AF186" s="792"/>
      <c r="AG186" s="724"/>
    </row>
    <row r="187" spans="1:33" s="597" customFormat="1" ht="13.5" customHeight="1" x14ac:dyDescent="0.2">
      <c r="B187" s="796"/>
      <c r="C187" s="797"/>
      <c r="D187" s="801"/>
      <c r="E187" s="804"/>
      <c r="F187" s="807"/>
      <c r="G187" s="810"/>
      <c r="H187" s="804"/>
      <c r="I187" s="615" t="s">
        <v>173</v>
      </c>
      <c r="J187" s="621" t="s">
        <v>192</v>
      </c>
      <c r="K187" s="615" t="s">
        <v>171</v>
      </c>
      <c r="L187" s="622"/>
      <c r="M187" s="615" t="s">
        <v>170</v>
      </c>
      <c r="N187" s="618">
        <v>4046971.2</v>
      </c>
      <c r="O187" s="615" t="s">
        <v>169</v>
      </c>
      <c r="P187" s="619">
        <v>0.58230000000000004</v>
      </c>
      <c r="Q187" s="706" t="s">
        <v>169</v>
      </c>
      <c r="R187" s="707">
        <v>0.7198</v>
      </c>
      <c r="S187" s="706" t="s">
        <v>169</v>
      </c>
      <c r="T187" s="707">
        <v>0.7198</v>
      </c>
      <c r="U187" s="708" t="s">
        <v>169</v>
      </c>
      <c r="V187" s="709">
        <v>0.7198</v>
      </c>
      <c r="W187" s="615" t="s">
        <v>169</v>
      </c>
      <c r="X187" s="619">
        <v>0.78080000000000005</v>
      </c>
      <c r="Y187" s="785"/>
      <c r="Z187" s="786"/>
      <c r="AA187" s="801"/>
      <c r="AB187" s="801"/>
      <c r="AC187" s="801"/>
      <c r="AF187" s="792"/>
      <c r="AG187" s="724"/>
    </row>
    <row r="188" spans="1:33" s="597" customFormat="1" ht="15" customHeight="1" x14ac:dyDescent="0.2">
      <c r="B188" s="796"/>
      <c r="C188" s="797"/>
      <c r="D188" s="801"/>
      <c r="E188" s="804"/>
      <c r="F188" s="807"/>
      <c r="G188" s="810"/>
      <c r="H188" s="804"/>
      <c r="I188" s="615" t="s">
        <v>168</v>
      </c>
      <c r="J188" s="622">
        <v>323</v>
      </c>
      <c r="K188" s="615" t="s">
        <v>167</v>
      </c>
      <c r="L188" s="622"/>
      <c r="M188" s="785"/>
      <c r="N188" s="786"/>
      <c r="O188" s="615" t="s">
        <v>166</v>
      </c>
      <c r="P188" s="619">
        <f>IF(P186="",P187-P185,P187-P186)</f>
        <v>-4.269999999999996E-2</v>
      </c>
      <c r="Q188" s="706" t="s">
        <v>166</v>
      </c>
      <c r="R188" s="707">
        <f>IF(R186="",R187-R185,R187-R186)</f>
        <v>2.1299999999999986E-2</v>
      </c>
      <c r="S188" s="706" t="s">
        <v>166</v>
      </c>
      <c r="T188" s="707">
        <f>IF(T186="",T187-T185,T187-T186)</f>
        <v>2.1299999999999986E-2</v>
      </c>
      <c r="U188" s="708" t="s">
        <v>166</v>
      </c>
      <c r="V188" s="709">
        <f>IF(V186="",V187-V185,V187-V186)</f>
        <v>2.1299999999999986E-2</v>
      </c>
      <c r="W188" s="615" t="s">
        <v>166</v>
      </c>
      <c r="X188" s="619">
        <f>IF(X186="",X187-X185,X187-X186)</f>
        <v>-0.21919999999999995</v>
      </c>
      <c r="Y188" s="785"/>
      <c r="Z188" s="786"/>
      <c r="AA188" s="801"/>
      <c r="AB188" s="801"/>
      <c r="AC188" s="801"/>
      <c r="AF188" s="792"/>
      <c r="AG188" s="724"/>
    </row>
    <row r="189" spans="1:33" s="597" customFormat="1" ht="15" customHeight="1" x14ac:dyDescent="0.2">
      <c r="B189" s="796"/>
      <c r="C189" s="797"/>
      <c r="D189" s="801"/>
      <c r="E189" s="804"/>
      <c r="F189" s="807"/>
      <c r="G189" s="810"/>
      <c r="H189" s="804"/>
      <c r="I189" s="615" t="s">
        <v>165</v>
      </c>
      <c r="J189" s="617">
        <v>43795</v>
      </c>
      <c r="K189" s="615" t="s">
        <v>164</v>
      </c>
      <c r="L189" s="617"/>
      <c r="M189" s="785"/>
      <c r="N189" s="786"/>
      <c r="O189" s="785"/>
      <c r="P189" s="786"/>
      <c r="Q189" s="987" t="s">
        <v>594</v>
      </c>
      <c r="R189" s="988"/>
      <c r="S189" s="987" t="s">
        <v>594</v>
      </c>
      <c r="T189" s="988"/>
      <c r="U189" s="991" t="s">
        <v>594</v>
      </c>
      <c r="V189" s="992"/>
      <c r="W189" s="785"/>
      <c r="X189" s="786"/>
      <c r="Y189" s="785"/>
      <c r="Z189" s="786"/>
      <c r="AA189" s="801"/>
      <c r="AB189" s="801"/>
      <c r="AC189" s="801"/>
      <c r="AF189" s="792"/>
      <c r="AG189" s="724"/>
    </row>
    <row r="190" spans="1:33" s="597" customFormat="1" ht="15" customHeight="1" x14ac:dyDescent="0.2">
      <c r="B190" s="798"/>
      <c r="C190" s="799"/>
      <c r="D190" s="802"/>
      <c r="E190" s="805"/>
      <c r="F190" s="808"/>
      <c r="G190" s="811"/>
      <c r="H190" s="805"/>
      <c r="I190" s="629" t="s">
        <v>158</v>
      </c>
      <c r="J190" s="630">
        <v>43817</v>
      </c>
      <c r="K190" s="789"/>
      <c r="L190" s="790"/>
      <c r="M190" s="787"/>
      <c r="N190" s="788"/>
      <c r="O190" s="787"/>
      <c r="P190" s="788"/>
      <c r="Q190" s="989"/>
      <c r="R190" s="990"/>
      <c r="S190" s="989"/>
      <c r="T190" s="990"/>
      <c r="U190" s="993"/>
      <c r="V190" s="994"/>
      <c r="W190" s="787"/>
      <c r="X190" s="788"/>
      <c r="Y190" s="787"/>
      <c r="Z190" s="788"/>
      <c r="AA190" s="802"/>
      <c r="AB190" s="802"/>
      <c r="AC190" s="802"/>
      <c r="AF190" s="793"/>
      <c r="AG190" s="724"/>
    </row>
    <row r="191" spans="1:33" s="404" customFormat="1" ht="12.75" customHeight="1" x14ac:dyDescent="0.2">
      <c r="B191" s="822" t="s">
        <v>93</v>
      </c>
      <c r="C191" s="823"/>
      <c r="D191" s="791" t="s">
        <v>577</v>
      </c>
      <c r="E191" s="828" t="s">
        <v>206</v>
      </c>
      <c r="F191" s="831">
        <v>1.96</v>
      </c>
      <c r="G191" s="834" t="s">
        <v>218</v>
      </c>
      <c r="H191" s="828" t="s">
        <v>193</v>
      </c>
      <c r="I191" s="434" t="s">
        <v>184</v>
      </c>
      <c r="J191" s="438">
        <v>395000</v>
      </c>
      <c r="K191" s="434" t="s">
        <v>183</v>
      </c>
      <c r="L191" s="437">
        <f>J196+J194</f>
        <v>43886</v>
      </c>
      <c r="M191" s="434" t="s">
        <v>182</v>
      </c>
      <c r="N191" s="436">
        <f>J191</f>
        <v>395000</v>
      </c>
      <c r="O191" s="434" t="s">
        <v>181</v>
      </c>
      <c r="P191" s="435">
        <v>0.6</v>
      </c>
      <c r="Q191" s="434" t="s">
        <v>181</v>
      </c>
      <c r="R191" s="435">
        <v>0.6</v>
      </c>
      <c r="S191" s="434" t="s">
        <v>181</v>
      </c>
      <c r="T191" s="435">
        <v>0.6</v>
      </c>
      <c r="U191" s="480" t="s">
        <v>181</v>
      </c>
      <c r="V191" s="479">
        <v>0.6</v>
      </c>
      <c r="W191" s="466" t="s">
        <v>181</v>
      </c>
      <c r="X191" s="467">
        <v>0.6</v>
      </c>
      <c r="Y191" s="466" t="s">
        <v>180</v>
      </c>
      <c r="Z191" s="465">
        <v>4</v>
      </c>
      <c r="AA191" s="791" t="s">
        <v>10</v>
      </c>
      <c r="AB191" s="791" t="s">
        <v>10</v>
      </c>
      <c r="AC191" s="791" t="s">
        <v>10</v>
      </c>
      <c r="AD191" s="791" t="s">
        <v>10</v>
      </c>
      <c r="AE191" s="791" t="s">
        <v>10</v>
      </c>
      <c r="AF191" s="791" t="s">
        <v>10</v>
      </c>
    </row>
    <row r="192" spans="1:33" s="404" customFormat="1" ht="15" customHeight="1" x14ac:dyDescent="0.2">
      <c r="B192" s="824"/>
      <c r="C192" s="825"/>
      <c r="D192" s="792"/>
      <c r="E192" s="829"/>
      <c r="F192" s="832"/>
      <c r="G192" s="835"/>
      <c r="H192" s="829"/>
      <c r="I192" s="416" t="s">
        <v>179</v>
      </c>
      <c r="J192" s="432" t="s">
        <v>292</v>
      </c>
      <c r="K192" s="416" t="s">
        <v>177</v>
      </c>
      <c r="L192" s="415"/>
      <c r="M192" s="416" t="s">
        <v>176</v>
      </c>
      <c r="N192" s="428">
        <f>N191</f>
        <v>395000</v>
      </c>
      <c r="O192" s="416" t="s">
        <v>175</v>
      </c>
      <c r="P192" s="426"/>
      <c r="Q192" s="416" t="s">
        <v>175</v>
      </c>
      <c r="R192" s="426"/>
      <c r="S192" s="416" t="s">
        <v>175</v>
      </c>
      <c r="T192" s="426"/>
      <c r="U192" s="478" t="s">
        <v>175</v>
      </c>
      <c r="V192" s="477"/>
      <c r="W192" s="463" t="s">
        <v>175</v>
      </c>
      <c r="X192" s="462"/>
      <c r="Y192" s="463" t="s">
        <v>174</v>
      </c>
      <c r="Z192" s="464">
        <v>24</v>
      </c>
      <c r="AA192" s="792"/>
      <c r="AB192" s="792"/>
      <c r="AC192" s="792"/>
      <c r="AD192" s="792"/>
      <c r="AE192" s="792"/>
      <c r="AF192" s="792"/>
    </row>
    <row r="193" spans="1:32" s="404" customFormat="1" ht="13.5" customHeight="1" x14ac:dyDescent="0.2">
      <c r="B193" s="824"/>
      <c r="C193" s="825"/>
      <c r="D193" s="792"/>
      <c r="E193" s="829"/>
      <c r="F193" s="832"/>
      <c r="G193" s="835"/>
      <c r="H193" s="829"/>
      <c r="I193" s="416" t="s">
        <v>173</v>
      </c>
      <c r="J193" s="429" t="s">
        <v>192</v>
      </c>
      <c r="K193" s="416" t="s">
        <v>171</v>
      </c>
      <c r="L193" s="427"/>
      <c r="M193" s="416" t="s">
        <v>170</v>
      </c>
      <c r="N193" s="428"/>
      <c r="O193" s="416" t="s">
        <v>169</v>
      </c>
      <c r="P193" s="426">
        <v>0.6</v>
      </c>
      <c r="Q193" s="416" t="s">
        <v>169</v>
      </c>
      <c r="R193" s="426">
        <v>0.6</v>
      </c>
      <c r="S193" s="416" t="s">
        <v>169</v>
      </c>
      <c r="T193" s="426">
        <v>0.6</v>
      </c>
      <c r="U193" s="478" t="s">
        <v>169</v>
      </c>
      <c r="V193" s="477">
        <v>0.6</v>
      </c>
      <c r="W193" s="463" t="s">
        <v>169</v>
      </c>
      <c r="X193" s="462">
        <v>0.6</v>
      </c>
      <c r="Y193" s="781"/>
      <c r="Z193" s="782"/>
      <c r="AA193" s="792"/>
      <c r="AB193" s="792"/>
      <c r="AC193" s="792"/>
      <c r="AD193" s="792"/>
      <c r="AE193" s="792"/>
      <c r="AF193" s="792"/>
    </row>
    <row r="194" spans="1:32" s="404" customFormat="1" ht="15" customHeight="1" x14ac:dyDescent="0.2">
      <c r="B194" s="824"/>
      <c r="C194" s="825"/>
      <c r="D194" s="792"/>
      <c r="E194" s="829"/>
      <c r="F194" s="832"/>
      <c r="G194" s="835"/>
      <c r="H194" s="829"/>
      <c r="I194" s="416" t="s">
        <v>168</v>
      </c>
      <c r="J194" s="427">
        <v>60</v>
      </c>
      <c r="K194" s="416" t="s">
        <v>167</v>
      </c>
      <c r="L194" s="427"/>
      <c r="M194" s="816"/>
      <c r="N194" s="817"/>
      <c r="O194" s="416" t="s">
        <v>166</v>
      </c>
      <c r="P194" s="426">
        <f>IF(P192="",P193-P191,P193-P192)</f>
        <v>0</v>
      </c>
      <c r="Q194" s="416" t="s">
        <v>166</v>
      </c>
      <c r="R194" s="426">
        <f>IF(R192="",R193-R191,R193-R192)</f>
        <v>0</v>
      </c>
      <c r="S194" s="416" t="s">
        <v>166</v>
      </c>
      <c r="T194" s="426">
        <f>IF(T192="",T193-T191,T193-T192)</f>
        <v>0</v>
      </c>
      <c r="U194" s="478" t="s">
        <v>166</v>
      </c>
      <c r="V194" s="477">
        <f>IF(V192="",V193-V191,V193-V192)</f>
        <v>0</v>
      </c>
      <c r="W194" s="463" t="s">
        <v>166</v>
      </c>
      <c r="X194" s="462">
        <f>IF(X192="",X193-X191,X193-X192)</f>
        <v>0</v>
      </c>
      <c r="Y194" s="781"/>
      <c r="Z194" s="782"/>
      <c r="AA194" s="792"/>
      <c r="AB194" s="792"/>
      <c r="AC194" s="792"/>
      <c r="AD194" s="792"/>
      <c r="AE194" s="792"/>
      <c r="AF194" s="792"/>
    </row>
    <row r="195" spans="1:32" ht="15" customHeight="1" x14ac:dyDescent="0.2">
      <c r="A195" s="404"/>
      <c r="B195" s="824"/>
      <c r="C195" s="825"/>
      <c r="D195" s="792"/>
      <c r="E195" s="829"/>
      <c r="F195" s="832"/>
      <c r="G195" s="835"/>
      <c r="H195" s="829"/>
      <c r="I195" s="416" t="s">
        <v>165</v>
      </c>
      <c r="J195" s="415">
        <v>43468</v>
      </c>
      <c r="K195" s="416" t="s">
        <v>164</v>
      </c>
      <c r="L195" s="415"/>
      <c r="M195" s="816"/>
      <c r="N195" s="817"/>
      <c r="O195" s="816"/>
      <c r="P195" s="817"/>
      <c r="Q195" s="816"/>
      <c r="R195" s="817"/>
      <c r="S195" s="816"/>
      <c r="T195" s="817"/>
      <c r="U195" s="857"/>
      <c r="V195" s="858"/>
      <c r="W195" s="781"/>
      <c r="X195" s="782"/>
      <c r="Y195" s="781"/>
      <c r="Z195" s="782"/>
      <c r="AA195" s="792"/>
      <c r="AB195" s="792"/>
      <c r="AC195" s="792"/>
      <c r="AD195" s="792"/>
      <c r="AE195" s="792"/>
      <c r="AF195" s="792"/>
    </row>
    <row r="196" spans="1:32" ht="15" customHeight="1" x14ac:dyDescent="0.2">
      <c r="A196" s="404"/>
      <c r="B196" s="826"/>
      <c r="C196" s="827"/>
      <c r="D196" s="793"/>
      <c r="E196" s="830"/>
      <c r="F196" s="833"/>
      <c r="G196" s="836"/>
      <c r="H196" s="830"/>
      <c r="I196" s="406" t="s">
        <v>158</v>
      </c>
      <c r="J196" s="451">
        <v>43826</v>
      </c>
      <c r="K196" s="820"/>
      <c r="L196" s="821"/>
      <c r="M196" s="818"/>
      <c r="N196" s="819"/>
      <c r="O196" s="818"/>
      <c r="P196" s="819"/>
      <c r="Q196" s="818"/>
      <c r="R196" s="819"/>
      <c r="S196" s="818"/>
      <c r="T196" s="819"/>
      <c r="U196" s="859"/>
      <c r="V196" s="860"/>
      <c r="W196" s="783"/>
      <c r="X196" s="784"/>
      <c r="Y196" s="783"/>
      <c r="Z196" s="784"/>
      <c r="AA196" s="793"/>
      <c r="AB196" s="793"/>
      <c r="AC196" s="793"/>
      <c r="AD196" s="793"/>
      <c r="AE196" s="793"/>
      <c r="AF196" s="793"/>
    </row>
    <row r="197" spans="1:32" ht="12.75" customHeight="1" x14ac:dyDescent="0.2">
      <c r="A197" s="404"/>
      <c r="B197" s="822" t="s">
        <v>95</v>
      </c>
      <c r="C197" s="823"/>
      <c r="D197" s="791" t="s">
        <v>577</v>
      </c>
      <c r="E197" s="828" t="s">
        <v>206</v>
      </c>
      <c r="F197" s="831">
        <v>0.75</v>
      </c>
      <c r="G197" s="834" t="s">
        <v>218</v>
      </c>
      <c r="H197" s="828" t="s">
        <v>193</v>
      </c>
      <c r="I197" s="434" t="s">
        <v>184</v>
      </c>
      <c r="J197" s="438">
        <v>3700000</v>
      </c>
      <c r="K197" s="434" t="s">
        <v>183</v>
      </c>
      <c r="L197" s="437">
        <f>J202+J200</f>
        <v>43946</v>
      </c>
      <c r="M197" s="434" t="s">
        <v>182</v>
      </c>
      <c r="N197" s="436">
        <f>J197</f>
        <v>3700000</v>
      </c>
      <c r="O197" s="434" t="s">
        <v>181</v>
      </c>
      <c r="P197" s="435">
        <v>1</v>
      </c>
      <c r="Q197" s="434" t="s">
        <v>181</v>
      </c>
      <c r="R197" s="435">
        <v>1</v>
      </c>
      <c r="S197" s="434" t="s">
        <v>181</v>
      </c>
      <c r="T197" s="435">
        <v>1</v>
      </c>
      <c r="U197" s="480" t="s">
        <v>181</v>
      </c>
      <c r="V197" s="479">
        <v>1</v>
      </c>
      <c r="W197" s="466" t="s">
        <v>181</v>
      </c>
      <c r="X197" s="467">
        <v>1</v>
      </c>
      <c r="Y197" s="466" t="s">
        <v>180</v>
      </c>
      <c r="Z197" s="465">
        <v>15</v>
      </c>
      <c r="AA197" s="791" t="s">
        <v>10</v>
      </c>
      <c r="AB197" s="791" t="s">
        <v>10</v>
      </c>
      <c r="AC197" s="791" t="s">
        <v>10</v>
      </c>
      <c r="AD197" s="791" t="s">
        <v>10</v>
      </c>
      <c r="AE197" s="791" t="s">
        <v>10</v>
      </c>
      <c r="AF197" s="791" t="s">
        <v>10</v>
      </c>
    </row>
    <row r="198" spans="1:32" ht="15" customHeight="1" x14ac:dyDescent="0.2">
      <c r="A198" s="404"/>
      <c r="B198" s="824"/>
      <c r="C198" s="825"/>
      <c r="D198" s="792"/>
      <c r="E198" s="829"/>
      <c r="F198" s="832"/>
      <c r="G198" s="835"/>
      <c r="H198" s="829"/>
      <c r="I198" s="416" t="s">
        <v>179</v>
      </c>
      <c r="J198" s="432" t="s">
        <v>292</v>
      </c>
      <c r="K198" s="416" t="s">
        <v>177</v>
      </c>
      <c r="L198" s="415">
        <f>L197+L199+L200</f>
        <v>44066</v>
      </c>
      <c r="M198" s="416" t="s">
        <v>176</v>
      </c>
      <c r="N198" s="428">
        <f>N197</f>
        <v>3700000</v>
      </c>
      <c r="O198" s="416" t="s">
        <v>175</v>
      </c>
      <c r="P198" s="426">
        <v>0.15429999999999999</v>
      </c>
      <c r="Q198" s="416" t="s">
        <v>175</v>
      </c>
      <c r="R198" s="426">
        <v>0.15429999999999999</v>
      </c>
      <c r="S198" s="416" t="s">
        <v>175</v>
      </c>
      <c r="T198" s="426">
        <v>0.15429999999999999</v>
      </c>
      <c r="U198" s="478" t="s">
        <v>175</v>
      </c>
      <c r="V198" s="477">
        <v>0.15429999999999999</v>
      </c>
      <c r="W198" s="463" t="s">
        <v>175</v>
      </c>
      <c r="X198" s="462">
        <v>0.15429999999999999</v>
      </c>
      <c r="Y198" s="463" t="s">
        <v>174</v>
      </c>
      <c r="Z198" s="464">
        <v>225</v>
      </c>
      <c r="AA198" s="792"/>
      <c r="AB198" s="792"/>
      <c r="AC198" s="792"/>
      <c r="AD198" s="792"/>
      <c r="AE198" s="792"/>
      <c r="AF198" s="792"/>
    </row>
    <row r="199" spans="1:32" ht="13.5" customHeight="1" x14ac:dyDescent="0.2">
      <c r="A199" s="404"/>
      <c r="B199" s="824"/>
      <c r="C199" s="825"/>
      <c r="D199" s="792"/>
      <c r="E199" s="829"/>
      <c r="F199" s="832"/>
      <c r="G199" s="835"/>
      <c r="H199" s="829"/>
      <c r="I199" s="416" t="s">
        <v>173</v>
      </c>
      <c r="J199" s="429"/>
      <c r="K199" s="416" t="s">
        <v>171</v>
      </c>
      <c r="L199" s="427">
        <v>20</v>
      </c>
      <c r="M199" s="416" t="s">
        <v>170</v>
      </c>
      <c r="N199" s="428"/>
      <c r="O199" s="416" t="s">
        <v>169</v>
      </c>
      <c r="P199" s="426">
        <v>0.16370000000000001</v>
      </c>
      <c r="Q199" s="416" t="s">
        <v>169</v>
      </c>
      <c r="R199" s="426">
        <v>0.16370000000000001</v>
      </c>
      <c r="S199" s="416" t="s">
        <v>169</v>
      </c>
      <c r="T199" s="426">
        <v>0.16370000000000001</v>
      </c>
      <c r="U199" s="478" t="s">
        <v>169</v>
      </c>
      <c r="V199" s="477">
        <v>0.16370000000000001</v>
      </c>
      <c r="W199" s="463" t="s">
        <v>169</v>
      </c>
      <c r="X199" s="462">
        <v>0.16370000000000001</v>
      </c>
      <c r="Y199" s="781"/>
      <c r="Z199" s="782"/>
      <c r="AA199" s="792"/>
      <c r="AB199" s="792"/>
      <c r="AC199" s="792"/>
      <c r="AD199" s="792"/>
      <c r="AE199" s="792"/>
      <c r="AF199" s="792"/>
    </row>
    <row r="200" spans="1:32" ht="15" customHeight="1" x14ac:dyDescent="0.2">
      <c r="A200" s="404"/>
      <c r="B200" s="824"/>
      <c r="C200" s="825"/>
      <c r="D200" s="792"/>
      <c r="E200" s="829"/>
      <c r="F200" s="832"/>
      <c r="G200" s="835"/>
      <c r="H200" s="829"/>
      <c r="I200" s="416" t="s">
        <v>168</v>
      </c>
      <c r="J200" s="427">
        <v>120</v>
      </c>
      <c r="K200" s="416" t="s">
        <v>167</v>
      </c>
      <c r="L200" s="427">
        <v>100</v>
      </c>
      <c r="M200" s="816"/>
      <c r="N200" s="817"/>
      <c r="O200" s="416" t="s">
        <v>166</v>
      </c>
      <c r="P200" s="426">
        <f>IF(P198="",P199-P197,P199-P198)</f>
        <v>9.4000000000000195E-3</v>
      </c>
      <c r="Q200" s="416" t="s">
        <v>166</v>
      </c>
      <c r="R200" s="426">
        <f>IF(R198="",R199-R197,R199-R198)</f>
        <v>9.4000000000000195E-3</v>
      </c>
      <c r="S200" s="416" t="s">
        <v>166</v>
      </c>
      <c r="T200" s="426">
        <f>IF(T198="",T199-T197,T199-T198)</f>
        <v>9.4000000000000195E-3</v>
      </c>
      <c r="U200" s="478" t="s">
        <v>166</v>
      </c>
      <c r="V200" s="477">
        <f>IF(V198="",V199-V197,V199-V198)</f>
        <v>9.4000000000000195E-3</v>
      </c>
      <c r="W200" s="463" t="s">
        <v>166</v>
      </c>
      <c r="X200" s="462">
        <f>IF(X198="",X199-X197,X199-X198)</f>
        <v>9.4000000000000195E-3</v>
      </c>
      <c r="Y200" s="781"/>
      <c r="Z200" s="782"/>
      <c r="AA200" s="792"/>
      <c r="AB200" s="792"/>
      <c r="AC200" s="792"/>
      <c r="AD200" s="792"/>
      <c r="AE200" s="792"/>
      <c r="AF200" s="792"/>
    </row>
    <row r="201" spans="1:32" ht="15" customHeight="1" x14ac:dyDescent="0.2">
      <c r="A201" s="404"/>
      <c r="B201" s="824"/>
      <c r="C201" s="825"/>
      <c r="D201" s="792"/>
      <c r="E201" s="829"/>
      <c r="F201" s="832"/>
      <c r="G201" s="835"/>
      <c r="H201" s="829"/>
      <c r="I201" s="416" t="s">
        <v>165</v>
      </c>
      <c r="J201" s="415">
        <v>43468</v>
      </c>
      <c r="K201" s="416" t="s">
        <v>164</v>
      </c>
      <c r="L201" s="415"/>
      <c r="M201" s="816"/>
      <c r="N201" s="817"/>
      <c r="O201" s="816"/>
      <c r="P201" s="817"/>
      <c r="Q201" s="816"/>
      <c r="R201" s="817"/>
      <c r="S201" s="816"/>
      <c r="T201" s="817"/>
      <c r="U201" s="857"/>
      <c r="V201" s="858"/>
      <c r="W201" s="781"/>
      <c r="X201" s="782"/>
      <c r="Y201" s="781"/>
      <c r="Z201" s="782"/>
      <c r="AA201" s="792"/>
      <c r="AB201" s="792"/>
      <c r="AC201" s="792"/>
      <c r="AD201" s="792"/>
      <c r="AE201" s="792"/>
      <c r="AF201" s="792"/>
    </row>
    <row r="202" spans="1:32" ht="15" customHeight="1" x14ac:dyDescent="0.2">
      <c r="A202" s="404"/>
      <c r="B202" s="826"/>
      <c r="C202" s="827"/>
      <c r="D202" s="793"/>
      <c r="E202" s="830"/>
      <c r="F202" s="833"/>
      <c r="G202" s="836"/>
      <c r="H202" s="830"/>
      <c r="I202" s="406" t="s">
        <v>158</v>
      </c>
      <c r="J202" s="451">
        <v>43826</v>
      </c>
      <c r="K202" s="820"/>
      <c r="L202" s="821"/>
      <c r="M202" s="818"/>
      <c r="N202" s="819"/>
      <c r="O202" s="818"/>
      <c r="P202" s="819"/>
      <c r="Q202" s="818"/>
      <c r="R202" s="819"/>
      <c r="S202" s="818"/>
      <c r="T202" s="819"/>
      <c r="U202" s="859"/>
      <c r="V202" s="860"/>
      <c r="W202" s="783"/>
      <c r="X202" s="784"/>
      <c r="Y202" s="783"/>
      <c r="Z202" s="784"/>
      <c r="AA202" s="793"/>
      <c r="AB202" s="793"/>
      <c r="AC202" s="793"/>
      <c r="AD202" s="793"/>
      <c r="AE202" s="793"/>
      <c r="AF202" s="793"/>
    </row>
    <row r="203" spans="1:32" s="404" customFormat="1" ht="12.75" customHeight="1" x14ac:dyDescent="0.2">
      <c r="B203" s="822" t="s">
        <v>102</v>
      </c>
      <c r="C203" s="823"/>
      <c r="D203" s="791" t="s">
        <v>577</v>
      </c>
      <c r="E203" s="828" t="s">
        <v>579</v>
      </c>
      <c r="F203" s="831"/>
      <c r="G203" s="834"/>
      <c r="H203" s="828"/>
      <c r="I203" s="434" t="s">
        <v>184</v>
      </c>
      <c r="J203" s="606">
        <v>500000</v>
      </c>
      <c r="K203" s="434" t="s">
        <v>183</v>
      </c>
      <c r="L203" s="631">
        <f>+J208+J206</f>
        <v>43988</v>
      </c>
      <c r="M203" s="434" t="s">
        <v>182</v>
      </c>
      <c r="N203" s="436">
        <f>J203</f>
        <v>500000</v>
      </c>
      <c r="O203" s="434" t="s">
        <v>181</v>
      </c>
      <c r="P203" s="435"/>
      <c r="Q203" s="434" t="s">
        <v>181</v>
      </c>
      <c r="R203" s="435"/>
      <c r="S203" s="434" t="s">
        <v>181</v>
      </c>
      <c r="T203" s="435"/>
      <c r="U203" s="434" t="s">
        <v>181</v>
      </c>
      <c r="V203" s="435"/>
      <c r="W203" s="605" t="s">
        <v>181</v>
      </c>
      <c r="X203" s="609">
        <v>1</v>
      </c>
      <c r="Y203" s="434" t="s">
        <v>180</v>
      </c>
      <c r="Z203" s="433"/>
      <c r="AA203" s="791" t="s">
        <v>240</v>
      </c>
      <c r="AB203" s="791" t="s">
        <v>240</v>
      </c>
      <c r="AC203" s="791" t="s">
        <v>587</v>
      </c>
      <c r="AD203" s="791"/>
      <c r="AE203" s="791"/>
      <c r="AF203" s="791" t="s">
        <v>2160</v>
      </c>
    </row>
    <row r="204" spans="1:32" s="404" customFormat="1" ht="15" customHeight="1" x14ac:dyDescent="0.2">
      <c r="B204" s="824"/>
      <c r="C204" s="825"/>
      <c r="D204" s="792"/>
      <c r="E204" s="829"/>
      <c r="F204" s="832"/>
      <c r="G204" s="835"/>
      <c r="H204" s="829"/>
      <c r="I204" s="416" t="s">
        <v>179</v>
      </c>
      <c r="J204" s="616" t="s">
        <v>211</v>
      </c>
      <c r="K204" s="416" t="s">
        <v>177</v>
      </c>
      <c r="L204" s="682" t="s">
        <v>216</v>
      </c>
      <c r="M204" s="416" t="s">
        <v>176</v>
      </c>
      <c r="N204" s="428">
        <f>N203</f>
        <v>500000</v>
      </c>
      <c r="O204" s="416" t="s">
        <v>175</v>
      </c>
      <c r="P204" s="426"/>
      <c r="Q204" s="416" t="s">
        <v>175</v>
      </c>
      <c r="R204" s="426"/>
      <c r="S204" s="416" t="s">
        <v>175</v>
      </c>
      <c r="T204" s="426"/>
      <c r="U204" s="416" t="s">
        <v>175</v>
      </c>
      <c r="V204" s="426"/>
      <c r="W204" s="615" t="s">
        <v>175</v>
      </c>
      <c r="X204" s="619">
        <v>0.56499999999999995</v>
      </c>
      <c r="Y204" s="416" t="s">
        <v>174</v>
      </c>
      <c r="Z204" s="430"/>
      <c r="AA204" s="792"/>
      <c r="AB204" s="792"/>
      <c r="AC204" s="792"/>
      <c r="AD204" s="792"/>
      <c r="AE204" s="792"/>
      <c r="AF204" s="792"/>
    </row>
    <row r="205" spans="1:32" s="404" customFormat="1" ht="39" customHeight="1" x14ac:dyDescent="0.2">
      <c r="B205" s="824"/>
      <c r="C205" s="825"/>
      <c r="D205" s="792"/>
      <c r="E205" s="829"/>
      <c r="F205" s="832"/>
      <c r="G205" s="835"/>
      <c r="H205" s="829"/>
      <c r="I205" s="416" t="s">
        <v>173</v>
      </c>
      <c r="J205" s="621" t="s">
        <v>209</v>
      </c>
      <c r="K205" s="416" t="s">
        <v>171</v>
      </c>
      <c r="L205" s="622">
        <v>86</v>
      </c>
      <c r="M205" s="416" t="s">
        <v>170</v>
      </c>
      <c r="N205" s="428"/>
      <c r="O205" s="416" t="s">
        <v>169</v>
      </c>
      <c r="P205" s="426"/>
      <c r="Q205" s="416" t="s">
        <v>169</v>
      </c>
      <c r="R205" s="426"/>
      <c r="S205" s="416" t="s">
        <v>169</v>
      </c>
      <c r="T205" s="426"/>
      <c r="U205" s="416" t="s">
        <v>169</v>
      </c>
      <c r="V205" s="426"/>
      <c r="W205" s="615" t="s">
        <v>169</v>
      </c>
      <c r="X205" s="619">
        <v>1.2E-2</v>
      </c>
      <c r="Y205" s="816"/>
      <c r="Z205" s="817"/>
      <c r="AA205" s="792"/>
      <c r="AB205" s="792"/>
      <c r="AC205" s="792"/>
      <c r="AD205" s="792"/>
      <c r="AE205" s="792"/>
      <c r="AF205" s="792"/>
    </row>
    <row r="206" spans="1:32" s="404" customFormat="1" ht="15" customHeight="1" x14ac:dyDescent="0.2">
      <c r="B206" s="824"/>
      <c r="C206" s="825"/>
      <c r="D206" s="792"/>
      <c r="E206" s="829"/>
      <c r="F206" s="832"/>
      <c r="G206" s="835"/>
      <c r="H206" s="829"/>
      <c r="I206" s="416" t="s">
        <v>168</v>
      </c>
      <c r="J206" s="622">
        <v>60</v>
      </c>
      <c r="K206" s="416" t="s">
        <v>167</v>
      </c>
      <c r="L206" s="622"/>
      <c r="M206" s="816"/>
      <c r="N206" s="817"/>
      <c r="O206" s="416" t="s">
        <v>166</v>
      </c>
      <c r="P206" s="426">
        <f>IF(P204="",P205-P203,P205-P204)</f>
        <v>0</v>
      </c>
      <c r="Q206" s="416" t="s">
        <v>166</v>
      </c>
      <c r="R206" s="426">
        <f>IF(R204="",R205-R203,R205-R204)</f>
        <v>0</v>
      </c>
      <c r="S206" s="416" t="s">
        <v>166</v>
      </c>
      <c r="T206" s="426">
        <f>IF(T204="",T205-T203,T205-T204)</f>
        <v>0</v>
      </c>
      <c r="U206" s="416" t="s">
        <v>166</v>
      </c>
      <c r="V206" s="426">
        <f>IF(V204="",V205-V203,V205-V204)</f>
        <v>0</v>
      </c>
      <c r="W206" s="615" t="s">
        <v>166</v>
      </c>
      <c r="X206" s="619">
        <f>IF(X204="",X205-X203,X205-X204)</f>
        <v>-0.55299999999999994</v>
      </c>
      <c r="Y206" s="816"/>
      <c r="Z206" s="817"/>
      <c r="AA206" s="792"/>
      <c r="AB206" s="792"/>
      <c r="AC206" s="792"/>
      <c r="AD206" s="792"/>
      <c r="AE206" s="792"/>
      <c r="AF206" s="792"/>
    </row>
    <row r="207" spans="1:32" s="404" customFormat="1" ht="15" customHeight="1" x14ac:dyDescent="0.2">
      <c r="B207" s="824"/>
      <c r="C207" s="825"/>
      <c r="D207" s="792"/>
      <c r="E207" s="829"/>
      <c r="F207" s="832"/>
      <c r="G207" s="835"/>
      <c r="H207" s="829"/>
      <c r="I207" s="416" t="s">
        <v>165</v>
      </c>
      <c r="J207" s="682"/>
      <c r="K207" s="416" t="s">
        <v>164</v>
      </c>
      <c r="L207" s="617"/>
      <c r="M207" s="816"/>
      <c r="N207" s="817"/>
      <c r="O207" s="816"/>
      <c r="P207" s="817"/>
      <c r="Q207" s="816"/>
      <c r="R207" s="817"/>
      <c r="S207" s="816"/>
      <c r="T207" s="817"/>
      <c r="U207" s="816"/>
      <c r="V207" s="817"/>
      <c r="W207" s="785"/>
      <c r="X207" s="786"/>
      <c r="Y207" s="816"/>
      <c r="Z207" s="817"/>
      <c r="AA207" s="792"/>
      <c r="AB207" s="792"/>
      <c r="AC207" s="792"/>
      <c r="AD207" s="792"/>
      <c r="AE207" s="792"/>
      <c r="AF207" s="792"/>
    </row>
    <row r="208" spans="1:32" s="404" customFormat="1" ht="15" customHeight="1" x14ac:dyDescent="0.2">
      <c r="B208" s="826"/>
      <c r="C208" s="827"/>
      <c r="D208" s="793"/>
      <c r="E208" s="830"/>
      <c r="F208" s="833"/>
      <c r="G208" s="836"/>
      <c r="H208" s="830"/>
      <c r="I208" s="406" t="s">
        <v>158</v>
      </c>
      <c r="J208" s="681">
        <v>43928</v>
      </c>
      <c r="K208" s="820"/>
      <c r="L208" s="821"/>
      <c r="M208" s="818"/>
      <c r="N208" s="819"/>
      <c r="O208" s="818"/>
      <c r="P208" s="819"/>
      <c r="Q208" s="818"/>
      <c r="R208" s="819"/>
      <c r="S208" s="818"/>
      <c r="T208" s="819"/>
      <c r="U208" s="818"/>
      <c r="V208" s="819"/>
      <c r="W208" s="787"/>
      <c r="X208" s="788"/>
      <c r="Y208" s="818"/>
      <c r="Z208" s="819"/>
      <c r="AA208" s="793"/>
      <c r="AB208" s="793"/>
      <c r="AC208" s="793"/>
      <c r="AD208" s="793"/>
      <c r="AE208" s="793"/>
      <c r="AF208" s="793"/>
    </row>
    <row r="209" spans="1:32" ht="12.75" customHeight="1" x14ac:dyDescent="0.2">
      <c r="B209" s="822" t="s">
        <v>125</v>
      </c>
      <c r="C209" s="823"/>
      <c r="D209" s="791" t="s">
        <v>577</v>
      </c>
      <c r="E209" s="828" t="s">
        <v>228</v>
      </c>
      <c r="F209" s="831"/>
      <c r="G209" s="834"/>
      <c r="H209" s="828" t="s">
        <v>193</v>
      </c>
      <c r="I209" s="434" t="s">
        <v>184</v>
      </c>
      <c r="J209" s="438">
        <v>2000000</v>
      </c>
      <c r="K209" s="434" t="s">
        <v>183</v>
      </c>
      <c r="L209" s="437">
        <f>J214+J212</f>
        <v>44172</v>
      </c>
      <c r="M209" s="434" t="s">
        <v>182</v>
      </c>
      <c r="N209" s="436">
        <f>J209</f>
        <v>2000000</v>
      </c>
      <c r="O209" s="434" t="s">
        <v>181</v>
      </c>
      <c r="P209" s="435"/>
      <c r="Q209" s="480" t="s">
        <v>181</v>
      </c>
      <c r="R209" s="479"/>
      <c r="S209" s="499" t="s">
        <v>181</v>
      </c>
      <c r="T209" s="498">
        <v>0.14649999999999999</v>
      </c>
      <c r="U209" s="480" t="s">
        <v>181</v>
      </c>
      <c r="V209" s="479">
        <v>0.14649999999999999</v>
      </c>
      <c r="W209" s="466" t="s">
        <v>181</v>
      </c>
      <c r="X209" s="467">
        <v>1</v>
      </c>
      <c r="Y209" s="434" t="s">
        <v>180</v>
      </c>
      <c r="Z209" s="433">
        <v>10</v>
      </c>
      <c r="AA209" s="791" t="s">
        <v>1028</v>
      </c>
      <c r="AB209" s="791" t="s">
        <v>10</v>
      </c>
      <c r="AC209" s="791" t="s">
        <v>10</v>
      </c>
      <c r="AD209" s="791" t="s">
        <v>10</v>
      </c>
      <c r="AE209" s="791" t="s">
        <v>10</v>
      </c>
      <c r="AF209" s="791" t="s">
        <v>2138</v>
      </c>
    </row>
    <row r="210" spans="1:32" ht="15" customHeight="1" x14ac:dyDescent="0.2">
      <c r="B210" s="824"/>
      <c r="C210" s="825"/>
      <c r="D210" s="792"/>
      <c r="E210" s="829"/>
      <c r="F210" s="832"/>
      <c r="G210" s="835"/>
      <c r="H210" s="829"/>
      <c r="I210" s="416" t="s">
        <v>179</v>
      </c>
      <c r="J210" s="432" t="s">
        <v>1021</v>
      </c>
      <c r="K210" s="416" t="s">
        <v>177</v>
      </c>
      <c r="L210" s="415">
        <f>L209+L212+L211</f>
        <v>44207</v>
      </c>
      <c r="M210" s="416" t="s">
        <v>176</v>
      </c>
      <c r="N210" s="428">
        <f>N209</f>
        <v>2000000</v>
      </c>
      <c r="O210" s="416" t="s">
        <v>175</v>
      </c>
      <c r="P210" s="426"/>
      <c r="Q210" s="478" t="s">
        <v>175</v>
      </c>
      <c r="R210" s="477"/>
      <c r="S210" s="497" t="s">
        <v>175</v>
      </c>
      <c r="T210" s="496"/>
      <c r="U210" s="478" t="s">
        <v>175</v>
      </c>
      <c r="V210" s="477"/>
      <c r="W210" s="463" t="s">
        <v>175</v>
      </c>
      <c r="X210" s="462">
        <v>0.89759999999999995</v>
      </c>
      <c r="Y210" s="416" t="s">
        <v>174</v>
      </c>
      <c r="Z210" s="430">
        <v>300</v>
      </c>
      <c r="AA210" s="792"/>
      <c r="AB210" s="792"/>
      <c r="AC210" s="792"/>
      <c r="AD210" s="792"/>
      <c r="AE210" s="792"/>
      <c r="AF210" s="792"/>
    </row>
    <row r="211" spans="1:32" ht="25.5" x14ac:dyDescent="0.2">
      <c r="B211" s="824"/>
      <c r="C211" s="825"/>
      <c r="D211" s="792"/>
      <c r="E211" s="829"/>
      <c r="F211" s="832"/>
      <c r="G211" s="835"/>
      <c r="H211" s="829"/>
      <c r="I211" s="416" t="s">
        <v>173</v>
      </c>
      <c r="J211" s="490" t="s">
        <v>1027</v>
      </c>
      <c r="K211" s="416" t="s">
        <v>171</v>
      </c>
      <c r="L211" s="427"/>
      <c r="M211" s="416" t="s">
        <v>170</v>
      </c>
      <c r="N211" s="428"/>
      <c r="O211" s="416" t="s">
        <v>169</v>
      </c>
      <c r="P211" s="426"/>
      <c r="Q211" s="478" t="s">
        <v>169</v>
      </c>
      <c r="R211" s="477"/>
      <c r="S211" s="497" t="s">
        <v>169</v>
      </c>
      <c r="T211" s="496">
        <v>0.14649999999999999</v>
      </c>
      <c r="U211" s="478" t="s">
        <v>169</v>
      </c>
      <c r="V211" s="477">
        <v>0.14649999999999999</v>
      </c>
      <c r="W211" s="463" t="s">
        <v>169</v>
      </c>
      <c r="X211" s="462">
        <v>0.47739999999999999</v>
      </c>
      <c r="Y211" s="816"/>
      <c r="Z211" s="817"/>
      <c r="AA211" s="792"/>
      <c r="AB211" s="792"/>
      <c r="AC211" s="792"/>
      <c r="AD211" s="792"/>
      <c r="AE211" s="792"/>
      <c r="AF211" s="792"/>
    </row>
    <row r="212" spans="1:32" ht="15" customHeight="1" x14ac:dyDescent="0.2">
      <c r="B212" s="824"/>
      <c r="C212" s="825"/>
      <c r="D212" s="792"/>
      <c r="E212" s="829"/>
      <c r="F212" s="832"/>
      <c r="G212" s="835"/>
      <c r="H212" s="829"/>
      <c r="I212" s="416" t="s">
        <v>168</v>
      </c>
      <c r="J212" s="427">
        <v>105</v>
      </c>
      <c r="K212" s="416" t="s">
        <v>167</v>
      </c>
      <c r="L212" s="427">
        <v>35</v>
      </c>
      <c r="M212" s="816"/>
      <c r="N212" s="817"/>
      <c r="O212" s="416" t="s">
        <v>166</v>
      </c>
      <c r="P212" s="426">
        <f>IF(P210="",P211-P209,P211-P210)</f>
        <v>0</v>
      </c>
      <c r="Q212" s="478" t="s">
        <v>166</v>
      </c>
      <c r="R212" s="477">
        <f>IF(R210="",R211-R209,R211-R210)</f>
        <v>0</v>
      </c>
      <c r="S212" s="497" t="s">
        <v>166</v>
      </c>
      <c r="T212" s="496">
        <f>IF(T210="",T211-T209,T211-T210)</f>
        <v>0</v>
      </c>
      <c r="U212" s="478" t="s">
        <v>166</v>
      </c>
      <c r="V212" s="477">
        <f>IF(V210="",V211-V209,V211-V210)</f>
        <v>0</v>
      </c>
      <c r="W212" s="463" t="s">
        <v>166</v>
      </c>
      <c r="X212" s="462">
        <f>IF(X210="",X211-X209,X211-X210)</f>
        <v>-0.42019999999999996</v>
      </c>
      <c r="Y212" s="816"/>
      <c r="Z212" s="817"/>
      <c r="AA212" s="792"/>
      <c r="AB212" s="792"/>
      <c r="AC212" s="792"/>
      <c r="AD212" s="792"/>
      <c r="AE212" s="792"/>
      <c r="AF212" s="792"/>
    </row>
    <row r="213" spans="1:32" ht="15" customHeight="1" x14ac:dyDescent="0.2">
      <c r="B213" s="824"/>
      <c r="C213" s="825"/>
      <c r="D213" s="792"/>
      <c r="E213" s="829"/>
      <c r="F213" s="832"/>
      <c r="G213" s="835"/>
      <c r="H213" s="829"/>
      <c r="I213" s="416" t="s">
        <v>165</v>
      </c>
      <c r="J213" s="415">
        <v>43600</v>
      </c>
      <c r="K213" s="416" t="s">
        <v>164</v>
      </c>
      <c r="L213" s="415"/>
      <c r="M213" s="816"/>
      <c r="N213" s="817"/>
      <c r="O213" s="816"/>
      <c r="P213" s="817"/>
      <c r="Q213" s="857"/>
      <c r="R213" s="858"/>
      <c r="S213" s="869"/>
      <c r="T213" s="870"/>
      <c r="U213" s="857"/>
      <c r="V213" s="858"/>
      <c r="W213" s="781"/>
      <c r="X213" s="782"/>
      <c r="Y213" s="816"/>
      <c r="Z213" s="817"/>
      <c r="AA213" s="792"/>
      <c r="AB213" s="792"/>
      <c r="AC213" s="792"/>
      <c r="AD213" s="792"/>
      <c r="AE213" s="792"/>
      <c r="AF213" s="792"/>
    </row>
    <row r="214" spans="1:32" ht="15" customHeight="1" x14ac:dyDescent="0.2">
      <c r="B214" s="826"/>
      <c r="C214" s="827"/>
      <c r="D214" s="793"/>
      <c r="E214" s="830"/>
      <c r="F214" s="833"/>
      <c r="G214" s="836"/>
      <c r="H214" s="830"/>
      <c r="I214" s="406" t="s">
        <v>158</v>
      </c>
      <c r="J214" s="451">
        <v>44067</v>
      </c>
      <c r="K214" s="820"/>
      <c r="L214" s="821"/>
      <c r="M214" s="818"/>
      <c r="N214" s="819"/>
      <c r="O214" s="818"/>
      <c r="P214" s="819"/>
      <c r="Q214" s="859"/>
      <c r="R214" s="860"/>
      <c r="S214" s="871"/>
      <c r="T214" s="872"/>
      <c r="U214" s="859"/>
      <c r="V214" s="860"/>
      <c r="W214" s="783"/>
      <c r="X214" s="784"/>
      <c r="Y214" s="818"/>
      <c r="Z214" s="819"/>
      <c r="AA214" s="793"/>
      <c r="AB214" s="793"/>
      <c r="AC214" s="793"/>
      <c r="AD214" s="793"/>
      <c r="AE214" s="793"/>
      <c r="AF214" s="793"/>
    </row>
    <row r="215" spans="1:32" s="404" customFormat="1" ht="15" customHeight="1" x14ac:dyDescent="0.2">
      <c r="B215" s="822" t="s">
        <v>128</v>
      </c>
      <c r="C215" s="823"/>
      <c r="D215" s="791" t="s">
        <v>577</v>
      </c>
      <c r="E215" s="828" t="s">
        <v>228</v>
      </c>
      <c r="F215" s="831"/>
      <c r="G215" s="834" t="s">
        <v>231</v>
      </c>
      <c r="H215" s="828" t="s">
        <v>185</v>
      </c>
      <c r="I215" s="434" t="s">
        <v>184</v>
      </c>
      <c r="J215" s="438">
        <v>3620000</v>
      </c>
      <c r="K215" s="434" t="s">
        <v>183</v>
      </c>
      <c r="L215" s="437">
        <f>J220+J218</f>
        <v>44128</v>
      </c>
      <c r="M215" s="434" t="s">
        <v>182</v>
      </c>
      <c r="N215" s="436">
        <f>J215</f>
        <v>3620000</v>
      </c>
      <c r="O215" s="434" t="s">
        <v>181</v>
      </c>
      <c r="P215" s="435"/>
      <c r="Q215" s="434" t="s">
        <v>181</v>
      </c>
      <c r="R215" s="435"/>
      <c r="S215" s="434" t="s">
        <v>181</v>
      </c>
      <c r="T215" s="435">
        <v>0.1051</v>
      </c>
      <c r="U215" s="434" t="s">
        <v>181</v>
      </c>
      <c r="V215" s="435">
        <v>0.10150000000000001</v>
      </c>
      <c r="W215" s="434" t="s">
        <v>181</v>
      </c>
      <c r="X215" s="435">
        <v>0.10150000000000001</v>
      </c>
      <c r="Y215" s="434" t="s">
        <v>180</v>
      </c>
      <c r="Z215" s="433">
        <v>15</v>
      </c>
      <c r="AA215" s="791" t="s">
        <v>10</v>
      </c>
      <c r="AB215" s="791" t="s">
        <v>10</v>
      </c>
      <c r="AC215" s="791" t="s">
        <v>10</v>
      </c>
      <c r="AD215" s="791" t="s">
        <v>10</v>
      </c>
      <c r="AE215" s="791" t="s">
        <v>10</v>
      </c>
      <c r="AF215" s="791" t="s">
        <v>10</v>
      </c>
    </row>
    <row r="216" spans="1:32" s="404" customFormat="1" ht="15" customHeight="1" x14ac:dyDescent="0.2">
      <c r="B216" s="824"/>
      <c r="C216" s="825"/>
      <c r="D216" s="792"/>
      <c r="E216" s="829"/>
      <c r="F216" s="832"/>
      <c r="G216" s="835"/>
      <c r="H216" s="829"/>
      <c r="I216" s="416" t="s">
        <v>179</v>
      </c>
      <c r="J216" s="432" t="s">
        <v>198</v>
      </c>
      <c r="K216" s="416" t="s">
        <v>177</v>
      </c>
      <c r="L216" s="415"/>
      <c r="M216" s="416" t="s">
        <v>176</v>
      </c>
      <c r="N216" s="428">
        <f>N215</f>
        <v>3620000</v>
      </c>
      <c r="O216" s="416" t="s">
        <v>175</v>
      </c>
      <c r="P216" s="426"/>
      <c r="Q216" s="416" t="s">
        <v>175</v>
      </c>
      <c r="R216" s="426"/>
      <c r="S216" s="416" t="s">
        <v>175</v>
      </c>
      <c r="T216" s="426"/>
      <c r="U216" s="416" t="s">
        <v>175</v>
      </c>
      <c r="V216" s="426"/>
      <c r="W216" s="416" t="s">
        <v>175</v>
      </c>
      <c r="X216" s="426"/>
      <c r="Y216" s="416" t="s">
        <v>174</v>
      </c>
      <c r="Z216" s="430">
        <v>330</v>
      </c>
      <c r="AA216" s="792"/>
      <c r="AB216" s="792"/>
      <c r="AC216" s="792"/>
      <c r="AD216" s="792"/>
      <c r="AE216" s="792"/>
      <c r="AF216" s="792"/>
    </row>
    <row r="217" spans="1:32" s="404" customFormat="1" ht="15" customHeight="1" x14ac:dyDescent="0.2">
      <c r="B217" s="824"/>
      <c r="C217" s="825"/>
      <c r="D217" s="792"/>
      <c r="E217" s="829"/>
      <c r="F217" s="832"/>
      <c r="G217" s="835"/>
      <c r="H217" s="829"/>
      <c r="I217" s="416" t="s">
        <v>173</v>
      </c>
      <c r="J217" s="429" t="s">
        <v>534</v>
      </c>
      <c r="K217" s="416" t="s">
        <v>171</v>
      </c>
      <c r="L217" s="427"/>
      <c r="M217" s="416" t="s">
        <v>170</v>
      </c>
      <c r="N217" s="428"/>
      <c r="O217" s="416" t="s">
        <v>169</v>
      </c>
      <c r="P217" s="426"/>
      <c r="Q217" s="416" t="s">
        <v>169</v>
      </c>
      <c r="R217" s="426"/>
      <c r="S217" s="416" t="s">
        <v>169</v>
      </c>
      <c r="T217" s="426">
        <v>8.1199999999999994E-2</v>
      </c>
      <c r="U217" s="416" t="s">
        <v>169</v>
      </c>
      <c r="V217" s="426">
        <v>8.1199999999999994E-2</v>
      </c>
      <c r="W217" s="416" t="s">
        <v>169</v>
      </c>
      <c r="X217" s="426">
        <v>8.1199999999999994E-2</v>
      </c>
      <c r="Y217" s="816"/>
      <c r="Z217" s="817"/>
      <c r="AA217" s="792"/>
      <c r="AB217" s="792"/>
      <c r="AC217" s="792"/>
      <c r="AD217" s="792"/>
      <c r="AE217" s="792"/>
      <c r="AF217" s="792"/>
    </row>
    <row r="218" spans="1:32" s="404" customFormat="1" ht="15" customHeight="1" x14ac:dyDescent="0.2">
      <c r="B218" s="824"/>
      <c r="C218" s="825"/>
      <c r="D218" s="792"/>
      <c r="E218" s="829"/>
      <c r="F218" s="832"/>
      <c r="G218" s="835"/>
      <c r="H218" s="829"/>
      <c r="I218" s="416" t="s">
        <v>168</v>
      </c>
      <c r="J218" s="427">
        <v>92</v>
      </c>
      <c r="K218" s="416" t="s">
        <v>167</v>
      </c>
      <c r="L218" s="427"/>
      <c r="M218" s="816"/>
      <c r="N218" s="817"/>
      <c r="O218" s="416" t="s">
        <v>166</v>
      </c>
      <c r="P218" s="426">
        <f>IF(P216="",P217-P215,P217-P216)</f>
        <v>0</v>
      </c>
      <c r="Q218" s="416" t="s">
        <v>166</v>
      </c>
      <c r="R218" s="426">
        <f>IF(R216="",R217-R215,R217-R216)</f>
        <v>0</v>
      </c>
      <c r="S218" s="416" t="s">
        <v>166</v>
      </c>
      <c r="T218" s="426">
        <f>IF(T216="",T217-T215,T217-T216)</f>
        <v>-2.3900000000000005E-2</v>
      </c>
      <c r="U218" s="416" t="s">
        <v>166</v>
      </c>
      <c r="V218" s="426">
        <f>IF(V216="",V217-V215,V217-V216)</f>
        <v>-2.0300000000000012E-2</v>
      </c>
      <c r="W218" s="416" t="s">
        <v>166</v>
      </c>
      <c r="X218" s="426">
        <f>IF(X216="",X217-X215,X217-X216)</f>
        <v>-2.0300000000000012E-2</v>
      </c>
      <c r="Y218" s="816"/>
      <c r="Z218" s="817"/>
      <c r="AA218" s="792"/>
      <c r="AB218" s="792"/>
      <c r="AC218" s="792"/>
      <c r="AD218" s="792"/>
      <c r="AE218" s="792"/>
      <c r="AF218" s="792"/>
    </row>
    <row r="219" spans="1:32" s="404" customFormat="1" ht="15" customHeight="1" x14ac:dyDescent="0.2">
      <c r="B219" s="824"/>
      <c r="C219" s="825"/>
      <c r="D219" s="792"/>
      <c r="E219" s="829"/>
      <c r="F219" s="832"/>
      <c r="G219" s="835"/>
      <c r="H219" s="829"/>
      <c r="I219" s="416" t="s">
        <v>165</v>
      </c>
      <c r="J219" s="415">
        <v>43644</v>
      </c>
      <c r="K219" s="416" t="s">
        <v>164</v>
      </c>
      <c r="L219" s="415"/>
      <c r="M219" s="816"/>
      <c r="N219" s="817"/>
      <c r="O219" s="816"/>
      <c r="P219" s="817"/>
      <c r="Q219" s="816"/>
      <c r="R219" s="817"/>
      <c r="S219" s="816"/>
      <c r="T219" s="817"/>
      <c r="U219" s="816"/>
      <c r="V219" s="817"/>
      <c r="W219" s="816"/>
      <c r="X219" s="817"/>
      <c r="Y219" s="816"/>
      <c r="Z219" s="817"/>
      <c r="AA219" s="792"/>
      <c r="AB219" s="792"/>
      <c r="AC219" s="792"/>
      <c r="AD219" s="792"/>
      <c r="AE219" s="792"/>
      <c r="AF219" s="792"/>
    </row>
    <row r="220" spans="1:32" s="404" customFormat="1" ht="15" customHeight="1" x14ac:dyDescent="0.2">
      <c r="B220" s="826"/>
      <c r="C220" s="827"/>
      <c r="D220" s="793"/>
      <c r="E220" s="830"/>
      <c r="F220" s="833"/>
      <c r="G220" s="836"/>
      <c r="H220" s="830"/>
      <c r="I220" s="406" t="s">
        <v>158</v>
      </c>
      <c r="J220" s="451">
        <v>44036</v>
      </c>
      <c r="K220" s="820"/>
      <c r="L220" s="821"/>
      <c r="M220" s="818"/>
      <c r="N220" s="819"/>
      <c r="O220" s="818"/>
      <c r="P220" s="819"/>
      <c r="Q220" s="818"/>
      <c r="R220" s="819"/>
      <c r="S220" s="818"/>
      <c r="T220" s="819"/>
      <c r="U220" s="818"/>
      <c r="V220" s="819"/>
      <c r="W220" s="818"/>
      <c r="X220" s="819"/>
      <c r="Y220" s="818"/>
      <c r="Z220" s="819"/>
      <c r="AA220" s="793"/>
      <c r="AB220" s="793"/>
      <c r="AC220" s="793"/>
      <c r="AD220" s="793"/>
      <c r="AE220" s="793"/>
      <c r="AF220" s="793"/>
    </row>
    <row r="221" spans="1:32" s="404" customFormat="1" ht="12.75" customHeight="1" x14ac:dyDescent="0.2">
      <c r="A221" s="402"/>
      <c r="B221" s="822" t="s">
        <v>1001</v>
      </c>
      <c r="C221" s="823"/>
      <c r="D221" s="791" t="s">
        <v>577</v>
      </c>
      <c r="E221" s="828" t="s">
        <v>228</v>
      </c>
      <c r="F221" s="831">
        <v>126</v>
      </c>
      <c r="G221" s="834" t="s">
        <v>231</v>
      </c>
      <c r="H221" s="828" t="s">
        <v>185</v>
      </c>
      <c r="I221" s="434" t="s">
        <v>184</v>
      </c>
      <c r="J221" s="438">
        <v>5000000</v>
      </c>
      <c r="K221" s="434" t="s">
        <v>183</v>
      </c>
      <c r="L221" s="437">
        <f>J226+J224</f>
        <v>44299</v>
      </c>
      <c r="M221" s="434" t="s">
        <v>182</v>
      </c>
      <c r="N221" s="436">
        <f>J221</f>
        <v>5000000</v>
      </c>
      <c r="O221" s="434" t="s">
        <v>181</v>
      </c>
      <c r="P221" s="435"/>
      <c r="Q221" s="434" t="s">
        <v>181</v>
      </c>
      <c r="R221" s="435"/>
      <c r="S221" s="434" t="s">
        <v>181</v>
      </c>
      <c r="T221" s="435"/>
      <c r="U221" s="480" t="s">
        <v>181</v>
      </c>
      <c r="V221" s="479"/>
      <c r="W221" s="466" t="s">
        <v>181</v>
      </c>
      <c r="X221" s="467">
        <v>0.34660000000000002</v>
      </c>
      <c r="Y221" s="466" t="s">
        <v>180</v>
      </c>
      <c r="Z221" s="465">
        <v>16</v>
      </c>
      <c r="AA221" s="791" t="s">
        <v>1000</v>
      </c>
      <c r="AB221" s="974" t="s">
        <v>1000</v>
      </c>
      <c r="AC221" s="974" t="s">
        <v>1000</v>
      </c>
      <c r="AD221" s="974" t="s">
        <v>1000</v>
      </c>
      <c r="AE221" s="974" t="s">
        <v>1000</v>
      </c>
      <c r="AF221" s="791" t="s">
        <v>10</v>
      </c>
    </row>
    <row r="222" spans="1:32" s="404" customFormat="1" ht="15" customHeight="1" x14ac:dyDescent="0.2">
      <c r="A222" s="402"/>
      <c r="B222" s="824"/>
      <c r="C222" s="825"/>
      <c r="D222" s="792"/>
      <c r="E222" s="829"/>
      <c r="F222" s="832"/>
      <c r="G222" s="835"/>
      <c r="H222" s="829"/>
      <c r="I222" s="416" t="s">
        <v>179</v>
      </c>
      <c r="J222" s="432" t="s">
        <v>1021</v>
      </c>
      <c r="K222" s="416" t="s">
        <v>177</v>
      </c>
      <c r="L222" s="415"/>
      <c r="M222" s="416" t="s">
        <v>176</v>
      </c>
      <c r="N222" s="428">
        <f>N221</f>
        <v>5000000</v>
      </c>
      <c r="O222" s="416" t="s">
        <v>175</v>
      </c>
      <c r="P222" s="426"/>
      <c r="Q222" s="416" t="s">
        <v>175</v>
      </c>
      <c r="R222" s="426"/>
      <c r="S222" s="416" t="s">
        <v>175</v>
      </c>
      <c r="T222" s="426"/>
      <c r="U222" s="478" t="s">
        <v>175</v>
      </c>
      <c r="V222" s="477"/>
      <c r="W222" s="463" t="s">
        <v>175</v>
      </c>
      <c r="X222" s="462"/>
      <c r="Y222" s="463" t="s">
        <v>174</v>
      </c>
      <c r="Z222" s="464">
        <v>330</v>
      </c>
      <c r="AA222" s="792"/>
      <c r="AB222" s="975"/>
      <c r="AC222" s="975"/>
      <c r="AD222" s="975"/>
      <c r="AE222" s="975"/>
      <c r="AF222" s="792"/>
    </row>
    <row r="223" spans="1:32" s="404" customFormat="1" ht="25.5" x14ac:dyDescent="0.2">
      <c r="A223" s="402"/>
      <c r="B223" s="824"/>
      <c r="C223" s="825"/>
      <c r="D223" s="792"/>
      <c r="E223" s="829"/>
      <c r="F223" s="832"/>
      <c r="G223" s="835"/>
      <c r="H223" s="829"/>
      <c r="I223" s="416" t="s">
        <v>173</v>
      </c>
      <c r="J223" s="429" t="s">
        <v>2063</v>
      </c>
      <c r="K223" s="416" t="s">
        <v>171</v>
      </c>
      <c r="L223" s="427"/>
      <c r="M223" s="416" t="s">
        <v>170</v>
      </c>
      <c r="N223" s="428"/>
      <c r="O223" s="416" t="s">
        <v>169</v>
      </c>
      <c r="P223" s="426"/>
      <c r="Q223" s="416" t="s">
        <v>169</v>
      </c>
      <c r="R223" s="426"/>
      <c r="S223" s="416" t="s">
        <v>169</v>
      </c>
      <c r="T223" s="426"/>
      <c r="U223" s="478" t="s">
        <v>169</v>
      </c>
      <c r="V223" s="477"/>
      <c r="W223" s="463" t="s">
        <v>169</v>
      </c>
      <c r="X223" s="462">
        <v>0.53710000000000002</v>
      </c>
      <c r="Y223" s="781"/>
      <c r="Z223" s="782"/>
      <c r="AA223" s="792"/>
      <c r="AB223" s="975"/>
      <c r="AC223" s="975"/>
      <c r="AD223" s="975"/>
      <c r="AE223" s="975"/>
      <c r="AF223" s="792"/>
    </row>
    <row r="224" spans="1:32" s="404" customFormat="1" ht="15" customHeight="1" x14ac:dyDescent="0.2">
      <c r="A224" s="402"/>
      <c r="B224" s="824"/>
      <c r="C224" s="825"/>
      <c r="D224" s="792"/>
      <c r="E224" s="829"/>
      <c r="F224" s="832"/>
      <c r="G224" s="835"/>
      <c r="H224" s="829"/>
      <c r="I224" s="416" t="s">
        <v>168</v>
      </c>
      <c r="J224" s="427">
        <v>190</v>
      </c>
      <c r="K224" s="416" t="s">
        <v>167</v>
      </c>
      <c r="L224" s="427"/>
      <c r="M224" s="816"/>
      <c r="N224" s="817"/>
      <c r="O224" s="416" t="s">
        <v>166</v>
      </c>
      <c r="P224" s="426">
        <f>IF(P222="",P223-P221,P223-P222)</f>
        <v>0</v>
      </c>
      <c r="Q224" s="416" t="s">
        <v>166</v>
      </c>
      <c r="R224" s="426">
        <f>IF(R222="",R223-R221,R223-R222)</f>
        <v>0</v>
      </c>
      <c r="S224" s="416" t="s">
        <v>166</v>
      </c>
      <c r="T224" s="426">
        <f>IF(T222="",T223-T221,T223-T222)</f>
        <v>0</v>
      </c>
      <c r="U224" s="478" t="s">
        <v>166</v>
      </c>
      <c r="V224" s="477">
        <f>IF(V222="",V223-V221,V223-V222)</f>
        <v>0</v>
      </c>
      <c r="W224" s="463" t="s">
        <v>166</v>
      </c>
      <c r="X224" s="426">
        <f>IF(X222="",X223-X221,X223-X222)</f>
        <v>0.1905</v>
      </c>
      <c r="Y224" s="781"/>
      <c r="Z224" s="782"/>
      <c r="AA224" s="792"/>
      <c r="AB224" s="975"/>
      <c r="AC224" s="975"/>
      <c r="AD224" s="975"/>
      <c r="AE224" s="975"/>
      <c r="AF224" s="792"/>
    </row>
    <row r="225" spans="1:32" s="404" customFormat="1" ht="15" customHeight="1" x14ac:dyDescent="0.2">
      <c r="A225" s="402"/>
      <c r="B225" s="824"/>
      <c r="C225" s="825"/>
      <c r="D225" s="792"/>
      <c r="E225" s="829"/>
      <c r="F225" s="832"/>
      <c r="G225" s="835"/>
      <c r="H225" s="829"/>
      <c r="I225" s="416" t="s">
        <v>165</v>
      </c>
      <c r="J225" s="415"/>
      <c r="K225" s="416" t="s">
        <v>164</v>
      </c>
      <c r="L225" s="415"/>
      <c r="M225" s="816"/>
      <c r="N225" s="817"/>
      <c r="O225" s="816"/>
      <c r="P225" s="817"/>
      <c r="Q225" s="816"/>
      <c r="R225" s="817"/>
      <c r="S225" s="816"/>
      <c r="T225" s="817"/>
      <c r="U225" s="857"/>
      <c r="V225" s="858"/>
      <c r="W225" s="781"/>
      <c r="X225" s="782"/>
      <c r="Y225" s="781"/>
      <c r="Z225" s="782"/>
      <c r="AA225" s="792"/>
      <c r="AB225" s="975"/>
      <c r="AC225" s="975"/>
      <c r="AD225" s="975"/>
      <c r="AE225" s="975"/>
      <c r="AF225" s="792"/>
    </row>
    <row r="226" spans="1:32" s="404" customFormat="1" ht="15" customHeight="1" x14ac:dyDescent="0.2">
      <c r="A226" s="402"/>
      <c r="B226" s="826"/>
      <c r="C226" s="827"/>
      <c r="D226" s="793"/>
      <c r="E226" s="830"/>
      <c r="F226" s="833"/>
      <c r="G226" s="836"/>
      <c r="H226" s="830"/>
      <c r="I226" s="406" t="s">
        <v>158</v>
      </c>
      <c r="J226" s="451">
        <v>44109</v>
      </c>
      <c r="K226" s="820"/>
      <c r="L226" s="821"/>
      <c r="M226" s="818"/>
      <c r="N226" s="819"/>
      <c r="O226" s="818"/>
      <c r="P226" s="819"/>
      <c r="Q226" s="818"/>
      <c r="R226" s="819"/>
      <c r="S226" s="818"/>
      <c r="T226" s="819"/>
      <c r="U226" s="859"/>
      <c r="V226" s="860"/>
      <c r="W226" s="783"/>
      <c r="X226" s="784"/>
      <c r="Y226" s="783"/>
      <c r="Z226" s="784"/>
      <c r="AA226" s="793"/>
      <c r="AB226" s="976"/>
      <c r="AC226" s="976"/>
      <c r="AD226" s="976"/>
      <c r="AE226" s="976"/>
      <c r="AF226" s="793"/>
    </row>
    <row r="227" spans="1:32" s="404" customFormat="1" ht="12.75" customHeight="1" x14ac:dyDescent="0.2">
      <c r="A227" s="402"/>
      <c r="B227" s="822" t="s">
        <v>144</v>
      </c>
      <c r="C227" s="823"/>
      <c r="D227" s="791" t="s">
        <v>1004</v>
      </c>
      <c r="E227" s="828" t="s">
        <v>228</v>
      </c>
      <c r="F227" s="831"/>
      <c r="G227" s="834"/>
      <c r="H227" s="828"/>
      <c r="I227" s="434" t="s">
        <v>184</v>
      </c>
      <c r="J227" s="438">
        <v>500000</v>
      </c>
      <c r="K227" s="434" t="s">
        <v>183</v>
      </c>
      <c r="L227" s="437">
        <f>J232+J230-0.01</f>
        <v>44172.99</v>
      </c>
      <c r="M227" s="434" t="s">
        <v>182</v>
      </c>
      <c r="N227" s="436">
        <f>J227</f>
        <v>500000</v>
      </c>
      <c r="O227" s="434" t="s">
        <v>181</v>
      </c>
      <c r="P227" s="435"/>
      <c r="Q227" s="434" t="s">
        <v>181</v>
      </c>
      <c r="R227" s="435"/>
      <c r="S227" s="434" t="s">
        <v>181</v>
      </c>
      <c r="T227" s="435"/>
      <c r="U227" s="434" t="s">
        <v>181</v>
      </c>
      <c r="V227" s="435"/>
      <c r="W227" s="434" t="s">
        <v>181</v>
      </c>
      <c r="X227" s="435">
        <v>1</v>
      </c>
      <c r="Y227" s="434" t="s">
        <v>180</v>
      </c>
      <c r="Z227" s="433">
        <v>8</v>
      </c>
      <c r="AA227" s="791" t="s">
        <v>145</v>
      </c>
      <c r="AB227" s="791" t="s">
        <v>145</v>
      </c>
      <c r="AC227" s="791" t="s">
        <v>145</v>
      </c>
      <c r="AD227" s="791" t="s">
        <v>145</v>
      </c>
      <c r="AE227" s="791" t="s">
        <v>145</v>
      </c>
      <c r="AF227" s="791" t="s">
        <v>2139</v>
      </c>
    </row>
    <row r="228" spans="1:32" s="404" customFormat="1" ht="15" customHeight="1" x14ac:dyDescent="0.2">
      <c r="A228" s="402"/>
      <c r="B228" s="824"/>
      <c r="C228" s="825"/>
      <c r="D228" s="792"/>
      <c r="E228" s="829"/>
      <c r="F228" s="832"/>
      <c r="G228" s="835"/>
      <c r="H228" s="829"/>
      <c r="I228" s="416" t="s">
        <v>179</v>
      </c>
      <c r="J228" s="432" t="s">
        <v>1021</v>
      </c>
      <c r="K228" s="416" t="s">
        <v>177</v>
      </c>
      <c r="L228" s="415">
        <f>L227+L230+L229</f>
        <v>44212.99</v>
      </c>
      <c r="M228" s="416" t="s">
        <v>176</v>
      </c>
      <c r="N228" s="428">
        <f>N227</f>
        <v>500000</v>
      </c>
      <c r="O228" s="416" t="s">
        <v>175</v>
      </c>
      <c r="P228" s="426"/>
      <c r="Q228" s="416" t="s">
        <v>175</v>
      </c>
      <c r="R228" s="426"/>
      <c r="S228" s="416" t="s">
        <v>175</v>
      </c>
      <c r="T228" s="426"/>
      <c r="U228" s="416" t="s">
        <v>175</v>
      </c>
      <c r="V228" s="426"/>
      <c r="W228" s="416" t="s">
        <v>175</v>
      </c>
      <c r="X228" s="426">
        <v>0.76129999999999998</v>
      </c>
      <c r="Y228" s="416" t="s">
        <v>174</v>
      </c>
      <c r="Z228" s="430">
        <f>Z227*15</f>
        <v>120</v>
      </c>
      <c r="AA228" s="792"/>
      <c r="AB228" s="792"/>
      <c r="AC228" s="792"/>
      <c r="AD228" s="792"/>
      <c r="AE228" s="792"/>
      <c r="AF228" s="792"/>
    </row>
    <row r="229" spans="1:32" s="404" customFormat="1" x14ac:dyDescent="0.2">
      <c r="A229" s="402"/>
      <c r="B229" s="824"/>
      <c r="C229" s="825"/>
      <c r="D229" s="792"/>
      <c r="E229" s="829"/>
      <c r="F229" s="832"/>
      <c r="G229" s="835"/>
      <c r="H229" s="829"/>
      <c r="I229" s="416" t="s">
        <v>173</v>
      </c>
      <c r="J229" s="429" t="s">
        <v>192</v>
      </c>
      <c r="K229" s="416" t="s">
        <v>171</v>
      </c>
      <c r="L229" s="427"/>
      <c r="M229" s="416" t="s">
        <v>170</v>
      </c>
      <c r="N229" s="428"/>
      <c r="O229" s="416" t="s">
        <v>169</v>
      </c>
      <c r="P229" s="426"/>
      <c r="Q229" s="416" t="s">
        <v>169</v>
      </c>
      <c r="R229" s="426"/>
      <c r="S229" s="416" t="s">
        <v>169</v>
      </c>
      <c r="T229" s="426"/>
      <c r="U229" s="416" t="s">
        <v>169</v>
      </c>
      <c r="V229" s="426"/>
      <c r="W229" s="416" t="s">
        <v>169</v>
      </c>
      <c r="X229" s="426">
        <v>0.75109999999999999</v>
      </c>
      <c r="Y229" s="816"/>
      <c r="Z229" s="817"/>
      <c r="AA229" s="792"/>
      <c r="AB229" s="792"/>
      <c r="AC229" s="792"/>
      <c r="AD229" s="792"/>
      <c r="AE229" s="792"/>
      <c r="AF229" s="792"/>
    </row>
    <row r="230" spans="1:32" s="404" customFormat="1" ht="15" customHeight="1" x14ac:dyDescent="0.2">
      <c r="A230" s="402"/>
      <c r="B230" s="824"/>
      <c r="C230" s="825"/>
      <c r="D230" s="792"/>
      <c r="E230" s="829"/>
      <c r="F230" s="832"/>
      <c r="G230" s="835"/>
      <c r="H230" s="829"/>
      <c r="I230" s="416" t="s">
        <v>168</v>
      </c>
      <c r="J230" s="427">
        <v>50</v>
      </c>
      <c r="K230" s="416" t="s">
        <v>167</v>
      </c>
      <c r="L230" s="427">
        <v>40</v>
      </c>
      <c r="M230" s="816"/>
      <c r="N230" s="817"/>
      <c r="O230" s="416" t="s">
        <v>166</v>
      </c>
      <c r="P230" s="426">
        <f>IF(P228="",P229-P227,P229-P228)</f>
        <v>0</v>
      </c>
      <c r="Q230" s="416" t="s">
        <v>166</v>
      </c>
      <c r="R230" s="426">
        <f>IF(R228="",R229-R227,R229-R228)</f>
        <v>0</v>
      </c>
      <c r="S230" s="416" t="s">
        <v>166</v>
      </c>
      <c r="T230" s="426">
        <f>IF(T228="",T229-T227,T229-T228)</f>
        <v>0</v>
      </c>
      <c r="U230" s="416" t="s">
        <v>166</v>
      </c>
      <c r="V230" s="426">
        <f>IF(V228="",V229-V227,V229-V228)</f>
        <v>0</v>
      </c>
      <c r="W230" s="416" t="s">
        <v>166</v>
      </c>
      <c r="X230" s="426">
        <f>IF(X228="",X229-X227,X229-X228)</f>
        <v>-1.0199999999999987E-2</v>
      </c>
      <c r="Y230" s="816"/>
      <c r="Z230" s="817"/>
      <c r="AA230" s="792"/>
      <c r="AB230" s="792"/>
      <c r="AC230" s="792"/>
      <c r="AD230" s="792"/>
      <c r="AE230" s="792"/>
      <c r="AF230" s="792"/>
    </row>
    <row r="231" spans="1:32" s="404" customFormat="1" ht="15" customHeight="1" x14ac:dyDescent="0.2">
      <c r="A231" s="402"/>
      <c r="B231" s="824"/>
      <c r="C231" s="825"/>
      <c r="D231" s="792"/>
      <c r="E231" s="829"/>
      <c r="F231" s="832"/>
      <c r="G231" s="835"/>
      <c r="H231" s="829"/>
      <c r="I231" s="416" t="s">
        <v>165</v>
      </c>
      <c r="J231" s="415">
        <v>43549</v>
      </c>
      <c r="K231" s="416" t="s">
        <v>164</v>
      </c>
      <c r="L231" s="415"/>
      <c r="M231" s="816"/>
      <c r="N231" s="817"/>
      <c r="O231" s="816"/>
      <c r="P231" s="817"/>
      <c r="Q231" s="816"/>
      <c r="R231" s="817"/>
      <c r="S231" s="816"/>
      <c r="T231" s="817"/>
      <c r="U231" s="816"/>
      <c r="V231" s="817"/>
      <c r="W231" s="816"/>
      <c r="X231" s="817"/>
      <c r="Y231" s="816"/>
      <c r="Z231" s="817"/>
      <c r="AA231" s="792"/>
      <c r="AB231" s="792"/>
      <c r="AC231" s="792"/>
      <c r="AD231" s="792"/>
      <c r="AE231" s="792"/>
      <c r="AF231" s="792"/>
    </row>
    <row r="232" spans="1:32" s="404" customFormat="1" ht="15" customHeight="1" x14ac:dyDescent="0.2">
      <c r="A232" s="402"/>
      <c r="B232" s="826"/>
      <c r="C232" s="827"/>
      <c r="D232" s="793"/>
      <c r="E232" s="830"/>
      <c r="F232" s="833"/>
      <c r="G232" s="836"/>
      <c r="H232" s="830"/>
      <c r="I232" s="406" t="s">
        <v>158</v>
      </c>
      <c r="J232" s="451">
        <v>44123</v>
      </c>
      <c r="K232" s="820"/>
      <c r="L232" s="821"/>
      <c r="M232" s="818"/>
      <c r="N232" s="819"/>
      <c r="O232" s="818"/>
      <c r="P232" s="819"/>
      <c r="Q232" s="818"/>
      <c r="R232" s="819"/>
      <c r="S232" s="818"/>
      <c r="T232" s="819"/>
      <c r="U232" s="818"/>
      <c r="V232" s="819"/>
      <c r="W232" s="818"/>
      <c r="X232" s="819"/>
      <c r="Y232" s="818"/>
      <c r="Z232" s="819"/>
      <c r="AA232" s="793"/>
      <c r="AB232" s="793"/>
      <c r="AC232" s="793"/>
      <c r="AD232" s="793"/>
      <c r="AE232" s="793"/>
      <c r="AF232" s="793"/>
    </row>
    <row r="233" spans="1:32" s="404" customFormat="1" ht="12.75" customHeight="1" x14ac:dyDescent="0.2">
      <c r="B233" s="822" t="s">
        <v>156</v>
      </c>
      <c r="C233" s="823"/>
      <c r="D233" s="791" t="s">
        <v>213</v>
      </c>
      <c r="E233" s="828" t="s">
        <v>228</v>
      </c>
      <c r="F233" s="831"/>
      <c r="G233" s="834"/>
      <c r="H233" s="828" t="s">
        <v>185</v>
      </c>
      <c r="I233" s="434" t="s">
        <v>184</v>
      </c>
      <c r="J233" s="438">
        <v>500000</v>
      </c>
      <c r="K233" s="434" t="s">
        <v>183</v>
      </c>
      <c r="L233" s="437">
        <f>+J238+J236</f>
        <v>44212</v>
      </c>
      <c r="M233" s="434" t="s">
        <v>182</v>
      </c>
      <c r="N233" s="436">
        <f>J233</f>
        <v>500000</v>
      </c>
      <c r="O233" s="434" t="s">
        <v>181</v>
      </c>
      <c r="P233" s="435"/>
      <c r="Q233" s="434" t="s">
        <v>181</v>
      </c>
      <c r="R233" s="435"/>
      <c r="S233" s="434" t="s">
        <v>181</v>
      </c>
      <c r="T233" s="435"/>
      <c r="U233" s="434" t="s">
        <v>181</v>
      </c>
      <c r="V233" s="435">
        <v>0.123</v>
      </c>
      <c r="W233" s="434" t="s">
        <v>181</v>
      </c>
      <c r="X233" s="435">
        <v>0.123</v>
      </c>
      <c r="Y233" s="434" t="s">
        <v>180</v>
      </c>
      <c r="Z233" s="433">
        <v>5</v>
      </c>
      <c r="AA233" s="891" t="s">
        <v>10</v>
      </c>
      <c r="AB233" s="791" t="s">
        <v>532</v>
      </c>
      <c r="AC233" s="791" t="s">
        <v>531</v>
      </c>
      <c r="AD233" s="791" t="s">
        <v>10</v>
      </c>
      <c r="AE233" s="791" t="s">
        <v>10</v>
      </c>
      <c r="AF233" s="791" t="s">
        <v>10</v>
      </c>
    </row>
    <row r="234" spans="1:32" s="404" customFormat="1" ht="15" customHeight="1" x14ac:dyDescent="0.2">
      <c r="B234" s="824"/>
      <c r="C234" s="825"/>
      <c r="D234" s="792"/>
      <c r="E234" s="829"/>
      <c r="F234" s="832"/>
      <c r="G234" s="835"/>
      <c r="H234" s="829"/>
      <c r="I234" s="416" t="s">
        <v>179</v>
      </c>
      <c r="J234" s="432" t="s">
        <v>178</v>
      </c>
      <c r="K234" s="416" t="s">
        <v>177</v>
      </c>
      <c r="L234" s="415"/>
      <c r="M234" s="416" t="s">
        <v>176</v>
      </c>
      <c r="N234" s="428">
        <f>N233</f>
        <v>500000</v>
      </c>
      <c r="O234" s="416" t="s">
        <v>175</v>
      </c>
      <c r="P234" s="426"/>
      <c r="Q234" s="416" t="s">
        <v>175</v>
      </c>
      <c r="R234" s="426"/>
      <c r="S234" s="416" t="s">
        <v>175</v>
      </c>
      <c r="T234" s="426"/>
      <c r="U234" s="416" t="s">
        <v>175</v>
      </c>
      <c r="V234" s="426"/>
      <c r="W234" s="416" t="s">
        <v>175</v>
      </c>
      <c r="X234" s="426"/>
      <c r="Y234" s="416" t="s">
        <v>174</v>
      </c>
      <c r="Z234" s="430">
        <f>5*22</f>
        <v>110</v>
      </c>
      <c r="AA234" s="892"/>
      <c r="AB234" s="792"/>
      <c r="AC234" s="792"/>
      <c r="AD234" s="792"/>
      <c r="AE234" s="792"/>
      <c r="AF234" s="792"/>
    </row>
    <row r="235" spans="1:32" s="404" customFormat="1" ht="39" customHeight="1" x14ac:dyDescent="0.2">
      <c r="B235" s="824"/>
      <c r="C235" s="825"/>
      <c r="D235" s="792"/>
      <c r="E235" s="829"/>
      <c r="F235" s="832"/>
      <c r="G235" s="835"/>
      <c r="H235" s="829"/>
      <c r="I235" s="416" t="s">
        <v>173</v>
      </c>
      <c r="J235" s="429" t="s">
        <v>172</v>
      </c>
      <c r="K235" s="416" t="s">
        <v>171</v>
      </c>
      <c r="L235" s="427"/>
      <c r="M235" s="416" t="s">
        <v>170</v>
      </c>
      <c r="N235" s="428"/>
      <c r="O235" s="416" t="s">
        <v>169</v>
      </c>
      <c r="P235" s="426"/>
      <c r="Q235" s="416" t="s">
        <v>169</v>
      </c>
      <c r="R235" s="426"/>
      <c r="S235" s="416" t="s">
        <v>169</v>
      </c>
      <c r="T235" s="426"/>
      <c r="U235" s="416" t="s">
        <v>169</v>
      </c>
      <c r="V235" s="426">
        <v>0.13600000000000001</v>
      </c>
      <c r="W235" s="416" t="s">
        <v>169</v>
      </c>
      <c r="X235" s="426">
        <v>0.13600000000000001</v>
      </c>
      <c r="Y235" s="816"/>
      <c r="Z235" s="817"/>
      <c r="AA235" s="892"/>
      <c r="AB235" s="792"/>
      <c r="AC235" s="792"/>
      <c r="AD235" s="792"/>
      <c r="AE235" s="792"/>
      <c r="AF235" s="792"/>
    </row>
    <row r="236" spans="1:32" s="404" customFormat="1" ht="15" customHeight="1" x14ac:dyDescent="0.2">
      <c r="B236" s="824"/>
      <c r="C236" s="825"/>
      <c r="D236" s="792"/>
      <c r="E236" s="829"/>
      <c r="F236" s="832"/>
      <c r="G236" s="835"/>
      <c r="H236" s="829"/>
      <c r="I236" s="416" t="s">
        <v>168</v>
      </c>
      <c r="J236" s="484">
        <v>100</v>
      </c>
      <c r="K236" s="416" t="s">
        <v>167</v>
      </c>
      <c r="L236" s="427"/>
      <c r="M236" s="816"/>
      <c r="N236" s="817"/>
      <c r="O236" s="416" t="s">
        <v>166</v>
      </c>
      <c r="P236" s="426">
        <f>IF(P234="",P235-P233,P235-P234)</f>
        <v>0</v>
      </c>
      <c r="Q236" s="416" t="s">
        <v>166</v>
      </c>
      <c r="R236" s="426">
        <f>IF(R234="",R235-R233,R235-R234)</f>
        <v>0</v>
      </c>
      <c r="S236" s="416" t="s">
        <v>166</v>
      </c>
      <c r="T236" s="426">
        <f>IF(T234="",T235-T233,T235-T234)</f>
        <v>0</v>
      </c>
      <c r="U236" s="416" t="s">
        <v>166</v>
      </c>
      <c r="V236" s="426">
        <f>IF(V234="",V235-V233,V235-V234)</f>
        <v>1.3000000000000012E-2</v>
      </c>
      <c r="W236" s="416" t="s">
        <v>166</v>
      </c>
      <c r="X236" s="426">
        <f>IF(X234="",X235-X233,X235-X234)</f>
        <v>1.3000000000000012E-2</v>
      </c>
      <c r="Y236" s="816"/>
      <c r="Z236" s="817"/>
      <c r="AA236" s="892"/>
      <c r="AB236" s="792"/>
      <c r="AC236" s="792"/>
      <c r="AD236" s="792"/>
      <c r="AE236" s="792"/>
      <c r="AF236" s="792"/>
    </row>
    <row r="237" spans="1:32" s="404" customFormat="1" ht="15" customHeight="1" x14ac:dyDescent="0.2">
      <c r="B237" s="824"/>
      <c r="C237" s="825"/>
      <c r="D237" s="792"/>
      <c r="E237" s="829"/>
      <c r="F237" s="832"/>
      <c r="G237" s="835"/>
      <c r="H237" s="829"/>
      <c r="I237" s="416" t="s">
        <v>165</v>
      </c>
      <c r="J237" s="415"/>
      <c r="K237" s="416" t="s">
        <v>164</v>
      </c>
      <c r="L237" s="415"/>
      <c r="M237" s="816"/>
      <c r="N237" s="817"/>
      <c r="O237" s="816"/>
      <c r="P237" s="817"/>
      <c r="Q237" s="816"/>
      <c r="R237" s="817"/>
      <c r="S237" s="816"/>
      <c r="T237" s="817"/>
      <c r="U237" s="816"/>
      <c r="V237" s="817"/>
      <c r="W237" s="816"/>
      <c r="X237" s="817"/>
      <c r="Y237" s="816"/>
      <c r="Z237" s="817"/>
      <c r="AA237" s="892"/>
      <c r="AB237" s="792"/>
      <c r="AC237" s="792"/>
      <c r="AD237" s="792"/>
      <c r="AE237" s="792"/>
      <c r="AF237" s="792"/>
    </row>
    <row r="238" spans="1:32" s="404" customFormat="1" ht="15" customHeight="1" x14ac:dyDescent="0.2">
      <c r="B238" s="826"/>
      <c r="C238" s="827"/>
      <c r="D238" s="793"/>
      <c r="E238" s="830"/>
      <c r="F238" s="833"/>
      <c r="G238" s="836"/>
      <c r="H238" s="830"/>
      <c r="I238" s="406" t="s">
        <v>158</v>
      </c>
      <c r="J238" s="405">
        <v>44112</v>
      </c>
      <c r="K238" s="820"/>
      <c r="L238" s="821"/>
      <c r="M238" s="818"/>
      <c r="N238" s="819"/>
      <c r="O238" s="818"/>
      <c r="P238" s="819"/>
      <c r="Q238" s="818"/>
      <c r="R238" s="819"/>
      <c r="S238" s="818"/>
      <c r="T238" s="819"/>
      <c r="U238" s="818"/>
      <c r="V238" s="819"/>
      <c r="W238" s="818"/>
      <c r="X238" s="819"/>
      <c r="Y238" s="818"/>
      <c r="Z238" s="819"/>
      <c r="AA238" s="893"/>
      <c r="AB238" s="793"/>
      <c r="AC238" s="793"/>
      <c r="AD238" s="793"/>
      <c r="AE238" s="793"/>
      <c r="AF238" s="793"/>
    </row>
    <row r="239" spans="1:32" s="404" customFormat="1" ht="12.75" customHeight="1" x14ac:dyDescent="0.2">
      <c r="B239" s="822" t="s">
        <v>489</v>
      </c>
      <c r="C239" s="823"/>
      <c r="D239" s="791" t="s">
        <v>213</v>
      </c>
      <c r="E239" s="828" t="s">
        <v>488</v>
      </c>
      <c r="F239" s="831"/>
      <c r="G239" s="834"/>
      <c r="H239" s="828"/>
      <c r="I239" s="434" t="s">
        <v>184</v>
      </c>
      <c r="J239" s="438">
        <v>500000</v>
      </c>
      <c r="K239" s="434" t="s">
        <v>183</v>
      </c>
      <c r="L239" s="461">
        <v>44091</v>
      </c>
      <c r="M239" s="434" t="s">
        <v>182</v>
      </c>
      <c r="N239" s="436">
        <f>J239</f>
        <v>500000</v>
      </c>
      <c r="O239" s="434" t="s">
        <v>181</v>
      </c>
      <c r="P239" s="435"/>
      <c r="Q239" s="434" t="s">
        <v>181</v>
      </c>
      <c r="R239" s="435"/>
      <c r="S239" s="434" t="s">
        <v>181</v>
      </c>
      <c r="T239" s="473">
        <v>1</v>
      </c>
      <c r="U239" s="434" t="s">
        <v>181</v>
      </c>
      <c r="V239" s="435">
        <v>1</v>
      </c>
      <c r="W239" s="434" t="s">
        <v>181</v>
      </c>
      <c r="X239" s="435">
        <v>1</v>
      </c>
      <c r="Y239" s="434" t="s">
        <v>180</v>
      </c>
      <c r="Z239" s="433">
        <v>4</v>
      </c>
      <c r="AA239" s="791" t="s">
        <v>4</v>
      </c>
      <c r="AB239" s="791" t="s">
        <v>10</v>
      </c>
      <c r="AC239" s="791" t="s">
        <v>10</v>
      </c>
      <c r="AD239" s="791" t="s">
        <v>10</v>
      </c>
      <c r="AE239" s="791" t="s">
        <v>10</v>
      </c>
      <c r="AF239" s="791" t="s">
        <v>10</v>
      </c>
    </row>
    <row r="240" spans="1:32" s="404" customFormat="1" ht="15" customHeight="1" x14ac:dyDescent="0.2">
      <c r="B240" s="824"/>
      <c r="C240" s="825"/>
      <c r="D240" s="792"/>
      <c r="E240" s="829"/>
      <c r="F240" s="832"/>
      <c r="G240" s="835"/>
      <c r="H240" s="829"/>
      <c r="I240" s="416" t="s">
        <v>179</v>
      </c>
      <c r="J240" s="432" t="s">
        <v>484</v>
      </c>
      <c r="K240" s="416" t="s">
        <v>177</v>
      </c>
      <c r="L240" s="431">
        <v>44136</v>
      </c>
      <c r="M240" s="416" t="s">
        <v>176</v>
      </c>
      <c r="N240" s="428">
        <f>N239</f>
        <v>500000</v>
      </c>
      <c r="O240" s="416" t="s">
        <v>175</v>
      </c>
      <c r="P240" s="426"/>
      <c r="Q240" s="416" t="s">
        <v>175</v>
      </c>
      <c r="R240" s="426"/>
      <c r="S240" s="416" t="s">
        <v>175</v>
      </c>
      <c r="T240" s="468">
        <v>0.42099999999999999</v>
      </c>
      <c r="U240" s="416" t="s">
        <v>175</v>
      </c>
      <c r="V240" s="426">
        <v>0.56399999999999995</v>
      </c>
      <c r="W240" s="416" t="s">
        <v>175</v>
      </c>
      <c r="X240" s="426">
        <v>0.56399999999999995</v>
      </c>
      <c r="Y240" s="416" t="s">
        <v>174</v>
      </c>
      <c r="Z240" s="430">
        <f>4*22</f>
        <v>88</v>
      </c>
      <c r="AA240" s="792"/>
      <c r="AB240" s="792"/>
      <c r="AC240" s="792"/>
      <c r="AD240" s="792"/>
      <c r="AE240" s="792"/>
      <c r="AF240" s="792"/>
    </row>
    <row r="241" spans="1:32" s="404" customFormat="1" ht="39" customHeight="1" x14ac:dyDescent="0.2">
      <c r="B241" s="824"/>
      <c r="C241" s="825"/>
      <c r="D241" s="792"/>
      <c r="E241" s="829"/>
      <c r="F241" s="832"/>
      <c r="G241" s="835"/>
      <c r="H241" s="829"/>
      <c r="I241" s="416" t="s">
        <v>173</v>
      </c>
      <c r="J241" s="429" t="s">
        <v>193</v>
      </c>
      <c r="K241" s="416" t="s">
        <v>171</v>
      </c>
      <c r="L241" s="427"/>
      <c r="M241" s="416" t="s">
        <v>170</v>
      </c>
      <c r="N241" s="428"/>
      <c r="O241" s="416" t="s">
        <v>169</v>
      </c>
      <c r="P241" s="426"/>
      <c r="Q241" s="416" t="s">
        <v>169</v>
      </c>
      <c r="R241" s="426"/>
      <c r="S241" s="416" t="s">
        <v>169</v>
      </c>
      <c r="T241" s="468">
        <v>0.56100000000000005</v>
      </c>
      <c r="U241" s="416" t="s">
        <v>169</v>
      </c>
      <c r="V241" s="426">
        <v>0.624</v>
      </c>
      <c r="W241" s="416" t="s">
        <v>169</v>
      </c>
      <c r="X241" s="426">
        <v>0.624</v>
      </c>
      <c r="Y241" s="816"/>
      <c r="Z241" s="817"/>
      <c r="AA241" s="792"/>
      <c r="AB241" s="792"/>
      <c r="AC241" s="792"/>
      <c r="AD241" s="792"/>
      <c r="AE241" s="792"/>
      <c r="AF241" s="792"/>
    </row>
    <row r="242" spans="1:32" s="404" customFormat="1" ht="15" customHeight="1" x14ac:dyDescent="0.2">
      <c r="B242" s="824"/>
      <c r="C242" s="825"/>
      <c r="D242" s="792"/>
      <c r="E242" s="829"/>
      <c r="F242" s="832"/>
      <c r="G242" s="835"/>
      <c r="H242" s="829"/>
      <c r="I242" s="416" t="s">
        <v>168</v>
      </c>
      <c r="J242" s="427">
        <v>25</v>
      </c>
      <c r="K242" s="416" t="s">
        <v>167</v>
      </c>
      <c r="L242" s="427">
        <v>45</v>
      </c>
      <c r="M242" s="816"/>
      <c r="N242" s="817"/>
      <c r="O242" s="416" t="s">
        <v>166</v>
      </c>
      <c r="P242" s="426">
        <f>IF(P240="",P241-P239,P241-P240)</f>
        <v>0</v>
      </c>
      <c r="Q242" s="416" t="s">
        <v>166</v>
      </c>
      <c r="R242" s="426">
        <f>IF(R240="",R241-R239,R241-R240)</f>
        <v>0</v>
      </c>
      <c r="S242" s="416" t="s">
        <v>166</v>
      </c>
      <c r="T242" s="468">
        <f>IF(T240="",T241-T239,T241-T240)</f>
        <v>0.14000000000000007</v>
      </c>
      <c r="U242" s="416" t="s">
        <v>166</v>
      </c>
      <c r="V242" s="426">
        <f>IF(V240="",V241-V239,V241-V240)</f>
        <v>6.0000000000000053E-2</v>
      </c>
      <c r="W242" s="416" t="s">
        <v>166</v>
      </c>
      <c r="X242" s="426">
        <f>IF(X240="",X241-X239,X241-X240)</f>
        <v>6.0000000000000053E-2</v>
      </c>
      <c r="Y242" s="816"/>
      <c r="Z242" s="817"/>
      <c r="AA242" s="792"/>
      <c r="AB242" s="792"/>
      <c r="AC242" s="792"/>
      <c r="AD242" s="792"/>
      <c r="AE242" s="792"/>
      <c r="AF242" s="792"/>
    </row>
    <row r="243" spans="1:32" s="404" customFormat="1" ht="15" customHeight="1" x14ac:dyDescent="0.2">
      <c r="B243" s="824"/>
      <c r="C243" s="825"/>
      <c r="D243" s="792"/>
      <c r="E243" s="829"/>
      <c r="F243" s="832"/>
      <c r="G243" s="835"/>
      <c r="H243" s="829"/>
      <c r="I243" s="416" t="s">
        <v>165</v>
      </c>
      <c r="J243" s="415">
        <v>43549</v>
      </c>
      <c r="K243" s="416" t="s">
        <v>164</v>
      </c>
      <c r="L243" s="415"/>
      <c r="M243" s="816"/>
      <c r="N243" s="817"/>
      <c r="O243" s="816"/>
      <c r="P243" s="817"/>
      <c r="Q243" s="816"/>
      <c r="R243" s="817"/>
      <c r="S243" s="816"/>
      <c r="T243" s="817"/>
      <c r="U243" s="816"/>
      <c r="V243" s="817"/>
      <c r="W243" s="816"/>
      <c r="X243" s="817"/>
      <c r="Y243" s="816"/>
      <c r="Z243" s="817"/>
      <c r="AA243" s="792"/>
      <c r="AB243" s="792"/>
      <c r="AC243" s="792"/>
      <c r="AD243" s="792"/>
      <c r="AE243" s="792"/>
      <c r="AF243" s="792"/>
    </row>
    <row r="244" spans="1:32" s="404" customFormat="1" ht="15" customHeight="1" x14ac:dyDescent="0.2">
      <c r="B244" s="826"/>
      <c r="C244" s="827"/>
      <c r="D244" s="793"/>
      <c r="E244" s="830"/>
      <c r="F244" s="833"/>
      <c r="G244" s="836"/>
      <c r="H244" s="830"/>
      <c r="I244" s="406" t="s">
        <v>158</v>
      </c>
      <c r="J244" s="405">
        <v>44067</v>
      </c>
      <c r="K244" s="820"/>
      <c r="L244" s="821"/>
      <c r="M244" s="818"/>
      <c r="N244" s="819"/>
      <c r="O244" s="818"/>
      <c r="P244" s="819"/>
      <c r="Q244" s="818"/>
      <c r="R244" s="819"/>
      <c r="S244" s="818"/>
      <c r="T244" s="819"/>
      <c r="U244" s="818"/>
      <c r="V244" s="819"/>
      <c r="W244" s="818"/>
      <c r="X244" s="819"/>
      <c r="Y244" s="818"/>
      <c r="Z244" s="819"/>
      <c r="AA244" s="793"/>
      <c r="AB244" s="793"/>
      <c r="AC244" s="793"/>
      <c r="AD244" s="793"/>
      <c r="AE244" s="793"/>
      <c r="AF244" s="793"/>
    </row>
    <row r="245" spans="1:32" s="404" customFormat="1" ht="12.75" customHeight="1" x14ac:dyDescent="0.2">
      <c r="A245" s="402"/>
      <c r="B245" s="822" t="s">
        <v>1720</v>
      </c>
      <c r="C245" s="823"/>
      <c r="D245" s="791" t="s">
        <v>476</v>
      </c>
      <c r="E245" s="828" t="s">
        <v>475</v>
      </c>
      <c r="F245" s="831"/>
      <c r="G245" s="834"/>
      <c r="H245" s="828"/>
      <c r="I245" s="434" t="s">
        <v>184</v>
      </c>
      <c r="J245" s="438">
        <v>1000000</v>
      </c>
      <c r="K245" s="434" t="s">
        <v>183</v>
      </c>
      <c r="L245" s="437">
        <f>J250+J248-0.01</f>
        <v>44201.99</v>
      </c>
      <c r="M245" s="434" t="s">
        <v>182</v>
      </c>
      <c r="N245" s="436">
        <f>J245</f>
        <v>1000000</v>
      </c>
      <c r="O245" s="434" t="s">
        <v>181</v>
      </c>
      <c r="P245" s="435">
        <v>0.43</v>
      </c>
      <c r="Q245" s="480" t="s">
        <v>181</v>
      </c>
      <c r="R245" s="479">
        <v>0.43</v>
      </c>
      <c r="S245" s="480" t="s">
        <v>181</v>
      </c>
      <c r="T245" s="479">
        <v>0.43</v>
      </c>
      <c r="U245" s="480" t="s">
        <v>181</v>
      </c>
      <c r="V245" s="479">
        <v>0.43</v>
      </c>
      <c r="W245" s="466" t="s">
        <v>181</v>
      </c>
      <c r="X245" s="467">
        <v>0.98</v>
      </c>
      <c r="Y245" s="434" t="s">
        <v>180</v>
      </c>
      <c r="Z245" s="433"/>
      <c r="AA245" s="791" t="s">
        <v>10</v>
      </c>
      <c r="AB245" s="791" t="s">
        <v>10</v>
      </c>
      <c r="AC245" s="791" t="s">
        <v>10</v>
      </c>
      <c r="AD245" s="791" t="s">
        <v>10</v>
      </c>
      <c r="AE245" s="791" t="s">
        <v>10</v>
      </c>
      <c r="AF245" s="791" t="s">
        <v>10</v>
      </c>
    </row>
    <row r="246" spans="1:32" s="404" customFormat="1" ht="15" customHeight="1" x14ac:dyDescent="0.2">
      <c r="A246" s="402"/>
      <c r="B246" s="824"/>
      <c r="C246" s="825"/>
      <c r="D246" s="792"/>
      <c r="E246" s="829"/>
      <c r="F246" s="832"/>
      <c r="G246" s="835"/>
      <c r="H246" s="829"/>
      <c r="I246" s="416" t="s">
        <v>179</v>
      </c>
      <c r="J246" s="432" t="s">
        <v>1003</v>
      </c>
      <c r="K246" s="416" t="s">
        <v>177</v>
      </c>
      <c r="L246" s="415">
        <f>L245+L248</f>
        <v>44201.99</v>
      </c>
      <c r="M246" s="416" t="s">
        <v>176</v>
      </c>
      <c r="N246" s="428">
        <f>N245</f>
        <v>1000000</v>
      </c>
      <c r="O246" s="416" t="s">
        <v>175</v>
      </c>
      <c r="P246" s="426"/>
      <c r="Q246" s="478" t="s">
        <v>175</v>
      </c>
      <c r="R246" s="477"/>
      <c r="S246" s="478" t="s">
        <v>175</v>
      </c>
      <c r="T246" s="477"/>
      <c r="U246" s="478" t="s">
        <v>175</v>
      </c>
      <c r="V246" s="477"/>
      <c r="W246" s="463" t="s">
        <v>175</v>
      </c>
      <c r="X246" s="462"/>
      <c r="Y246" s="416" t="s">
        <v>174</v>
      </c>
      <c r="Z246" s="430"/>
      <c r="AA246" s="792"/>
      <c r="AB246" s="792"/>
      <c r="AC246" s="792"/>
      <c r="AD246" s="792"/>
      <c r="AE246" s="792"/>
      <c r="AF246" s="792"/>
    </row>
    <row r="247" spans="1:32" s="404" customFormat="1" x14ac:dyDescent="0.2">
      <c r="A247" s="402"/>
      <c r="B247" s="824"/>
      <c r="C247" s="825"/>
      <c r="D247" s="792"/>
      <c r="E247" s="829"/>
      <c r="F247" s="832"/>
      <c r="G247" s="835"/>
      <c r="H247" s="829"/>
      <c r="I247" s="416" t="s">
        <v>173</v>
      </c>
      <c r="J247" s="429" t="s">
        <v>413</v>
      </c>
      <c r="K247" s="416" t="s">
        <v>171</v>
      </c>
      <c r="L247" s="427"/>
      <c r="M247" s="416" t="s">
        <v>170</v>
      </c>
      <c r="N247" s="428"/>
      <c r="O247" s="416" t="s">
        <v>169</v>
      </c>
      <c r="P247" s="426">
        <v>0.43</v>
      </c>
      <c r="Q247" s="478" t="s">
        <v>169</v>
      </c>
      <c r="R247" s="477">
        <v>0.43</v>
      </c>
      <c r="S247" s="478" t="s">
        <v>169</v>
      </c>
      <c r="T247" s="477">
        <v>0.43</v>
      </c>
      <c r="U247" s="478" t="s">
        <v>169</v>
      </c>
      <c r="V247" s="477">
        <v>0.43</v>
      </c>
      <c r="W247" s="463" t="s">
        <v>169</v>
      </c>
      <c r="X247" s="462">
        <v>0.98</v>
      </c>
      <c r="Y247" s="816"/>
      <c r="Z247" s="817"/>
      <c r="AA247" s="792"/>
      <c r="AB247" s="792"/>
      <c r="AC247" s="792"/>
      <c r="AD247" s="792"/>
      <c r="AE247" s="792"/>
      <c r="AF247" s="792"/>
    </row>
    <row r="248" spans="1:32" s="404" customFormat="1" ht="15" customHeight="1" x14ac:dyDescent="0.2">
      <c r="A248" s="402"/>
      <c r="B248" s="824"/>
      <c r="C248" s="825"/>
      <c r="D248" s="792"/>
      <c r="E248" s="829"/>
      <c r="F248" s="832"/>
      <c r="G248" s="835"/>
      <c r="H248" s="829"/>
      <c r="I248" s="416" t="s">
        <v>168</v>
      </c>
      <c r="J248" s="427">
        <v>43</v>
      </c>
      <c r="K248" s="416" t="s">
        <v>167</v>
      </c>
      <c r="L248" s="427"/>
      <c r="M248" s="816"/>
      <c r="N248" s="817"/>
      <c r="O248" s="416" t="s">
        <v>166</v>
      </c>
      <c r="P248" s="426">
        <f>IF(P246="",P247-P245,P247-P246)</f>
        <v>0</v>
      </c>
      <c r="Q248" s="478" t="s">
        <v>166</v>
      </c>
      <c r="R248" s="477">
        <f>IF(R246="",R247-R245,R247-R246)</f>
        <v>0</v>
      </c>
      <c r="S248" s="478" t="s">
        <v>166</v>
      </c>
      <c r="T248" s="477">
        <f>IF(T246="",T247-T245,T247-T246)</f>
        <v>0</v>
      </c>
      <c r="U248" s="478" t="s">
        <v>166</v>
      </c>
      <c r="V248" s="477">
        <f>IF(V246="",V247-V245,V247-V246)</f>
        <v>0</v>
      </c>
      <c r="W248" s="463" t="s">
        <v>166</v>
      </c>
      <c r="X248" s="462">
        <f>IF(X246="",X247-X245,X247-X246)</f>
        <v>0</v>
      </c>
      <c r="Y248" s="816"/>
      <c r="Z248" s="817"/>
      <c r="AA248" s="792"/>
      <c r="AB248" s="792"/>
      <c r="AC248" s="792"/>
      <c r="AD248" s="792"/>
      <c r="AE248" s="792"/>
      <c r="AF248" s="792"/>
    </row>
    <row r="249" spans="1:32" s="404" customFormat="1" ht="15" customHeight="1" x14ac:dyDescent="0.2">
      <c r="A249" s="402"/>
      <c r="B249" s="824"/>
      <c r="C249" s="825"/>
      <c r="D249" s="792"/>
      <c r="E249" s="829"/>
      <c r="F249" s="832"/>
      <c r="G249" s="835"/>
      <c r="H249" s="829"/>
      <c r="I249" s="416" t="s">
        <v>165</v>
      </c>
      <c r="J249" s="415"/>
      <c r="K249" s="416" t="s">
        <v>164</v>
      </c>
      <c r="L249" s="415"/>
      <c r="M249" s="816"/>
      <c r="N249" s="817"/>
      <c r="O249" s="816"/>
      <c r="P249" s="817"/>
      <c r="Q249" s="857"/>
      <c r="R249" s="858"/>
      <c r="S249" s="857"/>
      <c r="T249" s="858"/>
      <c r="U249" s="857"/>
      <c r="V249" s="858"/>
      <c r="W249" s="781"/>
      <c r="X249" s="782"/>
      <c r="Y249" s="816"/>
      <c r="Z249" s="817"/>
      <c r="AA249" s="792"/>
      <c r="AB249" s="792"/>
      <c r="AC249" s="792"/>
      <c r="AD249" s="792"/>
      <c r="AE249" s="792"/>
      <c r="AF249" s="792"/>
    </row>
    <row r="250" spans="1:32" s="404" customFormat="1" ht="15" customHeight="1" x14ac:dyDescent="0.2">
      <c r="A250" s="402"/>
      <c r="B250" s="826"/>
      <c r="C250" s="827"/>
      <c r="D250" s="793"/>
      <c r="E250" s="830"/>
      <c r="F250" s="833"/>
      <c r="G250" s="836"/>
      <c r="H250" s="830"/>
      <c r="I250" s="406" t="s">
        <v>158</v>
      </c>
      <c r="J250" s="451">
        <v>44159</v>
      </c>
      <c r="K250" s="820"/>
      <c r="L250" s="821"/>
      <c r="M250" s="818"/>
      <c r="N250" s="819"/>
      <c r="O250" s="818"/>
      <c r="P250" s="819"/>
      <c r="Q250" s="859"/>
      <c r="R250" s="860"/>
      <c r="S250" s="859"/>
      <c r="T250" s="860"/>
      <c r="U250" s="859"/>
      <c r="V250" s="860"/>
      <c r="W250" s="783"/>
      <c r="X250" s="784"/>
      <c r="Y250" s="818"/>
      <c r="Z250" s="819"/>
      <c r="AA250" s="793"/>
      <c r="AB250" s="793"/>
      <c r="AC250" s="793"/>
      <c r="AD250" s="793"/>
      <c r="AE250" s="793"/>
      <c r="AF250" s="793"/>
    </row>
    <row r="251" spans="1:32" s="404" customFormat="1" ht="12.75" customHeight="1" x14ac:dyDescent="0.2">
      <c r="B251" s="822" t="s">
        <v>514</v>
      </c>
      <c r="C251" s="823"/>
      <c r="D251" s="791" t="s">
        <v>213</v>
      </c>
      <c r="E251" s="828" t="s">
        <v>228</v>
      </c>
      <c r="F251" s="831"/>
      <c r="G251" s="834"/>
      <c r="H251" s="828"/>
      <c r="I251" s="434" t="s">
        <v>184</v>
      </c>
      <c r="J251" s="438">
        <v>500000</v>
      </c>
      <c r="K251" s="434" t="s">
        <v>183</v>
      </c>
      <c r="L251" s="437"/>
      <c r="M251" s="434" t="s">
        <v>182</v>
      </c>
      <c r="N251" s="436">
        <f>J251</f>
        <v>500000</v>
      </c>
      <c r="O251" s="434" t="s">
        <v>181</v>
      </c>
      <c r="P251" s="435"/>
      <c r="Q251" s="434" t="s">
        <v>181</v>
      </c>
      <c r="R251" s="435"/>
      <c r="S251" s="434" t="s">
        <v>181</v>
      </c>
      <c r="T251" s="435"/>
      <c r="U251" s="434" t="s">
        <v>181</v>
      </c>
      <c r="V251" s="435"/>
      <c r="W251" s="434" t="s">
        <v>181</v>
      </c>
      <c r="X251" s="435"/>
      <c r="Y251" s="434" t="s">
        <v>180</v>
      </c>
      <c r="Z251" s="433"/>
      <c r="AA251" s="791" t="s">
        <v>513</v>
      </c>
      <c r="AB251" s="791" t="s">
        <v>513</v>
      </c>
      <c r="AC251" s="791" t="s">
        <v>512</v>
      </c>
      <c r="AD251" s="791" t="s">
        <v>512</v>
      </c>
      <c r="AE251" s="791" t="s">
        <v>512</v>
      </c>
      <c r="AF251" s="791" t="s">
        <v>512</v>
      </c>
    </row>
    <row r="252" spans="1:32" s="404" customFormat="1" ht="15" customHeight="1" x14ac:dyDescent="0.2">
      <c r="B252" s="824"/>
      <c r="C252" s="825"/>
      <c r="D252" s="792"/>
      <c r="E252" s="829"/>
      <c r="F252" s="832"/>
      <c r="G252" s="835"/>
      <c r="H252" s="829"/>
      <c r="I252" s="416" t="s">
        <v>179</v>
      </c>
      <c r="J252" s="432"/>
      <c r="K252" s="416" t="s">
        <v>177</v>
      </c>
      <c r="L252" s="415"/>
      <c r="M252" s="416" t="s">
        <v>176</v>
      </c>
      <c r="N252" s="428">
        <f>N251</f>
        <v>500000</v>
      </c>
      <c r="O252" s="416" t="s">
        <v>175</v>
      </c>
      <c r="P252" s="426"/>
      <c r="Q252" s="416" t="s">
        <v>175</v>
      </c>
      <c r="R252" s="426"/>
      <c r="S252" s="416" t="s">
        <v>175</v>
      </c>
      <c r="T252" s="426"/>
      <c r="U252" s="416" t="s">
        <v>175</v>
      </c>
      <c r="V252" s="426"/>
      <c r="W252" s="416" t="s">
        <v>175</v>
      </c>
      <c r="X252" s="426"/>
      <c r="Y252" s="416" t="s">
        <v>174</v>
      </c>
      <c r="Z252" s="430"/>
      <c r="AA252" s="792"/>
      <c r="AB252" s="792"/>
      <c r="AC252" s="792"/>
      <c r="AD252" s="792"/>
      <c r="AE252" s="792"/>
      <c r="AF252" s="792"/>
    </row>
    <row r="253" spans="1:32" s="404" customFormat="1" ht="39" customHeight="1" x14ac:dyDescent="0.2">
      <c r="B253" s="824"/>
      <c r="C253" s="825"/>
      <c r="D253" s="792"/>
      <c r="E253" s="829"/>
      <c r="F253" s="832"/>
      <c r="G253" s="835"/>
      <c r="H253" s="829"/>
      <c r="I253" s="416" t="s">
        <v>173</v>
      </c>
      <c r="J253" s="429"/>
      <c r="K253" s="416" t="s">
        <v>171</v>
      </c>
      <c r="L253" s="427"/>
      <c r="M253" s="416" t="s">
        <v>170</v>
      </c>
      <c r="N253" s="428"/>
      <c r="O253" s="416" t="s">
        <v>169</v>
      </c>
      <c r="P253" s="426"/>
      <c r="Q253" s="416" t="s">
        <v>169</v>
      </c>
      <c r="R253" s="426"/>
      <c r="S253" s="416" t="s">
        <v>169</v>
      </c>
      <c r="T253" s="426"/>
      <c r="U253" s="416" t="s">
        <v>169</v>
      </c>
      <c r="V253" s="426"/>
      <c r="W253" s="416" t="s">
        <v>169</v>
      </c>
      <c r="X253" s="426"/>
      <c r="Y253" s="816"/>
      <c r="Z253" s="817"/>
      <c r="AA253" s="792"/>
      <c r="AB253" s="792"/>
      <c r="AC253" s="792"/>
      <c r="AD253" s="792"/>
      <c r="AE253" s="792"/>
      <c r="AF253" s="792"/>
    </row>
    <row r="254" spans="1:32" s="404" customFormat="1" ht="15" customHeight="1" x14ac:dyDescent="0.2">
      <c r="B254" s="824"/>
      <c r="C254" s="825"/>
      <c r="D254" s="792"/>
      <c r="E254" s="829"/>
      <c r="F254" s="832"/>
      <c r="G254" s="835"/>
      <c r="H254" s="829"/>
      <c r="I254" s="416" t="s">
        <v>168</v>
      </c>
      <c r="J254" s="427"/>
      <c r="K254" s="416" t="s">
        <v>167</v>
      </c>
      <c r="L254" s="427"/>
      <c r="M254" s="816"/>
      <c r="N254" s="817"/>
      <c r="O254" s="416" t="s">
        <v>166</v>
      </c>
      <c r="P254" s="426">
        <f>IF(P252="",P253-P251,P253-P252)</f>
        <v>0</v>
      </c>
      <c r="Q254" s="416" t="s">
        <v>166</v>
      </c>
      <c r="R254" s="426">
        <f>IF(R252="",R253-R251,R253-R252)</f>
        <v>0</v>
      </c>
      <c r="S254" s="416" t="s">
        <v>166</v>
      </c>
      <c r="T254" s="426">
        <f>IF(T252="",T253-T251,T253-T252)</f>
        <v>0</v>
      </c>
      <c r="U254" s="416" t="s">
        <v>166</v>
      </c>
      <c r="V254" s="426">
        <f>IF(V252="",V253-V251,V253-V252)</f>
        <v>0</v>
      </c>
      <c r="W254" s="416" t="s">
        <v>166</v>
      </c>
      <c r="X254" s="426">
        <f>IF(X252="",X253-X251,X253-X252)</f>
        <v>0</v>
      </c>
      <c r="Y254" s="816"/>
      <c r="Z254" s="817"/>
      <c r="AA254" s="792"/>
      <c r="AB254" s="792"/>
      <c r="AC254" s="792"/>
      <c r="AD254" s="792"/>
      <c r="AE254" s="792"/>
      <c r="AF254" s="792"/>
    </row>
    <row r="255" spans="1:32" s="404" customFormat="1" ht="15" customHeight="1" x14ac:dyDescent="0.2">
      <c r="B255" s="824"/>
      <c r="C255" s="825"/>
      <c r="D255" s="792"/>
      <c r="E255" s="829"/>
      <c r="F255" s="832"/>
      <c r="G255" s="835"/>
      <c r="H255" s="829"/>
      <c r="I255" s="416" t="s">
        <v>165</v>
      </c>
      <c r="J255" s="415"/>
      <c r="K255" s="416" t="s">
        <v>164</v>
      </c>
      <c r="L255" s="415"/>
      <c r="M255" s="816"/>
      <c r="N255" s="817"/>
      <c r="O255" s="816"/>
      <c r="P255" s="817"/>
      <c r="Q255" s="816"/>
      <c r="R255" s="817"/>
      <c r="S255" s="816"/>
      <c r="T255" s="817"/>
      <c r="U255" s="816"/>
      <c r="V255" s="817"/>
      <c r="W255" s="816"/>
      <c r="X255" s="817"/>
      <c r="Y255" s="816"/>
      <c r="Z255" s="817"/>
      <c r="AA255" s="792"/>
      <c r="AB255" s="792"/>
      <c r="AC255" s="792"/>
      <c r="AD255" s="792"/>
      <c r="AE255" s="792"/>
      <c r="AF255" s="792"/>
    </row>
    <row r="256" spans="1:32" s="404" customFormat="1" ht="15" customHeight="1" x14ac:dyDescent="0.2">
      <c r="B256" s="826"/>
      <c r="C256" s="827"/>
      <c r="D256" s="793"/>
      <c r="E256" s="830"/>
      <c r="F256" s="833"/>
      <c r="G256" s="836"/>
      <c r="H256" s="830"/>
      <c r="I256" s="406" t="s">
        <v>158</v>
      </c>
      <c r="J256" s="451"/>
      <c r="K256" s="820"/>
      <c r="L256" s="821"/>
      <c r="M256" s="818"/>
      <c r="N256" s="819"/>
      <c r="O256" s="818"/>
      <c r="P256" s="819"/>
      <c r="Q256" s="818"/>
      <c r="R256" s="819"/>
      <c r="S256" s="818"/>
      <c r="T256" s="819"/>
      <c r="U256" s="818"/>
      <c r="V256" s="819"/>
      <c r="W256" s="818"/>
      <c r="X256" s="819"/>
      <c r="Y256" s="818"/>
      <c r="Z256" s="819"/>
      <c r="AA256" s="793"/>
      <c r="AB256" s="793"/>
      <c r="AC256" s="793"/>
      <c r="AD256" s="793"/>
      <c r="AE256" s="793"/>
      <c r="AF256" s="793"/>
    </row>
    <row r="257" spans="1:33" s="597" customFormat="1" ht="12.75" customHeight="1" x14ac:dyDescent="0.2">
      <c r="B257" s="794" t="s">
        <v>1040</v>
      </c>
      <c r="C257" s="795"/>
      <c r="D257" s="800" t="s">
        <v>2055</v>
      </c>
      <c r="E257" s="961" t="s">
        <v>589</v>
      </c>
      <c r="F257" s="806"/>
      <c r="G257" s="809" t="s">
        <v>218</v>
      </c>
      <c r="H257" s="803" t="s">
        <v>193</v>
      </c>
      <c r="I257" s="605" t="s">
        <v>184</v>
      </c>
      <c r="J257" s="606">
        <v>1000000</v>
      </c>
      <c r="K257" s="605" t="s">
        <v>183</v>
      </c>
      <c r="L257" s="631">
        <f>J262+J260-0.01</f>
        <v>43876.99</v>
      </c>
      <c r="M257" s="605" t="s">
        <v>182</v>
      </c>
      <c r="N257" s="608">
        <f>J257</f>
        <v>1000000</v>
      </c>
      <c r="O257" s="605" t="s">
        <v>181</v>
      </c>
      <c r="P257" s="633">
        <v>0.14729999999999999</v>
      </c>
      <c r="Q257" s="632" t="s">
        <v>181</v>
      </c>
      <c r="R257" s="633">
        <v>0.14729999999999999</v>
      </c>
      <c r="S257" s="649" t="s">
        <v>181</v>
      </c>
      <c r="T257" s="650">
        <v>0.30270000000000002</v>
      </c>
      <c r="U257" s="632" t="s">
        <v>181</v>
      </c>
      <c r="V257" s="633">
        <v>0.30270000000000002</v>
      </c>
      <c r="W257" s="434" t="s">
        <v>181</v>
      </c>
      <c r="X257" s="435">
        <v>1</v>
      </c>
      <c r="Y257" s="434" t="s">
        <v>180</v>
      </c>
      <c r="Z257" s="433"/>
      <c r="AA257" s="791" t="s">
        <v>266</v>
      </c>
      <c r="AB257" s="791" t="s">
        <v>266</v>
      </c>
      <c r="AC257" s="791" t="s">
        <v>266</v>
      </c>
      <c r="AD257" s="791" t="s">
        <v>1954</v>
      </c>
      <c r="AE257" s="791" t="s">
        <v>1954</v>
      </c>
      <c r="AF257" s="791" t="s">
        <v>2143</v>
      </c>
      <c r="AG257" s="724"/>
    </row>
    <row r="258" spans="1:33" s="597" customFormat="1" ht="15" customHeight="1" x14ac:dyDescent="0.2">
      <c r="B258" s="796"/>
      <c r="C258" s="797"/>
      <c r="D258" s="801"/>
      <c r="E258" s="962"/>
      <c r="F258" s="807"/>
      <c r="G258" s="810"/>
      <c r="H258" s="804"/>
      <c r="I258" s="615" t="s">
        <v>179</v>
      </c>
      <c r="J258" s="644" t="s">
        <v>1039</v>
      </c>
      <c r="K258" s="615" t="s">
        <v>177</v>
      </c>
      <c r="L258" s="617">
        <f>L257+L259+L260</f>
        <v>44150.99</v>
      </c>
      <c r="M258" s="615" t="s">
        <v>176</v>
      </c>
      <c r="N258" s="618">
        <f>N257</f>
        <v>1000000</v>
      </c>
      <c r="O258" s="615" t="s">
        <v>175</v>
      </c>
      <c r="P258" s="635"/>
      <c r="Q258" s="634" t="s">
        <v>175</v>
      </c>
      <c r="R258" s="635"/>
      <c r="S258" s="651" t="s">
        <v>175</v>
      </c>
      <c r="T258" s="652"/>
      <c r="U258" s="634" t="s">
        <v>175</v>
      </c>
      <c r="V258" s="635"/>
      <c r="W258" s="416" t="s">
        <v>175</v>
      </c>
      <c r="X258" s="426"/>
      <c r="Y258" s="416" t="s">
        <v>174</v>
      </c>
      <c r="Z258" s="430"/>
      <c r="AA258" s="792"/>
      <c r="AB258" s="792"/>
      <c r="AC258" s="792"/>
      <c r="AD258" s="792"/>
      <c r="AE258" s="792"/>
      <c r="AF258" s="792"/>
      <c r="AG258" s="724"/>
    </row>
    <row r="259" spans="1:33" s="597" customFormat="1" x14ac:dyDescent="0.2">
      <c r="B259" s="796"/>
      <c r="C259" s="797"/>
      <c r="D259" s="801"/>
      <c r="E259" s="962"/>
      <c r="F259" s="807"/>
      <c r="G259" s="810"/>
      <c r="H259" s="804"/>
      <c r="I259" s="615" t="s">
        <v>173</v>
      </c>
      <c r="J259" s="621" t="s">
        <v>192</v>
      </c>
      <c r="K259" s="615" t="s">
        <v>171</v>
      </c>
      <c r="L259" s="622">
        <v>228</v>
      </c>
      <c r="M259" s="615" t="s">
        <v>170</v>
      </c>
      <c r="N259" s="618">
        <f>N258*P259</f>
        <v>142000</v>
      </c>
      <c r="O259" s="615" t="s">
        <v>169</v>
      </c>
      <c r="P259" s="635">
        <v>0.14199999999999999</v>
      </c>
      <c r="Q259" s="634" t="s">
        <v>169</v>
      </c>
      <c r="R259" s="635">
        <v>0.14199999999999999</v>
      </c>
      <c r="S259" s="651" t="s">
        <v>169</v>
      </c>
      <c r="T259" s="652">
        <v>0.30270000000000002</v>
      </c>
      <c r="U259" s="634" t="s">
        <v>169</v>
      </c>
      <c r="V259" s="635">
        <v>0.30270000000000002</v>
      </c>
      <c r="W259" s="416" t="s">
        <v>169</v>
      </c>
      <c r="X259" s="426">
        <v>1</v>
      </c>
      <c r="Y259" s="816"/>
      <c r="Z259" s="817"/>
      <c r="AA259" s="792"/>
      <c r="AB259" s="792"/>
      <c r="AC259" s="792"/>
      <c r="AD259" s="792"/>
      <c r="AE259" s="792"/>
      <c r="AF259" s="792"/>
      <c r="AG259" s="724"/>
    </row>
    <row r="260" spans="1:33" s="597" customFormat="1" ht="15" customHeight="1" x14ac:dyDescent="0.2">
      <c r="B260" s="796"/>
      <c r="C260" s="797"/>
      <c r="D260" s="801"/>
      <c r="E260" s="962"/>
      <c r="F260" s="807"/>
      <c r="G260" s="810"/>
      <c r="H260" s="804"/>
      <c r="I260" s="615" t="s">
        <v>168</v>
      </c>
      <c r="J260" s="622">
        <v>90</v>
      </c>
      <c r="K260" s="615" t="s">
        <v>167</v>
      </c>
      <c r="L260" s="622">
        <v>46</v>
      </c>
      <c r="M260" s="785"/>
      <c r="N260" s="786"/>
      <c r="O260" s="615" t="s">
        <v>166</v>
      </c>
      <c r="P260" s="635">
        <f>IF(P258="",P259-P257,P259-P258)</f>
        <v>-5.2999999999999992E-3</v>
      </c>
      <c r="Q260" s="634" t="s">
        <v>166</v>
      </c>
      <c r="R260" s="635">
        <f>IF(R258="",R259-R257,R259-R258)</f>
        <v>-5.2999999999999992E-3</v>
      </c>
      <c r="S260" s="651" t="s">
        <v>166</v>
      </c>
      <c r="T260" s="652">
        <f>IF(T258="",T259-T257,T259-T258)</f>
        <v>0</v>
      </c>
      <c r="U260" s="634" t="s">
        <v>166</v>
      </c>
      <c r="V260" s="635">
        <f>IF(V258="",V259-V257,V259-V258)</f>
        <v>0</v>
      </c>
      <c r="W260" s="416" t="s">
        <v>166</v>
      </c>
      <c r="X260" s="426">
        <f>IF(X258="",X259-X257,X259-X258)</f>
        <v>0</v>
      </c>
      <c r="Y260" s="816"/>
      <c r="Z260" s="817"/>
      <c r="AA260" s="792"/>
      <c r="AB260" s="792"/>
      <c r="AC260" s="792"/>
      <c r="AD260" s="792"/>
      <c r="AE260" s="792"/>
      <c r="AF260" s="792"/>
      <c r="AG260" s="724"/>
    </row>
    <row r="261" spans="1:33" s="597" customFormat="1" ht="15" customHeight="1" x14ac:dyDescent="0.2">
      <c r="B261" s="796"/>
      <c r="C261" s="797"/>
      <c r="D261" s="801"/>
      <c r="E261" s="962"/>
      <c r="F261" s="807"/>
      <c r="G261" s="810"/>
      <c r="H261" s="804"/>
      <c r="I261" s="615" t="s">
        <v>165</v>
      </c>
      <c r="J261" s="617">
        <v>43536</v>
      </c>
      <c r="K261" s="615" t="s">
        <v>164</v>
      </c>
      <c r="L261" s="617">
        <v>44150</v>
      </c>
      <c r="M261" s="785"/>
      <c r="N261" s="786"/>
      <c r="O261" s="785"/>
      <c r="P261" s="786"/>
      <c r="Q261" s="785"/>
      <c r="R261" s="786"/>
      <c r="S261" s="957"/>
      <c r="T261" s="958"/>
      <c r="U261" s="812"/>
      <c r="V261" s="813"/>
      <c r="W261" s="816"/>
      <c r="X261" s="817"/>
      <c r="Y261" s="816"/>
      <c r="Z261" s="817"/>
      <c r="AA261" s="792"/>
      <c r="AB261" s="792"/>
      <c r="AC261" s="792"/>
      <c r="AD261" s="792"/>
      <c r="AE261" s="792"/>
      <c r="AF261" s="792"/>
      <c r="AG261" s="724"/>
    </row>
    <row r="262" spans="1:33" s="597" customFormat="1" ht="15" customHeight="1" x14ac:dyDescent="0.2">
      <c r="B262" s="798"/>
      <c r="C262" s="799"/>
      <c r="D262" s="802"/>
      <c r="E262" s="963"/>
      <c r="F262" s="808"/>
      <c r="G262" s="811"/>
      <c r="H262" s="805"/>
      <c r="I262" s="629" t="s">
        <v>158</v>
      </c>
      <c r="J262" s="630">
        <v>43787</v>
      </c>
      <c r="K262" s="789"/>
      <c r="L262" s="790"/>
      <c r="M262" s="787"/>
      <c r="N262" s="788"/>
      <c r="O262" s="787"/>
      <c r="P262" s="788"/>
      <c r="Q262" s="787"/>
      <c r="R262" s="788"/>
      <c r="S262" s="959"/>
      <c r="T262" s="960"/>
      <c r="U262" s="814"/>
      <c r="V262" s="815"/>
      <c r="W262" s="818"/>
      <c r="X262" s="819"/>
      <c r="Y262" s="818"/>
      <c r="Z262" s="819"/>
      <c r="AA262" s="793"/>
      <c r="AB262" s="793"/>
      <c r="AC262" s="793"/>
      <c r="AD262" s="793"/>
      <c r="AE262" s="793"/>
      <c r="AF262" s="793"/>
      <c r="AG262" s="724"/>
    </row>
    <row r="263" spans="1:33" s="404" customFormat="1" ht="12.75" customHeight="1" x14ac:dyDescent="0.2">
      <c r="A263" s="402"/>
      <c r="B263" s="822" t="s">
        <v>967</v>
      </c>
      <c r="C263" s="823"/>
      <c r="D263" s="791" t="s">
        <v>2064</v>
      </c>
      <c r="E263" s="828" t="s">
        <v>966</v>
      </c>
      <c r="F263" s="831"/>
      <c r="G263" s="834" t="s">
        <v>231</v>
      </c>
      <c r="H263" s="828" t="s">
        <v>193</v>
      </c>
      <c r="I263" s="434" t="s">
        <v>184</v>
      </c>
      <c r="J263" s="438">
        <v>5500000</v>
      </c>
      <c r="K263" s="434" t="s">
        <v>183</v>
      </c>
      <c r="L263" s="437">
        <f>J268+J266-0.01</f>
        <v>44025.99</v>
      </c>
      <c r="M263" s="434" t="s">
        <v>182</v>
      </c>
      <c r="N263" s="436">
        <f>J263</f>
        <v>5500000</v>
      </c>
      <c r="O263" s="434" t="s">
        <v>181</v>
      </c>
      <c r="P263" s="435">
        <v>0.30059999999999998</v>
      </c>
      <c r="Q263" s="434" t="s">
        <v>181</v>
      </c>
      <c r="R263" s="435">
        <v>0.56089999999999995</v>
      </c>
      <c r="S263" s="480" t="s">
        <v>181</v>
      </c>
      <c r="T263" s="479">
        <v>0.56089999999999995</v>
      </c>
      <c r="U263" s="480" t="s">
        <v>181</v>
      </c>
      <c r="V263" s="479">
        <v>0.56089999999999995</v>
      </c>
      <c r="W263" s="434" t="s">
        <v>181</v>
      </c>
      <c r="X263" s="435">
        <v>1</v>
      </c>
      <c r="Y263" s="434" t="s">
        <v>180</v>
      </c>
      <c r="Z263" s="433">
        <v>28</v>
      </c>
      <c r="AA263" s="791" t="s">
        <v>266</v>
      </c>
      <c r="AB263" s="791" t="s">
        <v>266</v>
      </c>
      <c r="AC263" s="791" t="s">
        <v>266</v>
      </c>
      <c r="AD263" s="791" t="s">
        <v>676</v>
      </c>
      <c r="AE263" s="791" t="s">
        <v>676</v>
      </c>
      <c r="AF263" s="791" t="s">
        <v>322</v>
      </c>
    </row>
    <row r="264" spans="1:33" s="404" customFormat="1" ht="15" customHeight="1" x14ac:dyDescent="0.2">
      <c r="A264" s="402"/>
      <c r="B264" s="824"/>
      <c r="C264" s="825"/>
      <c r="D264" s="792"/>
      <c r="E264" s="829"/>
      <c r="F264" s="832"/>
      <c r="G264" s="835"/>
      <c r="H264" s="829"/>
      <c r="I264" s="416" t="s">
        <v>179</v>
      </c>
      <c r="J264" s="491" t="s">
        <v>965</v>
      </c>
      <c r="K264" s="416" t="s">
        <v>177</v>
      </c>
      <c r="L264" s="415">
        <f>L263+L265+L266</f>
        <v>44225.99</v>
      </c>
      <c r="M264" s="416" t="s">
        <v>176</v>
      </c>
      <c r="N264" s="428">
        <f>N263</f>
        <v>5500000</v>
      </c>
      <c r="O264" s="416" t="s">
        <v>175</v>
      </c>
      <c r="P264" s="426"/>
      <c r="Q264" s="416" t="s">
        <v>175</v>
      </c>
      <c r="R264" s="426"/>
      <c r="S264" s="478" t="s">
        <v>175</v>
      </c>
      <c r="T264" s="477"/>
      <c r="U264" s="478" t="s">
        <v>175</v>
      </c>
      <c r="V264" s="477"/>
      <c r="W264" s="416" t="s">
        <v>175</v>
      </c>
      <c r="X264" s="426">
        <v>0.87290000000000001</v>
      </c>
      <c r="Y264" s="416" t="s">
        <v>174</v>
      </c>
      <c r="Z264" s="430">
        <f>Z263*15</f>
        <v>420</v>
      </c>
      <c r="AA264" s="792"/>
      <c r="AB264" s="792"/>
      <c r="AC264" s="792"/>
      <c r="AD264" s="792"/>
      <c r="AE264" s="792"/>
      <c r="AF264" s="792"/>
    </row>
    <row r="265" spans="1:33" s="404" customFormat="1" x14ac:dyDescent="0.2">
      <c r="A265" s="402"/>
      <c r="B265" s="824"/>
      <c r="C265" s="825"/>
      <c r="D265" s="792"/>
      <c r="E265" s="829"/>
      <c r="F265" s="832"/>
      <c r="G265" s="835"/>
      <c r="H265" s="829"/>
      <c r="I265" s="416" t="s">
        <v>173</v>
      </c>
      <c r="J265" s="429" t="s">
        <v>192</v>
      </c>
      <c r="K265" s="416" t="s">
        <v>171</v>
      </c>
      <c r="L265" s="427">
        <v>28</v>
      </c>
      <c r="M265" s="416" t="s">
        <v>170</v>
      </c>
      <c r="N265" s="428">
        <v>4704199.8499999996</v>
      </c>
      <c r="O265" s="416" t="s">
        <v>169</v>
      </c>
      <c r="P265" s="426">
        <v>0.30059999999999998</v>
      </c>
      <c r="Q265" s="416" t="s">
        <v>169</v>
      </c>
      <c r="R265" s="426">
        <v>0.45479999999999998</v>
      </c>
      <c r="S265" s="478" t="s">
        <v>169</v>
      </c>
      <c r="T265" s="477">
        <v>0.45479999999999998</v>
      </c>
      <c r="U265" s="478" t="s">
        <v>169</v>
      </c>
      <c r="V265" s="477">
        <v>0.45479999999999998</v>
      </c>
      <c r="W265" s="416" t="s">
        <v>169</v>
      </c>
      <c r="X265" s="426">
        <v>0.81940000000000002</v>
      </c>
      <c r="Y265" s="816"/>
      <c r="Z265" s="817"/>
      <c r="AA265" s="792"/>
      <c r="AB265" s="792"/>
      <c r="AC265" s="792"/>
      <c r="AD265" s="792"/>
      <c r="AE265" s="792"/>
      <c r="AF265" s="792"/>
    </row>
    <row r="266" spans="1:33" s="404" customFormat="1" ht="15" customHeight="1" x14ac:dyDescent="0.2">
      <c r="A266" s="402"/>
      <c r="B266" s="824"/>
      <c r="C266" s="825"/>
      <c r="D266" s="792"/>
      <c r="E266" s="829"/>
      <c r="F266" s="832"/>
      <c r="G266" s="835"/>
      <c r="H266" s="829"/>
      <c r="I266" s="416" t="s">
        <v>168</v>
      </c>
      <c r="J266" s="427">
        <v>120</v>
      </c>
      <c r="K266" s="416" t="s">
        <v>167</v>
      </c>
      <c r="L266" s="427">
        <v>172</v>
      </c>
      <c r="M266" s="816"/>
      <c r="N266" s="817"/>
      <c r="O266" s="416" t="s">
        <v>166</v>
      </c>
      <c r="P266" s="426">
        <f>IF(P264="",P265-P263,P265-P264)</f>
        <v>0</v>
      </c>
      <c r="Q266" s="416" t="s">
        <v>166</v>
      </c>
      <c r="R266" s="426">
        <f>IF(R264="",R265-R263,R265-R264)</f>
        <v>-0.10609999999999997</v>
      </c>
      <c r="S266" s="478" t="s">
        <v>166</v>
      </c>
      <c r="T266" s="477">
        <f>IF(T264="",T265-T263,T265-T264)</f>
        <v>-0.10609999999999997</v>
      </c>
      <c r="U266" s="478" t="s">
        <v>166</v>
      </c>
      <c r="V266" s="477">
        <f>IF(V264="",V265-V263,V265-V264)</f>
        <v>-0.10609999999999997</v>
      </c>
      <c r="W266" s="416" t="s">
        <v>166</v>
      </c>
      <c r="X266" s="426">
        <f>IF(X264="",X265-X263,X265-X264)</f>
        <v>-5.3499999999999992E-2</v>
      </c>
      <c r="Y266" s="816"/>
      <c r="Z266" s="817"/>
      <c r="AA266" s="792"/>
      <c r="AB266" s="792"/>
      <c r="AC266" s="792"/>
      <c r="AD266" s="792"/>
      <c r="AE266" s="792"/>
      <c r="AF266" s="792"/>
    </row>
    <row r="267" spans="1:33" s="404" customFormat="1" ht="15" customHeight="1" x14ac:dyDescent="0.2">
      <c r="A267" s="402"/>
      <c r="B267" s="824"/>
      <c r="C267" s="825"/>
      <c r="D267" s="792"/>
      <c r="E267" s="829"/>
      <c r="F267" s="832"/>
      <c r="G267" s="835"/>
      <c r="H267" s="829"/>
      <c r="I267" s="416" t="s">
        <v>165</v>
      </c>
      <c r="J267" s="415" t="s">
        <v>222</v>
      </c>
      <c r="K267" s="416" t="s">
        <v>164</v>
      </c>
      <c r="L267" s="415"/>
      <c r="M267" s="816"/>
      <c r="N267" s="817"/>
      <c r="O267" s="816"/>
      <c r="P267" s="817"/>
      <c r="Q267" s="816"/>
      <c r="R267" s="817"/>
      <c r="S267" s="857"/>
      <c r="T267" s="858"/>
      <c r="U267" s="857"/>
      <c r="V267" s="858"/>
      <c r="W267" s="816"/>
      <c r="X267" s="817"/>
      <c r="Y267" s="816"/>
      <c r="Z267" s="817"/>
      <c r="AA267" s="792"/>
      <c r="AB267" s="792"/>
      <c r="AC267" s="792"/>
      <c r="AD267" s="792"/>
      <c r="AE267" s="792"/>
      <c r="AF267" s="792"/>
    </row>
    <row r="268" spans="1:33" s="404" customFormat="1" ht="15" customHeight="1" x14ac:dyDescent="0.2">
      <c r="A268" s="402"/>
      <c r="B268" s="826"/>
      <c r="C268" s="827"/>
      <c r="D268" s="793"/>
      <c r="E268" s="830"/>
      <c r="F268" s="833"/>
      <c r="G268" s="836"/>
      <c r="H268" s="830"/>
      <c r="I268" s="406" t="s">
        <v>158</v>
      </c>
      <c r="J268" s="451">
        <v>43906</v>
      </c>
      <c r="K268" s="820"/>
      <c r="L268" s="821"/>
      <c r="M268" s="818"/>
      <c r="N268" s="819"/>
      <c r="O268" s="818"/>
      <c r="P268" s="819"/>
      <c r="Q268" s="818"/>
      <c r="R268" s="819"/>
      <c r="S268" s="859"/>
      <c r="T268" s="860"/>
      <c r="U268" s="859"/>
      <c r="V268" s="860"/>
      <c r="W268" s="818"/>
      <c r="X268" s="819"/>
      <c r="Y268" s="818"/>
      <c r="Z268" s="819"/>
      <c r="AA268" s="793"/>
      <c r="AB268" s="793"/>
      <c r="AC268" s="793"/>
      <c r="AD268" s="793"/>
      <c r="AE268" s="793"/>
      <c r="AF268" s="793"/>
    </row>
    <row r="269" spans="1:33" s="597" customFormat="1" ht="12.75" customHeight="1" x14ac:dyDescent="0.2">
      <c r="B269" s="794" t="s">
        <v>952</v>
      </c>
      <c r="C269" s="795"/>
      <c r="D269" s="791" t="s">
        <v>1929</v>
      </c>
      <c r="E269" s="803" t="s">
        <v>228</v>
      </c>
      <c r="F269" s="806"/>
      <c r="G269" s="809" t="s">
        <v>231</v>
      </c>
      <c r="H269" s="803" t="s">
        <v>193</v>
      </c>
      <c r="I269" s="605" t="s">
        <v>184</v>
      </c>
      <c r="J269" s="606">
        <v>2500000</v>
      </c>
      <c r="K269" s="605" t="s">
        <v>183</v>
      </c>
      <c r="L269" s="631">
        <f>J274+J272-0.001</f>
        <v>43893.999000000003</v>
      </c>
      <c r="M269" s="605" t="s">
        <v>182</v>
      </c>
      <c r="N269" s="608">
        <f>J269</f>
        <v>2500000</v>
      </c>
      <c r="O269" s="605" t="s">
        <v>181</v>
      </c>
      <c r="P269" s="642">
        <v>0.57899</v>
      </c>
      <c r="Q269" s="605" t="s">
        <v>181</v>
      </c>
      <c r="R269" s="642">
        <v>0.64727000000000001</v>
      </c>
      <c r="S269" s="632" t="s">
        <v>181</v>
      </c>
      <c r="T269" s="667">
        <v>0.64727000000000001</v>
      </c>
      <c r="U269" s="632" t="s">
        <v>181</v>
      </c>
      <c r="V269" s="667">
        <v>0.64727000000000001</v>
      </c>
      <c r="W269" s="725" t="s">
        <v>181</v>
      </c>
      <c r="X269" s="726">
        <v>0.64727000000000001</v>
      </c>
      <c r="Y269" s="605" t="s">
        <v>180</v>
      </c>
      <c r="Z269" s="610">
        <v>10</v>
      </c>
      <c r="AA269" s="800" t="s">
        <v>2088</v>
      </c>
      <c r="AB269" s="800" t="s">
        <v>2088</v>
      </c>
      <c r="AC269" s="800" t="s">
        <v>2088</v>
      </c>
      <c r="AF269" s="791" t="s">
        <v>10</v>
      </c>
      <c r="AG269" s="724"/>
    </row>
    <row r="270" spans="1:33" s="597" customFormat="1" ht="15" customHeight="1" x14ac:dyDescent="0.2">
      <c r="B270" s="796"/>
      <c r="C270" s="797"/>
      <c r="D270" s="792"/>
      <c r="E270" s="804"/>
      <c r="F270" s="807"/>
      <c r="G270" s="810"/>
      <c r="H270" s="804"/>
      <c r="I270" s="615" t="s">
        <v>179</v>
      </c>
      <c r="J270" s="644" t="s">
        <v>951</v>
      </c>
      <c r="K270" s="615" t="s">
        <v>177</v>
      </c>
      <c r="L270" s="617">
        <f>L269+L272+L271</f>
        <v>43951.999000000003</v>
      </c>
      <c r="M270" s="615" t="s">
        <v>176</v>
      </c>
      <c r="N270" s="618">
        <f>N269</f>
        <v>2500000</v>
      </c>
      <c r="O270" s="615" t="s">
        <v>175</v>
      </c>
      <c r="P270" s="619"/>
      <c r="Q270" s="615" t="s">
        <v>175</v>
      </c>
      <c r="R270" s="619"/>
      <c r="S270" s="634" t="s">
        <v>175</v>
      </c>
      <c r="T270" s="635"/>
      <c r="U270" s="634" t="s">
        <v>175</v>
      </c>
      <c r="V270" s="635"/>
      <c r="W270" s="727" t="s">
        <v>175</v>
      </c>
      <c r="X270" s="728"/>
      <c r="Y270" s="615" t="s">
        <v>174</v>
      </c>
      <c r="Z270" s="620">
        <f>Z269*15</f>
        <v>150</v>
      </c>
      <c r="AA270" s="801"/>
      <c r="AB270" s="801"/>
      <c r="AC270" s="801"/>
      <c r="AF270" s="792"/>
      <c r="AG270" s="724"/>
    </row>
    <row r="271" spans="1:33" s="597" customFormat="1" x14ac:dyDescent="0.2">
      <c r="B271" s="796"/>
      <c r="C271" s="797"/>
      <c r="D271" s="792"/>
      <c r="E271" s="804"/>
      <c r="F271" s="807"/>
      <c r="G271" s="810"/>
      <c r="H271" s="804"/>
      <c r="I271" s="615" t="s">
        <v>173</v>
      </c>
      <c r="J271" s="621" t="s">
        <v>192</v>
      </c>
      <c r="K271" s="615" t="s">
        <v>171</v>
      </c>
      <c r="L271" s="622">
        <v>28</v>
      </c>
      <c r="M271" s="615" t="s">
        <v>170</v>
      </c>
      <c r="N271" s="618">
        <v>1029250</v>
      </c>
      <c r="O271" s="615" t="s">
        <v>169</v>
      </c>
      <c r="P271" s="619">
        <v>0.57899</v>
      </c>
      <c r="Q271" s="615" t="s">
        <v>169</v>
      </c>
      <c r="R271" s="619">
        <v>0.64727000000000001</v>
      </c>
      <c r="S271" s="634" t="s">
        <v>169</v>
      </c>
      <c r="T271" s="635">
        <v>0.64727000000000001</v>
      </c>
      <c r="U271" s="634" t="s">
        <v>169</v>
      </c>
      <c r="V271" s="635">
        <v>0.64727000000000001</v>
      </c>
      <c r="W271" s="727" t="s">
        <v>169</v>
      </c>
      <c r="X271" s="728">
        <v>0.64727000000000001</v>
      </c>
      <c r="Y271" s="785"/>
      <c r="Z271" s="786"/>
      <c r="AA271" s="801"/>
      <c r="AB271" s="801"/>
      <c r="AC271" s="801"/>
      <c r="AF271" s="792"/>
      <c r="AG271" s="724"/>
    </row>
    <row r="272" spans="1:33" s="597" customFormat="1" ht="15" customHeight="1" x14ac:dyDescent="0.2">
      <c r="B272" s="796"/>
      <c r="C272" s="797"/>
      <c r="D272" s="792"/>
      <c r="E272" s="804"/>
      <c r="F272" s="807"/>
      <c r="G272" s="810"/>
      <c r="H272" s="804"/>
      <c r="I272" s="615" t="s">
        <v>168</v>
      </c>
      <c r="J272" s="622">
        <v>100</v>
      </c>
      <c r="K272" s="615" t="s">
        <v>167</v>
      </c>
      <c r="L272" s="622">
        <v>30</v>
      </c>
      <c r="M272" s="785"/>
      <c r="N272" s="786"/>
      <c r="O272" s="615" t="s">
        <v>166</v>
      </c>
      <c r="P272" s="619">
        <f>IF(P270="",P271-P269,P271-P270)</f>
        <v>0</v>
      </c>
      <c r="Q272" s="615" t="s">
        <v>166</v>
      </c>
      <c r="R272" s="619">
        <f>IF(R270="",R271-R269,R271-R270)</f>
        <v>0</v>
      </c>
      <c r="S272" s="634" t="s">
        <v>166</v>
      </c>
      <c r="T272" s="635">
        <f>IF(T270="",T271-T269,T271-T270)</f>
        <v>0</v>
      </c>
      <c r="U272" s="634" t="s">
        <v>166</v>
      </c>
      <c r="V272" s="635">
        <f>IF(V270="",V271-V269,V271-V270)</f>
        <v>0</v>
      </c>
      <c r="W272" s="727" t="s">
        <v>166</v>
      </c>
      <c r="X272" s="728">
        <f>IF(X270="",X271-X269,X271-X270)</f>
        <v>0</v>
      </c>
      <c r="Y272" s="785"/>
      <c r="Z272" s="786"/>
      <c r="AA272" s="801"/>
      <c r="AB272" s="801"/>
      <c r="AC272" s="801"/>
      <c r="AF272" s="792"/>
      <c r="AG272" s="724"/>
    </row>
    <row r="273" spans="1:33" s="597" customFormat="1" ht="15" customHeight="1" x14ac:dyDescent="0.2">
      <c r="B273" s="796"/>
      <c r="C273" s="797"/>
      <c r="D273" s="792"/>
      <c r="E273" s="804"/>
      <c r="F273" s="807"/>
      <c r="G273" s="810"/>
      <c r="H273" s="804"/>
      <c r="I273" s="615" t="s">
        <v>165</v>
      </c>
      <c r="J273" s="617">
        <v>43805</v>
      </c>
      <c r="K273" s="615" t="s">
        <v>164</v>
      </c>
      <c r="L273" s="617"/>
      <c r="M273" s="785"/>
      <c r="N273" s="786"/>
      <c r="O273" s="785"/>
      <c r="P273" s="786"/>
      <c r="Q273" s="785"/>
      <c r="R273" s="786"/>
      <c r="S273" s="812"/>
      <c r="T273" s="813"/>
      <c r="U273" s="812"/>
      <c r="V273" s="813"/>
      <c r="W273" s="949"/>
      <c r="X273" s="950"/>
      <c r="Y273" s="785"/>
      <c r="Z273" s="786"/>
      <c r="AA273" s="801"/>
      <c r="AB273" s="801"/>
      <c r="AC273" s="801"/>
      <c r="AF273" s="792"/>
      <c r="AG273" s="724"/>
    </row>
    <row r="274" spans="1:33" s="597" customFormat="1" ht="15" customHeight="1" x14ac:dyDescent="0.2">
      <c r="B274" s="798"/>
      <c r="C274" s="799"/>
      <c r="D274" s="793"/>
      <c r="E274" s="805"/>
      <c r="F274" s="808"/>
      <c r="G274" s="811"/>
      <c r="H274" s="805"/>
      <c r="I274" s="629" t="s">
        <v>158</v>
      </c>
      <c r="J274" s="630">
        <v>43794</v>
      </c>
      <c r="K274" s="789"/>
      <c r="L274" s="790"/>
      <c r="M274" s="787"/>
      <c r="N274" s="788"/>
      <c r="O274" s="787"/>
      <c r="P274" s="788"/>
      <c r="Q274" s="787"/>
      <c r="R274" s="788"/>
      <c r="S274" s="814"/>
      <c r="T274" s="815"/>
      <c r="U274" s="814"/>
      <c r="V274" s="815"/>
      <c r="W274" s="951"/>
      <c r="X274" s="952"/>
      <c r="Y274" s="787"/>
      <c r="Z274" s="788"/>
      <c r="AA274" s="802"/>
      <c r="AB274" s="802"/>
      <c r="AC274" s="802"/>
      <c r="AF274" s="793"/>
      <c r="AG274" s="724"/>
    </row>
    <row r="275" spans="1:33" s="404" customFormat="1" ht="12.75" customHeight="1" x14ac:dyDescent="0.2">
      <c r="B275" s="822" t="s">
        <v>550</v>
      </c>
      <c r="C275" s="823"/>
      <c r="D275" s="791" t="s">
        <v>2056</v>
      </c>
      <c r="E275" s="828" t="s">
        <v>228</v>
      </c>
      <c r="F275" s="831"/>
      <c r="G275" s="834"/>
      <c r="H275" s="828" t="s">
        <v>185</v>
      </c>
      <c r="I275" s="434" t="s">
        <v>184</v>
      </c>
      <c r="J275" s="438">
        <v>500000</v>
      </c>
      <c r="K275" s="434" t="s">
        <v>183</v>
      </c>
      <c r="L275" s="437">
        <f>J280+J278</f>
        <v>44230</v>
      </c>
      <c r="M275" s="434" t="s">
        <v>182</v>
      </c>
      <c r="N275" s="436">
        <f>J275</f>
        <v>500000</v>
      </c>
      <c r="O275" s="434" t="s">
        <v>181</v>
      </c>
      <c r="P275" s="435"/>
      <c r="Q275" s="434" t="s">
        <v>181</v>
      </c>
      <c r="R275" s="435"/>
      <c r="S275" s="434" t="s">
        <v>181</v>
      </c>
      <c r="T275" s="435">
        <v>0.05</v>
      </c>
      <c r="U275" s="434" t="s">
        <v>181</v>
      </c>
      <c r="V275" s="435">
        <v>0.28539999999999999</v>
      </c>
      <c r="W275" s="434" t="s">
        <v>181</v>
      </c>
      <c r="X275" s="435">
        <v>0.28539999999999999</v>
      </c>
      <c r="Y275" s="434" t="s">
        <v>180</v>
      </c>
      <c r="Z275" s="433">
        <v>7</v>
      </c>
      <c r="AA275" s="791" t="s">
        <v>548</v>
      </c>
      <c r="AB275" s="791" t="s">
        <v>538</v>
      </c>
      <c r="AC275" s="791" t="s">
        <v>322</v>
      </c>
      <c r="AD275" s="791" t="s">
        <v>322</v>
      </c>
      <c r="AE275" s="791" t="s">
        <v>322</v>
      </c>
      <c r="AF275" s="791" t="s">
        <v>322</v>
      </c>
    </row>
    <row r="276" spans="1:33" s="404" customFormat="1" ht="15" customHeight="1" x14ac:dyDescent="0.2">
      <c r="B276" s="824"/>
      <c r="C276" s="825"/>
      <c r="D276" s="792"/>
      <c r="E276" s="829"/>
      <c r="F276" s="832"/>
      <c r="G276" s="835"/>
      <c r="H276" s="829"/>
      <c r="I276" s="416" t="s">
        <v>179</v>
      </c>
      <c r="J276" s="432" t="s">
        <v>230</v>
      </c>
      <c r="K276" s="416" t="s">
        <v>177</v>
      </c>
      <c r="L276" s="415"/>
      <c r="M276" s="416" t="s">
        <v>176</v>
      </c>
      <c r="N276" s="428">
        <f>N275</f>
        <v>500000</v>
      </c>
      <c r="O276" s="416" t="s">
        <v>175</v>
      </c>
      <c r="P276" s="426"/>
      <c r="Q276" s="416" t="s">
        <v>175</v>
      </c>
      <c r="R276" s="426"/>
      <c r="S276" s="416" t="s">
        <v>175</v>
      </c>
      <c r="T276" s="426"/>
      <c r="U276" s="416" t="s">
        <v>175</v>
      </c>
      <c r="V276" s="426"/>
      <c r="W276" s="416" t="s">
        <v>175</v>
      </c>
      <c r="X276" s="426"/>
      <c r="Y276" s="416" t="s">
        <v>174</v>
      </c>
      <c r="Z276" s="430">
        <f>+Z275*22</f>
        <v>154</v>
      </c>
      <c r="AA276" s="792"/>
      <c r="AB276" s="792"/>
      <c r="AC276" s="792"/>
      <c r="AD276" s="792"/>
      <c r="AE276" s="792"/>
      <c r="AF276" s="792"/>
    </row>
    <row r="277" spans="1:33" s="404" customFormat="1" ht="39" customHeight="1" x14ac:dyDescent="0.2">
      <c r="B277" s="824"/>
      <c r="C277" s="825"/>
      <c r="D277" s="792"/>
      <c r="E277" s="829"/>
      <c r="F277" s="832"/>
      <c r="G277" s="835"/>
      <c r="H277" s="829"/>
      <c r="I277" s="416" t="s">
        <v>173</v>
      </c>
      <c r="J277" s="429" t="s">
        <v>534</v>
      </c>
      <c r="K277" s="416" t="s">
        <v>171</v>
      </c>
      <c r="L277" s="427"/>
      <c r="M277" s="416" t="s">
        <v>170</v>
      </c>
      <c r="N277" s="428"/>
      <c r="O277" s="416" t="s">
        <v>169</v>
      </c>
      <c r="P277" s="426"/>
      <c r="Q277" s="416" t="s">
        <v>169</v>
      </c>
      <c r="R277" s="426"/>
      <c r="S277" s="416" t="s">
        <v>169</v>
      </c>
      <c r="T277" s="426">
        <v>0.05</v>
      </c>
      <c r="U277" s="416" t="s">
        <v>169</v>
      </c>
      <c r="V277" s="426">
        <v>0.32169999999999999</v>
      </c>
      <c r="W277" s="416" t="s">
        <v>169</v>
      </c>
      <c r="X277" s="426">
        <v>0.32169999999999999</v>
      </c>
      <c r="Y277" s="816"/>
      <c r="Z277" s="817"/>
      <c r="AA277" s="792"/>
      <c r="AB277" s="792"/>
      <c r="AC277" s="792"/>
      <c r="AD277" s="792"/>
      <c r="AE277" s="792"/>
      <c r="AF277" s="792"/>
    </row>
    <row r="278" spans="1:33" s="404" customFormat="1" ht="15" customHeight="1" x14ac:dyDescent="0.2">
      <c r="B278" s="824"/>
      <c r="C278" s="825"/>
      <c r="D278" s="792"/>
      <c r="E278" s="829"/>
      <c r="F278" s="832"/>
      <c r="G278" s="835"/>
      <c r="H278" s="829"/>
      <c r="I278" s="416" t="s">
        <v>168</v>
      </c>
      <c r="J278" s="427">
        <v>160</v>
      </c>
      <c r="K278" s="416" t="s">
        <v>167</v>
      </c>
      <c r="L278" s="427"/>
      <c r="M278" s="816"/>
      <c r="N278" s="817"/>
      <c r="O278" s="416" t="s">
        <v>166</v>
      </c>
      <c r="P278" s="426">
        <f>IF(P276="",P277-P275,P277-P276)</f>
        <v>0</v>
      </c>
      <c r="Q278" s="416" t="s">
        <v>166</v>
      </c>
      <c r="R278" s="426">
        <f>IF(R276="",R277-R275,R277-R276)</f>
        <v>0</v>
      </c>
      <c r="S278" s="416" t="s">
        <v>166</v>
      </c>
      <c r="T278" s="426">
        <f>IF(T276="",T277-T275,T277-T276)</f>
        <v>0</v>
      </c>
      <c r="U278" s="416" t="s">
        <v>166</v>
      </c>
      <c r="V278" s="426">
        <f>IF(V276="",V277-V275,V277-V276)</f>
        <v>3.6299999999999999E-2</v>
      </c>
      <c r="W278" s="416" t="s">
        <v>166</v>
      </c>
      <c r="X278" s="426">
        <f>IF(X276="",X277-X275,X277-X276)</f>
        <v>3.6299999999999999E-2</v>
      </c>
      <c r="Y278" s="816"/>
      <c r="Z278" s="817"/>
      <c r="AA278" s="792"/>
      <c r="AB278" s="792"/>
      <c r="AC278" s="792"/>
      <c r="AD278" s="792"/>
      <c r="AE278" s="792"/>
      <c r="AF278" s="792"/>
    </row>
    <row r="279" spans="1:33" s="404" customFormat="1" ht="15" customHeight="1" x14ac:dyDescent="0.2">
      <c r="B279" s="824"/>
      <c r="C279" s="825"/>
      <c r="D279" s="792"/>
      <c r="E279" s="829"/>
      <c r="F279" s="832"/>
      <c r="G279" s="835"/>
      <c r="H279" s="829"/>
      <c r="I279" s="416" t="s">
        <v>165</v>
      </c>
      <c r="J279" s="415">
        <v>43756</v>
      </c>
      <c r="K279" s="416" t="s">
        <v>164</v>
      </c>
      <c r="L279" s="415"/>
      <c r="M279" s="816"/>
      <c r="N279" s="817"/>
      <c r="O279" s="816"/>
      <c r="P279" s="817"/>
      <c r="Q279" s="816"/>
      <c r="R279" s="817"/>
      <c r="S279" s="816"/>
      <c r="T279" s="817"/>
      <c r="U279" s="816"/>
      <c r="V279" s="817"/>
      <c r="W279" s="816"/>
      <c r="X279" s="817"/>
      <c r="Y279" s="816"/>
      <c r="Z279" s="817"/>
      <c r="AA279" s="792"/>
      <c r="AB279" s="792"/>
      <c r="AC279" s="792"/>
      <c r="AD279" s="792"/>
      <c r="AE279" s="792"/>
      <c r="AF279" s="792"/>
    </row>
    <row r="280" spans="1:33" s="404" customFormat="1" ht="15" customHeight="1" x14ac:dyDescent="0.2">
      <c r="B280" s="826"/>
      <c r="C280" s="827"/>
      <c r="D280" s="793"/>
      <c r="E280" s="830"/>
      <c r="F280" s="833"/>
      <c r="G280" s="836"/>
      <c r="H280" s="830"/>
      <c r="I280" s="406" t="s">
        <v>158</v>
      </c>
      <c r="J280" s="451">
        <v>44070</v>
      </c>
      <c r="K280" s="820"/>
      <c r="L280" s="821"/>
      <c r="M280" s="818"/>
      <c r="N280" s="819"/>
      <c r="O280" s="818"/>
      <c r="P280" s="819"/>
      <c r="Q280" s="818"/>
      <c r="R280" s="819"/>
      <c r="S280" s="818"/>
      <c r="T280" s="819"/>
      <c r="U280" s="818"/>
      <c r="V280" s="819"/>
      <c r="W280" s="818"/>
      <c r="X280" s="819"/>
      <c r="Y280" s="818"/>
      <c r="Z280" s="819"/>
      <c r="AA280" s="793"/>
      <c r="AB280" s="793"/>
      <c r="AC280" s="793"/>
      <c r="AD280" s="793"/>
      <c r="AE280" s="793"/>
      <c r="AF280" s="793"/>
    </row>
    <row r="281" spans="1:33" s="404" customFormat="1" ht="12.75" customHeight="1" x14ac:dyDescent="0.2">
      <c r="B281" s="822" t="s">
        <v>556</v>
      </c>
      <c r="C281" s="823"/>
      <c r="D281" s="791" t="s">
        <v>2056</v>
      </c>
      <c r="E281" s="828" t="s">
        <v>228</v>
      </c>
      <c r="F281" s="831"/>
      <c r="G281" s="834"/>
      <c r="H281" s="828" t="s">
        <v>185</v>
      </c>
      <c r="I281" s="434" t="s">
        <v>184</v>
      </c>
      <c r="J281" s="438">
        <v>650000</v>
      </c>
      <c r="K281" s="434" t="s">
        <v>183</v>
      </c>
      <c r="L281" s="437">
        <f>+J286+J284</f>
        <v>44146</v>
      </c>
      <c r="M281" s="434" t="s">
        <v>182</v>
      </c>
      <c r="N281" s="436">
        <f>J281</f>
        <v>650000</v>
      </c>
      <c r="O281" s="434" t="s">
        <v>181</v>
      </c>
      <c r="P281" s="435"/>
      <c r="Q281" s="434" t="s">
        <v>181</v>
      </c>
      <c r="R281" s="435"/>
      <c r="S281" s="472" t="s">
        <v>181</v>
      </c>
      <c r="T281" s="473">
        <v>0.56299999999999994</v>
      </c>
      <c r="U281" s="434" t="s">
        <v>181</v>
      </c>
      <c r="V281" s="435">
        <v>0.6018</v>
      </c>
      <c r="W281" s="434" t="s">
        <v>181</v>
      </c>
      <c r="X281" s="435">
        <v>0.6018</v>
      </c>
      <c r="Y281" s="434" t="s">
        <v>180</v>
      </c>
      <c r="Z281" s="433">
        <v>4</v>
      </c>
      <c r="AA281" s="791" t="s">
        <v>10</v>
      </c>
      <c r="AB281" s="791" t="s">
        <v>10</v>
      </c>
      <c r="AC281" s="791" t="s">
        <v>10</v>
      </c>
      <c r="AD281" s="791" t="s">
        <v>10</v>
      </c>
      <c r="AE281" s="791" t="s">
        <v>10</v>
      </c>
      <c r="AF281" s="791" t="s">
        <v>10</v>
      </c>
    </row>
    <row r="282" spans="1:33" s="404" customFormat="1" ht="15" customHeight="1" x14ac:dyDescent="0.2">
      <c r="B282" s="824"/>
      <c r="C282" s="825"/>
      <c r="D282" s="792"/>
      <c r="E282" s="829"/>
      <c r="F282" s="832"/>
      <c r="G282" s="835"/>
      <c r="H282" s="829"/>
      <c r="I282" s="416" t="s">
        <v>179</v>
      </c>
      <c r="J282" s="432" t="s">
        <v>178</v>
      </c>
      <c r="K282" s="416" t="s">
        <v>177</v>
      </c>
      <c r="L282" s="415"/>
      <c r="M282" s="416" t="s">
        <v>176</v>
      </c>
      <c r="N282" s="428">
        <f>N281</f>
        <v>650000</v>
      </c>
      <c r="O282" s="416" t="s">
        <v>175</v>
      </c>
      <c r="P282" s="426"/>
      <c r="Q282" s="416" t="s">
        <v>175</v>
      </c>
      <c r="R282" s="426"/>
      <c r="S282" s="469" t="s">
        <v>175</v>
      </c>
      <c r="T282" s="468"/>
      <c r="U282" s="416" t="s">
        <v>175</v>
      </c>
      <c r="V282" s="426"/>
      <c r="W282" s="416" t="s">
        <v>175</v>
      </c>
      <c r="X282" s="426"/>
      <c r="Y282" s="416" t="s">
        <v>174</v>
      </c>
      <c r="Z282" s="430">
        <f>4*22</f>
        <v>88</v>
      </c>
      <c r="AA282" s="792"/>
      <c r="AB282" s="792"/>
      <c r="AC282" s="792"/>
      <c r="AD282" s="792"/>
      <c r="AE282" s="792"/>
      <c r="AF282" s="792"/>
    </row>
    <row r="283" spans="1:33" s="404" customFormat="1" ht="39" customHeight="1" x14ac:dyDescent="0.2">
      <c r="B283" s="824"/>
      <c r="C283" s="825"/>
      <c r="D283" s="792"/>
      <c r="E283" s="829"/>
      <c r="F283" s="832"/>
      <c r="G283" s="835"/>
      <c r="H283" s="829"/>
      <c r="I283" s="416" t="s">
        <v>173</v>
      </c>
      <c r="J283" s="429" t="s">
        <v>172</v>
      </c>
      <c r="K283" s="416" t="s">
        <v>171</v>
      </c>
      <c r="L283" s="427"/>
      <c r="M283" s="416" t="s">
        <v>170</v>
      </c>
      <c r="N283" s="428"/>
      <c r="O283" s="416" t="s">
        <v>169</v>
      </c>
      <c r="P283" s="426"/>
      <c r="Q283" s="416" t="s">
        <v>169</v>
      </c>
      <c r="R283" s="426"/>
      <c r="S283" s="469" t="s">
        <v>169</v>
      </c>
      <c r="T283" s="468">
        <v>0.45300000000000001</v>
      </c>
      <c r="U283" s="416" t="s">
        <v>169</v>
      </c>
      <c r="V283" s="426">
        <v>0.58399999999999996</v>
      </c>
      <c r="W283" s="416" t="s">
        <v>169</v>
      </c>
      <c r="X283" s="426">
        <v>0.58399999999999996</v>
      </c>
      <c r="Y283" s="816"/>
      <c r="Z283" s="817"/>
      <c r="AA283" s="792"/>
      <c r="AB283" s="792"/>
      <c r="AC283" s="792"/>
      <c r="AD283" s="792"/>
      <c r="AE283" s="792"/>
      <c r="AF283" s="792"/>
    </row>
    <row r="284" spans="1:33" s="404" customFormat="1" ht="15" customHeight="1" x14ac:dyDescent="0.2">
      <c r="B284" s="824"/>
      <c r="C284" s="825"/>
      <c r="D284" s="792"/>
      <c r="E284" s="829"/>
      <c r="F284" s="832"/>
      <c r="G284" s="835"/>
      <c r="H284" s="829"/>
      <c r="I284" s="416" t="s">
        <v>168</v>
      </c>
      <c r="J284" s="427">
        <v>120</v>
      </c>
      <c r="K284" s="416" t="s">
        <v>167</v>
      </c>
      <c r="L284" s="427"/>
      <c r="M284" s="816"/>
      <c r="N284" s="817"/>
      <c r="O284" s="416" t="s">
        <v>166</v>
      </c>
      <c r="P284" s="426">
        <f>IF(P282="",P283-P281,P283-P282)</f>
        <v>0</v>
      </c>
      <c r="Q284" s="416" t="s">
        <v>166</v>
      </c>
      <c r="R284" s="426">
        <f>IF(R282="",R283-R281,R283-R282)</f>
        <v>0</v>
      </c>
      <c r="S284" s="469" t="s">
        <v>166</v>
      </c>
      <c r="T284" s="468">
        <f>IF(T282="",T283-T281,T283-T282)</f>
        <v>-0.10999999999999993</v>
      </c>
      <c r="U284" s="416" t="s">
        <v>166</v>
      </c>
      <c r="V284" s="426">
        <f>IF(V282="",V283-V281,V283-V282)</f>
        <v>-1.7800000000000038E-2</v>
      </c>
      <c r="W284" s="416" t="s">
        <v>166</v>
      </c>
      <c r="X284" s="426">
        <f>IF(X282="",X283-X281,X283-X282)</f>
        <v>-1.7800000000000038E-2</v>
      </c>
      <c r="Y284" s="816"/>
      <c r="Z284" s="817"/>
      <c r="AA284" s="792"/>
      <c r="AB284" s="792"/>
      <c r="AC284" s="792"/>
      <c r="AD284" s="792"/>
      <c r="AE284" s="792"/>
      <c r="AF284" s="792"/>
    </row>
    <row r="285" spans="1:33" s="404" customFormat="1" ht="15" customHeight="1" x14ac:dyDescent="0.2">
      <c r="B285" s="824"/>
      <c r="C285" s="825"/>
      <c r="D285" s="792"/>
      <c r="E285" s="829"/>
      <c r="F285" s="832"/>
      <c r="G285" s="835"/>
      <c r="H285" s="829"/>
      <c r="I285" s="416" t="s">
        <v>165</v>
      </c>
      <c r="J285" s="415"/>
      <c r="K285" s="416" t="s">
        <v>164</v>
      </c>
      <c r="L285" s="415"/>
      <c r="M285" s="816"/>
      <c r="N285" s="817"/>
      <c r="O285" s="816"/>
      <c r="P285" s="817"/>
      <c r="Q285" s="816"/>
      <c r="R285" s="817"/>
      <c r="S285" s="941"/>
      <c r="T285" s="942"/>
      <c r="U285" s="816"/>
      <c r="V285" s="817"/>
      <c r="W285" s="816"/>
      <c r="X285" s="817"/>
      <c r="Y285" s="816"/>
      <c r="Z285" s="817"/>
      <c r="AA285" s="792"/>
      <c r="AB285" s="792"/>
      <c r="AC285" s="792"/>
      <c r="AD285" s="792"/>
      <c r="AE285" s="792"/>
      <c r="AF285" s="792"/>
    </row>
    <row r="286" spans="1:33" s="404" customFormat="1" ht="15" customHeight="1" x14ac:dyDescent="0.2">
      <c r="B286" s="826"/>
      <c r="C286" s="827"/>
      <c r="D286" s="793"/>
      <c r="E286" s="830"/>
      <c r="F286" s="833"/>
      <c r="G286" s="836"/>
      <c r="H286" s="830"/>
      <c r="I286" s="406" t="s">
        <v>158</v>
      </c>
      <c r="J286" s="405">
        <v>44026</v>
      </c>
      <c r="K286" s="820"/>
      <c r="L286" s="821"/>
      <c r="M286" s="818"/>
      <c r="N286" s="819"/>
      <c r="O286" s="818"/>
      <c r="P286" s="819"/>
      <c r="Q286" s="818"/>
      <c r="R286" s="819"/>
      <c r="S286" s="943"/>
      <c r="T286" s="944"/>
      <c r="U286" s="818"/>
      <c r="V286" s="819"/>
      <c r="W286" s="818"/>
      <c r="X286" s="819"/>
      <c r="Y286" s="818"/>
      <c r="Z286" s="819"/>
      <c r="AA286" s="793"/>
      <c r="AB286" s="793"/>
      <c r="AC286" s="793"/>
      <c r="AD286" s="793"/>
      <c r="AE286" s="793"/>
      <c r="AF286" s="793"/>
    </row>
    <row r="287" spans="1:33" s="404" customFormat="1" ht="12.75" customHeight="1" x14ac:dyDescent="0.2">
      <c r="A287" s="402"/>
      <c r="B287" s="822" t="s">
        <v>964</v>
      </c>
      <c r="C287" s="823"/>
      <c r="D287" s="791" t="s">
        <v>2064</v>
      </c>
      <c r="E287" s="828" t="s">
        <v>219</v>
      </c>
      <c r="F287" s="831"/>
      <c r="G287" s="834" t="s">
        <v>218</v>
      </c>
      <c r="H287" s="828" t="s">
        <v>193</v>
      </c>
      <c r="I287" s="434" t="s">
        <v>184</v>
      </c>
      <c r="J287" s="438">
        <v>10000000</v>
      </c>
      <c r="K287" s="434" t="s">
        <v>183</v>
      </c>
      <c r="L287" s="437">
        <f>J292+J290-0.01</f>
        <v>44105.99</v>
      </c>
      <c r="M287" s="434" t="s">
        <v>182</v>
      </c>
      <c r="N287" s="436">
        <f>J287</f>
        <v>10000000</v>
      </c>
      <c r="O287" s="434" t="s">
        <v>181</v>
      </c>
      <c r="P287" s="435">
        <v>0.34200000000000003</v>
      </c>
      <c r="Q287" s="434" t="s">
        <v>181</v>
      </c>
      <c r="R287" s="435">
        <v>0.41599999999999998</v>
      </c>
      <c r="S287" s="480" t="s">
        <v>181</v>
      </c>
      <c r="T287" s="479">
        <v>0.41599999999999998</v>
      </c>
      <c r="U287" s="480" t="s">
        <v>181</v>
      </c>
      <c r="V287" s="479">
        <v>0.41599999999999998</v>
      </c>
      <c r="W287" s="434" t="s">
        <v>181</v>
      </c>
      <c r="X287" s="435">
        <v>1</v>
      </c>
      <c r="Y287" s="434" t="s">
        <v>180</v>
      </c>
      <c r="Z287" s="433">
        <v>8</v>
      </c>
      <c r="AA287" s="791" t="s">
        <v>963</v>
      </c>
      <c r="AB287" s="791" t="s">
        <v>963</v>
      </c>
      <c r="AC287" s="791" t="s">
        <v>963</v>
      </c>
      <c r="AD287" s="402"/>
      <c r="AE287" s="402"/>
      <c r="AF287" s="791" t="s">
        <v>10</v>
      </c>
    </row>
    <row r="288" spans="1:33" s="404" customFormat="1" ht="15" customHeight="1" x14ac:dyDescent="0.2">
      <c r="A288" s="402"/>
      <c r="B288" s="824"/>
      <c r="C288" s="825"/>
      <c r="D288" s="792"/>
      <c r="E288" s="829"/>
      <c r="F288" s="832"/>
      <c r="G288" s="835"/>
      <c r="H288" s="829"/>
      <c r="I288" s="416" t="s">
        <v>179</v>
      </c>
      <c r="J288" s="432" t="s">
        <v>962</v>
      </c>
      <c r="K288" s="416" t="s">
        <v>177</v>
      </c>
      <c r="L288" s="415">
        <f>L287+L289</f>
        <v>44133.99</v>
      </c>
      <c r="M288" s="416" t="s">
        <v>176</v>
      </c>
      <c r="N288" s="428">
        <f>N287</f>
        <v>10000000</v>
      </c>
      <c r="O288" s="416" t="s">
        <v>175</v>
      </c>
      <c r="P288" s="426"/>
      <c r="Q288" s="416" t="s">
        <v>175</v>
      </c>
      <c r="R288" s="426"/>
      <c r="S288" s="478" t="s">
        <v>175</v>
      </c>
      <c r="T288" s="477"/>
      <c r="U288" s="478" t="s">
        <v>175</v>
      </c>
      <c r="V288" s="477"/>
      <c r="W288" s="416" t="s">
        <v>175</v>
      </c>
      <c r="X288" s="426">
        <v>0.6552</v>
      </c>
      <c r="Y288" s="416" t="s">
        <v>174</v>
      </c>
      <c r="Z288" s="464">
        <v>138</v>
      </c>
      <c r="AA288" s="792"/>
      <c r="AB288" s="792"/>
      <c r="AC288" s="792"/>
      <c r="AD288" s="402"/>
      <c r="AE288" s="402"/>
      <c r="AF288" s="792"/>
    </row>
    <row r="289" spans="1:32" s="404" customFormat="1" x14ac:dyDescent="0.2">
      <c r="A289" s="402"/>
      <c r="B289" s="824"/>
      <c r="C289" s="825"/>
      <c r="D289" s="792"/>
      <c r="E289" s="829"/>
      <c r="F289" s="832"/>
      <c r="G289" s="835"/>
      <c r="H289" s="829"/>
      <c r="I289" s="416" t="s">
        <v>173</v>
      </c>
      <c r="J289" s="429" t="s">
        <v>192</v>
      </c>
      <c r="K289" s="416" t="s">
        <v>171</v>
      </c>
      <c r="L289" s="427">
        <v>28</v>
      </c>
      <c r="M289" s="416" t="s">
        <v>170</v>
      </c>
      <c r="N289" s="428"/>
      <c r="O289" s="416" t="s">
        <v>169</v>
      </c>
      <c r="P289" s="426">
        <v>0.34200000000000003</v>
      </c>
      <c r="Q289" s="416" t="s">
        <v>169</v>
      </c>
      <c r="R289" s="426">
        <v>0.41599999999999998</v>
      </c>
      <c r="S289" s="478" t="s">
        <v>169</v>
      </c>
      <c r="T289" s="477">
        <v>0.41599999999999998</v>
      </c>
      <c r="U289" s="478" t="s">
        <v>169</v>
      </c>
      <c r="V289" s="477">
        <v>0.41599999999999998</v>
      </c>
      <c r="W289" s="416" t="s">
        <v>169</v>
      </c>
      <c r="X289" s="426">
        <v>0.70860000000000001</v>
      </c>
      <c r="Y289" s="816"/>
      <c r="Z289" s="817"/>
      <c r="AA289" s="792"/>
      <c r="AB289" s="792"/>
      <c r="AC289" s="792"/>
      <c r="AD289" s="402"/>
      <c r="AE289" s="402"/>
      <c r="AF289" s="792"/>
    </row>
    <row r="290" spans="1:32" s="404" customFormat="1" ht="15" customHeight="1" x14ac:dyDescent="0.2">
      <c r="A290" s="402"/>
      <c r="B290" s="824"/>
      <c r="C290" s="825"/>
      <c r="D290" s="792"/>
      <c r="E290" s="829"/>
      <c r="F290" s="832"/>
      <c r="G290" s="835"/>
      <c r="H290" s="829"/>
      <c r="I290" s="416" t="s">
        <v>168</v>
      </c>
      <c r="J290" s="427">
        <v>319</v>
      </c>
      <c r="K290" s="416" t="s">
        <v>167</v>
      </c>
      <c r="L290" s="427"/>
      <c r="M290" s="816"/>
      <c r="N290" s="817"/>
      <c r="O290" s="416" t="s">
        <v>166</v>
      </c>
      <c r="P290" s="426">
        <f>IF(P288="",P289-P287,P289-P288)</f>
        <v>0</v>
      </c>
      <c r="Q290" s="416" t="s">
        <v>166</v>
      </c>
      <c r="R290" s="426">
        <f>IF(R288="",R289-R287,R289-R288)</f>
        <v>0</v>
      </c>
      <c r="S290" s="478" t="s">
        <v>166</v>
      </c>
      <c r="T290" s="477">
        <f>IF(T288="",T289-T287,T289-T288)</f>
        <v>0</v>
      </c>
      <c r="U290" s="478" t="s">
        <v>166</v>
      </c>
      <c r="V290" s="477">
        <f>IF(V288="",V289-V287,V289-V288)</f>
        <v>0</v>
      </c>
      <c r="W290" s="416" t="s">
        <v>166</v>
      </c>
      <c r="X290" s="426">
        <f>IF(X288="",X289-X287,X289-X288)</f>
        <v>5.3400000000000003E-2</v>
      </c>
      <c r="Y290" s="816"/>
      <c r="Z290" s="817"/>
      <c r="AA290" s="792"/>
      <c r="AB290" s="792"/>
      <c r="AC290" s="792"/>
      <c r="AD290" s="402"/>
      <c r="AE290" s="402"/>
      <c r="AF290" s="792"/>
    </row>
    <row r="291" spans="1:32" s="404" customFormat="1" ht="15" customHeight="1" x14ac:dyDescent="0.2">
      <c r="A291" s="402"/>
      <c r="B291" s="824"/>
      <c r="C291" s="825"/>
      <c r="D291" s="792"/>
      <c r="E291" s="829"/>
      <c r="F291" s="832"/>
      <c r="G291" s="835"/>
      <c r="H291" s="829"/>
      <c r="I291" s="416" t="s">
        <v>165</v>
      </c>
      <c r="J291" s="415">
        <v>43784</v>
      </c>
      <c r="K291" s="416" t="s">
        <v>164</v>
      </c>
      <c r="L291" s="415"/>
      <c r="M291" s="816"/>
      <c r="N291" s="817"/>
      <c r="O291" s="816"/>
      <c r="P291" s="817"/>
      <c r="Q291" s="816"/>
      <c r="R291" s="817"/>
      <c r="S291" s="857"/>
      <c r="T291" s="858"/>
      <c r="U291" s="857"/>
      <c r="V291" s="858"/>
      <c r="W291" s="816"/>
      <c r="X291" s="817"/>
      <c r="Y291" s="816"/>
      <c r="Z291" s="817"/>
      <c r="AA291" s="792"/>
      <c r="AB291" s="792"/>
      <c r="AC291" s="792"/>
      <c r="AD291" s="402"/>
      <c r="AE291" s="402"/>
      <c r="AF291" s="792"/>
    </row>
    <row r="292" spans="1:32" s="404" customFormat="1" ht="15" customHeight="1" x14ac:dyDescent="0.2">
      <c r="A292" s="402"/>
      <c r="B292" s="826"/>
      <c r="C292" s="827"/>
      <c r="D292" s="793"/>
      <c r="E292" s="830"/>
      <c r="F292" s="833"/>
      <c r="G292" s="836"/>
      <c r="H292" s="830"/>
      <c r="I292" s="406" t="s">
        <v>158</v>
      </c>
      <c r="J292" s="451">
        <v>43787</v>
      </c>
      <c r="K292" s="820"/>
      <c r="L292" s="821"/>
      <c r="M292" s="818"/>
      <c r="N292" s="819"/>
      <c r="O292" s="818"/>
      <c r="P292" s="819"/>
      <c r="Q292" s="818"/>
      <c r="R292" s="819"/>
      <c r="S292" s="859"/>
      <c r="T292" s="860"/>
      <c r="U292" s="859"/>
      <c r="V292" s="860"/>
      <c r="W292" s="818"/>
      <c r="X292" s="819"/>
      <c r="Y292" s="818"/>
      <c r="Z292" s="819"/>
      <c r="AA292" s="793"/>
      <c r="AB292" s="793"/>
      <c r="AC292" s="793"/>
      <c r="AD292" s="402"/>
      <c r="AE292" s="402"/>
      <c r="AF292" s="793"/>
    </row>
    <row r="293" spans="1:32" s="404" customFormat="1" ht="12.75" customHeight="1" x14ac:dyDescent="0.2">
      <c r="A293" s="402"/>
      <c r="B293" s="822" t="s">
        <v>945</v>
      </c>
      <c r="C293" s="823"/>
      <c r="D293" s="791" t="s">
        <v>2064</v>
      </c>
      <c r="E293" s="828" t="s">
        <v>219</v>
      </c>
      <c r="F293" s="831"/>
      <c r="G293" s="834" t="s">
        <v>259</v>
      </c>
      <c r="H293" s="828" t="s">
        <v>193</v>
      </c>
      <c r="I293" s="434" t="s">
        <v>184</v>
      </c>
      <c r="J293" s="438">
        <v>4591029</v>
      </c>
      <c r="K293" s="434" t="s">
        <v>183</v>
      </c>
      <c r="L293" s="437">
        <f>J298+J296</f>
        <v>43917</v>
      </c>
      <c r="M293" s="434" t="s">
        <v>182</v>
      </c>
      <c r="N293" s="436">
        <f>J293</f>
        <v>4591029</v>
      </c>
      <c r="O293" s="434" t="s">
        <v>181</v>
      </c>
      <c r="P293" s="435">
        <v>0.45</v>
      </c>
      <c r="Q293" s="434" t="s">
        <v>181</v>
      </c>
      <c r="R293" s="435">
        <v>0.45</v>
      </c>
      <c r="S293" s="434" t="s">
        <v>181</v>
      </c>
      <c r="T293" s="435">
        <v>0.45</v>
      </c>
      <c r="U293" s="480" t="s">
        <v>181</v>
      </c>
      <c r="V293" s="479">
        <v>0.45</v>
      </c>
      <c r="W293" s="434" t="s">
        <v>181</v>
      </c>
      <c r="X293" s="435">
        <v>0.45</v>
      </c>
      <c r="Y293" s="434" t="s">
        <v>180</v>
      </c>
      <c r="Z293" s="433">
        <v>6</v>
      </c>
      <c r="AA293" s="923" t="s">
        <v>134</v>
      </c>
      <c r="AB293" s="923" t="s">
        <v>134</v>
      </c>
      <c r="AC293" s="923" t="s">
        <v>134</v>
      </c>
      <c r="AD293" s="923" t="s">
        <v>134</v>
      </c>
      <c r="AE293" s="923" t="s">
        <v>134</v>
      </c>
      <c r="AF293" s="791" t="s">
        <v>134</v>
      </c>
    </row>
    <row r="294" spans="1:32" s="404" customFormat="1" ht="15" customHeight="1" x14ac:dyDescent="0.2">
      <c r="A294" s="402"/>
      <c r="B294" s="824"/>
      <c r="C294" s="825"/>
      <c r="D294" s="792"/>
      <c r="E294" s="829"/>
      <c r="F294" s="832"/>
      <c r="G294" s="835"/>
      <c r="H294" s="829"/>
      <c r="I294" s="416" t="s">
        <v>179</v>
      </c>
      <c r="J294" s="491" t="s">
        <v>944</v>
      </c>
      <c r="K294" s="416" t="s">
        <v>177</v>
      </c>
      <c r="L294" s="415"/>
      <c r="M294" s="416" t="s">
        <v>176</v>
      </c>
      <c r="N294" s="428">
        <f>N293</f>
        <v>4591029</v>
      </c>
      <c r="O294" s="416" t="s">
        <v>175</v>
      </c>
      <c r="P294" s="426"/>
      <c r="Q294" s="416" t="s">
        <v>175</v>
      </c>
      <c r="R294" s="426"/>
      <c r="S294" s="416" t="s">
        <v>175</v>
      </c>
      <c r="T294" s="426"/>
      <c r="U294" s="478" t="s">
        <v>175</v>
      </c>
      <c r="V294" s="477"/>
      <c r="W294" s="416" t="s">
        <v>175</v>
      </c>
      <c r="X294" s="426"/>
      <c r="Y294" s="416" t="s">
        <v>174</v>
      </c>
      <c r="Z294" s="430">
        <v>138</v>
      </c>
      <c r="AA294" s="924"/>
      <c r="AB294" s="924"/>
      <c r="AC294" s="924"/>
      <c r="AD294" s="924"/>
      <c r="AE294" s="924"/>
      <c r="AF294" s="792"/>
    </row>
    <row r="295" spans="1:32" s="404" customFormat="1" x14ac:dyDescent="0.2">
      <c r="A295" s="402"/>
      <c r="B295" s="824"/>
      <c r="C295" s="825"/>
      <c r="D295" s="792"/>
      <c r="E295" s="829"/>
      <c r="F295" s="832"/>
      <c r="G295" s="835"/>
      <c r="H295" s="829"/>
      <c r="I295" s="416" t="s">
        <v>173</v>
      </c>
      <c r="J295" s="429" t="s">
        <v>192</v>
      </c>
      <c r="K295" s="416" t="s">
        <v>171</v>
      </c>
      <c r="L295" s="427"/>
      <c r="M295" s="416" t="s">
        <v>170</v>
      </c>
      <c r="N295" s="428">
        <v>1609155.6645</v>
      </c>
      <c r="O295" s="416" t="s">
        <v>169</v>
      </c>
      <c r="P295" s="426">
        <v>0.35049999999999998</v>
      </c>
      <c r="Q295" s="416" t="s">
        <v>169</v>
      </c>
      <c r="R295" s="426">
        <v>0.35049999999999998</v>
      </c>
      <c r="S295" s="416" t="s">
        <v>169</v>
      </c>
      <c r="T295" s="426">
        <v>0.35049999999999998</v>
      </c>
      <c r="U295" s="478" t="s">
        <v>169</v>
      </c>
      <c r="V295" s="477">
        <v>0.35049999999999998</v>
      </c>
      <c r="W295" s="416" t="s">
        <v>169</v>
      </c>
      <c r="X295" s="426">
        <v>0.35049999999999998</v>
      </c>
      <c r="Y295" s="816"/>
      <c r="Z295" s="817"/>
      <c r="AA295" s="924"/>
      <c r="AB295" s="924"/>
      <c r="AC295" s="924"/>
      <c r="AD295" s="924"/>
      <c r="AE295" s="924"/>
      <c r="AF295" s="792"/>
    </row>
    <row r="296" spans="1:32" s="404" customFormat="1" ht="15" customHeight="1" x14ac:dyDescent="0.2">
      <c r="A296" s="402"/>
      <c r="B296" s="824"/>
      <c r="C296" s="825"/>
      <c r="D296" s="792"/>
      <c r="E296" s="829"/>
      <c r="F296" s="832"/>
      <c r="G296" s="835"/>
      <c r="H296" s="829"/>
      <c r="I296" s="416" t="s">
        <v>168</v>
      </c>
      <c r="J296" s="427">
        <v>200</v>
      </c>
      <c r="K296" s="416" t="s">
        <v>167</v>
      </c>
      <c r="L296" s="427"/>
      <c r="M296" s="816"/>
      <c r="N296" s="817"/>
      <c r="O296" s="416" t="s">
        <v>166</v>
      </c>
      <c r="P296" s="426">
        <f>IF(P294="",P295-P293,P295-P294)</f>
        <v>-9.9500000000000033E-2</v>
      </c>
      <c r="Q296" s="416" t="s">
        <v>166</v>
      </c>
      <c r="R296" s="426">
        <f>IF(R294="",R295-R293,R295-R294)</f>
        <v>-9.9500000000000033E-2</v>
      </c>
      <c r="S296" s="416" t="s">
        <v>166</v>
      </c>
      <c r="T296" s="426">
        <f>IF(T294="",T295-T293,T295-T294)</f>
        <v>-9.9500000000000033E-2</v>
      </c>
      <c r="U296" s="478" t="s">
        <v>166</v>
      </c>
      <c r="V296" s="477">
        <f>IF(V294="",V295-V293,V295-V294)</f>
        <v>-9.9500000000000033E-2</v>
      </c>
      <c r="W296" s="416" t="s">
        <v>166</v>
      </c>
      <c r="X296" s="426">
        <f>IF(X294="",X295-X293,X295-X294)</f>
        <v>-9.9500000000000033E-2</v>
      </c>
      <c r="Y296" s="816"/>
      <c r="Z296" s="817"/>
      <c r="AA296" s="924"/>
      <c r="AB296" s="924"/>
      <c r="AC296" s="924"/>
      <c r="AD296" s="924"/>
      <c r="AE296" s="924"/>
      <c r="AF296" s="792"/>
    </row>
    <row r="297" spans="1:32" s="404" customFormat="1" ht="15" customHeight="1" x14ac:dyDescent="0.2">
      <c r="A297" s="402"/>
      <c r="B297" s="824"/>
      <c r="C297" s="825"/>
      <c r="D297" s="792"/>
      <c r="E297" s="829"/>
      <c r="F297" s="832"/>
      <c r="G297" s="835"/>
      <c r="H297" s="829"/>
      <c r="I297" s="416" t="s">
        <v>165</v>
      </c>
      <c r="J297" s="415">
        <v>43811</v>
      </c>
      <c r="K297" s="416" t="s">
        <v>164</v>
      </c>
      <c r="L297" s="415"/>
      <c r="M297" s="816"/>
      <c r="N297" s="817"/>
      <c r="O297" s="816"/>
      <c r="P297" s="817"/>
      <c r="Q297" s="816"/>
      <c r="R297" s="817"/>
      <c r="S297" s="816"/>
      <c r="T297" s="817"/>
      <c r="U297" s="857"/>
      <c r="V297" s="858"/>
      <c r="W297" s="816"/>
      <c r="X297" s="817"/>
      <c r="Y297" s="816"/>
      <c r="Z297" s="817"/>
      <c r="AA297" s="924"/>
      <c r="AB297" s="924"/>
      <c r="AC297" s="924"/>
      <c r="AD297" s="924"/>
      <c r="AE297" s="924"/>
      <c r="AF297" s="792"/>
    </row>
    <row r="298" spans="1:32" s="404" customFormat="1" ht="15" customHeight="1" x14ac:dyDescent="0.2">
      <c r="A298" s="402"/>
      <c r="B298" s="826"/>
      <c r="C298" s="827"/>
      <c r="D298" s="793"/>
      <c r="E298" s="830"/>
      <c r="F298" s="833"/>
      <c r="G298" s="836"/>
      <c r="H298" s="830"/>
      <c r="I298" s="406" t="s">
        <v>158</v>
      </c>
      <c r="J298" s="451">
        <v>43717</v>
      </c>
      <c r="K298" s="820"/>
      <c r="L298" s="821"/>
      <c r="M298" s="818"/>
      <c r="N298" s="819"/>
      <c r="O298" s="818"/>
      <c r="P298" s="819"/>
      <c r="Q298" s="818"/>
      <c r="R298" s="819"/>
      <c r="S298" s="818"/>
      <c r="T298" s="819"/>
      <c r="U298" s="859"/>
      <c r="V298" s="860"/>
      <c r="W298" s="818"/>
      <c r="X298" s="819"/>
      <c r="Y298" s="818"/>
      <c r="Z298" s="819"/>
      <c r="AA298" s="925"/>
      <c r="AB298" s="925"/>
      <c r="AC298" s="925"/>
      <c r="AD298" s="925"/>
      <c r="AE298" s="925"/>
      <c r="AF298" s="793"/>
    </row>
    <row r="299" spans="1:32" s="404" customFormat="1" ht="12.75" customHeight="1" x14ac:dyDescent="0.2">
      <c r="A299" s="402"/>
      <c r="B299" s="822" t="s">
        <v>1081</v>
      </c>
      <c r="C299" s="823"/>
      <c r="D299" s="791" t="s">
        <v>2045</v>
      </c>
      <c r="E299" s="828" t="s">
        <v>228</v>
      </c>
      <c r="F299" s="831"/>
      <c r="G299" s="834" t="s">
        <v>218</v>
      </c>
      <c r="H299" s="828"/>
      <c r="I299" s="434" t="s">
        <v>184</v>
      </c>
      <c r="J299" s="438">
        <v>2000000</v>
      </c>
      <c r="K299" s="434" t="s">
        <v>183</v>
      </c>
      <c r="L299" s="437"/>
      <c r="M299" s="434" t="s">
        <v>182</v>
      </c>
      <c r="N299" s="436">
        <f>J299</f>
        <v>2000000</v>
      </c>
      <c r="O299" s="434" t="s">
        <v>181</v>
      </c>
      <c r="P299" s="435"/>
      <c r="Q299" s="434" t="s">
        <v>181</v>
      </c>
      <c r="R299" s="435"/>
      <c r="S299" s="434" t="s">
        <v>181</v>
      </c>
      <c r="T299" s="435"/>
      <c r="U299" s="434" t="s">
        <v>181</v>
      </c>
      <c r="V299" s="435"/>
      <c r="W299" s="434" t="s">
        <v>181</v>
      </c>
      <c r="X299" s="435">
        <v>0.2</v>
      </c>
      <c r="Y299" s="434" t="s">
        <v>180</v>
      </c>
      <c r="Z299" s="433"/>
      <c r="AA299" s="791" t="s">
        <v>1135</v>
      </c>
      <c r="AB299" s="791" t="s">
        <v>1135</v>
      </c>
      <c r="AC299" s="791" t="s">
        <v>1135</v>
      </c>
      <c r="AD299" s="791"/>
      <c r="AE299" s="791"/>
      <c r="AF299" s="791" t="s">
        <v>10</v>
      </c>
    </row>
    <row r="300" spans="1:32" s="404" customFormat="1" ht="15" customHeight="1" x14ac:dyDescent="0.2">
      <c r="A300" s="402"/>
      <c r="B300" s="824"/>
      <c r="C300" s="825"/>
      <c r="D300" s="792"/>
      <c r="E300" s="829"/>
      <c r="F300" s="832"/>
      <c r="G300" s="835"/>
      <c r="H300" s="829"/>
      <c r="I300" s="416" t="s">
        <v>179</v>
      </c>
      <c r="J300" s="432" t="s">
        <v>1065</v>
      </c>
      <c r="K300" s="416" t="s">
        <v>177</v>
      </c>
      <c r="L300" s="415"/>
      <c r="M300" s="416" t="s">
        <v>176</v>
      </c>
      <c r="N300" s="428">
        <f>N299</f>
        <v>2000000</v>
      </c>
      <c r="O300" s="416" t="s">
        <v>175</v>
      </c>
      <c r="P300" s="426"/>
      <c r="Q300" s="416" t="s">
        <v>175</v>
      </c>
      <c r="R300" s="426"/>
      <c r="S300" s="416" t="s">
        <v>175</v>
      </c>
      <c r="T300" s="426"/>
      <c r="U300" s="416" t="s">
        <v>175</v>
      </c>
      <c r="V300" s="426"/>
      <c r="W300" s="416" t="s">
        <v>175</v>
      </c>
      <c r="X300" s="426"/>
      <c r="Y300" s="416" t="s">
        <v>174</v>
      </c>
      <c r="Z300" s="430"/>
      <c r="AA300" s="792"/>
      <c r="AB300" s="792"/>
      <c r="AC300" s="792"/>
      <c r="AD300" s="792"/>
      <c r="AE300" s="792"/>
      <c r="AF300" s="792"/>
    </row>
    <row r="301" spans="1:32" s="404" customFormat="1" x14ac:dyDescent="0.2">
      <c r="A301" s="402"/>
      <c r="B301" s="824"/>
      <c r="C301" s="825"/>
      <c r="D301" s="792"/>
      <c r="E301" s="829"/>
      <c r="F301" s="832"/>
      <c r="G301" s="835"/>
      <c r="H301" s="829"/>
      <c r="I301" s="416" t="s">
        <v>173</v>
      </c>
      <c r="J301" s="596"/>
      <c r="K301" s="416" t="s">
        <v>171</v>
      </c>
      <c r="L301" s="427"/>
      <c r="M301" s="416" t="s">
        <v>170</v>
      </c>
      <c r="N301" s="428"/>
      <c r="O301" s="416" t="s">
        <v>169</v>
      </c>
      <c r="P301" s="426"/>
      <c r="Q301" s="416" t="s">
        <v>169</v>
      </c>
      <c r="R301" s="426"/>
      <c r="S301" s="416" t="s">
        <v>169</v>
      </c>
      <c r="T301" s="426"/>
      <c r="U301" s="416" t="s">
        <v>169</v>
      </c>
      <c r="V301" s="426"/>
      <c r="W301" s="416" t="s">
        <v>169</v>
      </c>
      <c r="X301" s="426">
        <v>0.2</v>
      </c>
      <c r="Y301" s="816"/>
      <c r="Z301" s="817"/>
      <c r="AA301" s="792"/>
      <c r="AB301" s="792"/>
      <c r="AC301" s="792"/>
      <c r="AD301" s="792"/>
      <c r="AE301" s="792"/>
      <c r="AF301" s="792"/>
    </row>
    <row r="302" spans="1:32" s="404" customFormat="1" ht="15" customHeight="1" x14ac:dyDescent="0.2">
      <c r="A302" s="402"/>
      <c r="B302" s="824"/>
      <c r="C302" s="825"/>
      <c r="D302" s="792"/>
      <c r="E302" s="829"/>
      <c r="F302" s="832"/>
      <c r="G302" s="835"/>
      <c r="H302" s="829"/>
      <c r="I302" s="416" t="s">
        <v>168</v>
      </c>
      <c r="J302" s="427"/>
      <c r="K302" s="416" t="s">
        <v>167</v>
      </c>
      <c r="L302" s="427"/>
      <c r="M302" s="816"/>
      <c r="N302" s="817"/>
      <c r="O302" s="416" t="s">
        <v>166</v>
      </c>
      <c r="P302" s="426">
        <f>IF(P300="",P301-P299,P301-P300)</f>
        <v>0</v>
      </c>
      <c r="Q302" s="416" t="s">
        <v>166</v>
      </c>
      <c r="R302" s="426">
        <f>IF(R300="",R301-R299,R301-R300)</f>
        <v>0</v>
      </c>
      <c r="S302" s="416" t="s">
        <v>166</v>
      </c>
      <c r="T302" s="426">
        <f>IF(T300="",T301-T299,T301-T300)</f>
        <v>0</v>
      </c>
      <c r="U302" s="416" t="s">
        <v>166</v>
      </c>
      <c r="V302" s="426">
        <f>IF(V300="",V301-V299,V301-V300)</f>
        <v>0</v>
      </c>
      <c r="W302" s="416" t="s">
        <v>166</v>
      </c>
      <c r="X302" s="426">
        <f>IF(X300="",X301-X299,X301-X300)</f>
        <v>0</v>
      </c>
      <c r="Y302" s="816"/>
      <c r="Z302" s="817"/>
      <c r="AA302" s="792"/>
      <c r="AB302" s="792"/>
      <c r="AC302" s="792"/>
      <c r="AD302" s="792"/>
      <c r="AE302" s="792"/>
      <c r="AF302" s="792"/>
    </row>
    <row r="303" spans="1:32" s="404" customFormat="1" ht="15" customHeight="1" x14ac:dyDescent="0.2">
      <c r="A303" s="402"/>
      <c r="B303" s="824"/>
      <c r="C303" s="825"/>
      <c r="D303" s="792"/>
      <c r="E303" s="829"/>
      <c r="F303" s="832"/>
      <c r="G303" s="835"/>
      <c r="H303" s="829"/>
      <c r="I303" s="416" t="s">
        <v>165</v>
      </c>
      <c r="J303" s="415"/>
      <c r="K303" s="416" t="s">
        <v>164</v>
      </c>
      <c r="L303" s="415"/>
      <c r="M303" s="816"/>
      <c r="N303" s="817"/>
      <c r="O303" s="816"/>
      <c r="P303" s="817"/>
      <c r="Q303" s="816"/>
      <c r="R303" s="817"/>
      <c r="S303" s="816"/>
      <c r="T303" s="817"/>
      <c r="U303" s="816"/>
      <c r="V303" s="817"/>
      <c r="W303" s="816"/>
      <c r="X303" s="817"/>
      <c r="Y303" s="816"/>
      <c r="Z303" s="817"/>
      <c r="AA303" s="792"/>
      <c r="AB303" s="792"/>
      <c r="AC303" s="792"/>
      <c r="AD303" s="792"/>
      <c r="AE303" s="792"/>
      <c r="AF303" s="792"/>
    </row>
    <row r="304" spans="1:32" s="404" customFormat="1" ht="15" customHeight="1" x14ac:dyDescent="0.2">
      <c r="A304" s="402"/>
      <c r="B304" s="826"/>
      <c r="C304" s="827"/>
      <c r="D304" s="793"/>
      <c r="E304" s="830"/>
      <c r="F304" s="833"/>
      <c r="G304" s="836"/>
      <c r="H304" s="830"/>
      <c r="I304" s="406" t="s">
        <v>158</v>
      </c>
      <c r="J304" s="451">
        <v>44105</v>
      </c>
      <c r="K304" s="820"/>
      <c r="L304" s="821"/>
      <c r="M304" s="818"/>
      <c r="N304" s="819"/>
      <c r="O304" s="818"/>
      <c r="P304" s="819"/>
      <c r="Q304" s="818"/>
      <c r="R304" s="819"/>
      <c r="S304" s="818"/>
      <c r="T304" s="819"/>
      <c r="U304" s="818"/>
      <c r="V304" s="819"/>
      <c r="W304" s="818"/>
      <c r="X304" s="819"/>
      <c r="Y304" s="818"/>
      <c r="Z304" s="819"/>
      <c r="AA304" s="793"/>
      <c r="AB304" s="793"/>
      <c r="AC304" s="793"/>
      <c r="AD304" s="793"/>
      <c r="AE304" s="793"/>
      <c r="AF304" s="793"/>
    </row>
    <row r="305" spans="1:32" s="404" customFormat="1" ht="12.75" customHeight="1" x14ac:dyDescent="0.2">
      <c r="A305" s="402"/>
      <c r="B305" s="822" t="s">
        <v>43</v>
      </c>
      <c r="C305" s="823"/>
      <c r="D305" s="791" t="s">
        <v>1921</v>
      </c>
      <c r="E305" s="828" t="s">
        <v>228</v>
      </c>
      <c r="F305" s="831"/>
      <c r="G305" s="834" t="s">
        <v>231</v>
      </c>
      <c r="H305" s="828"/>
      <c r="I305" s="434" t="s">
        <v>184</v>
      </c>
      <c r="J305" s="438">
        <v>500000</v>
      </c>
      <c r="K305" s="434" t="s">
        <v>183</v>
      </c>
      <c r="L305" s="437">
        <f>J310+J308-0.001</f>
        <v>44179.999000000003</v>
      </c>
      <c r="M305" s="434" t="s">
        <v>182</v>
      </c>
      <c r="N305" s="436">
        <f>J305</f>
        <v>500000</v>
      </c>
      <c r="O305" s="434" t="s">
        <v>181</v>
      </c>
      <c r="P305" s="435"/>
      <c r="Q305" s="434" t="s">
        <v>181</v>
      </c>
      <c r="R305" s="435"/>
      <c r="S305" s="434" t="s">
        <v>181</v>
      </c>
      <c r="T305" s="435"/>
      <c r="U305" s="480" t="s">
        <v>181</v>
      </c>
      <c r="V305" s="479"/>
      <c r="W305" s="466" t="s">
        <v>181</v>
      </c>
      <c r="X305" s="467">
        <v>0.8</v>
      </c>
      <c r="Y305" s="466" t="s">
        <v>180</v>
      </c>
      <c r="Z305" s="465"/>
      <c r="AA305" s="791" t="s">
        <v>747</v>
      </c>
      <c r="AB305" s="791" t="s">
        <v>747</v>
      </c>
      <c r="AC305" s="791" t="s">
        <v>747</v>
      </c>
      <c r="AD305" s="791" t="s">
        <v>747</v>
      </c>
      <c r="AE305" s="791" t="s">
        <v>747</v>
      </c>
      <c r="AF305" s="791" t="s">
        <v>10</v>
      </c>
    </row>
    <row r="306" spans="1:32" s="404" customFormat="1" ht="15" customHeight="1" x14ac:dyDescent="0.2">
      <c r="A306" s="402"/>
      <c r="B306" s="824"/>
      <c r="C306" s="825"/>
      <c r="D306" s="792"/>
      <c r="E306" s="829"/>
      <c r="F306" s="832"/>
      <c r="G306" s="835"/>
      <c r="H306" s="829"/>
      <c r="I306" s="416" t="s">
        <v>179</v>
      </c>
      <c r="J306" s="432" t="s">
        <v>1073</v>
      </c>
      <c r="K306" s="416" t="s">
        <v>177</v>
      </c>
      <c r="L306" s="415"/>
      <c r="M306" s="416" t="s">
        <v>176</v>
      </c>
      <c r="N306" s="428">
        <f>N305</f>
        <v>500000</v>
      </c>
      <c r="O306" s="416" t="s">
        <v>175</v>
      </c>
      <c r="P306" s="426"/>
      <c r="Q306" s="416" t="s">
        <v>175</v>
      </c>
      <c r="R306" s="426"/>
      <c r="S306" s="416" t="s">
        <v>175</v>
      </c>
      <c r="T306" s="426"/>
      <c r="U306" s="478" t="s">
        <v>175</v>
      </c>
      <c r="V306" s="477"/>
      <c r="W306" s="463" t="s">
        <v>175</v>
      </c>
      <c r="X306" s="462"/>
      <c r="Y306" s="463" t="s">
        <v>174</v>
      </c>
      <c r="Z306" s="464"/>
      <c r="AA306" s="792"/>
      <c r="AB306" s="792"/>
      <c r="AC306" s="792"/>
      <c r="AD306" s="792"/>
      <c r="AE306" s="792"/>
      <c r="AF306" s="792"/>
    </row>
    <row r="307" spans="1:32" s="404" customFormat="1" ht="25.5" x14ac:dyDescent="0.2">
      <c r="A307" s="402"/>
      <c r="B307" s="824"/>
      <c r="C307" s="825"/>
      <c r="D307" s="792"/>
      <c r="E307" s="829"/>
      <c r="F307" s="832"/>
      <c r="G307" s="835"/>
      <c r="H307" s="829"/>
      <c r="I307" s="416" t="s">
        <v>173</v>
      </c>
      <c r="J307" s="596" t="s">
        <v>2005</v>
      </c>
      <c r="K307" s="416" t="s">
        <v>171</v>
      </c>
      <c r="L307" s="427"/>
      <c r="M307" s="416" t="s">
        <v>170</v>
      </c>
      <c r="N307" s="428"/>
      <c r="O307" s="416" t="s">
        <v>169</v>
      </c>
      <c r="P307" s="426"/>
      <c r="Q307" s="416" t="s">
        <v>169</v>
      </c>
      <c r="R307" s="426"/>
      <c r="S307" s="416" t="s">
        <v>169</v>
      </c>
      <c r="T307" s="426"/>
      <c r="U307" s="478" t="s">
        <v>169</v>
      </c>
      <c r="V307" s="477"/>
      <c r="W307" s="463" t="s">
        <v>169</v>
      </c>
      <c r="X307" s="462">
        <v>0.8</v>
      </c>
      <c r="Y307" s="781"/>
      <c r="Z307" s="782"/>
      <c r="AA307" s="792"/>
      <c r="AB307" s="792"/>
      <c r="AC307" s="792"/>
      <c r="AD307" s="792"/>
      <c r="AE307" s="792"/>
      <c r="AF307" s="792"/>
    </row>
    <row r="308" spans="1:32" s="404" customFormat="1" ht="15" customHeight="1" x14ac:dyDescent="0.2">
      <c r="A308" s="402"/>
      <c r="B308" s="824"/>
      <c r="C308" s="825"/>
      <c r="D308" s="792"/>
      <c r="E308" s="829"/>
      <c r="F308" s="832"/>
      <c r="G308" s="835"/>
      <c r="H308" s="829"/>
      <c r="I308" s="416" t="s">
        <v>168</v>
      </c>
      <c r="J308" s="427">
        <v>75</v>
      </c>
      <c r="K308" s="416" t="s">
        <v>167</v>
      </c>
      <c r="L308" s="427"/>
      <c r="M308" s="816"/>
      <c r="N308" s="817"/>
      <c r="O308" s="416" t="s">
        <v>166</v>
      </c>
      <c r="P308" s="426">
        <f>IF(P306="",P307-P305,P307-P306)</f>
        <v>0</v>
      </c>
      <c r="Q308" s="416" t="s">
        <v>166</v>
      </c>
      <c r="R308" s="426">
        <f>IF(R306="",R307-R305,R307-R306)</f>
        <v>0</v>
      </c>
      <c r="S308" s="416" t="s">
        <v>166</v>
      </c>
      <c r="T308" s="426">
        <f>IF(T306="",T307-T305,T307-T306)</f>
        <v>0</v>
      </c>
      <c r="U308" s="478" t="s">
        <v>166</v>
      </c>
      <c r="V308" s="477">
        <f>IF(V306="",V307-V305,V307-V306)</f>
        <v>0</v>
      </c>
      <c r="W308" s="463" t="s">
        <v>166</v>
      </c>
      <c r="X308" s="462">
        <f>IF(X306="",X307-X305,X307-X306)</f>
        <v>0</v>
      </c>
      <c r="Y308" s="781"/>
      <c r="Z308" s="782"/>
      <c r="AA308" s="792"/>
      <c r="AB308" s="792"/>
      <c r="AC308" s="792"/>
      <c r="AD308" s="792"/>
      <c r="AE308" s="792"/>
      <c r="AF308" s="792"/>
    </row>
    <row r="309" spans="1:32" s="404" customFormat="1" ht="15" customHeight="1" x14ac:dyDescent="0.2">
      <c r="A309" s="402"/>
      <c r="B309" s="824"/>
      <c r="C309" s="825"/>
      <c r="D309" s="792"/>
      <c r="E309" s="829"/>
      <c r="F309" s="832"/>
      <c r="G309" s="835"/>
      <c r="H309" s="829"/>
      <c r="I309" s="416" t="s">
        <v>165</v>
      </c>
      <c r="J309" s="415"/>
      <c r="K309" s="416" t="s">
        <v>164</v>
      </c>
      <c r="L309" s="415"/>
      <c r="M309" s="816"/>
      <c r="N309" s="817"/>
      <c r="O309" s="816"/>
      <c r="P309" s="817"/>
      <c r="Q309" s="816"/>
      <c r="R309" s="817"/>
      <c r="S309" s="816"/>
      <c r="T309" s="817"/>
      <c r="U309" s="857"/>
      <c r="V309" s="858"/>
      <c r="W309" s="781"/>
      <c r="X309" s="782"/>
      <c r="Y309" s="781"/>
      <c r="Z309" s="782"/>
      <c r="AA309" s="792"/>
      <c r="AB309" s="792"/>
      <c r="AC309" s="792"/>
      <c r="AD309" s="792"/>
      <c r="AE309" s="792"/>
      <c r="AF309" s="792"/>
    </row>
    <row r="310" spans="1:32" s="404" customFormat="1" ht="15" customHeight="1" x14ac:dyDescent="0.2">
      <c r="A310" s="402"/>
      <c r="B310" s="826"/>
      <c r="C310" s="827"/>
      <c r="D310" s="793"/>
      <c r="E310" s="830"/>
      <c r="F310" s="833"/>
      <c r="G310" s="836"/>
      <c r="H310" s="830"/>
      <c r="I310" s="406" t="s">
        <v>158</v>
      </c>
      <c r="J310" s="451">
        <v>44105</v>
      </c>
      <c r="K310" s="820"/>
      <c r="L310" s="821"/>
      <c r="M310" s="818"/>
      <c r="N310" s="819"/>
      <c r="O310" s="818"/>
      <c r="P310" s="819"/>
      <c r="Q310" s="818"/>
      <c r="R310" s="819"/>
      <c r="S310" s="818"/>
      <c r="T310" s="819"/>
      <c r="U310" s="859"/>
      <c r="V310" s="860"/>
      <c r="W310" s="783"/>
      <c r="X310" s="784"/>
      <c r="Y310" s="783"/>
      <c r="Z310" s="784"/>
      <c r="AA310" s="793"/>
      <c r="AB310" s="793"/>
      <c r="AC310" s="793"/>
      <c r="AD310" s="793"/>
      <c r="AE310" s="793"/>
      <c r="AF310" s="793"/>
    </row>
    <row r="311" spans="1:32" s="404" customFormat="1" ht="12.75" customHeight="1" x14ac:dyDescent="0.2">
      <c r="A311" s="402"/>
      <c r="B311" s="822" t="s">
        <v>45</v>
      </c>
      <c r="C311" s="823"/>
      <c r="D311" s="791" t="s">
        <v>1921</v>
      </c>
      <c r="E311" s="828" t="s">
        <v>228</v>
      </c>
      <c r="F311" s="842"/>
      <c r="G311" s="834" t="s">
        <v>231</v>
      </c>
      <c r="H311" s="828"/>
      <c r="I311" s="434" t="s">
        <v>184</v>
      </c>
      <c r="J311" s="438">
        <v>500000</v>
      </c>
      <c r="K311" s="434" t="s">
        <v>183</v>
      </c>
      <c r="L311" s="437">
        <f>J316+J314-0.001</f>
        <v>44179.999000000003</v>
      </c>
      <c r="M311" s="434" t="s">
        <v>182</v>
      </c>
      <c r="N311" s="436">
        <f>J311</f>
        <v>500000</v>
      </c>
      <c r="O311" s="434" t="s">
        <v>181</v>
      </c>
      <c r="P311" s="435"/>
      <c r="Q311" s="434" t="s">
        <v>181</v>
      </c>
      <c r="R311" s="435"/>
      <c r="S311" s="434" t="s">
        <v>181</v>
      </c>
      <c r="T311" s="435"/>
      <c r="U311" s="480" t="s">
        <v>181</v>
      </c>
      <c r="V311" s="479"/>
      <c r="W311" s="466" t="s">
        <v>181</v>
      </c>
      <c r="X311" s="467">
        <v>0.9</v>
      </c>
      <c r="Y311" s="466" t="s">
        <v>180</v>
      </c>
      <c r="Z311" s="465"/>
      <c r="AA311" s="791" t="s">
        <v>747</v>
      </c>
      <c r="AB311" s="791" t="s">
        <v>747</v>
      </c>
      <c r="AC311" s="791" t="s">
        <v>747</v>
      </c>
      <c r="AD311" s="791" t="s">
        <v>747</v>
      </c>
      <c r="AE311" s="791" t="s">
        <v>747</v>
      </c>
      <c r="AF311" s="791" t="s">
        <v>10</v>
      </c>
    </row>
    <row r="312" spans="1:32" s="404" customFormat="1" ht="15" customHeight="1" x14ac:dyDescent="0.2">
      <c r="A312" s="402"/>
      <c r="B312" s="824"/>
      <c r="C312" s="825"/>
      <c r="D312" s="792"/>
      <c r="E312" s="829"/>
      <c r="F312" s="843"/>
      <c r="G312" s="835"/>
      <c r="H312" s="829"/>
      <c r="I312" s="416" t="s">
        <v>179</v>
      </c>
      <c r="J312" s="432" t="s">
        <v>1073</v>
      </c>
      <c r="K312" s="416" t="s">
        <v>177</v>
      </c>
      <c r="L312" s="415"/>
      <c r="M312" s="416" t="s">
        <v>176</v>
      </c>
      <c r="N312" s="428">
        <f>N311</f>
        <v>500000</v>
      </c>
      <c r="O312" s="416" t="s">
        <v>175</v>
      </c>
      <c r="P312" s="426"/>
      <c r="Q312" s="416" t="s">
        <v>175</v>
      </c>
      <c r="R312" s="426"/>
      <c r="S312" s="416" t="s">
        <v>175</v>
      </c>
      <c r="T312" s="426"/>
      <c r="U312" s="478" t="s">
        <v>175</v>
      </c>
      <c r="V312" s="477"/>
      <c r="W312" s="463" t="s">
        <v>175</v>
      </c>
      <c r="X312" s="462"/>
      <c r="Y312" s="463" t="s">
        <v>174</v>
      </c>
      <c r="Z312" s="464"/>
      <c r="AA312" s="792"/>
      <c r="AB312" s="792"/>
      <c r="AC312" s="792"/>
      <c r="AD312" s="792"/>
      <c r="AE312" s="792"/>
      <c r="AF312" s="792"/>
    </row>
    <row r="313" spans="1:32" s="404" customFormat="1" ht="25.5" x14ac:dyDescent="0.2">
      <c r="A313" s="402"/>
      <c r="B313" s="824"/>
      <c r="C313" s="825"/>
      <c r="D313" s="792"/>
      <c r="E313" s="829"/>
      <c r="F313" s="843"/>
      <c r="G313" s="835"/>
      <c r="H313" s="829"/>
      <c r="I313" s="416" t="s">
        <v>173</v>
      </c>
      <c r="J313" s="596" t="s">
        <v>2005</v>
      </c>
      <c r="K313" s="416" t="s">
        <v>171</v>
      </c>
      <c r="L313" s="427"/>
      <c r="M313" s="416" t="s">
        <v>170</v>
      </c>
      <c r="N313" s="428"/>
      <c r="O313" s="416" t="s">
        <v>169</v>
      </c>
      <c r="P313" s="426"/>
      <c r="Q313" s="416" t="s">
        <v>169</v>
      </c>
      <c r="R313" s="426"/>
      <c r="S313" s="416" t="s">
        <v>169</v>
      </c>
      <c r="T313" s="426"/>
      <c r="U313" s="478" t="s">
        <v>169</v>
      </c>
      <c r="V313" s="477"/>
      <c r="W313" s="463" t="s">
        <v>169</v>
      </c>
      <c r="X313" s="462">
        <v>0.9</v>
      </c>
      <c r="Y313" s="781"/>
      <c r="Z313" s="782"/>
      <c r="AA313" s="792"/>
      <c r="AB313" s="792"/>
      <c r="AC313" s="792"/>
      <c r="AD313" s="792"/>
      <c r="AE313" s="792"/>
      <c r="AF313" s="792"/>
    </row>
    <row r="314" spans="1:32" s="404" customFormat="1" ht="15" customHeight="1" x14ac:dyDescent="0.2">
      <c r="A314" s="402"/>
      <c r="B314" s="824"/>
      <c r="C314" s="825"/>
      <c r="D314" s="792"/>
      <c r="E314" s="829"/>
      <c r="F314" s="843"/>
      <c r="G314" s="835"/>
      <c r="H314" s="829"/>
      <c r="I314" s="416" t="s">
        <v>168</v>
      </c>
      <c r="J314" s="427">
        <v>75</v>
      </c>
      <c r="K314" s="416" t="s">
        <v>167</v>
      </c>
      <c r="L314" s="427"/>
      <c r="M314" s="816"/>
      <c r="N314" s="817"/>
      <c r="O314" s="416" t="s">
        <v>166</v>
      </c>
      <c r="P314" s="426">
        <f>IF(P312="",P313-P311,P313-P312)</f>
        <v>0</v>
      </c>
      <c r="Q314" s="416" t="s">
        <v>166</v>
      </c>
      <c r="R314" s="426">
        <f>IF(R312="",R313-R311,R313-R312)</f>
        <v>0</v>
      </c>
      <c r="S314" s="416" t="s">
        <v>166</v>
      </c>
      <c r="T314" s="426">
        <f>IF(T312="",T313-T311,T313-T312)</f>
        <v>0</v>
      </c>
      <c r="U314" s="478" t="s">
        <v>166</v>
      </c>
      <c r="V314" s="477">
        <f>IF(V312="",V313-V311,V313-V312)</f>
        <v>0</v>
      </c>
      <c r="W314" s="463" t="s">
        <v>166</v>
      </c>
      <c r="X314" s="462">
        <f>IF(X312="",X313-X311,X313-X312)</f>
        <v>0</v>
      </c>
      <c r="Y314" s="781"/>
      <c r="Z314" s="782"/>
      <c r="AA314" s="792"/>
      <c r="AB314" s="792"/>
      <c r="AC314" s="792"/>
      <c r="AD314" s="792"/>
      <c r="AE314" s="792"/>
      <c r="AF314" s="792"/>
    </row>
    <row r="315" spans="1:32" s="404" customFormat="1" ht="15" customHeight="1" x14ac:dyDescent="0.2">
      <c r="A315" s="402"/>
      <c r="B315" s="824"/>
      <c r="C315" s="825"/>
      <c r="D315" s="792"/>
      <c r="E315" s="829"/>
      <c r="F315" s="843"/>
      <c r="G315" s="835"/>
      <c r="H315" s="829"/>
      <c r="I315" s="416" t="s">
        <v>165</v>
      </c>
      <c r="J315" s="415"/>
      <c r="K315" s="416" t="s">
        <v>164</v>
      </c>
      <c r="L315" s="415"/>
      <c r="M315" s="816"/>
      <c r="N315" s="817"/>
      <c r="O315" s="816"/>
      <c r="P315" s="817"/>
      <c r="Q315" s="816"/>
      <c r="R315" s="817"/>
      <c r="S315" s="816"/>
      <c r="T315" s="817"/>
      <c r="U315" s="857"/>
      <c r="V315" s="858"/>
      <c r="W315" s="781"/>
      <c r="X315" s="782"/>
      <c r="Y315" s="781"/>
      <c r="Z315" s="782"/>
      <c r="AA315" s="792"/>
      <c r="AB315" s="792"/>
      <c r="AC315" s="792"/>
      <c r="AD315" s="792"/>
      <c r="AE315" s="792"/>
      <c r="AF315" s="792"/>
    </row>
    <row r="316" spans="1:32" s="404" customFormat="1" ht="15" customHeight="1" x14ac:dyDescent="0.2">
      <c r="A316" s="402"/>
      <c r="B316" s="826"/>
      <c r="C316" s="827"/>
      <c r="D316" s="793"/>
      <c r="E316" s="830"/>
      <c r="F316" s="844"/>
      <c r="G316" s="836"/>
      <c r="H316" s="830"/>
      <c r="I316" s="406" t="s">
        <v>158</v>
      </c>
      <c r="J316" s="451">
        <v>44105</v>
      </c>
      <c r="K316" s="820"/>
      <c r="L316" s="821"/>
      <c r="M316" s="818"/>
      <c r="N316" s="819"/>
      <c r="O316" s="818"/>
      <c r="P316" s="819"/>
      <c r="Q316" s="818"/>
      <c r="R316" s="819"/>
      <c r="S316" s="818"/>
      <c r="T316" s="819"/>
      <c r="U316" s="859"/>
      <c r="V316" s="860"/>
      <c r="W316" s="783"/>
      <c r="X316" s="784"/>
      <c r="Y316" s="783"/>
      <c r="Z316" s="784"/>
      <c r="AA316" s="793"/>
      <c r="AB316" s="793"/>
      <c r="AC316" s="793"/>
      <c r="AD316" s="793"/>
      <c r="AE316" s="793"/>
      <c r="AF316" s="793"/>
    </row>
    <row r="317" spans="1:32" s="404" customFormat="1" ht="12.75" customHeight="1" x14ac:dyDescent="0.2">
      <c r="A317" s="402"/>
      <c r="B317" s="822" t="s">
        <v>1922</v>
      </c>
      <c r="C317" s="823"/>
      <c r="D317" s="791" t="s">
        <v>1921</v>
      </c>
      <c r="E317" s="828" t="s">
        <v>228</v>
      </c>
      <c r="F317" s="842"/>
      <c r="G317" s="834" t="s">
        <v>231</v>
      </c>
      <c r="H317" s="828"/>
      <c r="I317" s="434" t="s">
        <v>184</v>
      </c>
      <c r="J317" s="438">
        <v>500000</v>
      </c>
      <c r="K317" s="434" t="s">
        <v>183</v>
      </c>
      <c r="L317" s="437">
        <f>J322+J320-0.001</f>
        <v>44179.999000000003</v>
      </c>
      <c r="M317" s="434" t="s">
        <v>182</v>
      </c>
      <c r="N317" s="436">
        <f>J317</f>
        <v>500000</v>
      </c>
      <c r="O317" s="434" t="s">
        <v>181</v>
      </c>
      <c r="P317" s="435"/>
      <c r="Q317" s="434" t="s">
        <v>181</v>
      </c>
      <c r="R317" s="435"/>
      <c r="S317" s="434" t="s">
        <v>181</v>
      </c>
      <c r="T317" s="435"/>
      <c r="U317" s="480" t="s">
        <v>181</v>
      </c>
      <c r="V317" s="479"/>
      <c r="W317" s="466" t="s">
        <v>181</v>
      </c>
      <c r="X317" s="467">
        <v>0.5</v>
      </c>
      <c r="Y317" s="466" t="s">
        <v>180</v>
      </c>
      <c r="Z317" s="465"/>
      <c r="AA317" s="791" t="s">
        <v>747</v>
      </c>
      <c r="AB317" s="791" t="s">
        <v>747</v>
      </c>
      <c r="AC317" s="791" t="s">
        <v>747</v>
      </c>
      <c r="AD317" s="791" t="s">
        <v>747</v>
      </c>
      <c r="AE317" s="791" t="s">
        <v>747</v>
      </c>
      <c r="AF317" s="791" t="s">
        <v>10</v>
      </c>
    </row>
    <row r="318" spans="1:32" s="404" customFormat="1" ht="15" customHeight="1" x14ac:dyDescent="0.2">
      <c r="A318" s="402"/>
      <c r="B318" s="824"/>
      <c r="C318" s="825"/>
      <c r="D318" s="792"/>
      <c r="E318" s="829"/>
      <c r="F318" s="843"/>
      <c r="G318" s="835"/>
      <c r="H318" s="829"/>
      <c r="I318" s="416" t="s">
        <v>179</v>
      </c>
      <c r="J318" s="432" t="s">
        <v>1073</v>
      </c>
      <c r="K318" s="416" t="s">
        <v>177</v>
      </c>
      <c r="L318" s="415"/>
      <c r="M318" s="416" t="s">
        <v>176</v>
      </c>
      <c r="N318" s="428">
        <f>N317</f>
        <v>500000</v>
      </c>
      <c r="O318" s="416" t="s">
        <v>175</v>
      </c>
      <c r="P318" s="426"/>
      <c r="Q318" s="416" t="s">
        <v>175</v>
      </c>
      <c r="R318" s="426"/>
      <c r="S318" s="416" t="s">
        <v>175</v>
      </c>
      <c r="T318" s="426"/>
      <c r="U318" s="478" t="s">
        <v>175</v>
      </c>
      <c r="V318" s="477"/>
      <c r="W318" s="463" t="s">
        <v>175</v>
      </c>
      <c r="X318" s="462"/>
      <c r="Y318" s="463" t="s">
        <v>174</v>
      </c>
      <c r="Z318" s="464"/>
      <c r="AA318" s="792"/>
      <c r="AB318" s="792"/>
      <c r="AC318" s="792"/>
      <c r="AD318" s="792"/>
      <c r="AE318" s="792"/>
      <c r="AF318" s="792"/>
    </row>
    <row r="319" spans="1:32" s="404" customFormat="1" ht="25.5" x14ac:dyDescent="0.2">
      <c r="A319" s="402"/>
      <c r="B319" s="824"/>
      <c r="C319" s="825"/>
      <c r="D319" s="792"/>
      <c r="E319" s="829"/>
      <c r="F319" s="843"/>
      <c r="G319" s="835"/>
      <c r="H319" s="829"/>
      <c r="I319" s="416" t="s">
        <v>173</v>
      </c>
      <c r="J319" s="596" t="s">
        <v>2005</v>
      </c>
      <c r="K319" s="416" t="s">
        <v>171</v>
      </c>
      <c r="L319" s="427"/>
      <c r="M319" s="416" t="s">
        <v>170</v>
      </c>
      <c r="N319" s="428"/>
      <c r="O319" s="416" t="s">
        <v>169</v>
      </c>
      <c r="P319" s="426"/>
      <c r="Q319" s="416" t="s">
        <v>169</v>
      </c>
      <c r="R319" s="426"/>
      <c r="S319" s="416" t="s">
        <v>169</v>
      </c>
      <c r="T319" s="426"/>
      <c r="U319" s="478" t="s">
        <v>169</v>
      </c>
      <c r="V319" s="477"/>
      <c r="W319" s="463" t="s">
        <v>169</v>
      </c>
      <c r="X319" s="462">
        <v>0.5</v>
      </c>
      <c r="Y319" s="781"/>
      <c r="Z319" s="782"/>
      <c r="AA319" s="792"/>
      <c r="AB319" s="792"/>
      <c r="AC319" s="792"/>
      <c r="AD319" s="792"/>
      <c r="AE319" s="792"/>
      <c r="AF319" s="792"/>
    </row>
    <row r="320" spans="1:32" s="404" customFormat="1" ht="15" customHeight="1" x14ac:dyDescent="0.2">
      <c r="A320" s="402"/>
      <c r="B320" s="824"/>
      <c r="C320" s="825"/>
      <c r="D320" s="792"/>
      <c r="E320" s="829"/>
      <c r="F320" s="843"/>
      <c r="G320" s="835"/>
      <c r="H320" s="829"/>
      <c r="I320" s="416" t="s">
        <v>168</v>
      </c>
      <c r="J320" s="427">
        <v>75</v>
      </c>
      <c r="K320" s="416" t="s">
        <v>167</v>
      </c>
      <c r="L320" s="427"/>
      <c r="M320" s="816"/>
      <c r="N320" s="817"/>
      <c r="O320" s="416" t="s">
        <v>166</v>
      </c>
      <c r="P320" s="426">
        <f>IF(P318="",P319-P317,P319-P318)</f>
        <v>0</v>
      </c>
      <c r="Q320" s="416" t="s">
        <v>166</v>
      </c>
      <c r="R320" s="426">
        <f>IF(R318="",R319-R317,R319-R318)</f>
        <v>0</v>
      </c>
      <c r="S320" s="416" t="s">
        <v>166</v>
      </c>
      <c r="T320" s="426">
        <f>IF(T318="",T319-T317,T319-T318)</f>
        <v>0</v>
      </c>
      <c r="U320" s="478" t="s">
        <v>166</v>
      </c>
      <c r="V320" s="477">
        <f>IF(V318="",V319-V317,V319-V318)</f>
        <v>0</v>
      </c>
      <c r="W320" s="463" t="s">
        <v>166</v>
      </c>
      <c r="X320" s="462">
        <f>IF(X318="",X319-X317,X319-X318)</f>
        <v>0</v>
      </c>
      <c r="Y320" s="781"/>
      <c r="Z320" s="782"/>
      <c r="AA320" s="792"/>
      <c r="AB320" s="792"/>
      <c r="AC320" s="792"/>
      <c r="AD320" s="792"/>
      <c r="AE320" s="792"/>
      <c r="AF320" s="792"/>
    </row>
    <row r="321" spans="1:32" s="404" customFormat="1" ht="15" customHeight="1" x14ac:dyDescent="0.2">
      <c r="A321" s="402"/>
      <c r="B321" s="824"/>
      <c r="C321" s="825"/>
      <c r="D321" s="792"/>
      <c r="E321" s="829"/>
      <c r="F321" s="843"/>
      <c r="G321" s="835"/>
      <c r="H321" s="829"/>
      <c r="I321" s="416" t="s">
        <v>165</v>
      </c>
      <c r="J321" s="415"/>
      <c r="K321" s="416" t="s">
        <v>164</v>
      </c>
      <c r="L321" s="415"/>
      <c r="M321" s="816"/>
      <c r="N321" s="817"/>
      <c r="O321" s="816"/>
      <c r="P321" s="817"/>
      <c r="Q321" s="816"/>
      <c r="R321" s="817"/>
      <c r="S321" s="816"/>
      <c r="T321" s="817"/>
      <c r="U321" s="857"/>
      <c r="V321" s="858"/>
      <c r="W321" s="781"/>
      <c r="X321" s="782"/>
      <c r="Y321" s="781"/>
      <c r="Z321" s="782"/>
      <c r="AA321" s="792"/>
      <c r="AB321" s="792"/>
      <c r="AC321" s="792"/>
      <c r="AD321" s="792"/>
      <c r="AE321" s="792"/>
      <c r="AF321" s="792"/>
    </row>
    <row r="322" spans="1:32" s="404" customFormat="1" ht="15" customHeight="1" x14ac:dyDescent="0.2">
      <c r="A322" s="402"/>
      <c r="B322" s="826"/>
      <c r="C322" s="827"/>
      <c r="D322" s="793"/>
      <c r="E322" s="830"/>
      <c r="F322" s="844"/>
      <c r="G322" s="836"/>
      <c r="H322" s="830"/>
      <c r="I322" s="406" t="s">
        <v>158</v>
      </c>
      <c r="J322" s="451">
        <v>44105</v>
      </c>
      <c r="K322" s="820"/>
      <c r="L322" s="821"/>
      <c r="M322" s="818"/>
      <c r="N322" s="819"/>
      <c r="O322" s="818"/>
      <c r="P322" s="819"/>
      <c r="Q322" s="818"/>
      <c r="R322" s="819"/>
      <c r="S322" s="818"/>
      <c r="T322" s="819"/>
      <c r="U322" s="859"/>
      <c r="V322" s="860"/>
      <c r="W322" s="783"/>
      <c r="X322" s="784"/>
      <c r="Y322" s="783"/>
      <c r="Z322" s="784"/>
      <c r="AA322" s="793"/>
      <c r="AB322" s="793"/>
      <c r="AC322" s="793"/>
      <c r="AD322" s="793"/>
      <c r="AE322" s="793"/>
      <c r="AF322" s="793"/>
    </row>
    <row r="323" spans="1:32" s="404" customFormat="1" ht="12.75" customHeight="1" x14ac:dyDescent="0.2">
      <c r="A323" s="402"/>
      <c r="B323" s="822" t="s">
        <v>1923</v>
      </c>
      <c r="C323" s="823"/>
      <c r="D323" s="791" t="s">
        <v>1921</v>
      </c>
      <c r="E323" s="828" t="s">
        <v>228</v>
      </c>
      <c r="F323" s="842"/>
      <c r="G323" s="834" t="s">
        <v>231</v>
      </c>
      <c r="H323" s="828"/>
      <c r="I323" s="434" t="s">
        <v>184</v>
      </c>
      <c r="J323" s="438">
        <v>500000</v>
      </c>
      <c r="K323" s="434" t="s">
        <v>183</v>
      </c>
      <c r="L323" s="437">
        <f>J328+J326-0.001</f>
        <v>44179.999000000003</v>
      </c>
      <c r="M323" s="434" t="s">
        <v>182</v>
      </c>
      <c r="N323" s="436">
        <f>J323</f>
        <v>500000</v>
      </c>
      <c r="O323" s="434" t="s">
        <v>181</v>
      </c>
      <c r="P323" s="435"/>
      <c r="Q323" s="434" t="s">
        <v>181</v>
      </c>
      <c r="R323" s="435"/>
      <c r="S323" s="434" t="s">
        <v>181</v>
      </c>
      <c r="T323" s="435"/>
      <c r="U323" s="480" t="s">
        <v>181</v>
      </c>
      <c r="V323" s="479"/>
      <c r="W323" s="466" t="s">
        <v>181</v>
      </c>
      <c r="X323" s="467">
        <v>0.9</v>
      </c>
      <c r="Y323" s="466" t="s">
        <v>180</v>
      </c>
      <c r="Z323" s="465"/>
      <c r="AA323" s="894" t="s">
        <v>747</v>
      </c>
      <c r="AB323" s="894" t="s">
        <v>747</v>
      </c>
      <c r="AC323" s="894" t="s">
        <v>747</v>
      </c>
      <c r="AD323" s="894" t="s">
        <v>747</v>
      </c>
      <c r="AE323" s="894" t="s">
        <v>747</v>
      </c>
      <c r="AF323" s="894" t="s">
        <v>10</v>
      </c>
    </row>
    <row r="324" spans="1:32" s="404" customFormat="1" ht="15" customHeight="1" x14ac:dyDescent="0.2">
      <c r="A324" s="402"/>
      <c r="B324" s="824"/>
      <c r="C324" s="825"/>
      <c r="D324" s="792"/>
      <c r="E324" s="829"/>
      <c r="F324" s="843"/>
      <c r="G324" s="835"/>
      <c r="H324" s="829"/>
      <c r="I324" s="416" t="s">
        <v>179</v>
      </c>
      <c r="J324" s="432" t="s">
        <v>1073</v>
      </c>
      <c r="K324" s="416" t="s">
        <v>177</v>
      </c>
      <c r="L324" s="415"/>
      <c r="M324" s="416" t="s">
        <v>176</v>
      </c>
      <c r="N324" s="428">
        <f>N323</f>
        <v>500000</v>
      </c>
      <c r="O324" s="416" t="s">
        <v>175</v>
      </c>
      <c r="P324" s="426"/>
      <c r="Q324" s="416" t="s">
        <v>175</v>
      </c>
      <c r="R324" s="426"/>
      <c r="S324" s="416" t="s">
        <v>175</v>
      </c>
      <c r="T324" s="426"/>
      <c r="U324" s="478" t="s">
        <v>175</v>
      </c>
      <c r="V324" s="477"/>
      <c r="W324" s="463" t="s">
        <v>175</v>
      </c>
      <c r="X324" s="462"/>
      <c r="Y324" s="463" t="s">
        <v>174</v>
      </c>
      <c r="Z324" s="464"/>
      <c r="AA324" s="895"/>
      <c r="AB324" s="895"/>
      <c r="AC324" s="895"/>
      <c r="AD324" s="895"/>
      <c r="AE324" s="895"/>
      <c r="AF324" s="895"/>
    </row>
    <row r="325" spans="1:32" s="404" customFormat="1" ht="25.5" x14ac:dyDescent="0.2">
      <c r="A325" s="402"/>
      <c r="B325" s="824"/>
      <c r="C325" s="825"/>
      <c r="D325" s="792"/>
      <c r="E325" s="829"/>
      <c r="F325" s="843"/>
      <c r="G325" s="835"/>
      <c r="H325" s="829"/>
      <c r="I325" s="416" t="s">
        <v>173</v>
      </c>
      <c r="J325" s="596" t="s">
        <v>2005</v>
      </c>
      <c r="K325" s="416" t="s">
        <v>171</v>
      </c>
      <c r="L325" s="427"/>
      <c r="M325" s="416" t="s">
        <v>170</v>
      </c>
      <c r="N325" s="428"/>
      <c r="O325" s="416" t="s">
        <v>169</v>
      </c>
      <c r="P325" s="426"/>
      <c r="Q325" s="416" t="s">
        <v>169</v>
      </c>
      <c r="R325" s="426"/>
      <c r="S325" s="416" t="s">
        <v>169</v>
      </c>
      <c r="T325" s="426"/>
      <c r="U325" s="478" t="s">
        <v>169</v>
      </c>
      <c r="V325" s="477"/>
      <c r="W325" s="463" t="s">
        <v>169</v>
      </c>
      <c r="X325" s="462">
        <v>0.9</v>
      </c>
      <c r="Y325" s="781"/>
      <c r="Z325" s="782"/>
      <c r="AA325" s="895"/>
      <c r="AB325" s="895"/>
      <c r="AC325" s="895"/>
      <c r="AD325" s="895"/>
      <c r="AE325" s="895"/>
      <c r="AF325" s="895"/>
    </row>
    <row r="326" spans="1:32" s="404" customFormat="1" ht="15" customHeight="1" x14ac:dyDescent="0.2">
      <c r="A326" s="402"/>
      <c r="B326" s="824"/>
      <c r="C326" s="825"/>
      <c r="D326" s="792"/>
      <c r="E326" s="829"/>
      <c r="F326" s="843"/>
      <c r="G326" s="835"/>
      <c r="H326" s="829"/>
      <c r="I326" s="416" t="s">
        <v>168</v>
      </c>
      <c r="J326" s="427">
        <v>75</v>
      </c>
      <c r="K326" s="416" t="s">
        <v>167</v>
      </c>
      <c r="L326" s="427"/>
      <c r="M326" s="816"/>
      <c r="N326" s="817"/>
      <c r="O326" s="416" t="s">
        <v>166</v>
      </c>
      <c r="P326" s="426">
        <f>IF(P324="",P325-P323,P325-P324)</f>
        <v>0</v>
      </c>
      <c r="Q326" s="416" t="s">
        <v>166</v>
      </c>
      <c r="R326" s="426">
        <f>IF(R324="",R325-R323,R325-R324)</f>
        <v>0</v>
      </c>
      <c r="S326" s="416" t="s">
        <v>166</v>
      </c>
      <c r="T326" s="426">
        <f>IF(T324="",T325-T323,T325-T324)</f>
        <v>0</v>
      </c>
      <c r="U326" s="478" t="s">
        <v>166</v>
      </c>
      <c r="V326" s="477">
        <f>IF(V324="",V325-V323,V325-V324)</f>
        <v>0</v>
      </c>
      <c r="W326" s="463" t="s">
        <v>166</v>
      </c>
      <c r="X326" s="462">
        <f>IF(X324="",X325-X323,X325-X324)</f>
        <v>0</v>
      </c>
      <c r="Y326" s="781"/>
      <c r="Z326" s="782"/>
      <c r="AA326" s="895"/>
      <c r="AB326" s="895"/>
      <c r="AC326" s="895"/>
      <c r="AD326" s="895"/>
      <c r="AE326" s="895"/>
      <c r="AF326" s="895"/>
    </row>
    <row r="327" spans="1:32" s="404" customFormat="1" ht="15" customHeight="1" x14ac:dyDescent="0.2">
      <c r="A327" s="402"/>
      <c r="B327" s="824"/>
      <c r="C327" s="825"/>
      <c r="D327" s="792"/>
      <c r="E327" s="829"/>
      <c r="F327" s="843"/>
      <c r="G327" s="835"/>
      <c r="H327" s="829"/>
      <c r="I327" s="416" t="s">
        <v>165</v>
      </c>
      <c r="J327" s="415"/>
      <c r="K327" s="416" t="s">
        <v>164</v>
      </c>
      <c r="L327" s="415"/>
      <c r="M327" s="816"/>
      <c r="N327" s="817"/>
      <c r="O327" s="816"/>
      <c r="P327" s="817"/>
      <c r="Q327" s="816"/>
      <c r="R327" s="817"/>
      <c r="S327" s="816"/>
      <c r="T327" s="817"/>
      <c r="U327" s="857"/>
      <c r="V327" s="858"/>
      <c r="W327" s="781"/>
      <c r="X327" s="782"/>
      <c r="Y327" s="781"/>
      <c r="Z327" s="782"/>
      <c r="AA327" s="895"/>
      <c r="AB327" s="895"/>
      <c r="AC327" s="895"/>
      <c r="AD327" s="895"/>
      <c r="AE327" s="895"/>
      <c r="AF327" s="895"/>
    </row>
    <row r="328" spans="1:32" s="404" customFormat="1" ht="15" customHeight="1" x14ac:dyDescent="0.2">
      <c r="A328" s="402"/>
      <c r="B328" s="826"/>
      <c r="C328" s="827"/>
      <c r="D328" s="793"/>
      <c r="E328" s="830"/>
      <c r="F328" s="844"/>
      <c r="G328" s="836"/>
      <c r="H328" s="830"/>
      <c r="I328" s="406" t="s">
        <v>158</v>
      </c>
      <c r="J328" s="451">
        <v>44105</v>
      </c>
      <c r="K328" s="820"/>
      <c r="L328" s="821"/>
      <c r="M328" s="818"/>
      <c r="N328" s="819"/>
      <c r="O328" s="818"/>
      <c r="P328" s="819"/>
      <c r="Q328" s="818"/>
      <c r="R328" s="819"/>
      <c r="S328" s="818"/>
      <c r="T328" s="819"/>
      <c r="U328" s="859"/>
      <c r="V328" s="860"/>
      <c r="W328" s="783"/>
      <c r="X328" s="784"/>
      <c r="Y328" s="783"/>
      <c r="Z328" s="784"/>
      <c r="AA328" s="896"/>
      <c r="AB328" s="896"/>
      <c r="AC328" s="896"/>
      <c r="AD328" s="896"/>
      <c r="AE328" s="896"/>
      <c r="AF328" s="896"/>
    </row>
    <row r="329" spans="1:32" s="404" customFormat="1" ht="12.75" customHeight="1" x14ac:dyDescent="0.2">
      <c r="A329" s="402"/>
      <c r="B329" s="822" t="s">
        <v>2181</v>
      </c>
      <c r="C329" s="823"/>
      <c r="D329" s="791" t="s">
        <v>1921</v>
      </c>
      <c r="E329" s="828" t="s">
        <v>228</v>
      </c>
      <c r="F329" s="842"/>
      <c r="G329" s="834" t="s">
        <v>231</v>
      </c>
      <c r="H329" s="828"/>
      <c r="I329" s="434" t="s">
        <v>184</v>
      </c>
      <c r="J329" s="438">
        <v>500000</v>
      </c>
      <c r="K329" s="434" t="s">
        <v>183</v>
      </c>
      <c r="L329" s="437">
        <f>J334+J332-0.001</f>
        <v>44179.999000000003</v>
      </c>
      <c r="M329" s="434" t="s">
        <v>182</v>
      </c>
      <c r="N329" s="436">
        <f>J329</f>
        <v>500000</v>
      </c>
      <c r="O329" s="434" t="s">
        <v>181</v>
      </c>
      <c r="P329" s="435"/>
      <c r="Q329" s="434" t="s">
        <v>181</v>
      </c>
      <c r="R329" s="435"/>
      <c r="S329" s="434" t="s">
        <v>181</v>
      </c>
      <c r="T329" s="435"/>
      <c r="U329" s="480" t="s">
        <v>181</v>
      </c>
      <c r="V329" s="479"/>
      <c r="W329" s="466" t="s">
        <v>181</v>
      </c>
      <c r="X329" s="467">
        <v>0.5</v>
      </c>
      <c r="Y329" s="466" t="s">
        <v>180</v>
      </c>
      <c r="Z329" s="465"/>
      <c r="AA329" s="894" t="s">
        <v>747</v>
      </c>
      <c r="AB329" s="894" t="s">
        <v>747</v>
      </c>
      <c r="AC329" s="894" t="s">
        <v>747</v>
      </c>
      <c r="AD329" s="894" t="s">
        <v>747</v>
      </c>
      <c r="AE329" s="894" t="s">
        <v>747</v>
      </c>
      <c r="AF329" s="894" t="s">
        <v>10</v>
      </c>
    </row>
    <row r="330" spans="1:32" s="404" customFormat="1" ht="15" customHeight="1" x14ac:dyDescent="0.2">
      <c r="A330" s="402"/>
      <c r="B330" s="824"/>
      <c r="C330" s="825"/>
      <c r="D330" s="792"/>
      <c r="E330" s="829"/>
      <c r="F330" s="843"/>
      <c r="G330" s="835"/>
      <c r="H330" s="829"/>
      <c r="I330" s="416" t="s">
        <v>179</v>
      </c>
      <c r="J330" s="432" t="s">
        <v>1073</v>
      </c>
      <c r="K330" s="416" t="s">
        <v>177</v>
      </c>
      <c r="L330" s="415"/>
      <c r="M330" s="416" t="s">
        <v>176</v>
      </c>
      <c r="N330" s="428">
        <f>N329</f>
        <v>500000</v>
      </c>
      <c r="O330" s="416" t="s">
        <v>175</v>
      </c>
      <c r="P330" s="426"/>
      <c r="Q330" s="416" t="s">
        <v>175</v>
      </c>
      <c r="R330" s="426"/>
      <c r="S330" s="416" t="s">
        <v>175</v>
      </c>
      <c r="T330" s="426"/>
      <c r="U330" s="478" t="s">
        <v>175</v>
      </c>
      <c r="V330" s="477"/>
      <c r="W330" s="463" t="s">
        <v>175</v>
      </c>
      <c r="X330" s="462"/>
      <c r="Y330" s="463" t="s">
        <v>174</v>
      </c>
      <c r="Z330" s="464"/>
      <c r="AA330" s="895"/>
      <c r="AB330" s="895"/>
      <c r="AC330" s="895"/>
      <c r="AD330" s="895"/>
      <c r="AE330" s="895"/>
      <c r="AF330" s="895"/>
    </row>
    <row r="331" spans="1:32" s="404" customFormat="1" ht="25.5" x14ac:dyDescent="0.2">
      <c r="A331" s="402"/>
      <c r="B331" s="824"/>
      <c r="C331" s="825"/>
      <c r="D331" s="792"/>
      <c r="E331" s="829"/>
      <c r="F331" s="843"/>
      <c r="G331" s="835"/>
      <c r="H331" s="829"/>
      <c r="I331" s="416" t="s">
        <v>173</v>
      </c>
      <c r="J331" s="596" t="s">
        <v>2005</v>
      </c>
      <c r="K331" s="416" t="s">
        <v>171</v>
      </c>
      <c r="L331" s="427"/>
      <c r="M331" s="416" t="s">
        <v>170</v>
      </c>
      <c r="N331" s="428"/>
      <c r="O331" s="416" t="s">
        <v>169</v>
      </c>
      <c r="P331" s="426"/>
      <c r="Q331" s="416" t="s">
        <v>169</v>
      </c>
      <c r="R331" s="426"/>
      <c r="S331" s="416" t="s">
        <v>169</v>
      </c>
      <c r="T331" s="426"/>
      <c r="U331" s="478" t="s">
        <v>169</v>
      </c>
      <c r="V331" s="477"/>
      <c r="W331" s="463" t="s">
        <v>169</v>
      </c>
      <c r="X331" s="462">
        <v>0.5</v>
      </c>
      <c r="Y331" s="781"/>
      <c r="Z331" s="782"/>
      <c r="AA331" s="895"/>
      <c r="AB331" s="895"/>
      <c r="AC331" s="895"/>
      <c r="AD331" s="895"/>
      <c r="AE331" s="895"/>
      <c r="AF331" s="895"/>
    </row>
    <row r="332" spans="1:32" s="404" customFormat="1" ht="15" customHeight="1" x14ac:dyDescent="0.2">
      <c r="A332" s="402"/>
      <c r="B332" s="824"/>
      <c r="C332" s="825"/>
      <c r="D332" s="792"/>
      <c r="E332" s="829"/>
      <c r="F332" s="843"/>
      <c r="G332" s="835"/>
      <c r="H332" s="829"/>
      <c r="I332" s="416" t="s">
        <v>168</v>
      </c>
      <c r="J332" s="427">
        <v>75</v>
      </c>
      <c r="K332" s="416" t="s">
        <v>167</v>
      </c>
      <c r="L332" s="427"/>
      <c r="M332" s="816"/>
      <c r="N332" s="817"/>
      <c r="O332" s="416" t="s">
        <v>166</v>
      </c>
      <c r="P332" s="426">
        <f>IF(P330="",P331-P329,P331-P330)</f>
        <v>0</v>
      </c>
      <c r="Q332" s="416" t="s">
        <v>166</v>
      </c>
      <c r="R332" s="426">
        <f>IF(R330="",R331-R329,R331-R330)</f>
        <v>0</v>
      </c>
      <c r="S332" s="416" t="s">
        <v>166</v>
      </c>
      <c r="T332" s="426">
        <f>IF(T330="",T331-T329,T331-T330)</f>
        <v>0</v>
      </c>
      <c r="U332" s="478" t="s">
        <v>166</v>
      </c>
      <c r="V332" s="477">
        <f>IF(V330="",V331-V329,V331-V330)</f>
        <v>0</v>
      </c>
      <c r="W332" s="463" t="s">
        <v>166</v>
      </c>
      <c r="X332" s="462">
        <f>IF(X330="",X331-X329,X331-X330)</f>
        <v>0</v>
      </c>
      <c r="Y332" s="781"/>
      <c r="Z332" s="782"/>
      <c r="AA332" s="895"/>
      <c r="AB332" s="895"/>
      <c r="AC332" s="895"/>
      <c r="AD332" s="895"/>
      <c r="AE332" s="895"/>
      <c r="AF332" s="895"/>
    </row>
    <row r="333" spans="1:32" s="404" customFormat="1" ht="15" customHeight="1" x14ac:dyDescent="0.2">
      <c r="A333" s="402"/>
      <c r="B333" s="824"/>
      <c r="C333" s="825"/>
      <c r="D333" s="792"/>
      <c r="E333" s="829"/>
      <c r="F333" s="843"/>
      <c r="G333" s="835"/>
      <c r="H333" s="829"/>
      <c r="I333" s="416" t="s">
        <v>165</v>
      </c>
      <c r="J333" s="415"/>
      <c r="K333" s="416" t="s">
        <v>164</v>
      </c>
      <c r="L333" s="415"/>
      <c r="M333" s="816"/>
      <c r="N333" s="817"/>
      <c r="O333" s="816"/>
      <c r="P333" s="817"/>
      <c r="Q333" s="816"/>
      <c r="R333" s="817"/>
      <c r="S333" s="816"/>
      <c r="T333" s="817"/>
      <c r="U333" s="857"/>
      <c r="V333" s="858"/>
      <c r="W333" s="781"/>
      <c r="X333" s="782"/>
      <c r="Y333" s="781"/>
      <c r="Z333" s="782"/>
      <c r="AA333" s="895"/>
      <c r="AB333" s="895"/>
      <c r="AC333" s="895"/>
      <c r="AD333" s="895"/>
      <c r="AE333" s="895"/>
      <c r="AF333" s="895"/>
    </row>
    <row r="334" spans="1:32" s="404" customFormat="1" ht="15" customHeight="1" x14ac:dyDescent="0.2">
      <c r="A334" s="402"/>
      <c r="B334" s="826"/>
      <c r="C334" s="827"/>
      <c r="D334" s="793"/>
      <c r="E334" s="830"/>
      <c r="F334" s="844"/>
      <c r="G334" s="836"/>
      <c r="H334" s="830"/>
      <c r="I334" s="406" t="s">
        <v>158</v>
      </c>
      <c r="J334" s="451">
        <v>44105</v>
      </c>
      <c r="K334" s="820"/>
      <c r="L334" s="821"/>
      <c r="M334" s="818"/>
      <c r="N334" s="819"/>
      <c r="O334" s="818"/>
      <c r="P334" s="819"/>
      <c r="Q334" s="818"/>
      <c r="R334" s="819"/>
      <c r="S334" s="818"/>
      <c r="T334" s="819"/>
      <c r="U334" s="859"/>
      <c r="V334" s="860"/>
      <c r="W334" s="783"/>
      <c r="X334" s="784"/>
      <c r="Y334" s="783"/>
      <c r="Z334" s="784"/>
      <c r="AA334" s="896"/>
      <c r="AB334" s="896"/>
      <c r="AC334" s="896"/>
      <c r="AD334" s="896"/>
      <c r="AE334" s="896"/>
      <c r="AF334" s="896"/>
    </row>
    <row r="335" spans="1:32" s="404" customFormat="1" ht="12.75" customHeight="1" x14ac:dyDescent="0.2">
      <c r="A335" s="402"/>
      <c r="B335" s="822" t="s">
        <v>1924</v>
      </c>
      <c r="C335" s="823"/>
      <c r="D335" s="791" t="s">
        <v>1921</v>
      </c>
      <c r="E335" s="828" t="s">
        <v>228</v>
      </c>
      <c r="F335" s="842"/>
      <c r="G335" s="834" t="s">
        <v>231</v>
      </c>
      <c r="H335" s="828"/>
      <c r="I335" s="434" t="s">
        <v>184</v>
      </c>
      <c r="J335" s="438">
        <v>500000</v>
      </c>
      <c r="K335" s="434" t="s">
        <v>183</v>
      </c>
      <c r="L335" s="437">
        <f>J340+J338-0.001</f>
        <v>44179.999000000003</v>
      </c>
      <c r="M335" s="434" t="s">
        <v>182</v>
      </c>
      <c r="N335" s="436">
        <f>J335</f>
        <v>500000</v>
      </c>
      <c r="O335" s="434" t="s">
        <v>181</v>
      </c>
      <c r="P335" s="435"/>
      <c r="Q335" s="434" t="s">
        <v>181</v>
      </c>
      <c r="R335" s="435"/>
      <c r="S335" s="434" t="s">
        <v>181</v>
      </c>
      <c r="T335" s="435"/>
      <c r="U335" s="466" t="s">
        <v>181</v>
      </c>
      <c r="V335" s="467">
        <v>1</v>
      </c>
      <c r="W335" s="466" t="s">
        <v>181</v>
      </c>
      <c r="X335" s="467">
        <v>0.75</v>
      </c>
      <c r="Y335" s="466" t="s">
        <v>180</v>
      </c>
      <c r="Z335" s="465"/>
      <c r="AA335" s="791" t="s">
        <v>747</v>
      </c>
      <c r="AB335" s="791" t="s">
        <v>747</v>
      </c>
      <c r="AC335" s="791" t="s">
        <v>747</v>
      </c>
      <c r="AD335" s="791" t="s">
        <v>227</v>
      </c>
      <c r="AE335" s="791" t="s">
        <v>227</v>
      </c>
      <c r="AF335" s="791" t="s">
        <v>10</v>
      </c>
    </row>
    <row r="336" spans="1:32" s="404" customFormat="1" ht="15" customHeight="1" x14ac:dyDescent="0.2">
      <c r="A336" s="402"/>
      <c r="B336" s="824"/>
      <c r="C336" s="825"/>
      <c r="D336" s="792"/>
      <c r="E336" s="829"/>
      <c r="F336" s="843"/>
      <c r="G336" s="835"/>
      <c r="H336" s="829"/>
      <c r="I336" s="416" t="s">
        <v>179</v>
      </c>
      <c r="J336" s="432" t="s">
        <v>1073</v>
      </c>
      <c r="K336" s="416" t="s">
        <v>177</v>
      </c>
      <c r="L336" s="415"/>
      <c r="M336" s="416" t="s">
        <v>176</v>
      </c>
      <c r="N336" s="428">
        <f>N335</f>
        <v>500000</v>
      </c>
      <c r="O336" s="416" t="s">
        <v>175</v>
      </c>
      <c r="P336" s="426"/>
      <c r="Q336" s="416" t="s">
        <v>175</v>
      </c>
      <c r="R336" s="426"/>
      <c r="S336" s="416" t="s">
        <v>175</v>
      </c>
      <c r="T336" s="426"/>
      <c r="U336" s="463" t="s">
        <v>175</v>
      </c>
      <c r="V336" s="462"/>
      <c r="W336" s="463" t="s">
        <v>175</v>
      </c>
      <c r="X336" s="462"/>
      <c r="Y336" s="463" t="s">
        <v>174</v>
      </c>
      <c r="Z336" s="464"/>
      <c r="AA336" s="792"/>
      <c r="AB336" s="792"/>
      <c r="AC336" s="792"/>
      <c r="AD336" s="792"/>
      <c r="AE336" s="792"/>
      <c r="AF336" s="792"/>
    </row>
    <row r="337" spans="1:32" s="404" customFormat="1" ht="33" customHeight="1" x14ac:dyDescent="0.2">
      <c r="A337" s="402"/>
      <c r="B337" s="824"/>
      <c r="C337" s="825"/>
      <c r="D337" s="792"/>
      <c r="E337" s="829"/>
      <c r="F337" s="843"/>
      <c r="G337" s="835"/>
      <c r="H337" s="829"/>
      <c r="I337" s="416" t="s">
        <v>173</v>
      </c>
      <c r="J337" s="596" t="s">
        <v>2005</v>
      </c>
      <c r="K337" s="416" t="s">
        <v>171</v>
      </c>
      <c r="L337" s="427"/>
      <c r="M337" s="416" t="s">
        <v>170</v>
      </c>
      <c r="N337" s="428"/>
      <c r="O337" s="416" t="s">
        <v>169</v>
      </c>
      <c r="P337" s="426"/>
      <c r="Q337" s="416" t="s">
        <v>169</v>
      </c>
      <c r="R337" s="426"/>
      <c r="S337" s="416" t="s">
        <v>169</v>
      </c>
      <c r="T337" s="426"/>
      <c r="U337" s="463" t="s">
        <v>169</v>
      </c>
      <c r="V337" s="462">
        <v>1</v>
      </c>
      <c r="W337" s="463" t="s">
        <v>169</v>
      </c>
      <c r="X337" s="462">
        <v>0.75</v>
      </c>
      <c r="Y337" s="781"/>
      <c r="Z337" s="782"/>
      <c r="AA337" s="792"/>
      <c r="AB337" s="792"/>
      <c r="AC337" s="792"/>
      <c r="AD337" s="792"/>
      <c r="AE337" s="792"/>
      <c r="AF337" s="792"/>
    </row>
    <row r="338" spans="1:32" s="404" customFormat="1" ht="15" customHeight="1" x14ac:dyDescent="0.2">
      <c r="A338" s="402"/>
      <c r="B338" s="824"/>
      <c r="C338" s="825"/>
      <c r="D338" s="792"/>
      <c r="E338" s="829"/>
      <c r="F338" s="843"/>
      <c r="G338" s="835"/>
      <c r="H338" s="829"/>
      <c r="I338" s="416" t="s">
        <v>168</v>
      </c>
      <c r="J338" s="427">
        <v>75</v>
      </c>
      <c r="K338" s="416" t="s">
        <v>167</v>
      </c>
      <c r="L338" s="427"/>
      <c r="M338" s="816"/>
      <c r="N338" s="817"/>
      <c r="O338" s="416" t="s">
        <v>166</v>
      </c>
      <c r="P338" s="426">
        <f>IF(P336="",P337-P335,P337-P336)</f>
        <v>0</v>
      </c>
      <c r="Q338" s="416" t="s">
        <v>166</v>
      </c>
      <c r="R338" s="426">
        <f>IF(R336="",R337-R335,R337-R336)</f>
        <v>0</v>
      </c>
      <c r="S338" s="416" t="s">
        <v>166</v>
      </c>
      <c r="T338" s="426">
        <f>IF(T336="",T337-T335,T337-T336)</f>
        <v>0</v>
      </c>
      <c r="U338" s="463" t="s">
        <v>166</v>
      </c>
      <c r="V338" s="462">
        <f>IF(V336="",V337-V335,V337-V336)</f>
        <v>0</v>
      </c>
      <c r="W338" s="463" t="s">
        <v>166</v>
      </c>
      <c r="X338" s="462">
        <f>IF(X336="",X337-X335,X337-X336)</f>
        <v>0</v>
      </c>
      <c r="Y338" s="781"/>
      <c r="Z338" s="782"/>
      <c r="AA338" s="792"/>
      <c r="AB338" s="792"/>
      <c r="AC338" s="792"/>
      <c r="AD338" s="792"/>
      <c r="AE338" s="792"/>
      <c r="AF338" s="792"/>
    </row>
    <row r="339" spans="1:32" s="404" customFormat="1" ht="15" customHeight="1" x14ac:dyDescent="0.2">
      <c r="A339" s="402"/>
      <c r="B339" s="824"/>
      <c r="C339" s="825"/>
      <c r="D339" s="792"/>
      <c r="E339" s="829"/>
      <c r="F339" s="843"/>
      <c r="G339" s="835"/>
      <c r="H339" s="829"/>
      <c r="I339" s="416" t="s">
        <v>165</v>
      </c>
      <c r="J339" s="415"/>
      <c r="K339" s="416" t="s">
        <v>164</v>
      </c>
      <c r="L339" s="415"/>
      <c r="M339" s="816"/>
      <c r="N339" s="817"/>
      <c r="O339" s="816"/>
      <c r="P339" s="817"/>
      <c r="Q339" s="816"/>
      <c r="R339" s="817"/>
      <c r="S339" s="816"/>
      <c r="T339" s="817"/>
      <c r="U339" s="781"/>
      <c r="V339" s="782"/>
      <c r="W339" s="781"/>
      <c r="X339" s="782"/>
      <c r="Y339" s="781"/>
      <c r="Z339" s="782"/>
      <c r="AA339" s="792"/>
      <c r="AB339" s="792"/>
      <c r="AC339" s="792"/>
      <c r="AD339" s="792"/>
      <c r="AE339" s="792"/>
      <c r="AF339" s="792"/>
    </row>
    <row r="340" spans="1:32" s="404" customFormat="1" ht="15" customHeight="1" x14ac:dyDescent="0.2">
      <c r="A340" s="402"/>
      <c r="B340" s="826"/>
      <c r="C340" s="827"/>
      <c r="D340" s="793"/>
      <c r="E340" s="830"/>
      <c r="F340" s="844"/>
      <c r="G340" s="836"/>
      <c r="H340" s="830"/>
      <c r="I340" s="406" t="s">
        <v>158</v>
      </c>
      <c r="J340" s="451">
        <v>44105</v>
      </c>
      <c r="K340" s="820"/>
      <c r="L340" s="821"/>
      <c r="M340" s="818"/>
      <c r="N340" s="819"/>
      <c r="O340" s="818"/>
      <c r="P340" s="819"/>
      <c r="Q340" s="818"/>
      <c r="R340" s="819"/>
      <c r="S340" s="818"/>
      <c r="T340" s="819"/>
      <c r="U340" s="783"/>
      <c r="V340" s="784"/>
      <c r="W340" s="783"/>
      <c r="X340" s="784"/>
      <c r="Y340" s="783"/>
      <c r="Z340" s="784"/>
      <c r="AA340" s="793"/>
      <c r="AB340" s="793"/>
      <c r="AC340" s="793"/>
      <c r="AD340" s="793"/>
      <c r="AE340" s="793"/>
      <c r="AF340" s="793"/>
    </row>
    <row r="341" spans="1:32" s="404" customFormat="1" ht="12.75" customHeight="1" x14ac:dyDescent="0.2">
      <c r="A341" s="402"/>
      <c r="B341" s="822" t="s">
        <v>133</v>
      </c>
      <c r="C341" s="823"/>
      <c r="D341" s="791" t="s">
        <v>470</v>
      </c>
      <c r="E341" s="879" t="s">
        <v>995</v>
      </c>
      <c r="F341" s="831"/>
      <c r="G341" s="834" t="s">
        <v>259</v>
      </c>
      <c r="H341" s="828" t="s">
        <v>193</v>
      </c>
      <c r="I341" s="434" t="s">
        <v>184</v>
      </c>
      <c r="J341" s="438">
        <v>2000000</v>
      </c>
      <c r="K341" s="434" t="s">
        <v>183</v>
      </c>
      <c r="L341" s="437">
        <f>J346+J344</f>
        <v>43801</v>
      </c>
      <c r="M341" s="434" t="s">
        <v>182</v>
      </c>
      <c r="N341" s="436">
        <f>J341</f>
        <v>2000000</v>
      </c>
      <c r="O341" s="434" t="s">
        <v>181</v>
      </c>
      <c r="P341" s="435"/>
      <c r="Q341" s="434" t="s">
        <v>181</v>
      </c>
      <c r="R341" s="435"/>
      <c r="S341" s="434" t="s">
        <v>181</v>
      </c>
      <c r="T341" s="435"/>
      <c r="U341" s="434" t="s">
        <v>181</v>
      </c>
      <c r="V341" s="435"/>
      <c r="W341" s="434" t="s">
        <v>181</v>
      </c>
      <c r="X341" s="435"/>
      <c r="Y341" s="434" t="s">
        <v>180</v>
      </c>
      <c r="Z341" s="433"/>
      <c r="AA341" s="791" t="s">
        <v>134</v>
      </c>
      <c r="AB341" s="791" t="s">
        <v>134</v>
      </c>
      <c r="AC341" s="791" t="s">
        <v>134</v>
      </c>
      <c r="AD341" s="791" t="s">
        <v>134</v>
      </c>
      <c r="AE341" s="791" t="s">
        <v>134</v>
      </c>
      <c r="AF341" s="791" t="s">
        <v>134</v>
      </c>
    </row>
    <row r="342" spans="1:32" s="404" customFormat="1" ht="15" customHeight="1" x14ac:dyDescent="0.2">
      <c r="A342" s="402"/>
      <c r="B342" s="824"/>
      <c r="C342" s="825"/>
      <c r="D342" s="792"/>
      <c r="E342" s="880"/>
      <c r="F342" s="832"/>
      <c r="G342" s="835"/>
      <c r="H342" s="829"/>
      <c r="I342" s="416" t="s">
        <v>179</v>
      </c>
      <c r="J342" s="432" t="s">
        <v>988</v>
      </c>
      <c r="K342" s="416" t="s">
        <v>177</v>
      </c>
      <c r="L342" s="415">
        <f>L341+L344</f>
        <v>43801</v>
      </c>
      <c r="M342" s="416" t="s">
        <v>176</v>
      </c>
      <c r="N342" s="428">
        <f>N341</f>
        <v>2000000</v>
      </c>
      <c r="O342" s="416" t="s">
        <v>175</v>
      </c>
      <c r="P342" s="426"/>
      <c r="Q342" s="416" t="s">
        <v>175</v>
      </c>
      <c r="R342" s="426"/>
      <c r="S342" s="416" t="s">
        <v>175</v>
      </c>
      <c r="T342" s="426"/>
      <c r="U342" s="416" t="s">
        <v>175</v>
      </c>
      <c r="V342" s="426"/>
      <c r="W342" s="416" t="s">
        <v>175</v>
      </c>
      <c r="X342" s="426"/>
      <c r="Y342" s="416" t="s">
        <v>174</v>
      </c>
      <c r="Z342" s="430"/>
      <c r="AA342" s="792"/>
      <c r="AB342" s="792"/>
      <c r="AC342" s="792"/>
      <c r="AD342" s="792"/>
      <c r="AE342" s="792"/>
      <c r="AF342" s="792"/>
    </row>
    <row r="343" spans="1:32" s="404" customFormat="1" x14ac:dyDescent="0.2">
      <c r="A343" s="402"/>
      <c r="B343" s="824"/>
      <c r="C343" s="825"/>
      <c r="D343" s="792"/>
      <c r="E343" s="880"/>
      <c r="F343" s="832"/>
      <c r="G343" s="835"/>
      <c r="H343" s="829"/>
      <c r="I343" s="416" t="s">
        <v>173</v>
      </c>
      <c r="J343" s="429" t="s">
        <v>192</v>
      </c>
      <c r="K343" s="416" t="s">
        <v>171</v>
      </c>
      <c r="L343" s="427"/>
      <c r="M343" s="416" t="s">
        <v>170</v>
      </c>
      <c r="N343" s="428"/>
      <c r="O343" s="416" t="s">
        <v>169</v>
      </c>
      <c r="P343" s="426"/>
      <c r="Q343" s="416" t="s">
        <v>169</v>
      </c>
      <c r="R343" s="426"/>
      <c r="S343" s="416" t="s">
        <v>169</v>
      </c>
      <c r="T343" s="426"/>
      <c r="U343" s="416" t="s">
        <v>169</v>
      </c>
      <c r="V343" s="426"/>
      <c r="W343" s="416" t="s">
        <v>169</v>
      </c>
      <c r="X343" s="426"/>
      <c r="Y343" s="816"/>
      <c r="Z343" s="817"/>
      <c r="AA343" s="792"/>
      <c r="AB343" s="792"/>
      <c r="AC343" s="792"/>
      <c r="AD343" s="792"/>
      <c r="AE343" s="792"/>
      <c r="AF343" s="792"/>
    </row>
    <row r="344" spans="1:32" s="404" customFormat="1" ht="15" customHeight="1" x14ac:dyDescent="0.2">
      <c r="A344" s="402"/>
      <c r="B344" s="824"/>
      <c r="C344" s="825"/>
      <c r="D344" s="792"/>
      <c r="E344" s="880"/>
      <c r="F344" s="832"/>
      <c r="G344" s="835"/>
      <c r="H344" s="829"/>
      <c r="I344" s="416" t="s">
        <v>168</v>
      </c>
      <c r="J344" s="427">
        <v>257</v>
      </c>
      <c r="K344" s="416" t="s">
        <v>167</v>
      </c>
      <c r="L344" s="427"/>
      <c r="M344" s="816"/>
      <c r="N344" s="817"/>
      <c r="O344" s="416" t="s">
        <v>166</v>
      </c>
      <c r="P344" s="426">
        <f>IF(P342="",P343-P341,P343-P342)</f>
        <v>0</v>
      </c>
      <c r="Q344" s="416" t="s">
        <v>166</v>
      </c>
      <c r="R344" s="426">
        <f>IF(R342="",R343-R341,R343-R342)</f>
        <v>0</v>
      </c>
      <c r="S344" s="416" t="s">
        <v>166</v>
      </c>
      <c r="T344" s="426">
        <f>IF(T342="",T343-T341,T343-T342)</f>
        <v>0</v>
      </c>
      <c r="U344" s="416" t="s">
        <v>166</v>
      </c>
      <c r="V344" s="426">
        <f>IF(V342="",V343-V341,V343-V342)</f>
        <v>0</v>
      </c>
      <c r="W344" s="416" t="s">
        <v>166</v>
      </c>
      <c r="X344" s="426">
        <f>IF(X342="",X343-X341,X343-X342)</f>
        <v>0</v>
      </c>
      <c r="Y344" s="816"/>
      <c r="Z344" s="817"/>
      <c r="AA344" s="792"/>
      <c r="AB344" s="792"/>
      <c r="AC344" s="792"/>
      <c r="AD344" s="792"/>
      <c r="AE344" s="792"/>
      <c r="AF344" s="792"/>
    </row>
    <row r="345" spans="1:32" s="404" customFormat="1" ht="15" customHeight="1" x14ac:dyDescent="0.2">
      <c r="A345" s="402"/>
      <c r="B345" s="824"/>
      <c r="C345" s="825"/>
      <c r="D345" s="792"/>
      <c r="E345" s="880"/>
      <c r="F345" s="832"/>
      <c r="G345" s="835"/>
      <c r="H345" s="829"/>
      <c r="I345" s="416" t="s">
        <v>165</v>
      </c>
      <c r="J345" s="415"/>
      <c r="K345" s="416" t="s">
        <v>164</v>
      </c>
      <c r="L345" s="415"/>
      <c r="M345" s="816"/>
      <c r="N345" s="817"/>
      <c r="O345" s="816"/>
      <c r="P345" s="817"/>
      <c r="Q345" s="816"/>
      <c r="R345" s="817"/>
      <c r="S345" s="816"/>
      <c r="T345" s="817"/>
      <c r="U345" s="816"/>
      <c r="V345" s="817"/>
      <c r="W345" s="816"/>
      <c r="X345" s="817"/>
      <c r="Y345" s="816"/>
      <c r="Z345" s="817"/>
      <c r="AA345" s="792"/>
      <c r="AB345" s="792"/>
      <c r="AC345" s="792"/>
      <c r="AD345" s="792"/>
      <c r="AE345" s="792"/>
      <c r="AF345" s="792"/>
    </row>
    <row r="346" spans="1:32" s="404" customFormat="1" ht="15" customHeight="1" x14ac:dyDescent="0.2">
      <c r="A346" s="402"/>
      <c r="B346" s="826"/>
      <c r="C346" s="827"/>
      <c r="D346" s="793"/>
      <c r="E346" s="881"/>
      <c r="F346" s="833"/>
      <c r="G346" s="836"/>
      <c r="H346" s="830"/>
      <c r="I346" s="406" t="s">
        <v>158</v>
      </c>
      <c r="J346" s="451">
        <v>43544</v>
      </c>
      <c r="K346" s="820"/>
      <c r="L346" s="821"/>
      <c r="M346" s="818"/>
      <c r="N346" s="819"/>
      <c r="O346" s="818"/>
      <c r="P346" s="819"/>
      <c r="Q346" s="818"/>
      <c r="R346" s="819"/>
      <c r="S346" s="818"/>
      <c r="T346" s="819"/>
      <c r="U346" s="818"/>
      <c r="V346" s="819"/>
      <c r="W346" s="818"/>
      <c r="X346" s="819"/>
      <c r="Y346" s="818"/>
      <c r="Z346" s="819"/>
      <c r="AA346" s="793"/>
      <c r="AB346" s="793"/>
      <c r="AC346" s="793"/>
      <c r="AD346" s="793"/>
      <c r="AE346" s="793"/>
      <c r="AF346" s="793"/>
    </row>
    <row r="347" spans="1:32" s="404" customFormat="1" ht="12.75" customHeight="1" x14ac:dyDescent="0.2">
      <c r="A347" s="402"/>
      <c r="B347" s="822" t="s">
        <v>137</v>
      </c>
      <c r="C347" s="823"/>
      <c r="D347" s="791" t="s">
        <v>470</v>
      </c>
      <c r="E347" s="828" t="s">
        <v>663</v>
      </c>
      <c r="F347" s="831"/>
      <c r="G347" s="834" t="s">
        <v>218</v>
      </c>
      <c r="H347" s="828" t="s">
        <v>193</v>
      </c>
      <c r="I347" s="434" t="s">
        <v>184</v>
      </c>
      <c r="J347" s="438">
        <v>2000000</v>
      </c>
      <c r="K347" s="434" t="s">
        <v>183</v>
      </c>
      <c r="L347" s="437">
        <f>J352+J350</f>
        <v>43877</v>
      </c>
      <c r="M347" s="434" t="s">
        <v>182</v>
      </c>
      <c r="N347" s="436">
        <f>J347</f>
        <v>2000000</v>
      </c>
      <c r="O347" s="434" t="s">
        <v>181</v>
      </c>
      <c r="P347" s="435">
        <v>0.42270000000000002</v>
      </c>
      <c r="Q347" s="434" t="s">
        <v>181</v>
      </c>
      <c r="R347" s="435">
        <v>0.42270000000000002</v>
      </c>
      <c r="S347" s="434" t="s">
        <v>181</v>
      </c>
      <c r="T347" s="435">
        <v>0.42270000000000002</v>
      </c>
      <c r="U347" s="480" t="s">
        <v>181</v>
      </c>
      <c r="V347" s="479">
        <v>0.42270000000000002</v>
      </c>
      <c r="W347" s="466" t="s">
        <v>181</v>
      </c>
      <c r="X347" s="467">
        <v>0.7</v>
      </c>
      <c r="Y347" s="466" t="s">
        <v>180</v>
      </c>
      <c r="Z347" s="465"/>
      <c r="AA347" s="791" t="s">
        <v>138</v>
      </c>
      <c r="AB347" s="791" t="s">
        <v>138</v>
      </c>
      <c r="AC347" s="791" t="s">
        <v>138</v>
      </c>
      <c r="AD347" s="791" t="s">
        <v>138</v>
      </c>
      <c r="AE347" s="791" t="s">
        <v>138</v>
      </c>
      <c r="AF347" s="791" t="s">
        <v>10</v>
      </c>
    </row>
    <row r="348" spans="1:32" s="404" customFormat="1" ht="15" customHeight="1" x14ac:dyDescent="0.2">
      <c r="A348" s="402"/>
      <c r="B348" s="824"/>
      <c r="C348" s="825"/>
      <c r="D348" s="792"/>
      <c r="E348" s="829"/>
      <c r="F348" s="832"/>
      <c r="G348" s="835"/>
      <c r="H348" s="829"/>
      <c r="I348" s="416" t="s">
        <v>179</v>
      </c>
      <c r="J348" s="432" t="s">
        <v>988</v>
      </c>
      <c r="K348" s="416" t="s">
        <v>177</v>
      </c>
      <c r="L348" s="415">
        <f>L347+L350</f>
        <v>43877</v>
      </c>
      <c r="M348" s="416" t="s">
        <v>176</v>
      </c>
      <c r="N348" s="428">
        <f>N347</f>
        <v>2000000</v>
      </c>
      <c r="O348" s="416" t="s">
        <v>175</v>
      </c>
      <c r="P348" s="426"/>
      <c r="Q348" s="416" t="s">
        <v>175</v>
      </c>
      <c r="R348" s="426"/>
      <c r="S348" s="416" t="s">
        <v>175</v>
      </c>
      <c r="T348" s="426"/>
      <c r="U348" s="478" t="s">
        <v>175</v>
      </c>
      <c r="V348" s="477"/>
      <c r="W348" s="463" t="s">
        <v>175</v>
      </c>
      <c r="X348" s="462"/>
      <c r="Y348" s="463" t="s">
        <v>174</v>
      </c>
      <c r="Z348" s="464"/>
      <c r="AA348" s="792"/>
      <c r="AB348" s="792"/>
      <c r="AC348" s="792"/>
      <c r="AD348" s="792"/>
      <c r="AE348" s="792"/>
      <c r="AF348" s="792"/>
    </row>
    <row r="349" spans="1:32" s="404" customFormat="1" x14ac:dyDescent="0.2">
      <c r="A349" s="402"/>
      <c r="B349" s="824"/>
      <c r="C349" s="825"/>
      <c r="D349" s="792"/>
      <c r="E349" s="829"/>
      <c r="F349" s="832"/>
      <c r="G349" s="835"/>
      <c r="H349" s="829"/>
      <c r="I349" s="416" t="s">
        <v>173</v>
      </c>
      <c r="J349" s="429" t="s">
        <v>192</v>
      </c>
      <c r="K349" s="416" t="s">
        <v>171</v>
      </c>
      <c r="L349" s="427"/>
      <c r="M349" s="416" t="s">
        <v>170</v>
      </c>
      <c r="N349" s="428"/>
      <c r="O349" s="416" t="s">
        <v>169</v>
      </c>
      <c r="P349" s="426">
        <v>0.317</v>
      </c>
      <c r="Q349" s="416" t="s">
        <v>169</v>
      </c>
      <c r="R349" s="426">
        <v>0.317</v>
      </c>
      <c r="S349" s="416" t="s">
        <v>169</v>
      </c>
      <c r="T349" s="426">
        <v>0.317</v>
      </c>
      <c r="U349" s="478" t="s">
        <v>169</v>
      </c>
      <c r="V349" s="477">
        <v>0.317</v>
      </c>
      <c r="W349" s="463" t="s">
        <v>169</v>
      </c>
      <c r="X349" s="462">
        <v>0.7</v>
      </c>
      <c r="Y349" s="781"/>
      <c r="Z349" s="782"/>
      <c r="AA349" s="792"/>
      <c r="AB349" s="792"/>
      <c r="AC349" s="792"/>
      <c r="AD349" s="792"/>
      <c r="AE349" s="792"/>
      <c r="AF349" s="792"/>
    </row>
    <row r="350" spans="1:32" s="404" customFormat="1" ht="15" customHeight="1" x14ac:dyDescent="0.2">
      <c r="A350" s="402"/>
      <c r="B350" s="824"/>
      <c r="C350" s="825"/>
      <c r="D350" s="792"/>
      <c r="E350" s="829"/>
      <c r="F350" s="832"/>
      <c r="G350" s="835"/>
      <c r="H350" s="829"/>
      <c r="I350" s="416" t="s">
        <v>168</v>
      </c>
      <c r="J350" s="427">
        <v>90</v>
      </c>
      <c r="K350" s="416" t="s">
        <v>167</v>
      </c>
      <c r="L350" s="427"/>
      <c r="M350" s="816"/>
      <c r="N350" s="817"/>
      <c r="O350" s="416" t="s">
        <v>166</v>
      </c>
      <c r="P350" s="426">
        <f>IF(P348="",P349-P347,P349-P348)</f>
        <v>-0.10570000000000002</v>
      </c>
      <c r="Q350" s="416" t="s">
        <v>166</v>
      </c>
      <c r="R350" s="426">
        <f>IF(R348="",R349-R347,R349-R348)</f>
        <v>-0.10570000000000002</v>
      </c>
      <c r="S350" s="416" t="s">
        <v>166</v>
      </c>
      <c r="T350" s="426">
        <f>IF(T348="",T349-T347,T349-T348)</f>
        <v>-0.10570000000000002</v>
      </c>
      <c r="U350" s="478" t="s">
        <v>166</v>
      </c>
      <c r="V350" s="477">
        <f>IF(V348="",V349-V347,V349-V348)</f>
        <v>-0.10570000000000002</v>
      </c>
      <c r="W350" s="463" t="s">
        <v>166</v>
      </c>
      <c r="X350" s="462">
        <f>IF(X348="",X349-X347,X349-X348)</f>
        <v>0</v>
      </c>
      <c r="Y350" s="781"/>
      <c r="Z350" s="782"/>
      <c r="AA350" s="792"/>
      <c r="AB350" s="792"/>
      <c r="AC350" s="792"/>
      <c r="AD350" s="792"/>
      <c r="AE350" s="792"/>
      <c r="AF350" s="792"/>
    </row>
    <row r="351" spans="1:32" s="404" customFormat="1" ht="15" customHeight="1" x14ac:dyDescent="0.2">
      <c r="A351" s="402"/>
      <c r="B351" s="824"/>
      <c r="C351" s="825"/>
      <c r="D351" s="792"/>
      <c r="E351" s="829"/>
      <c r="F351" s="832"/>
      <c r="G351" s="835"/>
      <c r="H351" s="829"/>
      <c r="I351" s="416" t="s">
        <v>165</v>
      </c>
      <c r="J351" s="415"/>
      <c r="K351" s="416" t="s">
        <v>164</v>
      </c>
      <c r="L351" s="415"/>
      <c r="M351" s="816"/>
      <c r="N351" s="817"/>
      <c r="O351" s="816"/>
      <c r="P351" s="817"/>
      <c r="Q351" s="816"/>
      <c r="R351" s="817"/>
      <c r="S351" s="816"/>
      <c r="T351" s="817"/>
      <c r="U351" s="857"/>
      <c r="V351" s="858"/>
      <c r="W351" s="781"/>
      <c r="X351" s="782"/>
      <c r="Y351" s="781"/>
      <c r="Z351" s="782"/>
      <c r="AA351" s="792"/>
      <c r="AB351" s="792"/>
      <c r="AC351" s="792"/>
      <c r="AD351" s="792"/>
      <c r="AE351" s="792"/>
      <c r="AF351" s="792"/>
    </row>
    <row r="352" spans="1:32" s="404" customFormat="1" ht="15" customHeight="1" x14ac:dyDescent="0.2">
      <c r="A352" s="402"/>
      <c r="B352" s="826"/>
      <c r="C352" s="827"/>
      <c r="D352" s="793"/>
      <c r="E352" s="830"/>
      <c r="F352" s="833"/>
      <c r="G352" s="836"/>
      <c r="H352" s="830"/>
      <c r="I352" s="406" t="s">
        <v>158</v>
      </c>
      <c r="J352" s="451">
        <v>43787</v>
      </c>
      <c r="K352" s="820"/>
      <c r="L352" s="821"/>
      <c r="M352" s="818"/>
      <c r="N352" s="819"/>
      <c r="O352" s="818"/>
      <c r="P352" s="819"/>
      <c r="Q352" s="818"/>
      <c r="R352" s="819"/>
      <c r="S352" s="818"/>
      <c r="T352" s="819"/>
      <c r="U352" s="859"/>
      <c r="V352" s="860"/>
      <c r="W352" s="783"/>
      <c r="X352" s="784"/>
      <c r="Y352" s="783"/>
      <c r="Z352" s="784"/>
      <c r="AA352" s="793"/>
      <c r="AB352" s="793"/>
      <c r="AC352" s="793"/>
      <c r="AD352" s="793"/>
      <c r="AE352" s="793"/>
      <c r="AF352" s="793"/>
    </row>
    <row r="353" spans="1:33" s="597" customFormat="1" ht="12.75" customHeight="1" x14ac:dyDescent="0.2">
      <c r="B353" s="794" t="s">
        <v>2082</v>
      </c>
      <c r="C353" s="795"/>
      <c r="D353" s="800" t="s">
        <v>2085</v>
      </c>
      <c r="E353" s="803" t="s">
        <v>219</v>
      </c>
      <c r="F353" s="806"/>
      <c r="G353" s="809"/>
      <c r="H353" s="803" t="s">
        <v>193</v>
      </c>
      <c r="I353" s="605" t="s">
        <v>184</v>
      </c>
      <c r="J353" s="606">
        <v>1500000</v>
      </c>
      <c r="K353" s="605" t="s">
        <v>183</v>
      </c>
      <c r="L353" s="631">
        <f>J358+J356-0.01</f>
        <v>44145.99</v>
      </c>
      <c r="M353" s="605" t="s">
        <v>182</v>
      </c>
      <c r="N353" s="608">
        <f>J353</f>
        <v>1500000</v>
      </c>
      <c r="O353" s="605" t="s">
        <v>181</v>
      </c>
      <c r="P353" s="609"/>
      <c r="Q353" s="632" t="s">
        <v>181</v>
      </c>
      <c r="R353" s="633"/>
      <c r="S353" s="649" t="s">
        <v>181</v>
      </c>
      <c r="T353" s="650">
        <v>0.41210000000000002</v>
      </c>
      <c r="U353" s="649" t="s">
        <v>181</v>
      </c>
      <c r="V353" s="650">
        <v>0.41210000000000002</v>
      </c>
      <c r="W353" s="657" t="s">
        <v>181</v>
      </c>
      <c r="X353" s="658">
        <v>0.41210000000000002</v>
      </c>
      <c r="Y353" s="434" t="s">
        <v>180</v>
      </c>
      <c r="Z353" s="433"/>
      <c r="AA353" s="791" t="s">
        <v>227</v>
      </c>
      <c r="AB353" s="791" t="s">
        <v>227</v>
      </c>
      <c r="AC353" s="791" t="s">
        <v>227</v>
      </c>
      <c r="AD353" s="791" t="s">
        <v>227</v>
      </c>
      <c r="AE353" s="791" t="s">
        <v>227</v>
      </c>
      <c r="AF353" s="791" t="s">
        <v>2141</v>
      </c>
      <c r="AG353" s="724"/>
    </row>
    <row r="354" spans="1:33" s="597" customFormat="1" ht="15" customHeight="1" x14ac:dyDescent="0.2">
      <c r="B354" s="796"/>
      <c r="C354" s="797"/>
      <c r="D354" s="801"/>
      <c r="E354" s="804"/>
      <c r="F354" s="807"/>
      <c r="G354" s="810"/>
      <c r="H354" s="804"/>
      <c r="I354" s="615" t="s">
        <v>179</v>
      </c>
      <c r="J354" s="616" t="s">
        <v>990</v>
      </c>
      <c r="K354" s="615" t="s">
        <v>177</v>
      </c>
      <c r="L354" s="617"/>
      <c r="M354" s="615" t="s">
        <v>176</v>
      </c>
      <c r="N354" s="618">
        <f>N353</f>
        <v>1500000</v>
      </c>
      <c r="O354" s="615" t="s">
        <v>175</v>
      </c>
      <c r="P354" s="619"/>
      <c r="Q354" s="634" t="s">
        <v>175</v>
      </c>
      <c r="R354" s="635"/>
      <c r="S354" s="651" t="s">
        <v>175</v>
      </c>
      <c r="T354" s="652"/>
      <c r="U354" s="651" t="s">
        <v>175</v>
      </c>
      <c r="V354" s="652"/>
      <c r="W354" s="659" t="s">
        <v>175</v>
      </c>
      <c r="X354" s="660"/>
      <c r="Y354" s="416" t="s">
        <v>174</v>
      </c>
      <c r="Z354" s="430"/>
      <c r="AA354" s="792"/>
      <c r="AB354" s="792"/>
      <c r="AC354" s="792"/>
      <c r="AD354" s="792"/>
      <c r="AE354" s="792"/>
      <c r="AF354" s="792"/>
      <c r="AG354" s="724"/>
    </row>
    <row r="355" spans="1:33" s="597" customFormat="1" x14ac:dyDescent="0.2">
      <c r="B355" s="796"/>
      <c r="C355" s="797"/>
      <c r="D355" s="801"/>
      <c r="E355" s="804"/>
      <c r="F355" s="807"/>
      <c r="G355" s="810"/>
      <c r="H355" s="804"/>
      <c r="I355" s="615" t="s">
        <v>173</v>
      </c>
      <c r="J355" s="621" t="s">
        <v>192</v>
      </c>
      <c r="K355" s="615" t="s">
        <v>171</v>
      </c>
      <c r="L355" s="622"/>
      <c r="M355" s="615" t="s">
        <v>170</v>
      </c>
      <c r="N355" s="618"/>
      <c r="O355" s="615" t="s">
        <v>169</v>
      </c>
      <c r="P355" s="619"/>
      <c r="Q355" s="634" t="s">
        <v>169</v>
      </c>
      <c r="R355" s="635">
        <v>0.1782</v>
      </c>
      <c r="S355" s="651" t="s">
        <v>169</v>
      </c>
      <c r="T355" s="652">
        <v>0.5232</v>
      </c>
      <c r="U355" s="651" t="s">
        <v>169</v>
      </c>
      <c r="V355" s="652">
        <v>0.5232</v>
      </c>
      <c r="W355" s="659" t="s">
        <v>169</v>
      </c>
      <c r="X355" s="660">
        <v>0.5232</v>
      </c>
      <c r="Y355" s="816"/>
      <c r="Z355" s="817"/>
      <c r="AA355" s="792"/>
      <c r="AB355" s="792"/>
      <c r="AC355" s="792"/>
      <c r="AD355" s="792"/>
      <c r="AE355" s="792"/>
      <c r="AF355" s="792"/>
      <c r="AG355" s="724"/>
    </row>
    <row r="356" spans="1:33" s="597" customFormat="1" ht="15" customHeight="1" x14ac:dyDescent="0.2">
      <c r="B356" s="796"/>
      <c r="C356" s="797"/>
      <c r="D356" s="801"/>
      <c r="E356" s="804"/>
      <c r="F356" s="807"/>
      <c r="G356" s="810"/>
      <c r="H356" s="804"/>
      <c r="I356" s="615" t="s">
        <v>168</v>
      </c>
      <c r="J356" s="622">
        <v>100</v>
      </c>
      <c r="K356" s="615" t="s">
        <v>167</v>
      </c>
      <c r="L356" s="622"/>
      <c r="M356" s="785"/>
      <c r="N356" s="786"/>
      <c r="O356" s="615" t="s">
        <v>166</v>
      </c>
      <c r="P356" s="619">
        <f>IF(P354="",P355-P353,P355-P354)</f>
        <v>0</v>
      </c>
      <c r="Q356" s="634" t="s">
        <v>166</v>
      </c>
      <c r="R356" s="635">
        <f>IF(R354="",R355-R353,R355-R354)</f>
        <v>0.1782</v>
      </c>
      <c r="S356" s="651" t="s">
        <v>166</v>
      </c>
      <c r="T356" s="652">
        <f>IF(T354="",T355-T353,T355-T354)</f>
        <v>0.11109999999999998</v>
      </c>
      <c r="U356" s="651" t="s">
        <v>166</v>
      </c>
      <c r="V356" s="652">
        <f>IF(V354="",V355-V353,V355-V354)</f>
        <v>0.11109999999999998</v>
      </c>
      <c r="W356" s="659" t="s">
        <v>166</v>
      </c>
      <c r="X356" s="660">
        <f>IF(X354="",X355-X353,X355-X354)</f>
        <v>0.11109999999999998</v>
      </c>
      <c r="Y356" s="816"/>
      <c r="Z356" s="817"/>
      <c r="AA356" s="792"/>
      <c r="AB356" s="792"/>
      <c r="AC356" s="792"/>
      <c r="AD356" s="792"/>
      <c r="AE356" s="792"/>
      <c r="AF356" s="792"/>
      <c r="AG356" s="724"/>
    </row>
    <row r="357" spans="1:33" s="597" customFormat="1" ht="15" customHeight="1" x14ac:dyDescent="0.2">
      <c r="B357" s="796"/>
      <c r="C357" s="797"/>
      <c r="D357" s="801"/>
      <c r="E357" s="804"/>
      <c r="F357" s="807"/>
      <c r="G357" s="810"/>
      <c r="H357" s="804"/>
      <c r="I357" s="615" t="s">
        <v>165</v>
      </c>
      <c r="J357" s="617"/>
      <c r="K357" s="615" t="s">
        <v>164</v>
      </c>
      <c r="L357" s="617"/>
      <c r="M357" s="785"/>
      <c r="N357" s="786"/>
      <c r="O357" s="785"/>
      <c r="P357" s="786"/>
      <c r="Q357" s="812"/>
      <c r="R357" s="813"/>
      <c r="S357" s="785"/>
      <c r="T357" s="786"/>
      <c r="U357" s="785"/>
      <c r="V357" s="786"/>
      <c r="W357" s="865"/>
      <c r="X357" s="866"/>
      <c r="Y357" s="816"/>
      <c r="Z357" s="817"/>
      <c r="AA357" s="792"/>
      <c r="AB357" s="792"/>
      <c r="AC357" s="792"/>
      <c r="AD357" s="792"/>
      <c r="AE357" s="792"/>
      <c r="AF357" s="792"/>
      <c r="AG357" s="724"/>
    </row>
    <row r="358" spans="1:33" s="597" customFormat="1" ht="15" customHeight="1" x14ac:dyDescent="0.2">
      <c r="B358" s="798"/>
      <c r="C358" s="799"/>
      <c r="D358" s="802"/>
      <c r="E358" s="805"/>
      <c r="F358" s="808"/>
      <c r="G358" s="811"/>
      <c r="H358" s="805"/>
      <c r="I358" s="629" t="s">
        <v>158</v>
      </c>
      <c r="J358" s="630">
        <v>44046</v>
      </c>
      <c r="K358" s="789"/>
      <c r="L358" s="790"/>
      <c r="M358" s="787"/>
      <c r="N358" s="788"/>
      <c r="O358" s="787"/>
      <c r="P358" s="788"/>
      <c r="Q358" s="814"/>
      <c r="R358" s="815"/>
      <c r="S358" s="787"/>
      <c r="T358" s="788"/>
      <c r="U358" s="787"/>
      <c r="V358" s="788"/>
      <c r="W358" s="867"/>
      <c r="X358" s="868"/>
      <c r="Y358" s="818"/>
      <c r="Z358" s="819"/>
      <c r="AA358" s="793"/>
      <c r="AB358" s="793"/>
      <c r="AC358" s="793"/>
      <c r="AD358" s="793"/>
      <c r="AE358" s="793"/>
      <c r="AF358" s="793"/>
      <c r="AG358" s="724"/>
    </row>
    <row r="359" spans="1:33" s="597" customFormat="1" ht="12.75" customHeight="1" x14ac:dyDescent="0.2">
      <c r="B359" s="794" t="s">
        <v>991</v>
      </c>
      <c r="C359" s="795"/>
      <c r="D359" s="800" t="s">
        <v>2085</v>
      </c>
      <c r="E359" s="803" t="s">
        <v>219</v>
      </c>
      <c r="F359" s="806"/>
      <c r="G359" s="809" t="s">
        <v>218</v>
      </c>
      <c r="H359" s="803" t="s">
        <v>193</v>
      </c>
      <c r="I359" s="605" t="s">
        <v>184</v>
      </c>
      <c r="J359" s="606">
        <v>1500000</v>
      </c>
      <c r="K359" s="605" t="s">
        <v>183</v>
      </c>
      <c r="L359" s="631">
        <f>J364+J362-0.01</f>
        <v>43917.99</v>
      </c>
      <c r="M359" s="605" t="s">
        <v>182</v>
      </c>
      <c r="N359" s="608">
        <f>J359</f>
        <v>1500000</v>
      </c>
      <c r="O359" s="605" t="s">
        <v>181</v>
      </c>
      <c r="P359" s="609">
        <v>0.81110000000000004</v>
      </c>
      <c r="Q359" s="605" t="s">
        <v>181</v>
      </c>
      <c r="R359" s="609">
        <v>0.81110000000000004</v>
      </c>
      <c r="S359" s="632" t="s">
        <v>181</v>
      </c>
      <c r="T359" s="633">
        <v>0.81110000000000004</v>
      </c>
      <c r="U359" s="632" t="s">
        <v>181</v>
      </c>
      <c r="V359" s="633">
        <v>0.81110000000000004</v>
      </c>
      <c r="W359" s="653" t="s">
        <v>181</v>
      </c>
      <c r="X359" s="654">
        <v>1</v>
      </c>
      <c r="Y359" s="605" t="s">
        <v>180</v>
      </c>
      <c r="Z359" s="610">
        <v>4</v>
      </c>
      <c r="AA359" s="791" t="s">
        <v>227</v>
      </c>
      <c r="AB359" s="791" t="s">
        <v>227</v>
      </c>
      <c r="AC359" s="791" t="s">
        <v>227</v>
      </c>
      <c r="AD359" s="791" t="s">
        <v>227</v>
      </c>
      <c r="AE359" s="791" t="s">
        <v>227</v>
      </c>
      <c r="AF359" s="791" t="s">
        <v>2142</v>
      </c>
      <c r="AG359" s="724"/>
    </row>
    <row r="360" spans="1:33" s="597" customFormat="1" ht="15" customHeight="1" x14ac:dyDescent="0.2">
      <c r="B360" s="796"/>
      <c r="C360" s="797"/>
      <c r="D360" s="801"/>
      <c r="E360" s="804"/>
      <c r="F360" s="807"/>
      <c r="G360" s="810"/>
      <c r="H360" s="804"/>
      <c r="I360" s="615" t="s">
        <v>179</v>
      </c>
      <c r="J360" s="616" t="s">
        <v>990</v>
      </c>
      <c r="K360" s="615" t="s">
        <v>177</v>
      </c>
      <c r="L360" s="617">
        <f>L359+L361+L362</f>
        <v>44211.99</v>
      </c>
      <c r="M360" s="615" t="s">
        <v>176</v>
      </c>
      <c r="N360" s="618">
        <f>N359</f>
        <v>1500000</v>
      </c>
      <c r="O360" s="615" t="s">
        <v>175</v>
      </c>
      <c r="P360" s="619"/>
      <c r="Q360" s="615" t="s">
        <v>175</v>
      </c>
      <c r="R360" s="619"/>
      <c r="S360" s="634" t="s">
        <v>175</v>
      </c>
      <c r="T360" s="635"/>
      <c r="U360" s="634" t="s">
        <v>175</v>
      </c>
      <c r="V360" s="635"/>
      <c r="W360" s="655" t="s">
        <v>175</v>
      </c>
      <c r="X360" s="656">
        <v>0.92610000000000003</v>
      </c>
      <c r="Y360" s="615" t="s">
        <v>174</v>
      </c>
      <c r="Z360" s="620">
        <v>40</v>
      </c>
      <c r="AA360" s="792"/>
      <c r="AB360" s="792"/>
      <c r="AC360" s="792"/>
      <c r="AD360" s="792"/>
      <c r="AE360" s="792"/>
      <c r="AF360" s="792"/>
      <c r="AG360" s="724"/>
    </row>
    <row r="361" spans="1:33" s="597" customFormat="1" x14ac:dyDescent="0.2">
      <c r="B361" s="796"/>
      <c r="C361" s="797"/>
      <c r="D361" s="801"/>
      <c r="E361" s="804"/>
      <c r="F361" s="807"/>
      <c r="G361" s="810"/>
      <c r="H361" s="804"/>
      <c r="I361" s="615" t="s">
        <v>173</v>
      </c>
      <c r="J361" s="621" t="s">
        <v>192</v>
      </c>
      <c r="K361" s="615" t="s">
        <v>171</v>
      </c>
      <c r="L361" s="622">
        <v>243</v>
      </c>
      <c r="M361" s="615" t="s">
        <v>170</v>
      </c>
      <c r="N361" s="618"/>
      <c r="O361" s="615" t="s">
        <v>169</v>
      </c>
      <c r="P361" s="619">
        <v>0.81110000000000004</v>
      </c>
      <c r="Q361" s="615" t="s">
        <v>169</v>
      </c>
      <c r="R361" s="619">
        <v>0.81110000000000004</v>
      </c>
      <c r="S361" s="634" t="s">
        <v>169</v>
      </c>
      <c r="T361" s="635">
        <v>0.81110000000000004</v>
      </c>
      <c r="U361" s="634" t="s">
        <v>169</v>
      </c>
      <c r="V361" s="635">
        <v>0.81110000000000004</v>
      </c>
      <c r="W361" s="655" t="s">
        <v>169</v>
      </c>
      <c r="X361" s="656">
        <v>0.9042</v>
      </c>
      <c r="Y361" s="816"/>
      <c r="Z361" s="817"/>
      <c r="AA361" s="792"/>
      <c r="AB361" s="792"/>
      <c r="AC361" s="792"/>
      <c r="AD361" s="792"/>
      <c r="AE361" s="792"/>
      <c r="AF361" s="792"/>
      <c r="AG361" s="724"/>
    </row>
    <row r="362" spans="1:33" s="597" customFormat="1" ht="15" customHeight="1" x14ac:dyDescent="0.2">
      <c r="B362" s="796"/>
      <c r="C362" s="797"/>
      <c r="D362" s="801"/>
      <c r="E362" s="804"/>
      <c r="F362" s="807"/>
      <c r="G362" s="810"/>
      <c r="H362" s="804"/>
      <c r="I362" s="615" t="s">
        <v>168</v>
      </c>
      <c r="J362" s="622">
        <v>40</v>
      </c>
      <c r="K362" s="615" t="s">
        <v>167</v>
      </c>
      <c r="L362" s="622">
        <v>51</v>
      </c>
      <c r="M362" s="785"/>
      <c r="N362" s="786"/>
      <c r="O362" s="615" t="s">
        <v>166</v>
      </c>
      <c r="P362" s="619">
        <f>IF(P360="",P361-P359,P361-P360)</f>
        <v>0</v>
      </c>
      <c r="Q362" s="615" t="s">
        <v>166</v>
      </c>
      <c r="R362" s="619">
        <f>IF(R360="",R361-R359,R361-R360)</f>
        <v>0</v>
      </c>
      <c r="S362" s="634" t="s">
        <v>166</v>
      </c>
      <c r="T362" s="635">
        <f>IF(T360="",T361-T359,T361-T360)</f>
        <v>0</v>
      </c>
      <c r="U362" s="634" t="s">
        <v>166</v>
      </c>
      <c r="V362" s="635">
        <f>IF(V360="",V361-V359,V361-V360)</f>
        <v>0</v>
      </c>
      <c r="W362" s="655" t="s">
        <v>166</v>
      </c>
      <c r="X362" s="656">
        <f>IF(X360="",X361-X359,X361-X360)</f>
        <v>-2.1900000000000031E-2</v>
      </c>
      <c r="Y362" s="816"/>
      <c r="Z362" s="817"/>
      <c r="AA362" s="792"/>
      <c r="AB362" s="792"/>
      <c r="AC362" s="792"/>
      <c r="AD362" s="792"/>
      <c r="AE362" s="792"/>
      <c r="AF362" s="792"/>
      <c r="AG362" s="724"/>
    </row>
    <row r="363" spans="1:33" s="597" customFormat="1" ht="15" customHeight="1" x14ac:dyDescent="0.2">
      <c r="B363" s="796"/>
      <c r="C363" s="797"/>
      <c r="D363" s="801"/>
      <c r="E363" s="804"/>
      <c r="F363" s="807"/>
      <c r="G363" s="810"/>
      <c r="H363" s="804"/>
      <c r="I363" s="615" t="s">
        <v>165</v>
      </c>
      <c r="J363" s="617">
        <v>43672</v>
      </c>
      <c r="K363" s="615" t="s">
        <v>164</v>
      </c>
      <c r="L363" s="617"/>
      <c r="M363" s="785"/>
      <c r="N363" s="786"/>
      <c r="O363" s="785"/>
      <c r="P363" s="786"/>
      <c r="Q363" s="785"/>
      <c r="R363" s="786"/>
      <c r="S363" s="812"/>
      <c r="T363" s="813"/>
      <c r="U363" s="812"/>
      <c r="V363" s="813"/>
      <c r="W363" s="777"/>
      <c r="X363" s="778"/>
      <c r="Y363" s="816"/>
      <c r="Z363" s="817"/>
      <c r="AA363" s="792"/>
      <c r="AB363" s="792"/>
      <c r="AC363" s="792"/>
      <c r="AD363" s="792"/>
      <c r="AE363" s="792"/>
      <c r="AF363" s="792"/>
      <c r="AG363" s="724"/>
    </row>
    <row r="364" spans="1:33" s="597" customFormat="1" ht="15" customHeight="1" x14ac:dyDescent="0.2">
      <c r="B364" s="798"/>
      <c r="C364" s="799"/>
      <c r="D364" s="802"/>
      <c r="E364" s="805"/>
      <c r="F364" s="808"/>
      <c r="G364" s="811"/>
      <c r="H364" s="805"/>
      <c r="I364" s="629" t="s">
        <v>158</v>
      </c>
      <c r="J364" s="630">
        <v>43878</v>
      </c>
      <c r="K364" s="789"/>
      <c r="L364" s="790"/>
      <c r="M364" s="787"/>
      <c r="N364" s="788"/>
      <c r="O364" s="787"/>
      <c r="P364" s="788"/>
      <c r="Q364" s="787"/>
      <c r="R364" s="788"/>
      <c r="S364" s="814"/>
      <c r="T364" s="815"/>
      <c r="U364" s="814"/>
      <c r="V364" s="815"/>
      <c r="W364" s="779"/>
      <c r="X364" s="780"/>
      <c r="Y364" s="818"/>
      <c r="Z364" s="819"/>
      <c r="AA364" s="793"/>
      <c r="AB364" s="793"/>
      <c r="AC364" s="793"/>
      <c r="AD364" s="793"/>
      <c r="AE364" s="793"/>
      <c r="AF364" s="793"/>
      <c r="AG364" s="724"/>
    </row>
    <row r="365" spans="1:33" s="404" customFormat="1" ht="12.75" customHeight="1" x14ac:dyDescent="0.2">
      <c r="A365" s="402"/>
      <c r="B365" s="822" t="s">
        <v>1141</v>
      </c>
      <c r="C365" s="823"/>
      <c r="D365" s="791" t="s">
        <v>1140</v>
      </c>
      <c r="E365" s="828" t="s">
        <v>694</v>
      </c>
      <c r="F365" s="831">
        <v>10.23</v>
      </c>
      <c r="G365" s="834" t="s">
        <v>218</v>
      </c>
      <c r="H365" s="828" t="s">
        <v>185</v>
      </c>
      <c r="I365" s="434" t="s">
        <v>184</v>
      </c>
      <c r="J365" s="438">
        <v>215125015.81</v>
      </c>
      <c r="K365" s="434" t="s">
        <v>183</v>
      </c>
      <c r="L365" s="485">
        <f>J370+J368</f>
        <v>44197</v>
      </c>
      <c r="M365" s="434" t="s">
        <v>182</v>
      </c>
      <c r="N365" s="436">
        <f>J365</f>
        <v>215125015.81</v>
      </c>
      <c r="O365" s="434" t="s">
        <v>181</v>
      </c>
      <c r="P365" s="435">
        <v>0.39510000000000001</v>
      </c>
      <c r="Q365" s="475" t="s">
        <v>181</v>
      </c>
      <c r="R365" s="474">
        <v>0.40753</v>
      </c>
      <c r="S365" s="489" t="s">
        <v>181</v>
      </c>
      <c r="T365" s="488">
        <v>0.40753</v>
      </c>
      <c r="U365" s="434" t="s">
        <v>181</v>
      </c>
      <c r="V365" s="435"/>
      <c r="W365" s="434" t="s">
        <v>181</v>
      </c>
      <c r="X365" s="435">
        <v>0.49126999999999998</v>
      </c>
      <c r="Y365" s="434" t="s">
        <v>180</v>
      </c>
      <c r="Z365" s="433"/>
      <c r="AA365" s="791" t="s">
        <v>227</v>
      </c>
      <c r="AB365" s="791" t="s">
        <v>227</v>
      </c>
      <c r="AC365" s="791" t="s">
        <v>227</v>
      </c>
      <c r="AD365" s="791"/>
      <c r="AE365" s="791"/>
      <c r="AF365" s="791" t="s">
        <v>10</v>
      </c>
    </row>
    <row r="366" spans="1:33" s="404" customFormat="1" ht="15" customHeight="1" x14ac:dyDescent="0.2">
      <c r="A366" s="402"/>
      <c r="B366" s="824"/>
      <c r="C366" s="825"/>
      <c r="D366" s="792"/>
      <c r="E366" s="829"/>
      <c r="F366" s="832"/>
      <c r="G366" s="835"/>
      <c r="H366" s="829"/>
      <c r="I366" s="416" t="s">
        <v>179</v>
      </c>
      <c r="J366" s="432" t="s">
        <v>1105</v>
      </c>
      <c r="K366" s="416" t="s">
        <v>177</v>
      </c>
      <c r="L366" s="415">
        <f>L365+L368+L367</f>
        <v>44260</v>
      </c>
      <c r="M366" s="416" t="s">
        <v>176</v>
      </c>
      <c r="N366" s="428">
        <f t="shared" ref="N366" si="0">N365</f>
        <v>215125015.81</v>
      </c>
      <c r="O366" s="416" t="s">
        <v>175</v>
      </c>
      <c r="P366" s="426"/>
      <c r="Q366" s="471" t="s">
        <v>175</v>
      </c>
      <c r="R366" s="470"/>
      <c r="S366" s="487" t="s">
        <v>175</v>
      </c>
      <c r="T366" s="486"/>
      <c r="U366" s="416" t="s">
        <v>175</v>
      </c>
      <c r="V366" s="426"/>
      <c r="W366" s="416" t="s">
        <v>175</v>
      </c>
      <c r="X366" s="426"/>
      <c r="Y366" s="416" t="s">
        <v>174</v>
      </c>
      <c r="Z366" s="430"/>
      <c r="AA366" s="792"/>
      <c r="AB366" s="792"/>
      <c r="AC366" s="792"/>
      <c r="AD366" s="792"/>
      <c r="AE366" s="792"/>
      <c r="AF366" s="792"/>
    </row>
    <row r="367" spans="1:33" s="404" customFormat="1" ht="38.25" x14ac:dyDescent="0.2">
      <c r="A367" s="402"/>
      <c r="B367" s="824"/>
      <c r="C367" s="825"/>
      <c r="D367" s="792"/>
      <c r="E367" s="829"/>
      <c r="F367" s="832"/>
      <c r="G367" s="835"/>
      <c r="H367" s="829"/>
      <c r="I367" s="416" t="s">
        <v>173</v>
      </c>
      <c r="J367" s="429" t="s">
        <v>1104</v>
      </c>
      <c r="K367" s="416" t="s">
        <v>171</v>
      </c>
      <c r="L367" s="427">
        <v>56</v>
      </c>
      <c r="M367" s="416" t="s">
        <v>170</v>
      </c>
      <c r="N367" s="428">
        <v>40523099.229999997</v>
      </c>
      <c r="O367" s="416" t="s">
        <v>169</v>
      </c>
      <c r="P367" s="426">
        <v>0.316</v>
      </c>
      <c r="Q367" s="471" t="s">
        <v>169</v>
      </c>
      <c r="R367" s="470">
        <v>0.33446999999999999</v>
      </c>
      <c r="S367" s="487" t="s">
        <v>169</v>
      </c>
      <c r="T367" s="486">
        <v>0.33446999999999999</v>
      </c>
      <c r="U367" s="416" t="s">
        <v>169</v>
      </c>
      <c r="V367" s="426"/>
      <c r="W367" s="416" t="s">
        <v>169</v>
      </c>
      <c r="X367" s="426">
        <v>0.42675000000000002</v>
      </c>
      <c r="Y367" s="816"/>
      <c r="Z367" s="817"/>
      <c r="AA367" s="792"/>
      <c r="AB367" s="792"/>
      <c r="AC367" s="792"/>
      <c r="AD367" s="792"/>
      <c r="AE367" s="792"/>
      <c r="AF367" s="792"/>
    </row>
    <row r="368" spans="1:33" s="404" customFormat="1" ht="15" customHeight="1" x14ac:dyDescent="0.2">
      <c r="A368" s="402"/>
      <c r="B368" s="824"/>
      <c r="C368" s="825"/>
      <c r="D368" s="792"/>
      <c r="E368" s="829"/>
      <c r="F368" s="832"/>
      <c r="G368" s="835"/>
      <c r="H368" s="829"/>
      <c r="I368" s="416" t="s">
        <v>168</v>
      </c>
      <c r="J368" s="427">
        <v>584</v>
      </c>
      <c r="K368" s="416" t="s">
        <v>167</v>
      </c>
      <c r="L368" s="427">
        <v>7</v>
      </c>
      <c r="M368" s="816"/>
      <c r="N368" s="817"/>
      <c r="O368" s="416" t="s">
        <v>166</v>
      </c>
      <c r="P368" s="426">
        <f>IF(P366="",P367-P365,P367-P366)</f>
        <v>-7.9100000000000004E-2</v>
      </c>
      <c r="Q368" s="471" t="s">
        <v>166</v>
      </c>
      <c r="R368" s="470">
        <f>IF(R366="",R367-R365,R367-R366)</f>
        <v>-7.3060000000000014E-2</v>
      </c>
      <c r="S368" s="487" t="s">
        <v>166</v>
      </c>
      <c r="T368" s="486">
        <f>IF(T366="",T367-T365,T367-T366)</f>
        <v>-7.3060000000000014E-2</v>
      </c>
      <c r="U368" s="416" t="s">
        <v>166</v>
      </c>
      <c r="V368" s="426">
        <f>IF(V366="",V367-V365,V367-V366)</f>
        <v>0</v>
      </c>
      <c r="W368" s="416" t="s">
        <v>166</v>
      </c>
      <c r="X368" s="426">
        <f>IF(X366="",X367-X365,X367-X366)</f>
        <v>-6.4519999999999966E-2</v>
      </c>
      <c r="Y368" s="816"/>
      <c r="Z368" s="817"/>
      <c r="AA368" s="792"/>
      <c r="AB368" s="792"/>
      <c r="AC368" s="792"/>
      <c r="AD368" s="792"/>
      <c r="AE368" s="792"/>
      <c r="AF368" s="792"/>
    </row>
    <row r="369" spans="1:33" s="404" customFormat="1" ht="15" customHeight="1" x14ac:dyDescent="0.2">
      <c r="A369" s="402"/>
      <c r="B369" s="824"/>
      <c r="C369" s="825"/>
      <c r="D369" s="792"/>
      <c r="E369" s="829"/>
      <c r="F369" s="832"/>
      <c r="G369" s="835"/>
      <c r="H369" s="829"/>
      <c r="I369" s="416" t="s">
        <v>165</v>
      </c>
      <c r="J369" s="415">
        <v>43361</v>
      </c>
      <c r="K369" s="416" t="s">
        <v>164</v>
      </c>
      <c r="L369" s="415"/>
      <c r="M369" s="816"/>
      <c r="N369" s="817"/>
      <c r="O369" s="816"/>
      <c r="P369" s="817"/>
      <c r="Q369" s="816"/>
      <c r="R369" s="817"/>
      <c r="S369" s="816"/>
      <c r="T369" s="817"/>
      <c r="U369" s="816"/>
      <c r="V369" s="817"/>
      <c r="W369" s="816"/>
      <c r="X369" s="817"/>
      <c r="Y369" s="816"/>
      <c r="Z369" s="817"/>
      <c r="AA369" s="792"/>
      <c r="AB369" s="792"/>
      <c r="AC369" s="792"/>
      <c r="AD369" s="792"/>
      <c r="AE369" s="792"/>
      <c r="AF369" s="792"/>
    </row>
    <row r="370" spans="1:33" s="404" customFormat="1" ht="15" customHeight="1" x14ac:dyDescent="0.2">
      <c r="A370" s="402"/>
      <c r="B370" s="826"/>
      <c r="C370" s="827"/>
      <c r="D370" s="793"/>
      <c r="E370" s="830"/>
      <c r="F370" s="833"/>
      <c r="G370" s="836"/>
      <c r="H370" s="830"/>
      <c r="I370" s="406" t="s">
        <v>158</v>
      </c>
      <c r="J370" s="451">
        <v>43613</v>
      </c>
      <c r="K370" s="820"/>
      <c r="L370" s="821"/>
      <c r="M370" s="818"/>
      <c r="N370" s="819"/>
      <c r="O370" s="818"/>
      <c r="P370" s="819"/>
      <c r="Q370" s="818"/>
      <c r="R370" s="819"/>
      <c r="S370" s="818"/>
      <c r="T370" s="819"/>
      <c r="U370" s="818"/>
      <c r="V370" s="819"/>
      <c r="W370" s="818"/>
      <c r="X370" s="819"/>
      <c r="Y370" s="818"/>
      <c r="Z370" s="819"/>
      <c r="AA370" s="793"/>
      <c r="AB370" s="793"/>
      <c r="AC370" s="793"/>
      <c r="AD370" s="793"/>
      <c r="AE370" s="793"/>
      <c r="AF370" s="793"/>
    </row>
    <row r="371" spans="1:33" ht="12.75" customHeight="1" x14ac:dyDescent="0.2">
      <c r="A371" s="404"/>
      <c r="B371" s="822" t="s">
        <v>417</v>
      </c>
      <c r="C371" s="823"/>
      <c r="D371" s="791" t="s">
        <v>416</v>
      </c>
      <c r="E371" s="828" t="s">
        <v>219</v>
      </c>
      <c r="F371" s="831"/>
      <c r="G371" s="834" t="s">
        <v>218</v>
      </c>
      <c r="H371" s="828" t="s">
        <v>185</v>
      </c>
      <c r="I371" s="434" t="s">
        <v>184</v>
      </c>
      <c r="J371" s="438">
        <v>80481331.340000004</v>
      </c>
      <c r="K371" s="434" t="s">
        <v>183</v>
      </c>
      <c r="L371" s="437">
        <f>J376+J374</f>
        <v>44004</v>
      </c>
      <c r="M371" s="434" t="s">
        <v>182</v>
      </c>
      <c r="N371" s="436">
        <f>J371</f>
        <v>80481331.340000004</v>
      </c>
      <c r="O371" s="434" t="s">
        <v>181</v>
      </c>
      <c r="P371" s="435">
        <v>0.97440000000000004</v>
      </c>
      <c r="Q371" s="456" t="s">
        <v>181</v>
      </c>
      <c r="R371" s="455">
        <v>0.98829999999999996</v>
      </c>
      <c r="S371" s="456" t="s">
        <v>181</v>
      </c>
      <c r="T371" s="455">
        <v>0.98829999999999996</v>
      </c>
      <c r="U371" s="434" t="s">
        <v>181</v>
      </c>
      <c r="V371" s="435">
        <v>1</v>
      </c>
      <c r="W371" s="434" t="s">
        <v>181</v>
      </c>
      <c r="X371" s="435">
        <v>1</v>
      </c>
      <c r="Y371" s="434" t="s">
        <v>180</v>
      </c>
      <c r="Z371" s="433">
        <v>10</v>
      </c>
      <c r="AA371" s="791" t="s">
        <v>10</v>
      </c>
      <c r="AB371" s="791" t="s">
        <v>10</v>
      </c>
      <c r="AC371" s="791" t="s">
        <v>10</v>
      </c>
      <c r="AD371" s="791" t="s">
        <v>10</v>
      </c>
      <c r="AE371" s="791" t="s">
        <v>10</v>
      </c>
      <c r="AF371" s="791" t="s">
        <v>10</v>
      </c>
      <c r="AG371" s="404">
        <f>94.79+0.12</f>
        <v>94.910000000000011</v>
      </c>
    </row>
    <row r="372" spans="1:33" ht="15" customHeight="1" x14ac:dyDescent="0.2">
      <c r="A372" s="404"/>
      <c r="B372" s="824"/>
      <c r="C372" s="825"/>
      <c r="D372" s="792"/>
      <c r="E372" s="829"/>
      <c r="F372" s="832"/>
      <c r="G372" s="835"/>
      <c r="H372" s="829"/>
      <c r="I372" s="416" t="s">
        <v>179</v>
      </c>
      <c r="J372" s="432" t="s">
        <v>415</v>
      </c>
      <c r="K372" s="416" t="s">
        <v>177</v>
      </c>
      <c r="L372" s="431" t="s">
        <v>414</v>
      </c>
      <c r="M372" s="416" t="s">
        <v>176</v>
      </c>
      <c r="N372" s="428">
        <f>N371</f>
        <v>80481331.340000004</v>
      </c>
      <c r="O372" s="416" t="s">
        <v>175</v>
      </c>
      <c r="P372" s="426"/>
      <c r="Q372" s="454" t="s">
        <v>175</v>
      </c>
      <c r="R372" s="453"/>
      <c r="S372" s="454" t="s">
        <v>175</v>
      </c>
      <c r="T372" s="453"/>
      <c r="U372" s="416" t="s">
        <v>175</v>
      </c>
      <c r="V372" s="426">
        <v>0.99260000000000004</v>
      </c>
      <c r="W372" s="416" t="s">
        <v>175</v>
      </c>
      <c r="X372" s="426">
        <v>0.99260000000000004</v>
      </c>
      <c r="Y372" s="416" t="s">
        <v>174</v>
      </c>
      <c r="Z372" s="430">
        <f>10*25</f>
        <v>250</v>
      </c>
      <c r="AA372" s="792"/>
      <c r="AB372" s="792"/>
      <c r="AC372" s="792"/>
      <c r="AD372" s="792"/>
      <c r="AE372" s="792"/>
      <c r="AF372" s="792"/>
    </row>
    <row r="373" spans="1:33" ht="39" customHeight="1" x14ac:dyDescent="0.2">
      <c r="A373" s="404"/>
      <c r="B373" s="824"/>
      <c r="C373" s="825"/>
      <c r="D373" s="792"/>
      <c r="E373" s="829"/>
      <c r="F373" s="832"/>
      <c r="G373" s="835"/>
      <c r="H373" s="829"/>
      <c r="I373" s="416" t="s">
        <v>173</v>
      </c>
      <c r="J373" s="429" t="s">
        <v>413</v>
      </c>
      <c r="K373" s="416" t="s">
        <v>171</v>
      </c>
      <c r="L373" s="427">
        <v>37</v>
      </c>
      <c r="M373" s="416" t="s">
        <v>170</v>
      </c>
      <c r="N373" s="428">
        <f>+N372*0.97</f>
        <v>78066891.399800003</v>
      </c>
      <c r="O373" s="416" t="s">
        <v>169</v>
      </c>
      <c r="P373" s="426">
        <v>0.97540000000000004</v>
      </c>
      <c r="Q373" s="454" t="s">
        <v>169</v>
      </c>
      <c r="R373" s="453">
        <v>0.98980000000000001</v>
      </c>
      <c r="S373" s="454" t="s">
        <v>169</v>
      </c>
      <c r="T373" s="453">
        <v>0.98980000000000001</v>
      </c>
      <c r="U373" s="416" t="s">
        <v>169</v>
      </c>
      <c r="V373" s="426">
        <v>0.99236000000000002</v>
      </c>
      <c r="W373" s="416" t="s">
        <v>169</v>
      </c>
      <c r="X373" s="426">
        <v>0.99236000000000002</v>
      </c>
      <c r="Y373" s="816"/>
      <c r="Z373" s="817"/>
      <c r="AA373" s="792"/>
      <c r="AB373" s="792"/>
      <c r="AC373" s="792"/>
      <c r="AD373" s="792"/>
      <c r="AE373" s="792"/>
      <c r="AF373" s="792"/>
    </row>
    <row r="374" spans="1:33" ht="15" customHeight="1" x14ac:dyDescent="0.2">
      <c r="A374" s="404"/>
      <c r="B374" s="824"/>
      <c r="C374" s="825"/>
      <c r="D374" s="792"/>
      <c r="E374" s="829"/>
      <c r="F374" s="832"/>
      <c r="G374" s="835"/>
      <c r="H374" s="829"/>
      <c r="I374" s="416" t="s">
        <v>168</v>
      </c>
      <c r="J374" s="427">
        <v>259</v>
      </c>
      <c r="K374" s="416" t="s">
        <v>167</v>
      </c>
      <c r="L374" s="427">
        <f>55+27</f>
        <v>82</v>
      </c>
      <c r="M374" s="816"/>
      <c r="N374" s="817"/>
      <c r="O374" s="416" t="s">
        <v>166</v>
      </c>
      <c r="P374" s="426">
        <f>IF(P372="",P373-P371,P373-P372)</f>
        <v>1.0000000000000009E-3</v>
      </c>
      <c r="Q374" s="454" t="s">
        <v>166</v>
      </c>
      <c r="R374" s="453">
        <f>IF(R372="",R373-R371,R373-R372)</f>
        <v>1.5000000000000568E-3</v>
      </c>
      <c r="S374" s="454" t="s">
        <v>166</v>
      </c>
      <c r="T374" s="453">
        <f>IF(T372="",T373-T371,T373-T372)</f>
        <v>1.5000000000000568E-3</v>
      </c>
      <c r="U374" s="416" t="s">
        <v>166</v>
      </c>
      <c r="V374" s="426">
        <f>IF(V372="",V373-V371,V373-V372)</f>
        <v>-2.4000000000001798E-4</v>
      </c>
      <c r="W374" s="416" t="s">
        <v>166</v>
      </c>
      <c r="X374" s="426">
        <f>IF(X372="",X373-X371,X373-X372)</f>
        <v>-2.4000000000001798E-4</v>
      </c>
      <c r="Y374" s="816"/>
      <c r="Z374" s="817"/>
      <c r="AA374" s="792"/>
      <c r="AB374" s="792"/>
      <c r="AC374" s="792"/>
      <c r="AD374" s="792"/>
      <c r="AE374" s="792"/>
      <c r="AF374" s="792"/>
    </row>
    <row r="375" spans="1:33" ht="15" customHeight="1" x14ac:dyDescent="0.2">
      <c r="A375" s="404"/>
      <c r="B375" s="824"/>
      <c r="C375" s="825"/>
      <c r="D375" s="792"/>
      <c r="E375" s="829"/>
      <c r="F375" s="832"/>
      <c r="G375" s="835"/>
      <c r="H375" s="829"/>
      <c r="I375" s="416" t="s">
        <v>165</v>
      </c>
      <c r="J375" s="415" t="s">
        <v>222</v>
      </c>
      <c r="K375" s="416" t="s">
        <v>164</v>
      </c>
      <c r="L375" s="415"/>
      <c r="M375" s="816"/>
      <c r="N375" s="817"/>
      <c r="O375" s="816"/>
      <c r="P375" s="817"/>
      <c r="Q375" s="861"/>
      <c r="R375" s="862"/>
      <c r="S375" s="861"/>
      <c r="T375" s="862"/>
      <c r="U375" s="816"/>
      <c r="V375" s="817"/>
      <c r="W375" s="816"/>
      <c r="X375" s="817"/>
      <c r="Y375" s="816"/>
      <c r="Z375" s="817"/>
      <c r="AA375" s="792"/>
      <c r="AB375" s="792"/>
      <c r="AC375" s="792"/>
      <c r="AD375" s="792"/>
      <c r="AE375" s="792"/>
      <c r="AF375" s="792"/>
    </row>
    <row r="376" spans="1:33" ht="15" customHeight="1" x14ac:dyDescent="0.2">
      <c r="A376" s="404"/>
      <c r="B376" s="826"/>
      <c r="C376" s="827"/>
      <c r="D376" s="793"/>
      <c r="E376" s="830"/>
      <c r="F376" s="833"/>
      <c r="G376" s="836"/>
      <c r="H376" s="830"/>
      <c r="I376" s="406" t="s">
        <v>158</v>
      </c>
      <c r="J376" s="451">
        <v>43745</v>
      </c>
      <c r="K376" s="820"/>
      <c r="L376" s="821"/>
      <c r="M376" s="818"/>
      <c r="N376" s="819"/>
      <c r="O376" s="818"/>
      <c r="P376" s="819"/>
      <c r="Q376" s="863"/>
      <c r="R376" s="864"/>
      <c r="S376" s="863"/>
      <c r="T376" s="864"/>
      <c r="U376" s="818"/>
      <c r="V376" s="819"/>
      <c r="W376" s="818"/>
      <c r="X376" s="819"/>
      <c r="Y376" s="818"/>
      <c r="Z376" s="819"/>
      <c r="AA376" s="793"/>
      <c r="AB376" s="793"/>
      <c r="AC376" s="793"/>
      <c r="AD376" s="793"/>
      <c r="AE376" s="793"/>
      <c r="AF376" s="793"/>
    </row>
    <row r="377" spans="1:33" ht="12.75" customHeight="1" x14ac:dyDescent="0.2">
      <c r="B377" s="822" t="s">
        <v>936</v>
      </c>
      <c r="C377" s="823"/>
      <c r="D377" s="791" t="s">
        <v>220</v>
      </c>
      <c r="E377" s="828" t="s">
        <v>456</v>
      </c>
      <c r="F377" s="831"/>
      <c r="G377" s="834"/>
      <c r="H377" s="828" t="s">
        <v>185</v>
      </c>
      <c r="I377" s="434" t="s">
        <v>184</v>
      </c>
      <c r="J377" s="438">
        <v>40000000</v>
      </c>
      <c r="K377" s="434" t="s">
        <v>183</v>
      </c>
      <c r="L377" s="437">
        <f>J382+J380-0.001</f>
        <v>44290.999000000003</v>
      </c>
      <c r="M377" s="434" t="s">
        <v>182</v>
      </c>
      <c r="N377" s="436">
        <f>J377</f>
        <v>40000000</v>
      </c>
      <c r="O377" s="434" t="s">
        <v>181</v>
      </c>
      <c r="P377" s="435">
        <v>8.3500000000000005E-2</v>
      </c>
      <c r="Q377" s="480" t="s">
        <v>181</v>
      </c>
      <c r="R377" s="479">
        <v>8.3500000000000005E-2</v>
      </c>
      <c r="S377" s="480" t="s">
        <v>181</v>
      </c>
      <c r="T377" s="479">
        <v>8.3500000000000005E-2</v>
      </c>
      <c r="U377" s="480" t="s">
        <v>181</v>
      </c>
      <c r="V377" s="479">
        <v>8.3500000000000005E-2</v>
      </c>
      <c r="W377" s="466" t="s">
        <v>181</v>
      </c>
      <c r="X377" s="467">
        <v>0.66490000000000005</v>
      </c>
      <c r="Y377" s="466" t="s">
        <v>180</v>
      </c>
      <c r="Z377" s="465">
        <v>10</v>
      </c>
      <c r="AA377" s="791" t="s">
        <v>10</v>
      </c>
      <c r="AB377" s="791" t="s">
        <v>10</v>
      </c>
      <c r="AC377" s="791" t="s">
        <v>10</v>
      </c>
      <c r="AD377" s="791" t="s">
        <v>10</v>
      </c>
      <c r="AE377" s="791" t="s">
        <v>10</v>
      </c>
      <c r="AF377" s="791" t="s">
        <v>10</v>
      </c>
    </row>
    <row r="378" spans="1:33" ht="15" customHeight="1" x14ac:dyDescent="0.2">
      <c r="B378" s="824"/>
      <c r="C378" s="825"/>
      <c r="D378" s="792"/>
      <c r="E378" s="829"/>
      <c r="F378" s="832"/>
      <c r="G378" s="835"/>
      <c r="H378" s="829"/>
      <c r="I378" s="416" t="s">
        <v>179</v>
      </c>
      <c r="J378" s="432" t="s">
        <v>935</v>
      </c>
      <c r="K378" s="416" t="s">
        <v>177</v>
      </c>
      <c r="L378" s="415">
        <f>L377+L380</f>
        <v>44290.999000000003</v>
      </c>
      <c r="M378" s="416" t="s">
        <v>176</v>
      </c>
      <c r="N378" s="428">
        <f>N377</f>
        <v>40000000</v>
      </c>
      <c r="O378" s="416" t="s">
        <v>175</v>
      </c>
      <c r="P378" s="426"/>
      <c r="Q378" s="478" t="s">
        <v>175</v>
      </c>
      <c r="R378" s="477"/>
      <c r="S378" s="478" t="s">
        <v>175</v>
      </c>
      <c r="T378" s="477"/>
      <c r="U378" s="478" t="s">
        <v>175</v>
      </c>
      <c r="V378" s="477"/>
      <c r="W378" s="463" t="s">
        <v>175</v>
      </c>
      <c r="X378" s="462"/>
      <c r="Y378" s="463" t="s">
        <v>174</v>
      </c>
      <c r="Z378" s="464">
        <f>10*25</f>
        <v>250</v>
      </c>
      <c r="AA378" s="792"/>
      <c r="AB378" s="792"/>
      <c r="AC378" s="792"/>
      <c r="AD378" s="792"/>
      <c r="AE378" s="792"/>
      <c r="AF378" s="792"/>
    </row>
    <row r="379" spans="1:33" x14ac:dyDescent="0.2">
      <c r="B379" s="824"/>
      <c r="C379" s="825"/>
      <c r="D379" s="792"/>
      <c r="E379" s="829"/>
      <c r="F379" s="832"/>
      <c r="G379" s="835"/>
      <c r="H379" s="829"/>
      <c r="I379" s="416" t="s">
        <v>173</v>
      </c>
      <c r="J379" s="429" t="s">
        <v>934</v>
      </c>
      <c r="K379" s="416" t="s">
        <v>171</v>
      </c>
      <c r="L379" s="427"/>
      <c r="M379" s="416" t="s">
        <v>170</v>
      </c>
      <c r="N379" s="428"/>
      <c r="O379" s="416" t="s">
        <v>169</v>
      </c>
      <c r="P379" s="426">
        <v>8.3500000000000005E-2</v>
      </c>
      <c r="Q379" s="478" t="s">
        <v>169</v>
      </c>
      <c r="R379" s="477">
        <v>8.3500000000000005E-2</v>
      </c>
      <c r="S379" s="478" t="s">
        <v>169</v>
      </c>
      <c r="T379" s="477">
        <v>8.3500000000000005E-2</v>
      </c>
      <c r="U379" s="478" t="s">
        <v>169</v>
      </c>
      <c r="V379" s="477">
        <v>8.3500000000000005E-2</v>
      </c>
      <c r="W379" s="463" t="s">
        <v>169</v>
      </c>
      <c r="X379" s="462">
        <v>0.71309999999999996</v>
      </c>
      <c r="Y379" s="781"/>
      <c r="Z379" s="782"/>
      <c r="AA379" s="792"/>
      <c r="AB379" s="792"/>
      <c r="AC379" s="792"/>
      <c r="AD379" s="792"/>
      <c r="AE379" s="792"/>
      <c r="AF379" s="792"/>
    </row>
    <row r="380" spans="1:33" ht="15" customHeight="1" x14ac:dyDescent="0.2">
      <c r="B380" s="824"/>
      <c r="C380" s="825"/>
      <c r="D380" s="792"/>
      <c r="E380" s="829"/>
      <c r="F380" s="832"/>
      <c r="G380" s="835"/>
      <c r="H380" s="829"/>
      <c r="I380" s="416" t="s">
        <v>168</v>
      </c>
      <c r="J380" s="427">
        <v>285</v>
      </c>
      <c r="K380" s="416" t="s">
        <v>167</v>
      </c>
      <c r="L380" s="427"/>
      <c r="M380" s="816"/>
      <c r="N380" s="817"/>
      <c r="O380" s="416" t="s">
        <v>166</v>
      </c>
      <c r="P380" s="426">
        <f>IF(P378="",P379-P377,P379-P378)</f>
        <v>0</v>
      </c>
      <c r="Q380" s="478" t="s">
        <v>166</v>
      </c>
      <c r="R380" s="477">
        <f>IF(R378="",R379-R377,R379-R378)</f>
        <v>0</v>
      </c>
      <c r="S380" s="478" t="s">
        <v>166</v>
      </c>
      <c r="T380" s="477">
        <f>IF(T378="",T379-T377,T379-T378)</f>
        <v>0</v>
      </c>
      <c r="U380" s="478" t="s">
        <v>166</v>
      </c>
      <c r="V380" s="477">
        <f>IF(V378="",V379-V377,V379-V378)</f>
        <v>0</v>
      </c>
      <c r="W380" s="463" t="s">
        <v>166</v>
      </c>
      <c r="X380" s="462">
        <f>IF(X378="",X379-X377,X379-X378)</f>
        <v>4.819999999999991E-2</v>
      </c>
      <c r="Y380" s="781"/>
      <c r="Z380" s="782"/>
      <c r="AA380" s="792"/>
      <c r="AB380" s="792"/>
      <c r="AC380" s="792"/>
      <c r="AD380" s="792"/>
      <c r="AE380" s="792"/>
      <c r="AF380" s="792"/>
    </row>
    <row r="381" spans="1:33" ht="15" customHeight="1" x14ac:dyDescent="0.2">
      <c r="B381" s="824"/>
      <c r="C381" s="825"/>
      <c r="D381" s="792"/>
      <c r="E381" s="829"/>
      <c r="F381" s="832"/>
      <c r="G381" s="835"/>
      <c r="H381" s="829"/>
      <c r="I381" s="416" t="s">
        <v>165</v>
      </c>
      <c r="J381" s="415"/>
      <c r="K381" s="416" t="s">
        <v>164</v>
      </c>
      <c r="L381" s="415"/>
      <c r="M381" s="816"/>
      <c r="N381" s="817"/>
      <c r="O381" s="816"/>
      <c r="P381" s="817"/>
      <c r="Q381" s="857"/>
      <c r="R381" s="858"/>
      <c r="S381" s="857"/>
      <c r="T381" s="858"/>
      <c r="U381" s="857"/>
      <c r="V381" s="858"/>
      <c r="W381" s="781"/>
      <c r="X381" s="782"/>
      <c r="Y381" s="781"/>
      <c r="Z381" s="782"/>
      <c r="AA381" s="792"/>
      <c r="AB381" s="792"/>
      <c r="AC381" s="792"/>
      <c r="AD381" s="792"/>
      <c r="AE381" s="792"/>
      <c r="AF381" s="792"/>
    </row>
    <row r="382" spans="1:33" ht="15" customHeight="1" x14ac:dyDescent="0.2">
      <c r="B382" s="826"/>
      <c r="C382" s="827"/>
      <c r="D382" s="793"/>
      <c r="E382" s="830"/>
      <c r="F382" s="833"/>
      <c r="G382" s="836"/>
      <c r="H382" s="830"/>
      <c r="I382" s="406" t="s">
        <v>158</v>
      </c>
      <c r="J382" s="451">
        <v>44006</v>
      </c>
      <c r="K382" s="820"/>
      <c r="L382" s="821"/>
      <c r="M382" s="818"/>
      <c r="N382" s="819"/>
      <c r="O382" s="818"/>
      <c r="P382" s="819"/>
      <c r="Q382" s="859"/>
      <c r="R382" s="860"/>
      <c r="S382" s="859"/>
      <c r="T382" s="860"/>
      <c r="U382" s="859"/>
      <c r="V382" s="860"/>
      <c r="W382" s="783"/>
      <c r="X382" s="784"/>
      <c r="Y382" s="783"/>
      <c r="Z382" s="784"/>
      <c r="AA382" s="793"/>
      <c r="AB382" s="793"/>
      <c r="AC382" s="793"/>
      <c r="AD382" s="793"/>
      <c r="AE382" s="793"/>
      <c r="AF382" s="793"/>
    </row>
    <row r="383" spans="1:33" ht="12.75" customHeight="1" x14ac:dyDescent="0.2">
      <c r="B383" s="822" t="s">
        <v>933</v>
      </c>
      <c r="C383" s="823"/>
      <c r="D383" s="791" t="s">
        <v>220</v>
      </c>
      <c r="E383" s="828" t="s">
        <v>456</v>
      </c>
      <c r="F383" s="831"/>
      <c r="G383" s="834"/>
      <c r="H383" s="828" t="s">
        <v>185</v>
      </c>
      <c r="I383" s="434" t="s">
        <v>184</v>
      </c>
      <c r="J383" s="438">
        <v>40000000</v>
      </c>
      <c r="K383" s="434" t="s">
        <v>183</v>
      </c>
      <c r="L383" s="437">
        <f>J388+J386-0.001</f>
        <v>44334.999000000003</v>
      </c>
      <c r="M383" s="434" t="s">
        <v>182</v>
      </c>
      <c r="N383" s="436">
        <f>J383</f>
        <v>40000000</v>
      </c>
      <c r="O383" s="434" t="s">
        <v>181</v>
      </c>
      <c r="P383" s="435">
        <v>0.1469</v>
      </c>
      <c r="Q383" s="480" t="s">
        <v>181</v>
      </c>
      <c r="R383" s="479">
        <v>0.1469</v>
      </c>
      <c r="S383" s="499" t="s">
        <v>181</v>
      </c>
      <c r="T383" s="498">
        <v>0.42570000000000002</v>
      </c>
      <c r="U383" s="480" t="s">
        <v>181</v>
      </c>
      <c r="V383" s="479">
        <v>0.42570000000000002</v>
      </c>
      <c r="W383" s="466" t="s">
        <v>181</v>
      </c>
      <c r="X383" s="467">
        <v>0.59272000000000002</v>
      </c>
      <c r="Y383" s="466" t="s">
        <v>180</v>
      </c>
      <c r="Z383" s="465">
        <v>32</v>
      </c>
      <c r="AA383" s="791" t="s">
        <v>10</v>
      </c>
      <c r="AB383" s="791" t="s">
        <v>10</v>
      </c>
      <c r="AC383" s="791" t="s">
        <v>10</v>
      </c>
      <c r="AD383" s="791" t="s">
        <v>10</v>
      </c>
      <c r="AE383" s="791" t="s">
        <v>10</v>
      </c>
      <c r="AF383" s="791" t="s">
        <v>10</v>
      </c>
    </row>
    <row r="384" spans="1:33" ht="15" customHeight="1" x14ac:dyDescent="0.2">
      <c r="B384" s="824"/>
      <c r="C384" s="825"/>
      <c r="D384" s="792"/>
      <c r="E384" s="829"/>
      <c r="F384" s="832"/>
      <c r="G384" s="835"/>
      <c r="H384" s="829"/>
      <c r="I384" s="416" t="s">
        <v>179</v>
      </c>
      <c r="J384" s="432" t="s">
        <v>932</v>
      </c>
      <c r="K384" s="416" t="s">
        <v>177</v>
      </c>
      <c r="L384" s="415">
        <f>L383+L386</f>
        <v>44334.999000000003</v>
      </c>
      <c r="M384" s="416" t="s">
        <v>176</v>
      </c>
      <c r="N384" s="428">
        <f>N383</f>
        <v>40000000</v>
      </c>
      <c r="O384" s="416" t="s">
        <v>175</v>
      </c>
      <c r="P384" s="426"/>
      <c r="Q384" s="478" t="s">
        <v>175</v>
      </c>
      <c r="R384" s="477"/>
      <c r="S384" s="497" t="s">
        <v>175</v>
      </c>
      <c r="T384" s="496"/>
      <c r="U384" s="478" t="s">
        <v>175</v>
      </c>
      <c r="V384" s="477"/>
      <c r="W384" s="463" t="s">
        <v>175</v>
      </c>
      <c r="X384" s="462"/>
      <c r="Y384" s="463" t="s">
        <v>174</v>
      </c>
      <c r="Z384" s="464">
        <v>960</v>
      </c>
      <c r="AA384" s="792"/>
      <c r="AB384" s="792"/>
      <c r="AC384" s="792"/>
      <c r="AD384" s="792"/>
      <c r="AE384" s="792"/>
      <c r="AF384" s="792"/>
    </row>
    <row r="385" spans="2:33" x14ac:dyDescent="0.2">
      <c r="B385" s="824"/>
      <c r="C385" s="825"/>
      <c r="D385" s="792"/>
      <c r="E385" s="829"/>
      <c r="F385" s="832"/>
      <c r="G385" s="835"/>
      <c r="H385" s="829"/>
      <c r="I385" s="416" t="s">
        <v>173</v>
      </c>
      <c r="J385" s="429" t="s">
        <v>931</v>
      </c>
      <c r="K385" s="416" t="s">
        <v>171</v>
      </c>
      <c r="L385" s="427"/>
      <c r="M385" s="416" t="s">
        <v>170</v>
      </c>
      <c r="N385" s="428"/>
      <c r="O385" s="416" t="s">
        <v>169</v>
      </c>
      <c r="P385" s="426">
        <v>0.26729999999999998</v>
      </c>
      <c r="Q385" s="478" t="s">
        <v>169</v>
      </c>
      <c r="R385" s="477">
        <v>0.26729999999999998</v>
      </c>
      <c r="S385" s="497" t="s">
        <v>169</v>
      </c>
      <c r="T385" s="496">
        <v>0.48070000000000002</v>
      </c>
      <c r="U385" s="478" t="s">
        <v>169</v>
      </c>
      <c r="V385" s="477">
        <v>0.48070000000000002</v>
      </c>
      <c r="W385" s="463" t="s">
        <v>169</v>
      </c>
      <c r="X385" s="462">
        <v>0.70206000000000002</v>
      </c>
      <c r="Y385" s="781"/>
      <c r="Z385" s="782"/>
      <c r="AA385" s="792"/>
      <c r="AB385" s="792"/>
      <c r="AC385" s="792"/>
      <c r="AD385" s="792"/>
      <c r="AE385" s="792"/>
      <c r="AF385" s="792"/>
    </row>
    <row r="386" spans="2:33" ht="15" customHeight="1" x14ac:dyDescent="0.2">
      <c r="B386" s="824"/>
      <c r="C386" s="825"/>
      <c r="D386" s="792"/>
      <c r="E386" s="829"/>
      <c r="F386" s="832"/>
      <c r="G386" s="835"/>
      <c r="H386" s="829"/>
      <c r="I386" s="416" t="s">
        <v>168</v>
      </c>
      <c r="J386" s="427">
        <v>330</v>
      </c>
      <c r="K386" s="416" t="s">
        <v>167</v>
      </c>
      <c r="L386" s="427"/>
      <c r="M386" s="816"/>
      <c r="N386" s="817"/>
      <c r="O386" s="416" t="s">
        <v>166</v>
      </c>
      <c r="P386" s="426">
        <f>IF(P384="",P385-P383,P385-P384)</f>
        <v>0.12039999999999998</v>
      </c>
      <c r="Q386" s="478" t="s">
        <v>166</v>
      </c>
      <c r="R386" s="477">
        <f>IF(R384="",R385-R383,R385-R384)</f>
        <v>0.12039999999999998</v>
      </c>
      <c r="S386" s="497" t="s">
        <v>166</v>
      </c>
      <c r="T386" s="496">
        <f>IF(T384="",T385-T383,T385-T384)</f>
        <v>5.4999999999999993E-2</v>
      </c>
      <c r="U386" s="478" t="s">
        <v>166</v>
      </c>
      <c r="V386" s="477">
        <f>IF(V384="",V385-V383,V385-V384)</f>
        <v>5.4999999999999993E-2</v>
      </c>
      <c r="W386" s="463" t="s">
        <v>166</v>
      </c>
      <c r="X386" s="462">
        <f>IF(X384="",X385-X383,X385-X384)</f>
        <v>0.10933999999999999</v>
      </c>
      <c r="Y386" s="781"/>
      <c r="Z386" s="782"/>
      <c r="AA386" s="792"/>
      <c r="AB386" s="792"/>
      <c r="AC386" s="792"/>
      <c r="AD386" s="792"/>
      <c r="AE386" s="792"/>
      <c r="AF386" s="792"/>
    </row>
    <row r="387" spans="2:33" ht="15" customHeight="1" x14ac:dyDescent="0.2">
      <c r="B387" s="824"/>
      <c r="C387" s="825"/>
      <c r="D387" s="792"/>
      <c r="E387" s="829"/>
      <c r="F387" s="832"/>
      <c r="G387" s="835"/>
      <c r="H387" s="829"/>
      <c r="I387" s="416" t="s">
        <v>165</v>
      </c>
      <c r="J387" s="415" t="s">
        <v>222</v>
      </c>
      <c r="K387" s="416" t="s">
        <v>164</v>
      </c>
      <c r="L387" s="415"/>
      <c r="M387" s="816"/>
      <c r="N387" s="817"/>
      <c r="O387" s="816"/>
      <c r="P387" s="817"/>
      <c r="Q387" s="857"/>
      <c r="R387" s="858"/>
      <c r="S387" s="869"/>
      <c r="T387" s="870"/>
      <c r="U387" s="857"/>
      <c r="V387" s="858"/>
      <c r="W387" s="687"/>
      <c r="X387" s="688"/>
      <c r="Y387" s="781"/>
      <c r="Z387" s="782"/>
      <c r="AA387" s="792"/>
      <c r="AB387" s="792"/>
      <c r="AC387" s="792"/>
      <c r="AD387" s="792"/>
      <c r="AE387" s="792"/>
      <c r="AF387" s="792"/>
    </row>
    <row r="388" spans="2:33" ht="15" customHeight="1" x14ac:dyDescent="0.2">
      <c r="B388" s="826"/>
      <c r="C388" s="827"/>
      <c r="D388" s="793"/>
      <c r="E388" s="830"/>
      <c r="F388" s="833"/>
      <c r="G388" s="836"/>
      <c r="H388" s="830"/>
      <c r="I388" s="406" t="s">
        <v>158</v>
      </c>
      <c r="J388" s="451">
        <v>44005</v>
      </c>
      <c r="K388" s="820"/>
      <c r="L388" s="821"/>
      <c r="M388" s="818"/>
      <c r="N388" s="819"/>
      <c r="O388" s="818"/>
      <c r="P388" s="819"/>
      <c r="Q388" s="859"/>
      <c r="R388" s="860"/>
      <c r="S388" s="871"/>
      <c r="T388" s="872"/>
      <c r="U388" s="859"/>
      <c r="V388" s="860"/>
      <c r="W388" s="689"/>
      <c r="X388" s="690"/>
      <c r="Y388" s="783"/>
      <c r="Z388" s="784"/>
      <c r="AA388" s="793"/>
      <c r="AB388" s="793"/>
      <c r="AC388" s="793"/>
      <c r="AD388" s="793"/>
      <c r="AE388" s="793"/>
      <c r="AF388" s="793"/>
    </row>
    <row r="389" spans="2:33" s="597" customFormat="1" ht="13.5" customHeight="1" x14ac:dyDescent="0.2">
      <c r="B389" s="901" t="s">
        <v>2089</v>
      </c>
      <c r="C389" s="902"/>
      <c r="D389" s="791" t="s">
        <v>220</v>
      </c>
      <c r="E389" s="803" t="s">
        <v>219</v>
      </c>
      <c r="F389" s="806"/>
      <c r="G389" s="809" t="s">
        <v>218</v>
      </c>
      <c r="H389" s="803" t="s">
        <v>185</v>
      </c>
      <c r="I389" s="605" t="s">
        <v>184</v>
      </c>
      <c r="J389" s="606">
        <v>40000000</v>
      </c>
      <c r="K389" s="605" t="s">
        <v>183</v>
      </c>
      <c r="L389" s="668">
        <f>J394+J392</f>
        <v>44231</v>
      </c>
      <c r="M389" s="605" t="s">
        <v>182</v>
      </c>
      <c r="N389" s="608">
        <f>J389</f>
        <v>40000000</v>
      </c>
      <c r="O389" s="605" t="s">
        <v>181</v>
      </c>
      <c r="P389" s="609">
        <v>6.3E-2</v>
      </c>
      <c r="Q389" s="605" t="s">
        <v>181</v>
      </c>
      <c r="R389" s="609">
        <v>6.3E-2</v>
      </c>
      <c r="S389" s="605" t="s">
        <v>181</v>
      </c>
      <c r="T389" s="609">
        <v>6.3E-2</v>
      </c>
      <c r="U389" s="669" t="s">
        <v>181</v>
      </c>
      <c r="V389" s="670">
        <v>0.41420000000000001</v>
      </c>
      <c r="W389" s="466" t="s">
        <v>181</v>
      </c>
      <c r="X389" s="467"/>
      <c r="Y389" s="466" t="s">
        <v>180</v>
      </c>
      <c r="Z389" s="465">
        <v>60</v>
      </c>
      <c r="AA389" s="800" t="s">
        <v>10</v>
      </c>
      <c r="AB389" s="800" t="s">
        <v>10</v>
      </c>
      <c r="AC389" s="800" t="s">
        <v>10</v>
      </c>
      <c r="AF389" s="791" t="s">
        <v>10</v>
      </c>
      <c r="AG389" s="724"/>
    </row>
    <row r="390" spans="2:33" s="597" customFormat="1" x14ac:dyDescent="0.2">
      <c r="B390" s="903"/>
      <c r="C390" s="904"/>
      <c r="D390" s="792"/>
      <c r="E390" s="804"/>
      <c r="F390" s="807"/>
      <c r="G390" s="810"/>
      <c r="H390" s="804"/>
      <c r="I390" s="615" t="s">
        <v>179</v>
      </c>
      <c r="J390" s="616" t="s">
        <v>223</v>
      </c>
      <c r="K390" s="615" t="s">
        <v>177</v>
      </c>
      <c r="L390" s="617"/>
      <c r="M390" s="615" t="s">
        <v>176</v>
      </c>
      <c r="N390" s="618">
        <f>N389</f>
        <v>40000000</v>
      </c>
      <c r="O390" s="615" t="s">
        <v>175</v>
      </c>
      <c r="P390" s="619"/>
      <c r="Q390" s="615" t="s">
        <v>175</v>
      </c>
      <c r="R390" s="619"/>
      <c r="S390" s="615" t="s">
        <v>175</v>
      </c>
      <c r="T390" s="619"/>
      <c r="U390" s="671" t="s">
        <v>175</v>
      </c>
      <c r="V390" s="672"/>
      <c r="W390" s="463" t="s">
        <v>175</v>
      </c>
      <c r="X390" s="462"/>
      <c r="Y390" s="463" t="s">
        <v>174</v>
      </c>
      <c r="Z390" s="464">
        <v>1320</v>
      </c>
      <c r="AA390" s="801"/>
      <c r="AB390" s="801"/>
      <c r="AC390" s="801"/>
      <c r="AF390" s="792"/>
      <c r="AG390" s="724"/>
    </row>
    <row r="391" spans="2:33" s="597" customFormat="1" x14ac:dyDescent="0.2">
      <c r="B391" s="903"/>
      <c r="C391" s="904"/>
      <c r="D391" s="792"/>
      <c r="E391" s="804"/>
      <c r="F391" s="807"/>
      <c r="G391" s="810"/>
      <c r="H391" s="804"/>
      <c r="I391" s="615" t="s">
        <v>173</v>
      </c>
      <c r="J391" s="621" t="s">
        <v>2090</v>
      </c>
      <c r="K391" s="615" t="s">
        <v>171</v>
      </c>
      <c r="L391" s="622"/>
      <c r="M391" s="615" t="s">
        <v>170</v>
      </c>
      <c r="N391" s="618"/>
      <c r="O391" s="615" t="s">
        <v>169</v>
      </c>
      <c r="P391" s="619">
        <v>9.5500000000000002E-2</v>
      </c>
      <c r="Q391" s="615" t="s">
        <v>169</v>
      </c>
      <c r="R391" s="619">
        <v>9.5500000000000002E-2</v>
      </c>
      <c r="S391" s="615" t="s">
        <v>169</v>
      </c>
      <c r="T391" s="619">
        <v>9.5500000000000002E-2</v>
      </c>
      <c r="U391" s="671" t="s">
        <v>169</v>
      </c>
      <c r="V391" s="672">
        <v>0.34820000000000001</v>
      </c>
      <c r="W391" s="463" t="s">
        <v>169</v>
      </c>
      <c r="X391" s="462"/>
      <c r="Y391" s="781"/>
      <c r="Z391" s="782"/>
      <c r="AA391" s="801"/>
      <c r="AB391" s="801"/>
      <c r="AC391" s="801"/>
      <c r="AF391" s="792"/>
      <c r="AG391" s="724"/>
    </row>
    <row r="392" spans="2:33" s="597" customFormat="1" x14ac:dyDescent="0.2">
      <c r="B392" s="903"/>
      <c r="C392" s="904"/>
      <c r="D392" s="792"/>
      <c r="E392" s="804"/>
      <c r="F392" s="807"/>
      <c r="G392" s="810"/>
      <c r="H392" s="804"/>
      <c r="I392" s="615" t="s">
        <v>168</v>
      </c>
      <c r="J392" s="622">
        <v>220</v>
      </c>
      <c r="K392" s="615" t="s">
        <v>167</v>
      </c>
      <c r="L392" s="622"/>
      <c r="M392" s="785"/>
      <c r="N392" s="786"/>
      <c r="O392" s="615" t="s">
        <v>166</v>
      </c>
      <c r="P392" s="619">
        <f>IF(P390="",P391-P389,P391-P390)</f>
        <v>3.2500000000000001E-2</v>
      </c>
      <c r="Q392" s="615" t="s">
        <v>166</v>
      </c>
      <c r="R392" s="619">
        <f>IF(R390="",R391-R389,R391-R390)</f>
        <v>3.2500000000000001E-2</v>
      </c>
      <c r="S392" s="615" t="s">
        <v>166</v>
      </c>
      <c r="T392" s="619">
        <f>IF(T390="",T391-T389,T391-T390)</f>
        <v>3.2500000000000001E-2</v>
      </c>
      <c r="U392" s="671" t="s">
        <v>166</v>
      </c>
      <c r="V392" s="672">
        <f>IF(V390="",V391-V389,V391-V390)</f>
        <v>-6.6000000000000003E-2</v>
      </c>
      <c r="W392" s="463" t="s">
        <v>166</v>
      </c>
      <c r="X392" s="462"/>
      <c r="Y392" s="781"/>
      <c r="Z392" s="782"/>
      <c r="AA392" s="801"/>
      <c r="AB392" s="801"/>
      <c r="AC392" s="801"/>
      <c r="AF392" s="792"/>
      <c r="AG392" s="724"/>
    </row>
    <row r="393" spans="2:33" s="597" customFormat="1" x14ac:dyDescent="0.2">
      <c r="B393" s="903"/>
      <c r="C393" s="904"/>
      <c r="D393" s="792"/>
      <c r="E393" s="804"/>
      <c r="F393" s="807"/>
      <c r="G393" s="810"/>
      <c r="H393" s="804"/>
      <c r="I393" s="615" t="s">
        <v>165</v>
      </c>
      <c r="J393" s="617" t="s">
        <v>222</v>
      </c>
      <c r="K393" s="615" t="s">
        <v>164</v>
      </c>
      <c r="L393" s="617"/>
      <c r="M393" s="785"/>
      <c r="N393" s="786"/>
      <c r="O393" s="785"/>
      <c r="P393" s="786"/>
      <c r="Q393" s="785"/>
      <c r="R393" s="786"/>
      <c r="S393" s="785"/>
      <c r="T393" s="786"/>
      <c r="U393" s="897"/>
      <c r="V393" s="898"/>
      <c r="W393" s="687"/>
      <c r="X393" s="688"/>
      <c r="Y393" s="781"/>
      <c r="Z393" s="782"/>
      <c r="AA393" s="801"/>
      <c r="AB393" s="801"/>
      <c r="AC393" s="801"/>
      <c r="AF393" s="792"/>
      <c r="AG393" s="724"/>
    </row>
    <row r="394" spans="2:33" s="597" customFormat="1" x14ac:dyDescent="0.2">
      <c r="B394" s="905"/>
      <c r="C394" s="906"/>
      <c r="D394" s="793"/>
      <c r="E394" s="805"/>
      <c r="F394" s="808"/>
      <c r="G394" s="811"/>
      <c r="H394" s="805"/>
      <c r="I394" s="629" t="s">
        <v>158</v>
      </c>
      <c r="J394" s="630">
        <v>44011</v>
      </c>
      <c r="K394" s="789"/>
      <c r="L394" s="790"/>
      <c r="M394" s="787"/>
      <c r="N394" s="788"/>
      <c r="O394" s="787"/>
      <c r="P394" s="788"/>
      <c r="Q394" s="787"/>
      <c r="R394" s="788"/>
      <c r="S394" s="787"/>
      <c r="T394" s="788"/>
      <c r="U394" s="899"/>
      <c r="V394" s="900"/>
      <c r="W394" s="689"/>
      <c r="X394" s="690"/>
      <c r="Y394" s="783"/>
      <c r="Z394" s="784"/>
      <c r="AA394" s="802"/>
      <c r="AB394" s="802"/>
      <c r="AC394" s="802"/>
      <c r="AF394" s="793"/>
      <c r="AG394" s="724"/>
    </row>
    <row r="395" spans="2:33" s="597" customFormat="1" ht="13.5" customHeight="1" x14ac:dyDescent="0.2">
      <c r="B395" s="901" t="s">
        <v>2092</v>
      </c>
      <c r="C395" s="902"/>
      <c r="D395" s="791" t="s">
        <v>220</v>
      </c>
      <c r="E395" s="803" t="s">
        <v>219</v>
      </c>
      <c r="F395" s="806"/>
      <c r="G395" s="809" t="s">
        <v>218</v>
      </c>
      <c r="H395" s="803" t="s">
        <v>185</v>
      </c>
      <c r="I395" s="605" t="s">
        <v>184</v>
      </c>
      <c r="J395" s="606">
        <v>30000000</v>
      </c>
      <c r="K395" s="605" t="s">
        <v>183</v>
      </c>
      <c r="L395" s="631">
        <f>J400+J398</f>
        <v>44210</v>
      </c>
      <c r="M395" s="605" t="s">
        <v>182</v>
      </c>
      <c r="N395" s="608">
        <f>J395</f>
        <v>30000000</v>
      </c>
      <c r="O395" s="605" t="s">
        <v>181</v>
      </c>
      <c r="P395" s="609">
        <v>1.7500000000000002E-2</v>
      </c>
      <c r="Q395" s="605" t="s">
        <v>181</v>
      </c>
      <c r="R395" s="609">
        <v>1.7500000000000002E-2</v>
      </c>
      <c r="S395" s="605" t="s">
        <v>181</v>
      </c>
      <c r="T395" s="609">
        <v>1.7500000000000002E-2</v>
      </c>
      <c r="U395" s="669" t="s">
        <v>181</v>
      </c>
      <c r="V395" s="670">
        <v>0.31040000000000001</v>
      </c>
      <c r="W395" s="466" t="s">
        <v>181</v>
      </c>
      <c r="X395" s="467"/>
      <c r="Y395" s="466" t="s">
        <v>180</v>
      </c>
      <c r="Z395" s="465">
        <v>20</v>
      </c>
      <c r="AA395" s="800" t="s">
        <v>10</v>
      </c>
      <c r="AB395" s="800" t="s">
        <v>10</v>
      </c>
      <c r="AC395" s="800" t="s">
        <v>10</v>
      </c>
      <c r="AF395" s="791" t="s">
        <v>10</v>
      </c>
      <c r="AG395" s="724"/>
    </row>
    <row r="396" spans="2:33" s="597" customFormat="1" x14ac:dyDescent="0.2">
      <c r="B396" s="903"/>
      <c r="C396" s="904"/>
      <c r="D396" s="792"/>
      <c r="E396" s="804"/>
      <c r="F396" s="807"/>
      <c r="G396" s="810"/>
      <c r="H396" s="804"/>
      <c r="I396" s="615" t="s">
        <v>179</v>
      </c>
      <c r="J396" s="616" t="s">
        <v>2093</v>
      </c>
      <c r="K396" s="615" t="s">
        <v>177</v>
      </c>
      <c r="L396" s="617">
        <f>L395+L398+L397</f>
        <v>44250</v>
      </c>
      <c r="M396" s="615" t="s">
        <v>176</v>
      </c>
      <c r="N396" s="618">
        <f>N395</f>
        <v>30000000</v>
      </c>
      <c r="O396" s="615" t="s">
        <v>175</v>
      </c>
      <c r="P396" s="619"/>
      <c r="Q396" s="615" t="s">
        <v>175</v>
      </c>
      <c r="R396" s="619"/>
      <c r="S396" s="615" t="s">
        <v>175</v>
      </c>
      <c r="T396" s="619"/>
      <c r="U396" s="671" t="s">
        <v>175</v>
      </c>
      <c r="V396" s="672"/>
      <c r="W396" s="463" t="s">
        <v>175</v>
      </c>
      <c r="X396" s="462"/>
      <c r="Y396" s="463" t="s">
        <v>174</v>
      </c>
      <c r="Z396" s="464">
        <v>440</v>
      </c>
      <c r="AA396" s="801"/>
      <c r="AB396" s="801"/>
      <c r="AC396" s="801"/>
      <c r="AF396" s="792"/>
      <c r="AG396" s="724"/>
    </row>
    <row r="397" spans="2:33" s="597" customFormat="1" x14ac:dyDescent="0.2">
      <c r="B397" s="903"/>
      <c r="C397" s="904"/>
      <c r="D397" s="792"/>
      <c r="E397" s="804"/>
      <c r="F397" s="807"/>
      <c r="G397" s="810"/>
      <c r="H397" s="804"/>
      <c r="I397" s="615" t="s">
        <v>173</v>
      </c>
      <c r="J397" s="621" t="s">
        <v>2094</v>
      </c>
      <c r="K397" s="615" t="s">
        <v>171</v>
      </c>
      <c r="L397" s="622">
        <v>40</v>
      </c>
      <c r="M397" s="615" t="s">
        <v>170</v>
      </c>
      <c r="N397" s="618"/>
      <c r="O397" s="615" t="s">
        <v>169</v>
      </c>
      <c r="P397" s="619">
        <v>1.6500000000000001E-2</v>
      </c>
      <c r="Q397" s="615" t="s">
        <v>169</v>
      </c>
      <c r="R397" s="619">
        <v>1.6500000000000001E-2</v>
      </c>
      <c r="S397" s="615" t="s">
        <v>169</v>
      </c>
      <c r="T397" s="619">
        <v>1.6500000000000001E-2</v>
      </c>
      <c r="U397" s="671" t="s">
        <v>169</v>
      </c>
      <c r="V397" s="672">
        <v>0.31125000000000003</v>
      </c>
      <c r="W397" s="463" t="s">
        <v>169</v>
      </c>
      <c r="X397" s="462"/>
      <c r="Y397" s="781"/>
      <c r="Z397" s="782"/>
      <c r="AA397" s="801"/>
      <c r="AB397" s="801"/>
      <c r="AC397" s="801"/>
      <c r="AF397" s="792"/>
      <c r="AG397" s="724"/>
    </row>
    <row r="398" spans="2:33" s="597" customFormat="1" x14ac:dyDescent="0.2">
      <c r="B398" s="903"/>
      <c r="C398" s="904"/>
      <c r="D398" s="792"/>
      <c r="E398" s="804"/>
      <c r="F398" s="807"/>
      <c r="G398" s="810"/>
      <c r="H398" s="804"/>
      <c r="I398" s="615" t="s">
        <v>168</v>
      </c>
      <c r="J398" s="622">
        <v>190</v>
      </c>
      <c r="K398" s="615" t="s">
        <v>167</v>
      </c>
      <c r="L398" s="622"/>
      <c r="M398" s="785"/>
      <c r="N398" s="786"/>
      <c r="O398" s="615" t="s">
        <v>166</v>
      </c>
      <c r="P398" s="619">
        <f>IF(P396="",P397-P395,P397-P396)</f>
        <v>-1.0000000000000009E-3</v>
      </c>
      <c r="Q398" s="615" t="s">
        <v>166</v>
      </c>
      <c r="R398" s="619">
        <f>IF(R396="",R397-R395,R397-R396)</f>
        <v>-1.0000000000000009E-3</v>
      </c>
      <c r="S398" s="615" t="s">
        <v>166</v>
      </c>
      <c r="T398" s="619">
        <f>IF(T396="",T397-T395,T397-T396)</f>
        <v>-1.0000000000000009E-3</v>
      </c>
      <c r="U398" s="671" t="s">
        <v>166</v>
      </c>
      <c r="V398" s="672">
        <f>IF(V396="",V397-V395,V397-V396)</f>
        <v>8.5000000000001741E-4</v>
      </c>
      <c r="W398" s="463" t="s">
        <v>166</v>
      </c>
      <c r="X398" s="462"/>
      <c r="Y398" s="781"/>
      <c r="Z398" s="782"/>
      <c r="AA398" s="801"/>
      <c r="AB398" s="801"/>
      <c r="AC398" s="801"/>
      <c r="AF398" s="792"/>
      <c r="AG398" s="724"/>
    </row>
    <row r="399" spans="2:33" s="597" customFormat="1" x14ac:dyDescent="0.2">
      <c r="B399" s="903"/>
      <c r="C399" s="904"/>
      <c r="D399" s="792"/>
      <c r="E399" s="804"/>
      <c r="F399" s="807"/>
      <c r="G399" s="810"/>
      <c r="H399" s="804"/>
      <c r="I399" s="615" t="s">
        <v>165</v>
      </c>
      <c r="J399" s="617"/>
      <c r="K399" s="615" t="s">
        <v>164</v>
      </c>
      <c r="L399" s="617"/>
      <c r="M399" s="785"/>
      <c r="N399" s="786"/>
      <c r="O399" s="785"/>
      <c r="P399" s="786"/>
      <c r="Q399" s="785"/>
      <c r="R399" s="786"/>
      <c r="S399" s="785"/>
      <c r="T399" s="786"/>
      <c r="U399" s="897"/>
      <c r="V399" s="898"/>
      <c r="W399" s="687"/>
      <c r="X399" s="688"/>
      <c r="Y399" s="781"/>
      <c r="Z399" s="782"/>
      <c r="AA399" s="801"/>
      <c r="AB399" s="801"/>
      <c r="AC399" s="801"/>
      <c r="AF399" s="792"/>
      <c r="AG399" s="724"/>
    </row>
    <row r="400" spans="2:33" s="597" customFormat="1" x14ac:dyDescent="0.2">
      <c r="B400" s="905"/>
      <c r="C400" s="906"/>
      <c r="D400" s="793"/>
      <c r="E400" s="805"/>
      <c r="F400" s="808"/>
      <c r="G400" s="811"/>
      <c r="H400" s="805"/>
      <c r="I400" s="629" t="s">
        <v>158</v>
      </c>
      <c r="J400" s="630">
        <v>44020</v>
      </c>
      <c r="K400" s="789"/>
      <c r="L400" s="790"/>
      <c r="M400" s="787"/>
      <c r="N400" s="788"/>
      <c r="O400" s="787"/>
      <c r="P400" s="788"/>
      <c r="Q400" s="787"/>
      <c r="R400" s="788"/>
      <c r="S400" s="787"/>
      <c r="T400" s="788"/>
      <c r="U400" s="899"/>
      <c r="V400" s="900"/>
      <c r="W400" s="689"/>
      <c r="X400" s="690"/>
      <c r="Y400" s="783"/>
      <c r="Z400" s="784"/>
      <c r="AA400" s="802"/>
      <c r="AB400" s="802"/>
      <c r="AC400" s="802"/>
      <c r="AF400" s="793"/>
      <c r="AG400" s="724"/>
    </row>
    <row r="401" spans="1:32" ht="12.75" customHeight="1" x14ac:dyDescent="0.2">
      <c r="B401" s="822" t="s">
        <v>929</v>
      </c>
      <c r="C401" s="823"/>
      <c r="D401" s="791" t="s">
        <v>280</v>
      </c>
      <c r="E401" s="828" t="s">
        <v>325</v>
      </c>
      <c r="F401" s="831">
        <v>7.1</v>
      </c>
      <c r="G401" s="834" t="s">
        <v>218</v>
      </c>
      <c r="H401" s="828" t="s">
        <v>324</v>
      </c>
      <c r="I401" s="434" t="s">
        <v>184</v>
      </c>
      <c r="J401" s="438">
        <v>230700</v>
      </c>
      <c r="K401" s="434" t="s">
        <v>183</v>
      </c>
      <c r="L401" s="437"/>
      <c r="M401" s="434" t="s">
        <v>182</v>
      </c>
      <c r="N401" s="436">
        <f>J401</f>
        <v>230700</v>
      </c>
      <c r="O401" s="434" t="s">
        <v>181</v>
      </c>
      <c r="P401" s="435"/>
      <c r="Q401" s="434" t="s">
        <v>181</v>
      </c>
      <c r="R401" s="435"/>
      <c r="S401" s="434" t="s">
        <v>181</v>
      </c>
      <c r="T401" s="435"/>
      <c r="U401" s="480" t="s">
        <v>181</v>
      </c>
      <c r="V401" s="479"/>
      <c r="W401" s="466" t="s">
        <v>181</v>
      </c>
      <c r="X401" s="467">
        <v>0.25</v>
      </c>
      <c r="Y401" s="466" t="s">
        <v>180</v>
      </c>
      <c r="Z401" s="465"/>
      <c r="AA401" s="791" t="s">
        <v>928</v>
      </c>
      <c r="AB401" s="791" t="s">
        <v>928</v>
      </c>
      <c r="AC401" s="791" t="s">
        <v>928</v>
      </c>
      <c r="AD401" s="791" t="s">
        <v>928</v>
      </c>
      <c r="AE401" s="791" t="s">
        <v>928</v>
      </c>
      <c r="AF401" s="791" t="s">
        <v>10</v>
      </c>
    </row>
    <row r="402" spans="1:32" ht="15" customHeight="1" x14ac:dyDescent="0.2">
      <c r="B402" s="824"/>
      <c r="C402" s="825"/>
      <c r="D402" s="792"/>
      <c r="E402" s="829"/>
      <c r="F402" s="832"/>
      <c r="G402" s="835"/>
      <c r="H402" s="829"/>
      <c r="I402" s="416" t="s">
        <v>179</v>
      </c>
      <c r="J402" s="432" t="s">
        <v>841</v>
      </c>
      <c r="K402" s="416" t="s">
        <v>177</v>
      </c>
      <c r="L402" s="415"/>
      <c r="M402" s="416" t="s">
        <v>176</v>
      </c>
      <c r="N402" s="428">
        <f>N401</f>
        <v>230700</v>
      </c>
      <c r="O402" s="416" t="s">
        <v>175</v>
      </c>
      <c r="P402" s="426"/>
      <c r="Q402" s="416" t="s">
        <v>175</v>
      </c>
      <c r="R402" s="426"/>
      <c r="S402" s="416" t="s">
        <v>175</v>
      </c>
      <c r="T402" s="426"/>
      <c r="U402" s="478" t="s">
        <v>175</v>
      </c>
      <c r="V402" s="477"/>
      <c r="W402" s="463" t="s">
        <v>175</v>
      </c>
      <c r="X402" s="462"/>
      <c r="Y402" s="463" t="s">
        <v>174</v>
      </c>
      <c r="Z402" s="464"/>
      <c r="AA402" s="792"/>
      <c r="AB402" s="792"/>
      <c r="AC402" s="792"/>
      <c r="AD402" s="792"/>
      <c r="AE402" s="792"/>
      <c r="AF402" s="792"/>
    </row>
    <row r="403" spans="1:32" s="404" customFormat="1" x14ac:dyDescent="0.2">
      <c r="A403" s="402"/>
      <c r="B403" s="824"/>
      <c r="C403" s="825"/>
      <c r="D403" s="792"/>
      <c r="E403" s="829"/>
      <c r="F403" s="832"/>
      <c r="G403" s="835"/>
      <c r="H403" s="829"/>
      <c r="I403" s="416" t="s">
        <v>173</v>
      </c>
      <c r="J403" s="429" t="s">
        <v>2144</v>
      </c>
      <c r="K403" s="416" t="s">
        <v>171</v>
      </c>
      <c r="L403" s="427"/>
      <c r="M403" s="416" t="s">
        <v>170</v>
      </c>
      <c r="N403" s="428"/>
      <c r="O403" s="416" t="s">
        <v>169</v>
      </c>
      <c r="P403" s="426"/>
      <c r="Q403" s="416" t="s">
        <v>169</v>
      </c>
      <c r="R403" s="426"/>
      <c r="S403" s="416" t="s">
        <v>169</v>
      </c>
      <c r="T403" s="426"/>
      <c r="U403" s="478" t="s">
        <v>169</v>
      </c>
      <c r="V403" s="477"/>
      <c r="W403" s="463" t="s">
        <v>169</v>
      </c>
      <c r="X403" s="462">
        <v>0.25</v>
      </c>
      <c r="Y403" s="781"/>
      <c r="Z403" s="782"/>
      <c r="AA403" s="792"/>
      <c r="AB403" s="792"/>
      <c r="AC403" s="792"/>
      <c r="AD403" s="792"/>
      <c r="AE403" s="792"/>
      <c r="AF403" s="792"/>
    </row>
    <row r="404" spans="1:32" s="404" customFormat="1" ht="15" customHeight="1" x14ac:dyDescent="0.2">
      <c r="A404" s="402"/>
      <c r="B404" s="824"/>
      <c r="C404" s="825"/>
      <c r="D404" s="792"/>
      <c r="E404" s="829"/>
      <c r="F404" s="832"/>
      <c r="G404" s="835"/>
      <c r="H404" s="829"/>
      <c r="I404" s="416" t="s">
        <v>168</v>
      </c>
      <c r="J404" s="427"/>
      <c r="K404" s="416" t="s">
        <v>167</v>
      </c>
      <c r="L404" s="427"/>
      <c r="M404" s="816"/>
      <c r="N404" s="817"/>
      <c r="O404" s="416" t="s">
        <v>166</v>
      </c>
      <c r="P404" s="426">
        <f>IF(P402="",P403-P401,P403-P402)</f>
        <v>0</v>
      </c>
      <c r="Q404" s="416" t="s">
        <v>166</v>
      </c>
      <c r="R404" s="426">
        <f>IF(R402="",R403-R401,R403-R402)</f>
        <v>0</v>
      </c>
      <c r="S404" s="416" t="s">
        <v>166</v>
      </c>
      <c r="T404" s="426">
        <f>IF(T402="",T403-T401,T403-T402)</f>
        <v>0</v>
      </c>
      <c r="U404" s="478" t="s">
        <v>166</v>
      </c>
      <c r="V404" s="477">
        <f>IF(V402="",V403-V401,V403-V402)</f>
        <v>0</v>
      </c>
      <c r="W404" s="463" t="s">
        <v>166</v>
      </c>
      <c r="X404" s="462">
        <f>IF(X402="",X403-X401,X403-X402)</f>
        <v>0</v>
      </c>
      <c r="Y404" s="781"/>
      <c r="Z404" s="782"/>
      <c r="AA404" s="792"/>
      <c r="AB404" s="792"/>
      <c r="AC404" s="792"/>
      <c r="AD404" s="792"/>
      <c r="AE404" s="792"/>
      <c r="AF404" s="792"/>
    </row>
    <row r="405" spans="1:32" s="404" customFormat="1" ht="15" customHeight="1" x14ac:dyDescent="0.2">
      <c r="A405" s="402"/>
      <c r="B405" s="824"/>
      <c r="C405" s="825"/>
      <c r="D405" s="792"/>
      <c r="E405" s="829"/>
      <c r="F405" s="832"/>
      <c r="G405" s="835"/>
      <c r="H405" s="829"/>
      <c r="I405" s="416" t="s">
        <v>165</v>
      </c>
      <c r="J405" s="415"/>
      <c r="K405" s="416" t="s">
        <v>164</v>
      </c>
      <c r="L405" s="415"/>
      <c r="M405" s="816"/>
      <c r="N405" s="817"/>
      <c r="O405" s="816"/>
      <c r="P405" s="817"/>
      <c r="Q405" s="816"/>
      <c r="R405" s="817"/>
      <c r="S405" s="816"/>
      <c r="T405" s="817"/>
      <c r="U405" s="857"/>
      <c r="V405" s="858"/>
      <c r="W405" s="781"/>
      <c r="X405" s="782"/>
      <c r="Y405" s="781"/>
      <c r="Z405" s="782"/>
      <c r="AA405" s="792"/>
      <c r="AB405" s="792"/>
      <c r="AC405" s="792"/>
      <c r="AD405" s="792"/>
      <c r="AE405" s="792"/>
      <c r="AF405" s="792"/>
    </row>
    <row r="406" spans="1:32" s="404" customFormat="1" ht="15" customHeight="1" x14ac:dyDescent="0.2">
      <c r="A406" s="402"/>
      <c r="B406" s="826"/>
      <c r="C406" s="827"/>
      <c r="D406" s="793"/>
      <c r="E406" s="830"/>
      <c r="F406" s="833"/>
      <c r="G406" s="836"/>
      <c r="H406" s="830"/>
      <c r="I406" s="406" t="s">
        <v>158</v>
      </c>
      <c r="J406" s="451"/>
      <c r="K406" s="820"/>
      <c r="L406" s="821"/>
      <c r="M406" s="818"/>
      <c r="N406" s="819"/>
      <c r="O406" s="818"/>
      <c r="P406" s="819"/>
      <c r="Q406" s="818"/>
      <c r="R406" s="819"/>
      <c r="S406" s="818"/>
      <c r="T406" s="819"/>
      <c r="U406" s="859"/>
      <c r="V406" s="860"/>
      <c r="W406" s="783"/>
      <c r="X406" s="784"/>
      <c r="Y406" s="783"/>
      <c r="Z406" s="784"/>
      <c r="AA406" s="793"/>
      <c r="AB406" s="793"/>
      <c r="AC406" s="793"/>
      <c r="AD406" s="793"/>
      <c r="AE406" s="793"/>
      <c r="AF406" s="793"/>
    </row>
    <row r="407" spans="1:32" s="404" customFormat="1" ht="12.75" customHeight="1" x14ac:dyDescent="0.2">
      <c r="A407" s="402"/>
      <c r="B407" s="822" t="s">
        <v>793</v>
      </c>
      <c r="C407" s="823"/>
      <c r="D407" s="791" t="s">
        <v>757</v>
      </c>
      <c r="E407" s="879" t="s">
        <v>781</v>
      </c>
      <c r="F407" s="831">
        <v>2.74</v>
      </c>
      <c r="G407" s="834" t="s">
        <v>218</v>
      </c>
      <c r="H407" s="828" t="s">
        <v>193</v>
      </c>
      <c r="I407" s="434" t="s">
        <v>184</v>
      </c>
      <c r="J407" s="438">
        <v>822000</v>
      </c>
      <c r="K407" s="434" t="s">
        <v>183</v>
      </c>
      <c r="L407" s="437">
        <f>J412+J410-0.001</f>
        <v>44230.999000000003</v>
      </c>
      <c r="M407" s="434" t="s">
        <v>182</v>
      </c>
      <c r="N407" s="436">
        <f>J407</f>
        <v>822000</v>
      </c>
      <c r="O407" s="434" t="s">
        <v>181</v>
      </c>
      <c r="P407" s="435"/>
      <c r="Q407" s="434" t="s">
        <v>181</v>
      </c>
      <c r="R407" s="435"/>
      <c r="S407" s="434" t="s">
        <v>181</v>
      </c>
      <c r="T407" s="435"/>
      <c r="U407" s="480" t="s">
        <v>181</v>
      </c>
      <c r="V407" s="479"/>
      <c r="W407" s="466" t="s">
        <v>181</v>
      </c>
      <c r="X407" s="467">
        <v>0.3004</v>
      </c>
      <c r="Y407" s="466" t="s">
        <v>180</v>
      </c>
      <c r="Z407" s="465">
        <v>13</v>
      </c>
      <c r="AA407" s="791" t="s">
        <v>776</v>
      </c>
      <c r="AB407" s="791" t="s">
        <v>776</v>
      </c>
      <c r="AC407" s="791" t="s">
        <v>776</v>
      </c>
      <c r="AD407" s="791" t="s">
        <v>776</v>
      </c>
      <c r="AE407" s="791" t="s">
        <v>776</v>
      </c>
      <c r="AF407" s="791" t="s">
        <v>10</v>
      </c>
    </row>
    <row r="408" spans="1:32" s="404" customFormat="1" ht="15" customHeight="1" x14ac:dyDescent="0.2">
      <c r="A408" s="402"/>
      <c r="B408" s="824"/>
      <c r="C408" s="825"/>
      <c r="D408" s="792"/>
      <c r="E408" s="880"/>
      <c r="F408" s="832"/>
      <c r="G408" s="835"/>
      <c r="H408" s="829"/>
      <c r="I408" s="416" t="s">
        <v>179</v>
      </c>
      <c r="J408" s="432" t="s">
        <v>812</v>
      </c>
      <c r="K408" s="416" t="s">
        <v>177</v>
      </c>
      <c r="L408" s="415"/>
      <c r="M408" s="416" t="s">
        <v>176</v>
      </c>
      <c r="N408" s="428">
        <f>N407</f>
        <v>822000</v>
      </c>
      <c r="O408" s="416" t="s">
        <v>175</v>
      </c>
      <c r="P408" s="426"/>
      <c r="Q408" s="416" t="s">
        <v>175</v>
      </c>
      <c r="R408" s="426"/>
      <c r="S408" s="416" t="s">
        <v>175</v>
      </c>
      <c r="T408" s="426"/>
      <c r="U408" s="478" t="s">
        <v>175</v>
      </c>
      <c r="V408" s="477"/>
      <c r="W408" s="463" t="s">
        <v>175</v>
      </c>
      <c r="X408" s="462"/>
      <c r="Y408" s="463" t="s">
        <v>174</v>
      </c>
      <c r="Z408" s="464">
        <v>374</v>
      </c>
      <c r="AA408" s="792"/>
      <c r="AB408" s="792"/>
      <c r="AC408" s="792"/>
      <c r="AD408" s="792"/>
      <c r="AE408" s="792"/>
      <c r="AF408" s="792"/>
    </row>
    <row r="409" spans="1:32" s="404" customFormat="1" x14ac:dyDescent="0.2">
      <c r="A409" s="402"/>
      <c r="B409" s="824"/>
      <c r="C409" s="825"/>
      <c r="D409" s="792"/>
      <c r="E409" s="880"/>
      <c r="F409" s="832"/>
      <c r="G409" s="835"/>
      <c r="H409" s="829"/>
      <c r="I409" s="416" t="s">
        <v>173</v>
      </c>
      <c r="J409" s="429" t="s">
        <v>192</v>
      </c>
      <c r="K409" s="416" t="s">
        <v>171</v>
      </c>
      <c r="L409" s="427"/>
      <c r="M409" s="416" t="s">
        <v>170</v>
      </c>
      <c r="N409" s="428"/>
      <c r="O409" s="416" t="s">
        <v>169</v>
      </c>
      <c r="P409" s="426"/>
      <c r="Q409" s="416" t="s">
        <v>169</v>
      </c>
      <c r="R409" s="426"/>
      <c r="S409" s="416" t="s">
        <v>169</v>
      </c>
      <c r="T409" s="426"/>
      <c r="U409" s="478" t="s">
        <v>169</v>
      </c>
      <c r="V409" s="477"/>
      <c r="W409" s="463" t="s">
        <v>169</v>
      </c>
      <c r="X409" s="462">
        <v>0.3004</v>
      </c>
      <c r="Y409" s="781"/>
      <c r="Z409" s="782"/>
      <c r="AA409" s="792"/>
      <c r="AB409" s="792"/>
      <c r="AC409" s="792"/>
      <c r="AD409" s="792"/>
      <c r="AE409" s="792"/>
      <c r="AF409" s="792"/>
    </row>
    <row r="410" spans="1:32" s="404" customFormat="1" ht="15" customHeight="1" x14ac:dyDescent="0.2">
      <c r="A410" s="402"/>
      <c r="B410" s="824"/>
      <c r="C410" s="825"/>
      <c r="D410" s="792"/>
      <c r="E410" s="880"/>
      <c r="F410" s="832"/>
      <c r="G410" s="835"/>
      <c r="H410" s="829"/>
      <c r="I410" s="416" t="s">
        <v>168</v>
      </c>
      <c r="J410" s="427">
        <v>65</v>
      </c>
      <c r="K410" s="416" t="s">
        <v>167</v>
      </c>
      <c r="L410" s="427"/>
      <c r="M410" s="816"/>
      <c r="N410" s="817"/>
      <c r="O410" s="416" t="s">
        <v>166</v>
      </c>
      <c r="P410" s="426">
        <f>IF(P408="",P409-P407,P409-P408)</f>
        <v>0</v>
      </c>
      <c r="Q410" s="416" t="s">
        <v>166</v>
      </c>
      <c r="R410" s="426">
        <f>IF(R408="",R409-R407,R409-R408)</f>
        <v>0</v>
      </c>
      <c r="S410" s="416" t="s">
        <v>166</v>
      </c>
      <c r="T410" s="426">
        <f>IF(T408="",T409-T407,T409-T408)</f>
        <v>0</v>
      </c>
      <c r="U410" s="478" t="s">
        <v>166</v>
      </c>
      <c r="V410" s="477">
        <f>IF(V408="",V409-V407,V409-V408)</f>
        <v>0</v>
      </c>
      <c r="W410" s="463" t="s">
        <v>166</v>
      </c>
      <c r="X410" s="462">
        <f>IF(X408="",X409-X407,X409-X408)</f>
        <v>0</v>
      </c>
      <c r="Y410" s="781"/>
      <c r="Z410" s="782"/>
      <c r="AA410" s="792"/>
      <c r="AB410" s="792"/>
      <c r="AC410" s="792"/>
      <c r="AD410" s="792"/>
      <c r="AE410" s="792"/>
      <c r="AF410" s="792"/>
    </row>
    <row r="411" spans="1:32" s="404" customFormat="1" ht="15" customHeight="1" x14ac:dyDescent="0.2">
      <c r="A411" s="402"/>
      <c r="B411" s="824"/>
      <c r="C411" s="825"/>
      <c r="D411" s="792"/>
      <c r="E411" s="880"/>
      <c r="F411" s="832"/>
      <c r="G411" s="835"/>
      <c r="H411" s="829"/>
      <c r="I411" s="416" t="s">
        <v>165</v>
      </c>
      <c r="J411" s="415"/>
      <c r="K411" s="416" t="s">
        <v>164</v>
      </c>
      <c r="L411" s="415"/>
      <c r="M411" s="816"/>
      <c r="N411" s="817"/>
      <c r="O411" s="816"/>
      <c r="P411" s="817"/>
      <c r="Q411" s="816"/>
      <c r="R411" s="817"/>
      <c r="S411" s="816"/>
      <c r="T411" s="817"/>
      <c r="U411" s="857"/>
      <c r="V411" s="858"/>
      <c r="W411" s="781"/>
      <c r="X411" s="782"/>
      <c r="Y411" s="781"/>
      <c r="Z411" s="782"/>
      <c r="AA411" s="792"/>
      <c r="AB411" s="792"/>
      <c r="AC411" s="792"/>
      <c r="AD411" s="792"/>
      <c r="AE411" s="792"/>
      <c r="AF411" s="792"/>
    </row>
    <row r="412" spans="1:32" s="404" customFormat="1" ht="15" customHeight="1" x14ac:dyDescent="0.2">
      <c r="A412" s="402"/>
      <c r="B412" s="826"/>
      <c r="C412" s="827"/>
      <c r="D412" s="793"/>
      <c r="E412" s="881"/>
      <c r="F412" s="833"/>
      <c r="G412" s="836"/>
      <c r="H412" s="830"/>
      <c r="I412" s="406" t="s">
        <v>158</v>
      </c>
      <c r="J412" s="451">
        <v>44166</v>
      </c>
      <c r="K412" s="820"/>
      <c r="L412" s="821"/>
      <c r="M412" s="818"/>
      <c r="N412" s="819"/>
      <c r="O412" s="818"/>
      <c r="P412" s="819"/>
      <c r="Q412" s="818"/>
      <c r="R412" s="819"/>
      <c r="S412" s="818"/>
      <c r="T412" s="819"/>
      <c r="U412" s="859"/>
      <c r="V412" s="860"/>
      <c r="W412" s="783"/>
      <c r="X412" s="784"/>
      <c r="Y412" s="783"/>
      <c r="Z412" s="784"/>
      <c r="AA412" s="793"/>
      <c r="AB412" s="793"/>
      <c r="AC412" s="793"/>
      <c r="AD412" s="793"/>
      <c r="AE412" s="793"/>
      <c r="AF412" s="793"/>
    </row>
    <row r="413" spans="1:32" s="404" customFormat="1" ht="12.75" customHeight="1" x14ac:dyDescent="0.2">
      <c r="A413" s="402"/>
      <c r="B413" s="822" t="s">
        <v>784</v>
      </c>
      <c r="C413" s="823"/>
      <c r="D413" s="791" t="s">
        <v>757</v>
      </c>
      <c r="E413" s="879" t="s">
        <v>781</v>
      </c>
      <c r="F413" s="831">
        <v>4.5999999999999996</v>
      </c>
      <c r="G413" s="834" t="s">
        <v>218</v>
      </c>
      <c r="H413" s="828" t="s">
        <v>193</v>
      </c>
      <c r="I413" s="434" t="s">
        <v>184</v>
      </c>
      <c r="J413" s="438">
        <v>1380000</v>
      </c>
      <c r="K413" s="434" t="s">
        <v>183</v>
      </c>
      <c r="L413" s="437">
        <f>J418+J416-0.001</f>
        <v>44242.999000000003</v>
      </c>
      <c r="M413" s="434" t="s">
        <v>182</v>
      </c>
      <c r="N413" s="436">
        <f>J413</f>
        <v>1380000</v>
      </c>
      <c r="O413" s="434" t="s">
        <v>181</v>
      </c>
      <c r="P413" s="435"/>
      <c r="Q413" s="434" t="s">
        <v>181</v>
      </c>
      <c r="R413" s="435"/>
      <c r="S413" s="434" t="s">
        <v>181</v>
      </c>
      <c r="T413" s="435"/>
      <c r="U413" s="480" t="s">
        <v>181</v>
      </c>
      <c r="V413" s="479"/>
      <c r="W413" s="466" t="s">
        <v>181</v>
      </c>
      <c r="X413" s="467">
        <v>0.72160000000000002</v>
      </c>
      <c r="Y413" s="466" t="s">
        <v>180</v>
      </c>
      <c r="Z413" s="465"/>
      <c r="AA413" s="791" t="s">
        <v>776</v>
      </c>
      <c r="AB413" s="791" t="s">
        <v>776</v>
      </c>
      <c r="AC413" s="791" t="s">
        <v>776</v>
      </c>
      <c r="AD413" s="791" t="s">
        <v>776</v>
      </c>
      <c r="AE413" s="791" t="s">
        <v>776</v>
      </c>
      <c r="AF413" s="791" t="s">
        <v>2115</v>
      </c>
    </row>
    <row r="414" spans="1:32" s="404" customFormat="1" ht="15" customHeight="1" x14ac:dyDescent="0.2">
      <c r="A414" s="402"/>
      <c r="B414" s="824"/>
      <c r="C414" s="825"/>
      <c r="D414" s="792"/>
      <c r="E414" s="880"/>
      <c r="F414" s="832"/>
      <c r="G414" s="835"/>
      <c r="H414" s="829"/>
      <c r="I414" s="416" t="s">
        <v>179</v>
      </c>
      <c r="J414" s="432" t="s">
        <v>988</v>
      </c>
      <c r="K414" s="416" t="s">
        <v>177</v>
      </c>
      <c r="L414" s="415"/>
      <c r="M414" s="416" t="s">
        <v>176</v>
      </c>
      <c r="N414" s="428">
        <f>N413</f>
        <v>1380000</v>
      </c>
      <c r="O414" s="416" t="s">
        <v>175</v>
      </c>
      <c r="P414" s="426"/>
      <c r="Q414" s="416" t="s">
        <v>175</v>
      </c>
      <c r="R414" s="426"/>
      <c r="S414" s="416" t="s">
        <v>175</v>
      </c>
      <c r="T414" s="426"/>
      <c r="U414" s="478" t="s">
        <v>175</v>
      </c>
      <c r="V414" s="477"/>
      <c r="W414" s="463" t="s">
        <v>175</v>
      </c>
      <c r="X414" s="462"/>
      <c r="Y414" s="463" t="s">
        <v>174</v>
      </c>
      <c r="Z414" s="464"/>
      <c r="AA414" s="792"/>
      <c r="AB414" s="792"/>
      <c r="AC414" s="792"/>
      <c r="AD414" s="792"/>
      <c r="AE414" s="792"/>
      <c r="AF414" s="792"/>
    </row>
    <row r="415" spans="1:32" s="404" customFormat="1" x14ac:dyDescent="0.2">
      <c r="A415" s="402"/>
      <c r="B415" s="824"/>
      <c r="C415" s="825"/>
      <c r="D415" s="792"/>
      <c r="E415" s="880"/>
      <c r="F415" s="832"/>
      <c r="G415" s="835"/>
      <c r="H415" s="829"/>
      <c r="I415" s="416" t="s">
        <v>173</v>
      </c>
      <c r="J415" s="429" t="s">
        <v>192</v>
      </c>
      <c r="K415" s="416" t="s">
        <v>171</v>
      </c>
      <c r="L415" s="427"/>
      <c r="M415" s="416" t="s">
        <v>170</v>
      </c>
      <c r="N415" s="428"/>
      <c r="O415" s="416" t="s">
        <v>169</v>
      </c>
      <c r="P415" s="426"/>
      <c r="Q415" s="416" t="s">
        <v>169</v>
      </c>
      <c r="R415" s="426"/>
      <c r="S415" s="416" t="s">
        <v>169</v>
      </c>
      <c r="T415" s="426"/>
      <c r="U415" s="478" t="s">
        <v>169</v>
      </c>
      <c r="V415" s="477"/>
      <c r="W415" s="463" t="s">
        <v>169</v>
      </c>
      <c r="X415" s="462">
        <v>0.72160000000000002</v>
      </c>
      <c r="Y415" s="781"/>
      <c r="Z415" s="782"/>
      <c r="AA415" s="792"/>
      <c r="AB415" s="792"/>
      <c r="AC415" s="792"/>
      <c r="AD415" s="792"/>
      <c r="AE415" s="792"/>
      <c r="AF415" s="792"/>
    </row>
    <row r="416" spans="1:32" s="404" customFormat="1" ht="15" customHeight="1" x14ac:dyDescent="0.2">
      <c r="A416" s="402"/>
      <c r="B416" s="824"/>
      <c r="C416" s="825"/>
      <c r="D416" s="792"/>
      <c r="E416" s="880"/>
      <c r="F416" s="832"/>
      <c r="G416" s="835"/>
      <c r="H416" s="829"/>
      <c r="I416" s="416" t="s">
        <v>168</v>
      </c>
      <c r="J416" s="427">
        <v>60</v>
      </c>
      <c r="K416" s="416" t="s">
        <v>167</v>
      </c>
      <c r="L416" s="427"/>
      <c r="M416" s="816"/>
      <c r="N416" s="817"/>
      <c r="O416" s="416" t="s">
        <v>166</v>
      </c>
      <c r="P416" s="426">
        <f>IF(P414="",P415-P413,P415-P414)</f>
        <v>0</v>
      </c>
      <c r="Q416" s="416" t="s">
        <v>166</v>
      </c>
      <c r="R416" s="426">
        <f>IF(R414="",R415-R413,R415-R414)</f>
        <v>0</v>
      </c>
      <c r="S416" s="416" t="s">
        <v>166</v>
      </c>
      <c r="T416" s="426">
        <f>IF(T414="",T415-T413,T415-T414)</f>
        <v>0</v>
      </c>
      <c r="U416" s="478" t="s">
        <v>166</v>
      </c>
      <c r="V416" s="477">
        <f>IF(V414="",V415-V413,V415-V414)</f>
        <v>0</v>
      </c>
      <c r="W416" s="463" t="s">
        <v>166</v>
      </c>
      <c r="X416" s="462">
        <f>IF(X414="",X415-X413,X415-X414)</f>
        <v>0</v>
      </c>
      <c r="Y416" s="781"/>
      <c r="Z416" s="782"/>
      <c r="AA416" s="792"/>
      <c r="AB416" s="792"/>
      <c r="AC416" s="792"/>
      <c r="AD416" s="792"/>
      <c r="AE416" s="792"/>
      <c r="AF416" s="792"/>
    </row>
    <row r="417" spans="1:32" s="404" customFormat="1" ht="15" customHeight="1" x14ac:dyDescent="0.2">
      <c r="A417" s="402"/>
      <c r="B417" s="824"/>
      <c r="C417" s="825"/>
      <c r="D417" s="792"/>
      <c r="E417" s="880"/>
      <c r="F417" s="832"/>
      <c r="G417" s="835"/>
      <c r="H417" s="829"/>
      <c r="I417" s="416" t="s">
        <v>165</v>
      </c>
      <c r="J417" s="415"/>
      <c r="K417" s="416" t="s">
        <v>164</v>
      </c>
      <c r="L417" s="415"/>
      <c r="M417" s="816"/>
      <c r="N417" s="817"/>
      <c r="O417" s="816"/>
      <c r="P417" s="817"/>
      <c r="Q417" s="816"/>
      <c r="R417" s="817"/>
      <c r="S417" s="816"/>
      <c r="T417" s="817"/>
      <c r="U417" s="857"/>
      <c r="V417" s="858"/>
      <c r="W417" s="781"/>
      <c r="X417" s="782"/>
      <c r="Y417" s="781"/>
      <c r="Z417" s="782"/>
      <c r="AA417" s="792"/>
      <c r="AB417" s="792"/>
      <c r="AC417" s="792"/>
      <c r="AD417" s="792"/>
      <c r="AE417" s="792"/>
      <c r="AF417" s="792"/>
    </row>
    <row r="418" spans="1:32" s="404" customFormat="1" ht="15" customHeight="1" x14ac:dyDescent="0.2">
      <c r="A418" s="402"/>
      <c r="B418" s="826"/>
      <c r="C418" s="827"/>
      <c r="D418" s="793"/>
      <c r="E418" s="881"/>
      <c r="F418" s="833"/>
      <c r="G418" s="836"/>
      <c r="H418" s="830"/>
      <c r="I418" s="406" t="s">
        <v>158</v>
      </c>
      <c r="J418" s="451">
        <v>44183</v>
      </c>
      <c r="K418" s="820"/>
      <c r="L418" s="821"/>
      <c r="M418" s="818"/>
      <c r="N418" s="819"/>
      <c r="O418" s="818"/>
      <c r="P418" s="819"/>
      <c r="Q418" s="818"/>
      <c r="R418" s="819"/>
      <c r="S418" s="818"/>
      <c r="T418" s="819"/>
      <c r="U418" s="859"/>
      <c r="V418" s="860"/>
      <c r="W418" s="783"/>
      <c r="X418" s="784"/>
      <c r="Y418" s="783"/>
      <c r="Z418" s="784"/>
      <c r="AA418" s="793"/>
      <c r="AB418" s="793"/>
      <c r="AC418" s="793"/>
      <c r="AD418" s="793"/>
      <c r="AE418" s="793"/>
      <c r="AF418" s="793"/>
    </row>
    <row r="419" spans="1:32" s="404" customFormat="1" ht="12.75" customHeight="1" x14ac:dyDescent="0.2">
      <c r="B419" s="822" t="s">
        <v>410</v>
      </c>
      <c r="C419" s="823"/>
      <c r="D419" s="791" t="s">
        <v>280</v>
      </c>
      <c r="E419" s="828" t="s">
        <v>325</v>
      </c>
      <c r="F419" s="831">
        <v>4.17</v>
      </c>
      <c r="G419" s="834" t="s">
        <v>218</v>
      </c>
      <c r="H419" s="828" t="s">
        <v>200</v>
      </c>
      <c r="I419" s="434" t="s">
        <v>184</v>
      </c>
      <c r="J419" s="438">
        <v>134672.70000000001</v>
      </c>
      <c r="K419" s="434" t="s">
        <v>183</v>
      </c>
      <c r="L419" s="437">
        <f>J424+J422-0.001</f>
        <v>44196.999000000003</v>
      </c>
      <c r="M419" s="434" t="s">
        <v>182</v>
      </c>
      <c r="N419" s="436">
        <f>J419</f>
        <v>134672.70000000001</v>
      </c>
      <c r="O419" s="434" t="s">
        <v>181</v>
      </c>
      <c r="P419" s="435">
        <v>0.5</v>
      </c>
      <c r="Q419" s="434" t="s">
        <v>181</v>
      </c>
      <c r="R419" s="435">
        <v>0.5</v>
      </c>
      <c r="S419" s="434" t="s">
        <v>181</v>
      </c>
      <c r="T419" s="435">
        <v>0.5</v>
      </c>
      <c r="U419" s="434" t="s">
        <v>181</v>
      </c>
      <c r="V419" s="435">
        <v>0.81</v>
      </c>
      <c r="W419" s="466" t="s">
        <v>181</v>
      </c>
      <c r="X419" s="467">
        <v>0.81</v>
      </c>
      <c r="Y419" s="466" t="s">
        <v>180</v>
      </c>
      <c r="Z419" s="465">
        <v>9</v>
      </c>
      <c r="AA419" s="791" t="s">
        <v>322</v>
      </c>
      <c r="AB419" s="791" t="s">
        <v>322</v>
      </c>
      <c r="AC419" s="791" t="s">
        <v>322</v>
      </c>
      <c r="AD419" s="791" t="s">
        <v>322</v>
      </c>
      <c r="AE419" s="791" t="s">
        <v>322</v>
      </c>
      <c r="AF419" s="791" t="s">
        <v>322</v>
      </c>
    </row>
    <row r="420" spans="1:32" s="404" customFormat="1" ht="15" customHeight="1" x14ac:dyDescent="0.2">
      <c r="B420" s="824"/>
      <c r="C420" s="825"/>
      <c r="D420" s="792"/>
      <c r="E420" s="829"/>
      <c r="F420" s="832"/>
      <c r="G420" s="835"/>
      <c r="H420" s="829"/>
      <c r="I420" s="416" t="s">
        <v>179</v>
      </c>
      <c r="J420" s="432" t="s">
        <v>292</v>
      </c>
      <c r="K420" s="416" t="s">
        <v>177</v>
      </c>
      <c r="L420" s="415"/>
      <c r="M420" s="416" t="s">
        <v>176</v>
      </c>
      <c r="N420" s="428">
        <f>N419</f>
        <v>134672.70000000001</v>
      </c>
      <c r="O420" s="416" t="s">
        <v>175</v>
      </c>
      <c r="P420" s="426"/>
      <c r="Q420" s="416" t="s">
        <v>175</v>
      </c>
      <c r="R420" s="426"/>
      <c r="S420" s="416" t="s">
        <v>175</v>
      </c>
      <c r="T420" s="426"/>
      <c r="U420" s="416" t="s">
        <v>175</v>
      </c>
      <c r="V420" s="426"/>
      <c r="W420" s="463" t="s">
        <v>175</v>
      </c>
      <c r="X420" s="462"/>
      <c r="Y420" s="463" t="s">
        <v>174</v>
      </c>
      <c r="Z420" s="464">
        <f>9*5</f>
        <v>45</v>
      </c>
      <c r="AA420" s="792"/>
      <c r="AB420" s="792"/>
      <c r="AC420" s="792"/>
      <c r="AD420" s="792"/>
      <c r="AE420" s="792"/>
      <c r="AF420" s="792"/>
    </row>
    <row r="421" spans="1:32" s="404" customFormat="1" ht="13.5" customHeight="1" x14ac:dyDescent="0.2">
      <c r="B421" s="824"/>
      <c r="C421" s="825"/>
      <c r="D421" s="792"/>
      <c r="E421" s="829"/>
      <c r="F421" s="832"/>
      <c r="G421" s="835"/>
      <c r="H421" s="829"/>
      <c r="I421" s="416" t="s">
        <v>173</v>
      </c>
      <c r="J421" s="429" t="s">
        <v>192</v>
      </c>
      <c r="K421" s="416" t="s">
        <v>171</v>
      </c>
      <c r="L421" s="427"/>
      <c r="M421" s="416" t="s">
        <v>170</v>
      </c>
      <c r="N421" s="428"/>
      <c r="O421" s="416" t="s">
        <v>169</v>
      </c>
      <c r="P421" s="426">
        <v>0.51</v>
      </c>
      <c r="Q421" s="416" t="s">
        <v>169</v>
      </c>
      <c r="R421" s="426">
        <v>0.51</v>
      </c>
      <c r="S421" s="416" t="s">
        <v>169</v>
      </c>
      <c r="T421" s="426">
        <v>0.51</v>
      </c>
      <c r="U421" s="416" t="s">
        <v>169</v>
      </c>
      <c r="V421" s="426">
        <v>0.83599999999999997</v>
      </c>
      <c r="W421" s="463" t="s">
        <v>169</v>
      </c>
      <c r="X421" s="462">
        <v>0.83599999999999997</v>
      </c>
      <c r="Y421" s="781"/>
      <c r="Z421" s="782"/>
      <c r="AA421" s="792"/>
      <c r="AB421" s="792"/>
      <c r="AC421" s="792"/>
      <c r="AD421" s="792"/>
      <c r="AE421" s="792"/>
      <c r="AF421" s="792"/>
    </row>
    <row r="422" spans="1:32" s="404" customFormat="1" ht="15" customHeight="1" x14ac:dyDescent="0.2">
      <c r="B422" s="824"/>
      <c r="C422" s="825"/>
      <c r="D422" s="792"/>
      <c r="E422" s="829"/>
      <c r="F422" s="832"/>
      <c r="G422" s="835"/>
      <c r="H422" s="829"/>
      <c r="I422" s="416" t="s">
        <v>168</v>
      </c>
      <c r="J422" s="427">
        <v>365</v>
      </c>
      <c r="K422" s="416" t="s">
        <v>167</v>
      </c>
      <c r="L422" s="427"/>
      <c r="M422" s="816"/>
      <c r="N422" s="817"/>
      <c r="O422" s="416" t="s">
        <v>166</v>
      </c>
      <c r="P422" s="426">
        <f>IF(P420="",P421-P419,P421-P420)</f>
        <v>1.0000000000000009E-2</v>
      </c>
      <c r="Q422" s="416" t="s">
        <v>166</v>
      </c>
      <c r="R422" s="426">
        <f>IF(R420="",R421-R419,R421-R420)</f>
        <v>1.0000000000000009E-2</v>
      </c>
      <c r="S422" s="416" t="s">
        <v>166</v>
      </c>
      <c r="T422" s="426">
        <f>IF(T420="",T421-T419,T421-T420)</f>
        <v>1.0000000000000009E-2</v>
      </c>
      <c r="U422" s="416" t="s">
        <v>166</v>
      </c>
      <c r="V422" s="426">
        <f>IF(V420="",V421-V419,V421-V420)</f>
        <v>2.5999999999999912E-2</v>
      </c>
      <c r="W422" s="463" t="s">
        <v>166</v>
      </c>
      <c r="X422" s="462">
        <f>IF(X420="",X421-X419,X421-X420)</f>
        <v>2.5999999999999912E-2</v>
      </c>
      <c r="Y422" s="781"/>
      <c r="Z422" s="782"/>
      <c r="AA422" s="792"/>
      <c r="AB422" s="792"/>
      <c r="AC422" s="792"/>
      <c r="AD422" s="792"/>
      <c r="AE422" s="792"/>
      <c r="AF422" s="792"/>
    </row>
    <row r="423" spans="1:32" s="404" customFormat="1" ht="15" customHeight="1" x14ac:dyDescent="0.2">
      <c r="B423" s="824"/>
      <c r="C423" s="825"/>
      <c r="D423" s="792"/>
      <c r="E423" s="829"/>
      <c r="F423" s="832"/>
      <c r="G423" s="835"/>
      <c r="H423" s="829"/>
      <c r="I423" s="416" t="s">
        <v>165</v>
      </c>
      <c r="J423" s="415">
        <v>43832</v>
      </c>
      <c r="K423" s="416" t="s">
        <v>164</v>
      </c>
      <c r="L423" s="415"/>
      <c r="M423" s="816"/>
      <c r="N423" s="817"/>
      <c r="O423" s="816"/>
      <c r="P423" s="817"/>
      <c r="Q423" s="816"/>
      <c r="R423" s="817"/>
      <c r="S423" s="816"/>
      <c r="T423" s="817"/>
      <c r="U423" s="816"/>
      <c r="V423" s="817"/>
      <c r="W423" s="781"/>
      <c r="X423" s="782"/>
      <c r="Y423" s="781"/>
      <c r="Z423" s="782"/>
      <c r="AA423" s="792"/>
      <c r="AB423" s="792"/>
      <c r="AC423" s="792"/>
      <c r="AD423" s="792"/>
      <c r="AE423" s="792"/>
      <c r="AF423" s="792"/>
    </row>
    <row r="424" spans="1:32" s="404" customFormat="1" ht="15" customHeight="1" x14ac:dyDescent="0.2">
      <c r="B424" s="826"/>
      <c r="C424" s="827"/>
      <c r="D424" s="793"/>
      <c r="E424" s="830"/>
      <c r="F424" s="833"/>
      <c r="G424" s="836"/>
      <c r="H424" s="830"/>
      <c r="I424" s="406" t="s">
        <v>158</v>
      </c>
      <c r="J424" s="451">
        <v>43832</v>
      </c>
      <c r="K424" s="820"/>
      <c r="L424" s="821"/>
      <c r="M424" s="818"/>
      <c r="N424" s="819"/>
      <c r="O424" s="818"/>
      <c r="P424" s="819"/>
      <c r="Q424" s="818"/>
      <c r="R424" s="819"/>
      <c r="S424" s="818"/>
      <c r="T424" s="819"/>
      <c r="U424" s="818"/>
      <c r="V424" s="819"/>
      <c r="W424" s="783"/>
      <c r="X424" s="784"/>
      <c r="Y424" s="783"/>
      <c r="Z424" s="784"/>
      <c r="AA424" s="793"/>
      <c r="AB424" s="793"/>
      <c r="AC424" s="793"/>
      <c r="AD424" s="793"/>
      <c r="AE424" s="793"/>
      <c r="AF424" s="793"/>
    </row>
    <row r="425" spans="1:32" s="404" customFormat="1" ht="12.75" customHeight="1" x14ac:dyDescent="0.2">
      <c r="B425" s="822" t="s">
        <v>402</v>
      </c>
      <c r="C425" s="823"/>
      <c r="D425" s="791" t="s">
        <v>280</v>
      </c>
      <c r="E425" s="828" t="s">
        <v>325</v>
      </c>
      <c r="F425" s="831">
        <v>11.34</v>
      </c>
      <c r="G425" s="834" t="s">
        <v>218</v>
      </c>
      <c r="H425" s="828" t="s">
        <v>324</v>
      </c>
      <c r="I425" s="434" t="s">
        <v>184</v>
      </c>
      <c r="J425" s="438">
        <v>259594.46</v>
      </c>
      <c r="K425" s="434" t="s">
        <v>183</v>
      </c>
      <c r="L425" s="461">
        <v>44231</v>
      </c>
      <c r="M425" s="434" t="s">
        <v>182</v>
      </c>
      <c r="N425" s="436">
        <f>J425</f>
        <v>259594.46</v>
      </c>
      <c r="O425" s="434" t="s">
        <v>181</v>
      </c>
      <c r="P425" s="435"/>
      <c r="Q425" s="434" t="s">
        <v>181</v>
      </c>
      <c r="R425" s="435"/>
      <c r="S425" s="434" t="s">
        <v>181</v>
      </c>
      <c r="T425" s="435"/>
      <c r="U425" s="434" t="s">
        <v>181</v>
      </c>
      <c r="V425" s="435"/>
      <c r="W425" s="657" t="s">
        <v>181</v>
      </c>
      <c r="X425" s="658">
        <v>0.42099999999999999</v>
      </c>
      <c r="Y425" s="466" t="s">
        <v>180</v>
      </c>
      <c r="Z425" s="714">
        <v>3</v>
      </c>
      <c r="AA425" s="791" t="s">
        <v>401</v>
      </c>
      <c r="AB425" s="791" t="s">
        <v>401</v>
      </c>
      <c r="AC425" s="791" t="s">
        <v>401</v>
      </c>
      <c r="AD425" s="791" t="s">
        <v>400</v>
      </c>
      <c r="AE425" s="791" t="s">
        <v>400</v>
      </c>
      <c r="AF425" s="791" t="s">
        <v>10</v>
      </c>
    </row>
    <row r="426" spans="1:32" s="404" customFormat="1" ht="15" customHeight="1" x14ac:dyDescent="0.2">
      <c r="B426" s="824"/>
      <c r="C426" s="825"/>
      <c r="D426" s="792"/>
      <c r="E426" s="829"/>
      <c r="F426" s="832"/>
      <c r="G426" s="835"/>
      <c r="H426" s="829"/>
      <c r="I426" s="416" t="s">
        <v>179</v>
      </c>
      <c r="J426" s="432" t="s">
        <v>321</v>
      </c>
      <c r="K426" s="416" t="s">
        <v>177</v>
      </c>
      <c r="L426" s="415"/>
      <c r="M426" s="416" t="s">
        <v>176</v>
      </c>
      <c r="N426" s="428">
        <f>N425</f>
        <v>259594.46</v>
      </c>
      <c r="O426" s="416" t="s">
        <v>175</v>
      </c>
      <c r="P426" s="426"/>
      <c r="Q426" s="416" t="s">
        <v>175</v>
      </c>
      <c r="R426" s="426"/>
      <c r="S426" s="416" t="s">
        <v>175</v>
      </c>
      <c r="T426" s="426"/>
      <c r="U426" s="416" t="s">
        <v>175</v>
      </c>
      <c r="V426" s="426"/>
      <c r="W426" s="659" t="s">
        <v>175</v>
      </c>
      <c r="X426" s="660"/>
      <c r="Y426" s="463" t="s">
        <v>174</v>
      </c>
      <c r="Z426" s="716">
        <v>18</v>
      </c>
      <c r="AA426" s="792"/>
      <c r="AB426" s="792"/>
      <c r="AC426" s="792"/>
      <c r="AD426" s="792"/>
      <c r="AE426" s="792"/>
      <c r="AF426" s="792"/>
    </row>
    <row r="427" spans="1:32" s="404" customFormat="1" ht="39" customHeight="1" x14ac:dyDescent="0.2">
      <c r="B427" s="824"/>
      <c r="C427" s="825"/>
      <c r="D427" s="792"/>
      <c r="E427" s="829"/>
      <c r="F427" s="832"/>
      <c r="G427" s="835"/>
      <c r="H427" s="829"/>
      <c r="I427" s="416" t="s">
        <v>173</v>
      </c>
      <c r="J427" s="429" t="s">
        <v>399</v>
      </c>
      <c r="K427" s="416" t="s">
        <v>171</v>
      </c>
      <c r="L427" s="427"/>
      <c r="M427" s="416" t="s">
        <v>170</v>
      </c>
      <c r="N427" s="428"/>
      <c r="O427" s="416" t="s">
        <v>169</v>
      </c>
      <c r="P427" s="426"/>
      <c r="Q427" s="416" t="s">
        <v>169</v>
      </c>
      <c r="R427" s="426"/>
      <c r="S427" s="416" t="s">
        <v>169</v>
      </c>
      <c r="T427" s="426"/>
      <c r="U427" s="416" t="s">
        <v>169</v>
      </c>
      <c r="V427" s="426"/>
      <c r="W427" s="659" t="s">
        <v>169</v>
      </c>
      <c r="X427" s="660">
        <v>0.41660000000000003</v>
      </c>
      <c r="Y427" s="781"/>
      <c r="Z427" s="782"/>
      <c r="AA427" s="792"/>
      <c r="AB427" s="792"/>
      <c r="AC427" s="792"/>
      <c r="AD427" s="792"/>
      <c r="AE427" s="792"/>
      <c r="AF427" s="792"/>
    </row>
    <row r="428" spans="1:32" s="404" customFormat="1" ht="15" customHeight="1" x14ac:dyDescent="0.2">
      <c r="B428" s="824"/>
      <c r="C428" s="825"/>
      <c r="D428" s="792"/>
      <c r="E428" s="829"/>
      <c r="F428" s="832"/>
      <c r="G428" s="835"/>
      <c r="H428" s="829"/>
      <c r="I428" s="416" t="s">
        <v>168</v>
      </c>
      <c r="J428" s="427" t="s">
        <v>319</v>
      </c>
      <c r="K428" s="416" t="s">
        <v>167</v>
      </c>
      <c r="L428" s="427"/>
      <c r="M428" s="816"/>
      <c r="N428" s="817"/>
      <c r="O428" s="416" t="s">
        <v>166</v>
      </c>
      <c r="P428" s="426">
        <f>IF(P426="",P427-P425,P427-P426)</f>
        <v>0</v>
      </c>
      <c r="Q428" s="416" t="s">
        <v>166</v>
      </c>
      <c r="R428" s="426">
        <f>IF(R426="",R427-R425,R427-R426)</f>
        <v>0</v>
      </c>
      <c r="S428" s="416" t="s">
        <v>166</v>
      </c>
      <c r="T428" s="426">
        <f>IF(T426="",T427-T425,T427-T426)</f>
        <v>0</v>
      </c>
      <c r="U428" s="416" t="s">
        <v>166</v>
      </c>
      <c r="V428" s="426">
        <f>IF(V426="",V427-V425,V427-V426)</f>
        <v>0</v>
      </c>
      <c r="W428" s="659" t="s">
        <v>166</v>
      </c>
      <c r="X428" s="660">
        <f>IF(X426="",X427-X425,X427-X426)</f>
        <v>-4.3999999999999595E-3</v>
      </c>
      <c r="Y428" s="781"/>
      <c r="Z428" s="782"/>
      <c r="AA428" s="792"/>
      <c r="AB428" s="792"/>
      <c r="AC428" s="792"/>
      <c r="AD428" s="792"/>
      <c r="AE428" s="792"/>
      <c r="AF428" s="792"/>
    </row>
    <row r="429" spans="1:32" s="404" customFormat="1" ht="15" customHeight="1" x14ac:dyDescent="0.2">
      <c r="B429" s="824"/>
      <c r="C429" s="825"/>
      <c r="D429" s="792"/>
      <c r="E429" s="829"/>
      <c r="F429" s="832"/>
      <c r="G429" s="835"/>
      <c r="H429" s="829"/>
      <c r="I429" s="416" t="s">
        <v>165</v>
      </c>
      <c r="J429" s="415"/>
      <c r="K429" s="416" t="s">
        <v>164</v>
      </c>
      <c r="L429" s="415"/>
      <c r="M429" s="816"/>
      <c r="N429" s="817"/>
      <c r="O429" s="816"/>
      <c r="P429" s="817"/>
      <c r="Q429" s="816"/>
      <c r="R429" s="817"/>
      <c r="S429" s="816"/>
      <c r="T429" s="817"/>
      <c r="U429" s="816"/>
      <c r="V429" s="817"/>
      <c r="W429" s="781"/>
      <c r="X429" s="782"/>
      <c r="Y429" s="781"/>
      <c r="Z429" s="782"/>
      <c r="AA429" s="792"/>
      <c r="AB429" s="792"/>
      <c r="AC429" s="792"/>
      <c r="AD429" s="792"/>
      <c r="AE429" s="792"/>
      <c r="AF429" s="792"/>
    </row>
    <row r="430" spans="1:32" s="404" customFormat="1" ht="15" customHeight="1" x14ac:dyDescent="0.2">
      <c r="B430" s="826"/>
      <c r="C430" s="827"/>
      <c r="D430" s="793"/>
      <c r="E430" s="830"/>
      <c r="F430" s="833"/>
      <c r="G430" s="836"/>
      <c r="H430" s="830"/>
      <c r="I430" s="406" t="s">
        <v>158</v>
      </c>
      <c r="J430" s="405">
        <v>44047</v>
      </c>
      <c r="K430" s="820"/>
      <c r="L430" s="821"/>
      <c r="M430" s="818"/>
      <c r="N430" s="819"/>
      <c r="O430" s="818"/>
      <c r="P430" s="819"/>
      <c r="Q430" s="818"/>
      <c r="R430" s="819"/>
      <c r="S430" s="818"/>
      <c r="T430" s="819"/>
      <c r="U430" s="818"/>
      <c r="V430" s="819"/>
      <c r="W430" s="783"/>
      <c r="X430" s="784"/>
      <c r="Y430" s="783"/>
      <c r="Z430" s="784"/>
      <c r="AA430" s="793"/>
      <c r="AB430" s="793"/>
      <c r="AC430" s="793"/>
      <c r="AD430" s="793"/>
      <c r="AE430" s="793"/>
      <c r="AF430" s="793"/>
    </row>
    <row r="431" spans="1:32" s="404" customFormat="1" ht="12.75" customHeight="1" x14ac:dyDescent="0.2">
      <c r="B431" s="822" t="s">
        <v>397</v>
      </c>
      <c r="C431" s="823"/>
      <c r="D431" s="791" t="s">
        <v>280</v>
      </c>
      <c r="E431" s="828" t="s">
        <v>325</v>
      </c>
      <c r="F431" s="831">
        <v>5.68</v>
      </c>
      <c r="G431" s="834" t="s">
        <v>218</v>
      </c>
      <c r="H431" s="828" t="s">
        <v>324</v>
      </c>
      <c r="I431" s="434" t="s">
        <v>184</v>
      </c>
      <c r="J431" s="438">
        <v>135230.60999999999</v>
      </c>
      <c r="K431" s="434" t="s">
        <v>183</v>
      </c>
      <c r="L431" s="461" t="s">
        <v>396</v>
      </c>
      <c r="M431" s="434" t="s">
        <v>182</v>
      </c>
      <c r="N431" s="436">
        <f>J431</f>
        <v>135230.60999999999</v>
      </c>
      <c r="O431" s="434" t="s">
        <v>181</v>
      </c>
      <c r="P431" s="435">
        <v>0.5</v>
      </c>
      <c r="Q431" s="434" t="s">
        <v>181</v>
      </c>
      <c r="R431" s="435">
        <v>0.5</v>
      </c>
      <c r="S431" s="434" t="s">
        <v>181</v>
      </c>
      <c r="T431" s="435">
        <v>0.5</v>
      </c>
      <c r="U431" s="434" t="s">
        <v>181</v>
      </c>
      <c r="V431" s="435">
        <v>0.5</v>
      </c>
      <c r="W431" s="657" t="s">
        <v>181</v>
      </c>
      <c r="X431" s="658">
        <v>0.42099999999999999</v>
      </c>
      <c r="Y431" s="657" t="s">
        <v>180</v>
      </c>
      <c r="Z431" s="714">
        <v>4</v>
      </c>
      <c r="AA431" s="791" t="s">
        <v>395</v>
      </c>
      <c r="AB431" s="791" t="s">
        <v>395</v>
      </c>
      <c r="AC431" s="791" t="s">
        <v>395</v>
      </c>
      <c r="AD431" s="791" t="s">
        <v>394</v>
      </c>
      <c r="AE431" s="791" t="s">
        <v>394</v>
      </c>
      <c r="AF431" s="791" t="s">
        <v>322</v>
      </c>
    </row>
    <row r="432" spans="1:32" s="404" customFormat="1" ht="15" customHeight="1" x14ac:dyDescent="0.2">
      <c r="B432" s="824"/>
      <c r="C432" s="825"/>
      <c r="D432" s="792"/>
      <c r="E432" s="829"/>
      <c r="F432" s="832"/>
      <c r="G432" s="835"/>
      <c r="H432" s="829"/>
      <c r="I432" s="416" t="s">
        <v>179</v>
      </c>
      <c r="J432" s="432" t="s">
        <v>321</v>
      </c>
      <c r="K432" s="416" t="s">
        <v>177</v>
      </c>
      <c r="L432" s="415"/>
      <c r="M432" s="416" t="s">
        <v>176</v>
      </c>
      <c r="N432" s="428">
        <f>N431</f>
        <v>135230.60999999999</v>
      </c>
      <c r="O432" s="416" t="s">
        <v>175</v>
      </c>
      <c r="P432" s="426"/>
      <c r="Q432" s="416" t="s">
        <v>175</v>
      </c>
      <c r="R432" s="426"/>
      <c r="S432" s="416" t="s">
        <v>175</v>
      </c>
      <c r="T432" s="426"/>
      <c r="U432" s="416" t="s">
        <v>175</v>
      </c>
      <c r="V432" s="426"/>
      <c r="W432" s="659" t="s">
        <v>175</v>
      </c>
      <c r="X432" s="660"/>
      <c r="Y432" s="659" t="s">
        <v>174</v>
      </c>
      <c r="Z432" s="716">
        <v>16</v>
      </c>
      <c r="AA432" s="792"/>
      <c r="AB432" s="792"/>
      <c r="AC432" s="792"/>
      <c r="AD432" s="792"/>
      <c r="AE432" s="792"/>
      <c r="AF432" s="792"/>
    </row>
    <row r="433" spans="2:32" s="404" customFormat="1" ht="39" customHeight="1" x14ac:dyDescent="0.2">
      <c r="B433" s="824"/>
      <c r="C433" s="825"/>
      <c r="D433" s="792"/>
      <c r="E433" s="829"/>
      <c r="F433" s="832"/>
      <c r="G433" s="835"/>
      <c r="H433" s="829"/>
      <c r="I433" s="416" t="s">
        <v>173</v>
      </c>
      <c r="J433" s="429" t="s">
        <v>393</v>
      </c>
      <c r="K433" s="416" t="s">
        <v>171</v>
      </c>
      <c r="L433" s="427"/>
      <c r="M433" s="416" t="s">
        <v>170</v>
      </c>
      <c r="N433" s="428"/>
      <c r="O433" s="416" t="s">
        <v>169</v>
      </c>
      <c r="P433" s="426">
        <v>0.55000000000000004</v>
      </c>
      <c r="Q433" s="416" t="s">
        <v>169</v>
      </c>
      <c r="R433" s="426">
        <v>0.55000000000000004</v>
      </c>
      <c r="S433" s="416" t="s">
        <v>169</v>
      </c>
      <c r="T433" s="426">
        <v>0.55000000000000004</v>
      </c>
      <c r="U433" s="416" t="s">
        <v>169</v>
      </c>
      <c r="V433" s="426">
        <v>0.55000000000000004</v>
      </c>
      <c r="W433" s="659" t="s">
        <v>169</v>
      </c>
      <c r="X433" s="660">
        <v>0.4168</v>
      </c>
      <c r="Y433" s="865"/>
      <c r="Z433" s="866"/>
      <c r="AA433" s="792"/>
      <c r="AB433" s="792"/>
      <c r="AC433" s="792"/>
      <c r="AD433" s="792"/>
      <c r="AE433" s="792"/>
      <c r="AF433" s="792"/>
    </row>
    <row r="434" spans="2:32" s="404" customFormat="1" ht="15" customHeight="1" x14ac:dyDescent="0.2">
      <c r="B434" s="824"/>
      <c r="C434" s="825"/>
      <c r="D434" s="792"/>
      <c r="E434" s="829"/>
      <c r="F434" s="832"/>
      <c r="G434" s="835"/>
      <c r="H434" s="829"/>
      <c r="I434" s="416" t="s">
        <v>168</v>
      </c>
      <c r="J434" s="427" t="s">
        <v>319</v>
      </c>
      <c r="K434" s="416" t="s">
        <v>167</v>
      </c>
      <c r="L434" s="427"/>
      <c r="M434" s="816"/>
      <c r="N434" s="817"/>
      <c r="O434" s="416" t="s">
        <v>166</v>
      </c>
      <c r="P434" s="426">
        <f>IF(P432="",P433-P431,P433-P432)</f>
        <v>5.0000000000000044E-2</v>
      </c>
      <c r="Q434" s="416" t="s">
        <v>166</v>
      </c>
      <c r="R434" s="426">
        <f>IF(R432="",R433-R431,R433-R432)</f>
        <v>5.0000000000000044E-2</v>
      </c>
      <c r="S434" s="416" t="s">
        <v>166</v>
      </c>
      <c r="T434" s="426">
        <f>IF(T432="",T433-T431,T433-T432)</f>
        <v>5.0000000000000044E-2</v>
      </c>
      <c r="U434" s="416" t="s">
        <v>166</v>
      </c>
      <c r="V434" s="426">
        <f>IF(V432="",V433-V431,V433-V432)</f>
        <v>5.0000000000000044E-2</v>
      </c>
      <c r="W434" s="659" t="s">
        <v>166</v>
      </c>
      <c r="X434" s="660">
        <f>IF(X432="",X433-X431,X433-X432)</f>
        <v>-4.1999999999999815E-3</v>
      </c>
      <c r="Y434" s="865"/>
      <c r="Z434" s="866"/>
      <c r="AA434" s="792"/>
      <c r="AB434" s="792"/>
      <c r="AC434" s="792"/>
      <c r="AD434" s="792"/>
      <c r="AE434" s="792"/>
      <c r="AF434" s="792"/>
    </row>
    <row r="435" spans="2:32" s="404" customFormat="1" ht="15" customHeight="1" x14ac:dyDescent="0.2">
      <c r="B435" s="824"/>
      <c r="C435" s="825"/>
      <c r="D435" s="792"/>
      <c r="E435" s="829"/>
      <c r="F435" s="832"/>
      <c r="G435" s="835"/>
      <c r="H435" s="829"/>
      <c r="I435" s="416" t="s">
        <v>165</v>
      </c>
      <c r="J435" s="415"/>
      <c r="K435" s="416" t="s">
        <v>164</v>
      </c>
      <c r="L435" s="415"/>
      <c r="M435" s="816"/>
      <c r="N435" s="817"/>
      <c r="O435" s="816"/>
      <c r="P435" s="817"/>
      <c r="Q435" s="816"/>
      <c r="R435" s="817"/>
      <c r="S435" s="816"/>
      <c r="T435" s="817"/>
      <c r="U435" s="816"/>
      <c r="V435" s="817"/>
      <c r="W435" s="865"/>
      <c r="X435" s="866"/>
      <c r="Y435" s="865"/>
      <c r="Z435" s="866"/>
      <c r="AA435" s="792"/>
      <c r="AB435" s="792"/>
      <c r="AC435" s="792"/>
      <c r="AD435" s="792"/>
      <c r="AE435" s="792"/>
      <c r="AF435" s="792"/>
    </row>
    <row r="436" spans="2:32" s="404" customFormat="1" ht="15" customHeight="1" x14ac:dyDescent="0.2">
      <c r="B436" s="826"/>
      <c r="C436" s="827"/>
      <c r="D436" s="793"/>
      <c r="E436" s="830"/>
      <c r="F436" s="833"/>
      <c r="G436" s="836"/>
      <c r="H436" s="830"/>
      <c r="I436" s="406" t="s">
        <v>158</v>
      </c>
      <c r="J436" s="405">
        <v>44067</v>
      </c>
      <c r="K436" s="820"/>
      <c r="L436" s="821"/>
      <c r="M436" s="818"/>
      <c r="N436" s="819"/>
      <c r="O436" s="818"/>
      <c r="P436" s="819"/>
      <c r="Q436" s="818"/>
      <c r="R436" s="819"/>
      <c r="S436" s="818"/>
      <c r="T436" s="819"/>
      <c r="U436" s="818"/>
      <c r="V436" s="819"/>
      <c r="W436" s="867"/>
      <c r="X436" s="868"/>
      <c r="Y436" s="867"/>
      <c r="Z436" s="868"/>
      <c r="AA436" s="793"/>
      <c r="AB436" s="793"/>
      <c r="AC436" s="793"/>
      <c r="AD436" s="793"/>
      <c r="AE436" s="793"/>
      <c r="AF436" s="793"/>
    </row>
    <row r="437" spans="2:32" s="404" customFormat="1" ht="12.75" customHeight="1" x14ac:dyDescent="0.2">
      <c r="B437" s="822" t="s">
        <v>391</v>
      </c>
      <c r="C437" s="823"/>
      <c r="D437" s="791" t="s">
        <v>280</v>
      </c>
      <c r="E437" s="828" t="s">
        <v>325</v>
      </c>
      <c r="F437" s="831">
        <v>4.2699999999999996</v>
      </c>
      <c r="G437" s="834" t="s">
        <v>218</v>
      </c>
      <c r="H437" s="828" t="s">
        <v>324</v>
      </c>
      <c r="I437" s="434" t="s">
        <v>184</v>
      </c>
      <c r="J437" s="712">
        <v>102630.37</v>
      </c>
      <c r="K437" s="434" t="s">
        <v>183</v>
      </c>
      <c r="L437" s="437"/>
      <c r="M437" s="434" t="s">
        <v>182</v>
      </c>
      <c r="N437" s="436">
        <f>J437</f>
        <v>102630.37</v>
      </c>
      <c r="O437" s="434" t="s">
        <v>181</v>
      </c>
      <c r="P437" s="435"/>
      <c r="Q437" s="434" t="s">
        <v>181</v>
      </c>
      <c r="R437" s="435"/>
      <c r="S437" s="434" t="s">
        <v>181</v>
      </c>
      <c r="T437" s="435"/>
      <c r="U437" s="434" t="s">
        <v>181</v>
      </c>
      <c r="V437" s="435"/>
      <c r="W437" s="466" t="s">
        <v>181</v>
      </c>
      <c r="X437" s="658">
        <v>0.42599999999999999</v>
      </c>
      <c r="Y437" s="466" t="s">
        <v>180</v>
      </c>
      <c r="Z437" s="714">
        <v>5</v>
      </c>
      <c r="AA437" s="791" t="s">
        <v>390</v>
      </c>
      <c r="AB437" s="791" t="s">
        <v>390</v>
      </c>
      <c r="AC437" s="791" t="s">
        <v>390</v>
      </c>
      <c r="AD437" s="791" t="s">
        <v>390</v>
      </c>
      <c r="AE437" s="791" t="s">
        <v>390</v>
      </c>
      <c r="AF437" s="791" t="s">
        <v>322</v>
      </c>
    </row>
    <row r="438" spans="2:32" s="404" customFormat="1" ht="15" customHeight="1" x14ac:dyDescent="0.2">
      <c r="B438" s="824"/>
      <c r="C438" s="825"/>
      <c r="D438" s="792"/>
      <c r="E438" s="829"/>
      <c r="F438" s="832"/>
      <c r="G438" s="835"/>
      <c r="H438" s="829"/>
      <c r="I438" s="416" t="s">
        <v>179</v>
      </c>
      <c r="J438" s="715" t="s">
        <v>321</v>
      </c>
      <c r="K438" s="416" t="s">
        <v>177</v>
      </c>
      <c r="L438" s="415"/>
      <c r="M438" s="416" t="s">
        <v>176</v>
      </c>
      <c r="N438" s="428">
        <f>N437</f>
        <v>102630.37</v>
      </c>
      <c r="O438" s="416" t="s">
        <v>175</v>
      </c>
      <c r="P438" s="426"/>
      <c r="Q438" s="416" t="s">
        <v>175</v>
      </c>
      <c r="R438" s="426"/>
      <c r="S438" s="416" t="s">
        <v>175</v>
      </c>
      <c r="T438" s="426"/>
      <c r="U438" s="416" t="s">
        <v>175</v>
      </c>
      <c r="V438" s="426"/>
      <c r="W438" s="463" t="s">
        <v>175</v>
      </c>
      <c r="X438" s="660"/>
      <c r="Y438" s="463" t="s">
        <v>174</v>
      </c>
      <c r="Z438" s="716">
        <v>21</v>
      </c>
      <c r="AA438" s="792"/>
      <c r="AB438" s="792"/>
      <c r="AC438" s="792"/>
      <c r="AD438" s="792"/>
      <c r="AE438" s="792"/>
      <c r="AF438" s="792"/>
    </row>
    <row r="439" spans="2:32" s="404" customFormat="1" ht="39" customHeight="1" x14ac:dyDescent="0.2">
      <c r="B439" s="824"/>
      <c r="C439" s="825"/>
      <c r="D439" s="792"/>
      <c r="E439" s="829"/>
      <c r="F439" s="832"/>
      <c r="G439" s="835"/>
      <c r="H439" s="829"/>
      <c r="I439" s="416" t="s">
        <v>173</v>
      </c>
      <c r="J439" s="717" t="s">
        <v>393</v>
      </c>
      <c r="K439" s="416" t="s">
        <v>171</v>
      </c>
      <c r="L439" s="427"/>
      <c r="M439" s="416" t="s">
        <v>170</v>
      </c>
      <c r="N439" s="428"/>
      <c r="O439" s="416" t="s">
        <v>169</v>
      </c>
      <c r="P439" s="426"/>
      <c r="Q439" s="416" t="s">
        <v>169</v>
      </c>
      <c r="R439" s="426"/>
      <c r="S439" s="416" t="s">
        <v>169</v>
      </c>
      <c r="T439" s="426"/>
      <c r="U439" s="416" t="s">
        <v>169</v>
      </c>
      <c r="V439" s="426"/>
      <c r="W439" s="463" t="s">
        <v>169</v>
      </c>
      <c r="X439" s="660">
        <v>0.42309999999999998</v>
      </c>
      <c r="Y439" s="781"/>
      <c r="Z439" s="782"/>
      <c r="AA439" s="792"/>
      <c r="AB439" s="792"/>
      <c r="AC439" s="792"/>
      <c r="AD439" s="792"/>
      <c r="AE439" s="792"/>
      <c r="AF439" s="792"/>
    </row>
    <row r="440" spans="2:32" s="404" customFormat="1" ht="15" customHeight="1" x14ac:dyDescent="0.2">
      <c r="B440" s="824"/>
      <c r="C440" s="825"/>
      <c r="D440" s="792"/>
      <c r="E440" s="829"/>
      <c r="F440" s="832"/>
      <c r="G440" s="835"/>
      <c r="H440" s="829"/>
      <c r="I440" s="416" t="s">
        <v>168</v>
      </c>
      <c r="J440" s="684" t="s">
        <v>319</v>
      </c>
      <c r="K440" s="416" t="s">
        <v>167</v>
      </c>
      <c r="L440" s="427"/>
      <c r="M440" s="816"/>
      <c r="N440" s="817"/>
      <c r="O440" s="416" t="s">
        <v>166</v>
      </c>
      <c r="P440" s="426">
        <f>IF(P438="",P439-P437,P439-P438)</f>
        <v>0</v>
      </c>
      <c r="Q440" s="416" t="s">
        <v>166</v>
      </c>
      <c r="R440" s="426">
        <f>IF(R438="",R439-R437,R439-R438)</f>
        <v>0</v>
      </c>
      <c r="S440" s="416" t="s">
        <v>166</v>
      </c>
      <c r="T440" s="426">
        <f>IF(T438="",T439-T437,T439-T438)</f>
        <v>0</v>
      </c>
      <c r="U440" s="416" t="s">
        <v>166</v>
      </c>
      <c r="V440" s="426">
        <f>IF(V438="",V439-V437,V439-V438)</f>
        <v>0</v>
      </c>
      <c r="W440" s="463" t="s">
        <v>166</v>
      </c>
      <c r="X440" s="660">
        <f>IF(X438="",X439-X437,X439-X438)</f>
        <v>-2.9000000000000137E-3</v>
      </c>
      <c r="Y440" s="781"/>
      <c r="Z440" s="782"/>
      <c r="AA440" s="792"/>
      <c r="AB440" s="792"/>
      <c r="AC440" s="792"/>
      <c r="AD440" s="792"/>
      <c r="AE440" s="792"/>
      <c r="AF440" s="792"/>
    </row>
    <row r="441" spans="2:32" s="404" customFormat="1" ht="15" customHeight="1" x14ac:dyDescent="0.2">
      <c r="B441" s="824"/>
      <c r="C441" s="825"/>
      <c r="D441" s="792"/>
      <c r="E441" s="829"/>
      <c r="F441" s="832"/>
      <c r="G441" s="835"/>
      <c r="H441" s="829"/>
      <c r="I441" s="416" t="s">
        <v>165</v>
      </c>
      <c r="J441" s="685"/>
      <c r="K441" s="416" t="s">
        <v>164</v>
      </c>
      <c r="L441" s="415"/>
      <c r="M441" s="816"/>
      <c r="N441" s="817"/>
      <c r="O441" s="816"/>
      <c r="P441" s="817"/>
      <c r="Q441" s="816"/>
      <c r="R441" s="817"/>
      <c r="S441" s="816"/>
      <c r="T441" s="817"/>
      <c r="U441" s="816"/>
      <c r="V441" s="817"/>
      <c r="W441" s="781"/>
      <c r="X441" s="782"/>
      <c r="Y441" s="781"/>
      <c r="Z441" s="782"/>
      <c r="AA441" s="792"/>
      <c r="AB441" s="792"/>
      <c r="AC441" s="792"/>
      <c r="AD441" s="792"/>
      <c r="AE441" s="792"/>
      <c r="AF441" s="792"/>
    </row>
    <row r="442" spans="2:32" s="404" customFormat="1" ht="15" customHeight="1" x14ac:dyDescent="0.2">
      <c r="B442" s="826"/>
      <c r="C442" s="827"/>
      <c r="D442" s="793"/>
      <c r="E442" s="830"/>
      <c r="F442" s="833"/>
      <c r="G442" s="836"/>
      <c r="H442" s="830"/>
      <c r="I442" s="406" t="s">
        <v>158</v>
      </c>
      <c r="J442" s="718">
        <v>44067</v>
      </c>
      <c r="K442" s="820"/>
      <c r="L442" s="821"/>
      <c r="M442" s="818"/>
      <c r="N442" s="819"/>
      <c r="O442" s="818"/>
      <c r="P442" s="819"/>
      <c r="Q442" s="818"/>
      <c r="R442" s="819"/>
      <c r="S442" s="818"/>
      <c r="T442" s="819"/>
      <c r="U442" s="818"/>
      <c r="V442" s="819"/>
      <c r="W442" s="783"/>
      <c r="X442" s="784"/>
      <c r="Y442" s="783"/>
      <c r="Z442" s="784"/>
      <c r="AA442" s="793"/>
      <c r="AB442" s="793"/>
      <c r="AC442" s="793"/>
      <c r="AD442" s="793"/>
      <c r="AE442" s="793"/>
      <c r="AF442" s="793"/>
    </row>
    <row r="443" spans="2:32" s="404" customFormat="1" ht="12.75" customHeight="1" x14ac:dyDescent="0.2">
      <c r="B443" s="822" t="s">
        <v>387</v>
      </c>
      <c r="C443" s="823"/>
      <c r="D443" s="791" t="s">
        <v>280</v>
      </c>
      <c r="E443" s="828" t="s">
        <v>325</v>
      </c>
      <c r="F443" s="831"/>
      <c r="G443" s="834" t="s">
        <v>218</v>
      </c>
      <c r="H443" s="828" t="s">
        <v>324</v>
      </c>
      <c r="I443" s="434" t="s">
        <v>184</v>
      </c>
      <c r="J443" s="438">
        <v>83915.44</v>
      </c>
      <c r="K443" s="434" t="s">
        <v>183</v>
      </c>
      <c r="L443" s="437">
        <f>J448+J446-0.001</f>
        <v>44149.999000000003</v>
      </c>
      <c r="M443" s="434" t="s">
        <v>182</v>
      </c>
      <c r="N443" s="436">
        <f>J443</f>
        <v>83915.44</v>
      </c>
      <c r="O443" s="434" t="s">
        <v>181</v>
      </c>
      <c r="P443" s="435">
        <v>0.05</v>
      </c>
      <c r="Q443" s="434" t="s">
        <v>181</v>
      </c>
      <c r="R443" s="435">
        <v>0.05</v>
      </c>
      <c r="S443" s="434" t="s">
        <v>181</v>
      </c>
      <c r="T443" s="435">
        <v>0.05</v>
      </c>
      <c r="U443" s="434" t="s">
        <v>181</v>
      </c>
      <c r="V443" s="435">
        <v>0.29380000000000001</v>
      </c>
      <c r="W443" s="657" t="s">
        <v>181</v>
      </c>
      <c r="X443" s="658">
        <v>0.53100000000000003</v>
      </c>
      <c r="Y443" s="466" t="s">
        <v>180</v>
      </c>
      <c r="Z443" s="465">
        <v>6</v>
      </c>
      <c r="AA443" s="791" t="s">
        <v>322</v>
      </c>
      <c r="AB443" s="791" t="s">
        <v>322</v>
      </c>
      <c r="AC443" s="791" t="s">
        <v>322</v>
      </c>
      <c r="AD443" s="791" t="s">
        <v>322</v>
      </c>
      <c r="AE443" s="791" t="s">
        <v>322</v>
      </c>
      <c r="AF443" s="791" t="s">
        <v>322</v>
      </c>
    </row>
    <row r="444" spans="2:32" s="404" customFormat="1" ht="15" customHeight="1" x14ac:dyDescent="0.2">
      <c r="B444" s="824"/>
      <c r="C444" s="825"/>
      <c r="D444" s="792"/>
      <c r="E444" s="829"/>
      <c r="F444" s="832"/>
      <c r="G444" s="835"/>
      <c r="H444" s="829"/>
      <c r="I444" s="416" t="s">
        <v>179</v>
      </c>
      <c r="J444" s="432" t="s">
        <v>321</v>
      </c>
      <c r="K444" s="416" t="s">
        <v>177</v>
      </c>
      <c r="L444" s="415"/>
      <c r="M444" s="416" t="s">
        <v>176</v>
      </c>
      <c r="N444" s="428">
        <f>N443</f>
        <v>83915.44</v>
      </c>
      <c r="O444" s="416" t="s">
        <v>175</v>
      </c>
      <c r="P444" s="426"/>
      <c r="Q444" s="416" t="s">
        <v>175</v>
      </c>
      <c r="R444" s="426"/>
      <c r="S444" s="416" t="s">
        <v>175</v>
      </c>
      <c r="T444" s="426"/>
      <c r="U444" s="416" t="s">
        <v>175</v>
      </c>
      <c r="V444" s="426"/>
      <c r="W444" s="659" t="s">
        <v>175</v>
      </c>
      <c r="X444" s="660"/>
      <c r="Y444" s="463" t="s">
        <v>174</v>
      </c>
      <c r="Z444" s="464">
        <v>24</v>
      </c>
      <c r="AA444" s="792"/>
      <c r="AB444" s="792"/>
      <c r="AC444" s="792"/>
      <c r="AD444" s="792"/>
      <c r="AE444" s="792"/>
      <c r="AF444" s="792"/>
    </row>
    <row r="445" spans="2:32" s="404" customFormat="1" ht="39" customHeight="1" x14ac:dyDescent="0.2">
      <c r="B445" s="824"/>
      <c r="C445" s="825"/>
      <c r="D445" s="792"/>
      <c r="E445" s="829"/>
      <c r="F445" s="832"/>
      <c r="G445" s="835"/>
      <c r="H445" s="829"/>
      <c r="I445" s="416" t="s">
        <v>173</v>
      </c>
      <c r="J445" s="429" t="s">
        <v>386</v>
      </c>
      <c r="K445" s="416" t="s">
        <v>171</v>
      </c>
      <c r="L445" s="427"/>
      <c r="M445" s="416" t="s">
        <v>170</v>
      </c>
      <c r="N445" s="428"/>
      <c r="O445" s="416" t="s">
        <v>169</v>
      </c>
      <c r="P445" s="426">
        <v>0.05</v>
      </c>
      <c r="Q445" s="416" t="s">
        <v>169</v>
      </c>
      <c r="R445" s="426">
        <v>0.05</v>
      </c>
      <c r="S445" s="416" t="s">
        <v>169</v>
      </c>
      <c r="T445" s="426">
        <v>0.05</v>
      </c>
      <c r="U445" s="416" t="s">
        <v>169</v>
      </c>
      <c r="V445" s="426">
        <v>0.29380000000000001</v>
      </c>
      <c r="W445" s="659" t="s">
        <v>169</v>
      </c>
      <c r="X445" s="660">
        <v>0.53949999999999998</v>
      </c>
      <c r="Y445" s="781"/>
      <c r="Z445" s="782"/>
      <c r="AA445" s="792"/>
      <c r="AB445" s="792"/>
      <c r="AC445" s="792"/>
      <c r="AD445" s="792"/>
      <c r="AE445" s="792"/>
      <c r="AF445" s="792"/>
    </row>
    <row r="446" spans="2:32" s="404" customFormat="1" ht="15" customHeight="1" x14ac:dyDescent="0.2">
      <c r="B446" s="824"/>
      <c r="C446" s="825"/>
      <c r="D446" s="792"/>
      <c r="E446" s="829"/>
      <c r="F446" s="832"/>
      <c r="G446" s="835"/>
      <c r="H446" s="829"/>
      <c r="I446" s="416" t="s">
        <v>168</v>
      </c>
      <c r="J446" s="427">
        <v>185</v>
      </c>
      <c r="K446" s="416" t="s">
        <v>167</v>
      </c>
      <c r="L446" s="427"/>
      <c r="M446" s="816"/>
      <c r="N446" s="817"/>
      <c r="O446" s="416" t="s">
        <v>166</v>
      </c>
      <c r="P446" s="426">
        <f>IF(P444="",P445-P443,P445-P444)</f>
        <v>0</v>
      </c>
      <c r="Q446" s="416" t="s">
        <v>166</v>
      </c>
      <c r="R446" s="426">
        <f>IF(R444="",R445-R443,R445-R444)</f>
        <v>0</v>
      </c>
      <c r="S446" s="416" t="s">
        <v>166</v>
      </c>
      <c r="T446" s="426">
        <f>IF(T444="",T445-T443,T445-T444)</f>
        <v>0</v>
      </c>
      <c r="U446" s="416" t="s">
        <v>166</v>
      </c>
      <c r="V446" s="426">
        <f>IF(V444="",V445-V443,V445-V444)</f>
        <v>0</v>
      </c>
      <c r="W446" s="659" t="s">
        <v>166</v>
      </c>
      <c r="X446" s="660">
        <f>IF(X444="",X445-X443,X445-X444)</f>
        <v>8.499999999999952E-3</v>
      </c>
      <c r="Y446" s="781"/>
      <c r="Z446" s="782"/>
      <c r="AA446" s="792"/>
      <c r="AB446" s="792"/>
      <c r="AC446" s="792"/>
      <c r="AD446" s="792"/>
      <c r="AE446" s="792"/>
      <c r="AF446" s="792"/>
    </row>
    <row r="447" spans="2:32" s="404" customFormat="1" ht="15" customHeight="1" x14ac:dyDescent="0.2">
      <c r="B447" s="824"/>
      <c r="C447" s="825"/>
      <c r="D447" s="792"/>
      <c r="E447" s="829"/>
      <c r="F447" s="832"/>
      <c r="G447" s="835"/>
      <c r="H447" s="829"/>
      <c r="I447" s="416" t="s">
        <v>165</v>
      </c>
      <c r="J447" s="415">
        <v>43832</v>
      </c>
      <c r="K447" s="416" t="s">
        <v>164</v>
      </c>
      <c r="L447" s="415"/>
      <c r="M447" s="816"/>
      <c r="N447" s="817"/>
      <c r="O447" s="816"/>
      <c r="P447" s="817"/>
      <c r="Q447" s="816"/>
      <c r="R447" s="817"/>
      <c r="S447" s="816"/>
      <c r="T447" s="817"/>
      <c r="U447" s="816"/>
      <c r="V447" s="817"/>
      <c r="W447" s="865"/>
      <c r="X447" s="866"/>
      <c r="Y447" s="781"/>
      <c r="Z447" s="782"/>
      <c r="AA447" s="792"/>
      <c r="AB447" s="792"/>
      <c r="AC447" s="792"/>
      <c r="AD447" s="792"/>
      <c r="AE447" s="792"/>
      <c r="AF447" s="792"/>
    </row>
    <row r="448" spans="2:32" s="404" customFormat="1" ht="15" customHeight="1" x14ac:dyDescent="0.2">
      <c r="B448" s="826"/>
      <c r="C448" s="827"/>
      <c r="D448" s="793"/>
      <c r="E448" s="830"/>
      <c r="F448" s="833"/>
      <c r="G448" s="836"/>
      <c r="H448" s="830"/>
      <c r="I448" s="406" t="s">
        <v>158</v>
      </c>
      <c r="J448" s="451">
        <v>43965</v>
      </c>
      <c r="K448" s="820"/>
      <c r="L448" s="821"/>
      <c r="M448" s="818"/>
      <c r="N448" s="819"/>
      <c r="O448" s="818"/>
      <c r="P448" s="819"/>
      <c r="Q448" s="818"/>
      <c r="R448" s="819"/>
      <c r="S448" s="818"/>
      <c r="T448" s="819"/>
      <c r="U448" s="818"/>
      <c r="V448" s="819"/>
      <c r="W448" s="867"/>
      <c r="X448" s="868"/>
      <c r="Y448" s="783"/>
      <c r="Z448" s="784"/>
      <c r="AA448" s="793"/>
      <c r="AB448" s="793"/>
      <c r="AC448" s="793"/>
      <c r="AD448" s="793"/>
      <c r="AE448" s="793"/>
      <c r="AF448" s="793"/>
    </row>
    <row r="449" spans="2:32" s="404" customFormat="1" ht="12.75" customHeight="1" x14ac:dyDescent="0.2">
      <c r="B449" s="822" t="s">
        <v>378</v>
      </c>
      <c r="C449" s="823"/>
      <c r="D449" s="791" t="s">
        <v>280</v>
      </c>
      <c r="E449" s="828" t="s">
        <v>325</v>
      </c>
      <c r="F449" s="831">
        <v>2.48</v>
      </c>
      <c r="G449" s="834" t="s">
        <v>218</v>
      </c>
      <c r="H449" s="828" t="s">
        <v>324</v>
      </c>
      <c r="I449" s="434" t="s">
        <v>184</v>
      </c>
      <c r="J449" s="438">
        <v>72444.97</v>
      </c>
      <c r="K449" s="434" t="s">
        <v>183</v>
      </c>
      <c r="L449" s="437"/>
      <c r="M449" s="434" t="s">
        <v>182</v>
      </c>
      <c r="N449" s="436">
        <f>J449</f>
        <v>72444.97</v>
      </c>
      <c r="O449" s="434" t="s">
        <v>181</v>
      </c>
      <c r="P449" s="435"/>
      <c r="Q449" s="434" t="s">
        <v>181</v>
      </c>
      <c r="R449" s="435"/>
      <c r="S449" s="434" t="s">
        <v>181</v>
      </c>
      <c r="T449" s="435"/>
      <c r="U449" s="448" t="s">
        <v>181</v>
      </c>
      <c r="V449" s="449">
        <v>0.42270000000000002</v>
      </c>
      <c r="W449" s="657" t="s">
        <v>181</v>
      </c>
      <c r="X449" s="658">
        <v>0.42270000000000002</v>
      </c>
      <c r="Y449" s="466" t="s">
        <v>180</v>
      </c>
      <c r="Z449" s="465">
        <v>8</v>
      </c>
      <c r="AA449" s="791" t="s">
        <v>377</v>
      </c>
      <c r="AB449" s="791" t="s">
        <v>377</v>
      </c>
      <c r="AC449" s="791" t="s">
        <v>377</v>
      </c>
      <c r="AD449" s="791" t="s">
        <v>322</v>
      </c>
      <c r="AE449" s="791" t="s">
        <v>322</v>
      </c>
      <c r="AF449" s="791" t="s">
        <v>322</v>
      </c>
    </row>
    <row r="450" spans="2:32" s="404" customFormat="1" ht="15" customHeight="1" x14ac:dyDescent="0.2">
      <c r="B450" s="824"/>
      <c r="C450" s="825"/>
      <c r="D450" s="792"/>
      <c r="E450" s="829"/>
      <c r="F450" s="832"/>
      <c r="G450" s="835"/>
      <c r="H450" s="829"/>
      <c r="I450" s="416" t="s">
        <v>179</v>
      </c>
      <c r="J450" s="432" t="s">
        <v>321</v>
      </c>
      <c r="K450" s="416" t="s">
        <v>177</v>
      </c>
      <c r="L450" s="415"/>
      <c r="M450" s="416" t="s">
        <v>176</v>
      </c>
      <c r="N450" s="428">
        <f>N449</f>
        <v>72444.97</v>
      </c>
      <c r="O450" s="416" t="s">
        <v>175</v>
      </c>
      <c r="P450" s="426"/>
      <c r="Q450" s="416" t="s">
        <v>175</v>
      </c>
      <c r="R450" s="426"/>
      <c r="S450" s="416" t="s">
        <v>175</v>
      </c>
      <c r="T450" s="426"/>
      <c r="U450" s="446" t="s">
        <v>175</v>
      </c>
      <c r="V450" s="447"/>
      <c r="W450" s="659" t="s">
        <v>175</v>
      </c>
      <c r="X450" s="660"/>
      <c r="Y450" s="463" t="s">
        <v>174</v>
      </c>
      <c r="Z450" s="464">
        <f>8*5</f>
        <v>40</v>
      </c>
      <c r="AA450" s="792"/>
      <c r="AB450" s="792"/>
      <c r="AC450" s="792"/>
      <c r="AD450" s="792"/>
      <c r="AE450" s="792"/>
      <c r="AF450" s="792"/>
    </row>
    <row r="451" spans="2:32" s="404" customFormat="1" ht="39" customHeight="1" x14ac:dyDescent="0.2">
      <c r="B451" s="824"/>
      <c r="C451" s="825"/>
      <c r="D451" s="792"/>
      <c r="E451" s="829"/>
      <c r="F451" s="832"/>
      <c r="G451" s="835"/>
      <c r="H451" s="829"/>
      <c r="I451" s="416" t="s">
        <v>173</v>
      </c>
      <c r="J451" s="429" t="s">
        <v>370</v>
      </c>
      <c r="K451" s="416" t="s">
        <v>171</v>
      </c>
      <c r="L451" s="427"/>
      <c r="M451" s="416" t="s">
        <v>170</v>
      </c>
      <c r="N451" s="428"/>
      <c r="O451" s="416" t="s">
        <v>169</v>
      </c>
      <c r="P451" s="426"/>
      <c r="Q451" s="416" t="s">
        <v>169</v>
      </c>
      <c r="R451" s="426"/>
      <c r="S451" s="416" t="s">
        <v>169</v>
      </c>
      <c r="T451" s="426"/>
      <c r="U451" s="446" t="s">
        <v>169</v>
      </c>
      <c r="V451" s="447">
        <v>0.42270000000000002</v>
      </c>
      <c r="W451" s="659" t="s">
        <v>169</v>
      </c>
      <c r="X451" s="660">
        <v>0.42270000000000002</v>
      </c>
      <c r="Y451" s="781"/>
      <c r="Z451" s="782"/>
      <c r="AA451" s="792"/>
      <c r="AB451" s="792"/>
      <c r="AC451" s="792"/>
      <c r="AD451" s="792"/>
      <c r="AE451" s="792"/>
      <c r="AF451" s="792"/>
    </row>
    <row r="452" spans="2:32" s="404" customFormat="1" ht="15" customHeight="1" x14ac:dyDescent="0.2">
      <c r="B452" s="824"/>
      <c r="C452" s="825"/>
      <c r="D452" s="792"/>
      <c r="E452" s="829"/>
      <c r="F452" s="832"/>
      <c r="G452" s="835"/>
      <c r="H452" s="829"/>
      <c r="I452" s="416" t="s">
        <v>168</v>
      </c>
      <c r="J452" s="427"/>
      <c r="K452" s="416" t="s">
        <v>167</v>
      </c>
      <c r="L452" s="427"/>
      <c r="M452" s="816"/>
      <c r="N452" s="817"/>
      <c r="O452" s="416" t="s">
        <v>166</v>
      </c>
      <c r="P452" s="426">
        <f>IF(P450="",P451-P449,P451-P450)</f>
        <v>0</v>
      </c>
      <c r="Q452" s="416" t="s">
        <v>166</v>
      </c>
      <c r="R452" s="426">
        <f>IF(R450="",R451-R449,R451-R450)</f>
        <v>0</v>
      </c>
      <c r="S452" s="416" t="s">
        <v>166</v>
      </c>
      <c r="T452" s="426">
        <f>IF(T450="",T451-T449,T451-T450)</f>
        <v>0</v>
      </c>
      <c r="U452" s="446" t="s">
        <v>166</v>
      </c>
      <c r="V452" s="447">
        <f>IF(V450="",V451-V449,V451-V450)</f>
        <v>0</v>
      </c>
      <c r="W452" s="659" t="s">
        <v>166</v>
      </c>
      <c r="X452" s="660">
        <f>IF(X450="",X451-X449,X451-X450)</f>
        <v>0</v>
      </c>
      <c r="Y452" s="781"/>
      <c r="Z452" s="782"/>
      <c r="AA452" s="792"/>
      <c r="AB452" s="792"/>
      <c r="AC452" s="792"/>
      <c r="AD452" s="792"/>
      <c r="AE452" s="792"/>
      <c r="AF452" s="792"/>
    </row>
    <row r="453" spans="2:32" s="404" customFormat="1" ht="15" customHeight="1" x14ac:dyDescent="0.2">
      <c r="B453" s="824"/>
      <c r="C453" s="825"/>
      <c r="D453" s="792"/>
      <c r="E453" s="829"/>
      <c r="F453" s="832"/>
      <c r="G453" s="835"/>
      <c r="H453" s="829"/>
      <c r="I453" s="416" t="s">
        <v>165</v>
      </c>
      <c r="J453" s="415"/>
      <c r="K453" s="416" t="s">
        <v>164</v>
      </c>
      <c r="L453" s="415"/>
      <c r="M453" s="816"/>
      <c r="N453" s="817"/>
      <c r="O453" s="816"/>
      <c r="P453" s="817"/>
      <c r="Q453" s="816"/>
      <c r="R453" s="817"/>
      <c r="S453" s="816"/>
      <c r="T453" s="817"/>
      <c r="U453" s="885"/>
      <c r="V453" s="886"/>
      <c r="W453" s="865"/>
      <c r="X453" s="866"/>
      <c r="Y453" s="781"/>
      <c r="Z453" s="782"/>
      <c r="AA453" s="792"/>
      <c r="AB453" s="792"/>
      <c r="AC453" s="792"/>
      <c r="AD453" s="792"/>
      <c r="AE453" s="792"/>
      <c r="AF453" s="792"/>
    </row>
    <row r="454" spans="2:32" s="404" customFormat="1" ht="15" customHeight="1" x14ac:dyDescent="0.2">
      <c r="B454" s="826"/>
      <c r="C454" s="827"/>
      <c r="D454" s="793"/>
      <c r="E454" s="830"/>
      <c r="F454" s="833"/>
      <c r="G454" s="836"/>
      <c r="H454" s="830"/>
      <c r="I454" s="406" t="s">
        <v>158</v>
      </c>
      <c r="J454" s="405">
        <v>44047</v>
      </c>
      <c r="K454" s="820"/>
      <c r="L454" s="821"/>
      <c r="M454" s="818"/>
      <c r="N454" s="819"/>
      <c r="O454" s="818"/>
      <c r="P454" s="819"/>
      <c r="Q454" s="818"/>
      <c r="R454" s="819"/>
      <c r="S454" s="818"/>
      <c r="T454" s="819"/>
      <c r="U454" s="887"/>
      <c r="V454" s="888"/>
      <c r="W454" s="867"/>
      <c r="X454" s="868"/>
      <c r="Y454" s="783"/>
      <c r="Z454" s="784"/>
      <c r="AA454" s="793"/>
      <c r="AB454" s="793"/>
      <c r="AC454" s="793"/>
      <c r="AD454" s="793"/>
      <c r="AE454" s="793"/>
      <c r="AF454" s="793"/>
    </row>
    <row r="455" spans="2:32" s="404" customFormat="1" ht="12.75" customHeight="1" x14ac:dyDescent="0.2">
      <c r="B455" s="822" t="s">
        <v>374</v>
      </c>
      <c r="C455" s="823"/>
      <c r="D455" s="791" t="s">
        <v>280</v>
      </c>
      <c r="E455" s="828" t="s">
        <v>325</v>
      </c>
      <c r="F455" s="831">
        <v>3.14</v>
      </c>
      <c r="G455" s="834" t="s">
        <v>218</v>
      </c>
      <c r="H455" s="828" t="s">
        <v>324</v>
      </c>
      <c r="I455" s="434" t="s">
        <v>184</v>
      </c>
      <c r="J455" s="712">
        <v>110478.58</v>
      </c>
      <c r="K455" s="434" t="s">
        <v>183</v>
      </c>
      <c r="L455" s="437">
        <v>44266</v>
      </c>
      <c r="M455" s="434" t="s">
        <v>182</v>
      </c>
      <c r="N455" s="436">
        <f>J455</f>
        <v>110478.58</v>
      </c>
      <c r="O455" s="434" t="s">
        <v>181</v>
      </c>
      <c r="P455" s="435"/>
      <c r="Q455" s="434" t="s">
        <v>181</v>
      </c>
      <c r="R455" s="435"/>
      <c r="S455" s="434" t="s">
        <v>181</v>
      </c>
      <c r="T455" s="435"/>
      <c r="U455" s="434" t="s">
        <v>181</v>
      </c>
      <c r="V455" s="435"/>
      <c r="W455" s="657" t="s">
        <v>181</v>
      </c>
      <c r="X455" s="658">
        <v>0.41639999999999999</v>
      </c>
      <c r="Y455" s="466" t="s">
        <v>180</v>
      </c>
      <c r="Z455" s="714">
        <v>5</v>
      </c>
      <c r="AA455" s="791" t="s">
        <v>373</v>
      </c>
      <c r="AB455" s="791" t="s">
        <v>373</v>
      </c>
      <c r="AC455" s="791" t="s">
        <v>373</v>
      </c>
      <c r="AD455" s="791" t="s">
        <v>373</v>
      </c>
      <c r="AE455" s="791" t="s">
        <v>373</v>
      </c>
      <c r="AF455" s="791" t="s">
        <v>322</v>
      </c>
    </row>
    <row r="456" spans="2:32" s="404" customFormat="1" ht="15" customHeight="1" x14ac:dyDescent="0.2">
      <c r="B456" s="824"/>
      <c r="C456" s="825"/>
      <c r="D456" s="792"/>
      <c r="E456" s="829"/>
      <c r="F456" s="832"/>
      <c r="G456" s="835"/>
      <c r="H456" s="829"/>
      <c r="I456" s="416" t="s">
        <v>179</v>
      </c>
      <c r="J456" s="715" t="s">
        <v>321</v>
      </c>
      <c r="K456" s="416" t="s">
        <v>177</v>
      </c>
      <c r="L456" s="415"/>
      <c r="M456" s="416" t="s">
        <v>176</v>
      </c>
      <c r="N456" s="428">
        <f>N455</f>
        <v>110478.58</v>
      </c>
      <c r="O456" s="416" t="s">
        <v>175</v>
      </c>
      <c r="P456" s="426"/>
      <c r="Q456" s="416" t="s">
        <v>175</v>
      </c>
      <c r="R456" s="426"/>
      <c r="S456" s="416" t="s">
        <v>175</v>
      </c>
      <c r="T456" s="426"/>
      <c r="U456" s="416" t="s">
        <v>175</v>
      </c>
      <c r="V456" s="426"/>
      <c r="W456" s="659" t="s">
        <v>175</v>
      </c>
      <c r="X456" s="660"/>
      <c r="Y456" s="463" t="s">
        <v>174</v>
      </c>
      <c r="Z456" s="716">
        <v>21</v>
      </c>
      <c r="AA456" s="792"/>
      <c r="AB456" s="792"/>
      <c r="AC456" s="792"/>
      <c r="AD456" s="792"/>
      <c r="AE456" s="792"/>
      <c r="AF456" s="792"/>
    </row>
    <row r="457" spans="2:32" s="404" customFormat="1" ht="39" customHeight="1" x14ac:dyDescent="0.2">
      <c r="B457" s="824"/>
      <c r="C457" s="825"/>
      <c r="D457" s="792"/>
      <c r="E457" s="829"/>
      <c r="F457" s="832"/>
      <c r="G457" s="835"/>
      <c r="H457" s="829"/>
      <c r="I457" s="416" t="s">
        <v>173</v>
      </c>
      <c r="J457" s="717" t="s">
        <v>2154</v>
      </c>
      <c r="K457" s="416" t="s">
        <v>171</v>
      </c>
      <c r="L457" s="427"/>
      <c r="M457" s="416" t="s">
        <v>170</v>
      </c>
      <c r="N457" s="428"/>
      <c r="O457" s="416" t="s">
        <v>169</v>
      </c>
      <c r="P457" s="426"/>
      <c r="Q457" s="416" t="s">
        <v>169</v>
      </c>
      <c r="R457" s="426"/>
      <c r="S457" s="416" t="s">
        <v>169</v>
      </c>
      <c r="T457" s="426"/>
      <c r="U457" s="416" t="s">
        <v>169</v>
      </c>
      <c r="V457" s="426"/>
      <c r="W457" s="659" t="s">
        <v>169</v>
      </c>
      <c r="X457" s="660">
        <v>0.41639999999999999</v>
      </c>
      <c r="Y457" s="781"/>
      <c r="Z457" s="782"/>
      <c r="AA457" s="792"/>
      <c r="AB457" s="792"/>
      <c r="AC457" s="792"/>
      <c r="AD457" s="792"/>
      <c r="AE457" s="792"/>
      <c r="AF457" s="792"/>
    </row>
    <row r="458" spans="2:32" s="404" customFormat="1" ht="15" customHeight="1" x14ac:dyDescent="0.2">
      <c r="B458" s="824"/>
      <c r="C458" s="825"/>
      <c r="D458" s="792"/>
      <c r="E458" s="829"/>
      <c r="F458" s="832"/>
      <c r="G458" s="835"/>
      <c r="H458" s="829"/>
      <c r="I458" s="416" t="s">
        <v>168</v>
      </c>
      <c r="J458" s="684"/>
      <c r="K458" s="416" t="s">
        <v>167</v>
      </c>
      <c r="L458" s="427"/>
      <c r="M458" s="816"/>
      <c r="N458" s="817"/>
      <c r="O458" s="416" t="s">
        <v>166</v>
      </c>
      <c r="P458" s="426">
        <f>IF(P456="",P457-P455,P457-P456)</f>
        <v>0</v>
      </c>
      <c r="Q458" s="416" t="s">
        <v>166</v>
      </c>
      <c r="R458" s="426">
        <f>IF(R456="",R457-R455,R457-R456)</f>
        <v>0</v>
      </c>
      <c r="S458" s="416" t="s">
        <v>166</v>
      </c>
      <c r="T458" s="426">
        <f>IF(T456="",T457-T455,T457-T456)</f>
        <v>0</v>
      </c>
      <c r="U458" s="416" t="s">
        <v>166</v>
      </c>
      <c r="V458" s="426">
        <f>IF(V456="",V457-V455,V457-V456)</f>
        <v>0</v>
      </c>
      <c r="W458" s="659" t="s">
        <v>166</v>
      </c>
      <c r="X458" s="660">
        <f>IF(X456="",X457-X455,X457-X456)</f>
        <v>0</v>
      </c>
      <c r="Y458" s="781"/>
      <c r="Z458" s="782"/>
      <c r="AA458" s="792"/>
      <c r="AB458" s="792"/>
      <c r="AC458" s="792"/>
      <c r="AD458" s="792"/>
      <c r="AE458" s="792"/>
      <c r="AF458" s="792"/>
    </row>
    <row r="459" spans="2:32" s="404" customFormat="1" ht="15" customHeight="1" x14ac:dyDescent="0.2">
      <c r="B459" s="824"/>
      <c r="C459" s="825"/>
      <c r="D459" s="792"/>
      <c r="E459" s="829"/>
      <c r="F459" s="832"/>
      <c r="G459" s="835"/>
      <c r="H459" s="829"/>
      <c r="I459" s="416" t="s">
        <v>165</v>
      </c>
      <c r="J459" s="685"/>
      <c r="K459" s="416" t="s">
        <v>164</v>
      </c>
      <c r="L459" s="415"/>
      <c r="M459" s="816"/>
      <c r="N459" s="817"/>
      <c r="O459" s="816"/>
      <c r="P459" s="817"/>
      <c r="Q459" s="816"/>
      <c r="R459" s="817"/>
      <c r="S459" s="816"/>
      <c r="T459" s="817"/>
      <c r="U459" s="816"/>
      <c r="V459" s="817"/>
      <c r="W459" s="865"/>
      <c r="X459" s="866"/>
      <c r="Y459" s="781"/>
      <c r="Z459" s="782"/>
      <c r="AA459" s="792"/>
      <c r="AB459" s="792"/>
      <c r="AC459" s="792"/>
      <c r="AD459" s="792"/>
      <c r="AE459" s="792"/>
      <c r="AF459" s="792"/>
    </row>
    <row r="460" spans="2:32" s="404" customFormat="1" ht="15" customHeight="1" x14ac:dyDescent="0.2">
      <c r="B460" s="826"/>
      <c r="C460" s="827"/>
      <c r="D460" s="793"/>
      <c r="E460" s="830"/>
      <c r="F460" s="833"/>
      <c r="G460" s="836"/>
      <c r="H460" s="830"/>
      <c r="I460" s="406" t="s">
        <v>158</v>
      </c>
      <c r="J460" s="718">
        <v>44085</v>
      </c>
      <c r="K460" s="820"/>
      <c r="L460" s="821"/>
      <c r="M460" s="818"/>
      <c r="N460" s="819"/>
      <c r="O460" s="818"/>
      <c r="P460" s="819"/>
      <c r="Q460" s="818"/>
      <c r="R460" s="819"/>
      <c r="S460" s="818"/>
      <c r="T460" s="819"/>
      <c r="U460" s="818"/>
      <c r="V460" s="819"/>
      <c r="W460" s="867"/>
      <c r="X460" s="868"/>
      <c r="Y460" s="783"/>
      <c r="Z460" s="784"/>
      <c r="AA460" s="793"/>
      <c r="AB460" s="793"/>
      <c r="AC460" s="793"/>
      <c r="AD460" s="793"/>
      <c r="AE460" s="793"/>
      <c r="AF460" s="793"/>
    </row>
    <row r="461" spans="2:32" s="404" customFormat="1" ht="12.75" customHeight="1" x14ac:dyDescent="0.2">
      <c r="B461" s="822" t="s">
        <v>372</v>
      </c>
      <c r="C461" s="823"/>
      <c r="D461" s="791" t="s">
        <v>280</v>
      </c>
      <c r="E461" s="828" t="s">
        <v>325</v>
      </c>
      <c r="F461" s="831">
        <v>6.93</v>
      </c>
      <c r="G461" s="834" t="s">
        <v>218</v>
      </c>
      <c r="H461" s="828" t="s">
        <v>324</v>
      </c>
      <c r="I461" s="434" t="s">
        <v>184</v>
      </c>
      <c r="J461" s="438">
        <v>162397.48000000001</v>
      </c>
      <c r="K461" s="434" t="s">
        <v>183</v>
      </c>
      <c r="L461" s="437">
        <f>+J465+180</f>
        <v>44227</v>
      </c>
      <c r="M461" s="434" t="s">
        <v>182</v>
      </c>
      <c r="N461" s="436">
        <f>J461</f>
        <v>162397.48000000001</v>
      </c>
      <c r="O461" s="434" t="s">
        <v>181</v>
      </c>
      <c r="P461" s="435"/>
      <c r="Q461" s="434" t="s">
        <v>181</v>
      </c>
      <c r="R461" s="435"/>
      <c r="S461" s="434" t="s">
        <v>181</v>
      </c>
      <c r="T461" s="435"/>
      <c r="U461" s="434" t="s">
        <v>181</v>
      </c>
      <c r="V461" s="435">
        <v>0.41699999999999998</v>
      </c>
      <c r="W461" s="657" t="s">
        <v>181</v>
      </c>
      <c r="X461" s="658">
        <v>0.41699999999999998</v>
      </c>
      <c r="Y461" s="466" t="s">
        <v>180</v>
      </c>
      <c r="Z461" s="465">
        <v>4</v>
      </c>
      <c r="AA461" s="791" t="s">
        <v>371</v>
      </c>
      <c r="AB461" s="791" t="s">
        <v>371</v>
      </c>
      <c r="AC461" s="791" t="s">
        <v>371</v>
      </c>
      <c r="AD461" s="791" t="s">
        <v>322</v>
      </c>
      <c r="AE461" s="791" t="s">
        <v>322</v>
      </c>
      <c r="AF461" s="791" t="s">
        <v>322</v>
      </c>
    </row>
    <row r="462" spans="2:32" s="404" customFormat="1" ht="15" customHeight="1" x14ac:dyDescent="0.2">
      <c r="B462" s="824"/>
      <c r="C462" s="825"/>
      <c r="D462" s="792"/>
      <c r="E462" s="829"/>
      <c r="F462" s="832"/>
      <c r="G462" s="835"/>
      <c r="H462" s="829"/>
      <c r="I462" s="416" t="s">
        <v>179</v>
      </c>
      <c r="J462" s="432" t="s">
        <v>321</v>
      </c>
      <c r="K462" s="416" t="s">
        <v>177</v>
      </c>
      <c r="L462" s="415"/>
      <c r="M462" s="416" t="s">
        <v>176</v>
      </c>
      <c r="N462" s="428">
        <f>N461</f>
        <v>162397.48000000001</v>
      </c>
      <c r="O462" s="416" t="s">
        <v>175</v>
      </c>
      <c r="P462" s="426"/>
      <c r="Q462" s="416" t="s">
        <v>175</v>
      </c>
      <c r="R462" s="426"/>
      <c r="S462" s="416" t="s">
        <v>175</v>
      </c>
      <c r="T462" s="426"/>
      <c r="U462" s="416" t="s">
        <v>175</v>
      </c>
      <c r="V462" s="426"/>
      <c r="W462" s="659" t="s">
        <v>175</v>
      </c>
      <c r="X462" s="660"/>
      <c r="Y462" s="463" t="s">
        <v>174</v>
      </c>
      <c r="Z462" s="464">
        <f>4*22</f>
        <v>88</v>
      </c>
      <c r="AA462" s="792"/>
      <c r="AB462" s="792"/>
      <c r="AC462" s="792"/>
      <c r="AD462" s="792"/>
      <c r="AE462" s="792"/>
      <c r="AF462" s="792"/>
    </row>
    <row r="463" spans="2:32" s="404" customFormat="1" ht="39" customHeight="1" x14ac:dyDescent="0.2">
      <c r="B463" s="824"/>
      <c r="C463" s="825"/>
      <c r="D463" s="792"/>
      <c r="E463" s="829"/>
      <c r="F463" s="832"/>
      <c r="G463" s="835"/>
      <c r="H463" s="829"/>
      <c r="I463" s="416" t="s">
        <v>173</v>
      </c>
      <c r="J463" s="429" t="s">
        <v>370</v>
      </c>
      <c r="K463" s="416" t="s">
        <v>171</v>
      </c>
      <c r="L463" s="427"/>
      <c r="M463" s="416" t="s">
        <v>170</v>
      </c>
      <c r="N463" s="428"/>
      <c r="O463" s="416" t="s">
        <v>169</v>
      </c>
      <c r="P463" s="426"/>
      <c r="Q463" s="416" t="s">
        <v>169</v>
      </c>
      <c r="R463" s="426"/>
      <c r="S463" s="416" t="s">
        <v>169</v>
      </c>
      <c r="T463" s="426"/>
      <c r="U463" s="416" t="s">
        <v>169</v>
      </c>
      <c r="V463" s="426">
        <v>0.41699999999999998</v>
      </c>
      <c r="W463" s="659" t="s">
        <v>169</v>
      </c>
      <c r="X463" s="660">
        <v>0.41699999999999998</v>
      </c>
      <c r="Y463" s="781"/>
      <c r="Z463" s="782"/>
      <c r="AA463" s="792"/>
      <c r="AB463" s="792"/>
      <c r="AC463" s="792"/>
      <c r="AD463" s="792"/>
      <c r="AE463" s="792"/>
      <c r="AF463" s="792"/>
    </row>
    <row r="464" spans="2:32" s="404" customFormat="1" ht="15" customHeight="1" x14ac:dyDescent="0.2">
      <c r="B464" s="824"/>
      <c r="C464" s="825"/>
      <c r="D464" s="792"/>
      <c r="E464" s="829"/>
      <c r="F464" s="832"/>
      <c r="G464" s="835"/>
      <c r="H464" s="829"/>
      <c r="I464" s="416" t="s">
        <v>168</v>
      </c>
      <c r="J464" s="427" t="s">
        <v>319</v>
      </c>
      <c r="K464" s="416" t="s">
        <v>167</v>
      </c>
      <c r="L464" s="427"/>
      <c r="M464" s="816"/>
      <c r="N464" s="817"/>
      <c r="O464" s="416" t="s">
        <v>166</v>
      </c>
      <c r="P464" s="426">
        <f>IF(P462="",P463-P461,P463-P462)</f>
        <v>0</v>
      </c>
      <c r="Q464" s="416" t="s">
        <v>166</v>
      </c>
      <c r="R464" s="426">
        <f>IF(R462="",R463-R461,R463-R462)</f>
        <v>0</v>
      </c>
      <c r="S464" s="416" t="s">
        <v>166</v>
      </c>
      <c r="T464" s="426">
        <f>IF(T462="",T463-T461,T463-T462)</f>
        <v>0</v>
      </c>
      <c r="U464" s="416" t="s">
        <v>166</v>
      </c>
      <c r="V464" s="426">
        <f>IF(V462="",V463-V461,V463-V462)</f>
        <v>0</v>
      </c>
      <c r="W464" s="659" t="s">
        <v>166</v>
      </c>
      <c r="X464" s="660">
        <f>IF(X462="",X463-X461,X463-X462)</f>
        <v>0</v>
      </c>
      <c r="Y464" s="781"/>
      <c r="Z464" s="782"/>
      <c r="AA464" s="792"/>
      <c r="AB464" s="792"/>
      <c r="AC464" s="792"/>
      <c r="AD464" s="792"/>
      <c r="AE464" s="792"/>
      <c r="AF464" s="792"/>
    </row>
    <row r="465" spans="2:32" s="404" customFormat="1" ht="15" customHeight="1" x14ac:dyDescent="0.2">
      <c r="B465" s="824"/>
      <c r="C465" s="825"/>
      <c r="D465" s="792"/>
      <c r="E465" s="829"/>
      <c r="F465" s="832"/>
      <c r="G465" s="835"/>
      <c r="H465" s="829"/>
      <c r="I465" s="416" t="s">
        <v>165</v>
      </c>
      <c r="J465" s="431">
        <v>44047</v>
      </c>
      <c r="K465" s="416" t="s">
        <v>164</v>
      </c>
      <c r="L465" s="415"/>
      <c r="M465" s="816"/>
      <c r="N465" s="817"/>
      <c r="O465" s="816"/>
      <c r="P465" s="817"/>
      <c r="Q465" s="816"/>
      <c r="R465" s="817"/>
      <c r="S465" s="816"/>
      <c r="T465" s="817"/>
      <c r="U465" s="816"/>
      <c r="V465" s="817"/>
      <c r="W465" s="865"/>
      <c r="X465" s="866"/>
      <c r="Y465" s="781"/>
      <c r="Z465" s="782"/>
      <c r="AA465" s="792"/>
      <c r="AB465" s="792"/>
      <c r="AC465" s="792"/>
      <c r="AD465" s="792"/>
      <c r="AE465" s="792"/>
      <c r="AF465" s="792"/>
    </row>
    <row r="466" spans="2:32" s="404" customFormat="1" ht="15" customHeight="1" x14ac:dyDescent="0.2">
      <c r="B466" s="826"/>
      <c r="C466" s="827"/>
      <c r="D466" s="793"/>
      <c r="E466" s="830"/>
      <c r="F466" s="833"/>
      <c r="G466" s="836"/>
      <c r="H466" s="830"/>
      <c r="I466" s="406" t="s">
        <v>158</v>
      </c>
      <c r="J466" s="451">
        <v>43832</v>
      </c>
      <c r="K466" s="820"/>
      <c r="L466" s="821"/>
      <c r="M466" s="818"/>
      <c r="N466" s="819"/>
      <c r="O466" s="818"/>
      <c r="P466" s="819"/>
      <c r="Q466" s="818"/>
      <c r="R466" s="819"/>
      <c r="S466" s="818"/>
      <c r="T466" s="819"/>
      <c r="U466" s="818"/>
      <c r="V466" s="819"/>
      <c r="W466" s="867"/>
      <c r="X466" s="868"/>
      <c r="Y466" s="783"/>
      <c r="Z466" s="784"/>
      <c r="AA466" s="793"/>
      <c r="AB466" s="793"/>
      <c r="AC466" s="793"/>
      <c r="AD466" s="793"/>
      <c r="AE466" s="793"/>
      <c r="AF466" s="793"/>
    </row>
    <row r="467" spans="2:32" s="404" customFormat="1" ht="12.75" customHeight="1" x14ac:dyDescent="0.2">
      <c r="B467" s="822" t="s">
        <v>369</v>
      </c>
      <c r="C467" s="823"/>
      <c r="D467" s="791" t="s">
        <v>280</v>
      </c>
      <c r="E467" s="828" t="s">
        <v>325</v>
      </c>
      <c r="F467" s="831"/>
      <c r="G467" s="834" t="s">
        <v>218</v>
      </c>
      <c r="H467" s="828" t="s">
        <v>324</v>
      </c>
      <c r="I467" s="434" t="s">
        <v>184</v>
      </c>
      <c r="J467" s="712">
        <v>90556.21</v>
      </c>
      <c r="K467" s="434" t="s">
        <v>183</v>
      </c>
      <c r="L467" s="723">
        <v>44299</v>
      </c>
      <c r="M467" s="434" t="s">
        <v>182</v>
      </c>
      <c r="N467" s="436">
        <f>J467</f>
        <v>90556.21</v>
      </c>
      <c r="O467" s="434" t="s">
        <v>181</v>
      </c>
      <c r="P467" s="435"/>
      <c r="Q467" s="434" t="s">
        <v>181</v>
      </c>
      <c r="R467" s="435"/>
      <c r="S467" s="434" t="s">
        <v>181</v>
      </c>
      <c r="T467" s="435"/>
      <c r="U467" s="434" t="s">
        <v>181</v>
      </c>
      <c r="V467" s="435"/>
      <c r="W467" s="657" t="s">
        <v>181</v>
      </c>
      <c r="X467" s="658">
        <v>0.4239</v>
      </c>
      <c r="Y467" s="657" t="s">
        <v>180</v>
      </c>
      <c r="Z467" s="714">
        <v>3</v>
      </c>
      <c r="AA467" s="791" t="s">
        <v>368</v>
      </c>
      <c r="AB467" s="791" t="s">
        <v>368</v>
      </c>
      <c r="AC467" s="791" t="s">
        <v>368</v>
      </c>
      <c r="AD467" s="791" t="s">
        <v>368</v>
      </c>
      <c r="AE467" s="791" t="s">
        <v>368</v>
      </c>
      <c r="AF467" s="791" t="s">
        <v>322</v>
      </c>
    </row>
    <row r="468" spans="2:32" s="404" customFormat="1" ht="15" customHeight="1" x14ac:dyDescent="0.2">
      <c r="B468" s="824"/>
      <c r="C468" s="825"/>
      <c r="D468" s="792"/>
      <c r="E468" s="829"/>
      <c r="F468" s="832"/>
      <c r="G468" s="835"/>
      <c r="H468" s="829"/>
      <c r="I468" s="416" t="s">
        <v>179</v>
      </c>
      <c r="J468" s="715" t="s">
        <v>321</v>
      </c>
      <c r="K468" s="416" t="s">
        <v>177</v>
      </c>
      <c r="L468" s="415"/>
      <c r="M468" s="416" t="s">
        <v>176</v>
      </c>
      <c r="N468" s="428">
        <f>N467</f>
        <v>90556.21</v>
      </c>
      <c r="O468" s="416" t="s">
        <v>175</v>
      </c>
      <c r="P468" s="426"/>
      <c r="Q468" s="416" t="s">
        <v>175</v>
      </c>
      <c r="R468" s="426"/>
      <c r="S468" s="416" t="s">
        <v>175</v>
      </c>
      <c r="T468" s="426"/>
      <c r="U468" s="416" t="s">
        <v>175</v>
      </c>
      <c r="V468" s="426"/>
      <c r="W468" s="659" t="s">
        <v>175</v>
      </c>
      <c r="X468" s="660"/>
      <c r="Y468" s="659" t="s">
        <v>174</v>
      </c>
      <c r="Z468" s="716">
        <v>15</v>
      </c>
      <c r="AA468" s="792"/>
      <c r="AB468" s="792"/>
      <c r="AC468" s="792"/>
      <c r="AD468" s="792"/>
      <c r="AE468" s="792"/>
      <c r="AF468" s="792"/>
    </row>
    <row r="469" spans="2:32" s="404" customFormat="1" ht="39" customHeight="1" x14ac:dyDescent="0.2">
      <c r="B469" s="824"/>
      <c r="C469" s="825"/>
      <c r="D469" s="792"/>
      <c r="E469" s="829"/>
      <c r="F469" s="832"/>
      <c r="G469" s="835"/>
      <c r="H469" s="829"/>
      <c r="I469" s="416" t="s">
        <v>173</v>
      </c>
      <c r="J469" s="717"/>
      <c r="K469" s="416" t="s">
        <v>171</v>
      </c>
      <c r="L469" s="427"/>
      <c r="M469" s="416" t="s">
        <v>170</v>
      </c>
      <c r="N469" s="428"/>
      <c r="O469" s="416" t="s">
        <v>169</v>
      </c>
      <c r="P469" s="426"/>
      <c r="Q469" s="416" t="s">
        <v>169</v>
      </c>
      <c r="R469" s="426"/>
      <c r="S469" s="416" t="s">
        <v>169</v>
      </c>
      <c r="T469" s="426"/>
      <c r="U469" s="416" t="s">
        <v>169</v>
      </c>
      <c r="V469" s="426"/>
      <c r="W469" s="659" t="s">
        <v>169</v>
      </c>
      <c r="X469" s="660">
        <v>0.4239</v>
      </c>
      <c r="Y469" s="865"/>
      <c r="Z469" s="866"/>
      <c r="AA469" s="792"/>
      <c r="AB469" s="792"/>
      <c r="AC469" s="792"/>
      <c r="AD469" s="792"/>
      <c r="AE469" s="792"/>
      <c r="AF469" s="792"/>
    </row>
    <row r="470" spans="2:32" s="404" customFormat="1" ht="15" customHeight="1" x14ac:dyDescent="0.2">
      <c r="B470" s="824"/>
      <c r="C470" s="825"/>
      <c r="D470" s="792"/>
      <c r="E470" s="829"/>
      <c r="F470" s="832"/>
      <c r="G470" s="835"/>
      <c r="H470" s="829"/>
      <c r="I470" s="416" t="s">
        <v>168</v>
      </c>
      <c r="J470" s="684"/>
      <c r="K470" s="416" t="s">
        <v>167</v>
      </c>
      <c r="L470" s="427"/>
      <c r="M470" s="816"/>
      <c r="N470" s="817"/>
      <c r="O470" s="416" t="s">
        <v>166</v>
      </c>
      <c r="P470" s="426">
        <f>IF(P468="",P469-P467,P469-P468)</f>
        <v>0</v>
      </c>
      <c r="Q470" s="416" t="s">
        <v>166</v>
      </c>
      <c r="R470" s="426">
        <f>IF(R468="",R469-R467,R469-R468)</f>
        <v>0</v>
      </c>
      <c r="S470" s="416" t="s">
        <v>166</v>
      </c>
      <c r="T470" s="426">
        <f>IF(T468="",T469-T467,T469-T468)</f>
        <v>0</v>
      </c>
      <c r="U470" s="416" t="s">
        <v>166</v>
      </c>
      <c r="V470" s="426">
        <f>IF(V468="",V469-V467,V469-V468)</f>
        <v>0</v>
      </c>
      <c r="W470" s="659" t="s">
        <v>166</v>
      </c>
      <c r="X470" s="660">
        <f>IF(X468="",X469-X467,X469-X468)</f>
        <v>0</v>
      </c>
      <c r="Y470" s="865"/>
      <c r="Z470" s="866"/>
      <c r="AA470" s="792"/>
      <c r="AB470" s="792"/>
      <c r="AC470" s="792"/>
      <c r="AD470" s="792"/>
      <c r="AE470" s="792"/>
      <c r="AF470" s="792"/>
    </row>
    <row r="471" spans="2:32" s="404" customFormat="1" ht="15" customHeight="1" x14ac:dyDescent="0.2">
      <c r="B471" s="824"/>
      <c r="C471" s="825"/>
      <c r="D471" s="792"/>
      <c r="E471" s="829"/>
      <c r="F471" s="832"/>
      <c r="G471" s="835"/>
      <c r="H471" s="829"/>
      <c r="I471" s="416" t="s">
        <v>165</v>
      </c>
      <c r="J471" s="685"/>
      <c r="K471" s="416" t="s">
        <v>164</v>
      </c>
      <c r="L471" s="415"/>
      <c r="M471" s="816"/>
      <c r="N471" s="817"/>
      <c r="O471" s="816"/>
      <c r="P471" s="817"/>
      <c r="Q471" s="816"/>
      <c r="R471" s="817"/>
      <c r="S471" s="816"/>
      <c r="T471" s="817"/>
      <c r="U471" s="816"/>
      <c r="V471" s="817"/>
      <c r="W471" s="865"/>
      <c r="X471" s="866"/>
      <c r="Y471" s="865"/>
      <c r="Z471" s="866"/>
      <c r="AA471" s="792"/>
      <c r="AB471" s="792"/>
      <c r="AC471" s="792"/>
      <c r="AD471" s="792"/>
      <c r="AE471" s="792"/>
      <c r="AF471" s="792"/>
    </row>
    <row r="472" spans="2:32" s="404" customFormat="1" ht="15" customHeight="1" x14ac:dyDescent="0.2">
      <c r="B472" s="826"/>
      <c r="C472" s="827"/>
      <c r="D472" s="793"/>
      <c r="E472" s="830"/>
      <c r="F472" s="833"/>
      <c r="G472" s="836"/>
      <c r="H472" s="830"/>
      <c r="I472" s="406" t="s">
        <v>158</v>
      </c>
      <c r="J472" s="718">
        <v>44117</v>
      </c>
      <c r="K472" s="820"/>
      <c r="L472" s="821"/>
      <c r="M472" s="818"/>
      <c r="N472" s="819"/>
      <c r="O472" s="818"/>
      <c r="P472" s="819"/>
      <c r="Q472" s="818"/>
      <c r="R472" s="819"/>
      <c r="S472" s="818"/>
      <c r="T472" s="819"/>
      <c r="U472" s="818"/>
      <c r="V472" s="819"/>
      <c r="W472" s="867"/>
      <c r="X472" s="868"/>
      <c r="Y472" s="867"/>
      <c r="Z472" s="868"/>
      <c r="AA472" s="793"/>
      <c r="AB472" s="793"/>
      <c r="AC472" s="793"/>
      <c r="AD472" s="793"/>
      <c r="AE472" s="793"/>
      <c r="AF472" s="793"/>
    </row>
    <row r="473" spans="2:32" s="404" customFormat="1" ht="12.75" customHeight="1" x14ac:dyDescent="0.2">
      <c r="B473" s="822" t="s">
        <v>367</v>
      </c>
      <c r="C473" s="823"/>
      <c r="D473" s="791" t="s">
        <v>280</v>
      </c>
      <c r="E473" s="828" t="s">
        <v>325</v>
      </c>
      <c r="F473" s="831">
        <v>7.9</v>
      </c>
      <c r="G473" s="834" t="s">
        <v>218</v>
      </c>
      <c r="H473" s="828" t="s">
        <v>324</v>
      </c>
      <c r="I473" s="434" t="s">
        <v>184</v>
      </c>
      <c r="J473" s="712">
        <v>231823.89</v>
      </c>
      <c r="K473" s="657" t="s">
        <v>183</v>
      </c>
      <c r="L473" s="723">
        <v>44390</v>
      </c>
      <c r="M473" s="434" t="s">
        <v>182</v>
      </c>
      <c r="N473" s="436">
        <f>J473</f>
        <v>231823.89</v>
      </c>
      <c r="O473" s="434" t="s">
        <v>181</v>
      </c>
      <c r="P473" s="435"/>
      <c r="Q473" s="434" t="s">
        <v>181</v>
      </c>
      <c r="R473" s="435"/>
      <c r="S473" s="434" t="s">
        <v>181</v>
      </c>
      <c r="T473" s="435"/>
      <c r="U473" s="434" t="s">
        <v>181</v>
      </c>
      <c r="V473" s="435"/>
      <c r="W473" s="657" t="s">
        <v>181</v>
      </c>
      <c r="X473" s="658">
        <v>0.27750000000000002</v>
      </c>
      <c r="Y473" s="657" t="s">
        <v>180</v>
      </c>
      <c r="Z473" s="714">
        <v>4</v>
      </c>
      <c r="AA473" s="791" t="s">
        <v>366</v>
      </c>
      <c r="AB473" s="791" t="s">
        <v>366</v>
      </c>
      <c r="AC473" s="791" t="s">
        <v>366</v>
      </c>
      <c r="AD473" s="791" t="s">
        <v>366</v>
      </c>
      <c r="AE473" s="791" t="s">
        <v>366</v>
      </c>
      <c r="AF473" s="791" t="s">
        <v>10</v>
      </c>
    </row>
    <row r="474" spans="2:32" s="404" customFormat="1" ht="15" customHeight="1" x14ac:dyDescent="0.2">
      <c r="B474" s="824"/>
      <c r="C474" s="825"/>
      <c r="D474" s="792"/>
      <c r="E474" s="829"/>
      <c r="F474" s="832"/>
      <c r="G474" s="835"/>
      <c r="H474" s="829"/>
      <c r="I474" s="416" t="s">
        <v>179</v>
      </c>
      <c r="J474" s="715" t="s">
        <v>321</v>
      </c>
      <c r="K474" s="659" t="s">
        <v>177</v>
      </c>
      <c r="L474" s="685"/>
      <c r="M474" s="416" t="s">
        <v>176</v>
      </c>
      <c r="N474" s="428">
        <f>N473</f>
        <v>231823.89</v>
      </c>
      <c r="O474" s="416" t="s">
        <v>175</v>
      </c>
      <c r="P474" s="426"/>
      <c r="Q474" s="416" t="s">
        <v>175</v>
      </c>
      <c r="R474" s="426"/>
      <c r="S474" s="416" t="s">
        <v>175</v>
      </c>
      <c r="T474" s="426"/>
      <c r="U474" s="416" t="s">
        <v>175</v>
      </c>
      <c r="V474" s="426"/>
      <c r="W474" s="659" t="s">
        <v>175</v>
      </c>
      <c r="X474" s="660"/>
      <c r="Y474" s="659" t="s">
        <v>174</v>
      </c>
      <c r="Z474" s="716">
        <v>15</v>
      </c>
      <c r="AA474" s="792"/>
      <c r="AB474" s="792"/>
      <c r="AC474" s="792"/>
      <c r="AD474" s="792"/>
      <c r="AE474" s="792"/>
      <c r="AF474" s="792"/>
    </row>
    <row r="475" spans="2:32" s="404" customFormat="1" ht="39" customHeight="1" x14ac:dyDescent="0.2">
      <c r="B475" s="824"/>
      <c r="C475" s="825"/>
      <c r="D475" s="792"/>
      <c r="E475" s="829"/>
      <c r="F475" s="832"/>
      <c r="G475" s="835"/>
      <c r="H475" s="829"/>
      <c r="I475" s="416" t="s">
        <v>173</v>
      </c>
      <c r="J475" s="717"/>
      <c r="K475" s="659" t="s">
        <v>171</v>
      </c>
      <c r="L475" s="684"/>
      <c r="M475" s="416" t="s">
        <v>170</v>
      </c>
      <c r="N475" s="428"/>
      <c r="O475" s="416" t="s">
        <v>169</v>
      </c>
      <c r="P475" s="426"/>
      <c r="Q475" s="416" t="s">
        <v>169</v>
      </c>
      <c r="R475" s="426"/>
      <c r="S475" s="416" t="s">
        <v>169</v>
      </c>
      <c r="T475" s="426"/>
      <c r="U475" s="416" t="s">
        <v>169</v>
      </c>
      <c r="V475" s="426"/>
      <c r="W475" s="659" t="s">
        <v>169</v>
      </c>
      <c r="X475" s="660">
        <v>0.27750000000000002</v>
      </c>
      <c r="Y475" s="865"/>
      <c r="Z475" s="866"/>
      <c r="AA475" s="792"/>
      <c r="AB475" s="792"/>
      <c r="AC475" s="792"/>
      <c r="AD475" s="792"/>
      <c r="AE475" s="792"/>
      <c r="AF475" s="792"/>
    </row>
    <row r="476" spans="2:32" s="404" customFormat="1" ht="15" customHeight="1" x14ac:dyDescent="0.2">
      <c r="B476" s="824"/>
      <c r="C476" s="825"/>
      <c r="D476" s="792"/>
      <c r="E476" s="829"/>
      <c r="F476" s="832"/>
      <c r="G476" s="835"/>
      <c r="H476" s="829"/>
      <c r="I476" s="416" t="s">
        <v>168</v>
      </c>
      <c r="J476" s="684"/>
      <c r="K476" s="659" t="s">
        <v>167</v>
      </c>
      <c r="L476" s="684"/>
      <c r="M476" s="816"/>
      <c r="N476" s="817"/>
      <c r="O476" s="416" t="s">
        <v>166</v>
      </c>
      <c r="P476" s="426">
        <f>IF(P474="",P475-P473,P475-P474)</f>
        <v>0</v>
      </c>
      <c r="Q476" s="416" t="s">
        <v>166</v>
      </c>
      <c r="R476" s="426">
        <f>IF(R474="",R475-R473,R475-R474)</f>
        <v>0</v>
      </c>
      <c r="S476" s="416" t="s">
        <v>166</v>
      </c>
      <c r="T476" s="426">
        <f>IF(T474="",T475-T473,T475-T474)</f>
        <v>0</v>
      </c>
      <c r="U476" s="416" t="s">
        <v>166</v>
      </c>
      <c r="V476" s="426">
        <f>IF(V474="",V475-V473,V475-V474)</f>
        <v>0</v>
      </c>
      <c r="W476" s="659" t="s">
        <v>166</v>
      </c>
      <c r="X476" s="660">
        <f>IF(X474="",X475-X473,X475-X474)</f>
        <v>0</v>
      </c>
      <c r="Y476" s="865"/>
      <c r="Z476" s="866"/>
      <c r="AA476" s="792"/>
      <c r="AB476" s="792"/>
      <c r="AC476" s="792"/>
      <c r="AD476" s="792"/>
      <c r="AE476" s="792"/>
      <c r="AF476" s="792"/>
    </row>
    <row r="477" spans="2:32" s="404" customFormat="1" ht="15" customHeight="1" x14ac:dyDescent="0.2">
      <c r="B477" s="824"/>
      <c r="C477" s="825"/>
      <c r="D477" s="792"/>
      <c r="E477" s="829"/>
      <c r="F477" s="832"/>
      <c r="G477" s="835"/>
      <c r="H477" s="829"/>
      <c r="I477" s="416" t="s">
        <v>165</v>
      </c>
      <c r="J477" s="685"/>
      <c r="K477" s="659" t="s">
        <v>164</v>
      </c>
      <c r="L477" s="685"/>
      <c r="M477" s="816"/>
      <c r="N477" s="817"/>
      <c r="O477" s="816"/>
      <c r="P477" s="817"/>
      <c r="Q477" s="816"/>
      <c r="R477" s="817"/>
      <c r="S477" s="816"/>
      <c r="T477" s="817"/>
      <c r="U477" s="816"/>
      <c r="V477" s="817"/>
      <c r="W477" s="865"/>
      <c r="X477" s="866"/>
      <c r="Y477" s="865"/>
      <c r="Z477" s="866"/>
      <c r="AA477" s="792"/>
      <c r="AB477" s="792"/>
      <c r="AC477" s="792"/>
      <c r="AD477" s="792"/>
      <c r="AE477" s="792"/>
      <c r="AF477" s="792"/>
    </row>
    <row r="478" spans="2:32" s="404" customFormat="1" ht="15" customHeight="1" x14ac:dyDescent="0.2">
      <c r="B478" s="826"/>
      <c r="C478" s="827"/>
      <c r="D478" s="793"/>
      <c r="E478" s="830"/>
      <c r="F478" s="833"/>
      <c r="G478" s="836"/>
      <c r="H478" s="830"/>
      <c r="I478" s="406" t="s">
        <v>158</v>
      </c>
      <c r="J478" s="718">
        <v>44117</v>
      </c>
      <c r="K478" s="889"/>
      <c r="L478" s="890"/>
      <c r="M478" s="818"/>
      <c r="N478" s="819"/>
      <c r="O478" s="818"/>
      <c r="P478" s="819"/>
      <c r="Q478" s="818"/>
      <c r="R478" s="819"/>
      <c r="S478" s="818"/>
      <c r="T478" s="819"/>
      <c r="U478" s="818"/>
      <c r="V478" s="819"/>
      <c r="W478" s="867"/>
      <c r="X478" s="868"/>
      <c r="Y478" s="867"/>
      <c r="Z478" s="868"/>
      <c r="AA478" s="793"/>
      <c r="AB478" s="793"/>
      <c r="AC478" s="793"/>
      <c r="AD478" s="793"/>
      <c r="AE478" s="793"/>
      <c r="AF478" s="793"/>
    </row>
    <row r="479" spans="2:32" s="404" customFormat="1" ht="12.75" customHeight="1" x14ac:dyDescent="0.2">
      <c r="B479" s="822" t="s">
        <v>363</v>
      </c>
      <c r="C479" s="823"/>
      <c r="D479" s="791" t="s">
        <v>280</v>
      </c>
      <c r="E479" s="828" t="s">
        <v>325</v>
      </c>
      <c r="F479" s="831">
        <v>3</v>
      </c>
      <c r="G479" s="834" t="s">
        <v>218</v>
      </c>
      <c r="H479" s="828" t="s">
        <v>324</v>
      </c>
      <c r="I479" s="434" t="s">
        <v>184</v>
      </c>
      <c r="J479" s="712">
        <v>78482.06</v>
      </c>
      <c r="K479" s="657" t="s">
        <v>183</v>
      </c>
      <c r="L479" s="723">
        <v>44266</v>
      </c>
      <c r="M479" s="434" t="s">
        <v>182</v>
      </c>
      <c r="N479" s="436">
        <f>J479</f>
        <v>78482.06</v>
      </c>
      <c r="O479" s="434" t="s">
        <v>181</v>
      </c>
      <c r="P479" s="435"/>
      <c r="Q479" s="434" t="s">
        <v>181</v>
      </c>
      <c r="R479" s="435"/>
      <c r="S479" s="434" t="s">
        <v>181</v>
      </c>
      <c r="T479" s="435"/>
      <c r="U479" s="434" t="s">
        <v>181</v>
      </c>
      <c r="V479" s="435"/>
      <c r="W479" s="657" t="s">
        <v>181</v>
      </c>
      <c r="X479" s="658">
        <v>0.41670000000000001</v>
      </c>
      <c r="Y479" s="657" t="s">
        <v>180</v>
      </c>
      <c r="Z479" s="714">
        <v>6</v>
      </c>
      <c r="AA479" s="791" t="s">
        <v>362</v>
      </c>
      <c r="AB479" s="791" t="s">
        <v>362</v>
      </c>
      <c r="AC479" s="791" t="s">
        <v>362</v>
      </c>
      <c r="AD479" s="791" t="s">
        <v>362</v>
      </c>
      <c r="AE479" s="791" t="s">
        <v>362</v>
      </c>
      <c r="AF479" s="791" t="s">
        <v>10</v>
      </c>
    </row>
    <row r="480" spans="2:32" s="404" customFormat="1" ht="15" customHeight="1" x14ac:dyDescent="0.2">
      <c r="B480" s="824"/>
      <c r="C480" s="825"/>
      <c r="D480" s="792"/>
      <c r="E480" s="829"/>
      <c r="F480" s="832"/>
      <c r="G480" s="835"/>
      <c r="H480" s="829"/>
      <c r="I480" s="416" t="s">
        <v>179</v>
      </c>
      <c r="J480" s="715" t="s">
        <v>321</v>
      </c>
      <c r="K480" s="659" t="s">
        <v>177</v>
      </c>
      <c r="L480" s="685"/>
      <c r="M480" s="416" t="s">
        <v>176</v>
      </c>
      <c r="N480" s="428">
        <f>N479</f>
        <v>78482.06</v>
      </c>
      <c r="O480" s="416" t="s">
        <v>175</v>
      </c>
      <c r="P480" s="426"/>
      <c r="Q480" s="416" t="s">
        <v>175</v>
      </c>
      <c r="R480" s="426"/>
      <c r="S480" s="416" t="s">
        <v>175</v>
      </c>
      <c r="T480" s="426"/>
      <c r="U480" s="416" t="s">
        <v>175</v>
      </c>
      <c r="V480" s="426"/>
      <c r="W480" s="659" t="s">
        <v>175</v>
      </c>
      <c r="X480" s="660"/>
      <c r="Y480" s="659" t="s">
        <v>174</v>
      </c>
      <c r="Z480" s="716">
        <v>21</v>
      </c>
      <c r="AA480" s="792"/>
      <c r="AB480" s="792"/>
      <c r="AC480" s="792"/>
      <c r="AD480" s="792"/>
      <c r="AE480" s="792"/>
      <c r="AF480" s="792"/>
    </row>
    <row r="481" spans="2:32" s="404" customFormat="1" ht="39" customHeight="1" x14ac:dyDescent="0.2">
      <c r="B481" s="824"/>
      <c r="C481" s="825"/>
      <c r="D481" s="792"/>
      <c r="E481" s="829"/>
      <c r="F481" s="832"/>
      <c r="G481" s="835"/>
      <c r="H481" s="829"/>
      <c r="I481" s="416" t="s">
        <v>173</v>
      </c>
      <c r="J481" s="717" t="s">
        <v>2154</v>
      </c>
      <c r="K481" s="659" t="s">
        <v>171</v>
      </c>
      <c r="L481" s="684"/>
      <c r="M481" s="416" t="s">
        <v>170</v>
      </c>
      <c r="N481" s="428"/>
      <c r="O481" s="416" t="s">
        <v>169</v>
      </c>
      <c r="P481" s="426"/>
      <c r="Q481" s="416" t="s">
        <v>169</v>
      </c>
      <c r="R481" s="426"/>
      <c r="S481" s="416" t="s">
        <v>169</v>
      </c>
      <c r="T481" s="426"/>
      <c r="U481" s="416" t="s">
        <v>169</v>
      </c>
      <c r="V481" s="426"/>
      <c r="W481" s="659" t="s">
        <v>169</v>
      </c>
      <c r="X481" s="660">
        <v>0.41670000000000001</v>
      </c>
      <c r="Y481" s="865"/>
      <c r="Z481" s="866"/>
      <c r="AA481" s="792"/>
      <c r="AB481" s="792"/>
      <c r="AC481" s="792"/>
      <c r="AD481" s="792"/>
      <c r="AE481" s="792"/>
      <c r="AF481" s="792"/>
    </row>
    <row r="482" spans="2:32" s="404" customFormat="1" ht="15" customHeight="1" x14ac:dyDescent="0.2">
      <c r="B482" s="824"/>
      <c r="C482" s="825"/>
      <c r="D482" s="792"/>
      <c r="E482" s="829"/>
      <c r="F482" s="832"/>
      <c r="G482" s="835"/>
      <c r="H482" s="829"/>
      <c r="I482" s="416" t="s">
        <v>168</v>
      </c>
      <c r="J482" s="684" t="s">
        <v>319</v>
      </c>
      <c r="K482" s="659" t="s">
        <v>167</v>
      </c>
      <c r="L482" s="684"/>
      <c r="M482" s="816"/>
      <c r="N482" s="817"/>
      <c r="O482" s="416" t="s">
        <v>166</v>
      </c>
      <c r="P482" s="426">
        <f>IF(P480="",P481-P479,P481-P480)</f>
        <v>0</v>
      </c>
      <c r="Q482" s="416" t="s">
        <v>166</v>
      </c>
      <c r="R482" s="426">
        <f>IF(R480="",R481-R479,R481-R480)</f>
        <v>0</v>
      </c>
      <c r="S482" s="416" t="s">
        <v>166</v>
      </c>
      <c r="T482" s="426">
        <f>IF(T480="",T481-T479,T481-T480)</f>
        <v>0</v>
      </c>
      <c r="U482" s="416" t="s">
        <v>166</v>
      </c>
      <c r="V482" s="426">
        <f>IF(V480="",V481-V479,V481-V480)</f>
        <v>0</v>
      </c>
      <c r="W482" s="659" t="s">
        <v>166</v>
      </c>
      <c r="X482" s="660">
        <f>IF(X480="",X481-X479,X481-X480)</f>
        <v>0</v>
      </c>
      <c r="Y482" s="865"/>
      <c r="Z482" s="866"/>
      <c r="AA482" s="792"/>
      <c r="AB482" s="792"/>
      <c r="AC482" s="792"/>
      <c r="AD482" s="792"/>
      <c r="AE482" s="792"/>
      <c r="AF482" s="792"/>
    </row>
    <row r="483" spans="2:32" s="404" customFormat="1" ht="15" customHeight="1" x14ac:dyDescent="0.2">
      <c r="B483" s="824"/>
      <c r="C483" s="825"/>
      <c r="D483" s="792"/>
      <c r="E483" s="829"/>
      <c r="F483" s="832"/>
      <c r="G483" s="835"/>
      <c r="H483" s="829"/>
      <c r="I483" s="416" t="s">
        <v>165</v>
      </c>
      <c r="J483" s="685"/>
      <c r="K483" s="659" t="s">
        <v>164</v>
      </c>
      <c r="L483" s="685"/>
      <c r="M483" s="816"/>
      <c r="N483" s="817"/>
      <c r="O483" s="816"/>
      <c r="P483" s="817"/>
      <c r="Q483" s="816"/>
      <c r="R483" s="817"/>
      <c r="S483" s="816"/>
      <c r="T483" s="817"/>
      <c r="U483" s="816"/>
      <c r="V483" s="817"/>
      <c r="W483" s="865"/>
      <c r="X483" s="866"/>
      <c r="Y483" s="865"/>
      <c r="Z483" s="866"/>
      <c r="AA483" s="792"/>
      <c r="AB483" s="792"/>
      <c r="AC483" s="792"/>
      <c r="AD483" s="792"/>
      <c r="AE483" s="792"/>
      <c r="AF483" s="792"/>
    </row>
    <row r="484" spans="2:32" s="404" customFormat="1" ht="15" customHeight="1" x14ac:dyDescent="0.2">
      <c r="B484" s="826"/>
      <c r="C484" s="827"/>
      <c r="D484" s="793"/>
      <c r="E484" s="830"/>
      <c r="F484" s="833"/>
      <c r="G484" s="836"/>
      <c r="H484" s="830"/>
      <c r="I484" s="406" t="s">
        <v>158</v>
      </c>
      <c r="J484" s="718">
        <v>44085</v>
      </c>
      <c r="K484" s="889"/>
      <c r="L484" s="890"/>
      <c r="M484" s="818"/>
      <c r="N484" s="819"/>
      <c r="O484" s="818"/>
      <c r="P484" s="819"/>
      <c r="Q484" s="818"/>
      <c r="R484" s="819"/>
      <c r="S484" s="818"/>
      <c r="T484" s="819"/>
      <c r="U484" s="818"/>
      <c r="V484" s="819"/>
      <c r="W484" s="867"/>
      <c r="X484" s="868"/>
      <c r="Y484" s="867"/>
      <c r="Z484" s="868"/>
      <c r="AA484" s="793"/>
      <c r="AB484" s="793"/>
      <c r="AC484" s="793"/>
      <c r="AD484" s="793"/>
      <c r="AE484" s="793"/>
      <c r="AF484" s="793"/>
    </row>
    <row r="485" spans="2:32" s="404" customFormat="1" ht="12.75" customHeight="1" x14ac:dyDescent="0.2">
      <c r="B485" s="822" t="s">
        <v>360</v>
      </c>
      <c r="C485" s="823"/>
      <c r="D485" s="791" t="s">
        <v>280</v>
      </c>
      <c r="E485" s="828" t="s">
        <v>325</v>
      </c>
      <c r="F485" s="831">
        <v>5.52</v>
      </c>
      <c r="G485" s="834" t="s">
        <v>218</v>
      </c>
      <c r="H485" s="828" t="s">
        <v>324</v>
      </c>
      <c r="I485" s="434" t="s">
        <v>184</v>
      </c>
      <c r="J485" s="438">
        <v>115911.95</v>
      </c>
      <c r="K485" s="434" t="s">
        <v>183</v>
      </c>
      <c r="L485" s="437">
        <f>J490+J488</f>
        <v>44177</v>
      </c>
      <c r="M485" s="434" t="s">
        <v>182</v>
      </c>
      <c r="N485" s="436">
        <f>J485</f>
        <v>115911.95</v>
      </c>
      <c r="O485" s="434" t="s">
        <v>181</v>
      </c>
      <c r="P485" s="435">
        <v>0.05</v>
      </c>
      <c r="Q485" s="434" t="s">
        <v>181</v>
      </c>
      <c r="R485" s="435">
        <v>0.05</v>
      </c>
      <c r="S485" s="434" t="s">
        <v>181</v>
      </c>
      <c r="T485" s="435">
        <v>0.05</v>
      </c>
      <c r="U485" s="448" t="s">
        <v>181</v>
      </c>
      <c r="V485" s="449">
        <v>0.27779999999999999</v>
      </c>
      <c r="W485" s="657" t="s">
        <v>181</v>
      </c>
      <c r="X485" s="658">
        <v>0.55500000000000005</v>
      </c>
      <c r="Y485" s="466" t="s">
        <v>180</v>
      </c>
      <c r="Z485" s="465">
        <v>2</v>
      </c>
      <c r="AA485" s="791" t="s">
        <v>10</v>
      </c>
      <c r="AB485" s="791" t="s">
        <v>10</v>
      </c>
      <c r="AC485" s="791" t="s">
        <v>10</v>
      </c>
      <c r="AD485" s="791" t="s">
        <v>10</v>
      </c>
      <c r="AE485" s="791" t="s">
        <v>10</v>
      </c>
      <c r="AF485" s="791" t="s">
        <v>10</v>
      </c>
    </row>
    <row r="486" spans="2:32" s="404" customFormat="1" ht="15" customHeight="1" x14ac:dyDescent="0.2">
      <c r="B486" s="824"/>
      <c r="C486" s="825"/>
      <c r="D486" s="792"/>
      <c r="E486" s="829"/>
      <c r="F486" s="832"/>
      <c r="G486" s="835"/>
      <c r="H486" s="829"/>
      <c r="I486" s="416" t="s">
        <v>179</v>
      </c>
      <c r="J486" s="432" t="s">
        <v>321</v>
      </c>
      <c r="K486" s="416" t="s">
        <v>177</v>
      </c>
      <c r="L486" s="415">
        <f>L485+L487+L488</f>
        <v>44204</v>
      </c>
      <c r="M486" s="416" t="s">
        <v>176</v>
      </c>
      <c r="N486" s="428">
        <f>N485</f>
        <v>115911.95</v>
      </c>
      <c r="O486" s="416" t="s">
        <v>175</v>
      </c>
      <c r="P486" s="426"/>
      <c r="Q486" s="416" t="s">
        <v>175</v>
      </c>
      <c r="R486" s="426"/>
      <c r="S486" s="416" t="s">
        <v>175</v>
      </c>
      <c r="T486" s="426"/>
      <c r="U486" s="446" t="s">
        <v>175</v>
      </c>
      <c r="V486" s="447"/>
      <c r="W486" s="659" t="s">
        <v>175</v>
      </c>
      <c r="X486" s="660"/>
      <c r="Y486" s="463" t="s">
        <v>174</v>
      </c>
      <c r="Z486" s="464">
        <v>2</v>
      </c>
      <c r="AA486" s="792"/>
      <c r="AB486" s="792"/>
      <c r="AC486" s="792"/>
      <c r="AD486" s="792"/>
      <c r="AE486" s="792"/>
      <c r="AF486" s="792"/>
    </row>
    <row r="487" spans="2:32" s="404" customFormat="1" ht="39" customHeight="1" x14ac:dyDescent="0.2">
      <c r="B487" s="824"/>
      <c r="C487" s="825"/>
      <c r="D487" s="792"/>
      <c r="E487" s="829"/>
      <c r="F487" s="832"/>
      <c r="G487" s="835"/>
      <c r="H487" s="829"/>
      <c r="I487" s="416" t="s">
        <v>173</v>
      </c>
      <c r="J487" s="429" t="s">
        <v>359</v>
      </c>
      <c r="K487" s="416" t="s">
        <v>171</v>
      </c>
      <c r="L487" s="427">
        <v>27</v>
      </c>
      <c r="M487" s="416" t="s">
        <v>170</v>
      </c>
      <c r="N487" s="428"/>
      <c r="O487" s="416" t="s">
        <v>169</v>
      </c>
      <c r="P487" s="426">
        <v>0.05</v>
      </c>
      <c r="Q487" s="416" t="s">
        <v>169</v>
      </c>
      <c r="R487" s="426">
        <v>0.05</v>
      </c>
      <c r="S487" s="416" t="s">
        <v>169</v>
      </c>
      <c r="T487" s="426">
        <v>0.05</v>
      </c>
      <c r="U487" s="446" t="s">
        <v>169</v>
      </c>
      <c r="V487" s="447">
        <v>0.27779999999999999</v>
      </c>
      <c r="W487" s="659" t="s">
        <v>169</v>
      </c>
      <c r="X487" s="660">
        <v>0.55559999999999998</v>
      </c>
      <c r="Y487" s="781"/>
      <c r="Z487" s="782"/>
      <c r="AA487" s="792"/>
      <c r="AB487" s="792"/>
      <c r="AC487" s="792"/>
      <c r="AD487" s="792"/>
      <c r="AE487" s="792"/>
      <c r="AF487" s="792"/>
    </row>
    <row r="488" spans="2:32" s="404" customFormat="1" ht="15" customHeight="1" x14ac:dyDescent="0.2">
      <c r="B488" s="824"/>
      <c r="C488" s="825"/>
      <c r="D488" s="792"/>
      <c r="E488" s="829"/>
      <c r="F488" s="832"/>
      <c r="G488" s="835"/>
      <c r="H488" s="829"/>
      <c r="I488" s="416" t="s">
        <v>168</v>
      </c>
      <c r="J488" s="427">
        <v>187</v>
      </c>
      <c r="K488" s="416" t="s">
        <v>167</v>
      </c>
      <c r="L488" s="427"/>
      <c r="M488" s="816"/>
      <c r="N488" s="817"/>
      <c r="O488" s="416" t="s">
        <v>166</v>
      </c>
      <c r="P488" s="426">
        <f>IF(P486="",P487-P485,P487-P486)</f>
        <v>0</v>
      </c>
      <c r="Q488" s="416" t="s">
        <v>166</v>
      </c>
      <c r="R488" s="426">
        <f>IF(R486="",R487-R485,R487-R486)</f>
        <v>0</v>
      </c>
      <c r="S488" s="416" t="s">
        <v>166</v>
      </c>
      <c r="T488" s="426">
        <f>IF(T486="",T487-T485,T487-T486)</f>
        <v>0</v>
      </c>
      <c r="U488" s="446" t="s">
        <v>166</v>
      </c>
      <c r="V488" s="447">
        <f>IF(V486="",V487-V485,V487-V486)</f>
        <v>0</v>
      </c>
      <c r="W488" s="659" t="s">
        <v>166</v>
      </c>
      <c r="X488" s="660">
        <f>IF(X486="",X487-X485,X487-X486)</f>
        <v>5.9999999999993392E-4</v>
      </c>
      <c r="Y488" s="781"/>
      <c r="Z488" s="782"/>
      <c r="AA488" s="792"/>
      <c r="AB488" s="792"/>
      <c r="AC488" s="792"/>
      <c r="AD488" s="792"/>
      <c r="AE488" s="792"/>
      <c r="AF488" s="792"/>
    </row>
    <row r="489" spans="2:32" s="404" customFormat="1" ht="15" customHeight="1" x14ac:dyDescent="0.2">
      <c r="B489" s="824"/>
      <c r="C489" s="825"/>
      <c r="D489" s="792"/>
      <c r="E489" s="829"/>
      <c r="F489" s="832"/>
      <c r="G489" s="835"/>
      <c r="H489" s="829"/>
      <c r="I489" s="416" t="s">
        <v>165</v>
      </c>
      <c r="J489" s="415">
        <v>43832</v>
      </c>
      <c r="K489" s="416" t="s">
        <v>164</v>
      </c>
      <c r="L489" s="415"/>
      <c r="M489" s="816"/>
      <c r="N489" s="817"/>
      <c r="O489" s="816"/>
      <c r="P489" s="817"/>
      <c r="Q489" s="816"/>
      <c r="R489" s="817"/>
      <c r="S489" s="816"/>
      <c r="T489" s="817"/>
      <c r="U489" s="885"/>
      <c r="V489" s="886"/>
      <c r="W489" s="865"/>
      <c r="X489" s="866"/>
      <c r="Y489" s="781"/>
      <c r="Z489" s="782"/>
      <c r="AA489" s="792"/>
      <c r="AB489" s="792"/>
      <c r="AC489" s="792"/>
      <c r="AD489" s="792"/>
      <c r="AE489" s="792"/>
      <c r="AF489" s="792"/>
    </row>
    <row r="490" spans="2:32" s="404" customFormat="1" ht="15" customHeight="1" x14ac:dyDescent="0.2">
      <c r="B490" s="826"/>
      <c r="C490" s="827"/>
      <c r="D490" s="793"/>
      <c r="E490" s="830"/>
      <c r="F490" s="833"/>
      <c r="G490" s="836"/>
      <c r="H490" s="830"/>
      <c r="I490" s="406" t="s">
        <v>158</v>
      </c>
      <c r="J490" s="451">
        <v>43990</v>
      </c>
      <c r="K490" s="820"/>
      <c r="L490" s="821"/>
      <c r="M490" s="818"/>
      <c r="N490" s="819"/>
      <c r="O490" s="818"/>
      <c r="P490" s="819"/>
      <c r="Q490" s="818"/>
      <c r="R490" s="819"/>
      <c r="S490" s="818"/>
      <c r="T490" s="819"/>
      <c r="U490" s="887"/>
      <c r="V490" s="888"/>
      <c r="W490" s="867"/>
      <c r="X490" s="868"/>
      <c r="Y490" s="783"/>
      <c r="Z490" s="784"/>
      <c r="AA490" s="793"/>
      <c r="AB490" s="793"/>
      <c r="AC490" s="793"/>
      <c r="AD490" s="793"/>
      <c r="AE490" s="793"/>
      <c r="AF490" s="793"/>
    </row>
    <row r="491" spans="2:32" s="404" customFormat="1" ht="12.75" customHeight="1" x14ac:dyDescent="0.2">
      <c r="B491" s="822" t="s">
        <v>347</v>
      </c>
      <c r="C491" s="823"/>
      <c r="D491" s="791" t="s">
        <v>280</v>
      </c>
      <c r="E491" s="828" t="s">
        <v>325</v>
      </c>
      <c r="F491" s="831">
        <v>3.59</v>
      </c>
      <c r="G491" s="834" t="s">
        <v>218</v>
      </c>
      <c r="H491" s="828" t="s">
        <v>324</v>
      </c>
      <c r="I491" s="434" t="s">
        <v>184</v>
      </c>
      <c r="J491" s="712">
        <v>131608.37</v>
      </c>
      <c r="K491" s="657" t="s">
        <v>183</v>
      </c>
      <c r="L491" s="723">
        <v>43882</v>
      </c>
      <c r="M491" s="434" t="s">
        <v>182</v>
      </c>
      <c r="N491" s="436">
        <f>J491</f>
        <v>131608.37</v>
      </c>
      <c r="O491" s="434" t="s">
        <v>181</v>
      </c>
      <c r="P491" s="435"/>
      <c r="Q491" s="434" t="s">
        <v>181</v>
      </c>
      <c r="R491" s="435"/>
      <c r="S491" s="434" t="s">
        <v>181</v>
      </c>
      <c r="T491" s="435"/>
      <c r="U491" s="434" t="s">
        <v>181</v>
      </c>
      <c r="V491" s="435"/>
      <c r="W491" s="657" t="s">
        <v>181</v>
      </c>
      <c r="X491" s="658">
        <v>0.41880000000000001</v>
      </c>
      <c r="Y491" s="657" t="s">
        <v>180</v>
      </c>
      <c r="Z491" s="714">
        <v>4</v>
      </c>
      <c r="AA491" s="791" t="s">
        <v>346</v>
      </c>
      <c r="AB491" s="791" t="s">
        <v>346</v>
      </c>
      <c r="AC491" s="791" t="s">
        <v>346</v>
      </c>
      <c r="AD491" s="791" t="s">
        <v>346</v>
      </c>
      <c r="AE491" s="791" t="s">
        <v>346</v>
      </c>
      <c r="AF491" s="791" t="s">
        <v>322</v>
      </c>
    </row>
    <row r="492" spans="2:32" s="404" customFormat="1" ht="15" customHeight="1" x14ac:dyDescent="0.2">
      <c r="B492" s="824"/>
      <c r="C492" s="825"/>
      <c r="D492" s="792"/>
      <c r="E492" s="829"/>
      <c r="F492" s="832"/>
      <c r="G492" s="835"/>
      <c r="H492" s="829"/>
      <c r="I492" s="416" t="s">
        <v>179</v>
      </c>
      <c r="J492" s="715" t="s">
        <v>321</v>
      </c>
      <c r="K492" s="659" t="s">
        <v>177</v>
      </c>
      <c r="L492" s="685"/>
      <c r="M492" s="416" t="s">
        <v>176</v>
      </c>
      <c r="N492" s="428">
        <f>N491</f>
        <v>131608.37</v>
      </c>
      <c r="O492" s="416" t="s">
        <v>175</v>
      </c>
      <c r="P492" s="426"/>
      <c r="Q492" s="416" t="s">
        <v>175</v>
      </c>
      <c r="R492" s="426"/>
      <c r="S492" s="416" t="s">
        <v>175</v>
      </c>
      <c r="T492" s="426"/>
      <c r="U492" s="416" t="s">
        <v>175</v>
      </c>
      <c r="V492" s="426"/>
      <c r="W492" s="659" t="s">
        <v>175</v>
      </c>
      <c r="X492" s="660"/>
      <c r="Y492" s="659" t="s">
        <v>174</v>
      </c>
      <c r="Z492" s="716">
        <v>16</v>
      </c>
      <c r="AA492" s="792"/>
      <c r="AB492" s="792"/>
      <c r="AC492" s="792"/>
      <c r="AD492" s="792"/>
      <c r="AE492" s="792"/>
      <c r="AF492" s="792"/>
    </row>
    <row r="493" spans="2:32" s="404" customFormat="1" ht="39" customHeight="1" x14ac:dyDescent="0.2">
      <c r="B493" s="824"/>
      <c r="C493" s="825"/>
      <c r="D493" s="792"/>
      <c r="E493" s="829"/>
      <c r="F493" s="832"/>
      <c r="G493" s="835"/>
      <c r="H493" s="829"/>
      <c r="I493" s="416" t="s">
        <v>173</v>
      </c>
      <c r="J493" s="717" t="s">
        <v>2152</v>
      </c>
      <c r="K493" s="659" t="s">
        <v>171</v>
      </c>
      <c r="L493" s="684"/>
      <c r="M493" s="416" t="s">
        <v>170</v>
      </c>
      <c r="N493" s="428"/>
      <c r="O493" s="416" t="s">
        <v>169</v>
      </c>
      <c r="P493" s="426"/>
      <c r="Q493" s="416" t="s">
        <v>169</v>
      </c>
      <c r="R493" s="426"/>
      <c r="S493" s="416" t="s">
        <v>169</v>
      </c>
      <c r="T493" s="426"/>
      <c r="U493" s="416" t="s">
        <v>169</v>
      </c>
      <c r="V493" s="426"/>
      <c r="W493" s="659" t="s">
        <v>169</v>
      </c>
      <c r="X493" s="660">
        <v>0.41880000000000001</v>
      </c>
      <c r="Y493" s="865"/>
      <c r="Z493" s="866"/>
      <c r="AA493" s="792"/>
      <c r="AB493" s="792"/>
      <c r="AC493" s="792"/>
      <c r="AD493" s="792"/>
      <c r="AE493" s="792"/>
      <c r="AF493" s="792"/>
    </row>
    <row r="494" spans="2:32" s="404" customFormat="1" ht="15" customHeight="1" x14ac:dyDescent="0.2">
      <c r="B494" s="824"/>
      <c r="C494" s="825"/>
      <c r="D494" s="792"/>
      <c r="E494" s="829"/>
      <c r="F494" s="832"/>
      <c r="G494" s="835"/>
      <c r="H494" s="829"/>
      <c r="I494" s="416" t="s">
        <v>168</v>
      </c>
      <c r="J494" s="684" t="s">
        <v>319</v>
      </c>
      <c r="K494" s="659" t="s">
        <v>167</v>
      </c>
      <c r="L494" s="684"/>
      <c r="M494" s="816"/>
      <c r="N494" s="817"/>
      <c r="O494" s="416" t="s">
        <v>166</v>
      </c>
      <c r="P494" s="426">
        <f>IF(P492="",P493-P491,P493-P492)</f>
        <v>0</v>
      </c>
      <c r="Q494" s="416" t="s">
        <v>166</v>
      </c>
      <c r="R494" s="426">
        <f>IF(R492="",R493-R491,R493-R492)</f>
        <v>0</v>
      </c>
      <c r="S494" s="416" t="s">
        <v>166</v>
      </c>
      <c r="T494" s="426">
        <f>IF(T492="",T493-T491,T493-T492)</f>
        <v>0</v>
      </c>
      <c r="U494" s="416" t="s">
        <v>166</v>
      </c>
      <c r="V494" s="426">
        <f>IF(V492="",V493-V491,V493-V492)</f>
        <v>0</v>
      </c>
      <c r="W494" s="659" t="s">
        <v>166</v>
      </c>
      <c r="X494" s="660">
        <f>IF(X492="",X493-X491,X493-X492)</f>
        <v>0</v>
      </c>
      <c r="Y494" s="865"/>
      <c r="Z494" s="866"/>
      <c r="AA494" s="792"/>
      <c r="AB494" s="792"/>
      <c r="AC494" s="792"/>
      <c r="AD494" s="792"/>
      <c r="AE494" s="792"/>
      <c r="AF494" s="792"/>
    </row>
    <row r="495" spans="2:32" s="404" customFormat="1" ht="15" customHeight="1" x14ac:dyDescent="0.2">
      <c r="B495" s="824"/>
      <c r="C495" s="825"/>
      <c r="D495" s="792"/>
      <c r="E495" s="829"/>
      <c r="F495" s="832"/>
      <c r="G495" s="835"/>
      <c r="H495" s="829"/>
      <c r="I495" s="416" t="s">
        <v>165</v>
      </c>
      <c r="J495" s="685"/>
      <c r="K495" s="659" t="s">
        <v>164</v>
      </c>
      <c r="L495" s="685"/>
      <c r="M495" s="816"/>
      <c r="N495" s="817"/>
      <c r="O495" s="816"/>
      <c r="P495" s="817"/>
      <c r="Q495" s="816"/>
      <c r="R495" s="817"/>
      <c r="S495" s="816"/>
      <c r="T495" s="817"/>
      <c r="U495" s="816"/>
      <c r="V495" s="817"/>
      <c r="W495" s="865"/>
      <c r="X495" s="866"/>
      <c r="Y495" s="865"/>
      <c r="Z495" s="866"/>
      <c r="AA495" s="792"/>
      <c r="AB495" s="792"/>
      <c r="AC495" s="792"/>
      <c r="AD495" s="792"/>
      <c r="AE495" s="792"/>
      <c r="AF495" s="792"/>
    </row>
    <row r="496" spans="2:32" s="404" customFormat="1" ht="15" customHeight="1" x14ac:dyDescent="0.2">
      <c r="B496" s="826"/>
      <c r="C496" s="827"/>
      <c r="D496" s="793"/>
      <c r="E496" s="830"/>
      <c r="F496" s="833"/>
      <c r="G496" s="836"/>
      <c r="H496" s="830"/>
      <c r="I496" s="406" t="s">
        <v>158</v>
      </c>
      <c r="J496" s="718">
        <v>44074</v>
      </c>
      <c r="K496" s="889"/>
      <c r="L496" s="890"/>
      <c r="M496" s="818"/>
      <c r="N496" s="819"/>
      <c r="O496" s="818"/>
      <c r="P496" s="819"/>
      <c r="Q496" s="818"/>
      <c r="R496" s="819"/>
      <c r="S496" s="818"/>
      <c r="T496" s="819"/>
      <c r="U496" s="818"/>
      <c r="V496" s="819"/>
      <c r="W496" s="867"/>
      <c r="X496" s="868"/>
      <c r="Y496" s="867"/>
      <c r="Z496" s="868"/>
      <c r="AA496" s="793"/>
      <c r="AB496" s="793"/>
      <c r="AC496" s="793"/>
      <c r="AD496" s="793"/>
      <c r="AE496" s="793"/>
      <c r="AF496" s="793"/>
    </row>
    <row r="497" spans="2:32" s="404" customFormat="1" ht="12.75" customHeight="1" x14ac:dyDescent="0.2">
      <c r="B497" s="822" t="s">
        <v>345</v>
      </c>
      <c r="C497" s="823"/>
      <c r="D497" s="791" t="s">
        <v>280</v>
      </c>
      <c r="E497" s="828" t="s">
        <v>325</v>
      </c>
      <c r="F497" s="831"/>
      <c r="G497" s="834" t="s">
        <v>218</v>
      </c>
      <c r="H497" s="828" t="s">
        <v>324</v>
      </c>
      <c r="I497" s="434" t="s">
        <v>184</v>
      </c>
      <c r="J497" s="438">
        <v>31996.54</v>
      </c>
      <c r="K497" s="434" t="s">
        <v>183</v>
      </c>
      <c r="L497" s="461">
        <v>44216</v>
      </c>
      <c r="M497" s="434" t="s">
        <v>182</v>
      </c>
      <c r="N497" s="436">
        <f>J497</f>
        <v>31996.54</v>
      </c>
      <c r="O497" s="434" t="s">
        <v>181</v>
      </c>
      <c r="P497" s="435"/>
      <c r="Q497" s="434" t="s">
        <v>181</v>
      </c>
      <c r="R497" s="435"/>
      <c r="S497" s="434" t="s">
        <v>181</v>
      </c>
      <c r="T497" s="435"/>
      <c r="U497" s="434" t="s">
        <v>181</v>
      </c>
      <c r="V497" s="435">
        <v>0.10100000000000001</v>
      </c>
      <c r="W497" s="657" t="s">
        <v>181</v>
      </c>
      <c r="X497" s="658">
        <v>0.41639999999999999</v>
      </c>
      <c r="Y497" s="657" t="s">
        <v>180</v>
      </c>
      <c r="Z497" s="714">
        <v>6</v>
      </c>
      <c r="AA497" s="791" t="s">
        <v>344</v>
      </c>
      <c r="AB497" s="791" t="s">
        <v>344</v>
      </c>
      <c r="AC497" s="791" t="s">
        <v>344</v>
      </c>
      <c r="AD497" s="791" t="s">
        <v>322</v>
      </c>
      <c r="AE497" s="791" t="s">
        <v>322</v>
      </c>
      <c r="AF497" s="791" t="s">
        <v>322</v>
      </c>
    </row>
    <row r="498" spans="2:32" s="404" customFormat="1" ht="15" customHeight="1" x14ac:dyDescent="0.2">
      <c r="B498" s="824"/>
      <c r="C498" s="825"/>
      <c r="D498" s="792"/>
      <c r="E498" s="829"/>
      <c r="F498" s="832"/>
      <c r="G498" s="835"/>
      <c r="H498" s="829"/>
      <c r="I498" s="416" t="s">
        <v>179</v>
      </c>
      <c r="J498" s="432" t="s">
        <v>321</v>
      </c>
      <c r="K498" s="416" t="s">
        <v>177</v>
      </c>
      <c r="L498" s="415"/>
      <c r="M498" s="416" t="s">
        <v>176</v>
      </c>
      <c r="N498" s="428">
        <f>N497</f>
        <v>31996.54</v>
      </c>
      <c r="O498" s="416" t="s">
        <v>175</v>
      </c>
      <c r="P498" s="426"/>
      <c r="Q498" s="416" t="s">
        <v>175</v>
      </c>
      <c r="R498" s="426"/>
      <c r="S498" s="416" t="s">
        <v>175</v>
      </c>
      <c r="T498" s="426"/>
      <c r="U498" s="416" t="s">
        <v>175</v>
      </c>
      <c r="V498" s="426"/>
      <c r="W498" s="659" t="s">
        <v>175</v>
      </c>
      <c r="X498" s="660"/>
      <c r="Y498" s="659" t="s">
        <v>174</v>
      </c>
      <c r="Z498" s="716">
        <v>20</v>
      </c>
      <c r="AA498" s="792"/>
      <c r="AB498" s="792"/>
      <c r="AC498" s="792"/>
      <c r="AD498" s="792"/>
      <c r="AE498" s="792"/>
      <c r="AF498" s="792"/>
    </row>
    <row r="499" spans="2:32" s="404" customFormat="1" ht="39" customHeight="1" x14ac:dyDescent="0.2">
      <c r="B499" s="824"/>
      <c r="C499" s="825"/>
      <c r="D499" s="792"/>
      <c r="E499" s="829"/>
      <c r="F499" s="832"/>
      <c r="G499" s="835"/>
      <c r="H499" s="829"/>
      <c r="I499" s="416" t="s">
        <v>173</v>
      </c>
      <c r="J499" s="429" t="s">
        <v>338</v>
      </c>
      <c r="K499" s="416" t="s">
        <v>171</v>
      </c>
      <c r="L499" s="427"/>
      <c r="M499" s="416" t="s">
        <v>170</v>
      </c>
      <c r="N499" s="428"/>
      <c r="O499" s="416" t="s">
        <v>169</v>
      </c>
      <c r="P499" s="426"/>
      <c r="Q499" s="416" t="s">
        <v>169</v>
      </c>
      <c r="R499" s="426"/>
      <c r="S499" s="416" t="s">
        <v>169</v>
      </c>
      <c r="T499" s="426"/>
      <c r="U499" s="416" t="s">
        <v>169</v>
      </c>
      <c r="V499" s="426">
        <v>0.10100000000000001</v>
      </c>
      <c r="W499" s="659" t="s">
        <v>169</v>
      </c>
      <c r="X499" s="660">
        <v>0.41639999999999999</v>
      </c>
      <c r="Y499" s="865"/>
      <c r="Z499" s="866"/>
      <c r="AA499" s="792"/>
      <c r="AB499" s="792"/>
      <c r="AC499" s="792"/>
      <c r="AD499" s="792"/>
      <c r="AE499" s="792"/>
      <c r="AF499" s="792"/>
    </row>
    <row r="500" spans="2:32" s="404" customFormat="1" ht="15" customHeight="1" x14ac:dyDescent="0.2">
      <c r="B500" s="824"/>
      <c r="C500" s="825"/>
      <c r="D500" s="792"/>
      <c r="E500" s="829"/>
      <c r="F500" s="832"/>
      <c r="G500" s="835"/>
      <c r="H500" s="829"/>
      <c r="I500" s="416" t="s">
        <v>168</v>
      </c>
      <c r="J500" s="427" t="s">
        <v>319</v>
      </c>
      <c r="K500" s="416" t="s">
        <v>167</v>
      </c>
      <c r="L500" s="427"/>
      <c r="M500" s="816"/>
      <c r="N500" s="817"/>
      <c r="O500" s="416" t="s">
        <v>166</v>
      </c>
      <c r="P500" s="426">
        <f>IF(P498="",P499-P497,P499-P498)</f>
        <v>0</v>
      </c>
      <c r="Q500" s="416" t="s">
        <v>166</v>
      </c>
      <c r="R500" s="426">
        <f>IF(R498="",R499-R497,R499-R498)</f>
        <v>0</v>
      </c>
      <c r="S500" s="416" t="s">
        <v>166</v>
      </c>
      <c r="T500" s="426">
        <f>IF(T498="",T499-T497,T499-T498)</f>
        <v>0</v>
      </c>
      <c r="U500" s="416" t="s">
        <v>166</v>
      </c>
      <c r="V500" s="426">
        <f>IF(V498="",V499-V497,V499-V498)</f>
        <v>0</v>
      </c>
      <c r="W500" s="659" t="s">
        <v>166</v>
      </c>
      <c r="X500" s="660">
        <f>IF(X498="",X499-X497,X499-X498)</f>
        <v>0</v>
      </c>
      <c r="Y500" s="865"/>
      <c r="Z500" s="866"/>
      <c r="AA500" s="792"/>
      <c r="AB500" s="792"/>
      <c r="AC500" s="792"/>
      <c r="AD500" s="792"/>
      <c r="AE500" s="792"/>
      <c r="AF500" s="792"/>
    </row>
    <row r="501" spans="2:32" s="404" customFormat="1" ht="15" customHeight="1" x14ac:dyDescent="0.2">
      <c r="B501" s="824"/>
      <c r="C501" s="825"/>
      <c r="D501" s="792"/>
      <c r="E501" s="829"/>
      <c r="F501" s="832"/>
      <c r="G501" s="835"/>
      <c r="H501" s="829"/>
      <c r="I501" s="416" t="s">
        <v>165</v>
      </c>
      <c r="J501" s="415"/>
      <c r="K501" s="416" t="s">
        <v>164</v>
      </c>
      <c r="L501" s="415"/>
      <c r="M501" s="816"/>
      <c r="N501" s="817"/>
      <c r="O501" s="816"/>
      <c r="P501" s="817"/>
      <c r="Q501" s="816"/>
      <c r="R501" s="817"/>
      <c r="S501" s="816"/>
      <c r="T501" s="817"/>
      <c r="U501" s="816"/>
      <c r="V501" s="817"/>
      <c r="W501" s="865"/>
      <c r="X501" s="866"/>
      <c r="Y501" s="865"/>
      <c r="Z501" s="866"/>
      <c r="AA501" s="792"/>
      <c r="AB501" s="792"/>
      <c r="AC501" s="792"/>
      <c r="AD501" s="792"/>
      <c r="AE501" s="792"/>
      <c r="AF501" s="792"/>
    </row>
    <row r="502" spans="2:32" s="404" customFormat="1" ht="15" customHeight="1" x14ac:dyDescent="0.2">
      <c r="B502" s="826"/>
      <c r="C502" s="827"/>
      <c r="D502" s="793"/>
      <c r="E502" s="830"/>
      <c r="F502" s="833"/>
      <c r="G502" s="836"/>
      <c r="H502" s="830"/>
      <c r="I502" s="406" t="s">
        <v>158</v>
      </c>
      <c r="J502" s="405">
        <v>44032</v>
      </c>
      <c r="K502" s="820"/>
      <c r="L502" s="821"/>
      <c r="M502" s="818"/>
      <c r="N502" s="819"/>
      <c r="O502" s="818"/>
      <c r="P502" s="819"/>
      <c r="Q502" s="818"/>
      <c r="R502" s="819"/>
      <c r="S502" s="818"/>
      <c r="T502" s="819"/>
      <c r="U502" s="818"/>
      <c r="V502" s="819"/>
      <c r="W502" s="867"/>
      <c r="X502" s="868"/>
      <c r="Y502" s="867"/>
      <c r="Z502" s="868"/>
      <c r="AA502" s="793"/>
      <c r="AB502" s="793"/>
      <c r="AC502" s="793"/>
      <c r="AD502" s="793"/>
      <c r="AE502" s="793"/>
      <c r="AF502" s="793"/>
    </row>
    <row r="503" spans="2:32" s="404" customFormat="1" ht="12.75" customHeight="1" x14ac:dyDescent="0.2">
      <c r="B503" s="822" t="s">
        <v>340</v>
      </c>
      <c r="C503" s="823"/>
      <c r="D503" s="791" t="s">
        <v>280</v>
      </c>
      <c r="E503" s="828" t="s">
        <v>325</v>
      </c>
      <c r="F503" s="831"/>
      <c r="G503" s="834" t="s">
        <v>218</v>
      </c>
      <c r="H503" s="828" t="s">
        <v>324</v>
      </c>
      <c r="I503" s="434" t="s">
        <v>184</v>
      </c>
      <c r="J503" s="438">
        <v>53126.32</v>
      </c>
      <c r="K503" s="434" t="s">
        <v>183</v>
      </c>
      <c r="L503" s="461">
        <v>44216</v>
      </c>
      <c r="M503" s="434" t="s">
        <v>182</v>
      </c>
      <c r="N503" s="436">
        <f>J503</f>
        <v>53126.32</v>
      </c>
      <c r="O503" s="434" t="s">
        <v>181</v>
      </c>
      <c r="P503" s="435"/>
      <c r="Q503" s="434" t="s">
        <v>181</v>
      </c>
      <c r="R503" s="435"/>
      <c r="S503" s="434" t="s">
        <v>181</v>
      </c>
      <c r="T503" s="435"/>
      <c r="U503" s="434" t="s">
        <v>181</v>
      </c>
      <c r="V503" s="435">
        <v>0.1</v>
      </c>
      <c r="W503" s="657" t="s">
        <v>181</v>
      </c>
      <c r="X503" s="658">
        <v>0.41039999999999999</v>
      </c>
      <c r="Y503" s="466" t="s">
        <v>180</v>
      </c>
      <c r="Z503" s="465"/>
      <c r="AA503" s="791" t="s">
        <v>339</v>
      </c>
      <c r="AB503" s="791" t="s">
        <v>339</v>
      </c>
      <c r="AC503" s="791" t="s">
        <v>339</v>
      </c>
      <c r="AD503" s="791" t="s">
        <v>10</v>
      </c>
      <c r="AE503" s="791" t="s">
        <v>10</v>
      </c>
      <c r="AF503" s="791" t="s">
        <v>10</v>
      </c>
    </row>
    <row r="504" spans="2:32" s="404" customFormat="1" ht="15" customHeight="1" x14ac:dyDescent="0.2">
      <c r="B504" s="824"/>
      <c r="C504" s="825"/>
      <c r="D504" s="792"/>
      <c r="E504" s="829"/>
      <c r="F504" s="832"/>
      <c r="G504" s="835"/>
      <c r="H504" s="829"/>
      <c r="I504" s="416" t="s">
        <v>179</v>
      </c>
      <c r="J504" s="432" t="s">
        <v>321</v>
      </c>
      <c r="K504" s="416" t="s">
        <v>177</v>
      </c>
      <c r="L504" s="415"/>
      <c r="M504" s="416" t="s">
        <v>176</v>
      </c>
      <c r="N504" s="428">
        <f>N503</f>
        <v>53126.32</v>
      </c>
      <c r="O504" s="416" t="s">
        <v>175</v>
      </c>
      <c r="P504" s="426"/>
      <c r="Q504" s="416" t="s">
        <v>175</v>
      </c>
      <c r="R504" s="426"/>
      <c r="S504" s="416" t="s">
        <v>175</v>
      </c>
      <c r="T504" s="426"/>
      <c r="U504" s="416" t="s">
        <v>175</v>
      </c>
      <c r="V504" s="426"/>
      <c r="W504" s="659" t="s">
        <v>175</v>
      </c>
      <c r="X504" s="660"/>
      <c r="Y504" s="463" t="s">
        <v>174</v>
      </c>
      <c r="Z504" s="464"/>
      <c r="AA504" s="792"/>
      <c r="AB504" s="792"/>
      <c r="AC504" s="792"/>
      <c r="AD504" s="792"/>
      <c r="AE504" s="792"/>
      <c r="AF504" s="792"/>
    </row>
    <row r="505" spans="2:32" s="404" customFormat="1" ht="39" customHeight="1" x14ac:dyDescent="0.2">
      <c r="B505" s="824"/>
      <c r="C505" s="825"/>
      <c r="D505" s="792"/>
      <c r="E505" s="829"/>
      <c r="F505" s="832"/>
      <c r="G505" s="835"/>
      <c r="H505" s="829"/>
      <c r="I505" s="416" t="s">
        <v>173</v>
      </c>
      <c r="J505" s="429" t="s">
        <v>338</v>
      </c>
      <c r="K505" s="416" t="s">
        <v>171</v>
      </c>
      <c r="L505" s="427"/>
      <c r="M505" s="416" t="s">
        <v>170</v>
      </c>
      <c r="N505" s="428"/>
      <c r="O505" s="416" t="s">
        <v>169</v>
      </c>
      <c r="P505" s="426"/>
      <c r="Q505" s="416" t="s">
        <v>169</v>
      </c>
      <c r="R505" s="426"/>
      <c r="S505" s="416" t="s">
        <v>169</v>
      </c>
      <c r="T505" s="426"/>
      <c r="U505" s="416" t="s">
        <v>169</v>
      </c>
      <c r="V505" s="426">
        <v>0.1</v>
      </c>
      <c r="W505" s="659" t="s">
        <v>169</v>
      </c>
      <c r="X505" s="660">
        <v>0.41039999999999999</v>
      </c>
      <c r="Y505" s="781"/>
      <c r="Z505" s="782"/>
      <c r="AA505" s="792"/>
      <c r="AB505" s="792"/>
      <c r="AC505" s="792"/>
      <c r="AD505" s="792"/>
      <c r="AE505" s="792"/>
      <c r="AF505" s="792"/>
    </row>
    <row r="506" spans="2:32" s="404" customFormat="1" ht="15" customHeight="1" x14ac:dyDescent="0.2">
      <c r="B506" s="824"/>
      <c r="C506" s="825"/>
      <c r="D506" s="792"/>
      <c r="E506" s="829"/>
      <c r="F506" s="832"/>
      <c r="G506" s="835"/>
      <c r="H506" s="829"/>
      <c r="I506" s="416" t="s">
        <v>168</v>
      </c>
      <c r="J506" s="427" t="s">
        <v>319</v>
      </c>
      <c r="K506" s="416" t="s">
        <v>167</v>
      </c>
      <c r="L506" s="427"/>
      <c r="M506" s="816"/>
      <c r="N506" s="817"/>
      <c r="O506" s="416" t="s">
        <v>166</v>
      </c>
      <c r="P506" s="426">
        <f>IF(P504="",P505-P503,P505-P504)</f>
        <v>0</v>
      </c>
      <c r="Q506" s="416" t="s">
        <v>166</v>
      </c>
      <c r="R506" s="426">
        <f>IF(R504="",R505-R503,R505-R504)</f>
        <v>0</v>
      </c>
      <c r="S506" s="416" t="s">
        <v>166</v>
      </c>
      <c r="T506" s="426">
        <f>IF(T504="",T505-T503,T505-T504)</f>
        <v>0</v>
      </c>
      <c r="U506" s="416" t="s">
        <v>166</v>
      </c>
      <c r="V506" s="426">
        <f>IF(V504="",V505-V503,V505-V504)</f>
        <v>0</v>
      </c>
      <c r="W506" s="659" t="s">
        <v>166</v>
      </c>
      <c r="X506" s="660">
        <f>IF(X504="",X505-X503,X505-X504)</f>
        <v>0</v>
      </c>
      <c r="Y506" s="781"/>
      <c r="Z506" s="782"/>
      <c r="AA506" s="792"/>
      <c r="AB506" s="792"/>
      <c r="AC506" s="792"/>
      <c r="AD506" s="792"/>
      <c r="AE506" s="792"/>
      <c r="AF506" s="792"/>
    </row>
    <row r="507" spans="2:32" s="404" customFormat="1" ht="15" customHeight="1" x14ac:dyDescent="0.2">
      <c r="B507" s="824"/>
      <c r="C507" s="825"/>
      <c r="D507" s="792"/>
      <c r="E507" s="829"/>
      <c r="F507" s="832"/>
      <c r="G507" s="835"/>
      <c r="H507" s="829"/>
      <c r="I507" s="416" t="s">
        <v>165</v>
      </c>
      <c r="J507" s="415"/>
      <c r="K507" s="416" t="s">
        <v>164</v>
      </c>
      <c r="L507" s="415"/>
      <c r="M507" s="816"/>
      <c r="N507" s="817"/>
      <c r="O507" s="816"/>
      <c r="P507" s="817"/>
      <c r="Q507" s="816"/>
      <c r="R507" s="817"/>
      <c r="S507" s="816"/>
      <c r="T507" s="817"/>
      <c r="U507" s="816"/>
      <c r="V507" s="817"/>
      <c r="W507" s="865"/>
      <c r="X507" s="866"/>
      <c r="Y507" s="781"/>
      <c r="Z507" s="782"/>
      <c r="AA507" s="792"/>
      <c r="AB507" s="792"/>
      <c r="AC507" s="792"/>
      <c r="AD507" s="792"/>
      <c r="AE507" s="792"/>
      <c r="AF507" s="792"/>
    </row>
    <row r="508" spans="2:32" s="404" customFormat="1" ht="15" customHeight="1" x14ac:dyDescent="0.2">
      <c r="B508" s="826"/>
      <c r="C508" s="827"/>
      <c r="D508" s="793"/>
      <c r="E508" s="830"/>
      <c r="F508" s="833"/>
      <c r="G508" s="836"/>
      <c r="H508" s="830"/>
      <c r="I508" s="406" t="s">
        <v>158</v>
      </c>
      <c r="J508" s="405">
        <v>44014</v>
      </c>
      <c r="K508" s="820"/>
      <c r="L508" s="821"/>
      <c r="M508" s="818"/>
      <c r="N508" s="819"/>
      <c r="O508" s="818"/>
      <c r="P508" s="819"/>
      <c r="Q508" s="818"/>
      <c r="R508" s="819"/>
      <c r="S508" s="818"/>
      <c r="T508" s="819"/>
      <c r="U508" s="818"/>
      <c r="V508" s="819"/>
      <c r="W508" s="867"/>
      <c r="X508" s="868"/>
      <c r="Y508" s="783"/>
      <c r="Z508" s="784"/>
      <c r="AA508" s="793"/>
      <c r="AB508" s="793"/>
      <c r="AC508" s="793"/>
      <c r="AD508" s="793"/>
      <c r="AE508" s="793"/>
      <c r="AF508" s="793"/>
    </row>
    <row r="509" spans="2:32" s="404" customFormat="1" ht="12.75" customHeight="1" x14ac:dyDescent="0.2">
      <c r="B509" s="822" t="s">
        <v>337</v>
      </c>
      <c r="C509" s="823"/>
      <c r="D509" s="791" t="s">
        <v>280</v>
      </c>
      <c r="E509" s="828" t="s">
        <v>325</v>
      </c>
      <c r="F509" s="831">
        <v>4.9000000000000004</v>
      </c>
      <c r="G509" s="834" t="s">
        <v>218</v>
      </c>
      <c r="H509" s="828" t="s">
        <v>324</v>
      </c>
      <c r="I509" s="434" t="s">
        <v>184</v>
      </c>
      <c r="J509" s="712">
        <v>116515.66</v>
      </c>
      <c r="K509" s="657" t="s">
        <v>183</v>
      </c>
      <c r="L509" s="723">
        <v>44232</v>
      </c>
      <c r="M509" s="434" t="s">
        <v>182</v>
      </c>
      <c r="N509" s="436">
        <f>J509</f>
        <v>116515.66</v>
      </c>
      <c r="O509" s="434" t="s">
        <v>181</v>
      </c>
      <c r="P509" s="435"/>
      <c r="Q509" s="434" t="s">
        <v>181</v>
      </c>
      <c r="R509" s="435"/>
      <c r="S509" s="434" t="s">
        <v>181</v>
      </c>
      <c r="T509" s="435"/>
      <c r="U509" s="434" t="s">
        <v>181</v>
      </c>
      <c r="V509" s="435"/>
      <c r="W509" s="657" t="s">
        <v>181</v>
      </c>
      <c r="X509" s="658">
        <v>0.41789999999999999</v>
      </c>
      <c r="Y509" s="657" t="s">
        <v>180</v>
      </c>
      <c r="Z509" s="714">
        <v>6</v>
      </c>
      <c r="AA509" s="791" t="s">
        <v>336</v>
      </c>
      <c r="AB509" s="791" t="s">
        <v>336</v>
      </c>
      <c r="AC509" s="791" t="s">
        <v>336</v>
      </c>
      <c r="AD509" s="791" t="s">
        <v>336</v>
      </c>
      <c r="AE509" s="791" t="s">
        <v>336</v>
      </c>
      <c r="AF509" s="791" t="s">
        <v>10</v>
      </c>
    </row>
    <row r="510" spans="2:32" s="404" customFormat="1" ht="15" customHeight="1" x14ac:dyDescent="0.2">
      <c r="B510" s="824"/>
      <c r="C510" s="825"/>
      <c r="D510" s="792"/>
      <c r="E510" s="829"/>
      <c r="F510" s="832"/>
      <c r="G510" s="835"/>
      <c r="H510" s="829"/>
      <c r="I510" s="416" t="s">
        <v>179</v>
      </c>
      <c r="J510" s="715" t="s">
        <v>321</v>
      </c>
      <c r="K510" s="659" t="s">
        <v>177</v>
      </c>
      <c r="L510" s="685"/>
      <c r="M510" s="416" t="s">
        <v>176</v>
      </c>
      <c r="N510" s="428">
        <f>N509</f>
        <v>116515.66</v>
      </c>
      <c r="O510" s="416" t="s">
        <v>175</v>
      </c>
      <c r="P510" s="426"/>
      <c r="Q510" s="416" t="s">
        <v>175</v>
      </c>
      <c r="R510" s="426"/>
      <c r="S510" s="416" t="s">
        <v>175</v>
      </c>
      <c r="T510" s="426"/>
      <c r="U510" s="416" t="s">
        <v>175</v>
      </c>
      <c r="V510" s="426"/>
      <c r="W510" s="659" t="s">
        <v>175</v>
      </c>
      <c r="X510" s="660"/>
      <c r="Y510" s="659" t="s">
        <v>174</v>
      </c>
      <c r="Z510" s="716">
        <v>18</v>
      </c>
      <c r="AA510" s="792"/>
      <c r="AB510" s="792"/>
      <c r="AC510" s="792"/>
      <c r="AD510" s="792"/>
      <c r="AE510" s="792"/>
      <c r="AF510" s="792"/>
    </row>
    <row r="511" spans="2:32" s="404" customFormat="1" ht="39" customHeight="1" x14ac:dyDescent="0.2">
      <c r="B511" s="824"/>
      <c r="C511" s="825"/>
      <c r="D511" s="792"/>
      <c r="E511" s="829"/>
      <c r="F511" s="832"/>
      <c r="G511" s="835"/>
      <c r="H511" s="829"/>
      <c r="I511" s="416" t="s">
        <v>173</v>
      </c>
      <c r="J511" s="717" t="s">
        <v>2150</v>
      </c>
      <c r="K511" s="659" t="s">
        <v>171</v>
      </c>
      <c r="L511" s="684"/>
      <c r="M511" s="416" t="s">
        <v>170</v>
      </c>
      <c r="N511" s="428"/>
      <c r="O511" s="416" t="s">
        <v>169</v>
      </c>
      <c r="P511" s="426"/>
      <c r="Q511" s="416" t="s">
        <v>169</v>
      </c>
      <c r="R511" s="426"/>
      <c r="S511" s="416" t="s">
        <v>169</v>
      </c>
      <c r="T511" s="426"/>
      <c r="U511" s="416" t="s">
        <v>169</v>
      </c>
      <c r="V511" s="426"/>
      <c r="W511" s="659" t="s">
        <v>169</v>
      </c>
      <c r="X511" s="660">
        <v>0.41789999999999999</v>
      </c>
      <c r="Y511" s="865"/>
      <c r="Z511" s="866"/>
      <c r="AA511" s="792"/>
      <c r="AB511" s="792"/>
      <c r="AC511" s="792"/>
      <c r="AD511" s="792"/>
      <c r="AE511" s="792"/>
      <c r="AF511" s="792"/>
    </row>
    <row r="512" spans="2:32" s="404" customFormat="1" ht="15" customHeight="1" x14ac:dyDescent="0.2">
      <c r="B512" s="824"/>
      <c r="C512" s="825"/>
      <c r="D512" s="792"/>
      <c r="E512" s="829"/>
      <c r="F512" s="832"/>
      <c r="G512" s="835"/>
      <c r="H512" s="829"/>
      <c r="I512" s="416" t="s">
        <v>168</v>
      </c>
      <c r="J512" s="684" t="s">
        <v>319</v>
      </c>
      <c r="K512" s="659" t="s">
        <v>167</v>
      </c>
      <c r="L512" s="684"/>
      <c r="M512" s="816"/>
      <c r="N512" s="817"/>
      <c r="O512" s="416" t="s">
        <v>166</v>
      </c>
      <c r="P512" s="426">
        <f>IF(P510="",P511-P509,P511-P510)</f>
        <v>0</v>
      </c>
      <c r="Q512" s="416" t="s">
        <v>166</v>
      </c>
      <c r="R512" s="426">
        <f>IF(R510="",R511-R509,R511-R510)</f>
        <v>0</v>
      </c>
      <c r="S512" s="416" t="s">
        <v>166</v>
      </c>
      <c r="T512" s="426">
        <f>IF(T510="",T511-T509,T511-T510)</f>
        <v>0</v>
      </c>
      <c r="U512" s="416" t="s">
        <v>166</v>
      </c>
      <c r="V512" s="426">
        <f>IF(V510="",V511-V509,V511-V510)</f>
        <v>0</v>
      </c>
      <c r="W512" s="659" t="s">
        <v>166</v>
      </c>
      <c r="X512" s="660">
        <f>IF(X510="",X511-X509,X511-X510)</f>
        <v>0</v>
      </c>
      <c r="Y512" s="865"/>
      <c r="Z512" s="866"/>
      <c r="AA512" s="792"/>
      <c r="AB512" s="792"/>
      <c r="AC512" s="792"/>
      <c r="AD512" s="792"/>
      <c r="AE512" s="792"/>
      <c r="AF512" s="792"/>
    </row>
    <row r="513" spans="2:32" s="404" customFormat="1" ht="15" customHeight="1" x14ac:dyDescent="0.2">
      <c r="B513" s="824"/>
      <c r="C513" s="825"/>
      <c r="D513" s="792"/>
      <c r="E513" s="829"/>
      <c r="F513" s="832"/>
      <c r="G513" s="835"/>
      <c r="H513" s="829"/>
      <c r="I513" s="416" t="s">
        <v>165</v>
      </c>
      <c r="J513" s="685"/>
      <c r="K513" s="659" t="s">
        <v>164</v>
      </c>
      <c r="L513" s="685"/>
      <c r="M513" s="816"/>
      <c r="N513" s="817"/>
      <c r="O513" s="816"/>
      <c r="P513" s="817"/>
      <c r="Q513" s="816"/>
      <c r="R513" s="817"/>
      <c r="S513" s="816"/>
      <c r="T513" s="817"/>
      <c r="U513" s="816"/>
      <c r="V513" s="817"/>
      <c r="W513" s="865"/>
      <c r="X513" s="866"/>
      <c r="Y513" s="865"/>
      <c r="Z513" s="866"/>
      <c r="AA513" s="792"/>
      <c r="AB513" s="792"/>
      <c r="AC513" s="792"/>
      <c r="AD513" s="792"/>
      <c r="AE513" s="792"/>
      <c r="AF513" s="792"/>
    </row>
    <row r="514" spans="2:32" s="404" customFormat="1" ht="15" customHeight="1" x14ac:dyDescent="0.2">
      <c r="B514" s="826"/>
      <c r="C514" s="827"/>
      <c r="D514" s="793"/>
      <c r="E514" s="830"/>
      <c r="F514" s="833"/>
      <c r="G514" s="836"/>
      <c r="H514" s="830"/>
      <c r="I514" s="406" t="s">
        <v>158</v>
      </c>
      <c r="J514" s="718">
        <v>44048</v>
      </c>
      <c r="K514" s="889"/>
      <c r="L514" s="890"/>
      <c r="M514" s="818"/>
      <c r="N514" s="819"/>
      <c r="O514" s="818"/>
      <c r="P514" s="819"/>
      <c r="Q514" s="818"/>
      <c r="R514" s="819"/>
      <c r="S514" s="818"/>
      <c r="T514" s="819"/>
      <c r="U514" s="818"/>
      <c r="V514" s="819"/>
      <c r="W514" s="867"/>
      <c r="X514" s="868"/>
      <c r="Y514" s="867"/>
      <c r="Z514" s="868"/>
      <c r="AA514" s="793"/>
      <c r="AB514" s="793"/>
      <c r="AC514" s="793"/>
      <c r="AD514" s="793"/>
      <c r="AE514" s="793"/>
      <c r="AF514" s="793"/>
    </row>
    <row r="515" spans="2:32" s="404" customFormat="1" ht="12.75" customHeight="1" x14ac:dyDescent="0.2">
      <c r="B515" s="822" t="s">
        <v>334</v>
      </c>
      <c r="C515" s="823"/>
      <c r="D515" s="791" t="s">
        <v>280</v>
      </c>
      <c r="E515" s="828" t="s">
        <v>325</v>
      </c>
      <c r="F515" s="831">
        <v>4.55</v>
      </c>
      <c r="G515" s="834" t="s">
        <v>218</v>
      </c>
      <c r="H515" s="828" t="s">
        <v>324</v>
      </c>
      <c r="I515" s="434" t="s">
        <v>184</v>
      </c>
      <c r="J515" s="438">
        <v>112893.42</v>
      </c>
      <c r="K515" s="434" t="s">
        <v>183</v>
      </c>
      <c r="L515" s="461">
        <v>44232</v>
      </c>
      <c r="M515" s="434" t="s">
        <v>182</v>
      </c>
      <c r="N515" s="436">
        <f>J515</f>
        <v>112893.42</v>
      </c>
      <c r="O515" s="434" t="s">
        <v>181</v>
      </c>
      <c r="P515" s="435"/>
      <c r="Q515" s="434" t="s">
        <v>181</v>
      </c>
      <c r="R515" s="435"/>
      <c r="S515" s="434" t="s">
        <v>181</v>
      </c>
      <c r="T515" s="435"/>
      <c r="U515" s="434" t="s">
        <v>181</v>
      </c>
      <c r="V515" s="435">
        <v>0.42249999999999999</v>
      </c>
      <c r="W515" s="657" t="s">
        <v>181</v>
      </c>
      <c r="X515" s="658">
        <v>0.42249999999999999</v>
      </c>
      <c r="Y515" s="466" t="s">
        <v>180</v>
      </c>
      <c r="Z515" s="465">
        <v>3</v>
      </c>
      <c r="AA515" s="791" t="s">
        <v>333</v>
      </c>
      <c r="AB515" s="791" t="s">
        <v>333</v>
      </c>
      <c r="AC515" s="791" t="s">
        <v>333</v>
      </c>
      <c r="AD515" s="791" t="s">
        <v>10</v>
      </c>
      <c r="AE515" s="791" t="s">
        <v>10</v>
      </c>
      <c r="AF515" s="791" t="s">
        <v>10</v>
      </c>
    </row>
    <row r="516" spans="2:32" s="404" customFormat="1" ht="15" customHeight="1" x14ac:dyDescent="0.2">
      <c r="B516" s="824"/>
      <c r="C516" s="825"/>
      <c r="D516" s="792"/>
      <c r="E516" s="829"/>
      <c r="F516" s="832"/>
      <c r="G516" s="835"/>
      <c r="H516" s="829"/>
      <c r="I516" s="416" t="s">
        <v>179</v>
      </c>
      <c r="J516" s="432" t="s">
        <v>321</v>
      </c>
      <c r="K516" s="416" t="s">
        <v>177</v>
      </c>
      <c r="L516" s="415"/>
      <c r="M516" s="416" t="s">
        <v>176</v>
      </c>
      <c r="N516" s="428">
        <f>N515</f>
        <v>112893.42</v>
      </c>
      <c r="O516" s="416" t="s">
        <v>175</v>
      </c>
      <c r="P516" s="426"/>
      <c r="Q516" s="416" t="s">
        <v>175</v>
      </c>
      <c r="R516" s="426"/>
      <c r="S516" s="416" t="s">
        <v>175</v>
      </c>
      <c r="T516" s="426"/>
      <c r="U516" s="416" t="s">
        <v>175</v>
      </c>
      <c r="V516" s="426"/>
      <c r="W516" s="659" t="s">
        <v>175</v>
      </c>
      <c r="X516" s="660"/>
      <c r="Y516" s="463" t="s">
        <v>174</v>
      </c>
      <c r="Z516" s="464">
        <f>3*22</f>
        <v>66</v>
      </c>
      <c r="AA516" s="792"/>
      <c r="AB516" s="792"/>
      <c r="AC516" s="792"/>
      <c r="AD516" s="792"/>
      <c r="AE516" s="792"/>
      <c r="AF516" s="792"/>
    </row>
    <row r="517" spans="2:32" s="404" customFormat="1" ht="39" customHeight="1" x14ac:dyDescent="0.2">
      <c r="B517" s="824"/>
      <c r="C517" s="825"/>
      <c r="D517" s="792"/>
      <c r="E517" s="829"/>
      <c r="F517" s="832"/>
      <c r="G517" s="835"/>
      <c r="H517" s="829"/>
      <c r="I517" s="416" t="s">
        <v>173</v>
      </c>
      <c r="J517" s="429" t="s">
        <v>320</v>
      </c>
      <c r="K517" s="416" t="s">
        <v>171</v>
      </c>
      <c r="L517" s="427"/>
      <c r="M517" s="416" t="s">
        <v>170</v>
      </c>
      <c r="N517" s="428"/>
      <c r="O517" s="416" t="s">
        <v>169</v>
      </c>
      <c r="P517" s="426"/>
      <c r="Q517" s="416" t="s">
        <v>169</v>
      </c>
      <c r="R517" s="426"/>
      <c r="S517" s="416" t="s">
        <v>169</v>
      </c>
      <c r="T517" s="426"/>
      <c r="U517" s="416" t="s">
        <v>169</v>
      </c>
      <c r="V517" s="426">
        <v>0.42249999999999999</v>
      </c>
      <c r="W517" s="659" t="s">
        <v>169</v>
      </c>
      <c r="X517" s="660">
        <v>0.42249999999999999</v>
      </c>
      <c r="Y517" s="781"/>
      <c r="Z517" s="782"/>
      <c r="AA517" s="792"/>
      <c r="AB517" s="792"/>
      <c r="AC517" s="792"/>
      <c r="AD517" s="792"/>
      <c r="AE517" s="792"/>
      <c r="AF517" s="792"/>
    </row>
    <row r="518" spans="2:32" s="404" customFormat="1" ht="15" customHeight="1" x14ac:dyDescent="0.2">
      <c r="B518" s="824"/>
      <c r="C518" s="825"/>
      <c r="D518" s="792"/>
      <c r="E518" s="829"/>
      <c r="F518" s="832"/>
      <c r="G518" s="835"/>
      <c r="H518" s="829"/>
      <c r="I518" s="416" t="s">
        <v>168</v>
      </c>
      <c r="J518" s="427" t="s">
        <v>319</v>
      </c>
      <c r="K518" s="416" t="s">
        <v>167</v>
      </c>
      <c r="L518" s="427"/>
      <c r="M518" s="816"/>
      <c r="N518" s="817"/>
      <c r="O518" s="416" t="s">
        <v>166</v>
      </c>
      <c r="P518" s="426">
        <f>IF(P516="",P517-P515,P517-P516)</f>
        <v>0</v>
      </c>
      <c r="Q518" s="416" t="s">
        <v>166</v>
      </c>
      <c r="R518" s="426">
        <f>IF(R516="",R517-R515,R517-R516)</f>
        <v>0</v>
      </c>
      <c r="S518" s="416" t="s">
        <v>166</v>
      </c>
      <c r="T518" s="426">
        <f>IF(T516="",T517-T515,T517-T516)</f>
        <v>0</v>
      </c>
      <c r="U518" s="416" t="s">
        <v>166</v>
      </c>
      <c r="V518" s="426">
        <f>IF(V516="",V517-V515,V517-V516)</f>
        <v>0</v>
      </c>
      <c r="W518" s="659" t="s">
        <v>166</v>
      </c>
      <c r="X518" s="660">
        <f>IF(X516="",X517-X515,X517-X516)</f>
        <v>0</v>
      </c>
      <c r="Y518" s="781"/>
      <c r="Z518" s="782"/>
      <c r="AA518" s="792"/>
      <c r="AB518" s="792"/>
      <c r="AC518" s="792"/>
      <c r="AD518" s="792"/>
      <c r="AE518" s="792"/>
      <c r="AF518" s="792"/>
    </row>
    <row r="519" spans="2:32" s="404" customFormat="1" ht="15" customHeight="1" x14ac:dyDescent="0.2">
      <c r="B519" s="824"/>
      <c r="C519" s="825"/>
      <c r="D519" s="792"/>
      <c r="E519" s="829"/>
      <c r="F519" s="832"/>
      <c r="G519" s="835"/>
      <c r="H519" s="829"/>
      <c r="I519" s="416" t="s">
        <v>165</v>
      </c>
      <c r="J519" s="415"/>
      <c r="K519" s="416" t="s">
        <v>164</v>
      </c>
      <c r="L519" s="415"/>
      <c r="M519" s="816"/>
      <c r="N519" s="817"/>
      <c r="O519" s="816"/>
      <c r="P519" s="817"/>
      <c r="Q519" s="816"/>
      <c r="R519" s="817"/>
      <c r="S519" s="816"/>
      <c r="T519" s="817"/>
      <c r="U519" s="816"/>
      <c r="V519" s="817"/>
      <c r="W519" s="865"/>
      <c r="X519" s="866"/>
      <c r="Y519" s="781"/>
      <c r="Z519" s="782"/>
      <c r="AA519" s="792"/>
      <c r="AB519" s="792"/>
      <c r="AC519" s="792"/>
      <c r="AD519" s="792"/>
      <c r="AE519" s="792"/>
      <c r="AF519" s="792"/>
    </row>
    <row r="520" spans="2:32" s="404" customFormat="1" ht="15" customHeight="1" x14ac:dyDescent="0.2">
      <c r="B520" s="826"/>
      <c r="C520" s="827"/>
      <c r="D520" s="793"/>
      <c r="E520" s="830"/>
      <c r="F520" s="833"/>
      <c r="G520" s="836"/>
      <c r="H520" s="830"/>
      <c r="I520" s="406" t="s">
        <v>158</v>
      </c>
      <c r="J520" s="405">
        <v>44048</v>
      </c>
      <c r="K520" s="820"/>
      <c r="L520" s="821"/>
      <c r="M520" s="818"/>
      <c r="N520" s="819"/>
      <c r="O520" s="818"/>
      <c r="P520" s="819"/>
      <c r="Q520" s="818"/>
      <c r="R520" s="819"/>
      <c r="S520" s="818"/>
      <c r="T520" s="819"/>
      <c r="U520" s="818"/>
      <c r="V520" s="819"/>
      <c r="W520" s="867"/>
      <c r="X520" s="868"/>
      <c r="Y520" s="783"/>
      <c r="Z520" s="784"/>
      <c r="AA520" s="793"/>
      <c r="AB520" s="793"/>
      <c r="AC520" s="793"/>
      <c r="AD520" s="793"/>
      <c r="AE520" s="793"/>
      <c r="AF520" s="793"/>
    </row>
    <row r="521" spans="2:32" s="404" customFormat="1" ht="12.75" customHeight="1" x14ac:dyDescent="0.2">
      <c r="B521" s="822" t="s">
        <v>328</v>
      </c>
      <c r="C521" s="823"/>
      <c r="D521" s="791" t="s">
        <v>280</v>
      </c>
      <c r="E521" s="828" t="s">
        <v>325</v>
      </c>
      <c r="F521" s="831"/>
      <c r="G521" s="834" t="s">
        <v>218</v>
      </c>
      <c r="H521" s="828" t="s">
        <v>324</v>
      </c>
      <c r="I521" s="434" t="s">
        <v>184</v>
      </c>
      <c r="J521" s="712">
        <v>429840.12</v>
      </c>
      <c r="K521" s="657" t="s">
        <v>183</v>
      </c>
      <c r="L521" s="723">
        <v>44337</v>
      </c>
      <c r="M521" s="434" t="s">
        <v>182</v>
      </c>
      <c r="N521" s="436">
        <f>J521</f>
        <v>429840.12</v>
      </c>
      <c r="O521" s="434" t="s">
        <v>181</v>
      </c>
      <c r="P521" s="435"/>
      <c r="Q521" s="434" t="s">
        <v>181</v>
      </c>
      <c r="R521" s="435"/>
      <c r="S521" s="434" t="s">
        <v>181</v>
      </c>
      <c r="T521" s="435"/>
      <c r="U521" s="434" t="s">
        <v>181</v>
      </c>
      <c r="V521" s="435"/>
      <c r="W521" s="657" t="s">
        <v>181</v>
      </c>
      <c r="X521" s="658">
        <v>0.27710000000000001</v>
      </c>
      <c r="Y521" s="657" t="s">
        <v>180</v>
      </c>
      <c r="Z521" s="714">
        <v>4</v>
      </c>
      <c r="AA521" s="791" t="s">
        <v>327</v>
      </c>
      <c r="AB521" s="791" t="s">
        <v>327</v>
      </c>
      <c r="AC521" s="791" t="s">
        <v>327</v>
      </c>
      <c r="AD521" s="791" t="s">
        <v>327</v>
      </c>
      <c r="AE521" s="791" t="s">
        <v>327</v>
      </c>
      <c r="AF521" s="791" t="s">
        <v>322</v>
      </c>
    </row>
    <row r="522" spans="2:32" s="404" customFormat="1" ht="15" customHeight="1" x14ac:dyDescent="0.2">
      <c r="B522" s="824"/>
      <c r="C522" s="825"/>
      <c r="D522" s="792"/>
      <c r="E522" s="829"/>
      <c r="F522" s="832"/>
      <c r="G522" s="835"/>
      <c r="H522" s="829"/>
      <c r="I522" s="416" t="s">
        <v>179</v>
      </c>
      <c r="J522" s="715" t="s">
        <v>321</v>
      </c>
      <c r="K522" s="659" t="s">
        <v>177</v>
      </c>
      <c r="L522" s="685"/>
      <c r="M522" s="416" t="s">
        <v>176</v>
      </c>
      <c r="N522" s="428">
        <f>N521</f>
        <v>429840.12</v>
      </c>
      <c r="O522" s="416" t="s">
        <v>175</v>
      </c>
      <c r="P522" s="426"/>
      <c r="Q522" s="416" t="s">
        <v>175</v>
      </c>
      <c r="R522" s="426"/>
      <c r="S522" s="416" t="s">
        <v>175</v>
      </c>
      <c r="T522" s="426"/>
      <c r="U522" s="416" t="s">
        <v>175</v>
      </c>
      <c r="V522" s="426"/>
      <c r="W522" s="659" t="s">
        <v>175</v>
      </c>
      <c r="X522" s="660"/>
      <c r="Y522" s="659" t="s">
        <v>174</v>
      </c>
      <c r="Z522" s="716">
        <f>4*21</f>
        <v>84</v>
      </c>
      <c r="AA522" s="792"/>
      <c r="AB522" s="792"/>
      <c r="AC522" s="792"/>
      <c r="AD522" s="792"/>
      <c r="AE522" s="792"/>
      <c r="AF522" s="792"/>
    </row>
    <row r="523" spans="2:32" s="404" customFormat="1" ht="39" customHeight="1" x14ac:dyDescent="0.2">
      <c r="B523" s="824"/>
      <c r="C523" s="825"/>
      <c r="D523" s="792"/>
      <c r="E523" s="829"/>
      <c r="F523" s="832"/>
      <c r="G523" s="835"/>
      <c r="H523" s="829"/>
      <c r="I523" s="416" t="s">
        <v>173</v>
      </c>
      <c r="J523" s="717" t="s">
        <v>330</v>
      </c>
      <c r="K523" s="659" t="s">
        <v>171</v>
      </c>
      <c r="L523" s="684"/>
      <c r="M523" s="416" t="s">
        <v>170</v>
      </c>
      <c r="N523" s="428"/>
      <c r="O523" s="416" t="s">
        <v>169</v>
      </c>
      <c r="P523" s="426"/>
      <c r="Q523" s="416" t="s">
        <v>169</v>
      </c>
      <c r="R523" s="426"/>
      <c r="S523" s="416" t="s">
        <v>169</v>
      </c>
      <c r="T523" s="426"/>
      <c r="U523" s="416" t="s">
        <v>169</v>
      </c>
      <c r="V523" s="426"/>
      <c r="W523" s="659" t="s">
        <v>169</v>
      </c>
      <c r="X523" s="660">
        <v>0.27710000000000001</v>
      </c>
      <c r="Y523" s="865"/>
      <c r="Z523" s="866"/>
      <c r="AA523" s="792"/>
      <c r="AB523" s="792"/>
      <c r="AC523" s="792"/>
      <c r="AD523" s="792"/>
      <c r="AE523" s="792"/>
      <c r="AF523" s="792"/>
    </row>
    <row r="524" spans="2:32" s="404" customFormat="1" ht="15" customHeight="1" x14ac:dyDescent="0.2">
      <c r="B524" s="824"/>
      <c r="C524" s="825"/>
      <c r="D524" s="792"/>
      <c r="E524" s="829"/>
      <c r="F524" s="832"/>
      <c r="G524" s="835"/>
      <c r="H524" s="829"/>
      <c r="I524" s="416" t="s">
        <v>168</v>
      </c>
      <c r="J524" s="684" t="s">
        <v>319</v>
      </c>
      <c r="K524" s="659" t="s">
        <v>167</v>
      </c>
      <c r="L524" s="684"/>
      <c r="M524" s="816"/>
      <c r="N524" s="817"/>
      <c r="O524" s="416" t="s">
        <v>166</v>
      </c>
      <c r="P524" s="426">
        <f>IF(P522="",P523-P521,P523-P522)</f>
        <v>0</v>
      </c>
      <c r="Q524" s="416" t="s">
        <v>166</v>
      </c>
      <c r="R524" s="426">
        <f>IF(R522="",R523-R521,R523-R522)</f>
        <v>0</v>
      </c>
      <c r="S524" s="416" t="s">
        <v>166</v>
      </c>
      <c r="T524" s="426">
        <f>IF(T522="",T523-T521,T523-T522)</f>
        <v>0</v>
      </c>
      <c r="U524" s="416" t="s">
        <v>166</v>
      </c>
      <c r="V524" s="426">
        <f>IF(V522="",V523-V521,V523-V522)</f>
        <v>0</v>
      </c>
      <c r="W524" s="659" t="s">
        <v>166</v>
      </c>
      <c r="X524" s="660">
        <f>IF(X522="",X523-X521,X523-X522)</f>
        <v>0</v>
      </c>
      <c r="Y524" s="865"/>
      <c r="Z524" s="866"/>
      <c r="AA524" s="792"/>
      <c r="AB524" s="792"/>
      <c r="AC524" s="792"/>
      <c r="AD524" s="792"/>
      <c r="AE524" s="792"/>
      <c r="AF524" s="792"/>
    </row>
    <row r="525" spans="2:32" s="404" customFormat="1" ht="15" customHeight="1" x14ac:dyDescent="0.2">
      <c r="B525" s="824"/>
      <c r="C525" s="825"/>
      <c r="D525" s="792"/>
      <c r="E525" s="829"/>
      <c r="F525" s="832"/>
      <c r="G525" s="835"/>
      <c r="H525" s="829"/>
      <c r="I525" s="416" t="s">
        <v>165</v>
      </c>
      <c r="J525" s="685"/>
      <c r="K525" s="659" t="s">
        <v>164</v>
      </c>
      <c r="L525" s="685"/>
      <c r="M525" s="816"/>
      <c r="N525" s="817"/>
      <c r="O525" s="816"/>
      <c r="P525" s="817"/>
      <c r="Q525" s="816"/>
      <c r="R525" s="817"/>
      <c r="S525" s="816"/>
      <c r="T525" s="817"/>
      <c r="U525" s="816"/>
      <c r="V525" s="817"/>
      <c r="W525" s="865"/>
      <c r="X525" s="866"/>
      <c r="Y525" s="865"/>
      <c r="Z525" s="866"/>
      <c r="AA525" s="792"/>
      <c r="AB525" s="792"/>
      <c r="AC525" s="792"/>
      <c r="AD525" s="792"/>
      <c r="AE525" s="792"/>
      <c r="AF525" s="792"/>
    </row>
    <row r="526" spans="2:32" s="404" customFormat="1" ht="15" customHeight="1" x14ac:dyDescent="0.2">
      <c r="B526" s="826"/>
      <c r="C526" s="827"/>
      <c r="D526" s="793"/>
      <c r="E526" s="830"/>
      <c r="F526" s="833"/>
      <c r="G526" s="836"/>
      <c r="H526" s="830"/>
      <c r="I526" s="406" t="s">
        <v>158</v>
      </c>
      <c r="J526" s="718">
        <v>44064</v>
      </c>
      <c r="K526" s="889"/>
      <c r="L526" s="890"/>
      <c r="M526" s="818"/>
      <c r="N526" s="819"/>
      <c r="O526" s="818"/>
      <c r="P526" s="819"/>
      <c r="Q526" s="818"/>
      <c r="R526" s="819"/>
      <c r="S526" s="818"/>
      <c r="T526" s="819"/>
      <c r="U526" s="818"/>
      <c r="V526" s="819"/>
      <c r="W526" s="867"/>
      <c r="X526" s="868"/>
      <c r="Y526" s="867"/>
      <c r="Z526" s="868"/>
      <c r="AA526" s="793"/>
      <c r="AB526" s="793"/>
      <c r="AC526" s="793"/>
      <c r="AD526" s="793"/>
      <c r="AE526" s="793"/>
      <c r="AF526" s="793"/>
    </row>
    <row r="527" spans="2:32" s="404" customFormat="1" ht="12.75" customHeight="1" x14ac:dyDescent="0.2">
      <c r="B527" s="822" t="s">
        <v>326</v>
      </c>
      <c r="C527" s="823"/>
      <c r="D527" s="791" t="s">
        <v>280</v>
      </c>
      <c r="E527" s="828" t="s">
        <v>325</v>
      </c>
      <c r="F527" s="831">
        <v>0.84</v>
      </c>
      <c r="G527" s="834" t="s">
        <v>218</v>
      </c>
      <c r="H527" s="828" t="s">
        <v>324</v>
      </c>
      <c r="I527" s="434" t="s">
        <v>184</v>
      </c>
      <c r="J527" s="438">
        <v>30789.119999999999</v>
      </c>
      <c r="K527" s="434" t="s">
        <v>183</v>
      </c>
      <c r="L527" s="461">
        <v>44230</v>
      </c>
      <c r="M527" s="434" t="s">
        <v>182</v>
      </c>
      <c r="N527" s="436">
        <f>J527</f>
        <v>30789.119999999999</v>
      </c>
      <c r="O527" s="434" t="s">
        <v>181</v>
      </c>
      <c r="P527" s="435"/>
      <c r="Q527" s="434" t="s">
        <v>181</v>
      </c>
      <c r="R527" s="435"/>
      <c r="S527" s="434" t="s">
        <v>181</v>
      </c>
      <c r="T527" s="435"/>
      <c r="U527" s="434" t="s">
        <v>181</v>
      </c>
      <c r="V527" s="435">
        <v>0.27779999999999999</v>
      </c>
      <c r="W527" s="466" t="s">
        <v>181</v>
      </c>
      <c r="X527" s="467">
        <v>0.27779999999999999</v>
      </c>
      <c r="Y527" s="466" t="s">
        <v>180</v>
      </c>
      <c r="Z527" s="465"/>
      <c r="AA527" s="791" t="s">
        <v>323</v>
      </c>
      <c r="AB527" s="791" t="s">
        <v>323</v>
      </c>
      <c r="AC527" s="791" t="s">
        <v>323</v>
      </c>
      <c r="AD527" s="791" t="s">
        <v>322</v>
      </c>
      <c r="AE527" s="791" t="s">
        <v>322</v>
      </c>
      <c r="AF527" s="791" t="s">
        <v>322</v>
      </c>
    </row>
    <row r="528" spans="2:32" s="404" customFormat="1" ht="15" customHeight="1" x14ac:dyDescent="0.2">
      <c r="B528" s="824"/>
      <c r="C528" s="825"/>
      <c r="D528" s="792"/>
      <c r="E528" s="829"/>
      <c r="F528" s="832"/>
      <c r="G528" s="835"/>
      <c r="H528" s="829"/>
      <c r="I528" s="416" t="s">
        <v>179</v>
      </c>
      <c r="J528" s="432" t="s">
        <v>321</v>
      </c>
      <c r="K528" s="416" t="s">
        <v>177</v>
      </c>
      <c r="L528" s="415"/>
      <c r="M528" s="416" t="s">
        <v>176</v>
      </c>
      <c r="N528" s="428">
        <f>N527</f>
        <v>30789.119999999999</v>
      </c>
      <c r="O528" s="416" t="s">
        <v>175</v>
      </c>
      <c r="P528" s="426"/>
      <c r="Q528" s="416" t="s">
        <v>175</v>
      </c>
      <c r="R528" s="426"/>
      <c r="S528" s="416" t="s">
        <v>175</v>
      </c>
      <c r="T528" s="426"/>
      <c r="U528" s="416" t="s">
        <v>175</v>
      </c>
      <c r="V528" s="426"/>
      <c r="W528" s="463" t="s">
        <v>175</v>
      </c>
      <c r="X528" s="462"/>
      <c r="Y528" s="463" t="s">
        <v>174</v>
      </c>
      <c r="Z528" s="464"/>
      <c r="AA528" s="792"/>
      <c r="AB528" s="792"/>
      <c r="AC528" s="792"/>
      <c r="AD528" s="792"/>
      <c r="AE528" s="792"/>
      <c r="AF528" s="792"/>
    </row>
    <row r="529" spans="2:32" s="404" customFormat="1" ht="39" customHeight="1" x14ac:dyDescent="0.2">
      <c r="B529" s="824"/>
      <c r="C529" s="825"/>
      <c r="D529" s="792"/>
      <c r="E529" s="829"/>
      <c r="F529" s="832"/>
      <c r="G529" s="835"/>
      <c r="H529" s="829"/>
      <c r="I529" s="416" t="s">
        <v>173</v>
      </c>
      <c r="J529" s="429" t="s">
        <v>320</v>
      </c>
      <c r="K529" s="416" t="s">
        <v>171</v>
      </c>
      <c r="L529" s="427"/>
      <c r="M529" s="416" t="s">
        <v>170</v>
      </c>
      <c r="N529" s="428"/>
      <c r="O529" s="416" t="s">
        <v>169</v>
      </c>
      <c r="P529" s="426"/>
      <c r="Q529" s="416" t="s">
        <v>169</v>
      </c>
      <c r="R529" s="426"/>
      <c r="S529" s="416" t="s">
        <v>169</v>
      </c>
      <c r="T529" s="426"/>
      <c r="U529" s="416" t="s">
        <v>169</v>
      </c>
      <c r="V529" s="426">
        <v>0.27779999999999999</v>
      </c>
      <c r="W529" s="463" t="s">
        <v>169</v>
      </c>
      <c r="X529" s="462">
        <v>0.27779999999999999</v>
      </c>
      <c r="Y529" s="781"/>
      <c r="Z529" s="782"/>
      <c r="AA529" s="792"/>
      <c r="AB529" s="792"/>
      <c r="AC529" s="792"/>
      <c r="AD529" s="792"/>
      <c r="AE529" s="792"/>
      <c r="AF529" s="792"/>
    </row>
    <row r="530" spans="2:32" s="404" customFormat="1" ht="15" customHeight="1" x14ac:dyDescent="0.2">
      <c r="B530" s="824"/>
      <c r="C530" s="825"/>
      <c r="D530" s="792"/>
      <c r="E530" s="829"/>
      <c r="F530" s="832"/>
      <c r="G530" s="835"/>
      <c r="H530" s="829"/>
      <c r="I530" s="416" t="s">
        <v>168</v>
      </c>
      <c r="J530" s="427" t="s">
        <v>319</v>
      </c>
      <c r="K530" s="416" t="s">
        <v>167</v>
      </c>
      <c r="L530" s="427"/>
      <c r="M530" s="816"/>
      <c r="N530" s="817"/>
      <c r="O530" s="416" t="s">
        <v>166</v>
      </c>
      <c r="P530" s="426">
        <f>IF(P528="",P529-P527,P529-P528)</f>
        <v>0</v>
      </c>
      <c r="Q530" s="416" t="s">
        <v>166</v>
      </c>
      <c r="R530" s="426">
        <f>IF(R528="",R529-R527,R529-R528)</f>
        <v>0</v>
      </c>
      <c r="S530" s="416" t="s">
        <v>166</v>
      </c>
      <c r="T530" s="426">
        <f>IF(T528="",T529-T527,T529-T528)</f>
        <v>0</v>
      </c>
      <c r="U530" s="416" t="s">
        <v>166</v>
      </c>
      <c r="V530" s="426">
        <f>IF(V528="",V529-V527,V529-V528)</f>
        <v>0</v>
      </c>
      <c r="W530" s="463" t="s">
        <v>166</v>
      </c>
      <c r="X530" s="462">
        <f>IF(X528="",X529-X527,X529-X528)</f>
        <v>0</v>
      </c>
      <c r="Y530" s="781"/>
      <c r="Z530" s="782"/>
      <c r="AA530" s="792"/>
      <c r="AB530" s="792"/>
      <c r="AC530" s="792"/>
      <c r="AD530" s="792"/>
      <c r="AE530" s="792"/>
      <c r="AF530" s="792"/>
    </row>
    <row r="531" spans="2:32" s="404" customFormat="1" ht="15" customHeight="1" x14ac:dyDescent="0.2">
      <c r="B531" s="824"/>
      <c r="C531" s="825"/>
      <c r="D531" s="792"/>
      <c r="E531" s="829"/>
      <c r="F531" s="832"/>
      <c r="G531" s="835"/>
      <c r="H531" s="829"/>
      <c r="I531" s="416" t="s">
        <v>165</v>
      </c>
      <c r="J531" s="415"/>
      <c r="K531" s="416" t="s">
        <v>164</v>
      </c>
      <c r="L531" s="415"/>
      <c r="M531" s="816"/>
      <c r="N531" s="817"/>
      <c r="O531" s="816"/>
      <c r="P531" s="817"/>
      <c r="Q531" s="816"/>
      <c r="R531" s="817"/>
      <c r="S531" s="816"/>
      <c r="T531" s="817"/>
      <c r="U531" s="816"/>
      <c r="V531" s="817"/>
      <c r="W531" s="781"/>
      <c r="X531" s="782"/>
      <c r="Y531" s="781"/>
      <c r="Z531" s="782"/>
      <c r="AA531" s="792"/>
      <c r="AB531" s="792"/>
      <c r="AC531" s="792"/>
      <c r="AD531" s="792"/>
      <c r="AE531" s="792"/>
      <c r="AF531" s="792"/>
    </row>
    <row r="532" spans="2:32" s="404" customFormat="1" ht="15" customHeight="1" x14ac:dyDescent="0.2">
      <c r="B532" s="826"/>
      <c r="C532" s="827"/>
      <c r="D532" s="793"/>
      <c r="E532" s="830"/>
      <c r="F532" s="833"/>
      <c r="G532" s="836"/>
      <c r="H532" s="830"/>
      <c r="I532" s="406" t="s">
        <v>158</v>
      </c>
      <c r="J532" s="405">
        <v>44046</v>
      </c>
      <c r="K532" s="820"/>
      <c r="L532" s="821"/>
      <c r="M532" s="818"/>
      <c r="N532" s="819"/>
      <c r="O532" s="818"/>
      <c r="P532" s="819"/>
      <c r="Q532" s="818"/>
      <c r="R532" s="819"/>
      <c r="S532" s="818"/>
      <c r="T532" s="819"/>
      <c r="U532" s="818"/>
      <c r="V532" s="819"/>
      <c r="W532" s="783"/>
      <c r="X532" s="784"/>
      <c r="Y532" s="783"/>
      <c r="Z532" s="784"/>
      <c r="AA532" s="793"/>
      <c r="AB532" s="793"/>
      <c r="AC532" s="793"/>
      <c r="AD532" s="793"/>
      <c r="AE532" s="793"/>
      <c r="AF532" s="793"/>
    </row>
    <row r="533" spans="2:32" s="404" customFormat="1" ht="12.75" customHeight="1" x14ac:dyDescent="0.2">
      <c r="B533" s="822" t="s">
        <v>1966</v>
      </c>
      <c r="C533" s="823"/>
      <c r="D533" s="791" t="s">
        <v>207</v>
      </c>
      <c r="E533" s="828" t="s">
        <v>270</v>
      </c>
      <c r="F533" s="831"/>
      <c r="G533" s="834" t="s">
        <v>218</v>
      </c>
      <c r="H533" s="828"/>
      <c r="I533" s="434" t="s">
        <v>184</v>
      </c>
      <c r="J533" s="438">
        <v>1323000</v>
      </c>
      <c r="K533" s="434" t="s">
        <v>183</v>
      </c>
      <c r="L533" s="711">
        <v>44230</v>
      </c>
      <c r="M533" s="434" t="s">
        <v>182</v>
      </c>
      <c r="N533" s="436">
        <f>J533</f>
        <v>1323000</v>
      </c>
      <c r="O533" s="434" t="s">
        <v>181</v>
      </c>
      <c r="P533" s="435"/>
      <c r="Q533" s="434" t="s">
        <v>181</v>
      </c>
      <c r="R533" s="435"/>
      <c r="S533" s="434" t="s">
        <v>181</v>
      </c>
      <c r="T533" s="435"/>
      <c r="U533" s="434" t="s">
        <v>181</v>
      </c>
      <c r="V533" s="435"/>
      <c r="W533" s="605" t="s">
        <v>181</v>
      </c>
      <c r="X533" s="609">
        <v>1</v>
      </c>
      <c r="Y533" s="605" t="s">
        <v>180</v>
      </c>
      <c r="Z533" s="610">
        <v>2</v>
      </c>
      <c r="AA533" s="791" t="s">
        <v>266</v>
      </c>
      <c r="AB533" s="791" t="s">
        <v>266</v>
      </c>
      <c r="AC533" s="791" t="s">
        <v>266</v>
      </c>
      <c r="AD533" s="791" t="s">
        <v>266</v>
      </c>
      <c r="AE533" s="791" t="s">
        <v>266</v>
      </c>
      <c r="AF533" s="791" t="s">
        <v>2166</v>
      </c>
    </row>
    <row r="534" spans="2:32" s="404" customFormat="1" ht="15" customHeight="1" x14ac:dyDescent="0.2">
      <c r="B534" s="824"/>
      <c r="C534" s="825"/>
      <c r="D534" s="792"/>
      <c r="E534" s="829"/>
      <c r="F534" s="832"/>
      <c r="G534" s="835"/>
      <c r="H534" s="829"/>
      <c r="I534" s="416" t="s">
        <v>179</v>
      </c>
      <c r="J534" s="616" t="s">
        <v>204</v>
      </c>
      <c r="K534" s="416" t="s">
        <v>177</v>
      </c>
      <c r="L534" s="415"/>
      <c r="M534" s="416" t="s">
        <v>176</v>
      </c>
      <c r="N534" s="428">
        <f>N533</f>
        <v>1323000</v>
      </c>
      <c r="O534" s="416" t="s">
        <v>175</v>
      </c>
      <c r="P534" s="426"/>
      <c r="Q534" s="416" t="s">
        <v>175</v>
      </c>
      <c r="R534" s="426"/>
      <c r="S534" s="416" t="s">
        <v>175</v>
      </c>
      <c r="T534" s="426"/>
      <c r="U534" s="416" t="s">
        <v>175</v>
      </c>
      <c r="V534" s="426"/>
      <c r="W534" s="615" t="s">
        <v>175</v>
      </c>
      <c r="X534" s="619"/>
      <c r="Y534" s="615" t="s">
        <v>174</v>
      </c>
      <c r="Z534" s="620">
        <f>2*22</f>
        <v>44</v>
      </c>
      <c r="AA534" s="792"/>
      <c r="AB534" s="792"/>
      <c r="AC534" s="792"/>
      <c r="AD534" s="792"/>
      <c r="AE534" s="792"/>
      <c r="AF534" s="792"/>
    </row>
    <row r="535" spans="2:32" s="404" customFormat="1" ht="39" customHeight="1" x14ac:dyDescent="0.2">
      <c r="B535" s="824"/>
      <c r="C535" s="825"/>
      <c r="D535" s="792"/>
      <c r="E535" s="829"/>
      <c r="F535" s="832"/>
      <c r="G535" s="835"/>
      <c r="H535" s="829"/>
      <c r="I535" s="416" t="s">
        <v>173</v>
      </c>
      <c r="J535" s="621" t="s">
        <v>192</v>
      </c>
      <c r="K535" s="416" t="s">
        <v>171</v>
      </c>
      <c r="L535" s="427"/>
      <c r="M535" s="416" t="s">
        <v>170</v>
      </c>
      <c r="N535" s="428"/>
      <c r="O535" s="416" t="s">
        <v>169</v>
      </c>
      <c r="P535" s="426"/>
      <c r="Q535" s="416" t="s">
        <v>169</v>
      </c>
      <c r="R535" s="426"/>
      <c r="S535" s="416" t="s">
        <v>169</v>
      </c>
      <c r="T535" s="426"/>
      <c r="U535" s="416" t="s">
        <v>169</v>
      </c>
      <c r="V535" s="426"/>
      <c r="W535" s="615" t="s">
        <v>169</v>
      </c>
      <c r="X535" s="619">
        <v>0.68830000000000002</v>
      </c>
      <c r="Y535" s="781"/>
      <c r="Z535" s="782"/>
      <c r="AA535" s="792"/>
      <c r="AB535" s="792"/>
      <c r="AC535" s="792"/>
      <c r="AD535" s="792"/>
      <c r="AE535" s="792"/>
      <c r="AF535" s="792"/>
    </row>
    <row r="536" spans="2:32" s="404" customFormat="1" ht="15" customHeight="1" x14ac:dyDescent="0.2">
      <c r="B536" s="824"/>
      <c r="C536" s="825"/>
      <c r="D536" s="792"/>
      <c r="E536" s="829"/>
      <c r="F536" s="832"/>
      <c r="G536" s="835"/>
      <c r="H536" s="829"/>
      <c r="I536" s="416" t="s">
        <v>168</v>
      </c>
      <c r="J536" s="622">
        <v>90</v>
      </c>
      <c r="K536" s="416" t="s">
        <v>167</v>
      </c>
      <c r="L536" s="427"/>
      <c r="M536" s="816"/>
      <c r="N536" s="817"/>
      <c r="O536" s="416" t="s">
        <v>166</v>
      </c>
      <c r="P536" s="426">
        <f>IF(P534="",P535-P533,P535-P534)</f>
        <v>0</v>
      </c>
      <c r="Q536" s="416" t="s">
        <v>166</v>
      </c>
      <c r="R536" s="426">
        <f>IF(R534="",R535-R533,R535-R534)</f>
        <v>0</v>
      </c>
      <c r="S536" s="416" t="s">
        <v>166</v>
      </c>
      <c r="T536" s="426">
        <f>IF(T534="",T535-T533,T535-T534)</f>
        <v>0</v>
      </c>
      <c r="U536" s="416" t="s">
        <v>166</v>
      </c>
      <c r="V536" s="426">
        <f>IF(V534="",V535-V533,V535-V534)</f>
        <v>0</v>
      </c>
      <c r="W536" s="615" t="s">
        <v>166</v>
      </c>
      <c r="X536" s="619">
        <f>IF(X534="",X535-X533,X535-X534)</f>
        <v>-0.31169999999999998</v>
      </c>
      <c r="Y536" s="781"/>
      <c r="Z536" s="782"/>
      <c r="AA536" s="792"/>
      <c r="AB536" s="792"/>
      <c r="AC536" s="792"/>
      <c r="AD536" s="792"/>
      <c r="AE536" s="792"/>
      <c r="AF536" s="792"/>
    </row>
    <row r="537" spans="2:32" s="404" customFormat="1" ht="15" customHeight="1" x14ac:dyDescent="0.2">
      <c r="B537" s="824"/>
      <c r="C537" s="825"/>
      <c r="D537" s="792"/>
      <c r="E537" s="829"/>
      <c r="F537" s="832"/>
      <c r="G537" s="835"/>
      <c r="H537" s="829"/>
      <c r="I537" s="416" t="s">
        <v>165</v>
      </c>
      <c r="J537" s="617">
        <v>43832</v>
      </c>
      <c r="K537" s="416" t="s">
        <v>164</v>
      </c>
      <c r="L537" s="415"/>
      <c r="M537" s="816"/>
      <c r="N537" s="817"/>
      <c r="O537" s="816"/>
      <c r="P537" s="817"/>
      <c r="Q537" s="816"/>
      <c r="R537" s="817"/>
      <c r="S537" s="816"/>
      <c r="T537" s="817"/>
      <c r="U537" s="816"/>
      <c r="V537" s="817"/>
      <c r="W537" s="785"/>
      <c r="X537" s="786"/>
      <c r="Y537" s="781"/>
      <c r="Z537" s="782"/>
      <c r="AA537" s="792"/>
      <c r="AB537" s="792"/>
      <c r="AC537" s="792"/>
      <c r="AD537" s="792"/>
      <c r="AE537" s="792"/>
      <c r="AF537" s="792"/>
    </row>
    <row r="538" spans="2:32" s="404" customFormat="1" ht="15" customHeight="1" x14ac:dyDescent="0.2">
      <c r="B538" s="826"/>
      <c r="C538" s="827"/>
      <c r="D538" s="793"/>
      <c r="E538" s="830"/>
      <c r="F538" s="833"/>
      <c r="G538" s="836"/>
      <c r="H538" s="830"/>
      <c r="I538" s="406" t="s">
        <v>158</v>
      </c>
      <c r="J538" s="681">
        <v>43997</v>
      </c>
      <c r="K538" s="820"/>
      <c r="L538" s="821"/>
      <c r="M538" s="818"/>
      <c r="N538" s="819"/>
      <c r="O538" s="818"/>
      <c r="P538" s="819"/>
      <c r="Q538" s="818"/>
      <c r="R538" s="819"/>
      <c r="S538" s="818"/>
      <c r="T538" s="819"/>
      <c r="U538" s="818"/>
      <c r="V538" s="819"/>
      <c r="W538" s="787"/>
      <c r="X538" s="788"/>
      <c r="Y538" s="783"/>
      <c r="Z538" s="784"/>
      <c r="AA538" s="793"/>
      <c r="AB538" s="793"/>
      <c r="AC538" s="793"/>
      <c r="AD538" s="793"/>
      <c r="AE538" s="793"/>
      <c r="AF538" s="793"/>
    </row>
    <row r="539" spans="2:32" s="404" customFormat="1" ht="12.75" customHeight="1" x14ac:dyDescent="0.2">
      <c r="B539" s="822" t="s">
        <v>1967</v>
      </c>
      <c r="C539" s="823"/>
      <c r="D539" s="791" t="s">
        <v>207</v>
      </c>
      <c r="E539" s="828" t="s">
        <v>270</v>
      </c>
      <c r="F539" s="831"/>
      <c r="G539" s="834" t="s">
        <v>218</v>
      </c>
      <c r="H539" s="828"/>
      <c r="I539" s="434" t="s">
        <v>184</v>
      </c>
      <c r="J539" s="606">
        <v>507500</v>
      </c>
      <c r="K539" s="605" t="s">
        <v>183</v>
      </c>
      <c r="L539" s="631">
        <f>+J544+J542</f>
        <v>43999</v>
      </c>
      <c r="M539" s="434" t="s">
        <v>182</v>
      </c>
      <c r="N539" s="436">
        <f>J539</f>
        <v>507500</v>
      </c>
      <c r="O539" s="434" t="s">
        <v>181</v>
      </c>
      <c r="P539" s="435"/>
      <c r="Q539" s="434" t="s">
        <v>181</v>
      </c>
      <c r="R539" s="435"/>
      <c r="S539" s="434" t="s">
        <v>181</v>
      </c>
      <c r="T539" s="435"/>
      <c r="U539" s="434" t="s">
        <v>181</v>
      </c>
      <c r="V539" s="435"/>
      <c r="W539" s="605" t="s">
        <v>181</v>
      </c>
      <c r="X539" s="609">
        <v>1</v>
      </c>
      <c r="Y539" s="605" t="s">
        <v>180</v>
      </c>
      <c r="Z539" s="610">
        <v>2</v>
      </c>
      <c r="AA539" s="791" t="s">
        <v>266</v>
      </c>
      <c r="AB539" s="791" t="s">
        <v>266</v>
      </c>
      <c r="AC539" s="791" t="s">
        <v>266</v>
      </c>
      <c r="AD539" s="791" t="s">
        <v>266</v>
      </c>
      <c r="AE539" s="791" t="s">
        <v>266</v>
      </c>
      <c r="AF539" s="791" t="s">
        <v>2165</v>
      </c>
    </row>
    <row r="540" spans="2:32" s="404" customFormat="1" ht="15" customHeight="1" x14ac:dyDescent="0.2">
      <c r="B540" s="824"/>
      <c r="C540" s="825"/>
      <c r="D540" s="792"/>
      <c r="E540" s="829"/>
      <c r="F540" s="832"/>
      <c r="G540" s="835"/>
      <c r="H540" s="829"/>
      <c r="I540" s="416" t="s">
        <v>179</v>
      </c>
      <c r="J540" s="616" t="s">
        <v>204</v>
      </c>
      <c r="K540" s="615" t="s">
        <v>177</v>
      </c>
      <c r="L540" s="682">
        <v>44064</v>
      </c>
      <c r="M540" s="416" t="s">
        <v>176</v>
      </c>
      <c r="N540" s="428">
        <f>N539</f>
        <v>507500</v>
      </c>
      <c r="O540" s="416" t="s">
        <v>175</v>
      </c>
      <c r="P540" s="426"/>
      <c r="Q540" s="416" t="s">
        <v>175</v>
      </c>
      <c r="R540" s="426"/>
      <c r="S540" s="416" t="s">
        <v>175</v>
      </c>
      <c r="T540" s="426"/>
      <c r="U540" s="416" t="s">
        <v>175</v>
      </c>
      <c r="V540" s="426"/>
      <c r="W540" s="615" t="s">
        <v>175</v>
      </c>
      <c r="X540" s="619"/>
      <c r="Y540" s="615" t="s">
        <v>174</v>
      </c>
      <c r="Z540" s="620">
        <v>44</v>
      </c>
      <c r="AA540" s="792"/>
      <c r="AB540" s="792"/>
      <c r="AC540" s="792"/>
      <c r="AD540" s="792"/>
      <c r="AE540" s="792"/>
      <c r="AF540" s="792"/>
    </row>
    <row r="541" spans="2:32" s="404" customFormat="1" ht="39" customHeight="1" x14ac:dyDescent="0.2">
      <c r="B541" s="824"/>
      <c r="C541" s="825"/>
      <c r="D541" s="792"/>
      <c r="E541" s="829"/>
      <c r="F541" s="832"/>
      <c r="G541" s="835"/>
      <c r="H541" s="829"/>
      <c r="I541" s="416" t="s">
        <v>173</v>
      </c>
      <c r="J541" s="621" t="s">
        <v>192</v>
      </c>
      <c r="K541" s="615" t="s">
        <v>171</v>
      </c>
      <c r="L541" s="622">
        <v>65</v>
      </c>
      <c r="M541" s="416" t="s">
        <v>170</v>
      </c>
      <c r="N541" s="428"/>
      <c r="O541" s="416" t="s">
        <v>169</v>
      </c>
      <c r="P541" s="426"/>
      <c r="Q541" s="416" t="s">
        <v>169</v>
      </c>
      <c r="R541" s="426"/>
      <c r="S541" s="416" t="s">
        <v>169</v>
      </c>
      <c r="T541" s="426"/>
      <c r="U541" s="416" t="s">
        <v>169</v>
      </c>
      <c r="V541" s="426"/>
      <c r="W541" s="615" t="s">
        <v>169</v>
      </c>
      <c r="X541" s="619">
        <v>0.68869999999999998</v>
      </c>
      <c r="Y541" s="785"/>
      <c r="Z541" s="786"/>
      <c r="AA541" s="792"/>
      <c r="AB541" s="792"/>
      <c r="AC541" s="792"/>
      <c r="AD541" s="792"/>
      <c r="AE541" s="792"/>
      <c r="AF541" s="792"/>
    </row>
    <row r="542" spans="2:32" s="404" customFormat="1" ht="15" customHeight="1" x14ac:dyDescent="0.2">
      <c r="B542" s="824"/>
      <c r="C542" s="825"/>
      <c r="D542" s="792"/>
      <c r="E542" s="829"/>
      <c r="F542" s="832"/>
      <c r="G542" s="835"/>
      <c r="H542" s="829"/>
      <c r="I542" s="416" t="s">
        <v>168</v>
      </c>
      <c r="J542" s="622">
        <v>30</v>
      </c>
      <c r="K542" s="615" t="s">
        <v>167</v>
      </c>
      <c r="L542" s="622"/>
      <c r="M542" s="816"/>
      <c r="N542" s="817"/>
      <c r="O542" s="416" t="s">
        <v>166</v>
      </c>
      <c r="P542" s="426">
        <f>IF(P540="",P541-P539,P541-P540)</f>
        <v>0</v>
      </c>
      <c r="Q542" s="416" t="s">
        <v>166</v>
      </c>
      <c r="R542" s="426">
        <f>IF(R540="",R541-R539,R541-R540)</f>
        <v>0</v>
      </c>
      <c r="S542" s="416" t="s">
        <v>166</v>
      </c>
      <c r="T542" s="426">
        <f>IF(T540="",T541-T539,T541-T540)</f>
        <v>0</v>
      </c>
      <c r="U542" s="416" t="s">
        <v>166</v>
      </c>
      <c r="V542" s="426">
        <f>IF(V540="",V541-V539,V541-V540)</f>
        <v>0</v>
      </c>
      <c r="W542" s="615" t="s">
        <v>166</v>
      </c>
      <c r="X542" s="619">
        <f>IF(X540="",X541-X539,X541-X540)</f>
        <v>-0.31130000000000002</v>
      </c>
      <c r="Y542" s="785"/>
      <c r="Z542" s="786"/>
      <c r="AA542" s="792"/>
      <c r="AB542" s="792"/>
      <c r="AC542" s="792"/>
      <c r="AD542" s="792"/>
      <c r="AE542" s="792"/>
      <c r="AF542" s="792"/>
    </row>
    <row r="543" spans="2:32" s="404" customFormat="1" ht="15" customHeight="1" x14ac:dyDescent="0.2">
      <c r="B543" s="824"/>
      <c r="C543" s="825"/>
      <c r="D543" s="792"/>
      <c r="E543" s="829"/>
      <c r="F543" s="832"/>
      <c r="G543" s="835"/>
      <c r="H543" s="829"/>
      <c r="I543" s="416" t="s">
        <v>165</v>
      </c>
      <c r="J543" s="617">
        <v>43832</v>
      </c>
      <c r="K543" s="615" t="s">
        <v>164</v>
      </c>
      <c r="L543" s="617"/>
      <c r="M543" s="816"/>
      <c r="N543" s="817"/>
      <c r="O543" s="816"/>
      <c r="P543" s="817"/>
      <c r="Q543" s="816"/>
      <c r="R543" s="817"/>
      <c r="S543" s="816"/>
      <c r="T543" s="817"/>
      <c r="U543" s="816"/>
      <c r="V543" s="817"/>
      <c r="W543" s="785"/>
      <c r="X543" s="786"/>
      <c r="Y543" s="785"/>
      <c r="Z543" s="786"/>
      <c r="AA543" s="792"/>
      <c r="AB543" s="792"/>
      <c r="AC543" s="792"/>
      <c r="AD543" s="792"/>
      <c r="AE543" s="792"/>
      <c r="AF543" s="792"/>
    </row>
    <row r="544" spans="2:32" s="404" customFormat="1" ht="15" customHeight="1" x14ac:dyDescent="0.2">
      <c r="B544" s="826"/>
      <c r="C544" s="827"/>
      <c r="D544" s="793"/>
      <c r="E544" s="830"/>
      <c r="F544" s="833"/>
      <c r="G544" s="836"/>
      <c r="H544" s="830"/>
      <c r="I544" s="406" t="s">
        <v>158</v>
      </c>
      <c r="J544" s="681">
        <v>43969</v>
      </c>
      <c r="K544" s="789"/>
      <c r="L544" s="790"/>
      <c r="M544" s="818"/>
      <c r="N544" s="819"/>
      <c r="O544" s="818"/>
      <c r="P544" s="819"/>
      <c r="Q544" s="818"/>
      <c r="R544" s="819"/>
      <c r="S544" s="818"/>
      <c r="T544" s="819"/>
      <c r="U544" s="818"/>
      <c r="V544" s="819"/>
      <c r="W544" s="787"/>
      <c r="X544" s="788"/>
      <c r="Y544" s="787"/>
      <c r="Z544" s="788"/>
      <c r="AA544" s="793"/>
      <c r="AB544" s="793"/>
      <c r="AC544" s="793"/>
      <c r="AD544" s="793"/>
      <c r="AE544" s="793"/>
      <c r="AF544" s="793"/>
    </row>
    <row r="545" spans="2:32" s="404" customFormat="1" ht="12.75" customHeight="1" x14ac:dyDescent="0.2">
      <c r="B545" s="822" t="s">
        <v>1969</v>
      </c>
      <c r="C545" s="823"/>
      <c r="D545" s="791" t="s">
        <v>207</v>
      </c>
      <c r="E545" s="828" t="s">
        <v>270</v>
      </c>
      <c r="F545" s="831"/>
      <c r="G545" s="834" t="s">
        <v>218</v>
      </c>
      <c r="H545" s="828"/>
      <c r="I545" s="434" t="s">
        <v>184</v>
      </c>
      <c r="J545" s="606">
        <v>910000</v>
      </c>
      <c r="K545" s="605" t="s">
        <v>183</v>
      </c>
      <c r="L545" s="631">
        <f>+J550+J548</f>
        <v>44049</v>
      </c>
      <c r="M545" s="434" t="s">
        <v>182</v>
      </c>
      <c r="N545" s="436">
        <f>J545</f>
        <v>910000</v>
      </c>
      <c r="O545" s="434" t="s">
        <v>181</v>
      </c>
      <c r="P545" s="435"/>
      <c r="Q545" s="434" t="s">
        <v>181</v>
      </c>
      <c r="R545" s="435"/>
      <c r="S545" s="434" t="s">
        <v>181</v>
      </c>
      <c r="T545" s="435"/>
      <c r="U545" s="434" t="s">
        <v>181</v>
      </c>
      <c r="V545" s="435"/>
      <c r="W545" s="605" t="s">
        <v>181</v>
      </c>
      <c r="X545" s="609">
        <v>3.2000000000000001E-2</v>
      </c>
      <c r="Y545" s="605" t="s">
        <v>180</v>
      </c>
      <c r="Z545" s="610">
        <v>2</v>
      </c>
      <c r="AA545" s="800" t="s">
        <v>205</v>
      </c>
      <c r="AB545" s="791" t="s">
        <v>266</v>
      </c>
      <c r="AC545" s="791" t="s">
        <v>266</v>
      </c>
      <c r="AD545" s="791" t="s">
        <v>266</v>
      </c>
      <c r="AE545" s="791" t="s">
        <v>266</v>
      </c>
      <c r="AF545" s="791" t="s">
        <v>205</v>
      </c>
    </row>
    <row r="546" spans="2:32" s="404" customFormat="1" ht="15" customHeight="1" x14ac:dyDescent="0.2">
      <c r="B546" s="824"/>
      <c r="C546" s="825"/>
      <c r="D546" s="792"/>
      <c r="E546" s="829"/>
      <c r="F546" s="832"/>
      <c r="G546" s="835"/>
      <c r="H546" s="829"/>
      <c r="I546" s="416" t="s">
        <v>179</v>
      </c>
      <c r="J546" s="616" t="s">
        <v>204</v>
      </c>
      <c r="K546" s="615" t="s">
        <v>177</v>
      </c>
      <c r="L546" s="617"/>
      <c r="M546" s="416" t="s">
        <v>176</v>
      </c>
      <c r="N546" s="428">
        <f>N545</f>
        <v>910000</v>
      </c>
      <c r="O546" s="416" t="s">
        <v>175</v>
      </c>
      <c r="P546" s="426"/>
      <c r="Q546" s="416" t="s">
        <v>175</v>
      </c>
      <c r="R546" s="426"/>
      <c r="S546" s="416" t="s">
        <v>175</v>
      </c>
      <c r="T546" s="426"/>
      <c r="U546" s="416" t="s">
        <v>175</v>
      </c>
      <c r="V546" s="426"/>
      <c r="W546" s="615" t="s">
        <v>175</v>
      </c>
      <c r="X546" s="619"/>
      <c r="Y546" s="615" t="s">
        <v>174</v>
      </c>
      <c r="Z546" s="620">
        <f>2*26</f>
        <v>52</v>
      </c>
      <c r="AA546" s="801"/>
      <c r="AB546" s="792"/>
      <c r="AC546" s="792"/>
      <c r="AD546" s="792"/>
      <c r="AE546" s="792"/>
      <c r="AF546" s="792"/>
    </row>
    <row r="547" spans="2:32" s="404" customFormat="1" ht="39" customHeight="1" x14ac:dyDescent="0.2">
      <c r="B547" s="824"/>
      <c r="C547" s="825"/>
      <c r="D547" s="792"/>
      <c r="E547" s="829"/>
      <c r="F547" s="832"/>
      <c r="G547" s="835"/>
      <c r="H547" s="829"/>
      <c r="I547" s="416" t="s">
        <v>173</v>
      </c>
      <c r="J547" s="621" t="s">
        <v>192</v>
      </c>
      <c r="K547" s="615" t="s">
        <v>171</v>
      </c>
      <c r="L547" s="622"/>
      <c r="M547" s="416" t="s">
        <v>170</v>
      </c>
      <c r="N547" s="428"/>
      <c r="O547" s="416" t="s">
        <v>169</v>
      </c>
      <c r="P547" s="426"/>
      <c r="Q547" s="416" t="s">
        <v>169</v>
      </c>
      <c r="R547" s="426"/>
      <c r="S547" s="416" t="s">
        <v>169</v>
      </c>
      <c r="T547" s="426"/>
      <c r="U547" s="416" t="s">
        <v>169</v>
      </c>
      <c r="V547" s="426"/>
      <c r="W547" s="615" t="s">
        <v>169</v>
      </c>
      <c r="X547" s="619">
        <v>1.2E-2</v>
      </c>
      <c r="Y547" s="785"/>
      <c r="Z547" s="786"/>
      <c r="AA547" s="801"/>
      <c r="AB547" s="792"/>
      <c r="AC547" s="792"/>
      <c r="AD547" s="792"/>
      <c r="AE547" s="792"/>
      <c r="AF547" s="792"/>
    </row>
    <row r="548" spans="2:32" s="404" customFormat="1" ht="15" customHeight="1" x14ac:dyDescent="0.2">
      <c r="B548" s="824"/>
      <c r="C548" s="825"/>
      <c r="D548" s="792"/>
      <c r="E548" s="829"/>
      <c r="F548" s="832"/>
      <c r="G548" s="835"/>
      <c r="H548" s="829"/>
      <c r="I548" s="416" t="s">
        <v>168</v>
      </c>
      <c r="J548" s="622">
        <v>80</v>
      </c>
      <c r="K548" s="615" t="s">
        <v>167</v>
      </c>
      <c r="L548" s="622"/>
      <c r="M548" s="816"/>
      <c r="N548" s="817"/>
      <c r="O548" s="416" t="s">
        <v>166</v>
      </c>
      <c r="P548" s="426">
        <f>IF(P546="",P547-P545,P547-P546)</f>
        <v>0</v>
      </c>
      <c r="Q548" s="416" t="s">
        <v>166</v>
      </c>
      <c r="R548" s="426">
        <f>IF(R546="",R547-R545,R547-R546)</f>
        <v>0</v>
      </c>
      <c r="S548" s="416" t="s">
        <v>166</v>
      </c>
      <c r="T548" s="426">
        <f>IF(T546="",T547-T545,T547-T546)</f>
        <v>0</v>
      </c>
      <c r="U548" s="416" t="s">
        <v>166</v>
      </c>
      <c r="V548" s="426">
        <f>IF(V546="",V547-V545,V547-V546)</f>
        <v>0</v>
      </c>
      <c r="W548" s="615" t="s">
        <v>166</v>
      </c>
      <c r="X548" s="619">
        <f>IF(X546="",X547-X545,X547-X546)</f>
        <v>-0.02</v>
      </c>
      <c r="Y548" s="785"/>
      <c r="Z548" s="786"/>
      <c r="AA548" s="801"/>
      <c r="AB548" s="792"/>
      <c r="AC548" s="792"/>
      <c r="AD548" s="792"/>
      <c r="AE548" s="792"/>
      <c r="AF548" s="792"/>
    </row>
    <row r="549" spans="2:32" s="404" customFormat="1" ht="15" customHeight="1" x14ac:dyDescent="0.2">
      <c r="B549" s="824"/>
      <c r="C549" s="825"/>
      <c r="D549" s="792"/>
      <c r="E549" s="829"/>
      <c r="F549" s="832"/>
      <c r="G549" s="835"/>
      <c r="H549" s="829"/>
      <c r="I549" s="416" t="s">
        <v>165</v>
      </c>
      <c r="J549" s="617">
        <v>43832</v>
      </c>
      <c r="K549" s="615" t="s">
        <v>164</v>
      </c>
      <c r="L549" s="617"/>
      <c r="M549" s="816"/>
      <c r="N549" s="817"/>
      <c r="O549" s="816"/>
      <c r="P549" s="817"/>
      <c r="Q549" s="816"/>
      <c r="R549" s="817"/>
      <c r="S549" s="816"/>
      <c r="T549" s="817"/>
      <c r="U549" s="816"/>
      <c r="V549" s="817"/>
      <c r="W549" s="785"/>
      <c r="X549" s="786"/>
      <c r="Y549" s="785"/>
      <c r="Z549" s="786"/>
      <c r="AA549" s="801"/>
      <c r="AB549" s="792"/>
      <c r="AC549" s="792"/>
      <c r="AD549" s="792"/>
      <c r="AE549" s="792"/>
      <c r="AF549" s="792"/>
    </row>
    <row r="550" spans="2:32" s="404" customFormat="1" ht="15" customHeight="1" x14ac:dyDescent="0.2">
      <c r="B550" s="826"/>
      <c r="C550" s="827"/>
      <c r="D550" s="793"/>
      <c r="E550" s="830"/>
      <c r="F550" s="833"/>
      <c r="G550" s="836"/>
      <c r="H550" s="830"/>
      <c r="I550" s="406" t="s">
        <v>158</v>
      </c>
      <c r="J550" s="681">
        <v>43969</v>
      </c>
      <c r="K550" s="789"/>
      <c r="L550" s="790"/>
      <c r="M550" s="818"/>
      <c r="N550" s="819"/>
      <c r="O550" s="818"/>
      <c r="P550" s="819"/>
      <c r="Q550" s="818"/>
      <c r="R550" s="819"/>
      <c r="S550" s="818"/>
      <c r="T550" s="819"/>
      <c r="U550" s="818"/>
      <c r="V550" s="819"/>
      <c r="W550" s="787"/>
      <c r="X550" s="788"/>
      <c r="Y550" s="787"/>
      <c r="Z550" s="788"/>
      <c r="AA550" s="802"/>
      <c r="AB550" s="793"/>
      <c r="AC550" s="793"/>
      <c r="AD550" s="793"/>
      <c r="AE550" s="793"/>
      <c r="AF550" s="793"/>
    </row>
    <row r="551" spans="2:32" s="404" customFormat="1" ht="12.75" customHeight="1" x14ac:dyDescent="0.2">
      <c r="B551" s="822" t="s">
        <v>1970</v>
      </c>
      <c r="C551" s="823"/>
      <c r="D551" s="791" t="s">
        <v>207</v>
      </c>
      <c r="E551" s="828" t="s">
        <v>270</v>
      </c>
      <c r="F551" s="831"/>
      <c r="G551" s="834" t="s">
        <v>218</v>
      </c>
      <c r="H551" s="828"/>
      <c r="I551" s="434" t="s">
        <v>184</v>
      </c>
      <c r="J551" s="606">
        <v>350000</v>
      </c>
      <c r="K551" s="605" t="s">
        <v>183</v>
      </c>
      <c r="L551" s="631">
        <f>+J556+J554</f>
        <v>43999</v>
      </c>
      <c r="M551" s="434" t="s">
        <v>182</v>
      </c>
      <c r="N551" s="436">
        <f>J551</f>
        <v>350000</v>
      </c>
      <c r="O551" s="434" t="s">
        <v>181</v>
      </c>
      <c r="P551" s="435"/>
      <c r="Q551" s="434" t="s">
        <v>181</v>
      </c>
      <c r="R551" s="435"/>
      <c r="S551" s="434" t="s">
        <v>181</v>
      </c>
      <c r="T551" s="435"/>
      <c r="U551" s="434" t="s">
        <v>181</v>
      </c>
      <c r="V551" s="435"/>
      <c r="W551" s="605" t="s">
        <v>181</v>
      </c>
      <c r="X551" s="609">
        <v>3.5000000000000003E-2</v>
      </c>
      <c r="Y551" s="605" t="s">
        <v>180</v>
      </c>
      <c r="Z551" s="610">
        <v>2</v>
      </c>
      <c r="AA551" s="791" t="s">
        <v>266</v>
      </c>
      <c r="AB551" s="791" t="s">
        <v>266</v>
      </c>
      <c r="AC551" s="791" t="s">
        <v>266</v>
      </c>
      <c r="AD551" s="791" t="s">
        <v>266</v>
      </c>
      <c r="AE551" s="791" t="s">
        <v>266</v>
      </c>
      <c r="AF551" s="791" t="s">
        <v>205</v>
      </c>
    </row>
    <row r="552" spans="2:32" s="404" customFormat="1" ht="15" customHeight="1" x14ac:dyDescent="0.2">
      <c r="B552" s="824"/>
      <c r="C552" s="825"/>
      <c r="D552" s="792"/>
      <c r="E552" s="829"/>
      <c r="F552" s="832"/>
      <c r="G552" s="835"/>
      <c r="H552" s="829"/>
      <c r="I552" s="416" t="s">
        <v>179</v>
      </c>
      <c r="J552" s="616" t="s">
        <v>204</v>
      </c>
      <c r="K552" s="615" t="s">
        <v>177</v>
      </c>
      <c r="L552" s="617"/>
      <c r="M552" s="416" t="s">
        <v>176</v>
      </c>
      <c r="N552" s="428">
        <f>N551</f>
        <v>350000</v>
      </c>
      <c r="O552" s="416" t="s">
        <v>175</v>
      </c>
      <c r="P552" s="426"/>
      <c r="Q552" s="416" t="s">
        <v>175</v>
      </c>
      <c r="R552" s="426"/>
      <c r="S552" s="416" t="s">
        <v>175</v>
      </c>
      <c r="T552" s="426"/>
      <c r="U552" s="416" t="s">
        <v>175</v>
      </c>
      <c r="V552" s="426"/>
      <c r="W552" s="615" t="s">
        <v>175</v>
      </c>
      <c r="X552" s="619"/>
      <c r="Y552" s="615" t="s">
        <v>174</v>
      </c>
      <c r="Z552" s="620">
        <v>44</v>
      </c>
      <c r="AA552" s="792"/>
      <c r="AB552" s="792"/>
      <c r="AC552" s="792"/>
      <c r="AD552" s="792"/>
      <c r="AE552" s="792"/>
      <c r="AF552" s="792"/>
    </row>
    <row r="553" spans="2:32" s="404" customFormat="1" ht="39" customHeight="1" x14ac:dyDescent="0.2">
      <c r="B553" s="824"/>
      <c r="C553" s="825"/>
      <c r="D553" s="792"/>
      <c r="E553" s="829"/>
      <c r="F553" s="832"/>
      <c r="G553" s="835"/>
      <c r="H553" s="829"/>
      <c r="I553" s="416" t="s">
        <v>173</v>
      </c>
      <c r="J553" s="621" t="s">
        <v>192</v>
      </c>
      <c r="K553" s="615" t="s">
        <v>171</v>
      </c>
      <c r="L553" s="622"/>
      <c r="M553" s="416" t="s">
        <v>170</v>
      </c>
      <c r="N553" s="428"/>
      <c r="O553" s="416" t="s">
        <v>169</v>
      </c>
      <c r="P553" s="426"/>
      <c r="Q553" s="416" t="s">
        <v>169</v>
      </c>
      <c r="R553" s="426"/>
      <c r="S553" s="416" t="s">
        <v>169</v>
      </c>
      <c r="T553" s="426"/>
      <c r="U553" s="416" t="s">
        <v>169</v>
      </c>
      <c r="V553" s="426"/>
      <c r="W553" s="615" t="s">
        <v>169</v>
      </c>
      <c r="X553" s="619">
        <v>1.2E-2</v>
      </c>
      <c r="Y553" s="785"/>
      <c r="Z553" s="786"/>
      <c r="AA553" s="792"/>
      <c r="AB553" s="792"/>
      <c r="AC553" s="792"/>
      <c r="AD553" s="792"/>
      <c r="AE553" s="792"/>
      <c r="AF553" s="792"/>
    </row>
    <row r="554" spans="2:32" s="404" customFormat="1" ht="15" customHeight="1" x14ac:dyDescent="0.2">
      <c r="B554" s="824"/>
      <c r="C554" s="825"/>
      <c r="D554" s="792"/>
      <c r="E554" s="829"/>
      <c r="F554" s="832"/>
      <c r="G554" s="835"/>
      <c r="H554" s="829"/>
      <c r="I554" s="416" t="s">
        <v>168</v>
      </c>
      <c r="J554" s="622">
        <v>30</v>
      </c>
      <c r="K554" s="615" t="s">
        <v>167</v>
      </c>
      <c r="L554" s="622"/>
      <c r="M554" s="816"/>
      <c r="N554" s="817"/>
      <c r="O554" s="416" t="s">
        <v>166</v>
      </c>
      <c r="P554" s="426">
        <f>IF(P552="",P553-P551,P553-P552)</f>
        <v>0</v>
      </c>
      <c r="Q554" s="416" t="s">
        <v>166</v>
      </c>
      <c r="R554" s="426">
        <f>IF(R552="",R553-R551,R553-R552)</f>
        <v>0</v>
      </c>
      <c r="S554" s="416" t="s">
        <v>166</v>
      </c>
      <c r="T554" s="426">
        <f>IF(T552="",T553-T551,T553-T552)</f>
        <v>0</v>
      </c>
      <c r="U554" s="416" t="s">
        <v>166</v>
      </c>
      <c r="V554" s="426">
        <f>IF(V552="",V553-V551,V553-V552)</f>
        <v>0</v>
      </c>
      <c r="W554" s="615" t="s">
        <v>166</v>
      </c>
      <c r="X554" s="619">
        <f>IF(X552="",X553-X551,X553-X552)</f>
        <v>-2.3000000000000003E-2</v>
      </c>
      <c r="Y554" s="785"/>
      <c r="Z554" s="786"/>
      <c r="AA554" s="792"/>
      <c r="AB554" s="792"/>
      <c r="AC554" s="792"/>
      <c r="AD554" s="792"/>
      <c r="AE554" s="792"/>
      <c r="AF554" s="792"/>
    </row>
    <row r="555" spans="2:32" s="404" customFormat="1" ht="15" customHeight="1" x14ac:dyDescent="0.2">
      <c r="B555" s="824"/>
      <c r="C555" s="825"/>
      <c r="D555" s="792"/>
      <c r="E555" s="829"/>
      <c r="F555" s="832"/>
      <c r="G555" s="835"/>
      <c r="H555" s="829"/>
      <c r="I555" s="416" t="s">
        <v>165</v>
      </c>
      <c r="J555" s="617">
        <v>43832</v>
      </c>
      <c r="K555" s="615" t="s">
        <v>164</v>
      </c>
      <c r="L555" s="617"/>
      <c r="M555" s="816"/>
      <c r="N555" s="817"/>
      <c r="O555" s="816"/>
      <c r="P555" s="817"/>
      <c r="Q555" s="816"/>
      <c r="R555" s="817"/>
      <c r="S555" s="816"/>
      <c r="T555" s="817"/>
      <c r="U555" s="816"/>
      <c r="V555" s="817"/>
      <c r="W555" s="785"/>
      <c r="X555" s="786"/>
      <c r="Y555" s="785"/>
      <c r="Z555" s="786"/>
      <c r="AA555" s="792"/>
      <c r="AB555" s="792"/>
      <c r="AC555" s="792"/>
      <c r="AD555" s="792"/>
      <c r="AE555" s="792"/>
      <c r="AF555" s="792"/>
    </row>
    <row r="556" spans="2:32" s="404" customFormat="1" ht="15" customHeight="1" x14ac:dyDescent="0.2">
      <c r="B556" s="826"/>
      <c r="C556" s="827"/>
      <c r="D556" s="793"/>
      <c r="E556" s="830"/>
      <c r="F556" s="833"/>
      <c r="G556" s="836"/>
      <c r="H556" s="830"/>
      <c r="I556" s="406" t="s">
        <v>158</v>
      </c>
      <c r="J556" s="681">
        <v>43969</v>
      </c>
      <c r="K556" s="789"/>
      <c r="L556" s="790"/>
      <c r="M556" s="818"/>
      <c r="N556" s="819"/>
      <c r="O556" s="818"/>
      <c r="P556" s="819"/>
      <c r="Q556" s="818"/>
      <c r="R556" s="819"/>
      <c r="S556" s="818"/>
      <c r="T556" s="819"/>
      <c r="U556" s="818"/>
      <c r="V556" s="819"/>
      <c r="W556" s="787"/>
      <c r="X556" s="788"/>
      <c r="Y556" s="787"/>
      <c r="Z556" s="788"/>
      <c r="AA556" s="793"/>
      <c r="AB556" s="793"/>
      <c r="AC556" s="793"/>
      <c r="AD556" s="793"/>
      <c r="AE556" s="793"/>
      <c r="AF556" s="793"/>
    </row>
    <row r="557" spans="2:32" s="404" customFormat="1" ht="12.75" customHeight="1" x14ac:dyDescent="0.2">
      <c r="B557" s="822" t="s">
        <v>1973</v>
      </c>
      <c r="C557" s="823"/>
      <c r="D557" s="791" t="s">
        <v>207</v>
      </c>
      <c r="E557" s="828" t="s">
        <v>270</v>
      </c>
      <c r="F557" s="831"/>
      <c r="G557" s="834" t="s">
        <v>218</v>
      </c>
      <c r="H557" s="828"/>
      <c r="I557" s="434" t="s">
        <v>184</v>
      </c>
      <c r="J557" s="606">
        <v>525000</v>
      </c>
      <c r="K557" s="434" t="s">
        <v>183</v>
      </c>
      <c r="L557" s="631">
        <f>+J562+J560</f>
        <v>44014</v>
      </c>
      <c r="M557" s="434" t="s">
        <v>182</v>
      </c>
      <c r="N557" s="436">
        <f>J557</f>
        <v>525000</v>
      </c>
      <c r="O557" s="434" t="s">
        <v>181</v>
      </c>
      <c r="P557" s="435"/>
      <c r="Q557" s="434" t="s">
        <v>181</v>
      </c>
      <c r="R557" s="435"/>
      <c r="S557" s="434" t="s">
        <v>181</v>
      </c>
      <c r="T557" s="435"/>
      <c r="U557" s="434" t="s">
        <v>181</v>
      </c>
      <c r="V557" s="435"/>
      <c r="W557" s="605" t="s">
        <v>181</v>
      </c>
      <c r="X557" s="609">
        <v>6.5000000000000002E-2</v>
      </c>
      <c r="Y557" s="605" t="s">
        <v>180</v>
      </c>
      <c r="Z557" s="610">
        <v>2</v>
      </c>
      <c r="AA557" s="791" t="s">
        <v>266</v>
      </c>
      <c r="AB557" s="791" t="s">
        <v>266</v>
      </c>
      <c r="AC557" s="791" t="s">
        <v>266</v>
      </c>
      <c r="AD557" s="791" t="s">
        <v>266</v>
      </c>
      <c r="AE557" s="791" t="s">
        <v>266</v>
      </c>
      <c r="AF557" s="791" t="s">
        <v>2177</v>
      </c>
    </row>
    <row r="558" spans="2:32" s="404" customFormat="1" ht="15" customHeight="1" x14ac:dyDescent="0.2">
      <c r="B558" s="824"/>
      <c r="C558" s="825"/>
      <c r="D558" s="792"/>
      <c r="E558" s="829"/>
      <c r="F558" s="832"/>
      <c r="G558" s="835"/>
      <c r="H558" s="829"/>
      <c r="I558" s="416" t="s">
        <v>179</v>
      </c>
      <c r="J558" s="616" t="s">
        <v>204</v>
      </c>
      <c r="K558" s="416" t="s">
        <v>177</v>
      </c>
      <c r="L558" s="617"/>
      <c r="M558" s="416" t="s">
        <v>176</v>
      </c>
      <c r="N558" s="428">
        <f>N557</f>
        <v>525000</v>
      </c>
      <c r="O558" s="416" t="s">
        <v>175</v>
      </c>
      <c r="P558" s="426"/>
      <c r="Q558" s="416" t="s">
        <v>175</v>
      </c>
      <c r="R558" s="426"/>
      <c r="S558" s="416" t="s">
        <v>175</v>
      </c>
      <c r="T558" s="426"/>
      <c r="U558" s="416" t="s">
        <v>175</v>
      </c>
      <c r="V558" s="426"/>
      <c r="W558" s="615" t="s">
        <v>175</v>
      </c>
      <c r="X558" s="619"/>
      <c r="Y558" s="615" t="s">
        <v>174</v>
      </c>
      <c r="Z558" s="620">
        <f>2*21</f>
        <v>42</v>
      </c>
      <c r="AA558" s="792"/>
      <c r="AB558" s="792"/>
      <c r="AC558" s="792"/>
      <c r="AD558" s="792"/>
      <c r="AE558" s="792"/>
      <c r="AF558" s="792"/>
    </row>
    <row r="559" spans="2:32" s="404" customFormat="1" ht="39" customHeight="1" x14ac:dyDescent="0.2">
      <c r="B559" s="824"/>
      <c r="C559" s="825"/>
      <c r="D559" s="792"/>
      <c r="E559" s="829"/>
      <c r="F559" s="832"/>
      <c r="G559" s="835"/>
      <c r="H559" s="829"/>
      <c r="I559" s="416" t="s">
        <v>173</v>
      </c>
      <c r="J559" s="621" t="s">
        <v>192</v>
      </c>
      <c r="K559" s="416" t="s">
        <v>171</v>
      </c>
      <c r="L559" s="622"/>
      <c r="M559" s="416" t="s">
        <v>170</v>
      </c>
      <c r="N559" s="428"/>
      <c r="O559" s="416" t="s">
        <v>169</v>
      </c>
      <c r="P559" s="426"/>
      <c r="Q559" s="416" t="s">
        <v>169</v>
      </c>
      <c r="R559" s="426"/>
      <c r="S559" s="416" t="s">
        <v>169</v>
      </c>
      <c r="T559" s="426"/>
      <c r="U559" s="416" t="s">
        <v>169</v>
      </c>
      <c r="V559" s="426"/>
      <c r="W559" s="615" t="s">
        <v>169</v>
      </c>
      <c r="X559" s="619">
        <v>1.2E-2</v>
      </c>
      <c r="Y559" s="785"/>
      <c r="Z559" s="786"/>
      <c r="AA559" s="792"/>
      <c r="AB559" s="792"/>
      <c r="AC559" s="792"/>
      <c r="AD559" s="792"/>
      <c r="AE559" s="792"/>
      <c r="AF559" s="792"/>
    </row>
    <row r="560" spans="2:32" s="404" customFormat="1" ht="15" customHeight="1" x14ac:dyDescent="0.2">
      <c r="B560" s="824"/>
      <c r="C560" s="825"/>
      <c r="D560" s="792"/>
      <c r="E560" s="829"/>
      <c r="F560" s="832"/>
      <c r="G560" s="835"/>
      <c r="H560" s="829"/>
      <c r="I560" s="416" t="s">
        <v>168</v>
      </c>
      <c r="J560" s="622">
        <v>45</v>
      </c>
      <c r="K560" s="416" t="s">
        <v>167</v>
      </c>
      <c r="L560" s="622"/>
      <c r="M560" s="816"/>
      <c r="N560" s="817"/>
      <c r="O560" s="416" t="s">
        <v>166</v>
      </c>
      <c r="P560" s="426">
        <f>IF(P558="",P559-P557,P559-P558)</f>
        <v>0</v>
      </c>
      <c r="Q560" s="416" t="s">
        <v>166</v>
      </c>
      <c r="R560" s="426">
        <f>IF(R558="",R559-R557,R559-R558)</f>
        <v>0</v>
      </c>
      <c r="S560" s="416" t="s">
        <v>166</v>
      </c>
      <c r="T560" s="426">
        <f>IF(T558="",T559-T557,T559-T558)</f>
        <v>0</v>
      </c>
      <c r="U560" s="416" t="s">
        <v>166</v>
      </c>
      <c r="V560" s="426">
        <f>IF(V558="",V559-V557,V559-V558)</f>
        <v>0</v>
      </c>
      <c r="W560" s="615" t="s">
        <v>166</v>
      </c>
      <c r="X560" s="619">
        <f>IF(X558="",X559-X557,X559-X558)</f>
        <v>-5.3000000000000005E-2</v>
      </c>
      <c r="Y560" s="785"/>
      <c r="Z560" s="786"/>
      <c r="AA560" s="792"/>
      <c r="AB560" s="792"/>
      <c r="AC560" s="792"/>
      <c r="AD560" s="792"/>
      <c r="AE560" s="792"/>
      <c r="AF560" s="792"/>
    </row>
    <row r="561" spans="1:32" s="404" customFormat="1" ht="15" customHeight="1" x14ac:dyDescent="0.2">
      <c r="B561" s="824"/>
      <c r="C561" s="825"/>
      <c r="D561" s="792"/>
      <c r="E561" s="829"/>
      <c r="F561" s="832"/>
      <c r="G561" s="835"/>
      <c r="H561" s="829"/>
      <c r="I561" s="416" t="s">
        <v>165</v>
      </c>
      <c r="J561" s="617">
        <v>43832</v>
      </c>
      <c r="K561" s="416" t="s">
        <v>164</v>
      </c>
      <c r="L561" s="617"/>
      <c r="M561" s="816"/>
      <c r="N561" s="817"/>
      <c r="O561" s="816"/>
      <c r="P561" s="817"/>
      <c r="Q561" s="816"/>
      <c r="R561" s="817"/>
      <c r="S561" s="816"/>
      <c r="T561" s="817"/>
      <c r="U561" s="816"/>
      <c r="V561" s="817"/>
      <c r="W561" s="785"/>
      <c r="X561" s="786"/>
      <c r="Y561" s="785"/>
      <c r="Z561" s="786"/>
      <c r="AA561" s="792"/>
      <c r="AB561" s="792"/>
      <c r="AC561" s="792"/>
      <c r="AD561" s="792"/>
      <c r="AE561" s="792"/>
      <c r="AF561" s="792"/>
    </row>
    <row r="562" spans="1:32" s="404" customFormat="1" ht="15" customHeight="1" x14ac:dyDescent="0.2">
      <c r="B562" s="826"/>
      <c r="C562" s="827"/>
      <c r="D562" s="793"/>
      <c r="E562" s="830"/>
      <c r="F562" s="833"/>
      <c r="G562" s="836"/>
      <c r="H562" s="830"/>
      <c r="I562" s="406" t="s">
        <v>158</v>
      </c>
      <c r="J562" s="681">
        <v>43969</v>
      </c>
      <c r="K562" s="820"/>
      <c r="L562" s="821"/>
      <c r="M562" s="818"/>
      <c r="N562" s="819"/>
      <c r="O562" s="818"/>
      <c r="P562" s="819"/>
      <c r="Q562" s="818"/>
      <c r="R562" s="819"/>
      <c r="S562" s="818"/>
      <c r="T562" s="819"/>
      <c r="U562" s="818"/>
      <c r="V562" s="819"/>
      <c r="W562" s="787"/>
      <c r="X562" s="788"/>
      <c r="Y562" s="787"/>
      <c r="Z562" s="788"/>
      <c r="AA562" s="793"/>
      <c r="AB562" s="793"/>
      <c r="AC562" s="793"/>
      <c r="AD562" s="793"/>
      <c r="AE562" s="793"/>
      <c r="AF562" s="793"/>
    </row>
    <row r="563" spans="1:32" s="404" customFormat="1" ht="12.75" customHeight="1" x14ac:dyDescent="0.2">
      <c r="B563" s="822" t="s">
        <v>1976</v>
      </c>
      <c r="C563" s="823"/>
      <c r="D563" s="791" t="s">
        <v>207</v>
      </c>
      <c r="E563" s="828" t="s">
        <v>270</v>
      </c>
      <c r="F563" s="831"/>
      <c r="G563" s="834" t="s">
        <v>218</v>
      </c>
      <c r="H563" s="828"/>
      <c r="I563" s="434" t="s">
        <v>184</v>
      </c>
      <c r="J563" s="606">
        <v>300000</v>
      </c>
      <c r="K563" s="605" t="s">
        <v>183</v>
      </c>
      <c r="L563" s="631">
        <f>+J568+30</f>
        <v>43999</v>
      </c>
      <c r="M563" s="434" t="s">
        <v>182</v>
      </c>
      <c r="N563" s="436">
        <f>J563</f>
        <v>300000</v>
      </c>
      <c r="O563" s="434" t="s">
        <v>181</v>
      </c>
      <c r="P563" s="435"/>
      <c r="Q563" s="434" t="s">
        <v>181</v>
      </c>
      <c r="R563" s="435"/>
      <c r="S563" s="434" t="s">
        <v>181</v>
      </c>
      <c r="T563" s="435"/>
      <c r="U563" s="434" t="s">
        <v>181</v>
      </c>
      <c r="V563" s="435"/>
      <c r="W563" s="605" t="s">
        <v>181</v>
      </c>
      <c r="X563" s="609">
        <v>1</v>
      </c>
      <c r="Y563" s="605" t="s">
        <v>180</v>
      </c>
      <c r="Z563" s="610">
        <v>3</v>
      </c>
      <c r="AA563" s="791" t="s">
        <v>266</v>
      </c>
      <c r="AB563" s="791" t="s">
        <v>266</v>
      </c>
      <c r="AC563" s="791" t="s">
        <v>266</v>
      </c>
      <c r="AD563" s="791" t="s">
        <v>266</v>
      </c>
      <c r="AE563" s="791" t="s">
        <v>266</v>
      </c>
      <c r="AF563" s="791" t="s">
        <v>2163</v>
      </c>
    </row>
    <row r="564" spans="1:32" s="404" customFormat="1" ht="15" customHeight="1" x14ac:dyDescent="0.2">
      <c r="B564" s="824"/>
      <c r="C564" s="825"/>
      <c r="D564" s="792"/>
      <c r="E564" s="829"/>
      <c r="F564" s="832"/>
      <c r="G564" s="835"/>
      <c r="H564" s="829"/>
      <c r="I564" s="416" t="s">
        <v>179</v>
      </c>
      <c r="J564" s="616" t="s">
        <v>204</v>
      </c>
      <c r="K564" s="615" t="s">
        <v>177</v>
      </c>
      <c r="L564" s="682" t="s">
        <v>2162</v>
      </c>
      <c r="M564" s="416" t="s">
        <v>176</v>
      </c>
      <c r="N564" s="428">
        <f>N563</f>
        <v>300000</v>
      </c>
      <c r="O564" s="416" t="s">
        <v>175</v>
      </c>
      <c r="P564" s="426"/>
      <c r="Q564" s="416" t="s">
        <v>175</v>
      </c>
      <c r="R564" s="426"/>
      <c r="S564" s="416" t="s">
        <v>175</v>
      </c>
      <c r="T564" s="426"/>
      <c r="U564" s="416" t="s">
        <v>175</v>
      </c>
      <c r="V564" s="426"/>
      <c r="W564" s="615" t="s">
        <v>175</v>
      </c>
      <c r="X564" s="619"/>
      <c r="Y564" s="615" t="s">
        <v>174</v>
      </c>
      <c r="Z564" s="620">
        <f>3*22</f>
        <v>66</v>
      </c>
      <c r="AA564" s="792"/>
      <c r="AB564" s="792"/>
      <c r="AC564" s="792"/>
      <c r="AD564" s="792"/>
      <c r="AE564" s="792"/>
      <c r="AF564" s="792"/>
    </row>
    <row r="565" spans="1:32" s="404" customFormat="1" ht="39" customHeight="1" x14ac:dyDescent="0.2">
      <c r="B565" s="824"/>
      <c r="C565" s="825"/>
      <c r="D565" s="792"/>
      <c r="E565" s="829"/>
      <c r="F565" s="832"/>
      <c r="G565" s="835"/>
      <c r="H565" s="829"/>
      <c r="I565" s="416" t="s">
        <v>173</v>
      </c>
      <c r="J565" s="621" t="s">
        <v>192</v>
      </c>
      <c r="K565" s="615" t="s">
        <v>171</v>
      </c>
      <c r="L565" s="622">
        <v>80</v>
      </c>
      <c r="M565" s="416" t="s">
        <v>170</v>
      </c>
      <c r="N565" s="428"/>
      <c r="O565" s="416" t="s">
        <v>169</v>
      </c>
      <c r="P565" s="426"/>
      <c r="Q565" s="416" t="s">
        <v>169</v>
      </c>
      <c r="R565" s="426"/>
      <c r="S565" s="416" t="s">
        <v>169</v>
      </c>
      <c r="T565" s="426"/>
      <c r="U565" s="416" t="s">
        <v>169</v>
      </c>
      <c r="V565" s="426"/>
      <c r="W565" s="615" t="s">
        <v>169</v>
      </c>
      <c r="X565" s="619">
        <v>0.61299999999999999</v>
      </c>
      <c r="Y565" s="785"/>
      <c r="Z565" s="786"/>
      <c r="AA565" s="792"/>
      <c r="AB565" s="792"/>
      <c r="AC565" s="792"/>
      <c r="AD565" s="792"/>
      <c r="AE565" s="792"/>
      <c r="AF565" s="792"/>
    </row>
    <row r="566" spans="1:32" s="404" customFormat="1" ht="15" customHeight="1" x14ac:dyDescent="0.2">
      <c r="B566" s="824"/>
      <c r="C566" s="825"/>
      <c r="D566" s="792"/>
      <c r="E566" s="829"/>
      <c r="F566" s="832"/>
      <c r="G566" s="835"/>
      <c r="H566" s="829"/>
      <c r="I566" s="416" t="s">
        <v>168</v>
      </c>
      <c r="J566" s="622">
        <v>30</v>
      </c>
      <c r="K566" s="615" t="s">
        <v>167</v>
      </c>
      <c r="L566" s="622">
        <v>56</v>
      </c>
      <c r="M566" s="816"/>
      <c r="N566" s="817"/>
      <c r="O566" s="416" t="s">
        <v>166</v>
      </c>
      <c r="P566" s="426">
        <f>IF(P564="",P565-P563,P565-P564)</f>
        <v>0</v>
      </c>
      <c r="Q566" s="416" t="s">
        <v>166</v>
      </c>
      <c r="R566" s="426">
        <f>IF(R564="",R565-R563,R565-R564)</f>
        <v>0</v>
      </c>
      <c r="S566" s="416" t="s">
        <v>166</v>
      </c>
      <c r="T566" s="426">
        <f>IF(T564="",T565-T563,T565-T564)</f>
        <v>0</v>
      </c>
      <c r="U566" s="416" t="s">
        <v>166</v>
      </c>
      <c r="V566" s="426">
        <f>IF(V564="",V565-V563,V565-V564)</f>
        <v>0</v>
      </c>
      <c r="W566" s="615" t="s">
        <v>166</v>
      </c>
      <c r="X566" s="619">
        <f>IF(X564="",X565-X563,X565-X564)</f>
        <v>-0.38700000000000001</v>
      </c>
      <c r="Y566" s="785"/>
      <c r="Z566" s="786"/>
      <c r="AA566" s="792"/>
      <c r="AB566" s="792"/>
      <c r="AC566" s="792"/>
      <c r="AD566" s="792"/>
      <c r="AE566" s="792"/>
      <c r="AF566" s="792"/>
    </row>
    <row r="567" spans="1:32" s="404" customFormat="1" ht="15" customHeight="1" x14ac:dyDescent="0.2">
      <c r="B567" s="824"/>
      <c r="C567" s="825"/>
      <c r="D567" s="792"/>
      <c r="E567" s="829"/>
      <c r="F567" s="832"/>
      <c r="G567" s="835"/>
      <c r="H567" s="829"/>
      <c r="I567" s="416" t="s">
        <v>165</v>
      </c>
      <c r="J567" s="617">
        <v>43832</v>
      </c>
      <c r="K567" s="615" t="s">
        <v>164</v>
      </c>
      <c r="L567" s="682"/>
      <c r="M567" s="816"/>
      <c r="N567" s="817"/>
      <c r="O567" s="816"/>
      <c r="P567" s="817"/>
      <c r="Q567" s="816"/>
      <c r="R567" s="817"/>
      <c r="S567" s="816"/>
      <c r="T567" s="817"/>
      <c r="U567" s="816"/>
      <c r="V567" s="817"/>
      <c r="W567" s="785"/>
      <c r="X567" s="786"/>
      <c r="Y567" s="785"/>
      <c r="Z567" s="786"/>
      <c r="AA567" s="792"/>
      <c r="AB567" s="792"/>
      <c r="AC567" s="792"/>
      <c r="AD567" s="792"/>
      <c r="AE567" s="792"/>
      <c r="AF567" s="792"/>
    </row>
    <row r="568" spans="1:32" s="404" customFormat="1" ht="15" customHeight="1" x14ac:dyDescent="0.2">
      <c r="B568" s="826"/>
      <c r="C568" s="827"/>
      <c r="D568" s="793"/>
      <c r="E568" s="830"/>
      <c r="F568" s="833"/>
      <c r="G568" s="836"/>
      <c r="H568" s="830"/>
      <c r="I568" s="406" t="s">
        <v>158</v>
      </c>
      <c r="J568" s="681">
        <v>43969</v>
      </c>
      <c r="K568" s="789"/>
      <c r="L568" s="790"/>
      <c r="M568" s="818"/>
      <c r="N568" s="819"/>
      <c r="O568" s="818"/>
      <c r="P568" s="819"/>
      <c r="Q568" s="818"/>
      <c r="R568" s="819"/>
      <c r="S568" s="818"/>
      <c r="T568" s="819"/>
      <c r="U568" s="818"/>
      <c r="V568" s="819"/>
      <c r="W568" s="787"/>
      <c r="X568" s="788"/>
      <c r="Y568" s="787"/>
      <c r="Z568" s="788"/>
      <c r="AA568" s="793"/>
      <c r="AB568" s="793"/>
      <c r="AC568" s="793"/>
      <c r="AD568" s="793"/>
      <c r="AE568" s="793"/>
      <c r="AF568" s="793"/>
    </row>
    <row r="569" spans="1:32" s="404" customFormat="1" ht="12.75" customHeight="1" x14ac:dyDescent="0.2">
      <c r="B569" s="822" t="s">
        <v>1978</v>
      </c>
      <c r="C569" s="823"/>
      <c r="D569" s="791" t="s">
        <v>207</v>
      </c>
      <c r="E569" s="828" t="s">
        <v>270</v>
      </c>
      <c r="F569" s="831"/>
      <c r="G569" s="834" t="s">
        <v>218</v>
      </c>
      <c r="H569" s="828"/>
      <c r="I569" s="434" t="s">
        <v>184</v>
      </c>
      <c r="J569" s="606">
        <v>1400000</v>
      </c>
      <c r="K569" s="434" t="s">
        <v>183</v>
      </c>
      <c r="L569" s="631">
        <f>+J574+J572</f>
        <v>44089</v>
      </c>
      <c r="M569" s="434" t="s">
        <v>182</v>
      </c>
      <c r="N569" s="436">
        <f>J569</f>
        <v>1400000</v>
      </c>
      <c r="O569" s="434" t="s">
        <v>181</v>
      </c>
      <c r="P569" s="435"/>
      <c r="Q569" s="434" t="s">
        <v>181</v>
      </c>
      <c r="R569" s="435"/>
      <c r="S569" s="434" t="s">
        <v>181</v>
      </c>
      <c r="T569" s="435"/>
      <c r="U569" s="434" t="s">
        <v>181</v>
      </c>
      <c r="V569" s="435"/>
      <c r="W569" s="605" t="s">
        <v>181</v>
      </c>
      <c r="X569" s="609">
        <v>0.41199999999999998</v>
      </c>
      <c r="Y569" s="605" t="s">
        <v>180</v>
      </c>
      <c r="Z569" s="610">
        <v>4</v>
      </c>
      <c r="AA569" s="791" t="s">
        <v>301</v>
      </c>
      <c r="AB569" s="791" t="s">
        <v>301</v>
      </c>
      <c r="AC569" s="791" t="s">
        <v>301</v>
      </c>
      <c r="AD569" s="791" t="s">
        <v>301</v>
      </c>
      <c r="AE569" s="791" t="s">
        <v>301</v>
      </c>
      <c r="AF569" s="791" t="s">
        <v>2161</v>
      </c>
    </row>
    <row r="570" spans="1:32" s="404" customFormat="1" ht="15" customHeight="1" x14ac:dyDescent="0.2">
      <c r="B570" s="824"/>
      <c r="C570" s="825"/>
      <c r="D570" s="792"/>
      <c r="E570" s="829"/>
      <c r="F570" s="832"/>
      <c r="G570" s="835"/>
      <c r="H570" s="829"/>
      <c r="I570" s="416" t="s">
        <v>179</v>
      </c>
      <c r="J570" s="616" t="s">
        <v>204</v>
      </c>
      <c r="K570" s="416" t="s">
        <v>177</v>
      </c>
      <c r="L570" s="415"/>
      <c r="M570" s="416" t="s">
        <v>176</v>
      </c>
      <c r="N570" s="428">
        <f>N569</f>
        <v>1400000</v>
      </c>
      <c r="O570" s="416" t="s">
        <v>175</v>
      </c>
      <c r="P570" s="426"/>
      <c r="Q570" s="416" t="s">
        <v>175</v>
      </c>
      <c r="R570" s="426"/>
      <c r="S570" s="416" t="s">
        <v>175</v>
      </c>
      <c r="T570" s="426"/>
      <c r="U570" s="416" t="s">
        <v>175</v>
      </c>
      <c r="V570" s="426"/>
      <c r="W570" s="615" t="s">
        <v>175</v>
      </c>
      <c r="X570" s="619"/>
      <c r="Y570" s="615" t="s">
        <v>174</v>
      </c>
      <c r="Z570" s="620">
        <f>4*22</f>
        <v>88</v>
      </c>
      <c r="AA570" s="792"/>
      <c r="AB570" s="792"/>
      <c r="AC570" s="792"/>
      <c r="AD570" s="792"/>
      <c r="AE570" s="792"/>
      <c r="AF570" s="792"/>
    </row>
    <row r="571" spans="1:32" s="404" customFormat="1" ht="39" customHeight="1" x14ac:dyDescent="0.2">
      <c r="B571" s="824"/>
      <c r="C571" s="825"/>
      <c r="D571" s="792"/>
      <c r="E571" s="829"/>
      <c r="F571" s="832"/>
      <c r="G571" s="835"/>
      <c r="H571" s="829"/>
      <c r="I571" s="416" t="s">
        <v>173</v>
      </c>
      <c r="J571" s="621" t="s">
        <v>193</v>
      </c>
      <c r="K571" s="416" t="s">
        <v>171</v>
      </c>
      <c r="L571" s="427"/>
      <c r="M571" s="416" t="s">
        <v>170</v>
      </c>
      <c r="N571" s="428"/>
      <c r="O571" s="416" t="s">
        <v>169</v>
      </c>
      <c r="P571" s="426"/>
      <c r="Q571" s="416" t="s">
        <v>169</v>
      </c>
      <c r="R571" s="426"/>
      <c r="S571" s="416" t="s">
        <v>169</v>
      </c>
      <c r="T571" s="426"/>
      <c r="U571" s="416" t="s">
        <v>169</v>
      </c>
      <c r="V571" s="426"/>
      <c r="W571" s="615" t="s">
        <v>169</v>
      </c>
      <c r="X571" s="619">
        <v>0.39600000000000002</v>
      </c>
      <c r="Y571" s="785"/>
      <c r="Z571" s="786"/>
      <c r="AA571" s="792"/>
      <c r="AB571" s="792"/>
      <c r="AC571" s="792"/>
      <c r="AD571" s="792"/>
      <c r="AE571" s="792"/>
      <c r="AF571" s="792"/>
    </row>
    <row r="572" spans="1:32" s="404" customFormat="1" ht="15" customHeight="1" x14ac:dyDescent="0.2">
      <c r="B572" s="824"/>
      <c r="C572" s="825"/>
      <c r="D572" s="792"/>
      <c r="E572" s="829"/>
      <c r="F572" s="832"/>
      <c r="G572" s="835"/>
      <c r="H572" s="829"/>
      <c r="I572" s="416" t="s">
        <v>168</v>
      </c>
      <c r="J572" s="622">
        <v>120</v>
      </c>
      <c r="K572" s="416" t="s">
        <v>167</v>
      </c>
      <c r="L572" s="427"/>
      <c r="M572" s="816"/>
      <c r="N572" s="817"/>
      <c r="O572" s="416" t="s">
        <v>166</v>
      </c>
      <c r="P572" s="426">
        <f>IF(P570="",P571-P569,P571-P570)</f>
        <v>0</v>
      </c>
      <c r="Q572" s="416" t="s">
        <v>166</v>
      </c>
      <c r="R572" s="426">
        <f>IF(R570="",R571-R569,R571-R570)</f>
        <v>0</v>
      </c>
      <c r="S572" s="416" t="s">
        <v>166</v>
      </c>
      <c r="T572" s="426">
        <f>IF(T570="",T571-T569,T571-T570)</f>
        <v>0</v>
      </c>
      <c r="U572" s="416" t="s">
        <v>166</v>
      </c>
      <c r="V572" s="426">
        <f>IF(V570="",V571-V569,V571-V570)</f>
        <v>0</v>
      </c>
      <c r="W572" s="615" t="s">
        <v>166</v>
      </c>
      <c r="X572" s="619">
        <f>IF(X570="",X571-X569,X571-X570)</f>
        <v>-1.5999999999999959E-2</v>
      </c>
      <c r="Y572" s="785"/>
      <c r="Z572" s="786"/>
      <c r="AA572" s="792"/>
      <c r="AB572" s="792"/>
      <c r="AC572" s="792"/>
      <c r="AD572" s="792"/>
      <c r="AE572" s="792"/>
      <c r="AF572" s="792"/>
    </row>
    <row r="573" spans="1:32" s="404" customFormat="1" ht="15" customHeight="1" x14ac:dyDescent="0.2">
      <c r="B573" s="824"/>
      <c r="C573" s="825"/>
      <c r="D573" s="792"/>
      <c r="E573" s="829"/>
      <c r="F573" s="832"/>
      <c r="G573" s="835"/>
      <c r="H573" s="829"/>
      <c r="I573" s="416" t="s">
        <v>165</v>
      </c>
      <c r="J573" s="617"/>
      <c r="K573" s="416" t="s">
        <v>164</v>
      </c>
      <c r="L573" s="415"/>
      <c r="M573" s="816"/>
      <c r="N573" s="817"/>
      <c r="O573" s="816"/>
      <c r="P573" s="817"/>
      <c r="Q573" s="816"/>
      <c r="R573" s="817"/>
      <c r="S573" s="816"/>
      <c r="T573" s="817"/>
      <c r="U573" s="816"/>
      <c r="V573" s="817"/>
      <c r="W573" s="785"/>
      <c r="X573" s="786"/>
      <c r="Y573" s="785"/>
      <c r="Z573" s="786"/>
      <c r="AA573" s="792"/>
      <c r="AB573" s="792"/>
      <c r="AC573" s="792"/>
      <c r="AD573" s="792"/>
      <c r="AE573" s="792"/>
      <c r="AF573" s="792"/>
    </row>
    <row r="574" spans="1:32" s="404" customFormat="1" ht="15" customHeight="1" x14ac:dyDescent="0.2">
      <c r="B574" s="826"/>
      <c r="C574" s="827"/>
      <c r="D574" s="793"/>
      <c r="E574" s="830"/>
      <c r="F574" s="833"/>
      <c r="G574" s="836"/>
      <c r="H574" s="830"/>
      <c r="I574" s="406" t="s">
        <v>158</v>
      </c>
      <c r="J574" s="681">
        <v>43969</v>
      </c>
      <c r="K574" s="820"/>
      <c r="L574" s="821"/>
      <c r="M574" s="818"/>
      <c r="N574" s="819"/>
      <c r="O574" s="818"/>
      <c r="P574" s="819"/>
      <c r="Q574" s="818"/>
      <c r="R574" s="819"/>
      <c r="S574" s="818"/>
      <c r="T574" s="819"/>
      <c r="U574" s="818"/>
      <c r="V574" s="819"/>
      <c r="W574" s="787"/>
      <c r="X574" s="788"/>
      <c r="Y574" s="787"/>
      <c r="Z574" s="788"/>
      <c r="AA574" s="793"/>
      <c r="AB574" s="793"/>
      <c r="AC574" s="793"/>
      <c r="AD574" s="793"/>
      <c r="AE574" s="793"/>
      <c r="AF574" s="793"/>
    </row>
    <row r="575" spans="1:32" s="404" customFormat="1" ht="12.75" customHeight="1" x14ac:dyDescent="0.2">
      <c r="A575" s="402"/>
      <c r="B575" s="873" t="s">
        <v>13</v>
      </c>
      <c r="C575" s="874"/>
      <c r="D575" s="791" t="s">
        <v>757</v>
      </c>
      <c r="E575" s="828" t="s">
        <v>773</v>
      </c>
      <c r="F575" s="831"/>
      <c r="G575" s="834" t="s">
        <v>218</v>
      </c>
      <c r="H575" s="828" t="s">
        <v>193</v>
      </c>
      <c r="I575" s="434" t="s">
        <v>184</v>
      </c>
      <c r="J575" s="438">
        <v>2518182</v>
      </c>
      <c r="K575" s="434" t="s">
        <v>183</v>
      </c>
      <c r="L575" s="437">
        <f>J580+J578</f>
        <v>44124</v>
      </c>
      <c r="M575" s="434" t="s">
        <v>182</v>
      </c>
      <c r="N575" s="436">
        <f>J575</f>
        <v>2518182</v>
      </c>
      <c r="O575" s="434" t="s">
        <v>181</v>
      </c>
      <c r="P575" s="435">
        <v>0.48180000000000001</v>
      </c>
      <c r="Q575" s="480" t="s">
        <v>181</v>
      </c>
      <c r="R575" s="479">
        <v>0.48180000000000001</v>
      </c>
      <c r="S575" s="499" t="s">
        <v>181</v>
      </c>
      <c r="T575" s="498">
        <v>0.87519999999999998</v>
      </c>
      <c r="U575" s="480" t="s">
        <v>181</v>
      </c>
      <c r="V575" s="479">
        <v>0.87519999999999998</v>
      </c>
      <c r="W575" s="466" t="s">
        <v>181</v>
      </c>
      <c r="X575" s="467">
        <v>0.98140000000000005</v>
      </c>
      <c r="Y575" s="466" t="s">
        <v>180</v>
      </c>
      <c r="Z575" s="465">
        <v>8</v>
      </c>
      <c r="AA575" s="791" t="s">
        <v>322</v>
      </c>
      <c r="AB575" s="791" t="s">
        <v>322</v>
      </c>
      <c r="AC575" s="791" t="s">
        <v>322</v>
      </c>
      <c r="AD575" s="791" t="s">
        <v>322</v>
      </c>
      <c r="AE575" s="791" t="s">
        <v>322</v>
      </c>
      <c r="AF575" s="791" t="s">
        <v>322</v>
      </c>
    </row>
    <row r="576" spans="1:32" s="404" customFormat="1" ht="15" customHeight="1" x14ac:dyDescent="0.2">
      <c r="A576" s="402"/>
      <c r="B576" s="875"/>
      <c r="C576" s="876"/>
      <c r="D576" s="792"/>
      <c r="E576" s="829"/>
      <c r="F576" s="832"/>
      <c r="G576" s="835"/>
      <c r="H576" s="829"/>
      <c r="I576" s="416" t="s">
        <v>179</v>
      </c>
      <c r="J576" s="432" t="s">
        <v>772</v>
      </c>
      <c r="K576" s="416" t="s">
        <v>177</v>
      </c>
      <c r="L576" s="415"/>
      <c r="M576" s="416" t="s">
        <v>176</v>
      </c>
      <c r="N576" s="428">
        <f>N575</f>
        <v>2518182</v>
      </c>
      <c r="O576" s="416" t="s">
        <v>175</v>
      </c>
      <c r="P576" s="426"/>
      <c r="Q576" s="478" t="s">
        <v>175</v>
      </c>
      <c r="R576" s="477"/>
      <c r="S576" s="497" t="s">
        <v>175</v>
      </c>
      <c r="T576" s="496"/>
      <c r="U576" s="478" t="s">
        <v>175</v>
      </c>
      <c r="V576" s="477"/>
      <c r="W576" s="463" t="s">
        <v>175</v>
      </c>
      <c r="X576" s="462"/>
      <c r="Y576" s="463" t="s">
        <v>174</v>
      </c>
      <c r="Z576" s="464">
        <f>Z575*15</f>
        <v>120</v>
      </c>
      <c r="AA576" s="792"/>
      <c r="AB576" s="792"/>
      <c r="AC576" s="792"/>
      <c r="AD576" s="792"/>
      <c r="AE576" s="792"/>
      <c r="AF576" s="792"/>
    </row>
    <row r="577" spans="1:32" s="404" customFormat="1" x14ac:dyDescent="0.2">
      <c r="A577" s="402"/>
      <c r="B577" s="875"/>
      <c r="C577" s="876"/>
      <c r="D577" s="792"/>
      <c r="E577" s="829"/>
      <c r="F577" s="832"/>
      <c r="G577" s="835"/>
      <c r="H577" s="829"/>
      <c r="I577" s="416" t="s">
        <v>173</v>
      </c>
      <c r="J577" s="429" t="s">
        <v>192</v>
      </c>
      <c r="K577" s="416" t="s">
        <v>171</v>
      </c>
      <c r="L577" s="427"/>
      <c r="M577" s="416" t="s">
        <v>170</v>
      </c>
      <c r="N577" s="428"/>
      <c r="O577" s="416" t="s">
        <v>169</v>
      </c>
      <c r="P577" s="426">
        <v>0.48180000000000001</v>
      </c>
      <c r="Q577" s="478" t="s">
        <v>169</v>
      </c>
      <c r="R577" s="477">
        <v>0.48180000000000001</v>
      </c>
      <c r="S577" s="497" t="s">
        <v>169</v>
      </c>
      <c r="T577" s="496">
        <v>0.87649999999999995</v>
      </c>
      <c r="U577" s="478" t="s">
        <v>169</v>
      </c>
      <c r="V577" s="477">
        <v>0.87649999999999995</v>
      </c>
      <c r="W577" s="463" t="s">
        <v>169</v>
      </c>
      <c r="X577" s="462">
        <v>0.8478</v>
      </c>
      <c r="Y577" s="781"/>
      <c r="Z577" s="782"/>
      <c r="AA577" s="792"/>
      <c r="AB577" s="792"/>
      <c r="AC577" s="792"/>
      <c r="AD577" s="792"/>
      <c r="AE577" s="792"/>
      <c r="AF577" s="792"/>
    </row>
    <row r="578" spans="1:32" s="404" customFormat="1" ht="15" customHeight="1" x14ac:dyDescent="0.2">
      <c r="A578" s="402"/>
      <c r="B578" s="875"/>
      <c r="C578" s="876"/>
      <c r="D578" s="792"/>
      <c r="E578" s="829"/>
      <c r="F578" s="832"/>
      <c r="G578" s="835"/>
      <c r="H578" s="829"/>
      <c r="I578" s="416" t="s">
        <v>168</v>
      </c>
      <c r="J578" s="427">
        <v>155</v>
      </c>
      <c r="K578" s="416" t="s">
        <v>167</v>
      </c>
      <c r="L578" s="427"/>
      <c r="M578" s="816"/>
      <c r="N578" s="817"/>
      <c r="O578" s="416" t="s">
        <v>166</v>
      </c>
      <c r="P578" s="426">
        <f>IF(P576="",P577-P575,P577-P576)</f>
        <v>0</v>
      </c>
      <c r="Q578" s="478" t="s">
        <v>166</v>
      </c>
      <c r="R578" s="477">
        <f>IF(R576="",R577-R575,R577-R576)</f>
        <v>0</v>
      </c>
      <c r="S578" s="497" t="s">
        <v>166</v>
      </c>
      <c r="T578" s="496">
        <f>IF(T576="",T577-T575,T577-T576)</f>
        <v>1.2999999999999678E-3</v>
      </c>
      <c r="U578" s="478" t="s">
        <v>166</v>
      </c>
      <c r="V578" s="477">
        <f>IF(V576="",V577-V575,V577-V576)</f>
        <v>1.2999999999999678E-3</v>
      </c>
      <c r="W578" s="463" t="s">
        <v>166</v>
      </c>
      <c r="X578" s="462">
        <f>IF(X576="",X577-X575,X577-X576)</f>
        <v>-0.13360000000000005</v>
      </c>
      <c r="Y578" s="781"/>
      <c r="Z578" s="782"/>
      <c r="AA578" s="792"/>
      <c r="AB578" s="792"/>
      <c r="AC578" s="792"/>
      <c r="AD578" s="792"/>
      <c r="AE578" s="792"/>
      <c r="AF578" s="792"/>
    </row>
    <row r="579" spans="1:32" s="404" customFormat="1" ht="15" customHeight="1" x14ac:dyDescent="0.2">
      <c r="A579" s="402"/>
      <c r="B579" s="875"/>
      <c r="C579" s="876"/>
      <c r="D579" s="792"/>
      <c r="E579" s="829"/>
      <c r="F579" s="832"/>
      <c r="G579" s="835"/>
      <c r="H579" s="829"/>
      <c r="I579" s="416" t="s">
        <v>165</v>
      </c>
      <c r="J579" s="415"/>
      <c r="K579" s="416" t="s">
        <v>164</v>
      </c>
      <c r="L579" s="415"/>
      <c r="M579" s="816"/>
      <c r="N579" s="817"/>
      <c r="O579" s="816"/>
      <c r="P579" s="817"/>
      <c r="Q579" s="857"/>
      <c r="R579" s="858"/>
      <c r="S579" s="869"/>
      <c r="T579" s="870"/>
      <c r="U579" s="857"/>
      <c r="V579" s="858"/>
      <c r="W579" s="781"/>
      <c r="X579" s="782"/>
      <c r="Y579" s="781"/>
      <c r="Z579" s="782"/>
      <c r="AA579" s="792"/>
      <c r="AB579" s="792"/>
      <c r="AC579" s="792"/>
      <c r="AD579" s="792"/>
      <c r="AE579" s="792"/>
      <c r="AF579" s="792"/>
    </row>
    <row r="580" spans="1:32" s="404" customFormat="1" ht="15" customHeight="1" x14ac:dyDescent="0.2">
      <c r="A580" s="402"/>
      <c r="B580" s="877"/>
      <c r="C580" s="878"/>
      <c r="D580" s="793"/>
      <c r="E580" s="830"/>
      <c r="F580" s="833"/>
      <c r="G580" s="836"/>
      <c r="H580" s="830"/>
      <c r="I580" s="406" t="s">
        <v>158</v>
      </c>
      <c r="J580" s="451">
        <v>43969</v>
      </c>
      <c r="K580" s="820"/>
      <c r="L580" s="821"/>
      <c r="M580" s="818"/>
      <c r="N580" s="819"/>
      <c r="O580" s="818"/>
      <c r="P580" s="819"/>
      <c r="Q580" s="859"/>
      <c r="R580" s="860"/>
      <c r="S580" s="871"/>
      <c r="T580" s="872"/>
      <c r="U580" s="859"/>
      <c r="V580" s="860"/>
      <c r="W580" s="783"/>
      <c r="X580" s="784"/>
      <c r="Y580" s="783"/>
      <c r="Z580" s="784"/>
      <c r="AA580" s="793"/>
      <c r="AB580" s="793"/>
      <c r="AC580" s="793"/>
      <c r="AD580" s="793"/>
      <c r="AE580" s="793"/>
      <c r="AF580" s="793"/>
    </row>
    <row r="581" spans="1:32" s="404" customFormat="1" ht="12.75" customHeight="1" x14ac:dyDescent="0.2">
      <c r="A581" s="402"/>
      <c r="B581" s="822" t="s">
        <v>14</v>
      </c>
      <c r="C581" s="823"/>
      <c r="D581" s="791" t="s">
        <v>757</v>
      </c>
      <c r="E581" s="828" t="s">
        <v>773</v>
      </c>
      <c r="F581" s="831"/>
      <c r="G581" s="834" t="s">
        <v>218</v>
      </c>
      <c r="H581" s="828" t="s">
        <v>193</v>
      </c>
      <c r="I581" s="434" t="s">
        <v>184</v>
      </c>
      <c r="J581" s="438">
        <v>2518182</v>
      </c>
      <c r="K581" s="434" t="s">
        <v>183</v>
      </c>
      <c r="L581" s="437">
        <f>J586+J584</f>
        <v>44124</v>
      </c>
      <c r="M581" s="434" t="s">
        <v>182</v>
      </c>
      <c r="N581" s="436">
        <f>J581</f>
        <v>2518182</v>
      </c>
      <c r="O581" s="434" t="s">
        <v>181</v>
      </c>
      <c r="P581" s="435">
        <v>0.37830000000000003</v>
      </c>
      <c r="Q581" s="434" t="s">
        <v>181</v>
      </c>
      <c r="R581" s="435">
        <v>0.37830000000000003</v>
      </c>
      <c r="S581" s="434" t="s">
        <v>181</v>
      </c>
      <c r="T581" s="435">
        <v>0.37830000000000003</v>
      </c>
      <c r="U581" s="480" t="s">
        <v>181</v>
      </c>
      <c r="V581" s="479">
        <v>0.37830000000000003</v>
      </c>
      <c r="W581" s="466" t="s">
        <v>181</v>
      </c>
      <c r="X581" s="467">
        <v>0.88980000000000004</v>
      </c>
      <c r="Y581" s="466" t="s">
        <v>180</v>
      </c>
      <c r="Z581" s="465">
        <v>12</v>
      </c>
      <c r="AA581" s="791" t="s">
        <v>322</v>
      </c>
      <c r="AB581" s="791" t="s">
        <v>322</v>
      </c>
      <c r="AC581" s="791" t="s">
        <v>322</v>
      </c>
      <c r="AD581" s="791" t="s">
        <v>322</v>
      </c>
      <c r="AE581" s="791" t="s">
        <v>322</v>
      </c>
      <c r="AF581" s="791" t="s">
        <v>322</v>
      </c>
    </row>
    <row r="582" spans="1:32" s="404" customFormat="1" ht="15" customHeight="1" x14ac:dyDescent="0.2">
      <c r="A582" s="402"/>
      <c r="B582" s="824"/>
      <c r="C582" s="825"/>
      <c r="D582" s="792"/>
      <c r="E582" s="829"/>
      <c r="F582" s="832"/>
      <c r="G582" s="835"/>
      <c r="H582" s="829"/>
      <c r="I582" s="416" t="s">
        <v>179</v>
      </c>
      <c r="J582" s="432" t="s">
        <v>772</v>
      </c>
      <c r="K582" s="416" t="s">
        <v>177</v>
      </c>
      <c r="L582" s="415"/>
      <c r="M582" s="416" t="s">
        <v>176</v>
      </c>
      <c r="N582" s="428">
        <f>N581</f>
        <v>2518182</v>
      </c>
      <c r="O582" s="416" t="s">
        <v>175</v>
      </c>
      <c r="P582" s="426"/>
      <c r="Q582" s="416" t="s">
        <v>175</v>
      </c>
      <c r="R582" s="426"/>
      <c r="S582" s="416" t="s">
        <v>175</v>
      </c>
      <c r="T582" s="426"/>
      <c r="U582" s="478" t="s">
        <v>175</v>
      </c>
      <c r="V582" s="477"/>
      <c r="W582" s="463" t="s">
        <v>175</v>
      </c>
      <c r="X582" s="462"/>
      <c r="Y582" s="463" t="s">
        <v>174</v>
      </c>
      <c r="Z582" s="464">
        <f>Z581*31</f>
        <v>372</v>
      </c>
      <c r="AA582" s="792"/>
      <c r="AB582" s="792"/>
      <c r="AC582" s="792"/>
      <c r="AD582" s="792"/>
      <c r="AE582" s="792"/>
      <c r="AF582" s="792"/>
    </row>
    <row r="583" spans="1:32" s="404" customFormat="1" x14ac:dyDescent="0.2">
      <c r="A583" s="402"/>
      <c r="B583" s="824"/>
      <c r="C583" s="825"/>
      <c r="D583" s="792"/>
      <c r="E583" s="829"/>
      <c r="F583" s="832"/>
      <c r="G583" s="835"/>
      <c r="H583" s="829"/>
      <c r="I583" s="416" t="s">
        <v>173</v>
      </c>
      <c r="J583" s="429" t="s">
        <v>192</v>
      </c>
      <c r="K583" s="416" t="s">
        <v>171</v>
      </c>
      <c r="L583" s="427"/>
      <c r="M583" s="416" t="s">
        <v>170</v>
      </c>
      <c r="N583" s="428"/>
      <c r="O583" s="416" t="s">
        <v>169</v>
      </c>
      <c r="P583" s="426">
        <v>0.37819999999999998</v>
      </c>
      <c r="Q583" s="416" t="s">
        <v>169</v>
      </c>
      <c r="R583" s="426">
        <v>0.37819999999999998</v>
      </c>
      <c r="S583" s="416" t="s">
        <v>169</v>
      </c>
      <c r="T583" s="426">
        <v>0.37819999999999998</v>
      </c>
      <c r="U583" s="478" t="s">
        <v>169</v>
      </c>
      <c r="V583" s="477">
        <v>0.37819999999999998</v>
      </c>
      <c r="W583" s="463" t="s">
        <v>169</v>
      </c>
      <c r="X583" s="462">
        <v>0.45</v>
      </c>
      <c r="Y583" s="781"/>
      <c r="Z583" s="782"/>
      <c r="AA583" s="792"/>
      <c r="AB583" s="792"/>
      <c r="AC583" s="792"/>
      <c r="AD583" s="792"/>
      <c r="AE583" s="792"/>
      <c r="AF583" s="792"/>
    </row>
    <row r="584" spans="1:32" s="404" customFormat="1" ht="15" customHeight="1" x14ac:dyDescent="0.2">
      <c r="A584" s="402"/>
      <c r="B584" s="824"/>
      <c r="C584" s="825"/>
      <c r="D584" s="792"/>
      <c r="E584" s="829"/>
      <c r="F584" s="832"/>
      <c r="G584" s="835"/>
      <c r="H584" s="829"/>
      <c r="I584" s="416" t="s">
        <v>168</v>
      </c>
      <c r="J584" s="427">
        <v>155</v>
      </c>
      <c r="K584" s="416" t="s">
        <v>167</v>
      </c>
      <c r="L584" s="427"/>
      <c r="M584" s="816"/>
      <c r="N584" s="817"/>
      <c r="O584" s="416" t="s">
        <v>166</v>
      </c>
      <c r="P584" s="426">
        <f>IF(P582="",P583-P581,P583-P582)</f>
        <v>-1.000000000000445E-4</v>
      </c>
      <c r="Q584" s="416" t="s">
        <v>166</v>
      </c>
      <c r="R584" s="426">
        <f>IF(R582="",R583-R581,R583-R582)</f>
        <v>-1.000000000000445E-4</v>
      </c>
      <c r="S584" s="416" t="s">
        <v>166</v>
      </c>
      <c r="T584" s="426">
        <f>IF(T582="",T583-T581,T583-T582)</f>
        <v>-1.000000000000445E-4</v>
      </c>
      <c r="U584" s="478" t="s">
        <v>166</v>
      </c>
      <c r="V584" s="477">
        <f>IF(V582="",V583-V581,V583-V582)</f>
        <v>-1.000000000000445E-4</v>
      </c>
      <c r="W584" s="463" t="s">
        <v>166</v>
      </c>
      <c r="X584" s="462">
        <f>IF(X582="",X583-X581,X583-X582)</f>
        <v>-0.43980000000000002</v>
      </c>
      <c r="Y584" s="781"/>
      <c r="Z584" s="782"/>
      <c r="AA584" s="792"/>
      <c r="AB584" s="792"/>
      <c r="AC584" s="792"/>
      <c r="AD584" s="792"/>
      <c r="AE584" s="792"/>
      <c r="AF584" s="792"/>
    </row>
    <row r="585" spans="1:32" s="404" customFormat="1" ht="15" customHeight="1" x14ac:dyDescent="0.2">
      <c r="A585" s="402"/>
      <c r="B585" s="824"/>
      <c r="C585" s="825"/>
      <c r="D585" s="792"/>
      <c r="E585" s="829"/>
      <c r="F585" s="832"/>
      <c r="G585" s="835"/>
      <c r="H585" s="829"/>
      <c r="I585" s="416" t="s">
        <v>165</v>
      </c>
      <c r="J585" s="584"/>
      <c r="K585" s="416" t="s">
        <v>164</v>
      </c>
      <c r="L585" s="415"/>
      <c r="M585" s="816"/>
      <c r="N585" s="817"/>
      <c r="O585" s="816"/>
      <c r="P585" s="817"/>
      <c r="Q585" s="816"/>
      <c r="R585" s="817"/>
      <c r="S585" s="816"/>
      <c r="T585" s="817"/>
      <c r="U585" s="857"/>
      <c r="V585" s="858"/>
      <c r="W585" s="781"/>
      <c r="X585" s="782"/>
      <c r="Y585" s="781"/>
      <c r="Z585" s="782"/>
      <c r="AA585" s="792"/>
      <c r="AB585" s="792"/>
      <c r="AC585" s="792"/>
      <c r="AD585" s="792"/>
      <c r="AE585" s="792"/>
      <c r="AF585" s="792"/>
    </row>
    <row r="586" spans="1:32" s="404" customFormat="1" ht="15" customHeight="1" x14ac:dyDescent="0.2">
      <c r="A586" s="402"/>
      <c r="B586" s="826"/>
      <c r="C586" s="827"/>
      <c r="D586" s="793"/>
      <c r="E586" s="830"/>
      <c r="F586" s="833"/>
      <c r="G586" s="836"/>
      <c r="H586" s="830"/>
      <c r="I586" s="406" t="s">
        <v>158</v>
      </c>
      <c r="J586" s="451">
        <v>43969</v>
      </c>
      <c r="K586" s="820"/>
      <c r="L586" s="821"/>
      <c r="M586" s="818"/>
      <c r="N586" s="819"/>
      <c r="O586" s="818"/>
      <c r="P586" s="819"/>
      <c r="Q586" s="818"/>
      <c r="R586" s="819"/>
      <c r="S586" s="818"/>
      <c r="T586" s="819"/>
      <c r="U586" s="859"/>
      <c r="V586" s="860"/>
      <c r="W586" s="783"/>
      <c r="X586" s="784"/>
      <c r="Y586" s="783"/>
      <c r="Z586" s="784"/>
      <c r="AA586" s="793"/>
      <c r="AB586" s="793"/>
      <c r="AC586" s="793"/>
      <c r="AD586" s="793"/>
      <c r="AE586" s="793"/>
      <c r="AF586" s="793"/>
    </row>
    <row r="587" spans="1:32" s="404" customFormat="1" ht="12.75" customHeight="1" x14ac:dyDescent="0.2">
      <c r="A587" s="402"/>
      <c r="B587" s="822" t="s">
        <v>15</v>
      </c>
      <c r="C587" s="823"/>
      <c r="D587" s="791" t="s">
        <v>757</v>
      </c>
      <c r="E587" s="828" t="s">
        <v>773</v>
      </c>
      <c r="F587" s="831"/>
      <c r="G587" s="834" t="s">
        <v>218</v>
      </c>
      <c r="H587" s="828" t="s">
        <v>193</v>
      </c>
      <c r="I587" s="434" t="s">
        <v>184</v>
      </c>
      <c r="J587" s="438">
        <v>2518182</v>
      </c>
      <c r="K587" s="434" t="s">
        <v>183</v>
      </c>
      <c r="L587" s="437">
        <f>J592+J590</f>
        <v>44111</v>
      </c>
      <c r="M587" s="434" t="s">
        <v>182</v>
      </c>
      <c r="N587" s="436">
        <f>J587</f>
        <v>2518182</v>
      </c>
      <c r="O587" s="434" t="s">
        <v>181</v>
      </c>
      <c r="P587" s="435">
        <v>0.18240000000000001</v>
      </c>
      <c r="Q587" s="434" t="s">
        <v>181</v>
      </c>
      <c r="R587" s="435">
        <v>0.36220000000000002</v>
      </c>
      <c r="S587" s="503" t="s">
        <v>181</v>
      </c>
      <c r="T587" s="502">
        <v>0.91300000000000003</v>
      </c>
      <c r="U587" s="480" t="s">
        <v>181</v>
      </c>
      <c r="V587" s="479">
        <v>0.7661</v>
      </c>
      <c r="W587" s="466" t="s">
        <v>181</v>
      </c>
      <c r="X587" s="467">
        <v>1</v>
      </c>
      <c r="Y587" s="466" t="s">
        <v>180</v>
      </c>
      <c r="Z587" s="465">
        <v>12</v>
      </c>
      <c r="AA587" s="791" t="s">
        <v>322</v>
      </c>
      <c r="AB587" s="791" t="s">
        <v>322</v>
      </c>
      <c r="AC587" s="791" t="s">
        <v>322</v>
      </c>
      <c r="AD587" s="791" t="s">
        <v>322</v>
      </c>
      <c r="AE587" s="791" t="s">
        <v>322</v>
      </c>
      <c r="AF587" s="791" t="s">
        <v>322</v>
      </c>
    </row>
    <row r="588" spans="1:32" s="404" customFormat="1" ht="15" customHeight="1" x14ac:dyDescent="0.2">
      <c r="A588" s="402"/>
      <c r="B588" s="824"/>
      <c r="C588" s="825"/>
      <c r="D588" s="792"/>
      <c r="E588" s="829"/>
      <c r="F588" s="832"/>
      <c r="G588" s="835"/>
      <c r="H588" s="829"/>
      <c r="I588" s="416" t="s">
        <v>179</v>
      </c>
      <c r="J588" s="432" t="s">
        <v>772</v>
      </c>
      <c r="K588" s="416" t="s">
        <v>177</v>
      </c>
      <c r="L588" s="415"/>
      <c r="M588" s="416" t="s">
        <v>176</v>
      </c>
      <c r="N588" s="428">
        <f>N587</f>
        <v>2518182</v>
      </c>
      <c r="O588" s="416" t="s">
        <v>175</v>
      </c>
      <c r="P588" s="426"/>
      <c r="Q588" s="416" t="s">
        <v>175</v>
      </c>
      <c r="R588" s="426"/>
      <c r="S588" s="501" t="s">
        <v>175</v>
      </c>
      <c r="T588" s="500"/>
      <c r="U588" s="478" t="s">
        <v>175</v>
      </c>
      <c r="V588" s="477"/>
      <c r="W588" s="463" t="s">
        <v>175</v>
      </c>
      <c r="X588" s="462"/>
      <c r="Y588" s="463" t="s">
        <v>174</v>
      </c>
      <c r="Z588" s="464">
        <f>Z587*15</f>
        <v>180</v>
      </c>
      <c r="AA588" s="792"/>
      <c r="AB588" s="792"/>
      <c r="AC588" s="792"/>
      <c r="AD588" s="792"/>
      <c r="AE588" s="792"/>
      <c r="AF588" s="792"/>
    </row>
    <row r="589" spans="1:32" s="404" customFormat="1" x14ac:dyDescent="0.2">
      <c r="A589" s="402"/>
      <c r="B589" s="824"/>
      <c r="C589" s="825"/>
      <c r="D589" s="792"/>
      <c r="E589" s="829"/>
      <c r="F589" s="832"/>
      <c r="G589" s="835"/>
      <c r="H589" s="829"/>
      <c r="I589" s="416" t="s">
        <v>173</v>
      </c>
      <c r="J589" s="429" t="s">
        <v>192</v>
      </c>
      <c r="K589" s="416" t="s">
        <v>171</v>
      </c>
      <c r="L589" s="427"/>
      <c r="M589" s="416" t="s">
        <v>170</v>
      </c>
      <c r="N589" s="428"/>
      <c r="O589" s="416" t="s">
        <v>169</v>
      </c>
      <c r="P589" s="426">
        <v>0.18240000000000001</v>
      </c>
      <c r="Q589" s="416" t="s">
        <v>169</v>
      </c>
      <c r="R589" s="426">
        <v>0.36220000000000002</v>
      </c>
      <c r="S589" s="501" t="s">
        <v>169</v>
      </c>
      <c r="T589" s="500">
        <v>0.91279999999999994</v>
      </c>
      <c r="U589" s="478" t="s">
        <v>169</v>
      </c>
      <c r="V589" s="477">
        <v>0.7661</v>
      </c>
      <c r="W589" s="463" t="s">
        <v>169</v>
      </c>
      <c r="X589" s="462">
        <v>0.81610000000000005</v>
      </c>
      <c r="Y589" s="781"/>
      <c r="Z589" s="782"/>
      <c r="AA589" s="792"/>
      <c r="AB589" s="792"/>
      <c r="AC589" s="792"/>
      <c r="AD589" s="792"/>
      <c r="AE589" s="792"/>
      <c r="AF589" s="792"/>
    </row>
    <row r="590" spans="1:32" s="404" customFormat="1" ht="15" customHeight="1" x14ac:dyDescent="0.2">
      <c r="A590" s="402"/>
      <c r="B590" s="824"/>
      <c r="C590" s="825"/>
      <c r="D590" s="792"/>
      <c r="E590" s="829"/>
      <c r="F590" s="832"/>
      <c r="G590" s="835"/>
      <c r="H590" s="829"/>
      <c r="I590" s="416" t="s">
        <v>168</v>
      </c>
      <c r="J590" s="427">
        <v>84</v>
      </c>
      <c r="K590" s="416" t="s">
        <v>167</v>
      </c>
      <c r="L590" s="427"/>
      <c r="M590" s="816"/>
      <c r="N590" s="817"/>
      <c r="O590" s="416" t="s">
        <v>166</v>
      </c>
      <c r="P590" s="426">
        <f>IF(P588="",P589-P587,P589-P588)</f>
        <v>0</v>
      </c>
      <c r="Q590" s="416" t="s">
        <v>166</v>
      </c>
      <c r="R590" s="426">
        <f>IF(R588="",R589-R587,R589-R588)</f>
        <v>0</v>
      </c>
      <c r="S590" s="501" t="s">
        <v>166</v>
      </c>
      <c r="T590" s="500">
        <f>IF(T588="",T589-T587,T589-T588)</f>
        <v>-2.00000000000089E-4</v>
      </c>
      <c r="U590" s="478" t="s">
        <v>166</v>
      </c>
      <c r="V590" s="477">
        <f>IF(V588="",V589-V587,V589-V588)</f>
        <v>0</v>
      </c>
      <c r="W590" s="463" t="s">
        <v>166</v>
      </c>
      <c r="X590" s="462">
        <f>IF(X588="",X589-X587,X589-X588)</f>
        <v>-0.18389999999999995</v>
      </c>
      <c r="Y590" s="781"/>
      <c r="Z590" s="782"/>
      <c r="AA590" s="792"/>
      <c r="AB590" s="792"/>
      <c r="AC590" s="792"/>
      <c r="AD590" s="792"/>
      <c r="AE590" s="792"/>
      <c r="AF590" s="792"/>
    </row>
    <row r="591" spans="1:32" s="404" customFormat="1" ht="15" customHeight="1" x14ac:dyDescent="0.2">
      <c r="A591" s="402"/>
      <c r="B591" s="824"/>
      <c r="C591" s="825"/>
      <c r="D591" s="792"/>
      <c r="E591" s="829"/>
      <c r="F591" s="832"/>
      <c r="G591" s="835"/>
      <c r="H591" s="829"/>
      <c r="I591" s="416" t="s">
        <v>165</v>
      </c>
      <c r="J591" s="415"/>
      <c r="K591" s="416" t="s">
        <v>164</v>
      </c>
      <c r="L591" s="415"/>
      <c r="M591" s="816"/>
      <c r="N591" s="817"/>
      <c r="O591" s="816"/>
      <c r="P591" s="817"/>
      <c r="Q591" s="816"/>
      <c r="R591" s="817"/>
      <c r="S591" s="838"/>
      <c r="T591" s="839"/>
      <c r="U591" s="857"/>
      <c r="V591" s="858"/>
      <c r="W591" s="781"/>
      <c r="X591" s="782"/>
      <c r="Y591" s="781"/>
      <c r="Z591" s="782"/>
      <c r="AA591" s="792"/>
      <c r="AB591" s="792"/>
      <c r="AC591" s="792"/>
      <c r="AD591" s="792"/>
      <c r="AE591" s="792"/>
      <c r="AF591" s="792"/>
    </row>
    <row r="592" spans="1:32" s="404" customFormat="1" ht="15" customHeight="1" x14ac:dyDescent="0.2">
      <c r="A592" s="402"/>
      <c r="B592" s="826"/>
      <c r="C592" s="827"/>
      <c r="D592" s="793"/>
      <c r="E592" s="830"/>
      <c r="F592" s="833"/>
      <c r="G592" s="836"/>
      <c r="H592" s="830"/>
      <c r="I592" s="406" t="s">
        <v>158</v>
      </c>
      <c r="J592" s="451">
        <v>44027</v>
      </c>
      <c r="K592" s="820"/>
      <c r="L592" s="821"/>
      <c r="M592" s="818"/>
      <c r="N592" s="819"/>
      <c r="O592" s="818"/>
      <c r="P592" s="819"/>
      <c r="Q592" s="818"/>
      <c r="R592" s="819"/>
      <c r="S592" s="840"/>
      <c r="T592" s="841"/>
      <c r="U592" s="859"/>
      <c r="V592" s="860"/>
      <c r="W592" s="783"/>
      <c r="X592" s="784"/>
      <c r="Y592" s="783"/>
      <c r="Z592" s="784"/>
      <c r="AA592" s="793"/>
      <c r="AB592" s="793"/>
      <c r="AC592" s="793"/>
      <c r="AD592" s="793"/>
      <c r="AE592" s="793"/>
      <c r="AF592" s="793"/>
    </row>
    <row r="593" spans="1:32" s="404" customFormat="1" ht="12.75" customHeight="1" x14ac:dyDescent="0.2">
      <c r="A593" s="402"/>
      <c r="B593" s="822" t="s">
        <v>16</v>
      </c>
      <c r="C593" s="823"/>
      <c r="D593" s="791" t="s">
        <v>757</v>
      </c>
      <c r="E593" s="828" t="s">
        <v>773</v>
      </c>
      <c r="F593" s="831"/>
      <c r="G593" s="834" t="s">
        <v>218</v>
      </c>
      <c r="H593" s="828" t="s">
        <v>193</v>
      </c>
      <c r="I593" s="434" t="s">
        <v>184</v>
      </c>
      <c r="J593" s="438">
        <v>2518182</v>
      </c>
      <c r="K593" s="434" t="s">
        <v>183</v>
      </c>
      <c r="L593" s="437">
        <f>J598+J596-0.001</f>
        <v>44125.999000000003</v>
      </c>
      <c r="M593" s="434" t="s">
        <v>182</v>
      </c>
      <c r="N593" s="436">
        <f>J593</f>
        <v>2518182</v>
      </c>
      <c r="O593" s="434" t="s">
        <v>181</v>
      </c>
      <c r="P593" s="435"/>
      <c r="Q593" s="434" t="s">
        <v>181</v>
      </c>
      <c r="R593" s="435">
        <v>0.35539999999999999</v>
      </c>
      <c r="S593" s="434" t="s">
        <v>181</v>
      </c>
      <c r="T593" s="435"/>
      <c r="U593" s="480" t="s">
        <v>181</v>
      </c>
      <c r="V593" s="479"/>
      <c r="W593" s="466" t="s">
        <v>181</v>
      </c>
      <c r="X593" s="467">
        <v>1</v>
      </c>
      <c r="Y593" s="466" t="s">
        <v>180</v>
      </c>
      <c r="Z593" s="465">
        <v>13</v>
      </c>
      <c r="AA593" s="791" t="s">
        <v>776</v>
      </c>
      <c r="AB593" s="791" t="s">
        <v>322</v>
      </c>
      <c r="AC593" s="791" t="s">
        <v>776</v>
      </c>
      <c r="AD593" s="791" t="s">
        <v>776</v>
      </c>
      <c r="AE593" s="791" t="s">
        <v>776</v>
      </c>
      <c r="AF593" s="791" t="s">
        <v>322</v>
      </c>
    </row>
    <row r="594" spans="1:32" s="404" customFormat="1" ht="15" customHeight="1" x14ac:dyDescent="0.2">
      <c r="A594" s="402"/>
      <c r="B594" s="824"/>
      <c r="C594" s="825"/>
      <c r="D594" s="792"/>
      <c r="E594" s="829"/>
      <c r="F594" s="832"/>
      <c r="G594" s="835"/>
      <c r="H594" s="829"/>
      <c r="I594" s="416" t="s">
        <v>179</v>
      </c>
      <c r="J594" s="432" t="s">
        <v>772</v>
      </c>
      <c r="K594" s="416" t="s">
        <v>177</v>
      </c>
      <c r="L594" s="415"/>
      <c r="M594" s="416" t="s">
        <v>176</v>
      </c>
      <c r="N594" s="428">
        <f>N593</f>
        <v>2518182</v>
      </c>
      <c r="O594" s="416" t="s">
        <v>175</v>
      </c>
      <c r="P594" s="426"/>
      <c r="Q594" s="416" t="s">
        <v>175</v>
      </c>
      <c r="R594" s="426"/>
      <c r="S594" s="416" t="s">
        <v>175</v>
      </c>
      <c r="T594" s="426"/>
      <c r="U594" s="478" t="s">
        <v>175</v>
      </c>
      <c r="V594" s="477"/>
      <c r="W594" s="463" t="s">
        <v>175</v>
      </c>
      <c r="X594" s="462"/>
      <c r="Y594" s="463" t="s">
        <v>174</v>
      </c>
      <c r="Z594" s="464">
        <f>Z593*31</f>
        <v>403</v>
      </c>
      <c r="AA594" s="792"/>
      <c r="AB594" s="792"/>
      <c r="AC594" s="792"/>
      <c r="AD594" s="792"/>
      <c r="AE594" s="792"/>
      <c r="AF594" s="792"/>
    </row>
    <row r="595" spans="1:32" s="404" customFormat="1" x14ac:dyDescent="0.2">
      <c r="A595" s="402"/>
      <c r="B595" s="824"/>
      <c r="C595" s="825"/>
      <c r="D595" s="792"/>
      <c r="E595" s="829"/>
      <c r="F595" s="832"/>
      <c r="G595" s="835"/>
      <c r="H595" s="829"/>
      <c r="I595" s="416" t="s">
        <v>173</v>
      </c>
      <c r="J595" s="429" t="s">
        <v>192</v>
      </c>
      <c r="K595" s="416" t="s">
        <v>171</v>
      </c>
      <c r="L595" s="427"/>
      <c r="M595" s="416" t="s">
        <v>170</v>
      </c>
      <c r="N595" s="428"/>
      <c r="O595" s="416" t="s">
        <v>169</v>
      </c>
      <c r="P595" s="426"/>
      <c r="Q595" s="416" t="s">
        <v>169</v>
      </c>
      <c r="R595" s="426">
        <v>0.15459999999999999</v>
      </c>
      <c r="S595" s="416" t="s">
        <v>169</v>
      </c>
      <c r="T595" s="426"/>
      <c r="U595" s="478" t="s">
        <v>169</v>
      </c>
      <c r="V595" s="477"/>
      <c r="W595" s="463" t="s">
        <v>169</v>
      </c>
      <c r="X595" s="462">
        <v>0.79920000000000002</v>
      </c>
      <c r="Y595" s="781"/>
      <c r="Z595" s="782"/>
      <c r="AA595" s="792"/>
      <c r="AB595" s="792"/>
      <c r="AC595" s="792"/>
      <c r="AD595" s="792"/>
      <c r="AE595" s="792"/>
      <c r="AF595" s="792"/>
    </row>
    <row r="596" spans="1:32" s="404" customFormat="1" ht="15" customHeight="1" x14ac:dyDescent="0.2">
      <c r="A596" s="402"/>
      <c r="B596" s="824"/>
      <c r="C596" s="825"/>
      <c r="D596" s="792"/>
      <c r="E596" s="829"/>
      <c r="F596" s="832"/>
      <c r="G596" s="835"/>
      <c r="H596" s="829"/>
      <c r="I596" s="416" t="s">
        <v>168</v>
      </c>
      <c r="J596" s="427">
        <v>80</v>
      </c>
      <c r="K596" s="416" t="s">
        <v>167</v>
      </c>
      <c r="L596" s="427"/>
      <c r="M596" s="816"/>
      <c r="N596" s="817"/>
      <c r="O596" s="416" t="s">
        <v>166</v>
      </c>
      <c r="P596" s="426">
        <f>IF(P594="",P595-P593,P595-P594)</f>
        <v>0</v>
      </c>
      <c r="Q596" s="416" t="s">
        <v>166</v>
      </c>
      <c r="R596" s="426">
        <f>IF(R594="",R595-R593,R595-R594)</f>
        <v>-0.20080000000000001</v>
      </c>
      <c r="S596" s="416" t="s">
        <v>166</v>
      </c>
      <c r="T596" s="426">
        <f>IF(T594="",T595-T593,T595-T594)</f>
        <v>0</v>
      </c>
      <c r="U596" s="478" t="s">
        <v>166</v>
      </c>
      <c r="V596" s="477">
        <f>IF(V594="",V595-V593,V595-V594)</f>
        <v>0</v>
      </c>
      <c r="W596" s="463" t="s">
        <v>166</v>
      </c>
      <c r="X596" s="462">
        <f>IF(X594="",X595-X593,X595-X594)</f>
        <v>-0.20079999999999998</v>
      </c>
      <c r="Y596" s="781"/>
      <c r="Z596" s="782"/>
      <c r="AA596" s="792"/>
      <c r="AB596" s="792"/>
      <c r="AC596" s="792"/>
      <c r="AD596" s="792"/>
      <c r="AE596" s="792"/>
      <c r="AF596" s="792"/>
    </row>
    <row r="597" spans="1:32" s="404" customFormat="1" ht="15" customHeight="1" x14ac:dyDescent="0.2">
      <c r="A597" s="402"/>
      <c r="B597" s="824"/>
      <c r="C597" s="825"/>
      <c r="D597" s="792"/>
      <c r="E597" s="829"/>
      <c r="F597" s="832"/>
      <c r="G597" s="835"/>
      <c r="H597" s="829"/>
      <c r="I597" s="416" t="s">
        <v>165</v>
      </c>
      <c r="J597" s="415"/>
      <c r="K597" s="416" t="s">
        <v>164</v>
      </c>
      <c r="L597" s="415"/>
      <c r="M597" s="816"/>
      <c r="N597" s="817"/>
      <c r="O597" s="816"/>
      <c r="P597" s="817"/>
      <c r="Q597" s="816"/>
      <c r="R597" s="817"/>
      <c r="S597" s="816"/>
      <c r="T597" s="817"/>
      <c r="U597" s="857"/>
      <c r="V597" s="858"/>
      <c r="W597" s="781"/>
      <c r="X597" s="782"/>
      <c r="Y597" s="781"/>
      <c r="Z597" s="782"/>
      <c r="AA597" s="792"/>
      <c r="AB597" s="792"/>
      <c r="AC597" s="792"/>
      <c r="AD597" s="792"/>
      <c r="AE597" s="792"/>
      <c r="AF597" s="792"/>
    </row>
    <row r="598" spans="1:32" s="404" customFormat="1" ht="15" customHeight="1" x14ac:dyDescent="0.2">
      <c r="A598" s="402"/>
      <c r="B598" s="826"/>
      <c r="C598" s="827"/>
      <c r="D598" s="793"/>
      <c r="E598" s="830"/>
      <c r="F598" s="833"/>
      <c r="G598" s="836"/>
      <c r="H598" s="830"/>
      <c r="I598" s="406" t="s">
        <v>158</v>
      </c>
      <c r="J598" s="451">
        <v>44046</v>
      </c>
      <c r="K598" s="820"/>
      <c r="L598" s="821"/>
      <c r="M598" s="818"/>
      <c r="N598" s="819"/>
      <c r="O598" s="818"/>
      <c r="P598" s="819"/>
      <c r="Q598" s="818"/>
      <c r="R598" s="819"/>
      <c r="S598" s="818"/>
      <c r="T598" s="819"/>
      <c r="U598" s="859"/>
      <c r="V598" s="860"/>
      <c r="W598" s="783"/>
      <c r="X598" s="784"/>
      <c r="Y598" s="783"/>
      <c r="Z598" s="784"/>
      <c r="AA598" s="793"/>
      <c r="AB598" s="793"/>
      <c r="AC598" s="793"/>
      <c r="AD598" s="793"/>
      <c r="AE598" s="793"/>
      <c r="AF598" s="793"/>
    </row>
    <row r="599" spans="1:32" s="404" customFormat="1" ht="12.75" customHeight="1" x14ac:dyDescent="0.2">
      <c r="A599" s="402"/>
      <c r="B599" s="822" t="s">
        <v>17</v>
      </c>
      <c r="C599" s="823"/>
      <c r="D599" s="791" t="s">
        <v>757</v>
      </c>
      <c r="E599" s="828" t="s">
        <v>773</v>
      </c>
      <c r="F599" s="831"/>
      <c r="G599" s="834" t="s">
        <v>218</v>
      </c>
      <c r="H599" s="828" t="s">
        <v>193</v>
      </c>
      <c r="I599" s="434" t="s">
        <v>184</v>
      </c>
      <c r="J599" s="438">
        <v>2518182</v>
      </c>
      <c r="K599" s="434" t="s">
        <v>183</v>
      </c>
      <c r="L599" s="437">
        <f>J604+J602-0.001</f>
        <v>44125.999000000003</v>
      </c>
      <c r="M599" s="434" t="s">
        <v>182</v>
      </c>
      <c r="N599" s="436">
        <f>J599</f>
        <v>2518182</v>
      </c>
      <c r="O599" s="434" t="s">
        <v>181</v>
      </c>
      <c r="P599" s="435"/>
      <c r="Q599" s="434" t="s">
        <v>181</v>
      </c>
      <c r="R599" s="435">
        <v>0.35539999999999999</v>
      </c>
      <c r="S599" s="499" t="s">
        <v>181</v>
      </c>
      <c r="T599" s="498">
        <v>0.73270000000000002</v>
      </c>
      <c r="U599" s="480" t="s">
        <v>181</v>
      </c>
      <c r="V599" s="479">
        <v>0.73270000000000002</v>
      </c>
      <c r="W599" s="466" t="s">
        <v>181</v>
      </c>
      <c r="X599" s="467">
        <v>1</v>
      </c>
      <c r="Y599" s="466" t="s">
        <v>180</v>
      </c>
      <c r="Z599" s="465">
        <v>10</v>
      </c>
      <c r="AA599" s="791" t="s">
        <v>4</v>
      </c>
      <c r="AB599" s="791" t="s">
        <v>322</v>
      </c>
      <c r="AC599" s="791" t="s">
        <v>322</v>
      </c>
      <c r="AD599" s="791" t="s">
        <v>322</v>
      </c>
      <c r="AE599" s="791" t="s">
        <v>322</v>
      </c>
      <c r="AF599" s="791" t="s">
        <v>322</v>
      </c>
    </row>
    <row r="600" spans="1:32" s="404" customFormat="1" ht="15" customHeight="1" x14ac:dyDescent="0.2">
      <c r="A600" s="402"/>
      <c r="B600" s="824"/>
      <c r="C600" s="825"/>
      <c r="D600" s="792"/>
      <c r="E600" s="829"/>
      <c r="F600" s="832"/>
      <c r="G600" s="835"/>
      <c r="H600" s="829"/>
      <c r="I600" s="416" t="s">
        <v>179</v>
      </c>
      <c r="J600" s="432" t="s">
        <v>772</v>
      </c>
      <c r="K600" s="416" t="s">
        <v>177</v>
      </c>
      <c r="L600" s="415"/>
      <c r="M600" s="416" t="s">
        <v>176</v>
      </c>
      <c r="N600" s="428">
        <f>N599</f>
        <v>2518182</v>
      </c>
      <c r="O600" s="416" t="s">
        <v>175</v>
      </c>
      <c r="P600" s="426"/>
      <c r="Q600" s="416" t="s">
        <v>175</v>
      </c>
      <c r="R600" s="426"/>
      <c r="S600" s="497" t="s">
        <v>175</v>
      </c>
      <c r="T600" s="496"/>
      <c r="U600" s="478" t="s">
        <v>175</v>
      </c>
      <c r="V600" s="477"/>
      <c r="W600" s="463" t="s">
        <v>175</v>
      </c>
      <c r="X600" s="462"/>
      <c r="Y600" s="463" t="s">
        <v>174</v>
      </c>
      <c r="Z600" s="464">
        <f>Z599*15</f>
        <v>150</v>
      </c>
      <c r="AA600" s="792"/>
      <c r="AB600" s="792"/>
      <c r="AC600" s="792"/>
      <c r="AD600" s="792"/>
      <c r="AE600" s="792"/>
      <c r="AF600" s="792"/>
    </row>
    <row r="601" spans="1:32" s="404" customFormat="1" x14ac:dyDescent="0.2">
      <c r="A601" s="402"/>
      <c r="B601" s="824"/>
      <c r="C601" s="825"/>
      <c r="D601" s="792"/>
      <c r="E601" s="829"/>
      <c r="F601" s="832"/>
      <c r="G601" s="835"/>
      <c r="H601" s="829"/>
      <c r="I601" s="416" t="s">
        <v>173</v>
      </c>
      <c r="J601" s="429" t="s">
        <v>192</v>
      </c>
      <c r="K601" s="416" t="s">
        <v>171</v>
      </c>
      <c r="L601" s="427"/>
      <c r="M601" s="416" t="s">
        <v>170</v>
      </c>
      <c r="N601" s="428"/>
      <c r="O601" s="416" t="s">
        <v>169</v>
      </c>
      <c r="P601" s="426"/>
      <c r="Q601" s="416" t="s">
        <v>169</v>
      </c>
      <c r="R601" s="426">
        <v>0.35539999999999999</v>
      </c>
      <c r="S601" s="497" t="s">
        <v>169</v>
      </c>
      <c r="T601" s="496">
        <v>0.73260000000000003</v>
      </c>
      <c r="U601" s="478" t="s">
        <v>169</v>
      </c>
      <c r="V601" s="477">
        <v>0.73260000000000003</v>
      </c>
      <c r="W601" s="463" t="s">
        <v>169</v>
      </c>
      <c r="X601" s="462">
        <v>0.79920000000000002</v>
      </c>
      <c r="Y601" s="781"/>
      <c r="Z601" s="782"/>
      <c r="AA601" s="792"/>
      <c r="AB601" s="792"/>
      <c r="AC601" s="792"/>
      <c r="AD601" s="792"/>
      <c r="AE601" s="792"/>
      <c r="AF601" s="792"/>
    </row>
    <row r="602" spans="1:32" s="404" customFormat="1" ht="15" customHeight="1" x14ac:dyDescent="0.2">
      <c r="A602" s="402"/>
      <c r="B602" s="824"/>
      <c r="C602" s="825"/>
      <c r="D602" s="792"/>
      <c r="E602" s="829"/>
      <c r="F602" s="832"/>
      <c r="G602" s="835"/>
      <c r="H602" s="829"/>
      <c r="I602" s="416" t="s">
        <v>168</v>
      </c>
      <c r="J602" s="427">
        <v>80</v>
      </c>
      <c r="K602" s="416" t="s">
        <v>167</v>
      </c>
      <c r="L602" s="427"/>
      <c r="M602" s="816"/>
      <c r="N602" s="817"/>
      <c r="O602" s="416" t="s">
        <v>166</v>
      </c>
      <c r="P602" s="426">
        <f>IF(P600="",P601-P599,P601-P600)</f>
        <v>0</v>
      </c>
      <c r="Q602" s="416" t="s">
        <v>166</v>
      </c>
      <c r="R602" s="426">
        <f>IF(R600="",R601-R599,R601-R600)</f>
        <v>0</v>
      </c>
      <c r="S602" s="497" t="s">
        <v>166</v>
      </c>
      <c r="T602" s="496">
        <f>IF(T600="",T601-T599,T601-T600)</f>
        <v>-9.9999999999988987E-5</v>
      </c>
      <c r="U602" s="478" t="s">
        <v>166</v>
      </c>
      <c r="V602" s="477">
        <f>IF(V600="",V601-V599,V601-V600)</f>
        <v>-9.9999999999988987E-5</v>
      </c>
      <c r="W602" s="463" t="s">
        <v>166</v>
      </c>
      <c r="X602" s="462">
        <f>IF(X600="",X601-X599,X601-X600)</f>
        <v>-0.20079999999999998</v>
      </c>
      <c r="Y602" s="781"/>
      <c r="Z602" s="782"/>
      <c r="AA602" s="792"/>
      <c r="AB602" s="792"/>
      <c r="AC602" s="792"/>
      <c r="AD602" s="792"/>
      <c r="AE602" s="792"/>
      <c r="AF602" s="792"/>
    </row>
    <row r="603" spans="1:32" s="404" customFormat="1" ht="15" customHeight="1" x14ac:dyDescent="0.2">
      <c r="A603" s="402"/>
      <c r="B603" s="824"/>
      <c r="C603" s="825"/>
      <c r="D603" s="792"/>
      <c r="E603" s="829"/>
      <c r="F603" s="832"/>
      <c r="G603" s="835"/>
      <c r="H603" s="829"/>
      <c r="I603" s="416" t="s">
        <v>165</v>
      </c>
      <c r="J603" s="415"/>
      <c r="K603" s="416" t="s">
        <v>164</v>
      </c>
      <c r="L603" s="415"/>
      <c r="M603" s="816"/>
      <c r="N603" s="817"/>
      <c r="O603" s="816"/>
      <c r="P603" s="817"/>
      <c r="Q603" s="816"/>
      <c r="R603" s="817"/>
      <c r="S603" s="869"/>
      <c r="T603" s="870"/>
      <c r="U603" s="857"/>
      <c r="V603" s="858"/>
      <c r="W603" s="781"/>
      <c r="X603" s="782"/>
      <c r="Y603" s="781"/>
      <c r="Z603" s="782"/>
      <c r="AA603" s="792"/>
      <c r="AB603" s="792"/>
      <c r="AC603" s="792"/>
      <c r="AD603" s="792"/>
      <c r="AE603" s="792"/>
      <c r="AF603" s="792"/>
    </row>
    <row r="604" spans="1:32" s="404" customFormat="1" ht="15" customHeight="1" x14ac:dyDescent="0.2">
      <c r="A604" s="402"/>
      <c r="B604" s="826"/>
      <c r="C604" s="827"/>
      <c r="D604" s="793"/>
      <c r="E604" s="830"/>
      <c r="F604" s="833"/>
      <c r="G604" s="836"/>
      <c r="H604" s="830"/>
      <c r="I604" s="406" t="s">
        <v>158</v>
      </c>
      <c r="J604" s="451">
        <v>44046</v>
      </c>
      <c r="K604" s="820"/>
      <c r="L604" s="821"/>
      <c r="M604" s="818"/>
      <c r="N604" s="819"/>
      <c r="O604" s="818"/>
      <c r="P604" s="819"/>
      <c r="Q604" s="818"/>
      <c r="R604" s="819"/>
      <c r="S604" s="871"/>
      <c r="T604" s="872"/>
      <c r="U604" s="859"/>
      <c r="V604" s="860"/>
      <c r="W604" s="783"/>
      <c r="X604" s="784"/>
      <c r="Y604" s="783"/>
      <c r="Z604" s="784"/>
      <c r="AA604" s="793"/>
      <c r="AB604" s="793"/>
      <c r="AC604" s="793"/>
      <c r="AD604" s="793"/>
      <c r="AE604" s="793"/>
      <c r="AF604" s="793"/>
    </row>
    <row r="605" spans="1:32" s="404" customFormat="1" ht="12.75" customHeight="1" x14ac:dyDescent="0.2">
      <c r="A605" s="402"/>
      <c r="B605" s="822" t="s">
        <v>18</v>
      </c>
      <c r="C605" s="823"/>
      <c r="D605" s="791" t="s">
        <v>757</v>
      </c>
      <c r="E605" s="828" t="s">
        <v>773</v>
      </c>
      <c r="F605" s="831"/>
      <c r="G605" s="834" t="s">
        <v>218</v>
      </c>
      <c r="H605" s="828" t="s">
        <v>193</v>
      </c>
      <c r="I605" s="434" t="s">
        <v>184</v>
      </c>
      <c r="J605" s="438">
        <v>2518182</v>
      </c>
      <c r="K605" s="434" t="s">
        <v>183</v>
      </c>
      <c r="L605" s="437">
        <f>J610+J608</f>
        <v>44177</v>
      </c>
      <c r="M605" s="434" t="s">
        <v>182</v>
      </c>
      <c r="N605" s="436">
        <f>J605</f>
        <v>2518182</v>
      </c>
      <c r="O605" s="434" t="s">
        <v>181</v>
      </c>
      <c r="P605" s="435">
        <v>0.10299999999999999</v>
      </c>
      <c r="Q605" s="434" t="s">
        <v>181</v>
      </c>
      <c r="R605" s="479">
        <v>0.10299999999999999</v>
      </c>
      <c r="S605" s="499" t="s">
        <v>181</v>
      </c>
      <c r="T605" s="498">
        <v>0.51100000000000001</v>
      </c>
      <c r="U605" s="480" t="s">
        <v>181</v>
      </c>
      <c r="V605" s="479">
        <v>0.51100000000000001</v>
      </c>
      <c r="W605" s="466" t="s">
        <v>181</v>
      </c>
      <c r="X605" s="467">
        <v>0.91910000000000003</v>
      </c>
      <c r="Y605" s="466" t="s">
        <v>180</v>
      </c>
      <c r="Z605" s="465">
        <v>9</v>
      </c>
      <c r="AA605" s="791" t="s">
        <v>322</v>
      </c>
      <c r="AB605" s="791" t="s">
        <v>322</v>
      </c>
      <c r="AC605" s="791" t="s">
        <v>322</v>
      </c>
      <c r="AD605" s="791" t="s">
        <v>322</v>
      </c>
      <c r="AE605" s="791" t="s">
        <v>322</v>
      </c>
      <c r="AF605" s="791" t="s">
        <v>322</v>
      </c>
    </row>
    <row r="606" spans="1:32" s="404" customFormat="1" ht="15" customHeight="1" x14ac:dyDescent="0.2">
      <c r="A606" s="402"/>
      <c r="B606" s="824"/>
      <c r="C606" s="825"/>
      <c r="D606" s="792"/>
      <c r="E606" s="829"/>
      <c r="F606" s="832"/>
      <c r="G606" s="835"/>
      <c r="H606" s="829"/>
      <c r="I606" s="416" t="s">
        <v>179</v>
      </c>
      <c r="J606" s="432" t="s">
        <v>772</v>
      </c>
      <c r="K606" s="416" t="s">
        <v>177</v>
      </c>
      <c r="L606" s="415"/>
      <c r="M606" s="416" t="s">
        <v>176</v>
      </c>
      <c r="N606" s="428">
        <f>N605</f>
        <v>2518182</v>
      </c>
      <c r="O606" s="416" t="s">
        <v>175</v>
      </c>
      <c r="P606" s="426"/>
      <c r="Q606" s="416" t="s">
        <v>175</v>
      </c>
      <c r="R606" s="477"/>
      <c r="S606" s="497" t="s">
        <v>175</v>
      </c>
      <c r="T606" s="496"/>
      <c r="U606" s="478" t="s">
        <v>175</v>
      </c>
      <c r="V606" s="477"/>
      <c r="W606" s="463" t="s">
        <v>175</v>
      </c>
      <c r="X606" s="462"/>
      <c r="Y606" s="463" t="s">
        <v>174</v>
      </c>
      <c r="Z606" s="464">
        <f>Z605*15</f>
        <v>135</v>
      </c>
      <c r="AA606" s="792"/>
      <c r="AB606" s="792"/>
      <c r="AC606" s="792"/>
      <c r="AD606" s="792"/>
      <c r="AE606" s="792"/>
      <c r="AF606" s="792"/>
    </row>
    <row r="607" spans="1:32" s="404" customFormat="1" x14ac:dyDescent="0.2">
      <c r="A607" s="402"/>
      <c r="B607" s="824"/>
      <c r="C607" s="825"/>
      <c r="D607" s="792"/>
      <c r="E607" s="829"/>
      <c r="F607" s="832"/>
      <c r="G607" s="835"/>
      <c r="H607" s="829"/>
      <c r="I607" s="416" t="s">
        <v>173</v>
      </c>
      <c r="J607" s="429" t="s">
        <v>192</v>
      </c>
      <c r="K607" s="416" t="s">
        <v>171</v>
      </c>
      <c r="L607" s="427"/>
      <c r="M607" s="416" t="s">
        <v>170</v>
      </c>
      <c r="N607" s="428"/>
      <c r="O607" s="416" t="s">
        <v>169</v>
      </c>
      <c r="P607" s="426">
        <v>0.10299999999999999</v>
      </c>
      <c r="Q607" s="416" t="s">
        <v>169</v>
      </c>
      <c r="R607" s="477">
        <v>0.10299999999999999</v>
      </c>
      <c r="S607" s="497" t="s">
        <v>169</v>
      </c>
      <c r="T607" s="496">
        <v>0.5111</v>
      </c>
      <c r="U607" s="478" t="s">
        <v>169</v>
      </c>
      <c r="V607" s="477">
        <v>0.5111</v>
      </c>
      <c r="W607" s="463" t="s">
        <v>169</v>
      </c>
      <c r="X607" s="462">
        <v>0.91910000000000003</v>
      </c>
      <c r="Y607" s="781"/>
      <c r="Z607" s="782"/>
      <c r="AA607" s="792"/>
      <c r="AB607" s="792"/>
      <c r="AC607" s="792"/>
      <c r="AD607" s="792"/>
      <c r="AE607" s="792"/>
      <c r="AF607" s="792"/>
    </row>
    <row r="608" spans="1:32" s="404" customFormat="1" ht="15" customHeight="1" x14ac:dyDescent="0.2">
      <c r="A608" s="402"/>
      <c r="B608" s="824"/>
      <c r="C608" s="825"/>
      <c r="D608" s="792"/>
      <c r="E608" s="829"/>
      <c r="F608" s="832"/>
      <c r="G608" s="835"/>
      <c r="H608" s="829"/>
      <c r="I608" s="416" t="s">
        <v>168</v>
      </c>
      <c r="J608" s="427">
        <v>150</v>
      </c>
      <c r="K608" s="416" t="s">
        <v>167</v>
      </c>
      <c r="L608" s="427"/>
      <c r="M608" s="816"/>
      <c r="N608" s="817"/>
      <c r="O608" s="416" t="s">
        <v>166</v>
      </c>
      <c r="P608" s="426">
        <f>IF(P606="",P607-P605,P607-P606)</f>
        <v>0</v>
      </c>
      <c r="Q608" s="416" t="s">
        <v>166</v>
      </c>
      <c r="R608" s="477">
        <f>IF(R606="",R607-R605,R607-R606)</f>
        <v>0</v>
      </c>
      <c r="S608" s="497" t="s">
        <v>166</v>
      </c>
      <c r="T608" s="496">
        <f>IF(T606="",T607-T605,T607-T606)</f>
        <v>9.9999999999988987E-5</v>
      </c>
      <c r="U608" s="478" t="s">
        <v>166</v>
      </c>
      <c r="V608" s="477">
        <f>IF(V606="",V607-V605,V607-V606)</f>
        <v>9.9999999999988987E-5</v>
      </c>
      <c r="W608" s="463" t="s">
        <v>166</v>
      </c>
      <c r="X608" s="462">
        <f>IF(X606="",X607-X605,X607-X606)</f>
        <v>0</v>
      </c>
      <c r="Y608" s="781"/>
      <c r="Z608" s="782"/>
      <c r="AA608" s="792"/>
      <c r="AB608" s="792"/>
      <c r="AC608" s="792"/>
      <c r="AD608" s="792"/>
      <c r="AE608" s="792"/>
      <c r="AF608" s="792"/>
    </row>
    <row r="609" spans="1:32" s="404" customFormat="1" ht="15" customHeight="1" x14ac:dyDescent="0.2">
      <c r="A609" s="402"/>
      <c r="B609" s="824"/>
      <c r="C609" s="825"/>
      <c r="D609" s="792"/>
      <c r="E609" s="829"/>
      <c r="F609" s="832"/>
      <c r="G609" s="835"/>
      <c r="H609" s="829"/>
      <c r="I609" s="416" t="s">
        <v>165</v>
      </c>
      <c r="J609" s="415"/>
      <c r="K609" s="416" t="s">
        <v>164</v>
      </c>
      <c r="L609" s="415"/>
      <c r="M609" s="816"/>
      <c r="N609" s="817"/>
      <c r="O609" s="816"/>
      <c r="P609" s="817"/>
      <c r="Q609" s="816"/>
      <c r="R609" s="817"/>
      <c r="S609" s="869"/>
      <c r="T609" s="870"/>
      <c r="U609" s="857"/>
      <c r="V609" s="858"/>
      <c r="W609" s="781"/>
      <c r="X609" s="782"/>
      <c r="Y609" s="781"/>
      <c r="Z609" s="782"/>
      <c r="AA609" s="792"/>
      <c r="AB609" s="792"/>
      <c r="AC609" s="792"/>
      <c r="AD609" s="792"/>
      <c r="AE609" s="792"/>
      <c r="AF609" s="792"/>
    </row>
    <row r="610" spans="1:32" s="404" customFormat="1" ht="15" customHeight="1" x14ac:dyDescent="0.2">
      <c r="A610" s="402"/>
      <c r="B610" s="826"/>
      <c r="C610" s="827"/>
      <c r="D610" s="793"/>
      <c r="E610" s="830"/>
      <c r="F610" s="833"/>
      <c r="G610" s="836"/>
      <c r="H610" s="830"/>
      <c r="I610" s="406" t="s">
        <v>158</v>
      </c>
      <c r="J610" s="451">
        <v>44027</v>
      </c>
      <c r="K610" s="820"/>
      <c r="L610" s="821"/>
      <c r="M610" s="818"/>
      <c r="N610" s="819"/>
      <c r="O610" s="818"/>
      <c r="P610" s="819"/>
      <c r="Q610" s="818"/>
      <c r="R610" s="819"/>
      <c r="S610" s="871"/>
      <c r="T610" s="872"/>
      <c r="U610" s="859"/>
      <c r="V610" s="860"/>
      <c r="W610" s="783"/>
      <c r="X610" s="784"/>
      <c r="Y610" s="783"/>
      <c r="Z610" s="784"/>
      <c r="AA610" s="793"/>
      <c r="AB610" s="793"/>
      <c r="AC610" s="793"/>
      <c r="AD610" s="793"/>
      <c r="AE610" s="793"/>
      <c r="AF610" s="793"/>
    </row>
    <row r="611" spans="1:32" s="404" customFormat="1" ht="12.75" customHeight="1" x14ac:dyDescent="0.2">
      <c r="B611" s="822" t="s">
        <v>20</v>
      </c>
      <c r="C611" s="823"/>
      <c r="D611" s="791" t="s">
        <v>207</v>
      </c>
      <c r="E611" s="828" t="s">
        <v>270</v>
      </c>
      <c r="F611" s="831"/>
      <c r="G611" s="834" t="s">
        <v>218</v>
      </c>
      <c r="H611" s="828"/>
      <c r="I611" s="434" t="s">
        <v>184</v>
      </c>
      <c r="J611" s="438">
        <v>2518182</v>
      </c>
      <c r="K611" s="434" t="s">
        <v>183</v>
      </c>
      <c r="L611" s="437">
        <f>+J616+J614</f>
        <v>44116</v>
      </c>
      <c r="M611" s="434" t="s">
        <v>182</v>
      </c>
      <c r="N611" s="436">
        <f>J611</f>
        <v>2518182</v>
      </c>
      <c r="O611" s="434" t="s">
        <v>181</v>
      </c>
      <c r="P611" s="435"/>
      <c r="Q611" s="434" t="s">
        <v>181</v>
      </c>
      <c r="R611" s="435"/>
      <c r="S611" s="434" t="s">
        <v>181</v>
      </c>
      <c r="T611" s="435"/>
      <c r="U611" s="434" t="s">
        <v>181</v>
      </c>
      <c r="V611" s="435">
        <v>0.75</v>
      </c>
      <c r="W611" s="466" t="s">
        <v>181</v>
      </c>
      <c r="X611" s="467">
        <v>0.75</v>
      </c>
      <c r="Y611" s="466" t="s">
        <v>180</v>
      </c>
      <c r="Z611" s="465">
        <v>5</v>
      </c>
      <c r="AA611" s="791" t="s">
        <v>294</v>
      </c>
      <c r="AB611" s="791" t="s">
        <v>294</v>
      </c>
      <c r="AC611" s="791" t="s">
        <v>294</v>
      </c>
      <c r="AD611" s="791" t="s">
        <v>10</v>
      </c>
      <c r="AE611" s="791" t="s">
        <v>10</v>
      </c>
      <c r="AF611" s="791" t="s">
        <v>10</v>
      </c>
    </row>
    <row r="612" spans="1:32" s="404" customFormat="1" ht="15" customHeight="1" x14ac:dyDescent="0.2">
      <c r="B612" s="824"/>
      <c r="C612" s="825"/>
      <c r="D612" s="792"/>
      <c r="E612" s="829"/>
      <c r="F612" s="832"/>
      <c r="G612" s="835"/>
      <c r="H612" s="829"/>
      <c r="I612" s="416" t="s">
        <v>179</v>
      </c>
      <c r="J612" s="432" t="s">
        <v>292</v>
      </c>
      <c r="K612" s="416" t="s">
        <v>177</v>
      </c>
      <c r="L612" s="415"/>
      <c r="M612" s="416" t="s">
        <v>176</v>
      </c>
      <c r="N612" s="428">
        <f>N611</f>
        <v>2518182</v>
      </c>
      <c r="O612" s="416" t="s">
        <v>175</v>
      </c>
      <c r="P612" s="426"/>
      <c r="Q612" s="416" t="s">
        <v>175</v>
      </c>
      <c r="R612" s="426"/>
      <c r="S612" s="416" t="s">
        <v>175</v>
      </c>
      <c r="T612" s="426"/>
      <c r="U612" s="416" t="s">
        <v>175</v>
      </c>
      <c r="V612" s="426"/>
      <c r="W612" s="463" t="s">
        <v>175</v>
      </c>
      <c r="X612" s="462"/>
      <c r="Y612" s="463" t="s">
        <v>174</v>
      </c>
      <c r="Z612" s="464">
        <f>5*22</f>
        <v>110</v>
      </c>
      <c r="AA612" s="792"/>
      <c r="AB612" s="792"/>
      <c r="AC612" s="792"/>
      <c r="AD612" s="792"/>
      <c r="AE612" s="792"/>
      <c r="AF612" s="792"/>
    </row>
    <row r="613" spans="1:32" s="404" customFormat="1" ht="39" customHeight="1" x14ac:dyDescent="0.2">
      <c r="B613" s="824"/>
      <c r="C613" s="825"/>
      <c r="D613" s="792"/>
      <c r="E613" s="829"/>
      <c r="F613" s="832"/>
      <c r="G613" s="835"/>
      <c r="H613" s="829"/>
      <c r="I613" s="416" t="s">
        <v>173</v>
      </c>
      <c r="J613" s="429" t="s">
        <v>193</v>
      </c>
      <c r="K613" s="416" t="s">
        <v>171</v>
      </c>
      <c r="L613" s="427"/>
      <c r="M613" s="416" t="s">
        <v>170</v>
      </c>
      <c r="N613" s="428"/>
      <c r="O613" s="416" t="s">
        <v>169</v>
      </c>
      <c r="P613" s="426"/>
      <c r="Q613" s="416" t="s">
        <v>169</v>
      </c>
      <c r="R613" s="426"/>
      <c r="S613" s="416" t="s">
        <v>169</v>
      </c>
      <c r="T613" s="426"/>
      <c r="U613" s="416" t="s">
        <v>169</v>
      </c>
      <c r="V613" s="426">
        <v>0.8</v>
      </c>
      <c r="W613" s="463" t="s">
        <v>169</v>
      </c>
      <c r="X613" s="462">
        <v>0.8</v>
      </c>
      <c r="Y613" s="781"/>
      <c r="Z613" s="782"/>
      <c r="AA613" s="792"/>
      <c r="AB613" s="792"/>
      <c r="AC613" s="792"/>
      <c r="AD613" s="792"/>
      <c r="AE613" s="792"/>
      <c r="AF613" s="792"/>
    </row>
    <row r="614" spans="1:32" s="404" customFormat="1" ht="15" customHeight="1" x14ac:dyDescent="0.2">
      <c r="B614" s="824"/>
      <c r="C614" s="825"/>
      <c r="D614" s="792"/>
      <c r="E614" s="829"/>
      <c r="F614" s="832"/>
      <c r="G614" s="835"/>
      <c r="H614" s="829"/>
      <c r="I614" s="416" t="s">
        <v>168</v>
      </c>
      <c r="J614" s="427">
        <v>150</v>
      </c>
      <c r="K614" s="416" t="s">
        <v>167</v>
      </c>
      <c r="L614" s="427"/>
      <c r="M614" s="816"/>
      <c r="N614" s="817"/>
      <c r="O614" s="416" t="s">
        <v>166</v>
      </c>
      <c r="P614" s="426">
        <f>IF(P612="",P613-P611,P613-P612)</f>
        <v>0</v>
      </c>
      <c r="Q614" s="416" t="s">
        <v>166</v>
      </c>
      <c r="R614" s="426">
        <f>IF(R612="",R613-R611,R613-R612)</f>
        <v>0</v>
      </c>
      <c r="S614" s="416" t="s">
        <v>166</v>
      </c>
      <c r="T614" s="426">
        <f>IF(T612="",T613-T611,T613-T612)</f>
        <v>0</v>
      </c>
      <c r="U614" s="416" t="s">
        <v>166</v>
      </c>
      <c r="V614" s="426">
        <f>IF(V612="",V613-V611,V613-V612)</f>
        <v>5.0000000000000044E-2</v>
      </c>
      <c r="W614" s="463" t="s">
        <v>166</v>
      </c>
      <c r="X614" s="462">
        <f>IF(X612="",X613-X611,X613-X612)</f>
        <v>5.0000000000000044E-2</v>
      </c>
      <c r="Y614" s="781"/>
      <c r="Z614" s="782"/>
      <c r="AA614" s="792"/>
      <c r="AB614" s="792"/>
      <c r="AC614" s="792"/>
      <c r="AD614" s="792"/>
      <c r="AE614" s="792"/>
      <c r="AF614" s="792"/>
    </row>
    <row r="615" spans="1:32" s="404" customFormat="1" ht="15" customHeight="1" x14ac:dyDescent="0.2">
      <c r="B615" s="824"/>
      <c r="C615" s="825"/>
      <c r="D615" s="792"/>
      <c r="E615" s="829"/>
      <c r="F615" s="832"/>
      <c r="G615" s="835"/>
      <c r="H615" s="829"/>
      <c r="I615" s="416" t="s">
        <v>165</v>
      </c>
      <c r="J615" s="415"/>
      <c r="K615" s="416" t="s">
        <v>164</v>
      </c>
      <c r="L615" s="415"/>
      <c r="M615" s="816"/>
      <c r="N615" s="817"/>
      <c r="O615" s="816"/>
      <c r="P615" s="817"/>
      <c r="Q615" s="816"/>
      <c r="R615" s="817"/>
      <c r="S615" s="816"/>
      <c r="T615" s="817"/>
      <c r="U615" s="816"/>
      <c r="V615" s="817"/>
      <c r="W615" s="781"/>
      <c r="X615" s="782"/>
      <c r="Y615" s="781"/>
      <c r="Z615" s="782"/>
      <c r="AA615" s="792"/>
      <c r="AB615" s="792"/>
      <c r="AC615" s="792"/>
      <c r="AD615" s="792"/>
      <c r="AE615" s="792"/>
      <c r="AF615" s="792"/>
    </row>
    <row r="616" spans="1:32" s="404" customFormat="1" ht="15" customHeight="1" x14ac:dyDescent="0.2">
      <c r="B616" s="826"/>
      <c r="C616" s="827"/>
      <c r="D616" s="793"/>
      <c r="E616" s="830"/>
      <c r="F616" s="833"/>
      <c r="G616" s="836"/>
      <c r="H616" s="830"/>
      <c r="I616" s="406" t="s">
        <v>158</v>
      </c>
      <c r="J616" s="405">
        <v>43966</v>
      </c>
      <c r="K616" s="820"/>
      <c r="L616" s="821"/>
      <c r="M616" s="818"/>
      <c r="N616" s="819"/>
      <c r="O616" s="818"/>
      <c r="P616" s="819"/>
      <c r="Q616" s="818"/>
      <c r="R616" s="819"/>
      <c r="S616" s="818"/>
      <c r="T616" s="819"/>
      <c r="U616" s="818"/>
      <c r="V616" s="819"/>
      <c r="W616" s="783"/>
      <c r="X616" s="784"/>
      <c r="Y616" s="783"/>
      <c r="Z616" s="784"/>
      <c r="AA616" s="793"/>
      <c r="AB616" s="793"/>
      <c r="AC616" s="793"/>
      <c r="AD616" s="793"/>
      <c r="AE616" s="793"/>
      <c r="AF616" s="793"/>
    </row>
    <row r="617" spans="1:32" s="404" customFormat="1" ht="12.75" customHeight="1" x14ac:dyDescent="0.2">
      <c r="B617" s="822" t="s">
        <v>21</v>
      </c>
      <c r="C617" s="823"/>
      <c r="D617" s="791" t="s">
        <v>207</v>
      </c>
      <c r="E617" s="828" t="s">
        <v>270</v>
      </c>
      <c r="F617" s="831"/>
      <c r="G617" s="834" t="s">
        <v>218</v>
      </c>
      <c r="H617" s="828"/>
      <c r="I617" s="434" t="s">
        <v>184</v>
      </c>
      <c r="J617" s="438">
        <v>2518182</v>
      </c>
      <c r="K617" s="434" t="s">
        <v>183</v>
      </c>
      <c r="L617" s="437">
        <f>+J622+J620</f>
        <v>44178</v>
      </c>
      <c r="M617" s="434" t="s">
        <v>182</v>
      </c>
      <c r="N617" s="436">
        <f>J617</f>
        <v>2518182</v>
      </c>
      <c r="O617" s="434" t="s">
        <v>181</v>
      </c>
      <c r="P617" s="435"/>
      <c r="Q617" s="434" t="s">
        <v>181</v>
      </c>
      <c r="R617" s="435"/>
      <c r="S617" s="434" t="s">
        <v>181</v>
      </c>
      <c r="T617" s="435"/>
      <c r="U617" s="434" t="s">
        <v>181</v>
      </c>
      <c r="V617" s="435">
        <v>0.35</v>
      </c>
      <c r="W617" s="466" t="s">
        <v>181</v>
      </c>
      <c r="X617" s="467">
        <v>0.35</v>
      </c>
      <c r="Y617" s="466" t="s">
        <v>180</v>
      </c>
      <c r="Z617" s="465">
        <v>4</v>
      </c>
      <c r="AA617" s="791" t="s">
        <v>296</v>
      </c>
      <c r="AB617" s="791" t="s">
        <v>296</v>
      </c>
      <c r="AC617" s="791" t="s">
        <v>296</v>
      </c>
      <c r="AD617" s="791" t="s">
        <v>10</v>
      </c>
      <c r="AE617" s="791" t="s">
        <v>10</v>
      </c>
      <c r="AF617" s="791" t="s">
        <v>10</v>
      </c>
    </row>
    <row r="618" spans="1:32" s="404" customFormat="1" ht="15" customHeight="1" x14ac:dyDescent="0.2">
      <c r="B618" s="824"/>
      <c r="C618" s="825"/>
      <c r="D618" s="792"/>
      <c r="E618" s="829"/>
      <c r="F618" s="832"/>
      <c r="G618" s="835"/>
      <c r="H618" s="829"/>
      <c r="I618" s="416" t="s">
        <v>179</v>
      </c>
      <c r="J618" s="432" t="s">
        <v>292</v>
      </c>
      <c r="K618" s="416" t="s">
        <v>177</v>
      </c>
      <c r="L618" s="415"/>
      <c r="M618" s="416" t="s">
        <v>176</v>
      </c>
      <c r="N618" s="428">
        <f>N617</f>
        <v>2518182</v>
      </c>
      <c r="O618" s="416" t="s">
        <v>175</v>
      </c>
      <c r="P618" s="426"/>
      <c r="Q618" s="416" t="s">
        <v>175</v>
      </c>
      <c r="R618" s="426"/>
      <c r="S618" s="416" t="s">
        <v>175</v>
      </c>
      <c r="T618" s="426"/>
      <c r="U618" s="416" t="s">
        <v>175</v>
      </c>
      <c r="V618" s="426"/>
      <c r="W618" s="463" t="s">
        <v>175</v>
      </c>
      <c r="X618" s="462"/>
      <c r="Y618" s="463" t="s">
        <v>174</v>
      </c>
      <c r="Z618" s="464">
        <f>4*22</f>
        <v>88</v>
      </c>
      <c r="AA618" s="792"/>
      <c r="AB618" s="792"/>
      <c r="AC618" s="792"/>
      <c r="AD618" s="792"/>
      <c r="AE618" s="792"/>
      <c r="AF618" s="792"/>
    </row>
    <row r="619" spans="1:32" s="404" customFormat="1" ht="39" customHeight="1" x14ac:dyDescent="0.2">
      <c r="B619" s="824"/>
      <c r="C619" s="825"/>
      <c r="D619" s="792"/>
      <c r="E619" s="829"/>
      <c r="F619" s="832"/>
      <c r="G619" s="835"/>
      <c r="H619" s="829"/>
      <c r="I619" s="416" t="s">
        <v>173</v>
      </c>
      <c r="J619" s="429" t="s">
        <v>193</v>
      </c>
      <c r="K619" s="416" t="s">
        <v>171</v>
      </c>
      <c r="L619" s="427"/>
      <c r="M619" s="416" t="s">
        <v>170</v>
      </c>
      <c r="N619" s="428"/>
      <c r="O619" s="416" t="s">
        <v>169</v>
      </c>
      <c r="P619" s="426"/>
      <c r="Q619" s="416" t="s">
        <v>169</v>
      </c>
      <c r="R619" s="426"/>
      <c r="S619" s="416" t="s">
        <v>169</v>
      </c>
      <c r="T619" s="426"/>
      <c r="U619" s="416" t="s">
        <v>169</v>
      </c>
      <c r="V619" s="426">
        <v>0.52</v>
      </c>
      <c r="W619" s="463" t="s">
        <v>169</v>
      </c>
      <c r="X619" s="462">
        <v>0.52</v>
      </c>
      <c r="Y619" s="781"/>
      <c r="Z619" s="782"/>
      <c r="AA619" s="792"/>
      <c r="AB619" s="792"/>
      <c r="AC619" s="792"/>
      <c r="AD619" s="792"/>
      <c r="AE619" s="792"/>
      <c r="AF619" s="792"/>
    </row>
    <row r="620" spans="1:32" s="404" customFormat="1" ht="15" customHeight="1" x14ac:dyDescent="0.2">
      <c r="B620" s="824"/>
      <c r="C620" s="825"/>
      <c r="D620" s="792"/>
      <c r="E620" s="829"/>
      <c r="F620" s="832"/>
      <c r="G620" s="835"/>
      <c r="H620" s="829"/>
      <c r="I620" s="416" t="s">
        <v>168</v>
      </c>
      <c r="J620" s="427">
        <v>150</v>
      </c>
      <c r="K620" s="416" t="s">
        <v>167</v>
      </c>
      <c r="L620" s="427"/>
      <c r="M620" s="816"/>
      <c r="N620" s="817"/>
      <c r="O620" s="416" t="s">
        <v>166</v>
      </c>
      <c r="P620" s="426">
        <f>IF(P618="",P619-P617,P619-P618)</f>
        <v>0</v>
      </c>
      <c r="Q620" s="416" t="s">
        <v>166</v>
      </c>
      <c r="R620" s="426">
        <f>IF(R618="",R619-R617,R619-R618)</f>
        <v>0</v>
      </c>
      <c r="S620" s="416" t="s">
        <v>166</v>
      </c>
      <c r="T620" s="426">
        <f>IF(T618="",T619-T617,T619-T618)</f>
        <v>0</v>
      </c>
      <c r="U620" s="416" t="s">
        <v>166</v>
      </c>
      <c r="V620" s="426">
        <f>+V619-V617</f>
        <v>0.17000000000000004</v>
      </c>
      <c r="W620" s="463" t="s">
        <v>166</v>
      </c>
      <c r="X620" s="462">
        <f>+X619-X617</f>
        <v>0.17000000000000004</v>
      </c>
      <c r="Y620" s="781"/>
      <c r="Z620" s="782"/>
      <c r="AA620" s="792"/>
      <c r="AB620" s="792"/>
      <c r="AC620" s="792"/>
      <c r="AD620" s="792"/>
      <c r="AE620" s="792"/>
      <c r="AF620" s="792"/>
    </row>
    <row r="621" spans="1:32" s="404" customFormat="1" ht="15" customHeight="1" x14ac:dyDescent="0.2">
      <c r="B621" s="824"/>
      <c r="C621" s="825"/>
      <c r="D621" s="792"/>
      <c r="E621" s="829"/>
      <c r="F621" s="832"/>
      <c r="G621" s="835"/>
      <c r="H621" s="829"/>
      <c r="I621" s="416" t="s">
        <v>165</v>
      </c>
      <c r="J621" s="415"/>
      <c r="K621" s="416" t="s">
        <v>164</v>
      </c>
      <c r="L621" s="415"/>
      <c r="M621" s="816"/>
      <c r="N621" s="817"/>
      <c r="O621" s="816"/>
      <c r="P621" s="817"/>
      <c r="Q621" s="816"/>
      <c r="R621" s="817"/>
      <c r="S621" s="816"/>
      <c r="T621" s="817"/>
      <c r="U621" s="816"/>
      <c r="V621" s="817"/>
      <c r="W621" s="781"/>
      <c r="X621" s="782"/>
      <c r="Y621" s="781"/>
      <c r="Z621" s="782"/>
      <c r="AA621" s="792"/>
      <c r="AB621" s="792"/>
      <c r="AC621" s="792"/>
      <c r="AD621" s="792"/>
      <c r="AE621" s="792"/>
      <c r="AF621" s="792"/>
    </row>
    <row r="622" spans="1:32" s="404" customFormat="1" ht="15" customHeight="1" x14ac:dyDescent="0.2">
      <c r="B622" s="826"/>
      <c r="C622" s="827"/>
      <c r="D622" s="793"/>
      <c r="E622" s="830"/>
      <c r="F622" s="833"/>
      <c r="G622" s="836"/>
      <c r="H622" s="830"/>
      <c r="I622" s="406" t="s">
        <v>158</v>
      </c>
      <c r="J622" s="405">
        <v>44028</v>
      </c>
      <c r="K622" s="820"/>
      <c r="L622" s="821"/>
      <c r="M622" s="818"/>
      <c r="N622" s="819"/>
      <c r="O622" s="818"/>
      <c r="P622" s="819"/>
      <c r="Q622" s="818"/>
      <c r="R622" s="819"/>
      <c r="S622" s="818"/>
      <c r="T622" s="819"/>
      <c r="U622" s="818"/>
      <c r="V622" s="819"/>
      <c r="W622" s="783"/>
      <c r="X622" s="784"/>
      <c r="Y622" s="783"/>
      <c r="Z622" s="784"/>
      <c r="AA622" s="793"/>
      <c r="AB622" s="793"/>
      <c r="AC622" s="793"/>
      <c r="AD622" s="793"/>
      <c r="AE622" s="793"/>
      <c r="AF622" s="793"/>
    </row>
    <row r="623" spans="1:32" s="404" customFormat="1" ht="12.75" customHeight="1" x14ac:dyDescent="0.2">
      <c r="B623" s="822" t="s">
        <v>22</v>
      </c>
      <c r="C623" s="823"/>
      <c r="D623" s="791" t="s">
        <v>207</v>
      </c>
      <c r="E623" s="828" t="s">
        <v>270</v>
      </c>
      <c r="F623" s="831"/>
      <c r="G623" s="834" t="s">
        <v>218</v>
      </c>
      <c r="H623" s="828"/>
      <c r="I623" s="434" t="s">
        <v>184</v>
      </c>
      <c r="J623" s="438">
        <v>2518182</v>
      </c>
      <c r="K623" s="434" t="s">
        <v>183</v>
      </c>
      <c r="L623" s="437">
        <f>+J628+J626</f>
        <v>44119</v>
      </c>
      <c r="M623" s="434" t="s">
        <v>182</v>
      </c>
      <c r="N623" s="436">
        <f>J623</f>
        <v>2518182</v>
      </c>
      <c r="O623" s="434" t="s">
        <v>181</v>
      </c>
      <c r="P623" s="435"/>
      <c r="Q623" s="434" t="s">
        <v>181</v>
      </c>
      <c r="R623" s="435"/>
      <c r="S623" s="434" t="s">
        <v>181</v>
      </c>
      <c r="T623" s="435"/>
      <c r="U623" s="434" t="s">
        <v>181</v>
      </c>
      <c r="V623" s="435">
        <v>0.35</v>
      </c>
      <c r="W623" s="466" t="s">
        <v>181</v>
      </c>
      <c r="X623" s="467">
        <v>0.35</v>
      </c>
      <c r="Y623" s="466" t="s">
        <v>180</v>
      </c>
      <c r="Z623" s="465">
        <v>3</v>
      </c>
      <c r="AA623" s="791" t="s">
        <v>294</v>
      </c>
      <c r="AB623" s="791" t="s">
        <v>294</v>
      </c>
      <c r="AC623" s="791" t="s">
        <v>294</v>
      </c>
      <c r="AD623" s="791" t="s">
        <v>10</v>
      </c>
      <c r="AE623" s="791" t="s">
        <v>10</v>
      </c>
      <c r="AF623" s="791" t="s">
        <v>10</v>
      </c>
    </row>
    <row r="624" spans="1:32" s="404" customFormat="1" ht="15" customHeight="1" x14ac:dyDescent="0.2">
      <c r="B624" s="824"/>
      <c r="C624" s="825"/>
      <c r="D624" s="792"/>
      <c r="E624" s="829"/>
      <c r="F624" s="832"/>
      <c r="G624" s="835"/>
      <c r="H624" s="829"/>
      <c r="I624" s="416" t="s">
        <v>179</v>
      </c>
      <c r="J624" s="432" t="s">
        <v>292</v>
      </c>
      <c r="K624" s="416" t="s">
        <v>177</v>
      </c>
      <c r="L624" s="415"/>
      <c r="M624" s="416" t="s">
        <v>176</v>
      </c>
      <c r="N624" s="428">
        <f>N623</f>
        <v>2518182</v>
      </c>
      <c r="O624" s="416" t="s">
        <v>175</v>
      </c>
      <c r="P624" s="426"/>
      <c r="Q624" s="416" t="s">
        <v>175</v>
      </c>
      <c r="R624" s="426"/>
      <c r="S624" s="416" t="s">
        <v>175</v>
      </c>
      <c r="T624" s="426"/>
      <c r="U624" s="416" t="s">
        <v>175</v>
      </c>
      <c r="V624" s="426"/>
      <c r="W624" s="463" t="s">
        <v>175</v>
      </c>
      <c r="X624" s="462"/>
      <c r="Y624" s="463" t="s">
        <v>174</v>
      </c>
      <c r="Z624" s="464">
        <f>3*22</f>
        <v>66</v>
      </c>
      <c r="AA624" s="792"/>
      <c r="AB624" s="792"/>
      <c r="AC624" s="792"/>
      <c r="AD624" s="792"/>
      <c r="AE624" s="792"/>
      <c r="AF624" s="792"/>
    </row>
    <row r="625" spans="2:32" s="404" customFormat="1" ht="39" customHeight="1" x14ac:dyDescent="0.2">
      <c r="B625" s="824"/>
      <c r="C625" s="825"/>
      <c r="D625" s="792"/>
      <c r="E625" s="829"/>
      <c r="F625" s="832"/>
      <c r="G625" s="835"/>
      <c r="H625" s="829"/>
      <c r="I625" s="416" t="s">
        <v>173</v>
      </c>
      <c r="J625" s="429" t="s">
        <v>193</v>
      </c>
      <c r="K625" s="416" t="s">
        <v>171</v>
      </c>
      <c r="L625" s="427"/>
      <c r="M625" s="416" t="s">
        <v>170</v>
      </c>
      <c r="N625" s="428"/>
      <c r="O625" s="416" t="s">
        <v>169</v>
      </c>
      <c r="P625" s="426"/>
      <c r="Q625" s="416" t="s">
        <v>169</v>
      </c>
      <c r="R625" s="426"/>
      <c r="S625" s="416" t="s">
        <v>169</v>
      </c>
      <c r="T625" s="426"/>
      <c r="U625" s="416" t="s">
        <v>169</v>
      </c>
      <c r="V625" s="426">
        <v>0.52</v>
      </c>
      <c r="W625" s="463" t="s">
        <v>169</v>
      </c>
      <c r="X625" s="462">
        <v>0.52</v>
      </c>
      <c r="Y625" s="781"/>
      <c r="Z625" s="782"/>
      <c r="AA625" s="792"/>
      <c r="AB625" s="792"/>
      <c r="AC625" s="792"/>
      <c r="AD625" s="792"/>
      <c r="AE625" s="792"/>
      <c r="AF625" s="792"/>
    </row>
    <row r="626" spans="2:32" s="404" customFormat="1" ht="15" customHeight="1" x14ac:dyDescent="0.2">
      <c r="B626" s="824"/>
      <c r="C626" s="825"/>
      <c r="D626" s="792"/>
      <c r="E626" s="829"/>
      <c r="F626" s="832"/>
      <c r="G626" s="835"/>
      <c r="H626" s="829"/>
      <c r="I626" s="416" t="s">
        <v>168</v>
      </c>
      <c r="J626" s="427">
        <v>150</v>
      </c>
      <c r="K626" s="416" t="s">
        <v>167</v>
      </c>
      <c r="L626" s="427"/>
      <c r="M626" s="816"/>
      <c r="N626" s="817"/>
      <c r="O626" s="416" t="s">
        <v>166</v>
      </c>
      <c r="P626" s="426">
        <f>IF(P624="",P625-P623,P625-P624)</f>
        <v>0</v>
      </c>
      <c r="Q626" s="416" t="s">
        <v>166</v>
      </c>
      <c r="R626" s="426">
        <f>IF(R624="",R625-R623,R625-R624)</f>
        <v>0</v>
      </c>
      <c r="S626" s="416" t="s">
        <v>166</v>
      </c>
      <c r="T626" s="426">
        <f>IF(T624="",T625-T623,T625-T624)</f>
        <v>0</v>
      </c>
      <c r="U626" s="416" t="s">
        <v>166</v>
      </c>
      <c r="V626" s="426">
        <f>+V625-V623</f>
        <v>0.17000000000000004</v>
      </c>
      <c r="W626" s="463" t="s">
        <v>166</v>
      </c>
      <c r="X626" s="462">
        <f>+X625-X623</f>
        <v>0.17000000000000004</v>
      </c>
      <c r="Y626" s="781"/>
      <c r="Z626" s="782"/>
      <c r="AA626" s="792"/>
      <c r="AB626" s="792"/>
      <c r="AC626" s="792"/>
      <c r="AD626" s="792"/>
      <c r="AE626" s="792"/>
      <c r="AF626" s="792"/>
    </row>
    <row r="627" spans="2:32" s="404" customFormat="1" ht="15" customHeight="1" x14ac:dyDescent="0.2">
      <c r="B627" s="824"/>
      <c r="C627" s="825"/>
      <c r="D627" s="792"/>
      <c r="E627" s="829"/>
      <c r="F627" s="832"/>
      <c r="G627" s="835"/>
      <c r="H627" s="829"/>
      <c r="I627" s="416" t="s">
        <v>165</v>
      </c>
      <c r="J627" s="415"/>
      <c r="K627" s="416" t="s">
        <v>164</v>
      </c>
      <c r="L627" s="415"/>
      <c r="M627" s="816"/>
      <c r="N627" s="817"/>
      <c r="O627" s="816"/>
      <c r="P627" s="817"/>
      <c r="Q627" s="816"/>
      <c r="R627" s="817"/>
      <c r="S627" s="816"/>
      <c r="T627" s="817"/>
      <c r="U627" s="816"/>
      <c r="V627" s="817"/>
      <c r="W627" s="781"/>
      <c r="X627" s="782"/>
      <c r="Y627" s="781"/>
      <c r="Z627" s="782"/>
      <c r="AA627" s="792"/>
      <c r="AB627" s="792"/>
      <c r="AC627" s="792"/>
      <c r="AD627" s="792"/>
      <c r="AE627" s="792"/>
      <c r="AF627" s="792"/>
    </row>
    <row r="628" spans="2:32" s="404" customFormat="1" ht="15" customHeight="1" x14ac:dyDescent="0.2">
      <c r="B628" s="826"/>
      <c r="C628" s="827"/>
      <c r="D628" s="793"/>
      <c r="E628" s="830"/>
      <c r="F628" s="833"/>
      <c r="G628" s="836"/>
      <c r="H628" s="830"/>
      <c r="I628" s="406" t="s">
        <v>158</v>
      </c>
      <c r="J628" s="405">
        <v>43969</v>
      </c>
      <c r="K628" s="820"/>
      <c r="L628" s="821"/>
      <c r="M628" s="818"/>
      <c r="N628" s="819"/>
      <c r="O628" s="818"/>
      <c r="P628" s="819"/>
      <c r="Q628" s="818"/>
      <c r="R628" s="819"/>
      <c r="S628" s="818"/>
      <c r="T628" s="819"/>
      <c r="U628" s="818"/>
      <c r="V628" s="819"/>
      <c r="W628" s="783"/>
      <c r="X628" s="784"/>
      <c r="Y628" s="783"/>
      <c r="Z628" s="784"/>
      <c r="AA628" s="793"/>
      <c r="AB628" s="793"/>
      <c r="AC628" s="793"/>
      <c r="AD628" s="793"/>
      <c r="AE628" s="793"/>
      <c r="AF628" s="793"/>
    </row>
    <row r="629" spans="2:32" s="404" customFormat="1" ht="12.75" customHeight="1" x14ac:dyDescent="0.2">
      <c r="B629" s="822" t="s">
        <v>23</v>
      </c>
      <c r="C629" s="823"/>
      <c r="D629" s="791" t="s">
        <v>207</v>
      </c>
      <c r="E629" s="828" t="s">
        <v>270</v>
      </c>
      <c r="F629" s="831"/>
      <c r="G629" s="834" t="s">
        <v>218</v>
      </c>
      <c r="H629" s="828"/>
      <c r="I629" s="434" t="s">
        <v>184</v>
      </c>
      <c r="J629" s="438">
        <v>2518182</v>
      </c>
      <c r="K629" s="434" t="s">
        <v>183</v>
      </c>
      <c r="L629" s="437">
        <f>+J634+J632</f>
        <v>44178</v>
      </c>
      <c r="M629" s="434" t="s">
        <v>182</v>
      </c>
      <c r="N629" s="436">
        <f>J629</f>
        <v>2518182</v>
      </c>
      <c r="O629" s="434" t="s">
        <v>181</v>
      </c>
      <c r="P629" s="435"/>
      <c r="Q629" s="434" t="s">
        <v>181</v>
      </c>
      <c r="R629" s="435"/>
      <c r="S629" s="434" t="s">
        <v>181</v>
      </c>
      <c r="T629" s="435"/>
      <c r="U629" s="434" t="s">
        <v>181</v>
      </c>
      <c r="V629" s="435"/>
      <c r="W629" s="605" t="s">
        <v>181</v>
      </c>
      <c r="X629" s="609">
        <v>0.6</v>
      </c>
      <c r="Y629" s="605" t="s">
        <v>180</v>
      </c>
      <c r="Z629" s="610">
        <v>3</v>
      </c>
      <c r="AA629" s="791" t="s">
        <v>266</v>
      </c>
      <c r="AB629" s="791" t="s">
        <v>266</v>
      </c>
      <c r="AC629" s="791" t="s">
        <v>266</v>
      </c>
      <c r="AD629" s="791" t="s">
        <v>266</v>
      </c>
      <c r="AE629" s="791" t="s">
        <v>266</v>
      </c>
      <c r="AF629" s="791" t="s">
        <v>10</v>
      </c>
    </row>
    <row r="630" spans="2:32" s="404" customFormat="1" ht="15" customHeight="1" x14ac:dyDescent="0.2">
      <c r="B630" s="824"/>
      <c r="C630" s="825"/>
      <c r="D630" s="792"/>
      <c r="E630" s="829"/>
      <c r="F630" s="832"/>
      <c r="G630" s="835"/>
      <c r="H630" s="829"/>
      <c r="I630" s="416" t="s">
        <v>179</v>
      </c>
      <c r="J630" s="432" t="s">
        <v>292</v>
      </c>
      <c r="K630" s="416" t="s">
        <v>177</v>
      </c>
      <c r="L630" s="415"/>
      <c r="M630" s="416" t="s">
        <v>176</v>
      </c>
      <c r="N630" s="428">
        <f>N629</f>
        <v>2518182</v>
      </c>
      <c r="O630" s="416" t="s">
        <v>175</v>
      </c>
      <c r="P630" s="426"/>
      <c r="Q630" s="416" t="s">
        <v>175</v>
      </c>
      <c r="R630" s="426"/>
      <c r="S630" s="416" t="s">
        <v>175</v>
      </c>
      <c r="T630" s="426"/>
      <c r="U630" s="416" t="s">
        <v>175</v>
      </c>
      <c r="V630" s="426"/>
      <c r="W630" s="615" t="s">
        <v>175</v>
      </c>
      <c r="X630" s="619"/>
      <c r="Y630" s="615" t="s">
        <v>174</v>
      </c>
      <c r="Z630" s="620">
        <f>3*22</f>
        <v>66</v>
      </c>
      <c r="AA630" s="792"/>
      <c r="AB630" s="792"/>
      <c r="AC630" s="792"/>
      <c r="AD630" s="792"/>
      <c r="AE630" s="792"/>
      <c r="AF630" s="792"/>
    </row>
    <row r="631" spans="2:32" s="404" customFormat="1" ht="39" customHeight="1" x14ac:dyDescent="0.2">
      <c r="B631" s="824"/>
      <c r="C631" s="825"/>
      <c r="D631" s="792"/>
      <c r="E631" s="829"/>
      <c r="F631" s="832"/>
      <c r="G631" s="835"/>
      <c r="H631" s="829"/>
      <c r="I631" s="416" t="s">
        <v>173</v>
      </c>
      <c r="J631" s="429" t="s">
        <v>193</v>
      </c>
      <c r="K631" s="416" t="s">
        <v>171</v>
      </c>
      <c r="L631" s="427"/>
      <c r="M631" s="416" t="s">
        <v>170</v>
      </c>
      <c r="N631" s="428"/>
      <c r="O631" s="416" t="s">
        <v>169</v>
      </c>
      <c r="P631" s="426"/>
      <c r="Q631" s="416" t="s">
        <v>169</v>
      </c>
      <c r="R631" s="426"/>
      <c r="S631" s="416" t="s">
        <v>169</v>
      </c>
      <c r="T631" s="426"/>
      <c r="U631" s="416" t="s">
        <v>169</v>
      </c>
      <c r="V631" s="426"/>
      <c r="W631" s="615" t="s">
        <v>169</v>
      </c>
      <c r="X631" s="619">
        <v>0.65</v>
      </c>
      <c r="Y631" s="785"/>
      <c r="Z631" s="786"/>
      <c r="AA631" s="792"/>
      <c r="AB631" s="792"/>
      <c r="AC631" s="792"/>
      <c r="AD631" s="792"/>
      <c r="AE631" s="792"/>
      <c r="AF631" s="792"/>
    </row>
    <row r="632" spans="2:32" s="404" customFormat="1" ht="15" customHeight="1" x14ac:dyDescent="0.2">
      <c r="B632" s="824"/>
      <c r="C632" s="825"/>
      <c r="D632" s="792"/>
      <c r="E632" s="829"/>
      <c r="F632" s="832"/>
      <c r="G632" s="835"/>
      <c r="H632" s="829"/>
      <c r="I632" s="416" t="s">
        <v>168</v>
      </c>
      <c r="J632" s="427">
        <v>150</v>
      </c>
      <c r="K632" s="416" t="s">
        <v>167</v>
      </c>
      <c r="L632" s="427"/>
      <c r="M632" s="816"/>
      <c r="N632" s="817"/>
      <c r="O632" s="416" t="s">
        <v>166</v>
      </c>
      <c r="P632" s="426">
        <f>IF(P630="",P631-P629,P631-P630)</f>
        <v>0</v>
      </c>
      <c r="Q632" s="416" t="s">
        <v>166</v>
      </c>
      <c r="R632" s="426">
        <f>IF(R630="",R631-R629,R631-R630)</f>
        <v>0</v>
      </c>
      <c r="S632" s="416" t="s">
        <v>166</v>
      </c>
      <c r="T632" s="426">
        <f>IF(T630="",T631-T629,T631-T630)</f>
        <v>0</v>
      </c>
      <c r="U632" s="416" t="s">
        <v>166</v>
      </c>
      <c r="V632" s="426">
        <f>IF(V630="",V631-V629,V631-V630)</f>
        <v>0</v>
      </c>
      <c r="W632" s="615" t="s">
        <v>166</v>
      </c>
      <c r="X632" s="619">
        <f>IF(X630="",X631-X629,X631-X630)</f>
        <v>5.0000000000000044E-2</v>
      </c>
      <c r="Y632" s="785"/>
      <c r="Z632" s="786"/>
      <c r="AA632" s="792"/>
      <c r="AB632" s="792"/>
      <c r="AC632" s="792"/>
      <c r="AD632" s="792"/>
      <c r="AE632" s="792"/>
      <c r="AF632" s="792"/>
    </row>
    <row r="633" spans="2:32" s="404" customFormat="1" ht="15" customHeight="1" x14ac:dyDescent="0.2">
      <c r="B633" s="824"/>
      <c r="C633" s="825"/>
      <c r="D633" s="792"/>
      <c r="E633" s="829"/>
      <c r="F633" s="832"/>
      <c r="G633" s="835"/>
      <c r="H633" s="829"/>
      <c r="I633" s="416" t="s">
        <v>165</v>
      </c>
      <c r="J633" s="415"/>
      <c r="K633" s="416" t="s">
        <v>164</v>
      </c>
      <c r="L633" s="415"/>
      <c r="M633" s="816"/>
      <c r="N633" s="817"/>
      <c r="O633" s="816"/>
      <c r="P633" s="817"/>
      <c r="Q633" s="816"/>
      <c r="R633" s="817"/>
      <c r="S633" s="816"/>
      <c r="T633" s="817"/>
      <c r="U633" s="816"/>
      <c r="V633" s="817"/>
      <c r="W633" s="785"/>
      <c r="X633" s="786"/>
      <c r="Y633" s="785"/>
      <c r="Z633" s="786"/>
      <c r="AA633" s="792"/>
      <c r="AB633" s="792"/>
      <c r="AC633" s="792"/>
      <c r="AD633" s="792"/>
      <c r="AE633" s="792"/>
      <c r="AF633" s="792"/>
    </row>
    <row r="634" spans="2:32" s="404" customFormat="1" ht="15" customHeight="1" x14ac:dyDescent="0.2">
      <c r="B634" s="826"/>
      <c r="C634" s="827"/>
      <c r="D634" s="793"/>
      <c r="E634" s="830"/>
      <c r="F634" s="833"/>
      <c r="G634" s="836"/>
      <c r="H634" s="830"/>
      <c r="I634" s="406" t="s">
        <v>158</v>
      </c>
      <c r="J634" s="405">
        <v>44028</v>
      </c>
      <c r="K634" s="820"/>
      <c r="L634" s="821"/>
      <c r="M634" s="818"/>
      <c r="N634" s="819"/>
      <c r="O634" s="818"/>
      <c r="P634" s="819"/>
      <c r="Q634" s="818"/>
      <c r="R634" s="819"/>
      <c r="S634" s="818"/>
      <c r="T634" s="819"/>
      <c r="U634" s="818"/>
      <c r="V634" s="819"/>
      <c r="W634" s="787"/>
      <c r="X634" s="788"/>
      <c r="Y634" s="787"/>
      <c r="Z634" s="788"/>
      <c r="AA634" s="793"/>
      <c r="AB634" s="793"/>
      <c r="AC634" s="793"/>
      <c r="AD634" s="793"/>
      <c r="AE634" s="793"/>
      <c r="AF634" s="793"/>
    </row>
    <row r="635" spans="2:32" s="404" customFormat="1" ht="12.75" customHeight="1" x14ac:dyDescent="0.2">
      <c r="B635" s="822" t="s">
        <v>277</v>
      </c>
      <c r="C635" s="823"/>
      <c r="D635" s="791" t="s">
        <v>261</v>
      </c>
      <c r="E635" s="828" t="s">
        <v>274</v>
      </c>
      <c r="F635" s="831"/>
      <c r="G635" s="834" t="s">
        <v>259</v>
      </c>
      <c r="H635" s="828"/>
      <c r="I635" s="434" t="s">
        <v>184</v>
      </c>
      <c r="J635" s="438">
        <v>2000000</v>
      </c>
      <c r="K635" s="434" t="s">
        <v>183</v>
      </c>
      <c r="L635" s="437">
        <f>+J640+J638</f>
        <v>44128</v>
      </c>
      <c r="M635" s="434" t="s">
        <v>182</v>
      </c>
      <c r="N635" s="436">
        <f>J635</f>
        <v>2000000</v>
      </c>
      <c r="O635" s="434" t="s">
        <v>181</v>
      </c>
      <c r="P635" s="435"/>
      <c r="Q635" s="434" t="s">
        <v>181</v>
      </c>
      <c r="R635" s="435"/>
      <c r="S635" s="434" t="s">
        <v>181</v>
      </c>
      <c r="T635" s="435"/>
      <c r="U635" s="434" t="s">
        <v>181</v>
      </c>
      <c r="V635" s="435"/>
      <c r="W635" s="657" t="s">
        <v>181</v>
      </c>
      <c r="X635" s="658">
        <v>1</v>
      </c>
      <c r="Y635" s="466" t="s">
        <v>180</v>
      </c>
      <c r="Z635" s="465"/>
      <c r="AA635" s="791" t="s">
        <v>276</v>
      </c>
      <c r="AB635" s="791" t="s">
        <v>276</v>
      </c>
      <c r="AC635" s="791" t="s">
        <v>276</v>
      </c>
      <c r="AD635" s="791" t="s">
        <v>275</v>
      </c>
      <c r="AE635" s="791" t="s">
        <v>275</v>
      </c>
      <c r="AF635" s="791" t="s">
        <v>10</v>
      </c>
    </row>
    <row r="636" spans="2:32" s="404" customFormat="1" ht="15" customHeight="1" x14ac:dyDescent="0.2">
      <c r="B636" s="824"/>
      <c r="C636" s="825"/>
      <c r="D636" s="792"/>
      <c r="E636" s="829"/>
      <c r="F636" s="832"/>
      <c r="G636" s="835"/>
      <c r="H636" s="829"/>
      <c r="I636" s="416" t="s">
        <v>179</v>
      </c>
      <c r="J636" s="432" t="s">
        <v>264</v>
      </c>
      <c r="K636" s="416" t="s">
        <v>177</v>
      </c>
      <c r="L636" s="415"/>
      <c r="M636" s="416" t="s">
        <v>176</v>
      </c>
      <c r="N636" s="428">
        <f>N635</f>
        <v>2000000</v>
      </c>
      <c r="O636" s="416" t="s">
        <v>175</v>
      </c>
      <c r="P636" s="426"/>
      <c r="Q636" s="416" t="s">
        <v>175</v>
      </c>
      <c r="R636" s="426"/>
      <c r="S636" s="416" t="s">
        <v>175</v>
      </c>
      <c r="T636" s="426"/>
      <c r="U636" s="416" t="s">
        <v>175</v>
      </c>
      <c r="V636" s="426"/>
      <c r="W636" s="659" t="s">
        <v>175</v>
      </c>
      <c r="X636" s="660"/>
      <c r="Y636" s="463" t="s">
        <v>174</v>
      </c>
      <c r="Z636" s="464"/>
      <c r="AA636" s="792"/>
      <c r="AB636" s="792"/>
      <c r="AC636" s="792"/>
      <c r="AD636" s="792"/>
      <c r="AE636" s="792"/>
      <c r="AF636" s="792"/>
    </row>
    <row r="637" spans="2:32" s="404" customFormat="1" ht="39" customHeight="1" x14ac:dyDescent="0.2">
      <c r="B637" s="824"/>
      <c r="C637" s="825"/>
      <c r="D637" s="792"/>
      <c r="E637" s="829"/>
      <c r="F637" s="832"/>
      <c r="G637" s="835"/>
      <c r="H637" s="829"/>
      <c r="I637" s="416" t="s">
        <v>173</v>
      </c>
      <c r="J637" s="429" t="s">
        <v>193</v>
      </c>
      <c r="K637" s="416" t="s">
        <v>171</v>
      </c>
      <c r="L637" s="427">
        <v>99</v>
      </c>
      <c r="M637" s="416" t="s">
        <v>170</v>
      </c>
      <c r="N637" s="428"/>
      <c r="O637" s="416" t="s">
        <v>169</v>
      </c>
      <c r="P637" s="426"/>
      <c r="Q637" s="416" t="s">
        <v>169</v>
      </c>
      <c r="R637" s="426"/>
      <c r="S637" s="416" t="s">
        <v>169</v>
      </c>
      <c r="T637" s="426"/>
      <c r="U637" s="416" t="s">
        <v>169</v>
      </c>
      <c r="V637" s="426">
        <v>1.21E-2</v>
      </c>
      <c r="W637" s="659" t="s">
        <v>169</v>
      </c>
      <c r="X637" s="660">
        <v>0.5</v>
      </c>
      <c r="Y637" s="781"/>
      <c r="Z637" s="782"/>
      <c r="AA637" s="792"/>
      <c r="AB637" s="792"/>
      <c r="AC637" s="792"/>
      <c r="AD637" s="792"/>
      <c r="AE637" s="792"/>
      <c r="AF637" s="792"/>
    </row>
    <row r="638" spans="2:32" s="404" customFormat="1" ht="15" customHeight="1" x14ac:dyDescent="0.2">
      <c r="B638" s="824"/>
      <c r="C638" s="825"/>
      <c r="D638" s="792"/>
      <c r="E638" s="829"/>
      <c r="F638" s="832"/>
      <c r="G638" s="835"/>
      <c r="H638" s="829"/>
      <c r="I638" s="416" t="s">
        <v>168</v>
      </c>
      <c r="J638" s="427">
        <v>100</v>
      </c>
      <c r="K638" s="416" t="s">
        <v>167</v>
      </c>
      <c r="L638" s="427"/>
      <c r="M638" s="816"/>
      <c r="N638" s="817"/>
      <c r="O638" s="416" t="s">
        <v>166</v>
      </c>
      <c r="P638" s="426">
        <f>IF(P636="",P637-P635,P637-P636)</f>
        <v>0</v>
      </c>
      <c r="Q638" s="416" t="s">
        <v>166</v>
      </c>
      <c r="R638" s="426">
        <f>IF(R636="",R637-R635,R637-R636)</f>
        <v>0</v>
      </c>
      <c r="S638" s="416" t="s">
        <v>166</v>
      </c>
      <c r="T638" s="426">
        <f>IF(T636="",T637-T635,T637-T636)</f>
        <v>0</v>
      </c>
      <c r="U638" s="416" t="s">
        <v>166</v>
      </c>
      <c r="V638" s="426">
        <f>IF(V636="",V637-V635,V637-V636)</f>
        <v>1.21E-2</v>
      </c>
      <c r="W638" s="659" t="s">
        <v>166</v>
      </c>
      <c r="X638" s="660">
        <f>IF(X636="",X637-X635,X637-X636)</f>
        <v>-0.5</v>
      </c>
      <c r="Y638" s="781"/>
      <c r="Z638" s="782"/>
      <c r="AA638" s="792"/>
      <c r="AB638" s="792"/>
      <c r="AC638" s="792"/>
      <c r="AD638" s="792"/>
      <c r="AE638" s="792"/>
      <c r="AF638" s="792"/>
    </row>
    <row r="639" spans="2:32" s="404" customFormat="1" ht="15" customHeight="1" x14ac:dyDescent="0.2">
      <c r="B639" s="824"/>
      <c r="C639" s="825"/>
      <c r="D639" s="792"/>
      <c r="E639" s="829"/>
      <c r="F639" s="832"/>
      <c r="G639" s="835"/>
      <c r="H639" s="829"/>
      <c r="I639" s="416" t="s">
        <v>165</v>
      </c>
      <c r="J639" s="415"/>
      <c r="K639" s="416" t="s">
        <v>164</v>
      </c>
      <c r="L639" s="415"/>
      <c r="M639" s="816"/>
      <c r="N639" s="817"/>
      <c r="O639" s="816"/>
      <c r="P639" s="817"/>
      <c r="Q639" s="816"/>
      <c r="R639" s="817"/>
      <c r="S639" s="816"/>
      <c r="T639" s="817"/>
      <c r="U639" s="816"/>
      <c r="V639" s="817"/>
      <c r="W639" s="865"/>
      <c r="X639" s="866"/>
      <c r="Y639" s="781"/>
      <c r="Z639" s="782"/>
      <c r="AA639" s="792"/>
      <c r="AB639" s="792"/>
      <c r="AC639" s="792"/>
      <c r="AD639" s="792"/>
      <c r="AE639" s="792"/>
      <c r="AF639" s="792"/>
    </row>
    <row r="640" spans="2:32" s="404" customFormat="1" ht="15" customHeight="1" x14ac:dyDescent="0.2">
      <c r="B640" s="826"/>
      <c r="C640" s="827"/>
      <c r="D640" s="793"/>
      <c r="E640" s="830"/>
      <c r="F640" s="833"/>
      <c r="G640" s="836"/>
      <c r="H640" s="830"/>
      <c r="I640" s="406" t="s">
        <v>158</v>
      </c>
      <c r="J640" s="405">
        <v>44028</v>
      </c>
      <c r="K640" s="820"/>
      <c r="L640" s="821"/>
      <c r="M640" s="818"/>
      <c r="N640" s="819"/>
      <c r="O640" s="818"/>
      <c r="P640" s="819"/>
      <c r="Q640" s="818"/>
      <c r="R640" s="819"/>
      <c r="S640" s="818"/>
      <c r="T640" s="819"/>
      <c r="U640" s="818"/>
      <c r="V640" s="819"/>
      <c r="W640" s="867"/>
      <c r="X640" s="868"/>
      <c r="Y640" s="783"/>
      <c r="Z640" s="784"/>
      <c r="AA640" s="793"/>
      <c r="AB640" s="793"/>
      <c r="AC640" s="793"/>
      <c r="AD640" s="793"/>
      <c r="AE640" s="793"/>
      <c r="AF640" s="793"/>
    </row>
    <row r="641" spans="2:32" s="404" customFormat="1" ht="12.75" customHeight="1" x14ac:dyDescent="0.2">
      <c r="B641" s="822" t="s">
        <v>35</v>
      </c>
      <c r="C641" s="823"/>
      <c r="D641" s="791" t="s">
        <v>261</v>
      </c>
      <c r="E641" s="828" t="s">
        <v>274</v>
      </c>
      <c r="F641" s="831"/>
      <c r="G641" s="834" t="s">
        <v>259</v>
      </c>
      <c r="H641" s="828"/>
      <c r="I641" s="434" t="s">
        <v>184</v>
      </c>
      <c r="J641" s="438">
        <v>2130206</v>
      </c>
      <c r="K641" s="434" t="s">
        <v>183</v>
      </c>
      <c r="L641" s="437">
        <f>+J646+J644</f>
        <v>44122</v>
      </c>
      <c r="M641" s="434" t="s">
        <v>182</v>
      </c>
      <c r="N641" s="436">
        <f>J641</f>
        <v>2130206</v>
      </c>
      <c r="O641" s="434" t="s">
        <v>181</v>
      </c>
      <c r="P641" s="435"/>
      <c r="Q641" s="434" t="s">
        <v>181</v>
      </c>
      <c r="R641" s="435"/>
      <c r="S641" s="434" t="s">
        <v>181</v>
      </c>
      <c r="T641" s="435"/>
      <c r="U641" s="434" t="s">
        <v>181</v>
      </c>
      <c r="V641" s="435">
        <v>0.5</v>
      </c>
      <c r="W641" s="657" t="s">
        <v>181</v>
      </c>
      <c r="X641" s="658">
        <v>1</v>
      </c>
      <c r="Y641" s="466" t="s">
        <v>180</v>
      </c>
      <c r="Z641" s="465">
        <v>4</v>
      </c>
      <c r="AA641" s="791" t="s">
        <v>273</v>
      </c>
      <c r="AB641" s="791" t="s">
        <v>273</v>
      </c>
      <c r="AC641" s="791" t="s">
        <v>273</v>
      </c>
      <c r="AD641" s="791" t="s">
        <v>10</v>
      </c>
      <c r="AE641" s="791" t="s">
        <v>10</v>
      </c>
      <c r="AF641" s="791" t="s">
        <v>10</v>
      </c>
    </row>
    <row r="642" spans="2:32" s="404" customFormat="1" ht="15" customHeight="1" x14ac:dyDescent="0.2">
      <c r="B642" s="824"/>
      <c r="C642" s="825"/>
      <c r="D642" s="792"/>
      <c r="E642" s="829"/>
      <c r="F642" s="832"/>
      <c r="G642" s="835"/>
      <c r="H642" s="829"/>
      <c r="I642" s="416" t="s">
        <v>179</v>
      </c>
      <c r="J642" s="432" t="s">
        <v>264</v>
      </c>
      <c r="K642" s="416" t="s">
        <v>177</v>
      </c>
      <c r="L642" s="415"/>
      <c r="M642" s="416" t="s">
        <v>176</v>
      </c>
      <c r="N642" s="428">
        <f>N641</f>
        <v>2130206</v>
      </c>
      <c r="O642" s="416" t="s">
        <v>175</v>
      </c>
      <c r="P642" s="426"/>
      <c r="Q642" s="416" t="s">
        <v>175</v>
      </c>
      <c r="R642" s="426"/>
      <c r="S642" s="416" t="s">
        <v>175</v>
      </c>
      <c r="T642" s="426"/>
      <c r="U642" s="416" t="s">
        <v>175</v>
      </c>
      <c r="V642" s="426"/>
      <c r="W642" s="659" t="s">
        <v>175</v>
      </c>
      <c r="X642" s="660"/>
      <c r="Y642" s="463" t="s">
        <v>174</v>
      </c>
      <c r="Z642" s="464">
        <f>4*22</f>
        <v>88</v>
      </c>
      <c r="AA642" s="792"/>
      <c r="AB642" s="792"/>
      <c r="AC642" s="792"/>
      <c r="AD642" s="792"/>
      <c r="AE642" s="792"/>
      <c r="AF642" s="792"/>
    </row>
    <row r="643" spans="2:32" s="404" customFormat="1" ht="39" customHeight="1" x14ac:dyDescent="0.2">
      <c r="B643" s="824"/>
      <c r="C643" s="825"/>
      <c r="D643" s="792"/>
      <c r="E643" s="829"/>
      <c r="F643" s="832"/>
      <c r="G643" s="835"/>
      <c r="H643" s="829"/>
      <c r="I643" s="416" t="s">
        <v>173</v>
      </c>
      <c r="J643" s="429" t="s">
        <v>193</v>
      </c>
      <c r="K643" s="416" t="s">
        <v>171</v>
      </c>
      <c r="L643" s="427"/>
      <c r="M643" s="416" t="s">
        <v>170</v>
      </c>
      <c r="N643" s="428"/>
      <c r="O643" s="416" t="s">
        <v>169</v>
      </c>
      <c r="P643" s="426"/>
      <c r="Q643" s="416" t="s">
        <v>169</v>
      </c>
      <c r="R643" s="426"/>
      <c r="S643" s="416" t="s">
        <v>169</v>
      </c>
      <c r="T643" s="426"/>
      <c r="U643" s="416" t="s">
        <v>169</v>
      </c>
      <c r="V643" s="426">
        <v>0.5</v>
      </c>
      <c r="W643" s="659" t="s">
        <v>169</v>
      </c>
      <c r="X643" s="660">
        <v>0.55000000000000004</v>
      </c>
      <c r="Y643" s="781"/>
      <c r="Z643" s="782"/>
      <c r="AA643" s="792"/>
      <c r="AB643" s="792"/>
      <c r="AC643" s="792"/>
      <c r="AD643" s="792"/>
      <c r="AE643" s="792"/>
      <c r="AF643" s="792"/>
    </row>
    <row r="644" spans="2:32" s="404" customFormat="1" ht="15" customHeight="1" x14ac:dyDescent="0.2">
      <c r="B644" s="824"/>
      <c r="C644" s="825"/>
      <c r="D644" s="792"/>
      <c r="E644" s="829"/>
      <c r="F644" s="832"/>
      <c r="G644" s="835"/>
      <c r="H644" s="829"/>
      <c r="I644" s="416" t="s">
        <v>168</v>
      </c>
      <c r="J644" s="427">
        <v>94</v>
      </c>
      <c r="K644" s="416" t="s">
        <v>167</v>
      </c>
      <c r="L644" s="427"/>
      <c r="M644" s="816"/>
      <c r="N644" s="817"/>
      <c r="O644" s="416" t="s">
        <v>166</v>
      </c>
      <c r="P644" s="426">
        <f>IF(P642="",P643-P641,P643-P642)</f>
        <v>0</v>
      </c>
      <c r="Q644" s="416" t="s">
        <v>166</v>
      </c>
      <c r="R644" s="426">
        <f>IF(R642="",R643-R641,R643-R642)</f>
        <v>0</v>
      </c>
      <c r="S644" s="416" t="s">
        <v>166</v>
      </c>
      <c r="T644" s="426">
        <f>IF(T642="",T643-T641,T643-T642)</f>
        <v>0</v>
      </c>
      <c r="U644" s="416" t="s">
        <v>166</v>
      </c>
      <c r="V644" s="426">
        <f>IF(V642="",V643-V641,V643-V642)</f>
        <v>0</v>
      </c>
      <c r="W644" s="659" t="s">
        <v>166</v>
      </c>
      <c r="X644" s="660">
        <f>IF(X642="",X643-X641,X643-X642)</f>
        <v>-0.44999999999999996</v>
      </c>
      <c r="Y644" s="781"/>
      <c r="Z644" s="782"/>
      <c r="AA644" s="792"/>
      <c r="AB644" s="792"/>
      <c r="AC644" s="792"/>
      <c r="AD644" s="792"/>
      <c r="AE644" s="792"/>
      <c r="AF644" s="792"/>
    </row>
    <row r="645" spans="2:32" s="404" customFormat="1" ht="15" customHeight="1" x14ac:dyDescent="0.2">
      <c r="B645" s="824"/>
      <c r="C645" s="825"/>
      <c r="D645" s="792"/>
      <c r="E645" s="829"/>
      <c r="F645" s="832"/>
      <c r="G645" s="835"/>
      <c r="H645" s="829"/>
      <c r="I645" s="416" t="s">
        <v>165</v>
      </c>
      <c r="J645" s="415"/>
      <c r="K645" s="416" t="s">
        <v>164</v>
      </c>
      <c r="L645" s="415"/>
      <c r="M645" s="816"/>
      <c r="N645" s="817"/>
      <c r="O645" s="816"/>
      <c r="P645" s="817"/>
      <c r="Q645" s="816"/>
      <c r="R645" s="817"/>
      <c r="S645" s="816"/>
      <c r="T645" s="817"/>
      <c r="U645" s="816"/>
      <c r="V645" s="817"/>
      <c r="W645" s="865"/>
      <c r="X645" s="866"/>
      <c r="Y645" s="781"/>
      <c r="Z645" s="782"/>
      <c r="AA645" s="792"/>
      <c r="AB645" s="792"/>
      <c r="AC645" s="792"/>
      <c r="AD645" s="792"/>
      <c r="AE645" s="792"/>
      <c r="AF645" s="792"/>
    </row>
    <row r="646" spans="2:32" s="404" customFormat="1" ht="15" customHeight="1" x14ac:dyDescent="0.2">
      <c r="B646" s="826"/>
      <c r="C646" s="827"/>
      <c r="D646" s="793"/>
      <c r="E646" s="830"/>
      <c r="F646" s="833"/>
      <c r="G646" s="836"/>
      <c r="H646" s="830"/>
      <c r="I646" s="406" t="s">
        <v>158</v>
      </c>
      <c r="J646" s="405">
        <v>44028</v>
      </c>
      <c r="K646" s="820"/>
      <c r="L646" s="821"/>
      <c r="M646" s="818"/>
      <c r="N646" s="819"/>
      <c r="O646" s="818"/>
      <c r="P646" s="819"/>
      <c r="Q646" s="818"/>
      <c r="R646" s="819"/>
      <c r="S646" s="818"/>
      <c r="T646" s="819"/>
      <c r="U646" s="818"/>
      <c r="V646" s="819"/>
      <c r="W646" s="867"/>
      <c r="X646" s="868"/>
      <c r="Y646" s="783"/>
      <c r="Z646" s="784"/>
      <c r="AA646" s="793"/>
      <c r="AB646" s="793"/>
      <c r="AC646" s="793"/>
      <c r="AD646" s="793"/>
      <c r="AE646" s="793"/>
      <c r="AF646" s="793"/>
    </row>
    <row r="647" spans="2:32" s="404" customFormat="1" ht="12.75" customHeight="1" x14ac:dyDescent="0.2">
      <c r="B647" s="822" t="s">
        <v>268</v>
      </c>
      <c r="C647" s="823"/>
      <c r="D647" s="791" t="s">
        <v>261</v>
      </c>
      <c r="E647" s="828" t="s">
        <v>267</v>
      </c>
      <c r="F647" s="831"/>
      <c r="G647" s="834" t="s">
        <v>259</v>
      </c>
      <c r="H647" s="828"/>
      <c r="I647" s="434" t="s">
        <v>184</v>
      </c>
      <c r="J647" s="438">
        <v>500000</v>
      </c>
      <c r="K647" s="434" t="s">
        <v>183</v>
      </c>
      <c r="L647" s="437">
        <f>+J652+J650</f>
        <v>44054</v>
      </c>
      <c r="M647" s="434" t="s">
        <v>182</v>
      </c>
      <c r="N647" s="436">
        <f>J647</f>
        <v>500000</v>
      </c>
      <c r="O647" s="434" t="s">
        <v>181</v>
      </c>
      <c r="P647" s="435"/>
      <c r="Q647" s="434" t="s">
        <v>181</v>
      </c>
      <c r="R647" s="435"/>
      <c r="S647" s="434" t="s">
        <v>181</v>
      </c>
      <c r="T647" s="435"/>
      <c r="U647" s="434" t="s">
        <v>181</v>
      </c>
      <c r="V647" s="435">
        <v>1</v>
      </c>
      <c r="W647" s="657" t="s">
        <v>181</v>
      </c>
      <c r="X647" s="658">
        <v>1</v>
      </c>
      <c r="Y647" s="466" t="s">
        <v>180</v>
      </c>
      <c r="Z647" s="465"/>
      <c r="AA647" s="791" t="s">
        <v>266</v>
      </c>
      <c r="AB647" s="791" t="s">
        <v>266</v>
      </c>
      <c r="AC647" s="791" t="s">
        <v>266</v>
      </c>
      <c r="AD647" s="791" t="s">
        <v>265</v>
      </c>
      <c r="AE647" s="791" t="s">
        <v>265</v>
      </c>
      <c r="AF647" s="791" t="s">
        <v>10</v>
      </c>
    </row>
    <row r="648" spans="2:32" s="404" customFormat="1" ht="15" customHeight="1" x14ac:dyDescent="0.2">
      <c r="B648" s="824"/>
      <c r="C648" s="825"/>
      <c r="D648" s="792"/>
      <c r="E648" s="829"/>
      <c r="F648" s="832"/>
      <c r="G648" s="835"/>
      <c r="H648" s="829"/>
      <c r="I648" s="416" t="s">
        <v>179</v>
      </c>
      <c r="J648" s="432" t="s">
        <v>264</v>
      </c>
      <c r="K648" s="416" t="s">
        <v>177</v>
      </c>
      <c r="L648" s="415"/>
      <c r="M648" s="416" t="s">
        <v>176</v>
      </c>
      <c r="N648" s="428">
        <f>N647</f>
        <v>500000</v>
      </c>
      <c r="O648" s="416" t="s">
        <v>175</v>
      </c>
      <c r="P648" s="426"/>
      <c r="Q648" s="416" t="s">
        <v>175</v>
      </c>
      <c r="R648" s="426"/>
      <c r="S648" s="416" t="s">
        <v>175</v>
      </c>
      <c r="T648" s="426"/>
      <c r="U648" s="416" t="s">
        <v>175</v>
      </c>
      <c r="V648" s="426"/>
      <c r="W648" s="659" t="s">
        <v>175</v>
      </c>
      <c r="X648" s="660"/>
      <c r="Y648" s="463" t="s">
        <v>174</v>
      </c>
      <c r="Z648" s="464"/>
      <c r="AA648" s="792"/>
      <c r="AB648" s="792"/>
      <c r="AC648" s="792"/>
      <c r="AD648" s="792"/>
      <c r="AE648" s="792"/>
      <c r="AF648" s="792"/>
    </row>
    <row r="649" spans="2:32" s="404" customFormat="1" ht="39" customHeight="1" x14ac:dyDescent="0.2">
      <c r="B649" s="824"/>
      <c r="C649" s="825"/>
      <c r="D649" s="792"/>
      <c r="E649" s="829"/>
      <c r="F649" s="832"/>
      <c r="G649" s="835"/>
      <c r="H649" s="829"/>
      <c r="I649" s="416" t="s">
        <v>173</v>
      </c>
      <c r="J649" s="429" t="s">
        <v>193</v>
      </c>
      <c r="K649" s="416" t="s">
        <v>171</v>
      </c>
      <c r="L649" s="427"/>
      <c r="M649" s="416" t="s">
        <v>170</v>
      </c>
      <c r="N649" s="428"/>
      <c r="O649" s="416" t="s">
        <v>169</v>
      </c>
      <c r="P649" s="426"/>
      <c r="Q649" s="416" t="s">
        <v>169</v>
      </c>
      <c r="R649" s="426"/>
      <c r="S649" s="416" t="s">
        <v>169</v>
      </c>
      <c r="T649" s="426"/>
      <c r="U649" s="416" t="s">
        <v>169</v>
      </c>
      <c r="V649" s="426">
        <v>1.2999999999999999E-2</v>
      </c>
      <c r="W649" s="659" t="s">
        <v>169</v>
      </c>
      <c r="X649" s="660">
        <v>0.3</v>
      </c>
      <c r="Y649" s="781"/>
      <c r="Z649" s="782"/>
      <c r="AA649" s="792"/>
      <c r="AB649" s="792"/>
      <c r="AC649" s="792"/>
      <c r="AD649" s="792"/>
      <c r="AE649" s="792"/>
      <c r="AF649" s="792"/>
    </row>
    <row r="650" spans="2:32" s="404" customFormat="1" ht="15" customHeight="1" x14ac:dyDescent="0.2">
      <c r="B650" s="824"/>
      <c r="C650" s="825"/>
      <c r="D650" s="792"/>
      <c r="E650" s="829"/>
      <c r="F650" s="832"/>
      <c r="G650" s="835"/>
      <c r="H650" s="829"/>
      <c r="I650" s="416" t="s">
        <v>168</v>
      </c>
      <c r="J650" s="427">
        <v>26</v>
      </c>
      <c r="K650" s="416" t="s">
        <v>167</v>
      </c>
      <c r="L650" s="427"/>
      <c r="M650" s="816"/>
      <c r="N650" s="817"/>
      <c r="O650" s="416" t="s">
        <v>166</v>
      </c>
      <c r="P650" s="426">
        <f>IF(P648="",P649-P647,P649-P648)</f>
        <v>0</v>
      </c>
      <c r="Q650" s="416" t="s">
        <v>166</v>
      </c>
      <c r="R650" s="426">
        <f>IF(R648="",R649-R647,R649-R648)</f>
        <v>0</v>
      </c>
      <c r="S650" s="416" t="s">
        <v>166</v>
      </c>
      <c r="T650" s="426">
        <f>IF(T648="",T649-T647,T649-T648)</f>
        <v>0</v>
      </c>
      <c r="U650" s="416" t="s">
        <v>166</v>
      </c>
      <c r="V650" s="426">
        <f>IF(V648="",V649-V647,V649-V648)</f>
        <v>-0.98699999999999999</v>
      </c>
      <c r="W650" s="659" t="s">
        <v>166</v>
      </c>
      <c r="X650" s="660">
        <f>IF(X648="",X649-X647,X649-X648)</f>
        <v>-0.7</v>
      </c>
      <c r="Y650" s="781"/>
      <c r="Z650" s="782"/>
      <c r="AA650" s="792"/>
      <c r="AB650" s="792"/>
      <c r="AC650" s="792"/>
      <c r="AD650" s="792"/>
      <c r="AE650" s="792"/>
      <c r="AF650" s="792"/>
    </row>
    <row r="651" spans="2:32" s="404" customFormat="1" ht="15" customHeight="1" x14ac:dyDescent="0.2">
      <c r="B651" s="824"/>
      <c r="C651" s="825"/>
      <c r="D651" s="792"/>
      <c r="E651" s="829"/>
      <c r="F651" s="832"/>
      <c r="G651" s="835"/>
      <c r="H651" s="829"/>
      <c r="I651" s="416" t="s">
        <v>165</v>
      </c>
      <c r="J651" s="415"/>
      <c r="K651" s="416" t="s">
        <v>164</v>
      </c>
      <c r="L651" s="415"/>
      <c r="M651" s="816"/>
      <c r="N651" s="817"/>
      <c r="O651" s="816"/>
      <c r="P651" s="817"/>
      <c r="Q651" s="816"/>
      <c r="R651" s="817"/>
      <c r="S651" s="816"/>
      <c r="T651" s="817"/>
      <c r="U651" s="816"/>
      <c r="V651" s="817"/>
      <c r="W651" s="865"/>
      <c r="X651" s="866"/>
      <c r="Y651" s="781"/>
      <c r="Z651" s="782"/>
      <c r="AA651" s="792"/>
      <c r="AB651" s="792"/>
      <c r="AC651" s="792"/>
      <c r="AD651" s="792"/>
      <c r="AE651" s="792"/>
      <c r="AF651" s="792"/>
    </row>
    <row r="652" spans="2:32" s="404" customFormat="1" ht="15" customHeight="1" x14ac:dyDescent="0.2">
      <c r="B652" s="826"/>
      <c r="C652" s="827"/>
      <c r="D652" s="793"/>
      <c r="E652" s="830"/>
      <c r="F652" s="833"/>
      <c r="G652" s="836"/>
      <c r="H652" s="830"/>
      <c r="I652" s="406" t="s">
        <v>158</v>
      </c>
      <c r="J652" s="405">
        <v>44028</v>
      </c>
      <c r="K652" s="820"/>
      <c r="L652" s="821"/>
      <c r="M652" s="818"/>
      <c r="N652" s="819"/>
      <c r="O652" s="818"/>
      <c r="P652" s="819"/>
      <c r="Q652" s="818"/>
      <c r="R652" s="819"/>
      <c r="S652" s="818"/>
      <c r="T652" s="819"/>
      <c r="U652" s="818"/>
      <c r="V652" s="819"/>
      <c r="W652" s="867"/>
      <c r="X652" s="868"/>
      <c r="Y652" s="783"/>
      <c r="Z652" s="784"/>
      <c r="AA652" s="793"/>
      <c r="AB652" s="793"/>
      <c r="AC652" s="793"/>
      <c r="AD652" s="793"/>
      <c r="AE652" s="793"/>
      <c r="AF652" s="793"/>
    </row>
    <row r="653" spans="2:32" x14ac:dyDescent="0.2">
      <c r="W653" s="402"/>
      <c r="X653" s="402"/>
      <c r="Y653" s="402"/>
      <c r="Z653" s="402"/>
    </row>
    <row r="654" spans="2:32" x14ac:dyDescent="0.2">
      <c r="W654" s="402"/>
      <c r="X654" s="402"/>
      <c r="Y654" s="402"/>
      <c r="Z654" s="402"/>
    </row>
    <row r="655" spans="2:32" x14ac:dyDescent="0.2">
      <c r="W655" s="402"/>
      <c r="X655" s="402"/>
      <c r="Y655" s="402"/>
      <c r="Z655" s="402"/>
    </row>
    <row r="656" spans="2:32" x14ac:dyDescent="0.2">
      <c r="W656" s="402"/>
      <c r="X656" s="402"/>
      <c r="Y656" s="402"/>
      <c r="Z656" s="402"/>
    </row>
    <row r="657" spans="23:26" x14ac:dyDescent="0.2">
      <c r="W657" s="402"/>
      <c r="X657" s="402"/>
      <c r="Y657" s="402"/>
      <c r="Z657" s="402"/>
    </row>
    <row r="658" spans="23:26" x14ac:dyDescent="0.2">
      <c r="W658" s="402"/>
      <c r="X658" s="402"/>
      <c r="Y658" s="402"/>
      <c r="Z658" s="402"/>
    </row>
    <row r="659" spans="23:26" x14ac:dyDescent="0.2">
      <c r="W659" s="402"/>
      <c r="X659" s="402"/>
      <c r="Y659" s="402"/>
      <c r="Z659" s="402"/>
    </row>
    <row r="660" spans="23:26" x14ac:dyDescent="0.2">
      <c r="W660" s="402"/>
      <c r="X660" s="402"/>
      <c r="Y660" s="402"/>
      <c r="Z660" s="402"/>
    </row>
    <row r="661" spans="23:26" x14ac:dyDescent="0.2">
      <c r="W661" s="402"/>
      <c r="X661" s="402"/>
      <c r="Y661" s="402"/>
      <c r="Z661" s="402"/>
    </row>
    <row r="662" spans="23:26" x14ac:dyDescent="0.2">
      <c r="W662" s="402"/>
      <c r="X662" s="402"/>
      <c r="Y662" s="402"/>
      <c r="Z662" s="402"/>
    </row>
    <row r="663" spans="23:26" x14ac:dyDescent="0.2">
      <c r="W663" s="402"/>
      <c r="X663" s="402"/>
      <c r="Y663" s="402"/>
      <c r="Z663" s="402"/>
    </row>
    <row r="664" spans="23:26" x14ac:dyDescent="0.2">
      <c r="W664" s="402"/>
      <c r="X664" s="402"/>
      <c r="Y664" s="402"/>
      <c r="Z664" s="402"/>
    </row>
    <row r="665" spans="23:26" x14ac:dyDescent="0.2">
      <c r="W665" s="402"/>
      <c r="X665" s="402"/>
      <c r="Y665" s="402"/>
      <c r="Z665" s="402"/>
    </row>
    <row r="666" spans="23:26" x14ac:dyDescent="0.2">
      <c r="W666" s="402"/>
      <c r="X666" s="402"/>
      <c r="Y666" s="402"/>
      <c r="Z666" s="402"/>
    </row>
    <row r="667" spans="23:26" x14ac:dyDescent="0.2">
      <c r="W667" s="402"/>
      <c r="X667" s="402"/>
      <c r="Y667" s="402"/>
      <c r="Z667" s="402"/>
    </row>
    <row r="668" spans="23:26" x14ac:dyDescent="0.2">
      <c r="W668" s="402"/>
      <c r="X668" s="402"/>
      <c r="Y668" s="402"/>
      <c r="Z668" s="402"/>
    </row>
    <row r="669" spans="23:26" x14ac:dyDescent="0.2">
      <c r="W669" s="402"/>
      <c r="X669" s="402"/>
      <c r="Y669" s="402"/>
      <c r="Z669" s="402"/>
    </row>
    <row r="670" spans="23:26" x14ac:dyDescent="0.2">
      <c r="W670" s="402"/>
      <c r="X670" s="402"/>
      <c r="Y670" s="402"/>
      <c r="Z670" s="402"/>
    </row>
    <row r="671" spans="23:26" x14ac:dyDescent="0.2">
      <c r="W671" s="402"/>
      <c r="X671" s="402"/>
      <c r="Y671" s="402"/>
      <c r="Z671" s="402"/>
    </row>
    <row r="672" spans="23:26" x14ac:dyDescent="0.2">
      <c r="W672" s="402"/>
      <c r="X672" s="402"/>
      <c r="Y672" s="402"/>
      <c r="Z672" s="402"/>
    </row>
    <row r="673" spans="23:26" x14ac:dyDescent="0.2">
      <c r="W673" s="402"/>
      <c r="X673" s="402"/>
      <c r="Y673" s="402"/>
      <c r="Z673" s="402"/>
    </row>
    <row r="674" spans="23:26" x14ac:dyDescent="0.2">
      <c r="W674" s="402"/>
      <c r="X674" s="402"/>
      <c r="Y674" s="402"/>
      <c r="Z674" s="402"/>
    </row>
    <row r="675" spans="23:26" x14ac:dyDescent="0.2">
      <c r="W675" s="402"/>
      <c r="X675" s="402"/>
      <c r="Y675" s="402"/>
      <c r="Z675" s="402"/>
    </row>
    <row r="676" spans="23:26" x14ac:dyDescent="0.2">
      <c r="W676" s="402"/>
      <c r="X676" s="402"/>
      <c r="Y676" s="402"/>
      <c r="Z676" s="402"/>
    </row>
    <row r="677" spans="23:26" x14ac:dyDescent="0.2">
      <c r="W677" s="402"/>
      <c r="X677" s="402"/>
      <c r="Y677" s="402"/>
      <c r="Z677" s="402"/>
    </row>
    <row r="678" spans="23:26" x14ac:dyDescent="0.2">
      <c r="W678" s="402"/>
      <c r="X678" s="402"/>
      <c r="Y678" s="402"/>
      <c r="Z678" s="402"/>
    </row>
    <row r="679" spans="23:26" x14ac:dyDescent="0.2">
      <c r="W679" s="402"/>
      <c r="X679" s="402"/>
      <c r="Y679" s="402"/>
      <c r="Z679" s="402"/>
    </row>
    <row r="680" spans="23:26" x14ac:dyDescent="0.2">
      <c r="W680" s="402"/>
      <c r="X680" s="402"/>
      <c r="Y680" s="402"/>
      <c r="Z680" s="402"/>
    </row>
    <row r="681" spans="23:26" x14ac:dyDescent="0.2">
      <c r="W681" s="402"/>
      <c r="X681" s="402"/>
      <c r="Y681" s="402"/>
      <c r="Z681" s="402"/>
    </row>
    <row r="682" spans="23:26" x14ac:dyDescent="0.2">
      <c r="W682" s="402"/>
      <c r="X682" s="402"/>
      <c r="Y682" s="402"/>
      <c r="Z682" s="402"/>
    </row>
    <row r="683" spans="23:26" x14ac:dyDescent="0.2">
      <c r="W683" s="402"/>
      <c r="X683" s="402"/>
      <c r="Y683" s="402"/>
      <c r="Z683" s="402"/>
    </row>
    <row r="684" spans="23:26" x14ac:dyDescent="0.2">
      <c r="W684" s="402"/>
      <c r="X684" s="402"/>
      <c r="Y684" s="402"/>
      <c r="Z684" s="402"/>
    </row>
    <row r="685" spans="23:26" x14ac:dyDescent="0.2">
      <c r="W685" s="402"/>
      <c r="X685" s="402"/>
      <c r="Y685" s="402"/>
      <c r="Z685" s="402"/>
    </row>
    <row r="686" spans="23:26" x14ac:dyDescent="0.2">
      <c r="W686" s="402"/>
      <c r="X686" s="402"/>
      <c r="Y686" s="402"/>
      <c r="Z686" s="402"/>
    </row>
    <row r="687" spans="23:26" x14ac:dyDescent="0.2">
      <c r="W687" s="402"/>
      <c r="X687" s="402"/>
      <c r="Y687" s="402"/>
      <c r="Z687" s="402"/>
    </row>
    <row r="688" spans="23:26" x14ac:dyDescent="0.2">
      <c r="W688" s="402"/>
      <c r="X688" s="402"/>
      <c r="Y688" s="402"/>
      <c r="Z688" s="402"/>
    </row>
    <row r="689" spans="23:26" x14ac:dyDescent="0.2">
      <c r="W689" s="402"/>
      <c r="X689" s="402"/>
      <c r="Y689" s="402"/>
      <c r="Z689" s="402"/>
    </row>
    <row r="690" spans="23:26" x14ac:dyDescent="0.2">
      <c r="W690" s="402"/>
      <c r="X690" s="402"/>
      <c r="Y690" s="402"/>
      <c r="Z690" s="402"/>
    </row>
    <row r="691" spans="23:26" x14ac:dyDescent="0.2">
      <c r="W691" s="402"/>
      <c r="X691" s="402"/>
      <c r="Y691" s="402"/>
      <c r="Z691" s="402"/>
    </row>
    <row r="692" spans="23:26" x14ac:dyDescent="0.2">
      <c r="W692" s="402"/>
      <c r="X692" s="402"/>
      <c r="Y692" s="402"/>
      <c r="Z692" s="402"/>
    </row>
    <row r="693" spans="23:26" x14ac:dyDescent="0.2">
      <c r="W693" s="402"/>
      <c r="X693" s="402"/>
      <c r="Y693" s="402"/>
      <c r="Z693" s="402"/>
    </row>
    <row r="694" spans="23:26" x14ac:dyDescent="0.2">
      <c r="W694" s="402"/>
      <c r="X694" s="402"/>
      <c r="Y694" s="402"/>
      <c r="Z694" s="402"/>
    </row>
    <row r="695" spans="23:26" x14ac:dyDescent="0.2">
      <c r="W695" s="402"/>
      <c r="X695" s="402"/>
      <c r="Y695" s="402"/>
      <c r="Z695" s="402"/>
    </row>
    <row r="696" spans="23:26" x14ac:dyDescent="0.2">
      <c r="W696" s="402"/>
      <c r="X696" s="402"/>
      <c r="Y696" s="402"/>
      <c r="Z696" s="402"/>
    </row>
    <row r="697" spans="23:26" x14ac:dyDescent="0.2">
      <c r="W697" s="402"/>
      <c r="X697" s="402"/>
      <c r="Y697" s="402"/>
      <c r="Z697" s="402"/>
    </row>
    <row r="698" spans="23:26" x14ac:dyDescent="0.2">
      <c r="W698" s="402"/>
      <c r="X698" s="402"/>
      <c r="Y698" s="402"/>
      <c r="Z698" s="402"/>
    </row>
    <row r="699" spans="23:26" x14ac:dyDescent="0.2">
      <c r="W699" s="402"/>
      <c r="X699" s="402"/>
      <c r="Y699" s="402"/>
      <c r="Z699" s="402"/>
    </row>
    <row r="700" spans="23:26" x14ac:dyDescent="0.2">
      <c r="W700" s="402"/>
      <c r="X700" s="402"/>
      <c r="Y700" s="402"/>
      <c r="Z700" s="402"/>
    </row>
    <row r="701" spans="23:26" x14ac:dyDescent="0.2">
      <c r="W701" s="402"/>
      <c r="X701" s="402"/>
      <c r="Y701" s="402"/>
      <c r="Z701" s="402"/>
    </row>
    <row r="702" spans="23:26" x14ac:dyDescent="0.2">
      <c r="W702" s="402"/>
      <c r="X702" s="402"/>
      <c r="Y702" s="402"/>
      <c r="Z702" s="402"/>
    </row>
    <row r="703" spans="23:26" x14ac:dyDescent="0.2">
      <c r="W703" s="402"/>
      <c r="X703" s="402"/>
      <c r="Y703" s="402"/>
      <c r="Z703" s="402"/>
    </row>
    <row r="704" spans="23:26" x14ac:dyDescent="0.2">
      <c r="W704" s="402"/>
      <c r="X704" s="402"/>
      <c r="Y704" s="402"/>
      <c r="Z704" s="402"/>
    </row>
    <row r="705" spans="23:26" x14ac:dyDescent="0.2">
      <c r="W705" s="402"/>
      <c r="X705" s="402"/>
      <c r="Y705" s="402"/>
      <c r="Z705" s="402"/>
    </row>
    <row r="706" spans="23:26" x14ac:dyDescent="0.2">
      <c r="W706" s="402"/>
      <c r="X706" s="402"/>
      <c r="Y706" s="402"/>
      <c r="Z706" s="402"/>
    </row>
    <row r="707" spans="23:26" x14ac:dyDescent="0.2">
      <c r="W707" s="402"/>
      <c r="X707" s="402"/>
      <c r="Y707" s="402"/>
      <c r="Z707" s="402"/>
    </row>
    <row r="708" spans="23:26" x14ac:dyDescent="0.2">
      <c r="W708" s="402"/>
      <c r="X708" s="402"/>
      <c r="Y708" s="402"/>
      <c r="Z708" s="402"/>
    </row>
    <row r="709" spans="23:26" x14ac:dyDescent="0.2">
      <c r="W709" s="402"/>
      <c r="X709" s="402"/>
      <c r="Y709" s="402"/>
      <c r="Z709" s="402"/>
    </row>
    <row r="710" spans="23:26" x14ac:dyDescent="0.2">
      <c r="W710" s="402"/>
      <c r="X710" s="402"/>
      <c r="Y710" s="402"/>
      <c r="Z710" s="402"/>
    </row>
    <row r="711" spans="23:26" x14ac:dyDescent="0.2">
      <c r="W711" s="402"/>
      <c r="X711" s="402"/>
      <c r="Y711" s="402"/>
      <c r="Z711" s="402"/>
    </row>
    <row r="712" spans="23:26" x14ac:dyDescent="0.2">
      <c r="W712" s="402"/>
      <c r="X712" s="402"/>
      <c r="Y712" s="402"/>
      <c r="Z712" s="402"/>
    </row>
    <row r="713" spans="23:26" x14ac:dyDescent="0.2">
      <c r="W713" s="402"/>
      <c r="X713" s="402"/>
      <c r="Y713" s="402"/>
      <c r="Z713" s="402"/>
    </row>
    <row r="714" spans="23:26" x14ac:dyDescent="0.2">
      <c r="W714" s="402"/>
      <c r="X714" s="402"/>
      <c r="Y714" s="402"/>
      <c r="Z714" s="402"/>
    </row>
    <row r="715" spans="23:26" x14ac:dyDescent="0.2">
      <c r="W715" s="402"/>
      <c r="X715" s="402"/>
      <c r="Y715" s="402"/>
      <c r="Z715" s="402"/>
    </row>
    <row r="716" spans="23:26" x14ac:dyDescent="0.2">
      <c r="W716" s="402"/>
      <c r="X716" s="402"/>
      <c r="Y716" s="402"/>
      <c r="Z716" s="402"/>
    </row>
    <row r="717" spans="23:26" x14ac:dyDescent="0.2">
      <c r="W717" s="402"/>
      <c r="X717" s="402"/>
      <c r="Y717" s="402"/>
      <c r="Z717" s="402"/>
    </row>
    <row r="718" spans="23:26" x14ac:dyDescent="0.2">
      <c r="W718" s="402"/>
      <c r="X718" s="402"/>
      <c r="Y718" s="402"/>
      <c r="Z718" s="402"/>
    </row>
    <row r="719" spans="23:26" x14ac:dyDescent="0.2">
      <c r="W719" s="402"/>
      <c r="X719" s="402"/>
      <c r="Y719" s="402"/>
      <c r="Z719" s="402"/>
    </row>
    <row r="720" spans="23:26" x14ac:dyDescent="0.2">
      <c r="W720" s="402"/>
      <c r="X720" s="402"/>
      <c r="Y720" s="402"/>
      <c r="Z720" s="402"/>
    </row>
    <row r="721" spans="23:26" x14ac:dyDescent="0.2">
      <c r="W721" s="402"/>
      <c r="X721" s="402"/>
      <c r="Y721" s="402"/>
      <c r="Z721" s="402"/>
    </row>
    <row r="722" spans="23:26" x14ac:dyDescent="0.2">
      <c r="W722" s="402"/>
      <c r="X722" s="402"/>
      <c r="Y722" s="402"/>
      <c r="Z722" s="402"/>
    </row>
    <row r="723" spans="23:26" x14ac:dyDescent="0.2">
      <c r="W723" s="402"/>
      <c r="X723" s="402"/>
      <c r="Y723" s="402"/>
      <c r="Z723" s="402"/>
    </row>
    <row r="724" spans="23:26" x14ac:dyDescent="0.2">
      <c r="W724" s="402"/>
      <c r="X724" s="402"/>
      <c r="Y724" s="402"/>
      <c r="Z724" s="402"/>
    </row>
    <row r="725" spans="23:26" x14ac:dyDescent="0.2">
      <c r="W725" s="402"/>
      <c r="X725" s="402"/>
      <c r="Y725" s="402"/>
      <c r="Z725" s="402"/>
    </row>
    <row r="726" spans="23:26" x14ac:dyDescent="0.2">
      <c r="W726" s="402"/>
      <c r="X726" s="402"/>
      <c r="Y726" s="402"/>
      <c r="Z726" s="402"/>
    </row>
    <row r="727" spans="23:26" x14ac:dyDescent="0.2">
      <c r="W727" s="402"/>
      <c r="X727" s="402"/>
      <c r="Y727" s="402"/>
      <c r="Z727" s="402"/>
    </row>
    <row r="728" spans="23:26" x14ac:dyDescent="0.2">
      <c r="W728" s="402"/>
      <c r="X728" s="402"/>
      <c r="Y728" s="402"/>
      <c r="Z728" s="402"/>
    </row>
    <row r="729" spans="23:26" x14ac:dyDescent="0.2">
      <c r="W729" s="402"/>
      <c r="X729" s="402"/>
      <c r="Y729" s="402"/>
      <c r="Z729" s="402"/>
    </row>
    <row r="730" spans="23:26" x14ac:dyDescent="0.2">
      <c r="W730" s="402"/>
      <c r="X730" s="402"/>
      <c r="Y730" s="402"/>
      <c r="Z730" s="402"/>
    </row>
    <row r="731" spans="23:26" x14ac:dyDescent="0.2">
      <c r="W731" s="402"/>
      <c r="X731" s="402"/>
      <c r="Y731" s="402"/>
      <c r="Z731" s="402"/>
    </row>
    <row r="732" spans="23:26" x14ac:dyDescent="0.2">
      <c r="W732" s="402"/>
      <c r="X732" s="402"/>
      <c r="Y732" s="402"/>
      <c r="Z732" s="402"/>
    </row>
    <row r="733" spans="23:26" x14ac:dyDescent="0.2">
      <c r="W733" s="402"/>
      <c r="X733" s="402"/>
      <c r="Y733" s="402"/>
      <c r="Z733" s="402"/>
    </row>
    <row r="734" spans="23:26" x14ac:dyDescent="0.2">
      <c r="W734" s="402"/>
      <c r="X734" s="402"/>
      <c r="Y734" s="402"/>
      <c r="Z734" s="402"/>
    </row>
    <row r="735" spans="23:26" x14ac:dyDescent="0.2">
      <c r="W735" s="402"/>
      <c r="X735" s="402"/>
      <c r="Y735" s="402"/>
      <c r="Z735" s="402"/>
    </row>
    <row r="736" spans="23:26" x14ac:dyDescent="0.2">
      <c r="W736" s="402"/>
      <c r="X736" s="402"/>
      <c r="Y736" s="402"/>
      <c r="Z736" s="402"/>
    </row>
    <row r="737" spans="23:26" x14ac:dyDescent="0.2">
      <c r="W737" s="402"/>
      <c r="X737" s="402"/>
      <c r="Y737" s="402"/>
      <c r="Z737" s="402"/>
    </row>
    <row r="738" spans="23:26" x14ac:dyDescent="0.2">
      <c r="W738" s="402"/>
      <c r="X738" s="402"/>
      <c r="Y738" s="402"/>
      <c r="Z738" s="402"/>
    </row>
    <row r="739" spans="23:26" x14ac:dyDescent="0.2">
      <c r="W739" s="402"/>
      <c r="X739" s="402"/>
      <c r="Y739" s="402"/>
      <c r="Z739" s="402"/>
    </row>
    <row r="740" spans="23:26" x14ac:dyDescent="0.2">
      <c r="W740" s="402"/>
      <c r="X740" s="402"/>
      <c r="Y740" s="402"/>
      <c r="Z740" s="402"/>
    </row>
    <row r="741" spans="23:26" x14ac:dyDescent="0.2">
      <c r="W741" s="402"/>
      <c r="X741" s="402"/>
      <c r="Y741" s="402"/>
      <c r="Z741" s="402"/>
    </row>
    <row r="742" spans="23:26" x14ac:dyDescent="0.2">
      <c r="W742" s="402"/>
      <c r="X742" s="402"/>
      <c r="Y742" s="402"/>
      <c r="Z742" s="402"/>
    </row>
    <row r="743" spans="23:26" x14ac:dyDescent="0.2">
      <c r="W743" s="402"/>
      <c r="X743" s="402"/>
      <c r="Y743" s="402"/>
      <c r="Z743" s="402"/>
    </row>
    <row r="744" spans="23:26" x14ac:dyDescent="0.2">
      <c r="W744" s="402"/>
      <c r="X744" s="402"/>
      <c r="Y744" s="402"/>
      <c r="Z744" s="402"/>
    </row>
    <row r="745" spans="23:26" x14ac:dyDescent="0.2">
      <c r="W745" s="402"/>
      <c r="X745" s="402"/>
      <c r="Y745" s="402"/>
      <c r="Z745" s="402"/>
    </row>
    <row r="746" spans="23:26" x14ac:dyDescent="0.2">
      <c r="W746" s="402"/>
      <c r="X746" s="402"/>
      <c r="Y746" s="402"/>
      <c r="Z746" s="402"/>
    </row>
    <row r="747" spans="23:26" x14ac:dyDescent="0.2">
      <c r="W747" s="402"/>
      <c r="X747" s="402"/>
      <c r="Y747" s="402"/>
      <c r="Z747" s="402"/>
    </row>
    <row r="748" spans="23:26" x14ac:dyDescent="0.2">
      <c r="W748" s="402"/>
      <c r="X748" s="402"/>
      <c r="Y748" s="402"/>
      <c r="Z748" s="402"/>
    </row>
    <row r="749" spans="23:26" x14ac:dyDescent="0.2">
      <c r="W749" s="402"/>
      <c r="X749" s="402"/>
      <c r="Y749" s="402"/>
      <c r="Z749" s="402"/>
    </row>
    <row r="750" spans="23:26" x14ac:dyDescent="0.2">
      <c r="W750" s="402"/>
      <c r="X750" s="402"/>
      <c r="Y750" s="402"/>
      <c r="Z750" s="402"/>
    </row>
    <row r="751" spans="23:26" x14ac:dyDescent="0.2">
      <c r="W751" s="402"/>
      <c r="X751" s="402"/>
      <c r="Y751" s="402"/>
      <c r="Z751" s="402"/>
    </row>
    <row r="752" spans="23:26" x14ac:dyDescent="0.2">
      <c r="W752" s="402"/>
      <c r="X752" s="402"/>
      <c r="Y752" s="402"/>
      <c r="Z752" s="402"/>
    </row>
    <row r="753" spans="23:26" x14ac:dyDescent="0.2">
      <c r="W753" s="402"/>
      <c r="X753" s="402"/>
      <c r="Y753" s="402"/>
      <c r="Z753" s="402"/>
    </row>
    <row r="754" spans="23:26" x14ac:dyDescent="0.2">
      <c r="W754" s="402"/>
      <c r="X754" s="402"/>
      <c r="Y754" s="402"/>
      <c r="Z754" s="402"/>
    </row>
    <row r="755" spans="23:26" x14ac:dyDescent="0.2">
      <c r="W755" s="402"/>
      <c r="X755" s="402"/>
      <c r="Y755" s="402"/>
      <c r="Z755" s="402"/>
    </row>
    <row r="756" spans="23:26" x14ac:dyDescent="0.2">
      <c r="W756" s="402"/>
      <c r="X756" s="402"/>
      <c r="Y756" s="402"/>
      <c r="Z756" s="402"/>
    </row>
    <row r="757" spans="23:26" x14ac:dyDescent="0.2">
      <c r="W757" s="402"/>
      <c r="X757" s="402"/>
      <c r="Y757" s="402"/>
      <c r="Z757" s="402"/>
    </row>
    <row r="758" spans="23:26" x14ac:dyDescent="0.2">
      <c r="W758" s="402"/>
      <c r="X758" s="402"/>
      <c r="Y758" s="402"/>
      <c r="Z758" s="402"/>
    </row>
    <row r="759" spans="23:26" x14ac:dyDescent="0.2">
      <c r="W759" s="402"/>
      <c r="X759" s="402"/>
      <c r="Y759" s="402"/>
      <c r="Z759" s="402"/>
    </row>
    <row r="760" spans="23:26" x14ac:dyDescent="0.2">
      <c r="W760" s="402"/>
      <c r="X760" s="402"/>
      <c r="Y760" s="402"/>
      <c r="Z760" s="402"/>
    </row>
    <row r="761" spans="23:26" x14ac:dyDescent="0.2">
      <c r="W761" s="402"/>
      <c r="X761" s="402"/>
      <c r="Y761" s="402"/>
      <c r="Z761" s="402"/>
    </row>
    <row r="762" spans="23:26" x14ac:dyDescent="0.2">
      <c r="W762" s="402"/>
      <c r="X762" s="402"/>
      <c r="Y762" s="402"/>
      <c r="Z762" s="402"/>
    </row>
    <row r="763" spans="23:26" x14ac:dyDescent="0.2">
      <c r="W763" s="402"/>
      <c r="X763" s="402"/>
      <c r="Y763" s="402"/>
      <c r="Z763" s="402"/>
    </row>
    <row r="764" spans="23:26" x14ac:dyDescent="0.2">
      <c r="W764" s="402"/>
      <c r="X764" s="402"/>
      <c r="Y764" s="402"/>
      <c r="Z764" s="402"/>
    </row>
    <row r="765" spans="23:26" x14ac:dyDescent="0.2">
      <c r="W765" s="402"/>
      <c r="X765" s="402"/>
      <c r="Y765" s="402"/>
      <c r="Z765" s="402"/>
    </row>
    <row r="766" spans="23:26" x14ac:dyDescent="0.2">
      <c r="W766" s="402"/>
      <c r="X766" s="402"/>
      <c r="Y766" s="402"/>
      <c r="Z766" s="402"/>
    </row>
    <row r="767" spans="23:26" x14ac:dyDescent="0.2">
      <c r="W767" s="402"/>
      <c r="X767" s="402"/>
      <c r="Y767" s="402"/>
      <c r="Z767" s="402"/>
    </row>
    <row r="768" spans="23:26" x14ac:dyDescent="0.2">
      <c r="W768" s="402"/>
      <c r="X768" s="402"/>
      <c r="Y768" s="402"/>
      <c r="Z768" s="402"/>
    </row>
    <row r="769" spans="23:26" x14ac:dyDescent="0.2">
      <c r="W769" s="402"/>
      <c r="X769" s="402"/>
      <c r="Y769" s="402"/>
      <c r="Z769" s="402"/>
    </row>
    <row r="770" spans="23:26" x14ac:dyDescent="0.2">
      <c r="W770" s="402"/>
      <c r="X770" s="402"/>
      <c r="Y770" s="402"/>
      <c r="Z770" s="402"/>
    </row>
    <row r="771" spans="23:26" x14ac:dyDescent="0.2">
      <c r="W771" s="402"/>
      <c r="X771" s="402"/>
      <c r="Y771" s="402"/>
      <c r="Z771" s="402"/>
    </row>
    <row r="772" spans="23:26" x14ac:dyDescent="0.2">
      <c r="W772" s="402"/>
      <c r="X772" s="402"/>
      <c r="Y772" s="402"/>
      <c r="Z772" s="402"/>
    </row>
    <row r="773" spans="23:26" x14ac:dyDescent="0.2">
      <c r="W773" s="402"/>
      <c r="X773" s="402"/>
      <c r="Y773" s="402"/>
      <c r="Z773" s="402"/>
    </row>
    <row r="774" spans="23:26" x14ac:dyDescent="0.2">
      <c r="W774" s="402"/>
      <c r="X774" s="402"/>
      <c r="Y774" s="402"/>
      <c r="Z774" s="402"/>
    </row>
    <row r="775" spans="23:26" x14ac:dyDescent="0.2">
      <c r="W775" s="402"/>
      <c r="X775" s="402"/>
      <c r="Y775" s="402"/>
      <c r="Z775" s="402"/>
    </row>
    <row r="776" spans="23:26" x14ac:dyDescent="0.2">
      <c r="W776" s="402"/>
      <c r="X776" s="402"/>
      <c r="Y776" s="402"/>
      <c r="Z776" s="402"/>
    </row>
    <row r="777" spans="23:26" x14ac:dyDescent="0.2">
      <c r="W777" s="402"/>
      <c r="X777" s="402"/>
      <c r="Y777" s="402"/>
      <c r="Z777" s="402"/>
    </row>
    <row r="778" spans="23:26" x14ac:dyDescent="0.2">
      <c r="W778" s="402"/>
      <c r="X778" s="402"/>
      <c r="Y778" s="402"/>
      <c r="Z778" s="402"/>
    </row>
    <row r="779" spans="23:26" x14ac:dyDescent="0.2">
      <c r="W779" s="402"/>
      <c r="X779" s="402"/>
      <c r="Y779" s="402"/>
      <c r="Z779" s="402"/>
    </row>
    <row r="780" spans="23:26" x14ac:dyDescent="0.2">
      <c r="W780" s="402"/>
      <c r="X780" s="402"/>
      <c r="Y780" s="402"/>
      <c r="Z780" s="402"/>
    </row>
    <row r="781" spans="23:26" x14ac:dyDescent="0.2">
      <c r="W781" s="402"/>
      <c r="X781" s="402"/>
      <c r="Y781" s="402"/>
      <c r="Z781" s="402"/>
    </row>
    <row r="782" spans="23:26" x14ac:dyDescent="0.2">
      <c r="W782" s="402"/>
      <c r="X782" s="402"/>
      <c r="Y782" s="402"/>
      <c r="Z782" s="402"/>
    </row>
    <row r="783" spans="23:26" x14ac:dyDescent="0.2">
      <c r="W783" s="402"/>
      <c r="X783" s="402"/>
      <c r="Y783" s="402"/>
      <c r="Z783" s="402"/>
    </row>
    <row r="784" spans="23:26" x14ac:dyDescent="0.2">
      <c r="W784" s="402"/>
      <c r="X784" s="402"/>
      <c r="Y784" s="402"/>
      <c r="Z784" s="402"/>
    </row>
    <row r="785" spans="23:26" x14ac:dyDescent="0.2">
      <c r="W785" s="402"/>
      <c r="X785" s="402"/>
      <c r="Y785" s="402"/>
      <c r="Z785" s="402"/>
    </row>
    <row r="786" spans="23:26" x14ac:dyDescent="0.2">
      <c r="W786" s="402"/>
      <c r="X786" s="402"/>
      <c r="Y786" s="402"/>
      <c r="Z786" s="402"/>
    </row>
    <row r="787" spans="23:26" x14ac:dyDescent="0.2">
      <c r="W787" s="402"/>
      <c r="X787" s="402"/>
      <c r="Y787" s="402"/>
      <c r="Z787" s="402"/>
    </row>
    <row r="788" spans="23:26" x14ac:dyDescent="0.2">
      <c r="W788" s="402"/>
      <c r="X788" s="402"/>
      <c r="Y788" s="402"/>
      <c r="Z788" s="402"/>
    </row>
    <row r="789" spans="23:26" x14ac:dyDescent="0.2">
      <c r="W789" s="402"/>
      <c r="X789" s="402"/>
      <c r="Y789" s="402"/>
      <c r="Z789" s="402"/>
    </row>
    <row r="790" spans="23:26" x14ac:dyDescent="0.2">
      <c r="W790" s="402"/>
      <c r="X790" s="402"/>
      <c r="Y790" s="402"/>
      <c r="Z790" s="402"/>
    </row>
    <row r="791" spans="23:26" x14ac:dyDescent="0.2">
      <c r="W791" s="402"/>
      <c r="X791" s="402"/>
      <c r="Y791" s="402"/>
      <c r="Z791" s="402"/>
    </row>
    <row r="792" spans="23:26" x14ac:dyDescent="0.2">
      <c r="W792" s="402"/>
      <c r="X792" s="402"/>
      <c r="Y792" s="402"/>
      <c r="Z792" s="402"/>
    </row>
    <row r="793" spans="23:26" x14ac:dyDescent="0.2">
      <c r="W793" s="402"/>
      <c r="X793" s="402"/>
      <c r="Y793" s="402"/>
      <c r="Z793" s="402"/>
    </row>
    <row r="794" spans="23:26" x14ac:dyDescent="0.2">
      <c r="W794" s="402"/>
      <c r="X794" s="402"/>
      <c r="Y794" s="402"/>
      <c r="Z794" s="402"/>
    </row>
    <row r="795" spans="23:26" x14ac:dyDescent="0.2">
      <c r="W795" s="402"/>
      <c r="X795" s="402"/>
      <c r="Y795" s="402"/>
      <c r="Z795" s="402"/>
    </row>
    <row r="796" spans="23:26" x14ac:dyDescent="0.2">
      <c r="W796" s="402"/>
      <c r="X796" s="402"/>
      <c r="Y796" s="402"/>
      <c r="Z796" s="402"/>
    </row>
    <row r="797" spans="23:26" x14ac:dyDescent="0.2">
      <c r="W797" s="402"/>
      <c r="X797" s="402"/>
      <c r="Y797" s="402"/>
      <c r="Z797" s="402"/>
    </row>
    <row r="798" spans="23:26" x14ac:dyDescent="0.2">
      <c r="W798" s="402"/>
      <c r="X798" s="402"/>
      <c r="Y798" s="402"/>
      <c r="Z798" s="402"/>
    </row>
    <row r="799" spans="23:26" x14ac:dyDescent="0.2">
      <c r="W799" s="402"/>
      <c r="X799" s="402"/>
      <c r="Y799" s="402"/>
      <c r="Z799" s="402"/>
    </row>
    <row r="800" spans="23:26" x14ac:dyDescent="0.2">
      <c r="W800" s="402"/>
      <c r="X800" s="402"/>
      <c r="Y800" s="402"/>
      <c r="Z800" s="402"/>
    </row>
    <row r="801" spans="23:26" x14ac:dyDescent="0.2">
      <c r="W801" s="402"/>
      <c r="X801" s="402"/>
      <c r="Y801" s="402"/>
      <c r="Z801" s="402"/>
    </row>
    <row r="802" spans="23:26" x14ac:dyDescent="0.2">
      <c r="W802" s="402"/>
      <c r="X802" s="402"/>
      <c r="Y802" s="402"/>
      <c r="Z802" s="402"/>
    </row>
    <row r="803" spans="23:26" x14ac:dyDescent="0.2">
      <c r="W803" s="402"/>
      <c r="X803" s="402"/>
      <c r="Y803" s="402"/>
      <c r="Z803" s="402"/>
    </row>
    <row r="804" spans="23:26" x14ac:dyDescent="0.2">
      <c r="W804" s="402"/>
      <c r="X804" s="402"/>
      <c r="Y804" s="402"/>
      <c r="Z804" s="402"/>
    </row>
    <row r="805" spans="23:26" x14ac:dyDescent="0.2">
      <c r="W805" s="402"/>
      <c r="X805" s="402"/>
      <c r="Y805" s="402"/>
      <c r="Z805" s="402"/>
    </row>
    <row r="806" spans="23:26" x14ac:dyDescent="0.2">
      <c r="W806" s="402"/>
      <c r="X806" s="402"/>
      <c r="Y806" s="402"/>
      <c r="Z806" s="402"/>
    </row>
    <row r="807" spans="23:26" x14ac:dyDescent="0.2">
      <c r="W807" s="402"/>
      <c r="X807" s="402"/>
      <c r="Y807" s="402"/>
      <c r="Z807" s="402"/>
    </row>
    <row r="808" spans="23:26" x14ac:dyDescent="0.2">
      <c r="W808" s="402"/>
      <c r="X808" s="402"/>
      <c r="Y808" s="402"/>
      <c r="Z808" s="402"/>
    </row>
    <row r="809" spans="23:26" x14ac:dyDescent="0.2">
      <c r="W809" s="402"/>
      <c r="X809" s="402"/>
      <c r="Y809" s="402"/>
      <c r="Z809" s="402"/>
    </row>
    <row r="810" spans="23:26" x14ac:dyDescent="0.2">
      <c r="W810" s="402"/>
      <c r="X810" s="402"/>
      <c r="Y810" s="402"/>
      <c r="Z810" s="402"/>
    </row>
    <row r="811" spans="23:26" x14ac:dyDescent="0.2">
      <c r="W811" s="402"/>
      <c r="X811" s="402"/>
      <c r="Y811" s="402"/>
      <c r="Z811" s="402"/>
    </row>
    <row r="812" spans="23:26" x14ac:dyDescent="0.2">
      <c r="W812" s="402"/>
      <c r="X812" s="402"/>
      <c r="Y812" s="402"/>
      <c r="Z812" s="402"/>
    </row>
    <row r="813" spans="23:26" x14ac:dyDescent="0.2">
      <c r="W813" s="402"/>
      <c r="X813" s="402"/>
      <c r="Y813" s="402"/>
      <c r="Z813" s="402"/>
    </row>
    <row r="814" spans="23:26" x14ac:dyDescent="0.2">
      <c r="W814" s="402"/>
      <c r="X814" s="402"/>
      <c r="Y814" s="402"/>
      <c r="Z814" s="402"/>
    </row>
    <row r="815" spans="23:26" x14ac:dyDescent="0.2">
      <c r="W815" s="402"/>
      <c r="X815" s="402"/>
      <c r="Y815" s="402"/>
      <c r="Z815" s="402"/>
    </row>
    <row r="816" spans="23:26" x14ac:dyDescent="0.2">
      <c r="W816" s="402"/>
      <c r="X816" s="402"/>
      <c r="Y816" s="402"/>
      <c r="Z816" s="402"/>
    </row>
    <row r="817" spans="23:26" x14ac:dyDescent="0.2">
      <c r="W817" s="402"/>
      <c r="X817" s="402"/>
      <c r="Y817" s="402"/>
      <c r="Z817" s="402"/>
    </row>
    <row r="818" spans="23:26" x14ac:dyDescent="0.2">
      <c r="W818" s="402"/>
      <c r="X818" s="402"/>
      <c r="Y818" s="402"/>
      <c r="Z818" s="402"/>
    </row>
    <row r="819" spans="23:26" x14ac:dyDescent="0.2">
      <c r="W819" s="402"/>
      <c r="X819" s="402"/>
      <c r="Y819" s="402"/>
      <c r="Z819" s="402"/>
    </row>
    <row r="820" spans="23:26" x14ac:dyDescent="0.2">
      <c r="W820" s="402"/>
      <c r="X820" s="402"/>
      <c r="Y820" s="402"/>
      <c r="Z820" s="402"/>
    </row>
    <row r="821" spans="23:26" x14ac:dyDescent="0.2">
      <c r="W821" s="402"/>
      <c r="X821" s="402"/>
      <c r="Y821" s="402"/>
      <c r="Z821" s="402"/>
    </row>
    <row r="822" spans="23:26" x14ac:dyDescent="0.2">
      <c r="W822" s="402"/>
      <c r="X822" s="402"/>
      <c r="Y822" s="402"/>
      <c r="Z822" s="402"/>
    </row>
    <row r="823" spans="23:26" x14ac:dyDescent="0.2">
      <c r="W823" s="402"/>
      <c r="X823" s="402"/>
      <c r="Y823" s="402"/>
      <c r="Z823" s="402"/>
    </row>
    <row r="824" spans="23:26" x14ac:dyDescent="0.2">
      <c r="W824" s="402"/>
      <c r="X824" s="402"/>
      <c r="Y824" s="402"/>
      <c r="Z824" s="402"/>
    </row>
    <row r="825" spans="23:26" x14ac:dyDescent="0.2">
      <c r="W825" s="402"/>
      <c r="X825" s="402"/>
      <c r="Y825" s="402"/>
      <c r="Z825" s="402"/>
    </row>
    <row r="826" spans="23:26" x14ac:dyDescent="0.2">
      <c r="W826" s="402"/>
      <c r="X826" s="402"/>
      <c r="Y826" s="402"/>
      <c r="Z826" s="402"/>
    </row>
    <row r="827" spans="23:26" x14ac:dyDescent="0.2">
      <c r="W827" s="402"/>
      <c r="X827" s="402"/>
      <c r="Y827" s="402"/>
      <c r="Z827" s="402"/>
    </row>
    <row r="828" spans="23:26" x14ac:dyDescent="0.2">
      <c r="W828" s="402"/>
      <c r="X828" s="402"/>
      <c r="Y828" s="402"/>
      <c r="Z828" s="402"/>
    </row>
    <row r="829" spans="23:26" x14ac:dyDescent="0.2">
      <c r="W829" s="402"/>
      <c r="X829" s="402"/>
      <c r="Y829" s="402"/>
      <c r="Z829" s="402"/>
    </row>
    <row r="830" spans="23:26" x14ac:dyDescent="0.2">
      <c r="W830" s="402"/>
      <c r="X830" s="402"/>
      <c r="Y830" s="402"/>
      <c r="Z830" s="402"/>
    </row>
    <row r="831" spans="23:26" x14ac:dyDescent="0.2">
      <c r="W831" s="402"/>
      <c r="X831" s="402"/>
      <c r="Y831" s="402"/>
      <c r="Z831" s="402"/>
    </row>
    <row r="832" spans="23:26" x14ac:dyDescent="0.2">
      <c r="W832" s="402"/>
      <c r="X832" s="402"/>
      <c r="Y832" s="402"/>
      <c r="Z832" s="402"/>
    </row>
    <row r="833" spans="23:26" x14ac:dyDescent="0.2">
      <c r="W833" s="402"/>
      <c r="X833" s="402"/>
      <c r="Y833" s="402"/>
      <c r="Z833" s="402"/>
    </row>
    <row r="834" spans="23:26" x14ac:dyDescent="0.2">
      <c r="W834" s="402"/>
      <c r="X834" s="402"/>
      <c r="Y834" s="402"/>
      <c r="Z834" s="402"/>
    </row>
    <row r="835" spans="23:26" x14ac:dyDescent="0.2">
      <c r="W835" s="402"/>
      <c r="X835" s="402"/>
      <c r="Y835" s="402"/>
      <c r="Z835" s="402"/>
    </row>
    <row r="836" spans="23:26" x14ac:dyDescent="0.2">
      <c r="W836" s="402"/>
      <c r="X836" s="402"/>
      <c r="Y836" s="402"/>
      <c r="Z836" s="402"/>
    </row>
    <row r="837" spans="23:26" x14ac:dyDescent="0.2">
      <c r="W837" s="402"/>
      <c r="X837" s="402"/>
      <c r="Y837" s="402"/>
      <c r="Z837" s="402"/>
    </row>
    <row r="838" spans="23:26" x14ac:dyDescent="0.2">
      <c r="W838" s="402"/>
      <c r="X838" s="402"/>
      <c r="Y838" s="402"/>
      <c r="Z838" s="402"/>
    </row>
    <row r="839" spans="23:26" x14ac:dyDescent="0.2">
      <c r="W839" s="402"/>
      <c r="X839" s="402"/>
      <c r="Y839" s="402"/>
      <c r="Z839" s="402"/>
    </row>
    <row r="840" spans="23:26" x14ac:dyDescent="0.2">
      <c r="W840" s="402"/>
      <c r="X840" s="402"/>
      <c r="Y840" s="402"/>
      <c r="Z840" s="402"/>
    </row>
    <row r="841" spans="23:26" x14ac:dyDescent="0.2">
      <c r="W841" s="402"/>
      <c r="X841" s="402"/>
      <c r="Y841" s="402"/>
      <c r="Z841" s="402"/>
    </row>
    <row r="842" spans="23:26" x14ac:dyDescent="0.2">
      <c r="W842" s="402"/>
      <c r="X842" s="402"/>
      <c r="Y842" s="402"/>
      <c r="Z842" s="402"/>
    </row>
    <row r="843" spans="23:26" x14ac:dyDescent="0.2">
      <c r="W843" s="402"/>
      <c r="X843" s="402"/>
      <c r="Y843" s="402"/>
      <c r="Z843" s="402"/>
    </row>
    <row r="844" spans="23:26" x14ac:dyDescent="0.2">
      <c r="W844" s="402"/>
      <c r="X844" s="402"/>
      <c r="Y844" s="402"/>
      <c r="Z844" s="402"/>
    </row>
    <row r="845" spans="23:26" x14ac:dyDescent="0.2">
      <c r="W845" s="402"/>
      <c r="X845" s="402"/>
      <c r="Y845" s="402"/>
      <c r="Z845" s="402"/>
    </row>
    <row r="846" spans="23:26" x14ac:dyDescent="0.2">
      <c r="W846" s="402"/>
      <c r="X846" s="402"/>
      <c r="Y846" s="402"/>
      <c r="Z846" s="402"/>
    </row>
    <row r="847" spans="23:26" x14ac:dyDescent="0.2">
      <c r="W847" s="402"/>
      <c r="X847" s="402"/>
      <c r="Y847" s="402"/>
      <c r="Z847" s="402"/>
    </row>
    <row r="848" spans="23:26" x14ac:dyDescent="0.2">
      <c r="W848" s="402"/>
      <c r="X848" s="402"/>
      <c r="Y848" s="402"/>
      <c r="Z848" s="402"/>
    </row>
    <row r="849" spans="23:26" x14ac:dyDescent="0.2">
      <c r="W849" s="402"/>
      <c r="X849" s="402"/>
      <c r="Y849" s="402"/>
      <c r="Z849" s="402"/>
    </row>
    <row r="850" spans="23:26" x14ac:dyDescent="0.2">
      <c r="W850" s="402"/>
      <c r="X850" s="402"/>
      <c r="Y850" s="402"/>
      <c r="Z850" s="402"/>
    </row>
    <row r="851" spans="23:26" x14ac:dyDescent="0.2">
      <c r="W851" s="402"/>
      <c r="X851" s="402"/>
      <c r="Y851" s="402"/>
      <c r="Z851" s="402"/>
    </row>
    <row r="852" spans="23:26" x14ac:dyDescent="0.2">
      <c r="W852" s="402"/>
      <c r="X852" s="402"/>
      <c r="Y852" s="402"/>
      <c r="Z852" s="402"/>
    </row>
    <row r="853" spans="23:26" x14ac:dyDescent="0.2">
      <c r="W853" s="402"/>
      <c r="X853" s="402"/>
      <c r="Y853" s="402"/>
      <c r="Z853" s="402"/>
    </row>
    <row r="854" spans="23:26" x14ac:dyDescent="0.2">
      <c r="W854" s="402"/>
      <c r="X854" s="402"/>
      <c r="Y854" s="402"/>
      <c r="Z854" s="402"/>
    </row>
    <row r="855" spans="23:26" x14ac:dyDescent="0.2">
      <c r="W855" s="402"/>
      <c r="X855" s="402"/>
      <c r="Y855" s="402"/>
      <c r="Z855" s="402"/>
    </row>
    <row r="856" spans="23:26" x14ac:dyDescent="0.2">
      <c r="W856" s="402"/>
      <c r="X856" s="402"/>
      <c r="Y856" s="402"/>
      <c r="Z856" s="402"/>
    </row>
    <row r="857" spans="23:26" x14ac:dyDescent="0.2">
      <c r="W857" s="402"/>
      <c r="X857" s="402"/>
      <c r="Y857" s="402"/>
      <c r="Z857" s="402"/>
    </row>
    <row r="858" spans="23:26" x14ac:dyDescent="0.2">
      <c r="W858" s="402"/>
      <c r="X858" s="402"/>
      <c r="Y858" s="402"/>
      <c r="Z858" s="402"/>
    </row>
    <row r="859" spans="23:26" x14ac:dyDescent="0.2">
      <c r="W859" s="402"/>
      <c r="X859" s="402"/>
      <c r="Y859" s="402"/>
      <c r="Z859" s="402"/>
    </row>
    <row r="860" spans="23:26" x14ac:dyDescent="0.2">
      <c r="W860" s="402"/>
      <c r="X860" s="402"/>
      <c r="Y860" s="402"/>
      <c r="Z860" s="402"/>
    </row>
    <row r="861" spans="23:26" x14ac:dyDescent="0.2">
      <c r="W861" s="402"/>
      <c r="X861" s="402"/>
      <c r="Y861" s="402"/>
      <c r="Z861" s="402"/>
    </row>
    <row r="862" spans="23:26" x14ac:dyDescent="0.2">
      <c r="W862" s="402"/>
      <c r="X862" s="402"/>
      <c r="Y862" s="402"/>
      <c r="Z862" s="402"/>
    </row>
    <row r="863" spans="23:26" x14ac:dyDescent="0.2">
      <c r="W863" s="402"/>
      <c r="X863" s="402"/>
      <c r="Y863" s="402"/>
      <c r="Z863" s="402"/>
    </row>
    <row r="864" spans="23:26" x14ac:dyDescent="0.2">
      <c r="W864" s="402"/>
      <c r="X864" s="402"/>
      <c r="Y864" s="402"/>
      <c r="Z864" s="402"/>
    </row>
    <row r="865" spans="23:26" x14ac:dyDescent="0.2">
      <c r="W865" s="402"/>
      <c r="X865" s="402"/>
      <c r="Y865" s="402"/>
      <c r="Z865" s="402"/>
    </row>
    <row r="866" spans="23:26" x14ac:dyDescent="0.2">
      <c r="W866" s="402"/>
      <c r="X866" s="402"/>
      <c r="Y866" s="402"/>
      <c r="Z866" s="402"/>
    </row>
    <row r="867" spans="23:26" x14ac:dyDescent="0.2">
      <c r="W867" s="402"/>
      <c r="X867" s="402"/>
      <c r="Y867" s="402"/>
      <c r="Z867" s="402"/>
    </row>
    <row r="868" spans="23:26" x14ac:dyDescent="0.2">
      <c r="W868" s="402"/>
      <c r="X868" s="402"/>
      <c r="Y868" s="402"/>
      <c r="Z868" s="402"/>
    </row>
    <row r="869" spans="23:26" x14ac:dyDescent="0.2">
      <c r="W869" s="402"/>
      <c r="X869" s="402"/>
      <c r="Y869" s="402"/>
      <c r="Z869" s="402"/>
    </row>
    <row r="870" spans="23:26" x14ac:dyDescent="0.2">
      <c r="W870" s="402"/>
      <c r="X870" s="402"/>
      <c r="Y870" s="402"/>
      <c r="Z870" s="402"/>
    </row>
    <row r="871" spans="23:26" x14ac:dyDescent="0.2">
      <c r="W871" s="402"/>
      <c r="X871" s="402"/>
      <c r="Y871" s="402"/>
      <c r="Z871" s="402"/>
    </row>
    <row r="872" spans="23:26" x14ac:dyDescent="0.2">
      <c r="W872" s="402"/>
      <c r="X872" s="402"/>
      <c r="Y872" s="402"/>
      <c r="Z872" s="402"/>
    </row>
    <row r="873" spans="23:26" x14ac:dyDescent="0.2">
      <c r="W873" s="402"/>
      <c r="X873" s="402"/>
      <c r="Y873" s="402"/>
      <c r="Z873" s="402"/>
    </row>
    <row r="874" spans="23:26" x14ac:dyDescent="0.2">
      <c r="W874" s="402"/>
      <c r="X874" s="402"/>
      <c r="Y874" s="402"/>
      <c r="Z874" s="402"/>
    </row>
    <row r="875" spans="23:26" x14ac:dyDescent="0.2">
      <c r="W875" s="402"/>
      <c r="X875" s="402"/>
      <c r="Y875" s="402"/>
      <c r="Z875" s="402"/>
    </row>
    <row r="876" spans="23:26" x14ac:dyDescent="0.2">
      <c r="W876" s="402"/>
      <c r="X876" s="402"/>
      <c r="Y876" s="402"/>
      <c r="Z876" s="402"/>
    </row>
    <row r="877" spans="23:26" x14ac:dyDescent="0.2">
      <c r="W877" s="402"/>
      <c r="X877" s="402"/>
      <c r="Y877" s="402"/>
      <c r="Z877" s="402"/>
    </row>
    <row r="878" spans="23:26" x14ac:dyDescent="0.2">
      <c r="W878" s="402"/>
      <c r="X878" s="402"/>
      <c r="Y878" s="402"/>
      <c r="Z878" s="402"/>
    </row>
    <row r="879" spans="23:26" x14ac:dyDescent="0.2">
      <c r="W879" s="402"/>
      <c r="X879" s="402"/>
      <c r="Y879" s="402"/>
      <c r="Z879" s="402"/>
    </row>
    <row r="880" spans="23:26" x14ac:dyDescent="0.2">
      <c r="W880" s="402"/>
      <c r="X880" s="402"/>
      <c r="Y880" s="402"/>
      <c r="Z880" s="402"/>
    </row>
    <row r="881" spans="23:26" x14ac:dyDescent="0.2">
      <c r="W881" s="402"/>
      <c r="X881" s="402"/>
      <c r="Y881" s="402"/>
      <c r="Z881" s="402"/>
    </row>
    <row r="882" spans="23:26" x14ac:dyDescent="0.2">
      <c r="W882" s="402"/>
      <c r="X882" s="402"/>
      <c r="Y882" s="402"/>
      <c r="Z882" s="402"/>
    </row>
    <row r="883" spans="23:26" x14ac:dyDescent="0.2">
      <c r="W883" s="402"/>
      <c r="X883" s="402"/>
      <c r="Y883" s="402"/>
      <c r="Z883" s="402"/>
    </row>
    <row r="884" spans="23:26" x14ac:dyDescent="0.2">
      <c r="W884" s="402"/>
      <c r="X884" s="402"/>
      <c r="Y884" s="402"/>
      <c r="Z884" s="402"/>
    </row>
    <row r="885" spans="23:26" x14ac:dyDescent="0.2">
      <c r="W885" s="402"/>
      <c r="X885" s="402"/>
      <c r="Y885" s="402"/>
      <c r="Z885" s="402"/>
    </row>
    <row r="886" spans="23:26" x14ac:dyDescent="0.2">
      <c r="W886" s="402"/>
      <c r="X886" s="402"/>
      <c r="Y886" s="402"/>
      <c r="Z886" s="402"/>
    </row>
    <row r="887" spans="23:26" x14ac:dyDescent="0.2">
      <c r="W887" s="402"/>
      <c r="X887" s="402"/>
      <c r="Y887" s="402"/>
      <c r="Z887" s="402"/>
    </row>
    <row r="888" spans="23:26" x14ac:dyDescent="0.2">
      <c r="W888" s="402"/>
      <c r="X888" s="402"/>
      <c r="Y888" s="402"/>
      <c r="Z888" s="402"/>
    </row>
    <row r="889" spans="23:26" x14ac:dyDescent="0.2">
      <c r="W889" s="402"/>
      <c r="X889" s="402"/>
      <c r="Y889" s="402"/>
      <c r="Z889" s="402"/>
    </row>
    <row r="890" spans="23:26" x14ac:dyDescent="0.2">
      <c r="W890" s="402"/>
      <c r="X890" s="402"/>
      <c r="Y890" s="402"/>
      <c r="Z890" s="402"/>
    </row>
    <row r="891" spans="23:26" x14ac:dyDescent="0.2">
      <c r="W891" s="402"/>
      <c r="X891" s="402"/>
      <c r="Y891" s="402"/>
      <c r="Z891" s="402"/>
    </row>
    <row r="892" spans="23:26" x14ac:dyDescent="0.2">
      <c r="W892" s="402"/>
      <c r="X892" s="402"/>
      <c r="Y892" s="402"/>
      <c r="Z892" s="402"/>
    </row>
    <row r="893" spans="23:26" x14ac:dyDescent="0.2">
      <c r="W893" s="402"/>
      <c r="X893" s="402"/>
      <c r="Y893" s="402"/>
      <c r="Z893" s="402"/>
    </row>
    <row r="894" spans="23:26" x14ac:dyDescent="0.2">
      <c r="W894" s="402"/>
      <c r="X894" s="402"/>
      <c r="Y894" s="402"/>
      <c r="Z894" s="402"/>
    </row>
    <row r="895" spans="23:26" x14ac:dyDescent="0.2">
      <c r="W895" s="402"/>
      <c r="X895" s="402"/>
      <c r="Y895" s="402"/>
      <c r="Z895" s="402"/>
    </row>
    <row r="896" spans="23:26" x14ac:dyDescent="0.2">
      <c r="W896" s="402"/>
      <c r="X896" s="402"/>
      <c r="Y896" s="402"/>
      <c r="Z896" s="402"/>
    </row>
    <row r="897" spans="23:26" x14ac:dyDescent="0.2">
      <c r="W897" s="402"/>
      <c r="X897" s="402"/>
      <c r="Y897" s="402"/>
      <c r="Z897" s="402"/>
    </row>
    <row r="898" spans="23:26" x14ac:dyDescent="0.2">
      <c r="W898" s="402"/>
      <c r="X898" s="402"/>
      <c r="Y898" s="402"/>
      <c r="Z898" s="402"/>
    </row>
    <row r="899" spans="23:26" x14ac:dyDescent="0.2">
      <c r="W899" s="402"/>
      <c r="X899" s="402"/>
      <c r="Y899" s="402"/>
      <c r="Z899" s="402"/>
    </row>
    <row r="900" spans="23:26" x14ac:dyDescent="0.2">
      <c r="W900" s="402"/>
      <c r="X900" s="402"/>
      <c r="Y900" s="402"/>
      <c r="Z900" s="402"/>
    </row>
    <row r="901" spans="23:26" x14ac:dyDescent="0.2">
      <c r="W901" s="402"/>
      <c r="X901" s="402"/>
      <c r="Y901" s="402"/>
      <c r="Z901" s="402"/>
    </row>
    <row r="902" spans="23:26" x14ac:dyDescent="0.2">
      <c r="W902" s="402"/>
      <c r="X902" s="402"/>
      <c r="Y902" s="402"/>
      <c r="Z902" s="402"/>
    </row>
    <row r="903" spans="23:26" x14ac:dyDescent="0.2">
      <c r="W903" s="402"/>
      <c r="X903" s="402"/>
      <c r="Y903" s="402"/>
      <c r="Z903" s="402"/>
    </row>
    <row r="904" spans="23:26" x14ac:dyDescent="0.2">
      <c r="W904" s="402"/>
      <c r="X904" s="402"/>
      <c r="Y904" s="402"/>
      <c r="Z904" s="402"/>
    </row>
    <row r="905" spans="23:26" x14ac:dyDescent="0.2">
      <c r="W905" s="402"/>
      <c r="X905" s="402"/>
      <c r="Y905" s="402"/>
      <c r="Z905" s="402"/>
    </row>
    <row r="906" spans="23:26" x14ac:dyDescent="0.2">
      <c r="W906" s="402"/>
      <c r="X906" s="402"/>
      <c r="Y906" s="402"/>
      <c r="Z906" s="402"/>
    </row>
    <row r="907" spans="23:26" x14ac:dyDescent="0.2">
      <c r="W907" s="402"/>
      <c r="X907" s="402"/>
      <c r="Y907" s="402"/>
      <c r="Z907" s="402"/>
    </row>
    <row r="908" spans="23:26" x14ac:dyDescent="0.2">
      <c r="W908" s="402"/>
      <c r="X908" s="402"/>
      <c r="Y908" s="402"/>
      <c r="Z908" s="402"/>
    </row>
    <row r="909" spans="23:26" x14ac:dyDescent="0.2">
      <c r="W909" s="402"/>
      <c r="X909" s="402"/>
      <c r="Y909" s="402"/>
      <c r="Z909" s="402"/>
    </row>
    <row r="910" spans="23:26" x14ac:dyDescent="0.2">
      <c r="W910" s="402"/>
      <c r="X910" s="402"/>
      <c r="Y910" s="402"/>
      <c r="Z910" s="402"/>
    </row>
    <row r="911" spans="23:26" x14ac:dyDescent="0.2">
      <c r="W911" s="402"/>
      <c r="X911" s="402"/>
      <c r="Y911" s="402"/>
      <c r="Z911" s="402"/>
    </row>
    <row r="912" spans="23:26" x14ac:dyDescent="0.2">
      <c r="W912" s="402"/>
      <c r="X912" s="402"/>
      <c r="Y912" s="402"/>
      <c r="Z912" s="402"/>
    </row>
    <row r="913" spans="23:26" x14ac:dyDescent="0.2">
      <c r="W913" s="402"/>
      <c r="X913" s="402"/>
      <c r="Y913" s="402"/>
      <c r="Z913" s="402"/>
    </row>
    <row r="914" spans="23:26" x14ac:dyDescent="0.2">
      <c r="W914" s="402"/>
      <c r="X914" s="402"/>
      <c r="Y914" s="402"/>
      <c r="Z914" s="402"/>
    </row>
    <row r="915" spans="23:26" x14ac:dyDescent="0.2">
      <c r="W915" s="402"/>
      <c r="X915" s="402"/>
      <c r="Y915" s="402"/>
      <c r="Z915" s="402"/>
    </row>
    <row r="916" spans="23:26" x14ac:dyDescent="0.2">
      <c r="W916" s="402"/>
      <c r="X916" s="402"/>
      <c r="Y916" s="402"/>
      <c r="Z916" s="402"/>
    </row>
    <row r="917" spans="23:26" x14ac:dyDescent="0.2">
      <c r="W917" s="402"/>
      <c r="X917" s="402"/>
      <c r="Y917" s="402"/>
      <c r="Z917" s="402"/>
    </row>
    <row r="918" spans="23:26" x14ac:dyDescent="0.2">
      <c r="W918" s="402"/>
      <c r="X918" s="402"/>
      <c r="Y918" s="402"/>
      <c r="Z918" s="402"/>
    </row>
    <row r="919" spans="23:26" x14ac:dyDescent="0.2">
      <c r="W919" s="402"/>
      <c r="X919" s="402"/>
      <c r="Y919" s="402"/>
      <c r="Z919" s="402"/>
    </row>
    <row r="920" spans="23:26" x14ac:dyDescent="0.2">
      <c r="W920" s="402"/>
      <c r="X920" s="402"/>
      <c r="Y920" s="402"/>
      <c r="Z920" s="402"/>
    </row>
    <row r="921" spans="23:26" x14ac:dyDescent="0.2">
      <c r="W921" s="402"/>
      <c r="X921" s="402"/>
      <c r="Y921" s="402"/>
      <c r="Z921" s="402"/>
    </row>
    <row r="922" spans="23:26" x14ac:dyDescent="0.2">
      <c r="W922" s="402"/>
      <c r="X922" s="402"/>
      <c r="Y922" s="402"/>
      <c r="Z922" s="402"/>
    </row>
    <row r="923" spans="23:26" x14ac:dyDescent="0.2">
      <c r="W923" s="402"/>
      <c r="X923" s="402"/>
      <c r="Y923" s="402"/>
      <c r="Z923" s="402"/>
    </row>
    <row r="924" spans="23:26" x14ac:dyDescent="0.2">
      <c r="W924" s="402"/>
      <c r="X924" s="402"/>
      <c r="Y924" s="402"/>
      <c r="Z924" s="402"/>
    </row>
    <row r="925" spans="23:26" x14ac:dyDescent="0.2">
      <c r="W925" s="402"/>
      <c r="X925" s="402"/>
      <c r="Y925" s="402"/>
      <c r="Z925" s="402"/>
    </row>
    <row r="926" spans="23:26" x14ac:dyDescent="0.2">
      <c r="W926" s="402"/>
      <c r="X926" s="402"/>
      <c r="Y926" s="402"/>
      <c r="Z926" s="402"/>
    </row>
    <row r="927" spans="23:26" x14ac:dyDescent="0.2">
      <c r="W927" s="402"/>
      <c r="X927" s="402"/>
      <c r="Y927" s="402"/>
      <c r="Z927" s="402"/>
    </row>
    <row r="928" spans="23:26" x14ac:dyDescent="0.2">
      <c r="W928" s="402"/>
      <c r="X928" s="402"/>
      <c r="Y928" s="402"/>
      <c r="Z928" s="402"/>
    </row>
    <row r="929" spans="23:26" x14ac:dyDescent="0.2">
      <c r="W929" s="402"/>
      <c r="X929" s="402"/>
      <c r="Y929" s="402"/>
      <c r="Z929" s="402"/>
    </row>
    <row r="930" spans="23:26" x14ac:dyDescent="0.2">
      <c r="W930" s="402"/>
      <c r="X930" s="402"/>
      <c r="Y930" s="402"/>
      <c r="Z930" s="402"/>
    </row>
    <row r="931" spans="23:26" x14ac:dyDescent="0.2">
      <c r="W931" s="402"/>
      <c r="X931" s="402"/>
      <c r="Y931" s="402"/>
      <c r="Z931" s="402"/>
    </row>
    <row r="932" spans="23:26" x14ac:dyDescent="0.2">
      <c r="W932" s="402"/>
      <c r="X932" s="402"/>
      <c r="Y932" s="402"/>
      <c r="Z932" s="402"/>
    </row>
    <row r="933" spans="23:26" x14ac:dyDescent="0.2">
      <c r="W933" s="402"/>
      <c r="X933" s="402"/>
      <c r="Y933" s="402"/>
      <c r="Z933" s="402"/>
    </row>
    <row r="934" spans="23:26" x14ac:dyDescent="0.2">
      <c r="W934" s="402"/>
      <c r="X934" s="402"/>
      <c r="Y934" s="402"/>
      <c r="Z934" s="402"/>
    </row>
    <row r="935" spans="23:26" x14ac:dyDescent="0.2">
      <c r="W935" s="402"/>
      <c r="X935" s="402"/>
      <c r="Y935" s="402"/>
      <c r="Z935" s="402"/>
    </row>
    <row r="936" spans="23:26" x14ac:dyDescent="0.2">
      <c r="W936" s="402"/>
      <c r="X936" s="402"/>
      <c r="Y936" s="402"/>
      <c r="Z936" s="402"/>
    </row>
    <row r="937" spans="23:26" x14ac:dyDescent="0.2">
      <c r="W937" s="402"/>
      <c r="X937" s="402"/>
      <c r="Y937" s="402"/>
      <c r="Z937" s="402"/>
    </row>
    <row r="938" spans="23:26" x14ac:dyDescent="0.2">
      <c r="W938" s="402"/>
      <c r="X938" s="402"/>
      <c r="Y938" s="402"/>
      <c r="Z938" s="402"/>
    </row>
    <row r="939" spans="23:26" x14ac:dyDescent="0.2">
      <c r="W939" s="402"/>
      <c r="X939" s="402"/>
      <c r="Y939" s="402"/>
      <c r="Z939" s="402"/>
    </row>
    <row r="940" spans="23:26" x14ac:dyDescent="0.2">
      <c r="W940" s="402"/>
      <c r="X940" s="402"/>
      <c r="Y940" s="402"/>
      <c r="Z940" s="402"/>
    </row>
    <row r="941" spans="23:26" x14ac:dyDescent="0.2">
      <c r="W941" s="402"/>
      <c r="X941" s="402"/>
      <c r="Y941" s="402"/>
      <c r="Z941" s="402"/>
    </row>
    <row r="942" spans="23:26" x14ac:dyDescent="0.2">
      <c r="W942" s="402"/>
      <c r="X942" s="402"/>
      <c r="Y942" s="402"/>
      <c r="Z942" s="402"/>
    </row>
    <row r="943" spans="23:26" x14ac:dyDescent="0.2">
      <c r="W943" s="402"/>
      <c r="X943" s="402"/>
      <c r="Y943" s="402"/>
      <c r="Z943" s="402"/>
    </row>
    <row r="944" spans="23:26" x14ac:dyDescent="0.2">
      <c r="W944" s="402"/>
      <c r="X944" s="402"/>
      <c r="Y944" s="402"/>
      <c r="Z944" s="402"/>
    </row>
    <row r="945" spans="23:26" x14ac:dyDescent="0.2">
      <c r="W945" s="402"/>
      <c r="X945" s="402"/>
      <c r="Y945" s="402"/>
      <c r="Z945" s="402"/>
    </row>
    <row r="946" spans="23:26" x14ac:dyDescent="0.2">
      <c r="W946" s="402"/>
      <c r="X946" s="402"/>
      <c r="Y946" s="402"/>
      <c r="Z946" s="402"/>
    </row>
    <row r="947" spans="23:26" x14ac:dyDescent="0.2">
      <c r="W947" s="402"/>
      <c r="X947" s="402"/>
      <c r="Y947" s="402"/>
      <c r="Z947" s="402"/>
    </row>
    <row r="948" spans="23:26" x14ac:dyDescent="0.2">
      <c r="W948" s="402"/>
      <c r="X948" s="402"/>
      <c r="Y948" s="402"/>
      <c r="Z948" s="402"/>
    </row>
    <row r="949" spans="23:26" x14ac:dyDescent="0.2">
      <c r="W949" s="402"/>
      <c r="X949" s="402"/>
      <c r="Y949" s="402"/>
      <c r="Z949" s="402"/>
    </row>
    <row r="950" spans="23:26" x14ac:dyDescent="0.2">
      <c r="W950" s="402"/>
      <c r="X950" s="402"/>
      <c r="Y950" s="402"/>
      <c r="Z950" s="402"/>
    </row>
    <row r="951" spans="23:26" x14ac:dyDescent="0.2">
      <c r="W951" s="402"/>
      <c r="X951" s="402"/>
      <c r="Y951" s="402"/>
      <c r="Z951" s="402"/>
    </row>
    <row r="952" spans="23:26" x14ac:dyDescent="0.2">
      <c r="W952" s="402"/>
      <c r="X952" s="402"/>
      <c r="Y952" s="402"/>
      <c r="Z952" s="402"/>
    </row>
    <row r="953" spans="23:26" x14ac:dyDescent="0.2">
      <c r="W953" s="402"/>
      <c r="X953" s="402"/>
      <c r="Y953" s="402"/>
      <c r="Z953" s="402"/>
    </row>
    <row r="954" spans="23:26" x14ac:dyDescent="0.2">
      <c r="W954" s="402"/>
      <c r="X954" s="402"/>
      <c r="Y954" s="402"/>
      <c r="Z954" s="402"/>
    </row>
    <row r="955" spans="23:26" x14ac:dyDescent="0.2">
      <c r="W955" s="402"/>
      <c r="X955" s="402"/>
      <c r="Y955" s="402"/>
      <c r="Z955" s="402"/>
    </row>
    <row r="956" spans="23:26" x14ac:dyDescent="0.2">
      <c r="W956" s="402"/>
      <c r="X956" s="402"/>
      <c r="Y956" s="402"/>
      <c r="Z956" s="402"/>
    </row>
    <row r="957" spans="23:26" x14ac:dyDescent="0.2">
      <c r="W957" s="402"/>
      <c r="X957" s="402"/>
      <c r="Y957" s="402"/>
      <c r="Z957" s="402"/>
    </row>
    <row r="958" spans="23:26" x14ac:dyDescent="0.2">
      <c r="W958" s="402"/>
      <c r="X958" s="402"/>
      <c r="Y958" s="402"/>
      <c r="Z958" s="402"/>
    </row>
    <row r="959" spans="23:26" x14ac:dyDescent="0.2">
      <c r="W959" s="402"/>
      <c r="X959" s="402"/>
      <c r="Y959" s="402"/>
      <c r="Z959" s="402"/>
    </row>
    <row r="960" spans="23:26" x14ac:dyDescent="0.2">
      <c r="W960" s="402"/>
      <c r="X960" s="402"/>
      <c r="Y960" s="402"/>
      <c r="Z960" s="402"/>
    </row>
    <row r="961" spans="23:26" x14ac:dyDescent="0.2">
      <c r="W961" s="402"/>
      <c r="X961" s="402"/>
      <c r="Y961" s="402"/>
      <c r="Z961" s="402"/>
    </row>
    <row r="962" spans="23:26" x14ac:dyDescent="0.2">
      <c r="W962" s="402"/>
      <c r="X962" s="402"/>
      <c r="Y962" s="402"/>
      <c r="Z962" s="402"/>
    </row>
    <row r="963" spans="23:26" x14ac:dyDescent="0.2">
      <c r="W963" s="402"/>
      <c r="X963" s="402"/>
      <c r="Y963" s="402"/>
      <c r="Z963" s="402"/>
    </row>
    <row r="964" spans="23:26" x14ac:dyDescent="0.2">
      <c r="W964" s="402"/>
      <c r="X964" s="402"/>
      <c r="Y964" s="402"/>
      <c r="Z964" s="402"/>
    </row>
    <row r="965" spans="23:26" x14ac:dyDescent="0.2">
      <c r="W965" s="402"/>
      <c r="X965" s="402"/>
      <c r="Y965" s="402"/>
      <c r="Z965" s="402"/>
    </row>
    <row r="966" spans="23:26" x14ac:dyDescent="0.2">
      <c r="W966" s="402"/>
      <c r="X966" s="402"/>
      <c r="Y966" s="402"/>
      <c r="Z966" s="402"/>
    </row>
    <row r="967" spans="23:26" x14ac:dyDescent="0.2">
      <c r="W967" s="402"/>
      <c r="X967" s="402"/>
      <c r="Y967" s="402"/>
      <c r="Z967" s="402"/>
    </row>
    <row r="968" spans="23:26" x14ac:dyDescent="0.2">
      <c r="W968" s="402"/>
      <c r="X968" s="402"/>
      <c r="Y968" s="402"/>
      <c r="Z968" s="402"/>
    </row>
    <row r="969" spans="23:26" x14ac:dyDescent="0.2">
      <c r="W969" s="402"/>
      <c r="X969" s="402"/>
      <c r="Y969" s="402"/>
      <c r="Z969" s="402"/>
    </row>
    <row r="970" spans="23:26" x14ac:dyDescent="0.2">
      <c r="W970" s="402"/>
      <c r="X970" s="402"/>
      <c r="Y970" s="402"/>
      <c r="Z970" s="402"/>
    </row>
    <row r="971" spans="23:26" x14ac:dyDescent="0.2">
      <c r="W971" s="402"/>
      <c r="X971" s="402"/>
      <c r="Y971" s="402"/>
      <c r="Z971" s="402"/>
    </row>
    <row r="972" spans="23:26" x14ac:dyDescent="0.2">
      <c r="W972" s="402"/>
      <c r="X972" s="402"/>
      <c r="Y972" s="402"/>
      <c r="Z972" s="402"/>
    </row>
    <row r="973" spans="23:26" x14ac:dyDescent="0.2">
      <c r="W973" s="402"/>
      <c r="X973" s="402"/>
      <c r="Y973" s="402"/>
      <c r="Z973" s="402"/>
    </row>
    <row r="974" spans="23:26" x14ac:dyDescent="0.2">
      <c r="W974" s="402"/>
      <c r="X974" s="402"/>
      <c r="Y974" s="402"/>
      <c r="Z974" s="402"/>
    </row>
    <row r="975" spans="23:26" x14ac:dyDescent="0.2">
      <c r="W975" s="402"/>
      <c r="X975" s="402"/>
      <c r="Y975" s="402"/>
      <c r="Z975" s="402"/>
    </row>
    <row r="976" spans="23:26" x14ac:dyDescent="0.2">
      <c r="W976" s="402"/>
      <c r="X976" s="402"/>
      <c r="Y976" s="402"/>
      <c r="Z976" s="402"/>
    </row>
    <row r="977" spans="23:26" x14ac:dyDescent="0.2">
      <c r="W977" s="402"/>
      <c r="X977" s="402"/>
      <c r="Y977" s="402"/>
      <c r="Z977" s="402"/>
    </row>
    <row r="978" spans="23:26" x14ac:dyDescent="0.2">
      <c r="W978" s="402"/>
      <c r="X978" s="402"/>
      <c r="Y978" s="402"/>
      <c r="Z978" s="402"/>
    </row>
    <row r="979" spans="23:26" x14ac:dyDescent="0.2">
      <c r="W979" s="402"/>
      <c r="X979" s="402"/>
      <c r="Y979" s="402"/>
      <c r="Z979" s="402"/>
    </row>
    <row r="980" spans="23:26" x14ac:dyDescent="0.2">
      <c r="W980" s="402"/>
      <c r="X980" s="402"/>
      <c r="Y980" s="402"/>
      <c r="Z980" s="402"/>
    </row>
    <row r="981" spans="23:26" x14ac:dyDescent="0.2">
      <c r="W981" s="402"/>
      <c r="X981" s="402"/>
      <c r="Y981" s="402"/>
      <c r="Z981" s="402"/>
    </row>
    <row r="982" spans="23:26" x14ac:dyDescent="0.2">
      <c r="W982" s="402"/>
      <c r="X982" s="402"/>
      <c r="Y982" s="402"/>
      <c r="Z982" s="402"/>
    </row>
    <row r="983" spans="23:26" x14ac:dyDescent="0.2">
      <c r="W983" s="402"/>
      <c r="X983" s="402"/>
      <c r="Y983" s="402"/>
      <c r="Z983" s="402"/>
    </row>
    <row r="984" spans="23:26" x14ac:dyDescent="0.2">
      <c r="W984" s="402"/>
      <c r="X984" s="402"/>
      <c r="Y984" s="402"/>
      <c r="Z984" s="402"/>
    </row>
    <row r="985" spans="23:26" x14ac:dyDescent="0.2">
      <c r="W985" s="402"/>
      <c r="X985" s="402"/>
      <c r="Y985" s="402"/>
      <c r="Z985" s="402"/>
    </row>
    <row r="986" spans="23:26" x14ac:dyDescent="0.2">
      <c r="W986" s="402"/>
      <c r="X986" s="402"/>
      <c r="Y986" s="402"/>
      <c r="Z986" s="402"/>
    </row>
    <row r="987" spans="23:26" x14ac:dyDescent="0.2">
      <c r="W987" s="402"/>
      <c r="X987" s="402"/>
      <c r="Y987" s="402"/>
      <c r="Z987" s="402"/>
    </row>
    <row r="988" spans="23:26" x14ac:dyDescent="0.2">
      <c r="W988" s="402"/>
      <c r="X988" s="402"/>
      <c r="Y988" s="402"/>
      <c r="Z988" s="402"/>
    </row>
    <row r="989" spans="23:26" x14ac:dyDescent="0.2">
      <c r="W989" s="402"/>
      <c r="X989" s="402"/>
      <c r="Y989" s="402"/>
      <c r="Z989" s="402"/>
    </row>
    <row r="990" spans="23:26" x14ac:dyDescent="0.2">
      <c r="W990" s="402"/>
      <c r="X990" s="402"/>
      <c r="Y990" s="402"/>
      <c r="Z990" s="402"/>
    </row>
    <row r="991" spans="23:26" x14ac:dyDescent="0.2">
      <c r="W991" s="402"/>
      <c r="X991" s="402"/>
      <c r="Y991" s="402"/>
      <c r="Z991" s="402"/>
    </row>
    <row r="992" spans="23:26" x14ac:dyDescent="0.2">
      <c r="W992" s="402"/>
      <c r="X992" s="402"/>
      <c r="Y992" s="402"/>
      <c r="Z992" s="402"/>
    </row>
    <row r="993" spans="23:26" x14ac:dyDescent="0.2">
      <c r="W993" s="402"/>
      <c r="X993" s="402"/>
      <c r="Y993" s="402"/>
      <c r="Z993" s="402"/>
    </row>
    <row r="994" spans="23:26" x14ac:dyDescent="0.2">
      <c r="W994" s="402"/>
      <c r="X994" s="402"/>
      <c r="Y994" s="402"/>
      <c r="Z994" s="402"/>
    </row>
    <row r="995" spans="23:26" x14ac:dyDescent="0.2">
      <c r="W995" s="402"/>
      <c r="X995" s="402"/>
      <c r="Y995" s="402"/>
      <c r="Z995" s="402"/>
    </row>
    <row r="996" spans="23:26" x14ac:dyDescent="0.2">
      <c r="W996" s="402"/>
      <c r="X996" s="402"/>
      <c r="Y996" s="402"/>
      <c r="Z996" s="402"/>
    </row>
    <row r="997" spans="23:26" x14ac:dyDescent="0.2">
      <c r="W997" s="402"/>
      <c r="X997" s="402"/>
      <c r="Y997" s="402"/>
      <c r="Z997" s="402"/>
    </row>
    <row r="998" spans="23:26" x14ac:dyDescent="0.2">
      <c r="W998" s="402"/>
      <c r="X998" s="402"/>
      <c r="Y998" s="402"/>
      <c r="Z998" s="402"/>
    </row>
    <row r="999" spans="23:26" x14ac:dyDescent="0.2">
      <c r="W999" s="402"/>
      <c r="X999" s="402"/>
      <c r="Y999" s="402"/>
      <c r="Z999" s="402"/>
    </row>
    <row r="1000" spans="23:26" x14ac:dyDescent="0.2">
      <c r="W1000" s="402"/>
      <c r="X1000" s="402"/>
      <c r="Y1000" s="402"/>
      <c r="Z1000" s="402"/>
    </row>
    <row r="1001" spans="23:26" x14ac:dyDescent="0.2">
      <c r="W1001" s="402"/>
      <c r="X1001" s="402"/>
      <c r="Y1001" s="402"/>
      <c r="Z1001" s="402"/>
    </row>
    <row r="1002" spans="23:26" x14ac:dyDescent="0.2">
      <c r="W1002" s="402"/>
      <c r="X1002" s="402"/>
      <c r="Y1002" s="402"/>
      <c r="Z1002" s="402"/>
    </row>
    <row r="1003" spans="23:26" x14ac:dyDescent="0.2">
      <c r="W1003" s="402"/>
      <c r="X1003" s="402"/>
      <c r="Y1003" s="402"/>
      <c r="Z1003" s="402"/>
    </row>
    <row r="1004" spans="23:26" x14ac:dyDescent="0.2">
      <c r="W1004" s="402"/>
      <c r="X1004" s="402"/>
      <c r="Y1004" s="402"/>
      <c r="Z1004" s="402"/>
    </row>
    <row r="1005" spans="23:26" x14ac:dyDescent="0.2">
      <c r="W1005" s="402"/>
      <c r="X1005" s="402"/>
      <c r="Y1005" s="402"/>
      <c r="Z1005" s="402"/>
    </row>
    <row r="1006" spans="23:26" x14ac:dyDescent="0.2">
      <c r="W1006" s="402"/>
      <c r="X1006" s="402"/>
      <c r="Y1006" s="402"/>
      <c r="Z1006" s="402"/>
    </row>
    <row r="1007" spans="23:26" x14ac:dyDescent="0.2">
      <c r="W1007" s="402"/>
      <c r="X1007" s="402"/>
      <c r="Y1007" s="402"/>
      <c r="Z1007" s="402"/>
    </row>
    <row r="1008" spans="23:26" x14ac:dyDescent="0.2">
      <c r="W1008" s="402"/>
      <c r="X1008" s="402"/>
      <c r="Y1008" s="402"/>
      <c r="Z1008" s="402"/>
    </row>
    <row r="1009" spans="23:26" x14ac:dyDescent="0.2">
      <c r="W1009" s="402"/>
      <c r="X1009" s="402"/>
      <c r="Y1009" s="402"/>
      <c r="Z1009" s="402"/>
    </row>
    <row r="1010" spans="23:26" x14ac:dyDescent="0.2">
      <c r="W1010" s="402"/>
      <c r="X1010" s="402"/>
      <c r="Y1010" s="402"/>
      <c r="Z1010" s="402"/>
    </row>
    <row r="1011" spans="23:26" x14ac:dyDescent="0.2">
      <c r="W1011" s="402"/>
      <c r="X1011" s="402"/>
      <c r="Y1011" s="402"/>
      <c r="Z1011" s="402"/>
    </row>
    <row r="1012" spans="23:26" x14ac:dyDescent="0.2">
      <c r="W1012" s="402"/>
      <c r="X1012" s="402"/>
      <c r="Y1012" s="402"/>
      <c r="Z1012" s="402"/>
    </row>
    <row r="1013" spans="23:26" x14ac:dyDescent="0.2">
      <c r="W1013" s="402"/>
      <c r="X1013" s="402"/>
      <c r="Y1013" s="402"/>
      <c r="Z1013" s="402"/>
    </row>
    <row r="1014" spans="23:26" x14ac:dyDescent="0.2">
      <c r="W1014" s="402"/>
      <c r="X1014" s="402"/>
      <c r="Y1014" s="402"/>
      <c r="Z1014" s="402"/>
    </row>
    <row r="1015" spans="23:26" x14ac:dyDescent="0.2">
      <c r="W1015" s="402"/>
      <c r="X1015" s="402"/>
      <c r="Y1015" s="402"/>
      <c r="Z1015" s="402"/>
    </row>
    <row r="1016" spans="23:26" x14ac:dyDescent="0.2">
      <c r="W1016" s="402"/>
      <c r="X1016" s="402"/>
      <c r="Y1016" s="402"/>
      <c r="Z1016" s="402"/>
    </row>
    <row r="1017" spans="23:26" x14ac:dyDescent="0.2">
      <c r="W1017" s="402"/>
      <c r="X1017" s="402"/>
      <c r="Y1017" s="402"/>
      <c r="Z1017" s="402"/>
    </row>
    <row r="1018" spans="23:26" x14ac:dyDescent="0.2">
      <c r="W1018" s="402"/>
      <c r="X1018" s="402"/>
      <c r="Y1018" s="402"/>
      <c r="Z1018" s="402"/>
    </row>
    <row r="1019" spans="23:26" x14ac:dyDescent="0.2">
      <c r="W1019" s="402"/>
      <c r="X1019" s="402"/>
      <c r="Y1019" s="402"/>
      <c r="Z1019" s="402"/>
    </row>
    <row r="1020" spans="23:26" x14ac:dyDescent="0.2">
      <c r="W1020" s="402"/>
      <c r="X1020" s="402"/>
      <c r="Y1020" s="402"/>
      <c r="Z1020" s="402"/>
    </row>
    <row r="1021" spans="23:26" x14ac:dyDescent="0.2">
      <c r="W1021" s="402"/>
      <c r="X1021" s="402"/>
      <c r="Y1021" s="402"/>
      <c r="Z1021" s="402"/>
    </row>
    <row r="1022" spans="23:26" x14ac:dyDescent="0.2">
      <c r="W1022" s="402"/>
      <c r="X1022" s="402"/>
      <c r="Y1022" s="402"/>
      <c r="Z1022" s="402"/>
    </row>
    <row r="1023" spans="23:26" x14ac:dyDescent="0.2">
      <c r="W1023" s="402"/>
      <c r="X1023" s="402"/>
      <c r="Y1023" s="402"/>
      <c r="Z1023" s="402"/>
    </row>
    <row r="1024" spans="23:26" x14ac:dyDescent="0.2">
      <c r="W1024" s="402"/>
      <c r="X1024" s="402"/>
      <c r="Y1024" s="402"/>
      <c r="Z1024" s="402"/>
    </row>
    <row r="1025" spans="23:26" x14ac:dyDescent="0.2">
      <c r="W1025" s="402"/>
      <c r="X1025" s="402"/>
      <c r="Y1025" s="402"/>
      <c r="Z1025" s="402"/>
    </row>
    <row r="1026" spans="23:26" x14ac:dyDescent="0.2">
      <c r="W1026" s="402"/>
      <c r="X1026" s="402"/>
      <c r="Y1026" s="402"/>
      <c r="Z1026" s="402"/>
    </row>
    <row r="1027" spans="23:26" x14ac:dyDescent="0.2">
      <c r="W1027" s="402"/>
      <c r="X1027" s="402"/>
      <c r="Y1027" s="402"/>
      <c r="Z1027" s="402"/>
    </row>
    <row r="1028" spans="23:26" x14ac:dyDescent="0.2">
      <c r="W1028" s="402"/>
      <c r="X1028" s="402"/>
      <c r="Y1028" s="402"/>
      <c r="Z1028" s="402"/>
    </row>
    <row r="1029" spans="23:26" x14ac:dyDescent="0.2">
      <c r="W1029" s="402"/>
      <c r="X1029" s="402"/>
      <c r="Y1029" s="402"/>
      <c r="Z1029" s="402"/>
    </row>
    <row r="1030" spans="23:26" x14ac:dyDescent="0.2">
      <c r="W1030" s="402"/>
      <c r="X1030" s="402"/>
      <c r="Y1030" s="402"/>
      <c r="Z1030" s="402"/>
    </row>
    <row r="1031" spans="23:26" x14ac:dyDescent="0.2">
      <c r="W1031" s="402"/>
      <c r="X1031" s="402"/>
      <c r="Y1031" s="402"/>
      <c r="Z1031" s="402"/>
    </row>
    <row r="1032" spans="23:26" x14ac:dyDescent="0.2">
      <c r="W1032" s="402"/>
      <c r="X1032" s="402"/>
      <c r="Y1032" s="402"/>
      <c r="Z1032" s="402"/>
    </row>
    <row r="1033" spans="23:26" x14ac:dyDescent="0.2">
      <c r="W1033" s="402"/>
      <c r="X1033" s="402"/>
      <c r="Y1033" s="402"/>
      <c r="Z1033" s="402"/>
    </row>
    <row r="1034" spans="23:26" x14ac:dyDescent="0.2">
      <c r="W1034" s="402"/>
      <c r="X1034" s="402"/>
      <c r="Y1034" s="402"/>
      <c r="Z1034" s="402"/>
    </row>
    <row r="1035" spans="23:26" x14ac:dyDescent="0.2">
      <c r="W1035" s="402"/>
      <c r="X1035" s="402"/>
      <c r="Y1035" s="402"/>
      <c r="Z1035" s="402"/>
    </row>
    <row r="1036" spans="23:26" x14ac:dyDescent="0.2">
      <c r="W1036" s="402"/>
      <c r="X1036" s="402"/>
      <c r="Y1036" s="402"/>
      <c r="Z1036" s="402"/>
    </row>
    <row r="1037" spans="23:26" x14ac:dyDescent="0.2">
      <c r="W1037" s="402"/>
      <c r="X1037" s="402"/>
      <c r="Y1037" s="402"/>
      <c r="Z1037" s="402"/>
    </row>
    <row r="1038" spans="23:26" x14ac:dyDescent="0.2">
      <c r="W1038" s="402"/>
      <c r="X1038" s="402"/>
      <c r="Y1038" s="402"/>
      <c r="Z1038" s="402"/>
    </row>
    <row r="1039" spans="23:26" x14ac:dyDescent="0.2">
      <c r="W1039" s="402"/>
      <c r="X1039" s="402"/>
      <c r="Y1039" s="402"/>
      <c r="Z1039" s="402"/>
    </row>
    <row r="1040" spans="23:26" x14ac:dyDescent="0.2">
      <c r="W1040" s="402"/>
      <c r="X1040" s="402"/>
      <c r="Y1040" s="402"/>
      <c r="Z1040" s="402"/>
    </row>
    <row r="1041" spans="23:26" x14ac:dyDescent="0.2">
      <c r="W1041" s="402"/>
      <c r="X1041" s="402"/>
      <c r="Y1041" s="402"/>
      <c r="Z1041" s="402"/>
    </row>
    <row r="1042" spans="23:26" x14ac:dyDescent="0.2">
      <c r="W1042" s="402"/>
      <c r="X1042" s="402"/>
      <c r="Y1042" s="402"/>
      <c r="Z1042" s="402"/>
    </row>
    <row r="1043" spans="23:26" x14ac:dyDescent="0.2">
      <c r="W1043" s="402"/>
      <c r="X1043" s="402"/>
      <c r="Y1043" s="402"/>
      <c r="Z1043" s="402"/>
    </row>
    <row r="1044" spans="23:26" x14ac:dyDescent="0.2">
      <c r="W1044" s="402"/>
      <c r="X1044" s="402"/>
      <c r="Y1044" s="402"/>
      <c r="Z1044" s="402"/>
    </row>
    <row r="1045" spans="23:26" x14ac:dyDescent="0.2">
      <c r="W1045" s="402"/>
      <c r="X1045" s="402"/>
      <c r="Y1045" s="402"/>
      <c r="Z1045" s="402"/>
    </row>
    <row r="1046" spans="23:26" x14ac:dyDescent="0.2">
      <c r="W1046" s="402"/>
      <c r="X1046" s="402"/>
      <c r="Y1046" s="402"/>
      <c r="Z1046" s="402"/>
    </row>
    <row r="1047" spans="23:26" x14ac:dyDescent="0.2">
      <c r="W1047" s="402"/>
      <c r="X1047" s="402"/>
      <c r="Y1047" s="402"/>
      <c r="Z1047" s="402"/>
    </row>
    <row r="1048" spans="23:26" x14ac:dyDescent="0.2">
      <c r="W1048" s="402"/>
      <c r="X1048" s="402"/>
      <c r="Y1048" s="402"/>
      <c r="Z1048" s="402"/>
    </row>
    <row r="1049" spans="23:26" x14ac:dyDescent="0.2">
      <c r="W1049" s="402"/>
      <c r="X1049" s="402"/>
      <c r="Y1049" s="402"/>
      <c r="Z1049" s="402"/>
    </row>
    <row r="1050" spans="23:26" x14ac:dyDescent="0.2">
      <c r="W1050" s="402"/>
      <c r="X1050" s="402"/>
      <c r="Y1050" s="402"/>
      <c r="Z1050" s="402"/>
    </row>
    <row r="1051" spans="23:26" x14ac:dyDescent="0.2">
      <c r="W1051" s="402"/>
      <c r="X1051" s="402"/>
      <c r="Y1051" s="402"/>
      <c r="Z1051" s="402"/>
    </row>
    <row r="1052" spans="23:26" x14ac:dyDescent="0.2">
      <c r="W1052" s="402"/>
      <c r="X1052" s="402"/>
      <c r="Y1052" s="402"/>
      <c r="Z1052" s="402"/>
    </row>
    <row r="1053" spans="23:26" x14ac:dyDescent="0.2">
      <c r="W1053" s="402"/>
      <c r="X1053" s="402"/>
      <c r="Y1053" s="402"/>
      <c r="Z1053" s="402"/>
    </row>
    <row r="1054" spans="23:26" x14ac:dyDescent="0.2">
      <c r="W1054" s="402"/>
      <c r="X1054" s="402"/>
      <c r="Y1054" s="402"/>
      <c r="Z1054" s="402"/>
    </row>
    <row r="1055" spans="23:26" x14ac:dyDescent="0.2">
      <c r="W1055" s="402"/>
      <c r="X1055" s="402"/>
      <c r="Y1055" s="402"/>
      <c r="Z1055" s="402"/>
    </row>
    <row r="1056" spans="23:26" x14ac:dyDescent="0.2">
      <c r="W1056" s="402"/>
      <c r="X1056" s="402"/>
      <c r="Y1056" s="402"/>
      <c r="Z1056" s="402"/>
    </row>
    <row r="1057" spans="23:26" x14ac:dyDescent="0.2">
      <c r="W1057" s="402"/>
      <c r="X1057" s="402"/>
      <c r="Y1057" s="402"/>
      <c r="Z1057" s="402"/>
    </row>
    <row r="1058" spans="23:26" x14ac:dyDescent="0.2">
      <c r="W1058" s="402"/>
      <c r="X1058" s="402"/>
      <c r="Y1058" s="402"/>
      <c r="Z1058" s="402"/>
    </row>
    <row r="1059" spans="23:26" x14ac:dyDescent="0.2">
      <c r="W1059" s="402"/>
      <c r="X1059" s="402"/>
      <c r="Y1059" s="402"/>
      <c r="Z1059" s="402"/>
    </row>
    <row r="1060" spans="23:26" x14ac:dyDescent="0.2">
      <c r="W1060" s="402"/>
      <c r="X1060" s="402"/>
      <c r="Y1060" s="402"/>
      <c r="Z1060" s="402"/>
    </row>
    <row r="1061" spans="23:26" x14ac:dyDescent="0.2">
      <c r="W1061" s="402"/>
      <c r="X1061" s="402"/>
      <c r="Y1061" s="402"/>
      <c r="Z1061" s="402"/>
    </row>
    <row r="1062" spans="23:26" x14ac:dyDescent="0.2">
      <c r="W1062" s="402"/>
      <c r="X1062" s="402"/>
      <c r="Y1062" s="402"/>
      <c r="Z1062" s="402"/>
    </row>
    <row r="1063" spans="23:26" x14ac:dyDescent="0.2">
      <c r="W1063" s="402"/>
      <c r="X1063" s="402"/>
      <c r="Y1063" s="402"/>
      <c r="Z1063" s="402"/>
    </row>
    <row r="1064" spans="23:26" x14ac:dyDescent="0.2">
      <c r="W1064" s="402"/>
      <c r="X1064" s="402"/>
      <c r="Y1064" s="402"/>
      <c r="Z1064" s="402"/>
    </row>
    <row r="1065" spans="23:26" x14ac:dyDescent="0.2">
      <c r="W1065" s="402"/>
      <c r="X1065" s="402"/>
      <c r="Y1065" s="402"/>
      <c r="Z1065" s="402"/>
    </row>
    <row r="1066" spans="23:26" x14ac:dyDescent="0.2">
      <c r="W1066" s="402"/>
      <c r="X1066" s="402"/>
      <c r="Y1066" s="402"/>
      <c r="Z1066" s="402"/>
    </row>
    <row r="1067" spans="23:26" x14ac:dyDescent="0.2">
      <c r="W1067" s="402"/>
      <c r="X1067" s="402"/>
      <c r="Y1067" s="402"/>
      <c r="Z1067" s="402"/>
    </row>
    <row r="1068" spans="23:26" x14ac:dyDescent="0.2">
      <c r="W1068" s="402"/>
      <c r="X1068" s="402"/>
      <c r="Y1068" s="402"/>
      <c r="Z1068" s="402"/>
    </row>
    <row r="1069" spans="23:26" x14ac:dyDescent="0.2">
      <c r="W1069" s="402"/>
      <c r="X1069" s="402"/>
      <c r="Y1069" s="402"/>
      <c r="Z1069" s="402"/>
    </row>
    <row r="1070" spans="23:26" x14ac:dyDescent="0.2">
      <c r="W1070" s="402"/>
      <c r="X1070" s="402"/>
      <c r="Y1070" s="402"/>
      <c r="Z1070" s="402"/>
    </row>
    <row r="1071" spans="23:26" x14ac:dyDescent="0.2">
      <c r="W1071" s="402"/>
      <c r="X1071" s="402"/>
      <c r="Y1071" s="402"/>
      <c r="Z1071" s="402"/>
    </row>
    <row r="1072" spans="23:26" x14ac:dyDescent="0.2">
      <c r="W1072" s="402"/>
      <c r="X1072" s="402"/>
      <c r="Y1072" s="402"/>
      <c r="Z1072" s="402"/>
    </row>
    <row r="1073" spans="23:26" x14ac:dyDescent="0.2">
      <c r="W1073" s="402"/>
      <c r="X1073" s="402"/>
      <c r="Y1073" s="402"/>
      <c r="Z1073" s="402"/>
    </row>
    <row r="1074" spans="23:26" x14ac:dyDescent="0.2">
      <c r="W1074" s="402"/>
      <c r="X1074" s="402"/>
      <c r="Y1074" s="402"/>
      <c r="Z1074" s="402"/>
    </row>
    <row r="1075" spans="23:26" x14ac:dyDescent="0.2">
      <c r="W1075" s="402"/>
      <c r="X1075" s="402"/>
      <c r="Y1075" s="402"/>
      <c r="Z1075" s="402"/>
    </row>
    <row r="1076" spans="23:26" x14ac:dyDescent="0.2">
      <c r="W1076" s="402"/>
      <c r="X1076" s="402"/>
      <c r="Y1076" s="402"/>
      <c r="Z1076" s="402"/>
    </row>
    <row r="1077" spans="23:26" x14ac:dyDescent="0.2">
      <c r="W1077" s="402"/>
      <c r="X1077" s="402"/>
      <c r="Y1077" s="402"/>
      <c r="Z1077" s="402"/>
    </row>
    <row r="1078" spans="23:26" x14ac:dyDescent="0.2">
      <c r="W1078" s="402"/>
      <c r="X1078" s="402"/>
      <c r="Y1078" s="402"/>
      <c r="Z1078" s="402"/>
    </row>
    <row r="1079" spans="23:26" x14ac:dyDescent="0.2">
      <c r="W1079" s="402"/>
      <c r="X1079" s="402"/>
      <c r="Y1079" s="402"/>
      <c r="Z1079" s="402"/>
    </row>
    <row r="1080" spans="23:26" x14ac:dyDescent="0.2">
      <c r="W1080" s="402"/>
      <c r="X1080" s="402"/>
      <c r="Y1080" s="402"/>
      <c r="Z1080" s="402"/>
    </row>
    <row r="1081" spans="23:26" x14ac:dyDescent="0.2">
      <c r="W1081" s="402"/>
      <c r="X1081" s="402"/>
      <c r="Y1081" s="402"/>
      <c r="Z1081" s="402"/>
    </row>
    <row r="1082" spans="23:26" x14ac:dyDescent="0.2">
      <c r="W1082" s="402"/>
      <c r="X1082" s="402"/>
      <c r="Y1082" s="402"/>
      <c r="Z1082" s="402"/>
    </row>
    <row r="1083" spans="23:26" x14ac:dyDescent="0.2">
      <c r="W1083" s="402"/>
      <c r="X1083" s="402"/>
      <c r="Y1083" s="402"/>
      <c r="Z1083" s="402"/>
    </row>
    <row r="1084" spans="23:26" x14ac:dyDescent="0.2">
      <c r="W1084" s="402"/>
      <c r="X1084" s="402"/>
      <c r="Y1084" s="402"/>
      <c r="Z1084" s="402"/>
    </row>
    <row r="1085" spans="23:26" x14ac:dyDescent="0.2">
      <c r="W1085" s="402"/>
      <c r="X1085" s="402"/>
      <c r="Y1085" s="402"/>
      <c r="Z1085" s="402"/>
    </row>
    <row r="1086" spans="23:26" x14ac:dyDescent="0.2">
      <c r="W1086" s="402"/>
      <c r="X1086" s="402"/>
      <c r="Y1086" s="402"/>
      <c r="Z1086" s="402"/>
    </row>
    <row r="1087" spans="23:26" x14ac:dyDescent="0.2">
      <c r="W1087" s="402"/>
      <c r="X1087" s="402"/>
      <c r="Y1087" s="402"/>
      <c r="Z1087" s="402"/>
    </row>
    <row r="1088" spans="23:26" x14ac:dyDescent="0.2">
      <c r="W1088" s="402"/>
      <c r="X1088" s="402"/>
      <c r="Y1088" s="402"/>
      <c r="Z1088" s="402"/>
    </row>
    <row r="1089" spans="23:26" x14ac:dyDescent="0.2">
      <c r="W1089" s="402"/>
      <c r="X1089" s="402"/>
      <c r="Y1089" s="402"/>
      <c r="Z1089" s="402"/>
    </row>
    <row r="1090" spans="23:26" x14ac:dyDescent="0.2">
      <c r="W1090" s="402"/>
      <c r="X1090" s="402"/>
      <c r="Y1090" s="402"/>
      <c r="Z1090" s="402"/>
    </row>
    <row r="1091" spans="23:26" x14ac:dyDescent="0.2">
      <c r="W1091" s="402"/>
      <c r="X1091" s="402"/>
      <c r="Y1091" s="402"/>
      <c r="Z1091" s="402"/>
    </row>
    <row r="1092" spans="23:26" x14ac:dyDescent="0.2">
      <c r="W1092" s="402"/>
      <c r="X1092" s="402"/>
      <c r="Y1092" s="402"/>
      <c r="Z1092" s="402"/>
    </row>
    <row r="1093" spans="23:26" x14ac:dyDescent="0.2">
      <c r="W1093" s="402"/>
      <c r="X1093" s="402"/>
      <c r="Y1093" s="402"/>
      <c r="Z1093" s="402"/>
    </row>
    <row r="1094" spans="23:26" x14ac:dyDescent="0.2">
      <c r="W1094" s="402"/>
      <c r="X1094" s="402"/>
      <c r="Y1094" s="402"/>
      <c r="Z1094" s="402"/>
    </row>
    <row r="1095" spans="23:26" x14ac:dyDescent="0.2">
      <c r="W1095" s="402"/>
      <c r="X1095" s="402"/>
      <c r="Y1095" s="402"/>
      <c r="Z1095" s="402"/>
    </row>
    <row r="1096" spans="23:26" x14ac:dyDescent="0.2">
      <c r="W1096" s="402"/>
      <c r="X1096" s="402"/>
      <c r="Y1096" s="402"/>
      <c r="Z1096" s="402"/>
    </row>
    <row r="1097" spans="23:26" x14ac:dyDescent="0.2">
      <c r="W1097" s="402"/>
      <c r="X1097" s="402"/>
      <c r="Y1097" s="402"/>
      <c r="Z1097" s="402"/>
    </row>
    <row r="1098" spans="23:26" x14ac:dyDescent="0.2">
      <c r="W1098" s="402"/>
      <c r="X1098" s="402"/>
      <c r="Y1098" s="402"/>
      <c r="Z1098" s="402"/>
    </row>
    <row r="1099" spans="23:26" x14ac:dyDescent="0.2">
      <c r="W1099" s="402"/>
      <c r="X1099" s="402"/>
      <c r="Y1099" s="402"/>
      <c r="Z1099" s="402"/>
    </row>
    <row r="1100" spans="23:26" x14ac:dyDescent="0.2">
      <c r="W1100" s="402"/>
      <c r="X1100" s="402"/>
      <c r="Y1100" s="402"/>
      <c r="Z1100" s="402"/>
    </row>
    <row r="1101" spans="23:26" x14ac:dyDescent="0.2">
      <c r="W1101" s="402"/>
      <c r="X1101" s="402"/>
      <c r="Y1101" s="402"/>
      <c r="Z1101" s="402"/>
    </row>
    <row r="1102" spans="23:26" x14ac:dyDescent="0.2">
      <c r="W1102" s="402"/>
      <c r="X1102" s="402"/>
      <c r="Y1102" s="402"/>
      <c r="Z1102" s="402"/>
    </row>
    <row r="1103" spans="23:26" x14ac:dyDescent="0.2">
      <c r="W1103" s="402"/>
      <c r="X1103" s="402"/>
      <c r="Y1103" s="402"/>
      <c r="Z1103" s="402"/>
    </row>
    <row r="1104" spans="23:26" x14ac:dyDescent="0.2">
      <c r="W1104" s="402"/>
      <c r="X1104" s="402"/>
      <c r="Y1104" s="402"/>
      <c r="Z1104" s="402"/>
    </row>
    <row r="1105" spans="23:26" x14ac:dyDescent="0.2">
      <c r="W1105" s="402"/>
      <c r="X1105" s="402"/>
      <c r="Y1105" s="402"/>
      <c r="Z1105" s="402"/>
    </row>
    <row r="1106" spans="23:26" x14ac:dyDescent="0.2">
      <c r="W1106" s="402"/>
      <c r="X1106" s="402"/>
      <c r="Y1106" s="402"/>
      <c r="Z1106" s="402"/>
    </row>
    <row r="1107" spans="23:26" x14ac:dyDescent="0.2">
      <c r="W1107" s="402"/>
      <c r="X1107" s="402"/>
      <c r="Y1107" s="402"/>
      <c r="Z1107" s="402"/>
    </row>
    <row r="1108" spans="23:26" x14ac:dyDescent="0.2">
      <c r="W1108" s="402"/>
      <c r="X1108" s="402"/>
      <c r="Y1108" s="402"/>
      <c r="Z1108" s="402"/>
    </row>
    <row r="1109" spans="23:26" x14ac:dyDescent="0.2">
      <c r="W1109" s="402"/>
      <c r="X1109" s="402"/>
      <c r="Y1109" s="402"/>
      <c r="Z1109" s="402"/>
    </row>
    <row r="1110" spans="23:26" x14ac:dyDescent="0.2">
      <c r="W1110" s="402"/>
      <c r="X1110" s="402"/>
      <c r="Y1110" s="402"/>
      <c r="Z1110" s="402"/>
    </row>
    <row r="1111" spans="23:26" x14ac:dyDescent="0.2">
      <c r="W1111" s="402"/>
      <c r="X1111" s="402"/>
      <c r="Y1111" s="402"/>
      <c r="Z1111" s="402"/>
    </row>
    <row r="1112" spans="23:26" x14ac:dyDescent="0.2">
      <c r="W1112" s="402"/>
      <c r="X1112" s="402"/>
      <c r="Y1112" s="402"/>
      <c r="Z1112" s="402"/>
    </row>
    <row r="1113" spans="23:26" x14ac:dyDescent="0.2">
      <c r="W1113" s="402"/>
      <c r="X1113" s="402"/>
      <c r="Y1113" s="402"/>
      <c r="Z1113" s="402"/>
    </row>
    <row r="1114" spans="23:26" x14ac:dyDescent="0.2">
      <c r="W1114" s="402"/>
      <c r="X1114" s="402"/>
      <c r="Y1114" s="402"/>
      <c r="Z1114" s="402"/>
    </row>
    <row r="1115" spans="23:26" x14ac:dyDescent="0.2">
      <c r="W1115" s="402"/>
      <c r="X1115" s="402"/>
      <c r="Y1115" s="402"/>
      <c r="Z1115" s="402"/>
    </row>
    <row r="1116" spans="23:26" x14ac:dyDescent="0.2">
      <c r="W1116" s="402"/>
      <c r="X1116" s="402"/>
      <c r="Y1116" s="402"/>
      <c r="Z1116" s="402"/>
    </row>
    <row r="1117" spans="23:26" x14ac:dyDescent="0.2">
      <c r="W1117" s="402"/>
      <c r="X1117" s="402"/>
      <c r="Y1117" s="402"/>
      <c r="Z1117" s="402"/>
    </row>
    <row r="1118" spans="23:26" x14ac:dyDescent="0.2">
      <c r="W1118" s="402"/>
      <c r="X1118" s="402"/>
      <c r="Y1118" s="402"/>
      <c r="Z1118" s="402"/>
    </row>
    <row r="1119" spans="23:26" x14ac:dyDescent="0.2">
      <c r="W1119" s="402"/>
      <c r="X1119" s="402"/>
      <c r="Y1119" s="402"/>
      <c r="Z1119" s="402"/>
    </row>
    <row r="1120" spans="23:26" x14ac:dyDescent="0.2">
      <c r="W1120" s="402"/>
      <c r="X1120" s="402"/>
      <c r="Y1120" s="402"/>
      <c r="Z1120" s="402"/>
    </row>
    <row r="1121" spans="23:26" x14ac:dyDescent="0.2">
      <c r="W1121" s="402"/>
      <c r="X1121" s="402"/>
      <c r="Y1121" s="402"/>
      <c r="Z1121" s="402"/>
    </row>
    <row r="1122" spans="23:26" x14ac:dyDescent="0.2">
      <c r="W1122" s="402"/>
      <c r="X1122" s="402"/>
      <c r="Y1122" s="402"/>
      <c r="Z1122" s="402"/>
    </row>
    <row r="1123" spans="23:26" x14ac:dyDescent="0.2">
      <c r="W1123" s="402"/>
      <c r="X1123" s="402"/>
      <c r="Y1123" s="402"/>
      <c r="Z1123" s="402"/>
    </row>
    <row r="1124" spans="23:26" x14ac:dyDescent="0.2">
      <c r="W1124" s="402"/>
      <c r="X1124" s="402"/>
      <c r="Y1124" s="402"/>
      <c r="Z1124" s="402"/>
    </row>
    <row r="1125" spans="23:26" x14ac:dyDescent="0.2">
      <c r="W1125" s="402"/>
      <c r="X1125" s="402"/>
      <c r="Y1125" s="402"/>
      <c r="Z1125" s="402"/>
    </row>
    <row r="1126" spans="23:26" x14ac:dyDescent="0.2">
      <c r="W1126" s="402"/>
      <c r="X1126" s="402"/>
      <c r="Y1126" s="402"/>
      <c r="Z1126" s="402"/>
    </row>
    <row r="1127" spans="23:26" x14ac:dyDescent="0.2">
      <c r="W1127" s="402"/>
      <c r="X1127" s="402"/>
      <c r="Y1127" s="402"/>
      <c r="Z1127" s="402"/>
    </row>
    <row r="1128" spans="23:26" x14ac:dyDescent="0.2">
      <c r="W1128" s="402"/>
      <c r="X1128" s="402"/>
      <c r="Y1128" s="402"/>
      <c r="Z1128" s="402"/>
    </row>
    <row r="1129" spans="23:26" x14ac:dyDescent="0.2">
      <c r="W1129" s="402"/>
      <c r="X1129" s="402"/>
      <c r="Y1129" s="402"/>
      <c r="Z1129" s="402"/>
    </row>
    <row r="1130" spans="23:26" x14ac:dyDescent="0.2">
      <c r="W1130" s="402"/>
      <c r="X1130" s="402"/>
      <c r="Y1130" s="402"/>
      <c r="Z1130" s="402"/>
    </row>
    <row r="1131" spans="23:26" x14ac:dyDescent="0.2">
      <c r="W1131" s="402"/>
      <c r="X1131" s="402"/>
      <c r="Y1131" s="402"/>
      <c r="Z1131" s="402"/>
    </row>
    <row r="1132" spans="23:26" x14ac:dyDescent="0.2">
      <c r="W1132" s="402"/>
      <c r="X1132" s="402"/>
      <c r="Y1132" s="402"/>
      <c r="Z1132" s="402"/>
    </row>
    <row r="1133" spans="23:26" x14ac:dyDescent="0.2">
      <c r="W1133" s="402"/>
      <c r="X1133" s="402"/>
      <c r="Y1133" s="402"/>
      <c r="Z1133" s="402"/>
    </row>
    <row r="1134" spans="23:26" x14ac:dyDescent="0.2">
      <c r="W1134" s="402"/>
      <c r="X1134" s="402"/>
      <c r="Y1134" s="402"/>
      <c r="Z1134" s="402"/>
    </row>
    <row r="1135" spans="23:26" x14ac:dyDescent="0.2">
      <c r="W1135" s="402"/>
      <c r="X1135" s="402"/>
      <c r="Y1135" s="402"/>
      <c r="Z1135" s="402"/>
    </row>
    <row r="1136" spans="23:26" x14ac:dyDescent="0.2">
      <c r="W1136" s="402"/>
      <c r="X1136" s="402"/>
      <c r="Y1136" s="402"/>
      <c r="Z1136" s="402"/>
    </row>
    <row r="1137" spans="23:26" x14ac:dyDescent="0.2">
      <c r="W1137" s="402"/>
      <c r="X1137" s="402"/>
      <c r="Y1137" s="402"/>
      <c r="Z1137" s="402"/>
    </row>
    <row r="1138" spans="23:26" x14ac:dyDescent="0.2">
      <c r="W1138" s="402"/>
      <c r="X1138" s="402"/>
      <c r="Y1138" s="402"/>
      <c r="Z1138" s="402"/>
    </row>
    <row r="1139" spans="23:26" x14ac:dyDescent="0.2">
      <c r="W1139" s="402"/>
      <c r="X1139" s="402"/>
      <c r="Y1139" s="402"/>
      <c r="Z1139" s="402"/>
    </row>
    <row r="1140" spans="23:26" x14ac:dyDescent="0.2">
      <c r="W1140" s="402"/>
      <c r="X1140" s="402"/>
      <c r="Y1140" s="402"/>
      <c r="Z1140" s="402"/>
    </row>
    <row r="1141" spans="23:26" x14ac:dyDescent="0.2">
      <c r="W1141" s="402"/>
      <c r="X1141" s="402"/>
      <c r="Y1141" s="402"/>
      <c r="Z1141" s="402"/>
    </row>
    <row r="1142" spans="23:26" x14ac:dyDescent="0.2">
      <c r="W1142" s="402"/>
      <c r="X1142" s="402"/>
      <c r="Y1142" s="402"/>
      <c r="Z1142" s="402"/>
    </row>
    <row r="1143" spans="23:26" x14ac:dyDescent="0.2">
      <c r="W1143" s="402"/>
      <c r="X1143" s="402"/>
      <c r="Y1143" s="402"/>
      <c r="Z1143" s="402"/>
    </row>
    <row r="1144" spans="23:26" x14ac:dyDescent="0.2">
      <c r="W1144" s="402"/>
      <c r="X1144" s="402"/>
      <c r="Y1144" s="402"/>
      <c r="Z1144" s="402"/>
    </row>
    <row r="1145" spans="23:26" x14ac:dyDescent="0.2">
      <c r="W1145" s="402"/>
      <c r="X1145" s="402"/>
      <c r="Y1145" s="402"/>
      <c r="Z1145" s="402"/>
    </row>
    <row r="1146" spans="23:26" x14ac:dyDescent="0.2">
      <c r="W1146" s="402"/>
      <c r="X1146" s="402"/>
      <c r="Y1146" s="402"/>
      <c r="Z1146" s="402"/>
    </row>
    <row r="1147" spans="23:26" x14ac:dyDescent="0.2">
      <c r="W1147" s="402"/>
      <c r="X1147" s="402"/>
      <c r="Y1147" s="402"/>
      <c r="Z1147" s="402"/>
    </row>
    <row r="1148" spans="23:26" x14ac:dyDescent="0.2">
      <c r="W1148" s="402"/>
      <c r="X1148" s="402"/>
      <c r="Y1148" s="402"/>
      <c r="Z1148" s="402"/>
    </row>
    <row r="1149" spans="23:26" x14ac:dyDescent="0.2">
      <c r="W1149" s="402"/>
      <c r="X1149" s="402"/>
      <c r="Y1149" s="402"/>
      <c r="Z1149" s="402"/>
    </row>
    <row r="1150" spans="23:26" x14ac:dyDescent="0.2">
      <c r="W1150" s="402"/>
      <c r="X1150" s="402"/>
      <c r="Y1150" s="402"/>
      <c r="Z1150" s="402"/>
    </row>
    <row r="1151" spans="23:26" x14ac:dyDescent="0.2">
      <c r="W1151" s="402"/>
      <c r="X1151" s="402"/>
      <c r="Y1151" s="402"/>
      <c r="Z1151" s="402"/>
    </row>
    <row r="1152" spans="23:26" x14ac:dyDescent="0.2">
      <c r="W1152" s="402"/>
      <c r="X1152" s="402"/>
      <c r="Y1152" s="402"/>
      <c r="Z1152" s="402"/>
    </row>
    <row r="1153" spans="23:26" x14ac:dyDescent="0.2">
      <c r="W1153" s="402"/>
      <c r="X1153" s="402"/>
      <c r="Y1153" s="402"/>
      <c r="Z1153" s="402"/>
    </row>
    <row r="1154" spans="23:26" x14ac:dyDescent="0.2">
      <c r="W1154" s="402"/>
      <c r="X1154" s="402"/>
      <c r="Y1154" s="402"/>
      <c r="Z1154" s="402"/>
    </row>
    <row r="1155" spans="23:26" x14ac:dyDescent="0.2">
      <c r="W1155" s="402"/>
      <c r="X1155" s="402"/>
      <c r="Y1155" s="402"/>
      <c r="Z1155" s="402"/>
    </row>
    <row r="1156" spans="23:26" x14ac:dyDescent="0.2">
      <c r="W1156" s="402"/>
      <c r="X1156" s="402"/>
      <c r="Y1156" s="402"/>
      <c r="Z1156" s="402"/>
    </row>
    <row r="1157" spans="23:26" x14ac:dyDescent="0.2">
      <c r="W1157" s="402"/>
      <c r="X1157" s="402"/>
      <c r="Y1157" s="402"/>
      <c r="Z1157" s="402"/>
    </row>
    <row r="1158" spans="23:26" x14ac:dyDescent="0.2">
      <c r="W1158" s="402"/>
      <c r="X1158" s="402"/>
      <c r="Y1158" s="402"/>
      <c r="Z1158" s="402"/>
    </row>
    <row r="1159" spans="23:26" x14ac:dyDescent="0.2">
      <c r="W1159" s="402"/>
      <c r="X1159" s="402"/>
      <c r="Y1159" s="402"/>
      <c r="Z1159" s="402"/>
    </row>
    <row r="1160" spans="23:26" x14ac:dyDescent="0.2">
      <c r="W1160" s="402"/>
      <c r="X1160" s="402"/>
      <c r="Y1160" s="402"/>
      <c r="Z1160" s="402"/>
    </row>
    <row r="1161" spans="23:26" x14ac:dyDescent="0.2">
      <c r="W1161" s="402"/>
      <c r="X1161" s="402"/>
      <c r="Y1161" s="402"/>
      <c r="Z1161" s="402"/>
    </row>
    <row r="1162" spans="23:26" x14ac:dyDescent="0.2">
      <c r="W1162" s="402"/>
      <c r="X1162" s="402"/>
      <c r="Y1162" s="402"/>
      <c r="Z1162" s="402"/>
    </row>
    <row r="1163" spans="23:26" x14ac:dyDescent="0.2">
      <c r="W1163" s="402"/>
      <c r="X1163" s="402"/>
      <c r="Y1163" s="402"/>
      <c r="Z1163" s="402"/>
    </row>
    <row r="1164" spans="23:26" x14ac:dyDescent="0.2">
      <c r="W1164" s="402"/>
      <c r="X1164" s="402"/>
      <c r="Y1164" s="402"/>
      <c r="Z1164" s="402"/>
    </row>
    <row r="1165" spans="23:26" x14ac:dyDescent="0.2">
      <c r="W1165" s="402"/>
      <c r="X1165" s="402"/>
      <c r="Y1165" s="402"/>
      <c r="Z1165" s="402"/>
    </row>
    <row r="1166" spans="23:26" x14ac:dyDescent="0.2">
      <c r="W1166" s="402"/>
      <c r="X1166" s="402"/>
      <c r="Y1166" s="402"/>
      <c r="Z1166" s="402"/>
    </row>
    <row r="1167" spans="23:26" x14ac:dyDescent="0.2">
      <c r="W1167" s="402"/>
      <c r="X1167" s="402"/>
      <c r="Y1167" s="402"/>
      <c r="Z1167" s="402"/>
    </row>
    <row r="1168" spans="23:26" x14ac:dyDescent="0.2">
      <c r="W1168" s="402"/>
      <c r="X1168" s="402"/>
      <c r="Y1168" s="402"/>
      <c r="Z1168" s="402"/>
    </row>
    <row r="1169" spans="23:26" x14ac:dyDescent="0.2">
      <c r="W1169" s="402"/>
      <c r="X1169" s="402"/>
      <c r="Y1169" s="402"/>
      <c r="Z1169" s="402"/>
    </row>
    <row r="1170" spans="23:26" x14ac:dyDescent="0.2">
      <c r="W1170" s="402"/>
      <c r="X1170" s="402"/>
      <c r="Y1170" s="402"/>
      <c r="Z1170" s="402"/>
    </row>
    <row r="1171" spans="23:26" x14ac:dyDescent="0.2">
      <c r="W1171" s="402"/>
      <c r="X1171" s="402"/>
      <c r="Y1171" s="402"/>
      <c r="Z1171" s="402"/>
    </row>
    <row r="1172" spans="23:26" x14ac:dyDescent="0.2">
      <c r="W1172" s="402"/>
      <c r="X1172" s="402"/>
      <c r="Y1172" s="402"/>
      <c r="Z1172" s="402"/>
    </row>
    <row r="1173" spans="23:26" x14ac:dyDescent="0.2">
      <c r="W1173" s="402"/>
      <c r="X1173" s="402"/>
      <c r="Y1173" s="402"/>
      <c r="Z1173" s="402"/>
    </row>
    <row r="1174" spans="23:26" x14ac:dyDescent="0.2">
      <c r="W1174" s="402"/>
      <c r="X1174" s="402"/>
      <c r="Y1174" s="402"/>
      <c r="Z1174" s="402"/>
    </row>
    <row r="1175" spans="23:26" x14ac:dyDescent="0.2">
      <c r="W1175" s="402"/>
      <c r="X1175" s="402"/>
      <c r="Y1175" s="402"/>
      <c r="Z1175" s="402"/>
    </row>
    <row r="1176" spans="23:26" x14ac:dyDescent="0.2">
      <c r="W1176" s="402"/>
      <c r="X1176" s="402"/>
      <c r="Y1176" s="402"/>
      <c r="Z1176" s="402"/>
    </row>
    <row r="1177" spans="23:26" x14ac:dyDescent="0.2">
      <c r="W1177" s="402"/>
      <c r="X1177" s="402"/>
      <c r="Y1177" s="402"/>
      <c r="Z1177" s="402"/>
    </row>
    <row r="1178" spans="23:26" x14ac:dyDescent="0.2">
      <c r="W1178" s="402"/>
      <c r="X1178" s="402"/>
      <c r="Y1178" s="402"/>
      <c r="Z1178" s="402"/>
    </row>
    <row r="1179" spans="23:26" x14ac:dyDescent="0.2">
      <c r="W1179" s="402"/>
      <c r="X1179" s="402"/>
      <c r="Y1179" s="402"/>
      <c r="Z1179" s="402"/>
    </row>
    <row r="1180" spans="23:26" x14ac:dyDescent="0.2">
      <c r="W1180" s="402"/>
      <c r="X1180" s="402"/>
      <c r="Y1180" s="402"/>
      <c r="Z1180" s="402"/>
    </row>
    <row r="1181" spans="23:26" x14ac:dyDescent="0.2">
      <c r="W1181" s="402"/>
      <c r="X1181" s="402"/>
      <c r="Y1181" s="402"/>
      <c r="Z1181" s="402"/>
    </row>
    <row r="1182" spans="23:26" x14ac:dyDescent="0.2">
      <c r="W1182" s="402"/>
      <c r="X1182" s="402"/>
      <c r="Y1182" s="402"/>
      <c r="Z1182" s="402"/>
    </row>
    <row r="1183" spans="23:26" x14ac:dyDescent="0.2">
      <c r="W1183" s="402"/>
      <c r="X1183" s="402"/>
      <c r="Y1183" s="402"/>
      <c r="Z1183" s="402"/>
    </row>
    <row r="1184" spans="23:26" x14ac:dyDescent="0.2">
      <c r="W1184" s="402"/>
      <c r="X1184" s="402"/>
      <c r="Y1184" s="402"/>
      <c r="Z1184" s="402"/>
    </row>
    <row r="1185" spans="23:26" x14ac:dyDescent="0.2">
      <c r="W1185" s="402"/>
      <c r="X1185" s="402"/>
      <c r="Y1185" s="402"/>
      <c r="Z1185" s="402"/>
    </row>
    <row r="1186" spans="23:26" x14ac:dyDescent="0.2">
      <c r="W1186" s="402"/>
      <c r="X1186" s="402"/>
      <c r="Y1186" s="402"/>
      <c r="Z1186" s="402"/>
    </row>
    <row r="1187" spans="23:26" x14ac:dyDescent="0.2">
      <c r="W1187" s="402"/>
      <c r="X1187" s="402"/>
      <c r="Y1187" s="402"/>
      <c r="Z1187" s="402"/>
    </row>
    <row r="1188" spans="23:26" x14ac:dyDescent="0.2">
      <c r="W1188" s="402"/>
      <c r="X1188" s="402"/>
      <c r="Y1188" s="402"/>
      <c r="Z1188" s="402"/>
    </row>
    <row r="1189" spans="23:26" x14ac:dyDescent="0.2">
      <c r="W1189" s="402"/>
      <c r="X1189" s="402"/>
      <c r="Y1189" s="402"/>
      <c r="Z1189" s="402"/>
    </row>
    <row r="1190" spans="23:26" x14ac:dyDescent="0.2">
      <c r="W1190" s="402"/>
      <c r="X1190" s="402"/>
      <c r="Y1190" s="402"/>
      <c r="Z1190" s="402"/>
    </row>
    <row r="1191" spans="23:26" x14ac:dyDescent="0.2">
      <c r="W1191" s="402"/>
      <c r="X1191" s="402"/>
      <c r="Y1191" s="402"/>
      <c r="Z1191" s="402"/>
    </row>
    <row r="1192" spans="23:26" x14ac:dyDescent="0.2">
      <c r="W1192" s="402"/>
      <c r="X1192" s="402"/>
      <c r="Y1192" s="402"/>
      <c r="Z1192" s="402"/>
    </row>
    <row r="1193" spans="23:26" x14ac:dyDescent="0.2">
      <c r="W1193" s="402"/>
      <c r="X1193" s="402"/>
      <c r="Y1193" s="402"/>
      <c r="Z1193" s="402"/>
    </row>
    <row r="1194" spans="23:26" x14ac:dyDescent="0.2">
      <c r="W1194" s="402"/>
      <c r="X1194" s="402"/>
      <c r="Y1194" s="402"/>
      <c r="Z1194" s="402"/>
    </row>
    <row r="1195" spans="23:26" x14ac:dyDescent="0.2">
      <c r="W1195" s="402"/>
      <c r="X1195" s="402"/>
      <c r="Y1195" s="402"/>
      <c r="Z1195" s="402"/>
    </row>
    <row r="1196" spans="23:26" x14ac:dyDescent="0.2">
      <c r="W1196" s="402"/>
      <c r="X1196" s="402"/>
      <c r="Y1196" s="402"/>
      <c r="Z1196" s="402"/>
    </row>
    <row r="1197" spans="23:26" x14ac:dyDescent="0.2">
      <c r="W1197" s="402"/>
      <c r="X1197" s="402"/>
      <c r="Y1197" s="402"/>
      <c r="Z1197" s="402"/>
    </row>
    <row r="1198" spans="23:26" x14ac:dyDescent="0.2">
      <c r="W1198" s="402"/>
      <c r="X1198" s="402"/>
      <c r="Y1198" s="402"/>
      <c r="Z1198" s="402"/>
    </row>
    <row r="1199" spans="23:26" x14ac:dyDescent="0.2">
      <c r="W1199" s="402"/>
      <c r="X1199" s="402"/>
      <c r="Y1199" s="402"/>
      <c r="Z1199" s="402"/>
    </row>
    <row r="1200" spans="23:26" x14ac:dyDescent="0.2">
      <c r="W1200" s="402"/>
      <c r="X1200" s="402"/>
      <c r="Y1200" s="402"/>
      <c r="Z1200" s="402"/>
    </row>
    <row r="1201" spans="23:26" x14ac:dyDescent="0.2">
      <c r="W1201" s="402"/>
      <c r="X1201" s="402"/>
      <c r="Y1201" s="402"/>
      <c r="Z1201" s="402"/>
    </row>
    <row r="1202" spans="23:26" x14ac:dyDescent="0.2">
      <c r="W1202" s="402"/>
      <c r="X1202" s="402"/>
      <c r="Y1202" s="402"/>
      <c r="Z1202" s="402"/>
    </row>
    <row r="1203" spans="23:26" x14ac:dyDescent="0.2">
      <c r="W1203" s="402"/>
      <c r="X1203" s="402"/>
      <c r="Y1203" s="402"/>
      <c r="Z1203" s="402"/>
    </row>
    <row r="1204" spans="23:26" x14ac:dyDescent="0.2">
      <c r="W1204" s="402"/>
      <c r="X1204" s="402"/>
      <c r="Y1204" s="402"/>
      <c r="Z1204" s="402"/>
    </row>
    <row r="1205" spans="23:26" x14ac:dyDescent="0.2">
      <c r="W1205" s="402"/>
      <c r="X1205" s="402"/>
      <c r="Y1205" s="402"/>
      <c r="Z1205" s="402"/>
    </row>
    <row r="1206" spans="23:26" x14ac:dyDescent="0.2">
      <c r="W1206" s="402"/>
      <c r="X1206" s="402"/>
      <c r="Y1206" s="402"/>
      <c r="Z1206" s="402"/>
    </row>
    <row r="1207" spans="23:26" x14ac:dyDescent="0.2">
      <c r="W1207" s="402"/>
      <c r="X1207" s="402"/>
      <c r="Y1207" s="402"/>
      <c r="Z1207" s="402"/>
    </row>
    <row r="1208" spans="23:26" x14ac:dyDescent="0.2">
      <c r="W1208" s="402"/>
      <c r="X1208" s="402"/>
      <c r="Y1208" s="402"/>
      <c r="Z1208" s="402"/>
    </row>
    <row r="1209" spans="23:26" x14ac:dyDescent="0.2">
      <c r="W1209" s="402"/>
      <c r="X1209" s="402"/>
      <c r="Y1209" s="402"/>
      <c r="Z1209" s="402"/>
    </row>
    <row r="1210" spans="23:26" x14ac:dyDescent="0.2">
      <c r="W1210" s="402"/>
      <c r="X1210" s="402"/>
      <c r="Y1210" s="402"/>
      <c r="Z1210" s="402"/>
    </row>
    <row r="1211" spans="23:26" x14ac:dyDescent="0.2">
      <c r="W1211" s="402"/>
      <c r="X1211" s="402"/>
      <c r="Y1211" s="402"/>
      <c r="Z1211" s="402"/>
    </row>
    <row r="1212" spans="23:26" x14ac:dyDescent="0.2">
      <c r="W1212" s="402"/>
      <c r="X1212" s="402"/>
      <c r="Y1212" s="402"/>
      <c r="Z1212" s="402"/>
    </row>
    <row r="1213" spans="23:26" x14ac:dyDescent="0.2">
      <c r="W1213" s="402"/>
      <c r="X1213" s="402"/>
      <c r="Y1213" s="402"/>
      <c r="Z1213" s="402"/>
    </row>
    <row r="1214" spans="23:26" x14ac:dyDescent="0.2">
      <c r="W1214" s="402"/>
      <c r="X1214" s="402"/>
      <c r="Y1214" s="402"/>
      <c r="Z1214" s="402"/>
    </row>
    <row r="1215" spans="23:26" x14ac:dyDescent="0.2">
      <c r="W1215" s="402"/>
      <c r="X1215" s="402"/>
      <c r="Y1215" s="402"/>
      <c r="Z1215" s="402"/>
    </row>
    <row r="1216" spans="23:26" x14ac:dyDescent="0.2">
      <c r="W1216" s="402"/>
      <c r="X1216" s="402"/>
      <c r="Y1216" s="402"/>
      <c r="Z1216" s="402"/>
    </row>
    <row r="1217" spans="23:26" x14ac:dyDescent="0.2">
      <c r="W1217" s="402"/>
      <c r="X1217" s="402"/>
      <c r="Y1217" s="402"/>
      <c r="Z1217" s="402"/>
    </row>
    <row r="1218" spans="23:26" x14ac:dyDescent="0.2">
      <c r="W1218" s="402"/>
      <c r="X1218" s="402"/>
      <c r="Y1218" s="402"/>
      <c r="Z1218" s="402"/>
    </row>
    <row r="1219" spans="23:26" x14ac:dyDescent="0.2">
      <c r="W1219" s="402"/>
      <c r="X1219" s="402"/>
      <c r="Y1219" s="402"/>
      <c r="Z1219" s="402"/>
    </row>
    <row r="1220" spans="23:26" x14ac:dyDescent="0.2">
      <c r="W1220" s="402"/>
      <c r="X1220" s="402"/>
      <c r="Y1220" s="402"/>
      <c r="Z1220" s="402"/>
    </row>
    <row r="1221" spans="23:26" x14ac:dyDescent="0.2">
      <c r="W1221" s="402"/>
      <c r="X1221" s="402"/>
      <c r="Y1221" s="402"/>
      <c r="Z1221" s="402"/>
    </row>
    <row r="1222" spans="23:26" x14ac:dyDescent="0.2">
      <c r="W1222" s="402"/>
      <c r="X1222" s="402"/>
      <c r="Y1222" s="402"/>
      <c r="Z1222" s="402"/>
    </row>
    <row r="1223" spans="23:26" x14ac:dyDescent="0.2">
      <c r="W1223" s="402"/>
      <c r="X1223" s="402"/>
      <c r="Y1223" s="402"/>
      <c r="Z1223" s="402"/>
    </row>
    <row r="1224" spans="23:26" x14ac:dyDescent="0.2">
      <c r="W1224" s="402"/>
      <c r="X1224" s="402"/>
      <c r="Y1224" s="402"/>
      <c r="Z1224" s="402"/>
    </row>
    <row r="1225" spans="23:26" x14ac:dyDescent="0.2">
      <c r="W1225" s="402"/>
      <c r="X1225" s="402"/>
      <c r="Y1225" s="402"/>
      <c r="Z1225" s="402"/>
    </row>
    <row r="1226" spans="23:26" x14ac:dyDescent="0.2">
      <c r="W1226" s="402"/>
      <c r="X1226" s="402"/>
      <c r="Y1226" s="402"/>
      <c r="Z1226" s="402"/>
    </row>
    <row r="1227" spans="23:26" x14ac:dyDescent="0.2">
      <c r="W1227" s="402"/>
      <c r="X1227" s="402"/>
      <c r="Y1227" s="402"/>
      <c r="Z1227" s="402"/>
    </row>
    <row r="1228" spans="23:26" x14ac:dyDescent="0.2">
      <c r="W1228" s="402"/>
      <c r="X1228" s="402"/>
      <c r="Y1228" s="402"/>
      <c r="Z1228" s="402"/>
    </row>
    <row r="1229" spans="23:26" x14ac:dyDescent="0.2">
      <c r="W1229" s="402"/>
      <c r="X1229" s="402"/>
      <c r="Y1229" s="402"/>
      <c r="Z1229" s="402"/>
    </row>
    <row r="1230" spans="23:26" x14ac:dyDescent="0.2">
      <c r="W1230" s="402"/>
      <c r="X1230" s="402"/>
      <c r="Y1230" s="402"/>
      <c r="Z1230" s="402"/>
    </row>
    <row r="1231" spans="23:26" x14ac:dyDescent="0.2">
      <c r="W1231" s="402"/>
      <c r="X1231" s="402"/>
      <c r="Y1231" s="402"/>
      <c r="Z1231" s="402"/>
    </row>
    <row r="1232" spans="23:26" x14ac:dyDescent="0.2">
      <c r="W1232" s="402"/>
      <c r="X1232" s="402"/>
      <c r="Y1232" s="402"/>
      <c r="Z1232" s="402"/>
    </row>
    <row r="1233" spans="23:26" x14ac:dyDescent="0.2">
      <c r="W1233" s="402"/>
      <c r="X1233" s="402"/>
      <c r="Y1233" s="402"/>
      <c r="Z1233" s="402"/>
    </row>
    <row r="1234" spans="23:26" x14ac:dyDescent="0.2">
      <c r="W1234" s="402"/>
      <c r="X1234" s="402"/>
      <c r="Y1234" s="402"/>
      <c r="Z1234" s="402"/>
    </row>
    <row r="1235" spans="23:26" x14ac:dyDescent="0.2">
      <c r="W1235" s="402"/>
      <c r="X1235" s="402"/>
      <c r="Y1235" s="402"/>
      <c r="Z1235" s="402"/>
    </row>
    <row r="1236" spans="23:26" x14ac:dyDescent="0.2">
      <c r="W1236" s="402"/>
      <c r="X1236" s="402"/>
      <c r="Y1236" s="402"/>
      <c r="Z1236" s="402"/>
    </row>
    <row r="1237" spans="23:26" x14ac:dyDescent="0.2">
      <c r="W1237" s="402"/>
      <c r="X1237" s="402"/>
      <c r="Y1237" s="402"/>
      <c r="Z1237" s="402"/>
    </row>
    <row r="1238" spans="23:26" x14ac:dyDescent="0.2">
      <c r="W1238" s="402"/>
      <c r="X1238" s="402"/>
      <c r="Y1238" s="402"/>
      <c r="Z1238" s="402"/>
    </row>
    <row r="1239" spans="23:26" x14ac:dyDescent="0.2">
      <c r="W1239" s="402"/>
      <c r="X1239" s="402"/>
      <c r="Y1239" s="402"/>
      <c r="Z1239" s="402"/>
    </row>
    <row r="1240" spans="23:26" x14ac:dyDescent="0.2">
      <c r="W1240" s="402"/>
      <c r="X1240" s="402"/>
      <c r="Y1240" s="402"/>
      <c r="Z1240" s="402"/>
    </row>
    <row r="1241" spans="23:26" x14ac:dyDescent="0.2">
      <c r="W1241" s="402"/>
      <c r="X1241" s="402"/>
      <c r="Y1241" s="402"/>
      <c r="Z1241" s="402"/>
    </row>
    <row r="1242" spans="23:26" x14ac:dyDescent="0.2">
      <c r="W1242" s="402"/>
      <c r="X1242" s="402"/>
      <c r="Y1242" s="402"/>
      <c r="Z1242" s="402"/>
    </row>
    <row r="1243" spans="23:26" x14ac:dyDescent="0.2">
      <c r="W1243" s="402"/>
      <c r="X1243" s="402"/>
      <c r="Y1243" s="402"/>
      <c r="Z1243" s="402"/>
    </row>
    <row r="1244" spans="23:26" x14ac:dyDescent="0.2">
      <c r="W1244" s="402"/>
      <c r="X1244" s="402"/>
      <c r="Y1244" s="402"/>
      <c r="Z1244" s="402"/>
    </row>
    <row r="1245" spans="23:26" x14ac:dyDescent="0.2">
      <c r="W1245" s="402"/>
      <c r="X1245" s="402"/>
      <c r="Y1245" s="402"/>
      <c r="Z1245" s="402"/>
    </row>
    <row r="1246" spans="23:26" x14ac:dyDescent="0.2">
      <c r="W1246" s="402"/>
      <c r="X1246" s="402"/>
      <c r="Y1246" s="402"/>
      <c r="Z1246" s="402"/>
    </row>
    <row r="1247" spans="23:26" x14ac:dyDescent="0.2">
      <c r="W1247" s="402"/>
      <c r="X1247" s="402"/>
      <c r="Y1247" s="402"/>
      <c r="Z1247" s="402"/>
    </row>
    <row r="1248" spans="23:26" x14ac:dyDescent="0.2">
      <c r="W1248" s="402"/>
      <c r="X1248" s="402"/>
      <c r="Y1248" s="402"/>
      <c r="Z1248" s="402"/>
    </row>
    <row r="1249" spans="23:26" x14ac:dyDescent="0.2">
      <c r="W1249" s="402"/>
      <c r="X1249" s="402"/>
      <c r="Y1249" s="402"/>
      <c r="Z1249" s="402"/>
    </row>
    <row r="1250" spans="23:26" x14ac:dyDescent="0.2">
      <c r="W1250" s="402"/>
      <c r="X1250" s="402"/>
      <c r="Y1250" s="402"/>
      <c r="Z1250" s="402"/>
    </row>
    <row r="1251" spans="23:26" x14ac:dyDescent="0.2">
      <c r="W1251" s="402"/>
      <c r="X1251" s="402"/>
      <c r="Y1251" s="402"/>
      <c r="Z1251" s="402"/>
    </row>
    <row r="1252" spans="23:26" x14ac:dyDescent="0.2">
      <c r="W1252" s="402"/>
      <c r="X1252" s="402"/>
      <c r="Y1252" s="402"/>
      <c r="Z1252" s="402"/>
    </row>
    <row r="1253" spans="23:26" x14ac:dyDescent="0.2">
      <c r="W1253" s="402"/>
      <c r="X1253" s="402"/>
      <c r="Y1253" s="402"/>
      <c r="Z1253" s="402"/>
    </row>
    <row r="1254" spans="23:26" x14ac:dyDescent="0.2">
      <c r="W1254" s="402"/>
      <c r="X1254" s="402"/>
      <c r="Y1254" s="402"/>
      <c r="Z1254" s="402"/>
    </row>
    <row r="1255" spans="23:26" x14ac:dyDescent="0.2">
      <c r="W1255" s="402"/>
      <c r="X1255" s="402"/>
      <c r="Y1255" s="402"/>
      <c r="Z1255" s="402"/>
    </row>
    <row r="1256" spans="23:26" x14ac:dyDescent="0.2">
      <c r="W1256" s="402"/>
      <c r="X1256" s="402"/>
      <c r="Y1256" s="402"/>
      <c r="Z1256" s="402"/>
    </row>
    <row r="1257" spans="23:26" x14ac:dyDescent="0.2">
      <c r="W1257" s="402"/>
      <c r="X1257" s="402"/>
      <c r="Y1257" s="402"/>
      <c r="Z1257" s="402"/>
    </row>
    <row r="1258" spans="23:26" x14ac:dyDescent="0.2">
      <c r="W1258" s="402"/>
      <c r="X1258" s="402"/>
      <c r="Y1258" s="402"/>
      <c r="Z1258" s="402"/>
    </row>
    <row r="1259" spans="23:26" x14ac:dyDescent="0.2">
      <c r="W1259" s="402"/>
      <c r="X1259" s="402"/>
      <c r="Y1259" s="402"/>
      <c r="Z1259" s="402"/>
    </row>
    <row r="1260" spans="23:26" x14ac:dyDescent="0.2">
      <c r="W1260" s="402"/>
      <c r="X1260" s="402"/>
      <c r="Y1260" s="402"/>
      <c r="Z1260" s="402"/>
    </row>
    <row r="1261" spans="23:26" x14ac:dyDescent="0.2">
      <c r="W1261" s="402"/>
      <c r="X1261" s="402"/>
      <c r="Y1261" s="402"/>
      <c r="Z1261" s="402"/>
    </row>
    <row r="1262" spans="23:26" x14ac:dyDescent="0.2">
      <c r="W1262" s="402"/>
      <c r="X1262" s="402"/>
      <c r="Y1262" s="402"/>
      <c r="Z1262" s="402"/>
    </row>
    <row r="1263" spans="23:26" x14ac:dyDescent="0.2">
      <c r="W1263" s="402"/>
      <c r="X1263" s="402"/>
      <c r="Y1263" s="402"/>
      <c r="Z1263" s="402"/>
    </row>
    <row r="1264" spans="23:26" x14ac:dyDescent="0.2">
      <c r="W1264" s="402"/>
      <c r="X1264" s="402"/>
      <c r="Y1264" s="402"/>
      <c r="Z1264" s="402"/>
    </row>
    <row r="1265" spans="23:26" x14ac:dyDescent="0.2">
      <c r="W1265" s="402"/>
      <c r="X1265" s="402"/>
      <c r="Y1265" s="402"/>
      <c r="Z1265" s="402"/>
    </row>
    <row r="1266" spans="23:26" x14ac:dyDescent="0.2">
      <c r="W1266" s="402"/>
      <c r="X1266" s="402"/>
      <c r="Y1266" s="402"/>
      <c r="Z1266" s="402"/>
    </row>
    <row r="1267" spans="23:26" x14ac:dyDescent="0.2">
      <c r="W1267" s="402"/>
      <c r="X1267" s="402"/>
      <c r="Y1267" s="402"/>
      <c r="Z1267" s="402"/>
    </row>
    <row r="1268" spans="23:26" x14ac:dyDescent="0.2">
      <c r="W1268" s="402"/>
      <c r="X1268" s="402"/>
      <c r="Y1268" s="402"/>
      <c r="Z1268" s="402"/>
    </row>
    <row r="1269" spans="23:26" x14ac:dyDescent="0.2">
      <c r="W1269" s="402"/>
      <c r="X1269" s="402"/>
      <c r="Y1269" s="402"/>
      <c r="Z1269" s="402"/>
    </row>
    <row r="1270" spans="23:26" x14ac:dyDescent="0.2">
      <c r="W1270" s="402"/>
      <c r="X1270" s="402"/>
      <c r="Y1270" s="402"/>
      <c r="Z1270" s="402"/>
    </row>
    <row r="1271" spans="23:26" x14ac:dyDescent="0.2">
      <c r="W1271" s="402"/>
      <c r="X1271" s="402"/>
      <c r="Y1271" s="402"/>
      <c r="Z1271" s="402"/>
    </row>
    <row r="1272" spans="23:26" x14ac:dyDescent="0.2">
      <c r="W1272" s="402"/>
      <c r="X1272" s="402"/>
      <c r="Y1272" s="402"/>
      <c r="Z1272" s="402"/>
    </row>
    <row r="1273" spans="23:26" x14ac:dyDescent="0.2">
      <c r="W1273" s="402"/>
      <c r="X1273" s="402"/>
      <c r="Y1273" s="402"/>
      <c r="Z1273" s="402"/>
    </row>
    <row r="1274" spans="23:26" x14ac:dyDescent="0.2">
      <c r="W1274" s="402"/>
      <c r="X1274" s="402"/>
      <c r="Y1274" s="402"/>
      <c r="Z1274" s="402"/>
    </row>
    <row r="1275" spans="23:26" x14ac:dyDescent="0.2">
      <c r="W1275" s="402"/>
      <c r="X1275" s="402"/>
      <c r="Y1275" s="402"/>
      <c r="Z1275" s="402"/>
    </row>
    <row r="1276" spans="23:26" x14ac:dyDescent="0.2">
      <c r="W1276" s="402"/>
      <c r="X1276" s="402"/>
      <c r="Y1276" s="402"/>
      <c r="Z1276" s="402"/>
    </row>
    <row r="1277" spans="23:26" x14ac:dyDescent="0.2">
      <c r="W1277" s="402"/>
      <c r="X1277" s="402"/>
      <c r="Y1277" s="402"/>
      <c r="Z1277" s="402"/>
    </row>
    <row r="1278" spans="23:26" x14ac:dyDescent="0.2">
      <c r="W1278" s="402"/>
      <c r="X1278" s="402"/>
      <c r="Y1278" s="402"/>
      <c r="Z1278" s="402"/>
    </row>
    <row r="1279" spans="23:26" x14ac:dyDescent="0.2">
      <c r="W1279" s="402"/>
      <c r="X1279" s="402"/>
      <c r="Y1279" s="402"/>
      <c r="Z1279" s="402"/>
    </row>
    <row r="1280" spans="23:26" x14ac:dyDescent="0.2">
      <c r="W1280" s="402"/>
      <c r="X1280" s="402"/>
      <c r="Y1280" s="402"/>
      <c r="Z1280" s="402"/>
    </row>
    <row r="1281" spans="23:26" x14ac:dyDescent="0.2">
      <c r="W1281" s="402"/>
      <c r="X1281" s="402"/>
      <c r="Y1281" s="402"/>
      <c r="Z1281" s="402"/>
    </row>
    <row r="1282" spans="23:26" x14ac:dyDescent="0.2">
      <c r="W1282" s="402"/>
      <c r="X1282" s="402"/>
      <c r="Y1282" s="402"/>
      <c r="Z1282" s="402"/>
    </row>
    <row r="1283" spans="23:26" x14ac:dyDescent="0.2">
      <c r="W1283" s="402"/>
      <c r="X1283" s="402"/>
      <c r="Y1283" s="402"/>
      <c r="Z1283" s="402"/>
    </row>
    <row r="1284" spans="23:26" x14ac:dyDescent="0.2">
      <c r="W1284" s="402"/>
      <c r="X1284" s="402"/>
      <c r="Y1284" s="402"/>
      <c r="Z1284" s="402"/>
    </row>
    <row r="1285" spans="23:26" x14ac:dyDescent="0.2">
      <c r="W1285" s="402"/>
      <c r="X1285" s="402"/>
      <c r="Y1285" s="402"/>
      <c r="Z1285" s="402"/>
    </row>
    <row r="1286" spans="23:26" x14ac:dyDescent="0.2">
      <c r="W1286" s="402"/>
      <c r="X1286" s="402"/>
      <c r="Y1286" s="402"/>
      <c r="Z1286" s="402"/>
    </row>
    <row r="1287" spans="23:26" x14ac:dyDescent="0.2">
      <c r="W1287" s="402"/>
      <c r="X1287" s="402"/>
      <c r="Y1287" s="402"/>
      <c r="Z1287" s="402"/>
    </row>
    <row r="1288" spans="23:26" x14ac:dyDescent="0.2">
      <c r="W1288" s="402"/>
      <c r="X1288" s="402"/>
      <c r="Y1288" s="402"/>
      <c r="Z1288" s="402"/>
    </row>
    <row r="1289" spans="23:26" x14ac:dyDescent="0.2">
      <c r="W1289" s="402"/>
      <c r="X1289" s="402"/>
      <c r="Y1289" s="402"/>
      <c r="Z1289" s="402"/>
    </row>
    <row r="1290" spans="23:26" x14ac:dyDescent="0.2">
      <c r="W1290" s="402"/>
      <c r="X1290" s="402"/>
      <c r="Y1290" s="402"/>
      <c r="Z1290" s="402"/>
    </row>
    <row r="1291" spans="23:26" x14ac:dyDescent="0.2">
      <c r="W1291" s="402"/>
      <c r="X1291" s="402"/>
      <c r="Y1291" s="402"/>
      <c r="Z1291" s="402"/>
    </row>
    <row r="1292" spans="23:26" x14ac:dyDescent="0.2">
      <c r="W1292" s="402"/>
      <c r="X1292" s="402"/>
      <c r="Y1292" s="402"/>
      <c r="Z1292" s="402"/>
    </row>
    <row r="1293" spans="23:26" x14ac:dyDescent="0.2">
      <c r="W1293" s="402"/>
      <c r="X1293" s="402"/>
      <c r="Y1293" s="402"/>
      <c r="Z1293" s="402"/>
    </row>
    <row r="1294" spans="23:26" x14ac:dyDescent="0.2">
      <c r="W1294" s="402"/>
      <c r="X1294" s="402"/>
      <c r="Y1294" s="402"/>
      <c r="Z1294" s="402"/>
    </row>
    <row r="1295" spans="23:26" x14ac:dyDescent="0.2">
      <c r="W1295" s="402"/>
      <c r="X1295" s="402"/>
      <c r="Y1295" s="402"/>
      <c r="Z1295" s="402"/>
    </row>
    <row r="1296" spans="23:26" x14ac:dyDescent="0.2">
      <c r="W1296" s="402"/>
      <c r="X1296" s="402"/>
      <c r="Y1296" s="402"/>
      <c r="Z1296" s="402"/>
    </row>
    <row r="1297" spans="23:26" x14ac:dyDescent="0.2">
      <c r="W1297" s="402"/>
      <c r="X1297" s="402"/>
      <c r="Y1297" s="402"/>
      <c r="Z1297" s="402"/>
    </row>
    <row r="1298" spans="23:26" x14ac:dyDescent="0.2">
      <c r="W1298" s="402"/>
      <c r="X1298" s="402"/>
      <c r="Y1298" s="402"/>
      <c r="Z1298" s="402"/>
    </row>
    <row r="1299" spans="23:26" x14ac:dyDescent="0.2">
      <c r="W1299" s="402"/>
      <c r="X1299" s="402"/>
      <c r="Y1299" s="402"/>
      <c r="Z1299" s="402"/>
    </row>
    <row r="1300" spans="23:26" x14ac:dyDescent="0.2">
      <c r="W1300" s="402"/>
      <c r="X1300" s="402"/>
      <c r="Y1300" s="402"/>
      <c r="Z1300" s="402"/>
    </row>
    <row r="1301" spans="23:26" x14ac:dyDescent="0.2">
      <c r="W1301" s="402"/>
      <c r="X1301" s="402"/>
      <c r="Y1301" s="402"/>
      <c r="Z1301" s="402"/>
    </row>
    <row r="1302" spans="23:26" x14ac:dyDescent="0.2">
      <c r="W1302" s="402"/>
      <c r="X1302" s="402"/>
      <c r="Y1302" s="402"/>
      <c r="Z1302" s="402"/>
    </row>
    <row r="1303" spans="23:26" x14ac:dyDescent="0.2">
      <c r="W1303" s="402"/>
      <c r="X1303" s="402"/>
      <c r="Y1303" s="402"/>
      <c r="Z1303" s="402"/>
    </row>
    <row r="1304" spans="23:26" x14ac:dyDescent="0.2">
      <c r="W1304" s="402"/>
      <c r="X1304" s="402"/>
      <c r="Y1304" s="402"/>
      <c r="Z1304" s="402"/>
    </row>
    <row r="1305" spans="23:26" x14ac:dyDescent="0.2">
      <c r="W1305" s="402"/>
      <c r="X1305" s="402"/>
      <c r="Y1305" s="402"/>
      <c r="Z1305" s="402"/>
    </row>
    <row r="1306" spans="23:26" x14ac:dyDescent="0.2">
      <c r="W1306" s="402"/>
      <c r="X1306" s="402"/>
      <c r="Y1306" s="402"/>
      <c r="Z1306" s="402"/>
    </row>
    <row r="1307" spans="23:26" x14ac:dyDescent="0.2">
      <c r="W1307" s="402"/>
      <c r="X1307" s="402"/>
      <c r="Y1307" s="402"/>
      <c r="Z1307" s="402"/>
    </row>
    <row r="1308" spans="23:26" x14ac:dyDescent="0.2">
      <c r="W1308" s="402"/>
      <c r="X1308" s="402"/>
      <c r="Y1308" s="402"/>
      <c r="Z1308" s="402"/>
    </row>
    <row r="1309" spans="23:26" x14ac:dyDescent="0.2">
      <c r="W1309" s="402"/>
      <c r="X1309" s="402"/>
      <c r="Y1309" s="402"/>
      <c r="Z1309" s="402"/>
    </row>
    <row r="1310" spans="23:26" x14ac:dyDescent="0.2">
      <c r="W1310" s="402"/>
      <c r="X1310" s="402"/>
      <c r="Y1310" s="402"/>
      <c r="Z1310" s="402"/>
    </row>
    <row r="1311" spans="23:26" x14ac:dyDescent="0.2">
      <c r="W1311" s="402"/>
      <c r="X1311" s="402"/>
      <c r="Y1311" s="402"/>
      <c r="Z1311" s="402"/>
    </row>
    <row r="1312" spans="23:26" x14ac:dyDescent="0.2">
      <c r="W1312" s="402"/>
      <c r="X1312" s="402"/>
      <c r="Y1312" s="402"/>
      <c r="Z1312" s="402"/>
    </row>
    <row r="1313" spans="23:26" x14ac:dyDescent="0.2">
      <c r="W1313" s="402"/>
      <c r="X1313" s="402"/>
      <c r="Y1313" s="402"/>
      <c r="Z1313" s="402"/>
    </row>
    <row r="1314" spans="23:26" x14ac:dyDescent="0.2">
      <c r="W1314" s="402"/>
      <c r="X1314" s="402"/>
      <c r="Y1314" s="402"/>
      <c r="Z1314" s="402"/>
    </row>
    <row r="1315" spans="23:26" x14ac:dyDescent="0.2">
      <c r="W1315" s="402"/>
      <c r="X1315" s="402"/>
      <c r="Y1315" s="402"/>
      <c r="Z1315" s="402"/>
    </row>
    <row r="1316" spans="23:26" x14ac:dyDescent="0.2">
      <c r="W1316" s="402"/>
      <c r="X1316" s="402"/>
      <c r="Y1316" s="402"/>
      <c r="Z1316" s="402"/>
    </row>
    <row r="1317" spans="23:26" x14ac:dyDescent="0.2">
      <c r="W1317" s="402"/>
      <c r="X1317" s="402"/>
      <c r="Y1317" s="402"/>
      <c r="Z1317" s="402"/>
    </row>
    <row r="1318" spans="23:26" x14ac:dyDescent="0.2">
      <c r="W1318" s="402"/>
      <c r="X1318" s="402"/>
      <c r="Y1318" s="402"/>
      <c r="Z1318" s="402"/>
    </row>
    <row r="1319" spans="23:26" x14ac:dyDescent="0.2">
      <c r="W1319" s="402"/>
      <c r="X1319" s="402"/>
      <c r="Y1319" s="402"/>
      <c r="Z1319" s="402"/>
    </row>
    <row r="1320" spans="23:26" x14ac:dyDescent="0.2">
      <c r="W1320" s="402"/>
      <c r="X1320" s="402"/>
      <c r="Y1320" s="402"/>
      <c r="Z1320" s="402"/>
    </row>
    <row r="1321" spans="23:26" x14ac:dyDescent="0.2">
      <c r="W1321" s="402"/>
      <c r="X1321" s="402"/>
      <c r="Y1321" s="402"/>
      <c r="Z1321" s="402"/>
    </row>
    <row r="1322" spans="23:26" x14ac:dyDescent="0.2">
      <c r="W1322" s="402"/>
      <c r="X1322" s="402"/>
      <c r="Y1322" s="402"/>
      <c r="Z1322" s="402"/>
    </row>
    <row r="1323" spans="23:26" x14ac:dyDescent="0.2">
      <c r="W1323" s="402"/>
      <c r="X1323" s="402"/>
      <c r="Y1323" s="402"/>
      <c r="Z1323" s="402"/>
    </row>
    <row r="1324" spans="23:26" x14ac:dyDescent="0.2">
      <c r="W1324" s="402"/>
      <c r="X1324" s="402"/>
      <c r="Y1324" s="402"/>
      <c r="Z1324" s="402"/>
    </row>
    <row r="1325" spans="23:26" x14ac:dyDescent="0.2">
      <c r="W1325" s="402"/>
      <c r="X1325" s="402"/>
      <c r="Y1325" s="402"/>
      <c r="Z1325" s="402"/>
    </row>
    <row r="1326" spans="23:26" x14ac:dyDescent="0.2">
      <c r="W1326" s="402"/>
      <c r="X1326" s="402"/>
      <c r="Y1326" s="402"/>
      <c r="Z1326" s="402"/>
    </row>
    <row r="1327" spans="23:26" x14ac:dyDescent="0.2">
      <c r="W1327" s="402"/>
      <c r="X1327" s="402"/>
      <c r="Y1327" s="402"/>
      <c r="Z1327" s="402"/>
    </row>
    <row r="1328" spans="23:26" x14ac:dyDescent="0.2">
      <c r="W1328" s="402"/>
      <c r="X1328" s="402"/>
      <c r="Y1328" s="402"/>
      <c r="Z1328" s="402"/>
    </row>
    <row r="1329" spans="23:26" x14ac:dyDescent="0.2">
      <c r="W1329" s="402"/>
      <c r="X1329" s="402"/>
      <c r="Y1329" s="402"/>
      <c r="Z1329" s="402"/>
    </row>
    <row r="1330" spans="23:26" x14ac:dyDescent="0.2">
      <c r="W1330" s="402"/>
      <c r="X1330" s="402"/>
      <c r="Y1330" s="402"/>
      <c r="Z1330" s="402"/>
    </row>
    <row r="1331" spans="23:26" x14ac:dyDescent="0.2">
      <c r="W1331" s="402"/>
      <c r="X1331" s="402"/>
      <c r="Y1331" s="402"/>
      <c r="Z1331" s="402"/>
    </row>
    <row r="1332" spans="23:26" x14ac:dyDescent="0.2">
      <c r="W1332" s="402"/>
      <c r="X1332" s="402"/>
      <c r="Y1332" s="402"/>
      <c r="Z1332" s="402"/>
    </row>
    <row r="1333" spans="23:26" x14ac:dyDescent="0.2">
      <c r="W1333" s="402"/>
      <c r="X1333" s="402"/>
      <c r="Y1333" s="402"/>
      <c r="Z1333" s="402"/>
    </row>
    <row r="1334" spans="23:26" x14ac:dyDescent="0.2">
      <c r="W1334" s="402"/>
      <c r="X1334" s="402"/>
      <c r="Y1334" s="402"/>
      <c r="Z1334" s="402"/>
    </row>
    <row r="1335" spans="23:26" x14ac:dyDescent="0.2">
      <c r="W1335" s="402"/>
      <c r="X1335" s="402"/>
      <c r="Y1335" s="402"/>
      <c r="Z1335" s="402"/>
    </row>
    <row r="1336" spans="23:26" x14ac:dyDescent="0.2">
      <c r="W1336" s="402"/>
      <c r="X1336" s="402"/>
      <c r="Y1336" s="402"/>
      <c r="Z1336" s="402"/>
    </row>
    <row r="1337" spans="23:26" x14ac:dyDescent="0.2">
      <c r="W1337" s="402"/>
      <c r="X1337" s="402"/>
      <c r="Y1337" s="402"/>
      <c r="Z1337" s="402"/>
    </row>
    <row r="1338" spans="23:26" x14ac:dyDescent="0.2">
      <c r="W1338" s="402"/>
      <c r="X1338" s="402"/>
      <c r="Y1338" s="402"/>
      <c r="Z1338" s="402"/>
    </row>
    <row r="1339" spans="23:26" x14ac:dyDescent="0.2">
      <c r="W1339" s="402"/>
      <c r="X1339" s="402"/>
      <c r="Y1339" s="402"/>
      <c r="Z1339" s="402"/>
    </row>
    <row r="1340" spans="23:26" x14ac:dyDescent="0.2">
      <c r="W1340" s="402"/>
      <c r="X1340" s="402"/>
      <c r="Y1340" s="402"/>
      <c r="Z1340" s="402"/>
    </row>
    <row r="1341" spans="23:26" x14ac:dyDescent="0.2">
      <c r="W1341" s="402"/>
      <c r="X1341" s="402"/>
      <c r="Y1341" s="402"/>
      <c r="Z1341" s="402"/>
    </row>
    <row r="1342" spans="23:26" x14ac:dyDescent="0.2">
      <c r="W1342" s="402"/>
      <c r="X1342" s="402"/>
      <c r="Y1342" s="402"/>
      <c r="Z1342" s="402"/>
    </row>
    <row r="1343" spans="23:26" x14ac:dyDescent="0.2">
      <c r="W1343" s="402"/>
      <c r="X1343" s="402"/>
      <c r="Y1343" s="402"/>
      <c r="Z1343" s="402"/>
    </row>
    <row r="1344" spans="23:26" x14ac:dyDescent="0.2">
      <c r="W1344" s="402"/>
      <c r="X1344" s="402"/>
      <c r="Y1344" s="402"/>
      <c r="Z1344" s="402"/>
    </row>
    <row r="1345" spans="23:26" x14ac:dyDescent="0.2">
      <c r="W1345" s="402"/>
      <c r="X1345" s="402"/>
      <c r="Y1345" s="402"/>
      <c r="Z1345" s="402"/>
    </row>
    <row r="1346" spans="23:26" x14ac:dyDescent="0.2">
      <c r="W1346" s="402"/>
      <c r="X1346" s="402"/>
      <c r="Y1346" s="402"/>
      <c r="Z1346" s="402"/>
    </row>
    <row r="1347" spans="23:26" x14ac:dyDescent="0.2">
      <c r="W1347" s="402"/>
      <c r="X1347" s="402"/>
      <c r="Y1347" s="402"/>
      <c r="Z1347" s="402"/>
    </row>
    <row r="1348" spans="23:26" x14ac:dyDescent="0.2">
      <c r="W1348" s="402"/>
      <c r="X1348" s="402"/>
      <c r="Y1348" s="402"/>
      <c r="Z1348" s="402"/>
    </row>
    <row r="1349" spans="23:26" x14ac:dyDescent="0.2">
      <c r="W1349" s="402"/>
      <c r="X1349" s="402"/>
      <c r="Y1349" s="402"/>
      <c r="Z1349" s="402"/>
    </row>
    <row r="1350" spans="23:26" x14ac:dyDescent="0.2">
      <c r="W1350" s="402"/>
      <c r="X1350" s="402"/>
      <c r="Y1350" s="402"/>
      <c r="Z1350" s="402"/>
    </row>
    <row r="1351" spans="23:26" x14ac:dyDescent="0.2">
      <c r="W1351" s="402"/>
      <c r="X1351" s="402"/>
      <c r="Y1351" s="402"/>
      <c r="Z1351" s="402"/>
    </row>
    <row r="1352" spans="23:26" x14ac:dyDescent="0.2">
      <c r="W1352" s="402"/>
      <c r="X1352" s="402"/>
      <c r="Y1352" s="402"/>
      <c r="Z1352" s="402"/>
    </row>
    <row r="1353" spans="23:26" x14ac:dyDescent="0.2">
      <c r="W1353" s="402"/>
      <c r="X1353" s="402"/>
      <c r="Y1353" s="402"/>
      <c r="Z1353" s="402"/>
    </row>
    <row r="1354" spans="23:26" x14ac:dyDescent="0.2">
      <c r="W1354" s="402"/>
      <c r="X1354" s="402"/>
      <c r="Y1354" s="402"/>
      <c r="Z1354" s="402"/>
    </row>
    <row r="1355" spans="23:26" x14ac:dyDescent="0.2">
      <c r="W1355" s="402"/>
      <c r="X1355" s="402"/>
      <c r="Y1355" s="402"/>
      <c r="Z1355" s="402"/>
    </row>
    <row r="1356" spans="23:26" x14ac:dyDescent="0.2">
      <c r="W1356" s="402"/>
      <c r="X1356" s="402"/>
      <c r="Y1356" s="402"/>
      <c r="Z1356" s="402"/>
    </row>
    <row r="1357" spans="23:26" x14ac:dyDescent="0.2">
      <c r="W1357" s="402"/>
      <c r="X1357" s="402"/>
      <c r="Y1357" s="402"/>
      <c r="Z1357" s="402"/>
    </row>
    <row r="1358" spans="23:26" x14ac:dyDescent="0.2">
      <c r="W1358" s="402"/>
      <c r="X1358" s="402"/>
      <c r="Y1358" s="402"/>
      <c r="Z1358" s="402"/>
    </row>
    <row r="1359" spans="23:26" x14ac:dyDescent="0.2">
      <c r="W1359" s="402"/>
      <c r="X1359" s="402"/>
      <c r="Y1359" s="402"/>
      <c r="Z1359" s="402"/>
    </row>
    <row r="1360" spans="23:26" x14ac:dyDescent="0.2">
      <c r="W1360" s="402"/>
      <c r="X1360" s="402"/>
      <c r="Y1360" s="402"/>
      <c r="Z1360" s="402"/>
    </row>
    <row r="1361" spans="23:26" x14ac:dyDescent="0.2">
      <c r="W1361" s="402"/>
      <c r="X1361" s="402"/>
      <c r="Y1361" s="402"/>
      <c r="Z1361" s="402"/>
    </row>
    <row r="1362" spans="23:26" x14ac:dyDescent="0.2">
      <c r="W1362" s="402"/>
      <c r="X1362" s="402"/>
      <c r="Y1362" s="402"/>
      <c r="Z1362" s="402"/>
    </row>
    <row r="1363" spans="23:26" x14ac:dyDescent="0.2">
      <c r="W1363" s="402"/>
      <c r="X1363" s="402"/>
      <c r="Y1363" s="402"/>
      <c r="Z1363" s="402"/>
    </row>
    <row r="1364" spans="23:26" x14ac:dyDescent="0.2">
      <c r="W1364" s="402"/>
      <c r="X1364" s="402"/>
      <c r="Y1364" s="402"/>
      <c r="Z1364" s="402"/>
    </row>
    <row r="1365" spans="23:26" x14ac:dyDescent="0.2">
      <c r="W1365" s="402"/>
      <c r="X1365" s="402"/>
      <c r="Y1365" s="402"/>
      <c r="Z1365" s="402"/>
    </row>
    <row r="1366" spans="23:26" x14ac:dyDescent="0.2">
      <c r="W1366" s="402"/>
      <c r="X1366" s="402"/>
      <c r="Y1366" s="402"/>
      <c r="Z1366" s="402"/>
    </row>
    <row r="1367" spans="23:26" x14ac:dyDescent="0.2">
      <c r="W1367" s="402"/>
      <c r="X1367" s="402"/>
      <c r="Y1367" s="402"/>
      <c r="Z1367" s="402"/>
    </row>
    <row r="1368" spans="23:26" x14ac:dyDescent="0.2">
      <c r="W1368" s="402"/>
      <c r="X1368" s="402"/>
      <c r="Y1368" s="402"/>
      <c r="Z1368" s="402"/>
    </row>
    <row r="1369" spans="23:26" x14ac:dyDescent="0.2">
      <c r="W1369" s="402"/>
      <c r="X1369" s="402"/>
      <c r="Y1369" s="402"/>
      <c r="Z1369" s="402"/>
    </row>
    <row r="1370" spans="23:26" x14ac:dyDescent="0.2">
      <c r="W1370" s="402"/>
      <c r="X1370" s="402"/>
      <c r="Y1370" s="402"/>
      <c r="Z1370" s="402"/>
    </row>
    <row r="1371" spans="23:26" x14ac:dyDescent="0.2">
      <c r="W1371" s="402"/>
      <c r="X1371" s="402"/>
      <c r="Y1371" s="402"/>
      <c r="Z1371" s="402"/>
    </row>
    <row r="1372" spans="23:26" x14ac:dyDescent="0.2">
      <c r="W1372" s="402"/>
      <c r="X1372" s="402"/>
      <c r="Y1372" s="402"/>
      <c r="Z1372" s="402"/>
    </row>
    <row r="1373" spans="23:26" x14ac:dyDescent="0.2">
      <c r="W1373" s="402"/>
      <c r="X1373" s="402"/>
      <c r="Y1373" s="402"/>
      <c r="Z1373" s="402"/>
    </row>
    <row r="1374" spans="23:26" x14ac:dyDescent="0.2">
      <c r="W1374" s="402"/>
      <c r="X1374" s="402"/>
      <c r="Y1374" s="402"/>
      <c r="Z1374" s="402"/>
    </row>
    <row r="1375" spans="23:26" x14ac:dyDescent="0.2">
      <c r="W1375" s="402"/>
      <c r="X1375" s="402"/>
      <c r="Y1375" s="402"/>
      <c r="Z1375" s="402"/>
    </row>
    <row r="1376" spans="23:26" x14ac:dyDescent="0.2">
      <c r="W1376" s="402"/>
      <c r="X1376" s="402"/>
      <c r="Y1376" s="402"/>
      <c r="Z1376" s="402"/>
    </row>
    <row r="1377" spans="23:26" x14ac:dyDescent="0.2">
      <c r="W1377" s="402"/>
      <c r="X1377" s="402"/>
      <c r="Y1377" s="402"/>
      <c r="Z1377" s="402"/>
    </row>
    <row r="1378" spans="23:26" x14ac:dyDescent="0.2">
      <c r="W1378" s="402"/>
      <c r="X1378" s="402"/>
      <c r="Y1378" s="402"/>
      <c r="Z1378" s="402"/>
    </row>
    <row r="1379" spans="23:26" x14ac:dyDescent="0.2">
      <c r="W1379" s="402"/>
      <c r="X1379" s="402"/>
      <c r="Y1379" s="402"/>
      <c r="Z1379" s="402"/>
    </row>
    <row r="1380" spans="23:26" x14ac:dyDescent="0.2">
      <c r="W1380" s="402"/>
      <c r="X1380" s="402"/>
      <c r="Y1380" s="402"/>
      <c r="Z1380" s="402"/>
    </row>
    <row r="1381" spans="23:26" x14ac:dyDescent="0.2">
      <c r="W1381" s="402"/>
      <c r="X1381" s="402"/>
      <c r="Y1381" s="402"/>
      <c r="Z1381" s="402"/>
    </row>
    <row r="1382" spans="23:26" x14ac:dyDescent="0.2">
      <c r="W1382" s="402"/>
      <c r="X1382" s="402"/>
      <c r="Y1382" s="402"/>
      <c r="Z1382" s="402"/>
    </row>
    <row r="1383" spans="23:26" x14ac:dyDescent="0.2">
      <c r="W1383" s="402"/>
      <c r="X1383" s="402"/>
      <c r="Y1383" s="402"/>
      <c r="Z1383" s="402"/>
    </row>
    <row r="1384" spans="23:26" x14ac:dyDescent="0.2">
      <c r="W1384" s="402"/>
      <c r="X1384" s="402"/>
      <c r="Y1384" s="402"/>
      <c r="Z1384" s="402"/>
    </row>
    <row r="1385" spans="23:26" x14ac:dyDescent="0.2">
      <c r="W1385" s="402"/>
      <c r="X1385" s="402"/>
      <c r="Y1385" s="402"/>
      <c r="Z1385" s="402"/>
    </row>
    <row r="1386" spans="23:26" x14ac:dyDescent="0.2">
      <c r="W1386" s="402"/>
      <c r="X1386" s="402"/>
      <c r="Y1386" s="402"/>
      <c r="Z1386" s="402"/>
    </row>
    <row r="1387" spans="23:26" x14ac:dyDescent="0.2">
      <c r="W1387" s="402"/>
      <c r="X1387" s="402"/>
      <c r="Y1387" s="402"/>
      <c r="Z1387" s="402"/>
    </row>
    <row r="1388" spans="23:26" x14ac:dyDescent="0.2">
      <c r="W1388" s="402"/>
      <c r="X1388" s="402"/>
      <c r="Y1388" s="402"/>
      <c r="Z1388" s="402"/>
    </row>
    <row r="1389" spans="23:26" x14ac:dyDescent="0.2">
      <c r="W1389" s="402"/>
      <c r="X1389" s="402"/>
      <c r="Y1389" s="402"/>
      <c r="Z1389" s="402"/>
    </row>
    <row r="1390" spans="23:26" x14ac:dyDescent="0.2">
      <c r="W1390" s="402"/>
      <c r="X1390" s="402"/>
      <c r="Y1390" s="402"/>
      <c r="Z1390" s="402"/>
    </row>
    <row r="1391" spans="23:26" x14ac:dyDescent="0.2">
      <c r="W1391" s="402"/>
      <c r="X1391" s="402"/>
      <c r="Y1391" s="402"/>
      <c r="Z1391" s="402"/>
    </row>
    <row r="1392" spans="23:26" x14ac:dyDescent="0.2">
      <c r="W1392" s="402"/>
      <c r="X1392" s="402"/>
      <c r="Y1392" s="402"/>
      <c r="Z1392" s="402"/>
    </row>
    <row r="1393" spans="23:26" x14ac:dyDescent="0.2">
      <c r="W1393" s="402"/>
      <c r="X1393" s="402"/>
      <c r="Y1393" s="402"/>
      <c r="Z1393" s="402"/>
    </row>
    <row r="1394" spans="23:26" x14ac:dyDescent="0.2">
      <c r="W1394" s="402"/>
      <c r="X1394" s="402"/>
      <c r="Y1394" s="402"/>
      <c r="Z1394" s="402"/>
    </row>
    <row r="1395" spans="23:26" x14ac:dyDescent="0.2">
      <c r="W1395" s="402"/>
      <c r="X1395" s="402"/>
      <c r="Y1395" s="402"/>
      <c r="Z1395" s="402"/>
    </row>
    <row r="1396" spans="23:26" x14ac:dyDescent="0.2">
      <c r="W1396" s="402"/>
      <c r="X1396" s="402"/>
      <c r="Y1396" s="402"/>
      <c r="Z1396" s="402"/>
    </row>
    <row r="1397" spans="23:26" x14ac:dyDescent="0.2">
      <c r="W1397" s="402"/>
      <c r="X1397" s="402"/>
      <c r="Y1397" s="402"/>
      <c r="Z1397" s="402"/>
    </row>
    <row r="1398" spans="23:26" x14ac:dyDescent="0.2">
      <c r="W1398" s="402"/>
      <c r="X1398" s="402"/>
      <c r="Y1398" s="402"/>
      <c r="Z1398" s="402"/>
    </row>
    <row r="1399" spans="23:26" x14ac:dyDescent="0.2">
      <c r="W1399" s="402"/>
      <c r="X1399" s="402"/>
      <c r="Y1399" s="402"/>
      <c r="Z1399" s="402"/>
    </row>
    <row r="1400" spans="23:26" x14ac:dyDescent="0.2">
      <c r="W1400" s="402"/>
      <c r="X1400" s="402"/>
      <c r="Y1400" s="402"/>
      <c r="Z1400" s="402"/>
    </row>
    <row r="1401" spans="23:26" x14ac:dyDescent="0.2">
      <c r="W1401" s="402"/>
      <c r="X1401" s="402"/>
      <c r="Y1401" s="402"/>
      <c r="Z1401" s="402"/>
    </row>
    <row r="1402" spans="23:26" x14ac:dyDescent="0.2">
      <c r="W1402" s="402"/>
      <c r="X1402" s="402"/>
      <c r="Y1402" s="402"/>
      <c r="Z1402" s="402"/>
    </row>
    <row r="1403" spans="23:26" x14ac:dyDescent="0.2">
      <c r="W1403" s="402"/>
      <c r="X1403" s="402"/>
      <c r="Y1403" s="402"/>
      <c r="Z1403" s="402"/>
    </row>
    <row r="1404" spans="23:26" x14ac:dyDescent="0.2">
      <c r="W1404" s="402"/>
      <c r="X1404" s="402"/>
      <c r="Y1404" s="402"/>
      <c r="Z1404" s="402"/>
    </row>
    <row r="1405" spans="23:26" x14ac:dyDescent="0.2">
      <c r="W1405" s="402"/>
      <c r="X1405" s="402"/>
      <c r="Y1405" s="402"/>
      <c r="Z1405" s="402"/>
    </row>
    <row r="1406" spans="23:26" x14ac:dyDescent="0.2">
      <c r="W1406" s="402"/>
      <c r="X1406" s="402"/>
      <c r="Y1406" s="402"/>
      <c r="Z1406" s="402"/>
    </row>
    <row r="1407" spans="23:26" x14ac:dyDescent="0.2">
      <c r="W1407" s="402"/>
      <c r="X1407" s="402"/>
      <c r="Y1407" s="402"/>
      <c r="Z1407" s="402"/>
    </row>
    <row r="1408" spans="23:26" x14ac:dyDescent="0.2">
      <c r="W1408" s="402"/>
      <c r="X1408" s="402"/>
      <c r="Y1408" s="402"/>
      <c r="Z1408" s="402"/>
    </row>
    <row r="1409" spans="23:26" x14ac:dyDescent="0.2">
      <c r="W1409" s="402"/>
      <c r="X1409" s="402"/>
      <c r="Y1409" s="402"/>
      <c r="Z1409" s="402"/>
    </row>
    <row r="1410" spans="23:26" x14ac:dyDescent="0.2">
      <c r="W1410" s="402"/>
      <c r="X1410" s="402"/>
      <c r="Y1410" s="402"/>
      <c r="Z1410" s="402"/>
    </row>
    <row r="1411" spans="23:26" x14ac:dyDescent="0.2">
      <c r="W1411" s="402"/>
      <c r="X1411" s="402"/>
      <c r="Y1411" s="402"/>
      <c r="Z1411" s="402"/>
    </row>
    <row r="1412" spans="23:26" x14ac:dyDescent="0.2">
      <c r="W1412" s="402"/>
      <c r="X1412" s="402"/>
      <c r="Y1412" s="402"/>
      <c r="Z1412" s="402"/>
    </row>
    <row r="1413" spans="23:26" x14ac:dyDescent="0.2">
      <c r="W1413" s="402"/>
      <c r="X1413" s="402"/>
      <c r="Y1413" s="402"/>
      <c r="Z1413" s="402"/>
    </row>
    <row r="1414" spans="23:26" x14ac:dyDescent="0.2">
      <c r="W1414" s="402"/>
      <c r="X1414" s="402"/>
      <c r="Y1414" s="402"/>
      <c r="Z1414" s="402"/>
    </row>
    <row r="1415" spans="23:26" x14ac:dyDescent="0.2">
      <c r="W1415" s="402"/>
      <c r="X1415" s="402"/>
      <c r="Y1415" s="402"/>
      <c r="Z1415" s="402"/>
    </row>
    <row r="1416" spans="23:26" x14ac:dyDescent="0.2">
      <c r="W1416" s="402"/>
      <c r="X1416" s="402"/>
      <c r="Y1416" s="402"/>
      <c r="Z1416" s="402"/>
    </row>
    <row r="1417" spans="23:26" x14ac:dyDescent="0.2">
      <c r="W1417" s="402"/>
      <c r="X1417" s="402"/>
      <c r="Y1417" s="402"/>
      <c r="Z1417" s="402"/>
    </row>
    <row r="1418" spans="23:26" x14ac:dyDescent="0.2">
      <c r="W1418" s="402"/>
      <c r="X1418" s="402"/>
      <c r="Y1418" s="402"/>
      <c r="Z1418" s="402"/>
    </row>
    <row r="1419" spans="23:26" x14ac:dyDescent="0.2">
      <c r="W1419" s="402"/>
      <c r="X1419" s="402"/>
      <c r="Y1419" s="402"/>
      <c r="Z1419" s="402"/>
    </row>
    <row r="1420" spans="23:26" x14ac:dyDescent="0.2">
      <c r="W1420" s="402"/>
      <c r="X1420" s="402"/>
      <c r="Y1420" s="402"/>
      <c r="Z1420" s="402"/>
    </row>
    <row r="1421" spans="23:26" x14ac:dyDescent="0.2">
      <c r="W1421" s="402"/>
      <c r="X1421" s="402"/>
      <c r="Y1421" s="402"/>
      <c r="Z1421" s="402"/>
    </row>
    <row r="1422" spans="23:26" x14ac:dyDescent="0.2">
      <c r="W1422" s="402"/>
      <c r="X1422" s="402"/>
      <c r="Y1422" s="402"/>
      <c r="Z1422" s="402"/>
    </row>
    <row r="1423" spans="23:26" x14ac:dyDescent="0.2">
      <c r="W1423" s="402"/>
      <c r="X1423" s="402"/>
      <c r="Y1423" s="402"/>
      <c r="Z1423" s="402"/>
    </row>
    <row r="1424" spans="23:26" x14ac:dyDescent="0.2">
      <c r="W1424" s="402"/>
      <c r="X1424" s="402"/>
      <c r="Y1424" s="402"/>
      <c r="Z1424" s="402"/>
    </row>
    <row r="1425" spans="23:26" x14ac:dyDescent="0.2">
      <c r="W1425" s="402"/>
      <c r="X1425" s="402"/>
      <c r="Y1425" s="402"/>
      <c r="Z1425" s="402"/>
    </row>
    <row r="1426" spans="23:26" x14ac:dyDescent="0.2">
      <c r="W1426" s="402"/>
      <c r="X1426" s="402"/>
      <c r="Y1426" s="402"/>
      <c r="Z1426" s="402"/>
    </row>
    <row r="1427" spans="23:26" x14ac:dyDescent="0.2">
      <c r="W1427" s="402"/>
      <c r="X1427" s="402"/>
      <c r="Y1427" s="402"/>
      <c r="Z1427" s="402"/>
    </row>
    <row r="1428" spans="23:26" x14ac:dyDescent="0.2">
      <c r="W1428" s="402"/>
      <c r="X1428" s="402"/>
      <c r="Y1428" s="402"/>
      <c r="Z1428" s="402"/>
    </row>
    <row r="1429" spans="23:26" x14ac:dyDescent="0.2">
      <c r="W1429" s="402"/>
      <c r="X1429" s="402"/>
      <c r="Y1429" s="402"/>
      <c r="Z1429" s="402"/>
    </row>
    <row r="1430" spans="23:26" x14ac:dyDescent="0.2">
      <c r="W1430" s="402"/>
      <c r="X1430" s="402"/>
      <c r="Y1430" s="402"/>
      <c r="Z1430" s="402"/>
    </row>
    <row r="1431" spans="23:26" x14ac:dyDescent="0.2">
      <c r="W1431" s="402"/>
      <c r="X1431" s="402"/>
      <c r="Y1431" s="402"/>
      <c r="Z1431" s="402"/>
    </row>
    <row r="1432" spans="23:26" x14ac:dyDescent="0.2">
      <c r="W1432" s="402"/>
      <c r="X1432" s="402"/>
      <c r="Y1432" s="402"/>
      <c r="Z1432" s="402"/>
    </row>
    <row r="1433" spans="23:26" x14ac:dyDescent="0.2">
      <c r="W1433" s="402"/>
      <c r="X1433" s="402"/>
      <c r="Y1433" s="402"/>
      <c r="Z1433" s="402"/>
    </row>
    <row r="1434" spans="23:26" x14ac:dyDescent="0.2">
      <c r="W1434" s="402"/>
      <c r="X1434" s="402"/>
      <c r="Y1434" s="402"/>
      <c r="Z1434" s="402"/>
    </row>
    <row r="1435" spans="23:26" x14ac:dyDescent="0.2">
      <c r="W1435" s="402"/>
      <c r="X1435" s="402"/>
      <c r="Y1435" s="402"/>
      <c r="Z1435" s="402"/>
    </row>
    <row r="1436" spans="23:26" x14ac:dyDescent="0.2">
      <c r="W1436" s="402"/>
      <c r="X1436" s="402"/>
      <c r="Y1436" s="402"/>
      <c r="Z1436" s="402"/>
    </row>
    <row r="1437" spans="23:26" x14ac:dyDescent="0.2">
      <c r="W1437" s="402"/>
      <c r="X1437" s="402"/>
      <c r="Y1437" s="402"/>
      <c r="Z1437" s="402"/>
    </row>
    <row r="1438" spans="23:26" x14ac:dyDescent="0.2">
      <c r="W1438" s="402"/>
      <c r="X1438" s="402"/>
      <c r="Y1438" s="402"/>
      <c r="Z1438" s="402"/>
    </row>
    <row r="1439" spans="23:26" x14ac:dyDescent="0.2">
      <c r="W1439" s="402"/>
      <c r="X1439" s="402"/>
      <c r="Y1439" s="402"/>
      <c r="Z1439" s="402"/>
    </row>
    <row r="1440" spans="23:26" x14ac:dyDescent="0.2">
      <c r="W1440" s="402"/>
      <c r="X1440" s="402"/>
      <c r="Y1440" s="402"/>
      <c r="Z1440" s="402"/>
    </row>
    <row r="1441" spans="23:26" x14ac:dyDescent="0.2">
      <c r="W1441" s="402"/>
      <c r="X1441" s="402"/>
      <c r="Y1441" s="402"/>
      <c r="Z1441" s="402"/>
    </row>
    <row r="1442" spans="23:26" x14ac:dyDescent="0.2">
      <c r="W1442" s="402"/>
      <c r="X1442" s="402"/>
      <c r="Y1442" s="402"/>
      <c r="Z1442" s="402"/>
    </row>
    <row r="1443" spans="23:26" x14ac:dyDescent="0.2">
      <c r="W1443" s="402"/>
      <c r="X1443" s="402"/>
      <c r="Y1443" s="402"/>
      <c r="Z1443" s="402"/>
    </row>
    <row r="1444" spans="23:26" x14ac:dyDescent="0.2">
      <c r="W1444" s="402"/>
      <c r="X1444" s="402"/>
      <c r="Y1444" s="402"/>
      <c r="Z1444" s="402"/>
    </row>
    <row r="1445" spans="23:26" x14ac:dyDescent="0.2">
      <c r="W1445" s="402"/>
      <c r="X1445" s="402"/>
      <c r="Y1445" s="402"/>
      <c r="Z1445" s="402"/>
    </row>
    <row r="1446" spans="23:26" x14ac:dyDescent="0.2">
      <c r="W1446" s="402"/>
      <c r="X1446" s="402"/>
      <c r="Y1446" s="402"/>
      <c r="Z1446" s="402"/>
    </row>
    <row r="1447" spans="23:26" x14ac:dyDescent="0.2">
      <c r="W1447" s="402"/>
      <c r="X1447" s="402"/>
      <c r="Y1447" s="402"/>
      <c r="Z1447" s="402"/>
    </row>
    <row r="1448" spans="23:26" x14ac:dyDescent="0.2">
      <c r="W1448" s="402"/>
      <c r="X1448" s="402"/>
      <c r="Y1448" s="402"/>
      <c r="Z1448" s="402"/>
    </row>
    <row r="1449" spans="23:26" x14ac:dyDescent="0.2">
      <c r="W1449" s="402"/>
      <c r="X1449" s="402"/>
      <c r="Y1449" s="402"/>
      <c r="Z1449" s="402"/>
    </row>
    <row r="1450" spans="23:26" x14ac:dyDescent="0.2">
      <c r="W1450" s="402"/>
      <c r="X1450" s="402"/>
      <c r="Y1450" s="402"/>
      <c r="Z1450" s="402"/>
    </row>
    <row r="1451" spans="23:26" x14ac:dyDescent="0.2">
      <c r="W1451" s="402"/>
      <c r="X1451" s="402"/>
      <c r="Y1451" s="402"/>
      <c r="Z1451" s="402"/>
    </row>
    <row r="1452" spans="23:26" x14ac:dyDescent="0.2">
      <c r="W1452" s="402"/>
      <c r="X1452" s="402"/>
      <c r="Y1452" s="402"/>
      <c r="Z1452" s="402"/>
    </row>
    <row r="1453" spans="23:26" x14ac:dyDescent="0.2">
      <c r="W1453" s="402"/>
      <c r="X1453" s="402"/>
      <c r="Y1453" s="402"/>
      <c r="Z1453" s="402"/>
    </row>
    <row r="1454" spans="23:26" x14ac:dyDescent="0.2">
      <c r="W1454" s="402"/>
      <c r="X1454" s="402"/>
      <c r="Y1454" s="402"/>
      <c r="Z1454" s="402"/>
    </row>
    <row r="1455" spans="23:26" x14ac:dyDescent="0.2">
      <c r="W1455" s="402"/>
      <c r="X1455" s="402"/>
      <c r="Y1455" s="402"/>
      <c r="Z1455" s="402"/>
    </row>
    <row r="1456" spans="23:26" x14ac:dyDescent="0.2">
      <c r="W1456" s="402"/>
      <c r="X1456" s="402"/>
      <c r="Y1456" s="402"/>
      <c r="Z1456" s="402"/>
    </row>
    <row r="1457" spans="23:26" x14ac:dyDescent="0.2">
      <c r="W1457" s="402"/>
      <c r="X1457" s="402"/>
      <c r="Y1457" s="402"/>
      <c r="Z1457" s="402"/>
    </row>
    <row r="1458" spans="23:26" x14ac:dyDescent="0.2">
      <c r="W1458" s="402"/>
      <c r="X1458" s="402"/>
      <c r="Y1458" s="402"/>
      <c r="Z1458" s="402"/>
    </row>
    <row r="1459" spans="23:26" x14ac:dyDescent="0.2">
      <c r="W1459" s="402"/>
      <c r="X1459" s="402"/>
      <c r="Y1459" s="402"/>
      <c r="Z1459" s="402"/>
    </row>
    <row r="1460" spans="23:26" x14ac:dyDescent="0.2">
      <c r="W1460" s="402"/>
      <c r="X1460" s="402"/>
      <c r="Y1460" s="402"/>
      <c r="Z1460" s="402"/>
    </row>
    <row r="1461" spans="23:26" x14ac:dyDescent="0.2">
      <c r="W1461" s="402"/>
      <c r="X1461" s="402"/>
      <c r="Y1461" s="402"/>
      <c r="Z1461" s="402"/>
    </row>
    <row r="1462" spans="23:26" x14ac:dyDescent="0.2">
      <c r="W1462" s="402"/>
      <c r="X1462" s="402"/>
      <c r="Y1462" s="402"/>
      <c r="Z1462" s="402"/>
    </row>
    <row r="1463" spans="23:26" x14ac:dyDescent="0.2">
      <c r="W1463" s="402"/>
      <c r="X1463" s="402"/>
      <c r="Y1463" s="402"/>
      <c r="Z1463" s="402"/>
    </row>
    <row r="1464" spans="23:26" x14ac:dyDescent="0.2">
      <c r="W1464" s="402"/>
      <c r="X1464" s="402"/>
      <c r="Y1464" s="402"/>
      <c r="Z1464" s="402"/>
    </row>
    <row r="1465" spans="23:26" x14ac:dyDescent="0.2">
      <c r="W1465" s="402"/>
      <c r="X1465" s="402"/>
      <c r="Y1465" s="402"/>
      <c r="Z1465" s="402"/>
    </row>
    <row r="1466" spans="23:26" x14ac:dyDescent="0.2">
      <c r="W1466" s="402"/>
      <c r="X1466" s="402"/>
      <c r="Y1466" s="402"/>
      <c r="Z1466" s="402"/>
    </row>
    <row r="1467" spans="23:26" x14ac:dyDescent="0.2">
      <c r="W1467" s="402"/>
      <c r="X1467" s="402"/>
      <c r="Y1467" s="402"/>
      <c r="Z1467" s="402"/>
    </row>
    <row r="1468" spans="23:26" x14ac:dyDescent="0.2">
      <c r="W1468" s="402"/>
      <c r="X1468" s="402"/>
      <c r="Y1468" s="402"/>
      <c r="Z1468" s="402"/>
    </row>
    <row r="1469" spans="23:26" x14ac:dyDescent="0.2">
      <c r="W1469" s="402"/>
      <c r="X1469" s="402"/>
      <c r="Y1469" s="402"/>
      <c r="Z1469" s="402"/>
    </row>
    <row r="1470" spans="23:26" x14ac:dyDescent="0.2">
      <c r="W1470" s="402"/>
      <c r="X1470" s="402"/>
      <c r="Y1470" s="402"/>
      <c r="Z1470" s="402"/>
    </row>
    <row r="1471" spans="23:26" x14ac:dyDescent="0.2">
      <c r="W1471" s="402"/>
      <c r="X1471" s="402"/>
      <c r="Y1471" s="402"/>
      <c r="Z1471" s="402"/>
    </row>
    <row r="1472" spans="23:26" x14ac:dyDescent="0.2">
      <c r="W1472" s="402"/>
      <c r="X1472" s="402"/>
      <c r="Y1472" s="402"/>
      <c r="Z1472" s="402"/>
    </row>
    <row r="1473" spans="23:26" x14ac:dyDescent="0.2">
      <c r="W1473" s="402"/>
      <c r="X1473" s="402"/>
      <c r="Y1473" s="402"/>
      <c r="Z1473" s="402"/>
    </row>
    <row r="1474" spans="23:26" x14ac:dyDescent="0.2">
      <c r="W1474" s="402"/>
      <c r="X1474" s="402"/>
      <c r="Y1474" s="402"/>
      <c r="Z1474" s="402"/>
    </row>
    <row r="1475" spans="23:26" x14ac:dyDescent="0.2">
      <c r="W1475" s="402"/>
      <c r="X1475" s="402"/>
      <c r="Y1475" s="402"/>
      <c r="Z1475" s="402"/>
    </row>
    <row r="1476" spans="23:26" x14ac:dyDescent="0.2">
      <c r="W1476" s="402"/>
      <c r="X1476" s="402"/>
      <c r="Y1476" s="402"/>
      <c r="Z1476" s="402"/>
    </row>
    <row r="1477" spans="23:26" x14ac:dyDescent="0.2">
      <c r="W1477" s="402"/>
      <c r="X1477" s="402"/>
      <c r="Y1477" s="402"/>
      <c r="Z1477" s="402"/>
    </row>
    <row r="1478" spans="23:26" x14ac:dyDescent="0.2">
      <c r="W1478" s="402"/>
      <c r="X1478" s="402"/>
      <c r="Y1478" s="402"/>
      <c r="Z1478" s="402"/>
    </row>
    <row r="1479" spans="23:26" x14ac:dyDescent="0.2">
      <c r="W1479" s="402"/>
      <c r="X1479" s="402"/>
      <c r="Y1479" s="402"/>
      <c r="Z1479" s="402"/>
    </row>
    <row r="1480" spans="23:26" x14ac:dyDescent="0.2">
      <c r="W1480" s="402"/>
      <c r="X1480" s="402"/>
      <c r="Y1480" s="402"/>
      <c r="Z1480" s="402"/>
    </row>
    <row r="1481" spans="23:26" x14ac:dyDescent="0.2">
      <c r="W1481" s="402"/>
      <c r="X1481" s="402"/>
      <c r="Y1481" s="402"/>
      <c r="Z1481" s="402"/>
    </row>
    <row r="1482" spans="23:26" x14ac:dyDescent="0.2">
      <c r="W1482" s="402"/>
      <c r="X1482" s="402"/>
      <c r="Y1482" s="402"/>
      <c r="Z1482" s="402"/>
    </row>
    <row r="1483" spans="23:26" x14ac:dyDescent="0.2">
      <c r="W1483" s="402"/>
      <c r="X1483" s="402"/>
      <c r="Y1483" s="402"/>
      <c r="Z1483" s="402"/>
    </row>
    <row r="1484" spans="23:26" x14ac:dyDescent="0.2">
      <c r="W1484" s="402"/>
      <c r="X1484" s="402"/>
      <c r="Y1484" s="402"/>
      <c r="Z1484" s="402"/>
    </row>
    <row r="1485" spans="23:26" x14ac:dyDescent="0.2">
      <c r="W1485" s="402"/>
      <c r="X1485" s="402"/>
      <c r="Y1485" s="402"/>
      <c r="Z1485" s="402"/>
    </row>
    <row r="1486" spans="23:26" x14ac:dyDescent="0.2">
      <c r="W1486" s="402"/>
      <c r="X1486" s="402"/>
      <c r="Y1486" s="402"/>
      <c r="Z1486" s="402"/>
    </row>
    <row r="1487" spans="23:26" x14ac:dyDescent="0.2">
      <c r="W1487" s="402"/>
      <c r="X1487" s="402"/>
      <c r="Y1487" s="402"/>
      <c r="Z1487" s="402"/>
    </row>
    <row r="1488" spans="23:26" x14ac:dyDescent="0.2">
      <c r="W1488" s="402"/>
      <c r="X1488" s="402"/>
      <c r="Y1488" s="402"/>
      <c r="Z1488" s="402"/>
    </row>
    <row r="1489" spans="23:26" x14ac:dyDescent="0.2">
      <c r="W1489" s="402"/>
      <c r="X1489" s="402"/>
      <c r="Y1489" s="402"/>
      <c r="Z1489" s="402"/>
    </row>
    <row r="1490" spans="23:26" x14ac:dyDescent="0.2">
      <c r="W1490" s="402"/>
      <c r="X1490" s="402"/>
      <c r="Y1490" s="402"/>
      <c r="Z1490" s="402"/>
    </row>
    <row r="1491" spans="23:26" x14ac:dyDescent="0.2">
      <c r="W1491" s="402"/>
      <c r="X1491" s="402"/>
      <c r="Y1491" s="402"/>
      <c r="Z1491" s="402"/>
    </row>
    <row r="1492" spans="23:26" x14ac:dyDescent="0.2">
      <c r="W1492" s="402"/>
      <c r="X1492" s="402"/>
      <c r="Y1492" s="402"/>
      <c r="Z1492" s="402"/>
    </row>
    <row r="1493" spans="23:26" x14ac:dyDescent="0.2">
      <c r="W1493" s="402"/>
      <c r="X1493" s="402"/>
      <c r="Y1493" s="402"/>
      <c r="Z1493" s="402"/>
    </row>
    <row r="1494" spans="23:26" x14ac:dyDescent="0.2">
      <c r="W1494" s="402"/>
      <c r="X1494" s="402"/>
      <c r="Y1494" s="402"/>
      <c r="Z1494" s="402"/>
    </row>
    <row r="1495" spans="23:26" x14ac:dyDescent="0.2">
      <c r="W1495" s="402"/>
      <c r="X1495" s="402"/>
      <c r="Y1495" s="402"/>
      <c r="Z1495" s="402"/>
    </row>
    <row r="1496" spans="23:26" x14ac:dyDescent="0.2">
      <c r="W1496" s="402"/>
      <c r="X1496" s="402"/>
      <c r="Y1496" s="402"/>
      <c r="Z1496" s="402"/>
    </row>
    <row r="1497" spans="23:26" x14ac:dyDescent="0.2">
      <c r="W1497" s="402"/>
      <c r="X1497" s="402"/>
      <c r="Y1497" s="402"/>
      <c r="Z1497" s="402"/>
    </row>
    <row r="1498" spans="23:26" x14ac:dyDescent="0.2">
      <c r="W1498" s="402"/>
      <c r="X1498" s="402"/>
      <c r="Y1498" s="402"/>
      <c r="Z1498" s="402"/>
    </row>
    <row r="1499" spans="23:26" x14ac:dyDescent="0.2">
      <c r="W1499" s="402"/>
      <c r="X1499" s="402"/>
      <c r="Y1499" s="402"/>
      <c r="Z1499" s="402"/>
    </row>
    <row r="1500" spans="23:26" x14ac:dyDescent="0.2">
      <c r="W1500" s="402"/>
      <c r="X1500" s="402"/>
      <c r="Y1500" s="402"/>
      <c r="Z1500" s="402"/>
    </row>
    <row r="1501" spans="23:26" x14ac:dyDescent="0.2">
      <c r="W1501" s="402"/>
      <c r="X1501" s="402"/>
      <c r="Y1501" s="402"/>
      <c r="Z1501" s="402"/>
    </row>
    <row r="1502" spans="23:26" x14ac:dyDescent="0.2">
      <c r="W1502" s="402"/>
      <c r="X1502" s="402"/>
      <c r="Y1502" s="402"/>
      <c r="Z1502" s="402"/>
    </row>
    <row r="1503" spans="23:26" x14ac:dyDescent="0.2">
      <c r="W1503" s="402"/>
      <c r="X1503" s="402"/>
      <c r="Y1503" s="402"/>
      <c r="Z1503" s="402"/>
    </row>
    <row r="1504" spans="23:26" x14ac:dyDescent="0.2">
      <c r="W1504" s="402"/>
      <c r="X1504" s="402"/>
      <c r="Y1504" s="402"/>
      <c r="Z1504" s="402"/>
    </row>
    <row r="1505" spans="23:26" x14ac:dyDescent="0.2">
      <c r="W1505" s="402"/>
      <c r="X1505" s="402"/>
      <c r="Y1505" s="402"/>
      <c r="Z1505" s="402"/>
    </row>
    <row r="1506" spans="23:26" x14ac:dyDescent="0.2">
      <c r="W1506" s="402"/>
      <c r="X1506" s="402"/>
      <c r="Y1506" s="402"/>
      <c r="Z1506" s="402"/>
    </row>
    <row r="1507" spans="23:26" x14ac:dyDescent="0.2">
      <c r="W1507" s="402"/>
      <c r="X1507" s="402"/>
      <c r="Y1507" s="402"/>
      <c r="Z1507" s="402"/>
    </row>
    <row r="1508" spans="23:26" x14ac:dyDescent="0.2">
      <c r="W1508" s="402"/>
      <c r="X1508" s="402"/>
      <c r="Y1508" s="402"/>
      <c r="Z1508" s="402"/>
    </row>
    <row r="1509" spans="23:26" x14ac:dyDescent="0.2">
      <c r="W1509" s="402"/>
      <c r="X1509" s="402"/>
      <c r="Y1509" s="402"/>
      <c r="Z1509" s="402"/>
    </row>
    <row r="1510" spans="23:26" x14ac:dyDescent="0.2">
      <c r="W1510" s="402"/>
      <c r="X1510" s="402"/>
      <c r="Y1510" s="402"/>
      <c r="Z1510" s="402"/>
    </row>
    <row r="1511" spans="23:26" x14ac:dyDescent="0.2">
      <c r="W1511" s="402"/>
      <c r="X1511" s="402"/>
      <c r="Y1511" s="402"/>
      <c r="Z1511" s="402"/>
    </row>
    <row r="1512" spans="23:26" x14ac:dyDescent="0.2">
      <c r="W1512" s="402"/>
      <c r="X1512" s="402"/>
      <c r="Y1512" s="402"/>
      <c r="Z1512" s="402"/>
    </row>
    <row r="1513" spans="23:26" x14ac:dyDescent="0.2">
      <c r="W1513" s="402"/>
      <c r="X1513" s="402"/>
      <c r="Y1513" s="402"/>
      <c r="Z1513" s="402"/>
    </row>
    <row r="1514" spans="23:26" x14ac:dyDescent="0.2">
      <c r="W1514" s="402"/>
      <c r="X1514" s="402"/>
      <c r="Y1514" s="402"/>
      <c r="Z1514" s="402"/>
    </row>
    <row r="1515" spans="23:26" x14ac:dyDescent="0.2">
      <c r="W1515" s="402"/>
      <c r="X1515" s="402"/>
      <c r="Y1515" s="402"/>
      <c r="Z1515" s="402"/>
    </row>
    <row r="1516" spans="23:26" x14ac:dyDescent="0.2">
      <c r="W1516" s="402"/>
      <c r="X1516" s="402"/>
      <c r="Y1516" s="402"/>
      <c r="Z1516" s="402"/>
    </row>
    <row r="1517" spans="23:26" x14ac:dyDescent="0.2">
      <c r="W1517" s="402"/>
      <c r="X1517" s="402"/>
      <c r="Y1517" s="402"/>
      <c r="Z1517" s="402"/>
    </row>
    <row r="1518" spans="23:26" x14ac:dyDescent="0.2">
      <c r="W1518" s="402"/>
      <c r="X1518" s="402"/>
      <c r="Y1518" s="402"/>
      <c r="Z1518" s="402"/>
    </row>
    <row r="1519" spans="23:26" x14ac:dyDescent="0.2">
      <c r="W1519" s="402"/>
      <c r="X1519" s="402"/>
      <c r="Y1519" s="402"/>
      <c r="Z1519" s="402"/>
    </row>
    <row r="1520" spans="23:26" x14ac:dyDescent="0.2">
      <c r="W1520" s="402"/>
      <c r="X1520" s="402"/>
      <c r="Y1520" s="402"/>
      <c r="Z1520" s="402"/>
    </row>
    <row r="1521" spans="23:26" x14ac:dyDescent="0.2">
      <c r="W1521" s="402"/>
      <c r="X1521" s="402"/>
      <c r="Y1521" s="402"/>
      <c r="Z1521" s="402"/>
    </row>
    <row r="1522" spans="23:26" x14ac:dyDescent="0.2">
      <c r="W1522" s="402"/>
      <c r="X1522" s="402"/>
      <c r="Y1522" s="402"/>
      <c r="Z1522" s="402"/>
    </row>
    <row r="1523" spans="23:26" x14ac:dyDescent="0.2">
      <c r="W1523" s="402"/>
      <c r="X1523" s="402"/>
      <c r="Y1523" s="402"/>
      <c r="Z1523" s="402"/>
    </row>
    <row r="1524" spans="23:26" x14ac:dyDescent="0.2">
      <c r="W1524" s="402"/>
      <c r="X1524" s="402"/>
      <c r="Y1524" s="402"/>
      <c r="Z1524" s="402"/>
    </row>
    <row r="1525" spans="23:26" x14ac:dyDescent="0.2">
      <c r="W1525" s="402"/>
      <c r="X1525" s="402"/>
      <c r="Y1525" s="402"/>
      <c r="Z1525" s="402"/>
    </row>
    <row r="1526" spans="23:26" x14ac:dyDescent="0.2">
      <c r="W1526" s="402"/>
      <c r="X1526" s="402"/>
      <c r="Y1526" s="402"/>
      <c r="Z1526" s="402"/>
    </row>
    <row r="1527" spans="23:26" x14ac:dyDescent="0.2">
      <c r="W1527" s="402"/>
      <c r="X1527" s="402"/>
      <c r="Y1527" s="402"/>
      <c r="Z1527" s="402"/>
    </row>
    <row r="1528" spans="23:26" x14ac:dyDescent="0.2">
      <c r="W1528" s="402"/>
      <c r="X1528" s="402"/>
      <c r="Y1528" s="402"/>
      <c r="Z1528" s="402"/>
    </row>
    <row r="1529" spans="23:26" x14ac:dyDescent="0.2">
      <c r="W1529" s="402"/>
      <c r="X1529" s="402"/>
      <c r="Y1529" s="402"/>
      <c r="Z1529" s="402"/>
    </row>
    <row r="1530" spans="23:26" x14ac:dyDescent="0.2">
      <c r="W1530" s="402"/>
      <c r="X1530" s="402"/>
      <c r="Y1530" s="402"/>
      <c r="Z1530" s="402"/>
    </row>
    <row r="1531" spans="23:26" x14ac:dyDescent="0.2">
      <c r="W1531" s="402"/>
      <c r="X1531" s="402"/>
      <c r="Y1531" s="402"/>
      <c r="Z1531" s="402"/>
    </row>
    <row r="1532" spans="23:26" x14ac:dyDescent="0.2">
      <c r="W1532" s="402"/>
      <c r="X1532" s="402"/>
      <c r="Y1532" s="402"/>
      <c r="Z1532" s="402"/>
    </row>
    <row r="1533" spans="23:26" x14ac:dyDescent="0.2">
      <c r="W1533" s="402"/>
      <c r="X1533" s="402"/>
      <c r="Y1533" s="402"/>
      <c r="Z1533" s="402"/>
    </row>
    <row r="1534" spans="23:26" x14ac:dyDescent="0.2">
      <c r="W1534" s="402"/>
      <c r="X1534" s="402"/>
      <c r="Y1534" s="402"/>
      <c r="Z1534" s="402"/>
    </row>
    <row r="1535" spans="23:26" x14ac:dyDescent="0.2">
      <c r="W1535" s="402"/>
      <c r="X1535" s="402"/>
      <c r="Y1535" s="402"/>
      <c r="Z1535" s="402"/>
    </row>
    <row r="1536" spans="23:26" x14ac:dyDescent="0.2">
      <c r="W1536" s="402"/>
      <c r="X1536" s="402"/>
      <c r="Y1536" s="402"/>
      <c r="Z1536" s="402"/>
    </row>
    <row r="1537" spans="23:26" x14ac:dyDescent="0.2">
      <c r="W1537" s="402"/>
      <c r="X1537" s="402"/>
      <c r="Y1537" s="402"/>
      <c r="Z1537" s="402"/>
    </row>
    <row r="1538" spans="23:26" x14ac:dyDescent="0.2">
      <c r="W1538" s="402"/>
      <c r="X1538" s="402"/>
      <c r="Y1538" s="402"/>
      <c r="Z1538" s="402"/>
    </row>
    <row r="1539" spans="23:26" x14ac:dyDescent="0.2">
      <c r="W1539" s="402"/>
      <c r="X1539" s="402"/>
      <c r="Y1539" s="402"/>
      <c r="Z1539" s="402"/>
    </row>
    <row r="1540" spans="23:26" x14ac:dyDescent="0.2">
      <c r="W1540" s="402"/>
      <c r="X1540" s="402"/>
      <c r="Y1540" s="402"/>
      <c r="Z1540" s="402"/>
    </row>
    <row r="1541" spans="23:26" x14ac:dyDescent="0.2">
      <c r="W1541" s="402"/>
      <c r="X1541" s="402"/>
      <c r="Y1541" s="402"/>
      <c r="Z1541" s="402"/>
    </row>
    <row r="1542" spans="23:26" x14ac:dyDescent="0.2">
      <c r="W1542" s="402"/>
      <c r="X1542" s="402"/>
      <c r="Y1542" s="402"/>
      <c r="Z1542" s="402"/>
    </row>
    <row r="1543" spans="23:26" x14ac:dyDescent="0.2">
      <c r="W1543" s="402"/>
      <c r="X1543" s="402"/>
      <c r="Y1543" s="402"/>
      <c r="Z1543" s="402"/>
    </row>
    <row r="1544" spans="23:26" x14ac:dyDescent="0.2">
      <c r="W1544" s="402"/>
      <c r="X1544" s="402"/>
      <c r="Y1544" s="402"/>
      <c r="Z1544" s="402"/>
    </row>
    <row r="1545" spans="23:26" x14ac:dyDescent="0.2">
      <c r="W1545" s="402"/>
      <c r="X1545" s="402"/>
      <c r="Y1545" s="402"/>
      <c r="Z1545" s="402"/>
    </row>
    <row r="1546" spans="23:26" x14ac:dyDescent="0.2">
      <c r="W1546" s="402"/>
      <c r="X1546" s="402"/>
      <c r="Y1546" s="402"/>
      <c r="Z1546" s="402"/>
    </row>
    <row r="1547" spans="23:26" x14ac:dyDescent="0.2">
      <c r="W1547" s="402"/>
      <c r="X1547" s="402"/>
      <c r="Y1547" s="402"/>
      <c r="Z1547" s="402"/>
    </row>
    <row r="1548" spans="23:26" x14ac:dyDescent="0.2">
      <c r="W1548" s="402"/>
      <c r="X1548" s="402"/>
      <c r="Y1548" s="402"/>
      <c r="Z1548" s="402"/>
    </row>
    <row r="1549" spans="23:26" x14ac:dyDescent="0.2">
      <c r="W1549" s="402"/>
      <c r="X1549" s="402"/>
      <c r="Y1549" s="402"/>
      <c r="Z1549" s="402"/>
    </row>
    <row r="1550" spans="23:26" x14ac:dyDescent="0.2">
      <c r="W1550" s="402"/>
      <c r="X1550" s="402"/>
      <c r="Y1550" s="402"/>
      <c r="Z1550" s="402"/>
    </row>
    <row r="1551" spans="23:26" x14ac:dyDescent="0.2">
      <c r="W1551" s="402"/>
      <c r="X1551" s="402"/>
      <c r="Y1551" s="402"/>
      <c r="Z1551" s="402"/>
    </row>
    <row r="1552" spans="23:26" x14ac:dyDescent="0.2">
      <c r="W1552" s="402"/>
      <c r="X1552" s="402"/>
      <c r="Y1552" s="402"/>
      <c r="Z1552" s="402"/>
    </row>
    <row r="1553" spans="23:26" x14ac:dyDescent="0.2">
      <c r="W1553" s="402"/>
      <c r="X1553" s="402"/>
      <c r="Y1553" s="402"/>
      <c r="Z1553" s="402"/>
    </row>
    <row r="1554" spans="23:26" x14ac:dyDescent="0.2">
      <c r="W1554" s="402"/>
      <c r="X1554" s="402"/>
      <c r="Y1554" s="402"/>
      <c r="Z1554" s="402"/>
    </row>
    <row r="1555" spans="23:26" x14ac:dyDescent="0.2">
      <c r="W1555" s="402"/>
      <c r="X1555" s="402"/>
      <c r="Y1555" s="402"/>
      <c r="Z1555" s="402"/>
    </row>
    <row r="1556" spans="23:26" x14ac:dyDescent="0.2">
      <c r="W1556" s="402"/>
      <c r="X1556" s="402"/>
      <c r="Y1556" s="402"/>
      <c r="Z1556" s="402"/>
    </row>
    <row r="1557" spans="23:26" x14ac:dyDescent="0.2">
      <c r="W1557" s="402"/>
      <c r="X1557" s="402"/>
      <c r="Y1557" s="402"/>
      <c r="Z1557" s="402"/>
    </row>
    <row r="1558" spans="23:26" x14ac:dyDescent="0.2">
      <c r="W1558" s="402"/>
      <c r="X1558" s="402"/>
      <c r="Y1558" s="402"/>
      <c r="Z1558" s="402"/>
    </row>
    <row r="1559" spans="23:26" x14ac:dyDescent="0.2">
      <c r="W1559" s="402"/>
      <c r="X1559" s="402"/>
      <c r="Y1559" s="402"/>
      <c r="Z1559" s="402"/>
    </row>
    <row r="1560" spans="23:26" x14ac:dyDescent="0.2">
      <c r="W1560" s="402"/>
      <c r="X1560" s="402"/>
      <c r="Y1560" s="402"/>
      <c r="Z1560" s="402"/>
    </row>
    <row r="1561" spans="23:26" x14ac:dyDescent="0.2">
      <c r="W1561" s="402"/>
      <c r="X1561" s="402"/>
      <c r="Y1561" s="402"/>
      <c r="Z1561" s="402"/>
    </row>
    <row r="1562" spans="23:26" x14ac:dyDescent="0.2">
      <c r="W1562" s="402"/>
      <c r="X1562" s="402"/>
      <c r="Y1562" s="402"/>
      <c r="Z1562" s="402"/>
    </row>
    <row r="1563" spans="23:26" x14ac:dyDescent="0.2">
      <c r="W1563" s="402"/>
      <c r="X1563" s="402"/>
      <c r="Y1563" s="402"/>
      <c r="Z1563" s="402"/>
    </row>
    <row r="1564" spans="23:26" x14ac:dyDescent="0.2">
      <c r="W1564" s="402"/>
      <c r="X1564" s="402"/>
      <c r="Y1564" s="402"/>
      <c r="Z1564" s="402"/>
    </row>
    <row r="1565" spans="23:26" x14ac:dyDescent="0.2">
      <c r="W1565" s="402"/>
      <c r="X1565" s="402"/>
      <c r="Y1565" s="402"/>
      <c r="Z1565" s="402"/>
    </row>
    <row r="1566" spans="23:26" x14ac:dyDescent="0.2">
      <c r="W1566" s="402"/>
      <c r="X1566" s="402"/>
      <c r="Y1566" s="402"/>
      <c r="Z1566" s="402"/>
    </row>
    <row r="1567" spans="23:26" x14ac:dyDescent="0.2">
      <c r="W1567" s="402"/>
      <c r="X1567" s="402"/>
      <c r="Y1567" s="402"/>
      <c r="Z1567" s="402"/>
    </row>
    <row r="1568" spans="23:26" x14ac:dyDescent="0.2">
      <c r="W1568" s="402"/>
      <c r="X1568" s="402"/>
      <c r="Y1568" s="402"/>
      <c r="Z1568" s="402"/>
    </row>
    <row r="1569" spans="23:26" x14ac:dyDescent="0.2">
      <c r="W1569" s="402"/>
      <c r="X1569" s="402"/>
      <c r="Y1569" s="402"/>
      <c r="Z1569" s="402"/>
    </row>
    <row r="1570" spans="23:26" x14ac:dyDescent="0.2">
      <c r="W1570" s="402"/>
      <c r="X1570" s="402"/>
      <c r="Y1570" s="402"/>
      <c r="Z1570" s="402"/>
    </row>
    <row r="1571" spans="23:26" x14ac:dyDescent="0.2">
      <c r="W1571" s="402"/>
      <c r="X1571" s="402"/>
      <c r="Y1571" s="402"/>
      <c r="Z1571" s="402"/>
    </row>
    <row r="1572" spans="23:26" x14ac:dyDescent="0.2">
      <c r="W1572" s="402"/>
      <c r="X1572" s="402"/>
      <c r="Y1572" s="402"/>
      <c r="Z1572" s="402"/>
    </row>
    <row r="1573" spans="23:26" x14ac:dyDescent="0.2">
      <c r="W1573" s="402"/>
      <c r="X1573" s="402"/>
      <c r="Y1573" s="402"/>
      <c r="Z1573" s="402"/>
    </row>
    <row r="1574" spans="23:26" x14ac:dyDescent="0.2">
      <c r="W1574" s="402"/>
      <c r="X1574" s="402"/>
      <c r="Y1574" s="402"/>
      <c r="Z1574" s="402"/>
    </row>
    <row r="1575" spans="23:26" x14ac:dyDescent="0.2">
      <c r="W1575" s="402"/>
      <c r="X1575" s="402"/>
      <c r="Y1575" s="402"/>
      <c r="Z1575" s="402"/>
    </row>
    <row r="1576" spans="23:26" x14ac:dyDescent="0.2">
      <c r="W1576" s="402"/>
      <c r="X1576" s="402"/>
      <c r="Y1576" s="402"/>
      <c r="Z1576" s="402"/>
    </row>
    <row r="1577" spans="23:26" x14ac:dyDescent="0.2">
      <c r="W1577" s="402"/>
      <c r="X1577" s="402"/>
      <c r="Y1577" s="402"/>
      <c r="Z1577" s="402"/>
    </row>
    <row r="1578" spans="23:26" x14ac:dyDescent="0.2">
      <c r="W1578" s="402"/>
      <c r="X1578" s="402"/>
      <c r="Y1578" s="402"/>
      <c r="Z1578" s="402"/>
    </row>
    <row r="1579" spans="23:26" x14ac:dyDescent="0.2">
      <c r="W1579" s="402"/>
      <c r="X1579" s="402"/>
      <c r="Y1579" s="402"/>
      <c r="Z1579" s="402"/>
    </row>
    <row r="1580" spans="23:26" x14ac:dyDescent="0.2">
      <c r="W1580" s="402"/>
      <c r="X1580" s="402"/>
      <c r="Y1580" s="402"/>
      <c r="Z1580" s="402"/>
    </row>
    <row r="1581" spans="23:26" x14ac:dyDescent="0.2">
      <c r="W1581" s="402"/>
      <c r="X1581" s="402"/>
      <c r="Y1581" s="402"/>
      <c r="Z1581" s="402"/>
    </row>
    <row r="1582" spans="23:26" x14ac:dyDescent="0.2">
      <c r="W1582" s="402"/>
      <c r="X1582" s="402"/>
      <c r="Y1582" s="402"/>
      <c r="Z1582" s="402"/>
    </row>
    <row r="1583" spans="23:26" x14ac:dyDescent="0.2">
      <c r="W1583" s="402"/>
      <c r="X1583" s="402"/>
      <c r="Y1583" s="402"/>
      <c r="Z1583" s="402"/>
    </row>
    <row r="1584" spans="23:26" x14ac:dyDescent="0.2">
      <c r="W1584" s="402"/>
      <c r="X1584" s="402"/>
      <c r="Y1584" s="402"/>
      <c r="Z1584" s="402"/>
    </row>
    <row r="1585" spans="23:26" x14ac:dyDescent="0.2">
      <c r="W1585" s="402"/>
      <c r="X1585" s="402"/>
      <c r="Y1585" s="402"/>
      <c r="Z1585" s="402"/>
    </row>
    <row r="1586" spans="23:26" x14ac:dyDescent="0.2">
      <c r="W1586" s="402"/>
      <c r="X1586" s="402"/>
      <c r="Y1586" s="402"/>
      <c r="Z1586" s="402"/>
    </row>
    <row r="1587" spans="23:26" x14ac:dyDescent="0.2">
      <c r="W1587" s="402"/>
      <c r="X1587" s="402"/>
      <c r="Y1587" s="402"/>
      <c r="Z1587" s="402"/>
    </row>
    <row r="1588" spans="23:26" x14ac:dyDescent="0.2">
      <c r="W1588" s="402"/>
      <c r="X1588" s="402"/>
      <c r="Y1588" s="402"/>
      <c r="Z1588" s="402"/>
    </row>
    <row r="1589" spans="23:26" x14ac:dyDescent="0.2">
      <c r="W1589" s="402"/>
      <c r="X1589" s="402"/>
      <c r="Y1589" s="402"/>
      <c r="Z1589" s="402"/>
    </row>
    <row r="1590" spans="23:26" x14ac:dyDescent="0.2">
      <c r="W1590" s="402"/>
      <c r="X1590" s="402"/>
      <c r="Y1590" s="402"/>
      <c r="Z1590" s="402"/>
    </row>
    <row r="1591" spans="23:26" x14ac:dyDescent="0.2">
      <c r="W1591" s="402"/>
      <c r="X1591" s="402"/>
      <c r="Y1591" s="402"/>
      <c r="Z1591" s="402"/>
    </row>
    <row r="1592" spans="23:26" x14ac:dyDescent="0.2">
      <c r="W1592" s="402"/>
      <c r="X1592" s="402"/>
      <c r="Y1592" s="402"/>
      <c r="Z1592" s="402"/>
    </row>
    <row r="1593" spans="23:26" x14ac:dyDescent="0.2">
      <c r="W1593" s="402"/>
      <c r="X1593" s="402"/>
      <c r="Y1593" s="402"/>
      <c r="Z1593" s="402"/>
    </row>
    <row r="1594" spans="23:26" x14ac:dyDescent="0.2">
      <c r="W1594" s="402"/>
      <c r="X1594" s="402"/>
      <c r="Y1594" s="402"/>
      <c r="Z1594" s="402"/>
    </row>
    <row r="1595" spans="23:26" x14ac:dyDescent="0.2">
      <c r="W1595" s="402"/>
      <c r="X1595" s="402"/>
      <c r="Y1595" s="402"/>
      <c r="Z1595" s="402"/>
    </row>
    <row r="1596" spans="23:26" x14ac:dyDescent="0.2">
      <c r="W1596" s="402"/>
      <c r="X1596" s="402"/>
      <c r="Y1596" s="402"/>
      <c r="Z1596" s="402"/>
    </row>
    <row r="1597" spans="23:26" x14ac:dyDescent="0.2">
      <c r="W1597" s="402"/>
      <c r="X1597" s="402"/>
      <c r="Y1597" s="402"/>
      <c r="Z1597" s="402"/>
    </row>
    <row r="1598" spans="23:26" x14ac:dyDescent="0.2">
      <c r="W1598" s="402"/>
      <c r="X1598" s="402"/>
      <c r="Y1598" s="402"/>
      <c r="Z1598" s="402"/>
    </row>
    <row r="1599" spans="23:26" x14ac:dyDescent="0.2">
      <c r="W1599" s="402"/>
      <c r="X1599" s="402"/>
      <c r="Y1599" s="402"/>
      <c r="Z1599" s="402"/>
    </row>
    <row r="1600" spans="23:26" x14ac:dyDescent="0.2">
      <c r="W1600" s="402"/>
      <c r="X1600" s="402"/>
      <c r="Y1600" s="402"/>
      <c r="Z1600" s="402"/>
    </row>
    <row r="1601" spans="23:26" x14ac:dyDescent="0.2">
      <c r="W1601" s="402"/>
      <c r="X1601" s="402"/>
      <c r="Y1601" s="402"/>
      <c r="Z1601" s="402"/>
    </row>
    <row r="1602" spans="23:26" x14ac:dyDescent="0.2">
      <c r="W1602" s="402"/>
      <c r="X1602" s="402"/>
      <c r="Y1602" s="402"/>
      <c r="Z1602" s="402"/>
    </row>
    <row r="1603" spans="23:26" x14ac:dyDescent="0.2">
      <c r="W1603" s="402"/>
      <c r="X1603" s="402"/>
      <c r="Y1603" s="402"/>
      <c r="Z1603" s="402"/>
    </row>
    <row r="1604" spans="23:26" x14ac:dyDescent="0.2">
      <c r="W1604" s="402"/>
      <c r="X1604" s="402"/>
      <c r="Y1604" s="402"/>
      <c r="Z1604" s="402"/>
    </row>
    <row r="1605" spans="23:26" x14ac:dyDescent="0.2">
      <c r="W1605" s="402"/>
      <c r="X1605" s="402"/>
      <c r="Y1605" s="402"/>
      <c r="Z1605" s="402"/>
    </row>
    <row r="1606" spans="23:26" x14ac:dyDescent="0.2">
      <c r="W1606" s="402"/>
      <c r="X1606" s="402"/>
      <c r="Y1606" s="402"/>
      <c r="Z1606" s="402"/>
    </row>
    <row r="1607" spans="23:26" x14ac:dyDescent="0.2">
      <c r="W1607" s="402"/>
      <c r="X1607" s="402"/>
      <c r="Y1607" s="402"/>
      <c r="Z1607" s="402"/>
    </row>
    <row r="1608" spans="23:26" x14ac:dyDescent="0.2">
      <c r="W1608" s="402"/>
      <c r="X1608" s="402"/>
      <c r="Y1608" s="402"/>
      <c r="Z1608" s="402"/>
    </row>
    <row r="1609" spans="23:26" x14ac:dyDescent="0.2">
      <c r="W1609" s="402"/>
      <c r="X1609" s="402"/>
      <c r="Y1609" s="402"/>
      <c r="Z1609" s="402"/>
    </row>
    <row r="1610" spans="23:26" x14ac:dyDescent="0.2">
      <c r="W1610" s="402"/>
      <c r="X1610" s="402"/>
      <c r="Y1610" s="402"/>
      <c r="Z1610" s="402"/>
    </row>
    <row r="1611" spans="23:26" x14ac:dyDescent="0.2">
      <c r="W1611" s="402"/>
      <c r="X1611" s="402"/>
      <c r="Y1611" s="402"/>
      <c r="Z1611" s="402"/>
    </row>
    <row r="1612" spans="23:26" x14ac:dyDescent="0.2">
      <c r="W1612" s="402"/>
      <c r="X1612" s="402"/>
      <c r="Y1612" s="402"/>
      <c r="Z1612" s="402"/>
    </row>
    <row r="1613" spans="23:26" x14ac:dyDescent="0.2">
      <c r="W1613" s="402"/>
      <c r="X1613" s="402"/>
      <c r="Y1613" s="402"/>
      <c r="Z1613" s="402"/>
    </row>
    <row r="1614" spans="23:26" x14ac:dyDescent="0.2">
      <c r="W1614" s="402"/>
      <c r="X1614" s="402"/>
      <c r="Y1614" s="402"/>
      <c r="Z1614" s="402"/>
    </row>
    <row r="1615" spans="23:26" x14ac:dyDescent="0.2">
      <c r="W1615" s="402"/>
      <c r="X1615" s="402"/>
      <c r="Y1615" s="402"/>
      <c r="Z1615" s="402"/>
    </row>
    <row r="1616" spans="23:26" x14ac:dyDescent="0.2">
      <c r="W1616" s="402"/>
      <c r="X1616" s="402"/>
      <c r="Y1616" s="402"/>
      <c r="Z1616" s="402"/>
    </row>
    <row r="1617" spans="23:26" x14ac:dyDescent="0.2">
      <c r="W1617" s="402"/>
      <c r="X1617" s="402"/>
      <c r="Y1617" s="402"/>
      <c r="Z1617" s="402"/>
    </row>
    <row r="1618" spans="23:26" x14ac:dyDescent="0.2">
      <c r="W1618" s="402"/>
      <c r="X1618" s="402"/>
      <c r="Y1618" s="402"/>
      <c r="Z1618" s="402"/>
    </row>
    <row r="1619" spans="23:26" x14ac:dyDescent="0.2">
      <c r="W1619" s="402"/>
      <c r="X1619" s="402"/>
      <c r="Y1619" s="402"/>
      <c r="Z1619" s="402"/>
    </row>
    <row r="1620" spans="23:26" x14ac:dyDescent="0.2">
      <c r="W1620" s="402"/>
      <c r="X1620" s="402"/>
      <c r="Y1620" s="402"/>
      <c r="Z1620" s="402"/>
    </row>
    <row r="1621" spans="23:26" x14ac:dyDescent="0.2">
      <c r="W1621" s="402"/>
      <c r="X1621" s="402"/>
      <c r="Y1621" s="402"/>
      <c r="Z1621" s="402"/>
    </row>
    <row r="1622" spans="23:26" x14ac:dyDescent="0.2">
      <c r="W1622" s="402"/>
      <c r="X1622" s="402"/>
      <c r="Y1622" s="402"/>
      <c r="Z1622" s="402"/>
    </row>
    <row r="1623" spans="23:26" x14ac:dyDescent="0.2">
      <c r="W1623" s="402"/>
      <c r="X1623" s="402"/>
      <c r="Y1623" s="402"/>
      <c r="Z1623" s="402"/>
    </row>
    <row r="1624" spans="23:26" x14ac:dyDescent="0.2">
      <c r="W1624" s="402"/>
      <c r="X1624" s="402"/>
      <c r="Y1624" s="402"/>
      <c r="Z1624" s="402"/>
    </row>
    <row r="1625" spans="23:26" x14ac:dyDescent="0.2">
      <c r="W1625" s="402"/>
      <c r="X1625" s="402"/>
      <c r="Y1625" s="402"/>
      <c r="Z1625" s="402"/>
    </row>
    <row r="1626" spans="23:26" x14ac:dyDescent="0.2">
      <c r="W1626" s="402"/>
      <c r="X1626" s="402"/>
      <c r="Y1626" s="402"/>
      <c r="Z1626" s="402"/>
    </row>
    <row r="1627" spans="23:26" x14ac:dyDescent="0.2">
      <c r="W1627" s="402"/>
      <c r="X1627" s="402"/>
      <c r="Y1627" s="402"/>
      <c r="Z1627" s="402"/>
    </row>
    <row r="1628" spans="23:26" x14ac:dyDescent="0.2">
      <c r="W1628" s="402"/>
      <c r="X1628" s="402"/>
      <c r="Y1628" s="402"/>
      <c r="Z1628" s="402"/>
    </row>
    <row r="1629" spans="23:26" x14ac:dyDescent="0.2">
      <c r="W1629" s="402"/>
      <c r="X1629" s="402"/>
      <c r="Y1629" s="402"/>
      <c r="Z1629" s="402"/>
    </row>
    <row r="1630" spans="23:26" x14ac:dyDescent="0.2">
      <c r="W1630" s="402"/>
      <c r="X1630" s="402"/>
      <c r="Y1630" s="402"/>
      <c r="Z1630" s="402"/>
    </row>
    <row r="1631" spans="23:26" x14ac:dyDescent="0.2">
      <c r="W1631" s="402"/>
      <c r="X1631" s="402"/>
      <c r="Y1631" s="402"/>
      <c r="Z1631" s="402"/>
    </row>
    <row r="1632" spans="23:26" x14ac:dyDescent="0.2">
      <c r="W1632" s="402"/>
      <c r="X1632" s="402"/>
      <c r="Y1632" s="402"/>
      <c r="Z1632" s="402"/>
    </row>
    <row r="1633" spans="23:26" x14ac:dyDescent="0.2">
      <c r="W1633" s="402"/>
      <c r="X1633" s="402"/>
      <c r="Y1633" s="402"/>
      <c r="Z1633" s="402"/>
    </row>
    <row r="1634" spans="23:26" x14ac:dyDescent="0.2">
      <c r="W1634" s="402"/>
      <c r="X1634" s="402"/>
      <c r="Y1634" s="402"/>
      <c r="Z1634" s="402"/>
    </row>
    <row r="1635" spans="23:26" x14ac:dyDescent="0.2">
      <c r="W1635" s="402"/>
      <c r="X1635" s="402"/>
      <c r="Y1635" s="402"/>
      <c r="Z1635" s="402"/>
    </row>
    <row r="1636" spans="23:26" x14ac:dyDescent="0.2">
      <c r="W1636" s="402"/>
      <c r="X1636" s="402"/>
      <c r="Y1636" s="402"/>
      <c r="Z1636" s="402"/>
    </row>
    <row r="1637" spans="23:26" x14ac:dyDescent="0.2">
      <c r="W1637" s="402"/>
      <c r="X1637" s="402"/>
      <c r="Y1637" s="402"/>
      <c r="Z1637" s="402"/>
    </row>
    <row r="1638" spans="23:26" x14ac:dyDescent="0.2">
      <c r="W1638" s="402"/>
      <c r="X1638" s="402"/>
      <c r="Y1638" s="402"/>
      <c r="Z1638" s="402"/>
    </row>
    <row r="1639" spans="23:26" x14ac:dyDescent="0.2">
      <c r="W1639" s="402"/>
      <c r="X1639" s="402"/>
      <c r="Y1639" s="402"/>
      <c r="Z1639" s="402"/>
    </row>
    <row r="1640" spans="23:26" x14ac:dyDescent="0.2">
      <c r="W1640" s="402"/>
      <c r="X1640" s="402"/>
      <c r="Y1640" s="402"/>
      <c r="Z1640" s="402"/>
    </row>
    <row r="1641" spans="23:26" x14ac:dyDescent="0.2">
      <c r="W1641" s="402"/>
      <c r="X1641" s="402"/>
      <c r="Y1641" s="402"/>
      <c r="Z1641" s="402"/>
    </row>
    <row r="1642" spans="23:26" x14ac:dyDescent="0.2">
      <c r="W1642" s="402"/>
      <c r="X1642" s="402"/>
      <c r="Y1642" s="402"/>
      <c r="Z1642" s="402"/>
    </row>
    <row r="1643" spans="23:26" x14ac:dyDescent="0.2">
      <c r="W1643" s="402"/>
      <c r="X1643" s="402"/>
      <c r="Y1643" s="402"/>
      <c r="Z1643" s="402"/>
    </row>
    <row r="1644" spans="23:26" x14ac:dyDescent="0.2">
      <c r="W1644" s="402"/>
      <c r="X1644" s="402"/>
      <c r="Y1644" s="402"/>
      <c r="Z1644" s="402"/>
    </row>
    <row r="1645" spans="23:26" x14ac:dyDescent="0.2">
      <c r="W1645" s="402"/>
      <c r="X1645" s="402"/>
      <c r="Y1645" s="402"/>
      <c r="Z1645" s="402"/>
    </row>
    <row r="1646" spans="23:26" x14ac:dyDescent="0.2">
      <c r="W1646" s="402"/>
      <c r="X1646" s="402"/>
      <c r="Y1646" s="402"/>
      <c r="Z1646" s="402"/>
    </row>
    <row r="1647" spans="23:26" x14ac:dyDescent="0.2">
      <c r="W1647" s="402"/>
      <c r="X1647" s="402"/>
      <c r="Y1647" s="402"/>
      <c r="Z1647" s="402"/>
    </row>
    <row r="1648" spans="23:26" x14ac:dyDescent="0.2">
      <c r="W1648" s="402"/>
      <c r="X1648" s="402"/>
      <c r="Y1648" s="402"/>
      <c r="Z1648" s="402"/>
    </row>
    <row r="1649" spans="23:26" x14ac:dyDescent="0.2">
      <c r="W1649" s="402"/>
      <c r="X1649" s="402"/>
      <c r="Y1649" s="402"/>
      <c r="Z1649" s="402"/>
    </row>
    <row r="1650" spans="23:26" x14ac:dyDescent="0.2">
      <c r="W1650" s="402"/>
      <c r="X1650" s="402"/>
      <c r="Y1650" s="402"/>
      <c r="Z1650" s="402"/>
    </row>
    <row r="1651" spans="23:26" x14ac:dyDescent="0.2">
      <c r="W1651" s="402"/>
      <c r="X1651" s="402"/>
      <c r="Y1651" s="402"/>
      <c r="Z1651" s="402"/>
    </row>
    <row r="1652" spans="23:26" x14ac:dyDescent="0.2">
      <c r="W1652" s="402"/>
      <c r="X1652" s="402"/>
      <c r="Y1652" s="402"/>
      <c r="Z1652" s="402"/>
    </row>
    <row r="1653" spans="23:26" x14ac:dyDescent="0.2">
      <c r="W1653" s="402"/>
      <c r="X1653" s="402"/>
      <c r="Y1653" s="402"/>
      <c r="Z1653" s="402"/>
    </row>
    <row r="1654" spans="23:26" x14ac:dyDescent="0.2">
      <c r="W1654" s="402"/>
      <c r="X1654" s="402"/>
      <c r="Y1654" s="402"/>
      <c r="Z1654" s="402"/>
    </row>
    <row r="1655" spans="23:26" x14ac:dyDescent="0.2">
      <c r="W1655" s="402"/>
      <c r="X1655" s="402"/>
      <c r="Y1655" s="402"/>
      <c r="Z1655" s="402"/>
    </row>
    <row r="1656" spans="23:26" x14ac:dyDescent="0.2">
      <c r="W1656" s="402"/>
      <c r="X1656" s="402"/>
      <c r="Y1656" s="402"/>
      <c r="Z1656" s="402"/>
    </row>
    <row r="1657" spans="23:26" x14ac:dyDescent="0.2">
      <c r="W1657" s="402"/>
      <c r="X1657" s="402"/>
      <c r="Y1657" s="402"/>
      <c r="Z1657" s="402"/>
    </row>
    <row r="1658" spans="23:26" x14ac:dyDescent="0.2">
      <c r="W1658" s="402"/>
      <c r="X1658" s="402"/>
      <c r="Y1658" s="402"/>
      <c r="Z1658" s="402"/>
    </row>
    <row r="1659" spans="23:26" x14ac:dyDescent="0.2">
      <c r="W1659" s="402"/>
      <c r="X1659" s="402"/>
      <c r="Y1659" s="402"/>
      <c r="Z1659" s="402"/>
    </row>
    <row r="1660" spans="23:26" x14ac:dyDescent="0.2">
      <c r="W1660" s="402"/>
      <c r="X1660" s="402"/>
      <c r="Y1660" s="402"/>
      <c r="Z1660" s="402"/>
    </row>
    <row r="1661" spans="23:26" x14ac:dyDescent="0.2">
      <c r="W1661" s="402"/>
      <c r="X1661" s="402"/>
      <c r="Y1661" s="402"/>
      <c r="Z1661" s="402"/>
    </row>
    <row r="1662" spans="23:26" x14ac:dyDescent="0.2">
      <c r="W1662" s="402"/>
      <c r="X1662" s="402"/>
      <c r="Y1662" s="402"/>
      <c r="Z1662" s="402"/>
    </row>
    <row r="1663" spans="23:26" x14ac:dyDescent="0.2">
      <c r="W1663" s="402"/>
      <c r="X1663" s="402"/>
      <c r="Y1663" s="402"/>
      <c r="Z1663" s="402"/>
    </row>
    <row r="1664" spans="23:26" x14ac:dyDescent="0.2">
      <c r="W1664" s="402"/>
      <c r="X1664" s="402"/>
      <c r="Y1664" s="402"/>
      <c r="Z1664" s="402"/>
    </row>
    <row r="1665" spans="23:26" x14ac:dyDescent="0.2">
      <c r="W1665" s="402"/>
      <c r="X1665" s="402"/>
      <c r="Y1665" s="402"/>
      <c r="Z1665" s="402"/>
    </row>
    <row r="1666" spans="23:26" x14ac:dyDescent="0.2">
      <c r="W1666" s="402"/>
      <c r="X1666" s="402"/>
      <c r="Y1666" s="402"/>
      <c r="Z1666" s="402"/>
    </row>
    <row r="1667" spans="23:26" x14ac:dyDescent="0.2">
      <c r="W1667" s="402"/>
      <c r="X1667" s="402"/>
      <c r="Y1667" s="402"/>
      <c r="Z1667" s="402"/>
    </row>
    <row r="1668" spans="23:26" x14ac:dyDescent="0.2">
      <c r="W1668" s="402"/>
      <c r="X1668" s="402"/>
      <c r="Y1668" s="402"/>
      <c r="Z1668" s="402"/>
    </row>
    <row r="1669" spans="23:26" x14ac:dyDescent="0.2">
      <c r="W1669" s="402"/>
      <c r="X1669" s="402"/>
      <c r="Y1669" s="402"/>
      <c r="Z1669" s="402"/>
    </row>
    <row r="1670" spans="23:26" x14ac:dyDescent="0.2">
      <c r="W1670" s="402"/>
      <c r="X1670" s="402"/>
      <c r="Y1670" s="402"/>
      <c r="Z1670" s="402"/>
    </row>
    <row r="1671" spans="23:26" x14ac:dyDescent="0.2">
      <c r="W1671" s="402"/>
      <c r="X1671" s="402"/>
      <c r="Y1671" s="402"/>
      <c r="Z1671" s="402"/>
    </row>
    <row r="1672" spans="23:26" x14ac:dyDescent="0.2">
      <c r="W1672" s="402"/>
      <c r="X1672" s="402"/>
      <c r="Y1672" s="402"/>
      <c r="Z1672" s="402"/>
    </row>
    <row r="1673" spans="23:26" x14ac:dyDescent="0.2">
      <c r="W1673" s="402"/>
      <c r="X1673" s="402"/>
      <c r="Y1673" s="402"/>
      <c r="Z1673" s="402"/>
    </row>
    <row r="1674" spans="23:26" x14ac:dyDescent="0.2">
      <c r="W1674" s="402"/>
      <c r="X1674" s="402"/>
      <c r="Y1674" s="402"/>
      <c r="Z1674" s="402"/>
    </row>
    <row r="1675" spans="23:26" x14ac:dyDescent="0.2">
      <c r="W1675" s="402"/>
      <c r="X1675" s="402"/>
      <c r="Y1675" s="402"/>
      <c r="Z1675" s="402"/>
    </row>
    <row r="1676" spans="23:26" x14ac:dyDescent="0.2">
      <c r="W1676" s="402"/>
      <c r="X1676" s="402"/>
      <c r="Y1676" s="402"/>
      <c r="Z1676" s="402"/>
    </row>
    <row r="1677" spans="23:26" x14ac:dyDescent="0.2">
      <c r="W1677" s="402"/>
      <c r="X1677" s="402"/>
      <c r="Y1677" s="402"/>
      <c r="Z1677" s="402"/>
    </row>
    <row r="1678" spans="23:26" x14ac:dyDescent="0.2">
      <c r="W1678" s="402"/>
      <c r="X1678" s="402"/>
      <c r="Y1678" s="402"/>
      <c r="Z1678" s="402"/>
    </row>
    <row r="1679" spans="23:26" x14ac:dyDescent="0.2">
      <c r="W1679" s="402"/>
      <c r="X1679" s="402"/>
      <c r="Y1679" s="402"/>
      <c r="Z1679" s="402"/>
    </row>
    <row r="1680" spans="23:26" x14ac:dyDescent="0.2">
      <c r="W1680" s="402"/>
      <c r="X1680" s="402"/>
      <c r="Y1680" s="402"/>
      <c r="Z1680" s="402"/>
    </row>
    <row r="1681" spans="23:26" x14ac:dyDescent="0.2">
      <c r="W1681" s="402"/>
      <c r="X1681" s="402"/>
      <c r="Y1681" s="402"/>
      <c r="Z1681" s="402"/>
    </row>
    <row r="1682" spans="23:26" x14ac:dyDescent="0.2">
      <c r="W1682" s="402"/>
      <c r="X1682" s="402"/>
      <c r="Y1682" s="402"/>
      <c r="Z1682" s="402"/>
    </row>
    <row r="1683" spans="23:26" x14ac:dyDescent="0.2">
      <c r="W1683" s="402"/>
      <c r="X1683" s="402"/>
      <c r="Y1683" s="402"/>
      <c r="Z1683" s="402"/>
    </row>
    <row r="1684" spans="23:26" x14ac:dyDescent="0.2">
      <c r="W1684" s="402"/>
      <c r="X1684" s="402"/>
      <c r="Y1684" s="402"/>
      <c r="Z1684" s="402"/>
    </row>
    <row r="1685" spans="23:26" x14ac:dyDescent="0.2">
      <c r="W1685" s="402"/>
      <c r="X1685" s="402"/>
      <c r="Y1685" s="402"/>
      <c r="Z1685" s="402"/>
    </row>
    <row r="1686" spans="23:26" x14ac:dyDescent="0.2">
      <c r="W1686" s="402"/>
      <c r="X1686" s="402"/>
      <c r="Y1686" s="402"/>
      <c r="Z1686" s="402"/>
    </row>
    <row r="1687" spans="23:26" x14ac:dyDescent="0.2">
      <c r="W1687" s="402"/>
      <c r="X1687" s="402"/>
      <c r="Y1687" s="402"/>
      <c r="Z1687" s="402"/>
    </row>
    <row r="1688" spans="23:26" x14ac:dyDescent="0.2">
      <c r="W1688" s="402"/>
      <c r="X1688" s="402"/>
      <c r="Y1688" s="402"/>
      <c r="Z1688" s="402"/>
    </row>
    <row r="1689" spans="23:26" x14ac:dyDescent="0.2">
      <c r="W1689" s="402"/>
      <c r="X1689" s="402"/>
      <c r="Y1689" s="402"/>
      <c r="Z1689" s="402"/>
    </row>
    <row r="1690" spans="23:26" x14ac:dyDescent="0.2">
      <c r="W1690" s="402"/>
      <c r="X1690" s="402"/>
      <c r="Y1690" s="402"/>
      <c r="Z1690" s="402"/>
    </row>
    <row r="1691" spans="23:26" x14ac:dyDescent="0.2">
      <c r="W1691" s="402"/>
      <c r="X1691" s="402"/>
      <c r="Y1691" s="402"/>
      <c r="Z1691" s="402"/>
    </row>
    <row r="1692" spans="23:26" x14ac:dyDescent="0.2">
      <c r="W1692" s="402"/>
      <c r="X1692" s="402"/>
      <c r="Y1692" s="402"/>
      <c r="Z1692" s="402"/>
    </row>
    <row r="1693" spans="23:26" x14ac:dyDescent="0.2">
      <c r="W1693" s="402"/>
      <c r="X1693" s="402"/>
      <c r="Y1693" s="402"/>
      <c r="Z1693" s="402"/>
    </row>
    <row r="1694" spans="23:26" x14ac:dyDescent="0.2">
      <c r="W1694" s="402"/>
      <c r="X1694" s="402"/>
      <c r="Y1694" s="402"/>
      <c r="Z1694" s="402"/>
    </row>
    <row r="1695" spans="23:26" x14ac:dyDescent="0.2">
      <c r="W1695" s="402"/>
      <c r="X1695" s="402"/>
      <c r="Y1695" s="402"/>
      <c r="Z1695" s="402"/>
    </row>
    <row r="1696" spans="23:26" x14ac:dyDescent="0.2">
      <c r="W1696" s="402"/>
      <c r="X1696" s="402"/>
      <c r="Y1696" s="402"/>
      <c r="Z1696" s="402"/>
    </row>
    <row r="1697" spans="23:26" x14ac:dyDescent="0.2">
      <c r="W1697" s="402"/>
      <c r="X1697" s="402"/>
      <c r="Y1697" s="402"/>
      <c r="Z1697" s="402"/>
    </row>
    <row r="1698" spans="23:26" x14ac:dyDescent="0.2">
      <c r="W1698" s="402"/>
      <c r="X1698" s="402"/>
      <c r="Y1698" s="402"/>
      <c r="Z1698" s="402"/>
    </row>
    <row r="1699" spans="23:26" x14ac:dyDescent="0.2">
      <c r="W1699" s="402"/>
      <c r="X1699" s="402"/>
      <c r="Y1699" s="402"/>
      <c r="Z1699" s="402"/>
    </row>
    <row r="1700" spans="23:26" x14ac:dyDescent="0.2">
      <c r="W1700" s="402"/>
      <c r="X1700" s="402"/>
      <c r="Y1700" s="402"/>
      <c r="Z1700" s="402"/>
    </row>
    <row r="1701" spans="23:26" x14ac:dyDescent="0.2">
      <c r="W1701" s="402"/>
      <c r="X1701" s="402"/>
      <c r="Y1701" s="402"/>
      <c r="Z1701" s="402"/>
    </row>
    <row r="1702" spans="23:26" x14ac:dyDescent="0.2">
      <c r="W1702" s="402"/>
      <c r="X1702" s="402"/>
      <c r="Y1702" s="402"/>
      <c r="Z1702" s="402"/>
    </row>
    <row r="1703" spans="23:26" x14ac:dyDescent="0.2">
      <c r="W1703" s="402"/>
      <c r="X1703" s="402"/>
      <c r="Y1703" s="402"/>
      <c r="Z1703" s="402"/>
    </row>
    <row r="1704" spans="23:26" x14ac:dyDescent="0.2">
      <c r="W1704" s="402"/>
      <c r="X1704" s="402"/>
      <c r="Y1704" s="402"/>
      <c r="Z1704" s="402"/>
    </row>
    <row r="1705" spans="23:26" x14ac:dyDescent="0.2">
      <c r="W1705" s="402"/>
      <c r="X1705" s="402"/>
      <c r="Y1705" s="402"/>
      <c r="Z1705" s="402"/>
    </row>
    <row r="1706" spans="23:26" x14ac:dyDescent="0.2">
      <c r="W1706" s="402"/>
      <c r="X1706" s="402"/>
      <c r="Y1706" s="402"/>
      <c r="Z1706" s="402"/>
    </row>
    <row r="1707" spans="23:26" x14ac:dyDescent="0.2">
      <c r="W1707" s="402"/>
      <c r="X1707" s="402"/>
      <c r="Y1707" s="402"/>
      <c r="Z1707" s="402"/>
    </row>
    <row r="1708" spans="23:26" x14ac:dyDescent="0.2">
      <c r="W1708" s="402"/>
      <c r="X1708" s="402"/>
      <c r="Y1708" s="402"/>
      <c r="Z1708" s="402"/>
    </row>
    <row r="1709" spans="23:26" x14ac:dyDescent="0.2">
      <c r="W1709" s="402"/>
      <c r="X1709" s="402"/>
      <c r="Y1709" s="402"/>
      <c r="Z1709" s="402"/>
    </row>
    <row r="1710" spans="23:26" x14ac:dyDescent="0.2">
      <c r="W1710" s="402"/>
      <c r="X1710" s="402"/>
      <c r="Y1710" s="402"/>
      <c r="Z1710" s="402"/>
    </row>
    <row r="1711" spans="23:26" x14ac:dyDescent="0.2">
      <c r="W1711" s="402"/>
      <c r="X1711" s="402"/>
      <c r="Y1711" s="402"/>
      <c r="Z1711" s="402"/>
    </row>
    <row r="1712" spans="23:26" x14ac:dyDescent="0.2">
      <c r="W1712" s="402"/>
      <c r="X1712" s="402"/>
      <c r="Y1712" s="402"/>
      <c r="Z1712" s="402"/>
    </row>
    <row r="1713" spans="23:26" x14ac:dyDescent="0.2">
      <c r="W1713" s="402"/>
      <c r="X1713" s="402"/>
      <c r="Y1713" s="402"/>
      <c r="Z1713" s="402"/>
    </row>
    <row r="1714" spans="23:26" x14ac:dyDescent="0.2">
      <c r="W1714" s="402"/>
      <c r="X1714" s="402"/>
      <c r="Y1714" s="402"/>
      <c r="Z1714" s="402"/>
    </row>
    <row r="1715" spans="23:26" x14ac:dyDescent="0.2">
      <c r="W1715" s="402"/>
      <c r="X1715" s="402"/>
      <c r="Y1715" s="402"/>
      <c r="Z1715" s="402"/>
    </row>
    <row r="1716" spans="23:26" x14ac:dyDescent="0.2">
      <c r="W1716" s="402"/>
      <c r="X1716" s="402"/>
      <c r="Y1716" s="402"/>
      <c r="Z1716" s="402"/>
    </row>
    <row r="1717" spans="23:26" x14ac:dyDescent="0.2">
      <c r="W1717" s="402"/>
      <c r="X1717" s="402"/>
      <c r="Y1717" s="402"/>
      <c r="Z1717" s="402"/>
    </row>
    <row r="1718" spans="23:26" x14ac:dyDescent="0.2">
      <c r="W1718" s="402"/>
      <c r="X1718" s="402"/>
      <c r="Y1718" s="402"/>
      <c r="Z1718" s="402"/>
    </row>
    <row r="1719" spans="23:26" x14ac:dyDescent="0.2">
      <c r="W1719" s="402"/>
      <c r="X1719" s="402"/>
      <c r="Y1719" s="402"/>
      <c r="Z1719" s="402"/>
    </row>
    <row r="1720" spans="23:26" x14ac:dyDescent="0.2">
      <c r="W1720" s="402"/>
      <c r="X1720" s="402"/>
      <c r="Y1720" s="402"/>
      <c r="Z1720" s="402"/>
    </row>
    <row r="1721" spans="23:26" x14ac:dyDescent="0.2">
      <c r="W1721" s="402"/>
      <c r="X1721" s="402"/>
      <c r="Y1721" s="402"/>
      <c r="Z1721" s="402"/>
    </row>
    <row r="1722" spans="23:26" x14ac:dyDescent="0.2">
      <c r="W1722" s="402"/>
      <c r="X1722" s="402"/>
      <c r="Y1722" s="402"/>
      <c r="Z1722" s="402"/>
    </row>
    <row r="1723" spans="23:26" x14ac:dyDescent="0.2">
      <c r="W1723" s="402"/>
      <c r="X1723" s="402"/>
      <c r="Y1723" s="402"/>
      <c r="Z1723" s="402"/>
    </row>
    <row r="1724" spans="23:26" x14ac:dyDescent="0.2">
      <c r="W1724" s="402"/>
      <c r="X1724" s="402"/>
      <c r="Y1724" s="402"/>
      <c r="Z1724" s="402"/>
    </row>
    <row r="1725" spans="23:26" x14ac:dyDescent="0.2">
      <c r="W1725" s="402"/>
      <c r="X1725" s="402"/>
      <c r="Y1725" s="402"/>
      <c r="Z1725" s="402"/>
    </row>
    <row r="1726" spans="23:26" x14ac:dyDescent="0.2">
      <c r="W1726" s="402"/>
      <c r="X1726" s="402"/>
      <c r="Y1726" s="402"/>
      <c r="Z1726" s="402"/>
    </row>
    <row r="1727" spans="23:26" x14ac:dyDescent="0.2">
      <c r="W1727" s="402"/>
      <c r="X1727" s="402"/>
      <c r="Y1727" s="402"/>
      <c r="Z1727" s="402"/>
    </row>
    <row r="1728" spans="23:26" x14ac:dyDescent="0.2">
      <c r="W1728" s="402"/>
      <c r="X1728" s="402"/>
      <c r="Y1728" s="402"/>
      <c r="Z1728" s="402"/>
    </row>
    <row r="1729" spans="23:26" x14ac:dyDescent="0.2">
      <c r="W1729" s="402"/>
      <c r="X1729" s="402"/>
      <c r="Y1729" s="402"/>
      <c r="Z1729" s="402"/>
    </row>
    <row r="1730" spans="23:26" x14ac:dyDescent="0.2">
      <c r="W1730" s="402"/>
      <c r="X1730" s="402"/>
      <c r="Y1730" s="402"/>
      <c r="Z1730" s="402"/>
    </row>
    <row r="1731" spans="23:26" x14ac:dyDescent="0.2">
      <c r="W1731" s="402"/>
      <c r="X1731" s="402"/>
      <c r="Y1731" s="402"/>
      <c r="Z1731" s="402"/>
    </row>
    <row r="1732" spans="23:26" x14ac:dyDescent="0.2">
      <c r="W1732" s="402"/>
      <c r="X1732" s="402"/>
      <c r="Y1732" s="402"/>
      <c r="Z1732" s="402"/>
    </row>
    <row r="1733" spans="23:26" x14ac:dyDescent="0.2">
      <c r="W1733" s="402"/>
      <c r="X1733" s="402"/>
      <c r="Y1733" s="402"/>
      <c r="Z1733" s="402"/>
    </row>
    <row r="1734" spans="23:26" x14ac:dyDescent="0.2">
      <c r="W1734" s="402"/>
      <c r="X1734" s="402"/>
      <c r="Y1734" s="402"/>
      <c r="Z1734" s="402"/>
    </row>
    <row r="1735" spans="23:26" x14ac:dyDescent="0.2">
      <c r="W1735" s="402"/>
      <c r="X1735" s="402"/>
      <c r="Y1735" s="402"/>
      <c r="Z1735" s="402"/>
    </row>
    <row r="1736" spans="23:26" x14ac:dyDescent="0.2">
      <c r="W1736" s="402"/>
      <c r="X1736" s="402"/>
      <c r="Y1736" s="402"/>
      <c r="Z1736" s="402"/>
    </row>
    <row r="1737" spans="23:26" x14ac:dyDescent="0.2">
      <c r="W1737" s="402"/>
      <c r="X1737" s="402"/>
      <c r="Y1737" s="402"/>
      <c r="Z1737" s="402"/>
    </row>
    <row r="1738" spans="23:26" x14ac:dyDescent="0.2">
      <c r="W1738" s="402"/>
      <c r="X1738" s="402"/>
      <c r="Y1738" s="402"/>
      <c r="Z1738" s="402"/>
    </row>
    <row r="1739" spans="23:26" x14ac:dyDescent="0.2">
      <c r="W1739" s="402"/>
      <c r="X1739" s="402"/>
      <c r="Y1739" s="402"/>
      <c r="Z1739" s="402"/>
    </row>
    <row r="1740" spans="23:26" x14ac:dyDescent="0.2">
      <c r="W1740" s="402"/>
      <c r="X1740" s="402"/>
      <c r="Y1740" s="402"/>
      <c r="Z1740" s="402"/>
    </row>
    <row r="1741" spans="23:26" x14ac:dyDescent="0.2">
      <c r="W1741" s="402"/>
      <c r="X1741" s="402"/>
      <c r="Y1741" s="402"/>
      <c r="Z1741" s="402"/>
    </row>
    <row r="1742" spans="23:26" x14ac:dyDescent="0.2">
      <c r="W1742" s="402"/>
      <c r="X1742" s="402"/>
      <c r="Y1742" s="402"/>
      <c r="Z1742" s="402"/>
    </row>
    <row r="1743" spans="23:26" x14ac:dyDescent="0.2">
      <c r="W1743" s="402"/>
      <c r="X1743" s="402"/>
      <c r="Y1743" s="402"/>
      <c r="Z1743" s="402"/>
    </row>
    <row r="1744" spans="23:26" x14ac:dyDescent="0.2">
      <c r="W1744" s="402"/>
      <c r="X1744" s="402"/>
      <c r="Y1744" s="402"/>
      <c r="Z1744" s="402"/>
    </row>
    <row r="1745" spans="23:26" x14ac:dyDescent="0.2">
      <c r="W1745" s="402"/>
      <c r="X1745" s="402"/>
      <c r="Y1745" s="402"/>
      <c r="Z1745" s="402"/>
    </row>
    <row r="1746" spans="23:26" x14ac:dyDescent="0.2">
      <c r="W1746" s="402"/>
      <c r="X1746" s="402"/>
      <c r="Y1746" s="402"/>
      <c r="Z1746" s="402"/>
    </row>
    <row r="1747" spans="23:26" x14ac:dyDescent="0.2">
      <c r="W1747" s="402"/>
      <c r="X1747" s="402"/>
      <c r="Y1747" s="402"/>
      <c r="Z1747" s="402"/>
    </row>
    <row r="1748" spans="23:26" x14ac:dyDescent="0.2">
      <c r="W1748" s="402"/>
      <c r="X1748" s="402"/>
      <c r="Y1748" s="402"/>
      <c r="Z1748" s="402"/>
    </row>
    <row r="1749" spans="23:26" x14ac:dyDescent="0.2">
      <c r="W1749" s="402"/>
      <c r="X1749" s="402"/>
      <c r="Y1749" s="402"/>
      <c r="Z1749" s="402"/>
    </row>
    <row r="1750" spans="23:26" x14ac:dyDescent="0.2">
      <c r="W1750" s="402"/>
      <c r="X1750" s="402"/>
      <c r="Y1750" s="402"/>
      <c r="Z1750" s="402"/>
    </row>
    <row r="1751" spans="23:26" x14ac:dyDescent="0.2">
      <c r="W1751" s="402"/>
      <c r="X1751" s="402"/>
      <c r="Y1751" s="402"/>
      <c r="Z1751" s="402"/>
    </row>
    <row r="1752" spans="23:26" x14ac:dyDescent="0.2">
      <c r="W1752" s="402"/>
      <c r="X1752" s="402"/>
      <c r="Y1752" s="402"/>
      <c r="Z1752" s="402"/>
    </row>
    <row r="1753" spans="23:26" x14ac:dyDescent="0.2">
      <c r="W1753" s="402"/>
      <c r="X1753" s="402"/>
      <c r="Y1753" s="402"/>
      <c r="Z1753" s="402"/>
    </row>
    <row r="1754" spans="23:26" x14ac:dyDescent="0.2">
      <c r="W1754" s="402"/>
      <c r="X1754" s="402"/>
      <c r="Y1754" s="402"/>
      <c r="Z1754" s="402"/>
    </row>
    <row r="1755" spans="23:26" x14ac:dyDescent="0.2">
      <c r="W1755" s="402"/>
      <c r="X1755" s="402"/>
      <c r="Y1755" s="402"/>
      <c r="Z1755" s="402"/>
    </row>
    <row r="1756" spans="23:26" x14ac:dyDescent="0.2">
      <c r="W1756" s="402"/>
      <c r="X1756" s="402"/>
      <c r="Y1756" s="402"/>
      <c r="Z1756" s="402"/>
    </row>
    <row r="1757" spans="23:26" x14ac:dyDescent="0.2">
      <c r="W1757" s="402"/>
      <c r="X1757" s="402"/>
      <c r="Y1757" s="402"/>
      <c r="Z1757" s="402"/>
    </row>
    <row r="1758" spans="23:26" x14ac:dyDescent="0.2">
      <c r="W1758" s="402"/>
      <c r="X1758" s="402"/>
      <c r="Y1758" s="402"/>
      <c r="Z1758" s="402"/>
    </row>
    <row r="1759" spans="23:26" x14ac:dyDescent="0.2">
      <c r="W1759" s="402"/>
      <c r="X1759" s="402"/>
      <c r="Y1759" s="402"/>
      <c r="Z1759" s="402"/>
    </row>
    <row r="1760" spans="23:26" x14ac:dyDescent="0.2">
      <c r="W1760" s="402"/>
      <c r="X1760" s="402"/>
      <c r="Y1760" s="402"/>
      <c r="Z1760" s="402"/>
    </row>
    <row r="1761" spans="23:26" x14ac:dyDescent="0.2">
      <c r="W1761" s="402"/>
      <c r="X1761" s="402"/>
      <c r="Y1761" s="402"/>
      <c r="Z1761" s="402"/>
    </row>
    <row r="1762" spans="23:26" x14ac:dyDescent="0.2">
      <c r="W1762" s="402"/>
      <c r="X1762" s="402"/>
      <c r="Y1762" s="402"/>
      <c r="Z1762" s="402"/>
    </row>
    <row r="1763" spans="23:26" x14ac:dyDescent="0.2">
      <c r="W1763" s="402"/>
      <c r="X1763" s="402"/>
      <c r="Y1763" s="402"/>
      <c r="Z1763" s="402"/>
    </row>
    <row r="1764" spans="23:26" x14ac:dyDescent="0.2">
      <c r="W1764" s="402"/>
      <c r="X1764" s="402"/>
      <c r="Y1764" s="402"/>
      <c r="Z1764" s="402"/>
    </row>
    <row r="1765" spans="23:26" x14ac:dyDescent="0.2">
      <c r="W1765" s="402"/>
      <c r="X1765" s="402"/>
      <c r="Y1765" s="402"/>
      <c r="Z1765" s="402"/>
    </row>
    <row r="1766" spans="23:26" x14ac:dyDescent="0.2">
      <c r="W1766" s="402"/>
      <c r="X1766" s="402"/>
      <c r="Y1766" s="402"/>
      <c r="Z1766" s="402"/>
    </row>
    <row r="1767" spans="23:26" x14ac:dyDescent="0.2">
      <c r="W1767" s="402"/>
      <c r="X1767" s="402"/>
      <c r="Y1767" s="402"/>
      <c r="Z1767" s="402"/>
    </row>
    <row r="1768" spans="23:26" x14ac:dyDescent="0.2">
      <c r="W1768" s="402"/>
      <c r="X1768" s="402"/>
      <c r="Y1768" s="402"/>
      <c r="Z1768" s="402"/>
    </row>
    <row r="1769" spans="23:26" x14ac:dyDescent="0.2">
      <c r="W1769" s="402"/>
      <c r="X1769" s="402"/>
      <c r="Y1769" s="402"/>
      <c r="Z1769" s="402"/>
    </row>
    <row r="1770" spans="23:26" x14ac:dyDescent="0.2">
      <c r="W1770" s="402"/>
      <c r="X1770" s="402"/>
      <c r="Y1770" s="402"/>
      <c r="Z1770" s="402"/>
    </row>
    <row r="1771" spans="23:26" x14ac:dyDescent="0.2">
      <c r="W1771" s="402"/>
      <c r="X1771" s="402"/>
      <c r="Y1771" s="402"/>
      <c r="Z1771" s="402"/>
    </row>
    <row r="1772" spans="23:26" x14ac:dyDescent="0.2">
      <c r="W1772" s="402"/>
      <c r="X1772" s="402"/>
      <c r="Y1772" s="402"/>
      <c r="Z1772" s="402"/>
    </row>
    <row r="1773" spans="23:26" x14ac:dyDescent="0.2">
      <c r="W1773" s="402"/>
      <c r="X1773" s="402"/>
      <c r="Y1773" s="402"/>
      <c r="Z1773" s="402"/>
    </row>
    <row r="1774" spans="23:26" x14ac:dyDescent="0.2">
      <c r="W1774" s="402"/>
      <c r="X1774" s="402"/>
      <c r="Y1774" s="402"/>
      <c r="Z1774" s="402"/>
    </row>
    <row r="1775" spans="23:26" x14ac:dyDescent="0.2">
      <c r="W1775" s="402"/>
      <c r="X1775" s="402"/>
      <c r="Y1775" s="402"/>
      <c r="Z1775" s="402"/>
    </row>
    <row r="1776" spans="23:26" x14ac:dyDescent="0.2">
      <c r="W1776" s="402"/>
      <c r="X1776" s="402"/>
      <c r="Y1776" s="402"/>
      <c r="Z1776" s="402"/>
    </row>
    <row r="1777" spans="23:26" x14ac:dyDescent="0.2">
      <c r="W1777" s="402"/>
      <c r="X1777" s="402"/>
      <c r="Y1777" s="402"/>
      <c r="Z1777" s="402"/>
    </row>
    <row r="1778" spans="23:26" x14ac:dyDescent="0.2">
      <c r="W1778" s="402"/>
      <c r="X1778" s="402"/>
      <c r="Y1778" s="402"/>
      <c r="Z1778" s="402"/>
    </row>
    <row r="1779" spans="23:26" x14ac:dyDescent="0.2">
      <c r="W1779" s="402"/>
      <c r="X1779" s="402"/>
      <c r="Y1779" s="402"/>
      <c r="Z1779" s="402"/>
    </row>
    <row r="1780" spans="23:26" x14ac:dyDescent="0.2">
      <c r="W1780" s="402"/>
      <c r="X1780" s="402"/>
      <c r="Y1780" s="402"/>
      <c r="Z1780" s="402"/>
    </row>
    <row r="1781" spans="23:26" x14ac:dyDescent="0.2">
      <c r="W1781" s="402"/>
      <c r="X1781" s="402"/>
      <c r="Y1781" s="402"/>
      <c r="Z1781" s="402"/>
    </row>
    <row r="1782" spans="23:26" x14ac:dyDescent="0.2">
      <c r="W1782" s="402"/>
      <c r="X1782" s="402"/>
      <c r="Y1782" s="402"/>
      <c r="Z1782" s="402"/>
    </row>
    <row r="1783" spans="23:26" x14ac:dyDescent="0.2">
      <c r="W1783" s="402"/>
      <c r="X1783" s="402"/>
      <c r="Y1783" s="402"/>
      <c r="Z1783" s="402"/>
    </row>
    <row r="1784" spans="23:26" x14ac:dyDescent="0.2">
      <c r="W1784" s="402"/>
      <c r="X1784" s="402"/>
      <c r="Y1784" s="402"/>
      <c r="Z1784" s="402"/>
    </row>
    <row r="1785" spans="23:26" x14ac:dyDescent="0.2">
      <c r="W1785" s="402"/>
      <c r="X1785" s="402"/>
      <c r="Y1785" s="402"/>
      <c r="Z1785" s="402"/>
    </row>
    <row r="1786" spans="23:26" x14ac:dyDescent="0.2">
      <c r="W1786" s="402"/>
      <c r="X1786" s="402"/>
      <c r="Y1786" s="402"/>
      <c r="Z1786" s="402"/>
    </row>
    <row r="1787" spans="23:26" x14ac:dyDescent="0.2">
      <c r="W1787" s="402"/>
      <c r="X1787" s="402"/>
      <c r="Y1787" s="402"/>
      <c r="Z1787" s="402"/>
    </row>
    <row r="1788" spans="23:26" x14ac:dyDescent="0.2">
      <c r="W1788" s="402"/>
      <c r="X1788" s="402"/>
      <c r="Y1788" s="402"/>
      <c r="Z1788" s="402"/>
    </row>
    <row r="1789" spans="23:26" x14ac:dyDescent="0.2">
      <c r="W1789" s="402"/>
      <c r="X1789" s="402"/>
      <c r="Y1789" s="402"/>
      <c r="Z1789" s="402"/>
    </row>
    <row r="1790" spans="23:26" x14ac:dyDescent="0.2">
      <c r="W1790" s="402"/>
      <c r="X1790" s="402"/>
      <c r="Y1790" s="402"/>
      <c r="Z1790" s="402"/>
    </row>
    <row r="1791" spans="23:26" x14ac:dyDescent="0.2">
      <c r="W1791" s="402"/>
      <c r="X1791" s="402"/>
      <c r="Y1791" s="402"/>
      <c r="Z1791" s="402"/>
    </row>
    <row r="1792" spans="23:26" x14ac:dyDescent="0.2">
      <c r="W1792" s="402"/>
      <c r="X1792" s="402"/>
      <c r="Y1792" s="402"/>
      <c r="Z1792" s="402"/>
    </row>
    <row r="1793" spans="23:26" x14ac:dyDescent="0.2">
      <c r="W1793" s="402"/>
      <c r="X1793" s="402"/>
      <c r="Y1793" s="402"/>
      <c r="Z1793" s="402"/>
    </row>
    <row r="1794" spans="23:26" x14ac:dyDescent="0.2">
      <c r="W1794" s="402"/>
      <c r="X1794" s="402"/>
      <c r="Y1794" s="402"/>
      <c r="Z1794" s="402"/>
    </row>
    <row r="1795" spans="23:26" x14ac:dyDescent="0.2">
      <c r="W1795" s="402"/>
      <c r="X1795" s="402"/>
      <c r="Y1795" s="402"/>
      <c r="Z1795" s="402"/>
    </row>
    <row r="1796" spans="23:26" x14ac:dyDescent="0.2">
      <c r="W1796" s="402"/>
      <c r="X1796" s="402"/>
      <c r="Y1796" s="402"/>
      <c r="Z1796" s="402"/>
    </row>
    <row r="1797" spans="23:26" x14ac:dyDescent="0.2">
      <c r="W1797" s="402"/>
      <c r="X1797" s="402"/>
      <c r="Y1797" s="402"/>
      <c r="Z1797" s="402"/>
    </row>
    <row r="1798" spans="23:26" x14ac:dyDescent="0.2">
      <c r="W1798" s="402"/>
      <c r="X1798" s="402"/>
      <c r="Y1798" s="402"/>
      <c r="Z1798" s="402"/>
    </row>
    <row r="1799" spans="23:26" x14ac:dyDescent="0.2">
      <c r="W1799" s="402"/>
      <c r="X1799" s="402"/>
      <c r="Y1799" s="402"/>
      <c r="Z1799" s="402"/>
    </row>
    <row r="1800" spans="23:26" x14ac:dyDescent="0.2">
      <c r="W1800" s="402"/>
      <c r="X1800" s="402"/>
      <c r="Y1800" s="402"/>
      <c r="Z1800" s="402"/>
    </row>
    <row r="1801" spans="23:26" x14ac:dyDescent="0.2">
      <c r="W1801" s="402"/>
      <c r="X1801" s="402"/>
      <c r="Y1801" s="402"/>
      <c r="Z1801" s="402"/>
    </row>
    <row r="1802" spans="23:26" x14ac:dyDescent="0.2">
      <c r="W1802" s="402"/>
      <c r="X1802" s="402"/>
      <c r="Y1802" s="402"/>
      <c r="Z1802" s="402"/>
    </row>
    <row r="1803" spans="23:26" x14ac:dyDescent="0.2">
      <c r="W1803" s="402"/>
      <c r="X1803" s="402"/>
      <c r="Y1803" s="402"/>
      <c r="Z1803" s="402"/>
    </row>
    <row r="1804" spans="23:26" x14ac:dyDescent="0.2">
      <c r="W1804" s="402"/>
      <c r="X1804" s="402"/>
      <c r="Y1804" s="402"/>
      <c r="Z1804" s="402"/>
    </row>
    <row r="1805" spans="23:26" x14ac:dyDescent="0.2">
      <c r="W1805" s="402"/>
      <c r="X1805" s="402"/>
      <c r="Y1805" s="402"/>
      <c r="Z1805" s="402"/>
    </row>
    <row r="1806" spans="23:26" x14ac:dyDescent="0.2">
      <c r="W1806" s="402"/>
      <c r="X1806" s="402"/>
      <c r="Y1806" s="402"/>
      <c r="Z1806" s="402"/>
    </row>
    <row r="1807" spans="23:26" x14ac:dyDescent="0.2">
      <c r="W1807" s="402"/>
      <c r="X1807" s="402"/>
      <c r="Y1807" s="402"/>
      <c r="Z1807" s="402"/>
    </row>
    <row r="1808" spans="23:26" x14ac:dyDescent="0.2">
      <c r="W1808" s="402"/>
      <c r="X1808" s="402"/>
      <c r="Y1808" s="402"/>
      <c r="Z1808" s="402"/>
    </row>
    <row r="1809" spans="23:26" x14ac:dyDescent="0.2">
      <c r="W1809" s="402"/>
      <c r="X1809" s="402"/>
      <c r="Y1809" s="402"/>
      <c r="Z1809" s="402"/>
    </row>
    <row r="1810" spans="23:26" x14ac:dyDescent="0.2">
      <c r="W1810" s="402"/>
      <c r="X1810" s="402"/>
      <c r="Y1810" s="402"/>
      <c r="Z1810" s="402"/>
    </row>
    <row r="1811" spans="23:26" x14ac:dyDescent="0.2">
      <c r="W1811" s="402"/>
      <c r="X1811" s="402"/>
      <c r="Y1811" s="402"/>
      <c r="Z1811" s="402"/>
    </row>
    <row r="1812" spans="23:26" x14ac:dyDescent="0.2">
      <c r="W1812" s="402"/>
      <c r="X1812" s="402"/>
      <c r="Y1812" s="402"/>
      <c r="Z1812" s="402"/>
    </row>
    <row r="1813" spans="23:26" x14ac:dyDescent="0.2">
      <c r="W1813" s="402"/>
      <c r="X1813" s="402"/>
      <c r="Y1813" s="402"/>
      <c r="Z1813" s="402"/>
    </row>
    <row r="1814" spans="23:26" x14ac:dyDescent="0.2">
      <c r="W1814" s="402"/>
      <c r="X1814" s="402"/>
      <c r="Y1814" s="402"/>
      <c r="Z1814" s="402"/>
    </row>
    <row r="1815" spans="23:26" x14ac:dyDescent="0.2">
      <c r="W1815" s="402"/>
      <c r="X1815" s="402"/>
      <c r="Y1815" s="402"/>
      <c r="Z1815" s="402"/>
    </row>
    <row r="1816" spans="23:26" x14ac:dyDescent="0.2">
      <c r="W1816" s="402"/>
      <c r="X1816" s="402"/>
      <c r="Y1816" s="402"/>
      <c r="Z1816" s="402"/>
    </row>
    <row r="1817" spans="23:26" x14ac:dyDescent="0.2">
      <c r="W1817" s="402"/>
      <c r="X1817" s="402"/>
      <c r="Y1817" s="402"/>
      <c r="Z1817" s="402"/>
    </row>
    <row r="1818" spans="23:26" x14ac:dyDescent="0.2">
      <c r="W1818" s="402"/>
      <c r="X1818" s="402"/>
      <c r="Y1818" s="402"/>
      <c r="Z1818" s="402"/>
    </row>
    <row r="1819" spans="23:26" x14ac:dyDescent="0.2">
      <c r="W1819" s="402"/>
      <c r="X1819" s="402"/>
      <c r="Y1819" s="402"/>
      <c r="Z1819" s="402"/>
    </row>
    <row r="1820" spans="23:26" x14ac:dyDescent="0.2">
      <c r="W1820" s="402"/>
      <c r="X1820" s="402"/>
      <c r="Y1820" s="402"/>
      <c r="Z1820" s="402"/>
    </row>
    <row r="1821" spans="23:26" x14ac:dyDescent="0.2">
      <c r="W1821" s="402"/>
      <c r="X1821" s="402"/>
      <c r="Y1821" s="402"/>
      <c r="Z1821" s="402"/>
    </row>
    <row r="1822" spans="23:26" x14ac:dyDescent="0.2">
      <c r="W1822" s="402"/>
      <c r="X1822" s="402"/>
      <c r="Y1822" s="402"/>
      <c r="Z1822" s="402"/>
    </row>
    <row r="1823" spans="23:26" x14ac:dyDescent="0.2">
      <c r="W1823" s="402"/>
      <c r="X1823" s="402"/>
      <c r="Y1823" s="402"/>
      <c r="Z1823" s="402"/>
    </row>
    <row r="1824" spans="23:26" x14ac:dyDescent="0.2">
      <c r="W1824" s="402"/>
      <c r="X1824" s="402"/>
      <c r="Y1824" s="402"/>
      <c r="Z1824" s="402"/>
    </row>
    <row r="1825" spans="23:26" x14ac:dyDescent="0.2">
      <c r="W1825" s="402"/>
      <c r="X1825" s="402"/>
      <c r="Y1825" s="402"/>
      <c r="Z1825" s="402"/>
    </row>
    <row r="1826" spans="23:26" x14ac:dyDescent="0.2">
      <c r="W1826" s="402"/>
      <c r="X1826" s="402"/>
      <c r="Y1826" s="402"/>
      <c r="Z1826" s="402"/>
    </row>
    <row r="1827" spans="23:26" x14ac:dyDescent="0.2">
      <c r="W1827" s="402"/>
      <c r="X1827" s="402"/>
      <c r="Y1827" s="402"/>
      <c r="Z1827" s="402"/>
    </row>
    <row r="1828" spans="23:26" x14ac:dyDescent="0.2">
      <c r="W1828" s="402"/>
      <c r="X1828" s="402"/>
      <c r="Y1828" s="402"/>
      <c r="Z1828" s="402"/>
    </row>
    <row r="1829" spans="23:26" x14ac:dyDescent="0.2">
      <c r="W1829" s="402"/>
      <c r="X1829" s="402"/>
      <c r="Y1829" s="402"/>
      <c r="Z1829" s="402"/>
    </row>
    <row r="1830" spans="23:26" x14ac:dyDescent="0.2">
      <c r="W1830" s="402"/>
      <c r="X1830" s="402"/>
      <c r="Y1830" s="402"/>
      <c r="Z1830" s="402"/>
    </row>
    <row r="1831" spans="23:26" x14ac:dyDescent="0.2">
      <c r="W1831" s="402"/>
      <c r="X1831" s="402"/>
      <c r="Y1831" s="402"/>
      <c r="Z1831" s="402"/>
    </row>
    <row r="1832" spans="23:26" x14ac:dyDescent="0.2">
      <c r="W1832" s="402"/>
      <c r="X1832" s="402"/>
      <c r="Y1832" s="402"/>
      <c r="Z1832" s="402"/>
    </row>
    <row r="1833" spans="23:26" x14ac:dyDescent="0.2">
      <c r="W1833" s="402"/>
      <c r="X1833" s="402"/>
      <c r="Y1833" s="402"/>
      <c r="Z1833" s="402"/>
    </row>
    <row r="1834" spans="23:26" x14ac:dyDescent="0.2">
      <c r="W1834" s="402"/>
      <c r="X1834" s="402"/>
      <c r="Y1834" s="402"/>
      <c r="Z1834" s="402"/>
    </row>
    <row r="1835" spans="23:26" x14ac:dyDescent="0.2">
      <c r="W1835" s="402"/>
      <c r="X1835" s="402"/>
      <c r="Y1835" s="402"/>
      <c r="Z1835" s="402"/>
    </row>
    <row r="1836" spans="23:26" x14ac:dyDescent="0.2">
      <c r="W1836" s="402"/>
      <c r="X1836" s="402"/>
      <c r="Y1836" s="402"/>
      <c r="Z1836" s="402"/>
    </row>
    <row r="1837" spans="23:26" x14ac:dyDescent="0.2">
      <c r="W1837" s="402"/>
      <c r="X1837" s="402"/>
      <c r="Y1837" s="402"/>
      <c r="Z1837" s="402"/>
    </row>
    <row r="1838" spans="23:26" x14ac:dyDescent="0.2">
      <c r="W1838" s="402"/>
      <c r="X1838" s="402"/>
      <c r="Y1838" s="402"/>
      <c r="Z1838" s="402"/>
    </row>
    <row r="1839" spans="23:26" x14ac:dyDescent="0.2">
      <c r="W1839" s="402"/>
      <c r="X1839" s="402"/>
      <c r="Y1839" s="402"/>
      <c r="Z1839" s="402"/>
    </row>
    <row r="1840" spans="23:26" x14ac:dyDescent="0.2">
      <c r="W1840" s="402"/>
      <c r="X1840" s="402"/>
      <c r="Y1840" s="402"/>
      <c r="Z1840" s="402"/>
    </row>
    <row r="1841" spans="23:26" x14ac:dyDescent="0.2">
      <c r="W1841" s="402"/>
      <c r="X1841" s="402"/>
      <c r="Y1841" s="402"/>
      <c r="Z1841" s="402"/>
    </row>
    <row r="1842" spans="23:26" x14ac:dyDescent="0.2">
      <c r="W1842" s="402"/>
      <c r="X1842" s="402"/>
      <c r="Y1842" s="402"/>
      <c r="Z1842" s="402"/>
    </row>
    <row r="1843" spans="23:26" x14ac:dyDescent="0.2">
      <c r="W1843" s="402"/>
      <c r="X1843" s="402"/>
      <c r="Y1843" s="402"/>
      <c r="Z1843" s="402"/>
    </row>
    <row r="1844" spans="23:26" x14ac:dyDescent="0.2">
      <c r="W1844" s="402"/>
      <c r="X1844" s="402"/>
      <c r="Y1844" s="402"/>
      <c r="Z1844" s="402"/>
    </row>
    <row r="1845" spans="23:26" x14ac:dyDescent="0.2">
      <c r="W1845" s="402"/>
      <c r="X1845" s="402"/>
      <c r="Y1845" s="402"/>
      <c r="Z1845" s="402"/>
    </row>
    <row r="1846" spans="23:26" x14ac:dyDescent="0.2">
      <c r="W1846" s="402"/>
      <c r="X1846" s="402"/>
      <c r="Y1846" s="402"/>
      <c r="Z1846" s="402"/>
    </row>
    <row r="1847" spans="23:26" x14ac:dyDescent="0.2">
      <c r="W1847" s="402"/>
      <c r="X1847" s="402"/>
      <c r="Y1847" s="402"/>
      <c r="Z1847" s="402"/>
    </row>
    <row r="1848" spans="23:26" x14ac:dyDescent="0.2">
      <c r="W1848" s="402"/>
      <c r="X1848" s="402"/>
      <c r="Y1848" s="402"/>
      <c r="Z1848" s="402"/>
    </row>
    <row r="1849" spans="23:26" x14ac:dyDescent="0.2">
      <c r="W1849" s="402"/>
      <c r="X1849" s="402"/>
      <c r="Y1849" s="402"/>
      <c r="Z1849" s="402"/>
    </row>
    <row r="1850" spans="23:26" x14ac:dyDescent="0.2">
      <c r="W1850" s="402"/>
      <c r="X1850" s="402"/>
      <c r="Y1850" s="402"/>
      <c r="Z1850" s="402"/>
    </row>
    <row r="1851" spans="23:26" x14ac:dyDescent="0.2">
      <c r="W1851" s="402"/>
      <c r="X1851" s="402"/>
      <c r="Y1851" s="402"/>
      <c r="Z1851" s="402"/>
    </row>
    <row r="1852" spans="23:26" x14ac:dyDescent="0.2">
      <c r="W1852" s="402"/>
      <c r="X1852" s="402"/>
      <c r="Y1852" s="402"/>
      <c r="Z1852" s="402"/>
    </row>
    <row r="1853" spans="23:26" x14ac:dyDescent="0.2">
      <c r="W1853" s="402"/>
      <c r="X1853" s="402"/>
      <c r="Y1853" s="402"/>
      <c r="Z1853" s="402"/>
    </row>
    <row r="1854" spans="23:26" x14ac:dyDescent="0.2">
      <c r="W1854" s="402"/>
      <c r="X1854" s="402"/>
      <c r="Y1854" s="402"/>
      <c r="Z1854" s="402"/>
    </row>
    <row r="1855" spans="23:26" x14ac:dyDescent="0.2">
      <c r="W1855" s="402"/>
      <c r="X1855" s="402"/>
      <c r="Y1855" s="402"/>
      <c r="Z1855" s="402"/>
    </row>
    <row r="1856" spans="23:26" x14ac:dyDescent="0.2">
      <c r="W1856" s="402"/>
      <c r="X1856" s="402"/>
      <c r="Y1856" s="402"/>
      <c r="Z1856" s="402"/>
    </row>
    <row r="1857" spans="23:26" x14ac:dyDescent="0.2">
      <c r="W1857" s="402"/>
      <c r="X1857" s="402"/>
      <c r="Y1857" s="402"/>
      <c r="Z1857" s="402"/>
    </row>
    <row r="1858" spans="23:26" x14ac:dyDescent="0.2">
      <c r="W1858" s="402"/>
      <c r="X1858" s="402"/>
      <c r="Y1858" s="402"/>
      <c r="Z1858" s="402"/>
    </row>
    <row r="1859" spans="23:26" x14ac:dyDescent="0.2">
      <c r="W1859" s="402"/>
      <c r="X1859" s="402"/>
      <c r="Y1859" s="402"/>
      <c r="Z1859" s="402"/>
    </row>
    <row r="1860" spans="23:26" x14ac:dyDescent="0.2">
      <c r="W1860" s="402"/>
      <c r="X1860" s="402"/>
      <c r="Y1860" s="402"/>
      <c r="Z1860" s="402"/>
    </row>
    <row r="1861" spans="23:26" x14ac:dyDescent="0.2">
      <c r="W1861" s="402"/>
      <c r="X1861" s="402"/>
      <c r="Y1861" s="402"/>
      <c r="Z1861" s="402"/>
    </row>
    <row r="1862" spans="23:26" x14ac:dyDescent="0.2">
      <c r="W1862" s="402"/>
      <c r="X1862" s="402"/>
      <c r="Y1862" s="402"/>
      <c r="Z1862" s="402"/>
    </row>
    <row r="1863" spans="23:26" x14ac:dyDescent="0.2">
      <c r="W1863" s="402"/>
      <c r="X1863" s="402"/>
      <c r="Y1863" s="402"/>
      <c r="Z1863" s="402"/>
    </row>
    <row r="1864" spans="23:26" x14ac:dyDescent="0.2">
      <c r="W1864" s="402"/>
      <c r="X1864" s="402"/>
      <c r="Y1864" s="402"/>
      <c r="Z1864" s="402"/>
    </row>
    <row r="1865" spans="23:26" x14ac:dyDescent="0.2">
      <c r="W1865" s="402"/>
      <c r="X1865" s="402"/>
      <c r="Y1865" s="402"/>
      <c r="Z1865" s="402"/>
    </row>
    <row r="1866" spans="23:26" x14ac:dyDescent="0.2">
      <c r="W1866" s="402"/>
      <c r="X1866" s="402"/>
      <c r="Y1866" s="402"/>
      <c r="Z1866" s="402"/>
    </row>
    <row r="1867" spans="23:26" x14ac:dyDescent="0.2">
      <c r="W1867" s="402"/>
      <c r="X1867" s="402"/>
      <c r="Y1867" s="402"/>
      <c r="Z1867" s="402"/>
    </row>
    <row r="1868" spans="23:26" x14ac:dyDescent="0.2">
      <c r="W1868" s="402"/>
      <c r="X1868" s="402"/>
      <c r="Y1868" s="402"/>
      <c r="Z1868" s="402"/>
    </row>
    <row r="1869" spans="23:26" x14ac:dyDescent="0.2">
      <c r="W1869" s="402"/>
      <c r="X1869" s="402"/>
      <c r="Y1869" s="402"/>
      <c r="Z1869" s="402"/>
    </row>
    <row r="1870" spans="23:26" x14ac:dyDescent="0.2">
      <c r="W1870" s="402"/>
      <c r="X1870" s="402"/>
      <c r="Y1870" s="402"/>
      <c r="Z1870" s="402"/>
    </row>
    <row r="1871" spans="23:26" x14ac:dyDescent="0.2">
      <c r="W1871" s="402"/>
      <c r="X1871" s="402"/>
      <c r="Y1871" s="402"/>
      <c r="Z1871" s="402"/>
    </row>
    <row r="1872" spans="23:26" x14ac:dyDescent="0.2">
      <c r="W1872" s="402"/>
      <c r="X1872" s="402"/>
      <c r="Y1872" s="402"/>
      <c r="Z1872" s="402"/>
    </row>
    <row r="1873" spans="23:26" x14ac:dyDescent="0.2">
      <c r="W1873" s="402"/>
      <c r="X1873" s="402"/>
      <c r="Y1873" s="402"/>
      <c r="Z1873" s="402"/>
    </row>
    <row r="1874" spans="23:26" x14ac:dyDescent="0.2">
      <c r="W1874" s="402"/>
      <c r="X1874" s="402"/>
      <c r="Y1874" s="402"/>
      <c r="Z1874" s="402"/>
    </row>
    <row r="1875" spans="23:26" x14ac:dyDescent="0.2">
      <c r="W1875" s="402"/>
      <c r="X1875" s="402"/>
      <c r="Y1875" s="402"/>
      <c r="Z1875" s="402"/>
    </row>
    <row r="1876" spans="23:26" x14ac:dyDescent="0.2">
      <c r="W1876" s="402"/>
      <c r="X1876" s="402"/>
      <c r="Y1876" s="402"/>
      <c r="Z1876" s="402"/>
    </row>
    <row r="1877" spans="23:26" x14ac:dyDescent="0.2">
      <c r="W1877" s="402"/>
      <c r="X1877" s="402"/>
      <c r="Y1877" s="402"/>
      <c r="Z1877" s="402"/>
    </row>
    <row r="1878" spans="23:26" x14ac:dyDescent="0.2">
      <c r="W1878" s="402"/>
      <c r="X1878" s="402"/>
      <c r="Y1878" s="402"/>
      <c r="Z1878" s="402"/>
    </row>
    <row r="1879" spans="23:26" x14ac:dyDescent="0.2">
      <c r="W1879" s="402"/>
      <c r="X1879" s="402"/>
      <c r="Y1879" s="402"/>
      <c r="Z1879" s="402"/>
    </row>
    <row r="1880" spans="23:26" x14ac:dyDescent="0.2">
      <c r="W1880" s="402"/>
      <c r="X1880" s="402"/>
      <c r="Y1880" s="402"/>
      <c r="Z1880" s="402"/>
    </row>
    <row r="1881" spans="23:26" x14ac:dyDescent="0.2">
      <c r="W1881" s="402"/>
      <c r="X1881" s="402"/>
      <c r="Y1881" s="402"/>
      <c r="Z1881" s="402"/>
    </row>
    <row r="1882" spans="23:26" x14ac:dyDescent="0.2">
      <c r="W1882" s="402"/>
      <c r="X1882" s="402"/>
      <c r="Y1882" s="402"/>
      <c r="Z1882" s="402"/>
    </row>
    <row r="1883" spans="23:26" x14ac:dyDescent="0.2">
      <c r="W1883" s="402"/>
      <c r="X1883" s="402"/>
      <c r="Y1883" s="402"/>
      <c r="Z1883" s="402"/>
    </row>
    <row r="1884" spans="23:26" x14ac:dyDescent="0.2">
      <c r="W1884" s="402"/>
      <c r="X1884" s="402"/>
      <c r="Y1884" s="402"/>
      <c r="Z1884" s="402"/>
    </row>
    <row r="1885" spans="23:26" x14ac:dyDescent="0.2">
      <c r="W1885" s="402"/>
      <c r="X1885" s="402"/>
      <c r="Y1885" s="402"/>
      <c r="Z1885" s="402"/>
    </row>
    <row r="1886" spans="23:26" x14ac:dyDescent="0.2">
      <c r="W1886" s="402"/>
      <c r="X1886" s="402"/>
      <c r="Y1886" s="402"/>
      <c r="Z1886" s="402"/>
    </row>
    <row r="1887" spans="23:26" x14ac:dyDescent="0.2">
      <c r="W1887" s="402"/>
      <c r="X1887" s="402"/>
      <c r="Y1887" s="402"/>
      <c r="Z1887" s="402"/>
    </row>
    <row r="1888" spans="23:26" x14ac:dyDescent="0.2">
      <c r="W1888" s="402"/>
      <c r="X1888" s="402"/>
      <c r="Y1888" s="402"/>
      <c r="Z1888" s="402"/>
    </row>
    <row r="1889" spans="23:26" x14ac:dyDescent="0.2">
      <c r="W1889" s="402"/>
      <c r="X1889" s="402"/>
      <c r="Y1889" s="402"/>
      <c r="Z1889" s="402"/>
    </row>
    <row r="1890" spans="23:26" x14ac:dyDescent="0.2">
      <c r="W1890" s="402"/>
      <c r="X1890" s="402"/>
      <c r="Y1890" s="402"/>
      <c r="Z1890" s="402"/>
    </row>
    <row r="1891" spans="23:26" x14ac:dyDescent="0.2">
      <c r="W1891" s="402"/>
      <c r="X1891" s="402"/>
      <c r="Y1891" s="402"/>
      <c r="Z1891" s="402"/>
    </row>
    <row r="1892" spans="23:26" x14ac:dyDescent="0.2">
      <c r="W1892" s="402"/>
      <c r="X1892" s="402"/>
      <c r="Y1892" s="402"/>
      <c r="Z1892" s="402"/>
    </row>
    <row r="1893" spans="23:26" x14ac:dyDescent="0.2">
      <c r="W1893" s="402"/>
      <c r="X1893" s="402"/>
      <c r="Y1893" s="402"/>
      <c r="Z1893" s="402"/>
    </row>
    <row r="1894" spans="23:26" x14ac:dyDescent="0.2">
      <c r="W1894" s="402"/>
      <c r="X1894" s="402"/>
      <c r="Y1894" s="402"/>
      <c r="Z1894" s="402"/>
    </row>
    <row r="1895" spans="23:26" x14ac:dyDescent="0.2">
      <c r="W1895" s="402"/>
      <c r="X1895" s="402"/>
      <c r="Y1895" s="402"/>
      <c r="Z1895" s="402"/>
    </row>
    <row r="1896" spans="23:26" x14ac:dyDescent="0.2">
      <c r="W1896" s="402"/>
      <c r="X1896" s="402"/>
      <c r="Y1896" s="402"/>
      <c r="Z1896" s="402"/>
    </row>
    <row r="1897" spans="23:26" x14ac:dyDescent="0.2">
      <c r="W1897" s="402"/>
      <c r="X1897" s="402"/>
      <c r="Y1897" s="402"/>
      <c r="Z1897" s="402"/>
    </row>
    <row r="1898" spans="23:26" x14ac:dyDescent="0.2">
      <c r="W1898" s="402"/>
      <c r="X1898" s="402"/>
      <c r="Y1898" s="402"/>
      <c r="Z1898" s="402"/>
    </row>
    <row r="1899" spans="23:26" x14ac:dyDescent="0.2">
      <c r="W1899" s="402"/>
      <c r="X1899" s="402"/>
      <c r="Y1899" s="402"/>
      <c r="Z1899" s="402"/>
    </row>
    <row r="1900" spans="23:26" x14ac:dyDescent="0.2">
      <c r="W1900" s="402"/>
      <c r="X1900" s="402"/>
      <c r="Y1900" s="402"/>
      <c r="Z1900" s="402"/>
    </row>
    <row r="1901" spans="23:26" x14ac:dyDescent="0.2">
      <c r="W1901" s="402"/>
      <c r="X1901" s="402"/>
      <c r="Y1901" s="402"/>
      <c r="Z1901" s="402"/>
    </row>
    <row r="1902" spans="23:26" x14ac:dyDescent="0.2">
      <c r="W1902" s="402"/>
      <c r="X1902" s="402"/>
      <c r="Y1902" s="402"/>
      <c r="Z1902" s="402"/>
    </row>
    <row r="1903" spans="23:26" x14ac:dyDescent="0.2">
      <c r="W1903" s="402"/>
      <c r="X1903" s="402"/>
      <c r="Y1903" s="402"/>
      <c r="Z1903" s="402"/>
    </row>
    <row r="1904" spans="23:26" x14ac:dyDescent="0.2">
      <c r="W1904" s="402"/>
      <c r="X1904" s="402"/>
      <c r="Y1904" s="402"/>
      <c r="Z1904" s="402"/>
    </row>
    <row r="1905" spans="23:26" x14ac:dyDescent="0.2">
      <c r="W1905" s="402"/>
      <c r="X1905" s="402"/>
      <c r="Y1905" s="402"/>
      <c r="Z1905" s="402"/>
    </row>
    <row r="1906" spans="23:26" x14ac:dyDescent="0.2">
      <c r="W1906" s="402"/>
      <c r="X1906" s="402"/>
      <c r="Y1906" s="402"/>
      <c r="Z1906" s="402"/>
    </row>
    <row r="1907" spans="23:26" x14ac:dyDescent="0.2">
      <c r="W1907" s="402"/>
      <c r="X1907" s="402"/>
      <c r="Y1907" s="402"/>
      <c r="Z1907" s="402"/>
    </row>
    <row r="1908" spans="23:26" x14ac:dyDescent="0.2">
      <c r="W1908" s="402"/>
      <c r="X1908" s="402"/>
      <c r="Y1908" s="402"/>
      <c r="Z1908" s="402"/>
    </row>
    <row r="1909" spans="23:26" x14ac:dyDescent="0.2">
      <c r="W1909" s="402"/>
      <c r="X1909" s="402"/>
      <c r="Y1909" s="402"/>
      <c r="Z1909" s="402"/>
    </row>
    <row r="1910" spans="23:26" x14ac:dyDescent="0.2">
      <c r="W1910" s="402"/>
      <c r="X1910" s="402"/>
      <c r="Y1910" s="402"/>
      <c r="Z1910" s="402"/>
    </row>
    <row r="1911" spans="23:26" x14ac:dyDescent="0.2">
      <c r="W1911" s="402"/>
      <c r="X1911" s="402"/>
      <c r="Y1911" s="402"/>
      <c r="Z1911" s="402"/>
    </row>
    <row r="1912" spans="23:26" x14ac:dyDescent="0.2">
      <c r="W1912" s="402"/>
      <c r="X1912" s="402"/>
      <c r="Y1912" s="402"/>
      <c r="Z1912" s="402"/>
    </row>
    <row r="1913" spans="23:26" x14ac:dyDescent="0.2">
      <c r="W1913" s="402"/>
      <c r="X1913" s="402"/>
      <c r="Y1913" s="402"/>
      <c r="Z1913" s="402"/>
    </row>
    <row r="1914" spans="23:26" x14ac:dyDescent="0.2">
      <c r="W1914" s="402"/>
      <c r="X1914" s="402"/>
      <c r="Y1914" s="402"/>
      <c r="Z1914" s="402"/>
    </row>
    <row r="1915" spans="23:26" x14ac:dyDescent="0.2">
      <c r="W1915" s="402"/>
      <c r="X1915" s="402"/>
      <c r="Y1915" s="402"/>
      <c r="Z1915" s="402"/>
    </row>
    <row r="1916" spans="23:26" x14ac:dyDescent="0.2">
      <c r="W1916" s="402"/>
      <c r="X1916" s="402"/>
      <c r="Y1916" s="402"/>
      <c r="Z1916" s="402"/>
    </row>
    <row r="1917" spans="23:26" x14ac:dyDescent="0.2">
      <c r="W1917" s="402"/>
      <c r="X1917" s="402"/>
      <c r="Y1917" s="402"/>
      <c r="Z1917" s="402"/>
    </row>
    <row r="1918" spans="23:26" x14ac:dyDescent="0.2">
      <c r="W1918" s="402"/>
      <c r="X1918" s="402"/>
      <c r="Y1918" s="402"/>
      <c r="Z1918" s="402"/>
    </row>
    <row r="1919" spans="23:26" x14ac:dyDescent="0.2">
      <c r="W1919" s="402"/>
      <c r="X1919" s="402"/>
      <c r="Y1919" s="402"/>
      <c r="Z1919" s="402"/>
    </row>
    <row r="1920" spans="23:26" x14ac:dyDescent="0.2">
      <c r="W1920" s="402"/>
      <c r="X1920" s="402"/>
      <c r="Y1920" s="402"/>
      <c r="Z1920" s="402"/>
    </row>
    <row r="1921" spans="23:26" x14ac:dyDescent="0.2">
      <c r="W1921" s="402"/>
      <c r="X1921" s="402"/>
      <c r="Y1921" s="402"/>
      <c r="Z1921" s="402"/>
    </row>
    <row r="1922" spans="23:26" x14ac:dyDescent="0.2">
      <c r="W1922" s="402"/>
      <c r="X1922" s="402"/>
      <c r="Y1922" s="402"/>
      <c r="Z1922" s="402"/>
    </row>
    <row r="1923" spans="23:26" x14ac:dyDescent="0.2">
      <c r="W1923" s="402"/>
      <c r="X1923" s="402"/>
      <c r="Y1923" s="402"/>
      <c r="Z1923" s="402"/>
    </row>
    <row r="1924" spans="23:26" x14ac:dyDescent="0.2">
      <c r="W1924" s="402"/>
      <c r="X1924" s="402"/>
      <c r="Y1924" s="402"/>
      <c r="Z1924" s="402"/>
    </row>
    <row r="1925" spans="23:26" x14ac:dyDescent="0.2">
      <c r="W1925" s="402"/>
      <c r="X1925" s="402"/>
      <c r="Y1925" s="402"/>
      <c r="Z1925" s="402"/>
    </row>
    <row r="1926" spans="23:26" x14ac:dyDescent="0.2">
      <c r="W1926" s="402"/>
      <c r="X1926" s="402"/>
      <c r="Y1926" s="402"/>
      <c r="Z1926" s="402"/>
    </row>
    <row r="1927" spans="23:26" x14ac:dyDescent="0.2">
      <c r="W1927" s="402"/>
      <c r="X1927" s="402"/>
      <c r="Y1927" s="402"/>
      <c r="Z1927" s="402"/>
    </row>
    <row r="1928" spans="23:26" x14ac:dyDescent="0.2">
      <c r="W1928" s="402"/>
      <c r="X1928" s="402"/>
      <c r="Y1928" s="402"/>
      <c r="Z1928" s="402"/>
    </row>
    <row r="1929" spans="23:26" x14ac:dyDescent="0.2">
      <c r="W1929" s="402"/>
      <c r="X1929" s="402"/>
      <c r="Y1929" s="402"/>
      <c r="Z1929" s="402"/>
    </row>
    <row r="1930" spans="23:26" x14ac:dyDescent="0.2">
      <c r="W1930" s="402"/>
      <c r="X1930" s="402"/>
      <c r="Y1930" s="402"/>
      <c r="Z1930" s="402"/>
    </row>
    <row r="1931" spans="23:26" x14ac:dyDescent="0.2">
      <c r="W1931" s="402"/>
      <c r="X1931" s="402"/>
      <c r="Y1931" s="402"/>
      <c r="Z1931" s="402"/>
    </row>
    <row r="1932" spans="23:26" x14ac:dyDescent="0.2">
      <c r="W1932" s="402"/>
      <c r="X1932" s="402"/>
      <c r="Y1932" s="402"/>
      <c r="Z1932" s="402"/>
    </row>
    <row r="1933" spans="23:26" x14ac:dyDescent="0.2">
      <c r="W1933" s="402"/>
      <c r="X1933" s="402"/>
      <c r="Y1933" s="402"/>
      <c r="Z1933" s="402"/>
    </row>
    <row r="1934" spans="23:26" x14ac:dyDescent="0.2">
      <c r="W1934" s="402"/>
      <c r="X1934" s="402"/>
      <c r="Y1934" s="402"/>
      <c r="Z1934" s="402"/>
    </row>
    <row r="1935" spans="23:26" x14ac:dyDescent="0.2">
      <c r="W1935" s="402"/>
      <c r="X1935" s="402"/>
      <c r="Y1935" s="402"/>
      <c r="Z1935" s="402"/>
    </row>
    <row r="1936" spans="23:26" x14ac:dyDescent="0.2">
      <c r="W1936" s="402"/>
      <c r="X1936" s="402"/>
      <c r="Y1936" s="402"/>
      <c r="Z1936" s="402"/>
    </row>
    <row r="1937" spans="23:26" x14ac:dyDescent="0.2">
      <c r="W1937" s="402"/>
      <c r="X1937" s="402"/>
      <c r="Y1937" s="402"/>
      <c r="Z1937" s="402"/>
    </row>
    <row r="1938" spans="23:26" x14ac:dyDescent="0.2">
      <c r="W1938" s="402"/>
      <c r="X1938" s="402"/>
      <c r="Y1938" s="402"/>
      <c r="Z1938" s="402"/>
    </row>
    <row r="1939" spans="23:26" x14ac:dyDescent="0.2">
      <c r="W1939" s="402"/>
      <c r="X1939" s="402"/>
      <c r="Y1939" s="402"/>
      <c r="Z1939" s="402"/>
    </row>
    <row r="1940" spans="23:26" x14ac:dyDescent="0.2">
      <c r="W1940" s="402"/>
      <c r="X1940" s="402"/>
      <c r="Y1940" s="402"/>
      <c r="Z1940" s="402"/>
    </row>
    <row r="1941" spans="23:26" x14ac:dyDescent="0.2">
      <c r="W1941" s="402"/>
      <c r="X1941" s="402"/>
      <c r="Y1941" s="402"/>
      <c r="Z1941" s="402"/>
    </row>
    <row r="1942" spans="23:26" x14ac:dyDescent="0.2">
      <c r="W1942" s="402"/>
      <c r="X1942" s="402"/>
      <c r="Y1942" s="402"/>
      <c r="Z1942" s="402"/>
    </row>
    <row r="1943" spans="23:26" x14ac:dyDescent="0.2">
      <c r="W1943" s="402"/>
      <c r="X1943" s="402"/>
      <c r="Y1943" s="402"/>
      <c r="Z1943" s="402"/>
    </row>
    <row r="1944" spans="23:26" x14ac:dyDescent="0.2">
      <c r="W1944" s="402"/>
      <c r="X1944" s="402"/>
      <c r="Y1944" s="402"/>
      <c r="Z1944" s="402"/>
    </row>
    <row r="1945" spans="23:26" x14ac:dyDescent="0.2">
      <c r="W1945" s="402"/>
      <c r="X1945" s="402"/>
      <c r="Y1945" s="402"/>
      <c r="Z1945" s="402"/>
    </row>
    <row r="1946" spans="23:26" x14ac:dyDescent="0.2">
      <c r="W1946" s="402"/>
      <c r="X1946" s="402"/>
      <c r="Y1946" s="402"/>
      <c r="Z1946" s="402"/>
    </row>
    <row r="1947" spans="23:26" x14ac:dyDescent="0.2">
      <c r="W1947" s="402"/>
      <c r="X1947" s="402"/>
      <c r="Y1947" s="402"/>
      <c r="Z1947" s="402"/>
    </row>
    <row r="1948" spans="23:26" x14ac:dyDescent="0.2">
      <c r="W1948" s="402"/>
      <c r="X1948" s="402"/>
      <c r="Y1948" s="402"/>
      <c r="Z1948" s="402"/>
    </row>
    <row r="1949" spans="23:26" x14ac:dyDescent="0.2">
      <c r="W1949" s="402"/>
      <c r="X1949" s="402"/>
      <c r="Y1949" s="402"/>
      <c r="Z1949" s="402"/>
    </row>
    <row r="1950" spans="23:26" x14ac:dyDescent="0.2">
      <c r="W1950" s="402"/>
      <c r="X1950" s="402"/>
      <c r="Y1950" s="402"/>
      <c r="Z1950" s="402"/>
    </row>
    <row r="1951" spans="23:26" x14ac:dyDescent="0.2">
      <c r="W1951" s="402"/>
      <c r="X1951" s="402"/>
      <c r="Y1951" s="402"/>
      <c r="Z1951" s="402"/>
    </row>
    <row r="1952" spans="23:26" x14ac:dyDescent="0.2">
      <c r="W1952" s="402"/>
      <c r="X1952" s="402"/>
      <c r="Y1952" s="402"/>
      <c r="Z1952" s="402"/>
    </row>
    <row r="1953" spans="23:26" x14ac:dyDescent="0.2">
      <c r="W1953" s="402"/>
      <c r="X1953" s="402"/>
      <c r="Y1953" s="402"/>
      <c r="Z1953" s="402"/>
    </row>
    <row r="1954" spans="23:26" x14ac:dyDescent="0.2">
      <c r="W1954" s="402"/>
      <c r="X1954" s="402"/>
      <c r="Y1954" s="402"/>
      <c r="Z1954" s="402"/>
    </row>
    <row r="1955" spans="23:26" x14ac:dyDescent="0.2">
      <c r="W1955" s="402"/>
      <c r="X1955" s="402"/>
      <c r="Y1955" s="402"/>
      <c r="Z1955" s="402"/>
    </row>
    <row r="1956" spans="23:26" x14ac:dyDescent="0.2">
      <c r="W1956" s="402"/>
      <c r="X1956" s="402"/>
      <c r="Y1956" s="402"/>
      <c r="Z1956" s="402"/>
    </row>
    <row r="1957" spans="23:26" x14ac:dyDescent="0.2">
      <c r="W1957" s="402"/>
      <c r="X1957" s="402"/>
      <c r="Y1957" s="402"/>
      <c r="Z1957" s="402"/>
    </row>
    <row r="1958" spans="23:26" x14ac:dyDescent="0.2">
      <c r="W1958" s="402"/>
      <c r="X1958" s="402"/>
      <c r="Y1958" s="402"/>
      <c r="Z1958" s="402"/>
    </row>
    <row r="1959" spans="23:26" x14ac:dyDescent="0.2">
      <c r="W1959" s="402"/>
      <c r="X1959" s="402"/>
      <c r="Y1959" s="402"/>
      <c r="Z1959" s="402"/>
    </row>
    <row r="1960" spans="23:26" x14ac:dyDescent="0.2">
      <c r="W1960" s="402"/>
      <c r="X1960" s="402"/>
      <c r="Y1960" s="402"/>
      <c r="Z1960" s="402"/>
    </row>
    <row r="1961" spans="23:26" x14ac:dyDescent="0.2">
      <c r="W1961" s="402"/>
      <c r="X1961" s="402"/>
      <c r="Y1961" s="402"/>
      <c r="Z1961" s="402"/>
    </row>
    <row r="1962" spans="23:26" x14ac:dyDescent="0.2">
      <c r="W1962" s="402"/>
      <c r="X1962" s="402"/>
      <c r="Y1962" s="402"/>
      <c r="Z1962" s="402"/>
    </row>
    <row r="1963" spans="23:26" x14ac:dyDescent="0.2">
      <c r="W1963" s="402"/>
      <c r="X1963" s="402"/>
      <c r="Y1963" s="402"/>
      <c r="Z1963" s="402"/>
    </row>
    <row r="1964" spans="23:26" x14ac:dyDescent="0.2">
      <c r="W1964" s="402"/>
      <c r="X1964" s="402"/>
      <c r="Y1964" s="402"/>
      <c r="Z1964" s="402"/>
    </row>
    <row r="1965" spans="23:26" x14ac:dyDescent="0.2">
      <c r="W1965" s="402"/>
      <c r="X1965" s="402"/>
      <c r="Y1965" s="402"/>
      <c r="Z1965" s="402"/>
    </row>
    <row r="1966" spans="23:26" x14ac:dyDescent="0.2">
      <c r="W1966" s="402"/>
      <c r="X1966" s="402"/>
      <c r="Y1966" s="402"/>
      <c r="Z1966" s="402"/>
    </row>
    <row r="1967" spans="23:26" x14ac:dyDescent="0.2">
      <c r="W1967" s="402"/>
      <c r="X1967" s="402"/>
      <c r="Y1967" s="402"/>
      <c r="Z1967" s="402"/>
    </row>
    <row r="1968" spans="23:26" x14ac:dyDescent="0.2">
      <c r="W1968" s="402"/>
      <c r="X1968" s="402"/>
      <c r="Y1968" s="402"/>
      <c r="Z1968" s="402"/>
    </row>
    <row r="1969" spans="23:26" x14ac:dyDescent="0.2">
      <c r="W1969" s="402"/>
      <c r="X1969" s="402"/>
      <c r="Y1969" s="402"/>
      <c r="Z1969" s="402"/>
    </row>
    <row r="1970" spans="23:26" x14ac:dyDescent="0.2">
      <c r="W1970" s="402"/>
      <c r="X1970" s="402"/>
      <c r="Y1970" s="402"/>
      <c r="Z1970" s="402"/>
    </row>
    <row r="1971" spans="23:26" x14ac:dyDescent="0.2">
      <c r="W1971" s="402"/>
      <c r="X1971" s="402"/>
      <c r="Y1971" s="402"/>
      <c r="Z1971" s="402"/>
    </row>
    <row r="1972" spans="23:26" x14ac:dyDescent="0.2">
      <c r="W1972" s="402"/>
      <c r="X1972" s="402"/>
      <c r="Y1972" s="402"/>
      <c r="Z1972" s="402"/>
    </row>
    <row r="1973" spans="23:26" x14ac:dyDescent="0.2">
      <c r="W1973" s="402"/>
      <c r="X1973" s="402"/>
      <c r="Y1973" s="402"/>
      <c r="Z1973" s="402"/>
    </row>
    <row r="1974" spans="23:26" x14ac:dyDescent="0.2">
      <c r="W1974" s="402"/>
      <c r="X1974" s="402"/>
      <c r="Y1974" s="402"/>
      <c r="Z1974" s="402"/>
    </row>
    <row r="1975" spans="23:26" x14ac:dyDescent="0.2">
      <c r="W1975" s="402"/>
      <c r="X1975" s="402"/>
      <c r="Y1975" s="402"/>
      <c r="Z1975" s="402"/>
    </row>
    <row r="1976" spans="23:26" x14ac:dyDescent="0.2">
      <c r="W1976" s="402"/>
      <c r="X1976" s="402"/>
      <c r="Y1976" s="402"/>
      <c r="Z1976" s="402"/>
    </row>
    <row r="1977" spans="23:26" x14ac:dyDescent="0.2">
      <c r="W1977" s="402"/>
      <c r="X1977" s="402"/>
      <c r="Y1977" s="402"/>
      <c r="Z1977" s="402"/>
    </row>
    <row r="1978" spans="23:26" x14ac:dyDescent="0.2">
      <c r="W1978" s="402"/>
      <c r="X1978" s="402"/>
      <c r="Y1978" s="402"/>
      <c r="Z1978" s="402"/>
    </row>
    <row r="1979" spans="23:26" x14ac:dyDescent="0.2">
      <c r="W1979" s="402"/>
      <c r="X1979" s="402"/>
      <c r="Y1979" s="402"/>
      <c r="Z1979" s="402"/>
    </row>
    <row r="1980" spans="23:26" x14ac:dyDescent="0.2">
      <c r="W1980" s="402"/>
      <c r="X1980" s="402"/>
      <c r="Y1980" s="402"/>
      <c r="Z1980" s="402"/>
    </row>
    <row r="1981" spans="23:26" x14ac:dyDescent="0.2">
      <c r="W1981" s="402"/>
      <c r="X1981" s="402"/>
      <c r="Y1981" s="402"/>
      <c r="Z1981" s="402"/>
    </row>
    <row r="1982" spans="23:26" x14ac:dyDescent="0.2">
      <c r="W1982" s="402"/>
      <c r="X1982" s="402"/>
      <c r="Y1982" s="402"/>
      <c r="Z1982" s="402"/>
    </row>
    <row r="1983" spans="23:26" x14ac:dyDescent="0.2">
      <c r="W1983" s="402"/>
      <c r="X1983" s="402"/>
      <c r="Y1983" s="402"/>
      <c r="Z1983" s="402"/>
    </row>
    <row r="1984" spans="23:26" x14ac:dyDescent="0.2">
      <c r="W1984" s="402"/>
      <c r="X1984" s="402"/>
      <c r="Y1984" s="402"/>
      <c r="Z1984" s="402"/>
    </row>
    <row r="1985" spans="23:26" x14ac:dyDescent="0.2">
      <c r="W1985" s="402"/>
      <c r="X1985" s="402"/>
      <c r="Y1985" s="402"/>
      <c r="Z1985" s="402"/>
    </row>
    <row r="1986" spans="23:26" x14ac:dyDescent="0.2">
      <c r="W1986" s="402"/>
      <c r="X1986" s="402"/>
      <c r="Y1986" s="402"/>
      <c r="Z1986" s="402"/>
    </row>
    <row r="1987" spans="23:26" x14ac:dyDescent="0.2">
      <c r="W1987" s="402"/>
      <c r="X1987" s="402"/>
      <c r="Y1987" s="402"/>
      <c r="Z1987" s="402"/>
    </row>
    <row r="1988" spans="23:26" x14ac:dyDescent="0.2">
      <c r="W1988" s="402"/>
      <c r="X1988" s="402"/>
      <c r="Y1988" s="402"/>
      <c r="Z1988" s="402"/>
    </row>
    <row r="1989" spans="23:26" x14ac:dyDescent="0.2">
      <c r="W1989" s="402"/>
      <c r="X1989" s="402"/>
      <c r="Y1989" s="402"/>
      <c r="Z1989" s="402"/>
    </row>
    <row r="1990" spans="23:26" x14ac:dyDescent="0.2">
      <c r="W1990" s="402"/>
      <c r="X1990" s="402"/>
      <c r="Y1990" s="402"/>
      <c r="Z1990" s="402"/>
    </row>
    <row r="1991" spans="23:26" x14ac:dyDescent="0.2">
      <c r="W1991" s="402"/>
      <c r="X1991" s="402"/>
      <c r="Y1991" s="402"/>
      <c r="Z1991" s="402"/>
    </row>
    <row r="1992" spans="23:26" x14ac:dyDescent="0.2">
      <c r="W1992" s="402"/>
      <c r="X1992" s="402"/>
      <c r="Y1992" s="402"/>
      <c r="Z1992" s="402"/>
    </row>
    <row r="1993" spans="23:26" x14ac:dyDescent="0.2">
      <c r="W1993" s="402"/>
      <c r="X1993" s="402"/>
      <c r="Y1993" s="402"/>
      <c r="Z1993" s="402"/>
    </row>
    <row r="1994" spans="23:26" x14ac:dyDescent="0.2">
      <c r="W1994" s="402"/>
      <c r="X1994" s="402"/>
      <c r="Y1994" s="402"/>
      <c r="Z1994" s="402"/>
    </row>
    <row r="1995" spans="23:26" x14ac:dyDescent="0.2">
      <c r="W1995" s="402"/>
      <c r="X1995" s="402"/>
      <c r="Y1995" s="402"/>
      <c r="Z1995" s="402"/>
    </row>
    <row r="1996" spans="23:26" x14ac:dyDescent="0.2">
      <c r="W1996" s="402"/>
      <c r="X1996" s="402"/>
      <c r="Y1996" s="402"/>
      <c r="Z1996" s="402"/>
    </row>
    <row r="1997" spans="23:26" x14ac:dyDescent="0.2">
      <c r="W1997" s="402"/>
      <c r="X1997" s="402"/>
      <c r="Y1997" s="402"/>
      <c r="Z1997" s="402"/>
    </row>
    <row r="1998" spans="23:26" x14ac:dyDescent="0.2">
      <c r="W1998" s="402"/>
      <c r="X1998" s="402"/>
      <c r="Y1998" s="402"/>
      <c r="Z1998" s="402"/>
    </row>
    <row r="1999" spans="23:26" x14ac:dyDescent="0.2">
      <c r="W1999" s="402"/>
      <c r="X1999" s="402"/>
      <c r="Y1999" s="402"/>
      <c r="Z1999" s="402"/>
    </row>
    <row r="2000" spans="23:26" x14ac:dyDescent="0.2">
      <c r="W2000" s="402"/>
      <c r="X2000" s="402"/>
      <c r="Y2000" s="402"/>
      <c r="Z2000" s="402"/>
    </row>
    <row r="2001" spans="23:26" x14ac:dyDescent="0.2">
      <c r="W2001" s="402"/>
      <c r="X2001" s="402"/>
      <c r="Y2001" s="402"/>
      <c r="Z2001" s="402"/>
    </row>
    <row r="2002" spans="23:26" x14ac:dyDescent="0.2">
      <c r="W2002" s="402"/>
      <c r="X2002" s="402"/>
      <c r="Y2002" s="402"/>
      <c r="Z2002" s="402"/>
    </row>
    <row r="2003" spans="23:26" x14ac:dyDescent="0.2">
      <c r="W2003" s="402"/>
      <c r="X2003" s="402"/>
      <c r="Y2003" s="402"/>
      <c r="Z2003" s="402"/>
    </row>
    <row r="2004" spans="23:26" x14ac:dyDescent="0.2">
      <c r="W2004" s="402"/>
      <c r="X2004" s="402"/>
      <c r="Y2004" s="402"/>
      <c r="Z2004" s="402"/>
    </row>
    <row r="2005" spans="23:26" x14ac:dyDescent="0.2">
      <c r="W2005" s="402"/>
      <c r="X2005" s="402"/>
      <c r="Y2005" s="402"/>
      <c r="Z2005" s="402"/>
    </row>
    <row r="2006" spans="23:26" x14ac:dyDescent="0.2">
      <c r="W2006" s="402"/>
      <c r="X2006" s="402"/>
      <c r="Y2006" s="402"/>
      <c r="Z2006" s="402"/>
    </row>
    <row r="2007" spans="23:26" x14ac:dyDescent="0.2">
      <c r="W2007" s="402"/>
      <c r="X2007" s="402"/>
      <c r="Y2007" s="402"/>
      <c r="Z2007" s="402"/>
    </row>
    <row r="2008" spans="23:26" x14ac:dyDescent="0.2">
      <c r="W2008" s="402"/>
      <c r="X2008" s="402"/>
      <c r="Y2008" s="402"/>
      <c r="Z2008" s="402"/>
    </row>
    <row r="2009" spans="23:26" x14ac:dyDescent="0.2">
      <c r="W2009" s="402"/>
      <c r="X2009" s="402"/>
      <c r="Y2009" s="402"/>
      <c r="Z2009" s="402"/>
    </row>
    <row r="2010" spans="23:26" x14ac:dyDescent="0.2">
      <c r="W2010" s="402"/>
      <c r="X2010" s="402"/>
      <c r="Y2010" s="402"/>
      <c r="Z2010" s="402"/>
    </row>
    <row r="2011" spans="23:26" x14ac:dyDescent="0.2">
      <c r="W2011" s="402"/>
      <c r="X2011" s="402"/>
      <c r="Y2011" s="402"/>
      <c r="Z2011" s="402"/>
    </row>
    <row r="2012" spans="23:26" x14ac:dyDescent="0.2">
      <c r="W2012" s="402"/>
      <c r="X2012" s="402"/>
      <c r="Y2012" s="402"/>
      <c r="Z2012" s="402"/>
    </row>
    <row r="2013" spans="23:26" x14ac:dyDescent="0.2">
      <c r="W2013" s="402"/>
      <c r="X2013" s="402"/>
      <c r="Y2013" s="402"/>
      <c r="Z2013" s="402"/>
    </row>
    <row r="2014" spans="23:26" x14ac:dyDescent="0.2">
      <c r="W2014" s="402"/>
      <c r="X2014" s="402"/>
      <c r="Y2014" s="402"/>
      <c r="Z2014" s="402"/>
    </row>
    <row r="2015" spans="23:26" x14ac:dyDescent="0.2">
      <c r="W2015" s="402"/>
      <c r="X2015" s="402"/>
      <c r="Y2015" s="402"/>
      <c r="Z2015" s="402"/>
    </row>
    <row r="2016" spans="23:26" x14ac:dyDescent="0.2">
      <c r="W2016" s="402"/>
      <c r="X2016" s="402"/>
      <c r="Y2016" s="402"/>
      <c r="Z2016" s="402"/>
    </row>
    <row r="2017" spans="23:26" x14ac:dyDescent="0.2">
      <c r="W2017" s="402"/>
      <c r="X2017" s="402"/>
      <c r="Y2017" s="402"/>
      <c r="Z2017" s="402"/>
    </row>
    <row r="2018" spans="23:26" x14ac:dyDescent="0.2">
      <c r="W2018" s="402"/>
      <c r="X2018" s="402"/>
      <c r="Y2018" s="402"/>
      <c r="Z2018" s="402"/>
    </row>
    <row r="2019" spans="23:26" x14ac:dyDescent="0.2">
      <c r="W2019" s="402"/>
      <c r="X2019" s="402"/>
      <c r="Y2019" s="402"/>
      <c r="Z2019" s="402"/>
    </row>
    <row r="2020" spans="23:26" x14ac:dyDescent="0.2">
      <c r="W2020" s="402"/>
      <c r="X2020" s="402"/>
      <c r="Y2020" s="402"/>
      <c r="Z2020" s="402"/>
    </row>
    <row r="2021" spans="23:26" x14ac:dyDescent="0.2">
      <c r="W2021" s="402"/>
      <c r="X2021" s="402"/>
      <c r="Y2021" s="402"/>
      <c r="Z2021" s="402"/>
    </row>
    <row r="2022" spans="23:26" x14ac:dyDescent="0.2">
      <c r="W2022" s="402"/>
      <c r="X2022" s="402"/>
      <c r="Y2022" s="402"/>
      <c r="Z2022" s="402"/>
    </row>
    <row r="2023" spans="23:26" x14ac:dyDescent="0.2">
      <c r="W2023" s="402"/>
      <c r="X2023" s="402"/>
      <c r="Y2023" s="402"/>
      <c r="Z2023" s="402"/>
    </row>
    <row r="2024" spans="23:26" x14ac:dyDescent="0.2">
      <c r="W2024" s="402"/>
      <c r="X2024" s="402"/>
      <c r="Y2024" s="402"/>
      <c r="Z2024" s="402"/>
    </row>
    <row r="2025" spans="23:26" x14ac:dyDescent="0.2">
      <c r="W2025" s="402"/>
      <c r="X2025" s="402"/>
      <c r="Y2025" s="402"/>
      <c r="Z2025" s="402"/>
    </row>
    <row r="2026" spans="23:26" x14ac:dyDescent="0.2">
      <c r="W2026" s="402"/>
      <c r="X2026" s="402"/>
      <c r="Y2026" s="402"/>
      <c r="Z2026" s="402"/>
    </row>
    <row r="2027" spans="23:26" x14ac:dyDescent="0.2">
      <c r="W2027" s="402"/>
      <c r="X2027" s="402"/>
      <c r="Y2027" s="402"/>
      <c r="Z2027" s="402"/>
    </row>
    <row r="2028" spans="23:26" x14ac:dyDescent="0.2">
      <c r="W2028" s="402"/>
      <c r="X2028" s="402"/>
      <c r="Y2028" s="402"/>
      <c r="Z2028" s="402"/>
    </row>
    <row r="2029" spans="23:26" x14ac:dyDescent="0.2">
      <c r="W2029" s="402"/>
      <c r="X2029" s="402"/>
      <c r="Y2029" s="402"/>
      <c r="Z2029" s="402"/>
    </row>
    <row r="2030" spans="23:26" x14ac:dyDescent="0.2">
      <c r="W2030" s="402"/>
      <c r="X2030" s="402"/>
      <c r="Y2030" s="402"/>
      <c r="Z2030" s="402"/>
    </row>
    <row r="2031" spans="23:26" x14ac:dyDescent="0.2">
      <c r="W2031" s="402"/>
      <c r="X2031" s="402"/>
      <c r="Y2031" s="402"/>
      <c r="Z2031" s="402"/>
    </row>
    <row r="2032" spans="23:26" x14ac:dyDescent="0.2">
      <c r="W2032" s="402"/>
      <c r="X2032" s="402"/>
      <c r="Y2032" s="402"/>
      <c r="Z2032" s="402"/>
    </row>
    <row r="2033" spans="23:26" x14ac:dyDescent="0.2">
      <c r="W2033" s="402"/>
      <c r="X2033" s="402"/>
      <c r="Y2033" s="402"/>
      <c r="Z2033" s="402"/>
    </row>
    <row r="2034" spans="23:26" x14ac:dyDescent="0.2">
      <c r="W2034" s="402"/>
      <c r="X2034" s="402"/>
      <c r="Y2034" s="402"/>
      <c r="Z2034" s="402"/>
    </row>
    <row r="2035" spans="23:26" x14ac:dyDescent="0.2">
      <c r="W2035" s="402"/>
      <c r="X2035" s="402"/>
      <c r="Y2035" s="402"/>
      <c r="Z2035" s="402"/>
    </row>
    <row r="2036" spans="23:26" x14ac:dyDescent="0.2">
      <c r="W2036" s="402"/>
      <c r="X2036" s="402"/>
      <c r="Y2036" s="402"/>
      <c r="Z2036" s="402"/>
    </row>
    <row r="2037" spans="23:26" x14ac:dyDescent="0.2">
      <c r="W2037" s="402"/>
      <c r="X2037" s="402"/>
      <c r="Y2037" s="402"/>
      <c r="Z2037" s="402"/>
    </row>
    <row r="2038" spans="23:26" x14ac:dyDescent="0.2">
      <c r="W2038" s="402"/>
      <c r="X2038" s="402"/>
      <c r="Y2038" s="402"/>
      <c r="Z2038" s="402"/>
    </row>
    <row r="2039" spans="23:26" x14ac:dyDescent="0.2">
      <c r="W2039" s="402"/>
      <c r="X2039" s="402"/>
      <c r="Y2039" s="402"/>
      <c r="Z2039" s="402"/>
    </row>
    <row r="2040" spans="23:26" x14ac:dyDescent="0.2">
      <c r="W2040" s="402"/>
      <c r="X2040" s="402"/>
      <c r="Y2040" s="402"/>
      <c r="Z2040" s="402"/>
    </row>
    <row r="2041" spans="23:26" x14ac:dyDescent="0.2">
      <c r="W2041" s="402"/>
      <c r="X2041" s="402"/>
      <c r="Y2041" s="402"/>
      <c r="Z2041" s="402"/>
    </row>
    <row r="2042" spans="23:26" x14ac:dyDescent="0.2">
      <c r="W2042" s="402"/>
      <c r="X2042" s="402"/>
      <c r="Y2042" s="402"/>
      <c r="Z2042" s="402"/>
    </row>
    <row r="2043" spans="23:26" x14ac:dyDescent="0.2">
      <c r="W2043" s="402"/>
      <c r="X2043" s="402"/>
      <c r="Y2043" s="402"/>
      <c r="Z2043" s="402"/>
    </row>
    <row r="2044" spans="23:26" x14ac:dyDescent="0.2">
      <c r="W2044" s="402"/>
      <c r="X2044" s="402"/>
      <c r="Y2044" s="402"/>
      <c r="Z2044" s="402"/>
    </row>
    <row r="2045" spans="23:26" x14ac:dyDescent="0.2">
      <c r="W2045" s="402"/>
      <c r="X2045" s="402"/>
      <c r="Y2045" s="402"/>
      <c r="Z2045" s="402"/>
    </row>
    <row r="2046" spans="23:26" x14ac:dyDescent="0.2">
      <c r="W2046" s="402"/>
      <c r="X2046" s="402"/>
      <c r="Y2046" s="402"/>
      <c r="Z2046" s="402"/>
    </row>
    <row r="2047" spans="23:26" x14ac:dyDescent="0.2">
      <c r="W2047" s="402"/>
      <c r="X2047" s="402"/>
      <c r="Y2047" s="402"/>
      <c r="Z2047" s="402"/>
    </row>
    <row r="2048" spans="23:26" x14ac:dyDescent="0.2">
      <c r="W2048" s="402"/>
      <c r="X2048" s="402"/>
      <c r="Y2048" s="402"/>
      <c r="Z2048" s="402"/>
    </row>
    <row r="2049" spans="23:26" x14ac:dyDescent="0.2">
      <c r="W2049" s="402"/>
      <c r="X2049" s="402"/>
      <c r="Y2049" s="402"/>
      <c r="Z2049" s="402"/>
    </row>
    <row r="2050" spans="23:26" x14ac:dyDescent="0.2">
      <c r="W2050" s="402"/>
      <c r="X2050" s="402"/>
      <c r="Y2050" s="402"/>
      <c r="Z2050" s="402"/>
    </row>
    <row r="2051" spans="23:26" x14ac:dyDescent="0.2">
      <c r="W2051" s="402"/>
      <c r="X2051" s="402"/>
      <c r="Y2051" s="402"/>
      <c r="Z2051" s="402"/>
    </row>
    <row r="2052" spans="23:26" x14ac:dyDescent="0.2">
      <c r="W2052" s="402"/>
      <c r="X2052" s="402"/>
      <c r="Y2052" s="402"/>
      <c r="Z2052" s="402"/>
    </row>
    <row r="2053" spans="23:26" x14ac:dyDescent="0.2">
      <c r="W2053" s="402"/>
      <c r="X2053" s="402"/>
      <c r="Y2053" s="402"/>
      <c r="Z2053" s="402"/>
    </row>
    <row r="2054" spans="23:26" x14ac:dyDescent="0.2">
      <c r="W2054" s="402"/>
      <c r="X2054" s="402"/>
      <c r="Y2054" s="402"/>
      <c r="Z2054" s="402"/>
    </row>
    <row r="2055" spans="23:26" x14ac:dyDescent="0.2">
      <c r="W2055" s="402"/>
      <c r="X2055" s="402"/>
      <c r="Y2055" s="402"/>
      <c r="Z2055" s="402"/>
    </row>
    <row r="2056" spans="23:26" x14ac:dyDescent="0.2">
      <c r="W2056" s="402"/>
      <c r="X2056" s="402"/>
      <c r="Y2056" s="402"/>
      <c r="Z2056" s="402"/>
    </row>
    <row r="2057" spans="23:26" x14ac:dyDescent="0.2">
      <c r="W2057" s="402"/>
      <c r="X2057" s="402"/>
      <c r="Y2057" s="402"/>
      <c r="Z2057" s="402"/>
    </row>
    <row r="2058" spans="23:26" x14ac:dyDescent="0.2">
      <c r="W2058" s="402"/>
      <c r="X2058" s="402"/>
      <c r="Y2058" s="402"/>
      <c r="Z2058" s="402"/>
    </row>
    <row r="2059" spans="23:26" x14ac:dyDescent="0.2">
      <c r="W2059" s="402"/>
      <c r="X2059" s="402"/>
      <c r="Y2059" s="402"/>
      <c r="Z2059" s="402"/>
    </row>
    <row r="2060" spans="23:26" x14ac:dyDescent="0.2">
      <c r="W2060" s="402"/>
      <c r="X2060" s="402"/>
      <c r="Y2060" s="402"/>
      <c r="Z2060" s="402"/>
    </row>
    <row r="2061" spans="23:26" x14ac:dyDescent="0.2">
      <c r="W2061" s="402"/>
      <c r="X2061" s="402"/>
      <c r="Y2061" s="402"/>
      <c r="Z2061" s="402"/>
    </row>
    <row r="2062" spans="23:26" x14ac:dyDescent="0.2">
      <c r="W2062" s="402"/>
      <c r="X2062" s="402"/>
      <c r="Y2062" s="402"/>
      <c r="Z2062" s="402"/>
    </row>
    <row r="2063" spans="23:26" x14ac:dyDescent="0.2">
      <c r="W2063" s="402"/>
      <c r="X2063" s="402"/>
      <c r="Y2063" s="402"/>
      <c r="Z2063" s="402"/>
    </row>
    <row r="2064" spans="23:26" x14ac:dyDescent="0.2">
      <c r="W2064" s="402"/>
      <c r="X2064" s="402"/>
      <c r="Y2064" s="402"/>
      <c r="Z2064" s="402"/>
    </row>
    <row r="2065" spans="23:26" x14ac:dyDescent="0.2">
      <c r="W2065" s="402"/>
      <c r="X2065" s="402"/>
      <c r="Y2065" s="402"/>
      <c r="Z2065" s="402"/>
    </row>
    <row r="2066" spans="23:26" x14ac:dyDescent="0.2">
      <c r="W2066" s="402"/>
      <c r="X2066" s="402"/>
      <c r="Y2066" s="402"/>
      <c r="Z2066" s="402"/>
    </row>
    <row r="2067" spans="23:26" x14ac:dyDescent="0.2">
      <c r="W2067" s="402"/>
      <c r="X2067" s="402"/>
      <c r="Y2067" s="402"/>
      <c r="Z2067" s="402"/>
    </row>
    <row r="2068" spans="23:26" x14ac:dyDescent="0.2">
      <c r="W2068" s="402"/>
      <c r="X2068" s="402"/>
      <c r="Y2068" s="402"/>
      <c r="Z2068" s="402"/>
    </row>
    <row r="2069" spans="23:26" x14ac:dyDescent="0.2">
      <c r="W2069" s="402"/>
      <c r="X2069" s="402"/>
      <c r="Y2069" s="402"/>
      <c r="Z2069" s="402"/>
    </row>
    <row r="2070" spans="23:26" x14ac:dyDescent="0.2">
      <c r="W2070" s="402"/>
      <c r="X2070" s="402"/>
      <c r="Y2070" s="402"/>
      <c r="Z2070" s="402"/>
    </row>
    <row r="2071" spans="23:26" x14ac:dyDescent="0.2">
      <c r="W2071" s="402"/>
      <c r="X2071" s="402"/>
      <c r="Y2071" s="402"/>
      <c r="Z2071" s="402"/>
    </row>
    <row r="2072" spans="23:26" x14ac:dyDescent="0.2">
      <c r="W2072" s="402"/>
      <c r="X2072" s="402"/>
      <c r="Y2072" s="402"/>
      <c r="Z2072" s="402"/>
    </row>
    <row r="2073" spans="23:26" x14ac:dyDescent="0.2">
      <c r="W2073" s="402"/>
      <c r="X2073" s="402"/>
      <c r="Y2073" s="402"/>
      <c r="Z2073" s="402"/>
    </row>
    <row r="2074" spans="23:26" x14ac:dyDescent="0.2">
      <c r="W2074" s="402"/>
      <c r="X2074" s="402"/>
      <c r="Y2074" s="402"/>
      <c r="Z2074" s="402"/>
    </row>
    <row r="2075" spans="23:26" x14ac:dyDescent="0.2">
      <c r="W2075" s="402"/>
      <c r="X2075" s="402"/>
      <c r="Y2075" s="402"/>
      <c r="Z2075" s="402"/>
    </row>
    <row r="2076" spans="23:26" x14ac:dyDescent="0.2">
      <c r="W2076" s="402"/>
      <c r="X2076" s="402"/>
      <c r="Y2076" s="402"/>
      <c r="Z2076" s="402"/>
    </row>
    <row r="2077" spans="23:26" x14ac:dyDescent="0.2">
      <c r="W2077" s="402"/>
      <c r="X2077" s="402"/>
      <c r="Y2077" s="402"/>
      <c r="Z2077" s="402"/>
    </row>
    <row r="2078" spans="23:26" x14ac:dyDescent="0.2">
      <c r="W2078" s="402"/>
      <c r="X2078" s="402"/>
      <c r="Y2078" s="402"/>
      <c r="Z2078" s="402"/>
    </row>
    <row r="2079" spans="23:26" x14ac:dyDescent="0.2">
      <c r="W2079" s="402"/>
      <c r="X2079" s="402"/>
      <c r="Y2079" s="402"/>
      <c r="Z2079" s="402"/>
    </row>
    <row r="2080" spans="23:26" x14ac:dyDescent="0.2">
      <c r="W2080" s="402"/>
      <c r="X2080" s="402"/>
      <c r="Y2080" s="402"/>
      <c r="Z2080" s="402"/>
    </row>
    <row r="2081" spans="23:26" x14ac:dyDescent="0.2">
      <c r="W2081" s="402"/>
      <c r="X2081" s="402"/>
      <c r="Y2081" s="402"/>
      <c r="Z2081" s="402"/>
    </row>
    <row r="2082" spans="23:26" x14ac:dyDescent="0.2">
      <c r="W2082" s="402"/>
      <c r="X2082" s="402"/>
      <c r="Y2082" s="402"/>
      <c r="Z2082" s="402"/>
    </row>
    <row r="2083" spans="23:26" x14ac:dyDescent="0.2">
      <c r="W2083" s="402"/>
      <c r="X2083" s="402"/>
      <c r="Y2083" s="402"/>
      <c r="Z2083" s="402"/>
    </row>
    <row r="2084" spans="23:26" x14ac:dyDescent="0.2">
      <c r="W2084" s="402"/>
      <c r="X2084" s="402"/>
      <c r="Y2084" s="402"/>
      <c r="Z2084" s="402"/>
    </row>
    <row r="2085" spans="23:26" x14ac:dyDescent="0.2">
      <c r="W2085" s="402"/>
      <c r="X2085" s="402"/>
      <c r="Y2085" s="402"/>
      <c r="Z2085" s="402"/>
    </row>
    <row r="2086" spans="23:26" x14ac:dyDescent="0.2">
      <c r="W2086" s="402"/>
      <c r="X2086" s="402"/>
      <c r="Y2086" s="402"/>
      <c r="Z2086" s="402"/>
    </row>
    <row r="2087" spans="23:26" x14ac:dyDescent="0.2">
      <c r="W2087" s="402"/>
      <c r="X2087" s="402"/>
      <c r="Y2087" s="402"/>
      <c r="Z2087" s="402"/>
    </row>
    <row r="2088" spans="23:26" x14ac:dyDescent="0.2">
      <c r="W2088" s="402"/>
      <c r="X2088" s="402"/>
      <c r="Y2088" s="402"/>
      <c r="Z2088" s="402"/>
    </row>
    <row r="2089" spans="23:26" x14ac:dyDescent="0.2">
      <c r="W2089" s="402"/>
      <c r="X2089" s="402"/>
      <c r="Y2089" s="402"/>
      <c r="Z2089" s="402"/>
    </row>
    <row r="2090" spans="23:26" x14ac:dyDescent="0.2">
      <c r="W2090" s="402"/>
      <c r="X2090" s="402"/>
      <c r="Y2090" s="402"/>
      <c r="Z2090" s="402"/>
    </row>
    <row r="2091" spans="23:26" x14ac:dyDescent="0.2">
      <c r="W2091" s="402"/>
      <c r="X2091" s="402"/>
      <c r="Y2091" s="402"/>
      <c r="Z2091" s="402"/>
    </row>
    <row r="2092" spans="23:26" x14ac:dyDescent="0.2">
      <c r="W2092" s="402"/>
      <c r="X2092" s="402"/>
      <c r="Y2092" s="402"/>
      <c r="Z2092" s="402"/>
    </row>
    <row r="2093" spans="23:26" x14ac:dyDescent="0.2">
      <c r="W2093" s="402"/>
      <c r="X2093" s="402"/>
      <c r="Y2093" s="402"/>
      <c r="Z2093" s="402"/>
    </row>
    <row r="2094" spans="23:26" x14ac:dyDescent="0.2">
      <c r="W2094" s="402"/>
      <c r="X2094" s="402"/>
      <c r="Y2094" s="402"/>
      <c r="Z2094" s="402"/>
    </row>
    <row r="2095" spans="23:26" x14ac:dyDescent="0.2">
      <c r="W2095" s="402"/>
      <c r="X2095" s="402"/>
      <c r="Y2095" s="402"/>
      <c r="Z2095" s="402"/>
    </row>
    <row r="2096" spans="23:26" x14ac:dyDescent="0.2">
      <c r="W2096" s="402"/>
      <c r="X2096" s="402"/>
      <c r="Y2096" s="402"/>
      <c r="Z2096" s="402"/>
    </row>
    <row r="2097" spans="23:26" x14ac:dyDescent="0.2">
      <c r="W2097" s="402"/>
      <c r="X2097" s="402"/>
      <c r="Y2097" s="402"/>
      <c r="Z2097" s="402"/>
    </row>
    <row r="2098" spans="23:26" x14ac:dyDescent="0.2">
      <c r="W2098" s="402"/>
      <c r="X2098" s="402"/>
      <c r="Y2098" s="402"/>
      <c r="Z2098" s="402"/>
    </row>
    <row r="2099" spans="23:26" x14ac:dyDescent="0.2">
      <c r="W2099" s="402"/>
      <c r="X2099" s="402"/>
      <c r="Y2099" s="402"/>
      <c r="Z2099" s="402"/>
    </row>
    <row r="2100" spans="23:26" x14ac:dyDescent="0.2">
      <c r="W2100" s="402"/>
      <c r="X2100" s="402"/>
      <c r="Y2100" s="402"/>
      <c r="Z2100" s="402"/>
    </row>
    <row r="2101" spans="23:26" x14ac:dyDescent="0.2">
      <c r="W2101" s="402"/>
      <c r="X2101" s="402"/>
      <c r="Y2101" s="402"/>
      <c r="Z2101" s="402"/>
    </row>
    <row r="2102" spans="23:26" x14ac:dyDescent="0.2">
      <c r="W2102" s="402"/>
      <c r="X2102" s="402"/>
      <c r="Y2102" s="402"/>
      <c r="Z2102" s="402"/>
    </row>
    <row r="2103" spans="23:26" x14ac:dyDescent="0.2">
      <c r="W2103" s="402"/>
      <c r="X2103" s="402"/>
      <c r="Y2103" s="402"/>
      <c r="Z2103" s="402"/>
    </row>
    <row r="2104" spans="23:26" x14ac:dyDescent="0.2">
      <c r="W2104" s="402"/>
      <c r="X2104" s="402"/>
      <c r="Y2104" s="402"/>
      <c r="Z2104" s="402"/>
    </row>
    <row r="2105" spans="23:26" x14ac:dyDescent="0.2">
      <c r="W2105" s="402"/>
      <c r="X2105" s="402"/>
      <c r="Y2105" s="402"/>
      <c r="Z2105" s="402"/>
    </row>
    <row r="2106" spans="23:26" x14ac:dyDescent="0.2">
      <c r="W2106" s="402"/>
      <c r="X2106" s="402"/>
      <c r="Y2106" s="402"/>
      <c r="Z2106" s="402"/>
    </row>
    <row r="2107" spans="23:26" x14ac:dyDescent="0.2">
      <c r="W2107" s="402"/>
      <c r="X2107" s="402"/>
      <c r="Y2107" s="402"/>
      <c r="Z2107" s="402"/>
    </row>
    <row r="2108" spans="23:26" x14ac:dyDescent="0.2">
      <c r="W2108" s="402"/>
      <c r="X2108" s="402"/>
      <c r="Y2108" s="402"/>
      <c r="Z2108" s="402"/>
    </row>
    <row r="2109" spans="23:26" x14ac:dyDescent="0.2">
      <c r="W2109" s="402"/>
      <c r="X2109" s="402"/>
      <c r="Y2109" s="402"/>
      <c r="Z2109" s="402"/>
    </row>
    <row r="2110" spans="23:26" x14ac:dyDescent="0.2">
      <c r="W2110" s="402"/>
      <c r="X2110" s="402"/>
      <c r="Y2110" s="402"/>
      <c r="Z2110" s="402"/>
    </row>
    <row r="2111" spans="23:26" x14ac:dyDescent="0.2">
      <c r="W2111" s="402"/>
      <c r="X2111" s="402"/>
      <c r="Y2111" s="402"/>
      <c r="Z2111" s="402"/>
    </row>
    <row r="2112" spans="23:26" x14ac:dyDescent="0.2">
      <c r="W2112" s="402"/>
      <c r="X2112" s="402"/>
      <c r="Y2112" s="402"/>
      <c r="Z2112" s="402"/>
    </row>
    <row r="2113" spans="23:26" x14ac:dyDescent="0.2">
      <c r="W2113" s="402"/>
      <c r="X2113" s="402"/>
      <c r="Y2113" s="402"/>
      <c r="Z2113" s="402"/>
    </row>
    <row r="2114" spans="23:26" x14ac:dyDescent="0.2">
      <c r="W2114" s="402"/>
      <c r="X2114" s="402"/>
      <c r="Y2114" s="402"/>
      <c r="Z2114" s="402"/>
    </row>
    <row r="2115" spans="23:26" x14ac:dyDescent="0.2">
      <c r="W2115" s="402"/>
      <c r="X2115" s="402"/>
      <c r="Y2115" s="402"/>
      <c r="Z2115" s="402"/>
    </row>
    <row r="2116" spans="23:26" x14ac:dyDescent="0.2">
      <c r="W2116" s="402"/>
      <c r="X2116" s="402"/>
      <c r="Y2116" s="402"/>
      <c r="Z2116" s="402"/>
    </row>
    <row r="2117" spans="23:26" x14ac:dyDescent="0.2">
      <c r="W2117" s="402"/>
      <c r="X2117" s="402"/>
      <c r="Y2117" s="402"/>
      <c r="Z2117" s="402"/>
    </row>
    <row r="2118" spans="23:26" x14ac:dyDescent="0.2">
      <c r="W2118" s="402"/>
      <c r="X2118" s="402"/>
      <c r="Y2118" s="402"/>
      <c r="Z2118" s="402"/>
    </row>
    <row r="2119" spans="23:26" x14ac:dyDescent="0.2">
      <c r="W2119" s="402"/>
      <c r="X2119" s="402"/>
      <c r="Y2119" s="402"/>
      <c r="Z2119" s="402"/>
    </row>
    <row r="2120" spans="23:26" x14ac:dyDescent="0.2">
      <c r="W2120" s="402"/>
      <c r="X2120" s="402"/>
      <c r="Y2120" s="402"/>
      <c r="Z2120" s="402"/>
    </row>
    <row r="2121" spans="23:26" x14ac:dyDescent="0.2">
      <c r="W2121" s="402"/>
      <c r="X2121" s="402"/>
      <c r="Y2121" s="402"/>
      <c r="Z2121" s="402"/>
    </row>
    <row r="2122" spans="23:26" x14ac:dyDescent="0.2">
      <c r="W2122" s="402"/>
      <c r="X2122" s="402"/>
      <c r="Y2122" s="402"/>
      <c r="Z2122" s="402"/>
    </row>
    <row r="2123" spans="23:26" x14ac:dyDescent="0.2">
      <c r="W2123" s="402"/>
      <c r="X2123" s="402"/>
      <c r="Y2123" s="402"/>
      <c r="Z2123" s="402"/>
    </row>
    <row r="2124" spans="23:26" x14ac:dyDescent="0.2">
      <c r="W2124" s="402"/>
      <c r="X2124" s="402"/>
      <c r="Y2124" s="402"/>
      <c r="Z2124" s="402"/>
    </row>
    <row r="2125" spans="23:26" x14ac:dyDescent="0.2">
      <c r="W2125" s="402"/>
      <c r="X2125" s="402"/>
      <c r="Y2125" s="402"/>
      <c r="Z2125" s="402"/>
    </row>
    <row r="2126" spans="23:26" x14ac:dyDescent="0.2">
      <c r="W2126" s="402"/>
      <c r="X2126" s="402"/>
      <c r="Y2126" s="402"/>
      <c r="Z2126" s="402"/>
    </row>
    <row r="2127" spans="23:26" x14ac:dyDescent="0.2">
      <c r="W2127" s="402"/>
      <c r="X2127" s="402"/>
      <c r="Y2127" s="402"/>
      <c r="Z2127" s="402"/>
    </row>
    <row r="2128" spans="23:26" x14ac:dyDescent="0.2">
      <c r="W2128" s="402"/>
      <c r="X2128" s="402"/>
      <c r="Y2128" s="402"/>
      <c r="Z2128" s="402"/>
    </row>
    <row r="2129" spans="23:26" x14ac:dyDescent="0.2">
      <c r="W2129" s="402"/>
      <c r="X2129" s="402"/>
      <c r="Y2129" s="402"/>
      <c r="Z2129" s="402"/>
    </row>
    <row r="2130" spans="23:26" x14ac:dyDescent="0.2">
      <c r="W2130" s="402"/>
      <c r="X2130" s="402"/>
      <c r="Y2130" s="402"/>
      <c r="Z2130" s="402"/>
    </row>
    <row r="2131" spans="23:26" x14ac:dyDescent="0.2">
      <c r="W2131" s="402"/>
      <c r="X2131" s="402"/>
      <c r="Y2131" s="402"/>
      <c r="Z2131" s="402"/>
    </row>
    <row r="2132" spans="23:26" x14ac:dyDescent="0.2">
      <c r="W2132" s="402"/>
      <c r="X2132" s="402"/>
      <c r="Y2132" s="402"/>
      <c r="Z2132" s="402"/>
    </row>
    <row r="2133" spans="23:26" x14ac:dyDescent="0.2">
      <c r="W2133" s="402"/>
      <c r="X2133" s="402"/>
      <c r="Y2133" s="402"/>
      <c r="Z2133" s="402"/>
    </row>
    <row r="2134" spans="23:26" x14ac:dyDescent="0.2">
      <c r="W2134" s="402"/>
      <c r="X2134" s="402"/>
      <c r="Y2134" s="402"/>
      <c r="Z2134" s="402"/>
    </row>
    <row r="2135" spans="23:26" x14ac:dyDescent="0.2">
      <c r="W2135" s="402"/>
      <c r="X2135" s="402"/>
      <c r="Y2135" s="402"/>
      <c r="Z2135" s="402"/>
    </row>
    <row r="2136" spans="23:26" x14ac:dyDescent="0.2">
      <c r="W2136" s="402"/>
      <c r="X2136" s="402"/>
      <c r="Y2136" s="402"/>
      <c r="Z2136" s="402"/>
    </row>
    <row r="2137" spans="23:26" x14ac:dyDescent="0.2">
      <c r="W2137" s="402"/>
      <c r="X2137" s="402"/>
      <c r="Y2137" s="402"/>
      <c r="Z2137" s="402"/>
    </row>
    <row r="2138" spans="23:26" x14ac:dyDescent="0.2">
      <c r="W2138" s="402"/>
      <c r="X2138" s="402"/>
      <c r="Y2138" s="402"/>
      <c r="Z2138" s="402"/>
    </row>
    <row r="2139" spans="23:26" x14ac:dyDescent="0.2">
      <c r="W2139" s="402"/>
      <c r="X2139" s="402"/>
      <c r="Y2139" s="402"/>
      <c r="Z2139" s="402"/>
    </row>
    <row r="2140" spans="23:26" x14ac:dyDescent="0.2">
      <c r="W2140" s="402"/>
      <c r="X2140" s="402"/>
      <c r="Y2140" s="402"/>
      <c r="Z2140" s="402"/>
    </row>
    <row r="2141" spans="23:26" x14ac:dyDescent="0.2">
      <c r="W2141" s="402"/>
      <c r="X2141" s="402"/>
      <c r="Y2141" s="402"/>
      <c r="Z2141" s="402"/>
    </row>
    <row r="2142" spans="23:26" x14ac:dyDescent="0.2">
      <c r="W2142" s="402"/>
      <c r="X2142" s="402"/>
      <c r="Y2142" s="402"/>
      <c r="Z2142" s="402"/>
    </row>
    <row r="2143" spans="23:26" x14ac:dyDescent="0.2">
      <c r="W2143" s="402"/>
      <c r="X2143" s="402"/>
      <c r="Y2143" s="402"/>
      <c r="Z2143" s="402"/>
    </row>
    <row r="2144" spans="23:26" x14ac:dyDescent="0.2">
      <c r="W2144" s="402"/>
      <c r="X2144" s="402"/>
      <c r="Y2144" s="402"/>
      <c r="Z2144" s="402"/>
    </row>
    <row r="2145" spans="23:26" x14ac:dyDescent="0.2">
      <c r="W2145" s="402"/>
      <c r="X2145" s="402"/>
      <c r="Y2145" s="402"/>
      <c r="Z2145" s="402"/>
    </row>
    <row r="2146" spans="23:26" x14ac:dyDescent="0.2">
      <c r="W2146" s="402"/>
      <c r="X2146" s="402"/>
      <c r="Y2146" s="402"/>
      <c r="Z2146" s="402"/>
    </row>
    <row r="2147" spans="23:26" x14ac:dyDescent="0.2">
      <c r="W2147" s="402"/>
      <c r="X2147" s="402"/>
      <c r="Y2147" s="402"/>
      <c r="Z2147" s="402"/>
    </row>
    <row r="2148" spans="23:26" x14ac:dyDescent="0.2">
      <c r="W2148" s="402"/>
      <c r="X2148" s="402"/>
      <c r="Y2148" s="402"/>
      <c r="Z2148" s="402"/>
    </row>
    <row r="2149" spans="23:26" x14ac:dyDescent="0.2">
      <c r="W2149" s="402"/>
      <c r="X2149" s="402"/>
      <c r="Y2149" s="402"/>
      <c r="Z2149" s="402"/>
    </row>
    <row r="2150" spans="23:26" x14ac:dyDescent="0.2">
      <c r="W2150" s="402"/>
      <c r="X2150" s="402"/>
      <c r="Y2150" s="402"/>
      <c r="Z2150" s="402"/>
    </row>
    <row r="2151" spans="23:26" x14ac:dyDescent="0.2">
      <c r="W2151" s="402"/>
      <c r="X2151" s="402"/>
      <c r="Y2151" s="402"/>
      <c r="Z2151" s="402"/>
    </row>
    <row r="2152" spans="23:26" x14ac:dyDescent="0.2">
      <c r="W2152" s="402"/>
      <c r="X2152" s="402"/>
      <c r="Y2152" s="402"/>
      <c r="Z2152" s="402"/>
    </row>
    <row r="2153" spans="23:26" x14ac:dyDescent="0.2">
      <c r="W2153" s="402"/>
      <c r="X2153" s="402"/>
      <c r="Y2153" s="402"/>
      <c r="Z2153" s="402"/>
    </row>
    <row r="2154" spans="23:26" x14ac:dyDescent="0.2">
      <c r="W2154" s="402"/>
      <c r="X2154" s="402"/>
      <c r="Y2154" s="402"/>
      <c r="Z2154" s="402"/>
    </row>
    <row r="2155" spans="23:26" x14ac:dyDescent="0.2">
      <c r="W2155" s="402"/>
      <c r="X2155" s="402"/>
      <c r="Y2155" s="402"/>
      <c r="Z2155" s="402"/>
    </row>
    <row r="2156" spans="23:26" x14ac:dyDescent="0.2">
      <c r="W2156" s="402"/>
      <c r="X2156" s="402"/>
      <c r="Y2156" s="402"/>
      <c r="Z2156" s="402"/>
    </row>
    <row r="2157" spans="23:26" x14ac:dyDescent="0.2">
      <c r="W2157" s="402"/>
      <c r="X2157" s="402"/>
      <c r="Y2157" s="402"/>
      <c r="Z2157" s="402"/>
    </row>
    <row r="2158" spans="23:26" x14ac:dyDescent="0.2">
      <c r="W2158" s="402"/>
      <c r="X2158" s="402"/>
      <c r="Y2158" s="402"/>
      <c r="Z2158" s="402"/>
    </row>
    <row r="2159" spans="23:26" x14ac:dyDescent="0.2">
      <c r="W2159" s="402"/>
      <c r="X2159" s="402"/>
      <c r="Y2159" s="402"/>
      <c r="Z2159" s="402"/>
    </row>
    <row r="2160" spans="23:26" x14ac:dyDescent="0.2">
      <c r="W2160" s="402"/>
      <c r="X2160" s="402"/>
      <c r="Y2160" s="402"/>
      <c r="Z2160" s="402"/>
    </row>
    <row r="2161" spans="23:26" x14ac:dyDescent="0.2">
      <c r="W2161" s="402"/>
      <c r="X2161" s="402"/>
      <c r="Y2161" s="402"/>
      <c r="Z2161" s="402"/>
    </row>
    <row r="2162" spans="23:26" x14ac:dyDescent="0.2">
      <c r="W2162" s="402"/>
      <c r="X2162" s="402"/>
      <c r="Y2162" s="402"/>
      <c r="Z2162" s="402"/>
    </row>
    <row r="2163" spans="23:26" x14ac:dyDescent="0.2">
      <c r="W2163" s="402"/>
      <c r="X2163" s="402"/>
      <c r="Y2163" s="402"/>
      <c r="Z2163" s="402"/>
    </row>
    <row r="2164" spans="23:26" x14ac:dyDescent="0.2">
      <c r="W2164" s="402"/>
      <c r="X2164" s="402"/>
      <c r="Y2164" s="402"/>
      <c r="Z2164" s="402"/>
    </row>
    <row r="2165" spans="23:26" x14ac:dyDescent="0.2">
      <c r="W2165" s="402"/>
      <c r="X2165" s="402"/>
      <c r="Y2165" s="402"/>
      <c r="Z2165" s="402"/>
    </row>
    <row r="2166" spans="23:26" x14ac:dyDescent="0.2">
      <c r="W2166" s="402"/>
      <c r="X2166" s="402"/>
      <c r="Y2166" s="402"/>
      <c r="Z2166" s="402"/>
    </row>
    <row r="2167" spans="23:26" x14ac:dyDescent="0.2">
      <c r="W2167" s="402"/>
      <c r="X2167" s="402"/>
      <c r="Y2167" s="402"/>
      <c r="Z2167" s="402"/>
    </row>
    <row r="2168" spans="23:26" x14ac:dyDescent="0.2">
      <c r="W2168" s="402"/>
      <c r="X2168" s="402"/>
      <c r="Y2168" s="402"/>
      <c r="Z2168" s="402"/>
    </row>
    <row r="2169" spans="23:26" x14ac:dyDescent="0.2">
      <c r="W2169" s="402"/>
      <c r="X2169" s="402"/>
      <c r="Y2169" s="402"/>
      <c r="Z2169" s="402"/>
    </row>
    <row r="2170" spans="23:26" x14ac:dyDescent="0.2">
      <c r="W2170" s="402"/>
      <c r="X2170" s="402"/>
      <c r="Y2170" s="402"/>
      <c r="Z2170" s="402"/>
    </row>
    <row r="2171" spans="23:26" x14ac:dyDescent="0.2">
      <c r="W2171" s="402"/>
      <c r="X2171" s="402"/>
      <c r="Y2171" s="402"/>
      <c r="Z2171" s="402"/>
    </row>
    <row r="2172" spans="23:26" x14ac:dyDescent="0.2">
      <c r="W2172" s="402"/>
      <c r="X2172" s="402"/>
      <c r="Y2172" s="402"/>
      <c r="Z2172" s="402"/>
    </row>
    <row r="2173" spans="23:26" x14ac:dyDescent="0.2">
      <c r="W2173" s="402"/>
      <c r="X2173" s="402"/>
      <c r="Y2173" s="402"/>
      <c r="Z2173" s="402"/>
    </row>
    <row r="2174" spans="23:26" x14ac:dyDescent="0.2">
      <c r="W2174" s="402"/>
      <c r="X2174" s="402"/>
      <c r="Y2174" s="402"/>
      <c r="Z2174" s="402"/>
    </row>
    <row r="2175" spans="23:26" x14ac:dyDescent="0.2">
      <c r="W2175" s="402"/>
      <c r="X2175" s="402"/>
      <c r="Y2175" s="402"/>
      <c r="Z2175" s="402"/>
    </row>
    <row r="2176" spans="23:26" x14ac:dyDescent="0.2">
      <c r="W2176" s="402"/>
      <c r="X2176" s="402"/>
      <c r="Y2176" s="402"/>
      <c r="Z2176" s="402"/>
    </row>
    <row r="2177" spans="23:26" x14ac:dyDescent="0.2">
      <c r="W2177" s="402"/>
      <c r="X2177" s="402"/>
      <c r="Y2177" s="402"/>
      <c r="Z2177" s="402"/>
    </row>
    <row r="2178" spans="23:26" x14ac:dyDescent="0.2">
      <c r="W2178" s="402"/>
      <c r="X2178" s="402"/>
      <c r="Y2178" s="402"/>
      <c r="Z2178" s="402"/>
    </row>
    <row r="2179" spans="23:26" x14ac:dyDescent="0.2">
      <c r="W2179" s="402"/>
      <c r="X2179" s="402"/>
      <c r="Y2179" s="402"/>
      <c r="Z2179" s="402"/>
    </row>
    <row r="2180" spans="23:26" x14ac:dyDescent="0.2">
      <c r="W2180" s="402"/>
      <c r="X2180" s="402"/>
      <c r="Y2180" s="402"/>
      <c r="Z2180" s="402"/>
    </row>
    <row r="2181" spans="23:26" x14ac:dyDescent="0.2">
      <c r="W2181" s="402"/>
      <c r="X2181" s="402"/>
      <c r="Y2181" s="402"/>
      <c r="Z2181" s="402"/>
    </row>
    <row r="2182" spans="23:26" x14ac:dyDescent="0.2">
      <c r="W2182" s="402"/>
      <c r="X2182" s="402"/>
      <c r="Y2182" s="402"/>
      <c r="Z2182" s="402"/>
    </row>
    <row r="2183" spans="23:26" x14ac:dyDescent="0.2">
      <c r="W2183" s="402"/>
      <c r="X2183" s="402"/>
      <c r="Y2183" s="402"/>
      <c r="Z2183" s="402"/>
    </row>
    <row r="2184" spans="23:26" x14ac:dyDescent="0.2">
      <c r="W2184" s="402"/>
      <c r="X2184" s="402"/>
      <c r="Y2184" s="402"/>
      <c r="Z2184" s="402"/>
    </row>
    <row r="2185" spans="23:26" x14ac:dyDescent="0.2">
      <c r="W2185" s="402"/>
      <c r="X2185" s="402"/>
      <c r="Y2185" s="402"/>
      <c r="Z2185" s="402"/>
    </row>
    <row r="2186" spans="23:26" x14ac:dyDescent="0.2">
      <c r="W2186" s="402"/>
      <c r="X2186" s="402"/>
      <c r="Y2186" s="402"/>
      <c r="Z2186" s="402"/>
    </row>
    <row r="2187" spans="23:26" x14ac:dyDescent="0.2">
      <c r="W2187" s="402"/>
      <c r="X2187" s="402"/>
      <c r="Y2187" s="402"/>
      <c r="Z2187" s="402"/>
    </row>
    <row r="2188" spans="23:26" x14ac:dyDescent="0.2">
      <c r="W2188" s="402"/>
      <c r="X2188" s="402"/>
      <c r="Y2188" s="402"/>
      <c r="Z2188" s="402"/>
    </row>
    <row r="2189" spans="23:26" x14ac:dyDescent="0.2">
      <c r="W2189" s="402"/>
      <c r="X2189" s="402"/>
      <c r="Y2189" s="402"/>
      <c r="Z2189" s="402"/>
    </row>
    <row r="2190" spans="23:26" x14ac:dyDescent="0.2">
      <c r="W2190" s="402"/>
      <c r="X2190" s="402"/>
      <c r="Y2190" s="402"/>
      <c r="Z2190" s="402"/>
    </row>
    <row r="2191" spans="23:26" x14ac:dyDescent="0.2">
      <c r="W2191" s="402"/>
      <c r="X2191" s="402"/>
      <c r="Y2191" s="402"/>
      <c r="Z2191" s="402"/>
    </row>
    <row r="2192" spans="23:26" x14ac:dyDescent="0.2">
      <c r="W2192" s="402"/>
      <c r="X2192" s="402"/>
      <c r="Y2192" s="402"/>
      <c r="Z2192" s="402"/>
    </row>
    <row r="2193" spans="23:26" x14ac:dyDescent="0.2">
      <c r="W2193" s="402"/>
      <c r="X2193" s="402"/>
      <c r="Y2193" s="402"/>
      <c r="Z2193" s="402"/>
    </row>
    <row r="2194" spans="23:26" x14ac:dyDescent="0.2">
      <c r="W2194" s="402"/>
      <c r="X2194" s="402"/>
      <c r="Y2194" s="402"/>
      <c r="Z2194" s="402"/>
    </row>
    <row r="2195" spans="23:26" x14ac:dyDescent="0.2">
      <c r="W2195" s="402"/>
      <c r="X2195" s="402"/>
      <c r="Y2195" s="402"/>
      <c r="Z2195" s="402"/>
    </row>
    <row r="2196" spans="23:26" x14ac:dyDescent="0.2">
      <c r="W2196" s="402"/>
      <c r="X2196" s="402"/>
      <c r="Y2196" s="402"/>
      <c r="Z2196" s="402"/>
    </row>
    <row r="2197" spans="23:26" x14ac:dyDescent="0.2">
      <c r="W2197" s="402"/>
      <c r="X2197" s="402"/>
      <c r="Y2197" s="402"/>
      <c r="Z2197" s="402"/>
    </row>
    <row r="2198" spans="23:26" x14ac:dyDescent="0.2">
      <c r="W2198" s="402"/>
      <c r="X2198" s="402"/>
      <c r="Y2198" s="402"/>
      <c r="Z2198" s="402"/>
    </row>
    <row r="2199" spans="23:26" x14ac:dyDescent="0.2">
      <c r="W2199" s="402"/>
      <c r="X2199" s="402"/>
      <c r="Y2199" s="402"/>
      <c r="Z2199" s="402"/>
    </row>
    <row r="2200" spans="23:26" x14ac:dyDescent="0.2">
      <c r="W2200" s="402"/>
      <c r="X2200" s="402"/>
      <c r="Y2200" s="402"/>
      <c r="Z2200" s="402"/>
    </row>
    <row r="2201" spans="23:26" x14ac:dyDescent="0.2">
      <c r="W2201" s="402"/>
      <c r="X2201" s="402"/>
      <c r="Y2201" s="402"/>
      <c r="Z2201" s="402"/>
    </row>
    <row r="2202" spans="23:26" x14ac:dyDescent="0.2">
      <c r="W2202" s="402"/>
      <c r="X2202" s="402"/>
      <c r="Y2202" s="402"/>
      <c r="Z2202" s="402"/>
    </row>
    <row r="2203" spans="23:26" x14ac:dyDescent="0.2">
      <c r="W2203" s="402"/>
      <c r="X2203" s="402"/>
      <c r="Y2203" s="402"/>
      <c r="Z2203" s="402"/>
    </row>
    <row r="2204" spans="23:26" x14ac:dyDescent="0.2">
      <c r="W2204" s="402"/>
      <c r="X2204" s="402"/>
      <c r="Y2204" s="402"/>
      <c r="Z2204" s="402"/>
    </row>
    <row r="2205" spans="23:26" x14ac:dyDescent="0.2">
      <c r="W2205" s="402"/>
      <c r="X2205" s="402"/>
      <c r="Y2205" s="402"/>
      <c r="Z2205" s="402"/>
    </row>
    <row r="2206" spans="23:26" x14ac:dyDescent="0.2">
      <c r="W2206" s="402"/>
      <c r="X2206" s="402"/>
      <c r="Y2206" s="402"/>
      <c r="Z2206" s="402"/>
    </row>
    <row r="2207" spans="23:26" x14ac:dyDescent="0.2">
      <c r="W2207" s="402"/>
      <c r="X2207" s="402"/>
      <c r="Y2207" s="402"/>
      <c r="Z2207" s="402"/>
    </row>
    <row r="2208" spans="23:26" x14ac:dyDescent="0.2">
      <c r="W2208" s="402"/>
      <c r="X2208" s="402"/>
      <c r="Y2208" s="402"/>
      <c r="Z2208" s="402"/>
    </row>
    <row r="2209" spans="23:26" x14ac:dyDescent="0.2">
      <c r="W2209" s="402"/>
      <c r="X2209" s="402"/>
      <c r="Y2209" s="402"/>
      <c r="Z2209" s="402"/>
    </row>
    <row r="2210" spans="23:26" x14ac:dyDescent="0.2">
      <c r="W2210" s="402"/>
      <c r="X2210" s="402"/>
      <c r="Y2210" s="402"/>
      <c r="Z2210" s="402"/>
    </row>
    <row r="2211" spans="23:26" x14ac:dyDescent="0.2">
      <c r="W2211" s="402"/>
      <c r="X2211" s="402"/>
      <c r="Y2211" s="402"/>
      <c r="Z2211" s="402"/>
    </row>
    <row r="2212" spans="23:26" x14ac:dyDescent="0.2">
      <c r="W2212" s="402"/>
      <c r="X2212" s="402"/>
      <c r="Y2212" s="402"/>
      <c r="Z2212" s="402"/>
    </row>
    <row r="2213" spans="23:26" x14ac:dyDescent="0.2">
      <c r="W2213" s="402"/>
      <c r="X2213" s="402"/>
      <c r="Y2213" s="402"/>
      <c r="Z2213" s="402"/>
    </row>
    <row r="2214" spans="23:26" x14ac:dyDescent="0.2">
      <c r="W2214" s="402"/>
      <c r="X2214" s="402"/>
      <c r="Y2214" s="402"/>
      <c r="Z2214" s="402"/>
    </row>
    <row r="2215" spans="23:26" x14ac:dyDescent="0.2">
      <c r="W2215" s="402"/>
      <c r="X2215" s="402"/>
      <c r="Y2215" s="402"/>
      <c r="Z2215" s="402"/>
    </row>
    <row r="2216" spans="23:26" x14ac:dyDescent="0.2">
      <c r="W2216" s="402"/>
      <c r="X2216" s="402"/>
      <c r="Y2216" s="402"/>
      <c r="Z2216" s="402"/>
    </row>
    <row r="2217" spans="23:26" x14ac:dyDescent="0.2">
      <c r="W2217" s="402"/>
      <c r="X2217" s="402"/>
      <c r="Y2217" s="402"/>
      <c r="Z2217" s="402"/>
    </row>
    <row r="2218" spans="23:26" x14ac:dyDescent="0.2">
      <c r="W2218" s="402"/>
      <c r="X2218" s="402"/>
      <c r="Y2218" s="402"/>
      <c r="Z2218" s="402"/>
    </row>
    <row r="2219" spans="23:26" x14ac:dyDescent="0.2">
      <c r="W2219" s="402"/>
      <c r="X2219" s="402"/>
      <c r="Y2219" s="402"/>
      <c r="Z2219" s="402"/>
    </row>
    <row r="2220" spans="23:26" x14ac:dyDescent="0.2">
      <c r="W2220" s="402"/>
      <c r="X2220" s="402"/>
      <c r="Y2220" s="402"/>
      <c r="Z2220" s="402"/>
    </row>
    <row r="2221" spans="23:26" x14ac:dyDescent="0.2">
      <c r="W2221" s="402"/>
      <c r="X2221" s="402"/>
      <c r="Y2221" s="402"/>
      <c r="Z2221" s="402"/>
    </row>
    <row r="2222" spans="23:26" x14ac:dyDescent="0.2">
      <c r="W2222" s="402"/>
      <c r="X2222" s="402"/>
      <c r="Y2222" s="402"/>
      <c r="Z2222" s="402"/>
    </row>
    <row r="2223" spans="23:26" x14ac:dyDescent="0.2">
      <c r="W2223" s="402"/>
      <c r="X2223" s="402"/>
      <c r="Y2223" s="402"/>
      <c r="Z2223" s="402"/>
    </row>
    <row r="2224" spans="23:26" x14ac:dyDescent="0.2">
      <c r="W2224" s="402"/>
      <c r="X2224" s="402"/>
      <c r="Y2224" s="402"/>
      <c r="Z2224" s="402"/>
    </row>
    <row r="2225" spans="23:26" x14ac:dyDescent="0.2">
      <c r="W2225" s="402"/>
      <c r="X2225" s="402"/>
      <c r="Y2225" s="402"/>
      <c r="Z2225" s="402"/>
    </row>
    <row r="2226" spans="23:26" x14ac:dyDescent="0.2">
      <c r="W2226" s="402"/>
      <c r="X2226" s="402"/>
      <c r="Y2226" s="402"/>
      <c r="Z2226" s="402"/>
    </row>
    <row r="2227" spans="23:26" x14ac:dyDescent="0.2">
      <c r="W2227" s="402"/>
      <c r="X2227" s="402"/>
      <c r="Y2227" s="402"/>
      <c r="Z2227" s="402"/>
    </row>
    <row r="2228" spans="23:26" x14ac:dyDescent="0.2">
      <c r="W2228" s="402"/>
      <c r="X2228" s="402"/>
      <c r="Y2228" s="402"/>
      <c r="Z2228" s="402"/>
    </row>
    <row r="2229" spans="23:26" x14ac:dyDescent="0.2">
      <c r="W2229" s="402"/>
      <c r="X2229" s="402"/>
      <c r="Y2229" s="402"/>
      <c r="Z2229" s="402"/>
    </row>
    <row r="2230" spans="23:26" x14ac:dyDescent="0.2">
      <c r="W2230" s="402"/>
      <c r="X2230" s="402"/>
      <c r="Y2230" s="402"/>
      <c r="Z2230" s="402"/>
    </row>
    <row r="2231" spans="23:26" x14ac:dyDescent="0.2">
      <c r="W2231" s="402"/>
      <c r="X2231" s="402"/>
      <c r="Y2231" s="402"/>
      <c r="Z2231" s="402"/>
    </row>
    <row r="2232" spans="23:26" x14ac:dyDescent="0.2">
      <c r="W2232" s="402"/>
      <c r="X2232" s="402"/>
      <c r="Y2232" s="402"/>
      <c r="Z2232" s="402"/>
    </row>
    <row r="2233" spans="23:26" x14ac:dyDescent="0.2">
      <c r="W2233" s="402"/>
      <c r="X2233" s="402"/>
      <c r="Y2233" s="402"/>
      <c r="Z2233" s="402"/>
    </row>
    <row r="2234" spans="23:26" x14ac:dyDescent="0.2">
      <c r="W2234" s="402"/>
      <c r="X2234" s="402"/>
      <c r="Y2234" s="402"/>
      <c r="Z2234" s="402"/>
    </row>
    <row r="2235" spans="23:26" x14ac:dyDescent="0.2">
      <c r="W2235" s="402"/>
      <c r="X2235" s="402"/>
      <c r="Y2235" s="402"/>
      <c r="Z2235" s="402"/>
    </row>
    <row r="2236" spans="23:26" x14ac:dyDescent="0.2">
      <c r="W2236" s="402"/>
      <c r="X2236" s="402"/>
      <c r="Y2236" s="402"/>
      <c r="Z2236" s="402"/>
    </row>
    <row r="2237" spans="23:26" x14ac:dyDescent="0.2">
      <c r="W2237" s="402"/>
      <c r="X2237" s="402"/>
      <c r="Y2237" s="402"/>
      <c r="Z2237" s="402"/>
    </row>
    <row r="2238" spans="23:26" x14ac:dyDescent="0.2">
      <c r="W2238" s="402"/>
      <c r="X2238" s="402"/>
      <c r="Y2238" s="402"/>
      <c r="Z2238" s="402"/>
    </row>
    <row r="2239" spans="23:26" x14ac:dyDescent="0.2">
      <c r="W2239" s="402"/>
      <c r="X2239" s="402"/>
      <c r="Y2239" s="402"/>
      <c r="Z2239" s="402"/>
    </row>
    <row r="2240" spans="23:26" x14ac:dyDescent="0.2">
      <c r="W2240" s="402"/>
      <c r="X2240" s="402"/>
      <c r="Y2240" s="402"/>
      <c r="Z2240" s="402"/>
    </row>
    <row r="2241" spans="23:26" x14ac:dyDescent="0.2">
      <c r="W2241" s="402"/>
      <c r="X2241" s="402"/>
      <c r="Y2241" s="402"/>
      <c r="Z2241" s="402"/>
    </row>
    <row r="2242" spans="23:26" x14ac:dyDescent="0.2">
      <c r="W2242" s="402"/>
      <c r="X2242" s="402"/>
      <c r="Y2242" s="402"/>
      <c r="Z2242" s="402"/>
    </row>
    <row r="2243" spans="23:26" x14ac:dyDescent="0.2">
      <c r="W2243" s="402"/>
      <c r="X2243" s="402"/>
      <c r="Y2243" s="402"/>
      <c r="Z2243" s="402"/>
    </row>
    <row r="2244" spans="23:26" x14ac:dyDescent="0.2">
      <c r="W2244" s="402"/>
      <c r="X2244" s="402"/>
      <c r="Y2244" s="402"/>
      <c r="Z2244" s="402"/>
    </row>
    <row r="2245" spans="23:26" x14ac:dyDescent="0.2">
      <c r="W2245" s="402"/>
      <c r="X2245" s="402"/>
      <c r="Y2245" s="402"/>
      <c r="Z2245" s="402"/>
    </row>
    <row r="2246" spans="23:26" x14ac:dyDescent="0.2">
      <c r="W2246" s="402"/>
      <c r="X2246" s="402"/>
      <c r="Y2246" s="402"/>
      <c r="Z2246" s="402"/>
    </row>
    <row r="2247" spans="23:26" x14ac:dyDescent="0.2">
      <c r="W2247" s="402"/>
      <c r="X2247" s="402"/>
      <c r="Y2247" s="402"/>
      <c r="Z2247" s="402"/>
    </row>
    <row r="2248" spans="23:26" x14ac:dyDescent="0.2">
      <c r="W2248" s="402"/>
      <c r="X2248" s="402"/>
      <c r="Y2248" s="402"/>
      <c r="Z2248" s="402"/>
    </row>
    <row r="2249" spans="23:26" x14ac:dyDescent="0.2">
      <c r="W2249" s="402"/>
      <c r="X2249" s="402"/>
      <c r="Y2249" s="402"/>
      <c r="Z2249" s="402"/>
    </row>
    <row r="2250" spans="23:26" x14ac:dyDescent="0.2">
      <c r="W2250" s="402"/>
      <c r="X2250" s="402"/>
      <c r="Y2250" s="402"/>
      <c r="Z2250" s="402"/>
    </row>
    <row r="2251" spans="23:26" x14ac:dyDescent="0.2">
      <c r="W2251" s="402"/>
      <c r="X2251" s="402"/>
      <c r="Y2251" s="402"/>
      <c r="Z2251" s="402"/>
    </row>
    <row r="2252" spans="23:26" x14ac:dyDescent="0.2">
      <c r="W2252" s="402"/>
      <c r="X2252" s="402"/>
      <c r="Y2252" s="402"/>
      <c r="Z2252" s="402"/>
    </row>
    <row r="2253" spans="23:26" x14ac:dyDescent="0.2">
      <c r="W2253" s="402"/>
      <c r="X2253" s="402"/>
      <c r="Y2253" s="402"/>
      <c r="Z2253" s="402"/>
    </row>
    <row r="2254" spans="23:26" x14ac:dyDescent="0.2">
      <c r="W2254" s="402"/>
      <c r="X2254" s="402"/>
      <c r="Y2254" s="402"/>
      <c r="Z2254" s="402"/>
    </row>
    <row r="2255" spans="23:26" x14ac:dyDescent="0.2">
      <c r="W2255" s="402"/>
      <c r="X2255" s="402"/>
      <c r="Y2255" s="402"/>
      <c r="Z2255" s="402"/>
    </row>
    <row r="2256" spans="23:26" x14ac:dyDescent="0.2">
      <c r="W2256" s="402"/>
      <c r="X2256" s="402"/>
      <c r="Y2256" s="402"/>
      <c r="Z2256" s="402"/>
    </row>
    <row r="2257" spans="23:26" x14ac:dyDescent="0.2">
      <c r="W2257" s="402"/>
      <c r="X2257" s="402"/>
      <c r="Y2257" s="402"/>
      <c r="Z2257" s="402"/>
    </row>
    <row r="2258" spans="23:26" x14ac:dyDescent="0.2">
      <c r="W2258" s="402"/>
      <c r="X2258" s="402"/>
      <c r="Y2258" s="402"/>
      <c r="Z2258" s="402"/>
    </row>
    <row r="2259" spans="23:26" x14ac:dyDescent="0.2">
      <c r="W2259" s="402"/>
      <c r="X2259" s="402"/>
      <c r="Y2259" s="402"/>
      <c r="Z2259" s="402"/>
    </row>
    <row r="2260" spans="23:26" x14ac:dyDescent="0.2">
      <c r="W2260" s="402"/>
      <c r="X2260" s="402"/>
      <c r="Y2260" s="402"/>
      <c r="Z2260" s="402"/>
    </row>
    <row r="2261" spans="23:26" x14ac:dyDescent="0.2">
      <c r="W2261" s="402"/>
      <c r="X2261" s="402"/>
      <c r="Y2261" s="402"/>
      <c r="Z2261" s="402"/>
    </row>
    <row r="2262" spans="23:26" x14ac:dyDescent="0.2">
      <c r="W2262" s="402"/>
      <c r="X2262" s="402"/>
      <c r="Y2262" s="402"/>
      <c r="Z2262" s="402"/>
    </row>
    <row r="2263" spans="23:26" x14ac:dyDescent="0.2">
      <c r="W2263" s="402"/>
      <c r="X2263" s="402"/>
      <c r="Y2263" s="402"/>
      <c r="Z2263" s="402"/>
    </row>
    <row r="2264" spans="23:26" x14ac:dyDescent="0.2">
      <c r="W2264" s="402"/>
      <c r="X2264" s="402"/>
      <c r="Y2264" s="402"/>
      <c r="Z2264" s="402"/>
    </row>
    <row r="2265" spans="23:26" x14ac:dyDescent="0.2">
      <c r="W2265" s="402"/>
      <c r="X2265" s="402"/>
      <c r="Y2265" s="402"/>
      <c r="Z2265" s="402"/>
    </row>
    <row r="2266" spans="23:26" x14ac:dyDescent="0.2">
      <c r="W2266" s="402"/>
      <c r="X2266" s="402"/>
      <c r="Y2266" s="402"/>
      <c r="Z2266" s="402"/>
    </row>
    <row r="2267" spans="23:26" x14ac:dyDescent="0.2">
      <c r="W2267" s="402"/>
      <c r="X2267" s="402"/>
      <c r="Y2267" s="402"/>
      <c r="Z2267" s="402"/>
    </row>
    <row r="2268" spans="23:26" x14ac:dyDescent="0.2">
      <c r="W2268" s="402"/>
      <c r="X2268" s="402"/>
      <c r="Y2268" s="402"/>
      <c r="Z2268" s="402"/>
    </row>
    <row r="2269" spans="23:26" x14ac:dyDescent="0.2">
      <c r="W2269" s="402"/>
      <c r="X2269" s="402"/>
      <c r="Y2269" s="402"/>
      <c r="Z2269" s="402"/>
    </row>
    <row r="2270" spans="23:26" x14ac:dyDescent="0.2">
      <c r="W2270" s="402"/>
      <c r="X2270" s="402"/>
      <c r="Y2270" s="402"/>
      <c r="Z2270" s="402"/>
    </row>
    <row r="2271" spans="23:26" x14ac:dyDescent="0.2">
      <c r="W2271" s="402"/>
      <c r="X2271" s="402"/>
      <c r="Y2271" s="402"/>
      <c r="Z2271" s="402"/>
    </row>
    <row r="2272" spans="23:26" x14ac:dyDescent="0.2">
      <c r="W2272" s="402"/>
      <c r="X2272" s="402"/>
      <c r="Y2272" s="402"/>
      <c r="Z2272" s="402"/>
    </row>
    <row r="2273" spans="23:26" x14ac:dyDescent="0.2">
      <c r="W2273" s="402"/>
      <c r="X2273" s="402"/>
      <c r="Y2273" s="402"/>
      <c r="Z2273" s="402"/>
    </row>
    <row r="2274" spans="23:26" x14ac:dyDescent="0.2">
      <c r="W2274" s="402"/>
      <c r="X2274" s="402"/>
      <c r="Y2274" s="402"/>
      <c r="Z2274" s="402"/>
    </row>
    <row r="2275" spans="23:26" x14ac:dyDescent="0.2">
      <c r="W2275" s="402"/>
      <c r="X2275" s="402"/>
      <c r="Y2275" s="402"/>
      <c r="Z2275" s="402"/>
    </row>
    <row r="2276" spans="23:26" x14ac:dyDescent="0.2">
      <c r="W2276" s="402"/>
      <c r="X2276" s="402"/>
      <c r="Y2276" s="402"/>
      <c r="Z2276" s="402"/>
    </row>
    <row r="2277" spans="23:26" x14ac:dyDescent="0.2">
      <c r="W2277" s="402"/>
      <c r="X2277" s="402"/>
      <c r="Y2277" s="402"/>
      <c r="Z2277" s="402"/>
    </row>
    <row r="2278" spans="23:26" x14ac:dyDescent="0.2">
      <c r="W2278" s="402"/>
      <c r="X2278" s="402"/>
      <c r="Y2278" s="402"/>
      <c r="Z2278" s="402"/>
    </row>
    <row r="2279" spans="23:26" x14ac:dyDescent="0.2">
      <c r="W2279" s="402"/>
      <c r="X2279" s="402"/>
      <c r="Y2279" s="402"/>
      <c r="Z2279" s="402"/>
    </row>
    <row r="2280" spans="23:26" x14ac:dyDescent="0.2">
      <c r="W2280" s="402"/>
      <c r="X2280" s="402"/>
      <c r="Y2280" s="402"/>
      <c r="Z2280" s="402"/>
    </row>
    <row r="2281" spans="23:26" x14ac:dyDescent="0.2">
      <c r="W2281" s="402"/>
      <c r="X2281" s="402"/>
      <c r="Y2281" s="402"/>
      <c r="Z2281" s="402"/>
    </row>
    <row r="2282" spans="23:26" x14ac:dyDescent="0.2">
      <c r="W2282" s="402"/>
      <c r="X2282" s="402"/>
      <c r="Y2282" s="402"/>
      <c r="Z2282" s="402"/>
    </row>
    <row r="2283" spans="23:26" x14ac:dyDescent="0.2">
      <c r="W2283" s="402"/>
      <c r="X2283" s="402"/>
      <c r="Y2283" s="402"/>
      <c r="Z2283" s="402"/>
    </row>
    <row r="2284" spans="23:26" x14ac:dyDescent="0.2">
      <c r="W2284" s="402"/>
      <c r="X2284" s="402"/>
      <c r="Y2284" s="402"/>
      <c r="Z2284" s="402"/>
    </row>
    <row r="2285" spans="23:26" x14ac:dyDescent="0.2">
      <c r="W2285" s="402"/>
      <c r="X2285" s="402"/>
      <c r="Y2285" s="402"/>
      <c r="Z2285" s="402"/>
    </row>
    <row r="2286" spans="23:26" x14ac:dyDescent="0.2">
      <c r="W2286" s="402"/>
      <c r="X2286" s="402"/>
      <c r="Y2286" s="402"/>
      <c r="Z2286" s="402"/>
    </row>
    <row r="2287" spans="23:26" x14ac:dyDescent="0.2">
      <c r="W2287" s="402"/>
      <c r="X2287" s="402"/>
      <c r="Y2287" s="402"/>
      <c r="Z2287" s="402"/>
    </row>
    <row r="2288" spans="23:26" x14ac:dyDescent="0.2">
      <c r="W2288" s="402"/>
      <c r="X2288" s="402"/>
      <c r="Y2288" s="402"/>
      <c r="Z2288" s="402"/>
    </row>
    <row r="2289" spans="23:26" x14ac:dyDescent="0.2">
      <c r="W2289" s="402"/>
      <c r="X2289" s="402"/>
      <c r="Y2289" s="402"/>
      <c r="Z2289" s="402"/>
    </row>
    <row r="2290" spans="23:26" x14ac:dyDescent="0.2">
      <c r="W2290" s="402"/>
      <c r="X2290" s="402"/>
      <c r="Y2290" s="402"/>
      <c r="Z2290" s="402"/>
    </row>
    <row r="2291" spans="23:26" x14ac:dyDescent="0.2">
      <c r="W2291" s="402"/>
      <c r="X2291" s="402"/>
      <c r="Y2291" s="402"/>
      <c r="Z2291" s="402"/>
    </row>
    <row r="2292" spans="23:26" x14ac:dyDescent="0.2">
      <c r="W2292" s="402"/>
      <c r="X2292" s="402"/>
      <c r="Y2292" s="402"/>
      <c r="Z2292" s="402"/>
    </row>
    <row r="2293" spans="23:26" x14ac:dyDescent="0.2">
      <c r="W2293" s="402"/>
      <c r="X2293" s="402"/>
      <c r="Y2293" s="402"/>
      <c r="Z2293" s="402"/>
    </row>
    <row r="2294" spans="23:26" x14ac:dyDescent="0.2">
      <c r="W2294" s="402"/>
      <c r="X2294" s="402"/>
      <c r="Y2294" s="402"/>
      <c r="Z2294" s="402"/>
    </row>
    <row r="2295" spans="23:26" x14ac:dyDescent="0.2">
      <c r="W2295" s="402"/>
      <c r="X2295" s="402"/>
      <c r="Y2295" s="402"/>
      <c r="Z2295" s="402"/>
    </row>
    <row r="2296" spans="23:26" x14ac:dyDescent="0.2">
      <c r="W2296" s="402"/>
      <c r="X2296" s="402"/>
      <c r="Y2296" s="402"/>
      <c r="Z2296" s="402"/>
    </row>
    <row r="2297" spans="23:26" x14ac:dyDescent="0.2">
      <c r="W2297" s="402"/>
      <c r="X2297" s="402"/>
      <c r="Y2297" s="402"/>
      <c r="Z2297" s="402"/>
    </row>
    <row r="2298" spans="23:26" x14ac:dyDescent="0.2">
      <c r="W2298" s="402"/>
      <c r="X2298" s="402"/>
      <c r="Y2298" s="402"/>
      <c r="Z2298" s="402"/>
    </row>
    <row r="2299" spans="23:26" x14ac:dyDescent="0.2">
      <c r="W2299" s="402"/>
      <c r="X2299" s="402"/>
      <c r="Y2299" s="402"/>
      <c r="Z2299" s="402"/>
    </row>
    <row r="2300" spans="23:26" x14ac:dyDescent="0.2">
      <c r="W2300" s="402"/>
      <c r="X2300" s="402"/>
      <c r="Y2300" s="402"/>
      <c r="Z2300" s="402"/>
    </row>
    <row r="2301" spans="23:26" x14ac:dyDescent="0.2">
      <c r="W2301" s="402"/>
      <c r="X2301" s="402"/>
      <c r="Y2301" s="402"/>
      <c r="Z2301" s="402"/>
    </row>
    <row r="2302" spans="23:26" x14ac:dyDescent="0.2">
      <c r="W2302" s="402"/>
      <c r="X2302" s="402"/>
      <c r="Y2302" s="402"/>
      <c r="Z2302" s="402"/>
    </row>
    <row r="2303" spans="23:26" x14ac:dyDescent="0.2">
      <c r="W2303" s="402"/>
      <c r="X2303" s="402"/>
      <c r="Y2303" s="402"/>
      <c r="Z2303" s="402"/>
    </row>
    <row r="2304" spans="23:26" x14ac:dyDescent="0.2">
      <c r="W2304" s="402"/>
      <c r="X2304" s="402"/>
      <c r="Y2304" s="402"/>
      <c r="Z2304" s="402"/>
    </row>
    <row r="2305" spans="23:26" x14ac:dyDescent="0.2">
      <c r="W2305" s="402"/>
      <c r="X2305" s="402"/>
      <c r="Y2305" s="402"/>
      <c r="Z2305" s="402"/>
    </row>
    <row r="2306" spans="23:26" x14ac:dyDescent="0.2">
      <c r="W2306" s="402"/>
      <c r="X2306" s="402"/>
      <c r="Y2306" s="402"/>
      <c r="Z2306" s="402"/>
    </row>
    <row r="2307" spans="23:26" x14ac:dyDescent="0.2">
      <c r="W2307" s="402"/>
      <c r="X2307" s="402"/>
      <c r="Y2307" s="402"/>
      <c r="Z2307" s="402"/>
    </row>
    <row r="2308" spans="23:26" x14ac:dyDescent="0.2">
      <c r="W2308" s="402"/>
      <c r="X2308" s="402"/>
      <c r="Y2308" s="402"/>
      <c r="Z2308" s="402"/>
    </row>
    <row r="2309" spans="23:26" x14ac:dyDescent="0.2">
      <c r="W2309" s="402"/>
      <c r="X2309" s="402"/>
      <c r="Y2309" s="402"/>
      <c r="Z2309" s="402"/>
    </row>
    <row r="2310" spans="23:26" x14ac:dyDescent="0.2">
      <c r="W2310" s="402"/>
      <c r="X2310" s="402"/>
      <c r="Y2310" s="402"/>
      <c r="Z2310" s="402"/>
    </row>
    <row r="2311" spans="23:26" x14ac:dyDescent="0.2">
      <c r="W2311" s="402"/>
      <c r="X2311" s="402"/>
      <c r="Y2311" s="402"/>
      <c r="Z2311" s="402"/>
    </row>
    <row r="2312" spans="23:26" x14ac:dyDescent="0.2">
      <c r="W2312" s="402"/>
      <c r="X2312" s="402"/>
      <c r="Y2312" s="402"/>
      <c r="Z2312" s="402"/>
    </row>
    <row r="2313" spans="23:26" x14ac:dyDescent="0.2">
      <c r="W2313" s="402"/>
      <c r="X2313" s="402"/>
      <c r="Y2313" s="402"/>
      <c r="Z2313" s="402"/>
    </row>
    <row r="2314" spans="23:26" x14ac:dyDescent="0.2">
      <c r="W2314" s="402"/>
      <c r="X2314" s="402"/>
      <c r="Y2314" s="402"/>
      <c r="Z2314" s="402"/>
    </row>
    <row r="2315" spans="23:26" x14ac:dyDescent="0.2">
      <c r="W2315" s="402"/>
      <c r="X2315" s="402"/>
      <c r="Y2315" s="402"/>
      <c r="Z2315" s="402"/>
    </row>
    <row r="2316" spans="23:26" x14ac:dyDescent="0.2">
      <c r="W2316" s="402"/>
      <c r="X2316" s="402"/>
      <c r="Y2316" s="402"/>
      <c r="Z2316" s="402"/>
    </row>
    <row r="2317" spans="23:26" x14ac:dyDescent="0.2">
      <c r="W2317" s="402"/>
      <c r="X2317" s="402"/>
      <c r="Y2317" s="402"/>
      <c r="Z2317" s="402"/>
    </row>
    <row r="2318" spans="23:26" x14ac:dyDescent="0.2">
      <c r="W2318" s="402"/>
      <c r="X2318" s="402"/>
      <c r="Y2318" s="402"/>
      <c r="Z2318" s="402"/>
    </row>
    <row r="2319" spans="23:26" x14ac:dyDescent="0.2">
      <c r="W2319" s="402"/>
      <c r="X2319" s="402"/>
      <c r="Y2319" s="402"/>
      <c r="Z2319" s="402"/>
    </row>
    <row r="2320" spans="23:26" x14ac:dyDescent="0.2">
      <c r="W2320" s="402"/>
      <c r="X2320" s="402"/>
      <c r="Y2320" s="402"/>
      <c r="Z2320" s="402"/>
    </row>
    <row r="2321" spans="23:26" x14ac:dyDescent="0.2">
      <c r="W2321" s="402"/>
      <c r="X2321" s="402"/>
      <c r="Y2321" s="402"/>
      <c r="Z2321" s="402"/>
    </row>
    <row r="2322" spans="23:26" x14ac:dyDescent="0.2">
      <c r="W2322" s="402"/>
      <c r="X2322" s="402"/>
      <c r="Y2322" s="402"/>
      <c r="Z2322" s="402"/>
    </row>
    <row r="2323" spans="23:26" x14ac:dyDescent="0.2">
      <c r="W2323" s="402"/>
      <c r="X2323" s="402"/>
      <c r="Y2323" s="402"/>
      <c r="Z2323" s="402"/>
    </row>
    <row r="2324" spans="23:26" x14ac:dyDescent="0.2">
      <c r="W2324" s="402"/>
      <c r="X2324" s="402"/>
      <c r="Y2324" s="402"/>
      <c r="Z2324" s="402"/>
    </row>
    <row r="2325" spans="23:26" x14ac:dyDescent="0.2">
      <c r="W2325" s="402"/>
      <c r="X2325" s="402"/>
      <c r="Y2325" s="402"/>
      <c r="Z2325" s="402"/>
    </row>
    <row r="2326" spans="23:26" x14ac:dyDescent="0.2">
      <c r="W2326" s="402"/>
      <c r="X2326" s="402"/>
      <c r="Y2326" s="402"/>
      <c r="Z2326" s="402"/>
    </row>
    <row r="2327" spans="23:26" x14ac:dyDescent="0.2">
      <c r="W2327" s="402"/>
      <c r="X2327" s="402"/>
      <c r="Y2327" s="402"/>
      <c r="Z2327" s="402"/>
    </row>
    <row r="2328" spans="23:26" x14ac:dyDescent="0.2">
      <c r="W2328" s="402"/>
      <c r="X2328" s="402"/>
      <c r="Y2328" s="402"/>
      <c r="Z2328" s="402"/>
    </row>
    <row r="2329" spans="23:26" x14ac:dyDescent="0.2">
      <c r="W2329" s="402"/>
      <c r="X2329" s="402"/>
      <c r="Y2329" s="402"/>
      <c r="Z2329" s="402"/>
    </row>
    <row r="2330" spans="23:26" x14ac:dyDescent="0.2">
      <c r="W2330" s="402"/>
      <c r="X2330" s="402"/>
      <c r="Y2330" s="402"/>
      <c r="Z2330" s="402"/>
    </row>
    <row r="2331" spans="23:26" x14ac:dyDescent="0.2">
      <c r="W2331" s="402"/>
      <c r="X2331" s="402"/>
      <c r="Y2331" s="402"/>
      <c r="Z2331" s="402"/>
    </row>
    <row r="2332" spans="23:26" x14ac:dyDescent="0.2">
      <c r="W2332" s="402"/>
      <c r="X2332" s="402"/>
      <c r="Y2332" s="402"/>
      <c r="Z2332" s="402"/>
    </row>
    <row r="2333" spans="23:26" x14ac:dyDescent="0.2">
      <c r="W2333" s="402"/>
      <c r="X2333" s="402"/>
      <c r="Y2333" s="402"/>
      <c r="Z2333" s="402"/>
    </row>
    <row r="2334" spans="23:26" x14ac:dyDescent="0.2">
      <c r="W2334" s="402"/>
      <c r="X2334" s="402"/>
      <c r="Y2334" s="402"/>
      <c r="Z2334" s="402"/>
    </row>
    <row r="2335" spans="23:26" x14ac:dyDescent="0.2">
      <c r="W2335" s="402"/>
      <c r="X2335" s="402"/>
      <c r="Y2335" s="402"/>
      <c r="Z2335" s="402"/>
    </row>
    <row r="2336" spans="23:26" x14ac:dyDescent="0.2">
      <c r="W2336" s="402"/>
      <c r="X2336" s="402"/>
      <c r="Y2336" s="402"/>
      <c r="Z2336" s="402"/>
    </row>
    <row r="2337" spans="23:26" x14ac:dyDescent="0.2">
      <c r="W2337" s="402"/>
      <c r="X2337" s="402"/>
      <c r="Y2337" s="402"/>
      <c r="Z2337" s="402"/>
    </row>
    <row r="2338" spans="23:26" x14ac:dyDescent="0.2">
      <c r="W2338" s="402"/>
      <c r="X2338" s="402"/>
      <c r="Y2338" s="402"/>
      <c r="Z2338" s="402"/>
    </row>
    <row r="2339" spans="23:26" x14ac:dyDescent="0.2">
      <c r="W2339" s="402"/>
      <c r="X2339" s="402"/>
      <c r="Y2339" s="402"/>
      <c r="Z2339" s="402"/>
    </row>
    <row r="2340" spans="23:26" x14ac:dyDescent="0.2">
      <c r="W2340" s="402"/>
      <c r="X2340" s="402"/>
      <c r="Y2340" s="402"/>
      <c r="Z2340" s="402"/>
    </row>
    <row r="2341" spans="23:26" x14ac:dyDescent="0.2">
      <c r="W2341" s="402"/>
      <c r="X2341" s="402"/>
      <c r="Y2341" s="402"/>
      <c r="Z2341" s="402"/>
    </row>
    <row r="2342" spans="23:26" x14ac:dyDescent="0.2">
      <c r="W2342" s="402"/>
      <c r="X2342" s="402"/>
      <c r="Y2342" s="402"/>
      <c r="Z2342" s="402"/>
    </row>
    <row r="2343" spans="23:26" x14ac:dyDescent="0.2">
      <c r="W2343" s="402"/>
      <c r="X2343" s="402"/>
      <c r="Y2343" s="402"/>
      <c r="Z2343" s="402"/>
    </row>
    <row r="2344" spans="23:26" x14ac:dyDescent="0.2">
      <c r="W2344" s="402"/>
      <c r="X2344" s="402"/>
      <c r="Y2344" s="402"/>
      <c r="Z2344" s="402"/>
    </row>
    <row r="2345" spans="23:26" x14ac:dyDescent="0.2">
      <c r="W2345" s="402"/>
      <c r="X2345" s="402"/>
      <c r="Y2345" s="402"/>
      <c r="Z2345" s="402"/>
    </row>
    <row r="2346" spans="23:26" x14ac:dyDescent="0.2">
      <c r="W2346" s="402"/>
      <c r="X2346" s="402"/>
      <c r="Y2346" s="402"/>
      <c r="Z2346" s="402"/>
    </row>
    <row r="2347" spans="23:26" x14ac:dyDescent="0.2">
      <c r="W2347" s="402"/>
      <c r="X2347" s="402"/>
      <c r="Y2347" s="402"/>
      <c r="Z2347" s="402"/>
    </row>
    <row r="2348" spans="23:26" x14ac:dyDescent="0.2">
      <c r="W2348" s="402"/>
      <c r="X2348" s="402"/>
      <c r="Y2348" s="402"/>
      <c r="Z2348" s="402"/>
    </row>
    <row r="2349" spans="23:26" x14ac:dyDescent="0.2">
      <c r="W2349" s="402"/>
      <c r="X2349" s="402"/>
      <c r="Y2349" s="402"/>
      <c r="Z2349" s="402"/>
    </row>
    <row r="2350" spans="23:26" x14ac:dyDescent="0.2">
      <c r="W2350" s="402"/>
      <c r="X2350" s="402"/>
      <c r="Y2350" s="402"/>
      <c r="Z2350" s="402"/>
    </row>
    <row r="2351" spans="23:26" x14ac:dyDescent="0.2">
      <c r="W2351" s="402"/>
      <c r="X2351" s="402"/>
      <c r="Y2351" s="402"/>
      <c r="Z2351" s="402"/>
    </row>
    <row r="2352" spans="23:26" x14ac:dyDescent="0.2">
      <c r="W2352" s="402"/>
      <c r="X2352" s="402"/>
      <c r="Y2352" s="402"/>
      <c r="Z2352" s="402"/>
    </row>
    <row r="2353" spans="23:26" x14ac:dyDescent="0.2">
      <c r="W2353" s="402"/>
      <c r="X2353" s="402"/>
      <c r="Y2353" s="402"/>
      <c r="Z2353" s="402"/>
    </row>
    <row r="2354" spans="23:26" x14ac:dyDescent="0.2">
      <c r="W2354" s="402"/>
      <c r="X2354" s="402"/>
      <c r="Y2354" s="402"/>
      <c r="Z2354" s="402"/>
    </row>
    <row r="2355" spans="23:26" x14ac:dyDescent="0.2">
      <c r="W2355" s="402"/>
      <c r="X2355" s="402"/>
      <c r="Y2355" s="402"/>
      <c r="Z2355" s="402"/>
    </row>
    <row r="2356" spans="23:26" x14ac:dyDescent="0.2">
      <c r="W2356" s="402"/>
      <c r="X2356" s="402"/>
      <c r="Y2356" s="402"/>
      <c r="Z2356" s="402"/>
    </row>
    <row r="2357" spans="23:26" x14ac:dyDescent="0.2">
      <c r="W2357" s="402"/>
      <c r="X2357" s="402"/>
      <c r="Y2357" s="402"/>
      <c r="Z2357" s="402"/>
    </row>
    <row r="2358" spans="23:26" x14ac:dyDescent="0.2">
      <c r="W2358" s="402"/>
      <c r="X2358" s="402"/>
      <c r="Y2358" s="402"/>
      <c r="Z2358" s="402"/>
    </row>
    <row r="2359" spans="23:26" x14ac:dyDescent="0.2">
      <c r="W2359" s="402"/>
      <c r="X2359" s="402"/>
      <c r="Y2359" s="402"/>
      <c r="Z2359" s="402"/>
    </row>
    <row r="2360" spans="23:26" x14ac:dyDescent="0.2">
      <c r="W2360" s="402"/>
      <c r="X2360" s="402"/>
      <c r="Y2360" s="402"/>
      <c r="Z2360" s="402"/>
    </row>
    <row r="2361" spans="23:26" x14ac:dyDescent="0.2">
      <c r="W2361" s="402"/>
      <c r="X2361" s="402"/>
      <c r="Y2361" s="402"/>
      <c r="Z2361" s="402"/>
    </row>
    <row r="2362" spans="23:26" x14ac:dyDescent="0.2">
      <c r="W2362" s="402"/>
      <c r="X2362" s="402"/>
      <c r="Y2362" s="402"/>
      <c r="Z2362" s="402"/>
    </row>
    <row r="2363" spans="23:26" x14ac:dyDescent="0.2">
      <c r="W2363" s="402"/>
      <c r="X2363" s="402"/>
      <c r="Y2363" s="402"/>
      <c r="Z2363" s="402"/>
    </row>
    <row r="2364" spans="23:26" x14ac:dyDescent="0.2">
      <c r="W2364" s="402"/>
      <c r="X2364" s="402"/>
      <c r="Y2364" s="402"/>
      <c r="Z2364" s="402"/>
    </row>
    <row r="2365" spans="23:26" x14ac:dyDescent="0.2">
      <c r="W2365" s="402"/>
      <c r="X2365" s="402"/>
      <c r="Y2365" s="402"/>
      <c r="Z2365" s="402"/>
    </row>
    <row r="2366" spans="23:26" x14ac:dyDescent="0.2">
      <c r="W2366" s="402"/>
      <c r="X2366" s="402"/>
      <c r="Y2366" s="402"/>
      <c r="Z2366" s="402"/>
    </row>
    <row r="2367" spans="23:26" x14ac:dyDescent="0.2">
      <c r="W2367" s="402"/>
      <c r="X2367" s="402"/>
      <c r="Y2367" s="402"/>
      <c r="Z2367" s="402"/>
    </row>
    <row r="2368" spans="23:26" x14ac:dyDescent="0.2">
      <c r="W2368" s="402"/>
      <c r="X2368" s="402"/>
      <c r="Y2368" s="402"/>
      <c r="Z2368" s="402"/>
    </row>
    <row r="2369" spans="23:26" x14ac:dyDescent="0.2">
      <c r="W2369" s="402"/>
      <c r="X2369" s="402"/>
      <c r="Y2369" s="402"/>
      <c r="Z2369" s="402"/>
    </row>
    <row r="2370" spans="23:26" x14ac:dyDescent="0.2">
      <c r="W2370" s="402"/>
      <c r="X2370" s="402"/>
      <c r="Y2370" s="402"/>
      <c r="Z2370" s="402"/>
    </row>
    <row r="2371" spans="23:26" x14ac:dyDescent="0.2">
      <c r="W2371" s="402"/>
      <c r="X2371" s="402"/>
      <c r="Y2371" s="402"/>
      <c r="Z2371" s="402"/>
    </row>
    <row r="2372" spans="23:26" x14ac:dyDescent="0.2">
      <c r="W2372" s="402"/>
      <c r="X2372" s="402"/>
      <c r="Y2372" s="402"/>
      <c r="Z2372" s="402"/>
    </row>
    <row r="2373" spans="23:26" x14ac:dyDescent="0.2">
      <c r="W2373" s="402"/>
      <c r="X2373" s="402"/>
      <c r="Y2373" s="402"/>
      <c r="Z2373" s="402"/>
    </row>
    <row r="2374" spans="23:26" x14ac:dyDescent="0.2">
      <c r="W2374" s="402"/>
      <c r="X2374" s="402"/>
      <c r="Y2374" s="402"/>
      <c r="Z2374" s="402"/>
    </row>
    <row r="2375" spans="23:26" x14ac:dyDescent="0.2">
      <c r="W2375" s="402"/>
      <c r="X2375" s="402"/>
      <c r="Y2375" s="402"/>
      <c r="Z2375" s="402"/>
    </row>
    <row r="2376" spans="23:26" x14ac:dyDescent="0.2">
      <c r="W2376" s="402"/>
      <c r="X2376" s="402"/>
      <c r="Y2376" s="402"/>
      <c r="Z2376" s="402"/>
    </row>
    <row r="2377" spans="23:26" x14ac:dyDescent="0.2">
      <c r="W2377" s="402"/>
      <c r="X2377" s="402"/>
      <c r="Y2377" s="402"/>
      <c r="Z2377" s="402"/>
    </row>
    <row r="2378" spans="23:26" x14ac:dyDescent="0.2">
      <c r="W2378" s="402"/>
      <c r="X2378" s="402"/>
      <c r="Y2378" s="402"/>
      <c r="Z2378" s="402"/>
    </row>
    <row r="2379" spans="23:26" x14ac:dyDescent="0.2">
      <c r="W2379" s="402"/>
      <c r="X2379" s="402"/>
      <c r="Y2379" s="402"/>
      <c r="Z2379" s="402"/>
    </row>
    <row r="2380" spans="23:26" x14ac:dyDescent="0.2">
      <c r="W2380" s="402"/>
      <c r="X2380" s="402"/>
      <c r="Y2380" s="402"/>
      <c r="Z2380" s="402"/>
    </row>
    <row r="2381" spans="23:26" x14ac:dyDescent="0.2">
      <c r="W2381" s="402"/>
      <c r="X2381" s="402"/>
      <c r="Y2381" s="402"/>
      <c r="Z2381" s="402"/>
    </row>
    <row r="2382" spans="23:26" x14ac:dyDescent="0.2">
      <c r="W2382" s="402"/>
      <c r="X2382" s="402"/>
      <c r="Y2382" s="402"/>
      <c r="Z2382" s="402"/>
    </row>
    <row r="2383" spans="23:26" x14ac:dyDescent="0.2">
      <c r="W2383" s="402"/>
      <c r="X2383" s="402"/>
      <c r="Y2383" s="402"/>
      <c r="Z2383" s="402"/>
    </row>
    <row r="2384" spans="23:26" x14ac:dyDescent="0.2">
      <c r="W2384" s="402"/>
      <c r="X2384" s="402"/>
      <c r="Y2384" s="402"/>
      <c r="Z2384" s="402"/>
    </row>
    <row r="2385" spans="23:26" x14ac:dyDescent="0.2">
      <c r="W2385" s="402"/>
      <c r="X2385" s="402"/>
      <c r="Y2385" s="402"/>
      <c r="Z2385" s="402"/>
    </row>
    <row r="2386" spans="23:26" x14ac:dyDescent="0.2">
      <c r="W2386" s="402"/>
      <c r="X2386" s="402"/>
      <c r="Y2386" s="402"/>
      <c r="Z2386" s="402"/>
    </row>
    <row r="2387" spans="23:26" x14ac:dyDescent="0.2">
      <c r="W2387" s="402"/>
      <c r="X2387" s="402"/>
      <c r="Y2387" s="402"/>
      <c r="Z2387" s="402"/>
    </row>
    <row r="2388" spans="23:26" x14ac:dyDescent="0.2">
      <c r="W2388" s="402"/>
      <c r="X2388" s="402"/>
      <c r="Y2388" s="402"/>
      <c r="Z2388" s="402"/>
    </row>
    <row r="2389" spans="23:26" x14ac:dyDescent="0.2">
      <c r="W2389" s="402"/>
      <c r="X2389" s="402"/>
      <c r="Y2389" s="402"/>
      <c r="Z2389" s="402"/>
    </row>
    <row r="2390" spans="23:26" x14ac:dyDescent="0.2">
      <c r="W2390" s="402"/>
      <c r="X2390" s="402"/>
      <c r="Y2390" s="402"/>
      <c r="Z2390" s="402"/>
    </row>
    <row r="2391" spans="23:26" x14ac:dyDescent="0.2">
      <c r="W2391" s="402"/>
      <c r="X2391" s="402"/>
      <c r="Y2391" s="402"/>
      <c r="Z2391" s="402"/>
    </row>
    <row r="2392" spans="23:26" x14ac:dyDescent="0.2">
      <c r="W2392" s="402"/>
      <c r="X2392" s="402"/>
      <c r="Y2392" s="402"/>
      <c r="Z2392" s="402"/>
    </row>
    <row r="2393" spans="23:26" x14ac:dyDescent="0.2">
      <c r="W2393" s="402"/>
      <c r="X2393" s="402"/>
      <c r="Y2393" s="402"/>
      <c r="Z2393" s="402"/>
    </row>
    <row r="2394" spans="23:26" x14ac:dyDescent="0.2">
      <c r="W2394" s="402"/>
      <c r="X2394" s="402"/>
      <c r="Y2394" s="402"/>
      <c r="Z2394" s="402"/>
    </row>
    <row r="2395" spans="23:26" x14ac:dyDescent="0.2">
      <c r="W2395" s="402"/>
      <c r="X2395" s="402"/>
      <c r="Y2395" s="402"/>
      <c r="Z2395" s="402"/>
    </row>
    <row r="2396" spans="23:26" x14ac:dyDescent="0.2">
      <c r="W2396" s="402"/>
      <c r="X2396" s="402"/>
      <c r="Y2396" s="402"/>
      <c r="Z2396" s="402"/>
    </row>
    <row r="2397" spans="23:26" x14ac:dyDescent="0.2">
      <c r="W2397" s="402"/>
      <c r="X2397" s="402"/>
      <c r="Y2397" s="402"/>
      <c r="Z2397" s="402"/>
    </row>
    <row r="2398" spans="23:26" x14ac:dyDescent="0.2">
      <c r="W2398" s="402"/>
      <c r="X2398" s="402"/>
      <c r="Y2398" s="402"/>
      <c r="Z2398" s="402"/>
    </row>
    <row r="2399" spans="23:26" x14ac:dyDescent="0.2">
      <c r="W2399" s="402"/>
      <c r="X2399" s="402"/>
      <c r="Y2399" s="402"/>
      <c r="Z2399" s="402"/>
    </row>
    <row r="2400" spans="23:26" x14ac:dyDescent="0.2">
      <c r="W2400" s="402"/>
      <c r="X2400" s="402"/>
      <c r="Y2400" s="402"/>
      <c r="Z2400" s="402"/>
    </row>
    <row r="2401" spans="23:26" x14ac:dyDescent="0.2">
      <c r="W2401" s="402"/>
      <c r="X2401" s="402"/>
      <c r="Y2401" s="402"/>
      <c r="Z2401" s="402"/>
    </row>
    <row r="2402" spans="23:26" x14ac:dyDescent="0.2">
      <c r="W2402" s="402"/>
      <c r="X2402" s="402"/>
      <c r="Y2402" s="402"/>
      <c r="Z2402" s="402"/>
    </row>
    <row r="2403" spans="23:26" x14ac:dyDescent="0.2">
      <c r="W2403" s="402"/>
      <c r="X2403" s="402"/>
      <c r="Y2403" s="402"/>
      <c r="Z2403" s="402"/>
    </row>
    <row r="2404" spans="23:26" x14ac:dyDescent="0.2">
      <c r="W2404" s="402"/>
      <c r="X2404" s="402"/>
      <c r="Y2404" s="402"/>
      <c r="Z2404" s="402"/>
    </row>
    <row r="2405" spans="23:26" x14ac:dyDescent="0.2">
      <c r="W2405" s="402"/>
      <c r="X2405" s="402"/>
      <c r="Y2405" s="402"/>
      <c r="Z2405" s="402"/>
    </row>
    <row r="2406" spans="23:26" x14ac:dyDescent="0.2">
      <c r="W2406" s="402"/>
      <c r="X2406" s="402"/>
      <c r="Y2406" s="402"/>
      <c r="Z2406" s="402"/>
    </row>
    <row r="2407" spans="23:26" x14ac:dyDescent="0.2">
      <c r="W2407" s="402"/>
      <c r="X2407" s="402"/>
      <c r="Y2407" s="402"/>
      <c r="Z2407" s="402"/>
    </row>
    <row r="2408" spans="23:26" x14ac:dyDescent="0.2">
      <c r="W2408" s="402"/>
      <c r="X2408" s="402"/>
      <c r="Y2408" s="402"/>
      <c r="Z2408" s="402"/>
    </row>
    <row r="2409" spans="23:26" x14ac:dyDescent="0.2">
      <c r="W2409" s="402"/>
      <c r="X2409" s="402"/>
      <c r="Y2409" s="402"/>
      <c r="Z2409" s="402"/>
    </row>
    <row r="2410" spans="23:26" x14ac:dyDescent="0.2">
      <c r="W2410" s="402"/>
      <c r="X2410" s="402"/>
      <c r="Y2410" s="402"/>
      <c r="Z2410" s="402"/>
    </row>
    <row r="2411" spans="23:26" x14ac:dyDescent="0.2">
      <c r="W2411" s="402"/>
      <c r="X2411" s="402"/>
      <c r="Y2411" s="402"/>
      <c r="Z2411" s="402"/>
    </row>
    <row r="2412" spans="23:26" x14ac:dyDescent="0.2">
      <c r="W2412" s="402"/>
      <c r="X2412" s="402"/>
      <c r="Y2412" s="402"/>
      <c r="Z2412" s="402"/>
    </row>
    <row r="2413" spans="23:26" x14ac:dyDescent="0.2">
      <c r="W2413" s="402"/>
      <c r="X2413" s="402"/>
      <c r="Y2413" s="402"/>
      <c r="Z2413" s="402"/>
    </row>
    <row r="2414" spans="23:26" x14ac:dyDescent="0.2">
      <c r="W2414" s="402"/>
      <c r="X2414" s="402"/>
      <c r="Y2414" s="402"/>
      <c r="Z2414" s="402"/>
    </row>
    <row r="2415" spans="23:26" x14ac:dyDescent="0.2">
      <c r="W2415" s="402"/>
      <c r="X2415" s="402"/>
      <c r="Y2415" s="402"/>
      <c r="Z2415" s="402"/>
    </row>
    <row r="2416" spans="23:26" x14ac:dyDescent="0.2">
      <c r="W2416" s="402"/>
      <c r="X2416" s="402"/>
      <c r="Y2416" s="402"/>
      <c r="Z2416" s="402"/>
    </row>
    <row r="2417" spans="23:26" x14ac:dyDescent="0.2">
      <c r="W2417" s="402"/>
      <c r="X2417" s="402"/>
      <c r="Y2417" s="402"/>
      <c r="Z2417" s="402"/>
    </row>
    <row r="2418" spans="23:26" x14ac:dyDescent="0.2">
      <c r="W2418" s="402"/>
      <c r="X2418" s="402"/>
      <c r="Y2418" s="402"/>
      <c r="Z2418" s="402"/>
    </row>
    <row r="2419" spans="23:26" x14ac:dyDescent="0.2">
      <c r="W2419" s="402"/>
      <c r="X2419" s="402"/>
      <c r="Y2419" s="402"/>
      <c r="Z2419" s="402"/>
    </row>
    <row r="2420" spans="23:26" x14ac:dyDescent="0.2">
      <c r="W2420" s="402"/>
      <c r="X2420" s="402"/>
      <c r="Y2420" s="402"/>
      <c r="Z2420" s="402"/>
    </row>
    <row r="2421" spans="23:26" x14ac:dyDescent="0.2">
      <c r="W2421" s="402"/>
      <c r="X2421" s="402"/>
      <c r="Y2421" s="402"/>
      <c r="Z2421" s="402"/>
    </row>
    <row r="2422" spans="23:26" x14ac:dyDescent="0.2">
      <c r="W2422" s="402"/>
      <c r="X2422" s="402"/>
      <c r="Y2422" s="402"/>
      <c r="Z2422" s="402"/>
    </row>
    <row r="2423" spans="23:26" x14ac:dyDescent="0.2">
      <c r="W2423" s="402"/>
      <c r="X2423" s="402"/>
      <c r="Y2423" s="402"/>
      <c r="Z2423" s="402"/>
    </row>
    <row r="2424" spans="23:26" x14ac:dyDescent="0.2">
      <c r="W2424" s="402"/>
      <c r="X2424" s="402"/>
      <c r="Y2424" s="402"/>
      <c r="Z2424" s="402"/>
    </row>
    <row r="2425" spans="23:26" x14ac:dyDescent="0.2">
      <c r="W2425" s="402"/>
      <c r="X2425" s="402"/>
      <c r="Y2425" s="402"/>
      <c r="Z2425" s="402"/>
    </row>
    <row r="2426" spans="23:26" x14ac:dyDescent="0.2">
      <c r="W2426" s="402"/>
      <c r="X2426" s="402"/>
      <c r="Y2426" s="402"/>
      <c r="Z2426" s="402"/>
    </row>
    <row r="2427" spans="23:26" x14ac:dyDescent="0.2">
      <c r="W2427" s="402"/>
      <c r="X2427" s="402"/>
      <c r="Y2427" s="402"/>
      <c r="Z2427" s="402"/>
    </row>
    <row r="2428" spans="23:26" x14ac:dyDescent="0.2">
      <c r="W2428" s="402"/>
      <c r="X2428" s="402"/>
      <c r="Y2428" s="402"/>
      <c r="Z2428" s="402"/>
    </row>
    <row r="2429" spans="23:26" x14ac:dyDescent="0.2">
      <c r="W2429" s="402"/>
      <c r="X2429" s="402"/>
      <c r="Y2429" s="402"/>
      <c r="Z2429" s="402"/>
    </row>
    <row r="2430" spans="23:26" x14ac:dyDescent="0.2">
      <c r="W2430" s="402"/>
      <c r="X2430" s="402"/>
      <c r="Y2430" s="402"/>
      <c r="Z2430" s="402"/>
    </row>
    <row r="2431" spans="23:26" x14ac:dyDescent="0.2">
      <c r="W2431" s="402"/>
      <c r="X2431" s="402"/>
      <c r="Y2431" s="402"/>
      <c r="Z2431" s="402"/>
    </row>
    <row r="2432" spans="23:26" x14ac:dyDescent="0.2">
      <c r="W2432" s="402"/>
      <c r="X2432" s="402"/>
      <c r="Y2432" s="402"/>
      <c r="Z2432" s="402"/>
    </row>
    <row r="2433" spans="23:26" x14ac:dyDescent="0.2">
      <c r="W2433" s="402"/>
      <c r="X2433" s="402"/>
      <c r="Y2433" s="402"/>
      <c r="Z2433" s="402"/>
    </row>
    <row r="2434" spans="23:26" x14ac:dyDescent="0.2">
      <c r="W2434" s="402"/>
      <c r="X2434" s="402"/>
      <c r="Y2434" s="402"/>
      <c r="Z2434" s="402"/>
    </row>
    <row r="2435" spans="23:26" x14ac:dyDescent="0.2">
      <c r="W2435" s="402"/>
      <c r="X2435" s="402"/>
      <c r="Y2435" s="402"/>
      <c r="Z2435" s="402"/>
    </row>
    <row r="2436" spans="23:26" x14ac:dyDescent="0.2">
      <c r="W2436" s="402"/>
      <c r="X2436" s="402"/>
      <c r="Y2436" s="402"/>
      <c r="Z2436" s="402"/>
    </row>
    <row r="2437" spans="23:26" x14ac:dyDescent="0.2">
      <c r="W2437" s="402"/>
      <c r="X2437" s="402"/>
      <c r="Y2437" s="402"/>
      <c r="Z2437" s="402"/>
    </row>
    <row r="2438" spans="23:26" x14ac:dyDescent="0.2">
      <c r="W2438" s="402"/>
      <c r="X2438" s="402"/>
      <c r="Y2438" s="402"/>
      <c r="Z2438" s="402"/>
    </row>
    <row r="2439" spans="23:26" x14ac:dyDescent="0.2">
      <c r="W2439" s="402"/>
      <c r="X2439" s="402"/>
      <c r="Y2439" s="402"/>
      <c r="Z2439" s="402"/>
    </row>
    <row r="2440" spans="23:26" x14ac:dyDescent="0.2">
      <c r="W2440" s="402"/>
      <c r="X2440" s="402"/>
      <c r="Y2440" s="402"/>
      <c r="Z2440" s="402"/>
    </row>
    <row r="2441" spans="23:26" x14ac:dyDescent="0.2">
      <c r="W2441" s="402"/>
      <c r="X2441" s="402"/>
      <c r="Y2441" s="402"/>
      <c r="Z2441" s="402"/>
    </row>
    <row r="2442" spans="23:26" x14ac:dyDescent="0.2">
      <c r="W2442" s="402"/>
      <c r="X2442" s="402"/>
      <c r="Y2442" s="402"/>
      <c r="Z2442" s="402"/>
    </row>
    <row r="2443" spans="23:26" x14ac:dyDescent="0.2">
      <c r="W2443" s="402"/>
      <c r="X2443" s="402"/>
      <c r="Y2443" s="402"/>
      <c r="Z2443" s="402"/>
    </row>
    <row r="2444" spans="23:26" x14ac:dyDescent="0.2">
      <c r="W2444" s="402"/>
      <c r="X2444" s="402"/>
      <c r="Y2444" s="402"/>
      <c r="Z2444" s="402"/>
    </row>
    <row r="2445" spans="23:26" x14ac:dyDescent="0.2">
      <c r="W2445" s="402"/>
      <c r="X2445" s="402"/>
      <c r="Y2445" s="402"/>
      <c r="Z2445" s="402"/>
    </row>
    <row r="2446" spans="23:26" x14ac:dyDescent="0.2">
      <c r="W2446" s="402"/>
      <c r="X2446" s="402"/>
      <c r="Y2446" s="402"/>
      <c r="Z2446" s="402"/>
    </row>
    <row r="2447" spans="23:26" x14ac:dyDescent="0.2">
      <c r="W2447" s="402"/>
      <c r="X2447" s="402"/>
      <c r="Y2447" s="402"/>
      <c r="Z2447" s="402"/>
    </row>
    <row r="2448" spans="23:26" x14ac:dyDescent="0.2">
      <c r="W2448" s="402"/>
      <c r="X2448" s="402"/>
      <c r="Y2448" s="402"/>
      <c r="Z2448" s="402"/>
    </row>
    <row r="2449" spans="23:26" x14ac:dyDescent="0.2">
      <c r="W2449" s="402"/>
      <c r="X2449" s="402"/>
      <c r="Y2449" s="402"/>
      <c r="Z2449" s="402"/>
    </row>
    <row r="2450" spans="23:26" x14ac:dyDescent="0.2">
      <c r="W2450" s="402"/>
      <c r="X2450" s="402"/>
      <c r="Y2450" s="402"/>
      <c r="Z2450" s="402"/>
    </row>
    <row r="2451" spans="23:26" x14ac:dyDescent="0.2">
      <c r="W2451" s="402"/>
      <c r="X2451" s="402"/>
      <c r="Y2451" s="402"/>
      <c r="Z2451" s="402"/>
    </row>
    <row r="2452" spans="23:26" x14ac:dyDescent="0.2">
      <c r="W2452" s="402"/>
      <c r="X2452" s="402"/>
      <c r="Y2452" s="402"/>
      <c r="Z2452" s="402"/>
    </row>
    <row r="2453" spans="23:26" x14ac:dyDescent="0.2">
      <c r="W2453" s="402"/>
      <c r="X2453" s="402"/>
      <c r="Y2453" s="402"/>
      <c r="Z2453" s="402"/>
    </row>
    <row r="2454" spans="23:26" x14ac:dyDescent="0.2">
      <c r="W2454" s="402"/>
      <c r="X2454" s="402"/>
      <c r="Y2454" s="402"/>
      <c r="Z2454" s="402"/>
    </row>
    <row r="2455" spans="23:26" x14ac:dyDescent="0.2">
      <c r="W2455" s="402"/>
      <c r="X2455" s="402"/>
      <c r="Y2455" s="402"/>
      <c r="Z2455" s="402"/>
    </row>
    <row r="2456" spans="23:26" x14ac:dyDescent="0.2">
      <c r="W2456" s="402"/>
      <c r="X2456" s="402"/>
      <c r="Y2456" s="402"/>
      <c r="Z2456" s="402"/>
    </row>
    <row r="2457" spans="23:26" x14ac:dyDescent="0.2">
      <c r="W2457" s="402"/>
      <c r="X2457" s="402"/>
      <c r="Y2457" s="402"/>
      <c r="Z2457" s="402"/>
    </row>
    <row r="2458" spans="23:26" x14ac:dyDescent="0.2">
      <c r="W2458" s="402"/>
      <c r="X2458" s="402"/>
      <c r="Y2458" s="402"/>
      <c r="Z2458" s="402"/>
    </row>
    <row r="2459" spans="23:26" x14ac:dyDescent="0.2">
      <c r="W2459" s="402"/>
      <c r="X2459" s="402"/>
      <c r="Y2459" s="402"/>
      <c r="Z2459" s="402"/>
    </row>
    <row r="2460" spans="23:26" x14ac:dyDescent="0.2">
      <c r="W2460" s="402"/>
      <c r="X2460" s="402"/>
      <c r="Y2460" s="402"/>
      <c r="Z2460" s="402"/>
    </row>
    <row r="2461" spans="23:26" x14ac:dyDescent="0.2">
      <c r="W2461" s="402"/>
      <c r="X2461" s="402"/>
      <c r="Y2461" s="402"/>
      <c r="Z2461" s="402"/>
    </row>
    <row r="2462" spans="23:26" x14ac:dyDescent="0.2">
      <c r="W2462" s="402"/>
      <c r="X2462" s="402"/>
      <c r="Y2462" s="402"/>
      <c r="Z2462" s="402"/>
    </row>
    <row r="2463" spans="23:26" x14ac:dyDescent="0.2">
      <c r="W2463" s="402"/>
      <c r="X2463" s="402"/>
      <c r="Y2463" s="402"/>
      <c r="Z2463" s="402"/>
    </row>
    <row r="2464" spans="23:26" x14ac:dyDescent="0.2">
      <c r="W2464" s="402"/>
      <c r="X2464" s="402"/>
      <c r="Y2464" s="402"/>
      <c r="Z2464" s="402"/>
    </row>
    <row r="2465" spans="23:26" x14ac:dyDescent="0.2">
      <c r="W2465" s="402"/>
      <c r="X2465" s="402"/>
      <c r="Y2465" s="402"/>
      <c r="Z2465" s="402"/>
    </row>
    <row r="2466" spans="23:26" x14ac:dyDescent="0.2">
      <c r="W2466" s="402"/>
      <c r="X2466" s="402"/>
      <c r="Y2466" s="402"/>
      <c r="Z2466" s="402"/>
    </row>
    <row r="2467" spans="23:26" x14ac:dyDescent="0.2">
      <c r="W2467" s="402"/>
      <c r="X2467" s="402"/>
      <c r="Y2467" s="402"/>
      <c r="Z2467" s="402"/>
    </row>
    <row r="2468" spans="23:26" x14ac:dyDescent="0.2">
      <c r="W2468" s="402"/>
      <c r="X2468" s="402"/>
      <c r="Y2468" s="402"/>
      <c r="Z2468" s="402"/>
    </row>
    <row r="2469" spans="23:26" x14ac:dyDescent="0.2">
      <c r="W2469" s="402"/>
      <c r="X2469" s="402"/>
      <c r="Y2469" s="402"/>
      <c r="Z2469" s="402"/>
    </row>
    <row r="2470" spans="23:26" x14ac:dyDescent="0.2">
      <c r="W2470" s="402"/>
      <c r="X2470" s="402"/>
      <c r="Y2470" s="402"/>
      <c r="Z2470" s="402"/>
    </row>
    <row r="2471" spans="23:26" x14ac:dyDescent="0.2">
      <c r="W2471" s="402"/>
      <c r="X2471" s="402"/>
      <c r="Y2471" s="402"/>
      <c r="Z2471" s="402"/>
    </row>
    <row r="2472" spans="23:26" x14ac:dyDescent="0.2">
      <c r="W2472" s="402"/>
      <c r="X2472" s="402"/>
      <c r="Y2472" s="402"/>
      <c r="Z2472" s="402"/>
    </row>
    <row r="2473" spans="23:26" x14ac:dyDescent="0.2">
      <c r="W2473" s="402"/>
      <c r="X2473" s="402"/>
      <c r="Y2473" s="402"/>
      <c r="Z2473" s="402"/>
    </row>
    <row r="2474" spans="23:26" x14ac:dyDescent="0.2">
      <c r="W2474" s="402"/>
      <c r="X2474" s="402"/>
      <c r="Y2474" s="402"/>
      <c r="Z2474" s="402"/>
    </row>
    <row r="2475" spans="23:26" x14ac:dyDescent="0.2">
      <c r="W2475" s="402"/>
      <c r="X2475" s="402"/>
      <c r="Y2475" s="402"/>
      <c r="Z2475" s="402"/>
    </row>
    <row r="2476" spans="23:26" x14ac:dyDescent="0.2">
      <c r="W2476" s="402"/>
      <c r="X2476" s="402"/>
      <c r="Y2476" s="402"/>
      <c r="Z2476" s="402"/>
    </row>
    <row r="2477" spans="23:26" x14ac:dyDescent="0.2">
      <c r="W2477" s="402"/>
      <c r="X2477" s="402"/>
      <c r="Y2477" s="402"/>
      <c r="Z2477" s="402"/>
    </row>
    <row r="2478" spans="23:26" x14ac:dyDescent="0.2">
      <c r="W2478" s="402"/>
      <c r="X2478" s="402"/>
      <c r="Y2478" s="402"/>
      <c r="Z2478" s="402"/>
    </row>
    <row r="2479" spans="23:26" x14ac:dyDescent="0.2">
      <c r="W2479" s="402"/>
      <c r="X2479" s="402"/>
      <c r="Y2479" s="402"/>
      <c r="Z2479" s="402"/>
    </row>
    <row r="2480" spans="23:26" x14ac:dyDescent="0.2">
      <c r="W2480" s="402"/>
      <c r="X2480" s="402"/>
      <c r="Y2480" s="402"/>
      <c r="Z2480" s="402"/>
    </row>
    <row r="2481" spans="23:26" x14ac:dyDescent="0.2">
      <c r="W2481" s="402"/>
      <c r="X2481" s="402"/>
      <c r="Y2481" s="402"/>
      <c r="Z2481" s="402"/>
    </row>
    <row r="2482" spans="23:26" x14ac:dyDescent="0.2">
      <c r="W2482" s="402"/>
      <c r="X2482" s="402"/>
      <c r="Y2482" s="402"/>
      <c r="Z2482" s="402"/>
    </row>
    <row r="2483" spans="23:26" x14ac:dyDescent="0.2">
      <c r="W2483" s="402"/>
      <c r="X2483" s="402"/>
      <c r="Y2483" s="402"/>
      <c r="Z2483" s="402"/>
    </row>
    <row r="2484" spans="23:26" x14ac:dyDescent="0.2">
      <c r="W2484" s="402"/>
      <c r="X2484" s="402"/>
      <c r="Y2484" s="402"/>
      <c r="Z2484" s="402"/>
    </row>
    <row r="2485" spans="23:26" x14ac:dyDescent="0.2">
      <c r="W2485" s="402"/>
      <c r="X2485" s="402"/>
      <c r="Y2485" s="402"/>
      <c r="Z2485" s="402"/>
    </row>
    <row r="2486" spans="23:26" x14ac:dyDescent="0.2">
      <c r="W2486" s="402"/>
      <c r="X2486" s="402"/>
      <c r="Y2486" s="402"/>
      <c r="Z2486" s="402"/>
    </row>
    <row r="2487" spans="23:26" x14ac:dyDescent="0.2">
      <c r="W2487" s="402"/>
      <c r="X2487" s="402"/>
      <c r="Y2487" s="402"/>
      <c r="Z2487" s="402"/>
    </row>
    <row r="2488" spans="23:26" x14ac:dyDescent="0.2">
      <c r="W2488" s="402"/>
      <c r="X2488" s="402"/>
      <c r="Y2488" s="402"/>
      <c r="Z2488" s="402"/>
    </row>
    <row r="2489" spans="23:26" x14ac:dyDescent="0.2">
      <c r="W2489" s="402"/>
      <c r="X2489" s="402"/>
      <c r="Y2489" s="402"/>
      <c r="Z2489" s="402"/>
    </row>
    <row r="2490" spans="23:26" x14ac:dyDescent="0.2">
      <c r="W2490" s="402"/>
      <c r="X2490" s="402"/>
      <c r="Y2490" s="402"/>
      <c r="Z2490" s="402"/>
    </row>
    <row r="2491" spans="23:26" x14ac:dyDescent="0.2">
      <c r="W2491" s="402"/>
      <c r="X2491" s="402"/>
      <c r="Y2491" s="402"/>
      <c r="Z2491" s="402"/>
    </row>
    <row r="2492" spans="23:26" x14ac:dyDescent="0.2">
      <c r="W2492" s="402"/>
      <c r="X2492" s="402"/>
      <c r="Y2492" s="402"/>
      <c r="Z2492" s="402"/>
    </row>
    <row r="2493" spans="23:26" x14ac:dyDescent="0.2">
      <c r="W2493" s="402"/>
      <c r="X2493" s="402"/>
      <c r="Y2493" s="402"/>
      <c r="Z2493" s="402"/>
    </row>
    <row r="2494" spans="23:26" x14ac:dyDescent="0.2">
      <c r="W2494" s="402"/>
      <c r="X2494" s="402"/>
      <c r="Y2494" s="402"/>
      <c r="Z2494" s="402"/>
    </row>
    <row r="2495" spans="23:26" x14ac:dyDescent="0.2">
      <c r="W2495" s="402"/>
      <c r="X2495" s="402"/>
      <c r="Y2495" s="402"/>
      <c r="Z2495" s="402"/>
    </row>
    <row r="2496" spans="23:26" x14ac:dyDescent="0.2">
      <c r="W2496" s="402"/>
      <c r="X2496" s="402"/>
      <c r="Y2496" s="402"/>
      <c r="Z2496" s="402"/>
    </row>
    <row r="2497" spans="23:26" x14ac:dyDescent="0.2">
      <c r="W2497" s="402"/>
      <c r="X2497" s="402"/>
      <c r="Y2497" s="402"/>
      <c r="Z2497" s="402"/>
    </row>
    <row r="2498" spans="23:26" x14ac:dyDescent="0.2">
      <c r="W2498" s="402"/>
      <c r="X2498" s="402"/>
      <c r="Y2498" s="402"/>
      <c r="Z2498" s="402"/>
    </row>
    <row r="2499" spans="23:26" x14ac:dyDescent="0.2">
      <c r="W2499" s="402"/>
      <c r="X2499" s="402"/>
      <c r="Y2499" s="402"/>
      <c r="Z2499" s="402"/>
    </row>
    <row r="2500" spans="23:26" x14ac:dyDescent="0.2">
      <c r="W2500" s="402"/>
      <c r="X2500" s="402"/>
      <c r="Y2500" s="402"/>
      <c r="Z2500" s="402"/>
    </row>
    <row r="2501" spans="23:26" x14ac:dyDescent="0.2">
      <c r="W2501" s="402"/>
      <c r="X2501" s="402"/>
      <c r="Y2501" s="402"/>
      <c r="Z2501" s="402"/>
    </row>
    <row r="2502" spans="23:26" x14ac:dyDescent="0.2">
      <c r="W2502" s="402"/>
      <c r="X2502" s="402"/>
      <c r="Y2502" s="402"/>
      <c r="Z2502" s="402"/>
    </row>
    <row r="2503" spans="23:26" x14ac:dyDescent="0.2">
      <c r="W2503" s="402"/>
      <c r="X2503" s="402"/>
      <c r="Y2503" s="402"/>
      <c r="Z2503" s="402"/>
    </row>
    <row r="2504" spans="23:26" x14ac:dyDescent="0.2">
      <c r="W2504" s="402"/>
      <c r="X2504" s="402"/>
      <c r="Y2504" s="402"/>
      <c r="Z2504" s="402"/>
    </row>
    <row r="2505" spans="23:26" x14ac:dyDescent="0.2">
      <c r="W2505" s="402"/>
      <c r="X2505" s="402"/>
      <c r="Y2505" s="402"/>
      <c r="Z2505" s="402"/>
    </row>
    <row r="2506" spans="23:26" x14ac:dyDescent="0.2">
      <c r="W2506" s="402"/>
      <c r="X2506" s="402"/>
      <c r="Y2506" s="402"/>
      <c r="Z2506" s="402"/>
    </row>
    <row r="2507" spans="23:26" x14ac:dyDescent="0.2">
      <c r="W2507" s="402"/>
      <c r="X2507" s="402"/>
      <c r="Y2507" s="402"/>
      <c r="Z2507" s="402"/>
    </row>
    <row r="2508" spans="23:26" x14ac:dyDescent="0.2">
      <c r="W2508" s="402"/>
      <c r="X2508" s="402"/>
      <c r="Y2508" s="402"/>
      <c r="Z2508" s="402"/>
    </row>
    <row r="2509" spans="23:26" x14ac:dyDescent="0.2">
      <c r="W2509" s="402"/>
      <c r="X2509" s="402"/>
      <c r="Y2509" s="402"/>
      <c r="Z2509" s="402"/>
    </row>
    <row r="2510" spans="23:26" x14ac:dyDescent="0.2">
      <c r="W2510" s="402"/>
      <c r="X2510" s="402"/>
      <c r="Y2510" s="402"/>
      <c r="Z2510" s="402"/>
    </row>
    <row r="2511" spans="23:26" x14ac:dyDescent="0.2">
      <c r="W2511" s="402"/>
      <c r="X2511" s="402"/>
      <c r="Y2511" s="402"/>
      <c r="Z2511" s="402"/>
    </row>
    <row r="2512" spans="23:26" x14ac:dyDescent="0.2">
      <c r="W2512" s="402"/>
      <c r="X2512" s="402"/>
      <c r="Y2512" s="402"/>
      <c r="Z2512" s="402"/>
    </row>
    <row r="2513" spans="23:26" x14ac:dyDescent="0.2">
      <c r="W2513" s="402"/>
      <c r="X2513" s="402"/>
      <c r="Y2513" s="402"/>
      <c r="Z2513" s="402"/>
    </row>
    <row r="2514" spans="23:26" x14ac:dyDescent="0.2">
      <c r="W2514" s="402"/>
      <c r="X2514" s="402"/>
      <c r="Y2514" s="402"/>
      <c r="Z2514" s="402"/>
    </row>
    <row r="2515" spans="23:26" x14ac:dyDescent="0.2">
      <c r="W2515" s="402"/>
      <c r="X2515" s="402"/>
      <c r="Y2515" s="402"/>
      <c r="Z2515" s="402"/>
    </row>
    <row r="2516" spans="23:26" x14ac:dyDescent="0.2">
      <c r="W2516" s="402"/>
      <c r="X2516" s="402"/>
      <c r="Y2516" s="402"/>
      <c r="Z2516" s="402"/>
    </row>
    <row r="2517" spans="23:26" x14ac:dyDescent="0.2">
      <c r="W2517" s="402"/>
      <c r="X2517" s="402"/>
      <c r="Y2517" s="402"/>
      <c r="Z2517" s="402"/>
    </row>
    <row r="2518" spans="23:26" x14ac:dyDescent="0.2">
      <c r="W2518" s="402"/>
      <c r="X2518" s="402"/>
      <c r="Y2518" s="402"/>
      <c r="Z2518" s="402"/>
    </row>
    <row r="2519" spans="23:26" x14ac:dyDescent="0.2">
      <c r="W2519" s="402"/>
      <c r="X2519" s="402"/>
      <c r="Y2519" s="402"/>
      <c r="Z2519" s="402"/>
    </row>
    <row r="2520" spans="23:26" x14ac:dyDescent="0.2">
      <c r="W2520" s="402"/>
      <c r="X2520" s="402"/>
      <c r="Y2520" s="402"/>
      <c r="Z2520" s="402"/>
    </row>
    <row r="2521" spans="23:26" x14ac:dyDescent="0.2">
      <c r="W2521" s="402"/>
      <c r="X2521" s="402"/>
      <c r="Y2521" s="402"/>
      <c r="Z2521" s="402"/>
    </row>
    <row r="2522" spans="23:26" x14ac:dyDescent="0.2">
      <c r="W2522" s="402"/>
      <c r="X2522" s="402"/>
      <c r="Y2522" s="402"/>
      <c r="Z2522" s="402"/>
    </row>
    <row r="2523" spans="23:26" x14ac:dyDescent="0.2">
      <c r="W2523" s="402"/>
      <c r="X2523" s="402"/>
      <c r="Y2523" s="402"/>
      <c r="Z2523" s="402"/>
    </row>
    <row r="2524" spans="23:26" x14ac:dyDescent="0.2">
      <c r="W2524" s="402"/>
      <c r="X2524" s="402"/>
      <c r="Y2524" s="402"/>
      <c r="Z2524" s="402"/>
    </row>
    <row r="2525" spans="23:26" x14ac:dyDescent="0.2">
      <c r="W2525" s="402"/>
      <c r="X2525" s="402"/>
      <c r="Y2525" s="402"/>
      <c r="Z2525" s="402"/>
    </row>
    <row r="2526" spans="23:26" x14ac:dyDescent="0.2">
      <c r="W2526" s="402"/>
      <c r="X2526" s="402"/>
      <c r="Y2526" s="402"/>
      <c r="Z2526" s="402"/>
    </row>
    <row r="2527" spans="23:26" x14ac:dyDescent="0.2">
      <c r="W2527" s="402"/>
      <c r="X2527" s="402"/>
      <c r="Y2527" s="402"/>
      <c r="Z2527" s="402"/>
    </row>
    <row r="2528" spans="23:26" x14ac:dyDescent="0.2">
      <c r="W2528" s="402"/>
      <c r="X2528" s="402"/>
      <c r="Y2528" s="402"/>
      <c r="Z2528" s="402"/>
    </row>
    <row r="2529" spans="23:26" x14ac:dyDescent="0.2">
      <c r="W2529" s="402"/>
      <c r="X2529" s="402"/>
      <c r="Y2529" s="402"/>
      <c r="Z2529" s="402"/>
    </row>
    <row r="2530" spans="23:26" x14ac:dyDescent="0.2">
      <c r="W2530" s="402"/>
      <c r="X2530" s="402"/>
      <c r="Y2530" s="402"/>
      <c r="Z2530" s="402"/>
    </row>
    <row r="2531" spans="23:26" x14ac:dyDescent="0.2">
      <c r="W2531" s="402"/>
      <c r="X2531" s="402"/>
      <c r="Y2531" s="402"/>
      <c r="Z2531" s="402"/>
    </row>
    <row r="2532" spans="23:26" x14ac:dyDescent="0.2">
      <c r="W2532" s="402"/>
      <c r="X2532" s="402"/>
      <c r="Y2532" s="402"/>
      <c r="Z2532" s="402"/>
    </row>
    <row r="2533" spans="23:26" x14ac:dyDescent="0.2">
      <c r="W2533" s="402"/>
      <c r="X2533" s="402"/>
      <c r="Y2533" s="402"/>
      <c r="Z2533" s="402"/>
    </row>
    <row r="2534" spans="23:26" x14ac:dyDescent="0.2">
      <c r="W2534" s="402"/>
      <c r="X2534" s="402"/>
      <c r="Y2534" s="402"/>
      <c r="Z2534" s="402"/>
    </row>
    <row r="2535" spans="23:26" x14ac:dyDescent="0.2">
      <c r="W2535" s="402"/>
      <c r="X2535" s="402"/>
      <c r="Y2535" s="402"/>
      <c r="Z2535" s="402"/>
    </row>
    <row r="2536" spans="23:26" x14ac:dyDescent="0.2">
      <c r="W2536" s="402"/>
      <c r="X2536" s="402"/>
      <c r="Y2536" s="402"/>
      <c r="Z2536" s="402"/>
    </row>
    <row r="2537" spans="23:26" x14ac:dyDescent="0.2">
      <c r="W2537" s="402"/>
      <c r="X2537" s="402"/>
      <c r="Y2537" s="402"/>
      <c r="Z2537" s="402"/>
    </row>
    <row r="2538" spans="23:26" x14ac:dyDescent="0.2">
      <c r="W2538" s="402"/>
      <c r="X2538" s="402"/>
      <c r="Y2538" s="402"/>
      <c r="Z2538" s="402"/>
    </row>
    <row r="2539" spans="23:26" x14ac:dyDescent="0.2">
      <c r="W2539" s="402"/>
      <c r="X2539" s="402"/>
      <c r="Y2539" s="402"/>
      <c r="Z2539" s="402"/>
    </row>
    <row r="2540" spans="23:26" x14ac:dyDescent="0.2">
      <c r="W2540" s="402"/>
      <c r="X2540" s="402"/>
      <c r="Y2540" s="402"/>
      <c r="Z2540" s="402"/>
    </row>
    <row r="2541" spans="23:26" x14ac:dyDescent="0.2">
      <c r="W2541" s="402"/>
      <c r="X2541" s="402"/>
      <c r="Y2541" s="402"/>
      <c r="Z2541" s="402"/>
    </row>
    <row r="2542" spans="23:26" x14ac:dyDescent="0.2">
      <c r="W2542" s="402"/>
      <c r="X2542" s="402"/>
      <c r="Y2542" s="402"/>
      <c r="Z2542" s="402"/>
    </row>
    <row r="2543" spans="23:26" x14ac:dyDescent="0.2">
      <c r="W2543" s="402"/>
      <c r="X2543" s="402"/>
      <c r="Y2543" s="402"/>
      <c r="Z2543" s="402"/>
    </row>
    <row r="2544" spans="23:26" x14ac:dyDescent="0.2">
      <c r="W2544" s="402"/>
      <c r="X2544" s="402"/>
      <c r="Y2544" s="402"/>
      <c r="Z2544" s="402"/>
    </row>
    <row r="2545" spans="23:26" x14ac:dyDescent="0.2">
      <c r="W2545" s="402"/>
      <c r="X2545" s="402"/>
      <c r="Y2545" s="402"/>
      <c r="Z2545" s="402"/>
    </row>
    <row r="2546" spans="23:26" x14ac:dyDescent="0.2">
      <c r="W2546" s="402"/>
      <c r="X2546" s="402"/>
      <c r="Y2546" s="402"/>
      <c r="Z2546" s="402"/>
    </row>
    <row r="2547" spans="23:26" x14ac:dyDescent="0.2">
      <c r="W2547" s="402"/>
      <c r="X2547" s="402"/>
      <c r="Y2547" s="402"/>
      <c r="Z2547" s="402"/>
    </row>
    <row r="2548" spans="23:26" x14ac:dyDescent="0.2">
      <c r="W2548" s="402"/>
      <c r="X2548" s="402"/>
      <c r="Y2548" s="402"/>
      <c r="Z2548" s="402"/>
    </row>
    <row r="2549" spans="23:26" x14ac:dyDescent="0.2">
      <c r="W2549" s="402"/>
      <c r="X2549" s="402"/>
      <c r="Y2549" s="402"/>
      <c r="Z2549" s="402"/>
    </row>
    <row r="2550" spans="23:26" x14ac:dyDescent="0.2">
      <c r="W2550" s="402"/>
      <c r="X2550" s="402"/>
      <c r="Y2550" s="402"/>
      <c r="Z2550" s="402"/>
    </row>
    <row r="2551" spans="23:26" x14ac:dyDescent="0.2">
      <c r="W2551" s="402"/>
      <c r="X2551" s="402"/>
      <c r="Y2551" s="402"/>
      <c r="Z2551" s="402"/>
    </row>
    <row r="2552" spans="23:26" x14ac:dyDescent="0.2">
      <c r="W2552" s="402"/>
      <c r="X2552" s="402"/>
      <c r="Y2552" s="402"/>
      <c r="Z2552" s="402"/>
    </row>
    <row r="2553" spans="23:26" x14ac:dyDescent="0.2">
      <c r="W2553" s="402"/>
      <c r="X2553" s="402"/>
      <c r="Y2553" s="402"/>
      <c r="Z2553" s="402"/>
    </row>
    <row r="2554" spans="23:26" x14ac:dyDescent="0.2">
      <c r="W2554" s="402"/>
      <c r="X2554" s="402"/>
      <c r="Y2554" s="402"/>
      <c r="Z2554" s="402"/>
    </row>
    <row r="2555" spans="23:26" x14ac:dyDescent="0.2">
      <c r="W2555" s="402"/>
      <c r="X2555" s="402"/>
      <c r="Y2555" s="402"/>
      <c r="Z2555" s="402"/>
    </row>
    <row r="2556" spans="23:26" x14ac:dyDescent="0.2">
      <c r="W2556" s="402"/>
      <c r="X2556" s="402"/>
      <c r="Y2556" s="402"/>
      <c r="Z2556" s="402"/>
    </row>
    <row r="2557" spans="23:26" x14ac:dyDescent="0.2">
      <c r="W2557" s="402"/>
      <c r="X2557" s="402"/>
      <c r="Y2557" s="402"/>
      <c r="Z2557" s="402"/>
    </row>
    <row r="2558" spans="23:26" x14ac:dyDescent="0.2">
      <c r="W2558" s="402"/>
      <c r="X2558" s="402"/>
      <c r="Y2558" s="402"/>
      <c r="Z2558" s="402"/>
    </row>
    <row r="2559" spans="23:26" x14ac:dyDescent="0.2">
      <c r="W2559" s="402"/>
      <c r="X2559" s="402"/>
      <c r="Y2559" s="402"/>
      <c r="Z2559" s="402"/>
    </row>
    <row r="2560" spans="23:26" x14ac:dyDescent="0.2">
      <c r="W2560" s="402"/>
      <c r="X2560" s="402"/>
      <c r="Y2560" s="402"/>
      <c r="Z2560" s="402"/>
    </row>
    <row r="2561" spans="23:26" x14ac:dyDescent="0.2">
      <c r="W2561" s="402"/>
      <c r="X2561" s="402"/>
      <c r="Y2561" s="402"/>
      <c r="Z2561" s="402"/>
    </row>
    <row r="2562" spans="23:26" x14ac:dyDescent="0.2">
      <c r="W2562" s="402"/>
      <c r="X2562" s="402"/>
      <c r="Y2562" s="402"/>
      <c r="Z2562" s="402"/>
    </row>
    <row r="2563" spans="23:26" x14ac:dyDescent="0.2">
      <c r="W2563" s="402"/>
      <c r="X2563" s="402"/>
      <c r="Y2563" s="402"/>
      <c r="Z2563" s="402"/>
    </row>
    <row r="2564" spans="23:26" x14ac:dyDescent="0.2">
      <c r="W2564" s="402"/>
      <c r="X2564" s="402"/>
      <c r="Y2564" s="402"/>
      <c r="Z2564" s="402"/>
    </row>
    <row r="2565" spans="23:26" x14ac:dyDescent="0.2">
      <c r="W2565" s="402"/>
      <c r="X2565" s="402"/>
      <c r="Y2565" s="402"/>
      <c r="Z2565" s="402"/>
    </row>
    <row r="2566" spans="23:26" x14ac:dyDescent="0.2">
      <c r="W2566" s="402"/>
      <c r="X2566" s="402"/>
      <c r="Y2566" s="402"/>
      <c r="Z2566" s="402"/>
    </row>
    <row r="2567" spans="23:26" x14ac:dyDescent="0.2">
      <c r="W2567" s="402"/>
      <c r="X2567" s="402"/>
      <c r="Y2567" s="402"/>
      <c r="Z2567" s="402"/>
    </row>
    <row r="2568" spans="23:26" x14ac:dyDescent="0.2">
      <c r="W2568" s="402"/>
      <c r="X2568" s="402"/>
      <c r="Y2568" s="402"/>
      <c r="Z2568" s="402"/>
    </row>
    <row r="2569" spans="23:26" x14ac:dyDescent="0.2">
      <c r="W2569" s="402"/>
      <c r="X2569" s="402"/>
      <c r="Y2569" s="402"/>
      <c r="Z2569" s="402"/>
    </row>
    <row r="2570" spans="23:26" x14ac:dyDescent="0.2">
      <c r="W2570" s="402"/>
      <c r="X2570" s="402"/>
      <c r="Y2570" s="402"/>
      <c r="Z2570" s="402"/>
    </row>
    <row r="2571" spans="23:26" x14ac:dyDescent="0.2">
      <c r="W2571" s="402"/>
      <c r="X2571" s="402"/>
      <c r="Y2571" s="402"/>
      <c r="Z2571" s="402"/>
    </row>
    <row r="2572" spans="23:26" x14ac:dyDescent="0.2">
      <c r="W2572" s="402"/>
      <c r="X2572" s="402"/>
      <c r="Y2572" s="402"/>
      <c r="Z2572" s="402"/>
    </row>
    <row r="2573" spans="23:26" x14ac:dyDescent="0.2">
      <c r="W2573" s="402"/>
      <c r="X2573" s="402"/>
      <c r="Y2573" s="402"/>
      <c r="Z2573" s="402"/>
    </row>
    <row r="2574" spans="23:26" x14ac:dyDescent="0.2">
      <c r="W2574" s="402"/>
      <c r="X2574" s="402"/>
      <c r="Y2574" s="402"/>
      <c r="Z2574" s="402"/>
    </row>
    <row r="2575" spans="23:26" x14ac:dyDescent="0.2">
      <c r="W2575" s="402"/>
      <c r="X2575" s="402"/>
      <c r="Y2575" s="402"/>
      <c r="Z2575" s="402"/>
    </row>
    <row r="2576" spans="23:26" x14ac:dyDescent="0.2">
      <c r="W2576" s="402"/>
      <c r="X2576" s="402"/>
      <c r="Y2576" s="402"/>
      <c r="Z2576" s="402"/>
    </row>
    <row r="2577" spans="23:26" x14ac:dyDescent="0.2">
      <c r="W2577" s="402"/>
      <c r="X2577" s="402"/>
      <c r="Y2577" s="402"/>
      <c r="Z2577" s="402"/>
    </row>
    <row r="2578" spans="23:26" x14ac:dyDescent="0.2">
      <c r="W2578" s="402"/>
      <c r="X2578" s="402"/>
      <c r="Y2578" s="402"/>
      <c r="Z2578" s="402"/>
    </row>
    <row r="2579" spans="23:26" x14ac:dyDescent="0.2">
      <c r="W2579" s="402"/>
      <c r="X2579" s="402"/>
      <c r="Y2579" s="402"/>
      <c r="Z2579" s="402"/>
    </row>
    <row r="2580" spans="23:26" x14ac:dyDescent="0.2">
      <c r="W2580" s="402"/>
      <c r="X2580" s="402"/>
      <c r="Y2580" s="402"/>
      <c r="Z2580" s="402"/>
    </row>
    <row r="2581" spans="23:26" x14ac:dyDescent="0.2">
      <c r="W2581" s="402"/>
      <c r="X2581" s="402"/>
      <c r="Y2581" s="402"/>
      <c r="Z2581" s="402"/>
    </row>
    <row r="2582" spans="23:26" x14ac:dyDescent="0.2">
      <c r="W2582" s="402"/>
      <c r="X2582" s="402"/>
      <c r="Y2582" s="402"/>
      <c r="Z2582" s="402"/>
    </row>
    <row r="2583" spans="23:26" x14ac:dyDescent="0.2">
      <c r="W2583" s="402"/>
      <c r="X2583" s="402"/>
      <c r="Y2583" s="402"/>
      <c r="Z2583" s="402"/>
    </row>
    <row r="2584" spans="23:26" x14ac:dyDescent="0.2">
      <c r="W2584" s="402"/>
      <c r="X2584" s="402"/>
      <c r="Y2584" s="402"/>
      <c r="Z2584" s="402"/>
    </row>
    <row r="2585" spans="23:26" x14ac:dyDescent="0.2">
      <c r="W2585" s="402"/>
      <c r="X2585" s="402"/>
      <c r="Y2585" s="402"/>
      <c r="Z2585" s="402"/>
    </row>
    <row r="2586" spans="23:26" x14ac:dyDescent="0.2">
      <c r="W2586" s="402"/>
      <c r="X2586" s="402"/>
      <c r="Y2586" s="402"/>
      <c r="Z2586" s="402"/>
    </row>
    <row r="2587" spans="23:26" x14ac:dyDescent="0.2">
      <c r="W2587" s="402"/>
      <c r="X2587" s="402"/>
      <c r="Y2587" s="402"/>
      <c r="Z2587" s="402"/>
    </row>
    <row r="2588" spans="23:26" x14ac:dyDescent="0.2">
      <c r="W2588" s="402"/>
      <c r="X2588" s="402"/>
      <c r="Y2588" s="402"/>
      <c r="Z2588" s="402"/>
    </row>
    <row r="2589" spans="23:26" x14ac:dyDescent="0.2">
      <c r="W2589" s="402"/>
      <c r="X2589" s="402"/>
      <c r="Y2589" s="402"/>
      <c r="Z2589" s="402"/>
    </row>
    <row r="2590" spans="23:26" x14ac:dyDescent="0.2">
      <c r="W2590" s="402"/>
      <c r="X2590" s="402"/>
      <c r="Y2590" s="402"/>
      <c r="Z2590" s="402"/>
    </row>
    <row r="2591" spans="23:26" x14ac:dyDescent="0.2">
      <c r="W2591" s="402"/>
      <c r="X2591" s="402"/>
      <c r="Y2591" s="402"/>
      <c r="Z2591" s="402"/>
    </row>
    <row r="2592" spans="23:26" x14ac:dyDescent="0.2">
      <c r="W2592" s="402"/>
      <c r="X2592" s="402"/>
      <c r="Y2592" s="402"/>
      <c r="Z2592" s="402"/>
    </row>
    <row r="2593" spans="23:26" x14ac:dyDescent="0.2">
      <c r="W2593" s="402"/>
      <c r="X2593" s="402"/>
      <c r="Y2593" s="402"/>
      <c r="Z2593" s="402"/>
    </row>
    <row r="2594" spans="23:26" x14ac:dyDescent="0.2">
      <c r="W2594" s="402"/>
      <c r="X2594" s="402"/>
      <c r="Y2594" s="402"/>
      <c r="Z2594" s="402"/>
    </row>
    <row r="2595" spans="23:26" x14ac:dyDescent="0.2">
      <c r="W2595" s="402"/>
      <c r="X2595" s="402"/>
      <c r="Y2595" s="402"/>
      <c r="Z2595" s="402"/>
    </row>
    <row r="2596" spans="23:26" x14ac:dyDescent="0.2">
      <c r="W2596" s="402"/>
      <c r="X2596" s="402"/>
      <c r="Y2596" s="402"/>
      <c r="Z2596" s="402"/>
    </row>
    <row r="2597" spans="23:26" x14ac:dyDescent="0.2">
      <c r="W2597" s="402"/>
      <c r="X2597" s="402"/>
      <c r="Y2597" s="402"/>
      <c r="Z2597" s="402"/>
    </row>
    <row r="2598" spans="23:26" x14ac:dyDescent="0.2">
      <c r="W2598" s="402"/>
      <c r="X2598" s="402"/>
      <c r="Y2598" s="402"/>
      <c r="Z2598" s="402"/>
    </row>
    <row r="2599" spans="23:26" x14ac:dyDescent="0.2">
      <c r="W2599" s="402"/>
      <c r="X2599" s="402"/>
      <c r="Y2599" s="402"/>
      <c r="Z2599" s="402"/>
    </row>
    <row r="2600" spans="23:26" x14ac:dyDescent="0.2">
      <c r="W2600" s="402"/>
      <c r="X2600" s="402"/>
      <c r="Y2600" s="402"/>
      <c r="Z2600" s="402"/>
    </row>
    <row r="2601" spans="23:26" x14ac:dyDescent="0.2">
      <c r="W2601" s="402"/>
      <c r="X2601" s="402"/>
      <c r="Y2601" s="402"/>
      <c r="Z2601" s="402"/>
    </row>
    <row r="2602" spans="23:26" x14ac:dyDescent="0.2">
      <c r="W2602" s="402"/>
      <c r="X2602" s="402"/>
      <c r="Y2602" s="402"/>
      <c r="Z2602" s="402"/>
    </row>
    <row r="2603" spans="23:26" x14ac:dyDescent="0.2">
      <c r="W2603" s="402"/>
      <c r="X2603" s="402"/>
      <c r="Y2603" s="402"/>
      <c r="Z2603" s="402"/>
    </row>
    <row r="2604" spans="23:26" x14ac:dyDescent="0.2">
      <c r="W2604" s="402"/>
      <c r="X2604" s="402"/>
      <c r="Y2604" s="402"/>
      <c r="Z2604" s="402"/>
    </row>
    <row r="2605" spans="23:26" x14ac:dyDescent="0.2">
      <c r="W2605" s="402"/>
      <c r="X2605" s="402"/>
      <c r="Y2605" s="402"/>
      <c r="Z2605" s="402"/>
    </row>
    <row r="2606" spans="23:26" x14ac:dyDescent="0.2">
      <c r="W2606" s="402"/>
      <c r="X2606" s="402"/>
      <c r="Y2606" s="402"/>
      <c r="Z2606" s="402"/>
    </row>
    <row r="2607" spans="23:26" x14ac:dyDescent="0.2">
      <c r="W2607" s="402"/>
      <c r="X2607" s="402"/>
      <c r="Y2607" s="402"/>
      <c r="Z2607" s="402"/>
    </row>
    <row r="2608" spans="23:26" x14ac:dyDescent="0.2">
      <c r="W2608" s="402"/>
      <c r="X2608" s="402"/>
      <c r="Y2608" s="402"/>
      <c r="Z2608" s="402"/>
    </row>
    <row r="2609" spans="23:26" x14ac:dyDescent="0.2">
      <c r="W2609" s="402"/>
      <c r="X2609" s="402"/>
      <c r="Y2609" s="402"/>
      <c r="Z2609" s="402"/>
    </row>
    <row r="2610" spans="23:26" x14ac:dyDescent="0.2">
      <c r="W2610" s="402"/>
      <c r="X2610" s="402"/>
      <c r="Y2610" s="402"/>
      <c r="Z2610" s="402"/>
    </row>
    <row r="2611" spans="23:26" x14ac:dyDescent="0.2">
      <c r="W2611" s="402"/>
      <c r="X2611" s="402"/>
      <c r="Y2611" s="402"/>
      <c r="Z2611" s="402"/>
    </row>
    <row r="2612" spans="23:26" x14ac:dyDescent="0.2">
      <c r="W2612" s="402"/>
      <c r="X2612" s="402"/>
      <c r="Y2612" s="402"/>
      <c r="Z2612" s="402"/>
    </row>
    <row r="2613" spans="23:26" x14ac:dyDescent="0.2">
      <c r="W2613" s="402"/>
      <c r="X2613" s="402"/>
      <c r="Y2613" s="402"/>
      <c r="Z2613" s="402"/>
    </row>
    <row r="2614" spans="23:26" x14ac:dyDescent="0.2">
      <c r="W2614" s="402"/>
      <c r="X2614" s="402"/>
      <c r="Y2614" s="402"/>
      <c r="Z2614" s="402"/>
    </row>
    <row r="2615" spans="23:26" x14ac:dyDescent="0.2">
      <c r="W2615" s="402"/>
      <c r="X2615" s="402"/>
      <c r="Y2615" s="402"/>
      <c r="Z2615" s="402"/>
    </row>
    <row r="2616" spans="23:26" x14ac:dyDescent="0.2">
      <c r="W2616" s="402"/>
      <c r="X2616" s="402"/>
      <c r="Y2616" s="402"/>
      <c r="Z2616" s="402"/>
    </row>
    <row r="2617" spans="23:26" x14ac:dyDescent="0.2">
      <c r="W2617" s="402"/>
      <c r="X2617" s="402"/>
      <c r="Y2617" s="402"/>
      <c r="Z2617" s="402"/>
    </row>
    <row r="2618" spans="23:26" x14ac:dyDescent="0.2">
      <c r="W2618" s="402"/>
      <c r="X2618" s="402"/>
      <c r="Y2618" s="402"/>
      <c r="Z2618" s="402"/>
    </row>
    <row r="2619" spans="23:26" x14ac:dyDescent="0.2">
      <c r="W2619" s="402"/>
      <c r="X2619" s="402"/>
      <c r="Y2619" s="402"/>
      <c r="Z2619" s="402"/>
    </row>
    <row r="2620" spans="23:26" x14ac:dyDescent="0.2">
      <c r="W2620" s="402"/>
      <c r="X2620" s="402"/>
      <c r="Y2620" s="402"/>
      <c r="Z2620" s="402"/>
    </row>
    <row r="2621" spans="23:26" x14ac:dyDescent="0.2">
      <c r="W2621" s="402"/>
      <c r="X2621" s="402"/>
      <c r="Y2621" s="402"/>
      <c r="Z2621" s="402"/>
    </row>
    <row r="2622" spans="23:26" x14ac:dyDescent="0.2">
      <c r="W2622" s="402"/>
      <c r="X2622" s="402"/>
      <c r="Y2622" s="402"/>
      <c r="Z2622" s="402"/>
    </row>
    <row r="2623" spans="23:26" x14ac:dyDescent="0.2">
      <c r="W2623" s="402"/>
      <c r="X2623" s="402"/>
      <c r="Y2623" s="402"/>
      <c r="Z2623" s="402"/>
    </row>
    <row r="2624" spans="23:26" x14ac:dyDescent="0.2">
      <c r="W2624" s="402"/>
      <c r="X2624" s="402"/>
      <c r="Y2624" s="402"/>
      <c r="Z2624" s="402"/>
    </row>
    <row r="2625" spans="23:26" x14ac:dyDescent="0.2">
      <c r="W2625" s="402"/>
      <c r="X2625" s="402"/>
      <c r="Y2625" s="402"/>
      <c r="Z2625" s="402"/>
    </row>
    <row r="2626" spans="23:26" x14ac:dyDescent="0.2">
      <c r="W2626" s="402"/>
      <c r="X2626" s="402"/>
      <c r="Y2626" s="402"/>
      <c r="Z2626" s="402"/>
    </row>
    <row r="2627" spans="23:26" x14ac:dyDescent="0.2">
      <c r="W2627" s="402"/>
      <c r="X2627" s="402"/>
      <c r="Y2627" s="402"/>
      <c r="Z2627" s="402"/>
    </row>
    <row r="2628" spans="23:26" x14ac:dyDescent="0.2">
      <c r="W2628" s="402"/>
      <c r="X2628" s="402"/>
      <c r="Y2628" s="402"/>
      <c r="Z2628" s="402"/>
    </row>
    <row r="2629" spans="23:26" x14ac:dyDescent="0.2">
      <c r="W2629" s="402"/>
      <c r="X2629" s="402"/>
      <c r="Y2629" s="402"/>
      <c r="Z2629" s="402"/>
    </row>
    <row r="2630" spans="23:26" x14ac:dyDescent="0.2">
      <c r="W2630" s="402"/>
      <c r="X2630" s="402"/>
      <c r="Y2630" s="402"/>
      <c r="Z2630" s="402"/>
    </row>
    <row r="2631" spans="23:26" x14ac:dyDescent="0.2">
      <c r="W2631" s="402"/>
      <c r="X2631" s="402"/>
      <c r="Y2631" s="402"/>
      <c r="Z2631" s="402"/>
    </row>
    <row r="2632" spans="23:26" x14ac:dyDescent="0.2">
      <c r="W2632" s="402"/>
      <c r="X2632" s="402"/>
      <c r="Y2632" s="402"/>
      <c r="Z2632" s="402"/>
    </row>
    <row r="2633" spans="23:26" x14ac:dyDescent="0.2">
      <c r="W2633" s="402"/>
      <c r="X2633" s="402"/>
      <c r="Y2633" s="402"/>
      <c r="Z2633" s="402"/>
    </row>
    <row r="2634" spans="23:26" x14ac:dyDescent="0.2">
      <c r="W2634" s="402"/>
      <c r="X2634" s="402"/>
      <c r="Y2634" s="402"/>
      <c r="Z2634" s="402"/>
    </row>
    <row r="2635" spans="23:26" x14ac:dyDescent="0.2">
      <c r="W2635" s="402"/>
      <c r="X2635" s="402"/>
      <c r="Y2635" s="402"/>
      <c r="Z2635" s="402"/>
    </row>
    <row r="2636" spans="23:26" x14ac:dyDescent="0.2">
      <c r="W2636" s="402"/>
      <c r="X2636" s="402"/>
      <c r="Y2636" s="402"/>
      <c r="Z2636" s="402"/>
    </row>
    <row r="2637" spans="23:26" x14ac:dyDescent="0.2">
      <c r="W2637" s="402"/>
      <c r="X2637" s="402"/>
      <c r="Y2637" s="402"/>
      <c r="Z2637" s="402"/>
    </row>
    <row r="2638" spans="23:26" x14ac:dyDescent="0.2">
      <c r="W2638" s="402"/>
      <c r="X2638" s="402"/>
      <c r="Y2638" s="402"/>
      <c r="Z2638" s="402"/>
    </row>
    <row r="2639" spans="23:26" x14ac:dyDescent="0.2">
      <c r="W2639" s="402"/>
      <c r="X2639" s="402"/>
      <c r="Y2639" s="402"/>
      <c r="Z2639" s="402"/>
    </row>
    <row r="2640" spans="23:26" x14ac:dyDescent="0.2">
      <c r="W2640" s="402"/>
      <c r="X2640" s="402"/>
      <c r="Y2640" s="402"/>
      <c r="Z2640" s="402"/>
    </row>
    <row r="2641" spans="23:26" x14ac:dyDescent="0.2">
      <c r="W2641" s="402"/>
      <c r="X2641" s="402"/>
      <c r="Y2641" s="402"/>
      <c r="Z2641" s="402"/>
    </row>
    <row r="2642" spans="23:26" x14ac:dyDescent="0.2">
      <c r="W2642" s="402"/>
      <c r="X2642" s="402"/>
      <c r="Y2642" s="402"/>
      <c r="Z2642" s="402"/>
    </row>
    <row r="2643" spans="23:26" x14ac:dyDescent="0.2">
      <c r="W2643" s="402"/>
      <c r="X2643" s="402"/>
      <c r="Y2643" s="402"/>
      <c r="Z2643" s="402"/>
    </row>
    <row r="2644" spans="23:26" x14ac:dyDescent="0.2">
      <c r="W2644" s="402"/>
      <c r="X2644" s="402"/>
      <c r="Y2644" s="402"/>
      <c r="Z2644" s="402"/>
    </row>
    <row r="2645" spans="23:26" x14ac:dyDescent="0.2">
      <c r="W2645" s="402"/>
      <c r="X2645" s="402"/>
      <c r="Y2645" s="402"/>
      <c r="Z2645" s="402"/>
    </row>
    <row r="2646" spans="23:26" x14ac:dyDescent="0.2">
      <c r="W2646" s="402"/>
      <c r="X2646" s="402"/>
      <c r="Y2646" s="402"/>
      <c r="Z2646" s="402"/>
    </row>
    <row r="2647" spans="23:26" x14ac:dyDescent="0.2">
      <c r="W2647" s="402"/>
      <c r="X2647" s="402"/>
      <c r="Y2647" s="402"/>
      <c r="Z2647" s="402"/>
    </row>
    <row r="2648" spans="23:26" x14ac:dyDescent="0.2">
      <c r="W2648" s="402"/>
      <c r="X2648" s="402"/>
      <c r="Y2648" s="402"/>
      <c r="Z2648" s="402"/>
    </row>
    <row r="2649" spans="23:26" x14ac:dyDescent="0.2">
      <c r="W2649" s="402"/>
      <c r="X2649" s="402"/>
      <c r="Y2649" s="402"/>
      <c r="Z2649" s="402"/>
    </row>
    <row r="2650" spans="23:26" x14ac:dyDescent="0.2">
      <c r="W2650" s="402"/>
      <c r="X2650" s="402"/>
      <c r="Y2650" s="402"/>
      <c r="Z2650" s="402"/>
    </row>
    <row r="2651" spans="23:26" x14ac:dyDescent="0.2">
      <c r="W2651" s="402"/>
      <c r="X2651" s="402"/>
      <c r="Y2651" s="402"/>
      <c r="Z2651" s="402"/>
    </row>
    <row r="2652" spans="23:26" x14ac:dyDescent="0.2">
      <c r="W2652" s="402"/>
      <c r="X2652" s="402"/>
      <c r="Y2652" s="402"/>
      <c r="Z2652" s="402"/>
    </row>
    <row r="2653" spans="23:26" x14ac:dyDescent="0.2">
      <c r="W2653" s="402"/>
      <c r="X2653" s="402"/>
      <c r="Y2653" s="402"/>
      <c r="Z2653" s="402"/>
    </row>
    <row r="2654" spans="23:26" x14ac:dyDescent="0.2">
      <c r="W2654" s="402"/>
      <c r="X2654" s="402"/>
      <c r="Y2654" s="402"/>
      <c r="Z2654" s="402"/>
    </row>
    <row r="2655" spans="23:26" x14ac:dyDescent="0.2">
      <c r="W2655" s="402"/>
      <c r="X2655" s="402"/>
      <c r="Y2655" s="402"/>
      <c r="Z2655" s="402"/>
    </row>
    <row r="2656" spans="23:26" x14ac:dyDescent="0.2">
      <c r="W2656" s="402"/>
      <c r="X2656" s="402"/>
      <c r="Y2656" s="402"/>
      <c r="Z2656" s="402"/>
    </row>
    <row r="2657" spans="23:26" x14ac:dyDescent="0.2">
      <c r="W2657" s="402"/>
      <c r="X2657" s="402"/>
      <c r="Y2657" s="402"/>
      <c r="Z2657" s="402"/>
    </row>
    <row r="2658" spans="23:26" x14ac:dyDescent="0.2">
      <c r="W2658" s="402"/>
      <c r="X2658" s="402"/>
      <c r="Y2658" s="402"/>
      <c r="Z2658" s="402"/>
    </row>
    <row r="2659" spans="23:26" x14ac:dyDescent="0.2">
      <c r="W2659" s="402"/>
      <c r="X2659" s="402"/>
      <c r="Y2659" s="402"/>
      <c r="Z2659" s="402"/>
    </row>
    <row r="2660" spans="23:26" x14ac:dyDescent="0.2">
      <c r="W2660" s="402"/>
      <c r="X2660" s="402"/>
      <c r="Y2660" s="402"/>
      <c r="Z2660" s="402"/>
    </row>
    <row r="2661" spans="23:26" x14ac:dyDescent="0.2">
      <c r="W2661" s="402"/>
      <c r="X2661" s="402"/>
      <c r="Y2661" s="402"/>
      <c r="Z2661" s="402"/>
    </row>
    <row r="2662" spans="23:26" x14ac:dyDescent="0.2">
      <c r="W2662" s="402"/>
      <c r="X2662" s="402"/>
      <c r="Y2662" s="402"/>
      <c r="Z2662" s="402"/>
    </row>
    <row r="2663" spans="23:26" x14ac:dyDescent="0.2">
      <c r="W2663" s="402"/>
      <c r="X2663" s="402"/>
      <c r="Y2663" s="402"/>
      <c r="Z2663" s="402"/>
    </row>
    <row r="2664" spans="23:26" x14ac:dyDescent="0.2">
      <c r="W2664" s="402"/>
      <c r="X2664" s="402"/>
      <c r="Y2664" s="402"/>
      <c r="Z2664" s="402"/>
    </row>
    <row r="2665" spans="23:26" x14ac:dyDescent="0.2">
      <c r="W2665" s="402"/>
      <c r="X2665" s="402"/>
      <c r="Y2665" s="402"/>
      <c r="Z2665" s="402"/>
    </row>
    <row r="2666" spans="23:26" x14ac:dyDescent="0.2">
      <c r="W2666" s="402"/>
      <c r="X2666" s="402"/>
      <c r="Y2666" s="402"/>
      <c r="Z2666" s="402"/>
    </row>
    <row r="2667" spans="23:26" x14ac:dyDescent="0.2">
      <c r="W2667" s="402"/>
      <c r="X2667" s="402"/>
      <c r="Y2667" s="402"/>
      <c r="Z2667" s="402"/>
    </row>
    <row r="2668" spans="23:26" x14ac:dyDescent="0.2">
      <c r="W2668" s="402"/>
      <c r="X2668" s="402"/>
      <c r="Y2668" s="402"/>
      <c r="Z2668" s="402"/>
    </row>
    <row r="2669" spans="23:26" x14ac:dyDescent="0.2">
      <c r="W2669" s="402"/>
      <c r="X2669" s="402"/>
      <c r="Y2669" s="402"/>
      <c r="Z2669" s="402"/>
    </row>
    <row r="2670" spans="23:26" x14ac:dyDescent="0.2">
      <c r="W2670" s="402"/>
      <c r="X2670" s="402"/>
      <c r="Y2670" s="402"/>
      <c r="Z2670" s="402"/>
    </row>
    <row r="2671" spans="23:26" x14ac:dyDescent="0.2">
      <c r="W2671" s="402"/>
      <c r="X2671" s="402"/>
      <c r="Y2671" s="402"/>
      <c r="Z2671" s="402"/>
    </row>
    <row r="2672" spans="23:26" x14ac:dyDescent="0.2">
      <c r="W2672" s="402"/>
      <c r="X2672" s="402"/>
      <c r="Y2672" s="402"/>
      <c r="Z2672" s="402"/>
    </row>
    <row r="2673" spans="23:26" x14ac:dyDescent="0.2">
      <c r="W2673" s="402"/>
      <c r="X2673" s="402"/>
      <c r="Y2673" s="402"/>
      <c r="Z2673" s="402"/>
    </row>
    <row r="2674" spans="23:26" x14ac:dyDescent="0.2">
      <c r="W2674" s="402"/>
      <c r="X2674" s="402"/>
      <c r="Y2674" s="402"/>
      <c r="Z2674" s="402"/>
    </row>
    <row r="2675" spans="23:26" x14ac:dyDescent="0.2">
      <c r="W2675" s="402"/>
      <c r="X2675" s="402"/>
      <c r="Y2675" s="402"/>
      <c r="Z2675" s="402"/>
    </row>
    <row r="2676" spans="23:26" x14ac:dyDescent="0.2">
      <c r="W2676" s="402"/>
      <c r="X2676" s="402"/>
      <c r="Y2676" s="402"/>
      <c r="Z2676" s="402"/>
    </row>
    <row r="2677" spans="23:26" x14ac:dyDescent="0.2">
      <c r="W2677" s="402"/>
      <c r="X2677" s="402"/>
      <c r="Y2677" s="402"/>
      <c r="Z2677" s="402"/>
    </row>
    <row r="2678" spans="23:26" x14ac:dyDescent="0.2">
      <c r="W2678" s="402"/>
      <c r="X2678" s="402"/>
      <c r="Y2678" s="402"/>
      <c r="Z2678" s="402"/>
    </row>
    <row r="2679" spans="23:26" x14ac:dyDescent="0.2">
      <c r="W2679" s="402"/>
      <c r="X2679" s="402"/>
      <c r="Y2679" s="402"/>
      <c r="Z2679" s="402"/>
    </row>
    <row r="2680" spans="23:26" x14ac:dyDescent="0.2">
      <c r="W2680" s="402"/>
      <c r="X2680" s="402"/>
      <c r="Y2680" s="402"/>
      <c r="Z2680" s="402"/>
    </row>
    <row r="2681" spans="23:26" x14ac:dyDescent="0.2">
      <c r="W2681" s="402"/>
      <c r="X2681" s="402"/>
      <c r="Y2681" s="402"/>
      <c r="Z2681" s="402"/>
    </row>
    <row r="2682" spans="23:26" x14ac:dyDescent="0.2">
      <c r="W2682" s="402"/>
      <c r="X2682" s="402"/>
      <c r="Y2682" s="402"/>
      <c r="Z2682" s="402"/>
    </row>
    <row r="2683" spans="23:26" x14ac:dyDescent="0.2">
      <c r="W2683" s="402"/>
      <c r="X2683" s="402"/>
      <c r="Y2683" s="402"/>
      <c r="Z2683" s="402"/>
    </row>
    <row r="2684" spans="23:26" x14ac:dyDescent="0.2">
      <c r="W2684" s="402"/>
      <c r="X2684" s="402"/>
      <c r="Y2684" s="402"/>
      <c r="Z2684" s="402"/>
    </row>
    <row r="2685" spans="23:26" x14ac:dyDescent="0.2">
      <c r="W2685" s="402"/>
      <c r="X2685" s="402"/>
      <c r="Y2685" s="402"/>
      <c r="Z2685" s="402"/>
    </row>
    <row r="2686" spans="23:26" x14ac:dyDescent="0.2">
      <c r="W2686" s="402"/>
      <c r="X2686" s="402"/>
      <c r="Y2686" s="402"/>
      <c r="Z2686" s="402"/>
    </row>
    <row r="2687" spans="23:26" x14ac:dyDescent="0.2">
      <c r="W2687" s="402"/>
      <c r="X2687" s="402"/>
      <c r="Y2687" s="402"/>
      <c r="Z2687" s="402"/>
    </row>
    <row r="2688" spans="23:26" x14ac:dyDescent="0.2">
      <c r="W2688" s="402"/>
      <c r="X2688" s="402"/>
      <c r="Y2688" s="402"/>
      <c r="Z2688" s="402"/>
    </row>
    <row r="2689" spans="23:26" x14ac:dyDescent="0.2">
      <c r="W2689" s="402"/>
      <c r="X2689" s="402"/>
      <c r="Y2689" s="402"/>
      <c r="Z2689" s="402"/>
    </row>
    <row r="2690" spans="23:26" x14ac:dyDescent="0.2">
      <c r="W2690" s="402"/>
      <c r="X2690" s="402"/>
      <c r="Y2690" s="402"/>
      <c r="Z2690" s="402"/>
    </row>
    <row r="2691" spans="23:26" x14ac:dyDescent="0.2">
      <c r="W2691" s="402"/>
      <c r="X2691" s="402"/>
      <c r="Y2691" s="402"/>
      <c r="Z2691" s="402"/>
    </row>
    <row r="2692" spans="23:26" x14ac:dyDescent="0.2">
      <c r="W2692" s="402"/>
      <c r="X2692" s="402"/>
      <c r="Y2692" s="402"/>
      <c r="Z2692" s="402"/>
    </row>
    <row r="2693" spans="23:26" x14ac:dyDescent="0.2">
      <c r="W2693" s="402"/>
      <c r="X2693" s="402"/>
      <c r="Y2693" s="402"/>
      <c r="Z2693" s="402"/>
    </row>
    <row r="2694" spans="23:26" x14ac:dyDescent="0.2">
      <c r="W2694" s="402"/>
      <c r="X2694" s="402"/>
      <c r="Y2694" s="402"/>
      <c r="Z2694" s="402"/>
    </row>
    <row r="2695" spans="23:26" x14ac:dyDescent="0.2">
      <c r="W2695" s="402"/>
      <c r="X2695" s="402"/>
      <c r="Y2695" s="402"/>
      <c r="Z2695" s="402"/>
    </row>
    <row r="2696" spans="23:26" x14ac:dyDescent="0.2">
      <c r="W2696" s="402"/>
      <c r="X2696" s="402"/>
      <c r="Y2696" s="402"/>
      <c r="Z2696" s="402"/>
    </row>
    <row r="2697" spans="23:26" x14ac:dyDescent="0.2">
      <c r="W2697" s="402"/>
      <c r="X2697" s="402"/>
      <c r="Y2697" s="402"/>
      <c r="Z2697" s="402"/>
    </row>
    <row r="2698" spans="23:26" x14ac:dyDescent="0.2">
      <c r="W2698" s="402"/>
      <c r="X2698" s="402"/>
      <c r="Y2698" s="402"/>
      <c r="Z2698" s="402"/>
    </row>
    <row r="2699" spans="23:26" x14ac:dyDescent="0.2">
      <c r="W2699" s="402"/>
      <c r="X2699" s="402"/>
      <c r="Y2699" s="402"/>
      <c r="Z2699" s="402"/>
    </row>
    <row r="2700" spans="23:26" x14ac:dyDescent="0.2">
      <c r="W2700" s="402"/>
      <c r="X2700" s="402"/>
      <c r="Y2700" s="402"/>
      <c r="Z2700" s="402"/>
    </row>
    <row r="2701" spans="23:26" x14ac:dyDescent="0.2">
      <c r="W2701" s="402"/>
      <c r="X2701" s="402"/>
      <c r="Y2701" s="402"/>
      <c r="Z2701" s="402"/>
    </row>
    <row r="2702" spans="23:26" x14ac:dyDescent="0.2">
      <c r="W2702" s="402"/>
      <c r="X2702" s="402"/>
      <c r="Y2702" s="402"/>
      <c r="Z2702" s="402"/>
    </row>
    <row r="2703" spans="23:26" x14ac:dyDescent="0.2">
      <c r="W2703" s="402"/>
      <c r="X2703" s="402"/>
      <c r="Y2703" s="402"/>
      <c r="Z2703" s="402"/>
    </row>
    <row r="2704" spans="23:26" x14ac:dyDescent="0.2">
      <c r="W2704" s="402"/>
      <c r="X2704" s="402"/>
      <c r="Y2704" s="402"/>
      <c r="Z2704" s="402"/>
    </row>
    <row r="2705" spans="23:26" x14ac:dyDescent="0.2">
      <c r="W2705" s="402"/>
      <c r="X2705" s="402"/>
      <c r="Y2705" s="402"/>
      <c r="Z2705" s="402"/>
    </row>
    <row r="2706" spans="23:26" x14ac:dyDescent="0.2">
      <c r="W2706" s="402"/>
      <c r="X2706" s="402"/>
      <c r="Y2706" s="402"/>
      <c r="Z2706" s="402"/>
    </row>
    <row r="2707" spans="23:26" x14ac:dyDescent="0.2">
      <c r="W2707" s="402"/>
      <c r="X2707" s="402"/>
      <c r="Y2707" s="402"/>
      <c r="Z2707" s="402"/>
    </row>
    <row r="2708" spans="23:26" x14ac:dyDescent="0.2">
      <c r="W2708" s="402"/>
      <c r="X2708" s="402"/>
      <c r="Y2708" s="402"/>
      <c r="Z2708" s="402"/>
    </row>
    <row r="2709" spans="23:26" x14ac:dyDescent="0.2">
      <c r="W2709" s="402"/>
      <c r="X2709" s="402"/>
      <c r="Y2709" s="402"/>
      <c r="Z2709" s="402"/>
    </row>
    <row r="2710" spans="23:26" x14ac:dyDescent="0.2">
      <c r="W2710" s="402"/>
      <c r="X2710" s="402"/>
      <c r="Y2710" s="402"/>
      <c r="Z2710" s="402"/>
    </row>
    <row r="2711" spans="23:26" x14ac:dyDescent="0.2">
      <c r="W2711" s="402"/>
      <c r="X2711" s="402"/>
      <c r="Y2711" s="402"/>
      <c r="Z2711" s="402"/>
    </row>
    <row r="2712" spans="23:26" x14ac:dyDescent="0.2">
      <c r="W2712" s="402"/>
      <c r="X2712" s="402"/>
      <c r="Y2712" s="402"/>
      <c r="Z2712" s="402"/>
    </row>
    <row r="2713" spans="23:26" x14ac:dyDescent="0.2">
      <c r="W2713" s="402"/>
      <c r="X2713" s="402"/>
      <c r="Y2713" s="402"/>
      <c r="Z2713" s="402"/>
    </row>
    <row r="2714" spans="23:26" x14ac:dyDescent="0.2">
      <c r="W2714" s="402"/>
      <c r="X2714" s="402"/>
      <c r="Y2714" s="402"/>
      <c r="Z2714" s="402"/>
    </row>
    <row r="2715" spans="23:26" x14ac:dyDescent="0.2">
      <c r="W2715" s="402"/>
      <c r="X2715" s="402"/>
      <c r="Y2715" s="402"/>
      <c r="Z2715" s="402"/>
    </row>
    <row r="2716" spans="23:26" x14ac:dyDescent="0.2">
      <c r="W2716" s="402"/>
      <c r="X2716" s="402"/>
      <c r="Y2716" s="402"/>
      <c r="Z2716" s="402"/>
    </row>
    <row r="2717" spans="23:26" x14ac:dyDescent="0.2">
      <c r="W2717" s="402"/>
      <c r="X2717" s="402"/>
      <c r="Y2717" s="402"/>
      <c r="Z2717" s="402"/>
    </row>
    <row r="2718" spans="23:26" x14ac:dyDescent="0.2">
      <c r="W2718" s="402"/>
      <c r="X2718" s="402"/>
      <c r="Y2718" s="402"/>
      <c r="Z2718" s="402"/>
    </row>
    <row r="2719" spans="23:26" x14ac:dyDescent="0.2">
      <c r="W2719" s="402"/>
      <c r="X2719" s="402"/>
      <c r="Y2719" s="402"/>
      <c r="Z2719" s="402"/>
    </row>
    <row r="2720" spans="23:26" x14ac:dyDescent="0.2">
      <c r="W2720" s="402"/>
      <c r="X2720" s="402"/>
      <c r="Y2720" s="402"/>
      <c r="Z2720" s="402"/>
    </row>
    <row r="2721" spans="23:26" x14ac:dyDescent="0.2">
      <c r="W2721" s="402"/>
      <c r="X2721" s="402"/>
      <c r="Y2721" s="402"/>
      <c r="Z2721" s="402"/>
    </row>
    <row r="2722" spans="23:26" x14ac:dyDescent="0.2">
      <c r="W2722" s="402"/>
      <c r="X2722" s="402"/>
      <c r="Y2722" s="402"/>
      <c r="Z2722" s="402"/>
    </row>
    <row r="2723" spans="23:26" x14ac:dyDescent="0.2">
      <c r="W2723" s="402"/>
      <c r="X2723" s="402"/>
      <c r="Y2723" s="402"/>
      <c r="Z2723" s="402"/>
    </row>
    <row r="2724" spans="23:26" x14ac:dyDescent="0.2">
      <c r="W2724" s="402"/>
      <c r="X2724" s="402"/>
      <c r="Y2724" s="402"/>
      <c r="Z2724" s="402"/>
    </row>
    <row r="2725" spans="23:26" x14ac:dyDescent="0.2">
      <c r="W2725" s="402"/>
      <c r="X2725" s="402"/>
      <c r="Y2725" s="402"/>
      <c r="Z2725" s="402"/>
    </row>
    <row r="2726" spans="23:26" x14ac:dyDescent="0.2">
      <c r="W2726" s="402"/>
      <c r="X2726" s="402"/>
      <c r="Y2726" s="402"/>
      <c r="Z2726" s="402"/>
    </row>
    <row r="2727" spans="23:26" x14ac:dyDescent="0.2">
      <c r="W2727" s="402"/>
      <c r="X2727" s="402"/>
      <c r="Y2727" s="402"/>
      <c r="Z2727" s="402"/>
    </row>
    <row r="2728" spans="23:26" x14ac:dyDescent="0.2">
      <c r="W2728" s="402"/>
      <c r="X2728" s="402"/>
      <c r="Y2728" s="402"/>
      <c r="Z2728" s="402"/>
    </row>
    <row r="2729" spans="23:26" x14ac:dyDescent="0.2">
      <c r="W2729" s="402"/>
      <c r="X2729" s="402"/>
      <c r="Y2729" s="402"/>
      <c r="Z2729" s="402"/>
    </row>
    <row r="2730" spans="23:26" x14ac:dyDescent="0.2">
      <c r="W2730" s="402"/>
      <c r="X2730" s="402"/>
      <c r="Y2730" s="402"/>
      <c r="Z2730" s="402"/>
    </row>
    <row r="2731" spans="23:26" x14ac:dyDescent="0.2">
      <c r="W2731" s="402"/>
      <c r="X2731" s="402"/>
      <c r="Y2731" s="402"/>
      <c r="Z2731" s="402"/>
    </row>
    <row r="2732" spans="23:26" x14ac:dyDescent="0.2">
      <c r="W2732" s="402"/>
      <c r="X2732" s="402"/>
      <c r="Y2732" s="402"/>
      <c r="Z2732" s="402"/>
    </row>
    <row r="2733" spans="23:26" x14ac:dyDescent="0.2">
      <c r="W2733" s="402"/>
      <c r="X2733" s="402"/>
      <c r="Y2733" s="402"/>
      <c r="Z2733" s="402"/>
    </row>
    <row r="2734" spans="23:26" x14ac:dyDescent="0.2">
      <c r="W2734" s="402"/>
      <c r="X2734" s="402"/>
      <c r="Y2734" s="402"/>
      <c r="Z2734" s="402"/>
    </row>
    <row r="2735" spans="23:26" x14ac:dyDescent="0.2">
      <c r="W2735" s="402"/>
      <c r="X2735" s="402"/>
      <c r="Y2735" s="402"/>
      <c r="Z2735" s="402"/>
    </row>
    <row r="2736" spans="23:26" x14ac:dyDescent="0.2">
      <c r="W2736" s="402"/>
      <c r="X2736" s="402"/>
      <c r="Y2736" s="402"/>
      <c r="Z2736" s="402"/>
    </row>
    <row r="2737" spans="23:26" x14ac:dyDescent="0.2">
      <c r="W2737" s="402"/>
      <c r="X2737" s="402"/>
      <c r="Y2737" s="402"/>
      <c r="Z2737" s="402"/>
    </row>
    <row r="2738" spans="23:26" x14ac:dyDescent="0.2">
      <c r="W2738" s="402"/>
      <c r="X2738" s="402"/>
      <c r="Y2738" s="402"/>
      <c r="Z2738" s="402"/>
    </row>
    <row r="2739" spans="23:26" x14ac:dyDescent="0.2">
      <c r="W2739" s="402"/>
      <c r="X2739" s="402"/>
      <c r="Y2739" s="402"/>
      <c r="Z2739" s="402"/>
    </row>
    <row r="2740" spans="23:26" x14ac:dyDescent="0.2">
      <c r="W2740" s="402"/>
      <c r="X2740" s="402"/>
      <c r="Y2740" s="402"/>
      <c r="Z2740" s="402"/>
    </row>
    <row r="2741" spans="23:26" x14ac:dyDescent="0.2">
      <c r="W2741" s="402"/>
      <c r="X2741" s="402"/>
      <c r="Y2741" s="402"/>
      <c r="Z2741" s="402"/>
    </row>
    <row r="2742" spans="23:26" x14ac:dyDescent="0.2">
      <c r="W2742" s="402"/>
      <c r="X2742" s="402"/>
      <c r="Y2742" s="402"/>
      <c r="Z2742" s="402"/>
    </row>
    <row r="2743" spans="23:26" x14ac:dyDescent="0.2">
      <c r="W2743" s="402"/>
      <c r="X2743" s="402"/>
      <c r="Y2743" s="402"/>
      <c r="Z2743" s="402"/>
    </row>
    <row r="2744" spans="23:26" x14ac:dyDescent="0.2">
      <c r="W2744" s="402"/>
      <c r="X2744" s="402"/>
      <c r="Y2744" s="402"/>
      <c r="Z2744" s="402"/>
    </row>
    <row r="2745" spans="23:26" x14ac:dyDescent="0.2">
      <c r="W2745" s="402"/>
      <c r="X2745" s="402"/>
      <c r="Y2745" s="402"/>
      <c r="Z2745" s="402"/>
    </row>
    <row r="2746" spans="23:26" x14ac:dyDescent="0.2">
      <c r="W2746" s="402"/>
      <c r="X2746" s="402"/>
      <c r="Y2746" s="402"/>
      <c r="Z2746" s="402"/>
    </row>
    <row r="2747" spans="23:26" x14ac:dyDescent="0.2">
      <c r="W2747" s="402"/>
      <c r="X2747" s="402"/>
      <c r="Y2747" s="402"/>
      <c r="Z2747" s="402"/>
    </row>
    <row r="2748" spans="23:26" x14ac:dyDescent="0.2">
      <c r="W2748" s="402"/>
      <c r="X2748" s="402"/>
      <c r="Y2748" s="402"/>
      <c r="Z2748" s="402"/>
    </row>
    <row r="2749" spans="23:26" x14ac:dyDescent="0.2">
      <c r="W2749" s="402"/>
      <c r="X2749" s="402"/>
      <c r="Y2749" s="402"/>
      <c r="Z2749" s="402"/>
    </row>
    <row r="2750" spans="23:26" x14ac:dyDescent="0.2">
      <c r="W2750" s="402"/>
      <c r="X2750" s="402"/>
      <c r="Y2750" s="402"/>
      <c r="Z2750" s="402"/>
    </row>
    <row r="2751" spans="23:26" x14ac:dyDescent="0.2">
      <c r="W2751" s="402"/>
      <c r="X2751" s="402"/>
      <c r="Y2751" s="402"/>
      <c r="Z2751" s="402"/>
    </row>
    <row r="2752" spans="23:26" x14ac:dyDescent="0.2">
      <c r="W2752" s="402"/>
      <c r="X2752" s="402"/>
      <c r="Y2752" s="402"/>
      <c r="Z2752" s="402"/>
    </row>
    <row r="2753" spans="23:26" x14ac:dyDescent="0.2">
      <c r="W2753" s="402"/>
      <c r="X2753" s="402"/>
      <c r="Y2753" s="402"/>
      <c r="Z2753" s="402"/>
    </row>
    <row r="2754" spans="23:26" x14ac:dyDescent="0.2">
      <c r="W2754" s="402"/>
      <c r="X2754" s="402"/>
      <c r="Y2754" s="402"/>
      <c r="Z2754" s="402"/>
    </row>
    <row r="2755" spans="23:26" x14ac:dyDescent="0.2">
      <c r="W2755" s="402"/>
      <c r="X2755" s="402"/>
      <c r="Y2755" s="402"/>
      <c r="Z2755" s="402"/>
    </row>
    <row r="2756" spans="23:26" x14ac:dyDescent="0.2">
      <c r="W2756" s="402"/>
      <c r="X2756" s="402"/>
      <c r="Y2756" s="402"/>
      <c r="Z2756" s="402"/>
    </row>
    <row r="2757" spans="23:26" x14ac:dyDescent="0.2">
      <c r="W2757" s="402"/>
      <c r="X2757" s="402"/>
      <c r="Y2757" s="402"/>
      <c r="Z2757" s="402"/>
    </row>
    <row r="2758" spans="23:26" x14ac:dyDescent="0.2">
      <c r="W2758" s="402"/>
      <c r="X2758" s="402"/>
      <c r="Y2758" s="402"/>
      <c r="Z2758" s="402"/>
    </row>
    <row r="2759" spans="23:26" x14ac:dyDescent="0.2">
      <c r="W2759" s="402"/>
      <c r="X2759" s="402"/>
      <c r="Y2759" s="402"/>
      <c r="Z2759" s="402"/>
    </row>
    <row r="2760" spans="23:26" x14ac:dyDescent="0.2">
      <c r="W2760" s="402"/>
      <c r="X2760" s="402"/>
      <c r="Y2760" s="402"/>
      <c r="Z2760" s="402"/>
    </row>
    <row r="2761" spans="23:26" x14ac:dyDescent="0.2">
      <c r="W2761" s="402"/>
      <c r="X2761" s="402"/>
      <c r="Y2761" s="402"/>
      <c r="Z2761" s="402"/>
    </row>
    <row r="2762" spans="23:26" x14ac:dyDescent="0.2">
      <c r="W2762" s="402"/>
      <c r="X2762" s="402"/>
      <c r="Y2762" s="402"/>
      <c r="Z2762" s="402"/>
    </row>
    <row r="2763" spans="23:26" x14ac:dyDescent="0.2">
      <c r="W2763" s="402"/>
      <c r="X2763" s="402"/>
      <c r="Y2763" s="402"/>
      <c r="Z2763" s="402"/>
    </row>
    <row r="2764" spans="23:26" x14ac:dyDescent="0.2">
      <c r="W2764" s="402"/>
      <c r="X2764" s="402"/>
      <c r="Y2764" s="402"/>
      <c r="Z2764" s="402"/>
    </row>
    <row r="2765" spans="23:26" x14ac:dyDescent="0.2">
      <c r="W2765" s="402"/>
      <c r="X2765" s="402"/>
      <c r="Y2765" s="402"/>
      <c r="Z2765" s="402"/>
    </row>
    <row r="2766" spans="23:26" x14ac:dyDescent="0.2">
      <c r="W2766" s="402"/>
      <c r="X2766" s="402"/>
      <c r="Y2766" s="402"/>
      <c r="Z2766" s="402"/>
    </row>
    <row r="2767" spans="23:26" x14ac:dyDescent="0.2">
      <c r="W2767" s="402"/>
      <c r="X2767" s="402"/>
      <c r="Y2767" s="402"/>
      <c r="Z2767" s="402"/>
    </row>
    <row r="2768" spans="23:26" x14ac:dyDescent="0.2">
      <c r="W2768" s="402"/>
      <c r="X2768" s="402"/>
      <c r="Y2768" s="402"/>
      <c r="Z2768" s="402"/>
    </row>
    <row r="2769" spans="23:26" x14ac:dyDescent="0.2">
      <c r="W2769" s="402"/>
      <c r="X2769" s="402"/>
      <c r="Y2769" s="402"/>
      <c r="Z2769" s="402"/>
    </row>
    <row r="2770" spans="23:26" x14ac:dyDescent="0.2">
      <c r="W2770" s="402"/>
      <c r="X2770" s="402"/>
      <c r="Y2770" s="402"/>
      <c r="Z2770" s="402"/>
    </row>
    <row r="2771" spans="23:26" x14ac:dyDescent="0.2">
      <c r="W2771" s="402"/>
      <c r="X2771" s="402"/>
      <c r="Y2771" s="402"/>
      <c r="Z2771" s="402"/>
    </row>
    <row r="2772" spans="23:26" x14ac:dyDescent="0.2">
      <c r="W2772" s="402"/>
      <c r="X2772" s="402"/>
      <c r="Y2772" s="402"/>
      <c r="Z2772" s="402"/>
    </row>
    <row r="2773" spans="23:26" x14ac:dyDescent="0.2">
      <c r="W2773" s="402"/>
      <c r="X2773" s="402"/>
      <c r="Y2773" s="402"/>
      <c r="Z2773" s="402"/>
    </row>
    <row r="2774" spans="23:26" x14ac:dyDescent="0.2">
      <c r="W2774" s="402"/>
      <c r="X2774" s="402"/>
      <c r="Y2774" s="402"/>
      <c r="Z2774" s="402"/>
    </row>
    <row r="2775" spans="23:26" x14ac:dyDescent="0.2">
      <c r="W2775" s="402"/>
      <c r="X2775" s="402"/>
      <c r="Y2775" s="402"/>
      <c r="Z2775" s="402"/>
    </row>
    <row r="2776" spans="23:26" x14ac:dyDescent="0.2">
      <c r="W2776" s="402"/>
      <c r="X2776" s="402"/>
      <c r="Y2776" s="402"/>
      <c r="Z2776" s="402"/>
    </row>
    <row r="2777" spans="23:26" x14ac:dyDescent="0.2">
      <c r="W2777" s="402"/>
      <c r="X2777" s="402"/>
      <c r="Y2777" s="402"/>
      <c r="Z2777" s="402"/>
    </row>
    <row r="2778" spans="23:26" x14ac:dyDescent="0.2">
      <c r="W2778" s="402"/>
      <c r="X2778" s="402"/>
      <c r="Y2778" s="402"/>
      <c r="Z2778" s="402"/>
    </row>
    <row r="2779" spans="23:26" x14ac:dyDescent="0.2">
      <c r="W2779" s="402"/>
      <c r="X2779" s="402"/>
      <c r="Y2779" s="402"/>
      <c r="Z2779" s="402"/>
    </row>
    <row r="2780" spans="23:26" x14ac:dyDescent="0.2">
      <c r="W2780" s="402"/>
      <c r="X2780" s="402"/>
      <c r="Y2780" s="402"/>
      <c r="Z2780" s="402"/>
    </row>
    <row r="2781" spans="23:26" x14ac:dyDescent="0.2">
      <c r="W2781" s="402"/>
      <c r="X2781" s="402"/>
      <c r="Y2781" s="402"/>
      <c r="Z2781" s="402"/>
    </row>
    <row r="2782" spans="23:26" x14ac:dyDescent="0.2">
      <c r="W2782" s="402"/>
      <c r="X2782" s="402"/>
      <c r="Y2782" s="402"/>
      <c r="Z2782" s="402"/>
    </row>
    <row r="2783" spans="23:26" x14ac:dyDescent="0.2">
      <c r="W2783" s="402"/>
      <c r="X2783" s="402"/>
      <c r="Y2783" s="402"/>
      <c r="Z2783" s="402"/>
    </row>
    <row r="2784" spans="23:26" x14ac:dyDescent="0.2">
      <c r="W2784" s="402"/>
      <c r="X2784" s="402"/>
      <c r="Y2784" s="402"/>
      <c r="Z2784" s="402"/>
    </row>
    <row r="2785" spans="23:26" x14ac:dyDescent="0.2">
      <c r="W2785" s="402"/>
      <c r="X2785" s="402"/>
      <c r="Y2785" s="402"/>
      <c r="Z2785" s="402"/>
    </row>
    <row r="2786" spans="23:26" x14ac:dyDescent="0.2">
      <c r="W2786" s="402"/>
      <c r="X2786" s="402"/>
      <c r="Y2786" s="402"/>
      <c r="Z2786" s="402"/>
    </row>
    <row r="2787" spans="23:26" x14ac:dyDescent="0.2">
      <c r="W2787" s="402"/>
      <c r="X2787" s="402"/>
      <c r="Y2787" s="402"/>
      <c r="Z2787" s="402"/>
    </row>
    <row r="2788" spans="23:26" x14ac:dyDescent="0.2">
      <c r="W2788" s="402"/>
      <c r="X2788" s="402"/>
      <c r="Y2788" s="402"/>
      <c r="Z2788" s="402"/>
    </row>
    <row r="2789" spans="23:26" x14ac:dyDescent="0.2">
      <c r="W2789" s="402"/>
      <c r="X2789" s="402"/>
      <c r="Y2789" s="402"/>
      <c r="Z2789" s="402"/>
    </row>
    <row r="2790" spans="23:26" x14ac:dyDescent="0.2">
      <c r="W2790" s="402"/>
      <c r="X2790" s="402"/>
      <c r="Y2790" s="402"/>
      <c r="Z2790" s="402"/>
    </row>
    <row r="2791" spans="23:26" x14ac:dyDescent="0.2">
      <c r="W2791" s="402"/>
      <c r="X2791" s="402"/>
      <c r="Y2791" s="402"/>
      <c r="Z2791" s="402"/>
    </row>
    <row r="2792" spans="23:26" x14ac:dyDescent="0.2">
      <c r="W2792" s="402"/>
      <c r="X2792" s="402"/>
      <c r="Y2792" s="402"/>
      <c r="Z2792" s="402"/>
    </row>
    <row r="2793" spans="23:26" x14ac:dyDescent="0.2">
      <c r="W2793" s="402"/>
      <c r="X2793" s="402"/>
      <c r="Y2793" s="402"/>
      <c r="Z2793" s="402"/>
    </row>
    <row r="2794" spans="23:26" x14ac:dyDescent="0.2">
      <c r="W2794" s="402"/>
      <c r="X2794" s="402"/>
      <c r="Y2794" s="402"/>
      <c r="Z2794" s="402"/>
    </row>
    <row r="2795" spans="23:26" x14ac:dyDescent="0.2">
      <c r="W2795" s="402"/>
      <c r="X2795" s="402"/>
      <c r="Y2795" s="402"/>
      <c r="Z2795" s="402"/>
    </row>
    <row r="2796" spans="23:26" x14ac:dyDescent="0.2">
      <c r="W2796" s="402"/>
      <c r="X2796" s="402"/>
      <c r="Y2796" s="402"/>
      <c r="Z2796" s="402"/>
    </row>
    <row r="2797" spans="23:26" x14ac:dyDescent="0.2">
      <c r="W2797" s="402"/>
      <c r="X2797" s="402"/>
      <c r="Y2797" s="402"/>
      <c r="Z2797" s="402"/>
    </row>
    <row r="2798" spans="23:26" x14ac:dyDescent="0.2">
      <c r="W2798" s="402"/>
      <c r="X2798" s="402"/>
      <c r="Y2798" s="402"/>
      <c r="Z2798" s="402"/>
    </row>
    <row r="2799" spans="23:26" x14ac:dyDescent="0.2">
      <c r="W2799" s="402"/>
      <c r="X2799" s="402"/>
      <c r="Y2799" s="402"/>
      <c r="Z2799" s="402"/>
    </row>
    <row r="2800" spans="23:26" x14ac:dyDescent="0.2">
      <c r="W2800" s="402"/>
      <c r="X2800" s="402"/>
      <c r="Y2800" s="402"/>
      <c r="Z2800" s="402"/>
    </row>
    <row r="2801" spans="23:26" x14ac:dyDescent="0.2">
      <c r="W2801" s="402"/>
      <c r="X2801" s="402"/>
      <c r="Y2801" s="402"/>
      <c r="Z2801" s="402"/>
    </row>
    <row r="2802" spans="23:26" x14ac:dyDescent="0.2">
      <c r="W2802" s="402"/>
      <c r="X2802" s="402"/>
      <c r="Y2802" s="402"/>
      <c r="Z2802" s="402"/>
    </row>
    <row r="2803" spans="23:26" x14ac:dyDescent="0.2">
      <c r="W2803" s="402"/>
      <c r="X2803" s="402"/>
      <c r="Y2803" s="402"/>
      <c r="Z2803" s="402"/>
    </row>
    <row r="2804" spans="23:26" x14ac:dyDescent="0.2">
      <c r="W2804" s="402"/>
      <c r="X2804" s="402"/>
      <c r="Y2804" s="402"/>
      <c r="Z2804" s="402"/>
    </row>
    <row r="2805" spans="23:26" x14ac:dyDescent="0.2">
      <c r="W2805" s="402"/>
      <c r="X2805" s="402"/>
      <c r="Y2805" s="402"/>
      <c r="Z2805" s="402"/>
    </row>
    <row r="2806" spans="23:26" x14ac:dyDescent="0.2">
      <c r="W2806" s="402"/>
      <c r="X2806" s="402"/>
      <c r="Y2806" s="402"/>
      <c r="Z2806" s="402"/>
    </row>
    <row r="2807" spans="23:26" x14ac:dyDescent="0.2">
      <c r="W2807" s="402"/>
      <c r="X2807" s="402"/>
      <c r="Y2807" s="402"/>
      <c r="Z2807" s="402"/>
    </row>
    <row r="2808" spans="23:26" x14ac:dyDescent="0.2">
      <c r="W2808" s="402"/>
      <c r="X2808" s="402"/>
      <c r="Y2808" s="402"/>
      <c r="Z2808" s="402"/>
    </row>
    <row r="2809" spans="23:26" x14ac:dyDescent="0.2">
      <c r="W2809" s="402"/>
      <c r="X2809" s="402"/>
      <c r="Y2809" s="402"/>
      <c r="Z2809" s="402"/>
    </row>
    <row r="2810" spans="23:26" x14ac:dyDescent="0.2">
      <c r="W2810" s="402"/>
      <c r="X2810" s="402"/>
      <c r="Y2810" s="402"/>
      <c r="Z2810" s="402"/>
    </row>
    <row r="2811" spans="23:26" x14ac:dyDescent="0.2">
      <c r="W2811" s="402"/>
      <c r="X2811" s="402"/>
      <c r="Y2811" s="402"/>
      <c r="Z2811" s="402"/>
    </row>
    <row r="2812" spans="23:26" x14ac:dyDescent="0.2">
      <c r="W2812" s="402"/>
      <c r="X2812" s="402"/>
      <c r="Y2812" s="402"/>
      <c r="Z2812" s="402"/>
    </row>
    <row r="2813" spans="23:26" x14ac:dyDescent="0.2">
      <c r="W2813" s="402"/>
      <c r="X2813" s="402"/>
      <c r="Y2813" s="402"/>
      <c r="Z2813" s="402"/>
    </row>
    <row r="2814" spans="23:26" x14ac:dyDescent="0.2">
      <c r="W2814" s="402"/>
      <c r="X2814" s="402"/>
      <c r="Y2814" s="402"/>
      <c r="Z2814" s="402"/>
    </row>
    <row r="2815" spans="23:26" x14ac:dyDescent="0.2">
      <c r="W2815" s="402"/>
      <c r="X2815" s="402"/>
      <c r="Y2815" s="402"/>
      <c r="Z2815" s="402"/>
    </row>
    <row r="2816" spans="23:26" x14ac:dyDescent="0.2">
      <c r="W2816" s="402"/>
      <c r="X2816" s="402"/>
      <c r="Y2816" s="402"/>
      <c r="Z2816" s="402"/>
    </row>
    <row r="2817" spans="23:26" x14ac:dyDescent="0.2">
      <c r="W2817" s="402"/>
      <c r="X2817" s="402"/>
      <c r="Y2817" s="402"/>
      <c r="Z2817" s="402"/>
    </row>
    <row r="2818" spans="23:26" x14ac:dyDescent="0.2">
      <c r="W2818" s="402"/>
      <c r="X2818" s="402"/>
      <c r="Y2818" s="402"/>
      <c r="Z2818" s="402"/>
    </row>
    <row r="2819" spans="23:26" x14ac:dyDescent="0.2">
      <c r="W2819" s="402"/>
      <c r="X2819" s="402"/>
      <c r="Y2819" s="402"/>
      <c r="Z2819" s="402"/>
    </row>
    <row r="2820" spans="23:26" x14ac:dyDescent="0.2">
      <c r="W2820" s="402"/>
      <c r="X2820" s="402"/>
      <c r="Y2820" s="402"/>
      <c r="Z2820" s="402"/>
    </row>
    <row r="2821" spans="23:26" x14ac:dyDescent="0.2">
      <c r="W2821" s="402"/>
      <c r="X2821" s="402"/>
      <c r="Y2821" s="402"/>
      <c r="Z2821" s="402"/>
    </row>
    <row r="2822" spans="23:26" x14ac:dyDescent="0.2">
      <c r="W2822" s="402"/>
      <c r="X2822" s="402"/>
      <c r="Y2822" s="402"/>
      <c r="Z2822" s="402"/>
    </row>
    <row r="2823" spans="23:26" x14ac:dyDescent="0.2">
      <c r="W2823" s="402"/>
      <c r="X2823" s="402"/>
      <c r="Y2823" s="402"/>
      <c r="Z2823" s="402"/>
    </row>
    <row r="2824" spans="23:26" x14ac:dyDescent="0.2">
      <c r="W2824" s="402"/>
      <c r="X2824" s="402"/>
      <c r="Y2824" s="402"/>
      <c r="Z2824" s="402"/>
    </row>
    <row r="2825" spans="23:26" x14ac:dyDescent="0.2">
      <c r="W2825" s="402"/>
      <c r="X2825" s="402"/>
      <c r="Y2825" s="402"/>
      <c r="Z2825" s="402"/>
    </row>
    <row r="2826" spans="23:26" x14ac:dyDescent="0.2">
      <c r="W2826" s="402"/>
      <c r="X2826" s="402"/>
      <c r="Y2826" s="402"/>
      <c r="Z2826" s="402"/>
    </row>
    <row r="2827" spans="23:26" x14ac:dyDescent="0.2">
      <c r="W2827" s="402"/>
      <c r="X2827" s="402"/>
      <c r="Y2827" s="402"/>
      <c r="Z2827" s="402"/>
    </row>
    <row r="2828" spans="23:26" x14ac:dyDescent="0.2">
      <c r="W2828" s="402"/>
      <c r="X2828" s="402"/>
      <c r="Y2828" s="402"/>
      <c r="Z2828" s="402"/>
    </row>
    <row r="2829" spans="23:26" x14ac:dyDescent="0.2">
      <c r="W2829" s="402"/>
      <c r="X2829" s="402"/>
      <c r="Y2829" s="402"/>
      <c r="Z2829" s="402"/>
    </row>
    <row r="2830" spans="23:26" x14ac:dyDescent="0.2">
      <c r="W2830" s="402"/>
      <c r="X2830" s="402"/>
      <c r="Y2830" s="402"/>
      <c r="Z2830" s="402"/>
    </row>
    <row r="2831" spans="23:26" x14ac:dyDescent="0.2">
      <c r="W2831" s="402"/>
      <c r="X2831" s="402"/>
      <c r="Y2831" s="402"/>
      <c r="Z2831" s="402"/>
    </row>
    <row r="2832" spans="23:26" x14ac:dyDescent="0.2">
      <c r="W2832" s="402"/>
      <c r="X2832" s="402"/>
      <c r="Y2832" s="402"/>
      <c r="Z2832" s="402"/>
    </row>
    <row r="2833" spans="23:26" x14ac:dyDescent="0.2">
      <c r="W2833" s="402"/>
      <c r="X2833" s="402"/>
      <c r="Y2833" s="402"/>
      <c r="Z2833" s="402"/>
    </row>
    <row r="2834" spans="23:26" x14ac:dyDescent="0.2">
      <c r="W2834" s="402"/>
      <c r="X2834" s="402"/>
      <c r="Y2834" s="402"/>
      <c r="Z2834" s="402"/>
    </row>
    <row r="2835" spans="23:26" x14ac:dyDescent="0.2">
      <c r="W2835" s="402"/>
      <c r="X2835" s="402"/>
      <c r="Y2835" s="402"/>
      <c r="Z2835" s="402"/>
    </row>
    <row r="2836" spans="23:26" x14ac:dyDescent="0.2">
      <c r="W2836" s="402"/>
      <c r="X2836" s="402"/>
      <c r="Y2836" s="402"/>
      <c r="Z2836" s="402"/>
    </row>
    <row r="2837" spans="23:26" x14ac:dyDescent="0.2">
      <c r="W2837" s="402"/>
      <c r="X2837" s="402"/>
      <c r="Y2837" s="402"/>
      <c r="Z2837" s="402"/>
    </row>
    <row r="2838" spans="23:26" x14ac:dyDescent="0.2">
      <c r="W2838" s="402"/>
      <c r="X2838" s="402"/>
      <c r="Y2838" s="402"/>
      <c r="Z2838" s="402"/>
    </row>
    <row r="2839" spans="23:26" x14ac:dyDescent="0.2">
      <c r="W2839" s="402"/>
      <c r="X2839" s="402"/>
      <c r="Y2839" s="402"/>
      <c r="Z2839" s="402"/>
    </row>
    <row r="2840" spans="23:26" x14ac:dyDescent="0.2">
      <c r="W2840" s="402"/>
      <c r="X2840" s="402"/>
      <c r="Y2840" s="402"/>
      <c r="Z2840" s="402"/>
    </row>
    <row r="2841" spans="23:26" x14ac:dyDescent="0.2">
      <c r="W2841" s="402"/>
      <c r="X2841" s="402"/>
      <c r="Y2841" s="402"/>
      <c r="Z2841" s="402"/>
    </row>
    <row r="2842" spans="23:26" x14ac:dyDescent="0.2">
      <c r="W2842" s="402"/>
      <c r="X2842" s="402"/>
      <c r="Y2842" s="402"/>
      <c r="Z2842" s="402"/>
    </row>
    <row r="2843" spans="23:26" x14ac:dyDescent="0.2">
      <c r="W2843" s="402"/>
      <c r="X2843" s="402"/>
      <c r="Y2843" s="402"/>
      <c r="Z2843" s="402"/>
    </row>
    <row r="2844" spans="23:26" x14ac:dyDescent="0.2">
      <c r="W2844" s="402"/>
      <c r="X2844" s="402"/>
      <c r="Y2844" s="402"/>
      <c r="Z2844" s="402"/>
    </row>
    <row r="2845" spans="23:26" x14ac:dyDescent="0.2">
      <c r="W2845" s="402"/>
      <c r="X2845" s="402"/>
      <c r="Y2845" s="402"/>
      <c r="Z2845" s="402"/>
    </row>
    <row r="2846" spans="23:26" x14ac:dyDescent="0.2">
      <c r="W2846" s="402"/>
      <c r="X2846" s="402"/>
      <c r="Y2846" s="402"/>
      <c r="Z2846" s="402"/>
    </row>
    <row r="2847" spans="23:26" x14ac:dyDescent="0.2">
      <c r="W2847" s="402"/>
      <c r="X2847" s="402"/>
      <c r="Y2847" s="402"/>
      <c r="Z2847" s="402"/>
    </row>
    <row r="2848" spans="23:26" x14ac:dyDescent="0.2">
      <c r="W2848" s="402"/>
      <c r="X2848" s="402"/>
      <c r="Y2848" s="402"/>
      <c r="Z2848" s="402"/>
    </row>
    <row r="2849" spans="23:26" x14ac:dyDescent="0.2">
      <c r="W2849" s="402"/>
      <c r="X2849" s="402"/>
      <c r="Y2849" s="402"/>
      <c r="Z2849" s="402"/>
    </row>
    <row r="2850" spans="23:26" x14ac:dyDescent="0.2">
      <c r="W2850" s="402"/>
      <c r="X2850" s="402"/>
      <c r="Y2850" s="402"/>
      <c r="Z2850" s="402"/>
    </row>
    <row r="2851" spans="23:26" x14ac:dyDescent="0.2">
      <c r="W2851" s="402"/>
      <c r="X2851" s="402"/>
      <c r="Y2851" s="402"/>
      <c r="Z2851" s="402"/>
    </row>
    <row r="2852" spans="23:26" x14ac:dyDescent="0.2">
      <c r="W2852" s="402"/>
      <c r="X2852" s="402"/>
      <c r="Y2852" s="402"/>
      <c r="Z2852" s="402"/>
    </row>
    <row r="2853" spans="23:26" x14ac:dyDescent="0.2">
      <c r="W2853" s="402"/>
      <c r="X2853" s="402"/>
      <c r="Y2853" s="402"/>
      <c r="Z2853" s="402"/>
    </row>
    <row r="2854" spans="23:26" x14ac:dyDescent="0.2">
      <c r="W2854" s="402"/>
      <c r="X2854" s="402"/>
      <c r="Y2854" s="402"/>
      <c r="Z2854" s="402"/>
    </row>
    <row r="2855" spans="23:26" x14ac:dyDescent="0.2">
      <c r="W2855" s="402"/>
      <c r="X2855" s="402"/>
      <c r="Y2855" s="402"/>
      <c r="Z2855" s="402"/>
    </row>
    <row r="2856" spans="23:26" x14ac:dyDescent="0.2">
      <c r="W2856" s="402"/>
      <c r="X2856" s="402"/>
      <c r="Y2856" s="402"/>
      <c r="Z2856" s="402"/>
    </row>
    <row r="2857" spans="23:26" x14ac:dyDescent="0.2">
      <c r="W2857" s="402"/>
      <c r="X2857" s="402"/>
      <c r="Y2857" s="402"/>
      <c r="Z2857" s="402"/>
    </row>
    <row r="2858" spans="23:26" x14ac:dyDescent="0.2">
      <c r="W2858" s="402"/>
      <c r="X2858" s="402"/>
      <c r="Y2858" s="402"/>
      <c r="Z2858" s="402"/>
    </row>
    <row r="2859" spans="23:26" x14ac:dyDescent="0.2">
      <c r="W2859" s="402"/>
      <c r="X2859" s="402"/>
      <c r="Y2859" s="402"/>
      <c r="Z2859" s="402"/>
    </row>
    <row r="2860" spans="23:26" x14ac:dyDescent="0.2">
      <c r="W2860" s="402"/>
      <c r="X2860" s="402"/>
      <c r="Y2860" s="402"/>
      <c r="Z2860" s="402"/>
    </row>
    <row r="2861" spans="23:26" x14ac:dyDescent="0.2">
      <c r="W2861" s="402"/>
      <c r="X2861" s="402"/>
      <c r="Y2861" s="402"/>
      <c r="Z2861" s="402"/>
    </row>
    <row r="2862" spans="23:26" x14ac:dyDescent="0.2">
      <c r="W2862" s="402"/>
      <c r="X2862" s="402"/>
      <c r="Y2862" s="402"/>
      <c r="Z2862" s="402"/>
    </row>
    <row r="2863" spans="23:26" x14ac:dyDescent="0.2">
      <c r="W2863" s="402"/>
      <c r="X2863" s="402"/>
      <c r="Y2863" s="402"/>
      <c r="Z2863" s="402"/>
    </row>
    <row r="2864" spans="23:26" x14ac:dyDescent="0.2">
      <c r="W2864" s="402"/>
      <c r="X2864" s="402"/>
      <c r="Y2864" s="402"/>
      <c r="Z2864" s="402"/>
    </row>
    <row r="2865" spans="23:26" x14ac:dyDescent="0.2">
      <c r="W2865" s="402"/>
      <c r="X2865" s="402"/>
      <c r="Y2865" s="402"/>
      <c r="Z2865" s="402"/>
    </row>
    <row r="2866" spans="23:26" x14ac:dyDescent="0.2">
      <c r="W2866" s="402"/>
      <c r="X2866" s="402"/>
      <c r="Y2866" s="402"/>
      <c r="Z2866" s="402"/>
    </row>
    <row r="2867" spans="23:26" x14ac:dyDescent="0.2">
      <c r="W2867" s="402"/>
      <c r="X2867" s="402"/>
      <c r="Y2867" s="402"/>
      <c r="Z2867" s="402"/>
    </row>
    <row r="2868" spans="23:26" x14ac:dyDescent="0.2">
      <c r="W2868" s="402"/>
      <c r="X2868" s="402"/>
      <c r="Y2868" s="402"/>
      <c r="Z2868" s="402"/>
    </row>
    <row r="2869" spans="23:26" x14ac:dyDescent="0.2">
      <c r="W2869" s="402"/>
      <c r="X2869" s="402"/>
      <c r="Y2869" s="402"/>
      <c r="Z2869" s="402"/>
    </row>
    <row r="2870" spans="23:26" x14ac:dyDescent="0.2">
      <c r="W2870" s="402"/>
      <c r="X2870" s="402"/>
      <c r="Y2870" s="402"/>
      <c r="Z2870" s="402"/>
    </row>
    <row r="2871" spans="23:26" x14ac:dyDescent="0.2">
      <c r="W2871" s="402"/>
      <c r="X2871" s="402"/>
      <c r="Y2871" s="402"/>
      <c r="Z2871" s="402"/>
    </row>
    <row r="2872" spans="23:26" x14ac:dyDescent="0.2">
      <c r="W2872" s="402"/>
      <c r="X2872" s="402"/>
      <c r="Y2872" s="402"/>
      <c r="Z2872" s="402"/>
    </row>
    <row r="2873" spans="23:26" x14ac:dyDescent="0.2">
      <c r="W2873" s="402"/>
      <c r="X2873" s="402"/>
      <c r="Y2873" s="402"/>
      <c r="Z2873" s="402"/>
    </row>
    <row r="2874" spans="23:26" x14ac:dyDescent="0.2">
      <c r="W2874" s="402"/>
      <c r="X2874" s="402"/>
      <c r="Y2874" s="402"/>
      <c r="Z2874" s="402"/>
    </row>
    <row r="2875" spans="23:26" x14ac:dyDescent="0.2">
      <c r="W2875" s="402"/>
      <c r="X2875" s="402"/>
      <c r="Y2875" s="402"/>
      <c r="Z2875" s="402"/>
    </row>
    <row r="2876" spans="23:26" x14ac:dyDescent="0.2">
      <c r="W2876" s="402"/>
      <c r="X2876" s="402"/>
      <c r="Y2876" s="402"/>
      <c r="Z2876" s="402"/>
    </row>
    <row r="2877" spans="23:26" x14ac:dyDescent="0.2">
      <c r="W2877" s="402"/>
      <c r="X2877" s="402"/>
      <c r="Y2877" s="402"/>
      <c r="Z2877" s="402"/>
    </row>
    <row r="2878" spans="23:26" x14ac:dyDescent="0.2">
      <c r="W2878" s="402"/>
      <c r="X2878" s="402"/>
      <c r="Y2878" s="402"/>
      <c r="Z2878" s="402"/>
    </row>
    <row r="2879" spans="23:26" x14ac:dyDescent="0.2">
      <c r="W2879" s="402"/>
      <c r="X2879" s="402"/>
      <c r="Y2879" s="402"/>
      <c r="Z2879" s="402"/>
    </row>
    <row r="2880" spans="23:26" x14ac:dyDescent="0.2">
      <c r="W2880" s="402"/>
      <c r="X2880" s="402"/>
      <c r="Y2880" s="402"/>
      <c r="Z2880" s="402"/>
    </row>
    <row r="2881" spans="23:26" x14ac:dyDescent="0.2">
      <c r="W2881" s="402"/>
      <c r="X2881" s="402"/>
      <c r="Y2881" s="402"/>
      <c r="Z2881" s="402"/>
    </row>
    <row r="2882" spans="23:26" x14ac:dyDescent="0.2">
      <c r="W2882" s="402"/>
      <c r="X2882" s="402"/>
      <c r="Y2882" s="402"/>
      <c r="Z2882" s="402"/>
    </row>
    <row r="2883" spans="23:26" x14ac:dyDescent="0.2">
      <c r="W2883" s="402"/>
      <c r="X2883" s="402"/>
      <c r="Y2883" s="402"/>
      <c r="Z2883" s="402"/>
    </row>
    <row r="2884" spans="23:26" x14ac:dyDescent="0.2">
      <c r="W2884" s="402"/>
      <c r="X2884" s="402"/>
      <c r="Y2884" s="402"/>
      <c r="Z2884" s="402"/>
    </row>
    <row r="2885" spans="23:26" x14ac:dyDescent="0.2">
      <c r="W2885" s="402"/>
      <c r="X2885" s="402"/>
      <c r="Y2885" s="402"/>
      <c r="Z2885" s="402"/>
    </row>
    <row r="2886" spans="23:26" x14ac:dyDescent="0.2">
      <c r="W2886" s="402"/>
      <c r="X2886" s="402"/>
      <c r="Y2886" s="402"/>
      <c r="Z2886" s="402"/>
    </row>
    <row r="2887" spans="23:26" x14ac:dyDescent="0.2">
      <c r="W2887" s="402"/>
      <c r="X2887" s="402"/>
      <c r="Y2887" s="402"/>
      <c r="Z2887" s="402"/>
    </row>
    <row r="2888" spans="23:26" x14ac:dyDescent="0.2">
      <c r="W2888" s="402"/>
      <c r="X2888" s="402"/>
      <c r="Y2888" s="402"/>
      <c r="Z2888" s="402"/>
    </row>
    <row r="2889" spans="23:26" x14ac:dyDescent="0.2">
      <c r="W2889" s="402"/>
      <c r="X2889" s="402"/>
      <c r="Y2889" s="402"/>
      <c r="Z2889" s="402"/>
    </row>
    <row r="2890" spans="23:26" x14ac:dyDescent="0.2">
      <c r="W2890" s="402"/>
      <c r="X2890" s="402"/>
      <c r="Y2890" s="402"/>
      <c r="Z2890" s="402"/>
    </row>
    <row r="2891" spans="23:26" x14ac:dyDescent="0.2">
      <c r="W2891" s="402"/>
      <c r="X2891" s="402"/>
      <c r="Y2891" s="402"/>
      <c r="Z2891" s="402"/>
    </row>
    <row r="2892" spans="23:26" x14ac:dyDescent="0.2">
      <c r="W2892" s="402"/>
      <c r="X2892" s="402"/>
      <c r="Y2892" s="402"/>
      <c r="Z2892" s="402"/>
    </row>
    <row r="2893" spans="23:26" x14ac:dyDescent="0.2">
      <c r="W2893" s="402"/>
      <c r="X2893" s="402"/>
      <c r="Y2893" s="402"/>
      <c r="Z2893" s="402"/>
    </row>
    <row r="2894" spans="23:26" x14ac:dyDescent="0.2">
      <c r="W2894" s="402"/>
      <c r="X2894" s="402"/>
      <c r="Y2894" s="402"/>
      <c r="Z2894" s="402"/>
    </row>
    <row r="2895" spans="23:26" x14ac:dyDescent="0.2">
      <c r="W2895" s="402"/>
      <c r="X2895" s="402"/>
      <c r="Y2895" s="402"/>
      <c r="Z2895" s="402"/>
    </row>
    <row r="2896" spans="23:26" x14ac:dyDescent="0.2">
      <c r="W2896" s="402"/>
      <c r="X2896" s="402"/>
      <c r="Y2896" s="402"/>
      <c r="Z2896" s="402"/>
    </row>
    <row r="2897" spans="23:26" x14ac:dyDescent="0.2">
      <c r="W2897" s="402"/>
      <c r="X2897" s="402"/>
      <c r="Y2897" s="402"/>
      <c r="Z2897" s="402"/>
    </row>
    <row r="2898" spans="23:26" x14ac:dyDescent="0.2">
      <c r="W2898" s="402"/>
      <c r="X2898" s="402"/>
      <c r="Y2898" s="402"/>
      <c r="Z2898" s="402"/>
    </row>
    <row r="2899" spans="23:26" x14ac:dyDescent="0.2">
      <c r="W2899" s="402"/>
      <c r="X2899" s="402"/>
      <c r="Y2899" s="402"/>
      <c r="Z2899" s="402"/>
    </row>
    <row r="2900" spans="23:26" x14ac:dyDescent="0.2">
      <c r="W2900" s="402"/>
      <c r="X2900" s="402"/>
      <c r="Y2900" s="402"/>
      <c r="Z2900" s="402"/>
    </row>
    <row r="2901" spans="23:26" x14ac:dyDescent="0.2">
      <c r="W2901" s="402"/>
      <c r="X2901" s="402"/>
      <c r="Y2901" s="402"/>
      <c r="Z2901" s="402"/>
    </row>
    <row r="2902" spans="23:26" x14ac:dyDescent="0.2">
      <c r="W2902" s="402"/>
      <c r="X2902" s="402"/>
      <c r="Y2902" s="402"/>
      <c r="Z2902" s="402"/>
    </row>
    <row r="2903" spans="23:26" x14ac:dyDescent="0.2">
      <c r="W2903" s="402"/>
      <c r="X2903" s="402"/>
      <c r="Y2903" s="402"/>
      <c r="Z2903" s="402"/>
    </row>
    <row r="2904" spans="23:26" x14ac:dyDescent="0.2">
      <c r="W2904" s="402"/>
      <c r="X2904" s="402"/>
      <c r="Y2904" s="402"/>
      <c r="Z2904" s="402"/>
    </row>
    <row r="2905" spans="23:26" x14ac:dyDescent="0.2">
      <c r="W2905" s="402"/>
      <c r="X2905" s="402"/>
      <c r="Y2905" s="402"/>
      <c r="Z2905" s="402"/>
    </row>
    <row r="2906" spans="23:26" x14ac:dyDescent="0.2">
      <c r="W2906" s="402"/>
      <c r="X2906" s="402"/>
      <c r="Y2906" s="402"/>
      <c r="Z2906" s="402"/>
    </row>
    <row r="2907" spans="23:26" x14ac:dyDescent="0.2">
      <c r="W2907" s="402"/>
      <c r="X2907" s="402"/>
      <c r="Y2907" s="402"/>
      <c r="Z2907" s="402"/>
    </row>
    <row r="2908" spans="23:26" x14ac:dyDescent="0.2">
      <c r="W2908" s="402"/>
      <c r="X2908" s="402"/>
      <c r="Y2908" s="402"/>
      <c r="Z2908" s="402"/>
    </row>
    <row r="2909" spans="23:26" x14ac:dyDescent="0.2">
      <c r="W2909" s="402"/>
      <c r="X2909" s="402"/>
      <c r="Y2909" s="402"/>
      <c r="Z2909" s="402"/>
    </row>
    <row r="2910" spans="23:26" x14ac:dyDescent="0.2">
      <c r="W2910" s="402"/>
      <c r="X2910" s="402"/>
      <c r="Y2910" s="402"/>
      <c r="Z2910" s="402"/>
    </row>
    <row r="2911" spans="23:26" x14ac:dyDescent="0.2">
      <c r="W2911" s="402"/>
      <c r="X2911" s="402"/>
      <c r="Y2911" s="402"/>
      <c r="Z2911" s="402"/>
    </row>
    <row r="2912" spans="23:26" x14ac:dyDescent="0.2">
      <c r="W2912" s="402"/>
      <c r="X2912" s="402"/>
      <c r="Y2912" s="402"/>
      <c r="Z2912" s="402"/>
    </row>
    <row r="2913" spans="23:26" x14ac:dyDescent="0.2">
      <c r="W2913" s="402"/>
      <c r="X2913" s="402"/>
      <c r="Y2913" s="402"/>
      <c r="Z2913" s="402"/>
    </row>
    <row r="2914" spans="23:26" x14ac:dyDescent="0.2">
      <c r="W2914" s="402"/>
      <c r="X2914" s="402"/>
      <c r="Y2914" s="402"/>
      <c r="Z2914" s="402"/>
    </row>
    <row r="2915" spans="23:26" x14ac:dyDescent="0.2">
      <c r="W2915" s="402"/>
      <c r="X2915" s="402"/>
      <c r="Y2915" s="402"/>
      <c r="Z2915" s="402"/>
    </row>
    <row r="2916" spans="23:26" x14ac:dyDescent="0.2">
      <c r="W2916" s="402"/>
      <c r="X2916" s="402"/>
      <c r="Y2916" s="402"/>
      <c r="Z2916" s="402"/>
    </row>
    <row r="2917" spans="23:26" x14ac:dyDescent="0.2">
      <c r="W2917" s="402"/>
      <c r="X2917" s="402"/>
      <c r="Y2917" s="402"/>
      <c r="Z2917" s="402"/>
    </row>
    <row r="2918" spans="23:26" x14ac:dyDescent="0.2">
      <c r="W2918" s="402"/>
      <c r="X2918" s="402"/>
      <c r="Y2918" s="402"/>
      <c r="Z2918" s="402"/>
    </row>
    <row r="2919" spans="23:26" x14ac:dyDescent="0.2">
      <c r="W2919" s="402"/>
      <c r="X2919" s="402"/>
      <c r="Y2919" s="402"/>
      <c r="Z2919" s="402"/>
    </row>
    <row r="2920" spans="23:26" x14ac:dyDescent="0.2">
      <c r="W2920" s="402"/>
      <c r="X2920" s="402"/>
      <c r="Y2920" s="402"/>
      <c r="Z2920" s="402"/>
    </row>
    <row r="2921" spans="23:26" x14ac:dyDescent="0.2">
      <c r="W2921" s="402"/>
      <c r="X2921" s="402"/>
      <c r="Y2921" s="402"/>
      <c r="Z2921" s="402"/>
    </row>
    <row r="2922" spans="23:26" x14ac:dyDescent="0.2">
      <c r="W2922" s="402"/>
      <c r="X2922" s="402"/>
      <c r="Y2922" s="402"/>
      <c r="Z2922" s="402"/>
    </row>
    <row r="2923" spans="23:26" x14ac:dyDescent="0.2">
      <c r="W2923" s="402"/>
      <c r="X2923" s="402"/>
      <c r="Y2923" s="402"/>
      <c r="Z2923" s="402"/>
    </row>
    <row r="2924" spans="23:26" x14ac:dyDescent="0.2">
      <c r="W2924" s="402"/>
      <c r="X2924" s="402"/>
      <c r="Y2924" s="402"/>
      <c r="Z2924" s="402"/>
    </row>
    <row r="2925" spans="23:26" x14ac:dyDescent="0.2">
      <c r="W2925" s="402"/>
      <c r="X2925" s="402"/>
      <c r="Y2925" s="402"/>
      <c r="Z2925" s="402"/>
    </row>
    <row r="2926" spans="23:26" x14ac:dyDescent="0.2">
      <c r="W2926" s="402"/>
      <c r="X2926" s="402"/>
      <c r="Y2926" s="402"/>
      <c r="Z2926" s="402"/>
    </row>
    <row r="2927" spans="23:26" x14ac:dyDescent="0.2">
      <c r="W2927" s="402"/>
      <c r="X2927" s="402"/>
      <c r="Y2927" s="402"/>
      <c r="Z2927" s="402"/>
    </row>
    <row r="2928" spans="23:26" x14ac:dyDescent="0.2">
      <c r="W2928" s="402"/>
      <c r="X2928" s="402"/>
      <c r="Y2928" s="402"/>
      <c r="Z2928" s="402"/>
    </row>
    <row r="2929" spans="23:26" x14ac:dyDescent="0.2">
      <c r="W2929" s="402"/>
      <c r="X2929" s="402"/>
      <c r="Y2929" s="402"/>
      <c r="Z2929" s="402"/>
    </row>
    <row r="2930" spans="23:26" x14ac:dyDescent="0.2">
      <c r="W2930" s="402"/>
      <c r="X2930" s="402"/>
      <c r="Y2930" s="402"/>
      <c r="Z2930" s="402"/>
    </row>
    <row r="2931" spans="23:26" x14ac:dyDescent="0.2">
      <c r="W2931" s="402"/>
      <c r="X2931" s="402"/>
      <c r="Y2931" s="402"/>
      <c r="Z2931" s="402"/>
    </row>
    <row r="2932" spans="23:26" x14ac:dyDescent="0.2">
      <c r="W2932" s="402"/>
      <c r="X2932" s="402"/>
      <c r="Y2932" s="402"/>
      <c r="Z2932" s="402"/>
    </row>
    <row r="2933" spans="23:26" x14ac:dyDescent="0.2">
      <c r="W2933" s="402"/>
      <c r="X2933" s="402"/>
      <c r="Y2933" s="402"/>
      <c r="Z2933" s="402"/>
    </row>
    <row r="2934" spans="23:26" x14ac:dyDescent="0.2">
      <c r="W2934" s="402"/>
      <c r="X2934" s="402"/>
      <c r="Y2934" s="402"/>
      <c r="Z2934" s="402"/>
    </row>
    <row r="2935" spans="23:26" x14ac:dyDescent="0.2">
      <c r="W2935" s="402"/>
      <c r="X2935" s="402"/>
      <c r="Y2935" s="402"/>
      <c r="Z2935" s="402"/>
    </row>
    <row r="2936" spans="23:26" x14ac:dyDescent="0.2">
      <c r="W2936" s="402"/>
      <c r="X2936" s="402"/>
      <c r="Y2936" s="402"/>
      <c r="Z2936" s="402"/>
    </row>
    <row r="2937" spans="23:26" x14ac:dyDescent="0.2">
      <c r="W2937" s="402"/>
      <c r="X2937" s="402"/>
      <c r="Y2937" s="402"/>
      <c r="Z2937" s="402"/>
    </row>
    <row r="2938" spans="23:26" x14ac:dyDescent="0.2">
      <c r="W2938" s="402"/>
      <c r="X2938" s="402"/>
      <c r="Y2938" s="402"/>
      <c r="Z2938" s="402"/>
    </row>
    <row r="2939" spans="23:26" x14ac:dyDescent="0.2">
      <c r="W2939" s="402"/>
      <c r="X2939" s="402"/>
      <c r="Y2939" s="402"/>
      <c r="Z2939" s="402"/>
    </row>
    <row r="2940" spans="23:26" x14ac:dyDescent="0.2">
      <c r="W2940" s="402"/>
      <c r="X2940" s="402"/>
      <c r="Y2940" s="402"/>
      <c r="Z2940" s="402"/>
    </row>
    <row r="2941" spans="23:26" x14ac:dyDescent="0.2">
      <c r="W2941" s="402"/>
      <c r="X2941" s="402"/>
      <c r="Y2941" s="402"/>
      <c r="Z2941" s="402"/>
    </row>
    <row r="2942" spans="23:26" x14ac:dyDescent="0.2">
      <c r="W2942" s="402"/>
      <c r="X2942" s="402"/>
      <c r="Y2942" s="402"/>
      <c r="Z2942" s="402"/>
    </row>
    <row r="2943" spans="23:26" x14ac:dyDescent="0.2">
      <c r="W2943" s="402"/>
      <c r="X2943" s="402"/>
      <c r="Y2943" s="402"/>
      <c r="Z2943" s="402"/>
    </row>
    <row r="2944" spans="23:26" x14ac:dyDescent="0.2">
      <c r="W2944" s="402"/>
      <c r="X2944" s="402"/>
      <c r="Y2944" s="402"/>
      <c r="Z2944" s="402"/>
    </row>
    <row r="2945" spans="23:26" x14ac:dyDescent="0.2">
      <c r="W2945" s="402"/>
      <c r="X2945" s="402"/>
      <c r="Y2945" s="402"/>
      <c r="Z2945" s="402"/>
    </row>
    <row r="2946" spans="23:26" x14ac:dyDescent="0.2">
      <c r="W2946" s="402"/>
      <c r="X2946" s="402"/>
      <c r="Y2946" s="402"/>
      <c r="Z2946" s="402"/>
    </row>
    <row r="2947" spans="23:26" x14ac:dyDescent="0.2">
      <c r="W2947" s="402"/>
      <c r="X2947" s="402"/>
      <c r="Y2947" s="402"/>
      <c r="Z2947" s="402"/>
    </row>
    <row r="2948" spans="23:26" x14ac:dyDescent="0.2">
      <c r="W2948" s="402"/>
      <c r="X2948" s="402"/>
      <c r="Y2948" s="402"/>
      <c r="Z2948" s="402"/>
    </row>
    <row r="2949" spans="23:26" x14ac:dyDescent="0.2">
      <c r="W2949" s="402"/>
      <c r="X2949" s="402"/>
      <c r="Y2949" s="402"/>
      <c r="Z2949" s="402"/>
    </row>
    <row r="2950" spans="23:26" x14ac:dyDescent="0.2">
      <c r="W2950" s="402"/>
      <c r="X2950" s="402"/>
      <c r="Y2950" s="402"/>
      <c r="Z2950" s="402"/>
    </row>
    <row r="2951" spans="23:26" x14ac:dyDescent="0.2">
      <c r="W2951" s="402"/>
      <c r="X2951" s="402"/>
      <c r="Y2951" s="402"/>
      <c r="Z2951" s="402"/>
    </row>
    <row r="2952" spans="23:26" x14ac:dyDescent="0.2">
      <c r="W2952" s="402"/>
      <c r="X2952" s="402"/>
      <c r="Y2952" s="402"/>
      <c r="Z2952" s="402"/>
    </row>
    <row r="2953" spans="23:26" x14ac:dyDescent="0.2">
      <c r="W2953" s="402"/>
      <c r="X2953" s="402"/>
      <c r="Y2953" s="402"/>
      <c r="Z2953" s="402"/>
    </row>
    <row r="2954" spans="23:26" x14ac:dyDescent="0.2">
      <c r="W2954" s="402"/>
      <c r="X2954" s="402"/>
      <c r="Y2954" s="402"/>
      <c r="Z2954" s="402"/>
    </row>
    <row r="2955" spans="23:26" x14ac:dyDescent="0.2">
      <c r="W2955" s="402"/>
      <c r="X2955" s="402"/>
      <c r="Y2955" s="402"/>
      <c r="Z2955" s="402"/>
    </row>
    <row r="2956" spans="23:26" x14ac:dyDescent="0.2">
      <c r="W2956" s="402"/>
      <c r="X2956" s="402"/>
      <c r="Y2956" s="402"/>
      <c r="Z2956" s="402"/>
    </row>
    <row r="2957" spans="23:26" x14ac:dyDescent="0.2">
      <c r="W2957" s="402"/>
      <c r="X2957" s="402"/>
      <c r="Y2957" s="402"/>
      <c r="Z2957" s="402"/>
    </row>
    <row r="2958" spans="23:26" x14ac:dyDescent="0.2">
      <c r="W2958" s="402"/>
      <c r="X2958" s="402"/>
      <c r="Y2958" s="402"/>
      <c r="Z2958" s="402"/>
    </row>
    <row r="2959" spans="23:26" x14ac:dyDescent="0.2">
      <c r="W2959" s="402"/>
      <c r="X2959" s="402"/>
      <c r="Y2959" s="402"/>
      <c r="Z2959" s="402"/>
    </row>
    <row r="2960" spans="23:26" x14ac:dyDescent="0.2">
      <c r="W2960" s="402"/>
      <c r="X2960" s="402"/>
      <c r="Y2960" s="402"/>
      <c r="Z2960" s="402"/>
    </row>
    <row r="2961" spans="23:26" x14ac:dyDescent="0.2">
      <c r="W2961" s="402"/>
      <c r="X2961" s="402"/>
      <c r="Y2961" s="402"/>
      <c r="Z2961" s="402"/>
    </row>
    <row r="2962" spans="23:26" x14ac:dyDescent="0.2">
      <c r="W2962" s="402"/>
      <c r="X2962" s="402"/>
      <c r="Y2962" s="402"/>
      <c r="Z2962" s="402"/>
    </row>
    <row r="2963" spans="23:26" x14ac:dyDescent="0.2">
      <c r="W2963" s="402"/>
      <c r="X2963" s="402"/>
      <c r="Y2963" s="402"/>
      <c r="Z2963" s="402"/>
    </row>
    <row r="2964" spans="23:26" x14ac:dyDescent="0.2">
      <c r="W2964" s="402"/>
      <c r="X2964" s="402"/>
      <c r="Y2964" s="402"/>
      <c r="Z2964" s="402"/>
    </row>
    <row r="2965" spans="23:26" x14ac:dyDescent="0.2">
      <c r="W2965" s="402"/>
      <c r="X2965" s="402"/>
      <c r="Y2965" s="402"/>
      <c r="Z2965" s="402"/>
    </row>
    <row r="2966" spans="23:26" x14ac:dyDescent="0.2">
      <c r="W2966" s="402"/>
      <c r="X2966" s="402"/>
      <c r="Y2966" s="402"/>
      <c r="Z2966" s="402"/>
    </row>
    <row r="2967" spans="23:26" x14ac:dyDescent="0.2">
      <c r="W2967" s="402"/>
      <c r="X2967" s="402"/>
      <c r="Y2967" s="402"/>
      <c r="Z2967" s="402"/>
    </row>
    <row r="2968" spans="23:26" x14ac:dyDescent="0.2">
      <c r="W2968" s="402"/>
      <c r="X2968" s="402"/>
      <c r="Y2968" s="402"/>
      <c r="Z2968" s="402"/>
    </row>
    <row r="2969" spans="23:26" x14ac:dyDescent="0.2">
      <c r="W2969" s="402"/>
      <c r="X2969" s="402"/>
      <c r="Y2969" s="402"/>
      <c r="Z2969" s="402"/>
    </row>
    <row r="2970" spans="23:26" x14ac:dyDescent="0.2">
      <c r="W2970" s="402"/>
      <c r="X2970" s="402"/>
      <c r="Y2970" s="402"/>
      <c r="Z2970" s="402"/>
    </row>
    <row r="2971" spans="23:26" x14ac:dyDescent="0.2">
      <c r="W2971" s="402"/>
      <c r="X2971" s="402"/>
      <c r="Y2971" s="402"/>
      <c r="Z2971" s="402"/>
    </row>
    <row r="2972" spans="23:26" x14ac:dyDescent="0.2">
      <c r="W2972" s="402"/>
      <c r="X2972" s="402"/>
      <c r="Y2972" s="402"/>
      <c r="Z2972" s="402"/>
    </row>
    <row r="2973" spans="23:26" x14ac:dyDescent="0.2">
      <c r="W2973" s="402"/>
      <c r="X2973" s="402"/>
      <c r="Y2973" s="402"/>
      <c r="Z2973" s="402"/>
    </row>
    <row r="2974" spans="23:26" x14ac:dyDescent="0.2">
      <c r="W2974" s="402"/>
      <c r="X2974" s="402"/>
      <c r="Y2974" s="402"/>
      <c r="Z2974" s="402"/>
    </row>
    <row r="2975" spans="23:26" x14ac:dyDescent="0.2">
      <c r="W2975" s="402"/>
      <c r="X2975" s="402"/>
      <c r="Y2975" s="402"/>
      <c r="Z2975" s="402"/>
    </row>
    <row r="2976" spans="23:26" x14ac:dyDescent="0.2">
      <c r="W2976" s="402"/>
      <c r="X2976" s="402"/>
      <c r="Y2976" s="402"/>
      <c r="Z2976" s="402"/>
    </row>
    <row r="2977" spans="23:26" x14ac:dyDescent="0.2">
      <c r="W2977" s="402"/>
      <c r="X2977" s="402"/>
      <c r="Y2977" s="402"/>
      <c r="Z2977" s="402"/>
    </row>
    <row r="2978" spans="23:26" x14ac:dyDescent="0.2">
      <c r="W2978" s="402"/>
      <c r="X2978" s="402"/>
      <c r="Y2978" s="402"/>
      <c r="Z2978" s="402"/>
    </row>
    <row r="2979" spans="23:26" x14ac:dyDescent="0.2">
      <c r="W2979" s="402"/>
      <c r="X2979" s="402"/>
      <c r="Y2979" s="402"/>
      <c r="Z2979" s="402"/>
    </row>
    <row r="2980" spans="23:26" x14ac:dyDescent="0.2">
      <c r="W2980" s="402"/>
      <c r="X2980" s="402"/>
      <c r="Y2980" s="402"/>
      <c r="Z2980" s="402"/>
    </row>
    <row r="2981" spans="23:26" x14ac:dyDescent="0.2">
      <c r="W2981" s="402"/>
      <c r="X2981" s="402"/>
      <c r="Y2981" s="402"/>
      <c r="Z2981" s="402"/>
    </row>
    <row r="2982" spans="23:26" x14ac:dyDescent="0.2">
      <c r="W2982" s="402"/>
      <c r="X2982" s="402"/>
      <c r="Y2982" s="402"/>
      <c r="Z2982" s="402"/>
    </row>
    <row r="2983" spans="23:26" x14ac:dyDescent="0.2">
      <c r="W2983" s="402"/>
      <c r="X2983" s="402"/>
      <c r="Y2983" s="402"/>
      <c r="Z2983" s="402"/>
    </row>
    <row r="2984" spans="23:26" x14ac:dyDescent="0.2">
      <c r="W2984" s="402"/>
      <c r="X2984" s="402"/>
      <c r="Y2984" s="402"/>
      <c r="Z2984" s="402"/>
    </row>
    <row r="2985" spans="23:26" x14ac:dyDescent="0.2">
      <c r="W2985" s="402"/>
      <c r="X2985" s="402"/>
      <c r="Y2985" s="402"/>
      <c r="Z2985" s="402"/>
    </row>
    <row r="2986" spans="23:26" x14ac:dyDescent="0.2">
      <c r="W2986" s="402"/>
      <c r="X2986" s="402"/>
      <c r="Y2986" s="402"/>
      <c r="Z2986" s="402"/>
    </row>
    <row r="2987" spans="23:26" x14ac:dyDescent="0.2">
      <c r="W2987" s="402"/>
      <c r="X2987" s="402"/>
      <c r="Y2987" s="402"/>
      <c r="Z2987" s="402"/>
    </row>
    <row r="2988" spans="23:26" x14ac:dyDescent="0.2">
      <c r="W2988" s="402"/>
      <c r="X2988" s="402"/>
      <c r="Y2988" s="402"/>
      <c r="Z2988" s="402"/>
    </row>
    <row r="2989" spans="23:26" x14ac:dyDescent="0.2">
      <c r="W2989" s="402"/>
      <c r="X2989" s="402"/>
      <c r="Y2989" s="402"/>
      <c r="Z2989" s="402"/>
    </row>
    <row r="2990" spans="23:26" x14ac:dyDescent="0.2">
      <c r="W2990" s="402"/>
      <c r="X2990" s="402"/>
      <c r="Y2990" s="402"/>
      <c r="Z2990" s="402"/>
    </row>
    <row r="2991" spans="23:26" x14ac:dyDescent="0.2">
      <c r="W2991" s="402"/>
      <c r="X2991" s="402"/>
      <c r="Y2991" s="402"/>
      <c r="Z2991" s="402"/>
    </row>
    <row r="2992" spans="23:26" x14ac:dyDescent="0.2">
      <c r="W2992" s="402"/>
      <c r="X2992" s="402"/>
      <c r="Y2992" s="402"/>
      <c r="Z2992" s="402"/>
    </row>
    <row r="2993" spans="23:26" x14ac:dyDescent="0.2">
      <c r="W2993" s="402"/>
      <c r="X2993" s="402"/>
      <c r="Y2993" s="402"/>
      <c r="Z2993" s="402"/>
    </row>
    <row r="2994" spans="23:26" x14ac:dyDescent="0.2">
      <c r="W2994" s="402"/>
      <c r="X2994" s="402"/>
      <c r="Y2994" s="402"/>
      <c r="Z2994" s="402"/>
    </row>
    <row r="2995" spans="23:26" x14ac:dyDescent="0.2">
      <c r="W2995" s="402"/>
      <c r="X2995" s="402"/>
      <c r="Y2995" s="402"/>
      <c r="Z2995" s="402"/>
    </row>
    <row r="2996" spans="23:26" x14ac:dyDescent="0.2">
      <c r="W2996" s="402"/>
      <c r="X2996" s="402"/>
      <c r="Y2996" s="402"/>
      <c r="Z2996" s="402"/>
    </row>
    <row r="2997" spans="23:26" x14ac:dyDescent="0.2">
      <c r="W2997" s="402"/>
      <c r="X2997" s="402"/>
      <c r="Y2997" s="402"/>
      <c r="Z2997" s="402"/>
    </row>
    <row r="2998" spans="23:26" x14ac:dyDescent="0.2">
      <c r="W2998" s="402"/>
      <c r="X2998" s="402"/>
      <c r="Y2998" s="402"/>
      <c r="Z2998" s="402"/>
    </row>
    <row r="2999" spans="23:26" x14ac:dyDescent="0.2">
      <c r="W2999" s="402"/>
      <c r="X2999" s="402"/>
      <c r="Y2999" s="402"/>
      <c r="Z2999" s="402"/>
    </row>
    <row r="3000" spans="23:26" x14ac:dyDescent="0.2">
      <c r="W3000" s="402"/>
      <c r="X3000" s="402"/>
      <c r="Y3000" s="402"/>
      <c r="Z3000" s="402"/>
    </row>
    <row r="3001" spans="23:26" x14ac:dyDescent="0.2">
      <c r="W3001" s="402"/>
      <c r="X3001" s="402"/>
      <c r="Y3001" s="402"/>
      <c r="Z3001" s="402"/>
    </row>
    <row r="3002" spans="23:26" x14ac:dyDescent="0.2">
      <c r="W3002" s="402"/>
      <c r="X3002" s="402"/>
      <c r="Y3002" s="402"/>
      <c r="Z3002" s="402"/>
    </row>
    <row r="3003" spans="23:26" x14ac:dyDescent="0.2">
      <c r="W3003" s="402"/>
      <c r="X3003" s="402"/>
      <c r="Y3003" s="402"/>
      <c r="Z3003" s="402"/>
    </row>
    <row r="3004" spans="23:26" x14ac:dyDescent="0.2">
      <c r="W3004" s="402"/>
      <c r="X3004" s="402"/>
      <c r="Y3004" s="402"/>
      <c r="Z3004" s="402"/>
    </row>
    <row r="3005" spans="23:26" x14ac:dyDescent="0.2">
      <c r="W3005" s="402"/>
      <c r="X3005" s="402"/>
      <c r="Y3005" s="402"/>
      <c r="Z3005" s="402"/>
    </row>
    <row r="3006" spans="23:26" x14ac:dyDescent="0.2">
      <c r="W3006" s="402"/>
      <c r="X3006" s="402"/>
      <c r="Y3006" s="402"/>
      <c r="Z3006" s="402"/>
    </row>
    <row r="3007" spans="23:26" x14ac:dyDescent="0.2">
      <c r="W3007" s="402"/>
      <c r="X3007" s="402"/>
      <c r="Y3007" s="402"/>
      <c r="Z3007" s="402"/>
    </row>
    <row r="3008" spans="23:26" x14ac:dyDescent="0.2">
      <c r="W3008" s="402"/>
      <c r="X3008" s="402"/>
      <c r="Y3008" s="402"/>
      <c r="Z3008" s="402"/>
    </row>
    <row r="3009" spans="23:26" x14ac:dyDescent="0.2">
      <c r="W3009" s="402"/>
      <c r="X3009" s="402"/>
      <c r="Y3009" s="402"/>
      <c r="Z3009" s="402"/>
    </row>
    <row r="3010" spans="23:26" x14ac:dyDescent="0.2">
      <c r="W3010" s="402"/>
      <c r="X3010" s="402"/>
      <c r="Y3010" s="402"/>
      <c r="Z3010" s="402"/>
    </row>
    <row r="3011" spans="23:26" x14ac:dyDescent="0.2">
      <c r="W3011" s="402"/>
      <c r="X3011" s="402"/>
      <c r="Y3011" s="402"/>
      <c r="Z3011" s="402"/>
    </row>
    <row r="3012" spans="23:26" x14ac:dyDescent="0.2">
      <c r="W3012" s="402"/>
      <c r="X3012" s="402"/>
      <c r="Y3012" s="402"/>
      <c r="Z3012" s="402"/>
    </row>
    <row r="3013" spans="23:26" x14ac:dyDescent="0.2">
      <c r="W3013" s="402"/>
      <c r="X3013" s="402"/>
      <c r="Y3013" s="402"/>
      <c r="Z3013" s="402"/>
    </row>
    <row r="3014" spans="23:26" x14ac:dyDescent="0.2">
      <c r="W3014" s="402"/>
      <c r="X3014" s="402"/>
      <c r="Y3014" s="402"/>
      <c r="Z3014" s="402"/>
    </row>
    <row r="3015" spans="23:26" x14ac:dyDescent="0.2">
      <c r="W3015" s="402"/>
      <c r="X3015" s="402"/>
      <c r="Y3015" s="402"/>
      <c r="Z3015" s="402"/>
    </row>
    <row r="3016" spans="23:26" x14ac:dyDescent="0.2">
      <c r="W3016" s="402"/>
      <c r="X3016" s="402"/>
      <c r="Y3016" s="402"/>
      <c r="Z3016" s="402"/>
    </row>
    <row r="3017" spans="23:26" x14ac:dyDescent="0.2">
      <c r="W3017" s="402"/>
      <c r="X3017" s="402"/>
      <c r="Y3017" s="402"/>
      <c r="Z3017" s="402"/>
    </row>
    <row r="3018" spans="23:26" x14ac:dyDescent="0.2">
      <c r="W3018" s="402"/>
      <c r="X3018" s="402"/>
      <c r="Y3018" s="402"/>
      <c r="Z3018" s="402"/>
    </row>
    <row r="3019" spans="23:26" x14ac:dyDescent="0.2">
      <c r="W3019" s="402"/>
      <c r="X3019" s="402"/>
      <c r="Y3019" s="402"/>
      <c r="Z3019" s="402"/>
    </row>
    <row r="3020" spans="23:26" x14ac:dyDescent="0.2">
      <c r="W3020" s="402"/>
      <c r="X3020" s="402"/>
      <c r="Y3020" s="402"/>
      <c r="Z3020" s="402"/>
    </row>
    <row r="3021" spans="23:26" x14ac:dyDescent="0.2">
      <c r="W3021" s="402"/>
      <c r="X3021" s="402"/>
      <c r="Y3021" s="402"/>
      <c r="Z3021" s="402"/>
    </row>
    <row r="3022" spans="23:26" x14ac:dyDescent="0.2">
      <c r="W3022" s="402"/>
      <c r="X3022" s="402"/>
      <c r="Y3022" s="402"/>
      <c r="Z3022" s="402"/>
    </row>
    <row r="3023" spans="23:26" x14ac:dyDescent="0.2">
      <c r="W3023" s="402"/>
      <c r="X3023" s="402"/>
      <c r="Y3023" s="402"/>
      <c r="Z3023" s="402"/>
    </row>
    <row r="3024" spans="23:26" x14ac:dyDescent="0.2">
      <c r="W3024" s="402"/>
      <c r="X3024" s="402"/>
      <c r="Y3024" s="402"/>
      <c r="Z3024" s="402"/>
    </row>
    <row r="3025" spans="23:26" x14ac:dyDescent="0.2">
      <c r="W3025" s="402"/>
      <c r="X3025" s="402"/>
      <c r="Y3025" s="402"/>
      <c r="Z3025" s="402"/>
    </row>
    <row r="3026" spans="23:26" x14ac:dyDescent="0.2">
      <c r="W3026" s="402"/>
      <c r="X3026" s="402"/>
      <c r="Y3026" s="402"/>
      <c r="Z3026" s="402"/>
    </row>
    <row r="3027" spans="23:26" x14ac:dyDescent="0.2">
      <c r="W3027" s="402"/>
      <c r="X3027" s="402"/>
      <c r="Y3027" s="402"/>
      <c r="Z3027" s="402"/>
    </row>
    <row r="3028" spans="23:26" x14ac:dyDescent="0.2">
      <c r="W3028" s="402"/>
      <c r="X3028" s="402"/>
      <c r="Y3028" s="402"/>
      <c r="Z3028" s="402"/>
    </row>
    <row r="3029" spans="23:26" x14ac:dyDescent="0.2">
      <c r="W3029" s="402"/>
      <c r="X3029" s="402"/>
      <c r="Y3029" s="402"/>
      <c r="Z3029" s="402"/>
    </row>
    <row r="3030" spans="23:26" x14ac:dyDescent="0.2">
      <c r="W3030" s="402"/>
      <c r="X3030" s="402"/>
      <c r="Y3030" s="402"/>
      <c r="Z3030" s="402"/>
    </row>
    <row r="3031" spans="23:26" x14ac:dyDescent="0.2">
      <c r="W3031" s="402"/>
      <c r="X3031" s="402"/>
      <c r="Y3031" s="402"/>
      <c r="Z3031" s="402"/>
    </row>
    <row r="3032" spans="23:26" x14ac:dyDescent="0.2">
      <c r="W3032" s="402"/>
      <c r="X3032" s="402"/>
      <c r="Y3032" s="402"/>
      <c r="Z3032" s="402"/>
    </row>
    <row r="3033" spans="23:26" x14ac:dyDescent="0.2">
      <c r="W3033" s="402"/>
      <c r="X3033" s="402"/>
      <c r="Y3033" s="402"/>
      <c r="Z3033" s="402"/>
    </row>
    <row r="3034" spans="23:26" x14ac:dyDescent="0.2">
      <c r="W3034" s="402"/>
      <c r="X3034" s="402"/>
      <c r="Y3034" s="402"/>
      <c r="Z3034" s="402"/>
    </row>
    <row r="3035" spans="23:26" x14ac:dyDescent="0.2">
      <c r="W3035" s="402"/>
      <c r="X3035" s="402"/>
      <c r="Y3035" s="402"/>
      <c r="Z3035" s="402"/>
    </row>
    <row r="3036" spans="23:26" x14ac:dyDescent="0.2">
      <c r="W3036" s="402"/>
      <c r="X3036" s="402"/>
      <c r="Y3036" s="402"/>
      <c r="Z3036" s="402"/>
    </row>
    <row r="3037" spans="23:26" x14ac:dyDescent="0.2">
      <c r="W3037" s="402"/>
      <c r="X3037" s="402"/>
      <c r="Y3037" s="402"/>
      <c r="Z3037" s="402"/>
    </row>
    <row r="3038" spans="23:26" x14ac:dyDescent="0.2">
      <c r="W3038" s="402"/>
      <c r="X3038" s="402"/>
      <c r="Y3038" s="402"/>
      <c r="Z3038" s="402"/>
    </row>
    <row r="3039" spans="23:26" x14ac:dyDescent="0.2">
      <c r="W3039" s="402"/>
      <c r="X3039" s="402"/>
      <c r="Y3039" s="402"/>
      <c r="Z3039" s="402"/>
    </row>
    <row r="3040" spans="23:26" x14ac:dyDescent="0.2">
      <c r="W3040" s="402"/>
      <c r="X3040" s="402"/>
      <c r="Y3040" s="402"/>
      <c r="Z3040" s="402"/>
    </row>
    <row r="3041" spans="23:26" x14ac:dyDescent="0.2">
      <c r="W3041" s="402"/>
      <c r="X3041" s="402"/>
      <c r="Y3041" s="402"/>
      <c r="Z3041" s="402"/>
    </row>
    <row r="3042" spans="23:26" x14ac:dyDescent="0.2">
      <c r="W3042" s="402"/>
      <c r="X3042" s="402"/>
      <c r="Y3042" s="402"/>
      <c r="Z3042" s="402"/>
    </row>
    <row r="3043" spans="23:26" x14ac:dyDescent="0.2">
      <c r="W3043" s="402"/>
      <c r="X3043" s="402"/>
      <c r="Y3043" s="402"/>
      <c r="Z3043" s="402"/>
    </row>
    <row r="3044" spans="23:26" x14ac:dyDescent="0.2">
      <c r="W3044" s="402"/>
      <c r="X3044" s="402"/>
      <c r="Y3044" s="402"/>
      <c r="Z3044" s="402"/>
    </row>
    <row r="3045" spans="23:26" x14ac:dyDescent="0.2">
      <c r="W3045" s="402"/>
      <c r="X3045" s="402"/>
      <c r="Y3045" s="402"/>
      <c r="Z3045" s="402"/>
    </row>
    <row r="3046" spans="23:26" x14ac:dyDescent="0.2">
      <c r="W3046" s="402"/>
      <c r="X3046" s="402"/>
      <c r="Y3046" s="402"/>
      <c r="Z3046" s="402"/>
    </row>
    <row r="3047" spans="23:26" x14ac:dyDescent="0.2">
      <c r="W3047" s="402"/>
      <c r="X3047" s="402"/>
      <c r="Y3047" s="402"/>
      <c r="Z3047" s="402"/>
    </row>
    <row r="3048" spans="23:26" x14ac:dyDescent="0.2">
      <c r="W3048" s="402"/>
      <c r="X3048" s="402"/>
      <c r="Y3048" s="402"/>
      <c r="Z3048" s="402"/>
    </row>
    <row r="3049" spans="23:26" x14ac:dyDescent="0.2">
      <c r="W3049" s="402"/>
      <c r="X3049" s="402"/>
      <c r="Y3049" s="402"/>
      <c r="Z3049" s="402"/>
    </row>
    <row r="3050" spans="23:26" x14ac:dyDescent="0.2">
      <c r="W3050" s="402"/>
      <c r="X3050" s="402"/>
      <c r="Y3050" s="402"/>
      <c r="Z3050" s="402"/>
    </row>
    <row r="3051" spans="23:26" x14ac:dyDescent="0.2">
      <c r="W3051" s="402"/>
      <c r="X3051" s="402"/>
      <c r="Y3051" s="402"/>
      <c r="Z3051" s="402"/>
    </row>
    <row r="3052" spans="23:26" x14ac:dyDescent="0.2">
      <c r="W3052" s="402"/>
      <c r="X3052" s="402"/>
      <c r="Y3052" s="402"/>
      <c r="Z3052" s="402"/>
    </row>
    <row r="3053" spans="23:26" x14ac:dyDescent="0.2">
      <c r="W3053" s="402"/>
      <c r="X3053" s="402"/>
      <c r="Y3053" s="402"/>
      <c r="Z3053" s="402"/>
    </row>
    <row r="3054" spans="23:26" x14ac:dyDescent="0.2">
      <c r="W3054" s="402"/>
      <c r="X3054" s="402"/>
      <c r="Y3054" s="402"/>
      <c r="Z3054" s="402"/>
    </row>
    <row r="3055" spans="23:26" x14ac:dyDescent="0.2">
      <c r="W3055" s="402"/>
      <c r="X3055" s="402"/>
      <c r="Y3055" s="402"/>
      <c r="Z3055" s="402"/>
    </row>
    <row r="3056" spans="23:26" x14ac:dyDescent="0.2">
      <c r="W3056" s="402"/>
      <c r="X3056" s="402"/>
      <c r="Y3056" s="402"/>
      <c r="Z3056" s="402"/>
    </row>
    <row r="3057" spans="23:26" x14ac:dyDescent="0.2">
      <c r="W3057" s="402"/>
      <c r="X3057" s="402"/>
      <c r="Y3057" s="402"/>
      <c r="Z3057" s="402"/>
    </row>
    <row r="3058" spans="23:26" x14ac:dyDescent="0.2">
      <c r="W3058" s="402"/>
      <c r="X3058" s="402"/>
      <c r="Y3058" s="402"/>
      <c r="Z3058" s="402"/>
    </row>
    <row r="3059" spans="23:26" x14ac:dyDescent="0.2">
      <c r="W3059" s="402"/>
      <c r="X3059" s="402"/>
      <c r="Y3059" s="402"/>
      <c r="Z3059" s="402"/>
    </row>
    <row r="3060" spans="23:26" x14ac:dyDescent="0.2">
      <c r="W3060" s="402"/>
      <c r="X3060" s="402"/>
      <c r="Y3060" s="402"/>
      <c r="Z3060" s="402"/>
    </row>
    <row r="3061" spans="23:26" x14ac:dyDescent="0.2">
      <c r="W3061" s="402"/>
      <c r="X3061" s="402"/>
      <c r="Y3061" s="402"/>
      <c r="Z3061" s="402"/>
    </row>
    <row r="3062" spans="23:26" x14ac:dyDescent="0.2">
      <c r="W3062" s="402"/>
      <c r="X3062" s="402"/>
      <c r="Y3062" s="402"/>
      <c r="Z3062" s="402"/>
    </row>
    <row r="3063" spans="23:26" x14ac:dyDescent="0.2">
      <c r="W3063" s="402"/>
      <c r="X3063" s="402"/>
      <c r="Y3063" s="402"/>
      <c r="Z3063" s="402"/>
    </row>
    <row r="3064" spans="23:26" x14ac:dyDescent="0.2">
      <c r="W3064" s="402"/>
      <c r="X3064" s="402"/>
      <c r="Y3064" s="402"/>
      <c r="Z3064" s="402"/>
    </row>
    <row r="3065" spans="23:26" x14ac:dyDescent="0.2">
      <c r="W3065" s="402"/>
      <c r="X3065" s="402"/>
      <c r="Y3065" s="402"/>
      <c r="Z3065" s="402"/>
    </row>
    <row r="3066" spans="23:26" x14ac:dyDescent="0.2">
      <c r="W3066" s="402"/>
      <c r="X3066" s="402"/>
      <c r="Y3066" s="402"/>
      <c r="Z3066" s="402"/>
    </row>
    <row r="3067" spans="23:26" x14ac:dyDescent="0.2">
      <c r="W3067" s="402"/>
      <c r="X3067" s="402"/>
      <c r="Y3067" s="402"/>
      <c r="Z3067" s="402"/>
    </row>
    <row r="3068" spans="23:26" x14ac:dyDescent="0.2">
      <c r="W3068" s="402"/>
      <c r="X3068" s="402"/>
      <c r="Y3068" s="402"/>
      <c r="Z3068" s="402"/>
    </row>
    <row r="3069" spans="23:26" x14ac:dyDescent="0.2">
      <c r="W3069" s="402"/>
      <c r="X3069" s="402"/>
      <c r="Y3069" s="402"/>
      <c r="Z3069" s="402"/>
    </row>
    <row r="3070" spans="23:26" x14ac:dyDescent="0.2">
      <c r="W3070" s="402"/>
      <c r="X3070" s="402"/>
      <c r="Y3070" s="402"/>
      <c r="Z3070" s="402"/>
    </row>
    <row r="3071" spans="23:26" x14ac:dyDescent="0.2">
      <c r="W3071" s="402"/>
      <c r="X3071" s="402"/>
      <c r="Y3071" s="402"/>
      <c r="Z3071" s="402"/>
    </row>
    <row r="3072" spans="23:26" x14ac:dyDescent="0.2">
      <c r="W3072" s="402"/>
      <c r="X3072" s="402"/>
      <c r="Y3072" s="402"/>
      <c r="Z3072" s="402"/>
    </row>
    <row r="3073" spans="23:26" x14ac:dyDescent="0.2">
      <c r="W3073" s="402"/>
      <c r="X3073" s="402"/>
      <c r="Y3073" s="402"/>
      <c r="Z3073" s="402"/>
    </row>
    <row r="3074" spans="23:26" x14ac:dyDescent="0.2">
      <c r="W3074" s="402"/>
      <c r="X3074" s="402"/>
      <c r="Y3074" s="402"/>
      <c r="Z3074" s="402"/>
    </row>
    <row r="3075" spans="23:26" x14ac:dyDescent="0.2">
      <c r="W3075" s="402"/>
      <c r="X3075" s="402"/>
      <c r="Y3075" s="402"/>
      <c r="Z3075" s="402"/>
    </row>
    <row r="3076" spans="23:26" x14ac:dyDescent="0.2">
      <c r="W3076" s="402"/>
      <c r="X3076" s="402"/>
      <c r="Y3076" s="402"/>
      <c r="Z3076" s="402"/>
    </row>
    <row r="3077" spans="23:26" x14ac:dyDescent="0.2">
      <c r="W3077" s="402"/>
      <c r="X3077" s="402"/>
      <c r="Y3077" s="402"/>
      <c r="Z3077" s="402"/>
    </row>
    <row r="3078" spans="23:26" x14ac:dyDescent="0.2">
      <c r="W3078" s="402"/>
      <c r="X3078" s="402"/>
      <c r="Y3078" s="402"/>
      <c r="Z3078" s="402"/>
    </row>
    <row r="3079" spans="23:26" x14ac:dyDescent="0.2">
      <c r="W3079" s="402"/>
      <c r="X3079" s="402"/>
      <c r="Y3079" s="402"/>
      <c r="Z3079" s="402"/>
    </row>
    <row r="3080" spans="23:26" x14ac:dyDescent="0.2">
      <c r="W3080" s="402"/>
      <c r="X3080" s="402"/>
      <c r="Y3080" s="402"/>
      <c r="Z3080" s="402"/>
    </row>
    <row r="3081" spans="23:26" x14ac:dyDescent="0.2">
      <c r="W3081" s="402"/>
      <c r="X3081" s="402"/>
      <c r="Y3081" s="402"/>
      <c r="Z3081" s="402"/>
    </row>
    <row r="3082" spans="23:26" x14ac:dyDescent="0.2">
      <c r="W3082" s="402"/>
      <c r="X3082" s="402"/>
      <c r="Y3082" s="402"/>
      <c r="Z3082" s="402"/>
    </row>
    <row r="3083" spans="23:26" x14ac:dyDescent="0.2">
      <c r="W3083" s="402"/>
      <c r="X3083" s="402"/>
      <c r="Y3083" s="402"/>
      <c r="Z3083" s="402"/>
    </row>
    <row r="3084" spans="23:26" x14ac:dyDescent="0.2">
      <c r="W3084" s="402"/>
      <c r="X3084" s="402"/>
      <c r="Y3084" s="402"/>
      <c r="Z3084" s="402"/>
    </row>
    <row r="3085" spans="23:26" x14ac:dyDescent="0.2">
      <c r="W3085" s="402"/>
      <c r="X3085" s="402"/>
      <c r="Y3085" s="402"/>
      <c r="Z3085" s="402"/>
    </row>
    <row r="3086" spans="23:26" x14ac:dyDescent="0.2">
      <c r="W3086" s="402"/>
      <c r="X3086" s="402"/>
      <c r="Y3086" s="402"/>
      <c r="Z3086" s="402"/>
    </row>
    <row r="3087" spans="23:26" x14ac:dyDescent="0.2">
      <c r="W3087" s="402"/>
      <c r="X3087" s="402"/>
      <c r="Y3087" s="402"/>
      <c r="Z3087" s="402"/>
    </row>
    <row r="3088" spans="23:26" x14ac:dyDescent="0.2">
      <c r="W3088" s="402"/>
      <c r="X3088" s="402"/>
      <c r="Y3088" s="402"/>
      <c r="Z3088" s="402"/>
    </row>
    <row r="3089" spans="23:26" x14ac:dyDescent="0.2">
      <c r="W3089" s="402"/>
      <c r="X3089" s="402"/>
      <c r="Y3089" s="402"/>
      <c r="Z3089" s="402"/>
    </row>
    <row r="3090" spans="23:26" x14ac:dyDescent="0.2">
      <c r="W3090" s="402"/>
      <c r="X3090" s="402"/>
      <c r="Y3090" s="402"/>
      <c r="Z3090" s="402"/>
    </row>
    <row r="3091" spans="23:26" x14ac:dyDescent="0.2">
      <c r="W3091" s="402"/>
      <c r="X3091" s="402"/>
      <c r="Y3091" s="402"/>
      <c r="Z3091" s="402"/>
    </row>
    <row r="3092" spans="23:26" x14ac:dyDescent="0.2">
      <c r="W3092" s="402"/>
      <c r="X3092" s="402"/>
      <c r="Y3092" s="402"/>
      <c r="Z3092" s="402"/>
    </row>
    <row r="3093" spans="23:26" x14ac:dyDescent="0.2">
      <c r="W3093" s="402"/>
      <c r="X3093" s="402"/>
      <c r="Y3093" s="402"/>
      <c r="Z3093" s="402"/>
    </row>
    <row r="3094" spans="23:26" x14ac:dyDescent="0.2">
      <c r="W3094" s="402"/>
      <c r="X3094" s="402"/>
      <c r="Y3094" s="402"/>
      <c r="Z3094" s="402"/>
    </row>
    <row r="3095" spans="23:26" x14ac:dyDescent="0.2">
      <c r="W3095" s="402"/>
      <c r="X3095" s="402"/>
      <c r="Y3095" s="402"/>
      <c r="Z3095" s="402"/>
    </row>
    <row r="3096" spans="23:26" x14ac:dyDescent="0.2">
      <c r="W3096" s="402"/>
      <c r="X3096" s="402"/>
      <c r="Y3096" s="402"/>
      <c r="Z3096" s="402"/>
    </row>
    <row r="3097" spans="23:26" x14ac:dyDescent="0.2">
      <c r="W3097" s="402"/>
      <c r="X3097" s="402"/>
      <c r="Y3097" s="402"/>
      <c r="Z3097" s="402"/>
    </row>
    <row r="3098" spans="23:26" x14ac:dyDescent="0.2">
      <c r="W3098" s="402"/>
      <c r="X3098" s="402"/>
      <c r="Y3098" s="402"/>
      <c r="Z3098" s="402"/>
    </row>
    <row r="3099" spans="23:26" x14ac:dyDescent="0.2">
      <c r="W3099" s="402"/>
      <c r="X3099" s="402"/>
      <c r="Y3099" s="402"/>
      <c r="Z3099" s="402"/>
    </row>
    <row r="3100" spans="23:26" x14ac:dyDescent="0.2">
      <c r="W3100" s="402"/>
      <c r="X3100" s="402"/>
      <c r="Y3100" s="402"/>
      <c r="Z3100" s="402"/>
    </row>
    <row r="3101" spans="23:26" x14ac:dyDescent="0.2">
      <c r="W3101" s="402"/>
      <c r="X3101" s="402"/>
      <c r="Y3101" s="402"/>
      <c r="Z3101" s="402"/>
    </row>
    <row r="3102" spans="23:26" x14ac:dyDescent="0.2">
      <c r="W3102" s="402"/>
      <c r="X3102" s="402"/>
      <c r="Y3102" s="402"/>
      <c r="Z3102" s="402"/>
    </row>
    <row r="3103" spans="23:26" x14ac:dyDescent="0.2">
      <c r="W3103" s="402"/>
      <c r="X3103" s="402"/>
      <c r="Y3103" s="402"/>
      <c r="Z3103" s="402"/>
    </row>
    <row r="3104" spans="23:26" x14ac:dyDescent="0.2">
      <c r="W3104" s="402"/>
      <c r="X3104" s="402"/>
      <c r="Y3104" s="402"/>
      <c r="Z3104" s="402"/>
    </row>
    <row r="3105" spans="23:26" x14ac:dyDescent="0.2">
      <c r="W3105" s="402"/>
      <c r="X3105" s="402"/>
      <c r="Y3105" s="402"/>
      <c r="Z3105" s="402"/>
    </row>
    <row r="3106" spans="23:26" x14ac:dyDescent="0.2">
      <c r="W3106" s="402"/>
      <c r="X3106" s="402"/>
      <c r="Y3106" s="402"/>
      <c r="Z3106" s="402"/>
    </row>
    <row r="3107" spans="23:26" x14ac:dyDescent="0.2">
      <c r="W3107" s="402"/>
      <c r="X3107" s="402"/>
      <c r="Y3107" s="402"/>
      <c r="Z3107" s="402"/>
    </row>
    <row r="3108" spans="23:26" x14ac:dyDescent="0.2">
      <c r="W3108" s="402"/>
      <c r="X3108" s="402"/>
      <c r="Y3108" s="402"/>
      <c r="Z3108" s="402"/>
    </row>
    <row r="3109" spans="23:26" x14ac:dyDescent="0.2">
      <c r="W3109" s="402"/>
      <c r="X3109" s="402"/>
      <c r="Y3109" s="402"/>
      <c r="Z3109" s="402"/>
    </row>
    <row r="3110" spans="23:26" x14ac:dyDescent="0.2">
      <c r="W3110" s="402"/>
      <c r="X3110" s="402"/>
      <c r="Y3110" s="402"/>
      <c r="Z3110" s="402"/>
    </row>
    <row r="3111" spans="23:26" x14ac:dyDescent="0.2">
      <c r="W3111" s="402"/>
      <c r="X3111" s="402"/>
      <c r="Y3111" s="402"/>
      <c r="Z3111" s="402"/>
    </row>
    <row r="3112" spans="23:26" x14ac:dyDescent="0.2">
      <c r="W3112" s="402"/>
      <c r="X3112" s="402"/>
      <c r="Y3112" s="402"/>
      <c r="Z3112" s="402"/>
    </row>
    <row r="3113" spans="23:26" x14ac:dyDescent="0.2">
      <c r="W3113" s="402"/>
      <c r="X3113" s="402"/>
      <c r="Y3113" s="402"/>
      <c r="Z3113" s="402"/>
    </row>
    <row r="3114" spans="23:26" x14ac:dyDescent="0.2">
      <c r="W3114" s="402"/>
      <c r="X3114" s="402"/>
      <c r="Y3114" s="402"/>
      <c r="Z3114" s="402"/>
    </row>
    <row r="3115" spans="23:26" x14ac:dyDescent="0.2">
      <c r="W3115" s="402"/>
      <c r="X3115" s="402"/>
      <c r="Y3115" s="402"/>
      <c r="Z3115" s="402"/>
    </row>
    <row r="3116" spans="23:26" x14ac:dyDescent="0.2">
      <c r="W3116" s="402"/>
      <c r="X3116" s="402"/>
      <c r="Y3116" s="402"/>
      <c r="Z3116" s="402"/>
    </row>
    <row r="3117" spans="23:26" x14ac:dyDescent="0.2">
      <c r="W3117" s="402"/>
      <c r="X3117" s="402"/>
      <c r="Y3117" s="402"/>
      <c r="Z3117" s="402"/>
    </row>
    <row r="3118" spans="23:26" x14ac:dyDescent="0.2">
      <c r="W3118" s="402"/>
      <c r="X3118" s="402"/>
      <c r="Y3118" s="402"/>
      <c r="Z3118" s="402"/>
    </row>
    <row r="3119" spans="23:26" x14ac:dyDescent="0.2">
      <c r="W3119" s="402"/>
      <c r="X3119" s="402"/>
      <c r="Y3119" s="402"/>
      <c r="Z3119" s="402"/>
    </row>
    <row r="3120" spans="23:26" x14ac:dyDescent="0.2">
      <c r="W3120" s="402"/>
      <c r="X3120" s="402"/>
      <c r="Y3120" s="402"/>
      <c r="Z3120" s="402"/>
    </row>
    <row r="3121" spans="23:26" x14ac:dyDescent="0.2">
      <c r="W3121" s="402"/>
      <c r="X3121" s="402"/>
      <c r="Y3121" s="402"/>
      <c r="Z3121" s="402"/>
    </row>
    <row r="3122" spans="23:26" x14ac:dyDescent="0.2">
      <c r="W3122" s="402"/>
      <c r="X3122" s="402"/>
      <c r="Y3122" s="402"/>
      <c r="Z3122" s="402"/>
    </row>
    <row r="3123" spans="23:26" x14ac:dyDescent="0.2">
      <c r="W3123" s="402"/>
      <c r="X3123" s="402"/>
      <c r="Y3123" s="402"/>
      <c r="Z3123" s="402"/>
    </row>
    <row r="3124" spans="23:26" x14ac:dyDescent="0.2">
      <c r="W3124" s="402"/>
      <c r="X3124" s="402"/>
      <c r="Y3124" s="402"/>
      <c r="Z3124" s="402"/>
    </row>
    <row r="3125" spans="23:26" x14ac:dyDescent="0.2">
      <c r="W3125" s="402"/>
      <c r="X3125" s="402"/>
      <c r="Y3125" s="402"/>
      <c r="Z3125" s="402"/>
    </row>
    <row r="3126" spans="23:26" x14ac:dyDescent="0.2">
      <c r="W3126" s="402"/>
      <c r="X3126" s="402"/>
      <c r="Y3126" s="402"/>
      <c r="Z3126" s="402"/>
    </row>
    <row r="3127" spans="23:26" x14ac:dyDescent="0.2">
      <c r="W3127" s="402"/>
      <c r="X3127" s="402"/>
      <c r="Y3127" s="402"/>
      <c r="Z3127" s="402"/>
    </row>
    <row r="3128" spans="23:26" x14ac:dyDescent="0.2">
      <c r="W3128" s="402"/>
      <c r="X3128" s="402"/>
      <c r="Y3128" s="402"/>
      <c r="Z3128" s="402"/>
    </row>
    <row r="3129" spans="23:26" x14ac:dyDescent="0.2">
      <c r="W3129" s="402"/>
      <c r="X3129" s="402"/>
      <c r="Y3129" s="402"/>
      <c r="Z3129" s="402"/>
    </row>
    <row r="3130" spans="23:26" x14ac:dyDescent="0.2">
      <c r="W3130" s="402"/>
      <c r="X3130" s="402"/>
      <c r="Y3130" s="402"/>
      <c r="Z3130" s="402"/>
    </row>
    <row r="3131" spans="23:26" x14ac:dyDescent="0.2">
      <c r="W3131" s="402"/>
      <c r="X3131" s="402"/>
      <c r="Y3131" s="402"/>
      <c r="Z3131" s="402"/>
    </row>
    <row r="3132" spans="23:26" x14ac:dyDescent="0.2">
      <c r="W3132" s="402"/>
      <c r="X3132" s="402"/>
      <c r="Y3132" s="402"/>
      <c r="Z3132" s="402"/>
    </row>
    <row r="3133" spans="23:26" x14ac:dyDescent="0.2">
      <c r="W3133" s="402"/>
      <c r="X3133" s="402"/>
      <c r="Y3133" s="402"/>
      <c r="Z3133" s="402"/>
    </row>
    <row r="3134" spans="23:26" x14ac:dyDescent="0.2">
      <c r="W3134" s="402"/>
      <c r="X3134" s="402"/>
      <c r="Y3134" s="402"/>
      <c r="Z3134" s="402"/>
    </row>
    <row r="3135" spans="23:26" x14ac:dyDescent="0.2">
      <c r="W3135" s="402"/>
      <c r="X3135" s="402"/>
      <c r="Y3135" s="402"/>
      <c r="Z3135" s="402"/>
    </row>
    <row r="3136" spans="23:26" x14ac:dyDescent="0.2">
      <c r="W3136" s="402"/>
      <c r="X3136" s="402"/>
      <c r="Y3136" s="402"/>
      <c r="Z3136" s="402"/>
    </row>
    <row r="3137" spans="23:26" x14ac:dyDescent="0.2">
      <c r="W3137" s="402"/>
      <c r="X3137" s="402"/>
      <c r="Y3137" s="402"/>
      <c r="Z3137" s="402"/>
    </row>
    <row r="3138" spans="23:26" x14ac:dyDescent="0.2">
      <c r="W3138" s="402"/>
      <c r="X3138" s="402"/>
      <c r="Y3138" s="402"/>
      <c r="Z3138" s="402"/>
    </row>
    <row r="3139" spans="23:26" x14ac:dyDescent="0.2">
      <c r="W3139" s="402"/>
      <c r="X3139" s="402"/>
      <c r="Y3139" s="402"/>
      <c r="Z3139" s="402"/>
    </row>
    <row r="3140" spans="23:26" x14ac:dyDescent="0.2">
      <c r="W3140" s="402"/>
      <c r="X3140" s="402"/>
      <c r="Y3140" s="402"/>
      <c r="Z3140" s="402"/>
    </row>
    <row r="3141" spans="23:26" x14ac:dyDescent="0.2">
      <c r="W3141" s="402"/>
      <c r="X3141" s="402"/>
      <c r="Y3141" s="402"/>
      <c r="Z3141" s="402"/>
    </row>
    <row r="3142" spans="23:26" x14ac:dyDescent="0.2">
      <c r="W3142" s="402"/>
      <c r="X3142" s="402"/>
      <c r="Y3142" s="402"/>
      <c r="Z3142" s="402"/>
    </row>
    <row r="3143" spans="23:26" x14ac:dyDescent="0.2">
      <c r="W3143" s="402"/>
      <c r="X3143" s="402"/>
      <c r="Y3143" s="402"/>
      <c r="Z3143" s="402"/>
    </row>
    <row r="3144" spans="23:26" x14ac:dyDescent="0.2">
      <c r="W3144" s="402"/>
      <c r="X3144" s="402"/>
      <c r="Y3144" s="402"/>
      <c r="Z3144" s="402"/>
    </row>
    <row r="3145" spans="23:26" x14ac:dyDescent="0.2">
      <c r="W3145" s="402"/>
      <c r="X3145" s="402"/>
      <c r="Y3145" s="402"/>
      <c r="Z3145" s="402"/>
    </row>
    <row r="3146" spans="23:26" x14ac:dyDescent="0.2">
      <c r="W3146" s="402"/>
      <c r="X3146" s="402"/>
      <c r="Y3146" s="402"/>
      <c r="Z3146" s="402"/>
    </row>
    <row r="3147" spans="23:26" x14ac:dyDescent="0.2">
      <c r="W3147" s="402"/>
      <c r="X3147" s="402"/>
      <c r="Y3147" s="402"/>
      <c r="Z3147" s="402"/>
    </row>
    <row r="3148" spans="23:26" x14ac:dyDescent="0.2">
      <c r="W3148" s="402"/>
      <c r="X3148" s="402"/>
      <c r="Y3148" s="402"/>
      <c r="Z3148" s="402"/>
    </row>
    <row r="3149" spans="23:26" x14ac:dyDescent="0.2">
      <c r="W3149" s="402"/>
      <c r="X3149" s="402"/>
      <c r="Y3149" s="402"/>
      <c r="Z3149" s="402"/>
    </row>
    <row r="3150" spans="23:26" x14ac:dyDescent="0.2">
      <c r="W3150" s="402"/>
      <c r="X3150" s="402"/>
      <c r="Y3150" s="402"/>
      <c r="Z3150" s="402"/>
    </row>
    <row r="3151" spans="23:26" x14ac:dyDescent="0.2">
      <c r="W3151" s="402"/>
      <c r="X3151" s="402"/>
      <c r="Y3151" s="402"/>
      <c r="Z3151" s="402"/>
    </row>
    <row r="3152" spans="23:26" x14ac:dyDescent="0.2">
      <c r="W3152" s="402"/>
      <c r="X3152" s="402"/>
      <c r="Y3152" s="402"/>
      <c r="Z3152" s="402"/>
    </row>
    <row r="3153" spans="23:26" x14ac:dyDescent="0.2">
      <c r="W3153" s="402"/>
      <c r="X3153" s="402"/>
      <c r="Y3153" s="402"/>
      <c r="Z3153" s="402"/>
    </row>
    <row r="3154" spans="23:26" x14ac:dyDescent="0.2">
      <c r="W3154" s="402"/>
      <c r="X3154" s="402"/>
      <c r="Y3154" s="402"/>
      <c r="Z3154" s="402"/>
    </row>
    <row r="3155" spans="23:26" x14ac:dyDescent="0.2">
      <c r="W3155" s="402"/>
      <c r="X3155" s="402"/>
      <c r="Y3155" s="402"/>
      <c r="Z3155" s="402"/>
    </row>
    <row r="3156" spans="23:26" x14ac:dyDescent="0.2">
      <c r="W3156" s="402"/>
      <c r="X3156" s="402"/>
      <c r="Y3156" s="402"/>
      <c r="Z3156" s="402"/>
    </row>
    <row r="3157" spans="23:26" x14ac:dyDescent="0.2">
      <c r="W3157" s="402"/>
      <c r="X3157" s="402"/>
      <c r="Y3157" s="402"/>
      <c r="Z3157" s="402"/>
    </row>
    <row r="3158" spans="23:26" x14ac:dyDescent="0.2">
      <c r="W3158" s="402"/>
      <c r="X3158" s="402"/>
      <c r="Y3158" s="402"/>
      <c r="Z3158" s="402"/>
    </row>
    <row r="3159" spans="23:26" x14ac:dyDescent="0.2">
      <c r="W3159" s="402"/>
      <c r="X3159" s="402"/>
      <c r="Y3159" s="402"/>
      <c r="Z3159" s="402"/>
    </row>
    <row r="3160" spans="23:26" x14ac:dyDescent="0.2">
      <c r="W3160" s="402"/>
      <c r="X3160" s="402"/>
      <c r="Y3160" s="402"/>
      <c r="Z3160" s="402"/>
    </row>
    <row r="3161" spans="23:26" x14ac:dyDescent="0.2">
      <c r="W3161" s="402"/>
      <c r="X3161" s="402"/>
      <c r="Y3161" s="402"/>
      <c r="Z3161" s="402"/>
    </row>
    <row r="3162" spans="23:26" x14ac:dyDescent="0.2">
      <c r="W3162" s="402"/>
      <c r="X3162" s="402"/>
      <c r="Y3162" s="402"/>
      <c r="Z3162" s="402"/>
    </row>
    <row r="3163" spans="23:26" x14ac:dyDescent="0.2">
      <c r="W3163" s="402"/>
      <c r="X3163" s="402"/>
      <c r="Y3163" s="402"/>
      <c r="Z3163" s="402"/>
    </row>
    <row r="3164" spans="23:26" x14ac:dyDescent="0.2">
      <c r="W3164" s="402"/>
      <c r="X3164" s="402"/>
      <c r="Y3164" s="402"/>
      <c r="Z3164" s="402"/>
    </row>
    <row r="3165" spans="23:26" x14ac:dyDescent="0.2">
      <c r="W3165" s="402"/>
      <c r="X3165" s="402"/>
      <c r="Y3165" s="402"/>
      <c r="Z3165" s="402"/>
    </row>
    <row r="3166" spans="23:26" x14ac:dyDescent="0.2">
      <c r="W3166" s="402"/>
      <c r="X3166" s="402"/>
      <c r="Y3166" s="402"/>
      <c r="Z3166" s="402"/>
    </row>
    <row r="3167" spans="23:26" x14ac:dyDescent="0.2">
      <c r="W3167" s="402"/>
      <c r="X3167" s="402"/>
      <c r="Y3167" s="402"/>
      <c r="Z3167" s="402"/>
    </row>
    <row r="3168" spans="23:26" x14ac:dyDescent="0.2">
      <c r="W3168" s="402"/>
      <c r="X3168" s="402"/>
      <c r="Y3168" s="402"/>
      <c r="Z3168" s="402"/>
    </row>
    <row r="3169" spans="23:26" x14ac:dyDescent="0.2">
      <c r="W3169" s="402"/>
      <c r="X3169" s="402"/>
      <c r="Y3169" s="402"/>
      <c r="Z3169" s="402"/>
    </row>
    <row r="3170" spans="23:26" x14ac:dyDescent="0.2">
      <c r="W3170" s="402"/>
      <c r="X3170" s="402"/>
      <c r="Y3170" s="402"/>
      <c r="Z3170" s="402"/>
    </row>
    <row r="3171" spans="23:26" x14ac:dyDescent="0.2">
      <c r="W3171" s="402"/>
      <c r="X3171" s="402"/>
      <c r="Y3171" s="402"/>
      <c r="Z3171" s="402"/>
    </row>
    <row r="3172" spans="23:26" x14ac:dyDescent="0.2">
      <c r="W3172" s="402"/>
      <c r="X3172" s="402"/>
      <c r="Y3172" s="402"/>
      <c r="Z3172" s="402"/>
    </row>
    <row r="3173" spans="23:26" x14ac:dyDescent="0.2">
      <c r="W3173" s="402"/>
      <c r="X3173" s="402"/>
      <c r="Y3173" s="402"/>
      <c r="Z3173" s="402"/>
    </row>
    <row r="3174" spans="23:26" x14ac:dyDescent="0.2">
      <c r="W3174" s="402"/>
      <c r="X3174" s="402"/>
      <c r="Y3174" s="402"/>
      <c r="Z3174" s="402"/>
    </row>
    <row r="3175" spans="23:26" x14ac:dyDescent="0.2">
      <c r="W3175" s="402"/>
      <c r="X3175" s="402"/>
      <c r="Y3175" s="402"/>
      <c r="Z3175" s="402"/>
    </row>
    <row r="3176" spans="23:26" x14ac:dyDescent="0.2">
      <c r="W3176" s="402"/>
      <c r="X3176" s="402"/>
      <c r="Y3176" s="402"/>
      <c r="Z3176" s="402"/>
    </row>
    <row r="3177" spans="23:26" x14ac:dyDescent="0.2">
      <c r="W3177" s="402"/>
      <c r="X3177" s="402"/>
      <c r="Y3177" s="402"/>
      <c r="Z3177" s="402"/>
    </row>
    <row r="3178" spans="23:26" x14ac:dyDescent="0.2">
      <c r="W3178" s="402"/>
      <c r="X3178" s="402"/>
      <c r="Y3178" s="402"/>
      <c r="Z3178" s="402"/>
    </row>
    <row r="3179" spans="23:26" x14ac:dyDescent="0.2">
      <c r="W3179" s="402"/>
      <c r="X3179" s="402"/>
      <c r="Y3179" s="402"/>
      <c r="Z3179" s="402"/>
    </row>
    <row r="3180" spans="23:26" x14ac:dyDescent="0.2">
      <c r="W3180" s="402"/>
      <c r="X3180" s="402"/>
      <c r="Y3180" s="402"/>
      <c r="Z3180" s="402"/>
    </row>
    <row r="3181" spans="23:26" x14ac:dyDescent="0.2">
      <c r="W3181" s="402"/>
      <c r="X3181" s="402"/>
      <c r="Y3181" s="402"/>
      <c r="Z3181" s="402"/>
    </row>
    <row r="3182" spans="23:26" x14ac:dyDescent="0.2">
      <c r="W3182" s="402"/>
      <c r="X3182" s="402"/>
      <c r="Y3182" s="402"/>
      <c r="Z3182" s="402"/>
    </row>
    <row r="3183" spans="23:26" x14ac:dyDescent="0.2">
      <c r="W3183" s="402"/>
      <c r="X3183" s="402"/>
      <c r="Y3183" s="402"/>
      <c r="Z3183" s="402"/>
    </row>
    <row r="3184" spans="23:26" x14ac:dyDescent="0.2">
      <c r="W3184" s="402"/>
      <c r="X3184" s="402"/>
      <c r="Y3184" s="402"/>
      <c r="Z3184" s="402"/>
    </row>
    <row r="3185" spans="23:26" x14ac:dyDescent="0.2">
      <c r="W3185" s="402"/>
      <c r="X3185" s="402"/>
      <c r="Y3185" s="402"/>
      <c r="Z3185" s="402"/>
    </row>
    <row r="3186" spans="23:26" x14ac:dyDescent="0.2">
      <c r="W3186" s="402"/>
      <c r="X3186" s="402"/>
      <c r="Y3186" s="402"/>
      <c r="Z3186" s="402"/>
    </row>
    <row r="3187" spans="23:26" x14ac:dyDescent="0.2">
      <c r="W3187" s="402"/>
      <c r="X3187" s="402"/>
      <c r="Y3187" s="402"/>
      <c r="Z3187" s="402"/>
    </row>
    <row r="3188" spans="23:26" x14ac:dyDescent="0.2">
      <c r="W3188" s="402"/>
      <c r="X3188" s="402"/>
      <c r="Y3188" s="402"/>
      <c r="Z3188" s="402"/>
    </row>
    <row r="3189" spans="23:26" x14ac:dyDescent="0.2">
      <c r="W3189" s="402"/>
      <c r="X3189" s="402"/>
      <c r="Y3189" s="402"/>
      <c r="Z3189" s="402"/>
    </row>
    <row r="3190" spans="23:26" x14ac:dyDescent="0.2">
      <c r="W3190" s="402"/>
      <c r="X3190" s="402"/>
      <c r="Y3190" s="402"/>
      <c r="Z3190" s="402"/>
    </row>
    <row r="3191" spans="23:26" x14ac:dyDescent="0.2">
      <c r="W3191" s="402"/>
      <c r="X3191" s="402"/>
      <c r="Y3191" s="402"/>
      <c r="Z3191" s="402"/>
    </row>
    <row r="3192" spans="23:26" x14ac:dyDescent="0.2">
      <c r="W3192" s="402"/>
      <c r="X3192" s="402"/>
      <c r="Y3192" s="402"/>
      <c r="Z3192" s="402"/>
    </row>
    <row r="3193" spans="23:26" x14ac:dyDescent="0.2">
      <c r="W3193" s="402"/>
      <c r="X3193" s="402"/>
      <c r="Y3193" s="402"/>
      <c r="Z3193" s="402"/>
    </row>
    <row r="3194" spans="23:26" x14ac:dyDescent="0.2">
      <c r="W3194" s="402"/>
      <c r="X3194" s="402"/>
      <c r="Y3194" s="402"/>
      <c r="Z3194" s="402"/>
    </row>
    <row r="3195" spans="23:26" x14ac:dyDescent="0.2">
      <c r="W3195" s="402"/>
      <c r="X3195" s="402"/>
      <c r="Y3195" s="402"/>
      <c r="Z3195" s="402"/>
    </row>
    <row r="3196" spans="23:26" x14ac:dyDescent="0.2">
      <c r="W3196" s="402"/>
      <c r="X3196" s="402"/>
      <c r="Y3196" s="402"/>
      <c r="Z3196" s="402"/>
    </row>
    <row r="3197" spans="23:26" x14ac:dyDescent="0.2">
      <c r="W3197" s="402"/>
      <c r="X3197" s="402"/>
      <c r="Y3197" s="402"/>
      <c r="Z3197" s="402"/>
    </row>
    <row r="3198" spans="23:26" x14ac:dyDescent="0.2">
      <c r="W3198" s="402"/>
      <c r="X3198" s="402"/>
      <c r="Y3198" s="402"/>
      <c r="Z3198" s="402"/>
    </row>
    <row r="3199" spans="23:26" x14ac:dyDescent="0.2">
      <c r="W3199" s="402"/>
      <c r="X3199" s="402"/>
      <c r="Y3199" s="402"/>
      <c r="Z3199" s="402"/>
    </row>
    <row r="3200" spans="23:26" x14ac:dyDescent="0.2">
      <c r="W3200" s="402"/>
      <c r="X3200" s="402"/>
      <c r="Y3200" s="402"/>
      <c r="Z3200" s="402"/>
    </row>
    <row r="3201" spans="23:26" x14ac:dyDescent="0.2">
      <c r="W3201" s="402"/>
      <c r="X3201" s="402"/>
      <c r="Y3201" s="402"/>
      <c r="Z3201" s="402"/>
    </row>
    <row r="3202" spans="23:26" x14ac:dyDescent="0.2">
      <c r="W3202" s="402"/>
      <c r="X3202" s="402"/>
      <c r="Y3202" s="402"/>
      <c r="Z3202" s="402"/>
    </row>
    <row r="3203" spans="23:26" x14ac:dyDescent="0.2">
      <c r="W3203" s="402"/>
      <c r="X3203" s="402"/>
      <c r="Y3203" s="402"/>
      <c r="Z3203" s="402"/>
    </row>
    <row r="3204" spans="23:26" x14ac:dyDescent="0.2">
      <c r="W3204" s="402"/>
      <c r="X3204" s="402"/>
      <c r="Y3204" s="402"/>
      <c r="Z3204" s="402"/>
    </row>
    <row r="3205" spans="23:26" x14ac:dyDescent="0.2">
      <c r="W3205" s="402"/>
      <c r="X3205" s="402"/>
      <c r="Y3205" s="402"/>
      <c r="Z3205" s="402"/>
    </row>
    <row r="3206" spans="23:26" x14ac:dyDescent="0.2">
      <c r="W3206" s="402"/>
      <c r="X3206" s="402"/>
      <c r="Y3206" s="402"/>
      <c r="Z3206" s="402"/>
    </row>
    <row r="3207" spans="23:26" x14ac:dyDescent="0.2">
      <c r="W3207" s="402"/>
      <c r="X3207" s="402"/>
      <c r="Y3207" s="402"/>
      <c r="Z3207" s="402"/>
    </row>
    <row r="3208" spans="23:26" x14ac:dyDescent="0.2">
      <c r="W3208" s="402"/>
      <c r="X3208" s="402"/>
      <c r="Y3208" s="402"/>
      <c r="Z3208" s="402"/>
    </row>
    <row r="3209" spans="23:26" x14ac:dyDescent="0.2">
      <c r="W3209" s="402"/>
      <c r="X3209" s="402"/>
      <c r="Y3209" s="402"/>
      <c r="Z3209" s="402"/>
    </row>
    <row r="3210" spans="23:26" x14ac:dyDescent="0.2">
      <c r="W3210" s="402"/>
      <c r="X3210" s="402"/>
      <c r="Y3210" s="402"/>
      <c r="Z3210" s="402"/>
    </row>
    <row r="3211" spans="23:26" x14ac:dyDescent="0.2">
      <c r="W3211" s="402"/>
      <c r="X3211" s="402"/>
      <c r="Y3211" s="402"/>
      <c r="Z3211" s="402"/>
    </row>
    <row r="3212" spans="23:26" x14ac:dyDescent="0.2">
      <c r="W3212" s="402"/>
      <c r="X3212" s="402"/>
      <c r="Y3212" s="402"/>
      <c r="Z3212" s="402"/>
    </row>
    <row r="3213" spans="23:26" x14ac:dyDescent="0.2">
      <c r="W3213" s="402"/>
      <c r="X3213" s="402"/>
      <c r="Y3213" s="402"/>
      <c r="Z3213" s="402"/>
    </row>
    <row r="3214" spans="23:26" x14ac:dyDescent="0.2">
      <c r="W3214" s="402"/>
      <c r="X3214" s="402"/>
      <c r="Y3214" s="402"/>
      <c r="Z3214" s="402"/>
    </row>
    <row r="3215" spans="23:26" x14ac:dyDescent="0.2">
      <c r="W3215" s="402"/>
      <c r="X3215" s="402"/>
      <c r="Y3215" s="402"/>
      <c r="Z3215" s="402"/>
    </row>
    <row r="3216" spans="23:26" x14ac:dyDescent="0.2">
      <c r="W3216" s="402"/>
      <c r="X3216" s="402"/>
      <c r="Y3216" s="402"/>
      <c r="Z3216" s="402"/>
    </row>
    <row r="3217" spans="23:26" x14ac:dyDescent="0.2">
      <c r="W3217" s="402"/>
      <c r="X3217" s="402"/>
      <c r="Y3217" s="402"/>
      <c r="Z3217" s="402"/>
    </row>
    <row r="3218" spans="23:26" x14ac:dyDescent="0.2">
      <c r="W3218" s="402"/>
      <c r="X3218" s="402"/>
      <c r="Y3218" s="402"/>
      <c r="Z3218" s="402"/>
    </row>
    <row r="3219" spans="23:26" x14ac:dyDescent="0.2">
      <c r="W3219" s="402"/>
      <c r="X3219" s="402"/>
      <c r="Y3219" s="402"/>
      <c r="Z3219" s="402"/>
    </row>
    <row r="3220" spans="23:26" x14ac:dyDescent="0.2">
      <c r="W3220" s="402"/>
      <c r="X3220" s="402"/>
      <c r="Y3220" s="402"/>
      <c r="Z3220" s="402"/>
    </row>
    <row r="3221" spans="23:26" x14ac:dyDescent="0.2">
      <c r="W3221" s="402"/>
      <c r="X3221" s="402"/>
      <c r="Y3221" s="402"/>
      <c r="Z3221" s="402"/>
    </row>
    <row r="3222" spans="23:26" x14ac:dyDescent="0.2">
      <c r="W3222" s="402"/>
      <c r="X3222" s="402"/>
      <c r="Y3222" s="402"/>
      <c r="Z3222" s="402"/>
    </row>
    <row r="3223" spans="23:26" x14ac:dyDescent="0.2">
      <c r="W3223" s="402"/>
      <c r="X3223" s="402"/>
      <c r="Y3223" s="402"/>
      <c r="Z3223" s="402"/>
    </row>
    <row r="3224" spans="23:26" x14ac:dyDescent="0.2">
      <c r="W3224" s="402"/>
      <c r="X3224" s="402"/>
      <c r="Y3224" s="402"/>
      <c r="Z3224" s="402"/>
    </row>
    <row r="3225" spans="23:26" x14ac:dyDescent="0.2">
      <c r="W3225" s="402"/>
      <c r="X3225" s="402"/>
      <c r="Y3225" s="402"/>
      <c r="Z3225" s="402"/>
    </row>
    <row r="3226" spans="23:26" x14ac:dyDescent="0.2">
      <c r="W3226" s="402"/>
      <c r="X3226" s="402"/>
      <c r="Y3226" s="402"/>
      <c r="Z3226" s="402"/>
    </row>
    <row r="3227" spans="23:26" x14ac:dyDescent="0.2">
      <c r="W3227" s="402"/>
      <c r="X3227" s="402"/>
      <c r="Y3227" s="402"/>
      <c r="Z3227" s="402"/>
    </row>
    <row r="3228" spans="23:26" x14ac:dyDescent="0.2">
      <c r="W3228" s="402"/>
      <c r="X3228" s="402"/>
      <c r="Y3228" s="402"/>
      <c r="Z3228" s="402"/>
    </row>
    <row r="3229" spans="23:26" x14ac:dyDescent="0.2">
      <c r="W3229" s="402"/>
      <c r="X3229" s="402"/>
      <c r="Y3229" s="402"/>
      <c r="Z3229" s="402"/>
    </row>
    <row r="3230" spans="23:26" x14ac:dyDescent="0.2">
      <c r="W3230" s="402"/>
      <c r="X3230" s="402"/>
      <c r="Y3230" s="402"/>
      <c r="Z3230" s="402"/>
    </row>
    <row r="3231" spans="23:26" x14ac:dyDescent="0.2">
      <c r="W3231" s="402"/>
      <c r="X3231" s="402"/>
      <c r="Y3231" s="402"/>
      <c r="Z3231" s="402"/>
    </row>
    <row r="3232" spans="23:26" x14ac:dyDescent="0.2">
      <c r="W3232" s="402"/>
      <c r="X3232" s="402"/>
      <c r="Y3232" s="402"/>
      <c r="Z3232" s="402"/>
    </row>
    <row r="3233" spans="23:26" x14ac:dyDescent="0.2">
      <c r="W3233" s="402"/>
      <c r="X3233" s="402"/>
      <c r="Y3233" s="402"/>
      <c r="Z3233" s="402"/>
    </row>
    <row r="3234" spans="23:26" x14ac:dyDescent="0.2">
      <c r="W3234" s="402"/>
      <c r="X3234" s="402"/>
      <c r="Y3234" s="402"/>
      <c r="Z3234" s="402"/>
    </row>
    <row r="3235" spans="23:26" x14ac:dyDescent="0.2">
      <c r="W3235" s="402"/>
      <c r="X3235" s="402"/>
      <c r="Y3235" s="402"/>
      <c r="Z3235" s="402"/>
    </row>
    <row r="3236" spans="23:26" x14ac:dyDescent="0.2">
      <c r="W3236" s="402"/>
      <c r="X3236" s="402"/>
      <c r="Y3236" s="402"/>
      <c r="Z3236" s="402"/>
    </row>
    <row r="3237" spans="23:26" x14ac:dyDescent="0.2">
      <c r="W3237" s="402"/>
      <c r="X3237" s="402"/>
      <c r="Y3237" s="402"/>
      <c r="Z3237" s="402"/>
    </row>
    <row r="3238" spans="23:26" x14ac:dyDescent="0.2">
      <c r="W3238" s="402"/>
      <c r="X3238" s="402"/>
      <c r="Y3238" s="402"/>
      <c r="Z3238" s="402"/>
    </row>
    <row r="3239" spans="23:26" x14ac:dyDescent="0.2">
      <c r="W3239" s="402"/>
      <c r="X3239" s="402"/>
      <c r="Y3239" s="402"/>
      <c r="Z3239" s="402"/>
    </row>
    <row r="3240" spans="23:26" x14ac:dyDescent="0.2">
      <c r="W3240" s="402"/>
      <c r="X3240" s="402"/>
      <c r="Y3240" s="402"/>
      <c r="Z3240" s="402"/>
    </row>
    <row r="3241" spans="23:26" x14ac:dyDescent="0.2">
      <c r="W3241" s="402"/>
      <c r="X3241" s="402"/>
      <c r="Y3241" s="402"/>
      <c r="Z3241" s="402"/>
    </row>
    <row r="3242" spans="23:26" x14ac:dyDescent="0.2">
      <c r="W3242" s="402"/>
      <c r="X3242" s="402"/>
      <c r="Y3242" s="402"/>
      <c r="Z3242" s="402"/>
    </row>
    <row r="3243" spans="23:26" x14ac:dyDescent="0.2">
      <c r="W3243" s="402"/>
      <c r="X3243" s="402"/>
      <c r="Y3243" s="402"/>
      <c r="Z3243" s="402"/>
    </row>
    <row r="3244" spans="23:26" x14ac:dyDescent="0.2">
      <c r="W3244" s="402"/>
      <c r="X3244" s="402"/>
      <c r="Y3244" s="402"/>
      <c r="Z3244" s="402"/>
    </row>
    <row r="3245" spans="23:26" x14ac:dyDescent="0.2">
      <c r="W3245" s="402"/>
      <c r="X3245" s="402"/>
      <c r="Y3245" s="402"/>
      <c r="Z3245" s="402"/>
    </row>
    <row r="3246" spans="23:26" x14ac:dyDescent="0.2">
      <c r="W3246" s="402"/>
      <c r="X3246" s="402"/>
      <c r="Y3246" s="402"/>
      <c r="Z3246" s="402"/>
    </row>
    <row r="3247" spans="23:26" x14ac:dyDescent="0.2">
      <c r="W3247" s="402"/>
      <c r="X3247" s="402"/>
      <c r="Y3247" s="402"/>
      <c r="Z3247" s="402"/>
    </row>
    <row r="3248" spans="23:26" x14ac:dyDescent="0.2">
      <c r="W3248" s="402"/>
      <c r="X3248" s="402"/>
      <c r="Y3248" s="402"/>
      <c r="Z3248" s="402"/>
    </row>
    <row r="3249" spans="23:26" x14ac:dyDescent="0.2">
      <c r="W3249" s="402"/>
      <c r="X3249" s="402"/>
      <c r="Y3249" s="402"/>
      <c r="Z3249" s="402"/>
    </row>
    <row r="3250" spans="23:26" x14ac:dyDescent="0.2">
      <c r="W3250" s="402"/>
      <c r="X3250" s="402"/>
      <c r="Y3250" s="402"/>
      <c r="Z3250" s="402"/>
    </row>
    <row r="3251" spans="23:26" x14ac:dyDescent="0.2">
      <c r="W3251" s="402"/>
      <c r="X3251" s="402"/>
      <c r="Y3251" s="402"/>
      <c r="Z3251" s="402"/>
    </row>
    <row r="3252" spans="23:26" x14ac:dyDescent="0.2">
      <c r="W3252" s="402"/>
      <c r="X3252" s="402"/>
      <c r="Y3252" s="402"/>
      <c r="Z3252" s="402"/>
    </row>
    <row r="3253" spans="23:26" x14ac:dyDescent="0.2">
      <c r="W3253" s="402"/>
      <c r="X3253" s="402"/>
      <c r="Y3253" s="402"/>
      <c r="Z3253" s="402"/>
    </row>
    <row r="3254" spans="23:26" x14ac:dyDescent="0.2">
      <c r="W3254" s="402"/>
      <c r="X3254" s="402"/>
      <c r="Y3254" s="402"/>
      <c r="Z3254" s="402"/>
    </row>
    <row r="3255" spans="23:26" x14ac:dyDescent="0.2">
      <c r="W3255" s="402"/>
      <c r="X3255" s="402"/>
      <c r="Y3255" s="402"/>
      <c r="Z3255" s="402"/>
    </row>
    <row r="3256" spans="23:26" x14ac:dyDescent="0.2">
      <c r="W3256" s="402"/>
      <c r="X3256" s="402"/>
      <c r="Y3256" s="402"/>
      <c r="Z3256" s="402"/>
    </row>
    <row r="3257" spans="23:26" x14ac:dyDescent="0.2">
      <c r="W3257" s="402"/>
      <c r="X3257" s="402"/>
      <c r="Y3257" s="402"/>
      <c r="Z3257" s="402"/>
    </row>
    <row r="3258" spans="23:26" x14ac:dyDescent="0.2">
      <c r="W3258" s="402"/>
      <c r="X3258" s="402"/>
      <c r="Y3258" s="402"/>
      <c r="Z3258" s="402"/>
    </row>
    <row r="3259" spans="23:26" x14ac:dyDescent="0.2">
      <c r="W3259" s="402"/>
      <c r="X3259" s="402"/>
      <c r="Y3259" s="402"/>
      <c r="Z3259" s="402"/>
    </row>
    <row r="3260" spans="23:26" x14ac:dyDescent="0.2">
      <c r="W3260" s="402"/>
      <c r="X3260" s="402"/>
      <c r="Y3260" s="402"/>
      <c r="Z3260" s="402"/>
    </row>
    <row r="3261" spans="23:26" x14ac:dyDescent="0.2">
      <c r="W3261" s="402"/>
      <c r="X3261" s="402"/>
      <c r="Y3261" s="402"/>
      <c r="Z3261" s="402"/>
    </row>
    <row r="3262" spans="23:26" x14ac:dyDescent="0.2">
      <c r="W3262" s="402"/>
      <c r="X3262" s="402"/>
      <c r="Y3262" s="402"/>
      <c r="Z3262" s="402"/>
    </row>
    <row r="3263" spans="23:26" x14ac:dyDescent="0.2">
      <c r="W3263" s="402"/>
      <c r="X3263" s="402"/>
      <c r="Y3263" s="402"/>
      <c r="Z3263" s="402"/>
    </row>
    <row r="3264" spans="23:26" x14ac:dyDescent="0.2">
      <c r="W3264" s="402"/>
      <c r="X3264" s="402"/>
      <c r="Y3264" s="402"/>
      <c r="Z3264" s="402"/>
    </row>
    <row r="3265" spans="23:26" x14ac:dyDescent="0.2">
      <c r="W3265" s="402"/>
      <c r="X3265" s="402"/>
      <c r="Y3265" s="402"/>
      <c r="Z3265" s="402"/>
    </row>
    <row r="3266" spans="23:26" x14ac:dyDescent="0.2">
      <c r="W3266" s="402"/>
      <c r="X3266" s="402"/>
      <c r="Y3266" s="402"/>
      <c r="Z3266" s="402"/>
    </row>
    <row r="3267" spans="23:26" x14ac:dyDescent="0.2">
      <c r="W3267" s="402"/>
      <c r="X3267" s="402"/>
      <c r="Y3267" s="402"/>
      <c r="Z3267" s="402"/>
    </row>
    <row r="3268" spans="23:26" x14ac:dyDescent="0.2">
      <c r="W3268" s="402"/>
      <c r="X3268" s="402"/>
      <c r="Y3268" s="402"/>
      <c r="Z3268" s="402"/>
    </row>
    <row r="3269" spans="23:26" x14ac:dyDescent="0.2">
      <c r="W3269" s="402"/>
      <c r="X3269" s="402"/>
      <c r="Y3269" s="402"/>
      <c r="Z3269" s="402"/>
    </row>
    <row r="3270" spans="23:26" x14ac:dyDescent="0.2">
      <c r="W3270" s="402"/>
      <c r="X3270" s="402"/>
      <c r="Y3270" s="402"/>
      <c r="Z3270" s="402"/>
    </row>
    <row r="3271" spans="23:26" x14ac:dyDescent="0.2">
      <c r="W3271" s="402"/>
      <c r="X3271" s="402"/>
      <c r="Y3271" s="402"/>
      <c r="Z3271" s="402"/>
    </row>
    <row r="3272" spans="23:26" x14ac:dyDescent="0.2">
      <c r="W3272" s="402"/>
      <c r="X3272" s="402"/>
      <c r="Y3272" s="402"/>
      <c r="Z3272" s="402"/>
    </row>
    <row r="3273" spans="23:26" x14ac:dyDescent="0.2">
      <c r="W3273" s="402"/>
      <c r="X3273" s="402"/>
      <c r="Y3273" s="402"/>
      <c r="Z3273" s="402"/>
    </row>
    <row r="3274" spans="23:26" x14ac:dyDescent="0.2">
      <c r="W3274" s="402"/>
      <c r="X3274" s="402"/>
      <c r="Y3274" s="402"/>
      <c r="Z3274" s="402"/>
    </row>
    <row r="3275" spans="23:26" x14ac:dyDescent="0.2">
      <c r="W3275" s="402"/>
      <c r="X3275" s="402"/>
      <c r="Y3275" s="402"/>
      <c r="Z3275" s="402"/>
    </row>
    <row r="3276" spans="23:26" x14ac:dyDescent="0.2">
      <c r="W3276" s="402"/>
      <c r="X3276" s="402"/>
      <c r="Y3276" s="402"/>
      <c r="Z3276" s="402"/>
    </row>
    <row r="3277" spans="23:26" x14ac:dyDescent="0.2">
      <c r="W3277" s="402"/>
      <c r="X3277" s="402"/>
      <c r="Y3277" s="402"/>
      <c r="Z3277" s="402"/>
    </row>
    <row r="3278" spans="23:26" x14ac:dyDescent="0.2">
      <c r="W3278" s="402"/>
      <c r="X3278" s="402"/>
      <c r="Y3278" s="402"/>
      <c r="Z3278" s="402"/>
    </row>
    <row r="3279" spans="23:26" x14ac:dyDescent="0.2">
      <c r="W3279" s="402"/>
      <c r="X3279" s="402"/>
      <c r="Y3279" s="402"/>
      <c r="Z3279" s="402"/>
    </row>
    <row r="3280" spans="23:26" x14ac:dyDescent="0.2">
      <c r="W3280" s="402"/>
      <c r="X3280" s="402"/>
      <c r="Y3280" s="402"/>
      <c r="Z3280" s="402"/>
    </row>
    <row r="3281" spans="23:26" x14ac:dyDescent="0.2">
      <c r="W3281" s="402"/>
      <c r="X3281" s="402"/>
      <c r="Y3281" s="402"/>
      <c r="Z3281" s="402"/>
    </row>
    <row r="3282" spans="23:26" x14ac:dyDescent="0.2">
      <c r="W3282" s="402"/>
      <c r="X3282" s="402"/>
      <c r="Y3282" s="402"/>
      <c r="Z3282" s="402"/>
    </row>
    <row r="3283" spans="23:26" x14ac:dyDescent="0.2">
      <c r="W3283" s="402"/>
      <c r="X3283" s="402"/>
      <c r="Y3283" s="402"/>
      <c r="Z3283" s="402"/>
    </row>
    <row r="3284" spans="23:26" x14ac:dyDescent="0.2">
      <c r="W3284" s="402"/>
      <c r="X3284" s="402"/>
      <c r="Y3284" s="402"/>
      <c r="Z3284" s="402"/>
    </row>
    <row r="3285" spans="23:26" x14ac:dyDescent="0.2">
      <c r="W3285" s="402"/>
      <c r="X3285" s="402"/>
      <c r="Y3285" s="402"/>
      <c r="Z3285" s="402"/>
    </row>
    <row r="3286" spans="23:26" x14ac:dyDescent="0.2">
      <c r="W3286" s="402"/>
      <c r="X3286" s="402"/>
      <c r="Y3286" s="402"/>
      <c r="Z3286" s="402"/>
    </row>
    <row r="3287" spans="23:26" x14ac:dyDescent="0.2">
      <c r="W3287" s="402"/>
      <c r="X3287" s="402"/>
      <c r="Y3287" s="402"/>
      <c r="Z3287" s="402"/>
    </row>
    <row r="3288" spans="23:26" x14ac:dyDescent="0.2">
      <c r="W3288" s="402"/>
      <c r="X3288" s="402"/>
      <c r="Y3288" s="402"/>
      <c r="Z3288" s="402"/>
    </row>
    <row r="3289" spans="23:26" x14ac:dyDescent="0.2">
      <c r="W3289" s="402"/>
      <c r="X3289" s="402"/>
      <c r="Y3289" s="402"/>
      <c r="Z3289" s="402"/>
    </row>
    <row r="3290" spans="23:26" x14ac:dyDescent="0.2">
      <c r="W3290" s="402"/>
      <c r="X3290" s="402"/>
      <c r="Y3290" s="402"/>
      <c r="Z3290" s="402"/>
    </row>
    <row r="3291" spans="23:26" x14ac:dyDescent="0.2">
      <c r="W3291" s="402"/>
      <c r="X3291" s="402"/>
      <c r="Y3291" s="402"/>
      <c r="Z3291" s="402"/>
    </row>
    <row r="3292" spans="23:26" x14ac:dyDescent="0.2">
      <c r="W3292" s="402"/>
      <c r="X3292" s="402"/>
      <c r="Y3292" s="402"/>
      <c r="Z3292" s="402"/>
    </row>
    <row r="3293" spans="23:26" x14ac:dyDescent="0.2">
      <c r="W3293" s="402"/>
      <c r="X3293" s="402"/>
      <c r="Y3293" s="402"/>
      <c r="Z3293" s="402"/>
    </row>
    <row r="3294" spans="23:26" x14ac:dyDescent="0.2">
      <c r="W3294" s="402"/>
      <c r="X3294" s="402"/>
      <c r="Y3294" s="402"/>
      <c r="Z3294" s="402"/>
    </row>
    <row r="3295" spans="23:26" x14ac:dyDescent="0.2">
      <c r="W3295" s="402"/>
      <c r="X3295" s="402"/>
      <c r="Y3295" s="402"/>
      <c r="Z3295" s="402"/>
    </row>
    <row r="3296" spans="23:26" x14ac:dyDescent="0.2">
      <c r="W3296" s="402"/>
      <c r="X3296" s="402"/>
      <c r="Y3296" s="402"/>
      <c r="Z3296" s="402"/>
    </row>
    <row r="3297" spans="23:26" x14ac:dyDescent="0.2">
      <c r="W3297" s="402"/>
      <c r="X3297" s="402"/>
      <c r="Y3297" s="402"/>
      <c r="Z3297" s="402"/>
    </row>
    <row r="3298" spans="23:26" x14ac:dyDescent="0.2">
      <c r="W3298" s="402"/>
      <c r="X3298" s="402"/>
      <c r="Y3298" s="402"/>
      <c r="Z3298" s="402"/>
    </row>
    <row r="3299" spans="23:26" x14ac:dyDescent="0.2">
      <c r="W3299" s="402"/>
      <c r="X3299" s="402"/>
      <c r="Y3299" s="402"/>
      <c r="Z3299" s="402"/>
    </row>
    <row r="3300" spans="23:26" x14ac:dyDescent="0.2">
      <c r="W3300" s="402"/>
      <c r="X3300" s="402"/>
      <c r="Y3300" s="402"/>
      <c r="Z3300" s="402"/>
    </row>
    <row r="3301" spans="23:26" x14ac:dyDescent="0.2">
      <c r="W3301" s="402"/>
      <c r="X3301" s="402"/>
      <c r="Y3301" s="402"/>
      <c r="Z3301" s="402"/>
    </row>
    <row r="3302" spans="23:26" x14ac:dyDescent="0.2">
      <c r="W3302" s="402"/>
      <c r="X3302" s="402"/>
      <c r="Y3302" s="402"/>
      <c r="Z3302" s="402"/>
    </row>
    <row r="3303" spans="23:26" x14ac:dyDescent="0.2">
      <c r="W3303" s="402"/>
      <c r="X3303" s="402"/>
      <c r="Y3303" s="402"/>
      <c r="Z3303" s="402"/>
    </row>
    <row r="3304" spans="23:26" x14ac:dyDescent="0.2">
      <c r="W3304" s="402"/>
      <c r="X3304" s="402"/>
      <c r="Y3304" s="402"/>
      <c r="Z3304" s="402"/>
    </row>
    <row r="3305" spans="23:26" x14ac:dyDescent="0.2">
      <c r="W3305" s="402"/>
      <c r="X3305" s="402"/>
      <c r="Y3305" s="402"/>
      <c r="Z3305" s="402"/>
    </row>
    <row r="3306" spans="23:26" x14ac:dyDescent="0.2">
      <c r="W3306" s="402"/>
      <c r="X3306" s="402"/>
      <c r="Y3306" s="402"/>
      <c r="Z3306" s="402"/>
    </row>
    <row r="3307" spans="23:26" x14ac:dyDescent="0.2">
      <c r="W3307" s="402"/>
      <c r="X3307" s="402"/>
      <c r="Y3307" s="402"/>
      <c r="Z3307" s="402"/>
    </row>
    <row r="3308" spans="23:26" x14ac:dyDescent="0.2">
      <c r="W3308" s="402"/>
      <c r="X3308" s="402"/>
      <c r="Y3308" s="402"/>
      <c r="Z3308" s="402"/>
    </row>
    <row r="3309" spans="23:26" x14ac:dyDescent="0.2">
      <c r="W3309" s="402"/>
      <c r="X3309" s="402"/>
      <c r="Y3309" s="402"/>
      <c r="Z3309" s="402"/>
    </row>
    <row r="3310" spans="23:26" x14ac:dyDescent="0.2">
      <c r="W3310" s="402"/>
      <c r="X3310" s="402"/>
      <c r="Y3310" s="402"/>
      <c r="Z3310" s="402"/>
    </row>
    <row r="3311" spans="23:26" x14ac:dyDescent="0.2">
      <c r="W3311" s="402"/>
      <c r="X3311" s="402"/>
      <c r="Y3311" s="402"/>
      <c r="Z3311" s="402"/>
    </row>
    <row r="3312" spans="23:26" x14ac:dyDescent="0.2">
      <c r="W3312" s="402"/>
      <c r="X3312" s="402"/>
      <c r="Y3312" s="402"/>
      <c r="Z3312" s="402"/>
    </row>
    <row r="3313" spans="23:26" x14ac:dyDescent="0.2">
      <c r="W3313" s="402"/>
      <c r="X3313" s="402"/>
      <c r="Y3313" s="402"/>
      <c r="Z3313" s="402"/>
    </row>
    <row r="3314" spans="23:26" x14ac:dyDescent="0.2">
      <c r="W3314" s="402"/>
      <c r="X3314" s="402"/>
      <c r="Y3314" s="402"/>
      <c r="Z3314" s="402"/>
    </row>
    <row r="3315" spans="23:26" x14ac:dyDescent="0.2">
      <c r="W3315" s="402"/>
      <c r="X3315" s="402"/>
      <c r="Y3315" s="402"/>
      <c r="Z3315" s="402"/>
    </row>
    <row r="3316" spans="23:26" x14ac:dyDescent="0.2">
      <c r="W3316" s="402"/>
      <c r="X3316" s="402"/>
      <c r="Y3316" s="402"/>
      <c r="Z3316" s="402"/>
    </row>
    <row r="3317" spans="23:26" x14ac:dyDescent="0.2">
      <c r="W3317" s="402"/>
      <c r="X3317" s="402"/>
      <c r="Y3317" s="402"/>
      <c r="Z3317" s="402"/>
    </row>
    <row r="3318" spans="23:26" x14ac:dyDescent="0.2">
      <c r="W3318" s="402"/>
      <c r="X3318" s="402"/>
      <c r="Y3318" s="402"/>
      <c r="Z3318" s="402"/>
    </row>
    <row r="3319" spans="23:26" x14ac:dyDescent="0.2">
      <c r="W3319" s="402"/>
      <c r="X3319" s="402"/>
      <c r="Y3319" s="402"/>
      <c r="Z3319" s="402"/>
    </row>
    <row r="3320" spans="23:26" x14ac:dyDescent="0.2">
      <c r="W3320" s="402"/>
      <c r="X3320" s="402"/>
      <c r="Y3320" s="402"/>
      <c r="Z3320" s="402"/>
    </row>
    <row r="3321" spans="23:26" x14ac:dyDescent="0.2">
      <c r="W3321" s="402"/>
      <c r="X3321" s="402"/>
      <c r="Y3321" s="402"/>
      <c r="Z3321" s="402"/>
    </row>
    <row r="3322" spans="23:26" x14ac:dyDescent="0.2">
      <c r="W3322" s="402"/>
      <c r="X3322" s="402"/>
      <c r="Y3322" s="402"/>
      <c r="Z3322" s="402"/>
    </row>
    <row r="3323" spans="23:26" x14ac:dyDescent="0.2">
      <c r="W3323" s="402"/>
      <c r="X3323" s="402"/>
      <c r="Y3323" s="402"/>
      <c r="Z3323" s="402"/>
    </row>
    <row r="3324" spans="23:26" x14ac:dyDescent="0.2">
      <c r="W3324" s="402"/>
      <c r="X3324" s="402"/>
      <c r="Y3324" s="402"/>
      <c r="Z3324" s="402"/>
    </row>
    <row r="3325" spans="23:26" x14ac:dyDescent="0.2">
      <c r="W3325" s="402"/>
      <c r="X3325" s="402"/>
      <c r="Y3325" s="402"/>
      <c r="Z3325" s="402"/>
    </row>
    <row r="3326" spans="23:26" x14ac:dyDescent="0.2">
      <c r="W3326" s="402"/>
      <c r="X3326" s="402"/>
      <c r="Y3326" s="402"/>
      <c r="Z3326" s="402"/>
    </row>
    <row r="3327" spans="23:26" x14ac:dyDescent="0.2">
      <c r="W3327" s="402"/>
      <c r="X3327" s="402"/>
      <c r="Y3327" s="402"/>
      <c r="Z3327" s="402"/>
    </row>
    <row r="3328" spans="23:26" x14ac:dyDescent="0.2">
      <c r="W3328" s="402"/>
      <c r="X3328" s="402"/>
      <c r="Y3328" s="402"/>
      <c r="Z3328" s="402"/>
    </row>
    <row r="3329" spans="23:26" x14ac:dyDescent="0.2">
      <c r="W3329" s="402"/>
      <c r="X3329" s="402"/>
      <c r="Y3329" s="402"/>
      <c r="Z3329" s="402"/>
    </row>
    <row r="3330" spans="23:26" x14ac:dyDescent="0.2">
      <c r="W3330" s="402"/>
      <c r="X3330" s="402"/>
      <c r="Y3330" s="402"/>
      <c r="Z3330" s="402"/>
    </row>
    <row r="3331" spans="23:26" x14ac:dyDescent="0.2">
      <c r="W3331" s="402"/>
      <c r="X3331" s="402"/>
      <c r="Y3331" s="402"/>
      <c r="Z3331" s="402"/>
    </row>
    <row r="3332" spans="23:26" x14ac:dyDescent="0.2">
      <c r="W3332" s="402"/>
      <c r="X3332" s="402"/>
      <c r="Y3332" s="402"/>
      <c r="Z3332" s="402"/>
    </row>
    <row r="3333" spans="23:26" x14ac:dyDescent="0.2">
      <c r="W3333" s="402"/>
      <c r="X3333" s="402"/>
      <c r="Y3333" s="402"/>
      <c r="Z3333" s="402"/>
    </row>
    <row r="3334" spans="23:26" x14ac:dyDescent="0.2">
      <c r="W3334" s="402"/>
      <c r="X3334" s="402"/>
      <c r="Y3334" s="402"/>
      <c r="Z3334" s="402"/>
    </row>
    <row r="3335" spans="23:26" x14ac:dyDescent="0.2">
      <c r="W3335" s="402"/>
      <c r="X3335" s="402"/>
      <c r="Y3335" s="402"/>
      <c r="Z3335" s="402"/>
    </row>
    <row r="3336" spans="23:26" x14ac:dyDescent="0.2">
      <c r="W3336" s="402"/>
      <c r="X3336" s="402"/>
      <c r="Y3336" s="402"/>
      <c r="Z3336" s="402"/>
    </row>
    <row r="3337" spans="23:26" x14ac:dyDescent="0.2">
      <c r="W3337" s="402"/>
      <c r="X3337" s="402"/>
      <c r="Y3337" s="402"/>
      <c r="Z3337" s="402"/>
    </row>
    <row r="3338" spans="23:26" x14ac:dyDescent="0.2">
      <c r="W3338" s="402"/>
      <c r="X3338" s="402"/>
      <c r="Y3338" s="402"/>
      <c r="Z3338" s="402"/>
    </row>
    <row r="3339" spans="23:26" x14ac:dyDescent="0.2">
      <c r="W3339" s="402"/>
      <c r="X3339" s="402"/>
      <c r="Y3339" s="402"/>
      <c r="Z3339" s="402"/>
    </row>
    <row r="3340" spans="23:26" x14ac:dyDescent="0.2">
      <c r="W3340" s="402"/>
      <c r="X3340" s="402"/>
      <c r="Y3340" s="402"/>
      <c r="Z3340" s="402"/>
    </row>
    <row r="3341" spans="23:26" x14ac:dyDescent="0.2">
      <c r="W3341" s="402"/>
      <c r="X3341" s="402"/>
      <c r="Y3341" s="402"/>
      <c r="Z3341" s="402"/>
    </row>
    <row r="3342" spans="23:26" x14ac:dyDescent="0.2">
      <c r="W3342" s="402"/>
      <c r="X3342" s="402"/>
      <c r="Y3342" s="402"/>
      <c r="Z3342" s="402"/>
    </row>
    <row r="3343" spans="23:26" x14ac:dyDescent="0.2">
      <c r="W3343" s="402"/>
      <c r="X3343" s="402"/>
      <c r="Y3343" s="402"/>
      <c r="Z3343" s="402"/>
    </row>
    <row r="3344" spans="23:26" x14ac:dyDescent="0.2">
      <c r="W3344" s="402"/>
      <c r="X3344" s="402"/>
      <c r="Y3344" s="402"/>
      <c r="Z3344" s="402"/>
    </row>
    <row r="3345" spans="23:26" x14ac:dyDescent="0.2">
      <c r="W3345" s="402"/>
      <c r="X3345" s="402"/>
      <c r="Y3345" s="402"/>
      <c r="Z3345" s="402"/>
    </row>
    <row r="3346" spans="23:26" x14ac:dyDescent="0.2">
      <c r="W3346" s="402"/>
      <c r="X3346" s="402"/>
      <c r="Y3346" s="402"/>
      <c r="Z3346" s="402"/>
    </row>
    <row r="3347" spans="23:26" x14ac:dyDescent="0.2">
      <c r="W3347" s="402"/>
      <c r="X3347" s="402"/>
      <c r="Y3347" s="402"/>
      <c r="Z3347" s="402"/>
    </row>
    <row r="3348" spans="23:26" x14ac:dyDescent="0.2">
      <c r="W3348" s="402"/>
      <c r="X3348" s="402"/>
      <c r="Y3348" s="402"/>
      <c r="Z3348" s="402"/>
    </row>
    <row r="3349" spans="23:26" x14ac:dyDescent="0.2">
      <c r="W3349" s="402"/>
      <c r="X3349" s="402"/>
      <c r="Y3349" s="402"/>
      <c r="Z3349" s="402"/>
    </row>
    <row r="3350" spans="23:26" x14ac:dyDescent="0.2">
      <c r="W3350" s="402"/>
      <c r="X3350" s="402"/>
      <c r="Y3350" s="402"/>
      <c r="Z3350" s="402"/>
    </row>
    <row r="3351" spans="23:26" x14ac:dyDescent="0.2">
      <c r="W3351" s="402"/>
      <c r="X3351" s="402"/>
      <c r="Y3351" s="402"/>
      <c r="Z3351" s="402"/>
    </row>
    <row r="3352" spans="23:26" x14ac:dyDescent="0.2">
      <c r="W3352" s="402"/>
      <c r="X3352" s="402"/>
      <c r="Y3352" s="402"/>
      <c r="Z3352" s="402"/>
    </row>
    <row r="3353" spans="23:26" x14ac:dyDescent="0.2">
      <c r="W3353" s="402"/>
      <c r="X3353" s="402"/>
      <c r="Y3353" s="402"/>
      <c r="Z3353" s="402"/>
    </row>
    <row r="3354" spans="23:26" x14ac:dyDescent="0.2">
      <c r="W3354" s="402"/>
      <c r="X3354" s="402"/>
      <c r="Y3354" s="402"/>
      <c r="Z3354" s="402"/>
    </row>
    <row r="3355" spans="23:26" x14ac:dyDescent="0.2">
      <c r="W3355" s="402"/>
      <c r="X3355" s="402"/>
      <c r="Y3355" s="402"/>
      <c r="Z3355" s="402"/>
    </row>
    <row r="3356" spans="23:26" x14ac:dyDescent="0.2">
      <c r="W3356" s="402"/>
      <c r="X3356" s="402"/>
      <c r="Y3356" s="402"/>
      <c r="Z3356" s="402"/>
    </row>
    <row r="3357" spans="23:26" x14ac:dyDescent="0.2">
      <c r="W3357" s="402"/>
      <c r="X3357" s="402"/>
      <c r="Y3357" s="402"/>
      <c r="Z3357" s="402"/>
    </row>
    <row r="3358" spans="23:26" x14ac:dyDescent="0.2">
      <c r="W3358" s="402"/>
      <c r="X3358" s="402"/>
      <c r="Y3358" s="402"/>
      <c r="Z3358" s="402"/>
    </row>
    <row r="3359" spans="23:26" x14ac:dyDescent="0.2">
      <c r="W3359" s="402"/>
      <c r="X3359" s="402"/>
      <c r="Y3359" s="402"/>
      <c r="Z3359" s="402"/>
    </row>
    <row r="3360" spans="23:26" x14ac:dyDescent="0.2">
      <c r="W3360" s="402"/>
      <c r="X3360" s="402"/>
      <c r="Y3360" s="402"/>
      <c r="Z3360" s="402"/>
    </row>
    <row r="3361" spans="23:26" x14ac:dyDescent="0.2">
      <c r="W3361" s="402"/>
      <c r="X3361" s="402"/>
      <c r="Y3361" s="402"/>
      <c r="Z3361" s="402"/>
    </row>
    <row r="3362" spans="23:26" x14ac:dyDescent="0.2">
      <c r="W3362" s="402"/>
      <c r="X3362" s="402"/>
      <c r="Y3362" s="402"/>
      <c r="Z3362" s="402"/>
    </row>
    <row r="3363" spans="23:26" x14ac:dyDescent="0.2">
      <c r="W3363" s="402"/>
      <c r="X3363" s="402"/>
      <c r="Y3363" s="402"/>
      <c r="Z3363" s="402"/>
    </row>
    <row r="3364" spans="23:26" x14ac:dyDescent="0.2">
      <c r="W3364" s="402"/>
      <c r="X3364" s="402"/>
      <c r="Y3364" s="402"/>
      <c r="Z3364" s="402"/>
    </row>
    <row r="3365" spans="23:26" x14ac:dyDescent="0.2">
      <c r="W3365" s="402"/>
      <c r="X3365" s="402"/>
      <c r="Y3365" s="402"/>
      <c r="Z3365" s="402"/>
    </row>
    <row r="3366" spans="23:26" x14ac:dyDescent="0.2">
      <c r="W3366" s="402"/>
      <c r="X3366" s="402"/>
      <c r="Y3366" s="402"/>
      <c r="Z3366" s="402"/>
    </row>
    <row r="3367" spans="23:26" x14ac:dyDescent="0.2">
      <c r="W3367" s="402"/>
      <c r="X3367" s="402"/>
      <c r="Y3367" s="402"/>
      <c r="Z3367" s="402"/>
    </row>
    <row r="3368" spans="23:26" x14ac:dyDescent="0.2">
      <c r="W3368" s="402"/>
      <c r="X3368" s="402"/>
      <c r="Y3368" s="402"/>
      <c r="Z3368" s="402"/>
    </row>
    <row r="3369" spans="23:26" x14ac:dyDescent="0.2">
      <c r="W3369" s="402"/>
      <c r="X3369" s="402"/>
      <c r="Y3369" s="402"/>
      <c r="Z3369" s="402"/>
    </row>
    <row r="3370" spans="23:26" x14ac:dyDescent="0.2">
      <c r="W3370" s="402"/>
      <c r="X3370" s="402"/>
      <c r="Y3370" s="402"/>
      <c r="Z3370" s="402"/>
    </row>
    <row r="3371" spans="23:26" x14ac:dyDescent="0.2">
      <c r="W3371" s="402"/>
      <c r="X3371" s="402"/>
      <c r="Y3371" s="402"/>
      <c r="Z3371" s="402"/>
    </row>
    <row r="3372" spans="23:26" x14ac:dyDescent="0.2">
      <c r="W3372" s="402"/>
      <c r="X3372" s="402"/>
      <c r="Y3372" s="402"/>
      <c r="Z3372" s="402"/>
    </row>
    <row r="3373" spans="23:26" x14ac:dyDescent="0.2">
      <c r="W3373" s="402"/>
      <c r="X3373" s="402"/>
      <c r="Y3373" s="402"/>
      <c r="Z3373" s="402"/>
    </row>
    <row r="3374" spans="23:26" x14ac:dyDescent="0.2">
      <c r="W3374" s="402"/>
      <c r="X3374" s="402"/>
      <c r="Y3374" s="402"/>
      <c r="Z3374" s="402"/>
    </row>
    <row r="3375" spans="23:26" x14ac:dyDescent="0.2">
      <c r="W3375" s="402"/>
      <c r="X3375" s="402"/>
      <c r="Y3375" s="402"/>
      <c r="Z3375" s="402"/>
    </row>
    <row r="3376" spans="23:26" x14ac:dyDescent="0.2">
      <c r="W3376" s="402"/>
      <c r="X3376" s="402"/>
      <c r="Y3376" s="402"/>
      <c r="Z3376" s="402"/>
    </row>
    <row r="3377" spans="23:26" x14ac:dyDescent="0.2">
      <c r="W3377" s="402"/>
      <c r="X3377" s="402"/>
      <c r="Y3377" s="402"/>
      <c r="Z3377" s="402"/>
    </row>
    <row r="3378" spans="23:26" x14ac:dyDescent="0.2">
      <c r="W3378" s="402"/>
      <c r="X3378" s="402"/>
      <c r="Y3378" s="402"/>
      <c r="Z3378" s="402"/>
    </row>
    <row r="3379" spans="23:26" x14ac:dyDescent="0.2">
      <c r="W3379" s="402"/>
      <c r="X3379" s="402"/>
      <c r="Y3379" s="402"/>
      <c r="Z3379" s="402"/>
    </row>
    <row r="3380" spans="23:26" x14ac:dyDescent="0.2">
      <c r="W3380" s="402"/>
      <c r="X3380" s="402"/>
      <c r="Y3380" s="402"/>
      <c r="Z3380" s="402"/>
    </row>
    <row r="3381" spans="23:26" x14ac:dyDescent="0.2">
      <c r="W3381" s="402"/>
      <c r="X3381" s="402"/>
      <c r="Y3381" s="402"/>
      <c r="Z3381" s="402"/>
    </row>
    <row r="3382" spans="23:26" x14ac:dyDescent="0.2">
      <c r="W3382" s="402"/>
      <c r="X3382" s="402"/>
      <c r="Y3382" s="402"/>
      <c r="Z3382" s="402"/>
    </row>
    <row r="3383" spans="23:26" x14ac:dyDescent="0.2">
      <c r="W3383" s="402"/>
      <c r="X3383" s="402"/>
      <c r="Y3383" s="402"/>
      <c r="Z3383" s="402"/>
    </row>
    <row r="3384" spans="23:26" x14ac:dyDescent="0.2">
      <c r="W3384" s="402"/>
      <c r="X3384" s="402"/>
      <c r="Y3384" s="402"/>
      <c r="Z3384" s="402"/>
    </row>
    <row r="3385" spans="23:26" x14ac:dyDescent="0.2">
      <c r="W3385" s="402"/>
      <c r="X3385" s="402"/>
      <c r="Y3385" s="402"/>
      <c r="Z3385" s="402"/>
    </row>
    <row r="3386" spans="23:26" x14ac:dyDescent="0.2">
      <c r="W3386" s="402"/>
      <c r="X3386" s="402"/>
      <c r="Y3386" s="402"/>
      <c r="Z3386" s="402"/>
    </row>
    <row r="3387" spans="23:26" x14ac:dyDescent="0.2">
      <c r="W3387" s="402"/>
      <c r="X3387" s="402"/>
      <c r="Y3387" s="402"/>
      <c r="Z3387" s="402"/>
    </row>
    <row r="3388" spans="23:26" x14ac:dyDescent="0.2">
      <c r="W3388" s="402"/>
      <c r="X3388" s="402"/>
      <c r="Y3388" s="402"/>
      <c r="Z3388" s="402"/>
    </row>
    <row r="3389" spans="23:26" x14ac:dyDescent="0.2">
      <c r="W3389" s="402"/>
      <c r="X3389" s="402"/>
      <c r="Y3389" s="402"/>
      <c r="Z3389" s="402"/>
    </row>
    <row r="3390" spans="23:26" x14ac:dyDescent="0.2">
      <c r="W3390" s="402"/>
      <c r="X3390" s="402"/>
      <c r="Y3390" s="402"/>
      <c r="Z3390" s="402"/>
    </row>
    <row r="3391" spans="23:26" x14ac:dyDescent="0.2">
      <c r="W3391" s="402"/>
      <c r="X3391" s="402"/>
      <c r="Y3391" s="402"/>
      <c r="Z3391" s="402"/>
    </row>
    <row r="3392" spans="23:26" x14ac:dyDescent="0.2">
      <c r="W3392" s="402"/>
      <c r="X3392" s="402"/>
      <c r="Y3392" s="402"/>
      <c r="Z3392" s="402"/>
    </row>
    <row r="3393" spans="23:26" x14ac:dyDescent="0.2">
      <c r="W3393" s="402"/>
      <c r="X3393" s="402"/>
      <c r="Y3393" s="402"/>
      <c r="Z3393" s="402"/>
    </row>
    <row r="3394" spans="23:26" x14ac:dyDescent="0.2">
      <c r="W3394" s="402"/>
      <c r="X3394" s="402"/>
      <c r="Y3394" s="402"/>
      <c r="Z3394" s="402"/>
    </row>
    <row r="3395" spans="23:26" x14ac:dyDescent="0.2">
      <c r="W3395" s="402"/>
      <c r="X3395" s="402"/>
      <c r="Y3395" s="402"/>
      <c r="Z3395" s="402"/>
    </row>
    <row r="3396" spans="23:26" x14ac:dyDescent="0.2">
      <c r="W3396" s="402"/>
      <c r="X3396" s="402"/>
      <c r="Y3396" s="402"/>
      <c r="Z3396" s="402"/>
    </row>
    <row r="3397" spans="23:26" x14ac:dyDescent="0.2">
      <c r="W3397" s="402"/>
      <c r="X3397" s="402"/>
      <c r="Y3397" s="402"/>
      <c r="Z3397" s="402"/>
    </row>
    <row r="3398" spans="23:26" x14ac:dyDescent="0.2">
      <c r="W3398" s="402"/>
      <c r="X3398" s="402"/>
      <c r="Y3398" s="402"/>
      <c r="Z3398" s="402"/>
    </row>
    <row r="3399" spans="23:26" x14ac:dyDescent="0.2">
      <c r="W3399" s="402"/>
      <c r="X3399" s="402"/>
      <c r="Y3399" s="402"/>
      <c r="Z3399" s="402"/>
    </row>
    <row r="3400" spans="23:26" x14ac:dyDescent="0.2">
      <c r="W3400" s="402"/>
      <c r="X3400" s="402"/>
      <c r="Y3400" s="402"/>
      <c r="Z3400" s="402"/>
    </row>
    <row r="3401" spans="23:26" x14ac:dyDescent="0.2">
      <c r="W3401" s="402"/>
      <c r="X3401" s="402"/>
      <c r="Y3401" s="402"/>
      <c r="Z3401" s="402"/>
    </row>
    <row r="3402" spans="23:26" x14ac:dyDescent="0.2">
      <c r="W3402" s="402"/>
      <c r="X3402" s="402"/>
      <c r="Y3402" s="402"/>
      <c r="Z3402" s="402"/>
    </row>
    <row r="3403" spans="23:26" x14ac:dyDescent="0.2">
      <c r="W3403" s="402"/>
      <c r="X3403" s="402"/>
      <c r="Y3403" s="402"/>
      <c r="Z3403" s="402"/>
    </row>
    <row r="3404" spans="23:26" x14ac:dyDescent="0.2">
      <c r="W3404" s="402"/>
      <c r="X3404" s="402"/>
      <c r="Y3404" s="402"/>
      <c r="Z3404" s="402"/>
    </row>
    <row r="3405" spans="23:26" x14ac:dyDescent="0.2">
      <c r="W3405" s="402"/>
      <c r="X3405" s="402"/>
      <c r="Y3405" s="402"/>
      <c r="Z3405" s="402"/>
    </row>
    <row r="3406" spans="23:26" x14ac:dyDescent="0.2">
      <c r="W3406" s="402"/>
      <c r="X3406" s="402"/>
      <c r="Y3406" s="402"/>
      <c r="Z3406" s="402"/>
    </row>
    <row r="3407" spans="23:26" x14ac:dyDescent="0.2">
      <c r="W3407" s="402"/>
      <c r="X3407" s="402"/>
      <c r="Y3407" s="402"/>
      <c r="Z3407" s="402"/>
    </row>
    <row r="3408" spans="23:26" x14ac:dyDescent="0.2">
      <c r="W3408" s="402"/>
      <c r="X3408" s="402"/>
      <c r="Y3408" s="402"/>
      <c r="Z3408" s="402"/>
    </row>
    <row r="3409" spans="23:26" x14ac:dyDescent="0.2">
      <c r="W3409" s="402"/>
      <c r="X3409" s="402"/>
      <c r="Y3409" s="402"/>
      <c r="Z3409" s="402"/>
    </row>
    <row r="3410" spans="23:26" x14ac:dyDescent="0.2">
      <c r="W3410" s="402"/>
      <c r="X3410" s="402"/>
      <c r="Y3410" s="402"/>
      <c r="Z3410" s="402"/>
    </row>
    <row r="3411" spans="23:26" x14ac:dyDescent="0.2">
      <c r="W3411" s="402"/>
      <c r="X3411" s="402"/>
      <c r="Y3411" s="402"/>
      <c r="Z3411" s="402"/>
    </row>
    <row r="3412" spans="23:26" x14ac:dyDescent="0.2">
      <c r="W3412" s="402"/>
      <c r="X3412" s="402"/>
      <c r="Y3412" s="402"/>
      <c r="Z3412" s="402"/>
    </row>
    <row r="3413" spans="23:26" x14ac:dyDescent="0.2">
      <c r="W3413" s="402"/>
      <c r="X3413" s="402"/>
      <c r="Y3413" s="402"/>
      <c r="Z3413" s="402"/>
    </row>
    <row r="3414" spans="23:26" x14ac:dyDescent="0.2">
      <c r="W3414" s="402"/>
      <c r="X3414" s="402"/>
      <c r="Y3414" s="402"/>
      <c r="Z3414" s="402"/>
    </row>
    <row r="3415" spans="23:26" x14ac:dyDescent="0.2">
      <c r="W3415" s="402"/>
      <c r="X3415" s="402"/>
      <c r="Y3415" s="402"/>
      <c r="Z3415" s="402"/>
    </row>
    <row r="3416" spans="23:26" x14ac:dyDescent="0.2">
      <c r="W3416" s="402"/>
      <c r="X3416" s="402"/>
      <c r="Y3416" s="402"/>
      <c r="Z3416" s="402"/>
    </row>
    <row r="3417" spans="23:26" x14ac:dyDescent="0.2">
      <c r="W3417" s="402"/>
      <c r="X3417" s="402"/>
      <c r="Y3417" s="402"/>
      <c r="Z3417" s="402"/>
    </row>
    <row r="3418" spans="23:26" x14ac:dyDescent="0.2">
      <c r="W3418" s="402"/>
      <c r="X3418" s="402"/>
      <c r="Y3418" s="402"/>
      <c r="Z3418" s="402"/>
    </row>
    <row r="3419" spans="23:26" x14ac:dyDescent="0.2">
      <c r="W3419" s="402"/>
      <c r="X3419" s="402"/>
      <c r="Y3419" s="402"/>
      <c r="Z3419" s="402"/>
    </row>
    <row r="3420" spans="23:26" x14ac:dyDescent="0.2">
      <c r="W3420" s="402"/>
      <c r="X3420" s="402"/>
      <c r="Y3420" s="402"/>
      <c r="Z3420" s="402"/>
    </row>
    <row r="3421" spans="23:26" x14ac:dyDescent="0.2">
      <c r="W3421" s="402"/>
      <c r="X3421" s="402"/>
      <c r="Y3421" s="402"/>
      <c r="Z3421" s="402"/>
    </row>
    <row r="3422" spans="23:26" x14ac:dyDescent="0.2">
      <c r="W3422" s="402"/>
      <c r="X3422" s="402"/>
      <c r="Y3422" s="402"/>
      <c r="Z3422" s="402"/>
    </row>
    <row r="3423" spans="23:26" x14ac:dyDescent="0.2">
      <c r="W3423" s="402"/>
      <c r="X3423" s="402"/>
      <c r="Y3423" s="402"/>
      <c r="Z3423" s="402"/>
    </row>
    <row r="3424" spans="23:26" x14ac:dyDescent="0.2">
      <c r="W3424" s="402"/>
      <c r="X3424" s="402"/>
      <c r="Y3424" s="402"/>
      <c r="Z3424" s="402"/>
    </row>
    <row r="3425" spans="23:26" x14ac:dyDescent="0.2">
      <c r="W3425" s="402"/>
      <c r="X3425" s="402"/>
      <c r="Y3425" s="402"/>
      <c r="Z3425" s="402"/>
    </row>
    <row r="3426" spans="23:26" x14ac:dyDescent="0.2">
      <c r="W3426" s="402"/>
      <c r="X3426" s="402"/>
      <c r="Y3426" s="402"/>
      <c r="Z3426" s="402"/>
    </row>
    <row r="3427" spans="23:26" x14ac:dyDescent="0.2">
      <c r="W3427" s="402"/>
      <c r="X3427" s="402"/>
      <c r="Y3427" s="402"/>
      <c r="Z3427" s="402"/>
    </row>
    <row r="3428" spans="23:26" x14ac:dyDescent="0.2">
      <c r="W3428" s="402"/>
      <c r="X3428" s="402"/>
      <c r="Y3428" s="402"/>
      <c r="Z3428" s="402"/>
    </row>
    <row r="3429" spans="23:26" x14ac:dyDescent="0.2">
      <c r="W3429" s="402"/>
      <c r="X3429" s="402"/>
      <c r="Y3429" s="402"/>
      <c r="Z3429" s="402"/>
    </row>
    <row r="3430" spans="23:26" x14ac:dyDescent="0.2">
      <c r="W3430" s="402"/>
      <c r="X3430" s="402"/>
      <c r="Y3430" s="402"/>
      <c r="Z3430" s="402"/>
    </row>
    <row r="3431" spans="23:26" x14ac:dyDescent="0.2">
      <c r="W3431" s="402"/>
      <c r="X3431" s="402"/>
      <c r="Y3431" s="402"/>
      <c r="Z3431" s="402"/>
    </row>
    <row r="3432" spans="23:26" x14ac:dyDescent="0.2">
      <c r="W3432" s="402"/>
      <c r="X3432" s="402"/>
      <c r="Y3432" s="402"/>
      <c r="Z3432" s="402"/>
    </row>
    <row r="3433" spans="23:26" x14ac:dyDescent="0.2">
      <c r="W3433" s="402"/>
      <c r="X3433" s="402"/>
      <c r="Y3433" s="402"/>
      <c r="Z3433" s="402"/>
    </row>
    <row r="3434" spans="23:26" x14ac:dyDescent="0.2">
      <c r="W3434" s="402"/>
      <c r="X3434" s="402"/>
      <c r="Y3434" s="402"/>
      <c r="Z3434" s="402"/>
    </row>
    <row r="3435" spans="23:26" x14ac:dyDescent="0.2">
      <c r="W3435" s="402"/>
      <c r="X3435" s="402"/>
      <c r="Y3435" s="402"/>
      <c r="Z3435" s="402"/>
    </row>
    <row r="3436" spans="23:26" x14ac:dyDescent="0.2">
      <c r="W3436" s="402"/>
      <c r="X3436" s="402"/>
      <c r="Y3436" s="402"/>
      <c r="Z3436" s="402"/>
    </row>
    <row r="3437" spans="23:26" x14ac:dyDescent="0.2">
      <c r="W3437" s="402"/>
      <c r="X3437" s="402"/>
      <c r="Y3437" s="402"/>
      <c r="Z3437" s="402"/>
    </row>
    <row r="3438" spans="23:26" x14ac:dyDescent="0.2">
      <c r="W3438" s="402"/>
      <c r="X3438" s="402"/>
      <c r="Y3438" s="402"/>
      <c r="Z3438" s="402"/>
    </row>
    <row r="3439" spans="23:26" x14ac:dyDescent="0.2">
      <c r="W3439" s="402"/>
      <c r="X3439" s="402"/>
      <c r="Y3439" s="402"/>
      <c r="Z3439" s="402"/>
    </row>
    <row r="3440" spans="23:26" x14ac:dyDescent="0.2">
      <c r="W3440" s="402"/>
      <c r="X3440" s="402"/>
      <c r="Y3440" s="402"/>
      <c r="Z3440" s="402"/>
    </row>
    <row r="3441" spans="23:26" x14ac:dyDescent="0.2">
      <c r="W3441" s="402"/>
      <c r="X3441" s="402"/>
      <c r="Y3441" s="402"/>
      <c r="Z3441" s="402"/>
    </row>
    <row r="3442" spans="23:26" x14ac:dyDescent="0.2">
      <c r="W3442" s="402"/>
      <c r="X3442" s="402"/>
      <c r="Y3442" s="402"/>
      <c r="Z3442" s="402"/>
    </row>
    <row r="3443" spans="23:26" x14ac:dyDescent="0.2">
      <c r="W3443" s="402"/>
      <c r="X3443" s="402"/>
      <c r="Y3443" s="402"/>
      <c r="Z3443" s="402"/>
    </row>
    <row r="3444" spans="23:26" x14ac:dyDescent="0.2">
      <c r="W3444" s="402"/>
      <c r="X3444" s="402"/>
      <c r="Y3444" s="402"/>
      <c r="Z3444" s="402"/>
    </row>
    <row r="3445" spans="23:26" x14ac:dyDescent="0.2">
      <c r="W3445" s="402"/>
      <c r="X3445" s="402"/>
      <c r="Y3445" s="402"/>
      <c r="Z3445" s="402"/>
    </row>
    <row r="3446" spans="23:26" x14ac:dyDescent="0.2">
      <c r="W3446" s="402"/>
      <c r="X3446" s="402"/>
      <c r="Y3446" s="402"/>
      <c r="Z3446" s="402"/>
    </row>
    <row r="3447" spans="23:26" x14ac:dyDescent="0.2">
      <c r="W3447" s="402"/>
      <c r="X3447" s="402"/>
      <c r="Y3447" s="402"/>
      <c r="Z3447" s="402"/>
    </row>
    <row r="3448" spans="23:26" x14ac:dyDescent="0.2">
      <c r="W3448" s="402"/>
      <c r="X3448" s="402"/>
      <c r="Y3448" s="402"/>
      <c r="Z3448" s="402"/>
    </row>
    <row r="3449" spans="23:26" x14ac:dyDescent="0.2">
      <c r="W3449" s="402"/>
      <c r="X3449" s="402"/>
      <c r="Y3449" s="402"/>
      <c r="Z3449" s="402"/>
    </row>
    <row r="3450" spans="23:26" x14ac:dyDescent="0.2">
      <c r="W3450" s="402"/>
      <c r="X3450" s="402"/>
      <c r="Y3450" s="402"/>
      <c r="Z3450" s="402"/>
    </row>
    <row r="3451" spans="23:26" x14ac:dyDescent="0.2">
      <c r="W3451" s="402"/>
      <c r="X3451" s="402"/>
      <c r="Y3451" s="402"/>
      <c r="Z3451" s="402"/>
    </row>
    <row r="3452" spans="23:26" x14ac:dyDescent="0.2">
      <c r="W3452" s="402"/>
      <c r="X3452" s="402"/>
      <c r="Y3452" s="402"/>
      <c r="Z3452" s="402"/>
    </row>
    <row r="3453" spans="23:26" x14ac:dyDescent="0.2">
      <c r="W3453" s="402"/>
      <c r="X3453" s="402"/>
      <c r="Y3453" s="402"/>
      <c r="Z3453" s="402"/>
    </row>
    <row r="3454" spans="23:26" x14ac:dyDescent="0.2">
      <c r="W3454" s="402"/>
      <c r="X3454" s="402"/>
      <c r="Y3454" s="402"/>
      <c r="Z3454" s="402"/>
    </row>
    <row r="3455" spans="23:26" x14ac:dyDescent="0.2">
      <c r="W3455" s="402"/>
      <c r="X3455" s="402"/>
      <c r="Y3455" s="402"/>
      <c r="Z3455" s="402"/>
    </row>
    <row r="3456" spans="23:26" x14ac:dyDescent="0.2">
      <c r="W3456" s="402"/>
      <c r="X3456" s="402"/>
      <c r="Y3456" s="402"/>
      <c r="Z3456" s="402"/>
    </row>
    <row r="3457" spans="23:26" x14ac:dyDescent="0.2">
      <c r="W3457" s="402"/>
      <c r="X3457" s="402"/>
      <c r="Y3457" s="402"/>
      <c r="Z3457" s="402"/>
    </row>
    <row r="3458" spans="23:26" x14ac:dyDescent="0.2">
      <c r="W3458" s="402"/>
      <c r="X3458" s="402"/>
      <c r="Y3458" s="402"/>
      <c r="Z3458" s="402"/>
    </row>
    <row r="3459" spans="23:26" x14ac:dyDescent="0.2">
      <c r="W3459" s="402"/>
      <c r="X3459" s="402"/>
      <c r="Y3459" s="402"/>
      <c r="Z3459" s="402"/>
    </row>
    <row r="3460" spans="23:26" x14ac:dyDescent="0.2">
      <c r="W3460" s="402"/>
      <c r="X3460" s="402"/>
      <c r="Y3460" s="402"/>
      <c r="Z3460" s="402"/>
    </row>
    <row r="3461" spans="23:26" x14ac:dyDescent="0.2">
      <c r="W3461" s="402"/>
      <c r="X3461" s="402"/>
      <c r="Y3461" s="402"/>
      <c r="Z3461" s="402"/>
    </row>
    <row r="3462" spans="23:26" x14ac:dyDescent="0.2">
      <c r="W3462" s="402"/>
      <c r="X3462" s="402"/>
      <c r="Y3462" s="402"/>
      <c r="Z3462" s="402"/>
    </row>
    <row r="3463" spans="23:26" x14ac:dyDescent="0.2">
      <c r="W3463" s="402"/>
      <c r="X3463" s="402"/>
      <c r="Y3463" s="402"/>
      <c r="Z3463" s="402"/>
    </row>
    <row r="3464" spans="23:26" x14ac:dyDescent="0.2">
      <c r="W3464" s="402"/>
      <c r="X3464" s="402"/>
      <c r="Y3464" s="402"/>
      <c r="Z3464" s="402"/>
    </row>
    <row r="3465" spans="23:26" x14ac:dyDescent="0.2">
      <c r="W3465" s="402"/>
      <c r="X3465" s="402"/>
      <c r="Y3465" s="402"/>
      <c r="Z3465" s="402"/>
    </row>
    <row r="3466" spans="23:26" x14ac:dyDescent="0.2">
      <c r="W3466" s="402"/>
      <c r="X3466" s="402"/>
      <c r="Y3466" s="402"/>
      <c r="Z3466" s="402"/>
    </row>
    <row r="3467" spans="23:26" x14ac:dyDescent="0.2">
      <c r="W3467" s="402"/>
      <c r="X3467" s="402"/>
      <c r="Y3467" s="402"/>
      <c r="Z3467" s="402"/>
    </row>
    <row r="3468" spans="23:26" x14ac:dyDescent="0.2">
      <c r="W3468" s="402"/>
      <c r="X3468" s="402"/>
      <c r="Y3468" s="402"/>
      <c r="Z3468" s="402"/>
    </row>
    <row r="3469" spans="23:26" x14ac:dyDescent="0.2">
      <c r="W3469" s="402"/>
      <c r="X3469" s="402"/>
      <c r="Y3469" s="402"/>
      <c r="Z3469" s="402"/>
    </row>
    <row r="3470" spans="23:26" x14ac:dyDescent="0.2">
      <c r="W3470" s="402"/>
      <c r="X3470" s="402"/>
      <c r="Y3470" s="402"/>
      <c r="Z3470" s="402"/>
    </row>
    <row r="3471" spans="23:26" x14ac:dyDescent="0.2">
      <c r="W3471" s="402"/>
      <c r="X3471" s="402"/>
      <c r="Y3471" s="402"/>
      <c r="Z3471" s="402"/>
    </row>
    <row r="3472" spans="23:26" x14ac:dyDescent="0.2">
      <c r="W3472" s="402"/>
      <c r="X3472" s="402"/>
      <c r="Y3472" s="402"/>
      <c r="Z3472" s="402"/>
    </row>
    <row r="3473" spans="23:26" x14ac:dyDescent="0.2">
      <c r="W3473" s="402"/>
      <c r="X3473" s="402"/>
      <c r="Y3473" s="402"/>
      <c r="Z3473" s="402"/>
    </row>
    <row r="3474" spans="23:26" x14ac:dyDescent="0.2">
      <c r="W3474" s="402"/>
      <c r="X3474" s="402"/>
      <c r="Y3474" s="402"/>
      <c r="Z3474" s="402"/>
    </row>
    <row r="3475" spans="23:26" x14ac:dyDescent="0.2">
      <c r="W3475" s="402"/>
      <c r="X3475" s="402"/>
      <c r="Y3475" s="402"/>
      <c r="Z3475" s="402"/>
    </row>
    <row r="3476" spans="23:26" x14ac:dyDescent="0.2">
      <c r="W3476" s="402"/>
      <c r="X3476" s="402"/>
      <c r="Y3476" s="402"/>
      <c r="Z3476" s="402"/>
    </row>
    <row r="3477" spans="23:26" x14ac:dyDescent="0.2">
      <c r="W3477" s="402"/>
      <c r="X3477" s="402"/>
      <c r="Y3477" s="402"/>
      <c r="Z3477" s="402"/>
    </row>
    <row r="3478" spans="23:26" x14ac:dyDescent="0.2">
      <c r="W3478" s="402"/>
      <c r="X3478" s="402"/>
      <c r="Y3478" s="402"/>
      <c r="Z3478" s="402"/>
    </row>
    <row r="3479" spans="23:26" x14ac:dyDescent="0.2">
      <c r="W3479" s="402"/>
      <c r="X3479" s="402"/>
      <c r="Y3479" s="402"/>
      <c r="Z3479" s="402"/>
    </row>
    <row r="3480" spans="23:26" x14ac:dyDescent="0.2">
      <c r="W3480" s="402"/>
      <c r="X3480" s="402"/>
      <c r="Y3480" s="402"/>
      <c r="Z3480" s="402"/>
    </row>
    <row r="3481" spans="23:26" x14ac:dyDescent="0.2">
      <c r="W3481" s="402"/>
      <c r="X3481" s="402"/>
      <c r="Y3481" s="402"/>
      <c r="Z3481" s="402"/>
    </row>
    <row r="3482" spans="23:26" x14ac:dyDescent="0.2">
      <c r="W3482" s="402"/>
      <c r="X3482" s="402"/>
      <c r="Y3482" s="402"/>
      <c r="Z3482" s="402"/>
    </row>
    <row r="3483" spans="23:26" x14ac:dyDescent="0.2">
      <c r="W3483" s="402"/>
      <c r="X3483" s="402"/>
      <c r="Y3483" s="402"/>
      <c r="Z3483" s="402"/>
    </row>
    <row r="3484" spans="23:26" x14ac:dyDescent="0.2">
      <c r="W3484" s="402"/>
      <c r="X3484" s="402"/>
      <c r="Y3484" s="402"/>
      <c r="Z3484" s="402"/>
    </row>
    <row r="3485" spans="23:26" x14ac:dyDescent="0.2">
      <c r="W3485" s="402"/>
      <c r="X3485" s="402"/>
      <c r="Y3485" s="402"/>
      <c r="Z3485" s="402"/>
    </row>
    <row r="3486" spans="23:26" x14ac:dyDescent="0.2">
      <c r="W3486" s="402"/>
      <c r="X3486" s="402"/>
      <c r="Y3486" s="402"/>
      <c r="Z3486" s="402"/>
    </row>
    <row r="3487" spans="23:26" x14ac:dyDescent="0.2">
      <c r="W3487" s="402"/>
      <c r="X3487" s="402"/>
      <c r="Y3487" s="402"/>
      <c r="Z3487" s="402"/>
    </row>
    <row r="3488" spans="23:26" x14ac:dyDescent="0.2">
      <c r="W3488" s="402"/>
      <c r="X3488" s="402"/>
      <c r="Y3488" s="402"/>
      <c r="Z3488" s="402"/>
    </row>
    <row r="3489" spans="23:26" x14ac:dyDescent="0.2">
      <c r="W3489" s="402"/>
      <c r="X3489" s="402"/>
      <c r="Y3489" s="402"/>
      <c r="Z3489" s="402"/>
    </row>
    <row r="3490" spans="23:26" x14ac:dyDescent="0.2">
      <c r="W3490" s="402"/>
      <c r="X3490" s="402"/>
      <c r="Y3490" s="402"/>
      <c r="Z3490" s="402"/>
    </row>
    <row r="3491" spans="23:26" x14ac:dyDescent="0.2">
      <c r="W3491" s="402"/>
      <c r="X3491" s="402"/>
      <c r="Y3491" s="402"/>
      <c r="Z3491" s="402"/>
    </row>
    <row r="3492" spans="23:26" x14ac:dyDescent="0.2">
      <c r="W3492" s="402"/>
      <c r="X3492" s="402"/>
      <c r="Y3492" s="402"/>
      <c r="Z3492" s="402"/>
    </row>
    <row r="3493" spans="23:26" x14ac:dyDescent="0.2">
      <c r="W3493" s="402"/>
      <c r="X3493" s="402"/>
      <c r="Y3493" s="402"/>
      <c r="Z3493" s="402"/>
    </row>
    <row r="3494" spans="23:26" x14ac:dyDescent="0.2">
      <c r="W3494" s="402"/>
      <c r="X3494" s="402"/>
      <c r="Y3494" s="402"/>
      <c r="Z3494" s="402"/>
    </row>
    <row r="3495" spans="23:26" x14ac:dyDescent="0.2">
      <c r="W3495" s="402"/>
      <c r="X3495" s="402"/>
      <c r="Y3495" s="402"/>
      <c r="Z3495" s="402"/>
    </row>
    <row r="3496" spans="23:26" x14ac:dyDescent="0.2">
      <c r="W3496" s="402"/>
      <c r="X3496" s="402"/>
      <c r="Y3496" s="402"/>
      <c r="Z3496" s="402"/>
    </row>
    <row r="3497" spans="23:26" x14ac:dyDescent="0.2">
      <c r="W3497" s="402"/>
      <c r="X3497" s="402"/>
      <c r="Y3497" s="402"/>
      <c r="Z3497" s="402"/>
    </row>
    <row r="3498" spans="23:26" x14ac:dyDescent="0.2">
      <c r="W3498" s="402"/>
      <c r="X3498" s="402"/>
      <c r="Y3498" s="402"/>
      <c r="Z3498" s="402"/>
    </row>
    <row r="3499" spans="23:26" x14ac:dyDescent="0.2">
      <c r="W3499" s="402"/>
      <c r="X3499" s="402"/>
      <c r="Y3499" s="402"/>
      <c r="Z3499" s="402"/>
    </row>
    <row r="3500" spans="23:26" x14ac:dyDescent="0.2">
      <c r="W3500" s="402"/>
      <c r="X3500" s="402"/>
      <c r="Y3500" s="402"/>
      <c r="Z3500" s="402"/>
    </row>
    <row r="3501" spans="23:26" x14ac:dyDescent="0.2">
      <c r="W3501" s="402"/>
      <c r="X3501" s="402"/>
      <c r="Y3501" s="402"/>
      <c r="Z3501" s="402"/>
    </row>
    <row r="3502" spans="23:26" x14ac:dyDescent="0.2">
      <c r="W3502" s="402"/>
      <c r="X3502" s="402"/>
      <c r="Y3502" s="402"/>
      <c r="Z3502" s="402"/>
    </row>
    <row r="3503" spans="23:26" x14ac:dyDescent="0.2">
      <c r="W3503" s="402"/>
      <c r="X3503" s="402"/>
      <c r="Y3503" s="402"/>
      <c r="Z3503" s="402"/>
    </row>
    <row r="3504" spans="23:26" x14ac:dyDescent="0.2">
      <c r="W3504" s="402"/>
      <c r="X3504" s="402"/>
      <c r="Y3504" s="402"/>
      <c r="Z3504" s="402"/>
    </row>
    <row r="3505" spans="23:26" x14ac:dyDescent="0.2">
      <c r="W3505" s="402"/>
      <c r="X3505" s="402"/>
      <c r="Y3505" s="402"/>
      <c r="Z3505" s="402"/>
    </row>
    <row r="3506" spans="23:26" x14ac:dyDescent="0.2">
      <c r="W3506" s="402"/>
      <c r="X3506" s="402"/>
      <c r="Y3506" s="402"/>
      <c r="Z3506" s="402"/>
    </row>
    <row r="3507" spans="23:26" x14ac:dyDescent="0.2">
      <c r="W3507" s="402"/>
      <c r="X3507" s="402"/>
      <c r="Y3507" s="402"/>
      <c r="Z3507" s="402"/>
    </row>
    <row r="3508" spans="23:26" x14ac:dyDescent="0.2">
      <c r="W3508" s="402"/>
      <c r="X3508" s="402"/>
      <c r="Y3508" s="402"/>
      <c r="Z3508" s="402"/>
    </row>
    <row r="3509" spans="23:26" x14ac:dyDescent="0.2">
      <c r="W3509" s="402"/>
      <c r="X3509" s="402"/>
      <c r="Y3509" s="402"/>
      <c r="Z3509" s="402"/>
    </row>
    <row r="3510" spans="23:26" x14ac:dyDescent="0.2">
      <c r="W3510" s="402"/>
      <c r="X3510" s="402"/>
      <c r="Y3510" s="402"/>
      <c r="Z3510" s="402"/>
    </row>
    <row r="3511" spans="23:26" x14ac:dyDescent="0.2">
      <c r="W3511" s="402"/>
      <c r="X3511" s="402"/>
      <c r="Y3511" s="402"/>
      <c r="Z3511" s="402"/>
    </row>
    <row r="3512" spans="23:26" x14ac:dyDescent="0.2">
      <c r="W3512" s="402"/>
      <c r="X3512" s="402"/>
      <c r="Y3512" s="402"/>
      <c r="Z3512" s="402"/>
    </row>
    <row r="3513" spans="23:26" x14ac:dyDescent="0.2">
      <c r="W3513" s="402"/>
      <c r="X3513" s="402"/>
      <c r="Y3513" s="402"/>
      <c r="Z3513" s="402"/>
    </row>
    <row r="3514" spans="23:26" x14ac:dyDescent="0.2">
      <c r="W3514" s="402"/>
      <c r="X3514" s="402"/>
      <c r="Y3514" s="402"/>
      <c r="Z3514" s="402"/>
    </row>
    <row r="3515" spans="23:26" x14ac:dyDescent="0.2">
      <c r="W3515" s="402"/>
      <c r="X3515" s="402"/>
      <c r="Y3515" s="402"/>
      <c r="Z3515" s="402"/>
    </row>
    <row r="3516" spans="23:26" x14ac:dyDescent="0.2">
      <c r="W3516" s="402"/>
      <c r="X3516" s="402"/>
      <c r="Y3516" s="402"/>
      <c r="Z3516" s="402"/>
    </row>
    <row r="3517" spans="23:26" x14ac:dyDescent="0.2">
      <c r="W3517" s="402"/>
      <c r="X3517" s="402"/>
      <c r="Y3517" s="402"/>
      <c r="Z3517" s="402"/>
    </row>
    <row r="3518" spans="23:26" x14ac:dyDescent="0.2">
      <c r="W3518" s="402"/>
      <c r="X3518" s="402"/>
      <c r="Y3518" s="402"/>
      <c r="Z3518" s="402"/>
    </row>
    <row r="3519" spans="23:26" x14ac:dyDescent="0.2">
      <c r="W3519" s="402"/>
      <c r="X3519" s="402"/>
      <c r="Y3519" s="402"/>
      <c r="Z3519" s="402"/>
    </row>
    <row r="3520" spans="23:26" x14ac:dyDescent="0.2">
      <c r="W3520" s="402"/>
      <c r="X3520" s="402"/>
      <c r="Y3520" s="402"/>
      <c r="Z3520" s="402"/>
    </row>
    <row r="3521" spans="23:26" x14ac:dyDescent="0.2">
      <c r="W3521" s="402"/>
      <c r="X3521" s="402"/>
      <c r="Y3521" s="402"/>
      <c r="Z3521" s="402"/>
    </row>
    <row r="3522" spans="23:26" x14ac:dyDescent="0.2">
      <c r="W3522" s="402"/>
      <c r="X3522" s="402"/>
      <c r="Y3522" s="402"/>
      <c r="Z3522" s="402"/>
    </row>
    <row r="3523" spans="23:26" x14ac:dyDescent="0.2">
      <c r="W3523" s="402"/>
      <c r="X3523" s="402"/>
      <c r="Y3523" s="402"/>
      <c r="Z3523" s="402"/>
    </row>
    <row r="3524" spans="23:26" x14ac:dyDescent="0.2">
      <c r="W3524" s="402"/>
      <c r="X3524" s="402"/>
      <c r="Y3524" s="402"/>
      <c r="Z3524" s="402"/>
    </row>
    <row r="3525" spans="23:26" x14ac:dyDescent="0.2">
      <c r="W3525" s="402"/>
      <c r="X3525" s="402"/>
      <c r="Y3525" s="402"/>
      <c r="Z3525" s="402"/>
    </row>
    <row r="3526" spans="23:26" x14ac:dyDescent="0.2">
      <c r="W3526" s="402"/>
      <c r="X3526" s="402"/>
      <c r="Y3526" s="402"/>
      <c r="Z3526" s="402"/>
    </row>
    <row r="3527" spans="23:26" x14ac:dyDescent="0.2">
      <c r="W3527" s="402"/>
      <c r="X3527" s="402"/>
      <c r="Y3527" s="402"/>
      <c r="Z3527" s="402"/>
    </row>
    <row r="3528" spans="23:26" x14ac:dyDescent="0.2">
      <c r="W3528" s="402"/>
      <c r="X3528" s="402"/>
      <c r="Y3528" s="402"/>
      <c r="Z3528" s="402"/>
    </row>
    <row r="3529" spans="23:26" x14ac:dyDescent="0.2">
      <c r="W3529" s="402"/>
      <c r="X3529" s="402"/>
      <c r="Y3529" s="402"/>
      <c r="Z3529" s="402"/>
    </row>
    <row r="3530" spans="23:26" x14ac:dyDescent="0.2">
      <c r="W3530" s="402"/>
      <c r="X3530" s="402"/>
      <c r="Y3530" s="402"/>
      <c r="Z3530" s="402"/>
    </row>
    <row r="3531" spans="23:26" x14ac:dyDescent="0.2">
      <c r="W3531" s="402"/>
      <c r="X3531" s="402"/>
      <c r="Y3531" s="402"/>
      <c r="Z3531" s="402"/>
    </row>
    <row r="3532" spans="23:26" x14ac:dyDescent="0.2">
      <c r="W3532" s="402"/>
      <c r="X3532" s="402"/>
      <c r="Y3532" s="402"/>
      <c r="Z3532" s="402"/>
    </row>
    <row r="3533" spans="23:26" x14ac:dyDescent="0.2">
      <c r="W3533" s="402"/>
      <c r="X3533" s="402"/>
      <c r="Y3533" s="402"/>
      <c r="Z3533" s="402"/>
    </row>
    <row r="3534" spans="23:26" x14ac:dyDescent="0.2">
      <c r="W3534" s="402"/>
      <c r="X3534" s="402"/>
      <c r="Y3534" s="402"/>
      <c r="Z3534" s="402"/>
    </row>
    <row r="3535" spans="23:26" x14ac:dyDescent="0.2">
      <c r="W3535" s="402"/>
      <c r="X3535" s="402"/>
      <c r="Y3535" s="402"/>
      <c r="Z3535" s="402"/>
    </row>
    <row r="3536" spans="23:26" x14ac:dyDescent="0.2">
      <c r="W3536" s="402"/>
      <c r="X3536" s="402"/>
      <c r="Y3536" s="402"/>
      <c r="Z3536" s="402"/>
    </row>
    <row r="3537" spans="23:26" x14ac:dyDescent="0.2">
      <c r="W3537" s="402"/>
      <c r="X3537" s="402"/>
      <c r="Y3537" s="402"/>
      <c r="Z3537" s="402"/>
    </row>
    <row r="3538" spans="23:26" x14ac:dyDescent="0.2">
      <c r="W3538" s="402"/>
      <c r="X3538" s="402"/>
      <c r="Y3538" s="402"/>
      <c r="Z3538" s="402"/>
    </row>
    <row r="3539" spans="23:26" x14ac:dyDescent="0.2">
      <c r="W3539" s="402"/>
      <c r="X3539" s="402"/>
      <c r="Y3539" s="402"/>
      <c r="Z3539" s="402"/>
    </row>
    <row r="3540" spans="23:26" x14ac:dyDescent="0.2">
      <c r="W3540" s="402"/>
      <c r="X3540" s="402"/>
      <c r="Y3540" s="402"/>
      <c r="Z3540" s="402"/>
    </row>
    <row r="3541" spans="23:26" x14ac:dyDescent="0.2">
      <c r="W3541" s="402"/>
      <c r="X3541" s="402"/>
      <c r="Y3541" s="402"/>
      <c r="Z3541" s="402"/>
    </row>
    <row r="3542" spans="23:26" x14ac:dyDescent="0.2">
      <c r="W3542" s="402"/>
      <c r="X3542" s="402"/>
      <c r="Y3542" s="402"/>
      <c r="Z3542" s="402"/>
    </row>
    <row r="3543" spans="23:26" x14ac:dyDescent="0.2">
      <c r="W3543" s="402"/>
      <c r="X3543" s="402"/>
      <c r="Y3543" s="402"/>
      <c r="Z3543" s="402"/>
    </row>
    <row r="3544" spans="23:26" x14ac:dyDescent="0.2">
      <c r="W3544" s="402"/>
      <c r="X3544" s="402"/>
      <c r="Y3544" s="402"/>
      <c r="Z3544" s="402"/>
    </row>
    <row r="3545" spans="23:26" x14ac:dyDescent="0.2">
      <c r="W3545" s="402"/>
      <c r="X3545" s="402"/>
      <c r="Y3545" s="402"/>
      <c r="Z3545" s="402"/>
    </row>
    <row r="3546" spans="23:26" x14ac:dyDescent="0.2">
      <c r="W3546" s="402"/>
      <c r="X3546" s="402"/>
      <c r="Y3546" s="402"/>
      <c r="Z3546" s="402"/>
    </row>
    <row r="3547" spans="23:26" x14ac:dyDescent="0.2">
      <c r="W3547" s="402"/>
      <c r="X3547" s="402"/>
      <c r="Y3547" s="402"/>
      <c r="Z3547" s="402"/>
    </row>
    <row r="3548" spans="23:26" x14ac:dyDescent="0.2">
      <c r="W3548" s="402"/>
      <c r="X3548" s="402"/>
      <c r="Y3548" s="402"/>
      <c r="Z3548" s="402"/>
    </row>
    <row r="3549" spans="23:26" x14ac:dyDescent="0.2">
      <c r="W3549" s="402"/>
      <c r="X3549" s="402"/>
      <c r="Y3549" s="402"/>
      <c r="Z3549" s="402"/>
    </row>
    <row r="3550" spans="23:26" x14ac:dyDescent="0.2">
      <c r="W3550" s="402"/>
      <c r="X3550" s="402"/>
      <c r="Y3550" s="402"/>
      <c r="Z3550" s="402"/>
    </row>
    <row r="3551" spans="23:26" x14ac:dyDescent="0.2">
      <c r="W3551" s="402"/>
      <c r="X3551" s="402"/>
      <c r="Y3551" s="402"/>
      <c r="Z3551" s="402"/>
    </row>
    <row r="3552" spans="23:26" x14ac:dyDescent="0.2">
      <c r="W3552" s="402"/>
      <c r="X3552" s="402"/>
      <c r="Y3552" s="402"/>
      <c r="Z3552" s="402"/>
    </row>
    <row r="3553" spans="23:26" x14ac:dyDescent="0.2">
      <c r="W3553" s="402"/>
      <c r="X3553" s="402"/>
      <c r="Y3553" s="402"/>
      <c r="Z3553" s="402"/>
    </row>
    <row r="3554" spans="23:26" x14ac:dyDescent="0.2">
      <c r="W3554" s="402"/>
      <c r="X3554" s="402"/>
      <c r="Y3554" s="402"/>
      <c r="Z3554" s="402"/>
    </row>
    <row r="3555" spans="23:26" x14ac:dyDescent="0.2">
      <c r="W3555" s="402"/>
      <c r="X3555" s="402"/>
      <c r="Y3555" s="402"/>
      <c r="Z3555" s="402"/>
    </row>
    <row r="3556" spans="23:26" x14ac:dyDescent="0.2">
      <c r="W3556" s="402"/>
      <c r="X3556" s="402"/>
      <c r="Y3556" s="402"/>
      <c r="Z3556" s="402"/>
    </row>
    <row r="3557" spans="23:26" x14ac:dyDescent="0.2">
      <c r="W3557" s="402"/>
      <c r="X3557" s="402"/>
      <c r="Y3557" s="402"/>
      <c r="Z3557" s="402"/>
    </row>
    <row r="3558" spans="23:26" x14ac:dyDescent="0.2">
      <c r="W3558" s="402"/>
      <c r="X3558" s="402"/>
      <c r="Y3558" s="402"/>
      <c r="Z3558" s="402"/>
    </row>
    <row r="3559" spans="23:26" x14ac:dyDescent="0.2">
      <c r="W3559" s="402"/>
      <c r="X3559" s="402"/>
      <c r="Y3559" s="402"/>
      <c r="Z3559" s="402"/>
    </row>
    <row r="3560" spans="23:26" x14ac:dyDescent="0.2">
      <c r="W3560" s="402"/>
      <c r="X3560" s="402"/>
      <c r="Y3560" s="402"/>
      <c r="Z3560" s="402"/>
    </row>
    <row r="3561" spans="23:26" x14ac:dyDescent="0.2">
      <c r="W3561" s="402"/>
      <c r="X3561" s="402"/>
      <c r="Y3561" s="402"/>
      <c r="Z3561" s="402"/>
    </row>
    <row r="3562" spans="23:26" x14ac:dyDescent="0.2">
      <c r="W3562" s="402"/>
      <c r="X3562" s="402"/>
      <c r="Y3562" s="402"/>
      <c r="Z3562" s="402"/>
    </row>
    <row r="3563" spans="23:26" x14ac:dyDescent="0.2">
      <c r="W3563" s="402"/>
      <c r="X3563" s="402"/>
      <c r="Y3563" s="402"/>
      <c r="Z3563" s="402"/>
    </row>
    <row r="3564" spans="23:26" x14ac:dyDescent="0.2">
      <c r="W3564" s="402"/>
      <c r="X3564" s="402"/>
      <c r="Y3564" s="402"/>
      <c r="Z3564" s="402"/>
    </row>
    <row r="3565" spans="23:26" x14ac:dyDescent="0.2">
      <c r="W3565" s="402"/>
      <c r="X3565" s="402"/>
      <c r="Y3565" s="402"/>
      <c r="Z3565" s="402"/>
    </row>
    <row r="3566" spans="23:26" x14ac:dyDescent="0.2">
      <c r="W3566" s="402"/>
      <c r="X3566" s="402"/>
      <c r="Y3566" s="402"/>
      <c r="Z3566" s="402"/>
    </row>
    <row r="3567" spans="23:26" x14ac:dyDescent="0.2">
      <c r="W3567" s="402"/>
      <c r="X3567" s="402"/>
      <c r="Y3567" s="402"/>
      <c r="Z3567" s="402"/>
    </row>
    <row r="3568" spans="23:26" x14ac:dyDescent="0.2">
      <c r="W3568" s="402"/>
      <c r="X3568" s="402"/>
      <c r="Y3568" s="402"/>
      <c r="Z3568" s="402"/>
    </row>
    <row r="3569" spans="23:26" x14ac:dyDescent="0.2">
      <c r="W3569" s="402"/>
      <c r="X3569" s="402"/>
      <c r="Y3569" s="402"/>
      <c r="Z3569" s="402"/>
    </row>
    <row r="3570" spans="23:26" x14ac:dyDescent="0.2">
      <c r="W3570" s="402"/>
      <c r="X3570" s="402"/>
      <c r="Y3570" s="402"/>
      <c r="Z3570" s="402"/>
    </row>
    <row r="3571" spans="23:26" x14ac:dyDescent="0.2">
      <c r="W3571" s="402"/>
      <c r="X3571" s="402"/>
      <c r="Y3571" s="402"/>
      <c r="Z3571" s="402"/>
    </row>
    <row r="3572" spans="23:26" x14ac:dyDescent="0.2">
      <c r="W3572" s="402"/>
      <c r="X3572" s="402"/>
      <c r="Y3572" s="402"/>
      <c r="Z3572" s="402"/>
    </row>
    <row r="3573" spans="23:26" x14ac:dyDescent="0.2">
      <c r="W3573" s="402"/>
      <c r="X3573" s="402"/>
      <c r="Y3573" s="402"/>
      <c r="Z3573" s="402"/>
    </row>
    <row r="3574" spans="23:26" x14ac:dyDescent="0.2">
      <c r="W3574" s="402"/>
      <c r="X3574" s="402"/>
      <c r="Y3574" s="402"/>
      <c r="Z3574" s="402"/>
    </row>
    <row r="3575" spans="23:26" x14ac:dyDescent="0.2">
      <c r="W3575" s="402"/>
      <c r="X3575" s="402"/>
      <c r="Y3575" s="402"/>
      <c r="Z3575" s="402"/>
    </row>
    <row r="3576" spans="23:26" x14ac:dyDescent="0.2">
      <c r="W3576" s="402"/>
      <c r="X3576" s="402"/>
      <c r="Y3576" s="402"/>
      <c r="Z3576" s="402"/>
    </row>
    <row r="3577" spans="23:26" x14ac:dyDescent="0.2">
      <c r="W3577" s="402"/>
      <c r="X3577" s="402"/>
      <c r="Y3577" s="402"/>
      <c r="Z3577" s="402"/>
    </row>
    <row r="3578" spans="23:26" x14ac:dyDescent="0.2">
      <c r="W3578" s="402"/>
      <c r="X3578" s="402"/>
      <c r="Y3578" s="402"/>
      <c r="Z3578" s="402"/>
    </row>
    <row r="3579" spans="23:26" x14ac:dyDescent="0.2">
      <c r="W3579" s="402"/>
      <c r="X3579" s="402"/>
      <c r="Y3579" s="402"/>
      <c r="Z3579" s="402"/>
    </row>
    <row r="3580" spans="23:26" x14ac:dyDescent="0.2">
      <c r="W3580" s="402"/>
      <c r="X3580" s="402"/>
      <c r="Y3580" s="402"/>
      <c r="Z3580" s="402"/>
    </row>
    <row r="3581" spans="23:26" x14ac:dyDescent="0.2">
      <c r="W3581" s="402"/>
      <c r="X3581" s="402"/>
      <c r="Y3581" s="402"/>
      <c r="Z3581" s="402"/>
    </row>
    <row r="3582" spans="23:26" x14ac:dyDescent="0.2">
      <c r="W3582" s="402"/>
      <c r="X3582" s="402"/>
      <c r="Y3582" s="402"/>
      <c r="Z3582" s="402"/>
    </row>
    <row r="3583" spans="23:26" x14ac:dyDescent="0.2">
      <c r="W3583" s="402"/>
      <c r="X3583" s="402"/>
      <c r="Y3583" s="402"/>
      <c r="Z3583" s="402"/>
    </row>
    <row r="3584" spans="23:26" x14ac:dyDescent="0.2">
      <c r="W3584" s="402"/>
      <c r="X3584" s="402"/>
      <c r="Y3584" s="402"/>
      <c r="Z3584" s="402"/>
    </row>
    <row r="3585" spans="23:26" x14ac:dyDescent="0.2">
      <c r="W3585" s="402"/>
      <c r="X3585" s="402"/>
      <c r="Y3585" s="402"/>
      <c r="Z3585" s="402"/>
    </row>
    <row r="3586" spans="23:26" x14ac:dyDescent="0.2">
      <c r="W3586" s="402"/>
      <c r="X3586" s="402"/>
      <c r="Y3586" s="402"/>
      <c r="Z3586" s="402"/>
    </row>
    <row r="3587" spans="23:26" x14ac:dyDescent="0.2">
      <c r="W3587" s="402"/>
      <c r="X3587" s="402"/>
      <c r="Y3587" s="402"/>
      <c r="Z3587" s="402"/>
    </row>
    <row r="3588" spans="23:26" x14ac:dyDescent="0.2">
      <c r="W3588" s="402"/>
      <c r="X3588" s="402"/>
      <c r="Y3588" s="402"/>
      <c r="Z3588" s="402"/>
    </row>
    <row r="3589" spans="23:26" x14ac:dyDescent="0.2">
      <c r="W3589" s="402"/>
      <c r="X3589" s="402"/>
      <c r="Y3589" s="402"/>
      <c r="Z3589" s="402"/>
    </row>
    <row r="3590" spans="23:26" x14ac:dyDescent="0.2">
      <c r="W3590" s="402"/>
      <c r="X3590" s="402"/>
      <c r="Y3590" s="402"/>
      <c r="Z3590" s="402"/>
    </row>
    <row r="3591" spans="23:26" x14ac:dyDescent="0.2">
      <c r="W3591" s="402"/>
      <c r="X3591" s="402"/>
      <c r="Y3591" s="402"/>
      <c r="Z3591" s="402"/>
    </row>
    <row r="3592" spans="23:26" x14ac:dyDescent="0.2">
      <c r="W3592" s="402"/>
      <c r="X3592" s="402"/>
      <c r="Y3592" s="402"/>
      <c r="Z3592" s="402"/>
    </row>
    <row r="3593" spans="23:26" x14ac:dyDescent="0.2">
      <c r="W3593" s="402"/>
      <c r="X3593" s="402"/>
      <c r="Y3593" s="402"/>
      <c r="Z3593" s="402"/>
    </row>
    <row r="3594" spans="23:26" x14ac:dyDescent="0.2">
      <c r="W3594" s="402"/>
      <c r="X3594" s="402"/>
      <c r="Y3594" s="402"/>
      <c r="Z3594" s="402"/>
    </row>
    <row r="3595" spans="23:26" x14ac:dyDescent="0.2">
      <c r="W3595" s="402"/>
      <c r="X3595" s="402"/>
      <c r="Y3595" s="402"/>
      <c r="Z3595" s="402"/>
    </row>
    <row r="3596" spans="23:26" x14ac:dyDescent="0.2">
      <c r="W3596" s="402"/>
      <c r="X3596" s="402"/>
      <c r="Y3596" s="402"/>
      <c r="Z3596" s="402"/>
    </row>
    <row r="3597" spans="23:26" x14ac:dyDescent="0.2">
      <c r="W3597" s="402"/>
      <c r="X3597" s="402"/>
      <c r="Y3597" s="402"/>
      <c r="Z3597" s="402"/>
    </row>
    <row r="3598" spans="23:26" x14ac:dyDescent="0.2">
      <c r="W3598" s="402"/>
      <c r="X3598" s="402"/>
      <c r="Y3598" s="402"/>
      <c r="Z3598" s="402"/>
    </row>
    <row r="3599" spans="23:26" x14ac:dyDescent="0.2">
      <c r="W3599" s="402"/>
      <c r="X3599" s="402"/>
      <c r="Y3599" s="402"/>
      <c r="Z3599" s="402"/>
    </row>
    <row r="3600" spans="23:26" x14ac:dyDescent="0.2">
      <c r="W3600" s="402"/>
      <c r="X3600" s="402"/>
      <c r="Y3600" s="402"/>
      <c r="Z3600" s="402"/>
    </row>
    <row r="3601" spans="23:26" x14ac:dyDescent="0.2">
      <c r="W3601" s="402"/>
      <c r="X3601" s="402"/>
      <c r="Y3601" s="402"/>
      <c r="Z3601" s="402"/>
    </row>
    <row r="3602" spans="23:26" x14ac:dyDescent="0.2">
      <c r="W3602" s="402"/>
      <c r="X3602" s="402"/>
      <c r="Y3602" s="402"/>
      <c r="Z3602" s="402"/>
    </row>
    <row r="3603" spans="23:26" x14ac:dyDescent="0.2">
      <c r="W3603" s="402"/>
      <c r="X3603" s="402"/>
      <c r="Y3603" s="402"/>
      <c r="Z3603" s="402"/>
    </row>
    <row r="3604" spans="23:26" x14ac:dyDescent="0.2">
      <c r="W3604" s="402"/>
      <c r="X3604" s="402"/>
      <c r="Y3604" s="402"/>
      <c r="Z3604" s="402"/>
    </row>
    <row r="3605" spans="23:26" x14ac:dyDescent="0.2">
      <c r="W3605" s="402"/>
      <c r="X3605" s="402"/>
      <c r="Y3605" s="402"/>
      <c r="Z3605" s="402"/>
    </row>
    <row r="3606" spans="23:26" x14ac:dyDescent="0.2">
      <c r="W3606" s="402"/>
      <c r="X3606" s="402"/>
      <c r="Y3606" s="402"/>
      <c r="Z3606" s="402"/>
    </row>
    <row r="3607" spans="23:26" x14ac:dyDescent="0.2">
      <c r="W3607" s="402"/>
      <c r="X3607" s="402"/>
      <c r="Y3607" s="402"/>
      <c r="Z3607" s="402"/>
    </row>
    <row r="3608" spans="23:26" x14ac:dyDescent="0.2">
      <c r="W3608" s="402"/>
      <c r="X3608" s="402"/>
      <c r="Y3608" s="402"/>
      <c r="Z3608" s="402"/>
    </row>
    <row r="3609" spans="23:26" x14ac:dyDescent="0.2">
      <c r="W3609" s="402"/>
      <c r="X3609" s="402"/>
      <c r="Y3609" s="402"/>
      <c r="Z3609" s="402"/>
    </row>
    <row r="3610" spans="23:26" x14ac:dyDescent="0.2">
      <c r="W3610" s="402"/>
      <c r="X3610" s="402"/>
      <c r="Y3610" s="402"/>
      <c r="Z3610" s="402"/>
    </row>
    <row r="3611" spans="23:26" x14ac:dyDescent="0.2">
      <c r="W3611" s="402"/>
      <c r="X3611" s="402"/>
      <c r="Y3611" s="402"/>
      <c r="Z3611" s="402"/>
    </row>
    <row r="3612" spans="23:26" x14ac:dyDescent="0.2">
      <c r="W3612" s="402"/>
      <c r="X3612" s="402"/>
      <c r="Y3612" s="402"/>
      <c r="Z3612" s="402"/>
    </row>
    <row r="3613" spans="23:26" x14ac:dyDescent="0.2">
      <c r="W3613" s="402"/>
      <c r="X3613" s="402"/>
      <c r="Y3613" s="402"/>
      <c r="Z3613" s="402"/>
    </row>
    <row r="3614" spans="23:26" x14ac:dyDescent="0.2">
      <c r="W3614" s="402"/>
      <c r="X3614" s="402"/>
      <c r="Y3614" s="402"/>
      <c r="Z3614" s="402"/>
    </row>
    <row r="3615" spans="23:26" x14ac:dyDescent="0.2">
      <c r="W3615" s="402"/>
      <c r="X3615" s="402"/>
      <c r="Y3615" s="402"/>
      <c r="Z3615" s="402"/>
    </row>
    <row r="3616" spans="23:26" x14ac:dyDescent="0.2">
      <c r="W3616" s="402"/>
      <c r="X3616" s="402"/>
      <c r="Y3616" s="402"/>
      <c r="Z3616" s="402"/>
    </row>
    <row r="3617" spans="23:26" x14ac:dyDescent="0.2">
      <c r="W3617" s="402"/>
      <c r="X3617" s="402"/>
      <c r="Y3617" s="402"/>
      <c r="Z3617" s="402"/>
    </row>
    <row r="3618" spans="23:26" x14ac:dyDescent="0.2">
      <c r="W3618" s="402"/>
      <c r="X3618" s="402"/>
      <c r="Y3618" s="402"/>
      <c r="Z3618" s="402"/>
    </row>
    <row r="3619" spans="23:26" x14ac:dyDescent="0.2">
      <c r="W3619" s="402"/>
      <c r="X3619" s="402"/>
      <c r="Y3619" s="402"/>
      <c r="Z3619" s="402"/>
    </row>
    <row r="3620" spans="23:26" x14ac:dyDescent="0.2">
      <c r="W3620" s="402"/>
      <c r="X3620" s="402"/>
      <c r="Y3620" s="402"/>
      <c r="Z3620" s="402"/>
    </row>
    <row r="3621" spans="23:26" x14ac:dyDescent="0.2">
      <c r="W3621" s="402"/>
      <c r="X3621" s="402"/>
      <c r="Y3621" s="402"/>
      <c r="Z3621" s="402"/>
    </row>
    <row r="3622" spans="23:26" x14ac:dyDescent="0.2">
      <c r="W3622" s="402"/>
      <c r="X3622" s="402"/>
      <c r="Y3622" s="402"/>
      <c r="Z3622" s="402"/>
    </row>
    <row r="3623" spans="23:26" x14ac:dyDescent="0.2">
      <c r="W3623" s="402"/>
      <c r="X3623" s="402"/>
      <c r="Y3623" s="402"/>
      <c r="Z3623" s="402"/>
    </row>
    <row r="3624" spans="23:26" x14ac:dyDescent="0.2">
      <c r="W3624" s="402"/>
      <c r="X3624" s="402"/>
      <c r="Y3624" s="402"/>
      <c r="Z3624" s="402"/>
    </row>
    <row r="3625" spans="23:26" x14ac:dyDescent="0.2">
      <c r="W3625" s="402"/>
      <c r="X3625" s="402"/>
      <c r="Y3625" s="402"/>
      <c r="Z3625" s="402"/>
    </row>
    <row r="3626" spans="23:26" x14ac:dyDescent="0.2">
      <c r="W3626" s="402"/>
      <c r="X3626" s="402"/>
      <c r="Y3626" s="402"/>
      <c r="Z3626" s="402"/>
    </row>
    <row r="3627" spans="23:26" x14ac:dyDescent="0.2">
      <c r="W3627" s="402"/>
      <c r="X3627" s="402"/>
      <c r="Y3627" s="402"/>
      <c r="Z3627" s="402"/>
    </row>
    <row r="3628" spans="23:26" x14ac:dyDescent="0.2">
      <c r="W3628" s="402"/>
      <c r="X3628" s="402"/>
      <c r="Y3628" s="402"/>
      <c r="Z3628" s="402"/>
    </row>
    <row r="3629" spans="23:26" x14ac:dyDescent="0.2">
      <c r="W3629" s="402"/>
      <c r="X3629" s="402"/>
      <c r="Y3629" s="402"/>
      <c r="Z3629" s="402"/>
    </row>
    <row r="3630" spans="23:26" x14ac:dyDescent="0.2">
      <c r="W3630" s="402"/>
      <c r="X3630" s="402"/>
      <c r="Y3630" s="402"/>
      <c r="Z3630" s="402"/>
    </row>
    <row r="3631" spans="23:26" x14ac:dyDescent="0.2">
      <c r="W3631" s="402"/>
      <c r="X3631" s="402"/>
      <c r="Y3631" s="402"/>
      <c r="Z3631" s="402"/>
    </row>
    <row r="3632" spans="23:26" x14ac:dyDescent="0.2">
      <c r="W3632" s="402"/>
      <c r="X3632" s="402"/>
      <c r="Y3632" s="402"/>
      <c r="Z3632" s="402"/>
    </row>
    <row r="3633" spans="23:26" x14ac:dyDescent="0.2">
      <c r="W3633" s="402"/>
      <c r="X3633" s="402"/>
      <c r="Y3633" s="402"/>
      <c r="Z3633" s="402"/>
    </row>
    <row r="3634" spans="23:26" x14ac:dyDescent="0.2">
      <c r="W3634" s="402"/>
      <c r="X3634" s="402"/>
      <c r="Y3634" s="402"/>
      <c r="Z3634" s="402"/>
    </row>
    <row r="3635" spans="23:26" x14ac:dyDescent="0.2">
      <c r="W3635" s="402"/>
      <c r="X3635" s="402"/>
      <c r="Y3635" s="402"/>
      <c r="Z3635" s="402"/>
    </row>
    <row r="3636" spans="23:26" x14ac:dyDescent="0.2">
      <c r="W3636" s="402"/>
      <c r="X3636" s="402"/>
      <c r="Y3636" s="402"/>
      <c r="Z3636" s="402"/>
    </row>
    <row r="3637" spans="23:26" x14ac:dyDescent="0.2">
      <c r="W3637" s="402"/>
      <c r="X3637" s="402"/>
      <c r="Y3637" s="402"/>
      <c r="Z3637" s="402"/>
    </row>
    <row r="3638" spans="23:26" x14ac:dyDescent="0.2">
      <c r="W3638" s="402"/>
      <c r="X3638" s="402"/>
      <c r="Y3638" s="402"/>
      <c r="Z3638" s="402"/>
    </row>
    <row r="3639" spans="23:26" x14ac:dyDescent="0.2">
      <c r="W3639" s="402"/>
      <c r="X3639" s="402"/>
      <c r="Y3639" s="402"/>
      <c r="Z3639" s="402"/>
    </row>
    <row r="3640" spans="23:26" x14ac:dyDescent="0.2">
      <c r="W3640" s="402"/>
      <c r="X3640" s="402"/>
      <c r="Y3640" s="402"/>
      <c r="Z3640" s="402"/>
    </row>
    <row r="3641" spans="23:26" x14ac:dyDescent="0.2">
      <c r="W3641" s="402"/>
      <c r="X3641" s="402"/>
      <c r="Y3641" s="402"/>
      <c r="Z3641" s="402"/>
    </row>
    <row r="3642" spans="23:26" x14ac:dyDescent="0.2">
      <c r="W3642" s="402"/>
      <c r="X3642" s="402"/>
      <c r="Y3642" s="402"/>
      <c r="Z3642" s="402"/>
    </row>
    <row r="3643" spans="23:26" x14ac:dyDescent="0.2">
      <c r="W3643" s="402"/>
      <c r="X3643" s="402"/>
      <c r="Y3643" s="402"/>
      <c r="Z3643" s="402"/>
    </row>
    <row r="3644" spans="23:26" x14ac:dyDescent="0.2">
      <c r="W3644" s="402"/>
      <c r="X3644" s="402"/>
      <c r="Y3644" s="402"/>
      <c r="Z3644" s="402"/>
    </row>
    <row r="3645" spans="23:26" x14ac:dyDescent="0.2">
      <c r="W3645" s="402"/>
      <c r="X3645" s="402"/>
      <c r="Y3645" s="402"/>
      <c r="Z3645" s="402"/>
    </row>
    <row r="3646" spans="23:26" x14ac:dyDescent="0.2">
      <c r="W3646" s="402"/>
      <c r="X3646" s="402"/>
      <c r="Y3646" s="402"/>
      <c r="Z3646" s="402"/>
    </row>
    <row r="3647" spans="23:26" x14ac:dyDescent="0.2">
      <c r="W3647" s="402"/>
      <c r="X3647" s="402"/>
      <c r="Y3647" s="402"/>
      <c r="Z3647" s="402"/>
    </row>
    <row r="3648" spans="23:26" x14ac:dyDescent="0.2">
      <c r="W3648" s="402"/>
      <c r="X3648" s="402"/>
      <c r="Y3648" s="402"/>
      <c r="Z3648" s="402"/>
    </row>
    <row r="3649" spans="23:26" x14ac:dyDescent="0.2">
      <c r="W3649" s="402"/>
      <c r="X3649" s="402"/>
      <c r="Y3649" s="402"/>
      <c r="Z3649" s="402"/>
    </row>
    <row r="3650" spans="23:26" x14ac:dyDescent="0.2">
      <c r="W3650" s="402"/>
      <c r="X3650" s="402"/>
      <c r="Y3650" s="402"/>
      <c r="Z3650" s="402"/>
    </row>
    <row r="3651" spans="23:26" x14ac:dyDescent="0.2">
      <c r="W3651" s="402"/>
      <c r="X3651" s="402"/>
      <c r="Y3651" s="402"/>
      <c r="Z3651" s="402"/>
    </row>
    <row r="3652" spans="23:26" x14ac:dyDescent="0.2">
      <c r="W3652" s="402"/>
      <c r="X3652" s="402"/>
      <c r="Y3652" s="402"/>
      <c r="Z3652" s="402"/>
    </row>
    <row r="3653" spans="23:26" x14ac:dyDescent="0.2">
      <c r="W3653" s="402"/>
      <c r="X3653" s="402"/>
      <c r="Y3653" s="402"/>
      <c r="Z3653" s="402"/>
    </row>
    <row r="3654" spans="23:26" x14ac:dyDescent="0.2">
      <c r="W3654" s="402"/>
      <c r="X3654" s="402"/>
      <c r="Y3654" s="402"/>
      <c r="Z3654" s="402"/>
    </row>
    <row r="3655" spans="23:26" x14ac:dyDescent="0.2">
      <c r="W3655" s="402"/>
      <c r="X3655" s="402"/>
      <c r="Y3655" s="402"/>
      <c r="Z3655" s="402"/>
    </row>
    <row r="3656" spans="23:26" x14ac:dyDescent="0.2">
      <c r="W3656" s="402"/>
      <c r="X3656" s="402"/>
      <c r="Y3656" s="402"/>
      <c r="Z3656" s="402"/>
    </row>
    <row r="3657" spans="23:26" x14ac:dyDescent="0.2">
      <c r="W3657" s="402"/>
      <c r="X3657" s="402"/>
      <c r="Y3657" s="402"/>
      <c r="Z3657" s="402"/>
    </row>
    <row r="3658" spans="23:26" x14ac:dyDescent="0.2">
      <c r="W3658" s="402"/>
      <c r="X3658" s="402"/>
      <c r="Y3658" s="402"/>
      <c r="Z3658" s="402"/>
    </row>
    <row r="3659" spans="23:26" x14ac:dyDescent="0.2">
      <c r="W3659" s="402"/>
      <c r="X3659" s="402"/>
      <c r="Y3659" s="402"/>
      <c r="Z3659" s="402"/>
    </row>
    <row r="3660" spans="23:26" x14ac:dyDescent="0.2">
      <c r="W3660" s="402"/>
      <c r="X3660" s="402"/>
      <c r="Y3660" s="402"/>
      <c r="Z3660" s="402"/>
    </row>
    <row r="3661" spans="23:26" x14ac:dyDescent="0.2">
      <c r="W3661" s="402"/>
      <c r="X3661" s="402"/>
      <c r="Y3661" s="402"/>
      <c r="Z3661" s="402"/>
    </row>
    <row r="3662" spans="23:26" x14ac:dyDescent="0.2">
      <c r="W3662" s="402"/>
      <c r="X3662" s="402"/>
      <c r="Y3662" s="402"/>
      <c r="Z3662" s="402"/>
    </row>
    <row r="3663" spans="23:26" x14ac:dyDescent="0.2">
      <c r="W3663" s="402"/>
      <c r="X3663" s="402"/>
      <c r="Y3663" s="402"/>
      <c r="Z3663" s="402"/>
    </row>
    <row r="3664" spans="23:26" x14ac:dyDescent="0.2">
      <c r="W3664" s="402"/>
      <c r="X3664" s="402"/>
      <c r="Y3664" s="402"/>
      <c r="Z3664" s="402"/>
    </row>
    <row r="3665" spans="23:26" x14ac:dyDescent="0.2">
      <c r="W3665" s="402"/>
      <c r="X3665" s="402"/>
      <c r="Y3665" s="402"/>
      <c r="Z3665" s="402"/>
    </row>
    <row r="3666" spans="23:26" x14ac:dyDescent="0.2">
      <c r="W3666" s="402"/>
      <c r="X3666" s="402"/>
      <c r="Y3666" s="402"/>
      <c r="Z3666" s="402"/>
    </row>
    <row r="3667" spans="23:26" x14ac:dyDescent="0.2">
      <c r="W3667" s="402"/>
      <c r="X3667" s="402"/>
      <c r="Y3667" s="402"/>
      <c r="Z3667" s="402"/>
    </row>
    <row r="3668" spans="23:26" x14ac:dyDescent="0.2">
      <c r="W3668" s="402"/>
      <c r="X3668" s="402"/>
      <c r="Y3668" s="402"/>
      <c r="Z3668" s="402"/>
    </row>
    <row r="3669" spans="23:26" x14ac:dyDescent="0.2">
      <c r="W3669" s="402"/>
      <c r="X3669" s="402"/>
      <c r="Y3669" s="402"/>
      <c r="Z3669" s="402"/>
    </row>
    <row r="3670" spans="23:26" x14ac:dyDescent="0.2">
      <c r="W3670" s="402"/>
      <c r="X3670" s="402"/>
      <c r="Y3670" s="402"/>
      <c r="Z3670" s="402"/>
    </row>
    <row r="3671" spans="23:26" x14ac:dyDescent="0.2">
      <c r="W3671" s="402"/>
      <c r="X3671" s="402"/>
      <c r="Y3671" s="402"/>
      <c r="Z3671" s="402"/>
    </row>
    <row r="3672" spans="23:26" x14ac:dyDescent="0.2">
      <c r="W3672" s="402"/>
      <c r="X3672" s="402"/>
      <c r="Y3672" s="402"/>
      <c r="Z3672" s="402"/>
    </row>
    <row r="3673" spans="23:26" x14ac:dyDescent="0.2">
      <c r="W3673" s="402"/>
      <c r="X3673" s="402"/>
      <c r="Y3673" s="402"/>
      <c r="Z3673" s="402"/>
    </row>
    <row r="3674" spans="23:26" x14ac:dyDescent="0.2">
      <c r="W3674" s="402"/>
      <c r="X3674" s="402"/>
      <c r="Y3674" s="402"/>
      <c r="Z3674" s="402"/>
    </row>
    <row r="3675" spans="23:26" x14ac:dyDescent="0.2">
      <c r="W3675" s="402"/>
      <c r="X3675" s="402"/>
      <c r="Y3675" s="402"/>
      <c r="Z3675" s="402"/>
    </row>
    <row r="3676" spans="23:26" x14ac:dyDescent="0.2">
      <c r="W3676" s="402"/>
      <c r="X3676" s="402"/>
      <c r="Y3676" s="402"/>
      <c r="Z3676" s="402"/>
    </row>
    <row r="3677" spans="23:26" x14ac:dyDescent="0.2">
      <c r="W3677" s="402"/>
      <c r="X3677" s="402"/>
      <c r="Y3677" s="402"/>
      <c r="Z3677" s="402"/>
    </row>
    <row r="3678" spans="23:26" x14ac:dyDescent="0.2">
      <c r="W3678" s="402"/>
      <c r="X3678" s="402"/>
      <c r="Y3678" s="402"/>
      <c r="Z3678" s="402"/>
    </row>
    <row r="3679" spans="23:26" x14ac:dyDescent="0.2">
      <c r="W3679" s="402"/>
      <c r="X3679" s="402"/>
      <c r="Y3679" s="402"/>
      <c r="Z3679" s="402"/>
    </row>
    <row r="3680" spans="23:26" x14ac:dyDescent="0.2">
      <c r="W3680" s="402"/>
      <c r="X3680" s="402"/>
      <c r="Y3680" s="402"/>
      <c r="Z3680" s="402"/>
    </row>
    <row r="3681" spans="23:26" x14ac:dyDescent="0.2">
      <c r="W3681" s="402"/>
      <c r="X3681" s="402"/>
      <c r="Y3681" s="402"/>
      <c r="Z3681" s="402"/>
    </row>
    <row r="3682" spans="23:26" x14ac:dyDescent="0.2">
      <c r="W3682" s="402"/>
      <c r="X3682" s="402"/>
      <c r="Y3682" s="402"/>
      <c r="Z3682" s="402"/>
    </row>
    <row r="3683" spans="23:26" x14ac:dyDescent="0.2">
      <c r="W3683" s="402"/>
      <c r="X3683" s="402"/>
      <c r="Y3683" s="402"/>
      <c r="Z3683" s="402"/>
    </row>
    <row r="3684" spans="23:26" x14ac:dyDescent="0.2">
      <c r="W3684" s="402"/>
      <c r="X3684" s="402"/>
      <c r="Y3684" s="402"/>
      <c r="Z3684" s="402"/>
    </row>
    <row r="3685" spans="23:26" x14ac:dyDescent="0.2">
      <c r="W3685" s="402"/>
      <c r="X3685" s="402"/>
      <c r="Y3685" s="402"/>
      <c r="Z3685" s="402"/>
    </row>
    <row r="3686" spans="23:26" x14ac:dyDescent="0.2">
      <c r="W3686" s="402"/>
      <c r="X3686" s="402"/>
      <c r="Y3686" s="402"/>
      <c r="Z3686" s="402"/>
    </row>
    <row r="3687" spans="23:26" x14ac:dyDescent="0.2">
      <c r="W3687" s="402"/>
      <c r="X3687" s="402"/>
      <c r="Y3687" s="402"/>
      <c r="Z3687" s="402"/>
    </row>
    <row r="3688" spans="23:26" x14ac:dyDescent="0.2">
      <c r="W3688" s="402"/>
      <c r="X3688" s="402"/>
      <c r="Y3688" s="402"/>
      <c r="Z3688" s="402"/>
    </row>
    <row r="3689" spans="23:26" x14ac:dyDescent="0.2">
      <c r="W3689" s="402"/>
      <c r="X3689" s="402"/>
      <c r="Y3689" s="402"/>
      <c r="Z3689" s="402"/>
    </row>
    <row r="3690" spans="23:26" x14ac:dyDescent="0.2">
      <c r="W3690" s="402"/>
      <c r="X3690" s="402"/>
      <c r="Y3690" s="402"/>
      <c r="Z3690" s="402"/>
    </row>
    <row r="3691" spans="23:26" x14ac:dyDescent="0.2">
      <c r="W3691" s="402"/>
      <c r="X3691" s="402"/>
      <c r="Y3691" s="402"/>
      <c r="Z3691" s="402"/>
    </row>
    <row r="3692" spans="23:26" x14ac:dyDescent="0.2">
      <c r="W3692" s="402"/>
      <c r="X3692" s="402"/>
      <c r="Y3692" s="402"/>
      <c r="Z3692" s="402"/>
    </row>
    <row r="3693" spans="23:26" x14ac:dyDescent="0.2">
      <c r="W3693" s="402"/>
      <c r="X3693" s="402"/>
      <c r="Y3693" s="402"/>
      <c r="Z3693" s="402"/>
    </row>
    <row r="3694" spans="23:26" x14ac:dyDescent="0.2">
      <c r="W3694" s="402"/>
      <c r="X3694" s="402"/>
      <c r="Y3694" s="402"/>
      <c r="Z3694" s="402"/>
    </row>
    <row r="3695" spans="23:26" x14ac:dyDescent="0.2">
      <c r="W3695" s="402"/>
      <c r="X3695" s="402"/>
      <c r="Y3695" s="402"/>
      <c r="Z3695" s="402"/>
    </row>
    <row r="3696" spans="23:26" x14ac:dyDescent="0.2">
      <c r="W3696" s="402"/>
      <c r="X3696" s="402"/>
      <c r="Y3696" s="402"/>
      <c r="Z3696" s="402"/>
    </row>
    <row r="3697" spans="23:26" x14ac:dyDescent="0.2">
      <c r="W3697" s="402"/>
      <c r="X3697" s="402"/>
      <c r="Y3697" s="402"/>
      <c r="Z3697" s="402"/>
    </row>
    <row r="3698" spans="23:26" x14ac:dyDescent="0.2">
      <c r="W3698" s="402"/>
      <c r="X3698" s="402"/>
      <c r="Y3698" s="402"/>
      <c r="Z3698" s="402"/>
    </row>
    <row r="3699" spans="23:26" x14ac:dyDescent="0.2">
      <c r="W3699" s="402"/>
      <c r="X3699" s="402"/>
      <c r="Y3699" s="402"/>
      <c r="Z3699" s="402"/>
    </row>
    <row r="3700" spans="23:26" x14ac:dyDescent="0.2">
      <c r="W3700" s="402"/>
      <c r="X3700" s="402"/>
      <c r="Y3700" s="402"/>
      <c r="Z3700" s="402"/>
    </row>
    <row r="3701" spans="23:26" x14ac:dyDescent="0.2">
      <c r="W3701" s="402"/>
      <c r="X3701" s="402"/>
      <c r="Y3701" s="402"/>
      <c r="Z3701" s="402"/>
    </row>
    <row r="3702" spans="23:26" x14ac:dyDescent="0.2">
      <c r="W3702" s="402"/>
      <c r="X3702" s="402"/>
      <c r="Y3702" s="402"/>
      <c r="Z3702" s="402"/>
    </row>
    <row r="3703" spans="23:26" x14ac:dyDescent="0.2">
      <c r="W3703" s="402"/>
      <c r="X3703" s="402"/>
      <c r="Y3703" s="402"/>
      <c r="Z3703" s="402"/>
    </row>
    <row r="3704" spans="23:26" x14ac:dyDescent="0.2">
      <c r="W3704" s="402"/>
      <c r="X3704" s="402"/>
      <c r="Y3704" s="402"/>
      <c r="Z3704" s="402"/>
    </row>
    <row r="3705" spans="23:26" x14ac:dyDescent="0.2">
      <c r="W3705" s="402"/>
      <c r="X3705" s="402"/>
      <c r="Y3705" s="402"/>
      <c r="Z3705" s="402"/>
    </row>
    <row r="3706" spans="23:26" x14ac:dyDescent="0.2">
      <c r="W3706" s="402"/>
      <c r="X3706" s="402"/>
      <c r="Y3706" s="402"/>
      <c r="Z3706" s="402"/>
    </row>
    <row r="3707" spans="23:26" x14ac:dyDescent="0.2">
      <c r="W3707" s="402"/>
      <c r="X3707" s="402"/>
      <c r="Y3707" s="402"/>
      <c r="Z3707" s="402"/>
    </row>
    <row r="3708" spans="23:26" x14ac:dyDescent="0.2">
      <c r="W3708" s="402"/>
      <c r="X3708" s="402"/>
      <c r="Y3708" s="402"/>
      <c r="Z3708" s="402"/>
    </row>
    <row r="3709" spans="23:26" x14ac:dyDescent="0.2">
      <c r="W3709" s="402"/>
      <c r="X3709" s="402"/>
      <c r="Y3709" s="402"/>
      <c r="Z3709" s="402"/>
    </row>
    <row r="3710" spans="23:26" x14ac:dyDescent="0.2">
      <c r="W3710" s="402"/>
      <c r="X3710" s="402"/>
      <c r="Y3710" s="402"/>
      <c r="Z3710" s="402"/>
    </row>
    <row r="3711" spans="23:26" x14ac:dyDescent="0.2">
      <c r="W3711" s="402"/>
      <c r="X3711" s="402"/>
      <c r="Y3711" s="402"/>
      <c r="Z3711" s="402"/>
    </row>
    <row r="3712" spans="23:26" x14ac:dyDescent="0.2">
      <c r="W3712" s="402"/>
      <c r="X3712" s="402"/>
      <c r="Y3712" s="402"/>
      <c r="Z3712" s="402"/>
    </row>
    <row r="3713" spans="23:26" x14ac:dyDescent="0.2">
      <c r="W3713" s="402"/>
      <c r="X3713" s="402"/>
      <c r="Y3713" s="402"/>
      <c r="Z3713" s="402"/>
    </row>
    <row r="3714" spans="23:26" x14ac:dyDescent="0.2">
      <c r="W3714" s="402"/>
      <c r="X3714" s="402"/>
      <c r="Y3714" s="402"/>
      <c r="Z3714" s="402"/>
    </row>
    <row r="3715" spans="23:26" x14ac:dyDescent="0.2">
      <c r="W3715" s="402"/>
      <c r="X3715" s="402"/>
      <c r="Y3715" s="402"/>
      <c r="Z3715" s="402"/>
    </row>
    <row r="3716" spans="23:26" x14ac:dyDescent="0.2">
      <c r="W3716" s="402"/>
      <c r="X3716" s="402"/>
      <c r="Y3716" s="402"/>
      <c r="Z3716" s="402"/>
    </row>
    <row r="3717" spans="23:26" x14ac:dyDescent="0.2">
      <c r="W3717" s="402"/>
      <c r="X3717" s="402"/>
      <c r="Y3717" s="402"/>
      <c r="Z3717" s="402"/>
    </row>
    <row r="3718" spans="23:26" x14ac:dyDescent="0.2">
      <c r="W3718" s="402"/>
      <c r="X3718" s="402"/>
      <c r="Y3718" s="402"/>
      <c r="Z3718" s="402"/>
    </row>
    <row r="3719" spans="23:26" x14ac:dyDescent="0.2">
      <c r="W3719" s="402"/>
      <c r="X3719" s="402"/>
      <c r="Y3719" s="402"/>
      <c r="Z3719" s="402"/>
    </row>
    <row r="3720" spans="23:26" x14ac:dyDescent="0.2">
      <c r="W3720" s="402"/>
      <c r="X3720" s="402"/>
      <c r="Y3720" s="402"/>
      <c r="Z3720" s="402"/>
    </row>
    <row r="3721" spans="23:26" x14ac:dyDescent="0.2">
      <c r="W3721" s="402"/>
      <c r="X3721" s="402"/>
      <c r="Y3721" s="402"/>
      <c r="Z3721" s="402"/>
    </row>
    <row r="3722" spans="23:26" x14ac:dyDescent="0.2">
      <c r="W3722" s="402"/>
      <c r="X3722" s="402"/>
      <c r="Y3722" s="402"/>
      <c r="Z3722" s="402"/>
    </row>
    <row r="3723" spans="23:26" x14ac:dyDescent="0.2">
      <c r="W3723" s="402"/>
      <c r="X3723" s="402"/>
      <c r="Y3723" s="402"/>
      <c r="Z3723" s="402"/>
    </row>
    <row r="3724" spans="23:26" x14ac:dyDescent="0.2">
      <c r="W3724" s="402"/>
      <c r="X3724" s="402"/>
      <c r="Y3724" s="402"/>
      <c r="Z3724" s="402"/>
    </row>
    <row r="3725" spans="23:26" x14ac:dyDescent="0.2">
      <c r="W3725" s="402"/>
      <c r="X3725" s="402"/>
      <c r="Y3725" s="402"/>
      <c r="Z3725" s="402"/>
    </row>
    <row r="3726" spans="23:26" x14ac:dyDescent="0.2">
      <c r="W3726" s="402"/>
      <c r="X3726" s="402"/>
      <c r="Y3726" s="402"/>
      <c r="Z3726" s="402"/>
    </row>
    <row r="3727" spans="23:26" x14ac:dyDescent="0.2">
      <c r="W3727" s="402"/>
      <c r="X3727" s="402"/>
      <c r="Y3727" s="402"/>
      <c r="Z3727" s="402"/>
    </row>
    <row r="3728" spans="23:26" x14ac:dyDescent="0.2">
      <c r="W3728" s="402"/>
      <c r="X3728" s="402"/>
      <c r="Y3728" s="402"/>
      <c r="Z3728" s="402"/>
    </row>
    <row r="3729" spans="23:26" x14ac:dyDescent="0.2">
      <c r="W3729" s="402"/>
      <c r="X3729" s="402"/>
      <c r="Y3729" s="402"/>
      <c r="Z3729" s="402"/>
    </row>
    <row r="3730" spans="23:26" x14ac:dyDescent="0.2">
      <c r="W3730" s="402"/>
      <c r="X3730" s="402"/>
      <c r="Y3730" s="402"/>
      <c r="Z3730" s="402"/>
    </row>
    <row r="3731" spans="23:26" x14ac:dyDescent="0.2">
      <c r="W3731" s="402"/>
      <c r="X3731" s="402"/>
      <c r="Y3731" s="402"/>
      <c r="Z3731" s="402"/>
    </row>
    <row r="3732" spans="23:26" x14ac:dyDescent="0.2">
      <c r="W3732" s="402"/>
      <c r="X3732" s="402"/>
      <c r="Y3732" s="402"/>
      <c r="Z3732" s="402"/>
    </row>
    <row r="3733" spans="23:26" x14ac:dyDescent="0.2">
      <c r="W3733" s="402"/>
      <c r="X3733" s="402"/>
      <c r="Y3733" s="402"/>
      <c r="Z3733" s="402"/>
    </row>
    <row r="3734" spans="23:26" x14ac:dyDescent="0.2">
      <c r="W3734" s="402"/>
      <c r="X3734" s="402"/>
      <c r="Y3734" s="402"/>
      <c r="Z3734" s="402"/>
    </row>
    <row r="3735" spans="23:26" x14ac:dyDescent="0.2">
      <c r="W3735" s="402"/>
      <c r="X3735" s="402"/>
      <c r="Y3735" s="402"/>
      <c r="Z3735" s="402"/>
    </row>
    <row r="3736" spans="23:26" x14ac:dyDescent="0.2">
      <c r="W3736" s="402"/>
      <c r="X3736" s="402"/>
      <c r="Y3736" s="402"/>
      <c r="Z3736" s="402"/>
    </row>
    <row r="3737" spans="23:26" x14ac:dyDescent="0.2">
      <c r="W3737" s="402"/>
      <c r="X3737" s="402"/>
      <c r="Y3737" s="402"/>
      <c r="Z3737" s="402"/>
    </row>
    <row r="3738" spans="23:26" x14ac:dyDescent="0.2">
      <c r="W3738" s="402"/>
      <c r="X3738" s="402"/>
      <c r="Y3738" s="402"/>
      <c r="Z3738" s="402"/>
    </row>
    <row r="3739" spans="23:26" x14ac:dyDescent="0.2">
      <c r="W3739" s="402"/>
      <c r="X3739" s="402"/>
      <c r="Y3739" s="402"/>
      <c r="Z3739" s="402"/>
    </row>
    <row r="3740" spans="23:26" x14ac:dyDescent="0.2">
      <c r="W3740" s="402"/>
      <c r="X3740" s="402"/>
      <c r="Y3740" s="402"/>
      <c r="Z3740" s="402"/>
    </row>
    <row r="3741" spans="23:26" x14ac:dyDescent="0.2">
      <c r="W3741" s="402"/>
      <c r="X3741" s="402"/>
      <c r="Y3741" s="402"/>
      <c r="Z3741" s="402"/>
    </row>
    <row r="3742" spans="23:26" x14ac:dyDescent="0.2">
      <c r="W3742" s="402"/>
      <c r="X3742" s="402"/>
      <c r="Y3742" s="402"/>
      <c r="Z3742" s="402"/>
    </row>
    <row r="3743" spans="23:26" x14ac:dyDescent="0.2">
      <c r="W3743" s="402"/>
      <c r="X3743" s="402"/>
      <c r="Y3743" s="402"/>
      <c r="Z3743" s="402"/>
    </row>
    <row r="3744" spans="23:26" x14ac:dyDescent="0.2">
      <c r="W3744" s="402"/>
      <c r="X3744" s="402"/>
      <c r="Y3744" s="402"/>
      <c r="Z3744" s="402"/>
    </row>
    <row r="3745" spans="23:26" x14ac:dyDescent="0.2">
      <c r="W3745" s="402"/>
      <c r="X3745" s="402"/>
      <c r="Y3745" s="402"/>
      <c r="Z3745" s="402"/>
    </row>
    <row r="3746" spans="23:26" x14ac:dyDescent="0.2">
      <c r="W3746" s="402"/>
      <c r="X3746" s="402"/>
      <c r="Y3746" s="402"/>
      <c r="Z3746" s="402"/>
    </row>
    <row r="3747" spans="23:26" x14ac:dyDescent="0.2">
      <c r="W3747" s="402"/>
      <c r="X3747" s="402"/>
      <c r="Y3747" s="402"/>
      <c r="Z3747" s="402"/>
    </row>
    <row r="3748" spans="23:26" x14ac:dyDescent="0.2">
      <c r="W3748" s="402"/>
      <c r="X3748" s="402"/>
      <c r="Y3748" s="402"/>
      <c r="Z3748" s="402"/>
    </row>
    <row r="3749" spans="23:26" x14ac:dyDescent="0.2">
      <c r="W3749" s="402"/>
      <c r="X3749" s="402"/>
      <c r="Y3749" s="402"/>
      <c r="Z3749" s="402"/>
    </row>
    <row r="3750" spans="23:26" x14ac:dyDescent="0.2">
      <c r="W3750" s="402"/>
      <c r="X3750" s="402"/>
      <c r="Y3750" s="402"/>
      <c r="Z3750" s="402"/>
    </row>
    <row r="3751" spans="23:26" x14ac:dyDescent="0.2">
      <c r="W3751" s="402"/>
      <c r="X3751" s="402"/>
      <c r="Y3751" s="402"/>
      <c r="Z3751" s="402"/>
    </row>
    <row r="3752" spans="23:26" x14ac:dyDescent="0.2">
      <c r="W3752" s="402"/>
      <c r="X3752" s="402"/>
      <c r="Y3752" s="402"/>
      <c r="Z3752" s="402"/>
    </row>
    <row r="3753" spans="23:26" x14ac:dyDescent="0.2">
      <c r="W3753" s="402"/>
      <c r="X3753" s="402"/>
      <c r="Y3753" s="402"/>
      <c r="Z3753" s="402"/>
    </row>
    <row r="3754" spans="23:26" x14ac:dyDescent="0.2">
      <c r="W3754" s="402"/>
      <c r="X3754" s="402"/>
      <c r="Y3754" s="402"/>
      <c r="Z3754" s="402"/>
    </row>
    <row r="3755" spans="23:26" x14ac:dyDescent="0.2">
      <c r="W3755" s="402"/>
      <c r="X3755" s="402"/>
      <c r="Y3755" s="402"/>
      <c r="Z3755" s="402"/>
    </row>
    <row r="3756" spans="23:26" x14ac:dyDescent="0.2">
      <c r="W3756" s="402"/>
      <c r="X3756" s="402"/>
      <c r="Y3756" s="402"/>
      <c r="Z3756" s="402"/>
    </row>
    <row r="3757" spans="23:26" x14ac:dyDescent="0.2">
      <c r="W3757" s="402"/>
      <c r="X3757" s="402"/>
      <c r="Y3757" s="402"/>
      <c r="Z3757" s="402"/>
    </row>
    <row r="3758" spans="23:26" x14ac:dyDescent="0.2">
      <c r="W3758" s="402"/>
      <c r="X3758" s="402"/>
      <c r="Y3758" s="402"/>
      <c r="Z3758" s="402"/>
    </row>
    <row r="3759" spans="23:26" x14ac:dyDescent="0.2">
      <c r="W3759" s="402"/>
      <c r="X3759" s="402"/>
      <c r="Y3759" s="402"/>
      <c r="Z3759" s="402"/>
    </row>
    <row r="3760" spans="23:26" x14ac:dyDescent="0.2">
      <c r="W3760" s="402"/>
      <c r="X3760" s="402"/>
      <c r="Y3760" s="402"/>
      <c r="Z3760" s="402"/>
    </row>
    <row r="3761" spans="23:26" x14ac:dyDescent="0.2">
      <c r="W3761" s="402"/>
      <c r="X3761" s="402"/>
      <c r="Y3761" s="402"/>
      <c r="Z3761" s="402"/>
    </row>
    <row r="3762" spans="23:26" x14ac:dyDescent="0.2">
      <c r="W3762" s="402"/>
      <c r="X3762" s="402"/>
      <c r="Y3762" s="402"/>
      <c r="Z3762" s="402"/>
    </row>
    <row r="3763" spans="23:26" x14ac:dyDescent="0.2">
      <c r="W3763" s="402"/>
      <c r="X3763" s="402"/>
      <c r="Y3763" s="402"/>
      <c r="Z3763" s="402"/>
    </row>
    <row r="3764" spans="23:26" x14ac:dyDescent="0.2">
      <c r="W3764" s="402"/>
      <c r="X3764" s="402"/>
      <c r="Y3764" s="402"/>
      <c r="Z3764" s="402"/>
    </row>
    <row r="3765" spans="23:26" x14ac:dyDescent="0.2">
      <c r="W3765" s="402"/>
      <c r="X3765" s="402"/>
      <c r="Y3765" s="402"/>
      <c r="Z3765" s="402"/>
    </row>
    <row r="3766" spans="23:26" x14ac:dyDescent="0.2">
      <c r="W3766" s="402"/>
      <c r="X3766" s="402"/>
      <c r="Y3766" s="402"/>
      <c r="Z3766" s="402"/>
    </row>
    <row r="3767" spans="23:26" x14ac:dyDescent="0.2">
      <c r="W3767" s="402"/>
      <c r="X3767" s="402"/>
      <c r="Y3767" s="402"/>
      <c r="Z3767" s="402"/>
    </row>
    <row r="3768" spans="23:26" x14ac:dyDescent="0.2">
      <c r="W3768" s="402"/>
      <c r="X3768" s="402"/>
      <c r="Y3768" s="402"/>
      <c r="Z3768" s="402"/>
    </row>
    <row r="3769" spans="23:26" x14ac:dyDescent="0.2">
      <c r="W3769" s="402"/>
      <c r="X3769" s="402"/>
      <c r="Y3769" s="402"/>
      <c r="Z3769" s="402"/>
    </row>
    <row r="3770" spans="23:26" x14ac:dyDescent="0.2">
      <c r="W3770" s="402"/>
      <c r="X3770" s="402"/>
      <c r="Y3770" s="402"/>
      <c r="Z3770" s="402"/>
    </row>
    <row r="3771" spans="23:26" x14ac:dyDescent="0.2">
      <c r="W3771" s="402"/>
      <c r="X3771" s="402"/>
      <c r="Y3771" s="402"/>
      <c r="Z3771" s="402"/>
    </row>
    <row r="3772" spans="23:26" x14ac:dyDescent="0.2">
      <c r="W3772" s="402"/>
      <c r="X3772" s="402"/>
      <c r="Y3772" s="402"/>
      <c r="Z3772" s="402"/>
    </row>
    <row r="3773" spans="23:26" x14ac:dyDescent="0.2">
      <c r="W3773" s="402"/>
      <c r="X3773" s="402"/>
      <c r="Y3773" s="402"/>
      <c r="Z3773" s="402"/>
    </row>
    <row r="3774" spans="23:26" x14ac:dyDescent="0.2">
      <c r="W3774" s="402"/>
      <c r="X3774" s="402"/>
      <c r="Y3774" s="402"/>
      <c r="Z3774" s="402"/>
    </row>
    <row r="3775" spans="23:26" x14ac:dyDescent="0.2">
      <c r="W3775" s="402"/>
      <c r="X3775" s="402"/>
      <c r="Y3775" s="402"/>
      <c r="Z3775" s="402"/>
    </row>
    <row r="3776" spans="23:26" x14ac:dyDescent="0.2">
      <c r="W3776" s="402"/>
      <c r="X3776" s="402"/>
      <c r="Y3776" s="402"/>
      <c r="Z3776" s="402"/>
    </row>
    <row r="3777" spans="23:26" x14ac:dyDescent="0.2">
      <c r="W3777" s="402"/>
      <c r="X3777" s="402"/>
      <c r="Y3777" s="402"/>
      <c r="Z3777" s="402"/>
    </row>
    <row r="3778" spans="23:26" x14ac:dyDescent="0.2">
      <c r="W3778" s="402"/>
      <c r="X3778" s="402"/>
      <c r="Y3778" s="402"/>
      <c r="Z3778" s="402"/>
    </row>
    <row r="3779" spans="23:26" x14ac:dyDescent="0.2">
      <c r="W3779" s="402"/>
      <c r="X3779" s="402"/>
      <c r="Y3779" s="402"/>
      <c r="Z3779" s="402"/>
    </row>
    <row r="3780" spans="23:26" x14ac:dyDescent="0.2">
      <c r="W3780" s="402"/>
      <c r="X3780" s="402"/>
      <c r="Y3780" s="402"/>
      <c r="Z3780" s="402"/>
    </row>
    <row r="3781" spans="23:26" x14ac:dyDescent="0.2">
      <c r="W3781" s="402"/>
      <c r="X3781" s="402"/>
      <c r="Y3781" s="402"/>
      <c r="Z3781" s="402"/>
    </row>
    <row r="3782" spans="23:26" x14ac:dyDescent="0.2">
      <c r="W3782" s="402"/>
      <c r="X3782" s="402"/>
      <c r="Y3782" s="402"/>
      <c r="Z3782" s="402"/>
    </row>
    <row r="3783" spans="23:26" x14ac:dyDescent="0.2">
      <c r="W3783" s="402"/>
      <c r="X3783" s="402"/>
      <c r="Y3783" s="402"/>
      <c r="Z3783" s="402"/>
    </row>
    <row r="3784" spans="23:26" x14ac:dyDescent="0.2">
      <c r="W3784" s="402"/>
      <c r="X3784" s="402"/>
      <c r="Y3784" s="402"/>
      <c r="Z3784" s="402"/>
    </row>
    <row r="3785" spans="23:26" x14ac:dyDescent="0.2">
      <c r="W3785" s="402"/>
      <c r="X3785" s="402"/>
      <c r="Y3785" s="402"/>
      <c r="Z3785" s="402"/>
    </row>
    <row r="3786" spans="23:26" x14ac:dyDescent="0.2">
      <c r="W3786" s="402"/>
      <c r="X3786" s="402"/>
      <c r="Y3786" s="402"/>
      <c r="Z3786" s="402"/>
    </row>
    <row r="3787" spans="23:26" x14ac:dyDescent="0.2">
      <c r="W3787" s="402"/>
      <c r="X3787" s="402"/>
      <c r="Y3787" s="402"/>
      <c r="Z3787" s="402"/>
    </row>
    <row r="3788" spans="23:26" x14ac:dyDescent="0.2">
      <c r="W3788" s="402"/>
      <c r="X3788" s="402"/>
      <c r="Y3788" s="402"/>
      <c r="Z3788" s="402"/>
    </row>
    <row r="3789" spans="23:26" x14ac:dyDescent="0.2">
      <c r="W3789" s="402"/>
      <c r="X3789" s="402"/>
      <c r="Y3789" s="402"/>
      <c r="Z3789" s="402"/>
    </row>
    <row r="3790" spans="23:26" x14ac:dyDescent="0.2">
      <c r="W3790" s="402"/>
      <c r="X3790" s="402"/>
      <c r="Y3790" s="402"/>
      <c r="Z3790" s="402"/>
    </row>
    <row r="3791" spans="23:26" x14ac:dyDescent="0.2">
      <c r="W3791" s="402"/>
      <c r="X3791" s="402"/>
      <c r="Y3791" s="402"/>
      <c r="Z3791" s="402"/>
    </row>
    <row r="3792" spans="23:26" x14ac:dyDescent="0.2">
      <c r="W3792" s="402"/>
      <c r="X3792" s="402"/>
      <c r="Y3792" s="402"/>
      <c r="Z3792" s="402"/>
    </row>
    <row r="3793" spans="23:26" x14ac:dyDescent="0.2">
      <c r="W3793" s="402"/>
      <c r="X3793" s="402"/>
      <c r="Y3793" s="402"/>
      <c r="Z3793" s="402"/>
    </row>
    <row r="3794" spans="23:26" x14ac:dyDescent="0.2">
      <c r="W3794" s="402"/>
      <c r="X3794" s="402"/>
      <c r="Y3794" s="402"/>
      <c r="Z3794" s="402"/>
    </row>
    <row r="3795" spans="23:26" x14ac:dyDescent="0.2">
      <c r="W3795" s="402"/>
      <c r="X3795" s="402"/>
      <c r="Y3795" s="402"/>
      <c r="Z3795" s="402"/>
    </row>
    <row r="3796" spans="23:26" x14ac:dyDescent="0.2">
      <c r="W3796" s="402"/>
      <c r="X3796" s="402"/>
      <c r="Y3796" s="402"/>
      <c r="Z3796" s="402"/>
    </row>
    <row r="3797" spans="23:26" x14ac:dyDescent="0.2">
      <c r="W3797" s="402"/>
      <c r="X3797" s="402"/>
      <c r="Y3797" s="402"/>
      <c r="Z3797" s="402"/>
    </row>
    <row r="3798" spans="23:26" x14ac:dyDescent="0.2">
      <c r="W3798" s="402"/>
      <c r="X3798" s="402"/>
      <c r="Y3798" s="402"/>
      <c r="Z3798" s="402"/>
    </row>
    <row r="3799" spans="23:26" x14ac:dyDescent="0.2">
      <c r="W3799" s="402"/>
      <c r="X3799" s="402"/>
      <c r="Y3799" s="402"/>
      <c r="Z3799" s="402"/>
    </row>
    <row r="3800" spans="23:26" x14ac:dyDescent="0.2">
      <c r="W3800" s="402"/>
      <c r="X3800" s="402"/>
      <c r="Y3800" s="402"/>
      <c r="Z3800" s="402"/>
    </row>
    <row r="3801" spans="23:26" x14ac:dyDescent="0.2">
      <c r="W3801" s="402"/>
      <c r="X3801" s="402"/>
      <c r="Y3801" s="402"/>
      <c r="Z3801" s="402"/>
    </row>
    <row r="3802" spans="23:26" x14ac:dyDescent="0.2">
      <c r="W3802" s="402"/>
      <c r="X3802" s="402"/>
      <c r="Y3802" s="402"/>
      <c r="Z3802" s="402"/>
    </row>
    <row r="3803" spans="23:26" x14ac:dyDescent="0.2">
      <c r="W3803" s="402"/>
      <c r="X3803" s="402"/>
      <c r="Y3803" s="402"/>
      <c r="Z3803" s="402"/>
    </row>
    <row r="3804" spans="23:26" x14ac:dyDescent="0.2">
      <c r="W3804" s="402"/>
      <c r="X3804" s="402"/>
      <c r="Y3804" s="402"/>
      <c r="Z3804" s="402"/>
    </row>
    <row r="3805" spans="23:26" x14ac:dyDescent="0.2">
      <c r="W3805" s="402"/>
      <c r="X3805" s="402"/>
      <c r="Y3805" s="402"/>
      <c r="Z3805" s="402"/>
    </row>
    <row r="3806" spans="23:26" x14ac:dyDescent="0.2">
      <c r="W3806" s="402"/>
      <c r="X3806" s="402"/>
      <c r="Y3806" s="402"/>
      <c r="Z3806" s="402"/>
    </row>
    <row r="3807" spans="23:26" x14ac:dyDescent="0.2">
      <c r="W3807" s="402"/>
      <c r="X3807" s="402"/>
      <c r="Y3807" s="402"/>
      <c r="Z3807" s="402"/>
    </row>
    <row r="3808" spans="23:26" x14ac:dyDescent="0.2">
      <c r="W3808" s="402"/>
      <c r="X3808" s="402"/>
      <c r="Y3808" s="402"/>
      <c r="Z3808" s="402"/>
    </row>
    <row r="3809" spans="23:26" x14ac:dyDescent="0.2">
      <c r="W3809" s="402"/>
      <c r="X3809" s="402"/>
      <c r="Y3809" s="402"/>
      <c r="Z3809" s="402"/>
    </row>
    <row r="3810" spans="23:26" x14ac:dyDescent="0.2">
      <c r="W3810" s="402"/>
      <c r="X3810" s="402"/>
      <c r="Y3810" s="402"/>
      <c r="Z3810" s="402"/>
    </row>
    <row r="3811" spans="23:26" x14ac:dyDescent="0.2">
      <c r="W3811" s="402"/>
      <c r="X3811" s="402"/>
      <c r="Y3811" s="402"/>
      <c r="Z3811" s="402"/>
    </row>
    <row r="3812" spans="23:26" x14ac:dyDescent="0.2">
      <c r="W3812" s="402"/>
      <c r="X3812" s="402"/>
      <c r="Y3812" s="402"/>
      <c r="Z3812" s="402"/>
    </row>
    <row r="3813" spans="23:26" x14ac:dyDescent="0.2">
      <c r="W3813" s="402"/>
      <c r="X3813" s="402"/>
      <c r="Y3813" s="402"/>
      <c r="Z3813" s="402"/>
    </row>
    <row r="3814" spans="23:26" x14ac:dyDescent="0.2">
      <c r="W3814" s="402"/>
      <c r="X3814" s="402"/>
      <c r="Y3814" s="402"/>
      <c r="Z3814" s="402"/>
    </row>
    <row r="3815" spans="23:26" x14ac:dyDescent="0.2">
      <c r="W3815" s="402"/>
      <c r="X3815" s="402"/>
      <c r="Y3815" s="402"/>
      <c r="Z3815" s="402"/>
    </row>
    <row r="3816" spans="23:26" x14ac:dyDescent="0.2">
      <c r="W3816" s="402"/>
      <c r="X3816" s="402"/>
      <c r="Y3816" s="402"/>
      <c r="Z3816" s="402"/>
    </row>
    <row r="3817" spans="23:26" x14ac:dyDescent="0.2">
      <c r="W3817" s="402"/>
      <c r="X3817" s="402"/>
      <c r="Y3817" s="402"/>
      <c r="Z3817" s="402"/>
    </row>
    <row r="3818" spans="23:26" x14ac:dyDescent="0.2">
      <c r="W3818" s="402"/>
      <c r="X3818" s="402"/>
      <c r="Y3818" s="402"/>
      <c r="Z3818" s="402"/>
    </row>
    <row r="3819" spans="23:26" x14ac:dyDescent="0.2">
      <c r="W3819" s="402"/>
      <c r="X3819" s="402"/>
      <c r="Y3819" s="402"/>
      <c r="Z3819" s="402"/>
    </row>
    <row r="3820" spans="23:26" x14ac:dyDescent="0.2">
      <c r="W3820" s="402"/>
      <c r="X3820" s="402"/>
      <c r="Y3820" s="402"/>
      <c r="Z3820" s="402"/>
    </row>
    <row r="3821" spans="23:26" x14ac:dyDescent="0.2">
      <c r="W3821" s="402"/>
      <c r="X3821" s="402"/>
      <c r="Y3821" s="402"/>
      <c r="Z3821" s="402"/>
    </row>
    <row r="3822" spans="23:26" x14ac:dyDescent="0.2">
      <c r="W3822" s="402"/>
      <c r="X3822" s="402"/>
      <c r="Y3822" s="402"/>
      <c r="Z3822" s="402"/>
    </row>
    <row r="3823" spans="23:26" x14ac:dyDescent="0.2">
      <c r="W3823" s="402"/>
      <c r="X3823" s="402"/>
      <c r="Y3823" s="402"/>
      <c r="Z3823" s="402"/>
    </row>
    <row r="3824" spans="23:26" x14ac:dyDescent="0.2">
      <c r="W3824" s="402"/>
      <c r="X3824" s="402"/>
      <c r="Y3824" s="402"/>
      <c r="Z3824" s="402"/>
    </row>
    <row r="3825" spans="23:26" x14ac:dyDescent="0.2">
      <c r="W3825" s="402"/>
      <c r="X3825" s="402"/>
      <c r="Y3825" s="402"/>
      <c r="Z3825" s="402"/>
    </row>
    <row r="3826" spans="23:26" x14ac:dyDescent="0.2">
      <c r="W3826" s="402"/>
      <c r="X3826" s="402"/>
      <c r="Y3826" s="402"/>
      <c r="Z3826" s="402"/>
    </row>
    <row r="3827" spans="23:26" x14ac:dyDescent="0.2">
      <c r="W3827" s="402"/>
      <c r="X3827" s="402"/>
      <c r="Y3827" s="402"/>
      <c r="Z3827" s="402"/>
    </row>
    <row r="3828" spans="23:26" x14ac:dyDescent="0.2">
      <c r="W3828" s="402"/>
      <c r="X3828" s="402"/>
      <c r="Y3828" s="402"/>
      <c r="Z3828" s="402"/>
    </row>
    <row r="3829" spans="23:26" x14ac:dyDescent="0.2">
      <c r="W3829" s="402"/>
      <c r="X3829" s="402"/>
      <c r="Y3829" s="402"/>
      <c r="Z3829" s="402"/>
    </row>
    <row r="3830" spans="23:26" x14ac:dyDescent="0.2">
      <c r="W3830" s="402"/>
      <c r="X3830" s="402"/>
      <c r="Y3830" s="402"/>
      <c r="Z3830" s="402"/>
    </row>
    <row r="3831" spans="23:26" x14ac:dyDescent="0.2">
      <c r="W3831" s="402"/>
      <c r="X3831" s="402"/>
      <c r="Y3831" s="402"/>
      <c r="Z3831" s="402"/>
    </row>
    <row r="3832" spans="23:26" x14ac:dyDescent="0.2">
      <c r="W3832" s="402"/>
      <c r="X3832" s="402"/>
      <c r="Y3832" s="402"/>
      <c r="Z3832" s="402"/>
    </row>
    <row r="3833" spans="23:26" x14ac:dyDescent="0.2">
      <c r="W3833" s="402"/>
      <c r="X3833" s="402"/>
      <c r="Y3833" s="402"/>
      <c r="Z3833" s="402"/>
    </row>
    <row r="3834" spans="23:26" x14ac:dyDescent="0.2">
      <c r="W3834" s="402"/>
      <c r="X3834" s="402"/>
      <c r="Y3834" s="402"/>
      <c r="Z3834" s="402"/>
    </row>
    <row r="3835" spans="23:26" x14ac:dyDescent="0.2">
      <c r="W3835" s="402"/>
      <c r="X3835" s="402"/>
      <c r="Y3835" s="402"/>
      <c r="Z3835" s="402"/>
    </row>
    <row r="3836" spans="23:26" x14ac:dyDescent="0.2">
      <c r="W3836" s="402"/>
      <c r="X3836" s="402"/>
      <c r="Y3836" s="402"/>
      <c r="Z3836" s="402"/>
    </row>
    <row r="3837" spans="23:26" x14ac:dyDescent="0.2">
      <c r="W3837" s="402"/>
      <c r="X3837" s="402"/>
      <c r="Y3837" s="402"/>
      <c r="Z3837" s="402"/>
    </row>
    <row r="3838" spans="23:26" x14ac:dyDescent="0.2">
      <c r="W3838" s="402"/>
      <c r="X3838" s="402"/>
      <c r="Y3838" s="402"/>
      <c r="Z3838" s="402"/>
    </row>
    <row r="3839" spans="23:26" x14ac:dyDescent="0.2">
      <c r="W3839" s="402"/>
      <c r="X3839" s="402"/>
      <c r="Y3839" s="402"/>
      <c r="Z3839" s="402"/>
    </row>
    <row r="3840" spans="23:26" x14ac:dyDescent="0.2">
      <c r="W3840" s="402"/>
      <c r="X3840" s="402"/>
      <c r="Y3840" s="402"/>
      <c r="Z3840" s="402"/>
    </row>
    <row r="3841" spans="23:26" x14ac:dyDescent="0.2">
      <c r="W3841" s="402"/>
      <c r="X3841" s="402"/>
      <c r="Y3841" s="402"/>
      <c r="Z3841" s="402"/>
    </row>
    <row r="3842" spans="23:26" x14ac:dyDescent="0.2">
      <c r="W3842" s="402"/>
      <c r="X3842" s="402"/>
      <c r="Y3842" s="402"/>
      <c r="Z3842" s="402"/>
    </row>
    <row r="3843" spans="23:26" x14ac:dyDescent="0.2">
      <c r="W3843" s="402"/>
      <c r="X3843" s="402"/>
      <c r="Y3843" s="402"/>
      <c r="Z3843" s="402"/>
    </row>
    <row r="3844" spans="23:26" x14ac:dyDescent="0.2">
      <c r="W3844" s="402"/>
      <c r="X3844" s="402"/>
      <c r="Y3844" s="402"/>
      <c r="Z3844" s="402"/>
    </row>
    <row r="3845" spans="23:26" x14ac:dyDescent="0.2">
      <c r="W3845" s="402"/>
      <c r="X3845" s="402"/>
      <c r="Y3845" s="402"/>
      <c r="Z3845" s="402"/>
    </row>
    <row r="3846" spans="23:26" x14ac:dyDescent="0.2">
      <c r="W3846" s="402"/>
      <c r="X3846" s="402"/>
      <c r="Y3846" s="402"/>
      <c r="Z3846" s="402"/>
    </row>
    <row r="3847" spans="23:26" x14ac:dyDescent="0.2">
      <c r="W3847" s="402"/>
      <c r="X3847" s="402"/>
      <c r="Y3847" s="402"/>
      <c r="Z3847" s="402"/>
    </row>
    <row r="3848" spans="23:26" x14ac:dyDescent="0.2">
      <c r="W3848" s="402"/>
      <c r="X3848" s="402"/>
      <c r="Y3848" s="402"/>
      <c r="Z3848" s="402"/>
    </row>
    <row r="3849" spans="23:26" x14ac:dyDescent="0.2">
      <c r="W3849" s="402"/>
      <c r="X3849" s="402"/>
      <c r="Y3849" s="402"/>
      <c r="Z3849" s="402"/>
    </row>
    <row r="3850" spans="23:26" x14ac:dyDescent="0.2">
      <c r="W3850" s="402"/>
      <c r="X3850" s="402"/>
      <c r="Y3850" s="402"/>
      <c r="Z3850" s="402"/>
    </row>
    <row r="3851" spans="23:26" x14ac:dyDescent="0.2">
      <c r="W3851" s="402"/>
      <c r="X3851" s="402"/>
      <c r="Y3851" s="402"/>
      <c r="Z3851" s="402"/>
    </row>
    <row r="3852" spans="23:26" x14ac:dyDescent="0.2">
      <c r="W3852" s="402"/>
      <c r="X3852" s="402"/>
      <c r="Y3852" s="402"/>
      <c r="Z3852" s="402"/>
    </row>
    <row r="3853" spans="23:26" x14ac:dyDescent="0.2">
      <c r="W3853" s="402"/>
      <c r="X3853" s="402"/>
      <c r="Y3853" s="402"/>
      <c r="Z3853" s="402"/>
    </row>
    <row r="3854" spans="23:26" x14ac:dyDescent="0.2">
      <c r="W3854" s="402"/>
      <c r="X3854" s="402"/>
      <c r="Y3854" s="402"/>
      <c r="Z3854" s="402"/>
    </row>
    <row r="3855" spans="23:26" x14ac:dyDescent="0.2">
      <c r="W3855" s="402"/>
      <c r="X3855" s="402"/>
      <c r="Y3855" s="402"/>
      <c r="Z3855" s="402"/>
    </row>
    <row r="3856" spans="23:26" x14ac:dyDescent="0.2">
      <c r="W3856" s="402"/>
      <c r="X3856" s="402"/>
      <c r="Y3856" s="402"/>
      <c r="Z3856" s="402"/>
    </row>
    <row r="3857" spans="23:26" x14ac:dyDescent="0.2">
      <c r="W3857" s="402"/>
      <c r="X3857" s="402"/>
      <c r="Y3857" s="402"/>
      <c r="Z3857" s="402"/>
    </row>
    <row r="3858" spans="23:26" x14ac:dyDescent="0.2">
      <c r="W3858" s="402"/>
      <c r="X3858" s="402"/>
      <c r="Y3858" s="402"/>
      <c r="Z3858" s="402"/>
    </row>
    <row r="3859" spans="23:26" x14ac:dyDescent="0.2">
      <c r="W3859" s="402"/>
      <c r="X3859" s="402"/>
      <c r="Y3859" s="402"/>
      <c r="Z3859" s="402"/>
    </row>
    <row r="3860" spans="23:26" x14ac:dyDescent="0.2">
      <c r="W3860" s="402"/>
      <c r="X3860" s="402"/>
      <c r="Y3860" s="402"/>
      <c r="Z3860" s="402"/>
    </row>
    <row r="3861" spans="23:26" x14ac:dyDescent="0.2">
      <c r="W3861" s="402"/>
      <c r="X3861" s="402"/>
      <c r="Y3861" s="402"/>
      <c r="Z3861" s="402"/>
    </row>
    <row r="3862" spans="23:26" x14ac:dyDescent="0.2">
      <c r="W3862" s="402"/>
      <c r="X3862" s="402"/>
      <c r="Y3862" s="402"/>
      <c r="Z3862" s="402"/>
    </row>
    <row r="3863" spans="23:26" x14ac:dyDescent="0.2">
      <c r="W3863" s="402"/>
      <c r="X3863" s="402"/>
      <c r="Y3863" s="402"/>
      <c r="Z3863" s="402"/>
    </row>
    <row r="3864" spans="23:26" x14ac:dyDescent="0.2">
      <c r="W3864" s="402"/>
      <c r="X3864" s="402"/>
      <c r="Y3864" s="402"/>
      <c r="Z3864" s="402"/>
    </row>
    <row r="3865" spans="23:26" x14ac:dyDescent="0.2">
      <c r="W3865" s="402"/>
      <c r="X3865" s="402"/>
      <c r="Y3865" s="402"/>
      <c r="Z3865" s="402"/>
    </row>
    <row r="3866" spans="23:26" x14ac:dyDescent="0.2">
      <c r="W3866" s="402"/>
      <c r="X3866" s="402"/>
      <c r="Y3866" s="402"/>
      <c r="Z3866" s="402"/>
    </row>
    <row r="3867" spans="23:26" x14ac:dyDescent="0.2">
      <c r="W3867" s="402"/>
      <c r="X3867" s="402"/>
      <c r="Y3867" s="402"/>
      <c r="Z3867" s="402"/>
    </row>
    <row r="3868" spans="23:26" x14ac:dyDescent="0.2">
      <c r="W3868" s="402"/>
      <c r="X3868" s="402"/>
      <c r="Y3868" s="402"/>
      <c r="Z3868" s="402"/>
    </row>
    <row r="3869" spans="23:26" x14ac:dyDescent="0.2">
      <c r="W3869" s="402"/>
      <c r="X3869" s="402"/>
      <c r="Y3869" s="402"/>
      <c r="Z3869" s="402"/>
    </row>
    <row r="3870" spans="23:26" x14ac:dyDescent="0.2">
      <c r="W3870" s="402"/>
      <c r="X3870" s="402"/>
      <c r="Y3870" s="402"/>
      <c r="Z3870" s="402"/>
    </row>
    <row r="3871" spans="23:26" x14ac:dyDescent="0.2">
      <c r="W3871" s="402"/>
      <c r="X3871" s="402"/>
      <c r="Y3871" s="402"/>
      <c r="Z3871" s="402"/>
    </row>
    <row r="3872" spans="23:26" x14ac:dyDescent="0.2">
      <c r="W3872" s="402"/>
      <c r="X3872" s="402"/>
      <c r="Y3872" s="402"/>
      <c r="Z3872" s="402"/>
    </row>
    <row r="3873" spans="23:26" x14ac:dyDescent="0.2">
      <c r="W3873" s="402"/>
      <c r="X3873" s="402"/>
      <c r="Y3873" s="402"/>
      <c r="Z3873" s="402"/>
    </row>
    <row r="3874" spans="23:26" x14ac:dyDescent="0.2">
      <c r="W3874" s="402"/>
      <c r="X3874" s="402"/>
      <c r="Y3874" s="402"/>
      <c r="Z3874" s="402"/>
    </row>
    <row r="3875" spans="23:26" x14ac:dyDescent="0.2">
      <c r="W3875" s="402"/>
      <c r="X3875" s="402"/>
      <c r="Y3875" s="402"/>
      <c r="Z3875" s="402"/>
    </row>
    <row r="3876" spans="23:26" x14ac:dyDescent="0.2">
      <c r="W3876" s="402"/>
      <c r="X3876" s="402"/>
      <c r="Y3876" s="402"/>
      <c r="Z3876" s="402"/>
    </row>
    <row r="3877" spans="23:26" x14ac:dyDescent="0.2">
      <c r="W3877" s="402"/>
      <c r="X3877" s="402"/>
      <c r="Y3877" s="402"/>
      <c r="Z3877" s="402"/>
    </row>
    <row r="3878" spans="23:26" x14ac:dyDescent="0.2">
      <c r="W3878" s="402"/>
      <c r="X3878" s="402"/>
      <c r="Y3878" s="402"/>
      <c r="Z3878" s="402"/>
    </row>
    <row r="3879" spans="23:26" x14ac:dyDescent="0.2">
      <c r="W3879" s="402"/>
      <c r="X3879" s="402"/>
      <c r="Y3879" s="402"/>
      <c r="Z3879" s="402"/>
    </row>
    <row r="3880" spans="23:26" x14ac:dyDescent="0.2">
      <c r="W3880" s="402"/>
      <c r="X3880" s="402"/>
      <c r="Y3880" s="402"/>
      <c r="Z3880" s="402"/>
    </row>
    <row r="3881" spans="23:26" x14ac:dyDescent="0.2">
      <c r="W3881" s="402"/>
      <c r="X3881" s="402"/>
      <c r="Y3881" s="402"/>
      <c r="Z3881" s="402"/>
    </row>
    <row r="3882" spans="23:26" x14ac:dyDescent="0.2">
      <c r="W3882" s="402"/>
      <c r="X3882" s="402"/>
      <c r="Y3882" s="402"/>
      <c r="Z3882" s="402"/>
    </row>
    <row r="3883" spans="23:26" x14ac:dyDescent="0.2">
      <c r="W3883" s="402"/>
      <c r="X3883" s="402"/>
      <c r="Y3883" s="402"/>
      <c r="Z3883" s="402"/>
    </row>
    <row r="3884" spans="23:26" x14ac:dyDescent="0.2">
      <c r="W3884" s="402"/>
      <c r="X3884" s="402"/>
      <c r="Y3884" s="402"/>
      <c r="Z3884" s="402"/>
    </row>
    <row r="3885" spans="23:26" x14ac:dyDescent="0.2">
      <c r="W3885" s="402"/>
      <c r="X3885" s="402"/>
      <c r="Y3885" s="402"/>
      <c r="Z3885" s="402"/>
    </row>
    <row r="3886" spans="23:26" x14ac:dyDescent="0.2">
      <c r="W3886" s="402"/>
      <c r="X3886" s="402"/>
      <c r="Y3886" s="402"/>
      <c r="Z3886" s="402"/>
    </row>
    <row r="3887" spans="23:26" x14ac:dyDescent="0.2">
      <c r="W3887" s="402"/>
      <c r="X3887" s="402"/>
      <c r="Y3887" s="402"/>
      <c r="Z3887" s="402"/>
    </row>
    <row r="3888" spans="23:26" x14ac:dyDescent="0.2">
      <c r="W3888" s="402"/>
      <c r="X3888" s="402"/>
      <c r="Y3888" s="402"/>
      <c r="Z3888" s="402"/>
    </row>
    <row r="3889" spans="23:26" x14ac:dyDescent="0.2">
      <c r="W3889" s="402"/>
      <c r="X3889" s="402"/>
      <c r="Y3889" s="402"/>
      <c r="Z3889" s="402"/>
    </row>
    <row r="3890" spans="23:26" x14ac:dyDescent="0.2">
      <c r="W3890" s="402"/>
      <c r="X3890" s="402"/>
      <c r="Y3890" s="402"/>
      <c r="Z3890" s="402"/>
    </row>
    <row r="3891" spans="23:26" x14ac:dyDescent="0.2">
      <c r="W3891" s="402"/>
      <c r="X3891" s="402"/>
      <c r="Y3891" s="402"/>
      <c r="Z3891" s="402"/>
    </row>
    <row r="3892" spans="23:26" x14ac:dyDescent="0.2">
      <c r="W3892" s="402"/>
      <c r="X3892" s="402"/>
      <c r="Y3892" s="402"/>
      <c r="Z3892" s="402"/>
    </row>
    <row r="3893" spans="23:26" x14ac:dyDescent="0.2">
      <c r="W3893" s="402"/>
      <c r="X3893" s="402"/>
      <c r="Y3893" s="402"/>
      <c r="Z3893" s="402"/>
    </row>
    <row r="3894" spans="23:26" x14ac:dyDescent="0.2">
      <c r="W3894" s="402"/>
      <c r="X3894" s="402"/>
      <c r="Y3894" s="402"/>
      <c r="Z3894" s="402"/>
    </row>
    <row r="3895" spans="23:26" x14ac:dyDescent="0.2">
      <c r="W3895" s="402"/>
      <c r="X3895" s="402"/>
      <c r="Y3895" s="402"/>
      <c r="Z3895" s="402"/>
    </row>
    <row r="3896" spans="23:26" x14ac:dyDescent="0.2">
      <c r="W3896" s="402"/>
      <c r="X3896" s="402"/>
      <c r="Y3896" s="402"/>
      <c r="Z3896" s="402"/>
    </row>
    <row r="3897" spans="23:26" x14ac:dyDescent="0.2">
      <c r="W3897" s="402"/>
      <c r="X3897" s="402"/>
      <c r="Y3897" s="402"/>
      <c r="Z3897" s="402"/>
    </row>
    <row r="3898" spans="23:26" x14ac:dyDescent="0.2">
      <c r="W3898" s="402"/>
      <c r="X3898" s="402"/>
      <c r="Y3898" s="402"/>
      <c r="Z3898" s="402"/>
    </row>
    <row r="3899" spans="23:26" x14ac:dyDescent="0.2">
      <c r="W3899" s="402"/>
      <c r="X3899" s="402"/>
      <c r="Y3899" s="402"/>
      <c r="Z3899" s="402"/>
    </row>
    <row r="3900" spans="23:26" x14ac:dyDescent="0.2">
      <c r="W3900" s="402"/>
      <c r="X3900" s="402"/>
      <c r="Y3900" s="402"/>
      <c r="Z3900" s="402"/>
    </row>
    <row r="3901" spans="23:26" x14ac:dyDescent="0.2">
      <c r="W3901" s="402"/>
      <c r="X3901" s="402"/>
      <c r="Y3901" s="402"/>
      <c r="Z3901" s="402"/>
    </row>
    <row r="3902" spans="23:26" x14ac:dyDescent="0.2">
      <c r="W3902" s="402"/>
      <c r="X3902" s="402"/>
      <c r="Y3902" s="402"/>
      <c r="Z3902" s="402"/>
    </row>
    <row r="3903" spans="23:26" x14ac:dyDescent="0.2">
      <c r="W3903" s="402"/>
      <c r="X3903" s="402"/>
      <c r="Y3903" s="402"/>
      <c r="Z3903" s="402"/>
    </row>
    <row r="3904" spans="23:26" x14ac:dyDescent="0.2">
      <c r="W3904" s="402"/>
      <c r="X3904" s="402"/>
      <c r="Y3904" s="402"/>
      <c r="Z3904" s="402"/>
    </row>
    <row r="3905" spans="23:26" x14ac:dyDescent="0.2">
      <c r="W3905" s="402"/>
      <c r="X3905" s="402"/>
      <c r="Y3905" s="402"/>
      <c r="Z3905" s="402"/>
    </row>
    <row r="3906" spans="23:26" x14ac:dyDescent="0.2">
      <c r="W3906" s="402"/>
      <c r="X3906" s="402"/>
      <c r="Y3906" s="402"/>
      <c r="Z3906" s="402"/>
    </row>
    <row r="3907" spans="23:26" x14ac:dyDescent="0.2">
      <c r="W3907" s="402"/>
      <c r="X3907" s="402"/>
      <c r="Y3907" s="402"/>
      <c r="Z3907" s="402"/>
    </row>
    <row r="3908" spans="23:26" x14ac:dyDescent="0.2">
      <c r="W3908" s="402"/>
      <c r="X3908" s="402"/>
      <c r="Y3908" s="402"/>
      <c r="Z3908" s="402"/>
    </row>
    <row r="3909" spans="23:26" x14ac:dyDescent="0.2">
      <c r="W3909" s="402"/>
      <c r="X3909" s="402"/>
      <c r="Y3909" s="402"/>
      <c r="Z3909" s="402"/>
    </row>
    <row r="3910" spans="23:26" x14ac:dyDescent="0.2">
      <c r="W3910" s="402"/>
      <c r="X3910" s="402"/>
      <c r="Y3910" s="402"/>
      <c r="Z3910" s="402"/>
    </row>
    <row r="3911" spans="23:26" x14ac:dyDescent="0.2">
      <c r="W3911" s="402"/>
      <c r="X3911" s="402"/>
      <c r="Y3911" s="402"/>
      <c r="Z3911" s="402"/>
    </row>
    <row r="3912" spans="23:26" x14ac:dyDescent="0.2">
      <c r="W3912" s="402"/>
      <c r="X3912" s="402"/>
      <c r="Y3912" s="402"/>
      <c r="Z3912" s="402"/>
    </row>
    <row r="3913" spans="23:26" x14ac:dyDescent="0.2">
      <c r="W3913" s="402"/>
      <c r="X3913" s="402"/>
      <c r="Y3913" s="402"/>
      <c r="Z3913" s="402"/>
    </row>
    <row r="3914" spans="23:26" x14ac:dyDescent="0.2">
      <c r="W3914" s="402"/>
      <c r="X3914" s="402"/>
      <c r="Y3914" s="402"/>
      <c r="Z3914" s="402"/>
    </row>
    <row r="3915" spans="23:26" x14ac:dyDescent="0.2">
      <c r="W3915" s="402"/>
      <c r="X3915" s="402"/>
      <c r="Y3915" s="402"/>
      <c r="Z3915" s="402"/>
    </row>
    <row r="3916" spans="23:26" x14ac:dyDescent="0.2">
      <c r="W3916" s="402"/>
      <c r="X3916" s="402"/>
      <c r="Y3916" s="402"/>
      <c r="Z3916" s="402"/>
    </row>
    <row r="3917" spans="23:26" x14ac:dyDescent="0.2">
      <c r="W3917" s="402"/>
      <c r="X3917" s="402"/>
      <c r="Y3917" s="402"/>
      <c r="Z3917" s="402"/>
    </row>
    <row r="3918" spans="23:26" x14ac:dyDescent="0.2">
      <c r="W3918" s="402"/>
      <c r="X3918" s="402"/>
      <c r="Y3918" s="402"/>
      <c r="Z3918" s="402"/>
    </row>
    <row r="3919" spans="23:26" x14ac:dyDescent="0.2">
      <c r="W3919" s="402"/>
      <c r="X3919" s="402"/>
      <c r="Y3919" s="402"/>
      <c r="Z3919" s="402"/>
    </row>
    <row r="3920" spans="23:26" x14ac:dyDescent="0.2">
      <c r="W3920" s="402"/>
      <c r="X3920" s="402"/>
      <c r="Y3920" s="402"/>
      <c r="Z3920" s="402"/>
    </row>
    <row r="3921" spans="23:26" x14ac:dyDescent="0.2">
      <c r="W3921" s="402"/>
      <c r="X3921" s="402"/>
      <c r="Y3921" s="402"/>
      <c r="Z3921" s="402"/>
    </row>
    <row r="3922" spans="23:26" x14ac:dyDescent="0.2">
      <c r="W3922" s="402"/>
      <c r="X3922" s="402"/>
      <c r="Y3922" s="402"/>
      <c r="Z3922" s="402"/>
    </row>
    <row r="3923" spans="23:26" x14ac:dyDescent="0.2">
      <c r="W3923" s="402"/>
      <c r="X3923" s="402"/>
      <c r="Y3923" s="402"/>
      <c r="Z3923" s="402"/>
    </row>
    <row r="3924" spans="23:26" x14ac:dyDescent="0.2">
      <c r="W3924" s="402"/>
      <c r="X3924" s="402"/>
      <c r="Y3924" s="402"/>
      <c r="Z3924" s="402"/>
    </row>
    <row r="3925" spans="23:26" x14ac:dyDescent="0.2">
      <c r="W3925" s="402"/>
      <c r="X3925" s="402"/>
      <c r="Y3925" s="402"/>
      <c r="Z3925" s="402"/>
    </row>
    <row r="3926" spans="23:26" x14ac:dyDescent="0.2">
      <c r="W3926" s="402"/>
      <c r="X3926" s="402"/>
      <c r="Y3926" s="402"/>
      <c r="Z3926" s="402"/>
    </row>
    <row r="3927" spans="23:26" x14ac:dyDescent="0.2">
      <c r="W3927" s="402"/>
      <c r="X3927" s="402"/>
      <c r="Y3927" s="402"/>
      <c r="Z3927" s="402"/>
    </row>
    <row r="3928" spans="23:26" x14ac:dyDescent="0.2">
      <c r="W3928" s="402"/>
      <c r="X3928" s="402"/>
      <c r="Y3928" s="402"/>
      <c r="Z3928" s="402"/>
    </row>
    <row r="3929" spans="23:26" x14ac:dyDescent="0.2">
      <c r="W3929" s="402"/>
      <c r="X3929" s="402"/>
      <c r="Y3929" s="402"/>
      <c r="Z3929" s="402"/>
    </row>
    <row r="3930" spans="23:26" x14ac:dyDescent="0.2">
      <c r="W3930" s="402"/>
      <c r="X3930" s="402"/>
      <c r="Y3930" s="402"/>
      <c r="Z3930" s="402"/>
    </row>
    <row r="3931" spans="23:26" x14ac:dyDescent="0.2">
      <c r="W3931" s="402"/>
      <c r="X3931" s="402"/>
      <c r="Y3931" s="402"/>
      <c r="Z3931" s="402"/>
    </row>
    <row r="3932" spans="23:26" x14ac:dyDescent="0.2">
      <c r="W3932" s="402"/>
      <c r="X3932" s="402"/>
      <c r="Y3932" s="402"/>
      <c r="Z3932" s="402"/>
    </row>
    <row r="3933" spans="23:26" x14ac:dyDescent="0.2">
      <c r="W3933" s="402"/>
      <c r="X3933" s="402"/>
      <c r="Y3933" s="402"/>
      <c r="Z3933" s="402"/>
    </row>
    <row r="3934" spans="23:26" x14ac:dyDescent="0.2">
      <c r="W3934" s="402"/>
      <c r="X3934" s="402"/>
      <c r="Y3934" s="402"/>
      <c r="Z3934" s="402"/>
    </row>
    <row r="3935" spans="23:26" x14ac:dyDescent="0.2">
      <c r="W3935" s="402"/>
      <c r="X3935" s="402"/>
      <c r="Y3935" s="402"/>
      <c r="Z3935" s="402"/>
    </row>
    <row r="3936" spans="23:26" x14ac:dyDescent="0.2">
      <c r="W3936" s="402"/>
      <c r="X3936" s="402"/>
      <c r="Y3936" s="402"/>
      <c r="Z3936" s="402"/>
    </row>
    <row r="3937" spans="23:26" x14ac:dyDescent="0.2">
      <c r="W3937" s="402"/>
      <c r="X3937" s="402"/>
      <c r="Y3937" s="402"/>
      <c r="Z3937" s="402"/>
    </row>
    <row r="3938" spans="23:26" x14ac:dyDescent="0.2">
      <c r="W3938" s="402"/>
      <c r="X3938" s="402"/>
      <c r="Y3938" s="402"/>
      <c r="Z3938" s="402"/>
    </row>
    <row r="3939" spans="23:26" x14ac:dyDescent="0.2">
      <c r="W3939" s="402"/>
      <c r="X3939" s="402"/>
      <c r="Y3939" s="402"/>
      <c r="Z3939" s="402"/>
    </row>
    <row r="3940" spans="23:26" x14ac:dyDescent="0.2">
      <c r="W3940" s="402"/>
      <c r="X3940" s="402"/>
      <c r="Y3940" s="402"/>
      <c r="Z3940" s="402"/>
    </row>
    <row r="3941" spans="23:26" x14ac:dyDescent="0.2">
      <c r="W3941" s="402"/>
      <c r="X3941" s="402"/>
      <c r="Y3941" s="402"/>
      <c r="Z3941" s="402"/>
    </row>
    <row r="3942" spans="23:26" x14ac:dyDescent="0.2">
      <c r="W3942" s="402"/>
      <c r="X3942" s="402"/>
      <c r="Y3942" s="402"/>
      <c r="Z3942" s="402"/>
    </row>
    <row r="3943" spans="23:26" x14ac:dyDescent="0.2">
      <c r="W3943" s="402"/>
      <c r="X3943" s="402"/>
      <c r="Y3943" s="402"/>
      <c r="Z3943" s="402"/>
    </row>
    <row r="3944" spans="23:26" x14ac:dyDescent="0.2">
      <c r="W3944" s="402"/>
      <c r="X3944" s="402"/>
      <c r="Y3944" s="402"/>
      <c r="Z3944" s="402"/>
    </row>
    <row r="3945" spans="23:26" x14ac:dyDescent="0.2">
      <c r="W3945" s="402"/>
      <c r="X3945" s="402"/>
      <c r="Y3945" s="402"/>
      <c r="Z3945" s="402"/>
    </row>
    <row r="3946" spans="23:26" x14ac:dyDescent="0.2">
      <c r="W3946" s="402"/>
      <c r="X3946" s="402"/>
      <c r="Y3946" s="402"/>
      <c r="Z3946" s="402"/>
    </row>
    <row r="3947" spans="23:26" x14ac:dyDescent="0.2">
      <c r="W3947" s="402"/>
      <c r="X3947" s="402"/>
      <c r="Y3947" s="402"/>
      <c r="Z3947" s="402"/>
    </row>
    <row r="3948" spans="23:26" x14ac:dyDescent="0.2">
      <c r="W3948" s="402"/>
      <c r="X3948" s="402"/>
      <c r="Y3948" s="402"/>
      <c r="Z3948" s="402"/>
    </row>
    <row r="3949" spans="23:26" x14ac:dyDescent="0.2">
      <c r="W3949" s="402"/>
      <c r="X3949" s="402"/>
      <c r="Y3949" s="402"/>
      <c r="Z3949" s="402"/>
    </row>
    <row r="3950" spans="23:26" x14ac:dyDescent="0.2">
      <c r="W3950" s="402"/>
      <c r="X3950" s="402"/>
      <c r="Y3950" s="402"/>
      <c r="Z3950" s="402"/>
    </row>
    <row r="3951" spans="23:26" x14ac:dyDescent="0.2">
      <c r="W3951" s="402"/>
      <c r="X3951" s="402"/>
      <c r="Y3951" s="402"/>
      <c r="Z3951" s="402"/>
    </row>
    <row r="3952" spans="23:26" x14ac:dyDescent="0.2">
      <c r="W3952" s="402"/>
      <c r="X3952" s="402"/>
      <c r="Y3952" s="402"/>
      <c r="Z3952" s="402"/>
    </row>
    <row r="3953" spans="23:26" x14ac:dyDescent="0.2">
      <c r="W3953" s="402"/>
      <c r="X3953" s="402"/>
      <c r="Y3953" s="402"/>
      <c r="Z3953" s="402"/>
    </row>
    <row r="3954" spans="23:26" x14ac:dyDescent="0.2">
      <c r="W3954" s="402"/>
      <c r="X3954" s="402"/>
      <c r="Y3954" s="402"/>
      <c r="Z3954" s="402"/>
    </row>
    <row r="3955" spans="23:26" x14ac:dyDescent="0.2">
      <c r="W3955" s="402"/>
      <c r="X3955" s="402"/>
      <c r="Y3955" s="402"/>
      <c r="Z3955" s="402"/>
    </row>
    <row r="3956" spans="23:26" x14ac:dyDescent="0.2">
      <c r="W3956" s="402"/>
      <c r="X3956" s="402"/>
      <c r="Y3956" s="402"/>
      <c r="Z3956" s="402"/>
    </row>
    <row r="3957" spans="23:26" x14ac:dyDescent="0.2">
      <c r="W3957" s="402"/>
      <c r="X3957" s="402"/>
      <c r="Y3957" s="402"/>
      <c r="Z3957" s="402"/>
    </row>
    <row r="3958" spans="23:26" x14ac:dyDescent="0.2">
      <c r="W3958" s="402"/>
      <c r="X3958" s="402"/>
      <c r="Y3958" s="402"/>
      <c r="Z3958" s="402"/>
    </row>
    <row r="3959" spans="23:26" x14ac:dyDescent="0.2">
      <c r="W3959" s="402"/>
      <c r="X3959" s="402"/>
      <c r="Y3959" s="402"/>
      <c r="Z3959" s="402"/>
    </row>
    <row r="3960" spans="23:26" x14ac:dyDescent="0.2">
      <c r="W3960" s="402"/>
      <c r="X3960" s="402"/>
      <c r="Y3960" s="402"/>
      <c r="Z3960" s="402"/>
    </row>
    <row r="3961" spans="23:26" x14ac:dyDescent="0.2">
      <c r="W3961" s="402"/>
      <c r="X3961" s="402"/>
      <c r="Y3961" s="402"/>
      <c r="Z3961" s="402"/>
    </row>
    <row r="3962" spans="23:26" x14ac:dyDescent="0.2">
      <c r="W3962" s="402"/>
      <c r="X3962" s="402"/>
      <c r="Y3962" s="402"/>
      <c r="Z3962" s="402"/>
    </row>
    <row r="3963" spans="23:26" x14ac:dyDescent="0.2">
      <c r="W3963" s="402"/>
      <c r="X3963" s="402"/>
      <c r="Y3963" s="402"/>
      <c r="Z3963" s="402"/>
    </row>
    <row r="3964" spans="23:26" x14ac:dyDescent="0.2">
      <c r="W3964" s="402"/>
      <c r="X3964" s="402"/>
      <c r="Y3964" s="402"/>
      <c r="Z3964" s="402"/>
    </row>
    <row r="3965" spans="23:26" x14ac:dyDescent="0.2">
      <c r="W3965" s="402"/>
      <c r="X3965" s="402"/>
      <c r="Y3965" s="402"/>
      <c r="Z3965" s="402"/>
    </row>
    <row r="3966" spans="23:26" x14ac:dyDescent="0.2">
      <c r="W3966" s="402"/>
      <c r="X3966" s="402"/>
      <c r="Y3966" s="402"/>
      <c r="Z3966" s="402"/>
    </row>
    <row r="3967" spans="23:26" x14ac:dyDescent="0.2">
      <c r="W3967" s="402"/>
      <c r="X3967" s="402"/>
      <c r="Y3967" s="402"/>
      <c r="Z3967" s="402"/>
    </row>
    <row r="3968" spans="23:26" x14ac:dyDescent="0.2">
      <c r="W3968" s="402"/>
      <c r="X3968" s="402"/>
      <c r="Y3968" s="402"/>
      <c r="Z3968" s="402"/>
    </row>
    <row r="3969" spans="23:26" x14ac:dyDescent="0.2">
      <c r="W3969" s="402"/>
      <c r="X3969" s="402"/>
      <c r="Y3969" s="402"/>
      <c r="Z3969" s="402"/>
    </row>
    <row r="3970" spans="23:26" x14ac:dyDescent="0.2">
      <c r="W3970" s="402"/>
      <c r="X3970" s="402"/>
      <c r="Y3970" s="402"/>
      <c r="Z3970" s="402"/>
    </row>
    <row r="3971" spans="23:26" x14ac:dyDescent="0.2">
      <c r="W3971" s="402"/>
      <c r="X3971" s="402"/>
      <c r="Y3971" s="402"/>
      <c r="Z3971" s="402"/>
    </row>
    <row r="3972" spans="23:26" x14ac:dyDescent="0.2">
      <c r="W3972" s="402"/>
      <c r="X3972" s="402"/>
      <c r="Y3972" s="402"/>
      <c r="Z3972" s="402"/>
    </row>
    <row r="3973" spans="23:26" x14ac:dyDescent="0.2">
      <c r="W3973" s="402"/>
      <c r="X3973" s="402"/>
      <c r="Y3973" s="402"/>
      <c r="Z3973" s="402"/>
    </row>
    <row r="3974" spans="23:26" x14ac:dyDescent="0.2">
      <c r="W3974" s="402"/>
      <c r="X3974" s="402"/>
      <c r="Y3974" s="402"/>
      <c r="Z3974" s="402"/>
    </row>
    <row r="3975" spans="23:26" x14ac:dyDescent="0.2">
      <c r="W3975" s="402"/>
      <c r="X3975" s="402"/>
      <c r="Y3975" s="402"/>
      <c r="Z3975" s="402"/>
    </row>
    <row r="3976" spans="23:26" x14ac:dyDescent="0.2">
      <c r="W3976" s="402"/>
      <c r="X3976" s="402"/>
      <c r="Y3976" s="402"/>
      <c r="Z3976" s="402"/>
    </row>
    <row r="3977" spans="23:26" x14ac:dyDescent="0.2">
      <c r="W3977" s="402"/>
      <c r="X3977" s="402"/>
      <c r="Y3977" s="402"/>
      <c r="Z3977" s="402"/>
    </row>
    <row r="3978" spans="23:26" x14ac:dyDescent="0.2">
      <c r="W3978" s="402"/>
      <c r="X3978" s="402"/>
      <c r="Y3978" s="402"/>
      <c r="Z3978" s="402"/>
    </row>
    <row r="3979" spans="23:26" x14ac:dyDescent="0.2">
      <c r="W3979" s="402"/>
      <c r="X3979" s="402"/>
      <c r="Y3979" s="402"/>
      <c r="Z3979" s="402"/>
    </row>
    <row r="3980" spans="23:26" x14ac:dyDescent="0.2">
      <c r="W3980" s="402"/>
      <c r="X3980" s="402"/>
      <c r="Y3980" s="402"/>
      <c r="Z3980" s="402"/>
    </row>
    <row r="3981" spans="23:26" x14ac:dyDescent="0.2">
      <c r="W3981" s="402"/>
      <c r="X3981" s="402"/>
      <c r="Y3981" s="402"/>
      <c r="Z3981" s="402"/>
    </row>
    <row r="3982" spans="23:26" x14ac:dyDescent="0.2">
      <c r="W3982" s="402"/>
      <c r="X3982" s="402"/>
      <c r="Y3982" s="402"/>
      <c r="Z3982" s="402"/>
    </row>
    <row r="3983" spans="23:26" x14ac:dyDescent="0.2">
      <c r="W3983" s="402"/>
      <c r="X3983" s="402"/>
      <c r="Y3983" s="402"/>
      <c r="Z3983" s="402"/>
    </row>
    <row r="3984" spans="23:26" x14ac:dyDescent="0.2">
      <c r="W3984" s="402"/>
      <c r="X3984" s="402"/>
      <c r="Y3984" s="402"/>
      <c r="Z3984" s="402"/>
    </row>
    <row r="3985" spans="23:26" x14ac:dyDescent="0.2">
      <c r="W3985" s="402"/>
      <c r="X3985" s="402"/>
      <c r="Y3985" s="402"/>
      <c r="Z3985" s="402"/>
    </row>
    <row r="3986" spans="23:26" x14ac:dyDescent="0.2">
      <c r="W3986" s="402"/>
      <c r="X3986" s="402"/>
      <c r="Y3986" s="402"/>
      <c r="Z3986" s="402"/>
    </row>
    <row r="3987" spans="23:26" x14ac:dyDescent="0.2">
      <c r="W3987" s="402"/>
      <c r="X3987" s="402"/>
      <c r="Y3987" s="402"/>
      <c r="Z3987" s="402"/>
    </row>
    <row r="3988" spans="23:26" x14ac:dyDescent="0.2">
      <c r="W3988" s="402"/>
      <c r="X3988" s="402"/>
      <c r="Y3988" s="402"/>
      <c r="Z3988" s="402"/>
    </row>
    <row r="3989" spans="23:26" x14ac:dyDescent="0.2">
      <c r="W3989" s="402"/>
      <c r="X3989" s="402"/>
      <c r="Y3989" s="402"/>
      <c r="Z3989" s="402"/>
    </row>
    <row r="3990" spans="23:26" x14ac:dyDescent="0.2">
      <c r="W3990" s="402"/>
      <c r="X3990" s="402"/>
      <c r="Y3990" s="402"/>
      <c r="Z3990" s="402"/>
    </row>
    <row r="3991" spans="23:26" x14ac:dyDescent="0.2">
      <c r="W3991" s="402"/>
      <c r="X3991" s="402"/>
      <c r="Y3991" s="402"/>
      <c r="Z3991" s="402"/>
    </row>
    <row r="3992" spans="23:26" x14ac:dyDescent="0.2">
      <c r="W3992" s="402"/>
      <c r="X3992" s="402"/>
      <c r="Y3992" s="402"/>
      <c r="Z3992" s="402"/>
    </row>
    <row r="3993" spans="23:26" x14ac:dyDescent="0.2">
      <c r="W3993" s="402"/>
      <c r="X3993" s="402"/>
      <c r="Y3993" s="402"/>
      <c r="Z3993" s="402"/>
    </row>
    <row r="3994" spans="23:26" x14ac:dyDescent="0.2">
      <c r="W3994" s="402"/>
      <c r="X3994" s="402"/>
      <c r="Y3994" s="402"/>
      <c r="Z3994" s="402"/>
    </row>
    <row r="3995" spans="23:26" x14ac:dyDescent="0.2">
      <c r="W3995" s="402"/>
      <c r="X3995" s="402"/>
      <c r="Y3995" s="402"/>
      <c r="Z3995" s="402"/>
    </row>
    <row r="3996" spans="23:26" x14ac:dyDescent="0.2">
      <c r="W3996" s="402"/>
      <c r="X3996" s="402"/>
      <c r="Y3996" s="402"/>
      <c r="Z3996" s="402"/>
    </row>
    <row r="3997" spans="23:26" x14ac:dyDescent="0.2">
      <c r="W3997" s="402"/>
      <c r="X3997" s="402"/>
      <c r="Y3997" s="402"/>
      <c r="Z3997" s="402"/>
    </row>
    <row r="3998" spans="23:26" x14ac:dyDescent="0.2">
      <c r="W3998" s="402"/>
      <c r="X3998" s="402"/>
      <c r="Y3998" s="402"/>
      <c r="Z3998" s="402"/>
    </row>
    <row r="3999" spans="23:26" x14ac:dyDescent="0.2">
      <c r="W3999" s="402"/>
      <c r="X3999" s="402"/>
      <c r="Y3999" s="402"/>
      <c r="Z3999" s="402"/>
    </row>
    <row r="4000" spans="23:26" x14ac:dyDescent="0.2">
      <c r="W4000" s="402"/>
      <c r="X4000" s="402"/>
      <c r="Y4000" s="402"/>
      <c r="Z4000" s="402"/>
    </row>
    <row r="4001" spans="23:26" x14ac:dyDescent="0.2">
      <c r="W4001" s="402"/>
      <c r="X4001" s="402"/>
      <c r="Y4001" s="402"/>
      <c r="Z4001" s="402"/>
    </row>
    <row r="4002" spans="23:26" x14ac:dyDescent="0.2">
      <c r="W4002" s="402"/>
      <c r="X4002" s="402"/>
      <c r="Y4002" s="402"/>
      <c r="Z4002" s="402"/>
    </row>
    <row r="4003" spans="23:26" x14ac:dyDescent="0.2">
      <c r="W4003" s="402"/>
      <c r="X4003" s="402"/>
      <c r="Y4003" s="402"/>
      <c r="Z4003" s="402"/>
    </row>
    <row r="4004" spans="23:26" x14ac:dyDescent="0.2">
      <c r="W4004" s="402"/>
      <c r="X4004" s="402"/>
      <c r="Y4004" s="402"/>
      <c r="Z4004" s="402"/>
    </row>
    <row r="4005" spans="23:26" x14ac:dyDescent="0.2">
      <c r="W4005" s="402"/>
      <c r="X4005" s="402"/>
      <c r="Y4005" s="402"/>
      <c r="Z4005" s="402"/>
    </row>
    <row r="4006" spans="23:26" x14ac:dyDescent="0.2">
      <c r="W4006" s="402"/>
      <c r="X4006" s="402"/>
      <c r="Y4006" s="402"/>
      <c r="Z4006" s="402"/>
    </row>
    <row r="4007" spans="23:26" x14ac:dyDescent="0.2">
      <c r="W4007" s="402"/>
      <c r="X4007" s="402"/>
      <c r="Y4007" s="402"/>
      <c r="Z4007" s="402"/>
    </row>
    <row r="4008" spans="23:26" x14ac:dyDescent="0.2">
      <c r="W4008" s="402"/>
      <c r="X4008" s="402"/>
      <c r="Y4008" s="402"/>
      <c r="Z4008" s="402"/>
    </row>
    <row r="4009" spans="23:26" x14ac:dyDescent="0.2">
      <c r="W4009" s="402"/>
      <c r="X4009" s="402"/>
      <c r="Y4009" s="402"/>
      <c r="Z4009" s="402"/>
    </row>
    <row r="4010" spans="23:26" x14ac:dyDescent="0.2">
      <c r="W4010" s="402"/>
      <c r="X4010" s="402"/>
      <c r="Y4010" s="402"/>
      <c r="Z4010" s="402"/>
    </row>
    <row r="4011" spans="23:26" x14ac:dyDescent="0.2">
      <c r="W4011" s="402"/>
      <c r="X4011" s="402"/>
      <c r="Y4011" s="402"/>
      <c r="Z4011" s="402"/>
    </row>
    <row r="4012" spans="23:26" x14ac:dyDescent="0.2">
      <c r="W4012" s="402"/>
      <c r="X4012" s="402"/>
      <c r="Y4012" s="402"/>
      <c r="Z4012" s="402"/>
    </row>
    <row r="4013" spans="23:26" x14ac:dyDescent="0.2">
      <c r="W4013" s="402"/>
      <c r="X4013" s="402"/>
      <c r="Y4013" s="402"/>
      <c r="Z4013" s="402"/>
    </row>
    <row r="4014" spans="23:26" x14ac:dyDescent="0.2">
      <c r="W4014" s="402"/>
      <c r="X4014" s="402"/>
      <c r="Y4014" s="402"/>
      <c r="Z4014" s="402"/>
    </row>
    <row r="4015" spans="23:26" x14ac:dyDescent="0.2">
      <c r="W4015" s="402"/>
      <c r="X4015" s="402"/>
      <c r="Y4015" s="402"/>
      <c r="Z4015" s="402"/>
    </row>
    <row r="4016" spans="23:26" x14ac:dyDescent="0.2">
      <c r="W4016" s="402"/>
      <c r="X4016" s="402"/>
      <c r="Y4016" s="402"/>
      <c r="Z4016" s="402"/>
    </row>
    <row r="4017" spans="23:26" x14ac:dyDescent="0.2">
      <c r="W4017" s="402"/>
      <c r="X4017" s="402"/>
      <c r="Y4017" s="402"/>
      <c r="Z4017" s="402"/>
    </row>
    <row r="4018" spans="23:26" x14ac:dyDescent="0.2">
      <c r="W4018" s="402"/>
      <c r="X4018" s="402"/>
      <c r="Y4018" s="402"/>
      <c r="Z4018" s="402"/>
    </row>
    <row r="4019" spans="23:26" x14ac:dyDescent="0.2">
      <c r="W4019" s="402"/>
      <c r="X4019" s="402"/>
      <c r="Y4019" s="402"/>
      <c r="Z4019" s="402"/>
    </row>
    <row r="4020" spans="23:26" x14ac:dyDescent="0.2">
      <c r="W4020" s="402"/>
      <c r="X4020" s="402"/>
      <c r="Y4020" s="402"/>
      <c r="Z4020" s="402"/>
    </row>
    <row r="4021" spans="23:26" x14ac:dyDescent="0.2">
      <c r="W4021" s="402"/>
      <c r="X4021" s="402"/>
      <c r="Y4021" s="402"/>
      <c r="Z4021" s="402"/>
    </row>
    <row r="4022" spans="23:26" x14ac:dyDescent="0.2">
      <c r="W4022" s="402"/>
      <c r="X4022" s="402"/>
      <c r="Y4022" s="402"/>
      <c r="Z4022" s="402"/>
    </row>
    <row r="4023" spans="23:26" x14ac:dyDescent="0.2">
      <c r="W4023" s="402"/>
      <c r="X4023" s="402"/>
      <c r="Y4023" s="402"/>
      <c r="Z4023" s="402"/>
    </row>
    <row r="4024" spans="23:26" x14ac:dyDescent="0.2">
      <c r="W4024" s="402"/>
      <c r="X4024" s="402"/>
      <c r="Y4024" s="402"/>
      <c r="Z4024" s="402"/>
    </row>
    <row r="4025" spans="23:26" x14ac:dyDescent="0.2">
      <c r="W4025" s="402"/>
      <c r="X4025" s="402"/>
      <c r="Y4025" s="402"/>
      <c r="Z4025" s="402"/>
    </row>
    <row r="4026" spans="23:26" x14ac:dyDescent="0.2">
      <c r="W4026" s="402"/>
      <c r="X4026" s="402"/>
      <c r="Y4026" s="402"/>
      <c r="Z4026" s="402"/>
    </row>
    <row r="4027" spans="23:26" x14ac:dyDescent="0.2">
      <c r="W4027" s="402"/>
      <c r="X4027" s="402"/>
      <c r="Y4027" s="402"/>
      <c r="Z4027" s="402"/>
    </row>
    <row r="4028" spans="23:26" x14ac:dyDescent="0.2">
      <c r="W4028" s="402"/>
      <c r="X4028" s="402"/>
      <c r="Y4028" s="402"/>
      <c r="Z4028" s="402"/>
    </row>
    <row r="4029" spans="23:26" x14ac:dyDescent="0.2">
      <c r="W4029" s="402"/>
      <c r="X4029" s="402"/>
      <c r="Y4029" s="402"/>
      <c r="Z4029" s="402"/>
    </row>
    <row r="4030" spans="23:26" x14ac:dyDescent="0.2">
      <c r="W4030" s="402"/>
      <c r="X4030" s="402"/>
      <c r="Y4030" s="402"/>
      <c r="Z4030" s="402"/>
    </row>
    <row r="4031" spans="23:26" x14ac:dyDescent="0.2">
      <c r="W4031" s="402"/>
      <c r="X4031" s="402"/>
      <c r="Y4031" s="402"/>
      <c r="Z4031" s="402"/>
    </row>
    <row r="4032" spans="23:26" x14ac:dyDescent="0.2">
      <c r="W4032" s="402"/>
      <c r="X4032" s="402"/>
      <c r="Y4032" s="402"/>
      <c r="Z4032" s="402"/>
    </row>
    <row r="4033" spans="23:26" x14ac:dyDescent="0.2">
      <c r="W4033" s="402"/>
      <c r="X4033" s="402"/>
      <c r="Y4033" s="402"/>
      <c r="Z4033" s="402"/>
    </row>
    <row r="4034" spans="23:26" x14ac:dyDescent="0.2">
      <c r="W4034" s="402"/>
      <c r="X4034" s="402"/>
      <c r="Y4034" s="402"/>
      <c r="Z4034" s="402"/>
    </row>
    <row r="4035" spans="23:26" x14ac:dyDescent="0.2">
      <c r="W4035" s="402"/>
      <c r="X4035" s="402"/>
      <c r="Y4035" s="402"/>
      <c r="Z4035" s="402"/>
    </row>
    <row r="4036" spans="23:26" x14ac:dyDescent="0.2">
      <c r="W4036" s="402"/>
      <c r="X4036" s="402"/>
      <c r="Y4036" s="402"/>
      <c r="Z4036" s="402"/>
    </row>
    <row r="4037" spans="23:26" x14ac:dyDescent="0.2">
      <c r="W4037" s="402"/>
      <c r="X4037" s="402"/>
      <c r="Y4037" s="402"/>
      <c r="Z4037" s="402"/>
    </row>
    <row r="4038" spans="23:26" x14ac:dyDescent="0.2">
      <c r="W4038" s="402"/>
      <c r="X4038" s="402"/>
      <c r="Y4038" s="402"/>
      <c r="Z4038" s="402"/>
    </row>
    <row r="4039" spans="23:26" x14ac:dyDescent="0.2">
      <c r="W4039" s="402"/>
      <c r="X4039" s="402"/>
      <c r="Y4039" s="402"/>
      <c r="Z4039" s="402"/>
    </row>
    <row r="4040" spans="23:26" x14ac:dyDescent="0.2">
      <c r="W4040" s="402"/>
      <c r="X4040" s="402"/>
      <c r="Y4040" s="402"/>
      <c r="Z4040" s="402"/>
    </row>
    <row r="4041" spans="23:26" x14ac:dyDescent="0.2">
      <c r="W4041" s="402"/>
      <c r="X4041" s="402"/>
      <c r="Y4041" s="402"/>
      <c r="Z4041" s="402"/>
    </row>
    <row r="4042" spans="23:26" x14ac:dyDescent="0.2">
      <c r="W4042" s="402"/>
      <c r="X4042" s="402"/>
      <c r="Y4042" s="402"/>
      <c r="Z4042" s="402"/>
    </row>
    <row r="4043" spans="23:26" x14ac:dyDescent="0.2">
      <c r="W4043" s="402"/>
      <c r="X4043" s="402"/>
      <c r="Y4043" s="402"/>
      <c r="Z4043" s="402"/>
    </row>
    <row r="4044" spans="23:26" x14ac:dyDescent="0.2">
      <c r="W4044" s="402"/>
      <c r="X4044" s="402"/>
      <c r="Y4044" s="402"/>
      <c r="Z4044" s="402"/>
    </row>
    <row r="4045" spans="23:26" x14ac:dyDescent="0.2">
      <c r="W4045" s="402"/>
      <c r="X4045" s="402"/>
      <c r="Y4045" s="402"/>
      <c r="Z4045" s="402"/>
    </row>
    <row r="4046" spans="23:26" x14ac:dyDescent="0.2">
      <c r="W4046" s="402"/>
      <c r="X4046" s="402"/>
      <c r="Y4046" s="402"/>
      <c r="Z4046" s="402"/>
    </row>
    <row r="4047" spans="23:26" x14ac:dyDescent="0.2">
      <c r="W4047" s="402"/>
      <c r="X4047" s="402"/>
      <c r="Y4047" s="402"/>
      <c r="Z4047" s="402"/>
    </row>
    <row r="4048" spans="23:26" x14ac:dyDescent="0.2">
      <c r="W4048" s="402"/>
      <c r="X4048" s="402"/>
      <c r="Y4048" s="402"/>
      <c r="Z4048" s="402"/>
    </row>
    <row r="4049" spans="23:26" x14ac:dyDescent="0.2">
      <c r="W4049" s="402"/>
      <c r="X4049" s="402"/>
      <c r="Y4049" s="402"/>
      <c r="Z4049" s="402"/>
    </row>
    <row r="4050" spans="23:26" x14ac:dyDescent="0.2">
      <c r="W4050" s="402"/>
      <c r="X4050" s="402"/>
      <c r="Y4050" s="402"/>
      <c r="Z4050" s="402"/>
    </row>
    <row r="4051" spans="23:26" x14ac:dyDescent="0.2">
      <c r="W4051" s="402"/>
      <c r="X4051" s="402"/>
      <c r="Y4051" s="402"/>
      <c r="Z4051" s="402"/>
    </row>
    <row r="4052" spans="23:26" x14ac:dyDescent="0.2">
      <c r="W4052" s="402"/>
      <c r="X4052" s="402"/>
      <c r="Y4052" s="402"/>
      <c r="Z4052" s="402"/>
    </row>
    <row r="4053" spans="23:26" x14ac:dyDescent="0.2">
      <c r="W4053" s="402"/>
      <c r="X4053" s="402"/>
      <c r="Y4053" s="402"/>
      <c r="Z4053" s="402"/>
    </row>
    <row r="4054" spans="23:26" x14ac:dyDescent="0.2">
      <c r="W4054" s="402"/>
      <c r="X4054" s="402"/>
      <c r="Y4054" s="402"/>
      <c r="Z4054" s="402"/>
    </row>
    <row r="4055" spans="23:26" x14ac:dyDescent="0.2">
      <c r="W4055" s="402"/>
      <c r="X4055" s="402"/>
      <c r="Y4055" s="402"/>
      <c r="Z4055" s="402"/>
    </row>
    <row r="4056" spans="23:26" x14ac:dyDescent="0.2">
      <c r="W4056" s="402"/>
      <c r="X4056" s="402"/>
      <c r="Y4056" s="402"/>
      <c r="Z4056" s="402"/>
    </row>
    <row r="4057" spans="23:26" x14ac:dyDescent="0.2">
      <c r="W4057" s="402"/>
      <c r="X4057" s="402"/>
      <c r="Y4057" s="402"/>
      <c r="Z4057" s="402"/>
    </row>
    <row r="4058" spans="23:26" x14ac:dyDescent="0.2">
      <c r="W4058" s="402"/>
      <c r="X4058" s="402"/>
      <c r="Y4058" s="402"/>
      <c r="Z4058" s="402"/>
    </row>
    <row r="4059" spans="23:26" x14ac:dyDescent="0.2">
      <c r="W4059" s="402"/>
      <c r="X4059" s="402"/>
      <c r="Y4059" s="402"/>
      <c r="Z4059" s="402"/>
    </row>
    <row r="4060" spans="23:26" x14ac:dyDescent="0.2">
      <c r="W4060" s="402"/>
      <c r="X4060" s="402"/>
      <c r="Y4060" s="402"/>
      <c r="Z4060" s="402"/>
    </row>
    <row r="4061" spans="23:26" x14ac:dyDescent="0.2">
      <c r="W4061" s="402"/>
      <c r="X4061" s="402"/>
      <c r="Y4061" s="402"/>
      <c r="Z4061" s="402"/>
    </row>
    <row r="4062" spans="23:26" x14ac:dyDescent="0.2">
      <c r="W4062" s="402"/>
      <c r="X4062" s="402"/>
      <c r="Y4062" s="402"/>
      <c r="Z4062" s="402"/>
    </row>
    <row r="4063" spans="23:26" x14ac:dyDescent="0.2">
      <c r="W4063" s="402"/>
      <c r="X4063" s="402"/>
      <c r="Y4063" s="402"/>
      <c r="Z4063" s="402"/>
    </row>
    <row r="4064" spans="23:26" x14ac:dyDescent="0.2">
      <c r="W4064" s="402"/>
      <c r="X4064" s="402"/>
      <c r="Y4064" s="402"/>
      <c r="Z4064" s="402"/>
    </row>
    <row r="4065" spans="23:26" x14ac:dyDescent="0.2">
      <c r="W4065" s="402"/>
      <c r="X4065" s="402"/>
      <c r="Y4065" s="402"/>
      <c r="Z4065" s="402"/>
    </row>
    <row r="4066" spans="23:26" x14ac:dyDescent="0.2">
      <c r="W4066" s="402"/>
      <c r="X4066" s="402"/>
      <c r="Y4066" s="402"/>
      <c r="Z4066" s="402"/>
    </row>
    <row r="4067" spans="23:26" x14ac:dyDescent="0.2">
      <c r="W4067" s="402"/>
      <c r="X4067" s="402"/>
      <c r="Y4067" s="402"/>
      <c r="Z4067" s="402"/>
    </row>
    <row r="4068" spans="23:26" x14ac:dyDescent="0.2">
      <c r="W4068" s="402"/>
      <c r="X4068" s="402"/>
      <c r="Y4068" s="402"/>
      <c r="Z4068" s="402"/>
    </row>
    <row r="4069" spans="23:26" x14ac:dyDescent="0.2">
      <c r="W4069" s="402"/>
      <c r="X4069" s="402"/>
      <c r="Y4069" s="402"/>
      <c r="Z4069" s="402"/>
    </row>
    <row r="4070" spans="23:26" x14ac:dyDescent="0.2">
      <c r="W4070" s="402"/>
      <c r="X4070" s="402"/>
      <c r="Y4070" s="402"/>
      <c r="Z4070" s="402"/>
    </row>
    <row r="4071" spans="23:26" x14ac:dyDescent="0.2">
      <c r="W4071" s="402"/>
      <c r="X4071" s="402"/>
      <c r="Y4071" s="402"/>
      <c r="Z4071" s="402"/>
    </row>
    <row r="4072" spans="23:26" x14ac:dyDescent="0.2">
      <c r="W4072" s="402"/>
      <c r="X4072" s="402"/>
      <c r="Y4072" s="402"/>
      <c r="Z4072" s="402"/>
    </row>
    <row r="4073" spans="23:26" x14ac:dyDescent="0.2">
      <c r="W4073" s="402"/>
      <c r="X4073" s="402"/>
      <c r="Y4073" s="402"/>
      <c r="Z4073" s="402"/>
    </row>
    <row r="4074" spans="23:26" x14ac:dyDescent="0.2">
      <c r="W4074" s="402"/>
      <c r="X4074" s="402"/>
      <c r="Y4074" s="402"/>
      <c r="Z4074" s="402"/>
    </row>
    <row r="4075" spans="23:26" x14ac:dyDescent="0.2">
      <c r="W4075" s="402"/>
      <c r="X4075" s="402"/>
      <c r="Y4075" s="402"/>
      <c r="Z4075" s="402"/>
    </row>
    <row r="4076" spans="23:26" x14ac:dyDescent="0.2">
      <c r="W4076" s="402"/>
      <c r="X4076" s="402"/>
      <c r="Y4076" s="402"/>
      <c r="Z4076" s="402"/>
    </row>
    <row r="4077" spans="23:26" x14ac:dyDescent="0.2">
      <c r="W4077" s="402"/>
      <c r="X4077" s="402"/>
      <c r="Y4077" s="402"/>
      <c r="Z4077" s="402"/>
    </row>
    <row r="4078" spans="23:26" x14ac:dyDescent="0.2">
      <c r="W4078" s="402"/>
      <c r="X4078" s="402"/>
      <c r="Y4078" s="402"/>
      <c r="Z4078" s="402"/>
    </row>
    <row r="4079" spans="23:26" x14ac:dyDescent="0.2">
      <c r="W4079" s="402"/>
      <c r="X4079" s="402"/>
      <c r="Y4079" s="402"/>
      <c r="Z4079" s="402"/>
    </row>
    <row r="4080" spans="23:26" x14ac:dyDescent="0.2">
      <c r="W4080" s="402"/>
      <c r="X4080" s="402"/>
      <c r="Y4080" s="402"/>
      <c r="Z4080" s="402"/>
    </row>
    <row r="4081" spans="23:26" x14ac:dyDescent="0.2">
      <c r="W4081" s="402"/>
      <c r="X4081" s="402"/>
      <c r="Y4081" s="402"/>
      <c r="Z4081" s="402"/>
    </row>
    <row r="4082" spans="23:26" x14ac:dyDescent="0.2">
      <c r="W4082" s="402"/>
      <c r="X4082" s="402"/>
      <c r="Y4082" s="402"/>
      <c r="Z4082" s="402"/>
    </row>
    <row r="4083" spans="23:26" x14ac:dyDescent="0.2">
      <c r="W4083" s="402"/>
      <c r="X4083" s="402"/>
      <c r="Y4083" s="402"/>
      <c r="Z4083" s="402"/>
    </row>
    <row r="4084" spans="23:26" x14ac:dyDescent="0.2">
      <c r="W4084" s="402"/>
      <c r="X4084" s="402"/>
      <c r="Y4084" s="402"/>
      <c r="Z4084" s="402"/>
    </row>
    <row r="4085" spans="23:26" x14ac:dyDescent="0.2">
      <c r="W4085" s="402"/>
      <c r="X4085" s="402"/>
      <c r="Y4085" s="402"/>
      <c r="Z4085" s="402"/>
    </row>
    <row r="4086" spans="23:26" x14ac:dyDescent="0.2">
      <c r="W4086" s="402"/>
      <c r="X4086" s="402"/>
      <c r="Y4086" s="402"/>
      <c r="Z4086" s="402"/>
    </row>
    <row r="4087" spans="23:26" x14ac:dyDescent="0.2">
      <c r="W4087" s="402"/>
      <c r="X4087" s="402"/>
      <c r="Y4087" s="402"/>
      <c r="Z4087" s="402"/>
    </row>
    <row r="4088" spans="23:26" x14ac:dyDescent="0.2">
      <c r="W4088" s="402"/>
      <c r="X4088" s="402"/>
      <c r="Y4088" s="402"/>
      <c r="Z4088" s="402"/>
    </row>
    <row r="4089" spans="23:26" x14ac:dyDescent="0.2">
      <c r="W4089" s="402"/>
      <c r="X4089" s="402"/>
      <c r="Y4089" s="402"/>
      <c r="Z4089" s="402"/>
    </row>
    <row r="4090" spans="23:26" x14ac:dyDescent="0.2">
      <c r="W4090" s="402"/>
      <c r="X4090" s="402"/>
      <c r="Y4090" s="402"/>
      <c r="Z4090" s="402"/>
    </row>
    <row r="4091" spans="23:26" x14ac:dyDescent="0.2">
      <c r="W4091" s="402"/>
      <c r="X4091" s="402"/>
      <c r="Y4091" s="402"/>
      <c r="Z4091" s="402"/>
    </row>
    <row r="4092" spans="23:26" x14ac:dyDescent="0.2">
      <c r="W4092" s="402"/>
      <c r="X4092" s="402"/>
      <c r="Y4092" s="402"/>
      <c r="Z4092" s="402"/>
    </row>
    <row r="4093" spans="23:26" x14ac:dyDescent="0.2">
      <c r="W4093" s="402"/>
      <c r="X4093" s="402"/>
      <c r="Y4093" s="402"/>
      <c r="Z4093" s="402"/>
    </row>
    <row r="4094" spans="23:26" x14ac:dyDescent="0.2">
      <c r="W4094" s="402"/>
      <c r="X4094" s="402"/>
      <c r="Y4094" s="402"/>
      <c r="Z4094" s="402"/>
    </row>
    <row r="4095" spans="23:26" x14ac:dyDescent="0.2">
      <c r="W4095" s="402"/>
      <c r="X4095" s="402"/>
      <c r="Y4095" s="402"/>
      <c r="Z4095" s="402"/>
    </row>
    <row r="4096" spans="23:26" x14ac:dyDescent="0.2">
      <c r="W4096" s="402"/>
      <c r="X4096" s="402"/>
      <c r="Y4096" s="402"/>
      <c r="Z4096" s="402"/>
    </row>
    <row r="4097" spans="23:26" x14ac:dyDescent="0.2">
      <c r="W4097" s="402"/>
      <c r="X4097" s="402"/>
      <c r="Y4097" s="402"/>
      <c r="Z4097" s="402"/>
    </row>
    <row r="4098" spans="23:26" x14ac:dyDescent="0.2">
      <c r="W4098" s="402"/>
      <c r="X4098" s="402"/>
      <c r="Y4098" s="402"/>
      <c r="Z4098" s="402"/>
    </row>
    <row r="4099" spans="23:26" x14ac:dyDescent="0.2">
      <c r="W4099" s="402"/>
      <c r="X4099" s="402"/>
      <c r="Y4099" s="402"/>
      <c r="Z4099" s="402"/>
    </row>
    <row r="4100" spans="23:26" x14ac:dyDescent="0.2">
      <c r="W4100" s="402"/>
      <c r="X4100" s="402"/>
      <c r="Y4100" s="402"/>
      <c r="Z4100" s="402"/>
    </row>
    <row r="4101" spans="23:26" x14ac:dyDescent="0.2">
      <c r="W4101" s="402"/>
      <c r="X4101" s="402"/>
      <c r="Y4101" s="402"/>
      <c r="Z4101" s="402"/>
    </row>
    <row r="4102" spans="23:26" x14ac:dyDescent="0.2">
      <c r="W4102" s="402"/>
      <c r="X4102" s="402"/>
      <c r="Y4102" s="402"/>
      <c r="Z4102" s="402"/>
    </row>
    <row r="4103" spans="23:26" x14ac:dyDescent="0.2">
      <c r="W4103" s="402"/>
      <c r="X4103" s="402"/>
      <c r="Y4103" s="402"/>
      <c r="Z4103" s="402"/>
    </row>
    <row r="4104" spans="23:26" x14ac:dyDescent="0.2">
      <c r="W4104" s="402"/>
      <c r="X4104" s="402"/>
      <c r="Y4104" s="402"/>
      <c r="Z4104" s="402"/>
    </row>
    <row r="4105" spans="23:26" x14ac:dyDescent="0.2">
      <c r="W4105" s="402"/>
      <c r="X4105" s="402"/>
      <c r="Y4105" s="402"/>
      <c r="Z4105" s="402"/>
    </row>
    <row r="4106" spans="23:26" x14ac:dyDescent="0.2">
      <c r="W4106" s="402"/>
      <c r="X4106" s="402"/>
      <c r="Y4106" s="402"/>
      <c r="Z4106" s="402"/>
    </row>
    <row r="4107" spans="23:26" x14ac:dyDescent="0.2">
      <c r="W4107" s="402"/>
      <c r="X4107" s="402"/>
      <c r="Y4107" s="402"/>
      <c r="Z4107" s="402"/>
    </row>
    <row r="4108" spans="23:26" x14ac:dyDescent="0.2">
      <c r="W4108" s="402"/>
      <c r="X4108" s="402"/>
      <c r="Y4108" s="402"/>
      <c r="Z4108" s="402"/>
    </row>
    <row r="4109" spans="23:26" x14ac:dyDescent="0.2">
      <c r="W4109" s="402"/>
      <c r="X4109" s="402"/>
      <c r="Y4109" s="402"/>
      <c r="Z4109" s="402"/>
    </row>
    <row r="4110" spans="23:26" x14ac:dyDescent="0.2">
      <c r="W4110" s="402"/>
      <c r="X4110" s="402"/>
      <c r="Y4110" s="402"/>
      <c r="Z4110" s="402"/>
    </row>
    <row r="4111" spans="23:26" x14ac:dyDescent="0.2">
      <c r="W4111" s="402"/>
      <c r="X4111" s="402"/>
      <c r="Y4111" s="402"/>
      <c r="Z4111" s="402"/>
    </row>
    <row r="4112" spans="23:26" x14ac:dyDescent="0.2">
      <c r="W4112" s="402"/>
      <c r="X4112" s="402"/>
      <c r="Y4112" s="402"/>
      <c r="Z4112" s="402"/>
    </row>
    <row r="4113" spans="23:26" x14ac:dyDescent="0.2">
      <c r="W4113" s="402"/>
      <c r="X4113" s="402"/>
      <c r="Y4113" s="402"/>
      <c r="Z4113" s="402"/>
    </row>
    <row r="4114" spans="23:26" x14ac:dyDescent="0.2">
      <c r="W4114" s="402"/>
      <c r="X4114" s="402"/>
      <c r="Y4114" s="402"/>
      <c r="Z4114" s="402"/>
    </row>
    <row r="4115" spans="23:26" x14ac:dyDescent="0.2">
      <c r="W4115" s="402"/>
      <c r="X4115" s="402"/>
      <c r="Y4115" s="402"/>
      <c r="Z4115" s="402"/>
    </row>
    <row r="4116" spans="23:26" x14ac:dyDescent="0.2">
      <c r="W4116" s="402"/>
      <c r="X4116" s="402"/>
      <c r="Y4116" s="402"/>
      <c r="Z4116" s="402"/>
    </row>
    <row r="4117" spans="23:26" x14ac:dyDescent="0.2">
      <c r="W4117" s="402"/>
      <c r="X4117" s="402"/>
      <c r="Y4117" s="402"/>
      <c r="Z4117" s="402"/>
    </row>
    <row r="4118" spans="23:26" x14ac:dyDescent="0.2">
      <c r="W4118" s="402"/>
      <c r="X4118" s="402"/>
      <c r="Y4118" s="402"/>
      <c r="Z4118" s="402"/>
    </row>
    <row r="4119" spans="23:26" x14ac:dyDescent="0.2">
      <c r="W4119" s="402"/>
      <c r="X4119" s="402"/>
      <c r="Y4119" s="402"/>
      <c r="Z4119" s="402"/>
    </row>
    <row r="4120" spans="23:26" x14ac:dyDescent="0.2">
      <c r="W4120" s="402"/>
      <c r="X4120" s="402"/>
      <c r="Y4120" s="402"/>
      <c r="Z4120" s="402"/>
    </row>
    <row r="4121" spans="23:26" x14ac:dyDescent="0.2">
      <c r="W4121" s="402"/>
      <c r="X4121" s="402"/>
      <c r="Y4121" s="402"/>
      <c r="Z4121" s="402"/>
    </row>
    <row r="4122" spans="23:26" x14ac:dyDescent="0.2">
      <c r="W4122" s="402"/>
      <c r="X4122" s="402"/>
      <c r="Y4122" s="402"/>
      <c r="Z4122" s="402"/>
    </row>
    <row r="4123" spans="23:26" x14ac:dyDescent="0.2">
      <c r="W4123" s="402"/>
      <c r="X4123" s="402"/>
      <c r="Y4123" s="402"/>
      <c r="Z4123" s="402"/>
    </row>
    <row r="4124" spans="23:26" x14ac:dyDescent="0.2">
      <c r="W4124" s="402"/>
      <c r="X4124" s="402"/>
      <c r="Y4124" s="402"/>
      <c r="Z4124" s="402"/>
    </row>
    <row r="4125" spans="23:26" x14ac:dyDescent="0.2">
      <c r="W4125" s="402"/>
      <c r="X4125" s="402"/>
      <c r="Y4125" s="402"/>
      <c r="Z4125" s="402"/>
    </row>
    <row r="4126" spans="23:26" x14ac:dyDescent="0.2">
      <c r="W4126" s="402"/>
      <c r="X4126" s="402"/>
      <c r="Y4126" s="402"/>
      <c r="Z4126" s="402"/>
    </row>
    <row r="4127" spans="23:26" x14ac:dyDescent="0.2">
      <c r="W4127" s="402"/>
      <c r="X4127" s="402"/>
      <c r="Y4127" s="402"/>
      <c r="Z4127" s="402"/>
    </row>
    <row r="4128" spans="23:26" x14ac:dyDescent="0.2">
      <c r="W4128" s="402"/>
      <c r="X4128" s="402"/>
      <c r="Y4128" s="402"/>
      <c r="Z4128" s="402"/>
    </row>
    <row r="4129" spans="23:26" x14ac:dyDescent="0.2">
      <c r="W4129" s="402"/>
      <c r="X4129" s="402"/>
      <c r="Y4129" s="402"/>
      <c r="Z4129" s="402"/>
    </row>
    <row r="4130" spans="23:26" x14ac:dyDescent="0.2">
      <c r="W4130" s="402"/>
      <c r="X4130" s="402"/>
      <c r="Y4130" s="402"/>
      <c r="Z4130" s="402"/>
    </row>
    <row r="4131" spans="23:26" x14ac:dyDescent="0.2">
      <c r="W4131" s="402"/>
      <c r="X4131" s="402"/>
      <c r="Y4131" s="402"/>
      <c r="Z4131" s="402"/>
    </row>
    <row r="4132" spans="23:26" x14ac:dyDescent="0.2">
      <c r="W4132" s="402"/>
      <c r="X4132" s="402"/>
      <c r="Y4132" s="402"/>
      <c r="Z4132" s="402"/>
    </row>
    <row r="4133" spans="23:26" x14ac:dyDescent="0.2">
      <c r="W4133" s="402"/>
      <c r="X4133" s="402"/>
      <c r="Y4133" s="402"/>
      <c r="Z4133" s="402"/>
    </row>
    <row r="4134" spans="23:26" x14ac:dyDescent="0.2">
      <c r="W4134" s="402"/>
      <c r="X4134" s="402"/>
      <c r="Y4134" s="402"/>
      <c r="Z4134" s="402"/>
    </row>
    <row r="4135" spans="23:26" x14ac:dyDescent="0.2">
      <c r="W4135" s="402"/>
      <c r="X4135" s="402"/>
      <c r="Y4135" s="402"/>
      <c r="Z4135" s="402"/>
    </row>
    <row r="4136" spans="23:26" x14ac:dyDescent="0.2">
      <c r="W4136" s="402"/>
      <c r="X4136" s="402"/>
      <c r="Y4136" s="402"/>
      <c r="Z4136" s="402"/>
    </row>
    <row r="4137" spans="23:26" x14ac:dyDescent="0.2">
      <c r="W4137" s="402"/>
      <c r="X4137" s="402"/>
      <c r="Y4137" s="402"/>
      <c r="Z4137" s="402"/>
    </row>
    <row r="4138" spans="23:26" x14ac:dyDescent="0.2">
      <c r="W4138" s="402"/>
      <c r="X4138" s="402"/>
      <c r="Y4138" s="402"/>
      <c r="Z4138" s="402"/>
    </row>
    <row r="4139" spans="23:26" x14ac:dyDescent="0.2">
      <c r="W4139" s="402"/>
      <c r="X4139" s="402"/>
      <c r="Y4139" s="402"/>
      <c r="Z4139" s="402"/>
    </row>
    <row r="4140" spans="23:26" x14ac:dyDescent="0.2">
      <c r="W4140" s="402"/>
      <c r="X4140" s="402"/>
      <c r="Y4140" s="402"/>
      <c r="Z4140" s="402"/>
    </row>
    <row r="4141" spans="23:26" x14ac:dyDescent="0.2">
      <c r="W4141" s="402"/>
      <c r="X4141" s="402"/>
      <c r="Y4141" s="402"/>
      <c r="Z4141" s="402"/>
    </row>
    <row r="4142" spans="23:26" x14ac:dyDescent="0.2">
      <c r="W4142" s="402"/>
      <c r="X4142" s="402"/>
      <c r="Y4142" s="402"/>
      <c r="Z4142" s="402"/>
    </row>
    <row r="4143" spans="23:26" x14ac:dyDescent="0.2">
      <c r="W4143" s="402"/>
      <c r="X4143" s="402"/>
      <c r="Y4143" s="402"/>
      <c r="Z4143" s="402"/>
    </row>
    <row r="4144" spans="23:26" x14ac:dyDescent="0.2">
      <c r="W4144" s="402"/>
      <c r="X4144" s="402"/>
      <c r="Y4144" s="402"/>
      <c r="Z4144" s="402"/>
    </row>
    <row r="4145" spans="23:26" x14ac:dyDescent="0.2">
      <c r="W4145" s="402"/>
      <c r="X4145" s="402"/>
      <c r="Y4145" s="402"/>
      <c r="Z4145" s="402"/>
    </row>
    <row r="4146" spans="23:26" x14ac:dyDescent="0.2">
      <c r="W4146" s="402"/>
      <c r="X4146" s="402"/>
      <c r="Y4146" s="402"/>
      <c r="Z4146" s="402"/>
    </row>
    <row r="4147" spans="23:26" x14ac:dyDescent="0.2">
      <c r="W4147" s="402"/>
      <c r="X4147" s="402"/>
      <c r="Y4147" s="402"/>
      <c r="Z4147" s="402"/>
    </row>
    <row r="4148" spans="23:26" x14ac:dyDescent="0.2">
      <c r="W4148" s="402"/>
      <c r="X4148" s="402"/>
      <c r="Y4148" s="402"/>
      <c r="Z4148" s="402"/>
    </row>
    <row r="4149" spans="23:26" x14ac:dyDescent="0.2">
      <c r="W4149" s="402"/>
      <c r="X4149" s="402"/>
      <c r="Y4149" s="402"/>
      <c r="Z4149" s="402"/>
    </row>
    <row r="4150" spans="23:26" x14ac:dyDescent="0.2">
      <c r="W4150" s="402"/>
      <c r="X4150" s="402"/>
      <c r="Y4150" s="402"/>
      <c r="Z4150" s="402"/>
    </row>
    <row r="4151" spans="23:26" x14ac:dyDescent="0.2">
      <c r="W4151" s="402"/>
      <c r="X4151" s="402"/>
      <c r="Y4151" s="402"/>
      <c r="Z4151" s="402"/>
    </row>
    <row r="4152" spans="23:26" x14ac:dyDescent="0.2">
      <c r="W4152" s="402"/>
      <c r="X4152" s="402"/>
      <c r="Y4152" s="402"/>
      <c r="Z4152" s="402"/>
    </row>
    <row r="4153" spans="23:26" x14ac:dyDescent="0.2">
      <c r="W4153" s="402"/>
      <c r="X4153" s="402"/>
      <c r="Y4153" s="402"/>
      <c r="Z4153" s="402"/>
    </row>
    <row r="4154" spans="23:26" x14ac:dyDescent="0.2">
      <c r="W4154" s="402"/>
      <c r="X4154" s="402"/>
      <c r="Y4154" s="402"/>
      <c r="Z4154" s="402"/>
    </row>
    <row r="4155" spans="23:26" x14ac:dyDescent="0.2">
      <c r="W4155" s="402"/>
      <c r="X4155" s="402"/>
      <c r="Y4155" s="402"/>
      <c r="Z4155" s="402"/>
    </row>
    <row r="4156" spans="23:26" x14ac:dyDescent="0.2">
      <c r="W4156" s="402"/>
      <c r="X4156" s="402"/>
      <c r="Y4156" s="402"/>
      <c r="Z4156" s="402"/>
    </row>
    <row r="4157" spans="23:26" x14ac:dyDescent="0.2">
      <c r="W4157" s="402"/>
      <c r="X4157" s="402"/>
      <c r="Y4157" s="402"/>
      <c r="Z4157" s="402"/>
    </row>
    <row r="4158" spans="23:26" x14ac:dyDescent="0.2">
      <c r="W4158" s="402"/>
      <c r="X4158" s="402"/>
      <c r="Y4158" s="402"/>
      <c r="Z4158" s="402"/>
    </row>
    <row r="4159" spans="23:26" x14ac:dyDescent="0.2">
      <c r="W4159" s="402"/>
      <c r="X4159" s="402"/>
      <c r="Y4159" s="402"/>
      <c r="Z4159" s="402"/>
    </row>
    <row r="4160" spans="23:26" x14ac:dyDescent="0.2">
      <c r="W4160" s="402"/>
      <c r="X4160" s="402"/>
      <c r="Y4160" s="402"/>
      <c r="Z4160" s="402"/>
    </row>
    <row r="4161" spans="23:26" x14ac:dyDescent="0.2">
      <c r="W4161" s="402"/>
      <c r="X4161" s="402"/>
      <c r="Y4161" s="402"/>
      <c r="Z4161" s="402"/>
    </row>
    <row r="4162" spans="23:26" x14ac:dyDescent="0.2">
      <c r="W4162" s="402"/>
      <c r="X4162" s="402"/>
      <c r="Y4162" s="402"/>
      <c r="Z4162" s="402"/>
    </row>
    <row r="4163" spans="23:26" x14ac:dyDescent="0.2">
      <c r="W4163" s="402"/>
      <c r="X4163" s="402"/>
      <c r="Y4163" s="402"/>
      <c r="Z4163" s="402"/>
    </row>
    <row r="4164" spans="23:26" x14ac:dyDescent="0.2">
      <c r="W4164" s="402"/>
      <c r="X4164" s="402"/>
      <c r="Y4164" s="402"/>
      <c r="Z4164" s="402"/>
    </row>
    <row r="4165" spans="23:26" x14ac:dyDescent="0.2">
      <c r="W4165" s="402"/>
      <c r="X4165" s="402"/>
      <c r="Y4165" s="402"/>
      <c r="Z4165" s="402"/>
    </row>
    <row r="4166" spans="23:26" x14ac:dyDescent="0.2">
      <c r="W4166" s="402"/>
      <c r="X4166" s="402"/>
      <c r="Y4166" s="402"/>
      <c r="Z4166" s="402"/>
    </row>
    <row r="4167" spans="23:26" x14ac:dyDescent="0.2">
      <c r="W4167" s="402"/>
      <c r="X4167" s="402"/>
      <c r="Y4167" s="402"/>
      <c r="Z4167" s="402"/>
    </row>
    <row r="4168" spans="23:26" x14ac:dyDescent="0.2">
      <c r="W4168" s="402"/>
      <c r="X4168" s="402"/>
      <c r="Y4168" s="402"/>
      <c r="Z4168" s="402"/>
    </row>
    <row r="4169" spans="23:26" x14ac:dyDescent="0.2">
      <c r="W4169" s="402"/>
      <c r="X4169" s="402"/>
      <c r="Y4169" s="402"/>
      <c r="Z4169" s="402"/>
    </row>
    <row r="4170" spans="23:26" x14ac:dyDescent="0.2">
      <c r="W4170" s="402"/>
      <c r="X4170" s="402"/>
      <c r="Y4170" s="402"/>
      <c r="Z4170" s="402"/>
    </row>
    <row r="4171" spans="23:26" x14ac:dyDescent="0.2">
      <c r="W4171" s="402"/>
      <c r="X4171" s="402"/>
      <c r="Y4171" s="402"/>
      <c r="Z4171" s="402"/>
    </row>
    <row r="4172" spans="23:26" x14ac:dyDescent="0.2">
      <c r="W4172" s="402"/>
      <c r="X4172" s="402"/>
      <c r="Y4172" s="402"/>
      <c r="Z4172" s="402"/>
    </row>
    <row r="4173" spans="23:26" x14ac:dyDescent="0.2">
      <c r="W4173" s="402"/>
      <c r="X4173" s="402"/>
      <c r="Y4173" s="402"/>
      <c r="Z4173" s="402"/>
    </row>
    <row r="4174" spans="23:26" x14ac:dyDescent="0.2">
      <c r="W4174" s="402"/>
      <c r="X4174" s="402"/>
      <c r="Y4174" s="402"/>
      <c r="Z4174" s="402"/>
    </row>
    <row r="4175" spans="23:26" x14ac:dyDescent="0.2">
      <c r="W4175" s="402"/>
      <c r="X4175" s="402"/>
      <c r="Y4175" s="402"/>
      <c r="Z4175" s="402"/>
    </row>
    <row r="4176" spans="23:26" x14ac:dyDescent="0.2">
      <c r="W4176" s="402"/>
      <c r="X4176" s="402"/>
      <c r="Y4176" s="402"/>
      <c r="Z4176" s="402"/>
    </row>
    <row r="4177" spans="23:26" x14ac:dyDescent="0.2">
      <c r="W4177" s="402"/>
      <c r="X4177" s="402"/>
      <c r="Y4177" s="402"/>
      <c r="Z4177" s="402"/>
    </row>
    <row r="4178" spans="23:26" x14ac:dyDescent="0.2">
      <c r="W4178" s="402"/>
      <c r="X4178" s="402"/>
      <c r="Y4178" s="402"/>
      <c r="Z4178" s="402"/>
    </row>
    <row r="4179" spans="23:26" x14ac:dyDescent="0.2">
      <c r="W4179" s="402"/>
      <c r="X4179" s="402"/>
      <c r="Y4179" s="402"/>
      <c r="Z4179" s="402"/>
    </row>
    <row r="4180" spans="23:26" x14ac:dyDescent="0.2">
      <c r="W4180" s="402"/>
      <c r="X4180" s="402"/>
      <c r="Y4180" s="402"/>
      <c r="Z4180" s="402"/>
    </row>
    <row r="4181" spans="23:26" x14ac:dyDescent="0.2">
      <c r="W4181" s="402"/>
      <c r="X4181" s="402"/>
      <c r="Y4181" s="402"/>
      <c r="Z4181" s="402"/>
    </row>
    <row r="4182" spans="23:26" x14ac:dyDescent="0.2">
      <c r="W4182" s="402"/>
      <c r="X4182" s="402"/>
      <c r="Y4182" s="402"/>
      <c r="Z4182" s="402"/>
    </row>
    <row r="4183" spans="23:26" x14ac:dyDescent="0.2">
      <c r="W4183" s="402"/>
      <c r="X4183" s="402"/>
      <c r="Y4183" s="402"/>
      <c r="Z4183" s="402"/>
    </row>
    <row r="4184" spans="23:26" x14ac:dyDescent="0.2">
      <c r="W4184" s="402"/>
      <c r="X4184" s="402"/>
      <c r="Y4184" s="402"/>
      <c r="Z4184" s="402"/>
    </row>
    <row r="4185" spans="23:26" x14ac:dyDescent="0.2">
      <c r="W4185" s="402"/>
      <c r="X4185" s="402"/>
      <c r="Y4185" s="402"/>
      <c r="Z4185" s="402"/>
    </row>
    <row r="4186" spans="23:26" x14ac:dyDescent="0.2">
      <c r="W4186" s="402"/>
      <c r="X4186" s="402"/>
      <c r="Y4186" s="402"/>
      <c r="Z4186" s="402"/>
    </row>
    <row r="4187" spans="23:26" x14ac:dyDescent="0.2">
      <c r="W4187" s="402"/>
      <c r="X4187" s="402"/>
      <c r="Y4187" s="402"/>
      <c r="Z4187" s="402"/>
    </row>
    <row r="4188" spans="23:26" x14ac:dyDescent="0.2">
      <c r="W4188" s="402"/>
      <c r="X4188" s="402"/>
      <c r="Y4188" s="402"/>
      <c r="Z4188" s="402"/>
    </row>
    <row r="4189" spans="23:26" x14ac:dyDescent="0.2">
      <c r="W4189" s="402"/>
      <c r="X4189" s="402"/>
      <c r="Y4189" s="402"/>
      <c r="Z4189" s="402"/>
    </row>
    <row r="4190" spans="23:26" x14ac:dyDescent="0.2">
      <c r="W4190" s="402"/>
      <c r="X4190" s="402"/>
      <c r="Y4190" s="402"/>
      <c r="Z4190" s="402"/>
    </row>
    <row r="4191" spans="23:26" x14ac:dyDescent="0.2">
      <c r="W4191" s="402"/>
      <c r="X4191" s="402"/>
      <c r="Y4191" s="402"/>
      <c r="Z4191" s="402"/>
    </row>
    <row r="4192" spans="23:26" x14ac:dyDescent="0.2">
      <c r="W4192" s="402"/>
      <c r="X4192" s="402"/>
      <c r="Y4192" s="402"/>
      <c r="Z4192" s="402"/>
    </row>
    <row r="4193" spans="23:26" x14ac:dyDescent="0.2">
      <c r="W4193" s="402"/>
      <c r="X4193" s="402"/>
      <c r="Y4193" s="402"/>
      <c r="Z4193" s="402"/>
    </row>
    <row r="4194" spans="23:26" x14ac:dyDescent="0.2">
      <c r="W4194" s="402"/>
      <c r="X4194" s="402"/>
      <c r="Y4194" s="402"/>
      <c r="Z4194" s="402"/>
    </row>
    <row r="4195" spans="23:26" x14ac:dyDescent="0.2">
      <c r="W4195" s="402"/>
      <c r="X4195" s="402"/>
      <c r="Y4195" s="402"/>
      <c r="Z4195" s="402"/>
    </row>
    <row r="4196" spans="23:26" x14ac:dyDescent="0.2">
      <c r="W4196" s="402"/>
      <c r="X4196" s="402"/>
      <c r="Y4196" s="402"/>
      <c r="Z4196" s="402"/>
    </row>
    <row r="4197" spans="23:26" x14ac:dyDescent="0.2">
      <c r="W4197" s="402"/>
      <c r="X4197" s="402"/>
      <c r="Y4197" s="402"/>
      <c r="Z4197" s="402"/>
    </row>
    <row r="4198" spans="23:26" x14ac:dyDescent="0.2">
      <c r="W4198" s="402"/>
      <c r="X4198" s="402"/>
      <c r="Y4198" s="402"/>
      <c r="Z4198" s="402"/>
    </row>
    <row r="4199" spans="23:26" x14ac:dyDescent="0.2">
      <c r="W4199" s="402"/>
      <c r="X4199" s="402"/>
      <c r="Y4199" s="402"/>
      <c r="Z4199" s="402"/>
    </row>
    <row r="4200" spans="23:26" x14ac:dyDescent="0.2">
      <c r="W4200" s="402"/>
      <c r="X4200" s="402"/>
      <c r="Y4200" s="402"/>
      <c r="Z4200" s="402"/>
    </row>
    <row r="4201" spans="23:26" x14ac:dyDescent="0.2">
      <c r="W4201" s="402"/>
      <c r="X4201" s="402"/>
      <c r="Y4201" s="402"/>
      <c r="Z4201" s="402"/>
    </row>
    <row r="4202" spans="23:26" x14ac:dyDescent="0.2">
      <c r="W4202" s="402"/>
      <c r="X4202" s="402"/>
      <c r="Y4202" s="402"/>
      <c r="Z4202" s="402"/>
    </row>
    <row r="4203" spans="23:26" x14ac:dyDescent="0.2">
      <c r="W4203" s="402"/>
      <c r="X4203" s="402"/>
      <c r="Y4203" s="402"/>
      <c r="Z4203" s="402"/>
    </row>
    <row r="4204" spans="23:26" x14ac:dyDescent="0.2">
      <c r="W4204" s="402"/>
      <c r="X4204" s="402"/>
      <c r="Y4204" s="402"/>
      <c r="Z4204" s="402"/>
    </row>
    <row r="4205" spans="23:26" x14ac:dyDescent="0.2">
      <c r="W4205" s="402"/>
      <c r="X4205" s="402"/>
      <c r="Y4205" s="402"/>
      <c r="Z4205" s="402"/>
    </row>
    <row r="4206" spans="23:26" x14ac:dyDescent="0.2">
      <c r="W4206" s="402"/>
      <c r="X4206" s="402"/>
      <c r="Y4206" s="402"/>
      <c r="Z4206" s="402"/>
    </row>
    <row r="4207" spans="23:26" x14ac:dyDescent="0.2">
      <c r="W4207" s="402"/>
      <c r="X4207" s="402"/>
      <c r="Y4207" s="402"/>
      <c r="Z4207" s="402"/>
    </row>
    <row r="4208" spans="23:26" x14ac:dyDescent="0.2">
      <c r="W4208" s="402"/>
      <c r="X4208" s="402"/>
      <c r="Y4208" s="402"/>
      <c r="Z4208" s="402"/>
    </row>
    <row r="4209" spans="23:26" x14ac:dyDescent="0.2">
      <c r="W4209" s="402"/>
      <c r="X4209" s="402"/>
      <c r="Y4209" s="402"/>
      <c r="Z4209" s="402"/>
    </row>
    <row r="4210" spans="23:26" x14ac:dyDescent="0.2">
      <c r="W4210" s="402"/>
      <c r="X4210" s="402"/>
      <c r="Y4210" s="402"/>
      <c r="Z4210" s="402"/>
    </row>
    <row r="4211" spans="23:26" x14ac:dyDescent="0.2">
      <c r="W4211" s="402"/>
      <c r="X4211" s="402"/>
      <c r="Y4211" s="402"/>
      <c r="Z4211" s="402"/>
    </row>
    <row r="4212" spans="23:26" x14ac:dyDescent="0.2">
      <c r="W4212" s="402"/>
      <c r="X4212" s="402"/>
      <c r="Y4212" s="402"/>
      <c r="Z4212" s="402"/>
    </row>
    <row r="4213" spans="23:26" x14ac:dyDescent="0.2">
      <c r="W4213" s="402"/>
      <c r="X4213" s="402"/>
      <c r="Y4213" s="402"/>
      <c r="Z4213" s="402"/>
    </row>
    <row r="4214" spans="23:26" x14ac:dyDescent="0.2">
      <c r="W4214" s="402"/>
      <c r="X4214" s="402"/>
      <c r="Y4214" s="402"/>
      <c r="Z4214" s="402"/>
    </row>
    <row r="4215" spans="23:26" x14ac:dyDescent="0.2">
      <c r="W4215" s="402"/>
      <c r="X4215" s="402"/>
      <c r="Y4215" s="402"/>
      <c r="Z4215" s="402"/>
    </row>
    <row r="4216" spans="23:26" x14ac:dyDescent="0.2">
      <c r="W4216" s="402"/>
      <c r="X4216" s="402"/>
      <c r="Y4216" s="402"/>
      <c r="Z4216" s="402"/>
    </row>
    <row r="4217" spans="23:26" x14ac:dyDescent="0.2">
      <c r="W4217" s="402"/>
      <c r="X4217" s="402"/>
      <c r="Y4217" s="402"/>
      <c r="Z4217" s="402"/>
    </row>
    <row r="4218" spans="23:26" x14ac:dyDescent="0.2">
      <c r="W4218" s="402"/>
      <c r="X4218" s="402"/>
      <c r="Y4218" s="402"/>
      <c r="Z4218" s="402"/>
    </row>
    <row r="4219" spans="23:26" x14ac:dyDescent="0.2">
      <c r="W4219" s="402"/>
      <c r="X4219" s="402"/>
      <c r="Y4219" s="402"/>
      <c r="Z4219" s="402"/>
    </row>
    <row r="4220" spans="23:26" x14ac:dyDescent="0.2">
      <c r="W4220" s="402"/>
      <c r="X4220" s="402"/>
      <c r="Y4220" s="402"/>
      <c r="Z4220" s="402"/>
    </row>
    <row r="4221" spans="23:26" x14ac:dyDescent="0.2">
      <c r="W4221" s="402"/>
      <c r="X4221" s="402"/>
      <c r="Y4221" s="402"/>
      <c r="Z4221" s="402"/>
    </row>
    <row r="4222" spans="23:26" x14ac:dyDescent="0.2">
      <c r="W4222" s="402"/>
      <c r="X4222" s="402"/>
      <c r="Y4222" s="402"/>
      <c r="Z4222" s="402"/>
    </row>
    <row r="4223" spans="23:26" x14ac:dyDescent="0.2">
      <c r="W4223" s="402"/>
      <c r="X4223" s="402"/>
      <c r="Y4223" s="402"/>
      <c r="Z4223" s="402"/>
    </row>
    <row r="4224" spans="23:26" x14ac:dyDescent="0.2">
      <c r="W4224" s="402"/>
      <c r="X4224" s="402"/>
      <c r="Y4224" s="402"/>
      <c r="Z4224" s="402"/>
    </row>
    <row r="4225" spans="23:26" x14ac:dyDescent="0.2">
      <c r="W4225" s="402"/>
      <c r="X4225" s="402"/>
      <c r="Y4225" s="402"/>
      <c r="Z4225" s="402"/>
    </row>
    <row r="4226" spans="23:26" x14ac:dyDescent="0.2">
      <c r="W4226" s="402"/>
      <c r="X4226" s="402"/>
      <c r="Y4226" s="402"/>
      <c r="Z4226" s="402"/>
    </row>
    <row r="4227" spans="23:26" x14ac:dyDescent="0.2">
      <c r="W4227" s="402"/>
      <c r="X4227" s="402"/>
      <c r="Y4227" s="402"/>
      <c r="Z4227" s="402"/>
    </row>
    <row r="4228" spans="23:26" x14ac:dyDescent="0.2">
      <c r="W4228" s="402"/>
      <c r="X4228" s="402"/>
      <c r="Y4228" s="402"/>
      <c r="Z4228" s="402"/>
    </row>
    <row r="4229" spans="23:26" x14ac:dyDescent="0.2">
      <c r="W4229" s="402"/>
      <c r="X4229" s="402"/>
      <c r="Y4229" s="402"/>
      <c r="Z4229" s="402"/>
    </row>
    <row r="4230" spans="23:26" x14ac:dyDescent="0.2">
      <c r="W4230" s="402"/>
      <c r="X4230" s="402"/>
      <c r="Y4230" s="402"/>
      <c r="Z4230" s="402"/>
    </row>
    <row r="4231" spans="23:26" x14ac:dyDescent="0.2">
      <c r="W4231" s="402"/>
      <c r="X4231" s="402"/>
      <c r="Y4231" s="402"/>
      <c r="Z4231" s="402"/>
    </row>
    <row r="4232" spans="23:26" x14ac:dyDescent="0.2">
      <c r="W4232" s="402"/>
      <c r="X4232" s="402"/>
      <c r="Y4232" s="402"/>
      <c r="Z4232" s="402"/>
    </row>
    <row r="4233" spans="23:26" x14ac:dyDescent="0.2">
      <c r="W4233" s="402"/>
      <c r="X4233" s="402"/>
      <c r="Y4233" s="402"/>
      <c r="Z4233" s="402"/>
    </row>
    <row r="4234" spans="23:26" x14ac:dyDescent="0.2">
      <c r="W4234" s="402"/>
      <c r="X4234" s="402"/>
      <c r="Y4234" s="402"/>
      <c r="Z4234" s="402"/>
    </row>
    <row r="4235" spans="23:26" x14ac:dyDescent="0.2">
      <c r="W4235" s="402"/>
      <c r="X4235" s="402"/>
      <c r="Y4235" s="402"/>
      <c r="Z4235" s="402"/>
    </row>
    <row r="4236" spans="23:26" x14ac:dyDescent="0.2">
      <c r="W4236" s="402"/>
      <c r="X4236" s="402"/>
      <c r="Y4236" s="402"/>
      <c r="Z4236" s="402"/>
    </row>
    <row r="4237" spans="23:26" x14ac:dyDescent="0.2">
      <c r="W4237" s="402"/>
      <c r="X4237" s="402"/>
      <c r="Y4237" s="402"/>
      <c r="Z4237" s="402"/>
    </row>
    <row r="4238" spans="23:26" x14ac:dyDescent="0.2">
      <c r="W4238" s="402"/>
      <c r="X4238" s="402"/>
      <c r="Y4238" s="402"/>
      <c r="Z4238" s="402"/>
    </row>
    <row r="4239" spans="23:26" x14ac:dyDescent="0.2">
      <c r="W4239" s="402"/>
      <c r="X4239" s="402"/>
      <c r="Y4239" s="402"/>
      <c r="Z4239" s="402"/>
    </row>
    <row r="4240" spans="23:26" x14ac:dyDescent="0.2">
      <c r="W4240" s="402"/>
      <c r="X4240" s="402"/>
      <c r="Y4240" s="402"/>
      <c r="Z4240" s="402"/>
    </row>
    <row r="4241" spans="23:26" x14ac:dyDescent="0.2">
      <c r="W4241" s="402"/>
      <c r="X4241" s="402"/>
      <c r="Y4241" s="402"/>
      <c r="Z4241" s="402"/>
    </row>
    <row r="4242" spans="23:26" x14ac:dyDescent="0.2">
      <c r="W4242" s="402"/>
      <c r="X4242" s="402"/>
      <c r="Y4242" s="402"/>
      <c r="Z4242" s="402"/>
    </row>
    <row r="4243" spans="23:26" x14ac:dyDescent="0.2">
      <c r="W4243" s="402"/>
      <c r="X4243" s="402"/>
      <c r="Y4243" s="402"/>
      <c r="Z4243" s="402"/>
    </row>
    <row r="4244" spans="23:26" x14ac:dyDescent="0.2">
      <c r="W4244" s="402"/>
      <c r="X4244" s="402"/>
      <c r="Y4244" s="402"/>
      <c r="Z4244" s="402"/>
    </row>
    <row r="4245" spans="23:26" x14ac:dyDescent="0.2">
      <c r="W4245" s="402"/>
      <c r="X4245" s="402"/>
      <c r="Y4245" s="402"/>
      <c r="Z4245" s="402"/>
    </row>
    <row r="4246" spans="23:26" x14ac:dyDescent="0.2">
      <c r="W4246" s="402"/>
      <c r="X4246" s="402"/>
      <c r="Y4246" s="402"/>
      <c r="Z4246" s="402"/>
    </row>
    <row r="4247" spans="23:26" x14ac:dyDescent="0.2">
      <c r="W4247" s="402"/>
      <c r="X4247" s="402"/>
      <c r="Y4247" s="402"/>
      <c r="Z4247" s="402"/>
    </row>
    <row r="4248" spans="23:26" x14ac:dyDescent="0.2">
      <c r="W4248" s="402"/>
      <c r="X4248" s="402"/>
      <c r="Y4248" s="402"/>
      <c r="Z4248" s="402"/>
    </row>
    <row r="4249" spans="23:26" x14ac:dyDescent="0.2">
      <c r="W4249" s="402"/>
      <c r="X4249" s="402"/>
      <c r="Y4249" s="402"/>
      <c r="Z4249" s="402"/>
    </row>
    <row r="4250" spans="23:26" x14ac:dyDescent="0.2">
      <c r="W4250" s="402"/>
      <c r="X4250" s="402"/>
      <c r="Y4250" s="402"/>
      <c r="Z4250" s="402"/>
    </row>
    <row r="4251" spans="23:26" x14ac:dyDescent="0.2">
      <c r="W4251" s="402"/>
      <c r="X4251" s="402"/>
      <c r="Y4251" s="402"/>
      <c r="Z4251" s="402"/>
    </row>
    <row r="4252" spans="23:26" x14ac:dyDescent="0.2">
      <c r="W4252" s="402"/>
      <c r="X4252" s="402"/>
      <c r="Y4252" s="402"/>
      <c r="Z4252" s="402"/>
    </row>
    <row r="4253" spans="23:26" x14ac:dyDescent="0.2">
      <c r="W4253" s="402"/>
      <c r="X4253" s="402"/>
      <c r="Y4253" s="402"/>
      <c r="Z4253" s="402"/>
    </row>
    <row r="4254" spans="23:26" x14ac:dyDescent="0.2">
      <c r="W4254" s="402"/>
      <c r="X4254" s="402"/>
      <c r="Y4254" s="402"/>
      <c r="Z4254" s="402"/>
    </row>
    <row r="4255" spans="23:26" x14ac:dyDescent="0.2">
      <c r="W4255" s="402"/>
      <c r="X4255" s="402"/>
      <c r="Y4255" s="402"/>
      <c r="Z4255" s="402"/>
    </row>
    <row r="4256" spans="23:26" x14ac:dyDescent="0.2">
      <c r="W4256" s="402"/>
      <c r="X4256" s="402"/>
      <c r="Y4256" s="402"/>
      <c r="Z4256" s="402"/>
    </row>
    <row r="4257" spans="23:26" x14ac:dyDescent="0.2">
      <c r="W4257" s="402"/>
      <c r="X4257" s="402"/>
      <c r="Y4257" s="402"/>
      <c r="Z4257" s="402"/>
    </row>
    <row r="4258" spans="23:26" x14ac:dyDescent="0.2">
      <c r="W4258" s="402"/>
      <c r="X4258" s="402"/>
      <c r="Y4258" s="402"/>
      <c r="Z4258" s="402"/>
    </row>
    <row r="4259" spans="23:26" x14ac:dyDescent="0.2">
      <c r="W4259" s="402"/>
      <c r="X4259" s="402"/>
      <c r="Y4259" s="402"/>
      <c r="Z4259" s="402"/>
    </row>
    <row r="4260" spans="23:26" x14ac:dyDescent="0.2">
      <c r="W4260" s="402"/>
      <c r="X4260" s="402"/>
      <c r="Y4260" s="402"/>
      <c r="Z4260" s="402"/>
    </row>
    <row r="4261" spans="23:26" x14ac:dyDescent="0.2">
      <c r="W4261" s="402"/>
      <c r="X4261" s="402"/>
      <c r="Y4261" s="402"/>
      <c r="Z4261" s="402"/>
    </row>
    <row r="4262" spans="23:26" x14ac:dyDescent="0.2">
      <c r="W4262" s="402"/>
      <c r="X4262" s="402"/>
      <c r="Y4262" s="402"/>
      <c r="Z4262" s="402"/>
    </row>
    <row r="4263" spans="23:26" x14ac:dyDescent="0.2">
      <c r="W4263" s="402"/>
      <c r="X4263" s="402"/>
      <c r="Y4263" s="402"/>
      <c r="Z4263" s="402"/>
    </row>
    <row r="4264" spans="23:26" x14ac:dyDescent="0.2">
      <c r="W4264" s="402"/>
      <c r="X4264" s="402"/>
      <c r="Y4264" s="402"/>
      <c r="Z4264" s="402"/>
    </row>
    <row r="4265" spans="23:26" x14ac:dyDescent="0.2">
      <c r="W4265" s="402"/>
      <c r="X4265" s="402"/>
      <c r="Y4265" s="402"/>
      <c r="Z4265" s="402"/>
    </row>
    <row r="4266" spans="23:26" x14ac:dyDescent="0.2">
      <c r="W4266" s="402"/>
      <c r="X4266" s="402"/>
      <c r="Y4266" s="402"/>
      <c r="Z4266" s="402"/>
    </row>
    <row r="4267" spans="23:26" x14ac:dyDescent="0.2">
      <c r="W4267" s="402"/>
      <c r="X4267" s="402"/>
      <c r="Y4267" s="402"/>
      <c r="Z4267" s="402"/>
    </row>
    <row r="4268" spans="23:26" x14ac:dyDescent="0.2">
      <c r="W4268" s="402"/>
      <c r="X4268" s="402"/>
      <c r="Y4268" s="402"/>
      <c r="Z4268" s="402"/>
    </row>
    <row r="4269" spans="23:26" x14ac:dyDescent="0.2">
      <c r="W4269" s="402"/>
      <c r="X4269" s="402"/>
      <c r="Y4269" s="402"/>
      <c r="Z4269" s="402"/>
    </row>
    <row r="4270" spans="23:26" x14ac:dyDescent="0.2">
      <c r="W4270" s="402"/>
      <c r="X4270" s="402"/>
      <c r="Y4270" s="402"/>
      <c r="Z4270" s="402"/>
    </row>
    <row r="4271" spans="23:26" x14ac:dyDescent="0.2">
      <c r="W4271" s="402"/>
      <c r="X4271" s="402"/>
      <c r="Y4271" s="402"/>
      <c r="Z4271" s="402"/>
    </row>
    <row r="4272" spans="23:26" x14ac:dyDescent="0.2">
      <c r="W4272" s="402"/>
      <c r="X4272" s="402"/>
      <c r="Y4272" s="402"/>
      <c r="Z4272" s="402"/>
    </row>
    <row r="4273" spans="23:26" x14ac:dyDescent="0.2">
      <c r="W4273" s="402"/>
      <c r="X4273" s="402"/>
      <c r="Y4273" s="402"/>
      <c r="Z4273" s="402"/>
    </row>
    <row r="4274" spans="23:26" x14ac:dyDescent="0.2">
      <c r="W4274" s="402"/>
      <c r="X4274" s="402"/>
      <c r="Y4274" s="402"/>
      <c r="Z4274" s="402"/>
    </row>
    <row r="4275" spans="23:26" x14ac:dyDescent="0.2">
      <c r="W4275" s="402"/>
      <c r="X4275" s="402"/>
      <c r="Y4275" s="402"/>
      <c r="Z4275" s="402"/>
    </row>
    <row r="4276" spans="23:26" x14ac:dyDescent="0.2">
      <c r="W4276" s="402"/>
      <c r="X4276" s="402"/>
      <c r="Y4276" s="402"/>
      <c r="Z4276" s="402"/>
    </row>
    <row r="4277" spans="23:26" x14ac:dyDescent="0.2">
      <c r="W4277" s="402"/>
      <c r="X4277" s="402"/>
      <c r="Y4277" s="402"/>
      <c r="Z4277" s="402"/>
    </row>
    <row r="4278" spans="23:26" x14ac:dyDescent="0.2">
      <c r="W4278" s="402"/>
      <c r="X4278" s="402"/>
      <c r="Y4278" s="402"/>
      <c r="Z4278" s="402"/>
    </row>
    <row r="4279" spans="23:26" x14ac:dyDescent="0.2">
      <c r="W4279" s="402"/>
      <c r="X4279" s="402"/>
      <c r="Y4279" s="402"/>
      <c r="Z4279" s="402"/>
    </row>
    <row r="4280" spans="23:26" x14ac:dyDescent="0.2">
      <c r="W4280" s="402"/>
      <c r="X4280" s="402"/>
      <c r="Y4280" s="402"/>
      <c r="Z4280" s="402"/>
    </row>
    <row r="4281" spans="23:26" x14ac:dyDescent="0.2">
      <c r="W4281" s="402"/>
      <c r="X4281" s="402"/>
      <c r="Y4281" s="402"/>
      <c r="Z4281" s="402"/>
    </row>
    <row r="4282" spans="23:26" x14ac:dyDescent="0.2">
      <c r="W4282" s="402"/>
      <c r="X4282" s="402"/>
      <c r="Y4282" s="402"/>
      <c r="Z4282" s="402"/>
    </row>
    <row r="4283" spans="23:26" x14ac:dyDescent="0.2">
      <c r="W4283" s="402"/>
      <c r="X4283" s="402"/>
      <c r="Y4283" s="402"/>
      <c r="Z4283" s="402"/>
    </row>
    <row r="4284" spans="23:26" x14ac:dyDescent="0.2">
      <c r="W4284" s="402"/>
      <c r="X4284" s="402"/>
      <c r="Y4284" s="402"/>
      <c r="Z4284" s="402"/>
    </row>
    <row r="4285" spans="23:26" x14ac:dyDescent="0.2">
      <c r="W4285" s="402"/>
      <c r="X4285" s="402"/>
      <c r="Y4285" s="402"/>
      <c r="Z4285" s="402"/>
    </row>
    <row r="4286" spans="23:26" x14ac:dyDescent="0.2">
      <c r="W4286" s="402"/>
      <c r="X4286" s="402"/>
      <c r="Y4286" s="402"/>
      <c r="Z4286" s="402"/>
    </row>
    <row r="4287" spans="23:26" x14ac:dyDescent="0.2">
      <c r="W4287" s="402"/>
      <c r="X4287" s="402"/>
      <c r="Y4287" s="402"/>
      <c r="Z4287" s="402"/>
    </row>
    <row r="4288" spans="23:26" x14ac:dyDescent="0.2">
      <c r="W4288" s="402"/>
      <c r="X4288" s="402"/>
      <c r="Y4288" s="402"/>
      <c r="Z4288" s="402"/>
    </row>
    <row r="4289" spans="23:26" x14ac:dyDescent="0.2">
      <c r="W4289" s="402"/>
      <c r="X4289" s="402"/>
      <c r="Y4289" s="402"/>
      <c r="Z4289" s="402"/>
    </row>
    <row r="4290" spans="23:26" x14ac:dyDescent="0.2">
      <c r="W4290" s="402"/>
      <c r="X4290" s="402"/>
      <c r="Y4290" s="402"/>
      <c r="Z4290" s="402"/>
    </row>
    <row r="4291" spans="23:26" x14ac:dyDescent="0.2">
      <c r="W4291" s="402"/>
      <c r="X4291" s="402"/>
      <c r="Y4291" s="402"/>
      <c r="Z4291" s="402"/>
    </row>
    <row r="4292" spans="23:26" x14ac:dyDescent="0.2">
      <c r="W4292" s="402"/>
      <c r="X4292" s="402"/>
      <c r="Y4292" s="402"/>
      <c r="Z4292" s="402"/>
    </row>
    <row r="4293" spans="23:26" x14ac:dyDescent="0.2">
      <c r="W4293" s="402"/>
      <c r="X4293" s="402"/>
      <c r="Y4293" s="402"/>
      <c r="Z4293" s="402"/>
    </row>
    <row r="4294" spans="23:26" x14ac:dyDescent="0.2">
      <c r="W4294" s="402"/>
      <c r="X4294" s="402"/>
      <c r="Y4294" s="402"/>
      <c r="Z4294" s="402"/>
    </row>
    <row r="4295" spans="23:26" x14ac:dyDescent="0.2">
      <c r="W4295" s="402"/>
      <c r="X4295" s="402"/>
      <c r="Y4295" s="402"/>
      <c r="Z4295" s="402"/>
    </row>
    <row r="4296" spans="23:26" x14ac:dyDescent="0.2">
      <c r="W4296" s="402"/>
      <c r="X4296" s="402"/>
      <c r="Y4296" s="402"/>
      <c r="Z4296" s="402"/>
    </row>
    <row r="4297" spans="23:26" x14ac:dyDescent="0.2">
      <c r="W4297" s="402"/>
      <c r="X4297" s="402"/>
      <c r="Y4297" s="402"/>
      <c r="Z4297" s="402"/>
    </row>
    <row r="4298" spans="23:26" x14ac:dyDescent="0.2">
      <c r="W4298" s="402"/>
      <c r="X4298" s="402"/>
      <c r="Y4298" s="402"/>
      <c r="Z4298" s="402"/>
    </row>
    <row r="4299" spans="23:26" x14ac:dyDescent="0.2">
      <c r="W4299" s="402"/>
      <c r="X4299" s="402"/>
      <c r="Y4299" s="402"/>
      <c r="Z4299" s="402"/>
    </row>
    <row r="4300" spans="23:26" x14ac:dyDescent="0.2">
      <c r="W4300" s="402"/>
      <c r="X4300" s="402"/>
      <c r="Y4300" s="402"/>
      <c r="Z4300" s="402"/>
    </row>
    <row r="4301" spans="23:26" x14ac:dyDescent="0.2">
      <c r="W4301" s="402"/>
      <c r="X4301" s="402"/>
      <c r="Y4301" s="402"/>
      <c r="Z4301" s="402"/>
    </row>
    <row r="4302" spans="23:26" x14ac:dyDescent="0.2">
      <c r="W4302" s="402"/>
      <c r="X4302" s="402"/>
      <c r="Y4302" s="402"/>
      <c r="Z4302" s="402"/>
    </row>
    <row r="4303" spans="23:26" x14ac:dyDescent="0.2">
      <c r="W4303" s="402"/>
      <c r="X4303" s="402"/>
      <c r="Y4303" s="402"/>
      <c r="Z4303" s="402"/>
    </row>
    <row r="4304" spans="23:26" x14ac:dyDescent="0.2">
      <c r="W4304" s="402"/>
      <c r="X4304" s="402"/>
      <c r="Y4304" s="402"/>
      <c r="Z4304" s="402"/>
    </row>
    <row r="4305" spans="23:26" x14ac:dyDescent="0.2">
      <c r="W4305" s="402"/>
      <c r="X4305" s="402"/>
      <c r="Y4305" s="402"/>
      <c r="Z4305" s="402"/>
    </row>
    <row r="4306" spans="23:26" x14ac:dyDescent="0.2">
      <c r="W4306" s="402"/>
      <c r="X4306" s="402"/>
      <c r="Y4306" s="402"/>
      <c r="Z4306" s="402"/>
    </row>
    <row r="4307" spans="23:26" x14ac:dyDescent="0.2">
      <c r="W4307" s="402"/>
      <c r="X4307" s="402"/>
      <c r="Y4307" s="402"/>
      <c r="Z4307" s="402"/>
    </row>
    <row r="4308" spans="23:26" x14ac:dyDescent="0.2">
      <c r="W4308" s="402"/>
      <c r="X4308" s="402"/>
      <c r="Y4308" s="402"/>
      <c r="Z4308" s="402"/>
    </row>
    <row r="4309" spans="23:26" x14ac:dyDescent="0.2">
      <c r="W4309" s="402"/>
      <c r="X4309" s="402"/>
      <c r="Y4309" s="402"/>
      <c r="Z4309" s="402"/>
    </row>
    <row r="4310" spans="23:26" x14ac:dyDescent="0.2">
      <c r="W4310" s="402"/>
      <c r="X4310" s="402"/>
      <c r="Y4310" s="402"/>
      <c r="Z4310" s="402"/>
    </row>
    <row r="4311" spans="23:26" x14ac:dyDescent="0.2">
      <c r="W4311" s="402"/>
      <c r="X4311" s="402"/>
      <c r="Y4311" s="402"/>
      <c r="Z4311" s="402"/>
    </row>
    <row r="4312" spans="23:26" x14ac:dyDescent="0.2">
      <c r="W4312" s="402"/>
      <c r="X4312" s="402"/>
      <c r="Y4312" s="402"/>
      <c r="Z4312" s="402"/>
    </row>
    <row r="4313" spans="23:26" x14ac:dyDescent="0.2">
      <c r="W4313" s="402"/>
      <c r="X4313" s="402"/>
      <c r="Y4313" s="402"/>
      <c r="Z4313" s="402"/>
    </row>
    <row r="4314" spans="23:26" x14ac:dyDescent="0.2">
      <c r="W4314" s="402"/>
      <c r="X4314" s="402"/>
      <c r="Y4314" s="402"/>
      <c r="Z4314" s="402"/>
    </row>
    <row r="4315" spans="23:26" x14ac:dyDescent="0.2">
      <c r="W4315" s="402"/>
      <c r="X4315" s="402"/>
      <c r="Y4315" s="402"/>
      <c r="Z4315" s="402"/>
    </row>
    <row r="4316" spans="23:26" x14ac:dyDescent="0.2">
      <c r="W4316" s="402"/>
      <c r="X4316" s="402"/>
      <c r="Y4316" s="402"/>
      <c r="Z4316" s="402"/>
    </row>
    <row r="4317" spans="23:26" x14ac:dyDescent="0.2">
      <c r="W4317" s="402"/>
      <c r="X4317" s="402"/>
      <c r="Y4317" s="402"/>
      <c r="Z4317" s="402"/>
    </row>
    <row r="4318" spans="23:26" x14ac:dyDescent="0.2">
      <c r="W4318" s="402"/>
      <c r="X4318" s="402"/>
      <c r="Y4318" s="402"/>
      <c r="Z4318" s="402"/>
    </row>
    <row r="4319" spans="23:26" x14ac:dyDescent="0.2">
      <c r="W4319" s="402"/>
      <c r="X4319" s="402"/>
      <c r="Y4319" s="402"/>
      <c r="Z4319" s="402"/>
    </row>
    <row r="4320" spans="23:26" x14ac:dyDescent="0.2">
      <c r="W4320" s="402"/>
      <c r="X4320" s="402"/>
      <c r="Y4320" s="402"/>
      <c r="Z4320" s="402"/>
    </row>
    <row r="4321" spans="23:26" x14ac:dyDescent="0.2">
      <c r="W4321" s="402"/>
      <c r="X4321" s="402"/>
      <c r="Y4321" s="402"/>
      <c r="Z4321" s="402"/>
    </row>
    <row r="4322" spans="23:26" x14ac:dyDescent="0.2">
      <c r="W4322" s="402"/>
      <c r="X4322" s="402"/>
      <c r="Y4322" s="402"/>
      <c r="Z4322" s="402"/>
    </row>
    <row r="4323" spans="23:26" x14ac:dyDescent="0.2">
      <c r="W4323" s="402"/>
      <c r="X4323" s="402"/>
      <c r="Y4323" s="402"/>
      <c r="Z4323" s="402"/>
    </row>
    <row r="4324" spans="23:26" x14ac:dyDescent="0.2">
      <c r="W4324" s="402"/>
      <c r="X4324" s="402"/>
      <c r="Y4324" s="402"/>
      <c r="Z4324" s="402"/>
    </row>
    <row r="4325" spans="23:26" x14ac:dyDescent="0.2">
      <c r="W4325" s="402"/>
      <c r="X4325" s="402"/>
      <c r="Y4325" s="402"/>
      <c r="Z4325" s="402"/>
    </row>
    <row r="4326" spans="23:26" x14ac:dyDescent="0.2">
      <c r="W4326" s="402"/>
      <c r="X4326" s="402"/>
      <c r="Y4326" s="402"/>
      <c r="Z4326" s="402"/>
    </row>
    <row r="4327" spans="23:26" x14ac:dyDescent="0.2">
      <c r="W4327" s="402"/>
      <c r="X4327" s="402"/>
      <c r="Y4327" s="402"/>
      <c r="Z4327" s="402"/>
    </row>
    <row r="4328" spans="23:26" x14ac:dyDescent="0.2">
      <c r="W4328" s="402"/>
      <c r="X4328" s="402"/>
      <c r="Y4328" s="402"/>
      <c r="Z4328" s="402"/>
    </row>
    <row r="4329" spans="23:26" x14ac:dyDescent="0.2">
      <c r="W4329" s="402"/>
      <c r="X4329" s="402"/>
      <c r="Y4329" s="402"/>
      <c r="Z4329" s="402"/>
    </row>
    <row r="4330" spans="23:26" x14ac:dyDescent="0.2">
      <c r="W4330" s="402"/>
      <c r="X4330" s="402"/>
      <c r="Y4330" s="402"/>
      <c r="Z4330" s="402"/>
    </row>
    <row r="4331" spans="23:26" x14ac:dyDescent="0.2">
      <c r="W4331" s="402"/>
      <c r="X4331" s="402"/>
      <c r="Y4331" s="402"/>
      <c r="Z4331" s="402"/>
    </row>
    <row r="4332" spans="23:26" x14ac:dyDescent="0.2">
      <c r="W4332" s="402"/>
      <c r="X4332" s="402"/>
      <c r="Y4332" s="402"/>
      <c r="Z4332" s="402"/>
    </row>
    <row r="4333" spans="23:26" x14ac:dyDescent="0.2">
      <c r="W4333" s="402"/>
      <c r="X4333" s="402"/>
      <c r="Y4333" s="402"/>
      <c r="Z4333" s="402"/>
    </row>
    <row r="4334" spans="23:26" x14ac:dyDescent="0.2">
      <c r="W4334" s="402"/>
      <c r="X4334" s="402"/>
      <c r="Y4334" s="402"/>
      <c r="Z4334" s="402"/>
    </row>
    <row r="4335" spans="23:26" x14ac:dyDescent="0.2">
      <c r="W4335" s="402"/>
      <c r="X4335" s="402"/>
      <c r="Y4335" s="402"/>
      <c r="Z4335" s="402"/>
    </row>
    <row r="4336" spans="23:26" x14ac:dyDescent="0.2">
      <c r="W4336" s="402"/>
      <c r="X4336" s="402"/>
      <c r="Y4336" s="402"/>
      <c r="Z4336" s="402"/>
    </row>
    <row r="4337" spans="23:26" x14ac:dyDescent="0.2">
      <c r="W4337" s="402"/>
      <c r="X4337" s="402"/>
      <c r="Y4337" s="402"/>
      <c r="Z4337" s="402"/>
    </row>
    <row r="4338" spans="23:26" x14ac:dyDescent="0.2">
      <c r="W4338" s="402"/>
      <c r="X4338" s="402"/>
      <c r="Y4338" s="402"/>
      <c r="Z4338" s="402"/>
    </row>
    <row r="4339" spans="23:26" x14ac:dyDescent="0.2">
      <c r="W4339" s="402"/>
      <c r="X4339" s="402"/>
      <c r="Y4339" s="402"/>
      <c r="Z4339" s="402"/>
    </row>
    <row r="4340" spans="23:26" x14ac:dyDescent="0.2">
      <c r="W4340" s="402"/>
      <c r="X4340" s="402"/>
      <c r="Y4340" s="402"/>
      <c r="Z4340" s="402"/>
    </row>
    <row r="4341" spans="23:26" x14ac:dyDescent="0.2">
      <c r="W4341" s="402"/>
      <c r="X4341" s="402"/>
      <c r="Y4341" s="402"/>
      <c r="Z4341" s="402"/>
    </row>
    <row r="4342" spans="23:26" x14ac:dyDescent="0.2">
      <c r="W4342" s="402"/>
      <c r="X4342" s="402"/>
      <c r="Y4342" s="402"/>
      <c r="Z4342" s="402"/>
    </row>
    <row r="4343" spans="23:26" x14ac:dyDescent="0.2">
      <c r="W4343" s="402"/>
      <c r="X4343" s="402"/>
      <c r="Y4343" s="402"/>
      <c r="Z4343" s="402"/>
    </row>
    <row r="4344" spans="23:26" x14ac:dyDescent="0.2">
      <c r="W4344" s="402"/>
      <c r="X4344" s="402"/>
      <c r="Y4344" s="402"/>
      <c r="Z4344" s="402"/>
    </row>
    <row r="4345" spans="23:26" x14ac:dyDescent="0.2">
      <c r="W4345" s="402"/>
      <c r="X4345" s="402"/>
      <c r="Y4345" s="402"/>
      <c r="Z4345" s="402"/>
    </row>
    <row r="4346" spans="23:26" x14ac:dyDescent="0.2">
      <c r="W4346" s="402"/>
      <c r="X4346" s="402"/>
      <c r="Y4346" s="402"/>
      <c r="Z4346" s="402"/>
    </row>
    <row r="4347" spans="23:26" x14ac:dyDescent="0.2">
      <c r="W4347" s="402"/>
      <c r="X4347" s="402"/>
      <c r="Y4347" s="402"/>
      <c r="Z4347" s="402"/>
    </row>
    <row r="4348" spans="23:26" x14ac:dyDescent="0.2">
      <c r="W4348" s="402"/>
      <c r="X4348" s="402"/>
      <c r="Y4348" s="402"/>
      <c r="Z4348" s="402"/>
    </row>
    <row r="4349" spans="23:26" x14ac:dyDescent="0.2">
      <c r="W4349" s="402"/>
      <c r="X4349" s="402"/>
      <c r="Y4349" s="402"/>
      <c r="Z4349" s="402"/>
    </row>
    <row r="4350" spans="23:26" x14ac:dyDescent="0.2">
      <c r="W4350" s="402"/>
      <c r="X4350" s="402"/>
      <c r="Y4350" s="402"/>
      <c r="Z4350" s="402"/>
    </row>
    <row r="4351" spans="23:26" x14ac:dyDescent="0.2">
      <c r="W4351" s="402"/>
      <c r="X4351" s="402"/>
      <c r="Y4351" s="402"/>
      <c r="Z4351" s="402"/>
    </row>
    <row r="4352" spans="23:26" x14ac:dyDescent="0.2">
      <c r="W4352" s="402"/>
      <c r="X4352" s="402"/>
      <c r="Y4352" s="402"/>
      <c r="Z4352" s="402"/>
    </row>
    <row r="4353" spans="23:26" x14ac:dyDescent="0.2">
      <c r="W4353" s="402"/>
      <c r="X4353" s="402"/>
      <c r="Y4353" s="402"/>
      <c r="Z4353" s="402"/>
    </row>
    <row r="4354" spans="23:26" x14ac:dyDescent="0.2">
      <c r="W4354" s="402"/>
      <c r="X4354" s="402"/>
      <c r="Y4354" s="402"/>
      <c r="Z4354" s="402"/>
    </row>
    <row r="4355" spans="23:26" x14ac:dyDescent="0.2">
      <c r="W4355" s="402"/>
      <c r="X4355" s="402"/>
      <c r="Y4355" s="402"/>
      <c r="Z4355" s="402"/>
    </row>
    <row r="4356" spans="23:26" x14ac:dyDescent="0.2">
      <c r="W4356" s="402"/>
      <c r="X4356" s="402"/>
      <c r="Y4356" s="402"/>
      <c r="Z4356" s="402"/>
    </row>
    <row r="4357" spans="23:26" x14ac:dyDescent="0.2">
      <c r="W4357" s="402"/>
      <c r="X4357" s="402"/>
      <c r="Y4357" s="402"/>
      <c r="Z4357" s="402"/>
    </row>
    <row r="4358" spans="23:26" x14ac:dyDescent="0.2">
      <c r="W4358" s="402"/>
      <c r="X4358" s="402"/>
      <c r="Y4358" s="402"/>
      <c r="Z4358" s="402"/>
    </row>
    <row r="4359" spans="23:26" x14ac:dyDescent="0.2">
      <c r="W4359" s="402"/>
      <c r="X4359" s="402"/>
      <c r="Y4359" s="402"/>
      <c r="Z4359" s="402"/>
    </row>
    <row r="4360" spans="23:26" x14ac:dyDescent="0.2">
      <c r="W4360" s="402"/>
      <c r="X4360" s="402"/>
      <c r="Y4360" s="402"/>
      <c r="Z4360" s="402"/>
    </row>
    <row r="4361" spans="23:26" x14ac:dyDescent="0.2">
      <c r="W4361" s="402"/>
      <c r="X4361" s="402"/>
      <c r="Y4361" s="402"/>
      <c r="Z4361" s="402"/>
    </row>
    <row r="4362" spans="23:26" x14ac:dyDescent="0.2">
      <c r="W4362" s="402"/>
      <c r="X4362" s="402"/>
      <c r="Y4362" s="402"/>
      <c r="Z4362" s="402"/>
    </row>
    <row r="4363" spans="23:26" x14ac:dyDescent="0.2">
      <c r="W4363" s="402"/>
      <c r="X4363" s="402"/>
      <c r="Y4363" s="402"/>
      <c r="Z4363" s="402"/>
    </row>
    <row r="4364" spans="23:26" x14ac:dyDescent="0.2">
      <c r="W4364" s="402"/>
      <c r="X4364" s="402"/>
      <c r="Y4364" s="402"/>
      <c r="Z4364" s="402"/>
    </row>
    <row r="4365" spans="23:26" x14ac:dyDescent="0.2">
      <c r="W4365" s="402"/>
      <c r="X4365" s="402"/>
      <c r="Y4365" s="402"/>
      <c r="Z4365" s="402"/>
    </row>
    <row r="4366" spans="23:26" x14ac:dyDescent="0.2">
      <c r="W4366" s="402"/>
      <c r="X4366" s="402"/>
      <c r="Y4366" s="402"/>
      <c r="Z4366" s="402"/>
    </row>
    <row r="4367" spans="23:26" x14ac:dyDescent="0.2">
      <c r="W4367" s="402"/>
      <c r="X4367" s="402"/>
      <c r="Y4367" s="402"/>
      <c r="Z4367" s="402"/>
    </row>
    <row r="4368" spans="23:26" x14ac:dyDescent="0.2">
      <c r="W4368" s="402"/>
      <c r="X4368" s="402"/>
      <c r="Y4368" s="402"/>
      <c r="Z4368" s="402"/>
    </row>
    <row r="4369" spans="23:26" x14ac:dyDescent="0.2">
      <c r="W4369" s="402"/>
      <c r="X4369" s="402"/>
      <c r="Y4369" s="402"/>
      <c r="Z4369" s="402"/>
    </row>
    <row r="4370" spans="23:26" x14ac:dyDescent="0.2">
      <c r="W4370" s="402"/>
      <c r="X4370" s="402"/>
      <c r="Y4370" s="402"/>
      <c r="Z4370" s="402"/>
    </row>
    <row r="4371" spans="23:26" x14ac:dyDescent="0.2">
      <c r="W4371" s="402"/>
      <c r="X4371" s="402"/>
      <c r="Y4371" s="402"/>
      <c r="Z4371" s="402"/>
    </row>
    <row r="4372" spans="23:26" x14ac:dyDescent="0.2">
      <c r="W4372" s="402"/>
      <c r="X4372" s="402"/>
      <c r="Y4372" s="402"/>
      <c r="Z4372" s="402"/>
    </row>
    <row r="4373" spans="23:26" x14ac:dyDescent="0.2">
      <c r="W4373" s="402"/>
      <c r="X4373" s="402"/>
      <c r="Y4373" s="402"/>
      <c r="Z4373" s="402"/>
    </row>
    <row r="4374" spans="23:26" x14ac:dyDescent="0.2">
      <c r="W4374" s="402"/>
      <c r="X4374" s="402"/>
      <c r="Y4374" s="402"/>
      <c r="Z4374" s="402"/>
    </row>
    <row r="4375" spans="23:26" x14ac:dyDescent="0.2">
      <c r="W4375" s="402"/>
      <c r="X4375" s="402"/>
      <c r="Y4375" s="402"/>
      <c r="Z4375" s="402"/>
    </row>
    <row r="4376" spans="23:26" x14ac:dyDescent="0.2">
      <c r="W4376" s="402"/>
      <c r="X4376" s="402"/>
      <c r="Y4376" s="402"/>
      <c r="Z4376" s="402"/>
    </row>
    <row r="4377" spans="23:26" x14ac:dyDescent="0.2">
      <c r="W4377" s="402"/>
      <c r="X4377" s="402"/>
      <c r="Y4377" s="402"/>
      <c r="Z4377" s="402"/>
    </row>
    <row r="4378" spans="23:26" x14ac:dyDescent="0.2">
      <c r="W4378" s="402"/>
      <c r="X4378" s="402"/>
      <c r="Y4378" s="402"/>
      <c r="Z4378" s="402"/>
    </row>
    <row r="4379" spans="23:26" x14ac:dyDescent="0.2">
      <c r="W4379" s="402"/>
      <c r="X4379" s="402"/>
      <c r="Y4379" s="402"/>
      <c r="Z4379" s="402"/>
    </row>
    <row r="4380" spans="23:26" x14ac:dyDescent="0.2">
      <c r="W4380" s="402"/>
      <c r="X4380" s="402"/>
      <c r="Y4380" s="402"/>
      <c r="Z4380" s="402"/>
    </row>
    <row r="4381" spans="23:26" x14ac:dyDescent="0.2">
      <c r="W4381" s="402"/>
      <c r="X4381" s="402"/>
      <c r="Y4381" s="402"/>
      <c r="Z4381" s="402"/>
    </row>
    <row r="4382" spans="23:26" x14ac:dyDescent="0.2">
      <c r="W4382" s="402"/>
      <c r="X4382" s="402"/>
      <c r="Y4382" s="402"/>
      <c r="Z4382" s="402"/>
    </row>
    <row r="4383" spans="23:26" x14ac:dyDescent="0.2">
      <c r="W4383" s="402"/>
      <c r="X4383" s="402"/>
      <c r="Y4383" s="402"/>
      <c r="Z4383" s="402"/>
    </row>
    <row r="4384" spans="23:26" x14ac:dyDescent="0.2">
      <c r="W4384" s="402"/>
      <c r="X4384" s="402"/>
      <c r="Y4384" s="402"/>
      <c r="Z4384" s="402"/>
    </row>
    <row r="4385" spans="23:26" x14ac:dyDescent="0.2">
      <c r="W4385" s="402"/>
      <c r="X4385" s="402"/>
      <c r="Y4385" s="402"/>
      <c r="Z4385" s="402"/>
    </row>
    <row r="4386" spans="23:26" x14ac:dyDescent="0.2">
      <c r="W4386" s="402"/>
      <c r="X4386" s="402"/>
      <c r="Y4386" s="402"/>
      <c r="Z4386" s="402"/>
    </row>
    <row r="4387" spans="23:26" x14ac:dyDescent="0.2">
      <c r="W4387" s="402"/>
      <c r="X4387" s="402"/>
      <c r="Y4387" s="402"/>
      <c r="Z4387" s="402"/>
    </row>
    <row r="4388" spans="23:26" x14ac:dyDescent="0.2">
      <c r="W4388" s="402"/>
      <c r="X4388" s="402"/>
      <c r="Y4388" s="402"/>
      <c r="Z4388" s="402"/>
    </row>
    <row r="4389" spans="23:26" x14ac:dyDescent="0.2">
      <c r="W4389" s="402"/>
      <c r="X4389" s="402"/>
      <c r="Y4389" s="402"/>
      <c r="Z4389" s="402"/>
    </row>
    <row r="4390" spans="23:26" x14ac:dyDescent="0.2">
      <c r="W4390" s="402"/>
      <c r="X4390" s="402"/>
      <c r="Y4390" s="402"/>
      <c r="Z4390" s="402"/>
    </row>
    <row r="4391" spans="23:26" x14ac:dyDescent="0.2">
      <c r="W4391" s="402"/>
      <c r="X4391" s="402"/>
      <c r="Y4391" s="402"/>
      <c r="Z4391" s="402"/>
    </row>
    <row r="4392" spans="23:26" x14ac:dyDescent="0.2">
      <c r="W4392" s="402"/>
      <c r="X4392" s="402"/>
      <c r="Y4392" s="402"/>
      <c r="Z4392" s="402"/>
    </row>
    <row r="4393" spans="23:26" x14ac:dyDescent="0.2">
      <c r="W4393" s="402"/>
      <c r="X4393" s="402"/>
      <c r="Y4393" s="402"/>
      <c r="Z4393" s="402"/>
    </row>
    <row r="4394" spans="23:26" x14ac:dyDescent="0.2">
      <c r="W4394" s="402"/>
      <c r="X4394" s="402"/>
      <c r="Y4394" s="402"/>
      <c r="Z4394" s="402"/>
    </row>
    <row r="4395" spans="23:26" x14ac:dyDescent="0.2">
      <c r="W4395" s="402"/>
      <c r="X4395" s="402"/>
      <c r="Y4395" s="402"/>
      <c r="Z4395" s="402"/>
    </row>
    <row r="4396" spans="23:26" x14ac:dyDescent="0.2">
      <c r="W4396" s="402"/>
      <c r="X4396" s="402"/>
      <c r="Y4396" s="402"/>
      <c r="Z4396" s="402"/>
    </row>
    <row r="4397" spans="23:26" x14ac:dyDescent="0.2">
      <c r="W4397" s="402"/>
      <c r="X4397" s="402"/>
      <c r="Y4397" s="402"/>
      <c r="Z4397" s="402"/>
    </row>
    <row r="4398" spans="23:26" x14ac:dyDescent="0.2">
      <c r="W4398" s="402"/>
      <c r="X4398" s="402"/>
      <c r="Y4398" s="402"/>
      <c r="Z4398" s="402"/>
    </row>
    <row r="4399" spans="23:26" x14ac:dyDescent="0.2">
      <c r="W4399" s="402"/>
      <c r="X4399" s="402"/>
      <c r="Y4399" s="402"/>
      <c r="Z4399" s="402"/>
    </row>
    <row r="4400" spans="23:26" x14ac:dyDescent="0.2">
      <c r="W4400" s="402"/>
      <c r="X4400" s="402"/>
      <c r="Y4400" s="402"/>
      <c r="Z4400" s="402"/>
    </row>
    <row r="4401" spans="23:26" x14ac:dyDescent="0.2">
      <c r="W4401" s="402"/>
      <c r="X4401" s="402"/>
      <c r="Y4401" s="402"/>
      <c r="Z4401" s="402"/>
    </row>
    <row r="4402" spans="23:26" x14ac:dyDescent="0.2">
      <c r="W4402" s="402"/>
      <c r="X4402" s="402"/>
      <c r="Y4402" s="402"/>
      <c r="Z4402" s="402"/>
    </row>
    <row r="4403" spans="23:26" x14ac:dyDescent="0.2">
      <c r="W4403" s="402"/>
      <c r="X4403" s="402"/>
      <c r="Y4403" s="402"/>
      <c r="Z4403" s="402"/>
    </row>
    <row r="4404" spans="23:26" x14ac:dyDescent="0.2">
      <c r="W4404" s="402"/>
      <c r="X4404" s="402"/>
      <c r="Y4404" s="402"/>
      <c r="Z4404" s="402"/>
    </row>
    <row r="4405" spans="23:26" x14ac:dyDescent="0.2">
      <c r="W4405" s="402"/>
      <c r="X4405" s="402"/>
      <c r="Y4405" s="402"/>
      <c r="Z4405" s="402"/>
    </row>
    <row r="4406" spans="23:26" x14ac:dyDescent="0.2">
      <c r="W4406" s="402"/>
      <c r="X4406" s="402"/>
      <c r="Y4406" s="402"/>
      <c r="Z4406" s="402"/>
    </row>
    <row r="4407" spans="23:26" x14ac:dyDescent="0.2">
      <c r="W4407" s="402"/>
      <c r="X4407" s="402"/>
      <c r="Y4407" s="402"/>
      <c r="Z4407" s="402"/>
    </row>
    <row r="4408" spans="23:26" x14ac:dyDescent="0.2">
      <c r="W4408" s="402"/>
      <c r="X4408" s="402"/>
      <c r="Y4408" s="402"/>
      <c r="Z4408" s="402"/>
    </row>
    <row r="4409" spans="23:26" x14ac:dyDescent="0.2">
      <c r="W4409" s="402"/>
      <c r="X4409" s="402"/>
      <c r="Y4409" s="402"/>
      <c r="Z4409" s="402"/>
    </row>
    <row r="4410" spans="23:26" x14ac:dyDescent="0.2">
      <c r="W4410" s="402"/>
      <c r="X4410" s="402"/>
      <c r="Y4410" s="402"/>
      <c r="Z4410" s="402"/>
    </row>
    <row r="4411" spans="23:26" x14ac:dyDescent="0.2">
      <c r="W4411" s="402"/>
      <c r="X4411" s="402"/>
      <c r="Y4411" s="402"/>
      <c r="Z4411" s="402"/>
    </row>
    <row r="4412" spans="23:26" x14ac:dyDescent="0.2">
      <c r="W4412" s="402"/>
      <c r="X4412" s="402"/>
      <c r="Y4412" s="402"/>
      <c r="Z4412" s="402"/>
    </row>
    <row r="4413" spans="23:26" x14ac:dyDescent="0.2">
      <c r="W4413" s="402"/>
      <c r="X4413" s="402"/>
      <c r="Y4413" s="402"/>
      <c r="Z4413" s="402"/>
    </row>
    <row r="4414" spans="23:26" x14ac:dyDescent="0.2">
      <c r="W4414" s="402"/>
      <c r="X4414" s="402"/>
      <c r="Y4414" s="402"/>
      <c r="Z4414" s="402"/>
    </row>
    <row r="4415" spans="23:26" x14ac:dyDescent="0.2">
      <c r="W4415" s="402"/>
      <c r="X4415" s="402"/>
      <c r="Y4415" s="402"/>
      <c r="Z4415" s="402"/>
    </row>
    <row r="4416" spans="23:26" x14ac:dyDescent="0.2">
      <c r="W4416" s="402"/>
      <c r="X4416" s="402"/>
      <c r="Y4416" s="402"/>
      <c r="Z4416" s="402"/>
    </row>
    <row r="4417" spans="23:26" x14ac:dyDescent="0.2">
      <c r="W4417" s="402"/>
      <c r="X4417" s="402"/>
      <c r="Y4417" s="402"/>
      <c r="Z4417" s="402"/>
    </row>
    <row r="4418" spans="23:26" x14ac:dyDescent="0.2">
      <c r="W4418" s="402"/>
      <c r="X4418" s="402"/>
      <c r="Y4418" s="402"/>
      <c r="Z4418" s="402"/>
    </row>
    <row r="4419" spans="23:26" x14ac:dyDescent="0.2">
      <c r="W4419" s="402"/>
      <c r="X4419" s="402"/>
      <c r="Y4419" s="402"/>
      <c r="Z4419" s="402"/>
    </row>
    <row r="4420" spans="23:26" x14ac:dyDescent="0.2">
      <c r="W4420" s="402"/>
      <c r="X4420" s="402"/>
      <c r="Y4420" s="402"/>
      <c r="Z4420" s="402"/>
    </row>
    <row r="4421" spans="23:26" x14ac:dyDescent="0.2">
      <c r="W4421" s="402"/>
      <c r="X4421" s="402"/>
      <c r="Y4421" s="402"/>
      <c r="Z4421" s="402"/>
    </row>
    <row r="4422" spans="23:26" x14ac:dyDescent="0.2">
      <c r="W4422" s="402"/>
      <c r="X4422" s="402"/>
      <c r="Y4422" s="402"/>
      <c r="Z4422" s="402"/>
    </row>
    <row r="4423" spans="23:26" x14ac:dyDescent="0.2">
      <c r="W4423" s="402"/>
      <c r="X4423" s="402"/>
      <c r="Y4423" s="402"/>
      <c r="Z4423" s="402"/>
    </row>
    <row r="4424" spans="23:26" x14ac:dyDescent="0.2">
      <c r="W4424" s="402"/>
      <c r="X4424" s="402"/>
      <c r="Y4424" s="402"/>
      <c r="Z4424" s="402"/>
    </row>
    <row r="4425" spans="23:26" x14ac:dyDescent="0.2">
      <c r="W4425" s="402"/>
      <c r="X4425" s="402"/>
      <c r="Y4425" s="402"/>
      <c r="Z4425" s="402"/>
    </row>
    <row r="4426" spans="23:26" x14ac:dyDescent="0.2">
      <c r="W4426" s="402"/>
      <c r="X4426" s="402"/>
      <c r="Y4426" s="402"/>
      <c r="Z4426" s="402"/>
    </row>
    <row r="4427" spans="23:26" x14ac:dyDescent="0.2">
      <c r="W4427" s="402"/>
      <c r="X4427" s="402"/>
      <c r="Y4427" s="402"/>
      <c r="Z4427" s="402"/>
    </row>
    <row r="4428" spans="23:26" x14ac:dyDescent="0.2">
      <c r="W4428" s="402"/>
      <c r="X4428" s="402"/>
      <c r="Y4428" s="402"/>
      <c r="Z4428" s="402"/>
    </row>
    <row r="4429" spans="23:26" x14ac:dyDescent="0.2">
      <c r="W4429" s="402"/>
      <c r="X4429" s="402"/>
      <c r="Y4429" s="402"/>
      <c r="Z4429" s="402"/>
    </row>
    <row r="4430" spans="23:26" x14ac:dyDescent="0.2">
      <c r="W4430" s="402"/>
      <c r="X4430" s="402"/>
      <c r="Y4430" s="402"/>
      <c r="Z4430" s="402"/>
    </row>
    <row r="4431" spans="23:26" x14ac:dyDescent="0.2">
      <c r="W4431" s="402"/>
      <c r="X4431" s="402"/>
      <c r="Y4431" s="402"/>
      <c r="Z4431" s="402"/>
    </row>
    <row r="4432" spans="23:26" x14ac:dyDescent="0.2">
      <c r="W4432" s="402"/>
      <c r="X4432" s="402"/>
      <c r="Y4432" s="402"/>
      <c r="Z4432" s="402"/>
    </row>
    <row r="4433" spans="23:26" x14ac:dyDescent="0.2">
      <c r="W4433" s="402"/>
      <c r="X4433" s="402"/>
      <c r="Y4433" s="402"/>
      <c r="Z4433" s="402"/>
    </row>
    <row r="4434" spans="23:26" x14ac:dyDescent="0.2">
      <c r="W4434" s="402"/>
      <c r="X4434" s="402"/>
      <c r="Y4434" s="402"/>
      <c r="Z4434" s="402"/>
    </row>
    <row r="4435" spans="23:26" x14ac:dyDescent="0.2">
      <c r="W4435" s="402"/>
      <c r="X4435" s="402"/>
      <c r="Y4435" s="402"/>
      <c r="Z4435" s="402"/>
    </row>
    <row r="4436" spans="23:26" x14ac:dyDescent="0.2">
      <c r="W4436" s="402"/>
      <c r="X4436" s="402"/>
      <c r="Y4436" s="402"/>
      <c r="Z4436" s="402"/>
    </row>
    <row r="4437" spans="23:26" x14ac:dyDescent="0.2">
      <c r="W4437" s="402"/>
      <c r="X4437" s="402"/>
      <c r="Y4437" s="402"/>
      <c r="Z4437" s="402"/>
    </row>
    <row r="4438" spans="23:26" x14ac:dyDescent="0.2">
      <c r="W4438" s="402"/>
      <c r="X4438" s="402"/>
      <c r="Y4438" s="402"/>
      <c r="Z4438" s="402"/>
    </row>
    <row r="4439" spans="23:26" x14ac:dyDescent="0.2">
      <c r="W4439" s="402"/>
      <c r="X4439" s="402"/>
      <c r="Y4439" s="402"/>
      <c r="Z4439" s="402"/>
    </row>
    <row r="4440" spans="23:26" x14ac:dyDescent="0.2">
      <c r="W4440" s="402"/>
      <c r="X4440" s="402"/>
      <c r="Y4440" s="402"/>
      <c r="Z4440" s="402"/>
    </row>
    <row r="4441" spans="23:26" x14ac:dyDescent="0.2">
      <c r="W4441" s="402"/>
      <c r="X4441" s="402"/>
      <c r="Y4441" s="402"/>
      <c r="Z4441" s="402"/>
    </row>
    <row r="4442" spans="23:26" x14ac:dyDescent="0.2">
      <c r="W4442" s="402"/>
      <c r="X4442" s="402"/>
      <c r="Y4442" s="402"/>
      <c r="Z4442" s="402"/>
    </row>
    <row r="4443" spans="23:26" x14ac:dyDescent="0.2">
      <c r="W4443" s="402"/>
      <c r="X4443" s="402"/>
      <c r="Y4443" s="402"/>
      <c r="Z4443" s="402"/>
    </row>
    <row r="4444" spans="23:26" x14ac:dyDescent="0.2">
      <c r="W4444" s="402"/>
      <c r="X4444" s="402"/>
      <c r="Y4444" s="402"/>
      <c r="Z4444" s="402"/>
    </row>
    <row r="4445" spans="23:26" x14ac:dyDescent="0.2">
      <c r="W4445" s="402"/>
      <c r="X4445" s="402"/>
      <c r="Y4445" s="402"/>
      <c r="Z4445" s="402"/>
    </row>
    <row r="4446" spans="23:26" x14ac:dyDescent="0.2">
      <c r="W4446" s="402"/>
      <c r="X4446" s="402"/>
      <c r="Y4446" s="402"/>
      <c r="Z4446" s="402"/>
    </row>
    <row r="4447" spans="23:26" x14ac:dyDescent="0.2">
      <c r="W4447" s="402"/>
      <c r="X4447" s="402"/>
      <c r="Y4447" s="402"/>
      <c r="Z4447" s="402"/>
    </row>
    <row r="4448" spans="23:26" x14ac:dyDescent="0.2">
      <c r="W4448" s="402"/>
      <c r="X4448" s="402"/>
      <c r="Y4448" s="402"/>
      <c r="Z4448" s="402"/>
    </row>
    <row r="4449" spans="23:26" x14ac:dyDescent="0.2">
      <c r="W4449" s="402"/>
      <c r="X4449" s="402"/>
      <c r="Y4449" s="402"/>
      <c r="Z4449" s="402"/>
    </row>
    <row r="4450" spans="23:26" x14ac:dyDescent="0.2">
      <c r="W4450" s="402"/>
      <c r="X4450" s="402"/>
      <c r="Y4450" s="402"/>
      <c r="Z4450" s="402"/>
    </row>
    <row r="4451" spans="23:26" x14ac:dyDescent="0.2">
      <c r="W4451" s="402"/>
      <c r="X4451" s="402"/>
      <c r="Y4451" s="402"/>
      <c r="Z4451" s="402"/>
    </row>
    <row r="4452" spans="23:26" x14ac:dyDescent="0.2">
      <c r="W4452" s="402"/>
      <c r="X4452" s="402"/>
      <c r="Y4452" s="402"/>
      <c r="Z4452" s="402"/>
    </row>
    <row r="4453" spans="23:26" x14ac:dyDescent="0.2">
      <c r="W4453" s="402"/>
      <c r="X4453" s="402"/>
      <c r="Y4453" s="402"/>
      <c r="Z4453" s="402"/>
    </row>
    <row r="4454" spans="23:26" x14ac:dyDescent="0.2">
      <c r="W4454" s="402"/>
      <c r="X4454" s="402"/>
      <c r="Y4454" s="402"/>
      <c r="Z4454" s="402"/>
    </row>
    <row r="4455" spans="23:26" x14ac:dyDescent="0.2">
      <c r="W4455" s="402"/>
      <c r="X4455" s="402"/>
      <c r="Y4455" s="402"/>
      <c r="Z4455" s="402"/>
    </row>
    <row r="4456" spans="23:26" x14ac:dyDescent="0.2">
      <c r="W4456" s="402"/>
      <c r="X4456" s="402"/>
      <c r="Y4456" s="402"/>
      <c r="Z4456" s="402"/>
    </row>
    <row r="4457" spans="23:26" x14ac:dyDescent="0.2">
      <c r="W4457" s="402"/>
      <c r="X4457" s="402"/>
      <c r="Y4457" s="402"/>
      <c r="Z4457" s="402"/>
    </row>
    <row r="4458" spans="23:26" x14ac:dyDescent="0.2">
      <c r="W4458" s="402"/>
      <c r="X4458" s="402"/>
      <c r="Y4458" s="402"/>
      <c r="Z4458" s="402"/>
    </row>
    <row r="4459" spans="23:26" x14ac:dyDescent="0.2">
      <c r="W4459" s="402"/>
      <c r="X4459" s="402"/>
      <c r="Y4459" s="402"/>
      <c r="Z4459" s="402"/>
    </row>
    <row r="4460" spans="23:26" x14ac:dyDescent="0.2">
      <c r="W4460" s="402"/>
      <c r="X4460" s="402"/>
      <c r="Y4460" s="402"/>
      <c r="Z4460" s="402"/>
    </row>
    <row r="4461" spans="23:26" x14ac:dyDescent="0.2">
      <c r="W4461" s="402"/>
      <c r="X4461" s="402"/>
      <c r="Y4461" s="402"/>
      <c r="Z4461" s="402"/>
    </row>
    <row r="4462" spans="23:26" x14ac:dyDescent="0.2">
      <c r="W4462" s="402"/>
      <c r="X4462" s="402"/>
      <c r="Y4462" s="402"/>
      <c r="Z4462" s="402"/>
    </row>
    <row r="4463" spans="23:26" x14ac:dyDescent="0.2">
      <c r="W4463" s="402"/>
      <c r="X4463" s="402"/>
      <c r="Y4463" s="402"/>
      <c r="Z4463" s="402"/>
    </row>
    <row r="4464" spans="23:26" x14ac:dyDescent="0.2">
      <c r="W4464" s="402"/>
      <c r="X4464" s="402"/>
      <c r="Y4464" s="402"/>
      <c r="Z4464" s="402"/>
    </row>
    <row r="4465" spans="23:26" x14ac:dyDescent="0.2">
      <c r="W4465" s="402"/>
      <c r="X4465" s="402"/>
      <c r="Y4465" s="402"/>
      <c r="Z4465" s="402"/>
    </row>
    <row r="4466" spans="23:26" x14ac:dyDescent="0.2">
      <c r="W4466" s="402"/>
      <c r="X4466" s="402"/>
      <c r="Y4466" s="402"/>
      <c r="Z4466" s="402"/>
    </row>
    <row r="4467" spans="23:26" x14ac:dyDescent="0.2">
      <c r="W4467" s="402"/>
      <c r="X4467" s="402"/>
      <c r="Y4467" s="402"/>
      <c r="Z4467" s="402"/>
    </row>
    <row r="4468" spans="23:26" x14ac:dyDescent="0.2">
      <c r="W4468" s="402"/>
      <c r="X4468" s="402"/>
      <c r="Y4468" s="402"/>
      <c r="Z4468" s="402"/>
    </row>
    <row r="4469" spans="23:26" x14ac:dyDescent="0.2">
      <c r="W4469" s="402"/>
      <c r="X4469" s="402"/>
      <c r="Y4469" s="402"/>
      <c r="Z4469" s="402"/>
    </row>
    <row r="4470" spans="23:26" x14ac:dyDescent="0.2">
      <c r="W4470" s="402"/>
      <c r="X4470" s="402"/>
      <c r="Y4470" s="402"/>
      <c r="Z4470" s="402"/>
    </row>
    <row r="4471" spans="23:26" x14ac:dyDescent="0.2">
      <c r="W4471" s="402"/>
      <c r="X4471" s="402"/>
      <c r="Y4471" s="402"/>
      <c r="Z4471" s="402"/>
    </row>
    <row r="4472" spans="23:26" x14ac:dyDescent="0.2">
      <c r="W4472" s="402"/>
      <c r="X4472" s="402"/>
      <c r="Y4472" s="402"/>
      <c r="Z4472" s="402"/>
    </row>
    <row r="4473" spans="23:26" x14ac:dyDescent="0.2">
      <c r="W4473" s="402"/>
      <c r="X4473" s="402"/>
      <c r="Y4473" s="402"/>
      <c r="Z4473" s="402"/>
    </row>
    <row r="4474" spans="23:26" x14ac:dyDescent="0.2">
      <c r="W4474" s="402"/>
      <c r="X4474" s="402"/>
      <c r="Y4474" s="402"/>
      <c r="Z4474" s="402"/>
    </row>
    <row r="4475" spans="23:26" x14ac:dyDescent="0.2">
      <c r="W4475" s="402"/>
      <c r="X4475" s="402"/>
      <c r="Y4475" s="402"/>
      <c r="Z4475" s="402"/>
    </row>
    <row r="4476" spans="23:26" x14ac:dyDescent="0.2">
      <c r="W4476" s="402"/>
      <c r="X4476" s="402"/>
      <c r="Y4476" s="402"/>
      <c r="Z4476" s="402"/>
    </row>
    <row r="4477" spans="23:26" x14ac:dyDescent="0.2">
      <c r="W4477" s="402"/>
      <c r="X4477" s="402"/>
      <c r="Y4477" s="402"/>
      <c r="Z4477" s="402"/>
    </row>
    <row r="4478" spans="23:26" x14ac:dyDescent="0.2">
      <c r="W4478" s="402"/>
      <c r="X4478" s="402"/>
      <c r="Y4478" s="402"/>
      <c r="Z4478" s="402"/>
    </row>
    <row r="4479" spans="23:26" x14ac:dyDescent="0.2">
      <c r="W4479" s="402"/>
      <c r="X4479" s="402"/>
      <c r="Y4479" s="402"/>
      <c r="Z4479" s="402"/>
    </row>
    <row r="4480" spans="23:26" x14ac:dyDescent="0.2">
      <c r="W4480" s="402"/>
      <c r="X4480" s="402"/>
      <c r="Y4480" s="402"/>
      <c r="Z4480" s="402"/>
    </row>
    <row r="4481" spans="23:26" x14ac:dyDescent="0.2">
      <c r="W4481" s="402"/>
      <c r="X4481" s="402"/>
      <c r="Y4481" s="402"/>
      <c r="Z4481" s="402"/>
    </row>
    <row r="4482" spans="23:26" x14ac:dyDescent="0.2">
      <c r="W4482" s="402"/>
      <c r="X4482" s="402"/>
      <c r="Y4482" s="402"/>
      <c r="Z4482" s="402"/>
    </row>
    <row r="4483" spans="23:26" x14ac:dyDescent="0.2">
      <c r="W4483" s="402"/>
      <c r="X4483" s="402"/>
      <c r="Y4483" s="402"/>
      <c r="Z4483" s="402"/>
    </row>
    <row r="4484" spans="23:26" x14ac:dyDescent="0.2">
      <c r="W4484" s="402"/>
      <c r="X4484" s="402"/>
      <c r="Y4484" s="402"/>
      <c r="Z4484" s="402"/>
    </row>
    <row r="4485" spans="23:26" x14ac:dyDescent="0.2">
      <c r="W4485" s="402"/>
      <c r="X4485" s="402"/>
      <c r="Y4485" s="402"/>
      <c r="Z4485" s="402"/>
    </row>
    <row r="4486" spans="23:26" x14ac:dyDescent="0.2">
      <c r="W4486" s="402"/>
      <c r="X4486" s="402"/>
      <c r="Y4486" s="402"/>
      <c r="Z4486" s="402"/>
    </row>
    <row r="4487" spans="23:26" x14ac:dyDescent="0.2">
      <c r="W4487" s="402"/>
      <c r="X4487" s="402"/>
      <c r="Y4487" s="402"/>
      <c r="Z4487" s="402"/>
    </row>
    <row r="4488" spans="23:26" x14ac:dyDescent="0.2">
      <c r="W4488" s="402"/>
      <c r="X4488" s="402"/>
      <c r="Y4488" s="402"/>
      <c r="Z4488" s="402"/>
    </row>
    <row r="4489" spans="23:26" x14ac:dyDescent="0.2">
      <c r="W4489" s="402"/>
      <c r="X4489" s="402"/>
      <c r="Y4489" s="402"/>
      <c r="Z4489" s="402"/>
    </row>
    <row r="4490" spans="23:26" x14ac:dyDescent="0.2">
      <c r="W4490" s="402"/>
      <c r="X4490" s="402"/>
      <c r="Y4490" s="402"/>
      <c r="Z4490" s="402"/>
    </row>
    <row r="4491" spans="23:26" x14ac:dyDescent="0.2">
      <c r="W4491" s="402"/>
      <c r="X4491" s="402"/>
      <c r="Y4491" s="402"/>
      <c r="Z4491" s="402"/>
    </row>
    <row r="4492" spans="23:26" x14ac:dyDescent="0.2">
      <c r="W4492" s="402"/>
      <c r="X4492" s="402"/>
      <c r="Y4492" s="402"/>
      <c r="Z4492" s="402"/>
    </row>
    <row r="4493" spans="23:26" x14ac:dyDescent="0.2">
      <c r="W4493" s="402"/>
      <c r="X4493" s="402"/>
      <c r="Y4493" s="402"/>
      <c r="Z4493" s="402"/>
    </row>
    <row r="4494" spans="23:26" x14ac:dyDescent="0.2">
      <c r="W4494" s="402"/>
      <c r="X4494" s="402"/>
      <c r="Y4494" s="402"/>
      <c r="Z4494" s="402"/>
    </row>
    <row r="4495" spans="23:26" x14ac:dyDescent="0.2">
      <c r="W4495" s="402"/>
      <c r="X4495" s="402"/>
      <c r="Y4495" s="402"/>
      <c r="Z4495" s="402"/>
    </row>
    <row r="4496" spans="23:26" x14ac:dyDescent="0.2">
      <c r="W4496" s="402"/>
      <c r="X4496" s="402"/>
      <c r="Y4496" s="402"/>
      <c r="Z4496" s="402"/>
    </row>
    <row r="4497" spans="23:26" x14ac:dyDescent="0.2">
      <c r="W4497" s="402"/>
      <c r="X4497" s="402"/>
      <c r="Y4497" s="402"/>
      <c r="Z4497" s="402"/>
    </row>
    <row r="4498" spans="23:26" x14ac:dyDescent="0.2">
      <c r="W4498" s="402"/>
      <c r="X4498" s="402"/>
      <c r="Y4498" s="402"/>
      <c r="Z4498" s="402"/>
    </row>
    <row r="4499" spans="23:26" x14ac:dyDescent="0.2">
      <c r="W4499" s="402"/>
      <c r="X4499" s="402"/>
      <c r="Y4499" s="402"/>
      <c r="Z4499" s="402"/>
    </row>
    <row r="4500" spans="23:26" x14ac:dyDescent="0.2">
      <c r="W4500" s="402"/>
      <c r="X4500" s="402"/>
      <c r="Y4500" s="402"/>
      <c r="Z4500" s="402"/>
    </row>
    <row r="4501" spans="23:26" x14ac:dyDescent="0.2">
      <c r="W4501" s="402"/>
      <c r="X4501" s="402"/>
      <c r="Y4501" s="402"/>
      <c r="Z4501" s="402"/>
    </row>
    <row r="4502" spans="23:26" x14ac:dyDescent="0.2">
      <c r="W4502" s="402"/>
      <c r="X4502" s="402"/>
      <c r="Y4502" s="402"/>
      <c r="Z4502" s="402"/>
    </row>
    <row r="4503" spans="23:26" x14ac:dyDescent="0.2">
      <c r="W4503" s="402"/>
      <c r="X4503" s="402"/>
      <c r="Y4503" s="402"/>
      <c r="Z4503" s="402"/>
    </row>
    <row r="4504" spans="23:26" x14ac:dyDescent="0.2">
      <c r="W4504" s="402"/>
      <c r="X4504" s="402"/>
      <c r="Y4504" s="402"/>
      <c r="Z4504" s="402"/>
    </row>
    <row r="4505" spans="23:26" x14ac:dyDescent="0.2">
      <c r="W4505" s="402"/>
      <c r="X4505" s="402"/>
      <c r="Y4505" s="402"/>
      <c r="Z4505" s="402"/>
    </row>
    <row r="4506" spans="23:26" x14ac:dyDescent="0.2">
      <c r="W4506" s="402"/>
      <c r="X4506" s="402"/>
      <c r="Y4506" s="402"/>
      <c r="Z4506" s="402"/>
    </row>
    <row r="4507" spans="23:26" x14ac:dyDescent="0.2">
      <c r="W4507" s="402"/>
      <c r="X4507" s="402"/>
      <c r="Y4507" s="402"/>
      <c r="Z4507" s="402"/>
    </row>
    <row r="4508" spans="23:26" x14ac:dyDescent="0.2">
      <c r="W4508" s="402"/>
      <c r="X4508" s="402"/>
      <c r="Y4508" s="402"/>
      <c r="Z4508" s="402"/>
    </row>
    <row r="4509" spans="23:26" x14ac:dyDescent="0.2">
      <c r="W4509" s="402"/>
      <c r="X4509" s="402"/>
      <c r="Y4509" s="402"/>
      <c r="Z4509" s="402"/>
    </row>
    <row r="4510" spans="23:26" x14ac:dyDescent="0.2">
      <c r="W4510" s="402"/>
      <c r="X4510" s="402"/>
      <c r="Y4510" s="402"/>
      <c r="Z4510" s="402"/>
    </row>
    <row r="4511" spans="23:26" x14ac:dyDescent="0.2">
      <c r="W4511" s="402"/>
      <c r="X4511" s="402"/>
      <c r="Y4511" s="402"/>
      <c r="Z4511" s="402"/>
    </row>
    <row r="4512" spans="23:26" x14ac:dyDescent="0.2">
      <c r="W4512" s="402"/>
      <c r="X4512" s="402"/>
      <c r="Y4512" s="402"/>
      <c r="Z4512" s="402"/>
    </row>
    <row r="4513" spans="23:26" x14ac:dyDescent="0.2">
      <c r="W4513" s="402"/>
      <c r="X4513" s="402"/>
      <c r="Y4513" s="402"/>
      <c r="Z4513" s="402"/>
    </row>
    <row r="4514" spans="23:26" x14ac:dyDescent="0.2">
      <c r="W4514" s="402"/>
      <c r="X4514" s="402"/>
      <c r="Y4514" s="402"/>
      <c r="Z4514" s="402"/>
    </row>
    <row r="4515" spans="23:26" x14ac:dyDescent="0.2">
      <c r="W4515" s="402"/>
      <c r="X4515" s="402"/>
      <c r="Y4515" s="402"/>
      <c r="Z4515" s="402"/>
    </row>
    <row r="4516" spans="23:26" x14ac:dyDescent="0.2">
      <c r="W4516" s="402"/>
      <c r="X4516" s="402"/>
      <c r="Y4516" s="402"/>
      <c r="Z4516" s="402"/>
    </row>
    <row r="4517" spans="23:26" x14ac:dyDescent="0.2">
      <c r="W4517" s="402"/>
      <c r="X4517" s="402"/>
      <c r="Y4517" s="402"/>
      <c r="Z4517" s="402"/>
    </row>
    <row r="4518" spans="23:26" x14ac:dyDescent="0.2">
      <c r="W4518" s="402"/>
      <c r="X4518" s="402"/>
      <c r="Y4518" s="402"/>
      <c r="Z4518" s="402"/>
    </row>
    <row r="4519" spans="23:26" x14ac:dyDescent="0.2">
      <c r="W4519" s="402"/>
      <c r="X4519" s="402"/>
      <c r="Y4519" s="402"/>
      <c r="Z4519" s="402"/>
    </row>
    <row r="4520" spans="23:26" x14ac:dyDescent="0.2">
      <c r="W4520" s="402"/>
      <c r="X4520" s="402"/>
      <c r="Y4520" s="402"/>
      <c r="Z4520" s="402"/>
    </row>
    <row r="4521" spans="23:26" x14ac:dyDescent="0.2">
      <c r="W4521" s="402"/>
      <c r="X4521" s="402"/>
      <c r="Y4521" s="402"/>
      <c r="Z4521" s="402"/>
    </row>
    <row r="4522" spans="23:26" x14ac:dyDescent="0.2">
      <c r="W4522" s="402"/>
      <c r="X4522" s="402"/>
      <c r="Y4522" s="402"/>
      <c r="Z4522" s="402"/>
    </row>
    <row r="4523" spans="23:26" x14ac:dyDescent="0.2">
      <c r="W4523" s="402"/>
      <c r="X4523" s="402"/>
      <c r="Y4523" s="402"/>
      <c r="Z4523" s="402"/>
    </row>
    <row r="4524" spans="23:26" x14ac:dyDescent="0.2">
      <c r="W4524" s="402"/>
      <c r="X4524" s="402"/>
      <c r="Y4524" s="402"/>
      <c r="Z4524" s="402"/>
    </row>
    <row r="4525" spans="23:26" x14ac:dyDescent="0.2">
      <c r="W4525" s="402"/>
      <c r="X4525" s="402"/>
      <c r="Y4525" s="402"/>
      <c r="Z4525" s="402"/>
    </row>
    <row r="4526" spans="23:26" x14ac:dyDescent="0.2">
      <c r="W4526" s="402"/>
      <c r="X4526" s="402"/>
      <c r="Y4526" s="402"/>
      <c r="Z4526" s="402"/>
    </row>
    <row r="4527" spans="23:26" x14ac:dyDescent="0.2">
      <c r="W4527" s="402"/>
      <c r="X4527" s="402"/>
      <c r="Y4527" s="402"/>
      <c r="Z4527" s="402"/>
    </row>
    <row r="4528" spans="23:26" x14ac:dyDescent="0.2">
      <c r="W4528" s="402"/>
      <c r="X4528" s="402"/>
      <c r="Y4528" s="402"/>
      <c r="Z4528" s="402"/>
    </row>
    <row r="4529" spans="23:26" x14ac:dyDescent="0.2">
      <c r="W4529" s="402"/>
      <c r="X4529" s="402"/>
      <c r="Y4529" s="402"/>
      <c r="Z4529" s="402"/>
    </row>
    <row r="4530" spans="23:26" x14ac:dyDescent="0.2">
      <c r="W4530" s="402"/>
      <c r="X4530" s="402"/>
      <c r="Y4530" s="402"/>
      <c r="Z4530" s="402"/>
    </row>
    <row r="4531" spans="23:26" x14ac:dyDescent="0.2">
      <c r="W4531" s="402"/>
      <c r="X4531" s="402"/>
      <c r="Y4531" s="402"/>
      <c r="Z4531" s="402"/>
    </row>
    <row r="4532" spans="23:26" x14ac:dyDescent="0.2">
      <c r="W4532" s="402"/>
      <c r="X4532" s="402"/>
      <c r="Y4532" s="402"/>
      <c r="Z4532" s="402"/>
    </row>
    <row r="4533" spans="23:26" x14ac:dyDescent="0.2">
      <c r="W4533" s="402"/>
      <c r="X4533" s="402"/>
      <c r="Y4533" s="402"/>
      <c r="Z4533" s="402"/>
    </row>
    <row r="4534" spans="23:26" x14ac:dyDescent="0.2">
      <c r="W4534" s="402"/>
      <c r="X4534" s="402"/>
      <c r="Y4534" s="402"/>
      <c r="Z4534" s="402"/>
    </row>
    <row r="4535" spans="23:26" x14ac:dyDescent="0.2">
      <c r="W4535" s="402"/>
      <c r="X4535" s="402"/>
      <c r="Y4535" s="402"/>
      <c r="Z4535" s="402"/>
    </row>
    <row r="4536" spans="23:26" x14ac:dyDescent="0.2">
      <c r="W4536" s="402"/>
      <c r="X4536" s="402"/>
      <c r="Y4536" s="402"/>
      <c r="Z4536" s="402"/>
    </row>
    <row r="4537" spans="23:26" x14ac:dyDescent="0.2">
      <c r="W4537" s="402"/>
      <c r="X4537" s="402"/>
      <c r="Y4537" s="402"/>
      <c r="Z4537" s="402"/>
    </row>
    <row r="4538" spans="23:26" x14ac:dyDescent="0.2">
      <c r="W4538" s="402"/>
      <c r="X4538" s="402"/>
      <c r="Y4538" s="402"/>
      <c r="Z4538" s="402"/>
    </row>
    <row r="4539" spans="23:26" x14ac:dyDescent="0.2">
      <c r="W4539" s="402"/>
      <c r="X4539" s="402"/>
      <c r="Y4539" s="402"/>
      <c r="Z4539" s="402"/>
    </row>
    <row r="4540" spans="23:26" x14ac:dyDescent="0.2">
      <c r="W4540" s="402"/>
      <c r="X4540" s="402"/>
      <c r="Y4540" s="402"/>
      <c r="Z4540" s="402"/>
    </row>
    <row r="4541" spans="23:26" x14ac:dyDescent="0.2">
      <c r="W4541" s="402"/>
      <c r="X4541" s="402"/>
      <c r="Y4541" s="402"/>
      <c r="Z4541" s="402"/>
    </row>
    <row r="4542" spans="23:26" x14ac:dyDescent="0.2">
      <c r="W4542" s="402"/>
      <c r="X4542" s="402"/>
      <c r="Y4542" s="402"/>
      <c r="Z4542" s="402"/>
    </row>
    <row r="4543" spans="23:26" x14ac:dyDescent="0.2">
      <c r="W4543" s="402"/>
      <c r="X4543" s="402"/>
      <c r="Y4543" s="402"/>
      <c r="Z4543" s="402"/>
    </row>
    <row r="4544" spans="23:26" x14ac:dyDescent="0.2">
      <c r="W4544" s="402"/>
      <c r="X4544" s="402"/>
      <c r="Y4544" s="402"/>
      <c r="Z4544" s="402"/>
    </row>
    <row r="4545" spans="23:26" x14ac:dyDescent="0.2">
      <c r="W4545" s="402"/>
      <c r="X4545" s="402"/>
      <c r="Y4545" s="402"/>
      <c r="Z4545" s="402"/>
    </row>
    <row r="4546" spans="23:26" x14ac:dyDescent="0.2">
      <c r="W4546" s="402"/>
      <c r="X4546" s="402"/>
      <c r="Y4546" s="402"/>
      <c r="Z4546" s="402"/>
    </row>
    <row r="4547" spans="23:26" x14ac:dyDescent="0.2">
      <c r="W4547" s="402"/>
      <c r="X4547" s="402"/>
      <c r="Y4547" s="402"/>
      <c r="Z4547" s="402"/>
    </row>
    <row r="4548" spans="23:26" x14ac:dyDescent="0.2">
      <c r="W4548" s="402"/>
      <c r="X4548" s="402"/>
      <c r="Y4548" s="402"/>
      <c r="Z4548" s="402"/>
    </row>
    <row r="4549" spans="23:26" x14ac:dyDescent="0.2">
      <c r="W4549" s="402"/>
      <c r="X4549" s="402"/>
      <c r="Y4549" s="402"/>
      <c r="Z4549" s="402"/>
    </row>
    <row r="4550" spans="23:26" x14ac:dyDescent="0.2">
      <c r="W4550" s="402"/>
      <c r="X4550" s="402"/>
      <c r="Y4550" s="402"/>
      <c r="Z4550" s="402"/>
    </row>
    <row r="4551" spans="23:26" x14ac:dyDescent="0.2">
      <c r="W4551" s="402"/>
      <c r="X4551" s="402"/>
      <c r="Y4551" s="402"/>
      <c r="Z4551" s="402"/>
    </row>
    <row r="4552" spans="23:26" x14ac:dyDescent="0.2">
      <c r="W4552" s="402"/>
      <c r="X4552" s="402"/>
      <c r="Y4552" s="402"/>
      <c r="Z4552" s="402"/>
    </row>
    <row r="4553" spans="23:26" x14ac:dyDescent="0.2">
      <c r="W4553" s="402"/>
      <c r="X4553" s="402"/>
      <c r="Y4553" s="402"/>
      <c r="Z4553" s="402"/>
    </row>
    <row r="4554" spans="23:26" x14ac:dyDescent="0.2">
      <c r="W4554" s="402"/>
      <c r="X4554" s="402"/>
      <c r="Y4554" s="402"/>
      <c r="Z4554" s="402"/>
    </row>
    <row r="4555" spans="23:26" x14ac:dyDescent="0.2">
      <c r="W4555" s="402"/>
      <c r="X4555" s="402"/>
      <c r="Y4555" s="402"/>
      <c r="Z4555" s="402"/>
    </row>
    <row r="4556" spans="23:26" x14ac:dyDescent="0.2">
      <c r="W4556" s="402"/>
      <c r="X4556" s="402"/>
      <c r="Y4556" s="402"/>
      <c r="Z4556" s="402"/>
    </row>
    <row r="4557" spans="23:26" x14ac:dyDescent="0.2">
      <c r="W4557" s="402"/>
      <c r="X4557" s="402"/>
      <c r="Y4557" s="402"/>
      <c r="Z4557" s="402"/>
    </row>
    <row r="4558" spans="23:26" x14ac:dyDescent="0.2">
      <c r="W4558" s="402"/>
      <c r="X4558" s="402"/>
      <c r="Y4558" s="402"/>
      <c r="Z4558" s="402"/>
    </row>
    <row r="4559" spans="23:26" x14ac:dyDescent="0.2">
      <c r="W4559" s="402"/>
      <c r="X4559" s="402"/>
      <c r="Y4559" s="402"/>
      <c r="Z4559" s="402"/>
    </row>
    <row r="4560" spans="23:26" x14ac:dyDescent="0.2">
      <c r="W4560" s="402"/>
      <c r="X4560" s="402"/>
      <c r="Y4560" s="402"/>
      <c r="Z4560" s="402"/>
    </row>
    <row r="4561" spans="23:26" x14ac:dyDescent="0.2">
      <c r="W4561" s="402"/>
      <c r="X4561" s="402"/>
      <c r="Y4561" s="402"/>
      <c r="Z4561" s="402"/>
    </row>
    <row r="4562" spans="23:26" x14ac:dyDescent="0.2">
      <c r="W4562" s="402"/>
      <c r="X4562" s="402"/>
      <c r="Y4562" s="402"/>
      <c r="Z4562" s="402"/>
    </row>
    <row r="4563" spans="23:26" x14ac:dyDescent="0.2">
      <c r="W4563" s="402"/>
      <c r="X4563" s="402"/>
      <c r="Y4563" s="402"/>
      <c r="Z4563" s="402"/>
    </row>
    <row r="4564" spans="23:26" x14ac:dyDescent="0.2">
      <c r="W4564" s="402"/>
      <c r="X4564" s="402"/>
      <c r="Y4564" s="402"/>
      <c r="Z4564" s="402"/>
    </row>
    <row r="4565" spans="23:26" x14ac:dyDescent="0.2">
      <c r="W4565" s="402"/>
      <c r="X4565" s="402"/>
      <c r="Y4565" s="402"/>
      <c r="Z4565" s="402"/>
    </row>
    <row r="4566" spans="23:26" x14ac:dyDescent="0.2">
      <c r="W4566" s="402"/>
      <c r="X4566" s="402"/>
      <c r="Y4566" s="402"/>
      <c r="Z4566" s="402"/>
    </row>
    <row r="4567" spans="23:26" x14ac:dyDescent="0.2">
      <c r="W4567" s="402"/>
      <c r="X4567" s="402"/>
      <c r="Y4567" s="402"/>
      <c r="Z4567" s="402"/>
    </row>
    <row r="4568" spans="23:26" x14ac:dyDescent="0.2">
      <c r="W4568" s="402"/>
      <c r="X4568" s="402"/>
      <c r="Y4568" s="402"/>
      <c r="Z4568" s="402"/>
    </row>
    <row r="4569" spans="23:26" x14ac:dyDescent="0.2">
      <c r="W4569" s="402"/>
      <c r="X4569" s="402"/>
      <c r="Y4569" s="402"/>
      <c r="Z4569" s="402"/>
    </row>
    <row r="4570" spans="23:26" x14ac:dyDescent="0.2">
      <c r="W4570" s="402"/>
      <c r="X4570" s="402"/>
      <c r="Y4570" s="402"/>
      <c r="Z4570" s="402"/>
    </row>
    <row r="4571" spans="23:26" x14ac:dyDescent="0.2">
      <c r="W4571" s="402"/>
      <c r="X4571" s="402"/>
      <c r="Y4571" s="402"/>
      <c r="Z4571" s="402"/>
    </row>
    <row r="4572" spans="23:26" x14ac:dyDescent="0.2">
      <c r="W4572" s="402"/>
      <c r="X4572" s="402"/>
      <c r="Y4572" s="402"/>
      <c r="Z4572" s="402"/>
    </row>
    <row r="4573" spans="23:26" x14ac:dyDescent="0.2">
      <c r="W4573" s="402"/>
      <c r="X4573" s="402"/>
      <c r="Y4573" s="402"/>
      <c r="Z4573" s="402"/>
    </row>
    <row r="4574" spans="23:26" x14ac:dyDescent="0.2">
      <c r="W4574" s="402"/>
      <c r="X4574" s="402"/>
      <c r="Y4574" s="402"/>
      <c r="Z4574" s="402"/>
    </row>
    <row r="4575" spans="23:26" x14ac:dyDescent="0.2">
      <c r="W4575" s="402"/>
      <c r="X4575" s="402"/>
      <c r="Y4575" s="402"/>
      <c r="Z4575" s="402"/>
    </row>
    <row r="4576" spans="23:26" x14ac:dyDescent="0.2">
      <c r="W4576" s="402"/>
      <c r="X4576" s="402"/>
      <c r="Y4576" s="402"/>
      <c r="Z4576" s="402"/>
    </row>
    <row r="4577" spans="23:26" x14ac:dyDescent="0.2">
      <c r="W4577" s="402"/>
      <c r="X4577" s="402"/>
      <c r="Y4577" s="402"/>
      <c r="Z4577" s="402"/>
    </row>
    <row r="4578" spans="23:26" x14ac:dyDescent="0.2">
      <c r="W4578" s="402"/>
      <c r="X4578" s="402"/>
      <c r="Y4578" s="402"/>
      <c r="Z4578" s="402"/>
    </row>
    <row r="4579" spans="23:26" x14ac:dyDescent="0.2">
      <c r="W4579" s="402"/>
      <c r="X4579" s="402"/>
      <c r="Y4579" s="402"/>
      <c r="Z4579" s="402"/>
    </row>
    <row r="4580" spans="23:26" x14ac:dyDescent="0.2">
      <c r="W4580" s="402"/>
      <c r="X4580" s="402"/>
      <c r="Y4580" s="402"/>
      <c r="Z4580" s="402"/>
    </row>
    <row r="4581" spans="23:26" x14ac:dyDescent="0.2">
      <c r="W4581" s="402"/>
      <c r="X4581" s="402"/>
      <c r="Y4581" s="402"/>
      <c r="Z4581" s="402"/>
    </row>
    <row r="4582" spans="23:26" x14ac:dyDescent="0.2">
      <c r="W4582" s="402"/>
      <c r="X4582" s="402"/>
      <c r="Y4582" s="402"/>
      <c r="Z4582" s="402"/>
    </row>
    <row r="4583" spans="23:26" x14ac:dyDescent="0.2">
      <c r="W4583" s="402"/>
      <c r="X4583" s="402"/>
      <c r="Y4583" s="402"/>
      <c r="Z4583" s="402"/>
    </row>
    <row r="4584" spans="23:26" x14ac:dyDescent="0.2">
      <c r="W4584" s="402"/>
      <c r="X4584" s="402"/>
      <c r="Y4584" s="402"/>
      <c r="Z4584" s="402"/>
    </row>
    <row r="4585" spans="23:26" x14ac:dyDescent="0.2">
      <c r="W4585" s="402"/>
      <c r="X4585" s="402"/>
      <c r="Y4585" s="402"/>
      <c r="Z4585" s="402"/>
    </row>
    <row r="4586" spans="23:26" x14ac:dyDescent="0.2">
      <c r="W4586" s="402"/>
      <c r="X4586" s="402"/>
      <c r="Y4586" s="402"/>
      <c r="Z4586" s="402"/>
    </row>
    <row r="4587" spans="23:26" x14ac:dyDescent="0.2">
      <c r="W4587" s="402"/>
      <c r="X4587" s="402"/>
      <c r="Y4587" s="402"/>
      <c r="Z4587" s="402"/>
    </row>
    <row r="4588" spans="23:26" x14ac:dyDescent="0.2">
      <c r="W4588" s="402"/>
      <c r="X4588" s="402"/>
      <c r="Y4588" s="402"/>
      <c r="Z4588" s="402"/>
    </row>
    <row r="4589" spans="23:26" x14ac:dyDescent="0.2">
      <c r="W4589" s="402"/>
      <c r="X4589" s="402"/>
      <c r="Y4589" s="402"/>
      <c r="Z4589" s="402"/>
    </row>
    <row r="4590" spans="23:26" x14ac:dyDescent="0.2">
      <c r="W4590" s="402"/>
      <c r="X4590" s="402"/>
      <c r="Y4590" s="402"/>
      <c r="Z4590" s="402"/>
    </row>
    <row r="4591" spans="23:26" x14ac:dyDescent="0.2">
      <c r="W4591" s="402"/>
      <c r="X4591" s="402"/>
      <c r="Y4591" s="402"/>
      <c r="Z4591" s="402"/>
    </row>
    <row r="4592" spans="23:26" x14ac:dyDescent="0.2">
      <c r="W4592" s="402"/>
      <c r="X4592" s="402"/>
      <c r="Y4592" s="402"/>
      <c r="Z4592" s="402"/>
    </row>
    <row r="4593" spans="23:26" x14ac:dyDescent="0.2">
      <c r="W4593" s="402"/>
      <c r="X4593" s="402"/>
      <c r="Y4593" s="402"/>
      <c r="Z4593" s="402"/>
    </row>
    <row r="4594" spans="23:26" x14ac:dyDescent="0.2">
      <c r="W4594" s="402"/>
      <c r="X4594" s="402"/>
      <c r="Y4594" s="402"/>
      <c r="Z4594" s="402"/>
    </row>
    <row r="4595" spans="23:26" x14ac:dyDescent="0.2">
      <c r="W4595" s="402"/>
      <c r="X4595" s="402"/>
      <c r="Y4595" s="402"/>
      <c r="Z4595" s="402"/>
    </row>
    <row r="4596" spans="23:26" x14ac:dyDescent="0.2">
      <c r="W4596" s="402"/>
      <c r="X4596" s="402"/>
      <c r="Y4596" s="402"/>
      <c r="Z4596" s="402"/>
    </row>
    <row r="4597" spans="23:26" x14ac:dyDescent="0.2">
      <c r="W4597" s="402"/>
      <c r="X4597" s="402"/>
      <c r="Y4597" s="402"/>
      <c r="Z4597" s="402"/>
    </row>
    <row r="4598" spans="23:26" x14ac:dyDescent="0.2">
      <c r="W4598" s="402"/>
      <c r="X4598" s="402"/>
      <c r="Y4598" s="402"/>
      <c r="Z4598" s="402"/>
    </row>
    <row r="4599" spans="23:26" x14ac:dyDescent="0.2">
      <c r="W4599" s="402"/>
      <c r="X4599" s="402"/>
      <c r="Y4599" s="402"/>
      <c r="Z4599" s="402"/>
    </row>
    <row r="4600" spans="23:26" x14ac:dyDescent="0.2">
      <c r="W4600" s="402"/>
      <c r="X4600" s="402"/>
      <c r="Y4600" s="402"/>
      <c r="Z4600" s="402"/>
    </row>
    <row r="4601" spans="23:26" x14ac:dyDescent="0.2">
      <c r="W4601" s="402"/>
      <c r="X4601" s="402"/>
      <c r="Y4601" s="402"/>
      <c r="Z4601" s="402"/>
    </row>
    <row r="4602" spans="23:26" x14ac:dyDescent="0.2">
      <c r="W4602" s="402"/>
      <c r="X4602" s="402"/>
      <c r="Y4602" s="402"/>
      <c r="Z4602" s="402"/>
    </row>
    <row r="4603" spans="23:26" x14ac:dyDescent="0.2">
      <c r="W4603" s="402"/>
      <c r="X4603" s="402"/>
      <c r="Y4603" s="402"/>
      <c r="Z4603" s="402"/>
    </row>
    <row r="4604" spans="23:26" x14ac:dyDescent="0.2">
      <c r="W4604" s="402"/>
      <c r="X4604" s="402"/>
      <c r="Y4604" s="402"/>
      <c r="Z4604" s="402"/>
    </row>
    <row r="4605" spans="23:26" x14ac:dyDescent="0.2">
      <c r="W4605" s="402"/>
      <c r="X4605" s="402"/>
      <c r="Y4605" s="402"/>
      <c r="Z4605" s="402"/>
    </row>
    <row r="4606" spans="23:26" x14ac:dyDescent="0.2">
      <c r="W4606" s="402"/>
      <c r="X4606" s="402"/>
      <c r="Y4606" s="402"/>
      <c r="Z4606" s="402"/>
    </row>
    <row r="4607" spans="23:26" x14ac:dyDescent="0.2">
      <c r="W4607" s="402"/>
      <c r="X4607" s="402"/>
      <c r="Y4607" s="402"/>
      <c r="Z4607" s="402"/>
    </row>
    <row r="4608" spans="23:26" x14ac:dyDescent="0.2">
      <c r="W4608" s="402"/>
      <c r="X4608" s="402"/>
      <c r="Y4608" s="402"/>
      <c r="Z4608" s="402"/>
    </row>
    <row r="4609" spans="23:26" x14ac:dyDescent="0.2">
      <c r="W4609" s="402"/>
      <c r="X4609" s="402"/>
      <c r="Y4609" s="402"/>
      <c r="Z4609" s="402"/>
    </row>
    <row r="4610" spans="23:26" x14ac:dyDescent="0.2">
      <c r="W4610" s="402"/>
      <c r="X4610" s="402"/>
      <c r="Y4610" s="402"/>
      <c r="Z4610" s="402"/>
    </row>
    <row r="4611" spans="23:26" x14ac:dyDescent="0.2">
      <c r="W4611" s="402"/>
      <c r="X4611" s="402"/>
      <c r="Y4611" s="402"/>
      <c r="Z4611" s="402"/>
    </row>
    <row r="4612" spans="23:26" x14ac:dyDescent="0.2">
      <c r="W4612" s="402"/>
      <c r="X4612" s="402"/>
      <c r="Y4612" s="402"/>
      <c r="Z4612" s="402"/>
    </row>
    <row r="4613" spans="23:26" x14ac:dyDescent="0.2">
      <c r="W4613" s="402"/>
      <c r="X4613" s="402"/>
      <c r="Y4613" s="402"/>
      <c r="Z4613" s="402"/>
    </row>
    <row r="4614" spans="23:26" x14ac:dyDescent="0.2">
      <c r="W4614" s="402"/>
      <c r="X4614" s="402"/>
      <c r="Y4614" s="402"/>
      <c r="Z4614" s="402"/>
    </row>
    <row r="4615" spans="23:26" x14ac:dyDescent="0.2">
      <c r="W4615" s="402"/>
      <c r="X4615" s="402"/>
      <c r="Y4615" s="402"/>
      <c r="Z4615" s="402"/>
    </row>
    <row r="4616" spans="23:26" x14ac:dyDescent="0.2">
      <c r="W4616" s="402"/>
      <c r="X4616" s="402"/>
      <c r="Y4616" s="402"/>
      <c r="Z4616" s="402"/>
    </row>
    <row r="4617" spans="23:26" x14ac:dyDescent="0.2">
      <c r="W4617" s="402"/>
      <c r="X4617" s="402"/>
      <c r="Y4617" s="402"/>
      <c r="Z4617" s="402"/>
    </row>
    <row r="4618" spans="23:26" x14ac:dyDescent="0.2">
      <c r="W4618" s="402"/>
      <c r="X4618" s="402"/>
      <c r="Y4618" s="402"/>
      <c r="Z4618" s="402"/>
    </row>
    <row r="4619" spans="23:26" x14ac:dyDescent="0.2">
      <c r="W4619" s="402"/>
      <c r="X4619" s="402"/>
      <c r="Y4619" s="402"/>
      <c r="Z4619" s="402"/>
    </row>
    <row r="4620" spans="23:26" x14ac:dyDescent="0.2">
      <c r="W4620" s="402"/>
      <c r="X4620" s="402"/>
      <c r="Y4620" s="402"/>
      <c r="Z4620" s="402"/>
    </row>
    <row r="4621" spans="23:26" x14ac:dyDescent="0.2">
      <c r="W4621" s="402"/>
      <c r="X4621" s="402"/>
      <c r="Y4621" s="402"/>
      <c r="Z4621" s="402"/>
    </row>
    <row r="4622" spans="23:26" x14ac:dyDescent="0.2">
      <c r="W4622" s="402"/>
      <c r="X4622" s="402"/>
      <c r="Y4622" s="402"/>
      <c r="Z4622" s="402"/>
    </row>
    <row r="4623" spans="23:26" x14ac:dyDescent="0.2">
      <c r="W4623" s="402"/>
      <c r="X4623" s="402"/>
      <c r="Y4623" s="402"/>
      <c r="Z4623" s="402"/>
    </row>
    <row r="4624" spans="23:26" x14ac:dyDescent="0.2">
      <c r="W4624" s="402"/>
      <c r="X4624" s="402"/>
      <c r="Y4624" s="402"/>
      <c r="Z4624" s="402"/>
    </row>
    <row r="4625" spans="23:26" x14ac:dyDescent="0.2">
      <c r="W4625" s="402"/>
      <c r="X4625" s="402"/>
      <c r="Y4625" s="402"/>
      <c r="Z4625" s="402"/>
    </row>
    <row r="4626" spans="23:26" x14ac:dyDescent="0.2">
      <c r="W4626" s="402"/>
      <c r="X4626" s="402"/>
      <c r="Y4626" s="402"/>
      <c r="Z4626" s="402"/>
    </row>
    <row r="4627" spans="23:26" x14ac:dyDescent="0.2">
      <c r="W4627" s="402"/>
      <c r="X4627" s="402"/>
      <c r="Y4627" s="402"/>
      <c r="Z4627" s="402"/>
    </row>
    <row r="4628" spans="23:26" x14ac:dyDescent="0.2">
      <c r="W4628" s="402"/>
      <c r="X4628" s="402"/>
      <c r="Y4628" s="402"/>
      <c r="Z4628" s="402"/>
    </row>
    <row r="4629" spans="23:26" x14ac:dyDescent="0.2">
      <c r="W4629" s="402"/>
      <c r="X4629" s="402"/>
      <c r="Y4629" s="402"/>
      <c r="Z4629" s="402"/>
    </row>
    <row r="4630" spans="23:26" x14ac:dyDescent="0.2">
      <c r="W4630" s="402"/>
      <c r="X4630" s="402"/>
      <c r="Y4630" s="402"/>
      <c r="Z4630" s="402"/>
    </row>
    <row r="4631" spans="23:26" x14ac:dyDescent="0.2">
      <c r="W4631" s="402"/>
      <c r="X4631" s="402"/>
      <c r="Y4631" s="402"/>
      <c r="Z4631" s="402"/>
    </row>
    <row r="4632" spans="23:26" x14ac:dyDescent="0.2">
      <c r="W4632" s="402"/>
      <c r="X4632" s="402"/>
      <c r="Y4632" s="402"/>
      <c r="Z4632" s="402"/>
    </row>
    <row r="4633" spans="23:26" x14ac:dyDescent="0.2">
      <c r="W4633" s="402"/>
      <c r="X4633" s="402"/>
      <c r="Y4633" s="402"/>
      <c r="Z4633" s="402"/>
    </row>
    <row r="4634" spans="23:26" x14ac:dyDescent="0.2">
      <c r="W4634" s="402"/>
      <c r="X4634" s="402"/>
      <c r="Y4634" s="402"/>
      <c r="Z4634" s="402"/>
    </row>
    <row r="4635" spans="23:26" x14ac:dyDescent="0.2">
      <c r="W4635" s="402"/>
      <c r="X4635" s="402"/>
      <c r="Y4635" s="402"/>
      <c r="Z4635" s="402"/>
    </row>
    <row r="4636" spans="23:26" x14ac:dyDescent="0.2">
      <c r="W4636" s="402"/>
      <c r="X4636" s="402"/>
      <c r="Y4636" s="402"/>
      <c r="Z4636" s="402"/>
    </row>
    <row r="4637" spans="23:26" x14ac:dyDescent="0.2">
      <c r="W4637" s="402"/>
      <c r="X4637" s="402"/>
      <c r="Y4637" s="402"/>
      <c r="Z4637" s="402"/>
    </row>
    <row r="4638" spans="23:26" x14ac:dyDescent="0.2">
      <c r="W4638" s="402"/>
      <c r="X4638" s="402"/>
      <c r="Y4638" s="402"/>
      <c r="Z4638" s="402"/>
    </row>
    <row r="4639" spans="23:26" x14ac:dyDescent="0.2">
      <c r="W4639" s="402"/>
      <c r="X4639" s="402"/>
      <c r="Y4639" s="402"/>
      <c r="Z4639" s="402"/>
    </row>
    <row r="4640" spans="23:26" x14ac:dyDescent="0.2">
      <c r="W4640" s="402"/>
      <c r="X4640" s="402"/>
      <c r="Y4640" s="402"/>
      <c r="Z4640" s="402"/>
    </row>
    <row r="4641" spans="23:26" x14ac:dyDescent="0.2">
      <c r="W4641" s="402"/>
      <c r="X4641" s="402"/>
      <c r="Y4641" s="402"/>
      <c r="Z4641" s="402"/>
    </row>
    <row r="4642" spans="23:26" x14ac:dyDescent="0.2">
      <c r="W4642" s="402"/>
      <c r="X4642" s="402"/>
      <c r="Y4642" s="402"/>
      <c r="Z4642" s="402"/>
    </row>
    <row r="4643" spans="23:26" x14ac:dyDescent="0.2">
      <c r="W4643" s="402"/>
      <c r="X4643" s="402"/>
      <c r="Y4643" s="402"/>
      <c r="Z4643" s="402"/>
    </row>
    <row r="4644" spans="23:26" x14ac:dyDescent="0.2">
      <c r="W4644" s="402"/>
      <c r="X4644" s="402"/>
      <c r="Y4644" s="402"/>
      <c r="Z4644" s="402"/>
    </row>
    <row r="4645" spans="23:26" x14ac:dyDescent="0.2">
      <c r="W4645" s="402"/>
      <c r="X4645" s="402"/>
      <c r="Y4645" s="402"/>
      <c r="Z4645" s="402"/>
    </row>
    <row r="4646" spans="23:26" x14ac:dyDescent="0.2">
      <c r="W4646" s="402"/>
      <c r="X4646" s="402"/>
      <c r="Y4646" s="402"/>
      <c r="Z4646" s="402"/>
    </row>
    <row r="4647" spans="23:26" x14ac:dyDescent="0.2">
      <c r="W4647" s="402"/>
      <c r="X4647" s="402"/>
      <c r="Y4647" s="402"/>
      <c r="Z4647" s="402"/>
    </row>
    <row r="4648" spans="23:26" x14ac:dyDescent="0.2">
      <c r="W4648" s="402"/>
      <c r="X4648" s="402"/>
      <c r="Y4648" s="402"/>
      <c r="Z4648" s="402"/>
    </row>
    <row r="4649" spans="23:26" x14ac:dyDescent="0.2">
      <c r="W4649" s="402"/>
      <c r="X4649" s="402"/>
      <c r="Y4649" s="402"/>
      <c r="Z4649" s="402"/>
    </row>
    <row r="4650" spans="23:26" x14ac:dyDescent="0.2">
      <c r="W4650" s="402"/>
      <c r="X4650" s="402"/>
      <c r="Y4650" s="402"/>
      <c r="Z4650" s="402"/>
    </row>
    <row r="4651" spans="23:26" x14ac:dyDescent="0.2">
      <c r="W4651" s="402"/>
      <c r="X4651" s="402"/>
      <c r="Y4651" s="402"/>
      <c r="Z4651" s="402"/>
    </row>
    <row r="4652" spans="23:26" x14ac:dyDescent="0.2">
      <c r="W4652" s="402"/>
      <c r="X4652" s="402"/>
      <c r="Y4652" s="402"/>
      <c r="Z4652" s="402"/>
    </row>
    <row r="4653" spans="23:26" x14ac:dyDescent="0.2">
      <c r="W4653" s="402"/>
      <c r="X4653" s="402"/>
      <c r="Y4653" s="402"/>
      <c r="Z4653" s="402"/>
    </row>
    <row r="4654" spans="23:26" x14ac:dyDescent="0.2">
      <c r="W4654" s="402"/>
      <c r="X4654" s="402"/>
      <c r="Y4654" s="402"/>
      <c r="Z4654" s="402"/>
    </row>
    <row r="4655" spans="23:26" x14ac:dyDescent="0.2">
      <c r="W4655" s="402"/>
      <c r="X4655" s="402"/>
      <c r="Y4655" s="402"/>
      <c r="Z4655" s="402"/>
    </row>
    <row r="4656" spans="23:26" x14ac:dyDescent="0.2">
      <c r="W4656" s="402"/>
      <c r="X4656" s="402"/>
      <c r="Y4656" s="402"/>
      <c r="Z4656" s="402"/>
    </row>
    <row r="4657" spans="23:26" x14ac:dyDescent="0.2">
      <c r="W4657" s="402"/>
      <c r="X4657" s="402"/>
      <c r="Y4657" s="402"/>
      <c r="Z4657" s="402"/>
    </row>
    <row r="4658" spans="23:26" x14ac:dyDescent="0.2">
      <c r="W4658" s="402"/>
      <c r="X4658" s="402"/>
      <c r="Y4658" s="402"/>
      <c r="Z4658" s="402"/>
    </row>
    <row r="4659" spans="23:26" x14ac:dyDescent="0.2">
      <c r="W4659" s="402"/>
      <c r="X4659" s="402"/>
      <c r="Y4659" s="402"/>
      <c r="Z4659" s="402"/>
    </row>
    <row r="4660" spans="23:26" x14ac:dyDescent="0.2">
      <c r="W4660" s="402"/>
      <c r="X4660" s="402"/>
      <c r="Y4660" s="402"/>
      <c r="Z4660" s="402"/>
    </row>
    <row r="4661" spans="23:26" x14ac:dyDescent="0.2">
      <c r="W4661" s="402"/>
      <c r="X4661" s="402"/>
      <c r="Y4661" s="402"/>
      <c r="Z4661" s="402"/>
    </row>
    <row r="4662" spans="23:26" x14ac:dyDescent="0.2">
      <c r="W4662" s="402"/>
      <c r="X4662" s="402"/>
      <c r="Y4662" s="402"/>
      <c r="Z4662" s="402"/>
    </row>
    <row r="4663" spans="23:26" x14ac:dyDescent="0.2">
      <c r="W4663" s="402"/>
      <c r="X4663" s="402"/>
      <c r="Y4663" s="402"/>
      <c r="Z4663" s="402"/>
    </row>
    <row r="4664" spans="23:26" x14ac:dyDescent="0.2">
      <c r="W4664" s="402"/>
      <c r="X4664" s="402"/>
      <c r="Y4664" s="402"/>
      <c r="Z4664" s="402"/>
    </row>
    <row r="4665" spans="23:26" x14ac:dyDescent="0.2">
      <c r="W4665" s="402"/>
      <c r="X4665" s="402"/>
      <c r="Y4665" s="402"/>
      <c r="Z4665" s="402"/>
    </row>
    <row r="4666" spans="23:26" x14ac:dyDescent="0.2">
      <c r="W4666" s="402"/>
      <c r="X4666" s="402"/>
      <c r="Y4666" s="402"/>
      <c r="Z4666" s="402"/>
    </row>
    <row r="4667" spans="23:26" x14ac:dyDescent="0.2">
      <c r="W4667" s="402"/>
      <c r="X4667" s="402"/>
      <c r="Y4667" s="402"/>
      <c r="Z4667" s="402"/>
    </row>
    <row r="4668" spans="23:26" x14ac:dyDescent="0.2">
      <c r="W4668" s="402"/>
      <c r="X4668" s="402"/>
      <c r="Y4668" s="402"/>
      <c r="Z4668" s="402"/>
    </row>
    <row r="4669" spans="23:26" x14ac:dyDescent="0.2">
      <c r="W4669" s="402"/>
      <c r="X4669" s="402"/>
      <c r="Y4669" s="402"/>
      <c r="Z4669" s="402"/>
    </row>
    <row r="4670" spans="23:26" x14ac:dyDescent="0.2">
      <c r="W4670" s="402"/>
      <c r="X4670" s="402"/>
      <c r="Y4670" s="402"/>
      <c r="Z4670" s="402"/>
    </row>
    <row r="4671" spans="23:26" x14ac:dyDescent="0.2">
      <c r="W4671" s="402"/>
      <c r="X4671" s="402"/>
      <c r="Y4671" s="402"/>
      <c r="Z4671" s="402"/>
    </row>
    <row r="4672" spans="23:26" x14ac:dyDescent="0.2">
      <c r="W4672" s="402"/>
      <c r="X4672" s="402"/>
      <c r="Y4672" s="402"/>
      <c r="Z4672" s="402"/>
    </row>
    <row r="4673" spans="23:26" x14ac:dyDescent="0.2">
      <c r="W4673" s="402"/>
      <c r="X4673" s="402"/>
      <c r="Y4673" s="402"/>
      <c r="Z4673" s="402"/>
    </row>
    <row r="4674" spans="23:26" x14ac:dyDescent="0.2">
      <c r="W4674" s="402"/>
      <c r="X4674" s="402"/>
      <c r="Y4674" s="402"/>
      <c r="Z4674" s="402"/>
    </row>
    <row r="4675" spans="23:26" x14ac:dyDescent="0.2">
      <c r="W4675" s="402"/>
      <c r="X4675" s="402"/>
      <c r="Y4675" s="402"/>
      <c r="Z4675" s="402"/>
    </row>
    <row r="4676" spans="23:26" x14ac:dyDescent="0.2">
      <c r="W4676" s="402"/>
      <c r="X4676" s="402"/>
      <c r="Y4676" s="402"/>
      <c r="Z4676" s="402"/>
    </row>
    <row r="4677" spans="23:26" x14ac:dyDescent="0.2">
      <c r="W4677" s="402"/>
      <c r="X4677" s="402"/>
      <c r="Y4677" s="402"/>
      <c r="Z4677" s="402"/>
    </row>
    <row r="4678" spans="23:26" x14ac:dyDescent="0.2">
      <c r="W4678" s="402"/>
      <c r="X4678" s="402"/>
      <c r="Y4678" s="402"/>
      <c r="Z4678" s="402"/>
    </row>
    <row r="4679" spans="23:26" x14ac:dyDescent="0.2">
      <c r="W4679" s="402"/>
      <c r="X4679" s="402"/>
      <c r="Y4679" s="402"/>
      <c r="Z4679" s="402"/>
    </row>
    <row r="4680" spans="23:26" x14ac:dyDescent="0.2">
      <c r="W4680" s="402"/>
      <c r="X4680" s="402"/>
      <c r="Y4680" s="402"/>
      <c r="Z4680" s="402"/>
    </row>
    <row r="4681" spans="23:26" x14ac:dyDescent="0.2">
      <c r="W4681" s="402"/>
      <c r="X4681" s="402"/>
      <c r="Y4681" s="402"/>
      <c r="Z4681" s="402"/>
    </row>
    <row r="4682" spans="23:26" x14ac:dyDescent="0.2">
      <c r="W4682" s="402"/>
      <c r="X4682" s="402"/>
      <c r="Y4682" s="402"/>
      <c r="Z4682" s="402"/>
    </row>
    <row r="4683" spans="23:26" x14ac:dyDescent="0.2">
      <c r="W4683" s="402"/>
      <c r="X4683" s="402"/>
      <c r="Y4683" s="402"/>
      <c r="Z4683" s="402"/>
    </row>
    <row r="4684" spans="23:26" x14ac:dyDescent="0.2">
      <c r="W4684" s="402"/>
      <c r="X4684" s="402"/>
      <c r="Y4684" s="402"/>
      <c r="Z4684" s="402"/>
    </row>
    <row r="4685" spans="23:26" x14ac:dyDescent="0.2">
      <c r="W4685" s="402"/>
      <c r="X4685" s="402"/>
      <c r="Y4685" s="402"/>
      <c r="Z4685" s="402"/>
    </row>
    <row r="4686" spans="23:26" x14ac:dyDescent="0.2">
      <c r="W4686" s="402"/>
      <c r="X4686" s="402"/>
      <c r="Y4686" s="402"/>
      <c r="Z4686" s="402"/>
    </row>
    <row r="4687" spans="23:26" x14ac:dyDescent="0.2">
      <c r="W4687" s="402"/>
      <c r="X4687" s="402"/>
      <c r="Y4687" s="402"/>
      <c r="Z4687" s="402"/>
    </row>
    <row r="4688" spans="23:26" x14ac:dyDescent="0.2">
      <c r="W4688" s="402"/>
      <c r="X4688" s="402"/>
      <c r="Y4688" s="402"/>
      <c r="Z4688" s="402"/>
    </row>
    <row r="4689" spans="23:26" x14ac:dyDescent="0.2">
      <c r="W4689" s="402"/>
      <c r="X4689" s="402"/>
      <c r="Y4689" s="402"/>
      <c r="Z4689" s="402"/>
    </row>
    <row r="4690" spans="23:26" x14ac:dyDescent="0.2">
      <c r="W4690" s="402"/>
      <c r="X4690" s="402"/>
      <c r="Y4690" s="402"/>
      <c r="Z4690" s="402"/>
    </row>
    <row r="4691" spans="23:26" x14ac:dyDescent="0.2">
      <c r="W4691" s="402"/>
      <c r="X4691" s="402"/>
      <c r="Y4691" s="402"/>
      <c r="Z4691" s="402"/>
    </row>
    <row r="4692" spans="23:26" x14ac:dyDescent="0.2">
      <c r="W4692" s="402"/>
      <c r="X4692" s="402"/>
      <c r="Y4692" s="402"/>
      <c r="Z4692" s="402"/>
    </row>
    <row r="4693" spans="23:26" x14ac:dyDescent="0.2">
      <c r="W4693" s="402"/>
      <c r="X4693" s="402"/>
      <c r="Y4693" s="402"/>
      <c r="Z4693" s="402"/>
    </row>
    <row r="4694" spans="23:26" x14ac:dyDescent="0.2">
      <c r="W4694" s="402"/>
      <c r="X4694" s="402"/>
      <c r="Y4694" s="402"/>
      <c r="Z4694" s="402"/>
    </row>
    <row r="4695" spans="23:26" x14ac:dyDescent="0.2">
      <c r="W4695" s="402"/>
      <c r="X4695" s="402"/>
      <c r="Y4695" s="402"/>
      <c r="Z4695" s="402"/>
    </row>
    <row r="4696" spans="23:26" x14ac:dyDescent="0.2">
      <c r="W4696" s="402"/>
      <c r="X4696" s="402"/>
      <c r="Y4696" s="402"/>
      <c r="Z4696" s="402"/>
    </row>
    <row r="4697" spans="23:26" x14ac:dyDescent="0.2">
      <c r="W4697" s="402"/>
      <c r="X4697" s="402"/>
      <c r="Y4697" s="402"/>
      <c r="Z4697" s="402"/>
    </row>
    <row r="4698" spans="23:26" x14ac:dyDescent="0.2">
      <c r="W4698" s="402"/>
      <c r="X4698" s="402"/>
      <c r="Y4698" s="402"/>
      <c r="Z4698" s="402"/>
    </row>
    <row r="4699" spans="23:26" x14ac:dyDescent="0.2">
      <c r="W4699" s="402"/>
      <c r="X4699" s="402"/>
      <c r="Y4699" s="402"/>
      <c r="Z4699" s="402"/>
    </row>
    <row r="4700" spans="23:26" x14ac:dyDescent="0.2">
      <c r="W4700" s="402"/>
      <c r="X4700" s="402"/>
      <c r="Y4700" s="402"/>
      <c r="Z4700" s="402"/>
    </row>
    <row r="4701" spans="23:26" x14ac:dyDescent="0.2">
      <c r="W4701" s="402"/>
      <c r="X4701" s="402"/>
      <c r="Y4701" s="402"/>
      <c r="Z4701" s="402"/>
    </row>
    <row r="4702" spans="23:26" x14ac:dyDescent="0.2">
      <c r="W4702" s="402"/>
      <c r="X4702" s="402"/>
      <c r="Y4702" s="402"/>
      <c r="Z4702" s="402"/>
    </row>
    <row r="4703" spans="23:26" x14ac:dyDescent="0.2">
      <c r="W4703" s="402"/>
      <c r="X4703" s="402"/>
      <c r="Y4703" s="402"/>
      <c r="Z4703" s="402"/>
    </row>
    <row r="4704" spans="23:26" x14ac:dyDescent="0.2">
      <c r="W4704" s="402"/>
      <c r="X4704" s="402"/>
      <c r="Y4704" s="402"/>
      <c r="Z4704" s="402"/>
    </row>
    <row r="4705" spans="23:26" x14ac:dyDescent="0.2">
      <c r="W4705" s="402"/>
      <c r="X4705" s="402"/>
      <c r="Y4705" s="402"/>
      <c r="Z4705" s="402"/>
    </row>
    <row r="4706" spans="23:26" x14ac:dyDescent="0.2">
      <c r="W4706" s="402"/>
      <c r="X4706" s="402"/>
      <c r="Y4706" s="402"/>
      <c r="Z4706" s="402"/>
    </row>
    <row r="4707" spans="23:26" x14ac:dyDescent="0.2">
      <c r="W4707" s="402"/>
      <c r="X4707" s="402"/>
      <c r="Y4707" s="402"/>
      <c r="Z4707" s="402"/>
    </row>
    <row r="4708" spans="23:26" x14ac:dyDescent="0.2">
      <c r="W4708" s="402"/>
      <c r="X4708" s="402"/>
      <c r="Y4708" s="402"/>
      <c r="Z4708" s="402"/>
    </row>
    <row r="4709" spans="23:26" x14ac:dyDescent="0.2">
      <c r="W4709" s="402"/>
      <c r="X4709" s="402"/>
      <c r="Y4709" s="402"/>
      <c r="Z4709" s="402"/>
    </row>
    <row r="4710" spans="23:26" x14ac:dyDescent="0.2">
      <c r="W4710" s="402"/>
      <c r="X4710" s="402"/>
      <c r="Y4710" s="402"/>
      <c r="Z4710" s="402"/>
    </row>
    <row r="4711" spans="23:26" x14ac:dyDescent="0.2">
      <c r="W4711" s="402"/>
      <c r="X4711" s="402"/>
      <c r="Y4711" s="402"/>
      <c r="Z4711" s="402"/>
    </row>
    <row r="4712" spans="23:26" x14ac:dyDescent="0.2">
      <c r="W4712" s="402"/>
      <c r="X4712" s="402"/>
      <c r="Y4712" s="402"/>
      <c r="Z4712" s="402"/>
    </row>
    <row r="4713" spans="23:26" x14ac:dyDescent="0.2">
      <c r="W4713" s="402"/>
      <c r="X4713" s="402"/>
      <c r="Y4713" s="402"/>
      <c r="Z4713" s="402"/>
    </row>
    <row r="4714" spans="23:26" x14ac:dyDescent="0.2">
      <c r="W4714" s="402"/>
      <c r="X4714" s="402"/>
      <c r="Y4714" s="402"/>
      <c r="Z4714" s="402"/>
    </row>
    <row r="4715" spans="23:26" x14ac:dyDescent="0.2">
      <c r="W4715" s="402"/>
      <c r="X4715" s="402"/>
      <c r="Y4715" s="402"/>
      <c r="Z4715" s="402"/>
    </row>
    <row r="4716" spans="23:26" x14ac:dyDescent="0.2">
      <c r="W4716" s="402"/>
      <c r="X4716" s="402"/>
      <c r="Y4716" s="402"/>
      <c r="Z4716" s="402"/>
    </row>
    <row r="4717" spans="23:26" x14ac:dyDescent="0.2">
      <c r="W4717" s="402"/>
      <c r="X4717" s="402"/>
      <c r="Y4717" s="402"/>
      <c r="Z4717" s="402"/>
    </row>
    <row r="4718" spans="23:26" x14ac:dyDescent="0.2">
      <c r="W4718" s="402"/>
      <c r="X4718" s="402"/>
      <c r="Y4718" s="402"/>
      <c r="Z4718" s="402"/>
    </row>
    <row r="4719" spans="23:26" x14ac:dyDescent="0.2">
      <c r="W4719" s="402"/>
      <c r="X4719" s="402"/>
      <c r="Y4719" s="402"/>
      <c r="Z4719" s="402"/>
    </row>
    <row r="4720" spans="23:26" x14ac:dyDescent="0.2">
      <c r="W4720" s="402"/>
      <c r="X4720" s="402"/>
      <c r="Y4720" s="402"/>
      <c r="Z4720" s="402"/>
    </row>
    <row r="4721" spans="23:26" x14ac:dyDescent="0.2">
      <c r="W4721" s="402"/>
      <c r="X4721" s="402"/>
      <c r="Y4721" s="402"/>
      <c r="Z4721" s="402"/>
    </row>
    <row r="4722" spans="23:26" x14ac:dyDescent="0.2">
      <c r="W4722" s="402"/>
      <c r="X4722" s="402"/>
      <c r="Y4722" s="402"/>
      <c r="Z4722" s="402"/>
    </row>
    <row r="4723" spans="23:26" x14ac:dyDescent="0.2">
      <c r="W4723" s="402"/>
      <c r="X4723" s="402"/>
      <c r="Y4723" s="402"/>
      <c r="Z4723" s="402"/>
    </row>
    <row r="4724" spans="23:26" x14ac:dyDescent="0.2">
      <c r="W4724" s="402"/>
      <c r="X4724" s="402"/>
      <c r="Y4724" s="402"/>
      <c r="Z4724" s="402"/>
    </row>
    <row r="4725" spans="23:26" x14ac:dyDescent="0.2">
      <c r="W4725" s="402"/>
      <c r="X4725" s="402"/>
      <c r="Y4725" s="402"/>
      <c r="Z4725" s="402"/>
    </row>
    <row r="4726" spans="23:26" x14ac:dyDescent="0.2">
      <c r="W4726" s="402"/>
      <c r="X4726" s="402"/>
      <c r="Y4726" s="402"/>
      <c r="Z4726" s="402"/>
    </row>
    <row r="4727" spans="23:26" x14ac:dyDescent="0.2">
      <c r="W4727" s="402"/>
      <c r="X4727" s="402"/>
      <c r="Y4727" s="402"/>
      <c r="Z4727" s="402"/>
    </row>
    <row r="4728" spans="23:26" x14ac:dyDescent="0.2">
      <c r="W4728" s="402"/>
      <c r="X4728" s="402"/>
      <c r="Y4728" s="402"/>
      <c r="Z4728" s="402"/>
    </row>
    <row r="4729" spans="23:26" x14ac:dyDescent="0.2">
      <c r="W4729" s="402"/>
      <c r="X4729" s="402"/>
      <c r="Y4729" s="402"/>
      <c r="Z4729" s="402"/>
    </row>
    <row r="4730" spans="23:26" x14ac:dyDescent="0.2">
      <c r="W4730" s="402"/>
      <c r="X4730" s="402"/>
      <c r="Y4730" s="402"/>
      <c r="Z4730" s="402"/>
    </row>
    <row r="4731" spans="23:26" x14ac:dyDescent="0.2">
      <c r="W4731" s="402"/>
      <c r="X4731" s="402"/>
      <c r="Y4731" s="402"/>
      <c r="Z4731" s="402"/>
    </row>
    <row r="4732" spans="23:26" x14ac:dyDescent="0.2">
      <c r="W4732" s="402"/>
      <c r="X4732" s="402"/>
      <c r="Y4732" s="402"/>
      <c r="Z4732" s="402"/>
    </row>
    <row r="4733" spans="23:26" x14ac:dyDescent="0.2">
      <c r="W4733" s="402"/>
      <c r="X4733" s="402"/>
      <c r="Y4733" s="402"/>
      <c r="Z4733" s="402"/>
    </row>
    <row r="4734" spans="23:26" x14ac:dyDescent="0.2">
      <c r="W4734" s="402"/>
      <c r="X4734" s="402"/>
      <c r="Y4734" s="402"/>
      <c r="Z4734" s="402"/>
    </row>
    <row r="4735" spans="23:26" x14ac:dyDescent="0.2">
      <c r="W4735" s="402"/>
      <c r="X4735" s="402"/>
      <c r="Y4735" s="402"/>
      <c r="Z4735" s="402"/>
    </row>
    <row r="4736" spans="23:26" x14ac:dyDescent="0.2">
      <c r="W4736" s="402"/>
      <c r="X4736" s="402"/>
      <c r="Y4736" s="402"/>
      <c r="Z4736" s="402"/>
    </row>
    <row r="4737" spans="23:26" x14ac:dyDescent="0.2">
      <c r="W4737" s="402"/>
      <c r="X4737" s="402"/>
      <c r="Y4737" s="402"/>
      <c r="Z4737" s="402"/>
    </row>
    <row r="4738" spans="23:26" x14ac:dyDescent="0.2">
      <c r="W4738" s="402"/>
      <c r="X4738" s="402"/>
      <c r="Y4738" s="402"/>
      <c r="Z4738" s="402"/>
    </row>
    <row r="4739" spans="23:26" x14ac:dyDescent="0.2">
      <c r="W4739" s="402"/>
      <c r="X4739" s="402"/>
      <c r="Y4739" s="402"/>
      <c r="Z4739" s="402"/>
    </row>
    <row r="4740" spans="23:26" x14ac:dyDescent="0.2">
      <c r="W4740" s="402"/>
      <c r="X4740" s="402"/>
      <c r="Y4740" s="402"/>
      <c r="Z4740" s="402"/>
    </row>
    <row r="4741" spans="23:26" x14ac:dyDescent="0.2">
      <c r="W4741" s="402"/>
      <c r="X4741" s="402"/>
      <c r="Y4741" s="402"/>
      <c r="Z4741" s="402"/>
    </row>
    <row r="4742" spans="23:26" x14ac:dyDescent="0.2">
      <c r="W4742" s="402"/>
      <c r="X4742" s="402"/>
      <c r="Y4742" s="402"/>
      <c r="Z4742" s="402"/>
    </row>
    <row r="4743" spans="23:26" x14ac:dyDescent="0.2">
      <c r="W4743" s="402"/>
      <c r="X4743" s="402"/>
      <c r="Y4743" s="402"/>
      <c r="Z4743" s="402"/>
    </row>
    <row r="4744" spans="23:26" x14ac:dyDescent="0.2">
      <c r="W4744" s="402"/>
      <c r="X4744" s="402"/>
      <c r="Y4744" s="402"/>
      <c r="Z4744" s="402"/>
    </row>
    <row r="4745" spans="23:26" x14ac:dyDescent="0.2">
      <c r="W4745" s="402"/>
      <c r="X4745" s="402"/>
      <c r="Y4745" s="402"/>
      <c r="Z4745" s="402"/>
    </row>
    <row r="4746" spans="23:26" x14ac:dyDescent="0.2">
      <c r="W4746" s="402"/>
      <c r="X4746" s="402"/>
      <c r="Y4746" s="402"/>
      <c r="Z4746" s="402"/>
    </row>
    <row r="4747" spans="23:26" x14ac:dyDescent="0.2">
      <c r="W4747" s="402"/>
      <c r="X4747" s="402"/>
      <c r="Y4747" s="402"/>
      <c r="Z4747" s="402"/>
    </row>
    <row r="4748" spans="23:26" x14ac:dyDescent="0.2">
      <c r="W4748" s="402"/>
      <c r="X4748" s="402"/>
      <c r="Y4748" s="402"/>
      <c r="Z4748" s="402"/>
    </row>
    <row r="4749" spans="23:26" x14ac:dyDescent="0.2">
      <c r="W4749" s="402"/>
      <c r="X4749" s="402"/>
      <c r="Y4749" s="402"/>
      <c r="Z4749" s="402"/>
    </row>
    <row r="4750" spans="23:26" x14ac:dyDescent="0.2">
      <c r="W4750" s="402"/>
      <c r="X4750" s="402"/>
      <c r="Y4750" s="402"/>
      <c r="Z4750" s="402"/>
    </row>
    <row r="4751" spans="23:26" x14ac:dyDescent="0.2">
      <c r="W4751" s="402"/>
      <c r="X4751" s="402"/>
      <c r="Y4751" s="402"/>
      <c r="Z4751" s="402"/>
    </row>
    <row r="4752" spans="23:26" x14ac:dyDescent="0.2">
      <c r="W4752" s="402"/>
      <c r="X4752" s="402"/>
      <c r="Y4752" s="402"/>
      <c r="Z4752" s="402"/>
    </row>
    <row r="4753" spans="23:26" x14ac:dyDescent="0.2">
      <c r="W4753" s="402"/>
      <c r="X4753" s="402"/>
      <c r="Y4753" s="402"/>
      <c r="Z4753" s="402"/>
    </row>
    <row r="4754" spans="23:26" x14ac:dyDescent="0.2">
      <c r="W4754" s="402"/>
      <c r="X4754" s="402"/>
      <c r="Y4754" s="402"/>
      <c r="Z4754" s="402"/>
    </row>
    <row r="4755" spans="23:26" x14ac:dyDescent="0.2">
      <c r="W4755" s="402"/>
      <c r="X4755" s="402"/>
      <c r="Y4755" s="402"/>
      <c r="Z4755" s="402"/>
    </row>
    <row r="4756" spans="23:26" x14ac:dyDescent="0.2">
      <c r="W4756" s="402"/>
      <c r="X4756" s="402"/>
      <c r="Y4756" s="402"/>
      <c r="Z4756" s="402"/>
    </row>
    <row r="4757" spans="23:26" x14ac:dyDescent="0.2">
      <c r="W4757" s="402"/>
      <c r="X4757" s="402"/>
      <c r="Y4757" s="402"/>
      <c r="Z4757" s="402"/>
    </row>
    <row r="4758" spans="23:26" x14ac:dyDescent="0.2">
      <c r="W4758" s="402"/>
      <c r="X4758" s="402"/>
      <c r="Y4758" s="402"/>
      <c r="Z4758" s="402"/>
    </row>
    <row r="4759" spans="23:26" x14ac:dyDescent="0.2">
      <c r="W4759" s="402"/>
      <c r="X4759" s="402"/>
      <c r="Y4759" s="402"/>
      <c r="Z4759" s="402"/>
    </row>
    <row r="4760" spans="23:26" x14ac:dyDescent="0.2">
      <c r="W4760" s="402"/>
      <c r="X4760" s="402"/>
      <c r="Y4760" s="402"/>
      <c r="Z4760" s="402"/>
    </row>
    <row r="4761" spans="23:26" x14ac:dyDescent="0.2">
      <c r="W4761" s="402"/>
      <c r="X4761" s="402"/>
      <c r="Y4761" s="402"/>
      <c r="Z4761" s="402"/>
    </row>
    <row r="4762" spans="23:26" x14ac:dyDescent="0.2">
      <c r="W4762" s="402"/>
      <c r="X4762" s="402"/>
      <c r="Y4762" s="402"/>
      <c r="Z4762" s="402"/>
    </row>
    <row r="4763" spans="23:26" x14ac:dyDescent="0.2">
      <c r="W4763" s="402"/>
      <c r="X4763" s="402"/>
      <c r="Y4763" s="402"/>
      <c r="Z4763" s="402"/>
    </row>
    <row r="4764" spans="23:26" x14ac:dyDescent="0.2">
      <c r="W4764" s="402"/>
      <c r="X4764" s="402"/>
      <c r="Y4764" s="402"/>
      <c r="Z4764" s="402"/>
    </row>
    <row r="4765" spans="23:26" x14ac:dyDescent="0.2">
      <c r="W4765" s="402"/>
      <c r="X4765" s="402"/>
      <c r="Y4765" s="402"/>
      <c r="Z4765" s="402"/>
    </row>
    <row r="4766" spans="23:26" x14ac:dyDescent="0.2">
      <c r="W4766" s="402"/>
      <c r="X4766" s="402"/>
      <c r="Y4766" s="402"/>
      <c r="Z4766" s="402"/>
    </row>
    <row r="4767" spans="23:26" x14ac:dyDescent="0.2">
      <c r="W4767" s="402"/>
      <c r="X4767" s="402"/>
      <c r="Y4767" s="402"/>
      <c r="Z4767" s="402"/>
    </row>
    <row r="4768" spans="23:26" x14ac:dyDescent="0.2">
      <c r="W4768" s="402"/>
      <c r="X4768" s="402"/>
      <c r="Y4768" s="402"/>
      <c r="Z4768" s="402"/>
    </row>
    <row r="4769" spans="23:26" x14ac:dyDescent="0.2">
      <c r="W4769" s="402"/>
      <c r="X4769" s="402"/>
      <c r="Y4769" s="402"/>
      <c r="Z4769" s="402"/>
    </row>
    <row r="4770" spans="23:26" x14ac:dyDescent="0.2">
      <c r="W4770" s="402"/>
      <c r="X4770" s="402"/>
      <c r="Y4770" s="402"/>
      <c r="Z4770" s="402"/>
    </row>
    <row r="4771" spans="23:26" x14ac:dyDescent="0.2">
      <c r="W4771" s="402"/>
      <c r="X4771" s="402"/>
      <c r="Y4771" s="402"/>
      <c r="Z4771" s="402"/>
    </row>
    <row r="4772" spans="23:26" x14ac:dyDescent="0.2">
      <c r="W4772" s="402"/>
      <c r="X4772" s="402"/>
      <c r="Y4772" s="402"/>
      <c r="Z4772" s="402"/>
    </row>
    <row r="4773" spans="23:26" x14ac:dyDescent="0.2">
      <c r="W4773" s="402"/>
      <c r="X4773" s="402"/>
      <c r="Y4773" s="402"/>
      <c r="Z4773" s="402"/>
    </row>
    <row r="4774" spans="23:26" x14ac:dyDescent="0.2">
      <c r="W4774" s="402"/>
      <c r="X4774" s="402"/>
      <c r="Y4774" s="402"/>
      <c r="Z4774" s="402"/>
    </row>
    <row r="4775" spans="23:26" x14ac:dyDescent="0.2">
      <c r="W4775" s="402"/>
      <c r="X4775" s="402"/>
      <c r="Y4775" s="402"/>
      <c r="Z4775" s="402"/>
    </row>
    <row r="4776" spans="23:26" x14ac:dyDescent="0.2">
      <c r="W4776" s="402"/>
      <c r="X4776" s="402"/>
      <c r="Y4776" s="402"/>
      <c r="Z4776" s="402"/>
    </row>
    <row r="4777" spans="23:26" x14ac:dyDescent="0.2">
      <c r="W4777" s="402"/>
      <c r="X4777" s="402"/>
      <c r="Y4777" s="402"/>
      <c r="Z4777" s="402"/>
    </row>
    <row r="4778" spans="23:26" x14ac:dyDescent="0.2">
      <c r="W4778" s="402"/>
      <c r="X4778" s="402"/>
      <c r="Y4778" s="402"/>
      <c r="Z4778" s="402"/>
    </row>
    <row r="4779" spans="23:26" x14ac:dyDescent="0.2">
      <c r="W4779" s="402"/>
      <c r="X4779" s="402"/>
      <c r="Y4779" s="402"/>
      <c r="Z4779" s="402"/>
    </row>
    <row r="4780" spans="23:26" x14ac:dyDescent="0.2">
      <c r="W4780" s="402"/>
      <c r="X4780" s="402"/>
      <c r="Y4780" s="402"/>
      <c r="Z4780" s="402"/>
    </row>
    <row r="4781" spans="23:26" x14ac:dyDescent="0.2">
      <c r="W4781" s="402"/>
      <c r="X4781" s="402"/>
      <c r="Y4781" s="402"/>
      <c r="Z4781" s="402"/>
    </row>
    <row r="4782" spans="23:26" x14ac:dyDescent="0.2">
      <c r="W4782" s="402"/>
      <c r="X4782" s="402"/>
      <c r="Y4782" s="402"/>
      <c r="Z4782" s="402"/>
    </row>
    <row r="4783" spans="23:26" x14ac:dyDescent="0.2">
      <c r="W4783" s="402"/>
      <c r="X4783" s="402"/>
      <c r="Y4783" s="402"/>
      <c r="Z4783" s="402"/>
    </row>
    <row r="4784" spans="23:26" x14ac:dyDescent="0.2">
      <c r="W4784" s="402"/>
      <c r="X4784" s="402"/>
      <c r="Y4784" s="402"/>
      <c r="Z4784" s="402"/>
    </row>
    <row r="4785" spans="23:26" x14ac:dyDescent="0.2">
      <c r="W4785" s="402"/>
      <c r="X4785" s="402"/>
      <c r="Y4785" s="402"/>
      <c r="Z4785" s="402"/>
    </row>
    <row r="4786" spans="23:26" x14ac:dyDescent="0.2">
      <c r="W4786" s="402"/>
      <c r="X4786" s="402"/>
      <c r="Y4786" s="402"/>
      <c r="Z4786" s="402"/>
    </row>
    <row r="4787" spans="23:26" x14ac:dyDescent="0.2">
      <c r="W4787" s="402"/>
      <c r="X4787" s="402"/>
      <c r="Y4787" s="402"/>
      <c r="Z4787" s="402"/>
    </row>
    <row r="4788" spans="23:26" x14ac:dyDescent="0.2">
      <c r="W4788" s="402"/>
      <c r="X4788" s="402"/>
      <c r="Y4788" s="402"/>
      <c r="Z4788" s="402"/>
    </row>
    <row r="4789" spans="23:26" x14ac:dyDescent="0.2">
      <c r="W4789" s="402"/>
      <c r="X4789" s="402"/>
      <c r="Y4789" s="402"/>
      <c r="Z4789" s="402"/>
    </row>
    <row r="4790" spans="23:26" x14ac:dyDescent="0.2">
      <c r="W4790" s="402"/>
      <c r="X4790" s="402"/>
      <c r="Y4790" s="402"/>
      <c r="Z4790" s="402"/>
    </row>
    <row r="4791" spans="23:26" x14ac:dyDescent="0.2">
      <c r="W4791" s="402"/>
      <c r="X4791" s="402"/>
      <c r="Y4791" s="402"/>
      <c r="Z4791" s="402"/>
    </row>
    <row r="4792" spans="23:26" x14ac:dyDescent="0.2">
      <c r="W4792" s="402"/>
      <c r="X4792" s="402"/>
      <c r="Y4792" s="402"/>
      <c r="Z4792" s="402"/>
    </row>
    <row r="4793" spans="23:26" x14ac:dyDescent="0.2">
      <c r="W4793" s="402"/>
      <c r="X4793" s="402"/>
      <c r="Y4793" s="402"/>
      <c r="Z4793" s="402"/>
    </row>
    <row r="4794" spans="23:26" x14ac:dyDescent="0.2">
      <c r="W4794" s="402"/>
      <c r="X4794" s="402"/>
      <c r="Y4794" s="402"/>
      <c r="Z4794" s="402"/>
    </row>
    <row r="4795" spans="23:26" x14ac:dyDescent="0.2">
      <c r="W4795" s="402"/>
      <c r="X4795" s="402"/>
      <c r="Y4795" s="402"/>
      <c r="Z4795" s="402"/>
    </row>
    <row r="4796" spans="23:26" x14ac:dyDescent="0.2">
      <c r="W4796" s="402"/>
      <c r="X4796" s="402"/>
      <c r="Y4796" s="402"/>
      <c r="Z4796" s="402"/>
    </row>
    <row r="4797" spans="23:26" x14ac:dyDescent="0.2">
      <c r="W4797" s="402"/>
      <c r="X4797" s="402"/>
      <c r="Y4797" s="402"/>
      <c r="Z4797" s="402"/>
    </row>
    <row r="4798" spans="23:26" x14ac:dyDescent="0.2">
      <c r="W4798" s="402"/>
      <c r="X4798" s="402"/>
      <c r="Y4798" s="402"/>
      <c r="Z4798" s="402"/>
    </row>
    <row r="4799" spans="23:26" x14ac:dyDescent="0.2">
      <c r="W4799" s="402"/>
      <c r="X4799" s="402"/>
      <c r="Y4799" s="402"/>
      <c r="Z4799" s="402"/>
    </row>
    <row r="4800" spans="23:26" x14ac:dyDescent="0.2">
      <c r="W4800" s="402"/>
      <c r="X4800" s="402"/>
      <c r="Y4800" s="402"/>
      <c r="Z4800" s="402"/>
    </row>
    <row r="4801" spans="23:26" x14ac:dyDescent="0.2">
      <c r="W4801" s="402"/>
      <c r="X4801" s="402"/>
      <c r="Y4801" s="402"/>
      <c r="Z4801" s="402"/>
    </row>
    <row r="4802" spans="23:26" x14ac:dyDescent="0.2">
      <c r="W4802" s="402"/>
      <c r="X4802" s="402"/>
      <c r="Y4802" s="402"/>
      <c r="Z4802" s="402"/>
    </row>
    <row r="4803" spans="23:26" x14ac:dyDescent="0.2">
      <c r="W4803" s="402"/>
      <c r="X4803" s="402"/>
      <c r="Y4803" s="402"/>
      <c r="Z4803" s="402"/>
    </row>
    <row r="4804" spans="23:26" x14ac:dyDescent="0.2">
      <c r="W4804" s="402"/>
      <c r="X4804" s="402"/>
      <c r="Y4804" s="402"/>
      <c r="Z4804" s="402"/>
    </row>
    <row r="4805" spans="23:26" x14ac:dyDescent="0.2">
      <c r="W4805" s="402"/>
      <c r="X4805" s="402"/>
      <c r="Y4805" s="402"/>
      <c r="Z4805" s="402"/>
    </row>
    <row r="4806" spans="23:26" x14ac:dyDescent="0.2">
      <c r="W4806" s="402"/>
      <c r="X4806" s="402"/>
      <c r="Y4806" s="402"/>
      <c r="Z4806" s="402"/>
    </row>
    <row r="4807" spans="23:26" x14ac:dyDescent="0.2">
      <c r="W4807" s="402"/>
      <c r="X4807" s="402"/>
      <c r="Y4807" s="402"/>
      <c r="Z4807" s="402"/>
    </row>
    <row r="4808" spans="23:26" x14ac:dyDescent="0.2">
      <c r="W4808" s="402"/>
      <c r="X4808" s="402"/>
      <c r="Y4808" s="402"/>
      <c r="Z4808" s="402"/>
    </row>
    <row r="4809" spans="23:26" x14ac:dyDescent="0.2">
      <c r="W4809" s="402"/>
      <c r="X4809" s="402"/>
      <c r="Y4809" s="402"/>
      <c r="Z4809" s="402"/>
    </row>
    <row r="4810" spans="23:26" x14ac:dyDescent="0.2">
      <c r="W4810" s="402"/>
      <c r="X4810" s="402"/>
      <c r="Y4810" s="402"/>
      <c r="Z4810" s="402"/>
    </row>
    <row r="4811" spans="23:26" x14ac:dyDescent="0.2">
      <c r="W4811" s="402"/>
      <c r="X4811" s="402"/>
      <c r="Y4811" s="402"/>
      <c r="Z4811" s="402"/>
    </row>
    <row r="4812" spans="23:26" x14ac:dyDescent="0.2">
      <c r="W4812" s="402"/>
      <c r="X4812" s="402"/>
      <c r="Y4812" s="402"/>
      <c r="Z4812" s="402"/>
    </row>
    <row r="4813" spans="23:26" x14ac:dyDescent="0.2">
      <c r="W4813" s="402"/>
      <c r="X4813" s="402"/>
      <c r="Y4813" s="402"/>
      <c r="Z4813" s="402"/>
    </row>
    <row r="4814" spans="23:26" x14ac:dyDescent="0.2">
      <c r="W4814" s="402"/>
      <c r="X4814" s="402"/>
      <c r="Y4814" s="402"/>
      <c r="Z4814" s="402"/>
    </row>
    <row r="4815" spans="23:26" x14ac:dyDescent="0.2">
      <c r="W4815" s="402"/>
      <c r="X4815" s="402"/>
      <c r="Y4815" s="402"/>
      <c r="Z4815" s="402"/>
    </row>
    <row r="4816" spans="23:26" x14ac:dyDescent="0.2">
      <c r="W4816" s="402"/>
      <c r="X4816" s="402"/>
      <c r="Y4816" s="402"/>
      <c r="Z4816" s="402"/>
    </row>
    <row r="4817" spans="23:26" x14ac:dyDescent="0.2">
      <c r="W4817" s="402"/>
      <c r="X4817" s="402"/>
      <c r="Y4817" s="402"/>
      <c r="Z4817" s="402"/>
    </row>
    <row r="4818" spans="23:26" x14ac:dyDescent="0.2">
      <c r="W4818" s="402"/>
      <c r="X4818" s="402"/>
      <c r="Y4818" s="402"/>
      <c r="Z4818" s="402"/>
    </row>
    <row r="4819" spans="23:26" x14ac:dyDescent="0.2">
      <c r="W4819" s="402"/>
      <c r="X4819" s="402"/>
      <c r="Y4819" s="402"/>
      <c r="Z4819" s="402"/>
    </row>
    <row r="4820" spans="23:26" x14ac:dyDescent="0.2">
      <c r="W4820" s="402"/>
      <c r="X4820" s="402"/>
      <c r="Y4820" s="402"/>
      <c r="Z4820" s="402"/>
    </row>
    <row r="4821" spans="23:26" x14ac:dyDescent="0.2">
      <c r="W4821" s="402"/>
      <c r="X4821" s="402"/>
      <c r="Y4821" s="402"/>
      <c r="Z4821" s="402"/>
    </row>
    <row r="4822" spans="23:26" x14ac:dyDescent="0.2">
      <c r="W4822" s="402"/>
      <c r="X4822" s="402"/>
      <c r="Y4822" s="402"/>
      <c r="Z4822" s="402"/>
    </row>
    <row r="4823" spans="23:26" x14ac:dyDescent="0.2">
      <c r="W4823" s="402"/>
      <c r="X4823" s="402"/>
      <c r="Y4823" s="402"/>
      <c r="Z4823" s="402"/>
    </row>
    <row r="4824" spans="23:26" x14ac:dyDescent="0.2">
      <c r="W4824" s="402"/>
      <c r="X4824" s="402"/>
      <c r="Y4824" s="402"/>
      <c r="Z4824" s="402"/>
    </row>
    <row r="4825" spans="23:26" x14ac:dyDescent="0.2">
      <c r="W4825" s="402"/>
      <c r="X4825" s="402"/>
      <c r="Y4825" s="402"/>
      <c r="Z4825" s="402"/>
    </row>
    <row r="4826" spans="23:26" x14ac:dyDescent="0.2">
      <c r="W4826" s="402"/>
      <c r="X4826" s="402"/>
      <c r="Y4826" s="402"/>
      <c r="Z4826" s="402"/>
    </row>
    <row r="4827" spans="23:26" x14ac:dyDescent="0.2">
      <c r="W4827" s="402"/>
      <c r="X4827" s="402"/>
      <c r="Y4827" s="402"/>
      <c r="Z4827" s="402"/>
    </row>
    <row r="4828" spans="23:26" x14ac:dyDescent="0.2">
      <c r="W4828" s="402"/>
      <c r="X4828" s="402"/>
      <c r="Y4828" s="402"/>
      <c r="Z4828" s="402"/>
    </row>
    <row r="4829" spans="23:26" x14ac:dyDescent="0.2">
      <c r="W4829" s="402"/>
      <c r="X4829" s="402"/>
      <c r="Y4829" s="402"/>
      <c r="Z4829" s="402"/>
    </row>
    <row r="4830" spans="23:26" x14ac:dyDescent="0.2">
      <c r="W4830" s="402"/>
      <c r="X4830" s="402"/>
      <c r="Y4830" s="402"/>
      <c r="Z4830" s="402"/>
    </row>
    <row r="4831" spans="23:26" x14ac:dyDescent="0.2">
      <c r="W4831" s="402"/>
      <c r="X4831" s="402"/>
      <c r="Y4831" s="402"/>
      <c r="Z4831" s="402"/>
    </row>
    <row r="4832" spans="23:26" x14ac:dyDescent="0.2">
      <c r="W4832" s="402"/>
      <c r="X4832" s="402"/>
      <c r="Y4832" s="402"/>
      <c r="Z4832" s="402"/>
    </row>
    <row r="4833" spans="23:26" x14ac:dyDescent="0.2">
      <c r="W4833" s="402"/>
      <c r="X4833" s="402"/>
      <c r="Y4833" s="402"/>
      <c r="Z4833" s="402"/>
    </row>
    <row r="4834" spans="23:26" x14ac:dyDescent="0.2">
      <c r="W4834" s="402"/>
      <c r="X4834" s="402"/>
      <c r="Y4834" s="402"/>
      <c r="Z4834" s="402"/>
    </row>
    <row r="4835" spans="23:26" x14ac:dyDescent="0.2">
      <c r="W4835" s="402"/>
      <c r="X4835" s="402"/>
      <c r="Y4835" s="402"/>
      <c r="Z4835" s="402"/>
    </row>
    <row r="4836" spans="23:26" x14ac:dyDescent="0.2">
      <c r="W4836" s="402"/>
      <c r="X4836" s="402"/>
      <c r="Y4836" s="402"/>
      <c r="Z4836" s="402"/>
    </row>
    <row r="4837" spans="23:26" x14ac:dyDescent="0.2">
      <c r="W4837" s="402"/>
      <c r="X4837" s="402"/>
      <c r="Y4837" s="402"/>
      <c r="Z4837" s="402"/>
    </row>
    <row r="4838" spans="23:26" x14ac:dyDescent="0.2">
      <c r="W4838" s="402"/>
      <c r="X4838" s="402"/>
      <c r="Y4838" s="402"/>
      <c r="Z4838" s="402"/>
    </row>
    <row r="4839" spans="23:26" x14ac:dyDescent="0.2">
      <c r="W4839" s="402"/>
      <c r="X4839" s="402"/>
      <c r="Y4839" s="402"/>
      <c r="Z4839" s="402"/>
    </row>
    <row r="4840" spans="23:26" x14ac:dyDescent="0.2">
      <c r="W4840" s="402"/>
      <c r="X4840" s="402"/>
      <c r="Y4840" s="402"/>
      <c r="Z4840" s="402"/>
    </row>
    <row r="4841" spans="23:26" x14ac:dyDescent="0.2">
      <c r="W4841" s="402"/>
      <c r="X4841" s="402"/>
      <c r="Y4841" s="402"/>
      <c r="Z4841" s="402"/>
    </row>
    <row r="4842" spans="23:26" x14ac:dyDescent="0.2">
      <c r="W4842" s="402"/>
      <c r="X4842" s="402"/>
      <c r="Y4842" s="402"/>
      <c r="Z4842" s="402"/>
    </row>
    <row r="4843" spans="23:26" x14ac:dyDescent="0.2">
      <c r="W4843" s="402"/>
      <c r="X4843" s="402"/>
      <c r="Y4843" s="402"/>
      <c r="Z4843" s="402"/>
    </row>
    <row r="4844" spans="23:26" x14ac:dyDescent="0.2">
      <c r="W4844" s="402"/>
      <c r="X4844" s="402"/>
      <c r="Y4844" s="402"/>
      <c r="Z4844" s="402"/>
    </row>
    <row r="4845" spans="23:26" x14ac:dyDescent="0.2">
      <c r="W4845" s="402"/>
      <c r="X4845" s="402"/>
      <c r="Y4845" s="402"/>
      <c r="Z4845" s="402"/>
    </row>
    <row r="4846" spans="23:26" x14ac:dyDescent="0.2">
      <c r="W4846" s="402"/>
      <c r="X4846" s="402"/>
      <c r="Y4846" s="402"/>
      <c r="Z4846" s="402"/>
    </row>
    <row r="4847" spans="23:26" x14ac:dyDescent="0.2">
      <c r="W4847" s="402"/>
      <c r="X4847" s="402"/>
      <c r="Y4847" s="402"/>
      <c r="Z4847" s="402"/>
    </row>
    <row r="4848" spans="23:26" x14ac:dyDescent="0.2">
      <c r="W4848" s="402"/>
      <c r="X4848" s="402"/>
      <c r="Y4848" s="402"/>
      <c r="Z4848" s="402"/>
    </row>
    <row r="4849" spans="23:26" x14ac:dyDescent="0.2">
      <c r="W4849" s="402"/>
      <c r="X4849" s="402"/>
      <c r="Y4849" s="402"/>
      <c r="Z4849" s="402"/>
    </row>
    <row r="4850" spans="23:26" x14ac:dyDescent="0.2">
      <c r="W4850" s="402"/>
      <c r="X4850" s="402"/>
      <c r="Y4850" s="402"/>
      <c r="Z4850" s="402"/>
    </row>
    <row r="4851" spans="23:26" x14ac:dyDescent="0.2">
      <c r="W4851" s="402"/>
      <c r="X4851" s="402"/>
      <c r="Y4851" s="402"/>
      <c r="Z4851" s="402"/>
    </row>
    <row r="4852" spans="23:26" x14ac:dyDescent="0.2">
      <c r="W4852" s="402"/>
      <c r="X4852" s="402"/>
      <c r="Y4852" s="402"/>
      <c r="Z4852" s="402"/>
    </row>
    <row r="4853" spans="23:26" x14ac:dyDescent="0.2">
      <c r="W4853" s="402"/>
      <c r="X4853" s="402"/>
      <c r="Y4853" s="402"/>
      <c r="Z4853" s="402"/>
    </row>
    <row r="4854" spans="23:26" x14ac:dyDescent="0.2">
      <c r="W4854" s="402"/>
      <c r="X4854" s="402"/>
      <c r="Y4854" s="402"/>
      <c r="Z4854" s="402"/>
    </row>
    <row r="4855" spans="23:26" x14ac:dyDescent="0.2">
      <c r="W4855" s="402"/>
      <c r="X4855" s="402"/>
      <c r="Y4855" s="402"/>
      <c r="Z4855" s="402"/>
    </row>
    <row r="4856" spans="23:26" x14ac:dyDescent="0.2">
      <c r="W4856" s="402"/>
      <c r="X4856" s="402"/>
      <c r="Y4856" s="402"/>
      <c r="Z4856" s="402"/>
    </row>
    <row r="4857" spans="23:26" x14ac:dyDescent="0.2">
      <c r="W4857" s="402"/>
      <c r="X4857" s="402"/>
      <c r="Y4857" s="402"/>
      <c r="Z4857" s="402"/>
    </row>
    <row r="4858" spans="23:26" x14ac:dyDescent="0.2">
      <c r="W4858" s="402"/>
      <c r="X4858" s="402"/>
      <c r="Y4858" s="402"/>
      <c r="Z4858" s="402"/>
    </row>
    <row r="4859" spans="23:26" x14ac:dyDescent="0.2">
      <c r="W4859" s="402"/>
      <c r="X4859" s="402"/>
      <c r="Y4859" s="402"/>
      <c r="Z4859" s="402"/>
    </row>
    <row r="4860" spans="23:26" x14ac:dyDescent="0.2">
      <c r="W4860" s="402"/>
      <c r="X4860" s="402"/>
      <c r="Y4860" s="402"/>
      <c r="Z4860" s="402"/>
    </row>
    <row r="4861" spans="23:26" x14ac:dyDescent="0.2">
      <c r="W4861" s="402"/>
      <c r="X4861" s="402"/>
      <c r="Y4861" s="402"/>
      <c r="Z4861" s="402"/>
    </row>
    <row r="4862" spans="23:26" x14ac:dyDescent="0.2">
      <c r="W4862" s="402"/>
      <c r="X4862" s="402"/>
      <c r="Y4862" s="402"/>
      <c r="Z4862" s="402"/>
    </row>
    <row r="4863" spans="23:26" x14ac:dyDescent="0.2">
      <c r="W4863" s="402"/>
      <c r="X4863" s="402"/>
      <c r="Y4863" s="402"/>
      <c r="Z4863" s="402"/>
    </row>
    <row r="4864" spans="23:26" x14ac:dyDescent="0.2">
      <c r="W4864" s="402"/>
      <c r="X4864" s="402"/>
      <c r="Y4864" s="402"/>
      <c r="Z4864" s="402"/>
    </row>
    <row r="4865" spans="23:26" x14ac:dyDescent="0.2">
      <c r="W4865" s="402"/>
      <c r="X4865" s="402"/>
      <c r="Y4865" s="402"/>
      <c r="Z4865" s="402"/>
    </row>
    <row r="4866" spans="23:26" x14ac:dyDescent="0.2">
      <c r="W4866" s="402"/>
      <c r="X4866" s="402"/>
      <c r="Y4866" s="402"/>
      <c r="Z4866" s="402"/>
    </row>
    <row r="4867" spans="23:26" x14ac:dyDescent="0.2">
      <c r="W4867" s="402"/>
      <c r="X4867" s="402"/>
      <c r="Y4867" s="402"/>
      <c r="Z4867" s="402"/>
    </row>
    <row r="4868" spans="23:26" x14ac:dyDescent="0.2">
      <c r="W4868" s="402"/>
      <c r="X4868" s="402"/>
      <c r="Y4868" s="402"/>
      <c r="Z4868" s="402"/>
    </row>
    <row r="4869" spans="23:26" x14ac:dyDescent="0.2">
      <c r="W4869" s="402"/>
      <c r="X4869" s="402"/>
      <c r="Y4869" s="402"/>
      <c r="Z4869" s="402"/>
    </row>
    <row r="4870" spans="23:26" x14ac:dyDescent="0.2">
      <c r="W4870" s="402"/>
      <c r="X4870" s="402"/>
      <c r="Y4870" s="402"/>
      <c r="Z4870" s="402"/>
    </row>
    <row r="4871" spans="23:26" x14ac:dyDescent="0.2">
      <c r="W4871" s="402"/>
      <c r="X4871" s="402"/>
      <c r="Y4871" s="402"/>
      <c r="Z4871" s="402"/>
    </row>
    <row r="4872" spans="23:26" x14ac:dyDescent="0.2">
      <c r="W4872" s="402"/>
      <c r="X4872" s="402"/>
      <c r="Y4872" s="402"/>
      <c r="Z4872" s="402"/>
    </row>
    <row r="4873" spans="23:26" x14ac:dyDescent="0.2">
      <c r="W4873" s="402"/>
      <c r="X4873" s="402"/>
      <c r="Y4873" s="402"/>
      <c r="Z4873" s="402"/>
    </row>
    <row r="4874" spans="23:26" x14ac:dyDescent="0.2">
      <c r="W4874" s="402"/>
      <c r="X4874" s="402"/>
      <c r="Y4874" s="402"/>
      <c r="Z4874" s="402"/>
    </row>
    <row r="4875" spans="23:26" x14ac:dyDescent="0.2">
      <c r="W4875" s="402"/>
      <c r="X4875" s="402"/>
      <c r="Y4875" s="402"/>
      <c r="Z4875" s="402"/>
    </row>
    <row r="4876" spans="23:26" x14ac:dyDescent="0.2">
      <c r="W4876" s="402"/>
      <c r="X4876" s="402"/>
      <c r="Y4876" s="402"/>
      <c r="Z4876" s="402"/>
    </row>
    <row r="4877" spans="23:26" x14ac:dyDescent="0.2">
      <c r="W4877" s="402"/>
      <c r="X4877" s="402"/>
      <c r="Y4877" s="402"/>
      <c r="Z4877" s="402"/>
    </row>
    <row r="4878" spans="23:26" x14ac:dyDescent="0.2">
      <c r="W4878" s="402"/>
      <c r="X4878" s="402"/>
      <c r="Y4878" s="402"/>
      <c r="Z4878" s="402"/>
    </row>
    <row r="4879" spans="23:26" x14ac:dyDescent="0.2">
      <c r="W4879" s="402"/>
      <c r="X4879" s="402"/>
      <c r="Y4879" s="402"/>
      <c r="Z4879" s="402"/>
    </row>
    <row r="4880" spans="23:26" x14ac:dyDescent="0.2">
      <c r="W4880" s="402"/>
      <c r="X4880" s="402"/>
      <c r="Y4880" s="402"/>
      <c r="Z4880" s="402"/>
    </row>
    <row r="4881" spans="23:26" x14ac:dyDescent="0.2">
      <c r="W4881" s="402"/>
      <c r="X4881" s="402"/>
      <c r="Y4881" s="402"/>
      <c r="Z4881" s="402"/>
    </row>
    <row r="4882" spans="23:26" x14ac:dyDescent="0.2">
      <c r="W4882" s="402"/>
      <c r="X4882" s="402"/>
      <c r="Y4882" s="402"/>
      <c r="Z4882" s="402"/>
    </row>
    <row r="4883" spans="23:26" x14ac:dyDescent="0.2">
      <c r="W4883" s="402"/>
      <c r="X4883" s="402"/>
      <c r="Y4883" s="402"/>
      <c r="Z4883" s="402"/>
    </row>
    <row r="4884" spans="23:26" x14ac:dyDescent="0.2">
      <c r="W4884" s="402"/>
      <c r="X4884" s="402"/>
      <c r="Y4884" s="402"/>
      <c r="Z4884" s="402"/>
    </row>
    <row r="4885" spans="23:26" x14ac:dyDescent="0.2">
      <c r="W4885" s="402"/>
      <c r="X4885" s="402"/>
      <c r="Y4885" s="402"/>
      <c r="Z4885" s="402"/>
    </row>
    <row r="4886" spans="23:26" x14ac:dyDescent="0.2">
      <c r="W4886" s="402"/>
      <c r="X4886" s="402"/>
      <c r="Y4886" s="402"/>
      <c r="Z4886" s="402"/>
    </row>
    <row r="4887" spans="23:26" x14ac:dyDescent="0.2">
      <c r="W4887" s="402"/>
      <c r="X4887" s="402"/>
      <c r="Y4887" s="402"/>
      <c r="Z4887" s="402"/>
    </row>
    <row r="4888" spans="23:26" x14ac:dyDescent="0.2">
      <c r="W4888" s="402"/>
      <c r="X4888" s="402"/>
      <c r="Y4888" s="402"/>
      <c r="Z4888" s="402"/>
    </row>
    <row r="4889" spans="23:26" x14ac:dyDescent="0.2">
      <c r="W4889" s="402"/>
      <c r="X4889" s="402"/>
      <c r="Y4889" s="402"/>
      <c r="Z4889" s="402"/>
    </row>
    <row r="4890" spans="23:26" x14ac:dyDescent="0.2">
      <c r="W4890" s="402"/>
      <c r="X4890" s="402"/>
      <c r="Y4890" s="402"/>
      <c r="Z4890" s="402"/>
    </row>
    <row r="4891" spans="23:26" x14ac:dyDescent="0.2">
      <c r="W4891" s="402"/>
      <c r="X4891" s="402"/>
      <c r="Y4891" s="402"/>
      <c r="Z4891" s="402"/>
    </row>
    <row r="4892" spans="23:26" x14ac:dyDescent="0.2">
      <c r="W4892" s="402"/>
      <c r="X4892" s="402"/>
      <c r="Y4892" s="402"/>
      <c r="Z4892" s="402"/>
    </row>
    <row r="4893" spans="23:26" x14ac:dyDescent="0.2">
      <c r="W4893" s="402"/>
      <c r="X4893" s="402"/>
      <c r="Y4893" s="402"/>
      <c r="Z4893" s="402"/>
    </row>
    <row r="4894" spans="23:26" x14ac:dyDescent="0.2">
      <c r="W4894" s="402"/>
      <c r="X4894" s="402"/>
      <c r="Y4894" s="402"/>
      <c r="Z4894" s="402"/>
    </row>
    <row r="4895" spans="23:26" x14ac:dyDescent="0.2">
      <c r="W4895" s="402"/>
      <c r="X4895" s="402"/>
      <c r="Y4895" s="402"/>
      <c r="Z4895" s="402"/>
    </row>
    <row r="4896" spans="23:26" x14ac:dyDescent="0.2">
      <c r="W4896" s="402"/>
      <c r="X4896" s="402"/>
      <c r="Y4896" s="402"/>
      <c r="Z4896" s="402"/>
    </row>
    <row r="4897" spans="23:26" x14ac:dyDescent="0.2">
      <c r="W4897" s="402"/>
      <c r="X4897" s="402"/>
      <c r="Y4897" s="402"/>
      <c r="Z4897" s="402"/>
    </row>
    <row r="4898" spans="23:26" x14ac:dyDescent="0.2">
      <c r="W4898" s="402"/>
      <c r="X4898" s="402"/>
      <c r="Y4898" s="402"/>
      <c r="Z4898" s="402"/>
    </row>
    <row r="4899" spans="23:26" x14ac:dyDescent="0.2">
      <c r="W4899" s="402"/>
      <c r="X4899" s="402"/>
      <c r="Y4899" s="402"/>
      <c r="Z4899" s="402"/>
    </row>
    <row r="4900" spans="23:26" x14ac:dyDescent="0.2">
      <c r="W4900" s="402"/>
      <c r="X4900" s="402"/>
      <c r="Y4900" s="402"/>
      <c r="Z4900" s="402"/>
    </row>
    <row r="4901" spans="23:26" x14ac:dyDescent="0.2">
      <c r="W4901" s="402"/>
      <c r="X4901" s="402"/>
      <c r="Y4901" s="402"/>
      <c r="Z4901" s="402"/>
    </row>
    <row r="4902" spans="23:26" x14ac:dyDescent="0.2">
      <c r="W4902" s="402"/>
      <c r="X4902" s="402"/>
      <c r="Y4902" s="402"/>
      <c r="Z4902" s="402"/>
    </row>
    <row r="4903" spans="23:26" x14ac:dyDescent="0.2">
      <c r="W4903" s="402"/>
      <c r="X4903" s="402"/>
      <c r="Y4903" s="402"/>
      <c r="Z4903" s="402"/>
    </row>
    <row r="4904" spans="23:26" x14ac:dyDescent="0.2">
      <c r="W4904" s="402"/>
      <c r="X4904" s="402"/>
      <c r="Y4904" s="402"/>
      <c r="Z4904" s="402"/>
    </row>
    <row r="4905" spans="23:26" x14ac:dyDescent="0.2">
      <c r="W4905" s="402"/>
      <c r="X4905" s="402"/>
      <c r="Y4905" s="402"/>
      <c r="Z4905" s="402"/>
    </row>
    <row r="4906" spans="23:26" x14ac:dyDescent="0.2">
      <c r="W4906" s="402"/>
      <c r="X4906" s="402"/>
      <c r="Y4906" s="402"/>
      <c r="Z4906" s="402"/>
    </row>
    <row r="4907" spans="23:26" x14ac:dyDescent="0.2">
      <c r="W4907" s="402"/>
      <c r="X4907" s="402"/>
      <c r="Y4907" s="402"/>
      <c r="Z4907" s="402"/>
    </row>
    <row r="4908" spans="23:26" x14ac:dyDescent="0.2">
      <c r="W4908" s="402"/>
      <c r="X4908" s="402"/>
      <c r="Y4908" s="402"/>
      <c r="Z4908" s="402"/>
    </row>
    <row r="4909" spans="23:26" x14ac:dyDescent="0.2">
      <c r="W4909" s="402"/>
      <c r="X4909" s="402"/>
      <c r="Y4909" s="402"/>
      <c r="Z4909" s="402"/>
    </row>
    <row r="4910" spans="23:26" x14ac:dyDescent="0.2">
      <c r="W4910" s="402"/>
      <c r="X4910" s="402"/>
      <c r="Y4910" s="402"/>
      <c r="Z4910" s="402"/>
    </row>
    <row r="4911" spans="23:26" x14ac:dyDescent="0.2">
      <c r="W4911" s="402"/>
      <c r="X4911" s="402"/>
      <c r="Y4911" s="402"/>
      <c r="Z4911" s="402"/>
    </row>
    <row r="4912" spans="23:26" x14ac:dyDescent="0.2">
      <c r="W4912" s="402"/>
      <c r="X4912" s="402"/>
      <c r="Y4912" s="402"/>
      <c r="Z4912" s="402"/>
    </row>
    <row r="4913" spans="23:26" x14ac:dyDescent="0.2">
      <c r="W4913" s="402"/>
      <c r="X4913" s="402"/>
      <c r="Y4913" s="402"/>
      <c r="Z4913" s="402"/>
    </row>
    <row r="4914" spans="23:26" x14ac:dyDescent="0.2">
      <c r="W4914" s="402"/>
      <c r="X4914" s="402"/>
      <c r="Y4914" s="402"/>
      <c r="Z4914" s="402"/>
    </row>
    <row r="4915" spans="23:26" x14ac:dyDescent="0.2">
      <c r="W4915" s="402"/>
      <c r="X4915" s="402"/>
      <c r="Y4915" s="402"/>
      <c r="Z4915" s="402"/>
    </row>
    <row r="4916" spans="23:26" x14ac:dyDescent="0.2">
      <c r="W4916" s="402"/>
      <c r="X4916" s="402"/>
      <c r="Y4916" s="402"/>
      <c r="Z4916" s="402"/>
    </row>
    <row r="4917" spans="23:26" x14ac:dyDescent="0.2">
      <c r="W4917" s="402"/>
      <c r="X4917" s="402"/>
      <c r="Y4917" s="402"/>
      <c r="Z4917" s="402"/>
    </row>
    <row r="4918" spans="23:26" x14ac:dyDescent="0.2">
      <c r="W4918" s="402"/>
      <c r="X4918" s="402"/>
      <c r="Y4918" s="402"/>
      <c r="Z4918" s="402"/>
    </row>
    <row r="4919" spans="23:26" x14ac:dyDescent="0.2">
      <c r="W4919" s="402"/>
      <c r="X4919" s="402"/>
      <c r="Y4919" s="402"/>
      <c r="Z4919" s="402"/>
    </row>
    <row r="4920" spans="23:26" x14ac:dyDescent="0.2">
      <c r="W4920" s="402"/>
      <c r="X4920" s="402"/>
      <c r="Y4920" s="402"/>
      <c r="Z4920" s="402"/>
    </row>
    <row r="4921" spans="23:26" x14ac:dyDescent="0.2">
      <c r="W4921" s="402"/>
      <c r="X4921" s="402"/>
      <c r="Y4921" s="402"/>
      <c r="Z4921" s="402"/>
    </row>
    <row r="4922" spans="23:26" x14ac:dyDescent="0.2">
      <c r="W4922" s="402"/>
      <c r="X4922" s="402"/>
      <c r="Y4922" s="402"/>
      <c r="Z4922" s="402"/>
    </row>
    <row r="4923" spans="23:26" x14ac:dyDescent="0.2">
      <c r="W4923" s="402"/>
      <c r="X4923" s="402"/>
      <c r="Y4923" s="402"/>
      <c r="Z4923" s="402"/>
    </row>
    <row r="4924" spans="23:26" x14ac:dyDescent="0.2">
      <c r="W4924" s="402"/>
      <c r="X4924" s="402"/>
      <c r="Y4924" s="402"/>
      <c r="Z4924" s="402"/>
    </row>
    <row r="4925" spans="23:26" x14ac:dyDescent="0.2">
      <c r="W4925" s="402"/>
      <c r="X4925" s="402"/>
      <c r="Y4925" s="402"/>
      <c r="Z4925" s="402"/>
    </row>
    <row r="4926" spans="23:26" x14ac:dyDescent="0.2">
      <c r="W4926" s="402"/>
      <c r="X4926" s="402"/>
      <c r="Y4926" s="402"/>
      <c r="Z4926" s="402"/>
    </row>
    <row r="4927" spans="23:26" x14ac:dyDescent="0.2">
      <c r="W4927" s="402"/>
      <c r="X4927" s="402"/>
      <c r="Y4927" s="402"/>
      <c r="Z4927" s="402"/>
    </row>
    <row r="4928" spans="23:26" x14ac:dyDescent="0.2">
      <c r="W4928" s="402"/>
      <c r="X4928" s="402"/>
      <c r="Y4928" s="402"/>
      <c r="Z4928" s="402"/>
    </row>
    <row r="4929" spans="23:26" x14ac:dyDescent="0.2">
      <c r="W4929" s="402"/>
      <c r="X4929" s="402"/>
      <c r="Y4929" s="402"/>
      <c r="Z4929" s="402"/>
    </row>
    <row r="4930" spans="23:26" x14ac:dyDescent="0.2">
      <c r="W4930" s="402"/>
      <c r="X4930" s="402"/>
      <c r="Y4930" s="402"/>
      <c r="Z4930" s="402"/>
    </row>
    <row r="4931" spans="23:26" x14ac:dyDescent="0.2">
      <c r="W4931" s="402"/>
      <c r="X4931" s="402"/>
      <c r="Y4931" s="402"/>
      <c r="Z4931" s="402"/>
    </row>
    <row r="4932" spans="23:26" x14ac:dyDescent="0.2">
      <c r="W4932" s="402"/>
      <c r="X4932" s="402"/>
      <c r="Y4932" s="402"/>
      <c r="Z4932" s="402"/>
    </row>
    <row r="4933" spans="23:26" x14ac:dyDescent="0.2">
      <c r="W4933" s="402"/>
      <c r="X4933" s="402"/>
      <c r="Y4933" s="402"/>
      <c r="Z4933" s="402"/>
    </row>
    <row r="4934" spans="23:26" x14ac:dyDescent="0.2">
      <c r="W4934" s="402"/>
      <c r="X4934" s="402"/>
      <c r="Y4934" s="402"/>
      <c r="Z4934" s="402"/>
    </row>
    <row r="4935" spans="23:26" x14ac:dyDescent="0.2">
      <c r="W4935" s="402"/>
      <c r="X4935" s="402"/>
      <c r="Y4935" s="402"/>
      <c r="Z4935" s="402"/>
    </row>
    <row r="4936" spans="23:26" x14ac:dyDescent="0.2">
      <c r="W4936" s="402"/>
      <c r="X4936" s="402"/>
      <c r="Y4936" s="402"/>
      <c r="Z4936" s="402"/>
    </row>
    <row r="4937" spans="23:26" x14ac:dyDescent="0.2">
      <c r="W4937" s="402"/>
      <c r="X4937" s="402"/>
      <c r="Y4937" s="402"/>
      <c r="Z4937" s="402"/>
    </row>
    <row r="4938" spans="23:26" x14ac:dyDescent="0.2">
      <c r="W4938" s="402"/>
      <c r="X4938" s="402"/>
      <c r="Y4938" s="402"/>
      <c r="Z4938" s="402"/>
    </row>
    <row r="4939" spans="23:26" x14ac:dyDescent="0.2">
      <c r="W4939" s="402"/>
      <c r="X4939" s="402"/>
      <c r="Y4939" s="402"/>
      <c r="Z4939" s="402"/>
    </row>
    <row r="4940" spans="23:26" x14ac:dyDescent="0.2">
      <c r="W4940" s="402"/>
      <c r="X4940" s="402"/>
      <c r="Y4940" s="402"/>
      <c r="Z4940" s="402"/>
    </row>
    <row r="4941" spans="23:26" x14ac:dyDescent="0.2">
      <c r="W4941" s="402"/>
      <c r="X4941" s="402"/>
      <c r="Y4941" s="402"/>
      <c r="Z4941" s="402"/>
    </row>
    <row r="4942" spans="23:26" x14ac:dyDescent="0.2">
      <c r="W4942" s="402"/>
      <c r="X4942" s="402"/>
      <c r="Y4942" s="402"/>
      <c r="Z4942" s="402"/>
    </row>
    <row r="4943" spans="23:26" x14ac:dyDescent="0.2">
      <c r="W4943" s="402"/>
      <c r="X4943" s="402"/>
      <c r="Y4943" s="402"/>
      <c r="Z4943" s="402"/>
    </row>
    <row r="4944" spans="23:26" x14ac:dyDescent="0.2">
      <c r="W4944" s="402"/>
      <c r="X4944" s="402"/>
      <c r="Y4944" s="402"/>
      <c r="Z4944" s="402"/>
    </row>
    <row r="4945" spans="23:26" x14ac:dyDescent="0.2">
      <c r="W4945" s="402"/>
      <c r="X4945" s="402"/>
      <c r="Y4945" s="402"/>
      <c r="Z4945" s="402"/>
    </row>
    <row r="4946" spans="23:26" x14ac:dyDescent="0.2">
      <c r="W4946" s="402"/>
      <c r="X4946" s="402"/>
      <c r="Y4946" s="402"/>
      <c r="Z4946" s="402"/>
    </row>
    <row r="4947" spans="23:26" x14ac:dyDescent="0.2">
      <c r="W4947" s="402"/>
      <c r="X4947" s="402"/>
      <c r="Y4947" s="402"/>
      <c r="Z4947" s="402"/>
    </row>
    <row r="4948" spans="23:26" x14ac:dyDescent="0.2">
      <c r="W4948" s="402"/>
      <c r="X4948" s="402"/>
      <c r="Y4948" s="402"/>
      <c r="Z4948" s="402"/>
    </row>
    <row r="4949" spans="23:26" x14ac:dyDescent="0.2">
      <c r="W4949" s="402"/>
      <c r="X4949" s="402"/>
      <c r="Y4949" s="402"/>
      <c r="Z4949" s="402"/>
    </row>
    <row r="4950" spans="23:26" x14ac:dyDescent="0.2">
      <c r="W4950" s="402"/>
      <c r="X4950" s="402"/>
      <c r="Y4950" s="402"/>
      <c r="Z4950" s="402"/>
    </row>
    <row r="4951" spans="23:26" x14ac:dyDescent="0.2">
      <c r="W4951" s="402"/>
      <c r="X4951" s="402"/>
      <c r="Y4951" s="402"/>
      <c r="Z4951" s="402"/>
    </row>
    <row r="4952" spans="23:26" x14ac:dyDescent="0.2">
      <c r="W4952" s="402"/>
      <c r="X4952" s="402"/>
      <c r="Y4952" s="402"/>
      <c r="Z4952" s="402"/>
    </row>
    <row r="4953" spans="23:26" x14ac:dyDescent="0.2">
      <c r="W4953" s="402"/>
      <c r="X4953" s="402"/>
      <c r="Y4953" s="402"/>
      <c r="Z4953" s="402"/>
    </row>
    <row r="4954" spans="23:26" x14ac:dyDescent="0.2">
      <c r="W4954" s="402"/>
      <c r="X4954" s="402"/>
      <c r="Y4954" s="402"/>
      <c r="Z4954" s="402"/>
    </row>
    <row r="4955" spans="23:26" x14ac:dyDescent="0.2">
      <c r="W4955" s="402"/>
      <c r="X4955" s="402"/>
      <c r="Y4955" s="402"/>
      <c r="Z4955" s="402"/>
    </row>
    <row r="4956" spans="23:26" x14ac:dyDescent="0.2">
      <c r="W4956" s="402"/>
      <c r="X4956" s="402"/>
      <c r="Y4956" s="402"/>
      <c r="Z4956" s="402"/>
    </row>
    <row r="4957" spans="23:26" x14ac:dyDescent="0.2">
      <c r="W4957" s="402"/>
      <c r="X4957" s="402"/>
      <c r="Y4957" s="402"/>
      <c r="Z4957" s="402"/>
    </row>
    <row r="4958" spans="23:26" x14ac:dyDescent="0.2">
      <c r="W4958" s="402"/>
      <c r="X4958" s="402"/>
      <c r="Y4958" s="402"/>
      <c r="Z4958" s="402"/>
    </row>
    <row r="4959" spans="23:26" x14ac:dyDescent="0.2">
      <c r="W4959" s="402"/>
      <c r="X4959" s="402"/>
      <c r="Y4959" s="402"/>
      <c r="Z4959" s="402"/>
    </row>
    <row r="4960" spans="23:26" x14ac:dyDescent="0.2">
      <c r="W4960" s="402"/>
      <c r="X4960" s="402"/>
      <c r="Y4960" s="402"/>
      <c r="Z4960" s="402"/>
    </row>
    <row r="4961" spans="23:26" x14ac:dyDescent="0.2">
      <c r="W4961" s="402"/>
      <c r="X4961" s="402"/>
      <c r="Y4961" s="402"/>
      <c r="Z4961" s="402"/>
    </row>
    <row r="4962" spans="23:26" x14ac:dyDescent="0.2">
      <c r="W4962" s="402"/>
      <c r="X4962" s="402"/>
      <c r="Y4962" s="402"/>
      <c r="Z4962" s="402"/>
    </row>
    <row r="4963" spans="23:26" x14ac:dyDescent="0.2">
      <c r="W4963" s="402"/>
      <c r="X4963" s="402"/>
      <c r="Y4963" s="402"/>
      <c r="Z4963" s="402"/>
    </row>
    <row r="4964" spans="23:26" x14ac:dyDescent="0.2">
      <c r="W4964" s="402"/>
      <c r="X4964" s="402"/>
      <c r="Y4964" s="402"/>
      <c r="Z4964" s="402"/>
    </row>
    <row r="4965" spans="23:26" x14ac:dyDescent="0.2">
      <c r="W4965" s="402"/>
      <c r="X4965" s="402"/>
      <c r="Y4965" s="402"/>
      <c r="Z4965" s="402"/>
    </row>
    <row r="4966" spans="23:26" x14ac:dyDescent="0.2">
      <c r="W4966" s="402"/>
      <c r="X4966" s="402"/>
      <c r="Y4966" s="402"/>
      <c r="Z4966" s="402"/>
    </row>
    <row r="4967" spans="23:26" x14ac:dyDescent="0.2">
      <c r="W4967" s="402"/>
      <c r="X4967" s="402"/>
      <c r="Y4967" s="402"/>
      <c r="Z4967" s="402"/>
    </row>
    <row r="4968" spans="23:26" x14ac:dyDescent="0.2">
      <c r="W4968" s="402"/>
      <c r="X4968" s="402"/>
      <c r="Y4968" s="402"/>
      <c r="Z4968" s="402"/>
    </row>
    <row r="4969" spans="23:26" x14ac:dyDescent="0.2">
      <c r="W4969" s="402"/>
      <c r="X4969" s="402"/>
      <c r="Y4969" s="402"/>
      <c r="Z4969" s="402"/>
    </row>
    <row r="4970" spans="23:26" x14ac:dyDescent="0.2">
      <c r="W4970" s="402"/>
      <c r="X4970" s="402"/>
      <c r="Y4970" s="402"/>
      <c r="Z4970" s="402"/>
    </row>
    <row r="4971" spans="23:26" x14ac:dyDescent="0.2">
      <c r="W4971" s="402"/>
      <c r="X4971" s="402"/>
      <c r="Y4971" s="402"/>
      <c r="Z4971" s="402"/>
    </row>
    <row r="4972" spans="23:26" x14ac:dyDescent="0.2">
      <c r="W4972" s="402"/>
      <c r="X4972" s="402"/>
      <c r="Y4972" s="402"/>
      <c r="Z4972" s="402"/>
    </row>
    <row r="4973" spans="23:26" x14ac:dyDescent="0.2">
      <c r="W4973" s="402"/>
      <c r="X4973" s="402"/>
      <c r="Y4973" s="402"/>
      <c r="Z4973" s="402"/>
    </row>
    <row r="4974" spans="23:26" x14ac:dyDescent="0.2">
      <c r="W4974" s="402"/>
      <c r="X4974" s="402"/>
      <c r="Y4974" s="402"/>
      <c r="Z4974" s="402"/>
    </row>
    <row r="4975" spans="23:26" x14ac:dyDescent="0.2">
      <c r="W4975" s="402"/>
      <c r="X4975" s="402"/>
      <c r="Y4975" s="402"/>
      <c r="Z4975" s="402"/>
    </row>
    <row r="4976" spans="23:26" x14ac:dyDescent="0.2">
      <c r="W4976" s="402"/>
      <c r="X4976" s="402"/>
      <c r="Y4976" s="402"/>
      <c r="Z4976" s="402"/>
    </row>
    <row r="4977" spans="23:26" x14ac:dyDescent="0.2">
      <c r="W4977" s="402"/>
      <c r="X4977" s="402"/>
      <c r="Y4977" s="402"/>
      <c r="Z4977" s="402"/>
    </row>
    <row r="4978" spans="23:26" x14ac:dyDescent="0.2">
      <c r="W4978" s="402"/>
      <c r="X4978" s="402"/>
      <c r="Y4978" s="402"/>
      <c r="Z4978" s="402"/>
    </row>
    <row r="4979" spans="23:26" x14ac:dyDescent="0.2">
      <c r="W4979" s="402"/>
      <c r="X4979" s="402"/>
      <c r="Y4979" s="402"/>
      <c r="Z4979" s="402"/>
    </row>
    <row r="4980" spans="23:26" x14ac:dyDescent="0.2">
      <c r="W4980" s="402"/>
      <c r="X4980" s="402"/>
      <c r="Y4980" s="402"/>
      <c r="Z4980" s="402"/>
    </row>
    <row r="4981" spans="23:26" x14ac:dyDescent="0.2">
      <c r="W4981" s="402"/>
      <c r="X4981" s="402"/>
      <c r="Y4981" s="402"/>
      <c r="Z4981" s="402"/>
    </row>
    <row r="4982" spans="23:26" x14ac:dyDescent="0.2">
      <c r="W4982" s="402"/>
      <c r="X4982" s="402"/>
      <c r="Y4982" s="402"/>
      <c r="Z4982" s="402"/>
    </row>
    <row r="4983" spans="23:26" x14ac:dyDescent="0.2">
      <c r="W4983" s="402"/>
      <c r="X4983" s="402"/>
      <c r="Y4983" s="402"/>
      <c r="Z4983" s="402"/>
    </row>
    <row r="4984" spans="23:26" x14ac:dyDescent="0.2">
      <c r="W4984" s="402"/>
      <c r="X4984" s="402"/>
      <c r="Y4984" s="402"/>
      <c r="Z4984" s="402"/>
    </row>
    <row r="4985" spans="23:26" x14ac:dyDescent="0.2">
      <c r="W4985" s="402"/>
      <c r="X4985" s="402"/>
      <c r="Y4985" s="402"/>
      <c r="Z4985" s="402"/>
    </row>
    <row r="4986" spans="23:26" x14ac:dyDescent="0.2">
      <c r="W4986" s="402"/>
      <c r="X4986" s="402"/>
      <c r="Y4986" s="402"/>
      <c r="Z4986" s="402"/>
    </row>
    <row r="4987" spans="23:26" x14ac:dyDescent="0.2">
      <c r="W4987" s="402"/>
      <c r="X4987" s="402"/>
      <c r="Y4987" s="402"/>
      <c r="Z4987" s="402"/>
    </row>
    <row r="4988" spans="23:26" x14ac:dyDescent="0.2">
      <c r="W4988" s="402"/>
      <c r="X4988" s="402"/>
      <c r="Y4988" s="402"/>
      <c r="Z4988" s="402"/>
    </row>
    <row r="4989" spans="23:26" x14ac:dyDescent="0.2">
      <c r="W4989" s="402"/>
      <c r="X4989" s="402"/>
      <c r="Y4989" s="402"/>
      <c r="Z4989" s="402"/>
    </row>
    <row r="4990" spans="23:26" x14ac:dyDescent="0.2">
      <c r="W4990" s="402"/>
      <c r="X4990" s="402"/>
      <c r="Y4990" s="402"/>
      <c r="Z4990" s="402"/>
    </row>
    <row r="4991" spans="23:26" x14ac:dyDescent="0.2">
      <c r="W4991" s="402"/>
      <c r="X4991" s="402"/>
      <c r="Y4991" s="402"/>
      <c r="Z4991" s="402"/>
    </row>
    <row r="4992" spans="23:26" x14ac:dyDescent="0.2">
      <c r="W4992" s="402"/>
      <c r="X4992" s="402"/>
      <c r="Y4992" s="402"/>
      <c r="Z4992" s="402"/>
    </row>
    <row r="4993" spans="23:26" x14ac:dyDescent="0.2">
      <c r="W4993" s="402"/>
      <c r="X4993" s="402"/>
      <c r="Y4993" s="402"/>
      <c r="Z4993" s="402"/>
    </row>
    <row r="4994" spans="23:26" x14ac:dyDescent="0.2">
      <c r="W4994" s="402"/>
      <c r="X4994" s="402"/>
      <c r="Y4994" s="402"/>
      <c r="Z4994" s="402"/>
    </row>
    <row r="4995" spans="23:26" x14ac:dyDescent="0.2">
      <c r="W4995" s="402"/>
      <c r="X4995" s="402"/>
      <c r="Y4995" s="402"/>
      <c r="Z4995" s="402"/>
    </row>
    <row r="4996" spans="23:26" x14ac:dyDescent="0.2">
      <c r="W4996" s="402"/>
      <c r="X4996" s="402"/>
      <c r="Y4996" s="402"/>
      <c r="Z4996" s="402"/>
    </row>
    <row r="4997" spans="23:26" x14ac:dyDescent="0.2">
      <c r="W4997" s="402"/>
      <c r="X4997" s="402"/>
      <c r="Y4997" s="402"/>
      <c r="Z4997" s="402"/>
    </row>
    <row r="4998" spans="23:26" x14ac:dyDescent="0.2">
      <c r="W4998" s="402"/>
      <c r="X4998" s="402"/>
      <c r="Y4998" s="402"/>
      <c r="Z4998" s="402"/>
    </row>
    <row r="4999" spans="23:26" x14ac:dyDescent="0.2">
      <c r="W4999" s="402"/>
      <c r="X4999" s="402"/>
      <c r="Y4999" s="402"/>
      <c r="Z4999" s="402"/>
    </row>
    <row r="5000" spans="23:26" x14ac:dyDescent="0.2">
      <c r="W5000" s="402"/>
      <c r="X5000" s="402"/>
      <c r="Y5000" s="402"/>
      <c r="Z5000" s="402"/>
    </row>
    <row r="5001" spans="23:26" x14ac:dyDescent="0.2">
      <c r="W5001" s="402"/>
      <c r="X5001" s="402"/>
      <c r="Y5001" s="402"/>
      <c r="Z5001" s="402"/>
    </row>
    <row r="5002" spans="23:26" x14ac:dyDescent="0.2">
      <c r="W5002" s="402"/>
      <c r="X5002" s="402"/>
      <c r="Y5002" s="402"/>
      <c r="Z5002" s="402"/>
    </row>
    <row r="5003" spans="23:26" x14ac:dyDescent="0.2">
      <c r="W5003" s="402"/>
      <c r="X5003" s="402"/>
      <c r="Y5003" s="402"/>
      <c r="Z5003" s="402"/>
    </row>
    <row r="5004" spans="23:26" x14ac:dyDescent="0.2">
      <c r="W5004" s="402"/>
      <c r="X5004" s="402"/>
      <c r="Y5004" s="402"/>
      <c r="Z5004" s="402"/>
    </row>
    <row r="5005" spans="23:26" x14ac:dyDescent="0.2">
      <c r="W5005" s="402"/>
      <c r="X5005" s="402"/>
      <c r="Y5005" s="402"/>
      <c r="Z5005" s="402"/>
    </row>
    <row r="5006" spans="23:26" x14ac:dyDescent="0.2">
      <c r="W5006" s="402"/>
      <c r="X5006" s="402"/>
      <c r="Y5006" s="402"/>
      <c r="Z5006" s="402"/>
    </row>
    <row r="5007" spans="23:26" x14ac:dyDescent="0.2">
      <c r="W5007" s="402"/>
      <c r="X5007" s="402"/>
      <c r="Y5007" s="402"/>
      <c r="Z5007" s="402"/>
    </row>
    <row r="5008" spans="23:26" x14ac:dyDescent="0.2">
      <c r="W5008" s="402"/>
      <c r="X5008" s="402"/>
      <c r="Y5008" s="402"/>
      <c r="Z5008" s="402"/>
    </row>
    <row r="5009" spans="23:26" x14ac:dyDescent="0.2">
      <c r="W5009" s="402"/>
      <c r="X5009" s="402"/>
      <c r="Y5009" s="402"/>
      <c r="Z5009" s="402"/>
    </row>
    <row r="5010" spans="23:26" x14ac:dyDescent="0.2">
      <c r="W5010" s="402"/>
      <c r="X5010" s="402"/>
      <c r="Y5010" s="402"/>
      <c r="Z5010" s="402"/>
    </row>
    <row r="5011" spans="23:26" x14ac:dyDescent="0.2">
      <c r="W5011" s="402"/>
      <c r="X5011" s="402"/>
      <c r="Y5011" s="402"/>
      <c r="Z5011" s="402"/>
    </row>
    <row r="5012" spans="23:26" x14ac:dyDescent="0.2">
      <c r="W5012" s="402"/>
      <c r="X5012" s="402"/>
      <c r="Y5012" s="402"/>
      <c r="Z5012" s="402"/>
    </row>
    <row r="5013" spans="23:26" x14ac:dyDescent="0.2">
      <c r="W5013" s="402"/>
      <c r="X5013" s="402"/>
      <c r="Y5013" s="402"/>
      <c r="Z5013" s="402"/>
    </row>
    <row r="5014" spans="23:26" x14ac:dyDescent="0.2">
      <c r="W5014" s="402"/>
      <c r="X5014" s="402"/>
      <c r="Y5014" s="402"/>
      <c r="Z5014" s="402"/>
    </row>
    <row r="5015" spans="23:26" x14ac:dyDescent="0.2">
      <c r="W5015" s="402"/>
      <c r="X5015" s="402"/>
      <c r="Y5015" s="402"/>
      <c r="Z5015" s="402"/>
    </row>
    <row r="5016" spans="23:26" x14ac:dyDescent="0.2">
      <c r="W5016" s="402"/>
      <c r="X5016" s="402"/>
      <c r="Y5016" s="402"/>
      <c r="Z5016" s="402"/>
    </row>
    <row r="5017" spans="23:26" x14ac:dyDescent="0.2">
      <c r="W5017" s="402"/>
      <c r="X5017" s="402"/>
      <c r="Y5017" s="402"/>
      <c r="Z5017" s="402"/>
    </row>
    <row r="5018" spans="23:26" x14ac:dyDescent="0.2">
      <c r="W5018" s="402"/>
      <c r="X5018" s="402"/>
      <c r="Y5018" s="402"/>
      <c r="Z5018" s="402"/>
    </row>
    <row r="5019" spans="23:26" x14ac:dyDescent="0.2">
      <c r="W5019" s="402"/>
      <c r="X5019" s="402"/>
      <c r="Y5019" s="402"/>
      <c r="Z5019" s="402"/>
    </row>
    <row r="5020" spans="23:26" x14ac:dyDescent="0.2">
      <c r="W5020" s="402"/>
      <c r="X5020" s="402"/>
      <c r="Y5020" s="402"/>
      <c r="Z5020" s="402"/>
    </row>
    <row r="5021" spans="23:26" x14ac:dyDescent="0.2">
      <c r="W5021" s="402"/>
      <c r="X5021" s="402"/>
      <c r="Y5021" s="402"/>
      <c r="Z5021" s="402"/>
    </row>
    <row r="5022" spans="23:26" x14ac:dyDescent="0.2">
      <c r="W5022" s="402"/>
      <c r="X5022" s="402"/>
      <c r="Y5022" s="402"/>
      <c r="Z5022" s="402"/>
    </row>
    <row r="5023" spans="23:26" x14ac:dyDescent="0.2">
      <c r="W5023" s="402"/>
      <c r="X5023" s="402"/>
      <c r="Y5023" s="402"/>
      <c r="Z5023" s="402"/>
    </row>
    <row r="5024" spans="23:26" x14ac:dyDescent="0.2">
      <c r="W5024" s="402"/>
      <c r="X5024" s="402"/>
      <c r="Y5024" s="402"/>
      <c r="Z5024" s="402"/>
    </row>
    <row r="5025" spans="23:26" x14ac:dyDescent="0.2">
      <c r="W5025" s="402"/>
      <c r="X5025" s="402"/>
      <c r="Y5025" s="402"/>
      <c r="Z5025" s="402"/>
    </row>
    <row r="5026" spans="23:26" x14ac:dyDescent="0.2">
      <c r="W5026" s="402"/>
      <c r="X5026" s="402"/>
      <c r="Y5026" s="402"/>
      <c r="Z5026" s="402"/>
    </row>
    <row r="5027" spans="23:26" x14ac:dyDescent="0.2">
      <c r="W5027" s="402"/>
      <c r="X5027" s="402"/>
      <c r="Y5027" s="402"/>
      <c r="Z5027" s="402"/>
    </row>
    <row r="5028" spans="23:26" x14ac:dyDescent="0.2">
      <c r="W5028" s="402"/>
      <c r="X5028" s="402"/>
      <c r="Y5028" s="402"/>
      <c r="Z5028" s="402"/>
    </row>
    <row r="5029" spans="23:26" x14ac:dyDescent="0.2">
      <c r="W5029" s="402"/>
      <c r="X5029" s="402"/>
      <c r="Y5029" s="402"/>
      <c r="Z5029" s="402"/>
    </row>
    <row r="5030" spans="23:26" x14ac:dyDescent="0.2">
      <c r="W5030" s="402"/>
      <c r="X5030" s="402"/>
      <c r="Y5030" s="402"/>
      <c r="Z5030" s="402"/>
    </row>
    <row r="5031" spans="23:26" x14ac:dyDescent="0.2">
      <c r="W5031" s="402"/>
      <c r="X5031" s="402"/>
      <c r="Y5031" s="402"/>
      <c r="Z5031" s="402"/>
    </row>
    <row r="5032" spans="23:26" x14ac:dyDescent="0.2">
      <c r="W5032" s="402"/>
      <c r="X5032" s="402"/>
      <c r="Y5032" s="402"/>
      <c r="Z5032" s="402"/>
    </row>
    <row r="5033" spans="23:26" x14ac:dyDescent="0.2">
      <c r="W5033" s="402"/>
      <c r="X5033" s="402"/>
      <c r="Y5033" s="402"/>
      <c r="Z5033" s="402"/>
    </row>
    <row r="5034" spans="23:26" x14ac:dyDescent="0.2">
      <c r="W5034" s="402"/>
      <c r="X5034" s="402"/>
      <c r="Y5034" s="402"/>
      <c r="Z5034" s="402"/>
    </row>
    <row r="5035" spans="23:26" x14ac:dyDescent="0.2">
      <c r="W5035" s="402"/>
      <c r="X5035" s="402"/>
      <c r="Y5035" s="402"/>
      <c r="Z5035" s="402"/>
    </row>
    <row r="5036" spans="23:26" x14ac:dyDescent="0.2">
      <c r="W5036" s="402"/>
      <c r="X5036" s="402"/>
      <c r="Y5036" s="402"/>
      <c r="Z5036" s="402"/>
    </row>
    <row r="5037" spans="23:26" x14ac:dyDescent="0.2">
      <c r="W5037" s="402"/>
      <c r="X5037" s="402"/>
      <c r="Y5037" s="402"/>
      <c r="Z5037" s="402"/>
    </row>
    <row r="5038" spans="23:26" x14ac:dyDescent="0.2">
      <c r="W5038" s="402"/>
      <c r="X5038" s="402"/>
      <c r="Y5038" s="402"/>
      <c r="Z5038" s="402"/>
    </row>
    <row r="5039" spans="23:26" x14ac:dyDescent="0.2">
      <c r="W5039" s="402"/>
      <c r="X5039" s="402"/>
      <c r="Y5039" s="402"/>
      <c r="Z5039" s="402"/>
    </row>
    <row r="5040" spans="23:26" x14ac:dyDescent="0.2">
      <c r="W5040" s="402"/>
      <c r="X5040" s="402"/>
      <c r="Y5040" s="402"/>
      <c r="Z5040" s="402"/>
    </row>
    <row r="5041" spans="23:26" x14ac:dyDescent="0.2">
      <c r="W5041" s="402"/>
      <c r="X5041" s="402"/>
      <c r="Y5041" s="402"/>
      <c r="Z5041" s="402"/>
    </row>
    <row r="5042" spans="23:26" x14ac:dyDescent="0.2">
      <c r="W5042" s="402"/>
      <c r="X5042" s="402"/>
      <c r="Y5042" s="402"/>
      <c r="Z5042" s="402"/>
    </row>
    <row r="5043" spans="23:26" x14ac:dyDescent="0.2">
      <c r="W5043" s="402"/>
      <c r="X5043" s="402"/>
      <c r="Y5043" s="402"/>
      <c r="Z5043" s="402"/>
    </row>
    <row r="5044" spans="23:26" x14ac:dyDescent="0.2">
      <c r="W5044" s="402"/>
      <c r="X5044" s="402"/>
      <c r="Y5044" s="402"/>
      <c r="Z5044" s="402"/>
    </row>
    <row r="5045" spans="23:26" x14ac:dyDescent="0.2">
      <c r="W5045" s="402"/>
      <c r="X5045" s="402"/>
      <c r="Y5045" s="402"/>
      <c r="Z5045" s="402"/>
    </row>
    <row r="5046" spans="23:26" x14ac:dyDescent="0.2">
      <c r="W5046" s="402"/>
      <c r="X5046" s="402"/>
      <c r="Y5046" s="402"/>
      <c r="Z5046" s="402"/>
    </row>
    <row r="5047" spans="23:26" x14ac:dyDescent="0.2">
      <c r="W5047" s="402"/>
      <c r="X5047" s="402"/>
      <c r="Y5047" s="402"/>
      <c r="Z5047" s="402"/>
    </row>
    <row r="5048" spans="23:26" x14ac:dyDescent="0.2">
      <c r="W5048" s="402"/>
      <c r="X5048" s="402"/>
      <c r="Y5048" s="402"/>
      <c r="Z5048" s="402"/>
    </row>
    <row r="5049" spans="23:26" x14ac:dyDescent="0.2">
      <c r="W5049" s="402"/>
      <c r="X5049" s="402"/>
      <c r="Y5049" s="402"/>
      <c r="Z5049" s="402"/>
    </row>
    <row r="5050" spans="23:26" x14ac:dyDescent="0.2">
      <c r="W5050" s="402"/>
      <c r="X5050" s="402"/>
      <c r="Y5050" s="402"/>
      <c r="Z5050" s="402"/>
    </row>
    <row r="5051" spans="23:26" x14ac:dyDescent="0.2">
      <c r="W5051" s="402"/>
      <c r="X5051" s="402"/>
      <c r="Y5051" s="402"/>
      <c r="Z5051" s="402"/>
    </row>
    <row r="5052" spans="23:26" x14ac:dyDescent="0.2">
      <c r="W5052" s="402"/>
      <c r="X5052" s="402"/>
      <c r="Y5052" s="402"/>
      <c r="Z5052" s="402"/>
    </row>
    <row r="5053" spans="23:26" x14ac:dyDescent="0.2">
      <c r="W5053" s="402"/>
      <c r="X5053" s="402"/>
      <c r="Y5053" s="402"/>
      <c r="Z5053" s="402"/>
    </row>
    <row r="5054" spans="23:26" x14ac:dyDescent="0.2">
      <c r="W5054" s="402"/>
      <c r="X5054" s="402"/>
      <c r="Y5054" s="402"/>
      <c r="Z5054" s="402"/>
    </row>
    <row r="5055" spans="23:26" x14ac:dyDescent="0.2">
      <c r="W5055" s="402"/>
      <c r="X5055" s="402"/>
      <c r="Y5055" s="402"/>
      <c r="Z5055" s="402"/>
    </row>
    <row r="5056" spans="23:26" x14ac:dyDescent="0.2">
      <c r="W5056" s="402"/>
      <c r="X5056" s="402"/>
      <c r="Y5056" s="402"/>
      <c r="Z5056" s="402"/>
    </row>
    <row r="5057" spans="23:26" x14ac:dyDescent="0.2">
      <c r="W5057" s="402"/>
      <c r="X5057" s="402"/>
      <c r="Y5057" s="402"/>
      <c r="Z5057" s="402"/>
    </row>
    <row r="5058" spans="23:26" x14ac:dyDescent="0.2">
      <c r="W5058" s="402"/>
      <c r="X5058" s="402"/>
      <c r="Y5058" s="402"/>
      <c r="Z5058" s="402"/>
    </row>
    <row r="5059" spans="23:26" x14ac:dyDescent="0.2">
      <c r="W5059" s="402"/>
      <c r="X5059" s="402"/>
      <c r="Y5059" s="402"/>
      <c r="Z5059" s="402"/>
    </row>
    <row r="5060" spans="23:26" x14ac:dyDescent="0.2">
      <c r="W5060" s="402"/>
      <c r="X5060" s="402"/>
      <c r="Y5060" s="402"/>
      <c r="Z5060" s="402"/>
    </row>
    <row r="5061" spans="23:26" x14ac:dyDescent="0.2">
      <c r="W5061" s="402"/>
      <c r="X5061" s="402"/>
      <c r="Y5061" s="402"/>
      <c r="Z5061" s="402"/>
    </row>
    <row r="5062" spans="23:26" x14ac:dyDescent="0.2">
      <c r="W5062" s="402"/>
      <c r="X5062" s="402"/>
      <c r="Y5062" s="402"/>
      <c r="Z5062" s="402"/>
    </row>
    <row r="5063" spans="23:26" x14ac:dyDescent="0.2">
      <c r="W5063" s="402"/>
      <c r="X5063" s="402"/>
      <c r="Y5063" s="402"/>
      <c r="Z5063" s="402"/>
    </row>
    <row r="5064" spans="23:26" x14ac:dyDescent="0.2">
      <c r="W5064" s="402"/>
      <c r="X5064" s="402"/>
      <c r="Y5064" s="402"/>
      <c r="Z5064" s="402"/>
    </row>
    <row r="5065" spans="23:26" x14ac:dyDescent="0.2">
      <c r="W5065" s="402"/>
      <c r="X5065" s="402"/>
      <c r="Y5065" s="402"/>
      <c r="Z5065" s="402"/>
    </row>
    <row r="5066" spans="23:26" x14ac:dyDescent="0.2">
      <c r="W5066" s="402"/>
      <c r="X5066" s="402"/>
      <c r="Y5066" s="402"/>
      <c r="Z5066" s="402"/>
    </row>
    <row r="5067" spans="23:26" x14ac:dyDescent="0.2">
      <c r="W5067" s="402"/>
      <c r="X5067" s="402"/>
      <c r="Y5067" s="402"/>
      <c r="Z5067" s="402"/>
    </row>
    <row r="5068" spans="23:26" x14ac:dyDescent="0.2">
      <c r="W5068" s="402"/>
      <c r="X5068" s="402"/>
      <c r="Y5068" s="402"/>
      <c r="Z5068" s="402"/>
    </row>
    <row r="5069" spans="23:26" x14ac:dyDescent="0.2">
      <c r="W5069" s="402"/>
      <c r="X5069" s="402"/>
      <c r="Y5069" s="402"/>
      <c r="Z5069" s="402"/>
    </row>
    <row r="5070" spans="23:26" x14ac:dyDescent="0.2">
      <c r="W5070" s="402"/>
      <c r="X5070" s="402"/>
      <c r="Y5070" s="402"/>
      <c r="Z5070" s="402"/>
    </row>
    <row r="5071" spans="23:26" x14ac:dyDescent="0.2">
      <c r="W5071" s="402"/>
      <c r="X5071" s="402"/>
      <c r="Y5071" s="402"/>
      <c r="Z5071" s="402"/>
    </row>
    <row r="5072" spans="23:26" x14ac:dyDescent="0.2">
      <c r="W5072" s="402"/>
      <c r="X5072" s="402"/>
      <c r="Y5072" s="402"/>
      <c r="Z5072" s="402"/>
    </row>
    <row r="5073" spans="23:26" x14ac:dyDescent="0.2">
      <c r="W5073" s="402"/>
      <c r="X5073" s="402"/>
      <c r="Y5073" s="402"/>
      <c r="Z5073" s="402"/>
    </row>
    <row r="5074" spans="23:26" x14ac:dyDescent="0.2">
      <c r="W5074" s="402"/>
      <c r="X5074" s="402"/>
      <c r="Y5074" s="402"/>
      <c r="Z5074" s="402"/>
    </row>
    <row r="5075" spans="23:26" x14ac:dyDescent="0.2">
      <c r="W5075" s="402"/>
      <c r="X5075" s="402"/>
      <c r="Y5075" s="402"/>
      <c r="Z5075" s="402"/>
    </row>
    <row r="5076" spans="23:26" x14ac:dyDescent="0.2">
      <c r="W5076" s="402"/>
      <c r="X5076" s="402"/>
      <c r="Y5076" s="402"/>
      <c r="Z5076" s="402"/>
    </row>
    <row r="5077" spans="23:26" x14ac:dyDescent="0.2">
      <c r="W5077" s="402"/>
      <c r="X5077" s="402"/>
      <c r="Y5077" s="402"/>
      <c r="Z5077" s="402"/>
    </row>
    <row r="5078" spans="23:26" x14ac:dyDescent="0.2">
      <c r="W5078" s="402"/>
      <c r="X5078" s="402"/>
      <c r="Y5078" s="402"/>
      <c r="Z5078" s="402"/>
    </row>
    <row r="5079" spans="23:26" x14ac:dyDescent="0.2">
      <c r="W5079" s="402"/>
      <c r="X5079" s="402"/>
      <c r="Y5079" s="402"/>
      <c r="Z5079" s="402"/>
    </row>
    <row r="5080" spans="23:26" x14ac:dyDescent="0.2">
      <c r="W5080" s="402"/>
      <c r="X5080" s="402"/>
      <c r="Y5080" s="402"/>
      <c r="Z5080" s="402"/>
    </row>
    <row r="5081" spans="23:26" x14ac:dyDescent="0.2">
      <c r="W5081" s="402"/>
      <c r="X5081" s="402"/>
      <c r="Y5081" s="402"/>
      <c r="Z5081" s="402"/>
    </row>
    <row r="5082" spans="23:26" x14ac:dyDescent="0.2">
      <c r="W5082" s="402"/>
      <c r="X5082" s="402"/>
      <c r="Y5082" s="402"/>
      <c r="Z5082" s="402"/>
    </row>
    <row r="5083" spans="23:26" x14ac:dyDescent="0.2">
      <c r="W5083" s="402"/>
      <c r="X5083" s="402"/>
      <c r="Y5083" s="402"/>
      <c r="Z5083" s="402"/>
    </row>
    <row r="5084" spans="23:26" x14ac:dyDescent="0.2">
      <c r="W5084" s="402"/>
      <c r="X5084" s="402"/>
      <c r="Y5084" s="402"/>
      <c r="Z5084" s="402"/>
    </row>
    <row r="5085" spans="23:26" x14ac:dyDescent="0.2">
      <c r="W5085" s="402"/>
      <c r="X5085" s="402"/>
      <c r="Y5085" s="402"/>
      <c r="Z5085" s="402"/>
    </row>
    <row r="5086" spans="23:26" x14ac:dyDescent="0.2">
      <c r="W5086" s="402"/>
      <c r="X5086" s="402"/>
      <c r="Y5086" s="402"/>
      <c r="Z5086" s="402"/>
    </row>
    <row r="5087" spans="23:26" x14ac:dyDescent="0.2">
      <c r="W5087" s="402"/>
      <c r="X5087" s="402"/>
      <c r="Y5087" s="402"/>
      <c r="Z5087" s="402"/>
    </row>
    <row r="5088" spans="23:26" x14ac:dyDescent="0.2">
      <c r="W5088" s="402"/>
      <c r="X5088" s="402"/>
      <c r="Y5088" s="402"/>
      <c r="Z5088" s="402"/>
    </row>
    <row r="5089" spans="23:26" x14ac:dyDescent="0.2">
      <c r="W5089" s="402"/>
      <c r="X5089" s="402"/>
      <c r="Y5089" s="402"/>
      <c r="Z5089" s="402"/>
    </row>
    <row r="5090" spans="23:26" x14ac:dyDescent="0.2">
      <c r="W5090" s="402"/>
      <c r="X5090" s="402"/>
      <c r="Y5090" s="402"/>
      <c r="Z5090" s="402"/>
    </row>
    <row r="5091" spans="23:26" x14ac:dyDescent="0.2">
      <c r="W5091" s="402"/>
      <c r="X5091" s="402"/>
      <c r="Y5091" s="402"/>
      <c r="Z5091" s="402"/>
    </row>
    <row r="5092" spans="23:26" x14ac:dyDescent="0.2">
      <c r="W5092" s="402"/>
      <c r="X5092" s="402"/>
      <c r="Y5092" s="402"/>
      <c r="Z5092" s="402"/>
    </row>
    <row r="5093" spans="23:26" x14ac:dyDescent="0.2">
      <c r="W5093" s="402"/>
      <c r="X5093" s="402"/>
      <c r="Y5093" s="402"/>
      <c r="Z5093" s="402"/>
    </row>
    <row r="5094" spans="23:26" x14ac:dyDescent="0.2">
      <c r="W5094" s="402"/>
      <c r="X5094" s="402"/>
      <c r="Y5094" s="402"/>
      <c r="Z5094" s="402"/>
    </row>
    <row r="5095" spans="23:26" x14ac:dyDescent="0.2">
      <c r="W5095" s="402"/>
      <c r="X5095" s="402"/>
      <c r="Y5095" s="402"/>
      <c r="Z5095" s="402"/>
    </row>
    <row r="5096" spans="23:26" x14ac:dyDescent="0.2">
      <c r="W5096" s="402"/>
      <c r="X5096" s="402"/>
      <c r="Y5096" s="402"/>
      <c r="Z5096" s="402"/>
    </row>
    <row r="5097" spans="23:26" x14ac:dyDescent="0.2">
      <c r="W5097" s="402"/>
      <c r="X5097" s="402"/>
      <c r="Y5097" s="402"/>
      <c r="Z5097" s="402"/>
    </row>
    <row r="5098" spans="23:26" x14ac:dyDescent="0.2">
      <c r="W5098" s="402"/>
      <c r="X5098" s="402"/>
      <c r="Y5098" s="402"/>
      <c r="Z5098" s="402"/>
    </row>
    <row r="5099" spans="23:26" x14ac:dyDescent="0.2">
      <c r="W5099" s="402"/>
      <c r="X5099" s="402"/>
      <c r="Y5099" s="402"/>
      <c r="Z5099" s="402"/>
    </row>
    <row r="5100" spans="23:26" x14ac:dyDescent="0.2">
      <c r="W5100" s="402"/>
      <c r="X5100" s="402"/>
      <c r="Y5100" s="402"/>
      <c r="Z5100" s="402"/>
    </row>
    <row r="5101" spans="23:26" x14ac:dyDescent="0.2">
      <c r="W5101" s="402"/>
      <c r="X5101" s="402"/>
      <c r="Y5101" s="402"/>
      <c r="Z5101" s="402"/>
    </row>
    <row r="5102" spans="23:26" x14ac:dyDescent="0.2">
      <c r="W5102" s="402"/>
      <c r="X5102" s="402"/>
      <c r="Y5102" s="402"/>
      <c r="Z5102" s="402"/>
    </row>
    <row r="5103" spans="23:26" x14ac:dyDescent="0.2">
      <c r="W5103" s="402"/>
      <c r="X5103" s="402"/>
      <c r="Y5103" s="402"/>
      <c r="Z5103" s="402"/>
    </row>
    <row r="5104" spans="23:26" x14ac:dyDescent="0.2">
      <c r="W5104" s="402"/>
      <c r="X5104" s="402"/>
      <c r="Y5104" s="402"/>
      <c r="Z5104" s="402"/>
    </row>
    <row r="5105" spans="23:26" x14ac:dyDescent="0.2">
      <c r="W5105" s="402"/>
      <c r="X5105" s="402"/>
      <c r="Y5105" s="402"/>
      <c r="Z5105" s="402"/>
    </row>
    <row r="5106" spans="23:26" x14ac:dyDescent="0.2">
      <c r="W5106" s="402"/>
      <c r="X5106" s="402"/>
      <c r="Y5106" s="402"/>
      <c r="Z5106" s="402"/>
    </row>
    <row r="5107" spans="23:26" x14ac:dyDescent="0.2">
      <c r="W5107" s="402"/>
      <c r="X5107" s="402"/>
      <c r="Y5107" s="402"/>
      <c r="Z5107" s="402"/>
    </row>
    <row r="5108" spans="23:26" x14ac:dyDescent="0.2">
      <c r="W5108" s="402"/>
      <c r="X5108" s="402"/>
      <c r="Y5108" s="402"/>
      <c r="Z5108" s="402"/>
    </row>
    <row r="5109" spans="23:26" x14ac:dyDescent="0.2">
      <c r="W5109" s="402"/>
      <c r="X5109" s="402"/>
      <c r="Y5109" s="402"/>
      <c r="Z5109" s="402"/>
    </row>
    <row r="5110" spans="23:26" x14ac:dyDescent="0.2">
      <c r="W5110" s="402"/>
      <c r="X5110" s="402"/>
      <c r="Y5110" s="402"/>
      <c r="Z5110" s="402"/>
    </row>
    <row r="5111" spans="23:26" x14ac:dyDescent="0.2">
      <c r="W5111" s="402"/>
      <c r="X5111" s="402"/>
      <c r="Y5111" s="402"/>
      <c r="Z5111" s="402"/>
    </row>
    <row r="5112" spans="23:26" x14ac:dyDescent="0.2">
      <c r="W5112" s="402"/>
      <c r="X5112" s="402"/>
      <c r="Y5112" s="402"/>
      <c r="Z5112" s="402"/>
    </row>
    <row r="5113" spans="23:26" x14ac:dyDescent="0.2">
      <c r="W5113" s="402"/>
      <c r="X5113" s="402"/>
      <c r="Y5113" s="402"/>
      <c r="Z5113" s="402"/>
    </row>
    <row r="5114" spans="23:26" x14ac:dyDescent="0.2">
      <c r="W5114" s="402"/>
      <c r="X5114" s="402"/>
      <c r="Y5114" s="402"/>
      <c r="Z5114" s="402"/>
    </row>
    <row r="5115" spans="23:26" x14ac:dyDescent="0.2">
      <c r="W5115" s="402"/>
      <c r="X5115" s="402"/>
      <c r="Y5115" s="402"/>
      <c r="Z5115" s="402"/>
    </row>
    <row r="5116" spans="23:26" x14ac:dyDescent="0.2">
      <c r="W5116" s="402"/>
      <c r="X5116" s="402"/>
      <c r="Y5116" s="402"/>
      <c r="Z5116" s="402"/>
    </row>
    <row r="5117" spans="23:26" x14ac:dyDescent="0.2">
      <c r="W5117" s="402"/>
      <c r="X5117" s="402"/>
      <c r="Y5117" s="402"/>
      <c r="Z5117" s="402"/>
    </row>
    <row r="5118" spans="23:26" x14ac:dyDescent="0.2">
      <c r="W5118" s="402"/>
      <c r="X5118" s="402"/>
      <c r="Y5118" s="402"/>
      <c r="Z5118" s="402"/>
    </row>
    <row r="5119" spans="23:26" x14ac:dyDescent="0.2">
      <c r="W5119" s="402"/>
      <c r="X5119" s="402"/>
      <c r="Y5119" s="402"/>
      <c r="Z5119" s="402"/>
    </row>
    <row r="5120" spans="23:26" x14ac:dyDescent="0.2">
      <c r="W5120" s="402"/>
      <c r="X5120" s="402"/>
      <c r="Y5120" s="402"/>
      <c r="Z5120" s="402"/>
    </row>
    <row r="5121" spans="23:26" x14ac:dyDescent="0.2">
      <c r="W5121" s="402"/>
      <c r="X5121" s="402"/>
      <c r="Y5121" s="402"/>
      <c r="Z5121" s="402"/>
    </row>
    <row r="5122" spans="23:26" x14ac:dyDescent="0.2">
      <c r="W5122" s="402"/>
      <c r="X5122" s="402"/>
      <c r="Y5122" s="402"/>
      <c r="Z5122" s="402"/>
    </row>
    <row r="5123" spans="23:26" x14ac:dyDescent="0.2">
      <c r="W5123" s="402"/>
      <c r="X5123" s="402"/>
      <c r="Y5123" s="402"/>
      <c r="Z5123" s="402"/>
    </row>
    <row r="5124" spans="23:26" x14ac:dyDescent="0.2">
      <c r="W5124" s="402"/>
      <c r="X5124" s="402"/>
      <c r="Y5124" s="402"/>
      <c r="Z5124" s="402"/>
    </row>
    <row r="5125" spans="23:26" x14ac:dyDescent="0.2">
      <c r="W5125" s="402"/>
      <c r="X5125" s="402"/>
      <c r="Y5125" s="402"/>
      <c r="Z5125" s="402"/>
    </row>
    <row r="5126" spans="23:26" x14ac:dyDescent="0.2">
      <c r="W5126" s="402"/>
      <c r="X5126" s="402"/>
      <c r="Y5126" s="402"/>
      <c r="Z5126" s="402"/>
    </row>
    <row r="5127" spans="23:26" x14ac:dyDescent="0.2">
      <c r="W5127" s="402"/>
      <c r="X5127" s="402"/>
      <c r="Y5127" s="402"/>
      <c r="Z5127" s="402"/>
    </row>
    <row r="5128" spans="23:26" x14ac:dyDescent="0.2">
      <c r="W5128" s="402"/>
      <c r="X5128" s="402"/>
      <c r="Y5128" s="402"/>
      <c r="Z5128" s="402"/>
    </row>
    <row r="5129" spans="23:26" x14ac:dyDescent="0.2">
      <c r="W5129" s="402"/>
      <c r="X5129" s="402"/>
      <c r="Y5129" s="402"/>
      <c r="Z5129" s="402"/>
    </row>
    <row r="5130" spans="23:26" x14ac:dyDescent="0.2">
      <c r="W5130" s="402"/>
      <c r="X5130" s="402"/>
      <c r="Y5130" s="402"/>
      <c r="Z5130" s="402"/>
    </row>
    <row r="5131" spans="23:26" x14ac:dyDescent="0.2">
      <c r="W5131" s="402"/>
      <c r="X5131" s="402"/>
      <c r="Y5131" s="402"/>
      <c r="Z5131" s="402"/>
    </row>
    <row r="5132" spans="23:26" x14ac:dyDescent="0.2">
      <c r="W5132" s="402"/>
      <c r="X5132" s="402"/>
      <c r="Y5132" s="402"/>
      <c r="Z5132" s="402"/>
    </row>
    <row r="5133" spans="23:26" x14ac:dyDescent="0.2">
      <c r="W5133" s="402"/>
      <c r="X5133" s="402"/>
      <c r="Y5133" s="402"/>
      <c r="Z5133" s="402"/>
    </row>
    <row r="5134" spans="23:26" x14ac:dyDescent="0.2">
      <c r="W5134" s="402"/>
      <c r="X5134" s="402"/>
      <c r="Y5134" s="402"/>
      <c r="Z5134" s="402"/>
    </row>
    <row r="5135" spans="23:26" x14ac:dyDescent="0.2">
      <c r="W5135" s="402"/>
      <c r="X5135" s="402"/>
      <c r="Y5135" s="402"/>
      <c r="Z5135" s="402"/>
    </row>
    <row r="5136" spans="23:26" x14ac:dyDescent="0.2">
      <c r="W5136" s="402"/>
      <c r="X5136" s="402"/>
      <c r="Y5136" s="402"/>
      <c r="Z5136" s="402"/>
    </row>
    <row r="5137" spans="23:26" x14ac:dyDescent="0.2">
      <c r="W5137" s="402"/>
      <c r="X5137" s="402"/>
      <c r="Y5137" s="402"/>
      <c r="Z5137" s="402"/>
    </row>
    <row r="5138" spans="23:26" x14ac:dyDescent="0.2">
      <c r="W5138" s="402"/>
      <c r="X5138" s="402"/>
      <c r="Y5138" s="402"/>
      <c r="Z5138" s="402"/>
    </row>
    <row r="5139" spans="23:26" x14ac:dyDescent="0.2">
      <c r="W5139" s="402"/>
      <c r="X5139" s="402"/>
      <c r="Y5139" s="402"/>
      <c r="Z5139" s="402"/>
    </row>
    <row r="5140" spans="23:26" x14ac:dyDescent="0.2">
      <c r="W5140" s="402"/>
      <c r="X5140" s="402"/>
      <c r="Y5140" s="402"/>
      <c r="Z5140" s="402"/>
    </row>
    <row r="5141" spans="23:26" x14ac:dyDescent="0.2">
      <c r="W5141" s="402"/>
      <c r="X5141" s="402"/>
      <c r="Y5141" s="402"/>
      <c r="Z5141" s="402"/>
    </row>
    <row r="5142" spans="23:26" x14ac:dyDescent="0.2">
      <c r="W5142" s="402"/>
      <c r="X5142" s="402"/>
      <c r="Y5142" s="402"/>
      <c r="Z5142" s="402"/>
    </row>
    <row r="5143" spans="23:26" x14ac:dyDescent="0.2">
      <c r="W5143" s="402"/>
      <c r="X5143" s="402"/>
      <c r="Y5143" s="402"/>
      <c r="Z5143" s="402"/>
    </row>
    <row r="5144" spans="23:26" x14ac:dyDescent="0.2">
      <c r="W5144" s="402"/>
      <c r="X5144" s="402"/>
      <c r="Y5144" s="402"/>
      <c r="Z5144" s="402"/>
    </row>
    <row r="5145" spans="23:26" x14ac:dyDescent="0.2">
      <c r="W5145" s="402"/>
      <c r="X5145" s="402"/>
      <c r="Y5145" s="402"/>
      <c r="Z5145" s="402"/>
    </row>
    <row r="5146" spans="23:26" x14ac:dyDescent="0.2">
      <c r="W5146" s="402"/>
      <c r="X5146" s="402"/>
      <c r="Y5146" s="402"/>
      <c r="Z5146" s="402"/>
    </row>
    <row r="5147" spans="23:26" x14ac:dyDescent="0.2">
      <c r="W5147" s="402"/>
      <c r="X5147" s="402"/>
      <c r="Y5147" s="402"/>
      <c r="Z5147" s="402"/>
    </row>
    <row r="5148" spans="23:26" x14ac:dyDescent="0.2">
      <c r="W5148" s="402"/>
      <c r="X5148" s="402"/>
      <c r="Y5148" s="402"/>
      <c r="Z5148" s="402"/>
    </row>
    <row r="5149" spans="23:26" x14ac:dyDescent="0.2">
      <c r="W5149" s="402"/>
      <c r="X5149" s="402"/>
      <c r="Y5149" s="402"/>
      <c r="Z5149" s="402"/>
    </row>
    <row r="5150" spans="23:26" x14ac:dyDescent="0.2">
      <c r="W5150" s="402"/>
      <c r="X5150" s="402"/>
      <c r="Y5150" s="402"/>
      <c r="Z5150" s="402"/>
    </row>
    <row r="5151" spans="23:26" x14ac:dyDescent="0.2">
      <c r="W5151" s="402"/>
      <c r="X5151" s="402"/>
      <c r="Y5151" s="402"/>
      <c r="Z5151" s="402"/>
    </row>
    <row r="5152" spans="23:26" x14ac:dyDescent="0.2">
      <c r="W5152" s="402"/>
      <c r="X5152" s="402"/>
      <c r="Y5152" s="402"/>
      <c r="Z5152" s="402"/>
    </row>
    <row r="5153" spans="23:26" x14ac:dyDescent="0.2">
      <c r="W5153" s="402"/>
      <c r="X5153" s="402"/>
      <c r="Y5153" s="402"/>
      <c r="Z5153" s="402"/>
    </row>
    <row r="5154" spans="23:26" x14ac:dyDescent="0.2">
      <c r="W5154" s="402"/>
      <c r="X5154" s="402"/>
      <c r="Y5154" s="402"/>
      <c r="Z5154" s="402"/>
    </row>
    <row r="5155" spans="23:26" x14ac:dyDescent="0.2">
      <c r="W5155" s="402"/>
      <c r="X5155" s="402"/>
      <c r="Y5155" s="402"/>
      <c r="Z5155" s="402"/>
    </row>
    <row r="5156" spans="23:26" x14ac:dyDescent="0.2">
      <c r="W5156" s="402"/>
      <c r="X5156" s="402"/>
      <c r="Y5156" s="402"/>
      <c r="Z5156" s="402"/>
    </row>
    <row r="5157" spans="23:26" x14ac:dyDescent="0.2">
      <c r="W5157" s="402"/>
      <c r="X5157" s="402"/>
      <c r="Y5157" s="402"/>
      <c r="Z5157" s="402"/>
    </row>
    <row r="5158" spans="23:26" x14ac:dyDescent="0.2">
      <c r="W5158" s="402"/>
      <c r="X5158" s="402"/>
      <c r="Y5158" s="402"/>
      <c r="Z5158" s="402"/>
    </row>
    <row r="5159" spans="23:26" x14ac:dyDescent="0.2">
      <c r="W5159" s="402"/>
      <c r="X5159" s="402"/>
      <c r="Y5159" s="402"/>
      <c r="Z5159" s="402"/>
    </row>
    <row r="5160" spans="23:26" x14ac:dyDescent="0.2">
      <c r="W5160" s="402"/>
      <c r="X5160" s="402"/>
      <c r="Y5160" s="402"/>
      <c r="Z5160" s="402"/>
    </row>
    <row r="5161" spans="23:26" x14ac:dyDescent="0.2">
      <c r="W5161" s="402"/>
      <c r="X5161" s="402"/>
      <c r="Y5161" s="402"/>
      <c r="Z5161" s="402"/>
    </row>
    <row r="5162" spans="23:26" x14ac:dyDescent="0.2">
      <c r="W5162" s="402"/>
      <c r="X5162" s="402"/>
      <c r="Y5162" s="402"/>
      <c r="Z5162" s="402"/>
    </row>
    <row r="5163" spans="23:26" x14ac:dyDescent="0.2">
      <c r="W5163" s="402"/>
      <c r="X5163" s="402"/>
      <c r="Y5163" s="402"/>
      <c r="Z5163" s="402"/>
    </row>
    <row r="5164" spans="23:26" x14ac:dyDescent="0.2">
      <c r="W5164" s="402"/>
      <c r="X5164" s="402"/>
      <c r="Y5164" s="402"/>
      <c r="Z5164" s="402"/>
    </row>
    <row r="5165" spans="23:26" x14ac:dyDescent="0.2">
      <c r="W5165" s="402"/>
      <c r="X5165" s="402"/>
      <c r="Y5165" s="402"/>
      <c r="Z5165" s="402"/>
    </row>
    <row r="5166" spans="23:26" x14ac:dyDescent="0.2">
      <c r="W5166" s="402"/>
      <c r="X5166" s="402"/>
      <c r="Y5166" s="402"/>
      <c r="Z5166" s="402"/>
    </row>
    <row r="5167" spans="23:26" x14ac:dyDescent="0.2">
      <c r="W5167" s="402"/>
      <c r="X5167" s="402"/>
      <c r="Y5167" s="402"/>
      <c r="Z5167" s="402"/>
    </row>
    <row r="5168" spans="23:26" x14ac:dyDescent="0.2">
      <c r="W5168" s="402"/>
      <c r="X5168" s="402"/>
      <c r="Y5168" s="402"/>
      <c r="Z5168" s="402"/>
    </row>
    <row r="5169" spans="23:26" x14ac:dyDescent="0.2">
      <c r="W5169" s="402"/>
      <c r="X5169" s="402"/>
      <c r="Y5169" s="402"/>
      <c r="Z5169" s="402"/>
    </row>
    <row r="5170" spans="23:26" x14ac:dyDescent="0.2">
      <c r="W5170" s="402"/>
      <c r="X5170" s="402"/>
      <c r="Y5170" s="402"/>
      <c r="Z5170" s="402"/>
    </row>
    <row r="5171" spans="23:26" x14ac:dyDescent="0.2">
      <c r="W5171" s="402"/>
      <c r="X5171" s="402"/>
      <c r="Y5171" s="402"/>
      <c r="Z5171" s="402"/>
    </row>
    <row r="5172" spans="23:26" x14ac:dyDescent="0.2">
      <c r="W5172" s="402"/>
      <c r="X5172" s="402"/>
      <c r="Y5172" s="402"/>
      <c r="Z5172" s="402"/>
    </row>
    <row r="5173" spans="23:26" x14ac:dyDescent="0.2">
      <c r="W5173" s="402"/>
      <c r="X5173" s="402"/>
      <c r="Y5173" s="402"/>
      <c r="Z5173" s="402"/>
    </row>
    <row r="5174" spans="23:26" x14ac:dyDescent="0.2">
      <c r="W5174" s="402"/>
      <c r="X5174" s="402"/>
      <c r="Y5174" s="402"/>
      <c r="Z5174" s="402"/>
    </row>
    <row r="5175" spans="23:26" x14ac:dyDescent="0.2">
      <c r="W5175" s="402"/>
      <c r="X5175" s="402"/>
      <c r="Y5175" s="402"/>
      <c r="Z5175" s="402"/>
    </row>
    <row r="5176" spans="23:26" x14ac:dyDescent="0.2">
      <c r="W5176" s="402"/>
      <c r="X5176" s="402"/>
      <c r="Y5176" s="402"/>
      <c r="Z5176" s="402"/>
    </row>
    <row r="5177" spans="23:26" x14ac:dyDescent="0.2">
      <c r="W5177" s="402"/>
      <c r="X5177" s="402"/>
      <c r="Y5177" s="402"/>
      <c r="Z5177" s="402"/>
    </row>
    <row r="5178" spans="23:26" x14ac:dyDescent="0.2">
      <c r="W5178" s="402"/>
      <c r="X5178" s="402"/>
      <c r="Y5178" s="402"/>
      <c r="Z5178" s="402"/>
    </row>
    <row r="5179" spans="23:26" x14ac:dyDescent="0.2">
      <c r="W5179" s="402"/>
      <c r="X5179" s="402"/>
      <c r="Y5179" s="402"/>
      <c r="Z5179" s="402"/>
    </row>
    <row r="5180" spans="23:26" x14ac:dyDescent="0.2">
      <c r="W5180" s="402"/>
      <c r="X5180" s="402"/>
      <c r="Y5180" s="402"/>
      <c r="Z5180" s="402"/>
    </row>
    <row r="5181" spans="23:26" x14ac:dyDescent="0.2">
      <c r="W5181" s="402"/>
      <c r="X5181" s="402"/>
      <c r="Y5181" s="402"/>
      <c r="Z5181" s="402"/>
    </row>
    <row r="5182" spans="23:26" x14ac:dyDescent="0.2">
      <c r="W5182" s="402"/>
      <c r="X5182" s="402"/>
      <c r="Y5182" s="402"/>
      <c r="Z5182" s="402"/>
    </row>
    <row r="5183" spans="23:26" x14ac:dyDescent="0.2">
      <c r="W5183" s="402"/>
      <c r="X5183" s="402"/>
      <c r="Y5183" s="402"/>
      <c r="Z5183" s="402"/>
    </row>
    <row r="5184" spans="23:26" x14ac:dyDescent="0.2">
      <c r="W5184" s="402"/>
      <c r="X5184" s="402"/>
      <c r="Y5184" s="402"/>
      <c r="Z5184" s="402"/>
    </row>
    <row r="5185" spans="23:26" x14ac:dyDescent="0.2">
      <c r="W5185" s="402"/>
      <c r="X5185" s="402"/>
      <c r="Y5185" s="402"/>
      <c r="Z5185" s="402"/>
    </row>
    <row r="5186" spans="23:26" x14ac:dyDescent="0.2">
      <c r="W5186" s="402"/>
      <c r="X5186" s="402"/>
      <c r="Y5186" s="402"/>
      <c r="Z5186" s="402"/>
    </row>
    <row r="5187" spans="23:26" x14ac:dyDescent="0.2">
      <c r="W5187" s="402"/>
      <c r="X5187" s="402"/>
      <c r="Y5187" s="402"/>
      <c r="Z5187" s="402"/>
    </row>
    <row r="5188" spans="23:26" x14ac:dyDescent="0.2">
      <c r="W5188" s="402"/>
      <c r="X5188" s="402"/>
      <c r="Y5188" s="402"/>
      <c r="Z5188" s="402"/>
    </row>
    <row r="5189" spans="23:26" x14ac:dyDescent="0.2">
      <c r="W5189" s="402"/>
      <c r="X5189" s="402"/>
      <c r="Y5189" s="402"/>
      <c r="Z5189" s="402"/>
    </row>
    <row r="5190" spans="23:26" x14ac:dyDescent="0.2">
      <c r="W5190" s="402"/>
      <c r="X5190" s="402"/>
      <c r="Y5190" s="402"/>
      <c r="Z5190" s="402"/>
    </row>
    <row r="5191" spans="23:26" x14ac:dyDescent="0.2">
      <c r="W5191" s="402"/>
      <c r="X5191" s="402"/>
      <c r="Y5191" s="402"/>
      <c r="Z5191" s="402"/>
    </row>
    <row r="5192" spans="23:26" x14ac:dyDescent="0.2">
      <c r="W5192" s="402"/>
      <c r="X5192" s="402"/>
      <c r="Y5192" s="402"/>
      <c r="Z5192" s="402"/>
    </row>
    <row r="5193" spans="23:26" x14ac:dyDescent="0.2">
      <c r="W5193" s="402"/>
      <c r="X5193" s="402"/>
      <c r="Y5193" s="402"/>
      <c r="Z5193" s="402"/>
    </row>
    <row r="5194" spans="23:26" x14ac:dyDescent="0.2">
      <c r="W5194" s="402"/>
      <c r="X5194" s="402"/>
      <c r="Y5194" s="402"/>
      <c r="Z5194" s="402"/>
    </row>
    <row r="5195" spans="23:26" x14ac:dyDescent="0.2">
      <c r="W5195" s="402"/>
      <c r="X5195" s="402"/>
      <c r="Y5195" s="402"/>
      <c r="Z5195" s="402"/>
    </row>
    <row r="5196" spans="23:26" x14ac:dyDescent="0.2">
      <c r="W5196" s="402"/>
      <c r="X5196" s="402"/>
      <c r="Y5196" s="402"/>
      <c r="Z5196" s="402"/>
    </row>
    <row r="5197" spans="23:26" x14ac:dyDescent="0.2">
      <c r="W5197" s="402"/>
      <c r="X5197" s="402"/>
      <c r="Y5197" s="402"/>
      <c r="Z5197" s="402"/>
    </row>
    <row r="5198" spans="23:26" x14ac:dyDescent="0.2">
      <c r="W5198" s="402"/>
      <c r="X5198" s="402"/>
      <c r="Y5198" s="402"/>
      <c r="Z5198" s="402"/>
    </row>
    <row r="5199" spans="23:26" x14ac:dyDescent="0.2">
      <c r="W5199" s="402"/>
      <c r="X5199" s="402"/>
      <c r="Y5199" s="402"/>
      <c r="Z5199" s="402"/>
    </row>
    <row r="5200" spans="23:26" x14ac:dyDescent="0.2">
      <c r="W5200" s="402"/>
      <c r="X5200" s="402"/>
      <c r="Y5200" s="402"/>
      <c r="Z5200" s="402"/>
    </row>
    <row r="5201" spans="23:26" x14ac:dyDescent="0.2">
      <c r="W5201" s="402"/>
      <c r="X5201" s="402"/>
      <c r="Y5201" s="402"/>
      <c r="Z5201" s="402"/>
    </row>
    <row r="5202" spans="23:26" x14ac:dyDescent="0.2">
      <c r="W5202" s="402"/>
      <c r="X5202" s="402"/>
      <c r="Y5202" s="402"/>
      <c r="Z5202" s="402"/>
    </row>
    <row r="5203" spans="23:26" x14ac:dyDescent="0.2">
      <c r="W5203" s="402"/>
      <c r="X5203" s="402"/>
      <c r="Y5203" s="402"/>
      <c r="Z5203" s="402"/>
    </row>
    <row r="5204" spans="23:26" x14ac:dyDescent="0.2">
      <c r="W5204" s="402"/>
      <c r="X5204" s="402"/>
      <c r="Y5204" s="402"/>
      <c r="Z5204" s="402"/>
    </row>
    <row r="5205" spans="23:26" x14ac:dyDescent="0.2">
      <c r="W5205" s="402"/>
      <c r="X5205" s="402"/>
      <c r="Y5205" s="402"/>
      <c r="Z5205" s="402"/>
    </row>
    <row r="5206" spans="23:26" x14ac:dyDescent="0.2">
      <c r="W5206" s="402"/>
      <c r="X5206" s="402"/>
      <c r="Y5206" s="402"/>
      <c r="Z5206" s="402"/>
    </row>
    <row r="5207" spans="23:26" x14ac:dyDescent="0.2">
      <c r="W5207" s="402"/>
      <c r="X5207" s="402"/>
      <c r="Y5207" s="402"/>
      <c r="Z5207" s="402"/>
    </row>
    <row r="5208" spans="23:26" x14ac:dyDescent="0.2">
      <c r="W5208" s="402"/>
      <c r="X5208" s="402"/>
      <c r="Y5208" s="402"/>
      <c r="Z5208" s="402"/>
    </row>
    <row r="5209" spans="23:26" x14ac:dyDescent="0.2">
      <c r="W5209" s="402"/>
      <c r="X5209" s="402"/>
      <c r="Y5209" s="402"/>
      <c r="Z5209" s="402"/>
    </row>
    <row r="5210" spans="23:26" x14ac:dyDescent="0.2">
      <c r="W5210" s="402"/>
      <c r="X5210" s="402"/>
      <c r="Y5210" s="402"/>
      <c r="Z5210" s="402"/>
    </row>
    <row r="5211" spans="23:26" x14ac:dyDescent="0.2">
      <c r="W5211" s="402"/>
      <c r="X5211" s="402"/>
      <c r="Y5211" s="402"/>
      <c r="Z5211" s="402"/>
    </row>
    <row r="5212" spans="23:26" x14ac:dyDescent="0.2">
      <c r="W5212" s="402"/>
      <c r="X5212" s="402"/>
      <c r="Y5212" s="402"/>
      <c r="Z5212" s="402"/>
    </row>
    <row r="5213" spans="23:26" x14ac:dyDescent="0.2">
      <c r="W5213" s="402"/>
      <c r="X5213" s="402"/>
      <c r="Y5213" s="402"/>
      <c r="Z5213" s="402"/>
    </row>
    <row r="5214" spans="23:26" x14ac:dyDescent="0.2">
      <c r="W5214" s="402"/>
      <c r="X5214" s="402"/>
      <c r="Y5214" s="402"/>
      <c r="Z5214" s="402"/>
    </row>
    <row r="5215" spans="23:26" x14ac:dyDescent="0.2">
      <c r="W5215" s="402"/>
      <c r="X5215" s="402"/>
      <c r="Y5215" s="402"/>
      <c r="Z5215" s="402"/>
    </row>
    <row r="5216" spans="23:26" x14ac:dyDescent="0.2">
      <c r="W5216" s="402"/>
      <c r="X5216" s="402"/>
      <c r="Y5216" s="402"/>
      <c r="Z5216" s="402"/>
    </row>
    <row r="5217" spans="23:26" x14ac:dyDescent="0.2">
      <c r="W5217" s="402"/>
      <c r="X5217" s="402"/>
      <c r="Y5217" s="402"/>
      <c r="Z5217" s="402"/>
    </row>
    <row r="5218" spans="23:26" x14ac:dyDescent="0.2">
      <c r="W5218" s="402"/>
      <c r="X5218" s="402"/>
      <c r="Y5218" s="402"/>
      <c r="Z5218" s="402"/>
    </row>
    <row r="5219" spans="23:26" x14ac:dyDescent="0.2">
      <c r="W5219" s="402"/>
      <c r="X5219" s="402"/>
      <c r="Y5219" s="402"/>
      <c r="Z5219" s="402"/>
    </row>
    <row r="5220" spans="23:26" x14ac:dyDescent="0.2">
      <c r="W5220" s="402"/>
      <c r="X5220" s="402"/>
      <c r="Y5220" s="402"/>
      <c r="Z5220" s="402"/>
    </row>
    <row r="5221" spans="23:26" x14ac:dyDescent="0.2">
      <c r="W5221" s="402"/>
      <c r="X5221" s="402"/>
      <c r="Y5221" s="402"/>
      <c r="Z5221" s="402"/>
    </row>
    <row r="5222" spans="23:26" x14ac:dyDescent="0.2">
      <c r="W5222" s="402"/>
      <c r="X5222" s="402"/>
      <c r="Y5222" s="402"/>
      <c r="Z5222" s="402"/>
    </row>
    <row r="5223" spans="23:26" x14ac:dyDescent="0.2">
      <c r="W5223" s="402"/>
      <c r="X5223" s="402"/>
      <c r="Y5223" s="402"/>
      <c r="Z5223" s="402"/>
    </row>
    <row r="5224" spans="23:26" x14ac:dyDescent="0.2">
      <c r="W5224" s="402"/>
      <c r="X5224" s="402"/>
      <c r="Y5224" s="402"/>
      <c r="Z5224" s="402"/>
    </row>
    <row r="5225" spans="23:26" x14ac:dyDescent="0.2">
      <c r="W5225" s="402"/>
      <c r="X5225" s="402"/>
      <c r="Y5225" s="402"/>
      <c r="Z5225" s="402"/>
    </row>
    <row r="5226" spans="23:26" x14ac:dyDescent="0.2">
      <c r="W5226" s="402"/>
      <c r="X5226" s="402"/>
      <c r="Y5226" s="402"/>
      <c r="Z5226" s="402"/>
    </row>
    <row r="5227" spans="23:26" x14ac:dyDescent="0.2">
      <c r="W5227" s="402"/>
      <c r="X5227" s="402"/>
      <c r="Y5227" s="402"/>
      <c r="Z5227" s="402"/>
    </row>
    <row r="5228" spans="23:26" x14ac:dyDescent="0.2">
      <c r="W5228" s="402"/>
      <c r="X5228" s="402"/>
      <c r="Y5228" s="402"/>
      <c r="Z5228" s="402"/>
    </row>
    <row r="5229" spans="23:26" x14ac:dyDescent="0.2">
      <c r="W5229" s="402"/>
      <c r="X5229" s="402"/>
      <c r="Y5229" s="402"/>
      <c r="Z5229" s="402"/>
    </row>
    <row r="5230" spans="23:26" x14ac:dyDescent="0.2">
      <c r="W5230" s="402"/>
      <c r="X5230" s="402"/>
      <c r="Y5230" s="402"/>
      <c r="Z5230" s="402"/>
    </row>
    <row r="5231" spans="23:26" x14ac:dyDescent="0.2">
      <c r="W5231" s="402"/>
      <c r="X5231" s="402"/>
      <c r="Y5231" s="402"/>
      <c r="Z5231" s="402"/>
    </row>
    <row r="5232" spans="23:26" x14ac:dyDescent="0.2">
      <c r="W5232" s="402"/>
      <c r="X5232" s="402"/>
      <c r="Y5232" s="402"/>
      <c r="Z5232" s="402"/>
    </row>
    <row r="5233" spans="23:26" x14ac:dyDescent="0.2">
      <c r="W5233" s="402"/>
      <c r="X5233" s="402"/>
      <c r="Y5233" s="402"/>
      <c r="Z5233" s="402"/>
    </row>
    <row r="5234" spans="23:26" x14ac:dyDescent="0.2">
      <c r="W5234" s="402"/>
      <c r="X5234" s="402"/>
      <c r="Y5234" s="402"/>
      <c r="Z5234" s="402"/>
    </row>
    <row r="5235" spans="23:26" x14ac:dyDescent="0.2">
      <c r="W5235" s="402"/>
      <c r="X5235" s="402"/>
      <c r="Y5235" s="402"/>
      <c r="Z5235" s="402"/>
    </row>
    <row r="5236" spans="23:26" x14ac:dyDescent="0.2">
      <c r="W5236" s="402"/>
      <c r="X5236" s="402"/>
      <c r="Y5236" s="402"/>
      <c r="Z5236" s="402"/>
    </row>
    <row r="5237" spans="23:26" x14ac:dyDescent="0.2">
      <c r="W5237" s="402"/>
      <c r="X5237" s="402"/>
      <c r="Y5237" s="402"/>
      <c r="Z5237" s="402"/>
    </row>
    <row r="5238" spans="23:26" x14ac:dyDescent="0.2">
      <c r="W5238" s="402"/>
      <c r="X5238" s="402"/>
      <c r="Y5238" s="402"/>
      <c r="Z5238" s="402"/>
    </row>
    <row r="5239" spans="23:26" x14ac:dyDescent="0.2">
      <c r="W5239" s="402"/>
      <c r="X5239" s="402"/>
      <c r="Y5239" s="402"/>
      <c r="Z5239" s="402"/>
    </row>
    <row r="5240" spans="23:26" x14ac:dyDescent="0.2">
      <c r="W5240" s="402"/>
      <c r="X5240" s="402"/>
      <c r="Y5240" s="402"/>
      <c r="Z5240" s="402"/>
    </row>
    <row r="5241" spans="23:26" x14ac:dyDescent="0.2">
      <c r="W5241" s="402"/>
      <c r="X5241" s="402"/>
      <c r="Y5241" s="402"/>
      <c r="Z5241" s="402"/>
    </row>
    <row r="5242" spans="23:26" x14ac:dyDescent="0.2">
      <c r="W5242" s="402"/>
      <c r="X5242" s="402"/>
      <c r="Y5242" s="402"/>
      <c r="Z5242" s="402"/>
    </row>
    <row r="5243" spans="23:26" x14ac:dyDescent="0.2">
      <c r="W5243" s="402"/>
      <c r="X5243" s="402"/>
      <c r="Y5243" s="402"/>
      <c r="Z5243" s="402"/>
    </row>
    <row r="5244" spans="23:26" x14ac:dyDescent="0.2">
      <c r="W5244" s="402"/>
      <c r="X5244" s="402"/>
      <c r="Y5244" s="402"/>
      <c r="Z5244" s="402"/>
    </row>
    <row r="5245" spans="23:26" x14ac:dyDescent="0.2">
      <c r="W5245" s="402"/>
      <c r="X5245" s="402"/>
      <c r="Y5245" s="402"/>
      <c r="Z5245" s="402"/>
    </row>
    <row r="5246" spans="23:26" x14ac:dyDescent="0.2">
      <c r="W5246" s="402"/>
      <c r="X5246" s="402"/>
      <c r="Y5246" s="402"/>
      <c r="Z5246" s="402"/>
    </row>
    <row r="5247" spans="23:26" x14ac:dyDescent="0.2">
      <c r="W5247" s="402"/>
      <c r="X5247" s="402"/>
      <c r="Y5247" s="402"/>
      <c r="Z5247" s="402"/>
    </row>
    <row r="5248" spans="23:26" x14ac:dyDescent="0.2">
      <c r="W5248" s="402"/>
      <c r="X5248" s="402"/>
      <c r="Y5248" s="402"/>
      <c r="Z5248" s="402"/>
    </row>
    <row r="5249" spans="23:26" x14ac:dyDescent="0.2">
      <c r="W5249" s="402"/>
      <c r="X5249" s="402"/>
      <c r="Y5249" s="402"/>
      <c r="Z5249" s="402"/>
    </row>
    <row r="5250" spans="23:26" x14ac:dyDescent="0.2">
      <c r="W5250" s="402"/>
      <c r="X5250" s="402"/>
      <c r="Y5250" s="402"/>
      <c r="Z5250" s="402"/>
    </row>
    <row r="5251" spans="23:26" x14ac:dyDescent="0.2">
      <c r="W5251" s="402"/>
      <c r="X5251" s="402"/>
      <c r="Y5251" s="402"/>
      <c r="Z5251" s="402"/>
    </row>
    <row r="5252" spans="23:26" x14ac:dyDescent="0.2">
      <c r="W5252" s="402"/>
      <c r="X5252" s="402"/>
      <c r="Y5252" s="402"/>
      <c r="Z5252" s="402"/>
    </row>
    <row r="5253" spans="23:26" x14ac:dyDescent="0.2">
      <c r="W5253" s="402"/>
      <c r="X5253" s="402"/>
      <c r="Y5253" s="402"/>
      <c r="Z5253" s="402"/>
    </row>
    <row r="5254" spans="23:26" x14ac:dyDescent="0.2">
      <c r="W5254" s="402"/>
      <c r="X5254" s="402"/>
      <c r="Y5254" s="402"/>
      <c r="Z5254" s="402"/>
    </row>
    <row r="5255" spans="23:26" x14ac:dyDescent="0.2">
      <c r="W5255" s="402"/>
      <c r="X5255" s="402"/>
      <c r="Y5255" s="402"/>
      <c r="Z5255" s="402"/>
    </row>
    <row r="5256" spans="23:26" x14ac:dyDescent="0.2">
      <c r="W5256" s="402"/>
      <c r="X5256" s="402"/>
      <c r="Y5256" s="402"/>
      <c r="Z5256" s="402"/>
    </row>
    <row r="5257" spans="23:26" x14ac:dyDescent="0.2">
      <c r="W5257" s="402"/>
      <c r="X5257" s="402"/>
      <c r="Y5257" s="402"/>
      <c r="Z5257" s="402"/>
    </row>
    <row r="5258" spans="23:26" x14ac:dyDescent="0.2">
      <c r="W5258" s="402"/>
      <c r="X5258" s="402"/>
      <c r="Y5258" s="402"/>
      <c r="Z5258" s="402"/>
    </row>
    <row r="5259" spans="23:26" x14ac:dyDescent="0.2">
      <c r="W5259" s="402"/>
      <c r="X5259" s="402"/>
      <c r="Y5259" s="402"/>
      <c r="Z5259" s="402"/>
    </row>
    <row r="5260" spans="23:26" x14ac:dyDescent="0.2">
      <c r="W5260" s="402"/>
      <c r="X5260" s="402"/>
      <c r="Y5260" s="402"/>
      <c r="Z5260" s="402"/>
    </row>
    <row r="5261" spans="23:26" x14ac:dyDescent="0.2">
      <c r="W5261" s="402"/>
      <c r="X5261" s="402"/>
      <c r="Y5261" s="402"/>
      <c r="Z5261" s="402"/>
    </row>
    <row r="5262" spans="23:26" x14ac:dyDescent="0.2">
      <c r="W5262" s="402"/>
      <c r="X5262" s="402"/>
      <c r="Y5262" s="402"/>
      <c r="Z5262" s="402"/>
    </row>
    <row r="5263" spans="23:26" x14ac:dyDescent="0.2">
      <c r="W5263" s="402"/>
      <c r="X5263" s="402"/>
      <c r="Y5263" s="402"/>
      <c r="Z5263" s="402"/>
    </row>
    <row r="5264" spans="23:26" x14ac:dyDescent="0.2">
      <c r="W5264" s="402"/>
      <c r="X5264" s="402"/>
      <c r="Y5264" s="402"/>
      <c r="Z5264" s="402"/>
    </row>
    <row r="5265" spans="23:26" x14ac:dyDescent="0.2">
      <c r="W5265" s="402"/>
      <c r="X5265" s="402"/>
      <c r="Y5265" s="402"/>
      <c r="Z5265" s="402"/>
    </row>
    <row r="5266" spans="23:26" x14ac:dyDescent="0.2">
      <c r="W5266" s="402"/>
      <c r="X5266" s="402"/>
      <c r="Y5266" s="402"/>
      <c r="Z5266" s="402"/>
    </row>
    <row r="5267" spans="23:26" x14ac:dyDescent="0.2">
      <c r="W5267" s="402"/>
      <c r="X5267" s="402"/>
      <c r="Y5267" s="402"/>
      <c r="Z5267" s="402"/>
    </row>
    <row r="5268" spans="23:26" x14ac:dyDescent="0.2">
      <c r="W5268" s="402"/>
      <c r="X5268" s="402"/>
      <c r="Y5268" s="402"/>
      <c r="Z5268" s="402"/>
    </row>
    <row r="5269" spans="23:26" x14ac:dyDescent="0.2">
      <c r="W5269" s="402"/>
      <c r="X5269" s="402"/>
      <c r="Y5269" s="402"/>
      <c r="Z5269" s="402"/>
    </row>
    <row r="5270" spans="23:26" x14ac:dyDescent="0.2">
      <c r="W5270" s="402"/>
      <c r="X5270" s="402"/>
      <c r="Y5270" s="402"/>
      <c r="Z5270" s="402"/>
    </row>
    <row r="5271" spans="23:26" x14ac:dyDescent="0.2">
      <c r="W5271" s="402"/>
      <c r="X5271" s="402"/>
      <c r="Y5271" s="402"/>
      <c r="Z5271" s="402"/>
    </row>
    <row r="5272" spans="23:26" x14ac:dyDescent="0.2">
      <c r="W5272" s="402"/>
      <c r="X5272" s="402"/>
      <c r="Y5272" s="402"/>
      <c r="Z5272" s="402"/>
    </row>
    <row r="5273" spans="23:26" x14ac:dyDescent="0.2">
      <c r="W5273" s="402"/>
      <c r="X5273" s="402"/>
      <c r="Y5273" s="402"/>
      <c r="Z5273" s="402"/>
    </row>
    <row r="5274" spans="23:26" x14ac:dyDescent="0.2">
      <c r="W5274" s="402"/>
      <c r="X5274" s="402"/>
      <c r="Y5274" s="402"/>
      <c r="Z5274" s="402"/>
    </row>
    <row r="5275" spans="23:26" x14ac:dyDescent="0.2">
      <c r="W5275" s="402"/>
      <c r="X5275" s="402"/>
      <c r="Y5275" s="402"/>
      <c r="Z5275" s="402"/>
    </row>
    <row r="5276" spans="23:26" x14ac:dyDescent="0.2">
      <c r="W5276" s="402"/>
      <c r="X5276" s="402"/>
      <c r="Y5276" s="402"/>
      <c r="Z5276" s="402"/>
    </row>
    <row r="5277" spans="23:26" x14ac:dyDescent="0.2">
      <c r="W5277" s="402"/>
      <c r="X5277" s="402"/>
      <c r="Y5277" s="402"/>
      <c r="Z5277" s="402"/>
    </row>
    <row r="5278" spans="23:26" x14ac:dyDescent="0.2">
      <c r="W5278" s="402"/>
      <c r="X5278" s="402"/>
      <c r="Y5278" s="402"/>
      <c r="Z5278" s="402"/>
    </row>
    <row r="5279" spans="23:26" x14ac:dyDescent="0.2">
      <c r="W5279" s="402"/>
      <c r="X5279" s="402"/>
      <c r="Y5279" s="402"/>
      <c r="Z5279" s="402"/>
    </row>
    <row r="5280" spans="23:26" x14ac:dyDescent="0.2">
      <c r="W5280" s="402"/>
      <c r="X5280" s="402"/>
      <c r="Y5280" s="402"/>
      <c r="Z5280" s="402"/>
    </row>
    <row r="5281" spans="23:26" x14ac:dyDescent="0.2">
      <c r="W5281" s="402"/>
      <c r="X5281" s="402"/>
      <c r="Y5281" s="402"/>
      <c r="Z5281" s="402"/>
    </row>
    <row r="5282" spans="23:26" x14ac:dyDescent="0.2">
      <c r="W5282" s="402"/>
      <c r="X5282" s="402"/>
      <c r="Y5282" s="402"/>
      <c r="Z5282" s="402"/>
    </row>
    <row r="5283" spans="23:26" x14ac:dyDescent="0.2">
      <c r="W5283" s="402"/>
      <c r="X5283" s="402"/>
      <c r="Y5283" s="402"/>
      <c r="Z5283" s="402"/>
    </row>
    <row r="5284" spans="23:26" x14ac:dyDescent="0.2">
      <c r="W5284" s="402"/>
      <c r="X5284" s="402"/>
      <c r="Y5284" s="402"/>
      <c r="Z5284" s="402"/>
    </row>
    <row r="5285" spans="23:26" x14ac:dyDescent="0.2">
      <c r="W5285" s="402"/>
      <c r="X5285" s="402"/>
      <c r="Y5285" s="402"/>
      <c r="Z5285" s="402"/>
    </row>
    <row r="5286" spans="23:26" x14ac:dyDescent="0.2">
      <c r="W5286" s="402"/>
      <c r="X5286" s="402"/>
      <c r="Y5286" s="402"/>
      <c r="Z5286" s="402"/>
    </row>
    <row r="5287" spans="23:26" x14ac:dyDescent="0.2">
      <c r="W5287" s="402"/>
      <c r="X5287" s="402"/>
      <c r="Y5287" s="402"/>
      <c r="Z5287" s="402"/>
    </row>
    <row r="5288" spans="23:26" x14ac:dyDescent="0.2">
      <c r="W5288" s="402"/>
      <c r="X5288" s="402"/>
      <c r="Y5288" s="402"/>
      <c r="Z5288" s="402"/>
    </row>
    <row r="5289" spans="23:26" x14ac:dyDescent="0.2">
      <c r="W5289" s="402"/>
      <c r="X5289" s="402"/>
      <c r="Y5289" s="402"/>
      <c r="Z5289" s="402"/>
    </row>
    <row r="5290" spans="23:26" x14ac:dyDescent="0.2">
      <c r="W5290" s="402"/>
      <c r="X5290" s="402"/>
      <c r="Y5290" s="402"/>
      <c r="Z5290" s="402"/>
    </row>
    <row r="5291" spans="23:26" x14ac:dyDescent="0.2">
      <c r="W5291" s="402"/>
      <c r="X5291" s="402"/>
      <c r="Y5291" s="402"/>
      <c r="Z5291" s="402"/>
    </row>
    <row r="5292" spans="23:26" x14ac:dyDescent="0.2">
      <c r="W5292" s="402"/>
      <c r="X5292" s="402"/>
      <c r="Y5292" s="402"/>
      <c r="Z5292" s="402"/>
    </row>
    <row r="5293" spans="23:26" x14ac:dyDescent="0.2">
      <c r="W5293" s="402"/>
      <c r="X5293" s="402"/>
      <c r="Y5293" s="402"/>
      <c r="Z5293" s="402"/>
    </row>
    <row r="5294" spans="23:26" x14ac:dyDescent="0.2">
      <c r="W5294" s="402"/>
      <c r="X5294" s="402"/>
      <c r="Y5294" s="402"/>
      <c r="Z5294" s="402"/>
    </row>
    <row r="5295" spans="23:26" x14ac:dyDescent="0.2">
      <c r="W5295" s="402"/>
      <c r="X5295" s="402"/>
      <c r="Y5295" s="402"/>
      <c r="Z5295" s="402"/>
    </row>
    <row r="5296" spans="23:26" x14ac:dyDescent="0.2">
      <c r="W5296" s="402"/>
      <c r="X5296" s="402"/>
      <c r="Y5296" s="402"/>
      <c r="Z5296" s="402"/>
    </row>
    <row r="5297" spans="23:26" x14ac:dyDescent="0.2">
      <c r="W5297" s="402"/>
      <c r="X5297" s="402"/>
      <c r="Y5297" s="402"/>
      <c r="Z5297" s="402"/>
    </row>
    <row r="5298" spans="23:26" x14ac:dyDescent="0.2">
      <c r="W5298" s="402"/>
      <c r="X5298" s="402"/>
      <c r="Y5298" s="402"/>
      <c r="Z5298" s="402"/>
    </row>
    <row r="5299" spans="23:26" x14ac:dyDescent="0.2">
      <c r="W5299" s="402"/>
      <c r="X5299" s="402"/>
      <c r="Y5299" s="402"/>
      <c r="Z5299" s="402"/>
    </row>
    <row r="5300" spans="23:26" x14ac:dyDescent="0.2">
      <c r="W5300" s="402"/>
      <c r="X5300" s="402"/>
      <c r="Y5300" s="402"/>
      <c r="Z5300" s="402"/>
    </row>
    <row r="5301" spans="23:26" x14ac:dyDescent="0.2">
      <c r="W5301" s="402"/>
      <c r="X5301" s="402"/>
      <c r="Y5301" s="402"/>
      <c r="Z5301" s="402"/>
    </row>
    <row r="5302" spans="23:26" x14ac:dyDescent="0.2">
      <c r="W5302" s="402"/>
      <c r="X5302" s="402"/>
      <c r="Y5302" s="402"/>
      <c r="Z5302" s="402"/>
    </row>
    <row r="5303" spans="23:26" x14ac:dyDescent="0.2">
      <c r="W5303" s="402"/>
      <c r="X5303" s="402"/>
      <c r="Y5303" s="402"/>
      <c r="Z5303" s="402"/>
    </row>
    <row r="5304" spans="23:26" x14ac:dyDescent="0.2">
      <c r="W5304" s="402"/>
      <c r="X5304" s="402"/>
      <c r="Y5304" s="402"/>
      <c r="Z5304" s="402"/>
    </row>
    <row r="5305" spans="23:26" x14ac:dyDescent="0.2">
      <c r="W5305" s="402"/>
      <c r="X5305" s="402"/>
      <c r="Y5305" s="402"/>
      <c r="Z5305" s="402"/>
    </row>
    <row r="5306" spans="23:26" x14ac:dyDescent="0.2">
      <c r="W5306" s="402"/>
      <c r="X5306" s="402"/>
      <c r="Y5306" s="402"/>
      <c r="Z5306" s="402"/>
    </row>
    <row r="5307" spans="23:26" x14ac:dyDescent="0.2">
      <c r="W5307" s="402"/>
      <c r="X5307" s="402"/>
      <c r="Y5307" s="402"/>
      <c r="Z5307" s="402"/>
    </row>
    <row r="5308" spans="23:26" x14ac:dyDescent="0.2">
      <c r="W5308" s="402"/>
      <c r="X5308" s="402"/>
      <c r="Y5308" s="402"/>
      <c r="Z5308" s="402"/>
    </row>
    <row r="5309" spans="23:26" x14ac:dyDescent="0.2">
      <c r="W5309" s="402"/>
      <c r="X5309" s="402"/>
      <c r="Y5309" s="402"/>
      <c r="Z5309" s="402"/>
    </row>
    <row r="5310" spans="23:26" x14ac:dyDescent="0.2">
      <c r="W5310" s="402"/>
      <c r="X5310" s="402"/>
      <c r="Y5310" s="402"/>
      <c r="Z5310" s="402"/>
    </row>
    <row r="5311" spans="23:26" x14ac:dyDescent="0.2">
      <c r="W5311" s="402"/>
      <c r="X5311" s="402"/>
      <c r="Y5311" s="402"/>
      <c r="Z5311" s="402"/>
    </row>
    <row r="5312" spans="23:26" x14ac:dyDescent="0.2">
      <c r="W5312" s="402"/>
      <c r="X5312" s="402"/>
      <c r="Y5312" s="402"/>
      <c r="Z5312" s="402"/>
    </row>
    <row r="5313" spans="23:26" x14ac:dyDescent="0.2">
      <c r="W5313" s="402"/>
      <c r="X5313" s="402"/>
      <c r="Y5313" s="402"/>
      <c r="Z5313" s="402"/>
    </row>
    <row r="5314" spans="23:26" x14ac:dyDescent="0.2">
      <c r="W5314" s="402"/>
      <c r="X5314" s="402"/>
      <c r="Y5314" s="402"/>
      <c r="Z5314" s="402"/>
    </row>
    <row r="5315" spans="23:26" x14ac:dyDescent="0.2">
      <c r="W5315" s="402"/>
      <c r="X5315" s="402"/>
      <c r="Y5315" s="402"/>
      <c r="Z5315" s="402"/>
    </row>
    <row r="5316" spans="23:26" x14ac:dyDescent="0.2">
      <c r="W5316" s="402"/>
      <c r="X5316" s="402"/>
      <c r="Y5316" s="402"/>
      <c r="Z5316" s="402"/>
    </row>
    <row r="5317" spans="23:26" x14ac:dyDescent="0.2">
      <c r="W5317" s="402"/>
      <c r="X5317" s="402"/>
      <c r="Y5317" s="402"/>
      <c r="Z5317" s="402"/>
    </row>
    <row r="5318" spans="23:26" x14ac:dyDescent="0.2">
      <c r="W5318" s="402"/>
      <c r="X5318" s="402"/>
      <c r="Y5318" s="402"/>
      <c r="Z5318" s="402"/>
    </row>
    <row r="5319" spans="23:26" x14ac:dyDescent="0.2">
      <c r="W5319" s="402"/>
      <c r="X5319" s="402"/>
      <c r="Y5319" s="402"/>
      <c r="Z5319" s="402"/>
    </row>
    <row r="5320" spans="23:26" x14ac:dyDescent="0.2">
      <c r="W5320" s="402"/>
      <c r="X5320" s="402"/>
      <c r="Y5320" s="402"/>
      <c r="Z5320" s="402"/>
    </row>
    <row r="5321" spans="23:26" x14ac:dyDescent="0.2">
      <c r="W5321" s="402"/>
      <c r="X5321" s="402"/>
      <c r="Y5321" s="402"/>
      <c r="Z5321" s="402"/>
    </row>
    <row r="5322" spans="23:26" x14ac:dyDescent="0.2">
      <c r="W5322" s="402"/>
      <c r="X5322" s="402"/>
      <c r="Y5322" s="402"/>
      <c r="Z5322" s="402"/>
    </row>
    <row r="5323" spans="23:26" x14ac:dyDescent="0.2">
      <c r="W5323" s="402"/>
      <c r="X5323" s="402"/>
      <c r="Y5323" s="402"/>
      <c r="Z5323" s="402"/>
    </row>
    <row r="5324" spans="23:26" x14ac:dyDescent="0.2">
      <c r="W5324" s="402"/>
      <c r="X5324" s="402"/>
      <c r="Y5324" s="402"/>
      <c r="Z5324" s="402"/>
    </row>
    <row r="5325" spans="23:26" x14ac:dyDescent="0.2">
      <c r="W5325" s="402"/>
      <c r="X5325" s="402"/>
      <c r="Y5325" s="402"/>
      <c r="Z5325" s="402"/>
    </row>
    <row r="5326" spans="23:26" x14ac:dyDescent="0.2">
      <c r="W5326" s="402"/>
      <c r="X5326" s="402"/>
      <c r="Y5326" s="402"/>
      <c r="Z5326" s="402"/>
    </row>
    <row r="5327" spans="23:26" x14ac:dyDescent="0.2">
      <c r="W5327" s="402"/>
      <c r="X5327" s="402"/>
      <c r="Y5327" s="402"/>
      <c r="Z5327" s="402"/>
    </row>
    <row r="5328" spans="23:26" x14ac:dyDescent="0.2">
      <c r="W5328" s="402"/>
      <c r="X5328" s="402"/>
      <c r="Y5328" s="402"/>
      <c r="Z5328" s="402"/>
    </row>
    <row r="5329" spans="23:26" x14ac:dyDescent="0.2">
      <c r="W5329" s="402"/>
      <c r="X5329" s="402"/>
      <c r="Y5329" s="402"/>
      <c r="Z5329" s="402"/>
    </row>
    <row r="5330" spans="23:26" x14ac:dyDescent="0.2">
      <c r="W5330" s="402"/>
      <c r="X5330" s="402"/>
      <c r="Y5330" s="402"/>
      <c r="Z5330" s="402"/>
    </row>
    <row r="5331" spans="23:26" x14ac:dyDescent="0.2">
      <c r="W5331" s="402"/>
      <c r="X5331" s="402"/>
      <c r="Y5331" s="402"/>
      <c r="Z5331" s="402"/>
    </row>
    <row r="5332" spans="23:26" x14ac:dyDescent="0.2">
      <c r="W5332" s="402"/>
      <c r="X5332" s="402"/>
      <c r="Y5332" s="402"/>
      <c r="Z5332" s="402"/>
    </row>
    <row r="5333" spans="23:26" x14ac:dyDescent="0.2">
      <c r="W5333" s="402"/>
      <c r="X5333" s="402"/>
      <c r="Y5333" s="402"/>
      <c r="Z5333" s="402"/>
    </row>
    <row r="5334" spans="23:26" x14ac:dyDescent="0.2">
      <c r="W5334" s="402"/>
      <c r="X5334" s="402"/>
      <c r="Y5334" s="402"/>
      <c r="Z5334" s="402"/>
    </row>
    <row r="5335" spans="23:26" x14ac:dyDescent="0.2">
      <c r="W5335" s="402"/>
      <c r="X5335" s="402"/>
      <c r="Y5335" s="402"/>
      <c r="Z5335" s="402"/>
    </row>
    <row r="5336" spans="23:26" x14ac:dyDescent="0.2">
      <c r="W5336" s="402"/>
      <c r="X5336" s="402"/>
      <c r="Y5336" s="402"/>
      <c r="Z5336" s="402"/>
    </row>
    <row r="5337" spans="23:26" x14ac:dyDescent="0.2">
      <c r="W5337" s="402"/>
      <c r="X5337" s="402"/>
      <c r="Y5337" s="402"/>
      <c r="Z5337" s="402"/>
    </row>
    <row r="5338" spans="23:26" x14ac:dyDescent="0.2">
      <c r="W5338" s="402"/>
      <c r="X5338" s="402"/>
      <c r="Y5338" s="402"/>
      <c r="Z5338" s="402"/>
    </row>
    <row r="5339" spans="23:26" x14ac:dyDescent="0.2">
      <c r="W5339" s="402"/>
      <c r="X5339" s="402"/>
      <c r="Y5339" s="402"/>
      <c r="Z5339" s="402"/>
    </row>
    <row r="5340" spans="23:26" x14ac:dyDescent="0.2">
      <c r="W5340" s="402"/>
      <c r="X5340" s="402"/>
      <c r="Y5340" s="402"/>
      <c r="Z5340" s="402"/>
    </row>
    <row r="5341" spans="23:26" x14ac:dyDescent="0.2">
      <c r="W5341" s="402"/>
      <c r="X5341" s="402"/>
      <c r="Y5341" s="402"/>
      <c r="Z5341" s="402"/>
    </row>
    <row r="5342" spans="23:26" x14ac:dyDescent="0.2">
      <c r="W5342" s="402"/>
      <c r="X5342" s="402"/>
      <c r="Y5342" s="402"/>
      <c r="Z5342" s="402"/>
    </row>
    <row r="5343" spans="23:26" x14ac:dyDescent="0.2">
      <c r="W5343" s="402"/>
      <c r="X5343" s="402"/>
      <c r="Y5343" s="402"/>
      <c r="Z5343" s="402"/>
    </row>
    <row r="5344" spans="23:26" x14ac:dyDescent="0.2">
      <c r="W5344" s="402"/>
      <c r="X5344" s="402"/>
      <c r="Y5344" s="402"/>
      <c r="Z5344" s="402"/>
    </row>
    <row r="5345" spans="23:26" x14ac:dyDescent="0.2">
      <c r="W5345" s="402"/>
      <c r="X5345" s="402"/>
      <c r="Y5345" s="402"/>
      <c r="Z5345" s="402"/>
    </row>
    <row r="5346" spans="23:26" x14ac:dyDescent="0.2">
      <c r="W5346" s="402"/>
      <c r="X5346" s="402"/>
      <c r="Y5346" s="402"/>
      <c r="Z5346" s="402"/>
    </row>
    <row r="5347" spans="23:26" x14ac:dyDescent="0.2">
      <c r="W5347" s="402"/>
      <c r="X5347" s="402"/>
      <c r="Y5347" s="402"/>
      <c r="Z5347" s="402"/>
    </row>
    <row r="5348" spans="23:26" x14ac:dyDescent="0.2">
      <c r="W5348" s="402"/>
      <c r="X5348" s="402"/>
      <c r="Y5348" s="402"/>
      <c r="Z5348" s="402"/>
    </row>
    <row r="5349" spans="23:26" x14ac:dyDescent="0.2">
      <c r="W5349" s="402"/>
      <c r="X5349" s="402"/>
      <c r="Y5349" s="402"/>
      <c r="Z5349" s="402"/>
    </row>
    <row r="5350" spans="23:26" x14ac:dyDescent="0.2">
      <c r="W5350" s="402"/>
      <c r="X5350" s="402"/>
      <c r="Y5350" s="402"/>
      <c r="Z5350" s="402"/>
    </row>
    <row r="5351" spans="23:26" x14ac:dyDescent="0.2">
      <c r="W5351" s="402"/>
      <c r="X5351" s="402"/>
      <c r="Y5351" s="402"/>
      <c r="Z5351" s="402"/>
    </row>
    <row r="5352" spans="23:26" x14ac:dyDescent="0.2">
      <c r="W5352" s="402"/>
      <c r="X5352" s="402"/>
      <c r="Y5352" s="402"/>
      <c r="Z5352" s="402"/>
    </row>
    <row r="5353" spans="23:26" x14ac:dyDescent="0.2">
      <c r="W5353" s="402"/>
      <c r="X5353" s="402"/>
      <c r="Y5353" s="402"/>
      <c r="Z5353" s="402"/>
    </row>
    <row r="5354" spans="23:26" x14ac:dyDescent="0.2">
      <c r="W5354" s="402"/>
      <c r="X5354" s="402"/>
      <c r="Y5354" s="402"/>
      <c r="Z5354" s="402"/>
    </row>
    <row r="5355" spans="23:26" x14ac:dyDescent="0.2">
      <c r="W5355" s="402"/>
      <c r="X5355" s="402"/>
      <c r="Y5355" s="402"/>
      <c r="Z5355" s="402"/>
    </row>
    <row r="5356" spans="23:26" x14ac:dyDescent="0.2">
      <c r="W5356" s="402"/>
      <c r="X5356" s="402"/>
      <c r="Y5356" s="402"/>
      <c r="Z5356" s="402"/>
    </row>
    <row r="5357" spans="23:26" x14ac:dyDescent="0.2">
      <c r="W5357" s="402"/>
      <c r="X5357" s="402"/>
      <c r="Y5357" s="402"/>
      <c r="Z5357" s="402"/>
    </row>
    <row r="5358" spans="23:26" x14ac:dyDescent="0.2">
      <c r="W5358" s="402"/>
      <c r="X5358" s="402"/>
      <c r="Y5358" s="402"/>
      <c r="Z5358" s="402"/>
    </row>
    <row r="5359" spans="23:26" x14ac:dyDescent="0.2">
      <c r="W5359" s="402"/>
      <c r="X5359" s="402"/>
      <c r="Y5359" s="402"/>
      <c r="Z5359" s="402"/>
    </row>
    <row r="5360" spans="23:26" x14ac:dyDescent="0.2">
      <c r="W5360" s="402"/>
      <c r="X5360" s="402"/>
      <c r="Y5360" s="402"/>
      <c r="Z5360" s="402"/>
    </row>
    <row r="5361" spans="23:26" x14ac:dyDescent="0.2">
      <c r="W5361" s="402"/>
      <c r="X5361" s="402"/>
      <c r="Y5361" s="402"/>
      <c r="Z5361" s="402"/>
    </row>
    <row r="5362" spans="23:26" x14ac:dyDescent="0.2">
      <c r="W5362" s="402"/>
      <c r="X5362" s="402"/>
      <c r="Y5362" s="402"/>
      <c r="Z5362" s="402"/>
    </row>
    <row r="5363" spans="23:26" x14ac:dyDescent="0.2">
      <c r="W5363" s="402"/>
      <c r="X5363" s="402"/>
      <c r="Y5363" s="402"/>
      <c r="Z5363" s="402"/>
    </row>
    <row r="5364" spans="23:26" x14ac:dyDescent="0.2">
      <c r="W5364" s="402"/>
      <c r="X5364" s="402"/>
      <c r="Y5364" s="402"/>
      <c r="Z5364" s="402"/>
    </row>
    <row r="5365" spans="23:26" x14ac:dyDescent="0.2">
      <c r="W5365" s="402"/>
      <c r="X5365" s="402"/>
      <c r="Y5365" s="402"/>
      <c r="Z5365" s="402"/>
    </row>
    <row r="5366" spans="23:26" x14ac:dyDescent="0.2">
      <c r="W5366" s="402"/>
      <c r="X5366" s="402"/>
      <c r="Y5366" s="402"/>
      <c r="Z5366" s="402"/>
    </row>
    <row r="5367" spans="23:26" x14ac:dyDescent="0.2">
      <c r="W5367" s="402"/>
      <c r="X5367" s="402"/>
      <c r="Y5367" s="402"/>
      <c r="Z5367" s="402"/>
    </row>
    <row r="5368" spans="23:26" x14ac:dyDescent="0.2">
      <c r="W5368" s="402"/>
      <c r="X5368" s="402"/>
      <c r="Y5368" s="402"/>
      <c r="Z5368" s="402"/>
    </row>
    <row r="5369" spans="23:26" x14ac:dyDescent="0.2">
      <c r="W5369" s="402"/>
      <c r="X5369" s="402"/>
      <c r="Y5369" s="402"/>
      <c r="Z5369" s="402"/>
    </row>
    <row r="5370" spans="23:26" x14ac:dyDescent="0.2">
      <c r="W5370" s="402"/>
      <c r="X5370" s="402"/>
      <c r="Y5370" s="402"/>
      <c r="Z5370" s="402"/>
    </row>
    <row r="5371" spans="23:26" x14ac:dyDescent="0.2">
      <c r="W5371" s="402"/>
      <c r="X5371" s="402"/>
      <c r="Y5371" s="402"/>
      <c r="Z5371" s="402"/>
    </row>
    <row r="5372" spans="23:26" x14ac:dyDescent="0.2">
      <c r="W5372" s="402"/>
      <c r="X5372" s="402"/>
      <c r="Y5372" s="402"/>
      <c r="Z5372" s="402"/>
    </row>
    <row r="5373" spans="23:26" x14ac:dyDescent="0.2">
      <c r="W5373" s="402"/>
      <c r="X5373" s="402"/>
      <c r="Y5373" s="402"/>
      <c r="Z5373" s="402"/>
    </row>
    <row r="5374" spans="23:26" x14ac:dyDescent="0.2">
      <c r="W5374" s="402"/>
      <c r="X5374" s="402"/>
      <c r="Y5374" s="402"/>
      <c r="Z5374" s="402"/>
    </row>
    <row r="5375" spans="23:26" x14ac:dyDescent="0.2">
      <c r="W5375" s="402"/>
      <c r="X5375" s="402"/>
      <c r="Y5375" s="402"/>
      <c r="Z5375" s="402"/>
    </row>
    <row r="5376" spans="23:26" x14ac:dyDescent="0.2">
      <c r="W5376" s="402"/>
      <c r="X5376" s="402"/>
      <c r="Y5376" s="402"/>
      <c r="Z5376" s="402"/>
    </row>
    <row r="5377" spans="23:26" x14ac:dyDescent="0.2">
      <c r="W5377" s="402"/>
      <c r="X5377" s="402"/>
      <c r="Y5377" s="402"/>
      <c r="Z5377" s="402"/>
    </row>
    <row r="5378" spans="23:26" x14ac:dyDescent="0.2">
      <c r="W5378" s="402"/>
      <c r="X5378" s="402"/>
      <c r="Y5378" s="402"/>
      <c r="Z5378" s="402"/>
    </row>
    <row r="5379" spans="23:26" x14ac:dyDescent="0.2">
      <c r="W5379" s="402"/>
      <c r="X5379" s="402"/>
      <c r="Y5379" s="402"/>
      <c r="Z5379" s="402"/>
    </row>
    <row r="5380" spans="23:26" x14ac:dyDescent="0.2">
      <c r="W5380" s="402"/>
      <c r="X5380" s="402"/>
      <c r="Y5380" s="402"/>
      <c r="Z5380" s="402"/>
    </row>
    <row r="5381" spans="23:26" x14ac:dyDescent="0.2">
      <c r="W5381" s="402"/>
      <c r="X5381" s="402"/>
      <c r="Y5381" s="402"/>
      <c r="Z5381" s="402"/>
    </row>
    <row r="5382" spans="23:26" x14ac:dyDescent="0.2">
      <c r="W5382" s="402"/>
      <c r="X5382" s="402"/>
      <c r="Y5382" s="402"/>
      <c r="Z5382" s="402"/>
    </row>
    <row r="5383" spans="23:26" x14ac:dyDescent="0.2">
      <c r="W5383" s="402"/>
      <c r="X5383" s="402"/>
      <c r="Y5383" s="402"/>
      <c r="Z5383" s="402"/>
    </row>
    <row r="5384" spans="23:26" x14ac:dyDescent="0.2">
      <c r="W5384" s="402"/>
      <c r="X5384" s="402"/>
      <c r="Y5384" s="402"/>
      <c r="Z5384" s="402"/>
    </row>
    <row r="5385" spans="23:26" x14ac:dyDescent="0.2">
      <c r="W5385" s="402"/>
      <c r="X5385" s="402"/>
      <c r="Y5385" s="402"/>
      <c r="Z5385" s="402"/>
    </row>
    <row r="5386" spans="23:26" x14ac:dyDescent="0.2">
      <c r="W5386" s="402"/>
      <c r="X5386" s="402"/>
      <c r="Y5386" s="402"/>
      <c r="Z5386" s="402"/>
    </row>
    <row r="5387" spans="23:26" x14ac:dyDescent="0.2">
      <c r="W5387" s="402"/>
      <c r="X5387" s="402"/>
      <c r="Y5387" s="402"/>
      <c r="Z5387" s="402"/>
    </row>
    <row r="5388" spans="23:26" x14ac:dyDescent="0.2">
      <c r="W5388" s="402"/>
      <c r="X5388" s="402"/>
      <c r="Y5388" s="402"/>
      <c r="Z5388" s="402"/>
    </row>
    <row r="5389" spans="23:26" x14ac:dyDescent="0.2">
      <c r="W5389" s="402"/>
      <c r="X5389" s="402"/>
      <c r="Y5389" s="402"/>
      <c r="Z5389" s="402"/>
    </row>
    <row r="5390" spans="23:26" x14ac:dyDescent="0.2">
      <c r="W5390" s="402"/>
      <c r="X5390" s="402"/>
      <c r="Y5390" s="402"/>
      <c r="Z5390" s="402"/>
    </row>
    <row r="5391" spans="23:26" x14ac:dyDescent="0.2">
      <c r="W5391" s="402"/>
      <c r="X5391" s="402"/>
      <c r="Y5391" s="402"/>
      <c r="Z5391" s="402"/>
    </row>
    <row r="5392" spans="23:26" x14ac:dyDescent="0.2">
      <c r="W5392" s="402"/>
      <c r="X5392" s="402"/>
      <c r="Y5392" s="402"/>
      <c r="Z5392" s="402"/>
    </row>
    <row r="5393" spans="23:26" x14ac:dyDescent="0.2">
      <c r="W5393" s="402"/>
      <c r="X5393" s="402"/>
      <c r="Y5393" s="402"/>
      <c r="Z5393" s="402"/>
    </row>
    <row r="5394" spans="23:26" x14ac:dyDescent="0.2">
      <c r="W5394" s="402"/>
      <c r="X5394" s="402"/>
      <c r="Y5394" s="402"/>
      <c r="Z5394" s="402"/>
    </row>
    <row r="5395" spans="23:26" x14ac:dyDescent="0.2">
      <c r="W5395" s="402"/>
      <c r="X5395" s="402"/>
      <c r="Y5395" s="402"/>
      <c r="Z5395" s="402"/>
    </row>
    <row r="5396" spans="23:26" x14ac:dyDescent="0.2">
      <c r="W5396" s="402"/>
      <c r="X5396" s="402"/>
      <c r="Y5396" s="402"/>
      <c r="Z5396" s="402"/>
    </row>
    <row r="5397" spans="23:26" x14ac:dyDescent="0.2">
      <c r="W5397" s="402"/>
      <c r="X5397" s="402"/>
      <c r="Y5397" s="402"/>
      <c r="Z5397" s="402"/>
    </row>
    <row r="5398" spans="23:26" x14ac:dyDescent="0.2">
      <c r="W5398" s="402"/>
      <c r="X5398" s="402"/>
      <c r="Y5398" s="402"/>
      <c r="Z5398" s="402"/>
    </row>
    <row r="5399" spans="23:26" x14ac:dyDescent="0.2">
      <c r="W5399" s="402"/>
      <c r="X5399" s="402"/>
      <c r="Y5399" s="402"/>
      <c r="Z5399" s="402"/>
    </row>
    <row r="5400" spans="23:26" x14ac:dyDescent="0.2">
      <c r="W5400" s="402"/>
      <c r="X5400" s="402"/>
      <c r="Y5400" s="402"/>
      <c r="Z5400" s="402"/>
    </row>
    <row r="5401" spans="23:26" x14ac:dyDescent="0.2">
      <c r="W5401" s="402"/>
      <c r="X5401" s="402"/>
      <c r="Y5401" s="402"/>
      <c r="Z5401" s="402"/>
    </row>
    <row r="5402" spans="23:26" x14ac:dyDescent="0.2">
      <c r="W5402" s="402"/>
      <c r="X5402" s="402"/>
      <c r="Y5402" s="402"/>
      <c r="Z5402" s="402"/>
    </row>
    <row r="5403" spans="23:26" x14ac:dyDescent="0.2">
      <c r="W5403" s="402"/>
      <c r="X5403" s="402"/>
      <c r="Y5403" s="402"/>
      <c r="Z5403" s="402"/>
    </row>
    <row r="5404" spans="23:26" x14ac:dyDescent="0.2">
      <c r="W5404" s="402"/>
      <c r="X5404" s="402"/>
      <c r="Y5404" s="402"/>
      <c r="Z5404" s="402"/>
    </row>
    <row r="5405" spans="23:26" x14ac:dyDescent="0.2">
      <c r="W5405" s="402"/>
      <c r="X5405" s="402"/>
      <c r="Y5405" s="402"/>
      <c r="Z5405" s="402"/>
    </row>
    <row r="5406" spans="23:26" x14ac:dyDescent="0.2">
      <c r="W5406" s="402"/>
      <c r="X5406" s="402"/>
      <c r="Y5406" s="402"/>
      <c r="Z5406" s="402"/>
    </row>
    <row r="5407" spans="23:26" x14ac:dyDescent="0.2">
      <c r="W5407" s="402"/>
      <c r="X5407" s="402"/>
      <c r="Y5407" s="402"/>
      <c r="Z5407" s="402"/>
    </row>
    <row r="5408" spans="23:26" x14ac:dyDescent="0.2">
      <c r="W5408" s="402"/>
      <c r="X5408" s="402"/>
      <c r="Y5408" s="402"/>
      <c r="Z5408" s="402"/>
    </row>
    <row r="5409" spans="23:26" x14ac:dyDescent="0.2">
      <c r="W5409" s="402"/>
      <c r="X5409" s="402"/>
      <c r="Y5409" s="402"/>
      <c r="Z5409" s="402"/>
    </row>
    <row r="5410" spans="23:26" x14ac:dyDescent="0.2">
      <c r="W5410" s="402"/>
      <c r="X5410" s="402"/>
      <c r="Y5410" s="402"/>
      <c r="Z5410" s="402"/>
    </row>
    <row r="5411" spans="23:26" x14ac:dyDescent="0.2">
      <c r="W5411" s="402"/>
      <c r="X5411" s="402"/>
      <c r="Y5411" s="402"/>
      <c r="Z5411" s="402"/>
    </row>
    <row r="5412" spans="23:26" x14ac:dyDescent="0.2">
      <c r="W5412" s="402"/>
      <c r="X5412" s="402"/>
      <c r="Y5412" s="402"/>
      <c r="Z5412" s="402"/>
    </row>
    <row r="5413" spans="23:26" x14ac:dyDescent="0.2">
      <c r="W5413" s="402"/>
      <c r="X5413" s="402"/>
      <c r="Y5413" s="402"/>
      <c r="Z5413" s="402"/>
    </row>
    <row r="5414" spans="23:26" x14ac:dyDescent="0.2">
      <c r="W5414" s="402"/>
      <c r="X5414" s="402"/>
      <c r="Y5414" s="402"/>
      <c r="Z5414" s="402"/>
    </row>
    <row r="5415" spans="23:26" x14ac:dyDescent="0.2">
      <c r="W5415" s="402"/>
      <c r="X5415" s="402"/>
      <c r="Y5415" s="402"/>
      <c r="Z5415" s="402"/>
    </row>
    <row r="5416" spans="23:26" x14ac:dyDescent="0.2">
      <c r="W5416" s="402"/>
      <c r="X5416" s="402"/>
      <c r="Y5416" s="402"/>
      <c r="Z5416" s="402"/>
    </row>
    <row r="5417" spans="23:26" x14ac:dyDescent="0.2">
      <c r="W5417" s="402"/>
      <c r="X5417" s="402"/>
      <c r="Y5417" s="402"/>
      <c r="Z5417" s="402"/>
    </row>
    <row r="5418" spans="23:26" x14ac:dyDescent="0.2">
      <c r="W5418" s="402"/>
      <c r="X5418" s="402"/>
      <c r="Y5418" s="402"/>
      <c r="Z5418" s="402"/>
    </row>
    <row r="5419" spans="23:26" x14ac:dyDescent="0.2">
      <c r="W5419" s="402"/>
      <c r="X5419" s="402"/>
      <c r="Y5419" s="402"/>
      <c r="Z5419" s="402"/>
    </row>
    <row r="5420" spans="23:26" x14ac:dyDescent="0.2">
      <c r="W5420" s="402"/>
      <c r="X5420" s="402"/>
      <c r="Y5420" s="402"/>
      <c r="Z5420" s="402"/>
    </row>
    <row r="5421" spans="23:26" x14ac:dyDescent="0.2">
      <c r="W5421" s="402"/>
      <c r="X5421" s="402"/>
      <c r="Y5421" s="402"/>
      <c r="Z5421" s="402"/>
    </row>
    <row r="5422" spans="23:26" x14ac:dyDescent="0.2">
      <c r="W5422" s="402"/>
      <c r="X5422" s="402"/>
      <c r="Y5422" s="402"/>
      <c r="Z5422" s="402"/>
    </row>
    <row r="5423" spans="23:26" x14ac:dyDescent="0.2">
      <c r="W5423" s="402"/>
      <c r="X5423" s="402"/>
      <c r="Y5423" s="402"/>
      <c r="Z5423" s="402"/>
    </row>
    <row r="5424" spans="23:26" x14ac:dyDescent="0.2">
      <c r="W5424" s="402"/>
      <c r="X5424" s="402"/>
      <c r="Y5424" s="402"/>
      <c r="Z5424" s="402"/>
    </row>
    <row r="5425" spans="23:26" x14ac:dyDescent="0.2">
      <c r="W5425" s="402"/>
      <c r="X5425" s="402"/>
      <c r="Y5425" s="402"/>
      <c r="Z5425" s="402"/>
    </row>
    <row r="5426" spans="23:26" x14ac:dyDescent="0.2">
      <c r="W5426" s="402"/>
      <c r="X5426" s="402"/>
      <c r="Y5426" s="402"/>
      <c r="Z5426" s="402"/>
    </row>
    <row r="5427" spans="23:26" x14ac:dyDescent="0.2">
      <c r="W5427" s="402"/>
      <c r="X5427" s="402"/>
      <c r="Y5427" s="402"/>
      <c r="Z5427" s="402"/>
    </row>
    <row r="5428" spans="23:26" x14ac:dyDescent="0.2">
      <c r="W5428" s="402"/>
      <c r="X5428" s="402"/>
      <c r="Y5428" s="402"/>
      <c r="Z5428" s="402"/>
    </row>
    <row r="5429" spans="23:26" x14ac:dyDescent="0.2">
      <c r="W5429" s="402"/>
      <c r="X5429" s="402"/>
      <c r="Y5429" s="402"/>
      <c r="Z5429" s="402"/>
    </row>
    <row r="5430" spans="23:26" x14ac:dyDescent="0.2">
      <c r="W5430" s="402"/>
      <c r="X5430" s="402"/>
      <c r="Y5430" s="402"/>
      <c r="Z5430" s="402"/>
    </row>
    <row r="5431" spans="23:26" x14ac:dyDescent="0.2">
      <c r="W5431" s="402"/>
      <c r="X5431" s="402"/>
      <c r="Y5431" s="402"/>
      <c r="Z5431" s="402"/>
    </row>
    <row r="5432" spans="23:26" x14ac:dyDescent="0.2">
      <c r="W5432" s="402"/>
      <c r="X5432" s="402"/>
      <c r="Y5432" s="402"/>
      <c r="Z5432" s="402"/>
    </row>
    <row r="5433" spans="23:26" x14ac:dyDescent="0.2">
      <c r="W5433" s="402"/>
      <c r="X5433" s="402"/>
      <c r="Y5433" s="402"/>
      <c r="Z5433" s="402"/>
    </row>
    <row r="5434" spans="23:26" x14ac:dyDescent="0.2">
      <c r="W5434" s="402"/>
      <c r="X5434" s="402"/>
      <c r="Y5434" s="402"/>
      <c r="Z5434" s="402"/>
    </row>
    <row r="5435" spans="23:26" x14ac:dyDescent="0.2">
      <c r="W5435" s="402"/>
      <c r="X5435" s="402"/>
      <c r="Y5435" s="402"/>
      <c r="Z5435" s="402"/>
    </row>
    <row r="5436" spans="23:26" x14ac:dyDescent="0.2">
      <c r="W5436" s="402"/>
      <c r="X5436" s="402"/>
      <c r="Y5436" s="402"/>
      <c r="Z5436" s="402"/>
    </row>
    <row r="5437" spans="23:26" x14ac:dyDescent="0.2">
      <c r="W5437" s="402"/>
      <c r="X5437" s="402"/>
      <c r="Y5437" s="402"/>
      <c r="Z5437" s="402"/>
    </row>
    <row r="5438" spans="23:26" x14ac:dyDescent="0.2">
      <c r="W5438" s="402"/>
      <c r="X5438" s="402"/>
      <c r="Y5438" s="402"/>
      <c r="Z5438" s="402"/>
    </row>
    <row r="5439" spans="23:26" x14ac:dyDescent="0.2">
      <c r="W5439" s="402"/>
      <c r="X5439" s="402"/>
      <c r="Y5439" s="402"/>
      <c r="Z5439" s="402"/>
    </row>
    <row r="5440" spans="23:26" x14ac:dyDescent="0.2">
      <c r="W5440" s="402"/>
      <c r="X5440" s="402"/>
      <c r="Y5440" s="402"/>
      <c r="Z5440" s="402"/>
    </row>
    <row r="5441" spans="23:26" x14ac:dyDescent="0.2">
      <c r="W5441" s="402"/>
      <c r="X5441" s="402"/>
      <c r="Y5441" s="402"/>
      <c r="Z5441" s="402"/>
    </row>
    <row r="5442" spans="23:26" x14ac:dyDescent="0.2">
      <c r="W5442" s="402"/>
      <c r="X5442" s="402"/>
      <c r="Y5442" s="402"/>
      <c r="Z5442" s="402"/>
    </row>
    <row r="5443" spans="23:26" x14ac:dyDescent="0.2">
      <c r="W5443" s="402"/>
      <c r="X5443" s="402"/>
      <c r="Y5443" s="402"/>
      <c r="Z5443" s="402"/>
    </row>
    <row r="5444" spans="23:26" x14ac:dyDescent="0.2">
      <c r="W5444" s="402"/>
      <c r="X5444" s="402"/>
      <c r="Y5444" s="402"/>
      <c r="Z5444" s="402"/>
    </row>
    <row r="5445" spans="23:26" x14ac:dyDescent="0.2">
      <c r="W5445" s="402"/>
      <c r="X5445" s="402"/>
      <c r="Y5445" s="402"/>
      <c r="Z5445" s="402"/>
    </row>
    <row r="5446" spans="23:26" x14ac:dyDescent="0.2">
      <c r="W5446" s="402"/>
      <c r="X5446" s="402"/>
      <c r="Y5446" s="402"/>
      <c r="Z5446" s="402"/>
    </row>
    <row r="5447" spans="23:26" x14ac:dyDescent="0.2">
      <c r="W5447" s="402"/>
      <c r="X5447" s="402"/>
      <c r="Y5447" s="402"/>
      <c r="Z5447" s="402"/>
    </row>
    <row r="5448" spans="23:26" x14ac:dyDescent="0.2">
      <c r="W5448" s="402"/>
      <c r="X5448" s="402"/>
      <c r="Y5448" s="402"/>
      <c r="Z5448" s="402"/>
    </row>
    <row r="5449" spans="23:26" x14ac:dyDescent="0.2">
      <c r="W5449" s="402"/>
      <c r="X5449" s="402"/>
      <c r="Y5449" s="402"/>
      <c r="Z5449" s="402"/>
    </row>
    <row r="5450" spans="23:26" x14ac:dyDescent="0.2">
      <c r="W5450" s="402"/>
      <c r="X5450" s="402"/>
      <c r="Y5450" s="402"/>
      <c r="Z5450" s="402"/>
    </row>
    <row r="5451" spans="23:26" x14ac:dyDescent="0.2">
      <c r="W5451" s="402"/>
      <c r="X5451" s="402"/>
      <c r="Y5451" s="402"/>
      <c r="Z5451" s="402"/>
    </row>
    <row r="5452" spans="23:26" x14ac:dyDescent="0.2">
      <c r="W5452" s="402"/>
      <c r="X5452" s="402"/>
      <c r="Y5452" s="402"/>
      <c r="Z5452" s="402"/>
    </row>
    <row r="5453" spans="23:26" x14ac:dyDescent="0.2">
      <c r="W5453" s="402"/>
      <c r="X5453" s="402"/>
      <c r="Y5453" s="402"/>
      <c r="Z5453" s="402"/>
    </row>
    <row r="5454" spans="23:26" x14ac:dyDescent="0.2">
      <c r="W5454" s="402"/>
      <c r="X5454" s="402"/>
      <c r="Y5454" s="402"/>
      <c r="Z5454" s="402"/>
    </row>
    <row r="5455" spans="23:26" x14ac:dyDescent="0.2">
      <c r="W5455" s="402"/>
      <c r="X5455" s="402"/>
      <c r="Y5455" s="402"/>
      <c r="Z5455" s="402"/>
    </row>
    <row r="5456" spans="23:26" x14ac:dyDescent="0.2">
      <c r="W5456" s="402"/>
      <c r="X5456" s="402"/>
      <c r="Y5456" s="402"/>
      <c r="Z5456" s="402"/>
    </row>
    <row r="5457" spans="23:26" x14ac:dyDescent="0.2">
      <c r="W5457" s="402"/>
      <c r="X5457" s="402"/>
      <c r="Y5457" s="402"/>
      <c r="Z5457" s="402"/>
    </row>
    <row r="5458" spans="23:26" x14ac:dyDescent="0.2">
      <c r="W5458" s="402"/>
      <c r="X5458" s="402"/>
      <c r="Y5458" s="402"/>
      <c r="Z5458" s="402"/>
    </row>
    <row r="5459" spans="23:26" x14ac:dyDescent="0.2">
      <c r="W5459" s="402"/>
      <c r="X5459" s="402"/>
      <c r="Y5459" s="402"/>
      <c r="Z5459" s="402"/>
    </row>
    <row r="5460" spans="23:26" x14ac:dyDescent="0.2">
      <c r="W5460" s="402"/>
      <c r="X5460" s="402"/>
      <c r="Y5460" s="402"/>
      <c r="Z5460" s="402"/>
    </row>
    <row r="5461" spans="23:26" x14ac:dyDescent="0.2">
      <c r="W5461" s="402"/>
      <c r="X5461" s="402"/>
      <c r="Y5461" s="402"/>
      <c r="Z5461" s="402"/>
    </row>
    <row r="5462" spans="23:26" x14ac:dyDescent="0.2">
      <c r="W5462" s="402"/>
      <c r="X5462" s="402"/>
      <c r="Y5462" s="402"/>
      <c r="Z5462" s="402"/>
    </row>
    <row r="5463" spans="23:26" x14ac:dyDescent="0.2">
      <c r="W5463" s="402"/>
      <c r="X5463" s="402"/>
      <c r="Y5463" s="402"/>
      <c r="Z5463" s="402"/>
    </row>
    <row r="5464" spans="23:26" x14ac:dyDescent="0.2">
      <c r="W5464" s="402"/>
      <c r="X5464" s="402"/>
      <c r="Y5464" s="402"/>
      <c r="Z5464" s="402"/>
    </row>
    <row r="5465" spans="23:26" x14ac:dyDescent="0.2">
      <c r="W5465" s="402"/>
      <c r="X5465" s="402"/>
      <c r="Y5465" s="402"/>
      <c r="Z5465" s="402"/>
    </row>
    <row r="5466" spans="23:26" x14ac:dyDescent="0.2">
      <c r="W5466" s="402"/>
      <c r="X5466" s="402"/>
      <c r="Y5466" s="402"/>
      <c r="Z5466" s="402"/>
    </row>
    <row r="5467" spans="23:26" x14ac:dyDescent="0.2">
      <c r="W5467" s="402"/>
      <c r="X5467" s="402"/>
      <c r="Y5467" s="402"/>
      <c r="Z5467" s="402"/>
    </row>
    <row r="5468" spans="23:26" x14ac:dyDescent="0.2">
      <c r="W5468" s="402"/>
      <c r="X5468" s="402"/>
      <c r="Y5468" s="402"/>
      <c r="Z5468" s="402"/>
    </row>
    <row r="5469" spans="23:26" x14ac:dyDescent="0.2">
      <c r="W5469" s="402"/>
      <c r="X5469" s="402"/>
      <c r="Y5469" s="402"/>
      <c r="Z5469" s="402"/>
    </row>
    <row r="5470" spans="23:26" x14ac:dyDescent="0.2">
      <c r="W5470" s="402"/>
      <c r="X5470" s="402"/>
      <c r="Y5470" s="402"/>
      <c r="Z5470" s="402"/>
    </row>
    <row r="5471" spans="23:26" x14ac:dyDescent="0.2">
      <c r="W5471" s="402"/>
      <c r="X5471" s="402"/>
      <c r="Y5471" s="402"/>
      <c r="Z5471" s="402"/>
    </row>
    <row r="5472" spans="23:26" x14ac:dyDescent="0.2">
      <c r="W5472" s="402"/>
      <c r="X5472" s="402"/>
      <c r="Y5472" s="402"/>
      <c r="Z5472" s="402"/>
    </row>
    <row r="5473" spans="23:26" x14ac:dyDescent="0.2">
      <c r="W5473" s="402"/>
      <c r="X5473" s="402"/>
      <c r="Y5473" s="402"/>
      <c r="Z5473" s="402"/>
    </row>
    <row r="5474" spans="23:26" x14ac:dyDescent="0.2">
      <c r="W5474" s="402"/>
      <c r="X5474" s="402"/>
      <c r="Y5474" s="402"/>
      <c r="Z5474" s="402"/>
    </row>
    <row r="5475" spans="23:26" x14ac:dyDescent="0.2">
      <c r="W5475" s="402"/>
      <c r="X5475" s="402"/>
      <c r="Y5475" s="402"/>
      <c r="Z5475" s="402"/>
    </row>
    <row r="5476" spans="23:26" x14ac:dyDescent="0.2">
      <c r="W5476" s="402"/>
      <c r="X5476" s="402"/>
      <c r="Y5476" s="402"/>
      <c r="Z5476" s="402"/>
    </row>
    <row r="5477" spans="23:26" x14ac:dyDescent="0.2">
      <c r="W5477" s="402"/>
      <c r="X5477" s="402"/>
      <c r="Y5477" s="402"/>
      <c r="Z5477" s="402"/>
    </row>
    <row r="5478" spans="23:26" x14ac:dyDescent="0.2">
      <c r="W5478" s="402"/>
      <c r="X5478" s="402"/>
      <c r="Y5478" s="402"/>
      <c r="Z5478" s="402"/>
    </row>
    <row r="5479" spans="23:26" x14ac:dyDescent="0.2">
      <c r="W5479" s="402"/>
      <c r="X5479" s="402"/>
      <c r="Y5479" s="402"/>
      <c r="Z5479" s="402"/>
    </row>
    <row r="5480" spans="23:26" x14ac:dyDescent="0.2">
      <c r="W5480" s="402"/>
      <c r="X5480" s="402"/>
      <c r="Y5480" s="402"/>
      <c r="Z5480" s="402"/>
    </row>
    <row r="5481" spans="23:26" x14ac:dyDescent="0.2">
      <c r="W5481" s="402"/>
      <c r="X5481" s="402"/>
      <c r="Y5481" s="402"/>
      <c r="Z5481" s="402"/>
    </row>
    <row r="5482" spans="23:26" x14ac:dyDescent="0.2">
      <c r="W5482" s="402"/>
      <c r="X5482" s="402"/>
      <c r="Y5482" s="402"/>
      <c r="Z5482" s="402"/>
    </row>
    <row r="5483" spans="23:26" x14ac:dyDescent="0.2">
      <c r="W5483" s="402"/>
      <c r="X5483" s="402"/>
      <c r="Y5483" s="402"/>
      <c r="Z5483" s="402"/>
    </row>
    <row r="5484" spans="23:26" x14ac:dyDescent="0.2">
      <c r="W5484" s="402"/>
      <c r="X5484" s="402"/>
      <c r="Y5484" s="402"/>
      <c r="Z5484" s="402"/>
    </row>
    <row r="5485" spans="23:26" x14ac:dyDescent="0.2">
      <c r="W5485" s="402"/>
      <c r="X5485" s="402"/>
      <c r="Y5485" s="402"/>
      <c r="Z5485" s="402"/>
    </row>
    <row r="5486" spans="23:26" x14ac:dyDescent="0.2">
      <c r="W5486" s="402"/>
      <c r="X5486" s="402"/>
      <c r="Y5486" s="402"/>
      <c r="Z5486" s="402"/>
    </row>
    <row r="5487" spans="23:26" x14ac:dyDescent="0.2">
      <c r="W5487" s="402"/>
      <c r="X5487" s="402"/>
      <c r="Y5487" s="402"/>
      <c r="Z5487" s="402"/>
    </row>
    <row r="5488" spans="23:26" x14ac:dyDescent="0.2">
      <c r="W5488" s="402"/>
      <c r="X5488" s="402"/>
      <c r="Y5488" s="402"/>
      <c r="Z5488" s="402"/>
    </row>
    <row r="5489" spans="23:26" x14ac:dyDescent="0.2">
      <c r="W5489" s="402"/>
      <c r="X5489" s="402"/>
      <c r="Y5489" s="402"/>
      <c r="Z5489" s="402"/>
    </row>
    <row r="5490" spans="23:26" x14ac:dyDescent="0.2">
      <c r="W5490" s="402"/>
      <c r="X5490" s="402"/>
      <c r="Y5490" s="402"/>
      <c r="Z5490" s="402"/>
    </row>
    <row r="5491" spans="23:26" x14ac:dyDescent="0.2">
      <c r="W5491" s="402"/>
      <c r="X5491" s="402"/>
      <c r="Y5491" s="402"/>
      <c r="Z5491" s="402"/>
    </row>
    <row r="5492" spans="23:26" x14ac:dyDescent="0.2">
      <c r="W5492" s="402"/>
      <c r="X5492" s="402"/>
      <c r="Y5492" s="402"/>
      <c r="Z5492" s="402"/>
    </row>
    <row r="5493" spans="23:26" x14ac:dyDescent="0.2">
      <c r="W5493" s="402"/>
      <c r="X5493" s="402"/>
      <c r="Y5493" s="402"/>
      <c r="Z5493" s="402"/>
    </row>
    <row r="5494" spans="23:26" x14ac:dyDescent="0.2">
      <c r="W5494" s="402"/>
      <c r="X5494" s="402"/>
      <c r="Y5494" s="402"/>
      <c r="Z5494" s="402"/>
    </row>
    <row r="5495" spans="23:26" x14ac:dyDescent="0.2">
      <c r="W5495" s="402"/>
      <c r="X5495" s="402"/>
      <c r="Y5495" s="402"/>
      <c r="Z5495" s="402"/>
    </row>
    <row r="5496" spans="23:26" x14ac:dyDescent="0.2">
      <c r="W5496" s="402"/>
      <c r="X5496" s="402"/>
      <c r="Y5496" s="402"/>
      <c r="Z5496" s="402"/>
    </row>
    <row r="5497" spans="23:26" x14ac:dyDescent="0.2">
      <c r="W5497" s="402"/>
      <c r="X5497" s="402"/>
      <c r="Y5497" s="402"/>
      <c r="Z5497" s="402"/>
    </row>
    <row r="5498" spans="23:26" x14ac:dyDescent="0.2">
      <c r="W5498" s="402"/>
      <c r="X5498" s="402"/>
      <c r="Y5498" s="402"/>
      <c r="Z5498" s="402"/>
    </row>
    <row r="5499" spans="23:26" x14ac:dyDescent="0.2">
      <c r="W5499" s="402"/>
      <c r="X5499" s="402"/>
      <c r="Y5499" s="402"/>
      <c r="Z5499" s="402"/>
    </row>
    <row r="5500" spans="23:26" x14ac:dyDescent="0.2">
      <c r="W5500" s="402"/>
      <c r="X5500" s="402"/>
      <c r="Y5500" s="402"/>
      <c r="Z5500" s="402"/>
    </row>
    <row r="5501" spans="23:26" x14ac:dyDescent="0.2">
      <c r="W5501" s="402"/>
      <c r="X5501" s="402"/>
      <c r="Y5501" s="402"/>
      <c r="Z5501" s="402"/>
    </row>
    <row r="5502" spans="23:26" x14ac:dyDescent="0.2">
      <c r="W5502" s="402"/>
      <c r="X5502" s="402"/>
      <c r="Y5502" s="402"/>
      <c r="Z5502" s="402"/>
    </row>
    <row r="5503" spans="23:26" x14ac:dyDescent="0.2">
      <c r="W5503" s="402"/>
      <c r="X5503" s="402"/>
      <c r="Y5503" s="402"/>
      <c r="Z5503" s="402"/>
    </row>
    <row r="5504" spans="23:26" x14ac:dyDescent="0.2">
      <c r="W5504" s="402"/>
      <c r="X5504" s="402"/>
      <c r="Y5504" s="402"/>
      <c r="Z5504" s="402"/>
    </row>
    <row r="5505" spans="23:26" x14ac:dyDescent="0.2">
      <c r="W5505" s="402"/>
      <c r="X5505" s="402"/>
      <c r="Y5505" s="402"/>
      <c r="Z5505" s="402"/>
    </row>
    <row r="5506" spans="23:26" x14ac:dyDescent="0.2">
      <c r="W5506" s="402"/>
      <c r="X5506" s="402"/>
      <c r="Y5506" s="402"/>
      <c r="Z5506" s="402"/>
    </row>
    <row r="5507" spans="23:26" x14ac:dyDescent="0.2">
      <c r="W5507" s="402"/>
      <c r="X5507" s="402"/>
      <c r="Y5507" s="402"/>
      <c r="Z5507" s="402"/>
    </row>
    <row r="5508" spans="23:26" x14ac:dyDescent="0.2">
      <c r="W5508" s="402"/>
      <c r="X5508" s="402"/>
      <c r="Y5508" s="402"/>
      <c r="Z5508" s="402"/>
    </row>
    <row r="5509" spans="23:26" x14ac:dyDescent="0.2">
      <c r="W5509" s="402"/>
      <c r="X5509" s="402"/>
      <c r="Y5509" s="402"/>
      <c r="Z5509" s="402"/>
    </row>
    <row r="5510" spans="23:26" x14ac:dyDescent="0.2">
      <c r="W5510" s="402"/>
      <c r="X5510" s="402"/>
      <c r="Y5510" s="402"/>
      <c r="Z5510" s="402"/>
    </row>
    <row r="5511" spans="23:26" x14ac:dyDescent="0.2">
      <c r="W5511" s="402"/>
      <c r="X5511" s="402"/>
      <c r="Y5511" s="402"/>
      <c r="Z5511" s="402"/>
    </row>
    <row r="5512" spans="23:26" x14ac:dyDescent="0.2">
      <c r="W5512" s="402"/>
      <c r="X5512" s="402"/>
      <c r="Y5512" s="402"/>
      <c r="Z5512" s="402"/>
    </row>
    <row r="5513" spans="23:26" x14ac:dyDescent="0.2">
      <c r="W5513" s="402"/>
      <c r="X5513" s="402"/>
      <c r="Y5513" s="402"/>
      <c r="Z5513" s="402"/>
    </row>
    <row r="5514" spans="23:26" x14ac:dyDescent="0.2">
      <c r="W5514" s="402"/>
      <c r="X5514" s="402"/>
      <c r="Y5514" s="402"/>
      <c r="Z5514" s="402"/>
    </row>
    <row r="5515" spans="23:26" x14ac:dyDescent="0.2">
      <c r="W5515" s="402"/>
      <c r="X5515" s="402"/>
      <c r="Y5515" s="402"/>
      <c r="Z5515" s="402"/>
    </row>
    <row r="5516" spans="23:26" x14ac:dyDescent="0.2">
      <c r="W5516" s="402"/>
      <c r="X5516" s="402"/>
      <c r="Y5516" s="402"/>
      <c r="Z5516" s="402"/>
    </row>
    <row r="5517" spans="23:26" x14ac:dyDescent="0.2">
      <c r="W5517" s="402"/>
      <c r="X5517" s="402"/>
      <c r="Y5517" s="402"/>
      <c r="Z5517" s="402"/>
    </row>
    <row r="5518" spans="23:26" x14ac:dyDescent="0.2">
      <c r="W5518" s="402"/>
      <c r="X5518" s="402"/>
      <c r="Y5518" s="402"/>
      <c r="Z5518" s="402"/>
    </row>
    <row r="5519" spans="23:26" x14ac:dyDescent="0.2">
      <c r="W5519" s="402"/>
      <c r="X5519" s="402"/>
      <c r="Y5519" s="402"/>
      <c r="Z5519" s="402"/>
    </row>
    <row r="5520" spans="23:26" x14ac:dyDescent="0.2">
      <c r="W5520" s="402"/>
      <c r="X5520" s="402"/>
      <c r="Y5520" s="402"/>
      <c r="Z5520" s="402"/>
    </row>
    <row r="5521" spans="23:26" x14ac:dyDescent="0.2">
      <c r="W5521" s="402"/>
      <c r="X5521" s="402"/>
      <c r="Y5521" s="402"/>
      <c r="Z5521" s="402"/>
    </row>
    <row r="5522" spans="23:26" x14ac:dyDescent="0.2">
      <c r="W5522" s="402"/>
      <c r="X5522" s="402"/>
      <c r="Y5522" s="402"/>
      <c r="Z5522" s="402"/>
    </row>
    <row r="5523" spans="23:26" x14ac:dyDescent="0.2">
      <c r="W5523" s="402"/>
      <c r="X5523" s="402"/>
      <c r="Y5523" s="402"/>
      <c r="Z5523" s="402"/>
    </row>
    <row r="5524" spans="23:26" x14ac:dyDescent="0.2">
      <c r="W5524" s="402"/>
      <c r="X5524" s="402"/>
      <c r="Y5524" s="402"/>
      <c r="Z5524" s="402"/>
    </row>
    <row r="5525" spans="23:26" x14ac:dyDescent="0.2">
      <c r="W5525" s="402"/>
      <c r="X5525" s="402"/>
      <c r="Y5525" s="402"/>
      <c r="Z5525" s="402"/>
    </row>
    <row r="5526" spans="23:26" x14ac:dyDescent="0.2">
      <c r="W5526" s="402"/>
      <c r="X5526" s="402"/>
      <c r="Y5526" s="402"/>
      <c r="Z5526" s="402"/>
    </row>
    <row r="5527" spans="23:26" x14ac:dyDescent="0.2">
      <c r="W5527" s="402"/>
      <c r="X5527" s="402"/>
      <c r="Y5527" s="402"/>
      <c r="Z5527" s="402"/>
    </row>
    <row r="5528" spans="23:26" x14ac:dyDescent="0.2">
      <c r="W5528" s="402"/>
      <c r="X5528" s="402"/>
      <c r="Y5528" s="402"/>
      <c r="Z5528" s="402"/>
    </row>
    <row r="5529" spans="23:26" x14ac:dyDescent="0.2">
      <c r="W5529" s="402"/>
      <c r="X5529" s="402"/>
      <c r="Y5529" s="402"/>
      <c r="Z5529" s="402"/>
    </row>
    <row r="5530" spans="23:26" x14ac:dyDescent="0.2">
      <c r="W5530" s="402"/>
      <c r="X5530" s="402"/>
      <c r="Y5530" s="402"/>
      <c r="Z5530" s="402"/>
    </row>
    <row r="5531" spans="23:26" x14ac:dyDescent="0.2">
      <c r="W5531" s="402"/>
      <c r="X5531" s="402"/>
      <c r="Y5531" s="402"/>
      <c r="Z5531" s="402"/>
    </row>
    <row r="5532" spans="23:26" x14ac:dyDescent="0.2">
      <c r="W5532" s="402"/>
      <c r="X5532" s="402"/>
      <c r="Y5532" s="402"/>
      <c r="Z5532" s="402"/>
    </row>
    <row r="5533" spans="23:26" x14ac:dyDescent="0.2">
      <c r="W5533" s="402"/>
      <c r="X5533" s="402"/>
      <c r="Y5533" s="402"/>
      <c r="Z5533" s="402"/>
    </row>
    <row r="5534" spans="23:26" x14ac:dyDescent="0.2">
      <c r="W5534" s="402"/>
      <c r="X5534" s="402"/>
      <c r="Y5534" s="402"/>
      <c r="Z5534" s="402"/>
    </row>
    <row r="5535" spans="23:26" x14ac:dyDescent="0.2">
      <c r="W5535" s="402"/>
      <c r="X5535" s="402"/>
      <c r="Y5535" s="402"/>
      <c r="Z5535" s="402"/>
    </row>
    <row r="5536" spans="23:26" x14ac:dyDescent="0.2">
      <c r="W5536" s="402"/>
      <c r="X5536" s="402"/>
      <c r="Y5536" s="402"/>
      <c r="Z5536" s="402"/>
    </row>
    <row r="5537" spans="23:26" x14ac:dyDescent="0.2">
      <c r="W5537" s="402"/>
      <c r="X5537" s="402"/>
      <c r="Y5537" s="402"/>
      <c r="Z5537" s="402"/>
    </row>
    <row r="5538" spans="23:26" x14ac:dyDescent="0.2">
      <c r="W5538" s="402"/>
      <c r="X5538" s="402"/>
      <c r="Y5538" s="402"/>
      <c r="Z5538" s="402"/>
    </row>
    <row r="5539" spans="23:26" x14ac:dyDescent="0.2">
      <c r="W5539" s="402"/>
      <c r="X5539" s="402"/>
      <c r="Y5539" s="402"/>
      <c r="Z5539" s="402"/>
    </row>
    <row r="5540" spans="23:26" x14ac:dyDescent="0.2">
      <c r="W5540" s="402"/>
      <c r="X5540" s="402"/>
      <c r="Y5540" s="402"/>
      <c r="Z5540" s="402"/>
    </row>
    <row r="5541" spans="23:26" x14ac:dyDescent="0.2">
      <c r="W5541" s="402"/>
      <c r="X5541" s="402"/>
      <c r="Y5541" s="402"/>
      <c r="Z5541" s="402"/>
    </row>
    <row r="5542" spans="23:26" x14ac:dyDescent="0.2">
      <c r="W5542" s="402"/>
      <c r="X5542" s="402"/>
      <c r="Y5542" s="402"/>
      <c r="Z5542" s="402"/>
    </row>
    <row r="5543" spans="23:26" x14ac:dyDescent="0.2">
      <c r="W5543" s="402"/>
      <c r="X5543" s="402"/>
      <c r="Y5543" s="402"/>
      <c r="Z5543" s="402"/>
    </row>
    <row r="5544" spans="23:26" x14ac:dyDescent="0.2">
      <c r="W5544" s="402"/>
      <c r="X5544" s="402"/>
      <c r="Y5544" s="402"/>
      <c r="Z5544" s="402"/>
    </row>
    <row r="5545" spans="23:26" x14ac:dyDescent="0.2">
      <c r="W5545" s="402"/>
      <c r="X5545" s="402"/>
      <c r="Y5545" s="402"/>
      <c r="Z5545" s="402"/>
    </row>
    <row r="5546" spans="23:26" x14ac:dyDescent="0.2">
      <c r="W5546" s="402"/>
      <c r="X5546" s="402"/>
      <c r="Y5546" s="402"/>
      <c r="Z5546" s="402"/>
    </row>
    <row r="5547" spans="23:26" x14ac:dyDescent="0.2">
      <c r="W5547" s="402"/>
      <c r="X5547" s="402"/>
      <c r="Y5547" s="402"/>
      <c r="Z5547" s="402"/>
    </row>
    <row r="5548" spans="23:26" x14ac:dyDescent="0.2">
      <c r="W5548" s="402"/>
      <c r="X5548" s="402"/>
      <c r="Y5548" s="402"/>
      <c r="Z5548" s="402"/>
    </row>
    <row r="5549" spans="23:26" x14ac:dyDescent="0.2">
      <c r="W5549" s="402"/>
      <c r="X5549" s="402"/>
      <c r="Y5549" s="402"/>
      <c r="Z5549" s="402"/>
    </row>
    <row r="5550" spans="23:26" x14ac:dyDescent="0.2">
      <c r="W5550" s="402"/>
      <c r="X5550" s="402"/>
      <c r="Y5550" s="402"/>
      <c r="Z5550" s="402"/>
    </row>
    <row r="5551" spans="23:26" x14ac:dyDescent="0.2">
      <c r="W5551" s="402"/>
      <c r="X5551" s="402"/>
      <c r="Y5551" s="402"/>
      <c r="Z5551" s="402"/>
    </row>
    <row r="5552" spans="23:26" x14ac:dyDescent="0.2">
      <c r="W5552" s="402"/>
      <c r="X5552" s="402"/>
      <c r="Y5552" s="402"/>
      <c r="Z5552" s="402"/>
    </row>
    <row r="5553" spans="23:26" x14ac:dyDescent="0.2">
      <c r="W5553" s="402"/>
      <c r="X5553" s="402"/>
      <c r="Y5553" s="402"/>
      <c r="Z5553" s="402"/>
    </row>
    <row r="5554" spans="23:26" x14ac:dyDescent="0.2">
      <c r="W5554" s="402"/>
      <c r="X5554" s="402"/>
      <c r="Y5554" s="402"/>
      <c r="Z5554" s="402"/>
    </row>
    <row r="5555" spans="23:26" x14ac:dyDescent="0.2">
      <c r="W5555" s="402"/>
      <c r="X5555" s="402"/>
      <c r="Y5555" s="402"/>
      <c r="Z5555" s="402"/>
    </row>
    <row r="5556" spans="23:26" x14ac:dyDescent="0.2">
      <c r="W5556" s="402"/>
      <c r="X5556" s="402"/>
      <c r="Y5556" s="402"/>
      <c r="Z5556" s="402"/>
    </row>
    <row r="5557" spans="23:26" x14ac:dyDescent="0.2">
      <c r="W5557" s="402"/>
      <c r="X5557" s="402"/>
      <c r="Y5557" s="402"/>
      <c r="Z5557" s="402"/>
    </row>
    <row r="5558" spans="23:26" x14ac:dyDescent="0.2">
      <c r="W5558" s="402"/>
      <c r="X5558" s="402"/>
      <c r="Y5558" s="402"/>
      <c r="Z5558" s="402"/>
    </row>
    <row r="5559" spans="23:26" x14ac:dyDescent="0.2">
      <c r="W5559" s="402"/>
      <c r="X5559" s="402"/>
      <c r="Y5559" s="402"/>
      <c r="Z5559" s="402"/>
    </row>
    <row r="5560" spans="23:26" x14ac:dyDescent="0.2">
      <c r="W5560" s="402"/>
      <c r="X5560" s="402"/>
      <c r="Y5560" s="402"/>
      <c r="Z5560" s="402"/>
    </row>
    <row r="5561" spans="23:26" x14ac:dyDescent="0.2">
      <c r="W5561" s="402"/>
      <c r="X5561" s="402"/>
      <c r="Y5561" s="402"/>
      <c r="Z5561" s="402"/>
    </row>
    <row r="5562" spans="23:26" x14ac:dyDescent="0.2">
      <c r="W5562" s="402"/>
      <c r="X5562" s="402"/>
      <c r="Y5562" s="402"/>
      <c r="Z5562" s="402"/>
    </row>
    <row r="5563" spans="23:26" x14ac:dyDescent="0.2">
      <c r="W5563" s="402"/>
      <c r="X5563" s="402"/>
      <c r="Y5563" s="402"/>
      <c r="Z5563" s="402"/>
    </row>
    <row r="5564" spans="23:26" x14ac:dyDescent="0.2">
      <c r="W5564" s="402"/>
      <c r="X5564" s="402"/>
      <c r="Y5564" s="402"/>
      <c r="Z5564" s="402"/>
    </row>
    <row r="5565" spans="23:26" x14ac:dyDescent="0.2">
      <c r="W5565" s="402"/>
      <c r="X5565" s="402"/>
      <c r="Y5565" s="402"/>
      <c r="Z5565" s="402"/>
    </row>
    <row r="5566" spans="23:26" x14ac:dyDescent="0.2">
      <c r="W5566" s="402"/>
      <c r="X5566" s="402"/>
      <c r="Y5566" s="402"/>
      <c r="Z5566" s="402"/>
    </row>
    <row r="5567" spans="23:26" x14ac:dyDescent="0.2">
      <c r="W5567" s="402"/>
      <c r="X5567" s="402"/>
      <c r="Y5567" s="402"/>
      <c r="Z5567" s="402"/>
    </row>
    <row r="5568" spans="23:26" x14ac:dyDescent="0.2">
      <c r="W5568" s="402"/>
      <c r="X5568" s="402"/>
      <c r="Y5568" s="402"/>
      <c r="Z5568" s="402"/>
    </row>
    <row r="5569" spans="23:26" x14ac:dyDescent="0.2">
      <c r="W5569" s="402"/>
      <c r="X5569" s="402"/>
      <c r="Y5569" s="402"/>
      <c r="Z5569" s="402"/>
    </row>
    <row r="5570" spans="23:26" x14ac:dyDescent="0.2">
      <c r="W5570" s="402"/>
      <c r="X5570" s="402"/>
      <c r="Y5570" s="402"/>
      <c r="Z5570" s="402"/>
    </row>
    <row r="5571" spans="23:26" x14ac:dyDescent="0.2">
      <c r="W5571" s="402"/>
      <c r="X5571" s="402"/>
      <c r="Y5571" s="402"/>
      <c r="Z5571" s="402"/>
    </row>
    <row r="5572" spans="23:26" x14ac:dyDescent="0.2">
      <c r="W5572" s="402"/>
      <c r="X5572" s="402"/>
      <c r="Y5572" s="402"/>
      <c r="Z5572" s="402"/>
    </row>
    <row r="5573" spans="23:26" x14ac:dyDescent="0.2">
      <c r="W5573" s="402"/>
      <c r="X5573" s="402"/>
      <c r="Y5573" s="402"/>
      <c r="Z5573" s="402"/>
    </row>
    <row r="5574" spans="23:26" x14ac:dyDescent="0.2">
      <c r="W5574" s="402"/>
      <c r="X5574" s="402"/>
      <c r="Y5574" s="402"/>
      <c r="Z5574" s="402"/>
    </row>
    <row r="5575" spans="23:26" x14ac:dyDescent="0.2">
      <c r="W5575" s="402"/>
      <c r="X5575" s="402"/>
      <c r="Y5575" s="402"/>
      <c r="Z5575" s="402"/>
    </row>
    <row r="5576" spans="23:26" x14ac:dyDescent="0.2">
      <c r="W5576" s="402"/>
      <c r="X5576" s="402"/>
      <c r="Y5576" s="402"/>
      <c r="Z5576" s="402"/>
    </row>
    <row r="5577" spans="23:26" x14ac:dyDescent="0.2">
      <c r="W5577" s="402"/>
      <c r="X5577" s="402"/>
      <c r="Y5577" s="402"/>
      <c r="Z5577" s="402"/>
    </row>
    <row r="5578" spans="23:26" x14ac:dyDescent="0.2">
      <c r="W5578" s="402"/>
      <c r="X5578" s="402"/>
      <c r="Y5578" s="402"/>
      <c r="Z5578" s="402"/>
    </row>
    <row r="5579" spans="23:26" x14ac:dyDescent="0.2">
      <c r="W5579" s="402"/>
      <c r="X5579" s="402"/>
      <c r="Y5579" s="402"/>
      <c r="Z5579" s="402"/>
    </row>
    <row r="5580" spans="23:26" x14ac:dyDescent="0.2">
      <c r="W5580" s="402"/>
      <c r="X5580" s="402"/>
      <c r="Y5580" s="402"/>
      <c r="Z5580" s="402"/>
    </row>
    <row r="5581" spans="23:26" x14ac:dyDescent="0.2">
      <c r="W5581" s="402"/>
      <c r="X5581" s="402"/>
      <c r="Y5581" s="402"/>
      <c r="Z5581" s="402"/>
    </row>
    <row r="5582" spans="23:26" x14ac:dyDescent="0.2">
      <c r="W5582" s="402"/>
      <c r="X5582" s="402"/>
      <c r="Y5582" s="402"/>
      <c r="Z5582" s="402"/>
    </row>
    <row r="5583" spans="23:26" x14ac:dyDescent="0.2">
      <c r="W5583" s="402"/>
      <c r="X5583" s="402"/>
      <c r="Y5583" s="402"/>
      <c r="Z5583" s="402"/>
    </row>
    <row r="5584" spans="23:26" x14ac:dyDescent="0.2">
      <c r="W5584" s="402"/>
      <c r="X5584" s="402"/>
      <c r="Y5584" s="402"/>
      <c r="Z5584" s="402"/>
    </row>
    <row r="5585" spans="23:26" x14ac:dyDescent="0.2">
      <c r="W5585" s="402"/>
      <c r="X5585" s="402"/>
      <c r="Y5585" s="402"/>
      <c r="Z5585" s="402"/>
    </row>
    <row r="5586" spans="23:26" x14ac:dyDescent="0.2">
      <c r="W5586" s="402"/>
      <c r="X5586" s="402"/>
      <c r="Y5586" s="402"/>
      <c r="Z5586" s="402"/>
    </row>
    <row r="5587" spans="23:26" x14ac:dyDescent="0.2">
      <c r="W5587" s="402"/>
      <c r="X5587" s="402"/>
      <c r="Y5587" s="402"/>
      <c r="Z5587" s="402"/>
    </row>
    <row r="5588" spans="23:26" x14ac:dyDescent="0.2">
      <c r="W5588" s="402"/>
      <c r="X5588" s="402"/>
      <c r="Y5588" s="402"/>
      <c r="Z5588" s="402"/>
    </row>
    <row r="5589" spans="23:26" x14ac:dyDescent="0.2">
      <c r="W5589" s="402"/>
      <c r="X5589" s="402"/>
      <c r="Y5589" s="402"/>
      <c r="Z5589" s="402"/>
    </row>
    <row r="5590" spans="23:26" x14ac:dyDescent="0.2">
      <c r="W5590" s="402"/>
      <c r="X5590" s="402"/>
      <c r="Y5590" s="402"/>
      <c r="Z5590" s="402"/>
    </row>
    <row r="5591" spans="23:26" x14ac:dyDescent="0.2">
      <c r="W5591" s="402"/>
      <c r="X5591" s="402"/>
      <c r="Y5591" s="402"/>
      <c r="Z5591" s="402"/>
    </row>
    <row r="5592" spans="23:26" x14ac:dyDescent="0.2">
      <c r="W5592" s="402"/>
      <c r="X5592" s="402"/>
      <c r="Y5592" s="402"/>
      <c r="Z5592" s="402"/>
    </row>
    <row r="5593" spans="23:26" x14ac:dyDescent="0.2">
      <c r="W5593" s="402"/>
      <c r="X5593" s="402"/>
      <c r="Y5593" s="402"/>
      <c r="Z5593" s="402"/>
    </row>
    <row r="5594" spans="23:26" x14ac:dyDescent="0.2">
      <c r="W5594" s="402"/>
      <c r="X5594" s="402"/>
      <c r="Y5594" s="402"/>
      <c r="Z5594" s="402"/>
    </row>
    <row r="5595" spans="23:26" x14ac:dyDescent="0.2">
      <c r="W5595" s="402"/>
      <c r="X5595" s="402"/>
      <c r="Y5595" s="402"/>
      <c r="Z5595" s="402"/>
    </row>
    <row r="5596" spans="23:26" x14ac:dyDescent="0.2">
      <c r="W5596" s="402"/>
      <c r="X5596" s="402"/>
      <c r="Y5596" s="402"/>
      <c r="Z5596" s="402"/>
    </row>
    <row r="5597" spans="23:26" x14ac:dyDescent="0.2">
      <c r="W5597" s="402"/>
      <c r="X5597" s="402"/>
      <c r="Y5597" s="402"/>
      <c r="Z5597" s="402"/>
    </row>
    <row r="5598" spans="23:26" x14ac:dyDescent="0.2">
      <c r="W5598" s="402"/>
      <c r="X5598" s="402"/>
      <c r="Y5598" s="402"/>
      <c r="Z5598" s="402"/>
    </row>
    <row r="5599" spans="23:26" x14ac:dyDescent="0.2">
      <c r="W5599" s="402"/>
      <c r="X5599" s="402"/>
      <c r="Y5599" s="402"/>
      <c r="Z5599" s="402"/>
    </row>
    <row r="5600" spans="23:26" x14ac:dyDescent="0.2">
      <c r="W5600" s="402"/>
      <c r="X5600" s="402"/>
      <c r="Y5600" s="402"/>
      <c r="Z5600" s="402"/>
    </row>
    <row r="5601" spans="23:26" x14ac:dyDescent="0.2">
      <c r="W5601" s="402"/>
      <c r="X5601" s="402"/>
      <c r="Y5601" s="402"/>
      <c r="Z5601" s="402"/>
    </row>
    <row r="5602" spans="23:26" x14ac:dyDescent="0.2">
      <c r="W5602" s="402"/>
      <c r="X5602" s="402"/>
      <c r="Y5602" s="402"/>
      <c r="Z5602" s="402"/>
    </row>
    <row r="5603" spans="23:26" x14ac:dyDescent="0.2">
      <c r="W5603" s="402"/>
      <c r="X5603" s="402"/>
      <c r="Y5603" s="402"/>
      <c r="Z5603" s="402"/>
    </row>
    <row r="5604" spans="23:26" x14ac:dyDescent="0.2">
      <c r="W5604" s="402"/>
      <c r="X5604" s="402"/>
      <c r="Y5604" s="402"/>
      <c r="Z5604" s="402"/>
    </row>
    <row r="5605" spans="23:26" x14ac:dyDescent="0.2">
      <c r="W5605" s="402"/>
      <c r="X5605" s="402"/>
      <c r="Y5605" s="402"/>
      <c r="Z5605" s="402"/>
    </row>
    <row r="5606" spans="23:26" x14ac:dyDescent="0.2">
      <c r="W5606" s="402"/>
      <c r="X5606" s="402"/>
      <c r="Y5606" s="402"/>
      <c r="Z5606" s="402"/>
    </row>
    <row r="5607" spans="23:26" x14ac:dyDescent="0.2">
      <c r="W5607" s="402"/>
      <c r="X5607" s="402"/>
      <c r="Y5607" s="402"/>
      <c r="Z5607" s="402"/>
    </row>
    <row r="5608" spans="23:26" x14ac:dyDescent="0.2">
      <c r="W5608" s="402"/>
      <c r="X5608" s="402"/>
      <c r="Y5608" s="402"/>
      <c r="Z5608" s="402"/>
    </row>
    <row r="5609" spans="23:26" x14ac:dyDescent="0.2">
      <c r="W5609" s="402"/>
      <c r="X5609" s="402"/>
      <c r="Y5609" s="402"/>
      <c r="Z5609" s="402"/>
    </row>
    <row r="5610" spans="23:26" x14ac:dyDescent="0.2">
      <c r="W5610" s="402"/>
      <c r="X5610" s="402"/>
      <c r="Y5610" s="402"/>
      <c r="Z5610" s="402"/>
    </row>
    <row r="5611" spans="23:26" x14ac:dyDescent="0.2">
      <c r="W5611" s="402"/>
      <c r="X5611" s="402"/>
      <c r="Y5611" s="402"/>
      <c r="Z5611" s="402"/>
    </row>
    <row r="5612" spans="23:26" x14ac:dyDescent="0.2">
      <c r="W5612" s="402"/>
      <c r="X5612" s="402"/>
      <c r="Y5612" s="402"/>
      <c r="Z5612" s="402"/>
    </row>
    <row r="5613" spans="23:26" x14ac:dyDescent="0.2">
      <c r="W5613" s="402"/>
      <c r="X5613" s="402"/>
      <c r="Y5613" s="402"/>
      <c r="Z5613" s="402"/>
    </row>
    <row r="5614" spans="23:26" x14ac:dyDescent="0.2">
      <c r="W5614" s="402"/>
      <c r="X5614" s="402"/>
      <c r="Y5614" s="402"/>
      <c r="Z5614" s="402"/>
    </row>
    <row r="5615" spans="23:26" x14ac:dyDescent="0.2">
      <c r="W5615" s="402"/>
      <c r="X5615" s="402"/>
      <c r="Y5615" s="402"/>
      <c r="Z5615" s="402"/>
    </row>
    <row r="5616" spans="23:26" x14ac:dyDescent="0.2">
      <c r="W5616" s="402"/>
      <c r="X5616" s="402"/>
      <c r="Y5616" s="402"/>
      <c r="Z5616" s="402"/>
    </row>
    <row r="5617" spans="23:26" x14ac:dyDescent="0.2">
      <c r="W5617" s="402"/>
      <c r="X5617" s="402"/>
      <c r="Y5617" s="402"/>
      <c r="Z5617" s="402"/>
    </row>
    <row r="5618" spans="23:26" x14ac:dyDescent="0.2">
      <c r="W5618" s="402"/>
      <c r="X5618" s="402"/>
      <c r="Y5618" s="402"/>
      <c r="Z5618" s="402"/>
    </row>
    <row r="5619" spans="23:26" x14ac:dyDescent="0.2">
      <c r="W5619" s="402"/>
      <c r="X5619" s="402"/>
      <c r="Y5619" s="402"/>
      <c r="Z5619" s="402"/>
    </row>
    <row r="5620" spans="23:26" x14ac:dyDescent="0.2">
      <c r="W5620" s="402"/>
      <c r="X5620" s="402"/>
      <c r="Y5620" s="402"/>
      <c r="Z5620" s="402"/>
    </row>
    <row r="5621" spans="23:26" x14ac:dyDescent="0.2">
      <c r="W5621" s="402"/>
      <c r="X5621" s="402"/>
      <c r="Y5621" s="402"/>
      <c r="Z5621" s="402"/>
    </row>
    <row r="5622" spans="23:26" x14ac:dyDescent="0.2">
      <c r="W5622" s="402"/>
      <c r="X5622" s="402"/>
      <c r="Y5622" s="402"/>
      <c r="Z5622" s="402"/>
    </row>
    <row r="5623" spans="23:26" x14ac:dyDescent="0.2">
      <c r="W5623" s="402"/>
      <c r="X5623" s="402"/>
      <c r="Y5623" s="402"/>
      <c r="Z5623" s="402"/>
    </row>
    <row r="5624" spans="23:26" x14ac:dyDescent="0.2">
      <c r="W5624" s="402"/>
      <c r="X5624" s="402"/>
      <c r="Y5624" s="402"/>
      <c r="Z5624" s="402"/>
    </row>
    <row r="5625" spans="23:26" x14ac:dyDescent="0.2">
      <c r="W5625" s="402"/>
      <c r="X5625" s="402"/>
      <c r="Y5625" s="402"/>
      <c r="Z5625" s="402"/>
    </row>
    <row r="5626" spans="23:26" x14ac:dyDescent="0.2">
      <c r="W5626" s="402"/>
      <c r="X5626" s="402"/>
      <c r="Y5626" s="402"/>
      <c r="Z5626" s="402"/>
    </row>
    <row r="5627" spans="23:26" x14ac:dyDescent="0.2">
      <c r="W5627" s="402"/>
      <c r="X5627" s="402"/>
      <c r="Y5627" s="402"/>
      <c r="Z5627" s="402"/>
    </row>
    <row r="5628" spans="23:26" x14ac:dyDescent="0.2">
      <c r="W5628" s="402"/>
      <c r="X5628" s="402"/>
      <c r="Y5628" s="402"/>
      <c r="Z5628" s="402"/>
    </row>
    <row r="5629" spans="23:26" x14ac:dyDescent="0.2">
      <c r="W5629" s="402"/>
      <c r="X5629" s="402"/>
      <c r="Y5629" s="402"/>
      <c r="Z5629" s="402"/>
    </row>
    <row r="5630" spans="23:26" x14ac:dyDescent="0.2">
      <c r="W5630" s="402"/>
      <c r="X5630" s="402"/>
      <c r="Y5630" s="402"/>
      <c r="Z5630" s="402"/>
    </row>
    <row r="5631" spans="23:26" x14ac:dyDescent="0.2">
      <c r="W5631" s="402"/>
      <c r="X5631" s="402"/>
      <c r="Y5631" s="402"/>
      <c r="Z5631" s="402"/>
    </row>
    <row r="5632" spans="23:26" x14ac:dyDescent="0.2">
      <c r="W5632" s="402"/>
      <c r="X5632" s="402"/>
      <c r="Y5632" s="402"/>
      <c r="Z5632" s="402"/>
    </row>
    <row r="5633" spans="23:26" x14ac:dyDescent="0.2">
      <c r="W5633" s="402"/>
      <c r="X5633" s="402"/>
      <c r="Y5633" s="402"/>
      <c r="Z5633" s="402"/>
    </row>
    <row r="5634" spans="23:26" x14ac:dyDescent="0.2">
      <c r="W5634" s="402"/>
      <c r="X5634" s="402"/>
      <c r="Y5634" s="402"/>
      <c r="Z5634" s="402"/>
    </row>
    <row r="5635" spans="23:26" x14ac:dyDescent="0.2">
      <c r="W5635" s="402"/>
      <c r="X5635" s="402"/>
      <c r="Y5635" s="402"/>
      <c r="Z5635" s="402"/>
    </row>
    <row r="5636" spans="23:26" x14ac:dyDescent="0.2">
      <c r="W5636" s="402"/>
      <c r="X5636" s="402"/>
      <c r="Y5636" s="402"/>
      <c r="Z5636" s="402"/>
    </row>
    <row r="5637" spans="23:26" x14ac:dyDescent="0.2">
      <c r="W5637" s="402"/>
      <c r="X5637" s="402"/>
      <c r="Y5637" s="402"/>
      <c r="Z5637" s="402"/>
    </row>
    <row r="5638" spans="23:26" x14ac:dyDescent="0.2">
      <c r="W5638" s="402"/>
      <c r="X5638" s="402"/>
      <c r="Y5638" s="402"/>
      <c r="Z5638" s="402"/>
    </row>
    <row r="5639" spans="23:26" x14ac:dyDescent="0.2">
      <c r="W5639" s="402"/>
      <c r="X5639" s="402"/>
      <c r="Y5639" s="402"/>
      <c r="Z5639" s="402"/>
    </row>
    <row r="5640" spans="23:26" x14ac:dyDescent="0.2">
      <c r="W5640" s="402"/>
      <c r="X5640" s="402"/>
      <c r="Y5640" s="402"/>
      <c r="Z5640" s="402"/>
    </row>
    <row r="5641" spans="23:26" x14ac:dyDescent="0.2">
      <c r="W5641" s="402"/>
      <c r="X5641" s="402"/>
      <c r="Y5641" s="402"/>
      <c r="Z5641" s="402"/>
    </row>
    <row r="5642" spans="23:26" x14ac:dyDescent="0.2">
      <c r="W5642" s="402"/>
      <c r="X5642" s="402"/>
      <c r="Y5642" s="402"/>
      <c r="Z5642" s="402"/>
    </row>
    <row r="5643" spans="23:26" x14ac:dyDescent="0.2">
      <c r="W5643" s="402"/>
      <c r="X5643" s="402"/>
      <c r="Y5643" s="402"/>
      <c r="Z5643" s="402"/>
    </row>
    <row r="5644" spans="23:26" x14ac:dyDescent="0.2">
      <c r="W5644" s="402"/>
      <c r="X5644" s="402"/>
      <c r="Y5644" s="402"/>
      <c r="Z5644" s="402"/>
    </row>
    <row r="5645" spans="23:26" x14ac:dyDescent="0.2">
      <c r="W5645" s="402"/>
      <c r="X5645" s="402"/>
      <c r="Y5645" s="402"/>
      <c r="Z5645" s="402"/>
    </row>
    <row r="5646" spans="23:26" x14ac:dyDescent="0.2">
      <c r="W5646" s="402"/>
      <c r="X5646" s="402"/>
      <c r="Y5646" s="402"/>
      <c r="Z5646" s="402"/>
    </row>
    <row r="5647" spans="23:26" x14ac:dyDescent="0.2">
      <c r="W5647" s="402"/>
      <c r="X5647" s="402"/>
      <c r="Y5647" s="402"/>
      <c r="Z5647" s="402"/>
    </row>
    <row r="5648" spans="23:26" x14ac:dyDescent="0.2">
      <c r="W5648" s="402"/>
      <c r="X5648" s="402"/>
      <c r="Y5648" s="402"/>
      <c r="Z5648" s="402"/>
    </row>
    <row r="5649" spans="23:26" x14ac:dyDescent="0.2">
      <c r="W5649" s="402"/>
      <c r="X5649" s="402"/>
      <c r="Y5649" s="402"/>
      <c r="Z5649" s="402"/>
    </row>
    <row r="5650" spans="23:26" x14ac:dyDescent="0.2">
      <c r="W5650" s="402"/>
      <c r="X5650" s="402"/>
      <c r="Y5650" s="402"/>
      <c r="Z5650" s="402"/>
    </row>
    <row r="5651" spans="23:26" x14ac:dyDescent="0.2">
      <c r="W5651" s="402"/>
      <c r="X5651" s="402"/>
      <c r="Y5651" s="402"/>
      <c r="Z5651" s="402"/>
    </row>
    <row r="5652" spans="23:26" x14ac:dyDescent="0.2">
      <c r="W5652" s="402"/>
      <c r="X5652" s="402"/>
      <c r="Y5652" s="402"/>
      <c r="Z5652" s="402"/>
    </row>
    <row r="5653" spans="23:26" x14ac:dyDescent="0.2">
      <c r="W5653" s="402"/>
      <c r="X5653" s="402"/>
      <c r="Y5653" s="402"/>
      <c r="Z5653" s="402"/>
    </row>
    <row r="5654" spans="23:26" x14ac:dyDescent="0.2">
      <c r="W5654" s="402"/>
      <c r="X5654" s="402"/>
      <c r="Y5654" s="402"/>
      <c r="Z5654" s="402"/>
    </row>
    <row r="5655" spans="23:26" x14ac:dyDescent="0.2">
      <c r="W5655" s="402"/>
      <c r="X5655" s="402"/>
      <c r="Y5655" s="402"/>
      <c r="Z5655" s="402"/>
    </row>
    <row r="5656" spans="23:26" x14ac:dyDescent="0.2">
      <c r="W5656" s="402"/>
      <c r="X5656" s="402"/>
      <c r="Y5656" s="402"/>
      <c r="Z5656" s="402"/>
    </row>
    <row r="5657" spans="23:26" x14ac:dyDescent="0.2">
      <c r="W5657" s="402"/>
      <c r="X5657" s="402"/>
      <c r="Y5657" s="402"/>
      <c r="Z5657" s="402"/>
    </row>
    <row r="5658" spans="23:26" x14ac:dyDescent="0.2">
      <c r="W5658" s="402"/>
      <c r="X5658" s="402"/>
      <c r="Y5658" s="402"/>
      <c r="Z5658" s="402"/>
    </row>
    <row r="5659" spans="23:26" x14ac:dyDescent="0.2">
      <c r="W5659" s="402"/>
      <c r="X5659" s="402"/>
      <c r="Y5659" s="402"/>
      <c r="Z5659" s="402"/>
    </row>
    <row r="5660" spans="23:26" x14ac:dyDescent="0.2">
      <c r="W5660" s="402"/>
      <c r="X5660" s="402"/>
      <c r="Y5660" s="402"/>
      <c r="Z5660" s="402"/>
    </row>
    <row r="5661" spans="23:26" x14ac:dyDescent="0.2">
      <c r="W5661" s="402"/>
      <c r="X5661" s="402"/>
      <c r="Y5661" s="402"/>
      <c r="Z5661" s="402"/>
    </row>
    <row r="5662" spans="23:26" x14ac:dyDescent="0.2">
      <c r="W5662" s="402"/>
      <c r="X5662" s="402"/>
      <c r="Y5662" s="402"/>
      <c r="Z5662" s="402"/>
    </row>
    <row r="5663" spans="23:26" x14ac:dyDescent="0.2">
      <c r="W5663" s="402"/>
      <c r="X5663" s="402"/>
      <c r="Y5663" s="402"/>
      <c r="Z5663" s="402"/>
    </row>
    <row r="5664" spans="23:26" x14ac:dyDescent="0.2">
      <c r="W5664" s="402"/>
      <c r="X5664" s="402"/>
      <c r="Y5664" s="402"/>
      <c r="Z5664" s="402"/>
    </row>
    <row r="5665" spans="23:26" x14ac:dyDescent="0.2">
      <c r="W5665" s="402"/>
      <c r="X5665" s="402"/>
      <c r="Y5665" s="402"/>
      <c r="Z5665" s="402"/>
    </row>
    <row r="5666" spans="23:26" x14ac:dyDescent="0.2">
      <c r="W5666" s="402"/>
      <c r="X5666" s="402"/>
      <c r="Y5666" s="402"/>
      <c r="Z5666" s="402"/>
    </row>
    <row r="5667" spans="23:26" x14ac:dyDescent="0.2">
      <c r="W5667" s="402"/>
      <c r="X5667" s="402"/>
      <c r="Y5667" s="402"/>
      <c r="Z5667" s="402"/>
    </row>
    <row r="5668" spans="23:26" x14ac:dyDescent="0.2">
      <c r="W5668" s="402"/>
      <c r="X5668" s="402"/>
      <c r="Y5668" s="402"/>
      <c r="Z5668" s="402"/>
    </row>
    <row r="5669" spans="23:26" x14ac:dyDescent="0.2">
      <c r="W5669" s="402"/>
      <c r="X5669" s="402"/>
      <c r="Y5669" s="402"/>
      <c r="Z5669" s="402"/>
    </row>
    <row r="5670" spans="23:26" x14ac:dyDescent="0.2">
      <c r="W5670" s="402"/>
      <c r="X5670" s="402"/>
      <c r="Y5670" s="402"/>
      <c r="Z5670" s="402"/>
    </row>
    <row r="5671" spans="23:26" x14ac:dyDescent="0.2">
      <c r="W5671" s="402"/>
      <c r="X5671" s="402"/>
      <c r="Y5671" s="402"/>
      <c r="Z5671" s="402"/>
    </row>
    <row r="5672" spans="23:26" x14ac:dyDescent="0.2">
      <c r="W5672" s="402"/>
      <c r="X5672" s="402"/>
      <c r="Y5672" s="402"/>
      <c r="Z5672" s="402"/>
    </row>
    <row r="5673" spans="23:26" x14ac:dyDescent="0.2">
      <c r="W5673" s="402"/>
      <c r="X5673" s="402"/>
      <c r="Y5673" s="402"/>
      <c r="Z5673" s="402"/>
    </row>
    <row r="5674" spans="23:26" x14ac:dyDescent="0.2">
      <c r="W5674" s="402"/>
      <c r="X5674" s="402"/>
      <c r="Y5674" s="402"/>
      <c r="Z5674" s="402"/>
    </row>
    <row r="5675" spans="23:26" x14ac:dyDescent="0.2">
      <c r="W5675" s="402"/>
      <c r="X5675" s="402"/>
      <c r="Y5675" s="402"/>
      <c r="Z5675" s="402"/>
    </row>
    <row r="5676" spans="23:26" x14ac:dyDescent="0.2">
      <c r="W5676" s="402"/>
      <c r="X5676" s="402"/>
      <c r="Y5676" s="402"/>
      <c r="Z5676" s="402"/>
    </row>
    <row r="5677" spans="23:26" x14ac:dyDescent="0.2">
      <c r="W5677" s="402"/>
      <c r="X5677" s="402"/>
      <c r="Y5677" s="402"/>
      <c r="Z5677" s="402"/>
    </row>
    <row r="5678" spans="23:26" x14ac:dyDescent="0.2">
      <c r="W5678" s="402"/>
      <c r="X5678" s="402"/>
      <c r="Y5678" s="402"/>
      <c r="Z5678" s="402"/>
    </row>
    <row r="5679" spans="23:26" x14ac:dyDescent="0.2">
      <c r="W5679" s="402"/>
      <c r="X5679" s="402"/>
      <c r="Y5679" s="402"/>
      <c r="Z5679" s="402"/>
    </row>
    <row r="5680" spans="23:26" x14ac:dyDescent="0.2">
      <c r="W5680" s="402"/>
      <c r="X5680" s="402"/>
      <c r="Y5680" s="402"/>
      <c r="Z5680" s="402"/>
    </row>
    <row r="5681" spans="23:26" x14ac:dyDescent="0.2">
      <c r="W5681" s="402"/>
      <c r="X5681" s="402"/>
      <c r="Y5681" s="402"/>
      <c r="Z5681" s="402"/>
    </row>
    <row r="5682" spans="23:26" x14ac:dyDescent="0.2">
      <c r="W5682" s="402"/>
      <c r="X5682" s="402"/>
      <c r="Y5682" s="402"/>
      <c r="Z5682" s="402"/>
    </row>
    <row r="5683" spans="23:26" x14ac:dyDescent="0.2">
      <c r="W5683" s="402"/>
      <c r="X5683" s="402"/>
      <c r="Y5683" s="402"/>
      <c r="Z5683" s="402"/>
    </row>
    <row r="5684" spans="23:26" x14ac:dyDescent="0.2">
      <c r="W5684" s="402"/>
      <c r="X5684" s="402"/>
      <c r="Y5684" s="402"/>
      <c r="Z5684" s="402"/>
    </row>
    <row r="5685" spans="23:26" x14ac:dyDescent="0.2">
      <c r="W5685" s="402"/>
      <c r="X5685" s="402"/>
      <c r="Y5685" s="402"/>
      <c r="Z5685" s="402"/>
    </row>
    <row r="5686" spans="23:26" x14ac:dyDescent="0.2">
      <c r="W5686" s="402"/>
      <c r="X5686" s="402"/>
      <c r="Y5686" s="402"/>
      <c r="Z5686" s="402"/>
    </row>
    <row r="5687" spans="23:26" x14ac:dyDescent="0.2">
      <c r="W5687" s="402"/>
      <c r="X5687" s="402"/>
      <c r="Y5687" s="402"/>
      <c r="Z5687" s="402"/>
    </row>
    <row r="5688" spans="23:26" x14ac:dyDescent="0.2">
      <c r="W5688" s="402"/>
      <c r="X5688" s="402"/>
      <c r="Y5688" s="402"/>
      <c r="Z5688" s="402"/>
    </row>
    <row r="5689" spans="23:26" x14ac:dyDescent="0.2">
      <c r="W5689" s="402"/>
      <c r="X5689" s="402"/>
      <c r="Y5689" s="402"/>
      <c r="Z5689" s="402"/>
    </row>
    <row r="5690" spans="23:26" x14ac:dyDescent="0.2">
      <c r="W5690" s="402"/>
      <c r="X5690" s="402"/>
      <c r="Y5690" s="402"/>
      <c r="Z5690" s="402"/>
    </row>
    <row r="5691" spans="23:26" x14ac:dyDescent="0.2">
      <c r="W5691" s="402"/>
      <c r="X5691" s="402"/>
      <c r="Y5691" s="402"/>
      <c r="Z5691" s="402"/>
    </row>
    <row r="5692" spans="23:26" x14ac:dyDescent="0.2">
      <c r="W5692" s="402"/>
      <c r="X5692" s="402"/>
      <c r="Y5692" s="402"/>
      <c r="Z5692" s="402"/>
    </row>
    <row r="5693" spans="23:26" x14ac:dyDescent="0.2">
      <c r="W5693" s="402"/>
      <c r="X5693" s="402"/>
      <c r="Y5693" s="402"/>
      <c r="Z5693" s="402"/>
    </row>
    <row r="5694" spans="23:26" x14ac:dyDescent="0.2">
      <c r="W5694" s="402"/>
      <c r="X5694" s="402"/>
      <c r="Y5694" s="402"/>
      <c r="Z5694" s="402"/>
    </row>
    <row r="5695" spans="23:26" x14ac:dyDescent="0.2">
      <c r="W5695" s="402"/>
      <c r="X5695" s="402"/>
      <c r="Y5695" s="402"/>
      <c r="Z5695" s="402"/>
    </row>
    <row r="5696" spans="23:26" x14ac:dyDescent="0.2">
      <c r="W5696" s="402"/>
      <c r="X5696" s="402"/>
      <c r="Y5696" s="402"/>
      <c r="Z5696" s="402"/>
    </row>
    <row r="5697" spans="23:26" x14ac:dyDescent="0.2">
      <c r="W5697" s="402"/>
      <c r="X5697" s="402"/>
      <c r="Y5697" s="402"/>
      <c r="Z5697" s="402"/>
    </row>
    <row r="5698" spans="23:26" x14ac:dyDescent="0.2">
      <c r="W5698" s="402"/>
      <c r="X5698" s="402"/>
      <c r="Y5698" s="402"/>
      <c r="Z5698" s="402"/>
    </row>
    <row r="5699" spans="23:26" x14ac:dyDescent="0.2">
      <c r="W5699" s="402"/>
      <c r="X5699" s="402"/>
      <c r="Y5699" s="402"/>
      <c r="Z5699" s="402"/>
    </row>
    <row r="5700" spans="23:26" x14ac:dyDescent="0.2">
      <c r="W5700" s="402"/>
      <c r="X5700" s="402"/>
      <c r="Y5700" s="402"/>
      <c r="Z5700" s="402"/>
    </row>
    <row r="5701" spans="23:26" x14ac:dyDescent="0.2">
      <c r="W5701" s="402"/>
      <c r="X5701" s="402"/>
      <c r="Y5701" s="402"/>
      <c r="Z5701" s="402"/>
    </row>
    <row r="5702" spans="23:26" x14ac:dyDescent="0.2">
      <c r="W5702" s="402"/>
      <c r="X5702" s="402"/>
      <c r="Y5702" s="402"/>
      <c r="Z5702" s="402"/>
    </row>
    <row r="5703" spans="23:26" x14ac:dyDescent="0.2">
      <c r="W5703" s="402"/>
      <c r="X5703" s="402"/>
      <c r="Y5703" s="402"/>
      <c r="Z5703" s="402"/>
    </row>
    <row r="5704" spans="23:26" x14ac:dyDescent="0.2">
      <c r="W5704" s="402"/>
      <c r="X5704" s="402"/>
      <c r="Y5704" s="402"/>
      <c r="Z5704" s="402"/>
    </row>
    <row r="5705" spans="23:26" x14ac:dyDescent="0.2">
      <c r="W5705" s="402"/>
      <c r="X5705" s="402"/>
      <c r="Y5705" s="402"/>
      <c r="Z5705" s="402"/>
    </row>
    <row r="5706" spans="23:26" x14ac:dyDescent="0.2">
      <c r="W5706" s="402"/>
      <c r="X5706" s="402"/>
      <c r="Y5706" s="402"/>
      <c r="Z5706" s="402"/>
    </row>
    <row r="5707" spans="23:26" x14ac:dyDescent="0.2">
      <c r="W5707" s="402"/>
      <c r="X5707" s="402"/>
      <c r="Y5707" s="402"/>
      <c r="Z5707" s="402"/>
    </row>
    <row r="5708" spans="23:26" x14ac:dyDescent="0.2">
      <c r="W5708" s="402"/>
      <c r="X5708" s="402"/>
      <c r="Y5708" s="402"/>
      <c r="Z5708" s="402"/>
    </row>
    <row r="5709" spans="23:26" x14ac:dyDescent="0.2">
      <c r="W5709" s="402"/>
      <c r="X5709" s="402"/>
      <c r="Y5709" s="402"/>
      <c r="Z5709" s="402"/>
    </row>
    <row r="5710" spans="23:26" x14ac:dyDescent="0.2">
      <c r="W5710" s="402"/>
      <c r="X5710" s="402"/>
      <c r="Y5710" s="402"/>
      <c r="Z5710" s="402"/>
    </row>
    <row r="5711" spans="23:26" x14ac:dyDescent="0.2">
      <c r="W5711" s="402"/>
      <c r="X5711" s="402"/>
      <c r="Y5711" s="402"/>
      <c r="Z5711" s="402"/>
    </row>
    <row r="5712" spans="23:26" x14ac:dyDescent="0.2">
      <c r="W5712" s="402"/>
      <c r="X5712" s="402"/>
      <c r="Y5712" s="402"/>
      <c r="Z5712" s="402"/>
    </row>
    <row r="5713" spans="23:26" x14ac:dyDescent="0.2">
      <c r="W5713" s="402"/>
      <c r="X5713" s="402"/>
      <c r="Y5713" s="402"/>
      <c r="Z5713" s="402"/>
    </row>
    <row r="5714" spans="23:26" x14ac:dyDescent="0.2">
      <c r="W5714" s="402"/>
      <c r="X5714" s="402"/>
      <c r="Y5714" s="402"/>
      <c r="Z5714" s="402"/>
    </row>
    <row r="5715" spans="23:26" x14ac:dyDescent="0.2">
      <c r="W5715" s="402"/>
      <c r="X5715" s="402"/>
      <c r="Y5715" s="402"/>
      <c r="Z5715" s="402"/>
    </row>
    <row r="5716" spans="23:26" x14ac:dyDescent="0.2">
      <c r="W5716" s="402"/>
      <c r="X5716" s="402"/>
      <c r="Y5716" s="402"/>
      <c r="Z5716" s="402"/>
    </row>
    <row r="5717" spans="23:26" x14ac:dyDescent="0.2">
      <c r="W5717" s="402"/>
      <c r="X5717" s="402"/>
      <c r="Y5717" s="402"/>
      <c r="Z5717" s="402"/>
    </row>
    <row r="5718" spans="23:26" x14ac:dyDescent="0.2">
      <c r="W5718" s="402"/>
      <c r="X5718" s="402"/>
      <c r="Y5718" s="402"/>
      <c r="Z5718" s="402"/>
    </row>
    <row r="5719" spans="23:26" x14ac:dyDescent="0.2">
      <c r="W5719" s="402"/>
      <c r="X5719" s="402"/>
      <c r="Y5719" s="402"/>
      <c r="Z5719" s="402"/>
    </row>
    <row r="5720" spans="23:26" x14ac:dyDescent="0.2">
      <c r="W5720" s="402"/>
      <c r="X5720" s="402"/>
      <c r="Y5720" s="402"/>
      <c r="Z5720" s="402"/>
    </row>
    <row r="5721" spans="23:26" x14ac:dyDescent="0.2">
      <c r="W5721" s="402"/>
      <c r="X5721" s="402"/>
      <c r="Y5721" s="402"/>
      <c r="Z5721" s="402"/>
    </row>
    <row r="5722" spans="23:26" x14ac:dyDescent="0.2">
      <c r="W5722" s="402"/>
      <c r="X5722" s="402"/>
      <c r="Y5722" s="402"/>
      <c r="Z5722" s="402"/>
    </row>
    <row r="5723" spans="23:26" x14ac:dyDescent="0.2">
      <c r="W5723" s="402"/>
      <c r="X5723" s="402"/>
      <c r="Y5723" s="402"/>
      <c r="Z5723" s="402"/>
    </row>
    <row r="5724" spans="23:26" x14ac:dyDescent="0.2">
      <c r="W5724" s="402"/>
      <c r="X5724" s="402"/>
      <c r="Y5724" s="402"/>
      <c r="Z5724" s="402"/>
    </row>
    <row r="5725" spans="23:26" x14ac:dyDescent="0.2">
      <c r="W5725" s="402"/>
      <c r="X5725" s="402"/>
      <c r="Y5725" s="402"/>
      <c r="Z5725" s="402"/>
    </row>
    <row r="5726" spans="23:26" x14ac:dyDescent="0.2">
      <c r="W5726" s="402"/>
      <c r="X5726" s="402"/>
      <c r="Y5726" s="402"/>
      <c r="Z5726" s="402"/>
    </row>
    <row r="5727" spans="23:26" x14ac:dyDescent="0.2">
      <c r="W5727" s="402"/>
      <c r="X5727" s="402"/>
      <c r="Y5727" s="402"/>
      <c r="Z5727" s="402"/>
    </row>
    <row r="5728" spans="23:26" x14ac:dyDescent="0.2">
      <c r="W5728" s="402"/>
      <c r="X5728" s="402"/>
      <c r="Y5728" s="402"/>
      <c r="Z5728" s="402"/>
    </row>
    <row r="5729" spans="23:26" x14ac:dyDescent="0.2">
      <c r="W5729" s="402"/>
      <c r="X5729" s="402"/>
      <c r="Y5729" s="402"/>
      <c r="Z5729" s="402"/>
    </row>
    <row r="5730" spans="23:26" x14ac:dyDescent="0.2">
      <c r="W5730" s="402"/>
      <c r="X5730" s="402"/>
      <c r="Y5730" s="402"/>
      <c r="Z5730" s="402"/>
    </row>
    <row r="5731" spans="23:26" x14ac:dyDescent="0.2">
      <c r="W5731" s="402"/>
      <c r="X5731" s="402"/>
      <c r="Y5731" s="402"/>
      <c r="Z5731" s="402"/>
    </row>
    <row r="5732" spans="23:26" x14ac:dyDescent="0.2">
      <c r="W5732" s="402"/>
      <c r="X5732" s="402"/>
      <c r="Y5732" s="402"/>
      <c r="Z5732" s="402"/>
    </row>
    <row r="5733" spans="23:26" x14ac:dyDescent="0.2">
      <c r="W5733" s="402"/>
      <c r="X5733" s="402"/>
      <c r="Y5733" s="402"/>
      <c r="Z5733" s="402"/>
    </row>
    <row r="5734" spans="23:26" x14ac:dyDescent="0.2">
      <c r="W5734" s="402"/>
      <c r="X5734" s="402"/>
      <c r="Y5734" s="402"/>
      <c r="Z5734" s="402"/>
    </row>
    <row r="5735" spans="23:26" x14ac:dyDescent="0.2">
      <c r="W5735" s="402"/>
      <c r="X5735" s="402"/>
      <c r="Y5735" s="402"/>
      <c r="Z5735" s="402"/>
    </row>
    <row r="5736" spans="23:26" x14ac:dyDescent="0.2">
      <c r="W5736" s="402"/>
      <c r="X5736" s="402"/>
      <c r="Y5736" s="402"/>
      <c r="Z5736" s="402"/>
    </row>
    <row r="5737" spans="23:26" x14ac:dyDescent="0.2">
      <c r="W5737" s="402"/>
      <c r="X5737" s="402"/>
      <c r="Y5737" s="402"/>
      <c r="Z5737" s="402"/>
    </row>
    <row r="5738" spans="23:26" x14ac:dyDescent="0.2">
      <c r="W5738" s="402"/>
      <c r="X5738" s="402"/>
      <c r="Y5738" s="402"/>
      <c r="Z5738" s="402"/>
    </row>
    <row r="5739" spans="23:26" x14ac:dyDescent="0.2">
      <c r="W5739" s="402"/>
      <c r="X5739" s="402"/>
      <c r="Y5739" s="402"/>
      <c r="Z5739" s="402"/>
    </row>
    <row r="5740" spans="23:26" x14ac:dyDescent="0.2">
      <c r="W5740" s="402"/>
      <c r="X5740" s="402"/>
      <c r="Y5740" s="402"/>
      <c r="Z5740" s="402"/>
    </row>
    <row r="5741" spans="23:26" x14ac:dyDescent="0.2">
      <c r="W5741" s="402"/>
      <c r="X5741" s="402"/>
      <c r="Y5741" s="402"/>
      <c r="Z5741" s="402"/>
    </row>
    <row r="5742" spans="23:26" x14ac:dyDescent="0.2">
      <c r="W5742" s="402"/>
      <c r="X5742" s="402"/>
      <c r="Y5742" s="402"/>
      <c r="Z5742" s="402"/>
    </row>
    <row r="5743" spans="23:26" x14ac:dyDescent="0.2">
      <c r="W5743" s="402"/>
      <c r="X5743" s="402"/>
      <c r="Y5743" s="402"/>
      <c r="Z5743" s="402"/>
    </row>
    <row r="5744" spans="23:26" x14ac:dyDescent="0.2">
      <c r="W5744" s="402"/>
      <c r="X5744" s="402"/>
      <c r="Y5744" s="402"/>
      <c r="Z5744" s="402"/>
    </row>
    <row r="5745" spans="23:26" x14ac:dyDescent="0.2">
      <c r="W5745" s="402"/>
      <c r="X5745" s="402"/>
      <c r="Y5745" s="402"/>
      <c r="Z5745" s="402"/>
    </row>
    <row r="5746" spans="23:26" x14ac:dyDescent="0.2">
      <c r="W5746" s="402"/>
      <c r="X5746" s="402"/>
      <c r="Y5746" s="402"/>
      <c r="Z5746" s="402"/>
    </row>
    <row r="5747" spans="23:26" x14ac:dyDescent="0.2">
      <c r="W5747" s="402"/>
      <c r="X5747" s="402"/>
      <c r="Y5747" s="402"/>
      <c r="Z5747" s="402"/>
    </row>
    <row r="5748" spans="23:26" x14ac:dyDescent="0.2">
      <c r="W5748" s="402"/>
      <c r="X5748" s="402"/>
      <c r="Y5748" s="402"/>
      <c r="Z5748" s="402"/>
    </row>
    <row r="5749" spans="23:26" x14ac:dyDescent="0.2">
      <c r="W5749" s="402"/>
      <c r="X5749" s="402"/>
      <c r="Y5749" s="402"/>
      <c r="Z5749" s="402"/>
    </row>
    <row r="5750" spans="23:26" x14ac:dyDescent="0.2">
      <c r="W5750" s="402"/>
      <c r="X5750" s="402"/>
      <c r="Y5750" s="402"/>
      <c r="Z5750" s="402"/>
    </row>
    <row r="5751" spans="23:26" x14ac:dyDescent="0.2">
      <c r="W5751" s="402"/>
      <c r="X5751" s="402"/>
      <c r="Y5751" s="402"/>
      <c r="Z5751" s="402"/>
    </row>
    <row r="5752" spans="23:26" x14ac:dyDescent="0.2">
      <c r="W5752" s="402"/>
      <c r="X5752" s="402"/>
      <c r="Y5752" s="402"/>
      <c r="Z5752" s="402"/>
    </row>
    <row r="5753" spans="23:26" x14ac:dyDescent="0.2">
      <c r="W5753" s="402"/>
      <c r="X5753" s="402"/>
      <c r="Y5753" s="402"/>
      <c r="Z5753" s="402"/>
    </row>
    <row r="5754" spans="23:26" x14ac:dyDescent="0.2">
      <c r="W5754" s="402"/>
      <c r="X5754" s="402"/>
      <c r="Y5754" s="402"/>
      <c r="Z5754" s="402"/>
    </row>
    <row r="5755" spans="23:26" x14ac:dyDescent="0.2">
      <c r="W5755" s="402"/>
      <c r="X5755" s="402"/>
      <c r="Y5755" s="402"/>
      <c r="Z5755" s="402"/>
    </row>
    <row r="5756" spans="23:26" x14ac:dyDescent="0.2">
      <c r="W5756" s="402"/>
      <c r="X5756" s="402"/>
      <c r="Y5756" s="402"/>
      <c r="Z5756" s="402"/>
    </row>
    <row r="5757" spans="23:26" x14ac:dyDescent="0.2">
      <c r="W5757" s="402"/>
      <c r="X5757" s="402"/>
      <c r="Y5757" s="402"/>
      <c r="Z5757" s="402"/>
    </row>
    <row r="5758" spans="23:26" x14ac:dyDescent="0.2">
      <c r="W5758" s="402"/>
      <c r="X5758" s="402"/>
      <c r="Y5758" s="402"/>
      <c r="Z5758" s="402"/>
    </row>
    <row r="5759" spans="23:26" x14ac:dyDescent="0.2">
      <c r="W5759" s="402"/>
      <c r="X5759" s="402"/>
      <c r="Y5759" s="402"/>
      <c r="Z5759" s="402"/>
    </row>
    <row r="5760" spans="23:26" x14ac:dyDescent="0.2">
      <c r="W5760" s="402"/>
      <c r="X5760" s="402"/>
      <c r="Y5760" s="402"/>
      <c r="Z5760" s="402"/>
    </row>
    <row r="5761" spans="23:26" x14ac:dyDescent="0.2">
      <c r="W5761" s="402"/>
      <c r="X5761" s="402"/>
      <c r="Y5761" s="402"/>
      <c r="Z5761" s="402"/>
    </row>
    <row r="5762" spans="23:26" x14ac:dyDescent="0.2">
      <c r="W5762" s="402"/>
      <c r="X5762" s="402"/>
      <c r="Y5762" s="402"/>
      <c r="Z5762" s="402"/>
    </row>
    <row r="5763" spans="23:26" x14ac:dyDescent="0.2">
      <c r="W5763" s="402"/>
      <c r="X5763" s="402"/>
      <c r="Y5763" s="402"/>
      <c r="Z5763" s="402"/>
    </row>
    <row r="5764" spans="23:26" x14ac:dyDescent="0.2">
      <c r="W5764" s="402"/>
      <c r="X5764" s="402"/>
      <c r="Y5764" s="402"/>
      <c r="Z5764" s="402"/>
    </row>
    <row r="5765" spans="23:26" x14ac:dyDescent="0.2">
      <c r="W5765" s="402"/>
      <c r="X5765" s="402"/>
      <c r="Y5765" s="402"/>
      <c r="Z5765" s="402"/>
    </row>
    <row r="5766" spans="23:26" x14ac:dyDescent="0.2">
      <c r="W5766" s="402"/>
      <c r="X5766" s="402"/>
      <c r="Y5766" s="402"/>
      <c r="Z5766" s="402"/>
    </row>
    <row r="5767" spans="23:26" x14ac:dyDescent="0.2">
      <c r="W5767" s="402"/>
      <c r="X5767" s="402"/>
      <c r="Y5767" s="402"/>
      <c r="Z5767" s="402"/>
    </row>
    <row r="5768" spans="23:26" x14ac:dyDescent="0.2">
      <c r="W5768" s="402"/>
      <c r="X5768" s="402"/>
      <c r="Y5768" s="402"/>
      <c r="Z5768" s="402"/>
    </row>
    <row r="5769" spans="23:26" x14ac:dyDescent="0.2">
      <c r="W5769" s="402"/>
      <c r="X5769" s="402"/>
      <c r="Y5769" s="402"/>
      <c r="Z5769" s="402"/>
    </row>
    <row r="5770" spans="23:26" x14ac:dyDescent="0.2">
      <c r="W5770" s="402"/>
      <c r="X5770" s="402"/>
      <c r="Y5770" s="402"/>
      <c r="Z5770" s="402"/>
    </row>
    <row r="5771" spans="23:26" x14ac:dyDescent="0.2">
      <c r="W5771" s="402"/>
      <c r="X5771" s="402"/>
      <c r="Y5771" s="402"/>
      <c r="Z5771" s="402"/>
    </row>
    <row r="5772" spans="23:26" x14ac:dyDescent="0.2">
      <c r="W5772" s="402"/>
      <c r="X5772" s="402"/>
      <c r="Y5772" s="402"/>
      <c r="Z5772" s="402"/>
    </row>
    <row r="5773" spans="23:26" x14ac:dyDescent="0.2">
      <c r="W5773" s="402"/>
      <c r="X5773" s="402"/>
      <c r="Y5773" s="402"/>
      <c r="Z5773" s="402"/>
    </row>
    <row r="5774" spans="23:26" x14ac:dyDescent="0.2">
      <c r="W5774" s="402"/>
      <c r="X5774" s="402"/>
      <c r="Y5774" s="402"/>
      <c r="Z5774" s="402"/>
    </row>
    <row r="5775" spans="23:26" x14ac:dyDescent="0.2">
      <c r="W5775" s="402"/>
      <c r="X5775" s="402"/>
      <c r="Y5775" s="402"/>
      <c r="Z5775" s="402"/>
    </row>
    <row r="5776" spans="23:26" x14ac:dyDescent="0.2">
      <c r="W5776" s="402"/>
      <c r="X5776" s="402"/>
      <c r="Y5776" s="402"/>
      <c r="Z5776" s="402"/>
    </row>
    <row r="5777" spans="23:26" x14ac:dyDescent="0.2">
      <c r="W5777" s="402"/>
      <c r="X5777" s="402"/>
      <c r="Y5777" s="402"/>
      <c r="Z5777" s="402"/>
    </row>
    <row r="5778" spans="23:26" x14ac:dyDescent="0.2">
      <c r="W5778" s="402"/>
      <c r="X5778" s="402"/>
      <c r="Y5778" s="402"/>
      <c r="Z5778" s="402"/>
    </row>
    <row r="5779" spans="23:26" x14ac:dyDescent="0.2">
      <c r="W5779" s="402"/>
      <c r="X5779" s="402"/>
      <c r="Y5779" s="402"/>
      <c r="Z5779" s="402"/>
    </row>
    <row r="5780" spans="23:26" x14ac:dyDescent="0.2">
      <c r="W5780" s="402"/>
      <c r="X5780" s="402"/>
      <c r="Y5780" s="402"/>
      <c r="Z5780" s="402"/>
    </row>
    <row r="5781" spans="23:26" x14ac:dyDescent="0.2">
      <c r="W5781" s="402"/>
      <c r="X5781" s="402"/>
      <c r="Y5781" s="402"/>
      <c r="Z5781" s="402"/>
    </row>
    <row r="5782" spans="23:26" x14ac:dyDescent="0.2">
      <c r="W5782" s="402"/>
      <c r="X5782" s="402"/>
      <c r="Y5782" s="402"/>
      <c r="Z5782" s="402"/>
    </row>
    <row r="5783" spans="23:26" x14ac:dyDescent="0.2">
      <c r="W5783" s="402"/>
      <c r="X5783" s="402"/>
      <c r="Y5783" s="402"/>
      <c r="Z5783" s="402"/>
    </row>
    <row r="5784" spans="23:26" x14ac:dyDescent="0.2">
      <c r="W5784" s="402"/>
      <c r="X5784" s="402"/>
      <c r="Y5784" s="402"/>
      <c r="Z5784" s="402"/>
    </row>
    <row r="5785" spans="23:26" x14ac:dyDescent="0.2">
      <c r="W5785" s="402"/>
      <c r="X5785" s="402"/>
      <c r="Y5785" s="402"/>
      <c r="Z5785" s="402"/>
    </row>
    <row r="5786" spans="23:26" x14ac:dyDescent="0.2">
      <c r="W5786" s="402"/>
      <c r="X5786" s="402"/>
      <c r="Y5786" s="402"/>
      <c r="Z5786" s="402"/>
    </row>
    <row r="5787" spans="23:26" x14ac:dyDescent="0.2">
      <c r="W5787" s="402"/>
      <c r="X5787" s="402"/>
      <c r="Y5787" s="402"/>
      <c r="Z5787" s="402"/>
    </row>
    <row r="5788" spans="23:26" x14ac:dyDescent="0.2">
      <c r="W5788" s="402"/>
      <c r="X5788" s="402"/>
      <c r="Y5788" s="402"/>
      <c r="Z5788" s="402"/>
    </row>
    <row r="5789" spans="23:26" x14ac:dyDescent="0.2">
      <c r="W5789" s="402"/>
      <c r="X5789" s="402"/>
      <c r="Y5789" s="402"/>
      <c r="Z5789" s="402"/>
    </row>
    <row r="5790" spans="23:26" x14ac:dyDescent="0.2">
      <c r="W5790" s="402"/>
      <c r="X5790" s="402"/>
      <c r="Y5790" s="402"/>
      <c r="Z5790" s="402"/>
    </row>
    <row r="5791" spans="23:26" x14ac:dyDescent="0.2">
      <c r="W5791" s="402"/>
      <c r="X5791" s="402"/>
      <c r="Y5791" s="402"/>
      <c r="Z5791" s="402"/>
    </row>
    <row r="5792" spans="23:26" x14ac:dyDescent="0.2">
      <c r="W5792" s="402"/>
      <c r="X5792" s="402"/>
      <c r="Y5792" s="402"/>
      <c r="Z5792" s="402"/>
    </row>
    <row r="5793" spans="23:26" x14ac:dyDescent="0.2">
      <c r="W5793" s="402"/>
      <c r="X5793" s="402"/>
      <c r="Y5793" s="402"/>
      <c r="Z5793" s="402"/>
    </row>
    <row r="5794" spans="23:26" x14ac:dyDescent="0.2">
      <c r="W5794" s="402"/>
      <c r="X5794" s="402"/>
      <c r="Y5794" s="402"/>
      <c r="Z5794" s="402"/>
    </row>
    <row r="5795" spans="23:26" x14ac:dyDescent="0.2">
      <c r="W5795" s="402"/>
      <c r="X5795" s="402"/>
      <c r="Y5795" s="402"/>
      <c r="Z5795" s="402"/>
    </row>
    <row r="5796" spans="23:26" x14ac:dyDescent="0.2">
      <c r="W5796" s="402"/>
      <c r="X5796" s="402"/>
      <c r="Y5796" s="402"/>
      <c r="Z5796" s="402"/>
    </row>
    <row r="5797" spans="23:26" x14ac:dyDescent="0.2">
      <c r="W5797" s="402"/>
      <c r="X5797" s="402"/>
      <c r="Y5797" s="402"/>
      <c r="Z5797" s="402"/>
    </row>
    <row r="5798" spans="23:26" x14ac:dyDescent="0.2">
      <c r="W5798" s="402"/>
      <c r="X5798" s="402"/>
      <c r="Y5798" s="402"/>
      <c r="Z5798" s="402"/>
    </row>
    <row r="5799" spans="23:26" x14ac:dyDescent="0.2">
      <c r="W5799" s="402"/>
      <c r="X5799" s="402"/>
      <c r="Y5799" s="402"/>
      <c r="Z5799" s="402"/>
    </row>
    <row r="5800" spans="23:26" x14ac:dyDescent="0.2">
      <c r="W5800" s="402"/>
      <c r="X5800" s="402"/>
      <c r="Y5800" s="402"/>
      <c r="Z5800" s="402"/>
    </row>
    <row r="5801" spans="23:26" x14ac:dyDescent="0.2">
      <c r="W5801" s="402"/>
      <c r="X5801" s="402"/>
      <c r="Y5801" s="402"/>
      <c r="Z5801" s="402"/>
    </row>
    <row r="5802" spans="23:26" x14ac:dyDescent="0.2">
      <c r="W5802" s="402"/>
      <c r="X5802" s="402"/>
      <c r="Y5802" s="402"/>
      <c r="Z5802" s="402"/>
    </row>
    <row r="5803" spans="23:26" x14ac:dyDescent="0.2">
      <c r="W5803" s="402"/>
      <c r="X5803" s="402"/>
      <c r="Y5803" s="402"/>
      <c r="Z5803" s="402"/>
    </row>
    <row r="5804" spans="23:26" x14ac:dyDescent="0.2">
      <c r="W5804" s="402"/>
      <c r="X5804" s="402"/>
      <c r="Y5804" s="402"/>
      <c r="Z5804" s="402"/>
    </row>
    <row r="5805" spans="23:26" x14ac:dyDescent="0.2">
      <c r="W5805" s="402"/>
      <c r="X5805" s="402"/>
      <c r="Y5805" s="402"/>
      <c r="Z5805" s="402"/>
    </row>
    <row r="5806" spans="23:26" x14ac:dyDescent="0.2">
      <c r="W5806" s="402"/>
      <c r="X5806" s="402"/>
      <c r="Y5806" s="402"/>
      <c r="Z5806" s="402"/>
    </row>
    <row r="5807" spans="23:26" x14ac:dyDescent="0.2">
      <c r="W5807" s="402"/>
      <c r="X5807" s="402"/>
      <c r="Y5807" s="402"/>
      <c r="Z5807" s="402"/>
    </row>
    <row r="5808" spans="23:26" x14ac:dyDescent="0.2">
      <c r="W5808" s="402"/>
      <c r="X5808" s="402"/>
      <c r="Y5808" s="402"/>
      <c r="Z5808" s="402"/>
    </row>
    <row r="5809" spans="23:26" x14ac:dyDescent="0.2">
      <c r="W5809" s="402"/>
      <c r="X5809" s="402"/>
      <c r="Y5809" s="402"/>
      <c r="Z5809" s="402"/>
    </row>
    <row r="5810" spans="23:26" x14ac:dyDescent="0.2">
      <c r="W5810" s="402"/>
      <c r="X5810" s="402"/>
      <c r="Y5810" s="402"/>
      <c r="Z5810" s="402"/>
    </row>
    <row r="5811" spans="23:26" x14ac:dyDescent="0.2">
      <c r="W5811" s="402"/>
      <c r="X5811" s="402"/>
      <c r="Y5811" s="402"/>
      <c r="Z5811" s="402"/>
    </row>
    <row r="5812" spans="23:26" x14ac:dyDescent="0.2">
      <c r="W5812" s="402"/>
      <c r="X5812" s="402"/>
      <c r="Y5812" s="402"/>
      <c r="Z5812" s="402"/>
    </row>
    <row r="5813" spans="23:26" x14ac:dyDescent="0.2">
      <c r="W5813" s="402"/>
      <c r="X5813" s="402"/>
      <c r="Y5813" s="402"/>
      <c r="Z5813" s="402"/>
    </row>
    <row r="5814" spans="23:26" x14ac:dyDescent="0.2">
      <c r="W5814" s="402"/>
      <c r="X5814" s="402"/>
      <c r="Y5814" s="402"/>
      <c r="Z5814" s="402"/>
    </row>
    <row r="5815" spans="23:26" x14ac:dyDescent="0.2">
      <c r="W5815" s="402"/>
      <c r="X5815" s="402"/>
      <c r="Y5815" s="402"/>
      <c r="Z5815" s="402"/>
    </row>
    <row r="5816" spans="23:26" x14ac:dyDescent="0.2">
      <c r="W5816" s="402"/>
      <c r="X5816" s="402"/>
      <c r="Y5816" s="402"/>
      <c r="Z5816" s="402"/>
    </row>
    <row r="5817" spans="23:26" x14ac:dyDescent="0.2">
      <c r="W5817" s="402"/>
      <c r="X5817" s="402"/>
      <c r="Y5817" s="402"/>
      <c r="Z5817" s="402"/>
    </row>
    <row r="5818" spans="23:26" x14ac:dyDescent="0.2">
      <c r="W5818" s="402"/>
      <c r="X5818" s="402"/>
      <c r="Y5818" s="402"/>
      <c r="Z5818" s="402"/>
    </row>
    <row r="5819" spans="23:26" x14ac:dyDescent="0.2">
      <c r="W5819" s="402"/>
      <c r="X5819" s="402"/>
      <c r="Y5819" s="402"/>
      <c r="Z5819" s="402"/>
    </row>
    <row r="5820" spans="23:26" x14ac:dyDescent="0.2">
      <c r="W5820" s="402"/>
      <c r="X5820" s="402"/>
      <c r="Y5820" s="402"/>
      <c r="Z5820" s="402"/>
    </row>
    <row r="5821" spans="23:26" x14ac:dyDescent="0.2">
      <c r="W5821" s="402"/>
      <c r="X5821" s="402"/>
      <c r="Y5821" s="402"/>
      <c r="Z5821" s="402"/>
    </row>
    <row r="5822" spans="23:26" x14ac:dyDescent="0.2">
      <c r="W5822" s="402"/>
      <c r="X5822" s="402"/>
      <c r="Y5822" s="402"/>
      <c r="Z5822" s="402"/>
    </row>
    <row r="5823" spans="23:26" x14ac:dyDescent="0.2">
      <c r="W5823" s="402"/>
      <c r="X5823" s="402"/>
      <c r="Y5823" s="402"/>
      <c r="Z5823" s="402"/>
    </row>
    <row r="5824" spans="23:26" x14ac:dyDescent="0.2">
      <c r="W5824" s="402"/>
      <c r="X5824" s="402"/>
      <c r="Y5824" s="402"/>
      <c r="Z5824" s="402"/>
    </row>
    <row r="5825" spans="23:26" x14ac:dyDescent="0.2">
      <c r="W5825" s="402"/>
      <c r="X5825" s="402"/>
      <c r="Y5825" s="402"/>
      <c r="Z5825" s="402"/>
    </row>
    <row r="5826" spans="23:26" x14ac:dyDescent="0.2">
      <c r="W5826" s="402"/>
      <c r="X5826" s="402"/>
      <c r="Y5826" s="402"/>
      <c r="Z5826" s="402"/>
    </row>
    <row r="5827" spans="23:26" x14ac:dyDescent="0.2">
      <c r="W5827" s="402"/>
      <c r="X5827" s="402"/>
      <c r="Y5827" s="402"/>
      <c r="Z5827" s="402"/>
    </row>
    <row r="5828" spans="23:26" x14ac:dyDescent="0.2">
      <c r="W5828" s="402"/>
      <c r="X5828" s="402"/>
      <c r="Y5828" s="402"/>
      <c r="Z5828" s="402"/>
    </row>
    <row r="5829" spans="23:26" x14ac:dyDescent="0.2">
      <c r="W5829" s="402"/>
      <c r="X5829" s="402"/>
      <c r="Y5829" s="402"/>
      <c r="Z5829" s="402"/>
    </row>
    <row r="5830" spans="23:26" x14ac:dyDescent="0.2">
      <c r="W5830" s="402"/>
      <c r="X5830" s="402"/>
      <c r="Y5830" s="402"/>
      <c r="Z5830" s="402"/>
    </row>
    <row r="5831" spans="23:26" x14ac:dyDescent="0.2">
      <c r="W5831" s="402"/>
      <c r="X5831" s="402"/>
      <c r="Y5831" s="402"/>
      <c r="Z5831" s="402"/>
    </row>
    <row r="5832" spans="23:26" x14ac:dyDescent="0.2">
      <c r="W5832" s="402"/>
      <c r="X5832" s="402"/>
      <c r="Y5832" s="402"/>
      <c r="Z5832" s="402"/>
    </row>
    <row r="5833" spans="23:26" x14ac:dyDescent="0.2">
      <c r="W5833" s="402"/>
      <c r="X5833" s="402"/>
      <c r="Y5833" s="402"/>
      <c r="Z5833" s="402"/>
    </row>
    <row r="5834" spans="23:26" x14ac:dyDescent="0.2">
      <c r="W5834" s="402"/>
      <c r="X5834" s="402"/>
      <c r="Y5834" s="402"/>
      <c r="Z5834" s="402"/>
    </row>
    <row r="5835" spans="23:26" x14ac:dyDescent="0.2">
      <c r="W5835" s="402"/>
      <c r="X5835" s="402"/>
      <c r="Y5835" s="402"/>
      <c r="Z5835" s="402"/>
    </row>
    <row r="5836" spans="23:26" x14ac:dyDescent="0.2">
      <c r="W5836" s="402"/>
      <c r="X5836" s="402"/>
      <c r="Y5836" s="402"/>
      <c r="Z5836" s="402"/>
    </row>
    <row r="5837" spans="23:26" x14ac:dyDescent="0.2">
      <c r="W5837" s="402"/>
      <c r="X5837" s="402"/>
      <c r="Y5837" s="402"/>
      <c r="Z5837" s="402"/>
    </row>
    <row r="5838" spans="23:26" x14ac:dyDescent="0.2">
      <c r="W5838" s="402"/>
      <c r="X5838" s="402"/>
      <c r="Y5838" s="402"/>
      <c r="Z5838" s="402"/>
    </row>
    <row r="5839" spans="23:26" x14ac:dyDescent="0.2">
      <c r="W5839" s="402"/>
      <c r="X5839" s="402"/>
      <c r="Y5839" s="402"/>
      <c r="Z5839" s="402"/>
    </row>
    <row r="5840" spans="23:26" x14ac:dyDescent="0.2">
      <c r="W5840" s="402"/>
      <c r="X5840" s="402"/>
      <c r="Y5840" s="402"/>
      <c r="Z5840" s="402"/>
    </row>
    <row r="5841" spans="23:26" x14ac:dyDescent="0.2">
      <c r="W5841" s="402"/>
      <c r="X5841" s="402"/>
      <c r="Y5841" s="402"/>
      <c r="Z5841" s="402"/>
    </row>
    <row r="5842" spans="23:26" x14ac:dyDescent="0.2">
      <c r="W5842" s="402"/>
      <c r="X5842" s="402"/>
      <c r="Y5842" s="402"/>
      <c r="Z5842" s="402"/>
    </row>
    <row r="5843" spans="23:26" x14ac:dyDescent="0.2">
      <c r="W5843" s="402"/>
      <c r="X5843" s="402"/>
      <c r="Y5843" s="402"/>
      <c r="Z5843" s="402"/>
    </row>
    <row r="5844" spans="23:26" x14ac:dyDescent="0.2">
      <c r="W5844" s="402"/>
      <c r="X5844" s="402"/>
      <c r="Y5844" s="402"/>
      <c r="Z5844" s="402"/>
    </row>
    <row r="5845" spans="23:26" x14ac:dyDescent="0.2">
      <c r="W5845" s="402"/>
      <c r="X5845" s="402"/>
      <c r="Y5845" s="402"/>
      <c r="Z5845" s="402"/>
    </row>
    <row r="5846" spans="23:26" x14ac:dyDescent="0.2">
      <c r="W5846" s="402"/>
      <c r="X5846" s="402"/>
      <c r="Y5846" s="402"/>
      <c r="Z5846" s="402"/>
    </row>
    <row r="5847" spans="23:26" x14ac:dyDescent="0.2">
      <c r="W5847" s="402"/>
      <c r="X5847" s="402"/>
      <c r="Y5847" s="402"/>
      <c r="Z5847" s="402"/>
    </row>
    <row r="5848" spans="23:26" x14ac:dyDescent="0.2">
      <c r="W5848" s="402"/>
      <c r="X5848" s="402"/>
      <c r="Y5848" s="402"/>
      <c r="Z5848" s="402"/>
    </row>
    <row r="5849" spans="23:26" x14ac:dyDescent="0.2">
      <c r="W5849" s="402"/>
      <c r="X5849" s="402"/>
      <c r="Y5849" s="402"/>
      <c r="Z5849" s="402"/>
    </row>
    <row r="5850" spans="23:26" x14ac:dyDescent="0.2">
      <c r="W5850" s="402"/>
      <c r="X5850" s="402"/>
      <c r="Y5850" s="402"/>
      <c r="Z5850" s="402"/>
    </row>
    <row r="5851" spans="23:26" x14ac:dyDescent="0.2">
      <c r="W5851" s="402"/>
      <c r="X5851" s="402"/>
      <c r="Y5851" s="402"/>
      <c r="Z5851" s="402"/>
    </row>
    <row r="5852" spans="23:26" x14ac:dyDescent="0.2">
      <c r="W5852" s="402"/>
      <c r="X5852" s="402"/>
      <c r="Y5852" s="402"/>
      <c r="Z5852" s="402"/>
    </row>
    <row r="5853" spans="23:26" x14ac:dyDescent="0.2">
      <c r="W5853" s="402"/>
      <c r="X5853" s="402"/>
      <c r="Y5853" s="402"/>
      <c r="Z5853" s="402"/>
    </row>
    <row r="5854" spans="23:26" x14ac:dyDescent="0.2">
      <c r="W5854" s="402"/>
      <c r="X5854" s="402"/>
      <c r="Y5854" s="402"/>
      <c r="Z5854" s="402"/>
    </row>
    <row r="5855" spans="23:26" x14ac:dyDescent="0.2">
      <c r="W5855" s="402"/>
      <c r="X5855" s="402"/>
      <c r="Y5855" s="402"/>
      <c r="Z5855" s="402"/>
    </row>
    <row r="5856" spans="23:26" x14ac:dyDescent="0.2">
      <c r="W5856" s="402"/>
      <c r="X5856" s="402"/>
      <c r="Y5856" s="402"/>
      <c r="Z5856" s="402"/>
    </row>
    <row r="5857" spans="23:26" x14ac:dyDescent="0.2">
      <c r="W5857" s="402"/>
      <c r="X5857" s="402"/>
      <c r="Y5857" s="402"/>
      <c r="Z5857" s="402"/>
    </row>
    <row r="5858" spans="23:26" x14ac:dyDescent="0.2">
      <c r="W5858" s="402"/>
      <c r="X5858" s="402"/>
      <c r="Y5858" s="402"/>
      <c r="Z5858" s="402"/>
    </row>
    <row r="5859" spans="23:26" x14ac:dyDescent="0.2">
      <c r="W5859" s="402"/>
      <c r="X5859" s="402"/>
      <c r="Y5859" s="402"/>
      <c r="Z5859" s="402"/>
    </row>
    <row r="5860" spans="23:26" x14ac:dyDescent="0.2">
      <c r="W5860" s="402"/>
      <c r="X5860" s="402"/>
      <c r="Y5860" s="402"/>
      <c r="Z5860" s="402"/>
    </row>
    <row r="5861" spans="23:26" x14ac:dyDescent="0.2">
      <c r="W5861" s="402"/>
      <c r="X5861" s="402"/>
      <c r="Y5861" s="402"/>
      <c r="Z5861" s="402"/>
    </row>
    <row r="5862" spans="23:26" x14ac:dyDescent="0.2">
      <c r="W5862" s="402"/>
      <c r="X5862" s="402"/>
      <c r="Y5862" s="402"/>
      <c r="Z5862" s="402"/>
    </row>
    <row r="5863" spans="23:26" x14ac:dyDescent="0.2">
      <c r="W5863" s="402"/>
      <c r="X5863" s="402"/>
      <c r="Y5863" s="402"/>
      <c r="Z5863" s="402"/>
    </row>
    <row r="5864" spans="23:26" x14ac:dyDescent="0.2">
      <c r="W5864" s="402"/>
      <c r="X5864" s="402"/>
      <c r="Y5864" s="402"/>
      <c r="Z5864" s="402"/>
    </row>
    <row r="5865" spans="23:26" x14ac:dyDescent="0.2">
      <c r="W5865" s="402"/>
      <c r="X5865" s="402"/>
      <c r="Y5865" s="402"/>
      <c r="Z5865" s="402"/>
    </row>
    <row r="5866" spans="23:26" x14ac:dyDescent="0.2">
      <c r="W5866" s="402"/>
      <c r="X5866" s="402"/>
      <c r="Y5866" s="402"/>
      <c r="Z5866" s="402"/>
    </row>
    <row r="5867" spans="23:26" x14ac:dyDescent="0.2">
      <c r="W5867" s="402"/>
      <c r="X5867" s="402"/>
      <c r="Y5867" s="402"/>
      <c r="Z5867" s="402"/>
    </row>
    <row r="5868" spans="23:26" x14ac:dyDescent="0.2">
      <c r="W5868" s="402"/>
      <c r="X5868" s="402"/>
      <c r="Y5868" s="402"/>
      <c r="Z5868" s="402"/>
    </row>
    <row r="5869" spans="23:26" x14ac:dyDescent="0.2">
      <c r="W5869" s="402"/>
      <c r="X5869" s="402"/>
      <c r="Y5869" s="402"/>
      <c r="Z5869" s="402"/>
    </row>
    <row r="5870" spans="23:26" x14ac:dyDescent="0.2">
      <c r="W5870" s="402"/>
      <c r="X5870" s="402"/>
      <c r="Y5870" s="402"/>
      <c r="Z5870" s="402"/>
    </row>
    <row r="5871" spans="23:26" x14ac:dyDescent="0.2">
      <c r="W5871" s="402"/>
      <c r="X5871" s="402"/>
      <c r="Y5871" s="402"/>
      <c r="Z5871" s="402"/>
    </row>
    <row r="5872" spans="23:26" x14ac:dyDescent="0.2">
      <c r="W5872" s="402"/>
      <c r="X5872" s="402"/>
      <c r="Y5872" s="402"/>
      <c r="Z5872" s="402"/>
    </row>
    <row r="5873" spans="23:26" x14ac:dyDescent="0.2">
      <c r="W5873" s="402"/>
      <c r="X5873" s="402"/>
      <c r="Y5873" s="402"/>
      <c r="Z5873" s="402"/>
    </row>
    <row r="5874" spans="23:26" x14ac:dyDescent="0.2">
      <c r="W5874" s="402"/>
      <c r="X5874" s="402"/>
      <c r="Y5874" s="402"/>
      <c r="Z5874" s="402"/>
    </row>
    <row r="5875" spans="23:26" x14ac:dyDescent="0.2">
      <c r="W5875" s="402"/>
      <c r="X5875" s="402"/>
      <c r="Y5875" s="402"/>
      <c r="Z5875" s="402"/>
    </row>
    <row r="5876" spans="23:26" x14ac:dyDescent="0.2">
      <c r="W5876" s="402"/>
      <c r="X5876" s="402"/>
      <c r="Y5876" s="402"/>
      <c r="Z5876" s="402"/>
    </row>
    <row r="5877" spans="23:26" x14ac:dyDescent="0.2">
      <c r="W5877" s="402"/>
      <c r="X5877" s="402"/>
      <c r="Y5877" s="402"/>
      <c r="Z5877" s="402"/>
    </row>
    <row r="5878" spans="23:26" x14ac:dyDescent="0.2">
      <c r="W5878" s="402"/>
      <c r="X5878" s="402"/>
      <c r="Y5878" s="402"/>
      <c r="Z5878" s="402"/>
    </row>
    <row r="5879" spans="23:26" x14ac:dyDescent="0.2">
      <c r="W5879" s="402"/>
      <c r="X5879" s="402"/>
      <c r="Y5879" s="402"/>
      <c r="Z5879" s="402"/>
    </row>
    <row r="5880" spans="23:26" x14ac:dyDescent="0.2">
      <c r="W5880" s="402"/>
      <c r="X5880" s="402"/>
      <c r="Y5880" s="402"/>
      <c r="Z5880" s="402"/>
    </row>
    <row r="5881" spans="23:26" x14ac:dyDescent="0.2">
      <c r="W5881" s="402"/>
      <c r="X5881" s="402"/>
      <c r="Y5881" s="402"/>
      <c r="Z5881" s="402"/>
    </row>
    <row r="5882" spans="23:26" x14ac:dyDescent="0.2">
      <c r="W5882" s="402"/>
      <c r="X5882" s="402"/>
      <c r="Y5882" s="402"/>
      <c r="Z5882" s="402"/>
    </row>
    <row r="5883" spans="23:26" x14ac:dyDescent="0.2">
      <c r="W5883" s="402"/>
      <c r="X5883" s="402"/>
      <c r="Y5883" s="402"/>
      <c r="Z5883" s="402"/>
    </row>
    <row r="5884" spans="23:26" x14ac:dyDescent="0.2">
      <c r="W5884" s="402"/>
      <c r="X5884" s="402"/>
      <c r="Y5884" s="402"/>
      <c r="Z5884" s="402"/>
    </row>
    <row r="5885" spans="23:26" x14ac:dyDescent="0.2">
      <c r="W5885" s="402"/>
      <c r="X5885" s="402"/>
      <c r="Y5885" s="402"/>
      <c r="Z5885" s="402"/>
    </row>
    <row r="5886" spans="23:26" x14ac:dyDescent="0.2">
      <c r="W5886" s="402"/>
      <c r="X5886" s="402"/>
      <c r="Y5886" s="402"/>
      <c r="Z5886" s="402"/>
    </row>
    <row r="5887" spans="23:26" x14ac:dyDescent="0.2">
      <c r="W5887" s="402"/>
      <c r="X5887" s="402"/>
      <c r="Y5887" s="402"/>
      <c r="Z5887" s="402"/>
    </row>
    <row r="5888" spans="23:26" x14ac:dyDescent="0.2">
      <c r="W5888" s="402"/>
      <c r="X5888" s="402"/>
      <c r="Y5888" s="402"/>
      <c r="Z5888" s="402"/>
    </row>
    <row r="5889" spans="23:26" x14ac:dyDescent="0.2">
      <c r="W5889" s="402"/>
      <c r="X5889" s="402"/>
      <c r="Y5889" s="402"/>
      <c r="Z5889" s="402"/>
    </row>
    <row r="5890" spans="23:26" x14ac:dyDescent="0.2">
      <c r="W5890" s="402"/>
      <c r="X5890" s="402"/>
      <c r="Y5890" s="402"/>
      <c r="Z5890" s="402"/>
    </row>
    <row r="5891" spans="23:26" x14ac:dyDescent="0.2">
      <c r="W5891" s="402"/>
      <c r="X5891" s="402"/>
      <c r="Y5891" s="402"/>
      <c r="Z5891" s="402"/>
    </row>
    <row r="5892" spans="23:26" x14ac:dyDescent="0.2">
      <c r="W5892" s="402"/>
      <c r="X5892" s="402"/>
      <c r="Y5892" s="402"/>
      <c r="Z5892" s="402"/>
    </row>
    <row r="5893" spans="23:26" x14ac:dyDescent="0.2">
      <c r="W5893" s="402"/>
      <c r="X5893" s="402"/>
      <c r="Y5893" s="402"/>
      <c r="Z5893" s="402"/>
    </row>
    <row r="5894" spans="23:26" x14ac:dyDescent="0.2">
      <c r="W5894" s="402"/>
      <c r="X5894" s="402"/>
      <c r="Y5894" s="402"/>
      <c r="Z5894" s="402"/>
    </row>
    <row r="5895" spans="23:26" x14ac:dyDescent="0.2">
      <c r="W5895" s="402"/>
      <c r="X5895" s="402"/>
      <c r="Y5895" s="402"/>
      <c r="Z5895" s="402"/>
    </row>
    <row r="5896" spans="23:26" x14ac:dyDescent="0.2">
      <c r="W5896" s="402"/>
      <c r="X5896" s="402"/>
      <c r="Y5896" s="402"/>
      <c r="Z5896" s="402"/>
    </row>
    <row r="5897" spans="23:26" x14ac:dyDescent="0.2">
      <c r="W5897" s="402"/>
      <c r="X5897" s="402"/>
      <c r="Y5897" s="402"/>
      <c r="Z5897" s="402"/>
    </row>
    <row r="5898" spans="23:26" x14ac:dyDescent="0.2">
      <c r="W5898" s="402"/>
      <c r="X5898" s="402"/>
      <c r="Y5898" s="402"/>
      <c r="Z5898" s="402"/>
    </row>
    <row r="5899" spans="23:26" x14ac:dyDescent="0.2">
      <c r="W5899" s="402"/>
      <c r="X5899" s="402"/>
      <c r="Y5899" s="402"/>
      <c r="Z5899" s="402"/>
    </row>
    <row r="5900" spans="23:26" x14ac:dyDescent="0.2">
      <c r="W5900" s="402"/>
      <c r="X5900" s="402"/>
      <c r="Y5900" s="402"/>
      <c r="Z5900" s="402"/>
    </row>
    <row r="5901" spans="23:26" x14ac:dyDescent="0.2">
      <c r="W5901" s="402"/>
      <c r="X5901" s="402"/>
      <c r="Y5901" s="402"/>
      <c r="Z5901" s="402"/>
    </row>
    <row r="5902" spans="23:26" x14ac:dyDescent="0.2">
      <c r="W5902" s="402"/>
      <c r="X5902" s="402"/>
      <c r="Y5902" s="402"/>
      <c r="Z5902" s="402"/>
    </row>
    <row r="5903" spans="23:26" x14ac:dyDescent="0.2">
      <c r="W5903" s="402"/>
      <c r="X5903" s="402"/>
      <c r="Y5903" s="402"/>
      <c r="Z5903" s="402"/>
    </row>
    <row r="5904" spans="23:26" x14ac:dyDescent="0.2">
      <c r="W5904" s="402"/>
      <c r="X5904" s="402"/>
      <c r="Y5904" s="402"/>
      <c r="Z5904" s="402"/>
    </row>
    <row r="5905" spans="23:26" x14ac:dyDescent="0.2">
      <c r="W5905" s="402"/>
      <c r="X5905" s="402"/>
      <c r="Y5905" s="402"/>
      <c r="Z5905" s="402"/>
    </row>
    <row r="5906" spans="23:26" x14ac:dyDescent="0.2">
      <c r="W5906" s="402"/>
      <c r="X5906" s="402"/>
      <c r="Y5906" s="402"/>
      <c r="Z5906" s="402"/>
    </row>
    <row r="5907" spans="23:26" x14ac:dyDescent="0.2">
      <c r="W5907" s="402"/>
      <c r="X5907" s="402"/>
      <c r="Y5907" s="402"/>
      <c r="Z5907" s="402"/>
    </row>
    <row r="5908" spans="23:26" x14ac:dyDescent="0.2">
      <c r="W5908" s="402"/>
      <c r="X5908" s="402"/>
      <c r="Y5908" s="402"/>
      <c r="Z5908" s="402"/>
    </row>
    <row r="5909" spans="23:26" x14ac:dyDescent="0.2">
      <c r="W5909" s="402"/>
      <c r="X5909" s="402"/>
      <c r="Y5909" s="402"/>
      <c r="Z5909" s="402"/>
    </row>
    <row r="5910" spans="23:26" x14ac:dyDescent="0.2">
      <c r="W5910" s="402"/>
      <c r="X5910" s="402"/>
      <c r="Y5910" s="402"/>
      <c r="Z5910" s="402"/>
    </row>
    <row r="5911" spans="23:26" x14ac:dyDescent="0.2">
      <c r="W5911" s="402"/>
      <c r="X5911" s="402"/>
      <c r="Y5911" s="402"/>
      <c r="Z5911" s="402"/>
    </row>
    <row r="5912" spans="23:26" x14ac:dyDescent="0.2">
      <c r="W5912" s="402"/>
      <c r="X5912" s="402"/>
      <c r="Y5912" s="402"/>
      <c r="Z5912" s="402"/>
    </row>
    <row r="5913" spans="23:26" x14ac:dyDescent="0.2">
      <c r="W5913" s="402"/>
      <c r="X5913" s="402"/>
      <c r="Y5913" s="402"/>
      <c r="Z5913" s="402"/>
    </row>
    <row r="5914" spans="23:26" x14ac:dyDescent="0.2">
      <c r="W5914" s="402"/>
      <c r="X5914" s="402"/>
      <c r="Y5914" s="402"/>
      <c r="Z5914" s="402"/>
    </row>
    <row r="5915" spans="23:26" x14ac:dyDescent="0.2">
      <c r="W5915" s="402"/>
      <c r="X5915" s="402"/>
      <c r="Y5915" s="402"/>
      <c r="Z5915" s="402"/>
    </row>
    <row r="5916" spans="23:26" x14ac:dyDescent="0.2">
      <c r="W5916" s="402"/>
      <c r="X5916" s="402"/>
      <c r="Y5916" s="402"/>
      <c r="Z5916" s="402"/>
    </row>
    <row r="5917" spans="23:26" x14ac:dyDescent="0.2">
      <c r="W5917" s="402"/>
      <c r="X5917" s="402"/>
      <c r="Y5917" s="402"/>
      <c r="Z5917" s="402"/>
    </row>
    <row r="5918" spans="23:26" x14ac:dyDescent="0.2">
      <c r="W5918" s="402"/>
      <c r="X5918" s="402"/>
      <c r="Y5918" s="402"/>
      <c r="Z5918" s="402"/>
    </row>
    <row r="5919" spans="23:26" x14ac:dyDescent="0.2">
      <c r="W5919" s="402"/>
      <c r="X5919" s="402"/>
      <c r="Y5919" s="402"/>
      <c r="Z5919" s="402"/>
    </row>
    <row r="5920" spans="23:26" x14ac:dyDescent="0.2">
      <c r="W5920" s="402"/>
      <c r="X5920" s="402"/>
      <c r="Y5920" s="402"/>
      <c r="Z5920" s="402"/>
    </row>
    <row r="5921" spans="23:26" x14ac:dyDescent="0.2">
      <c r="W5921" s="402"/>
      <c r="X5921" s="402"/>
      <c r="Y5921" s="402"/>
      <c r="Z5921" s="402"/>
    </row>
    <row r="5922" spans="23:26" x14ac:dyDescent="0.2">
      <c r="W5922" s="402"/>
      <c r="X5922" s="402"/>
      <c r="Y5922" s="402"/>
      <c r="Z5922" s="402"/>
    </row>
    <row r="5923" spans="23:26" x14ac:dyDescent="0.2">
      <c r="W5923" s="402"/>
      <c r="X5923" s="402"/>
      <c r="Y5923" s="402"/>
      <c r="Z5923" s="402"/>
    </row>
    <row r="5924" spans="23:26" x14ac:dyDescent="0.2">
      <c r="W5924" s="402"/>
      <c r="X5924" s="402"/>
      <c r="Y5924" s="402"/>
      <c r="Z5924" s="402"/>
    </row>
    <row r="5925" spans="23:26" x14ac:dyDescent="0.2">
      <c r="W5925" s="402"/>
      <c r="X5925" s="402"/>
      <c r="Y5925" s="402"/>
      <c r="Z5925" s="402"/>
    </row>
    <row r="5926" spans="23:26" x14ac:dyDescent="0.2">
      <c r="W5926" s="402"/>
      <c r="X5926" s="402"/>
      <c r="Y5926" s="402"/>
      <c r="Z5926" s="402"/>
    </row>
    <row r="5927" spans="23:26" x14ac:dyDescent="0.2">
      <c r="W5927" s="402"/>
      <c r="X5927" s="402"/>
      <c r="Y5927" s="402"/>
      <c r="Z5927" s="402"/>
    </row>
    <row r="5928" spans="23:26" x14ac:dyDescent="0.2">
      <c r="W5928" s="402"/>
      <c r="X5928" s="402"/>
      <c r="Y5928" s="402"/>
      <c r="Z5928" s="402"/>
    </row>
    <row r="5929" spans="23:26" x14ac:dyDescent="0.2">
      <c r="W5929" s="402"/>
      <c r="X5929" s="402"/>
      <c r="Y5929" s="402"/>
      <c r="Z5929" s="402"/>
    </row>
    <row r="5930" spans="23:26" x14ac:dyDescent="0.2">
      <c r="W5930" s="402"/>
      <c r="X5930" s="402"/>
      <c r="Y5930" s="402"/>
      <c r="Z5930" s="402"/>
    </row>
    <row r="5931" spans="23:26" x14ac:dyDescent="0.2">
      <c r="W5931" s="402"/>
      <c r="X5931" s="402"/>
      <c r="Y5931" s="402"/>
      <c r="Z5931" s="402"/>
    </row>
    <row r="5932" spans="23:26" x14ac:dyDescent="0.2">
      <c r="W5932" s="402"/>
      <c r="X5932" s="402"/>
      <c r="Y5932" s="402"/>
      <c r="Z5932" s="402"/>
    </row>
    <row r="5933" spans="23:26" x14ac:dyDescent="0.2">
      <c r="W5933" s="402"/>
      <c r="X5933" s="402"/>
      <c r="Y5933" s="402"/>
      <c r="Z5933" s="402"/>
    </row>
    <row r="5934" spans="23:26" x14ac:dyDescent="0.2">
      <c r="W5934" s="402"/>
      <c r="X5934" s="402"/>
      <c r="Y5934" s="402"/>
      <c r="Z5934" s="402"/>
    </row>
    <row r="5935" spans="23:26" x14ac:dyDescent="0.2">
      <c r="W5935" s="402"/>
      <c r="X5935" s="402"/>
      <c r="Y5935" s="402"/>
      <c r="Z5935" s="402"/>
    </row>
    <row r="5936" spans="23:26" x14ac:dyDescent="0.2">
      <c r="W5936" s="402"/>
      <c r="X5936" s="402"/>
      <c r="Y5936" s="402"/>
      <c r="Z5936" s="402"/>
    </row>
    <row r="5937" spans="23:26" x14ac:dyDescent="0.2">
      <c r="W5937" s="402"/>
      <c r="X5937" s="402"/>
      <c r="Y5937" s="402"/>
      <c r="Z5937" s="402"/>
    </row>
    <row r="5938" spans="23:26" x14ac:dyDescent="0.2">
      <c r="W5938" s="402"/>
      <c r="X5938" s="402"/>
      <c r="Y5938" s="402"/>
      <c r="Z5938" s="402"/>
    </row>
    <row r="5939" spans="23:26" x14ac:dyDescent="0.2">
      <c r="W5939" s="402"/>
      <c r="X5939" s="402"/>
      <c r="Y5939" s="402"/>
      <c r="Z5939" s="402"/>
    </row>
    <row r="5940" spans="23:26" x14ac:dyDescent="0.2">
      <c r="W5940" s="402"/>
      <c r="X5940" s="402"/>
      <c r="Y5940" s="402"/>
      <c r="Z5940" s="402"/>
    </row>
    <row r="5941" spans="23:26" x14ac:dyDescent="0.2">
      <c r="W5941" s="402"/>
      <c r="X5941" s="402"/>
      <c r="Y5941" s="402"/>
      <c r="Z5941" s="402"/>
    </row>
    <row r="5942" spans="23:26" x14ac:dyDescent="0.2">
      <c r="W5942" s="402"/>
      <c r="X5942" s="402"/>
      <c r="Y5942" s="402"/>
      <c r="Z5942" s="402"/>
    </row>
    <row r="5943" spans="23:26" x14ac:dyDescent="0.2">
      <c r="W5943" s="402"/>
      <c r="X5943" s="402"/>
      <c r="Y5943" s="402"/>
      <c r="Z5943" s="402"/>
    </row>
    <row r="5944" spans="23:26" x14ac:dyDescent="0.2">
      <c r="W5944" s="402"/>
      <c r="X5944" s="402"/>
      <c r="Y5944" s="402"/>
      <c r="Z5944" s="402"/>
    </row>
    <row r="5945" spans="23:26" x14ac:dyDescent="0.2">
      <c r="W5945" s="402"/>
      <c r="X5945" s="402"/>
      <c r="Y5945" s="402"/>
      <c r="Z5945" s="402"/>
    </row>
    <row r="5946" spans="23:26" x14ac:dyDescent="0.2">
      <c r="W5946" s="402"/>
      <c r="X5946" s="402"/>
      <c r="Y5946" s="402"/>
      <c r="Z5946" s="402"/>
    </row>
    <row r="5947" spans="23:26" x14ac:dyDescent="0.2">
      <c r="W5947" s="402"/>
      <c r="X5947" s="402"/>
      <c r="Y5947" s="402"/>
      <c r="Z5947" s="402"/>
    </row>
    <row r="5948" spans="23:26" x14ac:dyDescent="0.2">
      <c r="W5948" s="402"/>
      <c r="X5948" s="402"/>
      <c r="Y5948" s="402"/>
      <c r="Z5948" s="402"/>
    </row>
    <row r="5949" spans="23:26" x14ac:dyDescent="0.2">
      <c r="W5949" s="402"/>
      <c r="X5949" s="402"/>
      <c r="Y5949" s="402"/>
      <c r="Z5949" s="402"/>
    </row>
    <row r="5950" spans="23:26" x14ac:dyDescent="0.2">
      <c r="W5950" s="402"/>
      <c r="X5950" s="402"/>
      <c r="Y5950" s="402"/>
      <c r="Z5950" s="402"/>
    </row>
    <row r="5951" spans="23:26" x14ac:dyDescent="0.2">
      <c r="W5951" s="402"/>
      <c r="X5951" s="402"/>
      <c r="Y5951" s="402"/>
      <c r="Z5951" s="402"/>
    </row>
    <row r="5952" spans="23:26" x14ac:dyDescent="0.2">
      <c r="W5952" s="402"/>
      <c r="X5952" s="402"/>
      <c r="Y5952" s="402"/>
      <c r="Z5952" s="402"/>
    </row>
    <row r="5953" spans="23:26" x14ac:dyDescent="0.2">
      <c r="W5953" s="402"/>
      <c r="X5953" s="402"/>
      <c r="Y5953" s="402"/>
      <c r="Z5953" s="402"/>
    </row>
    <row r="5954" spans="23:26" x14ac:dyDescent="0.2">
      <c r="W5954" s="402"/>
      <c r="X5954" s="402"/>
      <c r="Y5954" s="402"/>
      <c r="Z5954" s="402"/>
    </row>
    <row r="5955" spans="23:26" x14ac:dyDescent="0.2">
      <c r="W5955" s="402"/>
      <c r="X5955" s="402"/>
      <c r="Y5955" s="402"/>
      <c r="Z5955" s="402"/>
    </row>
    <row r="5956" spans="23:26" x14ac:dyDescent="0.2">
      <c r="W5956" s="402"/>
      <c r="X5956" s="402"/>
      <c r="Y5956" s="402"/>
      <c r="Z5956" s="402"/>
    </row>
    <row r="5957" spans="23:26" x14ac:dyDescent="0.2">
      <c r="W5957" s="402"/>
      <c r="X5957" s="402"/>
      <c r="Y5957" s="402"/>
      <c r="Z5957" s="402"/>
    </row>
    <row r="5958" spans="23:26" x14ac:dyDescent="0.2">
      <c r="W5958" s="402"/>
      <c r="X5958" s="402"/>
      <c r="Y5958" s="402"/>
      <c r="Z5958" s="402"/>
    </row>
    <row r="5959" spans="23:26" x14ac:dyDescent="0.2">
      <c r="W5959" s="402"/>
      <c r="X5959" s="402"/>
      <c r="Y5959" s="402"/>
      <c r="Z5959" s="402"/>
    </row>
    <row r="5960" spans="23:26" x14ac:dyDescent="0.2">
      <c r="W5960" s="402"/>
      <c r="X5960" s="402"/>
      <c r="Y5960" s="402"/>
      <c r="Z5960" s="402"/>
    </row>
    <row r="5961" spans="23:26" x14ac:dyDescent="0.2">
      <c r="W5961" s="402"/>
      <c r="X5961" s="402"/>
      <c r="Y5961" s="402"/>
      <c r="Z5961" s="402"/>
    </row>
    <row r="5962" spans="23:26" x14ac:dyDescent="0.2">
      <c r="W5962" s="402"/>
      <c r="X5962" s="402"/>
      <c r="Y5962" s="402"/>
      <c r="Z5962" s="402"/>
    </row>
    <row r="5963" spans="23:26" x14ac:dyDescent="0.2">
      <c r="W5963" s="402"/>
      <c r="X5963" s="402"/>
      <c r="Y5963" s="402"/>
      <c r="Z5963" s="402"/>
    </row>
    <row r="5964" spans="23:26" x14ac:dyDescent="0.2">
      <c r="W5964" s="402"/>
      <c r="X5964" s="402"/>
      <c r="Y5964" s="402"/>
      <c r="Z5964" s="402"/>
    </row>
    <row r="5965" spans="23:26" x14ac:dyDescent="0.2">
      <c r="W5965" s="402"/>
      <c r="X5965" s="402"/>
      <c r="Y5965" s="402"/>
      <c r="Z5965" s="402"/>
    </row>
    <row r="5966" spans="23:26" x14ac:dyDescent="0.2">
      <c r="W5966" s="402"/>
      <c r="X5966" s="402"/>
      <c r="Y5966" s="402"/>
      <c r="Z5966" s="402"/>
    </row>
    <row r="5967" spans="23:26" x14ac:dyDescent="0.2">
      <c r="W5967" s="402"/>
      <c r="X5967" s="402"/>
      <c r="Y5967" s="402"/>
      <c r="Z5967" s="402"/>
    </row>
    <row r="5968" spans="23:26" x14ac:dyDescent="0.2">
      <c r="W5968" s="402"/>
      <c r="X5968" s="402"/>
      <c r="Y5968" s="402"/>
      <c r="Z5968" s="402"/>
    </row>
    <row r="5969" spans="23:26" x14ac:dyDescent="0.2">
      <c r="W5969" s="402"/>
      <c r="X5969" s="402"/>
      <c r="Y5969" s="402"/>
      <c r="Z5969" s="402"/>
    </row>
    <row r="5970" spans="23:26" x14ac:dyDescent="0.2">
      <c r="W5970" s="402"/>
      <c r="X5970" s="402"/>
      <c r="Y5970" s="402"/>
      <c r="Z5970" s="402"/>
    </row>
    <row r="5971" spans="23:26" x14ac:dyDescent="0.2">
      <c r="W5971" s="402"/>
      <c r="X5971" s="402"/>
      <c r="Y5971" s="402"/>
      <c r="Z5971" s="402"/>
    </row>
    <row r="5972" spans="23:26" x14ac:dyDescent="0.2">
      <c r="W5972" s="402"/>
      <c r="X5972" s="402"/>
      <c r="Y5972" s="402"/>
      <c r="Z5972" s="402"/>
    </row>
    <row r="5973" spans="23:26" x14ac:dyDescent="0.2">
      <c r="W5973" s="402"/>
      <c r="X5973" s="402"/>
      <c r="Y5973" s="402"/>
      <c r="Z5973" s="402"/>
    </row>
    <row r="5974" spans="23:26" x14ac:dyDescent="0.2">
      <c r="W5974" s="402"/>
      <c r="X5974" s="402"/>
      <c r="Y5974" s="402"/>
      <c r="Z5974" s="402"/>
    </row>
    <row r="5975" spans="23:26" x14ac:dyDescent="0.2">
      <c r="W5975" s="402"/>
      <c r="X5975" s="402"/>
      <c r="Y5975" s="402"/>
      <c r="Z5975" s="402"/>
    </row>
    <row r="5976" spans="23:26" x14ac:dyDescent="0.2">
      <c r="W5976" s="402"/>
      <c r="X5976" s="402"/>
      <c r="Y5976" s="402"/>
      <c r="Z5976" s="402"/>
    </row>
    <row r="5977" spans="23:26" x14ac:dyDescent="0.2">
      <c r="W5977" s="402"/>
      <c r="X5977" s="402"/>
      <c r="Y5977" s="402"/>
      <c r="Z5977" s="402"/>
    </row>
    <row r="5978" spans="23:26" x14ac:dyDescent="0.2">
      <c r="W5978" s="402"/>
      <c r="X5978" s="402"/>
      <c r="Y5978" s="402"/>
      <c r="Z5978" s="402"/>
    </row>
    <row r="5979" spans="23:26" x14ac:dyDescent="0.2">
      <c r="W5979" s="402"/>
      <c r="X5979" s="402"/>
      <c r="Y5979" s="402"/>
      <c r="Z5979" s="402"/>
    </row>
    <row r="5980" spans="23:26" x14ac:dyDescent="0.2">
      <c r="W5980" s="402"/>
      <c r="X5980" s="402"/>
      <c r="Y5980" s="402"/>
      <c r="Z5980" s="402"/>
    </row>
    <row r="5981" spans="23:26" x14ac:dyDescent="0.2">
      <c r="W5981" s="402"/>
      <c r="X5981" s="402"/>
      <c r="Y5981" s="402"/>
      <c r="Z5981" s="402"/>
    </row>
    <row r="5982" spans="23:26" x14ac:dyDescent="0.2">
      <c r="W5982" s="402"/>
      <c r="X5982" s="402"/>
      <c r="Y5982" s="402"/>
      <c r="Z5982" s="402"/>
    </row>
    <row r="5983" spans="23:26" x14ac:dyDescent="0.2">
      <c r="W5983" s="402"/>
      <c r="X5983" s="402"/>
      <c r="Y5983" s="402"/>
      <c r="Z5983" s="402"/>
    </row>
    <row r="5984" spans="23:26" x14ac:dyDescent="0.2">
      <c r="W5984" s="402"/>
      <c r="X5984" s="402"/>
      <c r="Y5984" s="402"/>
      <c r="Z5984" s="402"/>
    </row>
    <row r="5985" spans="23:26" x14ac:dyDescent="0.2">
      <c r="W5985" s="402"/>
      <c r="X5985" s="402"/>
      <c r="Y5985" s="402"/>
      <c r="Z5985" s="402"/>
    </row>
    <row r="5986" spans="23:26" x14ac:dyDescent="0.2">
      <c r="W5986" s="402"/>
      <c r="X5986" s="402"/>
      <c r="Y5986" s="402"/>
      <c r="Z5986" s="402"/>
    </row>
    <row r="5987" spans="23:26" x14ac:dyDescent="0.2">
      <c r="W5987" s="402"/>
      <c r="X5987" s="402"/>
      <c r="Y5987" s="402"/>
      <c r="Z5987" s="402"/>
    </row>
    <row r="5988" spans="23:26" x14ac:dyDescent="0.2">
      <c r="W5988" s="402"/>
      <c r="X5988" s="402"/>
      <c r="Y5988" s="402"/>
      <c r="Z5988" s="402"/>
    </row>
    <row r="5989" spans="23:26" x14ac:dyDescent="0.2">
      <c r="W5989" s="402"/>
      <c r="X5989" s="402"/>
      <c r="Y5989" s="402"/>
      <c r="Z5989" s="402"/>
    </row>
    <row r="5990" spans="23:26" x14ac:dyDescent="0.2">
      <c r="W5990" s="402"/>
      <c r="X5990" s="402"/>
      <c r="Y5990" s="402"/>
      <c r="Z5990" s="402"/>
    </row>
    <row r="5991" spans="23:26" x14ac:dyDescent="0.2">
      <c r="W5991" s="402"/>
      <c r="X5991" s="402"/>
      <c r="Y5991" s="402"/>
      <c r="Z5991" s="402"/>
    </row>
    <row r="5992" spans="23:26" x14ac:dyDescent="0.2">
      <c r="W5992" s="402"/>
      <c r="X5992" s="402"/>
      <c r="Y5992" s="402"/>
      <c r="Z5992" s="402"/>
    </row>
    <row r="5993" spans="23:26" x14ac:dyDescent="0.2">
      <c r="W5993" s="402"/>
      <c r="X5993" s="402"/>
      <c r="Y5993" s="402"/>
      <c r="Z5993" s="402"/>
    </row>
    <row r="5994" spans="23:26" x14ac:dyDescent="0.2">
      <c r="W5994" s="402"/>
      <c r="X5994" s="402"/>
      <c r="Y5994" s="402"/>
      <c r="Z5994" s="402"/>
    </row>
    <row r="5995" spans="23:26" x14ac:dyDescent="0.2">
      <c r="W5995" s="402"/>
      <c r="X5995" s="402"/>
      <c r="Y5995" s="402"/>
      <c r="Z5995" s="402"/>
    </row>
    <row r="5996" spans="23:26" x14ac:dyDescent="0.2">
      <c r="W5996" s="402"/>
      <c r="X5996" s="402"/>
      <c r="Y5996" s="402"/>
      <c r="Z5996" s="402"/>
    </row>
    <row r="5997" spans="23:26" x14ac:dyDescent="0.2">
      <c r="W5997" s="402"/>
      <c r="X5997" s="402"/>
      <c r="Y5997" s="402"/>
      <c r="Z5997" s="402"/>
    </row>
    <row r="5998" spans="23:26" x14ac:dyDescent="0.2">
      <c r="W5998" s="402"/>
      <c r="X5998" s="402"/>
      <c r="Y5998" s="402"/>
      <c r="Z5998" s="402"/>
    </row>
    <row r="5999" spans="23:26" x14ac:dyDescent="0.2">
      <c r="W5999" s="402"/>
      <c r="X5999" s="402"/>
      <c r="Y5999" s="402"/>
      <c r="Z5999" s="402"/>
    </row>
    <row r="6000" spans="23:26" x14ac:dyDescent="0.2">
      <c r="W6000" s="402"/>
      <c r="X6000" s="402"/>
      <c r="Y6000" s="402"/>
      <c r="Z6000" s="402"/>
    </row>
    <row r="6001" spans="23:26" x14ac:dyDescent="0.2">
      <c r="W6001" s="402"/>
      <c r="X6001" s="402"/>
      <c r="Y6001" s="402"/>
      <c r="Z6001" s="402"/>
    </row>
    <row r="6002" spans="23:26" x14ac:dyDescent="0.2">
      <c r="W6002" s="402"/>
      <c r="X6002" s="402"/>
      <c r="Y6002" s="402"/>
      <c r="Z6002" s="402"/>
    </row>
    <row r="6003" spans="23:26" x14ac:dyDescent="0.2">
      <c r="W6003" s="402"/>
      <c r="X6003" s="402"/>
      <c r="Y6003" s="402"/>
      <c r="Z6003" s="402"/>
    </row>
    <row r="6004" spans="23:26" x14ac:dyDescent="0.2">
      <c r="W6004" s="402"/>
      <c r="X6004" s="402"/>
      <c r="Y6004" s="402"/>
      <c r="Z6004" s="402"/>
    </row>
    <row r="6005" spans="23:26" x14ac:dyDescent="0.2">
      <c r="W6005" s="402"/>
      <c r="X6005" s="402"/>
      <c r="Y6005" s="402"/>
      <c r="Z6005" s="402"/>
    </row>
    <row r="6006" spans="23:26" x14ac:dyDescent="0.2">
      <c r="W6006" s="402"/>
      <c r="X6006" s="402"/>
      <c r="Y6006" s="402"/>
      <c r="Z6006" s="402"/>
    </row>
    <row r="6007" spans="23:26" x14ac:dyDescent="0.2">
      <c r="W6007" s="402"/>
      <c r="X6007" s="402"/>
      <c r="Y6007" s="402"/>
      <c r="Z6007" s="402"/>
    </row>
    <row r="6008" spans="23:26" x14ac:dyDescent="0.2">
      <c r="W6008" s="402"/>
      <c r="X6008" s="402"/>
      <c r="Y6008" s="402"/>
      <c r="Z6008" s="402"/>
    </row>
    <row r="6009" spans="23:26" x14ac:dyDescent="0.2">
      <c r="W6009" s="402"/>
      <c r="X6009" s="402"/>
      <c r="Y6009" s="402"/>
      <c r="Z6009" s="402"/>
    </row>
    <row r="6010" spans="23:26" x14ac:dyDescent="0.2">
      <c r="W6010" s="402"/>
      <c r="X6010" s="402"/>
      <c r="Y6010" s="402"/>
      <c r="Z6010" s="402"/>
    </row>
    <row r="6011" spans="23:26" x14ac:dyDescent="0.2">
      <c r="W6011" s="402"/>
      <c r="X6011" s="402"/>
      <c r="Y6011" s="402"/>
      <c r="Z6011" s="402"/>
    </row>
    <row r="6012" spans="23:26" x14ac:dyDescent="0.2">
      <c r="W6012" s="402"/>
      <c r="X6012" s="402"/>
      <c r="Y6012" s="402"/>
      <c r="Z6012" s="402"/>
    </row>
    <row r="6013" spans="23:26" x14ac:dyDescent="0.2">
      <c r="W6013" s="402"/>
      <c r="X6013" s="402"/>
      <c r="Y6013" s="402"/>
      <c r="Z6013" s="402"/>
    </row>
    <row r="6014" spans="23:26" x14ac:dyDescent="0.2">
      <c r="W6014" s="402"/>
      <c r="X6014" s="402"/>
      <c r="Y6014" s="402"/>
      <c r="Z6014" s="402"/>
    </row>
    <row r="6015" spans="23:26" x14ac:dyDescent="0.2">
      <c r="W6015" s="402"/>
      <c r="X6015" s="402"/>
      <c r="Y6015" s="402"/>
      <c r="Z6015" s="402"/>
    </row>
    <row r="6016" spans="23:26" x14ac:dyDescent="0.2">
      <c r="W6016" s="402"/>
      <c r="X6016" s="402"/>
      <c r="Y6016" s="402"/>
      <c r="Z6016" s="402"/>
    </row>
    <row r="6017" spans="23:26" x14ac:dyDescent="0.2">
      <c r="W6017" s="402"/>
      <c r="X6017" s="402"/>
      <c r="Y6017" s="402"/>
      <c r="Z6017" s="402"/>
    </row>
    <row r="6018" spans="23:26" x14ac:dyDescent="0.2">
      <c r="W6018" s="402"/>
      <c r="X6018" s="402"/>
      <c r="Y6018" s="402"/>
      <c r="Z6018" s="402"/>
    </row>
    <row r="6019" spans="23:26" x14ac:dyDescent="0.2">
      <c r="W6019" s="402"/>
      <c r="X6019" s="402"/>
      <c r="Y6019" s="402"/>
      <c r="Z6019" s="402"/>
    </row>
    <row r="6020" spans="23:26" x14ac:dyDescent="0.2">
      <c r="W6020" s="402"/>
      <c r="X6020" s="402"/>
      <c r="Y6020" s="402"/>
      <c r="Z6020" s="402"/>
    </row>
    <row r="6021" spans="23:26" x14ac:dyDescent="0.2">
      <c r="W6021" s="402"/>
      <c r="X6021" s="402"/>
      <c r="Y6021" s="402"/>
      <c r="Z6021" s="402"/>
    </row>
    <row r="6022" spans="23:26" x14ac:dyDescent="0.2">
      <c r="W6022" s="402"/>
      <c r="X6022" s="402"/>
      <c r="Y6022" s="402"/>
      <c r="Z6022" s="402"/>
    </row>
    <row r="6023" spans="23:26" x14ac:dyDescent="0.2">
      <c r="W6023" s="402"/>
      <c r="X6023" s="402"/>
      <c r="Y6023" s="402"/>
      <c r="Z6023" s="402"/>
    </row>
    <row r="6024" spans="23:26" x14ac:dyDescent="0.2">
      <c r="W6024" s="402"/>
      <c r="X6024" s="402"/>
      <c r="Y6024" s="402"/>
      <c r="Z6024" s="402"/>
    </row>
    <row r="6025" spans="23:26" x14ac:dyDescent="0.2">
      <c r="W6025" s="402"/>
      <c r="X6025" s="402"/>
      <c r="Y6025" s="402"/>
      <c r="Z6025" s="402"/>
    </row>
    <row r="6026" spans="23:26" x14ac:dyDescent="0.2">
      <c r="W6026" s="402"/>
      <c r="X6026" s="402"/>
      <c r="Y6026" s="402"/>
      <c r="Z6026" s="402"/>
    </row>
    <row r="6027" spans="23:26" x14ac:dyDescent="0.2">
      <c r="W6027" s="402"/>
      <c r="X6027" s="402"/>
      <c r="Y6027" s="402"/>
      <c r="Z6027" s="402"/>
    </row>
    <row r="6028" spans="23:26" x14ac:dyDescent="0.2">
      <c r="W6028" s="402"/>
      <c r="X6028" s="402"/>
      <c r="Y6028" s="402"/>
      <c r="Z6028" s="402"/>
    </row>
    <row r="6029" spans="23:26" x14ac:dyDescent="0.2">
      <c r="W6029" s="402"/>
      <c r="X6029" s="402"/>
      <c r="Y6029" s="402"/>
      <c r="Z6029" s="402"/>
    </row>
    <row r="6030" spans="23:26" x14ac:dyDescent="0.2">
      <c r="W6030" s="402"/>
      <c r="X6030" s="402"/>
      <c r="Y6030" s="402"/>
      <c r="Z6030" s="402"/>
    </row>
    <row r="6031" spans="23:26" x14ac:dyDescent="0.2">
      <c r="W6031" s="402"/>
      <c r="X6031" s="402"/>
      <c r="Y6031" s="402"/>
      <c r="Z6031" s="402"/>
    </row>
    <row r="6032" spans="23:26" x14ac:dyDescent="0.2">
      <c r="W6032" s="402"/>
      <c r="X6032" s="402"/>
      <c r="Y6032" s="402"/>
      <c r="Z6032" s="402"/>
    </row>
    <row r="6033" spans="23:26" x14ac:dyDescent="0.2">
      <c r="W6033" s="402"/>
      <c r="X6033" s="402"/>
      <c r="Y6033" s="402"/>
      <c r="Z6033" s="402"/>
    </row>
    <row r="6034" spans="23:26" x14ac:dyDescent="0.2">
      <c r="W6034" s="402"/>
      <c r="X6034" s="402"/>
      <c r="Y6034" s="402"/>
      <c r="Z6034" s="402"/>
    </row>
    <row r="6035" spans="23:26" x14ac:dyDescent="0.2">
      <c r="W6035" s="402"/>
      <c r="X6035" s="402"/>
      <c r="Y6035" s="402"/>
      <c r="Z6035" s="402"/>
    </row>
    <row r="6036" spans="23:26" x14ac:dyDescent="0.2">
      <c r="W6036" s="402"/>
      <c r="X6036" s="402"/>
      <c r="Y6036" s="402"/>
      <c r="Z6036" s="402"/>
    </row>
    <row r="6037" spans="23:26" x14ac:dyDescent="0.2">
      <c r="W6037" s="402"/>
      <c r="X6037" s="402"/>
      <c r="Y6037" s="402"/>
      <c r="Z6037" s="402"/>
    </row>
    <row r="6038" spans="23:26" x14ac:dyDescent="0.2">
      <c r="W6038" s="402"/>
      <c r="X6038" s="402"/>
      <c r="Y6038" s="402"/>
      <c r="Z6038" s="402"/>
    </row>
    <row r="6039" spans="23:26" x14ac:dyDescent="0.2">
      <c r="W6039" s="402"/>
      <c r="X6039" s="402"/>
      <c r="Y6039" s="402"/>
      <c r="Z6039" s="402"/>
    </row>
    <row r="6040" spans="23:26" x14ac:dyDescent="0.2">
      <c r="W6040" s="402"/>
      <c r="X6040" s="402"/>
      <c r="Y6040" s="402"/>
      <c r="Z6040" s="402"/>
    </row>
    <row r="6041" spans="23:26" x14ac:dyDescent="0.2">
      <c r="W6041" s="402"/>
      <c r="X6041" s="402"/>
      <c r="Y6041" s="402"/>
      <c r="Z6041" s="402"/>
    </row>
    <row r="6042" spans="23:26" x14ac:dyDescent="0.2">
      <c r="W6042" s="402"/>
      <c r="X6042" s="402"/>
      <c r="Y6042" s="402"/>
      <c r="Z6042" s="402"/>
    </row>
    <row r="6043" spans="23:26" x14ac:dyDescent="0.2">
      <c r="W6043" s="402"/>
      <c r="X6043" s="402"/>
      <c r="Y6043" s="402"/>
      <c r="Z6043" s="402"/>
    </row>
    <row r="6044" spans="23:26" x14ac:dyDescent="0.2">
      <c r="W6044" s="402"/>
      <c r="X6044" s="402"/>
      <c r="Y6044" s="402"/>
      <c r="Z6044" s="402"/>
    </row>
    <row r="6045" spans="23:26" x14ac:dyDescent="0.2">
      <c r="W6045" s="402"/>
      <c r="X6045" s="402"/>
      <c r="Y6045" s="402"/>
      <c r="Z6045" s="402"/>
    </row>
    <row r="6046" spans="23:26" x14ac:dyDescent="0.2">
      <c r="W6046" s="402"/>
      <c r="X6046" s="402"/>
      <c r="Y6046" s="402"/>
      <c r="Z6046" s="402"/>
    </row>
    <row r="6047" spans="23:26" x14ac:dyDescent="0.2">
      <c r="W6047" s="402"/>
      <c r="X6047" s="402"/>
      <c r="Y6047" s="402"/>
      <c r="Z6047" s="402"/>
    </row>
    <row r="6048" spans="23:26" x14ac:dyDescent="0.2">
      <c r="W6048" s="402"/>
      <c r="X6048" s="402"/>
      <c r="Y6048" s="402"/>
      <c r="Z6048" s="402"/>
    </row>
    <row r="6049" spans="23:26" x14ac:dyDescent="0.2">
      <c r="W6049" s="402"/>
      <c r="X6049" s="402"/>
      <c r="Y6049" s="402"/>
      <c r="Z6049" s="402"/>
    </row>
    <row r="6050" spans="23:26" x14ac:dyDescent="0.2">
      <c r="W6050" s="402"/>
      <c r="X6050" s="402"/>
      <c r="Y6050" s="402"/>
      <c r="Z6050" s="402"/>
    </row>
    <row r="6051" spans="23:26" x14ac:dyDescent="0.2">
      <c r="W6051" s="402"/>
      <c r="X6051" s="402"/>
      <c r="Y6051" s="402"/>
      <c r="Z6051" s="402"/>
    </row>
    <row r="6052" spans="23:26" x14ac:dyDescent="0.2">
      <c r="W6052" s="402"/>
      <c r="X6052" s="402"/>
      <c r="Y6052" s="402"/>
      <c r="Z6052" s="402"/>
    </row>
    <row r="6053" spans="23:26" x14ac:dyDescent="0.2">
      <c r="W6053" s="402"/>
      <c r="X6053" s="402"/>
      <c r="Y6053" s="402"/>
      <c r="Z6053" s="402"/>
    </row>
    <row r="6054" spans="23:26" x14ac:dyDescent="0.2">
      <c r="W6054" s="402"/>
      <c r="X6054" s="402"/>
      <c r="Y6054" s="402"/>
      <c r="Z6054" s="402"/>
    </row>
    <row r="6055" spans="23:26" x14ac:dyDescent="0.2">
      <c r="W6055" s="402"/>
      <c r="X6055" s="402"/>
      <c r="Y6055" s="402"/>
      <c r="Z6055" s="402"/>
    </row>
    <row r="6056" spans="23:26" x14ac:dyDescent="0.2">
      <c r="W6056" s="402"/>
      <c r="X6056" s="402"/>
      <c r="Y6056" s="402"/>
      <c r="Z6056" s="402"/>
    </row>
    <row r="6057" spans="23:26" x14ac:dyDescent="0.2">
      <c r="W6057" s="402"/>
      <c r="X6057" s="402"/>
      <c r="Y6057" s="402"/>
      <c r="Z6057" s="402"/>
    </row>
    <row r="6058" spans="23:26" x14ac:dyDescent="0.2">
      <c r="W6058" s="402"/>
      <c r="X6058" s="402"/>
      <c r="Y6058" s="402"/>
      <c r="Z6058" s="402"/>
    </row>
    <row r="6059" spans="23:26" x14ac:dyDescent="0.2">
      <c r="W6059" s="402"/>
      <c r="X6059" s="402"/>
      <c r="Y6059" s="402"/>
      <c r="Z6059" s="402"/>
    </row>
    <row r="6060" spans="23:26" x14ac:dyDescent="0.2">
      <c r="W6060" s="402"/>
      <c r="X6060" s="402"/>
      <c r="Y6060" s="402"/>
      <c r="Z6060" s="402"/>
    </row>
    <row r="6061" spans="23:26" x14ac:dyDescent="0.2">
      <c r="W6061" s="402"/>
      <c r="X6061" s="402"/>
      <c r="Y6061" s="402"/>
      <c r="Z6061" s="402"/>
    </row>
    <row r="6062" spans="23:26" x14ac:dyDescent="0.2">
      <c r="W6062" s="402"/>
      <c r="X6062" s="402"/>
      <c r="Y6062" s="402"/>
      <c r="Z6062" s="402"/>
    </row>
    <row r="6063" spans="23:26" x14ac:dyDescent="0.2">
      <c r="W6063" s="402"/>
      <c r="X6063" s="402"/>
      <c r="Y6063" s="402"/>
      <c r="Z6063" s="402"/>
    </row>
    <row r="6064" spans="23:26" x14ac:dyDescent="0.2">
      <c r="W6064" s="402"/>
      <c r="X6064" s="402"/>
      <c r="Y6064" s="402"/>
      <c r="Z6064" s="402"/>
    </row>
    <row r="6065" spans="23:26" x14ac:dyDescent="0.2">
      <c r="W6065" s="402"/>
      <c r="X6065" s="402"/>
      <c r="Y6065" s="402"/>
      <c r="Z6065" s="402"/>
    </row>
    <row r="6066" spans="23:26" x14ac:dyDescent="0.2">
      <c r="W6066" s="402"/>
      <c r="X6066" s="402"/>
      <c r="Y6066" s="402"/>
      <c r="Z6066" s="402"/>
    </row>
    <row r="6067" spans="23:26" x14ac:dyDescent="0.2">
      <c r="W6067" s="402"/>
      <c r="X6067" s="402"/>
      <c r="Y6067" s="402"/>
      <c r="Z6067" s="402"/>
    </row>
    <row r="6068" spans="23:26" x14ac:dyDescent="0.2">
      <c r="W6068" s="402"/>
      <c r="X6068" s="402"/>
      <c r="Y6068" s="402"/>
      <c r="Z6068" s="402"/>
    </row>
    <row r="6069" spans="23:26" x14ac:dyDescent="0.2">
      <c r="W6069" s="402"/>
      <c r="X6069" s="402"/>
      <c r="Y6069" s="402"/>
      <c r="Z6069" s="402"/>
    </row>
    <row r="6070" spans="23:26" x14ac:dyDescent="0.2">
      <c r="W6070" s="402"/>
      <c r="X6070" s="402"/>
      <c r="Y6070" s="402"/>
      <c r="Z6070" s="402"/>
    </row>
    <row r="6071" spans="23:26" x14ac:dyDescent="0.2">
      <c r="W6071" s="402"/>
      <c r="X6071" s="402"/>
      <c r="Y6071" s="402"/>
      <c r="Z6071" s="402"/>
    </row>
    <row r="6072" spans="23:26" x14ac:dyDescent="0.2">
      <c r="W6072" s="402"/>
      <c r="X6072" s="402"/>
      <c r="Y6072" s="402"/>
      <c r="Z6072" s="402"/>
    </row>
    <row r="6073" spans="23:26" x14ac:dyDescent="0.2">
      <c r="W6073" s="402"/>
      <c r="X6073" s="402"/>
      <c r="Y6073" s="402"/>
      <c r="Z6073" s="402"/>
    </row>
    <row r="6074" spans="23:26" x14ac:dyDescent="0.2">
      <c r="W6074" s="402"/>
      <c r="X6074" s="402"/>
      <c r="Y6074" s="402"/>
      <c r="Z6074" s="402"/>
    </row>
    <row r="6075" spans="23:26" x14ac:dyDescent="0.2">
      <c r="W6075" s="402"/>
      <c r="X6075" s="402"/>
      <c r="Y6075" s="402"/>
      <c r="Z6075" s="402"/>
    </row>
    <row r="6076" spans="23:26" x14ac:dyDescent="0.2">
      <c r="W6076" s="402"/>
      <c r="X6076" s="402"/>
      <c r="Y6076" s="402"/>
      <c r="Z6076" s="402"/>
    </row>
    <row r="6077" spans="23:26" x14ac:dyDescent="0.2">
      <c r="W6077" s="402"/>
      <c r="X6077" s="402"/>
      <c r="Y6077" s="402"/>
      <c r="Z6077" s="402"/>
    </row>
    <row r="6078" spans="23:26" x14ac:dyDescent="0.2">
      <c r="W6078" s="402"/>
      <c r="X6078" s="402"/>
      <c r="Y6078" s="402"/>
      <c r="Z6078" s="402"/>
    </row>
    <row r="6079" spans="23:26" x14ac:dyDescent="0.2">
      <c r="W6079" s="402"/>
      <c r="X6079" s="402"/>
      <c r="Y6079" s="402"/>
      <c r="Z6079" s="402"/>
    </row>
    <row r="6080" spans="23:26" x14ac:dyDescent="0.2">
      <c r="W6080" s="402"/>
      <c r="X6080" s="402"/>
      <c r="Y6080" s="402"/>
      <c r="Z6080" s="402"/>
    </row>
    <row r="6081" spans="23:26" x14ac:dyDescent="0.2">
      <c r="W6081" s="402"/>
      <c r="X6081" s="402"/>
      <c r="Y6081" s="402"/>
      <c r="Z6081" s="402"/>
    </row>
    <row r="6082" spans="23:26" x14ac:dyDescent="0.2">
      <c r="W6082" s="402"/>
      <c r="X6082" s="402"/>
      <c r="Y6082" s="402"/>
      <c r="Z6082" s="402"/>
    </row>
    <row r="6083" spans="23:26" x14ac:dyDescent="0.2">
      <c r="W6083" s="402"/>
      <c r="X6083" s="402"/>
      <c r="Y6083" s="402"/>
      <c r="Z6083" s="402"/>
    </row>
    <row r="6084" spans="23:26" x14ac:dyDescent="0.2">
      <c r="W6084" s="402"/>
      <c r="X6084" s="402"/>
      <c r="Y6084" s="402"/>
      <c r="Z6084" s="402"/>
    </row>
    <row r="6085" spans="23:26" x14ac:dyDescent="0.2">
      <c r="W6085" s="402"/>
      <c r="X6085" s="402"/>
      <c r="Y6085" s="402"/>
      <c r="Z6085" s="402"/>
    </row>
    <row r="6086" spans="23:26" x14ac:dyDescent="0.2">
      <c r="W6086" s="402"/>
      <c r="X6086" s="402"/>
      <c r="Y6086" s="402"/>
      <c r="Z6086" s="402"/>
    </row>
    <row r="6087" spans="23:26" x14ac:dyDescent="0.2">
      <c r="W6087" s="402"/>
      <c r="X6087" s="402"/>
      <c r="Y6087" s="402"/>
      <c r="Z6087" s="402"/>
    </row>
    <row r="6088" spans="23:26" x14ac:dyDescent="0.2">
      <c r="W6088" s="402"/>
      <c r="X6088" s="402"/>
      <c r="Y6088" s="402"/>
      <c r="Z6088" s="402"/>
    </row>
    <row r="6089" spans="23:26" x14ac:dyDescent="0.2">
      <c r="W6089" s="402"/>
      <c r="X6089" s="402"/>
      <c r="Y6089" s="402"/>
      <c r="Z6089" s="402"/>
    </row>
    <row r="6090" spans="23:26" x14ac:dyDescent="0.2">
      <c r="W6090" s="402"/>
      <c r="X6090" s="402"/>
      <c r="Y6090" s="402"/>
      <c r="Z6090" s="402"/>
    </row>
    <row r="6091" spans="23:26" x14ac:dyDescent="0.2">
      <c r="W6091" s="402"/>
      <c r="X6091" s="402"/>
      <c r="Y6091" s="402"/>
      <c r="Z6091" s="402"/>
    </row>
    <row r="6092" spans="23:26" x14ac:dyDescent="0.2">
      <c r="W6092" s="402"/>
      <c r="X6092" s="402"/>
      <c r="Y6092" s="402"/>
      <c r="Z6092" s="402"/>
    </row>
    <row r="6093" spans="23:26" x14ac:dyDescent="0.2">
      <c r="W6093" s="402"/>
      <c r="X6093" s="402"/>
      <c r="Y6093" s="402"/>
      <c r="Z6093" s="402"/>
    </row>
    <row r="6094" spans="23:26" x14ac:dyDescent="0.2">
      <c r="W6094" s="402"/>
      <c r="X6094" s="402"/>
      <c r="Y6094" s="402"/>
      <c r="Z6094" s="402"/>
    </row>
    <row r="6095" spans="23:26" x14ac:dyDescent="0.2">
      <c r="W6095" s="402"/>
      <c r="X6095" s="402"/>
      <c r="Y6095" s="402"/>
      <c r="Z6095" s="402"/>
    </row>
    <row r="6096" spans="23:26" x14ac:dyDescent="0.2">
      <c r="W6096" s="402"/>
      <c r="X6096" s="402"/>
      <c r="Y6096" s="402"/>
      <c r="Z6096" s="402"/>
    </row>
    <row r="6097" spans="23:26" x14ac:dyDescent="0.2">
      <c r="W6097" s="402"/>
      <c r="X6097" s="402"/>
      <c r="Y6097" s="402"/>
      <c r="Z6097" s="402"/>
    </row>
    <row r="6098" spans="23:26" x14ac:dyDescent="0.2">
      <c r="W6098" s="402"/>
      <c r="X6098" s="402"/>
      <c r="Y6098" s="402"/>
      <c r="Z6098" s="402"/>
    </row>
    <row r="6099" spans="23:26" x14ac:dyDescent="0.2">
      <c r="W6099" s="402"/>
      <c r="X6099" s="402"/>
      <c r="Y6099" s="402"/>
      <c r="Z6099" s="402"/>
    </row>
    <row r="6100" spans="23:26" x14ac:dyDescent="0.2">
      <c r="W6100" s="402"/>
      <c r="X6100" s="402"/>
      <c r="Y6100" s="402"/>
      <c r="Z6100" s="402"/>
    </row>
    <row r="6101" spans="23:26" x14ac:dyDescent="0.2">
      <c r="W6101" s="402"/>
      <c r="X6101" s="402"/>
      <c r="Y6101" s="402"/>
      <c r="Z6101" s="402"/>
    </row>
    <row r="6102" spans="23:26" x14ac:dyDescent="0.2">
      <c r="W6102" s="402"/>
      <c r="X6102" s="402"/>
      <c r="Y6102" s="402"/>
      <c r="Z6102" s="402"/>
    </row>
    <row r="6103" spans="23:26" x14ac:dyDescent="0.2">
      <c r="W6103" s="402"/>
      <c r="X6103" s="402"/>
      <c r="Y6103" s="402"/>
      <c r="Z6103" s="402"/>
    </row>
    <row r="6104" spans="23:26" x14ac:dyDescent="0.2">
      <c r="W6104" s="402"/>
      <c r="X6104" s="402"/>
      <c r="Y6104" s="402"/>
      <c r="Z6104" s="402"/>
    </row>
    <row r="6105" spans="23:26" x14ac:dyDescent="0.2">
      <c r="W6105" s="402"/>
      <c r="X6105" s="402"/>
      <c r="Y6105" s="402"/>
      <c r="Z6105" s="402"/>
    </row>
    <row r="6106" spans="23:26" x14ac:dyDescent="0.2">
      <c r="W6106" s="402"/>
      <c r="X6106" s="402"/>
      <c r="Y6106" s="402"/>
      <c r="Z6106" s="402"/>
    </row>
    <row r="6107" spans="23:26" x14ac:dyDescent="0.2">
      <c r="W6107" s="402"/>
      <c r="X6107" s="402"/>
      <c r="Y6107" s="402"/>
      <c r="Z6107" s="402"/>
    </row>
    <row r="6108" spans="23:26" x14ac:dyDescent="0.2">
      <c r="W6108" s="402"/>
      <c r="X6108" s="402"/>
      <c r="Y6108" s="402"/>
      <c r="Z6108" s="402"/>
    </row>
    <row r="6109" spans="23:26" x14ac:dyDescent="0.2">
      <c r="W6109" s="402"/>
      <c r="X6109" s="402"/>
      <c r="Y6109" s="402"/>
      <c r="Z6109" s="402"/>
    </row>
    <row r="6110" spans="23:26" x14ac:dyDescent="0.2">
      <c r="W6110" s="402"/>
      <c r="X6110" s="402"/>
      <c r="Y6110" s="402"/>
      <c r="Z6110" s="402"/>
    </row>
    <row r="6111" spans="23:26" x14ac:dyDescent="0.2">
      <c r="W6111" s="402"/>
      <c r="X6111" s="402"/>
      <c r="Y6111" s="402"/>
      <c r="Z6111" s="402"/>
    </row>
    <row r="6112" spans="23:26" x14ac:dyDescent="0.2">
      <c r="W6112" s="402"/>
      <c r="X6112" s="402"/>
      <c r="Y6112" s="402"/>
      <c r="Z6112" s="402"/>
    </row>
    <row r="6113" spans="23:26" x14ac:dyDescent="0.2">
      <c r="W6113" s="402"/>
      <c r="X6113" s="402"/>
      <c r="Y6113" s="402"/>
      <c r="Z6113" s="402"/>
    </row>
    <row r="6114" spans="23:26" x14ac:dyDescent="0.2">
      <c r="W6114" s="402"/>
      <c r="X6114" s="402"/>
      <c r="Y6114" s="402"/>
      <c r="Z6114" s="402"/>
    </row>
    <row r="6115" spans="23:26" x14ac:dyDescent="0.2">
      <c r="W6115" s="402"/>
      <c r="X6115" s="402"/>
      <c r="Y6115" s="402"/>
      <c r="Z6115" s="402"/>
    </row>
    <row r="6116" spans="23:26" x14ac:dyDescent="0.2">
      <c r="W6116" s="402"/>
      <c r="X6116" s="402"/>
      <c r="Y6116" s="402"/>
      <c r="Z6116" s="402"/>
    </row>
    <row r="6117" spans="23:26" x14ac:dyDescent="0.2">
      <c r="W6117" s="402"/>
      <c r="X6117" s="402"/>
      <c r="Y6117" s="402"/>
      <c r="Z6117" s="402"/>
    </row>
    <row r="6118" spans="23:26" x14ac:dyDescent="0.2">
      <c r="W6118" s="402"/>
      <c r="X6118" s="402"/>
      <c r="Y6118" s="402"/>
      <c r="Z6118" s="402"/>
    </row>
    <row r="6119" spans="23:26" x14ac:dyDescent="0.2">
      <c r="W6119" s="402"/>
      <c r="X6119" s="402"/>
      <c r="Y6119" s="402"/>
      <c r="Z6119" s="402"/>
    </row>
    <row r="6120" spans="23:26" x14ac:dyDescent="0.2">
      <c r="W6120" s="402"/>
      <c r="X6120" s="402"/>
      <c r="Y6120" s="402"/>
      <c r="Z6120" s="402"/>
    </row>
    <row r="6121" spans="23:26" x14ac:dyDescent="0.2">
      <c r="W6121" s="402"/>
      <c r="X6121" s="402"/>
      <c r="Y6121" s="402"/>
      <c r="Z6121" s="402"/>
    </row>
    <row r="6122" spans="23:26" x14ac:dyDescent="0.2">
      <c r="W6122" s="402"/>
      <c r="X6122" s="402"/>
      <c r="Y6122" s="402"/>
      <c r="Z6122" s="402"/>
    </row>
    <row r="6123" spans="23:26" x14ac:dyDescent="0.2">
      <c r="W6123" s="402"/>
      <c r="X6123" s="402"/>
      <c r="Y6123" s="402"/>
      <c r="Z6123" s="402"/>
    </row>
    <row r="6124" spans="23:26" x14ac:dyDescent="0.2">
      <c r="W6124" s="402"/>
      <c r="X6124" s="402"/>
      <c r="Y6124" s="402"/>
      <c r="Z6124" s="402"/>
    </row>
    <row r="6125" spans="23:26" x14ac:dyDescent="0.2">
      <c r="W6125" s="402"/>
      <c r="X6125" s="402"/>
      <c r="Y6125" s="402"/>
      <c r="Z6125" s="402"/>
    </row>
    <row r="6126" spans="23:26" x14ac:dyDescent="0.2">
      <c r="W6126" s="402"/>
      <c r="X6126" s="402"/>
      <c r="Y6126" s="402"/>
      <c r="Z6126" s="402"/>
    </row>
    <row r="6127" spans="23:26" x14ac:dyDescent="0.2">
      <c r="W6127" s="402"/>
      <c r="X6127" s="402"/>
      <c r="Y6127" s="402"/>
      <c r="Z6127" s="402"/>
    </row>
    <row r="6128" spans="23:26" x14ac:dyDescent="0.2">
      <c r="W6128" s="402"/>
      <c r="X6128" s="402"/>
      <c r="Y6128" s="402"/>
      <c r="Z6128" s="402"/>
    </row>
    <row r="6129" spans="23:26" x14ac:dyDescent="0.2">
      <c r="W6129" s="402"/>
      <c r="X6129" s="402"/>
      <c r="Y6129" s="402"/>
      <c r="Z6129" s="402"/>
    </row>
    <row r="6130" spans="23:26" x14ac:dyDescent="0.2">
      <c r="W6130" s="402"/>
      <c r="X6130" s="402"/>
      <c r="Y6130" s="402"/>
      <c r="Z6130" s="402"/>
    </row>
    <row r="6131" spans="23:26" x14ac:dyDescent="0.2">
      <c r="W6131" s="402"/>
      <c r="X6131" s="402"/>
      <c r="Y6131" s="402"/>
      <c r="Z6131" s="402"/>
    </row>
    <row r="6132" spans="23:26" x14ac:dyDescent="0.2">
      <c r="W6132" s="402"/>
      <c r="X6132" s="402"/>
      <c r="Y6132" s="402"/>
      <c r="Z6132" s="402"/>
    </row>
    <row r="6133" spans="23:26" x14ac:dyDescent="0.2">
      <c r="W6133" s="402"/>
      <c r="X6133" s="402"/>
      <c r="Y6133" s="402"/>
      <c r="Z6133" s="402"/>
    </row>
    <row r="6134" spans="23:26" x14ac:dyDescent="0.2">
      <c r="W6134" s="402"/>
      <c r="X6134" s="402"/>
      <c r="Y6134" s="402"/>
      <c r="Z6134" s="402"/>
    </row>
    <row r="6135" spans="23:26" x14ac:dyDescent="0.2">
      <c r="W6135" s="402"/>
      <c r="X6135" s="402"/>
      <c r="Y6135" s="402"/>
      <c r="Z6135" s="402"/>
    </row>
    <row r="6136" spans="23:26" x14ac:dyDescent="0.2">
      <c r="W6136" s="402"/>
      <c r="X6136" s="402"/>
      <c r="Y6136" s="402"/>
      <c r="Z6136" s="402"/>
    </row>
    <row r="6137" spans="23:26" x14ac:dyDescent="0.2">
      <c r="W6137" s="402"/>
      <c r="X6137" s="402"/>
      <c r="Y6137" s="402"/>
      <c r="Z6137" s="402"/>
    </row>
    <row r="6138" spans="23:26" x14ac:dyDescent="0.2">
      <c r="W6138" s="402"/>
      <c r="X6138" s="402"/>
      <c r="Y6138" s="402"/>
      <c r="Z6138" s="402"/>
    </row>
    <row r="6139" spans="23:26" x14ac:dyDescent="0.2">
      <c r="W6139" s="402"/>
      <c r="X6139" s="402"/>
      <c r="Y6139" s="402"/>
      <c r="Z6139" s="402"/>
    </row>
    <row r="6140" spans="23:26" x14ac:dyDescent="0.2">
      <c r="W6140" s="402"/>
      <c r="X6140" s="402"/>
      <c r="Y6140" s="402"/>
      <c r="Z6140" s="402"/>
    </row>
    <row r="6141" spans="23:26" x14ac:dyDescent="0.2">
      <c r="W6141" s="402"/>
      <c r="X6141" s="402"/>
      <c r="Y6141" s="402"/>
      <c r="Z6141" s="402"/>
    </row>
    <row r="6142" spans="23:26" x14ac:dyDescent="0.2">
      <c r="W6142" s="402"/>
      <c r="X6142" s="402"/>
      <c r="Y6142" s="402"/>
      <c r="Z6142" s="402"/>
    </row>
    <row r="6143" spans="23:26" x14ac:dyDescent="0.2">
      <c r="W6143" s="402"/>
      <c r="X6143" s="402"/>
      <c r="Y6143" s="402"/>
      <c r="Z6143" s="402"/>
    </row>
    <row r="6144" spans="23:26" x14ac:dyDescent="0.2">
      <c r="W6144" s="402"/>
      <c r="X6144" s="402"/>
      <c r="Y6144" s="402"/>
      <c r="Z6144" s="402"/>
    </row>
    <row r="6145" spans="23:26" x14ac:dyDescent="0.2">
      <c r="W6145" s="402"/>
      <c r="X6145" s="402"/>
      <c r="Y6145" s="402"/>
      <c r="Z6145" s="402"/>
    </row>
    <row r="6146" spans="23:26" x14ac:dyDescent="0.2">
      <c r="W6146" s="402"/>
      <c r="X6146" s="402"/>
      <c r="Y6146" s="402"/>
      <c r="Z6146" s="402"/>
    </row>
    <row r="6147" spans="23:26" x14ac:dyDescent="0.2">
      <c r="W6147" s="402"/>
      <c r="X6147" s="402"/>
      <c r="Y6147" s="402"/>
      <c r="Z6147" s="402"/>
    </row>
    <row r="6148" spans="23:26" x14ac:dyDescent="0.2">
      <c r="W6148" s="402"/>
      <c r="X6148" s="402"/>
      <c r="Y6148" s="402"/>
      <c r="Z6148" s="402"/>
    </row>
    <row r="6149" spans="23:26" x14ac:dyDescent="0.2">
      <c r="W6149" s="402"/>
      <c r="X6149" s="402"/>
      <c r="Y6149" s="402"/>
      <c r="Z6149" s="402"/>
    </row>
    <row r="6150" spans="23:26" x14ac:dyDescent="0.2">
      <c r="W6150" s="402"/>
      <c r="X6150" s="402"/>
      <c r="Y6150" s="402"/>
      <c r="Z6150" s="402"/>
    </row>
    <row r="6151" spans="23:26" x14ac:dyDescent="0.2">
      <c r="W6151" s="402"/>
      <c r="X6151" s="402"/>
      <c r="Y6151" s="402"/>
      <c r="Z6151" s="402"/>
    </row>
    <row r="6152" spans="23:26" x14ac:dyDescent="0.2">
      <c r="W6152" s="402"/>
      <c r="X6152" s="402"/>
      <c r="Y6152" s="402"/>
      <c r="Z6152" s="402"/>
    </row>
    <row r="6153" spans="23:26" x14ac:dyDescent="0.2">
      <c r="W6153" s="402"/>
      <c r="X6153" s="402"/>
      <c r="Y6153" s="402"/>
      <c r="Z6153" s="402"/>
    </row>
    <row r="6154" spans="23:26" x14ac:dyDescent="0.2">
      <c r="W6154" s="402"/>
      <c r="X6154" s="402"/>
      <c r="Y6154" s="402"/>
      <c r="Z6154" s="402"/>
    </row>
    <row r="6155" spans="23:26" x14ac:dyDescent="0.2">
      <c r="W6155" s="402"/>
      <c r="X6155" s="402"/>
      <c r="Y6155" s="402"/>
      <c r="Z6155" s="402"/>
    </row>
    <row r="6156" spans="23:26" x14ac:dyDescent="0.2">
      <c r="W6156" s="402"/>
      <c r="X6156" s="402"/>
      <c r="Y6156" s="402"/>
      <c r="Z6156" s="402"/>
    </row>
    <row r="6157" spans="23:26" x14ac:dyDescent="0.2">
      <c r="W6157" s="402"/>
      <c r="X6157" s="402"/>
      <c r="Y6157" s="402"/>
      <c r="Z6157" s="402"/>
    </row>
    <row r="6158" spans="23:26" x14ac:dyDescent="0.2">
      <c r="W6158" s="402"/>
      <c r="X6158" s="402"/>
      <c r="Y6158" s="402"/>
      <c r="Z6158" s="402"/>
    </row>
    <row r="6159" spans="23:26" x14ac:dyDescent="0.2">
      <c r="W6159" s="402"/>
      <c r="X6159" s="402"/>
      <c r="Y6159" s="402"/>
      <c r="Z6159" s="402"/>
    </row>
    <row r="6160" spans="23:26" x14ac:dyDescent="0.2">
      <c r="W6160" s="402"/>
      <c r="X6160" s="402"/>
      <c r="Y6160" s="402"/>
      <c r="Z6160" s="402"/>
    </row>
    <row r="6161" spans="23:26" x14ac:dyDescent="0.2">
      <c r="W6161" s="402"/>
      <c r="X6161" s="402"/>
      <c r="Y6161" s="402"/>
      <c r="Z6161" s="402"/>
    </row>
    <row r="6162" spans="23:26" x14ac:dyDescent="0.2">
      <c r="W6162" s="402"/>
      <c r="X6162" s="402"/>
      <c r="Y6162" s="402"/>
      <c r="Z6162" s="402"/>
    </row>
    <row r="6163" spans="23:26" x14ac:dyDescent="0.2">
      <c r="W6163" s="402"/>
      <c r="X6163" s="402"/>
      <c r="Y6163" s="402"/>
      <c r="Z6163" s="402"/>
    </row>
    <row r="6164" spans="23:26" x14ac:dyDescent="0.2">
      <c r="W6164" s="402"/>
      <c r="X6164" s="402"/>
      <c r="Y6164" s="402"/>
      <c r="Z6164" s="402"/>
    </row>
    <row r="6165" spans="23:26" x14ac:dyDescent="0.2">
      <c r="W6165" s="402"/>
      <c r="X6165" s="402"/>
      <c r="Y6165" s="402"/>
      <c r="Z6165" s="402"/>
    </row>
    <row r="6166" spans="23:26" x14ac:dyDescent="0.2">
      <c r="W6166" s="402"/>
      <c r="X6166" s="402"/>
      <c r="Y6166" s="402"/>
      <c r="Z6166" s="402"/>
    </row>
    <row r="6167" spans="23:26" x14ac:dyDescent="0.2">
      <c r="W6167" s="402"/>
      <c r="X6167" s="402"/>
      <c r="Y6167" s="402"/>
      <c r="Z6167" s="402"/>
    </row>
    <row r="6168" spans="23:26" x14ac:dyDescent="0.2">
      <c r="W6168" s="402"/>
      <c r="X6168" s="402"/>
      <c r="Y6168" s="402"/>
      <c r="Z6168" s="402"/>
    </row>
    <row r="6169" spans="23:26" x14ac:dyDescent="0.2">
      <c r="W6169" s="402"/>
      <c r="X6169" s="402"/>
      <c r="Y6169" s="402"/>
      <c r="Z6169" s="402"/>
    </row>
    <row r="6170" spans="23:26" x14ac:dyDescent="0.2">
      <c r="W6170" s="402"/>
      <c r="X6170" s="402"/>
      <c r="Y6170" s="402"/>
      <c r="Z6170" s="402"/>
    </row>
    <row r="6171" spans="23:26" x14ac:dyDescent="0.2">
      <c r="W6171" s="402"/>
      <c r="X6171" s="402"/>
      <c r="Y6171" s="402"/>
      <c r="Z6171" s="402"/>
    </row>
    <row r="6172" spans="23:26" x14ac:dyDescent="0.2">
      <c r="W6172" s="402"/>
      <c r="X6172" s="402"/>
      <c r="Y6172" s="402"/>
      <c r="Z6172" s="402"/>
    </row>
    <row r="6173" spans="23:26" x14ac:dyDescent="0.2">
      <c r="W6173" s="402"/>
      <c r="X6173" s="402"/>
      <c r="Y6173" s="402"/>
      <c r="Z6173" s="402"/>
    </row>
    <row r="6174" spans="23:26" x14ac:dyDescent="0.2">
      <c r="W6174" s="402"/>
      <c r="X6174" s="402"/>
      <c r="Y6174" s="402"/>
      <c r="Z6174" s="402"/>
    </row>
    <row r="6175" spans="23:26" x14ac:dyDescent="0.2">
      <c r="W6175" s="402"/>
      <c r="X6175" s="402"/>
      <c r="Y6175" s="402"/>
      <c r="Z6175" s="402"/>
    </row>
    <row r="6176" spans="23:26" x14ac:dyDescent="0.2">
      <c r="W6176" s="402"/>
      <c r="X6176" s="402"/>
      <c r="Y6176" s="402"/>
      <c r="Z6176" s="402"/>
    </row>
    <row r="6177" spans="23:26" x14ac:dyDescent="0.2">
      <c r="W6177" s="402"/>
      <c r="X6177" s="402"/>
      <c r="Y6177" s="402"/>
      <c r="Z6177" s="402"/>
    </row>
    <row r="6178" spans="23:26" x14ac:dyDescent="0.2">
      <c r="W6178" s="402"/>
      <c r="X6178" s="402"/>
      <c r="Y6178" s="402"/>
      <c r="Z6178" s="402"/>
    </row>
    <row r="6179" spans="23:26" x14ac:dyDescent="0.2">
      <c r="W6179" s="402"/>
      <c r="X6179" s="402"/>
      <c r="Y6179" s="402"/>
      <c r="Z6179" s="402"/>
    </row>
    <row r="6180" spans="23:26" x14ac:dyDescent="0.2">
      <c r="W6180" s="402"/>
      <c r="X6180" s="402"/>
      <c r="Y6180" s="402"/>
      <c r="Z6180" s="402"/>
    </row>
    <row r="6181" spans="23:26" x14ac:dyDescent="0.2">
      <c r="W6181" s="402"/>
      <c r="X6181" s="402"/>
      <c r="Y6181" s="402"/>
      <c r="Z6181" s="402"/>
    </row>
    <row r="6182" spans="23:26" x14ac:dyDescent="0.2">
      <c r="W6182" s="402"/>
      <c r="X6182" s="402"/>
      <c r="Y6182" s="402"/>
      <c r="Z6182" s="402"/>
    </row>
    <row r="6183" spans="23:26" x14ac:dyDescent="0.2">
      <c r="W6183" s="402"/>
      <c r="X6183" s="402"/>
      <c r="Y6183" s="402"/>
      <c r="Z6183" s="402"/>
    </row>
    <row r="6184" spans="23:26" x14ac:dyDescent="0.2">
      <c r="W6184" s="402"/>
      <c r="X6184" s="402"/>
      <c r="Y6184" s="402"/>
      <c r="Z6184" s="402"/>
    </row>
    <row r="6185" spans="23:26" x14ac:dyDescent="0.2">
      <c r="W6185" s="402"/>
      <c r="X6185" s="402"/>
      <c r="Y6185" s="402"/>
      <c r="Z6185" s="402"/>
    </row>
    <row r="6186" spans="23:26" x14ac:dyDescent="0.2">
      <c r="W6186" s="402"/>
      <c r="X6186" s="402"/>
      <c r="Y6186" s="402"/>
      <c r="Z6186" s="402"/>
    </row>
    <row r="6187" spans="23:26" x14ac:dyDescent="0.2">
      <c r="W6187" s="402"/>
      <c r="X6187" s="402"/>
      <c r="Y6187" s="402"/>
      <c r="Z6187" s="402"/>
    </row>
    <row r="6188" spans="23:26" x14ac:dyDescent="0.2">
      <c r="W6188" s="402"/>
      <c r="X6188" s="402"/>
      <c r="Y6188" s="402"/>
      <c r="Z6188" s="402"/>
    </row>
    <row r="6189" spans="23:26" x14ac:dyDescent="0.2">
      <c r="W6189" s="402"/>
      <c r="X6189" s="402"/>
      <c r="Y6189" s="402"/>
      <c r="Z6189" s="402"/>
    </row>
    <row r="6190" spans="23:26" x14ac:dyDescent="0.2">
      <c r="W6190" s="402"/>
      <c r="X6190" s="402"/>
      <c r="Y6190" s="402"/>
      <c r="Z6190" s="402"/>
    </row>
    <row r="6191" spans="23:26" x14ac:dyDescent="0.2">
      <c r="W6191" s="402"/>
      <c r="X6191" s="402"/>
      <c r="Y6191" s="402"/>
      <c r="Z6191" s="402"/>
    </row>
    <row r="6192" spans="23:26" x14ac:dyDescent="0.2">
      <c r="W6192" s="402"/>
      <c r="X6192" s="402"/>
      <c r="Y6192" s="402"/>
      <c r="Z6192" s="402"/>
    </row>
    <row r="6193" spans="23:26" x14ac:dyDescent="0.2">
      <c r="W6193" s="402"/>
      <c r="X6193" s="402"/>
      <c r="Y6193" s="402"/>
      <c r="Z6193" s="402"/>
    </row>
    <row r="6194" spans="23:26" x14ac:dyDescent="0.2">
      <c r="W6194" s="402"/>
      <c r="X6194" s="402"/>
      <c r="Y6194" s="402"/>
      <c r="Z6194" s="402"/>
    </row>
    <row r="6195" spans="23:26" x14ac:dyDescent="0.2">
      <c r="W6195" s="402"/>
      <c r="X6195" s="402"/>
      <c r="Y6195" s="402"/>
      <c r="Z6195" s="402"/>
    </row>
    <row r="6196" spans="23:26" x14ac:dyDescent="0.2">
      <c r="W6196" s="402"/>
      <c r="X6196" s="402"/>
      <c r="Y6196" s="402"/>
      <c r="Z6196" s="402"/>
    </row>
    <row r="6197" spans="23:26" x14ac:dyDescent="0.2">
      <c r="W6197" s="402"/>
      <c r="X6197" s="402"/>
      <c r="Y6197" s="402"/>
      <c r="Z6197" s="402"/>
    </row>
    <row r="6198" spans="23:26" x14ac:dyDescent="0.2">
      <c r="W6198" s="402"/>
      <c r="X6198" s="402"/>
      <c r="Y6198" s="402"/>
      <c r="Z6198" s="402"/>
    </row>
    <row r="6199" spans="23:26" x14ac:dyDescent="0.2">
      <c r="W6199" s="402"/>
      <c r="X6199" s="402"/>
      <c r="Y6199" s="402"/>
      <c r="Z6199" s="402"/>
    </row>
    <row r="6200" spans="23:26" x14ac:dyDescent="0.2">
      <c r="W6200" s="402"/>
      <c r="X6200" s="402"/>
      <c r="Y6200" s="402"/>
      <c r="Z6200" s="402"/>
    </row>
    <row r="6201" spans="23:26" x14ac:dyDescent="0.2">
      <c r="W6201" s="402"/>
      <c r="X6201" s="402"/>
      <c r="Y6201" s="402"/>
      <c r="Z6201" s="402"/>
    </row>
    <row r="6202" spans="23:26" x14ac:dyDescent="0.2">
      <c r="W6202" s="402"/>
      <c r="X6202" s="402"/>
      <c r="Y6202" s="402"/>
      <c r="Z6202" s="402"/>
    </row>
    <row r="6203" spans="23:26" x14ac:dyDescent="0.2">
      <c r="W6203" s="402"/>
      <c r="X6203" s="402"/>
      <c r="Y6203" s="402"/>
      <c r="Z6203" s="402"/>
    </row>
    <row r="6204" spans="23:26" x14ac:dyDescent="0.2">
      <c r="W6204" s="402"/>
      <c r="X6204" s="402"/>
      <c r="Y6204" s="402"/>
      <c r="Z6204" s="402"/>
    </row>
    <row r="6205" spans="23:26" x14ac:dyDescent="0.2">
      <c r="W6205" s="402"/>
      <c r="X6205" s="402"/>
      <c r="Y6205" s="402"/>
      <c r="Z6205" s="402"/>
    </row>
    <row r="6206" spans="23:26" x14ac:dyDescent="0.2">
      <c r="W6206" s="402"/>
      <c r="X6206" s="402"/>
      <c r="Y6206" s="402"/>
      <c r="Z6206" s="402"/>
    </row>
    <row r="6207" spans="23:26" x14ac:dyDescent="0.2">
      <c r="W6207" s="402"/>
      <c r="X6207" s="402"/>
      <c r="Y6207" s="402"/>
      <c r="Z6207" s="402"/>
    </row>
    <row r="6208" spans="23:26" x14ac:dyDescent="0.2">
      <c r="W6208" s="402"/>
      <c r="X6208" s="402"/>
      <c r="Y6208" s="402"/>
      <c r="Z6208" s="402"/>
    </row>
    <row r="6209" spans="23:26" x14ac:dyDescent="0.2">
      <c r="W6209" s="402"/>
      <c r="X6209" s="402"/>
      <c r="Y6209" s="402"/>
      <c r="Z6209" s="402"/>
    </row>
    <row r="6210" spans="23:26" x14ac:dyDescent="0.2">
      <c r="W6210" s="402"/>
      <c r="X6210" s="402"/>
      <c r="Y6210" s="402"/>
      <c r="Z6210" s="402"/>
    </row>
    <row r="6211" spans="23:26" x14ac:dyDescent="0.2">
      <c r="W6211" s="402"/>
      <c r="X6211" s="402"/>
      <c r="Y6211" s="402"/>
      <c r="Z6211" s="402"/>
    </row>
    <row r="6212" spans="23:26" x14ac:dyDescent="0.2">
      <c r="W6212" s="402"/>
      <c r="X6212" s="402"/>
      <c r="Y6212" s="402"/>
      <c r="Z6212" s="402"/>
    </row>
    <row r="6213" spans="23:26" x14ac:dyDescent="0.2">
      <c r="W6213" s="402"/>
      <c r="X6213" s="402"/>
      <c r="Y6213" s="402"/>
      <c r="Z6213" s="402"/>
    </row>
    <row r="6214" spans="23:26" x14ac:dyDescent="0.2">
      <c r="W6214" s="402"/>
      <c r="X6214" s="402"/>
      <c r="Y6214" s="402"/>
      <c r="Z6214" s="402"/>
    </row>
    <row r="6215" spans="23:26" x14ac:dyDescent="0.2">
      <c r="W6215" s="402"/>
      <c r="X6215" s="402"/>
      <c r="Y6215" s="402"/>
      <c r="Z6215" s="402"/>
    </row>
    <row r="6216" spans="23:26" x14ac:dyDescent="0.2">
      <c r="W6216" s="402"/>
      <c r="X6216" s="402"/>
      <c r="Y6216" s="402"/>
      <c r="Z6216" s="402"/>
    </row>
    <row r="6217" spans="23:26" x14ac:dyDescent="0.2">
      <c r="W6217" s="402"/>
      <c r="X6217" s="402"/>
      <c r="Y6217" s="402"/>
      <c r="Z6217" s="402"/>
    </row>
    <row r="6218" spans="23:26" x14ac:dyDescent="0.2">
      <c r="W6218" s="402"/>
      <c r="X6218" s="402"/>
      <c r="Y6218" s="402"/>
      <c r="Z6218" s="402"/>
    </row>
    <row r="6219" spans="23:26" x14ac:dyDescent="0.2">
      <c r="W6219" s="402"/>
      <c r="X6219" s="402"/>
      <c r="Y6219" s="402"/>
      <c r="Z6219" s="402"/>
    </row>
    <row r="6220" spans="23:26" x14ac:dyDescent="0.2">
      <c r="W6220" s="402"/>
      <c r="X6220" s="402"/>
      <c r="Y6220" s="402"/>
      <c r="Z6220" s="402"/>
    </row>
    <row r="6221" spans="23:26" x14ac:dyDescent="0.2">
      <c r="W6221" s="402"/>
      <c r="X6221" s="402"/>
      <c r="Y6221" s="402"/>
      <c r="Z6221" s="402"/>
    </row>
    <row r="6222" spans="23:26" x14ac:dyDescent="0.2">
      <c r="W6222" s="402"/>
      <c r="X6222" s="402"/>
      <c r="Y6222" s="402"/>
      <c r="Z6222" s="402"/>
    </row>
    <row r="6223" spans="23:26" x14ac:dyDescent="0.2">
      <c r="W6223" s="402"/>
      <c r="X6223" s="402"/>
      <c r="Y6223" s="402"/>
      <c r="Z6223" s="402"/>
    </row>
    <row r="6224" spans="23:26" x14ac:dyDescent="0.2">
      <c r="W6224" s="402"/>
      <c r="X6224" s="402"/>
      <c r="Y6224" s="402"/>
      <c r="Z6224" s="402"/>
    </row>
    <row r="6225" spans="23:26" x14ac:dyDescent="0.2">
      <c r="W6225" s="402"/>
      <c r="X6225" s="402"/>
      <c r="Y6225" s="402"/>
      <c r="Z6225" s="402"/>
    </row>
    <row r="6226" spans="23:26" x14ac:dyDescent="0.2">
      <c r="W6226" s="402"/>
      <c r="X6226" s="402"/>
      <c r="Y6226" s="402"/>
      <c r="Z6226" s="402"/>
    </row>
    <row r="6227" spans="23:26" x14ac:dyDescent="0.2">
      <c r="W6227" s="402"/>
      <c r="X6227" s="402"/>
      <c r="Y6227" s="402"/>
      <c r="Z6227" s="402"/>
    </row>
    <row r="6228" spans="23:26" x14ac:dyDescent="0.2">
      <c r="W6228" s="402"/>
      <c r="X6228" s="402"/>
      <c r="Y6228" s="402"/>
      <c r="Z6228" s="402"/>
    </row>
    <row r="6229" spans="23:26" x14ac:dyDescent="0.2">
      <c r="W6229" s="402"/>
      <c r="X6229" s="402"/>
      <c r="Y6229" s="402"/>
      <c r="Z6229" s="402"/>
    </row>
    <row r="6230" spans="23:26" x14ac:dyDescent="0.2">
      <c r="W6230" s="402"/>
      <c r="X6230" s="402"/>
      <c r="Y6230" s="402"/>
      <c r="Z6230" s="402"/>
    </row>
    <row r="6231" spans="23:26" x14ac:dyDescent="0.2">
      <c r="W6231" s="402"/>
      <c r="X6231" s="402"/>
      <c r="Y6231" s="402"/>
      <c r="Z6231" s="402"/>
    </row>
    <row r="6232" spans="23:26" x14ac:dyDescent="0.2">
      <c r="W6232" s="402"/>
      <c r="X6232" s="402"/>
      <c r="Y6232" s="402"/>
      <c r="Z6232" s="402"/>
    </row>
    <row r="6233" spans="23:26" x14ac:dyDescent="0.2">
      <c r="W6233" s="402"/>
      <c r="X6233" s="402"/>
      <c r="Y6233" s="402"/>
      <c r="Z6233" s="402"/>
    </row>
    <row r="6234" spans="23:26" x14ac:dyDescent="0.2">
      <c r="W6234" s="402"/>
      <c r="X6234" s="402"/>
      <c r="Y6234" s="402"/>
      <c r="Z6234" s="402"/>
    </row>
    <row r="6235" spans="23:26" x14ac:dyDescent="0.2">
      <c r="W6235" s="402"/>
      <c r="X6235" s="402"/>
      <c r="Y6235" s="402"/>
      <c r="Z6235" s="402"/>
    </row>
    <row r="6236" spans="23:26" x14ac:dyDescent="0.2">
      <c r="W6236" s="402"/>
      <c r="X6236" s="402"/>
      <c r="Y6236" s="402"/>
      <c r="Z6236" s="402"/>
    </row>
    <row r="6237" spans="23:26" x14ac:dyDescent="0.2">
      <c r="W6237" s="402"/>
      <c r="X6237" s="402"/>
      <c r="Y6237" s="402"/>
      <c r="Z6237" s="402"/>
    </row>
    <row r="6238" spans="23:26" x14ac:dyDescent="0.2">
      <c r="W6238" s="402"/>
      <c r="X6238" s="402"/>
      <c r="Y6238" s="402"/>
      <c r="Z6238" s="402"/>
    </row>
    <row r="6239" spans="23:26" x14ac:dyDescent="0.2">
      <c r="W6239" s="402"/>
      <c r="X6239" s="402"/>
      <c r="Y6239" s="402"/>
      <c r="Z6239" s="402"/>
    </row>
    <row r="6240" spans="23:26" x14ac:dyDescent="0.2">
      <c r="W6240" s="402"/>
      <c r="X6240" s="402"/>
      <c r="Y6240" s="402"/>
      <c r="Z6240" s="402"/>
    </row>
    <row r="6241" spans="23:26" x14ac:dyDescent="0.2">
      <c r="W6241" s="402"/>
      <c r="X6241" s="402"/>
      <c r="Y6241" s="402"/>
      <c r="Z6241" s="402"/>
    </row>
    <row r="6242" spans="23:26" x14ac:dyDescent="0.2">
      <c r="W6242" s="402"/>
      <c r="X6242" s="402"/>
      <c r="Y6242" s="402"/>
      <c r="Z6242" s="402"/>
    </row>
    <row r="6243" spans="23:26" x14ac:dyDescent="0.2">
      <c r="W6243" s="402"/>
      <c r="X6243" s="402"/>
      <c r="Y6243" s="402"/>
      <c r="Z6243" s="402"/>
    </row>
    <row r="6244" spans="23:26" x14ac:dyDescent="0.2">
      <c r="W6244" s="402"/>
      <c r="X6244" s="402"/>
      <c r="Y6244" s="402"/>
      <c r="Z6244" s="402"/>
    </row>
    <row r="6245" spans="23:26" x14ac:dyDescent="0.2">
      <c r="W6245" s="402"/>
      <c r="X6245" s="402"/>
      <c r="Y6245" s="402"/>
      <c r="Z6245" s="402"/>
    </row>
    <row r="6246" spans="23:26" x14ac:dyDescent="0.2">
      <c r="W6246" s="402"/>
      <c r="X6246" s="402"/>
      <c r="Y6246" s="402"/>
      <c r="Z6246" s="402"/>
    </row>
    <row r="6247" spans="23:26" x14ac:dyDescent="0.2">
      <c r="W6247" s="402"/>
      <c r="X6247" s="402"/>
      <c r="Y6247" s="402"/>
      <c r="Z6247" s="402"/>
    </row>
    <row r="6248" spans="23:26" x14ac:dyDescent="0.2">
      <c r="W6248" s="402"/>
      <c r="X6248" s="402"/>
      <c r="Y6248" s="402"/>
      <c r="Z6248" s="402"/>
    </row>
    <row r="6249" spans="23:26" x14ac:dyDescent="0.2">
      <c r="W6249" s="402"/>
      <c r="X6249" s="402"/>
      <c r="Y6249" s="402"/>
      <c r="Z6249" s="402"/>
    </row>
    <row r="6250" spans="23:26" x14ac:dyDescent="0.2">
      <c r="W6250" s="402"/>
      <c r="X6250" s="402"/>
      <c r="Y6250" s="402"/>
      <c r="Z6250" s="402"/>
    </row>
    <row r="6251" spans="23:26" x14ac:dyDescent="0.2">
      <c r="W6251" s="402"/>
      <c r="X6251" s="402"/>
      <c r="Y6251" s="402"/>
      <c r="Z6251" s="402"/>
    </row>
    <row r="6252" spans="23:26" x14ac:dyDescent="0.2">
      <c r="W6252" s="402"/>
      <c r="X6252" s="402"/>
      <c r="Y6252" s="402"/>
      <c r="Z6252" s="402"/>
    </row>
    <row r="6253" spans="23:26" x14ac:dyDescent="0.2">
      <c r="W6253" s="402"/>
      <c r="X6253" s="402"/>
      <c r="Y6253" s="402"/>
      <c r="Z6253" s="402"/>
    </row>
    <row r="6254" spans="23:26" x14ac:dyDescent="0.2">
      <c r="W6254" s="402"/>
      <c r="X6254" s="402"/>
      <c r="Y6254" s="402"/>
      <c r="Z6254" s="402"/>
    </row>
    <row r="6255" spans="23:26" x14ac:dyDescent="0.2">
      <c r="W6255" s="402"/>
      <c r="X6255" s="402"/>
      <c r="Y6255" s="402"/>
      <c r="Z6255" s="402"/>
    </row>
    <row r="6256" spans="23:26" x14ac:dyDescent="0.2">
      <c r="W6256" s="402"/>
      <c r="X6256" s="402"/>
      <c r="Y6256" s="402"/>
      <c r="Z6256" s="402"/>
    </row>
    <row r="6257" spans="23:26" x14ac:dyDescent="0.2">
      <c r="W6257" s="402"/>
      <c r="X6257" s="402"/>
      <c r="Y6257" s="402"/>
      <c r="Z6257" s="402"/>
    </row>
    <row r="6258" spans="23:26" x14ac:dyDescent="0.2">
      <c r="W6258" s="402"/>
      <c r="X6258" s="402"/>
      <c r="Y6258" s="402"/>
      <c r="Z6258" s="402"/>
    </row>
    <row r="6259" spans="23:26" x14ac:dyDescent="0.2">
      <c r="W6259" s="402"/>
      <c r="X6259" s="402"/>
      <c r="Y6259" s="402"/>
      <c r="Z6259" s="402"/>
    </row>
    <row r="6260" spans="23:26" x14ac:dyDescent="0.2">
      <c r="W6260" s="402"/>
      <c r="X6260" s="402"/>
      <c r="Y6260" s="402"/>
      <c r="Z6260" s="402"/>
    </row>
    <row r="6261" spans="23:26" x14ac:dyDescent="0.2">
      <c r="W6261" s="402"/>
      <c r="X6261" s="402"/>
      <c r="Y6261" s="402"/>
      <c r="Z6261" s="402"/>
    </row>
    <row r="6262" spans="23:26" x14ac:dyDescent="0.2">
      <c r="W6262" s="402"/>
      <c r="X6262" s="402"/>
      <c r="Y6262" s="402"/>
      <c r="Z6262" s="402"/>
    </row>
    <row r="6263" spans="23:26" x14ac:dyDescent="0.2">
      <c r="W6263" s="402"/>
      <c r="X6263" s="402"/>
      <c r="Y6263" s="402"/>
      <c r="Z6263" s="402"/>
    </row>
    <row r="6264" spans="23:26" x14ac:dyDescent="0.2">
      <c r="W6264" s="402"/>
      <c r="X6264" s="402"/>
      <c r="Y6264" s="402"/>
      <c r="Z6264" s="402"/>
    </row>
    <row r="6265" spans="23:26" x14ac:dyDescent="0.2">
      <c r="W6265" s="402"/>
      <c r="X6265" s="402"/>
      <c r="Y6265" s="402"/>
      <c r="Z6265" s="402"/>
    </row>
    <row r="6266" spans="23:26" x14ac:dyDescent="0.2">
      <c r="W6266" s="402"/>
      <c r="X6266" s="402"/>
      <c r="Y6266" s="402"/>
      <c r="Z6266" s="402"/>
    </row>
    <row r="6267" spans="23:26" x14ac:dyDescent="0.2">
      <c r="W6267" s="402"/>
      <c r="X6267" s="402"/>
      <c r="Y6267" s="402"/>
      <c r="Z6267" s="402"/>
    </row>
    <row r="6268" spans="23:26" x14ac:dyDescent="0.2">
      <c r="W6268" s="402"/>
      <c r="X6268" s="402"/>
      <c r="Y6268" s="402"/>
      <c r="Z6268" s="402"/>
    </row>
    <row r="6269" spans="23:26" x14ac:dyDescent="0.2">
      <c r="W6269" s="402"/>
      <c r="X6269" s="402"/>
      <c r="Y6269" s="402"/>
      <c r="Z6269" s="402"/>
    </row>
    <row r="6270" spans="23:26" x14ac:dyDescent="0.2">
      <c r="W6270" s="402"/>
      <c r="X6270" s="402"/>
      <c r="Y6270" s="402"/>
      <c r="Z6270" s="402"/>
    </row>
    <row r="6271" spans="23:26" x14ac:dyDescent="0.2">
      <c r="W6271" s="402"/>
      <c r="X6271" s="402"/>
      <c r="Y6271" s="402"/>
      <c r="Z6271" s="402"/>
    </row>
    <row r="6272" spans="23:26" x14ac:dyDescent="0.2">
      <c r="W6272" s="402"/>
      <c r="X6272" s="402"/>
      <c r="Y6272" s="402"/>
      <c r="Z6272" s="402"/>
    </row>
    <row r="6273" spans="23:26" x14ac:dyDescent="0.2">
      <c r="W6273" s="402"/>
      <c r="X6273" s="402"/>
      <c r="Y6273" s="402"/>
      <c r="Z6273" s="402"/>
    </row>
    <row r="6274" spans="23:26" x14ac:dyDescent="0.2">
      <c r="W6274" s="402"/>
      <c r="X6274" s="402"/>
      <c r="Y6274" s="402"/>
      <c r="Z6274" s="402"/>
    </row>
    <row r="6275" spans="23:26" x14ac:dyDescent="0.2">
      <c r="W6275" s="402"/>
      <c r="X6275" s="402"/>
      <c r="Y6275" s="402"/>
      <c r="Z6275" s="402"/>
    </row>
    <row r="6276" spans="23:26" x14ac:dyDescent="0.2">
      <c r="W6276" s="402"/>
      <c r="X6276" s="402"/>
      <c r="Y6276" s="402"/>
      <c r="Z6276" s="402"/>
    </row>
    <row r="6277" spans="23:26" x14ac:dyDescent="0.2">
      <c r="W6277" s="402"/>
      <c r="X6277" s="402"/>
      <c r="Y6277" s="402"/>
      <c r="Z6277" s="402"/>
    </row>
    <row r="6278" spans="23:26" x14ac:dyDescent="0.2">
      <c r="W6278" s="402"/>
      <c r="X6278" s="402"/>
      <c r="Y6278" s="402"/>
      <c r="Z6278" s="402"/>
    </row>
    <row r="6279" spans="23:26" x14ac:dyDescent="0.2">
      <c r="W6279" s="402"/>
      <c r="X6279" s="402"/>
      <c r="Y6279" s="402"/>
      <c r="Z6279" s="402"/>
    </row>
    <row r="6280" spans="23:26" x14ac:dyDescent="0.2">
      <c r="W6280" s="402"/>
      <c r="X6280" s="402"/>
      <c r="Y6280" s="402"/>
      <c r="Z6280" s="402"/>
    </row>
    <row r="6281" spans="23:26" x14ac:dyDescent="0.2">
      <c r="W6281" s="402"/>
      <c r="X6281" s="402"/>
      <c r="Y6281" s="402"/>
      <c r="Z6281" s="402"/>
    </row>
    <row r="6282" spans="23:26" x14ac:dyDescent="0.2">
      <c r="W6282" s="402"/>
      <c r="X6282" s="402"/>
      <c r="Y6282" s="402"/>
      <c r="Z6282" s="402"/>
    </row>
    <row r="6283" spans="23:26" x14ac:dyDescent="0.2">
      <c r="W6283" s="402"/>
      <c r="X6283" s="402"/>
      <c r="Y6283" s="402"/>
      <c r="Z6283" s="402"/>
    </row>
    <row r="6284" spans="23:26" x14ac:dyDescent="0.2">
      <c r="W6284" s="402"/>
      <c r="X6284" s="402"/>
      <c r="Y6284" s="402"/>
      <c r="Z6284" s="402"/>
    </row>
    <row r="6285" spans="23:26" x14ac:dyDescent="0.2">
      <c r="W6285" s="402"/>
      <c r="X6285" s="402"/>
      <c r="Y6285" s="402"/>
      <c r="Z6285" s="402"/>
    </row>
    <row r="6286" spans="23:26" x14ac:dyDescent="0.2">
      <c r="W6286" s="402"/>
      <c r="X6286" s="402"/>
      <c r="Y6286" s="402"/>
      <c r="Z6286" s="402"/>
    </row>
    <row r="6287" spans="23:26" x14ac:dyDescent="0.2">
      <c r="W6287" s="402"/>
      <c r="X6287" s="402"/>
      <c r="Y6287" s="402"/>
      <c r="Z6287" s="402"/>
    </row>
    <row r="6288" spans="23:26" x14ac:dyDescent="0.2">
      <c r="W6288" s="402"/>
      <c r="X6288" s="402"/>
      <c r="Y6288" s="402"/>
      <c r="Z6288" s="402"/>
    </row>
    <row r="6289" spans="23:26" x14ac:dyDescent="0.2">
      <c r="W6289" s="402"/>
      <c r="X6289" s="402"/>
      <c r="Y6289" s="402"/>
      <c r="Z6289" s="402"/>
    </row>
    <row r="6290" spans="23:26" x14ac:dyDescent="0.2">
      <c r="W6290" s="402"/>
      <c r="X6290" s="402"/>
      <c r="Y6290" s="402"/>
      <c r="Z6290" s="402"/>
    </row>
    <row r="6291" spans="23:26" x14ac:dyDescent="0.2">
      <c r="W6291" s="402"/>
      <c r="X6291" s="402"/>
      <c r="Y6291" s="402"/>
      <c r="Z6291" s="402"/>
    </row>
    <row r="6292" spans="23:26" x14ac:dyDescent="0.2">
      <c r="W6292" s="402"/>
      <c r="X6292" s="402"/>
      <c r="Y6292" s="402"/>
      <c r="Z6292" s="402"/>
    </row>
    <row r="6293" spans="23:26" x14ac:dyDescent="0.2">
      <c r="W6293" s="402"/>
      <c r="X6293" s="402"/>
      <c r="Y6293" s="402"/>
      <c r="Z6293" s="402"/>
    </row>
    <row r="6294" spans="23:26" x14ac:dyDescent="0.2">
      <c r="W6294" s="402"/>
      <c r="X6294" s="402"/>
      <c r="Y6294" s="402"/>
      <c r="Z6294" s="402"/>
    </row>
    <row r="6295" spans="23:26" x14ac:dyDescent="0.2">
      <c r="W6295" s="402"/>
      <c r="X6295" s="402"/>
      <c r="Y6295" s="402"/>
      <c r="Z6295" s="402"/>
    </row>
    <row r="6296" spans="23:26" x14ac:dyDescent="0.2">
      <c r="W6296" s="402"/>
      <c r="X6296" s="402"/>
      <c r="Y6296" s="402"/>
      <c r="Z6296" s="402"/>
    </row>
    <row r="6297" spans="23:26" x14ac:dyDescent="0.2">
      <c r="W6297" s="402"/>
      <c r="X6297" s="402"/>
      <c r="Y6297" s="402"/>
      <c r="Z6297" s="402"/>
    </row>
    <row r="6298" spans="23:26" x14ac:dyDescent="0.2">
      <c r="W6298" s="402"/>
      <c r="X6298" s="402"/>
      <c r="Y6298" s="402"/>
      <c r="Z6298" s="402"/>
    </row>
    <row r="6299" spans="23:26" x14ac:dyDescent="0.2">
      <c r="W6299" s="402"/>
      <c r="X6299" s="402"/>
      <c r="Y6299" s="402"/>
      <c r="Z6299" s="402"/>
    </row>
    <row r="6300" spans="23:26" x14ac:dyDescent="0.2">
      <c r="W6300" s="402"/>
      <c r="X6300" s="402"/>
      <c r="Y6300" s="402"/>
      <c r="Z6300" s="402"/>
    </row>
    <row r="6301" spans="23:26" x14ac:dyDescent="0.2">
      <c r="W6301" s="402"/>
      <c r="X6301" s="402"/>
      <c r="Y6301" s="402"/>
      <c r="Z6301" s="402"/>
    </row>
    <row r="6302" spans="23:26" x14ac:dyDescent="0.2">
      <c r="W6302" s="402"/>
      <c r="X6302" s="402"/>
      <c r="Y6302" s="402"/>
      <c r="Z6302" s="402"/>
    </row>
    <row r="6303" spans="23:26" x14ac:dyDescent="0.2">
      <c r="W6303" s="402"/>
      <c r="X6303" s="402"/>
      <c r="Y6303" s="402"/>
      <c r="Z6303" s="402"/>
    </row>
    <row r="6304" spans="23:26" x14ac:dyDescent="0.2">
      <c r="W6304" s="402"/>
      <c r="X6304" s="402"/>
      <c r="Y6304" s="402"/>
      <c r="Z6304" s="402"/>
    </row>
    <row r="6305" spans="23:26" x14ac:dyDescent="0.2">
      <c r="W6305" s="402"/>
      <c r="X6305" s="402"/>
      <c r="Y6305" s="402"/>
      <c r="Z6305" s="402"/>
    </row>
    <row r="6306" spans="23:26" x14ac:dyDescent="0.2">
      <c r="W6306" s="402"/>
      <c r="X6306" s="402"/>
      <c r="Y6306" s="402"/>
      <c r="Z6306" s="402"/>
    </row>
    <row r="6307" spans="23:26" x14ac:dyDescent="0.2">
      <c r="W6307" s="402"/>
      <c r="X6307" s="402"/>
      <c r="Y6307" s="402"/>
      <c r="Z6307" s="402"/>
    </row>
    <row r="6308" spans="23:26" x14ac:dyDescent="0.2">
      <c r="W6308" s="402"/>
      <c r="X6308" s="402"/>
      <c r="Y6308" s="402"/>
      <c r="Z6308" s="402"/>
    </row>
    <row r="6309" spans="23:26" x14ac:dyDescent="0.2">
      <c r="W6309" s="402"/>
      <c r="X6309" s="402"/>
      <c r="Y6309" s="402"/>
      <c r="Z6309" s="402"/>
    </row>
    <row r="6310" spans="23:26" x14ac:dyDescent="0.2">
      <c r="W6310" s="402"/>
      <c r="X6310" s="402"/>
      <c r="Y6310" s="402"/>
      <c r="Z6310" s="402"/>
    </row>
    <row r="6311" spans="23:26" x14ac:dyDescent="0.2">
      <c r="W6311" s="402"/>
      <c r="X6311" s="402"/>
      <c r="Y6311" s="402"/>
      <c r="Z6311" s="402"/>
    </row>
    <row r="6312" spans="23:26" x14ac:dyDescent="0.2">
      <c r="W6312" s="402"/>
      <c r="X6312" s="402"/>
      <c r="Y6312" s="402"/>
      <c r="Z6312" s="402"/>
    </row>
    <row r="6313" spans="23:26" x14ac:dyDescent="0.2">
      <c r="W6313" s="402"/>
      <c r="X6313" s="402"/>
      <c r="Y6313" s="402"/>
      <c r="Z6313" s="402"/>
    </row>
    <row r="6314" spans="23:26" x14ac:dyDescent="0.2">
      <c r="W6314" s="402"/>
      <c r="X6314" s="402"/>
      <c r="Y6314" s="402"/>
      <c r="Z6314" s="402"/>
    </row>
    <row r="6315" spans="23:26" x14ac:dyDescent="0.2">
      <c r="W6315" s="402"/>
      <c r="X6315" s="402"/>
      <c r="Y6315" s="402"/>
      <c r="Z6315" s="402"/>
    </row>
    <row r="6316" spans="23:26" x14ac:dyDescent="0.2">
      <c r="W6316" s="402"/>
      <c r="X6316" s="402"/>
      <c r="Y6316" s="402"/>
      <c r="Z6316" s="402"/>
    </row>
    <row r="6317" spans="23:26" x14ac:dyDescent="0.2">
      <c r="W6317" s="402"/>
      <c r="X6317" s="402"/>
      <c r="Y6317" s="402"/>
      <c r="Z6317" s="402"/>
    </row>
    <row r="6318" spans="23:26" x14ac:dyDescent="0.2">
      <c r="W6318" s="402"/>
      <c r="X6318" s="402"/>
      <c r="Y6318" s="402"/>
      <c r="Z6318" s="402"/>
    </row>
    <row r="6319" spans="23:26" x14ac:dyDescent="0.2">
      <c r="W6319" s="402"/>
      <c r="X6319" s="402"/>
      <c r="Y6319" s="402"/>
      <c r="Z6319" s="402"/>
    </row>
    <row r="6320" spans="23:26" x14ac:dyDescent="0.2">
      <c r="W6320" s="402"/>
      <c r="X6320" s="402"/>
      <c r="Y6320" s="402"/>
      <c r="Z6320" s="402"/>
    </row>
    <row r="6321" spans="23:26" x14ac:dyDescent="0.2">
      <c r="W6321" s="402"/>
      <c r="X6321" s="402"/>
      <c r="Y6321" s="402"/>
      <c r="Z6321" s="402"/>
    </row>
    <row r="6322" spans="23:26" x14ac:dyDescent="0.2">
      <c r="W6322" s="402"/>
      <c r="X6322" s="402"/>
      <c r="Y6322" s="402"/>
      <c r="Z6322" s="402"/>
    </row>
    <row r="6323" spans="23:26" x14ac:dyDescent="0.2">
      <c r="W6323" s="402"/>
      <c r="X6323" s="402"/>
      <c r="Y6323" s="402"/>
      <c r="Z6323" s="402"/>
    </row>
    <row r="6324" spans="23:26" x14ac:dyDescent="0.2">
      <c r="W6324" s="402"/>
      <c r="X6324" s="402"/>
      <c r="Y6324" s="402"/>
      <c r="Z6324" s="402"/>
    </row>
    <row r="6325" spans="23:26" x14ac:dyDescent="0.2">
      <c r="W6325" s="402"/>
      <c r="X6325" s="402"/>
      <c r="Y6325" s="402"/>
      <c r="Z6325" s="402"/>
    </row>
    <row r="6326" spans="23:26" x14ac:dyDescent="0.2">
      <c r="W6326" s="402"/>
      <c r="X6326" s="402"/>
      <c r="Y6326" s="402"/>
      <c r="Z6326" s="402"/>
    </row>
    <row r="6327" spans="23:26" x14ac:dyDescent="0.2">
      <c r="W6327" s="402"/>
      <c r="X6327" s="402"/>
      <c r="Y6327" s="402"/>
      <c r="Z6327" s="402"/>
    </row>
    <row r="6328" spans="23:26" x14ac:dyDescent="0.2">
      <c r="W6328" s="402"/>
      <c r="X6328" s="402"/>
      <c r="Y6328" s="402"/>
      <c r="Z6328" s="402"/>
    </row>
    <row r="6329" spans="23:26" x14ac:dyDescent="0.2">
      <c r="W6329" s="402"/>
      <c r="X6329" s="402"/>
      <c r="Y6329" s="402"/>
      <c r="Z6329" s="402"/>
    </row>
    <row r="6330" spans="23:26" x14ac:dyDescent="0.2">
      <c r="W6330" s="402"/>
      <c r="X6330" s="402"/>
      <c r="Y6330" s="402"/>
      <c r="Z6330" s="402"/>
    </row>
    <row r="6331" spans="23:26" x14ac:dyDescent="0.2">
      <c r="W6331" s="402"/>
      <c r="X6331" s="402"/>
      <c r="Y6331" s="402"/>
      <c r="Z6331" s="402"/>
    </row>
    <row r="6332" spans="23:26" x14ac:dyDescent="0.2">
      <c r="W6332" s="402"/>
      <c r="X6332" s="402"/>
      <c r="Y6332" s="402"/>
      <c r="Z6332" s="402"/>
    </row>
    <row r="6333" spans="23:26" x14ac:dyDescent="0.2">
      <c r="W6333" s="402"/>
      <c r="X6333" s="402"/>
      <c r="Y6333" s="402"/>
      <c r="Z6333" s="402"/>
    </row>
    <row r="6334" spans="23:26" x14ac:dyDescent="0.2">
      <c r="W6334" s="402"/>
      <c r="X6334" s="402"/>
      <c r="Y6334" s="402"/>
      <c r="Z6334" s="402"/>
    </row>
    <row r="6335" spans="23:26" x14ac:dyDescent="0.2">
      <c r="W6335" s="402"/>
      <c r="X6335" s="402"/>
      <c r="Y6335" s="402"/>
      <c r="Z6335" s="402"/>
    </row>
    <row r="6336" spans="23:26" x14ac:dyDescent="0.2">
      <c r="W6336" s="402"/>
      <c r="X6336" s="402"/>
      <c r="Y6336" s="402"/>
      <c r="Z6336" s="402"/>
    </row>
    <row r="6337" spans="23:26" x14ac:dyDescent="0.2">
      <c r="W6337" s="402"/>
      <c r="X6337" s="402"/>
      <c r="Y6337" s="402"/>
      <c r="Z6337" s="402"/>
    </row>
    <row r="6338" spans="23:26" x14ac:dyDescent="0.2">
      <c r="W6338" s="402"/>
      <c r="X6338" s="402"/>
      <c r="Y6338" s="402"/>
      <c r="Z6338" s="402"/>
    </row>
    <row r="6339" spans="23:26" x14ac:dyDescent="0.2">
      <c r="W6339" s="402"/>
      <c r="X6339" s="402"/>
      <c r="Y6339" s="402"/>
      <c r="Z6339" s="402"/>
    </row>
    <row r="6340" spans="23:26" x14ac:dyDescent="0.2">
      <c r="W6340" s="402"/>
      <c r="X6340" s="402"/>
      <c r="Y6340" s="402"/>
      <c r="Z6340" s="402"/>
    </row>
    <row r="6341" spans="23:26" x14ac:dyDescent="0.2">
      <c r="W6341" s="402"/>
      <c r="X6341" s="402"/>
      <c r="Y6341" s="402"/>
      <c r="Z6341" s="402"/>
    </row>
    <row r="6342" spans="23:26" x14ac:dyDescent="0.2">
      <c r="W6342" s="402"/>
      <c r="X6342" s="402"/>
      <c r="Y6342" s="402"/>
      <c r="Z6342" s="402"/>
    </row>
    <row r="6343" spans="23:26" x14ac:dyDescent="0.2">
      <c r="W6343" s="402"/>
      <c r="X6343" s="402"/>
      <c r="Y6343" s="402"/>
      <c r="Z6343" s="402"/>
    </row>
    <row r="6344" spans="23:26" x14ac:dyDescent="0.2">
      <c r="W6344" s="402"/>
      <c r="X6344" s="402"/>
      <c r="Y6344" s="402"/>
      <c r="Z6344" s="402"/>
    </row>
    <row r="6345" spans="23:26" x14ac:dyDescent="0.2">
      <c r="W6345" s="402"/>
      <c r="X6345" s="402"/>
      <c r="Y6345" s="402"/>
      <c r="Z6345" s="402"/>
    </row>
    <row r="6346" spans="23:26" x14ac:dyDescent="0.2">
      <c r="W6346" s="402"/>
      <c r="X6346" s="402"/>
      <c r="Y6346" s="402"/>
      <c r="Z6346" s="402"/>
    </row>
    <row r="6347" spans="23:26" x14ac:dyDescent="0.2">
      <c r="W6347" s="402"/>
      <c r="X6347" s="402"/>
      <c r="Y6347" s="402"/>
      <c r="Z6347" s="402"/>
    </row>
    <row r="6348" spans="23:26" x14ac:dyDescent="0.2">
      <c r="W6348" s="402"/>
      <c r="X6348" s="402"/>
      <c r="Y6348" s="402"/>
      <c r="Z6348" s="402"/>
    </row>
    <row r="6349" spans="23:26" x14ac:dyDescent="0.2">
      <c r="W6349" s="402"/>
      <c r="X6349" s="402"/>
      <c r="Y6349" s="402"/>
      <c r="Z6349" s="402"/>
    </row>
    <row r="6350" spans="23:26" x14ac:dyDescent="0.2">
      <c r="W6350" s="402"/>
      <c r="X6350" s="402"/>
      <c r="Y6350" s="402"/>
      <c r="Z6350" s="402"/>
    </row>
    <row r="6351" spans="23:26" x14ac:dyDescent="0.2">
      <c r="W6351" s="402"/>
      <c r="X6351" s="402"/>
      <c r="Y6351" s="402"/>
      <c r="Z6351" s="402"/>
    </row>
    <row r="6352" spans="23:26" x14ac:dyDescent="0.2">
      <c r="W6352" s="402"/>
      <c r="X6352" s="402"/>
      <c r="Y6352" s="402"/>
      <c r="Z6352" s="402"/>
    </row>
    <row r="6353" spans="23:26" x14ac:dyDescent="0.2">
      <c r="W6353" s="402"/>
      <c r="X6353" s="402"/>
      <c r="Y6353" s="402"/>
      <c r="Z6353" s="402"/>
    </row>
    <row r="6354" spans="23:26" x14ac:dyDescent="0.2">
      <c r="W6354" s="402"/>
      <c r="X6354" s="402"/>
      <c r="Y6354" s="402"/>
      <c r="Z6354" s="402"/>
    </row>
    <row r="6355" spans="23:26" x14ac:dyDescent="0.2">
      <c r="W6355" s="402"/>
      <c r="X6355" s="402"/>
      <c r="Y6355" s="402"/>
      <c r="Z6355" s="402"/>
    </row>
    <row r="6356" spans="23:26" x14ac:dyDescent="0.2">
      <c r="W6356" s="402"/>
      <c r="X6356" s="402"/>
      <c r="Y6356" s="402"/>
      <c r="Z6356" s="402"/>
    </row>
    <row r="6357" spans="23:26" x14ac:dyDescent="0.2">
      <c r="W6357" s="402"/>
      <c r="X6357" s="402"/>
      <c r="Y6357" s="402"/>
      <c r="Z6357" s="402"/>
    </row>
    <row r="6358" spans="23:26" x14ac:dyDescent="0.2">
      <c r="W6358" s="402"/>
      <c r="X6358" s="402"/>
      <c r="Y6358" s="402"/>
      <c r="Z6358" s="402"/>
    </row>
    <row r="6359" spans="23:26" x14ac:dyDescent="0.2">
      <c r="W6359" s="402"/>
      <c r="X6359" s="402"/>
      <c r="Y6359" s="402"/>
      <c r="Z6359" s="402"/>
    </row>
    <row r="6360" spans="23:26" x14ac:dyDescent="0.2">
      <c r="W6360" s="402"/>
      <c r="X6360" s="402"/>
      <c r="Y6360" s="402"/>
      <c r="Z6360" s="402"/>
    </row>
    <row r="6361" spans="23:26" x14ac:dyDescent="0.2">
      <c r="W6361" s="402"/>
      <c r="X6361" s="402"/>
      <c r="Y6361" s="402"/>
      <c r="Z6361" s="402"/>
    </row>
    <row r="6362" spans="23:26" x14ac:dyDescent="0.2">
      <c r="W6362" s="402"/>
      <c r="X6362" s="402"/>
      <c r="Y6362" s="402"/>
      <c r="Z6362" s="402"/>
    </row>
    <row r="6363" spans="23:26" x14ac:dyDescent="0.2">
      <c r="W6363" s="402"/>
      <c r="X6363" s="402"/>
      <c r="Y6363" s="402"/>
      <c r="Z6363" s="402"/>
    </row>
    <row r="6364" spans="23:26" x14ac:dyDescent="0.2">
      <c r="W6364" s="402"/>
      <c r="X6364" s="402"/>
      <c r="Y6364" s="402"/>
      <c r="Z6364" s="402"/>
    </row>
    <row r="6365" spans="23:26" x14ac:dyDescent="0.2">
      <c r="W6365" s="402"/>
      <c r="X6365" s="402"/>
      <c r="Y6365" s="402"/>
      <c r="Z6365" s="402"/>
    </row>
    <row r="6366" spans="23:26" x14ac:dyDescent="0.2">
      <c r="W6366" s="402"/>
      <c r="X6366" s="402"/>
      <c r="Y6366" s="402"/>
      <c r="Z6366" s="402"/>
    </row>
    <row r="6367" spans="23:26" x14ac:dyDescent="0.2">
      <c r="W6367" s="402"/>
      <c r="X6367" s="402"/>
      <c r="Y6367" s="402"/>
      <c r="Z6367" s="402"/>
    </row>
    <row r="6368" spans="23:26" x14ac:dyDescent="0.2">
      <c r="W6368" s="402"/>
      <c r="X6368" s="402"/>
      <c r="Y6368" s="402"/>
      <c r="Z6368" s="402"/>
    </row>
    <row r="6369" spans="23:26" x14ac:dyDescent="0.2">
      <c r="W6369" s="402"/>
      <c r="X6369" s="402"/>
      <c r="Y6369" s="402"/>
      <c r="Z6369" s="402"/>
    </row>
    <row r="6370" spans="23:26" x14ac:dyDescent="0.2">
      <c r="W6370" s="402"/>
      <c r="X6370" s="402"/>
      <c r="Y6370" s="402"/>
      <c r="Z6370" s="402"/>
    </row>
    <row r="6371" spans="23:26" x14ac:dyDescent="0.2">
      <c r="W6371" s="402"/>
      <c r="X6371" s="402"/>
      <c r="Y6371" s="402"/>
      <c r="Z6371" s="402"/>
    </row>
    <row r="6372" spans="23:26" x14ac:dyDescent="0.2">
      <c r="W6372" s="402"/>
      <c r="X6372" s="402"/>
      <c r="Y6372" s="402"/>
      <c r="Z6372" s="402"/>
    </row>
    <row r="6373" spans="23:26" x14ac:dyDescent="0.2">
      <c r="W6373" s="402"/>
      <c r="X6373" s="402"/>
      <c r="Y6373" s="402"/>
      <c r="Z6373" s="402"/>
    </row>
    <row r="6374" spans="23:26" x14ac:dyDescent="0.2">
      <c r="W6374" s="402"/>
      <c r="X6374" s="402"/>
      <c r="Y6374" s="402"/>
      <c r="Z6374" s="402"/>
    </row>
    <row r="6375" spans="23:26" x14ac:dyDescent="0.2">
      <c r="W6375" s="402"/>
      <c r="X6375" s="402"/>
      <c r="Y6375" s="402"/>
      <c r="Z6375" s="402"/>
    </row>
    <row r="6376" spans="23:26" x14ac:dyDescent="0.2">
      <c r="W6376" s="402"/>
      <c r="X6376" s="402"/>
      <c r="Y6376" s="402"/>
      <c r="Z6376" s="402"/>
    </row>
    <row r="6377" spans="23:26" x14ac:dyDescent="0.2">
      <c r="W6377" s="402"/>
      <c r="X6377" s="402"/>
      <c r="Y6377" s="402"/>
      <c r="Z6377" s="402"/>
    </row>
    <row r="6378" spans="23:26" x14ac:dyDescent="0.2">
      <c r="W6378" s="402"/>
      <c r="X6378" s="402"/>
      <c r="Y6378" s="402"/>
      <c r="Z6378" s="402"/>
    </row>
    <row r="6379" spans="23:26" x14ac:dyDescent="0.2">
      <c r="W6379" s="402"/>
      <c r="X6379" s="402"/>
      <c r="Y6379" s="402"/>
      <c r="Z6379" s="402"/>
    </row>
    <row r="6380" spans="23:26" x14ac:dyDescent="0.2">
      <c r="W6380" s="402"/>
      <c r="X6380" s="402"/>
      <c r="Y6380" s="402"/>
      <c r="Z6380" s="402"/>
    </row>
    <row r="6381" spans="23:26" x14ac:dyDescent="0.2">
      <c r="W6381" s="402"/>
      <c r="X6381" s="402"/>
      <c r="Y6381" s="402"/>
      <c r="Z6381" s="402"/>
    </row>
    <row r="6382" spans="23:26" x14ac:dyDescent="0.2">
      <c r="W6382" s="402"/>
      <c r="X6382" s="402"/>
      <c r="Y6382" s="402"/>
      <c r="Z6382" s="402"/>
    </row>
    <row r="6383" spans="23:26" x14ac:dyDescent="0.2">
      <c r="W6383" s="402"/>
      <c r="X6383" s="402"/>
      <c r="Y6383" s="402"/>
      <c r="Z6383" s="402"/>
    </row>
    <row r="6384" spans="23:26" x14ac:dyDescent="0.2">
      <c r="W6384" s="402"/>
      <c r="X6384" s="402"/>
      <c r="Y6384" s="402"/>
      <c r="Z6384" s="402"/>
    </row>
    <row r="6385" spans="23:26" x14ac:dyDescent="0.2">
      <c r="W6385" s="402"/>
      <c r="X6385" s="402"/>
      <c r="Y6385" s="402"/>
      <c r="Z6385" s="402"/>
    </row>
    <row r="6386" spans="23:26" x14ac:dyDescent="0.2">
      <c r="W6386" s="402"/>
      <c r="X6386" s="402"/>
      <c r="Y6386" s="402"/>
      <c r="Z6386" s="402"/>
    </row>
    <row r="6387" spans="23:26" x14ac:dyDescent="0.2">
      <c r="W6387" s="402"/>
      <c r="X6387" s="402"/>
      <c r="Y6387" s="402"/>
      <c r="Z6387" s="402"/>
    </row>
    <row r="6388" spans="23:26" x14ac:dyDescent="0.2">
      <c r="W6388" s="402"/>
      <c r="X6388" s="402"/>
      <c r="Y6388" s="402"/>
      <c r="Z6388" s="402"/>
    </row>
    <row r="6389" spans="23:26" x14ac:dyDescent="0.2">
      <c r="W6389" s="402"/>
      <c r="X6389" s="402"/>
      <c r="Y6389" s="402"/>
      <c r="Z6389" s="402"/>
    </row>
    <row r="6390" spans="23:26" x14ac:dyDescent="0.2">
      <c r="W6390" s="402"/>
      <c r="X6390" s="402"/>
      <c r="Y6390" s="402"/>
      <c r="Z6390" s="402"/>
    </row>
    <row r="6391" spans="23:26" x14ac:dyDescent="0.2">
      <c r="W6391" s="402"/>
      <c r="X6391" s="402"/>
      <c r="Y6391" s="402"/>
      <c r="Z6391" s="402"/>
    </row>
    <row r="6392" spans="23:26" x14ac:dyDescent="0.2">
      <c r="W6392" s="402"/>
      <c r="X6392" s="402"/>
      <c r="Y6392" s="402"/>
      <c r="Z6392" s="402"/>
    </row>
    <row r="6393" spans="23:26" x14ac:dyDescent="0.2">
      <c r="W6393" s="402"/>
      <c r="X6393" s="402"/>
      <c r="Y6393" s="402"/>
      <c r="Z6393" s="402"/>
    </row>
    <row r="6394" spans="23:26" x14ac:dyDescent="0.2">
      <c r="W6394" s="402"/>
      <c r="X6394" s="402"/>
      <c r="Y6394" s="402"/>
      <c r="Z6394" s="402"/>
    </row>
    <row r="6395" spans="23:26" x14ac:dyDescent="0.2">
      <c r="W6395" s="402"/>
      <c r="X6395" s="402"/>
      <c r="Y6395" s="402"/>
      <c r="Z6395" s="402"/>
    </row>
    <row r="6396" spans="23:26" x14ac:dyDescent="0.2">
      <c r="W6396" s="402"/>
      <c r="X6396" s="402"/>
      <c r="Y6396" s="402"/>
      <c r="Z6396" s="402"/>
    </row>
    <row r="6397" spans="23:26" x14ac:dyDescent="0.2">
      <c r="W6397" s="402"/>
      <c r="X6397" s="402"/>
      <c r="Y6397" s="402"/>
      <c r="Z6397" s="402"/>
    </row>
    <row r="6398" spans="23:26" x14ac:dyDescent="0.2">
      <c r="W6398" s="402"/>
      <c r="X6398" s="402"/>
      <c r="Y6398" s="402"/>
      <c r="Z6398" s="402"/>
    </row>
    <row r="6399" spans="23:26" x14ac:dyDescent="0.2">
      <c r="W6399" s="402"/>
      <c r="X6399" s="402"/>
      <c r="Y6399" s="402"/>
      <c r="Z6399" s="402"/>
    </row>
    <row r="6400" spans="23:26" x14ac:dyDescent="0.2">
      <c r="W6400" s="402"/>
      <c r="X6400" s="402"/>
      <c r="Y6400" s="402"/>
      <c r="Z6400" s="402"/>
    </row>
    <row r="6401" spans="23:26" x14ac:dyDescent="0.2">
      <c r="W6401" s="402"/>
      <c r="X6401" s="402"/>
      <c r="Y6401" s="402"/>
      <c r="Z6401" s="402"/>
    </row>
    <row r="6402" spans="23:26" x14ac:dyDescent="0.2">
      <c r="W6402" s="402"/>
      <c r="X6402" s="402"/>
      <c r="Y6402" s="402"/>
      <c r="Z6402" s="402"/>
    </row>
    <row r="6403" spans="23:26" x14ac:dyDescent="0.2">
      <c r="W6403" s="402"/>
      <c r="X6403" s="402"/>
      <c r="Y6403" s="402"/>
      <c r="Z6403" s="402"/>
    </row>
    <row r="6404" spans="23:26" x14ac:dyDescent="0.2">
      <c r="W6404" s="402"/>
      <c r="X6404" s="402"/>
      <c r="Y6404" s="402"/>
      <c r="Z6404" s="402"/>
    </row>
    <row r="6405" spans="23:26" x14ac:dyDescent="0.2">
      <c r="W6405" s="402"/>
      <c r="X6405" s="402"/>
      <c r="Y6405" s="402"/>
      <c r="Z6405" s="402"/>
    </row>
    <row r="6406" spans="23:26" x14ac:dyDescent="0.2">
      <c r="W6406" s="402"/>
      <c r="X6406" s="402"/>
      <c r="Y6406" s="402"/>
      <c r="Z6406" s="402"/>
    </row>
    <row r="6407" spans="23:26" x14ac:dyDescent="0.2">
      <c r="W6407" s="402"/>
      <c r="X6407" s="402"/>
      <c r="Y6407" s="402"/>
      <c r="Z6407" s="402"/>
    </row>
    <row r="6408" spans="23:26" x14ac:dyDescent="0.2">
      <c r="W6408" s="402"/>
      <c r="X6408" s="402"/>
      <c r="Y6408" s="402"/>
      <c r="Z6408" s="402"/>
    </row>
    <row r="6409" spans="23:26" x14ac:dyDescent="0.2">
      <c r="W6409" s="402"/>
      <c r="X6409" s="402"/>
      <c r="Y6409" s="402"/>
      <c r="Z6409" s="402"/>
    </row>
    <row r="6410" spans="23:26" x14ac:dyDescent="0.2">
      <c r="W6410" s="402"/>
      <c r="X6410" s="402"/>
      <c r="Y6410" s="402"/>
      <c r="Z6410" s="402"/>
    </row>
    <row r="6411" spans="23:26" x14ac:dyDescent="0.2">
      <c r="W6411" s="402"/>
      <c r="X6411" s="402"/>
      <c r="Y6411" s="402"/>
      <c r="Z6411" s="402"/>
    </row>
    <row r="6412" spans="23:26" x14ac:dyDescent="0.2">
      <c r="W6412" s="402"/>
      <c r="X6412" s="402"/>
      <c r="Y6412" s="402"/>
      <c r="Z6412" s="402"/>
    </row>
    <row r="6413" spans="23:26" x14ac:dyDescent="0.2">
      <c r="W6413" s="402"/>
      <c r="X6413" s="402"/>
      <c r="Y6413" s="402"/>
      <c r="Z6413" s="402"/>
    </row>
    <row r="6414" spans="23:26" x14ac:dyDescent="0.2">
      <c r="W6414" s="402"/>
      <c r="X6414" s="402"/>
      <c r="Y6414" s="402"/>
      <c r="Z6414" s="402"/>
    </row>
    <row r="6415" spans="23:26" x14ac:dyDescent="0.2">
      <c r="W6415" s="402"/>
      <c r="X6415" s="402"/>
      <c r="Y6415" s="402"/>
      <c r="Z6415" s="402"/>
    </row>
    <row r="6416" spans="23:26" x14ac:dyDescent="0.2">
      <c r="W6416" s="402"/>
      <c r="X6416" s="402"/>
      <c r="Y6416" s="402"/>
      <c r="Z6416" s="402"/>
    </row>
    <row r="6417" spans="23:26" x14ac:dyDescent="0.2">
      <c r="W6417" s="402"/>
      <c r="X6417" s="402"/>
      <c r="Y6417" s="402"/>
      <c r="Z6417" s="402"/>
    </row>
    <row r="6418" spans="23:26" x14ac:dyDescent="0.2">
      <c r="W6418" s="402"/>
      <c r="X6418" s="402"/>
      <c r="Y6418" s="402"/>
      <c r="Z6418" s="402"/>
    </row>
    <row r="6419" spans="23:26" x14ac:dyDescent="0.2">
      <c r="W6419" s="402"/>
      <c r="X6419" s="402"/>
      <c r="Y6419" s="402"/>
      <c r="Z6419" s="402"/>
    </row>
    <row r="6420" spans="23:26" x14ac:dyDescent="0.2">
      <c r="W6420" s="402"/>
      <c r="X6420" s="402"/>
      <c r="Y6420" s="402"/>
      <c r="Z6420" s="402"/>
    </row>
    <row r="6421" spans="23:26" x14ac:dyDescent="0.2">
      <c r="W6421" s="402"/>
      <c r="X6421" s="402"/>
      <c r="Y6421" s="402"/>
      <c r="Z6421" s="402"/>
    </row>
    <row r="6422" spans="23:26" x14ac:dyDescent="0.2">
      <c r="W6422" s="402"/>
      <c r="X6422" s="402"/>
      <c r="Y6422" s="402"/>
      <c r="Z6422" s="402"/>
    </row>
    <row r="6423" spans="23:26" x14ac:dyDescent="0.2">
      <c r="W6423" s="402"/>
      <c r="X6423" s="402"/>
      <c r="Y6423" s="402"/>
      <c r="Z6423" s="402"/>
    </row>
    <row r="6424" spans="23:26" x14ac:dyDescent="0.2">
      <c r="W6424" s="402"/>
      <c r="X6424" s="402"/>
      <c r="Y6424" s="402"/>
      <c r="Z6424" s="402"/>
    </row>
    <row r="6425" spans="23:26" x14ac:dyDescent="0.2">
      <c r="W6425" s="402"/>
      <c r="X6425" s="402"/>
      <c r="Y6425" s="402"/>
      <c r="Z6425" s="402"/>
    </row>
    <row r="6426" spans="23:26" x14ac:dyDescent="0.2">
      <c r="W6426" s="402"/>
      <c r="X6426" s="402"/>
      <c r="Y6426" s="402"/>
      <c r="Z6426" s="402"/>
    </row>
    <row r="6427" spans="23:26" x14ac:dyDescent="0.2">
      <c r="W6427" s="402"/>
      <c r="X6427" s="402"/>
      <c r="Y6427" s="402"/>
      <c r="Z6427" s="402"/>
    </row>
    <row r="6428" spans="23:26" x14ac:dyDescent="0.2">
      <c r="W6428" s="402"/>
      <c r="X6428" s="402"/>
      <c r="Y6428" s="402"/>
      <c r="Z6428" s="402"/>
    </row>
    <row r="6429" spans="23:26" x14ac:dyDescent="0.2">
      <c r="W6429" s="402"/>
      <c r="X6429" s="402"/>
      <c r="Y6429" s="402"/>
      <c r="Z6429" s="402"/>
    </row>
    <row r="6430" spans="23:26" x14ac:dyDescent="0.2">
      <c r="W6430" s="402"/>
      <c r="X6430" s="402"/>
      <c r="Y6430" s="402"/>
      <c r="Z6430" s="402"/>
    </row>
    <row r="6431" spans="23:26" x14ac:dyDescent="0.2">
      <c r="W6431" s="402"/>
      <c r="X6431" s="402"/>
      <c r="Y6431" s="402"/>
      <c r="Z6431" s="402"/>
    </row>
    <row r="6432" spans="23:26" x14ac:dyDescent="0.2">
      <c r="W6432" s="402"/>
      <c r="X6432" s="402"/>
      <c r="Y6432" s="402"/>
      <c r="Z6432" s="402"/>
    </row>
    <row r="6433" spans="23:26" x14ac:dyDescent="0.2">
      <c r="W6433" s="402"/>
      <c r="X6433" s="402"/>
      <c r="Y6433" s="402"/>
      <c r="Z6433" s="402"/>
    </row>
    <row r="6434" spans="23:26" x14ac:dyDescent="0.2">
      <c r="W6434" s="402"/>
      <c r="X6434" s="402"/>
      <c r="Y6434" s="402"/>
      <c r="Z6434" s="402"/>
    </row>
    <row r="6435" spans="23:26" x14ac:dyDescent="0.2">
      <c r="W6435" s="402"/>
      <c r="X6435" s="402"/>
      <c r="Y6435" s="402"/>
      <c r="Z6435" s="402"/>
    </row>
    <row r="6436" spans="23:26" x14ac:dyDescent="0.2">
      <c r="W6436" s="402"/>
      <c r="X6436" s="402"/>
      <c r="Y6436" s="402"/>
      <c r="Z6436" s="402"/>
    </row>
    <row r="6437" spans="23:26" x14ac:dyDescent="0.2">
      <c r="W6437" s="402"/>
      <c r="X6437" s="402"/>
      <c r="Y6437" s="402"/>
      <c r="Z6437" s="402"/>
    </row>
    <row r="6438" spans="23:26" x14ac:dyDescent="0.2">
      <c r="W6438" s="402"/>
      <c r="X6438" s="402"/>
      <c r="Y6438" s="402"/>
      <c r="Z6438" s="402"/>
    </row>
    <row r="6439" spans="23:26" x14ac:dyDescent="0.2">
      <c r="W6439" s="402"/>
      <c r="X6439" s="402"/>
      <c r="Y6439" s="402"/>
      <c r="Z6439" s="402"/>
    </row>
    <row r="6440" spans="23:26" x14ac:dyDescent="0.2">
      <c r="W6440" s="402"/>
      <c r="X6440" s="402"/>
      <c r="Y6440" s="402"/>
      <c r="Z6440" s="402"/>
    </row>
    <row r="6441" spans="23:26" x14ac:dyDescent="0.2">
      <c r="W6441" s="402"/>
      <c r="X6441" s="402"/>
      <c r="Y6441" s="402"/>
      <c r="Z6441" s="402"/>
    </row>
    <row r="6442" spans="23:26" x14ac:dyDescent="0.2">
      <c r="W6442" s="402"/>
      <c r="X6442" s="402"/>
      <c r="Y6442" s="402"/>
      <c r="Z6442" s="402"/>
    </row>
    <row r="6443" spans="23:26" x14ac:dyDescent="0.2">
      <c r="W6443" s="402"/>
      <c r="X6443" s="402"/>
      <c r="Y6443" s="402"/>
      <c r="Z6443" s="402"/>
    </row>
    <row r="6444" spans="23:26" x14ac:dyDescent="0.2">
      <c r="W6444" s="402"/>
      <c r="X6444" s="402"/>
      <c r="Y6444" s="402"/>
      <c r="Z6444" s="402"/>
    </row>
    <row r="6445" spans="23:26" x14ac:dyDescent="0.2">
      <c r="W6445" s="402"/>
      <c r="X6445" s="402"/>
      <c r="Y6445" s="402"/>
      <c r="Z6445" s="402"/>
    </row>
    <row r="6446" spans="23:26" x14ac:dyDescent="0.2">
      <c r="W6446" s="402"/>
      <c r="X6446" s="402"/>
      <c r="Y6446" s="402"/>
      <c r="Z6446" s="402"/>
    </row>
    <row r="6447" spans="23:26" x14ac:dyDescent="0.2">
      <c r="W6447" s="402"/>
      <c r="X6447" s="402"/>
      <c r="Y6447" s="402"/>
      <c r="Z6447" s="402"/>
    </row>
    <row r="6448" spans="23:26" x14ac:dyDescent="0.2">
      <c r="W6448" s="402"/>
      <c r="X6448" s="402"/>
      <c r="Y6448" s="402"/>
      <c r="Z6448" s="402"/>
    </row>
    <row r="6449" spans="23:26" x14ac:dyDescent="0.2">
      <c r="W6449" s="402"/>
      <c r="X6449" s="402"/>
      <c r="Y6449" s="402"/>
      <c r="Z6449" s="402"/>
    </row>
    <row r="6450" spans="23:26" x14ac:dyDescent="0.2">
      <c r="W6450" s="402"/>
      <c r="X6450" s="402"/>
      <c r="Y6450" s="402"/>
      <c r="Z6450" s="402"/>
    </row>
    <row r="6451" spans="23:26" x14ac:dyDescent="0.2">
      <c r="W6451" s="402"/>
      <c r="X6451" s="402"/>
      <c r="Y6451" s="402"/>
      <c r="Z6451" s="402"/>
    </row>
    <row r="6452" spans="23:26" x14ac:dyDescent="0.2">
      <c r="W6452" s="402"/>
      <c r="X6452" s="402"/>
      <c r="Y6452" s="402"/>
      <c r="Z6452" s="402"/>
    </row>
    <row r="6453" spans="23:26" x14ac:dyDescent="0.2">
      <c r="W6453" s="402"/>
      <c r="X6453" s="402"/>
      <c r="Y6453" s="402"/>
      <c r="Z6453" s="402"/>
    </row>
    <row r="6454" spans="23:26" x14ac:dyDescent="0.2">
      <c r="W6454" s="402"/>
      <c r="X6454" s="402"/>
      <c r="Y6454" s="402"/>
      <c r="Z6454" s="402"/>
    </row>
    <row r="6455" spans="23:26" x14ac:dyDescent="0.2">
      <c r="W6455" s="402"/>
      <c r="X6455" s="402"/>
      <c r="Y6455" s="402"/>
      <c r="Z6455" s="402"/>
    </row>
    <row r="6456" spans="23:26" x14ac:dyDescent="0.2">
      <c r="W6456" s="402"/>
      <c r="X6456" s="402"/>
      <c r="Y6456" s="402"/>
      <c r="Z6456" s="402"/>
    </row>
    <row r="6457" spans="23:26" x14ac:dyDescent="0.2">
      <c r="W6457" s="402"/>
      <c r="X6457" s="402"/>
      <c r="Y6457" s="402"/>
      <c r="Z6457" s="402"/>
    </row>
    <row r="6458" spans="23:26" x14ac:dyDescent="0.2">
      <c r="W6458" s="402"/>
      <c r="X6458" s="402"/>
      <c r="Y6458" s="402"/>
      <c r="Z6458" s="402"/>
    </row>
    <row r="6459" spans="23:26" x14ac:dyDescent="0.2">
      <c r="W6459" s="402"/>
      <c r="X6459" s="402"/>
      <c r="Y6459" s="402"/>
      <c r="Z6459" s="402"/>
    </row>
    <row r="6460" spans="23:26" x14ac:dyDescent="0.2">
      <c r="W6460" s="402"/>
      <c r="X6460" s="402"/>
      <c r="Y6460" s="402"/>
      <c r="Z6460" s="402"/>
    </row>
    <row r="6461" spans="23:26" x14ac:dyDescent="0.2">
      <c r="W6461" s="402"/>
      <c r="X6461" s="402"/>
      <c r="Y6461" s="402"/>
      <c r="Z6461" s="402"/>
    </row>
    <row r="6462" spans="23:26" x14ac:dyDescent="0.2">
      <c r="W6462" s="402"/>
      <c r="X6462" s="402"/>
      <c r="Y6462" s="402"/>
      <c r="Z6462" s="402"/>
    </row>
    <row r="6463" spans="23:26" x14ac:dyDescent="0.2">
      <c r="W6463" s="402"/>
      <c r="X6463" s="402"/>
      <c r="Y6463" s="402"/>
      <c r="Z6463" s="402"/>
    </row>
    <row r="6464" spans="23:26" x14ac:dyDescent="0.2">
      <c r="W6464" s="402"/>
      <c r="X6464" s="402"/>
      <c r="Y6464" s="402"/>
      <c r="Z6464" s="402"/>
    </row>
    <row r="6465" spans="23:26" x14ac:dyDescent="0.2">
      <c r="W6465" s="402"/>
      <c r="X6465" s="402"/>
      <c r="Y6465" s="402"/>
      <c r="Z6465" s="402"/>
    </row>
    <row r="6466" spans="23:26" x14ac:dyDescent="0.2">
      <c r="W6466" s="402"/>
      <c r="X6466" s="402"/>
      <c r="Y6466" s="402"/>
      <c r="Z6466" s="402"/>
    </row>
    <row r="6467" spans="23:26" x14ac:dyDescent="0.2">
      <c r="W6467" s="402"/>
      <c r="X6467" s="402"/>
      <c r="Y6467" s="402"/>
      <c r="Z6467" s="402"/>
    </row>
    <row r="6468" spans="23:26" x14ac:dyDescent="0.2">
      <c r="W6468" s="402"/>
      <c r="X6468" s="402"/>
      <c r="Y6468" s="402"/>
      <c r="Z6468" s="402"/>
    </row>
    <row r="6469" spans="23:26" x14ac:dyDescent="0.2">
      <c r="W6469" s="402"/>
      <c r="X6469" s="402"/>
      <c r="Y6469" s="402"/>
      <c r="Z6469" s="402"/>
    </row>
    <row r="6470" spans="23:26" x14ac:dyDescent="0.2">
      <c r="W6470" s="402"/>
      <c r="X6470" s="402"/>
      <c r="Y6470" s="402"/>
      <c r="Z6470" s="402"/>
    </row>
    <row r="6471" spans="23:26" x14ac:dyDescent="0.2">
      <c r="W6471" s="402"/>
      <c r="X6471" s="402"/>
      <c r="Y6471" s="402"/>
      <c r="Z6471" s="402"/>
    </row>
    <row r="6472" spans="23:26" x14ac:dyDescent="0.2">
      <c r="W6472" s="402"/>
      <c r="X6472" s="402"/>
      <c r="Y6472" s="402"/>
      <c r="Z6472" s="402"/>
    </row>
    <row r="6473" spans="23:26" x14ac:dyDescent="0.2">
      <c r="W6473" s="402"/>
      <c r="X6473" s="402"/>
      <c r="Y6473" s="402"/>
      <c r="Z6473" s="402"/>
    </row>
    <row r="6474" spans="23:26" x14ac:dyDescent="0.2">
      <c r="W6474" s="402"/>
      <c r="X6474" s="402"/>
      <c r="Y6474" s="402"/>
      <c r="Z6474" s="402"/>
    </row>
    <row r="6475" spans="23:26" x14ac:dyDescent="0.2">
      <c r="W6475" s="402"/>
      <c r="X6475" s="402"/>
      <c r="Y6475" s="402"/>
      <c r="Z6475" s="402"/>
    </row>
    <row r="6476" spans="23:26" x14ac:dyDescent="0.2">
      <c r="W6476" s="402"/>
      <c r="X6476" s="402"/>
      <c r="Y6476" s="402"/>
      <c r="Z6476" s="402"/>
    </row>
    <row r="6477" spans="23:26" x14ac:dyDescent="0.2">
      <c r="W6477" s="402"/>
      <c r="X6477" s="402"/>
      <c r="Y6477" s="402"/>
      <c r="Z6477" s="402"/>
    </row>
    <row r="6478" spans="23:26" x14ac:dyDescent="0.2">
      <c r="W6478" s="402"/>
      <c r="X6478" s="402"/>
      <c r="Y6478" s="402"/>
      <c r="Z6478" s="402"/>
    </row>
    <row r="6479" spans="23:26" x14ac:dyDescent="0.2">
      <c r="W6479" s="402"/>
      <c r="X6479" s="402"/>
      <c r="Y6479" s="402"/>
      <c r="Z6479" s="402"/>
    </row>
    <row r="6480" spans="23:26" x14ac:dyDescent="0.2">
      <c r="W6480" s="402"/>
      <c r="X6480" s="402"/>
      <c r="Y6480" s="402"/>
      <c r="Z6480" s="402"/>
    </row>
    <row r="6481" spans="23:26" x14ac:dyDescent="0.2">
      <c r="W6481" s="402"/>
      <c r="X6481" s="402"/>
      <c r="Y6481" s="402"/>
      <c r="Z6481" s="402"/>
    </row>
    <row r="6482" spans="23:26" x14ac:dyDescent="0.2">
      <c r="W6482" s="402"/>
      <c r="X6482" s="402"/>
      <c r="Y6482" s="402"/>
      <c r="Z6482" s="402"/>
    </row>
    <row r="6483" spans="23:26" x14ac:dyDescent="0.2">
      <c r="W6483" s="402"/>
      <c r="X6483" s="402"/>
      <c r="Y6483" s="402"/>
      <c r="Z6483" s="402"/>
    </row>
    <row r="6484" spans="23:26" x14ac:dyDescent="0.2">
      <c r="W6484" s="402"/>
      <c r="X6484" s="402"/>
      <c r="Y6484" s="402"/>
      <c r="Z6484" s="402"/>
    </row>
    <row r="6485" spans="23:26" x14ac:dyDescent="0.2">
      <c r="W6485" s="402"/>
      <c r="X6485" s="402"/>
      <c r="Y6485" s="402"/>
      <c r="Z6485" s="402"/>
    </row>
    <row r="6486" spans="23:26" x14ac:dyDescent="0.2">
      <c r="W6486" s="402"/>
      <c r="X6486" s="402"/>
      <c r="Y6486" s="402"/>
      <c r="Z6486" s="402"/>
    </row>
    <row r="6487" spans="23:26" x14ac:dyDescent="0.2">
      <c r="W6487" s="402"/>
      <c r="X6487" s="402"/>
      <c r="Y6487" s="402"/>
      <c r="Z6487" s="402"/>
    </row>
    <row r="6488" spans="23:26" x14ac:dyDescent="0.2">
      <c r="W6488" s="402"/>
      <c r="X6488" s="402"/>
      <c r="Y6488" s="402"/>
      <c r="Z6488" s="402"/>
    </row>
    <row r="6489" spans="23:26" x14ac:dyDescent="0.2">
      <c r="W6489" s="402"/>
      <c r="X6489" s="402"/>
      <c r="Y6489" s="402"/>
      <c r="Z6489" s="402"/>
    </row>
    <row r="6490" spans="23:26" x14ac:dyDescent="0.2">
      <c r="W6490" s="402"/>
      <c r="X6490" s="402"/>
      <c r="Y6490" s="402"/>
      <c r="Z6490" s="402"/>
    </row>
    <row r="6491" spans="23:26" x14ac:dyDescent="0.2">
      <c r="W6491" s="402"/>
      <c r="X6491" s="402"/>
      <c r="Y6491" s="402"/>
      <c r="Z6491" s="402"/>
    </row>
    <row r="6492" spans="23:26" x14ac:dyDescent="0.2">
      <c r="W6492" s="402"/>
      <c r="X6492" s="402"/>
      <c r="Y6492" s="402"/>
      <c r="Z6492" s="402"/>
    </row>
    <row r="6493" spans="23:26" x14ac:dyDescent="0.2">
      <c r="W6493" s="402"/>
      <c r="X6493" s="402"/>
      <c r="Y6493" s="402"/>
      <c r="Z6493" s="402"/>
    </row>
    <row r="6494" spans="23:26" x14ac:dyDescent="0.2">
      <c r="W6494" s="402"/>
      <c r="X6494" s="402"/>
      <c r="Y6494" s="402"/>
      <c r="Z6494" s="402"/>
    </row>
    <row r="6495" spans="23:26" x14ac:dyDescent="0.2">
      <c r="W6495" s="402"/>
      <c r="X6495" s="402"/>
      <c r="Y6495" s="402"/>
      <c r="Z6495" s="402"/>
    </row>
    <row r="6496" spans="23:26" x14ac:dyDescent="0.2">
      <c r="W6496" s="402"/>
      <c r="X6496" s="402"/>
      <c r="Y6496" s="402"/>
      <c r="Z6496" s="402"/>
    </row>
    <row r="6497" spans="23:26" x14ac:dyDescent="0.2">
      <c r="W6497" s="402"/>
      <c r="X6497" s="402"/>
      <c r="Y6497" s="402"/>
      <c r="Z6497" s="402"/>
    </row>
    <row r="6498" spans="23:26" x14ac:dyDescent="0.2">
      <c r="W6498" s="402"/>
      <c r="X6498" s="402"/>
      <c r="Y6498" s="402"/>
      <c r="Z6498" s="402"/>
    </row>
    <row r="6499" spans="23:26" x14ac:dyDescent="0.2">
      <c r="W6499" s="402"/>
      <c r="X6499" s="402"/>
      <c r="Y6499" s="402"/>
      <c r="Z6499" s="402"/>
    </row>
    <row r="6500" spans="23:26" x14ac:dyDescent="0.2">
      <c r="W6500" s="402"/>
      <c r="X6500" s="402"/>
      <c r="Y6500" s="402"/>
      <c r="Z6500" s="402"/>
    </row>
    <row r="6501" spans="23:26" x14ac:dyDescent="0.2">
      <c r="W6501" s="402"/>
      <c r="X6501" s="402"/>
      <c r="Y6501" s="402"/>
      <c r="Z6501" s="402"/>
    </row>
    <row r="6502" spans="23:26" x14ac:dyDescent="0.2">
      <c r="W6502" s="402"/>
      <c r="X6502" s="402"/>
      <c r="Y6502" s="402"/>
      <c r="Z6502" s="402"/>
    </row>
    <row r="6503" spans="23:26" x14ac:dyDescent="0.2">
      <c r="W6503" s="402"/>
      <c r="X6503" s="402"/>
      <c r="Y6503" s="402"/>
      <c r="Z6503" s="402"/>
    </row>
    <row r="6504" spans="23:26" x14ac:dyDescent="0.2">
      <c r="W6504" s="402"/>
      <c r="X6504" s="402"/>
      <c r="Y6504" s="402"/>
      <c r="Z6504" s="402"/>
    </row>
    <row r="6505" spans="23:26" x14ac:dyDescent="0.2">
      <c r="W6505" s="402"/>
      <c r="X6505" s="402"/>
      <c r="Y6505" s="402"/>
      <c r="Z6505" s="402"/>
    </row>
    <row r="6506" spans="23:26" x14ac:dyDescent="0.2">
      <c r="W6506" s="402"/>
      <c r="X6506" s="402"/>
      <c r="Y6506" s="402"/>
      <c r="Z6506" s="402"/>
    </row>
    <row r="6507" spans="23:26" x14ac:dyDescent="0.2">
      <c r="W6507" s="402"/>
      <c r="X6507" s="402"/>
      <c r="Y6507" s="402"/>
      <c r="Z6507" s="402"/>
    </row>
    <row r="6508" spans="23:26" x14ac:dyDescent="0.2">
      <c r="W6508" s="402"/>
      <c r="X6508" s="402"/>
      <c r="Y6508" s="402"/>
      <c r="Z6508" s="402"/>
    </row>
    <row r="6509" spans="23:26" x14ac:dyDescent="0.2">
      <c r="W6509" s="402"/>
      <c r="X6509" s="402"/>
      <c r="Y6509" s="402"/>
      <c r="Z6509" s="402"/>
    </row>
    <row r="6510" spans="23:26" x14ac:dyDescent="0.2">
      <c r="W6510" s="402"/>
      <c r="X6510" s="402"/>
      <c r="Y6510" s="402"/>
      <c r="Z6510" s="402"/>
    </row>
    <row r="6511" spans="23:26" x14ac:dyDescent="0.2">
      <c r="W6511" s="402"/>
      <c r="X6511" s="402"/>
      <c r="Y6511" s="402"/>
      <c r="Z6511" s="402"/>
    </row>
    <row r="6512" spans="23:26" x14ac:dyDescent="0.2">
      <c r="W6512" s="402"/>
      <c r="X6512" s="402"/>
      <c r="Y6512" s="402"/>
      <c r="Z6512" s="402"/>
    </row>
    <row r="6513" spans="23:26" x14ac:dyDescent="0.2">
      <c r="W6513" s="402"/>
      <c r="X6513" s="402"/>
      <c r="Y6513" s="402"/>
      <c r="Z6513" s="402"/>
    </row>
    <row r="6514" spans="23:26" x14ac:dyDescent="0.2">
      <c r="W6514" s="402"/>
      <c r="X6514" s="402"/>
      <c r="Y6514" s="402"/>
      <c r="Z6514" s="402"/>
    </row>
    <row r="6515" spans="23:26" x14ac:dyDescent="0.2">
      <c r="W6515" s="402"/>
      <c r="X6515" s="402"/>
      <c r="Y6515" s="402"/>
      <c r="Z6515" s="402"/>
    </row>
    <row r="6516" spans="23:26" x14ac:dyDescent="0.2">
      <c r="W6516" s="402"/>
      <c r="X6516" s="402"/>
      <c r="Y6516" s="402"/>
      <c r="Z6516" s="402"/>
    </row>
    <row r="6517" spans="23:26" x14ac:dyDescent="0.2">
      <c r="W6517" s="402"/>
      <c r="X6517" s="402"/>
      <c r="Y6517" s="402"/>
      <c r="Z6517" s="402"/>
    </row>
    <row r="6518" spans="23:26" x14ac:dyDescent="0.2">
      <c r="W6518" s="402"/>
      <c r="X6518" s="402"/>
      <c r="Y6518" s="402"/>
      <c r="Z6518" s="402"/>
    </row>
    <row r="6519" spans="23:26" x14ac:dyDescent="0.2">
      <c r="W6519" s="402"/>
      <c r="X6519" s="402"/>
      <c r="Y6519" s="402"/>
      <c r="Z6519" s="402"/>
    </row>
    <row r="6520" spans="23:26" x14ac:dyDescent="0.2">
      <c r="W6520" s="402"/>
      <c r="X6520" s="402"/>
      <c r="Y6520" s="402"/>
      <c r="Z6520" s="402"/>
    </row>
    <row r="6521" spans="23:26" x14ac:dyDescent="0.2">
      <c r="W6521" s="402"/>
      <c r="X6521" s="402"/>
      <c r="Y6521" s="402"/>
      <c r="Z6521" s="402"/>
    </row>
    <row r="6522" spans="23:26" x14ac:dyDescent="0.2">
      <c r="W6522" s="402"/>
      <c r="X6522" s="402"/>
      <c r="Y6522" s="402"/>
      <c r="Z6522" s="402"/>
    </row>
    <row r="6523" spans="23:26" x14ac:dyDescent="0.2">
      <c r="W6523" s="402"/>
      <c r="X6523" s="402"/>
      <c r="Y6523" s="402"/>
      <c r="Z6523" s="402"/>
    </row>
    <row r="6524" spans="23:26" x14ac:dyDescent="0.2">
      <c r="W6524" s="402"/>
      <c r="X6524" s="402"/>
      <c r="Y6524" s="402"/>
      <c r="Z6524" s="402"/>
    </row>
    <row r="6525" spans="23:26" x14ac:dyDescent="0.2">
      <c r="W6525" s="402"/>
      <c r="X6525" s="402"/>
      <c r="Y6525" s="402"/>
      <c r="Z6525" s="402"/>
    </row>
    <row r="6526" spans="23:26" x14ac:dyDescent="0.2">
      <c r="W6526" s="402"/>
      <c r="X6526" s="402"/>
      <c r="Y6526" s="402"/>
      <c r="Z6526" s="402"/>
    </row>
    <row r="6527" spans="23:26" x14ac:dyDescent="0.2">
      <c r="W6527" s="402"/>
      <c r="X6527" s="402"/>
      <c r="Y6527" s="402"/>
      <c r="Z6527" s="402"/>
    </row>
    <row r="6528" spans="23:26" x14ac:dyDescent="0.2">
      <c r="W6528" s="402"/>
      <c r="X6528" s="402"/>
      <c r="Y6528" s="402"/>
      <c r="Z6528" s="402"/>
    </row>
    <row r="6529" spans="23:26" x14ac:dyDescent="0.2">
      <c r="W6529" s="402"/>
      <c r="X6529" s="402"/>
      <c r="Y6529" s="402"/>
      <c r="Z6529" s="402"/>
    </row>
    <row r="6530" spans="23:26" x14ac:dyDescent="0.2">
      <c r="W6530" s="402"/>
      <c r="X6530" s="402"/>
      <c r="Y6530" s="402"/>
      <c r="Z6530" s="402"/>
    </row>
    <row r="6531" spans="23:26" x14ac:dyDescent="0.2">
      <c r="W6531" s="402"/>
      <c r="X6531" s="402"/>
      <c r="Y6531" s="402"/>
      <c r="Z6531" s="402"/>
    </row>
    <row r="6532" spans="23:26" x14ac:dyDescent="0.2">
      <c r="W6532" s="402"/>
      <c r="X6532" s="402"/>
      <c r="Y6532" s="402"/>
      <c r="Z6532" s="402"/>
    </row>
    <row r="6533" spans="23:26" x14ac:dyDescent="0.2">
      <c r="W6533" s="402"/>
      <c r="X6533" s="402"/>
      <c r="Y6533" s="402"/>
      <c r="Z6533" s="402"/>
    </row>
    <row r="6534" spans="23:26" x14ac:dyDescent="0.2">
      <c r="W6534" s="402"/>
      <c r="X6534" s="402"/>
      <c r="Y6534" s="402"/>
      <c r="Z6534" s="402"/>
    </row>
    <row r="6535" spans="23:26" x14ac:dyDescent="0.2">
      <c r="W6535" s="402"/>
      <c r="X6535" s="402"/>
      <c r="Y6535" s="402"/>
      <c r="Z6535" s="402"/>
    </row>
    <row r="6536" spans="23:26" x14ac:dyDescent="0.2">
      <c r="W6536" s="402"/>
      <c r="X6536" s="402"/>
      <c r="Y6536" s="402"/>
      <c r="Z6536" s="402"/>
    </row>
    <row r="6537" spans="23:26" x14ac:dyDescent="0.2">
      <c r="W6537" s="402"/>
      <c r="X6537" s="402"/>
      <c r="Y6537" s="402"/>
      <c r="Z6537" s="402"/>
    </row>
    <row r="6538" spans="23:26" x14ac:dyDescent="0.2">
      <c r="W6538" s="402"/>
      <c r="X6538" s="402"/>
      <c r="Y6538" s="402"/>
      <c r="Z6538" s="402"/>
    </row>
    <row r="6539" spans="23:26" x14ac:dyDescent="0.2">
      <c r="W6539" s="402"/>
      <c r="X6539" s="402"/>
      <c r="Y6539" s="402"/>
      <c r="Z6539" s="402"/>
    </row>
    <row r="6540" spans="23:26" x14ac:dyDescent="0.2">
      <c r="W6540" s="402"/>
      <c r="X6540" s="402"/>
      <c r="Y6540" s="402"/>
      <c r="Z6540" s="402"/>
    </row>
    <row r="6541" spans="23:26" x14ac:dyDescent="0.2">
      <c r="W6541" s="402"/>
      <c r="X6541" s="402"/>
      <c r="Y6541" s="402"/>
      <c r="Z6541" s="402"/>
    </row>
    <row r="6542" spans="23:26" x14ac:dyDescent="0.2">
      <c r="W6542" s="402"/>
      <c r="X6542" s="402"/>
      <c r="Y6542" s="402"/>
      <c r="Z6542" s="402"/>
    </row>
    <row r="6543" spans="23:26" x14ac:dyDescent="0.2">
      <c r="W6543" s="402"/>
      <c r="X6543" s="402"/>
      <c r="Y6543" s="402"/>
      <c r="Z6543" s="402"/>
    </row>
    <row r="6544" spans="23:26" x14ac:dyDescent="0.2">
      <c r="W6544" s="402"/>
      <c r="X6544" s="402"/>
      <c r="Y6544" s="402"/>
      <c r="Z6544" s="402"/>
    </row>
    <row r="6545" spans="23:26" x14ac:dyDescent="0.2">
      <c r="W6545" s="402"/>
      <c r="X6545" s="402"/>
      <c r="Y6545" s="402"/>
      <c r="Z6545" s="402"/>
    </row>
    <row r="6546" spans="23:26" x14ac:dyDescent="0.2">
      <c r="W6546" s="402"/>
      <c r="X6546" s="402"/>
      <c r="Y6546" s="402"/>
      <c r="Z6546" s="402"/>
    </row>
    <row r="6547" spans="23:26" x14ac:dyDescent="0.2">
      <c r="W6547" s="402"/>
      <c r="X6547" s="402"/>
      <c r="Y6547" s="402"/>
      <c r="Z6547" s="402"/>
    </row>
    <row r="6548" spans="23:26" x14ac:dyDescent="0.2">
      <c r="W6548" s="402"/>
      <c r="X6548" s="402"/>
      <c r="Y6548" s="402"/>
      <c r="Z6548" s="402"/>
    </row>
    <row r="6549" spans="23:26" x14ac:dyDescent="0.2">
      <c r="W6549" s="402"/>
      <c r="X6549" s="402"/>
      <c r="Y6549" s="402"/>
      <c r="Z6549" s="402"/>
    </row>
    <row r="6550" spans="23:26" x14ac:dyDescent="0.2">
      <c r="W6550" s="402"/>
      <c r="X6550" s="402"/>
      <c r="Y6550" s="402"/>
      <c r="Z6550" s="402"/>
    </row>
    <row r="6551" spans="23:26" x14ac:dyDescent="0.2">
      <c r="W6551" s="402"/>
      <c r="X6551" s="402"/>
      <c r="Y6551" s="402"/>
      <c r="Z6551" s="402"/>
    </row>
    <row r="6552" spans="23:26" x14ac:dyDescent="0.2">
      <c r="W6552" s="402"/>
      <c r="X6552" s="402"/>
      <c r="Y6552" s="402"/>
      <c r="Z6552" s="402"/>
    </row>
    <row r="6553" spans="23:26" x14ac:dyDescent="0.2">
      <c r="W6553" s="402"/>
      <c r="X6553" s="402"/>
      <c r="Y6553" s="402"/>
      <c r="Z6553" s="402"/>
    </row>
    <row r="6554" spans="23:26" x14ac:dyDescent="0.2">
      <c r="W6554" s="402"/>
      <c r="X6554" s="402"/>
      <c r="Y6554" s="402"/>
      <c r="Z6554" s="402"/>
    </row>
    <row r="6555" spans="23:26" x14ac:dyDescent="0.2">
      <c r="W6555" s="402"/>
      <c r="X6555" s="402"/>
      <c r="Y6555" s="402"/>
      <c r="Z6555" s="402"/>
    </row>
    <row r="6556" spans="23:26" x14ac:dyDescent="0.2">
      <c r="W6556" s="402"/>
      <c r="X6556" s="402"/>
      <c r="Y6556" s="402"/>
      <c r="Z6556" s="402"/>
    </row>
    <row r="6557" spans="23:26" x14ac:dyDescent="0.2">
      <c r="W6557" s="402"/>
      <c r="X6557" s="402"/>
      <c r="Y6557" s="402"/>
      <c r="Z6557" s="402"/>
    </row>
    <row r="6558" spans="23:26" x14ac:dyDescent="0.2">
      <c r="W6558" s="402"/>
      <c r="X6558" s="402"/>
      <c r="Y6558" s="402"/>
      <c r="Z6558" s="402"/>
    </row>
    <row r="6559" spans="23:26" x14ac:dyDescent="0.2">
      <c r="W6559" s="402"/>
      <c r="X6559" s="402"/>
      <c r="Y6559" s="402"/>
      <c r="Z6559" s="402"/>
    </row>
    <row r="6560" spans="23:26" x14ac:dyDescent="0.2">
      <c r="W6560" s="402"/>
      <c r="X6560" s="402"/>
      <c r="Y6560" s="402"/>
      <c r="Z6560" s="402"/>
    </row>
    <row r="6561" spans="23:26" x14ac:dyDescent="0.2">
      <c r="W6561" s="402"/>
      <c r="X6561" s="402"/>
      <c r="Y6561" s="402"/>
      <c r="Z6561" s="402"/>
    </row>
    <row r="6562" spans="23:26" x14ac:dyDescent="0.2">
      <c r="W6562" s="402"/>
      <c r="X6562" s="402"/>
      <c r="Y6562" s="402"/>
      <c r="Z6562" s="402"/>
    </row>
    <row r="6563" spans="23:26" x14ac:dyDescent="0.2">
      <c r="W6563" s="402"/>
      <c r="X6563" s="402"/>
      <c r="Y6563" s="402"/>
      <c r="Z6563" s="402"/>
    </row>
    <row r="6564" spans="23:26" x14ac:dyDescent="0.2">
      <c r="W6564" s="402"/>
      <c r="X6564" s="402"/>
      <c r="Y6564" s="402"/>
      <c r="Z6564" s="402"/>
    </row>
    <row r="6565" spans="23:26" x14ac:dyDescent="0.2">
      <c r="W6565" s="402"/>
      <c r="X6565" s="402"/>
      <c r="Y6565" s="402"/>
      <c r="Z6565" s="402"/>
    </row>
    <row r="6566" spans="23:26" x14ac:dyDescent="0.2">
      <c r="W6566" s="402"/>
      <c r="X6566" s="402"/>
      <c r="Y6566" s="402"/>
      <c r="Z6566" s="402"/>
    </row>
    <row r="6567" spans="23:26" x14ac:dyDescent="0.2">
      <c r="W6567" s="402"/>
      <c r="X6567" s="402"/>
      <c r="Y6567" s="402"/>
      <c r="Z6567" s="402"/>
    </row>
    <row r="6568" spans="23:26" x14ac:dyDescent="0.2">
      <c r="W6568" s="402"/>
      <c r="X6568" s="402"/>
      <c r="Y6568" s="402"/>
      <c r="Z6568" s="402"/>
    </row>
    <row r="6569" spans="23:26" x14ac:dyDescent="0.2">
      <c r="W6569" s="402"/>
      <c r="X6569" s="402"/>
      <c r="Y6569" s="402"/>
      <c r="Z6569" s="402"/>
    </row>
    <row r="6570" spans="23:26" x14ac:dyDescent="0.2">
      <c r="W6570" s="402"/>
      <c r="X6570" s="402"/>
      <c r="Y6570" s="402"/>
      <c r="Z6570" s="402"/>
    </row>
    <row r="6571" spans="23:26" x14ac:dyDescent="0.2">
      <c r="W6571" s="402"/>
      <c r="X6571" s="402"/>
      <c r="Y6571" s="402"/>
      <c r="Z6571" s="402"/>
    </row>
    <row r="6572" spans="23:26" x14ac:dyDescent="0.2">
      <c r="W6572" s="402"/>
      <c r="X6572" s="402"/>
      <c r="Y6572" s="402"/>
      <c r="Z6572" s="402"/>
    </row>
    <row r="6573" spans="23:26" x14ac:dyDescent="0.2">
      <c r="W6573" s="402"/>
      <c r="X6573" s="402"/>
      <c r="Y6573" s="402"/>
      <c r="Z6573" s="402"/>
    </row>
    <row r="6574" spans="23:26" x14ac:dyDescent="0.2">
      <c r="W6574" s="402"/>
      <c r="X6574" s="402"/>
      <c r="Y6574" s="402"/>
      <c r="Z6574" s="402"/>
    </row>
    <row r="6575" spans="23:26" x14ac:dyDescent="0.2">
      <c r="W6575" s="402"/>
      <c r="X6575" s="402"/>
      <c r="Y6575" s="402"/>
      <c r="Z6575" s="402"/>
    </row>
    <row r="6576" spans="23:26" x14ac:dyDescent="0.2">
      <c r="W6576" s="402"/>
      <c r="X6576" s="402"/>
      <c r="Y6576" s="402"/>
      <c r="Z6576" s="402"/>
    </row>
    <row r="6577" spans="23:26" x14ac:dyDescent="0.2">
      <c r="W6577" s="402"/>
      <c r="X6577" s="402"/>
      <c r="Y6577" s="402"/>
      <c r="Z6577" s="402"/>
    </row>
    <row r="6578" spans="23:26" x14ac:dyDescent="0.2">
      <c r="W6578" s="402"/>
      <c r="X6578" s="402"/>
      <c r="Y6578" s="402"/>
      <c r="Z6578" s="402"/>
    </row>
    <row r="6579" spans="23:26" x14ac:dyDescent="0.2">
      <c r="W6579" s="402"/>
      <c r="X6579" s="402"/>
      <c r="Y6579" s="402"/>
      <c r="Z6579" s="402"/>
    </row>
    <row r="6580" spans="23:26" x14ac:dyDescent="0.2">
      <c r="W6580" s="402"/>
      <c r="X6580" s="402"/>
      <c r="Y6580" s="402"/>
      <c r="Z6580" s="402"/>
    </row>
    <row r="6581" spans="23:26" x14ac:dyDescent="0.2">
      <c r="W6581" s="402"/>
      <c r="X6581" s="402"/>
      <c r="Y6581" s="402"/>
      <c r="Z6581" s="402"/>
    </row>
    <row r="6582" spans="23:26" x14ac:dyDescent="0.2">
      <c r="W6582" s="402"/>
      <c r="X6582" s="402"/>
      <c r="Y6582" s="402"/>
      <c r="Z6582" s="402"/>
    </row>
    <row r="6583" spans="23:26" x14ac:dyDescent="0.2">
      <c r="W6583" s="402"/>
      <c r="X6583" s="402"/>
      <c r="Y6583" s="402"/>
      <c r="Z6583" s="402"/>
    </row>
    <row r="6584" spans="23:26" x14ac:dyDescent="0.2">
      <c r="W6584" s="402"/>
      <c r="X6584" s="402"/>
      <c r="Y6584" s="402"/>
      <c r="Z6584" s="402"/>
    </row>
    <row r="6585" spans="23:26" x14ac:dyDescent="0.2">
      <c r="W6585" s="402"/>
      <c r="X6585" s="402"/>
      <c r="Y6585" s="402"/>
      <c r="Z6585" s="402"/>
    </row>
    <row r="6586" spans="23:26" x14ac:dyDescent="0.2">
      <c r="W6586" s="402"/>
      <c r="X6586" s="402"/>
      <c r="Y6586" s="402"/>
      <c r="Z6586" s="402"/>
    </row>
    <row r="6587" spans="23:26" x14ac:dyDescent="0.2">
      <c r="W6587" s="402"/>
      <c r="X6587" s="402"/>
      <c r="Y6587" s="402"/>
      <c r="Z6587" s="402"/>
    </row>
    <row r="6588" spans="23:26" x14ac:dyDescent="0.2">
      <c r="W6588" s="402"/>
      <c r="X6588" s="402"/>
      <c r="Y6588" s="402"/>
      <c r="Z6588" s="402"/>
    </row>
    <row r="6589" spans="23:26" x14ac:dyDescent="0.2">
      <c r="W6589" s="402"/>
      <c r="X6589" s="402"/>
      <c r="Y6589" s="402"/>
      <c r="Z6589" s="402"/>
    </row>
    <row r="6590" spans="23:26" x14ac:dyDescent="0.2">
      <c r="W6590" s="402"/>
      <c r="X6590" s="402"/>
      <c r="Y6590" s="402"/>
      <c r="Z6590" s="402"/>
    </row>
    <row r="6591" spans="23:26" x14ac:dyDescent="0.2">
      <c r="W6591" s="402"/>
      <c r="X6591" s="402"/>
      <c r="Y6591" s="402"/>
      <c r="Z6591" s="402"/>
    </row>
    <row r="6592" spans="23:26" x14ac:dyDescent="0.2">
      <c r="W6592" s="402"/>
      <c r="X6592" s="402"/>
      <c r="Y6592" s="402"/>
      <c r="Z6592" s="402"/>
    </row>
    <row r="6593" spans="23:26" x14ac:dyDescent="0.2">
      <c r="W6593" s="402"/>
      <c r="X6593" s="402"/>
      <c r="Y6593" s="402"/>
      <c r="Z6593" s="402"/>
    </row>
    <row r="6594" spans="23:26" x14ac:dyDescent="0.2">
      <c r="W6594" s="402"/>
      <c r="X6594" s="402"/>
      <c r="Y6594" s="402"/>
      <c r="Z6594" s="402"/>
    </row>
    <row r="6595" spans="23:26" x14ac:dyDescent="0.2">
      <c r="W6595" s="402"/>
      <c r="X6595" s="402"/>
      <c r="Y6595" s="402"/>
      <c r="Z6595" s="402"/>
    </row>
    <row r="6596" spans="23:26" x14ac:dyDescent="0.2">
      <c r="W6596" s="402"/>
      <c r="X6596" s="402"/>
      <c r="Y6596" s="402"/>
      <c r="Z6596" s="402"/>
    </row>
    <row r="6597" spans="23:26" x14ac:dyDescent="0.2">
      <c r="W6597" s="402"/>
      <c r="X6597" s="402"/>
      <c r="Y6597" s="402"/>
      <c r="Z6597" s="402"/>
    </row>
    <row r="6598" spans="23:26" x14ac:dyDescent="0.2">
      <c r="W6598" s="402"/>
      <c r="X6598" s="402"/>
      <c r="Y6598" s="402"/>
      <c r="Z6598" s="402"/>
    </row>
    <row r="6599" spans="23:26" x14ac:dyDescent="0.2">
      <c r="W6599" s="402"/>
      <c r="X6599" s="402"/>
      <c r="Y6599" s="402"/>
      <c r="Z6599" s="402"/>
    </row>
    <row r="6600" spans="23:26" x14ac:dyDescent="0.2">
      <c r="W6600" s="402"/>
      <c r="X6600" s="402"/>
      <c r="Y6600" s="402"/>
      <c r="Z6600" s="402"/>
    </row>
    <row r="6601" spans="23:26" x14ac:dyDescent="0.2">
      <c r="W6601" s="402"/>
      <c r="X6601" s="402"/>
      <c r="Y6601" s="402"/>
      <c r="Z6601" s="402"/>
    </row>
    <row r="6602" spans="23:26" x14ac:dyDescent="0.2">
      <c r="W6602" s="402"/>
      <c r="X6602" s="402"/>
      <c r="Y6602" s="402"/>
      <c r="Z6602" s="402"/>
    </row>
    <row r="6603" spans="23:26" x14ac:dyDescent="0.2">
      <c r="W6603" s="402"/>
      <c r="X6603" s="402"/>
      <c r="Y6603" s="402"/>
      <c r="Z6603" s="402"/>
    </row>
    <row r="6604" spans="23:26" x14ac:dyDescent="0.2">
      <c r="W6604" s="402"/>
      <c r="X6604" s="402"/>
      <c r="Y6604" s="402"/>
      <c r="Z6604" s="402"/>
    </row>
    <row r="6605" spans="23:26" x14ac:dyDescent="0.2">
      <c r="W6605" s="402"/>
      <c r="X6605" s="402"/>
      <c r="Y6605" s="402"/>
      <c r="Z6605" s="402"/>
    </row>
    <row r="6606" spans="23:26" x14ac:dyDescent="0.2">
      <c r="W6606" s="402"/>
      <c r="X6606" s="402"/>
      <c r="Y6606" s="402"/>
      <c r="Z6606" s="402"/>
    </row>
    <row r="6607" spans="23:26" x14ac:dyDescent="0.2">
      <c r="W6607" s="402"/>
      <c r="X6607" s="402"/>
      <c r="Y6607" s="402"/>
      <c r="Z6607" s="402"/>
    </row>
    <row r="6608" spans="23:26" x14ac:dyDescent="0.2">
      <c r="W6608" s="402"/>
      <c r="X6608" s="402"/>
      <c r="Y6608" s="402"/>
      <c r="Z6608" s="402"/>
    </row>
    <row r="6609" spans="23:26" x14ac:dyDescent="0.2">
      <c r="W6609" s="402"/>
      <c r="X6609" s="402"/>
      <c r="Y6609" s="402"/>
      <c r="Z6609" s="402"/>
    </row>
    <row r="6610" spans="23:26" x14ac:dyDescent="0.2">
      <c r="W6610" s="402"/>
      <c r="X6610" s="402"/>
      <c r="Y6610" s="402"/>
      <c r="Z6610" s="402"/>
    </row>
    <row r="6611" spans="23:26" x14ac:dyDescent="0.2">
      <c r="W6611" s="402"/>
      <c r="X6611" s="402"/>
      <c r="Y6611" s="402"/>
      <c r="Z6611" s="402"/>
    </row>
    <row r="6612" spans="23:26" x14ac:dyDescent="0.2">
      <c r="W6612" s="402"/>
      <c r="X6612" s="402"/>
      <c r="Y6612" s="402"/>
      <c r="Z6612" s="402"/>
    </row>
    <row r="6613" spans="23:26" x14ac:dyDescent="0.2">
      <c r="W6613" s="402"/>
      <c r="X6613" s="402"/>
      <c r="Y6613" s="402"/>
      <c r="Z6613" s="402"/>
    </row>
    <row r="6614" spans="23:26" x14ac:dyDescent="0.2">
      <c r="W6614" s="402"/>
      <c r="X6614" s="402"/>
      <c r="Y6614" s="402"/>
      <c r="Z6614" s="402"/>
    </row>
    <row r="6615" spans="23:26" x14ac:dyDescent="0.2">
      <c r="W6615" s="402"/>
      <c r="X6615" s="402"/>
      <c r="Y6615" s="402"/>
      <c r="Z6615" s="402"/>
    </row>
    <row r="6616" spans="23:26" x14ac:dyDescent="0.2">
      <c r="W6616" s="402"/>
      <c r="X6616" s="402"/>
      <c r="Y6616" s="402"/>
      <c r="Z6616" s="402"/>
    </row>
    <row r="6617" spans="23:26" x14ac:dyDescent="0.2">
      <c r="W6617" s="402"/>
      <c r="X6617" s="402"/>
      <c r="Y6617" s="402"/>
      <c r="Z6617" s="402"/>
    </row>
    <row r="6618" spans="23:26" x14ac:dyDescent="0.2">
      <c r="W6618" s="402"/>
      <c r="X6618" s="402"/>
      <c r="Y6618" s="402"/>
      <c r="Z6618" s="402"/>
    </row>
    <row r="6619" spans="23:26" x14ac:dyDescent="0.2">
      <c r="W6619" s="402"/>
      <c r="X6619" s="402"/>
      <c r="Y6619" s="402"/>
      <c r="Z6619" s="402"/>
    </row>
    <row r="6620" spans="23:26" x14ac:dyDescent="0.2">
      <c r="W6620" s="402"/>
      <c r="X6620" s="402"/>
      <c r="Y6620" s="402"/>
      <c r="Z6620" s="402"/>
    </row>
    <row r="6621" spans="23:26" x14ac:dyDescent="0.2">
      <c r="W6621" s="402"/>
      <c r="X6621" s="402"/>
      <c r="Y6621" s="402"/>
      <c r="Z6621" s="402"/>
    </row>
    <row r="6622" spans="23:26" x14ac:dyDescent="0.2">
      <c r="W6622" s="402"/>
      <c r="X6622" s="402"/>
      <c r="Y6622" s="402"/>
      <c r="Z6622" s="402"/>
    </row>
    <row r="6623" spans="23:26" x14ac:dyDescent="0.2">
      <c r="W6623" s="402"/>
      <c r="X6623" s="402"/>
      <c r="Y6623" s="402"/>
      <c r="Z6623" s="402"/>
    </row>
    <row r="6624" spans="23:26" x14ac:dyDescent="0.2">
      <c r="W6624" s="402"/>
      <c r="X6624" s="402"/>
      <c r="Y6624" s="402"/>
      <c r="Z6624" s="402"/>
    </row>
    <row r="6625" spans="23:26" x14ac:dyDescent="0.2">
      <c r="W6625" s="402"/>
      <c r="X6625" s="402"/>
      <c r="Y6625" s="402"/>
      <c r="Z6625" s="402"/>
    </row>
    <row r="6626" spans="23:26" x14ac:dyDescent="0.2">
      <c r="W6626" s="402"/>
      <c r="X6626" s="402"/>
      <c r="Y6626" s="402"/>
      <c r="Z6626" s="402"/>
    </row>
    <row r="6627" spans="23:26" x14ac:dyDescent="0.2">
      <c r="W6627" s="402"/>
      <c r="X6627" s="402"/>
      <c r="Y6627" s="402"/>
      <c r="Z6627" s="402"/>
    </row>
    <row r="6628" spans="23:26" x14ac:dyDescent="0.2">
      <c r="W6628" s="402"/>
      <c r="X6628" s="402"/>
      <c r="Y6628" s="402"/>
      <c r="Z6628" s="402"/>
    </row>
    <row r="6629" spans="23:26" x14ac:dyDescent="0.2">
      <c r="W6629" s="402"/>
      <c r="X6629" s="402"/>
      <c r="Y6629" s="402"/>
      <c r="Z6629" s="402"/>
    </row>
    <row r="6630" spans="23:26" x14ac:dyDescent="0.2">
      <c r="W6630" s="402"/>
      <c r="X6630" s="402"/>
      <c r="Y6630" s="402"/>
      <c r="Z6630" s="402"/>
    </row>
    <row r="6631" spans="23:26" x14ac:dyDescent="0.2">
      <c r="W6631" s="402"/>
      <c r="X6631" s="402"/>
      <c r="Y6631" s="402"/>
      <c r="Z6631" s="402"/>
    </row>
    <row r="6632" spans="23:26" x14ac:dyDescent="0.2">
      <c r="W6632" s="402"/>
      <c r="X6632" s="402"/>
      <c r="Y6632" s="402"/>
      <c r="Z6632" s="402"/>
    </row>
    <row r="6633" spans="23:26" x14ac:dyDescent="0.2">
      <c r="W6633" s="402"/>
      <c r="X6633" s="402"/>
      <c r="Y6633" s="402"/>
      <c r="Z6633" s="402"/>
    </row>
    <row r="6634" spans="23:26" x14ac:dyDescent="0.2">
      <c r="W6634" s="402"/>
      <c r="X6634" s="402"/>
      <c r="Y6634" s="402"/>
      <c r="Z6634" s="402"/>
    </row>
    <row r="6635" spans="23:26" x14ac:dyDescent="0.2">
      <c r="W6635" s="402"/>
      <c r="X6635" s="402"/>
      <c r="Y6635" s="402"/>
      <c r="Z6635" s="402"/>
    </row>
    <row r="6636" spans="23:26" x14ac:dyDescent="0.2">
      <c r="W6636" s="402"/>
      <c r="X6636" s="402"/>
      <c r="Y6636" s="402"/>
      <c r="Z6636" s="402"/>
    </row>
    <row r="6637" spans="23:26" x14ac:dyDescent="0.2">
      <c r="W6637" s="402"/>
      <c r="X6637" s="402"/>
      <c r="Y6637" s="402"/>
      <c r="Z6637" s="402"/>
    </row>
    <row r="6638" spans="23:26" x14ac:dyDescent="0.2">
      <c r="W6638" s="402"/>
      <c r="X6638" s="402"/>
      <c r="Y6638" s="402"/>
      <c r="Z6638" s="402"/>
    </row>
    <row r="6639" spans="23:26" x14ac:dyDescent="0.2">
      <c r="W6639" s="402"/>
      <c r="X6639" s="402"/>
      <c r="Y6639" s="402"/>
      <c r="Z6639" s="402"/>
    </row>
    <row r="6640" spans="23:26" x14ac:dyDescent="0.2">
      <c r="W6640" s="402"/>
      <c r="X6640" s="402"/>
      <c r="Y6640" s="402"/>
      <c r="Z6640" s="402"/>
    </row>
    <row r="6641" spans="23:26" x14ac:dyDescent="0.2">
      <c r="W6641" s="402"/>
      <c r="X6641" s="402"/>
      <c r="Y6641" s="402"/>
      <c r="Z6641" s="402"/>
    </row>
    <row r="6642" spans="23:26" x14ac:dyDescent="0.2">
      <c r="W6642" s="402"/>
      <c r="X6642" s="402"/>
      <c r="Y6642" s="402"/>
      <c r="Z6642" s="402"/>
    </row>
    <row r="6643" spans="23:26" x14ac:dyDescent="0.2">
      <c r="W6643" s="402"/>
      <c r="X6643" s="402"/>
      <c r="Y6643" s="402"/>
      <c r="Z6643" s="402"/>
    </row>
    <row r="6644" spans="23:26" x14ac:dyDescent="0.2">
      <c r="W6644" s="402"/>
      <c r="X6644" s="402"/>
      <c r="Y6644" s="402"/>
      <c r="Z6644" s="402"/>
    </row>
    <row r="6645" spans="23:26" x14ac:dyDescent="0.2">
      <c r="W6645" s="402"/>
      <c r="X6645" s="402"/>
      <c r="Y6645" s="402"/>
      <c r="Z6645" s="402"/>
    </row>
    <row r="6646" spans="23:26" x14ac:dyDescent="0.2">
      <c r="W6646" s="402"/>
      <c r="X6646" s="402"/>
      <c r="Y6646" s="402"/>
      <c r="Z6646" s="402"/>
    </row>
    <row r="6647" spans="23:26" x14ac:dyDescent="0.2">
      <c r="W6647" s="402"/>
      <c r="X6647" s="402"/>
      <c r="Y6647" s="402"/>
      <c r="Z6647" s="402"/>
    </row>
    <row r="6648" spans="23:26" x14ac:dyDescent="0.2">
      <c r="W6648" s="402"/>
      <c r="X6648" s="402"/>
      <c r="Y6648" s="402"/>
      <c r="Z6648" s="402"/>
    </row>
    <row r="6649" spans="23:26" x14ac:dyDescent="0.2">
      <c r="W6649" s="402"/>
      <c r="X6649" s="402"/>
      <c r="Y6649" s="402"/>
      <c r="Z6649" s="402"/>
    </row>
    <row r="6650" spans="23:26" x14ac:dyDescent="0.2">
      <c r="W6650" s="402"/>
      <c r="X6650" s="402"/>
      <c r="Y6650" s="402"/>
      <c r="Z6650" s="402"/>
    </row>
    <row r="6651" spans="23:26" x14ac:dyDescent="0.2">
      <c r="W6651" s="402"/>
      <c r="X6651" s="402"/>
      <c r="Y6651" s="402"/>
      <c r="Z6651" s="402"/>
    </row>
    <row r="6652" spans="23:26" x14ac:dyDescent="0.2">
      <c r="W6652" s="402"/>
      <c r="X6652" s="402"/>
      <c r="Y6652" s="402"/>
      <c r="Z6652" s="402"/>
    </row>
    <row r="6653" spans="23:26" x14ac:dyDescent="0.2">
      <c r="W6653" s="402"/>
      <c r="X6653" s="402"/>
      <c r="Y6653" s="402"/>
      <c r="Z6653" s="402"/>
    </row>
    <row r="6654" spans="23:26" x14ac:dyDescent="0.2">
      <c r="W6654" s="402"/>
      <c r="X6654" s="402"/>
      <c r="Y6654" s="402"/>
      <c r="Z6654" s="402"/>
    </row>
    <row r="6655" spans="23:26" x14ac:dyDescent="0.2">
      <c r="W6655" s="402"/>
      <c r="X6655" s="402"/>
      <c r="Y6655" s="402"/>
      <c r="Z6655" s="402"/>
    </row>
    <row r="6656" spans="23:26" x14ac:dyDescent="0.2">
      <c r="W6656" s="402"/>
      <c r="X6656" s="402"/>
      <c r="Y6656" s="402"/>
      <c r="Z6656" s="402"/>
    </row>
    <row r="6657" spans="23:26" x14ac:dyDescent="0.2">
      <c r="W6657" s="402"/>
      <c r="X6657" s="402"/>
      <c r="Y6657" s="402"/>
      <c r="Z6657" s="402"/>
    </row>
    <row r="6658" spans="23:26" x14ac:dyDescent="0.2">
      <c r="W6658" s="402"/>
      <c r="X6658" s="402"/>
      <c r="Y6658" s="402"/>
      <c r="Z6658" s="402"/>
    </row>
    <row r="6659" spans="23:26" x14ac:dyDescent="0.2">
      <c r="W6659" s="402"/>
      <c r="X6659" s="402"/>
      <c r="Y6659" s="402"/>
      <c r="Z6659" s="402"/>
    </row>
    <row r="6660" spans="23:26" x14ac:dyDescent="0.2">
      <c r="W6660" s="402"/>
      <c r="X6660" s="402"/>
      <c r="Y6660" s="402"/>
      <c r="Z6660" s="402"/>
    </row>
    <row r="6661" spans="23:26" x14ac:dyDescent="0.2">
      <c r="W6661" s="402"/>
      <c r="X6661" s="402"/>
      <c r="Y6661" s="402"/>
      <c r="Z6661" s="402"/>
    </row>
    <row r="6662" spans="23:26" x14ac:dyDescent="0.2">
      <c r="W6662" s="402"/>
      <c r="X6662" s="402"/>
      <c r="Y6662" s="402"/>
      <c r="Z6662" s="402"/>
    </row>
    <row r="6663" spans="23:26" x14ac:dyDescent="0.2">
      <c r="W6663" s="402"/>
      <c r="X6663" s="402"/>
      <c r="Y6663" s="402"/>
      <c r="Z6663" s="402"/>
    </row>
    <row r="6664" spans="23:26" x14ac:dyDescent="0.2">
      <c r="W6664" s="402"/>
      <c r="X6664" s="402"/>
      <c r="Y6664" s="402"/>
      <c r="Z6664" s="402"/>
    </row>
    <row r="6665" spans="23:26" x14ac:dyDescent="0.2">
      <c r="W6665" s="402"/>
      <c r="X6665" s="402"/>
      <c r="Y6665" s="402"/>
      <c r="Z6665" s="402"/>
    </row>
    <row r="6666" spans="23:26" x14ac:dyDescent="0.2">
      <c r="W6666" s="402"/>
      <c r="X6666" s="402"/>
      <c r="Y6666" s="402"/>
      <c r="Z6666" s="402"/>
    </row>
    <row r="6667" spans="23:26" x14ac:dyDescent="0.2">
      <c r="W6667" s="402"/>
      <c r="X6667" s="402"/>
      <c r="Y6667" s="402"/>
      <c r="Z6667" s="402"/>
    </row>
    <row r="6668" spans="23:26" x14ac:dyDescent="0.2">
      <c r="W6668" s="402"/>
      <c r="X6668" s="402"/>
      <c r="Y6668" s="402"/>
      <c r="Z6668" s="402"/>
    </row>
    <row r="6669" spans="23:26" x14ac:dyDescent="0.2">
      <c r="W6669" s="402"/>
      <c r="X6669" s="402"/>
      <c r="Y6669" s="402"/>
      <c r="Z6669" s="402"/>
    </row>
    <row r="6670" spans="23:26" x14ac:dyDescent="0.2">
      <c r="W6670" s="402"/>
      <c r="X6670" s="402"/>
      <c r="Y6670" s="402"/>
      <c r="Z6670" s="402"/>
    </row>
    <row r="6671" spans="23:26" x14ac:dyDescent="0.2">
      <c r="W6671" s="402"/>
      <c r="X6671" s="402"/>
      <c r="Y6671" s="402"/>
      <c r="Z6671" s="402"/>
    </row>
    <row r="6672" spans="23:26" x14ac:dyDescent="0.2">
      <c r="W6672" s="402"/>
      <c r="X6672" s="402"/>
      <c r="Y6672" s="402"/>
      <c r="Z6672" s="402"/>
    </row>
    <row r="6673" spans="23:26" x14ac:dyDescent="0.2">
      <c r="W6673" s="402"/>
      <c r="X6673" s="402"/>
      <c r="Y6673" s="402"/>
      <c r="Z6673" s="402"/>
    </row>
    <row r="6674" spans="23:26" x14ac:dyDescent="0.2">
      <c r="W6674" s="402"/>
      <c r="X6674" s="402"/>
      <c r="Y6674" s="402"/>
      <c r="Z6674" s="402"/>
    </row>
    <row r="6675" spans="23:26" x14ac:dyDescent="0.2">
      <c r="W6675" s="402"/>
      <c r="X6675" s="402"/>
      <c r="Y6675" s="402"/>
      <c r="Z6675" s="402"/>
    </row>
    <row r="6676" spans="23:26" x14ac:dyDescent="0.2">
      <c r="W6676" s="402"/>
      <c r="X6676" s="402"/>
      <c r="Y6676" s="402"/>
      <c r="Z6676" s="402"/>
    </row>
    <row r="6677" spans="23:26" x14ac:dyDescent="0.2">
      <c r="W6677" s="402"/>
      <c r="X6677" s="402"/>
      <c r="Y6677" s="402"/>
      <c r="Z6677" s="402"/>
    </row>
    <row r="6678" spans="23:26" x14ac:dyDescent="0.2">
      <c r="W6678" s="402"/>
      <c r="X6678" s="402"/>
      <c r="Y6678" s="402"/>
      <c r="Z6678" s="402"/>
    </row>
    <row r="6679" spans="23:26" x14ac:dyDescent="0.2">
      <c r="W6679" s="402"/>
      <c r="X6679" s="402"/>
      <c r="Y6679" s="402"/>
      <c r="Z6679" s="402"/>
    </row>
    <row r="6680" spans="23:26" x14ac:dyDescent="0.2">
      <c r="W6680" s="402"/>
      <c r="X6680" s="402"/>
      <c r="Y6680" s="402"/>
      <c r="Z6680" s="402"/>
    </row>
    <row r="6681" spans="23:26" x14ac:dyDescent="0.2">
      <c r="W6681" s="402"/>
      <c r="X6681" s="402"/>
      <c r="Y6681" s="402"/>
      <c r="Z6681" s="402"/>
    </row>
    <row r="6682" spans="23:26" x14ac:dyDescent="0.2">
      <c r="W6682" s="402"/>
      <c r="X6682" s="402"/>
      <c r="Y6682" s="402"/>
      <c r="Z6682" s="402"/>
    </row>
    <row r="6683" spans="23:26" x14ac:dyDescent="0.2">
      <c r="W6683" s="402"/>
      <c r="X6683" s="402"/>
      <c r="Y6683" s="402"/>
      <c r="Z6683" s="402"/>
    </row>
    <row r="6684" spans="23:26" x14ac:dyDescent="0.2">
      <c r="W6684" s="402"/>
      <c r="X6684" s="402"/>
      <c r="Y6684" s="402"/>
      <c r="Z6684" s="402"/>
    </row>
    <row r="6685" spans="23:26" x14ac:dyDescent="0.2">
      <c r="W6685" s="402"/>
      <c r="X6685" s="402"/>
      <c r="Y6685" s="402"/>
      <c r="Z6685" s="402"/>
    </row>
    <row r="6686" spans="23:26" x14ac:dyDescent="0.2">
      <c r="W6686" s="402"/>
      <c r="X6686" s="402"/>
      <c r="Y6686" s="402"/>
      <c r="Z6686" s="402"/>
    </row>
    <row r="6687" spans="23:26" x14ac:dyDescent="0.2">
      <c r="W6687" s="402"/>
      <c r="X6687" s="402"/>
      <c r="Y6687" s="402"/>
      <c r="Z6687" s="402"/>
    </row>
    <row r="6688" spans="23:26" x14ac:dyDescent="0.2">
      <c r="W6688" s="402"/>
      <c r="X6688" s="402"/>
      <c r="Y6688" s="402"/>
      <c r="Z6688" s="402"/>
    </row>
    <row r="6689" spans="23:26" x14ac:dyDescent="0.2">
      <c r="W6689" s="402"/>
      <c r="X6689" s="402"/>
      <c r="Y6689" s="402"/>
      <c r="Z6689" s="402"/>
    </row>
    <row r="6690" spans="23:26" x14ac:dyDescent="0.2">
      <c r="W6690" s="402"/>
      <c r="X6690" s="402"/>
      <c r="Y6690" s="402"/>
      <c r="Z6690" s="402"/>
    </row>
    <row r="6691" spans="23:26" x14ac:dyDescent="0.2">
      <c r="W6691" s="402"/>
      <c r="X6691" s="402"/>
      <c r="Y6691" s="402"/>
      <c r="Z6691" s="402"/>
    </row>
    <row r="6692" spans="23:26" x14ac:dyDescent="0.2">
      <c r="W6692" s="402"/>
      <c r="X6692" s="402"/>
      <c r="Y6692" s="402"/>
      <c r="Z6692" s="402"/>
    </row>
    <row r="6693" spans="23:26" x14ac:dyDescent="0.2">
      <c r="W6693" s="402"/>
      <c r="X6693" s="402"/>
      <c r="Y6693" s="402"/>
      <c r="Z6693" s="402"/>
    </row>
    <row r="6694" spans="23:26" x14ac:dyDescent="0.2">
      <c r="W6694" s="402"/>
      <c r="X6694" s="402"/>
      <c r="Y6694" s="402"/>
      <c r="Z6694" s="402"/>
    </row>
    <row r="6695" spans="23:26" x14ac:dyDescent="0.2">
      <c r="W6695" s="402"/>
      <c r="X6695" s="402"/>
      <c r="Y6695" s="402"/>
      <c r="Z6695" s="402"/>
    </row>
    <row r="6696" spans="23:26" x14ac:dyDescent="0.2">
      <c r="W6696" s="402"/>
      <c r="X6696" s="402"/>
      <c r="Y6696" s="402"/>
      <c r="Z6696" s="402"/>
    </row>
    <row r="6697" spans="23:26" x14ac:dyDescent="0.2">
      <c r="W6697" s="402"/>
      <c r="X6697" s="402"/>
      <c r="Y6697" s="402"/>
      <c r="Z6697" s="402"/>
    </row>
    <row r="6698" spans="23:26" x14ac:dyDescent="0.2">
      <c r="W6698" s="402"/>
      <c r="X6698" s="402"/>
      <c r="Y6698" s="402"/>
      <c r="Z6698" s="402"/>
    </row>
    <row r="6699" spans="23:26" x14ac:dyDescent="0.2">
      <c r="W6699" s="402"/>
      <c r="X6699" s="402"/>
      <c r="Y6699" s="402"/>
      <c r="Z6699" s="402"/>
    </row>
    <row r="6700" spans="23:26" x14ac:dyDescent="0.2">
      <c r="W6700" s="402"/>
      <c r="X6700" s="402"/>
      <c r="Y6700" s="402"/>
      <c r="Z6700" s="402"/>
    </row>
    <row r="6701" spans="23:26" x14ac:dyDescent="0.2">
      <c r="W6701" s="402"/>
      <c r="X6701" s="402"/>
      <c r="Y6701" s="402"/>
      <c r="Z6701" s="402"/>
    </row>
    <row r="6702" spans="23:26" x14ac:dyDescent="0.2">
      <c r="W6702" s="402"/>
      <c r="X6702" s="402"/>
      <c r="Y6702" s="402"/>
      <c r="Z6702" s="402"/>
    </row>
    <row r="6703" spans="23:26" x14ac:dyDescent="0.2">
      <c r="W6703" s="402"/>
      <c r="X6703" s="402"/>
      <c r="Y6703" s="402"/>
      <c r="Z6703" s="402"/>
    </row>
    <row r="6704" spans="23:26" x14ac:dyDescent="0.2">
      <c r="W6704" s="402"/>
      <c r="X6704" s="402"/>
      <c r="Y6704" s="402"/>
      <c r="Z6704" s="402"/>
    </row>
    <row r="6705" spans="23:26" x14ac:dyDescent="0.2">
      <c r="W6705" s="402"/>
      <c r="X6705" s="402"/>
      <c r="Y6705" s="402"/>
      <c r="Z6705" s="402"/>
    </row>
    <row r="6706" spans="23:26" x14ac:dyDescent="0.2">
      <c r="W6706" s="402"/>
      <c r="X6706" s="402"/>
      <c r="Y6706" s="402"/>
      <c r="Z6706" s="402"/>
    </row>
    <row r="6707" spans="23:26" x14ac:dyDescent="0.2">
      <c r="W6707" s="402"/>
      <c r="X6707" s="402"/>
      <c r="Y6707" s="402"/>
      <c r="Z6707" s="402"/>
    </row>
    <row r="6708" spans="23:26" x14ac:dyDescent="0.2">
      <c r="W6708" s="402"/>
      <c r="X6708" s="402"/>
      <c r="Y6708" s="402"/>
      <c r="Z6708" s="402"/>
    </row>
    <row r="6709" spans="23:26" x14ac:dyDescent="0.2">
      <c r="W6709" s="402"/>
      <c r="X6709" s="402"/>
      <c r="Y6709" s="402"/>
      <c r="Z6709" s="402"/>
    </row>
    <row r="6710" spans="23:26" x14ac:dyDescent="0.2">
      <c r="W6710" s="402"/>
      <c r="X6710" s="402"/>
      <c r="Y6710" s="402"/>
      <c r="Z6710" s="402"/>
    </row>
    <row r="6711" spans="23:26" x14ac:dyDescent="0.2">
      <c r="W6711" s="402"/>
      <c r="X6711" s="402"/>
      <c r="Y6711" s="402"/>
      <c r="Z6711" s="402"/>
    </row>
    <row r="6712" spans="23:26" x14ac:dyDescent="0.2">
      <c r="W6712" s="402"/>
      <c r="X6712" s="402"/>
      <c r="Y6712" s="402"/>
      <c r="Z6712" s="402"/>
    </row>
    <row r="6713" spans="23:26" x14ac:dyDescent="0.2">
      <c r="W6713" s="402"/>
      <c r="X6713" s="402"/>
      <c r="Y6713" s="402"/>
      <c r="Z6713" s="402"/>
    </row>
    <row r="6714" spans="23:26" x14ac:dyDescent="0.2">
      <c r="W6714" s="402"/>
      <c r="X6714" s="402"/>
      <c r="Y6714" s="402"/>
      <c r="Z6714" s="402"/>
    </row>
    <row r="6715" spans="23:26" x14ac:dyDescent="0.2">
      <c r="W6715" s="402"/>
      <c r="X6715" s="402"/>
      <c r="Y6715" s="402"/>
      <c r="Z6715" s="402"/>
    </row>
    <row r="6716" spans="23:26" x14ac:dyDescent="0.2">
      <c r="W6716" s="402"/>
      <c r="X6716" s="402"/>
      <c r="Y6716" s="402"/>
      <c r="Z6716" s="402"/>
    </row>
    <row r="6717" spans="23:26" x14ac:dyDescent="0.2">
      <c r="W6717" s="402"/>
      <c r="X6717" s="402"/>
      <c r="Y6717" s="402"/>
      <c r="Z6717" s="402"/>
    </row>
    <row r="6718" spans="23:26" x14ac:dyDescent="0.2">
      <c r="W6718" s="402"/>
      <c r="X6718" s="402"/>
      <c r="Y6718" s="402"/>
      <c r="Z6718" s="402"/>
    </row>
    <row r="6719" spans="23:26" x14ac:dyDescent="0.2">
      <c r="W6719" s="402"/>
      <c r="X6719" s="402"/>
      <c r="Y6719" s="402"/>
      <c r="Z6719" s="402"/>
    </row>
    <row r="6720" spans="23:26" x14ac:dyDescent="0.2">
      <c r="W6720" s="402"/>
      <c r="X6720" s="402"/>
      <c r="Y6720" s="402"/>
      <c r="Z6720" s="402"/>
    </row>
    <row r="6721" spans="23:26" x14ac:dyDescent="0.2">
      <c r="W6721" s="402"/>
      <c r="X6721" s="402"/>
      <c r="Y6721" s="402"/>
      <c r="Z6721" s="402"/>
    </row>
    <row r="6722" spans="23:26" x14ac:dyDescent="0.2">
      <c r="W6722" s="402"/>
      <c r="X6722" s="402"/>
      <c r="Y6722" s="402"/>
      <c r="Z6722" s="402"/>
    </row>
    <row r="6723" spans="23:26" x14ac:dyDescent="0.2">
      <c r="W6723" s="402"/>
      <c r="X6723" s="402"/>
      <c r="Y6723" s="402"/>
      <c r="Z6723" s="402"/>
    </row>
    <row r="6724" spans="23:26" x14ac:dyDescent="0.2">
      <c r="W6724" s="402"/>
      <c r="X6724" s="402"/>
      <c r="Y6724" s="402"/>
      <c r="Z6724" s="402"/>
    </row>
    <row r="6725" spans="23:26" x14ac:dyDescent="0.2">
      <c r="W6725" s="402"/>
      <c r="X6725" s="402"/>
      <c r="Y6725" s="402"/>
      <c r="Z6725" s="402"/>
    </row>
    <row r="6726" spans="23:26" x14ac:dyDescent="0.2">
      <c r="W6726" s="402"/>
      <c r="X6726" s="402"/>
      <c r="Y6726" s="402"/>
      <c r="Z6726" s="402"/>
    </row>
    <row r="6727" spans="23:26" x14ac:dyDescent="0.2">
      <c r="W6727" s="402"/>
      <c r="X6727" s="402"/>
      <c r="Y6727" s="402"/>
      <c r="Z6727" s="402"/>
    </row>
    <row r="6728" spans="23:26" x14ac:dyDescent="0.2">
      <c r="W6728" s="402"/>
      <c r="X6728" s="402"/>
      <c r="Y6728" s="402"/>
      <c r="Z6728" s="402"/>
    </row>
    <row r="6729" spans="23:26" x14ac:dyDescent="0.2">
      <c r="W6729" s="402"/>
      <c r="X6729" s="402"/>
      <c r="Y6729" s="402"/>
      <c r="Z6729" s="402"/>
    </row>
    <row r="6730" spans="23:26" x14ac:dyDescent="0.2">
      <c r="W6730" s="402"/>
      <c r="X6730" s="402"/>
      <c r="Y6730" s="402"/>
      <c r="Z6730" s="402"/>
    </row>
    <row r="6731" spans="23:26" x14ac:dyDescent="0.2">
      <c r="W6731" s="402"/>
      <c r="X6731" s="402"/>
      <c r="Y6731" s="402"/>
      <c r="Z6731" s="402"/>
    </row>
    <row r="6732" spans="23:26" x14ac:dyDescent="0.2">
      <c r="W6732" s="402"/>
      <c r="X6732" s="402"/>
      <c r="Y6732" s="402"/>
      <c r="Z6732" s="402"/>
    </row>
    <row r="6733" spans="23:26" x14ac:dyDescent="0.2">
      <c r="W6733" s="402"/>
      <c r="X6733" s="402"/>
      <c r="Y6733" s="402"/>
      <c r="Z6733" s="402"/>
    </row>
    <row r="6734" spans="23:26" x14ac:dyDescent="0.2">
      <c r="W6734" s="402"/>
      <c r="X6734" s="402"/>
      <c r="Y6734" s="402"/>
      <c r="Z6734" s="402"/>
    </row>
    <row r="6735" spans="23:26" x14ac:dyDescent="0.2">
      <c r="W6735" s="402"/>
      <c r="X6735" s="402"/>
      <c r="Y6735" s="402"/>
      <c r="Z6735" s="402"/>
    </row>
    <row r="6736" spans="23:26" x14ac:dyDescent="0.2">
      <c r="W6736" s="402"/>
      <c r="X6736" s="402"/>
      <c r="Y6736" s="402"/>
      <c r="Z6736" s="402"/>
    </row>
    <row r="6737" spans="23:26" x14ac:dyDescent="0.2">
      <c r="W6737" s="402"/>
      <c r="X6737" s="402"/>
      <c r="Y6737" s="402"/>
      <c r="Z6737" s="402"/>
    </row>
    <row r="6738" spans="23:26" x14ac:dyDescent="0.2">
      <c r="W6738" s="402"/>
      <c r="X6738" s="402"/>
      <c r="Y6738" s="402"/>
      <c r="Z6738" s="402"/>
    </row>
    <row r="6739" spans="23:26" x14ac:dyDescent="0.2">
      <c r="W6739" s="402"/>
      <c r="X6739" s="402"/>
      <c r="Y6739" s="402"/>
      <c r="Z6739" s="402"/>
    </row>
    <row r="6740" spans="23:26" x14ac:dyDescent="0.2">
      <c r="W6740" s="402"/>
      <c r="X6740" s="402"/>
      <c r="Y6740" s="402"/>
      <c r="Z6740" s="402"/>
    </row>
    <row r="6741" spans="23:26" x14ac:dyDescent="0.2">
      <c r="W6741" s="402"/>
      <c r="X6741" s="402"/>
      <c r="Y6741" s="402"/>
      <c r="Z6741" s="402"/>
    </row>
    <row r="6742" spans="23:26" x14ac:dyDescent="0.2">
      <c r="W6742" s="402"/>
      <c r="X6742" s="402"/>
      <c r="Y6742" s="402"/>
      <c r="Z6742" s="402"/>
    </row>
    <row r="6743" spans="23:26" x14ac:dyDescent="0.2">
      <c r="W6743" s="402"/>
      <c r="X6743" s="402"/>
      <c r="Y6743" s="402"/>
      <c r="Z6743" s="402"/>
    </row>
    <row r="6744" spans="23:26" x14ac:dyDescent="0.2">
      <c r="W6744" s="402"/>
      <c r="X6744" s="402"/>
      <c r="Y6744" s="402"/>
      <c r="Z6744" s="402"/>
    </row>
    <row r="6745" spans="23:26" x14ac:dyDescent="0.2">
      <c r="W6745" s="402"/>
      <c r="X6745" s="402"/>
      <c r="Y6745" s="402"/>
      <c r="Z6745" s="402"/>
    </row>
    <row r="6746" spans="23:26" x14ac:dyDescent="0.2">
      <c r="W6746" s="402"/>
      <c r="X6746" s="402"/>
      <c r="Y6746" s="402"/>
      <c r="Z6746" s="402"/>
    </row>
    <row r="6747" spans="23:26" x14ac:dyDescent="0.2">
      <c r="W6747" s="402"/>
      <c r="X6747" s="402"/>
      <c r="Y6747" s="402"/>
      <c r="Z6747" s="402"/>
    </row>
    <row r="6748" spans="23:26" x14ac:dyDescent="0.2">
      <c r="W6748" s="402"/>
      <c r="X6748" s="402"/>
      <c r="Y6748" s="402"/>
      <c r="Z6748" s="402"/>
    </row>
    <row r="6749" spans="23:26" x14ac:dyDescent="0.2">
      <c r="W6749" s="402"/>
      <c r="X6749" s="402"/>
      <c r="Y6749" s="402"/>
      <c r="Z6749" s="402"/>
    </row>
    <row r="6750" spans="23:26" x14ac:dyDescent="0.2">
      <c r="W6750" s="402"/>
      <c r="X6750" s="402"/>
      <c r="Y6750" s="402"/>
      <c r="Z6750" s="402"/>
    </row>
    <row r="6751" spans="23:26" x14ac:dyDescent="0.2">
      <c r="W6751" s="402"/>
      <c r="X6751" s="402"/>
      <c r="Y6751" s="402"/>
      <c r="Z6751" s="402"/>
    </row>
    <row r="6752" spans="23:26" x14ac:dyDescent="0.2">
      <c r="W6752" s="402"/>
      <c r="X6752" s="402"/>
      <c r="Y6752" s="402"/>
      <c r="Z6752" s="402"/>
    </row>
    <row r="6753" spans="23:26" x14ac:dyDescent="0.2">
      <c r="W6753" s="402"/>
      <c r="X6753" s="402"/>
      <c r="Y6753" s="402"/>
      <c r="Z6753" s="402"/>
    </row>
    <row r="6754" spans="23:26" x14ac:dyDescent="0.2">
      <c r="W6754" s="402"/>
      <c r="X6754" s="402"/>
      <c r="Y6754" s="402"/>
      <c r="Z6754" s="402"/>
    </row>
    <row r="6755" spans="23:26" x14ac:dyDescent="0.2">
      <c r="W6755" s="402"/>
      <c r="X6755" s="402"/>
      <c r="Y6755" s="402"/>
      <c r="Z6755" s="402"/>
    </row>
    <row r="6756" spans="23:26" x14ac:dyDescent="0.2">
      <c r="W6756" s="402"/>
      <c r="X6756" s="402"/>
      <c r="Y6756" s="402"/>
      <c r="Z6756" s="402"/>
    </row>
    <row r="6757" spans="23:26" x14ac:dyDescent="0.2">
      <c r="W6757" s="402"/>
      <c r="X6757" s="402"/>
      <c r="Y6757" s="402"/>
      <c r="Z6757" s="402"/>
    </row>
    <row r="6758" spans="23:26" x14ac:dyDescent="0.2">
      <c r="W6758" s="402"/>
      <c r="X6758" s="402"/>
      <c r="Y6758" s="402"/>
      <c r="Z6758" s="402"/>
    </row>
    <row r="6759" spans="23:26" x14ac:dyDescent="0.2">
      <c r="W6759" s="402"/>
      <c r="X6759" s="402"/>
      <c r="Y6759" s="402"/>
      <c r="Z6759" s="402"/>
    </row>
    <row r="6760" spans="23:26" x14ac:dyDescent="0.2">
      <c r="W6760" s="402"/>
      <c r="X6760" s="402"/>
      <c r="Y6760" s="402"/>
      <c r="Z6760" s="402"/>
    </row>
    <row r="6761" spans="23:26" x14ac:dyDescent="0.2">
      <c r="W6761" s="402"/>
      <c r="X6761" s="402"/>
      <c r="Y6761" s="402"/>
      <c r="Z6761" s="402"/>
    </row>
    <row r="6762" spans="23:26" x14ac:dyDescent="0.2">
      <c r="W6762" s="402"/>
      <c r="X6762" s="402"/>
      <c r="Y6762" s="402"/>
      <c r="Z6762" s="402"/>
    </row>
    <row r="6763" spans="23:26" x14ac:dyDescent="0.2">
      <c r="W6763" s="402"/>
      <c r="X6763" s="402"/>
      <c r="Y6763" s="402"/>
      <c r="Z6763" s="402"/>
    </row>
    <row r="6764" spans="23:26" x14ac:dyDescent="0.2">
      <c r="W6764" s="402"/>
      <c r="X6764" s="402"/>
      <c r="Y6764" s="402"/>
      <c r="Z6764" s="402"/>
    </row>
    <row r="6765" spans="23:26" x14ac:dyDescent="0.2">
      <c r="W6765" s="402"/>
      <c r="X6765" s="402"/>
      <c r="Y6765" s="402"/>
      <c r="Z6765" s="402"/>
    </row>
    <row r="6766" spans="23:26" x14ac:dyDescent="0.2">
      <c r="W6766" s="402"/>
      <c r="X6766" s="402"/>
      <c r="Y6766" s="402"/>
      <c r="Z6766" s="402"/>
    </row>
    <row r="6767" spans="23:26" x14ac:dyDescent="0.2">
      <c r="W6767" s="402"/>
      <c r="X6767" s="402"/>
      <c r="Y6767" s="402"/>
      <c r="Z6767" s="402"/>
    </row>
    <row r="6768" spans="23:26" x14ac:dyDescent="0.2">
      <c r="W6768" s="402"/>
      <c r="X6768" s="402"/>
      <c r="Y6768" s="402"/>
      <c r="Z6768" s="402"/>
    </row>
    <row r="6769" spans="23:26" x14ac:dyDescent="0.2">
      <c r="W6769" s="402"/>
      <c r="X6769" s="402"/>
      <c r="Y6769" s="402"/>
      <c r="Z6769" s="402"/>
    </row>
    <row r="6770" spans="23:26" x14ac:dyDescent="0.2">
      <c r="W6770" s="402"/>
      <c r="X6770" s="402"/>
      <c r="Y6770" s="402"/>
      <c r="Z6770" s="402"/>
    </row>
    <row r="6771" spans="23:26" x14ac:dyDescent="0.2">
      <c r="W6771" s="402"/>
      <c r="X6771" s="402"/>
      <c r="Y6771" s="402"/>
      <c r="Z6771" s="402"/>
    </row>
    <row r="6772" spans="23:26" x14ac:dyDescent="0.2">
      <c r="W6772" s="402"/>
      <c r="X6772" s="402"/>
      <c r="Y6772" s="402"/>
      <c r="Z6772" s="402"/>
    </row>
    <row r="6773" spans="23:26" x14ac:dyDescent="0.2">
      <c r="W6773" s="402"/>
      <c r="X6773" s="402"/>
      <c r="Y6773" s="402"/>
      <c r="Z6773" s="402"/>
    </row>
    <row r="6774" spans="23:26" x14ac:dyDescent="0.2">
      <c r="W6774" s="402"/>
      <c r="X6774" s="402"/>
      <c r="Y6774" s="402"/>
      <c r="Z6774" s="402"/>
    </row>
    <row r="6775" spans="23:26" x14ac:dyDescent="0.2">
      <c r="W6775" s="402"/>
      <c r="X6775" s="402"/>
      <c r="Y6775" s="402"/>
      <c r="Z6775" s="402"/>
    </row>
    <row r="6776" spans="23:26" x14ac:dyDescent="0.2">
      <c r="W6776" s="402"/>
      <c r="X6776" s="402"/>
      <c r="Y6776" s="402"/>
      <c r="Z6776" s="402"/>
    </row>
    <row r="6777" spans="23:26" x14ac:dyDescent="0.2">
      <c r="W6777" s="402"/>
      <c r="X6777" s="402"/>
      <c r="Y6777" s="402"/>
      <c r="Z6777" s="402"/>
    </row>
    <row r="6778" spans="23:26" x14ac:dyDescent="0.2">
      <c r="W6778" s="402"/>
      <c r="X6778" s="402"/>
      <c r="Y6778" s="402"/>
      <c r="Z6778" s="402"/>
    </row>
    <row r="6779" spans="23:26" x14ac:dyDescent="0.2">
      <c r="W6779" s="402"/>
      <c r="X6779" s="402"/>
      <c r="Y6779" s="402"/>
      <c r="Z6779" s="402"/>
    </row>
    <row r="6780" spans="23:26" x14ac:dyDescent="0.2">
      <c r="W6780" s="402"/>
      <c r="X6780" s="402"/>
      <c r="Y6780" s="402"/>
      <c r="Z6780" s="402"/>
    </row>
    <row r="6781" spans="23:26" x14ac:dyDescent="0.2">
      <c r="W6781" s="402"/>
      <c r="X6781" s="402"/>
      <c r="Y6781" s="402"/>
      <c r="Z6781" s="402"/>
    </row>
    <row r="6782" spans="23:26" x14ac:dyDescent="0.2">
      <c r="W6782" s="402"/>
      <c r="X6782" s="402"/>
      <c r="Y6782" s="402"/>
      <c r="Z6782" s="402"/>
    </row>
    <row r="6783" spans="23:26" x14ac:dyDescent="0.2">
      <c r="W6783" s="402"/>
      <c r="X6783" s="402"/>
      <c r="Y6783" s="402"/>
      <c r="Z6783" s="402"/>
    </row>
    <row r="6784" spans="23:26" x14ac:dyDescent="0.2">
      <c r="W6784" s="402"/>
      <c r="X6784" s="402"/>
      <c r="Y6784" s="402"/>
      <c r="Z6784" s="402"/>
    </row>
    <row r="6785" spans="23:26" x14ac:dyDescent="0.2">
      <c r="W6785" s="402"/>
      <c r="X6785" s="402"/>
      <c r="Y6785" s="402"/>
      <c r="Z6785" s="402"/>
    </row>
    <row r="6786" spans="23:26" x14ac:dyDescent="0.2">
      <c r="W6786" s="402"/>
      <c r="X6786" s="402"/>
      <c r="Y6786" s="402"/>
      <c r="Z6786" s="402"/>
    </row>
    <row r="6787" spans="23:26" x14ac:dyDescent="0.2">
      <c r="W6787" s="402"/>
      <c r="X6787" s="402"/>
      <c r="Y6787" s="402"/>
      <c r="Z6787" s="402"/>
    </row>
    <row r="6788" spans="23:26" x14ac:dyDescent="0.2">
      <c r="W6788" s="402"/>
      <c r="X6788" s="402"/>
      <c r="Y6788" s="402"/>
      <c r="Z6788" s="402"/>
    </row>
    <row r="6789" spans="23:26" x14ac:dyDescent="0.2">
      <c r="W6789" s="402"/>
      <c r="X6789" s="402"/>
      <c r="Y6789" s="402"/>
      <c r="Z6789" s="402"/>
    </row>
    <row r="6790" spans="23:26" x14ac:dyDescent="0.2">
      <c r="W6790" s="402"/>
      <c r="X6790" s="402"/>
      <c r="Y6790" s="402"/>
      <c r="Z6790" s="402"/>
    </row>
    <row r="6791" spans="23:26" x14ac:dyDescent="0.2">
      <c r="W6791" s="402"/>
      <c r="X6791" s="402"/>
      <c r="Y6791" s="402"/>
      <c r="Z6791" s="402"/>
    </row>
    <row r="6792" spans="23:26" x14ac:dyDescent="0.2">
      <c r="W6792" s="402"/>
      <c r="X6792" s="402"/>
      <c r="Y6792" s="402"/>
      <c r="Z6792" s="402"/>
    </row>
    <row r="6793" spans="23:26" x14ac:dyDescent="0.2">
      <c r="W6793" s="402"/>
      <c r="X6793" s="402"/>
      <c r="Y6793" s="402"/>
      <c r="Z6793" s="402"/>
    </row>
    <row r="6794" spans="23:26" x14ac:dyDescent="0.2">
      <c r="W6794" s="402"/>
      <c r="X6794" s="402"/>
      <c r="Y6794" s="402"/>
      <c r="Z6794" s="402"/>
    </row>
    <row r="6795" spans="23:26" x14ac:dyDescent="0.2">
      <c r="W6795" s="402"/>
      <c r="X6795" s="402"/>
      <c r="Y6795" s="402"/>
      <c r="Z6795" s="402"/>
    </row>
    <row r="6796" spans="23:26" x14ac:dyDescent="0.2">
      <c r="W6796" s="402"/>
      <c r="X6796" s="402"/>
      <c r="Y6796" s="402"/>
      <c r="Z6796" s="402"/>
    </row>
    <row r="6797" spans="23:26" x14ac:dyDescent="0.2">
      <c r="W6797" s="402"/>
      <c r="X6797" s="402"/>
      <c r="Y6797" s="402"/>
      <c r="Z6797" s="402"/>
    </row>
    <row r="6798" spans="23:26" x14ac:dyDescent="0.2">
      <c r="W6798" s="402"/>
      <c r="X6798" s="402"/>
      <c r="Y6798" s="402"/>
      <c r="Z6798" s="402"/>
    </row>
    <row r="6799" spans="23:26" x14ac:dyDescent="0.2">
      <c r="W6799" s="402"/>
      <c r="X6799" s="402"/>
      <c r="Y6799" s="402"/>
      <c r="Z6799" s="402"/>
    </row>
    <row r="6800" spans="23:26" x14ac:dyDescent="0.2">
      <c r="W6800" s="402"/>
      <c r="X6800" s="402"/>
      <c r="Y6800" s="402"/>
      <c r="Z6800" s="402"/>
    </row>
    <row r="6801" spans="23:26" x14ac:dyDescent="0.2">
      <c r="W6801" s="402"/>
      <c r="X6801" s="402"/>
      <c r="Y6801" s="402"/>
      <c r="Z6801" s="402"/>
    </row>
    <row r="6802" spans="23:26" x14ac:dyDescent="0.2">
      <c r="W6802" s="402"/>
      <c r="X6802" s="402"/>
      <c r="Y6802" s="402"/>
      <c r="Z6802" s="402"/>
    </row>
    <row r="6803" spans="23:26" x14ac:dyDescent="0.2">
      <c r="W6803" s="402"/>
      <c r="X6803" s="402"/>
      <c r="Y6803" s="402"/>
      <c r="Z6803" s="402"/>
    </row>
    <row r="6804" spans="23:26" x14ac:dyDescent="0.2">
      <c r="W6804" s="402"/>
      <c r="X6804" s="402"/>
      <c r="Y6804" s="402"/>
      <c r="Z6804" s="402"/>
    </row>
    <row r="6805" spans="23:26" x14ac:dyDescent="0.2">
      <c r="W6805" s="402"/>
      <c r="X6805" s="402"/>
      <c r="Y6805" s="402"/>
      <c r="Z6805" s="402"/>
    </row>
    <row r="6806" spans="23:26" x14ac:dyDescent="0.2">
      <c r="W6806" s="402"/>
      <c r="X6806" s="402"/>
      <c r="Y6806" s="402"/>
      <c r="Z6806" s="402"/>
    </row>
    <row r="6807" spans="23:26" x14ac:dyDescent="0.2">
      <c r="W6807" s="402"/>
      <c r="X6807" s="402"/>
      <c r="Y6807" s="402"/>
      <c r="Z6807" s="402"/>
    </row>
    <row r="6808" spans="23:26" x14ac:dyDescent="0.2">
      <c r="W6808" s="402"/>
      <c r="X6808" s="402"/>
      <c r="Y6808" s="402"/>
      <c r="Z6808" s="402"/>
    </row>
    <row r="6809" spans="23:26" x14ac:dyDescent="0.2">
      <c r="W6809" s="402"/>
      <c r="X6809" s="402"/>
      <c r="Y6809" s="402"/>
      <c r="Z6809" s="402"/>
    </row>
    <row r="6810" spans="23:26" x14ac:dyDescent="0.2">
      <c r="W6810" s="402"/>
      <c r="X6810" s="402"/>
      <c r="Y6810" s="402"/>
      <c r="Z6810" s="402"/>
    </row>
    <row r="6811" spans="23:26" x14ac:dyDescent="0.2">
      <c r="W6811" s="402"/>
      <c r="X6811" s="402"/>
      <c r="Y6811" s="402"/>
      <c r="Z6811" s="402"/>
    </row>
    <row r="6812" spans="23:26" x14ac:dyDescent="0.2">
      <c r="W6812" s="402"/>
      <c r="X6812" s="402"/>
      <c r="Y6812" s="402"/>
      <c r="Z6812" s="402"/>
    </row>
    <row r="6813" spans="23:26" x14ac:dyDescent="0.2">
      <c r="W6813" s="402"/>
      <c r="X6813" s="402"/>
      <c r="Y6813" s="402"/>
      <c r="Z6813" s="402"/>
    </row>
    <row r="6814" spans="23:26" x14ac:dyDescent="0.2">
      <c r="W6814" s="402"/>
      <c r="X6814" s="402"/>
      <c r="Y6814" s="402"/>
      <c r="Z6814" s="402"/>
    </row>
    <row r="6815" spans="23:26" x14ac:dyDescent="0.2">
      <c r="W6815" s="402"/>
      <c r="X6815" s="402"/>
      <c r="Y6815" s="402"/>
      <c r="Z6815" s="402"/>
    </row>
    <row r="6816" spans="23:26" x14ac:dyDescent="0.2">
      <c r="W6816" s="402"/>
      <c r="X6816" s="402"/>
      <c r="Y6816" s="402"/>
      <c r="Z6816" s="402"/>
    </row>
    <row r="6817" spans="23:26" x14ac:dyDescent="0.2">
      <c r="W6817" s="402"/>
      <c r="X6817" s="402"/>
      <c r="Y6817" s="402"/>
      <c r="Z6817" s="402"/>
    </row>
    <row r="6818" spans="23:26" x14ac:dyDescent="0.2">
      <c r="W6818" s="402"/>
      <c r="X6818" s="402"/>
      <c r="Y6818" s="402"/>
      <c r="Z6818" s="402"/>
    </row>
    <row r="6819" spans="23:26" x14ac:dyDescent="0.2">
      <c r="W6819" s="402"/>
      <c r="X6819" s="402"/>
      <c r="Y6819" s="402"/>
      <c r="Z6819" s="402"/>
    </row>
    <row r="6820" spans="23:26" x14ac:dyDescent="0.2">
      <c r="W6820" s="402"/>
      <c r="X6820" s="402"/>
      <c r="Y6820" s="402"/>
      <c r="Z6820" s="402"/>
    </row>
    <row r="6821" spans="23:26" x14ac:dyDescent="0.2">
      <c r="W6821" s="402"/>
      <c r="X6821" s="402"/>
      <c r="Y6821" s="402"/>
      <c r="Z6821" s="402"/>
    </row>
    <row r="6822" spans="23:26" x14ac:dyDescent="0.2">
      <c r="W6822" s="402"/>
      <c r="X6822" s="402"/>
      <c r="Y6822" s="402"/>
      <c r="Z6822" s="402"/>
    </row>
    <row r="6823" spans="23:26" x14ac:dyDescent="0.2">
      <c r="W6823" s="402"/>
      <c r="X6823" s="402"/>
      <c r="Y6823" s="402"/>
      <c r="Z6823" s="402"/>
    </row>
    <row r="6824" spans="23:26" x14ac:dyDescent="0.2">
      <c r="W6824" s="402"/>
      <c r="X6824" s="402"/>
      <c r="Y6824" s="402"/>
      <c r="Z6824" s="402"/>
    </row>
    <row r="6825" spans="23:26" x14ac:dyDescent="0.2">
      <c r="W6825" s="402"/>
      <c r="X6825" s="402"/>
      <c r="Y6825" s="402"/>
      <c r="Z6825" s="402"/>
    </row>
    <row r="6826" spans="23:26" x14ac:dyDescent="0.2">
      <c r="W6826" s="402"/>
      <c r="X6826" s="402"/>
      <c r="Y6826" s="402"/>
      <c r="Z6826" s="402"/>
    </row>
    <row r="6827" spans="23:26" x14ac:dyDescent="0.2">
      <c r="W6827" s="402"/>
      <c r="X6827" s="402"/>
      <c r="Y6827" s="402"/>
      <c r="Z6827" s="402"/>
    </row>
    <row r="6828" spans="23:26" x14ac:dyDescent="0.2">
      <c r="W6828" s="402"/>
      <c r="X6828" s="402"/>
      <c r="Y6828" s="402"/>
      <c r="Z6828" s="402"/>
    </row>
    <row r="6829" spans="23:26" x14ac:dyDescent="0.2">
      <c r="W6829" s="402"/>
      <c r="X6829" s="402"/>
      <c r="Y6829" s="402"/>
      <c r="Z6829" s="402"/>
    </row>
    <row r="6830" spans="23:26" x14ac:dyDescent="0.2">
      <c r="W6830" s="402"/>
      <c r="X6830" s="402"/>
      <c r="Y6830" s="402"/>
      <c r="Z6830" s="402"/>
    </row>
    <row r="6831" spans="23:26" x14ac:dyDescent="0.2">
      <c r="W6831" s="402"/>
      <c r="X6831" s="402"/>
      <c r="Y6831" s="402"/>
      <c r="Z6831" s="402"/>
    </row>
    <row r="6832" spans="23:26" x14ac:dyDescent="0.2">
      <c r="W6832" s="402"/>
      <c r="X6832" s="402"/>
      <c r="Y6832" s="402"/>
      <c r="Z6832" s="402"/>
    </row>
    <row r="6833" spans="23:26" x14ac:dyDescent="0.2">
      <c r="W6833" s="402"/>
      <c r="X6833" s="402"/>
      <c r="Y6833" s="402"/>
      <c r="Z6833" s="402"/>
    </row>
    <row r="6834" spans="23:26" x14ac:dyDescent="0.2">
      <c r="W6834" s="402"/>
      <c r="X6834" s="402"/>
      <c r="Y6834" s="402"/>
      <c r="Z6834" s="402"/>
    </row>
    <row r="6835" spans="23:26" x14ac:dyDescent="0.2">
      <c r="W6835" s="402"/>
      <c r="X6835" s="402"/>
      <c r="Y6835" s="402"/>
      <c r="Z6835" s="402"/>
    </row>
    <row r="6836" spans="23:26" x14ac:dyDescent="0.2">
      <c r="W6836" s="402"/>
      <c r="X6836" s="402"/>
      <c r="Y6836" s="402"/>
      <c r="Z6836" s="402"/>
    </row>
    <row r="6837" spans="23:26" x14ac:dyDescent="0.2">
      <c r="W6837" s="402"/>
      <c r="X6837" s="402"/>
      <c r="Y6837" s="402"/>
      <c r="Z6837" s="402"/>
    </row>
    <row r="6838" spans="23:26" x14ac:dyDescent="0.2">
      <c r="W6838" s="402"/>
      <c r="X6838" s="402"/>
      <c r="Y6838" s="402"/>
      <c r="Z6838" s="402"/>
    </row>
    <row r="6839" spans="23:26" x14ac:dyDescent="0.2">
      <c r="W6839" s="402"/>
      <c r="X6839" s="402"/>
      <c r="Y6839" s="402"/>
      <c r="Z6839" s="402"/>
    </row>
    <row r="6840" spans="23:26" x14ac:dyDescent="0.2">
      <c r="W6840" s="402"/>
      <c r="X6840" s="402"/>
      <c r="Y6840" s="402"/>
      <c r="Z6840" s="402"/>
    </row>
    <row r="6841" spans="23:26" x14ac:dyDescent="0.2">
      <c r="W6841" s="402"/>
      <c r="X6841" s="402"/>
      <c r="Y6841" s="402"/>
      <c r="Z6841" s="402"/>
    </row>
    <row r="6842" spans="23:26" x14ac:dyDescent="0.2">
      <c r="W6842" s="402"/>
      <c r="X6842" s="402"/>
      <c r="Y6842" s="402"/>
      <c r="Z6842" s="402"/>
    </row>
    <row r="6843" spans="23:26" x14ac:dyDescent="0.2">
      <c r="W6843" s="402"/>
      <c r="X6843" s="402"/>
      <c r="Y6843" s="402"/>
      <c r="Z6843" s="402"/>
    </row>
    <row r="6844" spans="23:26" x14ac:dyDescent="0.2">
      <c r="W6844" s="402"/>
      <c r="X6844" s="402"/>
      <c r="Y6844" s="402"/>
      <c r="Z6844" s="402"/>
    </row>
    <row r="6845" spans="23:26" x14ac:dyDescent="0.2">
      <c r="W6845" s="402"/>
      <c r="X6845" s="402"/>
      <c r="Y6845" s="402"/>
      <c r="Z6845" s="402"/>
    </row>
    <row r="6846" spans="23:26" x14ac:dyDescent="0.2">
      <c r="W6846" s="402"/>
      <c r="X6846" s="402"/>
      <c r="Y6846" s="402"/>
      <c r="Z6846" s="402"/>
    </row>
    <row r="6847" spans="23:26" x14ac:dyDescent="0.2">
      <c r="W6847" s="402"/>
      <c r="X6847" s="402"/>
      <c r="Y6847" s="402"/>
      <c r="Z6847" s="402"/>
    </row>
    <row r="6848" spans="23:26" x14ac:dyDescent="0.2">
      <c r="W6848" s="402"/>
      <c r="X6848" s="402"/>
      <c r="Y6848" s="402"/>
      <c r="Z6848" s="402"/>
    </row>
    <row r="6849" spans="23:26" x14ac:dyDescent="0.2">
      <c r="W6849" s="402"/>
      <c r="X6849" s="402"/>
      <c r="Y6849" s="402"/>
      <c r="Z6849" s="402"/>
    </row>
    <row r="6850" spans="23:26" x14ac:dyDescent="0.2">
      <c r="W6850" s="402"/>
      <c r="X6850" s="402"/>
      <c r="Y6850" s="402"/>
      <c r="Z6850" s="402"/>
    </row>
    <row r="6851" spans="23:26" x14ac:dyDescent="0.2">
      <c r="W6851" s="402"/>
      <c r="X6851" s="402"/>
      <c r="Y6851" s="402"/>
      <c r="Z6851" s="402"/>
    </row>
    <row r="6852" spans="23:26" x14ac:dyDescent="0.2">
      <c r="W6852" s="402"/>
      <c r="X6852" s="402"/>
      <c r="Y6852" s="402"/>
      <c r="Z6852" s="402"/>
    </row>
    <row r="6853" spans="23:26" x14ac:dyDescent="0.2">
      <c r="W6853" s="402"/>
      <c r="X6853" s="402"/>
      <c r="Y6853" s="402"/>
      <c r="Z6853" s="402"/>
    </row>
    <row r="6854" spans="23:26" x14ac:dyDescent="0.2">
      <c r="W6854" s="402"/>
      <c r="X6854" s="402"/>
      <c r="Y6854" s="402"/>
      <c r="Z6854" s="402"/>
    </row>
    <row r="6855" spans="23:26" x14ac:dyDescent="0.2">
      <c r="W6855" s="402"/>
      <c r="X6855" s="402"/>
      <c r="Y6855" s="402"/>
      <c r="Z6855" s="402"/>
    </row>
    <row r="6856" spans="23:26" x14ac:dyDescent="0.2">
      <c r="W6856" s="402"/>
      <c r="X6856" s="402"/>
      <c r="Y6856" s="402"/>
      <c r="Z6856" s="402"/>
    </row>
    <row r="6857" spans="23:26" x14ac:dyDescent="0.2">
      <c r="W6857" s="402"/>
      <c r="X6857" s="402"/>
      <c r="Y6857" s="402"/>
      <c r="Z6857" s="402"/>
    </row>
    <row r="6858" spans="23:26" x14ac:dyDescent="0.2">
      <c r="W6858" s="402"/>
      <c r="X6858" s="402"/>
      <c r="Y6858" s="402"/>
      <c r="Z6858" s="402"/>
    </row>
    <row r="6859" spans="23:26" x14ac:dyDescent="0.2">
      <c r="W6859" s="402"/>
      <c r="X6859" s="402"/>
      <c r="Y6859" s="402"/>
      <c r="Z6859" s="402"/>
    </row>
    <row r="6860" spans="23:26" x14ac:dyDescent="0.2">
      <c r="W6860" s="402"/>
      <c r="X6860" s="402"/>
      <c r="Y6860" s="402"/>
      <c r="Z6860" s="402"/>
    </row>
    <row r="6861" spans="23:26" x14ac:dyDescent="0.2">
      <c r="W6861" s="402"/>
      <c r="X6861" s="402"/>
      <c r="Y6861" s="402"/>
      <c r="Z6861" s="402"/>
    </row>
    <row r="6862" spans="23:26" x14ac:dyDescent="0.2">
      <c r="W6862" s="402"/>
      <c r="X6862" s="402"/>
      <c r="Y6862" s="402"/>
      <c r="Z6862" s="402"/>
    </row>
    <row r="6863" spans="23:26" x14ac:dyDescent="0.2">
      <c r="W6863" s="402"/>
      <c r="X6863" s="402"/>
      <c r="Y6863" s="402"/>
      <c r="Z6863" s="402"/>
    </row>
    <row r="6864" spans="23:26" x14ac:dyDescent="0.2">
      <c r="W6864" s="402"/>
      <c r="X6864" s="402"/>
      <c r="Y6864" s="402"/>
      <c r="Z6864" s="402"/>
    </row>
    <row r="6865" spans="23:26" x14ac:dyDescent="0.2">
      <c r="W6865" s="402"/>
      <c r="X6865" s="402"/>
      <c r="Y6865" s="402"/>
      <c r="Z6865" s="402"/>
    </row>
    <row r="6866" spans="23:26" x14ac:dyDescent="0.2">
      <c r="W6866" s="402"/>
      <c r="X6866" s="402"/>
      <c r="Y6866" s="402"/>
      <c r="Z6866" s="402"/>
    </row>
    <row r="6867" spans="23:26" x14ac:dyDescent="0.2">
      <c r="W6867" s="402"/>
      <c r="X6867" s="402"/>
      <c r="Y6867" s="402"/>
      <c r="Z6867" s="402"/>
    </row>
    <row r="6868" spans="23:26" x14ac:dyDescent="0.2">
      <c r="W6868" s="402"/>
      <c r="X6868" s="402"/>
      <c r="Y6868" s="402"/>
      <c r="Z6868" s="402"/>
    </row>
    <row r="6869" spans="23:26" x14ac:dyDescent="0.2">
      <c r="W6869" s="402"/>
      <c r="X6869" s="402"/>
      <c r="Y6869" s="402"/>
      <c r="Z6869" s="402"/>
    </row>
    <row r="6870" spans="23:26" x14ac:dyDescent="0.2">
      <c r="W6870" s="402"/>
      <c r="X6870" s="402"/>
      <c r="Y6870" s="402"/>
      <c r="Z6870" s="402"/>
    </row>
    <row r="6871" spans="23:26" x14ac:dyDescent="0.2">
      <c r="W6871" s="402"/>
      <c r="X6871" s="402"/>
      <c r="Y6871" s="402"/>
      <c r="Z6871" s="402"/>
    </row>
    <row r="6872" spans="23:26" x14ac:dyDescent="0.2">
      <c r="W6872" s="402"/>
      <c r="X6872" s="402"/>
      <c r="Y6872" s="402"/>
      <c r="Z6872" s="402"/>
    </row>
    <row r="6873" spans="23:26" x14ac:dyDescent="0.2">
      <c r="W6873" s="402"/>
      <c r="X6873" s="402"/>
      <c r="Y6873" s="402"/>
      <c r="Z6873" s="402"/>
    </row>
    <row r="6874" spans="23:26" x14ac:dyDescent="0.2">
      <c r="W6874" s="402"/>
      <c r="X6874" s="402"/>
      <c r="Y6874" s="402"/>
      <c r="Z6874" s="402"/>
    </row>
    <row r="6875" spans="23:26" x14ac:dyDescent="0.2">
      <c r="W6875" s="402"/>
      <c r="X6875" s="402"/>
      <c r="Y6875" s="402"/>
      <c r="Z6875" s="402"/>
    </row>
    <row r="6876" spans="23:26" x14ac:dyDescent="0.2">
      <c r="W6876" s="402"/>
      <c r="X6876" s="402"/>
      <c r="Y6876" s="402"/>
      <c r="Z6876" s="402"/>
    </row>
    <row r="6877" spans="23:26" x14ac:dyDescent="0.2">
      <c r="W6877" s="402"/>
      <c r="X6877" s="402"/>
      <c r="Y6877" s="402"/>
      <c r="Z6877" s="402"/>
    </row>
    <row r="6878" spans="23:26" x14ac:dyDescent="0.2">
      <c r="W6878" s="402"/>
      <c r="X6878" s="402"/>
      <c r="Y6878" s="402"/>
      <c r="Z6878" s="402"/>
    </row>
    <row r="6879" spans="23:26" x14ac:dyDescent="0.2">
      <c r="W6879" s="402"/>
      <c r="X6879" s="402"/>
      <c r="Y6879" s="402"/>
      <c r="Z6879" s="402"/>
    </row>
    <row r="6880" spans="23:26" x14ac:dyDescent="0.2">
      <c r="W6880" s="402"/>
      <c r="X6880" s="402"/>
      <c r="Y6880" s="402"/>
      <c r="Z6880" s="402"/>
    </row>
    <row r="6881" spans="23:26" x14ac:dyDescent="0.2">
      <c r="W6881" s="402"/>
      <c r="X6881" s="402"/>
      <c r="Y6881" s="402"/>
      <c r="Z6881" s="402"/>
    </row>
    <row r="6882" spans="23:26" x14ac:dyDescent="0.2">
      <c r="W6882" s="402"/>
      <c r="X6882" s="402"/>
      <c r="Y6882" s="402"/>
      <c r="Z6882" s="402"/>
    </row>
    <row r="6883" spans="23:26" x14ac:dyDescent="0.2">
      <c r="W6883" s="402"/>
      <c r="X6883" s="402"/>
      <c r="Y6883" s="402"/>
      <c r="Z6883" s="402"/>
    </row>
    <row r="6884" spans="23:26" x14ac:dyDescent="0.2">
      <c r="W6884" s="402"/>
      <c r="X6884" s="402"/>
      <c r="Y6884" s="402"/>
      <c r="Z6884" s="402"/>
    </row>
    <row r="6885" spans="23:26" x14ac:dyDescent="0.2">
      <c r="W6885" s="402"/>
      <c r="X6885" s="402"/>
      <c r="Y6885" s="402"/>
      <c r="Z6885" s="402"/>
    </row>
    <row r="6886" spans="23:26" x14ac:dyDescent="0.2">
      <c r="W6886" s="402"/>
      <c r="X6886" s="402"/>
      <c r="Y6886" s="402"/>
      <c r="Z6886" s="402"/>
    </row>
    <row r="6887" spans="23:26" x14ac:dyDescent="0.2">
      <c r="W6887" s="402"/>
      <c r="X6887" s="402"/>
      <c r="Y6887" s="402"/>
      <c r="Z6887" s="402"/>
    </row>
    <row r="6888" spans="23:26" x14ac:dyDescent="0.2">
      <c r="W6888" s="402"/>
      <c r="X6888" s="402"/>
      <c r="Y6888" s="402"/>
      <c r="Z6888" s="402"/>
    </row>
    <row r="6889" spans="23:26" x14ac:dyDescent="0.2">
      <c r="W6889" s="402"/>
      <c r="X6889" s="402"/>
      <c r="Y6889" s="402"/>
      <c r="Z6889" s="402"/>
    </row>
    <row r="6890" spans="23:26" x14ac:dyDescent="0.2">
      <c r="W6890" s="402"/>
      <c r="X6890" s="402"/>
      <c r="Y6890" s="402"/>
      <c r="Z6890" s="402"/>
    </row>
    <row r="6891" spans="23:26" x14ac:dyDescent="0.2">
      <c r="W6891" s="402"/>
      <c r="X6891" s="402"/>
      <c r="Y6891" s="402"/>
      <c r="Z6891" s="402"/>
    </row>
    <row r="6892" spans="23:26" x14ac:dyDescent="0.2">
      <c r="W6892" s="402"/>
      <c r="X6892" s="402"/>
      <c r="Y6892" s="402"/>
      <c r="Z6892" s="402"/>
    </row>
    <row r="6893" spans="23:26" x14ac:dyDescent="0.2">
      <c r="W6893" s="402"/>
      <c r="X6893" s="402"/>
      <c r="Y6893" s="402"/>
      <c r="Z6893" s="402"/>
    </row>
    <row r="6894" spans="23:26" x14ac:dyDescent="0.2">
      <c r="W6894" s="402"/>
      <c r="X6894" s="402"/>
      <c r="Y6894" s="402"/>
      <c r="Z6894" s="402"/>
    </row>
    <row r="6895" spans="23:26" x14ac:dyDescent="0.2">
      <c r="W6895" s="402"/>
      <c r="X6895" s="402"/>
      <c r="Y6895" s="402"/>
      <c r="Z6895" s="402"/>
    </row>
    <row r="6896" spans="23:26" x14ac:dyDescent="0.2">
      <c r="W6896" s="402"/>
      <c r="X6896" s="402"/>
      <c r="Y6896" s="402"/>
      <c r="Z6896" s="402"/>
    </row>
    <row r="6897" spans="23:26" x14ac:dyDescent="0.2">
      <c r="W6897" s="402"/>
      <c r="X6897" s="402"/>
      <c r="Y6897" s="402"/>
      <c r="Z6897" s="402"/>
    </row>
    <row r="6898" spans="23:26" x14ac:dyDescent="0.2">
      <c r="W6898" s="402"/>
      <c r="X6898" s="402"/>
      <c r="Y6898" s="402"/>
      <c r="Z6898" s="402"/>
    </row>
    <row r="6899" spans="23:26" x14ac:dyDescent="0.2">
      <c r="W6899" s="402"/>
      <c r="X6899" s="402"/>
      <c r="Y6899" s="402"/>
      <c r="Z6899" s="402"/>
    </row>
    <row r="6900" spans="23:26" x14ac:dyDescent="0.2">
      <c r="W6900" s="402"/>
      <c r="X6900" s="402"/>
      <c r="Y6900" s="402"/>
      <c r="Z6900" s="402"/>
    </row>
    <row r="6901" spans="23:26" x14ac:dyDescent="0.2">
      <c r="W6901" s="402"/>
      <c r="X6901" s="402"/>
      <c r="Y6901" s="402"/>
      <c r="Z6901" s="402"/>
    </row>
    <row r="6902" spans="23:26" x14ac:dyDescent="0.2">
      <c r="W6902" s="402"/>
      <c r="X6902" s="402"/>
      <c r="Y6902" s="402"/>
      <c r="Z6902" s="402"/>
    </row>
    <row r="6903" spans="23:26" x14ac:dyDescent="0.2">
      <c r="W6903" s="402"/>
      <c r="X6903" s="402"/>
      <c r="Y6903" s="402"/>
      <c r="Z6903" s="402"/>
    </row>
    <row r="6904" spans="23:26" x14ac:dyDescent="0.2">
      <c r="W6904" s="402"/>
      <c r="X6904" s="402"/>
      <c r="Y6904" s="402"/>
      <c r="Z6904" s="402"/>
    </row>
    <row r="6905" spans="23:26" x14ac:dyDescent="0.2">
      <c r="W6905" s="402"/>
      <c r="X6905" s="402"/>
      <c r="Y6905" s="402"/>
      <c r="Z6905" s="402"/>
    </row>
    <row r="6906" spans="23:26" x14ac:dyDescent="0.2">
      <c r="W6906" s="402"/>
      <c r="X6906" s="402"/>
      <c r="Y6906" s="402"/>
      <c r="Z6906" s="402"/>
    </row>
    <row r="6907" spans="23:26" x14ac:dyDescent="0.2">
      <c r="W6907" s="402"/>
      <c r="X6907" s="402"/>
      <c r="Y6907" s="402"/>
      <c r="Z6907" s="402"/>
    </row>
    <row r="6908" spans="23:26" x14ac:dyDescent="0.2">
      <c r="W6908" s="402"/>
      <c r="X6908" s="402"/>
      <c r="Y6908" s="402"/>
      <c r="Z6908" s="402"/>
    </row>
    <row r="6909" spans="23:26" x14ac:dyDescent="0.2">
      <c r="W6909" s="402"/>
      <c r="X6909" s="402"/>
      <c r="Y6909" s="402"/>
      <c r="Z6909" s="402"/>
    </row>
    <row r="6910" spans="23:26" x14ac:dyDescent="0.2">
      <c r="W6910" s="402"/>
      <c r="X6910" s="402"/>
      <c r="Y6910" s="402"/>
      <c r="Z6910" s="402"/>
    </row>
    <row r="6911" spans="23:26" x14ac:dyDescent="0.2">
      <c r="W6911" s="402"/>
      <c r="X6911" s="402"/>
      <c r="Y6911" s="402"/>
      <c r="Z6911" s="402"/>
    </row>
    <row r="6912" spans="23:26" x14ac:dyDescent="0.2">
      <c r="W6912" s="402"/>
      <c r="X6912" s="402"/>
      <c r="Y6912" s="402"/>
      <c r="Z6912" s="402"/>
    </row>
    <row r="6913" spans="23:26" x14ac:dyDescent="0.2">
      <c r="W6913" s="402"/>
      <c r="X6913" s="402"/>
      <c r="Y6913" s="402"/>
      <c r="Z6913" s="402"/>
    </row>
    <row r="6914" spans="23:26" x14ac:dyDescent="0.2">
      <c r="W6914" s="402"/>
      <c r="X6914" s="402"/>
      <c r="Y6914" s="402"/>
      <c r="Z6914" s="402"/>
    </row>
    <row r="6915" spans="23:26" x14ac:dyDescent="0.2">
      <c r="W6915" s="402"/>
      <c r="X6915" s="402"/>
      <c r="Y6915" s="402"/>
      <c r="Z6915" s="402"/>
    </row>
    <row r="6916" spans="23:26" x14ac:dyDescent="0.2">
      <c r="W6916" s="402"/>
      <c r="X6916" s="402"/>
      <c r="Y6916" s="402"/>
      <c r="Z6916" s="402"/>
    </row>
    <row r="6917" spans="23:26" x14ac:dyDescent="0.2">
      <c r="W6917" s="402"/>
      <c r="X6917" s="402"/>
      <c r="Y6917" s="402"/>
      <c r="Z6917" s="402"/>
    </row>
    <row r="6918" spans="23:26" x14ac:dyDescent="0.2">
      <c r="W6918" s="402"/>
      <c r="X6918" s="402"/>
      <c r="Y6918" s="402"/>
      <c r="Z6918" s="402"/>
    </row>
    <row r="6919" spans="23:26" x14ac:dyDescent="0.2">
      <c r="W6919" s="402"/>
      <c r="X6919" s="402"/>
      <c r="Y6919" s="402"/>
      <c r="Z6919" s="402"/>
    </row>
    <row r="6920" spans="23:26" x14ac:dyDescent="0.2">
      <c r="W6920" s="402"/>
      <c r="X6920" s="402"/>
      <c r="Y6920" s="402"/>
      <c r="Z6920" s="402"/>
    </row>
    <row r="6921" spans="23:26" x14ac:dyDescent="0.2">
      <c r="W6921" s="402"/>
      <c r="X6921" s="402"/>
      <c r="Y6921" s="402"/>
      <c r="Z6921" s="402"/>
    </row>
    <row r="6922" spans="23:26" x14ac:dyDescent="0.2">
      <c r="W6922" s="402"/>
      <c r="X6922" s="402"/>
      <c r="Y6922" s="402"/>
      <c r="Z6922" s="402"/>
    </row>
    <row r="6923" spans="23:26" x14ac:dyDescent="0.2">
      <c r="W6923" s="402"/>
      <c r="X6923" s="402"/>
      <c r="Y6923" s="402"/>
      <c r="Z6923" s="402"/>
    </row>
    <row r="6924" spans="23:26" x14ac:dyDescent="0.2">
      <c r="W6924" s="402"/>
      <c r="X6924" s="402"/>
      <c r="Y6924" s="402"/>
      <c r="Z6924" s="402"/>
    </row>
    <row r="6925" spans="23:26" x14ac:dyDescent="0.2">
      <c r="W6925" s="402"/>
      <c r="X6925" s="402"/>
      <c r="Y6925" s="402"/>
      <c r="Z6925" s="402"/>
    </row>
    <row r="6926" spans="23:26" x14ac:dyDescent="0.2">
      <c r="W6926" s="402"/>
      <c r="X6926" s="402"/>
      <c r="Y6926" s="402"/>
      <c r="Z6926" s="402"/>
    </row>
    <row r="6927" spans="23:26" x14ac:dyDescent="0.2">
      <c r="W6927" s="402"/>
      <c r="X6927" s="402"/>
      <c r="Y6927" s="402"/>
      <c r="Z6927" s="402"/>
    </row>
    <row r="6928" spans="23:26" x14ac:dyDescent="0.2">
      <c r="W6928" s="402"/>
      <c r="X6928" s="402"/>
      <c r="Y6928" s="402"/>
      <c r="Z6928" s="402"/>
    </row>
    <row r="6929" spans="23:26" x14ac:dyDescent="0.2">
      <c r="W6929" s="402"/>
      <c r="X6929" s="402"/>
      <c r="Y6929" s="402"/>
      <c r="Z6929" s="402"/>
    </row>
    <row r="6930" spans="23:26" x14ac:dyDescent="0.2">
      <c r="W6930" s="402"/>
      <c r="X6930" s="402"/>
      <c r="Y6930" s="402"/>
      <c r="Z6930" s="402"/>
    </row>
    <row r="6931" spans="23:26" x14ac:dyDescent="0.2">
      <c r="W6931" s="402"/>
      <c r="X6931" s="402"/>
      <c r="Y6931" s="402"/>
      <c r="Z6931" s="402"/>
    </row>
    <row r="6932" spans="23:26" x14ac:dyDescent="0.2">
      <c r="W6932" s="402"/>
      <c r="X6932" s="402"/>
      <c r="Y6932" s="402"/>
      <c r="Z6932" s="402"/>
    </row>
    <row r="6933" spans="23:26" x14ac:dyDescent="0.2">
      <c r="W6933" s="402"/>
      <c r="X6933" s="402"/>
      <c r="Y6933" s="402"/>
      <c r="Z6933" s="402"/>
    </row>
    <row r="6934" spans="23:26" x14ac:dyDescent="0.2">
      <c r="W6934" s="402"/>
      <c r="X6934" s="402"/>
      <c r="Y6934" s="402"/>
      <c r="Z6934" s="402"/>
    </row>
    <row r="6935" spans="23:26" x14ac:dyDescent="0.2">
      <c r="W6935" s="402"/>
      <c r="X6935" s="402"/>
      <c r="Y6935" s="402"/>
      <c r="Z6935" s="402"/>
    </row>
    <row r="6936" spans="23:26" x14ac:dyDescent="0.2">
      <c r="W6936" s="402"/>
      <c r="X6936" s="402"/>
      <c r="Y6936" s="402"/>
      <c r="Z6936" s="402"/>
    </row>
    <row r="6937" spans="23:26" x14ac:dyDescent="0.2">
      <c r="W6937" s="402"/>
      <c r="X6937" s="402"/>
      <c r="Y6937" s="402"/>
      <c r="Z6937" s="402"/>
    </row>
    <row r="6938" spans="23:26" x14ac:dyDescent="0.2">
      <c r="W6938" s="402"/>
      <c r="X6938" s="402"/>
      <c r="Y6938" s="402"/>
      <c r="Z6938" s="402"/>
    </row>
    <row r="6939" spans="23:26" x14ac:dyDescent="0.2">
      <c r="W6939" s="402"/>
      <c r="X6939" s="402"/>
      <c r="Y6939" s="402"/>
      <c r="Z6939" s="402"/>
    </row>
    <row r="6940" spans="23:26" x14ac:dyDescent="0.2">
      <c r="W6940" s="402"/>
      <c r="X6940" s="402"/>
      <c r="Y6940" s="402"/>
      <c r="Z6940" s="402"/>
    </row>
    <row r="6941" spans="23:26" x14ac:dyDescent="0.2">
      <c r="W6941" s="402"/>
      <c r="X6941" s="402"/>
      <c r="Y6941" s="402"/>
      <c r="Z6941" s="402"/>
    </row>
    <row r="6942" spans="23:26" x14ac:dyDescent="0.2">
      <c r="W6942" s="402"/>
      <c r="X6942" s="402"/>
      <c r="Y6942" s="402"/>
      <c r="Z6942" s="402"/>
    </row>
    <row r="6943" spans="23:26" x14ac:dyDescent="0.2">
      <c r="W6943" s="402"/>
      <c r="X6943" s="402"/>
      <c r="Y6943" s="402"/>
      <c r="Z6943" s="402"/>
    </row>
    <row r="6944" spans="23:26" x14ac:dyDescent="0.2">
      <c r="W6944" s="402"/>
      <c r="X6944" s="402"/>
      <c r="Y6944" s="402"/>
      <c r="Z6944" s="402"/>
    </row>
    <row r="6945" spans="23:26" x14ac:dyDescent="0.2">
      <c r="W6945" s="402"/>
      <c r="X6945" s="402"/>
      <c r="Y6945" s="402"/>
      <c r="Z6945" s="402"/>
    </row>
    <row r="6946" spans="23:26" x14ac:dyDescent="0.2">
      <c r="W6946" s="402"/>
      <c r="X6946" s="402"/>
      <c r="Y6946" s="402"/>
      <c r="Z6946" s="402"/>
    </row>
    <row r="6947" spans="23:26" x14ac:dyDescent="0.2">
      <c r="W6947" s="402"/>
      <c r="X6947" s="402"/>
      <c r="Y6947" s="402"/>
      <c r="Z6947" s="402"/>
    </row>
    <row r="6948" spans="23:26" x14ac:dyDescent="0.2">
      <c r="W6948" s="402"/>
      <c r="X6948" s="402"/>
      <c r="Y6948" s="402"/>
      <c r="Z6948" s="402"/>
    </row>
    <row r="6949" spans="23:26" x14ac:dyDescent="0.2">
      <c r="W6949" s="402"/>
      <c r="X6949" s="402"/>
      <c r="Y6949" s="402"/>
      <c r="Z6949" s="402"/>
    </row>
    <row r="6950" spans="23:26" x14ac:dyDescent="0.2">
      <c r="W6950" s="402"/>
      <c r="X6950" s="402"/>
      <c r="Y6950" s="402"/>
      <c r="Z6950" s="402"/>
    </row>
    <row r="6951" spans="23:26" x14ac:dyDescent="0.2">
      <c r="W6951" s="402"/>
      <c r="X6951" s="402"/>
      <c r="Y6951" s="402"/>
      <c r="Z6951" s="402"/>
    </row>
    <row r="6952" spans="23:26" x14ac:dyDescent="0.2">
      <c r="W6952" s="402"/>
      <c r="X6952" s="402"/>
      <c r="Y6952" s="402"/>
      <c r="Z6952" s="402"/>
    </row>
    <row r="6953" spans="23:26" x14ac:dyDescent="0.2">
      <c r="W6953" s="402"/>
      <c r="X6953" s="402"/>
      <c r="Y6953" s="402"/>
      <c r="Z6953" s="402"/>
    </row>
    <row r="6954" spans="23:26" x14ac:dyDescent="0.2">
      <c r="W6954" s="402"/>
      <c r="X6954" s="402"/>
      <c r="Y6954" s="402"/>
      <c r="Z6954" s="402"/>
    </row>
    <row r="6955" spans="23:26" x14ac:dyDescent="0.2">
      <c r="W6955" s="402"/>
      <c r="X6955" s="402"/>
      <c r="Y6955" s="402"/>
      <c r="Z6955" s="402"/>
    </row>
    <row r="6956" spans="23:26" x14ac:dyDescent="0.2">
      <c r="W6956" s="402"/>
      <c r="X6956" s="402"/>
      <c r="Y6956" s="402"/>
      <c r="Z6956" s="402"/>
    </row>
    <row r="6957" spans="23:26" x14ac:dyDescent="0.2">
      <c r="W6957" s="402"/>
      <c r="X6957" s="402"/>
      <c r="Y6957" s="402"/>
      <c r="Z6957" s="402"/>
    </row>
    <row r="6958" spans="23:26" x14ac:dyDescent="0.2">
      <c r="W6958" s="402"/>
      <c r="X6958" s="402"/>
      <c r="Y6958" s="402"/>
      <c r="Z6958" s="402"/>
    </row>
    <row r="6959" spans="23:26" x14ac:dyDescent="0.2">
      <c r="W6959" s="402"/>
      <c r="X6959" s="402"/>
      <c r="Y6959" s="402"/>
      <c r="Z6959" s="402"/>
    </row>
    <row r="6960" spans="23:26" x14ac:dyDescent="0.2">
      <c r="W6960" s="402"/>
      <c r="X6960" s="402"/>
      <c r="Y6960" s="402"/>
      <c r="Z6960" s="402"/>
    </row>
    <row r="6961" spans="23:26" x14ac:dyDescent="0.2">
      <c r="W6961" s="402"/>
      <c r="X6961" s="402"/>
      <c r="Y6961" s="402"/>
      <c r="Z6961" s="402"/>
    </row>
    <row r="6962" spans="23:26" x14ac:dyDescent="0.2">
      <c r="W6962" s="402"/>
      <c r="X6962" s="402"/>
      <c r="Y6962" s="402"/>
      <c r="Z6962" s="402"/>
    </row>
    <row r="6963" spans="23:26" x14ac:dyDescent="0.2">
      <c r="W6963" s="402"/>
      <c r="X6963" s="402"/>
      <c r="Y6963" s="402"/>
      <c r="Z6963" s="402"/>
    </row>
    <row r="6964" spans="23:26" x14ac:dyDescent="0.2">
      <c r="W6964" s="402"/>
      <c r="X6964" s="402"/>
      <c r="Y6964" s="402"/>
      <c r="Z6964" s="402"/>
    </row>
    <row r="6965" spans="23:26" x14ac:dyDescent="0.2">
      <c r="W6965" s="402"/>
      <c r="X6965" s="402"/>
      <c r="Y6965" s="402"/>
      <c r="Z6965" s="402"/>
    </row>
    <row r="6966" spans="23:26" x14ac:dyDescent="0.2">
      <c r="W6966" s="402"/>
      <c r="X6966" s="402"/>
      <c r="Y6966" s="402"/>
      <c r="Z6966" s="402"/>
    </row>
    <row r="6967" spans="23:26" x14ac:dyDescent="0.2">
      <c r="W6967" s="402"/>
      <c r="X6967" s="402"/>
      <c r="Y6967" s="402"/>
      <c r="Z6967" s="402"/>
    </row>
    <row r="6968" spans="23:26" x14ac:dyDescent="0.2">
      <c r="W6968" s="402"/>
      <c r="X6968" s="402"/>
      <c r="Y6968" s="402"/>
      <c r="Z6968" s="402"/>
    </row>
    <row r="6969" spans="23:26" x14ac:dyDescent="0.2">
      <c r="W6969" s="402"/>
      <c r="X6969" s="402"/>
      <c r="Y6969" s="402"/>
      <c r="Z6969" s="402"/>
    </row>
    <row r="6970" spans="23:26" x14ac:dyDescent="0.2">
      <c r="W6970" s="402"/>
      <c r="X6970" s="402"/>
      <c r="Y6970" s="402"/>
      <c r="Z6970" s="402"/>
    </row>
    <row r="6971" spans="23:26" x14ac:dyDescent="0.2">
      <c r="W6971" s="402"/>
      <c r="X6971" s="402"/>
      <c r="Y6971" s="402"/>
      <c r="Z6971" s="402"/>
    </row>
    <row r="6972" spans="23:26" x14ac:dyDescent="0.2">
      <c r="W6972" s="402"/>
      <c r="X6972" s="402"/>
      <c r="Y6972" s="402"/>
      <c r="Z6972" s="402"/>
    </row>
    <row r="6973" spans="23:26" x14ac:dyDescent="0.2">
      <c r="W6973" s="402"/>
      <c r="X6973" s="402"/>
      <c r="Y6973" s="402"/>
      <c r="Z6973" s="402"/>
    </row>
    <row r="6974" spans="23:26" x14ac:dyDescent="0.2">
      <c r="W6974" s="402"/>
      <c r="X6974" s="402"/>
      <c r="Y6974" s="402"/>
      <c r="Z6974" s="402"/>
    </row>
    <row r="6975" spans="23:26" x14ac:dyDescent="0.2">
      <c r="W6975" s="402"/>
      <c r="X6975" s="402"/>
      <c r="Y6975" s="402"/>
      <c r="Z6975" s="402"/>
    </row>
    <row r="6976" spans="23:26" x14ac:dyDescent="0.2">
      <c r="W6976" s="402"/>
      <c r="X6976" s="402"/>
      <c r="Y6976" s="402"/>
      <c r="Z6976" s="402"/>
    </row>
    <row r="6977" spans="23:26" x14ac:dyDescent="0.2">
      <c r="W6977" s="402"/>
      <c r="X6977" s="402"/>
      <c r="Y6977" s="402"/>
      <c r="Z6977" s="402"/>
    </row>
    <row r="6978" spans="23:26" x14ac:dyDescent="0.2">
      <c r="W6978" s="402"/>
      <c r="X6978" s="402"/>
      <c r="Y6978" s="402"/>
      <c r="Z6978" s="402"/>
    </row>
    <row r="6979" spans="23:26" x14ac:dyDescent="0.2">
      <c r="W6979" s="402"/>
      <c r="X6979" s="402"/>
      <c r="Y6979" s="402"/>
      <c r="Z6979" s="402"/>
    </row>
    <row r="6980" spans="23:26" x14ac:dyDescent="0.2">
      <c r="W6980" s="402"/>
      <c r="X6980" s="402"/>
      <c r="Y6980" s="402"/>
      <c r="Z6980" s="402"/>
    </row>
    <row r="6981" spans="23:26" x14ac:dyDescent="0.2">
      <c r="W6981" s="402"/>
      <c r="X6981" s="402"/>
      <c r="Y6981" s="402"/>
      <c r="Z6981" s="402"/>
    </row>
    <row r="6982" spans="23:26" x14ac:dyDescent="0.2">
      <c r="W6982" s="402"/>
      <c r="X6982" s="402"/>
      <c r="Y6982" s="402"/>
      <c r="Z6982" s="402"/>
    </row>
    <row r="6983" spans="23:26" x14ac:dyDescent="0.2">
      <c r="W6983" s="402"/>
      <c r="X6983" s="402"/>
      <c r="Y6983" s="402"/>
      <c r="Z6983" s="402"/>
    </row>
    <row r="6984" spans="23:26" x14ac:dyDescent="0.2">
      <c r="W6984" s="402"/>
      <c r="X6984" s="402"/>
      <c r="Y6984" s="402"/>
      <c r="Z6984" s="402"/>
    </row>
    <row r="6985" spans="23:26" x14ac:dyDescent="0.2">
      <c r="W6985" s="402"/>
      <c r="X6985" s="402"/>
      <c r="Y6985" s="402"/>
      <c r="Z6985" s="402"/>
    </row>
    <row r="6986" spans="23:26" x14ac:dyDescent="0.2">
      <c r="W6986" s="402"/>
      <c r="X6986" s="402"/>
      <c r="Y6986" s="402"/>
      <c r="Z6986" s="402"/>
    </row>
    <row r="6987" spans="23:26" x14ac:dyDescent="0.2">
      <c r="W6987" s="402"/>
      <c r="X6987" s="402"/>
      <c r="Y6987" s="402"/>
      <c r="Z6987" s="402"/>
    </row>
    <row r="6988" spans="23:26" x14ac:dyDescent="0.2">
      <c r="W6988" s="402"/>
      <c r="X6988" s="402"/>
      <c r="Y6988" s="402"/>
      <c r="Z6988" s="402"/>
    </row>
    <row r="6989" spans="23:26" x14ac:dyDescent="0.2">
      <c r="W6989" s="402"/>
      <c r="X6989" s="402"/>
      <c r="Y6989" s="402"/>
      <c r="Z6989" s="402"/>
    </row>
    <row r="6990" spans="23:26" x14ac:dyDescent="0.2">
      <c r="W6990" s="402"/>
      <c r="X6990" s="402"/>
      <c r="Y6990" s="402"/>
      <c r="Z6990" s="402"/>
    </row>
    <row r="6991" spans="23:26" x14ac:dyDescent="0.2">
      <c r="W6991" s="402"/>
      <c r="X6991" s="402"/>
      <c r="Y6991" s="402"/>
      <c r="Z6991" s="402"/>
    </row>
    <row r="6992" spans="23:26" x14ac:dyDescent="0.2">
      <c r="W6992" s="402"/>
      <c r="X6992" s="402"/>
      <c r="Y6992" s="402"/>
      <c r="Z6992" s="402"/>
    </row>
    <row r="6993" spans="23:26" x14ac:dyDescent="0.2">
      <c r="W6993" s="402"/>
      <c r="X6993" s="402"/>
      <c r="Y6993" s="402"/>
      <c r="Z6993" s="402"/>
    </row>
    <row r="6994" spans="23:26" x14ac:dyDescent="0.2">
      <c r="W6994" s="402"/>
      <c r="X6994" s="402"/>
      <c r="Y6994" s="402"/>
      <c r="Z6994" s="402"/>
    </row>
    <row r="6995" spans="23:26" x14ac:dyDescent="0.2">
      <c r="W6995" s="402"/>
      <c r="X6995" s="402"/>
      <c r="Y6995" s="402"/>
      <c r="Z6995" s="402"/>
    </row>
    <row r="6996" spans="23:26" x14ac:dyDescent="0.2">
      <c r="W6996" s="402"/>
      <c r="X6996" s="402"/>
      <c r="Y6996" s="402"/>
      <c r="Z6996" s="402"/>
    </row>
    <row r="6997" spans="23:26" x14ac:dyDescent="0.2">
      <c r="W6997" s="402"/>
      <c r="X6997" s="402"/>
      <c r="Y6997" s="402"/>
      <c r="Z6997" s="402"/>
    </row>
    <row r="6998" spans="23:26" x14ac:dyDescent="0.2">
      <c r="W6998" s="402"/>
      <c r="X6998" s="402"/>
      <c r="Y6998" s="402"/>
      <c r="Z6998" s="402"/>
    </row>
    <row r="6999" spans="23:26" x14ac:dyDescent="0.2">
      <c r="W6999" s="402"/>
      <c r="X6999" s="402"/>
      <c r="Y6999" s="402"/>
      <c r="Z6999" s="402"/>
    </row>
    <row r="7000" spans="23:26" x14ac:dyDescent="0.2">
      <c r="W7000" s="402"/>
      <c r="X7000" s="402"/>
      <c r="Y7000" s="402"/>
      <c r="Z7000" s="402"/>
    </row>
    <row r="7001" spans="23:26" x14ac:dyDescent="0.2">
      <c r="W7001" s="402"/>
      <c r="X7001" s="402"/>
      <c r="Y7001" s="402"/>
      <c r="Z7001" s="402"/>
    </row>
    <row r="7002" spans="23:26" x14ac:dyDescent="0.2">
      <c r="W7002" s="402"/>
      <c r="X7002" s="402"/>
      <c r="Y7002" s="402"/>
      <c r="Z7002" s="402"/>
    </row>
    <row r="7003" spans="23:26" x14ac:dyDescent="0.2">
      <c r="W7003" s="402"/>
      <c r="X7003" s="402"/>
      <c r="Y7003" s="402"/>
      <c r="Z7003" s="402"/>
    </row>
    <row r="7004" spans="23:26" x14ac:dyDescent="0.2">
      <c r="W7004" s="402"/>
      <c r="X7004" s="402"/>
      <c r="Y7004" s="402"/>
      <c r="Z7004" s="402"/>
    </row>
    <row r="7005" spans="23:26" x14ac:dyDescent="0.2">
      <c r="W7005" s="402"/>
      <c r="X7005" s="402"/>
      <c r="Y7005" s="402"/>
      <c r="Z7005" s="402"/>
    </row>
    <row r="7006" spans="23:26" x14ac:dyDescent="0.2">
      <c r="W7006" s="402"/>
      <c r="X7006" s="402"/>
      <c r="Y7006" s="402"/>
      <c r="Z7006" s="402"/>
    </row>
    <row r="7007" spans="23:26" x14ac:dyDescent="0.2">
      <c r="W7007" s="402"/>
      <c r="X7007" s="402"/>
      <c r="Y7007" s="402"/>
      <c r="Z7007" s="402"/>
    </row>
    <row r="7008" spans="23:26" x14ac:dyDescent="0.2">
      <c r="W7008" s="402"/>
      <c r="X7008" s="402"/>
      <c r="Y7008" s="402"/>
      <c r="Z7008" s="402"/>
    </row>
    <row r="7009" spans="23:26" x14ac:dyDescent="0.2">
      <c r="W7009" s="402"/>
      <c r="X7009" s="402"/>
      <c r="Y7009" s="402"/>
      <c r="Z7009" s="402"/>
    </row>
    <row r="7010" spans="23:26" x14ac:dyDescent="0.2">
      <c r="W7010" s="402"/>
      <c r="X7010" s="402"/>
      <c r="Y7010" s="402"/>
      <c r="Z7010" s="402"/>
    </row>
    <row r="7011" spans="23:26" x14ac:dyDescent="0.2">
      <c r="W7011" s="402"/>
      <c r="X7011" s="402"/>
      <c r="Y7011" s="402"/>
      <c r="Z7011" s="402"/>
    </row>
    <row r="7012" spans="23:26" x14ac:dyDescent="0.2">
      <c r="W7012" s="402"/>
      <c r="X7012" s="402"/>
      <c r="Y7012" s="402"/>
      <c r="Z7012" s="402"/>
    </row>
    <row r="7013" spans="23:26" x14ac:dyDescent="0.2">
      <c r="W7013" s="402"/>
      <c r="X7013" s="402"/>
      <c r="Y7013" s="402"/>
      <c r="Z7013" s="402"/>
    </row>
    <row r="7014" spans="23:26" x14ac:dyDescent="0.2">
      <c r="W7014" s="402"/>
      <c r="X7014" s="402"/>
      <c r="Y7014" s="402"/>
      <c r="Z7014" s="402"/>
    </row>
    <row r="7015" spans="23:26" x14ac:dyDescent="0.2">
      <c r="W7015" s="402"/>
      <c r="X7015" s="402"/>
      <c r="Y7015" s="402"/>
      <c r="Z7015" s="402"/>
    </row>
    <row r="7016" spans="23:26" x14ac:dyDescent="0.2">
      <c r="W7016" s="402"/>
      <c r="X7016" s="402"/>
      <c r="Y7016" s="402"/>
      <c r="Z7016" s="402"/>
    </row>
    <row r="7017" spans="23:26" x14ac:dyDescent="0.2">
      <c r="W7017" s="402"/>
      <c r="X7017" s="402"/>
      <c r="Y7017" s="402"/>
      <c r="Z7017" s="402"/>
    </row>
    <row r="7018" spans="23:26" x14ac:dyDescent="0.2">
      <c r="W7018" s="402"/>
      <c r="X7018" s="402"/>
      <c r="Y7018" s="402"/>
      <c r="Z7018" s="402"/>
    </row>
    <row r="7019" spans="23:26" x14ac:dyDescent="0.2">
      <c r="W7019" s="402"/>
      <c r="X7019" s="402"/>
      <c r="Y7019" s="402"/>
      <c r="Z7019" s="402"/>
    </row>
    <row r="7020" spans="23:26" x14ac:dyDescent="0.2">
      <c r="W7020" s="402"/>
      <c r="X7020" s="402"/>
      <c r="Y7020" s="402"/>
      <c r="Z7020" s="402"/>
    </row>
    <row r="7021" spans="23:26" x14ac:dyDescent="0.2">
      <c r="W7021" s="402"/>
      <c r="X7021" s="402"/>
      <c r="Y7021" s="402"/>
      <c r="Z7021" s="402"/>
    </row>
    <row r="7022" spans="23:26" x14ac:dyDescent="0.2">
      <c r="W7022" s="402"/>
      <c r="X7022" s="402"/>
      <c r="Y7022" s="402"/>
      <c r="Z7022" s="402"/>
    </row>
    <row r="7023" spans="23:26" x14ac:dyDescent="0.2">
      <c r="W7023" s="402"/>
      <c r="X7023" s="402"/>
      <c r="Y7023" s="402"/>
      <c r="Z7023" s="402"/>
    </row>
    <row r="7024" spans="23:26" x14ac:dyDescent="0.2">
      <c r="W7024" s="402"/>
      <c r="X7024" s="402"/>
      <c r="Y7024" s="402"/>
      <c r="Z7024" s="402"/>
    </row>
    <row r="7025" spans="23:26" x14ac:dyDescent="0.2">
      <c r="W7025" s="402"/>
      <c r="X7025" s="402"/>
      <c r="Y7025" s="402"/>
      <c r="Z7025" s="402"/>
    </row>
    <row r="7026" spans="23:26" x14ac:dyDescent="0.2">
      <c r="W7026" s="402"/>
      <c r="X7026" s="402"/>
      <c r="Y7026" s="402"/>
      <c r="Z7026" s="402"/>
    </row>
    <row r="7027" spans="23:26" x14ac:dyDescent="0.2">
      <c r="W7027" s="402"/>
      <c r="X7027" s="402"/>
      <c r="Y7027" s="402"/>
      <c r="Z7027" s="402"/>
    </row>
    <row r="7028" spans="23:26" x14ac:dyDescent="0.2">
      <c r="W7028" s="402"/>
      <c r="X7028" s="402"/>
      <c r="Y7028" s="402"/>
      <c r="Z7028" s="402"/>
    </row>
    <row r="7029" spans="23:26" x14ac:dyDescent="0.2">
      <c r="W7029" s="402"/>
      <c r="X7029" s="402"/>
      <c r="Y7029" s="402"/>
      <c r="Z7029" s="402"/>
    </row>
    <row r="7030" spans="23:26" x14ac:dyDescent="0.2">
      <c r="W7030" s="402"/>
      <c r="X7030" s="402"/>
      <c r="Y7030" s="402"/>
      <c r="Z7030" s="402"/>
    </row>
    <row r="7031" spans="23:26" x14ac:dyDescent="0.2">
      <c r="W7031" s="402"/>
      <c r="X7031" s="402"/>
      <c r="Y7031" s="402"/>
      <c r="Z7031" s="402"/>
    </row>
    <row r="7032" spans="23:26" x14ac:dyDescent="0.2">
      <c r="W7032" s="402"/>
      <c r="X7032" s="402"/>
      <c r="Y7032" s="402"/>
      <c r="Z7032" s="402"/>
    </row>
    <row r="7033" spans="23:26" x14ac:dyDescent="0.2">
      <c r="W7033" s="402"/>
      <c r="X7033" s="402"/>
      <c r="Y7033" s="402"/>
      <c r="Z7033" s="402"/>
    </row>
    <row r="7034" spans="23:26" x14ac:dyDescent="0.2">
      <c r="W7034" s="402"/>
      <c r="X7034" s="402"/>
      <c r="Y7034" s="402"/>
      <c r="Z7034" s="402"/>
    </row>
    <row r="7035" spans="23:26" x14ac:dyDescent="0.2">
      <c r="W7035" s="402"/>
      <c r="X7035" s="402"/>
      <c r="Y7035" s="402"/>
      <c r="Z7035" s="402"/>
    </row>
    <row r="7036" spans="23:26" x14ac:dyDescent="0.2">
      <c r="W7036" s="402"/>
      <c r="X7036" s="402"/>
      <c r="Y7036" s="402"/>
      <c r="Z7036" s="402"/>
    </row>
    <row r="7037" spans="23:26" x14ac:dyDescent="0.2">
      <c r="W7037" s="402"/>
      <c r="X7037" s="402"/>
      <c r="Y7037" s="402"/>
      <c r="Z7037" s="402"/>
    </row>
    <row r="7038" spans="23:26" x14ac:dyDescent="0.2">
      <c r="W7038" s="402"/>
      <c r="X7038" s="402"/>
      <c r="Y7038" s="402"/>
      <c r="Z7038" s="402"/>
    </row>
    <row r="7039" spans="23:26" x14ac:dyDescent="0.2">
      <c r="W7039" s="402"/>
      <c r="X7039" s="402"/>
      <c r="Y7039" s="402"/>
      <c r="Z7039" s="402"/>
    </row>
    <row r="7040" spans="23:26" x14ac:dyDescent="0.2">
      <c r="W7040" s="402"/>
      <c r="X7040" s="402"/>
      <c r="Y7040" s="402"/>
      <c r="Z7040" s="402"/>
    </row>
    <row r="7041" spans="23:26" x14ac:dyDescent="0.2">
      <c r="W7041" s="402"/>
      <c r="X7041" s="402"/>
      <c r="Y7041" s="402"/>
      <c r="Z7041" s="402"/>
    </row>
    <row r="7042" spans="23:26" x14ac:dyDescent="0.2">
      <c r="W7042" s="402"/>
      <c r="X7042" s="402"/>
      <c r="Y7042" s="402"/>
      <c r="Z7042" s="402"/>
    </row>
    <row r="7043" spans="23:26" x14ac:dyDescent="0.2">
      <c r="W7043" s="402"/>
      <c r="X7043" s="402"/>
      <c r="Y7043" s="402"/>
      <c r="Z7043" s="402"/>
    </row>
    <row r="7044" spans="23:26" x14ac:dyDescent="0.2">
      <c r="W7044" s="402"/>
      <c r="X7044" s="402"/>
      <c r="Y7044" s="402"/>
      <c r="Z7044" s="402"/>
    </row>
    <row r="7045" spans="23:26" x14ac:dyDescent="0.2">
      <c r="W7045" s="402"/>
      <c r="X7045" s="402"/>
      <c r="Y7045" s="402"/>
      <c r="Z7045" s="402"/>
    </row>
    <row r="7046" spans="23:26" x14ac:dyDescent="0.2">
      <c r="W7046" s="402"/>
      <c r="X7046" s="402"/>
      <c r="Y7046" s="402"/>
      <c r="Z7046" s="402"/>
    </row>
    <row r="7047" spans="23:26" x14ac:dyDescent="0.2">
      <c r="W7047" s="402"/>
      <c r="X7047" s="402"/>
      <c r="Y7047" s="402"/>
      <c r="Z7047" s="402"/>
    </row>
    <row r="7048" spans="23:26" x14ac:dyDescent="0.2">
      <c r="W7048" s="402"/>
      <c r="X7048" s="402"/>
      <c r="Y7048" s="402"/>
      <c r="Z7048" s="402"/>
    </row>
    <row r="7049" spans="23:26" x14ac:dyDescent="0.2">
      <c r="W7049" s="402"/>
      <c r="X7049" s="402"/>
      <c r="Y7049" s="402"/>
      <c r="Z7049" s="402"/>
    </row>
    <row r="7050" spans="23:26" x14ac:dyDescent="0.2">
      <c r="W7050" s="402"/>
      <c r="X7050" s="402"/>
      <c r="Y7050" s="402"/>
      <c r="Z7050" s="402"/>
    </row>
    <row r="7051" spans="23:26" x14ac:dyDescent="0.2">
      <c r="W7051" s="402"/>
      <c r="X7051" s="402"/>
      <c r="Y7051" s="402"/>
      <c r="Z7051" s="402"/>
    </row>
    <row r="7052" spans="23:26" x14ac:dyDescent="0.2">
      <c r="W7052" s="402"/>
      <c r="X7052" s="402"/>
      <c r="Y7052" s="402"/>
      <c r="Z7052" s="402"/>
    </row>
    <row r="7053" spans="23:26" x14ac:dyDescent="0.2">
      <c r="W7053" s="402"/>
      <c r="X7053" s="402"/>
      <c r="Y7053" s="402"/>
      <c r="Z7053" s="402"/>
    </row>
    <row r="7054" spans="23:26" x14ac:dyDescent="0.2">
      <c r="W7054" s="402"/>
      <c r="X7054" s="402"/>
      <c r="Y7054" s="402"/>
      <c r="Z7054" s="402"/>
    </row>
    <row r="7055" spans="23:26" x14ac:dyDescent="0.2">
      <c r="W7055" s="402"/>
      <c r="X7055" s="402"/>
      <c r="Y7055" s="402"/>
      <c r="Z7055" s="402"/>
    </row>
    <row r="7056" spans="23:26" x14ac:dyDescent="0.2">
      <c r="W7056" s="402"/>
      <c r="X7056" s="402"/>
      <c r="Y7056" s="402"/>
      <c r="Z7056" s="402"/>
    </row>
    <row r="7057" spans="23:26" x14ac:dyDescent="0.2">
      <c r="W7057" s="402"/>
      <c r="X7057" s="402"/>
      <c r="Y7057" s="402"/>
      <c r="Z7057" s="402"/>
    </row>
    <row r="7058" spans="23:26" x14ac:dyDescent="0.2">
      <c r="W7058" s="402"/>
      <c r="X7058" s="402"/>
      <c r="Y7058" s="402"/>
      <c r="Z7058" s="402"/>
    </row>
    <row r="7059" spans="23:26" x14ac:dyDescent="0.2">
      <c r="W7059" s="402"/>
      <c r="X7059" s="402"/>
      <c r="Y7059" s="402"/>
      <c r="Z7059" s="402"/>
    </row>
    <row r="7060" spans="23:26" x14ac:dyDescent="0.2">
      <c r="W7060" s="402"/>
      <c r="X7060" s="402"/>
      <c r="Y7060" s="402"/>
      <c r="Z7060" s="402"/>
    </row>
    <row r="7061" spans="23:26" x14ac:dyDescent="0.2">
      <c r="W7061" s="402"/>
      <c r="X7061" s="402"/>
      <c r="Y7061" s="402"/>
      <c r="Z7061" s="402"/>
    </row>
    <row r="7062" spans="23:26" x14ac:dyDescent="0.2">
      <c r="W7062" s="402"/>
      <c r="X7062" s="402"/>
      <c r="Y7062" s="402"/>
      <c r="Z7062" s="402"/>
    </row>
    <row r="7063" spans="23:26" x14ac:dyDescent="0.2">
      <c r="W7063" s="402"/>
      <c r="X7063" s="402"/>
      <c r="Y7063" s="402"/>
      <c r="Z7063" s="402"/>
    </row>
    <row r="7064" spans="23:26" x14ac:dyDescent="0.2">
      <c r="W7064" s="402"/>
      <c r="X7064" s="402"/>
      <c r="Y7064" s="402"/>
      <c r="Z7064" s="402"/>
    </row>
    <row r="7065" spans="23:26" x14ac:dyDescent="0.2">
      <c r="W7065" s="402"/>
      <c r="X7065" s="402"/>
      <c r="Y7065" s="402"/>
      <c r="Z7065" s="402"/>
    </row>
    <row r="7066" spans="23:26" x14ac:dyDescent="0.2">
      <c r="W7066" s="402"/>
      <c r="X7066" s="402"/>
      <c r="Y7066" s="402"/>
      <c r="Z7066" s="402"/>
    </row>
    <row r="7067" spans="23:26" x14ac:dyDescent="0.2">
      <c r="W7067" s="402"/>
      <c r="X7067" s="402"/>
      <c r="Y7067" s="402"/>
      <c r="Z7067" s="402"/>
    </row>
    <row r="7068" spans="23:26" x14ac:dyDescent="0.2">
      <c r="W7068" s="402"/>
      <c r="X7068" s="402"/>
      <c r="Y7068" s="402"/>
      <c r="Z7068" s="402"/>
    </row>
    <row r="7069" spans="23:26" x14ac:dyDescent="0.2">
      <c r="W7069" s="402"/>
      <c r="X7069" s="402"/>
      <c r="Y7069" s="402"/>
      <c r="Z7069" s="402"/>
    </row>
    <row r="7070" spans="23:26" x14ac:dyDescent="0.2">
      <c r="W7070" s="402"/>
      <c r="X7070" s="402"/>
      <c r="Y7070" s="402"/>
      <c r="Z7070" s="402"/>
    </row>
    <row r="7071" spans="23:26" x14ac:dyDescent="0.2">
      <c r="W7071" s="402"/>
      <c r="X7071" s="402"/>
      <c r="Y7071" s="402"/>
      <c r="Z7071" s="402"/>
    </row>
    <row r="7072" spans="23:26" x14ac:dyDescent="0.2">
      <c r="W7072" s="402"/>
      <c r="X7072" s="402"/>
      <c r="Y7072" s="402"/>
      <c r="Z7072" s="402"/>
    </row>
    <row r="7073" spans="23:26" x14ac:dyDescent="0.2">
      <c r="W7073" s="402"/>
      <c r="X7073" s="402"/>
      <c r="Y7073" s="402"/>
      <c r="Z7073" s="402"/>
    </row>
    <row r="7074" spans="23:26" x14ac:dyDescent="0.2">
      <c r="W7074" s="402"/>
      <c r="X7074" s="402"/>
      <c r="Y7074" s="402"/>
      <c r="Z7074" s="402"/>
    </row>
    <row r="7075" spans="23:26" x14ac:dyDescent="0.2">
      <c r="W7075" s="402"/>
      <c r="X7075" s="402"/>
      <c r="Y7075" s="402"/>
      <c r="Z7075" s="402"/>
    </row>
    <row r="7076" spans="23:26" x14ac:dyDescent="0.2">
      <c r="W7076" s="402"/>
      <c r="X7076" s="402"/>
      <c r="Y7076" s="402"/>
      <c r="Z7076" s="402"/>
    </row>
    <row r="7077" spans="23:26" x14ac:dyDescent="0.2">
      <c r="W7077" s="402"/>
      <c r="X7077" s="402"/>
      <c r="Y7077" s="402"/>
      <c r="Z7077" s="402"/>
    </row>
    <row r="7078" spans="23:26" x14ac:dyDescent="0.2">
      <c r="W7078" s="402"/>
      <c r="X7078" s="402"/>
      <c r="Y7078" s="402"/>
      <c r="Z7078" s="402"/>
    </row>
    <row r="7079" spans="23:26" x14ac:dyDescent="0.2">
      <c r="W7079" s="402"/>
      <c r="X7079" s="402"/>
      <c r="Y7079" s="402"/>
      <c r="Z7079" s="402"/>
    </row>
    <row r="7080" spans="23:26" x14ac:dyDescent="0.2">
      <c r="W7080" s="402"/>
      <c r="X7080" s="402"/>
      <c r="Y7080" s="402"/>
      <c r="Z7080" s="402"/>
    </row>
    <row r="7081" spans="23:26" x14ac:dyDescent="0.2">
      <c r="W7081" s="402"/>
      <c r="X7081" s="402"/>
      <c r="Y7081" s="402"/>
      <c r="Z7081" s="402"/>
    </row>
    <row r="7082" spans="23:26" x14ac:dyDescent="0.2">
      <c r="W7082" s="402"/>
      <c r="X7082" s="402"/>
      <c r="Y7082" s="402"/>
      <c r="Z7082" s="402"/>
    </row>
    <row r="7083" spans="23:26" x14ac:dyDescent="0.2">
      <c r="W7083" s="402"/>
      <c r="X7083" s="402"/>
      <c r="Y7083" s="402"/>
      <c r="Z7083" s="402"/>
    </row>
    <row r="7084" spans="23:26" x14ac:dyDescent="0.2">
      <c r="W7084" s="402"/>
      <c r="X7084" s="402"/>
      <c r="Y7084" s="402"/>
      <c r="Z7084" s="402"/>
    </row>
    <row r="7085" spans="23:26" x14ac:dyDescent="0.2">
      <c r="W7085" s="402"/>
      <c r="X7085" s="402"/>
      <c r="Y7085" s="402"/>
      <c r="Z7085" s="402"/>
    </row>
    <row r="7086" spans="23:26" x14ac:dyDescent="0.2">
      <c r="W7086" s="402"/>
      <c r="X7086" s="402"/>
      <c r="Y7086" s="402"/>
      <c r="Z7086" s="402"/>
    </row>
    <row r="7087" spans="23:26" x14ac:dyDescent="0.2">
      <c r="W7087" s="402"/>
      <c r="X7087" s="402"/>
      <c r="Y7087" s="402"/>
      <c r="Z7087" s="402"/>
    </row>
    <row r="7088" spans="23:26" x14ac:dyDescent="0.2">
      <c r="W7088" s="402"/>
      <c r="X7088" s="402"/>
      <c r="Y7088" s="402"/>
      <c r="Z7088" s="402"/>
    </row>
    <row r="7089" spans="23:26" x14ac:dyDescent="0.2">
      <c r="W7089" s="402"/>
      <c r="X7089" s="402"/>
      <c r="Y7089" s="402"/>
      <c r="Z7089" s="402"/>
    </row>
    <row r="7090" spans="23:26" x14ac:dyDescent="0.2">
      <c r="W7090" s="402"/>
      <c r="X7090" s="402"/>
      <c r="Y7090" s="402"/>
      <c r="Z7090" s="402"/>
    </row>
    <row r="7091" spans="23:26" x14ac:dyDescent="0.2">
      <c r="W7091" s="402"/>
      <c r="X7091" s="402"/>
      <c r="Y7091" s="402"/>
      <c r="Z7091" s="402"/>
    </row>
    <row r="7092" spans="23:26" x14ac:dyDescent="0.2">
      <c r="W7092" s="402"/>
      <c r="X7092" s="402"/>
      <c r="Y7092" s="402"/>
      <c r="Z7092" s="402"/>
    </row>
    <row r="7093" spans="23:26" x14ac:dyDescent="0.2">
      <c r="W7093" s="402"/>
      <c r="X7093" s="402"/>
      <c r="Y7093" s="402"/>
      <c r="Z7093" s="402"/>
    </row>
    <row r="7094" spans="23:26" x14ac:dyDescent="0.2">
      <c r="W7094" s="402"/>
      <c r="X7094" s="402"/>
      <c r="Y7094" s="402"/>
      <c r="Z7094" s="402"/>
    </row>
    <row r="7095" spans="23:26" x14ac:dyDescent="0.2">
      <c r="W7095" s="402"/>
      <c r="X7095" s="402"/>
      <c r="Y7095" s="402"/>
      <c r="Z7095" s="402"/>
    </row>
    <row r="7096" spans="23:26" x14ac:dyDescent="0.2">
      <c r="W7096" s="402"/>
      <c r="X7096" s="402"/>
      <c r="Y7096" s="402"/>
      <c r="Z7096" s="402"/>
    </row>
    <row r="7097" spans="23:26" x14ac:dyDescent="0.2">
      <c r="W7097" s="402"/>
      <c r="X7097" s="402"/>
      <c r="Y7097" s="402"/>
      <c r="Z7097" s="402"/>
    </row>
    <row r="7098" spans="23:26" x14ac:dyDescent="0.2">
      <c r="W7098" s="402"/>
      <c r="X7098" s="402"/>
      <c r="Y7098" s="402"/>
      <c r="Z7098" s="402"/>
    </row>
    <row r="7099" spans="23:26" x14ac:dyDescent="0.2">
      <c r="W7099" s="402"/>
      <c r="X7099" s="402"/>
      <c r="Y7099" s="402"/>
      <c r="Z7099" s="402"/>
    </row>
    <row r="7100" spans="23:26" x14ac:dyDescent="0.2">
      <c r="W7100" s="402"/>
      <c r="X7100" s="402"/>
      <c r="Y7100" s="402"/>
      <c r="Z7100" s="402"/>
    </row>
    <row r="7101" spans="23:26" x14ac:dyDescent="0.2">
      <c r="W7101" s="402"/>
      <c r="X7101" s="402"/>
      <c r="Y7101" s="402"/>
      <c r="Z7101" s="402"/>
    </row>
    <row r="7102" spans="23:26" x14ac:dyDescent="0.2">
      <c r="W7102" s="402"/>
      <c r="X7102" s="402"/>
      <c r="Y7102" s="402"/>
      <c r="Z7102" s="402"/>
    </row>
    <row r="7103" spans="23:26" x14ac:dyDescent="0.2">
      <c r="W7103" s="402"/>
      <c r="X7103" s="402"/>
      <c r="Y7103" s="402"/>
      <c r="Z7103" s="402"/>
    </row>
    <row r="7104" spans="23:26" x14ac:dyDescent="0.2">
      <c r="W7104" s="402"/>
      <c r="X7104" s="402"/>
      <c r="Y7104" s="402"/>
      <c r="Z7104" s="402"/>
    </row>
    <row r="7105" spans="23:26" x14ac:dyDescent="0.2">
      <c r="W7105" s="402"/>
      <c r="X7105" s="402"/>
      <c r="Y7105" s="402"/>
      <c r="Z7105" s="402"/>
    </row>
    <row r="7106" spans="23:26" x14ac:dyDescent="0.2">
      <c r="W7106" s="402"/>
      <c r="X7106" s="402"/>
      <c r="Y7106" s="402"/>
      <c r="Z7106" s="402"/>
    </row>
    <row r="7107" spans="23:26" x14ac:dyDescent="0.2">
      <c r="W7107" s="402"/>
      <c r="X7107" s="402"/>
      <c r="Y7107" s="402"/>
      <c r="Z7107" s="402"/>
    </row>
    <row r="7108" spans="23:26" x14ac:dyDescent="0.2">
      <c r="W7108" s="402"/>
      <c r="X7108" s="402"/>
      <c r="Y7108" s="402"/>
      <c r="Z7108" s="402"/>
    </row>
    <row r="7109" spans="23:26" x14ac:dyDescent="0.2">
      <c r="W7109" s="402"/>
      <c r="X7109" s="402"/>
      <c r="Y7109" s="402"/>
      <c r="Z7109" s="402"/>
    </row>
    <row r="7110" spans="23:26" x14ac:dyDescent="0.2">
      <c r="W7110" s="402"/>
      <c r="X7110" s="402"/>
      <c r="Y7110" s="402"/>
      <c r="Z7110" s="402"/>
    </row>
    <row r="7111" spans="23:26" x14ac:dyDescent="0.2">
      <c r="W7111" s="402"/>
      <c r="X7111" s="402"/>
      <c r="Y7111" s="402"/>
      <c r="Z7111" s="402"/>
    </row>
    <row r="7112" spans="23:26" x14ac:dyDescent="0.2">
      <c r="W7112" s="402"/>
      <c r="X7112" s="402"/>
      <c r="Y7112" s="402"/>
      <c r="Z7112" s="402"/>
    </row>
    <row r="7113" spans="23:26" x14ac:dyDescent="0.2">
      <c r="W7113" s="402"/>
      <c r="X7113" s="402"/>
      <c r="Y7113" s="402"/>
      <c r="Z7113" s="402"/>
    </row>
    <row r="7114" spans="23:26" x14ac:dyDescent="0.2">
      <c r="W7114" s="402"/>
      <c r="X7114" s="402"/>
      <c r="Y7114" s="402"/>
      <c r="Z7114" s="402"/>
    </row>
    <row r="7115" spans="23:26" x14ac:dyDescent="0.2">
      <c r="W7115" s="402"/>
      <c r="X7115" s="402"/>
      <c r="Y7115" s="402"/>
      <c r="Z7115" s="402"/>
    </row>
    <row r="7116" spans="23:26" x14ac:dyDescent="0.2">
      <c r="W7116" s="402"/>
      <c r="X7116" s="402"/>
      <c r="Y7116" s="402"/>
      <c r="Z7116" s="402"/>
    </row>
    <row r="7117" spans="23:26" x14ac:dyDescent="0.2">
      <c r="W7117" s="402"/>
      <c r="X7117" s="402"/>
      <c r="Y7117" s="402"/>
      <c r="Z7117" s="402"/>
    </row>
    <row r="7118" spans="23:26" x14ac:dyDescent="0.2">
      <c r="W7118" s="402"/>
      <c r="X7118" s="402"/>
      <c r="Y7118" s="402"/>
      <c r="Z7118" s="402"/>
    </row>
    <row r="7119" spans="23:26" x14ac:dyDescent="0.2">
      <c r="W7119" s="402"/>
      <c r="X7119" s="402"/>
      <c r="Y7119" s="402"/>
      <c r="Z7119" s="402"/>
    </row>
    <row r="7120" spans="23:26" x14ac:dyDescent="0.2">
      <c r="W7120" s="402"/>
      <c r="X7120" s="402"/>
      <c r="Y7120" s="402"/>
      <c r="Z7120" s="402"/>
    </row>
    <row r="7121" spans="23:26" x14ac:dyDescent="0.2">
      <c r="W7121" s="402"/>
      <c r="X7121" s="402"/>
      <c r="Y7121" s="402"/>
      <c r="Z7121" s="402"/>
    </row>
    <row r="7122" spans="23:26" x14ac:dyDescent="0.2">
      <c r="W7122" s="402"/>
      <c r="X7122" s="402"/>
      <c r="Y7122" s="402"/>
      <c r="Z7122" s="402"/>
    </row>
    <row r="7123" spans="23:26" x14ac:dyDescent="0.2">
      <c r="W7123" s="402"/>
      <c r="X7123" s="402"/>
      <c r="Y7123" s="402"/>
      <c r="Z7123" s="402"/>
    </row>
    <row r="7124" spans="23:26" x14ac:dyDescent="0.2">
      <c r="W7124" s="402"/>
      <c r="X7124" s="402"/>
      <c r="Y7124" s="402"/>
      <c r="Z7124" s="402"/>
    </row>
    <row r="7125" spans="23:26" x14ac:dyDescent="0.2">
      <c r="W7125" s="402"/>
      <c r="X7125" s="402"/>
      <c r="Y7125" s="402"/>
      <c r="Z7125" s="402"/>
    </row>
    <row r="7126" spans="23:26" x14ac:dyDescent="0.2">
      <c r="W7126" s="402"/>
      <c r="X7126" s="402"/>
      <c r="Y7126" s="402"/>
      <c r="Z7126" s="402"/>
    </row>
    <row r="7127" spans="23:26" x14ac:dyDescent="0.2">
      <c r="W7127" s="402"/>
      <c r="X7127" s="402"/>
      <c r="Y7127" s="402"/>
      <c r="Z7127" s="402"/>
    </row>
    <row r="7128" spans="23:26" x14ac:dyDescent="0.2">
      <c r="W7128" s="402"/>
      <c r="X7128" s="402"/>
      <c r="Y7128" s="402"/>
      <c r="Z7128" s="402"/>
    </row>
    <row r="7129" spans="23:26" x14ac:dyDescent="0.2">
      <c r="W7129" s="402"/>
      <c r="X7129" s="402"/>
      <c r="Y7129" s="402"/>
      <c r="Z7129" s="402"/>
    </row>
    <row r="7130" spans="23:26" x14ac:dyDescent="0.2">
      <c r="W7130" s="402"/>
      <c r="X7130" s="402"/>
      <c r="Y7130" s="402"/>
      <c r="Z7130" s="402"/>
    </row>
    <row r="7131" spans="23:26" x14ac:dyDescent="0.2">
      <c r="W7131" s="402"/>
      <c r="X7131" s="402"/>
      <c r="Y7131" s="402"/>
      <c r="Z7131" s="402"/>
    </row>
    <row r="7132" spans="23:26" x14ac:dyDescent="0.2">
      <c r="W7132" s="402"/>
      <c r="X7132" s="402"/>
      <c r="Y7132" s="402"/>
      <c r="Z7132" s="402"/>
    </row>
    <row r="7133" spans="23:26" x14ac:dyDescent="0.2">
      <c r="W7133" s="402"/>
      <c r="X7133" s="402"/>
      <c r="Y7133" s="402"/>
      <c r="Z7133" s="402"/>
    </row>
    <row r="7134" spans="23:26" x14ac:dyDescent="0.2">
      <c r="W7134" s="402"/>
      <c r="X7134" s="402"/>
      <c r="Y7134" s="402"/>
      <c r="Z7134" s="402"/>
    </row>
    <row r="7135" spans="23:26" x14ac:dyDescent="0.2">
      <c r="W7135" s="402"/>
      <c r="X7135" s="402"/>
      <c r="Y7135" s="402"/>
      <c r="Z7135" s="402"/>
    </row>
    <row r="7136" spans="23:26" x14ac:dyDescent="0.2">
      <c r="W7136" s="402"/>
      <c r="X7136" s="402"/>
      <c r="Y7136" s="402"/>
      <c r="Z7136" s="402"/>
    </row>
    <row r="7137" spans="23:26" x14ac:dyDescent="0.2">
      <c r="W7137" s="402"/>
      <c r="X7137" s="402"/>
      <c r="Y7137" s="402"/>
      <c r="Z7137" s="402"/>
    </row>
    <row r="7138" spans="23:26" x14ac:dyDescent="0.2">
      <c r="W7138" s="402"/>
      <c r="X7138" s="402"/>
      <c r="Y7138" s="402"/>
      <c r="Z7138" s="402"/>
    </row>
    <row r="7139" spans="23:26" x14ac:dyDescent="0.2">
      <c r="W7139" s="402"/>
      <c r="X7139" s="402"/>
      <c r="Y7139" s="402"/>
      <c r="Z7139" s="402"/>
    </row>
    <row r="7140" spans="23:26" x14ac:dyDescent="0.2">
      <c r="W7140" s="402"/>
      <c r="X7140" s="402"/>
      <c r="Y7140" s="402"/>
      <c r="Z7140" s="402"/>
    </row>
    <row r="7141" spans="23:26" x14ac:dyDescent="0.2">
      <c r="W7141" s="402"/>
      <c r="X7141" s="402"/>
      <c r="Y7141" s="402"/>
      <c r="Z7141" s="402"/>
    </row>
    <row r="7142" spans="23:26" x14ac:dyDescent="0.2">
      <c r="W7142" s="402"/>
      <c r="X7142" s="402"/>
      <c r="Y7142" s="402"/>
      <c r="Z7142" s="402"/>
    </row>
    <row r="7143" spans="23:26" x14ac:dyDescent="0.2">
      <c r="W7143" s="402"/>
      <c r="X7143" s="402"/>
      <c r="Y7143" s="402"/>
      <c r="Z7143" s="402"/>
    </row>
    <row r="7144" spans="23:26" x14ac:dyDescent="0.2">
      <c r="W7144" s="402"/>
      <c r="X7144" s="402"/>
      <c r="Y7144" s="402"/>
      <c r="Z7144" s="402"/>
    </row>
    <row r="7145" spans="23:26" x14ac:dyDescent="0.2">
      <c r="W7145" s="402"/>
      <c r="X7145" s="402"/>
      <c r="Y7145" s="402"/>
      <c r="Z7145" s="402"/>
    </row>
    <row r="7146" spans="23:26" x14ac:dyDescent="0.2">
      <c r="W7146" s="402"/>
      <c r="X7146" s="402"/>
      <c r="Y7146" s="402"/>
      <c r="Z7146" s="402"/>
    </row>
    <row r="7147" spans="23:26" x14ac:dyDescent="0.2">
      <c r="W7147" s="402"/>
      <c r="X7147" s="402"/>
      <c r="Y7147" s="402"/>
      <c r="Z7147" s="402"/>
    </row>
    <row r="7148" spans="23:26" x14ac:dyDescent="0.2">
      <c r="W7148" s="402"/>
      <c r="X7148" s="402"/>
      <c r="Y7148" s="402"/>
      <c r="Z7148" s="402"/>
    </row>
    <row r="7149" spans="23:26" x14ac:dyDescent="0.2">
      <c r="W7149" s="402"/>
      <c r="X7149" s="402"/>
      <c r="Y7149" s="402"/>
      <c r="Z7149" s="402"/>
    </row>
    <row r="7150" spans="23:26" x14ac:dyDescent="0.2">
      <c r="W7150" s="402"/>
      <c r="X7150" s="402"/>
      <c r="Y7150" s="402"/>
      <c r="Z7150" s="402"/>
    </row>
    <row r="7151" spans="23:26" x14ac:dyDescent="0.2">
      <c r="W7151" s="402"/>
      <c r="X7151" s="402"/>
      <c r="Y7151" s="402"/>
      <c r="Z7151" s="402"/>
    </row>
    <row r="7152" spans="23:26" x14ac:dyDescent="0.2">
      <c r="W7152" s="402"/>
      <c r="X7152" s="402"/>
      <c r="Y7152" s="402"/>
      <c r="Z7152" s="402"/>
    </row>
    <row r="7153" spans="23:26" x14ac:dyDescent="0.2">
      <c r="W7153" s="402"/>
      <c r="X7153" s="402"/>
      <c r="Y7153" s="402"/>
      <c r="Z7153" s="402"/>
    </row>
    <row r="7154" spans="23:26" x14ac:dyDescent="0.2">
      <c r="W7154" s="402"/>
      <c r="X7154" s="402"/>
      <c r="Y7154" s="402"/>
      <c r="Z7154" s="402"/>
    </row>
    <row r="7155" spans="23:26" x14ac:dyDescent="0.2">
      <c r="W7155" s="402"/>
      <c r="X7155" s="402"/>
      <c r="Y7155" s="402"/>
      <c r="Z7155" s="402"/>
    </row>
    <row r="7156" spans="23:26" x14ac:dyDescent="0.2">
      <c r="W7156" s="402"/>
      <c r="X7156" s="402"/>
      <c r="Y7156" s="402"/>
      <c r="Z7156" s="402"/>
    </row>
    <row r="7157" spans="23:26" x14ac:dyDescent="0.2">
      <c r="W7157" s="402"/>
      <c r="X7157" s="402"/>
      <c r="Y7157" s="402"/>
      <c r="Z7157" s="402"/>
    </row>
    <row r="7158" spans="23:26" x14ac:dyDescent="0.2">
      <c r="W7158" s="402"/>
      <c r="X7158" s="402"/>
      <c r="Y7158" s="402"/>
      <c r="Z7158" s="402"/>
    </row>
    <row r="7159" spans="23:26" x14ac:dyDescent="0.2">
      <c r="W7159" s="402"/>
      <c r="X7159" s="402"/>
      <c r="Y7159" s="402"/>
      <c r="Z7159" s="402"/>
    </row>
    <row r="7160" spans="23:26" x14ac:dyDescent="0.2">
      <c r="W7160" s="402"/>
      <c r="X7160" s="402"/>
      <c r="Y7160" s="402"/>
      <c r="Z7160" s="402"/>
    </row>
    <row r="7161" spans="23:26" x14ac:dyDescent="0.2">
      <c r="W7161" s="402"/>
      <c r="X7161" s="402"/>
      <c r="Y7161" s="402"/>
      <c r="Z7161" s="402"/>
    </row>
    <row r="7162" spans="23:26" x14ac:dyDescent="0.2">
      <c r="W7162" s="402"/>
      <c r="X7162" s="402"/>
      <c r="Y7162" s="402"/>
      <c r="Z7162" s="402"/>
    </row>
    <row r="7163" spans="23:26" x14ac:dyDescent="0.2">
      <c r="W7163" s="402"/>
      <c r="X7163" s="402"/>
      <c r="Y7163" s="402"/>
      <c r="Z7163" s="402"/>
    </row>
    <row r="7164" spans="23:26" x14ac:dyDescent="0.2">
      <c r="W7164" s="402"/>
      <c r="X7164" s="402"/>
      <c r="Y7164" s="402"/>
      <c r="Z7164" s="402"/>
    </row>
    <row r="7165" spans="23:26" x14ac:dyDescent="0.2">
      <c r="W7165" s="402"/>
      <c r="X7165" s="402"/>
      <c r="Y7165" s="402"/>
      <c r="Z7165" s="402"/>
    </row>
    <row r="7166" spans="23:26" x14ac:dyDescent="0.2">
      <c r="W7166" s="402"/>
      <c r="X7166" s="402"/>
      <c r="Y7166" s="402"/>
      <c r="Z7166" s="402"/>
    </row>
    <row r="7167" spans="23:26" x14ac:dyDescent="0.2">
      <c r="W7167" s="402"/>
      <c r="X7167" s="402"/>
      <c r="Y7167" s="402"/>
      <c r="Z7167" s="402"/>
    </row>
    <row r="7168" spans="23:26" x14ac:dyDescent="0.2">
      <c r="W7168" s="402"/>
      <c r="X7168" s="402"/>
      <c r="Y7168" s="402"/>
      <c r="Z7168" s="402"/>
    </row>
    <row r="7169" spans="23:26" x14ac:dyDescent="0.2">
      <c r="W7169" s="402"/>
      <c r="X7169" s="402"/>
      <c r="Y7169" s="402"/>
      <c r="Z7169" s="402"/>
    </row>
    <row r="7170" spans="23:26" x14ac:dyDescent="0.2">
      <c r="W7170" s="402"/>
      <c r="X7170" s="402"/>
      <c r="Y7170" s="402"/>
      <c r="Z7170" s="402"/>
    </row>
    <row r="7171" spans="23:26" x14ac:dyDescent="0.2">
      <c r="W7171" s="402"/>
      <c r="X7171" s="402"/>
      <c r="Y7171" s="402"/>
      <c r="Z7171" s="402"/>
    </row>
    <row r="7172" spans="23:26" x14ac:dyDescent="0.2">
      <c r="W7172" s="402"/>
      <c r="X7172" s="402"/>
      <c r="Y7172" s="402"/>
      <c r="Z7172" s="402"/>
    </row>
    <row r="7173" spans="23:26" x14ac:dyDescent="0.2">
      <c r="W7173" s="402"/>
      <c r="X7173" s="402"/>
      <c r="Y7173" s="402"/>
      <c r="Z7173" s="402"/>
    </row>
    <row r="7174" spans="23:26" x14ac:dyDescent="0.2">
      <c r="W7174" s="402"/>
      <c r="X7174" s="402"/>
      <c r="Y7174" s="402"/>
      <c r="Z7174" s="402"/>
    </row>
    <row r="7175" spans="23:26" x14ac:dyDescent="0.2">
      <c r="W7175" s="402"/>
      <c r="X7175" s="402"/>
      <c r="Y7175" s="402"/>
      <c r="Z7175" s="402"/>
    </row>
    <row r="7176" spans="23:26" x14ac:dyDescent="0.2">
      <c r="W7176" s="402"/>
      <c r="X7176" s="402"/>
      <c r="Y7176" s="402"/>
      <c r="Z7176" s="402"/>
    </row>
    <row r="7177" spans="23:26" x14ac:dyDescent="0.2">
      <c r="W7177" s="402"/>
      <c r="X7177" s="402"/>
      <c r="Y7177" s="402"/>
      <c r="Z7177" s="402"/>
    </row>
    <row r="7178" spans="23:26" x14ac:dyDescent="0.2">
      <c r="W7178" s="402"/>
      <c r="X7178" s="402"/>
      <c r="Y7178" s="402"/>
      <c r="Z7178" s="402"/>
    </row>
    <row r="7179" spans="23:26" x14ac:dyDescent="0.2">
      <c r="W7179" s="402"/>
      <c r="X7179" s="402"/>
      <c r="Y7179" s="402"/>
      <c r="Z7179" s="402"/>
    </row>
    <row r="7180" spans="23:26" x14ac:dyDescent="0.2">
      <c r="W7180" s="402"/>
      <c r="X7180" s="402"/>
      <c r="Y7180" s="402"/>
      <c r="Z7180" s="402"/>
    </row>
    <row r="7181" spans="23:26" x14ac:dyDescent="0.2">
      <c r="W7181" s="402"/>
      <c r="X7181" s="402"/>
      <c r="Y7181" s="402"/>
      <c r="Z7181" s="402"/>
    </row>
    <row r="7182" spans="23:26" x14ac:dyDescent="0.2">
      <c r="W7182" s="402"/>
      <c r="X7182" s="402"/>
      <c r="Y7182" s="402"/>
      <c r="Z7182" s="402"/>
    </row>
    <row r="7183" spans="23:26" x14ac:dyDescent="0.2">
      <c r="W7183" s="402"/>
      <c r="X7183" s="402"/>
      <c r="Y7183" s="402"/>
      <c r="Z7183" s="402"/>
    </row>
    <row r="7184" spans="23:26" x14ac:dyDescent="0.2">
      <c r="W7184" s="402"/>
      <c r="X7184" s="402"/>
      <c r="Y7184" s="402"/>
      <c r="Z7184" s="402"/>
    </row>
    <row r="7185" spans="23:26" x14ac:dyDescent="0.2">
      <c r="W7185" s="402"/>
      <c r="X7185" s="402"/>
      <c r="Y7185" s="402"/>
      <c r="Z7185" s="402"/>
    </row>
    <row r="7186" spans="23:26" x14ac:dyDescent="0.2">
      <c r="W7186" s="402"/>
      <c r="X7186" s="402"/>
      <c r="Y7186" s="402"/>
      <c r="Z7186" s="402"/>
    </row>
    <row r="7187" spans="23:26" x14ac:dyDescent="0.2">
      <c r="W7187" s="402"/>
      <c r="X7187" s="402"/>
      <c r="Y7187" s="402"/>
      <c r="Z7187" s="402"/>
    </row>
    <row r="7188" spans="23:26" x14ac:dyDescent="0.2">
      <c r="W7188" s="402"/>
      <c r="X7188" s="402"/>
      <c r="Y7188" s="402"/>
      <c r="Z7188" s="402"/>
    </row>
    <row r="7189" spans="23:26" x14ac:dyDescent="0.2">
      <c r="W7189" s="402"/>
      <c r="X7189" s="402"/>
      <c r="Y7189" s="402"/>
      <c r="Z7189" s="402"/>
    </row>
    <row r="7190" spans="23:26" x14ac:dyDescent="0.2">
      <c r="W7190" s="402"/>
      <c r="X7190" s="402"/>
      <c r="Y7190" s="402"/>
      <c r="Z7190" s="402"/>
    </row>
    <row r="7191" spans="23:26" x14ac:dyDescent="0.2">
      <c r="W7191" s="402"/>
      <c r="X7191" s="402"/>
      <c r="Y7191" s="402"/>
      <c r="Z7191" s="402"/>
    </row>
    <row r="7192" spans="23:26" x14ac:dyDescent="0.2">
      <c r="W7192" s="402"/>
      <c r="X7192" s="402"/>
      <c r="Y7192" s="402"/>
      <c r="Z7192" s="402"/>
    </row>
    <row r="7193" spans="23:26" x14ac:dyDescent="0.2">
      <c r="W7193" s="402"/>
      <c r="X7193" s="402"/>
      <c r="Y7193" s="402"/>
      <c r="Z7193" s="402"/>
    </row>
    <row r="7194" spans="23:26" x14ac:dyDescent="0.2">
      <c r="W7194" s="402"/>
      <c r="X7194" s="402"/>
      <c r="Y7194" s="402"/>
      <c r="Z7194" s="402"/>
    </row>
    <row r="7195" spans="23:26" x14ac:dyDescent="0.2">
      <c r="W7195" s="402"/>
      <c r="X7195" s="402"/>
      <c r="Y7195" s="402"/>
      <c r="Z7195" s="402"/>
    </row>
    <row r="7196" spans="23:26" x14ac:dyDescent="0.2">
      <c r="W7196" s="402"/>
      <c r="X7196" s="402"/>
      <c r="Y7196" s="402"/>
      <c r="Z7196" s="402"/>
    </row>
    <row r="7197" spans="23:26" x14ac:dyDescent="0.2">
      <c r="W7197" s="402"/>
      <c r="X7197" s="402"/>
      <c r="Y7197" s="402"/>
      <c r="Z7197" s="402"/>
    </row>
    <row r="7198" spans="23:26" x14ac:dyDescent="0.2">
      <c r="W7198" s="402"/>
      <c r="X7198" s="402"/>
      <c r="Y7198" s="402"/>
      <c r="Z7198" s="402"/>
    </row>
    <row r="7199" spans="23:26" x14ac:dyDescent="0.2">
      <c r="W7199" s="402"/>
      <c r="X7199" s="402"/>
      <c r="Y7199" s="402"/>
      <c r="Z7199" s="402"/>
    </row>
    <row r="7200" spans="23:26" x14ac:dyDescent="0.2">
      <c r="W7200" s="402"/>
      <c r="X7200" s="402"/>
      <c r="Y7200" s="402"/>
      <c r="Z7200" s="402"/>
    </row>
    <row r="7201" spans="23:26" x14ac:dyDescent="0.2">
      <c r="W7201" s="402"/>
      <c r="X7201" s="402"/>
      <c r="Y7201" s="402"/>
      <c r="Z7201" s="402"/>
    </row>
    <row r="7202" spans="23:26" x14ac:dyDescent="0.2">
      <c r="W7202" s="402"/>
      <c r="X7202" s="402"/>
      <c r="Y7202" s="402"/>
      <c r="Z7202" s="402"/>
    </row>
    <row r="7203" spans="23:26" x14ac:dyDescent="0.2">
      <c r="W7203" s="402"/>
      <c r="X7203" s="402"/>
      <c r="Y7203" s="402"/>
      <c r="Z7203" s="402"/>
    </row>
    <row r="7204" spans="23:26" x14ac:dyDescent="0.2">
      <c r="W7204" s="402"/>
      <c r="X7204" s="402"/>
      <c r="Y7204" s="402"/>
      <c r="Z7204" s="402"/>
    </row>
    <row r="7205" spans="23:26" x14ac:dyDescent="0.2">
      <c r="W7205" s="402"/>
      <c r="X7205" s="402"/>
      <c r="Y7205" s="402"/>
      <c r="Z7205" s="402"/>
    </row>
    <row r="7206" spans="23:26" x14ac:dyDescent="0.2">
      <c r="W7206" s="402"/>
      <c r="X7206" s="402"/>
      <c r="Y7206" s="402"/>
      <c r="Z7206" s="402"/>
    </row>
    <row r="7207" spans="23:26" x14ac:dyDescent="0.2">
      <c r="W7207" s="402"/>
      <c r="X7207" s="402"/>
      <c r="Y7207" s="402"/>
      <c r="Z7207" s="402"/>
    </row>
    <row r="7208" spans="23:26" x14ac:dyDescent="0.2">
      <c r="W7208" s="402"/>
      <c r="X7208" s="402"/>
      <c r="Y7208" s="402"/>
      <c r="Z7208" s="402"/>
    </row>
    <row r="7209" spans="23:26" x14ac:dyDescent="0.2">
      <c r="W7209" s="402"/>
      <c r="X7209" s="402"/>
      <c r="Y7209" s="402"/>
      <c r="Z7209" s="402"/>
    </row>
    <row r="7210" spans="23:26" x14ac:dyDescent="0.2">
      <c r="W7210" s="402"/>
      <c r="X7210" s="402"/>
      <c r="Y7210" s="402"/>
      <c r="Z7210" s="402"/>
    </row>
    <row r="7211" spans="23:26" x14ac:dyDescent="0.2">
      <c r="W7211" s="402"/>
      <c r="X7211" s="402"/>
      <c r="Y7211" s="402"/>
      <c r="Z7211" s="402"/>
    </row>
    <row r="7212" spans="23:26" x14ac:dyDescent="0.2">
      <c r="W7212" s="402"/>
      <c r="X7212" s="402"/>
      <c r="Y7212" s="402"/>
      <c r="Z7212" s="402"/>
    </row>
    <row r="7213" spans="23:26" x14ac:dyDescent="0.2">
      <c r="W7213" s="402"/>
      <c r="X7213" s="402"/>
      <c r="Y7213" s="402"/>
      <c r="Z7213" s="402"/>
    </row>
    <row r="7214" spans="23:26" x14ac:dyDescent="0.2">
      <c r="W7214" s="402"/>
      <c r="X7214" s="402"/>
      <c r="Y7214" s="402"/>
      <c r="Z7214" s="402"/>
    </row>
    <row r="7215" spans="23:26" x14ac:dyDescent="0.2">
      <c r="W7215" s="402"/>
      <c r="X7215" s="402"/>
      <c r="Y7215" s="402"/>
      <c r="Z7215" s="402"/>
    </row>
    <row r="7216" spans="23:26" x14ac:dyDescent="0.2">
      <c r="W7216" s="402"/>
      <c r="X7216" s="402"/>
      <c r="Y7216" s="402"/>
      <c r="Z7216" s="402"/>
    </row>
    <row r="7217" spans="23:26" x14ac:dyDescent="0.2">
      <c r="W7217" s="402"/>
      <c r="X7217" s="402"/>
      <c r="Y7217" s="402"/>
      <c r="Z7217" s="402"/>
    </row>
    <row r="7218" spans="23:26" x14ac:dyDescent="0.2">
      <c r="W7218" s="402"/>
      <c r="X7218" s="402"/>
      <c r="Y7218" s="402"/>
      <c r="Z7218" s="402"/>
    </row>
    <row r="7219" spans="23:26" x14ac:dyDescent="0.2">
      <c r="W7219" s="402"/>
      <c r="X7219" s="402"/>
      <c r="Y7219" s="402"/>
      <c r="Z7219" s="402"/>
    </row>
    <row r="7220" spans="23:26" x14ac:dyDescent="0.2">
      <c r="W7220" s="402"/>
      <c r="X7220" s="402"/>
      <c r="Y7220" s="402"/>
      <c r="Z7220" s="402"/>
    </row>
    <row r="7221" spans="23:26" x14ac:dyDescent="0.2">
      <c r="W7221" s="402"/>
      <c r="X7221" s="402"/>
      <c r="Y7221" s="402"/>
      <c r="Z7221" s="402"/>
    </row>
    <row r="7222" spans="23:26" x14ac:dyDescent="0.2">
      <c r="W7222" s="402"/>
      <c r="X7222" s="402"/>
      <c r="Y7222" s="402"/>
      <c r="Z7222" s="402"/>
    </row>
    <row r="7223" spans="23:26" x14ac:dyDescent="0.2">
      <c r="W7223" s="402"/>
      <c r="X7223" s="402"/>
      <c r="Y7223" s="402"/>
      <c r="Z7223" s="402"/>
    </row>
    <row r="7224" spans="23:26" x14ac:dyDescent="0.2">
      <c r="W7224" s="402"/>
      <c r="X7224" s="402"/>
      <c r="Y7224" s="402"/>
      <c r="Z7224" s="402"/>
    </row>
    <row r="7225" spans="23:26" x14ac:dyDescent="0.2">
      <c r="W7225" s="402"/>
      <c r="X7225" s="402"/>
      <c r="Y7225" s="402"/>
      <c r="Z7225" s="402"/>
    </row>
    <row r="7226" spans="23:26" x14ac:dyDescent="0.2">
      <c r="W7226" s="402"/>
      <c r="X7226" s="402"/>
      <c r="Y7226" s="402"/>
      <c r="Z7226" s="402"/>
    </row>
    <row r="7227" spans="23:26" x14ac:dyDescent="0.2">
      <c r="W7227" s="402"/>
      <c r="X7227" s="402"/>
      <c r="Y7227" s="402"/>
      <c r="Z7227" s="402"/>
    </row>
    <row r="7228" spans="23:26" x14ac:dyDescent="0.2">
      <c r="W7228" s="402"/>
      <c r="X7228" s="402"/>
      <c r="Y7228" s="402"/>
      <c r="Z7228" s="402"/>
    </row>
    <row r="7229" spans="23:26" x14ac:dyDescent="0.2">
      <c r="W7229" s="402"/>
      <c r="X7229" s="402"/>
      <c r="Y7229" s="402"/>
      <c r="Z7229" s="402"/>
    </row>
    <row r="7230" spans="23:26" x14ac:dyDescent="0.2">
      <c r="W7230" s="402"/>
      <c r="X7230" s="402"/>
      <c r="Y7230" s="402"/>
      <c r="Z7230" s="402"/>
    </row>
    <row r="7231" spans="23:26" x14ac:dyDescent="0.2">
      <c r="W7231" s="402"/>
      <c r="X7231" s="402"/>
      <c r="Y7231" s="402"/>
      <c r="Z7231" s="402"/>
    </row>
    <row r="7232" spans="23:26" x14ac:dyDescent="0.2">
      <c r="W7232" s="402"/>
      <c r="X7232" s="402"/>
      <c r="Y7232" s="402"/>
      <c r="Z7232" s="402"/>
    </row>
    <row r="7233" spans="23:26" x14ac:dyDescent="0.2">
      <c r="W7233" s="402"/>
      <c r="X7233" s="402"/>
      <c r="Y7233" s="402"/>
      <c r="Z7233" s="402"/>
    </row>
    <row r="7234" spans="23:26" x14ac:dyDescent="0.2">
      <c r="W7234" s="402"/>
      <c r="X7234" s="402"/>
      <c r="Y7234" s="402"/>
      <c r="Z7234" s="402"/>
    </row>
    <row r="7235" spans="23:26" x14ac:dyDescent="0.2">
      <c r="W7235" s="402"/>
      <c r="X7235" s="402"/>
      <c r="Y7235" s="402"/>
      <c r="Z7235" s="402"/>
    </row>
    <row r="7236" spans="23:26" x14ac:dyDescent="0.2">
      <c r="W7236" s="402"/>
      <c r="X7236" s="402"/>
      <c r="Y7236" s="402"/>
      <c r="Z7236" s="402"/>
    </row>
    <row r="7237" spans="23:26" x14ac:dyDescent="0.2">
      <c r="W7237" s="402"/>
      <c r="X7237" s="402"/>
      <c r="Y7237" s="402"/>
      <c r="Z7237" s="402"/>
    </row>
    <row r="7238" spans="23:26" x14ac:dyDescent="0.2">
      <c r="W7238" s="402"/>
      <c r="X7238" s="402"/>
      <c r="Y7238" s="402"/>
      <c r="Z7238" s="402"/>
    </row>
    <row r="7239" spans="23:26" x14ac:dyDescent="0.2">
      <c r="W7239" s="402"/>
      <c r="X7239" s="402"/>
      <c r="Y7239" s="402"/>
      <c r="Z7239" s="402"/>
    </row>
    <row r="7240" spans="23:26" x14ac:dyDescent="0.2">
      <c r="W7240" s="402"/>
      <c r="X7240" s="402"/>
      <c r="Y7240" s="402"/>
      <c r="Z7240" s="402"/>
    </row>
    <row r="7241" spans="23:26" x14ac:dyDescent="0.2">
      <c r="W7241" s="402"/>
      <c r="X7241" s="402"/>
      <c r="Y7241" s="402"/>
      <c r="Z7241" s="402"/>
    </row>
    <row r="7242" spans="23:26" x14ac:dyDescent="0.2">
      <c r="W7242" s="402"/>
      <c r="X7242" s="402"/>
      <c r="Y7242" s="402"/>
      <c r="Z7242" s="402"/>
    </row>
    <row r="7243" spans="23:26" x14ac:dyDescent="0.2">
      <c r="W7243" s="402"/>
      <c r="X7243" s="402"/>
      <c r="Y7243" s="402"/>
      <c r="Z7243" s="402"/>
    </row>
    <row r="7244" spans="23:26" x14ac:dyDescent="0.2">
      <c r="W7244" s="402"/>
      <c r="X7244" s="402"/>
      <c r="Y7244" s="402"/>
      <c r="Z7244" s="402"/>
    </row>
    <row r="7245" spans="23:26" x14ac:dyDescent="0.2">
      <c r="W7245" s="402"/>
      <c r="X7245" s="402"/>
      <c r="Y7245" s="402"/>
      <c r="Z7245" s="402"/>
    </row>
    <row r="7246" spans="23:26" x14ac:dyDescent="0.2">
      <c r="W7246" s="402"/>
      <c r="X7246" s="402"/>
      <c r="Y7246" s="402"/>
      <c r="Z7246" s="402"/>
    </row>
    <row r="7247" spans="23:26" x14ac:dyDescent="0.2">
      <c r="W7247" s="402"/>
      <c r="X7247" s="402"/>
      <c r="Y7247" s="402"/>
      <c r="Z7247" s="402"/>
    </row>
    <row r="7248" spans="23:26" x14ac:dyDescent="0.2">
      <c r="W7248" s="402"/>
      <c r="X7248" s="402"/>
      <c r="Y7248" s="402"/>
      <c r="Z7248" s="402"/>
    </row>
    <row r="7249" spans="23:26" x14ac:dyDescent="0.2">
      <c r="W7249" s="402"/>
      <c r="X7249" s="402"/>
      <c r="Y7249" s="402"/>
      <c r="Z7249" s="402"/>
    </row>
    <row r="7250" spans="23:26" x14ac:dyDescent="0.2">
      <c r="W7250" s="402"/>
      <c r="X7250" s="402"/>
      <c r="Y7250" s="402"/>
      <c r="Z7250" s="402"/>
    </row>
    <row r="7251" spans="23:26" x14ac:dyDescent="0.2">
      <c r="W7251" s="402"/>
      <c r="X7251" s="402"/>
      <c r="Y7251" s="402"/>
      <c r="Z7251" s="402"/>
    </row>
    <row r="7252" spans="23:26" x14ac:dyDescent="0.2">
      <c r="W7252" s="402"/>
      <c r="X7252" s="402"/>
      <c r="Y7252" s="402"/>
      <c r="Z7252" s="402"/>
    </row>
    <row r="7253" spans="23:26" x14ac:dyDescent="0.2">
      <c r="W7253" s="402"/>
      <c r="X7253" s="402"/>
      <c r="Y7253" s="402"/>
      <c r="Z7253" s="402"/>
    </row>
    <row r="7254" spans="23:26" x14ac:dyDescent="0.2">
      <c r="W7254" s="402"/>
      <c r="X7254" s="402"/>
      <c r="Y7254" s="402"/>
      <c r="Z7254" s="402"/>
    </row>
    <row r="7255" spans="23:26" x14ac:dyDescent="0.2">
      <c r="W7255" s="402"/>
      <c r="X7255" s="402"/>
      <c r="Y7255" s="402"/>
      <c r="Z7255" s="402"/>
    </row>
    <row r="7256" spans="23:26" x14ac:dyDescent="0.2">
      <c r="W7256" s="402"/>
      <c r="X7256" s="402"/>
      <c r="Y7256" s="402"/>
      <c r="Z7256" s="402"/>
    </row>
    <row r="7257" spans="23:26" x14ac:dyDescent="0.2">
      <c r="W7257" s="402"/>
      <c r="X7257" s="402"/>
      <c r="Y7257" s="402"/>
      <c r="Z7257" s="402"/>
    </row>
    <row r="7258" spans="23:26" x14ac:dyDescent="0.2">
      <c r="W7258" s="402"/>
      <c r="X7258" s="402"/>
      <c r="Y7258" s="402"/>
      <c r="Z7258" s="402"/>
    </row>
    <row r="7259" spans="23:26" x14ac:dyDescent="0.2">
      <c r="W7259" s="402"/>
      <c r="X7259" s="402"/>
      <c r="Y7259" s="402"/>
      <c r="Z7259" s="402"/>
    </row>
    <row r="7260" spans="23:26" x14ac:dyDescent="0.2">
      <c r="W7260" s="402"/>
      <c r="X7260" s="402"/>
      <c r="Y7260" s="402"/>
      <c r="Z7260" s="402"/>
    </row>
    <row r="7261" spans="23:26" x14ac:dyDescent="0.2">
      <c r="W7261" s="402"/>
      <c r="X7261" s="402"/>
      <c r="Y7261" s="402"/>
      <c r="Z7261" s="402"/>
    </row>
    <row r="7262" spans="23:26" x14ac:dyDescent="0.2">
      <c r="W7262" s="402"/>
      <c r="X7262" s="402"/>
      <c r="Y7262" s="402"/>
      <c r="Z7262" s="402"/>
    </row>
    <row r="7263" spans="23:26" x14ac:dyDescent="0.2">
      <c r="W7263" s="402"/>
      <c r="X7263" s="402"/>
      <c r="Y7263" s="402"/>
      <c r="Z7263" s="402"/>
    </row>
    <row r="7264" spans="23:26" x14ac:dyDescent="0.2">
      <c r="W7264" s="402"/>
      <c r="X7264" s="402"/>
      <c r="Y7264" s="402"/>
      <c r="Z7264" s="402"/>
    </row>
    <row r="7265" spans="23:26" x14ac:dyDescent="0.2">
      <c r="W7265" s="402"/>
      <c r="X7265" s="402"/>
      <c r="Y7265" s="402"/>
      <c r="Z7265" s="402"/>
    </row>
    <row r="7266" spans="23:26" x14ac:dyDescent="0.2">
      <c r="W7266" s="402"/>
      <c r="X7266" s="402"/>
      <c r="Y7266" s="402"/>
      <c r="Z7266" s="402"/>
    </row>
    <row r="7267" spans="23:26" x14ac:dyDescent="0.2">
      <c r="W7267" s="402"/>
      <c r="X7267" s="402"/>
      <c r="Y7267" s="402"/>
      <c r="Z7267" s="402"/>
    </row>
    <row r="7268" spans="23:26" x14ac:dyDescent="0.2">
      <c r="W7268" s="402"/>
      <c r="X7268" s="402"/>
      <c r="Y7268" s="402"/>
      <c r="Z7268" s="402"/>
    </row>
    <row r="7269" spans="23:26" x14ac:dyDescent="0.2">
      <c r="W7269" s="402"/>
      <c r="X7269" s="402"/>
      <c r="Y7269" s="402"/>
      <c r="Z7269" s="402"/>
    </row>
    <row r="7270" spans="23:26" x14ac:dyDescent="0.2">
      <c r="W7270" s="402"/>
      <c r="X7270" s="402"/>
      <c r="Y7270" s="402"/>
      <c r="Z7270" s="402"/>
    </row>
    <row r="7271" spans="23:26" x14ac:dyDescent="0.2">
      <c r="W7271" s="402"/>
      <c r="X7271" s="402"/>
      <c r="Y7271" s="402"/>
      <c r="Z7271" s="402"/>
    </row>
    <row r="7272" spans="23:26" x14ac:dyDescent="0.2">
      <c r="W7272" s="402"/>
      <c r="X7272" s="402"/>
      <c r="Y7272" s="402"/>
      <c r="Z7272" s="402"/>
    </row>
    <row r="7273" spans="23:26" x14ac:dyDescent="0.2">
      <c r="W7273" s="402"/>
      <c r="X7273" s="402"/>
      <c r="Y7273" s="402"/>
      <c r="Z7273" s="402"/>
    </row>
    <row r="7274" spans="23:26" x14ac:dyDescent="0.2">
      <c r="W7274" s="402"/>
      <c r="X7274" s="402"/>
      <c r="Y7274" s="402"/>
      <c r="Z7274" s="402"/>
    </row>
    <row r="7275" spans="23:26" x14ac:dyDescent="0.2">
      <c r="W7275" s="402"/>
      <c r="X7275" s="402"/>
      <c r="Y7275" s="402"/>
      <c r="Z7275" s="402"/>
    </row>
    <row r="7276" spans="23:26" x14ac:dyDescent="0.2">
      <c r="W7276" s="402"/>
      <c r="X7276" s="402"/>
      <c r="Y7276" s="402"/>
      <c r="Z7276" s="402"/>
    </row>
    <row r="7277" spans="23:26" x14ac:dyDescent="0.2">
      <c r="W7277" s="402"/>
      <c r="X7277" s="402"/>
      <c r="Y7277" s="402"/>
      <c r="Z7277" s="402"/>
    </row>
    <row r="7278" spans="23:26" x14ac:dyDescent="0.2">
      <c r="W7278" s="402"/>
      <c r="X7278" s="402"/>
      <c r="Y7278" s="402"/>
      <c r="Z7278" s="402"/>
    </row>
    <row r="7279" spans="23:26" x14ac:dyDescent="0.2">
      <c r="W7279" s="402"/>
      <c r="X7279" s="402"/>
      <c r="Y7279" s="402"/>
      <c r="Z7279" s="402"/>
    </row>
    <row r="7280" spans="23:26" x14ac:dyDescent="0.2">
      <c r="W7280" s="402"/>
      <c r="X7280" s="402"/>
      <c r="Y7280" s="402"/>
      <c r="Z7280" s="402"/>
    </row>
    <row r="7281" spans="23:26" x14ac:dyDescent="0.2">
      <c r="W7281" s="402"/>
      <c r="X7281" s="402"/>
      <c r="Y7281" s="402"/>
      <c r="Z7281" s="402"/>
    </row>
    <row r="7282" spans="23:26" x14ac:dyDescent="0.2">
      <c r="W7282" s="402"/>
      <c r="X7282" s="402"/>
      <c r="Y7282" s="402"/>
      <c r="Z7282" s="402"/>
    </row>
    <row r="7283" spans="23:26" x14ac:dyDescent="0.2">
      <c r="W7283" s="402"/>
      <c r="X7283" s="402"/>
      <c r="Y7283" s="402"/>
      <c r="Z7283" s="402"/>
    </row>
    <row r="7284" spans="23:26" x14ac:dyDescent="0.2">
      <c r="W7284" s="402"/>
      <c r="X7284" s="402"/>
      <c r="Y7284" s="402"/>
      <c r="Z7284" s="402"/>
    </row>
    <row r="7285" spans="23:26" x14ac:dyDescent="0.2">
      <c r="W7285" s="402"/>
      <c r="X7285" s="402"/>
      <c r="Y7285" s="402"/>
      <c r="Z7285" s="402"/>
    </row>
    <row r="7286" spans="23:26" x14ac:dyDescent="0.2">
      <c r="W7286" s="402"/>
      <c r="X7286" s="402"/>
      <c r="Y7286" s="402"/>
      <c r="Z7286" s="402"/>
    </row>
    <row r="7287" spans="23:26" x14ac:dyDescent="0.2">
      <c r="W7287" s="402"/>
      <c r="X7287" s="402"/>
      <c r="Y7287" s="402"/>
      <c r="Z7287" s="402"/>
    </row>
    <row r="7288" spans="23:26" x14ac:dyDescent="0.2">
      <c r="W7288" s="402"/>
      <c r="X7288" s="402"/>
      <c r="Y7288" s="402"/>
      <c r="Z7288" s="402"/>
    </row>
    <row r="7289" spans="23:26" x14ac:dyDescent="0.2">
      <c r="W7289" s="402"/>
      <c r="X7289" s="402"/>
      <c r="Y7289" s="402"/>
      <c r="Z7289" s="402"/>
    </row>
    <row r="7290" spans="23:26" x14ac:dyDescent="0.2">
      <c r="W7290" s="402"/>
      <c r="X7290" s="402"/>
      <c r="Y7290" s="402"/>
      <c r="Z7290" s="402"/>
    </row>
    <row r="7291" spans="23:26" x14ac:dyDescent="0.2">
      <c r="W7291" s="402"/>
      <c r="X7291" s="402"/>
      <c r="Y7291" s="402"/>
      <c r="Z7291" s="402"/>
    </row>
    <row r="7292" spans="23:26" x14ac:dyDescent="0.2">
      <c r="W7292" s="402"/>
      <c r="X7292" s="402"/>
      <c r="Y7292" s="402"/>
      <c r="Z7292" s="402"/>
    </row>
    <row r="7293" spans="23:26" x14ac:dyDescent="0.2">
      <c r="W7293" s="402"/>
      <c r="X7293" s="402"/>
      <c r="Y7293" s="402"/>
      <c r="Z7293" s="402"/>
    </row>
    <row r="7294" spans="23:26" x14ac:dyDescent="0.2">
      <c r="W7294" s="402"/>
      <c r="X7294" s="402"/>
      <c r="Y7294" s="402"/>
      <c r="Z7294" s="402"/>
    </row>
    <row r="7295" spans="23:26" x14ac:dyDescent="0.2">
      <c r="W7295" s="402"/>
      <c r="X7295" s="402"/>
      <c r="Y7295" s="402"/>
      <c r="Z7295" s="402"/>
    </row>
    <row r="7296" spans="23:26" x14ac:dyDescent="0.2">
      <c r="W7296" s="402"/>
      <c r="X7296" s="402"/>
      <c r="Y7296" s="402"/>
      <c r="Z7296" s="402"/>
    </row>
    <row r="7297" spans="23:26" x14ac:dyDescent="0.2">
      <c r="W7297" s="402"/>
      <c r="X7297" s="402"/>
      <c r="Y7297" s="402"/>
      <c r="Z7297" s="402"/>
    </row>
    <row r="7298" spans="23:26" x14ac:dyDescent="0.2">
      <c r="W7298" s="402"/>
      <c r="X7298" s="402"/>
      <c r="Y7298" s="402"/>
      <c r="Z7298" s="402"/>
    </row>
    <row r="7299" spans="23:26" x14ac:dyDescent="0.2">
      <c r="W7299" s="402"/>
      <c r="X7299" s="402"/>
      <c r="Y7299" s="402"/>
      <c r="Z7299" s="402"/>
    </row>
    <row r="7300" spans="23:26" x14ac:dyDescent="0.2">
      <c r="W7300" s="402"/>
      <c r="X7300" s="402"/>
      <c r="Y7300" s="402"/>
      <c r="Z7300" s="402"/>
    </row>
    <row r="7301" spans="23:26" x14ac:dyDescent="0.2">
      <c r="W7301" s="402"/>
      <c r="X7301" s="402"/>
      <c r="Y7301" s="402"/>
      <c r="Z7301" s="402"/>
    </row>
    <row r="7302" spans="23:26" x14ac:dyDescent="0.2">
      <c r="W7302" s="402"/>
      <c r="X7302" s="402"/>
      <c r="Y7302" s="402"/>
      <c r="Z7302" s="402"/>
    </row>
    <row r="7303" spans="23:26" x14ac:dyDescent="0.2">
      <c r="W7303" s="402"/>
      <c r="X7303" s="402"/>
      <c r="Y7303" s="402"/>
      <c r="Z7303" s="402"/>
    </row>
    <row r="7304" spans="23:26" x14ac:dyDescent="0.2">
      <c r="W7304" s="402"/>
      <c r="X7304" s="402"/>
      <c r="Y7304" s="402"/>
      <c r="Z7304" s="402"/>
    </row>
    <row r="7305" spans="23:26" x14ac:dyDescent="0.2">
      <c r="W7305" s="402"/>
      <c r="X7305" s="402"/>
      <c r="Y7305" s="402"/>
      <c r="Z7305" s="402"/>
    </row>
    <row r="7306" spans="23:26" x14ac:dyDescent="0.2">
      <c r="W7306" s="402"/>
      <c r="X7306" s="402"/>
      <c r="Y7306" s="402"/>
      <c r="Z7306" s="402"/>
    </row>
    <row r="7307" spans="23:26" x14ac:dyDescent="0.2">
      <c r="W7307" s="402"/>
      <c r="X7307" s="402"/>
      <c r="Y7307" s="402"/>
      <c r="Z7307" s="402"/>
    </row>
    <row r="7308" spans="23:26" x14ac:dyDescent="0.2">
      <c r="W7308" s="402"/>
      <c r="X7308" s="402"/>
      <c r="Y7308" s="402"/>
      <c r="Z7308" s="402"/>
    </row>
    <row r="7309" spans="23:26" x14ac:dyDescent="0.2">
      <c r="W7309" s="402"/>
      <c r="X7309" s="402"/>
      <c r="Y7309" s="402"/>
      <c r="Z7309" s="402"/>
    </row>
    <row r="7310" spans="23:26" x14ac:dyDescent="0.2">
      <c r="W7310" s="402"/>
      <c r="X7310" s="402"/>
      <c r="Y7310" s="402"/>
      <c r="Z7310" s="402"/>
    </row>
    <row r="7311" spans="23:26" x14ac:dyDescent="0.2">
      <c r="W7311" s="402"/>
      <c r="X7311" s="402"/>
      <c r="Y7311" s="402"/>
      <c r="Z7311" s="402"/>
    </row>
    <row r="7312" spans="23:26" x14ac:dyDescent="0.2">
      <c r="W7312" s="402"/>
      <c r="X7312" s="402"/>
      <c r="Y7312" s="402"/>
      <c r="Z7312" s="402"/>
    </row>
    <row r="7313" spans="23:26" x14ac:dyDescent="0.2">
      <c r="W7313" s="402"/>
      <c r="X7313" s="402"/>
      <c r="Y7313" s="402"/>
      <c r="Z7313" s="402"/>
    </row>
    <row r="7314" spans="23:26" x14ac:dyDescent="0.2">
      <c r="W7314" s="402"/>
      <c r="X7314" s="402"/>
      <c r="Y7314" s="402"/>
      <c r="Z7314" s="402"/>
    </row>
    <row r="7315" spans="23:26" x14ac:dyDescent="0.2">
      <c r="W7315" s="402"/>
      <c r="X7315" s="402"/>
      <c r="Y7315" s="402"/>
      <c r="Z7315" s="402"/>
    </row>
    <row r="7316" spans="23:26" x14ac:dyDescent="0.2">
      <c r="W7316" s="402"/>
      <c r="X7316" s="402"/>
      <c r="Y7316" s="402"/>
      <c r="Z7316" s="402"/>
    </row>
    <row r="7317" spans="23:26" x14ac:dyDescent="0.2">
      <c r="W7317" s="402"/>
      <c r="X7317" s="402"/>
      <c r="Y7317" s="402"/>
      <c r="Z7317" s="402"/>
    </row>
    <row r="7318" spans="23:26" x14ac:dyDescent="0.2">
      <c r="W7318" s="402"/>
      <c r="X7318" s="402"/>
      <c r="Y7318" s="402"/>
      <c r="Z7318" s="402"/>
    </row>
    <row r="7319" spans="23:26" x14ac:dyDescent="0.2">
      <c r="W7319" s="402"/>
      <c r="X7319" s="402"/>
      <c r="Y7319" s="402"/>
      <c r="Z7319" s="402"/>
    </row>
    <row r="7320" spans="23:26" x14ac:dyDescent="0.2">
      <c r="W7320" s="402"/>
      <c r="X7320" s="402"/>
      <c r="Y7320" s="402"/>
      <c r="Z7320" s="402"/>
    </row>
    <row r="7321" spans="23:26" x14ac:dyDescent="0.2">
      <c r="W7321" s="402"/>
      <c r="X7321" s="402"/>
      <c r="Y7321" s="402"/>
      <c r="Z7321" s="402"/>
    </row>
    <row r="7322" spans="23:26" x14ac:dyDescent="0.2">
      <c r="W7322" s="402"/>
      <c r="X7322" s="402"/>
      <c r="Y7322" s="402"/>
      <c r="Z7322" s="402"/>
    </row>
    <row r="7323" spans="23:26" x14ac:dyDescent="0.2">
      <c r="W7323" s="402"/>
      <c r="X7323" s="402"/>
      <c r="Y7323" s="402"/>
      <c r="Z7323" s="402"/>
    </row>
    <row r="7324" spans="23:26" x14ac:dyDescent="0.2">
      <c r="W7324" s="402"/>
      <c r="X7324" s="402"/>
      <c r="Y7324" s="402"/>
      <c r="Z7324" s="402"/>
    </row>
    <row r="7325" spans="23:26" x14ac:dyDescent="0.2">
      <c r="W7325" s="402"/>
      <c r="X7325" s="402"/>
      <c r="Y7325" s="402"/>
      <c r="Z7325" s="402"/>
    </row>
    <row r="7326" spans="23:26" x14ac:dyDescent="0.2">
      <c r="W7326" s="402"/>
      <c r="X7326" s="402"/>
      <c r="Y7326" s="402"/>
      <c r="Z7326" s="402"/>
    </row>
    <row r="7327" spans="23:26" x14ac:dyDescent="0.2">
      <c r="W7327" s="402"/>
      <c r="X7327" s="402"/>
      <c r="Y7327" s="402"/>
      <c r="Z7327" s="402"/>
    </row>
    <row r="7328" spans="23:26" x14ac:dyDescent="0.2">
      <c r="W7328" s="402"/>
      <c r="X7328" s="402"/>
      <c r="Y7328" s="402"/>
      <c r="Z7328" s="402"/>
    </row>
    <row r="7329" spans="23:26" x14ac:dyDescent="0.2">
      <c r="W7329" s="402"/>
      <c r="X7329" s="402"/>
      <c r="Y7329" s="402"/>
      <c r="Z7329" s="402"/>
    </row>
    <row r="7330" spans="23:26" x14ac:dyDescent="0.2">
      <c r="W7330" s="402"/>
      <c r="X7330" s="402"/>
      <c r="Y7330" s="402"/>
      <c r="Z7330" s="402"/>
    </row>
    <row r="7331" spans="23:26" x14ac:dyDescent="0.2">
      <c r="W7331" s="402"/>
      <c r="X7331" s="402"/>
      <c r="Y7331" s="402"/>
      <c r="Z7331" s="402"/>
    </row>
    <row r="7332" spans="23:26" x14ac:dyDescent="0.2">
      <c r="W7332" s="402"/>
      <c r="X7332" s="402"/>
      <c r="Y7332" s="402"/>
      <c r="Z7332" s="402"/>
    </row>
    <row r="7333" spans="23:26" x14ac:dyDescent="0.2">
      <c r="W7333" s="402"/>
      <c r="X7333" s="402"/>
      <c r="Y7333" s="402"/>
      <c r="Z7333" s="402"/>
    </row>
    <row r="7334" spans="23:26" x14ac:dyDescent="0.2">
      <c r="W7334" s="402"/>
      <c r="X7334" s="402"/>
      <c r="Y7334" s="402"/>
      <c r="Z7334" s="402"/>
    </row>
    <row r="7335" spans="23:26" x14ac:dyDescent="0.2">
      <c r="W7335" s="402"/>
      <c r="X7335" s="402"/>
      <c r="Y7335" s="402"/>
      <c r="Z7335" s="402"/>
    </row>
    <row r="7336" spans="23:26" x14ac:dyDescent="0.2">
      <c r="W7336" s="402"/>
      <c r="X7336" s="402"/>
      <c r="Y7336" s="402"/>
      <c r="Z7336" s="402"/>
    </row>
    <row r="7337" spans="23:26" x14ac:dyDescent="0.2">
      <c r="W7337" s="402"/>
      <c r="X7337" s="402"/>
      <c r="Y7337" s="402"/>
      <c r="Z7337" s="402"/>
    </row>
    <row r="7338" spans="23:26" x14ac:dyDescent="0.2">
      <c r="W7338" s="402"/>
      <c r="X7338" s="402"/>
      <c r="Y7338" s="402"/>
      <c r="Z7338" s="402"/>
    </row>
    <row r="7339" spans="23:26" x14ac:dyDescent="0.2">
      <c r="W7339" s="402"/>
      <c r="X7339" s="402"/>
      <c r="Y7339" s="402"/>
      <c r="Z7339" s="402"/>
    </row>
    <row r="7340" spans="23:26" x14ac:dyDescent="0.2">
      <c r="W7340" s="402"/>
      <c r="X7340" s="402"/>
      <c r="Y7340" s="402"/>
      <c r="Z7340" s="402"/>
    </row>
    <row r="7341" spans="23:26" x14ac:dyDescent="0.2">
      <c r="W7341" s="402"/>
      <c r="X7341" s="402"/>
      <c r="Y7341" s="402"/>
      <c r="Z7341" s="402"/>
    </row>
    <row r="7342" spans="23:26" x14ac:dyDescent="0.2">
      <c r="W7342" s="402"/>
      <c r="X7342" s="402"/>
      <c r="Y7342" s="402"/>
      <c r="Z7342" s="402"/>
    </row>
    <row r="7343" spans="23:26" x14ac:dyDescent="0.2">
      <c r="W7343" s="402"/>
      <c r="X7343" s="402"/>
      <c r="Y7343" s="402"/>
      <c r="Z7343" s="402"/>
    </row>
    <row r="7344" spans="23:26" x14ac:dyDescent="0.2">
      <c r="W7344" s="402"/>
      <c r="X7344" s="402"/>
      <c r="Y7344" s="402"/>
      <c r="Z7344" s="402"/>
    </row>
    <row r="7345" spans="23:26" x14ac:dyDescent="0.2">
      <c r="W7345" s="402"/>
      <c r="X7345" s="402"/>
      <c r="Y7345" s="402"/>
      <c r="Z7345" s="402"/>
    </row>
    <row r="7346" spans="23:26" x14ac:dyDescent="0.2">
      <c r="W7346" s="402"/>
      <c r="X7346" s="402"/>
      <c r="Y7346" s="402"/>
      <c r="Z7346" s="402"/>
    </row>
    <row r="7347" spans="23:26" x14ac:dyDescent="0.2">
      <c r="W7347" s="402"/>
      <c r="X7347" s="402"/>
      <c r="Y7347" s="402"/>
      <c r="Z7347" s="402"/>
    </row>
    <row r="7348" spans="23:26" x14ac:dyDescent="0.2">
      <c r="W7348" s="402"/>
      <c r="X7348" s="402"/>
      <c r="Y7348" s="402"/>
      <c r="Z7348" s="402"/>
    </row>
    <row r="7349" spans="23:26" x14ac:dyDescent="0.2">
      <c r="W7349" s="402"/>
      <c r="X7349" s="402"/>
      <c r="Y7349" s="402"/>
      <c r="Z7349" s="402"/>
    </row>
    <row r="7350" spans="23:26" x14ac:dyDescent="0.2">
      <c r="W7350" s="402"/>
      <c r="X7350" s="402"/>
      <c r="Y7350" s="402"/>
      <c r="Z7350" s="402"/>
    </row>
    <row r="7351" spans="23:26" x14ac:dyDescent="0.2">
      <c r="W7351" s="402"/>
      <c r="X7351" s="402"/>
      <c r="Y7351" s="402"/>
      <c r="Z7351" s="402"/>
    </row>
    <row r="7352" spans="23:26" x14ac:dyDescent="0.2">
      <c r="W7352" s="402"/>
      <c r="X7352" s="402"/>
      <c r="Y7352" s="402"/>
      <c r="Z7352" s="402"/>
    </row>
    <row r="7353" spans="23:26" x14ac:dyDescent="0.2">
      <c r="W7353" s="402"/>
      <c r="X7353" s="402"/>
      <c r="Y7353" s="402"/>
      <c r="Z7353" s="402"/>
    </row>
    <row r="7354" spans="23:26" x14ac:dyDescent="0.2">
      <c r="W7354" s="402"/>
      <c r="X7354" s="402"/>
      <c r="Y7354" s="402"/>
      <c r="Z7354" s="402"/>
    </row>
    <row r="7355" spans="23:26" x14ac:dyDescent="0.2">
      <c r="W7355" s="402"/>
      <c r="X7355" s="402"/>
      <c r="Y7355" s="402"/>
      <c r="Z7355" s="402"/>
    </row>
    <row r="7356" spans="23:26" x14ac:dyDescent="0.2">
      <c r="W7356" s="402"/>
      <c r="X7356" s="402"/>
      <c r="Y7356" s="402"/>
      <c r="Z7356" s="402"/>
    </row>
    <row r="7357" spans="23:26" x14ac:dyDescent="0.2">
      <c r="W7357" s="402"/>
      <c r="X7357" s="402"/>
      <c r="Y7357" s="402"/>
      <c r="Z7357" s="402"/>
    </row>
    <row r="7358" spans="23:26" x14ac:dyDescent="0.2">
      <c r="W7358" s="402"/>
      <c r="X7358" s="402"/>
      <c r="Y7358" s="402"/>
      <c r="Z7358" s="402"/>
    </row>
    <row r="7359" spans="23:26" x14ac:dyDescent="0.2">
      <c r="W7359" s="402"/>
      <c r="X7359" s="402"/>
      <c r="Y7359" s="402"/>
      <c r="Z7359" s="402"/>
    </row>
    <row r="7360" spans="23:26" x14ac:dyDescent="0.2">
      <c r="W7360" s="402"/>
      <c r="X7360" s="402"/>
      <c r="Y7360" s="402"/>
      <c r="Z7360" s="402"/>
    </row>
    <row r="7361" spans="23:26" x14ac:dyDescent="0.2">
      <c r="W7361" s="402"/>
      <c r="X7361" s="402"/>
      <c r="Y7361" s="402"/>
      <c r="Z7361" s="402"/>
    </row>
    <row r="7362" spans="23:26" x14ac:dyDescent="0.2">
      <c r="W7362" s="402"/>
      <c r="X7362" s="402"/>
      <c r="Y7362" s="402"/>
      <c r="Z7362" s="402"/>
    </row>
    <row r="7363" spans="23:26" x14ac:dyDescent="0.2">
      <c r="W7363" s="402"/>
      <c r="X7363" s="402"/>
      <c r="Y7363" s="402"/>
      <c r="Z7363" s="402"/>
    </row>
    <row r="7364" spans="23:26" x14ac:dyDescent="0.2">
      <c r="W7364" s="402"/>
      <c r="X7364" s="402"/>
      <c r="Y7364" s="402"/>
      <c r="Z7364" s="402"/>
    </row>
    <row r="7365" spans="23:26" x14ac:dyDescent="0.2">
      <c r="W7365" s="402"/>
      <c r="X7365" s="402"/>
      <c r="Y7365" s="402"/>
      <c r="Z7365" s="402"/>
    </row>
    <row r="7366" spans="23:26" x14ac:dyDescent="0.2">
      <c r="W7366" s="402"/>
      <c r="X7366" s="402"/>
      <c r="Y7366" s="402"/>
      <c r="Z7366" s="402"/>
    </row>
    <row r="7367" spans="23:26" x14ac:dyDescent="0.2">
      <c r="W7367" s="402"/>
      <c r="X7367" s="402"/>
      <c r="Y7367" s="402"/>
      <c r="Z7367" s="402"/>
    </row>
    <row r="7368" spans="23:26" x14ac:dyDescent="0.2">
      <c r="W7368" s="402"/>
      <c r="X7368" s="402"/>
      <c r="Y7368" s="402"/>
      <c r="Z7368" s="402"/>
    </row>
    <row r="7369" spans="23:26" x14ac:dyDescent="0.2">
      <c r="W7369" s="402"/>
      <c r="X7369" s="402"/>
      <c r="Y7369" s="402"/>
      <c r="Z7369" s="402"/>
    </row>
    <row r="7370" spans="23:26" x14ac:dyDescent="0.2">
      <c r="W7370" s="402"/>
      <c r="X7370" s="402"/>
      <c r="Y7370" s="402"/>
      <c r="Z7370" s="402"/>
    </row>
    <row r="7371" spans="23:26" x14ac:dyDescent="0.2">
      <c r="W7371" s="402"/>
      <c r="X7371" s="402"/>
      <c r="Y7371" s="402"/>
      <c r="Z7371" s="402"/>
    </row>
    <row r="7372" spans="23:26" x14ac:dyDescent="0.2">
      <c r="W7372" s="402"/>
      <c r="X7372" s="402"/>
      <c r="Y7372" s="402"/>
      <c r="Z7372" s="402"/>
    </row>
    <row r="7373" spans="23:26" x14ac:dyDescent="0.2">
      <c r="W7373" s="402"/>
      <c r="X7373" s="402"/>
      <c r="Y7373" s="402"/>
      <c r="Z7373" s="402"/>
    </row>
    <row r="7374" spans="23:26" x14ac:dyDescent="0.2">
      <c r="W7374" s="402"/>
      <c r="X7374" s="402"/>
      <c r="Y7374" s="402"/>
      <c r="Z7374" s="402"/>
    </row>
    <row r="7375" spans="23:26" x14ac:dyDescent="0.2">
      <c r="W7375" s="402"/>
      <c r="X7375" s="402"/>
      <c r="Y7375" s="402"/>
      <c r="Z7375" s="402"/>
    </row>
    <row r="7376" spans="23:26" x14ac:dyDescent="0.2">
      <c r="W7376" s="402"/>
      <c r="X7376" s="402"/>
      <c r="Y7376" s="402"/>
      <c r="Z7376" s="402"/>
    </row>
    <row r="7377" spans="23:26" x14ac:dyDescent="0.2">
      <c r="W7377" s="402"/>
      <c r="X7377" s="402"/>
      <c r="Y7377" s="402"/>
      <c r="Z7377" s="402"/>
    </row>
    <row r="7378" spans="23:26" x14ac:dyDescent="0.2">
      <c r="W7378" s="402"/>
      <c r="X7378" s="402"/>
      <c r="Y7378" s="402"/>
      <c r="Z7378" s="402"/>
    </row>
    <row r="7379" spans="23:26" x14ac:dyDescent="0.2">
      <c r="W7379" s="402"/>
      <c r="X7379" s="402"/>
      <c r="Y7379" s="402"/>
      <c r="Z7379" s="402"/>
    </row>
    <row r="7380" spans="23:26" x14ac:dyDescent="0.2">
      <c r="W7380" s="402"/>
      <c r="X7380" s="402"/>
      <c r="Y7380" s="402"/>
      <c r="Z7380" s="402"/>
    </row>
    <row r="7381" spans="23:26" x14ac:dyDescent="0.2">
      <c r="W7381" s="402"/>
      <c r="X7381" s="402"/>
      <c r="Y7381" s="402"/>
      <c r="Z7381" s="402"/>
    </row>
    <row r="7382" spans="23:26" x14ac:dyDescent="0.2">
      <c r="W7382" s="402"/>
      <c r="X7382" s="402"/>
      <c r="Y7382" s="402"/>
      <c r="Z7382" s="402"/>
    </row>
    <row r="7383" spans="23:26" x14ac:dyDescent="0.2">
      <c r="W7383" s="402"/>
      <c r="X7383" s="402"/>
      <c r="Y7383" s="402"/>
      <c r="Z7383" s="402"/>
    </row>
    <row r="7384" spans="23:26" x14ac:dyDescent="0.2">
      <c r="W7384" s="402"/>
      <c r="X7384" s="402"/>
      <c r="Y7384" s="402"/>
      <c r="Z7384" s="402"/>
    </row>
    <row r="7385" spans="23:26" x14ac:dyDescent="0.2">
      <c r="W7385" s="402"/>
      <c r="X7385" s="402"/>
      <c r="Y7385" s="402"/>
      <c r="Z7385" s="402"/>
    </row>
    <row r="7386" spans="23:26" x14ac:dyDescent="0.2">
      <c r="W7386" s="402"/>
      <c r="X7386" s="402"/>
      <c r="Y7386" s="402"/>
      <c r="Z7386" s="402"/>
    </row>
    <row r="7387" spans="23:26" x14ac:dyDescent="0.2">
      <c r="W7387" s="402"/>
      <c r="X7387" s="402"/>
      <c r="Y7387" s="402"/>
      <c r="Z7387" s="402"/>
    </row>
    <row r="7388" spans="23:26" x14ac:dyDescent="0.2">
      <c r="W7388" s="402"/>
      <c r="X7388" s="402"/>
      <c r="Y7388" s="402"/>
      <c r="Z7388" s="402"/>
    </row>
    <row r="7389" spans="23:26" x14ac:dyDescent="0.2">
      <c r="W7389" s="402"/>
      <c r="X7389" s="402"/>
      <c r="Y7389" s="402"/>
      <c r="Z7389" s="402"/>
    </row>
    <row r="7390" spans="23:26" x14ac:dyDescent="0.2">
      <c r="W7390" s="402"/>
      <c r="X7390" s="402"/>
      <c r="Y7390" s="402"/>
      <c r="Z7390" s="402"/>
    </row>
    <row r="7391" spans="23:26" x14ac:dyDescent="0.2">
      <c r="W7391" s="402"/>
      <c r="X7391" s="402"/>
      <c r="Y7391" s="402"/>
      <c r="Z7391" s="402"/>
    </row>
    <row r="7392" spans="23:26" x14ac:dyDescent="0.2">
      <c r="W7392" s="402"/>
      <c r="X7392" s="402"/>
      <c r="Y7392" s="402"/>
      <c r="Z7392" s="402"/>
    </row>
    <row r="7393" spans="23:26" x14ac:dyDescent="0.2">
      <c r="W7393" s="402"/>
      <c r="X7393" s="402"/>
      <c r="Y7393" s="402"/>
      <c r="Z7393" s="402"/>
    </row>
    <row r="7394" spans="23:26" x14ac:dyDescent="0.2">
      <c r="W7394" s="402"/>
      <c r="X7394" s="402"/>
      <c r="Y7394" s="402"/>
      <c r="Z7394" s="402"/>
    </row>
    <row r="7395" spans="23:26" x14ac:dyDescent="0.2">
      <c r="W7395" s="402"/>
      <c r="X7395" s="402"/>
      <c r="Y7395" s="402"/>
      <c r="Z7395" s="402"/>
    </row>
    <row r="7396" spans="23:26" x14ac:dyDescent="0.2">
      <c r="W7396" s="402"/>
      <c r="X7396" s="402"/>
      <c r="Y7396" s="402"/>
      <c r="Z7396" s="402"/>
    </row>
    <row r="7397" spans="23:26" x14ac:dyDescent="0.2">
      <c r="W7397" s="402"/>
      <c r="X7397" s="402"/>
      <c r="Y7397" s="402"/>
      <c r="Z7397" s="402"/>
    </row>
    <row r="7398" spans="23:26" x14ac:dyDescent="0.2">
      <c r="W7398" s="402"/>
      <c r="X7398" s="402"/>
      <c r="Y7398" s="402"/>
      <c r="Z7398" s="402"/>
    </row>
    <row r="7399" spans="23:26" x14ac:dyDescent="0.2">
      <c r="W7399" s="402"/>
      <c r="X7399" s="402"/>
      <c r="Y7399" s="402"/>
      <c r="Z7399" s="402"/>
    </row>
    <row r="7400" spans="23:26" x14ac:dyDescent="0.2">
      <c r="W7400" s="402"/>
      <c r="X7400" s="402"/>
      <c r="Y7400" s="402"/>
      <c r="Z7400" s="402"/>
    </row>
    <row r="7401" spans="23:26" x14ac:dyDescent="0.2">
      <c r="W7401" s="402"/>
      <c r="X7401" s="402"/>
      <c r="Y7401" s="402"/>
      <c r="Z7401" s="402"/>
    </row>
    <row r="7402" spans="23:26" x14ac:dyDescent="0.2">
      <c r="W7402" s="402"/>
      <c r="X7402" s="402"/>
      <c r="Y7402" s="402"/>
      <c r="Z7402" s="402"/>
    </row>
    <row r="7403" spans="23:26" x14ac:dyDescent="0.2">
      <c r="W7403" s="402"/>
      <c r="X7403" s="402"/>
      <c r="Y7403" s="402"/>
      <c r="Z7403" s="402"/>
    </row>
    <row r="7404" spans="23:26" x14ac:dyDescent="0.2">
      <c r="W7404" s="402"/>
      <c r="X7404" s="402"/>
      <c r="Y7404" s="402"/>
      <c r="Z7404" s="402"/>
    </row>
    <row r="7405" spans="23:26" x14ac:dyDescent="0.2">
      <c r="W7405" s="402"/>
      <c r="X7405" s="402"/>
      <c r="Y7405" s="402"/>
      <c r="Z7405" s="402"/>
    </row>
    <row r="7406" spans="23:26" x14ac:dyDescent="0.2">
      <c r="W7406" s="402"/>
      <c r="X7406" s="402"/>
      <c r="Y7406" s="402"/>
      <c r="Z7406" s="402"/>
    </row>
    <row r="7407" spans="23:26" x14ac:dyDescent="0.2">
      <c r="W7407" s="402"/>
      <c r="X7407" s="402"/>
      <c r="Y7407" s="402"/>
      <c r="Z7407" s="402"/>
    </row>
    <row r="7408" spans="23:26" x14ac:dyDescent="0.2">
      <c r="W7408" s="402"/>
      <c r="X7408" s="402"/>
      <c r="Y7408" s="402"/>
      <c r="Z7408" s="402"/>
    </row>
    <row r="7409" spans="23:26" x14ac:dyDescent="0.2">
      <c r="W7409" s="402"/>
      <c r="X7409" s="402"/>
      <c r="Y7409" s="402"/>
      <c r="Z7409" s="402"/>
    </row>
    <row r="7410" spans="23:26" x14ac:dyDescent="0.2">
      <c r="W7410" s="402"/>
      <c r="X7410" s="402"/>
      <c r="Y7410" s="402"/>
      <c r="Z7410" s="402"/>
    </row>
    <row r="7411" spans="23:26" x14ac:dyDescent="0.2">
      <c r="W7411" s="402"/>
      <c r="X7411" s="402"/>
      <c r="Y7411" s="402"/>
      <c r="Z7411" s="402"/>
    </row>
    <row r="7412" spans="23:26" x14ac:dyDescent="0.2">
      <c r="W7412" s="402"/>
      <c r="X7412" s="402"/>
      <c r="Y7412" s="402"/>
      <c r="Z7412" s="402"/>
    </row>
    <row r="7413" spans="23:26" x14ac:dyDescent="0.2">
      <c r="W7413" s="402"/>
      <c r="X7413" s="402"/>
      <c r="Y7413" s="402"/>
      <c r="Z7413" s="402"/>
    </row>
    <row r="7414" spans="23:26" x14ac:dyDescent="0.2">
      <c r="W7414" s="402"/>
      <c r="X7414" s="402"/>
      <c r="Y7414" s="402"/>
      <c r="Z7414" s="402"/>
    </row>
    <row r="7415" spans="23:26" x14ac:dyDescent="0.2">
      <c r="W7415" s="402"/>
      <c r="X7415" s="402"/>
      <c r="Y7415" s="402"/>
      <c r="Z7415" s="402"/>
    </row>
    <row r="7416" spans="23:26" x14ac:dyDescent="0.2">
      <c r="W7416" s="402"/>
      <c r="X7416" s="402"/>
      <c r="Y7416" s="402"/>
      <c r="Z7416" s="402"/>
    </row>
    <row r="7417" spans="23:26" x14ac:dyDescent="0.2">
      <c r="W7417" s="402"/>
      <c r="X7417" s="402"/>
      <c r="Y7417" s="402"/>
      <c r="Z7417" s="402"/>
    </row>
    <row r="7418" spans="23:26" x14ac:dyDescent="0.2">
      <c r="W7418" s="402"/>
      <c r="X7418" s="402"/>
      <c r="Y7418" s="402"/>
      <c r="Z7418" s="402"/>
    </row>
    <row r="7419" spans="23:26" x14ac:dyDescent="0.2">
      <c r="W7419" s="402"/>
      <c r="X7419" s="402"/>
      <c r="Y7419" s="402"/>
      <c r="Z7419" s="402"/>
    </row>
    <row r="7420" spans="23:26" x14ac:dyDescent="0.2">
      <c r="W7420" s="402"/>
      <c r="X7420" s="402"/>
      <c r="Y7420" s="402"/>
      <c r="Z7420" s="402"/>
    </row>
    <row r="7421" spans="23:26" x14ac:dyDescent="0.2">
      <c r="W7421" s="402"/>
      <c r="X7421" s="402"/>
      <c r="Y7421" s="402"/>
      <c r="Z7421" s="402"/>
    </row>
    <row r="7422" spans="23:26" x14ac:dyDescent="0.2">
      <c r="W7422" s="402"/>
      <c r="X7422" s="402"/>
      <c r="Y7422" s="402"/>
      <c r="Z7422" s="402"/>
    </row>
    <row r="7423" spans="23:26" x14ac:dyDescent="0.2">
      <c r="W7423" s="402"/>
      <c r="X7423" s="402"/>
      <c r="Y7423" s="402"/>
      <c r="Z7423" s="402"/>
    </row>
    <row r="7424" spans="23:26" x14ac:dyDescent="0.2">
      <c r="W7424" s="402"/>
      <c r="X7424" s="402"/>
      <c r="Y7424" s="402"/>
      <c r="Z7424" s="402"/>
    </row>
    <row r="7425" spans="23:26" x14ac:dyDescent="0.2">
      <c r="W7425" s="402"/>
      <c r="X7425" s="402"/>
      <c r="Y7425" s="402"/>
      <c r="Z7425" s="402"/>
    </row>
    <row r="7426" spans="23:26" x14ac:dyDescent="0.2">
      <c r="W7426" s="402"/>
      <c r="X7426" s="402"/>
      <c r="Y7426" s="402"/>
      <c r="Z7426" s="402"/>
    </row>
    <row r="7427" spans="23:26" x14ac:dyDescent="0.2">
      <c r="W7427" s="402"/>
      <c r="X7427" s="402"/>
      <c r="Y7427" s="402"/>
      <c r="Z7427" s="402"/>
    </row>
    <row r="7428" spans="23:26" x14ac:dyDescent="0.2">
      <c r="W7428" s="402"/>
      <c r="X7428" s="402"/>
      <c r="Y7428" s="402"/>
      <c r="Z7428" s="402"/>
    </row>
    <row r="7429" spans="23:26" x14ac:dyDescent="0.2">
      <c r="W7429" s="402"/>
      <c r="X7429" s="402"/>
      <c r="Y7429" s="402"/>
      <c r="Z7429" s="402"/>
    </row>
    <row r="7430" spans="23:26" x14ac:dyDescent="0.2">
      <c r="W7430" s="402"/>
      <c r="X7430" s="402"/>
      <c r="Y7430" s="402"/>
      <c r="Z7430" s="402"/>
    </row>
    <row r="7431" spans="23:26" x14ac:dyDescent="0.2">
      <c r="W7431" s="402"/>
      <c r="X7431" s="402"/>
      <c r="Y7431" s="402"/>
      <c r="Z7431" s="402"/>
    </row>
    <row r="7432" spans="23:26" x14ac:dyDescent="0.2">
      <c r="W7432" s="402"/>
      <c r="X7432" s="402"/>
      <c r="Y7432" s="402"/>
      <c r="Z7432" s="402"/>
    </row>
    <row r="7433" spans="23:26" x14ac:dyDescent="0.2">
      <c r="W7433" s="402"/>
      <c r="X7433" s="402"/>
      <c r="Y7433" s="402"/>
      <c r="Z7433" s="402"/>
    </row>
    <row r="7434" spans="23:26" x14ac:dyDescent="0.2">
      <c r="W7434" s="402"/>
      <c r="X7434" s="402"/>
      <c r="Y7434" s="402"/>
      <c r="Z7434" s="402"/>
    </row>
    <row r="7435" spans="23:26" x14ac:dyDescent="0.2">
      <c r="W7435" s="402"/>
      <c r="X7435" s="402"/>
      <c r="Y7435" s="402"/>
      <c r="Z7435" s="402"/>
    </row>
    <row r="7436" spans="23:26" x14ac:dyDescent="0.2">
      <c r="W7436" s="402"/>
      <c r="X7436" s="402"/>
      <c r="Y7436" s="402"/>
      <c r="Z7436" s="402"/>
    </row>
    <row r="7437" spans="23:26" x14ac:dyDescent="0.2">
      <c r="W7437" s="402"/>
      <c r="X7437" s="402"/>
      <c r="Y7437" s="402"/>
      <c r="Z7437" s="402"/>
    </row>
    <row r="7438" spans="23:26" x14ac:dyDescent="0.2">
      <c r="W7438" s="402"/>
      <c r="X7438" s="402"/>
      <c r="Y7438" s="402"/>
      <c r="Z7438" s="402"/>
    </row>
    <row r="7439" spans="23:26" x14ac:dyDescent="0.2">
      <c r="W7439" s="402"/>
      <c r="X7439" s="402"/>
      <c r="Y7439" s="402"/>
      <c r="Z7439" s="402"/>
    </row>
    <row r="7440" spans="23:26" x14ac:dyDescent="0.2">
      <c r="W7440" s="402"/>
      <c r="X7440" s="402"/>
      <c r="Y7440" s="402"/>
      <c r="Z7440" s="402"/>
    </row>
    <row r="7441" spans="23:26" x14ac:dyDescent="0.2">
      <c r="W7441" s="402"/>
      <c r="X7441" s="402"/>
      <c r="Y7441" s="402"/>
      <c r="Z7441" s="402"/>
    </row>
    <row r="7442" spans="23:26" x14ac:dyDescent="0.2">
      <c r="W7442" s="402"/>
      <c r="X7442" s="402"/>
      <c r="Y7442" s="402"/>
      <c r="Z7442" s="402"/>
    </row>
    <row r="7443" spans="23:26" x14ac:dyDescent="0.2">
      <c r="W7443" s="402"/>
      <c r="X7443" s="402"/>
      <c r="Y7443" s="402"/>
      <c r="Z7443" s="402"/>
    </row>
    <row r="7444" spans="23:26" x14ac:dyDescent="0.2">
      <c r="W7444" s="402"/>
      <c r="X7444" s="402"/>
      <c r="Y7444" s="402"/>
      <c r="Z7444" s="402"/>
    </row>
    <row r="7445" spans="23:26" x14ac:dyDescent="0.2">
      <c r="W7445" s="402"/>
      <c r="X7445" s="402"/>
      <c r="Y7445" s="402"/>
      <c r="Z7445" s="402"/>
    </row>
    <row r="7446" spans="23:26" x14ac:dyDescent="0.2">
      <c r="W7446" s="402"/>
      <c r="X7446" s="402"/>
      <c r="Y7446" s="402"/>
      <c r="Z7446" s="402"/>
    </row>
    <row r="7447" spans="23:26" x14ac:dyDescent="0.2">
      <c r="W7447" s="402"/>
      <c r="X7447" s="402"/>
      <c r="Y7447" s="402"/>
      <c r="Z7447" s="402"/>
    </row>
    <row r="7448" spans="23:26" x14ac:dyDescent="0.2">
      <c r="W7448" s="402"/>
      <c r="X7448" s="402"/>
      <c r="Y7448" s="402"/>
      <c r="Z7448" s="402"/>
    </row>
    <row r="7449" spans="23:26" x14ac:dyDescent="0.2">
      <c r="W7449" s="402"/>
      <c r="X7449" s="402"/>
      <c r="Y7449" s="402"/>
      <c r="Z7449" s="402"/>
    </row>
    <row r="7450" spans="23:26" x14ac:dyDescent="0.2">
      <c r="W7450" s="402"/>
      <c r="X7450" s="402"/>
      <c r="Y7450" s="402"/>
      <c r="Z7450" s="402"/>
    </row>
    <row r="7451" spans="23:26" x14ac:dyDescent="0.2">
      <c r="W7451" s="402"/>
      <c r="X7451" s="402"/>
      <c r="Y7451" s="402"/>
      <c r="Z7451" s="402"/>
    </row>
    <row r="7452" spans="23:26" x14ac:dyDescent="0.2">
      <c r="W7452" s="402"/>
      <c r="X7452" s="402"/>
      <c r="Y7452" s="402"/>
      <c r="Z7452" s="402"/>
    </row>
    <row r="7453" spans="23:26" x14ac:dyDescent="0.2">
      <c r="W7453" s="402"/>
      <c r="X7453" s="402"/>
      <c r="Y7453" s="402"/>
      <c r="Z7453" s="402"/>
    </row>
    <row r="7454" spans="23:26" x14ac:dyDescent="0.2">
      <c r="W7454" s="402"/>
      <c r="X7454" s="402"/>
      <c r="Y7454" s="402"/>
      <c r="Z7454" s="402"/>
    </row>
    <row r="7455" spans="23:26" x14ac:dyDescent="0.2">
      <c r="W7455" s="402"/>
      <c r="X7455" s="402"/>
      <c r="Y7455" s="402"/>
      <c r="Z7455" s="402"/>
    </row>
    <row r="7456" spans="23:26" x14ac:dyDescent="0.2">
      <c r="W7456" s="402"/>
      <c r="X7456" s="402"/>
      <c r="Y7456" s="402"/>
      <c r="Z7456" s="402"/>
    </row>
    <row r="7457" spans="23:26" x14ac:dyDescent="0.2">
      <c r="W7457" s="402"/>
      <c r="X7457" s="402"/>
      <c r="Y7457" s="402"/>
      <c r="Z7457" s="402"/>
    </row>
    <row r="7458" spans="23:26" x14ac:dyDescent="0.2">
      <c r="W7458" s="402"/>
      <c r="X7458" s="402"/>
      <c r="Y7458" s="402"/>
      <c r="Z7458" s="402"/>
    </row>
    <row r="7459" spans="23:26" x14ac:dyDescent="0.2">
      <c r="W7459" s="402"/>
      <c r="X7459" s="402"/>
      <c r="Y7459" s="402"/>
      <c r="Z7459" s="402"/>
    </row>
    <row r="7460" spans="23:26" x14ac:dyDescent="0.2">
      <c r="W7460" s="402"/>
      <c r="X7460" s="402"/>
      <c r="Y7460" s="402"/>
      <c r="Z7460" s="402"/>
    </row>
    <row r="7461" spans="23:26" x14ac:dyDescent="0.2">
      <c r="W7461" s="402"/>
      <c r="X7461" s="402"/>
      <c r="Y7461" s="402"/>
      <c r="Z7461" s="402"/>
    </row>
    <row r="7462" spans="23:26" x14ac:dyDescent="0.2">
      <c r="W7462" s="402"/>
      <c r="X7462" s="402"/>
      <c r="Y7462" s="402"/>
      <c r="Z7462" s="402"/>
    </row>
    <row r="7463" spans="23:26" x14ac:dyDescent="0.2">
      <c r="W7463" s="402"/>
      <c r="X7463" s="402"/>
      <c r="Y7463" s="402"/>
      <c r="Z7463" s="402"/>
    </row>
    <row r="7464" spans="23:26" x14ac:dyDescent="0.2">
      <c r="W7464" s="402"/>
      <c r="X7464" s="402"/>
      <c r="Y7464" s="402"/>
      <c r="Z7464" s="402"/>
    </row>
    <row r="7465" spans="23:26" x14ac:dyDescent="0.2">
      <c r="W7465" s="402"/>
      <c r="X7465" s="402"/>
      <c r="Y7465" s="402"/>
      <c r="Z7465" s="402"/>
    </row>
    <row r="7466" spans="23:26" x14ac:dyDescent="0.2">
      <c r="W7466" s="402"/>
      <c r="X7466" s="402"/>
      <c r="Y7466" s="402"/>
      <c r="Z7466" s="402"/>
    </row>
    <row r="7467" spans="23:26" x14ac:dyDescent="0.2">
      <c r="W7467" s="402"/>
      <c r="X7467" s="402"/>
      <c r="Y7467" s="402"/>
      <c r="Z7467" s="402"/>
    </row>
    <row r="7468" spans="23:26" x14ac:dyDescent="0.2">
      <c r="W7468" s="402"/>
      <c r="X7468" s="402"/>
      <c r="Y7468" s="402"/>
      <c r="Z7468" s="402"/>
    </row>
    <row r="7469" spans="23:26" x14ac:dyDescent="0.2">
      <c r="W7469" s="402"/>
      <c r="X7469" s="402"/>
      <c r="Y7469" s="402"/>
      <c r="Z7469" s="402"/>
    </row>
    <row r="7470" spans="23:26" x14ac:dyDescent="0.2">
      <c r="W7470" s="402"/>
      <c r="X7470" s="402"/>
      <c r="Y7470" s="402"/>
      <c r="Z7470" s="402"/>
    </row>
    <row r="7471" spans="23:26" x14ac:dyDescent="0.2">
      <c r="W7471" s="402"/>
      <c r="X7471" s="402"/>
      <c r="Y7471" s="402"/>
      <c r="Z7471" s="402"/>
    </row>
    <row r="7472" spans="23:26" x14ac:dyDescent="0.2">
      <c r="W7472" s="402"/>
      <c r="X7472" s="402"/>
      <c r="Y7472" s="402"/>
      <c r="Z7472" s="402"/>
    </row>
    <row r="7473" spans="23:26" x14ac:dyDescent="0.2">
      <c r="W7473" s="402"/>
      <c r="X7473" s="402"/>
      <c r="Y7473" s="402"/>
      <c r="Z7473" s="402"/>
    </row>
    <row r="7474" spans="23:26" x14ac:dyDescent="0.2">
      <c r="W7474" s="402"/>
      <c r="X7474" s="402"/>
      <c r="Y7474" s="402"/>
      <c r="Z7474" s="402"/>
    </row>
    <row r="7475" spans="23:26" x14ac:dyDescent="0.2">
      <c r="W7475" s="402"/>
      <c r="X7475" s="402"/>
      <c r="Y7475" s="402"/>
      <c r="Z7475" s="402"/>
    </row>
    <row r="7476" spans="23:26" x14ac:dyDescent="0.2">
      <c r="W7476" s="402"/>
      <c r="X7476" s="402"/>
      <c r="Y7476" s="402"/>
      <c r="Z7476" s="402"/>
    </row>
    <row r="7477" spans="23:26" x14ac:dyDescent="0.2">
      <c r="W7477" s="402"/>
      <c r="X7477" s="402"/>
      <c r="Y7477" s="402"/>
      <c r="Z7477" s="402"/>
    </row>
    <row r="7478" spans="23:26" x14ac:dyDescent="0.2">
      <c r="W7478" s="402"/>
      <c r="X7478" s="402"/>
      <c r="Y7478" s="402"/>
      <c r="Z7478" s="402"/>
    </row>
    <row r="7479" spans="23:26" x14ac:dyDescent="0.2">
      <c r="W7479" s="402"/>
      <c r="X7479" s="402"/>
      <c r="Y7479" s="402"/>
      <c r="Z7479" s="402"/>
    </row>
    <row r="7480" spans="23:26" x14ac:dyDescent="0.2">
      <c r="W7480" s="402"/>
      <c r="X7480" s="402"/>
      <c r="Y7480" s="402"/>
      <c r="Z7480" s="402"/>
    </row>
    <row r="7481" spans="23:26" x14ac:dyDescent="0.2">
      <c r="W7481" s="402"/>
      <c r="X7481" s="402"/>
      <c r="Y7481" s="402"/>
      <c r="Z7481" s="402"/>
    </row>
    <row r="7482" spans="23:26" x14ac:dyDescent="0.2">
      <c r="W7482" s="402"/>
      <c r="X7482" s="402"/>
      <c r="Y7482" s="402"/>
      <c r="Z7482" s="402"/>
    </row>
    <row r="7483" spans="23:26" x14ac:dyDescent="0.2">
      <c r="W7483" s="402"/>
      <c r="X7483" s="402"/>
      <c r="Y7483" s="402"/>
      <c r="Z7483" s="402"/>
    </row>
    <row r="7484" spans="23:26" x14ac:dyDescent="0.2">
      <c r="W7484" s="402"/>
      <c r="X7484" s="402"/>
      <c r="Y7484" s="402"/>
      <c r="Z7484" s="402"/>
    </row>
    <row r="7485" spans="23:26" x14ac:dyDescent="0.2">
      <c r="W7485" s="402"/>
      <c r="X7485" s="402"/>
      <c r="Y7485" s="402"/>
      <c r="Z7485" s="402"/>
    </row>
    <row r="7486" spans="23:26" x14ac:dyDescent="0.2">
      <c r="W7486" s="402"/>
      <c r="X7486" s="402"/>
      <c r="Y7486" s="402"/>
      <c r="Z7486" s="402"/>
    </row>
    <row r="7487" spans="23:26" x14ac:dyDescent="0.2">
      <c r="W7487" s="402"/>
      <c r="X7487" s="402"/>
      <c r="Y7487" s="402"/>
      <c r="Z7487" s="402"/>
    </row>
    <row r="7488" spans="23:26" x14ac:dyDescent="0.2">
      <c r="W7488" s="402"/>
      <c r="X7488" s="402"/>
      <c r="Y7488" s="402"/>
      <c r="Z7488" s="402"/>
    </row>
    <row r="7489" spans="23:26" x14ac:dyDescent="0.2">
      <c r="W7489" s="402"/>
      <c r="X7489" s="402"/>
      <c r="Y7489" s="402"/>
      <c r="Z7489" s="402"/>
    </row>
    <row r="7490" spans="23:26" x14ac:dyDescent="0.2">
      <c r="W7490" s="402"/>
      <c r="X7490" s="402"/>
      <c r="Y7490" s="402"/>
      <c r="Z7490" s="402"/>
    </row>
    <row r="7491" spans="23:26" x14ac:dyDescent="0.2">
      <c r="W7491" s="402"/>
      <c r="X7491" s="402"/>
      <c r="Y7491" s="402"/>
      <c r="Z7491" s="402"/>
    </row>
    <row r="7492" spans="23:26" x14ac:dyDescent="0.2">
      <c r="W7492" s="402"/>
      <c r="X7492" s="402"/>
      <c r="Y7492" s="402"/>
      <c r="Z7492" s="402"/>
    </row>
    <row r="7493" spans="23:26" x14ac:dyDescent="0.2">
      <c r="W7493" s="402"/>
      <c r="X7493" s="402"/>
      <c r="Y7493" s="402"/>
      <c r="Z7493" s="402"/>
    </row>
    <row r="7494" spans="23:26" x14ac:dyDescent="0.2">
      <c r="W7494" s="402"/>
      <c r="X7494" s="402"/>
      <c r="Y7494" s="402"/>
      <c r="Z7494" s="402"/>
    </row>
    <row r="7495" spans="23:26" x14ac:dyDescent="0.2">
      <c r="W7495" s="402"/>
      <c r="X7495" s="402"/>
      <c r="Y7495" s="402"/>
      <c r="Z7495" s="402"/>
    </row>
    <row r="7496" spans="23:26" x14ac:dyDescent="0.2">
      <c r="W7496" s="402"/>
      <c r="X7496" s="402"/>
      <c r="Y7496" s="402"/>
      <c r="Z7496" s="402"/>
    </row>
    <row r="7497" spans="23:26" x14ac:dyDescent="0.2">
      <c r="W7497" s="402"/>
      <c r="X7497" s="402"/>
      <c r="Y7497" s="402"/>
      <c r="Z7497" s="402"/>
    </row>
    <row r="7498" spans="23:26" x14ac:dyDescent="0.2">
      <c r="W7498" s="402"/>
      <c r="X7498" s="402"/>
      <c r="Y7498" s="402"/>
      <c r="Z7498" s="402"/>
    </row>
    <row r="7499" spans="23:26" x14ac:dyDescent="0.2">
      <c r="W7499" s="402"/>
      <c r="X7499" s="402"/>
      <c r="Y7499" s="402"/>
      <c r="Z7499" s="402"/>
    </row>
    <row r="7500" spans="23:26" x14ac:dyDescent="0.2">
      <c r="W7500" s="402"/>
      <c r="X7500" s="402"/>
      <c r="Y7500" s="402"/>
      <c r="Z7500" s="402"/>
    </row>
    <row r="7501" spans="23:26" x14ac:dyDescent="0.2">
      <c r="W7501" s="402"/>
      <c r="X7501" s="402"/>
      <c r="Y7501" s="402"/>
      <c r="Z7501" s="402"/>
    </row>
    <row r="7502" spans="23:26" x14ac:dyDescent="0.2">
      <c r="W7502" s="402"/>
      <c r="X7502" s="402"/>
      <c r="Y7502" s="402"/>
      <c r="Z7502" s="402"/>
    </row>
    <row r="7503" spans="23:26" x14ac:dyDescent="0.2">
      <c r="W7503" s="402"/>
      <c r="X7503" s="402"/>
      <c r="Y7503" s="402"/>
      <c r="Z7503" s="402"/>
    </row>
    <row r="7504" spans="23:26" x14ac:dyDescent="0.2">
      <c r="W7504" s="402"/>
      <c r="X7504" s="402"/>
      <c r="Y7504" s="402"/>
      <c r="Z7504" s="402"/>
    </row>
    <row r="7505" spans="23:26" x14ac:dyDescent="0.2">
      <c r="W7505" s="402"/>
      <c r="X7505" s="402"/>
      <c r="Y7505" s="402"/>
      <c r="Z7505" s="402"/>
    </row>
    <row r="7506" spans="23:26" x14ac:dyDescent="0.2">
      <c r="W7506" s="402"/>
      <c r="X7506" s="402"/>
      <c r="Y7506" s="402"/>
      <c r="Z7506" s="402"/>
    </row>
    <row r="7507" spans="23:26" x14ac:dyDescent="0.2">
      <c r="W7507" s="402"/>
      <c r="X7507" s="402"/>
      <c r="Y7507" s="402"/>
      <c r="Z7507" s="402"/>
    </row>
    <row r="7508" spans="23:26" x14ac:dyDescent="0.2">
      <c r="W7508" s="402"/>
      <c r="X7508" s="402"/>
      <c r="Y7508" s="402"/>
      <c r="Z7508" s="402"/>
    </row>
    <row r="7509" spans="23:26" x14ac:dyDescent="0.2">
      <c r="W7509" s="402"/>
      <c r="X7509" s="402"/>
      <c r="Y7509" s="402"/>
      <c r="Z7509" s="402"/>
    </row>
    <row r="7510" spans="23:26" x14ac:dyDescent="0.2">
      <c r="W7510" s="402"/>
      <c r="X7510" s="402"/>
      <c r="Y7510" s="402"/>
      <c r="Z7510" s="402"/>
    </row>
    <row r="7511" spans="23:26" x14ac:dyDescent="0.2">
      <c r="W7511" s="402"/>
      <c r="X7511" s="402"/>
      <c r="Y7511" s="402"/>
      <c r="Z7511" s="402"/>
    </row>
    <row r="7512" spans="23:26" x14ac:dyDescent="0.2">
      <c r="W7512" s="402"/>
      <c r="X7512" s="402"/>
      <c r="Y7512" s="402"/>
      <c r="Z7512" s="402"/>
    </row>
    <row r="7513" spans="23:26" x14ac:dyDescent="0.2">
      <c r="W7513" s="402"/>
      <c r="X7513" s="402"/>
      <c r="Y7513" s="402"/>
      <c r="Z7513" s="402"/>
    </row>
    <row r="7514" spans="23:26" x14ac:dyDescent="0.2">
      <c r="W7514" s="402"/>
      <c r="X7514" s="402"/>
      <c r="Y7514" s="402"/>
      <c r="Z7514" s="402"/>
    </row>
    <row r="7515" spans="23:26" x14ac:dyDescent="0.2">
      <c r="W7515" s="402"/>
      <c r="X7515" s="402"/>
      <c r="Y7515" s="402"/>
      <c r="Z7515" s="402"/>
    </row>
    <row r="7516" spans="23:26" x14ac:dyDescent="0.2">
      <c r="W7516" s="402"/>
      <c r="X7516" s="402"/>
      <c r="Y7516" s="402"/>
      <c r="Z7516" s="402"/>
    </row>
    <row r="7517" spans="23:26" x14ac:dyDescent="0.2">
      <c r="W7517" s="402"/>
      <c r="X7517" s="402"/>
      <c r="Y7517" s="402"/>
      <c r="Z7517" s="402"/>
    </row>
    <row r="7518" spans="23:26" x14ac:dyDescent="0.2">
      <c r="W7518" s="402"/>
      <c r="X7518" s="402"/>
      <c r="Y7518" s="402"/>
      <c r="Z7518" s="402"/>
    </row>
    <row r="7519" spans="23:26" x14ac:dyDescent="0.2">
      <c r="W7519" s="402"/>
      <c r="X7519" s="402"/>
      <c r="Y7519" s="402"/>
      <c r="Z7519" s="402"/>
    </row>
    <row r="7520" spans="23:26" x14ac:dyDescent="0.2">
      <c r="W7520" s="402"/>
      <c r="X7520" s="402"/>
      <c r="Y7520" s="402"/>
      <c r="Z7520" s="402"/>
    </row>
    <row r="7521" spans="23:26" x14ac:dyDescent="0.2">
      <c r="W7521" s="402"/>
      <c r="X7521" s="402"/>
      <c r="Y7521" s="402"/>
      <c r="Z7521" s="402"/>
    </row>
    <row r="7522" spans="23:26" x14ac:dyDescent="0.2">
      <c r="W7522" s="402"/>
      <c r="X7522" s="402"/>
      <c r="Y7522" s="402"/>
      <c r="Z7522" s="402"/>
    </row>
    <row r="7523" spans="23:26" x14ac:dyDescent="0.2">
      <c r="W7523" s="402"/>
      <c r="X7523" s="402"/>
      <c r="Y7523" s="402"/>
      <c r="Z7523" s="402"/>
    </row>
    <row r="7524" spans="23:26" x14ac:dyDescent="0.2">
      <c r="W7524" s="402"/>
      <c r="X7524" s="402"/>
      <c r="Y7524" s="402"/>
      <c r="Z7524" s="402"/>
    </row>
    <row r="7525" spans="23:26" x14ac:dyDescent="0.2">
      <c r="W7525" s="402"/>
      <c r="X7525" s="402"/>
      <c r="Y7525" s="402"/>
      <c r="Z7525" s="402"/>
    </row>
    <row r="7526" spans="23:26" x14ac:dyDescent="0.2">
      <c r="W7526" s="402"/>
      <c r="X7526" s="402"/>
      <c r="Y7526" s="402"/>
      <c r="Z7526" s="402"/>
    </row>
    <row r="7527" spans="23:26" x14ac:dyDescent="0.2">
      <c r="W7527" s="402"/>
      <c r="X7527" s="402"/>
      <c r="Y7527" s="402"/>
      <c r="Z7527" s="402"/>
    </row>
    <row r="7528" spans="23:26" x14ac:dyDescent="0.2">
      <c r="W7528" s="402"/>
      <c r="X7528" s="402"/>
      <c r="Y7528" s="402"/>
      <c r="Z7528" s="402"/>
    </row>
    <row r="7529" spans="23:26" x14ac:dyDescent="0.2">
      <c r="W7529" s="402"/>
      <c r="X7529" s="402"/>
      <c r="Y7529" s="402"/>
      <c r="Z7529" s="402"/>
    </row>
    <row r="7530" spans="23:26" x14ac:dyDescent="0.2">
      <c r="W7530" s="402"/>
      <c r="X7530" s="402"/>
      <c r="Y7530" s="402"/>
      <c r="Z7530" s="402"/>
    </row>
    <row r="7531" spans="23:26" x14ac:dyDescent="0.2">
      <c r="W7531" s="402"/>
      <c r="X7531" s="402"/>
      <c r="Y7531" s="402"/>
      <c r="Z7531" s="402"/>
    </row>
    <row r="7532" spans="23:26" x14ac:dyDescent="0.2">
      <c r="W7532" s="402"/>
      <c r="X7532" s="402"/>
      <c r="Y7532" s="402"/>
      <c r="Z7532" s="402"/>
    </row>
    <row r="7533" spans="23:26" x14ac:dyDescent="0.2">
      <c r="W7533" s="402"/>
      <c r="X7533" s="402"/>
      <c r="Y7533" s="402"/>
      <c r="Z7533" s="402"/>
    </row>
    <row r="7534" spans="23:26" x14ac:dyDescent="0.2">
      <c r="W7534" s="402"/>
      <c r="X7534" s="402"/>
      <c r="Y7534" s="402"/>
      <c r="Z7534" s="402"/>
    </row>
    <row r="7535" spans="23:26" x14ac:dyDescent="0.2">
      <c r="W7535" s="402"/>
      <c r="X7535" s="402"/>
      <c r="Y7535" s="402"/>
      <c r="Z7535" s="402"/>
    </row>
    <row r="7536" spans="23:26" x14ac:dyDescent="0.2">
      <c r="W7536" s="402"/>
      <c r="X7536" s="402"/>
      <c r="Y7536" s="402"/>
      <c r="Z7536" s="402"/>
    </row>
    <row r="7537" spans="23:26" x14ac:dyDescent="0.2">
      <c r="W7537" s="402"/>
      <c r="X7537" s="402"/>
      <c r="Y7537" s="402"/>
      <c r="Z7537" s="402"/>
    </row>
    <row r="7538" spans="23:26" x14ac:dyDescent="0.2">
      <c r="W7538" s="402"/>
      <c r="X7538" s="402"/>
      <c r="Y7538" s="402"/>
      <c r="Z7538" s="402"/>
    </row>
    <row r="7539" spans="23:26" x14ac:dyDescent="0.2">
      <c r="W7539" s="402"/>
      <c r="X7539" s="402"/>
      <c r="Y7539" s="402"/>
      <c r="Z7539" s="402"/>
    </row>
    <row r="7540" spans="23:26" x14ac:dyDescent="0.2">
      <c r="W7540" s="402"/>
      <c r="X7540" s="402"/>
      <c r="Y7540" s="402"/>
      <c r="Z7540" s="402"/>
    </row>
    <row r="7541" spans="23:26" x14ac:dyDescent="0.2">
      <c r="W7541" s="402"/>
      <c r="X7541" s="402"/>
      <c r="Y7541" s="402"/>
      <c r="Z7541" s="402"/>
    </row>
    <row r="7542" spans="23:26" x14ac:dyDescent="0.2">
      <c r="W7542" s="402"/>
      <c r="X7542" s="402"/>
      <c r="Y7542" s="402"/>
      <c r="Z7542" s="402"/>
    </row>
    <row r="7543" spans="23:26" x14ac:dyDescent="0.2">
      <c r="W7543" s="402"/>
      <c r="X7543" s="402"/>
      <c r="Y7543" s="402"/>
      <c r="Z7543" s="402"/>
    </row>
    <row r="7544" spans="23:26" x14ac:dyDescent="0.2">
      <c r="W7544" s="402"/>
      <c r="X7544" s="402"/>
      <c r="Y7544" s="402"/>
      <c r="Z7544" s="402"/>
    </row>
    <row r="7545" spans="23:26" x14ac:dyDescent="0.2">
      <c r="W7545" s="402"/>
      <c r="X7545" s="402"/>
      <c r="Y7545" s="402"/>
      <c r="Z7545" s="402"/>
    </row>
    <row r="7546" spans="23:26" x14ac:dyDescent="0.2">
      <c r="W7546" s="402"/>
      <c r="X7546" s="402"/>
      <c r="Y7546" s="402"/>
      <c r="Z7546" s="402"/>
    </row>
    <row r="7547" spans="23:26" x14ac:dyDescent="0.2">
      <c r="W7547" s="402"/>
      <c r="X7547" s="402"/>
      <c r="Y7547" s="402"/>
      <c r="Z7547" s="402"/>
    </row>
    <row r="7548" spans="23:26" x14ac:dyDescent="0.2">
      <c r="W7548" s="402"/>
      <c r="X7548" s="402"/>
      <c r="Y7548" s="402"/>
      <c r="Z7548" s="402"/>
    </row>
    <row r="7549" spans="23:26" x14ac:dyDescent="0.2">
      <c r="W7549" s="402"/>
      <c r="X7549" s="402"/>
      <c r="Y7549" s="402"/>
      <c r="Z7549" s="402"/>
    </row>
    <row r="7550" spans="23:26" x14ac:dyDescent="0.2">
      <c r="W7550" s="402"/>
      <c r="X7550" s="402"/>
      <c r="Y7550" s="402"/>
      <c r="Z7550" s="402"/>
    </row>
    <row r="7551" spans="23:26" x14ac:dyDescent="0.2">
      <c r="W7551" s="402"/>
      <c r="X7551" s="402"/>
      <c r="Y7551" s="402"/>
      <c r="Z7551" s="402"/>
    </row>
    <row r="7552" spans="23:26" x14ac:dyDescent="0.2">
      <c r="W7552" s="402"/>
      <c r="X7552" s="402"/>
      <c r="Y7552" s="402"/>
      <c r="Z7552" s="402"/>
    </row>
    <row r="7553" spans="23:26" x14ac:dyDescent="0.2">
      <c r="W7553" s="402"/>
      <c r="X7553" s="402"/>
      <c r="Y7553" s="402"/>
      <c r="Z7553" s="402"/>
    </row>
    <row r="7554" spans="23:26" x14ac:dyDescent="0.2">
      <c r="W7554" s="402"/>
      <c r="X7554" s="402"/>
      <c r="Y7554" s="402"/>
      <c r="Z7554" s="402"/>
    </row>
    <row r="7555" spans="23:26" x14ac:dyDescent="0.2">
      <c r="W7555" s="402"/>
      <c r="X7555" s="402"/>
      <c r="Y7555" s="402"/>
      <c r="Z7555" s="402"/>
    </row>
    <row r="7556" spans="23:26" x14ac:dyDescent="0.2">
      <c r="W7556" s="402"/>
      <c r="X7556" s="402"/>
      <c r="Y7556" s="402"/>
      <c r="Z7556" s="402"/>
    </row>
    <row r="7557" spans="23:26" x14ac:dyDescent="0.2">
      <c r="W7557" s="402"/>
      <c r="X7557" s="402"/>
      <c r="Y7557" s="402"/>
      <c r="Z7557" s="402"/>
    </row>
    <row r="7558" spans="23:26" x14ac:dyDescent="0.2">
      <c r="W7558" s="402"/>
      <c r="X7558" s="402"/>
      <c r="Y7558" s="402"/>
      <c r="Z7558" s="402"/>
    </row>
    <row r="7559" spans="23:26" x14ac:dyDescent="0.2">
      <c r="W7559" s="402"/>
      <c r="X7559" s="402"/>
      <c r="Y7559" s="402"/>
      <c r="Z7559" s="402"/>
    </row>
    <row r="7560" spans="23:26" x14ac:dyDescent="0.2">
      <c r="W7560" s="402"/>
      <c r="X7560" s="402"/>
      <c r="Y7560" s="402"/>
      <c r="Z7560" s="402"/>
    </row>
    <row r="7561" spans="23:26" x14ac:dyDescent="0.2">
      <c r="W7561" s="402"/>
      <c r="X7561" s="402"/>
      <c r="Y7561" s="402"/>
      <c r="Z7561" s="402"/>
    </row>
    <row r="7562" spans="23:26" x14ac:dyDescent="0.2">
      <c r="W7562" s="402"/>
      <c r="X7562" s="402"/>
      <c r="Y7562" s="402"/>
      <c r="Z7562" s="402"/>
    </row>
    <row r="7563" spans="23:26" x14ac:dyDescent="0.2">
      <c r="W7563" s="402"/>
      <c r="X7563" s="402"/>
      <c r="Y7563" s="402"/>
      <c r="Z7563" s="402"/>
    </row>
    <row r="7564" spans="23:26" x14ac:dyDescent="0.2">
      <c r="W7564" s="402"/>
      <c r="X7564" s="402"/>
      <c r="Y7564" s="402"/>
      <c r="Z7564" s="402"/>
    </row>
    <row r="7565" spans="23:26" x14ac:dyDescent="0.2">
      <c r="W7565" s="402"/>
      <c r="X7565" s="402"/>
      <c r="Y7565" s="402"/>
      <c r="Z7565" s="402"/>
    </row>
    <row r="7566" spans="23:26" x14ac:dyDescent="0.2">
      <c r="W7566" s="402"/>
      <c r="X7566" s="402"/>
      <c r="Y7566" s="402"/>
      <c r="Z7566" s="402"/>
    </row>
    <row r="7567" spans="23:26" x14ac:dyDescent="0.2">
      <c r="W7567" s="402"/>
      <c r="X7567" s="402"/>
      <c r="Y7567" s="402"/>
      <c r="Z7567" s="402"/>
    </row>
    <row r="7568" spans="23:26" x14ac:dyDescent="0.2">
      <c r="W7568" s="402"/>
      <c r="X7568" s="402"/>
      <c r="Y7568" s="402"/>
      <c r="Z7568" s="402"/>
    </row>
    <row r="7569" spans="23:26" x14ac:dyDescent="0.2">
      <c r="W7569" s="402"/>
      <c r="X7569" s="402"/>
      <c r="Y7569" s="402"/>
      <c r="Z7569" s="402"/>
    </row>
    <row r="7570" spans="23:26" x14ac:dyDescent="0.2">
      <c r="W7570" s="402"/>
      <c r="X7570" s="402"/>
      <c r="Y7570" s="402"/>
      <c r="Z7570" s="402"/>
    </row>
    <row r="7571" spans="23:26" x14ac:dyDescent="0.2">
      <c r="W7571" s="402"/>
      <c r="X7571" s="402"/>
      <c r="Y7571" s="402"/>
      <c r="Z7571" s="402"/>
    </row>
    <row r="7572" spans="23:26" x14ac:dyDescent="0.2">
      <c r="W7572" s="402"/>
      <c r="X7572" s="402"/>
      <c r="Y7572" s="402"/>
      <c r="Z7572" s="402"/>
    </row>
    <row r="7573" spans="23:26" x14ac:dyDescent="0.2">
      <c r="W7573" s="402"/>
      <c r="X7573" s="402"/>
      <c r="Y7573" s="402"/>
      <c r="Z7573" s="402"/>
    </row>
    <row r="7574" spans="23:26" x14ac:dyDescent="0.2">
      <c r="W7574" s="402"/>
      <c r="X7574" s="402"/>
      <c r="Y7574" s="402"/>
      <c r="Z7574" s="402"/>
    </row>
    <row r="7575" spans="23:26" x14ac:dyDescent="0.2">
      <c r="W7575" s="402"/>
      <c r="X7575" s="402"/>
      <c r="Y7575" s="402"/>
      <c r="Z7575" s="402"/>
    </row>
    <row r="7576" spans="23:26" x14ac:dyDescent="0.2">
      <c r="W7576" s="402"/>
      <c r="X7576" s="402"/>
      <c r="Y7576" s="402"/>
      <c r="Z7576" s="402"/>
    </row>
    <row r="7577" spans="23:26" x14ac:dyDescent="0.2">
      <c r="W7577" s="402"/>
      <c r="X7577" s="402"/>
      <c r="Y7577" s="402"/>
      <c r="Z7577" s="402"/>
    </row>
    <row r="7578" spans="23:26" x14ac:dyDescent="0.2">
      <c r="W7578" s="402"/>
      <c r="X7578" s="402"/>
      <c r="Y7578" s="402"/>
      <c r="Z7578" s="402"/>
    </row>
    <row r="7579" spans="23:26" x14ac:dyDescent="0.2">
      <c r="W7579" s="402"/>
      <c r="X7579" s="402"/>
      <c r="Y7579" s="402"/>
      <c r="Z7579" s="402"/>
    </row>
    <row r="7580" spans="23:26" x14ac:dyDescent="0.2">
      <c r="W7580" s="402"/>
      <c r="X7580" s="402"/>
      <c r="Y7580" s="402"/>
      <c r="Z7580" s="402"/>
    </row>
    <row r="7581" spans="23:26" x14ac:dyDescent="0.2">
      <c r="W7581" s="402"/>
      <c r="X7581" s="402"/>
      <c r="Y7581" s="402"/>
      <c r="Z7581" s="402"/>
    </row>
    <row r="7582" spans="23:26" x14ac:dyDescent="0.2">
      <c r="W7582" s="402"/>
      <c r="X7582" s="402"/>
      <c r="Y7582" s="402"/>
      <c r="Z7582" s="402"/>
    </row>
    <row r="7583" spans="23:26" x14ac:dyDescent="0.2">
      <c r="W7583" s="402"/>
      <c r="X7583" s="402"/>
      <c r="Y7583" s="402"/>
      <c r="Z7583" s="402"/>
    </row>
    <row r="7584" spans="23:26" x14ac:dyDescent="0.2">
      <c r="W7584" s="402"/>
      <c r="X7584" s="402"/>
      <c r="Y7584" s="402"/>
      <c r="Z7584" s="402"/>
    </row>
    <row r="7585" spans="23:26" x14ac:dyDescent="0.2">
      <c r="W7585" s="402"/>
      <c r="X7585" s="402"/>
      <c r="Y7585" s="402"/>
      <c r="Z7585" s="402"/>
    </row>
    <row r="7586" spans="23:26" x14ac:dyDescent="0.2">
      <c r="W7586" s="402"/>
      <c r="X7586" s="402"/>
      <c r="Y7586" s="402"/>
      <c r="Z7586" s="402"/>
    </row>
    <row r="7587" spans="23:26" x14ac:dyDescent="0.2">
      <c r="W7587" s="402"/>
      <c r="X7587" s="402"/>
      <c r="Y7587" s="402"/>
      <c r="Z7587" s="402"/>
    </row>
    <row r="7588" spans="23:26" x14ac:dyDescent="0.2">
      <c r="W7588" s="402"/>
      <c r="X7588" s="402"/>
      <c r="Y7588" s="402"/>
      <c r="Z7588" s="402"/>
    </row>
    <row r="7589" spans="23:26" x14ac:dyDescent="0.2">
      <c r="W7589" s="402"/>
      <c r="X7589" s="402"/>
      <c r="Y7589" s="402"/>
      <c r="Z7589" s="402"/>
    </row>
    <row r="7590" spans="23:26" x14ac:dyDescent="0.2">
      <c r="W7590" s="402"/>
      <c r="X7590" s="402"/>
      <c r="Y7590" s="402"/>
      <c r="Z7590" s="402"/>
    </row>
    <row r="7591" spans="23:26" x14ac:dyDescent="0.2">
      <c r="W7591" s="402"/>
      <c r="X7591" s="402"/>
      <c r="Y7591" s="402"/>
      <c r="Z7591" s="402"/>
    </row>
    <row r="7592" spans="23:26" x14ac:dyDescent="0.2">
      <c r="W7592" s="402"/>
      <c r="X7592" s="402"/>
      <c r="Y7592" s="402"/>
      <c r="Z7592" s="402"/>
    </row>
    <row r="7593" spans="23:26" x14ac:dyDescent="0.2">
      <c r="W7593" s="402"/>
      <c r="X7593" s="402"/>
      <c r="Y7593" s="402"/>
      <c r="Z7593" s="402"/>
    </row>
    <row r="7594" spans="23:26" x14ac:dyDescent="0.2">
      <c r="W7594" s="402"/>
      <c r="X7594" s="402"/>
      <c r="Y7594" s="402"/>
      <c r="Z7594" s="402"/>
    </row>
    <row r="7595" spans="23:26" x14ac:dyDescent="0.2">
      <c r="W7595" s="402"/>
      <c r="X7595" s="402"/>
      <c r="Y7595" s="402"/>
      <c r="Z7595" s="402"/>
    </row>
    <row r="7596" spans="23:26" x14ac:dyDescent="0.2">
      <c r="W7596" s="402"/>
      <c r="X7596" s="402"/>
      <c r="Y7596" s="402"/>
      <c r="Z7596" s="402"/>
    </row>
    <row r="7597" spans="23:26" x14ac:dyDescent="0.2">
      <c r="W7597" s="402"/>
      <c r="X7597" s="402"/>
      <c r="Y7597" s="402"/>
      <c r="Z7597" s="402"/>
    </row>
    <row r="7598" spans="23:26" x14ac:dyDescent="0.2">
      <c r="W7598" s="402"/>
      <c r="X7598" s="402"/>
      <c r="Y7598" s="402"/>
      <c r="Z7598" s="402"/>
    </row>
    <row r="7599" spans="23:26" x14ac:dyDescent="0.2">
      <c r="W7599" s="402"/>
      <c r="X7599" s="402"/>
      <c r="Y7599" s="402"/>
      <c r="Z7599" s="402"/>
    </row>
    <row r="7600" spans="23:26" x14ac:dyDescent="0.2">
      <c r="W7600" s="402"/>
      <c r="X7600" s="402"/>
      <c r="Y7600" s="402"/>
      <c r="Z7600" s="402"/>
    </row>
    <row r="7601" spans="23:26" x14ac:dyDescent="0.2">
      <c r="W7601" s="402"/>
      <c r="X7601" s="402"/>
      <c r="Y7601" s="402"/>
      <c r="Z7601" s="402"/>
    </row>
    <row r="7602" spans="23:26" x14ac:dyDescent="0.2">
      <c r="W7602" s="402"/>
      <c r="X7602" s="402"/>
      <c r="Y7602" s="402"/>
      <c r="Z7602" s="402"/>
    </row>
    <row r="7603" spans="23:26" x14ac:dyDescent="0.2">
      <c r="W7603" s="402"/>
      <c r="X7603" s="402"/>
      <c r="Y7603" s="402"/>
      <c r="Z7603" s="402"/>
    </row>
    <row r="7604" spans="23:26" x14ac:dyDescent="0.2">
      <c r="W7604" s="402"/>
      <c r="X7604" s="402"/>
      <c r="Y7604" s="402"/>
      <c r="Z7604" s="402"/>
    </row>
    <row r="7605" spans="23:26" x14ac:dyDescent="0.2">
      <c r="W7605" s="402"/>
      <c r="X7605" s="402"/>
      <c r="Y7605" s="402"/>
      <c r="Z7605" s="402"/>
    </row>
    <row r="7606" spans="23:26" x14ac:dyDescent="0.2">
      <c r="W7606" s="402"/>
      <c r="X7606" s="402"/>
      <c r="Y7606" s="402"/>
      <c r="Z7606" s="402"/>
    </row>
    <row r="7607" spans="23:26" x14ac:dyDescent="0.2">
      <c r="W7607" s="402"/>
      <c r="X7607" s="402"/>
      <c r="Y7607" s="402"/>
      <c r="Z7607" s="402"/>
    </row>
    <row r="7608" spans="23:26" x14ac:dyDescent="0.2">
      <c r="W7608" s="402"/>
      <c r="X7608" s="402"/>
      <c r="Y7608" s="402"/>
      <c r="Z7608" s="402"/>
    </row>
    <row r="7609" spans="23:26" x14ac:dyDescent="0.2">
      <c r="W7609" s="402"/>
      <c r="X7609" s="402"/>
      <c r="Y7609" s="402"/>
      <c r="Z7609" s="402"/>
    </row>
    <row r="7610" spans="23:26" x14ac:dyDescent="0.2">
      <c r="W7610" s="402"/>
      <c r="X7610" s="402"/>
      <c r="Y7610" s="402"/>
      <c r="Z7610" s="402"/>
    </row>
    <row r="7611" spans="23:26" x14ac:dyDescent="0.2">
      <c r="W7611" s="402"/>
      <c r="X7611" s="402"/>
      <c r="Y7611" s="402"/>
      <c r="Z7611" s="402"/>
    </row>
    <row r="7612" spans="23:26" x14ac:dyDescent="0.2">
      <c r="W7612" s="402"/>
      <c r="X7612" s="402"/>
      <c r="Y7612" s="402"/>
      <c r="Z7612" s="402"/>
    </row>
    <row r="7613" spans="23:26" x14ac:dyDescent="0.2">
      <c r="W7613" s="402"/>
      <c r="X7613" s="402"/>
      <c r="Y7613" s="402"/>
      <c r="Z7613" s="402"/>
    </row>
    <row r="7614" spans="23:26" x14ac:dyDescent="0.2">
      <c r="W7614" s="402"/>
      <c r="X7614" s="402"/>
      <c r="Y7614" s="402"/>
      <c r="Z7614" s="402"/>
    </row>
    <row r="7615" spans="23:26" x14ac:dyDescent="0.2">
      <c r="W7615" s="402"/>
      <c r="X7615" s="402"/>
      <c r="Y7615" s="402"/>
      <c r="Z7615" s="402"/>
    </row>
    <row r="7616" spans="23:26" x14ac:dyDescent="0.2">
      <c r="W7616" s="402"/>
      <c r="X7616" s="402"/>
      <c r="Y7616" s="402"/>
      <c r="Z7616" s="402"/>
    </row>
    <row r="7617" spans="23:26" x14ac:dyDescent="0.2">
      <c r="W7617" s="402"/>
      <c r="X7617" s="402"/>
      <c r="Y7617" s="402"/>
      <c r="Z7617" s="402"/>
    </row>
    <row r="7618" spans="23:26" x14ac:dyDescent="0.2">
      <c r="W7618" s="402"/>
      <c r="X7618" s="402"/>
      <c r="Y7618" s="402"/>
      <c r="Z7618" s="402"/>
    </row>
    <row r="7619" spans="23:26" x14ac:dyDescent="0.2">
      <c r="W7619" s="402"/>
      <c r="X7619" s="402"/>
      <c r="Y7619" s="402"/>
      <c r="Z7619" s="402"/>
    </row>
    <row r="7620" spans="23:26" x14ac:dyDescent="0.2">
      <c r="W7620" s="402"/>
      <c r="X7620" s="402"/>
      <c r="Y7620" s="402"/>
      <c r="Z7620" s="402"/>
    </row>
    <row r="7621" spans="23:26" x14ac:dyDescent="0.2">
      <c r="W7621" s="402"/>
      <c r="X7621" s="402"/>
      <c r="Y7621" s="402"/>
      <c r="Z7621" s="402"/>
    </row>
    <row r="7622" spans="23:26" x14ac:dyDescent="0.2">
      <c r="W7622" s="402"/>
      <c r="X7622" s="402"/>
      <c r="Y7622" s="402"/>
      <c r="Z7622" s="402"/>
    </row>
    <row r="7623" spans="23:26" x14ac:dyDescent="0.2">
      <c r="W7623" s="402"/>
      <c r="X7623" s="402"/>
      <c r="Y7623" s="402"/>
      <c r="Z7623" s="402"/>
    </row>
    <row r="7624" spans="23:26" x14ac:dyDescent="0.2">
      <c r="W7624" s="402"/>
      <c r="X7624" s="402"/>
      <c r="Y7624" s="402"/>
      <c r="Z7624" s="402"/>
    </row>
    <row r="7625" spans="23:26" x14ac:dyDescent="0.2">
      <c r="W7625" s="402"/>
      <c r="X7625" s="402"/>
      <c r="Y7625" s="402"/>
      <c r="Z7625" s="402"/>
    </row>
    <row r="7626" spans="23:26" x14ac:dyDescent="0.2">
      <c r="W7626" s="402"/>
      <c r="X7626" s="402"/>
      <c r="Y7626" s="402"/>
      <c r="Z7626" s="402"/>
    </row>
    <row r="7627" spans="23:26" x14ac:dyDescent="0.2">
      <c r="W7627" s="402"/>
      <c r="X7627" s="402"/>
      <c r="Y7627" s="402"/>
      <c r="Z7627" s="402"/>
    </row>
    <row r="7628" spans="23:26" x14ac:dyDescent="0.2">
      <c r="W7628" s="402"/>
      <c r="X7628" s="402"/>
      <c r="Y7628" s="402"/>
      <c r="Z7628" s="402"/>
    </row>
    <row r="7629" spans="23:26" x14ac:dyDescent="0.2">
      <c r="W7629" s="402"/>
      <c r="X7629" s="402"/>
      <c r="Y7629" s="402"/>
      <c r="Z7629" s="402"/>
    </row>
    <row r="7630" spans="23:26" x14ac:dyDescent="0.2">
      <c r="W7630" s="402"/>
      <c r="X7630" s="402"/>
      <c r="Y7630" s="402"/>
      <c r="Z7630" s="402"/>
    </row>
    <row r="7631" spans="23:26" x14ac:dyDescent="0.2">
      <c r="W7631" s="402"/>
      <c r="X7631" s="402"/>
      <c r="Y7631" s="402"/>
      <c r="Z7631" s="402"/>
    </row>
    <row r="7632" spans="23:26" x14ac:dyDescent="0.2">
      <c r="W7632" s="402"/>
      <c r="X7632" s="402"/>
      <c r="Y7632" s="402"/>
      <c r="Z7632" s="402"/>
    </row>
    <row r="7633" spans="23:26" x14ac:dyDescent="0.2">
      <c r="W7633" s="402"/>
      <c r="X7633" s="402"/>
      <c r="Y7633" s="402"/>
      <c r="Z7633" s="402"/>
    </row>
    <row r="7634" spans="23:26" x14ac:dyDescent="0.2">
      <c r="W7634" s="402"/>
      <c r="X7634" s="402"/>
      <c r="Y7634" s="402"/>
      <c r="Z7634" s="402"/>
    </row>
    <row r="7635" spans="23:26" x14ac:dyDescent="0.2">
      <c r="W7635" s="402"/>
      <c r="X7635" s="402"/>
      <c r="Y7635" s="402"/>
      <c r="Z7635" s="402"/>
    </row>
    <row r="7636" spans="23:26" x14ac:dyDescent="0.2">
      <c r="W7636" s="402"/>
      <c r="X7636" s="402"/>
      <c r="Y7636" s="402"/>
      <c r="Z7636" s="402"/>
    </row>
    <row r="7637" spans="23:26" x14ac:dyDescent="0.2">
      <c r="W7637" s="402"/>
      <c r="X7637" s="402"/>
      <c r="Y7637" s="402"/>
      <c r="Z7637" s="402"/>
    </row>
    <row r="7638" spans="23:26" x14ac:dyDescent="0.2">
      <c r="W7638" s="402"/>
      <c r="X7638" s="402"/>
      <c r="Y7638" s="402"/>
      <c r="Z7638" s="402"/>
    </row>
    <row r="7639" spans="23:26" x14ac:dyDescent="0.2">
      <c r="W7639" s="402"/>
      <c r="X7639" s="402"/>
      <c r="Y7639" s="402"/>
      <c r="Z7639" s="402"/>
    </row>
    <row r="7640" spans="23:26" x14ac:dyDescent="0.2">
      <c r="W7640" s="402"/>
      <c r="X7640" s="402"/>
      <c r="Y7640" s="402"/>
      <c r="Z7640" s="402"/>
    </row>
    <row r="7641" spans="23:26" x14ac:dyDescent="0.2">
      <c r="W7641" s="402"/>
      <c r="X7641" s="402"/>
      <c r="Y7641" s="402"/>
      <c r="Z7641" s="402"/>
    </row>
    <row r="7642" spans="23:26" x14ac:dyDescent="0.2">
      <c r="W7642" s="402"/>
      <c r="X7642" s="402"/>
      <c r="Y7642" s="402"/>
      <c r="Z7642" s="402"/>
    </row>
    <row r="7643" spans="23:26" x14ac:dyDescent="0.2">
      <c r="W7643" s="402"/>
      <c r="X7643" s="402"/>
      <c r="Y7643" s="402"/>
      <c r="Z7643" s="402"/>
    </row>
    <row r="7644" spans="23:26" x14ac:dyDescent="0.2">
      <c r="W7644" s="402"/>
      <c r="X7644" s="402"/>
      <c r="Y7644" s="402"/>
      <c r="Z7644" s="402"/>
    </row>
    <row r="7645" spans="23:26" x14ac:dyDescent="0.2">
      <c r="W7645" s="402"/>
      <c r="X7645" s="402"/>
      <c r="Y7645" s="402"/>
      <c r="Z7645" s="402"/>
    </row>
    <row r="7646" spans="23:26" x14ac:dyDescent="0.2">
      <c r="W7646" s="402"/>
      <c r="X7646" s="402"/>
      <c r="Y7646" s="402"/>
      <c r="Z7646" s="402"/>
    </row>
    <row r="7647" spans="23:26" x14ac:dyDescent="0.2">
      <c r="W7647" s="402"/>
      <c r="X7647" s="402"/>
      <c r="Y7647" s="402"/>
      <c r="Z7647" s="402"/>
    </row>
    <row r="7648" spans="23:26" x14ac:dyDescent="0.2">
      <c r="W7648" s="402"/>
      <c r="X7648" s="402"/>
      <c r="Y7648" s="402"/>
      <c r="Z7648" s="402"/>
    </row>
    <row r="7649" spans="23:26" x14ac:dyDescent="0.2">
      <c r="W7649" s="402"/>
      <c r="X7649" s="402"/>
      <c r="Y7649" s="402"/>
      <c r="Z7649" s="402"/>
    </row>
    <row r="7650" spans="23:26" x14ac:dyDescent="0.2">
      <c r="W7650" s="402"/>
      <c r="X7650" s="402"/>
      <c r="Y7650" s="402"/>
      <c r="Z7650" s="402"/>
    </row>
    <row r="7651" spans="23:26" x14ac:dyDescent="0.2">
      <c r="W7651" s="402"/>
      <c r="X7651" s="402"/>
      <c r="Y7651" s="402"/>
      <c r="Z7651" s="402"/>
    </row>
    <row r="7652" spans="23:26" x14ac:dyDescent="0.2">
      <c r="W7652" s="402"/>
      <c r="X7652" s="402"/>
      <c r="Y7652" s="402"/>
      <c r="Z7652" s="402"/>
    </row>
    <row r="7653" spans="23:26" x14ac:dyDescent="0.2">
      <c r="W7653" s="402"/>
      <c r="X7653" s="402"/>
      <c r="Y7653" s="402"/>
      <c r="Z7653" s="402"/>
    </row>
    <row r="7654" spans="23:26" x14ac:dyDescent="0.2">
      <c r="W7654" s="402"/>
      <c r="X7654" s="402"/>
      <c r="Y7654" s="402"/>
      <c r="Z7654" s="402"/>
    </row>
    <row r="7655" spans="23:26" x14ac:dyDescent="0.2">
      <c r="W7655" s="402"/>
      <c r="X7655" s="402"/>
      <c r="Y7655" s="402"/>
      <c r="Z7655" s="402"/>
    </row>
    <row r="7656" spans="23:26" x14ac:dyDescent="0.2">
      <c r="W7656" s="402"/>
      <c r="X7656" s="402"/>
      <c r="Y7656" s="402"/>
      <c r="Z7656" s="402"/>
    </row>
    <row r="7657" spans="23:26" x14ac:dyDescent="0.2">
      <c r="W7657" s="402"/>
      <c r="X7657" s="402"/>
      <c r="Y7657" s="402"/>
      <c r="Z7657" s="402"/>
    </row>
    <row r="7658" spans="23:26" x14ac:dyDescent="0.2">
      <c r="W7658" s="402"/>
      <c r="X7658" s="402"/>
      <c r="Y7658" s="402"/>
      <c r="Z7658" s="402"/>
    </row>
    <row r="7659" spans="23:26" x14ac:dyDescent="0.2">
      <c r="W7659" s="402"/>
      <c r="X7659" s="402"/>
      <c r="Y7659" s="402"/>
      <c r="Z7659" s="402"/>
    </row>
    <row r="7660" spans="23:26" x14ac:dyDescent="0.2">
      <c r="W7660" s="402"/>
      <c r="X7660" s="402"/>
      <c r="Y7660" s="402"/>
      <c r="Z7660" s="402"/>
    </row>
    <row r="7661" spans="23:26" x14ac:dyDescent="0.2">
      <c r="W7661" s="402"/>
      <c r="X7661" s="402"/>
      <c r="Y7661" s="402"/>
      <c r="Z7661" s="402"/>
    </row>
    <row r="7662" spans="23:26" x14ac:dyDescent="0.2">
      <c r="W7662" s="402"/>
      <c r="X7662" s="402"/>
      <c r="Y7662" s="402"/>
      <c r="Z7662" s="402"/>
    </row>
    <row r="7663" spans="23:26" x14ac:dyDescent="0.2">
      <c r="W7663" s="402"/>
      <c r="X7663" s="402"/>
      <c r="Y7663" s="402"/>
      <c r="Z7663" s="402"/>
    </row>
    <row r="7664" spans="23:26" x14ac:dyDescent="0.2">
      <c r="W7664" s="402"/>
      <c r="X7664" s="402"/>
      <c r="Y7664" s="402"/>
      <c r="Z7664" s="402"/>
    </row>
    <row r="7665" spans="23:26" x14ac:dyDescent="0.2">
      <c r="W7665" s="402"/>
      <c r="X7665" s="402"/>
      <c r="Y7665" s="402"/>
      <c r="Z7665" s="402"/>
    </row>
    <row r="7666" spans="23:26" x14ac:dyDescent="0.2">
      <c r="W7666" s="402"/>
      <c r="X7666" s="402"/>
      <c r="Y7666" s="402"/>
      <c r="Z7666" s="402"/>
    </row>
    <row r="7667" spans="23:26" x14ac:dyDescent="0.2">
      <c r="W7667" s="402"/>
      <c r="X7667" s="402"/>
      <c r="Y7667" s="402"/>
      <c r="Z7667" s="402"/>
    </row>
    <row r="7668" spans="23:26" x14ac:dyDescent="0.2">
      <c r="W7668" s="402"/>
      <c r="X7668" s="402"/>
      <c r="Y7668" s="402"/>
      <c r="Z7668" s="402"/>
    </row>
    <row r="7669" spans="23:26" x14ac:dyDescent="0.2">
      <c r="W7669" s="402"/>
      <c r="X7669" s="402"/>
      <c r="Y7669" s="402"/>
      <c r="Z7669" s="402"/>
    </row>
    <row r="7670" spans="23:26" x14ac:dyDescent="0.2">
      <c r="W7670" s="402"/>
      <c r="X7670" s="402"/>
      <c r="Y7670" s="402"/>
      <c r="Z7670" s="402"/>
    </row>
    <row r="7671" spans="23:26" x14ac:dyDescent="0.2">
      <c r="W7671" s="402"/>
      <c r="X7671" s="402"/>
      <c r="Y7671" s="402"/>
      <c r="Z7671" s="402"/>
    </row>
    <row r="7672" spans="23:26" x14ac:dyDescent="0.2">
      <c r="W7672" s="402"/>
      <c r="X7672" s="402"/>
      <c r="Y7672" s="402"/>
      <c r="Z7672" s="402"/>
    </row>
    <row r="7673" spans="23:26" x14ac:dyDescent="0.2">
      <c r="W7673" s="402"/>
      <c r="X7673" s="402"/>
      <c r="Y7673" s="402"/>
      <c r="Z7673" s="402"/>
    </row>
    <row r="7674" spans="23:26" x14ac:dyDescent="0.2">
      <c r="W7674" s="402"/>
      <c r="X7674" s="402"/>
      <c r="Y7674" s="402"/>
      <c r="Z7674" s="402"/>
    </row>
    <row r="7675" spans="23:26" x14ac:dyDescent="0.2">
      <c r="W7675" s="402"/>
      <c r="X7675" s="402"/>
      <c r="Y7675" s="402"/>
      <c r="Z7675" s="402"/>
    </row>
    <row r="7676" spans="23:26" x14ac:dyDescent="0.2">
      <c r="W7676" s="402"/>
      <c r="X7676" s="402"/>
      <c r="Y7676" s="402"/>
      <c r="Z7676" s="402"/>
    </row>
    <row r="7677" spans="23:26" x14ac:dyDescent="0.2">
      <c r="W7677" s="402"/>
      <c r="X7677" s="402"/>
      <c r="Y7677" s="402"/>
      <c r="Z7677" s="402"/>
    </row>
    <row r="7678" spans="23:26" x14ac:dyDescent="0.2">
      <c r="W7678" s="402"/>
      <c r="X7678" s="402"/>
      <c r="Y7678" s="402"/>
      <c r="Z7678" s="402"/>
    </row>
    <row r="7679" spans="23:26" x14ac:dyDescent="0.2">
      <c r="W7679" s="402"/>
      <c r="X7679" s="402"/>
      <c r="Y7679" s="402"/>
      <c r="Z7679" s="402"/>
    </row>
    <row r="7680" spans="23:26" x14ac:dyDescent="0.2">
      <c r="W7680" s="402"/>
      <c r="X7680" s="402"/>
      <c r="Y7680" s="402"/>
      <c r="Z7680" s="402"/>
    </row>
    <row r="7681" spans="23:26" x14ac:dyDescent="0.2">
      <c r="W7681" s="402"/>
      <c r="X7681" s="402"/>
      <c r="Y7681" s="402"/>
      <c r="Z7681" s="402"/>
    </row>
    <row r="7682" spans="23:26" x14ac:dyDescent="0.2">
      <c r="W7682" s="402"/>
      <c r="X7682" s="402"/>
      <c r="Y7682" s="402"/>
      <c r="Z7682" s="402"/>
    </row>
    <row r="7683" spans="23:26" x14ac:dyDescent="0.2">
      <c r="W7683" s="402"/>
      <c r="X7683" s="402"/>
      <c r="Y7683" s="402"/>
      <c r="Z7683" s="402"/>
    </row>
    <row r="7684" spans="23:26" x14ac:dyDescent="0.2">
      <c r="W7684" s="402"/>
      <c r="X7684" s="402"/>
      <c r="Y7684" s="402"/>
      <c r="Z7684" s="402"/>
    </row>
    <row r="7685" spans="23:26" x14ac:dyDescent="0.2">
      <c r="W7685" s="402"/>
      <c r="X7685" s="402"/>
      <c r="Y7685" s="402"/>
      <c r="Z7685" s="402"/>
    </row>
    <row r="7686" spans="23:26" x14ac:dyDescent="0.2">
      <c r="W7686" s="402"/>
      <c r="X7686" s="402"/>
      <c r="Y7686" s="402"/>
      <c r="Z7686" s="402"/>
    </row>
    <row r="7687" spans="23:26" x14ac:dyDescent="0.2">
      <c r="W7687" s="402"/>
      <c r="X7687" s="402"/>
      <c r="Y7687" s="402"/>
      <c r="Z7687" s="402"/>
    </row>
    <row r="7688" spans="23:26" x14ac:dyDescent="0.2">
      <c r="W7688" s="402"/>
      <c r="X7688" s="402"/>
      <c r="Y7688" s="402"/>
      <c r="Z7688" s="402"/>
    </row>
    <row r="7689" spans="23:26" x14ac:dyDescent="0.2">
      <c r="W7689" s="402"/>
      <c r="X7689" s="402"/>
      <c r="Y7689" s="402"/>
      <c r="Z7689" s="402"/>
    </row>
    <row r="7690" spans="23:26" x14ac:dyDescent="0.2">
      <c r="W7690" s="402"/>
      <c r="X7690" s="402"/>
      <c r="Y7690" s="402"/>
      <c r="Z7690" s="402"/>
    </row>
    <row r="7691" spans="23:26" x14ac:dyDescent="0.2">
      <c r="W7691" s="402"/>
      <c r="X7691" s="402"/>
      <c r="Y7691" s="402"/>
      <c r="Z7691" s="402"/>
    </row>
    <row r="7692" spans="23:26" x14ac:dyDescent="0.2">
      <c r="W7692" s="402"/>
      <c r="X7692" s="402"/>
      <c r="Y7692" s="402"/>
      <c r="Z7692" s="402"/>
    </row>
    <row r="7693" spans="23:26" x14ac:dyDescent="0.2">
      <c r="W7693" s="402"/>
      <c r="X7693" s="402"/>
      <c r="Y7693" s="402"/>
      <c r="Z7693" s="402"/>
    </row>
    <row r="7694" spans="23:26" x14ac:dyDescent="0.2">
      <c r="W7694" s="402"/>
      <c r="X7694" s="402"/>
      <c r="Y7694" s="402"/>
      <c r="Z7694" s="402"/>
    </row>
    <row r="7695" spans="23:26" x14ac:dyDescent="0.2">
      <c r="W7695" s="402"/>
      <c r="X7695" s="402"/>
      <c r="Y7695" s="402"/>
      <c r="Z7695" s="402"/>
    </row>
    <row r="7696" spans="23:26" x14ac:dyDescent="0.2">
      <c r="W7696" s="402"/>
      <c r="X7696" s="402"/>
      <c r="Y7696" s="402"/>
      <c r="Z7696" s="402"/>
    </row>
    <row r="7697" spans="23:26" x14ac:dyDescent="0.2">
      <c r="W7697" s="402"/>
      <c r="X7697" s="402"/>
      <c r="Y7697" s="402"/>
      <c r="Z7697" s="402"/>
    </row>
    <row r="7698" spans="23:26" x14ac:dyDescent="0.2">
      <c r="W7698" s="402"/>
      <c r="X7698" s="402"/>
      <c r="Y7698" s="402"/>
      <c r="Z7698" s="402"/>
    </row>
    <row r="7699" spans="23:26" x14ac:dyDescent="0.2">
      <c r="W7699" s="402"/>
      <c r="X7699" s="402"/>
      <c r="Y7699" s="402"/>
      <c r="Z7699" s="402"/>
    </row>
    <row r="7700" spans="23:26" x14ac:dyDescent="0.2">
      <c r="W7700" s="402"/>
      <c r="X7700" s="402"/>
      <c r="Y7700" s="402"/>
      <c r="Z7700" s="402"/>
    </row>
    <row r="7701" spans="23:26" x14ac:dyDescent="0.2">
      <c r="W7701" s="402"/>
      <c r="X7701" s="402"/>
      <c r="Y7701" s="402"/>
      <c r="Z7701" s="402"/>
    </row>
    <row r="7702" spans="23:26" x14ac:dyDescent="0.2">
      <c r="W7702" s="402"/>
      <c r="X7702" s="402"/>
      <c r="Y7702" s="402"/>
      <c r="Z7702" s="402"/>
    </row>
    <row r="7703" spans="23:26" x14ac:dyDescent="0.2">
      <c r="W7703" s="402"/>
      <c r="X7703" s="402"/>
      <c r="Y7703" s="402"/>
      <c r="Z7703" s="402"/>
    </row>
    <row r="7704" spans="23:26" x14ac:dyDescent="0.2">
      <c r="W7704" s="402"/>
      <c r="X7704" s="402"/>
      <c r="Y7704" s="402"/>
      <c r="Z7704" s="402"/>
    </row>
    <row r="7705" spans="23:26" x14ac:dyDescent="0.2">
      <c r="W7705" s="402"/>
      <c r="X7705" s="402"/>
      <c r="Y7705" s="402"/>
      <c r="Z7705" s="402"/>
    </row>
    <row r="7706" spans="23:26" x14ac:dyDescent="0.2">
      <c r="W7706" s="402"/>
      <c r="X7706" s="402"/>
      <c r="Y7706" s="402"/>
      <c r="Z7706" s="402"/>
    </row>
    <row r="7707" spans="23:26" x14ac:dyDescent="0.2">
      <c r="W7707" s="402"/>
      <c r="X7707" s="402"/>
      <c r="Y7707" s="402"/>
      <c r="Z7707" s="402"/>
    </row>
    <row r="7708" spans="23:26" x14ac:dyDescent="0.2">
      <c r="W7708" s="402"/>
      <c r="X7708" s="402"/>
      <c r="Y7708" s="402"/>
      <c r="Z7708" s="402"/>
    </row>
    <row r="7709" spans="23:26" x14ac:dyDescent="0.2">
      <c r="W7709" s="402"/>
      <c r="X7709" s="402"/>
      <c r="Y7709" s="402"/>
      <c r="Z7709" s="402"/>
    </row>
    <row r="7710" spans="23:26" x14ac:dyDescent="0.2">
      <c r="W7710" s="402"/>
      <c r="X7710" s="402"/>
      <c r="Y7710" s="402"/>
      <c r="Z7710" s="402"/>
    </row>
    <row r="7711" spans="23:26" x14ac:dyDescent="0.2">
      <c r="W7711" s="402"/>
      <c r="X7711" s="402"/>
      <c r="Y7711" s="402"/>
      <c r="Z7711" s="402"/>
    </row>
    <row r="7712" spans="23:26" x14ac:dyDescent="0.2">
      <c r="W7712" s="402"/>
      <c r="X7712" s="402"/>
      <c r="Y7712" s="402"/>
      <c r="Z7712" s="402"/>
    </row>
    <row r="7713" spans="23:26" x14ac:dyDescent="0.2">
      <c r="W7713" s="402"/>
      <c r="X7713" s="402"/>
      <c r="Y7713" s="402"/>
      <c r="Z7713" s="402"/>
    </row>
    <row r="7714" spans="23:26" x14ac:dyDescent="0.2">
      <c r="W7714" s="402"/>
      <c r="X7714" s="402"/>
      <c r="Y7714" s="402"/>
      <c r="Z7714" s="402"/>
    </row>
    <row r="7715" spans="23:26" x14ac:dyDescent="0.2">
      <c r="W7715" s="402"/>
      <c r="X7715" s="402"/>
      <c r="Y7715" s="402"/>
      <c r="Z7715" s="402"/>
    </row>
    <row r="7716" spans="23:26" x14ac:dyDescent="0.2">
      <c r="W7716" s="402"/>
      <c r="X7716" s="402"/>
      <c r="Y7716" s="402"/>
      <c r="Z7716" s="402"/>
    </row>
    <row r="7717" spans="23:26" x14ac:dyDescent="0.2">
      <c r="W7717" s="402"/>
      <c r="X7717" s="402"/>
      <c r="Y7717" s="402"/>
      <c r="Z7717" s="402"/>
    </row>
    <row r="7718" spans="23:26" x14ac:dyDescent="0.2">
      <c r="W7718" s="402"/>
      <c r="X7718" s="402"/>
      <c r="Y7718" s="402"/>
      <c r="Z7718" s="402"/>
    </row>
    <row r="7719" spans="23:26" x14ac:dyDescent="0.2">
      <c r="W7719" s="402"/>
      <c r="X7719" s="402"/>
      <c r="Y7719" s="402"/>
      <c r="Z7719" s="402"/>
    </row>
    <row r="7720" spans="23:26" x14ac:dyDescent="0.2">
      <c r="W7720" s="402"/>
      <c r="X7720" s="402"/>
      <c r="Y7720" s="402"/>
      <c r="Z7720" s="402"/>
    </row>
    <row r="7721" spans="23:26" x14ac:dyDescent="0.2">
      <c r="W7721" s="402"/>
      <c r="X7721" s="402"/>
      <c r="Y7721" s="402"/>
      <c r="Z7721" s="402"/>
    </row>
    <row r="7722" spans="23:26" x14ac:dyDescent="0.2">
      <c r="W7722" s="402"/>
      <c r="X7722" s="402"/>
      <c r="Y7722" s="402"/>
      <c r="Z7722" s="402"/>
    </row>
    <row r="7723" spans="23:26" x14ac:dyDescent="0.2">
      <c r="W7723" s="402"/>
      <c r="X7723" s="402"/>
      <c r="Y7723" s="402"/>
      <c r="Z7723" s="402"/>
    </row>
    <row r="7724" spans="23:26" x14ac:dyDescent="0.2">
      <c r="W7724" s="402"/>
      <c r="X7724" s="402"/>
      <c r="Y7724" s="402"/>
      <c r="Z7724" s="402"/>
    </row>
    <row r="7725" spans="23:26" x14ac:dyDescent="0.2">
      <c r="W7725" s="402"/>
      <c r="X7725" s="402"/>
      <c r="Y7725" s="402"/>
      <c r="Z7725" s="402"/>
    </row>
    <row r="7726" spans="23:26" x14ac:dyDescent="0.2">
      <c r="W7726" s="402"/>
      <c r="X7726" s="402"/>
      <c r="Y7726" s="402"/>
      <c r="Z7726" s="402"/>
    </row>
    <row r="7727" spans="23:26" x14ac:dyDescent="0.2">
      <c r="W7727" s="402"/>
      <c r="X7727" s="402"/>
      <c r="Y7727" s="402"/>
      <c r="Z7727" s="402"/>
    </row>
    <row r="7728" spans="23:26" x14ac:dyDescent="0.2">
      <c r="W7728" s="402"/>
      <c r="X7728" s="402"/>
      <c r="Y7728" s="402"/>
      <c r="Z7728" s="402"/>
    </row>
    <row r="7729" spans="23:26" x14ac:dyDescent="0.2">
      <c r="W7729" s="402"/>
      <c r="X7729" s="402"/>
      <c r="Y7729" s="402"/>
      <c r="Z7729" s="402"/>
    </row>
    <row r="7730" spans="23:26" x14ac:dyDescent="0.2">
      <c r="W7730" s="402"/>
      <c r="X7730" s="402"/>
      <c r="Y7730" s="402"/>
      <c r="Z7730" s="402"/>
    </row>
    <row r="7731" spans="23:26" x14ac:dyDescent="0.2">
      <c r="W7731" s="402"/>
      <c r="X7731" s="402"/>
      <c r="Y7731" s="402"/>
      <c r="Z7731" s="402"/>
    </row>
    <row r="7732" spans="23:26" x14ac:dyDescent="0.2">
      <c r="W7732" s="402"/>
      <c r="X7732" s="402"/>
      <c r="Y7732" s="402"/>
      <c r="Z7732" s="402"/>
    </row>
    <row r="7733" spans="23:26" x14ac:dyDescent="0.2">
      <c r="W7733" s="402"/>
      <c r="X7733" s="402"/>
      <c r="Y7733" s="402"/>
      <c r="Z7733" s="402"/>
    </row>
    <row r="7734" spans="23:26" x14ac:dyDescent="0.2">
      <c r="W7734" s="402"/>
      <c r="X7734" s="402"/>
      <c r="Y7734" s="402"/>
      <c r="Z7734" s="402"/>
    </row>
    <row r="7735" spans="23:26" x14ac:dyDescent="0.2">
      <c r="W7735" s="402"/>
      <c r="X7735" s="402"/>
      <c r="Y7735" s="402"/>
      <c r="Z7735" s="402"/>
    </row>
    <row r="7736" spans="23:26" x14ac:dyDescent="0.2">
      <c r="W7736" s="402"/>
      <c r="X7736" s="402"/>
      <c r="Y7736" s="402"/>
      <c r="Z7736" s="402"/>
    </row>
    <row r="7737" spans="23:26" x14ac:dyDescent="0.2">
      <c r="W7737" s="402"/>
      <c r="X7737" s="402"/>
      <c r="Y7737" s="402"/>
      <c r="Z7737" s="402"/>
    </row>
    <row r="7738" spans="23:26" x14ac:dyDescent="0.2">
      <c r="W7738" s="402"/>
      <c r="X7738" s="402"/>
      <c r="Y7738" s="402"/>
      <c r="Z7738" s="402"/>
    </row>
    <row r="7739" spans="23:26" x14ac:dyDescent="0.2">
      <c r="W7739" s="402"/>
      <c r="X7739" s="402"/>
      <c r="Y7739" s="402"/>
      <c r="Z7739" s="402"/>
    </row>
    <row r="7740" spans="23:26" x14ac:dyDescent="0.2">
      <c r="W7740" s="402"/>
      <c r="X7740" s="402"/>
      <c r="Y7740" s="402"/>
      <c r="Z7740" s="402"/>
    </row>
    <row r="7741" spans="23:26" x14ac:dyDescent="0.2">
      <c r="W7741" s="402"/>
      <c r="X7741" s="402"/>
      <c r="Y7741" s="402"/>
      <c r="Z7741" s="402"/>
    </row>
    <row r="7742" spans="23:26" x14ac:dyDescent="0.2">
      <c r="W7742" s="402"/>
      <c r="X7742" s="402"/>
      <c r="Y7742" s="402"/>
      <c r="Z7742" s="402"/>
    </row>
    <row r="7743" spans="23:26" x14ac:dyDescent="0.2">
      <c r="W7743" s="402"/>
      <c r="X7743" s="402"/>
      <c r="Y7743" s="402"/>
      <c r="Z7743" s="402"/>
    </row>
    <row r="7744" spans="23:26" x14ac:dyDescent="0.2">
      <c r="W7744" s="402"/>
      <c r="X7744" s="402"/>
      <c r="Y7744" s="402"/>
      <c r="Z7744" s="402"/>
    </row>
    <row r="7745" spans="23:26" x14ac:dyDescent="0.2">
      <c r="W7745" s="402"/>
      <c r="X7745" s="402"/>
      <c r="Y7745" s="402"/>
      <c r="Z7745" s="402"/>
    </row>
    <row r="7746" spans="23:26" x14ac:dyDescent="0.2">
      <c r="W7746" s="402"/>
      <c r="X7746" s="402"/>
      <c r="Y7746" s="402"/>
      <c r="Z7746" s="402"/>
    </row>
    <row r="7747" spans="23:26" x14ac:dyDescent="0.2">
      <c r="W7747" s="402"/>
      <c r="X7747" s="402"/>
      <c r="Y7747" s="402"/>
      <c r="Z7747" s="402"/>
    </row>
    <row r="7748" spans="23:26" x14ac:dyDescent="0.2">
      <c r="W7748" s="402"/>
      <c r="X7748" s="402"/>
      <c r="Y7748" s="402"/>
      <c r="Z7748" s="402"/>
    </row>
    <row r="7749" spans="23:26" x14ac:dyDescent="0.2">
      <c r="W7749" s="402"/>
      <c r="X7749" s="402"/>
      <c r="Y7749" s="402"/>
      <c r="Z7749" s="402"/>
    </row>
    <row r="7750" spans="23:26" x14ac:dyDescent="0.2">
      <c r="W7750" s="402"/>
      <c r="X7750" s="402"/>
      <c r="Y7750" s="402"/>
      <c r="Z7750" s="402"/>
    </row>
    <row r="7751" spans="23:26" x14ac:dyDescent="0.2">
      <c r="W7751" s="402"/>
      <c r="X7751" s="402"/>
      <c r="Y7751" s="402"/>
      <c r="Z7751" s="402"/>
    </row>
    <row r="7752" spans="23:26" x14ac:dyDescent="0.2">
      <c r="W7752" s="402"/>
      <c r="X7752" s="402"/>
      <c r="Y7752" s="402"/>
      <c r="Z7752" s="402"/>
    </row>
    <row r="7753" spans="23:26" x14ac:dyDescent="0.2">
      <c r="W7753" s="402"/>
      <c r="X7753" s="402"/>
      <c r="Y7753" s="402"/>
      <c r="Z7753" s="402"/>
    </row>
    <row r="7754" spans="23:26" x14ac:dyDescent="0.2">
      <c r="W7754" s="402"/>
      <c r="X7754" s="402"/>
      <c r="Y7754" s="402"/>
      <c r="Z7754" s="402"/>
    </row>
    <row r="7755" spans="23:26" x14ac:dyDescent="0.2">
      <c r="W7755" s="402"/>
      <c r="X7755" s="402"/>
      <c r="Y7755" s="402"/>
      <c r="Z7755" s="402"/>
    </row>
    <row r="7756" spans="23:26" x14ac:dyDescent="0.2">
      <c r="W7756" s="402"/>
      <c r="X7756" s="402"/>
      <c r="Y7756" s="402"/>
      <c r="Z7756" s="402"/>
    </row>
    <row r="7757" spans="23:26" x14ac:dyDescent="0.2">
      <c r="W7757" s="402"/>
      <c r="X7757" s="402"/>
      <c r="Y7757" s="402"/>
      <c r="Z7757" s="402"/>
    </row>
    <row r="7758" spans="23:26" x14ac:dyDescent="0.2">
      <c r="W7758" s="402"/>
      <c r="X7758" s="402"/>
      <c r="Y7758" s="402"/>
      <c r="Z7758" s="402"/>
    </row>
    <row r="7759" spans="23:26" x14ac:dyDescent="0.2">
      <c r="W7759" s="402"/>
      <c r="X7759" s="402"/>
      <c r="Y7759" s="402"/>
      <c r="Z7759" s="402"/>
    </row>
    <row r="7760" spans="23:26" x14ac:dyDescent="0.2">
      <c r="W7760" s="402"/>
      <c r="X7760" s="402"/>
      <c r="Y7760" s="402"/>
      <c r="Z7760" s="402"/>
    </row>
    <row r="7761" spans="23:26" x14ac:dyDescent="0.2">
      <c r="W7761" s="402"/>
      <c r="X7761" s="402"/>
      <c r="Y7761" s="402"/>
      <c r="Z7761" s="402"/>
    </row>
    <row r="7762" spans="23:26" x14ac:dyDescent="0.2">
      <c r="W7762" s="402"/>
      <c r="X7762" s="402"/>
      <c r="Y7762" s="402"/>
      <c r="Z7762" s="402"/>
    </row>
    <row r="7763" spans="23:26" x14ac:dyDescent="0.2">
      <c r="W7763" s="402"/>
      <c r="X7763" s="402"/>
      <c r="Y7763" s="402"/>
      <c r="Z7763" s="402"/>
    </row>
    <row r="7764" spans="23:26" x14ac:dyDescent="0.2">
      <c r="W7764" s="402"/>
      <c r="X7764" s="402"/>
      <c r="Y7764" s="402"/>
      <c r="Z7764" s="402"/>
    </row>
    <row r="7765" spans="23:26" x14ac:dyDescent="0.2">
      <c r="W7765" s="402"/>
      <c r="X7765" s="402"/>
      <c r="Y7765" s="402"/>
      <c r="Z7765" s="402"/>
    </row>
    <row r="7766" spans="23:26" x14ac:dyDescent="0.2">
      <c r="W7766" s="402"/>
      <c r="X7766" s="402"/>
      <c r="Y7766" s="402"/>
      <c r="Z7766" s="402"/>
    </row>
    <row r="7767" spans="23:26" x14ac:dyDescent="0.2">
      <c r="W7767" s="402"/>
      <c r="X7767" s="402"/>
      <c r="Y7767" s="402"/>
      <c r="Z7767" s="402"/>
    </row>
    <row r="7768" spans="23:26" x14ac:dyDescent="0.2">
      <c r="W7768" s="402"/>
      <c r="X7768" s="402"/>
      <c r="Y7768" s="402"/>
      <c r="Z7768" s="402"/>
    </row>
    <row r="7769" spans="23:26" x14ac:dyDescent="0.2">
      <c r="W7769" s="402"/>
      <c r="X7769" s="402"/>
      <c r="Y7769" s="402"/>
      <c r="Z7769" s="402"/>
    </row>
    <row r="7770" spans="23:26" x14ac:dyDescent="0.2">
      <c r="W7770" s="402"/>
      <c r="X7770" s="402"/>
      <c r="Y7770" s="402"/>
      <c r="Z7770" s="402"/>
    </row>
    <row r="7771" spans="23:26" x14ac:dyDescent="0.2">
      <c r="W7771" s="402"/>
      <c r="X7771" s="402"/>
      <c r="Y7771" s="402"/>
      <c r="Z7771" s="402"/>
    </row>
    <row r="7772" spans="23:26" x14ac:dyDescent="0.2">
      <c r="W7772" s="402"/>
      <c r="X7772" s="402"/>
      <c r="Y7772" s="402"/>
      <c r="Z7772" s="402"/>
    </row>
    <row r="7773" spans="23:26" x14ac:dyDescent="0.2">
      <c r="W7773" s="402"/>
      <c r="X7773" s="402"/>
      <c r="Y7773" s="402"/>
      <c r="Z7773" s="402"/>
    </row>
    <row r="7774" spans="23:26" x14ac:dyDescent="0.2">
      <c r="W7774" s="402"/>
      <c r="X7774" s="402"/>
      <c r="Y7774" s="402"/>
      <c r="Z7774" s="402"/>
    </row>
    <row r="7775" spans="23:26" x14ac:dyDescent="0.2">
      <c r="W7775" s="402"/>
      <c r="X7775" s="402"/>
      <c r="Y7775" s="402"/>
      <c r="Z7775" s="402"/>
    </row>
    <row r="7776" spans="23:26" x14ac:dyDescent="0.2">
      <c r="W7776" s="402"/>
      <c r="X7776" s="402"/>
      <c r="Y7776" s="402"/>
      <c r="Z7776" s="402"/>
    </row>
    <row r="7777" spans="23:26" x14ac:dyDescent="0.2">
      <c r="W7777" s="402"/>
      <c r="X7777" s="402"/>
      <c r="Y7777" s="402"/>
      <c r="Z7777" s="402"/>
    </row>
    <row r="7778" spans="23:26" x14ac:dyDescent="0.2">
      <c r="W7778" s="402"/>
      <c r="X7778" s="402"/>
      <c r="Y7778" s="402"/>
      <c r="Z7778" s="402"/>
    </row>
    <row r="7779" spans="23:26" x14ac:dyDescent="0.2">
      <c r="W7779" s="402"/>
      <c r="X7779" s="402"/>
      <c r="Y7779" s="402"/>
      <c r="Z7779" s="402"/>
    </row>
    <row r="7780" spans="23:26" x14ac:dyDescent="0.2">
      <c r="W7780" s="402"/>
      <c r="X7780" s="402"/>
      <c r="Y7780" s="402"/>
      <c r="Z7780" s="402"/>
    </row>
    <row r="7781" spans="23:26" x14ac:dyDescent="0.2">
      <c r="W7781" s="402"/>
      <c r="X7781" s="402"/>
      <c r="Y7781" s="402"/>
      <c r="Z7781" s="402"/>
    </row>
    <row r="7782" spans="23:26" x14ac:dyDescent="0.2">
      <c r="W7782" s="402"/>
      <c r="X7782" s="402"/>
      <c r="Y7782" s="402"/>
      <c r="Z7782" s="402"/>
    </row>
    <row r="7783" spans="23:26" x14ac:dyDescent="0.2">
      <c r="W7783" s="402"/>
      <c r="X7783" s="402"/>
      <c r="Y7783" s="402"/>
      <c r="Z7783" s="402"/>
    </row>
    <row r="7784" spans="23:26" x14ac:dyDescent="0.2">
      <c r="W7784" s="402"/>
      <c r="X7784" s="402"/>
      <c r="Y7784" s="402"/>
      <c r="Z7784" s="402"/>
    </row>
    <row r="7785" spans="23:26" x14ac:dyDescent="0.2">
      <c r="W7785" s="402"/>
      <c r="X7785" s="402"/>
      <c r="Y7785" s="402"/>
      <c r="Z7785" s="402"/>
    </row>
    <row r="7786" spans="23:26" x14ac:dyDescent="0.2">
      <c r="W7786" s="402"/>
      <c r="X7786" s="402"/>
      <c r="Y7786" s="402"/>
      <c r="Z7786" s="402"/>
    </row>
    <row r="7787" spans="23:26" x14ac:dyDescent="0.2">
      <c r="W7787" s="402"/>
      <c r="X7787" s="402"/>
      <c r="Y7787" s="402"/>
      <c r="Z7787" s="402"/>
    </row>
    <row r="7788" spans="23:26" x14ac:dyDescent="0.2">
      <c r="W7788" s="402"/>
      <c r="X7788" s="402"/>
      <c r="Y7788" s="402"/>
      <c r="Z7788" s="402"/>
    </row>
    <row r="7789" spans="23:26" x14ac:dyDescent="0.2">
      <c r="W7789" s="402"/>
      <c r="X7789" s="402"/>
      <c r="Y7789" s="402"/>
      <c r="Z7789" s="402"/>
    </row>
    <row r="7790" spans="23:26" x14ac:dyDescent="0.2">
      <c r="W7790" s="402"/>
      <c r="X7790" s="402"/>
      <c r="Y7790" s="402"/>
      <c r="Z7790" s="402"/>
    </row>
    <row r="7791" spans="23:26" x14ac:dyDescent="0.2">
      <c r="W7791" s="402"/>
      <c r="X7791" s="402"/>
      <c r="Y7791" s="402"/>
      <c r="Z7791" s="402"/>
    </row>
    <row r="7792" spans="23:26" x14ac:dyDescent="0.2">
      <c r="W7792" s="402"/>
      <c r="X7792" s="402"/>
      <c r="Y7792" s="402"/>
      <c r="Z7792" s="402"/>
    </row>
    <row r="7793" spans="23:26" x14ac:dyDescent="0.2">
      <c r="W7793" s="402"/>
      <c r="X7793" s="402"/>
      <c r="Y7793" s="402"/>
      <c r="Z7793" s="402"/>
    </row>
    <row r="7794" spans="23:26" x14ac:dyDescent="0.2">
      <c r="W7794" s="402"/>
      <c r="X7794" s="402"/>
      <c r="Y7794" s="402"/>
      <c r="Z7794" s="402"/>
    </row>
    <row r="7795" spans="23:26" x14ac:dyDescent="0.2">
      <c r="W7795" s="402"/>
      <c r="X7795" s="402"/>
      <c r="Y7795" s="402"/>
      <c r="Z7795" s="402"/>
    </row>
    <row r="7796" spans="23:26" x14ac:dyDescent="0.2">
      <c r="W7796" s="402"/>
      <c r="X7796" s="402"/>
      <c r="Y7796" s="402"/>
      <c r="Z7796" s="402"/>
    </row>
    <row r="7797" spans="23:26" x14ac:dyDescent="0.2">
      <c r="W7797" s="402"/>
      <c r="X7797" s="402"/>
      <c r="Y7797" s="402"/>
      <c r="Z7797" s="402"/>
    </row>
    <row r="7798" spans="23:26" x14ac:dyDescent="0.2">
      <c r="W7798" s="402"/>
      <c r="X7798" s="402"/>
      <c r="Y7798" s="402"/>
      <c r="Z7798" s="402"/>
    </row>
    <row r="7799" spans="23:26" x14ac:dyDescent="0.2">
      <c r="W7799" s="402"/>
      <c r="X7799" s="402"/>
      <c r="Y7799" s="402"/>
      <c r="Z7799" s="402"/>
    </row>
    <row r="7800" spans="23:26" x14ac:dyDescent="0.2">
      <c r="W7800" s="402"/>
      <c r="X7800" s="402"/>
      <c r="Y7800" s="402"/>
      <c r="Z7800" s="402"/>
    </row>
    <row r="7801" spans="23:26" x14ac:dyDescent="0.2">
      <c r="W7801" s="402"/>
      <c r="X7801" s="402"/>
      <c r="Y7801" s="402"/>
      <c r="Z7801" s="402"/>
    </row>
    <row r="7802" spans="23:26" x14ac:dyDescent="0.2">
      <c r="W7802" s="402"/>
      <c r="X7802" s="402"/>
      <c r="Y7802" s="402"/>
      <c r="Z7802" s="402"/>
    </row>
    <row r="7803" spans="23:26" x14ac:dyDescent="0.2">
      <c r="W7803" s="402"/>
      <c r="X7803" s="402"/>
      <c r="Y7803" s="402"/>
      <c r="Z7803" s="402"/>
    </row>
    <row r="7804" spans="23:26" x14ac:dyDescent="0.2">
      <c r="W7804" s="402"/>
      <c r="X7804" s="402"/>
      <c r="Y7804" s="402"/>
      <c r="Z7804" s="402"/>
    </row>
    <row r="7805" spans="23:26" x14ac:dyDescent="0.2">
      <c r="W7805" s="402"/>
      <c r="X7805" s="402"/>
      <c r="Y7805" s="402"/>
      <c r="Z7805" s="402"/>
    </row>
    <row r="7806" spans="23:26" x14ac:dyDescent="0.2">
      <c r="W7806" s="402"/>
      <c r="X7806" s="402"/>
      <c r="Y7806" s="402"/>
      <c r="Z7806" s="402"/>
    </row>
    <row r="7807" spans="23:26" x14ac:dyDescent="0.2">
      <c r="W7807" s="402"/>
      <c r="X7807" s="402"/>
      <c r="Y7807" s="402"/>
      <c r="Z7807" s="402"/>
    </row>
    <row r="7808" spans="23:26" x14ac:dyDescent="0.2">
      <c r="W7808" s="402"/>
      <c r="X7808" s="402"/>
      <c r="Y7808" s="402"/>
      <c r="Z7808" s="402"/>
    </row>
    <row r="7809" spans="23:26" x14ac:dyDescent="0.2">
      <c r="W7809" s="402"/>
      <c r="X7809" s="402"/>
      <c r="Y7809" s="402"/>
      <c r="Z7809" s="402"/>
    </row>
    <row r="7810" spans="23:26" x14ac:dyDescent="0.2">
      <c r="W7810" s="402"/>
      <c r="X7810" s="402"/>
      <c r="Y7810" s="402"/>
      <c r="Z7810" s="402"/>
    </row>
    <row r="7811" spans="23:26" x14ac:dyDescent="0.2">
      <c r="W7811" s="402"/>
      <c r="X7811" s="402"/>
      <c r="Y7811" s="402"/>
      <c r="Z7811" s="402"/>
    </row>
    <row r="7812" spans="23:26" x14ac:dyDescent="0.2">
      <c r="W7812" s="402"/>
      <c r="X7812" s="402"/>
      <c r="Y7812" s="402"/>
      <c r="Z7812" s="402"/>
    </row>
    <row r="7813" spans="23:26" x14ac:dyDescent="0.2">
      <c r="W7813" s="402"/>
      <c r="X7813" s="402"/>
      <c r="Y7813" s="402"/>
      <c r="Z7813" s="402"/>
    </row>
    <row r="7814" spans="23:26" x14ac:dyDescent="0.2">
      <c r="W7814" s="402"/>
      <c r="X7814" s="402"/>
      <c r="Y7814" s="402"/>
      <c r="Z7814" s="402"/>
    </row>
    <row r="7815" spans="23:26" x14ac:dyDescent="0.2">
      <c r="W7815" s="402"/>
      <c r="X7815" s="402"/>
      <c r="Y7815" s="402"/>
      <c r="Z7815" s="402"/>
    </row>
    <row r="7816" spans="23:26" x14ac:dyDescent="0.2">
      <c r="W7816" s="402"/>
      <c r="X7816" s="402"/>
      <c r="Y7816" s="402"/>
      <c r="Z7816" s="402"/>
    </row>
    <row r="7817" spans="23:26" x14ac:dyDescent="0.2">
      <c r="W7817" s="402"/>
      <c r="X7817" s="402"/>
      <c r="Y7817" s="402"/>
      <c r="Z7817" s="402"/>
    </row>
    <row r="7818" spans="23:26" x14ac:dyDescent="0.2">
      <c r="W7818" s="402"/>
      <c r="X7818" s="402"/>
      <c r="Y7818" s="402"/>
      <c r="Z7818" s="402"/>
    </row>
    <row r="7819" spans="23:26" x14ac:dyDescent="0.2">
      <c r="W7819" s="402"/>
      <c r="X7819" s="402"/>
      <c r="Y7819" s="402"/>
      <c r="Z7819" s="402"/>
    </row>
    <row r="7820" spans="23:26" x14ac:dyDescent="0.2">
      <c r="W7820" s="402"/>
      <c r="X7820" s="402"/>
      <c r="Y7820" s="402"/>
      <c r="Z7820" s="402"/>
    </row>
    <row r="7821" spans="23:26" x14ac:dyDescent="0.2">
      <c r="W7821" s="402"/>
      <c r="X7821" s="402"/>
      <c r="Y7821" s="402"/>
      <c r="Z7821" s="402"/>
    </row>
    <row r="7822" spans="23:26" x14ac:dyDescent="0.2">
      <c r="W7822" s="402"/>
      <c r="X7822" s="402"/>
      <c r="Y7822" s="402"/>
      <c r="Z7822" s="402"/>
    </row>
    <row r="7823" spans="23:26" x14ac:dyDescent="0.2">
      <c r="W7823" s="402"/>
      <c r="X7823" s="402"/>
      <c r="Y7823" s="402"/>
      <c r="Z7823" s="402"/>
    </row>
    <row r="7824" spans="23:26" x14ac:dyDescent="0.2">
      <c r="W7824" s="402"/>
      <c r="X7824" s="402"/>
      <c r="Y7824" s="402"/>
      <c r="Z7824" s="402"/>
    </row>
    <row r="7825" spans="23:26" x14ac:dyDescent="0.2">
      <c r="W7825" s="402"/>
      <c r="X7825" s="402"/>
      <c r="Y7825" s="402"/>
      <c r="Z7825" s="402"/>
    </row>
    <row r="7826" spans="23:26" x14ac:dyDescent="0.2">
      <c r="W7826" s="402"/>
      <c r="X7826" s="402"/>
      <c r="Y7826" s="402"/>
      <c r="Z7826" s="402"/>
    </row>
    <row r="7827" spans="23:26" x14ac:dyDescent="0.2">
      <c r="W7827" s="402"/>
      <c r="X7827" s="402"/>
      <c r="Y7827" s="402"/>
      <c r="Z7827" s="402"/>
    </row>
    <row r="7828" spans="23:26" x14ac:dyDescent="0.2">
      <c r="W7828" s="402"/>
      <c r="X7828" s="402"/>
      <c r="Y7828" s="402"/>
      <c r="Z7828" s="402"/>
    </row>
    <row r="7829" spans="23:26" x14ac:dyDescent="0.2">
      <c r="W7829" s="402"/>
      <c r="X7829" s="402"/>
      <c r="Y7829" s="402"/>
      <c r="Z7829" s="402"/>
    </row>
    <row r="7830" spans="23:26" x14ac:dyDescent="0.2">
      <c r="W7830" s="402"/>
      <c r="X7830" s="402"/>
      <c r="Y7830" s="402"/>
      <c r="Z7830" s="402"/>
    </row>
    <row r="7831" spans="23:26" x14ac:dyDescent="0.2">
      <c r="W7831" s="402"/>
      <c r="X7831" s="402"/>
      <c r="Y7831" s="402"/>
      <c r="Z7831" s="402"/>
    </row>
    <row r="7832" spans="23:26" x14ac:dyDescent="0.2">
      <c r="W7832" s="402"/>
      <c r="X7832" s="402"/>
      <c r="Y7832" s="402"/>
      <c r="Z7832" s="402"/>
    </row>
    <row r="7833" spans="23:26" x14ac:dyDescent="0.2">
      <c r="W7833" s="402"/>
      <c r="X7833" s="402"/>
      <c r="Y7833" s="402"/>
      <c r="Z7833" s="402"/>
    </row>
    <row r="7834" spans="23:26" x14ac:dyDescent="0.2">
      <c r="W7834" s="402"/>
      <c r="X7834" s="402"/>
      <c r="Y7834" s="402"/>
      <c r="Z7834" s="402"/>
    </row>
    <row r="7835" spans="23:26" x14ac:dyDescent="0.2">
      <c r="W7835" s="402"/>
      <c r="X7835" s="402"/>
      <c r="Y7835" s="402"/>
      <c r="Z7835" s="402"/>
    </row>
    <row r="7836" spans="23:26" x14ac:dyDescent="0.2">
      <c r="W7836" s="402"/>
      <c r="X7836" s="402"/>
      <c r="Y7836" s="402"/>
      <c r="Z7836" s="402"/>
    </row>
    <row r="7837" spans="23:26" x14ac:dyDescent="0.2">
      <c r="W7837" s="402"/>
      <c r="X7837" s="402"/>
      <c r="Y7837" s="402"/>
      <c r="Z7837" s="402"/>
    </row>
    <row r="7838" spans="23:26" x14ac:dyDescent="0.2">
      <c r="W7838" s="402"/>
      <c r="X7838" s="402"/>
      <c r="Y7838" s="402"/>
      <c r="Z7838" s="402"/>
    </row>
    <row r="7839" spans="23:26" x14ac:dyDescent="0.2">
      <c r="W7839" s="402"/>
      <c r="X7839" s="402"/>
      <c r="Y7839" s="402"/>
      <c r="Z7839" s="402"/>
    </row>
    <row r="7840" spans="23:26" x14ac:dyDescent="0.2">
      <c r="W7840" s="402"/>
      <c r="X7840" s="402"/>
      <c r="Y7840" s="402"/>
      <c r="Z7840" s="402"/>
    </row>
    <row r="7841" spans="23:26" x14ac:dyDescent="0.2">
      <c r="W7841" s="402"/>
      <c r="X7841" s="402"/>
      <c r="Y7841" s="402"/>
      <c r="Z7841" s="402"/>
    </row>
    <row r="7842" spans="23:26" x14ac:dyDescent="0.2">
      <c r="W7842" s="402"/>
      <c r="X7842" s="402"/>
      <c r="Y7842" s="402"/>
      <c r="Z7842" s="402"/>
    </row>
    <row r="7843" spans="23:26" x14ac:dyDescent="0.2">
      <c r="W7843" s="402"/>
      <c r="X7843" s="402"/>
      <c r="Y7843" s="402"/>
      <c r="Z7843" s="402"/>
    </row>
    <row r="7844" spans="23:26" x14ac:dyDescent="0.2">
      <c r="W7844" s="402"/>
      <c r="X7844" s="402"/>
      <c r="Y7844" s="402"/>
      <c r="Z7844" s="402"/>
    </row>
    <row r="7845" spans="23:26" x14ac:dyDescent="0.2">
      <c r="W7845" s="402"/>
      <c r="X7845" s="402"/>
      <c r="Y7845" s="402"/>
      <c r="Z7845" s="402"/>
    </row>
    <row r="7846" spans="23:26" x14ac:dyDescent="0.2">
      <c r="W7846" s="402"/>
      <c r="X7846" s="402"/>
      <c r="Y7846" s="402"/>
      <c r="Z7846" s="402"/>
    </row>
    <row r="7847" spans="23:26" x14ac:dyDescent="0.2">
      <c r="W7847" s="402"/>
      <c r="X7847" s="402"/>
      <c r="Y7847" s="402"/>
      <c r="Z7847" s="402"/>
    </row>
    <row r="7848" spans="23:26" x14ac:dyDescent="0.2">
      <c r="W7848" s="402"/>
      <c r="X7848" s="402"/>
      <c r="Y7848" s="402"/>
      <c r="Z7848" s="402"/>
    </row>
    <row r="7849" spans="23:26" x14ac:dyDescent="0.2">
      <c r="W7849" s="402"/>
      <c r="X7849" s="402"/>
      <c r="Y7849" s="402"/>
      <c r="Z7849" s="402"/>
    </row>
    <row r="7850" spans="23:26" x14ac:dyDescent="0.2">
      <c r="W7850" s="402"/>
      <c r="X7850" s="402"/>
      <c r="Y7850" s="402"/>
      <c r="Z7850" s="402"/>
    </row>
    <row r="7851" spans="23:26" x14ac:dyDescent="0.2">
      <c r="W7851" s="402"/>
      <c r="X7851" s="402"/>
      <c r="Y7851" s="402"/>
      <c r="Z7851" s="402"/>
    </row>
    <row r="7852" spans="23:26" x14ac:dyDescent="0.2">
      <c r="W7852" s="402"/>
      <c r="X7852" s="402"/>
      <c r="Y7852" s="402"/>
      <c r="Z7852" s="402"/>
    </row>
    <row r="7853" spans="23:26" x14ac:dyDescent="0.2">
      <c r="W7853" s="402"/>
      <c r="X7853" s="402"/>
      <c r="Y7853" s="402"/>
      <c r="Z7853" s="402"/>
    </row>
    <row r="7854" spans="23:26" x14ac:dyDescent="0.2">
      <c r="W7854" s="402"/>
      <c r="X7854" s="402"/>
      <c r="Y7854" s="402"/>
      <c r="Z7854" s="402"/>
    </row>
    <row r="7855" spans="23:26" x14ac:dyDescent="0.2">
      <c r="W7855" s="402"/>
      <c r="X7855" s="402"/>
      <c r="Y7855" s="402"/>
      <c r="Z7855" s="402"/>
    </row>
    <row r="7856" spans="23:26" x14ac:dyDescent="0.2">
      <c r="W7856" s="402"/>
      <c r="X7856" s="402"/>
      <c r="Y7856" s="402"/>
      <c r="Z7856" s="402"/>
    </row>
    <row r="7857" spans="23:26" x14ac:dyDescent="0.2">
      <c r="W7857" s="402"/>
      <c r="X7857" s="402"/>
      <c r="Y7857" s="402"/>
      <c r="Z7857" s="402"/>
    </row>
    <row r="7858" spans="23:26" x14ac:dyDescent="0.2">
      <c r="W7858" s="402"/>
      <c r="X7858" s="402"/>
      <c r="Y7858" s="402"/>
      <c r="Z7858" s="402"/>
    </row>
    <row r="7859" spans="23:26" x14ac:dyDescent="0.2">
      <c r="W7859" s="402"/>
      <c r="X7859" s="402"/>
      <c r="Y7859" s="402"/>
      <c r="Z7859" s="402"/>
    </row>
    <row r="7860" spans="23:26" x14ac:dyDescent="0.2">
      <c r="W7860" s="402"/>
      <c r="X7860" s="402"/>
      <c r="Y7860" s="402"/>
      <c r="Z7860" s="402"/>
    </row>
    <row r="7861" spans="23:26" x14ac:dyDescent="0.2">
      <c r="W7861" s="402"/>
      <c r="X7861" s="402"/>
      <c r="Y7861" s="402"/>
      <c r="Z7861" s="402"/>
    </row>
    <row r="7862" spans="23:26" x14ac:dyDescent="0.2">
      <c r="W7862" s="402"/>
      <c r="X7862" s="402"/>
      <c r="Y7862" s="402"/>
      <c r="Z7862" s="402"/>
    </row>
    <row r="7863" spans="23:26" x14ac:dyDescent="0.2">
      <c r="W7863" s="402"/>
      <c r="X7863" s="402"/>
      <c r="Y7863" s="402"/>
      <c r="Z7863" s="402"/>
    </row>
    <row r="7864" spans="23:26" x14ac:dyDescent="0.2">
      <c r="W7864" s="402"/>
      <c r="X7864" s="402"/>
      <c r="Y7864" s="402"/>
      <c r="Z7864" s="402"/>
    </row>
    <row r="7865" spans="23:26" x14ac:dyDescent="0.2">
      <c r="W7865" s="402"/>
      <c r="X7865" s="402"/>
      <c r="Y7865" s="402"/>
      <c r="Z7865" s="402"/>
    </row>
    <row r="7866" spans="23:26" x14ac:dyDescent="0.2">
      <c r="W7866" s="402"/>
      <c r="X7866" s="402"/>
      <c r="Y7866" s="402"/>
      <c r="Z7866" s="402"/>
    </row>
    <row r="7867" spans="23:26" x14ac:dyDescent="0.2">
      <c r="W7867" s="402"/>
      <c r="X7867" s="402"/>
      <c r="Y7867" s="402"/>
      <c r="Z7867" s="402"/>
    </row>
    <row r="7868" spans="23:26" x14ac:dyDescent="0.2">
      <c r="W7868" s="402"/>
      <c r="X7868" s="402"/>
      <c r="Y7868" s="402"/>
      <c r="Z7868" s="402"/>
    </row>
    <row r="7869" spans="23:26" x14ac:dyDescent="0.2">
      <c r="W7869" s="402"/>
      <c r="X7869" s="402"/>
      <c r="Y7869" s="402"/>
      <c r="Z7869" s="402"/>
    </row>
    <row r="7870" spans="23:26" x14ac:dyDescent="0.2">
      <c r="W7870" s="402"/>
      <c r="X7870" s="402"/>
      <c r="Y7870" s="402"/>
      <c r="Z7870" s="402"/>
    </row>
    <row r="7871" spans="23:26" x14ac:dyDescent="0.2">
      <c r="W7871" s="402"/>
      <c r="X7871" s="402"/>
      <c r="Y7871" s="402"/>
      <c r="Z7871" s="402"/>
    </row>
    <row r="7872" spans="23:26" x14ac:dyDescent="0.2">
      <c r="W7872" s="402"/>
      <c r="X7872" s="402"/>
      <c r="Y7872" s="402"/>
      <c r="Z7872" s="402"/>
    </row>
    <row r="7873" spans="23:26" x14ac:dyDescent="0.2">
      <c r="W7873" s="402"/>
      <c r="X7873" s="402"/>
      <c r="Y7873" s="402"/>
      <c r="Z7873" s="402"/>
    </row>
    <row r="7874" spans="23:26" x14ac:dyDescent="0.2">
      <c r="W7874" s="402"/>
      <c r="X7874" s="402"/>
      <c r="Y7874" s="402"/>
      <c r="Z7874" s="402"/>
    </row>
    <row r="7875" spans="23:26" x14ac:dyDescent="0.2">
      <c r="W7875" s="402"/>
      <c r="X7875" s="402"/>
      <c r="Y7875" s="402"/>
      <c r="Z7875" s="402"/>
    </row>
    <row r="7876" spans="23:26" x14ac:dyDescent="0.2">
      <c r="W7876" s="402"/>
      <c r="X7876" s="402"/>
      <c r="Y7876" s="402"/>
      <c r="Z7876" s="402"/>
    </row>
    <row r="7877" spans="23:26" x14ac:dyDescent="0.2">
      <c r="W7877" s="402"/>
      <c r="X7877" s="402"/>
      <c r="Y7877" s="402"/>
      <c r="Z7877" s="402"/>
    </row>
    <row r="7878" spans="23:26" x14ac:dyDescent="0.2">
      <c r="W7878" s="402"/>
      <c r="X7878" s="402"/>
      <c r="Y7878" s="402"/>
      <c r="Z7878" s="402"/>
    </row>
    <row r="7879" spans="23:26" x14ac:dyDescent="0.2">
      <c r="W7879" s="402"/>
      <c r="X7879" s="402"/>
      <c r="Y7879" s="402"/>
      <c r="Z7879" s="402"/>
    </row>
    <row r="7880" spans="23:26" x14ac:dyDescent="0.2">
      <c r="W7880" s="402"/>
      <c r="X7880" s="402"/>
      <c r="Y7880" s="402"/>
      <c r="Z7880" s="402"/>
    </row>
    <row r="7881" spans="23:26" x14ac:dyDescent="0.2">
      <c r="W7881" s="402"/>
      <c r="X7881" s="402"/>
      <c r="Y7881" s="402"/>
      <c r="Z7881" s="402"/>
    </row>
    <row r="7882" spans="23:26" x14ac:dyDescent="0.2">
      <c r="W7882" s="402"/>
      <c r="X7882" s="402"/>
      <c r="Y7882" s="402"/>
      <c r="Z7882" s="402"/>
    </row>
    <row r="7883" spans="23:26" x14ac:dyDescent="0.2">
      <c r="W7883" s="402"/>
      <c r="X7883" s="402"/>
      <c r="Y7883" s="402"/>
      <c r="Z7883" s="402"/>
    </row>
    <row r="7884" spans="23:26" x14ac:dyDescent="0.2">
      <c r="W7884" s="402"/>
      <c r="X7884" s="402"/>
      <c r="Y7884" s="402"/>
      <c r="Z7884" s="402"/>
    </row>
    <row r="7885" spans="23:26" x14ac:dyDescent="0.2">
      <c r="W7885" s="402"/>
      <c r="X7885" s="402"/>
      <c r="Y7885" s="402"/>
      <c r="Z7885" s="402"/>
    </row>
    <row r="7886" spans="23:26" x14ac:dyDescent="0.2">
      <c r="W7886" s="402"/>
      <c r="X7886" s="402"/>
      <c r="Y7886" s="402"/>
      <c r="Z7886" s="402"/>
    </row>
    <row r="7887" spans="23:26" x14ac:dyDescent="0.2">
      <c r="W7887" s="402"/>
      <c r="X7887" s="402"/>
      <c r="Y7887" s="402"/>
      <c r="Z7887" s="402"/>
    </row>
    <row r="7888" spans="23:26" x14ac:dyDescent="0.2">
      <c r="W7888" s="402"/>
      <c r="X7888" s="402"/>
      <c r="Y7888" s="402"/>
      <c r="Z7888" s="402"/>
    </row>
    <row r="7889" spans="23:26" x14ac:dyDescent="0.2">
      <c r="W7889" s="402"/>
      <c r="X7889" s="402"/>
      <c r="Y7889" s="402"/>
      <c r="Z7889" s="402"/>
    </row>
    <row r="7890" spans="23:26" x14ac:dyDescent="0.2">
      <c r="W7890" s="402"/>
      <c r="X7890" s="402"/>
      <c r="Y7890" s="402"/>
      <c r="Z7890" s="402"/>
    </row>
    <row r="7891" spans="23:26" x14ac:dyDescent="0.2">
      <c r="W7891" s="402"/>
      <c r="X7891" s="402"/>
      <c r="Y7891" s="402"/>
      <c r="Z7891" s="402"/>
    </row>
    <row r="7892" spans="23:26" x14ac:dyDescent="0.2">
      <c r="W7892" s="402"/>
      <c r="X7892" s="402"/>
      <c r="Y7892" s="402"/>
      <c r="Z7892" s="402"/>
    </row>
    <row r="7893" spans="23:26" x14ac:dyDescent="0.2">
      <c r="W7893" s="402"/>
      <c r="X7893" s="402"/>
      <c r="Y7893" s="402"/>
      <c r="Z7893" s="402"/>
    </row>
    <row r="7894" spans="23:26" x14ac:dyDescent="0.2">
      <c r="W7894" s="402"/>
      <c r="X7894" s="402"/>
      <c r="Y7894" s="402"/>
      <c r="Z7894" s="402"/>
    </row>
    <row r="7895" spans="23:26" x14ac:dyDescent="0.2">
      <c r="W7895" s="402"/>
      <c r="X7895" s="402"/>
      <c r="Y7895" s="402"/>
      <c r="Z7895" s="402"/>
    </row>
    <row r="7896" spans="23:26" x14ac:dyDescent="0.2">
      <c r="W7896" s="402"/>
      <c r="X7896" s="402"/>
      <c r="Y7896" s="402"/>
      <c r="Z7896" s="402"/>
    </row>
    <row r="7897" spans="23:26" x14ac:dyDescent="0.2">
      <c r="W7897" s="402"/>
      <c r="X7897" s="402"/>
      <c r="Y7897" s="402"/>
      <c r="Z7897" s="402"/>
    </row>
    <row r="7898" spans="23:26" x14ac:dyDescent="0.2">
      <c r="W7898" s="402"/>
      <c r="X7898" s="402"/>
      <c r="Y7898" s="402"/>
      <c r="Z7898" s="402"/>
    </row>
    <row r="7899" spans="23:26" x14ac:dyDescent="0.2">
      <c r="W7899" s="402"/>
      <c r="X7899" s="402"/>
      <c r="Y7899" s="402"/>
      <c r="Z7899" s="402"/>
    </row>
    <row r="7900" spans="23:26" x14ac:dyDescent="0.2">
      <c r="W7900" s="402"/>
      <c r="X7900" s="402"/>
      <c r="Y7900" s="402"/>
      <c r="Z7900" s="402"/>
    </row>
    <row r="7901" spans="23:26" x14ac:dyDescent="0.2">
      <c r="W7901" s="402"/>
      <c r="X7901" s="402"/>
      <c r="Y7901" s="402"/>
      <c r="Z7901" s="402"/>
    </row>
    <row r="7902" spans="23:26" x14ac:dyDescent="0.2">
      <c r="W7902" s="402"/>
      <c r="X7902" s="402"/>
      <c r="Y7902" s="402"/>
      <c r="Z7902" s="402"/>
    </row>
    <row r="7903" spans="23:26" x14ac:dyDescent="0.2">
      <c r="W7903" s="402"/>
      <c r="X7903" s="402"/>
      <c r="Y7903" s="402"/>
      <c r="Z7903" s="402"/>
    </row>
    <row r="7904" spans="23:26" x14ac:dyDescent="0.2">
      <c r="W7904" s="402"/>
      <c r="X7904" s="402"/>
      <c r="Y7904" s="402"/>
      <c r="Z7904" s="402"/>
    </row>
    <row r="7905" spans="23:26" x14ac:dyDescent="0.2">
      <c r="W7905" s="402"/>
      <c r="X7905" s="402"/>
      <c r="Y7905" s="402"/>
      <c r="Z7905" s="402"/>
    </row>
    <row r="7906" spans="23:26" x14ac:dyDescent="0.2">
      <c r="W7906" s="402"/>
      <c r="X7906" s="402"/>
      <c r="Y7906" s="402"/>
      <c r="Z7906" s="402"/>
    </row>
    <row r="7907" spans="23:26" x14ac:dyDescent="0.2">
      <c r="W7907" s="402"/>
      <c r="X7907" s="402"/>
      <c r="Y7907" s="402"/>
      <c r="Z7907" s="402"/>
    </row>
    <row r="7908" spans="23:26" x14ac:dyDescent="0.2">
      <c r="W7908" s="402"/>
      <c r="X7908" s="402"/>
      <c r="Y7908" s="402"/>
      <c r="Z7908" s="402"/>
    </row>
    <row r="7909" spans="23:26" x14ac:dyDescent="0.2">
      <c r="W7909" s="402"/>
      <c r="X7909" s="402"/>
      <c r="Y7909" s="402"/>
      <c r="Z7909" s="402"/>
    </row>
    <row r="7910" spans="23:26" x14ac:dyDescent="0.2">
      <c r="W7910" s="402"/>
      <c r="X7910" s="402"/>
      <c r="Y7910" s="402"/>
      <c r="Z7910" s="402"/>
    </row>
    <row r="7911" spans="23:26" x14ac:dyDescent="0.2">
      <c r="W7911" s="402"/>
      <c r="X7911" s="402"/>
      <c r="Y7911" s="402"/>
      <c r="Z7911" s="402"/>
    </row>
    <row r="7912" spans="23:26" x14ac:dyDescent="0.2">
      <c r="W7912" s="402"/>
      <c r="X7912" s="402"/>
      <c r="Y7912" s="402"/>
      <c r="Z7912" s="402"/>
    </row>
    <row r="7913" spans="23:26" x14ac:dyDescent="0.2">
      <c r="W7913" s="402"/>
      <c r="X7913" s="402"/>
      <c r="Y7913" s="402"/>
      <c r="Z7913" s="402"/>
    </row>
    <row r="7914" spans="23:26" x14ac:dyDescent="0.2">
      <c r="W7914" s="402"/>
      <c r="X7914" s="402"/>
      <c r="Y7914" s="402"/>
      <c r="Z7914" s="402"/>
    </row>
    <row r="7915" spans="23:26" x14ac:dyDescent="0.2">
      <c r="W7915" s="402"/>
      <c r="X7915" s="402"/>
      <c r="Y7915" s="402"/>
      <c r="Z7915" s="402"/>
    </row>
    <row r="7916" spans="23:26" x14ac:dyDescent="0.2">
      <c r="W7916" s="402"/>
      <c r="X7916" s="402"/>
      <c r="Y7916" s="402"/>
      <c r="Z7916" s="402"/>
    </row>
    <row r="7917" spans="23:26" x14ac:dyDescent="0.2">
      <c r="W7917" s="402"/>
      <c r="X7917" s="402"/>
      <c r="Y7917" s="402"/>
      <c r="Z7917" s="402"/>
    </row>
    <row r="7918" spans="23:26" x14ac:dyDescent="0.2">
      <c r="W7918" s="402"/>
      <c r="X7918" s="402"/>
      <c r="Y7918" s="402"/>
      <c r="Z7918" s="402"/>
    </row>
    <row r="7919" spans="23:26" x14ac:dyDescent="0.2">
      <c r="W7919" s="402"/>
      <c r="X7919" s="402"/>
      <c r="Y7919" s="402"/>
      <c r="Z7919" s="402"/>
    </row>
    <row r="7920" spans="23:26" x14ac:dyDescent="0.2">
      <c r="W7920" s="402"/>
      <c r="X7920" s="402"/>
      <c r="Y7920" s="402"/>
      <c r="Z7920" s="402"/>
    </row>
    <row r="7921" spans="23:26" x14ac:dyDescent="0.2">
      <c r="W7921" s="402"/>
      <c r="X7921" s="402"/>
      <c r="Y7921" s="402"/>
      <c r="Z7921" s="402"/>
    </row>
    <row r="7922" spans="23:26" x14ac:dyDescent="0.2">
      <c r="W7922" s="402"/>
      <c r="X7922" s="402"/>
      <c r="Y7922" s="402"/>
      <c r="Z7922" s="402"/>
    </row>
    <row r="7923" spans="23:26" x14ac:dyDescent="0.2">
      <c r="W7923" s="402"/>
      <c r="X7923" s="402"/>
      <c r="Y7923" s="402"/>
      <c r="Z7923" s="402"/>
    </row>
    <row r="7924" spans="23:26" x14ac:dyDescent="0.2">
      <c r="W7924" s="402"/>
      <c r="X7924" s="402"/>
      <c r="Y7924" s="402"/>
      <c r="Z7924" s="402"/>
    </row>
    <row r="7925" spans="23:26" x14ac:dyDescent="0.2">
      <c r="W7925" s="402"/>
      <c r="X7925" s="402"/>
      <c r="Y7925" s="402"/>
      <c r="Z7925" s="402"/>
    </row>
    <row r="7926" spans="23:26" x14ac:dyDescent="0.2">
      <c r="W7926" s="402"/>
      <c r="X7926" s="402"/>
      <c r="Y7926" s="402"/>
      <c r="Z7926" s="402"/>
    </row>
    <row r="7927" spans="23:26" x14ac:dyDescent="0.2">
      <c r="W7927" s="402"/>
      <c r="X7927" s="402"/>
      <c r="Y7927" s="402"/>
      <c r="Z7927" s="402"/>
    </row>
    <row r="7928" spans="23:26" x14ac:dyDescent="0.2">
      <c r="W7928" s="402"/>
      <c r="X7928" s="402"/>
      <c r="Y7928" s="402"/>
      <c r="Z7928" s="402"/>
    </row>
    <row r="7929" spans="23:26" x14ac:dyDescent="0.2">
      <c r="W7929" s="402"/>
      <c r="X7929" s="402"/>
      <c r="Y7929" s="402"/>
      <c r="Z7929" s="402"/>
    </row>
    <row r="7930" spans="23:26" x14ac:dyDescent="0.2">
      <c r="W7930" s="402"/>
      <c r="X7930" s="402"/>
      <c r="Y7930" s="402"/>
      <c r="Z7930" s="402"/>
    </row>
    <row r="7931" spans="23:26" x14ac:dyDescent="0.2">
      <c r="W7931" s="402"/>
      <c r="X7931" s="402"/>
      <c r="Y7931" s="402"/>
      <c r="Z7931" s="402"/>
    </row>
    <row r="7932" spans="23:26" x14ac:dyDescent="0.2">
      <c r="W7932" s="402"/>
      <c r="X7932" s="402"/>
      <c r="Y7932" s="402"/>
      <c r="Z7932" s="402"/>
    </row>
    <row r="7933" spans="23:26" x14ac:dyDescent="0.2">
      <c r="W7933" s="402"/>
      <c r="X7933" s="402"/>
      <c r="Y7933" s="402"/>
      <c r="Z7933" s="402"/>
    </row>
    <row r="7934" spans="23:26" x14ac:dyDescent="0.2">
      <c r="W7934" s="402"/>
      <c r="X7934" s="402"/>
      <c r="Y7934" s="402"/>
      <c r="Z7934" s="402"/>
    </row>
    <row r="7935" spans="23:26" x14ac:dyDescent="0.2">
      <c r="W7935" s="402"/>
      <c r="X7935" s="402"/>
      <c r="Y7935" s="402"/>
      <c r="Z7935" s="402"/>
    </row>
    <row r="7936" spans="23:26" x14ac:dyDescent="0.2">
      <c r="W7936" s="402"/>
      <c r="X7936" s="402"/>
      <c r="Y7936" s="402"/>
      <c r="Z7936" s="402"/>
    </row>
    <row r="7937" spans="23:26" x14ac:dyDescent="0.2">
      <c r="W7937" s="402"/>
      <c r="X7937" s="402"/>
      <c r="Y7937" s="402"/>
      <c r="Z7937" s="402"/>
    </row>
    <row r="7938" spans="23:26" x14ac:dyDescent="0.2">
      <c r="W7938" s="402"/>
      <c r="X7938" s="402"/>
      <c r="Y7938" s="402"/>
      <c r="Z7938" s="402"/>
    </row>
    <row r="7939" spans="23:26" x14ac:dyDescent="0.2">
      <c r="W7939" s="402"/>
      <c r="X7939" s="402"/>
      <c r="Y7939" s="402"/>
      <c r="Z7939" s="402"/>
    </row>
    <row r="7940" spans="23:26" x14ac:dyDescent="0.2">
      <c r="W7940" s="402"/>
      <c r="X7940" s="402"/>
      <c r="Y7940" s="402"/>
      <c r="Z7940" s="402"/>
    </row>
    <row r="7941" spans="23:26" x14ac:dyDescent="0.2">
      <c r="W7941" s="402"/>
      <c r="X7941" s="402"/>
      <c r="Y7941" s="402"/>
      <c r="Z7941" s="402"/>
    </row>
    <row r="7942" spans="23:26" x14ac:dyDescent="0.2">
      <c r="W7942" s="402"/>
      <c r="X7942" s="402"/>
      <c r="Y7942" s="402"/>
      <c r="Z7942" s="402"/>
    </row>
    <row r="7943" spans="23:26" x14ac:dyDescent="0.2">
      <c r="W7943" s="402"/>
      <c r="X7943" s="402"/>
      <c r="Y7943" s="402"/>
      <c r="Z7943" s="402"/>
    </row>
    <row r="7944" spans="23:26" x14ac:dyDescent="0.2">
      <c r="W7944" s="402"/>
      <c r="X7944" s="402"/>
      <c r="Y7944" s="402"/>
      <c r="Z7944" s="402"/>
    </row>
    <row r="7945" spans="23:26" x14ac:dyDescent="0.2">
      <c r="W7945" s="402"/>
      <c r="X7945" s="402"/>
      <c r="Y7945" s="402"/>
      <c r="Z7945" s="402"/>
    </row>
    <row r="7946" spans="23:26" x14ac:dyDescent="0.2">
      <c r="W7946" s="402"/>
      <c r="X7946" s="402"/>
      <c r="Y7946" s="402"/>
      <c r="Z7946" s="402"/>
    </row>
    <row r="7947" spans="23:26" x14ac:dyDescent="0.2">
      <c r="W7947" s="402"/>
      <c r="X7947" s="402"/>
      <c r="Y7947" s="402"/>
      <c r="Z7947" s="402"/>
    </row>
    <row r="7948" spans="23:26" x14ac:dyDescent="0.2">
      <c r="W7948" s="402"/>
      <c r="X7948" s="402"/>
      <c r="Y7948" s="402"/>
      <c r="Z7948" s="402"/>
    </row>
    <row r="7949" spans="23:26" x14ac:dyDescent="0.2">
      <c r="W7949" s="402"/>
      <c r="X7949" s="402"/>
      <c r="Y7949" s="402"/>
      <c r="Z7949" s="402"/>
    </row>
    <row r="7950" spans="23:26" x14ac:dyDescent="0.2">
      <c r="W7950" s="402"/>
      <c r="X7950" s="402"/>
      <c r="Y7950" s="402"/>
      <c r="Z7950" s="402"/>
    </row>
    <row r="7951" spans="23:26" x14ac:dyDescent="0.2">
      <c r="W7951" s="402"/>
      <c r="X7951" s="402"/>
      <c r="Y7951" s="402"/>
      <c r="Z7951" s="402"/>
    </row>
    <row r="7952" spans="23:26" x14ac:dyDescent="0.2">
      <c r="W7952" s="402"/>
      <c r="X7952" s="402"/>
      <c r="Y7952" s="402"/>
      <c r="Z7952" s="402"/>
    </row>
    <row r="7953" spans="23:26" x14ac:dyDescent="0.2">
      <c r="W7953" s="402"/>
      <c r="X7953" s="402"/>
      <c r="Y7953" s="402"/>
      <c r="Z7953" s="402"/>
    </row>
    <row r="7954" spans="23:26" x14ac:dyDescent="0.2">
      <c r="W7954" s="402"/>
      <c r="X7954" s="402"/>
      <c r="Y7954" s="402"/>
      <c r="Z7954" s="402"/>
    </row>
    <row r="7955" spans="23:26" x14ac:dyDescent="0.2">
      <c r="W7955" s="402"/>
      <c r="X7955" s="402"/>
      <c r="Y7955" s="402"/>
      <c r="Z7955" s="402"/>
    </row>
    <row r="7956" spans="23:26" x14ac:dyDescent="0.2">
      <c r="W7956" s="402"/>
      <c r="X7956" s="402"/>
      <c r="Y7956" s="402"/>
      <c r="Z7956" s="402"/>
    </row>
    <row r="7957" spans="23:26" x14ac:dyDescent="0.2">
      <c r="W7957" s="402"/>
      <c r="X7957" s="402"/>
      <c r="Y7957" s="402"/>
      <c r="Z7957" s="402"/>
    </row>
    <row r="7958" spans="23:26" x14ac:dyDescent="0.2">
      <c r="W7958" s="402"/>
      <c r="X7958" s="402"/>
      <c r="Y7958" s="402"/>
      <c r="Z7958" s="402"/>
    </row>
    <row r="7959" spans="23:26" x14ac:dyDescent="0.2">
      <c r="W7959" s="402"/>
      <c r="X7959" s="402"/>
      <c r="Y7959" s="402"/>
      <c r="Z7959" s="402"/>
    </row>
    <row r="7960" spans="23:26" x14ac:dyDescent="0.2">
      <c r="W7960" s="402"/>
      <c r="X7960" s="402"/>
      <c r="Y7960" s="402"/>
      <c r="Z7960" s="402"/>
    </row>
    <row r="7961" spans="23:26" x14ac:dyDescent="0.2">
      <c r="W7961" s="402"/>
      <c r="X7961" s="402"/>
      <c r="Y7961" s="402"/>
      <c r="Z7961" s="402"/>
    </row>
    <row r="7962" spans="23:26" x14ac:dyDescent="0.2">
      <c r="W7962" s="402"/>
      <c r="X7962" s="402"/>
      <c r="Y7962" s="402"/>
      <c r="Z7962" s="402"/>
    </row>
    <row r="7963" spans="23:26" x14ac:dyDescent="0.2">
      <c r="W7963" s="402"/>
      <c r="X7963" s="402"/>
      <c r="Y7963" s="402"/>
      <c r="Z7963" s="402"/>
    </row>
    <row r="7964" spans="23:26" x14ac:dyDescent="0.2">
      <c r="W7964" s="402"/>
      <c r="X7964" s="402"/>
      <c r="Y7964" s="402"/>
      <c r="Z7964" s="402"/>
    </row>
    <row r="7965" spans="23:26" x14ac:dyDescent="0.2">
      <c r="W7965" s="402"/>
      <c r="X7965" s="402"/>
      <c r="Y7965" s="402"/>
      <c r="Z7965" s="402"/>
    </row>
    <row r="7966" spans="23:26" x14ac:dyDescent="0.2">
      <c r="W7966" s="402"/>
      <c r="X7966" s="402"/>
      <c r="Y7966" s="402"/>
      <c r="Z7966" s="402"/>
    </row>
    <row r="7967" spans="23:26" x14ac:dyDescent="0.2">
      <c r="W7967" s="402"/>
      <c r="X7967" s="402"/>
      <c r="Y7967" s="402"/>
      <c r="Z7967" s="402"/>
    </row>
    <row r="7968" spans="23:26" x14ac:dyDescent="0.2">
      <c r="W7968" s="402"/>
      <c r="X7968" s="402"/>
      <c r="Y7968" s="402"/>
      <c r="Z7968" s="402"/>
    </row>
    <row r="7969" spans="23:26" x14ac:dyDescent="0.2">
      <c r="W7969" s="402"/>
      <c r="X7969" s="402"/>
      <c r="Y7969" s="402"/>
      <c r="Z7969" s="402"/>
    </row>
    <row r="7970" spans="23:26" x14ac:dyDescent="0.2">
      <c r="W7970" s="402"/>
      <c r="X7970" s="402"/>
      <c r="Y7970" s="402"/>
      <c r="Z7970" s="402"/>
    </row>
    <row r="7971" spans="23:26" x14ac:dyDescent="0.2">
      <c r="W7971" s="402"/>
      <c r="X7971" s="402"/>
      <c r="Y7971" s="402"/>
      <c r="Z7971" s="402"/>
    </row>
    <row r="7972" spans="23:26" x14ac:dyDescent="0.2">
      <c r="W7972" s="402"/>
      <c r="X7972" s="402"/>
      <c r="Y7972" s="402"/>
      <c r="Z7972" s="402"/>
    </row>
    <row r="7973" spans="23:26" x14ac:dyDescent="0.2">
      <c r="W7973" s="402"/>
      <c r="X7973" s="402"/>
      <c r="Y7973" s="402"/>
      <c r="Z7973" s="402"/>
    </row>
    <row r="7974" spans="23:26" x14ac:dyDescent="0.2">
      <c r="W7974" s="402"/>
      <c r="X7974" s="402"/>
      <c r="Y7974" s="402"/>
      <c r="Z7974" s="402"/>
    </row>
    <row r="7975" spans="23:26" x14ac:dyDescent="0.2">
      <c r="W7975" s="402"/>
      <c r="X7975" s="402"/>
      <c r="Y7975" s="402"/>
      <c r="Z7975" s="402"/>
    </row>
    <row r="7976" spans="23:26" x14ac:dyDescent="0.2">
      <c r="W7976" s="402"/>
      <c r="X7976" s="402"/>
      <c r="Y7976" s="402"/>
      <c r="Z7976" s="402"/>
    </row>
    <row r="7977" spans="23:26" x14ac:dyDescent="0.2">
      <c r="W7977" s="402"/>
      <c r="X7977" s="402"/>
      <c r="Y7977" s="402"/>
      <c r="Z7977" s="402"/>
    </row>
    <row r="7978" spans="23:26" x14ac:dyDescent="0.2">
      <c r="W7978" s="402"/>
      <c r="X7978" s="402"/>
      <c r="Y7978" s="402"/>
      <c r="Z7978" s="402"/>
    </row>
    <row r="7979" spans="23:26" x14ac:dyDescent="0.2">
      <c r="W7979" s="402"/>
      <c r="X7979" s="402"/>
      <c r="Y7979" s="402"/>
      <c r="Z7979" s="402"/>
    </row>
    <row r="7980" spans="23:26" x14ac:dyDescent="0.2">
      <c r="W7980" s="402"/>
      <c r="X7980" s="402"/>
      <c r="Y7980" s="402"/>
      <c r="Z7980" s="402"/>
    </row>
    <row r="7981" spans="23:26" x14ac:dyDescent="0.2">
      <c r="W7981" s="402"/>
      <c r="X7981" s="402"/>
      <c r="Y7981" s="402"/>
      <c r="Z7981" s="402"/>
    </row>
    <row r="7982" spans="23:26" x14ac:dyDescent="0.2">
      <c r="W7982" s="402"/>
      <c r="X7982" s="402"/>
      <c r="Y7982" s="402"/>
      <c r="Z7982" s="402"/>
    </row>
    <row r="7983" spans="23:26" x14ac:dyDescent="0.2">
      <c r="W7983" s="402"/>
      <c r="X7983" s="402"/>
      <c r="Y7983" s="402"/>
      <c r="Z7983" s="402"/>
    </row>
    <row r="7984" spans="23:26" x14ac:dyDescent="0.2">
      <c r="W7984" s="402"/>
      <c r="X7984" s="402"/>
      <c r="Y7984" s="402"/>
      <c r="Z7984" s="402"/>
    </row>
    <row r="7985" spans="23:26" x14ac:dyDescent="0.2">
      <c r="W7985" s="402"/>
      <c r="X7985" s="402"/>
      <c r="Y7985" s="402"/>
      <c r="Z7985" s="402"/>
    </row>
    <row r="7986" spans="23:26" x14ac:dyDescent="0.2">
      <c r="W7986" s="402"/>
      <c r="X7986" s="402"/>
      <c r="Y7986" s="402"/>
      <c r="Z7986" s="402"/>
    </row>
    <row r="7987" spans="23:26" x14ac:dyDescent="0.2">
      <c r="W7987" s="402"/>
      <c r="X7987" s="402"/>
      <c r="Y7987" s="402"/>
      <c r="Z7987" s="402"/>
    </row>
    <row r="7988" spans="23:26" x14ac:dyDescent="0.2">
      <c r="W7988" s="402"/>
      <c r="X7988" s="402"/>
      <c r="Y7988" s="402"/>
      <c r="Z7988" s="402"/>
    </row>
    <row r="7989" spans="23:26" x14ac:dyDescent="0.2">
      <c r="W7989" s="402"/>
      <c r="X7989" s="402"/>
      <c r="Y7989" s="402"/>
      <c r="Z7989" s="402"/>
    </row>
    <row r="7990" spans="23:26" x14ac:dyDescent="0.2">
      <c r="W7990" s="402"/>
      <c r="X7990" s="402"/>
      <c r="Y7990" s="402"/>
      <c r="Z7990" s="402"/>
    </row>
    <row r="7991" spans="23:26" x14ac:dyDescent="0.2">
      <c r="W7991" s="402"/>
      <c r="X7991" s="402"/>
      <c r="Y7991" s="402"/>
      <c r="Z7991" s="402"/>
    </row>
    <row r="7992" spans="23:26" x14ac:dyDescent="0.2">
      <c r="W7992" s="402"/>
      <c r="X7992" s="402"/>
      <c r="Y7992" s="402"/>
      <c r="Z7992" s="402"/>
    </row>
    <row r="7993" spans="23:26" x14ac:dyDescent="0.2">
      <c r="W7993" s="402"/>
      <c r="X7993" s="402"/>
      <c r="Y7993" s="402"/>
      <c r="Z7993" s="402"/>
    </row>
    <row r="7994" spans="23:26" x14ac:dyDescent="0.2">
      <c r="W7994" s="402"/>
      <c r="X7994" s="402"/>
      <c r="Y7994" s="402"/>
      <c r="Z7994" s="402"/>
    </row>
    <row r="7995" spans="23:26" x14ac:dyDescent="0.2">
      <c r="W7995" s="402"/>
      <c r="X7995" s="402"/>
      <c r="Y7995" s="402"/>
      <c r="Z7995" s="402"/>
    </row>
    <row r="7996" spans="23:26" x14ac:dyDescent="0.2">
      <c r="W7996" s="402"/>
      <c r="X7996" s="402"/>
      <c r="Y7996" s="402"/>
      <c r="Z7996" s="402"/>
    </row>
    <row r="7997" spans="23:26" x14ac:dyDescent="0.2">
      <c r="W7997" s="402"/>
      <c r="X7997" s="402"/>
      <c r="Y7997" s="402"/>
      <c r="Z7997" s="402"/>
    </row>
    <row r="7998" spans="23:26" x14ac:dyDescent="0.2">
      <c r="W7998" s="402"/>
      <c r="X7998" s="402"/>
      <c r="Y7998" s="402"/>
      <c r="Z7998" s="402"/>
    </row>
    <row r="7999" spans="23:26" x14ac:dyDescent="0.2">
      <c r="W7999" s="402"/>
      <c r="X7999" s="402"/>
      <c r="Y7999" s="402"/>
      <c r="Z7999" s="402"/>
    </row>
    <row r="8000" spans="23:26" x14ac:dyDescent="0.2">
      <c r="W8000" s="402"/>
      <c r="X8000" s="402"/>
      <c r="Y8000" s="402"/>
      <c r="Z8000" s="402"/>
    </row>
    <row r="8001" spans="23:26" x14ac:dyDescent="0.2">
      <c r="W8001" s="402"/>
      <c r="X8001" s="402"/>
      <c r="Y8001" s="402"/>
      <c r="Z8001" s="402"/>
    </row>
    <row r="8002" spans="23:26" x14ac:dyDescent="0.2">
      <c r="W8002" s="402"/>
      <c r="X8002" s="402"/>
      <c r="Y8002" s="402"/>
      <c r="Z8002" s="402"/>
    </row>
    <row r="8003" spans="23:26" x14ac:dyDescent="0.2">
      <c r="W8003" s="402"/>
      <c r="X8003" s="402"/>
      <c r="Y8003" s="402"/>
      <c r="Z8003" s="402"/>
    </row>
    <row r="8004" spans="23:26" x14ac:dyDescent="0.2">
      <c r="W8004" s="402"/>
      <c r="X8004" s="402"/>
      <c r="Y8004" s="402"/>
      <c r="Z8004" s="402"/>
    </row>
    <row r="8005" spans="23:26" x14ac:dyDescent="0.2">
      <c r="W8005" s="402"/>
      <c r="X8005" s="402"/>
      <c r="Y8005" s="402"/>
      <c r="Z8005" s="402"/>
    </row>
    <row r="8006" spans="23:26" x14ac:dyDescent="0.2">
      <c r="W8006" s="402"/>
      <c r="X8006" s="402"/>
      <c r="Y8006" s="402"/>
      <c r="Z8006" s="402"/>
    </row>
    <row r="8007" spans="23:26" x14ac:dyDescent="0.2">
      <c r="W8007" s="402"/>
      <c r="X8007" s="402"/>
      <c r="Y8007" s="402"/>
      <c r="Z8007" s="402"/>
    </row>
    <row r="8008" spans="23:26" x14ac:dyDescent="0.2">
      <c r="W8008" s="402"/>
      <c r="X8008" s="402"/>
      <c r="Y8008" s="402"/>
      <c r="Z8008" s="402"/>
    </row>
    <row r="8009" spans="23:26" x14ac:dyDescent="0.2">
      <c r="W8009" s="402"/>
      <c r="X8009" s="402"/>
      <c r="Y8009" s="402"/>
      <c r="Z8009" s="402"/>
    </row>
    <row r="8010" spans="23:26" x14ac:dyDescent="0.2">
      <c r="W8010" s="402"/>
      <c r="X8010" s="402"/>
      <c r="Y8010" s="402"/>
      <c r="Z8010" s="402"/>
    </row>
    <row r="8011" spans="23:26" x14ac:dyDescent="0.2">
      <c r="W8011" s="402"/>
      <c r="X8011" s="402"/>
      <c r="Y8011" s="402"/>
      <c r="Z8011" s="402"/>
    </row>
    <row r="8012" spans="23:26" x14ac:dyDescent="0.2">
      <c r="W8012" s="402"/>
      <c r="X8012" s="402"/>
      <c r="Y8012" s="402"/>
      <c r="Z8012" s="402"/>
    </row>
    <row r="8013" spans="23:26" x14ac:dyDescent="0.2">
      <c r="W8013" s="402"/>
      <c r="X8013" s="402"/>
      <c r="Y8013" s="402"/>
      <c r="Z8013" s="402"/>
    </row>
    <row r="8014" spans="23:26" x14ac:dyDescent="0.2">
      <c r="W8014" s="402"/>
      <c r="X8014" s="402"/>
      <c r="Y8014" s="402"/>
      <c r="Z8014" s="402"/>
    </row>
    <row r="8015" spans="23:26" x14ac:dyDescent="0.2">
      <c r="W8015" s="402"/>
      <c r="X8015" s="402"/>
      <c r="Y8015" s="402"/>
      <c r="Z8015" s="402"/>
    </row>
    <row r="8016" spans="23:26" x14ac:dyDescent="0.2">
      <c r="W8016" s="402"/>
      <c r="X8016" s="402"/>
      <c r="Y8016" s="402"/>
      <c r="Z8016" s="402"/>
    </row>
    <row r="8017" spans="23:26" x14ac:dyDescent="0.2">
      <c r="W8017" s="402"/>
      <c r="X8017" s="402"/>
      <c r="Y8017" s="402"/>
      <c r="Z8017" s="402"/>
    </row>
    <row r="8018" spans="23:26" x14ac:dyDescent="0.2">
      <c r="W8018" s="402"/>
      <c r="X8018" s="402"/>
      <c r="Y8018" s="402"/>
      <c r="Z8018" s="402"/>
    </row>
    <row r="8019" spans="23:26" x14ac:dyDescent="0.2">
      <c r="W8019" s="402"/>
      <c r="X8019" s="402"/>
      <c r="Y8019" s="402"/>
      <c r="Z8019" s="402"/>
    </row>
    <row r="8020" spans="23:26" x14ac:dyDescent="0.2">
      <c r="W8020" s="402"/>
      <c r="X8020" s="402"/>
      <c r="Y8020" s="402"/>
      <c r="Z8020" s="402"/>
    </row>
    <row r="8021" spans="23:26" x14ac:dyDescent="0.2">
      <c r="W8021" s="402"/>
      <c r="X8021" s="402"/>
      <c r="Y8021" s="402"/>
      <c r="Z8021" s="402"/>
    </row>
    <row r="8022" spans="23:26" x14ac:dyDescent="0.2">
      <c r="W8022" s="402"/>
      <c r="X8022" s="402"/>
      <c r="Y8022" s="402"/>
      <c r="Z8022" s="402"/>
    </row>
    <row r="8023" spans="23:26" x14ac:dyDescent="0.2">
      <c r="W8023" s="402"/>
      <c r="X8023" s="402"/>
      <c r="Y8023" s="402"/>
      <c r="Z8023" s="402"/>
    </row>
    <row r="8024" spans="23:26" x14ac:dyDescent="0.2">
      <c r="W8024" s="402"/>
      <c r="X8024" s="402"/>
      <c r="Y8024" s="402"/>
      <c r="Z8024" s="402"/>
    </row>
    <row r="8025" spans="23:26" x14ac:dyDescent="0.2">
      <c r="W8025" s="402"/>
      <c r="X8025" s="402"/>
      <c r="Y8025" s="402"/>
      <c r="Z8025" s="402"/>
    </row>
    <row r="8026" spans="23:26" x14ac:dyDescent="0.2">
      <c r="W8026" s="402"/>
      <c r="X8026" s="402"/>
      <c r="Y8026" s="402"/>
      <c r="Z8026" s="402"/>
    </row>
    <row r="8027" spans="23:26" x14ac:dyDescent="0.2">
      <c r="W8027" s="402"/>
      <c r="X8027" s="402"/>
      <c r="Y8027" s="402"/>
      <c r="Z8027" s="402"/>
    </row>
    <row r="8028" spans="23:26" x14ac:dyDescent="0.2">
      <c r="W8028" s="402"/>
      <c r="X8028" s="402"/>
      <c r="Y8028" s="402"/>
      <c r="Z8028" s="402"/>
    </row>
    <row r="8029" spans="23:26" x14ac:dyDescent="0.2">
      <c r="W8029" s="402"/>
      <c r="X8029" s="402"/>
      <c r="Y8029" s="402"/>
      <c r="Z8029" s="402"/>
    </row>
    <row r="8030" spans="23:26" x14ac:dyDescent="0.2">
      <c r="W8030" s="402"/>
      <c r="X8030" s="402"/>
      <c r="Y8030" s="402"/>
      <c r="Z8030" s="402"/>
    </row>
    <row r="8031" spans="23:26" x14ac:dyDescent="0.2">
      <c r="W8031" s="402"/>
      <c r="X8031" s="402"/>
      <c r="Y8031" s="402"/>
      <c r="Z8031" s="402"/>
    </row>
    <row r="8032" spans="23:26" x14ac:dyDescent="0.2">
      <c r="W8032" s="402"/>
      <c r="X8032" s="402"/>
      <c r="Y8032" s="402"/>
      <c r="Z8032" s="402"/>
    </row>
    <row r="8033" spans="23:26" x14ac:dyDescent="0.2">
      <c r="W8033" s="402"/>
      <c r="X8033" s="402"/>
      <c r="Y8033" s="402"/>
      <c r="Z8033" s="402"/>
    </row>
    <row r="8034" spans="23:26" x14ac:dyDescent="0.2">
      <c r="W8034" s="402"/>
      <c r="X8034" s="402"/>
      <c r="Y8034" s="402"/>
      <c r="Z8034" s="402"/>
    </row>
    <row r="8035" spans="23:26" x14ac:dyDescent="0.2">
      <c r="W8035" s="402"/>
      <c r="X8035" s="402"/>
      <c r="Y8035" s="402"/>
      <c r="Z8035" s="402"/>
    </row>
    <row r="8036" spans="23:26" x14ac:dyDescent="0.2">
      <c r="W8036" s="402"/>
      <c r="X8036" s="402"/>
      <c r="Y8036" s="402"/>
      <c r="Z8036" s="402"/>
    </row>
    <row r="8037" spans="23:26" x14ac:dyDescent="0.2">
      <c r="W8037" s="402"/>
      <c r="X8037" s="402"/>
      <c r="Y8037" s="402"/>
      <c r="Z8037" s="402"/>
    </row>
    <row r="8038" spans="23:26" x14ac:dyDescent="0.2">
      <c r="W8038" s="402"/>
      <c r="X8038" s="402"/>
      <c r="Y8038" s="402"/>
      <c r="Z8038" s="402"/>
    </row>
    <row r="8039" spans="23:26" x14ac:dyDescent="0.2">
      <c r="W8039" s="402"/>
      <c r="X8039" s="402"/>
      <c r="Y8039" s="402"/>
      <c r="Z8039" s="402"/>
    </row>
    <row r="8040" spans="23:26" x14ac:dyDescent="0.2">
      <c r="W8040" s="402"/>
      <c r="X8040" s="402"/>
      <c r="Y8040" s="402"/>
      <c r="Z8040" s="402"/>
    </row>
    <row r="8041" spans="23:26" x14ac:dyDescent="0.2">
      <c r="W8041" s="402"/>
      <c r="X8041" s="402"/>
      <c r="Y8041" s="402"/>
      <c r="Z8041" s="402"/>
    </row>
    <row r="8042" spans="23:26" x14ac:dyDescent="0.2">
      <c r="W8042" s="402"/>
      <c r="X8042" s="402"/>
      <c r="Y8042" s="402"/>
      <c r="Z8042" s="402"/>
    </row>
    <row r="8043" spans="23:26" x14ac:dyDescent="0.2">
      <c r="W8043" s="402"/>
      <c r="X8043" s="402"/>
      <c r="Y8043" s="402"/>
      <c r="Z8043" s="402"/>
    </row>
    <row r="8044" spans="23:26" x14ac:dyDescent="0.2">
      <c r="W8044" s="402"/>
      <c r="X8044" s="402"/>
      <c r="Y8044" s="402"/>
      <c r="Z8044" s="402"/>
    </row>
    <row r="8045" spans="23:26" x14ac:dyDescent="0.2">
      <c r="W8045" s="402"/>
      <c r="X8045" s="402"/>
      <c r="Y8045" s="402"/>
      <c r="Z8045" s="402"/>
    </row>
    <row r="8046" spans="23:26" x14ac:dyDescent="0.2">
      <c r="W8046" s="402"/>
      <c r="X8046" s="402"/>
      <c r="Y8046" s="402"/>
      <c r="Z8046" s="402"/>
    </row>
    <row r="8047" spans="23:26" x14ac:dyDescent="0.2">
      <c r="W8047" s="402"/>
      <c r="X8047" s="402"/>
      <c r="Y8047" s="402"/>
      <c r="Z8047" s="402"/>
    </row>
    <row r="8048" spans="23:26" x14ac:dyDescent="0.2">
      <c r="W8048" s="402"/>
      <c r="X8048" s="402"/>
      <c r="Y8048" s="402"/>
      <c r="Z8048" s="402"/>
    </row>
    <row r="8049" spans="23:26" x14ac:dyDescent="0.2">
      <c r="W8049" s="402"/>
      <c r="X8049" s="402"/>
      <c r="Y8049" s="402"/>
      <c r="Z8049" s="402"/>
    </row>
    <row r="8050" spans="23:26" x14ac:dyDescent="0.2">
      <c r="W8050" s="402"/>
      <c r="X8050" s="402"/>
      <c r="Y8050" s="402"/>
      <c r="Z8050" s="402"/>
    </row>
    <row r="8051" spans="23:26" x14ac:dyDescent="0.2">
      <c r="W8051" s="402"/>
      <c r="X8051" s="402"/>
      <c r="Y8051" s="402"/>
      <c r="Z8051" s="402"/>
    </row>
    <row r="8052" spans="23:26" x14ac:dyDescent="0.2">
      <c r="W8052" s="402"/>
      <c r="X8052" s="402"/>
      <c r="Y8052" s="402"/>
      <c r="Z8052" s="402"/>
    </row>
    <row r="8053" spans="23:26" x14ac:dyDescent="0.2">
      <c r="W8053" s="402"/>
      <c r="X8053" s="402"/>
      <c r="Y8053" s="402"/>
      <c r="Z8053" s="402"/>
    </row>
    <row r="8054" spans="23:26" x14ac:dyDescent="0.2">
      <c r="W8054" s="402"/>
      <c r="X8054" s="402"/>
      <c r="Y8054" s="402"/>
      <c r="Z8054" s="402"/>
    </row>
    <row r="8055" spans="23:26" x14ac:dyDescent="0.2">
      <c r="W8055" s="402"/>
      <c r="X8055" s="402"/>
      <c r="Y8055" s="402"/>
      <c r="Z8055" s="402"/>
    </row>
    <row r="8056" spans="23:26" x14ac:dyDescent="0.2">
      <c r="W8056" s="402"/>
      <c r="X8056" s="402"/>
      <c r="Y8056" s="402"/>
      <c r="Z8056" s="402"/>
    </row>
    <row r="8057" spans="23:26" x14ac:dyDescent="0.2">
      <c r="W8057" s="402"/>
      <c r="X8057" s="402"/>
      <c r="Y8057" s="402"/>
      <c r="Z8057" s="402"/>
    </row>
    <row r="8058" spans="23:26" x14ac:dyDescent="0.2">
      <c r="W8058" s="402"/>
      <c r="X8058" s="402"/>
      <c r="Y8058" s="402"/>
      <c r="Z8058" s="402"/>
    </row>
    <row r="8059" spans="23:26" x14ac:dyDescent="0.2">
      <c r="W8059" s="402"/>
      <c r="X8059" s="402"/>
      <c r="Y8059" s="402"/>
      <c r="Z8059" s="402"/>
    </row>
    <row r="8060" spans="23:26" x14ac:dyDescent="0.2">
      <c r="W8060" s="402"/>
      <c r="X8060" s="402"/>
      <c r="Y8060" s="402"/>
      <c r="Z8060" s="402"/>
    </row>
    <row r="8061" spans="23:26" x14ac:dyDescent="0.2">
      <c r="W8061" s="402"/>
      <c r="X8061" s="402"/>
      <c r="Y8061" s="402"/>
      <c r="Z8061" s="402"/>
    </row>
    <row r="8062" spans="23:26" x14ac:dyDescent="0.2">
      <c r="W8062" s="402"/>
      <c r="X8062" s="402"/>
      <c r="Y8062" s="402"/>
      <c r="Z8062" s="402"/>
    </row>
    <row r="8063" spans="23:26" x14ac:dyDescent="0.2">
      <c r="W8063" s="402"/>
      <c r="X8063" s="402"/>
      <c r="Y8063" s="402"/>
      <c r="Z8063" s="402"/>
    </row>
    <row r="8064" spans="23:26" x14ac:dyDescent="0.2">
      <c r="W8064" s="402"/>
      <c r="X8064" s="402"/>
      <c r="Y8064" s="402"/>
      <c r="Z8064" s="402"/>
    </row>
    <row r="8065" spans="23:26" x14ac:dyDescent="0.2">
      <c r="W8065" s="402"/>
      <c r="X8065" s="402"/>
      <c r="Y8065" s="402"/>
      <c r="Z8065" s="402"/>
    </row>
    <row r="8066" spans="23:26" x14ac:dyDescent="0.2">
      <c r="W8066" s="402"/>
      <c r="X8066" s="402"/>
      <c r="Y8066" s="402"/>
      <c r="Z8066" s="402"/>
    </row>
    <row r="8067" spans="23:26" x14ac:dyDescent="0.2">
      <c r="W8067" s="402"/>
      <c r="X8067" s="402"/>
      <c r="Y8067" s="402"/>
      <c r="Z8067" s="402"/>
    </row>
    <row r="8068" spans="23:26" x14ac:dyDescent="0.2">
      <c r="W8068" s="402"/>
      <c r="X8068" s="402"/>
      <c r="Y8068" s="402"/>
      <c r="Z8068" s="402"/>
    </row>
    <row r="8069" spans="23:26" x14ac:dyDescent="0.2">
      <c r="W8069" s="402"/>
      <c r="X8069" s="402"/>
      <c r="Y8069" s="402"/>
      <c r="Z8069" s="402"/>
    </row>
    <row r="8070" spans="23:26" x14ac:dyDescent="0.2">
      <c r="W8070" s="402"/>
      <c r="X8070" s="402"/>
      <c r="Y8070" s="402"/>
      <c r="Z8070" s="402"/>
    </row>
    <row r="8071" spans="23:26" x14ac:dyDescent="0.2">
      <c r="W8071" s="402"/>
      <c r="X8071" s="402"/>
      <c r="Y8071" s="402"/>
      <c r="Z8071" s="402"/>
    </row>
    <row r="8072" spans="23:26" x14ac:dyDescent="0.2">
      <c r="W8072" s="402"/>
      <c r="X8072" s="402"/>
      <c r="Y8072" s="402"/>
      <c r="Z8072" s="402"/>
    </row>
    <row r="8073" spans="23:26" x14ac:dyDescent="0.2">
      <c r="W8073" s="402"/>
      <c r="X8073" s="402"/>
      <c r="Y8073" s="402"/>
      <c r="Z8073" s="402"/>
    </row>
    <row r="8074" spans="23:26" x14ac:dyDescent="0.2">
      <c r="W8074" s="402"/>
      <c r="X8074" s="402"/>
      <c r="Y8074" s="402"/>
      <c r="Z8074" s="402"/>
    </row>
    <row r="8075" spans="23:26" x14ac:dyDescent="0.2">
      <c r="W8075" s="402"/>
      <c r="X8075" s="402"/>
      <c r="Y8075" s="402"/>
      <c r="Z8075" s="402"/>
    </row>
    <row r="8076" spans="23:26" x14ac:dyDescent="0.2">
      <c r="W8076" s="402"/>
      <c r="X8076" s="402"/>
      <c r="Y8076" s="402"/>
      <c r="Z8076" s="402"/>
    </row>
    <row r="8077" spans="23:26" x14ac:dyDescent="0.2">
      <c r="W8077" s="402"/>
      <c r="X8077" s="402"/>
      <c r="Y8077" s="402"/>
      <c r="Z8077" s="402"/>
    </row>
    <row r="8078" spans="23:26" x14ac:dyDescent="0.2">
      <c r="W8078" s="402"/>
      <c r="X8078" s="402"/>
      <c r="Y8078" s="402"/>
      <c r="Z8078" s="402"/>
    </row>
    <row r="8079" spans="23:26" x14ac:dyDescent="0.2">
      <c r="W8079" s="402"/>
      <c r="X8079" s="402"/>
      <c r="Y8079" s="402"/>
      <c r="Z8079" s="402"/>
    </row>
    <row r="8080" spans="23:26" x14ac:dyDescent="0.2">
      <c r="W8080" s="402"/>
      <c r="X8080" s="402"/>
      <c r="Y8080" s="402"/>
      <c r="Z8080" s="402"/>
    </row>
    <row r="8081" spans="23:26" x14ac:dyDescent="0.2">
      <c r="W8081" s="402"/>
      <c r="X8081" s="402"/>
      <c r="Y8081" s="402"/>
      <c r="Z8081" s="402"/>
    </row>
    <row r="8082" spans="23:26" x14ac:dyDescent="0.2">
      <c r="W8082" s="402"/>
      <c r="X8082" s="402"/>
      <c r="Y8082" s="402"/>
      <c r="Z8082" s="402"/>
    </row>
    <row r="8083" spans="23:26" x14ac:dyDescent="0.2">
      <c r="W8083" s="402"/>
      <c r="X8083" s="402"/>
      <c r="Y8083" s="402"/>
      <c r="Z8083" s="402"/>
    </row>
    <row r="8084" spans="23:26" x14ac:dyDescent="0.2">
      <c r="W8084" s="402"/>
      <c r="X8084" s="402"/>
      <c r="Y8084" s="402"/>
      <c r="Z8084" s="402"/>
    </row>
    <row r="8085" spans="23:26" x14ac:dyDescent="0.2">
      <c r="W8085" s="402"/>
      <c r="X8085" s="402"/>
      <c r="Y8085" s="402"/>
      <c r="Z8085" s="402"/>
    </row>
    <row r="8086" spans="23:26" x14ac:dyDescent="0.2">
      <c r="W8086" s="402"/>
      <c r="X8086" s="402"/>
      <c r="Y8086" s="402"/>
      <c r="Z8086" s="402"/>
    </row>
    <row r="8087" spans="23:26" x14ac:dyDescent="0.2">
      <c r="W8087" s="402"/>
      <c r="X8087" s="402"/>
      <c r="Y8087" s="402"/>
      <c r="Z8087" s="402"/>
    </row>
    <row r="8088" spans="23:26" x14ac:dyDescent="0.2">
      <c r="W8088" s="402"/>
      <c r="X8088" s="402"/>
      <c r="Y8088" s="402"/>
      <c r="Z8088" s="402"/>
    </row>
    <row r="8089" spans="23:26" x14ac:dyDescent="0.2">
      <c r="W8089" s="402"/>
      <c r="X8089" s="402"/>
      <c r="Y8089" s="402"/>
      <c r="Z8089" s="402"/>
    </row>
    <row r="8090" spans="23:26" x14ac:dyDescent="0.2">
      <c r="W8090" s="402"/>
      <c r="X8090" s="402"/>
      <c r="Y8090" s="402"/>
      <c r="Z8090" s="402"/>
    </row>
    <row r="8091" spans="23:26" x14ac:dyDescent="0.2">
      <c r="W8091" s="402"/>
      <c r="X8091" s="402"/>
      <c r="Y8091" s="402"/>
      <c r="Z8091" s="402"/>
    </row>
    <row r="8092" spans="23:26" x14ac:dyDescent="0.2">
      <c r="W8092" s="402"/>
      <c r="X8092" s="402"/>
      <c r="Y8092" s="402"/>
      <c r="Z8092" s="402"/>
    </row>
    <row r="8093" spans="23:26" x14ac:dyDescent="0.2">
      <c r="W8093" s="402"/>
      <c r="X8093" s="402"/>
      <c r="Y8093" s="402"/>
      <c r="Z8093" s="402"/>
    </row>
    <row r="8094" spans="23:26" x14ac:dyDescent="0.2">
      <c r="W8094" s="402"/>
      <c r="X8094" s="402"/>
      <c r="Y8094" s="402"/>
      <c r="Z8094" s="402"/>
    </row>
    <row r="8095" spans="23:26" x14ac:dyDescent="0.2">
      <c r="W8095" s="402"/>
      <c r="X8095" s="402"/>
      <c r="Y8095" s="402"/>
      <c r="Z8095" s="402"/>
    </row>
    <row r="8096" spans="23:26" x14ac:dyDescent="0.2">
      <c r="W8096" s="402"/>
      <c r="X8096" s="402"/>
      <c r="Y8096" s="402"/>
      <c r="Z8096" s="402"/>
    </row>
    <row r="8097" spans="23:26" x14ac:dyDescent="0.2">
      <c r="W8097" s="402"/>
      <c r="X8097" s="402"/>
      <c r="Y8097" s="402"/>
      <c r="Z8097" s="402"/>
    </row>
    <row r="8098" spans="23:26" x14ac:dyDescent="0.2">
      <c r="W8098" s="402"/>
      <c r="X8098" s="402"/>
      <c r="Y8098" s="402"/>
      <c r="Z8098" s="402"/>
    </row>
    <row r="8099" spans="23:26" x14ac:dyDescent="0.2">
      <c r="W8099" s="402"/>
      <c r="X8099" s="402"/>
      <c r="Y8099" s="402"/>
      <c r="Z8099" s="402"/>
    </row>
    <row r="8100" spans="23:26" x14ac:dyDescent="0.2">
      <c r="W8100" s="402"/>
      <c r="X8100" s="402"/>
      <c r="Y8100" s="402"/>
      <c r="Z8100" s="402"/>
    </row>
    <row r="8101" spans="23:26" x14ac:dyDescent="0.2">
      <c r="W8101" s="402"/>
      <c r="X8101" s="402"/>
      <c r="Y8101" s="402"/>
      <c r="Z8101" s="402"/>
    </row>
    <row r="8102" spans="23:26" x14ac:dyDescent="0.2">
      <c r="W8102" s="402"/>
      <c r="X8102" s="402"/>
      <c r="Y8102" s="402"/>
      <c r="Z8102" s="402"/>
    </row>
    <row r="8103" spans="23:26" x14ac:dyDescent="0.2">
      <c r="W8103" s="402"/>
      <c r="X8103" s="402"/>
      <c r="Y8103" s="402"/>
      <c r="Z8103" s="402"/>
    </row>
    <row r="8104" spans="23:26" x14ac:dyDescent="0.2">
      <c r="W8104" s="402"/>
      <c r="X8104" s="402"/>
      <c r="Y8104" s="402"/>
      <c r="Z8104" s="402"/>
    </row>
    <row r="8105" spans="23:26" x14ac:dyDescent="0.2">
      <c r="W8105" s="402"/>
      <c r="X8105" s="402"/>
      <c r="Y8105" s="402"/>
      <c r="Z8105" s="402"/>
    </row>
    <row r="8106" spans="23:26" x14ac:dyDescent="0.2">
      <c r="W8106" s="402"/>
      <c r="X8106" s="402"/>
      <c r="Y8106" s="402"/>
      <c r="Z8106" s="402"/>
    </row>
    <row r="8107" spans="23:26" x14ac:dyDescent="0.2">
      <c r="W8107" s="402"/>
      <c r="X8107" s="402"/>
      <c r="Y8107" s="402"/>
      <c r="Z8107" s="402"/>
    </row>
    <row r="8108" spans="23:26" x14ac:dyDescent="0.2">
      <c r="W8108" s="402"/>
      <c r="X8108" s="402"/>
      <c r="Y8108" s="402"/>
      <c r="Z8108" s="402"/>
    </row>
    <row r="8109" spans="23:26" x14ac:dyDescent="0.2">
      <c r="W8109" s="402"/>
      <c r="X8109" s="402"/>
      <c r="Y8109" s="402"/>
      <c r="Z8109" s="402"/>
    </row>
    <row r="8110" spans="23:26" x14ac:dyDescent="0.2">
      <c r="W8110" s="402"/>
      <c r="X8110" s="402"/>
      <c r="Y8110" s="402"/>
      <c r="Z8110" s="402"/>
    </row>
    <row r="8111" spans="23:26" x14ac:dyDescent="0.2">
      <c r="W8111" s="402"/>
      <c r="X8111" s="402"/>
      <c r="Y8111" s="402"/>
      <c r="Z8111" s="402"/>
    </row>
    <row r="8112" spans="23:26" x14ac:dyDescent="0.2">
      <c r="W8112" s="402"/>
      <c r="X8112" s="402"/>
      <c r="Y8112" s="402"/>
      <c r="Z8112" s="402"/>
    </row>
    <row r="8113" spans="23:26" x14ac:dyDescent="0.2">
      <c r="W8113" s="402"/>
      <c r="X8113" s="402"/>
      <c r="Y8113" s="402"/>
      <c r="Z8113" s="402"/>
    </row>
    <row r="8114" spans="23:26" x14ac:dyDescent="0.2">
      <c r="W8114" s="402"/>
      <c r="X8114" s="402"/>
      <c r="Y8114" s="402"/>
      <c r="Z8114" s="402"/>
    </row>
    <row r="8115" spans="23:26" x14ac:dyDescent="0.2">
      <c r="W8115" s="402"/>
      <c r="X8115" s="402"/>
      <c r="Y8115" s="402"/>
      <c r="Z8115" s="402"/>
    </row>
    <row r="8116" spans="23:26" x14ac:dyDescent="0.2">
      <c r="W8116" s="402"/>
      <c r="X8116" s="402"/>
      <c r="Y8116" s="402"/>
      <c r="Z8116" s="402"/>
    </row>
    <row r="8117" spans="23:26" x14ac:dyDescent="0.2">
      <c r="W8117" s="402"/>
      <c r="X8117" s="402"/>
      <c r="Y8117" s="402"/>
      <c r="Z8117" s="402"/>
    </row>
    <row r="8118" spans="23:26" x14ac:dyDescent="0.2">
      <c r="W8118" s="402"/>
      <c r="X8118" s="402"/>
      <c r="Y8118" s="402"/>
      <c r="Z8118" s="402"/>
    </row>
    <row r="8119" spans="23:26" x14ac:dyDescent="0.2">
      <c r="W8119" s="402"/>
      <c r="X8119" s="402"/>
      <c r="Y8119" s="402"/>
      <c r="Z8119" s="402"/>
    </row>
    <row r="8120" spans="23:26" x14ac:dyDescent="0.2">
      <c r="W8120" s="402"/>
      <c r="X8120" s="402"/>
      <c r="Y8120" s="402"/>
      <c r="Z8120" s="402"/>
    </row>
    <row r="8121" spans="23:26" x14ac:dyDescent="0.2">
      <c r="W8121" s="402"/>
      <c r="X8121" s="402"/>
      <c r="Y8121" s="402"/>
      <c r="Z8121" s="402"/>
    </row>
    <row r="8122" spans="23:26" x14ac:dyDescent="0.2">
      <c r="W8122" s="402"/>
      <c r="X8122" s="402"/>
      <c r="Y8122" s="402"/>
      <c r="Z8122" s="402"/>
    </row>
    <row r="8123" spans="23:26" x14ac:dyDescent="0.2">
      <c r="W8123" s="402"/>
      <c r="X8123" s="402"/>
      <c r="Y8123" s="402"/>
      <c r="Z8123" s="402"/>
    </row>
    <row r="8124" spans="23:26" x14ac:dyDescent="0.2">
      <c r="W8124" s="402"/>
      <c r="X8124" s="402"/>
      <c r="Y8124" s="402"/>
      <c r="Z8124" s="402"/>
    </row>
    <row r="8125" spans="23:26" x14ac:dyDescent="0.2">
      <c r="W8125" s="402"/>
      <c r="X8125" s="402"/>
      <c r="Y8125" s="402"/>
      <c r="Z8125" s="402"/>
    </row>
    <row r="8126" spans="23:26" x14ac:dyDescent="0.2">
      <c r="W8126" s="402"/>
      <c r="X8126" s="402"/>
      <c r="Y8126" s="402"/>
      <c r="Z8126" s="402"/>
    </row>
    <row r="8127" spans="23:26" x14ac:dyDescent="0.2">
      <c r="W8127" s="402"/>
      <c r="X8127" s="402"/>
      <c r="Y8127" s="402"/>
      <c r="Z8127" s="402"/>
    </row>
    <row r="8128" spans="23:26" x14ac:dyDescent="0.2">
      <c r="W8128" s="402"/>
      <c r="X8128" s="402"/>
      <c r="Y8128" s="402"/>
      <c r="Z8128" s="402"/>
    </row>
    <row r="8129" spans="23:26" x14ac:dyDescent="0.2">
      <c r="W8129" s="402"/>
      <c r="X8129" s="402"/>
      <c r="Y8129" s="402"/>
      <c r="Z8129" s="402"/>
    </row>
    <row r="8130" spans="23:26" x14ac:dyDescent="0.2">
      <c r="W8130" s="402"/>
      <c r="X8130" s="402"/>
      <c r="Y8130" s="402"/>
      <c r="Z8130" s="402"/>
    </row>
    <row r="8131" spans="23:26" x14ac:dyDescent="0.2">
      <c r="W8131" s="402"/>
      <c r="X8131" s="402"/>
      <c r="Y8131" s="402"/>
      <c r="Z8131" s="402"/>
    </row>
    <row r="8132" spans="23:26" x14ac:dyDescent="0.2">
      <c r="W8132" s="402"/>
      <c r="X8132" s="402"/>
      <c r="Y8132" s="402"/>
      <c r="Z8132" s="402"/>
    </row>
    <row r="8133" spans="23:26" x14ac:dyDescent="0.2">
      <c r="W8133" s="402"/>
      <c r="X8133" s="402"/>
      <c r="Y8133" s="402"/>
      <c r="Z8133" s="402"/>
    </row>
    <row r="8134" spans="23:26" x14ac:dyDescent="0.2">
      <c r="W8134" s="402"/>
      <c r="X8134" s="402"/>
      <c r="Y8134" s="402"/>
      <c r="Z8134" s="402"/>
    </row>
    <row r="8135" spans="23:26" x14ac:dyDescent="0.2">
      <c r="W8135" s="402"/>
      <c r="X8135" s="402"/>
      <c r="Y8135" s="402"/>
      <c r="Z8135" s="402"/>
    </row>
    <row r="8136" spans="23:26" x14ac:dyDescent="0.2">
      <c r="W8136" s="402"/>
      <c r="X8136" s="402"/>
      <c r="Y8136" s="402"/>
      <c r="Z8136" s="402"/>
    </row>
    <row r="8137" spans="23:26" x14ac:dyDescent="0.2">
      <c r="W8137" s="402"/>
      <c r="X8137" s="402"/>
      <c r="Y8137" s="402"/>
      <c r="Z8137" s="402"/>
    </row>
    <row r="8138" spans="23:26" x14ac:dyDescent="0.2">
      <c r="W8138" s="402"/>
      <c r="X8138" s="402"/>
      <c r="Y8138" s="402"/>
      <c r="Z8138" s="402"/>
    </row>
    <row r="8139" spans="23:26" x14ac:dyDescent="0.2">
      <c r="W8139" s="402"/>
      <c r="X8139" s="402"/>
      <c r="Y8139" s="402"/>
      <c r="Z8139" s="402"/>
    </row>
    <row r="8140" spans="23:26" x14ac:dyDescent="0.2">
      <c r="W8140" s="402"/>
      <c r="X8140" s="402"/>
      <c r="Y8140" s="402"/>
      <c r="Z8140" s="402"/>
    </row>
    <row r="8141" spans="23:26" x14ac:dyDescent="0.2">
      <c r="W8141" s="402"/>
      <c r="X8141" s="402"/>
      <c r="Y8141" s="402"/>
      <c r="Z8141" s="402"/>
    </row>
    <row r="8142" spans="23:26" x14ac:dyDescent="0.2">
      <c r="W8142" s="402"/>
      <c r="X8142" s="402"/>
      <c r="Y8142" s="402"/>
      <c r="Z8142" s="402"/>
    </row>
    <row r="8143" spans="23:26" x14ac:dyDescent="0.2">
      <c r="W8143" s="402"/>
      <c r="X8143" s="402"/>
      <c r="Y8143" s="402"/>
      <c r="Z8143" s="402"/>
    </row>
    <row r="8144" spans="23:26" x14ac:dyDescent="0.2">
      <c r="W8144" s="402"/>
      <c r="X8144" s="402"/>
      <c r="Y8144" s="402"/>
      <c r="Z8144" s="402"/>
    </row>
    <row r="8145" spans="23:26" x14ac:dyDescent="0.2">
      <c r="W8145" s="402"/>
      <c r="X8145" s="402"/>
      <c r="Y8145" s="402"/>
      <c r="Z8145" s="402"/>
    </row>
    <row r="8146" spans="23:26" x14ac:dyDescent="0.2">
      <c r="W8146" s="402"/>
      <c r="X8146" s="402"/>
      <c r="Y8146" s="402"/>
      <c r="Z8146" s="402"/>
    </row>
    <row r="8147" spans="23:26" x14ac:dyDescent="0.2">
      <c r="W8147" s="402"/>
      <c r="X8147" s="402"/>
      <c r="Y8147" s="402"/>
      <c r="Z8147" s="402"/>
    </row>
    <row r="8148" spans="23:26" x14ac:dyDescent="0.2">
      <c r="W8148" s="402"/>
      <c r="X8148" s="402"/>
      <c r="Y8148" s="402"/>
      <c r="Z8148" s="402"/>
    </row>
    <row r="8149" spans="23:26" x14ac:dyDescent="0.2">
      <c r="W8149" s="402"/>
      <c r="X8149" s="402"/>
      <c r="Y8149" s="402"/>
      <c r="Z8149" s="402"/>
    </row>
    <row r="8150" spans="23:26" x14ac:dyDescent="0.2">
      <c r="W8150" s="402"/>
      <c r="X8150" s="402"/>
      <c r="Y8150" s="402"/>
      <c r="Z8150" s="402"/>
    </row>
    <row r="8151" spans="23:26" x14ac:dyDescent="0.2">
      <c r="W8151" s="402"/>
      <c r="X8151" s="402"/>
      <c r="Y8151" s="402"/>
      <c r="Z8151" s="402"/>
    </row>
    <row r="8152" spans="23:26" x14ac:dyDescent="0.2">
      <c r="W8152" s="402"/>
      <c r="X8152" s="402"/>
      <c r="Y8152" s="402"/>
      <c r="Z8152" s="402"/>
    </row>
    <row r="8153" spans="23:26" x14ac:dyDescent="0.2">
      <c r="W8153" s="402"/>
      <c r="X8153" s="402"/>
      <c r="Y8153" s="402"/>
      <c r="Z8153" s="402"/>
    </row>
    <row r="8154" spans="23:26" x14ac:dyDescent="0.2">
      <c r="W8154" s="402"/>
      <c r="X8154" s="402"/>
      <c r="Y8154" s="402"/>
      <c r="Z8154" s="402"/>
    </row>
    <row r="8155" spans="23:26" x14ac:dyDescent="0.2">
      <c r="W8155" s="402"/>
      <c r="X8155" s="402"/>
      <c r="Y8155" s="402"/>
      <c r="Z8155" s="402"/>
    </row>
    <row r="8156" spans="23:26" x14ac:dyDescent="0.2">
      <c r="W8156" s="402"/>
      <c r="X8156" s="402"/>
      <c r="Y8156" s="402"/>
      <c r="Z8156" s="402"/>
    </row>
    <row r="8157" spans="23:26" x14ac:dyDescent="0.2">
      <c r="W8157" s="402"/>
      <c r="X8157" s="402"/>
      <c r="Y8157" s="402"/>
      <c r="Z8157" s="402"/>
    </row>
    <row r="8158" spans="23:26" x14ac:dyDescent="0.2">
      <c r="W8158" s="402"/>
      <c r="X8158" s="402"/>
      <c r="Y8158" s="402"/>
      <c r="Z8158" s="402"/>
    </row>
    <row r="8159" spans="23:26" x14ac:dyDescent="0.2">
      <c r="W8159" s="402"/>
      <c r="X8159" s="402"/>
      <c r="Y8159" s="402"/>
      <c r="Z8159" s="402"/>
    </row>
    <row r="8160" spans="23:26" x14ac:dyDescent="0.2">
      <c r="W8160" s="402"/>
      <c r="X8160" s="402"/>
      <c r="Y8160" s="402"/>
      <c r="Z8160" s="402"/>
    </row>
    <row r="8161" spans="23:26" x14ac:dyDescent="0.2">
      <c r="W8161" s="402"/>
      <c r="X8161" s="402"/>
      <c r="Y8161" s="402"/>
      <c r="Z8161" s="402"/>
    </row>
    <row r="8162" spans="23:26" x14ac:dyDescent="0.2">
      <c r="W8162" s="402"/>
      <c r="X8162" s="402"/>
      <c r="Y8162" s="402"/>
      <c r="Z8162" s="402"/>
    </row>
    <row r="8163" spans="23:26" x14ac:dyDescent="0.2">
      <c r="W8163" s="402"/>
      <c r="X8163" s="402"/>
      <c r="Y8163" s="402"/>
      <c r="Z8163" s="402"/>
    </row>
    <row r="8164" spans="23:26" x14ac:dyDescent="0.2">
      <c r="W8164" s="402"/>
      <c r="X8164" s="402"/>
      <c r="Y8164" s="402"/>
      <c r="Z8164" s="402"/>
    </row>
    <row r="8165" spans="23:26" x14ac:dyDescent="0.2">
      <c r="W8165" s="402"/>
      <c r="X8165" s="402"/>
      <c r="Y8165" s="402"/>
      <c r="Z8165" s="402"/>
    </row>
    <row r="8166" spans="23:26" x14ac:dyDescent="0.2">
      <c r="W8166" s="402"/>
      <c r="X8166" s="402"/>
      <c r="Y8166" s="402"/>
      <c r="Z8166" s="402"/>
    </row>
    <row r="8167" spans="23:26" x14ac:dyDescent="0.2">
      <c r="W8167" s="402"/>
      <c r="X8167" s="402"/>
      <c r="Y8167" s="402"/>
      <c r="Z8167" s="402"/>
    </row>
    <row r="8168" spans="23:26" x14ac:dyDescent="0.2">
      <c r="W8168" s="402"/>
      <c r="X8168" s="402"/>
      <c r="Y8168" s="402"/>
      <c r="Z8168" s="402"/>
    </row>
    <row r="8169" spans="23:26" x14ac:dyDescent="0.2">
      <c r="W8169" s="402"/>
      <c r="X8169" s="402"/>
      <c r="Y8169" s="402"/>
      <c r="Z8169" s="402"/>
    </row>
    <row r="8170" spans="23:26" x14ac:dyDescent="0.2">
      <c r="W8170" s="402"/>
      <c r="X8170" s="402"/>
      <c r="Y8170" s="402"/>
      <c r="Z8170" s="402"/>
    </row>
    <row r="8171" spans="23:26" x14ac:dyDescent="0.2">
      <c r="W8171" s="402"/>
      <c r="X8171" s="402"/>
      <c r="Y8171" s="402"/>
      <c r="Z8171" s="402"/>
    </row>
    <row r="8172" spans="23:26" x14ac:dyDescent="0.2">
      <c r="W8172" s="402"/>
      <c r="X8172" s="402"/>
      <c r="Y8172" s="402"/>
      <c r="Z8172" s="402"/>
    </row>
    <row r="8173" spans="23:26" x14ac:dyDescent="0.2">
      <c r="W8173" s="402"/>
      <c r="X8173" s="402"/>
      <c r="Y8173" s="402"/>
      <c r="Z8173" s="402"/>
    </row>
    <row r="8174" spans="23:26" x14ac:dyDescent="0.2">
      <c r="W8174" s="402"/>
      <c r="X8174" s="402"/>
      <c r="Y8174" s="402"/>
      <c r="Z8174" s="402"/>
    </row>
    <row r="8175" spans="23:26" x14ac:dyDescent="0.2">
      <c r="W8175" s="402"/>
      <c r="X8175" s="402"/>
      <c r="Y8175" s="402"/>
      <c r="Z8175" s="402"/>
    </row>
    <row r="8176" spans="23:26" x14ac:dyDescent="0.2">
      <c r="W8176" s="402"/>
      <c r="X8176" s="402"/>
      <c r="Y8176" s="402"/>
      <c r="Z8176" s="402"/>
    </row>
    <row r="8177" spans="23:26" x14ac:dyDescent="0.2">
      <c r="W8177" s="402"/>
      <c r="X8177" s="402"/>
      <c r="Y8177" s="402"/>
      <c r="Z8177" s="402"/>
    </row>
    <row r="8178" spans="23:26" x14ac:dyDescent="0.2">
      <c r="W8178" s="402"/>
      <c r="X8178" s="402"/>
      <c r="Y8178" s="402"/>
      <c r="Z8178" s="402"/>
    </row>
    <row r="8179" spans="23:26" x14ac:dyDescent="0.2">
      <c r="W8179" s="402"/>
      <c r="X8179" s="402"/>
      <c r="Y8179" s="402"/>
      <c r="Z8179" s="402"/>
    </row>
    <row r="8180" spans="23:26" x14ac:dyDescent="0.2">
      <c r="W8180" s="402"/>
      <c r="X8180" s="402"/>
      <c r="Y8180" s="402"/>
      <c r="Z8180" s="402"/>
    </row>
    <row r="8181" spans="23:26" x14ac:dyDescent="0.2">
      <c r="W8181" s="402"/>
      <c r="X8181" s="402"/>
      <c r="Y8181" s="402"/>
      <c r="Z8181" s="402"/>
    </row>
    <row r="8182" spans="23:26" x14ac:dyDescent="0.2">
      <c r="W8182" s="402"/>
      <c r="X8182" s="402"/>
      <c r="Y8182" s="402"/>
      <c r="Z8182" s="402"/>
    </row>
    <row r="8183" spans="23:26" x14ac:dyDescent="0.2">
      <c r="W8183" s="402"/>
      <c r="X8183" s="402"/>
      <c r="Y8183" s="402"/>
      <c r="Z8183" s="402"/>
    </row>
    <row r="8184" spans="23:26" x14ac:dyDescent="0.2">
      <c r="W8184" s="402"/>
      <c r="X8184" s="402"/>
      <c r="Y8184" s="402"/>
      <c r="Z8184" s="402"/>
    </row>
    <row r="8185" spans="23:26" x14ac:dyDescent="0.2">
      <c r="W8185" s="402"/>
      <c r="X8185" s="402"/>
      <c r="Y8185" s="402"/>
      <c r="Z8185" s="402"/>
    </row>
    <row r="8186" spans="23:26" x14ac:dyDescent="0.2">
      <c r="W8186" s="402"/>
      <c r="X8186" s="402"/>
      <c r="Y8186" s="402"/>
      <c r="Z8186" s="402"/>
    </row>
    <row r="8187" spans="23:26" x14ac:dyDescent="0.2">
      <c r="W8187" s="402"/>
      <c r="X8187" s="402"/>
      <c r="Y8187" s="402"/>
      <c r="Z8187" s="402"/>
    </row>
    <row r="8188" spans="23:26" x14ac:dyDescent="0.2">
      <c r="W8188" s="402"/>
      <c r="X8188" s="402"/>
      <c r="Y8188" s="402"/>
      <c r="Z8188" s="402"/>
    </row>
    <row r="8189" spans="23:26" x14ac:dyDescent="0.2">
      <c r="W8189" s="402"/>
      <c r="X8189" s="402"/>
      <c r="Y8189" s="402"/>
      <c r="Z8189" s="402"/>
    </row>
    <row r="8190" spans="23:26" x14ac:dyDescent="0.2">
      <c r="W8190" s="402"/>
      <c r="X8190" s="402"/>
      <c r="Y8190" s="402"/>
      <c r="Z8190" s="402"/>
    </row>
    <row r="8191" spans="23:26" x14ac:dyDescent="0.2">
      <c r="W8191" s="402"/>
      <c r="X8191" s="402"/>
      <c r="Y8191" s="402"/>
      <c r="Z8191" s="402"/>
    </row>
    <row r="8192" spans="23:26" x14ac:dyDescent="0.2">
      <c r="W8192" s="402"/>
      <c r="X8192" s="402"/>
      <c r="Y8192" s="402"/>
      <c r="Z8192" s="402"/>
    </row>
    <row r="8193" spans="23:26" x14ac:dyDescent="0.2">
      <c r="W8193" s="402"/>
      <c r="X8193" s="402"/>
      <c r="Y8193" s="402"/>
      <c r="Z8193" s="402"/>
    </row>
    <row r="8194" spans="23:26" x14ac:dyDescent="0.2">
      <c r="W8194" s="402"/>
      <c r="X8194" s="402"/>
      <c r="Y8194" s="402"/>
      <c r="Z8194" s="402"/>
    </row>
    <row r="8195" spans="23:26" x14ac:dyDescent="0.2">
      <c r="W8195" s="402"/>
      <c r="X8195" s="402"/>
      <c r="Y8195" s="402"/>
      <c r="Z8195" s="402"/>
    </row>
    <row r="8196" spans="23:26" x14ac:dyDescent="0.2">
      <c r="W8196" s="402"/>
      <c r="X8196" s="402"/>
      <c r="Y8196" s="402"/>
      <c r="Z8196" s="402"/>
    </row>
    <row r="8197" spans="23:26" x14ac:dyDescent="0.2">
      <c r="W8197" s="402"/>
      <c r="X8197" s="402"/>
      <c r="Y8197" s="402"/>
      <c r="Z8197" s="402"/>
    </row>
    <row r="8198" spans="23:26" x14ac:dyDescent="0.2">
      <c r="W8198" s="402"/>
      <c r="X8198" s="402"/>
      <c r="Y8198" s="402"/>
      <c r="Z8198" s="402"/>
    </row>
    <row r="8199" spans="23:26" x14ac:dyDescent="0.2">
      <c r="W8199" s="402"/>
      <c r="X8199" s="402"/>
      <c r="Y8199" s="402"/>
      <c r="Z8199" s="402"/>
    </row>
    <row r="8200" spans="23:26" x14ac:dyDescent="0.2">
      <c r="W8200" s="402"/>
      <c r="X8200" s="402"/>
      <c r="Y8200" s="402"/>
      <c r="Z8200" s="402"/>
    </row>
    <row r="8201" spans="23:26" x14ac:dyDescent="0.2">
      <c r="W8201" s="402"/>
      <c r="X8201" s="402"/>
      <c r="Y8201" s="402"/>
      <c r="Z8201" s="402"/>
    </row>
    <row r="8202" spans="23:26" x14ac:dyDescent="0.2">
      <c r="W8202" s="402"/>
      <c r="X8202" s="402"/>
      <c r="Y8202" s="402"/>
      <c r="Z8202" s="402"/>
    </row>
    <row r="8203" spans="23:26" x14ac:dyDescent="0.2">
      <c r="W8203" s="402"/>
      <c r="X8203" s="402"/>
      <c r="Y8203" s="402"/>
      <c r="Z8203" s="402"/>
    </row>
    <row r="8204" spans="23:26" x14ac:dyDescent="0.2">
      <c r="W8204" s="402"/>
      <c r="X8204" s="402"/>
      <c r="Y8204" s="402"/>
      <c r="Z8204" s="402"/>
    </row>
    <row r="8205" spans="23:26" x14ac:dyDescent="0.2">
      <c r="W8205" s="402"/>
      <c r="X8205" s="402"/>
      <c r="Y8205" s="402"/>
      <c r="Z8205" s="402"/>
    </row>
    <row r="8206" spans="23:26" x14ac:dyDescent="0.2">
      <c r="W8206" s="402"/>
      <c r="X8206" s="402"/>
      <c r="Y8206" s="402"/>
      <c r="Z8206" s="402"/>
    </row>
    <row r="8207" spans="23:26" x14ac:dyDescent="0.2">
      <c r="W8207" s="402"/>
      <c r="X8207" s="402"/>
      <c r="Y8207" s="402"/>
      <c r="Z8207" s="402"/>
    </row>
    <row r="8208" spans="23:26" x14ac:dyDescent="0.2">
      <c r="W8208" s="402"/>
      <c r="X8208" s="402"/>
      <c r="Y8208" s="402"/>
      <c r="Z8208" s="402"/>
    </row>
    <row r="8209" spans="23:26" x14ac:dyDescent="0.2">
      <c r="W8209" s="402"/>
      <c r="X8209" s="402"/>
      <c r="Y8209" s="402"/>
      <c r="Z8209" s="402"/>
    </row>
    <row r="8210" spans="23:26" x14ac:dyDescent="0.2">
      <c r="W8210" s="402"/>
      <c r="X8210" s="402"/>
      <c r="Y8210" s="402"/>
      <c r="Z8210" s="402"/>
    </row>
    <row r="8211" spans="23:26" x14ac:dyDescent="0.2">
      <c r="W8211" s="402"/>
      <c r="X8211" s="402"/>
      <c r="Y8211" s="402"/>
      <c r="Z8211" s="402"/>
    </row>
    <row r="8212" spans="23:26" x14ac:dyDescent="0.2">
      <c r="W8212" s="402"/>
      <c r="X8212" s="402"/>
      <c r="Y8212" s="402"/>
      <c r="Z8212" s="402"/>
    </row>
    <row r="8213" spans="23:26" x14ac:dyDescent="0.2">
      <c r="W8213" s="402"/>
      <c r="X8213" s="402"/>
      <c r="Y8213" s="402"/>
      <c r="Z8213" s="402"/>
    </row>
    <row r="8214" spans="23:26" x14ac:dyDescent="0.2">
      <c r="W8214" s="402"/>
      <c r="X8214" s="402"/>
      <c r="Y8214" s="402"/>
      <c r="Z8214" s="402"/>
    </row>
    <row r="8215" spans="23:26" x14ac:dyDescent="0.2">
      <c r="W8215" s="402"/>
      <c r="X8215" s="402"/>
      <c r="Y8215" s="402"/>
      <c r="Z8215" s="402"/>
    </row>
    <row r="8216" spans="23:26" x14ac:dyDescent="0.2">
      <c r="W8216" s="402"/>
      <c r="X8216" s="402"/>
      <c r="Y8216" s="402"/>
      <c r="Z8216" s="402"/>
    </row>
    <row r="8217" spans="23:26" x14ac:dyDescent="0.2">
      <c r="W8217" s="402"/>
      <c r="X8217" s="402"/>
      <c r="Y8217" s="402"/>
      <c r="Z8217" s="402"/>
    </row>
    <row r="8218" spans="23:26" x14ac:dyDescent="0.2">
      <c r="W8218" s="402"/>
      <c r="X8218" s="402"/>
      <c r="Y8218" s="402"/>
      <c r="Z8218" s="402"/>
    </row>
    <row r="8219" spans="23:26" x14ac:dyDescent="0.2">
      <c r="W8219" s="402"/>
      <c r="X8219" s="402"/>
      <c r="Y8219" s="402"/>
      <c r="Z8219" s="402"/>
    </row>
    <row r="8220" spans="23:26" x14ac:dyDescent="0.2">
      <c r="W8220" s="402"/>
      <c r="X8220" s="402"/>
      <c r="Y8220" s="402"/>
      <c r="Z8220" s="402"/>
    </row>
    <row r="8221" spans="23:26" x14ac:dyDescent="0.2">
      <c r="W8221" s="402"/>
      <c r="X8221" s="402"/>
      <c r="Y8221" s="402"/>
      <c r="Z8221" s="402"/>
    </row>
    <row r="8222" spans="23:26" x14ac:dyDescent="0.2">
      <c r="W8222" s="402"/>
      <c r="X8222" s="402"/>
      <c r="Y8222" s="402"/>
      <c r="Z8222" s="402"/>
    </row>
    <row r="8223" spans="23:26" x14ac:dyDescent="0.2">
      <c r="W8223" s="402"/>
      <c r="X8223" s="402"/>
      <c r="Y8223" s="402"/>
      <c r="Z8223" s="402"/>
    </row>
    <row r="8224" spans="23:26" x14ac:dyDescent="0.2">
      <c r="W8224" s="402"/>
      <c r="X8224" s="402"/>
      <c r="Y8224" s="402"/>
      <c r="Z8224" s="402"/>
    </row>
    <row r="8225" spans="23:26" x14ac:dyDescent="0.2">
      <c r="W8225" s="402"/>
      <c r="X8225" s="402"/>
      <c r="Y8225" s="402"/>
      <c r="Z8225" s="402"/>
    </row>
    <row r="8226" spans="23:26" x14ac:dyDescent="0.2">
      <c r="W8226" s="402"/>
      <c r="X8226" s="402"/>
      <c r="Y8226" s="402"/>
      <c r="Z8226" s="402"/>
    </row>
    <row r="8227" spans="23:26" x14ac:dyDescent="0.2">
      <c r="W8227" s="402"/>
      <c r="X8227" s="402"/>
      <c r="Y8227" s="402"/>
      <c r="Z8227" s="402"/>
    </row>
    <row r="8228" spans="23:26" x14ac:dyDescent="0.2">
      <c r="W8228" s="402"/>
      <c r="X8228" s="402"/>
      <c r="Y8228" s="402"/>
      <c r="Z8228" s="402"/>
    </row>
    <row r="8229" spans="23:26" x14ac:dyDescent="0.2">
      <c r="W8229" s="402"/>
      <c r="X8229" s="402"/>
      <c r="Y8229" s="402"/>
      <c r="Z8229" s="402"/>
    </row>
    <row r="8230" spans="23:26" x14ac:dyDescent="0.2">
      <c r="W8230" s="402"/>
      <c r="X8230" s="402"/>
      <c r="Y8230" s="402"/>
      <c r="Z8230" s="402"/>
    </row>
    <row r="8231" spans="23:26" x14ac:dyDescent="0.2">
      <c r="W8231" s="402"/>
      <c r="X8231" s="402"/>
      <c r="Y8231" s="402"/>
      <c r="Z8231" s="402"/>
    </row>
    <row r="8232" spans="23:26" x14ac:dyDescent="0.2">
      <c r="W8232" s="402"/>
      <c r="X8232" s="402"/>
      <c r="Y8232" s="402"/>
      <c r="Z8232" s="402"/>
    </row>
    <row r="8233" spans="23:26" x14ac:dyDescent="0.2">
      <c r="W8233" s="402"/>
      <c r="X8233" s="402"/>
      <c r="Y8233" s="402"/>
      <c r="Z8233" s="402"/>
    </row>
    <row r="8234" spans="23:26" x14ac:dyDescent="0.2">
      <c r="W8234" s="402"/>
      <c r="X8234" s="402"/>
      <c r="Y8234" s="402"/>
      <c r="Z8234" s="402"/>
    </row>
    <row r="8235" spans="23:26" x14ac:dyDescent="0.2">
      <c r="W8235" s="402"/>
      <c r="X8235" s="402"/>
      <c r="Y8235" s="402"/>
      <c r="Z8235" s="402"/>
    </row>
    <row r="8236" spans="23:26" x14ac:dyDescent="0.2">
      <c r="W8236" s="402"/>
      <c r="X8236" s="402"/>
      <c r="Y8236" s="402"/>
      <c r="Z8236" s="402"/>
    </row>
    <row r="8237" spans="23:26" x14ac:dyDescent="0.2">
      <c r="W8237" s="402"/>
      <c r="X8237" s="402"/>
      <c r="Y8237" s="402"/>
      <c r="Z8237" s="402"/>
    </row>
    <row r="8238" spans="23:26" x14ac:dyDescent="0.2">
      <c r="W8238" s="402"/>
      <c r="X8238" s="402"/>
      <c r="Y8238" s="402"/>
      <c r="Z8238" s="402"/>
    </row>
    <row r="8239" spans="23:26" x14ac:dyDescent="0.2">
      <c r="W8239" s="402"/>
      <c r="X8239" s="402"/>
      <c r="Y8239" s="402"/>
      <c r="Z8239" s="402"/>
    </row>
    <row r="8240" spans="23:26" x14ac:dyDescent="0.2">
      <c r="W8240" s="402"/>
      <c r="X8240" s="402"/>
      <c r="Y8240" s="402"/>
      <c r="Z8240" s="402"/>
    </row>
    <row r="8241" spans="23:26" x14ac:dyDescent="0.2">
      <c r="W8241" s="402"/>
      <c r="X8241" s="402"/>
      <c r="Y8241" s="402"/>
      <c r="Z8241" s="402"/>
    </row>
    <row r="8242" spans="23:26" x14ac:dyDescent="0.2">
      <c r="W8242" s="402"/>
      <c r="X8242" s="402"/>
      <c r="Y8242" s="402"/>
      <c r="Z8242" s="402"/>
    </row>
    <row r="8243" spans="23:26" x14ac:dyDescent="0.2">
      <c r="W8243" s="402"/>
      <c r="X8243" s="402"/>
      <c r="Y8243" s="402"/>
      <c r="Z8243" s="402"/>
    </row>
    <row r="8244" spans="23:26" x14ac:dyDescent="0.2">
      <c r="W8244" s="402"/>
      <c r="X8244" s="402"/>
      <c r="Y8244" s="402"/>
      <c r="Z8244" s="402"/>
    </row>
    <row r="8245" spans="23:26" x14ac:dyDescent="0.2">
      <c r="W8245" s="402"/>
      <c r="X8245" s="402"/>
      <c r="Y8245" s="402"/>
      <c r="Z8245" s="402"/>
    </row>
    <row r="8246" spans="23:26" x14ac:dyDescent="0.2">
      <c r="W8246" s="402"/>
      <c r="X8246" s="402"/>
      <c r="Y8246" s="402"/>
      <c r="Z8246" s="402"/>
    </row>
    <row r="8247" spans="23:26" x14ac:dyDescent="0.2">
      <c r="W8247" s="402"/>
      <c r="X8247" s="402"/>
      <c r="Y8247" s="402"/>
      <c r="Z8247" s="402"/>
    </row>
    <row r="8248" spans="23:26" x14ac:dyDescent="0.2">
      <c r="W8248" s="402"/>
      <c r="X8248" s="402"/>
      <c r="Y8248" s="402"/>
      <c r="Z8248" s="402"/>
    </row>
    <row r="8249" spans="23:26" x14ac:dyDescent="0.2">
      <c r="W8249" s="402"/>
      <c r="X8249" s="402"/>
      <c r="Y8249" s="402"/>
      <c r="Z8249" s="402"/>
    </row>
    <row r="8250" spans="23:26" x14ac:dyDescent="0.2">
      <c r="W8250" s="402"/>
      <c r="X8250" s="402"/>
      <c r="Y8250" s="402"/>
      <c r="Z8250" s="402"/>
    </row>
    <row r="8251" spans="23:26" x14ac:dyDescent="0.2">
      <c r="W8251" s="402"/>
      <c r="X8251" s="402"/>
      <c r="Y8251" s="402"/>
      <c r="Z8251" s="402"/>
    </row>
    <row r="8252" spans="23:26" x14ac:dyDescent="0.2">
      <c r="W8252" s="402"/>
      <c r="X8252" s="402"/>
      <c r="Y8252" s="402"/>
      <c r="Z8252" s="402"/>
    </row>
    <row r="8253" spans="23:26" x14ac:dyDescent="0.2">
      <c r="W8253" s="402"/>
      <c r="X8253" s="402"/>
      <c r="Y8253" s="402"/>
      <c r="Z8253" s="402"/>
    </row>
    <row r="8254" spans="23:26" x14ac:dyDescent="0.2">
      <c r="W8254" s="402"/>
      <c r="X8254" s="402"/>
      <c r="Y8254" s="402"/>
      <c r="Z8254" s="402"/>
    </row>
    <row r="8255" spans="23:26" x14ac:dyDescent="0.2">
      <c r="W8255" s="402"/>
      <c r="X8255" s="402"/>
      <c r="Y8255" s="402"/>
      <c r="Z8255" s="402"/>
    </row>
    <row r="8256" spans="23:26" x14ac:dyDescent="0.2">
      <c r="W8256" s="402"/>
      <c r="X8256" s="402"/>
      <c r="Y8256" s="402"/>
      <c r="Z8256" s="402"/>
    </row>
    <row r="8257" spans="23:26" x14ac:dyDescent="0.2">
      <c r="W8257" s="402"/>
      <c r="X8257" s="402"/>
      <c r="Y8257" s="402"/>
      <c r="Z8257" s="402"/>
    </row>
    <row r="8258" spans="23:26" x14ac:dyDescent="0.2">
      <c r="W8258" s="402"/>
      <c r="X8258" s="402"/>
      <c r="Y8258" s="402"/>
      <c r="Z8258" s="402"/>
    </row>
    <row r="8259" spans="23:26" x14ac:dyDescent="0.2">
      <c r="W8259" s="402"/>
      <c r="X8259" s="402"/>
      <c r="Y8259" s="402"/>
      <c r="Z8259" s="402"/>
    </row>
    <row r="8260" spans="23:26" x14ac:dyDescent="0.2">
      <c r="W8260" s="402"/>
      <c r="X8260" s="402"/>
      <c r="Y8260" s="402"/>
      <c r="Z8260" s="402"/>
    </row>
    <row r="8261" spans="23:26" x14ac:dyDescent="0.2">
      <c r="W8261" s="402"/>
      <c r="X8261" s="402"/>
      <c r="Y8261" s="402"/>
      <c r="Z8261" s="402"/>
    </row>
    <row r="8262" spans="23:26" x14ac:dyDescent="0.2">
      <c r="W8262" s="402"/>
      <c r="X8262" s="402"/>
      <c r="Y8262" s="402"/>
      <c r="Z8262" s="402"/>
    </row>
    <row r="8263" spans="23:26" x14ac:dyDescent="0.2">
      <c r="W8263" s="402"/>
      <c r="X8263" s="402"/>
      <c r="Y8263" s="402"/>
      <c r="Z8263" s="402"/>
    </row>
    <row r="8264" spans="23:26" x14ac:dyDescent="0.2">
      <c r="W8264" s="402"/>
      <c r="X8264" s="402"/>
      <c r="Y8264" s="402"/>
      <c r="Z8264" s="402"/>
    </row>
    <row r="8265" spans="23:26" x14ac:dyDescent="0.2">
      <c r="W8265" s="402"/>
      <c r="X8265" s="402"/>
      <c r="Y8265" s="402"/>
      <c r="Z8265" s="402"/>
    </row>
    <row r="8266" spans="23:26" x14ac:dyDescent="0.2">
      <c r="W8266" s="402"/>
      <c r="X8266" s="402"/>
      <c r="Y8266" s="402"/>
      <c r="Z8266" s="402"/>
    </row>
    <row r="8267" spans="23:26" x14ac:dyDescent="0.2">
      <c r="W8267" s="402"/>
      <c r="X8267" s="402"/>
      <c r="Y8267" s="402"/>
      <c r="Z8267" s="402"/>
    </row>
    <row r="8268" spans="23:26" x14ac:dyDescent="0.2">
      <c r="W8268" s="402"/>
      <c r="X8268" s="402"/>
      <c r="Y8268" s="402"/>
      <c r="Z8268" s="402"/>
    </row>
    <row r="8269" spans="23:26" x14ac:dyDescent="0.2">
      <c r="W8269" s="402"/>
      <c r="X8269" s="402"/>
      <c r="Y8269" s="402"/>
      <c r="Z8269" s="402"/>
    </row>
    <row r="8270" spans="23:26" x14ac:dyDescent="0.2">
      <c r="W8270" s="402"/>
      <c r="X8270" s="402"/>
      <c r="Y8270" s="402"/>
      <c r="Z8270" s="402"/>
    </row>
    <row r="8271" spans="23:26" x14ac:dyDescent="0.2">
      <c r="W8271" s="402"/>
      <c r="X8271" s="402"/>
      <c r="Y8271" s="402"/>
      <c r="Z8271" s="402"/>
    </row>
    <row r="8272" spans="23:26" x14ac:dyDescent="0.2">
      <c r="W8272" s="402"/>
      <c r="X8272" s="402"/>
      <c r="Y8272" s="402"/>
      <c r="Z8272" s="402"/>
    </row>
    <row r="8273" spans="23:26" x14ac:dyDescent="0.2">
      <c r="W8273" s="402"/>
      <c r="X8273" s="402"/>
      <c r="Y8273" s="402"/>
      <c r="Z8273" s="402"/>
    </row>
    <row r="8274" spans="23:26" x14ac:dyDescent="0.2">
      <c r="W8274" s="402"/>
      <c r="X8274" s="402"/>
      <c r="Y8274" s="402"/>
      <c r="Z8274" s="402"/>
    </row>
    <row r="8275" spans="23:26" x14ac:dyDescent="0.2">
      <c r="W8275" s="402"/>
      <c r="X8275" s="402"/>
      <c r="Y8275" s="402"/>
      <c r="Z8275" s="402"/>
    </row>
    <row r="8276" spans="23:26" x14ac:dyDescent="0.2">
      <c r="W8276" s="402"/>
      <c r="X8276" s="402"/>
      <c r="Y8276" s="402"/>
      <c r="Z8276" s="402"/>
    </row>
    <row r="8277" spans="23:26" x14ac:dyDescent="0.2">
      <c r="W8277" s="402"/>
      <c r="X8277" s="402"/>
      <c r="Y8277" s="402"/>
      <c r="Z8277" s="402"/>
    </row>
    <row r="8278" spans="23:26" x14ac:dyDescent="0.2">
      <c r="W8278" s="402"/>
      <c r="X8278" s="402"/>
      <c r="Y8278" s="402"/>
      <c r="Z8278" s="402"/>
    </row>
    <row r="8279" spans="23:26" x14ac:dyDescent="0.2">
      <c r="W8279" s="402"/>
      <c r="X8279" s="402"/>
      <c r="Y8279" s="402"/>
      <c r="Z8279" s="402"/>
    </row>
    <row r="8280" spans="23:26" x14ac:dyDescent="0.2">
      <c r="W8280" s="402"/>
      <c r="X8280" s="402"/>
      <c r="Y8280" s="402"/>
      <c r="Z8280" s="402"/>
    </row>
    <row r="8281" spans="23:26" x14ac:dyDescent="0.2">
      <c r="W8281" s="402"/>
      <c r="X8281" s="402"/>
      <c r="Y8281" s="402"/>
      <c r="Z8281" s="402"/>
    </row>
    <row r="8282" spans="23:26" x14ac:dyDescent="0.2">
      <c r="W8282" s="402"/>
      <c r="X8282" s="402"/>
      <c r="Y8282" s="402"/>
      <c r="Z8282" s="402"/>
    </row>
    <row r="8283" spans="23:26" x14ac:dyDescent="0.2">
      <c r="W8283" s="402"/>
      <c r="X8283" s="402"/>
      <c r="Y8283" s="402"/>
      <c r="Z8283" s="402"/>
    </row>
    <row r="8284" spans="23:26" x14ac:dyDescent="0.2">
      <c r="W8284" s="402"/>
      <c r="X8284" s="402"/>
      <c r="Y8284" s="402"/>
      <c r="Z8284" s="402"/>
    </row>
    <row r="8285" spans="23:26" x14ac:dyDescent="0.2">
      <c r="W8285" s="402"/>
      <c r="X8285" s="402"/>
      <c r="Y8285" s="402"/>
      <c r="Z8285" s="402"/>
    </row>
    <row r="8286" spans="23:26" x14ac:dyDescent="0.2">
      <c r="W8286" s="402"/>
      <c r="X8286" s="402"/>
      <c r="Y8286" s="402"/>
      <c r="Z8286" s="402"/>
    </row>
    <row r="8287" spans="23:26" x14ac:dyDescent="0.2">
      <c r="W8287" s="402"/>
      <c r="X8287" s="402"/>
      <c r="Y8287" s="402"/>
      <c r="Z8287" s="402"/>
    </row>
    <row r="8288" spans="23:26" x14ac:dyDescent="0.2">
      <c r="W8288" s="402"/>
      <c r="X8288" s="402"/>
      <c r="Y8288" s="402"/>
      <c r="Z8288" s="402"/>
    </row>
    <row r="8289" spans="23:26" x14ac:dyDescent="0.2">
      <c r="W8289" s="402"/>
      <c r="X8289" s="402"/>
      <c r="Y8289" s="402"/>
      <c r="Z8289" s="402"/>
    </row>
    <row r="8290" spans="23:26" x14ac:dyDescent="0.2">
      <c r="W8290" s="402"/>
      <c r="X8290" s="402"/>
      <c r="Y8290" s="402"/>
      <c r="Z8290" s="402"/>
    </row>
    <row r="8291" spans="23:26" x14ac:dyDescent="0.2">
      <c r="W8291" s="402"/>
      <c r="X8291" s="402"/>
      <c r="Y8291" s="402"/>
      <c r="Z8291" s="402"/>
    </row>
    <row r="8292" spans="23:26" x14ac:dyDescent="0.2">
      <c r="W8292" s="402"/>
      <c r="X8292" s="402"/>
      <c r="Y8292" s="402"/>
      <c r="Z8292" s="402"/>
    </row>
    <row r="8293" spans="23:26" x14ac:dyDescent="0.2">
      <c r="W8293" s="402"/>
      <c r="X8293" s="402"/>
      <c r="Y8293" s="402"/>
      <c r="Z8293" s="402"/>
    </row>
    <row r="8294" spans="23:26" x14ac:dyDescent="0.2">
      <c r="W8294" s="402"/>
      <c r="X8294" s="402"/>
      <c r="Y8294" s="402"/>
      <c r="Z8294" s="402"/>
    </row>
    <row r="8295" spans="23:26" x14ac:dyDescent="0.2">
      <c r="W8295" s="402"/>
      <c r="X8295" s="402"/>
      <c r="Y8295" s="402"/>
      <c r="Z8295" s="402"/>
    </row>
    <row r="8296" spans="23:26" x14ac:dyDescent="0.2">
      <c r="W8296" s="402"/>
      <c r="X8296" s="402"/>
      <c r="Y8296" s="402"/>
      <c r="Z8296" s="402"/>
    </row>
    <row r="8297" spans="23:26" x14ac:dyDescent="0.2">
      <c r="W8297" s="402"/>
      <c r="X8297" s="402"/>
      <c r="Y8297" s="402"/>
      <c r="Z8297" s="402"/>
    </row>
    <row r="8298" spans="23:26" x14ac:dyDescent="0.2">
      <c r="W8298" s="402"/>
      <c r="X8298" s="402"/>
      <c r="Y8298" s="402"/>
      <c r="Z8298" s="402"/>
    </row>
    <row r="8299" spans="23:26" x14ac:dyDescent="0.2">
      <c r="W8299" s="402"/>
      <c r="X8299" s="402"/>
      <c r="Y8299" s="402"/>
      <c r="Z8299" s="402"/>
    </row>
    <row r="8300" spans="23:26" x14ac:dyDescent="0.2">
      <c r="W8300" s="402"/>
      <c r="X8300" s="402"/>
      <c r="Y8300" s="402"/>
      <c r="Z8300" s="402"/>
    </row>
    <row r="8301" spans="23:26" x14ac:dyDescent="0.2">
      <c r="W8301" s="402"/>
      <c r="X8301" s="402"/>
      <c r="Y8301" s="402"/>
      <c r="Z8301" s="402"/>
    </row>
    <row r="8302" spans="23:26" x14ac:dyDescent="0.2">
      <c r="W8302" s="402"/>
      <c r="X8302" s="402"/>
      <c r="Y8302" s="402"/>
      <c r="Z8302" s="402"/>
    </row>
    <row r="8303" spans="23:26" x14ac:dyDescent="0.2">
      <c r="W8303" s="402"/>
      <c r="X8303" s="402"/>
      <c r="Y8303" s="402"/>
      <c r="Z8303" s="402"/>
    </row>
    <row r="8304" spans="23:26" x14ac:dyDescent="0.2">
      <c r="W8304" s="402"/>
      <c r="X8304" s="402"/>
      <c r="Y8304" s="402"/>
      <c r="Z8304" s="402"/>
    </row>
    <row r="8305" spans="23:26" x14ac:dyDescent="0.2">
      <c r="W8305" s="402"/>
      <c r="X8305" s="402"/>
      <c r="Y8305" s="402"/>
      <c r="Z8305" s="402"/>
    </row>
    <row r="8306" spans="23:26" x14ac:dyDescent="0.2">
      <c r="W8306" s="402"/>
      <c r="X8306" s="402"/>
      <c r="Y8306" s="402"/>
      <c r="Z8306" s="402"/>
    </row>
    <row r="8307" spans="23:26" x14ac:dyDescent="0.2">
      <c r="W8307" s="402"/>
      <c r="X8307" s="402"/>
      <c r="Y8307" s="402"/>
      <c r="Z8307" s="402"/>
    </row>
    <row r="8308" spans="23:26" x14ac:dyDescent="0.2">
      <c r="W8308" s="402"/>
      <c r="X8308" s="402"/>
      <c r="Y8308" s="402"/>
      <c r="Z8308" s="402"/>
    </row>
    <row r="8309" spans="23:26" x14ac:dyDescent="0.2">
      <c r="W8309" s="402"/>
      <c r="X8309" s="402"/>
      <c r="Y8309" s="402"/>
      <c r="Z8309" s="402"/>
    </row>
    <row r="8310" spans="23:26" x14ac:dyDescent="0.2">
      <c r="W8310" s="402"/>
      <c r="X8310" s="402"/>
      <c r="Y8310" s="402"/>
      <c r="Z8310" s="402"/>
    </row>
    <row r="8311" spans="23:26" x14ac:dyDescent="0.2">
      <c r="W8311" s="402"/>
      <c r="X8311" s="402"/>
      <c r="Y8311" s="402"/>
      <c r="Z8311" s="402"/>
    </row>
    <row r="8312" spans="23:26" x14ac:dyDescent="0.2">
      <c r="W8312" s="402"/>
      <c r="X8312" s="402"/>
      <c r="Y8312" s="402"/>
      <c r="Z8312" s="402"/>
    </row>
    <row r="8313" spans="23:26" x14ac:dyDescent="0.2">
      <c r="W8313" s="402"/>
      <c r="X8313" s="402"/>
      <c r="Y8313" s="402"/>
      <c r="Z8313" s="402"/>
    </row>
    <row r="8314" spans="23:26" x14ac:dyDescent="0.2">
      <c r="W8314" s="402"/>
      <c r="X8314" s="402"/>
      <c r="Y8314" s="402"/>
      <c r="Z8314" s="402"/>
    </row>
    <row r="8315" spans="23:26" x14ac:dyDescent="0.2">
      <c r="W8315" s="402"/>
      <c r="X8315" s="402"/>
      <c r="Y8315" s="402"/>
      <c r="Z8315" s="402"/>
    </row>
    <row r="8316" spans="23:26" x14ac:dyDescent="0.2">
      <c r="W8316" s="402"/>
      <c r="X8316" s="402"/>
      <c r="Y8316" s="402"/>
      <c r="Z8316" s="402"/>
    </row>
    <row r="8317" spans="23:26" x14ac:dyDescent="0.2">
      <c r="W8317" s="402"/>
      <c r="X8317" s="402"/>
      <c r="Y8317" s="402"/>
      <c r="Z8317" s="402"/>
    </row>
    <row r="8318" spans="23:26" x14ac:dyDescent="0.2">
      <c r="W8318" s="402"/>
      <c r="X8318" s="402"/>
      <c r="Y8318" s="402"/>
      <c r="Z8318" s="402"/>
    </row>
    <row r="8319" spans="23:26" x14ac:dyDescent="0.2">
      <c r="W8319" s="402"/>
      <c r="X8319" s="402"/>
      <c r="Y8319" s="402"/>
      <c r="Z8319" s="402"/>
    </row>
    <row r="8320" spans="23:26" x14ac:dyDescent="0.2">
      <c r="W8320" s="402"/>
      <c r="X8320" s="402"/>
      <c r="Y8320" s="402"/>
      <c r="Z8320" s="402"/>
    </row>
    <row r="8321" spans="23:26" x14ac:dyDescent="0.2">
      <c r="W8321" s="402"/>
      <c r="X8321" s="402"/>
      <c r="Y8321" s="402"/>
      <c r="Z8321" s="402"/>
    </row>
    <row r="8322" spans="23:26" x14ac:dyDescent="0.2">
      <c r="W8322" s="402"/>
      <c r="X8322" s="402"/>
      <c r="Y8322" s="402"/>
      <c r="Z8322" s="402"/>
    </row>
    <row r="8323" spans="23:26" x14ac:dyDescent="0.2">
      <c r="W8323" s="402"/>
      <c r="X8323" s="402"/>
      <c r="Y8323" s="402"/>
      <c r="Z8323" s="402"/>
    </row>
    <row r="8324" spans="23:26" x14ac:dyDescent="0.2">
      <c r="W8324" s="402"/>
      <c r="X8324" s="402"/>
      <c r="Y8324" s="402"/>
      <c r="Z8324" s="402"/>
    </row>
    <row r="8325" spans="23:26" x14ac:dyDescent="0.2">
      <c r="W8325" s="402"/>
      <c r="X8325" s="402"/>
      <c r="Y8325" s="402"/>
      <c r="Z8325" s="402"/>
    </row>
    <row r="8326" spans="23:26" x14ac:dyDescent="0.2">
      <c r="W8326" s="402"/>
      <c r="X8326" s="402"/>
      <c r="Y8326" s="402"/>
      <c r="Z8326" s="402"/>
    </row>
    <row r="8327" spans="23:26" x14ac:dyDescent="0.2">
      <c r="W8327" s="402"/>
      <c r="X8327" s="402"/>
      <c r="Y8327" s="402"/>
      <c r="Z8327" s="402"/>
    </row>
    <row r="8328" spans="23:26" x14ac:dyDescent="0.2">
      <c r="W8328" s="402"/>
      <c r="X8328" s="402"/>
      <c r="Y8328" s="402"/>
      <c r="Z8328" s="402"/>
    </row>
    <row r="8329" spans="23:26" x14ac:dyDescent="0.2">
      <c r="W8329" s="402"/>
      <c r="X8329" s="402"/>
      <c r="Y8329" s="402"/>
      <c r="Z8329" s="402"/>
    </row>
    <row r="8330" spans="23:26" x14ac:dyDescent="0.2">
      <c r="W8330" s="402"/>
      <c r="X8330" s="402"/>
      <c r="Y8330" s="402"/>
      <c r="Z8330" s="402"/>
    </row>
    <row r="8331" spans="23:26" x14ac:dyDescent="0.2">
      <c r="W8331" s="402"/>
      <c r="X8331" s="402"/>
      <c r="Y8331" s="402"/>
      <c r="Z8331" s="402"/>
    </row>
    <row r="8332" spans="23:26" x14ac:dyDescent="0.2">
      <c r="W8332" s="402"/>
      <c r="X8332" s="402"/>
      <c r="Y8332" s="402"/>
      <c r="Z8332" s="402"/>
    </row>
    <row r="8333" spans="23:26" x14ac:dyDescent="0.2">
      <c r="W8333" s="402"/>
      <c r="X8333" s="402"/>
      <c r="Y8333" s="402"/>
      <c r="Z8333" s="402"/>
    </row>
    <row r="8334" spans="23:26" x14ac:dyDescent="0.2">
      <c r="W8334" s="402"/>
      <c r="X8334" s="402"/>
      <c r="Y8334" s="402"/>
      <c r="Z8334" s="402"/>
    </row>
    <row r="8335" spans="23:26" x14ac:dyDescent="0.2">
      <c r="W8335" s="402"/>
      <c r="X8335" s="402"/>
      <c r="Y8335" s="402"/>
      <c r="Z8335" s="402"/>
    </row>
    <row r="8336" spans="23:26" x14ac:dyDescent="0.2">
      <c r="W8336" s="402"/>
      <c r="X8336" s="402"/>
      <c r="Y8336" s="402"/>
      <c r="Z8336" s="402"/>
    </row>
    <row r="8337" spans="23:26" x14ac:dyDescent="0.2">
      <c r="W8337" s="402"/>
      <c r="X8337" s="402"/>
      <c r="Y8337" s="402"/>
      <c r="Z8337" s="402"/>
    </row>
    <row r="8338" spans="23:26" x14ac:dyDescent="0.2">
      <c r="W8338" s="402"/>
      <c r="X8338" s="402"/>
      <c r="Y8338" s="402"/>
      <c r="Z8338" s="402"/>
    </row>
    <row r="8339" spans="23:26" x14ac:dyDescent="0.2">
      <c r="W8339" s="402"/>
      <c r="X8339" s="402"/>
      <c r="Y8339" s="402"/>
      <c r="Z8339" s="402"/>
    </row>
    <row r="8340" spans="23:26" x14ac:dyDescent="0.2">
      <c r="W8340" s="402"/>
      <c r="X8340" s="402"/>
      <c r="Y8340" s="402"/>
      <c r="Z8340" s="402"/>
    </row>
    <row r="8341" spans="23:26" x14ac:dyDescent="0.2">
      <c r="W8341" s="402"/>
      <c r="X8341" s="402"/>
      <c r="Y8341" s="402"/>
      <c r="Z8341" s="402"/>
    </row>
    <row r="8342" spans="23:26" x14ac:dyDescent="0.2">
      <c r="W8342" s="402"/>
      <c r="X8342" s="402"/>
      <c r="Y8342" s="402"/>
      <c r="Z8342" s="402"/>
    </row>
    <row r="8343" spans="23:26" x14ac:dyDescent="0.2">
      <c r="W8343" s="402"/>
      <c r="X8343" s="402"/>
      <c r="Y8343" s="402"/>
      <c r="Z8343" s="402"/>
    </row>
    <row r="8344" spans="23:26" x14ac:dyDescent="0.2">
      <c r="W8344" s="402"/>
      <c r="X8344" s="402"/>
      <c r="Y8344" s="402"/>
      <c r="Z8344" s="402"/>
    </row>
    <row r="8345" spans="23:26" x14ac:dyDescent="0.2">
      <c r="W8345" s="402"/>
      <c r="X8345" s="402"/>
      <c r="Y8345" s="402"/>
      <c r="Z8345" s="402"/>
    </row>
    <row r="8346" spans="23:26" x14ac:dyDescent="0.2">
      <c r="W8346" s="402"/>
      <c r="X8346" s="402"/>
      <c r="Y8346" s="402"/>
      <c r="Z8346" s="402"/>
    </row>
    <row r="8347" spans="23:26" x14ac:dyDescent="0.2">
      <c r="W8347" s="402"/>
      <c r="X8347" s="402"/>
      <c r="Y8347" s="402"/>
      <c r="Z8347" s="402"/>
    </row>
    <row r="8348" spans="23:26" x14ac:dyDescent="0.2">
      <c r="W8348" s="402"/>
      <c r="X8348" s="402"/>
      <c r="Y8348" s="402"/>
      <c r="Z8348" s="402"/>
    </row>
    <row r="8349" spans="23:26" x14ac:dyDescent="0.2">
      <c r="W8349" s="402"/>
      <c r="X8349" s="402"/>
      <c r="Y8349" s="402"/>
      <c r="Z8349" s="402"/>
    </row>
    <row r="8350" spans="23:26" x14ac:dyDescent="0.2">
      <c r="W8350" s="402"/>
      <c r="X8350" s="402"/>
      <c r="Y8350" s="402"/>
      <c r="Z8350" s="402"/>
    </row>
    <row r="8351" spans="23:26" x14ac:dyDescent="0.2">
      <c r="W8351" s="402"/>
      <c r="X8351" s="402"/>
      <c r="Y8351" s="402"/>
      <c r="Z8351" s="402"/>
    </row>
    <row r="8352" spans="23:26" x14ac:dyDescent="0.2">
      <c r="W8352" s="402"/>
      <c r="X8352" s="402"/>
      <c r="Y8352" s="402"/>
      <c r="Z8352" s="402"/>
    </row>
    <row r="8353" spans="23:26" x14ac:dyDescent="0.2">
      <c r="W8353" s="402"/>
      <c r="X8353" s="402"/>
      <c r="Y8353" s="402"/>
      <c r="Z8353" s="402"/>
    </row>
    <row r="8354" spans="23:26" x14ac:dyDescent="0.2">
      <c r="W8354" s="402"/>
      <c r="X8354" s="402"/>
      <c r="Y8354" s="402"/>
      <c r="Z8354" s="402"/>
    </row>
    <row r="8355" spans="23:26" x14ac:dyDescent="0.2">
      <c r="W8355" s="402"/>
      <c r="X8355" s="402"/>
      <c r="Y8355" s="402"/>
      <c r="Z8355" s="402"/>
    </row>
    <row r="8356" spans="23:26" x14ac:dyDescent="0.2">
      <c r="W8356" s="402"/>
      <c r="X8356" s="402"/>
      <c r="Y8356" s="402"/>
      <c r="Z8356" s="402"/>
    </row>
    <row r="8357" spans="23:26" x14ac:dyDescent="0.2">
      <c r="W8357" s="402"/>
      <c r="X8357" s="402"/>
      <c r="Y8357" s="402"/>
      <c r="Z8357" s="402"/>
    </row>
    <row r="8358" spans="23:26" x14ac:dyDescent="0.2">
      <c r="W8358" s="402"/>
      <c r="X8358" s="402"/>
      <c r="Y8358" s="402"/>
      <c r="Z8358" s="402"/>
    </row>
    <row r="8359" spans="23:26" x14ac:dyDescent="0.2">
      <c r="W8359" s="402"/>
      <c r="X8359" s="402"/>
      <c r="Y8359" s="402"/>
      <c r="Z8359" s="402"/>
    </row>
    <row r="8360" spans="23:26" x14ac:dyDescent="0.2">
      <c r="W8360" s="402"/>
      <c r="X8360" s="402"/>
      <c r="Y8360" s="402"/>
      <c r="Z8360" s="402"/>
    </row>
    <row r="8361" spans="23:26" x14ac:dyDescent="0.2">
      <c r="W8361" s="402"/>
      <c r="X8361" s="402"/>
      <c r="Y8361" s="402"/>
      <c r="Z8361" s="402"/>
    </row>
    <row r="8362" spans="23:26" x14ac:dyDescent="0.2">
      <c r="W8362" s="402"/>
      <c r="X8362" s="402"/>
      <c r="Y8362" s="402"/>
      <c r="Z8362" s="402"/>
    </row>
    <row r="8363" spans="23:26" x14ac:dyDescent="0.2">
      <c r="W8363" s="402"/>
      <c r="X8363" s="402"/>
      <c r="Y8363" s="402"/>
      <c r="Z8363" s="402"/>
    </row>
    <row r="8364" spans="23:26" x14ac:dyDescent="0.2">
      <c r="W8364" s="402"/>
      <c r="X8364" s="402"/>
      <c r="Y8364" s="402"/>
      <c r="Z8364" s="402"/>
    </row>
    <row r="8365" spans="23:26" x14ac:dyDescent="0.2">
      <c r="W8365" s="402"/>
      <c r="X8365" s="402"/>
      <c r="Y8365" s="402"/>
      <c r="Z8365" s="402"/>
    </row>
    <row r="8366" spans="23:26" x14ac:dyDescent="0.2">
      <c r="W8366" s="402"/>
      <c r="X8366" s="402"/>
      <c r="Y8366" s="402"/>
      <c r="Z8366" s="402"/>
    </row>
    <row r="8367" spans="23:26" x14ac:dyDescent="0.2">
      <c r="W8367" s="402"/>
      <c r="X8367" s="402"/>
      <c r="Y8367" s="402"/>
      <c r="Z8367" s="402"/>
    </row>
    <row r="8368" spans="23:26" x14ac:dyDescent="0.2">
      <c r="W8368" s="402"/>
      <c r="X8368" s="402"/>
      <c r="Y8368" s="402"/>
      <c r="Z8368" s="402"/>
    </row>
    <row r="8369" spans="23:26" x14ac:dyDescent="0.2">
      <c r="W8369" s="402"/>
      <c r="X8369" s="402"/>
      <c r="Y8369" s="402"/>
      <c r="Z8369" s="402"/>
    </row>
    <row r="8370" spans="23:26" x14ac:dyDescent="0.2">
      <c r="W8370" s="402"/>
      <c r="X8370" s="402"/>
      <c r="Y8370" s="402"/>
      <c r="Z8370" s="402"/>
    </row>
    <row r="8371" spans="23:26" x14ac:dyDescent="0.2">
      <c r="W8371" s="402"/>
      <c r="X8371" s="402"/>
      <c r="Y8371" s="402"/>
      <c r="Z8371" s="402"/>
    </row>
    <row r="8372" spans="23:26" x14ac:dyDescent="0.2">
      <c r="W8372" s="402"/>
      <c r="X8372" s="402"/>
      <c r="Y8372" s="402"/>
      <c r="Z8372" s="402"/>
    </row>
    <row r="8373" spans="23:26" x14ac:dyDescent="0.2">
      <c r="W8373" s="402"/>
      <c r="X8373" s="402"/>
      <c r="Y8373" s="402"/>
      <c r="Z8373" s="402"/>
    </row>
    <row r="8374" spans="23:26" x14ac:dyDescent="0.2">
      <c r="W8374" s="402"/>
      <c r="X8374" s="402"/>
      <c r="Y8374" s="402"/>
      <c r="Z8374" s="402"/>
    </row>
    <row r="8375" spans="23:26" x14ac:dyDescent="0.2">
      <c r="W8375" s="402"/>
      <c r="X8375" s="402"/>
      <c r="Y8375" s="402"/>
      <c r="Z8375" s="402"/>
    </row>
    <row r="8376" spans="23:26" x14ac:dyDescent="0.2">
      <c r="W8376" s="402"/>
      <c r="X8376" s="402"/>
      <c r="Y8376" s="402"/>
      <c r="Z8376" s="402"/>
    </row>
    <row r="8377" spans="23:26" x14ac:dyDescent="0.2">
      <c r="W8377" s="402"/>
      <c r="X8377" s="402"/>
      <c r="Y8377" s="402"/>
      <c r="Z8377" s="402"/>
    </row>
    <row r="8378" spans="23:26" x14ac:dyDescent="0.2">
      <c r="W8378" s="402"/>
      <c r="X8378" s="402"/>
      <c r="Y8378" s="402"/>
      <c r="Z8378" s="402"/>
    </row>
    <row r="8379" spans="23:26" x14ac:dyDescent="0.2">
      <c r="W8379" s="402"/>
      <c r="X8379" s="402"/>
      <c r="Y8379" s="402"/>
      <c r="Z8379" s="402"/>
    </row>
    <row r="8380" spans="23:26" x14ac:dyDescent="0.2">
      <c r="W8380" s="402"/>
      <c r="X8380" s="402"/>
      <c r="Y8380" s="402"/>
      <c r="Z8380" s="402"/>
    </row>
    <row r="8381" spans="23:26" x14ac:dyDescent="0.2">
      <c r="W8381" s="402"/>
      <c r="X8381" s="402"/>
      <c r="Y8381" s="402"/>
      <c r="Z8381" s="402"/>
    </row>
    <row r="8382" spans="23:26" x14ac:dyDescent="0.2">
      <c r="W8382" s="402"/>
      <c r="X8382" s="402"/>
      <c r="Y8382" s="402"/>
      <c r="Z8382" s="402"/>
    </row>
    <row r="8383" spans="23:26" x14ac:dyDescent="0.2">
      <c r="W8383" s="402"/>
      <c r="X8383" s="402"/>
      <c r="Y8383" s="402"/>
      <c r="Z8383" s="402"/>
    </row>
    <row r="8384" spans="23:26" x14ac:dyDescent="0.2">
      <c r="W8384" s="402"/>
      <c r="X8384" s="402"/>
      <c r="Y8384" s="402"/>
      <c r="Z8384" s="402"/>
    </row>
    <row r="8385" spans="23:26" x14ac:dyDescent="0.2">
      <c r="W8385" s="402"/>
      <c r="X8385" s="402"/>
      <c r="Y8385" s="402"/>
      <c r="Z8385" s="402"/>
    </row>
    <row r="8386" spans="23:26" x14ac:dyDescent="0.2">
      <c r="W8386" s="402"/>
      <c r="X8386" s="402"/>
      <c r="Y8386" s="402"/>
      <c r="Z8386" s="402"/>
    </row>
    <row r="8387" spans="23:26" x14ac:dyDescent="0.2">
      <c r="W8387" s="402"/>
      <c r="X8387" s="402"/>
      <c r="Y8387" s="402"/>
      <c r="Z8387" s="402"/>
    </row>
    <row r="8388" spans="23:26" x14ac:dyDescent="0.2">
      <c r="W8388" s="402"/>
      <c r="X8388" s="402"/>
      <c r="Y8388" s="402"/>
      <c r="Z8388" s="402"/>
    </row>
    <row r="8389" spans="23:26" x14ac:dyDescent="0.2">
      <c r="W8389" s="402"/>
      <c r="X8389" s="402"/>
      <c r="Y8389" s="402"/>
      <c r="Z8389" s="402"/>
    </row>
    <row r="8390" spans="23:26" x14ac:dyDescent="0.2">
      <c r="W8390" s="402"/>
      <c r="X8390" s="402"/>
      <c r="Y8390" s="402"/>
      <c r="Z8390" s="402"/>
    </row>
    <row r="8391" spans="23:26" x14ac:dyDescent="0.2">
      <c r="W8391" s="402"/>
      <c r="X8391" s="402"/>
      <c r="Y8391" s="402"/>
      <c r="Z8391" s="402"/>
    </row>
    <row r="8392" spans="23:26" x14ac:dyDescent="0.2">
      <c r="W8392" s="402"/>
      <c r="X8392" s="402"/>
      <c r="Y8392" s="402"/>
      <c r="Z8392" s="402"/>
    </row>
    <row r="8393" spans="23:26" x14ac:dyDescent="0.2">
      <c r="W8393" s="402"/>
      <c r="X8393" s="402"/>
      <c r="Y8393" s="402"/>
      <c r="Z8393" s="402"/>
    </row>
    <row r="8394" spans="23:26" x14ac:dyDescent="0.2">
      <c r="W8394" s="402"/>
      <c r="X8394" s="402"/>
      <c r="Y8394" s="402"/>
      <c r="Z8394" s="402"/>
    </row>
    <row r="8395" spans="23:26" x14ac:dyDescent="0.2">
      <c r="W8395" s="402"/>
      <c r="X8395" s="402"/>
      <c r="Y8395" s="402"/>
      <c r="Z8395" s="402"/>
    </row>
    <row r="8396" spans="23:26" x14ac:dyDescent="0.2">
      <c r="W8396" s="402"/>
      <c r="X8396" s="402"/>
      <c r="Y8396" s="402"/>
      <c r="Z8396" s="402"/>
    </row>
    <row r="8397" spans="23:26" x14ac:dyDescent="0.2">
      <c r="W8397" s="402"/>
      <c r="X8397" s="402"/>
      <c r="Y8397" s="402"/>
      <c r="Z8397" s="402"/>
    </row>
    <row r="8398" spans="23:26" x14ac:dyDescent="0.2">
      <c r="W8398" s="402"/>
      <c r="X8398" s="402"/>
      <c r="Y8398" s="402"/>
      <c r="Z8398" s="402"/>
    </row>
    <row r="8399" spans="23:26" x14ac:dyDescent="0.2">
      <c r="W8399" s="402"/>
      <c r="X8399" s="402"/>
      <c r="Y8399" s="402"/>
      <c r="Z8399" s="402"/>
    </row>
    <row r="8400" spans="23:26" x14ac:dyDescent="0.2">
      <c r="W8400" s="402"/>
      <c r="X8400" s="402"/>
      <c r="Y8400" s="402"/>
      <c r="Z8400" s="402"/>
    </row>
    <row r="8401" spans="23:26" x14ac:dyDescent="0.2">
      <c r="W8401" s="402"/>
      <c r="X8401" s="402"/>
      <c r="Y8401" s="402"/>
      <c r="Z8401" s="402"/>
    </row>
    <row r="8402" spans="23:26" x14ac:dyDescent="0.2">
      <c r="W8402" s="402"/>
      <c r="X8402" s="402"/>
      <c r="Y8402" s="402"/>
      <c r="Z8402" s="402"/>
    </row>
    <row r="8403" spans="23:26" x14ac:dyDescent="0.2">
      <c r="W8403" s="402"/>
      <c r="X8403" s="402"/>
      <c r="Y8403" s="402"/>
      <c r="Z8403" s="402"/>
    </row>
    <row r="8404" spans="23:26" x14ac:dyDescent="0.2">
      <c r="W8404" s="402"/>
      <c r="X8404" s="402"/>
      <c r="Y8404" s="402"/>
      <c r="Z8404" s="402"/>
    </row>
    <row r="8405" spans="23:26" x14ac:dyDescent="0.2">
      <c r="W8405" s="402"/>
      <c r="X8405" s="402"/>
      <c r="Y8405" s="402"/>
      <c r="Z8405" s="402"/>
    </row>
    <row r="8406" spans="23:26" x14ac:dyDescent="0.2">
      <c r="W8406" s="402"/>
      <c r="X8406" s="402"/>
      <c r="Y8406" s="402"/>
      <c r="Z8406" s="402"/>
    </row>
    <row r="8407" spans="23:26" x14ac:dyDescent="0.2">
      <c r="W8407" s="402"/>
      <c r="X8407" s="402"/>
      <c r="Y8407" s="402"/>
      <c r="Z8407" s="402"/>
    </row>
    <row r="8408" spans="23:26" x14ac:dyDescent="0.2">
      <c r="W8408" s="402"/>
      <c r="X8408" s="402"/>
      <c r="Y8408" s="402"/>
      <c r="Z8408" s="402"/>
    </row>
    <row r="8409" spans="23:26" x14ac:dyDescent="0.2">
      <c r="W8409" s="402"/>
      <c r="X8409" s="402"/>
      <c r="Y8409" s="402"/>
      <c r="Z8409" s="402"/>
    </row>
    <row r="8410" spans="23:26" x14ac:dyDescent="0.2">
      <c r="W8410" s="402"/>
      <c r="X8410" s="402"/>
      <c r="Y8410" s="402"/>
      <c r="Z8410" s="402"/>
    </row>
    <row r="8411" spans="23:26" x14ac:dyDescent="0.2">
      <c r="W8411" s="402"/>
      <c r="X8411" s="402"/>
      <c r="Y8411" s="402"/>
      <c r="Z8411" s="402"/>
    </row>
    <row r="8412" spans="23:26" x14ac:dyDescent="0.2">
      <c r="W8412" s="402"/>
      <c r="X8412" s="402"/>
      <c r="Y8412" s="402"/>
      <c r="Z8412" s="402"/>
    </row>
    <row r="8413" spans="23:26" x14ac:dyDescent="0.2">
      <c r="W8413" s="402"/>
      <c r="X8413" s="402"/>
      <c r="Y8413" s="402"/>
      <c r="Z8413" s="402"/>
    </row>
    <row r="8414" spans="23:26" x14ac:dyDescent="0.2">
      <c r="W8414" s="402"/>
      <c r="X8414" s="402"/>
      <c r="Y8414" s="402"/>
      <c r="Z8414" s="402"/>
    </row>
    <row r="8415" spans="23:26" x14ac:dyDescent="0.2">
      <c r="W8415" s="402"/>
      <c r="X8415" s="402"/>
      <c r="Y8415" s="402"/>
      <c r="Z8415" s="402"/>
    </row>
    <row r="8416" spans="23:26" x14ac:dyDescent="0.2">
      <c r="W8416" s="402"/>
      <c r="X8416" s="402"/>
      <c r="Y8416" s="402"/>
      <c r="Z8416" s="402"/>
    </row>
    <row r="8417" spans="23:26" x14ac:dyDescent="0.2">
      <c r="W8417" s="402"/>
      <c r="X8417" s="402"/>
      <c r="Y8417" s="402"/>
      <c r="Z8417" s="402"/>
    </row>
    <row r="8418" spans="23:26" x14ac:dyDescent="0.2">
      <c r="W8418" s="402"/>
      <c r="X8418" s="402"/>
      <c r="Y8418" s="402"/>
      <c r="Z8418" s="402"/>
    </row>
    <row r="8419" spans="23:26" x14ac:dyDescent="0.2">
      <c r="W8419" s="402"/>
      <c r="X8419" s="402"/>
      <c r="Y8419" s="402"/>
      <c r="Z8419" s="402"/>
    </row>
    <row r="8420" spans="23:26" x14ac:dyDescent="0.2">
      <c r="W8420" s="402"/>
      <c r="X8420" s="402"/>
      <c r="Y8420" s="402"/>
      <c r="Z8420" s="402"/>
    </row>
    <row r="8421" spans="23:26" x14ac:dyDescent="0.2">
      <c r="W8421" s="402"/>
      <c r="X8421" s="402"/>
      <c r="Y8421" s="402"/>
      <c r="Z8421" s="402"/>
    </row>
    <row r="8422" spans="23:26" x14ac:dyDescent="0.2">
      <c r="W8422" s="402"/>
      <c r="X8422" s="402"/>
      <c r="Y8422" s="402"/>
      <c r="Z8422" s="402"/>
    </row>
    <row r="8423" spans="23:26" x14ac:dyDescent="0.2">
      <c r="W8423" s="402"/>
      <c r="X8423" s="402"/>
      <c r="Y8423" s="402"/>
      <c r="Z8423" s="402"/>
    </row>
    <row r="8424" spans="23:26" x14ac:dyDescent="0.2">
      <c r="W8424" s="402"/>
      <c r="X8424" s="402"/>
      <c r="Y8424" s="402"/>
      <c r="Z8424" s="402"/>
    </row>
    <row r="8425" spans="23:26" x14ac:dyDescent="0.2">
      <c r="W8425" s="402"/>
      <c r="X8425" s="402"/>
      <c r="Y8425" s="402"/>
      <c r="Z8425" s="402"/>
    </row>
    <row r="8426" spans="23:26" x14ac:dyDescent="0.2">
      <c r="W8426" s="402"/>
      <c r="X8426" s="402"/>
      <c r="Y8426" s="402"/>
      <c r="Z8426" s="402"/>
    </row>
    <row r="8427" spans="23:26" x14ac:dyDescent="0.2">
      <c r="W8427" s="402"/>
      <c r="X8427" s="402"/>
      <c r="Y8427" s="402"/>
      <c r="Z8427" s="402"/>
    </row>
    <row r="8428" spans="23:26" x14ac:dyDescent="0.2">
      <c r="W8428" s="402"/>
      <c r="X8428" s="402"/>
      <c r="Y8428" s="402"/>
      <c r="Z8428" s="402"/>
    </row>
    <row r="8429" spans="23:26" x14ac:dyDescent="0.2">
      <c r="W8429" s="402"/>
      <c r="X8429" s="402"/>
      <c r="Y8429" s="402"/>
      <c r="Z8429" s="402"/>
    </row>
    <row r="8430" spans="23:26" x14ac:dyDescent="0.2">
      <c r="W8430" s="402"/>
      <c r="X8430" s="402"/>
      <c r="Y8430" s="402"/>
      <c r="Z8430" s="402"/>
    </row>
    <row r="8431" spans="23:26" x14ac:dyDescent="0.2">
      <c r="W8431" s="402"/>
      <c r="X8431" s="402"/>
      <c r="Y8431" s="402"/>
      <c r="Z8431" s="402"/>
    </row>
    <row r="8432" spans="23:26" x14ac:dyDescent="0.2">
      <c r="W8432" s="402"/>
      <c r="X8432" s="402"/>
      <c r="Y8432" s="402"/>
      <c r="Z8432" s="402"/>
    </row>
    <row r="8433" spans="23:26" x14ac:dyDescent="0.2">
      <c r="W8433" s="402"/>
      <c r="X8433" s="402"/>
      <c r="Y8433" s="402"/>
      <c r="Z8433" s="402"/>
    </row>
    <row r="8434" spans="23:26" x14ac:dyDescent="0.2">
      <c r="W8434" s="402"/>
      <c r="X8434" s="402"/>
      <c r="Y8434" s="402"/>
      <c r="Z8434" s="402"/>
    </row>
    <row r="8435" spans="23:26" x14ac:dyDescent="0.2">
      <c r="W8435" s="402"/>
      <c r="X8435" s="402"/>
      <c r="Y8435" s="402"/>
      <c r="Z8435" s="402"/>
    </row>
    <row r="8436" spans="23:26" x14ac:dyDescent="0.2">
      <c r="W8436" s="402"/>
      <c r="X8436" s="402"/>
      <c r="Y8436" s="402"/>
      <c r="Z8436" s="402"/>
    </row>
    <row r="8437" spans="23:26" x14ac:dyDescent="0.2">
      <c r="W8437" s="402"/>
      <c r="X8437" s="402"/>
      <c r="Y8437" s="402"/>
      <c r="Z8437" s="402"/>
    </row>
    <row r="8438" spans="23:26" x14ac:dyDescent="0.2">
      <c r="W8438" s="402"/>
      <c r="X8438" s="402"/>
      <c r="Y8438" s="402"/>
      <c r="Z8438" s="402"/>
    </row>
    <row r="8439" spans="23:26" x14ac:dyDescent="0.2">
      <c r="W8439" s="402"/>
      <c r="X8439" s="402"/>
      <c r="Y8439" s="402"/>
      <c r="Z8439" s="402"/>
    </row>
    <row r="8440" spans="23:26" x14ac:dyDescent="0.2">
      <c r="W8440" s="402"/>
      <c r="X8440" s="402"/>
      <c r="Y8440" s="402"/>
      <c r="Z8440" s="402"/>
    </row>
    <row r="8441" spans="23:26" x14ac:dyDescent="0.2">
      <c r="W8441" s="402"/>
      <c r="X8441" s="402"/>
      <c r="Y8441" s="402"/>
      <c r="Z8441" s="402"/>
    </row>
    <row r="8442" spans="23:26" x14ac:dyDescent="0.2">
      <c r="W8442" s="402"/>
      <c r="X8442" s="402"/>
      <c r="Y8442" s="402"/>
      <c r="Z8442" s="402"/>
    </row>
    <row r="8443" spans="23:26" x14ac:dyDescent="0.2">
      <c r="W8443" s="402"/>
      <c r="X8443" s="402"/>
      <c r="Y8443" s="402"/>
      <c r="Z8443" s="402"/>
    </row>
    <row r="8444" spans="23:26" x14ac:dyDescent="0.2">
      <c r="W8444" s="402"/>
      <c r="X8444" s="402"/>
      <c r="Y8444" s="402"/>
      <c r="Z8444" s="402"/>
    </row>
    <row r="8445" spans="23:26" x14ac:dyDescent="0.2">
      <c r="W8445" s="402"/>
      <c r="X8445" s="402"/>
      <c r="Y8445" s="402"/>
      <c r="Z8445" s="402"/>
    </row>
    <row r="8446" spans="23:26" x14ac:dyDescent="0.2">
      <c r="W8446" s="402"/>
      <c r="X8446" s="402"/>
      <c r="Y8446" s="402"/>
      <c r="Z8446" s="402"/>
    </row>
    <row r="8447" spans="23:26" x14ac:dyDescent="0.2">
      <c r="W8447" s="402"/>
      <c r="X8447" s="402"/>
      <c r="Y8447" s="402"/>
      <c r="Z8447" s="402"/>
    </row>
    <row r="8448" spans="23:26" x14ac:dyDescent="0.2">
      <c r="W8448" s="402"/>
      <c r="X8448" s="402"/>
      <c r="Y8448" s="402"/>
      <c r="Z8448" s="402"/>
    </row>
    <row r="8449" spans="23:26" x14ac:dyDescent="0.2">
      <c r="W8449" s="402"/>
      <c r="X8449" s="402"/>
      <c r="Y8449" s="402"/>
      <c r="Z8449" s="402"/>
    </row>
    <row r="8450" spans="23:26" x14ac:dyDescent="0.2">
      <c r="W8450" s="402"/>
      <c r="X8450" s="402"/>
      <c r="Y8450" s="402"/>
      <c r="Z8450" s="402"/>
    </row>
    <row r="8451" spans="23:26" x14ac:dyDescent="0.2">
      <c r="W8451" s="402"/>
      <c r="X8451" s="402"/>
      <c r="Y8451" s="402"/>
      <c r="Z8451" s="402"/>
    </row>
    <row r="8452" spans="23:26" x14ac:dyDescent="0.2">
      <c r="W8452" s="402"/>
      <c r="X8452" s="402"/>
      <c r="Y8452" s="402"/>
      <c r="Z8452" s="402"/>
    </row>
    <row r="8453" spans="23:26" x14ac:dyDescent="0.2">
      <c r="W8453" s="402"/>
      <c r="X8453" s="402"/>
      <c r="Y8453" s="402"/>
      <c r="Z8453" s="402"/>
    </row>
    <row r="8454" spans="23:26" x14ac:dyDescent="0.2">
      <c r="W8454" s="402"/>
      <c r="X8454" s="402"/>
      <c r="Y8454" s="402"/>
      <c r="Z8454" s="402"/>
    </row>
    <row r="8455" spans="23:26" x14ac:dyDescent="0.2">
      <c r="W8455" s="402"/>
      <c r="X8455" s="402"/>
      <c r="Y8455" s="402"/>
      <c r="Z8455" s="402"/>
    </row>
    <row r="8456" spans="23:26" x14ac:dyDescent="0.2">
      <c r="W8456" s="402"/>
      <c r="X8456" s="402"/>
      <c r="Y8456" s="402"/>
      <c r="Z8456" s="402"/>
    </row>
    <row r="8457" spans="23:26" x14ac:dyDescent="0.2">
      <c r="W8457" s="402"/>
      <c r="X8457" s="402"/>
      <c r="Y8457" s="402"/>
      <c r="Z8457" s="402"/>
    </row>
    <row r="8458" spans="23:26" x14ac:dyDescent="0.2">
      <c r="W8458" s="402"/>
      <c r="X8458" s="402"/>
      <c r="Y8458" s="402"/>
      <c r="Z8458" s="402"/>
    </row>
    <row r="8459" spans="23:26" x14ac:dyDescent="0.2">
      <c r="W8459" s="402"/>
      <c r="X8459" s="402"/>
      <c r="Y8459" s="402"/>
      <c r="Z8459" s="402"/>
    </row>
    <row r="8460" spans="23:26" x14ac:dyDescent="0.2">
      <c r="W8460" s="402"/>
      <c r="X8460" s="402"/>
      <c r="Y8460" s="402"/>
      <c r="Z8460" s="402"/>
    </row>
    <row r="8461" spans="23:26" x14ac:dyDescent="0.2">
      <c r="W8461" s="402"/>
      <c r="X8461" s="402"/>
      <c r="Y8461" s="402"/>
      <c r="Z8461" s="402"/>
    </row>
    <row r="8462" spans="23:26" x14ac:dyDescent="0.2">
      <c r="W8462" s="402"/>
      <c r="X8462" s="402"/>
      <c r="Y8462" s="402"/>
      <c r="Z8462" s="402"/>
    </row>
    <row r="8463" spans="23:26" x14ac:dyDescent="0.2">
      <c r="W8463" s="402"/>
      <c r="X8463" s="402"/>
      <c r="Y8463" s="402"/>
      <c r="Z8463" s="402"/>
    </row>
    <row r="8464" spans="23:26" x14ac:dyDescent="0.2">
      <c r="W8464" s="402"/>
      <c r="X8464" s="402"/>
      <c r="Y8464" s="402"/>
      <c r="Z8464" s="402"/>
    </row>
    <row r="8465" spans="23:26" x14ac:dyDescent="0.2">
      <c r="W8465" s="402"/>
      <c r="X8465" s="402"/>
      <c r="Y8465" s="402"/>
      <c r="Z8465" s="402"/>
    </row>
    <row r="8466" spans="23:26" x14ac:dyDescent="0.2">
      <c r="W8466" s="402"/>
      <c r="X8466" s="402"/>
      <c r="Y8466" s="402"/>
      <c r="Z8466" s="402"/>
    </row>
    <row r="8467" spans="23:26" x14ac:dyDescent="0.2">
      <c r="W8467" s="402"/>
      <c r="X8467" s="402"/>
      <c r="Y8467" s="402"/>
      <c r="Z8467" s="402"/>
    </row>
    <row r="8468" spans="23:26" x14ac:dyDescent="0.2">
      <c r="W8468" s="402"/>
      <c r="X8468" s="402"/>
      <c r="Y8468" s="402"/>
      <c r="Z8468" s="402"/>
    </row>
    <row r="8469" spans="23:26" x14ac:dyDescent="0.2">
      <c r="W8469" s="402"/>
      <c r="X8469" s="402"/>
      <c r="Y8469" s="402"/>
      <c r="Z8469" s="402"/>
    </row>
    <row r="8470" spans="23:26" x14ac:dyDescent="0.2">
      <c r="W8470" s="402"/>
      <c r="X8470" s="402"/>
      <c r="Y8470" s="402"/>
      <c r="Z8470" s="402"/>
    </row>
    <row r="8471" spans="23:26" x14ac:dyDescent="0.2">
      <c r="W8471" s="402"/>
      <c r="X8471" s="402"/>
      <c r="Y8471" s="402"/>
      <c r="Z8471" s="402"/>
    </row>
    <row r="8472" spans="23:26" x14ac:dyDescent="0.2">
      <c r="W8472" s="402"/>
      <c r="X8472" s="402"/>
      <c r="Y8472" s="402"/>
      <c r="Z8472" s="402"/>
    </row>
    <row r="8473" spans="23:26" x14ac:dyDescent="0.2">
      <c r="W8473" s="402"/>
      <c r="X8473" s="402"/>
      <c r="Y8473" s="402"/>
      <c r="Z8473" s="402"/>
    </row>
    <row r="8474" spans="23:26" x14ac:dyDescent="0.2">
      <c r="W8474" s="402"/>
      <c r="X8474" s="402"/>
      <c r="Y8474" s="402"/>
      <c r="Z8474" s="402"/>
    </row>
    <row r="8475" spans="23:26" x14ac:dyDescent="0.2">
      <c r="W8475" s="402"/>
      <c r="X8475" s="402"/>
      <c r="Y8475" s="402"/>
      <c r="Z8475" s="402"/>
    </row>
    <row r="8476" spans="23:26" x14ac:dyDescent="0.2">
      <c r="W8476" s="402"/>
      <c r="X8476" s="402"/>
      <c r="Y8476" s="402"/>
      <c r="Z8476" s="402"/>
    </row>
    <row r="8477" spans="23:26" x14ac:dyDescent="0.2">
      <c r="W8477" s="402"/>
      <c r="X8477" s="402"/>
      <c r="Y8477" s="402"/>
      <c r="Z8477" s="402"/>
    </row>
    <row r="8478" spans="23:26" x14ac:dyDescent="0.2">
      <c r="W8478" s="402"/>
      <c r="X8478" s="402"/>
      <c r="Y8478" s="402"/>
      <c r="Z8478" s="402"/>
    </row>
    <row r="8479" spans="23:26" x14ac:dyDescent="0.2">
      <c r="W8479" s="402"/>
      <c r="X8479" s="402"/>
      <c r="Y8479" s="402"/>
      <c r="Z8479" s="402"/>
    </row>
    <row r="8480" spans="23:26" x14ac:dyDescent="0.2">
      <c r="W8480" s="402"/>
      <c r="X8480" s="402"/>
      <c r="Y8480" s="402"/>
      <c r="Z8480" s="402"/>
    </row>
    <row r="8481" spans="23:26" x14ac:dyDescent="0.2">
      <c r="W8481" s="402"/>
      <c r="X8481" s="402"/>
      <c r="Y8481" s="402"/>
      <c r="Z8481" s="402"/>
    </row>
    <row r="8482" spans="23:26" x14ac:dyDescent="0.2">
      <c r="W8482" s="402"/>
      <c r="X8482" s="402"/>
      <c r="Y8482" s="402"/>
      <c r="Z8482" s="402"/>
    </row>
    <row r="8483" spans="23:26" x14ac:dyDescent="0.2">
      <c r="W8483" s="402"/>
      <c r="X8483" s="402"/>
      <c r="Y8483" s="402"/>
      <c r="Z8483" s="402"/>
    </row>
    <row r="8484" spans="23:26" x14ac:dyDescent="0.2">
      <c r="W8484" s="402"/>
      <c r="X8484" s="402"/>
      <c r="Y8484" s="402"/>
      <c r="Z8484" s="402"/>
    </row>
    <row r="8485" spans="23:26" x14ac:dyDescent="0.2">
      <c r="W8485" s="402"/>
      <c r="X8485" s="402"/>
      <c r="Y8485" s="402"/>
      <c r="Z8485" s="402"/>
    </row>
    <row r="8486" spans="23:26" x14ac:dyDescent="0.2">
      <c r="W8486" s="402"/>
      <c r="X8486" s="402"/>
      <c r="Y8486" s="402"/>
      <c r="Z8486" s="402"/>
    </row>
    <row r="8487" spans="23:26" x14ac:dyDescent="0.2">
      <c r="W8487" s="402"/>
      <c r="X8487" s="402"/>
      <c r="Y8487" s="402"/>
      <c r="Z8487" s="402"/>
    </row>
    <row r="8488" spans="23:26" x14ac:dyDescent="0.2">
      <c r="W8488" s="402"/>
      <c r="X8488" s="402"/>
      <c r="Y8488" s="402"/>
      <c r="Z8488" s="402"/>
    </row>
    <row r="8489" spans="23:26" x14ac:dyDescent="0.2">
      <c r="W8489" s="402"/>
      <c r="X8489" s="402"/>
      <c r="Y8489" s="402"/>
      <c r="Z8489" s="402"/>
    </row>
    <row r="8490" spans="23:26" x14ac:dyDescent="0.2">
      <c r="W8490" s="402"/>
      <c r="X8490" s="402"/>
      <c r="Y8490" s="402"/>
      <c r="Z8490" s="402"/>
    </row>
    <row r="8491" spans="23:26" x14ac:dyDescent="0.2">
      <c r="W8491" s="402"/>
      <c r="X8491" s="402"/>
      <c r="Y8491" s="402"/>
      <c r="Z8491" s="402"/>
    </row>
    <row r="8492" spans="23:26" x14ac:dyDescent="0.2">
      <c r="W8492" s="402"/>
      <c r="X8492" s="402"/>
      <c r="Y8492" s="402"/>
      <c r="Z8492" s="402"/>
    </row>
    <row r="8493" spans="23:26" x14ac:dyDescent="0.2">
      <c r="W8493" s="402"/>
      <c r="X8493" s="402"/>
      <c r="Y8493" s="402"/>
      <c r="Z8493" s="402"/>
    </row>
    <row r="8494" spans="23:26" x14ac:dyDescent="0.2">
      <c r="W8494" s="402"/>
      <c r="X8494" s="402"/>
      <c r="Y8494" s="402"/>
      <c r="Z8494" s="402"/>
    </row>
    <row r="8495" spans="23:26" x14ac:dyDescent="0.2">
      <c r="W8495" s="402"/>
      <c r="X8495" s="402"/>
      <c r="Y8495" s="402"/>
      <c r="Z8495" s="402"/>
    </row>
    <row r="8496" spans="23:26" x14ac:dyDescent="0.2">
      <c r="W8496" s="402"/>
      <c r="X8496" s="402"/>
      <c r="Y8496" s="402"/>
      <c r="Z8496" s="402"/>
    </row>
    <row r="8497" spans="23:26" x14ac:dyDescent="0.2">
      <c r="W8497" s="402"/>
      <c r="X8497" s="402"/>
      <c r="Y8497" s="402"/>
      <c r="Z8497" s="402"/>
    </row>
    <row r="8498" spans="23:26" x14ac:dyDescent="0.2">
      <c r="W8498" s="402"/>
      <c r="X8498" s="402"/>
      <c r="Y8498" s="402"/>
      <c r="Z8498" s="402"/>
    </row>
    <row r="8499" spans="23:26" x14ac:dyDescent="0.2">
      <c r="W8499" s="402"/>
      <c r="X8499" s="402"/>
      <c r="Y8499" s="402"/>
      <c r="Z8499" s="402"/>
    </row>
    <row r="8500" spans="23:26" x14ac:dyDescent="0.2">
      <c r="W8500" s="402"/>
      <c r="X8500" s="402"/>
      <c r="Y8500" s="402"/>
      <c r="Z8500" s="402"/>
    </row>
    <row r="8501" spans="23:26" x14ac:dyDescent="0.2">
      <c r="W8501" s="402"/>
      <c r="X8501" s="402"/>
      <c r="Y8501" s="402"/>
      <c r="Z8501" s="402"/>
    </row>
    <row r="8502" spans="23:26" x14ac:dyDescent="0.2">
      <c r="W8502" s="402"/>
      <c r="X8502" s="402"/>
      <c r="Y8502" s="402"/>
      <c r="Z8502" s="402"/>
    </row>
    <row r="8503" spans="23:26" x14ac:dyDescent="0.2">
      <c r="W8503" s="402"/>
      <c r="X8503" s="402"/>
      <c r="Y8503" s="402"/>
      <c r="Z8503" s="402"/>
    </row>
    <row r="8504" spans="23:26" x14ac:dyDescent="0.2">
      <c r="W8504" s="402"/>
      <c r="X8504" s="402"/>
      <c r="Y8504" s="402"/>
      <c r="Z8504" s="402"/>
    </row>
    <row r="8505" spans="23:26" x14ac:dyDescent="0.2">
      <c r="W8505" s="402"/>
      <c r="X8505" s="402"/>
      <c r="Y8505" s="402"/>
      <c r="Z8505" s="402"/>
    </row>
    <row r="8506" spans="23:26" x14ac:dyDescent="0.2">
      <c r="W8506" s="402"/>
      <c r="X8506" s="402"/>
      <c r="Y8506" s="402"/>
      <c r="Z8506" s="402"/>
    </row>
    <row r="8507" spans="23:26" x14ac:dyDescent="0.2">
      <c r="W8507" s="402"/>
      <c r="X8507" s="402"/>
      <c r="Y8507" s="402"/>
      <c r="Z8507" s="402"/>
    </row>
    <row r="8508" spans="23:26" x14ac:dyDescent="0.2">
      <c r="W8508" s="402"/>
      <c r="X8508" s="402"/>
      <c r="Y8508" s="402"/>
      <c r="Z8508" s="402"/>
    </row>
    <row r="8509" spans="23:26" x14ac:dyDescent="0.2">
      <c r="W8509" s="402"/>
      <c r="X8509" s="402"/>
      <c r="Y8509" s="402"/>
      <c r="Z8509" s="402"/>
    </row>
    <row r="8510" spans="23:26" x14ac:dyDescent="0.2">
      <c r="W8510" s="402"/>
      <c r="X8510" s="402"/>
      <c r="Y8510" s="402"/>
      <c r="Z8510" s="402"/>
    </row>
    <row r="8511" spans="23:26" x14ac:dyDescent="0.2">
      <c r="W8511" s="402"/>
      <c r="X8511" s="402"/>
      <c r="Y8511" s="402"/>
      <c r="Z8511" s="402"/>
    </row>
    <row r="8512" spans="23:26" x14ac:dyDescent="0.2">
      <c r="W8512" s="402"/>
      <c r="X8512" s="402"/>
      <c r="Y8512" s="402"/>
      <c r="Z8512" s="402"/>
    </row>
    <row r="8513" spans="23:26" x14ac:dyDescent="0.2">
      <c r="W8513" s="402"/>
      <c r="X8513" s="402"/>
      <c r="Y8513" s="402"/>
      <c r="Z8513" s="402"/>
    </row>
    <row r="8514" spans="23:26" x14ac:dyDescent="0.2">
      <c r="W8514" s="402"/>
      <c r="X8514" s="402"/>
      <c r="Y8514" s="402"/>
      <c r="Z8514" s="402"/>
    </row>
    <row r="8515" spans="23:26" x14ac:dyDescent="0.2">
      <c r="W8515" s="402"/>
      <c r="X8515" s="402"/>
      <c r="Y8515" s="402"/>
      <c r="Z8515" s="402"/>
    </row>
    <row r="8516" spans="23:26" x14ac:dyDescent="0.2">
      <c r="W8516" s="402"/>
      <c r="X8516" s="402"/>
      <c r="Y8516" s="402"/>
      <c r="Z8516" s="402"/>
    </row>
    <row r="8517" spans="23:26" x14ac:dyDescent="0.2">
      <c r="W8517" s="402"/>
      <c r="X8517" s="402"/>
      <c r="Y8517" s="402"/>
      <c r="Z8517" s="402"/>
    </row>
    <row r="8518" spans="23:26" x14ac:dyDescent="0.2">
      <c r="W8518" s="402"/>
      <c r="X8518" s="402"/>
      <c r="Y8518" s="402"/>
      <c r="Z8518" s="402"/>
    </row>
    <row r="8519" spans="23:26" x14ac:dyDescent="0.2">
      <c r="W8519" s="402"/>
      <c r="X8519" s="402"/>
      <c r="Y8519" s="402"/>
      <c r="Z8519" s="402"/>
    </row>
    <row r="8520" spans="23:26" x14ac:dyDescent="0.2">
      <c r="W8520" s="402"/>
      <c r="X8520" s="402"/>
      <c r="Y8520" s="402"/>
      <c r="Z8520" s="402"/>
    </row>
    <row r="8521" spans="23:26" x14ac:dyDescent="0.2">
      <c r="W8521" s="402"/>
      <c r="X8521" s="402"/>
      <c r="Y8521" s="402"/>
      <c r="Z8521" s="402"/>
    </row>
    <row r="8522" spans="23:26" x14ac:dyDescent="0.2">
      <c r="W8522" s="402"/>
      <c r="X8522" s="402"/>
      <c r="Y8522" s="402"/>
      <c r="Z8522" s="402"/>
    </row>
    <row r="8523" spans="23:26" x14ac:dyDescent="0.2">
      <c r="W8523" s="402"/>
      <c r="X8523" s="402"/>
      <c r="Y8523" s="402"/>
      <c r="Z8523" s="402"/>
    </row>
    <row r="8524" spans="23:26" x14ac:dyDescent="0.2">
      <c r="W8524" s="402"/>
      <c r="X8524" s="402"/>
      <c r="Y8524" s="402"/>
      <c r="Z8524" s="402"/>
    </row>
    <row r="8525" spans="23:26" x14ac:dyDescent="0.2">
      <c r="W8525" s="402"/>
      <c r="X8525" s="402"/>
      <c r="Y8525" s="402"/>
      <c r="Z8525" s="402"/>
    </row>
    <row r="8526" spans="23:26" x14ac:dyDescent="0.2">
      <c r="W8526" s="402"/>
      <c r="X8526" s="402"/>
      <c r="Y8526" s="402"/>
      <c r="Z8526" s="402"/>
    </row>
    <row r="8527" spans="23:26" x14ac:dyDescent="0.2">
      <c r="W8527" s="402"/>
      <c r="X8527" s="402"/>
      <c r="Y8527" s="402"/>
      <c r="Z8527" s="402"/>
    </row>
    <row r="8528" spans="23:26" x14ac:dyDescent="0.2">
      <c r="W8528" s="402"/>
      <c r="X8528" s="402"/>
      <c r="Y8528" s="402"/>
      <c r="Z8528" s="402"/>
    </row>
    <row r="8529" spans="23:26" x14ac:dyDescent="0.2">
      <c r="W8529" s="402"/>
      <c r="X8529" s="402"/>
      <c r="Y8529" s="402"/>
      <c r="Z8529" s="402"/>
    </row>
    <row r="8530" spans="23:26" x14ac:dyDescent="0.2">
      <c r="W8530" s="402"/>
      <c r="X8530" s="402"/>
      <c r="Y8530" s="402"/>
      <c r="Z8530" s="402"/>
    </row>
    <row r="8531" spans="23:26" x14ac:dyDescent="0.2">
      <c r="W8531" s="402"/>
      <c r="X8531" s="402"/>
      <c r="Y8531" s="402"/>
      <c r="Z8531" s="402"/>
    </row>
    <row r="8532" spans="23:26" x14ac:dyDescent="0.2">
      <c r="W8532" s="402"/>
      <c r="X8532" s="402"/>
      <c r="Y8532" s="402"/>
      <c r="Z8532" s="402"/>
    </row>
    <row r="8533" spans="23:26" x14ac:dyDescent="0.2">
      <c r="W8533" s="402"/>
      <c r="X8533" s="402"/>
      <c r="Y8533" s="402"/>
      <c r="Z8533" s="402"/>
    </row>
    <row r="8534" spans="23:26" x14ac:dyDescent="0.2">
      <c r="W8534" s="402"/>
      <c r="X8534" s="402"/>
      <c r="Y8534" s="402"/>
      <c r="Z8534" s="402"/>
    </row>
    <row r="8535" spans="23:26" x14ac:dyDescent="0.2">
      <c r="W8535" s="402"/>
      <c r="X8535" s="402"/>
      <c r="Y8535" s="402"/>
      <c r="Z8535" s="402"/>
    </row>
    <row r="8536" spans="23:26" x14ac:dyDescent="0.2">
      <c r="W8536" s="402"/>
      <c r="X8536" s="402"/>
      <c r="Y8536" s="402"/>
      <c r="Z8536" s="402"/>
    </row>
    <row r="8537" spans="23:26" x14ac:dyDescent="0.2">
      <c r="W8537" s="402"/>
      <c r="X8537" s="402"/>
      <c r="Y8537" s="402"/>
      <c r="Z8537" s="402"/>
    </row>
    <row r="8538" spans="23:26" x14ac:dyDescent="0.2">
      <c r="W8538" s="402"/>
      <c r="X8538" s="402"/>
      <c r="Y8538" s="402"/>
      <c r="Z8538" s="402"/>
    </row>
    <row r="8539" spans="23:26" x14ac:dyDescent="0.2">
      <c r="W8539" s="402"/>
      <c r="X8539" s="402"/>
      <c r="Y8539" s="402"/>
      <c r="Z8539" s="402"/>
    </row>
    <row r="8540" spans="23:26" x14ac:dyDescent="0.2">
      <c r="W8540" s="402"/>
      <c r="X8540" s="402"/>
      <c r="Y8540" s="402"/>
      <c r="Z8540" s="402"/>
    </row>
    <row r="8541" spans="23:26" x14ac:dyDescent="0.2">
      <c r="W8541" s="402"/>
      <c r="X8541" s="402"/>
      <c r="Y8541" s="402"/>
      <c r="Z8541" s="402"/>
    </row>
    <row r="8542" spans="23:26" x14ac:dyDescent="0.2">
      <c r="W8542" s="402"/>
      <c r="X8542" s="402"/>
      <c r="Y8542" s="402"/>
      <c r="Z8542" s="402"/>
    </row>
    <row r="8543" spans="23:26" x14ac:dyDescent="0.2">
      <c r="W8543" s="402"/>
      <c r="X8543" s="402"/>
      <c r="Y8543" s="402"/>
      <c r="Z8543" s="402"/>
    </row>
    <row r="8544" spans="23:26" x14ac:dyDescent="0.2">
      <c r="W8544" s="402"/>
      <c r="X8544" s="402"/>
      <c r="Y8544" s="402"/>
      <c r="Z8544" s="402"/>
    </row>
    <row r="8545" spans="23:26" x14ac:dyDescent="0.2">
      <c r="W8545" s="402"/>
      <c r="X8545" s="402"/>
      <c r="Y8545" s="402"/>
      <c r="Z8545" s="402"/>
    </row>
    <row r="8546" spans="23:26" x14ac:dyDescent="0.2">
      <c r="W8546" s="402"/>
      <c r="X8546" s="402"/>
      <c r="Y8546" s="402"/>
      <c r="Z8546" s="402"/>
    </row>
    <row r="8547" spans="23:26" x14ac:dyDescent="0.2">
      <c r="W8547" s="402"/>
      <c r="X8547" s="402"/>
      <c r="Y8547" s="402"/>
      <c r="Z8547" s="402"/>
    </row>
    <row r="8548" spans="23:26" x14ac:dyDescent="0.2">
      <c r="W8548" s="402"/>
      <c r="X8548" s="402"/>
      <c r="Y8548" s="402"/>
      <c r="Z8548" s="402"/>
    </row>
    <row r="8549" spans="23:26" x14ac:dyDescent="0.2">
      <c r="W8549" s="402"/>
      <c r="X8549" s="402"/>
      <c r="Y8549" s="402"/>
      <c r="Z8549" s="402"/>
    </row>
    <row r="8550" spans="23:26" x14ac:dyDescent="0.2">
      <c r="W8550" s="402"/>
      <c r="X8550" s="402"/>
      <c r="Y8550" s="402"/>
      <c r="Z8550" s="402"/>
    </row>
    <row r="8551" spans="23:26" x14ac:dyDescent="0.2">
      <c r="W8551" s="402"/>
      <c r="X8551" s="402"/>
      <c r="Y8551" s="402"/>
      <c r="Z8551" s="402"/>
    </row>
    <row r="8552" spans="23:26" x14ac:dyDescent="0.2">
      <c r="W8552" s="402"/>
      <c r="X8552" s="402"/>
      <c r="Y8552" s="402"/>
      <c r="Z8552" s="402"/>
    </row>
    <row r="8553" spans="23:26" x14ac:dyDescent="0.2">
      <c r="W8553" s="402"/>
      <c r="X8553" s="402"/>
      <c r="Y8553" s="402"/>
      <c r="Z8553" s="402"/>
    </row>
    <row r="8554" spans="23:26" x14ac:dyDescent="0.2">
      <c r="W8554" s="402"/>
      <c r="X8554" s="402"/>
      <c r="Y8554" s="402"/>
      <c r="Z8554" s="402"/>
    </row>
    <row r="8555" spans="23:26" x14ac:dyDescent="0.2">
      <c r="W8555" s="402"/>
      <c r="X8555" s="402"/>
      <c r="Y8555" s="402"/>
      <c r="Z8555" s="402"/>
    </row>
    <row r="8556" spans="23:26" x14ac:dyDescent="0.2">
      <c r="W8556" s="402"/>
      <c r="X8556" s="402"/>
      <c r="Y8556" s="402"/>
      <c r="Z8556" s="402"/>
    </row>
    <row r="8557" spans="23:26" x14ac:dyDescent="0.2">
      <c r="W8557" s="402"/>
      <c r="X8557" s="402"/>
      <c r="Y8557" s="402"/>
      <c r="Z8557" s="402"/>
    </row>
    <row r="8558" spans="23:26" x14ac:dyDescent="0.2">
      <c r="W8558" s="402"/>
      <c r="X8558" s="402"/>
      <c r="Y8558" s="402"/>
      <c r="Z8558" s="402"/>
    </row>
    <row r="8559" spans="23:26" x14ac:dyDescent="0.2">
      <c r="W8559" s="402"/>
      <c r="X8559" s="402"/>
      <c r="Y8559" s="402"/>
      <c r="Z8559" s="402"/>
    </row>
    <row r="8560" spans="23:26" x14ac:dyDescent="0.2">
      <c r="W8560" s="402"/>
      <c r="X8560" s="402"/>
      <c r="Y8560" s="402"/>
      <c r="Z8560" s="402"/>
    </row>
    <row r="8561" spans="23:26" x14ac:dyDescent="0.2">
      <c r="W8561" s="402"/>
      <c r="X8561" s="402"/>
      <c r="Y8561" s="402"/>
      <c r="Z8561" s="402"/>
    </row>
    <row r="8562" spans="23:26" x14ac:dyDescent="0.2">
      <c r="W8562" s="402"/>
      <c r="X8562" s="402"/>
      <c r="Y8562" s="402"/>
      <c r="Z8562" s="402"/>
    </row>
    <row r="8563" spans="23:26" x14ac:dyDescent="0.2">
      <c r="W8563" s="402"/>
      <c r="X8563" s="402"/>
      <c r="Y8563" s="402"/>
      <c r="Z8563" s="402"/>
    </row>
    <row r="8564" spans="23:26" x14ac:dyDescent="0.2">
      <c r="W8564" s="402"/>
      <c r="X8564" s="402"/>
      <c r="Y8564" s="402"/>
      <c r="Z8564" s="402"/>
    </row>
    <row r="8565" spans="23:26" x14ac:dyDescent="0.2">
      <c r="W8565" s="402"/>
      <c r="X8565" s="402"/>
      <c r="Y8565" s="402"/>
      <c r="Z8565" s="402"/>
    </row>
    <row r="8566" spans="23:26" x14ac:dyDescent="0.2">
      <c r="W8566" s="402"/>
      <c r="X8566" s="402"/>
      <c r="Y8566" s="402"/>
      <c r="Z8566" s="402"/>
    </row>
    <row r="8567" spans="23:26" x14ac:dyDescent="0.2">
      <c r="W8567" s="402"/>
      <c r="X8567" s="402"/>
      <c r="Y8567" s="402"/>
      <c r="Z8567" s="402"/>
    </row>
    <row r="8568" spans="23:26" x14ac:dyDescent="0.2">
      <c r="W8568" s="402"/>
      <c r="X8568" s="402"/>
      <c r="Y8568" s="402"/>
      <c r="Z8568" s="402"/>
    </row>
    <row r="8569" spans="23:26" x14ac:dyDescent="0.2">
      <c r="W8569" s="402"/>
      <c r="X8569" s="402"/>
      <c r="Y8569" s="402"/>
      <c r="Z8569" s="402"/>
    </row>
    <row r="8570" spans="23:26" x14ac:dyDescent="0.2">
      <c r="W8570" s="402"/>
      <c r="X8570" s="402"/>
      <c r="Y8570" s="402"/>
      <c r="Z8570" s="402"/>
    </row>
    <row r="8571" spans="23:26" x14ac:dyDescent="0.2">
      <c r="W8571" s="402"/>
      <c r="X8571" s="402"/>
      <c r="Y8571" s="402"/>
      <c r="Z8571" s="402"/>
    </row>
    <row r="8572" spans="23:26" x14ac:dyDescent="0.2">
      <c r="W8572" s="402"/>
      <c r="X8572" s="402"/>
      <c r="Y8572" s="402"/>
      <c r="Z8572" s="402"/>
    </row>
    <row r="8573" spans="23:26" x14ac:dyDescent="0.2">
      <c r="W8573" s="402"/>
      <c r="X8573" s="402"/>
      <c r="Y8573" s="402"/>
      <c r="Z8573" s="402"/>
    </row>
    <row r="8574" spans="23:26" x14ac:dyDescent="0.2">
      <c r="W8574" s="402"/>
      <c r="X8574" s="402"/>
      <c r="Y8574" s="402"/>
      <c r="Z8574" s="402"/>
    </row>
    <row r="8575" spans="23:26" x14ac:dyDescent="0.2">
      <c r="W8575" s="402"/>
      <c r="X8575" s="402"/>
      <c r="Y8575" s="402"/>
      <c r="Z8575" s="402"/>
    </row>
    <row r="8576" spans="23:26" x14ac:dyDescent="0.2">
      <c r="W8576" s="402"/>
      <c r="X8576" s="402"/>
      <c r="Y8576" s="402"/>
      <c r="Z8576" s="402"/>
    </row>
    <row r="8577" spans="23:26" x14ac:dyDescent="0.2">
      <c r="W8577" s="402"/>
      <c r="X8577" s="402"/>
      <c r="Y8577" s="402"/>
      <c r="Z8577" s="402"/>
    </row>
    <row r="8578" spans="23:26" x14ac:dyDescent="0.2">
      <c r="W8578" s="402"/>
      <c r="X8578" s="402"/>
      <c r="Y8578" s="402"/>
      <c r="Z8578" s="402"/>
    </row>
    <row r="8579" spans="23:26" x14ac:dyDescent="0.2">
      <c r="W8579" s="402"/>
      <c r="X8579" s="402"/>
      <c r="Y8579" s="402"/>
      <c r="Z8579" s="402"/>
    </row>
    <row r="8580" spans="23:26" x14ac:dyDescent="0.2">
      <c r="W8580" s="402"/>
      <c r="X8580" s="402"/>
      <c r="Y8580" s="402"/>
      <c r="Z8580" s="402"/>
    </row>
    <row r="8581" spans="23:26" x14ac:dyDescent="0.2">
      <c r="W8581" s="402"/>
      <c r="X8581" s="402"/>
      <c r="Y8581" s="402"/>
      <c r="Z8581" s="402"/>
    </row>
    <row r="8582" spans="23:26" x14ac:dyDescent="0.2">
      <c r="W8582" s="402"/>
      <c r="X8582" s="402"/>
      <c r="Y8582" s="402"/>
      <c r="Z8582" s="402"/>
    </row>
    <row r="8583" spans="23:26" x14ac:dyDescent="0.2">
      <c r="W8583" s="402"/>
      <c r="X8583" s="402"/>
      <c r="Y8583" s="402"/>
      <c r="Z8583" s="402"/>
    </row>
    <row r="8584" spans="23:26" x14ac:dyDescent="0.2">
      <c r="W8584" s="402"/>
      <c r="X8584" s="402"/>
      <c r="Y8584" s="402"/>
      <c r="Z8584" s="402"/>
    </row>
    <row r="8585" spans="23:26" x14ac:dyDescent="0.2">
      <c r="W8585" s="402"/>
      <c r="X8585" s="402"/>
      <c r="Y8585" s="402"/>
      <c r="Z8585" s="402"/>
    </row>
    <row r="8586" spans="23:26" x14ac:dyDescent="0.2">
      <c r="W8586" s="402"/>
      <c r="X8586" s="402"/>
      <c r="Y8586" s="402"/>
      <c r="Z8586" s="402"/>
    </row>
    <row r="8587" spans="23:26" x14ac:dyDescent="0.2">
      <c r="W8587" s="402"/>
      <c r="X8587" s="402"/>
      <c r="Y8587" s="402"/>
      <c r="Z8587" s="402"/>
    </row>
    <row r="8588" spans="23:26" x14ac:dyDescent="0.2">
      <c r="W8588" s="402"/>
      <c r="X8588" s="402"/>
      <c r="Y8588" s="402"/>
      <c r="Z8588" s="402"/>
    </row>
    <row r="8589" spans="23:26" x14ac:dyDescent="0.2">
      <c r="W8589" s="402"/>
      <c r="X8589" s="402"/>
      <c r="Y8589" s="402"/>
      <c r="Z8589" s="402"/>
    </row>
    <row r="8590" spans="23:26" x14ac:dyDescent="0.2">
      <c r="W8590" s="402"/>
      <c r="X8590" s="402"/>
      <c r="Y8590" s="402"/>
      <c r="Z8590" s="402"/>
    </row>
    <row r="8591" spans="23:26" x14ac:dyDescent="0.2">
      <c r="W8591" s="402"/>
      <c r="X8591" s="402"/>
      <c r="Y8591" s="402"/>
      <c r="Z8591" s="402"/>
    </row>
    <row r="8592" spans="23:26" x14ac:dyDescent="0.2">
      <c r="W8592" s="402"/>
      <c r="X8592" s="402"/>
      <c r="Y8592" s="402"/>
      <c r="Z8592" s="402"/>
    </row>
    <row r="8593" spans="23:26" x14ac:dyDescent="0.2">
      <c r="W8593" s="402"/>
      <c r="X8593" s="402"/>
      <c r="Y8593" s="402"/>
      <c r="Z8593" s="402"/>
    </row>
    <row r="8594" spans="23:26" x14ac:dyDescent="0.2">
      <c r="W8594" s="402"/>
      <c r="X8594" s="402"/>
      <c r="Y8594" s="402"/>
      <c r="Z8594" s="402"/>
    </row>
    <row r="8595" spans="23:26" x14ac:dyDescent="0.2">
      <c r="W8595" s="402"/>
      <c r="X8595" s="402"/>
      <c r="Y8595" s="402"/>
      <c r="Z8595" s="402"/>
    </row>
    <row r="8596" spans="23:26" x14ac:dyDescent="0.2">
      <c r="W8596" s="402"/>
      <c r="X8596" s="402"/>
      <c r="Y8596" s="402"/>
      <c r="Z8596" s="402"/>
    </row>
    <row r="8597" spans="23:26" x14ac:dyDescent="0.2">
      <c r="W8597" s="402"/>
      <c r="X8597" s="402"/>
      <c r="Y8597" s="402"/>
      <c r="Z8597" s="402"/>
    </row>
    <row r="8598" spans="23:26" x14ac:dyDescent="0.2">
      <c r="W8598" s="402"/>
      <c r="X8598" s="402"/>
      <c r="Y8598" s="402"/>
      <c r="Z8598" s="402"/>
    </row>
    <row r="8599" spans="23:26" x14ac:dyDescent="0.2">
      <c r="W8599" s="402"/>
      <c r="X8599" s="402"/>
      <c r="Y8599" s="402"/>
      <c r="Z8599" s="402"/>
    </row>
    <row r="8600" spans="23:26" x14ac:dyDescent="0.2">
      <c r="W8600" s="402"/>
      <c r="X8600" s="402"/>
      <c r="Y8600" s="402"/>
      <c r="Z8600" s="402"/>
    </row>
    <row r="8601" spans="23:26" x14ac:dyDescent="0.2">
      <c r="W8601" s="402"/>
      <c r="X8601" s="402"/>
      <c r="Y8601" s="402"/>
      <c r="Z8601" s="402"/>
    </row>
    <row r="8602" spans="23:26" x14ac:dyDescent="0.2">
      <c r="W8602" s="402"/>
      <c r="X8602" s="402"/>
      <c r="Y8602" s="402"/>
      <c r="Z8602" s="402"/>
    </row>
    <row r="8603" spans="23:26" x14ac:dyDescent="0.2">
      <c r="W8603" s="402"/>
      <c r="X8603" s="402"/>
      <c r="Y8603" s="402"/>
      <c r="Z8603" s="402"/>
    </row>
    <row r="8604" spans="23:26" x14ac:dyDescent="0.2">
      <c r="W8604" s="402"/>
      <c r="X8604" s="402"/>
      <c r="Y8604" s="402"/>
      <c r="Z8604" s="402"/>
    </row>
    <row r="8605" spans="23:26" x14ac:dyDescent="0.2">
      <c r="W8605" s="402"/>
      <c r="X8605" s="402"/>
      <c r="Y8605" s="402"/>
      <c r="Z8605" s="402"/>
    </row>
    <row r="8606" spans="23:26" x14ac:dyDescent="0.2">
      <c r="W8606" s="402"/>
      <c r="X8606" s="402"/>
      <c r="Y8606" s="402"/>
      <c r="Z8606" s="402"/>
    </row>
    <row r="8607" spans="23:26" x14ac:dyDescent="0.2">
      <c r="W8607" s="402"/>
      <c r="X8607" s="402"/>
      <c r="Y8607" s="402"/>
      <c r="Z8607" s="402"/>
    </row>
    <row r="8608" spans="23:26" x14ac:dyDescent="0.2">
      <c r="W8608" s="402"/>
      <c r="X8608" s="402"/>
      <c r="Y8608" s="402"/>
      <c r="Z8608" s="402"/>
    </row>
    <row r="8609" spans="23:26" x14ac:dyDescent="0.2">
      <c r="W8609" s="402"/>
      <c r="X8609" s="402"/>
      <c r="Y8609" s="402"/>
      <c r="Z8609" s="402"/>
    </row>
    <row r="8610" spans="23:26" x14ac:dyDescent="0.2">
      <c r="W8610" s="402"/>
      <c r="X8610" s="402"/>
      <c r="Y8610" s="402"/>
      <c r="Z8610" s="402"/>
    </row>
    <row r="8611" spans="23:26" x14ac:dyDescent="0.2">
      <c r="W8611" s="402"/>
      <c r="X8611" s="402"/>
      <c r="Y8611" s="402"/>
      <c r="Z8611" s="402"/>
    </row>
    <row r="8612" spans="23:26" x14ac:dyDescent="0.2">
      <c r="W8612" s="402"/>
      <c r="X8612" s="402"/>
      <c r="Y8612" s="402"/>
      <c r="Z8612" s="402"/>
    </row>
    <row r="8613" spans="23:26" x14ac:dyDescent="0.2">
      <c r="W8613" s="402"/>
      <c r="X8613" s="402"/>
      <c r="Y8613" s="402"/>
      <c r="Z8613" s="402"/>
    </row>
    <row r="8614" spans="23:26" x14ac:dyDescent="0.2">
      <c r="W8614" s="402"/>
      <c r="X8614" s="402"/>
      <c r="Y8614" s="402"/>
      <c r="Z8614" s="402"/>
    </row>
    <row r="8615" spans="23:26" x14ac:dyDescent="0.2">
      <c r="W8615" s="402"/>
      <c r="X8615" s="402"/>
      <c r="Y8615" s="402"/>
      <c r="Z8615" s="402"/>
    </row>
    <row r="8616" spans="23:26" x14ac:dyDescent="0.2">
      <c r="W8616" s="402"/>
      <c r="X8616" s="402"/>
      <c r="Y8616" s="402"/>
      <c r="Z8616" s="402"/>
    </row>
    <row r="8617" spans="23:26" x14ac:dyDescent="0.2">
      <c r="W8617" s="402"/>
      <c r="X8617" s="402"/>
      <c r="Y8617" s="402"/>
      <c r="Z8617" s="402"/>
    </row>
    <row r="8618" spans="23:26" x14ac:dyDescent="0.2">
      <c r="W8618" s="402"/>
      <c r="X8618" s="402"/>
      <c r="Y8618" s="402"/>
      <c r="Z8618" s="402"/>
    </row>
    <row r="8619" spans="23:26" x14ac:dyDescent="0.2">
      <c r="W8619" s="402"/>
      <c r="X8619" s="402"/>
      <c r="Y8619" s="402"/>
      <c r="Z8619" s="402"/>
    </row>
    <row r="8620" spans="23:26" x14ac:dyDescent="0.2">
      <c r="W8620" s="402"/>
      <c r="X8620" s="402"/>
      <c r="Y8620" s="402"/>
      <c r="Z8620" s="402"/>
    </row>
    <row r="8621" spans="23:26" x14ac:dyDescent="0.2">
      <c r="W8621" s="402"/>
      <c r="X8621" s="402"/>
      <c r="Y8621" s="402"/>
      <c r="Z8621" s="402"/>
    </row>
    <row r="8622" spans="23:26" x14ac:dyDescent="0.2">
      <c r="W8622" s="402"/>
      <c r="X8622" s="402"/>
      <c r="Y8622" s="402"/>
      <c r="Z8622" s="402"/>
    </row>
    <row r="8623" spans="23:26" x14ac:dyDescent="0.2">
      <c r="W8623" s="402"/>
      <c r="X8623" s="402"/>
      <c r="Y8623" s="402"/>
      <c r="Z8623" s="402"/>
    </row>
    <row r="8624" spans="23:26" x14ac:dyDescent="0.2">
      <c r="W8624" s="402"/>
      <c r="X8624" s="402"/>
      <c r="Y8624" s="402"/>
      <c r="Z8624" s="402"/>
    </row>
    <row r="8625" spans="23:26" x14ac:dyDescent="0.2">
      <c r="W8625" s="402"/>
      <c r="X8625" s="402"/>
      <c r="Y8625" s="402"/>
      <c r="Z8625" s="402"/>
    </row>
    <row r="8626" spans="23:26" x14ac:dyDescent="0.2">
      <c r="W8626" s="402"/>
      <c r="X8626" s="402"/>
      <c r="Y8626" s="402"/>
      <c r="Z8626" s="402"/>
    </row>
    <row r="8627" spans="23:26" x14ac:dyDescent="0.2">
      <c r="W8627" s="402"/>
      <c r="X8627" s="402"/>
      <c r="Y8627" s="402"/>
      <c r="Z8627" s="402"/>
    </row>
    <row r="8628" spans="23:26" x14ac:dyDescent="0.2">
      <c r="W8628" s="402"/>
      <c r="X8628" s="402"/>
      <c r="Y8628" s="402"/>
      <c r="Z8628" s="402"/>
    </row>
    <row r="8629" spans="23:26" x14ac:dyDescent="0.2">
      <c r="W8629" s="402"/>
      <c r="X8629" s="402"/>
      <c r="Y8629" s="402"/>
      <c r="Z8629" s="402"/>
    </row>
    <row r="8630" spans="23:26" x14ac:dyDescent="0.2">
      <c r="W8630" s="402"/>
      <c r="X8630" s="402"/>
      <c r="Y8630" s="402"/>
      <c r="Z8630" s="402"/>
    </row>
    <row r="8631" spans="23:26" x14ac:dyDescent="0.2">
      <c r="W8631" s="402"/>
      <c r="X8631" s="402"/>
      <c r="Y8631" s="402"/>
      <c r="Z8631" s="402"/>
    </row>
    <row r="8632" spans="23:26" x14ac:dyDescent="0.2">
      <c r="W8632" s="402"/>
      <c r="X8632" s="402"/>
      <c r="Y8632" s="402"/>
      <c r="Z8632" s="402"/>
    </row>
    <row r="8633" spans="23:26" x14ac:dyDescent="0.2">
      <c r="W8633" s="402"/>
      <c r="X8633" s="402"/>
      <c r="Y8633" s="402"/>
      <c r="Z8633" s="402"/>
    </row>
    <row r="8634" spans="23:26" x14ac:dyDescent="0.2">
      <c r="W8634" s="402"/>
      <c r="X8634" s="402"/>
      <c r="Y8634" s="402"/>
      <c r="Z8634" s="402"/>
    </row>
    <row r="8635" spans="23:26" x14ac:dyDescent="0.2">
      <c r="W8635" s="402"/>
      <c r="X8635" s="402"/>
      <c r="Y8635" s="402"/>
      <c r="Z8635" s="402"/>
    </row>
    <row r="8636" spans="23:26" x14ac:dyDescent="0.2">
      <c r="W8636" s="402"/>
      <c r="X8636" s="402"/>
      <c r="Y8636" s="402"/>
      <c r="Z8636" s="402"/>
    </row>
    <row r="8637" spans="23:26" x14ac:dyDescent="0.2">
      <c r="W8637" s="402"/>
      <c r="X8637" s="402"/>
      <c r="Y8637" s="402"/>
      <c r="Z8637" s="402"/>
    </row>
    <row r="8638" spans="23:26" x14ac:dyDescent="0.2">
      <c r="W8638" s="402"/>
      <c r="X8638" s="402"/>
      <c r="Y8638" s="402"/>
      <c r="Z8638" s="402"/>
    </row>
    <row r="8639" spans="23:26" x14ac:dyDescent="0.2">
      <c r="W8639" s="402"/>
      <c r="X8639" s="402"/>
      <c r="Y8639" s="402"/>
      <c r="Z8639" s="402"/>
    </row>
    <row r="8640" spans="23:26" x14ac:dyDescent="0.2">
      <c r="W8640" s="402"/>
      <c r="X8640" s="402"/>
      <c r="Y8640" s="402"/>
      <c r="Z8640" s="402"/>
    </row>
    <row r="8641" spans="23:26" x14ac:dyDescent="0.2">
      <c r="W8641" s="402"/>
      <c r="X8641" s="402"/>
      <c r="Y8641" s="402"/>
      <c r="Z8641" s="402"/>
    </row>
    <row r="8642" spans="23:26" x14ac:dyDescent="0.2">
      <c r="W8642" s="402"/>
      <c r="X8642" s="402"/>
      <c r="Y8642" s="402"/>
      <c r="Z8642" s="402"/>
    </row>
    <row r="8643" spans="23:26" x14ac:dyDescent="0.2">
      <c r="W8643" s="402"/>
      <c r="X8643" s="402"/>
      <c r="Y8643" s="402"/>
      <c r="Z8643" s="402"/>
    </row>
    <row r="8644" spans="23:26" x14ac:dyDescent="0.2">
      <c r="W8644" s="402"/>
      <c r="X8644" s="402"/>
      <c r="Y8644" s="402"/>
      <c r="Z8644" s="402"/>
    </row>
    <row r="8645" spans="23:26" x14ac:dyDescent="0.2">
      <c r="W8645" s="402"/>
      <c r="X8645" s="402"/>
      <c r="Y8645" s="402"/>
      <c r="Z8645" s="402"/>
    </row>
    <row r="8646" spans="23:26" x14ac:dyDescent="0.2">
      <c r="W8646" s="402"/>
      <c r="X8646" s="402"/>
      <c r="Y8646" s="402"/>
      <c r="Z8646" s="402"/>
    </row>
    <row r="8647" spans="23:26" x14ac:dyDescent="0.2">
      <c r="W8647" s="402"/>
      <c r="X8647" s="402"/>
      <c r="Y8647" s="402"/>
      <c r="Z8647" s="402"/>
    </row>
    <row r="8648" spans="23:26" x14ac:dyDescent="0.2">
      <c r="W8648" s="402"/>
      <c r="X8648" s="402"/>
      <c r="Y8648" s="402"/>
      <c r="Z8648" s="402"/>
    </row>
    <row r="8649" spans="23:26" x14ac:dyDescent="0.2">
      <c r="W8649" s="402"/>
      <c r="X8649" s="402"/>
      <c r="Y8649" s="402"/>
      <c r="Z8649" s="402"/>
    </row>
    <row r="8650" spans="23:26" x14ac:dyDescent="0.2">
      <c r="W8650" s="402"/>
      <c r="X8650" s="402"/>
      <c r="Y8650" s="402"/>
      <c r="Z8650" s="402"/>
    </row>
    <row r="8651" spans="23:26" x14ac:dyDescent="0.2">
      <c r="W8651" s="402"/>
      <c r="X8651" s="402"/>
      <c r="Y8651" s="402"/>
      <c r="Z8651" s="402"/>
    </row>
    <row r="8652" spans="23:26" x14ac:dyDescent="0.2">
      <c r="W8652" s="402"/>
      <c r="X8652" s="402"/>
      <c r="Y8652" s="402"/>
      <c r="Z8652" s="402"/>
    </row>
    <row r="8653" spans="23:26" x14ac:dyDescent="0.2">
      <c r="W8653" s="402"/>
      <c r="X8653" s="402"/>
      <c r="Y8653" s="402"/>
      <c r="Z8653" s="402"/>
    </row>
    <row r="8654" spans="23:26" x14ac:dyDescent="0.2">
      <c r="W8654" s="402"/>
      <c r="X8654" s="402"/>
      <c r="Y8654" s="402"/>
      <c r="Z8654" s="402"/>
    </row>
    <row r="8655" spans="23:26" x14ac:dyDescent="0.2">
      <c r="W8655" s="402"/>
      <c r="X8655" s="402"/>
      <c r="Y8655" s="402"/>
      <c r="Z8655" s="402"/>
    </row>
    <row r="8656" spans="23:26" x14ac:dyDescent="0.2">
      <c r="W8656" s="402"/>
      <c r="X8656" s="402"/>
      <c r="Y8656" s="402"/>
      <c r="Z8656" s="402"/>
    </row>
    <row r="8657" spans="23:26" x14ac:dyDescent="0.2">
      <c r="W8657" s="402"/>
      <c r="X8657" s="402"/>
      <c r="Y8657" s="402"/>
      <c r="Z8657" s="402"/>
    </row>
    <row r="8658" spans="23:26" x14ac:dyDescent="0.2">
      <c r="W8658" s="402"/>
      <c r="X8658" s="402"/>
      <c r="Y8658" s="402"/>
      <c r="Z8658" s="402"/>
    </row>
    <row r="8659" spans="23:26" x14ac:dyDescent="0.2">
      <c r="W8659" s="402"/>
      <c r="X8659" s="402"/>
      <c r="Y8659" s="402"/>
      <c r="Z8659" s="402"/>
    </row>
    <row r="8660" spans="23:26" x14ac:dyDescent="0.2">
      <c r="W8660" s="402"/>
      <c r="X8660" s="402"/>
      <c r="Y8660" s="402"/>
      <c r="Z8660" s="402"/>
    </row>
    <row r="8661" spans="23:26" x14ac:dyDescent="0.2">
      <c r="W8661" s="402"/>
      <c r="X8661" s="402"/>
      <c r="Y8661" s="402"/>
      <c r="Z8661" s="402"/>
    </row>
    <row r="8662" spans="23:26" x14ac:dyDescent="0.2">
      <c r="W8662" s="402"/>
      <c r="X8662" s="402"/>
      <c r="Y8662" s="402"/>
      <c r="Z8662" s="402"/>
    </row>
    <row r="8663" spans="23:26" x14ac:dyDescent="0.2">
      <c r="W8663" s="402"/>
      <c r="X8663" s="402"/>
      <c r="Y8663" s="402"/>
      <c r="Z8663" s="402"/>
    </row>
    <row r="8664" spans="23:26" x14ac:dyDescent="0.2">
      <c r="W8664" s="402"/>
      <c r="X8664" s="402"/>
      <c r="Y8664" s="402"/>
      <c r="Z8664" s="402"/>
    </row>
    <row r="8665" spans="23:26" x14ac:dyDescent="0.2">
      <c r="W8665" s="402"/>
      <c r="X8665" s="402"/>
      <c r="Y8665" s="402"/>
      <c r="Z8665" s="402"/>
    </row>
    <row r="8666" spans="23:26" x14ac:dyDescent="0.2">
      <c r="W8666" s="402"/>
      <c r="X8666" s="402"/>
      <c r="Y8666" s="402"/>
      <c r="Z8666" s="402"/>
    </row>
    <row r="8667" spans="23:26" x14ac:dyDescent="0.2">
      <c r="W8667" s="402"/>
      <c r="X8667" s="402"/>
      <c r="Y8667" s="402"/>
      <c r="Z8667" s="402"/>
    </row>
    <row r="8668" spans="23:26" x14ac:dyDescent="0.2">
      <c r="W8668" s="402"/>
      <c r="X8668" s="402"/>
      <c r="Y8668" s="402"/>
      <c r="Z8668" s="402"/>
    </row>
    <row r="8669" spans="23:26" x14ac:dyDescent="0.2">
      <c r="W8669" s="402"/>
      <c r="X8669" s="402"/>
      <c r="Y8669" s="402"/>
      <c r="Z8669" s="402"/>
    </row>
    <row r="8670" spans="23:26" x14ac:dyDescent="0.2">
      <c r="W8670" s="402"/>
      <c r="X8670" s="402"/>
      <c r="Y8670" s="402"/>
      <c r="Z8670" s="402"/>
    </row>
    <row r="8671" spans="23:26" x14ac:dyDescent="0.2">
      <c r="W8671" s="402"/>
      <c r="X8671" s="402"/>
      <c r="Y8671" s="402"/>
      <c r="Z8671" s="402"/>
    </row>
    <row r="8672" spans="23:26" x14ac:dyDescent="0.2">
      <c r="W8672" s="402"/>
      <c r="X8672" s="402"/>
      <c r="Y8672" s="402"/>
      <c r="Z8672" s="402"/>
    </row>
    <row r="8673" spans="23:26" x14ac:dyDescent="0.2">
      <c r="W8673" s="402"/>
      <c r="X8673" s="402"/>
      <c r="Y8673" s="402"/>
      <c r="Z8673" s="402"/>
    </row>
    <row r="8674" spans="23:26" x14ac:dyDescent="0.2">
      <c r="W8674" s="402"/>
      <c r="X8674" s="402"/>
      <c r="Y8674" s="402"/>
      <c r="Z8674" s="402"/>
    </row>
    <row r="8675" spans="23:26" x14ac:dyDescent="0.2">
      <c r="W8675" s="402"/>
      <c r="X8675" s="402"/>
      <c r="Y8675" s="402"/>
      <c r="Z8675" s="402"/>
    </row>
    <row r="8676" spans="23:26" x14ac:dyDescent="0.2">
      <c r="W8676" s="402"/>
      <c r="X8676" s="402"/>
      <c r="Y8676" s="402"/>
      <c r="Z8676" s="402"/>
    </row>
    <row r="8677" spans="23:26" x14ac:dyDescent="0.2">
      <c r="W8677" s="402"/>
      <c r="X8677" s="402"/>
      <c r="Y8677" s="402"/>
      <c r="Z8677" s="402"/>
    </row>
    <row r="8678" spans="23:26" x14ac:dyDescent="0.2">
      <c r="W8678" s="402"/>
      <c r="X8678" s="402"/>
      <c r="Y8678" s="402"/>
      <c r="Z8678" s="402"/>
    </row>
    <row r="8679" spans="23:26" x14ac:dyDescent="0.2">
      <c r="W8679" s="402"/>
      <c r="X8679" s="402"/>
      <c r="Y8679" s="402"/>
      <c r="Z8679" s="402"/>
    </row>
    <row r="8680" spans="23:26" x14ac:dyDescent="0.2">
      <c r="W8680" s="402"/>
      <c r="X8680" s="402"/>
      <c r="Y8680" s="402"/>
      <c r="Z8680" s="402"/>
    </row>
    <row r="8681" spans="23:26" x14ac:dyDescent="0.2">
      <c r="W8681" s="402"/>
      <c r="X8681" s="402"/>
      <c r="Y8681" s="402"/>
      <c r="Z8681" s="402"/>
    </row>
    <row r="8682" spans="23:26" x14ac:dyDescent="0.2">
      <c r="W8682" s="402"/>
      <c r="X8682" s="402"/>
      <c r="Y8682" s="402"/>
      <c r="Z8682" s="402"/>
    </row>
    <row r="8683" spans="23:26" x14ac:dyDescent="0.2">
      <c r="W8683" s="402"/>
      <c r="X8683" s="402"/>
      <c r="Y8683" s="402"/>
      <c r="Z8683" s="402"/>
    </row>
    <row r="8684" spans="23:26" x14ac:dyDescent="0.2">
      <c r="W8684" s="402"/>
      <c r="X8684" s="402"/>
      <c r="Y8684" s="402"/>
      <c r="Z8684" s="402"/>
    </row>
    <row r="8685" spans="23:26" x14ac:dyDescent="0.2">
      <c r="W8685" s="402"/>
      <c r="X8685" s="402"/>
      <c r="Y8685" s="402"/>
      <c r="Z8685" s="402"/>
    </row>
    <row r="8686" spans="23:26" x14ac:dyDescent="0.2">
      <c r="W8686" s="402"/>
      <c r="X8686" s="402"/>
      <c r="Y8686" s="402"/>
      <c r="Z8686" s="402"/>
    </row>
    <row r="8687" spans="23:26" x14ac:dyDescent="0.2">
      <c r="W8687" s="402"/>
      <c r="X8687" s="402"/>
      <c r="Y8687" s="402"/>
      <c r="Z8687" s="402"/>
    </row>
    <row r="8688" spans="23:26" x14ac:dyDescent="0.2">
      <c r="W8688" s="402"/>
      <c r="X8688" s="402"/>
      <c r="Y8688" s="402"/>
      <c r="Z8688" s="402"/>
    </row>
    <row r="8689" spans="23:26" x14ac:dyDescent="0.2">
      <c r="W8689" s="402"/>
      <c r="X8689" s="402"/>
      <c r="Y8689" s="402"/>
      <c r="Z8689" s="402"/>
    </row>
    <row r="8690" spans="23:26" x14ac:dyDescent="0.2">
      <c r="W8690" s="402"/>
      <c r="X8690" s="402"/>
      <c r="Y8690" s="402"/>
      <c r="Z8690" s="402"/>
    </row>
    <row r="8691" spans="23:26" x14ac:dyDescent="0.2">
      <c r="W8691" s="402"/>
      <c r="X8691" s="402"/>
      <c r="Y8691" s="402"/>
      <c r="Z8691" s="402"/>
    </row>
    <row r="8692" spans="23:26" x14ac:dyDescent="0.2">
      <c r="W8692" s="402"/>
      <c r="X8692" s="402"/>
      <c r="Y8692" s="402"/>
      <c r="Z8692" s="402"/>
    </row>
    <row r="8693" spans="23:26" x14ac:dyDescent="0.2">
      <c r="W8693" s="402"/>
      <c r="X8693" s="402"/>
      <c r="Y8693" s="402"/>
      <c r="Z8693" s="402"/>
    </row>
    <row r="8694" spans="23:26" x14ac:dyDescent="0.2">
      <c r="W8694" s="402"/>
      <c r="X8694" s="402"/>
      <c r="Y8694" s="402"/>
      <c r="Z8694" s="402"/>
    </row>
    <row r="8695" spans="23:26" x14ac:dyDescent="0.2">
      <c r="W8695" s="402"/>
      <c r="X8695" s="402"/>
      <c r="Y8695" s="402"/>
      <c r="Z8695" s="402"/>
    </row>
    <row r="8696" spans="23:26" x14ac:dyDescent="0.2">
      <c r="W8696" s="402"/>
      <c r="X8696" s="402"/>
      <c r="Y8696" s="402"/>
      <c r="Z8696" s="402"/>
    </row>
    <row r="8697" spans="23:26" x14ac:dyDescent="0.2">
      <c r="W8697" s="402"/>
      <c r="X8697" s="402"/>
      <c r="Y8697" s="402"/>
      <c r="Z8697" s="402"/>
    </row>
    <row r="8698" spans="23:26" x14ac:dyDescent="0.2">
      <c r="W8698" s="402"/>
      <c r="X8698" s="402"/>
      <c r="Y8698" s="402"/>
      <c r="Z8698" s="402"/>
    </row>
    <row r="8699" spans="23:26" x14ac:dyDescent="0.2">
      <c r="W8699" s="402"/>
      <c r="X8699" s="402"/>
      <c r="Y8699" s="402"/>
      <c r="Z8699" s="402"/>
    </row>
    <row r="8700" spans="23:26" x14ac:dyDescent="0.2">
      <c r="W8700" s="402"/>
      <c r="X8700" s="402"/>
      <c r="Y8700" s="402"/>
      <c r="Z8700" s="402"/>
    </row>
    <row r="8701" spans="23:26" x14ac:dyDescent="0.2">
      <c r="W8701" s="402"/>
      <c r="X8701" s="402"/>
      <c r="Y8701" s="402"/>
      <c r="Z8701" s="402"/>
    </row>
    <row r="8702" spans="23:26" x14ac:dyDescent="0.2">
      <c r="W8702" s="402"/>
      <c r="X8702" s="402"/>
      <c r="Y8702" s="402"/>
      <c r="Z8702" s="402"/>
    </row>
    <row r="8703" spans="23:26" x14ac:dyDescent="0.2">
      <c r="W8703" s="402"/>
      <c r="X8703" s="402"/>
      <c r="Y8703" s="402"/>
      <c r="Z8703" s="402"/>
    </row>
    <row r="8704" spans="23:26" x14ac:dyDescent="0.2">
      <c r="W8704" s="402"/>
      <c r="X8704" s="402"/>
      <c r="Y8704" s="402"/>
      <c r="Z8704" s="402"/>
    </row>
    <row r="8705" spans="23:26" x14ac:dyDescent="0.2">
      <c r="W8705" s="402"/>
      <c r="X8705" s="402"/>
      <c r="Y8705" s="402"/>
      <c r="Z8705" s="402"/>
    </row>
    <row r="8706" spans="23:26" x14ac:dyDescent="0.2">
      <c r="W8706" s="402"/>
      <c r="X8706" s="402"/>
      <c r="Y8706" s="402"/>
      <c r="Z8706" s="402"/>
    </row>
    <row r="8707" spans="23:26" x14ac:dyDescent="0.2">
      <c r="W8707" s="402"/>
      <c r="X8707" s="402"/>
      <c r="Y8707" s="402"/>
      <c r="Z8707" s="402"/>
    </row>
    <row r="8708" spans="23:26" x14ac:dyDescent="0.2">
      <c r="W8708" s="402"/>
      <c r="X8708" s="402"/>
      <c r="Y8708" s="402"/>
      <c r="Z8708" s="402"/>
    </row>
    <row r="8709" spans="23:26" x14ac:dyDescent="0.2">
      <c r="W8709" s="402"/>
      <c r="X8709" s="402"/>
      <c r="Y8709" s="402"/>
      <c r="Z8709" s="402"/>
    </row>
    <row r="8710" spans="23:26" x14ac:dyDescent="0.2">
      <c r="W8710" s="402"/>
      <c r="X8710" s="402"/>
      <c r="Y8710" s="402"/>
      <c r="Z8710" s="402"/>
    </row>
    <row r="8711" spans="23:26" x14ac:dyDescent="0.2">
      <c r="W8711" s="402"/>
      <c r="X8711" s="402"/>
      <c r="Y8711" s="402"/>
      <c r="Z8711" s="402"/>
    </row>
    <row r="8712" spans="23:26" x14ac:dyDescent="0.2">
      <c r="W8712" s="402"/>
      <c r="X8712" s="402"/>
      <c r="Y8712" s="402"/>
      <c r="Z8712" s="402"/>
    </row>
    <row r="8713" spans="23:26" x14ac:dyDescent="0.2">
      <c r="W8713" s="402"/>
      <c r="X8713" s="402"/>
      <c r="Y8713" s="402"/>
      <c r="Z8713" s="402"/>
    </row>
    <row r="8714" spans="23:26" x14ac:dyDescent="0.2">
      <c r="W8714" s="402"/>
      <c r="X8714" s="402"/>
      <c r="Y8714" s="402"/>
      <c r="Z8714" s="402"/>
    </row>
    <row r="8715" spans="23:26" x14ac:dyDescent="0.2">
      <c r="W8715" s="402"/>
      <c r="X8715" s="402"/>
      <c r="Y8715" s="402"/>
      <c r="Z8715" s="402"/>
    </row>
    <row r="8716" spans="23:26" x14ac:dyDescent="0.2">
      <c r="W8716" s="402"/>
      <c r="X8716" s="402"/>
      <c r="Y8716" s="402"/>
      <c r="Z8716" s="402"/>
    </row>
    <row r="8717" spans="23:26" x14ac:dyDescent="0.2">
      <c r="W8717" s="402"/>
      <c r="X8717" s="402"/>
      <c r="Y8717" s="402"/>
      <c r="Z8717" s="402"/>
    </row>
    <row r="8718" spans="23:26" x14ac:dyDescent="0.2">
      <c r="W8718" s="402"/>
      <c r="X8718" s="402"/>
      <c r="Y8718" s="402"/>
      <c r="Z8718" s="402"/>
    </row>
    <row r="8719" spans="23:26" x14ac:dyDescent="0.2">
      <c r="W8719" s="402"/>
      <c r="X8719" s="402"/>
      <c r="Y8719" s="402"/>
      <c r="Z8719" s="402"/>
    </row>
    <row r="8720" spans="23:26" x14ac:dyDescent="0.2">
      <c r="W8720" s="402"/>
      <c r="X8720" s="402"/>
      <c r="Y8720" s="402"/>
      <c r="Z8720" s="402"/>
    </row>
    <row r="8721" spans="23:26" x14ac:dyDescent="0.2">
      <c r="W8721" s="402"/>
      <c r="X8721" s="402"/>
      <c r="Y8721" s="402"/>
      <c r="Z8721" s="402"/>
    </row>
    <row r="8722" spans="23:26" x14ac:dyDescent="0.2">
      <c r="W8722" s="402"/>
      <c r="X8722" s="402"/>
      <c r="Y8722" s="402"/>
      <c r="Z8722" s="402"/>
    </row>
    <row r="8723" spans="23:26" x14ac:dyDescent="0.2">
      <c r="W8723" s="402"/>
      <c r="X8723" s="402"/>
      <c r="Y8723" s="402"/>
      <c r="Z8723" s="402"/>
    </row>
    <row r="8724" spans="23:26" x14ac:dyDescent="0.2">
      <c r="W8724" s="402"/>
      <c r="X8724" s="402"/>
      <c r="Y8724" s="402"/>
      <c r="Z8724" s="402"/>
    </row>
    <row r="8725" spans="23:26" x14ac:dyDescent="0.2">
      <c r="W8725" s="402"/>
      <c r="X8725" s="402"/>
      <c r="Y8725" s="402"/>
      <c r="Z8725" s="402"/>
    </row>
    <row r="8726" spans="23:26" x14ac:dyDescent="0.2">
      <c r="W8726" s="402"/>
      <c r="X8726" s="402"/>
      <c r="Y8726" s="402"/>
      <c r="Z8726" s="402"/>
    </row>
    <row r="8727" spans="23:26" x14ac:dyDescent="0.2">
      <c r="W8727" s="402"/>
      <c r="X8727" s="402"/>
      <c r="Y8727" s="402"/>
      <c r="Z8727" s="402"/>
    </row>
    <row r="8728" spans="23:26" x14ac:dyDescent="0.2">
      <c r="W8728" s="402"/>
      <c r="X8728" s="402"/>
      <c r="Y8728" s="402"/>
      <c r="Z8728" s="402"/>
    </row>
    <row r="8729" spans="23:26" x14ac:dyDescent="0.2">
      <c r="W8729" s="402"/>
      <c r="X8729" s="402"/>
      <c r="Y8729" s="402"/>
      <c r="Z8729" s="402"/>
    </row>
    <row r="8730" spans="23:26" x14ac:dyDescent="0.2">
      <c r="W8730" s="402"/>
      <c r="X8730" s="402"/>
      <c r="Y8730" s="402"/>
      <c r="Z8730" s="402"/>
    </row>
    <row r="8731" spans="23:26" x14ac:dyDescent="0.2">
      <c r="W8731" s="402"/>
      <c r="X8731" s="402"/>
      <c r="Y8731" s="402"/>
      <c r="Z8731" s="402"/>
    </row>
    <row r="8732" spans="23:26" x14ac:dyDescent="0.2">
      <c r="W8732" s="402"/>
      <c r="X8732" s="402"/>
      <c r="Y8732" s="402"/>
      <c r="Z8732" s="402"/>
    </row>
    <row r="8733" spans="23:26" x14ac:dyDescent="0.2">
      <c r="W8733" s="402"/>
      <c r="X8733" s="402"/>
      <c r="Y8733" s="402"/>
      <c r="Z8733" s="402"/>
    </row>
    <row r="8734" spans="23:26" x14ac:dyDescent="0.2">
      <c r="W8734" s="402"/>
      <c r="X8734" s="402"/>
      <c r="Y8734" s="402"/>
      <c r="Z8734" s="402"/>
    </row>
    <row r="8735" spans="23:26" x14ac:dyDescent="0.2">
      <c r="W8735" s="402"/>
      <c r="X8735" s="402"/>
      <c r="Y8735" s="402"/>
      <c r="Z8735" s="402"/>
    </row>
    <row r="8736" spans="23:26" x14ac:dyDescent="0.2">
      <c r="W8736" s="402"/>
      <c r="X8736" s="402"/>
      <c r="Y8736" s="402"/>
      <c r="Z8736" s="402"/>
    </row>
    <row r="8737" spans="23:26" x14ac:dyDescent="0.2">
      <c r="W8737" s="402"/>
      <c r="X8737" s="402"/>
      <c r="Y8737" s="402"/>
      <c r="Z8737" s="402"/>
    </row>
    <row r="8738" spans="23:26" x14ac:dyDescent="0.2">
      <c r="W8738" s="402"/>
      <c r="X8738" s="402"/>
      <c r="Y8738" s="402"/>
      <c r="Z8738" s="402"/>
    </row>
    <row r="8739" spans="23:26" x14ac:dyDescent="0.2">
      <c r="W8739" s="402"/>
      <c r="X8739" s="402"/>
      <c r="Y8739" s="402"/>
      <c r="Z8739" s="402"/>
    </row>
    <row r="8740" spans="23:26" x14ac:dyDescent="0.2">
      <c r="W8740" s="402"/>
      <c r="X8740" s="402"/>
      <c r="Y8740" s="402"/>
      <c r="Z8740" s="402"/>
    </row>
    <row r="8741" spans="23:26" x14ac:dyDescent="0.2">
      <c r="W8741" s="402"/>
      <c r="X8741" s="402"/>
      <c r="Y8741" s="402"/>
      <c r="Z8741" s="402"/>
    </row>
    <row r="8742" spans="23:26" x14ac:dyDescent="0.2">
      <c r="W8742" s="402"/>
      <c r="X8742" s="402"/>
      <c r="Y8742" s="402"/>
      <c r="Z8742" s="402"/>
    </row>
    <row r="8743" spans="23:26" x14ac:dyDescent="0.2">
      <c r="W8743" s="402"/>
      <c r="X8743" s="402"/>
      <c r="Y8743" s="402"/>
      <c r="Z8743" s="402"/>
    </row>
    <row r="8744" spans="23:26" x14ac:dyDescent="0.2">
      <c r="W8744" s="402"/>
      <c r="X8744" s="402"/>
      <c r="Y8744" s="402"/>
      <c r="Z8744" s="402"/>
    </row>
    <row r="8745" spans="23:26" x14ac:dyDescent="0.2">
      <c r="W8745" s="402"/>
      <c r="X8745" s="402"/>
      <c r="Y8745" s="402"/>
      <c r="Z8745" s="402"/>
    </row>
    <row r="8746" spans="23:26" x14ac:dyDescent="0.2">
      <c r="W8746" s="402"/>
      <c r="X8746" s="402"/>
      <c r="Y8746" s="402"/>
      <c r="Z8746" s="402"/>
    </row>
    <row r="8747" spans="23:26" x14ac:dyDescent="0.2">
      <c r="W8747" s="402"/>
      <c r="X8747" s="402"/>
      <c r="Y8747" s="402"/>
      <c r="Z8747" s="402"/>
    </row>
    <row r="8748" spans="23:26" x14ac:dyDescent="0.2">
      <c r="W8748" s="402"/>
      <c r="X8748" s="402"/>
      <c r="Y8748" s="402"/>
      <c r="Z8748" s="402"/>
    </row>
    <row r="8749" spans="23:26" x14ac:dyDescent="0.2">
      <c r="W8749" s="402"/>
      <c r="X8749" s="402"/>
      <c r="Y8749" s="402"/>
      <c r="Z8749" s="402"/>
    </row>
    <row r="8750" spans="23:26" x14ac:dyDescent="0.2">
      <c r="W8750" s="402"/>
      <c r="X8750" s="402"/>
      <c r="Y8750" s="402"/>
      <c r="Z8750" s="402"/>
    </row>
    <row r="8751" spans="23:26" x14ac:dyDescent="0.2">
      <c r="W8751" s="402"/>
      <c r="X8751" s="402"/>
      <c r="Y8751" s="402"/>
      <c r="Z8751" s="402"/>
    </row>
    <row r="8752" spans="23:26" x14ac:dyDescent="0.2">
      <c r="W8752" s="402"/>
      <c r="X8752" s="402"/>
      <c r="Y8752" s="402"/>
      <c r="Z8752" s="402"/>
    </row>
    <row r="8753" spans="23:26" x14ac:dyDescent="0.2">
      <c r="W8753" s="402"/>
      <c r="X8753" s="402"/>
      <c r="Y8753" s="402"/>
      <c r="Z8753" s="402"/>
    </row>
    <row r="8754" spans="23:26" x14ac:dyDescent="0.2">
      <c r="W8754" s="402"/>
      <c r="X8754" s="402"/>
      <c r="Y8754" s="402"/>
      <c r="Z8754" s="402"/>
    </row>
    <row r="8755" spans="23:26" x14ac:dyDescent="0.2">
      <c r="W8755" s="402"/>
      <c r="X8755" s="402"/>
      <c r="Y8755" s="402"/>
      <c r="Z8755" s="402"/>
    </row>
    <row r="8756" spans="23:26" x14ac:dyDescent="0.2">
      <c r="W8756" s="402"/>
      <c r="X8756" s="402"/>
      <c r="Y8756" s="402"/>
      <c r="Z8756" s="402"/>
    </row>
    <row r="8757" spans="23:26" x14ac:dyDescent="0.2">
      <c r="W8757" s="402"/>
      <c r="X8757" s="402"/>
      <c r="Y8757" s="402"/>
      <c r="Z8757" s="402"/>
    </row>
    <row r="8758" spans="23:26" x14ac:dyDescent="0.2">
      <c r="W8758" s="402"/>
      <c r="X8758" s="402"/>
      <c r="Y8758" s="402"/>
      <c r="Z8758" s="402"/>
    </row>
    <row r="8759" spans="23:26" x14ac:dyDescent="0.2">
      <c r="W8759" s="402"/>
      <c r="X8759" s="402"/>
      <c r="Y8759" s="402"/>
      <c r="Z8759" s="402"/>
    </row>
    <row r="8760" spans="23:26" x14ac:dyDescent="0.2">
      <c r="W8760" s="402"/>
      <c r="X8760" s="402"/>
      <c r="Y8760" s="402"/>
      <c r="Z8760" s="402"/>
    </row>
    <row r="8761" spans="23:26" x14ac:dyDescent="0.2">
      <c r="W8761" s="402"/>
      <c r="X8761" s="402"/>
      <c r="Y8761" s="402"/>
      <c r="Z8761" s="402"/>
    </row>
    <row r="8762" spans="23:26" x14ac:dyDescent="0.2">
      <c r="W8762" s="402"/>
      <c r="X8762" s="402"/>
      <c r="Y8762" s="402"/>
      <c r="Z8762" s="402"/>
    </row>
    <row r="8763" spans="23:26" x14ac:dyDescent="0.2">
      <c r="W8763" s="402"/>
      <c r="X8763" s="402"/>
      <c r="Y8763" s="402"/>
      <c r="Z8763" s="402"/>
    </row>
    <row r="8764" spans="23:26" x14ac:dyDescent="0.2">
      <c r="W8764" s="402"/>
      <c r="X8764" s="402"/>
      <c r="Y8764" s="402"/>
      <c r="Z8764" s="402"/>
    </row>
    <row r="8765" spans="23:26" x14ac:dyDescent="0.2">
      <c r="W8765" s="402"/>
      <c r="X8765" s="402"/>
      <c r="Y8765" s="402"/>
      <c r="Z8765" s="402"/>
    </row>
    <row r="8766" spans="23:26" x14ac:dyDescent="0.2">
      <c r="W8766" s="402"/>
      <c r="X8766" s="402"/>
      <c r="Y8766" s="402"/>
      <c r="Z8766" s="402"/>
    </row>
    <row r="8767" spans="23:26" x14ac:dyDescent="0.2">
      <c r="W8767" s="402"/>
      <c r="X8767" s="402"/>
      <c r="Y8767" s="402"/>
      <c r="Z8767" s="402"/>
    </row>
    <row r="8768" spans="23:26" x14ac:dyDescent="0.2">
      <c r="W8768" s="402"/>
      <c r="X8768" s="402"/>
      <c r="Y8768" s="402"/>
      <c r="Z8768" s="402"/>
    </row>
    <row r="8769" spans="23:26" x14ac:dyDescent="0.2">
      <c r="W8769" s="402"/>
      <c r="X8769" s="402"/>
      <c r="Y8769" s="402"/>
      <c r="Z8769" s="402"/>
    </row>
    <row r="8770" spans="23:26" x14ac:dyDescent="0.2">
      <c r="W8770" s="402"/>
      <c r="X8770" s="402"/>
      <c r="Y8770" s="402"/>
      <c r="Z8770" s="402"/>
    </row>
    <row r="8771" spans="23:26" x14ac:dyDescent="0.2">
      <c r="W8771" s="402"/>
      <c r="X8771" s="402"/>
      <c r="Y8771" s="402"/>
      <c r="Z8771" s="402"/>
    </row>
    <row r="8772" spans="23:26" x14ac:dyDescent="0.2">
      <c r="W8772" s="402"/>
      <c r="X8772" s="402"/>
      <c r="Y8772" s="402"/>
      <c r="Z8772" s="402"/>
    </row>
    <row r="8773" spans="23:26" x14ac:dyDescent="0.2">
      <c r="W8773" s="402"/>
      <c r="X8773" s="402"/>
      <c r="Y8773" s="402"/>
      <c r="Z8773" s="402"/>
    </row>
    <row r="8774" spans="23:26" x14ac:dyDescent="0.2">
      <c r="W8774" s="402"/>
      <c r="X8774" s="402"/>
      <c r="Y8774" s="402"/>
      <c r="Z8774" s="402"/>
    </row>
    <row r="8775" spans="23:26" x14ac:dyDescent="0.2">
      <c r="W8775" s="402"/>
      <c r="X8775" s="402"/>
      <c r="Y8775" s="402"/>
      <c r="Z8775" s="402"/>
    </row>
    <row r="8776" spans="23:26" x14ac:dyDescent="0.2">
      <c r="W8776" s="402"/>
      <c r="X8776" s="402"/>
      <c r="Y8776" s="402"/>
      <c r="Z8776" s="402"/>
    </row>
    <row r="8777" spans="23:26" x14ac:dyDescent="0.2">
      <c r="W8777" s="402"/>
      <c r="X8777" s="402"/>
      <c r="Y8777" s="402"/>
      <c r="Z8777" s="402"/>
    </row>
    <row r="8778" spans="23:26" x14ac:dyDescent="0.2">
      <c r="W8778" s="402"/>
      <c r="X8778" s="402"/>
      <c r="Y8778" s="402"/>
      <c r="Z8778" s="402"/>
    </row>
    <row r="8779" spans="23:26" x14ac:dyDescent="0.2">
      <c r="W8779" s="402"/>
      <c r="X8779" s="402"/>
      <c r="Y8779" s="402"/>
      <c r="Z8779" s="402"/>
    </row>
    <row r="8780" spans="23:26" x14ac:dyDescent="0.2">
      <c r="W8780" s="402"/>
      <c r="X8780" s="402"/>
      <c r="Y8780" s="402"/>
      <c r="Z8780" s="402"/>
    </row>
    <row r="8781" spans="23:26" x14ac:dyDescent="0.2">
      <c r="W8781" s="402"/>
      <c r="X8781" s="402"/>
      <c r="Y8781" s="402"/>
      <c r="Z8781" s="402"/>
    </row>
    <row r="8782" spans="23:26" x14ac:dyDescent="0.2">
      <c r="W8782" s="402"/>
      <c r="X8782" s="402"/>
      <c r="Y8782" s="402"/>
      <c r="Z8782" s="402"/>
    </row>
    <row r="8783" spans="23:26" x14ac:dyDescent="0.2">
      <c r="W8783" s="402"/>
      <c r="X8783" s="402"/>
      <c r="Y8783" s="402"/>
      <c r="Z8783" s="402"/>
    </row>
    <row r="8784" spans="23:26" x14ac:dyDescent="0.2">
      <c r="W8784" s="402"/>
      <c r="X8784" s="402"/>
      <c r="Y8784" s="402"/>
      <c r="Z8784" s="402"/>
    </row>
    <row r="8785" spans="23:26" x14ac:dyDescent="0.2">
      <c r="W8785" s="402"/>
      <c r="X8785" s="402"/>
      <c r="Y8785" s="402"/>
      <c r="Z8785" s="402"/>
    </row>
    <row r="8786" spans="23:26" x14ac:dyDescent="0.2">
      <c r="W8786" s="402"/>
      <c r="X8786" s="402"/>
      <c r="Y8786" s="402"/>
      <c r="Z8786" s="402"/>
    </row>
    <row r="8787" spans="23:26" x14ac:dyDescent="0.2">
      <c r="W8787" s="402"/>
      <c r="X8787" s="402"/>
      <c r="Y8787" s="402"/>
      <c r="Z8787" s="402"/>
    </row>
    <row r="8788" spans="23:26" x14ac:dyDescent="0.2">
      <c r="W8788" s="402"/>
      <c r="X8788" s="402"/>
      <c r="Y8788" s="402"/>
      <c r="Z8788" s="402"/>
    </row>
    <row r="8789" spans="23:26" x14ac:dyDescent="0.2">
      <c r="W8789" s="402"/>
      <c r="X8789" s="402"/>
      <c r="Y8789" s="402"/>
      <c r="Z8789" s="402"/>
    </row>
    <row r="8790" spans="23:26" x14ac:dyDescent="0.2">
      <c r="W8790" s="402"/>
      <c r="X8790" s="402"/>
      <c r="Y8790" s="402"/>
      <c r="Z8790" s="402"/>
    </row>
    <row r="8791" spans="23:26" x14ac:dyDescent="0.2">
      <c r="W8791" s="402"/>
      <c r="X8791" s="402"/>
      <c r="Y8791" s="402"/>
      <c r="Z8791" s="402"/>
    </row>
    <row r="8792" spans="23:26" x14ac:dyDescent="0.2">
      <c r="W8792" s="402"/>
      <c r="X8792" s="402"/>
      <c r="Y8792" s="402"/>
      <c r="Z8792" s="402"/>
    </row>
    <row r="8793" spans="23:26" x14ac:dyDescent="0.2">
      <c r="W8793" s="402"/>
      <c r="X8793" s="402"/>
      <c r="Y8793" s="402"/>
      <c r="Z8793" s="402"/>
    </row>
    <row r="8794" spans="23:26" x14ac:dyDescent="0.2">
      <c r="W8794" s="402"/>
      <c r="X8794" s="402"/>
      <c r="Y8794" s="402"/>
      <c r="Z8794" s="402"/>
    </row>
    <row r="8795" spans="23:26" x14ac:dyDescent="0.2">
      <c r="W8795" s="402"/>
      <c r="X8795" s="402"/>
      <c r="Y8795" s="402"/>
      <c r="Z8795" s="402"/>
    </row>
    <row r="8796" spans="23:26" x14ac:dyDescent="0.2">
      <c r="W8796" s="402"/>
      <c r="X8796" s="402"/>
      <c r="Y8796" s="402"/>
      <c r="Z8796" s="402"/>
    </row>
    <row r="8797" spans="23:26" x14ac:dyDescent="0.2">
      <c r="W8797" s="402"/>
      <c r="X8797" s="402"/>
      <c r="Y8797" s="402"/>
      <c r="Z8797" s="402"/>
    </row>
    <row r="8798" spans="23:26" x14ac:dyDescent="0.2">
      <c r="W8798" s="402"/>
      <c r="X8798" s="402"/>
      <c r="Y8798" s="402"/>
      <c r="Z8798" s="402"/>
    </row>
    <row r="8799" spans="23:26" x14ac:dyDescent="0.2">
      <c r="W8799" s="402"/>
      <c r="X8799" s="402"/>
      <c r="Y8799" s="402"/>
      <c r="Z8799" s="402"/>
    </row>
    <row r="8800" spans="23:26" x14ac:dyDescent="0.2">
      <c r="W8800" s="402"/>
      <c r="X8800" s="402"/>
      <c r="Y8800" s="402"/>
      <c r="Z8800" s="402"/>
    </row>
    <row r="8801" spans="23:26" x14ac:dyDescent="0.2">
      <c r="W8801" s="402"/>
      <c r="X8801" s="402"/>
      <c r="Y8801" s="402"/>
      <c r="Z8801" s="402"/>
    </row>
    <row r="8802" spans="23:26" x14ac:dyDescent="0.2">
      <c r="W8802" s="402"/>
      <c r="X8802" s="402"/>
      <c r="Y8802" s="402"/>
      <c r="Z8802" s="402"/>
    </row>
    <row r="8803" spans="23:26" x14ac:dyDescent="0.2">
      <c r="W8803" s="402"/>
      <c r="X8803" s="402"/>
      <c r="Y8803" s="402"/>
      <c r="Z8803" s="402"/>
    </row>
    <row r="8804" spans="23:26" x14ac:dyDescent="0.2">
      <c r="W8804" s="402"/>
      <c r="X8804" s="402"/>
      <c r="Y8804" s="402"/>
      <c r="Z8804" s="402"/>
    </row>
    <row r="8805" spans="23:26" x14ac:dyDescent="0.2">
      <c r="W8805" s="402"/>
      <c r="X8805" s="402"/>
      <c r="Y8805" s="402"/>
      <c r="Z8805" s="402"/>
    </row>
    <row r="8806" spans="23:26" x14ac:dyDescent="0.2">
      <c r="W8806" s="402"/>
      <c r="X8806" s="402"/>
      <c r="Y8806" s="402"/>
      <c r="Z8806" s="402"/>
    </row>
    <row r="8807" spans="23:26" x14ac:dyDescent="0.2">
      <c r="W8807" s="402"/>
      <c r="X8807" s="402"/>
      <c r="Y8807" s="402"/>
      <c r="Z8807" s="402"/>
    </row>
    <row r="8808" spans="23:26" x14ac:dyDescent="0.2">
      <c r="W8808" s="402"/>
      <c r="X8808" s="402"/>
      <c r="Y8808" s="402"/>
      <c r="Z8808" s="402"/>
    </row>
    <row r="8809" spans="23:26" x14ac:dyDescent="0.2">
      <c r="W8809" s="402"/>
      <c r="X8809" s="402"/>
      <c r="Y8809" s="402"/>
      <c r="Z8809" s="402"/>
    </row>
    <row r="8810" spans="23:26" x14ac:dyDescent="0.2">
      <c r="W8810" s="402"/>
      <c r="X8810" s="402"/>
      <c r="Y8810" s="402"/>
      <c r="Z8810" s="402"/>
    </row>
    <row r="8811" spans="23:26" x14ac:dyDescent="0.2">
      <c r="W8811" s="402"/>
      <c r="X8811" s="402"/>
      <c r="Y8811" s="402"/>
      <c r="Z8811" s="402"/>
    </row>
    <row r="8812" spans="23:26" x14ac:dyDescent="0.2">
      <c r="W8812" s="402"/>
      <c r="X8812" s="402"/>
      <c r="Y8812" s="402"/>
      <c r="Z8812" s="402"/>
    </row>
    <row r="8813" spans="23:26" x14ac:dyDescent="0.2">
      <c r="W8813" s="402"/>
      <c r="X8813" s="402"/>
      <c r="Y8813" s="402"/>
      <c r="Z8813" s="402"/>
    </row>
    <row r="8814" spans="23:26" x14ac:dyDescent="0.2">
      <c r="W8814" s="402"/>
      <c r="X8814" s="402"/>
      <c r="Y8814" s="402"/>
      <c r="Z8814" s="402"/>
    </row>
    <row r="8815" spans="23:26" x14ac:dyDescent="0.2">
      <c r="W8815" s="402"/>
      <c r="X8815" s="402"/>
      <c r="Y8815" s="402"/>
      <c r="Z8815" s="402"/>
    </row>
    <row r="8816" spans="23:26" x14ac:dyDescent="0.2">
      <c r="W8816" s="402"/>
      <c r="X8816" s="402"/>
      <c r="Y8816" s="402"/>
      <c r="Z8816" s="402"/>
    </row>
    <row r="8817" spans="23:26" x14ac:dyDescent="0.2">
      <c r="W8817" s="402"/>
      <c r="X8817" s="402"/>
      <c r="Y8817" s="402"/>
      <c r="Z8817" s="402"/>
    </row>
    <row r="8818" spans="23:26" x14ac:dyDescent="0.2">
      <c r="W8818" s="402"/>
      <c r="X8818" s="402"/>
      <c r="Y8818" s="402"/>
      <c r="Z8818" s="402"/>
    </row>
    <row r="8819" spans="23:26" x14ac:dyDescent="0.2">
      <c r="W8819" s="402"/>
      <c r="X8819" s="402"/>
      <c r="Y8819" s="402"/>
      <c r="Z8819" s="402"/>
    </row>
    <row r="8820" spans="23:26" x14ac:dyDescent="0.2">
      <c r="W8820" s="402"/>
      <c r="X8820" s="402"/>
      <c r="Y8820" s="402"/>
      <c r="Z8820" s="402"/>
    </row>
    <row r="8821" spans="23:26" x14ac:dyDescent="0.2">
      <c r="W8821" s="402"/>
      <c r="X8821" s="402"/>
      <c r="Y8821" s="402"/>
      <c r="Z8821" s="402"/>
    </row>
    <row r="8822" spans="23:26" x14ac:dyDescent="0.2">
      <c r="W8822" s="402"/>
      <c r="X8822" s="402"/>
      <c r="Y8822" s="402"/>
      <c r="Z8822" s="402"/>
    </row>
    <row r="8823" spans="23:26" x14ac:dyDescent="0.2">
      <c r="W8823" s="402"/>
      <c r="X8823" s="402"/>
      <c r="Y8823" s="402"/>
      <c r="Z8823" s="402"/>
    </row>
    <row r="8824" spans="23:26" x14ac:dyDescent="0.2">
      <c r="W8824" s="402"/>
      <c r="X8824" s="402"/>
      <c r="Y8824" s="402"/>
      <c r="Z8824" s="402"/>
    </row>
    <row r="8825" spans="23:26" x14ac:dyDescent="0.2">
      <c r="W8825" s="402"/>
      <c r="X8825" s="402"/>
      <c r="Y8825" s="402"/>
      <c r="Z8825" s="402"/>
    </row>
    <row r="8826" spans="23:26" x14ac:dyDescent="0.2">
      <c r="W8826" s="402"/>
      <c r="X8826" s="402"/>
      <c r="Y8826" s="402"/>
      <c r="Z8826" s="402"/>
    </row>
    <row r="8827" spans="23:26" x14ac:dyDescent="0.2">
      <c r="W8827" s="402"/>
      <c r="X8827" s="402"/>
      <c r="Y8827" s="402"/>
      <c r="Z8827" s="402"/>
    </row>
    <row r="8828" spans="23:26" x14ac:dyDescent="0.2">
      <c r="W8828" s="402"/>
      <c r="X8828" s="402"/>
      <c r="Y8828" s="402"/>
      <c r="Z8828" s="402"/>
    </row>
    <row r="8829" spans="23:26" x14ac:dyDescent="0.2">
      <c r="W8829" s="402"/>
      <c r="X8829" s="402"/>
      <c r="Y8829" s="402"/>
      <c r="Z8829" s="402"/>
    </row>
    <row r="8830" spans="23:26" x14ac:dyDescent="0.2">
      <c r="W8830" s="402"/>
      <c r="X8830" s="402"/>
      <c r="Y8830" s="402"/>
      <c r="Z8830" s="402"/>
    </row>
    <row r="8831" spans="23:26" x14ac:dyDescent="0.2">
      <c r="W8831" s="402"/>
      <c r="X8831" s="402"/>
      <c r="Y8831" s="402"/>
      <c r="Z8831" s="402"/>
    </row>
    <row r="8832" spans="23:26" x14ac:dyDescent="0.2">
      <c r="W8832" s="402"/>
      <c r="X8832" s="402"/>
      <c r="Y8832" s="402"/>
      <c r="Z8832" s="402"/>
    </row>
    <row r="8833" spans="23:26" x14ac:dyDescent="0.2">
      <c r="W8833" s="402"/>
      <c r="X8833" s="402"/>
      <c r="Y8833" s="402"/>
      <c r="Z8833" s="402"/>
    </row>
    <row r="8834" spans="23:26" x14ac:dyDescent="0.2">
      <c r="W8834" s="402"/>
      <c r="X8834" s="402"/>
      <c r="Y8834" s="402"/>
      <c r="Z8834" s="402"/>
    </row>
    <row r="8835" spans="23:26" x14ac:dyDescent="0.2">
      <c r="W8835" s="402"/>
      <c r="X8835" s="402"/>
      <c r="Y8835" s="402"/>
      <c r="Z8835" s="402"/>
    </row>
    <row r="8836" spans="23:26" x14ac:dyDescent="0.2">
      <c r="W8836" s="402"/>
      <c r="X8836" s="402"/>
      <c r="Y8836" s="402"/>
      <c r="Z8836" s="402"/>
    </row>
    <row r="8837" spans="23:26" x14ac:dyDescent="0.2">
      <c r="W8837" s="402"/>
      <c r="X8837" s="402"/>
      <c r="Y8837" s="402"/>
      <c r="Z8837" s="402"/>
    </row>
    <row r="8838" spans="23:26" x14ac:dyDescent="0.2">
      <c r="W8838" s="402"/>
      <c r="X8838" s="402"/>
      <c r="Y8838" s="402"/>
      <c r="Z8838" s="402"/>
    </row>
    <row r="8839" spans="23:26" x14ac:dyDescent="0.2">
      <c r="W8839" s="402"/>
      <c r="X8839" s="402"/>
      <c r="Y8839" s="402"/>
      <c r="Z8839" s="402"/>
    </row>
    <row r="8840" spans="23:26" x14ac:dyDescent="0.2">
      <c r="W8840" s="402"/>
      <c r="X8840" s="402"/>
      <c r="Y8840" s="402"/>
      <c r="Z8840" s="402"/>
    </row>
    <row r="8841" spans="23:26" x14ac:dyDescent="0.2">
      <c r="W8841" s="402"/>
      <c r="X8841" s="402"/>
      <c r="Y8841" s="402"/>
      <c r="Z8841" s="402"/>
    </row>
    <row r="8842" spans="23:26" x14ac:dyDescent="0.2">
      <c r="W8842" s="402"/>
      <c r="X8842" s="402"/>
      <c r="Y8842" s="402"/>
      <c r="Z8842" s="402"/>
    </row>
    <row r="8843" spans="23:26" x14ac:dyDescent="0.2">
      <c r="W8843" s="402"/>
      <c r="X8843" s="402"/>
      <c r="Y8843" s="402"/>
      <c r="Z8843" s="402"/>
    </row>
    <row r="8844" spans="23:26" x14ac:dyDescent="0.2">
      <c r="W8844" s="402"/>
      <c r="X8844" s="402"/>
      <c r="Y8844" s="402"/>
      <c r="Z8844" s="402"/>
    </row>
    <row r="8845" spans="23:26" x14ac:dyDescent="0.2">
      <c r="W8845" s="402"/>
      <c r="X8845" s="402"/>
      <c r="Y8845" s="402"/>
      <c r="Z8845" s="402"/>
    </row>
    <row r="8846" spans="23:26" x14ac:dyDescent="0.2">
      <c r="W8846" s="402"/>
      <c r="X8846" s="402"/>
      <c r="Y8846" s="402"/>
      <c r="Z8846" s="402"/>
    </row>
    <row r="8847" spans="23:26" x14ac:dyDescent="0.2">
      <c r="W8847" s="402"/>
      <c r="X8847" s="402"/>
      <c r="Y8847" s="402"/>
      <c r="Z8847" s="402"/>
    </row>
    <row r="8848" spans="23:26" x14ac:dyDescent="0.2">
      <c r="W8848" s="402"/>
      <c r="X8848" s="402"/>
      <c r="Y8848" s="402"/>
      <c r="Z8848" s="402"/>
    </row>
    <row r="8849" spans="23:26" x14ac:dyDescent="0.2">
      <c r="W8849" s="402"/>
      <c r="X8849" s="402"/>
      <c r="Y8849" s="402"/>
      <c r="Z8849" s="402"/>
    </row>
    <row r="8850" spans="23:26" x14ac:dyDescent="0.2">
      <c r="W8850" s="402"/>
      <c r="X8850" s="402"/>
      <c r="Y8850" s="402"/>
      <c r="Z8850" s="402"/>
    </row>
    <row r="8851" spans="23:26" x14ac:dyDescent="0.2">
      <c r="W8851" s="402"/>
      <c r="X8851" s="402"/>
      <c r="Y8851" s="402"/>
      <c r="Z8851" s="402"/>
    </row>
    <row r="8852" spans="23:26" x14ac:dyDescent="0.2">
      <c r="W8852" s="402"/>
      <c r="X8852" s="402"/>
      <c r="Y8852" s="402"/>
      <c r="Z8852" s="402"/>
    </row>
    <row r="8853" spans="23:26" x14ac:dyDescent="0.2">
      <c r="W8853" s="402"/>
      <c r="X8853" s="402"/>
      <c r="Y8853" s="402"/>
      <c r="Z8853" s="402"/>
    </row>
    <row r="8854" spans="23:26" x14ac:dyDescent="0.2">
      <c r="W8854" s="402"/>
      <c r="X8854" s="402"/>
      <c r="Y8854" s="402"/>
      <c r="Z8854" s="402"/>
    </row>
    <row r="8855" spans="23:26" x14ac:dyDescent="0.2">
      <c r="W8855" s="402"/>
      <c r="X8855" s="402"/>
      <c r="Y8855" s="402"/>
      <c r="Z8855" s="402"/>
    </row>
    <row r="8856" spans="23:26" x14ac:dyDescent="0.2">
      <c r="W8856" s="402"/>
      <c r="X8856" s="402"/>
      <c r="Y8856" s="402"/>
      <c r="Z8856" s="402"/>
    </row>
    <row r="8857" spans="23:26" x14ac:dyDescent="0.2">
      <c r="W8857" s="402"/>
      <c r="X8857" s="402"/>
      <c r="Y8857" s="402"/>
      <c r="Z8857" s="402"/>
    </row>
    <row r="8858" spans="23:26" x14ac:dyDescent="0.2">
      <c r="W8858" s="402"/>
      <c r="X8858" s="402"/>
      <c r="Y8858" s="402"/>
      <c r="Z8858" s="402"/>
    </row>
    <row r="8859" spans="23:26" x14ac:dyDescent="0.2">
      <c r="W8859" s="402"/>
      <c r="X8859" s="402"/>
      <c r="Y8859" s="402"/>
      <c r="Z8859" s="402"/>
    </row>
    <row r="8860" spans="23:26" x14ac:dyDescent="0.2">
      <c r="W8860" s="402"/>
      <c r="X8860" s="402"/>
      <c r="Y8860" s="402"/>
      <c r="Z8860" s="402"/>
    </row>
    <row r="8861" spans="23:26" x14ac:dyDescent="0.2">
      <c r="W8861" s="402"/>
      <c r="X8861" s="402"/>
      <c r="Y8861" s="402"/>
      <c r="Z8861" s="402"/>
    </row>
    <row r="8862" spans="23:26" x14ac:dyDescent="0.2">
      <c r="W8862" s="402"/>
      <c r="X8862" s="402"/>
      <c r="Y8862" s="402"/>
      <c r="Z8862" s="402"/>
    </row>
    <row r="8863" spans="23:26" x14ac:dyDescent="0.2">
      <c r="W8863" s="402"/>
      <c r="X8863" s="402"/>
      <c r="Y8863" s="402"/>
      <c r="Z8863" s="402"/>
    </row>
    <row r="8864" spans="23:26" x14ac:dyDescent="0.2">
      <c r="W8864" s="402"/>
      <c r="X8864" s="402"/>
      <c r="Y8864" s="402"/>
      <c r="Z8864" s="402"/>
    </row>
    <row r="8865" spans="23:26" x14ac:dyDescent="0.2">
      <c r="W8865" s="402"/>
      <c r="X8865" s="402"/>
      <c r="Y8865" s="402"/>
      <c r="Z8865" s="402"/>
    </row>
    <row r="8866" spans="23:26" x14ac:dyDescent="0.2">
      <c r="W8866" s="402"/>
      <c r="X8866" s="402"/>
      <c r="Y8866" s="402"/>
      <c r="Z8866" s="402"/>
    </row>
    <row r="8867" spans="23:26" x14ac:dyDescent="0.2">
      <c r="W8867" s="402"/>
      <c r="X8867" s="402"/>
      <c r="Y8867" s="402"/>
      <c r="Z8867" s="402"/>
    </row>
    <row r="8868" spans="23:26" x14ac:dyDescent="0.2">
      <c r="W8868" s="402"/>
      <c r="X8868" s="402"/>
      <c r="Y8868" s="402"/>
      <c r="Z8868" s="402"/>
    </row>
    <row r="8869" spans="23:26" x14ac:dyDescent="0.2">
      <c r="W8869" s="402"/>
      <c r="X8869" s="402"/>
      <c r="Y8869" s="402"/>
      <c r="Z8869" s="402"/>
    </row>
    <row r="8870" spans="23:26" x14ac:dyDescent="0.2">
      <c r="W8870" s="402"/>
      <c r="X8870" s="402"/>
      <c r="Y8870" s="402"/>
      <c r="Z8870" s="402"/>
    </row>
    <row r="8871" spans="23:26" x14ac:dyDescent="0.2">
      <c r="W8871" s="402"/>
      <c r="X8871" s="402"/>
      <c r="Y8871" s="402"/>
      <c r="Z8871" s="402"/>
    </row>
    <row r="8872" spans="23:26" x14ac:dyDescent="0.2">
      <c r="W8872" s="402"/>
      <c r="X8872" s="402"/>
      <c r="Y8872" s="402"/>
      <c r="Z8872" s="402"/>
    </row>
    <row r="8873" spans="23:26" x14ac:dyDescent="0.2">
      <c r="W8873" s="402"/>
      <c r="X8873" s="402"/>
      <c r="Y8873" s="402"/>
      <c r="Z8873" s="402"/>
    </row>
    <row r="8874" spans="23:26" x14ac:dyDescent="0.2">
      <c r="W8874" s="402"/>
      <c r="X8874" s="402"/>
      <c r="Y8874" s="402"/>
      <c r="Z8874" s="402"/>
    </row>
    <row r="8875" spans="23:26" x14ac:dyDescent="0.2">
      <c r="W8875" s="402"/>
      <c r="X8875" s="402"/>
      <c r="Y8875" s="402"/>
      <c r="Z8875" s="402"/>
    </row>
    <row r="8876" spans="23:26" x14ac:dyDescent="0.2">
      <c r="W8876" s="402"/>
      <c r="X8876" s="402"/>
      <c r="Y8876" s="402"/>
      <c r="Z8876" s="402"/>
    </row>
    <row r="8877" spans="23:26" x14ac:dyDescent="0.2">
      <c r="W8877" s="402"/>
      <c r="X8877" s="402"/>
      <c r="Y8877" s="402"/>
      <c r="Z8877" s="402"/>
    </row>
    <row r="8878" spans="23:26" x14ac:dyDescent="0.2">
      <c r="W8878" s="402"/>
      <c r="X8878" s="402"/>
      <c r="Y8878" s="402"/>
      <c r="Z8878" s="402"/>
    </row>
    <row r="8879" spans="23:26" x14ac:dyDescent="0.2">
      <c r="W8879" s="402"/>
      <c r="X8879" s="402"/>
      <c r="Y8879" s="402"/>
      <c r="Z8879" s="402"/>
    </row>
    <row r="8880" spans="23:26" x14ac:dyDescent="0.2">
      <c r="W8880" s="402"/>
      <c r="X8880" s="402"/>
      <c r="Y8880" s="402"/>
      <c r="Z8880" s="402"/>
    </row>
    <row r="8881" spans="23:26" x14ac:dyDescent="0.2">
      <c r="W8881" s="402"/>
      <c r="X8881" s="402"/>
      <c r="Y8881" s="402"/>
      <c r="Z8881" s="402"/>
    </row>
    <row r="8882" spans="23:26" x14ac:dyDescent="0.2">
      <c r="W8882" s="402"/>
      <c r="X8882" s="402"/>
      <c r="Y8882" s="402"/>
      <c r="Z8882" s="402"/>
    </row>
    <row r="8883" spans="23:26" x14ac:dyDescent="0.2">
      <c r="W8883" s="402"/>
      <c r="X8883" s="402"/>
      <c r="Y8883" s="402"/>
      <c r="Z8883" s="402"/>
    </row>
    <row r="8884" spans="23:26" x14ac:dyDescent="0.2">
      <c r="W8884" s="402"/>
      <c r="X8884" s="402"/>
      <c r="Y8884" s="402"/>
      <c r="Z8884" s="402"/>
    </row>
    <row r="8885" spans="23:26" x14ac:dyDescent="0.2">
      <c r="W8885" s="402"/>
      <c r="X8885" s="402"/>
      <c r="Y8885" s="402"/>
      <c r="Z8885" s="402"/>
    </row>
    <row r="8886" spans="23:26" x14ac:dyDescent="0.2">
      <c r="W8886" s="402"/>
      <c r="X8886" s="402"/>
      <c r="Y8886" s="402"/>
      <c r="Z8886" s="402"/>
    </row>
    <row r="8887" spans="23:26" x14ac:dyDescent="0.2">
      <c r="W8887" s="402"/>
      <c r="X8887" s="402"/>
      <c r="Y8887" s="402"/>
      <c r="Z8887" s="402"/>
    </row>
    <row r="8888" spans="23:26" x14ac:dyDescent="0.2">
      <c r="W8888" s="402"/>
      <c r="X8888" s="402"/>
      <c r="Y8888" s="402"/>
      <c r="Z8888" s="402"/>
    </row>
    <row r="8889" spans="23:26" x14ac:dyDescent="0.2">
      <c r="W8889" s="402"/>
      <c r="X8889" s="402"/>
      <c r="Y8889" s="402"/>
      <c r="Z8889" s="402"/>
    </row>
    <row r="8890" spans="23:26" x14ac:dyDescent="0.2">
      <c r="W8890" s="402"/>
      <c r="X8890" s="402"/>
      <c r="Y8890" s="402"/>
      <c r="Z8890" s="402"/>
    </row>
    <row r="8891" spans="23:26" x14ac:dyDescent="0.2">
      <c r="W8891" s="402"/>
      <c r="X8891" s="402"/>
      <c r="Y8891" s="402"/>
      <c r="Z8891" s="402"/>
    </row>
    <row r="8892" spans="23:26" x14ac:dyDescent="0.2">
      <c r="W8892" s="402"/>
      <c r="X8892" s="402"/>
      <c r="Y8892" s="402"/>
      <c r="Z8892" s="402"/>
    </row>
    <row r="8893" spans="23:26" x14ac:dyDescent="0.2">
      <c r="W8893" s="402"/>
      <c r="X8893" s="402"/>
      <c r="Y8893" s="402"/>
      <c r="Z8893" s="402"/>
    </row>
    <row r="8894" spans="23:26" x14ac:dyDescent="0.2">
      <c r="W8894" s="402"/>
      <c r="X8894" s="402"/>
      <c r="Y8894" s="402"/>
      <c r="Z8894" s="402"/>
    </row>
    <row r="8895" spans="23:26" x14ac:dyDescent="0.2">
      <c r="W8895" s="402"/>
      <c r="X8895" s="402"/>
      <c r="Y8895" s="402"/>
      <c r="Z8895" s="402"/>
    </row>
    <row r="8896" spans="23:26" x14ac:dyDescent="0.2">
      <c r="W8896" s="402"/>
      <c r="X8896" s="402"/>
      <c r="Y8896" s="402"/>
      <c r="Z8896" s="402"/>
    </row>
    <row r="8897" spans="23:26" x14ac:dyDescent="0.2">
      <c r="W8897" s="402"/>
      <c r="X8897" s="402"/>
      <c r="Y8897" s="402"/>
      <c r="Z8897" s="402"/>
    </row>
    <row r="8898" spans="23:26" x14ac:dyDescent="0.2">
      <c r="W8898" s="402"/>
      <c r="X8898" s="402"/>
      <c r="Y8898" s="402"/>
      <c r="Z8898" s="402"/>
    </row>
    <row r="8899" spans="23:26" x14ac:dyDescent="0.2">
      <c r="W8899" s="402"/>
      <c r="X8899" s="402"/>
      <c r="Y8899" s="402"/>
      <c r="Z8899" s="402"/>
    </row>
    <row r="8900" spans="23:26" x14ac:dyDescent="0.2">
      <c r="W8900" s="402"/>
      <c r="X8900" s="402"/>
      <c r="Y8900" s="402"/>
      <c r="Z8900" s="402"/>
    </row>
    <row r="8901" spans="23:26" x14ac:dyDescent="0.2">
      <c r="W8901" s="402"/>
      <c r="X8901" s="402"/>
      <c r="Y8901" s="402"/>
      <c r="Z8901" s="402"/>
    </row>
    <row r="8902" spans="23:26" x14ac:dyDescent="0.2">
      <c r="W8902" s="402"/>
      <c r="X8902" s="402"/>
      <c r="Y8902" s="402"/>
      <c r="Z8902" s="402"/>
    </row>
    <row r="8903" spans="23:26" x14ac:dyDescent="0.2">
      <c r="W8903" s="402"/>
      <c r="X8903" s="402"/>
      <c r="Y8903" s="402"/>
      <c r="Z8903" s="402"/>
    </row>
    <row r="8904" spans="23:26" x14ac:dyDescent="0.2">
      <c r="W8904" s="402"/>
      <c r="X8904" s="402"/>
      <c r="Y8904" s="402"/>
      <c r="Z8904" s="402"/>
    </row>
    <row r="8905" spans="23:26" x14ac:dyDescent="0.2">
      <c r="W8905" s="402"/>
      <c r="X8905" s="402"/>
      <c r="Y8905" s="402"/>
      <c r="Z8905" s="402"/>
    </row>
    <row r="8906" spans="23:26" x14ac:dyDescent="0.2">
      <c r="W8906" s="402"/>
      <c r="X8906" s="402"/>
      <c r="Y8906" s="402"/>
      <c r="Z8906" s="402"/>
    </row>
    <row r="8907" spans="23:26" x14ac:dyDescent="0.2">
      <c r="W8907" s="402"/>
      <c r="X8907" s="402"/>
      <c r="Y8907" s="402"/>
      <c r="Z8907" s="402"/>
    </row>
    <row r="8908" spans="23:26" x14ac:dyDescent="0.2">
      <c r="W8908" s="402"/>
      <c r="X8908" s="402"/>
      <c r="Y8908" s="402"/>
      <c r="Z8908" s="402"/>
    </row>
    <row r="8909" spans="23:26" x14ac:dyDescent="0.2">
      <c r="W8909" s="402"/>
      <c r="X8909" s="402"/>
      <c r="Y8909" s="402"/>
      <c r="Z8909" s="402"/>
    </row>
    <row r="8910" spans="23:26" x14ac:dyDescent="0.2">
      <c r="W8910" s="402"/>
      <c r="X8910" s="402"/>
      <c r="Y8910" s="402"/>
      <c r="Z8910" s="402"/>
    </row>
    <row r="8911" spans="23:26" x14ac:dyDescent="0.2">
      <c r="W8911" s="402"/>
      <c r="X8911" s="402"/>
      <c r="Y8911" s="402"/>
      <c r="Z8911" s="402"/>
    </row>
    <row r="8912" spans="23:26" x14ac:dyDescent="0.2">
      <c r="W8912" s="402"/>
      <c r="X8912" s="402"/>
      <c r="Y8912" s="402"/>
      <c r="Z8912" s="402"/>
    </row>
    <row r="8913" spans="23:26" x14ac:dyDescent="0.2">
      <c r="W8913" s="402"/>
      <c r="X8913" s="402"/>
      <c r="Y8913" s="402"/>
      <c r="Z8913" s="402"/>
    </row>
    <row r="8914" spans="23:26" x14ac:dyDescent="0.2">
      <c r="W8914" s="402"/>
      <c r="X8914" s="402"/>
      <c r="Y8914" s="402"/>
      <c r="Z8914" s="402"/>
    </row>
    <row r="8915" spans="23:26" x14ac:dyDescent="0.2">
      <c r="W8915" s="402"/>
      <c r="X8915" s="402"/>
      <c r="Y8915" s="402"/>
      <c r="Z8915" s="402"/>
    </row>
    <row r="8916" spans="23:26" x14ac:dyDescent="0.2">
      <c r="W8916" s="402"/>
      <c r="X8916" s="402"/>
      <c r="Y8916" s="402"/>
      <c r="Z8916" s="402"/>
    </row>
    <row r="8917" spans="23:26" x14ac:dyDescent="0.2">
      <c r="W8917" s="402"/>
      <c r="X8917" s="402"/>
      <c r="Y8917" s="402"/>
      <c r="Z8917" s="402"/>
    </row>
    <row r="8918" spans="23:26" x14ac:dyDescent="0.2">
      <c r="W8918" s="402"/>
      <c r="X8918" s="402"/>
      <c r="Y8918" s="402"/>
      <c r="Z8918" s="402"/>
    </row>
    <row r="8919" spans="23:26" x14ac:dyDescent="0.2">
      <c r="W8919" s="402"/>
      <c r="X8919" s="402"/>
      <c r="Y8919" s="402"/>
      <c r="Z8919" s="402"/>
    </row>
    <row r="8920" spans="23:26" x14ac:dyDescent="0.2">
      <c r="W8920" s="402"/>
      <c r="X8920" s="402"/>
      <c r="Y8920" s="402"/>
      <c r="Z8920" s="402"/>
    </row>
    <row r="8921" spans="23:26" x14ac:dyDescent="0.2">
      <c r="W8921" s="402"/>
      <c r="X8921" s="402"/>
      <c r="Y8921" s="402"/>
      <c r="Z8921" s="402"/>
    </row>
    <row r="8922" spans="23:26" x14ac:dyDescent="0.2">
      <c r="W8922" s="402"/>
      <c r="X8922" s="402"/>
      <c r="Y8922" s="402"/>
      <c r="Z8922" s="402"/>
    </row>
    <row r="8923" spans="23:26" x14ac:dyDescent="0.2">
      <c r="W8923" s="402"/>
      <c r="X8923" s="402"/>
      <c r="Y8923" s="402"/>
      <c r="Z8923" s="402"/>
    </row>
    <row r="8924" spans="23:26" x14ac:dyDescent="0.2">
      <c r="W8924" s="402"/>
      <c r="X8924" s="402"/>
      <c r="Y8924" s="402"/>
      <c r="Z8924" s="402"/>
    </row>
    <row r="8925" spans="23:26" x14ac:dyDescent="0.2">
      <c r="W8925" s="402"/>
      <c r="X8925" s="402"/>
      <c r="Y8925" s="402"/>
      <c r="Z8925" s="402"/>
    </row>
    <row r="8926" spans="23:26" x14ac:dyDescent="0.2">
      <c r="W8926" s="402"/>
      <c r="X8926" s="402"/>
      <c r="Y8926" s="402"/>
      <c r="Z8926" s="402"/>
    </row>
    <row r="8927" spans="23:26" x14ac:dyDescent="0.2">
      <c r="W8927" s="402"/>
      <c r="X8927" s="402"/>
      <c r="Y8927" s="402"/>
      <c r="Z8927" s="402"/>
    </row>
    <row r="8928" spans="23:26" x14ac:dyDescent="0.2">
      <c r="W8928" s="402"/>
      <c r="X8928" s="402"/>
      <c r="Y8928" s="402"/>
      <c r="Z8928" s="402"/>
    </row>
    <row r="8929" spans="23:26" x14ac:dyDescent="0.2">
      <c r="W8929" s="402"/>
      <c r="X8929" s="402"/>
      <c r="Y8929" s="402"/>
      <c r="Z8929" s="402"/>
    </row>
    <row r="8930" spans="23:26" x14ac:dyDescent="0.2">
      <c r="W8930" s="402"/>
      <c r="X8930" s="402"/>
      <c r="Y8930" s="402"/>
      <c r="Z8930" s="402"/>
    </row>
    <row r="8931" spans="23:26" x14ac:dyDescent="0.2">
      <c r="W8931" s="402"/>
      <c r="X8931" s="402"/>
      <c r="Y8931" s="402"/>
      <c r="Z8931" s="402"/>
    </row>
    <row r="8932" spans="23:26" x14ac:dyDescent="0.2">
      <c r="W8932" s="402"/>
      <c r="X8932" s="402"/>
      <c r="Y8932" s="402"/>
      <c r="Z8932" s="402"/>
    </row>
    <row r="8933" spans="23:26" x14ac:dyDescent="0.2">
      <c r="W8933" s="402"/>
      <c r="X8933" s="402"/>
      <c r="Y8933" s="402"/>
      <c r="Z8933" s="402"/>
    </row>
    <row r="8934" spans="23:26" x14ac:dyDescent="0.2">
      <c r="W8934" s="402"/>
      <c r="X8934" s="402"/>
      <c r="Y8934" s="402"/>
      <c r="Z8934" s="402"/>
    </row>
    <row r="8935" spans="23:26" x14ac:dyDescent="0.2">
      <c r="W8935" s="402"/>
      <c r="X8935" s="402"/>
      <c r="Y8935" s="402"/>
      <c r="Z8935" s="402"/>
    </row>
    <row r="8936" spans="23:26" x14ac:dyDescent="0.2">
      <c r="W8936" s="402"/>
      <c r="X8936" s="402"/>
      <c r="Y8936" s="402"/>
      <c r="Z8936" s="402"/>
    </row>
    <row r="8937" spans="23:26" x14ac:dyDescent="0.2">
      <c r="W8937" s="402"/>
      <c r="X8937" s="402"/>
      <c r="Y8937" s="402"/>
      <c r="Z8937" s="402"/>
    </row>
    <row r="8938" spans="23:26" x14ac:dyDescent="0.2">
      <c r="W8938" s="402"/>
      <c r="X8938" s="402"/>
      <c r="Y8938" s="402"/>
      <c r="Z8938" s="402"/>
    </row>
    <row r="8939" spans="23:26" x14ac:dyDescent="0.2">
      <c r="W8939" s="402"/>
      <c r="X8939" s="402"/>
      <c r="Y8939" s="402"/>
      <c r="Z8939" s="402"/>
    </row>
    <row r="8940" spans="23:26" x14ac:dyDescent="0.2">
      <c r="W8940" s="402"/>
      <c r="X8940" s="402"/>
      <c r="Y8940" s="402"/>
      <c r="Z8940" s="402"/>
    </row>
    <row r="8941" spans="23:26" x14ac:dyDescent="0.2">
      <c r="W8941" s="402"/>
      <c r="X8941" s="402"/>
      <c r="Y8941" s="402"/>
      <c r="Z8941" s="402"/>
    </row>
    <row r="8942" spans="23:26" x14ac:dyDescent="0.2">
      <c r="W8942" s="402"/>
      <c r="X8942" s="402"/>
      <c r="Y8942" s="402"/>
      <c r="Z8942" s="402"/>
    </row>
    <row r="8943" spans="23:26" x14ac:dyDescent="0.2">
      <c r="W8943" s="402"/>
      <c r="X8943" s="402"/>
      <c r="Y8943" s="402"/>
      <c r="Z8943" s="402"/>
    </row>
    <row r="8944" spans="23:26" x14ac:dyDescent="0.2">
      <c r="W8944" s="402"/>
      <c r="X8944" s="402"/>
      <c r="Y8944" s="402"/>
      <c r="Z8944" s="402"/>
    </row>
    <row r="8945" spans="23:26" x14ac:dyDescent="0.2">
      <c r="W8945" s="402"/>
      <c r="X8945" s="402"/>
      <c r="Y8945" s="402"/>
      <c r="Z8945" s="402"/>
    </row>
    <row r="8946" spans="23:26" x14ac:dyDescent="0.2">
      <c r="W8946" s="402"/>
      <c r="X8946" s="402"/>
      <c r="Y8946" s="402"/>
      <c r="Z8946" s="402"/>
    </row>
    <row r="8947" spans="23:26" x14ac:dyDescent="0.2">
      <c r="W8947" s="402"/>
      <c r="X8947" s="402"/>
      <c r="Y8947" s="402"/>
      <c r="Z8947" s="402"/>
    </row>
    <row r="8948" spans="23:26" x14ac:dyDescent="0.2">
      <c r="W8948" s="402"/>
      <c r="X8948" s="402"/>
      <c r="Y8948" s="402"/>
      <c r="Z8948" s="402"/>
    </row>
    <row r="8949" spans="23:26" x14ac:dyDescent="0.2">
      <c r="W8949" s="402"/>
      <c r="X8949" s="402"/>
      <c r="Y8949" s="402"/>
      <c r="Z8949" s="402"/>
    </row>
    <row r="8950" spans="23:26" x14ac:dyDescent="0.2">
      <c r="W8950" s="402"/>
      <c r="X8950" s="402"/>
      <c r="Y8950" s="402"/>
      <c r="Z8950" s="402"/>
    </row>
    <row r="8951" spans="23:26" x14ac:dyDescent="0.2">
      <c r="W8951" s="402"/>
      <c r="X8951" s="402"/>
      <c r="Y8951" s="402"/>
      <c r="Z8951" s="402"/>
    </row>
    <row r="8952" spans="23:26" x14ac:dyDescent="0.2">
      <c r="W8952" s="402"/>
      <c r="X8952" s="402"/>
      <c r="Y8952" s="402"/>
      <c r="Z8952" s="402"/>
    </row>
    <row r="8953" spans="23:26" x14ac:dyDescent="0.2">
      <c r="W8953" s="402"/>
      <c r="X8953" s="402"/>
      <c r="Y8953" s="402"/>
      <c r="Z8953" s="402"/>
    </row>
    <row r="8954" spans="23:26" x14ac:dyDescent="0.2">
      <c r="W8954" s="402"/>
      <c r="X8954" s="402"/>
      <c r="Y8954" s="402"/>
      <c r="Z8954" s="402"/>
    </row>
    <row r="8955" spans="23:26" x14ac:dyDescent="0.2">
      <c r="W8955" s="402"/>
      <c r="X8955" s="402"/>
      <c r="Y8955" s="402"/>
      <c r="Z8955" s="402"/>
    </row>
    <row r="8956" spans="23:26" x14ac:dyDescent="0.2">
      <c r="W8956" s="402"/>
      <c r="X8956" s="402"/>
      <c r="Y8956" s="402"/>
      <c r="Z8956" s="402"/>
    </row>
    <row r="8957" spans="23:26" x14ac:dyDescent="0.2">
      <c r="W8957" s="402"/>
      <c r="X8957" s="402"/>
      <c r="Y8957" s="402"/>
      <c r="Z8957" s="402"/>
    </row>
    <row r="8958" spans="23:26" x14ac:dyDescent="0.2">
      <c r="W8958" s="402"/>
      <c r="X8958" s="402"/>
      <c r="Y8958" s="402"/>
      <c r="Z8958" s="402"/>
    </row>
    <row r="8959" spans="23:26" x14ac:dyDescent="0.2">
      <c r="W8959" s="402"/>
      <c r="X8959" s="402"/>
      <c r="Y8959" s="402"/>
      <c r="Z8959" s="402"/>
    </row>
    <row r="8960" spans="23:26" x14ac:dyDescent="0.2">
      <c r="W8960" s="402"/>
      <c r="X8960" s="402"/>
      <c r="Y8960" s="402"/>
      <c r="Z8960" s="402"/>
    </row>
    <row r="8961" spans="23:26" x14ac:dyDescent="0.2">
      <c r="W8961" s="402"/>
      <c r="X8961" s="402"/>
      <c r="Y8961" s="402"/>
      <c r="Z8961" s="402"/>
    </row>
    <row r="8962" spans="23:26" x14ac:dyDescent="0.2">
      <c r="W8962" s="402"/>
      <c r="X8962" s="402"/>
      <c r="Y8962" s="402"/>
      <c r="Z8962" s="402"/>
    </row>
    <row r="8963" spans="23:26" x14ac:dyDescent="0.2">
      <c r="W8963" s="402"/>
      <c r="X8963" s="402"/>
      <c r="Y8963" s="402"/>
      <c r="Z8963" s="402"/>
    </row>
    <row r="8964" spans="23:26" x14ac:dyDescent="0.2">
      <c r="W8964" s="402"/>
      <c r="X8964" s="402"/>
      <c r="Y8964" s="402"/>
      <c r="Z8964" s="402"/>
    </row>
    <row r="8965" spans="23:26" x14ac:dyDescent="0.2">
      <c r="W8965" s="402"/>
      <c r="X8965" s="402"/>
      <c r="Y8965" s="402"/>
      <c r="Z8965" s="402"/>
    </row>
    <row r="8966" spans="23:26" x14ac:dyDescent="0.2">
      <c r="W8966" s="402"/>
      <c r="X8966" s="402"/>
      <c r="Y8966" s="402"/>
      <c r="Z8966" s="402"/>
    </row>
    <row r="8967" spans="23:26" x14ac:dyDescent="0.2">
      <c r="W8967" s="402"/>
      <c r="X8967" s="402"/>
      <c r="Y8967" s="402"/>
      <c r="Z8967" s="402"/>
    </row>
    <row r="8968" spans="23:26" x14ac:dyDescent="0.2">
      <c r="W8968" s="402"/>
      <c r="X8968" s="402"/>
      <c r="Y8968" s="402"/>
      <c r="Z8968" s="402"/>
    </row>
    <row r="8969" spans="23:26" x14ac:dyDescent="0.2">
      <c r="W8969" s="402"/>
      <c r="X8969" s="402"/>
      <c r="Y8969" s="402"/>
      <c r="Z8969" s="402"/>
    </row>
    <row r="8970" spans="23:26" x14ac:dyDescent="0.2">
      <c r="W8970" s="402"/>
      <c r="X8970" s="402"/>
      <c r="Y8970" s="402"/>
      <c r="Z8970" s="402"/>
    </row>
    <row r="8971" spans="23:26" x14ac:dyDescent="0.2">
      <c r="W8971" s="402"/>
      <c r="X8971" s="402"/>
      <c r="Y8971" s="402"/>
      <c r="Z8971" s="402"/>
    </row>
    <row r="8972" spans="23:26" x14ac:dyDescent="0.2">
      <c r="W8972" s="402"/>
      <c r="X8972" s="402"/>
      <c r="Y8972" s="402"/>
      <c r="Z8972" s="402"/>
    </row>
    <row r="8973" spans="23:26" x14ac:dyDescent="0.2">
      <c r="W8973" s="402"/>
      <c r="X8973" s="402"/>
      <c r="Y8973" s="402"/>
      <c r="Z8973" s="402"/>
    </row>
    <row r="8974" spans="23:26" x14ac:dyDescent="0.2">
      <c r="W8974" s="402"/>
      <c r="X8974" s="402"/>
      <c r="Y8974" s="402"/>
      <c r="Z8974" s="402"/>
    </row>
    <row r="8975" spans="23:26" x14ac:dyDescent="0.2">
      <c r="W8975" s="402"/>
      <c r="X8975" s="402"/>
      <c r="Y8975" s="402"/>
      <c r="Z8975" s="402"/>
    </row>
    <row r="8976" spans="23:26" x14ac:dyDescent="0.2">
      <c r="W8976" s="402"/>
      <c r="X8976" s="402"/>
      <c r="Y8976" s="402"/>
      <c r="Z8976" s="402"/>
    </row>
    <row r="8977" spans="23:26" x14ac:dyDescent="0.2">
      <c r="W8977" s="402"/>
      <c r="X8977" s="402"/>
      <c r="Y8977" s="402"/>
      <c r="Z8977" s="402"/>
    </row>
    <row r="8978" spans="23:26" x14ac:dyDescent="0.2">
      <c r="W8978" s="402"/>
      <c r="X8978" s="402"/>
      <c r="Y8978" s="402"/>
      <c r="Z8978" s="402"/>
    </row>
    <row r="8979" spans="23:26" x14ac:dyDescent="0.2">
      <c r="W8979" s="402"/>
      <c r="X8979" s="402"/>
      <c r="Y8979" s="402"/>
      <c r="Z8979" s="402"/>
    </row>
    <row r="8980" spans="23:26" x14ac:dyDescent="0.2">
      <c r="W8980" s="402"/>
      <c r="X8980" s="402"/>
      <c r="Y8980" s="402"/>
      <c r="Z8980" s="402"/>
    </row>
    <row r="8981" spans="23:26" x14ac:dyDescent="0.2">
      <c r="W8981" s="402"/>
      <c r="X8981" s="402"/>
      <c r="Y8981" s="402"/>
      <c r="Z8981" s="402"/>
    </row>
    <row r="8982" spans="23:26" x14ac:dyDescent="0.2">
      <c r="W8982" s="402"/>
      <c r="X8982" s="402"/>
      <c r="Y8982" s="402"/>
      <c r="Z8982" s="402"/>
    </row>
    <row r="8983" spans="23:26" x14ac:dyDescent="0.2">
      <c r="W8983" s="402"/>
      <c r="X8983" s="402"/>
      <c r="Y8983" s="402"/>
      <c r="Z8983" s="402"/>
    </row>
    <row r="8984" spans="23:26" x14ac:dyDescent="0.2">
      <c r="W8984" s="402"/>
      <c r="X8984" s="402"/>
      <c r="Y8984" s="402"/>
      <c r="Z8984" s="402"/>
    </row>
    <row r="8985" spans="23:26" x14ac:dyDescent="0.2">
      <c r="W8985" s="402"/>
      <c r="X8985" s="402"/>
      <c r="Y8985" s="402"/>
      <c r="Z8985" s="402"/>
    </row>
    <row r="8986" spans="23:26" x14ac:dyDescent="0.2">
      <c r="W8986" s="402"/>
      <c r="X8986" s="402"/>
      <c r="Y8986" s="402"/>
      <c r="Z8986" s="402"/>
    </row>
    <row r="8987" spans="23:26" x14ac:dyDescent="0.2">
      <c r="W8987" s="402"/>
      <c r="X8987" s="402"/>
      <c r="Y8987" s="402"/>
      <c r="Z8987" s="402"/>
    </row>
    <row r="8988" spans="23:26" x14ac:dyDescent="0.2">
      <c r="W8988" s="402"/>
      <c r="X8988" s="402"/>
      <c r="Y8988" s="402"/>
      <c r="Z8988" s="402"/>
    </row>
    <row r="8989" spans="23:26" x14ac:dyDescent="0.2">
      <c r="W8989" s="402"/>
      <c r="X8989" s="402"/>
      <c r="Y8989" s="402"/>
      <c r="Z8989" s="402"/>
    </row>
    <row r="8990" spans="23:26" x14ac:dyDescent="0.2">
      <c r="W8990" s="402"/>
      <c r="X8990" s="402"/>
      <c r="Y8990" s="402"/>
      <c r="Z8990" s="402"/>
    </row>
    <row r="8991" spans="23:26" x14ac:dyDescent="0.2">
      <c r="W8991" s="402"/>
      <c r="X8991" s="402"/>
      <c r="Y8991" s="402"/>
      <c r="Z8991" s="402"/>
    </row>
    <row r="8992" spans="23:26" x14ac:dyDescent="0.2">
      <c r="W8992" s="402"/>
      <c r="X8992" s="402"/>
      <c r="Y8992" s="402"/>
      <c r="Z8992" s="402"/>
    </row>
    <row r="8993" spans="23:26" x14ac:dyDescent="0.2">
      <c r="W8993" s="402"/>
      <c r="X8993" s="402"/>
      <c r="Y8993" s="402"/>
      <c r="Z8993" s="402"/>
    </row>
    <row r="8994" spans="23:26" x14ac:dyDescent="0.2">
      <c r="W8994" s="402"/>
      <c r="X8994" s="402"/>
      <c r="Y8994" s="402"/>
      <c r="Z8994" s="402"/>
    </row>
    <row r="8995" spans="23:26" x14ac:dyDescent="0.2">
      <c r="W8995" s="402"/>
      <c r="X8995" s="402"/>
      <c r="Y8995" s="402"/>
      <c r="Z8995" s="402"/>
    </row>
    <row r="8996" spans="23:26" x14ac:dyDescent="0.2">
      <c r="W8996" s="402"/>
      <c r="X8996" s="402"/>
      <c r="Y8996" s="402"/>
      <c r="Z8996" s="402"/>
    </row>
    <row r="8997" spans="23:26" x14ac:dyDescent="0.2">
      <c r="W8997" s="402"/>
      <c r="X8997" s="402"/>
      <c r="Y8997" s="402"/>
      <c r="Z8997" s="402"/>
    </row>
    <row r="8998" spans="23:26" x14ac:dyDescent="0.2">
      <c r="W8998" s="402"/>
      <c r="X8998" s="402"/>
      <c r="Y8998" s="402"/>
      <c r="Z8998" s="402"/>
    </row>
    <row r="8999" spans="23:26" x14ac:dyDescent="0.2">
      <c r="W8999" s="402"/>
      <c r="X8999" s="402"/>
      <c r="Y8999" s="402"/>
      <c r="Z8999" s="402"/>
    </row>
    <row r="9000" spans="23:26" x14ac:dyDescent="0.2">
      <c r="W9000" s="402"/>
      <c r="X9000" s="402"/>
      <c r="Y9000" s="402"/>
      <c r="Z9000" s="402"/>
    </row>
    <row r="9001" spans="23:26" x14ac:dyDescent="0.2">
      <c r="W9001" s="402"/>
      <c r="X9001" s="402"/>
      <c r="Y9001" s="402"/>
      <c r="Z9001" s="402"/>
    </row>
    <row r="9002" spans="23:26" x14ac:dyDescent="0.2">
      <c r="W9002" s="402"/>
      <c r="X9002" s="402"/>
      <c r="Y9002" s="402"/>
      <c r="Z9002" s="402"/>
    </row>
    <row r="9003" spans="23:26" x14ac:dyDescent="0.2">
      <c r="W9003" s="402"/>
      <c r="X9003" s="402"/>
      <c r="Y9003" s="402"/>
      <c r="Z9003" s="402"/>
    </row>
    <row r="9004" spans="23:26" x14ac:dyDescent="0.2">
      <c r="W9004" s="402"/>
      <c r="X9004" s="402"/>
      <c r="Y9004" s="402"/>
      <c r="Z9004" s="402"/>
    </row>
    <row r="9005" spans="23:26" x14ac:dyDescent="0.2">
      <c r="W9005" s="402"/>
      <c r="X9005" s="402"/>
      <c r="Y9005" s="402"/>
      <c r="Z9005" s="402"/>
    </row>
    <row r="9006" spans="23:26" x14ac:dyDescent="0.2">
      <c r="W9006" s="402"/>
      <c r="X9006" s="402"/>
      <c r="Y9006" s="402"/>
      <c r="Z9006" s="402"/>
    </row>
    <row r="9007" spans="23:26" x14ac:dyDescent="0.2">
      <c r="W9007" s="402"/>
      <c r="X9007" s="402"/>
      <c r="Y9007" s="402"/>
      <c r="Z9007" s="402"/>
    </row>
    <row r="9008" spans="23:26" x14ac:dyDescent="0.2">
      <c r="W9008" s="402"/>
      <c r="X9008" s="402"/>
      <c r="Y9008" s="402"/>
      <c r="Z9008" s="402"/>
    </row>
    <row r="9009" spans="23:26" x14ac:dyDescent="0.2">
      <c r="W9009" s="402"/>
      <c r="X9009" s="402"/>
      <c r="Y9009" s="402"/>
      <c r="Z9009" s="402"/>
    </row>
    <row r="9010" spans="23:26" x14ac:dyDescent="0.2">
      <c r="W9010" s="402"/>
      <c r="X9010" s="402"/>
      <c r="Y9010" s="402"/>
      <c r="Z9010" s="402"/>
    </row>
    <row r="9011" spans="23:26" x14ac:dyDescent="0.2">
      <c r="W9011" s="402"/>
      <c r="X9011" s="402"/>
      <c r="Y9011" s="402"/>
      <c r="Z9011" s="402"/>
    </row>
    <row r="9012" spans="23:26" x14ac:dyDescent="0.2">
      <c r="W9012" s="402"/>
      <c r="X9012" s="402"/>
      <c r="Y9012" s="402"/>
      <c r="Z9012" s="402"/>
    </row>
    <row r="9013" spans="23:26" x14ac:dyDescent="0.2">
      <c r="W9013" s="402"/>
      <c r="X9013" s="402"/>
      <c r="Y9013" s="402"/>
      <c r="Z9013" s="402"/>
    </row>
    <row r="9014" spans="23:26" x14ac:dyDescent="0.2">
      <c r="W9014" s="402"/>
      <c r="X9014" s="402"/>
      <c r="Y9014" s="402"/>
      <c r="Z9014" s="402"/>
    </row>
    <row r="9015" spans="23:26" x14ac:dyDescent="0.2">
      <c r="W9015" s="402"/>
      <c r="X9015" s="402"/>
      <c r="Y9015" s="402"/>
      <c r="Z9015" s="402"/>
    </row>
    <row r="9016" spans="23:26" x14ac:dyDescent="0.2">
      <c r="W9016" s="402"/>
      <c r="X9016" s="402"/>
      <c r="Y9016" s="402"/>
      <c r="Z9016" s="402"/>
    </row>
    <row r="9017" spans="23:26" x14ac:dyDescent="0.2">
      <c r="W9017" s="402"/>
      <c r="X9017" s="402"/>
      <c r="Y9017" s="402"/>
      <c r="Z9017" s="402"/>
    </row>
    <row r="9018" spans="23:26" x14ac:dyDescent="0.2">
      <c r="W9018" s="402"/>
      <c r="X9018" s="402"/>
      <c r="Y9018" s="402"/>
      <c r="Z9018" s="402"/>
    </row>
    <row r="9019" spans="23:26" x14ac:dyDescent="0.2">
      <c r="W9019" s="402"/>
      <c r="X9019" s="402"/>
      <c r="Y9019" s="402"/>
      <c r="Z9019" s="402"/>
    </row>
    <row r="9020" spans="23:26" x14ac:dyDescent="0.2">
      <c r="W9020" s="402"/>
      <c r="X9020" s="402"/>
      <c r="Y9020" s="402"/>
      <c r="Z9020" s="402"/>
    </row>
    <row r="9021" spans="23:26" x14ac:dyDescent="0.2">
      <c r="W9021" s="402"/>
      <c r="X9021" s="402"/>
      <c r="Y9021" s="402"/>
      <c r="Z9021" s="402"/>
    </row>
    <row r="9022" spans="23:26" x14ac:dyDescent="0.2">
      <c r="W9022" s="402"/>
      <c r="X9022" s="402"/>
      <c r="Y9022" s="402"/>
      <c r="Z9022" s="402"/>
    </row>
    <row r="9023" spans="23:26" x14ac:dyDescent="0.2">
      <c r="W9023" s="402"/>
      <c r="X9023" s="402"/>
      <c r="Y9023" s="402"/>
      <c r="Z9023" s="402"/>
    </row>
    <row r="9024" spans="23:26" x14ac:dyDescent="0.2">
      <c r="W9024" s="402"/>
      <c r="X9024" s="402"/>
      <c r="Y9024" s="402"/>
      <c r="Z9024" s="402"/>
    </row>
    <row r="9025" spans="23:26" x14ac:dyDescent="0.2">
      <c r="W9025" s="402"/>
      <c r="X9025" s="402"/>
      <c r="Y9025" s="402"/>
      <c r="Z9025" s="402"/>
    </row>
    <row r="9026" spans="23:26" x14ac:dyDescent="0.2">
      <c r="W9026" s="402"/>
      <c r="X9026" s="402"/>
      <c r="Y9026" s="402"/>
      <c r="Z9026" s="402"/>
    </row>
    <row r="9027" spans="23:26" x14ac:dyDescent="0.2">
      <c r="W9027" s="402"/>
      <c r="X9027" s="402"/>
      <c r="Y9027" s="402"/>
      <c r="Z9027" s="402"/>
    </row>
    <row r="9028" spans="23:26" x14ac:dyDescent="0.2">
      <c r="W9028" s="402"/>
      <c r="X9028" s="402"/>
      <c r="Y9028" s="402"/>
      <c r="Z9028" s="402"/>
    </row>
    <row r="9029" spans="23:26" x14ac:dyDescent="0.2">
      <c r="W9029" s="402"/>
      <c r="X9029" s="402"/>
      <c r="Y9029" s="402"/>
      <c r="Z9029" s="402"/>
    </row>
    <row r="9030" spans="23:26" x14ac:dyDescent="0.2">
      <c r="W9030" s="402"/>
      <c r="X9030" s="402"/>
      <c r="Y9030" s="402"/>
      <c r="Z9030" s="402"/>
    </row>
    <row r="9031" spans="23:26" x14ac:dyDescent="0.2">
      <c r="W9031" s="402"/>
      <c r="X9031" s="402"/>
      <c r="Y9031" s="402"/>
      <c r="Z9031" s="402"/>
    </row>
    <row r="9032" spans="23:26" x14ac:dyDescent="0.2">
      <c r="W9032" s="402"/>
      <c r="X9032" s="402"/>
      <c r="Y9032" s="402"/>
      <c r="Z9032" s="402"/>
    </row>
    <row r="9033" spans="23:26" x14ac:dyDescent="0.2">
      <c r="W9033" s="402"/>
      <c r="X9033" s="402"/>
      <c r="Y9033" s="402"/>
      <c r="Z9033" s="402"/>
    </row>
    <row r="9034" spans="23:26" x14ac:dyDescent="0.2">
      <c r="W9034" s="402"/>
      <c r="X9034" s="402"/>
      <c r="Y9034" s="402"/>
      <c r="Z9034" s="402"/>
    </row>
    <row r="9035" spans="23:26" x14ac:dyDescent="0.2">
      <c r="W9035" s="402"/>
      <c r="X9035" s="402"/>
      <c r="Y9035" s="402"/>
      <c r="Z9035" s="402"/>
    </row>
    <row r="9036" spans="23:26" x14ac:dyDescent="0.2">
      <c r="W9036" s="402"/>
      <c r="X9036" s="402"/>
      <c r="Y9036" s="402"/>
      <c r="Z9036" s="402"/>
    </row>
    <row r="9037" spans="23:26" x14ac:dyDescent="0.2">
      <c r="W9037" s="402"/>
      <c r="X9037" s="402"/>
      <c r="Y9037" s="402"/>
      <c r="Z9037" s="402"/>
    </row>
    <row r="9038" spans="23:26" x14ac:dyDescent="0.2">
      <c r="W9038" s="402"/>
      <c r="X9038" s="402"/>
      <c r="Y9038" s="402"/>
      <c r="Z9038" s="402"/>
    </row>
    <row r="9039" spans="23:26" x14ac:dyDescent="0.2">
      <c r="W9039" s="402"/>
      <c r="X9039" s="402"/>
      <c r="Y9039" s="402"/>
      <c r="Z9039" s="402"/>
    </row>
    <row r="9040" spans="23:26" x14ac:dyDescent="0.2">
      <c r="W9040" s="402"/>
      <c r="X9040" s="402"/>
      <c r="Y9040" s="402"/>
      <c r="Z9040" s="402"/>
    </row>
    <row r="9041" spans="23:26" x14ac:dyDescent="0.2">
      <c r="W9041" s="402"/>
      <c r="X9041" s="402"/>
      <c r="Y9041" s="402"/>
      <c r="Z9041" s="402"/>
    </row>
    <row r="9042" spans="23:26" x14ac:dyDescent="0.2">
      <c r="W9042" s="402"/>
      <c r="X9042" s="402"/>
      <c r="Y9042" s="402"/>
      <c r="Z9042" s="402"/>
    </row>
    <row r="9043" spans="23:26" x14ac:dyDescent="0.2">
      <c r="W9043" s="402"/>
      <c r="X9043" s="402"/>
      <c r="Y9043" s="402"/>
      <c r="Z9043" s="402"/>
    </row>
    <row r="9044" spans="23:26" x14ac:dyDescent="0.2">
      <c r="W9044" s="402"/>
      <c r="X9044" s="402"/>
      <c r="Y9044" s="402"/>
      <c r="Z9044" s="402"/>
    </row>
    <row r="9045" spans="23:26" x14ac:dyDescent="0.2">
      <c r="W9045" s="402"/>
      <c r="X9045" s="402"/>
      <c r="Y9045" s="402"/>
      <c r="Z9045" s="402"/>
    </row>
    <row r="9046" spans="23:26" x14ac:dyDescent="0.2">
      <c r="W9046" s="402"/>
      <c r="X9046" s="402"/>
      <c r="Y9046" s="402"/>
      <c r="Z9046" s="402"/>
    </row>
    <row r="9047" spans="23:26" x14ac:dyDescent="0.2">
      <c r="W9047" s="402"/>
      <c r="X9047" s="402"/>
      <c r="Y9047" s="402"/>
      <c r="Z9047" s="402"/>
    </row>
    <row r="9048" spans="23:26" x14ac:dyDescent="0.2">
      <c r="W9048" s="402"/>
      <c r="X9048" s="402"/>
      <c r="Y9048" s="402"/>
      <c r="Z9048" s="402"/>
    </row>
    <row r="9049" spans="23:26" x14ac:dyDescent="0.2">
      <c r="W9049" s="402"/>
      <c r="X9049" s="402"/>
      <c r="Y9049" s="402"/>
      <c r="Z9049" s="402"/>
    </row>
    <row r="9050" spans="23:26" x14ac:dyDescent="0.2">
      <c r="W9050" s="402"/>
      <c r="X9050" s="402"/>
      <c r="Y9050" s="402"/>
      <c r="Z9050" s="402"/>
    </row>
    <row r="9051" spans="23:26" x14ac:dyDescent="0.2">
      <c r="W9051" s="402"/>
      <c r="X9051" s="402"/>
      <c r="Y9051" s="402"/>
      <c r="Z9051" s="402"/>
    </row>
    <row r="9052" spans="23:26" x14ac:dyDescent="0.2">
      <c r="W9052" s="402"/>
      <c r="X9052" s="402"/>
      <c r="Y9052" s="402"/>
      <c r="Z9052" s="402"/>
    </row>
    <row r="9053" spans="23:26" x14ac:dyDescent="0.2">
      <c r="W9053" s="402"/>
      <c r="X9053" s="402"/>
      <c r="Y9053" s="402"/>
      <c r="Z9053" s="402"/>
    </row>
    <row r="9054" spans="23:26" x14ac:dyDescent="0.2">
      <c r="W9054" s="402"/>
      <c r="X9054" s="402"/>
      <c r="Y9054" s="402"/>
      <c r="Z9054" s="402"/>
    </row>
    <row r="9055" spans="23:26" x14ac:dyDescent="0.2">
      <c r="W9055" s="402"/>
      <c r="X9055" s="402"/>
      <c r="Y9055" s="402"/>
      <c r="Z9055" s="402"/>
    </row>
    <row r="9056" spans="23:26" x14ac:dyDescent="0.2">
      <c r="W9056" s="402"/>
      <c r="X9056" s="402"/>
      <c r="Y9056" s="402"/>
      <c r="Z9056" s="402"/>
    </row>
    <row r="9057" spans="23:26" x14ac:dyDescent="0.2">
      <c r="W9057" s="402"/>
      <c r="X9057" s="402"/>
      <c r="Y9057" s="402"/>
      <c r="Z9057" s="402"/>
    </row>
    <row r="9058" spans="23:26" x14ac:dyDescent="0.2">
      <c r="W9058" s="402"/>
      <c r="X9058" s="402"/>
      <c r="Y9058" s="402"/>
      <c r="Z9058" s="402"/>
    </row>
    <row r="9059" spans="23:26" x14ac:dyDescent="0.2">
      <c r="W9059" s="402"/>
      <c r="X9059" s="402"/>
      <c r="Y9059" s="402"/>
      <c r="Z9059" s="402"/>
    </row>
    <row r="9060" spans="23:26" x14ac:dyDescent="0.2">
      <c r="W9060" s="402"/>
      <c r="X9060" s="402"/>
      <c r="Y9060" s="402"/>
      <c r="Z9060" s="402"/>
    </row>
    <row r="9061" spans="23:26" x14ac:dyDescent="0.2">
      <c r="W9061" s="402"/>
      <c r="X9061" s="402"/>
      <c r="Y9061" s="402"/>
      <c r="Z9061" s="402"/>
    </row>
    <row r="9062" spans="23:26" x14ac:dyDescent="0.2">
      <c r="W9062" s="402"/>
      <c r="X9062" s="402"/>
      <c r="Y9062" s="402"/>
      <c r="Z9062" s="402"/>
    </row>
    <row r="9063" spans="23:26" x14ac:dyDescent="0.2">
      <c r="W9063" s="402"/>
      <c r="X9063" s="402"/>
      <c r="Y9063" s="402"/>
      <c r="Z9063" s="402"/>
    </row>
    <row r="9064" spans="23:26" x14ac:dyDescent="0.2">
      <c r="W9064" s="402"/>
      <c r="X9064" s="402"/>
      <c r="Y9064" s="402"/>
      <c r="Z9064" s="402"/>
    </row>
    <row r="9065" spans="23:26" x14ac:dyDescent="0.2">
      <c r="W9065" s="402"/>
      <c r="X9065" s="402"/>
      <c r="Y9065" s="402"/>
      <c r="Z9065" s="402"/>
    </row>
    <row r="9066" spans="23:26" x14ac:dyDescent="0.2">
      <c r="W9066" s="402"/>
      <c r="X9066" s="402"/>
      <c r="Y9066" s="402"/>
      <c r="Z9066" s="402"/>
    </row>
    <row r="9067" spans="23:26" x14ac:dyDescent="0.2">
      <c r="W9067" s="402"/>
      <c r="X9067" s="402"/>
      <c r="Y9067" s="402"/>
      <c r="Z9067" s="402"/>
    </row>
    <row r="9068" spans="23:26" x14ac:dyDescent="0.2">
      <c r="W9068" s="402"/>
      <c r="X9068" s="402"/>
      <c r="Y9068" s="402"/>
      <c r="Z9068" s="402"/>
    </row>
    <row r="9069" spans="23:26" x14ac:dyDescent="0.2">
      <c r="W9069" s="402"/>
      <c r="X9069" s="402"/>
      <c r="Y9069" s="402"/>
      <c r="Z9069" s="402"/>
    </row>
    <row r="9070" spans="23:26" x14ac:dyDescent="0.2">
      <c r="W9070" s="402"/>
      <c r="X9070" s="402"/>
      <c r="Y9070" s="402"/>
      <c r="Z9070" s="402"/>
    </row>
    <row r="9071" spans="23:26" x14ac:dyDescent="0.2">
      <c r="W9071" s="402"/>
      <c r="X9071" s="402"/>
      <c r="Y9071" s="402"/>
      <c r="Z9071" s="402"/>
    </row>
    <row r="9072" spans="23:26" x14ac:dyDescent="0.2">
      <c r="W9072" s="402"/>
      <c r="X9072" s="402"/>
      <c r="Y9072" s="402"/>
      <c r="Z9072" s="402"/>
    </row>
    <row r="9073" spans="23:26" x14ac:dyDescent="0.2">
      <c r="W9073" s="402"/>
      <c r="X9073" s="402"/>
      <c r="Y9073" s="402"/>
      <c r="Z9073" s="402"/>
    </row>
    <row r="9074" spans="23:26" x14ac:dyDescent="0.2">
      <c r="W9074" s="402"/>
      <c r="X9074" s="402"/>
      <c r="Y9074" s="402"/>
      <c r="Z9074" s="402"/>
    </row>
    <row r="9075" spans="23:26" x14ac:dyDescent="0.2">
      <c r="W9075" s="402"/>
      <c r="X9075" s="402"/>
      <c r="Y9075" s="402"/>
      <c r="Z9075" s="402"/>
    </row>
    <row r="9076" spans="23:26" x14ac:dyDescent="0.2">
      <c r="W9076" s="402"/>
      <c r="X9076" s="402"/>
      <c r="Y9076" s="402"/>
      <c r="Z9076" s="402"/>
    </row>
    <row r="9077" spans="23:26" x14ac:dyDescent="0.2">
      <c r="W9077" s="402"/>
      <c r="X9077" s="402"/>
      <c r="Y9077" s="402"/>
      <c r="Z9077" s="402"/>
    </row>
    <row r="9078" spans="23:26" x14ac:dyDescent="0.2">
      <c r="W9078" s="402"/>
      <c r="X9078" s="402"/>
      <c r="Y9078" s="402"/>
      <c r="Z9078" s="402"/>
    </row>
    <row r="9079" spans="23:26" x14ac:dyDescent="0.2">
      <c r="W9079" s="402"/>
      <c r="X9079" s="402"/>
      <c r="Y9079" s="402"/>
      <c r="Z9079" s="402"/>
    </row>
    <row r="9080" spans="23:26" x14ac:dyDescent="0.2">
      <c r="W9080" s="402"/>
      <c r="X9080" s="402"/>
      <c r="Y9080" s="402"/>
      <c r="Z9080" s="402"/>
    </row>
    <row r="9081" spans="23:26" x14ac:dyDescent="0.2">
      <c r="W9081" s="402"/>
      <c r="X9081" s="402"/>
      <c r="Y9081" s="402"/>
      <c r="Z9081" s="402"/>
    </row>
    <row r="9082" spans="23:26" x14ac:dyDescent="0.2">
      <c r="W9082" s="402"/>
      <c r="X9082" s="402"/>
      <c r="Y9082" s="402"/>
      <c r="Z9082" s="402"/>
    </row>
    <row r="9083" spans="23:26" x14ac:dyDescent="0.2">
      <c r="W9083" s="402"/>
      <c r="X9083" s="402"/>
      <c r="Y9083" s="402"/>
      <c r="Z9083" s="402"/>
    </row>
    <row r="9084" spans="23:26" x14ac:dyDescent="0.2">
      <c r="W9084" s="402"/>
      <c r="X9084" s="402"/>
      <c r="Y9084" s="402"/>
      <c r="Z9084" s="402"/>
    </row>
    <row r="9085" spans="23:26" x14ac:dyDescent="0.2">
      <c r="W9085" s="402"/>
      <c r="X9085" s="402"/>
      <c r="Y9085" s="402"/>
      <c r="Z9085" s="402"/>
    </row>
    <row r="9086" spans="23:26" x14ac:dyDescent="0.2">
      <c r="W9086" s="402"/>
      <c r="X9086" s="402"/>
      <c r="Y9086" s="402"/>
      <c r="Z9086" s="402"/>
    </row>
    <row r="9087" spans="23:26" x14ac:dyDescent="0.2">
      <c r="W9087" s="402"/>
      <c r="X9087" s="402"/>
      <c r="Y9087" s="402"/>
      <c r="Z9087" s="402"/>
    </row>
    <row r="9088" spans="23:26" x14ac:dyDescent="0.2">
      <c r="W9088" s="402"/>
      <c r="X9088" s="402"/>
      <c r="Y9088" s="402"/>
      <c r="Z9088" s="402"/>
    </row>
    <row r="9089" spans="23:26" x14ac:dyDescent="0.2">
      <c r="W9089" s="402"/>
      <c r="X9089" s="402"/>
      <c r="Y9089" s="402"/>
      <c r="Z9089" s="402"/>
    </row>
    <row r="9090" spans="23:26" x14ac:dyDescent="0.2">
      <c r="W9090" s="402"/>
      <c r="X9090" s="402"/>
      <c r="Y9090" s="402"/>
      <c r="Z9090" s="402"/>
    </row>
    <row r="9091" spans="23:26" x14ac:dyDescent="0.2">
      <c r="W9091" s="402"/>
      <c r="X9091" s="402"/>
      <c r="Y9091" s="402"/>
      <c r="Z9091" s="402"/>
    </row>
    <row r="9092" spans="23:26" x14ac:dyDescent="0.2">
      <c r="W9092" s="402"/>
      <c r="X9092" s="402"/>
      <c r="Y9092" s="402"/>
      <c r="Z9092" s="402"/>
    </row>
    <row r="9093" spans="23:26" x14ac:dyDescent="0.2">
      <c r="W9093" s="402"/>
      <c r="X9093" s="402"/>
      <c r="Y9093" s="402"/>
      <c r="Z9093" s="402"/>
    </row>
    <row r="9094" spans="23:26" x14ac:dyDescent="0.2">
      <c r="W9094" s="402"/>
      <c r="X9094" s="402"/>
      <c r="Y9094" s="402"/>
      <c r="Z9094" s="402"/>
    </row>
    <row r="9095" spans="23:26" x14ac:dyDescent="0.2">
      <c r="W9095" s="402"/>
      <c r="X9095" s="402"/>
      <c r="Y9095" s="402"/>
      <c r="Z9095" s="402"/>
    </row>
    <row r="9096" spans="23:26" x14ac:dyDescent="0.2">
      <c r="W9096" s="402"/>
      <c r="X9096" s="402"/>
      <c r="Y9096" s="402"/>
      <c r="Z9096" s="402"/>
    </row>
    <row r="9097" spans="23:26" x14ac:dyDescent="0.2">
      <c r="W9097" s="402"/>
      <c r="X9097" s="402"/>
      <c r="Y9097" s="402"/>
      <c r="Z9097" s="402"/>
    </row>
    <row r="9098" spans="23:26" x14ac:dyDescent="0.2">
      <c r="W9098" s="402"/>
      <c r="X9098" s="402"/>
      <c r="Y9098" s="402"/>
      <c r="Z9098" s="402"/>
    </row>
    <row r="9099" spans="23:26" x14ac:dyDescent="0.2">
      <c r="W9099" s="402"/>
      <c r="X9099" s="402"/>
      <c r="Y9099" s="402"/>
      <c r="Z9099" s="402"/>
    </row>
    <row r="9100" spans="23:26" x14ac:dyDescent="0.2">
      <c r="W9100" s="402"/>
      <c r="X9100" s="402"/>
      <c r="Y9100" s="402"/>
      <c r="Z9100" s="402"/>
    </row>
    <row r="9101" spans="23:26" x14ac:dyDescent="0.2">
      <c r="W9101" s="402"/>
      <c r="X9101" s="402"/>
      <c r="Y9101" s="402"/>
      <c r="Z9101" s="402"/>
    </row>
    <row r="9102" spans="23:26" x14ac:dyDescent="0.2">
      <c r="W9102" s="402"/>
      <c r="X9102" s="402"/>
      <c r="Y9102" s="402"/>
      <c r="Z9102" s="402"/>
    </row>
    <row r="9103" spans="23:26" x14ac:dyDescent="0.2">
      <c r="W9103" s="402"/>
      <c r="X9103" s="402"/>
      <c r="Y9103" s="402"/>
      <c r="Z9103" s="402"/>
    </row>
    <row r="9104" spans="23:26" x14ac:dyDescent="0.2">
      <c r="W9104" s="402"/>
      <c r="X9104" s="402"/>
      <c r="Y9104" s="402"/>
      <c r="Z9104" s="402"/>
    </row>
    <row r="9105" spans="23:26" x14ac:dyDescent="0.2">
      <c r="W9105" s="402"/>
      <c r="X9105" s="402"/>
      <c r="Y9105" s="402"/>
      <c r="Z9105" s="402"/>
    </row>
    <row r="9106" spans="23:26" x14ac:dyDescent="0.2">
      <c r="W9106" s="402"/>
      <c r="X9106" s="402"/>
      <c r="Y9106" s="402"/>
      <c r="Z9106" s="402"/>
    </row>
    <row r="9107" spans="23:26" x14ac:dyDescent="0.2">
      <c r="W9107" s="402"/>
      <c r="X9107" s="402"/>
      <c r="Y9107" s="402"/>
      <c r="Z9107" s="402"/>
    </row>
    <row r="9108" spans="23:26" x14ac:dyDescent="0.2">
      <c r="W9108" s="402"/>
      <c r="X9108" s="402"/>
      <c r="Y9108" s="402"/>
      <c r="Z9108" s="402"/>
    </row>
    <row r="9109" spans="23:26" x14ac:dyDescent="0.2">
      <c r="W9109" s="402"/>
      <c r="X9109" s="402"/>
      <c r="Y9109" s="402"/>
      <c r="Z9109" s="402"/>
    </row>
    <row r="9110" spans="23:26" x14ac:dyDescent="0.2">
      <c r="W9110" s="402"/>
      <c r="X9110" s="402"/>
      <c r="Y9110" s="402"/>
      <c r="Z9110" s="402"/>
    </row>
    <row r="9111" spans="23:26" x14ac:dyDescent="0.2">
      <c r="W9111" s="402"/>
      <c r="X9111" s="402"/>
      <c r="Y9111" s="402"/>
      <c r="Z9111" s="402"/>
    </row>
    <row r="9112" spans="23:26" x14ac:dyDescent="0.2">
      <c r="W9112" s="402"/>
      <c r="X9112" s="402"/>
      <c r="Y9112" s="402"/>
      <c r="Z9112" s="402"/>
    </row>
    <row r="9113" spans="23:26" x14ac:dyDescent="0.2">
      <c r="W9113" s="402"/>
      <c r="X9113" s="402"/>
      <c r="Y9113" s="402"/>
      <c r="Z9113" s="402"/>
    </row>
    <row r="9114" spans="23:26" x14ac:dyDescent="0.2">
      <c r="W9114" s="402"/>
      <c r="X9114" s="402"/>
      <c r="Y9114" s="402"/>
      <c r="Z9114" s="402"/>
    </row>
    <row r="9115" spans="23:26" x14ac:dyDescent="0.2">
      <c r="W9115" s="402"/>
      <c r="X9115" s="402"/>
      <c r="Y9115" s="402"/>
      <c r="Z9115" s="402"/>
    </row>
    <row r="9116" spans="23:26" x14ac:dyDescent="0.2">
      <c r="W9116" s="402"/>
      <c r="X9116" s="402"/>
      <c r="Y9116" s="402"/>
      <c r="Z9116" s="402"/>
    </row>
    <row r="9117" spans="23:26" x14ac:dyDescent="0.2">
      <c r="W9117" s="402"/>
      <c r="X9117" s="402"/>
      <c r="Y9117" s="402"/>
      <c r="Z9117" s="402"/>
    </row>
    <row r="9118" spans="23:26" x14ac:dyDescent="0.2">
      <c r="W9118" s="402"/>
      <c r="X9118" s="402"/>
      <c r="Y9118" s="402"/>
      <c r="Z9118" s="402"/>
    </row>
    <row r="9119" spans="23:26" x14ac:dyDescent="0.2">
      <c r="W9119" s="402"/>
      <c r="X9119" s="402"/>
      <c r="Y9119" s="402"/>
      <c r="Z9119" s="402"/>
    </row>
    <row r="9120" spans="23:26" x14ac:dyDescent="0.2">
      <c r="W9120" s="402"/>
      <c r="X9120" s="402"/>
      <c r="Y9120" s="402"/>
      <c r="Z9120" s="402"/>
    </row>
    <row r="9121" spans="23:26" x14ac:dyDescent="0.2">
      <c r="W9121" s="402"/>
      <c r="X9121" s="402"/>
      <c r="Y9121" s="402"/>
      <c r="Z9121" s="402"/>
    </row>
    <row r="9122" spans="23:26" x14ac:dyDescent="0.2">
      <c r="W9122" s="402"/>
      <c r="X9122" s="402"/>
      <c r="Y9122" s="402"/>
      <c r="Z9122" s="402"/>
    </row>
    <row r="9123" spans="23:26" x14ac:dyDescent="0.2">
      <c r="W9123" s="402"/>
      <c r="X9123" s="402"/>
      <c r="Y9123" s="402"/>
      <c r="Z9123" s="402"/>
    </row>
    <row r="9124" spans="23:26" x14ac:dyDescent="0.2">
      <c r="W9124" s="402"/>
      <c r="X9124" s="402"/>
      <c r="Y9124" s="402"/>
      <c r="Z9124" s="402"/>
    </row>
    <row r="9125" spans="23:26" x14ac:dyDescent="0.2">
      <c r="W9125" s="402"/>
      <c r="X9125" s="402"/>
      <c r="Y9125" s="402"/>
      <c r="Z9125" s="402"/>
    </row>
    <row r="9126" spans="23:26" x14ac:dyDescent="0.2">
      <c r="W9126" s="402"/>
      <c r="X9126" s="402"/>
      <c r="Y9126" s="402"/>
      <c r="Z9126" s="402"/>
    </row>
    <row r="9127" spans="23:26" x14ac:dyDescent="0.2">
      <c r="W9127" s="402"/>
      <c r="X9127" s="402"/>
      <c r="Y9127" s="402"/>
      <c r="Z9127" s="402"/>
    </row>
    <row r="9128" spans="23:26" x14ac:dyDescent="0.2">
      <c r="W9128" s="402"/>
      <c r="X9128" s="402"/>
      <c r="Y9128" s="402"/>
      <c r="Z9128" s="402"/>
    </row>
    <row r="9129" spans="23:26" x14ac:dyDescent="0.2">
      <c r="W9129" s="402"/>
      <c r="X9129" s="402"/>
      <c r="Y9129" s="402"/>
      <c r="Z9129" s="402"/>
    </row>
    <row r="9130" spans="23:26" x14ac:dyDescent="0.2">
      <c r="W9130" s="402"/>
      <c r="X9130" s="402"/>
      <c r="Y9130" s="402"/>
      <c r="Z9130" s="402"/>
    </row>
    <row r="9131" spans="23:26" x14ac:dyDescent="0.2">
      <c r="W9131" s="402"/>
      <c r="X9131" s="402"/>
      <c r="Y9131" s="402"/>
      <c r="Z9131" s="402"/>
    </row>
    <row r="9132" spans="23:26" x14ac:dyDescent="0.2">
      <c r="W9132" s="402"/>
      <c r="X9132" s="402"/>
      <c r="Y9132" s="402"/>
      <c r="Z9132" s="402"/>
    </row>
    <row r="9133" spans="23:26" x14ac:dyDescent="0.2">
      <c r="W9133" s="402"/>
      <c r="X9133" s="402"/>
      <c r="Y9133" s="402"/>
      <c r="Z9133" s="402"/>
    </row>
    <row r="9134" spans="23:26" x14ac:dyDescent="0.2">
      <c r="W9134" s="402"/>
      <c r="X9134" s="402"/>
      <c r="Y9134" s="402"/>
      <c r="Z9134" s="402"/>
    </row>
    <row r="9135" spans="23:26" x14ac:dyDescent="0.2">
      <c r="W9135" s="402"/>
      <c r="X9135" s="402"/>
      <c r="Y9135" s="402"/>
      <c r="Z9135" s="402"/>
    </row>
    <row r="9136" spans="23:26" x14ac:dyDescent="0.2">
      <c r="W9136" s="402"/>
      <c r="X9136" s="402"/>
      <c r="Y9136" s="402"/>
      <c r="Z9136" s="402"/>
    </row>
    <row r="9137" spans="23:26" x14ac:dyDescent="0.2">
      <c r="W9137" s="402"/>
      <c r="X9137" s="402"/>
      <c r="Y9137" s="402"/>
      <c r="Z9137" s="402"/>
    </row>
    <row r="9138" spans="23:26" x14ac:dyDescent="0.2">
      <c r="W9138" s="402"/>
      <c r="X9138" s="402"/>
      <c r="Y9138" s="402"/>
      <c r="Z9138" s="402"/>
    </row>
    <row r="9139" spans="23:26" x14ac:dyDescent="0.2">
      <c r="W9139" s="402"/>
      <c r="X9139" s="402"/>
      <c r="Y9139" s="402"/>
      <c r="Z9139" s="402"/>
    </row>
    <row r="9140" spans="23:26" x14ac:dyDescent="0.2">
      <c r="W9140" s="402"/>
      <c r="X9140" s="402"/>
      <c r="Y9140" s="402"/>
      <c r="Z9140" s="402"/>
    </row>
    <row r="9141" spans="23:26" x14ac:dyDescent="0.2">
      <c r="W9141" s="402"/>
      <c r="X9141" s="402"/>
      <c r="Y9141" s="402"/>
      <c r="Z9141" s="402"/>
    </row>
    <row r="9142" spans="23:26" x14ac:dyDescent="0.2">
      <c r="W9142" s="402"/>
      <c r="X9142" s="402"/>
      <c r="Y9142" s="402"/>
      <c r="Z9142" s="402"/>
    </row>
    <row r="9143" spans="23:26" x14ac:dyDescent="0.2">
      <c r="W9143" s="402"/>
      <c r="X9143" s="402"/>
      <c r="Y9143" s="402"/>
      <c r="Z9143" s="402"/>
    </row>
    <row r="9144" spans="23:26" x14ac:dyDescent="0.2">
      <c r="W9144" s="402"/>
      <c r="X9144" s="402"/>
      <c r="Y9144" s="402"/>
      <c r="Z9144" s="402"/>
    </row>
    <row r="9145" spans="23:26" x14ac:dyDescent="0.2">
      <c r="W9145" s="402"/>
      <c r="X9145" s="402"/>
      <c r="Y9145" s="402"/>
      <c r="Z9145" s="402"/>
    </row>
    <row r="9146" spans="23:26" x14ac:dyDescent="0.2">
      <c r="W9146" s="402"/>
      <c r="X9146" s="402"/>
      <c r="Y9146" s="402"/>
      <c r="Z9146" s="402"/>
    </row>
    <row r="9147" spans="23:26" x14ac:dyDescent="0.2">
      <c r="W9147" s="402"/>
      <c r="X9147" s="402"/>
      <c r="Y9147" s="402"/>
      <c r="Z9147" s="402"/>
    </row>
    <row r="9148" spans="23:26" x14ac:dyDescent="0.2">
      <c r="W9148" s="402"/>
      <c r="X9148" s="402"/>
      <c r="Y9148" s="402"/>
      <c r="Z9148" s="402"/>
    </row>
    <row r="9149" spans="23:26" x14ac:dyDescent="0.2">
      <c r="W9149" s="402"/>
      <c r="X9149" s="402"/>
      <c r="Y9149" s="402"/>
      <c r="Z9149" s="402"/>
    </row>
    <row r="9150" spans="23:26" x14ac:dyDescent="0.2">
      <c r="W9150" s="402"/>
      <c r="X9150" s="402"/>
      <c r="Y9150" s="402"/>
      <c r="Z9150" s="402"/>
    </row>
    <row r="9151" spans="23:26" x14ac:dyDescent="0.2">
      <c r="W9151" s="402"/>
      <c r="X9151" s="402"/>
      <c r="Y9151" s="402"/>
      <c r="Z9151" s="402"/>
    </row>
    <row r="9152" spans="23:26" x14ac:dyDescent="0.2">
      <c r="W9152" s="402"/>
      <c r="X9152" s="402"/>
      <c r="Y9152" s="402"/>
      <c r="Z9152" s="402"/>
    </row>
    <row r="9153" spans="23:26" x14ac:dyDescent="0.2">
      <c r="W9153" s="402"/>
      <c r="X9153" s="402"/>
      <c r="Y9153" s="402"/>
      <c r="Z9153" s="402"/>
    </row>
    <row r="9154" spans="23:26" x14ac:dyDescent="0.2">
      <c r="W9154" s="402"/>
      <c r="X9154" s="402"/>
      <c r="Y9154" s="402"/>
      <c r="Z9154" s="402"/>
    </row>
    <row r="9155" spans="23:26" x14ac:dyDescent="0.2">
      <c r="W9155" s="402"/>
      <c r="X9155" s="402"/>
      <c r="Y9155" s="402"/>
      <c r="Z9155" s="402"/>
    </row>
    <row r="9156" spans="23:26" x14ac:dyDescent="0.2">
      <c r="W9156" s="402"/>
      <c r="X9156" s="402"/>
      <c r="Y9156" s="402"/>
      <c r="Z9156" s="402"/>
    </row>
    <row r="9157" spans="23:26" x14ac:dyDescent="0.2">
      <c r="W9157" s="402"/>
      <c r="X9157" s="402"/>
      <c r="Y9157" s="402"/>
      <c r="Z9157" s="402"/>
    </row>
    <row r="9158" spans="23:26" x14ac:dyDescent="0.2">
      <c r="W9158" s="402"/>
      <c r="X9158" s="402"/>
      <c r="Y9158" s="402"/>
      <c r="Z9158" s="402"/>
    </row>
    <row r="9159" spans="23:26" x14ac:dyDescent="0.2">
      <c r="W9159" s="402"/>
      <c r="X9159" s="402"/>
      <c r="Y9159" s="402"/>
      <c r="Z9159" s="402"/>
    </row>
    <row r="9160" spans="23:26" x14ac:dyDescent="0.2">
      <c r="W9160" s="402"/>
      <c r="X9160" s="402"/>
      <c r="Y9160" s="402"/>
      <c r="Z9160" s="402"/>
    </row>
    <row r="9161" spans="23:26" x14ac:dyDescent="0.2">
      <c r="W9161" s="402"/>
      <c r="X9161" s="402"/>
      <c r="Y9161" s="402"/>
      <c r="Z9161" s="402"/>
    </row>
    <row r="9162" spans="23:26" x14ac:dyDescent="0.2">
      <c r="W9162" s="402"/>
      <c r="X9162" s="402"/>
      <c r="Y9162" s="402"/>
      <c r="Z9162" s="402"/>
    </row>
    <row r="9163" spans="23:26" x14ac:dyDescent="0.2">
      <c r="W9163" s="402"/>
      <c r="X9163" s="402"/>
      <c r="Y9163" s="402"/>
      <c r="Z9163" s="402"/>
    </row>
    <row r="9164" spans="23:26" x14ac:dyDescent="0.2">
      <c r="W9164" s="402"/>
      <c r="X9164" s="402"/>
      <c r="Y9164" s="402"/>
      <c r="Z9164" s="402"/>
    </row>
    <row r="9165" spans="23:26" x14ac:dyDescent="0.2">
      <c r="W9165" s="402"/>
      <c r="X9165" s="402"/>
      <c r="Y9165" s="402"/>
      <c r="Z9165" s="402"/>
    </row>
    <row r="9166" spans="23:26" x14ac:dyDescent="0.2">
      <c r="W9166" s="402"/>
      <c r="X9166" s="402"/>
      <c r="Y9166" s="402"/>
      <c r="Z9166" s="402"/>
    </row>
    <row r="9167" spans="23:26" x14ac:dyDescent="0.2">
      <c r="W9167" s="402"/>
      <c r="X9167" s="402"/>
      <c r="Y9167" s="402"/>
      <c r="Z9167" s="402"/>
    </row>
    <row r="9168" spans="23:26" x14ac:dyDescent="0.2">
      <c r="W9168" s="402"/>
      <c r="X9168" s="402"/>
      <c r="Y9168" s="402"/>
      <c r="Z9168" s="402"/>
    </row>
    <row r="9169" spans="23:26" x14ac:dyDescent="0.2">
      <c r="W9169" s="402"/>
      <c r="X9169" s="402"/>
      <c r="Y9169" s="402"/>
      <c r="Z9169" s="402"/>
    </row>
    <row r="9170" spans="23:26" x14ac:dyDescent="0.2">
      <c r="W9170" s="402"/>
      <c r="X9170" s="402"/>
      <c r="Y9170" s="402"/>
      <c r="Z9170" s="402"/>
    </row>
    <row r="9171" spans="23:26" x14ac:dyDescent="0.2">
      <c r="W9171" s="402"/>
      <c r="X9171" s="402"/>
      <c r="Y9171" s="402"/>
      <c r="Z9171" s="402"/>
    </row>
    <row r="9172" spans="23:26" x14ac:dyDescent="0.2">
      <c r="W9172" s="402"/>
      <c r="X9172" s="402"/>
      <c r="Y9172" s="402"/>
      <c r="Z9172" s="402"/>
    </row>
    <row r="9173" spans="23:26" x14ac:dyDescent="0.2">
      <c r="W9173" s="402"/>
      <c r="X9173" s="402"/>
      <c r="Y9173" s="402"/>
      <c r="Z9173" s="402"/>
    </row>
    <row r="9174" spans="23:26" x14ac:dyDescent="0.2">
      <c r="W9174" s="402"/>
      <c r="X9174" s="402"/>
      <c r="Y9174" s="402"/>
      <c r="Z9174" s="402"/>
    </row>
    <row r="9175" spans="23:26" x14ac:dyDescent="0.2">
      <c r="W9175" s="402"/>
      <c r="X9175" s="402"/>
      <c r="Y9175" s="402"/>
      <c r="Z9175" s="402"/>
    </row>
    <row r="9176" spans="23:26" x14ac:dyDescent="0.2">
      <c r="W9176" s="402"/>
      <c r="X9176" s="402"/>
      <c r="Y9176" s="402"/>
      <c r="Z9176" s="402"/>
    </row>
    <row r="9177" spans="23:26" x14ac:dyDescent="0.2">
      <c r="W9177" s="402"/>
      <c r="X9177" s="402"/>
      <c r="Y9177" s="402"/>
      <c r="Z9177" s="402"/>
    </row>
    <row r="9178" spans="23:26" x14ac:dyDescent="0.2">
      <c r="W9178" s="402"/>
      <c r="X9178" s="402"/>
      <c r="Y9178" s="402"/>
      <c r="Z9178" s="402"/>
    </row>
    <row r="9179" spans="23:26" x14ac:dyDescent="0.2">
      <c r="W9179" s="402"/>
      <c r="X9179" s="402"/>
      <c r="Y9179" s="402"/>
      <c r="Z9179" s="402"/>
    </row>
    <row r="9180" spans="23:26" x14ac:dyDescent="0.2">
      <c r="W9180" s="402"/>
      <c r="X9180" s="402"/>
      <c r="Y9180" s="402"/>
      <c r="Z9180" s="402"/>
    </row>
    <row r="9181" spans="23:26" x14ac:dyDescent="0.2">
      <c r="W9181" s="402"/>
      <c r="X9181" s="402"/>
      <c r="Y9181" s="402"/>
      <c r="Z9181" s="402"/>
    </row>
    <row r="9182" spans="23:26" x14ac:dyDescent="0.2">
      <c r="W9182" s="402"/>
      <c r="X9182" s="402"/>
      <c r="Y9182" s="402"/>
      <c r="Z9182" s="402"/>
    </row>
    <row r="9183" spans="23:26" x14ac:dyDescent="0.2">
      <c r="W9183" s="402"/>
      <c r="X9183" s="402"/>
      <c r="Y9183" s="402"/>
      <c r="Z9183" s="402"/>
    </row>
    <row r="9184" spans="23:26" x14ac:dyDescent="0.2">
      <c r="W9184" s="402"/>
      <c r="X9184" s="402"/>
      <c r="Y9184" s="402"/>
      <c r="Z9184" s="402"/>
    </row>
    <row r="9185" spans="23:26" x14ac:dyDescent="0.2">
      <c r="W9185" s="402"/>
      <c r="X9185" s="402"/>
      <c r="Y9185" s="402"/>
      <c r="Z9185" s="402"/>
    </row>
    <row r="9186" spans="23:26" x14ac:dyDescent="0.2">
      <c r="W9186" s="402"/>
      <c r="X9186" s="402"/>
      <c r="Y9186" s="402"/>
      <c r="Z9186" s="402"/>
    </row>
    <row r="9187" spans="23:26" x14ac:dyDescent="0.2">
      <c r="W9187" s="402"/>
      <c r="X9187" s="402"/>
      <c r="Y9187" s="402"/>
      <c r="Z9187" s="402"/>
    </row>
    <row r="9188" spans="23:26" x14ac:dyDescent="0.2">
      <c r="W9188" s="402"/>
      <c r="X9188" s="402"/>
      <c r="Y9188" s="402"/>
      <c r="Z9188" s="402"/>
    </row>
    <row r="9189" spans="23:26" x14ac:dyDescent="0.2">
      <c r="W9189" s="402"/>
      <c r="X9189" s="402"/>
      <c r="Y9189" s="402"/>
      <c r="Z9189" s="402"/>
    </row>
    <row r="9190" spans="23:26" x14ac:dyDescent="0.2">
      <c r="W9190" s="402"/>
      <c r="X9190" s="402"/>
      <c r="Y9190" s="402"/>
      <c r="Z9190" s="402"/>
    </row>
    <row r="9191" spans="23:26" x14ac:dyDescent="0.2">
      <c r="W9191" s="402"/>
      <c r="X9191" s="402"/>
      <c r="Y9191" s="402"/>
      <c r="Z9191" s="402"/>
    </row>
    <row r="9192" spans="23:26" x14ac:dyDescent="0.2">
      <c r="W9192" s="402"/>
      <c r="X9192" s="402"/>
      <c r="Y9192" s="402"/>
      <c r="Z9192" s="402"/>
    </row>
    <row r="9193" spans="23:26" x14ac:dyDescent="0.2">
      <c r="W9193" s="402"/>
      <c r="X9193" s="402"/>
      <c r="Y9193" s="402"/>
      <c r="Z9193" s="402"/>
    </row>
    <row r="9194" spans="23:26" x14ac:dyDescent="0.2">
      <c r="W9194" s="402"/>
      <c r="X9194" s="402"/>
      <c r="Y9194" s="402"/>
      <c r="Z9194" s="402"/>
    </row>
    <row r="9195" spans="23:26" x14ac:dyDescent="0.2">
      <c r="W9195" s="402"/>
      <c r="X9195" s="402"/>
      <c r="Y9195" s="402"/>
      <c r="Z9195" s="402"/>
    </row>
    <row r="9196" spans="23:26" x14ac:dyDescent="0.2">
      <c r="W9196" s="402"/>
      <c r="X9196" s="402"/>
      <c r="Y9196" s="402"/>
      <c r="Z9196" s="402"/>
    </row>
    <row r="9197" spans="23:26" x14ac:dyDescent="0.2">
      <c r="W9197" s="402"/>
      <c r="X9197" s="402"/>
      <c r="Y9197" s="402"/>
      <c r="Z9197" s="402"/>
    </row>
    <row r="9198" spans="23:26" x14ac:dyDescent="0.2">
      <c r="W9198" s="402"/>
      <c r="X9198" s="402"/>
      <c r="Y9198" s="402"/>
      <c r="Z9198" s="402"/>
    </row>
    <row r="9199" spans="23:26" x14ac:dyDescent="0.2">
      <c r="W9199" s="402"/>
      <c r="X9199" s="402"/>
      <c r="Y9199" s="402"/>
      <c r="Z9199" s="402"/>
    </row>
    <row r="9200" spans="23:26" x14ac:dyDescent="0.2">
      <c r="W9200" s="402"/>
      <c r="X9200" s="402"/>
      <c r="Y9200" s="402"/>
      <c r="Z9200" s="402"/>
    </row>
    <row r="9201" spans="23:26" x14ac:dyDescent="0.2">
      <c r="W9201" s="402"/>
      <c r="X9201" s="402"/>
      <c r="Y9201" s="402"/>
      <c r="Z9201" s="402"/>
    </row>
    <row r="9202" spans="23:26" x14ac:dyDescent="0.2">
      <c r="W9202" s="402"/>
      <c r="X9202" s="402"/>
      <c r="Y9202" s="402"/>
      <c r="Z9202" s="402"/>
    </row>
    <row r="9203" spans="23:26" x14ac:dyDescent="0.2">
      <c r="W9203" s="402"/>
      <c r="X9203" s="402"/>
      <c r="Y9203" s="402"/>
      <c r="Z9203" s="402"/>
    </row>
    <row r="9204" spans="23:26" x14ac:dyDescent="0.2">
      <c r="W9204" s="402"/>
      <c r="X9204" s="402"/>
      <c r="Y9204" s="402"/>
      <c r="Z9204" s="402"/>
    </row>
    <row r="9205" spans="23:26" x14ac:dyDescent="0.2">
      <c r="W9205" s="402"/>
      <c r="X9205" s="402"/>
      <c r="Y9205" s="402"/>
      <c r="Z9205" s="402"/>
    </row>
    <row r="9206" spans="23:26" x14ac:dyDescent="0.2">
      <c r="W9206" s="402"/>
      <c r="X9206" s="402"/>
      <c r="Y9206" s="402"/>
      <c r="Z9206" s="402"/>
    </row>
    <row r="9207" spans="23:26" x14ac:dyDescent="0.2">
      <c r="W9207" s="402"/>
      <c r="X9207" s="402"/>
      <c r="Y9207" s="402"/>
      <c r="Z9207" s="402"/>
    </row>
    <row r="9208" spans="23:26" x14ac:dyDescent="0.2">
      <c r="W9208" s="402"/>
      <c r="X9208" s="402"/>
      <c r="Y9208" s="402"/>
      <c r="Z9208" s="402"/>
    </row>
    <row r="9209" spans="23:26" x14ac:dyDescent="0.2">
      <c r="W9209" s="402"/>
      <c r="X9209" s="402"/>
      <c r="Y9209" s="402"/>
      <c r="Z9209" s="402"/>
    </row>
    <row r="9210" spans="23:26" x14ac:dyDescent="0.2">
      <c r="W9210" s="402"/>
      <c r="X9210" s="402"/>
      <c r="Y9210" s="402"/>
      <c r="Z9210" s="402"/>
    </row>
    <row r="9211" spans="23:26" x14ac:dyDescent="0.2">
      <c r="W9211" s="402"/>
      <c r="X9211" s="402"/>
      <c r="Y9211" s="402"/>
      <c r="Z9211" s="402"/>
    </row>
    <row r="9212" spans="23:26" x14ac:dyDescent="0.2">
      <c r="W9212" s="402"/>
      <c r="X9212" s="402"/>
      <c r="Y9212" s="402"/>
      <c r="Z9212" s="402"/>
    </row>
    <row r="9213" spans="23:26" x14ac:dyDescent="0.2">
      <c r="W9213" s="402"/>
      <c r="X9213" s="402"/>
      <c r="Y9213" s="402"/>
      <c r="Z9213" s="402"/>
    </row>
    <row r="9214" spans="23:26" x14ac:dyDescent="0.2">
      <c r="W9214" s="402"/>
      <c r="X9214" s="402"/>
      <c r="Y9214" s="402"/>
      <c r="Z9214" s="402"/>
    </row>
    <row r="9215" spans="23:26" x14ac:dyDescent="0.2">
      <c r="W9215" s="402"/>
      <c r="X9215" s="402"/>
      <c r="Y9215" s="402"/>
      <c r="Z9215" s="402"/>
    </row>
    <row r="9216" spans="23:26" x14ac:dyDescent="0.2">
      <c r="W9216" s="402"/>
      <c r="X9216" s="402"/>
      <c r="Y9216" s="402"/>
      <c r="Z9216" s="402"/>
    </row>
    <row r="9217" spans="23:26" x14ac:dyDescent="0.2">
      <c r="W9217" s="402"/>
      <c r="X9217" s="402"/>
      <c r="Y9217" s="402"/>
      <c r="Z9217" s="402"/>
    </row>
    <row r="9218" spans="23:26" x14ac:dyDescent="0.2">
      <c r="W9218" s="402"/>
      <c r="X9218" s="402"/>
      <c r="Y9218" s="402"/>
      <c r="Z9218" s="402"/>
    </row>
    <row r="9219" spans="23:26" x14ac:dyDescent="0.2">
      <c r="W9219" s="402"/>
      <c r="X9219" s="402"/>
      <c r="Y9219" s="402"/>
      <c r="Z9219" s="402"/>
    </row>
    <row r="9220" spans="23:26" x14ac:dyDescent="0.2">
      <c r="W9220" s="402"/>
      <c r="X9220" s="402"/>
      <c r="Y9220" s="402"/>
      <c r="Z9220" s="402"/>
    </row>
    <row r="9221" spans="23:26" x14ac:dyDescent="0.2">
      <c r="W9221" s="402"/>
      <c r="X9221" s="402"/>
      <c r="Y9221" s="402"/>
      <c r="Z9221" s="402"/>
    </row>
    <row r="9222" spans="23:26" x14ac:dyDescent="0.2">
      <c r="W9222" s="402"/>
      <c r="X9222" s="402"/>
      <c r="Y9222" s="402"/>
      <c r="Z9222" s="402"/>
    </row>
    <row r="9223" spans="23:26" x14ac:dyDescent="0.2">
      <c r="W9223" s="402"/>
      <c r="X9223" s="402"/>
      <c r="Y9223" s="402"/>
      <c r="Z9223" s="402"/>
    </row>
    <row r="9224" spans="23:26" x14ac:dyDescent="0.2">
      <c r="W9224" s="402"/>
      <c r="X9224" s="402"/>
      <c r="Y9224" s="402"/>
      <c r="Z9224" s="402"/>
    </row>
    <row r="9225" spans="23:26" x14ac:dyDescent="0.2">
      <c r="W9225" s="402"/>
      <c r="X9225" s="402"/>
      <c r="Y9225" s="402"/>
      <c r="Z9225" s="402"/>
    </row>
    <row r="9226" spans="23:26" x14ac:dyDescent="0.2">
      <c r="W9226" s="402"/>
      <c r="X9226" s="402"/>
      <c r="Y9226" s="402"/>
      <c r="Z9226" s="402"/>
    </row>
    <row r="9227" spans="23:26" x14ac:dyDescent="0.2">
      <c r="W9227" s="402"/>
      <c r="X9227" s="402"/>
      <c r="Y9227" s="402"/>
      <c r="Z9227" s="402"/>
    </row>
    <row r="9228" spans="23:26" x14ac:dyDescent="0.2">
      <c r="W9228" s="402"/>
      <c r="X9228" s="402"/>
      <c r="Y9228" s="402"/>
      <c r="Z9228" s="402"/>
    </row>
    <row r="9229" spans="23:26" x14ac:dyDescent="0.2">
      <c r="W9229" s="402"/>
      <c r="X9229" s="402"/>
      <c r="Y9229" s="402"/>
      <c r="Z9229" s="402"/>
    </row>
    <row r="9230" spans="23:26" x14ac:dyDescent="0.2">
      <c r="W9230" s="402"/>
      <c r="X9230" s="402"/>
      <c r="Y9230" s="402"/>
      <c r="Z9230" s="402"/>
    </row>
    <row r="9231" spans="23:26" x14ac:dyDescent="0.2">
      <c r="W9231" s="402"/>
      <c r="X9231" s="402"/>
      <c r="Y9231" s="402"/>
      <c r="Z9231" s="402"/>
    </row>
    <row r="9232" spans="23:26" x14ac:dyDescent="0.2">
      <c r="W9232" s="402"/>
      <c r="X9232" s="402"/>
      <c r="Y9232" s="402"/>
      <c r="Z9232" s="402"/>
    </row>
    <row r="9233" spans="23:26" x14ac:dyDescent="0.2">
      <c r="W9233" s="402"/>
      <c r="X9233" s="402"/>
      <c r="Y9233" s="402"/>
      <c r="Z9233" s="402"/>
    </row>
    <row r="9234" spans="23:26" x14ac:dyDescent="0.2">
      <c r="W9234" s="402"/>
      <c r="X9234" s="402"/>
      <c r="Y9234" s="402"/>
      <c r="Z9234" s="402"/>
    </row>
    <row r="9235" spans="23:26" x14ac:dyDescent="0.2">
      <c r="W9235" s="402"/>
      <c r="X9235" s="402"/>
      <c r="Y9235" s="402"/>
      <c r="Z9235" s="402"/>
    </row>
    <row r="9236" spans="23:26" x14ac:dyDescent="0.2">
      <c r="W9236" s="402"/>
      <c r="X9236" s="402"/>
      <c r="Y9236" s="402"/>
      <c r="Z9236" s="402"/>
    </row>
    <row r="9237" spans="23:26" x14ac:dyDescent="0.2">
      <c r="W9237" s="402"/>
      <c r="X9237" s="402"/>
      <c r="Y9237" s="402"/>
      <c r="Z9237" s="402"/>
    </row>
    <row r="9238" spans="23:26" x14ac:dyDescent="0.2">
      <c r="W9238" s="402"/>
      <c r="X9238" s="402"/>
      <c r="Y9238" s="402"/>
      <c r="Z9238" s="402"/>
    </row>
    <row r="9239" spans="23:26" x14ac:dyDescent="0.2">
      <c r="W9239" s="402"/>
      <c r="X9239" s="402"/>
      <c r="Y9239" s="402"/>
      <c r="Z9239" s="402"/>
    </row>
    <row r="9240" spans="23:26" x14ac:dyDescent="0.2">
      <c r="W9240" s="402"/>
      <c r="X9240" s="402"/>
      <c r="Y9240" s="402"/>
      <c r="Z9240" s="402"/>
    </row>
    <row r="9241" spans="23:26" x14ac:dyDescent="0.2">
      <c r="W9241" s="402"/>
      <c r="X9241" s="402"/>
      <c r="Y9241" s="402"/>
      <c r="Z9241" s="402"/>
    </row>
    <row r="9242" spans="23:26" x14ac:dyDescent="0.2">
      <c r="W9242" s="402"/>
      <c r="X9242" s="402"/>
      <c r="Y9242" s="402"/>
      <c r="Z9242" s="402"/>
    </row>
    <row r="9243" spans="23:26" x14ac:dyDescent="0.2">
      <c r="W9243" s="402"/>
      <c r="X9243" s="402"/>
      <c r="Y9243" s="402"/>
      <c r="Z9243" s="402"/>
    </row>
    <row r="9244" spans="23:26" x14ac:dyDescent="0.2">
      <c r="W9244" s="402"/>
      <c r="X9244" s="402"/>
      <c r="Y9244" s="402"/>
      <c r="Z9244" s="402"/>
    </row>
    <row r="9245" spans="23:26" x14ac:dyDescent="0.2">
      <c r="W9245" s="402"/>
      <c r="X9245" s="402"/>
      <c r="Y9245" s="402"/>
      <c r="Z9245" s="402"/>
    </row>
    <row r="9246" spans="23:26" x14ac:dyDescent="0.2">
      <c r="W9246" s="402"/>
      <c r="X9246" s="402"/>
      <c r="Y9246" s="402"/>
      <c r="Z9246" s="402"/>
    </row>
    <row r="9247" spans="23:26" x14ac:dyDescent="0.2">
      <c r="W9247" s="402"/>
      <c r="X9247" s="402"/>
      <c r="Y9247" s="402"/>
      <c r="Z9247" s="402"/>
    </row>
    <row r="9248" spans="23:26" x14ac:dyDescent="0.2">
      <c r="W9248" s="402"/>
      <c r="X9248" s="402"/>
      <c r="Y9248" s="402"/>
      <c r="Z9248" s="402"/>
    </row>
    <row r="9249" spans="23:26" x14ac:dyDescent="0.2">
      <c r="W9249" s="402"/>
      <c r="X9249" s="402"/>
      <c r="Y9249" s="402"/>
      <c r="Z9249" s="402"/>
    </row>
    <row r="9250" spans="23:26" x14ac:dyDescent="0.2">
      <c r="W9250" s="402"/>
      <c r="X9250" s="402"/>
      <c r="Y9250" s="402"/>
      <c r="Z9250" s="402"/>
    </row>
    <row r="9251" spans="23:26" x14ac:dyDescent="0.2">
      <c r="W9251" s="402"/>
      <c r="X9251" s="402"/>
      <c r="Y9251" s="402"/>
      <c r="Z9251" s="402"/>
    </row>
    <row r="9252" spans="23:26" x14ac:dyDescent="0.2">
      <c r="W9252" s="402"/>
      <c r="X9252" s="402"/>
      <c r="Y9252" s="402"/>
      <c r="Z9252" s="402"/>
    </row>
    <row r="9253" spans="23:26" x14ac:dyDescent="0.2">
      <c r="W9253" s="402"/>
      <c r="X9253" s="402"/>
      <c r="Y9253" s="402"/>
      <c r="Z9253" s="402"/>
    </row>
    <row r="9254" spans="23:26" x14ac:dyDescent="0.2">
      <c r="W9254" s="402"/>
      <c r="X9254" s="402"/>
      <c r="Y9254" s="402"/>
      <c r="Z9254" s="402"/>
    </row>
    <row r="9255" spans="23:26" x14ac:dyDescent="0.2">
      <c r="W9255" s="402"/>
      <c r="X9255" s="402"/>
      <c r="Y9255" s="402"/>
      <c r="Z9255" s="402"/>
    </row>
    <row r="9256" spans="23:26" x14ac:dyDescent="0.2">
      <c r="W9256" s="402"/>
      <c r="X9256" s="402"/>
      <c r="Y9256" s="402"/>
      <c r="Z9256" s="402"/>
    </row>
    <row r="9257" spans="23:26" x14ac:dyDescent="0.2">
      <c r="W9257" s="402"/>
      <c r="X9257" s="402"/>
      <c r="Y9257" s="402"/>
      <c r="Z9257" s="402"/>
    </row>
    <row r="9258" spans="23:26" x14ac:dyDescent="0.2">
      <c r="W9258" s="402"/>
      <c r="X9258" s="402"/>
      <c r="Y9258" s="402"/>
      <c r="Z9258" s="402"/>
    </row>
    <row r="9259" spans="23:26" x14ac:dyDescent="0.2">
      <c r="W9259" s="402"/>
      <c r="X9259" s="402"/>
      <c r="Y9259" s="402"/>
      <c r="Z9259" s="402"/>
    </row>
    <row r="9260" spans="23:26" x14ac:dyDescent="0.2">
      <c r="W9260" s="402"/>
      <c r="X9260" s="402"/>
      <c r="Y9260" s="402"/>
      <c r="Z9260" s="402"/>
    </row>
    <row r="9261" spans="23:26" x14ac:dyDescent="0.2">
      <c r="W9261" s="402"/>
      <c r="X9261" s="402"/>
      <c r="Y9261" s="402"/>
      <c r="Z9261" s="402"/>
    </row>
    <row r="9262" spans="23:26" x14ac:dyDescent="0.2">
      <c r="W9262" s="402"/>
      <c r="X9262" s="402"/>
      <c r="Y9262" s="402"/>
      <c r="Z9262" s="402"/>
    </row>
    <row r="9263" spans="23:26" x14ac:dyDescent="0.2">
      <c r="W9263" s="402"/>
      <c r="X9263" s="402"/>
      <c r="Y9263" s="402"/>
      <c r="Z9263" s="402"/>
    </row>
    <row r="9264" spans="23:26" x14ac:dyDescent="0.2">
      <c r="W9264" s="402"/>
      <c r="X9264" s="402"/>
      <c r="Y9264" s="402"/>
      <c r="Z9264" s="402"/>
    </row>
    <row r="9265" spans="23:26" x14ac:dyDescent="0.2">
      <c r="W9265" s="402"/>
      <c r="X9265" s="402"/>
      <c r="Y9265" s="402"/>
      <c r="Z9265" s="402"/>
    </row>
    <row r="9266" spans="23:26" x14ac:dyDescent="0.2">
      <c r="W9266" s="402"/>
      <c r="X9266" s="402"/>
      <c r="Y9266" s="402"/>
      <c r="Z9266" s="402"/>
    </row>
    <row r="9267" spans="23:26" x14ac:dyDescent="0.2">
      <c r="W9267" s="402"/>
      <c r="X9267" s="402"/>
      <c r="Y9267" s="402"/>
      <c r="Z9267" s="402"/>
    </row>
    <row r="9268" spans="23:26" x14ac:dyDescent="0.2">
      <c r="W9268" s="402"/>
      <c r="X9268" s="402"/>
      <c r="Y9268" s="402"/>
      <c r="Z9268" s="402"/>
    </row>
    <row r="9269" spans="23:26" x14ac:dyDescent="0.2">
      <c r="W9269" s="402"/>
      <c r="X9269" s="402"/>
      <c r="Y9269" s="402"/>
      <c r="Z9269" s="402"/>
    </row>
    <row r="9270" spans="23:26" x14ac:dyDescent="0.2">
      <c r="W9270" s="402"/>
      <c r="X9270" s="402"/>
      <c r="Y9270" s="402"/>
      <c r="Z9270" s="402"/>
    </row>
    <row r="9271" spans="23:26" x14ac:dyDescent="0.2">
      <c r="W9271" s="402"/>
      <c r="X9271" s="402"/>
      <c r="Y9271" s="402"/>
      <c r="Z9271" s="402"/>
    </row>
    <row r="9272" spans="23:26" x14ac:dyDescent="0.2">
      <c r="W9272" s="402"/>
      <c r="X9272" s="402"/>
      <c r="Y9272" s="402"/>
      <c r="Z9272" s="402"/>
    </row>
    <row r="9273" spans="23:26" x14ac:dyDescent="0.2">
      <c r="W9273" s="402"/>
      <c r="X9273" s="402"/>
      <c r="Y9273" s="402"/>
      <c r="Z9273" s="402"/>
    </row>
    <row r="9274" spans="23:26" x14ac:dyDescent="0.2">
      <c r="W9274" s="402"/>
      <c r="X9274" s="402"/>
      <c r="Y9274" s="402"/>
      <c r="Z9274" s="402"/>
    </row>
    <row r="9275" spans="23:26" x14ac:dyDescent="0.2">
      <c r="W9275" s="402"/>
      <c r="X9275" s="402"/>
      <c r="Y9275" s="402"/>
      <c r="Z9275" s="402"/>
    </row>
    <row r="9276" spans="23:26" x14ac:dyDescent="0.2">
      <c r="W9276" s="402"/>
      <c r="X9276" s="402"/>
      <c r="Y9276" s="402"/>
      <c r="Z9276" s="402"/>
    </row>
    <row r="9277" spans="23:26" x14ac:dyDescent="0.2">
      <c r="W9277" s="402"/>
      <c r="X9277" s="402"/>
      <c r="Y9277" s="402"/>
      <c r="Z9277" s="402"/>
    </row>
    <row r="9278" spans="23:26" x14ac:dyDescent="0.2">
      <c r="W9278" s="402"/>
      <c r="X9278" s="402"/>
      <c r="Y9278" s="402"/>
      <c r="Z9278" s="402"/>
    </row>
    <row r="9279" spans="23:26" x14ac:dyDescent="0.2">
      <c r="W9279" s="402"/>
      <c r="X9279" s="402"/>
      <c r="Y9279" s="402"/>
      <c r="Z9279" s="402"/>
    </row>
    <row r="9280" spans="23:26" x14ac:dyDescent="0.2">
      <c r="W9280" s="402"/>
      <c r="X9280" s="402"/>
      <c r="Y9280" s="402"/>
      <c r="Z9280" s="402"/>
    </row>
    <row r="9281" spans="23:26" x14ac:dyDescent="0.2">
      <c r="W9281" s="402"/>
      <c r="X9281" s="402"/>
      <c r="Y9281" s="402"/>
      <c r="Z9281" s="402"/>
    </row>
    <row r="9282" spans="23:26" x14ac:dyDescent="0.2">
      <c r="W9282" s="402"/>
      <c r="X9282" s="402"/>
      <c r="Y9282" s="402"/>
      <c r="Z9282" s="402"/>
    </row>
    <row r="9283" spans="23:26" x14ac:dyDescent="0.2">
      <c r="W9283" s="402"/>
      <c r="X9283" s="402"/>
      <c r="Y9283" s="402"/>
      <c r="Z9283" s="402"/>
    </row>
    <row r="9284" spans="23:26" x14ac:dyDescent="0.2">
      <c r="W9284" s="402"/>
      <c r="X9284" s="402"/>
      <c r="Y9284" s="402"/>
      <c r="Z9284" s="402"/>
    </row>
    <row r="9285" spans="23:26" x14ac:dyDescent="0.2">
      <c r="W9285" s="402"/>
      <c r="X9285" s="402"/>
      <c r="Y9285" s="402"/>
      <c r="Z9285" s="402"/>
    </row>
    <row r="9286" spans="23:26" x14ac:dyDescent="0.2">
      <c r="W9286" s="402"/>
      <c r="X9286" s="402"/>
      <c r="Y9286" s="402"/>
      <c r="Z9286" s="402"/>
    </row>
    <row r="9287" spans="23:26" x14ac:dyDescent="0.2">
      <c r="W9287" s="402"/>
      <c r="X9287" s="402"/>
      <c r="Y9287" s="402"/>
      <c r="Z9287" s="402"/>
    </row>
    <row r="9288" spans="23:26" x14ac:dyDescent="0.2">
      <c r="W9288" s="402"/>
      <c r="X9288" s="402"/>
      <c r="Y9288" s="402"/>
      <c r="Z9288" s="402"/>
    </row>
    <row r="9289" spans="23:26" x14ac:dyDescent="0.2">
      <c r="W9289" s="402"/>
      <c r="X9289" s="402"/>
      <c r="Y9289" s="402"/>
      <c r="Z9289" s="402"/>
    </row>
    <row r="9290" spans="23:26" x14ac:dyDescent="0.2">
      <c r="W9290" s="402"/>
      <c r="X9290" s="402"/>
      <c r="Y9290" s="402"/>
      <c r="Z9290" s="402"/>
    </row>
    <row r="9291" spans="23:26" x14ac:dyDescent="0.2">
      <c r="W9291" s="402"/>
      <c r="X9291" s="402"/>
      <c r="Y9291" s="402"/>
      <c r="Z9291" s="402"/>
    </row>
    <row r="9292" spans="23:26" x14ac:dyDescent="0.2">
      <c r="W9292" s="402"/>
      <c r="X9292" s="402"/>
      <c r="Y9292" s="402"/>
      <c r="Z9292" s="402"/>
    </row>
    <row r="9293" spans="23:26" x14ac:dyDescent="0.2">
      <c r="W9293" s="402"/>
      <c r="X9293" s="402"/>
      <c r="Y9293" s="402"/>
      <c r="Z9293" s="402"/>
    </row>
    <row r="9294" spans="23:26" x14ac:dyDescent="0.2">
      <c r="W9294" s="402"/>
      <c r="X9294" s="402"/>
      <c r="Y9294" s="402"/>
      <c r="Z9294" s="402"/>
    </row>
    <row r="9295" spans="23:26" x14ac:dyDescent="0.2">
      <c r="W9295" s="402"/>
      <c r="X9295" s="402"/>
      <c r="Y9295" s="402"/>
      <c r="Z9295" s="402"/>
    </row>
    <row r="9296" spans="23:26" x14ac:dyDescent="0.2">
      <c r="W9296" s="402"/>
      <c r="X9296" s="402"/>
      <c r="Y9296" s="402"/>
      <c r="Z9296" s="402"/>
    </row>
    <row r="9297" spans="23:26" x14ac:dyDescent="0.2">
      <c r="W9297" s="402"/>
      <c r="X9297" s="402"/>
      <c r="Y9297" s="402"/>
      <c r="Z9297" s="402"/>
    </row>
    <row r="9298" spans="23:26" x14ac:dyDescent="0.2">
      <c r="W9298" s="402"/>
      <c r="X9298" s="402"/>
      <c r="Y9298" s="402"/>
      <c r="Z9298" s="402"/>
    </row>
    <row r="9299" spans="23:26" x14ac:dyDescent="0.2">
      <c r="W9299" s="402"/>
      <c r="X9299" s="402"/>
      <c r="Y9299" s="402"/>
      <c r="Z9299" s="402"/>
    </row>
    <row r="9300" spans="23:26" x14ac:dyDescent="0.2">
      <c r="W9300" s="402"/>
      <c r="X9300" s="402"/>
      <c r="Y9300" s="402"/>
      <c r="Z9300" s="402"/>
    </row>
    <row r="9301" spans="23:26" x14ac:dyDescent="0.2">
      <c r="W9301" s="402"/>
      <c r="X9301" s="402"/>
      <c r="Y9301" s="402"/>
      <c r="Z9301" s="402"/>
    </row>
    <row r="9302" spans="23:26" x14ac:dyDescent="0.2">
      <c r="W9302" s="402"/>
      <c r="X9302" s="402"/>
      <c r="Y9302" s="402"/>
      <c r="Z9302" s="402"/>
    </row>
    <row r="9303" spans="23:26" x14ac:dyDescent="0.2">
      <c r="W9303" s="402"/>
      <c r="X9303" s="402"/>
      <c r="Y9303" s="402"/>
      <c r="Z9303" s="402"/>
    </row>
    <row r="9304" spans="23:26" x14ac:dyDescent="0.2">
      <c r="W9304" s="402"/>
      <c r="X9304" s="402"/>
      <c r="Y9304" s="402"/>
      <c r="Z9304" s="402"/>
    </row>
    <row r="9305" spans="23:26" x14ac:dyDescent="0.2">
      <c r="W9305" s="402"/>
      <c r="X9305" s="402"/>
      <c r="Y9305" s="402"/>
      <c r="Z9305" s="402"/>
    </row>
    <row r="9306" spans="23:26" x14ac:dyDescent="0.2">
      <c r="W9306" s="402"/>
      <c r="X9306" s="402"/>
      <c r="Y9306" s="402"/>
      <c r="Z9306" s="402"/>
    </row>
    <row r="9307" spans="23:26" x14ac:dyDescent="0.2">
      <c r="W9307" s="402"/>
      <c r="X9307" s="402"/>
      <c r="Y9307" s="402"/>
      <c r="Z9307" s="402"/>
    </row>
    <row r="9308" spans="23:26" x14ac:dyDescent="0.2">
      <c r="W9308" s="402"/>
      <c r="X9308" s="402"/>
      <c r="Y9308" s="402"/>
      <c r="Z9308" s="402"/>
    </row>
    <row r="9309" spans="23:26" x14ac:dyDescent="0.2">
      <c r="W9309" s="402"/>
      <c r="X9309" s="402"/>
      <c r="Y9309" s="402"/>
      <c r="Z9309" s="402"/>
    </row>
    <row r="9310" spans="23:26" x14ac:dyDescent="0.2">
      <c r="W9310" s="402"/>
      <c r="X9310" s="402"/>
      <c r="Y9310" s="402"/>
      <c r="Z9310" s="402"/>
    </row>
    <row r="9311" spans="23:26" x14ac:dyDescent="0.2">
      <c r="W9311" s="402"/>
      <c r="X9311" s="402"/>
      <c r="Y9311" s="402"/>
      <c r="Z9311" s="402"/>
    </row>
    <row r="9312" spans="23:26" x14ac:dyDescent="0.2">
      <c r="W9312" s="402"/>
      <c r="X9312" s="402"/>
      <c r="Y9312" s="402"/>
      <c r="Z9312" s="402"/>
    </row>
    <row r="9313" spans="23:26" x14ac:dyDescent="0.2">
      <c r="W9313" s="402"/>
      <c r="X9313" s="402"/>
      <c r="Y9313" s="402"/>
      <c r="Z9313" s="402"/>
    </row>
    <row r="9314" spans="23:26" x14ac:dyDescent="0.2">
      <c r="W9314" s="402"/>
      <c r="X9314" s="402"/>
      <c r="Y9314" s="402"/>
      <c r="Z9314" s="402"/>
    </row>
    <row r="9315" spans="23:26" x14ac:dyDescent="0.2">
      <c r="W9315" s="402"/>
      <c r="X9315" s="402"/>
      <c r="Y9315" s="402"/>
      <c r="Z9315" s="402"/>
    </row>
    <row r="9316" spans="23:26" x14ac:dyDescent="0.2">
      <c r="W9316" s="402"/>
      <c r="X9316" s="402"/>
      <c r="Y9316" s="402"/>
      <c r="Z9316" s="402"/>
    </row>
    <row r="9317" spans="23:26" x14ac:dyDescent="0.2">
      <c r="W9317" s="402"/>
      <c r="X9317" s="402"/>
      <c r="Y9317" s="402"/>
      <c r="Z9317" s="402"/>
    </row>
    <row r="9318" spans="23:26" x14ac:dyDescent="0.2">
      <c r="W9318" s="402"/>
      <c r="X9318" s="402"/>
      <c r="Y9318" s="402"/>
      <c r="Z9318" s="402"/>
    </row>
    <row r="9319" spans="23:26" x14ac:dyDescent="0.2">
      <c r="W9319" s="402"/>
      <c r="X9319" s="402"/>
      <c r="Y9319" s="402"/>
      <c r="Z9319" s="402"/>
    </row>
    <row r="9320" spans="23:26" x14ac:dyDescent="0.2">
      <c r="W9320" s="402"/>
      <c r="X9320" s="402"/>
      <c r="Y9320" s="402"/>
      <c r="Z9320" s="402"/>
    </row>
    <row r="9321" spans="23:26" x14ac:dyDescent="0.2">
      <c r="W9321" s="402"/>
      <c r="X9321" s="402"/>
      <c r="Y9321" s="402"/>
      <c r="Z9321" s="402"/>
    </row>
    <row r="9322" spans="23:26" x14ac:dyDescent="0.2">
      <c r="W9322" s="402"/>
      <c r="X9322" s="402"/>
      <c r="Y9322" s="402"/>
      <c r="Z9322" s="402"/>
    </row>
    <row r="9323" spans="23:26" x14ac:dyDescent="0.2">
      <c r="W9323" s="402"/>
      <c r="X9323" s="402"/>
      <c r="Y9323" s="402"/>
      <c r="Z9323" s="402"/>
    </row>
    <row r="9324" spans="23:26" x14ac:dyDescent="0.2">
      <c r="W9324" s="402"/>
      <c r="X9324" s="402"/>
      <c r="Y9324" s="402"/>
      <c r="Z9324" s="402"/>
    </row>
    <row r="9325" spans="23:26" x14ac:dyDescent="0.2">
      <c r="W9325" s="402"/>
      <c r="X9325" s="402"/>
      <c r="Y9325" s="402"/>
      <c r="Z9325" s="402"/>
    </row>
    <row r="9326" spans="23:26" x14ac:dyDescent="0.2">
      <c r="W9326" s="402"/>
      <c r="X9326" s="402"/>
      <c r="Y9326" s="402"/>
      <c r="Z9326" s="402"/>
    </row>
    <row r="9327" spans="23:26" x14ac:dyDescent="0.2">
      <c r="W9327" s="402"/>
      <c r="X9327" s="402"/>
      <c r="Y9327" s="402"/>
      <c r="Z9327" s="402"/>
    </row>
    <row r="9328" spans="23:26" x14ac:dyDescent="0.2">
      <c r="W9328" s="402"/>
      <c r="X9328" s="402"/>
      <c r="Y9328" s="402"/>
      <c r="Z9328" s="402"/>
    </row>
    <row r="9329" spans="23:26" x14ac:dyDescent="0.2">
      <c r="W9329" s="402"/>
      <c r="X9329" s="402"/>
      <c r="Y9329" s="402"/>
      <c r="Z9329" s="402"/>
    </row>
    <row r="9330" spans="23:26" x14ac:dyDescent="0.2">
      <c r="W9330" s="402"/>
      <c r="X9330" s="402"/>
      <c r="Y9330" s="402"/>
      <c r="Z9330" s="402"/>
    </row>
    <row r="9331" spans="23:26" x14ac:dyDescent="0.2">
      <c r="W9331" s="402"/>
      <c r="X9331" s="402"/>
      <c r="Y9331" s="402"/>
      <c r="Z9331" s="402"/>
    </row>
    <row r="9332" spans="23:26" x14ac:dyDescent="0.2">
      <c r="W9332" s="402"/>
      <c r="X9332" s="402"/>
      <c r="Y9332" s="402"/>
      <c r="Z9332" s="402"/>
    </row>
    <row r="9333" spans="23:26" x14ac:dyDescent="0.2">
      <c r="W9333" s="402"/>
      <c r="X9333" s="402"/>
      <c r="Y9333" s="402"/>
      <c r="Z9333" s="402"/>
    </row>
    <row r="9334" spans="23:26" x14ac:dyDescent="0.2">
      <c r="W9334" s="402"/>
      <c r="X9334" s="402"/>
      <c r="Y9334" s="402"/>
      <c r="Z9334" s="402"/>
    </row>
    <row r="9335" spans="23:26" x14ac:dyDescent="0.2">
      <c r="W9335" s="402"/>
      <c r="X9335" s="402"/>
      <c r="Y9335" s="402"/>
      <c r="Z9335" s="402"/>
    </row>
    <row r="9336" spans="23:26" x14ac:dyDescent="0.2">
      <c r="W9336" s="402"/>
      <c r="X9336" s="402"/>
      <c r="Y9336" s="402"/>
      <c r="Z9336" s="402"/>
    </row>
    <row r="9337" spans="23:26" x14ac:dyDescent="0.2">
      <c r="W9337" s="402"/>
      <c r="X9337" s="402"/>
      <c r="Y9337" s="402"/>
      <c r="Z9337" s="402"/>
    </row>
    <row r="9338" spans="23:26" x14ac:dyDescent="0.2">
      <c r="W9338" s="402"/>
      <c r="X9338" s="402"/>
      <c r="Y9338" s="402"/>
      <c r="Z9338" s="402"/>
    </row>
    <row r="9339" spans="23:26" x14ac:dyDescent="0.2">
      <c r="W9339" s="402"/>
      <c r="X9339" s="402"/>
      <c r="Y9339" s="402"/>
      <c r="Z9339" s="402"/>
    </row>
    <row r="9340" spans="23:26" x14ac:dyDescent="0.2">
      <c r="W9340" s="402"/>
      <c r="X9340" s="402"/>
      <c r="Y9340" s="402"/>
      <c r="Z9340" s="402"/>
    </row>
    <row r="9341" spans="23:26" x14ac:dyDescent="0.2">
      <c r="W9341" s="402"/>
      <c r="X9341" s="402"/>
      <c r="Y9341" s="402"/>
      <c r="Z9341" s="402"/>
    </row>
    <row r="9342" spans="23:26" x14ac:dyDescent="0.2">
      <c r="W9342" s="402"/>
      <c r="X9342" s="402"/>
      <c r="Y9342" s="402"/>
      <c r="Z9342" s="402"/>
    </row>
    <row r="9343" spans="23:26" x14ac:dyDescent="0.2">
      <c r="W9343" s="402"/>
      <c r="X9343" s="402"/>
      <c r="Y9343" s="402"/>
      <c r="Z9343" s="402"/>
    </row>
    <row r="9344" spans="23:26" x14ac:dyDescent="0.2">
      <c r="W9344" s="402"/>
      <c r="X9344" s="402"/>
      <c r="Y9344" s="402"/>
      <c r="Z9344" s="402"/>
    </row>
    <row r="9345" spans="23:26" x14ac:dyDescent="0.2">
      <c r="W9345" s="402"/>
      <c r="X9345" s="402"/>
      <c r="Y9345" s="402"/>
      <c r="Z9345" s="402"/>
    </row>
    <row r="9346" spans="23:26" x14ac:dyDescent="0.2">
      <c r="W9346" s="402"/>
      <c r="X9346" s="402"/>
      <c r="Y9346" s="402"/>
      <c r="Z9346" s="402"/>
    </row>
    <row r="9347" spans="23:26" x14ac:dyDescent="0.2">
      <c r="W9347" s="402"/>
      <c r="X9347" s="402"/>
      <c r="Y9347" s="402"/>
      <c r="Z9347" s="402"/>
    </row>
    <row r="9348" spans="23:26" x14ac:dyDescent="0.2">
      <c r="W9348" s="402"/>
      <c r="X9348" s="402"/>
      <c r="Y9348" s="402"/>
      <c r="Z9348" s="402"/>
    </row>
    <row r="9349" spans="23:26" x14ac:dyDescent="0.2">
      <c r="W9349" s="402"/>
      <c r="X9349" s="402"/>
      <c r="Y9349" s="402"/>
      <c r="Z9349" s="402"/>
    </row>
    <row r="9350" spans="23:26" x14ac:dyDescent="0.2">
      <c r="W9350" s="402"/>
      <c r="X9350" s="402"/>
      <c r="Y9350" s="402"/>
      <c r="Z9350" s="402"/>
    </row>
    <row r="9351" spans="23:26" x14ac:dyDescent="0.2">
      <c r="W9351" s="402"/>
      <c r="X9351" s="402"/>
      <c r="Y9351" s="402"/>
      <c r="Z9351" s="402"/>
    </row>
    <row r="9352" spans="23:26" x14ac:dyDescent="0.2">
      <c r="W9352" s="402"/>
      <c r="X9352" s="402"/>
      <c r="Y9352" s="402"/>
      <c r="Z9352" s="402"/>
    </row>
    <row r="9353" spans="23:26" x14ac:dyDescent="0.2">
      <c r="W9353" s="402"/>
      <c r="X9353" s="402"/>
      <c r="Y9353" s="402"/>
      <c r="Z9353" s="402"/>
    </row>
    <row r="9354" spans="23:26" x14ac:dyDescent="0.2">
      <c r="W9354" s="402"/>
      <c r="X9354" s="402"/>
      <c r="Y9354" s="402"/>
      <c r="Z9354" s="402"/>
    </row>
    <row r="9355" spans="23:26" x14ac:dyDescent="0.2">
      <c r="W9355" s="402"/>
      <c r="X9355" s="402"/>
      <c r="Y9355" s="402"/>
      <c r="Z9355" s="402"/>
    </row>
    <row r="9356" spans="23:26" x14ac:dyDescent="0.2">
      <c r="W9356" s="402"/>
      <c r="X9356" s="402"/>
      <c r="Y9356" s="402"/>
      <c r="Z9356" s="402"/>
    </row>
    <row r="9357" spans="23:26" x14ac:dyDescent="0.2">
      <c r="W9357" s="402"/>
      <c r="X9357" s="402"/>
      <c r="Y9357" s="402"/>
      <c r="Z9357" s="402"/>
    </row>
    <row r="9358" spans="23:26" x14ac:dyDescent="0.2">
      <c r="W9358" s="402"/>
      <c r="X9358" s="402"/>
      <c r="Y9358" s="402"/>
      <c r="Z9358" s="402"/>
    </row>
    <row r="9359" spans="23:26" x14ac:dyDescent="0.2">
      <c r="W9359" s="402"/>
      <c r="X9359" s="402"/>
      <c r="Y9359" s="402"/>
      <c r="Z9359" s="402"/>
    </row>
    <row r="9360" spans="23:26" x14ac:dyDescent="0.2">
      <c r="W9360" s="402"/>
      <c r="X9360" s="402"/>
      <c r="Y9360" s="402"/>
      <c r="Z9360" s="402"/>
    </row>
    <row r="9361" spans="23:26" x14ac:dyDescent="0.2">
      <c r="W9361" s="402"/>
      <c r="X9361" s="402"/>
      <c r="Y9361" s="402"/>
      <c r="Z9361" s="402"/>
    </row>
    <row r="9362" spans="23:26" x14ac:dyDescent="0.2">
      <c r="W9362" s="402"/>
      <c r="X9362" s="402"/>
      <c r="Y9362" s="402"/>
      <c r="Z9362" s="402"/>
    </row>
    <row r="9363" spans="23:26" x14ac:dyDescent="0.2">
      <c r="W9363" s="402"/>
      <c r="X9363" s="402"/>
      <c r="Y9363" s="402"/>
      <c r="Z9363" s="402"/>
    </row>
    <row r="9364" spans="23:26" x14ac:dyDescent="0.2">
      <c r="W9364" s="402"/>
      <c r="X9364" s="402"/>
      <c r="Y9364" s="402"/>
      <c r="Z9364" s="402"/>
    </row>
    <row r="9365" spans="23:26" x14ac:dyDescent="0.2">
      <c r="W9365" s="402"/>
      <c r="X9365" s="402"/>
      <c r="Y9365" s="402"/>
      <c r="Z9365" s="402"/>
    </row>
    <row r="9366" spans="23:26" x14ac:dyDescent="0.2">
      <c r="W9366" s="402"/>
      <c r="X9366" s="402"/>
      <c r="Y9366" s="402"/>
      <c r="Z9366" s="402"/>
    </row>
    <row r="9367" spans="23:26" x14ac:dyDescent="0.2">
      <c r="W9367" s="402"/>
      <c r="X9367" s="402"/>
      <c r="Y9367" s="402"/>
      <c r="Z9367" s="402"/>
    </row>
    <row r="9368" spans="23:26" x14ac:dyDescent="0.2">
      <c r="W9368" s="402"/>
      <c r="X9368" s="402"/>
      <c r="Y9368" s="402"/>
      <c r="Z9368" s="402"/>
    </row>
    <row r="9369" spans="23:26" x14ac:dyDescent="0.2">
      <c r="W9369" s="402"/>
      <c r="X9369" s="402"/>
      <c r="Y9369" s="402"/>
      <c r="Z9369" s="402"/>
    </row>
    <row r="9370" spans="23:26" x14ac:dyDescent="0.2">
      <c r="W9370" s="402"/>
      <c r="X9370" s="402"/>
      <c r="Y9370" s="402"/>
      <c r="Z9370" s="402"/>
    </row>
    <row r="9371" spans="23:26" x14ac:dyDescent="0.2">
      <c r="W9371" s="402"/>
      <c r="X9371" s="402"/>
      <c r="Y9371" s="402"/>
      <c r="Z9371" s="402"/>
    </row>
    <row r="9372" spans="23:26" x14ac:dyDescent="0.2">
      <c r="W9372" s="402"/>
      <c r="X9372" s="402"/>
      <c r="Y9372" s="402"/>
      <c r="Z9372" s="402"/>
    </row>
    <row r="9373" spans="23:26" x14ac:dyDescent="0.2">
      <c r="W9373" s="402"/>
      <c r="X9373" s="402"/>
      <c r="Y9373" s="402"/>
      <c r="Z9373" s="402"/>
    </row>
    <row r="9374" spans="23:26" x14ac:dyDescent="0.2">
      <c r="W9374" s="402"/>
      <c r="X9374" s="402"/>
      <c r="Y9374" s="402"/>
      <c r="Z9374" s="402"/>
    </row>
    <row r="9375" spans="23:26" x14ac:dyDescent="0.2">
      <c r="W9375" s="402"/>
      <c r="X9375" s="402"/>
      <c r="Y9375" s="402"/>
      <c r="Z9375" s="402"/>
    </row>
    <row r="9376" spans="23:26" x14ac:dyDescent="0.2">
      <c r="W9376" s="402"/>
      <c r="X9376" s="402"/>
      <c r="Y9376" s="402"/>
      <c r="Z9376" s="402"/>
    </row>
    <row r="9377" spans="23:26" x14ac:dyDescent="0.2">
      <c r="W9377" s="402"/>
      <c r="X9377" s="402"/>
      <c r="Y9377" s="402"/>
      <c r="Z9377" s="402"/>
    </row>
    <row r="9378" spans="23:26" x14ac:dyDescent="0.2">
      <c r="W9378" s="402"/>
      <c r="X9378" s="402"/>
      <c r="Y9378" s="402"/>
      <c r="Z9378" s="402"/>
    </row>
    <row r="9379" spans="23:26" x14ac:dyDescent="0.2">
      <c r="W9379" s="402"/>
      <c r="X9379" s="402"/>
      <c r="Y9379" s="402"/>
      <c r="Z9379" s="402"/>
    </row>
    <row r="9380" spans="23:26" x14ac:dyDescent="0.2">
      <c r="W9380" s="402"/>
      <c r="X9380" s="402"/>
      <c r="Y9380" s="402"/>
      <c r="Z9380" s="402"/>
    </row>
    <row r="9381" spans="23:26" x14ac:dyDescent="0.2">
      <c r="W9381" s="402"/>
      <c r="X9381" s="402"/>
      <c r="Y9381" s="402"/>
      <c r="Z9381" s="402"/>
    </row>
    <row r="9382" spans="23:26" x14ac:dyDescent="0.2">
      <c r="W9382" s="402"/>
      <c r="X9382" s="402"/>
      <c r="Y9382" s="402"/>
      <c r="Z9382" s="402"/>
    </row>
    <row r="9383" spans="23:26" x14ac:dyDescent="0.2">
      <c r="W9383" s="402"/>
      <c r="X9383" s="402"/>
      <c r="Y9383" s="402"/>
      <c r="Z9383" s="402"/>
    </row>
    <row r="9384" spans="23:26" x14ac:dyDescent="0.2">
      <c r="W9384" s="402"/>
      <c r="X9384" s="402"/>
      <c r="Y9384" s="402"/>
      <c r="Z9384" s="402"/>
    </row>
    <row r="9385" spans="23:26" x14ac:dyDescent="0.2">
      <c r="W9385" s="402"/>
      <c r="X9385" s="402"/>
      <c r="Y9385" s="402"/>
      <c r="Z9385" s="402"/>
    </row>
    <row r="9386" spans="23:26" x14ac:dyDescent="0.2">
      <c r="W9386" s="402"/>
      <c r="X9386" s="402"/>
      <c r="Y9386" s="402"/>
      <c r="Z9386" s="402"/>
    </row>
    <row r="9387" spans="23:26" x14ac:dyDescent="0.2">
      <c r="W9387" s="402"/>
      <c r="X9387" s="402"/>
      <c r="Y9387" s="402"/>
      <c r="Z9387" s="402"/>
    </row>
    <row r="9388" spans="23:26" x14ac:dyDescent="0.2">
      <c r="W9388" s="402"/>
      <c r="X9388" s="402"/>
      <c r="Y9388" s="402"/>
      <c r="Z9388" s="402"/>
    </row>
    <row r="9389" spans="23:26" x14ac:dyDescent="0.2">
      <c r="W9389" s="402"/>
      <c r="X9389" s="402"/>
      <c r="Y9389" s="402"/>
      <c r="Z9389" s="402"/>
    </row>
    <row r="9390" spans="23:26" x14ac:dyDescent="0.2">
      <c r="W9390" s="402"/>
      <c r="X9390" s="402"/>
      <c r="Y9390" s="402"/>
      <c r="Z9390" s="402"/>
    </row>
    <row r="9391" spans="23:26" x14ac:dyDescent="0.2">
      <c r="W9391" s="402"/>
      <c r="X9391" s="402"/>
      <c r="Y9391" s="402"/>
      <c r="Z9391" s="402"/>
    </row>
    <row r="9392" spans="23:26" x14ac:dyDescent="0.2">
      <c r="W9392" s="402"/>
      <c r="X9392" s="402"/>
      <c r="Y9392" s="402"/>
      <c r="Z9392" s="402"/>
    </row>
    <row r="9393" spans="23:26" x14ac:dyDescent="0.2">
      <c r="W9393" s="402"/>
      <c r="X9393" s="402"/>
      <c r="Y9393" s="402"/>
      <c r="Z9393" s="402"/>
    </row>
    <row r="9394" spans="23:26" x14ac:dyDescent="0.2">
      <c r="W9394" s="402"/>
      <c r="X9394" s="402"/>
      <c r="Y9394" s="402"/>
      <c r="Z9394" s="402"/>
    </row>
    <row r="9395" spans="23:26" x14ac:dyDescent="0.2">
      <c r="W9395" s="402"/>
      <c r="X9395" s="402"/>
      <c r="Y9395" s="402"/>
      <c r="Z9395" s="402"/>
    </row>
    <row r="9396" spans="23:26" x14ac:dyDescent="0.2">
      <c r="W9396" s="402"/>
      <c r="X9396" s="402"/>
      <c r="Y9396" s="402"/>
      <c r="Z9396" s="402"/>
    </row>
    <row r="9397" spans="23:26" x14ac:dyDescent="0.2">
      <c r="W9397" s="402"/>
      <c r="X9397" s="402"/>
      <c r="Y9397" s="402"/>
      <c r="Z9397" s="402"/>
    </row>
    <row r="9398" spans="23:26" x14ac:dyDescent="0.2">
      <c r="W9398" s="402"/>
      <c r="X9398" s="402"/>
      <c r="Y9398" s="402"/>
      <c r="Z9398" s="402"/>
    </row>
    <row r="9399" spans="23:26" x14ac:dyDescent="0.2">
      <c r="W9399" s="402"/>
      <c r="X9399" s="402"/>
      <c r="Y9399" s="402"/>
      <c r="Z9399" s="402"/>
    </row>
    <row r="9400" spans="23:26" x14ac:dyDescent="0.2">
      <c r="W9400" s="402"/>
      <c r="X9400" s="402"/>
      <c r="Y9400" s="402"/>
      <c r="Z9400" s="402"/>
    </row>
    <row r="9401" spans="23:26" x14ac:dyDescent="0.2">
      <c r="W9401" s="402"/>
      <c r="X9401" s="402"/>
      <c r="Y9401" s="402"/>
      <c r="Z9401" s="402"/>
    </row>
    <row r="9402" spans="23:26" x14ac:dyDescent="0.2">
      <c r="W9402" s="402"/>
      <c r="X9402" s="402"/>
      <c r="Y9402" s="402"/>
      <c r="Z9402" s="402"/>
    </row>
    <row r="9403" spans="23:26" x14ac:dyDescent="0.2">
      <c r="W9403" s="402"/>
      <c r="X9403" s="402"/>
      <c r="Y9403" s="402"/>
      <c r="Z9403" s="402"/>
    </row>
    <row r="9404" spans="23:26" x14ac:dyDescent="0.2">
      <c r="W9404" s="402"/>
      <c r="X9404" s="402"/>
      <c r="Y9404" s="402"/>
      <c r="Z9404" s="402"/>
    </row>
    <row r="9405" spans="23:26" x14ac:dyDescent="0.2">
      <c r="W9405" s="402"/>
      <c r="X9405" s="402"/>
      <c r="Y9405" s="402"/>
      <c r="Z9405" s="402"/>
    </row>
    <row r="9406" spans="23:26" x14ac:dyDescent="0.2">
      <c r="W9406" s="402"/>
      <c r="X9406" s="402"/>
      <c r="Y9406" s="402"/>
      <c r="Z9406" s="402"/>
    </row>
    <row r="9407" spans="23:26" x14ac:dyDescent="0.2">
      <c r="W9407" s="402"/>
      <c r="X9407" s="402"/>
      <c r="Y9407" s="402"/>
      <c r="Z9407" s="402"/>
    </row>
    <row r="9408" spans="23:26" x14ac:dyDescent="0.2">
      <c r="W9408" s="402"/>
      <c r="X9408" s="402"/>
      <c r="Y9408" s="402"/>
      <c r="Z9408" s="402"/>
    </row>
    <row r="9409" spans="23:26" x14ac:dyDescent="0.2">
      <c r="W9409" s="402"/>
      <c r="X9409" s="402"/>
      <c r="Y9409" s="402"/>
      <c r="Z9409" s="402"/>
    </row>
    <row r="9410" spans="23:26" x14ac:dyDescent="0.2">
      <c r="W9410" s="402"/>
      <c r="X9410" s="402"/>
      <c r="Y9410" s="402"/>
      <c r="Z9410" s="402"/>
    </row>
    <row r="9411" spans="23:26" x14ac:dyDescent="0.2">
      <c r="W9411" s="402"/>
      <c r="X9411" s="402"/>
      <c r="Y9411" s="402"/>
      <c r="Z9411" s="402"/>
    </row>
    <row r="9412" spans="23:26" x14ac:dyDescent="0.2">
      <c r="W9412" s="402"/>
      <c r="X9412" s="402"/>
      <c r="Y9412" s="402"/>
      <c r="Z9412" s="402"/>
    </row>
    <row r="9413" spans="23:26" x14ac:dyDescent="0.2">
      <c r="W9413" s="402"/>
      <c r="X9413" s="402"/>
      <c r="Y9413" s="402"/>
      <c r="Z9413" s="402"/>
    </row>
    <row r="9414" spans="23:26" x14ac:dyDescent="0.2">
      <c r="W9414" s="402"/>
      <c r="X9414" s="402"/>
      <c r="Y9414" s="402"/>
      <c r="Z9414" s="402"/>
    </row>
    <row r="9415" spans="23:26" x14ac:dyDescent="0.2">
      <c r="W9415" s="402"/>
      <c r="X9415" s="402"/>
      <c r="Y9415" s="402"/>
      <c r="Z9415" s="402"/>
    </row>
    <row r="9416" spans="23:26" x14ac:dyDescent="0.2">
      <c r="W9416" s="402"/>
      <c r="X9416" s="402"/>
      <c r="Y9416" s="402"/>
      <c r="Z9416" s="402"/>
    </row>
    <row r="9417" spans="23:26" x14ac:dyDescent="0.2">
      <c r="W9417" s="402"/>
      <c r="X9417" s="402"/>
      <c r="Y9417" s="402"/>
      <c r="Z9417" s="402"/>
    </row>
    <row r="9418" spans="23:26" x14ac:dyDescent="0.2">
      <c r="W9418" s="402"/>
      <c r="X9418" s="402"/>
      <c r="Y9418" s="402"/>
      <c r="Z9418" s="402"/>
    </row>
    <row r="9419" spans="23:26" x14ac:dyDescent="0.2">
      <c r="W9419" s="402"/>
      <c r="X9419" s="402"/>
      <c r="Y9419" s="402"/>
      <c r="Z9419" s="402"/>
    </row>
    <row r="9420" spans="23:26" x14ac:dyDescent="0.2">
      <c r="W9420" s="402"/>
      <c r="X9420" s="402"/>
      <c r="Y9420" s="402"/>
      <c r="Z9420" s="402"/>
    </row>
    <row r="9421" spans="23:26" x14ac:dyDescent="0.2">
      <c r="W9421" s="402"/>
      <c r="X9421" s="402"/>
      <c r="Y9421" s="402"/>
      <c r="Z9421" s="402"/>
    </row>
    <row r="9422" spans="23:26" x14ac:dyDescent="0.2">
      <c r="W9422" s="402"/>
      <c r="X9422" s="402"/>
      <c r="Y9422" s="402"/>
      <c r="Z9422" s="402"/>
    </row>
    <row r="9423" spans="23:26" x14ac:dyDescent="0.2">
      <c r="W9423" s="402"/>
      <c r="X9423" s="402"/>
      <c r="Y9423" s="402"/>
      <c r="Z9423" s="402"/>
    </row>
    <row r="9424" spans="23:26" x14ac:dyDescent="0.2">
      <c r="W9424" s="402"/>
      <c r="X9424" s="402"/>
      <c r="Y9424" s="402"/>
      <c r="Z9424" s="402"/>
    </row>
    <row r="9425" spans="23:26" x14ac:dyDescent="0.2">
      <c r="W9425" s="402"/>
      <c r="X9425" s="402"/>
      <c r="Y9425" s="402"/>
      <c r="Z9425" s="402"/>
    </row>
    <row r="9426" spans="23:26" x14ac:dyDescent="0.2">
      <c r="W9426" s="402"/>
      <c r="X9426" s="402"/>
      <c r="Y9426" s="402"/>
      <c r="Z9426" s="402"/>
    </row>
    <row r="9427" spans="23:26" x14ac:dyDescent="0.2">
      <c r="W9427" s="402"/>
      <c r="X9427" s="402"/>
      <c r="Y9427" s="402"/>
      <c r="Z9427" s="402"/>
    </row>
    <row r="9428" spans="23:26" x14ac:dyDescent="0.2">
      <c r="W9428" s="402"/>
      <c r="X9428" s="402"/>
      <c r="Y9428" s="402"/>
      <c r="Z9428" s="402"/>
    </row>
    <row r="9429" spans="23:26" x14ac:dyDescent="0.2">
      <c r="W9429" s="402"/>
      <c r="X9429" s="402"/>
      <c r="Y9429" s="402"/>
      <c r="Z9429" s="402"/>
    </row>
    <row r="9430" spans="23:26" x14ac:dyDescent="0.2">
      <c r="W9430" s="402"/>
      <c r="X9430" s="402"/>
      <c r="Y9430" s="402"/>
      <c r="Z9430" s="402"/>
    </row>
    <row r="9431" spans="23:26" x14ac:dyDescent="0.2">
      <c r="W9431" s="402"/>
      <c r="X9431" s="402"/>
      <c r="Y9431" s="402"/>
      <c r="Z9431" s="402"/>
    </row>
    <row r="9432" spans="23:26" x14ac:dyDescent="0.2">
      <c r="W9432" s="402"/>
      <c r="X9432" s="402"/>
      <c r="Y9432" s="402"/>
      <c r="Z9432" s="402"/>
    </row>
    <row r="9433" spans="23:26" x14ac:dyDescent="0.2">
      <c r="W9433" s="402"/>
      <c r="X9433" s="402"/>
      <c r="Y9433" s="402"/>
      <c r="Z9433" s="402"/>
    </row>
    <row r="9434" spans="23:26" x14ac:dyDescent="0.2">
      <c r="W9434" s="402"/>
      <c r="X9434" s="402"/>
      <c r="Y9434" s="402"/>
      <c r="Z9434" s="402"/>
    </row>
    <row r="9435" spans="23:26" x14ac:dyDescent="0.2">
      <c r="W9435" s="402"/>
      <c r="X9435" s="402"/>
      <c r="Y9435" s="402"/>
      <c r="Z9435" s="402"/>
    </row>
    <row r="9436" spans="23:26" x14ac:dyDescent="0.2">
      <c r="W9436" s="402"/>
      <c r="X9436" s="402"/>
      <c r="Y9436" s="402"/>
      <c r="Z9436" s="402"/>
    </row>
    <row r="9437" spans="23:26" x14ac:dyDescent="0.2">
      <c r="W9437" s="402"/>
      <c r="X9437" s="402"/>
      <c r="Y9437" s="402"/>
      <c r="Z9437" s="402"/>
    </row>
    <row r="9438" spans="23:26" x14ac:dyDescent="0.2">
      <c r="W9438" s="402"/>
      <c r="X9438" s="402"/>
      <c r="Y9438" s="402"/>
      <c r="Z9438" s="402"/>
    </row>
    <row r="9439" spans="23:26" x14ac:dyDescent="0.2">
      <c r="W9439" s="402"/>
      <c r="X9439" s="402"/>
      <c r="Y9439" s="402"/>
      <c r="Z9439" s="402"/>
    </row>
    <row r="9440" spans="23:26" x14ac:dyDescent="0.2">
      <c r="W9440" s="402"/>
      <c r="X9440" s="402"/>
      <c r="Y9440" s="402"/>
      <c r="Z9440" s="402"/>
    </row>
    <row r="9441" spans="23:26" x14ac:dyDescent="0.2">
      <c r="W9441" s="402"/>
      <c r="X9441" s="402"/>
      <c r="Y9441" s="402"/>
      <c r="Z9441" s="402"/>
    </row>
    <row r="9442" spans="23:26" x14ac:dyDescent="0.2">
      <c r="W9442" s="402"/>
      <c r="X9442" s="402"/>
      <c r="Y9442" s="402"/>
      <c r="Z9442" s="402"/>
    </row>
    <row r="9443" spans="23:26" x14ac:dyDescent="0.2">
      <c r="W9443" s="402"/>
      <c r="X9443" s="402"/>
      <c r="Y9443" s="402"/>
      <c r="Z9443" s="402"/>
    </row>
    <row r="9444" spans="23:26" x14ac:dyDescent="0.2">
      <c r="W9444" s="402"/>
      <c r="X9444" s="402"/>
      <c r="Y9444" s="402"/>
      <c r="Z9444" s="402"/>
    </row>
    <row r="9445" spans="23:26" x14ac:dyDescent="0.2">
      <c r="W9445" s="402"/>
      <c r="X9445" s="402"/>
      <c r="Y9445" s="402"/>
      <c r="Z9445" s="402"/>
    </row>
    <row r="9446" spans="23:26" x14ac:dyDescent="0.2">
      <c r="W9446" s="402"/>
      <c r="X9446" s="402"/>
      <c r="Y9446" s="402"/>
      <c r="Z9446" s="402"/>
    </row>
    <row r="9447" spans="23:26" x14ac:dyDescent="0.2">
      <c r="W9447" s="402"/>
      <c r="X9447" s="402"/>
      <c r="Y9447" s="402"/>
      <c r="Z9447" s="402"/>
    </row>
    <row r="9448" spans="23:26" x14ac:dyDescent="0.2">
      <c r="W9448" s="402"/>
      <c r="X9448" s="402"/>
      <c r="Y9448" s="402"/>
      <c r="Z9448" s="402"/>
    </row>
    <row r="9449" spans="23:26" x14ac:dyDescent="0.2">
      <c r="W9449" s="402"/>
      <c r="X9449" s="402"/>
      <c r="Y9449" s="402"/>
      <c r="Z9449" s="402"/>
    </row>
    <row r="9450" spans="23:26" x14ac:dyDescent="0.2">
      <c r="W9450" s="402"/>
      <c r="X9450" s="402"/>
      <c r="Y9450" s="402"/>
      <c r="Z9450" s="402"/>
    </row>
    <row r="9451" spans="23:26" x14ac:dyDescent="0.2">
      <c r="W9451" s="402"/>
      <c r="X9451" s="402"/>
      <c r="Y9451" s="402"/>
      <c r="Z9451" s="402"/>
    </row>
    <row r="9452" spans="23:26" x14ac:dyDescent="0.2">
      <c r="W9452" s="402"/>
      <c r="X9452" s="402"/>
      <c r="Y9452" s="402"/>
      <c r="Z9452" s="402"/>
    </row>
    <row r="9453" spans="23:26" x14ac:dyDescent="0.2">
      <c r="W9453" s="402"/>
      <c r="X9453" s="402"/>
      <c r="Y9453" s="402"/>
      <c r="Z9453" s="402"/>
    </row>
    <row r="9454" spans="23:26" x14ac:dyDescent="0.2">
      <c r="W9454" s="402"/>
      <c r="X9454" s="402"/>
      <c r="Y9454" s="402"/>
      <c r="Z9454" s="402"/>
    </row>
    <row r="9455" spans="23:26" x14ac:dyDescent="0.2">
      <c r="W9455" s="402"/>
      <c r="X9455" s="402"/>
      <c r="Y9455" s="402"/>
      <c r="Z9455" s="402"/>
    </row>
    <row r="9456" spans="23:26" x14ac:dyDescent="0.2">
      <c r="W9456" s="402"/>
      <c r="X9456" s="402"/>
      <c r="Y9456" s="402"/>
      <c r="Z9456" s="402"/>
    </row>
    <row r="9457" spans="23:26" x14ac:dyDescent="0.2">
      <c r="W9457" s="402"/>
      <c r="X9457" s="402"/>
      <c r="Y9457" s="402"/>
      <c r="Z9457" s="402"/>
    </row>
    <row r="9458" spans="23:26" x14ac:dyDescent="0.2">
      <c r="W9458" s="402"/>
      <c r="X9458" s="402"/>
      <c r="Y9458" s="402"/>
      <c r="Z9458" s="402"/>
    </row>
    <row r="9459" spans="23:26" x14ac:dyDescent="0.2">
      <c r="W9459" s="402"/>
      <c r="X9459" s="402"/>
      <c r="Y9459" s="402"/>
      <c r="Z9459" s="402"/>
    </row>
    <row r="9460" spans="23:26" x14ac:dyDescent="0.2">
      <c r="W9460" s="402"/>
      <c r="X9460" s="402"/>
      <c r="Y9460" s="402"/>
      <c r="Z9460" s="402"/>
    </row>
    <row r="9461" spans="23:26" x14ac:dyDescent="0.2">
      <c r="W9461" s="402"/>
      <c r="X9461" s="402"/>
      <c r="Y9461" s="402"/>
      <c r="Z9461" s="402"/>
    </row>
    <row r="9462" spans="23:26" x14ac:dyDescent="0.2">
      <c r="W9462" s="402"/>
      <c r="X9462" s="402"/>
      <c r="Y9462" s="402"/>
      <c r="Z9462" s="402"/>
    </row>
    <row r="9463" spans="23:26" x14ac:dyDescent="0.2">
      <c r="W9463" s="402"/>
      <c r="X9463" s="402"/>
      <c r="Y9463" s="402"/>
      <c r="Z9463" s="402"/>
    </row>
    <row r="9464" spans="23:26" x14ac:dyDescent="0.2">
      <c r="W9464" s="402"/>
      <c r="X9464" s="402"/>
      <c r="Y9464" s="402"/>
      <c r="Z9464" s="402"/>
    </row>
    <row r="9465" spans="23:26" x14ac:dyDescent="0.2">
      <c r="W9465" s="402"/>
      <c r="X9465" s="402"/>
      <c r="Y9465" s="402"/>
      <c r="Z9465" s="402"/>
    </row>
    <row r="9466" spans="23:26" x14ac:dyDescent="0.2">
      <c r="W9466" s="402"/>
      <c r="X9466" s="402"/>
      <c r="Y9466" s="402"/>
      <c r="Z9466" s="402"/>
    </row>
    <row r="9467" spans="23:26" x14ac:dyDescent="0.2">
      <c r="W9467" s="402"/>
      <c r="X9467" s="402"/>
      <c r="Y9467" s="402"/>
      <c r="Z9467" s="402"/>
    </row>
    <row r="9468" spans="23:26" x14ac:dyDescent="0.2">
      <c r="W9468" s="402"/>
      <c r="X9468" s="402"/>
      <c r="Y9468" s="402"/>
      <c r="Z9468" s="402"/>
    </row>
    <row r="9469" spans="23:26" x14ac:dyDescent="0.2">
      <c r="W9469" s="402"/>
      <c r="X9469" s="402"/>
      <c r="Y9469" s="402"/>
      <c r="Z9469" s="402"/>
    </row>
    <row r="9470" spans="23:26" x14ac:dyDescent="0.2">
      <c r="W9470" s="402"/>
      <c r="X9470" s="402"/>
      <c r="Y9470" s="402"/>
      <c r="Z9470" s="402"/>
    </row>
    <row r="9471" spans="23:26" x14ac:dyDescent="0.2">
      <c r="W9471" s="402"/>
      <c r="X9471" s="402"/>
      <c r="Y9471" s="402"/>
      <c r="Z9471" s="402"/>
    </row>
    <row r="9472" spans="23:26" x14ac:dyDescent="0.2">
      <c r="W9472" s="402"/>
      <c r="X9472" s="402"/>
      <c r="Y9472" s="402"/>
      <c r="Z9472" s="402"/>
    </row>
    <row r="9473" spans="23:26" x14ac:dyDescent="0.2">
      <c r="W9473" s="402"/>
      <c r="X9473" s="402"/>
      <c r="Y9473" s="402"/>
      <c r="Z9473" s="402"/>
    </row>
    <row r="9474" spans="23:26" x14ac:dyDescent="0.2">
      <c r="W9474" s="402"/>
      <c r="X9474" s="402"/>
      <c r="Y9474" s="402"/>
      <c r="Z9474" s="402"/>
    </row>
    <row r="9475" spans="23:26" x14ac:dyDescent="0.2">
      <c r="W9475" s="402"/>
      <c r="X9475" s="402"/>
      <c r="Y9475" s="402"/>
      <c r="Z9475" s="402"/>
    </row>
    <row r="9476" spans="23:26" x14ac:dyDescent="0.2">
      <c r="W9476" s="402"/>
      <c r="X9476" s="402"/>
      <c r="Y9476" s="402"/>
      <c r="Z9476" s="402"/>
    </row>
    <row r="9477" spans="23:26" x14ac:dyDescent="0.2">
      <c r="W9477" s="402"/>
      <c r="X9477" s="402"/>
      <c r="Y9477" s="402"/>
      <c r="Z9477" s="402"/>
    </row>
    <row r="9478" spans="23:26" x14ac:dyDescent="0.2">
      <c r="W9478" s="402"/>
      <c r="X9478" s="402"/>
      <c r="Y9478" s="402"/>
      <c r="Z9478" s="402"/>
    </row>
    <row r="9479" spans="23:26" x14ac:dyDescent="0.2">
      <c r="W9479" s="402"/>
      <c r="X9479" s="402"/>
      <c r="Y9479" s="402"/>
      <c r="Z9479" s="402"/>
    </row>
    <row r="9480" spans="23:26" x14ac:dyDescent="0.2">
      <c r="W9480" s="402"/>
      <c r="X9480" s="402"/>
      <c r="Y9480" s="402"/>
      <c r="Z9480" s="402"/>
    </row>
    <row r="9481" spans="23:26" x14ac:dyDescent="0.2">
      <c r="W9481" s="402"/>
      <c r="X9481" s="402"/>
      <c r="Y9481" s="402"/>
      <c r="Z9481" s="402"/>
    </row>
    <row r="9482" spans="23:26" x14ac:dyDescent="0.2">
      <c r="W9482" s="402"/>
      <c r="X9482" s="402"/>
      <c r="Y9482" s="402"/>
      <c r="Z9482" s="402"/>
    </row>
    <row r="9483" spans="23:26" x14ac:dyDescent="0.2">
      <c r="W9483" s="402"/>
      <c r="X9483" s="402"/>
      <c r="Y9483" s="402"/>
      <c r="Z9483" s="402"/>
    </row>
    <row r="9484" spans="23:26" x14ac:dyDescent="0.2">
      <c r="W9484" s="402"/>
      <c r="X9484" s="402"/>
      <c r="Y9484" s="402"/>
      <c r="Z9484" s="402"/>
    </row>
    <row r="9485" spans="23:26" x14ac:dyDescent="0.2">
      <c r="W9485" s="402"/>
      <c r="X9485" s="402"/>
      <c r="Y9485" s="402"/>
      <c r="Z9485" s="402"/>
    </row>
    <row r="9486" spans="23:26" x14ac:dyDescent="0.2">
      <c r="W9486" s="402"/>
      <c r="X9486" s="402"/>
      <c r="Y9486" s="402"/>
      <c r="Z9486" s="402"/>
    </row>
    <row r="9487" spans="23:26" x14ac:dyDescent="0.2">
      <c r="W9487" s="402"/>
      <c r="X9487" s="402"/>
      <c r="Y9487" s="402"/>
      <c r="Z9487" s="402"/>
    </row>
    <row r="9488" spans="23:26" x14ac:dyDescent="0.2">
      <c r="W9488" s="402"/>
      <c r="X9488" s="402"/>
      <c r="Y9488" s="402"/>
      <c r="Z9488" s="402"/>
    </row>
    <row r="9489" spans="23:26" x14ac:dyDescent="0.2">
      <c r="W9489" s="402"/>
      <c r="X9489" s="402"/>
      <c r="Y9489" s="402"/>
      <c r="Z9489" s="402"/>
    </row>
    <row r="9490" spans="23:26" x14ac:dyDescent="0.2">
      <c r="W9490" s="402"/>
      <c r="X9490" s="402"/>
      <c r="Y9490" s="402"/>
      <c r="Z9490" s="402"/>
    </row>
    <row r="9491" spans="23:26" x14ac:dyDescent="0.2">
      <c r="W9491" s="402"/>
      <c r="X9491" s="402"/>
      <c r="Y9491" s="402"/>
      <c r="Z9491" s="402"/>
    </row>
    <row r="9492" spans="23:26" x14ac:dyDescent="0.2">
      <c r="W9492" s="402"/>
      <c r="X9492" s="402"/>
      <c r="Y9492" s="402"/>
      <c r="Z9492" s="402"/>
    </row>
    <row r="9493" spans="23:26" x14ac:dyDescent="0.2">
      <c r="W9493" s="402"/>
      <c r="X9493" s="402"/>
      <c r="Y9493" s="402"/>
      <c r="Z9493" s="402"/>
    </row>
    <row r="9494" spans="23:26" x14ac:dyDescent="0.2">
      <c r="W9494" s="402"/>
      <c r="X9494" s="402"/>
      <c r="Y9494" s="402"/>
      <c r="Z9494" s="402"/>
    </row>
    <row r="9495" spans="23:26" x14ac:dyDescent="0.2">
      <c r="W9495" s="402"/>
      <c r="X9495" s="402"/>
      <c r="Y9495" s="402"/>
      <c r="Z9495" s="402"/>
    </row>
    <row r="9496" spans="23:26" x14ac:dyDescent="0.2">
      <c r="W9496" s="402"/>
      <c r="X9496" s="402"/>
      <c r="Y9496" s="402"/>
      <c r="Z9496" s="402"/>
    </row>
    <row r="9497" spans="23:26" x14ac:dyDescent="0.2">
      <c r="W9497" s="402"/>
      <c r="X9497" s="402"/>
      <c r="Y9497" s="402"/>
      <c r="Z9497" s="402"/>
    </row>
    <row r="9498" spans="23:26" x14ac:dyDescent="0.2">
      <c r="W9498" s="402"/>
      <c r="X9498" s="402"/>
      <c r="Y9498" s="402"/>
      <c r="Z9498" s="402"/>
    </row>
    <row r="9499" spans="23:26" x14ac:dyDescent="0.2">
      <c r="W9499" s="402"/>
      <c r="X9499" s="402"/>
      <c r="Y9499" s="402"/>
      <c r="Z9499" s="402"/>
    </row>
    <row r="9500" spans="23:26" x14ac:dyDescent="0.2">
      <c r="W9500" s="402"/>
      <c r="X9500" s="402"/>
      <c r="Y9500" s="402"/>
      <c r="Z9500" s="402"/>
    </row>
    <row r="9501" spans="23:26" x14ac:dyDescent="0.2">
      <c r="W9501" s="402"/>
      <c r="X9501" s="402"/>
      <c r="Y9501" s="402"/>
      <c r="Z9501" s="402"/>
    </row>
    <row r="9502" spans="23:26" x14ac:dyDescent="0.2">
      <c r="W9502" s="402"/>
      <c r="X9502" s="402"/>
      <c r="Y9502" s="402"/>
      <c r="Z9502" s="402"/>
    </row>
    <row r="9503" spans="23:26" x14ac:dyDescent="0.2">
      <c r="W9503" s="402"/>
      <c r="X9503" s="402"/>
      <c r="Y9503" s="402"/>
      <c r="Z9503" s="402"/>
    </row>
    <row r="9504" spans="23:26" x14ac:dyDescent="0.2">
      <c r="W9504" s="402"/>
      <c r="X9504" s="402"/>
      <c r="Y9504" s="402"/>
      <c r="Z9504" s="402"/>
    </row>
    <row r="9505" spans="23:26" x14ac:dyDescent="0.2">
      <c r="W9505" s="402"/>
      <c r="X9505" s="402"/>
      <c r="Y9505" s="402"/>
      <c r="Z9505" s="402"/>
    </row>
    <row r="9506" spans="23:26" x14ac:dyDescent="0.2">
      <c r="W9506" s="402"/>
      <c r="X9506" s="402"/>
      <c r="Y9506" s="402"/>
      <c r="Z9506" s="402"/>
    </row>
    <row r="9507" spans="23:26" x14ac:dyDescent="0.2">
      <c r="W9507" s="402"/>
      <c r="X9507" s="402"/>
      <c r="Y9507" s="402"/>
      <c r="Z9507" s="402"/>
    </row>
    <row r="9508" spans="23:26" x14ac:dyDescent="0.2">
      <c r="W9508" s="402"/>
      <c r="X9508" s="402"/>
      <c r="Y9508" s="402"/>
      <c r="Z9508" s="402"/>
    </row>
    <row r="9509" spans="23:26" x14ac:dyDescent="0.2">
      <c r="W9509" s="402"/>
      <c r="X9509" s="402"/>
      <c r="Y9509" s="402"/>
      <c r="Z9509" s="402"/>
    </row>
    <row r="9510" spans="23:26" x14ac:dyDescent="0.2">
      <c r="W9510" s="402"/>
      <c r="X9510" s="402"/>
      <c r="Y9510" s="402"/>
      <c r="Z9510" s="402"/>
    </row>
    <row r="9511" spans="23:26" x14ac:dyDescent="0.2">
      <c r="W9511" s="402"/>
      <c r="X9511" s="402"/>
      <c r="Y9511" s="402"/>
      <c r="Z9511" s="402"/>
    </row>
    <row r="9512" spans="23:26" x14ac:dyDescent="0.2">
      <c r="W9512" s="402"/>
      <c r="X9512" s="402"/>
      <c r="Y9512" s="402"/>
      <c r="Z9512" s="402"/>
    </row>
    <row r="9513" spans="23:26" x14ac:dyDescent="0.2">
      <c r="W9513" s="402"/>
      <c r="X9513" s="402"/>
      <c r="Y9513" s="402"/>
      <c r="Z9513" s="402"/>
    </row>
    <row r="9514" spans="23:26" x14ac:dyDescent="0.2">
      <c r="W9514" s="402"/>
      <c r="X9514" s="402"/>
      <c r="Y9514" s="402"/>
      <c r="Z9514" s="402"/>
    </row>
    <row r="9515" spans="23:26" x14ac:dyDescent="0.2">
      <c r="W9515" s="402"/>
      <c r="X9515" s="402"/>
      <c r="Y9515" s="402"/>
      <c r="Z9515" s="402"/>
    </row>
    <row r="9516" spans="23:26" x14ac:dyDescent="0.2">
      <c r="W9516" s="402"/>
      <c r="X9516" s="402"/>
      <c r="Y9516" s="402"/>
      <c r="Z9516" s="402"/>
    </row>
    <row r="9517" spans="23:26" x14ac:dyDescent="0.2">
      <c r="W9517" s="402"/>
      <c r="X9517" s="402"/>
      <c r="Y9517" s="402"/>
      <c r="Z9517" s="402"/>
    </row>
    <row r="9518" spans="23:26" x14ac:dyDescent="0.2">
      <c r="W9518" s="402"/>
      <c r="X9518" s="402"/>
      <c r="Y9518" s="402"/>
      <c r="Z9518" s="402"/>
    </row>
    <row r="9519" spans="23:26" x14ac:dyDescent="0.2">
      <c r="W9519" s="402"/>
      <c r="X9519" s="402"/>
      <c r="Y9519" s="402"/>
      <c r="Z9519" s="402"/>
    </row>
    <row r="9520" spans="23:26" x14ac:dyDescent="0.2">
      <c r="W9520" s="402"/>
      <c r="X9520" s="402"/>
      <c r="Y9520" s="402"/>
      <c r="Z9520" s="402"/>
    </row>
    <row r="9521" spans="23:26" x14ac:dyDescent="0.2">
      <c r="W9521" s="402"/>
      <c r="X9521" s="402"/>
      <c r="Y9521" s="402"/>
      <c r="Z9521" s="402"/>
    </row>
    <row r="9522" spans="23:26" x14ac:dyDescent="0.2">
      <c r="W9522" s="402"/>
      <c r="X9522" s="402"/>
      <c r="Y9522" s="402"/>
      <c r="Z9522" s="402"/>
    </row>
    <row r="9523" spans="23:26" x14ac:dyDescent="0.2">
      <c r="W9523" s="402"/>
      <c r="X9523" s="402"/>
      <c r="Y9523" s="402"/>
      <c r="Z9523" s="402"/>
    </row>
    <row r="9524" spans="23:26" x14ac:dyDescent="0.2">
      <c r="W9524" s="402"/>
      <c r="X9524" s="402"/>
      <c r="Y9524" s="402"/>
      <c r="Z9524" s="402"/>
    </row>
    <row r="9525" spans="23:26" x14ac:dyDescent="0.2">
      <c r="W9525" s="402"/>
      <c r="X9525" s="402"/>
      <c r="Y9525" s="402"/>
      <c r="Z9525" s="402"/>
    </row>
    <row r="9526" spans="23:26" x14ac:dyDescent="0.2">
      <c r="W9526" s="402"/>
      <c r="X9526" s="402"/>
      <c r="Y9526" s="402"/>
      <c r="Z9526" s="402"/>
    </row>
    <row r="9527" spans="23:26" x14ac:dyDescent="0.2">
      <c r="W9527" s="402"/>
      <c r="X9527" s="402"/>
      <c r="Y9527" s="402"/>
      <c r="Z9527" s="402"/>
    </row>
    <row r="9528" spans="23:26" x14ac:dyDescent="0.2">
      <c r="W9528" s="402"/>
      <c r="X9528" s="402"/>
      <c r="Y9528" s="402"/>
      <c r="Z9528" s="402"/>
    </row>
    <row r="9529" spans="23:26" x14ac:dyDescent="0.2">
      <c r="W9529" s="402"/>
      <c r="X9529" s="402"/>
      <c r="Y9529" s="402"/>
      <c r="Z9529" s="402"/>
    </row>
    <row r="9530" spans="23:26" x14ac:dyDescent="0.2">
      <c r="W9530" s="402"/>
      <c r="X9530" s="402"/>
      <c r="Y9530" s="402"/>
      <c r="Z9530" s="402"/>
    </row>
    <row r="9531" spans="23:26" x14ac:dyDescent="0.2">
      <c r="W9531" s="402"/>
      <c r="X9531" s="402"/>
      <c r="Y9531" s="402"/>
      <c r="Z9531" s="402"/>
    </row>
    <row r="9532" spans="23:26" x14ac:dyDescent="0.2">
      <c r="W9532" s="402"/>
      <c r="X9532" s="402"/>
      <c r="Y9532" s="402"/>
      <c r="Z9532" s="402"/>
    </row>
    <row r="9533" spans="23:26" x14ac:dyDescent="0.2">
      <c r="W9533" s="402"/>
      <c r="X9533" s="402"/>
      <c r="Y9533" s="402"/>
      <c r="Z9533" s="402"/>
    </row>
    <row r="9534" spans="23:26" x14ac:dyDescent="0.2">
      <c r="W9534" s="402"/>
      <c r="X9534" s="402"/>
      <c r="Y9534" s="402"/>
      <c r="Z9534" s="402"/>
    </row>
    <row r="9535" spans="23:26" x14ac:dyDescent="0.2">
      <c r="W9535" s="402"/>
      <c r="X9535" s="402"/>
      <c r="Y9535" s="402"/>
      <c r="Z9535" s="402"/>
    </row>
    <row r="9536" spans="23:26" x14ac:dyDescent="0.2">
      <c r="W9536" s="402"/>
      <c r="X9536" s="402"/>
      <c r="Y9536" s="402"/>
      <c r="Z9536" s="402"/>
    </row>
    <row r="9537" spans="23:26" x14ac:dyDescent="0.2">
      <c r="W9537" s="402"/>
      <c r="X9537" s="402"/>
      <c r="Y9537" s="402"/>
      <c r="Z9537" s="402"/>
    </row>
    <row r="9538" spans="23:26" x14ac:dyDescent="0.2">
      <c r="W9538" s="402"/>
      <c r="X9538" s="402"/>
      <c r="Y9538" s="402"/>
      <c r="Z9538" s="402"/>
    </row>
    <row r="9539" spans="23:26" x14ac:dyDescent="0.2">
      <c r="W9539" s="402"/>
      <c r="X9539" s="402"/>
      <c r="Y9539" s="402"/>
      <c r="Z9539" s="402"/>
    </row>
    <row r="9540" spans="23:26" x14ac:dyDescent="0.2">
      <c r="W9540" s="402"/>
      <c r="X9540" s="402"/>
      <c r="Y9540" s="402"/>
      <c r="Z9540" s="402"/>
    </row>
    <row r="9541" spans="23:26" x14ac:dyDescent="0.2">
      <c r="W9541" s="402"/>
      <c r="X9541" s="402"/>
      <c r="Y9541" s="402"/>
      <c r="Z9541" s="402"/>
    </row>
    <row r="9542" spans="23:26" x14ac:dyDescent="0.2">
      <c r="W9542" s="402"/>
      <c r="X9542" s="402"/>
      <c r="Y9542" s="402"/>
      <c r="Z9542" s="402"/>
    </row>
    <row r="9543" spans="23:26" x14ac:dyDescent="0.2">
      <c r="W9543" s="402"/>
      <c r="X9543" s="402"/>
      <c r="Y9543" s="402"/>
      <c r="Z9543" s="402"/>
    </row>
    <row r="9544" spans="23:26" x14ac:dyDescent="0.2">
      <c r="W9544" s="402"/>
      <c r="X9544" s="402"/>
      <c r="Y9544" s="402"/>
      <c r="Z9544" s="402"/>
    </row>
    <row r="9545" spans="23:26" x14ac:dyDescent="0.2">
      <c r="W9545" s="402"/>
      <c r="X9545" s="402"/>
      <c r="Y9545" s="402"/>
      <c r="Z9545" s="402"/>
    </row>
    <row r="9546" spans="23:26" x14ac:dyDescent="0.2">
      <c r="W9546" s="402"/>
      <c r="X9546" s="402"/>
      <c r="Y9546" s="402"/>
      <c r="Z9546" s="402"/>
    </row>
    <row r="9547" spans="23:26" x14ac:dyDescent="0.2">
      <c r="W9547" s="402"/>
      <c r="X9547" s="402"/>
      <c r="Y9547" s="402"/>
      <c r="Z9547" s="402"/>
    </row>
    <row r="9548" spans="23:26" x14ac:dyDescent="0.2">
      <c r="W9548" s="402"/>
      <c r="X9548" s="402"/>
      <c r="Y9548" s="402"/>
      <c r="Z9548" s="402"/>
    </row>
    <row r="9549" spans="23:26" x14ac:dyDescent="0.2">
      <c r="W9549" s="402"/>
      <c r="X9549" s="402"/>
      <c r="Y9549" s="402"/>
      <c r="Z9549" s="402"/>
    </row>
    <row r="9550" spans="23:26" x14ac:dyDescent="0.2">
      <c r="W9550" s="402"/>
      <c r="X9550" s="402"/>
      <c r="Y9550" s="402"/>
      <c r="Z9550" s="402"/>
    </row>
    <row r="9551" spans="23:26" x14ac:dyDescent="0.2">
      <c r="W9551" s="402"/>
      <c r="X9551" s="402"/>
      <c r="Y9551" s="402"/>
      <c r="Z9551" s="402"/>
    </row>
    <row r="9552" spans="23:26" x14ac:dyDescent="0.2">
      <c r="W9552" s="402"/>
      <c r="X9552" s="402"/>
      <c r="Y9552" s="402"/>
      <c r="Z9552" s="402"/>
    </row>
    <row r="9553" spans="23:26" x14ac:dyDescent="0.2">
      <c r="W9553" s="402"/>
      <c r="X9553" s="402"/>
      <c r="Y9553" s="402"/>
      <c r="Z9553" s="402"/>
    </row>
    <row r="9554" spans="23:26" x14ac:dyDescent="0.2">
      <c r="W9554" s="402"/>
      <c r="X9554" s="402"/>
      <c r="Y9554" s="402"/>
      <c r="Z9554" s="402"/>
    </row>
    <row r="9555" spans="23:26" x14ac:dyDescent="0.2">
      <c r="W9555" s="402"/>
      <c r="X9555" s="402"/>
      <c r="Y9555" s="402"/>
      <c r="Z9555" s="402"/>
    </row>
    <row r="9556" spans="23:26" x14ac:dyDescent="0.2">
      <c r="W9556" s="402"/>
      <c r="X9556" s="402"/>
      <c r="Y9556" s="402"/>
      <c r="Z9556" s="402"/>
    </row>
    <row r="9557" spans="23:26" x14ac:dyDescent="0.2">
      <c r="W9557" s="402"/>
      <c r="X9557" s="402"/>
      <c r="Y9557" s="402"/>
      <c r="Z9557" s="402"/>
    </row>
    <row r="9558" spans="23:26" x14ac:dyDescent="0.2">
      <c r="W9558" s="402"/>
      <c r="X9558" s="402"/>
      <c r="Y9558" s="402"/>
      <c r="Z9558" s="402"/>
    </row>
    <row r="9559" spans="23:26" x14ac:dyDescent="0.2">
      <c r="W9559" s="402"/>
      <c r="X9559" s="402"/>
      <c r="Y9559" s="402"/>
      <c r="Z9559" s="402"/>
    </row>
    <row r="9560" spans="23:26" x14ac:dyDescent="0.2">
      <c r="W9560" s="402"/>
      <c r="X9560" s="402"/>
      <c r="Y9560" s="402"/>
      <c r="Z9560" s="402"/>
    </row>
    <row r="9561" spans="23:26" x14ac:dyDescent="0.2">
      <c r="W9561" s="402"/>
      <c r="X9561" s="402"/>
      <c r="Y9561" s="402"/>
      <c r="Z9561" s="402"/>
    </row>
    <row r="9562" spans="23:26" x14ac:dyDescent="0.2">
      <c r="W9562" s="402"/>
      <c r="X9562" s="402"/>
      <c r="Y9562" s="402"/>
      <c r="Z9562" s="402"/>
    </row>
    <row r="9563" spans="23:26" x14ac:dyDescent="0.2">
      <c r="W9563" s="402"/>
      <c r="X9563" s="402"/>
      <c r="Y9563" s="402"/>
      <c r="Z9563" s="402"/>
    </row>
    <row r="9564" spans="23:26" x14ac:dyDescent="0.2">
      <c r="W9564" s="402"/>
      <c r="X9564" s="402"/>
      <c r="Y9564" s="402"/>
      <c r="Z9564" s="402"/>
    </row>
    <row r="9565" spans="23:26" x14ac:dyDescent="0.2">
      <c r="W9565" s="402"/>
      <c r="X9565" s="402"/>
      <c r="Y9565" s="402"/>
      <c r="Z9565" s="402"/>
    </row>
    <row r="9566" spans="23:26" x14ac:dyDescent="0.2">
      <c r="W9566" s="402"/>
      <c r="X9566" s="402"/>
      <c r="Y9566" s="402"/>
      <c r="Z9566" s="402"/>
    </row>
    <row r="9567" spans="23:26" x14ac:dyDescent="0.2">
      <c r="W9567" s="402"/>
      <c r="X9567" s="402"/>
      <c r="Y9567" s="402"/>
      <c r="Z9567" s="402"/>
    </row>
    <row r="9568" spans="23:26" x14ac:dyDescent="0.2">
      <c r="W9568" s="402"/>
      <c r="X9568" s="402"/>
      <c r="Y9568" s="402"/>
      <c r="Z9568" s="402"/>
    </row>
    <row r="9569" spans="23:26" x14ac:dyDescent="0.2">
      <c r="W9569" s="402"/>
      <c r="X9569" s="402"/>
      <c r="Y9569" s="402"/>
      <c r="Z9569" s="402"/>
    </row>
    <row r="9570" spans="23:26" x14ac:dyDescent="0.2">
      <c r="W9570" s="402"/>
      <c r="X9570" s="402"/>
      <c r="Y9570" s="402"/>
      <c r="Z9570" s="402"/>
    </row>
    <row r="9571" spans="23:26" x14ac:dyDescent="0.2">
      <c r="W9571" s="402"/>
      <c r="X9571" s="402"/>
      <c r="Y9571" s="402"/>
      <c r="Z9571" s="402"/>
    </row>
    <row r="9572" spans="23:26" x14ac:dyDescent="0.2">
      <c r="W9572" s="402"/>
      <c r="X9572" s="402"/>
      <c r="Y9572" s="402"/>
      <c r="Z9572" s="402"/>
    </row>
    <row r="9573" spans="23:26" x14ac:dyDescent="0.2">
      <c r="W9573" s="402"/>
      <c r="X9573" s="402"/>
      <c r="Y9573" s="402"/>
      <c r="Z9573" s="402"/>
    </row>
    <row r="9574" spans="23:26" x14ac:dyDescent="0.2">
      <c r="W9574" s="402"/>
      <c r="X9574" s="402"/>
      <c r="Y9574" s="402"/>
      <c r="Z9574" s="402"/>
    </row>
    <row r="9575" spans="23:26" x14ac:dyDescent="0.2">
      <c r="W9575" s="402"/>
      <c r="X9575" s="402"/>
      <c r="Y9575" s="402"/>
      <c r="Z9575" s="402"/>
    </row>
    <row r="9576" spans="23:26" x14ac:dyDescent="0.2">
      <c r="W9576" s="402"/>
      <c r="X9576" s="402"/>
      <c r="Y9576" s="402"/>
      <c r="Z9576" s="402"/>
    </row>
    <row r="9577" spans="23:26" x14ac:dyDescent="0.2">
      <c r="W9577" s="402"/>
      <c r="X9577" s="402"/>
      <c r="Y9577" s="402"/>
      <c r="Z9577" s="402"/>
    </row>
    <row r="9578" spans="23:26" x14ac:dyDescent="0.2">
      <c r="W9578" s="402"/>
      <c r="X9578" s="402"/>
      <c r="Y9578" s="402"/>
      <c r="Z9578" s="402"/>
    </row>
    <row r="9579" spans="23:26" x14ac:dyDescent="0.2">
      <c r="W9579" s="402"/>
      <c r="X9579" s="402"/>
      <c r="Y9579" s="402"/>
      <c r="Z9579" s="402"/>
    </row>
    <row r="9580" spans="23:26" x14ac:dyDescent="0.2">
      <c r="W9580" s="402"/>
      <c r="X9580" s="402"/>
      <c r="Y9580" s="402"/>
      <c r="Z9580" s="402"/>
    </row>
    <row r="9581" spans="23:26" x14ac:dyDescent="0.2">
      <c r="W9581" s="402"/>
      <c r="X9581" s="402"/>
      <c r="Y9581" s="402"/>
      <c r="Z9581" s="402"/>
    </row>
    <row r="9582" spans="23:26" x14ac:dyDescent="0.2">
      <c r="W9582" s="402"/>
      <c r="X9582" s="402"/>
      <c r="Y9582" s="402"/>
      <c r="Z9582" s="402"/>
    </row>
    <row r="9583" spans="23:26" x14ac:dyDescent="0.2">
      <c r="W9583" s="402"/>
      <c r="X9583" s="402"/>
      <c r="Y9583" s="402"/>
      <c r="Z9583" s="402"/>
    </row>
    <row r="9584" spans="23:26" x14ac:dyDescent="0.2">
      <c r="W9584" s="402"/>
      <c r="X9584" s="402"/>
      <c r="Y9584" s="402"/>
      <c r="Z9584" s="402"/>
    </row>
    <row r="9585" spans="23:26" x14ac:dyDescent="0.2">
      <c r="W9585" s="402"/>
      <c r="X9585" s="402"/>
      <c r="Y9585" s="402"/>
      <c r="Z9585" s="402"/>
    </row>
    <row r="9586" spans="23:26" x14ac:dyDescent="0.2">
      <c r="W9586" s="402"/>
      <c r="X9586" s="402"/>
      <c r="Y9586" s="402"/>
      <c r="Z9586" s="402"/>
    </row>
    <row r="9587" spans="23:26" x14ac:dyDescent="0.2">
      <c r="W9587" s="402"/>
      <c r="X9587" s="402"/>
      <c r="Y9587" s="402"/>
      <c r="Z9587" s="402"/>
    </row>
    <row r="9588" spans="23:26" x14ac:dyDescent="0.2">
      <c r="W9588" s="402"/>
      <c r="X9588" s="402"/>
      <c r="Y9588" s="402"/>
      <c r="Z9588" s="402"/>
    </row>
    <row r="9589" spans="23:26" x14ac:dyDescent="0.2">
      <c r="W9589" s="402"/>
      <c r="X9589" s="402"/>
      <c r="Y9589" s="402"/>
      <c r="Z9589" s="402"/>
    </row>
    <row r="9590" spans="23:26" x14ac:dyDescent="0.2">
      <c r="W9590" s="402"/>
      <c r="X9590" s="402"/>
      <c r="Y9590" s="402"/>
      <c r="Z9590" s="402"/>
    </row>
    <row r="9591" spans="23:26" x14ac:dyDescent="0.2">
      <c r="W9591" s="402"/>
      <c r="X9591" s="402"/>
      <c r="Y9591" s="402"/>
      <c r="Z9591" s="402"/>
    </row>
    <row r="9592" spans="23:26" x14ac:dyDescent="0.2">
      <c r="W9592" s="402"/>
      <c r="X9592" s="402"/>
      <c r="Y9592" s="402"/>
      <c r="Z9592" s="402"/>
    </row>
    <row r="9593" spans="23:26" x14ac:dyDescent="0.2">
      <c r="W9593" s="402"/>
      <c r="X9593" s="402"/>
      <c r="Y9593" s="402"/>
      <c r="Z9593" s="402"/>
    </row>
    <row r="9594" spans="23:26" x14ac:dyDescent="0.2">
      <c r="W9594" s="402"/>
      <c r="X9594" s="402"/>
      <c r="Y9594" s="402"/>
      <c r="Z9594" s="402"/>
    </row>
    <row r="9595" spans="23:26" x14ac:dyDescent="0.2">
      <c r="W9595" s="402"/>
      <c r="X9595" s="402"/>
      <c r="Y9595" s="402"/>
      <c r="Z9595" s="402"/>
    </row>
    <row r="9596" spans="23:26" x14ac:dyDescent="0.2">
      <c r="W9596" s="402"/>
      <c r="X9596" s="402"/>
      <c r="Y9596" s="402"/>
      <c r="Z9596" s="402"/>
    </row>
    <row r="9597" spans="23:26" x14ac:dyDescent="0.2">
      <c r="W9597" s="402"/>
      <c r="X9597" s="402"/>
      <c r="Y9597" s="402"/>
      <c r="Z9597" s="402"/>
    </row>
    <row r="9598" spans="23:26" x14ac:dyDescent="0.2">
      <c r="W9598" s="402"/>
      <c r="X9598" s="402"/>
      <c r="Y9598" s="402"/>
      <c r="Z9598" s="402"/>
    </row>
    <row r="9599" spans="23:26" x14ac:dyDescent="0.2">
      <c r="W9599" s="402"/>
      <c r="X9599" s="402"/>
      <c r="Y9599" s="402"/>
      <c r="Z9599" s="402"/>
    </row>
    <row r="9600" spans="23:26" x14ac:dyDescent="0.2">
      <c r="W9600" s="402"/>
      <c r="X9600" s="402"/>
      <c r="Y9600" s="402"/>
      <c r="Z9600" s="402"/>
    </row>
    <row r="9601" spans="23:26" x14ac:dyDescent="0.2">
      <c r="W9601" s="402"/>
      <c r="X9601" s="402"/>
      <c r="Y9601" s="402"/>
      <c r="Z9601" s="402"/>
    </row>
    <row r="9602" spans="23:26" x14ac:dyDescent="0.2">
      <c r="W9602" s="402"/>
      <c r="X9602" s="402"/>
      <c r="Y9602" s="402"/>
      <c r="Z9602" s="402"/>
    </row>
    <row r="9603" spans="23:26" x14ac:dyDescent="0.2">
      <c r="W9603" s="402"/>
      <c r="X9603" s="402"/>
      <c r="Y9603" s="402"/>
      <c r="Z9603" s="402"/>
    </row>
    <row r="9604" spans="23:26" x14ac:dyDescent="0.2">
      <c r="W9604" s="402"/>
      <c r="X9604" s="402"/>
      <c r="Y9604" s="402"/>
      <c r="Z9604" s="402"/>
    </row>
    <row r="9605" spans="23:26" x14ac:dyDescent="0.2">
      <c r="W9605" s="402"/>
      <c r="X9605" s="402"/>
      <c r="Y9605" s="402"/>
      <c r="Z9605" s="402"/>
    </row>
    <row r="9606" spans="23:26" x14ac:dyDescent="0.2">
      <c r="W9606" s="402"/>
      <c r="X9606" s="402"/>
      <c r="Y9606" s="402"/>
      <c r="Z9606" s="402"/>
    </row>
    <row r="9607" spans="23:26" x14ac:dyDescent="0.2">
      <c r="W9607" s="402"/>
      <c r="X9607" s="402"/>
      <c r="Y9607" s="402"/>
      <c r="Z9607" s="402"/>
    </row>
    <row r="9608" spans="23:26" x14ac:dyDescent="0.2">
      <c r="W9608" s="402"/>
      <c r="X9608" s="402"/>
      <c r="Y9608" s="402"/>
      <c r="Z9608" s="402"/>
    </row>
    <row r="9609" spans="23:26" x14ac:dyDescent="0.2">
      <c r="W9609" s="402"/>
      <c r="X9609" s="402"/>
      <c r="Y9609" s="402"/>
      <c r="Z9609" s="402"/>
    </row>
    <row r="9610" spans="23:26" x14ac:dyDescent="0.2">
      <c r="W9610" s="402"/>
      <c r="X9610" s="402"/>
      <c r="Y9610" s="402"/>
      <c r="Z9610" s="402"/>
    </row>
    <row r="9611" spans="23:26" x14ac:dyDescent="0.2">
      <c r="W9611" s="402"/>
      <c r="X9611" s="402"/>
      <c r="Y9611" s="402"/>
      <c r="Z9611" s="402"/>
    </row>
    <row r="9612" spans="23:26" x14ac:dyDescent="0.2">
      <c r="W9612" s="402"/>
      <c r="X9612" s="402"/>
      <c r="Y9612" s="402"/>
      <c r="Z9612" s="402"/>
    </row>
    <row r="9613" spans="23:26" x14ac:dyDescent="0.2">
      <c r="W9613" s="402"/>
      <c r="X9613" s="402"/>
      <c r="Y9613" s="402"/>
      <c r="Z9613" s="402"/>
    </row>
    <row r="9614" spans="23:26" x14ac:dyDescent="0.2">
      <c r="W9614" s="402"/>
      <c r="X9614" s="402"/>
      <c r="Y9614" s="402"/>
      <c r="Z9614" s="402"/>
    </row>
    <row r="9615" spans="23:26" x14ac:dyDescent="0.2">
      <c r="W9615" s="402"/>
      <c r="X9615" s="402"/>
      <c r="Y9615" s="402"/>
      <c r="Z9615" s="402"/>
    </row>
    <row r="9616" spans="23:26" x14ac:dyDescent="0.2">
      <c r="W9616" s="402"/>
      <c r="X9616" s="402"/>
      <c r="Y9616" s="402"/>
      <c r="Z9616" s="402"/>
    </row>
    <row r="9617" spans="23:26" x14ac:dyDescent="0.2">
      <c r="W9617" s="402"/>
      <c r="X9617" s="402"/>
      <c r="Y9617" s="402"/>
      <c r="Z9617" s="402"/>
    </row>
    <row r="9618" spans="23:26" x14ac:dyDescent="0.2">
      <c r="W9618" s="402"/>
      <c r="X9618" s="402"/>
      <c r="Y9618" s="402"/>
      <c r="Z9618" s="402"/>
    </row>
    <row r="9619" spans="23:26" x14ac:dyDescent="0.2">
      <c r="W9619" s="402"/>
      <c r="X9619" s="402"/>
      <c r="Y9619" s="402"/>
      <c r="Z9619" s="402"/>
    </row>
    <row r="9620" spans="23:26" x14ac:dyDescent="0.2">
      <c r="W9620" s="402"/>
      <c r="X9620" s="402"/>
      <c r="Y9620" s="402"/>
      <c r="Z9620" s="402"/>
    </row>
    <row r="9621" spans="23:26" x14ac:dyDescent="0.2">
      <c r="W9621" s="402"/>
      <c r="X9621" s="402"/>
      <c r="Y9621" s="402"/>
      <c r="Z9621" s="402"/>
    </row>
    <row r="9622" spans="23:26" x14ac:dyDescent="0.2">
      <c r="W9622" s="402"/>
      <c r="X9622" s="402"/>
      <c r="Y9622" s="402"/>
      <c r="Z9622" s="402"/>
    </row>
    <row r="9623" spans="23:26" x14ac:dyDescent="0.2">
      <c r="W9623" s="402"/>
      <c r="X9623" s="402"/>
      <c r="Y9623" s="402"/>
      <c r="Z9623" s="402"/>
    </row>
    <row r="9624" spans="23:26" x14ac:dyDescent="0.2">
      <c r="W9624" s="402"/>
      <c r="X9624" s="402"/>
      <c r="Y9624" s="402"/>
      <c r="Z9624" s="402"/>
    </row>
    <row r="9625" spans="23:26" x14ac:dyDescent="0.2">
      <c r="W9625" s="402"/>
      <c r="X9625" s="402"/>
      <c r="Y9625" s="402"/>
      <c r="Z9625" s="402"/>
    </row>
    <row r="9626" spans="23:26" x14ac:dyDescent="0.2">
      <c r="W9626" s="402"/>
      <c r="X9626" s="402"/>
      <c r="Y9626" s="402"/>
      <c r="Z9626" s="402"/>
    </row>
    <row r="9627" spans="23:26" x14ac:dyDescent="0.2">
      <c r="W9627" s="402"/>
      <c r="X9627" s="402"/>
      <c r="Y9627" s="402"/>
      <c r="Z9627" s="402"/>
    </row>
    <row r="9628" spans="23:26" x14ac:dyDescent="0.2">
      <c r="W9628" s="402"/>
      <c r="X9628" s="402"/>
      <c r="Y9628" s="402"/>
      <c r="Z9628" s="402"/>
    </row>
    <row r="9629" spans="23:26" x14ac:dyDescent="0.2">
      <c r="W9629" s="402"/>
      <c r="X9629" s="402"/>
      <c r="Y9629" s="402"/>
      <c r="Z9629" s="402"/>
    </row>
    <row r="9630" spans="23:26" x14ac:dyDescent="0.2">
      <c r="W9630" s="402"/>
      <c r="X9630" s="402"/>
      <c r="Y9630" s="402"/>
      <c r="Z9630" s="402"/>
    </row>
    <row r="9631" spans="23:26" x14ac:dyDescent="0.2">
      <c r="W9631" s="402"/>
      <c r="X9631" s="402"/>
      <c r="Y9631" s="402"/>
      <c r="Z9631" s="402"/>
    </row>
    <row r="9632" spans="23:26" x14ac:dyDescent="0.2">
      <c r="W9632" s="402"/>
      <c r="X9632" s="402"/>
      <c r="Y9632" s="402"/>
      <c r="Z9632" s="402"/>
    </row>
    <row r="9633" spans="23:26" x14ac:dyDescent="0.2">
      <c r="W9633" s="402"/>
      <c r="X9633" s="402"/>
      <c r="Y9633" s="402"/>
      <c r="Z9633" s="402"/>
    </row>
    <row r="9634" spans="23:26" x14ac:dyDescent="0.2">
      <c r="W9634" s="402"/>
      <c r="X9634" s="402"/>
      <c r="Y9634" s="402"/>
      <c r="Z9634" s="402"/>
    </row>
    <row r="9635" spans="23:26" x14ac:dyDescent="0.2">
      <c r="W9635" s="402"/>
      <c r="X9635" s="402"/>
      <c r="Y9635" s="402"/>
      <c r="Z9635" s="402"/>
    </row>
    <row r="9636" spans="23:26" x14ac:dyDescent="0.2">
      <c r="W9636" s="402"/>
      <c r="X9636" s="402"/>
      <c r="Y9636" s="402"/>
      <c r="Z9636" s="402"/>
    </row>
    <row r="9637" spans="23:26" x14ac:dyDescent="0.2">
      <c r="W9637" s="402"/>
      <c r="X9637" s="402"/>
      <c r="Y9637" s="402"/>
      <c r="Z9637" s="402"/>
    </row>
    <row r="9638" spans="23:26" x14ac:dyDescent="0.2">
      <c r="W9638" s="402"/>
      <c r="X9638" s="402"/>
      <c r="Y9638" s="402"/>
      <c r="Z9638" s="402"/>
    </row>
    <row r="9639" spans="23:26" x14ac:dyDescent="0.2">
      <c r="W9639" s="402"/>
      <c r="X9639" s="402"/>
      <c r="Y9639" s="402"/>
      <c r="Z9639" s="402"/>
    </row>
    <row r="9640" spans="23:26" x14ac:dyDescent="0.2">
      <c r="W9640" s="402"/>
      <c r="X9640" s="402"/>
      <c r="Y9640" s="402"/>
      <c r="Z9640" s="402"/>
    </row>
    <row r="9641" spans="23:26" x14ac:dyDescent="0.2">
      <c r="W9641" s="402"/>
      <c r="X9641" s="402"/>
      <c r="Y9641" s="402"/>
      <c r="Z9641" s="402"/>
    </row>
    <row r="9642" spans="23:26" x14ac:dyDescent="0.2">
      <c r="W9642" s="402"/>
      <c r="X9642" s="402"/>
      <c r="Y9642" s="402"/>
      <c r="Z9642" s="402"/>
    </row>
    <row r="9643" spans="23:26" x14ac:dyDescent="0.2">
      <c r="W9643" s="402"/>
      <c r="X9643" s="402"/>
      <c r="Y9643" s="402"/>
      <c r="Z9643" s="402"/>
    </row>
    <row r="9644" spans="23:26" x14ac:dyDescent="0.2">
      <c r="W9644" s="402"/>
      <c r="X9644" s="402"/>
      <c r="Y9644" s="402"/>
      <c r="Z9644" s="402"/>
    </row>
    <row r="9645" spans="23:26" x14ac:dyDescent="0.2">
      <c r="W9645" s="402"/>
      <c r="X9645" s="402"/>
      <c r="Y9645" s="402"/>
      <c r="Z9645" s="402"/>
    </row>
    <row r="9646" spans="23:26" x14ac:dyDescent="0.2">
      <c r="W9646" s="402"/>
      <c r="X9646" s="402"/>
      <c r="Y9646" s="402"/>
      <c r="Z9646" s="402"/>
    </row>
    <row r="9647" spans="23:26" x14ac:dyDescent="0.2">
      <c r="W9647" s="402"/>
      <c r="X9647" s="402"/>
      <c r="Y9647" s="402"/>
      <c r="Z9647" s="402"/>
    </row>
    <row r="9648" spans="23:26" x14ac:dyDescent="0.2">
      <c r="W9648" s="402"/>
      <c r="X9648" s="402"/>
      <c r="Y9648" s="402"/>
      <c r="Z9648" s="402"/>
    </row>
    <row r="9649" spans="23:26" x14ac:dyDescent="0.2">
      <c r="W9649" s="402"/>
      <c r="X9649" s="402"/>
      <c r="Y9649" s="402"/>
      <c r="Z9649" s="402"/>
    </row>
    <row r="9650" spans="23:26" x14ac:dyDescent="0.2">
      <c r="W9650" s="402"/>
      <c r="X9650" s="402"/>
      <c r="Y9650" s="402"/>
      <c r="Z9650" s="402"/>
    </row>
  </sheetData>
  <autoFilter ref="B10:AB9650">
    <filterColumn colId="0" showButton="0"/>
    <filterColumn colId="4" showButton="0"/>
    <filterColumn colId="7" showButton="0"/>
    <filterColumn colId="8" showButton="0"/>
    <filterColumn colId="9" showButton="0"/>
    <filterColumn colId="11" showButton="0"/>
    <filterColumn colId="13" showButton="0"/>
    <filterColumn colId="23" showButton="0"/>
  </autoFilter>
  <mergeCells count="2137">
    <mergeCell ref="B11:C16"/>
    <mergeCell ref="D11:D16"/>
    <mergeCell ref="E11:E16"/>
    <mergeCell ref="F11:F16"/>
    <mergeCell ref="G11:G16"/>
    <mergeCell ref="H11:H16"/>
    <mergeCell ref="B10:C10"/>
    <mergeCell ref="F10:G10"/>
    <mergeCell ref="I10:L10"/>
    <mergeCell ref="M10:N10"/>
    <mergeCell ref="O10:P10"/>
    <mergeCell ref="Q10:R10"/>
    <mergeCell ref="K16:L16"/>
    <mergeCell ref="Y13:Z16"/>
    <mergeCell ref="M14:N16"/>
    <mergeCell ref="O15:P16"/>
    <mergeCell ref="Q15:R16"/>
    <mergeCell ref="S15:T16"/>
    <mergeCell ref="U15:V16"/>
    <mergeCell ref="W15:X16"/>
    <mergeCell ref="AA11:AA16"/>
    <mergeCell ref="AB11:AB16"/>
    <mergeCell ref="AC23:AC28"/>
    <mergeCell ref="AC11:AC16"/>
    <mergeCell ref="AD11:AD16"/>
    <mergeCell ref="AE11:AE16"/>
    <mergeCell ref="AF11:AF16"/>
    <mergeCell ref="S10:T10"/>
    <mergeCell ref="U10:V10"/>
    <mergeCell ref="W10:X10"/>
    <mergeCell ref="Y10:Z10"/>
    <mergeCell ref="Y19:Z22"/>
    <mergeCell ref="M20:N22"/>
    <mergeCell ref="O21:P22"/>
    <mergeCell ref="Q21:R22"/>
    <mergeCell ref="S21:T22"/>
    <mergeCell ref="U21:V22"/>
    <mergeCell ref="W21:X22"/>
    <mergeCell ref="AA17:AA22"/>
    <mergeCell ref="AB17:AB22"/>
    <mergeCell ref="AC17:AC22"/>
    <mergeCell ref="AD17:AD22"/>
    <mergeCell ref="AE17:AE22"/>
    <mergeCell ref="AF17:AF22"/>
    <mergeCell ref="K28:L28"/>
    <mergeCell ref="B17:C22"/>
    <mergeCell ref="D17:D22"/>
    <mergeCell ref="E17:E22"/>
    <mergeCell ref="F17:F22"/>
    <mergeCell ref="G17:G22"/>
    <mergeCell ref="H17:H22"/>
    <mergeCell ref="K22:L22"/>
    <mergeCell ref="Y25:Z28"/>
    <mergeCell ref="M26:N28"/>
    <mergeCell ref="O27:P28"/>
    <mergeCell ref="Q27:R28"/>
    <mergeCell ref="S27:T28"/>
    <mergeCell ref="U27:V28"/>
    <mergeCell ref="W27:X28"/>
    <mergeCell ref="AA23:AA28"/>
    <mergeCell ref="AB23:AB28"/>
    <mergeCell ref="AC35:AC40"/>
    <mergeCell ref="AD23:AD28"/>
    <mergeCell ref="AE23:AE28"/>
    <mergeCell ref="AF23:AF28"/>
    <mergeCell ref="B23:C28"/>
    <mergeCell ref="D23:D28"/>
    <mergeCell ref="E23:E28"/>
    <mergeCell ref="F23:F28"/>
    <mergeCell ref="G23:G28"/>
    <mergeCell ref="H23:H28"/>
    <mergeCell ref="Y31:Z34"/>
    <mergeCell ref="M32:N34"/>
    <mergeCell ref="O33:P34"/>
    <mergeCell ref="Q33:R34"/>
    <mergeCell ref="S33:T34"/>
    <mergeCell ref="U33:V34"/>
    <mergeCell ref="W33:X34"/>
    <mergeCell ref="AA29:AA34"/>
    <mergeCell ref="AB29:AB34"/>
    <mergeCell ref="AC29:AC34"/>
    <mergeCell ref="AD29:AD34"/>
    <mergeCell ref="AE29:AE34"/>
    <mergeCell ref="AF29:AF34"/>
    <mergeCell ref="K40:L40"/>
    <mergeCell ref="B29:C34"/>
    <mergeCell ref="D29:D34"/>
    <mergeCell ref="E29:E34"/>
    <mergeCell ref="F29:F34"/>
    <mergeCell ref="G29:G34"/>
    <mergeCell ref="H29:H34"/>
    <mergeCell ref="K34:L34"/>
    <mergeCell ref="Y37:Z40"/>
    <mergeCell ref="M38:N40"/>
    <mergeCell ref="O39:P40"/>
    <mergeCell ref="Q39:R40"/>
    <mergeCell ref="S39:T40"/>
    <mergeCell ref="U39:V40"/>
    <mergeCell ref="W39:X40"/>
    <mergeCell ref="AA35:AA40"/>
    <mergeCell ref="AB35:AB40"/>
    <mergeCell ref="AC47:AC52"/>
    <mergeCell ref="AD35:AD40"/>
    <mergeCell ref="AE35:AE40"/>
    <mergeCell ref="AF35:AF40"/>
    <mergeCell ref="B35:C40"/>
    <mergeCell ref="D35:D40"/>
    <mergeCell ref="E35:E40"/>
    <mergeCell ref="F35:F40"/>
    <mergeCell ref="G35:G40"/>
    <mergeCell ref="H35:H40"/>
    <mergeCell ref="Y43:Z46"/>
    <mergeCell ref="M44:N46"/>
    <mergeCell ref="O45:P46"/>
    <mergeCell ref="Q45:R46"/>
    <mergeCell ref="S45:T46"/>
    <mergeCell ref="U45:V46"/>
    <mergeCell ref="W45:X46"/>
    <mergeCell ref="AA41:AA46"/>
    <mergeCell ref="AB41:AB46"/>
    <mergeCell ref="AC41:AC46"/>
    <mergeCell ref="AD41:AD46"/>
    <mergeCell ref="AE41:AE46"/>
    <mergeCell ref="AF41:AF46"/>
    <mergeCell ref="K52:L52"/>
    <mergeCell ref="B41:C46"/>
    <mergeCell ref="D41:D46"/>
    <mergeCell ref="E41:E46"/>
    <mergeCell ref="F41:F46"/>
    <mergeCell ref="G41:G46"/>
    <mergeCell ref="H41:H46"/>
    <mergeCell ref="K46:L46"/>
    <mergeCell ref="Y49:Z52"/>
    <mergeCell ref="M50:N52"/>
    <mergeCell ref="O51:P52"/>
    <mergeCell ref="Q51:R52"/>
    <mergeCell ref="S51:T52"/>
    <mergeCell ref="U51:V52"/>
    <mergeCell ref="W51:X52"/>
    <mergeCell ref="AA47:AA52"/>
    <mergeCell ref="AB47:AB52"/>
    <mergeCell ref="AC59:AC64"/>
    <mergeCell ref="AD47:AD52"/>
    <mergeCell ref="AE47:AE52"/>
    <mergeCell ref="AF47:AF52"/>
    <mergeCell ref="B47:C52"/>
    <mergeCell ref="D47:D52"/>
    <mergeCell ref="E47:E52"/>
    <mergeCell ref="F47:F52"/>
    <mergeCell ref="G47:G52"/>
    <mergeCell ref="H47:H52"/>
    <mergeCell ref="Y55:Z58"/>
    <mergeCell ref="M56:N58"/>
    <mergeCell ref="O57:P58"/>
    <mergeCell ref="Q57:R58"/>
    <mergeCell ref="S57:T58"/>
    <mergeCell ref="U57:V58"/>
    <mergeCell ref="W57:X58"/>
    <mergeCell ref="AA53:AA58"/>
    <mergeCell ref="AB53:AB58"/>
    <mergeCell ref="AC53:AC58"/>
    <mergeCell ref="AD53:AD58"/>
    <mergeCell ref="AE53:AE58"/>
    <mergeCell ref="AF53:AF58"/>
    <mergeCell ref="K64:L64"/>
    <mergeCell ref="B53:C58"/>
    <mergeCell ref="D53:D58"/>
    <mergeCell ref="E53:E58"/>
    <mergeCell ref="F53:F58"/>
    <mergeCell ref="G53:G58"/>
    <mergeCell ref="H53:H58"/>
    <mergeCell ref="K58:L58"/>
    <mergeCell ref="Y61:Z64"/>
    <mergeCell ref="M62:N64"/>
    <mergeCell ref="O63:P64"/>
    <mergeCell ref="Q63:R64"/>
    <mergeCell ref="S63:T64"/>
    <mergeCell ref="U63:V64"/>
    <mergeCell ref="W63:X64"/>
    <mergeCell ref="AA59:AA64"/>
    <mergeCell ref="AB59:AB64"/>
    <mergeCell ref="AC71:AC76"/>
    <mergeCell ref="AD59:AD64"/>
    <mergeCell ref="AE59:AE64"/>
    <mergeCell ref="AF59:AF64"/>
    <mergeCell ref="B59:C64"/>
    <mergeCell ref="D59:D64"/>
    <mergeCell ref="E59:E64"/>
    <mergeCell ref="F59:F64"/>
    <mergeCell ref="G59:G64"/>
    <mergeCell ref="H59:H64"/>
    <mergeCell ref="Y67:Z70"/>
    <mergeCell ref="M68:N70"/>
    <mergeCell ref="O69:P70"/>
    <mergeCell ref="Q69:R70"/>
    <mergeCell ref="S69:T70"/>
    <mergeCell ref="U69:V70"/>
    <mergeCell ref="W69:X70"/>
    <mergeCell ref="AA65:AA70"/>
    <mergeCell ref="AB65:AB70"/>
    <mergeCell ref="AC65:AC70"/>
    <mergeCell ref="AD65:AD70"/>
    <mergeCell ref="AE65:AE70"/>
    <mergeCell ref="AF65:AF70"/>
    <mergeCell ref="K76:L76"/>
    <mergeCell ref="B65:C70"/>
    <mergeCell ref="D65:D70"/>
    <mergeCell ref="E65:E70"/>
    <mergeCell ref="F65:F70"/>
    <mergeCell ref="G65:G70"/>
    <mergeCell ref="H65:H70"/>
    <mergeCell ref="K70:L70"/>
    <mergeCell ref="Y73:Z76"/>
    <mergeCell ref="M74:N76"/>
    <mergeCell ref="O75:P76"/>
    <mergeCell ref="Q75:R76"/>
    <mergeCell ref="S75:T76"/>
    <mergeCell ref="U75:V76"/>
    <mergeCell ref="W75:X76"/>
    <mergeCell ref="AA71:AA76"/>
    <mergeCell ref="AB71:AB76"/>
    <mergeCell ref="AC83:AC88"/>
    <mergeCell ref="AD71:AD76"/>
    <mergeCell ref="AE71:AE76"/>
    <mergeCell ref="AF71:AF76"/>
    <mergeCell ref="B71:C76"/>
    <mergeCell ref="D71:D76"/>
    <mergeCell ref="E71:E76"/>
    <mergeCell ref="F71:F76"/>
    <mergeCell ref="G71:G76"/>
    <mergeCell ref="H71:H76"/>
    <mergeCell ref="Y79:Z82"/>
    <mergeCell ref="M80:N82"/>
    <mergeCell ref="O81:P82"/>
    <mergeCell ref="Q81:R82"/>
    <mergeCell ref="S81:T82"/>
    <mergeCell ref="U81:V82"/>
    <mergeCell ref="W81:X82"/>
    <mergeCell ref="AA77:AA82"/>
    <mergeCell ref="AB77:AB82"/>
    <mergeCell ref="AC77:AC82"/>
    <mergeCell ref="AD77:AD82"/>
    <mergeCell ref="AE77:AE82"/>
    <mergeCell ref="AF77:AF82"/>
    <mergeCell ref="K88:L88"/>
    <mergeCell ref="B77:C82"/>
    <mergeCell ref="D77:D82"/>
    <mergeCell ref="E77:E82"/>
    <mergeCell ref="F77:F82"/>
    <mergeCell ref="G77:G82"/>
    <mergeCell ref="H77:H82"/>
    <mergeCell ref="K82:L82"/>
    <mergeCell ref="Y85:Z88"/>
    <mergeCell ref="M86:N88"/>
    <mergeCell ref="O87:P88"/>
    <mergeCell ref="Q87:R88"/>
    <mergeCell ref="S87:T88"/>
    <mergeCell ref="U87:V88"/>
    <mergeCell ref="W87:X88"/>
    <mergeCell ref="AA83:AA88"/>
    <mergeCell ref="AB83:AB88"/>
    <mergeCell ref="AC95:AC100"/>
    <mergeCell ref="AD83:AD88"/>
    <mergeCell ref="AE83:AE88"/>
    <mergeCell ref="AF83:AF88"/>
    <mergeCell ref="B83:C88"/>
    <mergeCell ref="D83:D88"/>
    <mergeCell ref="E83:E88"/>
    <mergeCell ref="F83:F88"/>
    <mergeCell ref="G83:G88"/>
    <mergeCell ref="H83:H88"/>
    <mergeCell ref="Y91:Z94"/>
    <mergeCell ref="M92:N94"/>
    <mergeCell ref="O93:P94"/>
    <mergeCell ref="Q93:R94"/>
    <mergeCell ref="S93:T94"/>
    <mergeCell ref="U93:V94"/>
    <mergeCell ref="W93:X94"/>
    <mergeCell ref="AA89:AA94"/>
    <mergeCell ref="AB89:AB94"/>
    <mergeCell ref="AC89:AC94"/>
    <mergeCell ref="AD89:AD94"/>
    <mergeCell ref="AE89:AE94"/>
    <mergeCell ref="AF89:AF94"/>
    <mergeCell ref="K100:L100"/>
    <mergeCell ref="B89:C94"/>
    <mergeCell ref="D89:D94"/>
    <mergeCell ref="E89:E94"/>
    <mergeCell ref="F89:F94"/>
    <mergeCell ref="G89:G94"/>
    <mergeCell ref="H89:H94"/>
    <mergeCell ref="K94:L94"/>
    <mergeCell ref="Y97:Z100"/>
    <mergeCell ref="M98:N100"/>
    <mergeCell ref="O99:P100"/>
    <mergeCell ref="Q99:R100"/>
    <mergeCell ref="S99:T100"/>
    <mergeCell ref="U99:V100"/>
    <mergeCell ref="W99:X100"/>
    <mergeCell ref="AA95:AA100"/>
    <mergeCell ref="AB95:AB100"/>
    <mergeCell ref="AC107:AC112"/>
    <mergeCell ref="AD95:AD100"/>
    <mergeCell ref="AE95:AE100"/>
    <mergeCell ref="AF95:AF100"/>
    <mergeCell ref="B95:C100"/>
    <mergeCell ref="D95:D100"/>
    <mergeCell ref="E95:E100"/>
    <mergeCell ref="F95:F100"/>
    <mergeCell ref="G95:G100"/>
    <mergeCell ref="H95:H100"/>
    <mergeCell ref="Y103:Z106"/>
    <mergeCell ref="M104:N106"/>
    <mergeCell ref="O105:P106"/>
    <mergeCell ref="Q105:R106"/>
    <mergeCell ref="S105:T106"/>
    <mergeCell ref="U105:V106"/>
    <mergeCell ref="W105:X106"/>
    <mergeCell ref="AA101:AA106"/>
    <mergeCell ref="AB101:AB106"/>
    <mergeCell ref="AC101:AC106"/>
    <mergeCell ref="AD101:AD106"/>
    <mergeCell ref="AE101:AE106"/>
    <mergeCell ref="AF101:AF106"/>
    <mergeCell ref="K112:L112"/>
    <mergeCell ref="B101:C106"/>
    <mergeCell ref="D101:D106"/>
    <mergeCell ref="E101:E106"/>
    <mergeCell ref="F101:F106"/>
    <mergeCell ref="G101:G106"/>
    <mergeCell ref="H101:H106"/>
    <mergeCell ref="K106:L106"/>
    <mergeCell ref="Y109:Z112"/>
    <mergeCell ref="M110:N112"/>
    <mergeCell ref="O111:P112"/>
    <mergeCell ref="Q111:R112"/>
    <mergeCell ref="S111:T112"/>
    <mergeCell ref="U111:V112"/>
    <mergeCell ref="W111:X112"/>
    <mergeCell ref="AA107:AA112"/>
    <mergeCell ref="AB107:AB112"/>
    <mergeCell ref="AC119:AC124"/>
    <mergeCell ref="AD107:AD112"/>
    <mergeCell ref="AE107:AE112"/>
    <mergeCell ref="AF107:AF112"/>
    <mergeCell ref="B107:C112"/>
    <mergeCell ref="D107:D112"/>
    <mergeCell ref="E107:E112"/>
    <mergeCell ref="F107:F112"/>
    <mergeCell ref="G107:G112"/>
    <mergeCell ref="H107:H112"/>
    <mergeCell ref="Y115:Z118"/>
    <mergeCell ref="M116:N118"/>
    <mergeCell ref="O117:P118"/>
    <mergeCell ref="Q117:R118"/>
    <mergeCell ref="S117:T118"/>
    <mergeCell ref="U117:V118"/>
    <mergeCell ref="W117:X118"/>
    <mergeCell ref="AA113:AA118"/>
    <mergeCell ref="AB113:AB118"/>
    <mergeCell ref="AC113:AC118"/>
    <mergeCell ref="AD113:AD118"/>
    <mergeCell ref="AE113:AE118"/>
    <mergeCell ref="AF113:AF118"/>
    <mergeCell ref="K124:L124"/>
    <mergeCell ref="B113:C118"/>
    <mergeCell ref="D113:D118"/>
    <mergeCell ref="E113:E118"/>
    <mergeCell ref="F113:F118"/>
    <mergeCell ref="G113:G118"/>
    <mergeCell ref="H113:H118"/>
    <mergeCell ref="K118:L118"/>
    <mergeCell ref="Y121:Z124"/>
    <mergeCell ref="M122:N124"/>
    <mergeCell ref="O123:P124"/>
    <mergeCell ref="Q123:R124"/>
    <mergeCell ref="S123:T124"/>
    <mergeCell ref="U123:V124"/>
    <mergeCell ref="W123:X124"/>
    <mergeCell ref="AA119:AA124"/>
    <mergeCell ref="AB119:AB124"/>
    <mergeCell ref="AC131:AC136"/>
    <mergeCell ref="AD119:AD124"/>
    <mergeCell ref="AE119:AE124"/>
    <mergeCell ref="AF119:AF124"/>
    <mergeCell ref="B119:C124"/>
    <mergeCell ref="D119:D124"/>
    <mergeCell ref="E119:E124"/>
    <mergeCell ref="F119:F124"/>
    <mergeCell ref="G119:G124"/>
    <mergeCell ref="H119:H124"/>
    <mergeCell ref="Y127:Z130"/>
    <mergeCell ref="M128:N130"/>
    <mergeCell ref="O129:P130"/>
    <mergeCell ref="Q129:R130"/>
    <mergeCell ref="S129:T130"/>
    <mergeCell ref="U129:V130"/>
    <mergeCell ref="W129:X130"/>
    <mergeCell ref="AA125:AA130"/>
    <mergeCell ref="AB125:AB130"/>
    <mergeCell ref="AC125:AC130"/>
    <mergeCell ref="AD125:AD130"/>
    <mergeCell ref="AE125:AE130"/>
    <mergeCell ref="AF125:AF130"/>
    <mergeCell ref="K136:L136"/>
    <mergeCell ref="B125:C130"/>
    <mergeCell ref="D125:D130"/>
    <mergeCell ref="E125:E130"/>
    <mergeCell ref="F125:F130"/>
    <mergeCell ref="G125:G130"/>
    <mergeCell ref="H125:H130"/>
    <mergeCell ref="K130:L130"/>
    <mergeCell ref="Y133:Z136"/>
    <mergeCell ref="M134:N136"/>
    <mergeCell ref="O135:P136"/>
    <mergeCell ref="Q135:R136"/>
    <mergeCell ref="S135:T136"/>
    <mergeCell ref="U135:V136"/>
    <mergeCell ref="W135:X136"/>
    <mergeCell ref="AA131:AA136"/>
    <mergeCell ref="AB131:AB136"/>
    <mergeCell ref="AC143:AC148"/>
    <mergeCell ref="AD131:AD136"/>
    <mergeCell ref="AE131:AE136"/>
    <mergeCell ref="AF131:AF136"/>
    <mergeCell ref="B131:C136"/>
    <mergeCell ref="D131:D136"/>
    <mergeCell ref="E131:E136"/>
    <mergeCell ref="F131:F136"/>
    <mergeCell ref="G131:G136"/>
    <mergeCell ref="H131:H136"/>
    <mergeCell ref="Y139:Z142"/>
    <mergeCell ref="M140:N142"/>
    <mergeCell ref="O141:P142"/>
    <mergeCell ref="Q141:R142"/>
    <mergeCell ref="S141:T142"/>
    <mergeCell ref="U141:V142"/>
    <mergeCell ref="W141:X142"/>
    <mergeCell ref="AA137:AA142"/>
    <mergeCell ref="AB137:AB142"/>
    <mergeCell ref="AC137:AC142"/>
    <mergeCell ref="AD137:AD142"/>
    <mergeCell ref="AE137:AE142"/>
    <mergeCell ref="AF137:AF142"/>
    <mergeCell ref="K148:L148"/>
    <mergeCell ref="B137:C142"/>
    <mergeCell ref="D137:D142"/>
    <mergeCell ref="E137:E142"/>
    <mergeCell ref="F137:F142"/>
    <mergeCell ref="G137:G142"/>
    <mergeCell ref="H137:H142"/>
    <mergeCell ref="K142:L142"/>
    <mergeCell ref="Y145:Z148"/>
    <mergeCell ref="M146:N148"/>
    <mergeCell ref="O147:P148"/>
    <mergeCell ref="Q147:R148"/>
    <mergeCell ref="S147:T148"/>
    <mergeCell ref="U147:V148"/>
    <mergeCell ref="W147:X148"/>
    <mergeCell ref="AA143:AA148"/>
    <mergeCell ref="AB143:AB148"/>
    <mergeCell ref="AC155:AC160"/>
    <mergeCell ref="AD143:AD148"/>
    <mergeCell ref="AE143:AE148"/>
    <mergeCell ref="AF143:AF148"/>
    <mergeCell ref="B143:C148"/>
    <mergeCell ref="D143:D148"/>
    <mergeCell ref="E143:E148"/>
    <mergeCell ref="F143:F148"/>
    <mergeCell ref="G143:G148"/>
    <mergeCell ref="H143:H148"/>
    <mergeCell ref="Y151:Z154"/>
    <mergeCell ref="M152:N154"/>
    <mergeCell ref="O153:P154"/>
    <mergeCell ref="Q153:R154"/>
    <mergeCell ref="S153:T154"/>
    <mergeCell ref="U153:V154"/>
    <mergeCell ref="W153:X154"/>
    <mergeCell ref="AA149:AA154"/>
    <mergeCell ref="AB149:AB154"/>
    <mergeCell ref="AC149:AC154"/>
    <mergeCell ref="AD149:AD154"/>
    <mergeCell ref="AE149:AE154"/>
    <mergeCell ref="AF149:AF154"/>
    <mergeCell ref="K160:L160"/>
    <mergeCell ref="B149:C154"/>
    <mergeCell ref="D149:D154"/>
    <mergeCell ref="E149:E154"/>
    <mergeCell ref="F149:F154"/>
    <mergeCell ref="G149:G154"/>
    <mergeCell ref="H149:H154"/>
    <mergeCell ref="K154:L154"/>
    <mergeCell ref="Y157:Z160"/>
    <mergeCell ref="M158:N160"/>
    <mergeCell ref="O159:P160"/>
    <mergeCell ref="Q159:R160"/>
    <mergeCell ref="S159:T160"/>
    <mergeCell ref="U159:V160"/>
    <mergeCell ref="W159:X160"/>
    <mergeCell ref="AA155:AA160"/>
    <mergeCell ref="AB155:AB160"/>
    <mergeCell ref="AC167:AC172"/>
    <mergeCell ref="AD155:AD160"/>
    <mergeCell ref="AE155:AE160"/>
    <mergeCell ref="AF155:AF160"/>
    <mergeCell ref="B155:C160"/>
    <mergeCell ref="D155:D160"/>
    <mergeCell ref="E155:E160"/>
    <mergeCell ref="F155:F160"/>
    <mergeCell ref="G155:G160"/>
    <mergeCell ref="H155:H160"/>
    <mergeCell ref="AE167:AE172"/>
    <mergeCell ref="AF167:AF172"/>
    <mergeCell ref="B167:C172"/>
    <mergeCell ref="D167:D172"/>
    <mergeCell ref="E167:E172"/>
    <mergeCell ref="F167:F172"/>
    <mergeCell ref="G167:G172"/>
    <mergeCell ref="H167:H172"/>
    <mergeCell ref="Y163:Z166"/>
    <mergeCell ref="M164:N166"/>
    <mergeCell ref="O165:P166"/>
    <mergeCell ref="Q165:R166"/>
    <mergeCell ref="S165:T166"/>
    <mergeCell ref="U165:V166"/>
    <mergeCell ref="W165:X166"/>
    <mergeCell ref="AA161:AA166"/>
    <mergeCell ref="AB161:AB166"/>
    <mergeCell ref="AC161:AC166"/>
    <mergeCell ref="AD161:AD166"/>
    <mergeCell ref="AE161:AE166"/>
    <mergeCell ref="AF161:AF166"/>
    <mergeCell ref="K172:L172"/>
    <mergeCell ref="B161:C166"/>
    <mergeCell ref="D161:D166"/>
    <mergeCell ref="E161:E166"/>
    <mergeCell ref="F161:F166"/>
    <mergeCell ref="G161:G166"/>
    <mergeCell ref="H161:H166"/>
    <mergeCell ref="K166:L166"/>
    <mergeCell ref="B173:C178"/>
    <mergeCell ref="D173:D178"/>
    <mergeCell ref="E173:E178"/>
    <mergeCell ref="F173:F178"/>
    <mergeCell ref="G173:G178"/>
    <mergeCell ref="H173:H178"/>
    <mergeCell ref="K178:L178"/>
    <mergeCell ref="Y169:Z172"/>
    <mergeCell ref="M170:N172"/>
    <mergeCell ref="O171:P172"/>
    <mergeCell ref="Q171:R172"/>
    <mergeCell ref="S171:T172"/>
    <mergeCell ref="U171:V172"/>
    <mergeCell ref="W171:X172"/>
    <mergeCell ref="AA167:AA172"/>
    <mergeCell ref="AB167:AB172"/>
    <mergeCell ref="AD179:AD184"/>
    <mergeCell ref="AD167:AD172"/>
    <mergeCell ref="E179:E184"/>
    <mergeCell ref="F179:F184"/>
    <mergeCell ref="G179:G184"/>
    <mergeCell ref="H179:H184"/>
    <mergeCell ref="Y175:Z178"/>
    <mergeCell ref="M176:N178"/>
    <mergeCell ref="O177:P178"/>
    <mergeCell ref="Q177:R178"/>
    <mergeCell ref="S177:T178"/>
    <mergeCell ref="U177:V178"/>
    <mergeCell ref="W177:X178"/>
    <mergeCell ref="AA173:AA178"/>
    <mergeCell ref="AB173:AB178"/>
    <mergeCell ref="AC173:AC178"/>
    <mergeCell ref="AD173:AD178"/>
    <mergeCell ref="AE173:AE178"/>
    <mergeCell ref="AF173:AF178"/>
    <mergeCell ref="K184:L184"/>
    <mergeCell ref="AA185:AA190"/>
    <mergeCell ref="AB185:AB190"/>
    <mergeCell ref="AC185:AC190"/>
    <mergeCell ref="AF185:AF190"/>
    <mergeCell ref="Y187:Z190"/>
    <mergeCell ref="M188:N190"/>
    <mergeCell ref="O189:P190"/>
    <mergeCell ref="Q189:R190"/>
    <mergeCell ref="S189:T190"/>
    <mergeCell ref="U189:V190"/>
    <mergeCell ref="B185:C190"/>
    <mergeCell ref="D185:D190"/>
    <mergeCell ref="E185:E190"/>
    <mergeCell ref="F185:F190"/>
    <mergeCell ref="G185:G190"/>
    <mergeCell ref="H185:H190"/>
    <mergeCell ref="Y181:Z184"/>
    <mergeCell ref="M182:N184"/>
    <mergeCell ref="O183:P184"/>
    <mergeCell ref="Q183:R184"/>
    <mergeCell ref="S183:T184"/>
    <mergeCell ref="U183:V184"/>
    <mergeCell ref="W183:X184"/>
    <mergeCell ref="AA179:AA184"/>
    <mergeCell ref="AB179:AB184"/>
    <mergeCell ref="AC179:AC184"/>
    <mergeCell ref="W189:X190"/>
    <mergeCell ref="K190:L190"/>
    <mergeCell ref="AE179:AE184"/>
    <mergeCell ref="AF179:AF184"/>
    <mergeCell ref="B179:C184"/>
    <mergeCell ref="D179:D184"/>
    <mergeCell ref="Y193:Z196"/>
    <mergeCell ref="M194:N196"/>
    <mergeCell ref="O195:P196"/>
    <mergeCell ref="Q195:R196"/>
    <mergeCell ref="S195:T196"/>
    <mergeCell ref="U195:V196"/>
    <mergeCell ref="W195:X196"/>
    <mergeCell ref="AA191:AA196"/>
    <mergeCell ref="AB191:AB196"/>
    <mergeCell ref="AC191:AC196"/>
    <mergeCell ref="AD191:AD196"/>
    <mergeCell ref="AE191:AE196"/>
    <mergeCell ref="AF191:AF196"/>
    <mergeCell ref="K202:L202"/>
    <mergeCell ref="B191:C196"/>
    <mergeCell ref="D191:D196"/>
    <mergeCell ref="E191:E196"/>
    <mergeCell ref="F191:F196"/>
    <mergeCell ref="G191:G196"/>
    <mergeCell ref="H191:H196"/>
    <mergeCell ref="K196:L196"/>
    <mergeCell ref="Y199:Z202"/>
    <mergeCell ref="M200:N202"/>
    <mergeCell ref="O201:P202"/>
    <mergeCell ref="Q201:R202"/>
    <mergeCell ref="S201:T202"/>
    <mergeCell ref="U201:V202"/>
    <mergeCell ref="W201:X202"/>
    <mergeCell ref="AA197:AA202"/>
    <mergeCell ref="AB197:AB202"/>
    <mergeCell ref="AC209:AC214"/>
    <mergeCell ref="AC197:AC202"/>
    <mergeCell ref="AD197:AD202"/>
    <mergeCell ref="AE197:AE202"/>
    <mergeCell ref="AF197:AF202"/>
    <mergeCell ref="B197:C202"/>
    <mergeCell ref="D197:D202"/>
    <mergeCell ref="E197:E202"/>
    <mergeCell ref="F197:F202"/>
    <mergeCell ref="G197:G202"/>
    <mergeCell ref="H197:H202"/>
    <mergeCell ref="Y205:Z208"/>
    <mergeCell ref="M206:N208"/>
    <mergeCell ref="O207:P208"/>
    <mergeCell ref="Q207:R208"/>
    <mergeCell ref="S207:T208"/>
    <mergeCell ref="U207:V208"/>
    <mergeCell ref="W207:X208"/>
    <mergeCell ref="AA203:AA208"/>
    <mergeCell ref="AB203:AB208"/>
    <mergeCell ref="AC203:AC208"/>
    <mergeCell ref="AD203:AD208"/>
    <mergeCell ref="AE203:AE208"/>
    <mergeCell ref="AF203:AF208"/>
    <mergeCell ref="K214:L214"/>
    <mergeCell ref="B203:C208"/>
    <mergeCell ref="D203:D208"/>
    <mergeCell ref="E203:E208"/>
    <mergeCell ref="F203:F208"/>
    <mergeCell ref="G203:G208"/>
    <mergeCell ref="H203:H208"/>
    <mergeCell ref="K208:L208"/>
    <mergeCell ref="Y211:Z214"/>
    <mergeCell ref="M212:N214"/>
    <mergeCell ref="O213:P214"/>
    <mergeCell ref="Q213:R214"/>
    <mergeCell ref="S213:T214"/>
    <mergeCell ref="U213:V214"/>
    <mergeCell ref="W213:X214"/>
    <mergeCell ref="AA209:AA214"/>
    <mergeCell ref="AB209:AB214"/>
    <mergeCell ref="AC221:AC226"/>
    <mergeCell ref="AD209:AD214"/>
    <mergeCell ref="AE209:AE214"/>
    <mergeCell ref="AF209:AF214"/>
    <mergeCell ref="B209:C214"/>
    <mergeCell ref="D209:D214"/>
    <mergeCell ref="E209:E214"/>
    <mergeCell ref="F209:F214"/>
    <mergeCell ref="G209:G214"/>
    <mergeCell ref="H209:H214"/>
    <mergeCell ref="Y217:Z220"/>
    <mergeCell ref="M218:N220"/>
    <mergeCell ref="O219:P220"/>
    <mergeCell ref="Q219:R220"/>
    <mergeCell ref="S219:T220"/>
    <mergeCell ref="U219:V220"/>
    <mergeCell ref="W219:X220"/>
    <mergeCell ref="AA215:AA220"/>
    <mergeCell ref="AB215:AB220"/>
    <mergeCell ref="AC215:AC220"/>
    <mergeCell ref="AD215:AD220"/>
    <mergeCell ref="AE215:AE220"/>
    <mergeCell ref="AF215:AF220"/>
    <mergeCell ref="K226:L226"/>
    <mergeCell ref="B215:C220"/>
    <mergeCell ref="D215:D220"/>
    <mergeCell ref="E215:E220"/>
    <mergeCell ref="F215:F220"/>
    <mergeCell ref="G215:G220"/>
    <mergeCell ref="H215:H220"/>
    <mergeCell ref="K220:L220"/>
    <mergeCell ref="Y223:Z226"/>
    <mergeCell ref="M224:N226"/>
    <mergeCell ref="O225:P226"/>
    <mergeCell ref="Q225:R226"/>
    <mergeCell ref="S225:T226"/>
    <mergeCell ref="U225:V226"/>
    <mergeCell ref="W225:X226"/>
    <mergeCell ref="AA221:AA226"/>
    <mergeCell ref="AB221:AB226"/>
    <mergeCell ref="AC233:AC238"/>
    <mergeCell ref="AD221:AD226"/>
    <mergeCell ref="AE221:AE226"/>
    <mergeCell ref="AF221:AF226"/>
    <mergeCell ref="B221:C226"/>
    <mergeCell ref="D221:D226"/>
    <mergeCell ref="E221:E226"/>
    <mergeCell ref="F221:F226"/>
    <mergeCell ref="G221:G226"/>
    <mergeCell ref="H221:H226"/>
    <mergeCell ref="Y229:Z232"/>
    <mergeCell ref="M230:N232"/>
    <mergeCell ref="O231:P232"/>
    <mergeCell ref="Q231:R232"/>
    <mergeCell ref="S231:T232"/>
    <mergeCell ref="U231:V232"/>
    <mergeCell ref="W231:X232"/>
    <mergeCell ref="AA227:AA232"/>
    <mergeCell ref="AB227:AB232"/>
    <mergeCell ref="AC227:AC232"/>
    <mergeCell ref="AD227:AD232"/>
    <mergeCell ref="AE227:AE232"/>
    <mergeCell ref="AF227:AF232"/>
    <mergeCell ref="K238:L238"/>
    <mergeCell ref="B227:C232"/>
    <mergeCell ref="D227:D232"/>
    <mergeCell ref="E227:E232"/>
    <mergeCell ref="F227:F232"/>
    <mergeCell ref="G227:G232"/>
    <mergeCell ref="H227:H232"/>
    <mergeCell ref="K232:L232"/>
    <mergeCell ref="Y235:Z238"/>
    <mergeCell ref="M236:N238"/>
    <mergeCell ref="O237:P238"/>
    <mergeCell ref="Q237:R238"/>
    <mergeCell ref="S237:T238"/>
    <mergeCell ref="U237:V238"/>
    <mergeCell ref="W237:X238"/>
    <mergeCell ref="AA233:AA238"/>
    <mergeCell ref="AB233:AB238"/>
    <mergeCell ref="AC245:AC250"/>
    <mergeCell ref="AD233:AD238"/>
    <mergeCell ref="AE233:AE238"/>
    <mergeCell ref="AF233:AF238"/>
    <mergeCell ref="B233:C238"/>
    <mergeCell ref="D233:D238"/>
    <mergeCell ref="E233:E238"/>
    <mergeCell ref="F233:F238"/>
    <mergeCell ref="G233:G238"/>
    <mergeCell ref="H233:H238"/>
    <mergeCell ref="Y241:Z244"/>
    <mergeCell ref="M242:N244"/>
    <mergeCell ref="O243:P244"/>
    <mergeCell ref="Q243:R244"/>
    <mergeCell ref="S243:T244"/>
    <mergeCell ref="U243:V244"/>
    <mergeCell ref="W243:X244"/>
    <mergeCell ref="AA239:AA244"/>
    <mergeCell ref="AB239:AB244"/>
    <mergeCell ref="AC239:AC244"/>
    <mergeCell ref="AD239:AD244"/>
    <mergeCell ref="AE239:AE244"/>
    <mergeCell ref="AF239:AF244"/>
    <mergeCell ref="K250:L250"/>
    <mergeCell ref="B239:C244"/>
    <mergeCell ref="D239:D244"/>
    <mergeCell ref="E239:E244"/>
    <mergeCell ref="F239:F244"/>
    <mergeCell ref="G239:G244"/>
    <mergeCell ref="H239:H244"/>
    <mergeCell ref="K244:L244"/>
    <mergeCell ref="Y247:Z250"/>
    <mergeCell ref="M248:N250"/>
    <mergeCell ref="O249:P250"/>
    <mergeCell ref="Q249:R250"/>
    <mergeCell ref="S249:T250"/>
    <mergeCell ref="U249:V250"/>
    <mergeCell ref="W249:X250"/>
    <mergeCell ref="AA245:AA250"/>
    <mergeCell ref="AB245:AB250"/>
    <mergeCell ref="AE257:AE262"/>
    <mergeCell ref="AD245:AD250"/>
    <mergeCell ref="AE245:AE250"/>
    <mergeCell ref="AF245:AF250"/>
    <mergeCell ref="B245:C250"/>
    <mergeCell ref="D245:D250"/>
    <mergeCell ref="E245:E250"/>
    <mergeCell ref="F245:F250"/>
    <mergeCell ref="G245:G250"/>
    <mergeCell ref="H245:H250"/>
    <mergeCell ref="AF257:AF262"/>
    <mergeCell ref="B257:C262"/>
    <mergeCell ref="D257:D262"/>
    <mergeCell ref="E257:E262"/>
    <mergeCell ref="F257:F262"/>
    <mergeCell ref="G257:G262"/>
    <mergeCell ref="H257:H262"/>
    <mergeCell ref="Y253:Z256"/>
    <mergeCell ref="M254:N256"/>
    <mergeCell ref="O255:P256"/>
    <mergeCell ref="Q255:R256"/>
    <mergeCell ref="S255:T256"/>
    <mergeCell ref="U255:V256"/>
    <mergeCell ref="W255:X256"/>
    <mergeCell ref="AA251:AA256"/>
    <mergeCell ref="AB251:AB256"/>
    <mergeCell ref="AC251:AC256"/>
    <mergeCell ref="AD251:AD256"/>
    <mergeCell ref="AE251:AE256"/>
    <mergeCell ref="AF251:AF256"/>
    <mergeCell ref="B251:C256"/>
    <mergeCell ref="D251:D256"/>
    <mergeCell ref="E251:E256"/>
    <mergeCell ref="F251:F256"/>
    <mergeCell ref="G251:G256"/>
    <mergeCell ref="H251:H256"/>
    <mergeCell ref="K256:L256"/>
    <mergeCell ref="Y265:Z268"/>
    <mergeCell ref="M266:N268"/>
    <mergeCell ref="O267:P268"/>
    <mergeCell ref="Q267:R268"/>
    <mergeCell ref="S267:T268"/>
    <mergeCell ref="U267:V268"/>
    <mergeCell ref="W267:X268"/>
    <mergeCell ref="AA263:AA268"/>
    <mergeCell ref="AB263:AB268"/>
    <mergeCell ref="AC263:AC268"/>
    <mergeCell ref="AD263:AD268"/>
    <mergeCell ref="AE263:AE268"/>
    <mergeCell ref="AF263:AF268"/>
    <mergeCell ref="K262:L262"/>
    <mergeCell ref="B263:C268"/>
    <mergeCell ref="D263:D268"/>
    <mergeCell ref="E263:E268"/>
    <mergeCell ref="F263:F268"/>
    <mergeCell ref="G263:G268"/>
    <mergeCell ref="H263:H268"/>
    <mergeCell ref="K268:L268"/>
    <mergeCell ref="Y259:Z262"/>
    <mergeCell ref="M260:N262"/>
    <mergeCell ref="O261:P262"/>
    <mergeCell ref="Q261:R262"/>
    <mergeCell ref="S261:T262"/>
    <mergeCell ref="U261:V262"/>
    <mergeCell ref="W261:X262"/>
    <mergeCell ref="AA257:AA262"/>
    <mergeCell ref="AB257:AB262"/>
    <mergeCell ref="AC257:AC262"/>
    <mergeCell ref="AD257:AD262"/>
    <mergeCell ref="AF275:AF280"/>
    <mergeCell ref="K286:L286"/>
    <mergeCell ref="W273:X274"/>
    <mergeCell ref="K274:L274"/>
    <mergeCell ref="B275:C280"/>
    <mergeCell ref="D275:D280"/>
    <mergeCell ref="E275:E280"/>
    <mergeCell ref="F275:F280"/>
    <mergeCell ref="G275:G280"/>
    <mergeCell ref="H275:H280"/>
    <mergeCell ref="K280:L280"/>
    <mergeCell ref="AA269:AA274"/>
    <mergeCell ref="AB269:AB274"/>
    <mergeCell ref="AC269:AC274"/>
    <mergeCell ref="AF269:AF274"/>
    <mergeCell ref="Y271:Z274"/>
    <mergeCell ref="M272:N274"/>
    <mergeCell ref="O273:P274"/>
    <mergeCell ref="Q273:R274"/>
    <mergeCell ref="S273:T274"/>
    <mergeCell ref="U273:V274"/>
    <mergeCell ref="B269:C274"/>
    <mergeCell ref="D269:D274"/>
    <mergeCell ref="E269:E274"/>
    <mergeCell ref="F269:F274"/>
    <mergeCell ref="G269:G274"/>
    <mergeCell ref="H269:H274"/>
    <mergeCell ref="D281:D286"/>
    <mergeCell ref="E281:E286"/>
    <mergeCell ref="F281:F286"/>
    <mergeCell ref="G281:G286"/>
    <mergeCell ref="H281:H286"/>
    <mergeCell ref="Y277:Z280"/>
    <mergeCell ref="M278:N280"/>
    <mergeCell ref="O279:P280"/>
    <mergeCell ref="Q279:R280"/>
    <mergeCell ref="S279:T280"/>
    <mergeCell ref="U279:V280"/>
    <mergeCell ref="W279:X280"/>
    <mergeCell ref="AA275:AA280"/>
    <mergeCell ref="AB275:AB280"/>
    <mergeCell ref="AC275:AC280"/>
    <mergeCell ref="AD275:AD280"/>
    <mergeCell ref="AE275:AE280"/>
    <mergeCell ref="AA287:AA292"/>
    <mergeCell ref="AB287:AB292"/>
    <mergeCell ref="AC287:AC292"/>
    <mergeCell ref="AF287:AF292"/>
    <mergeCell ref="Y289:Z292"/>
    <mergeCell ref="M290:N292"/>
    <mergeCell ref="O291:P292"/>
    <mergeCell ref="Q291:R292"/>
    <mergeCell ref="S291:T292"/>
    <mergeCell ref="U291:V292"/>
    <mergeCell ref="B287:C292"/>
    <mergeCell ref="D287:D292"/>
    <mergeCell ref="E287:E292"/>
    <mergeCell ref="F287:F292"/>
    <mergeCell ref="G287:G292"/>
    <mergeCell ref="H287:H292"/>
    <mergeCell ref="Y283:Z286"/>
    <mergeCell ref="M284:N286"/>
    <mergeCell ref="O285:P286"/>
    <mergeCell ref="Q285:R286"/>
    <mergeCell ref="S285:T286"/>
    <mergeCell ref="U285:V286"/>
    <mergeCell ref="W285:X286"/>
    <mergeCell ref="AA281:AA286"/>
    <mergeCell ref="AB281:AB286"/>
    <mergeCell ref="AC281:AC286"/>
    <mergeCell ref="W291:X292"/>
    <mergeCell ref="K292:L292"/>
    <mergeCell ref="AD281:AD286"/>
    <mergeCell ref="AE281:AE286"/>
    <mergeCell ref="AF281:AF286"/>
    <mergeCell ref="B281:C286"/>
    <mergeCell ref="Y295:Z298"/>
    <mergeCell ref="M296:N298"/>
    <mergeCell ref="O297:P298"/>
    <mergeCell ref="Q297:R298"/>
    <mergeCell ref="S297:T298"/>
    <mergeCell ref="U297:V298"/>
    <mergeCell ref="W297:X298"/>
    <mergeCell ref="AA293:AA298"/>
    <mergeCell ref="AB293:AB298"/>
    <mergeCell ref="AC293:AC298"/>
    <mergeCell ref="AD293:AD298"/>
    <mergeCell ref="AE293:AE298"/>
    <mergeCell ref="AF293:AF298"/>
    <mergeCell ref="K304:L304"/>
    <mergeCell ref="B293:C298"/>
    <mergeCell ref="D293:D298"/>
    <mergeCell ref="E293:E298"/>
    <mergeCell ref="F293:F298"/>
    <mergeCell ref="G293:G298"/>
    <mergeCell ref="H293:H298"/>
    <mergeCell ref="K298:L298"/>
    <mergeCell ref="Y301:Z304"/>
    <mergeCell ref="M302:N304"/>
    <mergeCell ref="O303:P304"/>
    <mergeCell ref="Q303:R304"/>
    <mergeCell ref="S303:T304"/>
    <mergeCell ref="U303:V304"/>
    <mergeCell ref="W303:X304"/>
    <mergeCell ref="AA299:AA304"/>
    <mergeCell ref="AB299:AB304"/>
    <mergeCell ref="AC311:AC316"/>
    <mergeCell ref="AC299:AC304"/>
    <mergeCell ref="AD299:AD304"/>
    <mergeCell ref="AE299:AE304"/>
    <mergeCell ref="AF299:AF304"/>
    <mergeCell ref="B299:C304"/>
    <mergeCell ref="D299:D304"/>
    <mergeCell ref="E299:E304"/>
    <mergeCell ref="F299:F304"/>
    <mergeCell ref="G299:G304"/>
    <mergeCell ref="H299:H304"/>
    <mergeCell ref="Y307:Z310"/>
    <mergeCell ref="M308:N310"/>
    <mergeCell ref="O309:P310"/>
    <mergeCell ref="Q309:R310"/>
    <mergeCell ref="S309:T310"/>
    <mergeCell ref="U309:V310"/>
    <mergeCell ref="W309:X310"/>
    <mergeCell ref="AA305:AA310"/>
    <mergeCell ref="AB305:AB310"/>
    <mergeCell ref="AC305:AC310"/>
    <mergeCell ref="AD305:AD310"/>
    <mergeCell ref="AE305:AE310"/>
    <mergeCell ref="AF305:AF310"/>
    <mergeCell ref="K316:L316"/>
    <mergeCell ref="B305:C310"/>
    <mergeCell ref="D305:D310"/>
    <mergeCell ref="E305:E310"/>
    <mergeCell ref="F305:F310"/>
    <mergeCell ref="G305:G310"/>
    <mergeCell ref="H305:H310"/>
    <mergeCell ref="K310:L310"/>
    <mergeCell ref="Y313:Z316"/>
    <mergeCell ref="M314:N316"/>
    <mergeCell ref="O315:P316"/>
    <mergeCell ref="Q315:R316"/>
    <mergeCell ref="S315:T316"/>
    <mergeCell ref="U315:V316"/>
    <mergeCell ref="W315:X316"/>
    <mergeCell ref="AA311:AA316"/>
    <mergeCell ref="AB311:AB316"/>
    <mergeCell ref="AC323:AC328"/>
    <mergeCell ref="AD311:AD316"/>
    <mergeCell ref="AE311:AE316"/>
    <mergeCell ref="AF311:AF316"/>
    <mergeCell ref="B311:C316"/>
    <mergeCell ref="D311:D316"/>
    <mergeCell ref="E311:E316"/>
    <mergeCell ref="F311:F316"/>
    <mergeCell ref="G311:G316"/>
    <mergeCell ref="H311:H316"/>
    <mergeCell ref="Y319:Z322"/>
    <mergeCell ref="M320:N322"/>
    <mergeCell ref="O321:P322"/>
    <mergeCell ref="Q321:R322"/>
    <mergeCell ref="S321:T322"/>
    <mergeCell ref="U321:V322"/>
    <mergeCell ref="W321:X322"/>
    <mergeCell ref="AA317:AA322"/>
    <mergeCell ref="AB317:AB322"/>
    <mergeCell ref="AC317:AC322"/>
    <mergeCell ref="AD317:AD322"/>
    <mergeCell ref="AE317:AE322"/>
    <mergeCell ref="AF317:AF322"/>
    <mergeCell ref="K328:L328"/>
    <mergeCell ref="B317:C322"/>
    <mergeCell ref="D317:D322"/>
    <mergeCell ref="E317:E322"/>
    <mergeCell ref="F317:F322"/>
    <mergeCell ref="G317:G322"/>
    <mergeCell ref="H317:H322"/>
    <mergeCell ref="K322:L322"/>
    <mergeCell ref="Y325:Z328"/>
    <mergeCell ref="M326:N328"/>
    <mergeCell ref="O327:P328"/>
    <mergeCell ref="Q327:R328"/>
    <mergeCell ref="S327:T328"/>
    <mergeCell ref="U327:V328"/>
    <mergeCell ref="W327:X328"/>
    <mergeCell ref="AA323:AA328"/>
    <mergeCell ref="AB323:AB328"/>
    <mergeCell ref="AC335:AC340"/>
    <mergeCell ref="AD323:AD328"/>
    <mergeCell ref="AE323:AE328"/>
    <mergeCell ref="AF323:AF328"/>
    <mergeCell ref="B323:C328"/>
    <mergeCell ref="D323:D328"/>
    <mergeCell ref="E323:E328"/>
    <mergeCell ref="F323:F328"/>
    <mergeCell ref="G323:G328"/>
    <mergeCell ref="H323:H328"/>
    <mergeCell ref="Y331:Z334"/>
    <mergeCell ref="M332:N334"/>
    <mergeCell ref="O333:P334"/>
    <mergeCell ref="Q333:R334"/>
    <mergeCell ref="S333:T334"/>
    <mergeCell ref="U333:V334"/>
    <mergeCell ref="W333:X334"/>
    <mergeCell ref="AA329:AA334"/>
    <mergeCell ref="AB329:AB334"/>
    <mergeCell ref="AC329:AC334"/>
    <mergeCell ref="AD329:AD334"/>
    <mergeCell ref="AE329:AE334"/>
    <mergeCell ref="AF329:AF334"/>
    <mergeCell ref="K340:L340"/>
    <mergeCell ref="B329:C334"/>
    <mergeCell ref="D329:D334"/>
    <mergeCell ref="E329:E334"/>
    <mergeCell ref="F329:F334"/>
    <mergeCell ref="G329:G334"/>
    <mergeCell ref="H329:H334"/>
    <mergeCell ref="K334:L334"/>
    <mergeCell ref="Y337:Z340"/>
    <mergeCell ref="M338:N340"/>
    <mergeCell ref="O339:P340"/>
    <mergeCell ref="Q339:R340"/>
    <mergeCell ref="S339:T340"/>
    <mergeCell ref="U339:V340"/>
    <mergeCell ref="W339:X340"/>
    <mergeCell ref="AA335:AA340"/>
    <mergeCell ref="AB335:AB340"/>
    <mergeCell ref="AC347:AC352"/>
    <mergeCell ref="AD335:AD340"/>
    <mergeCell ref="AE335:AE340"/>
    <mergeCell ref="AF335:AF340"/>
    <mergeCell ref="B335:C340"/>
    <mergeCell ref="D335:D340"/>
    <mergeCell ref="E335:E340"/>
    <mergeCell ref="F335:F340"/>
    <mergeCell ref="G335:G340"/>
    <mergeCell ref="H335:H340"/>
    <mergeCell ref="Y343:Z346"/>
    <mergeCell ref="M344:N346"/>
    <mergeCell ref="O345:P346"/>
    <mergeCell ref="Q345:R346"/>
    <mergeCell ref="S345:T346"/>
    <mergeCell ref="U345:V346"/>
    <mergeCell ref="W345:X346"/>
    <mergeCell ref="AA341:AA346"/>
    <mergeCell ref="AB341:AB346"/>
    <mergeCell ref="AC341:AC346"/>
    <mergeCell ref="AD341:AD346"/>
    <mergeCell ref="AE341:AE346"/>
    <mergeCell ref="AF341:AF346"/>
    <mergeCell ref="K352:L352"/>
    <mergeCell ref="B341:C346"/>
    <mergeCell ref="D341:D346"/>
    <mergeCell ref="E341:E346"/>
    <mergeCell ref="F341:F346"/>
    <mergeCell ref="G341:G346"/>
    <mergeCell ref="H341:H346"/>
    <mergeCell ref="K346:L346"/>
    <mergeCell ref="Y349:Z352"/>
    <mergeCell ref="M350:N352"/>
    <mergeCell ref="O351:P352"/>
    <mergeCell ref="Q351:R352"/>
    <mergeCell ref="S351:T352"/>
    <mergeCell ref="U351:V352"/>
    <mergeCell ref="W351:X352"/>
    <mergeCell ref="AA347:AA352"/>
    <mergeCell ref="AB347:AB352"/>
    <mergeCell ref="AC359:AC364"/>
    <mergeCell ref="AD347:AD352"/>
    <mergeCell ref="AE347:AE352"/>
    <mergeCell ref="AF347:AF352"/>
    <mergeCell ref="B347:C352"/>
    <mergeCell ref="D347:D352"/>
    <mergeCell ref="E347:E352"/>
    <mergeCell ref="F347:F352"/>
    <mergeCell ref="G347:G352"/>
    <mergeCell ref="H347:H352"/>
    <mergeCell ref="Y355:Z358"/>
    <mergeCell ref="M356:N358"/>
    <mergeCell ref="O357:P358"/>
    <mergeCell ref="Q357:R358"/>
    <mergeCell ref="S357:T358"/>
    <mergeCell ref="U357:V358"/>
    <mergeCell ref="W357:X358"/>
    <mergeCell ref="AA353:AA358"/>
    <mergeCell ref="AB353:AB358"/>
    <mergeCell ref="AC353:AC358"/>
    <mergeCell ref="AD353:AD358"/>
    <mergeCell ref="AE353:AE358"/>
    <mergeCell ref="AF353:AF358"/>
    <mergeCell ref="K364:L364"/>
    <mergeCell ref="B353:C358"/>
    <mergeCell ref="D353:D358"/>
    <mergeCell ref="E353:E358"/>
    <mergeCell ref="F353:F358"/>
    <mergeCell ref="G353:G358"/>
    <mergeCell ref="H353:H358"/>
    <mergeCell ref="K358:L358"/>
    <mergeCell ref="Y361:Z364"/>
    <mergeCell ref="M362:N364"/>
    <mergeCell ref="O363:P364"/>
    <mergeCell ref="Q363:R364"/>
    <mergeCell ref="S363:T364"/>
    <mergeCell ref="U363:V364"/>
    <mergeCell ref="W363:X364"/>
    <mergeCell ref="AA359:AA364"/>
    <mergeCell ref="AB359:AB364"/>
    <mergeCell ref="AC371:AC376"/>
    <mergeCell ref="AD359:AD364"/>
    <mergeCell ref="AE359:AE364"/>
    <mergeCell ref="AF359:AF364"/>
    <mergeCell ref="B359:C364"/>
    <mergeCell ref="D359:D364"/>
    <mergeCell ref="E359:E364"/>
    <mergeCell ref="F359:F364"/>
    <mergeCell ref="G359:G364"/>
    <mergeCell ref="H359:H364"/>
    <mergeCell ref="AD371:AD376"/>
    <mergeCell ref="AE371:AE376"/>
    <mergeCell ref="AF371:AF376"/>
    <mergeCell ref="B371:C376"/>
    <mergeCell ref="D371:D376"/>
    <mergeCell ref="E371:E376"/>
    <mergeCell ref="F371:F376"/>
    <mergeCell ref="G371:G376"/>
    <mergeCell ref="H371:H376"/>
    <mergeCell ref="Y367:Z370"/>
    <mergeCell ref="M368:N370"/>
    <mergeCell ref="O369:P370"/>
    <mergeCell ref="Q369:R370"/>
    <mergeCell ref="S369:T370"/>
    <mergeCell ref="U369:V370"/>
    <mergeCell ref="W369:X370"/>
    <mergeCell ref="AA365:AA370"/>
    <mergeCell ref="AB365:AB370"/>
    <mergeCell ref="AC365:AC370"/>
    <mergeCell ref="AD365:AD370"/>
    <mergeCell ref="AE365:AE370"/>
    <mergeCell ref="AF365:AF370"/>
    <mergeCell ref="K376:L376"/>
    <mergeCell ref="B365:C370"/>
    <mergeCell ref="D365:D370"/>
    <mergeCell ref="E365:E370"/>
    <mergeCell ref="F365:F370"/>
    <mergeCell ref="G365:G370"/>
    <mergeCell ref="H365:H370"/>
    <mergeCell ref="K370:L370"/>
    <mergeCell ref="Y373:Z376"/>
    <mergeCell ref="M374:N376"/>
    <mergeCell ref="O375:P376"/>
    <mergeCell ref="Q375:R376"/>
    <mergeCell ref="S375:T376"/>
    <mergeCell ref="U375:V376"/>
    <mergeCell ref="W375:X376"/>
    <mergeCell ref="AA371:AA376"/>
    <mergeCell ref="AB371:AB376"/>
    <mergeCell ref="E383:E388"/>
    <mergeCell ref="F383:F388"/>
    <mergeCell ref="G383:G388"/>
    <mergeCell ref="H383:H388"/>
    <mergeCell ref="Y379:Z382"/>
    <mergeCell ref="M380:N382"/>
    <mergeCell ref="O381:P382"/>
    <mergeCell ref="Q381:R382"/>
    <mergeCell ref="S381:T382"/>
    <mergeCell ref="U381:V382"/>
    <mergeCell ref="W381:X382"/>
    <mergeCell ref="AA377:AA382"/>
    <mergeCell ref="AB377:AB382"/>
    <mergeCell ref="Y385:Z388"/>
    <mergeCell ref="M386:N388"/>
    <mergeCell ref="O387:P388"/>
    <mergeCell ref="Q387:R388"/>
    <mergeCell ref="S387:T388"/>
    <mergeCell ref="U387:V388"/>
    <mergeCell ref="AA383:AA388"/>
    <mergeCell ref="AB383:AB388"/>
    <mergeCell ref="AC383:AC388"/>
    <mergeCell ref="AD383:AD388"/>
    <mergeCell ref="B377:C382"/>
    <mergeCell ref="D377:D382"/>
    <mergeCell ref="E377:E382"/>
    <mergeCell ref="F377:F382"/>
    <mergeCell ref="G377:G382"/>
    <mergeCell ref="H377:H382"/>
    <mergeCell ref="K382:L382"/>
    <mergeCell ref="O399:P400"/>
    <mergeCell ref="Q399:R400"/>
    <mergeCell ref="S399:T400"/>
    <mergeCell ref="U399:V400"/>
    <mergeCell ref="B395:C400"/>
    <mergeCell ref="D395:D400"/>
    <mergeCell ref="E395:E400"/>
    <mergeCell ref="F395:F400"/>
    <mergeCell ref="G395:G400"/>
    <mergeCell ref="H395:H400"/>
    <mergeCell ref="AC377:AC382"/>
    <mergeCell ref="AD377:AD382"/>
    <mergeCell ref="AE377:AE382"/>
    <mergeCell ref="AF377:AF382"/>
    <mergeCell ref="AA389:AA394"/>
    <mergeCell ref="AB389:AB394"/>
    <mergeCell ref="AC389:AC394"/>
    <mergeCell ref="AF389:AF394"/>
    <mergeCell ref="Y391:Z394"/>
    <mergeCell ref="M392:N394"/>
    <mergeCell ref="O393:P394"/>
    <mergeCell ref="Q393:R394"/>
    <mergeCell ref="S393:T394"/>
    <mergeCell ref="U393:V394"/>
    <mergeCell ref="K388:L388"/>
    <mergeCell ref="B389:C394"/>
    <mergeCell ref="D389:D394"/>
    <mergeCell ref="E389:E394"/>
    <mergeCell ref="F389:F394"/>
    <mergeCell ref="G389:G394"/>
    <mergeCell ref="H389:H394"/>
    <mergeCell ref="K394:L394"/>
    <mergeCell ref="Y403:Z406"/>
    <mergeCell ref="M404:N406"/>
    <mergeCell ref="O405:P406"/>
    <mergeCell ref="Q405:R406"/>
    <mergeCell ref="S405:T406"/>
    <mergeCell ref="U405:V406"/>
    <mergeCell ref="W405:X406"/>
    <mergeCell ref="AA401:AA406"/>
    <mergeCell ref="AB401:AB406"/>
    <mergeCell ref="AC401:AC406"/>
    <mergeCell ref="AD401:AD406"/>
    <mergeCell ref="AE401:AE406"/>
    <mergeCell ref="AF401:AF406"/>
    <mergeCell ref="K412:L412"/>
    <mergeCell ref="AE383:AE388"/>
    <mergeCell ref="AF383:AF388"/>
    <mergeCell ref="B383:C388"/>
    <mergeCell ref="D383:D388"/>
    <mergeCell ref="K400:L400"/>
    <mergeCell ref="B401:C406"/>
    <mergeCell ref="D401:D406"/>
    <mergeCell ref="E401:E406"/>
    <mergeCell ref="F401:F406"/>
    <mergeCell ref="G401:G406"/>
    <mergeCell ref="H401:H406"/>
    <mergeCell ref="K406:L406"/>
    <mergeCell ref="AA395:AA400"/>
    <mergeCell ref="AB395:AB400"/>
    <mergeCell ref="AC395:AC400"/>
    <mergeCell ref="AF395:AF400"/>
    <mergeCell ref="Y397:Z400"/>
    <mergeCell ref="M398:N400"/>
    <mergeCell ref="Y409:Z412"/>
    <mergeCell ref="M410:N412"/>
    <mergeCell ref="O411:P412"/>
    <mergeCell ref="Q411:R412"/>
    <mergeCell ref="S411:T412"/>
    <mergeCell ref="U411:V412"/>
    <mergeCell ref="W411:X412"/>
    <mergeCell ref="AA407:AA412"/>
    <mergeCell ref="AB407:AB412"/>
    <mergeCell ref="AC419:AC424"/>
    <mergeCell ref="AC407:AC412"/>
    <mergeCell ref="AD407:AD412"/>
    <mergeCell ref="AE407:AE412"/>
    <mergeCell ref="AF407:AF412"/>
    <mergeCell ref="B407:C412"/>
    <mergeCell ref="D407:D412"/>
    <mergeCell ref="E407:E412"/>
    <mergeCell ref="F407:F412"/>
    <mergeCell ref="G407:G412"/>
    <mergeCell ref="H407:H412"/>
    <mergeCell ref="Y415:Z418"/>
    <mergeCell ref="M416:N418"/>
    <mergeCell ref="O417:P418"/>
    <mergeCell ref="Q417:R418"/>
    <mergeCell ref="S417:T418"/>
    <mergeCell ref="U417:V418"/>
    <mergeCell ref="W417:X418"/>
    <mergeCell ref="AA413:AA418"/>
    <mergeCell ref="AB413:AB418"/>
    <mergeCell ref="AC413:AC418"/>
    <mergeCell ref="AD413:AD418"/>
    <mergeCell ref="AE413:AE418"/>
    <mergeCell ref="AF413:AF418"/>
    <mergeCell ref="K424:L424"/>
    <mergeCell ref="B413:C418"/>
    <mergeCell ref="D413:D418"/>
    <mergeCell ref="E413:E418"/>
    <mergeCell ref="F413:F418"/>
    <mergeCell ref="G413:G418"/>
    <mergeCell ref="H413:H418"/>
    <mergeCell ref="K418:L418"/>
    <mergeCell ref="Y421:Z424"/>
    <mergeCell ref="M422:N424"/>
    <mergeCell ref="O423:P424"/>
    <mergeCell ref="Q423:R424"/>
    <mergeCell ref="S423:T424"/>
    <mergeCell ref="U423:V424"/>
    <mergeCell ref="W423:X424"/>
    <mergeCell ref="AA419:AA424"/>
    <mergeCell ref="AB419:AB424"/>
    <mergeCell ref="AC431:AC436"/>
    <mergeCell ref="AD419:AD424"/>
    <mergeCell ref="AE419:AE424"/>
    <mergeCell ref="AF419:AF424"/>
    <mergeCell ref="B419:C424"/>
    <mergeCell ref="D419:D424"/>
    <mergeCell ref="E419:E424"/>
    <mergeCell ref="F419:F424"/>
    <mergeCell ref="G419:G424"/>
    <mergeCell ref="H419:H424"/>
    <mergeCell ref="Y427:Z430"/>
    <mergeCell ref="M428:N430"/>
    <mergeCell ref="O429:P430"/>
    <mergeCell ref="Q429:R430"/>
    <mergeCell ref="S429:T430"/>
    <mergeCell ref="U429:V430"/>
    <mergeCell ref="W429:X430"/>
    <mergeCell ref="AA425:AA430"/>
    <mergeCell ref="AB425:AB430"/>
    <mergeCell ref="AC425:AC430"/>
    <mergeCell ref="AD425:AD430"/>
    <mergeCell ref="AE425:AE430"/>
    <mergeCell ref="AF425:AF430"/>
    <mergeCell ref="K436:L436"/>
    <mergeCell ref="B425:C430"/>
    <mergeCell ref="D425:D430"/>
    <mergeCell ref="E425:E430"/>
    <mergeCell ref="F425:F430"/>
    <mergeCell ref="G425:G430"/>
    <mergeCell ref="H425:H430"/>
    <mergeCell ref="K430:L430"/>
    <mergeCell ref="Y433:Z436"/>
    <mergeCell ref="M434:N436"/>
    <mergeCell ref="O435:P436"/>
    <mergeCell ref="Q435:R436"/>
    <mergeCell ref="S435:T436"/>
    <mergeCell ref="U435:V436"/>
    <mergeCell ref="W435:X436"/>
    <mergeCell ref="AA431:AA436"/>
    <mergeCell ref="AB431:AB436"/>
    <mergeCell ref="AC443:AC448"/>
    <mergeCell ref="AD431:AD436"/>
    <mergeCell ref="AE431:AE436"/>
    <mergeCell ref="AF431:AF436"/>
    <mergeCell ref="B431:C436"/>
    <mergeCell ref="D431:D436"/>
    <mergeCell ref="E431:E436"/>
    <mergeCell ref="F431:F436"/>
    <mergeCell ref="G431:G436"/>
    <mergeCell ref="H431:H436"/>
    <mergeCell ref="Y439:Z442"/>
    <mergeCell ref="M440:N442"/>
    <mergeCell ref="O441:P442"/>
    <mergeCell ref="Q441:R442"/>
    <mergeCell ref="S441:T442"/>
    <mergeCell ref="U441:V442"/>
    <mergeCell ref="W441:X442"/>
    <mergeCell ref="AA437:AA442"/>
    <mergeCell ref="AB437:AB442"/>
    <mergeCell ref="AC437:AC442"/>
    <mergeCell ref="AD437:AD442"/>
    <mergeCell ref="AE437:AE442"/>
    <mergeCell ref="AF437:AF442"/>
    <mergeCell ref="K448:L448"/>
    <mergeCell ref="B437:C442"/>
    <mergeCell ref="D437:D442"/>
    <mergeCell ref="E437:E442"/>
    <mergeCell ref="F437:F442"/>
    <mergeCell ref="G437:G442"/>
    <mergeCell ref="H437:H442"/>
    <mergeCell ref="K442:L442"/>
    <mergeCell ref="Y445:Z448"/>
    <mergeCell ref="M446:N448"/>
    <mergeCell ref="O447:P448"/>
    <mergeCell ref="Q447:R448"/>
    <mergeCell ref="S447:T448"/>
    <mergeCell ref="U447:V448"/>
    <mergeCell ref="W447:X448"/>
    <mergeCell ref="AA443:AA448"/>
    <mergeCell ref="AB443:AB448"/>
    <mergeCell ref="AC455:AC460"/>
    <mergeCell ref="AD443:AD448"/>
    <mergeCell ref="AE443:AE448"/>
    <mergeCell ref="AF443:AF448"/>
    <mergeCell ref="B443:C448"/>
    <mergeCell ref="D443:D448"/>
    <mergeCell ref="E443:E448"/>
    <mergeCell ref="F443:F448"/>
    <mergeCell ref="G443:G448"/>
    <mergeCell ref="H443:H448"/>
    <mergeCell ref="Y451:Z454"/>
    <mergeCell ref="M452:N454"/>
    <mergeCell ref="O453:P454"/>
    <mergeCell ref="Q453:R454"/>
    <mergeCell ref="S453:T454"/>
    <mergeCell ref="U453:V454"/>
    <mergeCell ref="W453:X454"/>
    <mergeCell ref="AA449:AA454"/>
    <mergeCell ref="AB449:AB454"/>
    <mergeCell ref="AC449:AC454"/>
    <mergeCell ref="AD449:AD454"/>
    <mergeCell ref="AE449:AE454"/>
    <mergeCell ref="AF449:AF454"/>
    <mergeCell ref="K460:L460"/>
    <mergeCell ref="B449:C454"/>
    <mergeCell ref="D449:D454"/>
    <mergeCell ref="E449:E454"/>
    <mergeCell ref="F449:F454"/>
    <mergeCell ref="G449:G454"/>
    <mergeCell ref="H449:H454"/>
    <mergeCell ref="K454:L454"/>
    <mergeCell ref="Y457:Z460"/>
    <mergeCell ref="M458:N460"/>
    <mergeCell ref="O459:P460"/>
    <mergeCell ref="Q459:R460"/>
    <mergeCell ref="S459:T460"/>
    <mergeCell ref="U459:V460"/>
    <mergeCell ref="W459:X460"/>
    <mergeCell ref="AA455:AA460"/>
    <mergeCell ref="AB455:AB460"/>
    <mergeCell ref="AC467:AC472"/>
    <mergeCell ref="AD455:AD460"/>
    <mergeCell ref="AE455:AE460"/>
    <mergeCell ref="AF455:AF460"/>
    <mergeCell ref="B455:C460"/>
    <mergeCell ref="D455:D460"/>
    <mergeCell ref="E455:E460"/>
    <mergeCell ref="F455:F460"/>
    <mergeCell ref="G455:G460"/>
    <mergeCell ref="H455:H460"/>
    <mergeCell ref="Y463:Z466"/>
    <mergeCell ref="M464:N466"/>
    <mergeCell ref="O465:P466"/>
    <mergeCell ref="Q465:R466"/>
    <mergeCell ref="S465:T466"/>
    <mergeCell ref="U465:V466"/>
    <mergeCell ref="W465:X466"/>
    <mergeCell ref="AA461:AA466"/>
    <mergeCell ref="AB461:AB466"/>
    <mergeCell ref="AC461:AC466"/>
    <mergeCell ref="AD461:AD466"/>
    <mergeCell ref="AE461:AE466"/>
    <mergeCell ref="AF461:AF466"/>
    <mergeCell ref="K472:L472"/>
    <mergeCell ref="B461:C466"/>
    <mergeCell ref="D461:D466"/>
    <mergeCell ref="E461:E466"/>
    <mergeCell ref="F461:F466"/>
    <mergeCell ref="G461:G466"/>
    <mergeCell ref="H461:H466"/>
    <mergeCell ref="K466:L466"/>
    <mergeCell ref="Y469:Z472"/>
    <mergeCell ref="M470:N472"/>
    <mergeCell ref="O471:P472"/>
    <mergeCell ref="Q471:R472"/>
    <mergeCell ref="S471:T472"/>
    <mergeCell ref="U471:V472"/>
    <mergeCell ref="W471:X472"/>
    <mergeCell ref="AA467:AA472"/>
    <mergeCell ref="AB467:AB472"/>
    <mergeCell ref="AC479:AC484"/>
    <mergeCell ref="AD467:AD472"/>
    <mergeCell ref="AE467:AE472"/>
    <mergeCell ref="AF467:AF472"/>
    <mergeCell ref="B467:C472"/>
    <mergeCell ref="D467:D472"/>
    <mergeCell ref="E467:E472"/>
    <mergeCell ref="F467:F472"/>
    <mergeCell ref="G467:G472"/>
    <mergeCell ref="H467:H472"/>
    <mergeCell ref="Y475:Z478"/>
    <mergeCell ref="M476:N478"/>
    <mergeCell ref="O477:P478"/>
    <mergeCell ref="Q477:R478"/>
    <mergeCell ref="S477:T478"/>
    <mergeCell ref="U477:V478"/>
    <mergeCell ref="W477:X478"/>
    <mergeCell ref="AA473:AA478"/>
    <mergeCell ref="AB473:AB478"/>
    <mergeCell ref="AC473:AC478"/>
    <mergeCell ref="AD473:AD478"/>
    <mergeCell ref="AE473:AE478"/>
    <mergeCell ref="AF473:AF478"/>
    <mergeCell ref="K484:L484"/>
    <mergeCell ref="B473:C478"/>
    <mergeCell ref="D473:D478"/>
    <mergeCell ref="E473:E478"/>
    <mergeCell ref="F473:F478"/>
    <mergeCell ref="G473:G478"/>
    <mergeCell ref="H473:H478"/>
    <mergeCell ref="K478:L478"/>
    <mergeCell ref="Y481:Z484"/>
    <mergeCell ref="M482:N484"/>
    <mergeCell ref="O483:P484"/>
    <mergeCell ref="Q483:R484"/>
    <mergeCell ref="S483:T484"/>
    <mergeCell ref="U483:V484"/>
    <mergeCell ref="W483:X484"/>
    <mergeCell ref="AA479:AA484"/>
    <mergeCell ref="AB479:AB484"/>
    <mergeCell ref="AC491:AC496"/>
    <mergeCell ref="AD479:AD484"/>
    <mergeCell ref="AE479:AE484"/>
    <mergeCell ref="AF479:AF484"/>
    <mergeCell ref="B479:C484"/>
    <mergeCell ref="D479:D484"/>
    <mergeCell ref="E479:E484"/>
    <mergeCell ref="F479:F484"/>
    <mergeCell ref="G479:G484"/>
    <mergeCell ref="H479:H484"/>
    <mergeCell ref="Y487:Z490"/>
    <mergeCell ref="M488:N490"/>
    <mergeCell ref="O489:P490"/>
    <mergeCell ref="Q489:R490"/>
    <mergeCell ref="S489:T490"/>
    <mergeCell ref="U489:V490"/>
    <mergeCell ref="W489:X490"/>
    <mergeCell ref="AA485:AA490"/>
    <mergeCell ref="AB485:AB490"/>
    <mergeCell ref="AC485:AC490"/>
    <mergeCell ref="AD485:AD490"/>
    <mergeCell ref="AE485:AE490"/>
    <mergeCell ref="AF485:AF490"/>
    <mergeCell ref="K496:L496"/>
    <mergeCell ref="B485:C490"/>
    <mergeCell ref="D485:D490"/>
    <mergeCell ref="E485:E490"/>
    <mergeCell ref="F485:F490"/>
    <mergeCell ref="G485:G490"/>
    <mergeCell ref="H485:H490"/>
    <mergeCell ref="K490:L490"/>
    <mergeCell ref="Y493:Z496"/>
    <mergeCell ref="M494:N496"/>
    <mergeCell ref="O495:P496"/>
    <mergeCell ref="Q495:R496"/>
    <mergeCell ref="S495:T496"/>
    <mergeCell ref="U495:V496"/>
    <mergeCell ref="W495:X496"/>
    <mergeCell ref="AA491:AA496"/>
    <mergeCell ref="AB491:AB496"/>
    <mergeCell ref="AC503:AC508"/>
    <mergeCell ref="AD491:AD496"/>
    <mergeCell ref="AE491:AE496"/>
    <mergeCell ref="AF491:AF496"/>
    <mergeCell ref="B491:C496"/>
    <mergeCell ref="D491:D496"/>
    <mergeCell ref="E491:E496"/>
    <mergeCell ref="F491:F496"/>
    <mergeCell ref="G491:G496"/>
    <mergeCell ref="H491:H496"/>
    <mergeCell ref="Y499:Z502"/>
    <mergeCell ref="M500:N502"/>
    <mergeCell ref="O501:P502"/>
    <mergeCell ref="Q501:R502"/>
    <mergeCell ref="S501:T502"/>
    <mergeCell ref="U501:V502"/>
    <mergeCell ref="W501:X502"/>
    <mergeCell ref="AA497:AA502"/>
    <mergeCell ref="AB497:AB502"/>
    <mergeCell ref="AC497:AC502"/>
    <mergeCell ref="AD497:AD502"/>
    <mergeCell ref="AE497:AE502"/>
    <mergeCell ref="AF497:AF502"/>
    <mergeCell ref="K508:L508"/>
    <mergeCell ref="B497:C502"/>
    <mergeCell ref="D497:D502"/>
    <mergeCell ref="E497:E502"/>
    <mergeCell ref="F497:F502"/>
    <mergeCell ref="G497:G502"/>
    <mergeCell ref="H497:H502"/>
    <mergeCell ref="K502:L502"/>
    <mergeCell ref="Y505:Z508"/>
    <mergeCell ref="M506:N508"/>
    <mergeCell ref="O507:P508"/>
    <mergeCell ref="Q507:R508"/>
    <mergeCell ref="S507:T508"/>
    <mergeCell ref="U507:V508"/>
    <mergeCell ref="W507:X508"/>
    <mergeCell ref="AA503:AA508"/>
    <mergeCell ref="AB503:AB508"/>
    <mergeCell ref="AC515:AC520"/>
    <mergeCell ref="AD503:AD508"/>
    <mergeCell ref="AE503:AE508"/>
    <mergeCell ref="AF503:AF508"/>
    <mergeCell ref="B503:C508"/>
    <mergeCell ref="D503:D508"/>
    <mergeCell ref="E503:E508"/>
    <mergeCell ref="F503:F508"/>
    <mergeCell ref="G503:G508"/>
    <mergeCell ref="H503:H508"/>
    <mergeCell ref="Y511:Z514"/>
    <mergeCell ref="M512:N514"/>
    <mergeCell ref="O513:P514"/>
    <mergeCell ref="Q513:R514"/>
    <mergeCell ref="S513:T514"/>
    <mergeCell ref="U513:V514"/>
    <mergeCell ref="W513:X514"/>
    <mergeCell ref="AA509:AA514"/>
    <mergeCell ref="AB509:AB514"/>
    <mergeCell ref="AC509:AC514"/>
    <mergeCell ref="AD509:AD514"/>
    <mergeCell ref="AE509:AE514"/>
    <mergeCell ref="AF509:AF514"/>
    <mergeCell ref="K520:L520"/>
    <mergeCell ref="B509:C514"/>
    <mergeCell ref="D509:D514"/>
    <mergeCell ref="E509:E514"/>
    <mergeCell ref="F509:F514"/>
    <mergeCell ref="G509:G514"/>
    <mergeCell ref="H509:H514"/>
    <mergeCell ref="K514:L514"/>
    <mergeCell ref="Y517:Z520"/>
    <mergeCell ref="M518:N520"/>
    <mergeCell ref="O519:P520"/>
    <mergeCell ref="Q519:R520"/>
    <mergeCell ref="S519:T520"/>
    <mergeCell ref="U519:V520"/>
    <mergeCell ref="W519:X520"/>
    <mergeCell ref="AA515:AA520"/>
    <mergeCell ref="AB515:AB520"/>
    <mergeCell ref="AC527:AC532"/>
    <mergeCell ref="AD515:AD520"/>
    <mergeCell ref="AE515:AE520"/>
    <mergeCell ref="AF515:AF520"/>
    <mergeCell ref="B515:C520"/>
    <mergeCell ref="D515:D520"/>
    <mergeCell ref="E515:E520"/>
    <mergeCell ref="F515:F520"/>
    <mergeCell ref="G515:G520"/>
    <mergeCell ref="H515:H520"/>
    <mergeCell ref="Y523:Z526"/>
    <mergeCell ref="M524:N526"/>
    <mergeCell ref="O525:P526"/>
    <mergeCell ref="Q525:R526"/>
    <mergeCell ref="S525:T526"/>
    <mergeCell ref="U525:V526"/>
    <mergeCell ref="W525:X526"/>
    <mergeCell ref="AA521:AA526"/>
    <mergeCell ref="AB521:AB526"/>
    <mergeCell ref="AC521:AC526"/>
    <mergeCell ref="AD521:AD526"/>
    <mergeCell ref="AE521:AE526"/>
    <mergeCell ref="AF521:AF526"/>
    <mergeCell ref="K532:L532"/>
    <mergeCell ref="B521:C526"/>
    <mergeCell ref="D521:D526"/>
    <mergeCell ref="E521:E526"/>
    <mergeCell ref="F521:F526"/>
    <mergeCell ref="G521:G526"/>
    <mergeCell ref="H521:H526"/>
    <mergeCell ref="K526:L526"/>
    <mergeCell ref="Y529:Z532"/>
    <mergeCell ref="M530:N532"/>
    <mergeCell ref="O531:P532"/>
    <mergeCell ref="Q531:R532"/>
    <mergeCell ref="S531:T532"/>
    <mergeCell ref="U531:V532"/>
    <mergeCell ref="W531:X532"/>
    <mergeCell ref="AA527:AA532"/>
    <mergeCell ref="AB527:AB532"/>
    <mergeCell ref="AC539:AC544"/>
    <mergeCell ref="AD527:AD532"/>
    <mergeCell ref="AE527:AE532"/>
    <mergeCell ref="AF527:AF532"/>
    <mergeCell ref="B527:C532"/>
    <mergeCell ref="D527:D532"/>
    <mergeCell ref="E527:E532"/>
    <mergeCell ref="F527:F532"/>
    <mergeCell ref="G527:G532"/>
    <mergeCell ref="H527:H532"/>
    <mergeCell ref="Y535:Z538"/>
    <mergeCell ref="M536:N538"/>
    <mergeCell ref="O537:P538"/>
    <mergeCell ref="Q537:R538"/>
    <mergeCell ref="S537:T538"/>
    <mergeCell ref="U537:V538"/>
    <mergeCell ref="W537:X538"/>
    <mergeCell ref="AA533:AA538"/>
    <mergeCell ref="AB533:AB538"/>
    <mergeCell ref="AC533:AC538"/>
    <mergeCell ref="AD533:AD538"/>
    <mergeCell ref="AE533:AE538"/>
    <mergeCell ref="AF533:AF538"/>
    <mergeCell ref="K544:L544"/>
    <mergeCell ref="B533:C538"/>
    <mergeCell ref="D533:D538"/>
    <mergeCell ref="E533:E538"/>
    <mergeCell ref="F533:F538"/>
    <mergeCell ref="G533:G538"/>
    <mergeCell ref="H533:H538"/>
    <mergeCell ref="K538:L538"/>
    <mergeCell ref="Y541:Z544"/>
    <mergeCell ref="M542:N544"/>
    <mergeCell ref="O543:P544"/>
    <mergeCell ref="Q543:R544"/>
    <mergeCell ref="S543:T544"/>
    <mergeCell ref="U543:V544"/>
    <mergeCell ref="W543:X544"/>
    <mergeCell ref="AA539:AA544"/>
    <mergeCell ref="AB539:AB544"/>
    <mergeCell ref="AC551:AC556"/>
    <mergeCell ref="AD539:AD544"/>
    <mergeCell ref="AE539:AE544"/>
    <mergeCell ref="AF539:AF544"/>
    <mergeCell ref="B539:C544"/>
    <mergeCell ref="D539:D544"/>
    <mergeCell ref="E539:E544"/>
    <mergeCell ref="F539:F544"/>
    <mergeCell ref="G539:G544"/>
    <mergeCell ref="H539:H544"/>
    <mergeCell ref="Y547:Z550"/>
    <mergeCell ref="M548:N550"/>
    <mergeCell ref="O549:P550"/>
    <mergeCell ref="Q549:R550"/>
    <mergeCell ref="S549:T550"/>
    <mergeCell ref="U549:V550"/>
    <mergeCell ref="W549:X550"/>
    <mergeCell ref="AA545:AA550"/>
    <mergeCell ref="AB545:AB550"/>
    <mergeCell ref="AC545:AC550"/>
    <mergeCell ref="AD545:AD550"/>
    <mergeCell ref="AE545:AE550"/>
    <mergeCell ref="AF545:AF550"/>
    <mergeCell ref="K556:L556"/>
    <mergeCell ref="B545:C550"/>
    <mergeCell ref="D545:D550"/>
    <mergeCell ref="E545:E550"/>
    <mergeCell ref="F545:F550"/>
    <mergeCell ref="G545:G550"/>
    <mergeCell ref="H545:H550"/>
    <mergeCell ref="K550:L550"/>
    <mergeCell ref="Y553:Z556"/>
    <mergeCell ref="M554:N556"/>
    <mergeCell ref="O555:P556"/>
    <mergeCell ref="Q555:R556"/>
    <mergeCell ref="S555:T556"/>
    <mergeCell ref="U555:V556"/>
    <mergeCell ref="W555:X556"/>
    <mergeCell ref="AA551:AA556"/>
    <mergeCell ref="AB551:AB556"/>
    <mergeCell ref="AC563:AC568"/>
    <mergeCell ref="AD551:AD556"/>
    <mergeCell ref="AE551:AE556"/>
    <mergeCell ref="AF551:AF556"/>
    <mergeCell ref="B551:C556"/>
    <mergeCell ref="D551:D556"/>
    <mergeCell ref="E551:E556"/>
    <mergeCell ref="F551:F556"/>
    <mergeCell ref="G551:G556"/>
    <mergeCell ref="H551:H556"/>
    <mergeCell ref="Y559:Z562"/>
    <mergeCell ref="M560:N562"/>
    <mergeCell ref="O561:P562"/>
    <mergeCell ref="Q561:R562"/>
    <mergeCell ref="S561:T562"/>
    <mergeCell ref="U561:V562"/>
    <mergeCell ref="W561:X562"/>
    <mergeCell ref="AA557:AA562"/>
    <mergeCell ref="AB557:AB562"/>
    <mergeCell ref="AC557:AC562"/>
    <mergeCell ref="AD557:AD562"/>
    <mergeCell ref="AE557:AE562"/>
    <mergeCell ref="AF557:AF562"/>
    <mergeCell ref="K568:L568"/>
    <mergeCell ref="B557:C562"/>
    <mergeCell ref="D557:D562"/>
    <mergeCell ref="E557:E562"/>
    <mergeCell ref="F557:F562"/>
    <mergeCell ref="G557:G562"/>
    <mergeCell ref="H557:H562"/>
    <mergeCell ref="K562:L562"/>
    <mergeCell ref="Y565:Z568"/>
    <mergeCell ref="M566:N568"/>
    <mergeCell ref="O567:P568"/>
    <mergeCell ref="Q567:R568"/>
    <mergeCell ref="S567:T568"/>
    <mergeCell ref="U567:V568"/>
    <mergeCell ref="W567:X568"/>
    <mergeCell ref="AA563:AA568"/>
    <mergeCell ref="AB563:AB568"/>
    <mergeCell ref="AC575:AC580"/>
    <mergeCell ref="AD563:AD568"/>
    <mergeCell ref="AE563:AE568"/>
    <mergeCell ref="AF563:AF568"/>
    <mergeCell ref="B563:C568"/>
    <mergeCell ref="D563:D568"/>
    <mergeCell ref="E563:E568"/>
    <mergeCell ref="F563:F568"/>
    <mergeCell ref="G563:G568"/>
    <mergeCell ref="H563:H568"/>
    <mergeCell ref="Y571:Z574"/>
    <mergeCell ref="M572:N574"/>
    <mergeCell ref="O573:P574"/>
    <mergeCell ref="Q573:R574"/>
    <mergeCell ref="S573:T574"/>
    <mergeCell ref="U573:V574"/>
    <mergeCell ref="W573:X574"/>
    <mergeCell ref="AA569:AA574"/>
    <mergeCell ref="AB569:AB574"/>
    <mergeCell ref="AC569:AC574"/>
    <mergeCell ref="AD569:AD574"/>
    <mergeCell ref="AE569:AE574"/>
    <mergeCell ref="AF569:AF574"/>
    <mergeCell ref="K580:L580"/>
    <mergeCell ref="B569:C574"/>
    <mergeCell ref="D569:D574"/>
    <mergeCell ref="E569:E574"/>
    <mergeCell ref="F569:F574"/>
    <mergeCell ref="G569:G574"/>
    <mergeCell ref="H569:H574"/>
    <mergeCell ref="K574:L574"/>
    <mergeCell ref="Y577:Z580"/>
    <mergeCell ref="M578:N580"/>
    <mergeCell ref="O579:P580"/>
    <mergeCell ref="Q579:R580"/>
    <mergeCell ref="S579:T580"/>
    <mergeCell ref="U579:V580"/>
    <mergeCell ref="W579:X580"/>
    <mergeCell ref="AA575:AA580"/>
    <mergeCell ref="AB575:AB580"/>
    <mergeCell ref="AC587:AC592"/>
    <mergeCell ref="AD575:AD580"/>
    <mergeCell ref="AE575:AE580"/>
    <mergeCell ref="AF575:AF580"/>
    <mergeCell ref="B575:C580"/>
    <mergeCell ref="D575:D580"/>
    <mergeCell ref="E575:E580"/>
    <mergeCell ref="F575:F580"/>
    <mergeCell ref="G575:G580"/>
    <mergeCell ref="H575:H580"/>
    <mergeCell ref="Y583:Z586"/>
    <mergeCell ref="M584:N586"/>
    <mergeCell ref="O585:P586"/>
    <mergeCell ref="Q585:R586"/>
    <mergeCell ref="S585:T586"/>
    <mergeCell ref="U585:V586"/>
    <mergeCell ref="W585:X586"/>
    <mergeCell ref="AA581:AA586"/>
    <mergeCell ref="AB581:AB586"/>
    <mergeCell ref="AC581:AC586"/>
    <mergeCell ref="AD581:AD586"/>
    <mergeCell ref="AE581:AE586"/>
    <mergeCell ref="AF581:AF586"/>
    <mergeCell ref="K592:L592"/>
    <mergeCell ref="B581:C586"/>
    <mergeCell ref="D581:D586"/>
    <mergeCell ref="E581:E586"/>
    <mergeCell ref="F581:F586"/>
    <mergeCell ref="G581:G586"/>
    <mergeCell ref="H581:H586"/>
    <mergeCell ref="K586:L586"/>
    <mergeCell ref="Y589:Z592"/>
    <mergeCell ref="M590:N592"/>
    <mergeCell ref="O591:P592"/>
    <mergeCell ref="Q591:R592"/>
    <mergeCell ref="S591:T592"/>
    <mergeCell ref="U591:V592"/>
    <mergeCell ref="W591:X592"/>
    <mergeCell ref="AA587:AA592"/>
    <mergeCell ref="AB587:AB592"/>
    <mergeCell ref="AC599:AC604"/>
    <mergeCell ref="AD587:AD592"/>
    <mergeCell ref="AE587:AE592"/>
    <mergeCell ref="AF587:AF592"/>
    <mergeCell ref="B587:C592"/>
    <mergeCell ref="D587:D592"/>
    <mergeCell ref="E587:E592"/>
    <mergeCell ref="F587:F592"/>
    <mergeCell ref="G587:G592"/>
    <mergeCell ref="H587:H592"/>
    <mergeCell ref="Y595:Z598"/>
    <mergeCell ref="M596:N598"/>
    <mergeCell ref="O597:P598"/>
    <mergeCell ref="Q597:R598"/>
    <mergeCell ref="S597:T598"/>
    <mergeCell ref="U597:V598"/>
    <mergeCell ref="W597:X598"/>
    <mergeCell ref="AA593:AA598"/>
    <mergeCell ref="AB593:AB598"/>
    <mergeCell ref="AC593:AC598"/>
    <mergeCell ref="AD593:AD598"/>
    <mergeCell ref="AE593:AE598"/>
    <mergeCell ref="AF593:AF598"/>
    <mergeCell ref="K604:L604"/>
    <mergeCell ref="B593:C598"/>
    <mergeCell ref="D593:D598"/>
    <mergeCell ref="E593:E598"/>
    <mergeCell ref="F593:F598"/>
    <mergeCell ref="G593:G598"/>
    <mergeCell ref="H593:H598"/>
    <mergeCell ref="K598:L598"/>
    <mergeCell ref="Y601:Z604"/>
    <mergeCell ref="M602:N604"/>
    <mergeCell ref="O603:P604"/>
    <mergeCell ref="Q603:R604"/>
    <mergeCell ref="S603:T604"/>
    <mergeCell ref="U603:V604"/>
    <mergeCell ref="W603:X604"/>
    <mergeCell ref="AA599:AA604"/>
    <mergeCell ref="AB599:AB604"/>
    <mergeCell ref="AC611:AC616"/>
    <mergeCell ref="AD599:AD604"/>
    <mergeCell ref="AE599:AE604"/>
    <mergeCell ref="AF599:AF604"/>
    <mergeCell ref="B599:C604"/>
    <mergeCell ref="D599:D604"/>
    <mergeCell ref="E599:E604"/>
    <mergeCell ref="F599:F604"/>
    <mergeCell ref="G599:G604"/>
    <mergeCell ref="H599:H604"/>
    <mergeCell ref="Y607:Z610"/>
    <mergeCell ref="M608:N610"/>
    <mergeCell ref="O609:P610"/>
    <mergeCell ref="Q609:R610"/>
    <mergeCell ref="S609:T610"/>
    <mergeCell ref="U609:V610"/>
    <mergeCell ref="W609:X610"/>
    <mergeCell ref="AA605:AA610"/>
    <mergeCell ref="AB605:AB610"/>
    <mergeCell ref="AC605:AC610"/>
    <mergeCell ref="AD605:AD610"/>
    <mergeCell ref="AE605:AE610"/>
    <mergeCell ref="AF605:AF610"/>
    <mergeCell ref="K616:L616"/>
    <mergeCell ref="B605:C610"/>
    <mergeCell ref="D605:D610"/>
    <mergeCell ref="E605:E610"/>
    <mergeCell ref="F605:F610"/>
    <mergeCell ref="G605:G610"/>
    <mergeCell ref="H605:H610"/>
    <mergeCell ref="K610:L610"/>
    <mergeCell ref="Y613:Z616"/>
    <mergeCell ref="M614:N616"/>
    <mergeCell ref="O615:P616"/>
    <mergeCell ref="Q615:R616"/>
    <mergeCell ref="S615:T616"/>
    <mergeCell ref="U615:V616"/>
    <mergeCell ref="W615:X616"/>
    <mergeCell ref="AA611:AA616"/>
    <mergeCell ref="AB611:AB616"/>
    <mergeCell ref="AC623:AC628"/>
    <mergeCell ref="AD611:AD616"/>
    <mergeCell ref="AE611:AE616"/>
    <mergeCell ref="AF611:AF616"/>
    <mergeCell ref="B611:C616"/>
    <mergeCell ref="D611:D616"/>
    <mergeCell ref="E611:E616"/>
    <mergeCell ref="F611:F616"/>
    <mergeCell ref="G611:G616"/>
    <mergeCell ref="H611:H616"/>
    <mergeCell ref="Y619:Z622"/>
    <mergeCell ref="M620:N622"/>
    <mergeCell ref="O621:P622"/>
    <mergeCell ref="Q621:R622"/>
    <mergeCell ref="S621:T622"/>
    <mergeCell ref="U621:V622"/>
    <mergeCell ref="W621:X622"/>
    <mergeCell ref="AA617:AA622"/>
    <mergeCell ref="AB617:AB622"/>
    <mergeCell ref="AC617:AC622"/>
    <mergeCell ref="AD617:AD622"/>
    <mergeCell ref="AE617:AE622"/>
    <mergeCell ref="AF617:AF622"/>
    <mergeCell ref="K628:L628"/>
    <mergeCell ref="B617:C622"/>
    <mergeCell ref="D617:D622"/>
    <mergeCell ref="E617:E622"/>
    <mergeCell ref="F617:F622"/>
    <mergeCell ref="G617:G622"/>
    <mergeCell ref="H617:H622"/>
    <mergeCell ref="K622:L622"/>
    <mergeCell ref="Y625:Z628"/>
    <mergeCell ref="M626:N628"/>
    <mergeCell ref="O627:P628"/>
    <mergeCell ref="Q627:R628"/>
    <mergeCell ref="S627:T628"/>
    <mergeCell ref="U627:V628"/>
    <mergeCell ref="W627:X628"/>
    <mergeCell ref="AA623:AA628"/>
    <mergeCell ref="AB623:AB628"/>
    <mergeCell ref="AE635:AE640"/>
    <mergeCell ref="AD623:AD628"/>
    <mergeCell ref="AE623:AE628"/>
    <mergeCell ref="AF623:AF628"/>
    <mergeCell ref="B623:C628"/>
    <mergeCell ref="D623:D628"/>
    <mergeCell ref="E623:E628"/>
    <mergeCell ref="F623:F628"/>
    <mergeCell ref="G623:G628"/>
    <mergeCell ref="H623:H628"/>
    <mergeCell ref="AF635:AF640"/>
    <mergeCell ref="B635:C640"/>
    <mergeCell ref="D635:D640"/>
    <mergeCell ref="E635:E640"/>
    <mergeCell ref="F635:F640"/>
    <mergeCell ref="G635:G640"/>
    <mergeCell ref="H635:H640"/>
    <mergeCell ref="Y631:Z634"/>
    <mergeCell ref="M632:N634"/>
    <mergeCell ref="O633:P634"/>
    <mergeCell ref="Q633:R634"/>
    <mergeCell ref="S633:T634"/>
    <mergeCell ref="U633:V634"/>
    <mergeCell ref="W633:X634"/>
    <mergeCell ref="AA629:AA634"/>
    <mergeCell ref="AB629:AB634"/>
    <mergeCell ref="AC629:AC634"/>
    <mergeCell ref="AD629:AD634"/>
    <mergeCell ref="AE629:AE634"/>
    <mergeCell ref="AF629:AF634"/>
    <mergeCell ref="B629:C634"/>
    <mergeCell ref="D629:D634"/>
    <mergeCell ref="E629:E634"/>
    <mergeCell ref="F629:F634"/>
    <mergeCell ref="G629:G634"/>
    <mergeCell ref="H629:H634"/>
    <mergeCell ref="K634:L634"/>
    <mergeCell ref="Y643:Z646"/>
    <mergeCell ref="M644:N646"/>
    <mergeCell ref="O645:P646"/>
    <mergeCell ref="Q645:R646"/>
    <mergeCell ref="S645:T646"/>
    <mergeCell ref="U645:V646"/>
    <mergeCell ref="W645:X646"/>
    <mergeCell ref="AA641:AA646"/>
    <mergeCell ref="AB641:AB646"/>
    <mergeCell ref="AC641:AC646"/>
    <mergeCell ref="AD641:AD646"/>
    <mergeCell ref="AE641:AE646"/>
    <mergeCell ref="AF641:AF646"/>
    <mergeCell ref="K640:L640"/>
    <mergeCell ref="B641:C646"/>
    <mergeCell ref="D641:D646"/>
    <mergeCell ref="E641:E646"/>
    <mergeCell ref="F641:F646"/>
    <mergeCell ref="G641:G646"/>
    <mergeCell ref="H641:H646"/>
    <mergeCell ref="K646:L646"/>
    <mergeCell ref="Y637:Z640"/>
    <mergeCell ref="M638:N640"/>
    <mergeCell ref="O639:P640"/>
    <mergeCell ref="Q639:R640"/>
    <mergeCell ref="S639:T640"/>
    <mergeCell ref="U639:V640"/>
    <mergeCell ref="W639:X640"/>
    <mergeCell ref="AA635:AA640"/>
    <mergeCell ref="AB635:AB640"/>
    <mergeCell ref="AC635:AC640"/>
    <mergeCell ref="AD635:AD640"/>
    <mergeCell ref="K652:L652"/>
    <mergeCell ref="Y649:Z652"/>
    <mergeCell ref="M650:N652"/>
    <mergeCell ref="O651:P652"/>
    <mergeCell ref="Q651:R652"/>
    <mergeCell ref="S651:T652"/>
    <mergeCell ref="U651:V652"/>
    <mergeCell ref="W651:X652"/>
    <mergeCell ref="AA647:AA652"/>
    <mergeCell ref="AB647:AB652"/>
    <mergeCell ref="AC647:AC652"/>
    <mergeCell ref="AD647:AD652"/>
    <mergeCell ref="AE647:AE652"/>
    <mergeCell ref="AF647:AF652"/>
    <mergeCell ref="B647:C652"/>
    <mergeCell ref="D647:D652"/>
    <mergeCell ref="E647:E652"/>
    <mergeCell ref="F647:F652"/>
    <mergeCell ref="G647:G652"/>
    <mergeCell ref="H647:H652"/>
  </mergeCells>
  <pageMargins left="1.2" right="0" top="0.55118110236220497" bottom="0.35433070866141703" header="0.31496062992126" footer="3.5826771653543301"/>
  <pageSetup paperSize="8" scale="54" fitToHeight="0" orientation="landscape" r:id="rId1"/>
  <rowBreaks count="2" manualBreakCount="2">
    <brk id="34" max="44" man="1"/>
    <brk id="59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G10568"/>
  <sheetViews>
    <sheetView showZeros="0" view="pageBreakPreview" zoomScale="57" zoomScaleNormal="80" zoomScaleSheetLayoutView="57" workbookViewId="0">
      <pane ySplit="10" topLeftCell="A1298" activePane="bottomLeft" state="frozen"/>
      <selection pane="bottomLeft" activeCell="K1342" sqref="K1342:L1342"/>
    </sheetView>
  </sheetViews>
  <sheetFormatPr defaultColWidth="9.140625" defaultRowHeight="12.75" x14ac:dyDescent="0.2"/>
  <cols>
    <col min="1" max="1" width="1.7109375" style="402" customWidth="1"/>
    <col min="2" max="2" width="19.5703125" style="404" customWidth="1"/>
    <col min="3" max="3" width="18.85546875" style="404" customWidth="1"/>
    <col min="4" max="4" width="12.5703125" style="402" customWidth="1"/>
    <col min="5" max="5" width="18.5703125" style="402" customWidth="1"/>
    <col min="6" max="6" width="9.7109375" style="402" customWidth="1"/>
    <col min="7" max="7" width="5.140625" style="403" customWidth="1"/>
    <col min="8" max="8" width="11.85546875" style="402" customWidth="1"/>
    <col min="9" max="9" width="20.7109375" style="402" customWidth="1"/>
    <col min="10" max="10" width="20.28515625" style="402" customWidth="1"/>
    <col min="11" max="11" width="24.28515625" style="402" customWidth="1"/>
    <col min="12" max="12" width="21.140625" style="402" customWidth="1"/>
    <col min="13" max="13" width="15.140625" style="402" customWidth="1"/>
    <col min="14" max="14" width="19" style="402" customWidth="1"/>
    <col min="15" max="15" width="9.5703125" style="402" hidden="1" customWidth="1"/>
    <col min="16" max="16" width="10.140625" style="402" hidden="1" customWidth="1"/>
    <col min="17" max="17" width="12.140625" style="402" hidden="1" customWidth="1"/>
    <col min="18" max="18" width="21.28515625" style="402" hidden="1" customWidth="1"/>
    <col min="19" max="19" width="12.140625" style="402" hidden="1" customWidth="1"/>
    <col min="20" max="20" width="10.140625" style="402" hidden="1" customWidth="1"/>
    <col min="21" max="21" width="12.140625" style="402" hidden="1" customWidth="1"/>
    <col min="22" max="22" width="10.140625" style="402" hidden="1" customWidth="1"/>
    <col min="23" max="23" width="12.140625" style="676" customWidth="1"/>
    <col min="24" max="24" width="10.140625" style="676" customWidth="1"/>
    <col min="25" max="25" width="15.42578125" style="676" customWidth="1"/>
    <col min="26" max="26" width="7.5703125" style="676" customWidth="1"/>
    <col min="27" max="31" width="36.140625" style="402" hidden="1" customWidth="1"/>
    <col min="32" max="32" width="36.140625" style="402" customWidth="1"/>
    <col min="33" max="33" width="9.140625" style="404" customWidth="1"/>
    <col min="34" max="16384" width="9.140625" style="402"/>
  </cols>
  <sheetData>
    <row r="1" spans="2:32" s="404" customFormat="1" hidden="1" x14ac:dyDescent="0.2">
      <c r="F1" s="550">
        <f>SUBTOTAL(109,F1535:F48891)</f>
        <v>0</v>
      </c>
      <c r="G1" s="535"/>
      <c r="J1" s="549">
        <f>SUBTOTAL(109,J1535:J28949)</f>
        <v>275063816.87</v>
      </c>
      <c r="K1" s="534"/>
      <c r="L1" s="534"/>
      <c r="N1" s="549">
        <f>SUBTOTAL(109,N1535:N28949)</f>
        <v>550127633.74000001</v>
      </c>
      <c r="Z1" s="548">
        <f>SUBTOTAL(109,Z1535:Z28949)</f>
        <v>0</v>
      </c>
    </row>
    <row r="2" spans="2:32" s="404" customFormat="1" hidden="1" x14ac:dyDescent="0.2">
      <c r="F2" s="536"/>
      <c r="G2" s="535"/>
      <c r="J2" s="534"/>
      <c r="K2" s="534"/>
      <c r="L2" s="534"/>
      <c r="N2" s="534"/>
      <c r="Z2" s="533"/>
    </row>
    <row r="3" spans="2:32" hidden="1" x14ac:dyDescent="0.2">
      <c r="B3" s="545" t="s">
        <v>1186</v>
      </c>
      <c r="C3" s="544" t="s">
        <v>1185</v>
      </c>
      <c r="W3" s="402"/>
      <c r="X3" s="402"/>
      <c r="Y3" s="402"/>
      <c r="Z3" s="402"/>
    </row>
    <row r="4" spans="2:32" hidden="1" x14ac:dyDescent="0.2">
      <c r="B4" s="545" t="s">
        <v>1184</v>
      </c>
      <c r="C4" s="544" t="s">
        <v>1183</v>
      </c>
      <c r="L4" s="543"/>
      <c r="W4" s="402"/>
      <c r="X4" s="402"/>
      <c r="Y4" s="402"/>
      <c r="Z4" s="402"/>
    </row>
    <row r="5" spans="2:32" hidden="1" x14ac:dyDescent="0.2">
      <c r="B5" s="542" t="s">
        <v>1182</v>
      </c>
      <c r="C5" s="541" t="s">
        <v>1181</v>
      </c>
      <c r="K5" s="402" t="s">
        <v>1180</v>
      </c>
      <c r="L5" s="540"/>
      <c r="W5" s="402"/>
      <c r="X5" s="402"/>
      <c r="Y5" s="402"/>
      <c r="Z5" s="402"/>
    </row>
    <row r="6" spans="2:32" s="404" customFormat="1" hidden="1" x14ac:dyDescent="0.2">
      <c r="F6" s="536"/>
      <c r="G6" s="535"/>
      <c r="J6" s="534"/>
      <c r="K6" s="534"/>
      <c r="L6" s="534"/>
      <c r="N6" s="534"/>
      <c r="Z6" s="533"/>
    </row>
    <row r="7" spans="2:32" s="404" customFormat="1" hidden="1" x14ac:dyDescent="0.2">
      <c r="B7" s="539" t="e">
        <f ca="1">+INDEX(#REF!,MIN(IF(SUBTOTAL(3,OFFSET(#REF!,ROW(#REF!)-ROW(#REF!),0)),ROW(#REF!)-ROW(#REF!)+1)))</f>
        <v>#REF!</v>
      </c>
      <c r="F7" s="538"/>
      <c r="G7" s="535"/>
      <c r="J7" s="534"/>
      <c r="K7" s="534"/>
      <c r="L7" s="534"/>
      <c r="N7" s="534"/>
      <c r="Z7" s="533"/>
    </row>
    <row r="8" spans="2:32" s="404" customFormat="1" hidden="1" x14ac:dyDescent="0.2">
      <c r="B8" s="537" t="e">
        <f ca="1">+INDEX(#REF!,MIN(IF(SUBTOTAL(3,OFFSET(#REF!,ROW(#REF!)-ROW(#REF!),0)),ROW(#REF!)-ROW(#REF!)+1)))</f>
        <v>#REF!</v>
      </c>
      <c r="F8" s="536"/>
      <c r="G8" s="535"/>
      <c r="J8" s="534"/>
      <c r="K8" s="534"/>
      <c r="L8" s="534"/>
      <c r="N8" s="534"/>
      <c r="Z8" s="533"/>
    </row>
    <row r="9" spans="2:32" s="404" customFormat="1" hidden="1" x14ac:dyDescent="0.2">
      <c r="F9" s="536"/>
      <c r="G9" s="535"/>
      <c r="J9" s="534"/>
      <c r="K9" s="534"/>
      <c r="L9" s="534"/>
      <c r="N9" s="534"/>
      <c r="Z9" s="533"/>
    </row>
    <row r="10" spans="2:32" ht="57.75" customHeight="1" thickBot="1" x14ac:dyDescent="0.25">
      <c r="B10" s="1009" t="s">
        <v>1170</v>
      </c>
      <c r="C10" s="1009"/>
      <c r="D10" s="698" t="s">
        <v>1169</v>
      </c>
      <c r="E10" s="698" t="s">
        <v>1168</v>
      </c>
      <c r="F10" s="1006" t="s">
        <v>1167</v>
      </c>
      <c r="G10" s="1006"/>
      <c r="H10" s="698" t="s">
        <v>1166</v>
      </c>
      <c r="I10" s="1007" t="s">
        <v>1165</v>
      </c>
      <c r="J10" s="1007"/>
      <c r="K10" s="1007"/>
      <c r="L10" s="1007"/>
      <c r="M10" s="1007" t="s">
        <v>1164</v>
      </c>
      <c r="N10" s="1007"/>
      <c r="O10" s="1006" t="s">
        <v>1163</v>
      </c>
      <c r="P10" s="1007"/>
      <c r="Q10" s="1006" t="s">
        <v>1162</v>
      </c>
      <c r="R10" s="1007"/>
      <c r="S10" s="1006" t="s">
        <v>1161</v>
      </c>
      <c r="T10" s="1007"/>
      <c r="U10" s="1006" t="s">
        <v>1160</v>
      </c>
      <c r="V10" s="1007"/>
      <c r="W10" s="1008" t="s">
        <v>2184</v>
      </c>
      <c r="X10" s="1009"/>
      <c r="Y10" s="1006" t="s">
        <v>1159</v>
      </c>
      <c r="Z10" s="1007"/>
      <c r="AA10" s="699" t="s">
        <v>1158</v>
      </c>
      <c r="AB10" s="699" t="s">
        <v>1157</v>
      </c>
      <c r="AC10" s="699" t="s">
        <v>1156</v>
      </c>
      <c r="AD10" s="699" t="s">
        <v>1155</v>
      </c>
      <c r="AE10" s="700" t="s">
        <v>1154</v>
      </c>
      <c r="AF10" s="701" t="s">
        <v>2185</v>
      </c>
    </row>
    <row r="11" spans="2:32" s="404" customFormat="1" ht="15" customHeight="1" thickTop="1" x14ac:dyDescent="0.2">
      <c r="B11" s="794" t="s">
        <v>688</v>
      </c>
      <c r="C11" s="795"/>
      <c r="D11" s="800" t="s">
        <v>2118</v>
      </c>
      <c r="E11" s="961" t="s">
        <v>475</v>
      </c>
      <c r="F11" s="806"/>
      <c r="G11" s="1002"/>
      <c r="H11" s="803" t="s">
        <v>193</v>
      </c>
      <c r="I11" s="605" t="s">
        <v>184</v>
      </c>
      <c r="J11" s="606">
        <v>150000</v>
      </c>
      <c r="K11" s="605" t="s">
        <v>183</v>
      </c>
      <c r="L11" s="631"/>
      <c r="M11" s="605" t="s">
        <v>182</v>
      </c>
      <c r="N11" s="608">
        <v>150000</v>
      </c>
      <c r="O11" s="605" t="s">
        <v>181</v>
      </c>
      <c r="P11" s="609"/>
      <c r="Q11" s="605" t="s">
        <v>180</v>
      </c>
      <c r="R11" s="610"/>
      <c r="S11" s="800" t="s">
        <v>2171</v>
      </c>
      <c r="T11" s="697"/>
      <c r="U11" s="695"/>
      <c r="V11" s="696"/>
      <c r="W11" s="466" t="s">
        <v>181</v>
      </c>
      <c r="X11" s="467"/>
      <c r="Y11" s="466" t="s">
        <v>180</v>
      </c>
      <c r="Z11" s="465"/>
      <c r="AA11" s="686"/>
      <c r="AB11" s="686"/>
      <c r="AC11" s="686"/>
      <c r="AD11" s="686"/>
      <c r="AE11" s="686"/>
      <c r="AF11" s="791" t="s">
        <v>2175</v>
      </c>
    </row>
    <row r="12" spans="2:32" s="404" customFormat="1" ht="15" customHeight="1" x14ac:dyDescent="0.2">
      <c r="B12" s="796"/>
      <c r="C12" s="797"/>
      <c r="D12" s="801"/>
      <c r="E12" s="962"/>
      <c r="F12" s="807"/>
      <c r="G12" s="1003"/>
      <c r="H12" s="804"/>
      <c r="I12" s="615" t="s">
        <v>179</v>
      </c>
      <c r="J12" s="616" t="s">
        <v>484</v>
      </c>
      <c r="K12" s="615" t="s">
        <v>177</v>
      </c>
      <c r="L12" s="617"/>
      <c r="M12" s="615" t="s">
        <v>176</v>
      </c>
      <c r="N12" s="618">
        <v>150000</v>
      </c>
      <c r="O12" s="615" t="s">
        <v>175</v>
      </c>
      <c r="P12" s="619"/>
      <c r="Q12" s="615" t="s">
        <v>174</v>
      </c>
      <c r="R12" s="620"/>
      <c r="S12" s="801"/>
      <c r="T12" s="697"/>
      <c r="U12" s="695"/>
      <c r="V12" s="696"/>
      <c r="W12" s="463" t="s">
        <v>175</v>
      </c>
      <c r="X12" s="462"/>
      <c r="Y12" s="463" t="s">
        <v>174</v>
      </c>
      <c r="Z12" s="464"/>
      <c r="AA12" s="686"/>
      <c r="AB12" s="686"/>
      <c r="AC12" s="686"/>
      <c r="AD12" s="686"/>
      <c r="AE12" s="686"/>
      <c r="AF12" s="792"/>
    </row>
    <row r="13" spans="2:32" s="404" customFormat="1" ht="15" customHeight="1" x14ac:dyDescent="0.2">
      <c r="B13" s="796"/>
      <c r="C13" s="797"/>
      <c r="D13" s="801"/>
      <c r="E13" s="962"/>
      <c r="F13" s="807"/>
      <c r="G13" s="1003"/>
      <c r="H13" s="804"/>
      <c r="I13" s="615" t="s">
        <v>173</v>
      </c>
      <c r="J13" s="621" t="s">
        <v>185</v>
      </c>
      <c r="K13" s="615" t="s">
        <v>171</v>
      </c>
      <c r="L13" s="622"/>
      <c r="M13" s="615" t="s">
        <v>170</v>
      </c>
      <c r="N13" s="618"/>
      <c r="O13" s="615" t="s">
        <v>169</v>
      </c>
      <c r="P13" s="619"/>
      <c r="Q13" s="785"/>
      <c r="R13" s="786"/>
      <c r="S13" s="801"/>
      <c r="T13" s="697"/>
      <c r="U13" s="695"/>
      <c r="V13" s="696"/>
      <c r="W13" s="463" t="s">
        <v>169</v>
      </c>
      <c r="X13" s="462"/>
      <c r="Y13" s="781"/>
      <c r="Z13" s="782"/>
      <c r="AA13" s="686"/>
      <c r="AB13" s="686"/>
      <c r="AC13" s="686"/>
      <c r="AD13" s="686"/>
      <c r="AE13" s="686"/>
      <c r="AF13" s="792"/>
    </row>
    <row r="14" spans="2:32" s="404" customFormat="1" ht="15" customHeight="1" x14ac:dyDescent="0.2">
      <c r="B14" s="796"/>
      <c r="C14" s="797"/>
      <c r="D14" s="801"/>
      <c r="E14" s="962"/>
      <c r="F14" s="807"/>
      <c r="G14" s="1003"/>
      <c r="H14" s="804"/>
      <c r="I14" s="615" t="s">
        <v>168</v>
      </c>
      <c r="J14" s="622"/>
      <c r="K14" s="615" t="s">
        <v>167</v>
      </c>
      <c r="L14" s="622"/>
      <c r="M14" s="785"/>
      <c r="N14" s="786"/>
      <c r="O14" s="615" t="s">
        <v>166</v>
      </c>
      <c r="P14" s="619">
        <v>0</v>
      </c>
      <c r="Q14" s="785"/>
      <c r="R14" s="786"/>
      <c r="S14" s="801"/>
      <c r="T14" s="697"/>
      <c r="U14" s="695"/>
      <c r="V14" s="696"/>
      <c r="W14" s="463" t="s">
        <v>166</v>
      </c>
      <c r="X14" s="462">
        <f>IF(X12="",X13-X11,X13-X12)</f>
        <v>0</v>
      </c>
      <c r="Y14" s="781"/>
      <c r="Z14" s="782"/>
      <c r="AA14" s="686"/>
      <c r="AB14" s="686"/>
      <c r="AC14" s="686"/>
      <c r="AD14" s="686"/>
      <c r="AE14" s="686"/>
      <c r="AF14" s="792"/>
    </row>
    <row r="15" spans="2:32" s="404" customFormat="1" ht="15" customHeight="1" x14ac:dyDescent="0.2">
      <c r="B15" s="796"/>
      <c r="C15" s="797"/>
      <c r="D15" s="801"/>
      <c r="E15" s="962"/>
      <c r="F15" s="807"/>
      <c r="G15" s="1003"/>
      <c r="H15" s="804"/>
      <c r="I15" s="615" t="s">
        <v>165</v>
      </c>
      <c r="J15" s="617">
        <v>43312</v>
      </c>
      <c r="K15" s="615" t="s">
        <v>164</v>
      </c>
      <c r="L15" s="617"/>
      <c r="M15" s="785"/>
      <c r="N15" s="786"/>
      <c r="O15" s="785"/>
      <c r="P15" s="786"/>
      <c r="Q15" s="785"/>
      <c r="R15" s="786"/>
      <c r="S15" s="801"/>
      <c r="T15" s="697"/>
      <c r="U15" s="695"/>
      <c r="V15" s="696"/>
      <c r="W15" s="781"/>
      <c r="X15" s="782"/>
      <c r="Y15" s="781"/>
      <c r="Z15" s="782"/>
      <c r="AA15" s="686"/>
      <c r="AB15" s="686"/>
      <c r="AC15" s="686"/>
      <c r="AD15" s="686"/>
      <c r="AE15" s="686"/>
      <c r="AF15" s="792"/>
    </row>
    <row r="16" spans="2:32" s="404" customFormat="1" ht="15" customHeight="1" x14ac:dyDescent="0.2">
      <c r="B16" s="798"/>
      <c r="C16" s="799"/>
      <c r="D16" s="802"/>
      <c r="E16" s="963"/>
      <c r="F16" s="808"/>
      <c r="G16" s="1004"/>
      <c r="H16" s="805"/>
      <c r="I16" s="629" t="s">
        <v>158</v>
      </c>
      <c r="J16" s="630"/>
      <c r="K16" s="789"/>
      <c r="L16" s="790"/>
      <c r="M16" s="787"/>
      <c r="N16" s="788"/>
      <c r="O16" s="787"/>
      <c r="P16" s="788"/>
      <c r="Q16" s="787"/>
      <c r="R16" s="788"/>
      <c r="S16" s="802"/>
      <c r="T16" s="697"/>
      <c r="U16" s="695"/>
      <c r="V16" s="696"/>
      <c r="W16" s="783"/>
      <c r="X16" s="784"/>
      <c r="Y16" s="783"/>
      <c r="Z16" s="784"/>
      <c r="AA16" s="686"/>
      <c r="AB16" s="686"/>
      <c r="AC16" s="686"/>
      <c r="AD16" s="686"/>
      <c r="AE16" s="686"/>
      <c r="AF16" s="793"/>
    </row>
    <row r="17" spans="1:32" s="404" customFormat="1" ht="12.75" customHeight="1" x14ac:dyDescent="0.2">
      <c r="A17" s="402"/>
      <c r="B17" s="822" t="s">
        <v>1911</v>
      </c>
      <c r="C17" s="823"/>
      <c r="D17" s="791" t="s">
        <v>661</v>
      </c>
      <c r="E17" s="828" t="s">
        <v>2027</v>
      </c>
      <c r="F17" s="831"/>
      <c r="G17" s="834"/>
      <c r="H17" s="970"/>
      <c r="I17" s="434" t="s">
        <v>184</v>
      </c>
      <c r="J17" s="438">
        <v>500000</v>
      </c>
      <c r="K17" s="434" t="s">
        <v>183</v>
      </c>
      <c r="L17" s="485"/>
      <c r="M17" s="434" t="s">
        <v>182</v>
      </c>
      <c r="N17" s="436">
        <f>J17</f>
        <v>500000</v>
      </c>
      <c r="O17" s="434" t="s">
        <v>181</v>
      </c>
      <c r="P17" s="435"/>
      <c r="Q17" s="434" t="s">
        <v>181</v>
      </c>
      <c r="R17" s="435"/>
      <c r="S17" s="434" t="s">
        <v>181</v>
      </c>
      <c r="T17" s="435"/>
      <c r="U17" s="434" t="s">
        <v>181</v>
      </c>
      <c r="V17" s="435"/>
      <c r="W17" s="434" t="s">
        <v>181</v>
      </c>
      <c r="X17" s="435"/>
      <c r="Y17" s="434" t="s">
        <v>180</v>
      </c>
      <c r="Z17" s="433"/>
      <c r="AA17" s="923" t="s">
        <v>1127</v>
      </c>
      <c r="AB17" s="923" t="s">
        <v>157</v>
      </c>
      <c r="AC17" s="923" t="s">
        <v>157</v>
      </c>
      <c r="AD17" s="791" t="s">
        <v>1891</v>
      </c>
      <c r="AE17" s="791" t="s">
        <v>1891</v>
      </c>
      <c r="AF17" s="791" t="s">
        <v>1891</v>
      </c>
    </row>
    <row r="18" spans="1:32" s="404" customFormat="1" ht="15" customHeight="1" x14ac:dyDescent="0.2">
      <c r="A18" s="402"/>
      <c r="B18" s="824"/>
      <c r="C18" s="825"/>
      <c r="D18" s="792"/>
      <c r="E18" s="829"/>
      <c r="F18" s="832"/>
      <c r="G18" s="835"/>
      <c r="H18" s="829"/>
      <c r="I18" s="416" t="s">
        <v>179</v>
      </c>
      <c r="J18" s="432"/>
      <c r="K18" s="416" t="s">
        <v>177</v>
      </c>
      <c r="L18" s="415">
        <f>L17+L20</f>
        <v>0</v>
      </c>
      <c r="M18" s="416" t="s">
        <v>176</v>
      </c>
      <c r="N18" s="428">
        <f>N17</f>
        <v>500000</v>
      </c>
      <c r="O18" s="416" t="s">
        <v>175</v>
      </c>
      <c r="P18" s="426"/>
      <c r="Q18" s="416" t="s">
        <v>175</v>
      </c>
      <c r="R18" s="426"/>
      <c r="S18" s="416" t="s">
        <v>175</v>
      </c>
      <c r="T18" s="426"/>
      <c r="U18" s="416" t="s">
        <v>175</v>
      </c>
      <c r="V18" s="426"/>
      <c r="W18" s="416" t="s">
        <v>175</v>
      </c>
      <c r="X18" s="426"/>
      <c r="Y18" s="416" t="s">
        <v>174</v>
      </c>
      <c r="Z18" s="430"/>
      <c r="AA18" s="924"/>
      <c r="AB18" s="924"/>
      <c r="AC18" s="924"/>
      <c r="AD18" s="792"/>
      <c r="AE18" s="792"/>
      <c r="AF18" s="792"/>
    </row>
    <row r="19" spans="1:32" s="404" customFormat="1" x14ac:dyDescent="0.2">
      <c r="A19" s="402"/>
      <c r="B19" s="824"/>
      <c r="C19" s="825"/>
      <c r="D19" s="792"/>
      <c r="E19" s="829"/>
      <c r="F19" s="832"/>
      <c r="G19" s="835"/>
      <c r="H19" s="829"/>
      <c r="I19" s="416" t="s">
        <v>173</v>
      </c>
      <c r="J19" s="427"/>
      <c r="K19" s="416" t="s">
        <v>171</v>
      </c>
      <c r="L19" s="427"/>
      <c r="M19" s="416" t="s">
        <v>170</v>
      </c>
      <c r="N19" s="428"/>
      <c r="O19" s="416" t="s">
        <v>169</v>
      </c>
      <c r="P19" s="426"/>
      <c r="Q19" s="416" t="s">
        <v>169</v>
      </c>
      <c r="R19" s="426"/>
      <c r="S19" s="416" t="s">
        <v>169</v>
      </c>
      <c r="T19" s="426"/>
      <c r="U19" s="416" t="s">
        <v>169</v>
      </c>
      <c r="V19" s="426"/>
      <c r="W19" s="416" t="s">
        <v>169</v>
      </c>
      <c r="X19" s="426"/>
      <c r="Y19" s="816"/>
      <c r="Z19" s="817"/>
      <c r="AA19" s="924"/>
      <c r="AB19" s="924"/>
      <c r="AC19" s="924"/>
      <c r="AD19" s="792"/>
      <c r="AE19" s="792"/>
      <c r="AF19" s="792"/>
    </row>
    <row r="20" spans="1:32" s="404" customFormat="1" ht="15" customHeight="1" x14ac:dyDescent="0.2">
      <c r="A20" s="402"/>
      <c r="B20" s="824"/>
      <c r="C20" s="825"/>
      <c r="D20" s="792"/>
      <c r="E20" s="829"/>
      <c r="F20" s="832"/>
      <c r="G20" s="835"/>
      <c r="H20" s="829"/>
      <c r="I20" s="416" t="s">
        <v>168</v>
      </c>
      <c r="J20" s="427"/>
      <c r="K20" s="416" t="s">
        <v>167</v>
      </c>
      <c r="L20" s="427"/>
      <c r="M20" s="816"/>
      <c r="N20" s="817"/>
      <c r="O20" s="416" t="s">
        <v>166</v>
      </c>
      <c r="P20" s="426">
        <f>IF(P18="",P19-P17,P19-P18)</f>
        <v>0</v>
      </c>
      <c r="Q20" s="416" t="s">
        <v>166</v>
      </c>
      <c r="R20" s="426">
        <f>IF(R18="",R19-R17,R19-R18)</f>
        <v>0</v>
      </c>
      <c r="S20" s="416" t="s">
        <v>166</v>
      </c>
      <c r="T20" s="426">
        <f>IF(T18="",T19-T17,T19-T18)</f>
        <v>0</v>
      </c>
      <c r="U20" s="416" t="s">
        <v>166</v>
      </c>
      <c r="V20" s="426">
        <f>IF(V18="",V19-V17,V19-V18)</f>
        <v>0</v>
      </c>
      <c r="W20" s="416" t="s">
        <v>166</v>
      </c>
      <c r="X20" s="426">
        <f>IF(X18="",X19-X17,X19-X18)</f>
        <v>0</v>
      </c>
      <c r="Y20" s="816"/>
      <c r="Z20" s="817"/>
      <c r="AA20" s="924"/>
      <c r="AB20" s="924"/>
      <c r="AC20" s="924"/>
      <c r="AD20" s="792"/>
      <c r="AE20" s="792"/>
      <c r="AF20" s="792"/>
    </row>
    <row r="21" spans="1:32" s="404" customFormat="1" ht="15" customHeight="1" x14ac:dyDescent="0.2">
      <c r="A21" s="402"/>
      <c r="B21" s="824"/>
      <c r="C21" s="825"/>
      <c r="D21" s="792"/>
      <c r="E21" s="829"/>
      <c r="F21" s="832"/>
      <c r="G21" s="835"/>
      <c r="H21" s="829"/>
      <c r="I21" s="416" t="s">
        <v>165</v>
      </c>
      <c r="J21" s="415"/>
      <c r="K21" s="416" t="s">
        <v>164</v>
      </c>
      <c r="L21" s="415"/>
      <c r="M21" s="816"/>
      <c r="N21" s="817"/>
      <c r="O21" s="816"/>
      <c r="P21" s="817"/>
      <c r="Q21" s="816"/>
      <c r="R21" s="817"/>
      <c r="S21" s="816"/>
      <c r="T21" s="817"/>
      <c r="U21" s="816"/>
      <c r="V21" s="817"/>
      <c r="W21" s="816"/>
      <c r="X21" s="817"/>
      <c r="Y21" s="816"/>
      <c r="Z21" s="817"/>
      <c r="AA21" s="924"/>
      <c r="AB21" s="924"/>
      <c r="AC21" s="924"/>
      <c r="AD21" s="792"/>
      <c r="AE21" s="792"/>
      <c r="AF21" s="792"/>
    </row>
    <row r="22" spans="1:32" s="404" customFormat="1" ht="15" customHeight="1" x14ac:dyDescent="0.2">
      <c r="A22" s="402"/>
      <c r="B22" s="826"/>
      <c r="C22" s="827"/>
      <c r="D22" s="793"/>
      <c r="E22" s="830"/>
      <c r="F22" s="833"/>
      <c r="G22" s="836"/>
      <c r="H22" s="830"/>
      <c r="I22" s="406" t="s">
        <v>158</v>
      </c>
      <c r="J22" s="451"/>
      <c r="K22" s="820"/>
      <c r="L22" s="821"/>
      <c r="M22" s="818"/>
      <c r="N22" s="819"/>
      <c r="O22" s="818"/>
      <c r="P22" s="819"/>
      <c r="Q22" s="818"/>
      <c r="R22" s="819"/>
      <c r="S22" s="818"/>
      <c r="T22" s="819"/>
      <c r="U22" s="818"/>
      <c r="V22" s="819"/>
      <c r="W22" s="818"/>
      <c r="X22" s="819"/>
      <c r="Y22" s="818"/>
      <c r="Z22" s="819"/>
      <c r="AA22" s="925"/>
      <c r="AB22" s="925"/>
      <c r="AC22" s="925"/>
      <c r="AD22" s="793"/>
      <c r="AE22" s="793"/>
      <c r="AF22" s="793"/>
    </row>
    <row r="23" spans="1:32" s="404" customFormat="1" ht="12.75" customHeight="1" x14ac:dyDescent="0.2">
      <c r="B23" s="822" t="s">
        <v>2132</v>
      </c>
      <c r="C23" s="823"/>
      <c r="D23" s="791" t="s">
        <v>653</v>
      </c>
      <c r="E23" s="828"/>
      <c r="F23" s="831"/>
      <c r="G23" s="834"/>
      <c r="H23" s="828"/>
      <c r="I23" s="434" t="s">
        <v>184</v>
      </c>
      <c r="J23" s="438">
        <v>1500000</v>
      </c>
      <c r="K23" s="434" t="s">
        <v>183</v>
      </c>
      <c r="L23" s="437"/>
      <c r="M23" s="434" t="s">
        <v>182</v>
      </c>
      <c r="N23" s="436">
        <f>J23</f>
        <v>1500000</v>
      </c>
      <c r="O23" s="434" t="s">
        <v>181</v>
      </c>
      <c r="P23" s="435"/>
      <c r="Q23" s="434" t="s">
        <v>181</v>
      </c>
      <c r="R23" s="435"/>
      <c r="S23" s="434" t="s">
        <v>181</v>
      </c>
      <c r="T23" s="435"/>
      <c r="U23" s="480" t="s">
        <v>181</v>
      </c>
      <c r="V23" s="479"/>
      <c r="W23" s="466" t="s">
        <v>181</v>
      </c>
      <c r="X23" s="467"/>
      <c r="Y23" s="466" t="s">
        <v>180</v>
      </c>
      <c r="Z23" s="465"/>
      <c r="AA23" s="922" t="s">
        <v>652</v>
      </c>
      <c r="AB23" s="922" t="s">
        <v>652</v>
      </c>
      <c r="AC23" s="922" t="s">
        <v>652</v>
      </c>
      <c r="AD23" s="922" t="s">
        <v>652</v>
      </c>
      <c r="AE23" s="922" t="s">
        <v>652</v>
      </c>
      <c r="AF23" s="922" t="s">
        <v>2131</v>
      </c>
    </row>
    <row r="24" spans="1:32" s="404" customFormat="1" ht="15" customHeight="1" x14ac:dyDescent="0.2">
      <c r="B24" s="824"/>
      <c r="C24" s="825"/>
      <c r="D24" s="792"/>
      <c r="E24" s="829"/>
      <c r="F24" s="832"/>
      <c r="G24" s="835"/>
      <c r="H24" s="829"/>
      <c r="I24" s="416" t="s">
        <v>179</v>
      </c>
      <c r="J24" s="432"/>
      <c r="K24" s="416" t="s">
        <v>177</v>
      </c>
      <c r="L24" s="415"/>
      <c r="M24" s="416" t="s">
        <v>176</v>
      </c>
      <c r="N24" s="428">
        <f>N23</f>
        <v>1500000</v>
      </c>
      <c r="O24" s="416" t="s">
        <v>175</v>
      </c>
      <c r="P24" s="426"/>
      <c r="Q24" s="416" t="s">
        <v>175</v>
      </c>
      <c r="R24" s="426"/>
      <c r="S24" s="416" t="s">
        <v>175</v>
      </c>
      <c r="T24" s="426"/>
      <c r="U24" s="478" t="s">
        <v>175</v>
      </c>
      <c r="V24" s="477"/>
      <c r="W24" s="463" t="s">
        <v>175</v>
      </c>
      <c r="X24" s="462"/>
      <c r="Y24" s="463" t="s">
        <v>174</v>
      </c>
      <c r="Z24" s="464"/>
      <c r="AA24" s="792"/>
      <c r="AB24" s="792"/>
      <c r="AC24" s="792"/>
      <c r="AD24" s="792"/>
      <c r="AE24" s="792"/>
      <c r="AF24" s="792"/>
    </row>
    <row r="25" spans="1:32" s="404" customFormat="1" ht="39" customHeight="1" x14ac:dyDescent="0.2">
      <c r="B25" s="824"/>
      <c r="C25" s="825"/>
      <c r="D25" s="792"/>
      <c r="E25" s="829"/>
      <c r="F25" s="832"/>
      <c r="G25" s="835"/>
      <c r="H25" s="829"/>
      <c r="I25" s="416" t="s">
        <v>173</v>
      </c>
      <c r="J25" s="429"/>
      <c r="K25" s="416" t="s">
        <v>171</v>
      </c>
      <c r="L25" s="427"/>
      <c r="M25" s="416" t="s">
        <v>170</v>
      </c>
      <c r="N25" s="428"/>
      <c r="O25" s="416" t="s">
        <v>169</v>
      </c>
      <c r="P25" s="426"/>
      <c r="Q25" s="416" t="s">
        <v>169</v>
      </c>
      <c r="R25" s="426"/>
      <c r="S25" s="416" t="s">
        <v>169</v>
      </c>
      <c r="T25" s="426"/>
      <c r="U25" s="478" t="s">
        <v>169</v>
      </c>
      <c r="V25" s="477"/>
      <c r="W25" s="463" t="s">
        <v>169</v>
      </c>
      <c r="X25" s="462"/>
      <c r="Y25" s="781"/>
      <c r="Z25" s="782"/>
      <c r="AA25" s="792"/>
      <c r="AB25" s="792"/>
      <c r="AC25" s="792"/>
      <c r="AD25" s="792"/>
      <c r="AE25" s="792"/>
      <c r="AF25" s="792"/>
    </row>
    <row r="26" spans="1:32" s="404" customFormat="1" ht="15" customHeight="1" x14ac:dyDescent="0.2">
      <c r="B26" s="824"/>
      <c r="C26" s="825"/>
      <c r="D26" s="792"/>
      <c r="E26" s="829"/>
      <c r="F26" s="832"/>
      <c r="G26" s="835"/>
      <c r="H26" s="829"/>
      <c r="I26" s="416" t="s">
        <v>168</v>
      </c>
      <c r="J26" s="427"/>
      <c r="K26" s="416" t="s">
        <v>167</v>
      </c>
      <c r="L26" s="427"/>
      <c r="M26" s="816"/>
      <c r="N26" s="817"/>
      <c r="O26" s="416" t="s">
        <v>166</v>
      </c>
      <c r="P26" s="426">
        <f>IF(P24="",P25-P23,P25-P24)</f>
        <v>0</v>
      </c>
      <c r="Q26" s="416" t="s">
        <v>166</v>
      </c>
      <c r="R26" s="426">
        <f>IF(R24="",R25-R23,R25-R24)</f>
        <v>0</v>
      </c>
      <c r="S26" s="416" t="s">
        <v>166</v>
      </c>
      <c r="T26" s="426">
        <f>IF(T24="",T25-T23,T25-T24)</f>
        <v>0</v>
      </c>
      <c r="U26" s="478" t="s">
        <v>166</v>
      </c>
      <c r="V26" s="477">
        <f>IF(V24="",V25-V23,V25-V24)</f>
        <v>0</v>
      </c>
      <c r="W26" s="463" t="s">
        <v>166</v>
      </c>
      <c r="X26" s="462">
        <f>IF(X24="",X25-X23,X25-X24)</f>
        <v>0</v>
      </c>
      <c r="Y26" s="781"/>
      <c r="Z26" s="782"/>
      <c r="AA26" s="792"/>
      <c r="AB26" s="792"/>
      <c r="AC26" s="792"/>
      <c r="AD26" s="792"/>
      <c r="AE26" s="792"/>
      <c r="AF26" s="792"/>
    </row>
    <row r="27" spans="1:32" s="404" customFormat="1" ht="15" customHeight="1" x14ac:dyDescent="0.2">
      <c r="B27" s="824"/>
      <c r="C27" s="825"/>
      <c r="D27" s="792"/>
      <c r="E27" s="829"/>
      <c r="F27" s="832"/>
      <c r="G27" s="835"/>
      <c r="H27" s="829"/>
      <c r="I27" s="416" t="s">
        <v>165</v>
      </c>
      <c r="J27" s="415"/>
      <c r="K27" s="416" t="s">
        <v>164</v>
      </c>
      <c r="L27" s="415"/>
      <c r="M27" s="816"/>
      <c r="N27" s="817"/>
      <c r="O27" s="816"/>
      <c r="P27" s="817"/>
      <c r="Q27" s="816"/>
      <c r="R27" s="817"/>
      <c r="S27" s="816"/>
      <c r="T27" s="817"/>
      <c r="U27" s="857"/>
      <c r="V27" s="858"/>
      <c r="W27" s="781"/>
      <c r="X27" s="782"/>
      <c r="Y27" s="781"/>
      <c r="Z27" s="782"/>
      <c r="AA27" s="792"/>
      <c r="AB27" s="792"/>
      <c r="AC27" s="792"/>
      <c r="AD27" s="792"/>
      <c r="AE27" s="792"/>
      <c r="AF27" s="792"/>
    </row>
    <row r="28" spans="1:32" s="404" customFormat="1" ht="15" customHeight="1" x14ac:dyDescent="0.2">
      <c r="B28" s="826"/>
      <c r="C28" s="827"/>
      <c r="D28" s="793"/>
      <c r="E28" s="830"/>
      <c r="F28" s="833"/>
      <c r="G28" s="836"/>
      <c r="H28" s="830"/>
      <c r="I28" s="406" t="s">
        <v>158</v>
      </c>
      <c r="J28" s="451"/>
      <c r="K28" s="820"/>
      <c r="L28" s="821"/>
      <c r="M28" s="818"/>
      <c r="N28" s="819"/>
      <c r="O28" s="818"/>
      <c r="P28" s="819"/>
      <c r="Q28" s="818"/>
      <c r="R28" s="819"/>
      <c r="S28" s="818"/>
      <c r="T28" s="819"/>
      <c r="U28" s="859"/>
      <c r="V28" s="860"/>
      <c r="W28" s="783"/>
      <c r="X28" s="784"/>
      <c r="Y28" s="783"/>
      <c r="Z28" s="784"/>
      <c r="AA28" s="793"/>
      <c r="AB28" s="793"/>
      <c r="AC28" s="793"/>
      <c r="AD28" s="793"/>
      <c r="AE28" s="793"/>
      <c r="AF28" s="793"/>
    </row>
    <row r="29" spans="1:32" s="404" customFormat="1" ht="12.75" customHeight="1" x14ac:dyDescent="0.2">
      <c r="B29" s="822" t="s">
        <v>2133</v>
      </c>
      <c r="C29" s="823"/>
      <c r="D29" s="791" t="s">
        <v>653</v>
      </c>
      <c r="E29" s="828"/>
      <c r="F29" s="831"/>
      <c r="G29" s="834"/>
      <c r="H29" s="828"/>
      <c r="I29" s="434" t="s">
        <v>184</v>
      </c>
      <c r="J29" s="438">
        <v>1500000</v>
      </c>
      <c r="K29" s="434" t="s">
        <v>183</v>
      </c>
      <c r="L29" s="437"/>
      <c r="M29" s="434" t="s">
        <v>182</v>
      </c>
      <c r="N29" s="436">
        <f>J29</f>
        <v>1500000</v>
      </c>
      <c r="O29" s="434" t="s">
        <v>181</v>
      </c>
      <c r="P29" s="435"/>
      <c r="Q29" s="434" t="s">
        <v>181</v>
      </c>
      <c r="R29" s="435"/>
      <c r="S29" s="434" t="s">
        <v>181</v>
      </c>
      <c r="T29" s="435"/>
      <c r="U29" s="480" t="s">
        <v>181</v>
      </c>
      <c r="V29" s="479"/>
      <c r="W29" s="466" t="s">
        <v>181</v>
      </c>
      <c r="X29" s="467"/>
      <c r="Y29" s="466" t="s">
        <v>180</v>
      </c>
      <c r="Z29" s="465"/>
      <c r="AA29" s="922" t="s">
        <v>652</v>
      </c>
      <c r="AB29" s="922" t="s">
        <v>652</v>
      </c>
      <c r="AC29" s="922" t="s">
        <v>652</v>
      </c>
      <c r="AD29" s="922" t="s">
        <v>652</v>
      </c>
      <c r="AE29" s="922" t="s">
        <v>652</v>
      </c>
      <c r="AF29" s="922" t="s">
        <v>2131</v>
      </c>
    </row>
    <row r="30" spans="1:32" s="404" customFormat="1" ht="15" customHeight="1" x14ac:dyDescent="0.2">
      <c r="B30" s="824"/>
      <c r="C30" s="825"/>
      <c r="D30" s="792"/>
      <c r="E30" s="829"/>
      <c r="F30" s="832"/>
      <c r="G30" s="835"/>
      <c r="H30" s="829"/>
      <c r="I30" s="416" t="s">
        <v>179</v>
      </c>
      <c r="J30" s="432"/>
      <c r="K30" s="416" t="s">
        <v>177</v>
      </c>
      <c r="L30" s="415"/>
      <c r="M30" s="416" t="s">
        <v>176</v>
      </c>
      <c r="N30" s="428">
        <f>N29</f>
        <v>1500000</v>
      </c>
      <c r="O30" s="416" t="s">
        <v>175</v>
      </c>
      <c r="P30" s="426"/>
      <c r="Q30" s="416" t="s">
        <v>175</v>
      </c>
      <c r="R30" s="426"/>
      <c r="S30" s="416" t="s">
        <v>175</v>
      </c>
      <c r="T30" s="426"/>
      <c r="U30" s="478" t="s">
        <v>175</v>
      </c>
      <c r="V30" s="477"/>
      <c r="W30" s="463" t="s">
        <v>175</v>
      </c>
      <c r="X30" s="462"/>
      <c r="Y30" s="463" t="s">
        <v>174</v>
      </c>
      <c r="Z30" s="464"/>
      <c r="AA30" s="792"/>
      <c r="AB30" s="792"/>
      <c r="AC30" s="792"/>
      <c r="AD30" s="792"/>
      <c r="AE30" s="792"/>
      <c r="AF30" s="792"/>
    </row>
    <row r="31" spans="1:32" s="404" customFormat="1" ht="39" customHeight="1" x14ac:dyDescent="0.2">
      <c r="B31" s="824"/>
      <c r="C31" s="825"/>
      <c r="D31" s="792"/>
      <c r="E31" s="829"/>
      <c r="F31" s="832"/>
      <c r="G31" s="835"/>
      <c r="H31" s="829"/>
      <c r="I31" s="416" t="s">
        <v>173</v>
      </c>
      <c r="J31" s="429"/>
      <c r="K31" s="416" t="s">
        <v>171</v>
      </c>
      <c r="L31" s="427"/>
      <c r="M31" s="416" t="s">
        <v>170</v>
      </c>
      <c r="N31" s="428"/>
      <c r="O31" s="416" t="s">
        <v>169</v>
      </c>
      <c r="P31" s="426"/>
      <c r="Q31" s="416" t="s">
        <v>169</v>
      </c>
      <c r="R31" s="426"/>
      <c r="S31" s="416" t="s">
        <v>169</v>
      </c>
      <c r="T31" s="426"/>
      <c r="U31" s="478" t="s">
        <v>169</v>
      </c>
      <c r="V31" s="477"/>
      <c r="W31" s="463" t="s">
        <v>169</v>
      </c>
      <c r="X31" s="462"/>
      <c r="Y31" s="781"/>
      <c r="Z31" s="782"/>
      <c r="AA31" s="792"/>
      <c r="AB31" s="792"/>
      <c r="AC31" s="792"/>
      <c r="AD31" s="792"/>
      <c r="AE31" s="792"/>
      <c r="AF31" s="792"/>
    </row>
    <row r="32" spans="1:32" s="404" customFormat="1" ht="15" customHeight="1" x14ac:dyDescent="0.2">
      <c r="B32" s="824"/>
      <c r="C32" s="825"/>
      <c r="D32" s="792"/>
      <c r="E32" s="829"/>
      <c r="F32" s="832"/>
      <c r="G32" s="835"/>
      <c r="H32" s="829"/>
      <c r="I32" s="416" t="s">
        <v>168</v>
      </c>
      <c r="J32" s="427"/>
      <c r="K32" s="416" t="s">
        <v>167</v>
      </c>
      <c r="L32" s="427"/>
      <c r="M32" s="816"/>
      <c r="N32" s="817"/>
      <c r="O32" s="416" t="s">
        <v>166</v>
      </c>
      <c r="P32" s="426">
        <f>IF(P30="",P31-P29,P31-P30)</f>
        <v>0</v>
      </c>
      <c r="Q32" s="416" t="s">
        <v>166</v>
      </c>
      <c r="R32" s="426">
        <f>IF(R30="",R31-R29,R31-R30)</f>
        <v>0</v>
      </c>
      <c r="S32" s="416" t="s">
        <v>166</v>
      </c>
      <c r="T32" s="426">
        <f>IF(T30="",T31-T29,T31-T30)</f>
        <v>0</v>
      </c>
      <c r="U32" s="478" t="s">
        <v>166</v>
      </c>
      <c r="V32" s="477">
        <f>IF(V30="",V31-V29,V31-V30)</f>
        <v>0</v>
      </c>
      <c r="W32" s="463" t="s">
        <v>166</v>
      </c>
      <c r="X32" s="462">
        <f>IF(X30="",X31-X29,X31-X30)</f>
        <v>0</v>
      </c>
      <c r="Y32" s="781"/>
      <c r="Z32" s="782"/>
      <c r="AA32" s="792"/>
      <c r="AB32" s="792"/>
      <c r="AC32" s="792"/>
      <c r="AD32" s="792"/>
      <c r="AE32" s="792"/>
      <c r="AF32" s="792"/>
    </row>
    <row r="33" spans="1:32" s="404" customFormat="1" ht="15" customHeight="1" x14ac:dyDescent="0.2">
      <c r="B33" s="824"/>
      <c r="C33" s="825"/>
      <c r="D33" s="792"/>
      <c r="E33" s="829"/>
      <c r="F33" s="832"/>
      <c r="G33" s="835"/>
      <c r="H33" s="829"/>
      <c r="I33" s="416" t="s">
        <v>165</v>
      </c>
      <c r="J33" s="415"/>
      <c r="K33" s="416" t="s">
        <v>164</v>
      </c>
      <c r="L33" s="415"/>
      <c r="M33" s="816"/>
      <c r="N33" s="817"/>
      <c r="O33" s="816"/>
      <c r="P33" s="817"/>
      <c r="Q33" s="816"/>
      <c r="R33" s="817"/>
      <c r="S33" s="816"/>
      <c r="T33" s="817"/>
      <c r="U33" s="857"/>
      <c r="V33" s="858"/>
      <c r="W33" s="781"/>
      <c r="X33" s="782"/>
      <c r="Y33" s="781"/>
      <c r="Z33" s="782"/>
      <c r="AA33" s="792"/>
      <c r="AB33" s="792"/>
      <c r="AC33" s="792"/>
      <c r="AD33" s="792"/>
      <c r="AE33" s="792"/>
      <c r="AF33" s="792"/>
    </row>
    <row r="34" spans="1:32" s="404" customFormat="1" ht="15" customHeight="1" x14ac:dyDescent="0.2">
      <c r="B34" s="826"/>
      <c r="C34" s="827"/>
      <c r="D34" s="793"/>
      <c r="E34" s="830"/>
      <c r="F34" s="833"/>
      <c r="G34" s="836"/>
      <c r="H34" s="830"/>
      <c r="I34" s="406" t="s">
        <v>158</v>
      </c>
      <c r="J34" s="451"/>
      <c r="K34" s="820"/>
      <c r="L34" s="821"/>
      <c r="M34" s="818"/>
      <c r="N34" s="819"/>
      <c r="O34" s="818"/>
      <c r="P34" s="819"/>
      <c r="Q34" s="818"/>
      <c r="R34" s="819"/>
      <c r="S34" s="818"/>
      <c r="T34" s="819"/>
      <c r="U34" s="859"/>
      <c r="V34" s="860"/>
      <c r="W34" s="783"/>
      <c r="X34" s="784"/>
      <c r="Y34" s="783"/>
      <c r="Z34" s="784"/>
      <c r="AA34" s="793"/>
      <c r="AB34" s="793"/>
      <c r="AC34" s="793"/>
      <c r="AD34" s="793"/>
      <c r="AE34" s="793"/>
      <c r="AF34" s="793"/>
    </row>
    <row r="35" spans="1:32" s="404" customFormat="1" ht="12.75" customHeight="1" x14ac:dyDescent="0.2">
      <c r="B35" s="822" t="s">
        <v>2134</v>
      </c>
      <c r="C35" s="823"/>
      <c r="D35" s="791" t="s">
        <v>653</v>
      </c>
      <c r="E35" s="828"/>
      <c r="F35" s="831"/>
      <c r="G35" s="834"/>
      <c r="H35" s="828"/>
      <c r="I35" s="434" t="s">
        <v>184</v>
      </c>
      <c r="J35" s="438">
        <v>1500000</v>
      </c>
      <c r="K35" s="434" t="s">
        <v>183</v>
      </c>
      <c r="L35" s="437"/>
      <c r="M35" s="434" t="s">
        <v>182</v>
      </c>
      <c r="N35" s="436">
        <f>J35</f>
        <v>1500000</v>
      </c>
      <c r="O35" s="434" t="s">
        <v>181</v>
      </c>
      <c r="P35" s="435"/>
      <c r="Q35" s="434" t="s">
        <v>181</v>
      </c>
      <c r="R35" s="435"/>
      <c r="S35" s="434" t="s">
        <v>181</v>
      </c>
      <c r="T35" s="435"/>
      <c r="U35" s="480" t="s">
        <v>181</v>
      </c>
      <c r="V35" s="479"/>
      <c r="W35" s="466" t="s">
        <v>181</v>
      </c>
      <c r="X35" s="467"/>
      <c r="Y35" s="466" t="s">
        <v>180</v>
      </c>
      <c r="Z35" s="465"/>
      <c r="AA35" s="922" t="s">
        <v>652</v>
      </c>
      <c r="AB35" s="922" t="s">
        <v>652</v>
      </c>
      <c r="AC35" s="922" t="s">
        <v>652</v>
      </c>
      <c r="AD35" s="922" t="s">
        <v>652</v>
      </c>
      <c r="AE35" s="922" t="s">
        <v>652</v>
      </c>
      <c r="AF35" s="922" t="s">
        <v>2131</v>
      </c>
    </row>
    <row r="36" spans="1:32" s="404" customFormat="1" ht="15" customHeight="1" x14ac:dyDescent="0.2">
      <c r="B36" s="824"/>
      <c r="C36" s="825"/>
      <c r="D36" s="792"/>
      <c r="E36" s="829"/>
      <c r="F36" s="832"/>
      <c r="G36" s="835"/>
      <c r="H36" s="829"/>
      <c r="I36" s="416" t="s">
        <v>179</v>
      </c>
      <c r="J36" s="432"/>
      <c r="K36" s="416" t="s">
        <v>177</v>
      </c>
      <c r="L36" s="415"/>
      <c r="M36" s="416" t="s">
        <v>176</v>
      </c>
      <c r="N36" s="428">
        <f>N35</f>
        <v>1500000</v>
      </c>
      <c r="O36" s="416" t="s">
        <v>175</v>
      </c>
      <c r="P36" s="426"/>
      <c r="Q36" s="416" t="s">
        <v>175</v>
      </c>
      <c r="R36" s="426"/>
      <c r="S36" s="416" t="s">
        <v>175</v>
      </c>
      <c r="T36" s="426"/>
      <c r="U36" s="478" t="s">
        <v>175</v>
      </c>
      <c r="V36" s="477"/>
      <c r="W36" s="463" t="s">
        <v>175</v>
      </c>
      <c r="X36" s="462"/>
      <c r="Y36" s="463" t="s">
        <v>174</v>
      </c>
      <c r="Z36" s="464"/>
      <c r="AA36" s="792"/>
      <c r="AB36" s="792"/>
      <c r="AC36" s="792"/>
      <c r="AD36" s="792"/>
      <c r="AE36" s="792"/>
      <c r="AF36" s="792"/>
    </row>
    <row r="37" spans="1:32" s="404" customFormat="1" ht="39" customHeight="1" x14ac:dyDescent="0.2">
      <c r="B37" s="824"/>
      <c r="C37" s="825"/>
      <c r="D37" s="792"/>
      <c r="E37" s="829"/>
      <c r="F37" s="832"/>
      <c r="G37" s="835"/>
      <c r="H37" s="829"/>
      <c r="I37" s="416" t="s">
        <v>173</v>
      </c>
      <c r="J37" s="429"/>
      <c r="K37" s="416" t="s">
        <v>171</v>
      </c>
      <c r="L37" s="427"/>
      <c r="M37" s="416" t="s">
        <v>170</v>
      </c>
      <c r="N37" s="428"/>
      <c r="O37" s="416" t="s">
        <v>169</v>
      </c>
      <c r="P37" s="426"/>
      <c r="Q37" s="416" t="s">
        <v>169</v>
      </c>
      <c r="R37" s="426"/>
      <c r="S37" s="416" t="s">
        <v>169</v>
      </c>
      <c r="T37" s="426"/>
      <c r="U37" s="478" t="s">
        <v>169</v>
      </c>
      <c r="V37" s="477"/>
      <c r="W37" s="463" t="s">
        <v>169</v>
      </c>
      <c r="X37" s="462"/>
      <c r="Y37" s="781"/>
      <c r="Z37" s="782"/>
      <c r="AA37" s="792"/>
      <c r="AB37" s="792"/>
      <c r="AC37" s="792"/>
      <c r="AD37" s="792"/>
      <c r="AE37" s="792"/>
      <c r="AF37" s="792"/>
    </row>
    <row r="38" spans="1:32" s="404" customFormat="1" ht="15" customHeight="1" x14ac:dyDescent="0.2">
      <c r="B38" s="824"/>
      <c r="C38" s="825"/>
      <c r="D38" s="792"/>
      <c r="E38" s="829"/>
      <c r="F38" s="832"/>
      <c r="G38" s="835"/>
      <c r="H38" s="829"/>
      <c r="I38" s="416" t="s">
        <v>168</v>
      </c>
      <c r="J38" s="427"/>
      <c r="K38" s="416" t="s">
        <v>167</v>
      </c>
      <c r="L38" s="427"/>
      <c r="M38" s="816"/>
      <c r="N38" s="817"/>
      <c r="O38" s="416" t="s">
        <v>166</v>
      </c>
      <c r="P38" s="426">
        <f>IF(P36="",P37-P35,P37-P36)</f>
        <v>0</v>
      </c>
      <c r="Q38" s="416" t="s">
        <v>166</v>
      </c>
      <c r="R38" s="426">
        <f>IF(R36="",R37-R35,R37-R36)</f>
        <v>0</v>
      </c>
      <c r="S38" s="416" t="s">
        <v>166</v>
      </c>
      <c r="T38" s="426">
        <f>IF(T36="",T37-T35,T37-T36)</f>
        <v>0</v>
      </c>
      <c r="U38" s="478" t="s">
        <v>166</v>
      </c>
      <c r="V38" s="477">
        <f>IF(V36="",V37-V35,V37-V36)</f>
        <v>0</v>
      </c>
      <c r="W38" s="463" t="s">
        <v>166</v>
      </c>
      <c r="X38" s="462">
        <f>IF(X36="",X37-X35,X37-X36)</f>
        <v>0</v>
      </c>
      <c r="Y38" s="781"/>
      <c r="Z38" s="782"/>
      <c r="AA38" s="792"/>
      <c r="AB38" s="792"/>
      <c r="AC38" s="792"/>
      <c r="AD38" s="792"/>
      <c r="AE38" s="792"/>
      <c r="AF38" s="792"/>
    </row>
    <row r="39" spans="1:32" s="404" customFormat="1" ht="15" customHeight="1" x14ac:dyDescent="0.2">
      <c r="B39" s="824"/>
      <c r="C39" s="825"/>
      <c r="D39" s="792"/>
      <c r="E39" s="829"/>
      <c r="F39" s="832"/>
      <c r="G39" s="835"/>
      <c r="H39" s="829"/>
      <c r="I39" s="416" t="s">
        <v>165</v>
      </c>
      <c r="J39" s="415"/>
      <c r="K39" s="416" t="s">
        <v>164</v>
      </c>
      <c r="L39" s="415"/>
      <c r="M39" s="816"/>
      <c r="N39" s="817"/>
      <c r="O39" s="816"/>
      <c r="P39" s="817"/>
      <c r="Q39" s="816"/>
      <c r="R39" s="817"/>
      <c r="S39" s="816"/>
      <c r="T39" s="817"/>
      <c r="U39" s="857"/>
      <c r="V39" s="858"/>
      <c r="W39" s="781"/>
      <c r="X39" s="782"/>
      <c r="Y39" s="781"/>
      <c r="Z39" s="782"/>
      <c r="AA39" s="792"/>
      <c r="AB39" s="792"/>
      <c r="AC39" s="792"/>
      <c r="AD39" s="792"/>
      <c r="AE39" s="792"/>
      <c r="AF39" s="792"/>
    </row>
    <row r="40" spans="1:32" s="404" customFormat="1" ht="23.25" customHeight="1" x14ac:dyDescent="0.2">
      <c r="B40" s="826"/>
      <c r="C40" s="827"/>
      <c r="D40" s="793"/>
      <c r="E40" s="830"/>
      <c r="F40" s="833"/>
      <c r="G40" s="836"/>
      <c r="H40" s="830"/>
      <c r="I40" s="406" t="s">
        <v>158</v>
      </c>
      <c r="J40" s="451"/>
      <c r="K40" s="820"/>
      <c r="L40" s="821"/>
      <c r="M40" s="818"/>
      <c r="N40" s="819"/>
      <c r="O40" s="818"/>
      <c r="P40" s="819"/>
      <c r="Q40" s="818"/>
      <c r="R40" s="819"/>
      <c r="S40" s="818"/>
      <c r="T40" s="819"/>
      <c r="U40" s="859"/>
      <c r="V40" s="860"/>
      <c r="W40" s="783"/>
      <c r="X40" s="784"/>
      <c r="Y40" s="783"/>
      <c r="Z40" s="784"/>
      <c r="AA40" s="793"/>
      <c r="AB40" s="793"/>
      <c r="AC40" s="793"/>
      <c r="AD40" s="793"/>
      <c r="AE40" s="793"/>
      <c r="AF40" s="793"/>
    </row>
    <row r="41" spans="1:32" s="404" customFormat="1" ht="12.75" customHeight="1" x14ac:dyDescent="0.2">
      <c r="A41" s="402"/>
      <c r="B41" s="822" t="s">
        <v>1139</v>
      </c>
      <c r="C41" s="823"/>
      <c r="D41" s="791" t="s">
        <v>653</v>
      </c>
      <c r="E41" s="828" t="s">
        <v>228</v>
      </c>
      <c r="F41" s="831"/>
      <c r="G41" s="834" t="s">
        <v>231</v>
      </c>
      <c r="H41" s="828"/>
      <c r="I41" s="434" t="s">
        <v>184</v>
      </c>
      <c r="J41" s="438">
        <v>3975000</v>
      </c>
      <c r="K41" s="434" t="s">
        <v>183</v>
      </c>
      <c r="L41" s="485">
        <f>J46+J44</f>
        <v>0</v>
      </c>
      <c r="M41" s="434" t="s">
        <v>182</v>
      </c>
      <c r="N41" s="436">
        <f>J41</f>
        <v>3975000</v>
      </c>
      <c r="O41" s="434" t="s">
        <v>181</v>
      </c>
      <c r="P41" s="435"/>
      <c r="Q41" s="434" t="s">
        <v>181</v>
      </c>
      <c r="R41" s="435"/>
      <c r="S41" s="434" t="s">
        <v>181</v>
      </c>
      <c r="T41" s="435"/>
      <c r="U41" s="480" t="s">
        <v>181</v>
      </c>
      <c r="V41" s="479"/>
      <c r="W41" s="466" t="s">
        <v>181</v>
      </c>
      <c r="X41" s="467"/>
      <c r="Y41" s="466" t="s">
        <v>180</v>
      </c>
      <c r="Z41" s="465"/>
      <c r="AA41" s="791" t="s">
        <v>1138</v>
      </c>
      <c r="AB41" s="791" t="s">
        <v>1138</v>
      </c>
      <c r="AC41" s="791" t="s">
        <v>1138</v>
      </c>
      <c r="AD41" s="791" t="s">
        <v>1996</v>
      </c>
      <c r="AE41" s="791" t="s">
        <v>1996</v>
      </c>
      <c r="AF41" s="922" t="s">
        <v>2131</v>
      </c>
    </row>
    <row r="42" spans="1:32" s="404" customFormat="1" ht="15" customHeight="1" x14ac:dyDescent="0.2">
      <c r="A42" s="402"/>
      <c r="B42" s="824"/>
      <c r="C42" s="825"/>
      <c r="D42" s="792"/>
      <c r="E42" s="829"/>
      <c r="F42" s="832"/>
      <c r="G42" s="835"/>
      <c r="H42" s="829"/>
      <c r="I42" s="416" t="s">
        <v>179</v>
      </c>
      <c r="J42" s="432"/>
      <c r="K42" s="416" t="s">
        <v>177</v>
      </c>
      <c r="L42" s="415">
        <f>L41+L44</f>
        <v>0</v>
      </c>
      <c r="M42" s="416" t="s">
        <v>176</v>
      </c>
      <c r="N42" s="428">
        <f>N41</f>
        <v>3975000</v>
      </c>
      <c r="O42" s="416" t="s">
        <v>175</v>
      </c>
      <c r="P42" s="426"/>
      <c r="Q42" s="416" t="s">
        <v>175</v>
      </c>
      <c r="R42" s="426"/>
      <c r="S42" s="416" t="s">
        <v>175</v>
      </c>
      <c r="T42" s="426"/>
      <c r="U42" s="478" t="s">
        <v>175</v>
      </c>
      <c r="V42" s="477"/>
      <c r="W42" s="463" t="s">
        <v>175</v>
      </c>
      <c r="X42" s="462"/>
      <c r="Y42" s="463" t="s">
        <v>174</v>
      </c>
      <c r="Z42" s="464"/>
      <c r="AA42" s="792"/>
      <c r="AB42" s="792"/>
      <c r="AC42" s="792"/>
      <c r="AD42" s="792"/>
      <c r="AE42" s="792"/>
      <c r="AF42" s="792"/>
    </row>
    <row r="43" spans="1:32" s="404" customFormat="1" x14ac:dyDescent="0.2">
      <c r="A43" s="402"/>
      <c r="B43" s="824"/>
      <c r="C43" s="825"/>
      <c r="D43" s="792"/>
      <c r="E43" s="829"/>
      <c r="F43" s="832"/>
      <c r="G43" s="835"/>
      <c r="H43" s="829"/>
      <c r="I43" s="416" t="s">
        <v>173</v>
      </c>
      <c r="J43" s="429"/>
      <c r="K43" s="416" t="s">
        <v>171</v>
      </c>
      <c r="L43" s="427"/>
      <c r="M43" s="416" t="s">
        <v>170</v>
      </c>
      <c r="N43" s="428"/>
      <c r="O43" s="416" t="s">
        <v>169</v>
      </c>
      <c r="P43" s="426"/>
      <c r="Q43" s="416" t="s">
        <v>169</v>
      </c>
      <c r="R43" s="426"/>
      <c r="S43" s="416" t="s">
        <v>169</v>
      </c>
      <c r="T43" s="426"/>
      <c r="U43" s="478" t="s">
        <v>169</v>
      </c>
      <c r="V43" s="477"/>
      <c r="W43" s="463" t="s">
        <v>169</v>
      </c>
      <c r="X43" s="462"/>
      <c r="Y43" s="781"/>
      <c r="Z43" s="782"/>
      <c r="AA43" s="792"/>
      <c r="AB43" s="792"/>
      <c r="AC43" s="792"/>
      <c r="AD43" s="792"/>
      <c r="AE43" s="792"/>
      <c r="AF43" s="792"/>
    </row>
    <row r="44" spans="1:32" s="404" customFormat="1" ht="15" customHeight="1" x14ac:dyDescent="0.2">
      <c r="A44" s="402"/>
      <c r="B44" s="824"/>
      <c r="C44" s="825"/>
      <c r="D44" s="792"/>
      <c r="E44" s="829"/>
      <c r="F44" s="832"/>
      <c r="G44" s="835"/>
      <c r="H44" s="829"/>
      <c r="I44" s="416" t="s">
        <v>168</v>
      </c>
      <c r="J44" s="427"/>
      <c r="K44" s="416" t="s">
        <v>167</v>
      </c>
      <c r="L44" s="427"/>
      <c r="M44" s="816"/>
      <c r="N44" s="817"/>
      <c r="O44" s="416" t="s">
        <v>166</v>
      </c>
      <c r="P44" s="426">
        <f>IF(P42="",P43-P41,P43-P42)</f>
        <v>0</v>
      </c>
      <c r="Q44" s="416" t="s">
        <v>166</v>
      </c>
      <c r="R44" s="426">
        <f>IF(R42="",R43-R41,R43-R42)</f>
        <v>0</v>
      </c>
      <c r="S44" s="416" t="s">
        <v>166</v>
      </c>
      <c r="T44" s="426">
        <f>IF(T42="",T43-T41,T43-T42)</f>
        <v>0</v>
      </c>
      <c r="U44" s="478" t="s">
        <v>166</v>
      </c>
      <c r="V44" s="477">
        <f>IF(V42="",V43-V41,V43-V42)</f>
        <v>0</v>
      </c>
      <c r="W44" s="463" t="s">
        <v>166</v>
      </c>
      <c r="X44" s="462">
        <f>IF(X42="",X43-X41,X43-X42)</f>
        <v>0</v>
      </c>
      <c r="Y44" s="781"/>
      <c r="Z44" s="782"/>
      <c r="AA44" s="792"/>
      <c r="AB44" s="792"/>
      <c r="AC44" s="792"/>
      <c r="AD44" s="792"/>
      <c r="AE44" s="792"/>
      <c r="AF44" s="792"/>
    </row>
    <row r="45" spans="1:32" s="404" customFormat="1" ht="15" customHeight="1" x14ac:dyDescent="0.2">
      <c r="A45" s="402"/>
      <c r="B45" s="824"/>
      <c r="C45" s="825"/>
      <c r="D45" s="792"/>
      <c r="E45" s="829"/>
      <c r="F45" s="832"/>
      <c r="G45" s="835"/>
      <c r="H45" s="829"/>
      <c r="I45" s="416" t="s">
        <v>165</v>
      </c>
      <c r="J45" s="415" t="s">
        <v>657</v>
      </c>
      <c r="K45" s="416" t="s">
        <v>164</v>
      </c>
      <c r="L45" s="415"/>
      <c r="M45" s="816"/>
      <c r="N45" s="817"/>
      <c r="O45" s="816"/>
      <c r="P45" s="817"/>
      <c r="Q45" s="816"/>
      <c r="R45" s="817"/>
      <c r="S45" s="816"/>
      <c r="T45" s="817"/>
      <c r="U45" s="857"/>
      <c r="V45" s="858"/>
      <c r="W45" s="781"/>
      <c r="X45" s="782"/>
      <c r="Y45" s="781"/>
      <c r="Z45" s="782"/>
      <c r="AA45" s="792"/>
      <c r="AB45" s="792"/>
      <c r="AC45" s="792"/>
      <c r="AD45" s="792"/>
      <c r="AE45" s="792"/>
      <c r="AF45" s="792"/>
    </row>
    <row r="46" spans="1:32" s="404" customFormat="1" ht="15" customHeight="1" x14ac:dyDescent="0.2">
      <c r="A46" s="402"/>
      <c r="B46" s="826"/>
      <c r="C46" s="827"/>
      <c r="D46" s="793"/>
      <c r="E46" s="830"/>
      <c r="F46" s="833"/>
      <c r="G46" s="836"/>
      <c r="H46" s="830"/>
      <c r="I46" s="406" t="s">
        <v>158</v>
      </c>
      <c r="J46" s="451"/>
      <c r="K46" s="820"/>
      <c r="L46" s="821"/>
      <c r="M46" s="818"/>
      <c r="N46" s="819"/>
      <c r="O46" s="818"/>
      <c r="P46" s="819"/>
      <c r="Q46" s="818"/>
      <c r="R46" s="819"/>
      <c r="S46" s="818"/>
      <c r="T46" s="819"/>
      <c r="U46" s="859"/>
      <c r="V46" s="860"/>
      <c r="W46" s="783"/>
      <c r="X46" s="784"/>
      <c r="Y46" s="783"/>
      <c r="Z46" s="784"/>
      <c r="AA46" s="793"/>
      <c r="AB46" s="793"/>
      <c r="AC46" s="793"/>
      <c r="AD46" s="793"/>
      <c r="AE46" s="793"/>
      <c r="AF46" s="793"/>
    </row>
    <row r="47" spans="1:32" s="404" customFormat="1" ht="12.75" customHeight="1" x14ac:dyDescent="0.2">
      <c r="A47" s="402"/>
      <c r="B47" s="822" t="s">
        <v>1059</v>
      </c>
      <c r="C47" s="823"/>
      <c r="D47" s="791" t="s">
        <v>653</v>
      </c>
      <c r="E47" s="828" t="s">
        <v>228</v>
      </c>
      <c r="F47" s="831"/>
      <c r="G47" s="834" t="s">
        <v>231</v>
      </c>
      <c r="H47" s="828"/>
      <c r="I47" s="434" t="s">
        <v>184</v>
      </c>
      <c r="J47" s="438">
        <v>1500000</v>
      </c>
      <c r="K47" s="434" t="s">
        <v>183</v>
      </c>
      <c r="L47" s="437"/>
      <c r="M47" s="434" t="s">
        <v>182</v>
      </c>
      <c r="N47" s="436">
        <f>J47</f>
        <v>1500000</v>
      </c>
      <c r="O47" s="434" t="s">
        <v>181</v>
      </c>
      <c r="P47" s="435"/>
      <c r="Q47" s="434" t="s">
        <v>181</v>
      </c>
      <c r="R47" s="435"/>
      <c r="S47" s="434" t="s">
        <v>181</v>
      </c>
      <c r="T47" s="435"/>
      <c r="U47" s="434" t="s">
        <v>181</v>
      </c>
      <c r="V47" s="435"/>
      <c r="W47" s="434" t="s">
        <v>181</v>
      </c>
      <c r="X47" s="435"/>
      <c r="Y47" s="466" t="s">
        <v>180</v>
      </c>
      <c r="Z47" s="465"/>
      <c r="AA47" s="791" t="s">
        <v>2129</v>
      </c>
      <c r="AB47" s="791" t="s">
        <v>2129</v>
      </c>
      <c r="AC47" s="791" t="s">
        <v>2129</v>
      </c>
      <c r="AD47" s="402"/>
      <c r="AE47" s="402"/>
      <c r="AF47" s="996" t="s">
        <v>2179</v>
      </c>
    </row>
    <row r="48" spans="1:32" s="404" customFormat="1" ht="15" customHeight="1" x14ac:dyDescent="0.2">
      <c r="A48" s="402"/>
      <c r="B48" s="824"/>
      <c r="C48" s="825"/>
      <c r="D48" s="792"/>
      <c r="E48" s="829"/>
      <c r="F48" s="832"/>
      <c r="G48" s="835"/>
      <c r="H48" s="829"/>
      <c r="I48" s="416" t="s">
        <v>179</v>
      </c>
      <c r="J48" s="432"/>
      <c r="K48" s="416" t="s">
        <v>177</v>
      </c>
      <c r="L48" s="415">
        <f>L47+L50</f>
        <v>0</v>
      </c>
      <c r="M48" s="416" t="s">
        <v>176</v>
      </c>
      <c r="N48" s="428">
        <f>N47</f>
        <v>1500000</v>
      </c>
      <c r="O48" s="416" t="s">
        <v>175</v>
      </c>
      <c r="P48" s="426"/>
      <c r="Q48" s="416" t="s">
        <v>175</v>
      </c>
      <c r="R48" s="426"/>
      <c r="S48" s="416" t="s">
        <v>175</v>
      </c>
      <c r="T48" s="426"/>
      <c r="U48" s="416" t="s">
        <v>175</v>
      </c>
      <c r="V48" s="426"/>
      <c r="W48" s="416" t="s">
        <v>175</v>
      </c>
      <c r="X48" s="426"/>
      <c r="Y48" s="463" t="s">
        <v>174</v>
      </c>
      <c r="Z48" s="464"/>
      <c r="AA48" s="792"/>
      <c r="AB48" s="792"/>
      <c r="AC48" s="792"/>
      <c r="AD48" s="402"/>
      <c r="AE48" s="402"/>
      <c r="AF48" s="997"/>
    </row>
    <row r="49" spans="1:32" s="404" customFormat="1" x14ac:dyDescent="0.2">
      <c r="A49" s="402"/>
      <c r="B49" s="824"/>
      <c r="C49" s="825"/>
      <c r="D49" s="792"/>
      <c r="E49" s="829"/>
      <c r="F49" s="832"/>
      <c r="G49" s="835"/>
      <c r="H49" s="829"/>
      <c r="I49" s="416" t="s">
        <v>173</v>
      </c>
      <c r="J49" s="429"/>
      <c r="K49" s="416" t="s">
        <v>171</v>
      </c>
      <c r="L49" s="427"/>
      <c r="M49" s="416" t="s">
        <v>170</v>
      </c>
      <c r="N49" s="428"/>
      <c r="O49" s="416" t="s">
        <v>169</v>
      </c>
      <c r="P49" s="426"/>
      <c r="Q49" s="416" t="s">
        <v>169</v>
      </c>
      <c r="R49" s="426"/>
      <c r="S49" s="416" t="s">
        <v>169</v>
      </c>
      <c r="T49" s="426"/>
      <c r="U49" s="416" t="s">
        <v>169</v>
      </c>
      <c r="V49" s="426"/>
      <c r="W49" s="416" t="s">
        <v>169</v>
      </c>
      <c r="X49" s="426"/>
      <c r="Y49" s="781"/>
      <c r="Z49" s="782"/>
      <c r="AA49" s="792"/>
      <c r="AB49" s="792"/>
      <c r="AC49" s="792"/>
      <c r="AD49" s="402"/>
      <c r="AE49" s="402"/>
      <c r="AF49" s="997"/>
    </row>
    <row r="50" spans="1:32" s="404" customFormat="1" ht="15" customHeight="1" x14ac:dyDescent="0.2">
      <c r="A50" s="402"/>
      <c r="B50" s="824"/>
      <c r="C50" s="825"/>
      <c r="D50" s="792"/>
      <c r="E50" s="829"/>
      <c r="F50" s="832"/>
      <c r="G50" s="835"/>
      <c r="H50" s="829"/>
      <c r="I50" s="416" t="s">
        <v>168</v>
      </c>
      <c r="J50" s="432"/>
      <c r="K50" s="416" t="s">
        <v>167</v>
      </c>
      <c r="L50" s="427"/>
      <c r="M50" s="816"/>
      <c r="N50" s="817"/>
      <c r="O50" s="416" t="s">
        <v>166</v>
      </c>
      <c r="P50" s="426">
        <f>IF(P48="",P49-P47,P49-P48)</f>
        <v>0</v>
      </c>
      <c r="Q50" s="416" t="s">
        <v>166</v>
      </c>
      <c r="R50" s="426">
        <f>IF(R48="",R49-R47,R49-R48)</f>
        <v>0</v>
      </c>
      <c r="S50" s="416" t="s">
        <v>166</v>
      </c>
      <c r="T50" s="426">
        <f>IF(T48="",T49-T47,T49-T48)</f>
        <v>0</v>
      </c>
      <c r="U50" s="416" t="s">
        <v>166</v>
      </c>
      <c r="V50" s="426">
        <f>IF(V48="",V49-V47,V49-V48)</f>
        <v>0</v>
      </c>
      <c r="W50" s="416" t="s">
        <v>166</v>
      </c>
      <c r="X50" s="426">
        <f>IF(X48="",X49-X47,X49-X48)</f>
        <v>0</v>
      </c>
      <c r="Y50" s="781"/>
      <c r="Z50" s="782"/>
      <c r="AA50" s="792"/>
      <c r="AB50" s="792"/>
      <c r="AC50" s="792"/>
      <c r="AD50" s="402"/>
      <c r="AE50" s="402"/>
      <c r="AF50" s="997"/>
    </row>
    <row r="51" spans="1:32" s="404" customFormat="1" ht="15" customHeight="1" x14ac:dyDescent="0.2">
      <c r="A51" s="402"/>
      <c r="B51" s="824"/>
      <c r="C51" s="825"/>
      <c r="D51" s="792"/>
      <c r="E51" s="829"/>
      <c r="F51" s="832"/>
      <c r="G51" s="835"/>
      <c r="H51" s="829"/>
      <c r="I51" s="416" t="s">
        <v>165</v>
      </c>
      <c r="J51" s="415"/>
      <c r="K51" s="416" t="s">
        <v>164</v>
      </c>
      <c r="L51" s="415"/>
      <c r="M51" s="816"/>
      <c r="N51" s="817"/>
      <c r="O51" s="816"/>
      <c r="P51" s="817"/>
      <c r="Q51" s="816"/>
      <c r="R51" s="817"/>
      <c r="S51" s="816"/>
      <c r="T51" s="817"/>
      <c r="U51" s="816"/>
      <c r="V51" s="817"/>
      <c r="W51" s="816"/>
      <c r="X51" s="817"/>
      <c r="Y51" s="781"/>
      <c r="Z51" s="782"/>
      <c r="AA51" s="792"/>
      <c r="AB51" s="792"/>
      <c r="AC51" s="792"/>
      <c r="AD51" s="402"/>
      <c r="AE51" s="402"/>
      <c r="AF51" s="997"/>
    </row>
    <row r="52" spans="1:32" s="404" customFormat="1" ht="15" customHeight="1" x14ac:dyDescent="0.2">
      <c r="A52" s="402"/>
      <c r="B52" s="826"/>
      <c r="C52" s="827"/>
      <c r="D52" s="793"/>
      <c r="E52" s="830"/>
      <c r="F52" s="833"/>
      <c r="G52" s="836"/>
      <c r="H52" s="830"/>
      <c r="I52" s="406" t="s">
        <v>158</v>
      </c>
      <c r="J52" s="451"/>
      <c r="K52" s="820"/>
      <c r="L52" s="821"/>
      <c r="M52" s="818"/>
      <c r="N52" s="819"/>
      <c r="O52" s="818"/>
      <c r="P52" s="819"/>
      <c r="Q52" s="818"/>
      <c r="R52" s="819"/>
      <c r="S52" s="818"/>
      <c r="T52" s="819"/>
      <c r="U52" s="818"/>
      <c r="V52" s="819"/>
      <c r="W52" s="818"/>
      <c r="X52" s="819"/>
      <c r="Y52" s="783"/>
      <c r="Z52" s="784"/>
      <c r="AA52" s="793"/>
      <c r="AB52" s="793"/>
      <c r="AC52" s="793"/>
      <c r="AD52" s="402"/>
      <c r="AE52" s="402"/>
      <c r="AF52" s="998"/>
    </row>
    <row r="53" spans="1:32" s="404" customFormat="1" ht="12.75" customHeight="1" x14ac:dyDescent="0.2">
      <c r="A53" s="402"/>
      <c r="B53" s="822" t="s">
        <v>2130</v>
      </c>
      <c r="C53" s="823"/>
      <c r="D53" s="791" t="s">
        <v>653</v>
      </c>
      <c r="E53" s="828" t="s">
        <v>228</v>
      </c>
      <c r="F53" s="831"/>
      <c r="G53" s="834" t="s">
        <v>231</v>
      </c>
      <c r="H53" s="828"/>
      <c r="I53" s="434" t="s">
        <v>184</v>
      </c>
      <c r="J53" s="438">
        <v>1500000</v>
      </c>
      <c r="K53" s="434" t="s">
        <v>183</v>
      </c>
      <c r="L53" s="437"/>
      <c r="M53" s="434" t="s">
        <v>182</v>
      </c>
      <c r="N53" s="436">
        <f>J53</f>
        <v>1500000</v>
      </c>
      <c r="O53" s="434" t="s">
        <v>181</v>
      </c>
      <c r="P53" s="435"/>
      <c r="Q53" s="434" t="s">
        <v>181</v>
      </c>
      <c r="R53" s="435"/>
      <c r="S53" s="434" t="s">
        <v>181</v>
      </c>
      <c r="T53" s="435"/>
      <c r="U53" s="434" t="s">
        <v>181</v>
      </c>
      <c r="V53" s="435"/>
      <c r="W53" s="434" t="s">
        <v>181</v>
      </c>
      <c r="X53" s="435"/>
      <c r="Y53" s="466" t="s">
        <v>180</v>
      </c>
      <c r="Z53" s="465"/>
      <c r="AA53" s="791" t="s">
        <v>2129</v>
      </c>
      <c r="AB53" s="791" t="s">
        <v>2129</v>
      </c>
      <c r="AC53" s="791" t="s">
        <v>2129</v>
      </c>
      <c r="AD53" s="402"/>
      <c r="AE53" s="402"/>
      <c r="AF53" s="996" t="s">
        <v>2179</v>
      </c>
    </row>
    <row r="54" spans="1:32" s="404" customFormat="1" ht="15" customHeight="1" x14ac:dyDescent="0.2">
      <c r="A54" s="402"/>
      <c r="B54" s="824"/>
      <c r="C54" s="825"/>
      <c r="D54" s="792"/>
      <c r="E54" s="829"/>
      <c r="F54" s="832"/>
      <c r="G54" s="835"/>
      <c r="H54" s="829"/>
      <c r="I54" s="416" t="s">
        <v>179</v>
      </c>
      <c r="J54" s="432"/>
      <c r="K54" s="416" t="s">
        <v>177</v>
      </c>
      <c r="L54" s="415">
        <f>L53+L56</f>
        <v>0</v>
      </c>
      <c r="M54" s="416" t="s">
        <v>176</v>
      </c>
      <c r="N54" s="428">
        <f>N53</f>
        <v>1500000</v>
      </c>
      <c r="O54" s="416" t="s">
        <v>175</v>
      </c>
      <c r="P54" s="426"/>
      <c r="Q54" s="416" t="s">
        <v>175</v>
      </c>
      <c r="R54" s="426"/>
      <c r="S54" s="416" t="s">
        <v>175</v>
      </c>
      <c r="T54" s="426"/>
      <c r="U54" s="416" t="s">
        <v>175</v>
      </c>
      <c r="V54" s="426"/>
      <c r="W54" s="416" t="s">
        <v>175</v>
      </c>
      <c r="X54" s="426"/>
      <c r="Y54" s="463" t="s">
        <v>174</v>
      </c>
      <c r="Z54" s="464"/>
      <c r="AA54" s="792"/>
      <c r="AB54" s="792"/>
      <c r="AC54" s="792"/>
      <c r="AD54" s="402"/>
      <c r="AE54" s="402"/>
      <c r="AF54" s="997"/>
    </row>
    <row r="55" spans="1:32" s="404" customFormat="1" x14ac:dyDescent="0.2">
      <c r="A55" s="402"/>
      <c r="B55" s="824"/>
      <c r="C55" s="825"/>
      <c r="D55" s="792"/>
      <c r="E55" s="829"/>
      <c r="F55" s="832"/>
      <c r="G55" s="835"/>
      <c r="H55" s="829"/>
      <c r="I55" s="416" t="s">
        <v>173</v>
      </c>
      <c r="J55" s="429"/>
      <c r="K55" s="416" t="s">
        <v>171</v>
      </c>
      <c r="L55" s="427"/>
      <c r="M55" s="416" t="s">
        <v>170</v>
      </c>
      <c r="N55" s="428"/>
      <c r="O55" s="416" t="s">
        <v>169</v>
      </c>
      <c r="P55" s="426"/>
      <c r="Q55" s="416" t="s">
        <v>169</v>
      </c>
      <c r="R55" s="426"/>
      <c r="S55" s="416" t="s">
        <v>169</v>
      </c>
      <c r="T55" s="426"/>
      <c r="U55" s="416" t="s">
        <v>169</v>
      </c>
      <c r="V55" s="426"/>
      <c r="W55" s="416" t="s">
        <v>169</v>
      </c>
      <c r="X55" s="426"/>
      <c r="Y55" s="781"/>
      <c r="Z55" s="782"/>
      <c r="AA55" s="792"/>
      <c r="AB55" s="792"/>
      <c r="AC55" s="792"/>
      <c r="AD55" s="402"/>
      <c r="AE55" s="402"/>
      <c r="AF55" s="997"/>
    </row>
    <row r="56" spans="1:32" s="404" customFormat="1" ht="15" customHeight="1" x14ac:dyDescent="0.2">
      <c r="A56" s="402"/>
      <c r="B56" s="824"/>
      <c r="C56" s="825"/>
      <c r="D56" s="792"/>
      <c r="E56" s="829"/>
      <c r="F56" s="832"/>
      <c r="G56" s="835"/>
      <c r="H56" s="829"/>
      <c r="I56" s="416" t="s">
        <v>168</v>
      </c>
      <c r="J56" s="432"/>
      <c r="K56" s="416" t="s">
        <v>167</v>
      </c>
      <c r="L56" s="427"/>
      <c r="M56" s="816"/>
      <c r="N56" s="817"/>
      <c r="O56" s="416" t="s">
        <v>166</v>
      </c>
      <c r="P56" s="426">
        <f>IF(P54="",P55-P53,P55-P54)</f>
        <v>0</v>
      </c>
      <c r="Q56" s="416" t="s">
        <v>166</v>
      </c>
      <c r="R56" s="426">
        <f>IF(R54="",R55-R53,R55-R54)</f>
        <v>0</v>
      </c>
      <c r="S56" s="416" t="s">
        <v>166</v>
      </c>
      <c r="T56" s="426">
        <f>IF(T54="",T55-T53,T55-T54)</f>
        <v>0</v>
      </c>
      <c r="U56" s="416" t="s">
        <v>166</v>
      </c>
      <c r="V56" s="426">
        <f>IF(V54="",V55-V53,V55-V54)</f>
        <v>0</v>
      </c>
      <c r="W56" s="416" t="s">
        <v>166</v>
      </c>
      <c r="X56" s="426">
        <f>IF(X54="",X55-X53,X55-X54)</f>
        <v>0</v>
      </c>
      <c r="Y56" s="781"/>
      <c r="Z56" s="782"/>
      <c r="AA56" s="792"/>
      <c r="AB56" s="792"/>
      <c r="AC56" s="792"/>
      <c r="AD56" s="402"/>
      <c r="AE56" s="402"/>
      <c r="AF56" s="997"/>
    </row>
    <row r="57" spans="1:32" s="404" customFormat="1" ht="15" customHeight="1" x14ac:dyDescent="0.2">
      <c r="A57" s="402"/>
      <c r="B57" s="824"/>
      <c r="C57" s="825"/>
      <c r="D57" s="792"/>
      <c r="E57" s="829"/>
      <c r="F57" s="832"/>
      <c r="G57" s="835"/>
      <c r="H57" s="829"/>
      <c r="I57" s="416" t="s">
        <v>165</v>
      </c>
      <c r="J57" s="415"/>
      <c r="K57" s="416" t="s">
        <v>164</v>
      </c>
      <c r="L57" s="415"/>
      <c r="M57" s="816"/>
      <c r="N57" s="817"/>
      <c r="O57" s="816"/>
      <c r="P57" s="817"/>
      <c r="Q57" s="816"/>
      <c r="R57" s="817"/>
      <c r="S57" s="816"/>
      <c r="T57" s="817"/>
      <c r="U57" s="816"/>
      <c r="V57" s="817"/>
      <c r="W57" s="816"/>
      <c r="X57" s="817"/>
      <c r="Y57" s="781"/>
      <c r="Z57" s="782"/>
      <c r="AA57" s="792"/>
      <c r="AB57" s="792"/>
      <c r="AC57" s="792"/>
      <c r="AD57" s="402"/>
      <c r="AE57" s="402"/>
      <c r="AF57" s="997"/>
    </row>
    <row r="58" spans="1:32" s="404" customFormat="1" ht="15" customHeight="1" x14ac:dyDescent="0.2">
      <c r="A58" s="402"/>
      <c r="B58" s="826"/>
      <c r="C58" s="827"/>
      <c r="D58" s="793"/>
      <c r="E58" s="830"/>
      <c r="F58" s="833"/>
      <c r="G58" s="836"/>
      <c r="H58" s="830"/>
      <c r="I58" s="406" t="s">
        <v>158</v>
      </c>
      <c r="J58" s="451"/>
      <c r="K58" s="820"/>
      <c r="L58" s="821"/>
      <c r="M58" s="818"/>
      <c r="N58" s="819"/>
      <c r="O58" s="818"/>
      <c r="P58" s="819"/>
      <c r="Q58" s="818"/>
      <c r="R58" s="819"/>
      <c r="S58" s="818"/>
      <c r="T58" s="819"/>
      <c r="U58" s="818"/>
      <c r="V58" s="819"/>
      <c r="W58" s="818"/>
      <c r="X58" s="819"/>
      <c r="Y58" s="783"/>
      <c r="Z58" s="784"/>
      <c r="AA58" s="793"/>
      <c r="AB58" s="793"/>
      <c r="AC58" s="793"/>
      <c r="AD58" s="402"/>
      <c r="AE58" s="402"/>
      <c r="AF58" s="998"/>
    </row>
    <row r="59" spans="1:32" s="404" customFormat="1" ht="12.75" customHeight="1" x14ac:dyDescent="0.2">
      <c r="A59" s="402"/>
      <c r="B59" s="822" t="s">
        <v>1110</v>
      </c>
      <c r="C59" s="823"/>
      <c r="D59" s="791" t="s">
        <v>642</v>
      </c>
      <c r="E59" s="828" t="s">
        <v>186</v>
      </c>
      <c r="F59" s="831"/>
      <c r="G59" s="834"/>
      <c r="H59" s="828" t="s">
        <v>193</v>
      </c>
      <c r="I59" s="434" t="s">
        <v>184</v>
      </c>
      <c r="J59" s="438">
        <v>1125000</v>
      </c>
      <c r="K59" s="434" t="s">
        <v>183</v>
      </c>
      <c r="L59" s="437"/>
      <c r="M59" s="434" t="s">
        <v>182</v>
      </c>
      <c r="N59" s="436">
        <f>J59</f>
        <v>1125000</v>
      </c>
      <c r="O59" s="434" t="s">
        <v>181</v>
      </c>
      <c r="P59" s="435"/>
      <c r="Q59" s="434" t="s">
        <v>181</v>
      </c>
      <c r="R59" s="435"/>
      <c r="S59" s="434" t="s">
        <v>181</v>
      </c>
      <c r="T59" s="435"/>
      <c r="U59" s="434" t="s">
        <v>181</v>
      </c>
      <c r="V59" s="435"/>
      <c r="W59" s="434" t="s">
        <v>181</v>
      </c>
      <c r="X59" s="435"/>
      <c r="Y59" s="434" t="s">
        <v>180</v>
      </c>
      <c r="Z59" s="433"/>
      <c r="AA59" s="923" t="s">
        <v>1109</v>
      </c>
      <c r="AB59" s="923" t="s">
        <v>1109</v>
      </c>
      <c r="AC59" s="923" t="s">
        <v>1108</v>
      </c>
      <c r="AD59" s="923" t="s">
        <v>1108</v>
      </c>
      <c r="AE59" s="923" t="s">
        <v>1108</v>
      </c>
      <c r="AF59" s="791" t="s">
        <v>1108</v>
      </c>
    </row>
    <row r="60" spans="1:32" s="404" customFormat="1" ht="15" customHeight="1" x14ac:dyDescent="0.2">
      <c r="A60" s="402"/>
      <c r="B60" s="824"/>
      <c r="C60" s="825"/>
      <c r="D60" s="792"/>
      <c r="E60" s="829"/>
      <c r="F60" s="832"/>
      <c r="G60" s="835"/>
      <c r="H60" s="829"/>
      <c r="I60" s="416" t="s">
        <v>179</v>
      </c>
      <c r="J60" s="432"/>
      <c r="K60" s="416" t="s">
        <v>177</v>
      </c>
      <c r="L60" s="415">
        <f>L59+L62</f>
        <v>0</v>
      </c>
      <c r="M60" s="416" t="s">
        <v>176</v>
      </c>
      <c r="N60" s="428">
        <f>N59</f>
        <v>1125000</v>
      </c>
      <c r="O60" s="416" t="s">
        <v>175</v>
      </c>
      <c r="P60" s="426"/>
      <c r="Q60" s="416" t="s">
        <v>175</v>
      </c>
      <c r="R60" s="426"/>
      <c r="S60" s="416" t="s">
        <v>175</v>
      </c>
      <c r="T60" s="426"/>
      <c r="U60" s="416" t="s">
        <v>175</v>
      </c>
      <c r="V60" s="426"/>
      <c r="W60" s="416" t="s">
        <v>175</v>
      </c>
      <c r="X60" s="426"/>
      <c r="Y60" s="416" t="s">
        <v>174</v>
      </c>
      <c r="Z60" s="430"/>
      <c r="AA60" s="924"/>
      <c r="AB60" s="924"/>
      <c r="AC60" s="924"/>
      <c r="AD60" s="924"/>
      <c r="AE60" s="924"/>
      <c r="AF60" s="792"/>
    </row>
    <row r="61" spans="1:32" s="404" customFormat="1" x14ac:dyDescent="0.2">
      <c r="A61" s="402"/>
      <c r="B61" s="824"/>
      <c r="C61" s="825"/>
      <c r="D61" s="792"/>
      <c r="E61" s="829"/>
      <c r="F61" s="832"/>
      <c r="G61" s="835"/>
      <c r="H61" s="829"/>
      <c r="I61" s="416" t="s">
        <v>173</v>
      </c>
      <c r="J61" s="429" t="s">
        <v>192</v>
      </c>
      <c r="K61" s="416" t="s">
        <v>171</v>
      </c>
      <c r="L61" s="427"/>
      <c r="M61" s="416" t="s">
        <v>170</v>
      </c>
      <c r="N61" s="428"/>
      <c r="O61" s="416" t="s">
        <v>169</v>
      </c>
      <c r="P61" s="426"/>
      <c r="Q61" s="416" t="s">
        <v>169</v>
      </c>
      <c r="R61" s="426"/>
      <c r="S61" s="416" t="s">
        <v>169</v>
      </c>
      <c r="T61" s="426"/>
      <c r="U61" s="416" t="s">
        <v>169</v>
      </c>
      <c r="V61" s="426"/>
      <c r="W61" s="416" t="s">
        <v>169</v>
      </c>
      <c r="X61" s="426"/>
      <c r="Y61" s="816"/>
      <c r="Z61" s="817"/>
      <c r="AA61" s="924"/>
      <c r="AB61" s="924"/>
      <c r="AC61" s="924"/>
      <c r="AD61" s="924"/>
      <c r="AE61" s="924"/>
      <c r="AF61" s="792"/>
    </row>
    <row r="62" spans="1:32" s="404" customFormat="1" ht="15" customHeight="1" x14ac:dyDescent="0.2">
      <c r="A62" s="402"/>
      <c r="B62" s="824"/>
      <c r="C62" s="825"/>
      <c r="D62" s="792"/>
      <c r="E62" s="829"/>
      <c r="F62" s="832"/>
      <c r="G62" s="835"/>
      <c r="H62" s="829"/>
      <c r="I62" s="416" t="s">
        <v>168</v>
      </c>
      <c r="J62" s="432"/>
      <c r="K62" s="416" t="s">
        <v>167</v>
      </c>
      <c r="L62" s="427"/>
      <c r="M62" s="816"/>
      <c r="N62" s="817"/>
      <c r="O62" s="416" t="s">
        <v>166</v>
      </c>
      <c r="P62" s="426">
        <f>IF(P60="",P61-P59,P61-P60)</f>
        <v>0</v>
      </c>
      <c r="Q62" s="416" t="s">
        <v>166</v>
      </c>
      <c r="R62" s="426">
        <f>IF(R60="",R61-R59,R61-R60)</f>
        <v>0</v>
      </c>
      <c r="S62" s="416" t="s">
        <v>166</v>
      </c>
      <c r="T62" s="426">
        <f>IF(T60="",T61-T59,T61-T60)</f>
        <v>0</v>
      </c>
      <c r="U62" s="416" t="s">
        <v>166</v>
      </c>
      <c r="V62" s="426">
        <f>IF(V60="",V61-V59,V61-V60)</f>
        <v>0</v>
      </c>
      <c r="W62" s="416" t="s">
        <v>166</v>
      </c>
      <c r="X62" s="426">
        <f>IF(X60="",X61-X59,X61-X60)</f>
        <v>0</v>
      </c>
      <c r="Y62" s="816"/>
      <c r="Z62" s="817"/>
      <c r="AA62" s="924"/>
      <c r="AB62" s="924"/>
      <c r="AC62" s="924"/>
      <c r="AD62" s="924"/>
      <c r="AE62" s="924"/>
      <c r="AF62" s="792"/>
    </row>
    <row r="63" spans="1:32" s="404" customFormat="1" ht="15" customHeight="1" x14ac:dyDescent="0.2">
      <c r="A63" s="402"/>
      <c r="B63" s="824"/>
      <c r="C63" s="825"/>
      <c r="D63" s="792"/>
      <c r="E63" s="829"/>
      <c r="F63" s="832"/>
      <c r="G63" s="835"/>
      <c r="H63" s="829"/>
      <c r="I63" s="416" t="s">
        <v>165</v>
      </c>
      <c r="J63" s="415"/>
      <c r="K63" s="416" t="s">
        <v>164</v>
      </c>
      <c r="L63" s="415"/>
      <c r="M63" s="816"/>
      <c r="N63" s="817"/>
      <c r="O63" s="816"/>
      <c r="P63" s="817"/>
      <c r="Q63" s="816"/>
      <c r="R63" s="817"/>
      <c r="S63" s="816"/>
      <c r="T63" s="817"/>
      <c r="U63" s="816"/>
      <c r="V63" s="817"/>
      <c r="W63" s="816"/>
      <c r="X63" s="817"/>
      <c r="Y63" s="816"/>
      <c r="Z63" s="817"/>
      <c r="AA63" s="924"/>
      <c r="AB63" s="924"/>
      <c r="AC63" s="924"/>
      <c r="AD63" s="924"/>
      <c r="AE63" s="924"/>
      <c r="AF63" s="792"/>
    </row>
    <row r="64" spans="1:32" s="404" customFormat="1" ht="15" customHeight="1" x14ac:dyDescent="0.2">
      <c r="A64" s="402"/>
      <c r="B64" s="826"/>
      <c r="C64" s="827"/>
      <c r="D64" s="793"/>
      <c r="E64" s="830"/>
      <c r="F64" s="833"/>
      <c r="G64" s="836"/>
      <c r="H64" s="830"/>
      <c r="I64" s="406" t="s">
        <v>158</v>
      </c>
      <c r="J64" s="451"/>
      <c r="K64" s="820"/>
      <c r="L64" s="821"/>
      <c r="M64" s="818"/>
      <c r="N64" s="819"/>
      <c r="O64" s="818"/>
      <c r="P64" s="819"/>
      <c r="Q64" s="818"/>
      <c r="R64" s="819"/>
      <c r="S64" s="818"/>
      <c r="T64" s="819"/>
      <c r="U64" s="818"/>
      <c r="V64" s="819"/>
      <c r="W64" s="818"/>
      <c r="X64" s="819"/>
      <c r="Y64" s="818"/>
      <c r="Z64" s="819"/>
      <c r="AA64" s="925"/>
      <c r="AB64" s="925"/>
      <c r="AC64" s="925"/>
      <c r="AD64" s="925"/>
      <c r="AE64" s="925"/>
      <c r="AF64" s="793"/>
    </row>
    <row r="65" spans="1:33" s="597" customFormat="1" ht="12.75" customHeight="1" x14ac:dyDescent="0.2">
      <c r="B65" s="794" t="s">
        <v>650</v>
      </c>
      <c r="C65" s="795"/>
      <c r="D65" s="800" t="s">
        <v>642</v>
      </c>
      <c r="E65" s="803" t="s">
        <v>186</v>
      </c>
      <c r="F65" s="806"/>
      <c r="G65" s="809"/>
      <c r="H65" s="803" t="s">
        <v>193</v>
      </c>
      <c r="I65" s="605" t="s">
        <v>184</v>
      </c>
      <c r="J65" s="606">
        <v>1125000</v>
      </c>
      <c r="K65" s="605" t="s">
        <v>183</v>
      </c>
      <c r="L65" s="631"/>
      <c r="M65" s="605" t="s">
        <v>182</v>
      </c>
      <c r="N65" s="608">
        <f>J65</f>
        <v>1125000</v>
      </c>
      <c r="O65" s="605" t="s">
        <v>181</v>
      </c>
      <c r="P65" s="609"/>
      <c r="Q65" s="605" t="s">
        <v>181</v>
      </c>
      <c r="R65" s="609"/>
      <c r="S65" s="605" t="s">
        <v>181</v>
      </c>
      <c r="T65" s="609"/>
      <c r="U65" s="632" t="s">
        <v>181</v>
      </c>
      <c r="V65" s="633"/>
      <c r="W65" s="434" t="s">
        <v>181</v>
      </c>
      <c r="X65" s="435"/>
      <c r="Y65" s="434" t="s">
        <v>180</v>
      </c>
      <c r="Z65" s="433"/>
      <c r="AA65" s="923" t="s">
        <v>1109</v>
      </c>
      <c r="AB65" s="923" t="s">
        <v>1109</v>
      </c>
      <c r="AC65" s="923" t="s">
        <v>1108</v>
      </c>
      <c r="AD65" s="923" t="s">
        <v>1108</v>
      </c>
      <c r="AE65" s="923" t="s">
        <v>1108</v>
      </c>
      <c r="AF65" s="791" t="s">
        <v>2180</v>
      </c>
      <c r="AG65" s="724"/>
    </row>
    <row r="66" spans="1:33" s="597" customFormat="1" ht="15" customHeight="1" x14ac:dyDescent="0.2">
      <c r="B66" s="796"/>
      <c r="C66" s="797"/>
      <c r="D66" s="801"/>
      <c r="E66" s="804"/>
      <c r="F66" s="807"/>
      <c r="G66" s="810"/>
      <c r="H66" s="804"/>
      <c r="I66" s="615" t="s">
        <v>179</v>
      </c>
      <c r="J66" s="616"/>
      <c r="K66" s="615" t="s">
        <v>177</v>
      </c>
      <c r="L66" s="617">
        <f>L65+L68</f>
        <v>0</v>
      </c>
      <c r="M66" s="615" t="s">
        <v>176</v>
      </c>
      <c r="N66" s="618">
        <f>N65</f>
        <v>1125000</v>
      </c>
      <c r="O66" s="615" t="s">
        <v>175</v>
      </c>
      <c r="P66" s="619"/>
      <c r="Q66" s="615" t="s">
        <v>175</v>
      </c>
      <c r="R66" s="619"/>
      <c r="S66" s="615" t="s">
        <v>175</v>
      </c>
      <c r="T66" s="619"/>
      <c r="U66" s="634" t="s">
        <v>175</v>
      </c>
      <c r="V66" s="635"/>
      <c r="W66" s="416" t="s">
        <v>175</v>
      </c>
      <c r="X66" s="426"/>
      <c r="Y66" s="416" t="s">
        <v>174</v>
      </c>
      <c r="Z66" s="430"/>
      <c r="AA66" s="924"/>
      <c r="AB66" s="924"/>
      <c r="AC66" s="924"/>
      <c r="AD66" s="924"/>
      <c r="AE66" s="924"/>
      <c r="AF66" s="792"/>
      <c r="AG66" s="724"/>
    </row>
    <row r="67" spans="1:33" s="597" customFormat="1" x14ac:dyDescent="0.2">
      <c r="B67" s="796"/>
      <c r="C67" s="797"/>
      <c r="D67" s="801"/>
      <c r="E67" s="804"/>
      <c r="F67" s="807"/>
      <c r="G67" s="810"/>
      <c r="H67" s="804"/>
      <c r="I67" s="615" t="s">
        <v>173</v>
      </c>
      <c r="J67" s="621"/>
      <c r="K67" s="615" t="s">
        <v>171</v>
      </c>
      <c r="L67" s="622"/>
      <c r="M67" s="615" t="s">
        <v>170</v>
      </c>
      <c r="N67" s="618"/>
      <c r="O67" s="615" t="s">
        <v>169</v>
      </c>
      <c r="P67" s="619"/>
      <c r="Q67" s="615" t="s">
        <v>169</v>
      </c>
      <c r="R67" s="619"/>
      <c r="S67" s="615" t="s">
        <v>169</v>
      </c>
      <c r="T67" s="619"/>
      <c r="U67" s="634" t="s">
        <v>169</v>
      </c>
      <c r="V67" s="635"/>
      <c r="W67" s="416" t="s">
        <v>169</v>
      </c>
      <c r="X67" s="426"/>
      <c r="Y67" s="816"/>
      <c r="Z67" s="817"/>
      <c r="AA67" s="924"/>
      <c r="AB67" s="924"/>
      <c r="AC67" s="924"/>
      <c r="AD67" s="924"/>
      <c r="AE67" s="924"/>
      <c r="AF67" s="792"/>
      <c r="AG67" s="724"/>
    </row>
    <row r="68" spans="1:33" s="597" customFormat="1" ht="15" customHeight="1" x14ac:dyDescent="0.2">
      <c r="B68" s="796"/>
      <c r="C68" s="797"/>
      <c r="D68" s="801"/>
      <c r="E68" s="804"/>
      <c r="F68" s="807"/>
      <c r="G68" s="810"/>
      <c r="H68" s="804"/>
      <c r="I68" s="615" t="s">
        <v>168</v>
      </c>
      <c r="J68" s="616"/>
      <c r="K68" s="615" t="s">
        <v>167</v>
      </c>
      <c r="L68" s="622"/>
      <c r="M68" s="785"/>
      <c r="N68" s="786"/>
      <c r="O68" s="615" t="s">
        <v>166</v>
      </c>
      <c r="P68" s="619">
        <f>IF(P66="",P67-P65,P67-P66)</f>
        <v>0</v>
      </c>
      <c r="Q68" s="615" t="s">
        <v>166</v>
      </c>
      <c r="R68" s="619">
        <f>IF(R66="",R67-R65,R67-R66)</f>
        <v>0</v>
      </c>
      <c r="S68" s="615" t="s">
        <v>166</v>
      </c>
      <c r="T68" s="619">
        <f>IF(T66="",T67-T65,T67-T66)</f>
        <v>0</v>
      </c>
      <c r="U68" s="634" t="s">
        <v>166</v>
      </c>
      <c r="V68" s="635">
        <f>IF(V66="",V67-V65,V67-V66)</f>
        <v>0</v>
      </c>
      <c r="W68" s="416" t="s">
        <v>166</v>
      </c>
      <c r="X68" s="426">
        <f>IF(X66="",X67-X65,X67-X66)</f>
        <v>0</v>
      </c>
      <c r="Y68" s="816"/>
      <c r="Z68" s="817"/>
      <c r="AA68" s="924"/>
      <c r="AB68" s="924"/>
      <c r="AC68" s="924"/>
      <c r="AD68" s="924"/>
      <c r="AE68" s="924"/>
      <c r="AF68" s="792"/>
      <c r="AG68" s="724"/>
    </row>
    <row r="69" spans="1:33" s="597" customFormat="1" ht="15" customHeight="1" x14ac:dyDescent="0.2">
      <c r="B69" s="796"/>
      <c r="C69" s="797"/>
      <c r="D69" s="801"/>
      <c r="E69" s="804"/>
      <c r="F69" s="807"/>
      <c r="G69" s="810"/>
      <c r="H69" s="804"/>
      <c r="I69" s="615" t="s">
        <v>165</v>
      </c>
      <c r="J69" s="617">
        <v>43399</v>
      </c>
      <c r="K69" s="615" t="s">
        <v>164</v>
      </c>
      <c r="L69" s="617"/>
      <c r="M69" s="785"/>
      <c r="N69" s="786"/>
      <c r="O69" s="785"/>
      <c r="P69" s="786"/>
      <c r="Q69" s="785"/>
      <c r="R69" s="786"/>
      <c r="S69" s="785"/>
      <c r="T69" s="786"/>
      <c r="U69" s="812"/>
      <c r="V69" s="813"/>
      <c r="W69" s="816"/>
      <c r="X69" s="817"/>
      <c r="Y69" s="816"/>
      <c r="Z69" s="817"/>
      <c r="AA69" s="924"/>
      <c r="AB69" s="924"/>
      <c r="AC69" s="924"/>
      <c r="AD69" s="924"/>
      <c r="AE69" s="924"/>
      <c r="AF69" s="792"/>
      <c r="AG69" s="724"/>
    </row>
    <row r="70" spans="1:33" s="597" customFormat="1" ht="15" customHeight="1" x14ac:dyDescent="0.2">
      <c r="B70" s="798"/>
      <c r="C70" s="799"/>
      <c r="D70" s="802"/>
      <c r="E70" s="805"/>
      <c r="F70" s="808"/>
      <c r="G70" s="811"/>
      <c r="H70" s="805"/>
      <c r="I70" s="629" t="s">
        <v>158</v>
      </c>
      <c r="J70" s="630"/>
      <c r="K70" s="789"/>
      <c r="L70" s="790"/>
      <c r="M70" s="787"/>
      <c r="N70" s="788"/>
      <c r="O70" s="787"/>
      <c r="P70" s="788"/>
      <c r="Q70" s="787"/>
      <c r="R70" s="788"/>
      <c r="S70" s="787"/>
      <c r="T70" s="788"/>
      <c r="U70" s="814"/>
      <c r="V70" s="815"/>
      <c r="W70" s="818"/>
      <c r="X70" s="819"/>
      <c r="Y70" s="818"/>
      <c r="Z70" s="819"/>
      <c r="AA70" s="925"/>
      <c r="AB70" s="925"/>
      <c r="AC70" s="925"/>
      <c r="AD70" s="925"/>
      <c r="AE70" s="925"/>
      <c r="AF70" s="793"/>
      <c r="AG70" s="724"/>
    </row>
    <row r="71" spans="1:33" ht="12.75" customHeight="1" x14ac:dyDescent="0.2">
      <c r="B71" s="822" t="s">
        <v>1915</v>
      </c>
      <c r="C71" s="823"/>
      <c r="D71" s="791" t="s">
        <v>642</v>
      </c>
      <c r="E71" s="828" t="s">
        <v>186</v>
      </c>
      <c r="F71" s="831"/>
      <c r="G71" s="834"/>
      <c r="H71" s="828" t="s">
        <v>193</v>
      </c>
      <c r="I71" s="434" t="s">
        <v>184</v>
      </c>
      <c r="J71" s="438">
        <v>1250000</v>
      </c>
      <c r="K71" s="434" t="s">
        <v>183</v>
      </c>
      <c r="L71" s="437"/>
      <c r="M71" s="434" t="s">
        <v>182</v>
      </c>
      <c r="N71" s="436">
        <f>J71</f>
        <v>1250000</v>
      </c>
      <c r="O71" s="434" t="s">
        <v>181</v>
      </c>
      <c r="P71" s="435"/>
      <c r="Q71" s="434" t="s">
        <v>181</v>
      </c>
      <c r="R71" s="435"/>
      <c r="S71" s="434" t="s">
        <v>181</v>
      </c>
      <c r="T71" s="435"/>
      <c r="U71" s="434" t="s">
        <v>181</v>
      </c>
      <c r="V71" s="435"/>
      <c r="W71" s="434" t="s">
        <v>181</v>
      </c>
      <c r="X71" s="435"/>
      <c r="Y71" s="434" t="s">
        <v>180</v>
      </c>
      <c r="Z71" s="433"/>
      <c r="AA71" s="923" t="s">
        <v>1109</v>
      </c>
      <c r="AB71" s="923" t="s">
        <v>1109</v>
      </c>
      <c r="AC71" s="923" t="s">
        <v>1108</v>
      </c>
      <c r="AD71" s="923"/>
      <c r="AE71" s="923"/>
      <c r="AF71" s="791" t="s">
        <v>2180</v>
      </c>
    </row>
    <row r="72" spans="1:33" ht="15" customHeight="1" x14ac:dyDescent="0.2">
      <c r="B72" s="824"/>
      <c r="C72" s="825"/>
      <c r="D72" s="792"/>
      <c r="E72" s="829"/>
      <c r="F72" s="832"/>
      <c r="G72" s="835"/>
      <c r="H72" s="829"/>
      <c r="I72" s="416" t="s">
        <v>179</v>
      </c>
      <c r="J72" s="432"/>
      <c r="K72" s="416" t="s">
        <v>177</v>
      </c>
      <c r="L72" s="415">
        <f>L71+L74</f>
        <v>0</v>
      </c>
      <c r="M72" s="416" t="s">
        <v>176</v>
      </c>
      <c r="N72" s="428">
        <f>N71</f>
        <v>1250000</v>
      </c>
      <c r="O72" s="416" t="s">
        <v>175</v>
      </c>
      <c r="P72" s="426"/>
      <c r="Q72" s="416" t="s">
        <v>175</v>
      </c>
      <c r="R72" s="426"/>
      <c r="S72" s="416" t="s">
        <v>175</v>
      </c>
      <c r="T72" s="426"/>
      <c r="U72" s="416" t="s">
        <v>175</v>
      </c>
      <c r="V72" s="426"/>
      <c r="W72" s="416" t="s">
        <v>175</v>
      </c>
      <c r="X72" s="426"/>
      <c r="Y72" s="416" t="s">
        <v>174</v>
      </c>
      <c r="Z72" s="430"/>
      <c r="AA72" s="924"/>
      <c r="AB72" s="924"/>
      <c r="AC72" s="924"/>
      <c r="AD72" s="924"/>
      <c r="AE72" s="924"/>
      <c r="AF72" s="792"/>
    </row>
    <row r="73" spans="1:33" x14ac:dyDescent="0.2">
      <c r="B73" s="824"/>
      <c r="C73" s="825"/>
      <c r="D73" s="792"/>
      <c r="E73" s="829"/>
      <c r="F73" s="832"/>
      <c r="G73" s="835"/>
      <c r="H73" s="829"/>
      <c r="I73" s="416" t="s">
        <v>173</v>
      </c>
      <c r="J73" s="429" t="s">
        <v>192</v>
      </c>
      <c r="K73" s="416" t="s">
        <v>171</v>
      </c>
      <c r="L73" s="427"/>
      <c r="M73" s="416" t="s">
        <v>170</v>
      </c>
      <c r="N73" s="428"/>
      <c r="O73" s="416" t="s">
        <v>169</v>
      </c>
      <c r="P73" s="426"/>
      <c r="Q73" s="416" t="s">
        <v>169</v>
      </c>
      <c r="R73" s="426"/>
      <c r="S73" s="416" t="s">
        <v>169</v>
      </c>
      <c r="T73" s="426"/>
      <c r="U73" s="416" t="s">
        <v>169</v>
      </c>
      <c r="V73" s="426"/>
      <c r="W73" s="416" t="s">
        <v>169</v>
      </c>
      <c r="X73" s="426"/>
      <c r="Y73" s="816"/>
      <c r="Z73" s="817"/>
      <c r="AA73" s="924"/>
      <c r="AB73" s="924"/>
      <c r="AC73" s="924"/>
      <c r="AD73" s="924"/>
      <c r="AE73" s="924"/>
      <c r="AF73" s="792"/>
    </row>
    <row r="74" spans="1:33" ht="15" customHeight="1" x14ac:dyDescent="0.2">
      <c r="B74" s="824"/>
      <c r="C74" s="825"/>
      <c r="D74" s="792"/>
      <c r="E74" s="829"/>
      <c r="F74" s="832"/>
      <c r="G74" s="835"/>
      <c r="H74" s="829"/>
      <c r="I74" s="416" t="s">
        <v>168</v>
      </c>
      <c r="J74" s="432"/>
      <c r="K74" s="416" t="s">
        <v>167</v>
      </c>
      <c r="L74" s="427"/>
      <c r="M74" s="816"/>
      <c r="N74" s="817"/>
      <c r="O74" s="416" t="s">
        <v>166</v>
      </c>
      <c r="P74" s="426">
        <f>IF(P72="",P73-P71,P73-P72)</f>
        <v>0</v>
      </c>
      <c r="Q74" s="416" t="s">
        <v>166</v>
      </c>
      <c r="R74" s="426">
        <f>IF(R72="",R73-R71,R73-R72)</f>
        <v>0</v>
      </c>
      <c r="S74" s="416" t="s">
        <v>166</v>
      </c>
      <c r="T74" s="426">
        <f>IF(T72="",T73-T71,T73-T72)</f>
        <v>0</v>
      </c>
      <c r="U74" s="416" t="s">
        <v>166</v>
      </c>
      <c r="V74" s="426">
        <f>IF(V72="",V73-V71,V73-V72)</f>
        <v>0</v>
      </c>
      <c r="W74" s="416" t="s">
        <v>166</v>
      </c>
      <c r="X74" s="426">
        <f>IF(X72="",X73-X71,X73-X72)</f>
        <v>0</v>
      </c>
      <c r="Y74" s="816"/>
      <c r="Z74" s="817"/>
      <c r="AA74" s="924"/>
      <c r="AB74" s="924"/>
      <c r="AC74" s="924"/>
      <c r="AD74" s="924"/>
      <c r="AE74" s="924"/>
      <c r="AF74" s="792"/>
    </row>
    <row r="75" spans="1:33" ht="15" customHeight="1" x14ac:dyDescent="0.2">
      <c r="B75" s="824"/>
      <c r="C75" s="825"/>
      <c r="D75" s="792"/>
      <c r="E75" s="829"/>
      <c r="F75" s="832"/>
      <c r="G75" s="835"/>
      <c r="H75" s="829"/>
      <c r="I75" s="416" t="s">
        <v>165</v>
      </c>
      <c r="J75" s="415"/>
      <c r="K75" s="416" t="s">
        <v>164</v>
      </c>
      <c r="L75" s="415"/>
      <c r="M75" s="816"/>
      <c r="N75" s="817"/>
      <c r="O75" s="816"/>
      <c r="P75" s="817"/>
      <c r="Q75" s="816"/>
      <c r="R75" s="817"/>
      <c r="S75" s="816"/>
      <c r="T75" s="817"/>
      <c r="U75" s="816"/>
      <c r="V75" s="817"/>
      <c r="W75" s="816"/>
      <c r="X75" s="817"/>
      <c r="Y75" s="816"/>
      <c r="Z75" s="817"/>
      <c r="AA75" s="924"/>
      <c r="AB75" s="924"/>
      <c r="AC75" s="924"/>
      <c r="AD75" s="924"/>
      <c r="AE75" s="924"/>
      <c r="AF75" s="792"/>
    </row>
    <row r="76" spans="1:33" ht="15" customHeight="1" x14ac:dyDescent="0.2">
      <c r="B76" s="826"/>
      <c r="C76" s="827"/>
      <c r="D76" s="793"/>
      <c r="E76" s="830"/>
      <c r="F76" s="833"/>
      <c r="G76" s="836"/>
      <c r="H76" s="830"/>
      <c r="I76" s="406" t="s">
        <v>158</v>
      </c>
      <c r="J76" s="451"/>
      <c r="K76" s="820"/>
      <c r="L76" s="821"/>
      <c r="M76" s="818"/>
      <c r="N76" s="819"/>
      <c r="O76" s="818"/>
      <c r="P76" s="819"/>
      <c r="Q76" s="818"/>
      <c r="R76" s="819"/>
      <c r="S76" s="818"/>
      <c r="T76" s="819"/>
      <c r="U76" s="818"/>
      <c r="V76" s="819"/>
      <c r="W76" s="818"/>
      <c r="X76" s="819"/>
      <c r="Y76" s="818"/>
      <c r="Z76" s="819"/>
      <c r="AA76" s="925"/>
      <c r="AB76" s="925"/>
      <c r="AC76" s="925"/>
      <c r="AD76" s="925"/>
      <c r="AE76" s="925"/>
      <c r="AF76" s="793"/>
    </row>
    <row r="77" spans="1:33" ht="12.75" customHeight="1" x14ac:dyDescent="0.2">
      <c r="A77" s="404"/>
      <c r="B77" s="873" t="s">
        <v>649</v>
      </c>
      <c r="C77" s="874"/>
      <c r="D77" s="791" t="s">
        <v>642</v>
      </c>
      <c r="E77" s="828" t="s">
        <v>186</v>
      </c>
      <c r="F77" s="831"/>
      <c r="G77" s="834"/>
      <c r="H77" s="970" t="s">
        <v>193</v>
      </c>
      <c r="I77" s="434" t="s">
        <v>184</v>
      </c>
      <c r="J77" s="438">
        <v>1250000</v>
      </c>
      <c r="K77" s="434" t="s">
        <v>183</v>
      </c>
      <c r="L77" s="437"/>
      <c r="M77" s="434" t="s">
        <v>182</v>
      </c>
      <c r="N77" s="436">
        <f>J77</f>
        <v>1250000</v>
      </c>
      <c r="O77" s="434" t="s">
        <v>181</v>
      </c>
      <c r="P77" s="435"/>
      <c r="Q77" s="434" t="s">
        <v>181</v>
      </c>
      <c r="R77" s="435"/>
      <c r="S77" s="434" t="s">
        <v>181</v>
      </c>
      <c r="T77" s="435"/>
      <c r="U77" s="434" t="s">
        <v>181</v>
      </c>
      <c r="V77" s="435"/>
      <c r="W77" s="434" t="s">
        <v>181</v>
      </c>
      <c r="X77" s="435"/>
      <c r="Y77" s="434" t="s">
        <v>180</v>
      </c>
      <c r="Z77" s="433"/>
      <c r="AA77" s="791" t="s">
        <v>648</v>
      </c>
      <c r="AB77" s="791" t="s">
        <v>648</v>
      </c>
      <c r="AC77" s="791" t="s">
        <v>648</v>
      </c>
      <c r="AD77" s="791" t="s">
        <v>648</v>
      </c>
      <c r="AE77" s="791" t="s">
        <v>648</v>
      </c>
      <c r="AF77" s="791" t="s">
        <v>648</v>
      </c>
    </row>
    <row r="78" spans="1:33" ht="15" customHeight="1" x14ac:dyDescent="0.2">
      <c r="A78" s="404"/>
      <c r="B78" s="875"/>
      <c r="C78" s="876"/>
      <c r="D78" s="792"/>
      <c r="E78" s="829"/>
      <c r="F78" s="832"/>
      <c r="G78" s="835"/>
      <c r="H78" s="829"/>
      <c r="I78" s="416" t="s">
        <v>179</v>
      </c>
      <c r="J78" s="432"/>
      <c r="K78" s="416" t="s">
        <v>177</v>
      </c>
      <c r="L78" s="415"/>
      <c r="M78" s="416" t="s">
        <v>176</v>
      </c>
      <c r="N78" s="428">
        <f>N77</f>
        <v>1250000</v>
      </c>
      <c r="O78" s="416" t="s">
        <v>175</v>
      </c>
      <c r="P78" s="426"/>
      <c r="Q78" s="416" t="s">
        <v>175</v>
      </c>
      <c r="R78" s="426"/>
      <c r="S78" s="416" t="s">
        <v>175</v>
      </c>
      <c r="T78" s="426"/>
      <c r="U78" s="416" t="s">
        <v>175</v>
      </c>
      <c r="V78" s="426"/>
      <c r="W78" s="416" t="s">
        <v>175</v>
      </c>
      <c r="X78" s="426"/>
      <c r="Y78" s="416" t="s">
        <v>174</v>
      </c>
      <c r="Z78" s="430"/>
      <c r="AA78" s="792"/>
      <c r="AB78" s="792"/>
      <c r="AC78" s="792"/>
      <c r="AD78" s="792"/>
      <c r="AE78" s="792"/>
      <c r="AF78" s="792"/>
    </row>
    <row r="79" spans="1:33" ht="39" customHeight="1" x14ac:dyDescent="0.2">
      <c r="A79" s="404"/>
      <c r="B79" s="875"/>
      <c r="C79" s="876"/>
      <c r="D79" s="792"/>
      <c r="E79" s="829"/>
      <c r="F79" s="832"/>
      <c r="G79" s="835"/>
      <c r="H79" s="829"/>
      <c r="I79" s="416" t="s">
        <v>173</v>
      </c>
      <c r="J79" s="429" t="s">
        <v>192</v>
      </c>
      <c r="K79" s="416" t="s">
        <v>171</v>
      </c>
      <c r="L79" s="427"/>
      <c r="M79" s="416" t="s">
        <v>170</v>
      </c>
      <c r="N79" s="428"/>
      <c r="O79" s="416" t="s">
        <v>169</v>
      </c>
      <c r="P79" s="426"/>
      <c r="Q79" s="416" t="s">
        <v>169</v>
      </c>
      <c r="R79" s="426"/>
      <c r="S79" s="416" t="s">
        <v>169</v>
      </c>
      <c r="T79" s="426"/>
      <c r="U79" s="416" t="s">
        <v>169</v>
      </c>
      <c r="V79" s="426"/>
      <c r="W79" s="416" t="s">
        <v>169</v>
      </c>
      <c r="X79" s="426"/>
      <c r="Y79" s="816"/>
      <c r="Z79" s="817"/>
      <c r="AA79" s="792"/>
      <c r="AB79" s="792"/>
      <c r="AC79" s="792"/>
      <c r="AD79" s="792"/>
      <c r="AE79" s="792"/>
      <c r="AF79" s="792"/>
    </row>
    <row r="80" spans="1:33" ht="15" customHeight="1" x14ac:dyDescent="0.2">
      <c r="A80" s="404"/>
      <c r="B80" s="875"/>
      <c r="C80" s="876"/>
      <c r="D80" s="792"/>
      <c r="E80" s="829"/>
      <c r="F80" s="832"/>
      <c r="G80" s="835"/>
      <c r="H80" s="829"/>
      <c r="I80" s="416" t="s">
        <v>168</v>
      </c>
      <c r="J80" s="427"/>
      <c r="K80" s="416" t="s">
        <v>167</v>
      </c>
      <c r="L80" s="427"/>
      <c r="M80" s="816"/>
      <c r="N80" s="817"/>
      <c r="O80" s="416" t="s">
        <v>166</v>
      </c>
      <c r="P80" s="426">
        <f>IF(P78="",P79-P77,P79-P78)</f>
        <v>0</v>
      </c>
      <c r="Q80" s="416" t="s">
        <v>166</v>
      </c>
      <c r="R80" s="426">
        <f>IF(R78="",R79-R77,R79-R78)</f>
        <v>0</v>
      </c>
      <c r="S80" s="416" t="s">
        <v>166</v>
      </c>
      <c r="T80" s="426">
        <f>IF(T78="",T79-T77,T79-T78)</f>
        <v>0</v>
      </c>
      <c r="U80" s="416" t="s">
        <v>166</v>
      </c>
      <c r="V80" s="426">
        <f>IF(V78="",V79-V77,V79-V78)</f>
        <v>0</v>
      </c>
      <c r="W80" s="416" t="s">
        <v>166</v>
      </c>
      <c r="X80" s="426">
        <f>IF(X78="",X79-X77,X79-X78)</f>
        <v>0</v>
      </c>
      <c r="Y80" s="816"/>
      <c r="Z80" s="817"/>
      <c r="AA80" s="792"/>
      <c r="AB80" s="792"/>
      <c r="AC80" s="792"/>
      <c r="AD80" s="792"/>
      <c r="AE80" s="792"/>
      <c r="AF80" s="792"/>
    </row>
    <row r="81" spans="1:32" s="404" customFormat="1" ht="15" customHeight="1" x14ac:dyDescent="0.2">
      <c r="B81" s="875"/>
      <c r="C81" s="876"/>
      <c r="D81" s="792"/>
      <c r="E81" s="829"/>
      <c r="F81" s="832"/>
      <c r="G81" s="835"/>
      <c r="H81" s="829"/>
      <c r="I81" s="416" t="s">
        <v>165</v>
      </c>
      <c r="J81" s="415"/>
      <c r="K81" s="416" t="s">
        <v>164</v>
      </c>
      <c r="L81" s="415"/>
      <c r="M81" s="816"/>
      <c r="N81" s="817"/>
      <c r="O81" s="816"/>
      <c r="P81" s="817"/>
      <c r="Q81" s="816"/>
      <c r="R81" s="817"/>
      <c r="S81" s="816"/>
      <c r="T81" s="817"/>
      <c r="U81" s="816"/>
      <c r="V81" s="817"/>
      <c r="W81" s="816"/>
      <c r="X81" s="817"/>
      <c r="Y81" s="816"/>
      <c r="Z81" s="817"/>
      <c r="AA81" s="792"/>
      <c r="AB81" s="792"/>
      <c r="AC81" s="792"/>
      <c r="AD81" s="792"/>
      <c r="AE81" s="792"/>
      <c r="AF81" s="792"/>
    </row>
    <row r="82" spans="1:32" s="404" customFormat="1" ht="15" customHeight="1" x14ac:dyDescent="0.2">
      <c r="B82" s="877"/>
      <c r="C82" s="878"/>
      <c r="D82" s="793"/>
      <c r="E82" s="830"/>
      <c r="F82" s="833"/>
      <c r="G82" s="836"/>
      <c r="H82" s="830"/>
      <c r="I82" s="406" t="s">
        <v>158</v>
      </c>
      <c r="J82" s="451"/>
      <c r="K82" s="820"/>
      <c r="L82" s="821"/>
      <c r="M82" s="818"/>
      <c r="N82" s="819"/>
      <c r="O82" s="818"/>
      <c r="P82" s="819"/>
      <c r="Q82" s="818"/>
      <c r="R82" s="819"/>
      <c r="S82" s="818"/>
      <c r="T82" s="819"/>
      <c r="U82" s="818"/>
      <c r="V82" s="819"/>
      <c r="W82" s="818"/>
      <c r="X82" s="819"/>
      <c r="Y82" s="818"/>
      <c r="Z82" s="819"/>
      <c r="AA82" s="793"/>
      <c r="AB82" s="793"/>
      <c r="AC82" s="793"/>
      <c r="AD82" s="793"/>
      <c r="AE82" s="793"/>
      <c r="AF82" s="793"/>
    </row>
    <row r="83" spans="1:32" s="404" customFormat="1" ht="12.75" customHeight="1" x14ac:dyDescent="0.2">
      <c r="A83" s="402"/>
      <c r="B83" s="822" t="s">
        <v>1101</v>
      </c>
      <c r="C83" s="823"/>
      <c r="D83" s="791" t="s">
        <v>642</v>
      </c>
      <c r="E83" s="828" t="s">
        <v>228</v>
      </c>
      <c r="F83" s="831"/>
      <c r="G83" s="834" t="s">
        <v>231</v>
      </c>
      <c r="H83" s="828" t="s">
        <v>193</v>
      </c>
      <c r="I83" s="434" t="s">
        <v>184</v>
      </c>
      <c r="J83" s="438">
        <v>560000</v>
      </c>
      <c r="K83" s="434" t="s">
        <v>183</v>
      </c>
      <c r="L83" s="437"/>
      <c r="M83" s="434" t="s">
        <v>182</v>
      </c>
      <c r="N83" s="436">
        <f>J83</f>
        <v>560000</v>
      </c>
      <c r="O83" s="434" t="s">
        <v>181</v>
      </c>
      <c r="P83" s="435"/>
      <c r="Q83" s="434" t="s">
        <v>181</v>
      </c>
      <c r="R83" s="435"/>
      <c r="S83" s="434" t="s">
        <v>181</v>
      </c>
      <c r="T83" s="435"/>
      <c r="U83" s="434" t="s">
        <v>181</v>
      </c>
      <c r="V83" s="435"/>
      <c r="W83" s="434" t="s">
        <v>181</v>
      </c>
      <c r="X83" s="435"/>
      <c r="Y83" s="434" t="s">
        <v>180</v>
      </c>
      <c r="Z83" s="433"/>
      <c r="AA83" s="923" t="s">
        <v>1100</v>
      </c>
      <c r="AB83" s="923" t="s">
        <v>1099</v>
      </c>
      <c r="AC83" s="923" t="s">
        <v>1099</v>
      </c>
      <c r="AD83" s="923" t="s">
        <v>1099</v>
      </c>
      <c r="AE83" s="923" t="s">
        <v>1099</v>
      </c>
      <c r="AF83" s="791" t="s">
        <v>1099</v>
      </c>
    </row>
    <row r="84" spans="1:32" s="404" customFormat="1" ht="15" customHeight="1" x14ac:dyDescent="0.2">
      <c r="A84" s="402"/>
      <c r="B84" s="824"/>
      <c r="C84" s="825"/>
      <c r="D84" s="792"/>
      <c r="E84" s="829"/>
      <c r="F84" s="832"/>
      <c r="G84" s="835"/>
      <c r="H84" s="829"/>
      <c r="I84" s="416" t="s">
        <v>179</v>
      </c>
      <c r="J84" s="432"/>
      <c r="K84" s="416" t="s">
        <v>177</v>
      </c>
      <c r="L84" s="415">
        <f>L83+L86</f>
        <v>0</v>
      </c>
      <c r="M84" s="416" t="s">
        <v>176</v>
      </c>
      <c r="N84" s="428">
        <f>N83</f>
        <v>560000</v>
      </c>
      <c r="O84" s="416" t="s">
        <v>175</v>
      </c>
      <c r="P84" s="426"/>
      <c r="Q84" s="416" t="s">
        <v>175</v>
      </c>
      <c r="R84" s="426"/>
      <c r="S84" s="416" t="s">
        <v>175</v>
      </c>
      <c r="T84" s="426"/>
      <c r="U84" s="416" t="s">
        <v>175</v>
      </c>
      <c r="V84" s="426"/>
      <c r="W84" s="416" t="s">
        <v>175</v>
      </c>
      <c r="X84" s="426"/>
      <c r="Y84" s="416" t="s">
        <v>174</v>
      </c>
      <c r="Z84" s="430"/>
      <c r="AA84" s="924"/>
      <c r="AB84" s="924"/>
      <c r="AC84" s="924"/>
      <c r="AD84" s="924"/>
      <c r="AE84" s="924"/>
      <c r="AF84" s="792"/>
    </row>
    <row r="85" spans="1:32" s="404" customFormat="1" x14ac:dyDescent="0.2">
      <c r="A85" s="402"/>
      <c r="B85" s="824"/>
      <c r="C85" s="825"/>
      <c r="D85" s="792"/>
      <c r="E85" s="829"/>
      <c r="F85" s="832"/>
      <c r="G85" s="835"/>
      <c r="H85" s="829"/>
      <c r="I85" s="416" t="s">
        <v>173</v>
      </c>
      <c r="J85" s="429" t="s">
        <v>192</v>
      </c>
      <c r="K85" s="416" t="s">
        <v>171</v>
      </c>
      <c r="L85" s="427"/>
      <c r="M85" s="416" t="s">
        <v>170</v>
      </c>
      <c r="N85" s="428"/>
      <c r="O85" s="416" t="s">
        <v>169</v>
      </c>
      <c r="P85" s="426"/>
      <c r="Q85" s="416" t="s">
        <v>169</v>
      </c>
      <c r="R85" s="426"/>
      <c r="S85" s="416" t="s">
        <v>169</v>
      </c>
      <c r="T85" s="426"/>
      <c r="U85" s="416" t="s">
        <v>169</v>
      </c>
      <c r="V85" s="426"/>
      <c r="W85" s="416" t="s">
        <v>169</v>
      </c>
      <c r="X85" s="426"/>
      <c r="Y85" s="816"/>
      <c r="Z85" s="817"/>
      <c r="AA85" s="924"/>
      <c r="AB85" s="924"/>
      <c r="AC85" s="924"/>
      <c r="AD85" s="924"/>
      <c r="AE85" s="924"/>
      <c r="AF85" s="792"/>
    </row>
    <row r="86" spans="1:32" s="404" customFormat="1" ht="15" customHeight="1" x14ac:dyDescent="0.2">
      <c r="A86" s="402"/>
      <c r="B86" s="824"/>
      <c r="C86" s="825"/>
      <c r="D86" s="792"/>
      <c r="E86" s="829"/>
      <c r="F86" s="832"/>
      <c r="G86" s="835"/>
      <c r="H86" s="829"/>
      <c r="I86" s="416" t="s">
        <v>168</v>
      </c>
      <c r="J86" s="432"/>
      <c r="K86" s="416" t="s">
        <v>167</v>
      </c>
      <c r="L86" s="427"/>
      <c r="M86" s="816"/>
      <c r="N86" s="817"/>
      <c r="O86" s="416" t="s">
        <v>166</v>
      </c>
      <c r="P86" s="426">
        <f>IF(P84="",P85-P83,P85-P84)</f>
        <v>0</v>
      </c>
      <c r="Q86" s="416" t="s">
        <v>166</v>
      </c>
      <c r="R86" s="426">
        <f>IF(R84="",R85-R83,R85-R84)</f>
        <v>0</v>
      </c>
      <c r="S86" s="416" t="s">
        <v>166</v>
      </c>
      <c r="T86" s="426">
        <f>IF(T84="",T85-T83,T85-T84)</f>
        <v>0</v>
      </c>
      <c r="U86" s="416" t="s">
        <v>166</v>
      </c>
      <c r="V86" s="426">
        <f>IF(V84="",V85-V83,V85-V84)</f>
        <v>0</v>
      </c>
      <c r="W86" s="416" t="s">
        <v>166</v>
      </c>
      <c r="X86" s="426">
        <f>IF(X84="",X85-X83,X85-X84)</f>
        <v>0</v>
      </c>
      <c r="Y86" s="816"/>
      <c r="Z86" s="817"/>
      <c r="AA86" s="924"/>
      <c r="AB86" s="924"/>
      <c r="AC86" s="924"/>
      <c r="AD86" s="924"/>
      <c r="AE86" s="924"/>
      <c r="AF86" s="792"/>
    </row>
    <row r="87" spans="1:32" s="404" customFormat="1" ht="15" customHeight="1" x14ac:dyDescent="0.2">
      <c r="A87" s="402"/>
      <c r="B87" s="824"/>
      <c r="C87" s="825"/>
      <c r="D87" s="792"/>
      <c r="E87" s="829"/>
      <c r="F87" s="832"/>
      <c r="G87" s="835"/>
      <c r="H87" s="829"/>
      <c r="I87" s="416" t="s">
        <v>165</v>
      </c>
      <c r="J87" s="415"/>
      <c r="K87" s="416" t="s">
        <v>164</v>
      </c>
      <c r="L87" s="415"/>
      <c r="M87" s="816"/>
      <c r="N87" s="817"/>
      <c r="O87" s="816"/>
      <c r="P87" s="817"/>
      <c r="Q87" s="816"/>
      <c r="R87" s="817"/>
      <c r="S87" s="816"/>
      <c r="T87" s="817"/>
      <c r="U87" s="816"/>
      <c r="V87" s="817"/>
      <c r="W87" s="816"/>
      <c r="X87" s="817"/>
      <c r="Y87" s="816"/>
      <c r="Z87" s="817"/>
      <c r="AA87" s="924"/>
      <c r="AB87" s="924"/>
      <c r="AC87" s="924"/>
      <c r="AD87" s="924"/>
      <c r="AE87" s="924"/>
      <c r="AF87" s="792"/>
    </row>
    <row r="88" spans="1:32" s="404" customFormat="1" ht="15" customHeight="1" x14ac:dyDescent="0.2">
      <c r="A88" s="402"/>
      <c r="B88" s="826"/>
      <c r="C88" s="827"/>
      <c r="D88" s="793"/>
      <c r="E88" s="830"/>
      <c r="F88" s="833"/>
      <c r="G88" s="836"/>
      <c r="H88" s="830"/>
      <c r="I88" s="406" t="s">
        <v>158</v>
      </c>
      <c r="J88" s="451"/>
      <c r="K88" s="820"/>
      <c r="L88" s="821"/>
      <c r="M88" s="818"/>
      <c r="N88" s="819"/>
      <c r="O88" s="818"/>
      <c r="P88" s="819"/>
      <c r="Q88" s="818"/>
      <c r="R88" s="819"/>
      <c r="S88" s="818"/>
      <c r="T88" s="819"/>
      <c r="U88" s="818"/>
      <c r="V88" s="819"/>
      <c r="W88" s="818"/>
      <c r="X88" s="819"/>
      <c r="Y88" s="818"/>
      <c r="Z88" s="819"/>
      <c r="AA88" s="925"/>
      <c r="AB88" s="925"/>
      <c r="AC88" s="925"/>
      <c r="AD88" s="925"/>
      <c r="AE88" s="925"/>
      <c r="AF88" s="793"/>
    </row>
    <row r="89" spans="1:32" s="404" customFormat="1" ht="12.75" customHeight="1" x14ac:dyDescent="0.2">
      <c r="B89" s="822" t="s">
        <v>1916</v>
      </c>
      <c r="C89" s="823"/>
      <c r="D89" s="791" t="s">
        <v>2031</v>
      </c>
      <c r="E89" s="828" t="s">
        <v>228</v>
      </c>
      <c r="F89" s="831"/>
      <c r="G89" s="834" t="s">
        <v>231</v>
      </c>
      <c r="H89" s="828" t="s">
        <v>185</v>
      </c>
      <c r="I89" s="434" t="s">
        <v>184</v>
      </c>
      <c r="J89" s="438">
        <v>500000</v>
      </c>
      <c r="K89" s="434" t="s">
        <v>183</v>
      </c>
      <c r="L89" s="437">
        <f>J94+J92</f>
        <v>0</v>
      </c>
      <c r="M89" s="434" t="s">
        <v>182</v>
      </c>
      <c r="N89" s="436">
        <f>J89</f>
        <v>500000</v>
      </c>
      <c r="O89" s="434" t="s">
        <v>181</v>
      </c>
      <c r="P89" s="435"/>
      <c r="Q89" s="434" t="s">
        <v>181</v>
      </c>
      <c r="R89" s="435"/>
      <c r="S89" s="434" t="s">
        <v>181</v>
      </c>
      <c r="T89" s="435"/>
      <c r="U89" s="434" t="s">
        <v>181</v>
      </c>
      <c r="V89" s="435"/>
      <c r="W89" s="434" t="s">
        <v>181</v>
      </c>
      <c r="X89" s="435"/>
      <c r="Y89" s="434" t="s">
        <v>180</v>
      </c>
      <c r="Z89" s="433"/>
      <c r="AA89" s="791" t="s">
        <v>636</v>
      </c>
      <c r="AB89" s="791" t="s">
        <v>636</v>
      </c>
      <c r="AC89" s="791" t="s">
        <v>635</v>
      </c>
      <c r="AD89" s="791" t="s">
        <v>635</v>
      </c>
      <c r="AE89" s="791" t="s">
        <v>635</v>
      </c>
      <c r="AF89" s="791" t="s">
        <v>635</v>
      </c>
    </row>
    <row r="90" spans="1:32" s="404" customFormat="1" ht="15" customHeight="1" x14ac:dyDescent="0.2">
      <c r="B90" s="824"/>
      <c r="C90" s="825"/>
      <c r="D90" s="792"/>
      <c r="E90" s="829"/>
      <c r="F90" s="832"/>
      <c r="G90" s="835"/>
      <c r="H90" s="829"/>
      <c r="I90" s="416" t="s">
        <v>179</v>
      </c>
      <c r="J90" s="432"/>
      <c r="K90" s="416" t="s">
        <v>177</v>
      </c>
      <c r="L90" s="415"/>
      <c r="M90" s="416" t="s">
        <v>176</v>
      </c>
      <c r="N90" s="428">
        <f>N89</f>
        <v>500000</v>
      </c>
      <c r="O90" s="416" t="s">
        <v>175</v>
      </c>
      <c r="P90" s="426"/>
      <c r="Q90" s="416" t="s">
        <v>175</v>
      </c>
      <c r="R90" s="426"/>
      <c r="S90" s="416" t="s">
        <v>175</v>
      </c>
      <c r="T90" s="426"/>
      <c r="U90" s="416" t="s">
        <v>175</v>
      </c>
      <c r="V90" s="426"/>
      <c r="W90" s="416" t="s">
        <v>175</v>
      </c>
      <c r="X90" s="426"/>
      <c r="Y90" s="416" t="s">
        <v>174</v>
      </c>
      <c r="Z90" s="430"/>
      <c r="AA90" s="792"/>
      <c r="AB90" s="792"/>
      <c r="AC90" s="792"/>
      <c r="AD90" s="792"/>
      <c r="AE90" s="792"/>
      <c r="AF90" s="792"/>
    </row>
    <row r="91" spans="1:32" s="404" customFormat="1" ht="39" customHeight="1" x14ac:dyDescent="0.2">
      <c r="B91" s="824"/>
      <c r="C91" s="825"/>
      <c r="D91" s="792"/>
      <c r="E91" s="829"/>
      <c r="F91" s="832"/>
      <c r="G91" s="835"/>
      <c r="H91" s="829"/>
      <c r="I91" s="416" t="s">
        <v>173</v>
      </c>
      <c r="J91" s="429"/>
      <c r="K91" s="416" t="s">
        <v>171</v>
      </c>
      <c r="L91" s="427"/>
      <c r="M91" s="416" t="s">
        <v>170</v>
      </c>
      <c r="N91" s="428"/>
      <c r="O91" s="416" t="s">
        <v>169</v>
      </c>
      <c r="P91" s="426"/>
      <c r="Q91" s="416" t="s">
        <v>169</v>
      </c>
      <c r="R91" s="426"/>
      <c r="S91" s="416" t="s">
        <v>169</v>
      </c>
      <c r="T91" s="426"/>
      <c r="U91" s="416" t="s">
        <v>169</v>
      </c>
      <c r="V91" s="426"/>
      <c r="W91" s="416" t="s">
        <v>169</v>
      </c>
      <c r="X91" s="426"/>
      <c r="Y91" s="816"/>
      <c r="Z91" s="817"/>
      <c r="AA91" s="792"/>
      <c r="AB91" s="792"/>
      <c r="AC91" s="792"/>
      <c r="AD91" s="792"/>
      <c r="AE91" s="792"/>
      <c r="AF91" s="792"/>
    </row>
    <row r="92" spans="1:32" s="404" customFormat="1" ht="15" customHeight="1" x14ac:dyDescent="0.2">
      <c r="B92" s="824"/>
      <c r="C92" s="825"/>
      <c r="D92" s="792"/>
      <c r="E92" s="829"/>
      <c r="F92" s="832"/>
      <c r="G92" s="835"/>
      <c r="H92" s="829"/>
      <c r="I92" s="416" t="s">
        <v>168</v>
      </c>
      <c r="J92" s="427"/>
      <c r="K92" s="416" t="s">
        <v>167</v>
      </c>
      <c r="L92" s="427"/>
      <c r="M92" s="816"/>
      <c r="N92" s="817"/>
      <c r="O92" s="416" t="s">
        <v>166</v>
      </c>
      <c r="P92" s="426">
        <f>IF(P90="",P91-P89,P91-P90)</f>
        <v>0</v>
      </c>
      <c r="Q92" s="416" t="s">
        <v>166</v>
      </c>
      <c r="R92" s="426">
        <f>IF(R90="",R91-R89,R91-R90)</f>
        <v>0</v>
      </c>
      <c r="S92" s="416" t="s">
        <v>166</v>
      </c>
      <c r="T92" s="426">
        <f>IF(T90="",T91-T89,T91-T90)</f>
        <v>0</v>
      </c>
      <c r="U92" s="416" t="s">
        <v>166</v>
      </c>
      <c r="V92" s="426">
        <f>IF(V90="",V91-V89,V91-V90)</f>
        <v>0</v>
      </c>
      <c r="W92" s="416" t="s">
        <v>166</v>
      </c>
      <c r="X92" s="426">
        <f>IF(X90="",X91-X89,X91-X90)</f>
        <v>0</v>
      </c>
      <c r="Y92" s="816"/>
      <c r="Z92" s="817"/>
      <c r="AA92" s="792"/>
      <c r="AB92" s="792"/>
      <c r="AC92" s="792"/>
      <c r="AD92" s="792"/>
      <c r="AE92" s="792"/>
      <c r="AF92" s="792"/>
    </row>
    <row r="93" spans="1:32" s="404" customFormat="1" ht="15" customHeight="1" x14ac:dyDescent="0.2">
      <c r="B93" s="824"/>
      <c r="C93" s="825"/>
      <c r="D93" s="792"/>
      <c r="E93" s="829"/>
      <c r="F93" s="832"/>
      <c r="G93" s="835"/>
      <c r="H93" s="829"/>
      <c r="I93" s="416" t="s">
        <v>165</v>
      </c>
      <c r="J93" s="415"/>
      <c r="K93" s="416" t="s">
        <v>164</v>
      </c>
      <c r="L93" s="415"/>
      <c r="M93" s="816"/>
      <c r="N93" s="817"/>
      <c r="O93" s="816"/>
      <c r="P93" s="817"/>
      <c r="Q93" s="816"/>
      <c r="R93" s="817"/>
      <c r="S93" s="816"/>
      <c r="T93" s="817"/>
      <c r="U93" s="816"/>
      <c r="V93" s="817"/>
      <c r="W93" s="816"/>
      <c r="X93" s="817"/>
      <c r="Y93" s="816"/>
      <c r="Z93" s="817"/>
      <c r="AA93" s="792"/>
      <c r="AB93" s="792"/>
      <c r="AC93" s="792"/>
      <c r="AD93" s="792"/>
      <c r="AE93" s="792"/>
      <c r="AF93" s="792"/>
    </row>
    <row r="94" spans="1:32" s="404" customFormat="1" ht="15" customHeight="1" x14ac:dyDescent="0.2">
      <c r="B94" s="826"/>
      <c r="C94" s="827"/>
      <c r="D94" s="793"/>
      <c r="E94" s="830"/>
      <c r="F94" s="833"/>
      <c r="G94" s="836"/>
      <c r="H94" s="830"/>
      <c r="I94" s="406" t="s">
        <v>158</v>
      </c>
      <c r="J94" s="451"/>
      <c r="K94" s="820"/>
      <c r="L94" s="821"/>
      <c r="M94" s="818"/>
      <c r="N94" s="819"/>
      <c r="O94" s="818"/>
      <c r="P94" s="819"/>
      <c r="Q94" s="818"/>
      <c r="R94" s="819"/>
      <c r="S94" s="818"/>
      <c r="T94" s="819"/>
      <c r="U94" s="818"/>
      <c r="V94" s="819"/>
      <c r="W94" s="818"/>
      <c r="X94" s="819"/>
      <c r="Y94" s="818"/>
      <c r="Z94" s="819"/>
      <c r="AA94" s="793"/>
      <c r="AB94" s="793"/>
      <c r="AC94" s="793"/>
      <c r="AD94" s="793"/>
      <c r="AE94" s="793"/>
      <c r="AF94" s="793"/>
    </row>
    <row r="95" spans="1:32" s="404" customFormat="1" ht="12.75" customHeight="1" x14ac:dyDescent="0.2">
      <c r="B95" s="822" t="s">
        <v>623</v>
      </c>
      <c r="C95" s="823"/>
      <c r="D95" s="791" t="s">
        <v>2031</v>
      </c>
      <c r="E95" s="828" t="s">
        <v>620</v>
      </c>
      <c r="F95" s="831"/>
      <c r="G95" s="834"/>
      <c r="H95" s="828"/>
      <c r="I95" s="434" t="s">
        <v>184</v>
      </c>
      <c r="J95" s="438">
        <v>500000</v>
      </c>
      <c r="K95" s="434" t="s">
        <v>183</v>
      </c>
      <c r="L95" s="437"/>
      <c r="M95" s="434" t="s">
        <v>182</v>
      </c>
      <c r="N95" s="436">
        <f>J95</f>
        <v>500000</v>
      </c>
      <c r="O95" s="434" t="s">
        <v>181</v>
      </c>
      <c r="P95" s="435"/>
      <c r="Q95" s="434" t="s">
        <v>181</v>
      </c>
      <c r="R95" s="435"/>
      <c r="S95" s="434" t="s">
        <v>181</v>
      </c>
      <c r="T95" s="435"/>
      <c r="U95" s="466" t="s">
        <v>181</v>
      </c>
      <c r="V95" s="467"/>
      <c r="W95" s="466" t="s">
        <v>181</v>
      </c>
      <c r="X95" s="467"/>
      <c r="Y95" s="466" t="s">
        <v>180</v>
      </c>
      <c r="Z95" s="465"/>
      <c r="AA95" s="791" t="s">
        <v>622</v>
      </c>
      <c r="AB95" s="791" t="s">
        <v>622</v>
      </c>
      <c r="AC95" s="791" t="s">
        <v>110</v>
      </c>
      <c r="AD95" s="791" t="s">
        <v>1891</v>
      </c>
      <c r="AE95" s="791" t="s">
        <v>1891</v>
      </c>
      <c r="AF95" s="791" t="s">
        <v>1891</v>
      </c>
    </row>
    <row r="96" spans="1:32" s="404" customFormat="1" ht="15" customHeight="1" x14ac:dyDescent="0.2">
      <c r="B96" s="824"/>
      <c r="C96" s="825"/>
      <c r="D96" s="792"/>
      <c r="E96" s="829"/>
      <c r="F96" s="832"/>
      <c r="G96" s="835"/>
      <c r="H96" s="829"/>
      <c r="I96" s="416" t="s">
        <v>179</v>
      </c>
      <c r="J96" s="491"/>
      <c r="K96" s="416" t="s">
        <v>177</v>
      </c>
      <c r="L96" s="415"/>
      <c r="M96" s="416" t="s">
        <v>176</v>
      </c>
      <c r="N96" s="428">
        <f>N95</f>
        <v>500000</v>
      </c>
      <c r="O96" s="416" t="s">
        <v>175</v>
      </c>
      <c r="P96" s="426"/>
      <c r="Q96" s="416" t="s">
        <v>175</v>
      </c>
      <c r="R96" s="426"/>
      <c r="S96" s="416" t="s">
        <v>175</v>
      </c>
      <c r="T96" s="426"/>
      <c r="U96" s="463" t="s">
        <v>175</v>
      </c>
      <c r="V96" s="462"/>
      <c r="W96" s="463" t="s">
        <v>175</v>
      </c>
      <c r="X96" s="462"/>
      <c r="Y96" s="463" t="s">
        <v>174</v>
      </c>
      <c r="Z96" s="464"/>
      <c r="AA96" s="792"/>
      <c r="AB96" s="792"/>
      <c r="AC96" s="792"/>
      <c r="AD96" s="792"/>
      <c r="AE96" s="792"/>
      <c r="AF96" s="792"/>
    </row>
    <row r="97" spans="1:32" s="404" customFormat="1" ht="39" customHeight="1" x14ac:dyDescent="0.2">
      <c r="B97" s="824"/>
      <c r="C97" s="825"/>
      <c r="D97" s="792"/>
      <c r="E97" s="829"/>
      <c r="F97" s="832"/>
      <c r="G97" s="835"/>
      <c r="H97" s="829"/>
      <c r="I97" s="416" t="s">
        <v>173</v>
      </c>
      <c r="J97" s="429"/>
      <c r="K97" s="416" t="s">
        <v>171</v>
      </c>
      <c r="L97" s="427"/>
      <c r="M97" s="416" t="s">
        <v>170</v>
      </c>
      <c r="N97" s="428"/>
      <c r="O97" s="416" t="s">
        <v>169</v>
      </c>
      <c r="P97" s="426"/>
      <c r="Q97" s="416" t="s">
        <v>169</v>
      </c>
      <c r="R97" s="426"/>
      <c r="S97" s="416" t="s">
        <v>169</v>
      </c>
      <c r="T97" s="426"/>
      <c r="U97" s="463" t="s">
        <v>169</v>
      </c>
      <c r="V97" s="462"/>
      <c r="W97" s="463" t="s">
        <v>169</v>
      </c>
      <c r="X97" s="462"/>
      <c r="Y97" s="781"/>
      <c r="Z97" s="782"/>
      <c r="AA97" s="792"/>
      <c r="AB97" s="792"/>
      <c r="AC97" s="792"/>
      <c r="AD97" s="792"/>
      <c r="AE97" s="792"/>
      <c r="AF97" s="792"/>
    </row>
    <row r="98" spans="1:32" s="404" customFormat="1" ht="15" customHeight="1" x14ac:dyDescent="0.2">
      <c r="B98" s="824"/>
      <c r="C98" s="825"/>
      <c r="D98" s="792"/>
      <c r="E98" s="829"/>
      <c r="F98" s="832"/>
      <c r="G98" s="835"/>
      <c r="H98" s="829"/>
      <c r="I98" s="416" t="s">
        <v>168</v>
      </c>
      <c r="J98" s="427"/>
      <c r="K98" s="416" t="s">
        <v>167</v>
      </c>
      <c r="L98" s="427"/>
      <c r="M98" s="816"/>
      <c r="N98" s="817"/>
      <c r="O98" s="416" t="s">
        <v>166</v>
      </c>
      <c r="P98" s="426">
        <f>IF(P96="",P97-P95,P97-P96)</f>
        <v>0</v>
      </c>
      <c r="Q98" s="416" t="s">
        <v>166</v>
      </c>
      <c r="R98" s="426">
        <f>IF(R96="",R97-R95,R97-R96)</f>
        <v>0</v>
      </c>
      <c r="S98" s="416" t="s">
        <v>166</v>
      </c>
      <c r="T98" s="426">
        <f>IF(T96="",T97-T95,T97-T96)</f>
        <v>0</v>
      </c>
      <c r="U98" s="463" t="s">
        <v>166</v>
      </c>
      <c r="V98" s="462">
        <f>IF(V96="",V97-V95,V97-V96)</f>
        <v>0</v>
      </c>
      <c r="W98" s="463" t="s">
        <v>166</v>
      </c>
      <c r="X98" s="462">
        <f>IF(X96="",X97-X95,X97-X96)</f>
        <v>0</v>
      </c>
      <c r="Y98" s="781"/>
      <c r="Z98" s="782"/>
      <c r="AA98" s="792"/>
      <c r="AB98" s="792"/>
      <c r="AC98" s="792"/>
      <c r="AD98" s="792"/>
      <c r="AE98" s="792"/>
      <c r="AF98" s="792"/>
    </row>
    <row r="99" spans="1:32" s="404" customFormat="1" ht="15" customHeight="1" x14ac:dyDescent="0.2">
      <c r="B99" s="824"/>
      <c r="C99" s="825"/>
      <c r="D99" s="792"/>
      <c r="E99" s="829"/>
      <c r="F99" s="832"/>
      <c r="G99" s="835"/>
      <c r="H99" s="829"/>
      <c r="I99" s="416" t="s">
        <v>165</v>
      </c>
      <c r="J99" s="415"/>
      <c r="K99" s="416" t="s">
        <v>164</v>
      </c>
      <c r="L99" s="415"/>
      <c r="M99" s="816"/>
      <c r="N99" s="817"/>
      <c r="O99" s="816"/>
      <c r="P99" s="817"/>
      <c r="Q99" s="816"/>
      <c r="R99" s="817"/>
      <c r="S99" s="816"/>
      <c r="T99" s="817"/>
      <c r="U99" s="781"/>
      <c r="V99" s="782"/>
      <c r="W99" s="781"/>
      <c r="X99" s="782"/>
      <c r="Y99" s="781"/>
      <c r="Z99" s="782"/>
      <c r="AA99" s="792"/>
      <c r="AB99" s="792"/>
      <c r="AC99" s="792"/>
      <c r="AD99" s="792"/>
      <c r="AE99" s="792"/>
      <c r="AF99" s="792"/>
    </row>
    <row r="100" spans="1:32" s="404" customFormat="1" ht="15" customHeight="1" x14ac:dyDescent="0.2">
      <c r="B100" s="826"/>
      <c r="C100" s="827"/>
      <c r="D100" s="793"/>
      <c r="E100" s="830"/>
      <c r="F100" s="833"/>
      <c r="G100" s="836"/>
      <c r="H100" s="830"/>
      <c r="I100" s="406" t="s">
        <v>158</v>
      </c>
      <c r="J100" s="451"/>
      <c r="K100" s="820"/>
      <c r="L100" s="821"/>
      <c r="M100" s="818"/>
      <c r="N100" s="819"/>
      <c r="O100" s="818"/>
      <c r="P100" s="819"/>
      <c r="Q100" s="818"/>
      <c r="R100" s="819"/>
      <c r="S100" s="818"/>
      <c r="T100" s="819"/>
      <c r="U100" s="783"/>
      <c r="V100" s="784"/>
      <c r="W100" s="783"/>
      <c r="X100" s="784"/>
      <c r="Y100" s="783"/>
      <c r="Z100" s="784"/>
      <c r="AA100" s="793"/>
      <c r="AB100" s="793"/>
      <c r="AC100" s="793"/>
      <c r="AD100" s="793"/>
      <c r="AE100" s="793"/>
      <c r="AF100" s="793"/>
    </row>
    <row r="101" spans="1:32" s="404" customFormat="1" ht="12.75" customHeight="1" x14ac:dyDescent="0.2">
      <c r="B101" s="822" t="s">
        <v>612</v>
      </c>
      <c r="C101" s="823"/>
      <c r="D101" s="791" t="s">
        <v>2031</v>
      </c>
      <c r="E101" s="828" t="s">
        <v>186</v>
      </c>
      <c r="F101" s="831"/>
      <c r="G101" s="834"/>
      <c r="H101" s="828" t="s">
        <v>193</v>
      </c>
      <c r="I101" s="434" t="s">
        <v>184</v>
      </c>
      <c r="J101" s="438">
        <v>500000</v>
      </c>
      <c r="K101" s="434" t="s">
        <v>183</v>
      </c>
      <c r="L101" s="437"/>
      <c r="M101" s="434" t="s">
        <v>182</v>
      </c>
      <c r="N101" s="436">
        <f>J101</f>
        <v>500000</v>
      </c>
      <c r="O101" s="434" t="s">
        <v>181</v>
      </c>
      <c r="P101" s="435"/>
      <c r="Q101" s="434" t="s">
        <v>181</v>
      </c>
      <c r="R101" s="435"/>
      <c r="S101" s="434" t="s">
        <v>181</v>
      </c>
      <c r="T101" s="435"/>
      <c r="U101" s="480" t="s">
        <v>181</v>
      </c>
      <c r="V101" s="479"/>
      <c r="W101" s="434" t="s">
        <v>181</v>
      </c>
      <c r="X101" s="435"/>
      <c r="Y101" s="434" t="s">
        <v>180</v>
      </c>
      <c r="Z101" s="433"/>
      <c r="AA101" s="791" t="s">
        <v>238</v>
      </c>
      <c r="AB101" s="791" t="s">
        <v>238</v>
      </c>
      <c r="AC101" s="791" t="s">
        <v>238</v>
      </c>
      <c r="AD101" s="791" t="s">
        <v>238</v>
      </c>
      <c r="AE101" s="791" t="s">
        <v>238</v>
      </c>
      <c r="AF101" s="791" t="s">
        <v>238</v>
      </c>
    </row>
    <row r="102" spans="1:32" s="404" customFormat="1" ht="15" customHeight="1" x14ac:dyDescent="0.2">
      <c r="B102" s="824"/>
      <c r="C102" s="825"/>
      <c r="D102" s="792"/>
      <c r="E102" s="829"/>
      <c r="F102" s="832"/>
      <c r="G102" s="835"/>
      <c r="H102" s="829"/>
      <c r="I102" s="416" t="s">
        <v>179</v>
      </c>
      <c r="J102" s="432"/>
      <c r="K102" s="416" t="s">
        <v>177</v>
      </c>
      <c r="L102" s="415"/>
      <c r="M102" s="416" t="s">
        <v>176</v>
      </c>
      <c r="N102" s="428">
        <f>N101</f>
        <v>500000</v>
      </c>
      <c r="O102" s="416" t="s">
        <v>175</v>
      </c>
      <c r="P102" s="426"/>
      <c r="Q102" s="416" t="s">
        <v>175</v>
      </c>
      <c r="R102" s="426"/>
      <c r="S102" s="416" t="s">
        <v>175</v>
      </c>
      <c r="T102" s="426"/>
      <c r="U102" s="478" t="s">
        <v>175</v>
      </c>
      <c r="V102" s="477"/>
      <c r="W102" s="416" t="s">
        <v>175</v>
      </c>
      <c r="X102" s="426"/>
      <c r="Y102" s="416" t="s">
        <v>174</v>
      </c>
      <c r="Z102" s="430"/>
      <c r="AA102" s="792"/>
      <c r="AB102" s="792"/>
      <c r="AC102" s="792"/>
      <c r="AD102" s="792"/>
      <c r="AE102" s="792"/>
      <c r="AF102" s="792"/>
    </row>
    <row r="103" spans="1:32" s="404" customFormat="1" ht="39" customHeight="1" x14ac:dyDescent="0.2">
      <c r="B103" s="824"/>
      <c r="C103" s="825"/>
      <c r="D103" s="792"/>
      <c r="E103" s="829"/>
      <c r="F103" s="832"/>
      <c r="G103" s="835"/>
      <c r="H103" s="829"/>
      <c r="I103" s="416" t="s">
        <v>173</v>
      </c>
      <c r="J103" s="429"/>
      <c r="K103" s="416" t="s">
        <v>171</v>
      </c>
      <c r="L103" s="427"/>
      <c r="M103" s="416" t="s">
        <v>170</v>
      </c>
      <c r="N103" s="428"/>
      <c r="O103" s="416" t="s">
        <v>169</v>
      </c>
      <c r="P103" s="426"/>
      <c r="Q103" s="416" t="s">
        <v>169</v>
      </c>
      <c r="R103" s="426"/>
      <c r="S103" s="416" t="s">
        <v>169</v>
      </c>
      <c r="T103" s="426"/>
      <c r="U103" s="478" t="s">
        <v>169</v>
      </c>
      <c r="V103" s="477"/>
      <c r="W103" s="416" t="s">
        <v>169</v>
      </c>
      <c r="X103" s="426"/>
      <c r="Y103" s="816"/>
      <c r="Z103" s="817"/>
      <c r="AA103" s="792"/>
      <c r="AB103" s="792"/>
      <c r="AC103" s="792"/>
      <c r="AD103" s="792"/>
      <c r="AE103" s="792"/>
      <c r="AF103" s="792"/>
    </row>
    <row r="104" spans="1:32" s="404" customFormat="1" ht="15" customHeight="1" x14ac:dyDescent="0.2">
      <c r="B104" s="824"/>
      <c r="C104" s="825"/>
      <c r="D104" s="792"/>
      <c r="E104" s="829"/>
      <c r="F104" s="832"/>
      <c r="G104" s="835"/>
      <c r="H104" s="829"/>
      <c r="I104" s="416" t="s">
        <v>168</v>
      </c>
      <c r="J104" s="427"/>
      <c r="K104" s="416" t="s">
        <v>167</v>
      </c>
      <c r="L104" s="427"/>
      <c r="M104" s="816"/>
      <c r="N104" s="817"/>
      <c r="O104" s="416" t="s">
        <v>166</v>
      </c>
      <c r="P104" s="426">
        <f>IF(P102="",P103-P101,P103-P102)</f>
        <v>0</v>
      </c>
      <c r="Q104" s="416" t="s">
        <v>166</v>
      </c>
      <c r="R104" s="426">
        <f>IF(R102="",R103-R101,R103-R102)</f>
        <v>0</v>
      </c>
      <c r="S104" s="416" t="s">
        <v>166</v>
      </c>
      <c r="T104" s="426">
        <f>IF(T102="",T103-T101,T103-T102)</f>
        <v>0</v>
      </c>
      <c r="U104" s="478" t="s">
        <v>166</v>
      </c>
      <c r="V104" s="477">
        <f>IF(V102="",V103-V101,V103-V102)</f>
        <v>0</v>
      </c>
      <c r="W104" s="416" t="s">
        <v>166</v>
      </c>
      <c r="X104" s="426">
        <f>IF(X102="",X103-X101,X103-X102)</f>
        <v>0</v>
      </c>
      <c r="Y104" s="816"/>
      <c r="Z104" s="817"/>
      <c r="AA104" s="792"/>
      <c r="AB104" s="792"/>
      <c r="AC104" s="792"/>
      <c r="AD104" s="792"/>
      <c r="AE104" s="792"/>
      <c r="AF104" s="792"/>
    </row>
    <row r="105" spans="1:32" s="404" customFormat="1" ht="15" customHeight="1" x14ac:dyDescent="0.2">
      <c r="B105" s="824"/>
      <c r="C105" s="825"/>
      <c r="D105" s="792"/>
      <c r="E105" s="829"/>
      <c r="F105" s="832"/>
      <c r="G105" s="835"/>
      <c r="H105" s="829"/>
      <c r="I105" s="416" t="s">
        <v>165</v>
      </c>
      <c r="J105" s="415"/>
      <c r="K105" s="416" t="s">
        <v>164</v>
      </c>
      <c r="L105" s="415"/>
      <c r="M105" s="816"/>
      <c r="N105" s="817"/>
      <c r="O105" s="816"/>
      <c r="P105" s="817"/>
      <c r="Q105" s="816"/>
      <c r="R105" s="817"/>
      <c r="S105" s="816"/>
      <c r="T105" s="817"/>
      <c r="U105" s="857"/>
      <c r="V105" s="858"/>
      <c r="W105" s="816"/>
      <c r="X105" s="817"/>
      <c r="Y105" s="816"/>
      <c r="Z105" s="817"/>
      <c r="AA105" s="792"/>
      <c r="AB105" s="792"/>
      <c r="AC105" s="792"/>
      <c r="AD105" s="792"/>
      <c r="AE105" s="792"/>
      <c r="AF105" s="792"/>
    </row>
    <row r="106" spans="1:32" s="404" customFormat="1" ht="15" customHeight="1" x14ac:dyDescent="0.2">
      <c r="B106" s="826"/>
      <c r="C106" s="827"/>
      <c r="D106" s="793"/>
      <c r="E106" s="830"/>
      <c r="F106" s="833"/>
      <c r="G106" s="836"/>
      <c r="H106" s="830"/>
      <c r="I106" s="406" t="s">
        <v>158</v>
      </c>
      <c r="J106" s="451"/>
      <c r="K106" s="820"/>
      <c r="L106" s="821"/>
      <c r="M106" s="818"/>
      <c r="N106" s="819"/>
      <c r="O106" s="818"/>
      <c r="P106" s="819"/>
      <c r="Q106" s="818"/>
      <c r="R106" s="819"/>
      <c r="S106" s="818"/>
      <c r="T106" s="819"/>
      <c r="U106" s="859"/>
      <c r="V106" s="860"/>
      <c r="W106" s="818"/>
      <c r="X106" s="819"/>
      <c r="Y106" s="818"/>
      <c r="Z106" s="819"/>
      <c r="AA106" s="793"/>
      <c r="AB106" s="793"/>
      <c r="AC106" s="793"/>
      <c r="AD106" s="793"/>
      <c r="AE106" s="793"/>
      <c r="AF106" s="793"/>
    </row>
    <row r="107" spans="1:32" ht="12.75" customHeight="1" x14ac:dyDescent="0.2">
      <c r="A107" s="404"/>
      <c r="B107" s="822" t="s">
        <v>603</v>
      </c>
      <c r="C107" s="823"/>
      <c r="D107" s="791" t="s">
        <v>2030</v>
      </c>
      <c r="E107" s="828" t="s">
        <v>186</v>
      </c>
      <c r="F107" s="831"/>
      <c r="G107" s="834"/>
      <c r="H107" s="828"/>
      <c r="I107" s="434" t="s">
        <v>184</v>
      </c>
      <c r="J107" s="438">
        <v>500000</v>
      </c>
      <c r="K107" s="434" t="s">
        <v>183</v>
      </c>
      <c r="L107" s="437"/>
      <c r="M107" s="434" t="s">
        <v>182</v>
      </c>
      <c r="N107" s="436">
        <f>J107</f>
        <v>500000</v>
      </c>
      <c r="O107" s="434" t="s">
        <v>181</v>
      </c>
      <c r="P107" s="435"/>
      <c r="Q107" s="434" t="s">
        <v>181</v>
      </c>
      <c r="R107" s="435"/>
      <c r="S107" s="434" t="s">
        <v>181</v>
      </c>
      <c r="T107" s="435"/>
      <c r="U107" s="434" t="s">
        <v>181</v>
      </c>
      <c r="V107" s="435"/>
      <c r="W107" s="434" t="s">
        <v>181</v>
      </c>
      <c r="X107" s="435"/>
      <c r="Y107" s="434" t="s">
        <v>180</v>
      </c>
      <c r="Z107" s="433"/>
      <c r="AA107" s="791" t="s">
        <v>240</v>
      </c>
      <c r="AB107" s="791" t="s">
        <v>240</v>
      </c>
      <c r="AC107" s="791" t="s">
        <v>240</v>
      </c>
      <c r="AD107" s="791" t="s">
        <v>240</v>
      </c>
      <c r="AE107" s="791" t="s">
        <v>240</v>
      </c>
      <c r="AF107" s="791" t="s">
        <v>240</v>
      </c>
    </row>
    <row r="108" spans="1:32" ht="15" customHeight="1" x14ac:dyDescent="0.2">
      <c r="A108" s="404"/>
      <c r="B108" s="824"/>
      <c r="C108" s="825"/>
      <c r="D108" s="792"/>
      <c r="E108" s="829"/>
      <c r="F108" s="832"/>
      <c r="G108" s="835"/>
      <c r="H108" s="829"/>
      <c r="I108" s="416" t="s">
        <v>179</v>
      </c>
      <c r="J108" s="432"/>
      <c r="K108" s="416" t="s">
        <v>177</v>
      </c>
      <c r="L108" s="415"/>
      <c r="M108" s="416" t="s">
        <v>176</v>
      </c>
      <c r="N108" s="428">
        <f>N107</f>
        <v>500000</v>
      </c>
      <c r="O108" s="416" t="s">
        <v>175</v>
      </c>
      <c r="P108" s="426"/>
      <c r="Q108" s="416" t="s">
        <v>175</v>
      </c>
      <c r="R108" s="426"/>
      <c r="S108" s="416" t="s">
        <v>175</v>
      </c>
      <c r="T108" s="426"/>
      <c r="U108" s="416" t="s">
        <v>175</v>
      </c>
      <c r="V108" s="426"/>
      <c r="W108" s="416" t="s">
        <v>175</v>
      </c>
      <c r="X108" s="426"/>
      <c r="Y108" s="416" t="s">
        <v>174</v>
      </c>
      <c r="Z108" s="430"/>
      <c r="AA108" s="792"/>
      <c r="AB108" s="792"/>
      <c r="AC108" s="792"/>
      <c r="AD108" s="792"/>
      <c r="AE108" s="792"/>
      <c r="AF108" s="792"/>
    </row>
    <row r="109" spans="1:32" ht="39" customHeight="1" x14ac:dyDescent="0.2">
      <c r="A109" s="404"/>
      <c r="B109" s="824"/>
      <c r="C109" s="825"/>
      <c r="D109" s="792"/>
      <c r="E109" s="829"/>
      <c r="F109" s="832"/>
      <c r="G109" s="835"/>
      <c r="H109" s="829"/>
      <c r="I109" s="416" t="s">
        <v>173</v>
      </c>
      <c r="J109" s="429"/>
      <c r="K109" s="416" t="s">
        <v>171</v>
      </c>
      <c r="L109" s="427"/>
      <c r="M109" s="416" t="s">
        <v>170</v>
      </c>
      <c r="N109" s="428"/>
      <c r="O109" s="416" t="s">
        <v>169</v>
      </c>
      <c r="P109" s="426"/>
      <c r="Q109" s="416" t="s">
        <v>169</v>
      </c>
      <c r="R109" s="426"/>
      <c r="S109" s="416" t="s">
        <v>169</v>
      </c>
      <c r="T109" s="426"/>
      <c r="U109" s="416" t="s">
        <v>169</v>
      </c>
      <c r="V109" s="426"/>
      <c r="W109" s="416" t="s">
        <v>169</v>
      </c>
      <c r="X109" s="426"/>
      <c r="Y109" s="816"/>
      <c r="Z109" s="817"/>
      <c r="AA109" s="792"/>
      <c r="AB109" s="792"/>
      <c r="AC109" s="792"/>
      <c r="AD109" s="792"/>
      <c r="AE109" s="792"/>
      <c r="AF109" s="792"/>
    </row>
    <row r="110" spans="1:32" ht="15" customHeight="1" x14ac:dyDescent="0.2">
      <c r="A110" s="404"/>
      <c r="B110" s="824"/>
      <c r="C110" s="825"/>
      <c r="D110" s="792"/>
      <c r="E110" s="829"/>
      <c r="F110" s="832"/>
      <c r="G110" s="835"/>
      <c r="H110" s="829"/>
      <c r="I110" s="416" t="s">
        <v>168</v>
      </c>
      <c r="J110" s="427"/>
      <c r="K110" s="416" t="s">
        <v>167</v>
      </c>
      <c r="L110" s="427"/>
      <c r="M110" s="816"/>
      <c r="N110" s="817"/>
      <c r="O110" s="416" t="s">
        <v>166</v>
      </c>
      <c r="P110" s="426">
        <f>IF(P108="",P109-P107,P109-P108)</f>
        <v>0</v>
      </c>
      <c r="Q110" s="416" t="s">
        <v>166</v>
      </c>
      <c r="R110" s="426">
        <f>IF(R108="",R109-R107,R109-R108)</f>
        <v>0</v>
      </c>
      <c r="S110" s="416" t="s">
        <v>166</v>
      </c>
      <c r="T110" s="426">
        <f>IF(T108="",T109-T107,T109-T108)</f>
        <v>0</v>
      </c>
      <c r="U110" s="416" t="s">
        <v>166</v>
      </c>
      <c r="V110" s="426">
        <f>IF(V108="",V109-V107,V109-V108)</f>
        <v>0</v>
      </c>
      <c r="W110" s="416" t="s">
        <v>166</v>
      </c>
      <c r="X110" s="426">
        <f>IF(X108="",X109-X107,X109-X108)</f>
        <v>0</v>
      </c>
      <c r="Y110" s="816"/>
      <c r="Z110" s="817"/>
      <c r="AA110" s="792"/>
      <c r="AB110" s="792"/>
      <c r="AC110" s="792"/>
      <c r="AD110" s="792"/>
      <c r="AE110" s="792"/>
      <c r="AF110" s="792"/>
    </row>
    <row r="111" spans="1:32" ht="15" customHeight="1" x14ac:dyDescent="0.2">
      <c r="A111" s="404"/>
      <c r="B111" s="824"/>
      <c r="C111" s="825"/>
      <c r="D111" s="792"/>
      <c r="E111" s="829"/>
      <c r="F111" s="832"/>
      <c r="G111" s="835"/>
      <c r="H111" s="829"/>
      <c r="I111" s="416" t="s">
        <v>165</v>
      </c>
      <c r="J111" s="415"/>
      <c r="K111" s="416" t="s">
        <v>164</v>
      </c>
      <c r="L111" s="415"/>
      <c r="M111" s="816"/>
      <c r="N111" s="817"/>
      <c r="O111" s="816"/>
      <c r="P111" s="817"/>
      <c r="Q111" s="816"/>
      <c r="R111" s="817"/>
      <c r="S111" s="816"/>
      <c r="T111" s="817"/>
      <c r="U111" s="816"/>
      <c r="V111" s="817"/>
      <c r="W111" s="816"/>
      <c r="X111" s="817"/>
      <c r="Y111" s="816"/>
      <c r="Z111" s="817"/>
      <c r="AA111" s="792"/>
      <c r="AB111" s="792"/>
      <c r="AC111" s="792"/>
      <c r="AD111" s="792"/>
      <c r="AE111" s="792"/>
      <c r="AF111" s="792"/>
    </row>
    <row r="112" spans="1:32" ht="15" customHeight="1" x14ac:dyDescent="0.2">
      <c r="A112" s="404"/>
      <c r="B112" s="826"/>
      <c r="C112" s="827"/>
      <c r="D112" s="793"/>
      <c r="E112" s="830"/>
      <c r="F112" s="833"/>
      <c r="G112" s="836"/>
      <c r="H112" s="830"/>
      <c r="I112" s="406" t="s">
        <v>158</v>
      </c>
      <c r="J112" s="451"/>
      <c r="K112" s="820"/>
      <c r="L112" s="821"/>
      <c r="M112" s="818"/>
      <c r="N112" s="819"/>
      <c r="O112" s="818"/>
      <c r="P112" s="819"/>
      <c r="Q112" s="818"/>
      <c r="R112" s="819"/>
      <c r="S112" s="818"/>
      <c r="T112" s="819"/>
      <c r="U112" s="818"/>
      <c r="V112" s="819"/>
      <c r="W112" s="818"/>
      <c r="X112" s="819"/>
      <c r="Y112" s="818"/>
      <c r="Z112" s="819"/>
      <c r="AA112" s="793"/>
      <c r="AB112" s="793"/>
      <c r="AC112" s="793"/>
      <c r="AD112" s="793"/>
      <c r="AE112" s="793"/>
      <c r="AF112" s="793"/>
    </row>
    <row r="113" spans="1:32" s="404" customFormat="1" ht="12.75" customHeight="1" x14ac:dyDescent="0.2">
      <c r="A113" s="402"/>
      <c r="B113" s="822" t="s">
        <v>1894</v>
      </c>
      <c r="C113" s="823"/>
      <c r="D113" s="791" t="s">
        <v>2031</v>
      </c>
      <c r="E113" s="828" t="s">
        <v>2020</v>
      </c>
      <c r="F113" s="831"/>
      <c r="G113" s="834"/>
      <c r="H113" s="828"/>
      <c r="I113" s="434" t="s">
        <v>184</v>
      </c>
      <c r="J113" s="438"/>
      <c r="K113" s="434" t="s">
        <v>183</v>
      </c>
      <c r="L113" s="437"/>
      <c r="M113" s="434" t="s">
        <v>182</v>
      </c>
      <c r="N113" s="436">
        <f>J113</f>
        <v>0</v>
      </c>
      <c r="O113" s="434" t="s">
        <v>181</v>
      </c>
      <c r="P113" s="435"/>
      <c r="Q113" s="434" t="s">
        <v>181</v>
      </c>
      <c r="R113" s="435"/>
      <c r="S113" s="434" t="s">
        <v>181</v>
      </c>
      <c r="T113" s="435"/>
      <c r="U113" s="434" t="s">
        <v>181</v>
      </c>
      <c r="V113" s="435"/>
      <c r="W113" s="434" t="s">
        <v>181</v>
      </c>
      <c r="X113" s="435"/>
      <c r="Y113" s="434" t="s">
        <v>180</v>
      </c>
      <c r="Z113" s="433"/>
      <c r="AA113" s="791" t="s">
        <v>959</v>
      </c>
      <c r="AB113" s="791" t="s">
        <v>959</v>
      </c>
      <c r="AC113" s="791" t="s">
        <v>959</v>
      </c>
      <c r="AD113" s="791" t="s">
        <v>1995</v>
      </c>
      <c r="AE113" s="791" t="s">
        <v>1995</v>
      </c>
      <c r="AF113" s="791" t="s">
        <v>1995</v>
      </c>
    </row>
    <row r="114" spans="1:32" s="404" customFormat="1" ht="15" customHeight="1" x14ac:dyDescent="0.2">
      <c r="A114" s="402"/>
      <c r="B114" s="824"/>
      <c r="C114" s="825"/>
      <c r="D114" s="792"/>
      <c r="E114" s="829"/>
      <c r="F114" s="832"/>
      <c r="G114" s="835"/>
      <c r="H114" s="829"/>
      <c r="I114" s="416" t="s">
        <v>179</v>
      </c>
      <c r="J114" s="432"/>
      <c r="K114" s="416" t="s">
        <v>177</v>
      </c>
      <c r="L114" s="415"/>
      <c r="M114" s="416" t="s">
        <v>176</v>
      </c>
      <c r="N114" s="428">
        <f>N113</f>
        <v>0</v>
      </c>
      <c r="O114" s="416" t="s">
        <v>175</v>
      </c>
      <c r="P114" s="426"/>
      <c r="Q114" s="416" t="s">
        <v>175</v>
      </c>
      <c r="R114" s="426"/>
      <c r="S114" s="416" t="s">
        <v>175</v>
      </c>
      <c r="T114" s="426"/>
      <c r="U114" s="416" t="s">
        <v>175</v>
      </c>
      <c r="V114" s="426"/>
      <c r="W114" s="416" t="s">
        <v>175</v>
      </c>
      <c r="X114" s="426"/>
      <c r="Y114" s="416" t="s">
        <v>174</v>
      </c>
      <c r="Z114" s="430"/>
      <c r="AA114" s="792"/>
      <c r="AB114" s="792"/>
      <c r="AC114" s="792"/>
      <c r="AD114" s="792"/>
      <c r="AE114" s="792"/>
      <c r="AF114" s="792"/>
    </row>
    <row r="115" spans="1:32" s="404" customFormat="1" x14ac:dyDescent="0.2">
      <c r="A115" s="402"/>
      <c r="B115" s="824"/>
      <c r="C115" s="825"/>
      <c r="D115" s="792"/>
      <c r="E115" s="829"/>
      <c r="F115" s="832"/>
      <c r="G115" s="835"/>
      <c r="H115" s="829"/>
      <c r="I115" s="416" t="s">
        <v>173</v>
      </c>
      <c r="J115" s="429"/>
      <c r="K115" s="416" t="s">
        <v>171</v>
      </c>
      <c r="L115" s="427"/>
      <c r="M115" s="416" t="s">
        <v>170</v>
      </c>
      <c r="N115" s="428"/>
      <c r="O115" s="416" t="s">
        <v>169</v>
      </c>
      <c r="P115" s="426"/>
      <c r="Q115" s="416" t="s">
        <v>169</v>
      </c>
      <c r="R115" s="426"/>
      <c r="S115" s="416" t="s">
        <v>169</v>
      </c>
      <c r="T115" s="426"/>
      <c r="U115" s="416" t="s">
        <v>169</v>
      </c>
      <c r="V115" s="426"/>
      <c r="W115" s="416" t="s">
        <v>169</v>
      </c>
      <c r="X115" s="426"/>
      <c r="Y115" s="816"/>
      <c r="Z115" s="817"/>
      <c r="AA115" s="792"/>
      <c r="AB115" s="792"/>
      <c r="AC115" s="792"/>
      <c r="AD115" s="792"/>
      <c r="AE115" s="792"/>
      <c r="AF115" s="792"/>
    </row>
    <row r="116" spans="1:32" s="404" customFormat="1" ht="15" customHeight="1" x14ac:dyDescent="0.2">
      <c r="A116" s="402"/>
      <c r="B116" s="824"/>
      <c r="C116" s="825"/>
      <c r="D116" s="792"/>
      <c r="E116" s="829"/>
      <c r="F116" s="832"/>
      <c r="G116" s="835"/>
      <c r="H116" s="829"/>
      <c r="I116" s="416" t="s">
        <v>168</v>
      </c>
      <c r="J116" s="427"/>
      <c r="K116" s="416" t="s">
        <v>167</v>
      </c>
      <c r="L116" s="427"/>
      <c r="M116" s="816"/>
      <c r="N116" s="817"/>
      <c r="O116" s="416" t="s">
        <v>166</v>
      </c>
      <c r="P116" s="426">
        <f>IF(P114="",P115-P113,P115-P114)</f>
        <v>0</v>
      </c>
      <c r="Q116" s="416" t="s">
        <v>166</v>
      </c>
      <c r="R116" s="426">
        <f>IF(R114="",R115-R113,R115-R114)</f>
        <v>0</v>
      </c>
      <c r="S116" s="416" t="s">
        <v>166</v>
      </c>
      <c r="T116" s="426">
        <f>IF(T114="",T115-T113,T115-T114)</f>
        <v>0</v>
      </c>
      <c r="U116" s="416" t="s">
        <v>166</v>
      </c>
      <c r="V116" s="426">
        <f>IF(V114="",V115-V113,V115-V114)</f>
        <v>0</v>
      </c>
      <c r="W116" s="416" t="s">
        <v>166</v>
      </c>
      <c r="X116" s="426">
        <f>IF(X114="",X115-X113,X115-X114)</f>
        <v>0</v>
      </c>
      <c r="Y116" s="816"/>
      <c r="Z116" s="817"/>
      <c r="AA116" s="792"/>
      <c r="AB116" s="792"/>
      <c r="AC116" s="792"/>
      <c r="AD116" s="792"/>
      <c r="AE116" s="792"/>
      <c r="AF116" s="792"/>
    </row>
    <row r="117" spans="1:32" s="404" customFormat="1" ht="15" customHeight="1" x14ac:dyDescent="0.2">
      <c r="A117" s="402"/>
      <c r="B117" s="824"/>
      <c r="C117" s="825"/>
      <c r="D117" s="792"/>
      <c r="E117" s="829"/>
      <c r="F117" s="832"/>
      <c r="G117" s="835"/>
      <c r="H117" s="829"/>
      <c r="I117" s="416" t="s">
        <v>165</v>
      </c>
      <c r="J117" s="415"/>
      <c r="K117" s="416" t="s">
        <v>164</v>
      </c>
      <c r="L117" s="415"/>
      <c r="M117" s="816"/>
      <c r="N117" s="817"/>
      <c r="O117" s="816"/>
      <c r="P117" s="817"/>
      <c r="Q117" s="816"/>
      <c r="R117" s="817"/>
      <c r="S117" s="816"/>
      <c r="T117" s="817"/>
      <c r="U117" s="816"/>
      <c r="V117" s="817"/>
      <c r="W117" s="816"/>
      <c r="X117" s="817"/>
      <c r="Y117" s="816"/>
      <c r="Z117" s="817"/>
      <c r="AA117" s="792"/>
      <c r="AB117" s="792"/>
      <c r="AC117" s="792"/>
      <c r="AD117" s="792"/>
      <c r="AE117" s="792"/>
      <c r="AF117" s="792"/>
    </row>
    <row r="118" spans="1:32" s="404" customFormat="1" ht="29.25" customHeight="1" x14ac:dyDescent="0.2">
      <c r="A118" s="402"/>
      <c r="B118" s="826"/>
      <c r="C118" s="827"/>
      <c r="D118" s="793"/>
      <c r="E118" s="830"/>
      <c r="F118" s="833"/>
      <c r="G118" s="836"/>
      <c r="H118" s="830"/>
      <c r="I118" s="406" t="s">
        <v>158</v>
      </c>
      <c r="J118" s="451"/>
      <c r="K118" s="820"/>
      <c r="L118" s="821"/>
      <c r="M118" s="818"/>
      <c r="N118" s="819"/>
      <c r="O118" s="818"/>
      <c r="P118" s="819"/>
      <c r="Q118" s="818"/>
      <c r="R118" s="819"/>
      <c r="S118" s="818"/>
      <c r="T118" s="819"/>
      <c r="U118" s="818"/>
      <c r="V118" s="819"/>
      <c r="W118" s="818"/>
      <c r="X118" s="819"/>
      <c r="Y118" s="818"/>
      <c r="Z118" s="819"/>
      <c r="AA118" s="793"/>
      <c r="AB118" s="793"/>
      <c r="AC118" s="793"/>
      <c r="AD118" s="793"/>
      <c r="AE118" s="793"/>
      <c r="AF118" s="793"/>
    </row>
    <row r="119" spans="1:32" s="404" customFormat="1" ht="12.75" customHeight="1" x14ac:dyDescent="0.2">
      <c r="B119" s="822" t="s">
        <v>461</v>
      </c>
      <c r="C119" s="823"/>
      <c r="D119" s="791" t="s">
        <v>458</v>
      </c>
      <c r="E119" s="828" t="s">
        <v>219</v>
      </c>
      <c r="F119" s="831"/>
      <c r="G119" s="834"/>
      <c r="H119" s="828" t="s">
        <v>193</v>
      </c>
      <c r="I119" s="434" t="s">
        <v>184</v>
      </c>
      <c r="J119" s="438">
        <v>246100</v>
      </c>
      <c r="K119" s="434" t="s">
        <v>183</v>
      </c>
      <c r="L119" s="437"/>
      <c r="M119" s="434" t="s">
        <v>182</v>
      </c>
      <c r="N119" s="436">
        <f>J119</f>
        <v>246100</v>
      </c>
      <c r="O119" s="434" t="s">
        <v>181</v>
      </c>
      <c r="P119" s="435"/>
      <c r="Q119" s="434" t="s">
        <v>181</v>
      </c>
      <c r="R119" s="435"/>
      <c r="S119" s="434" t="s">
        <v>181</v>
      </c>
      <c r="T119" s="435"/>
      <c r="U119" s="434" t="s">
        <v>181</v>
      </c>
      <c r="V119" s="435"/>
      <c r="W119" s="434" t="s">
        <v>181</v>
      </c>
      <c r="X119" s="435"/>
      <c r="Y119" s="434" t="s">
        <v>180</v>
      </c>
      <c r="Z119" s="433"/>
      <c r="AA119" s="791" t="s">
        <v>4</v>
      </c>
      <c r="AB119" s="791" t="s">
        <v>4</v>
      </c>
      <c r="AC119" s="791" t="s">
        <v>4</v>
      </c>
      <c r="AD119" s="791" t="s">
        <v>4</v>
      </c>
      <c r="AE119" s="791" t="s">
        <v>4</v>
      </c>
      <c r="AF119" s="791" t="s">
        <v>4</v>
      </c>
    </row>
    <row r="120" spans="1:32" s="404" customFormat="1" ht="15" customHeight="1" x14ac:dyDescent="0.2">
      <c r="B120" s="824"/>
      <c r="C120" s="825"/>
      <c r="D120" s="792"/>
      <c r="E120" s="829"/>
      <c r="F120" s="832"/>
      <c r="G120" s="835"/>
      <c r="H120" s="829"/>
      <c r="I120" s="416" t="s">
        <v>179</v>
      </c>
      <c r="J120" s="432"/>
      <c r="K120" s="416" t="s">
        <v>177</v>
      </c>
      <c r="L120" s="415"/>
      <c r="M120" s="416" t="s">
        <v>176</v>
      </c>
      <c r="N120" s="428">
        <f>N119</f>
        <v>246100</v>
      </c>
      <c r="O120" s="416" t="s">
        <v>175</v>
      </c>
      <c r="P120" s="426"/>
      <c r="Q120" s="416" t="s">
        <v>175</v>
      </c>
      <c r="R120" s="426"/>
      <c r="S120" s="416" t="s">
        <v>175</v>
      </c>
      <c r="T120" s="426"/>
      <c r="U120" s="416" t="s">
        <v>175</v>
      </c>
      <c r="V120" s="426"/>
      <c r="W120" s="416" t="s">
        <v>175</v>
      </c>
      <c r="X120" s="426"/>
      <c r="Y120" s="416" t="s">
        <v>174</v>
      </c>
      <c r="Z120" s="430"/>
      <c r="AA120" s="792"/>
      <c r="AB120" s="792"/>
      <c r="AC120" s="792"/>
      <c r="AD120" s="792"/>
      <c r="AE120" s="792"/>
      <c r="AF120" s="792"/>
    </row>
    <row r="121" spans="1:32" s="404" customFormat="1" ht="39" customHeight="1" x14ac:dyDescent="0.2">
      <c r="B121" s="824"/>
      <c r="C121" s="825"/>
      <c r="D121" s="792"/>
      <c r="E121" s="829"/>
      <c r="F121" s="832"/>
      <c r="G121" s="835"/>
      <c r="H121" s="829"/>
      <c r="I121" s="416" t="s">
        <v>173</v>
      </c>
      <c r="J121" s="429"/>
      <c r="K121" s="416" t="s">
        <v>171</v>
      </c>
      <c r="L121" s="427"/>
      <c r="M121" s="416" t="s">
        <v>170</v>
      </c>
      <c r="N121" s="428"/>
      <c r="O121" s="416" t="s">
        <v>169</v>
      </c>
      <c r="P121" s="426"/>
      <c r="Q121" s="416" t="s">
        <v>169</v>
      </c>
      <c r="R121" s="426"/>
      <c r="S121" s="416" t="s">
        <v>169</v>
      </c>
      <c r="T121" s="426"/>
      <c r="U121" s="416" t="s">
        <v>169</v>
      </c>
      <c r="V121" s="426"/>
      <c r="W121" s="416" t="s">
        <v>169</v>
      </c>
      <c r="X121" s="426"/>
      <c r="Y121" s="816"/>
      <c r="Z121" s="817"/>
      <c r="AA121" s="792"/>
      <c r="AB121" s="792"/>
      <c r="AC121" s="792"/>
      <c r="AD121" s="792"/>
      <c r="AE121" s="792"/>
      <c r="AF121" s="792"/>
    </row>
    <row r="122" spans="1:32" s="404" customFormat="1" ht="15" customHeight="1" x14ac:dyDescent="0.2">
      <c r="B122" s="824"/>
      <c r="C122" s="825"/>
      <c r="D122" s="792"/>
      <c r="E122" s="829"/>
      <c r="F122" s="832"/>
      <c r="G122" s="835"/>
      <c r="H122" s="829"/>
      <c r="I122" s="416" t="s">
        <v>168</v>
      </c>
      <c r="J122" s="427"/>
      <c r="K122" s="416" t="s">
        <v>167</v>
      </c>
      <c r="L122" s="427"/>
      <c r="M122" s="816"/>
      <c r="N122" s="817"/>
      <c r="O122" s="416" t="s">
        <v>166</v>
      </c>
      <c r="P122" s="426">
        <f>IF(P120="",P121-P119,P121-P120)</f>
        <v>0</v>
      </c>
      <c r="Q122" s="416" t="s">
        <v>166</v>
      </c>
      <c r="R122" s="426">
        <f>IF(R120="",R121-R119,R121-R120)</f>
        <v>0</v>
      </c>
      <c r="S122" s="416" t="s">
        <v>166</v>
      </c>
      <c r="T122" s="426">
        <f>IF(T120="",T121-T119,T121-T120)</f>
        <v>0</v>
      </c>
      <c r="U122" s="416" t="s">
        <v>166</v>
      </c>
      <c r="V122" s="426">
        <f>IF(V120="",V121-V119,V121-V120)</f>
        <v>0</v>
      </c>
      <c r="W122" s="416" t="s">
        <v>166</v>
      </c>
      <c r="X122" s="426">
        <f>IF(X120="",X121-X119,X121-X120)</f>
        <v>0</v>
      </c>
      <c r="Y122" s="816"/>
      <c r="Z122" s="817"/>
      <c r="AA122" s="792"/>
      <c r="AB122" s="792"/>
      <c r="AC122" s="792"/>
      <c r="AD122" s="792"/>
      <c r="AE122" s="792"/>
      <c r="AF122" s="792"/>
    </row>
    <row r="123" spans="1:32" s="404" customFormat="1" ht="15" customHeight="1" x14ac:dyDescent="0.2">
      <c r="B123" s="824"/>
      <c r="C123" s="825"/>
      <c r="D123" s="792"/>
      <c r="E123" s="829"/>
      <c r="F123" s="832"/>
      <c r="G123" s="835"/>
      <c r="H123" s="829"/>
      <c r="I123" s="416" t="s">
        <v>165</v>
      </c>
      <c r="J123" s="415"/>
      <c r="K123" s="416" t="s">
        <v>164</v>
      </c>
      <c r="L123" s="415"/>
      <c r="M123" s="816"/>
      <c r="N123" s="817"/>
      <c r="O123" s="816"/>
      <c r="P123" s="817"/>
      <c r="Q123" s="816"/>
      <c r="R123" s="817"/>
      <c r="S123" s="816"/>
      <c r="T123" s="817"/>
      <c r="U123" s="816"/>
      <c r="V123" s="817"/>
      <c r="W123" s="816"/>
      <c r="X123" s="817"/>
      <c r="Y123" s="816"/>
      <c r="Z123" s="817"/>
      <c r="AA123" s="792"/>
      <c r="AB123" s="792"/>
      <c r="AC123" s="792"/>
      <c r="AD123" s="792"/>
      <c r="AE123" s="792"/>
      <c r="AF123" s="792"/>
    </row>
    <row r="124" spans="1:32" s="404" customFormat="1" ht="15" customHeight="1" x14ac:dyDescent="0.2">
      <c r="B124" s="826"/>
      <c r="C124" s="827"/>
      <c r="D124" s="793"/>
      <c r="E124" s="830"/>
      <c r="F124" s="833"/>
      <c r="G124" s="836"/>
      <c r="H124" s="830"/>
      <c r="I124" s="406" t="s">
        <v>158</v>
      </c>
      <c r="J124" s="451"/>
      <c r="K124" s="820"/>
      <c r="L124" s="821"/>
      <c r="M124" s="818"/>
      <c r="N124" s="819"/>
      <c r="O124" s="818"/>
      <c r="P124" s="819"/>
      <c r="Q124" s="818"/>
      <c r="R124" s="819"/>
      <c r="S124" s="818"/>
      <c r="T124" s="819"/>
      <c r="U124" s="818"/>
      <c r="V124" s="819"/>
      <c r="W124" s="818"/>
      <c r="X124" s="819"/>
      <c r="Y124" s="818"/>
      <c r="Z124" s="819"/>
      <c r="AA124" s="793"/>
      <c r="AB124" s="793"/>
      <c r="AC124" s="793"/>
      <c r="AD124" s="793"/>
      <c r="AE124" s="793"/>
      <c r="AF124" s="793"/>
    </row>
    <row r="125" spans="1:32" s="404" customFormat="1" ht="12.75" customHeight="1" x14ac:dyDescent="0.2">
      <c r="A125" s="402"/>
      <c r="B125" s="822" t="s">
        <v>1693</v>
      </c>
      <c r="C125" s="823"/>
      <c r="D125" s="791" t="s">
        <v>577</v>
      </c>
      <c r="E125" s="828" t="s">
        <v>206</v>
      </c>
      <c r="F125" s="831">
        <v>4.34</v>
      </c>
      <c r="G125" s="834"/>
      <c r="H125" s="828" t="s">
        <v>193</v>
      </c>
      <c r="I125" s="434" t="s">
        <v>184</v>
      </c>
      <c r="J125" s="438">
        <v>2492000</v>
      </c>
      <c r="K125" s="434" t="s">
        <v>183</v>
      </c>
      <c r="L125" s="437"/>
      <c r="M125" s="434" t="s">
        <v>182</v>
      </c>
      <c r="N125" s="436">
        <f>J125</f>
        <v>2492000</v>
      </c>
      <c r="O125" s="434" t="s">
        <v>181</v>
      </c>
      <c r="P125" s="435"/>
      <c r="Q125" s="434" t="s">
        <v>181</v>
      </c>
      <c r="R125" s="435">
        <v>0.5232</v>
      </c>
      <c r="S125" s="434" t="s">
        <v>181</v>
      </c>
      <c r="T125" s="435"/>
      <c r="U125" s="434" t="s">
        <v>181</v>
      </c>
      <c r="V125" s="435"/>
      <c r="W125" s="434" t="s">
        <v>181</v>
      </c>
      <c r="X125" s="435"/>
      <c r="Y125" s="434" t="s">
        <v>180</v>
      </c>
      <c r="Z125" s="433"/>
      <c r="AA125" s="791" t="s">
        <v>1048</v>
      </c>
      <c r="AB125" s="791" t="s">
        <v>1047</v>
      </c>
      <c r="AC125" s="791" t="s">
        <v>1047</v>
      </c>
      <c r="AD125" s="791"/>
      <c r="AE125" s="791"/>
      <c r="AF125" s="791" t="s">
        <v>4</v>
      </c>
    </row>
    <row r="126" spans="1:32" s="404" customFormat="1" ht="15" customHeight="1" x14ac:dyDescent="0.2">
      <c r="A126" s="402"/>
      <c r="B126" s="824"/>
      <c r="C126" s="825"/>
      <c r="D126" s="792"/>
      <c r="E126" s="829"/>
      <c r="F126" s="832"/>
      <c r="G126" s="835"/>
      <c r="H126" s="829"/>
      <c r="I126" s="416" t="s">
        <v>179</v>
      </c>
      <c r="J126" s="432"/>
      <c r="K126" s="416" t="s">
        <v>177</v>
      </c>
      <c r="L126" s="415">
        <f>L125+L128</f>
        <v>0</v>
      </c>
      <c r="M126" s="416" t="s">
        <v>176</v>
      </c>
      <c r="N126" s="428">
        <f>N125</f>
        <v>2492000</v>
      </c>
      <c r="O126" s="416" t="s">
        <v>175</v>
      </c>
      <c r="P126" s="426"/>
      <c r="Q126" s="416" t="s">
        <v>175</v>
      </c>
      <c r="R126" s="426"/>
      <c r="S126" s="416" t="s">
        <v>175</v>
      </c>
      <c r="T126" s="426"/>
      <c r="U126" s="416" t="s">
        <v>175</v>
      </c>
      <c r="V126" s="426"/>
      <c r="W126" s="416" t="s">
        <v>175</v>
      </c>
      <c r="X126" s="426"/>
      <c r="Y126" s="416" t="s">
        <v>174</v>
      </c>
      <c r="Z126" s="430"/>
      <c r="AA126" s="792"/>
      <c r="AB126" s="792"/>
      <c r="AC126" s="792"/>
      <c r="AD126" s="792"/>
      <c r="AE126" s="792"/>
      <c r="AF126" s="792"/>
    </row>
    <row r="127" spans="1:32" s="404" customFormat="1" x14ac:dyDescent="0.2">
      <c r="A127" s="402"/>
      <c r="B127" s="824"/>
      <c r="C127" s="825"/>
      <c r="D127" s="792"/>
      <c r="E127" s="829"/>
      <c r="F127" s="832"/>
      <c r="G127" s="835"/>
      <c r="H127" s="829"/>
      <c r="I127" s="416" t="s">
        <v>173</v>
      </c>
      <c r="J127" s="429" t="s">
        <v>193</v>
      </c>
      <c r="K127" s="416" t="s">
        <v>171</v>
      </c>
      <c r="L127" s="427"/>
      <c r="M127" s="416" t="s">
        <v>170</v>
      </c>
      <c r="N127" s="428"/>
      <c r="O127" s="416" t="s">
        <v>169</v>
      </c>
      <c r="P127" s="426"/>
      <c r="Q127" s="416" t="s">
        <v>169</v>
      </c>
      <c r="R127" s="426">
        <v>0.5232</v>
      </c>
      <c r="S127" s="416" t="s">
        <v>169</v>
      </c>
      <c r="T127" s="426"/>
      <c r="U127" s="416" t="s">
        <v>169</v>
      </c>
      <c r="V127" s="426"/>
      <c r="W127" s="416" t="s">
        <v>169</v>
      </c>
      <c r="X127" s="426"/>
      <c r="Y127" s="816"/>
      <c r="Z127" s="817"/>
      <c r="AA127" s="792"/>
      <c r="AB127" s="792"/>
      <c r="AC127" s="792"/>
      <c r="AD127" s="792"/>
      <c r="AE127" s="792"/>
      <c r="AF127" s="792"/>
    </row>
    <row r="128" spans="1:32" s="404" customFormat="1" ht="15" customHeight="1" x14ac:dyDescent="0.2">
      <c r="A128" s="402"/>
      <c r="B128" s="824"/>
      <c r="C128" s="825"/>
      <c r="D128" s="792"/>
      <c r="E128" s="829"/>
      <c r="F128" s="832"/>
      <c r="G128" s="835"/>
      <c r="H128" s="829"/>
      <c r="I128" s="416" t="s">
        <v>168</v>
      </c>
      <c r="J128" s="427"/>
      <c r="K128" s="416" t="s">
        <v>167</v>
      </c>
      <c r="L128" s="427"/>
      <c r="M128" s="816"/>
      <c r="N128" s="817"/>
      <c r="O128" s="416" t="s">
        <v>166</v>
      </c>
      <c r="P128" s="426">
        <f>IF(P126="",P127-P125,P127-P126)</f>
        <v>0</v>
      </c>
      <c r="Q128" s="416" t="s">
        <v>166</v>
      </c>
      <c r="R128" s="426">
        <f>IF(R126="",R127-R125,R127-R126)</f>
        <v>0</v>
      </c>
      <c r="S128" s="416" t="s">
        <v>166</v>
      </c>
      <c r="T128" s="426">
        <f>IF(T126="",T127-T125,T127-T126)</f>
        <v>0</v>
      </c>
      <c r="U128" s="416" t="s">
        <v>166</v>
      </c>
      <c r="V128" s="426">
        <f>IF(V126="",V127-V125,V127-V126)</f>
        <v>0</v>
      </c>
      <c r="W128" s="416" t="s">
        <v>166</v>
      </c>
      <c r="X128" s="426">
        <f>IF(X126="",X127-X125,X127-X126)</f>
        <v>0</v>
      </c>
      <c r="Y128" s="816"/>
      <c r="Z128" s="817"/>
      <c r="AA128" s="792"/>
      <c r="AB128" s="792"/>
      <c r="AC128" s="792"/>
      <c r="AD128" s="792"/>
      <c r="AE128" s="792"/>
      <c r="AF128" s="792"/>
    </row>
    <row r="129" spans="1:33" s="404" customFormat="1" ht="15" customHeight="1" x14ac:dyDescent="0.2">
      <c r="A129" s="402"/>
      <c r="B129" s="824"/>
      <c r="C129" s="825"/>
      <c r="D129" s="792"/>
      <c r="E129" s="829"/>
      <c r="F129" s="832"/>
      <c r="G129" s="835"/>
      <c r="H129" s="829"/>
      <c r="I129" s="416" t="s">
        <v>165</v>
      </c>
      <c r="J129" s="415"/>
      <c r="K129" s="416" t="s">
        <v>164</v>
      </c>
      <c r="L129" s="415"/>
      <c r="M129" s="816"/>
      <c r="N129" s="817"/>
      <c r="O129" s="816"/>
      <c r="P129" s="817"/>
      <c r="Q129" s="816"/>
      <c r="R129" s="817"/>
      <c r="S129" s="816"/>
      <c r="T129" s="817"/>
      <c r="U129" s="816"/>
      <c r="V129" s="817"/>
      <c r="W129" s="816"/>
      <c r="X129" s="817"/>
      <c r="Y129" s="816"/>
      <c r="Z129" s="817"/>
      <c r="AA129" s="792"/>
      <c r="AB129" s="792"/>
      <c r="AC129" s="792"/>
      <c r="AD129" s="792"/>
      <c r="AE129" s="792"/>
      <c r="AF129" s="792"/>
    </row>
    <row r="130" spans="1:33" s="404" customFormat="1" ht="15" customHeight="1" x14ac:dyDescent="0.2">
      <c r="A130" s="402"/>
      <c r="B130" s="826"/>
      <c r="C130" s="827"/>
      <c r="D130" s="793"/>
      <c r="E130" s="830"/>
      <c r="F130" s="833"/>
      <c r="G130" s="836"/>
      <c r="H130" s="830"/>
      <c r="I130" s="406" t="s">
        <v>158</v>
      </c>
      <c r="J130" s="451"/>
      <c r="K130" s="820"/>
      <c r="L130" s="821"/>
      <c r="M130" s="818"/>
      <c r="N130" s="819"/>
      <c r="O130" s="818"/>
      <c r="P130" s="819"/>
      <c r="Q130" s="818"/>
      <c r="R130" s="819"/>
      <c r="S130" s="818"/>
      <c r="T130" s="819"/>
      <c r="U130" s="818"/>
      <c r="V130" s="819"/>
      <c r="W130" s="818"/>
      <c r="X130" s="819"/>
      <c r="Y130" s="818"/>
      <c r="Z130" s="819"/>
      <c r="AA130" s="793"/>
      <c r="AB130" s="793"/>
      <c r="AC130" s="793"/>
      <c r="AD130" s="793"/>
      <c r="AE130" s="793"/>
      <c r="AF130" s="793"/>
    </row>
    <row r="131" spans="1:33" s="597" customFormat="1" ht="12.75" customHeight="1" x14ac:dyDescent="0.2">
      <c r="B131" s="794" t="s">
        <v>595</v>
      </c>
      <c r="C131" s="795"/>
      <c r="D131" s="800" t="s">
        <v>577</v>
      </c>
      <c r="E131" s="803" t="s">
        <v>206</v>
      </c>
      <c r="F131" s="806">
        <v>1.02</v>
      </c>
      <c r="G131" s="809" t="s">
        <v>218</v>
      </c>
      <c r="H131" s="803" t="s">
        <v>193</v>
      </c>
      <c r="I131" s="605" t="s">
        <v>184</v>
      </c>
      <c r="J131" s="606"/>
      <c r="K131" s="605" t="s">
        <v>183</v>
      </c>
      <c r="L131" s="631"/>
      <c r="M131" s="605" t="s">
        <v>182</v>
      </c>
      <c r="N131" s="608">
        <f>J131</f>
        <v>0</v>
      </c>
      <c r="O131" s="605" t="s">
        <v>181</v>
      </c>
      <c r="P131" s="609"/>
      <c r="Q131" s="605" t="s">
        <v>181</v>
      </c>
      <c r="R131" s="609"/>
      <c r="S131" s="605" t="s">
        <v>181</v>
      </c>
      <c r="T131" s="609"/>
      <c r="U131" s="605" t="s">
        <v>181</v>
      </c>
      <c r="V131" s="609"/>
      <c r="W131" s="466" t="s">
        <v>181</v>
      </c>
      <c r="X131" s="467"/>
      <c r="Y131" s="466" t="s">
        <v>180</v>
      </c>
      <c r="Z131" s="465"/>
      <c r="AA131" s="800" t="s">
        <v>240</v>
      </c>
      <c r="AB131" s="800" t="s">
        <v>240</v>
      </c>
      <c r="AC131" s="800" t="s">
        <v>240</v>
      </c>
      <c r="AF131" s="800" t="s">
        <v>240</v>
      </c>
      <c r="AG131" s="903"/>
    </row>
    <row r="132" spans="1:33" s="597" customFormat="1" ht="15" customHeight="1" x14ac:dyDescent="0.2">
      <c r="B132" s="796"/>
      <c r="C132" s="797"/>
      <c r="D132" s="801"/>
      <c r="E132" s="804"/>
      <c r="F132" s="807"/>
      <c r="G132" s="810"/>
      <c r="H132" s="804"/>
      <c r="I132" s="615" t="s">
        <v>179</v>
      </c>
      <c r="J132" s="616"/>
      <c r="K132" s="615" t="s">
        <v>177</v>
      </c>
      <c r="L132" s="617"/>
      <c r="M132" s="615" t="s">
        <v>176</v>
      </c>
      <c r="N132" s="618">
        <f>N131</f>
        <v>0</v>
      </c>
      <c r="O132" s="615" t="s">
        <v>175</v>
      </c>
      <c r="P132" s="619"/>
      <c r="Q132" s="615" t="s">
        <v>175</v>
      </c>
      <c r="R132" s="619"/>
      <c r="S132" s="615" t="s">
        <v>175</v>
      </c>
      <c r="T132" s="619"/>
      <c r="U132" s="615" t="s">
        <v>175</v>
      </c>
      <c r="V132" s="619"/>
      <c r="W132" s="463" t="s">
        <v>175</v>
      </c>
      <c r="X132" s="462"/>
      <c r="Y132" s="463" t="s">
        <v>174</v>
      </c>
      <c r="Z132" s="464"/>
      <c r="AA132" s="801"/>
      <c r="AB132" s="801"/>
      <c r="AC132" s="801"/>
      <c r="AF132" s="801"/>
      <c r="AG132" s="903"/>
    </row>
    <row r="133" spans="1:33" s="597" customFormat="1" ht="39" customHeight="1" x14ac:dyDescent="0.2">
      <c r="B133" s="796"/>
      <c r="C133" s="797"/>
      <c r="D133" s="801"/>
      <c r="E133" s="804"/>
      <c r="F133" s="807"/>
      <c r="G133" s="810"/>
      <c r="H133" s="804"/>
      <c r="I133" s="615" t="s">
        <v>173</v>
      </c>
      <c r="J133" s="621"/>
      <c r="K133" s="615" t="s">
        <v>171</v>
      </c>
      <c r="L133" s="622"/>
      <c r="M133" s="615" t="s">
        <v>170</v>
      </c>
      <c r="N133" s="618"/>
      <c r="O133" s="615" t="s">
        <v>169</v>
      </c>
      <c r="P133" s="619"/>
      <c r="Q133" s="615" t="s">
        <v>169</v>
      </c>
      <c r="R133" s="619"/>
      <c r="S133" s="615" t="s">
        <v>169</v>
      </c>
      <c r="T133" s="619"/>
      <c r="U133" s="615" t="s">
        <v>169</v>
      </c>
      <c r="V133" s="619"/>
      <c r="W133" s="463" t="s">
        <v>169</v>
      </c>
      <c r="X133" s="462"/>
      <c r="Y133" s="781"/>
      <c r="Z133" s="782"/>
      <c r="AA133" s="801"/>
      <c r="AB133" s="801"/>
      <c r="AC133" s="801"/>
      <c r="AF133" s="801"/>
      <c r="AG133" s="903"/>
    </row>
    <row r="134" spans="1:33" s="597" customFormat="1" ht="15" customHeight="1" x14ac:dyDescent="0.2">
      <c r="B134" s="796"/>
      <c r="C134" s="797"/>
      <c r="D134" s="801"/>
      <c r="E134" s="804"/>
      <c r="F134" s="807"/>
      <c r="G134" s="810"/>
      <c r="H134" s="804"/>
      <c r="I134" s="615" t="s">
        <v>168</v>
      </c>
      <c r="J134" s="622"/>
      <c r="K134" s="615" t="s">
        <v>167</v>
      </c>
      <c r="L134" s="622"/>
      <c r="M134" s="785"/>
      <c r="N134" s="786"/>
      <c r="O134" s="615" t="s">
        <v>166</v>
      </c>
      <c r="P134" s="619">
        <f>IF(P132="",P133-P131,P133-P132)</f>
        <v>0</v>
      </c>
      <c r="Q134" s="615" t="s">
        <v>166</v>
      </c>
      <c r="R134" s="619">
        <f>IF(R132="",R133-R131,R133-R132)</f>
        <v>0</v>
      </c>
      <c r="S134" s="615" t="s">
        <v>166</v>
      </c>
      <c r="T134" s="619">
        <f>IF(T132="",T133-T131,T133-T132)</f>
        <v>0</v>
      </c>
      <c r="U134" s="615" t="s">
        <v>166</v>
      </c>
      <c r="V134" s="619">
        <f>IF(V132="",V133-V131,V133-V132)</f>
        <v>0</v>
      </c>
      <c r="W134" s="463" t="s">
        <v>166</v>
      </c>
      <c r="X134" s="462">
        <f>IF(X132="",X133-X131,X133-X132)</f>
        <v>0</v>
      </c>
      <c r="Y134" s="781"/>
      <c r="Z134" s="782"/>
      <c r="AA134" s="801"/>
      <c r="AB134" s="801"/>
      <c r="AC134" s="801"/>
      <c r="AF134" s="801"/>
      <c r="AG134" s="903"/>
    </row>
    <row r="135" spans="1:33" s="597" customFormat="1" ht="15" customHeight="1" x14ac:dyDescent="0.2">
      <c r="B135" s="796"/>
      <c r="C135" s="797"/>
      <c r="D135" s="801"/>
      <c r="E135" s="804"/>
      <c r="F135" s="807"/>
      <c r="G135" s="810"/>
      <c r="H135" s="804"/>
      <c r="I135" s="615" t="s">
        <v>165</v>
      </c>
      <c r="J135" s="617"/>
      <c r="K135" s="615" t="s">
        <v>164</v>
      </c>
      <c r="L135" s="617"/>
      <c r="M135" s="785"/>
      <c r="N135" s="786"/>
      <c r="O135" s="785"/>
      <c r="P135" s="786"/>
      <c r="Q135" s="785"/>
      <c r="R135" s="786"/>
      <c r="S135" s="785"/>
      <c r="T135" s="786"/>
      <c r="U135" s="785"/>
      <c r="V135" s="786"/>
      <c r="W135" s="781"/>
      <c r="X135" s="782"/>
      <c r="Y135" s="781"/>
      <c r="Z135" s="782"/>
      <c r="AA135" s="801"/>
      <c r="AB135" s="801"/>
      <c r="AC135" s="801"/>
      <c r="AF135" s="801"/>
      <c r="AG135" s="903"/>
    </row>
    <row r="136" spans="1:33" s="597" customFormat="1" ht="15" customHeight="1" x14ac:dyDescent="0.2">
      <c r="B136" s="798"/>
      <c r="C136" s="799"/>
      <c r="D136" s="802"/>
      <c r="E136" s="805"/>
      <c r="F136" s="808"/>
      <c r="G136" s="811"/>
      <c r="H136" s="805"/>
      <c r="I136" s="629" t="s">
        <v>158</v>
      </c>
      <c r="J136" s="630"/>
      <c r="K136" s="789"/>
      <c r="L136" s="790"/>
      <c r="M136" s="787"/>
      <c r="N136" s="788"/>
      <c r="O136" s="787"/>
      <c r="P136" s="788"/>
      <c r="Q136" s="787"/>
      <c r="R136" s="788"/>
      <c r="S136" s="787"/>
      <c r="T136" s="788"/>
      <c r="U136" s="787"/>
      <c r="V136" s="788"/>
      <c r="W136" s="783"/>
      <c r="X136" s="784"/>
      <c r="Y136" s="783"/>
      <c r="Z136" s="784"/>
      <c r="AA136" s="802"/>
      <c r="AB136" s="802"/>
      <c r="AC136" s="802"/>
      <c r="AF136" s="802"/>
      <c r="AG136" s="903"/>
    </row>
    <row r="137" spans="1:33" ht="12.75" customHeight="1" x14ac:dyDescent="0.2">
      <c r="A137" s="404"/>
      <c r="B137" s="822" t="s">
        <v>101</v>
      </c>
      <c r="C137" s="823"/>
      <c r="D137" s="791" t="s">
        <v>577</v>
      </c>
      <c r="E137" s="828" t="s">
        <v>2052</v>
      </c>
      <c r="F137" s="831"/>
      <c r="G137" s="834"/>
      <c r="H137" s="828"/>
      <c r="I137" s="434" t="s">
        <v>184</v>
      </c>
      <c r="J137" s="438">
        <v>62500</v>
      </c>
      <c r="K137" s="434" t="s">
        <v>183</v>
      </c>
      <c r="L137" s="437"/>
      <c r="M137" s="434" t="s">
        <v>182</v>
      </c>
      <c r="N137" s="436">
        <f>J137</f>
        <v>62500</v>
      </c>
      <c r="O137" s="434" t="s">
        <v>181</v>
      </c>
      <c r="P137" s="435"/>
      <c r="Q137" s="434" t="s">
        <v>181</v>
      </c>
      <c r="R137" s="435"/>
      <c r="S137" s="434" t="s">
        <v>181</v>
      </c>
      <c r="T137" s="435"/>
      <c r="U137" s="434" t="s">
        <v>181</v>
      </c>
      <c r="V137" s="435"/>
      <c r="W137" s="434" t="s">
        <v>181</v>
      </c>
      <c r="X137" s="435"/>
      <c r="Y137" s="434" t="s">
        <v>180</v>
      </c>
      <c r="Z137" s="433"/>
      <c r="AA137" s="791" t="s">
        <v>240</v>
      </c>
      <c r="AB137" s="791" t="s">
        <v>240</v>
      </c>
      <c r="AC137" s="791" t="s">
        <v>240</v>
      </c>
      <c r="AD137" s="791" t="s">
        <v>240</v>
      </c>
      <c r="AE137" s="791" t="s">
        <v>240</v>
      </c>
      <c r="AF137" s="791" t="s">
        <v>240</v>
      </c>
    </row>
    <row r="138" spans="1:33" ht="15" customHeight="1" x14ac:dyDescent="0.2">
      <c r="A138" s="404"/>
      <c r="B138" s="824"/>
      <c r="C138" s="825"/>
      <c r="D138" s="792"/>
      <c r="E138" s="829"/>
      <c r="F138" s="832"/>
      <c r="G138" s="835"/>
      <c r="H138" s="829"/>
      <c r="I138" s="416" t="s">
        <v>179</v>
      </c>
      <c r="J138" s="432"/>
      <c r="K138" s="416" t="s">
        <v>177</v>
      </c>
      <c r="L138" s="415"/>
      <c r="M138" s="416" t="s">
        <v>176</v>
      </c>
      <c r="N138" s="428">
        <f>N137</f>
        <v>62500</v>
      </c>
      <c r="O138" s="416" t="s">
        <v>175</v>
      </c>
      <c r="P138" s="426"/>
      <c r="Q138" s="416" t="s">
        <v>175</v>
      </c>
      <c r="R138" s="426"/>
      <c r="S138" s="416" t="s">
        <v>175</v>
      </c>
      <c r="T138" s="426"/>
      <c r="U138" s="416" t="s">
        <v>175</v>
      </c>
      <c r="V138" s="426"/>
      <c r="W138" s="416" t="s">
        <v>175</v>
      </c>
      <c r="X138" s="426"/>
      <c r="Y138" s="416" t="s">
        <v>174</v>
      </c>
      <c r="Z138" s="430"/>
      <c r="AA138" s="792"/>
      <c r="AB138" s="792"/>
      <c r="AC138" s="792"/>
      <c r="AD138" s="792"/>
      <c r="AE138" s="792"/>
      <c r="AF138" s="792"/>
    </row>
    <row r="139" spans="1:33" s="404" customFormat="1" ht="39" customHeight="1" x14ac:dyDescent="0.2">
      <c r="B139" s="824"/>
      <c r="C139" s="825"/>
      <c r="D139" s="792"/>
      <c r="E139" s="829"/>
      <c r="F139" s="832"/>
      <c r="G139" s="835"/>
      <c r="H139" s="829"/>
      <c r="I139" s="416" t="s">
        <v>173</v>
      </c>
      <c r="J139" s="429"/>
      <c r="K139" s="416" t="s">
        <v>171</v>
      </c>
      <c r="L139" s="427"/>
      <c r="M139" s="416" t="s">
        <v>170</v>
      </c>
      <c r="N139" s="428"/>
      <c r="O139" s="416" t="s">
        <v>169</v>
      </c>
      <c r="P139" s="426"/>
      <c r="Q139" s="416" t="s">
        <v>169</v>
      </c>
      <c r="R139" s="426"/>
      <c r="S139" s="416" t="s">
        <v>169</v>
      </c>
      <c r="T139" s="426"/>
      <c r="U139" s="416" t="s">
        <v>169</v>
      </c>
      <c r="V139" s="426"/>
      <c r="W139" s="416" t="s">
        <v>169</v>
      </c>
      <c r="X139" s="426"/>
      <c r="Y139" s="816"/>
      <c r="Z139" s="817"/>
      <c r="AA139" s="792"/>
      <c r="AB139" s="792"/>
      <c r="AC139" s="792"/>
      <c r="AD139" s="792"/>
      <c r="AE139" s="792"/>
      <c r="AF139" s="792"/>
    </row>
    <row r="140" spans="1:33" s="404" customFormat="1" ht="15" customHeight="1" x14ac:dyDescent="0.2">
      <c r="B140" s="824"/>
      <c r="C140" s="825"/>
      <c r="D140" s="792"/>
      <c r="E140" s="829"/>
      <c r="F140" s="832"/>
      <c r="G140" s="835"/>
      <c r="H140" s="829"/>
      <c r="I140" s="416" t="s">
        <v>168</v>
      </c>
      <c r="J140" s="427"/>
      <c r="K140" s="416" t="s">
        <v>167</v>
      </c>
      <c r="L140" s="427"/>
      <c r="M140" s="816"/>
      <c r="N140" s="817"/>
      <c r="O140" s="416" t="s">
        <v>166</v>
      </c>
      <c r="P140" s="426">
        <f>IF(P138="",P139-P137,P139-P138)</f>
        <v>0</v>
      </c>
      <c r="Q140" s="416" t="s">
        <v>166</v>
      </c>
      <c r="R140" s="426">
        <f>IF(R138="",R139-R137,R139-R138)</f>
        <v>0</v>
      </c>
      <c r="S140" s="416" t="s">
        <v>166</v>
      </c>
      <c r="T140" s="426">
        <f>IF(T138="",T139-T137,T139-T138)</f>
        <v>0</v>
      </c>
      <c r="U140" s="416" t="s">
        <v>166</v>
      </c>
      <c r="V140" s="426">
        <f>IF(V138="",V139-V137,V139-V138)</f>
        <v>0</v>
      </c>
      <c r="W140" s="416" t="s">
        <v>166</v>
      </c>
      <c r="X140" s="426">
        <f>IF(X138="",X139-X137,X139-X138)</f>
        <v>0</v>
      </c>
      <c r="Y140" s="816"/>
      <c r="Z140" s="817"/>
      <c r="AA140" s="792"/>
      <c r="AB140" s="792"/>
      <c r="AC140" s="792"/>
      <c r="AD140" s="792"/>
      <c r="AE140" s="792"/>
      <c r="AF140" s="792"/>
    </row>
    <row r="141" spans="1:33" s="404" customFormat="1" ht="15" customHeight="1" x14ac:dyDescent="0.2">
      <c r="B141" s="824"/>
      <c r="C141" s="825"/>
      <c r="D141" s="792"/>
      <c r="E141" s="829"/>
      <c r="F141" s="832"/>
      <c r="G141" s="835"/>
      <c r="H141" s="829"/>
      <c r="I141" s="416" t="s">
        <v>165</v>
      </c>
      <c r="J141" s="415"/>
      <c r="K141" s="416" t="s">
        <v>164</v>
      </c>
      <c r="L141" s="415"/>
      <c r="M141" s="816"/>
      <c r="N141" s="817"/>
      <c r="O141" s="816"/>
      <c r="P141" s="817"/>
      <c r="Q141" s="816"/>
      <c r="R141" s="817"/>
      <c r="S141" s="816"/>
      <c r="T141" s="817"/>
      <c r="U141" s="816"/>
      <c r="V141" s="817"/>
      <c r="W141" s="816"/>
      <c r="X141" s="817"/>
      <c r="Y141" s="816"/>
      <c r="Z141" s="817"/>
      <c r="AA141" s="792"/>
      <c r="AB141" s="792"/>
      <c r="AC141" s="792"/>
      <c r="AD141" s="792"/>
      <c r="AE141" s="792"/>
      <c r="AF141" s="792"/>
    </row>
    <row r="142" spans="1:33" s="404" customFormat="1" ht="15" customHeight="1" x14ac:dyDescent="0.2">
      <c r="B142" s="826"/>
      <c r="C142" s="827"/>
      <c r="D142" s="793"/>
      <c r="E142" s="830"/>
      <c r="F142" s="833"/>
      <c r="G142" s="836"/>
      <c r="H142" s="830"/>
      <c r="I142" s="406" t="s">
        <v>158</v>
      </c>
      <c r="J142" s="451"/>
      <c r="K142" s="820"/>
      <c r="L142" s="821"/>
      <c r="M142" s="818"/>
      <c r="N142" s="819"/>
      <c r="O142" s="818"/>
      <c r="P142" s="819"/>
      <c r="Q142" s="818"/>
      <c r="R142" s="819"/>
      <c r="S142" s="818"/>
      <c r="T142" s="819"/>
      <c r="U142" s="818"/>
      <c r="V142" s="819"/>
      <c r="W142" s="818"/>
      <c r="X142" s="819"/>
      <c r="Y142" s="818"/>
      <c r="Z142" s="819"/>
      <c r="AA142" s="793"/>
      <c r="AB142" s="793"/>
      <c r="AC142" s="793"/>
      <c r="AD142" s="793"/>
      <c r="AE142" s="793"/>
      <c r="AF142" s="793"/>
    </row>
    <row r="143" spans="1:33" s="404" customFormat="1" ht="12.75" customHeight="1" x14ac:dyDescent="0.2">
      <c r="B143" s="822" t="s">
        <v>1903</v>
      </c>
      <c r="C143" s="823"/>
      <c r="D143" s="791" t="s">
        <v>577</v>
      </c>
      <c r="E143" s="828" t="s">
        <v>579</v>
      </c>
      <c r="F143" s="831"/>
      <c r="G143" s="834"/>
      <c r="H143" s="828"/>
      <c r="I143" s="434" t="s">
        <v>184</v>
      </c>
      <c r="J143" s="438">
        <v>62500</v>
      </c>
      <c r="K143" s="434" t="s">
        <v>183</v>
      </c>
      <c r="L143" s="437"/>
      <c r="M143" s="434" t="s">
        <v>182</v>
      </c>
      <c r="N143" s="436">
        <f>J143</f>
        <v>62500</v>
      </c>
      <c r="O143" s="434" t="s">
        <v>181</v>
      </c>
      <c r="P143" s="435"/>
      <c r="Q143" s="434" t="s">
        <v>181</v>
      </c>
      <c r="R143" s="435"/>
      <c r="S143" s="434" t="s">
        <v>181</v>
      </c>
      <c r="T143" s="435"/>
      <c r="U143" s="434" t="s">
        <v>181</v>
      </c>
      <c r="V143" s="435"/>
      <c r="W143" s="434" t="s">
        <v>181</v>
      </c>
      <c r="X143" s="435"/>
      <c r="Y143" s="434" t="s">
        <v>180</v>
      </c>
      <c r="Z143" s="433"/>
      <c r="AA143" s="791" t="s">
        <v>110</v>
      </c>
      <c r="AB143" s="791" t="s">
        <v>110</v>
      </c>
      <c r="AC143" s="791" t="s">
        <v>110</v>
      </c>
      <c r="AD143" s="791" t="s">
        <v>2012</v>
      </c>
      <c r="AE143" s="791" t="s">
        <v>2012</v>
      </c>
      <c r="AF143" s="791" t="s">
        <v>2012</v>
      </c>
    </row>
    <row r="144" spans="1:33" s="404" customFormat="1" ht="15" customHeight="1" x14ac:dyDescent="0.2">
      <c r="B144" s="824"/>
      <c r="C144" s="825"/>
      <c r="D144" s="792"/>
      <c r="E144" s="829"/>
      <c r="F144" s="832"/>
      <c r="G144" s="835"/>
      <c r="H144" s="829"/>
      <c r="I144" s="416" t="s">
        <v>179</v>
      </c>
      <c r="J144" s="432"/>
      <c r="K144" s="416" t="s">
        <v>177</v>
      </c>
      <c r="L144" s="415"/>
      <c r="M144" s="416" t="s">
        <v>176</v>
      </c>
      <c r="N144" s="428">
        <f>N143</f>
        <v>62500</v>
      </c>
      <c r="O144" s="416" t="s">
        <v>175</v>
      </c>
      <c r="P144" s="426"/>
      <c r="Q144" s="416" t="s">
        <v>175</v>
      </c>
      <c r="R144" s="426"/>
      <c r="S144" s="416" t="s">
        <v>175</v>
      </c>
      <c r="T144" s="426"/>
      <c r="U144" s="416" t="s">
        <v>175</v>
      </c>
      <c r="V144" s="426"/>
      <c r="W144" s="416" t="s">
        <v>175</v>
      </c>
      <c r="X144" s="426"/>
      <c r="Y144" s="416" t="s">
        <v>174</v>
      </c>
      <c r="Z144" s="430"/>
      <c r="AA144" s="792"/>
      <c r="AB144" s="792"/>
      <c r="AC144" s="792"/>
      <c r="AD144" s="792"/>
      <c r="AE144" s="792"/>
      <c r="AF144" s="792"/>
    </row>
    <row r="145" spans="2:32" s="404" customFormat="1" ht="39" customHeight="1" x14ac:dyDescent="0.2">
      <c r="B145" s="824"/>
      <c r="C145" s="825"/>
      <c r="D145" s="792"/>
      <c r="E145" s="829"/>
      <c r="F145" s="832"/>
      <c r="G145" s="835"/>
      <c r="H145" s="829"/>
      <c r="I145" s="416" t="s">
        <v>173</v>
      </c>
      <c r="J145" s="429"/>
      <c r="K145" s="416" t="s">
        <v>171</v>
      </c>
      <c r="L145" s="427"/>
      <c r="M145" s="416" t="s">
        <v>170</v>
      </c>
      <c r="N145" s="428"/>
      <c r="O145" s="416" t="s">
        <v>169</v>
      </c>
      <c r="P145" s="426"/>
      <c r="Q145" s="416" t="s">
        <v>169</v>
      </c>
      <c r="R145" s="426"/>
      <c r="S145" s="416" t="s">
        <v>169</v>
      </c>
      <c r="T145" s="426"/>
      <c r="U145" s="416" t="s">
        <v>169</v>
      </c>
      <c r="V145" s="426"/>
      <c r="W145" s="416" t="s">
        <v>169</v>
      </c>
      <c r="X145" s="426"/>
      <c r="Y145" s="816"/>
      <c r="Z145" s="817"/>
      <c r="AA145" s="792"/>
      <c r="AB145" s="792"/>
      <c r="AC145" s="792"/>
      <c r="AD145" s="792"/>
      <c r="AE145" s="792"/>
      <c r="AF145" s="792"/>
    </row>
    <row r="146" spans="2:32" s="404" customFormat="1" ht="15" customHeight="1" x14ac:dyDescent="0.2">
      <c r="B146" s="824"/>
      <c r="C146" s="825"/>
      <c r="D146" s="792"/>
      <c r="E146" s="829"/>
      <c r="F146" s="832"/>
      <c r="G146" s="835"/>
      <c r="H146" s="829"/>
      <c r="I146" s="416" t="s">
        <v>168</v>
      </c>
      <c r="J146" s="427"/>
      <c r="K146" s="416" t="s">
        <v>167</v>
      </c>
      <c r="L146" s="427"/>
      <c r="M146" s="816"/>
      <c r="N146" s="817"/>
      <c r="O146" s="416" t="s">
        <v>166</v>
      </c>
      <c r="P146" s="426">
        <f>IF(P144="",P145-P143,P145-P144)</f>
        <v>0</v>
      </c>
      <c r="Q146" s="416" t="s">
        <v>166</v>
      </c>
      <c r="R146" s="426">
        <f>IF(R144="",R145-R143,R145-R144)</f>
        <v>0</v>
      </c>
      <c r="S146" s="416" t="s">
        <v>166</v>
      </c>
      <c r="T146" s="426">
        <f>IF(T144="",T145-T143,T145-T144)</f>
        <v>0</v>
      </c>
      <c r="U146" s="416" t="s">
        <v>166</v>
      </c>
      <c r="V146" s="426">
        <f>IF(V144="",V145-V143,V145-V144)</f>
        <v>0</v>
      </c>
      <c r="W146" s="416" t="s">
        <v>166</v>
      </c>
      <c r="X146" s="426">
        <f>IF(X144="",X145-X143,X145-X144)</f>
        <v>0</v>
      </c>
      <c r="Y146" s="816"/>
      <c r="Z146" s="817"/>
      <c r="AA146" s="792"/>
      <c r="AB146" s="792"/>
      <c r="AC146" s="792"/>
      <c r="AD146" s="792"/>
      <c r="AE146" s="792"/>
      <c r="AF146" s="792"/>
    </row>
    <row r="147" spans="2:32" s="404" customFormat="1" ht="15" customHeight="1" x14ac:dyDescent="0.2">
      <c r="B147" s="824"/>
      <c r="C147" s="825"/>
      <c r="D147" s="792"/>
      <c r="E147" s="829"/>
      <c r="F147" s="832"/>
      <c r="G147" s="835"/>
      <c r="H147" s="829"/>
      <c r="I147" s="416" t="s">
        <v>165</v>
      </c>
      <c r="J147" s="415"/>
      <c r="K147" s="416" t="s">
        <v>164</v>
      </c>
      <c r="L147" s="415"/>
      <c r="M147" s="816"/>
      <c r="N147" s="817"/>
      <c r="O147" s="816"/>
      <c r="P147" s="817"/>
      <c r="Q147" s="816"/>
      <c r="R147" s="817"/>
      <c r="S147" s="816"/>
      <c r="T147" s="817"/>
      <c r="U147" s="816"/>
      <c r="V147" s="817"/>
      <c r="W147" s="816"/>
      <c r="X147" s="817"/>
      <c r="Y147" s="816"/>
      <c r="Z147" s="817"/>
      <c r="AA147" s="792"/>
      <c r="AB147" s="792"/>
      <c r="AC147" s="792"/>
      <c r="AD147" s="792"/>
      <c r="AE147" s="792"/>
      <c r="AF147" s="792"/>
    </row>
    <row r="148" spans="2:32" s="404" customFormat="1" ht="15" customHeight="1" x14ac:dyDescent="0.2">
      <c r="B148" s="826"/>
      <c r="C148" s="827"/>
      <c r="D148" s="793"/>
      <c r="E148" s="830"/>
      <c r="F148" s="833"/>
      <c r="G148" s="836"/>
      <c r="H148" s="830"/>
      <c r="I148" s="406" t="s">
        <v>158</v>
      </c>
      <c r="J148" s="451"/>
      <c r="K148" s="820"/>
      <c r="L148" s="821"/>
      <c r="M148" s="818"/>
      <c r="N148" s="819"/>
      <c r="O148" s="818"/>
      <c r="P148" s="819"/>
      <c r="Q148" s="818"/>
      <c r="R148" s="819"/>
      <c r="S148" s="818"/>
      <c r="T148" s="819"/>
      <c r="U148" s="818"/>
      <c r="V148" s="819"/>
      <c r="W148" s="818"/>
      <c r="X148" s="819"/>
      <c r="Y148" s="818"/>
      <c r="Z148" s="819"/>
      <c r="AA148" s="793"/>
      <c r="AB148" s="793"/>
      <c r="AC148" s="793"/>
      <c r="AD148" s="793"/>
      <c r="AE148" s="793"/>
      <c r="AF148" s="793"/>
    </row>
    <row r="149" spans="2:32" s="404" customFormat="1" ht="12.75" customHeight="1" x14ac:dyDescent="0.2">
      <c r="B149" s="822" t="s">
        <v>1902</v>
      </c>
      <c r="C149" s="823"/>
      <c r="D149" s="791" t="s">
        <v>577</v>
      </c>
      <c r="E149" s="828" t="s">
        <v>579</v>
      </c>
      <c r="F149" s="831"/>
      <c r="G149" s="834"/>
      <c r="H149" s="828"/>
      <c r="I149" s="434" t="s">
        <v>184</v>
      </c>
      <c r="J149" s="438">
        <v>62500</v>
      </c>
      <c r="K149" s="434" t="s">
        <v>183</v>
      </c>
      <c r="L149" s="437"/>
      <c r="M149" s="434" t="s">
        <v>182</v>
      </c>
      <c r="N149" s="436">
        <f>J149</f>
        <v>62500</v>
      </c>
      <c r="O149" s="434" t="s">
        <v>181</v>
      </c>
      <c r="P149" s="435"/>
      <c r="Q149" s="434" t="s">
        <v>181</v>
      </c>
      <c r="R149" s="435"/>
      <c r="S149" s="434" t="s">
        <v>181</v>
      </c>
      <c r="T149" s="435"/>
      <c r="U149" s="434" t="s">
        <v>181</v>
      </c>
      <c r="V149" s="435"/>
      <c r="W149" s="434" t="s">
        <v>181</v>
      </c>
      <c r="X149" s="435"/>
      <c r="Y149" s="434" t="s">
        <v>180</v>
      </c>
      <c r="Z149" s="433"/>
      <c r="AA149" s="791" t="s">
        <v>240</v>
      </c>
      <c r="AB149" s="791" t="s">
        <v>240</v>
      </c>
      <c r="AC149" s="791" t="s">
        <v>240</v>
      </c>
      <c r="AD149" s="791" t="s">
        <v>240</v>
      </c>
      <c r="AE149" s="791" t="s">
        <v>240</v>
      </c>
      <c r="AF149" s="791" t="s">
        <v>240</v>
      </c>
    </row>
    <row r="150" spans="2:32" s="404" customFormat="1" ht="15" customHeight="1" x14ac:dyDescent="0.2">
      <c r="B150" s="824"/>
      <c r="C150" s="825"/>
      <c r="D150" s="792"/>
      <c r="E150" s="829"/>
      <c r="F150" s="832"/>
      <c r="G150" s="835"/>
      <c r="H150" s="829"/>
      <c r="I150" s="416" t="s">
        <v>179</v>
      </c>
      <c r="J150" s="432"/>
      <c r="K150" s="416" t="s">
        <v>177</v>
      </c>
      <c r="L150" s="415"/>
      <c r="M150" s="416" t="s">
        <v>176</v>
      </c>
      <c r="N150" s="428">
        <f>N149</f>
        <v>62500</v>
      </c>
      <c r="O150" s="416" t="s">
        <v>175</v>
      </c>
      <c r="P150" s="426"/>
      <c r="Q150" s="416" t="s">
        <v>175</v>
      </c>
      <c r="R150" s="426"/>
      <c r="S150" s="416" t="s">
        <v>175</v>
      </c>
      <c r="T150" s="426"/>
      <c r="U150" s="416" t="s">
        <v>175</v>
      </c>
      <c r="V150" s="426"/>
      <c r="W150" s="416" t="s">
        <v>175</v>
      </c>
      <c r="X150" s="426"/>
      <c r="Y150" s="416" t="s">
        <v>174</v>
      </c>
      <c r="Z150" s="430"/>
      <c r="AA150" s="792"/>
      <c r="AB150" s="792"/>
      <c r="AC150" s="792"/>
      <c r="AD150" s="792"/>
      <c r="AE150" s="792"/>
      <c r="AF150" s="792"/>
    </row>
    <row r="151" spans="2:32" s="404" customFormat="1" ht="39" customHeight="1" x14ac:dyDescent="0.2">
      <c r="B151" s="824"/>
      <c r="C151" s="825"/>
      <c r="D151" s="792"/>
      <c r="E151" s="829"/>
      <c r="F151" s="832"/>
      <c r="G151" s="835"/>
      <c r="H151" s="829"/>
      <c r="I151" s="416" t="s">
        <v>173</v>
      </c>
      <c r="J151" s="429"/>
      <c r="K151" s="416" t="s">
        <v>171</v>
      </c>
      <c r="L151" s="427"/>
      <c r="M151" s="416" t="s">
        <v>170</v>
      </c>
      <c r="N151" s="428"/>
      <c r="O151" s="416" t="s">
        <v>169</v>
      </c>
      <c r="P151" s="426"/>
      <c r="Q151" s="416" t="s">
        <v>169</v>
      </c>
      <c r="R151" s="426"/>
      <c r="S151" s="416" t="s">
        <v>169</v>
      </c>
      <c r="T151" s="426"/>
      <c r="U151" s="416" t="s">
        <v>169</v>
      </c>
      <c r="V151" s="426"/>
      <c r="W151" s="416" t="s">
        <v>169</v>
      </c>
      <c r="X151" s="426"/>
      <c r="Y151" s="816"/>
      <c r="Z151" s="817"/>
      <c r="AA151" s="792"/>
      <c r="AB151" s="792"/>
      <c r="AC151" s="792"/>
      <c r="AD151" s="792"/>
      <c r="AE151" s="792"/>
      <c r="AF151" s="792"/>
    </row>
    <row r="152" spans="2:32" s="404" customFormat="1" ht="15" customHeight="1" x14ac:dyDescent="0.2">
      <c r="B152" s="824"/>
      <c r="C152" s="825"/>
      <c r="D152" s="792"/>
      <c r="E152" s="829"/>
      <c r="F152" s="832"/>
      <c r="G152" s="835"/>
      <c r="H152" s="829"/>
      <c r="I152" s="416" t="s">
        <v>168</v>
      </c>
      <c r="J152" s="427"/>
      <c r="K152" s="416" t="s">
        <v>167</v>
      </c>
      <c r="L152" s="427"/>
      <c r="M152" s="816"/>
      <c r="N152" s="817"/>
      <c r="O152" s="416" t="s">
        <v>166</v>
      </c>
      <c r="P152" s="426">
        <f>IF(P150="",P151-P149,P151-P150)</f>
        <v>0</v>
      </c>
      <c r="Q152" s="416" t="s">
        <v>166</v>
      </c>
      <c r="R152" s="426">
        <f>IF(R150="",R151-R149,R151-R150)</f>
        <v>0</v>
      </c>
      <c r="S152" s="416" t="s">
        <v>166</v>
      </c>
      <c r="T152" s="426">
        <f>IF(T150="",T151-T149,T151-T150)</f>
        <v>0</v>
      </c>
      <c r="U152" s="416" t="s">
        <v>166</v>
      </c>
      <c r="V152" s="426">
        <f>IF(V150="",V151-V149,V151-V150)</f>
        <v>0</v>
      </c>
      <c r="W152" s="416" t="s">
        <v>166</v>
      </c>
      <c r="X152" s="426">
        <f>IF(X150="",X151-X149,X151-X150)</f>
        <v>0</v>
      </c>
      <c r="Y152" s="816"/>
      <c r="Z152" s="817"/>
      <c r="AA152" s="792"/>
      <c r="AB152" s="792"/>
      <c r="AC152" s="792"/>
      <c r="AD152" s="792"/>
      <c r="AE152" s="792"/>
      <c r="AF152" s="792"/>
    </row>
    <row r="153" spans="2:32" s="404" customFormat="1" ht="15" customHeight="1" x14ac:dyDescent="0.2">
      <c r="B153" s="824"/>
      <c r="C153" s="825"/>
      <c r="D153" s="792"/>
      <c r="E153" s="829"/>
      <c r="F153" s="832"/>
      <c r="G153" s="835"/>
      <c r="H153" s="829"/>
      <c r="I153" s="416" t="s">
        <v>165</v>
      </c>
      <c r="J153" s="415"/>
      <c r="K153" s="416" t="s">
        <v>164</v>
      </c>
      <c r="L153" s="415"/>
      <c r="M153" s="816"/>
      <c r="N153" s="817"/>
      <c r="O153" s="816"/>
      <c r="P153" s="817"/>
      <c r="Q153" s="816"/>
      <c r="R153" s="817"/>
      <c r="S153" s="816"/>
      <c r="T153" s="817"/>
      <c r="U153" s="816"/>
      <c r="V153" s="817"/>
      <c r="W153" s="816"/>
      <c r="X153" s="817"/>
      <c r="Y153" s="816"/>
      <c r="Z153" s="817"/>
      <c r="AA153" s="792"/>
      <c r="AB153" s="792"/>
      <c r="AC153" s="792"/>
      <c r="AD153" s="792"/>
      <c r="AE153" s="792"/>
      <c r="AF153" s="792"/>
    </row>
    <row r="154" spans="2:32" s="404" customFormat="1" ht="15" customHeight="1" x14ac:dyDescent="0.2">
      <c r="B154" s="826"/>
      <c r="C154" s="827"/>
      <c r="D154" s="793"/>
      <c r="E154" s="830"/>
      <c r="F154" s="833"/>
      <c r="G154" s="836"/>
      <c r="H154" s="830"/>
      <c r="I154" s="406" t="s">
        <v>158</v>
      </c>
      <c r="J154" s="451"/>
      <c r="K154" s="820"/>
      <c r="L154" s="821"/>
      <c r="M154" s="818"/>
      <c r="N154" s="819"/>
      <c r="O154" s="818"/>
      <c r="P154" s="819"/>
      <c r="Q154" s="818"/>
      <c r="R154" s="819"/>
      <c r="S154" s="818"/>
      <c r="T154" s="819"/>
      <c r="U154" s="818"/>
      <c r="V154" s="819"/>
      <c r="W154" s="818"/>
      <c r="X154" s="819"/>
      <c r="Y154" s="818"/>
      <c r="Z154" s="819"/>
      <c r="AA154" s="793"/>
      <c r="AB154" s="793"/>
      <c r="AC154" s="793"/>
      <c r="AD154" s="793"/>
      <c r="AE154" s="793"/>
      <c r="AF154" s="793"/>
    </row>
    <row r="155" spans="2:32" s="404" customFormat="1" ht="12.75" customHeight="1" x14ac:dyDescent="0.2">
      <c r="B155" s="822" t="s">
        <v>1901</v>
      </c>
      <c r="C155" s="823"/>
      <c r="D155" s="791" t="s">
        <v>577</v>
      </c>
      <c r="E155" s="828" t="s">
        <v>579</v>
      </c>
      <c r="F155" s="831"/>
      <c r="G155" s="834"/>
      <c r="H155" s="828"/>
      <c r="I155" s="434" t="s">
        <v>184</v>
      </c>
      <c r="J155" s="438">
        <v>62500</v>
      </c>
      <c r="K155" s="434" t="s">
        <v>183</v>
      </c>
      <c r="L155" s="437"/>
      <c r="M155" s="434" t="s">
        <v>182</v>
      </c>
      <c r="N155" s="436">
        <f>J155</f>
        <v>62500</v>
      </c>
      <c r="O155" s="434" t="s">
        <v>181</v>
      </c>
      <c r="P155" s="435"/>
      <c r="Q155" s="434" t="s">
        <v>181</v>
      </c>
      <c r="R155" s="435"/>
      <c r="S155" s="434" t="s">
        <v>181</v>
      </c>
      <c r="T155" s="435"/>
      <c r="U155" s="434" t="s">
        <v>181</v>
      </c>
      <c r="V155" s="435"/>
      <c r="W155" s="434" t="s">
        <v>181</v>
      </c>
      <c r="X155" s="435"/>
      <c r="Y155" s="434" t="s">
        <v>180</v>
      </c>
      <c r="Z155" s="433"/>
      <c r="AA155" s="791" t="s">
        <v>581</v>
      </c>
      <c r="AB155" s="791" t="s">
        <v>581</v>
      </c>
      <c r="AC155" s="791" t="s">
        <v>113</v>
      </c>
      <c r="AD155" s="791" t="s">
        <v>240</v>
      </c>
      <c r="AE155" s="791" t="s">
        <v>240</v>
      </c>
      <c r="AF155" s="791" t="s">
        <v>240</v>
      </c>
    </row>
    <row r="156" spans="2:32" s="404" customFormat="1" ht="15" customHeight="1" x14ac:dyDescent="0.2">
      <c r="B156" s="824"/>
      <c r="C156" s="825"/>
      <c r="D156" s="792"/>
      <c r="E156" s="829"/>
      <c r="F156" s="832"/>
      <c r="G156" s="835"/>
      <c r="H156" s="829"/>
      <c r="I156" s="416" t="s">
        <v>179</v>
      </c>
      <c r="J156" s="432"/>
      <c r="K156" s="416" t="s">
        <v>177</v>
      </c>
      <c r="L156" s="415"/>
      <c r="M156" s="416" t="s">
        <v>176</v>
      </c>
      <c r="N156" s="428">
        <f>N155</f>
        <v>62500</v>
      </c>
      <c r="O156" s="416" t="s">
        <v>175</v>
      </c>
      <c r="P156" s="426"/>
      <c r="Q156" s="416" t="s">
        <v>175</v>
      </c>
      <c r="R156" s="426"/>
      <c r="S156" s="416" t="s">
        <v>175</v>
      </c>
      <c r="T156" s="426"/>
      <c r="U156" s="416" t="s">
        <v>175</v>
      </c>
      <c r="V156" s="426"/>
      <c r="W156" s="416" t="s">
        <v>175</v>
      </c>
      <c r="X156" s="426"/>
      <c r="Y156" s="416" t="s">
        <v>174</v>
      </c>
      <c r="Z156" s="430"/>
      <c r="AA156" s="792"/>
      <c r="AB156" s="792"/>
      <c r="AC156" s="792"/>
      <c r="AD156" s="792"/>
      <c r="AE156" s="792"/>
      <c r="AF156" s="792"/>
    </row>
    <row r="157" spans="2:32" s="404" customFormat="1" ht="39" customHeight="1" x14ac:dyDescent="0.2">
      <c r="B157" s="824"/>
      <c r="C157" s="825"/>
      <c r="D157" s="792"/>
      <c r="E157" s="829"/>
      <c r="F157" s="832"/>
      <c r="G157" s="835"/>
      <c r="H157" s="829"/>
      <c r="I157" s="416" t="s">
        <v>173</v>
      </c>
      <c r="J157" s="429"/>
      <c r="K157" s="416" t="s">
        <v>171</v>
      </c>
      <c r="L157" s="427"/>
      <c r="M157" s="416" t="s">
        <v>170</v>
      </c>
      <c r="N157" s="428"/>
      <c r="O157" s="416" t="s">
        <v>169</v>
      </c>
      <c r="P157" s="426"/>
      <c r="Q157" s="416" t="s">
        <v>169</v>
      </c>
      <c r="R157" s="426"/>
      <c r="S157" s="416" t="s">
        <v>169</v>
      </c>
      <c r="T157" s="426"/>
      <c r="U157" s="416" t="s">
        <v>169</v>
      </c>
      <c r="V157" s="426"/>
      <c r="W157" s="416" t="s">
        <v>169</v>
      </c>
      <c r="X157" s="426"/>
      <c r="Y157" s="816"/>
      <c r="Z157" s="817"/>
      <c r="AA157" s="792"/>
      <c r="AB157" s="792"/>
      <c r="AC157" s="792"/>
      <c r="AD157" s="792"/>
      <c r="AE157" s="792"/>
      <c r="AF157" s="792"/>
    </row>
    <row r="158" spans="2:32" s="404" customFormat="1" ht="15" customHeight="1" x14ac:dyDescent="0.2">
      <c r="B158" s="824"/>
      <c r="C158" s="825"/>
      <c r="D158" s="792"/>
      <c r="E158" s="829"/>
      <c r="F158" s="832"/>
      <c r="G158" s="835"/>
      <c r="H158" s="829"/>
      <c r="I158" s="416" t="s">
        <v>168</v>
      </c>
      <c r="J158" s="427"/>
      <c r="K158" s="416" t="s">
        <v>167</v>
      </c>
      <c r="L158" s="427"/>
      <c r="M158" s="816"/>
      <c r="N158" s="817"/>
      <c r="O158" s="416" t="s">
        <v>166</v>
      </c>
      <c r="P158" s="426">
        <f>IF(P156="",P157-P155,P157-P156)</f>
        <v>0</v>
      </c>
      <c r="Q158" s="416" t="s">
        <v>166</v>
      </c>
      <c r="R158" s="426">
        <f>IF(R156="",R157-R155,R157-R156)</f>
        <v>0</v>
      </c>
      <c r="S158" s="416" t="s">
        <v>166</v>
      </c>
      <c r="T158" s="426">
        <f>IF(T156="",T157-T155,T157-T156)</f>
        <v>0</v>
      </c>
      <c r="U158" s="416" t="s">
        <v>166</v>
      </c>
      <c r="V158" s="426">
        <f>IF(V156="",V157-V155,V157-V156)</f>
        <v>0</v>
      </c>
      <c r="W158" s="416" t="s">
        <v>166</v>
      </c>
      <c r="X158" s="426">
        <f>IF(X156="",X157-X155,X157-X156)</f>
        <v>0</v>
      </c>
      <c r="Y158" s="816"/>
      <c r="Z158" s="817"/>
      <c r="AA158" s="792"/>
      <c r="AB158" s="792"/>
      <c r="AC158" s="792"/>
      <c r="AD158" s="792"/>
      <c r="AE158" s="792"/>
      <c r="AF158" s="792"/>
    </row>
    <row r="159" spans="2:32" s="404" customFormat="1" ht="15" customHeight="1" x14ac:dyDescent="0.2">
      <c r="B159" s="824"/>
      <c r="C159" s="825"/>
      <c r="D159" s="792"/>
      <c r="E159" s="829"/>
      <c r="F159" s="832"/>
      <c r="G159" s="835"/>
      <c r="H159" s="829"/>
      <c r="I159" s="416" t="s">
        <v>165</v>
      </c>
      <c r="J159" s="415"/>
      <c r="K159" s="416" t="s">
        <v>164</v>
      </c>
      <c r="L159" s="415"/>
      <c r="M159" s="816"/>
      <c r="N159" s="817"/>
      <c r="O159" s="816"/>
      <c r="P159" s="817"/>
      <c r="Q159" s="816"/>
      <c r="R159" s="817"/>
      <c r="S159" s="816"/>
      <c r="T159" s="817"/>
      <c r="U159" s="816"/>
      <c r="V159" s="817"/>
      <c r="W159" s="816"/>
      <c r="X159" s="817"/>
      <c r="Y159" s="816"/>
      <c r="Z159" s="817"/>
      <c r="AA159" s="792"/>
      <c r="AB159" s="792"/>
      <c r="AC159" s="792"/>
      <c r="AD159" s="792"/>
      <c r="AE159" s="792"/>
      <c r="AF159" s="792"/>
    </row>
    <row r="160" spans="2:32" s="404" customFormat="1" ht="15" customHeight="1" x14ac:dyDescent="0.2">
      <c r="B160" s="826"/>
      <c r="C160" s="827"/>
      <c r="D160" s="793"/>
      <c r="E160" s="830"/>
      <c r="F160" s="833"/>
      <c r="G160" s="836"/>
      <c r="H160" s="830"/>
      <c r="I160" s="406" t="s">
        <v>158</v>
      </c>
      <c r="J160" s="451"/>
      <c r="K160" s="820"/>
      <c r="L160" s="821"/>
      <c r="M160" s="818"/>
      <c r="N160" s="819"/>
      <c r="O160" s="818"/>
      <c r="P160" s="819"/>
      <c r="Q160" s="818"/>
      <c r="R160" s="819"/>
      <c r="S160" s="818"/>
      <c r="T160" s="819"/>
      <c r="U160" s="818"/>
      <c r="V160" s="819"/>
      <c r="W160" s="818"/>
      <c r="X160" s="819"/>
      <c r="Y160" s="818"/>
      <c r="Z160" s="819"/>
      <c r="AA160" s="793"/>
      <c r="AB160" s="793"/>
      <c r="AC160" s="793"/>
      <c r="AD160" s="793"/>
      <c r="AE160" s="793"/>
      <c r="AF160" s="793"/>
    </row>
    <row r="161" spans="1:32" s="404" customFormat="1" ht="15" customHeight="1" x14ac:dyDescent="0.2">
      <c r="A161" s="402"/>
      <c r="B161" s="822" t="s">
        <v>1115</v>
      </c>
      <c r="C161" s="823"/>
      <c r="D161" s="791" t="s">
        <v>577</v>
      </c>
      <c r="E161" s="828" t="s">
        <v>579</v>
      </c>
      <c r="F161" s="842"/>
      <c r="G161" s="834"/>
      <c r="H161" s="828" t="s">
        <v>193</v>
      </c>
      <c r="I161" s="434" t="s">
        <v>184</v>
      </c>
      <c r="J161" s="438">
        <v>500000</v>
      </c>
      <c r="K161" s="434" t="s">
        <v>183</v>
      </c>
      <c r="L161" s="437"/>
      <c r="M161" s="434" t="s">
        <v>182</v>
      </c>
      <c r="N161" s="436">
        <f>J161</f>
        <v>500000</v>
      </c>
      <c r="O161" s="434" t="s">
        <v>181</v>
      </c>
      <c r="P161" s="435"/>
      <c r="Q161" s="434" t="s">
        <v>181</v>
      </c>
      <c r="R161" s="435"/>
      <c r="S161" s="434" t="s">
        <v>181</v>
      </c>
      <c r="T161" s="435"/>
      <c r="U161" s="434" t="s">
        <v>181</v>
      </c>
      <c r="V161" s="435"/>
      <c r="W161" s="434" t="s">
        <v>181</v>
      </c>
      <c r="X161" s="435"/>
      <c r="Y161" s="434" t="s">
        <v>180</v>
      </c>
      <c r="Z161" s="433"/>
      <c r="AA161" s="923" t="s">
        <v>1114</v>
      </c>
      <c r="AB161" s="923" t="s">
        <v>240</v>
      </c>
      <c r="AC161" s="923" t="s">
        <v>240</v>
      </c>
      <c r="AD161" s="791" t="s">
        <v>240</v>
      </c>
      <c r="AE161" s="791" t="s">
        <v>240</v>
      </c>
      <c r="AF161" s="791" t="s">
        <v>240</v>
      </c>
    </row>
    <row r="162" spans="1:32" s="404" customFormat="1" ht="15" customHeight="1" x14ac:dyDescent="0.2">
      <c r="A162" s="402"/>
      <c r="B162" s="824"/>
      <c r="C162" s="825"/>
      <c r="D162" s="792"/>
      <c r="E162" s="829"/>
      <c r="F162" s="843"/>
      <c r="G162" s="835"/>
      <c r="H162" s="829"/>
      <c r="I162" s="416" t="s">
        <v>179</v>
      </c>
      <c r="J162" s="432"/>
      <c r="K162" s="416" t="s">
        <v>177</v>
      </c>
      <c r="L162" s="415">
        <f>L161+L164</f>
        <v>0</v>
      </c>
      <c r="M162" s="416" t="s">
        <v>176</v>
      </c>
      <c r="N162" s="428">
        <f>N161</f>
        <v>500000</v>
      </c>
      <c r="O162" s="416" t="s">
        <v>175</v>
      </c>
      <c r="P162" s="426"/>
      <c r="Q162" s="416" t="s">
        <v>175</v>
      </c>
      <c r="R162" s="426"/>
      <c r="S162" s="416" t="s">
        <v>175</v>
      </c>
      <c r="T162" s="426"/>
      <c r="U162" s="416" t="s">
        <v>175</v>
      </c>
      <c r="V162" s="426"/>
      <c r="W162" s="416" t="s">
        <v>175</v>
      </c>
      <c r="X162" s="426"/>
      <c r="Y162" s="416" t="s">
        <v>174</v>
      </c>
      <c r="Z162" s="430"/>
      <c r="AA162" s="924"/>
      <c r="AB162" s="924"/>
      <c r="AC162" s="924"/>
      <c r="AD162" s="792"/>
      <c r="AE162" s="792"/>
      <c r="AF162" s="792"/>
    </row>
    <row r="163" spans="1:32" s="404" customFormat="1" ht="15" customHeight="1" x14ac:dyDescent="0.2">
      <c r="A163" s="402"/>
      <c r="B163" s="824"/>
      <c r="C163" s="825"/>
      <c r="D163" s="792"/>
      <c r="E163" s="829"/>
      <c r="F163" s="843"/>
      <c r="G163" s="835"/>
      <c r="H163" s="829"/>
      <c r="I163" s="416" t="s">
        <v>173</v>
      </c>
      <c r="J163" s="429"/>
      <c r="K163" s="416" t="s">
        <v>171</v>
      </c>
      <c r="L163" s="427"/>
      <c r="M163" s="416" t="s">
        <v>170</v>
      </c>
      <c r="N163" s="428"/>
      <c r="O163" s="416" t="s">
        <v>169</v>
      </c>
      <c r="P163" s="426"/>
      <c r="Q163" s="416" t="s">
        <v>169</v>
      </c>
      <c r="R163" s="426"/>
      <c r="S163" s="416" t="s">
        <v>169</v>
      </c>
      <c r="T163" s="426"/>
      <c r="U163" s="416" t="s">
        <v>169</v>
      </c>
      <c r="V163" s="426"/>
      <c r="W163" s="416" t="s">
        <v>169</v>
      </c>
      <c r="X163" s="426"/>
      <c r="Y163" s="816"/>
      <c r="Z163" s="817"/>
      <c r="AA163" s="924"/>
      <c r="AB163" s="924"/>
      <c r="AC163" s="924"/>
      <c r="AD163" s="792"/>
      <c r="AE163" s="792"/>
      <c r="AF163" s="792"/>
    </row>
    <row r="164" spans="1:32" s="404" customFormat="1" ht="15" customHeight="1" x14ac:dyDescent="0.2">
      <c r="A164" s="402"/>
      <c r="B164" s="824"/>
      <c r="C164" s="825"/>
      <c r="D164" s="792"/>
      <c r="E164" s="829"/>
      <c r="F164" s="843"/>
      <c r="G164" s="835"/>
      <c r="H164" s="829"/>
      <c r="I164" s="416" t="s">
        <v>168</v>
      </c>
      <c r="J164" s="432"/>
      <c r="K164" s="416" t="s">
        <v>167</v>
      </c>
      <c r="L164" s="427"/>
      <c r="M164" s="816"/>
      <c r="N164" s="817"/>
      <c r="O164" s="416" t="s">
        <v>166</v>
      </c>
      <c r="P164" s="426">
        <f>IF(P162="",P163-P161,P163-P162)</f>
        <v>0</v>
      </c>
      <c r="Q164" s="416" t="s">
        <v>166</v>
      </c>
      <c r="R164" s="426">
        <f>IF(R162="",R163-R161,R163-R162)</f>
        <v>0</v>
      </c>
      <c r="S164" s="416" t="s">
        <v>166</v>
      </c>
      <c r="T164" s="426">
        <f>IF(T162="",T163-T161,T163-T162)</f>
        <v>0</v>
      </c>
      <c r="U164" s="416" t="s">
        <v>166</v>
      </c>
      <c r="V164" s="426">
        <f>IF(V162="",V163-V161,V163-V162)</f>
        <v>0</v>
      </c>
      <c r="W164" s="416" t="s">
        <v>166</v>
      </c>
      <c r="X164" s="426">
        <f>IF(X162="",X163-X161,X163-X162)</f>
        <v>0</v>
      </c>
      <c r="Y164" s="816"/>
      <c r="Z164" s="817"/>
      <c r="AA164" s="924"/>
      <c r="AB164" s="924"/>
      <c r="AC164" s="924"/>
      <c r="AD164" s="792"/>
      <c r="AE164" s="792"/>
      <c r="AF164" s="792"/>
    </row>
    <row r="165" spans="1:32" s="404" customFormat="1" ht="15" customHeight="1" x14ac:dyDescent="0.2">
      <c r="A165" s="402"/>
      <c r="B165" s="824"/>
      <c r="C165" s="825"/>
      <c r="D165" s="792"/>
      <c r="E165" s="829"/>
      <c r="F165" s="843"/>
      <c r="G165" s="835"/>
      <c r="H165" s="829"/>
      <c r="I165" s="416" t="s">
        <v>165</v>
      </c>
      <c r="J165" s="415"/>
      <c r="K165" s="416" t="s">
        <v>164</v>
      </c>
      <c r="L165" s="415"/>
      <c r="M165" s="816"/>
      <c r="N165" s="817"/>
      <c r="O165" s="816"/>
      <c r="P165" s="817"/>
      <c r="Q165" s="816"/>
      <c r="R165" s="817"/>
      <c r="S165" s="816"/>
      <c r="T165" s="817"/>
      <c r="U165" s="816"/>
      <c r="V165" s="817"/>
      <c r="W165" s="816"/>
      <c r="X165" s="817"/>
      <c r="Y165" s="816"/>
      <c r="Z165" s="817"/>
      <c r="AA165" s="924"/>
      <c r="AB165" s="924"/>
      <c r="AC165" s="924"/>
      <c r="AD165" s="792"/>
      <c r="AE165" s="792"/>
      <c r="AF165" s="792"/>
    </row>
    <row r="166" spans="1:32" s="404" customFormat="1" ht="15" customHeight="1" x14ac:dyDescent="0.2">
      <c r="A166" s="402"/>
      <c r="B166" s="826"/>
      <c r="C166" s="827"/>
      <c r="D166" s="793"/>
      <c r="E166" s="830"/>
      <c r="F166" s="844"/>
      <c r="G166" s="836"/>
      <c r="H166" s="830"/>
      <c r="I166" s="406" t="s">
        <v>158</v>
      </c>
      <c r="J166" s="451"/>
      <c r="K166" s="820"/>
      <c r="L166" s="821"/>
      <c r="M166" s="818"/>
      <c r="N166" s="819"/>
      <c r="O166" s="818"/>
      <c r="P166" s="819"/>
      <c r="Q166" s="818"/>
      <c r="R166" s="819"/>
      <c r="S166" s="818"/>
      <c r="T166" s="819"/>
      <c r="U166" s="818"/>
      <c r="V166" s="819"/>
      <c r="W166" s="818"/>
      <c r="X166" s="819"/>
      <c r="Y166" s="818"/>
      <c r="Z166" s="819"/>
      <c r="AA166" s="925"/>
      <c r="AB166" s="925"/>
      <c r="AC166" s="925"/>
      <c r="AD166" s="793"/>
      <c r="AE166" s="793"/>
      <c r="AF166" s="793"/>
    </row>
    <row r="167" spans="1:32" s="404" customFormat="1" ht="15" customHeight="1" x14ac:dyDescent="0.2">
      <c r="A167" s="402"/>
      <c r="B167" s="822" t="s">
        <v>1112</v>
      </c>
      <c r="C167" s="823"/>
      <c r="D167" s="791" t="s">
        <v>577</v>
      </c>
      <c r="E167" s="828" t="s">
        <v>579</v>
      </c>
      <c r="F167" s="842"/>
      <c r="G167" s="834"/>
      <c r="H167" s="828" t="s">
        <v>193</v>
      </c>
      <c r="I167" s="434" t="s">
        <v>184</v>
      </c>
      <c r="J167" s="438">
        <v>500000</v>
      </c>
      <c r="K167" s="434" t="s">
        <v>183</v>
      </c>
      <c r="L167" s="437"/>
      <c r="M167" s="434" t="s">
        <v>182</v>
      </c>
      <c r="N167" s="436">
        <f>J167</f>
        <v>500000</v>
      </c>
      <c r="O167" s="434" t="s">
        <v>181</v>
      </c>
      <c r="P167" s="435"/>
      <c r="Q167" s="434" t="s">
        <v>181</v>
      </c>
      <c r="R167" s="435"/>
      <c r="S167" s="434" t="s">
        <v>181</v>
      </c>
      <c r="T167" s="435"/>
      <c r="U167" s="434" t="s">
        <v>181</v>
      </c>
      <c r="V167" s="435"/>
      <c r="W167" s="434" t="s">
        <v>181</v>
      </c>
      <c r="X167" s="435"/>
      <c r="Y167" s="434" t="s">
        <v>180</v>
      </c>
      <c r="Z167" s="433"/>
      <c r="AA167" s="923" t="s">
        <v>240</v>
      </c>
      <c r="AB167" s="923" t="s">
        <v>240</v>
      </c>
      <c r="AC167" s="923" t="s">
        <v>240</v>
      </c>
      <c r="AD167" s="791"/>
      <c r="AE167" s="791"/>
      <c r="AF167" s="791" t="s">
        <v>4</v>
      </c>
    </row>
    <row r="168" spans="1:32" s="404" customFormat="1" ht="15" customHeight="1" x14ac:dyDescent="0.2">
      <c r="A168" s="402"/>
      <c r="B168" s="824"/>
      <c r="C168" s="825"/>
      <c r="D168" s="792"/>
      <c r="E168" s="829"/>
      <c r="F168" s="843"/>
      <c r="G168" s="835"/>
      <c r="H168" s="829"/>
      <c r="I168" s="416" t="s">
        <v>179</v>
      </c>
      <c r="J168" s="432"/>
      <c r="K168" s="416" t="s">
        <v>177</v>
      </c>
      <c r="L168" s="415">
        <f>L167+L170</f>
        <v>0</v>
      </c>
      <c r="M168" s="416" t="s">
        <v>176</v>
      </c>
      <c r="N168" s="428">
        <f>N167</f>
        <v>500000</v>
      </c>
      <c r="O168" s="416" t="s">
        <v>175</v>
      </c>
      <c r="P168" s="426"/>
      <c r="Q168" s="416" t="s">
        <v>175</v>
      </c>
      <c r="R168" s="426"/>
      <c r="S168" s="416" t="s">
        <v>175</v>
      </c>
      <c r="T168" s="426"/>
      <c r="U168" s="416" t="s">
        <v>175</v>
      </c>
      <c r="V168" s="426"/>
      <c r="W168" s="416" t="s">
        <v>175</v>
      </c>
      <c r="X168" s="426"/>
      <c r="Y168" s="416" t="s">
        <v>174</v>
      </c>
      <c r="Z168" s="430"/>
      <c r="AA168" s="924"/>
      <c r="AB168" s="924"/>
      <c r="AC168" s="924"/>
      <c r="AD168" s="792"/>
      <c r="AE168" s="792"/>
      <c r="AF168" s="792"/>
    </row>
    <row r="169" spans="1:32" s="404" customFormat="1" ht="15" customHeight="1" x14ac:dyDescent="0.2">
      <c r="A169" s="402"/>
      <c r="B169" s="824"/>
      <c r="C169" s="825"/>
      <c r="D169" s="792"/>
      <c r="E169" s="829"/>
      <c r="F169" s="843"/>
      <c r="G169" s="835"/>
      <c r="H169" s="829"/>
      <c r="I169" s="416" t="s">
        <v>173</v>
      </c>
      <c r="J169" s="429"/>
      <c r="K169" s="416" t="s">
        <v>171</v>
      </c>
      <c r="L169" s="427"/>
      <c r="M169" s="416" t="s">
        <v>170</v>
      </c>
      <c r="N169" s="428"/>
      <c r="O169" s="416" t="s">
        <v>169</v>
      </c>
      <c r="P169" s="426"/>
      <c r="Q169" s="416" t="s">
        <v>169</v>
      </c>
      <c r="R169" s="426"/>
      <c r="S169" s="416" t="s">
        <v>169</v>
      </c>
      <c r="T169" s="426"/>
      <c r="U169" s="416" t="s">
        <v>169</v>
      </c>
      <c r="V169" s="426"/>
      <c r="W169" s="416" t="s">
        <v>169</v>
      </c>
      <c r="X169" s="426"/>
      <c r="Y169" s="816"/>
      <c r="Z169" s="817"/>
      <c r="AA169" s="924"/>
      <c r="AB169" s="924"/>
      <c r="AC169" s="924"/>
      <c r="AD169" s="792"/>
      <c r="AE169" s="792"/>
      <c r="AF169" s="792"/>
    </row>
    <row r="170" spans="1:32" s="404" customFormat="1" ht="15" customHeight="1" x14ac:dyDescent="0.2">
      <c r="A170" s="402"/>
      <c r="B170" s="824"/>
      <c r="C170" s="825"/>
      <c r="D170" s="792"/>
      <c r="E170" s="829"/>
      <c r="F170" s="843"/>
      <c r="G170" s="835"/>
      <c r="H170" s="829"/>
      <c r="I170" s="416" t="s">
        <v>168</v>
      </c>
      <c r="J170" s="432"/>
      <c r="K170" s="416" t="s">
        <v>167</v>
      </c>
      <c r="L170" s="427"/>
      <c r="M170" s="816"/>
      <c r="N170" s="817"/>
      <c r="O170" s="416" t="s">
        <v>166</v>
      </c>
      <c r="P170" s="426">
        <f>IF(P168="",P169-P167,P169-P168)</f>
        <v>0</v>
      </c>
      <c r="Q170" s="416" t="s">
        <v>166</v>
      </c>
      <c r="R170" s="426">
        <f>IF(R168="",R169-R167,R169-R168)</f>
        <v>0</v>
      </c>
      <c r="S170" s="416" t="s">
        <v>166</v>
      </c>
      <c r="T170" s="426">
        <f>IF(T168="",T169-T167,T169-T168)</f>
        <v>0</v>
      </c>
      <c r="U170" s="416" t="s">
        <v>166</v>
      </c>
      <c r="V170" s="426">
        <f>IF(V168="",V169-V167,V169-V168)</f>
        <v>0</v>
      </c>
      <c r="W170" s="416" t="s">
        <v>166</v>
      </c>
      <c r="X170" s="426">
        <f>IF(X168="",X169-X167,X169-X168)</f>
        <v>0</v>
      </c>
      <c r="Y170" s="816"/>
      <c r="Z170" s="817"/>
      <c r="AA170" s="924"/>
      <c r="AB170" s="924"/>
      <c r="AC170" s="924"/>
      <c r="AD170" s="792"/>
      <c r="AE170" s="792"/>
      <c r="AF170" s="792"/>
    </row>
    <row r="171" spans="1:32" s="404" customFormat="1" ht="15" customHeight="1" x14ac:dyDescent="0.2">
      <c r="A171" s="402"/>
      <c r="B171" s="824"/>
      <c r="C171" s="825"/>
      <c r="D171" s="792"/>
      <c r="E171" s="829"/>
      <c r="F171" s="843"/>
      <c r="G171" s="835"/>
      <c r="H171" s="829"/>
      <c r="I171" s="416" t="s">
        <v>165</v>
      </c>
      <c r="J171" s="415"/>
      <c r="K171" s="416" t="s">
        <v>164</v>
      </c>
      <c r="L171" s="415"/>
      <c r="M171" s="816"/>
      <c r="N171" s="817"/>
      <c r="O171" s="816"/>
      <c r="P171" s="817"/>
      <c r="Q171" s="816"/>
      <c r="R171" s="817"/>
      <c r="S171" s="816"/>
      <c r="T171" s="817"/>
      <c r="U171" s="816"/>
      <c r="V171" s="817"/>
      <c r="W171" s="816"/>
      <c r="X171" s="817"/>
      <c r="Y171" s="816"/>
      <c r="Z171" s="817"/>
      <c r="AA171" s="924"/>
      <c r="AB171" s="924"/>
      <c r="AC171" s="924"/>
      <c r="AD171" s="792"/>
      <c r="AE171" s="792"/>
      <c r="AF171" s="792"/>
    </row>
    <row r="172" spans="1:32" s="404" customFormat="1" ht="15" customHeight="1" x14ac:dyDescent="0.2">
      <c r="A172" s="402"/>
      <c r="B172" s="826"/>
      <c r="C172" s="827"/>
      <c r="D172" s="793"/>
      <c r="E172" s="830"/>
      <c r="F172" s="844"/>
      <c r="G172" s="836"/>
      <c r="H172" s="830"/>
      <c r="I172" s="406" t="s">
        <v>158</v>
      </c>
      <c r="J172" s="451"/>
      <c r="K172" s="820"/>
      <c r="L172" s="821"/>
      <c r="M172" s="818"/>
      <c r="N172" s="819"/>
      <c r="O172" s="818"/>
      <c r="P172" s="819"/>
      <c r="Q172" s="818"/>
      <c r="R172" s="819"/>
      <c r="S172" s="818"/>
      <c r="T172" s="819"/>
      <c r="U172" s="818"/>
      <c r="V172" s="819"/>
      <c r="W172" s="818"/>
      <c r="X172" s="819"/>
      <c r="Y172" s="818"/>
      <c r="Z172" s="819"/>
      <c r="AA172" s="925"/>
      <c r="AB172" s="925"/>
      <c r="AC172" s="925"/>
      <c r="AD172" s="793"/>
      <c r="AE172" s="793"/>
      <c r="AF172" s="793"/>
    </row>
    <row r="173" spans="1:32" s="404" customFormat="1" ht="15" customHeight="1" x14ac:dyDescent="0.2">
      <c r="A173" s="402"/>
      <c r="B173" s="822" t="s">
        <v>1889</v>
      </c>
      <c r="C173" s="823"/>
      <c r="D173" s="791" t="s">
        <v>577</v>
      </c>
      <c r="E173" s="828" t="s">
        <v>579</v>
      </c>
      <c r="F173" s="842"/>
      <c r="G173" s="834"/>
      <c r="H173" s="828" t="s">
        <v>193</v>
      </c>
      <c r="I173" s="434" t="s">
        <v>184</v>
      </c>
      <c r="J173" s="438">
        <v>500000</v>
      </c>
      <c r="K173" s="434" t="s">
        <v>183</v>
      </c>
      <c r="L173" s="437"/>
      <c r="M173" s="434" t="s">
        <v>182</v>
      </c>
      <c r="N173" s="436">
        <f>J173</f>
        <v>500000</v>
      </c>
      <c r="O173" s="434" t="s">
        <v>181</v>
      </c>
      <c r="P173" s="435"/>
      <c r="Q173" s="434" t="s">
        <v>181</v>
      </c>
      <c r="R173" s="435"/>
      <c r="S173" s="434" t="s">
        <v>181</v>
      </c>
      <c r="T173" s="435"/>
      <c r="U173" s="434" t="s">
        <v>181</v>
      </c>
      <c r="V173" s="435"/>
      <c r="W173" s="434" t="s">
        <v>181</v>
      </c>
      <c r="X173" s="435"/>
      <c r="Y173" s="434" t="s">
        <v>180</v>
      </c>
      <c r="Z173" s="433"/>
      <c r="AA173" s="923" t="s">
        <v>240</v>
      </c>
      <c r="AB173" s="923" t="s">
        <v>240</v>
      </c>
      <c r="AC173" s="923" t="s">
        <v>240</v>
      </c>
      <c r="AD173" s="791"/>
      <c r="AE173" s="791"/>
      <c r="AF173" s="791" t="s">
        <v>4</v>
      </c>
    </row>
    <row r="174" spans="1:32" s="404" customFormat="1" ht="15" customHeight="1" x14ac:dyDescent="0.2">
      <c r="A174" s="402"/>
      <c r="B174" s="824"/>
      <c r="C174" s="825"/>
      <c r="D174" s="792"/>
      <c r="E174" s="829"/>
      <c r="F174" s="843"/>
      <c r="G174" s="835"/>
      <c r="H174" s="829"/>
      <c r="I174" s="416" t="s">
        <v>179</v>
      </c>
      <c r="J174" s="432"/>
      <c r="K174" s="416" t="s">
        <v>177</v>
      </c>
      <c r="L174" s="415">
        <f>L173+L176</f>
        <v>0</v>
      </c>
      <c r="M174" s="416" t="s">
        <v>176</v>
      </c>
      <c r="N174" s="428">
        <f>N173</f>
        <v>500000</v>
      </c>
      <c r="O174" s="416" t="s">
        <v>175</v>
      </c>
      <c r="P174" s="426"/>
      <c r="Q174" s="416" t="s">
        <v>175</v>
      </c>
      <c r="R174" s="426"/>
      <c r="S174" s="416" t="s">
        <v>175</v>
      </c>
      <c r="T174" s="426"/>
      <c r="U174" s="416" t="s">
        <v>175</v>
      </c>
      <c r="V174" s="426"/>
      <c r="W174" s="416" t="s">
        <v>175</v>
      </c>
      <c r="X174" s="426"/>
      <c r="Y174" s="416" t="s">
        <v>174</v>
      </c>
      <c r="Z174" s="430"/>
      <c r="AA174" s="924"/>
      <c r="AB174" s="924"/>
      <c r="AC174" s="924"/>
      <c r="AD174" s="792"/>
      <c r="AE174" s="792"/>
      <c r="AF174" s="792"/>
    </row>
    <row r="175" spans="1:32" s="404" customFormat="1" ht="15" customHeight="1" x14ac:dyDescent="0.2">
      <c r="A175" s="402"/>
      <c r="B175" s="824"/>
      <c r="C175" s="825"/>
      <c r="D175" s="792"/>
      <c r="E175" s="829"/>
      <c r="F175" s="843"/>
      <c r="G175" s="835"/>
      <c r="H175" s="829"/>
      <c r="I175" s="416" t="s">
        <v>173</v>
      </c>
      <c r="J175" s="429"/>
      <c r="K175" s="416" t="s">
        <v>171</v>
      </c>
      <c r="L175" s="427"/>
      <c r="M175" s="416" t="s">
        <v>170</v>
      </c>
      <c r="N175" s="428"/>
      <c r="O175" s="416" t="s">
        <v>169</v>
      </c>
      <c r="P175" s="426"/>
      <c r="Q175" s="416" t="s">
        <v>169</v>
      </c>
      <c r="R175" s="426"/>
      <c r="S175" s="416" t="s">
        <v>169</v>
      </c>
      <c r="T175" s="426"/>
      <c r="U175" s="416" t="s">
        <v>169</v>
      </c>
      <c r="V175" s="426"/>
      <c r="W175" s="416" t="s">
        <v>169</v>
      </c>
      <c r="X175" s="426"/>
      <c r="Y175" s="816"/>
      <c r="Z175" s="817"/>
      <c r="AA175" s="924"/>
      <c r="AB175" s="924"/>
      <c r="AC175" s="924"/>
      <c r="AD175" s="792"/>
      <c r="AE175" s="792"/>
      <c r="AF175" s="792"/>
    </row>
    <row r="176" spans="1:32" s="404" customFormat="1" ht="15" customHeight="1" x14ac:dyDescent="0.2">
      <c r="A176" s="402"/>
      <c r="B176" s="824"/>
      <c r="C176" s="825"/>
      <c r="D176" s="792"/>
      <c r="E176" s="829"/>
      <c r="F176" s="843"/>
      <c r="G176" s="835"/>
      <c r="H176" s="829"/>
      <c r="I176" s="416" t="s">
        <v>168</v>
      </c>
      <c r="J176" s="432"/>
      <c r="K176" s="416" t="s">
        <v>167</v>
      </c>
      <c r="L176" s="427"/>
      <c r="M176" s="816"/>
      <c r="N176" s="817"/>
      <c r="O176" s="416" t="s">
        <v>166</v>
      </c>
      <c r="P176" s="426">
        <f>IF(P174="",P175-P173,P175-P174)</f>
        <v>0</v>
      </c>
      <c r="Q176" s="416" t="s">
        <v>166</v>
      </c>
      <c r="R176" s="426">
        <f>IF(R174="",R175-R173,R175-R174)</f>
        <v>0</v>
      </c>
      <c r="S176" s="416" t="s">
        <v>166</v>
      </c>
      <c r="T176" s="426">
        <f>IF(T174="",T175-T173,T175-T174)</f>
        <v>0</v>
      </c>
      <c r="U176" s="416" t="s">
        <v>166</v>
      </c>
      <c r="V176" s="426">
        <f>IF(V174="",V175-V173,V175-V174)</f>
        <v>0</v>
      </c>
      <c r="W176" s="416" t="s">
        <v>166</v>
      </c>
      <c r="X176" s="426">
        <f>IF(X174="",X175-X173,X175-X174)</f>
        <v>0</v>
      </c>
      <c r="Y176" s="816"/>
      <c r="Z176" s="817"/>
      <c r="AA176" s="924"/>
      <c r="AB176" s="924"/>
      <c r="AC176" s="924"/>
      <c r="AD176" s="792"/>
      <c r="AE176" s="792"/>
      <c r="AF176" s="792"/>
    </row>
    <row r="177" spans="1:32" s="404" customFormat="1" ht="15" customHeight="1" x14ac:dyDescent="0.2">
      <c r="A177" s="402"/>
      <c r="B177" s="824"/>
      <c r="C177" s="825"/>
      <c r="D177" s="792"/>
      <c r="E177" s="829"/>
      <c r="F177" s="843"/>
      <c r="G177" s="835"/>
      <c r="H177" s="829"/>
      <c r="I177" s="416" t="s">
        <v>165</v>
      </c>
      <c r="J177" s="415"/>
      <c r="K177" s="416" t="s">
        <v>164</v>
      </c>
      <c r="L177" s="415"/>
      <c r="M177" s="816"/>
      <c r="N177" s="817"/>
      <c r="O177" s="816"/>
      <c r="P177" s="817"/>
      <c r="Q177" s="816"/>
      <c r="R177" s="817"/>
      <c r="S177" s="816"/>
      <c r="T177" s="817"/>
      <c r="U177" s="816"/>
      <c r="V177" s="817"/>
      <c r="W177" s="816"/>
      <c r="X177" s="817"/>
      <c r="Y177" s="816"/>
      <c r="Z177" s="817"/>
      <c r="AA177" s="924"/>
      <c r="AB177" s="924"/>
      <c r="AC177" s="924"/>
      <c r="AD177" s="792"/>
      <c r="AE177" s="792"/>
      <c r="AF177" s="792"/>
    </row>
    <row r="178" spans="1:32" s="404" customFormat="1" ht="15" customHeight="1" x14ac:dyDescent="0.2">
      <c r="A178" s="402"/>
      <c r="B178" s="826"/>
      <c r="C178" s="827"/>
      <c r="D178" s="793"/>
      <c r="E178" s="830"/>
      <c r="F178" s="844"/>
      <c r="G178" s="836"/>
      <c r="H178" s="830"/>
      <c r="I178" s="406" t="s">
        <v>158</v>
      </c>
      <c r="J178" s="451"/>
      <c r="K178" s="820"/>
      <c r="L178" s="821"/>
      <c r="M178" s="818"/>
      <c r="N178" s="819"/>
      <c r="O178" s="818"/>
      <c r="P178" s="819"/>
      <c r="Q178" s="818"/>
      <c r="R178" s="819"/>
      <c r="S178" s="818"/>
      <c r="T178" s="819"/>
      <c r="U178" s="818"/>
      <c r="V178" s="819"/>
      <c r="W178" s="818"/>
      <c r="X178" s="819"/>
      <c r="Y178" s="818"/>
      <c r="Z178" s="819"/>
      <c r="AA178" s="925"/>
      <c r="AB178" s="925"/>
      <c r="AC178" s="925"/>
      <c r="AD178" s="793"/>
      <c r="AE178" s="793"/>
      <c r="AF178" s="793"/>
    </row>
    <row r="179" spans="1:32" s="404" customFormat="1" ht="12.75" customHeight="1" x14ac:dyDescent="0.2">
      <c r="A179" s="402"/>
      <c r="B179" s="822" t="s">
        <v>115</v>
      </c>
      <c r="C179" s="823"/>
      <c r="D179" s="791" t="s">
        <v>577</v>
      </c>
      <c r="E179" s="828" t="s">
        <v>1061</v>
      </c>
      <c r="F179" s="831"/>
      <c r="G179" s="834"/>
      <c r="H179" s="970" t="s">
        <v>193</v>
      </c>
      <c r="I179" s="434" t="s">
        <v>184</v>
      </c>
      <c r="J179" s="438">
        <v>500000</v>
      </c>
      <c r="K179" s="434" t="s">
        <v>183</v>
      </c>
      <c r="L179" s="437">
        <f>J184+J182</f>
        <v>0</v>
      </c>
      <c r="M179" s="434" t="s">
        <v>182</v>
      </c>
      <c r="N179" s="436">
        <f>J179</f>
        <v>500000</v>
      </c>
      <c r="O179" s="434" t="s">
        <v>181</v>
      </c>
      <c r="P179" s="435">
        <v>1</v>
      </c>
      <c r="Q179" s="434" t="s">
        <v>181</v>
      </c>
      <c r="R179" s="435">
        <v>1</v>
      </c>
      <c r="S179" s="434" t="s">
        <v>181</v>
      </c>
      <c r="T179" s="435">
        <v>1</v>
      </c>
      <c r="U179" s="434" t="s">
        <v>181</v>
      </c>
      <c r="V179" s="435"/>
      <c r="W179" s="434" t="s">
        <v>181</v>
      </c>
      <c r="X179" s="435"/>
      <c r="Y179" s="434" t="s">
        <v>180</v>
      </c>
      <c r="Z179" s="433"/>
      <c r="AA179" s="923" t="s">
        <v>240</v>
      </c>
      <c r="AB179" s="923" t="s">
        <v>240</v>
      </c>
      <c r="AC179" s="923" t="s">
        <v>240</v>
      </c>
      <c r="AD179" s="791"/>
      <c r="AE179" s="791"/>
      <c r="AF179" s="791" t="s">
        <v>4</v>
      </c>
    </row>
    <row r="180" spans="1:32" s="404" customFormat="1" ht="15" customHeight="1" x14ac:dyDescent="0.2">
      <c r="A180" s="402"/>
      <c r="B180" s="824"/>
      <c r="C180" s="825"/>
      <c r="D180" s="792"/>
      <c r="E180" s="829"/>
      <c r="F180" s="832"/>
      <c r="G180" s="835"/>
      <c r="H180" s="829"/>
      <c r="I180" s="416" t="s">
        <v>179</v>
      </c>
      <c r="J180" s="432"/>
      <c r="K180" s="416" t="s">
        <v>177</v>
      </c>
      <c r="L180" s="415"/>
      <c r="M180" s="416" t="s">
        <v>176</v>
      </c>
      <c r="N180" s="428">
        <f>N179</f>
        <v>500000</v>
      </c>
      <c r="O180" s="416" t="s">
        <v>175</v>
      </c>
      <c r="P180" s="426">
        <v>1</v>
      </c>
      <c r="Q180" s="416" t="s">
        <v>175</v>
      </c>
      <c r="R180" s="426">
        <v>0.81569000000000003</v>
      </c>
      <c r="S180" s="416" t="s">
        <v>175</v>
      </c>
      <c r="T180" s="426">
        <v>0.81569000000000003</v>
      </c>
      <c r="U180" s="416" t="s">
        <v>175</v>
      </c>
      <c r="V180" s="426"/>
      <c r="W180" s="416" t="s">
        <v>175</v>
      </c>
      <c r="X180" s="426"/>
      <c r="Y180" s="416" t="s">
        <v>174</v>
      </c>
      <c r="Z180" s="430"/>
      <c r="AA180" s="924"/>
      <c r="AB180" s="924"/>
      <c r="AC180" s="924"/>
      <c r="AD180" s="792"/>
      <c r="AE180" s="792"/>
      <c r="AF180" s="792"/>
    </row>
    <row r="181" spans="1:32" s="404" customFormat="1" x14ac:dyDescent="0.2">
      <c r="A181" s="402"/>
      <c r="B181" s="824"/>
      <c r="C181" s="825"/>
      <c r="D181" s="792"/>
      <c r="E181" s="829"/>
      <c r="F181" s="832"/>
      <c r="G181" s="835"/>
      <c r="H181" s="829"/>
      <c r="I181" s="416" t="s">
        <v>173</v>
      </c>
      <c r="J181" s="429"/>
      <c r="K181" s="416" t="s">
        <v>171</v>
      </c>
      <c r="L181" s="427"/>
      <c r="M181" s="416" t="s">
        <v>170</v>
      </c>
      <c r="N181" s="428"/>
      <c r="O181" s="416" t="s">
        <v>169</v>
      </c>
      <c r="P181" s="426">
        <v>0.7268</v>
      </c>
      <c r="Q181" s="416" t="s">
        <v>169</v>
      </c>
      <c r="R181" s="426">
        <v>0.76390000000000002</v>
      </c>
      <c r="S181" s="416" t="s">
        <v>169</v>
      </c>
      <c r="T181" s="426">
        <v>0.76390000000000002</v>
      </c>
      <c r="U181" s="416" t="s">
        <v>169</v>
      </c>
      <c r="V181" s="426"/>
      <c r="W181" s="416" t="s">
        <v>169</v>
      </c>
      <c r="X181" s="426"/>
      <c r="Y181" s="816"/>
      <c r="Z181" s="817"/>
      <c r="AA181" s="924"/>
      <c r="AB181" s="924"/>
      <c r="AC181" s="924"/>
      <c r="AD181" s="792"/>
      <c r="AE181" s="792"/>
      <c r="AF181" s="792"/>
    </row>
    <row r="182" spans="1:32" s="404" customFormat="1" ht="15" customHeight="1" x14ac:dyDescent="0.2">
      <c r="A182" s="402"/>
      <c r="B182" s="824"/>
      <c r="C182" s="825"/>
      <c r="D182" s="792"/>
      <c r="E182" s="829"/>
      <c r="F182" s="832"/>
      <c r="G182" s="835"/>
      <c r="H182" s="829"/>
      <c r="I182" s="416" t="s">
        <v>168</v>
      </c>
      <c r="J182" s="427"/>
      <c r="K182" s="416" t="s">
        <v>167</v>
      </c>
      <c r="L182" s="427"/>
      <c r="M182" s="816"/>
      <c r="N182" s="817"/>
      <c r="O182" s="416" t="s">
        <v>166</v>
      </c>
      <c r="P182" s="426">
        <f>IF(P180="",P181-P179,P181-P180)</f>
        <v>-0.2732</v>
      </c>
      <c r="Q182" s="416" t="s">
        <v>166</v>
      </c>
      <c r="R182" s="426">
        <f>IF(R180="",R181-R179,R181-R180)</f>
        <v>-5.1790000000000003E-2</v>
      </c>
      <c r="S182" s="416" t="s">
        <v>166</v>
      </c>
      <c r="T182" s="426">
        <f>IF(T180="",T181-T179,T181-T180)</f>
        <v>-5.1790000000000003E-2</v>
      </c>
      <c r="U182" s="416" t="s">
        <v>166</v>
      </c>
      <c r="V182" s="426">
        <f>IF(V180="",V181-V179,V181-V180)</f>
        <v>0</v>
      </c>
      <c r="W182" s="416" t="s">
        <v>166</v>
      </c>
      <c r="X182" s="426">
        <f>IF(X180="",X181-X179,X181-X180)</f>
        <v>0</v>
      </c>
      <c r="Y182" s="816"/>
      <c r="Z182" s="817"/>
      <c r="AA182" s="924"/>
      <c r="AB182" s="924"/>
      <c r="AC182" s="924"/>
      <c r="AD182" s="792"/>
      <c r="AE182" s="792"/>
      <c r="AF182" s="792"/>
    </row>
    <row r="183" spans="1:32" s="404" customFormat="1" ht="15" customHeight="1" x14ac:dyDescent="0.2">
      <c r="A183" s="402"/>
      <c r="B183" s="824"/>
      <c r="C183" s="825"/>
      <c r="D183" s="792"/>
      <c r="E183" s="829"/>
      <c r="F183" s="832"/>
      <c r="G183" s="835"/>
      <c r="H183" s="829"/>
      <c r="I183" s="416" t="s">
        <v>165</v>
      </c>
      <c r="J183" s="415"/>
      <c r="K183" s="416" t="s">
        <v>164</v>
      </c>
      <c r="L183" s="415"/>
      <c r="M183" s="816"/>
      <c r="N183" s="817"/>
      <c r="O183" s="816"/>
      <c r="P183" s="817"/>
      <c r="Q183" s="816"/>
      <c r="R183" s="817"/>
      <c r="S183" s="816"/>
      <c r="T183" s="817"/>
      <c r="U183" s="816"/>
      <c r="V183" s="817"/>
      <c r="W183" s="816"/>
      <c r="X183" s="817"/>
      <c r="Y183" s="816"/>
      <c r="Z183" s="817"/>
      <c r="AA183" s="924"/>
      <c r="AB183" s="924"/>
      <c r="AC183" s="924"/>
      <c r="AD183" s="792"/>
      <c r="AE183" s="792"/>
      <c r="AF183" s="792"/>
    </row>
    <row r="184" spans="1:32" s="404" customFormat="1" ht="15" customHeight="1" x14ac:dyDescent="0.2">
      <c r="A184" s="402"/>
      <c r="B184" s="826"/>
      <c r="C184" s="827"/>
      <c r="D184" s="793"/>
      <c r="E184" s="830"/>
      <c r="F184" s="833"/>
      <c r="G184" s="836"/>
      <c r="H184" s="830"/>
      <c r="I184" s="406" t="s">
        <v>158</v>
      </c>
      <c r="J184" s="451"/>
      <c r="K184" s="820"/>
      <c r="L184" s="821"/>
      <c r="M184" s="818"/>
      <c r="N184" s="819"/>
      <c r="O184" s="818"/>
      <c r="P184" s="819"/>
      <c r="Q184" s="818"/>
      <c r="R184" s="819"/>
      <c r="S184" s="818"/>
      <c r="T184" s="819"/>
      <c r="U184" s="818"/>
      <c r="V184" s="819"/>
      <c r="W184" s="818"/>
      <c r="X184" s="819"/>
      <c r="Y184" s="818"/>
      <c r="Z184" s="819"/>
      <c r="AA184" s="925"/>
      <c r="AB184" s="925"/>
      <c r="AC184" s="925"/>
      <c r="AD184" s="793"/>
      <c r="AE184" s="793"/>
      <c r="AF184" s="793"/>
    </row>
    <row r="185" spans="1:32" s="404" customFormat="1" ht="12.75" customHeight="1" x14ac:dyDescent="0.2">
      <c r="B185" s="822" t="s">
        <v>103</v>
      </c>
      <c r="C185" s="823"/>
      <c r="D185" s="791" t="s">
        <v>577</v>
      </c>
      <c r="E185" s="828" t="s">
        <v>579</v>
      </c>
      <c r="F185" s="831"/>
      <c r="G185" s="834"/>
      <c r="H185" s="828"/>
      <c r="I185" s="434" t="s">
        <v>184</v>
      </c>
      <c r="J185" s="438">
        <v>500000</v>
      </c>
      <c r="K185" s="434" t="s">
        <v>183</v>
      </c>
      <c r="L185" s="437"/>
      <c r="M185" s="434" t="s">
        <v>182</v>
      </c>
      <c r="N185" s="436">
        <f>J185</f>
        <v>500000</v>
      </c>
      <c r="O185" s="434" t="s">
        <v>181</v>
      </c>
      <c r="P185" s="435"/>
      <c r="Q185" s="434" t="s">
        <v>181</v>
      </c>
      <c r="R185" s="435"/>
      <c r="S185" s="434" t="s">
        <v>181</v>
      </c>
      <c r="T185" s="435"/>
      <c r="U185" s="434" t="s">
        <v>181</v>
      </c>
      <c r="V185" s="435"/>
      <c r="W185" s="434" t="s">
        <v>181</v>
      </c>
      <c r="X185" s="435"/>
      <c r="Y185" s="434" t="s">
        <v>180</v>
      </c>
      <c r="Z185" s="433"/>
      <c r="AA185" s="791" t="s">
        <v>4</v>
      </c>
      <c r="AB185" s="791" t="s">
        <v>4</v>
      </c>
      <c r="AC185" s="791" t="s">
        <v>4</v>
      </c>
      <c r="AD185" s="791" t="s">
        <v>4</v>
      </c>
      <c r="AE185" s="791" t="s">
        <v>4</v>
      </c>
      <c r="AF185" s="791" t="s">
        <v>4</v>
      </c>
    </row>
    <row r="186" spans="1:32" s="404" customFormat="1" ht="15" customHeight="1" x14ac:dyDescent="0.2">
      <c r="B186" s="824"/>
      <c r="C186" s="825"/>
      <c r="D186" s="792"/>
      <c r="E186" s="829"/>
      <c r="F186" s="832"/>
      <c r="G186" s="835"/>
      <c r="H186" s="829"/>
      <c r="I186" s="416" t="s">
        <v>179</v>
      </c>
      <c r="J186" s="432"/>
      <c r="K186" s="416" t="s">
        <v>177</v>
      </c>
      <c r="L186" s="415"/>
      <c r="M186" s="416" t="s">
        <v>176</v>
      </c>
      <c r="N186" s="428">
        <f>N185</f>
        <v>500000</v>
      </c>
      <c r="O186" s="416" t="s">
        <v>175</v>
      </c>
      <c r="P186" s="426"/>
      <c r="Q186" s="416" t="s">
        <v>175</v>
      </c>
      <c r="R186" s="426"/>
      <c r="S186" s="416" t="s">
        <v>175</v>
      </c>
      <c r="T186" s="426"/>
      <c r="U186" s="416" t="s">
        <v>175</v>
      </c>
      <c r="V186" s="426"/>
      <c r="W186" s="416" t="s">
        <v>175</v>
      </c>
      <c r="X186" s="426"/>
      <c r="Y186" s="416" t="s">
        <v>174</v>
      </c>
      <c r="Z186" s="430"/>
      <c r="AA186" s="792"/>
      <c r="AB186" s="792"/>
      <c r="AC186" s="792"/>
      <c r="AD186" s="792"/>
      <c r="AE186" s="792"/>
      <c r="AF186" s="792"/>
    </row>
    <row r="187" spans="1:32" s="404" customFormat="1" ht="39" customHeight="1" x14ac:dyDescent="0.2">
      <c r="B187" s="824"/>
      <c r="C187" s="825"/>
      <c r="D187" s="792"/>
      <c r="E187" s="829"/>
      <c r="F187" s="832"/>
      <c r="G187" s="835"/>
      <c r="H187" s="829"/>
      <c r="I187" s="416" t="s">
        <v>173</v>
      </c>
      <c r="J187" s="429"/>
      <c r="K187" s="416" t="s">
        <v>171</v>
      </c>
      <c r="L187" s="427"/>
      <c r="M187" s="416" t="s">
        <v>170</v>
      </c>
      <c r="N187" s="428"/>
      <c r="O187" s="416" t="s">
        <v>169</v>
      </c>
      <c r="P187" s="426"/>
      <c r="Q187" s="416" t="s">
        <v>169</v>
      </c>
      <c r="R187" s="426"/>
      <c r="S187" s="416" t="s">
        <v>169</v>
      </c>
      <c r="T187" s="426"/>
      <c r="U187" s="416" t="s">
        <v>169</v>
      </c>
      <c r="V187" s="426"/>
      <c r="W187" s="416" t="s">
        <v>169</v>
      </c>
      <c r="X187" s="426"/>
      <c r="Y187" s="816"/>
      <c r="Z187" s="817"/>
      <c r="AA187" s="792"/>
      <c r="AB187" s="792"/>
      <c r="AC187" s="792"/>
      <c r="AD187" s="792"/>
      <c r="AE187" s="792"/>
      <c r="AF187" s="792"/>
    </row>
    <row r="188" spans="1:32" s="404" customFormat="1" ht="15" customHeight="1" x14ac:dyDescent="0.2">
      <c r="B188" s="824"/>
      <c r="C188" s="825"/>
      <c r="D188" s="792"/>
      <c r="E188" s="829"/>
      <c r="F188" s="832"/>
      <c r="G188" s="835"/>
      <c r="H188" s="829"/>
      <c r="I188" s="416" t="s">
        <v>168</v>
      </c>
      <c r="J188" s="427"/>
      <c r="K188" s="416" t="s">
        <v>167</v>
      </c>
      <c r="L188" s="427"/>
      <c r="M188" s="816"/>
      <c r="N188" s="817"/>
      <c r="O188" s="416" t="s">
        <v>166</v>
      </c>
      <c r="P188" s="426">
        <f>IF(P186="",P187-P185,P187-P186)</f>
        <v>0</v>
      </c>
      <c r="Q188" s="416" t="s">
        <v>166</v>
      </c>
      <c r="R188" s="426">
        <f>IF(R186="",R187-R185,R187-R186)</f>
        <v>0</v>
      </c>
      <c r="S188" s="416" t="s">
        <v>166</v>
      </c>
      <c r="T188" s="426">
        <f>IF(T186="",T187-T185,T187-T186)</f>
        <v>0</v>
      </c>
      <c r="U188" s="416" t="s">
        <v>166</v>
      </c>
      <c r="V188" s="426">
        <f>IF(V186="",V187-V185,V187-V186)</f>
        <v>0</v>
      </c>
      <c r="W188" s="416" t="s">
        <v>166</v>
      </c>
      <c r="X188" s="426">
        <f>IF(X186="",X187-X185,X187-X186)</f>
        <v>0</v>
      </c>
      <c r="Y188" s="816"/>
      <c r="Z188" s="817"/>
      <c r="AA188" s="792"/>
      <c r="AB188" s="792"/>
      <c r="AC188" s="792"/>
      <c r="AD188" s="792"/>
      <c r="AE188" s="792"/>
      <c r="AF188" s="792"/>
    </row>
    <row r="189" spans="1:32" s="404" customFormat="1" ht="15" customHeight="1" x14ac:dyDescent="0.2">
      <c r="B189" s="824"/>
      <c r="C189" s="825"/>
      <c r="D189" s="792"/>
      <c r="E189" s="829"/>
      <c r="F189" s="832"/>
      <c r="G189" s="835"/>
      <c r="H189" s="829"/>
      <c r="I189" s="416" t="s">
        <v>165</v>
      </c>
      <c r="J189" s="415">
        <v>43635</v>
      </c>
      <c r="K189" s="416" t="s">
        <v>164</v>
      </c>
      <c r="L189" s="415"/>
      <c r="M189" s="816"/>
      <c r="N189" s="817"/>
      <c r="O189" s="816"/>
      <c r="P189" s="817"/>
      <c r="Q189" s="816"/>
      <c r="R189" s="817"/>
      <c r="S189" s="816"/>
      <c r="T189" s="817"/>
      <c r="U189" s="816"/>
      <c r="V189" s="817"/>
      <c r="W189" s="816"/>
      <c r="X189" s="817"/>
      <c r="Y189" s="816"/>
      <c r="Z189" s="817"/>
      <c r="AA189" s="792"/>
      <c r="AB189" s="792"/>
      <c r="AC189" s="792"/>
      <c r="AD189" s="792"/>
      <c r="AE189" s="792"/>
      <c r="AF189" s="792"/>
    </row>
    <row r="190" spans="1:32" s="404" customFormat="1" ht="15" customHeight="1" x14ac:dyDescent="0.2">
      <c r="B190" s="826"/>
      <c r="C190" s="827"/>
      <c r="D190" s="793"/>
      <c r="E190" s="830"/>
      <c r="F190" s="833"/>
      <c r="G190" s="836"/>
      <c r="H190" s="830"/>
      <c r="I190" s="406" t="s">
        <v>158</v>
      </c>
      <c r="J190" s="451"/>
      <c r="K190" s="820"/>
      <c r="L190" s="821"/>
      <c r="M190" s="818"/>
      <c r="N190" s="819"/>
      <c r="O190" s="818"/>
      <c r="P190" s="819"/>
      <c r="Q190" s="818"/>
      <c r="R190" s="819"/>
      <c r="S190" s="818"/>
      <c r="T190" s="819"/>
      <c r="U190" s="818"/>
      <c r="V190" s="819"/>
      <c r="W190" s="818"/>
      <c r="X190" s="819"/>
      <c r="Y190" s="818"/>
      <c r="Z190" s="819"/>
      <c r="AA190" s="793"/>
      <c r="AB190" s="793"/>
      <c r="AC190" s="793"/>
      <c r="AD190" s="793"/>
      <c r="AE190" s="793"/>
      <c r="AF190" s="793"/>
    </row>
    <row r="191" spans="1:32" s="404" customFormat="1" ht="12.75" customHeight="1" x14ac:dyDescent="0.2">
      <c r="B191" s="822" t="s">
        <v>104</v>
      </c>
      <c r="C191" s="823"/>
      <c r="D191" s="791" t="s">
        <v>577</v>
      </c>
      <c r="E191" s="828" t="s">
        <v>579</v>
      </c>
      <c r="F191" s="831"/>
      <c r="G191" s="834"/>
      <c r="H191" s="828"/>
      <c r="I191" s="434" t="s">
        <v>184</v>
      </c>
      <c r="J191" s="438">
        <v>500000</v>
      </c>
      <c r="K191" s="434" t="s">
        <v>183</v>
      </c>
      <c r="L191" s="437"/>
      <c r="M191" s="434" t="s">
        <v>182</v>
      </c>
      <c r="N191" s="436">
        <f>J191</f>
        <v>500000</v>
      </c>
      <c r="O191" s="434" t="s">
        <v>181</v>
      </c>
      <c r="P191" s="435"/>
      <c r="Q191" s="434" t="s">
        <v>181</v>
      </c>
      <c r="R191" s="435"/>
      <c r="S191" s="434" t="s">
        <v>181</v>
      </c>
      <c r="T191" s="435"/>
      <c r="U191" s="434" t="s">
        <v>181</v>
      </c>
      <c r="V191" s="435"/>
      <c r="W191" s="434" t="s">
        <v>181</v>
      </c>
      <c r="X191" s="435"/>
      <c r="Y191" s="434" t="s">
        <v>180</v>
      </c>
      <c r="Z191" s="433"/>
      <c r="AA191" s="791" t="s">
        <v>240</v>
      </c>
      <c r="AB191" s="791" t="s">
        <v>240</v>
      </c>
      <c r="AC191" s="791" t="s">
        <v>240</v>
      </c>
      <c r="AD191" s="791" t="s">
        <v>240</v>
      </c>
      <c r="AE191" s="791" t="s">
        <v>240</v>
      </c>
      <c r="AF191" s="791" t="s">
        <v>240</v>
      </c>
    </row>
    <row r="192" spans="1:32" s="404" customFormat="1" ht="15" customHeight="1" x14ac:dyDescent="0.2">
      <c r="B192" s="824"/>
      <c r="C192" s="825"/>
      <c r="D192" s="792"/>
      <c r="E192" s="829"/>
      <c r="F192" s="832"/>
      <c r="G192" s="835"/>
      <c r="H192" s="829"/>
      <c r="I192" s="416" t="s">
        <v>179</v>
      </c>
      <c r="J192" s="432"/>
      <c r="K192" s="416" t="s">
        <v>177</v>
      </c>
      <c r="L192" s="415"/>
      <c r="M192" s="416" t="s">
        <v>176</v>
      </c>
      <c r="N192" s="428">
        <f>N191</f>
        <v>500000</v>
      </c>
      <c r="O192" s="416" t="s">
        <v>175</v>
      </c>
      <c r="P192" s="426"/>
      <c r="Q192" s="416" t="s">
        <v>175</v>
      </c>
      <c r="R192" s="426"/>
      <c r="S192" s="416" t="s">
        <v>175</v>
      </c>
      <c r="T192" s="426"/>
      <c r="U192" s="416" t="s">
        <v>175</v>
      </c>
      <c r="V192" s="426"/>
      <c r="W192" s="416" t="s">
        <v>175</v>
      </c>
      <c r="X192" s="426"/>
      <c r="Y192" s="416" t="s">
        <v>174</v>
      </c>
      <c r="Z192" s="430"/>
      <c r="AA192" s="792"/>
      <c r="AB192" s="792"/>
      <c r="AC192" s="792"/>
      <c r="AD192" s="792"/>
      <c r="AE192" s="792"/>
      <c r="AF192" s="792"/>
    </row>
    <row r="193" spans="2:32" s="404" customFormat="1" ht="39" customHeight="1" x14ac:dyDescent="0.2">
      <c r="B193" s="824"/>
      <c r="C193" s="825"/>
      <c r="D193" s="792"/>
      <c r="E193" s="829"/>
      <c r="F193" s="832"/>
      <c r="G193" s="835"/>
      <c r="H193" s="829"/>
      <c r="I193" s="416" t="s">
        <v>173</v>
      </c>
      <c r="J193" s="429"/>
      <c r="K193" s="416" t="s">
        <v>171</v>
      </c>
      <c r="L193" s="427"/>
      <c r="M193" s="416" t="s">
        <v>170</v>
      </c>
      <c r="N193" s="428"/>
      <c r="O193" s="416" t="s">
        <v>169</v>
      </c>
      <c r="P193" s="426"/>
      <c r="Q193" s="416" t="s">
        <v>169</v>
      </c>
      <c r="R193" s="426"/>
      <c r="S193" s="416" t="s">
        <v>169</v>
      </c>
      <c r="T193" s="426"/>
      <c r="U193" s="416" t="s">
        <v>169</v>
      </c>
      <c r="V193" s="426"/>
      <c r="W193" s="416" t="s">
        <v>169</v>
      </c>
      <c r="X193" s="426"/>
      <c r="Y193" s="816"/>
      <c r="Z193" s="817"/>
      <c r="AA193" s="792"/>
      <c r="AB193" s="792"/>
      <c r="AC193" s="792"/>
      <c r="AD193" s="792"/>
      <c r="AE193" s="792"/>
      <c r="AF193" s="792"/>
    </row>
    <row r="194" spans="2:32" s="404" customFormat="1" ht="15" customHeight="1" x14ac:dyDescent="0.2">
      <c r="B194" s="824"/>
      <c r="C194" s="825"/>
      <c r="D194" s="792"/>
      <c r="E194" s="829"/>
      <c r="F194" s="832"/>
      <c r="G194" s="835"/>
      <c r="H194" s="829"/>
      <c r="I194" s="416" t="s">
        <v>168</v>
      </c>
      <c r="J194" s="427"/>
      <c r="K194" s="416" t="s">
        <v>167</v>
      </c>
      <c r="L194" s="427"/>
      <c r="M194" s="816"/>
      <c r="N194" s="817"/>
      <c r="O194" s="416" t="s">
        <v>166</v>
      </c>
      <c r="P194" s="426">
        <f>IF(P192="",P193-P191,P193-P192)</f>
        <v>0</v>
      </c>
      <c r="Q194" s="416" t="s">
        <v>166</v>
      </c>
      <c r="R194" s="426">
        <f>IF(R192="",R193-R191,R193-R192)</f>
        <v>0</v>
      </c>
      <c r="S194" s="416" t="s">
        <v>166</v>
      </c>
      <c r="T194" s="426">
        <f>IF(T192="",T193-T191,T193-T192)</f>
        <v>0</v>
      </c>
      <c r="U194" s="416" t="s">
        <v>166</v>
      </c>
      <c r="V194" s="426">
        <f>IF(V192="",V193-V191,V193-V192)</f>
        <v>0</v>
      </c>
      <c r="W194" s="416" t="s">
        <v>166</v>
      </c>
      <c r="X194" s="426">
        <f>IF(X192="",X193-X191,X193-X192)</f>
        <v>0</v>
      </c>
      <c r="Y194" s="816"/>
      <c r="Z194" s="817"/>
      <c r="AA194" s="792"/>
      <c r="AB194" s="792"/>
      <c r="AC194" s="792"/>
      <c r="AD194" s="792"/>
      <c r="AE194" s="792"/>
      <c r="AF194" s="792"/>
    </row>
    <row r="195" spans="2:32" s="404" customFormat="1" ht="15" customHeight="1" x14ac:dyDescent="0.2">
      <c r="B195" s="824"/>
      <c r="C195" s="825"/>
      <c r="D195" s="792"/>
      <c r="E195" s="829"/>
      <c r="F195" s="832"/>
      <c r="G195" s="835"/>
      <c r="H195" s="829"/>
      <c r="I195" s="416" t="s">
        <v>165</v>
      </c>
      <c r="J195" s="415">
        <v>43641</v>
      </c>
      <c r="K195" s="416" t="s">
        <v>164</v>
      </c>
      <c r="L195" s="415"/>
      <c r="M195" s="816"/>
      <c r="N195" s="817"/>
      <c r="O195" s="816"/>
      <c r="P195" s="817"/>
      <c r="Q195" s="816"/>
      <c r="R195" s="817"/>
      <c r="S195" s="816"/>
      <c r="T195" s="817"/>
      <c r="U195" s="816"/>
      <c r="V195" s="817"/>
      <c r="W195" s="816"/>
      <c r="X195" s="817"/>
      <c r="Y195" s="816"/>
      <c r="Z195" s="817"/>
      <c r="AA195" s="792"/>
      <c r="AB195" s="792"/>
      <c r="AC195" s="792"/>
      <c r="AD195" s="792"/>
      <c r="AE195" s="792"/>
      <c r="AF195" s="792"/>
    </row>
    <row r="196" spans="2:32" s="404" customFormat="1" ht="15" customHeight="1" x14ac:dyDescent="0.2">
      <c r="B196" s="826"/>
      <c r="C196" s="827"/>
      <c r="D196" s="793"/>
      <c r="E196" s="830"/>
      <c r="F196" s="833"/>
      <c r="G196" s="836"/>
      <c r="H196" s="830"/>
      <c r="I196" s="406" t="s">
        <v>158</v>
      </c>
      <c r="J196" s="451"/>
      <c r="K196" s="820"/>
      <c r="L196" s="821"/>
      <c r="M196" s="818"/>
      <c r="N196" s="819"/>
      <c r="O196" s="818"/>
      <c r="P196" s="819"/>
      <c r="Q196" s="818"/>
      <c r="R196" s="819"/>
      <c r="S196" s="818"/>
      <c r="T196" s="819"/>
      <c r="U196" s="818"/>
      <c r="V196" s="819"/>
      <c r="W196" s="818"/>
      <c r="X196" s="819"/>
      <c r="Y196" s="818"/>
      <c r="Z196" s="819"/>
      <c r="AA196" s="793"/>
      <c r="AB196" s="793"/>
      <c r="AC196" s="793"/>
      <c r="AD196" s="793"/>
      <c r="AE196" s="793"/>
      <c r="AF196" s="793"/>
    </row>
    <row r="197" spans="2:32" s="404" customFormat="1" ht="12.75" customHeight="1" x14ac:dyDescent="0.2">
      <c r="B197" s="822" t="s">
        <v>108</v>
      </c>
      <c r="C197" s="823"/>
      <c r="D197" s="791" t="s">
        <v>577</v>
      </c>
      <c r="E197" s="828" t="s">
        <v>579</v>
      </c>
      <c r="F197" s="831"/>
      <c r="G197" s="834"/>
      <c r="H197" s="828"/>
      <c r="I197" s="434" t="s">
        <v>184</v>
      </c>
      <c r="J197" s="438">
        <v>500000</v>
      </c>
      <c r="K197" s="434" t="s">
        <v>183</v>
      </c>
      <c r="L197" s="437"/>
      <c r="M197" s="434" t="s">
        <v>182</v>
      </c>
      <c r="N197" s="436">
        <f>J197</f>
        <v>500000</v>
      </c>
      <c r="O197" s="434" t="s">
        <v>181</v>
      </c>
      <c r="P197" s="435"/>
      <c r="Q197" s="434" t="s">
        <v>181</v>
      </c>
      <c r="R197" s="435"/>
      <c r="S197" s="434" t="s">
        <v>181</v>
      </c>
      <c r="T197" s="435"/>
      <c r="U197" s="434" t="s">
        <v>181</v>
      </c>
      <c r="V197" s="435"/>
      <c r="W197" s="434" t="s">
        <v>181</v>
      </c>
      <c r="X197" s="435"/>
      <c r="Y197" s="434" t="s">
        <v>180</v>
      </c>
      <c r="Z197" s="433"/>
      <c r="AA197" s="791" t="s">
        <v>4</v>
      </c>
      <c r="AB197" s="791" t="s">
        <v>4</v>
      </c>
      <c r="AC197" s="791" t="s">
        <v>4</v>
      </c>
      <c r="AD197" s="791" t="s">
        <v>4</v>
      </c>
      <c r="AE197" s="791" t="s">
        <v>4</v>
      </c>
      <c r="AF197" s="791" t="s">
        <v>4</v>
      </c>
    </row>
    <row r="198" spans="2:32" s="404" customFormat="1" ht="15" customHeight="1" x14ac:dyDescent="0.2">
      <c r="B198" s="824"/>
      <c r="C198" s="825"/>
      <c r="D198" s="792"/>
      <c r="E198" s="829"/>
      <c r="F198" s="832"/>
      <c r="G198" s="835"/>
      <c r="H198" s="829"/>
      <c r="I198" s="416" t="s">
        <v>179</v>
      </c>
      <c r="J198" s="432"/>
      <c r="K198" s="416" t="s">
        <v>177</v>
      </c>
      <c r="L198" s="415"/>
      <c r="M198" s="416" t="s">
        <v>176</v>
      </c>
      <c r="N198" s="428">
        <f>N197</f>
        <v>500000</v>
      </c>
      <c r="O198" s="416" t="s">
        <v>175</v>
      </c>
      <c r="P198" s="426"/>
      <c r="Q198" s="416" t="s">
        <v>175</v>
      </c>
      <c r="R198" s="426"/>
      <c r="S198" s="416" t="s">
        <v>175</v>
      </c>
      <c r="T198" s="426"/>
      <c r="U198" s="416" t="s">
        <v>175</v>
      </c>
      <c r="V198" s="426"/>
      <c r="W198" s="416" t="s">
        <v>175</v>
      </c>
      <c r="X198" s="426"/>
      <c r="Y198" s="416" t="s">
        <v>174</v>
      </c>
      <c r="Z198" s="430"/>
      <c r="AA198" s="792"/>
      <c r="AB198" s="792"/>
      <c r="AC198" s="792"/>
      <c r="AD198" s="792"/>
      <c r="AE198" s="792"/>
      <c r="AF198" s="792"/>
    </row>
    <row r="199" spans="2:32" s="404" customFormat="1" ht="39" customHeight="1" x14ac:dyDescent="0.2">
      <c r="B199" s="824"/>
      <c r="C199" s="825"/>
      <c r="D199" s="792"/>
      <c r="E199" s="829"/>
      <c r="F199" s="832"/>
      <c r="G199" s="835"/>
      <c r="H199" s="829"/>
      <c r="I199" s="416" t="s">
        <v>173</v>
      </c>
      <c r="J199" s="429"/>
      <c r="K199" s="416" t="s">
        <v>171</v>
      </c>
      <c r="L199" s="427"/>
      <c r="M199" s="416" t="s">
        <v>170</v>
      </c>
      <c r="N199" s="428"/>
      <c r="O199" s="416" t="s">
        <v>169</v>
      </c>
      <c r="P199" s="426"/>
      <c r="Q199" s="416" t="s">
        <v>169</v>
      </c>
      <c r="R199" s="426"/>
      <c r="S199" s="416" t="s">
        <v>169</v>
      </c>
      <c r="T199" s="426"/>
      <c r="U199" s="416" t="s">
        <v>169</v>
      </c>
      <c r="V199" s="426"/>
      <c r="W199" s="416" t="s">
        <v>169</v>
      </c>
      <c r="X199" s="426"/>
      <c r="Y199" s="816"/>
      <c r="Z199" s="817"/>
      <c r="AA199" s="792"/>
      <c r="AB199" s="792"/>
      <c r="AC199" s="792"/>
      <c r="AD199" s="792"/>
      <c r="AE199" s="792"/>
      <c r="AF199" s="792"/>
    </row>
    <row r="200" spans="2:32" s="404" customFormat="1" ht="15" customHeight="1" x14ac:dyDescent="0.2">
      <c r="B200" s="824"/>
      <c r="C200" s="825"/>
      <c r="D200" s="792"/>
      <c r="E200" s="829"/>
      <c r="F200" s="832"/>
      <c r="G200" s="835"/>
      <c r="H200" s="829"/>
      <c r="I200" s="416" t="s">
        <v>168</v>
      </c>
      <c r="J200" s="427"/>
      <c r="K200" s="416" t="s">
        <v>167</v>
      </c>
      <c r="L200" s="427"/>
      <c r="M200" s="816"/>
      <c r="N200" s="817"/>
      <c r="O200" s="416" t="s">
        <v>166</v>
      </c>
      <c r="P200" s="426">
        <f>IF(P198="",P199-P197,P199-P198)</f>
        <v>0</v>
      </c>
      <c r="Q200" s="416" t="s">
        <v>166</v>
      </c>
      <c r="R200" s="426">
        <f>IF(R198="",R199-R197,R199-R198)</f>
        <v>0</v>
      </c>
      <c r="S200" s="416" t="s">
        <v>166</v>
      </c>
      <c r="T200" s="426">
        <f>IF(T198="",T199-T197,T199-T198)</f>
        <v>0</v>
      </c>
      <c r="U200" s="416" t="s">
        <v>166</v>
      </c>
      <c r="V200" s="426">
        <f>IF(V198="",V199-V197,V199-V198)</f>
        <v>0</v>
      </c>
      <c r="W200" s="416" t="s">
        <v>166</v>
      </c>
      <c r="X200" s="426">
        <f>IF(X198="",X199-X197,X199-X198)</f>
        <v>0</v>
      </c>
      <c r="Y200" s="816"/>
      <c r="Z200" s="817"/>
      <c r="AA200" s="792"/>
      <c r="AB200" s="792"/>
      <c r="AC200" s="792"/>
      <c r="AD200" s="792"/>
      <c r="AE200" s="792"/>
      <c r="AF200" s="792"/>
    </row>
    <row r="201" spans="2:32" s="404" customFormat="1" ht="15" customHeight="1" x14ac:dyDescent="0.2">
      <c r="B201" s="824"/>
      <c r="C201" s="825"/>
      <c r="D201" s="792"/>
      <c r="E201" s="829"/>
      <c r="F201" s="832"/>
      <c r="G201" s="835"/>
      <c r="H201" s="829"/>
      <c r="I201" s="416" t="s">
        <v>165</v>
      </c>
      <c r="J201" s="415" t="s">
        <v>582</v>
      </c>
      <c r="K201" s="416" t="s">
        <v>164</v>
      </c>
      <c r="L201" s="415"/>
      <c r="M201" s="816"/>
      <c r="N201" s="817"/>
      <c r="O201" s="816"/>
      <c r="P201" s="817"/>
      <c r="Q201" s="816"/>
      <c r="R201" s="817"/>
      <c r="S201" s="816"/>
      <c r="T201" s="817"/>
      <c r="U201" s="816"/>
      <c r="V201" s="817"/>
      <c r="W201" s="816"/>
      <c r="X201" s="817"/>
      <c r="Y201" s="816"/>
      <c r="Z201" s="817"/>
      <c r="AA201" s="792"/>
      <c r="AB201" s="792"/>
      <c r="AC201" s="792"/>
      <c r="AD201" s="792"/>
      <c r="AE201" s="792"/>
      <c r="AF201" s="792"/>
    </row>
    <row r="202" spans="2:32" s="404" customFormat="1" ht="15" customHeight="1" x14ac:dyDescent="0.2">
      <c r="B202" s="826"/>
      <c r="C202" s="827"/>
      <c r="D202" s="793"/>
      <c r="E202" s="830"/>
      <c r="F202" s="833"/>
      <c r="G202" s="836"/>
      <c r="H202" s="830"/>
      <c r="I202" s="406" t="s">
        <v>158</v>
      </c>
      <c r="J202" s="451"/>
      <c r="K202" s="820"/>
      <c r="L202" s="821"/>
      <c r="M202" s="818"/>
      <c r="N202" s="819"/>
      <c r="O202" s="818"/>
      <c r="P202" s="819"/>
      <c r="Q202" s="818"/>
      <c r="R202" s="819"/>
      <c r="S202" s="818"/>
      <c r="T202" s="819"/>
      <c r="U202" s="818"/>
      <c r="V202" s="819"/>
      <c r="W202" s="818"/>
      <c r="X202" s="819"/>
      <c r="Y202" s="818"/>
      <c r="Z202" s="819"/>
      <c r="AA202" s="793"/>
      <c r="AB202" s="793"/>
      <c r="AC202" s="793"/>
      <c r="AD202" s="793"/>
      <c r="AE202" s="793"/>
      <c r="AF202" s="793"/>
    </row>
    <row r="203" spans="2:32" s="404" customFormat="1" ht="12.75" customHeight="1" x14ac:dyDescent="0.2">
      <c r="B203" s="822" t="s">
        <v>101</v>
      </c>
      <c r="C203" s="823"/>
      <c r="D203" s="791" t="s">
        <v>577</v>
      </c>
      <c r="E203" s="828" t="s">
        <v>579</v>
      </c>
      <c r="F203" s="831"/>
      <c r="G203" s="834"/>
      <c r="H203" s="828"/>
      <c r="I203" s="434" t="s">
        <v>184</v>
      </c>
      <c r="J203" s="438">
        <v>500000</v>
      </c>
      <c r="K203" s="434" t="s">
        <v>183</v>
      </c>
      <c r="L203" s="437"/>
      <c r="M203" s="434" t="s">
        <v>182</v>
      </c>
      <c r="N203" s="436">
        <f>J203</f>
        <v>500000</v>
      </c>
      <c r="O203" s="434" t="s">
        <v>181</v>
      </c>
      <c r="P203" s="435"/>
      <c r="Q203" s="434" t="s">
        <v>181</v>
      </c>
      <c r="R203" s="435"/>
      <c r="S203" s="434" t="s">
        <v>181</v>
      </c>
      <c r="T203" s="435"/>
      <c r="U203" s="434" t="s">
        <v>181</v>
      </c>
      <c r="V203" s="435"/>
      <c r="W203" s="434" t="s">
        <v>181</v>
      </c>
      <c r="X203" s="435"/>
      <c r="Y203" s="434" t="s">
        <v>180</v>
      </c>
      <c r="Z203" s="433"/>
      <c r="AA203" s="791" t="s">
        <v>240</v>
      </c>
      <c r="AB203" s="791" t="s">
        <v>240</v>
      </c>
      <c r="AC203" s="791" t="s">
        <v>240</v>
      </c>
      <c r="AD203" s="791" t="s">
        <v>240</v>
      </c>
      <c r="AE203" s="791" t="s">
        <v>240</v>
      </c>
      <c r="AF203" s="791" t="s">
        <v>240</v>
      </c>
    </row>
    <row r="204" spans="2:32" s="404" customFormat="1" ht="15" customHeight="1" x14ac:dyDescent="0.2">
      <c r="B204" s="824"/>
      <c r="C204" s="825"/>
      <c r="D204" s="792"/>
      <c r="E204" s="829"/>
      <c r="F204" s="832"/>
      <c r="G204" s="835"/>
      <c r="H204" s="829"/>
      <c r="I204" s="416" t="s">
        <v>179</v>
      </c>
      <c r="J204" s="432"/>
      <c r="K204" s="416" t="s">
        <v>177</v>
      </c>
      <c r="L204" s="415"/>
      <c r="M204" s="416" t="s">
        <v>176</v>
      </c>
      <c r="N204" s="428">
        <f>N203</f>
        <v>500000</v>
      </c>
      <c r="O204" s="416" t="s">
        <v>175</v>
      </c>
      <c r="P204" s="426"/>
      <c r="Q204" s="416" t="s">
        <v>175</v>
      </c>
      <c r="R204" s="426"/>
      <c r="S204" s="416" t="s">
        <v>175</v>
      </c>
      <c r="T204" s="426"/>
      <c r="U204" s="416" t="s">
        <v>175</v>
      </c>
      <c r="V204" s="426"/>
      <c r="W204" s="416" t="s">
        <v>175</v>
      </c>
      <c r="X204" s="426"/>
      <c r="Y204" s="416" t="s">
        <v>174</v>
      </c>
      <c r="Z204" s="430"/>
      <c r="AA204" s="792"/>
      <c r="AB204" s="792"/>
      <c r="AC204" s="792"/>
      <c r="AD204" s="792"/>
      <c r="AE204" s="792"/>
      <c r="AF204" s="792"/>
    </row>
    <row r="205" spans="2:32" s="404" customFormat="1" ht="39" customHeight="1" x14ac:dyDescent="0.2">
      <c r="B205" s="824"/>
      <c r="C205" s="825"/>
      <c r="D205" s="792"/>
      <c r="E205" s="829"/>
      <c r="F205" s="832"/>
      <c r="G205" s="835"/>
      <c r="H205" s="829"/>
      <c r="I205" s="416" t="s">
        <v>173</v>
      </c>
      <c r="J205" s="429"/>
      <c r="K205" s="416" t="s">
        <v>171</v>
      </c>
      <c r="L205" s="427"/>
      <c r="M205" s="416" t="s">
        <v>170</v>
      </c>
      <c r="N205" s="428"/>
      <c r="O205" s="416" t="s">
        <v>169</v>
      </c>
      <c r="P205" s="426"/>
      <c r="Q205" s="416" t="s">
        <v>169</v>
      </c>
      <c r="R205" s="426"/>
      <c r="S205" s="416" t="s">
        <v>169</v>
      </c>
      <c r="T205" s="426"/>
      <c r="U205" s="416" t="s">
        <v>169</v>
      </c>
      <c r="V205" s="426"/>
      <c r="W205" s="416" t="s">
        <v>169</v>
      </c>
      <c r="X205" s="426"/>
      <c r="Y205" s="816"/>
      <c r="Z205" s="817"/>
      <c r="AA205" s="792"/>
      <c r="AB205" s="792"/>
      <c r="AC205" s="792"/>
      <c r="AD205" s="792"/>
      <c r="AE205" s="792"/>
      <c r="AF205" s="792"/>
    </row>
    <row r="206" spans="2:32" s="404" customFormat="1" ht="15" customHeight="1" x14ac:dyDescent="0.2">
      <c r="B206" s="824"/>
      <c r="C206" s="825"/>
      <c r="D206" s="792"/>
      <c r="E206" s="829"/>
      <c r="F206" s="832"/>
      <c r="G206" s="835"/>
      <c r="H206" s="829"/>
      <c r="I206" s="416" t="s">
        <v>168</v>
      </c>
      <c r="J206" s="427"/>
      <c r="K206" s="416" t="s">
        <v>167</v>
      </c>
      <c r="L206" s="427"/>
      <c r="M206" s="816"/>
      <c r="N206" s="817"/>
      <c r="O206" s="416" t="s">
        <v>166</v>
      </c>
      <c r="P206" s="426">
        <f>IF(P204="",P205-P203,P205-P204)</f>
        <v>0</v>
      </c>
      <c r="Q206" s="416" t="s">
        <v>166</v>
      </c>
      <c r="R206" s="426">
        <f>IF(R204="",R205-R203,R205-R204)</f>
        <v>0</v>
      </c>
      <c r="S206" s="416" t="s">
        <v>166</v>
      </c>
      <c r="T206" s="426">
        <f>IF(T204="",T205-T203,T205-T204)</f>
        <v>0</v>
      </c>
      <c r="U206" s="416" t="s">
        <v>166</v>
      </c>
      <c r="V206" s="426">
        <f>IF(V204="",V205-V203,V205-V204)</f>
        <v>0</v>
      </c>
      <c r="W206" s="416" t="s">
        <v>166</v>
      </c>
      <c r="X206" s="426">
        <f>IF(X204="",X205-X203,X205-X204)</f>
        <v>0</v>
      </c>
      <c r="Y206" s="816"/>
      <c r="Z206" s="817"/>
      <c r="AA206" s="792"/>
      <c r="AB206" s="792"/>
      <c r="AC206" s="792"/>
      <c r="AD206" s="792"/>
      <c r="AE206" s="792"/>
      <c r="AF206" s="792"/>
    </row>
    <row r="207" spans="2:32" s="404" customFormat="1" ht="15" customHeight="1" x14ac:dyDescent="0.2">
      <c r="B207" s="824"/>
      <c r="C207" s="825"/>
      <c r="D207" s="792"/>
      <c r="E207" s="829"/>
      <c r="F207" s="832"/>
      <c r="G207" s="835"/>
      <c r="H207" s="829"/>
      <c r="I207" s="416" t="s">
        <v>165</v>
      </c>
      <c r="J207" s="415"/>
      <c r="K207" s="416" t="s">
        <v>164</v>
      </c>
      <c r="L207" s="415"/>
      <c r="M207" s="816"/>
      <c r="N207" s="817"/>
      <c r="O207" s="816"/>
      <c r="P207" s="817"/>
      <c r="Q207" s="816"/>
      <c r="R207" s="817"/>
      <c r="S207" s="816"/>
      <c r="T207" s="817"/>
      <c r="U207" s="816"/>
      <c r="V207" s="817"/>
      <c r="W207" s="816"/>
      <c r="X207" s="817"/>
      <c r="Y207" s="816"/>
      <c r="Z207" s="817"/>
      <c r="AA207" s="792"/>
      <c r="AB207" s="792"/>
      <c r="AC207" s="792"/>
      <c r="AD207" s="792"/>
      <c r="AE207" s="792"/>
      <c r="AF207" s="792"/>
    </row>
    <row r="208" spans="2:32" s="404" customFormat="1" ht="15" customHeight="1" x14ac:dyDescent="0.2">
      <c r="B208" s="826"/>
      <c r="C208" s="827"/>
      <c r="D208" s="793"/>
      <c r="E208" s="830"/>
      <c r="F208" s="833"/>
      <c r="G208" s="836"/>
      <c r="H208" s="830"/>
      <c r="I208" s="406" t="s">
        <v>158</v>
      </c>
      <c r="J208" s="451"/>
      <c r="K208" s="820"/>
      <c r="L208" s="821"/>
      <c r="M208" s="818"/>
      <c r="N208" s="819"/>
      <c r="O208" s="818"/>
      <c r="P208" s="819"/>
      <c r="Q208" s="818"/>
      <c r="R208" s="819"/>
      <c r="S208" s="818"/>
      <c r="T208" s="819"/>
      <c r="U208" s="818"/>
      <c r="V208" s="819"/>
      <c r="W208" s="818"/>
      <c r="X208" s="819"/>
      <c r="Y208" s="818"/>
      <c r="Z208" s="819"/>
      <c r="AA208" s="793"/>
      <c r="AB208" s="793"/>
      <c r="AC208" s="793"/>
      <c r="AD208" s="793"/>
      <c r="AE208" s="793"/>
      <c r="AF208" s="793"/>
    </row>
    <row r="209" spans="2:32" s="404" customFormat="1" ht="12.75" customHeight="1" x14ac:dyDescent="0.2">
      <c r="B209" s="822" t="s">
        <v>111</v>
      </c>
      <c r="C209" s="823"/>
      <c r="D209" s="791" t="s">
        <v>577</v>
      </c>
      <c r="E209" s="828" t="s">
        <v>579</v>
      </c>
      <c r="F209" s="831"/>
      <c r="G209" s="834"/>
      <c r="H209" s="828"/>
      <c r="I209" s="434" t="s">
        <v>184</v>
      </c>
      <c r="J209" s="438">
        <v>500000</v>
      </c>
      <c r="K209" s="434" t="s">
        <v>183</v>
      </c>
      <c r="L209" s="437"/>
      <c r="M209" s="434" t="s">
        <v>182</v>
      </c>
      <c r="N209" s="436">
        <f>J209</f>
        <v>500000</v>
      </c>
      <c r="O209" s="434" t="s">
        <v>181</v>
      </c>
      <c r="P209" s="435"/>
      <c r="Q209" s="434" t="s">
        <v>181</v>
      </c>
      <c r="R209" s="435"/>
      <c r="S209" s="434" t="s">
        <v>181</v>
      </c>
      <c r="T209" s="435"/>
      <c r="U209" s="434" t="s">
        <v>181</v>
      </c>
      <c r="V209" s="435"/>
      <c r="W209" s="434" t="s">
        <v>181</v>
      </c>
      <c r="X209" s="435"/>
      <c r="Y209" s="434" t="s">
        <v>180</v>
      </c>
      <c r="Z209" s="433"/>
      <c r="AA209" s="791" t="s">
        <v>240</v>
      </c>
      <c r="AB209" s="791" t="s">
        <v>240</v>
      </c>
      <c r="AC209" s="791" t="s">
        <v>240</v>
      </c>
      <c r="AD209" s="791" t="s">
        <v>240</v>
      </c>
      <c r="AE209" s="791" t="s">
        <v>240</v>
      </c>
      <c r="AF209" s="791" t="s">
        <v>240</v>
      </c>
    </row>
    <row r="210" spans="2:32" s="404" customFormat="1" ht="15" customHeight="1" x14ac:dyDescent="0.2">
      <c r="B210" s="824"/>
      <c r="C210" s="825"/>
      <c r="D210" s="792"/>
      <c r="E210" s="829"/>
      <c r="F210" s="832"/>
      <c r="G210" s="835"/>
      <c r="H210" s="829"/>
      <c r="I210" s="416" t="s">
        <v>179</v>
      </c>
      <c r="J210" s="432"/>
      <c r="K210" s="416" t="s">
        <v>177</v>
      </c>
      <c r="L210" s="415"/>
      <c r="M210" s="416" t="s">
        <v>176</v>
      </c>
      <c r="N210" s="428">
        <f>N209</f>
        <v>500000</v>
      </c>
      <c r="O210" s="416" t="s">
        <v>175</v>
      </c>
      <c r="P210" s="426"/>
      <c r="Q210" s="416" t="s">
        <v>175</v>
      </c>
      <c r="R210" s="426"/>
      <c r="S210" s="416" t="s">
        <v>175</v>
      </c>
      <c r="T210" s="426"/>
      <c r="U210" s="416" t="s">
        <v>175</v>
      </c>
      <c r="V210" s="426"/>
      <c r="W210" s="416" t="s">
        <v>175</v>
      </c>
      <c r="X210" s="426"/>
      <c r="Y210" s="416" t="s">
        <v>174</v>
      </c>
      <c r="Z210" s="430"/>
      <c r="AA210" s="792"/>
      <c r="AB210" s="792"/>
      <c r="AC210" s="792"/>
      <c r="AD210" s="792"/>
      <c r="AE210" s="792"/>
      <c r="AF210" s="792"/>
    </row>
    <row r="211" spans="2:32" s="404" customFormat="1" ht="39" customHeight="1" x14ac:dyDescent="0.2">
      <c r="B211" s="824"/>
      <c r="C211" s="825"/>
      <c r="D211" s="792"/>
      <c r="E211" s="829"/>
      <c r="F211" s="832"/>
      <c r="G211" s="835"/>
      <c r="H211" s="829"/>
      <c r="I211" s="416" t="s">
        <v>173</v>
      </c>
      <c r="J211" s="429"/>
      <c r="K211" s="416" t="s">
        <v>171</v>
      </c>
      <c r="L211" s="427"/>
      <c r="M211" s="416" t="s">
        <v>170</v>
      </c>
      <c r="N211" s="428"/>
      <c r="O211" s="416" t="s">
        <v>169</v>
      </c>
      <c r="P211" s="426"/>
      <c r="Q211" s="416" t="s">
        <v>169</v>
      </c>
      <c r="R211" s="426"/>
      <c r="S211" s="416" t="s">
        <v>169</v>
      </c>
      <c r="T211" s="426"/>
      <c r="U211" s="416" t="s">
        <v>169</v>
      </c>
      <c r="V211" s="426"/>
      <c r="W211" s="416" t="s">
        <v>169</v>
      </c>
      <c r="X211" s="426"/>
      <c r="Y211" s="816"/>
      <c r="Z211" s="817"/>
      <c r="AA211" s="792"/>
      <c r="AB211" s="792"/>
      <c r="AC211" s="792"/>
      <c r="AD211" s="792"/>
      <c r="AE211" s="792"/>
      <c r="AF211" s="792"/>
    </row>
    <row r="212" spans="2:32" s="404" customFormat="1" ht="15" customHeight="1" x14ac:dyDescent="0.2">
      <c r="B212" s="824"/>
      <c r="C212" s="825"/>
      <c r="D212" s="792"/>
      <c r="E212" s="829"/>
      <c r="F212" s="832"/>
      <c r="G212" s="835"/>
      <c r="H212" s="829"/>
      <c r="I212" s="416" t="s">
        <v>168</v>
      </c>
      <c r="J212" s="427"/>
      <c r="K212" s="416" t="s">
        <v>167</v>
      </c>
      <c r="L212" s="427"/>
      <c r="M212" s="816"/>
      <c r="N212" s="817"/>
      <c r="O212" s="416" t="s">
        <v>166</v>
      </c>
      <c r="P212" s="426">
        <f>IF(P210="",P211-P209,P211-P210)</f>
        <v>0</v>
      </c>
      <c r="Q212" s="416" t="s">
        <v>166</v>
      </c>
      <c r="R212" s="426">
        <f>IF(R210="",R211-R209,R211-R210)</f>
        <v>0</v>
      </c>
      <c r="S212" s="416" t="s">
        <v>166</v>
      </c>
      <c r="T212" s="426">
        <f>IF(T210="",T211-T209,T211-T210)</f>
        <v>0</v>
      </c>
      <c r="U212" s="416" t="s">
        <v>166</v>
      </c>
      <c r="V212" s="426">
        <f>IF(V210="",V211-V209,V211-V210)</f>
        <v>0</v>
      </c>
      <c r="W212" s="416" t="s">
        <v>166</v>
      </c>
      <c r="X212" s="426">
        <f>IF(X210="",X211-X209,X211-X210)</f>
        <v>0</v>
      </c>
      <c r="Y212" s="816"/>
      <c r="Z212" s="817"/>
      <c r="AA212" s="792"/>
      <c r="AB212" s="792"/>
      <c r="AC212" s="792"/>
      <c r="AD212" s="792"/>
      <c r="AE212" s="792"/>
      <c r="AF212" s="792"/>
    </row>
    <row r="213" spans="2:32" s="404" customFormat="1" ht="15" customHeight="1" x14ac:dyDescent="0.2">
      <c r="B213" s="824"/>
      <c r="C213" s="825"/>
      <c r="D213" s="792"/>
      <c r="E213" s="829"/>
      <c r="F213" s="832"/>
      <c r="G213" s="835"/>
      <c r="H213" s="829"/>
      <c r="I213" s="416" t="s">
        <v>165</v>
      </c>
      <c r="J213" s="415"/>
      <c r="K213" s="416" t="s">
        <v>164</v>
      </c>
      <c r="L213" s="415"/>
      <c r="M213" s="816"/>
      <c r="N213" s="817"/>
      <c r="O213" s="816"/>
      <c r="P213" s="817"/>
      <c r="Q213" s="816"/>
      <c r="R213" s="817"/>
      <c r="S213" s="816"/>
      <c r="T213" s="817"/>
      <c r="U213" s="816"/>
      <c r="V213" s="817"/>
      <c r="W213" s="816"/>
      <c r="X213" s="817"/>
      <c r="Y213" s="816"/>
      <c r="Z213" s="817"/>
      <c r="AA213" s="792"/>
      <c r="AB213" s="792"/>
      <c r="AC213" s="792"/>
      <c r="AD213" s="792"/>
      <c r="AE213" s="792"/>
      <c r="AF213" s="792"/>
    </row>
    <row r="214" spans="2:32" s="404" customFormat="1" ht="15" customHeight="1" x14ac:dyDescent="0.2">
      <c r="B214" s="826"/>
      <c r="C214" s="827"/>
      <c r="D214" s="793"/>
      <c r="E214" s="830"/>
      <c r="F214" s="833"/>
      <c r="G214" s="836"/>
      <c r="H214" s="830"/>
      <c r="I214" s="406" t="s">
        <v>158</v>
      </c>
      <c r="J214" s="451"/>
      <c r="K214" s="820"/>
      <c r="L214" s="821"/>
      <c r="M214" s="818"/>
      <c r="N214" s="819"/>
      <c r="O214" s="818"/>
      <c r="P214" s="819"/>
      <c r="Q214" s="818"/>
      <c r="R214" s="819"/>
      <c r="S214" s="818"/>
      <c r="T214" s="819"/>
      <c r="U214" s="818"/>
      <c r="V214" s="819"/>
      <c r="W214" s="818"/>
      <c r="X214" s="819"/>
      <c r="Y214" s="818"/>
      <c r="Z214" s="819"/>
      <c r="AA214" s="793"/>
      <c r="AB214" s="793"/>
      <c r="AC214" s="793"/>
      <c r="AD214" s="793"/>
      <c r="AE214" s="793"/>
      <c r="AF214" s="793"/>
    </row>
    <row r="215" spans="2:32" s="404" customFormat="1" ht="12.75" customHeight="1" x14ac:dyDescent="0.2">
      <c r="B215" s="822" t="s">
        <v>112</v>
      </c>
      <c r="C215" s="823"/>
      <c r="D215" s="791" t="s">
        <v>577</v>
      </c>
      <c r="E215" s="828" t="s">
        <v>579</v>
      </c>
      <c r="F215" s="831"/>
      <c r="G215" s="834"/>
      <c r="H215" s="828"/>
      <c r="I215" s="434" t="s">
        <v>184</v>
      </c>
      <c r="J215" s="438">
        <v>500000</v>
      </c>
      <c r="K215" s="434" t="s">
        <v>183</v>
      </c>
      <c r="L215" s="437"/>
      <c r="M215" s="434" t="s">
        <v>182</v>
      </c>
      <c r="N215" s="436">
        <f>J215</f>
        <v>500000</v>
      </c>
      <c r="O215" s="434" t="s">
        <v>181</v>
      </c>
      <c r="P215" s="435"/>
      <c r="Q215" s="434" t="s">
        <v>181</v>
      </c>
      <c r="R215" s="435"/>
      <c r="S215" s="434" t="s">
        <v>181</v>
      </c>
      <c r="T215" s="435"/>
      <c r="U215" s="434" t="s">
        <v>181</v>
      </c>
      <c r="V215" s="435"/>
      <c r="W215" s="434" t="s">
        <v>181</v>
      </c>
      <c r="X215" s="435"/>
      <c r="Y215" s="434" t="s">
        <v>180</v>
      </c>
      <c r="Z215" s="433"/>
      <c r="AA215" s="791" t="s">
        <v>581</v>
      </c>
      <c r="AB215" s="791" t="s">
        <v>581</v>
      </c>
      <c r="AC215" s="791" t="s">
        <v>113</v>
      </c>
      <c r="AD215" s="791" t="s">
        <v>113</v>
      </c>
      <c r="AE215" s="791" t="s">
        <v>113</v>
      </c>
      <c r="AF215" s="791" t="s">
        <v>113</v>
      </c>
    </row>
    <row r="216" spans="2:32" s="404" customFormat="1" ht="15" customHeight="1" x14ac:dyDescent="0.2">
      <c r="B216" s="824"/>
      <c r="C216" s="825"/>
      <c r="D216" s="792"/>
      <c r="E216" s="829"/>
      <c r="F216" s="832"/>
      <c r="G216" s="835"/>
      <c r="H216" s="829"/>
      <c r="I216" s="416" t="s">
        <v>179</v>
      </c>
      <c r="J216" s="432"/>
      <c r="K216" s="416" t="s">
        <v>177</v>
      </c>
      <c r="L216" s="415"/>
      <c r="M216" s="416" t="s">
        <v>176</v>
      </c>
      <c r="N216" s="428">
        <f>N215</f>
        <v>500000</v>
      </c>
      <c r="O216" s="416" t="s">
        <v>175</v>
      </c>
      <c r="P216" s="426"/>
      <c r="Q216" s="416" t="s">
        <v>175</v>
      </c>
      <c r="R216" s="426"/>
      <c r="S216" s="416" t="s">
        <v>175</v>
      </c>
      <c r="T216" s="426"/>
      <c r="U216" s="416" t="s">
        <v>175</v>
      </c>
      <c r="V216" s="426"/>
      <c r="W216" s="416" t="s">
        <v>175</v>
      </c>
      <c r="X216" s="426"/>
      <c r="Y216" s="416" t="s">
        <v>174</v>
      </c>
      <c r="Z216" s="430"/>
      <c r="AA216" s="792"/>
      <c r="AB216" s="792"/>
      <c r="AC216" s="792"/>
      <c r="AD216" s="792"/>
      <c r="AE216" s="792"/>
      <c r="AF216" s="792"/>
    </row>
    <row r="217" spans="2:32" s="404" customFormat="1" ht="39" customHeight="1" x14ac:dyDescent="0.2">
      <c r="B217" s="824"/>
      <c r="C217" s="825"/>
      <c r="D217" s="792"/>
      <c r="E217" s="829"/>
      <c r="F217" s="832"/>
      <c r="G217" s="835"/>
      <c r="H217" s="829"/>
      <c r="I217" s="416" t="s">
        <v>173</v>
      </c>
      <c r="J217" s="429"/>
      <c r="K217" s="416" t="s">
        <v>171</v>
      </c>
      <c r="L217" s="427"/>
      <c r="M217" s="416" t="s">
        <v>170</v>
      </c>
      <c r="N217" s="428"/>
      <c r="O217" s="416" t="s">
        <v>169</v>
      </c>
      <c r="P217" s="426"/>
      <c r="Q217" s="416" t="s">
        <v>169</v>
      </c>
      <c r="R217" s="426"/>
      <c r="S217" s="416" t="s">
        <v>169</v>
      </c>
      <c r="T217" s="426"/>
      <c r="U217" s="416" t="s">
        <v>169</v>
      </c>
      <c r="V217" s="426"/>
      <c r="W217" s="416" t="s">
        <v>169</v>
      </c>
      <c r="X217" s="426"/>
      <c r="Y217" s="816"/>
      <c r="Z217" s="817"/>
      <c r="AA217" s="792"/>
      <c r="AB217" s="792"/>
      <c r="AC217" s="792"/>
      <c r="AD217" s="792"/>
      <c r="AE217" s="792"/>
      <c r="AF217" s="792"/>
    </row>
    <row r="218" spans="2:32" s="404" customFormat="1" ht="15" customHeight="1" x14ac:dyDescent="0.2">
      <c r="B218" s="824"/>
      <c r="C218" s="825"/>
      <c r="D218" s="792"/>
      <c r="E218" s="829"/>
      <c r="F218" s="832"/>
      <c r="G218" s="835"/>
      <c r="H218" s="829"/>
      <c r="I218" s="416" t="s">
        <v>168</v>
      </c>
      <c r="J218" s="427"/>
      <c r="K218" s="416" t="s">
        <v>167</v>
      </c>
      <c r="L218" s="427"/>
      <c r="M218" s="816"/>
      <c r="N218" s="817"/>
      <c r="O218" s="416" t="s">
        <v>166</v>
      </c>
      <c r="P218" s="426">
        <f>IF(P216="",P217-P215,P217-P216)</f>
        <v>0</v>
      </c>
      <c r="Q218" s="416" t="s">
        <v>166</v>
      </c>
      <c r="R218" s="426">
        <f>IF(R216="",R217-R215,R217-R216)</f>
        <v>0</v>
      </c>
      <c r="S218" s="416" t="s">
        <v>166</v>
      </c>
      <c r="T218" s="426">
        <f>IF(T216="",T217-T215,T217-T216)</f>
        <v>0</v>
      </c>
      <c r="U218" s="416" t="s">
        <v>166</v>
      </c>
      <c r="V218" s="426">
        <f>IF(V216="",V217-V215,V217-V216)</f>
        <v>0</v>
      </c>
      <c r="W218" s="416" t="s">
        <v>166</v>
      </c>
      <c r="X218" s="426">
        <f>IF(X216="",X217-X215,X217-X216)</f>
        <v>0</v>
      </c>
      <c r="Y218" s="816"/>
      <c r="Z218" s="817"/>
      <c r="AA218" s="792"/>
      <c r="AB218" s="792"/>
      <c r="AC218" s="792"/>
      <c r="AD218" s="792"/>
      <c r="AE218" s="792"/>
      <c r="AF218" s="792"/>
    </row>
    <row r="219" spans="2:32" s="404" customFormat="1" ht="15" customHeight="1" x14ac:dyDescent="0.2">
      <c r="B219" s="824"/>
      <c r="C219" s="825"/>
      <c r="D219" s="792"/>
      <c r="E219" s="829"/>
      <c r="F219" s="832"/>
      <c r="G219" s="835"/>
      <c r="H219" s="829"/>
      <c r="I219" s="416" t="s">
        <v>165</v>
      </c>
      <c r="J219" s="415"/>
      <c r="K219" s="416" t="s">
        <v>164</v>
      </c>
      <c r="L219" s="415"/>
      <c r="M219" s="816"/>
      <c r="N219" s="817"/>
      <c r="O219" s="816"/>
      <c r="P219" s="817"/>
      <c r="Q219" s="816"/>
      <c r="R219" s="817"/>
      <c r="S219" s="816"/>
      <c r="T219" s="817"/>
      <c r="U219" s="816"/>
      <c r="V219" s="817"/>
      <c r="W219" s="816"/>
      <c r="X219" s="817"/>
      <c r="Y219" s="816"/>
      <c r="Z219" s="817"/>
      <c r="AA219" s="792"/>
      <c r="AB219" s="792"/>
      <c r="AC219" s="792"/>
      <c r="AD219" s="792"/>
      <c r="AE219" s="792"/>
      <c r="AF219" s="792"/>
    </row>
    <row r="220" spans="2:32" s="404" customFormat="1" ht="15" customHeight="1" x14ac:dyDescent="0.2">
      <c r="B220" s="826"/>
      <c r="C220" s="827"/>
      <c r="D220" s="793"/>
      <c r="E220" s="830"/>
      <c r="F220" s="833"/>
      <c r="G220" s="836"/>
      <c r="H220" s="830"/>
      <c r="I220" s="406" t="s">
        <v>158</v>
      </c>
      <c r="J220" s="451"/>
      <c r="K220" s="820"/>
      <c r="L220" s="821"/>
      <c r="M220" s="818"/>
      <c r="N220" s="819"/>
      <c r="O220" s="818"/>
      <c r="P220" s="819"/>
      <c r="Q220" s="818"/>
      <c r="R220" s="819"/>
      <c r="S220" s="818"/>
      <c r="T220" s="819"/>
      <c r="U220" s="818"/>
      <c r="V220" s="819"/>
      <c r="W220" s="818"/>
      <c r="X220" s="819"/>
      <c r="Y220" s="818"/>
      <c r="Z220" s="819"/>
      <c r="AA220" s="793"/>
      <c r="AB220" s="793"/>
      <c r="AC220" s="793"/>
      <c r="AD220" s="793"/>
      <c r="AE220" s="793"/>
      <c r="AF220" s="793"/>
    </row>
    <row r="221" spans="2:32" s="404" customFormat="1" ht="12.75" customHeight="1" x14ac:dyDescent="0.2">
      <c r="B221" s="822" t="s">
        <v>117</v>
      </c>
      <c r="C221" s="823"/>
      <c r="D221" s="791" t="s">
        <v>577</v>
      </c>
      <c r="E221" s="828" t="s">
        <v>579</v>
      </c>
      <c r="F221" s="831"/>
      <c r="G221" s="834"/>
      <c r="H221" s="828"/>
      <c r="I221" s="434" t="s">
        <v>184</v>
      </c>
      <c r="J221" s="438">
        <v>500000</v>
      </c>
      <c r="K221" s="434" t="s">
        <v>183</v>
      </c>
      <c r="L221" s="437"/>
      <c r="M221" s="434" t="s">
        <v>182</v>
      </c>
      <c r="N221" s="436">
        <f>J221</f>
        <v>500000</v>
      </c>
      <c r="O221" s="434" t="s">
        <v>181</v>
      </c>
      <c r="P221" s="435"/>
      <c r="Q221" s="434" t="s">
        <v>181</v>
      </c>
      <c r="R221" s="435"/>
      <c r="S221" s="434" t="s">
        <v>181</v>
      </c>
      <c r="T221" s="435"/>
      <c r="U221" s="434" t="s">
        <v>181</v>
      </c>
      <c r="V221" s="435"/>
      <c r="W221" s="434" t="s">
        <v>181</v>
      </c>
      <c r="X221" s="435"/>
      <c r="Y221" s="434" t="s">
        <v>180</v>
      </c>
      <c r="Z221" s="433"/>
      <c r="AA221" s="791" t="s">
        <v>4</v>
      </c>
      <c r="AB221" s="791" t="s">
        <v>118</v>
      </c>
      <c r="AC221" s="791" t="s">
        <v>118</v>
      </c>
      <c r="AD221" s="791" t="s">
        <v>118</v>
      </c>
      <c r="AE221" s="791" t="s">
        <v>118</v>
      </c>
      <c r="AF221" s="791" t="s">
        <v>118</v>
      </c>
    </row>
    <row r="222" spans="2:32" s="404" customFormat="1" ht="15" customHeight="1" x14ac:dyDescent="0.2">
      <c r="B222" s="824"/>
      <c r="C222" s="825"/>
      <c r="D222" s="792"/>
      <c r="E222" s="829"/>
      <c r="F222" s="832"/>
      <c r="G222" s="835"/>
      <c r="H222" s="829"/>
      <c r="I222" s="416" t="s">
        <v>179</v>
      </c>
      <c r="J222" s="432"/>
      <c r="K222" s="416" t="s">
        <v>177</v>
      </c>
      <c r="L222" s="415"/>
      <c r="M222" s="416" t="s">
        <v>176</v>
      </c>
      <c r="N222" s="428">
        <f>N221</f>
        <v>500000</v>
      </c>
      <c r="O222" s="416" t="s">
        <v>175</v>
      </c>
      <c r="P222" s="426"/>
      <c r="Q222" s="416" t="s">
        <v>175</v>
      </c>
      <c r="R222" s="426"/>
      <c r="S222" s="416" t="s">
        <v>175</v>
      </c>
      <c r="T222" s="426"/>
      <c r="U222" s="416" t="s">
        <v>175</v>
      </c>
      <c r="V222" s="426"/>
      <c r="W222" s="416" t="s">
        <v>175</v>
      </c>
      <c r="X222" s="426"/>
      <c r="Y222" s="416" t="s">
        <v>174</v>
      </c>
      <c r="Z222" s="430"/>
      <c r="AA222" s="792"/>
      <c r="AB222" s="792"/>
      <c r="AC222" s="792"/>
      <c r="AD222" s="792"/>
      <c r="AE222" s="792"/>
      <c r="AF222" s="792"/>
    </row>
    <row r="223" spans="2:32" s="404" customFormat="1" ht="39" customHeight="1" x14ac:dyDescent="0.2">
      <c r="B223" s="824"/>
      <c r="C223" s="825"/>
      <c r="D223" s="792"/>
      <c r="E223" s="829"/>
      <c r="F223" s="832"/>
      <c r="G223" s="835"/>
      <c r="H223" s="829"/>
      <c r="I223" s="416" t="s">
        <v>173</v>
      </c>
      <c r="J223" s="429"/>
      <c r="K223" s="416" t="s">
        <v>171</v>
      </c>
      <c r="L223" s="427"/>
      <c r="M223" s="416" t="s">
        <v>170</v>
      </c>
      <c r="N223" s="428"/>
      <c r="O223" s="416" t="s">
        <v>169</v>
      </c>
      <c r="P223" s="426"/>
      <c r="Q223" s="416" t="s">
        <v>169</v>
      </c>
      <c r="R223" s="426"/>
      <c r="S223" s="416" t="s">
        <v>169</v>
      </c>
      <c r="T223" s="426"/>
      <c r="U223" s="416" t="s">
        <v>169</v>
      </c>
      <c r="V223" s="426"/>
      <c r="W223" s="416" t="s">
        <v>169</v>
      </c>
      <c r="X223" s="426"/>
      <c r="Y223" s="816"/>
      <c r="Z223" s="817"/>
      <c r="AA223" s="792"/>
      <c r="AB223" s="792"/>
      <c r="AC223" s="792"/>
      <c r="AD223" s="792"/>
      <c r="AE223" s="792"/>
      <c r="AF223" s="792"/>
    </row>
    <row r="224" spans="2:32" s="404" customFormat="1" ht="15" customHeight="1" x14ac:dyDescent="0.2">
      <c r="B224" s="824"/>
      <c r="C224" s="825"/>
      <c r="D224" s="792"/>
      <c r="E224" s="829"/>
      <c r="F224" s="832"/>
      <c r="G224" s="835"/>
      <c r="H224" s="829"/>
      <c r="I224" s="416" t="s">
        <v>168</v>
      </c>
      <c r="J224" s="427"/>
      <c r="K224" s="416" t="s">
        <v>167</v>
      </c>
      <c r="L224" s="427"/>
      <c r="M224" s="816"/>
      <c r="N224" s="817"/>
      <c r="O224" s="416" t="s">
        <v>166</v>
      </c>
      <c r="P224" s="426">
        <f>IF(P222="",P223-P221,P223-P222)</f>
        <v>0</v>
      </c>
      <c r="Q224" s="416" t="s">
        <v>166</v>
      </c>
      <c r="R224" s="426">
        <f>IF(R222="",R223-R221,R223-R222)</f>
        <v>0</v>
      </c>
      <c r="S224" s="416" t="s">
        <v>166</v>
      </c>
      <c r="T224" s="426">
        <f>IF(T222="",T223-T221,T223-T222)</f>
        <v>0</v>
      </c>
      <c r="U224" s="416" t="s">
        <v>166</v>
      </c>
      <c r="V224" s="426">
        <f>IF(V222="",V223-V221,V223-V222)</f>
        <v>0</v>
      </c>
      <c r="W224" s="416" t="s">
        <v>166</v>
      </c>
      <c r="X224" s="426">
        <f>IF(X222="",X223-X221,X223-X222)</f>
        <v>0</v>
      </c>
      <c r="Y224" s="816"/>
      <c r="Z224" s="817"/>
      <c r="AA224" s="792"/>
      <c r="AB224" s="792"/>
      <c r="AC224" s="792"/>
      <c r="AD224" s="792"/>
      <c r="AE224" s="792"/>
      <c r="AF224" s="792"/>
    </row>
    <row r="225" spans="1:33" s="404" customFormat="1" ht="15" customHeight="1" x14ac:dyDescent="0.2">
      <c r="B225" s="824"/>
      <c r="C225" s="825"/>
      <c r="D225" s="792"/>
      <c r="E225" s="829"/>
      <c r="F225" s="832"/>
      <c r="G225" s="835"/>
      <c r="H225" s="829"/>
      <c r="I225" s="416" t="s">
        <v>165</v>
      </c>
      <c r="J225" s="415"/>
      <c r="K225" s="416" t="s">
        <v>164</v>
      </c>
      <c r="L225" s="415"/>
      <c r="M225" s="816"/>
      <c r="N225" s="817"/>
      <c r="O225" s="816"/>
      <c r="P225" s="817"/>
      <c r="Q225" s="816"/>
      <c r="R225" s="817"/>
      <c r="S225" s="816"/>
      <c r="T225" s="817"/>
      <c r="U225" s="816"/>
      <c r="V225" s="817"/>
      <c r="W225" s="816"/>
      <c r="X225" s="817"/>
      <c r="Y225" s="816"/>
      <c r="Z225" s="817"/>
      <c r="AA225" s="792"/>
      <c r="AB225" s="792"/>
      <c r="AC225" s="792"/>
      <c r="AD225" s="792"/>
      <c r="AE225" s="792"/>
      <c r="AF225" s="792"/>
    </row>
    <row r="226" spans="1:33" s="404" customFormat="1" ht="15" customHeight="1" x14ac:dyDescent="0.2">
      <c r="B226" s="826"/>
      <c r="C226" s="827"/>
      <c r="D226" s="793"/>
      <c r="E226" s="830"/>
      <c r="F226" s="833"/>
      <c r="G226" s="836"/>
      <c r="H226" s="830"/>
      <c r="I226" s="406" t="s">
        <v>158</v>
      </c>
      <c r="J226" s="451"/>
      <c r="K226" s="820"/>
      <c r="L226" s="821"/>
      <c r="M226" s="818"/>
      <c r="N226" s="819"/>
      <c r="O226" s="818"/>
      <c r="P226" s="819"/>
      <c r="Q226" s="818"/>
      <c r="R226" s="819"/>
      <c r="S226" s="818"/>
      <c r="T226" s="819"/>
      <c r="U226" s="818"/>
      <c r="V226" s="819"/>
      <c r="W226" s="818"/>
      <c r="X226" s="819"/>
      <c r="Y226" s="818"/>
      <c r="Z226" s="819"/>
      <c r="AA226" s="793"/>
      <c r="AB226" s="793"/>
      <c r="AC226" s="793"/>
      <c r="AD226" s="793"/>
      <c r="AE226" s="793"/>
      <c r="AF226" s="793"/>
    </row>
    <row r="227" spans="1:33" s="404" customFormat="1" ht="12.75" customHeight="1" x14ac:dyDescent="0.2">
      <c r="B227" s="822" t="s">
        <v>132</v>
      </c>
      <c r="C227" s="823"/>
      <c r="D227" s="791" t="s">
        <v>476</v>
      </c>
      <c r="E227" s="828" t="s">
        <v>475</v>
      </c>
      <c r="F227" s="831"/>
      <c r="G227" s="834"/>
      <c r="H227" s="828"/>
      <c r="I227" s="434" t="s">
        <v>184</v>
      </c>
      <c r="J227" s="438">
        <v>1000000</v>
      </c>
      <c r="K227" s="434" t="s">
        <v>183</v>
      </c>
      <c r="L227" s="437"/>
      <c r="M227" s="434" t="s">
        <v>182</v>
      </c>
      <c r="N227" s="436">
        <f>J227</f>
        <v>1000000</v>
      </c>
      <c r="O227" s="434" t="s">
        <v>181</v>
      </c>
      <c r="P227" s="435"/>
      <c r="Q227" s="434" t="s">
        <v>181</v>
      </c>
      <c r="R227" s="435"/>
      <c r="S227" s="434" t="s">
        <v>181</v>
      </c>
      <c r="T227" s="435"/>
      <c r="U227" s="434" t="s">
        <v>181</v>
      </c>
      <c r="V227" s="435"/>
      <c r="W227" s="434" t="s">
        <v>181</v>
      </c>
      <c r="X227" s="435"/>
      <c r="Y227" s="434" t="s">
        <v>180</v>
      </c>
      <c r="Z227" s="433"/>
      <c r="AA227" s="791" t="s">
        <v>474</v>
      </c>
      <c r="AB227" s="791" t="s">
        <v>474</v>
      </c>
      <c r="AC227" s="791" t="s">
        <v>4</v>
      </c>
      <c r="AD227" s="791" t="s">
        <v>4</v>
      </c>
      <c r="AE227" s="791" t="s">
        <v>4</v>
      </c>
      <c r="AF227" s="791" t="s">
        <v>4</v>
      </c>
    </row>
    <row r="228" spans="1:33" s="404" customFormat="1" ht="15" customHeight="1" x14ac:dyDescent="0.2">
      <c r="B228" s="824"/>
      <c r="C228" s="825"/>
      <c r="D228" s="792"/>
      <c r="E228" s="829"/>
      <c r="F228" s="832"/>
      <c r="G228" s="835"/>
      <c r="H228" s="829"/>
      <c r="I228" s="416" t="s">
        <v>179</v>
      </c>
      <c r="J228" s="432" t="s">
        <v>473</v>
      </c>
      <c r="K228" s="416" t="s">
        <v>177</v>
      </c>
      <c r="L228" s="415"/>
      <c r="M228" s="416" t="s">
        <v>176</v>
      </c>
      <c r="N228" s="428">
        <f>N227</f>
        <v>1000000</v>
      </c>
      <c r="O228" s="416" t="s">
        <v>175</v>
      </c>
      <c r="P228" s="426"/>
      <c r="Q228" s="416" t="s">
        <v>175</v>
      </c>
      <c r="R228" s="426"/>
      <c r="S228" s="416" t="s">
        <v>175</v>
      </c>
      <c r="T228" s="426"/>
      <c r="U228" s="416" t="s">
        <v>175</v>
      </c>
      <c r="V228" s="426"/>
      <c r="W228" s="416" t="s">
        <v>175</v>
      </c>
      <c r="X228" s="426"/>
      <c r="Y228" s="416" t="s">
        <v>174</v>
      </c>
      <c r="Z228" s="430"/>
      <c r="AA228" s="792"/>
      <c r="AB228" s="792"/>
      <c r="AC228" s="792"/>
      <c r="AD228" s="792"/>
      <c r="AE228" s="792"/>
      <c r="AF228" s="792"/>
    </row>
    <row r="229" spans="1:33" s="404" customFormat="1" ht="39" customHeight="1" x14ac:dyDescent="0.2">
      <c r="B229" s="824"/>
      <c r="C229" s="825"/>
      <c r="D229" s="792"/>
      <c r="E229" s="829"/>
      <c r="F229" s="832"/>
      <c r="G229" s="835"/>
      <c r="H229" s="829"/>
      <c r="I229" s="416" t="s">
        <v>173</v>
      </c>
      <c r="J229" s="429"/>
      <c r="K229" s="416" t="s">
        <v>171</v>
      </c>
      <c r="L229" s="427"/>
      <c r="M229" s="416" t="s">
        <v>170</v>
      </c>
      <c r="N229" s="428"/>
      <c r="O229" s="416" t="s">
        <v>169</v>
      </c>
      <c r="P229" s="426"/>
      <c r="Q229" s="416" t="s">
        <v>169</v>
      </c>
      <c r="R229" s="426"/>
      <c r="S229" s="416" t="s">
        <v>169</v>
      </c>
      <c r="T229" s="426"/>
      <c r="U229" s="416" t="s">
        <v>169</v>
      </c>
      <c r="V229" s="426"/>
      <c r="W229" s="416" t="s">
        <v>169</v>
      </c>
      <c r="X229" s="426"/>
      <c r="Y229" s="816"/>
      <c r="Z229" s="817"/>
      <c r="AA229" s="792"/>
      <c r="AB229" s="792"/>
      <c r="AC229" s="792"/>
      <c r="AD229" s="792"/>
      <c r="AE229" s="792"/>
      <c r="AF229" s="792"/>
    </row>
    <row r="230" spans="1:33" s="404" customFormat="1" ht="15" customHeight="1" x14ac:dyDescent="0.2">
      <c r="B230" s="824"/>
      <c r="C230" s="825"/>
      <c r="D230" s="792"/>
      <c r="E230" s="829"/>
      <c r="F230" s="832"/>
      <c r="G230" s="835"/>
      <c r="H230" s="829"/>
      <c r="I230" s="416" t="s">
        <v>168</v>
      </c>
      <c r="J230" s="427"/>
      <c r="K230" s="416" t="s">
        <v>167</v>
      </c>
      <c r="L230" s="427"/>
      <c r="M230" s="816"/>
      <c r="N230" s="817"/>
      <c r="O230" s="416" t="s">
        <v>166</v>
      </c>
      <c r="P230" s="426">
        <f>IF(P228="",P229-P227,P229-P228)</f>
        <v>0</v>
      </c>
      <c r="Q230" s="416" t="s">
        <v>166</v>
      </c>
      <c r="R230" s="426">
        <f>IF(R228="",R229-R227,R229-R228)</f>
        <v>0</v>
      </c>
      <c r="S230" s="416" t="s">
        <v>166</v>
      </c>
      <c r="T230" s="426">
        <f>IF(T228="",T229-T227,T229-T228)</f>
        <v>0</v>
      </c>
      <c r="U230" s="416" t="s">
        <v>166</v>
      </c>
      <c r="V230" s="426">
        <f>IF(V228="",V229-V227,V229-V228)</f>
        <v>0</v>
      </c>
      <c r="W230" s="416" t="s">
        <v>166</v>
      </c>
      <c r="X230" s="426">
        <f>IF(X228="",X229-X227,X229-X228)</f>
        <v>0</v>
      </c>
      <c r="Y230" s="816"/>
      <c r="Z230" s="817"/>
      <c r="AA230" s="792"/>
      <c r="AB230" s="792"/>
      <c r="AC230" s="792"/>
      <c r="AD230" s="792"/>
      <c r="AE230" s="792"/>
      <c r="AF230" s="792"/>
    </row>
    <row r="231" spans="1:33" s="404" customFormat="1" ht="15" customHeight="1" x14ac:dyDescent="0.2">
      <c r="B231" s="824"/>
      <c r="C231" s="825"/>
      <c r="D231" s="792"/>
      <c r="E231" s="829"/>
      <c r="F231" s="832"/>
      <c r="G231" s="835"/>
      <c r="H231" s="829"/>
      <c r="I231" s="416" t="s">
        <v>165</v>
      </c>
      <c r="J231" s="415"/>
      <c r="K231" s="416" t="s">
        <v>164</v>
      </c>
      <c r="L231" s="415"/>
      <c r="M231" s="816"/>
      <c r="N231" s="817"/>
      <c r="O231" s="816"/>
      <c r="P231" s="817"/>
      <c r="Q231" s="816"/>
      <c r="R231" s="817"/>
      <c r="S231" s="816"/>
      <c r="T231" s="817"/>
      <c r="U231" s="816"/>
      <c r="V231" s="817"/>
      <c r="W231" s="816"/>
      <c r="X231" s="817"/>
      <c r="Y231" s="816"/>
      <c r="Z231" s="817"/>
      <c r="AA231" s="792"/>
      <c r="AB231" s="792"/>
      <c r="AC231" s="792"/>
      <c r="AD231" s="792"/>
      <c r="AE231" s="792"/>
      <c r="AF231" s="792"/>
    </row>
    <row r="232" spans="1:33" s="404" customFormat="1" ht="15" customHeight="1" x14ac:dyDescent="0.2">
      <c r="B232" s="826"/>
      <c r="C232" s="827"/>
      <c r="D232" s="793"/>
      <c r="E232" s="830"/>
      <c r="F232" s="833"/>
      <c r="G232" s="836"/>
      <c r="H232" s="830"/>
      <c r="I232" s="406" t="s">
        <v>158</v>
      </c>
      <c r="J232" s="451"/>
      <c r="K232" s="820"/>
      <c r="L232" s="821"/>
      <c r="M232" s="818"/>
      <c r="N232" s="819"/>
      <c r="O232" s="818"/>
      <c r="P232" s="819"/>
      <c r="Q232" s="818"/>
      <c r="R232" s="819"/>
      <c r="S232" s="818"/>
      <c r="T232" s="819"/>
      <c r="U232" s="818"/>
      <c r="V232" s="819"/>
      <c r="W232" s="818"/>
      <c r="X232" s="819"/>
      <c r="Y232" s="818"/>
      <c r="Z232" s="819"/>
      <c r="AA232" s="793"/>
      <c r="AB232" s="793"/>
      <c r="AC232" s="793"/>
      <c r="AD232" s="793"/>
      <c r="AE232" s="793"/>
      <c r="AF232" s="793"/>
    </row>
    <row r="233" spans="1:33" s="597" customFormat="1" ht="12.75" customHeight="1" x14ac:dyDescent="0.2">
      <c r="B233" s="794" t="s">
        <v>123</v>
      </c>
      <c r="C233" s="795"/>
      <c r="D233" s="800" t="s">
        <v>577</v>
      </c>
      <c r="E233" s="803" t="s">
        <v>228</v>
      </c>
      <c r="F233" s="806"/>
      <c r="G233" s="809"/>
      <c r="H233" s="803" t="s">
        <v>193</v>
      </c>
      <c r="I233" s="605" t="s">
        <v>184</v>
      </c>
      <c r="J233" s="606">
        <v>3000000</v>
      </c>
      <c r="K233" s="605" t="s">
        <v>183</v>
      </c>
      <c r="L233" s="631"/>
      <c r="M233" s="605" t="s">
        <v>182</v>
      </c>
      <c r="N233" s="608">
        <f>J233</f>
        <v>3000000</v>
      </c>
      <c r="O233" s="605" t="s">
        <v>181</v>
      </c>
      <c r="P233" s="609"/>
      <c r="Q233" s="605" t="s">
        <v>181</v>
      </c>
      <c r="R233" s="609"/>
      <c r="S233" s="605" t="s">
        <v>181</v>
      </c>
      <c r="T233" s="609"/>
      <c r="U233" s="605" t="s">
        <v>181</v>
      </c>
      <c r="V233" s="609"/>
      <c r="W233" s="434" t="s">
        <v>181</v>
      </c>
      <c r="X233" s="435"/>
      <c r="Y233" s="434" t="s">
        <v>180</v>
      </c>
      <c r="Z233" s="433"/>
      <c r="AA233" s="977" t="s">
        <v>1025</v>
      </c>
      <c r="AB233" s="977" t="s">
        <v>1025</v>
      </c>
      <c r="AC233" s="977" t="s">
        <v>1025</v>
      </c>
      <c r="AF233" s="1010" t="s">
        <v>1025</v>
      </c>
      <c r="AG233" s="724"/>
    </row>
    <row r="234" spans="1:33" s="597" customFormat="1" ht="15" customHeight="1" x14ac:dyDescent="0.2">
      <c r="B234" s="796"/>
      <c r="C234" s="797"/>
      <c r="D234" s="801"/>
      <c r="E234" s="804"/>
      <c r="F234" s="807"/>
      <c r="G234" s="810"/>
      <c r="H234" s="804"/>
      <c r="I234" s="615" t="s">
        <v>179</v>
      </c>
      <c r="J234" s="616"/>
      <c r="K234" s="615" t="s">
        <v>177</v>
      </c>
      <c r="L234" s="631"/>
      <c r="M234" s="615" t="s">
        <v>176</v>
      </c>
      <c r="N234" s="618">
        <f>N233</f>
        <v>3000000</v>
      </c>
      <c r="O234" s="615" t="s">
        <v>175</v>
      </c>
      <c r="P234" s="619"/>
      <c r="Q234" s="615" t="s">
        <v>175</v>
      </c>
      <c r="R234" s="619"/>
      <c r="S234" s="615" t="s">
        <v>175</v>
      </c>
      <c r="T234" s="619"/>
      <c r="U234" s="615" t="s">
        <v>175</v>
      </c>
      <c r="V234" s="619"/>
      <c r="W234" s="416" t="s">
        <v>175</v>
      </c>
      <c r="X234" s="426"/>
      <c r="Y234" s="416" t="s">
        <v>174</v>
      </c>
      <c r="Z234" s="430"/>
      <c r="AA234" s="978"/>
      <c r="AB234" s="978"/>
      <c r="AC234" s="978"/>
      <c r="AF234" s="1011"/>
      <c r="AG234" s="724"/>
    </row>
    <row r="235" spans="1:33" s="597" customFormat="1" x14ac:dyDescent="0.2">
      <c r="B235" s="796"/>
      <c r="C235" s="797"/>
      <c r="D235" s="801"/>
      <c r="E235" s="804"/>
      <c r="F235" s="807"/>
      <c r="G235" s="810"/>
      <c r="H235" s="804"/>
      <c r="I235" s="615" t="s">
        <v>173</v>
      </c>
      <c r="J235" s="621"/>
      <c r="K235" s="615" t="s">
        <v>171</v>
      </c>
      <c r="L235" s="622"/>
      <c r="M235" s="615" t="s">
        <v>170</v>
      </c>
      <c r="N235" s="618"/>
      <c r="O235" s="615" t="s">
        <v>169</v>
      </c>
      <c r="P235" s="619"/>
      <c r="Q235" s="615" t="s">
        <v>169</v>
      </c>
      <c r="R235" s="619"/>
      <c r="S235" s="615" t="s">
        <v>169</v>
      </c>
      <c r="T235" s="619"/>
      <c r="U235" s="615" t="s">
        <v>169</v>
      </c>
      <c r="V235" s="619"/>
      <c r="W235" s="416" t="s">
        <v>169</v>
      </c>
      <c r="X235" s="426"/>
      <c r="Y235" s="816"/>
      <c r="Z235" s="817"/>
      <c r="AA235" s="978"/>
      <c r="AB235" s="978"/>
      <c r="AC235" s="978"/>
      <c r="AF235" s="1011"/>
      <c r="AG235" s="724"/>
    </row>
    <row r="236" spans="1:33" s="597" customFormat="1" ht="15" customHeight="1" x14ac:dyDescent="0.2">
      <c r="B236" s="796"/>
      <c r="C236" s="797"/>
      <c r="D236" s="801"/>
      <c r="E236" s="804"/>
      <c r="F236" s="807"/>
      <c r="G236" s="810"/>
      <c r="H236" s="804"/>
      <c r="I236" s="615" t="s">
        <v>168</v>
      </c>
      <c r="J236" s="622"/>
      <c r="K236" s="615" t="s">
        <v>167</v>
      </c>
      <c r="L236" s="622"/>
      <c r="M236" s="785"/>
      <c r="N236" s="786"/>
      <c r="O236" s="615" t="s">
        <v>166</v>
      </c>
      <c r="P236" s="619">
        <f>IF(P234="",P235-P233,P235-P234)</f>
        <v>0</v>
      </c>
      <c r="Q236" s="615" t="s">
        <v>166</v>
      </c>
      <c r="R236" s="619">
        <f>IF(R234="",R235-R233,R235-R234)</f>
        <v>0</v>
      </c>
      <c r="S236" s="615" t="s">
        <v>166</v>
      </c>
      <c r="T236" s="619">
        <f>IF(T234="",T235-T233,T235-T234)</f>
        <v>0</v>
      </c>
      <c r="U236" s="615" t="s">
        <v>166</v>
      </c>
      <c r="V236" s="619">
        <f>IF(V234="",V235-V233,V235-V234)</f>
        <v>0</v>
      </c>
      <c r="W236" s="416" t="s">
        <v>166</v>
      </c>
      <c r="X236" s="426">
        <f>IF(X234="",X235-X233,X235-X234)</f>
        <v>0</v>
      </c>
      <c r="Y236" s="816"/>
      <c r="Z236" s="817"/>
      <c r="AA236" s="978"/>
      <c r="AB236" s="978"/>
      <c r="AC236" s="978"/>
      <c r="AF236" s="1011"/>
      <c r="AG236" s="724"/>
    </row>
    <row r="237" spans="1:33" s="597" customFormat="1" ht="15" customHeight="1" x14ac:dyDescent="0.2">
      <c r="B237" s="796"/>
      <c r="C237" s="797"/>
      <c r="D237" s="801"/>
      <c r="E237" s="804"/>
      <c r="F237" s="807"/>
      <c r="G237" s="810"/>
      <c r="H237" s="804"/>
      <c r="I237" s="615" t="s">
        <v>165</v>
      </c>
      <c r="J237" s="617"/>
      <c r="K237" s="615" t="s">
        <v>164</v>
      </c>
      <c r="L237" s="617"/>
      <c r="M237" s="785"/>
      <c r="N237" s="786"/>
      <c r="O237" s="785"/>
      <c r="P237" s="786"/>
      <c r="Q237" s="785"/>
      <c r="R237" s="786"/>
      <c r="S237" s="785"/>
      <c r="T237" s="786"/>
      <c r="U237" s="785"/>
      <c r="V237" s="786"/>
      <c r="W237" s="816"/>
      <c r="X237" s="817"/>
      <c r="Y237" s="816"/>
      <c r="Z237" s="817"/>
      <c r="AA237" s="978"/>
      <c r="AB237" s="978"/>
      <c r="AC237" s="978"/>
      <c r="AF237" s="1011"/>
      <c r="AG237" s="724"/>
    </row>
    <row r="238" spans="1:33" s="597" customFormat="1" ht="15" customHeight="1" x14ac:dyDescent="0.2">
      <c r="B238" s="798"/>
      <c r="C238" s="799"/>
      <c r="D238" s="802"/>
      <c r="E238" s="805"/>
      <c r="F238" s="808"/>
      <c r="G238" s="811"/>
      <c r="H238" s="805"/>
      <c r="I238" s="629" t="s">
        <v>158</v>
      </c>
      <c r="J238" s="630"/>
      <c r="K238" s="789"/>
      <c r="L238" s="790"/>
      <c r="M238" s="787"/>
      <c r="N238" s="788"/>
      <c r="O238" s="787"/>
      <c r="P238" s="788"/>
      <c r="Q238" s="787"/>
      <c r="R238" s="788"/>
      <c r="S238" s="787"/>
      <c r="T238" s="788"/>
      <c r="U238" s="787"/>
      <c r="V238" s="788"/>
      <c r="W238" s="818"/>
      <c r="X238" s="819"/>
      <c r="Y238" s="818"/>
      <c r="Z238" s="819"/>
      <c r="AA238" s="979"/>
      <c r="AB238" s="979"/>
      <c r="AC238" s="979"/>
      <c r="AF238" s="1012"/>
      <c r="AG238" s="724"/>
    </row>
    <row r="239" spans="1:33" s="404" customFormat="1" ht="12.75" customHeight="1" x14ac:dyDescent="0.2">
      <c r="A239" s="402"/>
      <c r="B239" s="822" t="s">
        <v>127</v>
      </c>
      <c r="C239" s="823"/>
      <c r="D239" s="791" t="s">
        <v>577</v>
      </c>
      <c r="E239" s="828" t="s">
        <v>228</v>
      </c>
      <c r="F239" s="831"/>
      <c r="G239" s="834"/>
      <c r="H239" s="828"/>
      <c r="I239" s="434" t="s">
        <v>184</v>
      </c>
      <c r="J239" s="438">
        <v>7000000</v>
      </c>
      <c r="K239" s="434" t="s">
        <v>183</v>
      </c>
      <c r="L239" s="437"/>
      <c r="M239" s="434" t="s">
        <v>182</v>
      </c>
      <c r="N239" s="436">
        <f>J239</f>
        <v>7000000</v>
      </c>
      <c r="O239" s="434" t="s">
        <v>181</v>
      </c>
      <c r="P239" s="435"/>
      <c r="Q239" s="434" t="s">
        <v>181</v>
      </c>
      <c r="R239" s="435"/>
      <c r="S239" s="434" t="s">
        <v>181</v>
      </c>
      <c r="T239" s="435"/>
      <c r="U239" s="434" t="s">
        <v>181</v>
      </c>
      <c r="V239" s="435"/>
      <c r="W239" s="434" t="s">
        <v>181</v>
      </c>
      <c r="X239" s="435"/>
      <c r="Y239" s="434" t="s">
        <v>180</v>
      </c>
      <c r="Z239" s="433"/>
      <c r="AA239" s="791" t="s">
        <v>1025</v>
      </c>
      <c r="AB239" s="791" t="s">
        <v>1025</v>
      </c>
      <c r="AC239" s="791" t="s">
        <v>1025</v>
      </c>
      <c r="AD239" s="791" t="s">
        <v>1025</v>
      </c>
      <c r="AE239" s="791" t="s">
        <v>1025</v>
      </c>
      <c r="AF239" s="791" t="s">
        <v>1025</v>
      </c>
    </row>
    <row r="240" spans="1:33" s="404" customFormat="1" ht="15" customHeight="1" x14ac:dyDescent="0.2">
      <c r="A240" s="402"/>
      <c r="B240" s="824"/>
      <c r="C240" s="825"/>
      <c r="D240" s="792"/>
      <c r="E240" s="829"/>
      <c r="F240" s="832"/>
      <c r="G240" s="835"/>
      <c r="H240" s="829"/>
      <c r="I240" s="416" t="s">
        <v>179</v>
      </c>
      <c r="J240" s="432"/>
      <c r="K240" s="416" t="s">
        <v>177</v>
      </c>
      <c r="L240" s="415">
        <f>L239+L242</f>
        <v>0</v>
      </c>
      <c r="M240" s="416" t="s">
        <v>176</v>
      </c>
      <c r="N240" s="428">
        <f>N239</f>
        <v>7000000</v>
      </c>
      <c r="O240" s="416" t="s">
        <v>175</v>
      </c>
      <c r="P240" s="426"/>
      <c r="Q240" s="416" t="s">
        <v>175</v>
      </c>
      <c r="R240" s="426"/>
      <c r="S240" s="416" t="s">
        <v>175</v>
      </c>
      <c r="T240" s="426"/>
      <c r="U240" s="416" t="s">
        <v>175</v>
      </c>
      <c r="V240" s="426"/>
      <c r="W240" s="416" t="s">
        <v>175</v>
      </c>
      <c r="X240" s="426"/>
      <c r="Y240" s="416" t="s">
        <v>174</v>
      </c>
      <c r="Z240" s="430"/>
      <c r="AA240" s="792"/>
      <c r="AB240" s="792"/>
      <c r="AC240" s="792"/>
      <c r="AD240" s="792"/>
      <c r="AE240" s="792"/>
      <c r="AF240" s="792"/>
    </row>
    <row r="241" spans="1:32" s="404" customFormat="1" x14ac:dyDescent="0.2">
      <c r="A241" s="402"/>
      <c r="B241" s="824"/>
      <c r="C241" s="825"/>
      <c r="D241" s="792"/>
      <c r="E241" s="829"/>
      <c r="F241" s="832"/>
      <c r="G241" s="835"/>
      <c r="H241" s="829"/>
      <c r="I241" s="416" t="s">
        <v>173</v>
      </c>
      <c r="J241" s="429" t="s">
        <v>192</v>
      </c>
      <c r="K241" s="416" t="s">
        <v>171</v>
      </c>
      <c r="L241" s="427"/>
      <c r="M241" s="416" t="s">
        <v>170</v>
      </c>
      <c r="N241" s="428"/>
      <c r="O241" s="416" t="s">
        <v>169</v>
      </c>
      <c r="P241" s="426"/>
      <c r="Q241" s="416" t="s">
        <v>169</v>
      </c>
      <c r="R241" s="426"/>
      <c r="S241" s="416" t="s">
        <v>169</v>
      </c>
      <c r="T241" s="426"/>
      <c r="U241" s="416" t="s">
        <v>169</v>
      </c>
      <c r="V241" s="426"/>
      <c r="W241" s="416" t="s">
        <v>169</v>
      </c>
      <c r="X241" s="426"/>
      <c r="Y241" s="816"/>
      <c r="Z241" s="817"/>
      <c r="AA241" s="792"/>
      <c r="AB241" s="792"/>
      <c r="AC241" s="792"/>
      <c r="AD241" s="792"/>
      <c r="AE241" s="792"/>
      <c r="AF241" s="792"/>
    </row>
    <row r="242" spans="1:32" s="404" customFormat="1" ht="15" customHeight="1" x14ac:dyDescent="0.2">
      <c r="A242" s="402"/>
      <c r="B242" s="824"/>
      <c r="C242" s="825"/>
      <c r="D242" s="792"/>
      <c r="E242" s="829"/>
      <c r="F242" s="832"/>
      <c r="G242" s="835"/>
      <c r="H242" s="829"/>
      <c r="I242" s="416" t="s">
        <v>168</v>
      </c>
      <c r="J242" s="427"/>
      <c r="K242" s="416" t="s">
        <v>167</v>
      </c>
      <c r="L242" s="427"/>
      <c r="M242" s="816"/>
      <c r="N242" s="817"/>
      <c r="O242" s="416" t="s">
        <v>166</v>
      </c>
      <c r="P242" s="426">
        <f>IF(P240="",P241-P239,P241-P240)</f>
        <v>0</v>
      </c>
      <c r="Q242" s="416" t="s">
        <v>166</v>
      </c>
      <c r="R242" s="426">
        <f>IF(R240="",R241-R239,R241-R240)</f>
        <v>0</v>
      </c>
      <c r="S242" s="416" t="s">
        <v>166</v>
      </c>
      <c r="T242" s="426">
        <f>IF(T240="",T241-T239,T241-T240)</f>
        <v>0</v>
      </c>
      <c r="U242" s="416" t="s">
        <v>166</v>
      </c>
      <c r="V242" s="426">
        <f>IF(V240="",V241-V239,V241-V240)</f>
        <v>0</v>
      </c>
      <c r="W242" s="416" t="s">
        <v>166</v>
      </c>
      <c r="X242" s="426">
        <f>IF(X240="",X241-X239,X241-X240)</f>
        <v>0</v>
      </c>
      <c r="Y242" s="816"/>
      <c r="Z242" s="817"/>
      <c r="AA242" s="792"/>
      <c r="AB242" s="792"/>
      <c r="AC242" s="792"/>
      <c r="AD242" s="792"/>
      <c r="AE242" s="792"/>
      <c r="AF242" s="792"/>
    </row>
    <row r="243" spans="1:32" s="404" customFormat="1" ht="15" customHeight="1" x14ac:dyDescent="0.2">
      <c r="A243" s="402"/>
      <c r="B243" s="824"/>
      <c r="C243" s="825"/>
      <c r="D243" s="792"/>
      <c r="E243" s="829"/>
      <c r="F243" s="832"/>
      <c r="G243" s="835"/>
      <c r="H243" s="829"/>
      <c r="I243" s="416" t="s">
        <v>165</v>
      </c>
      <c r="J243" s="415"/>
      <c r="K243" s="416" t="s">
        <v>164</v>
      </c>
      <c r="L243" s="415"/>
      <c r="M243" s="816"/>
      <c r="N243" s="817"/>
      <c r="O243" s="816"/>
      <c r="P243" s="817"/>
      <c r="Q243" s="816"/>
      <c r="R243" s="817"/>
      <c r="S243" s="816"/>
      <c r="T243" s="817"/>
      <c r="U243" s="816"/>
      <c r="V243" s="817"/>
      <c r="W243" s="816"/>
      <c r="X243" s="817"/>
      <c r="Y243" s="816"/>
      <c r="Z243" s="817"/>
      <c r="AA243" s="792"/>
      <c r="AB243" s="792"/>
      <c r="AC243" s="792"/>
      <c r="AD243" s="792"/>
      <c r="AE243" s="792"/>
      <c r="AF243" s="792"/>
    </row>
    <row r="244" spans="1:32" s="404" customFormat="1" ht="15" customHeight="1" x14ac:dyDescent="0.2">
      <c r="A244" s="402"/>
      <c r="B244" s="826"/>
      <c r="C244" s="827"/>
      <c r="D244" s="793"/>
      <c r="E244" s="830"/>
      <c r="F244" s="833"/>
      <c r="G244" s="836"/>
      <c r="H244" s="830"/>
      <c r="I244" s="406" t="s">
        <v>158</v>
      </c>
      <c r="J244" s="451"/>
      <c r="K244" s="820"/>
      <c r="L244" s="821"/>
      <c r="M244" s="818"/>
      <c r="N244" s="819"/>
      <c r="O244" s="818"/>
      <c r="P244" s="819"/>
      <c r="Q244" s="818"/>
      <c r="R244" s="819"/>
      <c r="S244" s="818"/>
      <c r="T244" s="819"/>
      <c r="U244" s="818"/>
      <c r="V244" s="819"/>
      <c r="W244" s="818"/>
      <c r="X244" s="819"/>
      <c r="Y244" s="818"/>
      <c r="Z244" s="819"/>
      <c r="AA244" s="793"/>
      <c r="AB244" s="793"/>
      <c r="AC244" s="793"/>
      <c r="AD244" s="793"/>
      <c r="AE244" s="793"/>
      <c r="AF244" s="793"/>
    </row>
    <row r="245" spans="1:32" s="404" customFormat="1" ht="12.75" customHeight="1" x14ac:dyDescent="0.2">
      <c r="A245" s="402"/>
      <c r="B245" s="822" t="s">
        <v>2078</v>
      </c>
      <c r="C245" s="823"/>
      <c r="D245" s="791" t="s">
        <v>577</v>
      </c>
      <c r="E245" s="828" t="s">
        <v>228</v>
      </c>
      <c r="F245" s="831"/>
      <c r="G245" s="834" t="s">
        <v>231</v>
      </c>
      <c r="H245" s="828" t="s">
        <v>193</v>
      </c>
      <c r="I245" s="434" t="s">
        <v>184</v>
      </c>
      <c r="J245" s="438">
        <v>2000000</v>
      </c>
      <c r="K245" s="434" t="s">
        <v>183</v>
      </c>
      <c r="L245" s="437">
        <f>J250+J248</f>
        <v>0</v>
      </c>
      <c r="M245" s="434" t="s">
        <v>182</v>
      </c>
      <c r="N245" s="436">
        <f>J245</f>
        <v>2000000</v>
      </c>
      <c r="O245" s="434" t="s">
        <v>181</v>
      </c>
      <c r="P245" s="435">
        <v>0.84399999999999997</v>
      </c>
      <c r="Q245" s="434" t="s">
        <v>181</v>
      </c>
      <c r="R245" s="435">
        <v>1</v>
      </c>
      <c r="S245" s="434" t="s">
        <v>181</v>
      </c>
      <c r="T245" s="435">
        <v>1</v>
      </c>
      <c r="U245" s="434" t="s">
        <v>181</v>
      </c>
      <c r="V245" s="435"/>
      <c r="W245" s="434" t="s">
        <v>181</v>
      </c>
      <c r="X245" s="435"/>
      <c r="Y245" s="434" t="s">
        <v>180</v>
      </c>
      <c r="Z245" s="433"/>
      <c r="AA245" s="791" t="s">
        <v>10</v>
      </c>
      <c r="AB245" s="791" t="s">
        <v>227</v>
      </c>
      <c r="AC245" s="791" t="s">
        <v>227</v>
      </c>
      <c r="AD245" s="791"/>
      <c r="AE245" s="791"/>
      <c r="AF245" s="791" t="s">
        <v>110</v>
      </c>
    </row>
    <row r="246" spans="1:32" s="404" customFormat="1" ht="15" customHeight="1" x14ac:dyDescent="0.2">
      <c r="A246" s="402"/>
      <c r="B246" s="824"/>
      <c r="C246" s="825"/>
      <c r="D246" s="792"/>
      <c r="E246" s="829"/>
      <c r="F246" s="832"/>
      <c r="G246" s="835"/>
      <c r="H246" s="829"/>
      <c r="I246" s="416" t="s">
        <v>179</v>
      </c>
      <c r="J246" s="432"/>
      <c r="K246" s="416" t="s">
        <v>177</v>
      </c>
      <c r="L246" s="415"/>
      <c r="M246" s="416" t="s">
        <v>176</v>
      </c>
      <c r="N246" s="428">
        <f>N245</f>
        <v>2000000</v>
      </c>
      <c r="O246" s="416" t="s">
        <v>175</v>
      </c>
      <c r="P246" s="426"/>
      <c r="Q246" s="416" t="s">
        <v>175</v>
      </c>
      <c r="R246" s="426"/>
      <c r="S246" s="416" t="s">
        <v>175</v>
      </c>
      <c r="T246" s="426"/>
      <c r="U246" s="416" t="s">
        <v>175</v>
      </c>
      <c r="V246" s="426"/>
      <c r="W246" s="416" t="s">
        <v>175</v>
      </c>
      <c r="X246" s="426"/>
      <c r="Y246" s="416" t="s">
        <v>174</v>
      </c>
      <c r="Z246" s="430"/>
      <c r="AA246" s="792"/>
      <c r="AB246" s="792"/>
      <c r="AC246" s="792"/>
      <c r="AD246" s="792"/>
      <c r="AE246" s="792"/>
      <c r="AF246" s="792"/>
    </row>
    <row r="247" spans="1:32" s="404" customFormat="1" x14ac:dyDescent="0.2">
      <c r="A247" s="402"/>
      <c r="B247" s="824"/>
      <c r="C247" s="825"/>
      <c r="D247" s="792"/>
      <c r="E247" s="829"/>
      <c r="F247" s="832"/>
      <c r="G247" s="835"/>
      <c r="H247" s="829"/>
      <c r="I247" s="416" t="s">
        <v>173</v>
      </c>
      <c r="J247" s="429"/>
      <c r="K247" s="416" t="s">
        <v>171</v>
      </c>
      <c r="L247" s="427"/>
      <c r="M247" s="416" t="s">
        <v>170</v>
      </c>
      <c r="N247" s="428"/>
      <c r="O247" s="416" t="s">
        <v>169</v>
      </c>
      <c r="P247" s="426">
        <v>0.84399999999999997</v>
      </c>
      <c r="Q247" s="416" t="s">
        <v>169</v>
      </c>
      <c r="R247" s="426">
        <v>1</v>
      </c>
      <c r="S247" s="416" t="s">
        <v>169</v>
      </c>
      <c r="T247" s="426">
        <v>1</v>
      </c>
      <c r="U247" s="416" t="s">
        <v>169</v>
      </c>
      <c r="V247" s="426"/>
      <c r="W247" s="416" t="s">
        <v>169</v>
      </c>
      <c r="X247" s="426"/>
      <c r="Y247" s="816"/>
      <c r="Z247" s="817"/>
      <c r="AA247" s="792"/>
      <c r="AB247" s="792"/>
      <c r="AC247" s="792"/>
      <c r="AD247" s="792"/>
      <c r="AE247" s="792"/>
      <c r="AF247" s="792"/>
    </row>
    <row r="248" spans="1:32" s="404" customFormat="1" ht="15" customHeight="1" x14ac:dyDescent="0.2">
      <c r="A248" s="402"/>
      <c r="B248" s="824"/>
      <c r="C248" s="825"/>
      <c r="D248" s="792"/>
      <c r="E248" s="829"/>
      <c r="F248" s="832"/>
      <c r="G248" s="835"/>
      <c r="H248" s="829"/>
      <c r="I248" s="416" t="s">
        <v>168</v>
      </c>
      <c r="J248" s="427"/>
      <c r="K248" s="416" t="s">
        <v>167</v>
      </c>
      <c r="L248" s="427"/>
      <c r="M248" s="816"/>
      <c r="N248" s="817"/>
      <c r="O248" s="416" t="s">
        <v>166</v>
      </c>
      <c r="P248" s="426">
        <f>IF(P246="",P247-P245,P247-P246)</f>
        <v>0</v>
      </c>
      <c r="Q248" s="416" t="s">
        <v>166</v>
      </c>
      <c r="R248" s="426">
        <f>IF(R246="",R247-R245,R247-R246)</f>
        <v>0</v>
      </c>
      <c r="S248" s="416" t="s">
        <v>166</v>
      </c>
      <c r="T248" s="426">
        <f>IF(T246="",T247-T245,T247-T246)</f>
        <v>0</v>
      </c>
      <c r="U248" s="416" t="s">
        <v>166</v>
      </c>
      <c r="V248" s="426">
        <f>IF(V246="",V247-V245,V247-V246)</f>
        <v>0</v>
      </c>
      <c r="W248" s="416" t="s">
        <v>166</v>
      </c>
      <c r="X248" s="426">
        <f>IF(X246="",X247-X245,X247-X246)</f>
        <v>0</v>
      </c>
      <c r="Y248" s="816"/>
      <c r="Z248" s="817"/>
      <c r="AA248" s="792"/>
      <c r="AB248" s="792"/>
      <c r="AC248" s="792"/>
      <c r="AD248" s="792"/>
      <c r="AE248" s="792"/>
      <c r="AF248" s="792"/>
    </row>
    <row r="249" spans="1:32" s="404" customFormat="1" ht="15" customHeight="1" x14ac:dyDescent="0.2">
      <c r="A249" s="402"/>
      <c r="B249" s="824"/>
      <c r="C249" s="825"/>
      <c r="D249" s="792"/>
      <c r="E249" s="829"/>
      <c r="F249" s="832"/>
      <c r="G249" s="835"/>
      <c r="H249" s="829"/>
      <c r="I249" s="416" t="s">
        <v>165</v>
      </c>
      <c r="J249" s="415"/>
      <c r="K249" s="416" t="s">
        <v>164</v>
      </c>
      <c r="L249" s="415"/>
      <c r="M249" s="816"/>
      <c r="N249" s="817"/>
      <c r="O249" s="816"/>
      <c r="P249" s="817"/>
      <c r="Q249" s="816"/>
      <c r="R249" s="817"/>
      <c r="S249" s="816"/>
      <c r="T249" s="817"/>
      <c r="U249" s="816"/>
      <c r="V249" s="817"/>
      <c r="W249" s="816"/>
      <c r="X249" s="817"/>
      <c r="Y249" s="816"/>
      <c r="Z249" s="817"/>
      <c r="AA249" s="792"/>
      <c r="AB249" s="792"/>
      <c r="AC249" s="792"/>
      <c r="AD249" s="792"/>
      <c r="AE249" s="792"/>
      <c r="AF249" s="792"/>
    </row>
    <row r="250" spans="1:32" s="404" customFormat="1" ht="15" customHeight="1" x14ac:dyDescent="0.2">
      <c r="A250" s="402"/>
      <c r="B250" s="826"/>
      <c r="C250" s="827"/>
      <c r="D250" s="793"/>
      <c r="E250" s="830"/>
      <c r="F250" s="833"/>
      <c r="G250" s="836"/>
      <c r="H250" s="830"/>
      <c r="I250" s="406" t="s">
        <v>158</v>
      </c>
      <c r="J250" s="451"/>
      <c r="K250" s="820"/>
      <c r="L250" s="821"/>
      <c r="M250" s="818"/>
      <c r="N250" s="819"/>
      <c r="O250" s="818"/>
      <c r="P250" s="819"/>
      <c r="Q250" s="818"/>
      <c r="R250" s="819"/>
      <c r="S250" s="818"/>
      <c r="T250" s="819"/>
      <c r="U250" s="818"/>
      <c r="V250" s="819"/>
      <c r="W250" s="818"/>
      <c r="X250" s="819"/>
      <c r="Y250" s="818"/>
      <c r="Z250" s="819"/>
      <c r="AA250" s="793"/>
      <c r="AB250" s="793"/>
      <c r="AC250" s="793"/>
      <c r="AD250" s="793"/>
      <c r="AE250" s="793"/>
      <c r="AF250" s="793"/>
    </row>
    <row r="251" spans="1:32" s="404" customFormat="1" ht="12.75" customHeight="1" x14ac:dyDescent="0.2">
      <c r="B251" s="822" t="s">
        <v>547</v>
      </c>
      <c r="C251" s="823"/>
      <c r="D251" s="791" t="s">
        <v>213</v>
      </c>
      <c r="E251" s="828" t="s">
        <v>546</v>
      </c>
      <c r="F251" s="831"/>
      <c r="G251" s="834"/>
      <c r="H251" s="828"/>
      <c r="I251" s="434" t="s">
        <v>184</v>
      </c>
      <c r="J251" s="438">
        <v>500000</v>
      </c>
      <c r="K251" s="434" t="s">
        <v>183</v>
      </c>
      <c r="L251" s="437"/>
      <c r="M251" s="434" t="s">
        <v>182</v>
      </c>
      <c r="N251" s="436">
        <f>J251</f>
        <v>500000</v>
      </c>
      <c r="O251" s="434" t="s">
        <v>181</v>
      </c>
      <c r="P251" s="435"/>
      <c r="Q251" s="434" t="s">
        <v>181</v>
      </c>
      <c r="R251" s="435"/>
      <c r="S251" s="434" t="s">
        <v>181</v>
      </c>
      <c r="T251" s="435"/>
      <c r="U251" s="434" t="s">
        <v>181</v>
      </c>
      <c r="V251" s="435"/>
      <c r="W251" s="434" t="s">
        <v>181</v>
      </c>
      <c r="X251" s="435"/>
      <c r="Y251" s="434" t="s">
        <v>180</v>
      </c>
      <c r="Z251" s="433"/>
      <c r="AA251" s="791" t="s">
        <v>521</v>
      </c>
      <c r="AB251" s="791" t="s">
        <v>521</v>
      </c>
      <c r="AC251" s="791" t="s">
        <v>521</v>
      </c>
      <c r="AD251" s="791" t="s">
        <v>521</v>
      </c>
      <c r="AE251" s="791" t="s">
        <v>521</v>
      </c>
      <c r="AF251" s="791" t="s">
        <v>521</v>
      </c>
    </row>
    <row r="252" spans="1:32" s="404" customFormat="1" ht="15" customHeight="1" x14ac:dyDescent="0.2">
      <c r="B252" s="824"/>
      <c r="C252" s="825"/>
      <c r="D252" s="792"/>
      <c r="E252" s="829"/>
      <c r="F252" s="832"/>
      <c r="G252" s="835"/>
      <c r="H252" s="829"/>
      <c r="I252" s="416" t="s">
        <v>179</v>
      </c>
      <c r="J252" s="432"/>
      <c r="K252" s="416" t="s">
        <v>177</v>
      </c>
      <c r="L252" s="415"/>
      <c r="M252" s="416" t="s">
        <v>176</v>
      </c>
      <c r="N252" s="428">
        <f>N251</f>
        <v>500000</v>
      </c>
      <c r="O252" s="416" t="s">
        <v>175</v>
      </c>
      <c r="P252" s="426"/>
      <c r="Q252" s="416" t="s">
        <v>175</v>
      </c>
      <c r="R252" s="426"/>
      <c r="S252" s="416" t="s">
        <v>175</v>
      </c>
      <c r="T252" s="426"/>
      <c r="U252" s="416" t="s">
        <v>175</v>
      </c>
      <c r="V252" s="426"/>
      <c r="W252" s="416" t="s">
        <v>175</v>
      </c>
      <c r="X252" s="426"/>
      <c r="Y252" s="416" t="s">
        <v>174</v>
      </c>
      <c r="Z252" s="430"/>
      <c r="AA252" s="792"/>
      <c r="AB252" s="792"/>
      <c r="AC252" s="792"/>
      <c r="AD252" s="792"/>
      <c r="AE252" s="792"/>
      <c r="AF252" s="792"/>
    </row>
    <row r="253" spans="1:32" s="404" customFormat="1" ht="39" customHeight="1" x14ac:dyDescent="0.2">
      <c r="B253" s="824"/>
      <c r="C253" s="825"/>
      <c r="D253" s="792"/>
      <c r="E253" s="829"/>
      <c r="F253" s="832"/>
      <c r="G253" s="835"/>
      <c r="H253" s="829"/>
      <c r="I253" s="416" t="s">
        <v>173</v>
      </c>
      <c r="J253" s="429"/>
      <c r="K253" s="416" t="s">
        <v>171</v>
      </c>
      <c r="L253" s="427"/>
      <c r="M253" s="416" t="s">
        <v>170</v>
      </c>
      <c r="N253" s="428"/>
      <c r="O253" s="416" t="s">
        <v>169</v>
      </c>
      <c r="P253" s="426"/>
      <c r="Q253" s="416" t="s">
        <v>169</v>
      </c>
      <c r="R253" s="426"/>
      <c r="S253" s="416" t="s">
        <v>169</v>
      </c>
      <c r="T253" s="426"/>
      <c r="U253" s="416" t="s">
        <v>169</v>
      </c>
      <c r="V253" s="426"/>
      <c r="W253" s="416" t="s">
        <v>169</v>
      </c>
      <c r="X253" s="426"/>
      <c r="Y253" s="816"/>
      <c r="Z253" s="817"/>
      <c r="AA253" s="792"/>
      <c r="AB253" s="792"/>
      <c r="AC253" s="792"/>
      <c r="AD253" s="792"/>
      <c r="AE253" s="792"/>
      <c r="AF253" s="792"/>
    </row>
    <row r="254" spans="1:32" s="404" customFormat="1" ht="15" customHeight="1" x14ac:dyDescent="0.2">
      <c r="B254" s="824"/>
      <c r="C254" s="825"/>
      <c r="D254" s="792"/>
      <c r="E254" s="829"/>
      <c r="F254" s="832"/>
      <c r="G254" s="835"/>
      <c r="H254" s="829"/>
      <c r="I254" s="416" t="s">
        <v>168</v>
      </c>
      <c r="J254" s="427"/>
      <c r="K254" s="416" t="s">
        <v>167</v>
      </c>
      <c r="L254" s="427"/>
      <c r="M254" s="816"/>
      <c r="N254" s="817"/>
      <c r="O254" s="416" t="s">
        <v>166</v>
      </c>
      <c r="P254" s="426">
        <f>IF(P252="",P253-P251,P253-P252)</f>
        <v>0</v>
      </c>
      <c r="Q254" s="416" t="s">
        <v>166</v>
      </c>
      <c r="R254" s="426">
        <f>IF(R252="",R253-R251,R253-R252)</f>
        <v>0</v>
      </c>
      <c r="S254" s="416" t="s">
        <v>166</v>
      </c>
      <c r="T254" s="426">
        <f>IF(T252="",T253-T251,T253-T252)</f>
        <v>0</v>
      </c>
      <c r="U254" s="416" t="s">
        <v>166</v>
      </c>
      <c r="V254" s="426">
        <f>IF(V252="",V253-V251,V253-V252)</f>
        <v>0</v>
      </c>
      <c r="W254" s="416" t="s">
        <v>166</v>
      </c>
      <c r="X254" s="426">
        <f>IF(X252="",X253-X251,X253-X252)</f>
        <v>0</v>
      </c>
      <c r="Y254" s="816"/>
      <c r="Z254" s="817"/>
      <c r="AA254" s="792"/>
      <c r="AB254" s="792"/>
      <c r="AC254" s="792"/>
      <c r="AD254" s="792"/>
      <c r="AE254" s="792"/>
      <c r="AF254" s="792"/>
    </row>
    <row r="255" spans="1:32" s="404" customFormat="1" ht="15" customHeight="1" x14ac:dyDescent="0.2">
      <c r="B255" s="824"/>
      <c r="C255" s="825"/>
      <c r="D255" s="792"/>
      <c r="E255" s="829"/>
      <c r="F255" s="832"/>
      <c r="G255" s="835"/>
      <c r="H255" s="829"/>
      <c r="I255" s="416" t="s">
        <v>165</v>
      </c>
      <c r="J255" s="415"/>
      <c r="K255" s="416" t="s">
        <v>164</v>
      </c>
      <c r="L255" s="415"/>
      <c r="M255" s="816"/>
      <c r="N255" s="817"/>
      <c r="O255" s="816"/>
      <c r="P255" s="817"/>
      <c r="Q255" s="816"/>
      <c r="R255" s="817"/>
      <c r="S255" s="816"/>
      <c r="T255" s="817"/>
      <c r="U255" s="816"/>
      <c r="V255" s="817"/>
      <c r="W255" s="816"/>
      <c r="X255" s="817"/>
      <c r="Y255" s="816"/>
      <c r="Z255" s="817"/>
      <c r="AA255" s="792"/>
      <c r="AB255" s="792"/>
      <c r="AC255" s="792"/>
      <c r="AD255" s="792"/>
      <c r="AE255" s="792"/>
      <c r="AF255" s="792"/>
    </row>
    <row r="256" spans="1:32" s="404" customFormat="1" ht="15" customHeight="1" x14ac:dyDescent="0.2">
      <c r="B256" s="826"/>
      <c r="C256" s="827"/>
      <c r="D256" s="793"/>
      <c r="E256" s="830"/>
      <c r="F256" s="833"/>
      <c r="G256" s="836"/>
      <c r="H256" s="830"/>
      <c r="I256" s="406" t="s">
        <v>158</v>
      </c>
      <c r="J256" s="451"/>
      <c r="K256" s="820"/>
      <c r="L256" s="821"/>
      <c r="M256" s="818"/>
      <c r="N256" s="819"/>
      <c r="O256" s="818"/>
      <c r="P256" s="819"/>
      <c r="Q256" s="818"/>
      <c r="R256" s="819"/>
      <c r="S256" s="818"/>
      <c r="T256" s="819"/>
      <c r="U256" s="818"/>
      <c r="V256" s="819"/>
      <c r="W256" s="818"/>
      <c r="X256" s="819"/>
      <c r="Y256" s="818"/>
      <c r="Z256" s="819"/>
      <c r="AA256" s="793"/>
      <c r="AB256" s="793"/>
      <c r="AC256" s="793"/>
      <c r="AD256" s="793"/>
      <c r="AE256" s="793"/>
      <c r="AF256" s="793"/>
    </row>
    <row r="257" spans="1:32" s="404" customFormat="1" ht="12.75" customHeight="1" x14ac:dyDescent="0.2">
      <c r="B257" s="822" t="s">
        <v>552</v>
      </c>
      <c r="C257" s="823"/>
      <c r="D257" s="791" t="s">
        <v>213</v>
      </c>
      <c r="E257" s="828" t="s">
        <v>274</v>
      </c>
      <c r="F257" s="831"/>
      <c r="G257" s="834"/>
      <c r="H257" s="828"/>
      <c r="I257" s="434" t="s">
        <v>184</v>
      </c>
      <c r="J257" s="438">
        <v>500000</v>
      </c>
      <c r="K257" s="434" t="s">
        <v>183</v>
      </c>
      <c r="L257" s="452"/>
      <c r="M257" s="434" t="s">
        <v>182</v>
      </c>
      <c r="N257" s="436">
        <f>J257</f>
        <v>500000</v>
      </c>
      <c r="O257" s="434" t="s">
        <v>181</v>
      </c>
      <c r="P257" s="435"/>
      <c r="Q257" s="434" t="s">
        <v>181</v>
      </c>
      <c r="R257" s="435"/>
      <c r="S257" s="434" t="s">
        <v>181</v>
      </c>
      <c r="T257" s="435"/>
      <c r="U257" s="434" t="s">
        <v>181</v>
      </c>
      <c r="V257" s="435"/>
      <c r="W257" s="434" t="s">
        <v>181</v>
      </c>
      <c r="X257" s="435"/>
      <c r="Y257" s="434" t="s">
        <v>180</v>
      </c>
      <c r="Z257" s="433"/>
      <c r="AA257" s="791" t="s">
        <v>240</v>
      </c>
      <c r="AB257" s="791" t="s">
        <v>240</v>
      </c>
      <c r="AC257" s="791" t="s">
        <v>240</v>
      </c>
      <c r="AD257" s="791" t="s">
        <v>240</v>
      </c>
      <c r="AE257" s="791" t="s">
        <v>240</v>
      </c>
      <c r="AF257" s="791" t="s">
        <v>240</v>
      </c>
    </row>
    <row r="258" spans="1:32" s="404" customFormat="1" ht="15" customHeight="1" x14ac:dyDescent="0.2">
      <c r="B258" s="824"/>
      <c r="C258" s="825"/>
      <c r="D258" s="792"/>
      <c r="E258" s="829"/>
      <c r="F258" s="832"/>
      <c r="G258" s="835"/>
      <c r="H258" s="829"/>
      <c r="I258" s="416" t="s">
        <v>179</v>
      </c>
      <c r="J258" s="432"/>
      <c r="K258" s="416" t="s">
        <v>177</v>
      </c>
      <c r="L258" s="485">
        <f>J262+J260</f>
        <v>0</v>
      </c>
      <c r="M258" s="416" t="s">
        <v>176</v>
      </c>
      <c r="N258" s="428">
        <f>N257</f>
        <v>500000</v>
      </c>
      <c r="O258" s="416" t="s">
        <v>175</v>
      </c>
      <c r="P258" s="426"/>
      <c r="Q258" s="416" t="s">
        <v>175</v>
      </c>
      <c r="R258" s="426"/>
      <c r="S258" s="416" t="s">
        <v>175</v>
      </c>
      <c r="T258" s="426"/>
      <c r="U258" s="416" t="s">
        <v>175</v>
      </c>
      <c r="V258" s="426"/>
      <c r="W258" s="416" t="s">
        <v>175</v>
      </c>
      <c r="X258" s="426"/>
      <c r="Y258" s="416" t="s">
        <v>174</v>
      </c>
      <c r="Z258" s="430"/>
      <c r="AA258" s="792"/>
      <c r="AB258" s="792"/>
      <c r="AC258" s="792"/>
      <c r="AD258" s="792"/>
      <c r="AE258" s="792"/>
      <c r="AF258" s="792"/>
    </row>
    <row r="259" spans="1:32" s="404" customFormat="1" ht="39" customHeight="1" x14ac:dyDescent="0.2">
      <c r="B259" s="824"/>
      <c r="C259" s="825"/>
      <c r="D259" s="792"/>
      <c r="E259" s="829"/>
      <c r="F259" s="832"/>
      <c r="G259" s="835"/>
      <c r="H259" s="829"/>
      <c r="I259" s="416" t="s">
        <v>173</v>
      </c>
      <c r="J259" s="429"/>
      <c r="K259" s="416" t="s">
        <v>171</v>
      </c>
      <c r="L259" s="427"/>
      <c r="M259" s="416" t="s">
        <v>170</v>
      </c>
      <c r="N259" s="428"/>
      <c r="O259" s="416" t="s">
        <v>169</v>
      </c>
      <c r="P259" s="426"/>
      <c r="Q259" s="416" t="s">
        <v>169</v>
      </c>
      <c r="R259" s="426"/>
      <c r="S259" s="416" t="s">
        <v>169</v>
      </c>
      <c r="T259" s="426"/>
      <c r="U259" s="416" t="s">
        <v>169</v>
      </c>
      <c r="V259" s="426"/>
      <c r="W259" s="416" t="s">
        <v>169</v>
      </c>
      <c r="X259" s="426"/>
      <c r="Y259" s="816"/>
      <c r="Z259" s="817"/>
      <c r="AA259" s="792"/>
      <c r="AB259" s="792"/>
      <c r="AC259" s="792"/>
      <c r="AD259" s="792"/>
      <c r="AE259" s="792"/>
      <c r="AF259" s="792"/>
    </row>
    <row r="260" spans="1:32" s="404" customFormat="1" ht="15" customHeight="1" x14ac:dyDescent="0.2">
      <c r="B260" s="824"/>
      <c r="C260" s="825"/>
      <c r="D260" s="792"/>
      <c r="E260" s="829"/>
      <c r="F260" s="832"/>
      <c r="G260" s="835"/>
      <c r="H260" s="829"/>
      <c r="I260" s="416" t="s">
        <v>168</v>
      </c>
      <c r="J260" s="427"/>
      <c r="K260" s="416" t="s">
        <v>167</v>
      </c>
      <c r="L260" s="427"/>
      <c r="M260" s="816"/>
      <c r="N260" s="817"/>
      <c r="O260" s="416" t="s">
        <v>166</v>
      </c>
      <c r="P260" s="426">
        <f>IF(P258="",P259-P257,P259-P258)</f>
        <v>0</v>
      </c>
      <c r="Q260" s="416" t="s">
        <v>166</v>
      </c>
      <c r="R260" s="426">
        <f>IF(R258="",R259-R257,R259-R258)</f>
        <v>0</v>
      </c>
      <c r="S260" s="416" t="s">
        <v>166</v>
      </c>
      <c r="T260" s="426"/>
      <c r="U260" s="416" t="s">
        <v>166</v>
      </c>
      <c r="V260" s="426"/>
      <c r="W260" s="416" t="s">
        <v>166</v>
      </c>
      <c r="X260" s="426"/>
      <c r="Y260" s="816"/>
      <c r="Z260" s="817"/>
      <c r="AA260" s="792"/>
      <c r="AB260" s="792"/>
      <c r="AC260" s="792"/>
      <c r="AD260" s="792"/>
      <c r="AE260" s="792"/>
      <c r="AF260" s="792"/>
    </row>
    <row r="261" spans="1:32" s="404" customFormat="1" ht="15" customHeight="1" x14ac:dyDescent="0.2">
      <c r="B261" s="824"/>
      <c r="C261" s="825"/>
      <c r="D261" s="792"/>
      <c r="E261" s="829"/>
      <c r="F261" s="832"/>
      <c r="G261" s="835"/>
      <c r="H261" s="829"/>
      <c r="I261" s="416" t="s">
        <v>165</v>
      </c>
      <c r="J261" s="415"/>
      <c r="K261" s="416" t="s">
        <v>164</v>
      </c>
      <c r="L261" s="415"/>
      <c r="M261" s="816"/>
      <c r="N261" s="817"/>
      <c r="O261" s="816"/>
      <c r="P261" s="817"/>
      <c r="Q261" s="816"/>
      <c r="R261" s="817"/>
      <c r="S261" s="816"/>
      <c r="T261" s="817"/>
      <c r="U261" s="816"/>
      <c r="V261" s="817"/>
      <c r="W261" s="816"/>
      <c r="X261" s="817"/>
      <c r="Y261" s="816"/>
      <c r="Z261" s="817"/>
      <c r="AA261" s="792"/>
      <c r="AB261" s="792"/>
      <c r="AC261" s="792"/>
      <c r="AD261" s="792"/>
      <c r="AE261" s="792"/>
      <c r="AF261" s="792"/>
    </row>
    <row r="262" spans="1:32" s="404" customFormat="1" ht="15" customHeight="1" x14ac:dyDescent="0.2">
      <c r="B262" s="826"/>
      <c r="C262" s="827"/>
      <c r="D262" s="793"/>
      <c r="E262" s="830"/>
      <c r="F262" s="833"/>
      <c r="G262" s="836"/>
      <c r="H262" s="830"/>
      <c r="I262" s="406" t="s">
        <v>158</v>
      </c>
      <c r="J262" s="451"/>
      <c r="K262" s="820"/>
      <c r="L262" s="821"/>
      <c r="M262" s="818"/>
      <c r="N262" s="819"/>
      <c r="O262" s="818"/>
      <c r="P262" s="819"/>
      <c r="Q262" s="818"/>
      <c r="R262" s="819"/>
      <c r="S262" s="818"/>
      <c r="T262" s="819"/>
      <c r="U262" s="818"/>
      <c r="V262" s="819"/>
      <c r="W262" s="818"/>
      <c r="X262" s="819"/>
      <c r="Y262" s="818"/>
      <c r="Z262" s="819"/>
      <c r="AA262" s="793"/>
      <c r="AB262" s="793"/>
      <c r="AC262" s="793"/>
      <c r="AD262" s="793"/>
      <c r="AE262" s="793"/>
      <c r="AF262" s="793"/>
    </row>
    <row r="263" spans="1:32" s="404" customFormat="1" ht="12.75" customHeight="1" x14ac:dyDescent="0.2">
      <c r="A263" s="402"/>
      <c r="B263" s="822" t="s">
        <v>1931</v>
      </c>
      <c r="C263" s="823"/>
      <c r="D263" s="791" t="s">
        <v>2077</v>
      </c>
      <c r="E263" s="828" t="s">
        <v>228</v>
      </c>
      <c r="F263" s="831">
        <v>42</v>
      </c>
      <c r="G263" s="834" t="s">
        <v>231</v>
      </c>
      <c r="H263" s="828" t="s">
        <v>193</v>
      </c>
      <c r="I263" s="434" t="s">
        <v>184</v>
      </c>
      <c r="J263" s="438">
        <v>500000</v>
      </c>
      <c r="K263" s="434" t="s">
        <v>183</v>
      </c>
      <c r="L263" s="437"/>
      <c r="M263" s="434" t="s">
        <v>182</v>
      </c>
      <c r="N263" s="436">
        <f>J263</f>
        <v>500000</v>
      </c>
      <c r="O263" s="434" t="s">
        <v>181</v>
      </c>
      <c r="P263" s="435">
        <v>1</v>
      </c>
      <c r="Q263" s="434" t="s">
        <v>181</v>
      </c>
      <c r="R263" s="435">
        <v>1</v>
      </c>
      <c r="S263" s="434" t="s">
        <v>181</v>
      </c>
      <c r="T263" s="435">
        <v>1</v>
      </c>
      <c r="U263" s="434" t="s">
        <v>181</v>
      </c>
      <c r="V263" s="435">
        <v>1</v>
      </c>
      <c r="W263" s="434" t="s">
        <v>181</v>
      </c>
      <c r="X263" s="435"/>
      <c r="Y263" s="434" t="s">
        <v>180</v>
      </c>
      <c r="Z263" s="433"/>
      <c r="AA263" s="791" t="s">
        <v>227</v>
      </c>
      <c r="AB263" s="791" t="s">
        <v>227</v>
      </c>
      <c r="AC263" s="791" t="s">
        <v>227</v>
      </c>
      <c r="AD263" s="791" t="s">
        <v>227</v>
      </c>
      <c r="AE263" s="791" t="s">
        <v>227</v>
      </c>
      <c r="AF263" s="791" t="s">
        <v>240</v>
      </c>
    </row>
    <row r="264" spans="1:32" s="404" customFormat="1" ht="15" customHeight="1" x14ac:dyDescent="0.2">
      <c r="A264" s="402"/>
      <c r="B264" s="824"/>
      <c r="C264" s="825"/>
      <c r="D264" s="792"/>
      <c r="E264" s="829"/>
      <c r="F264" s="832"/>
      <c r="G264" s="835"/>
      <c r="H264" s="829"/>
      <c r="I264" s="416" t="s">
        <v>179</v>
      </c>
      <c r="J264" s="491"/>
      <c r="K264" s="416" t="s">
        <v>177</v>
      </c>
      <c r="L264" s="415"/>
      <c r="M264" s="416" t="s">
        <v>176</v>
      </c>
      <c r="N264" s="428">
        <f>N263</f>
        <v>500000</v>
      </c>
      <c r="O264" s="416" t="s">
        <v>175</v>
      </c>
      <c r="P264" s="426"/>
      <c r="Q264" s="416" t="s">
        <v>175</v>
      </c>
      <c r="R264" s="426"/>
      <c r="S264" s="416" t="s">
        <v>175</v>
      </c>
      <c r="T264" s="426"/>
      <c r="U264" s="416" t="s">
        <v>175</v>
      </c>
      <c r="V264" s="426"/>
      <c r="W264" s="416" t="s">
        <v>175</v>
      </c>
      <c r="X264" s="426"/>
      <c r="Y264" s="416" t="s">
        <v>174</v>
      </c>
      <c r="Z264" s="430"/>
      <c r="AA264" s="792"/>
      <c r="AB264" s="792"/>
      <c r="AC264" s="792"/>
      <c r="AD264" s="792"/>
      <c r="AE264" s="792"/>
      <c r="AF264" s="792"/>
    </row>
    <row r="265" spans="1:32" s="404" customFormat="1" x14ac:dyDescent="0.2">
      <c r="A265" s="402"/>
      <c r="B265" s="824"/>
      <c r="C265" s="825"/>
      <c r="D265" s="792"/>
      <c r="E265" s="829"/>
      <c r="F265" s="832"/>
      <c r="G265" s="835"/>
      <c r="H265" s="829"/>
      <c r="I265" s="416" t="s">
        <v>173</v>
      </c>
      <c r="J265" s="429"/>
      <c r="K265" s="416" t="s">
        <v>171</v>
      </c>
      <c r="L265" s="427"/>
      <c r="M265" s="416" t="s">
        <v>170</v>
      </c>
      <c r="N265" s="428"/>
      <c r="O265" s="416" t="s">
        <v>169</v>
      </c>
      <c r="P265" s="426">
        <v>1</v>
      </c>
      <c r="Q265" s="416" t="s">
        <v>169</v>
      </c>
      <c r="R265" s="426">
        <v>1</v>
      </c>
      <c r="S265" s="416" t="s">
        <v>169</v>
      </c>
      <c r="T265" s="426">
        <v>1</v>
      </c>
      <c r="U265" s="416" t="s">
        <v>169</v>
      </c>
      <c r="V265" s="426">
        <v>1</v>
      </c>
      <c r="W265" s="416" t="s">
        <v>169</v>
      </c>
      <c r="X265" s="426"/>
      <c r="Y265" s="816"/>
      <c r="Z265" s="817"/>
      <c r="AA265" s="792"/>
      <c r="AB265" s="792"/>
      <c r="AC265" s="792"/>
      <c r="AD265" s="792"/>
      <c r="AE265" s="792"/>
      <c r="AF265" s="792"/>
    </row>
    <row r="266" spans="1:32" s="404" customFormat="1" ht="15" customHeight="1" x14ac:dyDescent="0.2">
      <c r="A266" s="402"/>
      <c r="B266" s="824"/>
      <c r="C266" s="825"/>
      <c r="D266" s="792"/>
      <c r="E266" s="829"/>
      <c r="F266" s="832"/>
      <c r="G266" s="835"/>
      <c r="H266" s="829"/>
      <c r="I266" s="416" t="s">
        <v>168</v>
      </c>
      <c r="J266" s="427"/>
      <c r="K266" s="416" t="s">
        <v>167</v>
      </c>
      <c r="L266" s="427"/>
      <c r="M266" s="816"/>
      <c r="N266" s="817"/>
      <c r="O266" s="416" t="s">
        <v>166</v>
      </c>
      <c r="P266" s="426">
        <f>IF(P264="",P265-P263,P265-P264)</f>
        <v>0</v>
      </c>
      <c r="Q266" s="416" t="s">
        <v>166</v>
      </c>
      <c r="R266" s="426">
        <f>IF(R264="",R265-R263,R265-R264)</f>
        <v>0</v>
      </c>
      <c r="S266" s="416" t="s">
        <v>166</v>
      </c>
      <c r="T266" s="426">
        <f>IF(T264="",T265-T263,T265-T264)</f>
        <v>0</v>
      </c>
      <c r="U266" s="416" t="s">
        <v>166</v>
      </c>
      <c r="V266" s="426">
        <f>IF(V264="",V265-V263,V265-V264)</f>
        <v>0</v>
      </c>
      <c r="W266" s="416" t="s">
        <v>166</v>
      </c>
      <c r="X266" s="426">
        <f>IF(X264="",X265-X263,X265-X264)</f>
        <v>0</v>
      </c>
      <c r="Y266" s="816"/>
      <c r="Z266" s="817"/>
      <c r="AA266" s="792"/>
      <c r="AB266" s="792"/>
      <c r="AC266" s="792"/>
      <c r="AD266" s="792"/>
      <c r="AE266" s="792"/>
      <c r="AF266" s="792"/>
    </row>
    <row r="267" spans="1:32" s="404" customFormat="1" ht="15" customHeight="1" x14ac:dyDescent="0.2">
      <c r="A267" s="402"/>
      <c r="B267" s="824"/>
      <c r="C267" s="825"/>
      <c r="D267" s="792"/>
      <c r="E267" s="829"/>
      <c r="F267" s="832"/>
      <c r="G267" s="835"/>
      <c r="H267" s="829"/>
      <c r="I267" s="416" t="s">
        <v>165</v>
      </c>
      <c r="J267" s="415"/>
      <c r="K267" s="416" t="s">
        <v>164</v>
      </c>
      <c r="L267" s="415"/>
      <c r="M267" s="816"/>
      <c r="N267" s="817"/>
      <c r="O267" s="816"/>
      <c r="P267" s="817"/>
      <c r="Q267" s="816"/>
      <c r="R267" s="817"/>
      <c r="S267" s="816"/>
      <c r="T267" s="817"/>
      <c r="U267" s="816"/>
      <c r="V267" s="817"/>
      <c r="W267" s="816"/>
      <c r="X267" s="817"/>
      <c r="Y267" s="816"/>
      <c r="Z267" s="817"/>
      <c r="AA267" s="792"/>
      <c r="AB267" s="792"/>
      <c r="AC267" s="792"/>
      <c r="AD267" s="792"/>
      <c r="AE267" s="792"/>
      <c r="AF267" s="792"/>
    </row>
    <row r="268" spans="1:32" s="404" customFormat="1" ht="15" customHeight="1" x14ac:dyDescent="0.2">
      <c r="A268" s="402"/>
      <c r="B268" s="826"/>
      <c r="C268" s="827"/>
      <c r="D268" s="793"/>
      <c r="E268" s="830"/>
      <c r="F268" s="833"/>
      <c r="G268" s="836"/>
      <c r="H268" s="830"/>
      <c r="I268" s="406" t="s">
        <v>158</v>
      </c>
      <c r="J268" s="451"/>
      <c r="K268" s="820"/>
      <c r="L268" s="821"/>
      <c r="M268" s="818"/>
      <c r="N268" s="819"/>
      <c r="O268" s="818"/>
      <c r="P268" s="819"/>
      <c r="Q268" s="818"/>
      <c r="R268" s="819"/>
      <c r="S268" s="818"/>
      <c r="T268" s="819"/>
      <c r="U268" s="818"/>
      <c r="V268" s="819"/>
      <c r="W268" s="818"/>
      <c r="X268" s="819"/>
      <c r="Y268" s="818"/>
      <c r="Z268" s="819"/>
      <c r="AA268" s="793"/>
      <c r="AB268" s="793"/>
      <c r="AC268" s="793"/>
      <c r="AD268" s="793"/>
      <c r="AE268" s="793"/>
      <c r="AF268" s="793"/>
    </row>
    <row r="269" spans="1:32" s="404" customFormat="1" ht="12.75" customHeight="1" x14ac:dyDescent="0.2">
      <c r="B269" s="822" t="s">
        <v>155</v>
      </c>
      <c r="C269" s="823"/>
      <c r="D269" s="791" t="s">
        <v>213</v>
      </c>
      <c r="E269" s="828" t="s">
        <v>228</v>
      </c>
      <c r="F269" s="831"/>
      <c r="G269" s="834"/>
      <c r="H269" s="828"/>
      <c r="I269" s="434" t="s">
        <v>184</v>
      </c>
      <c r="J269" s="438">
        <v>500000</v>
      </c>
      <c r="K269" s="434" t="s">
        <v>183</v>
      </c>
      <c r="L269" s="437"/>
      <c r="M269" s="434" t="s">
        <v>182</v>
      </c>
      <c r="N269" s="436">
        <f>J269</f>
        <v>500000</v>
      </c>
      <c r="O269" s="434" t="s">
        <v>181</v>
      </c>
      <c r="P269" s="435">
        <v>1</v>
      </c>
      <c r="Q269" s="434" t="s">
        <v>181</v>
      </c>
      <c r="R269" s="435"/>
      <c r="S269" s="434" t="s">
        <v>181</v>
      </c>
      <c r="T269" s="435"/>
      <c r="U269" s="434" t="s">
        <v>181</v>
      </c>
      <c r="V269" s="435"/>
      <c r="W269" s="434" t="s">
        <v>181</v>
      </c>
      <c r="X269" s="435"/>
      <c r="Y269" s="434" t="s">
        <v>180</v>
      </c>
      <c r="Z269" s="433"/>
      <c r="AA269" s="791" t="s">
        <v>521</v>
      </c>
      <c r="AB269" s="791" t="s">
        <v>521</v>
      </c>
      <c r="AC269" s="791" t="s">
        <v>521</v>
      </c>
      <c r="AD269" s="791" t="s">
        <v>521</v>
      </c>
      <c r="AE269" s="791" t="s">
        <v>521</v>
      </c>
      <c r="AF269" s="791" t="s">
        <v>521</v>
      </c>
    </row>
    <row r="270" spans="1:32" s="404" customFormat="1" ht="15" customHeight="1" x14ac:dyDescent="0.2">
      <c r="B270" s="824"/>
      <c r="C270" s="825"/>
      <c r="D270" s="792"/>
      <c r="E270" s="829"/>
      <c r="F270" s="832"/>
      <c r="G270" s="835"/>
      <c r="H270" s="829"/>
      <c r="I270" s="416" t="s">
        <v>179</v>
      </c>
      <c r="J270" s="432"/>
      <c r="K270" s="416" t="s">
        <v>177</v>
      </c>
      <c r="L270" s="415"/>
      <c r="M270" s="416" t="s">
        <v>176</v>
      </c>
      <c r="N270" s="428">
        <f>N269</f>
        <v>500000</v>
      </c>
      <c r="O270" s="416" t="s">
        <v>175</v>
      </c>
      <c r="P270" s="426"/>
      <c r="Q270" s="416" t="s">
        <v>175</v>
      </c>
      <c r="R270" s="426"/>
      <c r="S270" s="416" t="s">
        <v>175</v>
      </c>
      <c r="T270" s="426"/>
      <c r="U270" s="416" t="s">
        <v>175</v>
      </c>
      <c r="V270" s="426"/>
      <c r="W270" s="416" t="s">
        <v>175</v>
      </c>
      <c r="X270" s="426"/>
      <c r="Y270" s="416" t="s">
        <v>174</v>
      </c>
      <c r="Z270" s="430"/>
      <c r="AA270" s="792"/>
      <c r="AB270" s="792"/>
      <c r="AC270" s="792"/>
      <c r="AD270" s="792"/>
      <c r="AE270" s="792"/>
      <c r="AF270" s="792"/>
    </row>
    <row r="271" spans="1:32" s="404" customFormat="1" ht="39" customHeight="1" x14ac:dyDescent="0.2">
      <c r="B271" s="824"/>
      <c r="C271" s="825"/>
      <c r="D271" s="792"/>
      <c r="E271" s="829"/>
      <c r="F271" s="832"/>
      <c r="G271" s="835"/>
      <c r="H271" s="829"/>
      <c r="I271" s="416" t="s">
        <v>173</v>
      </c>
      <c r="J271" s="429"/>
      <c r="K271" s="416" t="s">
        <v>171</v>
      </c>
      <c r="L271" s="427"/>
      <c r="M271" s="416" t="s">
        <v>170</v>
      </c>
      <c r="N271" s="428"/>
      <c r="O271" s="416" t="s">
        <v>169</v>
      </c>
      <c r="P271" s="426">
        <v>1</v>
      </c>
      <c r="Q271" s="416" t="s">
        <v>169</v>
      </c>
      <c r="R271" s="426"/>
      <c r="S271" s="416" t="s">
        <v>169</v>
      </c>
      <c r="T271" s="426"/>
      <c r="U271" s="416" t="s">
        <v>169</v>
      </c>
      <c r="V271" s="426"/>
      <c r="W271" s="416" t="s">
        <v>169</v>
      </c>
      <c r="X271" s="426"/>
      <c r="Y271" s="816"/>
      <c r="Z271" s="817"/>
      <c r="AA271" s="792"/>
      <c r="AB271" s="792"/>
      <c r="AC271" s="792"/>
      <c r="AD271" s="792"/>
      <c r="AE271" s="792"/>
      <c r="AF271" s="792"/>
    </row>
    <row r="272" spans="1:32" s="404" customFormat="1" ht="15" customHeight="1" x14ac:dyDescent="0.2">
      <c r="B272" s="824"/>
      <c r="C272" s="825"/>
      <c r="D272" s="792"/>
      <c r="E272" s="829"/>
      <c r="F272" s="832"/>
      <c r="G272" s="835"/>
      <c r="H272" s="829"/>
      <c r="I272" s="416" t="s">
        <v>168</v>
      </c>
      <c r="J272" s="427"/>
      <c r="K272" s="416" t="s">
        <v>167</v>
      </c>
      <c r="L272" s="427"/>
      <c r="M272" s="816"/>
      <c r="N272" s="817"/>
      <c r="O272" s="416" t="s">
        <v>166</v>
      </c>
      <c r="P272" s="426">
        <f>IF(P270="",P271-P269,P271-P270)</f>
        <v>0</v>
      </c>
      <c r="Q272" s="416" t="s">
        <v>166</v>
      </c>
      <c r="R272" s="426">
        <f>IF(R270="",R271-R269,R271-R270)</f>
        <v>0</v>
      </c>
      <c r="S272" s="416" t="s">
        <v>166</v>
      </c>
      <c r="T272" s="426">
        <f>IF(T270="",T271-T269,T271-T270)</f>
        <v>0</v>
      </c>
      <c r="U272" s="416" t="s">
        <v>166</v>
      </c>
      <c r="V272" s="426">
        <f>IF(V270="",V271-V269,V271-V270)</f>
        <v>0</v>
      </c>
      <c r="W272" s="416" t="s">
        <v>166</v>
      </c>
      <c r="X272" s="426">
        <f>IF(X270="",X271-X269,X271-X270)</f>
        <v>0</v>
      </c>
      <c r="Y272" s="816"/>
      <c r="Z272" s="817"/>
      <c r="AA272" s="792"/>
      <c r="AB272" s="792"/>
      <c r="AC272" s="792"/>
      <c r="AD272" s="792"/>
      <c r="AE272" s="792"/>
      <c r="AF272" s="792"/>
    </row>
    <row r="273" spans="1:32" s="404" customFormat="1" ht="15" customHeight="1" x14ac:dyDescent="0.2">
      <c r="B273" s="824"/>
      <c r="C273" s="825"/>
      <c r="D273" s="792"/>
      <c r="E273" s="829"/>
      <c r="F273" s="832"/>
      <c r="G273" s="835"/>
      <c r="H273" s="829"/>
      <c r="I273" s="416" t="s">
        <v>165</v>
      </c>
      <c r="J273" s="415"/>
      <c r="K273" s="416" t="s">
        <v>164</v>
      </c>
      <c r="L273" s="415"/>
      <c r="M273" s="816"/>
      <c r="N273" s="817"/>
      <c r="O273" s="816"/>
      <c r="P273" s="817"/>
      <c r="Q273" s="816"/>
      <c r="R273" s="817"/>
      <c r="S273" s="816"/>
      <c r="T273" s="817"/>
      <c r="U273" s="816"/>
      <c r="V273" s="817"/>
      <c r="W273" s="816"/>
      <c r="X273" s="817"/>
      <c r="Y273" s="816"/>
      <c r="Z273" s="817"/>
      <c r="AA273" s="792"/>
      <c r="AB273" s="792"/>
      <c r="AC273" s="792"/>
      <c r="AD273" s="792"/>
      <c r="AE273" s="792"/>
      <c r="AF273" s="792"/>
    </row>
    <row r="274" spans="1:32" s="404" customFormat="1" ht="15" customHeight="1" x14ac:dyDescent="0.2">
      <c r="B274" s="826"/>
      <c r="C274" s="827"/>
      <c r="D274" s="793"/>
      <c r="E274" s="830"/>
      <c r="F274" s="833"/>
      <c r="G274" s="836"/>
      <c r="H274" s="830"/>
      <c r="I274" s="406" t="s">
        <v>158</v>
      </c>
      <c r="J274" s="451"/>
      <c r="K274" s="820"/>
      <c r="L274" s="821"/>
      <c r="M274" s="818"/>
      <c r="N274" s="819"/>
      <c r="O274" s="818"/>
      <c r="P274" s="819"/>
      <c r="Q274" s="818"/>
      <c r="R274" s="819"/>
      <c r="S274" s="818"/>
      <c r="T274" s="819"/>
      <c r="U274" s="818"/>
      <c r="V274" s="819"/>
      <c r="W274" s="818"/>
      <c r="X274" s="819"/>
      <c r="Y274" s="818"/>
      <c r="Z274" s="819"/>
      <c r="AA274" s="793"/>
      <c r="AB274" s="793"/>
      <c r="AC274" s="793"/>
      <c r="AD274" s="793"/>
      <c r="AE274" s="793"/>
      <c r="AF274" s="793"/>
    </row>
    <row r="275" spans="1:32" s="404" customFormat="1" ht="12.75" customHeight="1" x14ac:dyDescent="0.2">
      <c r="A275" s="402"/>
      <c r="B275" s="822" t="s">
        <v>149</v>
      </c>
      <c r="C275" s="823"/>
      <c r="D275" s="791" t="s">
        <v>1004</v>
      </c>
      <c r="E275" s="828" t="s">
        <v>186</v>
      </c>
      <c r="F275" s="831"/>
      <c r="G275" s="834"/>
      <c r="H275" s="828" t="s">
        <v>185</v>
      </c>
      <c r="I275" s="434" t="s">
        <v>184</v>
      </c>
      <c r="J275" s="438">
        <v>500000</v>
      </c>
      <c r="K275" s="434" t="s">
        <v>183</v>
      </c>
      <c r="L275" s="437"/>
      <c r="M275" s="434" t="s">
        <v>182</v>
      </c>
      <c r="N275" s="436">
        <f>J275</f>
        <v>500000</v>
      </c>
      <c r="O275" s="434" t="s">
        <v>181</v>
      </c>
      <c r="P275" s="435"/>
      <c r="Q275" s="434" t="s">
        <v>181</v>
      </c>
      <c r="R275" s="435"/>
      <c r="S275" s="434" t="s">
        <v>181</v>
      </c>
      <c r="T275" s="435"/>
      <c r="U275" s="434" t="s">
        <v>181</v>
      </c>
      <c r="V275" s="435"/>
      <c r="W275" s="434" t="s">
        <v>181</v>
      </c>
      <c r="X275" s="435"/>
      <c r="Y275" s="434" t="s">
        <v>180</v>
      </c>
      <c r="Z275" s="433"/>
      <c r="AA275" s="791" t="s">
        <v>1008</v>
      </c>
      <c r="AB275" s="791" t="s">
        <v>1008</v>
      </c>
      <c r="AC275" s="791" t="s">
        <v>1008</v>
      </c>
      <c r="AD275" s="791" t="s">
        <v>1008</v>
      </c>
      <c r="AE275" s="791" t="s">
        <v>1008</v>
      </c>
      <c r="AF275" s="791" t="s">
        <v>1008</v>
      </c>
    </row>
    <row r="276" spans="1:32" s="404" customFormat="1" ht="15" customHeight="1" x14ac:dyDescent="0.2">
      <c r="A276" s="402"/>
      <c r="B276" s="824"/>
      <c r="C276" s="825"/>
      <c r="D276" s="792"/>
      <c r="E276" s="829"/>
      <c r="F276" s="832"/>
      <c r="G276" s="835"/>
      <c r="H276" s="829"/>
      <c r="I276" s="416" t="s">
        <v>179</v>
      </c>
      <c r="J276" s="432"/>
      <c r="K276" s="416" t="s">
        <v>177</v>
      </c>
      <c r="L276" s="415">
        <f>L275+L278</f>
        <v>0</v>
      </c>
      <c r="M276" s="416" t="s">
        <v>176</v>
      </c>
      <c r="N276" s="428">
        <f>N275</f>
        <v>500000</v>
      </c>
      <c r="O276" s="416" t="s">
        <v>175</v>
      </c>
      <c r="P276" s="426"/>
      <c r="Q276" s="416" t="s">
        <v>175</v>
      </c>
      <c r="R276" s="426"/>
      <c r="S276" s="416" t="s">
        <v>175</v>
      </c>
      <c r="T276" s="426"/>
      <c r="U276" s="416" t="s">
        <v>175</v>
      </c>
      <c r="V276" s="426"/>
      <c r="W276" s="416" t="s">
        <v>175</v>
      </c>
      <c r="X276" s="426"/>
      <c r="Y276" s="416" t="s">
        <v>174</v>
      </c>
      <c r="Z276" s="430"/>
      <c r="AA276" s="792"/>
      <c r="AB276" s="792"/>
      <c r="AC276" s="792"/>
      <c r="AD276" s="792"/>
      <c r="AE276" s="792"/>
      <c r="AF276" s="792"/>
    </row>
    <row r="277" spans="1:32" s="404" customFormat="1" x14ac:dyDescent="0.2">
      <c r="A277" s="402"/>
      <c r="B277" s="824"/>
      <c r="C277" s="825"/>
      <c r="D277" s="792"/>
      <c r="E277" s="829"/>
      <c r="F277" s="832"/>
      <c r="G277" s="835"/>
      <c r="H277" s="829"/>
      <c r="I277" s="416" t="s">
        <v>173</v>
      </c>
      <c r="J277" s="429"/>
      <c r="K277" s="416" t="s">
        <v>171</v>
      </c>
      <c r="L277" s="427"/>
      <c r="M277" s="416" t="s">
        <v>170</v>
      </c>
      <c r="N277" s="428"/>
      <c r="O277" s="416" t="s">
        <v>169</v>
      </c>
      <c r="P277" s="426"/>
      <c r="Q277" s="416" t="s">
        <v>169</v>
      </c>
      <c r="R277" s="426"/>
      <c r="S277" s="416" t="s">
        <v>169</v>
      </c>
      <c r="T277" s="426"/>
      <c r="U277" s="416" t="s">
        <v>169</v>
      </c>
      <c r="V277" s="426"/>
      <c r="W277" s="416" t="s">
        <v>169</v>
      </c>
      <c r="X277" s="426"/>
      <c r="Y277" s="816"/>
      <c r="Z277" s="817"/>
      <c r="AA277" s="792"/>
      <c r="AB277" s="792"/>
      <c r="AC277" s="792"/>
      <c r="AD277" s="792"/>
      <c r="AE277" s="792"/>
      <c r="AF277" s="792"/>
    </row>
    <row r="278" spans="1:32" s="404" customFormat="1" ht="15" customHeight="1" x14ac:dyDescent="0.2">
      <c r="A278" s="402"/>
      <c r="B278" s="824"/>
      <c r="C278" s="825"/>
      <c r="D278" s="792"/>
      <c r="E278" s="829"/>
      <c r="F278" s="832"/>
      <c r="G278" s="835"/>
      <c r="H278" s="829"/>
      <c r="I278" s="416" t="s">
        <v>168</v>
      </c>
      <c r="J278" s="427"/>
      <c r="K278" s="416" t="s">
        <v>167</v>
      </c>
      <c r="L278" s="427"/>
      <c r="M278" s="816"/>
      <c r="N278" s="817"/>
      <c r="O278" s="416" t="s">
        <v>166</v>
      </c>
      <c r="P278" s="426">
        <f>IF(P276="",P277-P275,P277-P276)</f>
        <v>0</v>
      </c>
      <c r="Q278" s="416" t="s">
        <v>166</v>
      </c>
      <c r="R278" s="426">
        <f>IF(R276="",R277-R275,R277-R276)</f>
        <v>0</v>
      </c>
      <c r="S278" s="416" t="s">
        <v>166</v>
      </c>
      <c r="T278" s="426">
        <f>IF(T276="",T277-T275,T277-T276)</f>
        <v>0</v>
      </c>
      <c r="U278" s="416" t="s">
        <v>166</v>
      </c>
      <c r="V278" s="426">
        <f>IF(V276="",V277-V275,V277-V276)</f>
        <v>0</v>
      </c>
      <c r="W278" s="416" t="s">
        <v>166</v>
      </c>
      <c r="X278" s="426">
        <f>IF(X276="",X277-X275,X277-X276)</f>
        <v>0</v>
      </c>
      <c r="Y278" s="816"/>
      <c r="Z278" s="817"/>
      <c r="AA278" s="792"/>
      <c r="AB278" s="792"/>
      <c r="AC278" s="792"/>
      <c r="AD278" s="792"/>
      <c r="AE278" s="792"/>
      <c r="AF278" s="792"/>
    </row>
    <row r="279" spans="1:32" s="404" customFormat="1" ht="15" customHeight="1" x14ac:dyDescent="0.2">
      <c r="A279" s="402"/>
      <c r="B279" s="824"/>
      <c r="C279" s="825"/>
      <c r="D279" s="792"/>
      <c r="E279" s="829"/>
      <c r="F279" s="832"/>
      <c r="G279" s="835"/>
      <c r="H279" s="829"/>
      <c r="I279" s="416" t="s">
        <v>165</v>
      </c>
      <c r="J279" s="415">
        <v>43805</v>
      </c>
      <c r="K279" s="416" t="s">
        <v>164</v>
      </c>
      <c r="L279" s="415"/>
      <c r="M279" s="816"/>
      <c r="N279" s="817"/>
      <c r="O279" s="816"/>
      <c r="P279" s="817"/>
      <c r="Q279" s="816"/>
      <c r="R279" s="817"/>
      <c r="S279" s="816"/>
      <c r="T279" s="817"/>
      <c r="U279" s="816"/>
      <c r="V279" s="817"/>
      <c r="W279" s="816"/>
      <c r="X279" s="817"/>
      <c r="Y279" s="816"/>
      <c r="Z279" s="817"/>
      <c r="AA279" s="792"/>
      <c r="AB279" s="792"/>
      <c r="AC279" s="792"/>
      <c r="AD279" s="792"/>
      <c r="AE279" s="792"/>
      <c r="AF279" s="792"/>
    </row>
    <row r="280" spans="1:32" s="404" customFormat="1" ht="15" customHeight="1" x14ac:dyDescent="0.2">
      <c r="A280" s="402"/>
      <c r="B280" s="826"/>
      <c r="C280" s="827"/>
      <c r="D280" s="793"/>
      <c r="E280" s="830"/>
      <c r="F280" s="833"/>
      <c r="G280" s="836"/>
      <c r="H280" s="830"/>
      <c r="I280" s="406" t="s">
        <v>158</v>
      </c>
      <c r="J280" s="451"/>
      <c r="K280" s="820"/>
      <c r="L280" s="821"/>
      <c r="M280" s="818"/>
      <c r="N280" s="819"/>
      <c r="O280" s="818"/>
      <c r="P280" s="819"/>
      <c r="Q280" s="818"/>
      <c r="R280" s="819"/>
      <c r="S280" s="818"/>
      <c r="T280" s="819"/>
      <c r="U280" s="818"/>
      <c r="V280" s="819"/>
      <c r="W280" s="818"/>
      <c r="X280" s="819"/>
      <c r="Y280" s="818"/>
      <c r="Z280" s="819"/>
      <c r="AA280" s="793"/>
      <c r="AB280" s="793"/>
      <c r="AC280" s="793"/>
      <c r="AD280" s="793"/>
      <c r="AE280" s="793"/>
      <c r="AF280" s="793"/>
    </row>
    <row r="281" spans="1:32" s="404" customFormat="1" ht="12.75" customHeight="1" x14ac:dyDescent="0.2">
      <c r="B281" s="822" t="s">
        <v>486</v>
      </c>
      <c r="C281" s="823"/>
      <c r="D281" s="791" t="s">
        <v>213</v>
      </c>
      <c r="E281" s="828" t="s">
        <v>228</v>
      </c>
      <c r="F281" s="831"/>
      <c r="G281" s="834"/>
      <c r="H281" s="828"/>
      <c r="I281" s="434" t="s">
        <v>184</v>
      </c>
      <c r="J281" s="438">
        <v>500000</v>
      </c>
      <c r="K281" s="434" t="s">
        <v>183</v>
      </c>
      <c r="L281" s="437"/>
      <c r="M281" s="434" t="s">
        <v>182</v>
      </c>
      <c r="N281" s="436">
        <f>J281</f>
        <v>500000</v>
      </c>
      <c r="O281" s="434" t="s">
        <v>181</v>
      </c>
      <c r="P281" s="435"/>
      <c r="Q281" s="434" t="s">
        <v>181</v>
      </c>
      <c r="R281" s="435"/>
      <c r="S281" s="434" t="s">
        <v>181</v>
      </c>
      <c r="T281" s="435"/>
      <c r="U281" s="434" t="s">
        <v>181</v>
      </c>
      <c r="V281" s="435"/>
      <c r="W281" s="434" t="s">
        <v>181</v>
      </c>
      <c r="X281" s="435"/>
      <c r="Y281" s="434" t="s">
        <v>180</v>
      </c>
      <c r="Z281" s="433"/>
      <c r="AA281" s="791" t="s">
        <v>4</v>
      </c>
      <c r="AB281" s="791" t="s">
        <v>4</v>
      </c>
      <c r="AC281" s="791" t="s">
        <v>4</v>
      </c>
      <c r="AD281" s="791" t="s">
        <v>4</v>
      </c>
      <c r="AE281" s="791" t="s">
        <v>4</v>
      </c>
      <c r="AF281" s="791" t="s">
        <v>4</v>
      </c>
    </row>
    <row r="282" spans="1:32" s="404" customFormat="1" ht="15" customHeight="1" x14ac:dyDescent="0.2">
      <c r="B282" s="824"/>
      <c r="C282" s="825"/>
      <c r="D282" s="792"/>
      <c r="E282" s="829"/>
      <c r="F282" s="832"/>
      <c r="G282" s="835"/>
      <c r="H282" s="829"/>
      <c r="I282" s="416" t="s">
        <v>179</v>
      </c>
      <c r="J282" s="432"/>
      <c r="K282" s="416" t="s">
        <v>177</v>
      </c>
      <c r="L282" s="415"/>
      <c r="M282" s="416" t="s">
        <v>176</v>
      </c>
      <c r="N282" s="428">
        <f>N281</f>
        <v>500000</v>
      </c>
      <c r="O282" s="416" t="s">
        <v>175</v>
      </c>
      <c r="P282" s="426"/>
      <c r="Q282" s="416" t="s">
        <v>175</v>
      </c>
      <c r="R282" s="426"/>
      <c r="S282" s="416" t="s">
        <v>175</v>
      </c>
      <c r="T282" s="426"/>
      <c r="U282" s="416" t="s">
        <v>175</v>
      </c>
      <c r="V282" s="426"/>
      <c r="W282" s="416" t="s">
        <v>175</v>
      </c>
      <c r="X282" s="426"/>
      <c r="Y282" s="416" t="s">
        <v>174</v>
      </c>
      <c r="Z282" s="430"/>
      <c r="AA282" s="792"/>
      <c r="AB282" s="792"/>
      <c r="AC282" s="792"/>
      <c r="AD282" s="792"/>
      <c r="AE282" s="792"/>
      <c r="AF282" s="792"/>
    </row>
    <row r="283" spans="1:32" s="404" customFormat="1" ht="39" customHeight="1" x14ac:dyDescent="0.2">
      <c r="B283" s="824"/>
      <c r="C283" s="825"/>
      <c r="D283" s="792"/>
      <c r="E283" s="829"/>
      <c r="F283" s="832"/>
      <c r="G283" s="835"/>
      <c r="H283" s="829"/>
      <c r="I283" s="416" t="s">
        <v>173</v>
      </c>
      <c r="J283" s="429"/>
      <c r="K283" s="416" t="s">
        <v>171</v>
      </c>
      <c r="L283" s="427"/>
      <c r="M283" s="416" t="s">
        <v>170</v>
      </c>
      <c r="N283" s="428"/>
      <c r="O283" s="416" t="s">
        <v>169</v>
      </c>
      <c r="P283" s="426"/>
      <c r="Q283" s="416" t="s">
        <v>169</v>
      </c>
      <c r="R283" s="426"/>
      <c r="S283" s="416" t="s">
        <v>169</v>
      </c>
      <c r="T283" s="426"/>
      <c r="U283" s="416" t="s">
        <v>169</v>
      </c>
      <c r="V283" s="426"/>
      <c r="W283" s="416" t="s">
        <v>169</v>
      </c>
      <c r="X283" s="426"/>
      <c r="Y283" s="816"/>
      <c r="Z283" s="817"/>
      <c r="AA283" s="792"/>
      <c r="AB283" s="792"/>
      <c r="AC283" s="792"/>
      <c r="AD283" s="792"/>
      <c r="AE283" s="792"/>
      <c r="AF283" s="792"/>
    </row>
    <row r="284" spans="1:32" s="404" customFormat="1" ht="15" customHeight="1" x14ac:dyDescent="0.2">
      <c r="B284" s="824"/>
      <c r="C284" s="825"/>
      <c r="D284" s="792"/>
      <c r="E284" s="829"/>
      <c r="F284" s="832"/>
      <c r="G284" s="835"/>
      <c r="H284" s="829"/>
      <c r="I284" s="416" t="s">
        <v>168</v>
      </c>
      <c r="J284" s="427"/>
      <c r="K284" s="416" t="s">
        <v>167</v>
      </c>
      <c r="L284" s="427"/>
      <c r="M284" s="816"/>
      <c r="N284" s="817"/>
      <c r="O284" s="416" t="s">
        <v>166</v>
      </c>
      <c r="P284" s="426">
        <f>IF(P282="",P283-P281,P283-P282)</f>
        <v>0</v>
      </c>
      <c r="Q284" s="416" t="s">
        <v>166</v>
      </c>
      <c r="R284" s="426">
        <f>IF(R282="",R283-R281,R283-R282)</f>
        <v>0</v>
      </c>
      <c r="S284" s="416" t="s">
        <v>166</v>
      </c>
      <c r="T284" s="426">
        <f>IF(T282="",T283-T281,T283-T282)</f>
        <v>0</v>
      </c>
      <c r="U284" s="416" t="s">
        <v>166</v>
      </c>
      <c r="V284" s="426">
        <f>IF(V282="",V283-V281,V283-V282)</f>
        <v>0</v>
      </c>
      <c r="W284" s="416" t="s">
        <v>166</v>
      </c>
      <c r="X284" s="426">
        <f>IF(X282="",X283-X281,X283-X282)</f>
        <v>0</v>
      </c>
      <c r="Y284" s="816"/>
      <c r="Z284" s="817"/>
      <c r="AA284" s="792"/>
      <c r="AB284" s="792"/>
      <c r="AC284" s="792"/>
      <c r="AD284" s="792"/>
      <c r="AE284" s="792"/>
      <c r="AF284" s="792"/>
    </row>
    <row r="285" spans="1:32" s="404" customFormat="1" ht="15" customHeight="1" x14ac:dyDescent="0.2">
      <c r="B285" s="824"/>
      <c r="C285" s="825"/>
      <c r="D285" s="792"/>
      <c r="E285" s="829"/>
      <c r="F285" s="832"/>
      <c r="G285" s="835"/>
      <c r="H285" s="829"/>
      <c r="I285" s="416" t="s">
        <v>165</v>
      </c>
      <c r="J285" s="415">
        <v>43614</v>
      </c>
      <c r="K285" s="416" t="s">
        <v>164</v>
      </c>
      <c r="L285" s="415"/>
      <c r="M285" s="816"/>
      <c r="N285" s="817"/>
      <c r="O285" s="816"/>
      <c r="P285" s="817"/>
      <c r="Q285" s="816"/>
      <c r="R285" s="817"/>
      <c r="S285" s="816"/>
      <c r="T285" s="817"/>
      <c r="U285" s="816"/>
      <c r="V285" s="817"/>
      <c r="W285" s="816"/>
      <c r="X285" s="817"/>
      <c r="Y285" s="816"/>
      <c r="Z285" s="817"/>
      <c r="AA285" s="792"/>
      <c r="AB285" s="792"/>
      <c r="AC285" s="792"/>
      <c r="AD285" s="792"/>
      <c r="AE285" s="792"/>
      <c r="AF285" s="792"/>
    </row>
    <row r="286" spans="1:32" s="404" customFormat="1" ht="15" customHeight="1" x14ac:dyDescent="0.2">
      <c r="B286" s="826"/>
      <c r="C286" s="827"/>
      <c r="D286" s="793"/>
      <c r="E286" s="830"/>
      <c r="F286" s="833"/>
      <c r="G286" s="836"/>
      <c r="H286" s="830"/>
      <c r="I286" s="406" t="s">
        <v>158</v>
      </c>
      <c r="J286" s="451"/>
      <c r="K286" s="820"/>
      <c r="L286" s="821"/>
      <c r="M286" s="818"/>
      <c r="N286" s="819"/>
      <c r="O286" s="818"/>
      <c r="P286" s="819"/>
      <c r="Q286" s="818"/>
      <c r="R286" s="819"/>
      <c r="S286" s="818"/>
      <c r="T286" s="819"/>
      <c r="U286" s="818"/>
      <c r="V286" s="819"/>
      <c r="W286" s="818"/>
      <c r="X286" s="819"/>
      <c r="Y286" s="818"/>
      <c r="Z286" s="819"/>
      <c r="AA286" s="793"/>
      <c r="AB286" s="793"/>
      <c r="AC286" s="793"/>
      <c r="AD286" s="793"/>
      <c r="AE286" s="793"/>
      <c r="AF286" s="793"/>
    </row>
    <row r="287" spans="1:32" s="404" customFormat="1" ht="12.75" customHeight="1" x14ac:dyDescent="0.2">
      <c r="B287" s="822" t="s">
        <v>508</v>
      </c>
      <c r="C287" s="823"/>
      <c r="D287" s="791" t="s">
        <v>213</v>
      </c>
      <c r="E287" s="828" t="s">
        <v>475</v>
      </c>
      <c r="F287" s="831"/>
      <c r="G287" s="834"/>
      <c r="H287" s="828" t="s">
        <v>185</v>
      </c>
      <c r="I287" s="434" t="s">
        <v>184</v>
      </c>
      <c r="J287" s="438">
        <v>500000</v>
      </c>
      <c r="K287" s="434" t="s">
        <v>183</v>
      </c>
      <c r="L287" s="437"/>
      <c r="M287" s="434" t="s">
        <v>182</v>
      </c>
      <c r="N287" s="436">
        <f>J287</f>
        <v>500000</v>
      </c>
      <c r="O287" s="434" t="s">
        <v>181</v>
      </c>
      <c r="P287" s="435"/>
      <c r="Q287" s="434" t="s">
        <v>181</v>
      </c>
      <c r="R287" s="435"/>
      <c r="S287" s="434" t="s">
        <v>181</v>
      </c>
      <c r="T287" s="435"/>
      <c r="U287" s="434" t="s">
        <v>181</v>
      </c>
      <c r="V287" s="435"/>
      <c r="W287" s="434" t="s">
        <v>181</v>
      </c>
      <c r="X287" s="435"/>
      <c r="Y287" s="434" t="s">
        <v>180</v>
      </c>
      <c r="Z287" s="433"/>
      <c r="AA287" s="791" t="s">
        <v>507</v>
      </c>
      <c r="AB287" s="791" t="s">
        <v>507</v>
      </c>
      <c r="AC287" s="791" t="s">
        <v>506</v>
      </c>
      <c r="AD287" s="791" t="s">
        <v>506</v>
      </c>
      <c r="AE287" s="791" t="s">
        <v>506</v>
      </c>
      <c r="AF287" s="791" t="s">
        <v>506</v>
      </c>
    </row>
    <row r="288" spans="1:32" s="404" customFormat="1" ht="15" customHeight="1" x14ac:dyDescent="0.2">
      <c r="B288" s="824"/>
      <c r="C288" s="825"/>
      <c r="D288" s="792"/>
      <c r="E288" s="829"/>
      <c r="F288" s="832"/>
      <c r="G288" s="835"/>
      <c r="H288" s="829"/>
      <c r="I288" s="416" t="s">
        <v>179</v>
      </c>
      <c r="J288" s="432"/>
      <c r="K288" s="416" t="s">
        <v>177</v>
      </c>
      <c r="L288" s="415"/>
      <c r="M288" s="416" t="s">
        <v>176</v>
      </c>
      <c r="N288" s="428">
        <f>N287</f>
        <v>500000</v>
      </c>
      <c r="O288" s="416" t="s">
        <v>175</v>
      </c>
      <c r="P288" s="426"/>
      <c r="Q288" s="416" t="s">
        <v>175</v>
      </c>
      <c r="R288" s="426"/>
      <c r="S288" s="416" t="s">
        <v>175</v>
      </c>
      <c r="T288" s="426"/>
      <c r="U288" s="416" t="s">
        <v>175</v>
      </c>
      <c r="V288" s="426"/>
      <c r="W288" s="416" t="s">
        <v>175</v>
      </c>
      <c r="X288" s="426"/>
      <c r="Y288" s="416" t="s">
        <v>174</v>
      </c>
      <c r="Z288" s="430"/>
      <c r="AA288" s="792"/>
      <c r="AB288" s="792"/>
      <c r="AC288" s="792"/>
      <c r="AD288" s="792"/>
      <c r="AE288" s="792"/>
      <c r="AF288" s="792"/>
    </row>
    <row r="289" spans="2:32" s="404" customFormat="1" ht="39" customHeight="1" x14ac:dyDescent="0.2">
      <c r="B289" s="824"/>
      <c r="C289" s="825"/>
      <c r="D289" s="792"/>
      <c r="E289" s="829"/>
      <c r="F289" s="832"/>
      <c r="G289" s="835"/>
      <c r="H289" s="829"/>
      <c r="I289" s="416" t="s">
        <v>173</v>
      </c>
      <c r="J289" s="429"/>
      <c r="K289" s="416" t="s">
        <v>171</v>
      </c>
      <c r="L289" s="427"/>
      <c r="M289" s="416" t="s">
        <v>170</v>
      </c>
      <c r="N289" s="428"/>
      <c r="O289" s="416" t="s">
        <v>169</v>
      </c>
      <c r="P289" s="426"/>
      <c r="Q289" s="416" t="s">
        <v>169</v>
      </c>
      <c r="R289" s="426"/>
      <c r="S289" s="416" t="s">
        <v>169</v>
      </c>
      <c r="T289" s="426"/>
      <c r="U289" s="416" t="s">
        <v>169</v>
      </c>
      <c r="V289" s="426"/>
      <c r="W289" s="416" t="s">
        <v>169</v>
      </c>
      <c r="X289" s="426"/>
      <c r="Y289" s="816"/>
      <c r="Z289" s="817"/>
      <c r="AA289" s="792"/>
      <c r="AB289" s="792"/>
      <c r="AC289" s="792"/>
      <c r="AD289" s="792"/>
      <c r="AE289" s="792"/>
      <c r="AF289" s="792"/>
    </row>
    <row r="290" spans="2:32" s="404" customFormat="1" ht="15" customHeight="1" x14ac:dyDescent="0.2">
      <c r="B290" s="824"/>
      <c r="C290" s="825"/>
      <c r="D290" s="792"/>
      <c r="E290" s="829"/>
      <c r="F290" s="832"/>
      <c r="G290" s="835"/>
      <c r="H290" s="829"/>
      <c r="I290" s="416" t="s">
        <v>168</v>
      </c>
      <c r="J290" s="427"/>
      <c r="K290" s="416" t="s">
        <v>167</v>
      </c>
      <c r="L290" s="427"/>
      <c r="M290" s="816"/>
      <c r="N290" s="817"/>
      <c r="O290" s="416" t="s">
        <v>166</v>
      </c>
      <c r="P290" s="426">
        <f>IF(P288="",P289-P287,P289-P288)</f>
        <v>0</v>
      </c>
      <c r="Q290" s="416" t="s">
        <v>166</v>
      </c>
      <c r="R290" s="426">
        <f>IF(R288="",R289-R287,R289-R288)</f>
        <v>0</v>
      </c>
      <c r="S290" s="416" t="s">
        <v>166</v>
      </c>
      <c r="T290" s="426">
        <f>IF(T288="",T289-T287,T289-T288)</f>
        <v>0</v>
      </c>
      <c r="U290" s="416" t="s">
        <v>166</v>
      </c>
      <c r="V290" s="426">
        <f>IF(V288="",V289-V287,V289-V288)</f>
        <v>0</v>
      </c>
      <c r="W290" s="416" t="s">
        <v>166</v>
      </c>
      <c r="X290" s="426">
        <f>IF(X288="",X289-X287,X289-X288)</f>
        <v>0</v>
      </c>
      <c r="Y290" s="816"/>
      <c r="Z290" s="817"/>
      <c r="AA290" s="792"/>
      <c r="AB290" s="792"/>
      <c r="AC290" s="792"/>
      <c r="AD290" s="792"/>
      <c r="AE290" s="792"/>
      <c r="AF290" s="792"/>
    </row>
    <row r="291" spans="2:32" s="404" customFormat="1" ht="15" customHeight="1" x14ac:dyDescent="0.2">
      <c r="B291" s="824"/>
      <c r="C291" s="825"/>
      <c r="D291" s="792"/>
      <c r="E291" s="829"/>
      <c r="F291" s="832"/>
      <c r="G291" s="835"/>
      <c r="H291" s="829"/>
      <c r="I291" s="416" t="s">
        <v>165</v>
      </c>
      <c r="J291" s="415">
        <v>43549</v>
      </c>
      <c r="K291" s="416" t="s">
        <v>164</v>
      </c>
      <c r="L291" s="415"/>
      <c r="M291" s="816"/>
      <c r="N291" s="817"/>
      <c r="O291" s="816"/>
      <c r="P291" s="817"/>
      <c r="Q291" s="816"/>
      <c r="R291" s="817"/>
      <c r="S291" s="816"/>
      <c r="T291" s="817"/>
      <c r="U291" s="816"/>
      <c r="V291" s="817"/>
      <c r="W291" s="816"/>
      <c r="X291" s="817"/>
      <c r="Y291" s="816"/>
      <c r="Z291" s="817"/>
      <c r="AA291" s="792"/>
      <c r="AB291" s="792"/>
      <c r="AC291" s="792"/>
      <c r="AD291" s="792"/>
      <c r="AE291" s="792"/>
      <c r="AF291" s="792"/>
    </row>
    <row r="292" spans="2:32" s="404" customFormat="1" ht="15" customHeight="1" x14ac:dyDescent="0.2">
      <c r="B292" s="826"/>
      <c r="C292" s="827"/>
      <c r="D292" s="793"/>
      <c r="E292" s="830"/>
      <c r="F292" s="833"/>
      <c r="G292" s="836"/>
      <c r="H292" s="830"/>
      <c r="I292" s="406" t="s">
        <v>158</v>
      </c>
      <c r="J292" s="451"/>
      <c r="K292" s="820"/>
      <c r="L292" s="821"/>
      <c r="M292" s="818"/>
      <c r="N292" s="819"/>
      <c r="O292" s="818"/>
      <c r="P292" s="819"/>
      <c r="Q292" s="818"/>
      <c r="R292" s="819"/>
      <c r="S292" s="818"/>
      <c r="T292" s="819"/>
      <c r="U292" s="818"/>
      <c r="V292" s="819"/>
      <c r="W292" s="818"/>
      <c r="X292" s="819"/>
      <c r="Y292" s="818"/>
      <c r="Z292" s="819"/>
      <c r="AA292" s="793"/>
      <c r="AB292" s="793"/>
      <c r="AC292" s="793"/>
      <c r="AD292" s="793"/>
      <c r="AE292" s="793"/>
      <c r="AF292" s="793"/>
    </row>
    <row r="293" spans="2:32" s="404" customFormat="1" ht="12.75" customHeight="1" x14ac:dyDescent="0.2">
      <c r="B293" s="822" t="s">
        <v>478</v>
      </c>
      <c r="C293" s="823"/>
      <c r="D293" s="791" t="s">
        <v>213</v>
      </c>
      <c r="E293" s="828" t="s">
        <v>475</v>
      </c>
      <c r="F293" s="831"/>
      <c r="G293" s="834"/>
      <c r="H293" s="828"/>
      <c r="I293" s="434" t="s">
        <v>184</v>
      </c>
      <c r="J293" s="438">
        <v>500000</v>
      </c>
      <c r="K293" s="434" t="s">
        <v>183</v>
      </c>
      <c r="L293" s="437"/>
      <c r="M293" s="434" t="s">
        <v>182</v>
      </c>
      <c r="N293" s="436">
        <f>J293</f>
        <v>500000</v>
      </c>
      <c r="O293" s="434" t="s">
        <v>181</v>
      </c>
      <c r="P293" s="435"/>
      <c r="Q293" s="434" t="s">
        <v>181</v>
      </c>
      <c r="R293" s="435"/>
      <c r="S293" s="434" t="s">
        <v>181</v>
      </c>
      <c r="T293" s="435"/>
      <c r="U293" s="434" t="s">
        <v>181</v>
      </c>
      <c r="V293" s="435"/>
      <c r="W293" s="434" t="s">
        <v>181</v>
      </c>
      <c r="X293" s="435"/>
      <c r="Y293" s="434" t="s">
        <v>180</v>
      </c>
      <c r="Z293" s="433"/>
      <c r="AA293" s="791" t="s">
        <v>4</v>
      </c>
      <c r="AB293" s="791" t="s">
        <v>4</v>
      </c>
      <c r="AC293" s="791" t="s">
        <v>4</v>
      </c>
      <c r="AD293" s="791" t="s">
        <v>4</v>
      </c>
      <c r="AE293" s="791" t="s">
        <v>4</v>
      </c>
      <c r="AF293" s="791" t="s">
        <v>4</v>
      </c>
    </row>
    <row r="294" spans="2:32" s="404" customFormat="1" ht="15" customHeight="1" x14ac:dyDescent="0.2">
      <c r="B294" s="824"/>
      <c r="C294" s="825"/>
      <c r="D294" s="792"/>
      <c r="E294" s="829"/>
      <c r="F294" s="832"/>
      <c r="G294" s="835"/>
      <c r="H294" s="829"/>
      <c r="I294" s="416" t="s">
        <v>179</v>
      </c>
      <c r="J294" s="432"/>
      <c r="K294" s="416" t="s">
        <v>177</v>
      </c>
      <c r="L294" s="415"/>
      <c r="M294" s="416" t="s">
        <v>176</v>
      </c>
      <c r="N294" s="428">
        <f>N293</f>
        <v>500000</v>
      </c>
      <c r="O294" s="416" t="s">
        <v>175</v>
      </c>
      <c r="P294" s="426"/>
      <c r="Q294" s="416" t="s">
        <v>175</v>
      </c>
      <c r="R294" s="426"/>
      <c r="S294" s="416" t="s">
        <v>175</v>
      </c>
      <c r="T294" s="426"/>
      <c r="U294" s="416" t="s">
        <v>175</v>
      </c>
      <c r="V294" s="426"/>
      <c r="W294" s="416" t="s">
        <v>175</v>
      </c>
      <c r="X294" s="426"/>
      <c r="Y294" s="416" t="s">
        <v>174</v>
      </c>
      <c r="Z294" s="430"/>
      <c r="AA294" s="792"/>
      <c r="AB294" s="792"/>
      <c r="AC294" s="792"/>
      <c r="AD294" s="792"/>
      <c r="AE294" s="792"/>
      <c r="AF294" s="792"/>
    </row>
    <row r="295" spans="2:32" s="404" customFormat="1" ht="39" customHeight="1" x14ac:dyDescent="0.2">
      <c r="B295" s="824"/>
      <c r="C295" s="825"/>
      <c r="D295" s="792"/>
      <c r="E295" s="829"/>
      <c r="F295" s="832"/>
      <c r="G295" s="835"/>
      <c r="H295" s="829"/>
      <c r="I295" s="416" t="s">
        <v>173</v>
      </c>
      <c r="J295" s="429"/>
      <c r="K295" s="416" t="s">
        <v>171</v>
      </c>
      <c r="L295" s="427"/>
      <c r="M295" s="416" t="s">
        <v>170</v>
      </c>
      <c r="N295" s="428"/>
      <c r="O295" s="416" t="s">
        <v>169</v>
      </c>
      <c r="P295" s="426"/>
      <c r="Q295" s="416" t="s">
        <v>169</v>
      </c>
      <c r="R295" s="426"/>
      <c r="S295" s="416" t="s">
        <v>169</v>
      </c>
      <c r="T295" s="426"/>
      <c r="U295" s="416" t="s">
        <v>169</v>
      </c>
      <c r="V295" s="426"/>
      <c r="W295" s="416" t="s">
        <v>169</v>
      </c>
      <c r="X295" s="426"/>
      <c r="Y295" s="816"/>
      <c r="Z295" s="817"/>
      <c r="AA295" s="792"/>
      <c r="AB295" s="792"/>
      <c r="AC295" s="792"/>
      <c r="AD295" s="792"/>
      <c r="AE295" s="792"/>
      <c r="AF295" s="792"/>
    </row>
    <row r="296" spans="2:32" s="404" customFormat="1" ht="15" customHeight="1" x14ac:dyDescent="0.2">
      <c r="B296" s="824"/>
      <c r="C296" s="825"/>
      <c r="D296" s="792"/>
      <c r="E296" s="829"/>
      <c r="F296" s="832"/>
      <c r="G296" s="835"/>
      <c r="H296" s="829"/>
      <c r="I296" s="416" t="s">
        <v>168</v>
      </c>
      <c r="J296" s="427"/>
      <c r="K296" s="416" t="s">
        <v>167</v>
      </c>
      <c r="L296" s="427"/>
      <c r="M296" s="816"/>
      <c r="N296" s="817"/>
      <c r="O296" s="416" t="s">
        <v>166</v>
      </c>
      <c r="P296" s="426">
        <f>IF(P294="",P295-P293,P295-P294)</f>
        <v>0</v>
      </c>
      <c r="Q296" s="416" t="s">
        <v>166</v>
      </c>
      <c r="R296" s="426">
        <f>IF(R294="",R295-R293,R295-R294)</f>
        <v>0</v>
      </c>
      <c r="S296" s="416" t="s">
        <v>166</v>
      </c>
      <c r="T296" s="426">
        <f>IF(T294="",T295-T293,T295-T294)</f>
        <v>0</v>
      </c>
      <c r="U296" s="416" t="s">
        <v>166</v>
      </c>
      <c r="V296" s="426">
        <f>IF(V294="",V295-V293,V295-V294)</f>
        <v>0</v>
      </c>
      <c r="W296" s="416" t="s">
        <v>166</v>
      </c>
      <c r="X296" s="426">
        <f>IF(X294="",X295-X293,X295-X294)</f>
        <v>0</v>
      </c>
      <c r="Y296" s="816"/>
      <c r="Z296" s="817"/>
      <c r="AA296" s="792"/>
      <c r="AB296" s="792"/>
      <c r="AC296" s="792"/>
      <c r="AD296" s="792"/>
      <c r="AE296" s="792"/>
      <c r="AF296" s="792"/>
    </row>
    <row r="297" spans="2:32" s="404" customFormat="1" ht="15" customHeight="1" x14ac:dyDescent="0.2">
      <c r="B297" s="824"/>
      <c r="C297" s="825"/>
      <c r="D297" s="792"/>
      <c r="E297" s="829"/>
      <c r="F297" s="832"/>
      <c r="G297" s="835"/>
      <c r="H297" s="829"/>
      <c r="I297" s="416" t="s">
        <v>165</v>
      </c>
      <c r="J297" s="415">
        <v>43516</v>
      </c>
      <c r="K297" s="416" t="s">
        <v>164</v>
      </c>
      <c r="L297" s="415"/>
      <c r="M297" s="816"/>
      <c r="N297" s="817"/>
      <c r="O297" s="816"/>
      <c r="P297" s="817"/>
      <c r="Q297" s="816"/>
      <c r="R297" s="817"/>
      <c r="S297" s="816"/>
      <c r="T297" s="817"/>
      <c r="U297" s="816"/>
      <c r="V297" s="817"/>
      <c r="W297" s="816"/>
      <c r="X297" s="817"/>
      <c r="Y297" s="816"/>
      <c r="Z297" s="817"/>
      <c r="AA297" s="792"/>
      <c r="AB297" s="792"/>
      <c r="AC297" s="792"/>
      <c r="AD297" s="792"/>
      <c r="AE297" s="792"/>
      <c r="AF297" s="792"/>
    </row>
    <row r="298" spans="2:32" s="404" customFormat="1" ht="15" customHeight="1" x14ac:dyDescent="0.2">
      <c r="B298" s="826"/>
      <c r="C298" s="827"/>
      <c r="D298" s="793"/>
      <c r="E298" s="830"/>
      <c r="F298" s="833"/>
      <c r="G298" s="836"/>
      <c r="H298" s="830"/>
      <c r="I298" s="406" t="s">
        <v>158</v>
      </c>
      <c r="J298" s="451"/>
      <c r="K298" s="820"/>
      <c r="L298" s="821"/>
      <c r="M298" s="818"/>
      <c r="N298" s="819"/>
      <c r="O298" s="818"/>
      <c r="P298" s="819"/>
      <c r="Q298" s="818"/>
      <c r="R298" s="819"/>
      <c r="S298" s="818"/>
      <c r="T298" s="819"/>
      <c r="U298" s="818"/>
      <c r="V298" s="819"/>
      <c r="W298" s="818"/>
      <c r="X298" s="819"/>
      <c r="Y298" s="818"/>
      <c r="Z298" s="819"/>
      <c r="AA298" s="793"/>
      <c r="AB298" s="793"/>
      <c r="AC298" s="793"/>
      <c r="AD298" s="793"/>
      <c r="AE298" s="793"/>
      <c r="AF298" s="793"/>
    </row>
    <row r="299" spans="2:32" s="404" customFormat="1" ht="12.75" customHeight="1" x14ac:dyDescent="0.2">
      <c r="B299" s="822" t="s">
        <v>483</v>
      </c>
      <c r="C299" s="823"/>
      <c r="D299" s="791" t="s">
        <v>213</v>
      </c>
      <c r="E299" s="828" t="s">
        <v>186</v>
      </c>
      <c r="F299" s="831"/>
      <c r="G299" s="834"/>
      <c r="H299" s="828"/>
      <c r="I299" s="434" t="s">
        <v>184</v>
      </c>
      <c r="J299" s="438">
        <v>500000</v>
      </c>
      <c r="K299" s="434" t="s">
        <v>183</v>
      </c>
      <c r="L299" s="437"/>
      <c r="M299" s="434" t="s">
        <v>182</v>
      </c>
      <c r="N299" s="436">
        <f>J299</f>
        <v>500000</v>
      </c>
      <c r="O299" s="434" t="s">
        <v>181</v>
      </c>
      <c r="P299" s="435"/>
      <c r="Q299" s="434" t="s">
        <v>181</v>
      </c>
      <c r="R299" s="435"/>
      <c r="S299" s="434" t="s">
        <v>181</v>
      </c>
      <c r="T299" s="435"/>
      <c r="U299" s="434" t="s">
        <v>181</v>
      </c>
      <c r="V299" s="435"/>
      <c r="W299" s="434" t="s">
        <v>181</v>
      </c>
      <c r="X299" s="435"/>
      <c r="Y299" s="434" t="s">
        <v>180</v>
      </c>
      <c r="Z299" s="433"/>
      <c r="AA299" s="791" t="s">
        <v>4</v>
      </c>
      <c r="AB299" s="791" t="s">
        <v>4</v>
      </c>
      <c r="AC299" s="791" t="s">
        <v>4</v>
      </c>
      <c r="AD299" s="791" t="s">
        <v>4</v>
      </c>
      <c r="AE299" s="791" t="s">
        <v>4</v>
      </c>
      <c r="AF299" s="791" t="s">
        <v>4</v>
      </c>
    </row>
    <row r="300" spans="2:32" s="404" customFormat="1" ht="15" customHeight="1" x14ac:dyDescent="0.2">
      <c r="B300" s="824"/>
      <c r="C300" s="825"/>
      <c r="D300" s="792"/>
      <c r="E300" s="829"/>
      <c r="F300" s="832"/>
      <c r="G300" s="835"/>
      <c r="H300" s="829"/>
      <c r="I300" s="416" t="s">
        <v>179</v>
      </c>
      <c r="J300" s="432"/>
      <c r="K300" s="416" t="s">
        <v>177</v>
      </c>
      <c r="L300" s="415"/>
      <c r="M300" s="416" t="s">
        <v>176</v>
      </c>
      <c r="N300" s="428">
        <f>N299</f>
        <v>500000</v>
      </c>
      <c r="O300" s="416" t="s">
        <v>175</v>
      </c>
      <c r="P300" s="426"/>
      <c r="Q300" s="416" t="s">
        <v>175</v>
      </c>
      <c r="R300" s="426"/>
      <c r="S300" s="416" t="s">
        <v>175</v>
      </c>
      <c r="T300" s="426"/>
      <c r="U300" s="416" t="s">
        <v>175</v>
      </c>
      <c r="V300" s="426"/>
      <c r="W300" s="416" t="s">
        <v>175</v>
      </c>
      <c r="X300" s="426"/>
      <c r="Y300" s="416" t="s">
        <v>174</v>
      </c>
      <c r="Z300" s="430"/>
      <c r="AA300" s="792"/>
      <c r="AB300" s="792"/>
      <c r="AC300" s="792"/>
      <c r="AD300" s="792"/>
      <c r="AE300" s="792"/>
      <c r="AF300" s="792"/>
    </row>
    <row r="301" spans="2:32" s="404" customFormat="1" ht="39" customHeight="1" x14ac:dyDescent="0.2">
      <c r="B301" s="824"/>
      <c r="C301" s="825"/>
      <c r="D301" s="792"/>
      <c r="E301" s="829"/>
      <c r="F301" s="832"/>
      <c r="G301" s="835"/>
      <c r="H301" s="829"/>
      <c r="I301" s="416" t="s">
        <v>173</v>
      </c>
      <c r="J301" s="429"/>
      <c r="K301" s="416" t="s">
        <v>171</v>
      </c>
      <c r="L301" s="427"/>
      <c r="M301" s="416" t="s">
        <v>170</v>
      </c>
      <c r="N301" s="428"/>
      <c r="O301" s="416" t="s">
        <v>169</v>
      </c>
      <c r="P301" s="426"/>
      <c r="Q301" s="416" t="s">
        <v>169</v>
      </c>
      <c r="R301" s="426"/>
      <c r="S301" s="416" t="s">
        <v>169</v>
      </c>
      <c r="T301" s="426"/>
      <c r="U301" s="416" t="s">
        <v>169</v>
      </c>
      <c r="V301" s="426"/>
      <c r="W301" s="416" t="s">
        <v>169</v>
      </c>
      <c r="X301" s="426"/>
      <c r="Y301" s="816"/>
      <c r="Z301" s="817"/>
      <c r="AA301" s="792"/>
      <c r="AB301" s="792"/>
      <c r="AC301" s="792"/>
      <c r="AD301" s="792"/>
      <c r="AE301" s="792"/>
      <c r="AF301" s="792"/>
    </row>
    <row r="302" spans="2:32" s="404" customFormat="1" ht="15" customHeight="1" x14ac:dyDescent="0.2">
      <c r="B302" s="824"/>
      <c r="C302" s="825"/>
      <c r="D302" s="792"/>
      <c r="E302" s="829"/>
      <c r="F302" s="832"/>
      <c r="G302" s="835"/>
      <c r="H302" s="829"/>
      <c r="I302" s="416" t="s">
        <v>168</v>
      </c>
      <c r="J302" s="427"/>
      <c r="K302" s="416" t="s">
        <v>167</v>
      </c>
      <c r="L302" s="427"/>
      <c r="M302" s="816"/>
      <c r="N302" s="817"/>
      <c r="O302" s="416" t="s">
        <v>166</v>
      </c>
      <c r="P302" s="426">
        <f>IF(P300="",P301-P299,P301-P300)</f>
        <v>0</v>
      </c>
      <c r="Q302" s="416" t="s">
        <v>166</v>
      </c>
      <c r="R302" s="426">
        <f>IF(R300="",R301-R299,R301-R300)</f>
        <v>0</v>
      </c>
      <c r="S302" s="416" t="s">
        <v>166</v>
      </c>
      <c r="T302" s="426">
        <f>IF(T300="",T301-T299,T301-T300)</f>
        <v>0</v>
      </c>
      <c r="U302" s="416" t="s">
        <v>166</v>
      </c>
      <c r="V302" s="426">
        <f>IF(V300="",V301-V299,V301-V300)</f>
        <v>0</v>
      </c>
      <c r="W302" s="416" t="s">
        <v>166</v>
      </c>
      <c r="X302" s="426">
        <f>IF(X300="",X301-X299,X301-X300)</f>
        <v>0</v>
      </c>
      <c r="Y302" s="816"/>
      <c r="Z302" s="817"/>
      <c r="AA302" s="792"/>
      <c r="AB302" s="792"/>
      <c r="AC302" s="792"/>
      <c r="AD302" s="792"/>
      <c r="AE302" s="792"/>
      <c r="AF302" s="792"/>
    </row>
    <row r="303" spans="2:32" s="404" customFormat="1" ht="15" customHeight="1" x14ac:dyDescent="0.2">
      <c r="B303" s="824"/>
      <c r="C303" s="825"/>
      <c r="D303" s="792"/>
      <c r="E303" s="829"/>
      <c r="F303" s="832"/>
      <c r="G303" s="835"/>
      <c r="H303" s="829"/>
      <c r="I303" s="416" t="s">
        <v>165</v>
      </c>
      <c r="J303" s="415">
        <v>43635</v>
      </c>
      <c r="K303" s="416" t="s">
        <v>164</v>
      </c>
      <c r="L303" s="415"/>
      <c r="M303" s="816"/>
      <c r="N303" s="817"/>
      <c r="O303" s="816"/>
      <c r="P303" s="817"/>
      <c r="Q303" s="816"/>
      <c r="R303" s="817"/>
      <c r="S303" s="816"/>
      <c r="T303" s="817"/>
      <c r="U303" s="816"/>
      <c r="V303" s="817"/>
      <c r="W303" s="816"/>
      <c r="X303" s="817"/>
      <c r="Y303" s="816"/>
      <c r="Z303" s="817"/>
      <c r="AA303" s="792"/>
      <c r="AB303" s="792"/>
      <c r="AC303" s="792"/>
      <c r="AD303" s="792"/>
      <c r="AE303" s="792"/>
      <c r="AF303" s="792"/>
    </row>
    <row r="304" spans="2:32" s="404" customFormat="1" ht="15" customHeight="1" x14ac:dyDescent="0.2">
      <c r="B304" s="826"/>
      <c r="C304" s="827"/>
      <c r="D304" s="793"/>
      <c r="E304" s="830"/>
      <c r="F304" s="833"/>
      <c r="G304" s="836"/>
      <c r="H304" s="830"/>
      <c r="I304" s="406" t="s">
        <v>158</v>
      </c>
      <c r="J304" s="451"/>
      <c r="K304" s="820"/>
      <c r="L304" s="821"/>
      <c r="M304" s="818"/>
      <c r="N304" s="819"/>
      <c r="O304" s="818"/>
      <c r="P304" s="819"/>
      <c r="Q304" s="818"/>
      <c r="R304" s="819"/>
      <c r="S304" s="818"/>
      <c r="T304" s="819"/>
      <c r="U304" s="818"/>
      <c r="V304" s="819"/>
      <c r="W304" s="818"/>
      <c r="X304" s="819"/>
      <c r="Y304" s="818"/>
      <c r="Z304" s="819"/>
      <c r="AA304" s="793"/>
      <c r="AB304" s="793"/>
      <c r="AC304" s="793"/>
      <c r="AD304" s="793"/>
      <c r="AE304" s="793"/>
      <c r="AF304" s="793"/>
    </row>
    <row r="305" spans="2:32" s="404" customFormat="1" ht="12.75" customHeight="1" x14ac:dyDescent="0.2">
      <c r="B305" s="822" t="s">
        <v>481</v>
      </c>
      <c r="C305" s="823"/>
      <c r="D305" s="791" t="s">
        <v>213</v>
      </c>
      <c r="E305" s="828" t="s">
        <v>186</v>
      </c>
      <c r="F305" s="831"/>
      <c r="G305" s="834"/>
      <c r="H305" s="828"/>
      <c r="I305" s="434" t="s">
        <v>184</v>
      </c>
      <c r="J305" s="438">
        <v>500000</v>
      </c>
      <c r="K305" s="434" t="s">
        <v>183</v>
      </c>
      <c r="L305" s="437"/>
      <c r="M305" s="434" t="s">
        <v>182</v>
      </c>
      <c r="N305" s="436">
        <f>J305</f>
        <v>500000</v>
      </c>
      <c r="O305" s="434" t="s">
        <v>181</v>
      </c>
      <c r="P305" s="435"/>
      <c r="Q305" s="434" t="s">
        <v>181</v>
      </c>
      <c r="R305" s="435"/>
      <c r="S305" s="434" t="s">
        <v>181</v>
      </c>
      <c r="T305" s="435"/>
      <c r="U305" s="434" t="s">
        <v>181</v>
      </c>
      <c r="V305" s="435"/>
      <c r="W305" s="434" t="s">
        <v>181</v>
      </c>
      <c r="X305" s="435"/>
      <c r="Y305" s="434" t="s">
        <v>180</v>
      </c>
      <c r="Z305" s="433"/>
      <c r="AA305" s="791" t="s">
        <v>4</v>
      </c>
      <c r="AB305" s="791" t="s">
        <v>4</v>
      </c>
      <c r="AC305" s="791" t="s">
        <v>4</v>
      </c>
      <c r="AD305" s="791" t="s">
        <v>4</v>
      </c>
      <c r="AE305" s="791" t="s">
        <v>4</v>
      </c>
      <c r="AF305" s="791" t="s">
        <v>4</v>
      </c>
    </row>
    <row r="306" spans="2:32" s="404" customFormat="1" ht="15" customHeight="1" x14ac:dyDescent="0.2">
      <c r="B306" s="824"/>
      <c r="C306" s="825"/>
      <c r="D306" s="792"/>
      <c r="E306" s="829"/>
      <c r="F306" s="832"/>
      <c r="G306" s="835"/>
      <c r="H306" s="829"/>
      <c r="I306" s="416" t="s">
        <v>179</v>
      </c>
      <c r="J306" s="432"/>
      <c r="K306" s="416" t="s">
        <v>177</v>
      </c>
      <c r="L306" s="415"/>
      <c r="M306" s="416" t="s">
        <v>176</v>
      </c>
      <c r="N306" s="428">
        <f>N305</f>
        <v>500000</v>
      </c>
      <c r="O306" s="416" t="s">
        <v>175</v>
      </c>
      <c r="P306" s="426"/>
      <c r="Q306" s="416" t="s">
        <v>175</v>
      </c>
      <c r="R306" s="426"/>
      <c r="S306" s="416" t="s">
        <v>175</v>
      </c>
      <c r="T306" s="426"/>
      <c r="U306" s="416" t="s">
        <v>175</v>
      </c>
      <c r="V306" s="426"/>
      <c r="W306" s="416" t="s">
        <v>175</v>
      </c>
      <c r="X306" s="426"/>
      <c r="Y306" s="416" t="s">
        <v>174</v>
      </c>
      <c r="Z306" s="430"/>
      <c r="AA306" s="792"/>
      <c r="AB306" s="792"/>
      <c r="AC306" s="792"/>
      <c r="AD306" s="792"/>
      <c r="AE306" s="792"/>
      <c r="AF306" s="792"/>
    </row>
    <row r="307" spans="2:32" s="404" customFormat="1" ht="39" customHeight="1" x14ac:dyDescent="0.2">
      <c r="B307" s="824"/>
      <c r="C307" s="825"/>
      <c r="D307" s="792"/>
      <c r="E307" s="829"/>
      <c r="F307" s="832"/>
      <c r="G307" s="835"/>
      <c r="H307" s="829"/>
      <c r="I307" s="416" t="s">
        <v>173</v>
      </c>
      <c r="J307" s="429"/>
      <c r="K307" s="416" t="s">
        <v>171</v>
      </c>
      <c r="L307" s="427"/>
      <c r="M307" s="416" t="s">
        <v>170</v>
      </c>
      <c r="N307" s="428"/>
      <c r="O307" s="416" t="s">
        <v>169</v>
      </c>
      <c r="P307" s="426"/>
      <c r="Q307" s="416" t="s">
        <v>169</v>
      </c>
      <c r="R307" s="426"/>
      <c r="S307" s="416" t="s">
        <v>169</v>
      </c>
      <c r="T307" s="426"/>
      <c r="U307" s="416" t="s">
        <v>169</v>
      </c>
      <c r="V307" s="426"/>
      <c r="W307" s="416" t="s">
        <v>169</v>
      </c>
      <c r="X307" s="426"/>
      <c r="Y307" s="816"/>
      <c r="Z307" s="817"/>
      <c r="AA307" s="792"/>
      <c r="AB307" s="792"/>
      <c r="AC307" s="792"/>
      <c r="AD307" s="792"/>
      <c r="AE307" s="792"/>
      <c r="AF307" s="792"/>
    </row>
    <row r="308" spans="2:32" s="404" customFormat="1" ht="15" customHeight="1" x14ac:dyDescent="0.2">
      <c r="B308" s="824"/>
      <c r="C308" s="825"/>
      <c r="D308" s="792"/>
      <c r="E308" s="829"/>
      <c r="F308" s="832"/>
      <c r="G308" s="835"/>
      <c r="H308" s="829"/>
      <c r="I308" s="416" t="s">
        <v>168</v>
      </c>
      <c r="J308" s="427"/>
      <c r="K308" s="416" t="s">
        <v>167</v>
      </c>
      <c r="L308" s="427"/>
      <c r="M308" s="816"/>
      <c r="N308" s="817"/>
      <c r="O308" s="416" t="s">
        <v>166</v>
      </c>
      <c r="P308" s="426">
        <f>IF(P306="",P307-P305,P307-P306)</f>
        <v>0</v>
      </c>
      <c r="Q308" s="416" t="s">
        <v>166</v>
      </c>
      <c r="R308" s="426">
        <f>IF(R306="",R307-R305,R307-R306)</f>
        <v>0</v>
      </c>
      <c r="S308" s="416" t="s">
        <v>166</v>
      </c>
      <c r="T308" s="426">
        <f>IF(T306="",T307-T305,T307-T306)</f>
        <v>0</v>
      </c>
      <c r="U308" s="416" t="s">
        <v>166</v>
      </c>
      <c r="V308" s="426">
        <f>IF(V306="",V307-V305,V307-V306)</f>
        <v>0</v>
      </c>
      <c r="W308" s="416" t="s">
        <v>166</v>
      </c>
      <c r="X308" s="426">
        <f>IF(X306="",X307-X305,X307-X306)</f>
        <v>0</v>
      </c>
      <c r="Y308" s="816"/>
      <c r="Z308" s="817"/>
      <c r="AA308" s="792"/>
      <c r="AB308" s="792"/>
      <c r="AC308" s="792"/>
      <c r="AD308" s="792"/>
      <c r="AE308" s="792"/>
      <c r="AF308" s="792"/>
    </row>
    <row r="309" spans="2:32" s="404" customFormat="1" ht="15" customHeight="1" x14ac:dyDescent="0.2">
      <c r="B309" s="824"/>
      <c r="C309" s="825"/>
      <c r="D309" s="792"/>
      <c r="E309" s="829"/>
      <c r="F309" s="832"/>
      <c r="G309" s="835"/>
      <c r="H309" s="829"/>
      <c r="I309" s="416" t="s">
        <v>165</v>
      </c>
      <c r="J309" s="415">
        <v>43524</v>
      </c>
      <c r="K309" s="416" t="s">
        <v>164</v>
      </c>
      <c r="L309" s="415"/>
      <c r="M309" s="816"/>
      <c r="N309" s="817"/>
      <c r="O309" s="816"/>
      <c r="P309" s="817"/>
      <c r="Q309" s="816"/>
      <c r="R309" s="817"/>
      <c r="S309" s="816"/>
      <c r="T309" s="817"/>
      <c r="U309" s="816"/>
      <c r="V309" s="817"/>
      <c r="W309" s="816"/>
      <c r="X309" s="817"/>
      <c r="Y309" s="816"/>
      <c r="Z309" s="817"/>
      <c r="AA309" s="792"/>
      <c r="AB309" s="792"/>
      <c r="AC309" s="792"/>
      <c r="AD309" s="792"/>
      <c r="AE309" s="792"/>
      <c r="AF309" s="792"/>
    </row>
    <row r="310" spans="2:32" s="404" customFormat="1" ht="15" customHeight="1" x14ac:dyDescent="0.2">
      <c r="B310" s="826"/>
      <c r="C310" s="827"/>
      <c r="D310" s="793"/>
      <c r="E310" s="830"/>
      <c r="F310" s="833"/>
      <c r="G310" s="836"/>
      <c r="H310" s="830"/>
      <c r="I310" s="406" t="s">
        <v>158</v>
      </c>
      <c r="J310" s="451"/>
      <c r="K310" s="820"/>
      <c r="L310" s="821"/>
      <c r="M310" s="818"/>
      <c r="N310" s="819"/>
      <c r="O310" s="818"/>
      <c r="P310" s="819"/>
      <c r="Q310" s="818"/>
      <c r="R310" s="819"/>
      <c r="S310" s="818"/>
      <c r="T310" s="819"/>
      <c r="U310" s="818"/>
      <c r="V310" s="819"/>
      <c r="W310" s="818"/>
      <c r="X310" s="819"/>
      <c r="Y310" s="818"/>
      <c r="Z310" s="819"/>
      <c r="AA310" s="793"/>
      <c r="AB310" s="793"/>
      <c r="AC310" s="793"/>
      <c r="AD310" s="793"/>
      <c r="AE310" s="793"/>
      <c r="AF310" s="793"/>
    </row>
    <row r="311" spans="2:32" s="404" customFormat="1" ht="12.75" customHeight="1" x14ac:dyDescent="0.2">
      <c r="B311" s="822" t="s">
        <v>480</v>
      </c>
      <c r="C311" s="823"/>
      <c r="D311" s="791" t="s">
        <v>213</v>
      </c>
      <c r="E311" s="828" t="s">
        <v>186</v>
      </c>
      <c r="F311" s="831"/>
      <c r="G311" s="834"/>
      <c r="H311" s="828"/>
      <c r="I311" s="434" t="s">
        <v>184</v>
      </c>
      <c r="J311" s="438">
        <v>500000</v>
      </c>
      <c r="K311" s="434" t="s">
        <v>183</v>
      </c>
      <c r="L311" s="437"/>
      <c r="M311" s="434" t="s">
        <v>182</v>
      </c>
      <c r="N311" s="436">
        <f>J311</f>
        <v>500000</v>
      </c>
      <c r="O311" s="434" t="s">
        <v>181</v>
      </c>
      <c r="P311" s="435"/>
      <c r="Q311" s="434" t="s">
        <v>181</v>
      </c>
      <c r="R311" s="435"/>
      <c r="S311" s="434" t="s">
        <v>181</v>
      </c>
      <c r="T311" s="435"/>
      <c r="U311" s="434" t="s">
        <v>181</v>
      </c>
      <c r="V311" s="435"/>
      <c r="W311" s="434" t="s">
        <v>181</v>
      </c>
      <c r="X311" s="435"/>
      <c r="Y311" s="434" t="s">
        <v>180</v>
      </c>
      <c r="Z311" s="433"/>
      <c r="AA311" s="791" t="s">
        <v>4</v>
      </c>
      <c r="AB311" s="791" t="s">
        <v>4</v>
      </c>
      <c r="AC311" s="791" t="s">
        <v>4</v>
      </c>
      <c r="AD311" s="791" t="s">
        <v>4</v>
      </c>
      <c r="AE311" s="791" t="s">
        <v>4</v>
      </c>
      <c r="AF311" s="791" t="s">
        <v>4</v>
      </c>
    </row>
    <row r="312" spans="2:32" s="404" customFormat="1" ht="15" customHeight="1" x14ac:dyDescent="0.2">
      <c r="B312" s="824"/>
      <c r="C312" s="825"/>
      <c r="D312" s="792"/>
      <c r="E312" s="829"/>
      <c r="F312" s="832"/>
      <c r="G312" s="835"/>
      <c r="H312" s="829"/>
      <c r="I312" s="416" t="s">
        <v>179</v>
      </c>
      <c r="J312" s="432"/>
      <c r="K312" s="416" t="s">
        <v>177</v>
      </c>
      <c r="L312" s="415"/>
      <c r="M312" s="416" t="s">
        <v>176</v>
      </c>
      <c r="N312" s="428">
        <f>N311</f>
        <v>500000</v>
      </c>
      <c r="O312" s="416" t="s">
        <v>175</v>
      </c>
      <c r="P312" s="426"/>
      <c r="Q312" s="416" t="s">
        <v>175</v>
      </c>
      <c r="R312" s="426"/>
      <c r="S312" s="416" t="s">
        <v>175</v>
      </c>
      <c r="T312" s="426"/>
      <c r="U312" s="416" t="s">
        <v>175</v>
      </c>
      <c r="V312" s="426"/>
      <c r="W312" s="416" t="s">
        <v>175</v>
      </c>
      <c r="X312" s="426"/>
      <c r="Y312" s="416" t="s">
        <v>174</v>
      </c>
      <c r="Z312" s="430"/>
      <c r="AA312" s="792"/>
      <c r="AB312" s="792"/>
      <c r="AC312" s="792"/>
      <c r="AD312" s="792"/>
      <c r="AE312" s="792"/>
      <c r="AF312" s="792"/>
    </row>
    <row r="313" spans="2:32" s="404" customFormat="1" ht="39" customHeight="1" x14ac:dyDescent="0.2">
      <c r="B313" s="824"/>
      <c r="C313" s="825"/>
      <c r="D313" s="792"/>
      <c r="E313" s="829"/>
      <c r="F313" s="832"/>
      <c r="G313" s="835"/>
      <c r="H313" s="829"/>
      <c r="I313" s="416" t="s">
        <v>173</v>
      </c>
      <c r="J313" s="429"/>
      <c r="K313" s="416" t="s">
        <v>171</v>
      </c>
      <c r="L313" s="427"/>
      <c r="M313" s="416" t="s">
        <v>170</v>
      </c>
      <c r="N313" s="428"/>
      <c r="O313" s="416" t="s">
        <v>169</v>
      </c>
      <c r="P313" s="426"/>
      <c r="Q313" s="416" t="s">
        <v>169</v>
      </c>
      <c r="R313" s="426"/>
      <c r="S313" s="416" t="s">
        <v>169</v>
      </c>
      <c r="T313" s="426"/>
      <c r="U313" s="416" t="s">
        <v>169</v>
      </c>
      <c r="V313" s="426"/>
      <c r="W313" s="416" t="s">
        <v>169</v>
      </c>
      <c r="X313" s="426"/>
      <c r="Y313" s="816"/>
      <c r="Z313" s="817"/>
      <c r="AA313" s="792"/>
      <c r="AB313" s="792"/>
      <c r="AC313" s="792"/>
      <c r="AD313" s="792"/>
      <c r="AE313" s="792"/>
      <c r="AF313" s="792"/>
    </row>
    <row r="314" spans="2:32" s="404" customFormat="1" ht="15" customHeight="1" x14ac:dyDescent="0.2">
      <c r="B314" s="824"/>
      <c r="C314" s="825"/>
      <c r="D314" s="792"/>
      <c r="E314" s="829"/>
      <c r="F314" s="832"/>
      <c r="G314" s="835"/>
      <c r="H314" s="829"/>
      <c r="I314" s="416" t="s">
        <v>168</v>
      </c>
      <c r="J314" s="427"/>
      <c r="K314" s="416" t="s">
        <v>167</v>
      </c>
      <c r="L314" s="427"/>
      <c r="M314" s="816"/>
      <c r="N314" s="817"/>
      <c r="O314" s="416" t="s">
        <v>166</v>
      </c>
      <c r="P314" s="426">
        <f>IF(P312="",P313-P311,P313-P312)</f>
        <v>0</v>
      </c>
      <c r="Q314" s="416" t="s">
        <v>166</v>
      </c>
      <c r="R314" s="426">
        <f>IF(R312="",R313-R311,R313-R312)</f>
        <v>0</v>
      </c>
      <c r="S314" s="416" t="s">
        <v>166</v>
      </c>
      <c r="T314" s="426">
        <f>IF(T312="",T313-T311,T313-T312)</f>
        <v>0</v>
      </c>
      <c r="U314" s="416" t="s">
        <v>166</v>
      </c>
      <c r="V314" s="426">
        <f>IF(V312="",V313-V311,V313-V312)</f>
        <v>0</v>
      </c>
      <c r="W314" s="416" t="s">
        <v>166</v>
      </c>
      <c r="X314" s="426">
        <f>IF(X312="",X313-X311,X313-X312)</f>
        <v>0</v>
      </c>
      <c r="Y314" s="816"/>
      <c r="Z314" s="817"/>
      <c r="AA314" s="792"/>
      <c r="AB314" s="792"/>
      <c r="AC314" s="792"/>
      <c r="AD314" s="792"/>
      <c r="AE314" s="792"/>
      <c r="AF314" s="792"/>
    </row>
    <row r="315" spans="2:32" s="404" customFormat="1" ht="15" customHeight="1" x14ac:dyDescent="0.2">
      <c r="B315" s="824"/>
      <c r="C315" s="825"/>
      <c r="D315" s="792"/>
      <c r="E315" s="829"/>
      <c r="F315" s="832"/>
      <c r="G315" s="835"/>
      <c r="H315" s="829"/>
      <c r="I315" s="416" t="s">
        <v>165</v>
      </c>
      <c r="J315" s="415">
        <v>43614</v>
      </c>
      <c r="K315" s="416" t="s">
        <v>164</v>
      </c>
      <c r="L315" s="415"/>
      <c r="M315" s="816"/>
      <c r="N315" s="817"/>
      <c r="O315" s="816"/>
      <c r="P315" s="817"/>
      <c r="Q315" s="816"/>
      <c r="R315" s="817"/>
      <c r="S315" s="816"/>
      <c r="T315" s="817"/>
      <c r="U315" s="816"/>
      <c r="V315" s="817"/>
      <c r="W315" s="816"/>
      <c r="X315" s="817"/>
      <c r="Y315" s="816"/>
      <c r="Z315" s="817"/>
      <c r="AA315" s="792"/>
      <c r="AB315" s="792"/>
      <c r="AC315" s="792"/>
      <c r="AD315" s="792"/>
      <c r="AE315" s="792"/>
      <c r="AF315" s="792"/>
    </row>
    <row r="316" spans="2:32" s="404" customFormat="1" ht="15" customHeight="1" x14ac:dyDescent="0.2">
      <c r="B316" s="826"/>
      <c r="C316" s="827"/>
      <c r="D316" s="793"/>
      <c r="E316" s="830"/>
      <c r="F316" s="833"/>
      <c r="G316" s="836"/>
      <c r="H316" s="830"/>
      <c r="I316" s="406" t="s">
        <v>158</v>
      </c>
      <c r="J316" s="451"/>
      <c r="K316" s="820"/>
      <c r="L316" s="821"/>
      <c r="M316" s="818"/>
      <c r="N316" s="819"/>
      <c r="O316" s="818"/>
      <c r="P316" s="819"/>
      <c r="Q316" s="818"/>
      <c r="R316" s="819"/>
      <c r="S316" s="818"/>
      <c r="T316" s="819"/>
      <c r="U316" s="818"/>
      <c r="V316" s="819"/>
      <c r="W316" s="818"/>
      <c r="X316" s="819"/>
      <c r="Y316" s="818"/>
      <c r="Z316" s="819"/>
      <c r="AA316" s="793"/>
      <c r="AB316" s="793"/>
      <c r="AC316" s="793"/>
      <c r="AD316" s="793"/>
      <c r="AE316" s="793"/>
      <c r="AF316" s="793"/>
    </row>
    <row r="317" spans="2:32" s="404" customFormat="1" ht="12.75" customHeight="1" x14ac:dyDescent="0.2">
      <c r="B317" s="822" t="s">
        <v>117</v>
      </c>
      <c r="C317" s="823"/>
      <c r="D317" s="791" t="s">
        <v>577</v>
      </c>
      <c r="E317" s="828" t="s">
        <v>579</v>
      </c>
      <c r="F317" s="831"/>
      <c r="G317" s="834"/>
      <c r="H317" s="828"/>
      <c r="I317" s="434" t="s">
        <v>184</v>
      </c>
      <c r="J317" s="438">
        <v>500000</v>
      </c>
      <c r="K317" s="434" t="s">
        <v>183</v>
      </c>
      <c r="L317" s="437"/>
      <c r="M317" s="434" t="s">
        <v>182</v>
      </c>
      <c r="N317" s="436">
        <f>J317</f>
        <v>500000</v>
      </c>
      <c r="O317" s="434" t="s">
        <v>181</v>
      </c>
      <c r="P317" s="435"/>
      <c r="Q317" s="434" t="s">
        <v>181</v>
      </c>
      <c r="R317" s="435"/>
      <c r="S317" s="434" t="s">
        <v>181</v>
      </c>
      <c r="T317" s="435"/>
      <c r="U317" s="434" t="s">
        <v>181</v>
      </c>
      <c r="V317" s="435"/>
      <c r="W317" s="434" t="s">
        <v>181</v>
      </c>
      <c r="X317" s="435"/>
      <c r="Y317" s="434" t="s">
        <v>180</v>
      </c>
      <c r="Z317" s="433"/>
      <c r="AA317" s="791" t="s">
        <v>4</v>
      </c>
      <c r="AB317" s="791" t="s">
        <v>118</v>
      </c>
      <c r="AC317" s="791" t="s">
        <v>118</v>
      </c>
      <c r="AD317" s="791" t="s">
        <v>118</v>
      </c>
      <c r="AE317" s="791" t="s">
        <v>118</v>
      </c>
      <c r="AF317" s="791" t="s">
        <v>118</v>
      </c>
    </row>
    <row r="318" spans="2:32" s="404" customFormat="1" ht="15" customHeight="1" x14ac:dyDescent="0.2">
      <c r="B318" s="824"/>
      <c r="C318" s="825"/>
      <c r="D318" s="792"/>
      <c r="E318" s="829"/>
      <c r="F318" s="832"/>
      <c r="G318" s="835"/>
      <c r="H318" s="829"/>
      <c r="I318" s="416" t="s">
        <v>179</v>
      </c>
      <c r="J318" s="432"/>
      <c r="K318" s="416" t="s">
        <v>177</v>
      </c>
      <c r="L318" s="415"/>
      <c r="M318" s="416" t="s">
        <v>176</v>
      </c>
      <c r="N318" s="428">
        <f>N317</f>
        <v>500000</v>
      </c>
      <c r="O318" s="416" t="s">
        <v>175</v>
      </c>
      <c r="P318" s="426"/>
      <c r="Q318" s="416" t="s">
        <v>175</v>
      </c>
      <c r="R318" s="426"/>
      <c r="S318" s="416" t="s">
        <v>175</v>
      </c>
      <c r="T318" s="426"/>
      <c r="U318" s="416" t="s">
        <v>175</v>
      </c>
      <c r="V318" s="426"/>
      <c r="W318" s="416" t="s">
        <v>175</v>
      </c>
      <c r="X318" s="426"/>
      <c r="Y318" s="416" t="s">
        <v>174</v>
      </c>
      <c r="Z318" s="430"/>
      <c r="AA318" s="792"/>
      <c r="AB318" s="792"/>
      <c r="AC318" s="792"/>
      <c r="AD318" s="792"/>
      <c r="AE318" s="792"/>
      <c r="AF318" s="792"/>
    </row>
    <row r="319" spans="2:32" s="404" customFormat="1" ht="39" customHeight="1" x14ac:dyDescent="0.2">
      <c r="B319" s="824"/>
      <c r="C319" s="825"/>
      <c r="D319" s="792"/>
      <c r="E319" s="829"/>
      <c r="F319" s="832"/>
      <c r="G319" s="835"/>
      <c r="H319" s="829"/>
      <c r="I319" s="416" t="s">
        <v>173</v>
      </c>
      <c r="J319" s="429"/>
      <c r="K319" s="416" t="s">
        <v>171</v>
      </c>
      <c r="L319" s="427"/>
      <c r="M319" s="416" t="s">
        <v>170</v>
      </c>
      <c r="N319" s="428"/>
      <c r="O319" s="416" t="s">
        <v>169</v>
      </c>
      <c r="P319" s="426"/>
      <c r="Q319" s="416" t="s">
        <v>169</v>
      </c>
      <c r="R319" s="426"/>
      <c r="S319" s="416" t="s">
        <v>169</v>
      </c>
      <c r="T319" s="426"/>
      <c r="U319" s="416" t="s">
        <v>169</v>
      </c>
      <c r="V319" s="426"/>
      <c r="W319" s="416" t="s">
        <v>169</v>
      </c>
      <c r="X319" s="426"/>
      <c r="Y319" s="816"/>
      <c r="Z319" s="817"/>
      <c r="AA319" s="792"/>
      <c r="AB319" s="792"/>
      <c r="AC319" s="792"/>
      <c r="AD319" s="792"/>
      <c r="AE319" s="792"/>
      <c r="AF319" s="792"/>
    </row>
    <row r="320" spans="2:32" s="404" customFormat="1" ht="15" customHeight="1" x14ac:dyDescent="0.2">
      <c r="B320" s="824"/>
      <c r="C320" s="825"/>
      <c r="D320" s="792"/>
      <c r="E320" s="829"/>
      <c r="F320" s="832"/>
      <c r="G320" s="835"/>
      <c r="H320" s="829"/>
      <c r="I320" s="416" t="s">
        <v>168</v>
      </c>
      <c r="J320" s="427"/>
      <c r="K320" s="416" t="s">
        <v>167</v>
      </c>
      <c r="L320" s="427"/>
      <c r="M320" s="816"/>
      <c r="N320" s="817"/>
      <c r="O320" s="416" t="s">
        <v>166</v>
      </c>
      <c r="P320" s="426">
        <f>IF(P318="",P319-P317,P319-P318)</f>
        <v>0</v>
      </c>
      <c r="Q320" s="416" t="s">
        <v>166</v>
      </c>
      <c r="R320" s="426">
        <f>IF(R318="",R319-R317,R319-R318)</f>
        <v>0</v>
      </c>
      <c r="S320" s="416" t="s">
        <v>166</v>
      </c>
      <c r="T320" s="426">
        <f>IF(T318="",T319-T317,T319-T318)</f>
        <v>0</v>
      </c>
      <c r="U320" s="416" t="s">
        <v>166</v>
      </c>
      <c r="V320" s="426">
        <f>IF(V318="",V319-V317,V319-V318)</f>
        <v>0</v>
      </c>
      <c r="W320" s="416" t="s">
        <v>166</v>
      </c>
      <c r="X320" s="426">
        <f>IF(X318="",X319-X317,X319-X318)</f>
        <v>0</v>
      </c>
      <c r="Y320" s="816"/>
      <c r="Z320" s="817"/>
      <c r="AA320" s="792"/>
      <c r="AB320" s="792"/>
      <c r="AC320" s="792"/>
      <c r="AD320" s="792"/>
      <c r="AE320" s="792"/>
      <c r="AF320" s="792"/>
    </row>
    <row r="321" spans="1:32" s="404" customFormat="1" ht="15" customHeight="1" x14ac:dyDescent="0.2">
      <c r="B321" s="824"/>
      <c r="C321" s="825"/>
      <c r="D321" s="792"/>
      <c r="E321" s="829"/>
      <c r="F321" s="832"/>
      <c r="G321" s="835"/>
      <c r="H321" s="829"/>
      <c r="I321" s="416" t="s">
        <v>165</v>
      </c>
      <c r="J321" s="415"/>
      <c r="K321" s="416" t="s">
        <v>164</v>
      </c>
      <c r="L321" s="415"/>
      <c r="M321" s="816"/>
      <c r="N321" s="817"/>
      <c r="O321" s="816"/>
      <c r="P321" s="817"/>
      <c r="Q321" s="816"/>
      <c r="R321" s="817"/>
      <c r="S321" s="816"/>
      <c r="T321" s="817"/>
      <c r="U321" s="816"/>
      <c r="V321" s="817"/>
      <c r="W321" s="816"/>
      <c r="X321" s="817"/>
      <c r="Y321" s="816"/>
      <c r="Z321" s="817"/>
      <c r="AA321" s="792"/>
      <c r="AB321" s="792"/>
      <c r="AC321" s="792"/>
      <c r="AD321" s="792"/>
      <c r="AE321" s="792"/>
      <c r="AF321" s="792"/>
    </row>
    <row r="322" spans="1:32" s="404" customFormat="1" ht="15" customHeight="1" x14ac:dyDescent="0.2">
      <c r="B322" s="826"/>
      <c r="C322" s="827"/>
      <c r="D322" s="793"/>
      <c r="E322" s="830"/>
      <c r="F322" s="833"/>
      <c r="G322" s="836"/>
      <c r="H322" s="830"/>
      <c r="I322" s="406" t="s">
        <v>158</v>
      </c>
      <c r="J322" s="451"/>
      <c r="K322" s="820"/>
      <c r="L322" s="821"/>
      <c r="M322" s="818"/>
      <c r="N322" s="819"/>
      <c r="O322" s="818"/>
      <c r="P322" s="819"/>
      <c r="Q322" s="818"/>
      <c r="R322" s="819"/>
      <c r="S322" s="818"/>
      <c r="T322" s="819"/>
      <c r="U322" s="818"/>
      <c r="V322" s="819"/>
      <c r="W322" s="818"/>
      <c r="X322" s="819"/>
      <c r="Y322" s="818"/>
      <c r="Z322" s="819"/>
      <c r="AA322" s="793"/>
      <c r="AB322" s="793"/>
      <c r="AC322" s="793"/>
      <c r="AD322" s="793"/>
      <c r="AE322" s="793"/>
      <c r="AF322" s="793"/>
    </row>
    <row r="323" spans="1:32" s="404" customFormat="1" ht="12.75" customHeight="1" x14ac:dyDescent="0.2">
      <c r="A323" s="402"/>
      <c r="B323" s="822" t="s">
        <v>1801</v>
      </c>
      <c r="C323" s="823"/>
      <c r="D323" s="791" t="s">
        <v>476</v>
      </c>
      <c r="E323" s="828" t="s">
        <v>475</v>
      </c>
      <c r="F323" s="831"/>
      <c r="G323" s="834"/>
      <c r="H323" s="828"/>
      <c r="I323" s="434" t="s">
        <v>184</v>
      </c>
      <c r="J323" s="438">
        <v>1000000</v>
      </c>
      <c r="K323" s="434" t="s">
        <v>183</v>
      </c>
      <c r="L323" s="437"/>
      <c r="M323" s="434" t="s">
        <v>182</v>
      </c>
      <c r="N323" s="436">
        <f>J323</f>
        <v>1000000</v>
      </c>
      <c r="O323" s="434" t="s">
        <v>181</v>
      </c>
      <c r="P323" s="435">
        <v>0.43</v>
      </c>
      <c r="Q323" s="480" t="s">
        <v>181</v>
      </c>
      <c r="R323" s="479">
        <v>0.43</v>
      </c>
      <c r="S323" s="480" t="s">
        <v>181</v>
      </c>
      <c r="T323" s="479">
        <v>0.43</v>
      </c>
      <c r="U323" s="480" t="s">
        <v>181</v>
      </c>
      <c r="V323" s="479">
        <v>0.43</v>
      </c>
      <c r="W323" s="466" t="s">
        <v>181</v>
      </c>
      <c r="X323" s="467"/>
      <c r="Y323" s="434" t="s">
        <v>180</v>
      </c>
      <c r="Z323" s="433"/>
      <c r="AA323" s="791" t="s">
        <v>10</v>
      </c>
      <c r="AB323" s="791" t="s">
        <v>10</v>
      </c>
      <c r="AC323" s="791" t="s">
        <v>10</v>
      </c>
      <c r="AD323" s="791" t="s">
        <v>10</v>
      </c>
      <c r="AE323" s="791" t="s">
        <v>10</v>
      </c>
      <c r="AF323" s="791" t="s">
        <v>4</v>
      </c>
    </row>
    <row r="324" spans="1:32" s="404" customFormat="1" ht="15" customHeight="1" x14ac:dyDescent="0.2">
      <c r="A324" s="402"/>
      <c r="B324" s="824"/>
      <c r="C324" s="825"/>
      <c r="D324" s="792"/>
      <c r="E324" s="829"/>
      <c r="F324" s="832"/>
      <c r="G324" s="835"/>
      <c r="H324" s="829"/>
      <c r="I324" s="416" t="s">
        <v>179</v>
      </c>
      <c r="J324" s="432"/>
      <c r="K324" s="416" t="s">
        <v>177</v>
      </c>
      <c r="L324" s="415"/>
      <c r="M324" s="416" t="s">
        <v>176</v>
      </c>
      <c r="N324" s="428">
        <f>N323</f>
        <v>1000000</v>
      </c>
      <c r="O324" s="416" t="s">
        <v>175</v>
      </c>
      <c r="P324" s="426"/>
      <c r="Q324" s="478" t="s">
        <v>175</v>
      </c>
      <c r="R324" s="477"/>
      <c r="S324" s="478" t="s">
        <v>175</v>
      </c>
      <c r="T324" s="477"/>
      <c r="U324" s="478" t="s">
        <v>175</v>
      </c>
      <c r="V324" s="477"/>
      <c r="W324" s="463" t="s">
        <v>175</v>
      </c>
      <c r="X324" s="462"/>
      <c r="Y324" s="416" t="s">
        <v>174</v>
      </c>
      <c r="Z324" s="430"/>
      <c r="AA324" s="792"/>
      <c r="AB324" s="792"/>
      <c r="AC324" s="792"/>
      <c r="AD324" s="792"/>
      <c r="AE324" s="792"/>
      <c r="AF324" s="792"/>
    </row>
    <row r="325" spans="1:32" s="404" customFormat="1" x14ac:dyDescent="0.2">
      <c r="A325" s="402"/>
      <c r="B325" s="824"/>
      <c r="C325" s="825"/>
      <c r="D325" s="792"/>
      <c r="E325" s="829"/>
      <c r="F325" s="832"/>
      <c r="G325" s="835"/>
      <c r="H325" s="829"/>
      <c r="I325" s="416" t="s">
        <v>173</v>
      </c>
      <c r="J325" s="429"/>
      <c r="K325" s="416" t="s">
        <v>171</v>
      </c>
      <c r="L325" s="427"/>
      <c r="M325" s="416" t="s">
        <v>170</v>
      </c>
      <c r="N325" s="428"/>
      <c r="O325" s="416" t="s">
        <v>169</v>
      </c>
      <c r="P325" s="426">
        <v>0.43</v>
      </c>
      <c r="Q325" s="478" t="s">
        <v>169</v>
      </c>
      <c r="R325" s="477">
        <v>0.43</v>
      </c>
      <c r="S325" s="478" t="s">
        <v>169</v>
      </c>
      <c r="T325" s="477">
        <v>0.43</v>
      </c>
      <c r="U325" s="478" t="s">
        <v>169</v>
      </c>
      <c r="V325" s="477">
        <v>0.43</v>
      </c>
      <c r="W325" s="463" t="s">
        <v>169</v>
      </c>
      <c r="X325" s="462"/>
      <c r="Y325" s="816"/>
      <c r="Z325" s="817"/>
      <c r="AA325" s="792"/>
      <c r="AB325" s="792"/>
      <c r="AC325" s="792"/>
      <c r="AD325" s="792"/>
      <c r="AE325" s="792"/>
      <c r="AF325" s="792"/>
    </row>
    <row r="326" spans="1:32" s="404" customFormat="1" ht="15" customHeight="1" x14ac:dyDescent="0.2">
      <c r="A326" s="402"/>
      <c r="B326" s="824"/>
      <c r="C326" s="825"/>
      <c r="D326" s="792"/>
      <c r="E326" s="829"/>
      <c r="F326" s="832"/>
      <c r="G326" s="835"/>
      <c r="H326" s="829"/>
      <c r="I326" s="416" t="s">
        <v>168</v>
      </c>
      <c r="J326" s="427"/>
      <c r="K326" s="416" t="s">
        <v>167</v>
      </c>
      <c r="L326" s="427"/>
      <c r="M326" s="816"/>
      <c r="N326" s="817"/>
      <c r="O326" s="416" t="s">
        <v>166</v>
      </c>
      <c r="P326" s="426">
        <f>IF(P324="",P325-P323,P325-P324)</f>
        <v>0</v>
      </c>
      <c r="Q326" s="478" t="s">
        <v>166</v>
      </c>
      <c r="R326" s="477">
        <f>IF(R324="",R325-R323,R325-R324)</f>
        <v>0</v>
      </c>
      <c r="S326" s="478" t="s">
        <v>166</v>
      </c>
      <c r="T326" s="477">
        <f>IF(T324="",T325-T323,T325-T324)</f>
        <v>0</v>
      </c>
      <c r="U326" s="478" t="s">
        <v>166</v>
      </c>
      <c r="V326" s="477">
        <f>IF(V324="",V325-V323,V325-V324)</f>
        <v>0</v>
      </c>
      <c r="W326" s="463" t="s">
        <v>166</v>
      </c>
      <c r="X326" s="462">
        <f>IF(X324="",X325-X323,X325-X324)</f>
        <v>0</v>
      </c>
      <c r="Y326" s="816"/>
      <c r="Z326" s="817"/>
      <c r="AA326" s="792"/>
      <c r="AB326" s="792"/>
      <c r="AC326" s="792"/>
      <c r="AD326" s="792"/>
      <c r="AE326" s="792"/>
      <c r="AF326" s="792"/>
    </row>
    <row r="327" spans="1:32" s="404" customFormat="1" ht="15" customHeight="1" x14ac:dyDescent="0.2">
      <c r="A327" s="402"/>
      <c r="B327" s="824"/>
      <c r="C327" s="825"/>
      <c r="D327" s="792"/>
      <c r="E327" s="829"/>
      <c r="F327" s="832"/>
      <c r="G327" s="835"/>
      <c r="H327" s="829"/>
      <c r="I327" s="416" t="s">
        <v>165</v>
      </c>
      <c r="J327" s="415"/>
      <c r="K327" s="416" t="s">
        <v>164</v>
      </c>
      <c r="L327" s="415"/>
      <c r="M327" s="816"/>
      <c r="N327" s="817"/>
      <c r="O327" s="816"/>
      <c r="P327" s="817"/>
      <c r="Q327" s="857"/>
      <c r="R327" s="858"/>
      <c r="S327" s="857"/>
      <c r="T327" s="858"/>
      <c r="U327" s="857"/>
      <c r="V327" s="858"/>
      <c r="W327" s="781"/>
      <c r="X327" s="782"/>
      <c r="Y327" s="816"/>
      <c r="Z327" s="817"/>
      <c r="AA327" s="792"/>
      <c r="AB327" s="792"/>
      <c r="AC327" s="792"/>
      <c r="AD327" s="792"/>
      <c r="AE327" s="792"/>
      <c r="AF327" s="792"/>
    </row>
    <row r="328" spans="1:32" s="404" customFormat="1" ht="15" customHeight="1" x14ac:dyDescent="0.2">
      <c r="A328" s="402"/>
      <c r="B328" s="826"/>
      <c r="C328" s="827"/>
      <c r="D328" s="793"/>
      <c r="E328" s="830"/>
      <c r="F328" s="833"/>
      <c r="G328" s="836"/>
      <c r="H328" s="830"/>
      <c r="I328" s="406" t="s">
        <v>158</v>
      </c>
      <c r="J328" s="451"/>
      <c r="K328" s="820"/>
      <c r="L328" s="821"/>
      <c r="M328" s="818"/>
      <c r="N328" s="819"/>
      <c r="O328" s="818"/>
      <c r="P328" s="819"/>
      <c r="Q328" s="859"/>
      <c r="R328" s="860"/>
      <c r="S328" s="859"/>
      <c r="T328" s="860"/>
      <c r="U328" s="859"/>
      <c r="V328" s="860"/>
      <c r="W328" s="783"/>
      <c r="X328" s="784"/>
      <c r="Y328" s="818"/>
      <c r="Z328" s="819"/>
      <c r="AA328" s="793"/>
      <c r="AB328" s="793"/>
      <c r="AC328" s="793"/>
      <c r="AD328" s="793"/>
      <c r="AE328" s="793"/>
      <c r="AF328" s="793"/>
    </row>
    <row r="329" spans="1:32" s="404" customFormat="1" ht="12.75" customHeight="1" x14ac:dyDescent="0.2">
      <c r="B329" s="822" t="s">
        <v>490</v>
      </c>
      <c r="C329" s="823"/>
      <c r="D329" s="791" t="s">
        <v>213</v>
      </c>
      <c r="E329" s="828" t="s">
        <v>228</v>
      </c>
      <c r="F329" s="831"/>
      <c r="G329" s="834"/>
      <c r="H329" s="828"/>
      <c r="I329" s="434" t="s">
        <v>184</v>
      </c>
      <c r="J329" s="438">
        <v>500000</v>
      </c>
      <c r="K329" s="434" t="s">
        <v>183</v>
      </c>
      <c r="L329" s="437"/>
      <c r="M329" s="434" t="s">
        <v>182</v>
      </c>
      <c r="N329" s="436">
        <f>J329</f>
        <v>500000</v>
      </c>
      <c r="O329" s="434" t="s">
        <v>181</v>
      </c>
      <c r="P329" s="435"/>
      <c r="Q329" s="434" t="s">
        <v>181</v>
      </c>
      <c r="R329" s="435"/>
      <c r="S329" s="434" t="s">
        <v>181</v>
      </c>
      <c r="T329" s="435"/>
      <c r="U329" s="434" t="s">
        <v>181</v>
      </c>
      <c r="V329" s="435"/>
      <c r="W329" s="434" t="s">
        <v>181</v>
      </c>
      <c r="X329" s="435"/>
      <c r="Y329" s="434" t="s">
        <v>180</v>
      </c>
      <c r="Z329" s="433"/>
      <c r="AA329" s="791" t="s">
        <v>4</v>
      </c>
      <c r="AB329" s="791" t="s">
        <v>4</v>
      </c>
      <c r="AC329" s="791" t="s">
        <v>4</v>
      </c>
      <c r="AD329" s="791" t="s">
        <v>4</v>
      </c>
      <c r="AE329" s="791" t="s">
        <v>4</v>
      </c>
      <c r="AF329" s="791" t="s">
        <v>4</v>
      </c>
    </row>
    <row r="330" spans="1:32" s="404" customFormat="1" ht="15" customHeight="1" x14ac:dyDescent="0.2">
      <c r="B330" s="824"/>
      <c r="C330" s="825"/>
      <c r="D330" s="792"/>
      <c r="E330" s="829"/>
      <c r="F330" s="832"/>
      <c r="G330" s="835"/>
      <c r="H330" s="829"/>
      <c r="I330" s="416" t="s">
        <v>179</v>
      </c>
      <c r="J330" s="432"/>
      <c r="K330" s="416" t="s">
        <v>177</v>
      </c>
      <c r="L330" s="415"/>
      <c r="M330" s="416" t="s">
        <v>176</v>
      </c>
      <c r="N330" s="428">
        <f>N329</f>
        <v>500000</v>
      </c>
      <c r="O330" s="416" t="s">
        <v>175</v>
      </c>
      <c r="P330" s="426"/>
      <c r="Q330" s="416" t="s">
        <v>175</v>
      </c>
      <c r="R330" s="426"/>
      <c r="S330" s="416" t="s">
        <v>175</v>
      </c>
      <c r="T330" s="426"/>
      <c r="U330" s="416" t="s">
        <v>175</v>
      </c>
      <c r="V330" s="426"/>
      <c r="W330" s="416" t="s">
        <v>175</v>
      </c>
      <c r="X330" s="426"/>
      <c r="Y330" s="416" t="s">
        <v>174</v>
      </c>
      <c r="Z330" s="430"/>
      <c r="AA330" s="792"/>
      <c r="AB330" s="792"/>
      <c r="AC330" s="792"/>
      <c r="AD330" s="792"/>
      <c r="AE330" s="792"/>
      <c r="AF330" s="792"/>
    </row>
    <row r="331" spans="1:32" s="404" customFormat="1" ht="39" customHeight="1" x14ac:dyDescent="0.2">
      <c r="B331" s="824"/>
      <c r="C331" s="825"/>
      <c r="D331" s="792"/>
      <c r="E331" s="829"/>
      <c r="F331" s="832"/>
      <c r="G331" s="835"/>
      <c r="H331" s="829"/>
      <c r="I331" s="416" t="s">
        <v>173</v>
      </c>
      <c r="J331" s="429"/>
      <c r="K331" s="416" t="s">
        <v>171</v>
      </c>
      <c r="L331" s="427"/>
      <c r="M331" s="416" t="s">
        <v>170</v>
      </c>
      <c r="N331" s="428"/>
      <c r="O331" s="416" t="s">
        <v>169</v>
      </c>
      <c r="P331" s="426"/>
      <c r="Q331" s="416" t="s">
        <v>169</v>
      </c>
      <c r="R331" s="426"/>
      <c r="S331" s="416" t="s">
        <v>169</v>
      </c>
      <c r="T331" s="426"/>
      <c r="U331" s="416" t="s">
        <v>169</v>
      </c>
      <c r="V331" s="426"/>
      <c r="W331" s="416" t="s">
        <v>169</v>
      </c>
      <c r="X331" s="426"/>
      <c r="Y331" s="816"/>
      <c r="Z331" s="817"/>
      <c r="AA331" s="792"/>
      <c r="AB331" s="792"/>
      <c r="AC331" s="792"/>
      <c r="AD331" s="792"/>
      <c r="AE331" s="792"/>
      <c r="AF331" s="792"/>
    </row>
    <row r="332" spans="1:32" s="404" customFormat="1" ht="15" customHeight="1" x14ac:dyDescent="0.2">
      <c r="B332" s="824"/>
      <c r="C332" s="825"/>
      <c r="D332" s="792"/>
      <c r="E332" s="829"/>
      <c r="F332" s="832"/>
      <c r="G332" s="835"/>
      <c r="H332" s="829"/>
      <c r="I332" s="416" t="s">
        <v>168</v>
      </c>
      <c r="J332" s="427"/>
      <c r="K332" s="416" t="s">
        <v>167</v>
      </c>
      <c r="L332" s="427"/>
      <c r="M332" s="816"/>
      <c r="N332" s="817"/>
      <c r="O332" s="416" t="s">
        <v>166</v>
      </c>
      <c r="P332" s="426">
        <f>IF(P330="",P331-P329,P331-P330)</f>
        <v>0</v>
      </c>
      <c r="Q332" s="416" t="s">
        <v>166</v>
      </c>
      <c r="R332" s="426">
        <f>IF(R330="",R331-R329,R331-R330)</f>
        <v>0</v>
      </c>
      <c r="S332" s="416" t="s">
        <v>166</v>
      </c>
      <c r="T332" s="426">
        <f>IF(T330="",T331-T329,T331-T330)</f>
        <v>0</v>
      </c>
      <c r="U332" s="416" t="s">
        <v>166</v>
      </c>
      <c r="V332" s="426">
        <f>IF(V330="",V331-V329,V331-V330)</f>
        <v>0</v>
      </c>
      <c r="W332" s="416" t="s">
        <v>166</v>
      </c>
      <c r="X332" s="426">
        <f>IF(X330="",X331-X329,X331-X330)</f>
        <v>0</v>
      </c>
      <c r="Y332" s="816"/>
      <c r="Z332" s="817"/>
      <c r="AA332" s="792"/>
      <c r="AB332" s="792"/>
      <c r="AC332" s="792"/>
      <c r="AD332" s="792"/>
      <c r="AE332" s="792"/>
      <c r="AF332" s="792"/>
    </row>
    <row r="333" spans="1:32" s="404" customFormat="1" ht="15" customHeight="1" x14ac:dyDescent="0.2">
      <c r="B333" s="824"/>
      <c r="C333" s="825"/>
      <c r="D333" s="792"/>
      <c r="E333" s="829"/>
      <c r="F333" s="832"/>
      <c r="G333" s="835"/>
      <c r="H333" s="829"/>
      <c r="I333" s="416" t="s">
        <v>165</v>
      </c>
      <c r="J333" s="415"/>
      <c r="K333" s="416" t="s">
        <v>164</v>
      </c>
      <c r="L333" s="415"/>
      <c r="M333" s="816"/>
      <c r="N333" s="817"/>
      <c r="O333" s="816"/>
      <c r="P333" s="817"/>
      <c r="Q333" s="816"/>
      <c r="R333" s="817"/>
      <c r="S333" s="816"/>
      <c r="T333" s="817"/>
      <c r="U333" s="816"/>
      <c r="V333" s="817"/>
      <c r="W333" s="816"/>
      <c r="X333" s="817"/>
      <c r="Y333" s="816"/>
      <c r="Z333" s="817"/>
      <c r="AA333" s="792"/>
      <c r="AB333" s="792"/>
      <c r="AC333" s="792"/>
      <c r="AD333" s="792"/>
      <c r="AE333" s="792"/>
      <c r="AF333" s="792"/>
    </row>
    <row r="334" spans="1:32" s="404" customFormat="1" ht="15" customHeight="1" x14ac:dyDescent="0.2">
      <c r="B334" s="826"/>
      <c r="C334" s="827"/>
      <c r="D334" s="793"/>
      <c r="E334" s="830"/>
      <c r="F334" s="833"/>
      <c r="G334" s="836"/>
      <c r="H334" s="830"/>
      <c r="I334" s="406" t="s">
        <v>158</v>
      </c>
      <c r="J334" s="451"/>
      <c r="K334" s="820"/>
      <c r="L334" s="821"/>
      <c r="M334" s="818"/>
      <c r="N334" s="819"/>
      <c r="O334" s="818"/>
      <c r="P334" s="819"/>
      <c r="Q334" s="818"/>
      <c r="R334" s="819"/>
      <c r="S334" s="818"/>
      <c r="T334" s="819"/>
      <c r="U334" s="818"/>
      <c r="V334" s="819"/>
      <c r="W334" s="818"/>
      <c r="X334" s="819"/>
      <c r="Y334" s="818"/>
      <c r="Z334" s="819"/>
      <c r="AA334" s="793"/>
      <c r="AB334" s="793"/>
      <c r="AC334" s="793"/>
      <c r="AD334" s="793"/>
      <c r="AE334" s="793"/>
      <c r="AF334" s="793"/>
    </row>
    <row r="335" spans="1:32" s="404" customFormat="1" ht="12.75" customHeight="1" x14ac:dyDescent="0.2">
      <c r="B335" s="822" t="s">
        <v>504</v>
      </c>
      <c r="C335" s="823"/>
      <c r="D335" s="791" t="s">
        <v>213</v>
      </c>
      <c r="E335" s="828" t="s">
        <v>228</v>
      </c>
      <c r="F335" s="831"/>
      <c r="G335" s="834"/>
      <c r="H335" s="828" t="s">
        <v>193</v>
      </c>
      <c r="I335" s="434" t="s">
        <v>184</v>
      </c>
      <c r="J335" s="438">
        <v>500000</v>
      </c>
      <c r="K335" s="434" t="s">
        <v>183</v>
      </c>
      <c r="L335" s="437"/>
      <c r="M335" s="434" t="s">
        <v>182</v>
      </c>
      <c r="N335" s="436">
        <f>J335</f>
        <v>500000</v>
      </c>
      <c r="O335" s="434" t="s">
        <v>181</v>
      </c>
      <c r="P335" s="435"/>
      <c r="Q335" s="434" t="s">
        <v>181</v>
      </c>
      <c r="R335" s="435"/>
      <c r="S335" s="434" t="s">
        <v>181</v>
      </c>
      <c r="T335" s="435"/>
      <c r="U335" s="434" t="s">
        <v>181</v>
      </c>
      <c r="V335" s="435"/>
      <c r="W335" s="434" t="s">
        <v>181</v>
      </c>
      <c r="X335" s="435"/>
      <c r="Y335" s="434" t="s">
        <v>180</v>
      </c>
      <c r="Z335" s="433"/>
      <c r="AA335" s="791" t="s">
        <v>503</v>
      </c>
      <c r="AB335" s="791" t="s">
        <v>503</v>
      </c>
      <c r="AC335" s="964" t="s">
        <v>503</v>
      </c>
      <c r="AD335" s="964" t="s">
        <v>503</v>
      </c>
      <c r="AE335" s="964" t="s">
        <v>503</v>
      </c>
      <c r="AF335" s="791" t="s">
        <v>503</v>
      </c>
    </row>
    <row r="336" spans="1:32" s="404" customFormat="1" ht="15" customHeight="1" x14ac:dyDescent="0.2">
      <c r="B336" s="824"/>
      <c r="C336" s="825"/>
      <c r="D336" s="792"/>
      <c r="E336" s="829"/>
      <c r="F336" s="832"/>
      <c r="G336" s="835"/>
      <c r="H336" s="829"/>
      <c r="I336" s="416" t="s">
        <v>179</v>
      </c>
      <c r="J336" s="432"/>
      <c r="K336" s="416" t="s">
        <v>177</v>
      </c>
      <c r="L336" s="415"/>
      <c r="M336" s="416" t="s">
        <v>176</v>
      </c>
      <c r="N336" s="428">
        <f>N335</f>
        <v>500000</v>
      </c>
      <c r="O336" s="416" t="s">
        <v>175</v>
      </c>
      <c r="P336" s="426"/>
      <c r="Q336" s="416" t="s">
        <v>175</v>
      </c>
      <c r="R336" s="426"/>
      <c r="S336" s="416" t="s">
        <v>175</v>
      </c>
      <c r="T336" s="426"/>
      <c r="U336" s="416" t="s">
        <v>175</v>
      </c>
      <c r="V336" s="426"/>
      <c r="W336" s="416" t="s">
        <v>175</v>
      </c>
      <c r="X336" s="426"/>
      <c r="Y336" s="416" t="s">
        <v>174</v>
      </c>
      <c r="Z336" s="430"/>
      <c r="AA336" s="792"/>
      <c r="AB336" s="792"/>
      <c r="AC336" s="965"/>
      <c r="AD336" s="965"/>
      <c r="AE336" s="965"/>
      <c r="AF336" s="792"/>
    </row>
    <row r="337" spans="1:32" s="404" customFormat="1" ht="39" customHeight="1" x14ac:dyDescent="0.2">
      <c r="B337" s="824"/>
      <c r="C337" s="825"/>
      <c r="D337" s="792"/>
      <c r="E337" s="829"/>
      <c r="F337" s="832"/>
      <c r="G337" s="835"/>
      <c r="H337" s="829"/>
      <c r="I337" s="416" t="s">
        <v>173</v>
      </c>
      <c r="J337" s="429"/>
      <c r="K337" s="416" t="s">
        <v>171</v>
      </c>
      <c r="L337" s="427"/>
      <c r="M337" s="416" t="s">
        <v>170</v>
      </c>
      <c r="N337" s="428"/>
      <c r="O337" s="416" t="s">
        <v>169</v>
      </c>
      <c r="P337" s="426"/>
      <c r="Q337" s="416" t="s">
        <v>169</v>
      </c>
      <c r="R337" s="426"/>
      <c r="S337" s="416" t="s">
        <v>169</v>
      </c>
      <c r="T337" s="426"/>
      <c r="U337" s="416" t="s">
        <v>169</v>
      </c>
      <c r="V337" s="426"/>
      <c r="W337" s="416" t="s">
        <v>169</v>
      </c>
      <c r="X337" s="426"/>
      <c r="Y337" s="816"/>
      <c r="Z337" s="817"/>
      <c r="AA337" s="792"/>
      <c r="AB337" s="792"/>
      <c r="AC337" s="965"/>
      <c r="AD337" s="965"/>
      <c r="AE337" s="965"/>
      <c r="AF337" s="792"/>
    </row>
    <row r="338" spans="1:32" s="404" customFormat="1" ht="15" customHeight="1" x14ac:dyDescent="0.2">
      <c r="B338" s="824"/>
      <c r="C338" s="825"/>
      <c r="D338" s="792"/>
      <c r="E338" s="829"/>
      <c r="F338" s="832"/>
      <c r="G338" s="835"/>
      <c r="H338" s="829"/>
      <c r="I338" s="416" t="s">
        <v>168</v>
      </c>
      <c r="J338" s="427"/>
      <c r="K338" s="416" t="s">
        <v>167</v>
      </c>
      <c r="L338" s="427"/>
      <c r="M338" s="816"/>
      <c r="N338" s="817"/>
      <c r="O338" s="416" t="s">
        <v>166</v>
      </c>
      <c r="P338" s="426">
        <f>IF(P336="",P337-P335,P337-P336)</f>
        <v>0</v>
      </c>
      <c r="Q338" s="416" t="s">
        <v>166</v>
      </c>
      <c r="R338" s="426">
        <f>IF(R336="",R337-R335,R337-R336)</f>
        <v>0</v>
      </c>
      <c r="S338" s="416" t="s">
        <v>166</v>
      </c>
      <c r="T338" s="426">
        <f>IF(T336="",T337-T335,T337-T336)</f>
        <v>0</v>
      </c>
      <c r="U338" s="416" t="s">
        <v>166</v>
      </c>
      <c r="V338" s="426">
        <f>IF(V336="",V337-V335,V337-V336)</f>
        <v>0</v>
      </c>
      <c r="W338" s="416" t="s">
        <v>166</v>
      </c>
      <c r="X338" s="426">
        <f>IF(X336="",X337-X335,X337-X336)</f>
        <v>0</v>
      </c>
      <c r="Y338" s="816"/>
      <c r="Z338" s="817"/>
      <c r="AA338" s="792"/>
      <c r="AB338" s="792"/>
      <c r="AC338" s="965"/>
      <c r="AD338" s="965"/>
      <c r="AE338" s="965"/>
      <c r="AF338" s="792"/>
    </row>
    <row r="339" spans="1:32" s="404" customFormat="1" ht="15" customHeight="1" x14ac:dyDescent="0.2">
      <c r="B339" s="824"/>
      <c r="C339" s="825"/>
      <c r="D339" s="792"/>
      <c r="E339" s="829"/>
      <c r="F339" s="832"/>
      <c r="G339" s="835"/>
      <c r="H339" s="829"/>
      <c r="I339" s="416" t="s">
        <v>165</v>
      </c>
      <c r="J339" s="415">
        <v>43614</v>
      </c>
      <c r="K339" s="416" t="s">
        <v>164</v>
      </c>
      <c r="L339" s="415"/>
      <c r="M339" s="816"/>
      <c r="N339" s="817"/>
      <c r="O339" s="816"/>
      <c r="P339" s="817"/>
      <c r="Q339" s="816"/>
      <c r="R339" s="817"/>
      <c r="S339" s="816"/>
      <c r="T339" s="817"/>
      <c r="U339" s="816"/>
      <c r="V339" s="817"/>
      <c r="W339" s="816"/>
      <c r="X339" s="817"/>
      <c r="Y339" s="816"/>
      <c r="Z339" s="817"/>
      <c r="AA339" s="792"/>
      <c r="AB339" s="792"/>
      <c r="AC339" s="965"/>
      <c r="AD339" s="965"/>
      <c r="AE339" s="965"/>
      <c r="AF339" s="792"/>
    </row>
    <row r="340" spans="1:32" s="404" customFormat="1" ht="15" customHeight="1" x14ac:dyDescent="0.2">
      <c r="B340" s="826"/>
      <c r="C340" s="827"/>
      <c r="D340" s="793"/>
      <c r="E340" s="830"/>
      <c r="F340" s="833"/>
      <c r="G340" s="836"/>
      <c r="H340" s="830"/>
      <c r="I340" s="406" t="s">
        <v>158</v>
      </c>
      <c r="J340" s="451"/>
      <c r="K340" s="820"/>
      <c r="L340" s="821"/>
      <c r="M340" s="818"/>
      <c r="N340" s="819"/>
      <c r="O340" s="818"/>
      <c r="P340" s="819"/>
      <c r="Q340" s="818"/>
      <c r="R340" s="819"/>
      <c r="S340" s="818"/>
      <c r="T340" s="819"/>
      <c r="U340" s="818"/>
      <c r="V340" s="819"/>
      <c r="W340" s="818"/>
      <c r="X340" s="819"/>
      <c r="Y340" s="818"/>
      <c r="Z340" s="819"/>
      <c r="AA340" s="793"/>
      <c r="AB340" s="793"/>
      <c r="AC340" s="966"/>
      <c r="AD340" s="966"/>
      <c r="AE340" s="966"/>
      <c r="AF340" s="793"/>
    </row>
    <row r="341" spans="1:32" s="404" customFormat="1" ht="12.75" customHeight="1" x14ac:dyDescent="0.2">
      <c r="B341" s="822" t="s">
        <v>539</v>
      </c>
      <c r="C341" s="823"/>
      <c r="D341" s="791" t="s">
        <v>213</v>
      </c>
      <c r="E341" s="828" t="s">
        <v>228</v>
      </c>
      <c r="F341" s="831"/>
      <c r="G341" s="834"/>
      <c r="H341" s="828"/>
      <c r="I341" s="434" t="s">
        <v>184</v>
      </c>
      <c r="J341" s="438">
        <v>500000</v>
      </c>
      <c r="K341" s="434" t="s">
        <v>183</v>
      </c>
      <c r="L341" s="437"/>
      <c r="M341" s="434" t="s">
        <v>182</v>
      </c>
      <c r="N341" s="436">
        <f>J341</f>
        <v>500000</v>
      </c>
      <c r="O341" s="434" t="s">
        <v>181</v>
      </c>
      <c r="P341" s="435"/>
      <c r="Q341" s="434" t="s">
        <v>181</v>
      </c>
      <c r="R341" s="435"/>
      <c r="S341" s="434" t="s">
        <v>181</v>
      </c>
      <c r="T341" s="435"/>
      <c r="U341" s="434" t="s">
        <v>181</v>
      </c>
      <c r="V341" s="435"/>
      <c r="W341" s="434" t="s">
        <v>181</v>
      </c>
      <c r="X341" s="435"/>
      <c r="Y341" s="434" t="s">
        <v>180</v>
      </c>
      <c r="Z341" s="433"/>
      <c r="AA341" s="791" t="s">
        <v>521</v>
      </c>
      <c r="AB341" s="791" t="s">
        <v>521</v>
      </c>
      <c r="AC341" s="791" t="s">
        <v>521</v>
      </c>
      <c r="AD341" s="791" t="s">
        <v>521</v>
      </c>
      <c r="AE341" s="791" t="s">
        <v>521</v>
      </c>
      <c r="AF341" s="791" t="s">
        <v>521</v>
      </c>
    </row>
    <row r="342" spans="1:32" s="404" customFormat="1" ht="15" customHeight="1" x14ac:dyDescent="0.2">
      <c r="B342" s="824"/>
      <c r="C342" s="825"/>
      <c r="D342" s="792"/>
      <c r="E342" s="829"/>
      <c r="F342" s="832"/>
      <c r="G342" s="835"/>
      <c r="H342" s="829"/>
      <c r="I342" s="416" t="s">
        <v>179</v>
      </c>
      <c r="J342" s="432"/>
      <c r="K342" s="416" t="s">
        <v>177</v>
      </c>
      <c r="L342" s="415"/>
      <c r="M342" s="416" t="s">
        <v>176</v>
      </c>
      <c r="N342" s="428">
        <f>N341</f>
        <v>500000</v>
      </c>
      <c r="O342" s="416" t="s">
        <v>175</v>
      </c>
      <c r="P342" s="426"/>
      <c r="Q342" s="416" t="s">
        <v>175</v>
      </c>
      <c r="R342" s="426"/>
      <c r="S342" s="416" t="s">
        <v>175</v>
      </c>
      <c r="T342" s="426"/>
      <c r="U342" s="416" t="s">
        <v>175</v>
      </c>
      <c r="V342" s="426"/>
      <c r="W342" s="416" t="s">
        <v>175</v>
      </c>
      <c r="X342" s="426"/>
      <c r="Y342" s="416" t="s">
        <v>174</v>
      </c>
      <c r="Z342" s="430"/>
      <c r="AA342" s="792"/>
      <c r="AB342" s="792"/>
      <c r="AC342" s="792"/>
      <c r="AD342" s="792"/>
      <c r="AE342" s="792"/>
      <c r="AF342" s="792"/>
    </row>
    <row r="343" spans="1:32" s="404" customFormat="1" ht="39" customHeight="1" x14ac:dyDescent="0.2">
      <c r="B343" s="824"/>
      <c r="C343" s="825"/>
      <c r="D343" s="792"/>
      <c r="E343" s="829"/>
      <c r="F343" s="832"/>
      <c r="G343" s="835"/>
      <c r="H343" s="829"/>
      <c r="I343" s="416" t="s">
        <v>173</v>
      </c>
      <c r="J343" s="429"/>
      <c r="K343" s="416" t="s">
        <v>171</v>
      </c>
      <c r="L343" s="427"/>
      <c r="M343" s="416" t="s">
        <v>170</v>
      </c>
      <c r="N343" s="428"/>
      <c r="O343" s="416" t="s">
        <v>169</v>
      </c>
      <c r="P343" s="426"/>
      <c r="Q343" s="416" t="s">
        <v>169</v>
      </c>
      <c r="R343" s="426"/>
      <c r="S343" s="416" t="s">
        <v>169</v>
      </c>
      <c r="T343" s="426"/>
      <c r="U343" s="416" t="s">
        <v>169</v>
      </c>
      <c r="V343" s="426"/>
      <c r="W343" s="416" t="s">
        <v>169</v>
      </c>
      <c r="X343" s="426"/>
      <c r="Y343" s="816"/>
      <c r="Z343" s="817"/>
      <c r="AA343" s="792"/>
      <c r="AB343" s="792"/>
      <c r="AC343" s="792"/>
      <c r="AD343" s="792"/>
      <c r="AE343" s="792"/>
      <c r="AF343" s="792"/>
    </row>
    <row r="344" spans="1:32" s="404" customFormat="1" ht="15" customHeight="1" x14ac:dyDescent="0.2">
      <c r="B344" s="824"/>
      <c r="C344" s="825"/>
      <c r="D344" s="792"/>
      <c r="E344" s="829"/>
      <c r="F344" s="832"/>
      <c r="G344" s="835"/>
      <c r="H344" s="829"/>
      <c r="I344" s="416" t="s">
        <v>168</v>
      </c>
      <c r="J344" s="427"/>
      <c r="K344" s="416" t="s">
        <v>167</v>
      </c>
      <c r="L344" s="427"/>
      <c r="M344" s="816"/>
      <c r="N344" s="817"/>
      <c r="O344" s="416" t="s">
        <v>166</v>
      </c>
      <c r="P344" s="426">
        <f>IF(P342="",P343-P341,P343-P342)</f>
        <v>0</v>
      </c>
      <c r="Q344" s="416" t="s">
        <v>166</v>
      </c>
      <c r="R344" s="426">
        <f>IF(R342="",R343-R341,R343-R342)</f>
        <v>0</v>
      </c>
      <c r="S344" s="416" t="s">
        <v>166</v>
      </c>
      <c r="T344" s="426">
        <f>IF(T342="",T343-T341,T343-T342)</f>
        <v>0</v>
      </c>
      <c r="U344" s="416" t="s">
        <v>166</v>
      </c>
      <c r="V344" s="426">
        <f>IF(V342="",V343-V341,V343-V342)</f>
        <v>0</v>
      </c>
      <c r="W344" s="416" t="s">
        <v>166</v>
      </c>
      <c r="X344" s="426">
        <f>IF(X342="",X343-X341,X343-X342)</f>
        <v>0</v>
      </c>
      <c r="Y344" s="816"/>
      <c r="Z344" s="817"/>
      <c r="AA344" s="792"/>
      <c r="AB344" s="792"/>
      <c r="AC344" s="792"/>
      <c r="AD344" s="792"/>
      <c r="AE344" s="792"/>
      <c r="AF344" s="792"/>
    </row>
    <row r="345" spans="1:32" s="404" customFormat="1" ht="15" customHeight="1" x14ac:dyDescent="0.2">
      <c r="B345" s="824"/>
      <c r="C345" s="825"/>
      <c r="D345" s="792"/>
      <c r="E345" s="829"/>
      <c r="F345" s="832"/>
      <c r="G345" s="835"/>
      <c r="H345" s="829"/>
      <c r="I345" s="416" t="s">
        <v>165</v>
      </c>
      <c r="J345" s="415"/>
      <c r="K345" s="416" t="s">
        <v>164</v>
      </c>
      <c r="L345" s="415"/>
      <c r="M345" s="816"/>
      <c r="N345" s="817"/>
      <c r="O345" s="816"/>
      <c r="P345" s="817"/>
      <c r="Q345" s="816"/>
      <c r="R345" s="817"/>
      <c r="S345" s="816"/>
      <c r="T345" s="817"/>
      <c r="U345" s="816"/>
      <c r="V345" s="817"/>
      <c r="W345" s="816"/>
      <c r="X345" s="817"/>
      <c r="Y345" s="816"/>
      <c r="Z345" s="817"/>
      <c r="AA345" s="792"/>
      <c r="AB345" s="792"/>
      <c r="AC345" s="792"/>
      <c r="AD345" s="792"/>
      <c r="AE345" s="792"/>
      <c r="AF345" s="792"/>
    </row>
    <row r="346" spans="1:32" s="404" customFormat="1" ht="15" customHeight="1" x14ac:dyDescent="0.2">
      <c r="B346" s="826"/>
      <c r="C346" s="827"/>
      <c r="D346" s="793"/>
      <c r="E346" s="830"/>
      <c r="F346" s="833"/>
      <c r="G346" s="836"/>
      <c r="H346" s="830"/>
      <c r="I346" s="406" t="s">
        <v>158</v>
      </c>
      <c r="J346" s="451"/>
      <c r="K346" s="820"/>
      <c r="L346" s="821"/>
      <c r="M346" s="818"/>
      <c r="N346" s="819"/>
      <c r="O346" s="818"/>
      <c r="P346" s="819"/>
      <c r="Q346" s="818"/>
      <c r="R346" s="819"/>
      <c r="S346" s="818"/>
      <c r="T346" s="819"/>
      <c r="U346" s="818"/>
      <c r="V346" s="819"/>
      <c r="W346" s="818"/>
      <c r="X346" s="819"/>
      <c r="Y346" s="818"/>
      <c r="Z346" s="819"/>
      <c r="AA346" s="793"/>
      <c r="AB346" s="793"/>
      <c r="AC346" s="793"/>
      <c r="AD346" s="793"/>
      <c r="AE346" s="793"/>
      <c r="AF346" s="793"/>
    </row>
    <row r="347" spans="1:32" s="404" customFormat="1" ht="12.75" customHeight="1" x14ac:dyDescent="0.2">
      <c r="A347" s="402"/>
      <c r="B347" s="822" t="s">
        <v>1711</v>
      </c>
      <c r="C347" s="823"/>
      <c r="D347" s="791" t="s">
        <v>1932</v>
      </c>
      <c r="E347" s="828" t="s">
        <v>983</v>
      </c>
      <c r="F347" s="831"/>
      <c r="G347" s="834"/>
      <c r="H347" s="828"/>
      <c r="I347" s="434" t="s">
        <v>184</v>
      </c>
      <c r="J347" s="438">
        <v>1500000</v>
      </c>
      <c r="K347" s="434" t="s">
        <v>183</v>
      </c>
      <c r="L347" s="437"/>
      <c r="M347" s="434" t="s">
        <v>182</v>
      </c>
      <c r="N347" s="436">
        <f>J347</f>
        <v>1500000</v>
      </c>
      <c r="O347" s="434" t="s">
        <v>181</v>
      </c>
      <c r="P347" s="435"/>
      <c r="Q347" s="434" t="s">
        <v>181</v>
      </c>
      <c r="R347" s="435"/>
      <c r="S347" s="434" t="s">
        <v>181</v>
      </c>
      <c r="T347" s="435"/>
      <c r="U347" s="434" t="s">
        <v>181</v>
      </c>
      <c r="V347" s="435"/>
      <c r="W347" s="434" t="s">
        <v>181</v>
      </c>
      <c r="X347" s="435"/>
      <c r="Y347" s="434" t="s">
        <v>180</v>
      </c>
      <c r="Z347" s="433"/>
      <c r="AA347" s="791" t="s">
        <v>982</v>
      </c>
      <c r="AB347" s="791" t="s">
        <v>982</v>
      </c>
      <c r="AC347" s="791" t="s">
        <v>982</v>
      </c>
      <c r="AD347" s="791" t="s">
        <v>982</v>
      </c>
      <c r="AE347" s="791" t="s">
        <v>982</v>
      </c>
      <c r="AF347" s="791" t="s">
        <v>1710</v>
      </c>
    </row>
    <row r="348" spans="1:32" s="404" customFormat="1" ht="15" customHeight="1" x14ac:dyDescent="0.2">
      <c r="A348" s="402"/>
      <c r="B348" s="824"/>
      <c r="C348" s="825"/>
      <c r="D348" s="792"/>
      <c r="E348" s="829"/>
      <c r="F348" s="832"/>
      <c r="G348" s="835"/>
      <c r="H348" s="829"/>
      <c r="I348" s="416" t="s">
        <v>179</v>
      </c>
      <c r="J348" s="432"/>
      <c r="K348" s="416" t="s">
        <v>177</v>
      </c>
      <c r="L348" s="415">
        <f>L347+L350</f>
        <v>0</v>
      </c>
      <c r="M348" s="416" t="s">
        <v>176</v>
      </c>
      <c r="N348" s="428">
        <f>N347</f>
        <v>1500000</v>
      </c>
      <c r="O348" s="416" t="s">
        <v>175</v>
      </c>
      <c r="P348" s="426"/>
      <c r="Q348" s="416" t="s">
        <v>175</v>
      </c>
      <c r="R348" s="426"/>
      <c r="S348" s="416" t="s">
        <v>175</v>
      </c>
      <c r="T348" s="426"/>
      <c r="U348" s="416" t="s">
        <v>175</v>
      </c>
      <c r="V348" s="426"/>
      <c r="W348" s="416" t="s">
        <v>175</v>
      </c>
      <c r="X348" s="426"/>
      <c r="Y348" s="416" t="s">
        <v>174</v>
      </c>
      <c r="Z348" s="430"/>
      <c r="AA348" s="792"/>
      <c r="AB348" s="792"/>
      <c r="AC348" s="792"/>
      <c r="AD348" s="792"/>
      <c r="AE348" s="792"/>
      <c r="AF348" s="792"/>
    </row>
    <row r="349" spans="1:32" s="404" customFormat="1" x14ac:dyDescent="0.2">
      <c r="A349" s="402"/>
      <c r="B349" s="824"/>
      <c r="C349" s="825"/>
      <c r="D349" s="792"/>
      <c r="E349" s="829"/>
      <c r="F349" s="832"/>
      <c r="G349" s="835"/>
      <c r="H349" s="829"/>
      <c r="I349" s="416" t="s">
        <v>173</v>
      </c>
      <c r="J349" s="429"/>
      <c r="K349" s="416" t="s">
        <v>171</v>
      </c>
      <c r="L349" s="427"/>
      <c r="M349" s="416" t="s">
        <v>170</v>
      </c>
      <c r="N349" s="428"/>
      <c r="O349" s="416" t="s">
        <v>169</v>
      </c>
      <c r="P349" s="426"/>
      <c r="Q349" s="416" t="s">
        <v>169</v>
      </c>
      <c r="R349" s="426"/>
      <c r="S349" s="416" t="s">
        <v>169</v>
      </c>
      <c r="T349" s="426"/>
      <c r="U349" s="416" t="s">
        <v>169</v>
      </c>
      <c r="V349" s="426"/>
      <c r="W349" s="416" t="s">
        <v>169</v>
      </c>
      <c r="X349" s="426"/>
      <c r="Y349" s="816"/>
      <c r="Z349" s="817"/>
      <c r="AA349" s="792"/>
      <c r="AB349" s="792"/>
      <c r="AC349" s="792"/>
      <c r="AD349" s="792"/>
      <c r="AE349" s="792"/>
      <c r="AF349" s="792"/>
    </row>
    <row r="350" spans="1:32" s="404" customFormat="1" ht="15" customHeight="1" x14ac:dyDescent="0.2">
      <c r="A350" s="402"/>
      <c r="B350" s="824"/>
      <c r="C350" s="825"/>
      <c r="D350" s="792"/>
      <c r="E350" s="829"/>
      <c r="F350" s="832"/>
      <c r="G350" s="835"/>
      <c r="H350" s="829"/>
      <c r="I350" s="416" t="s">
        <v>168</v>
      </c>
      <c r="J350" s="427"/>
      <c r="K350" s="416" t="s">
        <v>167</v>
      </c>
      <c r="L350" s="427"/>
      <c r="M350" s="816"/>
      <c r="N350" s="817"/>
      <c r="O350" s="416" t="s">
        <v>166</v>
      </c>
      <c r="P350" s="426">
        <f>IF(P348="",P349-P347,P349-P348)</f>
        <v>0</v>
      </c>
      <c r="Q350" s="416" t="s">
        <v>166</v>
      </c>
      <c r="R350" s="426">
        <f>IF(R348="",R349-R347,R349-R348)</f>
        <v>0</v>
      </c>
      <c r="S350" s="416" t="s">
        <v>166</v>
      </c>
      <c r="T350" s="426">
        <f>IF(T348="",T349-T347,T349-T348)</f>
        <v>0</v>
      </c>
      <c r="U350" s="416" t="s">
        <v>166</v>
      </c>
      <c r="V350" s="426">
        <f>IF(V348="",V349-V347,V349-V348)</f>
        <v>0</v>
      </c>
      <c r="W350" s="416" t="s">
        <v>166</v>
      </c>
      <c r="X350" s="426">
        <f>IF(X348="",X349-X347,X349-X348)</f>
        <v>0</v>
      </c>
      <c r="Y350" s="816"/>
      <c r="Z350" s="817"/>
      <c r="AA350" s="792"/>
      <c r="AB350" s="792"/>
      <c r="AC350" s="792"/>
      <c r="AD350" s="792"/>
      <c r="AE350" s="792"/>
      <c r="AF350" s="792"/>
    </row>
    <row r="351" spans="1:32" s="404" customFormat="1" ht="15" customHeight="1" x14ac:dyDescent="0.2">
      <c r="A351" s="402"/>
      <c r="B351" s="824"/>
      <c r="C351" s="825"/>
      <c r="D351" s="792"/>
      <c r="E351" s="829"/>
      <c r="F351" s="832"/>
      <c r="G351" s="835"/>
      <c r="H351" s="829"/>
      <c r="I351" s="416" t="s">
        <v>165</v>
      </c>
      <c r="J351" s="415"/>
      <c r="K351" s="416" t="s">
        <v>164</v>
      </c>
      <c r="L351" s="415"/>
      <c r="M351" s="816"/>
      <c r="N351" s="817"/>
      <c r="O351" s="816"/>
      <c r="P351" s="817"/>
      <c r="Q351" s="816"/>
      <c r="R351" s="817"/>
      <c r="S351" s="816"/>
      <c r="T351" s="817"/>
      <c r="U351" s="816"/>
      <c r="V351" s="817"/>
      <c r="W351" s="816"/>
      <c r="X351" s="817"/>
      <c r="Y351" s="816"/>
      <c r="Z351" s="817"/>
      <c r="AA351" s="792"/>
      <c r="AB351" s="792"/>
      <c r="AC351" s="792"/>
      <c r="AD351" s="792"/>
      <c r="AE351" s="792"/>
      <c r="AF351" s="792"/>
    </row>
    <row r="352" spans="1:32" s="404" customFormat="1" ht="20.25" customHeight="1" x14ac:dyDescent="0.2">
      <c r="A352" s="402"/>
      <c r="B352" s="826"/>
      <c r="C352" s="827"/>
      <c r="D352" s="793"/>
      <c r="E352" s="830"/>
      <c r="F352" s="833"/>
      <c r="G352" s="836"/>
      <c r="H352" s="830"/>
      <c r="I352" s="406" t="s">
        <v>158</v>
      </c>
      <c r="J352" s="451"/>
      <c r="K352" s="820"/>
      <c r="L352" s="821"/>
      <c r="M352" s="818"/>
      <c r="N352" s="819"/>
      <c r="O352" s="818"/>
      <c r="P352" s="819"/>
      <c r="Q352" s="818"/>
      <c r="R352" s="819"/>
      <c r="S352" s="818"/>
      <c r="T352" s="819"/>
      <c r="U352" s="818"/>
      <c r="V352" s="819"/>
      <c r="W352" s="818"/>
      <c r="X352" s="819"/>
      <c r="Y352" s="818"/>
      <c r="Z352" s="819"/>
      <c r="AA352" s="793"/>
      <c r="AB352" s="793"/>
      <c r="AC352" s="793"/>
      <c r="AD352" s="793"/>
      <c r="AE352" s="793"/>
      <c r="AF352" s="793"/>
    </row>
    <row r="353" spans="1:32" s="404" customFormat="1" ht="12.75" customHeight="1" x14ac:dyDescent="0.2">
      <c r="A353" s="402"/>
      <c r="B353" s="822" t="s">
        <v>1714</v>
      </c>
      <c r="C353" s="823"/>
      <c r="D353" s="791" t="s">
        <v>1932</v>
      </c>
      <c r="E353" s="828" t="s">
        <v>983</v>
      </c>
      <c r="F353" s="831"/>
      <c r="G353" s="834"/>
      <c r="H353" s="828"/>
      <c r="I353" s="434" t="s">
        <v>184</v>
      </c>
      <c r="J353" s="438">
        <v>1500000</v>
      </c>
      <c r="K353" s="434" t="s">
        <v>183</v>
      </c>
      <c r="L353" s="437"/>
      <c r="M353" s="434" t="s">
        <v>182</v>
      </c>
      <c r="N353" s="436">
        <f>J353</f>
        <v>1500000</v>
      </c>
      <c r="O353" s="434" t="s">
        <v>181</v>
      </c>
      <c r="P353" s="435"/>
      <c r="Q353" s="434" t="s">
        <v>181</v>
      </c>
      <c r="R353" s="435"/>
      <c r="S353" s="434" t="s">
        <v>181</v>
      </c>
      <c r="T353" s="435"/>
      <c r="U353" s="434" t="s">
        <v>181</v>
      </c>
      <c r="V353" s="435"/>
      <c r="W353" s="434" t="s">
        <v>181</v>
      </c>
      <c r="X353" s="435"/>
      <c r="Y353" s="434" t="s">
        <v>180</v>
      </c>
      <c r="Z353" s="433"/>
      <c r="AA353" s="791" t="s">
        <v>982</v>
      </c>
      <c r="AB353" s="791" t="s">
        <v>982</v>
      </c>
      <c r="AC353" s="791" t="s">
        <v>982</v>
      </c>
      <c r="AD353" s="791" t="s">
        <v>982</v>
      </c>
      <c r="AE353" s="791" t="s">
        <v>982</v>
      </c>
      <c r="AF353" s="953" t="s">
        <v>2136</v>
      </c>
    </row>
    <row r="354" spans="1:32" s="404" customFormat="1" ht="15" customHeight="1" x14ac:dyDescent="0.2">
      <c r="A354" s="402"/>
      <c r="B354" s="824"/>
      <c r="C354" s="825"/>
      <c r="D354" s="792"/>
      <c r="E354" s="829"/>
      <c r="F354" s="832"/>
      <c r="G354" s="835"/>
      <c r="H354" s="829"/>
      <c r="I354" s="416" t="s">
        <v>179</v>
      </c>
      <c r="J354" s="432"/>
      <c r="K354" s="416" t="s">
        <v>177</v>
      </c>
      <c r="L354" s="415">
        <f>L353+L356</f>
        <v>0</v>
      </c>
      <c r="M354" s="416" t="s">
        <v>176</v>
      </c>
      <c r="N354" s="428">
        <f>N353</f>
        <v>1500000</v>
      </c>
      <c r="O354" s="416" t="s">
        <v>175</v>
      </c>
      <c r="P354" s="426"/>
      <c r="Q354" s="416" t="s">
        <v>175</v>
      </c>
      <c r="R354" s="426"/>
      <c r="S354" s="416" t="s">
        <v>175</v>
      </c>
      <c r="T354" s="426"/>
      <c r="U354" s="416" t="s">
        <v>175</v>
      </c>
      <c r="V354" s="426"/>
      <c r="W354" s="416" t="s">
        <v>175</v>
      </c>
      <c r="X354" s="426"/>
      <c r="Y354" s="416" t="s">
        <v>174</v>
      </c>
      <c r="Z354" s="430"/>
      <c r="AA354" s="792"/>
      <c r="AB354" s="792"/>
      <c r="AC354" s="792"/>
      <c r="AD354" s="792"/>
      <c r="AE354" s="792"/>
      <c r="AF354" s="792"/>
    </row>
    <row r="355" spans="1:32" s="404" customFormat="1" x14ac:dyDescent="0.2">
      <c r="A355" s="402"/>
      <c r="B355" s="824"/>
      <c r="C355" s="825"/>
      <c r="D355" s="792"/>
      <c r="E355" s="829"/>
      <c r="F355" s="832"/>
      <c r="G355" s="835"/>
      <c r="H355" s="829"/>
      <c r="I355" s="416" t="s">
        <v>173</v>
      </c>
      <c r="J355" s="429"/>
      <c r="K355" s="416" t="s">
        <v>171</v>
      </c>
      <c r="L355" s="427"/>
      <c r="M355" s="416" t="s">
        <v>170</v>
      </c>
      <c r="N355" s="428"/>
      <c r="O355" s="416" t="s">
        <v>169</v>
      </c>
      <c r="P355" s="426"/>
      <c r="Q355" s="416" t="s">
        <v>169</v>
      </c>
      <c r="R355" s="426"/>
      <c r="S355" s="416" t="s">
        <v>169</v>
      </c>
      <c r="T355" s="426"/>
      <c r="U355" s="416" t="s">
        <v>169</v>
      </c>
      <c r="V355" s="426"/>
      <c r="W355" s="416" t="s">
        <v>169</v>
      </c>
      <c r="X355" s="426"/>
      <c r="Y355" s="816"/>
      <c r="Z355" s="817"/>
      <c r="AA355" s="792"/>
      <c r="AB355" s="792"/>
      <c r="AC355" s="792"/>
      <c r="AD355" s="792"/>
      <c r="AE355" s="792"/>
      <c r="AF355" s="792"/>
    </row>
    <row r="356" spans="1:32" s="404" customFormat="1" ht="15" customHeight="1" x14ac:dyDescent="0.2">
      <c r="A356" s="402"/>
      <c r="B356" s="824"/>
      <c r="C356" s="825"/>
      <c r="D356" s="792"/>
      <c r="E356" s="829"/>
      <c r="F356" s="832"/>
      <c r="G356" s="835"/>
      <c r="H356" s="829"/>
      <c r="I356" s="416" t="s">
        <v>168</v>
      </c>
      <c r="J356" s="427"/>
      <c r="K356" s="416" t="s">
        <v>167</v>
      </c>
      <c r="L356" s="427"/>
      <c r="M356" s="816"/>
      <c r="N356" s="817"/>
      <c r="O356" s="416" t="s">
        <v>166</v>
      </c>
      <c r="P356" s="426">
        <f>IF(P354="",P355-P353,P355-P354)</f>
        <v>0</v>
      </c>
      <c r="Q356" s="416" t="s">
        <v>166</v>
      </c>
      <c r="R356" s="426">
        <f>IF(R354="",R355-R353,R355-R354)</f>
        <v>0</v>
      </c>
      <c r="S356" s="416" t="s">
        <v>166</v>
      </c>
      <c r="T356" s="426">
        <f>IF(T354="",T355-T353,T355-T354)</f>
        <v>0</v>
      </c>
      <c r="U356" s="416" t="s">
        <v>166</v>
      </c>
      <c r="V356" s="426">
        <f>IF(V354="",V355-V353,V355-V354)</f>
        <v>0</v>
      </c>
      <c r="W356" s="416" t="s">
        <v>166</v>
      </c>
      <c r="X356" s="426">
        <f>IF(X354="",X355-X353,X355-X354)</f>
        <v>0</v>
      </c>
      <c r="Y356" s="816"/>
      <c r="Z356" s="817"/>
      <c r="AA356" s="792"/>
      <c r="AB356" s="792"/>
      <c r="AC356" s="792"/>
      <c r="AD356" s="792"/>
      <c r="AE356" s="792"/>
      <c r="AF356" s="792"/>
    </row>
    <row r="357" spans="1:32" s="404" customFormat="1" ht="15" customHeight="1" x14ac:dyDescent="0.2">
      <c r="A357" s="402"/>
      <c r="B357" s="824"/>
      <c r="C357" s="825"/>
      <c r="D357" s="792"/>
      <c r="E357" s="829"/>
      <c r="F357" s="832"/>
      <c r="G357" s="835"/>
      <c r="H357" s="829"/>
      <c r="I357" s="416" t="s">
        <v>165</v>
      </c>
      <c r="J357" s="415"/>
      <c r="K357" s="416" t="s">
        <v>164</v>
      </c>
      <c r="L357" s="415"/>
      <c r="M357" s="816"/>
      <c r="N357" s="817"/>
      <c r="O357" s="816"/>
      <c r="P357" s="817"/>
      <c r="Q357" s="816"/>
      <c r="R357" s="817"/>
      <c r="S357" s="816"/>
      <c r="T357" s="817"/>
      <c r="U357" s="816"/>
      <c r="V357" s="817"/>
      <c r="W357" s="816"/>
      <c r="X357" s="817"/>
      <c r="Y357" s="816"/>
      <c r="Z357" s="817"/>
      <c r="AA357" s="792"/>
      <c r="AB357" s="792"/>
      <c r="AC357" s="792"/>
      <c r="AD357" s="792"/>
      <c r="AE357" s="792"/>
      <c r="AF357" s="792"/>
    </row>
    <row r="358" spans="1:32" s="404" customFormat="1" ht="15" customHeight="1" x14ac:dyDescent="0.2">
      <c r="A358" s="402"/>
      <c r="B358" s="826"/>
      <c r="C358" s="827"/>
      <c r="D358" s="793"/>
      <c r="E358" s="830"/>
      <c r="F358" s="833"/>
      <c r="G358" s="836"/>
      <c r="H358" s="830"/>
      <c r="I358" s="406" t="s">
        <v>158</v>
      </c>
      <c r="J358" s="451"/>
      <c r="K358" s="820"/>
      <c r="L358" s="821"/>
      <c r="M358" s="818"/>
      <c r="N358" s="819"/>
      <c r="O358" s="818"/>
      <c r="P358" s="819"/>
      <c r="Q358" s="818"/>
      <c r="R358" s="819"/>
      <c r="S358" s="818"/>
      <c r="T358" s="819"/>
      <c r="U358" s="818"/>
      <c r="V358" s="819"/>
      <c r="W358" s="818"/>
      <c r="X358" s="819"/>
      <c r="Y358" s="818"/>
      <c r="Z358" s="819"/>
      <c r="AA358" s="793"/>
      <c r="AB358" s="793"/>
      <c r="AC358" s="793"/>
      <c r="AD358" s="793"/>
      <c r="AE358" s="793"/>
      <c r="AF358" s="793"/>
    </row>
    <row r="359" spans="1:32" ht="12.75" customHeight="1" x14ac:dyDescent="0.2">
      <c r="B359" s="822" t="s">
        <v>974</v>
      </c>
      <c r="C359" s="823"/>
      <c r="D359" s="791" t="s">
        <v>2044</v>
      </c>
      <c r="E359" s="828" t="s">
        <v>219</v>
      </c>
      <c r="F359" s="831"/>
      <c r="G359" s="834"/>
      <c r="H359" s="828"/>
      <c r="I359" s="434" t="s">
        <v>184</v>
      </c>
      <c r="J359" s="438">
        <v>2000000</v>
      </c>
      <c r="K359" s="434" t="s">
        <v>183</v>
      </c>
      <c r="L359" s="437"/>
      <c r="M359" s="434" t="s">
        <v>182</v>
      </c>
      <c r="N359" s="436">
        <f>J359</f>
        <v>2000000</v>
      </c>
      <c r="O359" s="434" t="s">
        <v>181</v>
      </c>
      <c r="P359" s="435"/>
      <c r="Q359" s="434" t="s">
        <v>181</v>
      </c>
      <c r="R359" s="435"/>
      <c r="S359" s="434" t="s">
        <v>181</v>
      </c>
      <c r="T359" s="435"/>
      <c r="U359" s="434" t="s">
        <v>181</v>
      </c>
      <c r="V359" s="435"/>
      <c r="W359" s="434" t="s">
        <v>181</v>
      </c>
      <c r="X359" s="435"/>
      <c r="Y359" s="434" t="s">
        <v>180</v>
      </c>
      <c r="Z359" s="433"/>
      <c r="AA359" s="791" t="s">
        <v>240</v>
      </c>
      <c r="AB359" s="791" t="s">
        <v>240</v>
      </c>
      <c r="AC359" s="791" t="s">
        <v>240</v>
      </c>
      <c r="AD359" s="791" t="s">
        <v>240</v>
      </c>
      <c r="AE359" s="791" t="s">
        <v>240</v>
      </c>
      <c r="AF359" s="791" t="s">
        <v>240</v>
      </c>
    </row>
    <row r="360" spans="1:32" ht="15" customHeight="1" x14ac:dyDescent="0.2">
      <c r="B360" s="824"/>
      <c r="C360" s="825"/>
      <c r="D360" s="792"/>
      <c r="E360" s="829"/>
      <c r="F360" s="832"/>
      <c r="G360" s="835"/>
      <c r="H360" s="829"/>
      <c r="I360" s="416" t="s">
        <v>179</v>
      </c>
      <c r="J360" s="432"/>
      <c r="K360" s="416" t="s">
        <v>177</v>
      </c>
      <c r="L360" s="415">
        <f>L359+L362</f>
        <v>0</v>
      </c>
      <c r="M360" s="416" t="s">
        <v>176</v>
      </c>
      <c r="N360" s="428">
        <f>N359</f>
        <v>2000000</v>
      </c>
      <c r="O360" s="416" t="s">
        <v>175</v>
      </c>
      <c r="P360" s="426"/>
      <c r="Q360" s="416" t="s">
        <v>175</v>
      </c>
      <c r="R360" s="426"/>
      <c r="S360" s="416" t="s">
        <v>175</v>
      </c>
      <c r="T360" s="426"/>
      <c r="U360" s="416" t="s">
        <v>175</v>
      </c>
      <c r="V360" s="426"/>
      <c r="W360" s="416" t="s">
        <v>175</v>
      </c>
      <c r="X360" s="426"/>
      <c r="Y360" s="416" t="s">
        <v>174</v>
      </c>
      <c r="Z360" s="430"/>
      <c r="AA360" s="792"/>
      <c r="AB360" s="792"/>
      <c r="AC360" s="792"/>
      <c r="AD360" s="792"/>
      <c r="AE360" s="792"/>
      <c r="AF360" s="792"/>
    </row>
    <row r="361" spans="1:32" x14ac:dyDescent="0.2">
      <c r="B361" s="824"/>
      <c r="C361" s="825"/>
      <c r="D361" s="792"/>
      <c r="E361" s="829"/>
      <c r="F361" s="832"/>
      <c r="G361" s="835"/>
      <c r="H361" s="829"/>
      <c r="I361" s="416" t="s">
        <v>173</v>
      </c>
      <c r="J361" s="429"/>
      <c r="K361" s="416" t="s">
        <v>171</v>
      </c>
      <c r="L361" s="427"/>
      <c r="M361" s="416" t="s">
        <v>170</v>
      </c>
      <c r="N361" s="428"/>
      <c r="O361" s="416" t="s">
        <v>169</v>
      </c>
      <c r="P361" s="426"/>
      <c r="Q361" s="416" t="s">
        <v>169</v>
      </c>
      <c r="R361" s="426"/>
      <c r="S361" s="416" t="s">
        <v>169</v>
      </c>
      <c r="T361" s="426"/>
      <c r="U361" s="416" t="s">
        <v>169</v>
      </c>
      <c r="V361" s="426"/>
      <c r="W361" s="416" t="s">
        <v>169</v>
      </c>
      <c r="X361" s="426"/>
      <c r="Y361" s="816"/>
      <c r="Z361" s="817"/>
      <c r="AA361" s="792"/>
      <c r="AB361" s="792"/>
      <c r="AC361" s="792"/>
      <c r="AD361" s="792"/>
      <c r="AE361" s="792"/>
      <c r="AF361" s="792"/>
    </row>
    <row r="362" spans="1:32" ht="15" customHeight="1" x14ac:dyDescent="0.2">
      <c r="B362" s="824"/>
      <c r="C362" s="825"/>
      <c r="D362" s="792"/>
      <c r="E362" s="829"/>
      <c r="F362" s="832"/>
      <c r="G362" s="835"/>
      <c r="H362" s="829"/>
      <c r="I362" s="416" t="s">
        <v>168</v>
      </c>
      <c r="J362" s="427"/>
      <c r="K362" s="416" t="s">
        <v>167</v>
      </c>
      <c r="L362" s="427"/>
      <c r="M362" s="816"/>
      <c r="N362" s="817"/>
      <c r="O362" s="416" t="s">
        <v>166</v>
      </c>
      <c r="P362" s="426">
        <f>IF(P360="",P361-P359,P361-P360)</f>
        <v>0</v>
      </c>
      <c r="Q362" s="416" t="s">
        <v>166</v>
      </c>
      <c r="R362" s="426">
        <f>IF(R360="",R361-R359,R361-R360)</f>
        <v>0</v>
      </c>
      <c r="S362" s="416" t="s">
        <v>166</v>
      </c>
      <c r="T362" s="426">
        <f>IF(T360="",T361-T359,T361-T360)</f>
        <v>0</v>
      </c>
      <c r="U362" s="416" t="s">
        <v>166</v>
      </c>
      <c r="V362" s="426">
        <f>IF(V360="",V361-V359,V361-V360)</f>
        <v>0</v>
      </c>
      <c r="W362" s="416" t="s">
        <v>166</v>
      </c>
      <c r="X362" s="426">
        <f>IF(X360="",X361-X359,X361-X360)</f>
        <v>0</v>
      </c>
      <c r="Y362" s="816"/>
      <c r="Z362" s="817"/>
      <c r="AA362" s="792"/>
      <c r="AB362" s="792"/>
      <c r="AC362" s="792"/>
      <c r="AD362" s="792"/>
      <c r="AE362" s="792"/>
      <c r="AF362" s="792"/>
    </row>
    <row r="363" spans="1:32" ht="15" customHeight="1" x14ac:dyDescent="0.2">
      <c r="B363" s="824"/>
      <c r="C363" s="825"/>
      <c r="D363" s="792"/>
      <c r="E363" s="829"/>
      <c r="F363" s="832"/>
      <c r="G363" s="835"/>
      <c r="H363" s="829"/>
      <c r="I363" s="416" t="s">
        <v>165</v>
      </c>
      <c r="J363" s="415"/>
      <c r="K363" s="416" t="s">
        <v>164</v>
      </c>
      <c r="L363" s="415"/>
      <c r="M363" s="816"/>
      <c r="N363" s="817"/>
      <c r="O363" s="816"/>
      <c r="P363" s="817"/>
      <c r="Q363" s="816"/>
      <c r="R363" s="817"/>
      <c r="S363" s="816"/>
      <c r="T363" s="817"/>
      <c r="U363" s="816"/>
      <c r="V363" s="817"/>
      <c r="W363" s="816"/>
      <c r="X363" s="817"/>
      <c r="Y363" s="816"/>
      <c r="Z363" s="817"/>
      <c r="AA363" s="792"/>
      <c r="AB363" s="792"/>
      <c r="AC363" s="792"/>
      <c r="AD363" s="792"/>
      <c r="AE363" s="792"/>
      <c r="AF363" s="792"/>
    </row>
    <row r="364" spans="1:32" ht="15" customHeight="1" x14ac:dyDescent="0.2">
      <c r="B364" s="826"/>
      <c r="C364" s="827"/>
      <c r="D364" s="793"/>
      <c r="E364" s="830"/>
      <c r="F364" s="833"/>
      <c r="G364" s="836"/>
      <c r="H364" s="830"/>
      <c r="I364" s="406" t="s">
        <v>158</v>
      </c>
      <c r="J364" s="451"/>
      <c r="K364" s="820"/>
      <c r="L364" s="821"/>
      <c r="M364" s="818"/>
      <c r="N364" s="819"/>
      <c r="O364" s="818"/>
      <c r="P364" s="819"/>
      <c r="Q364" s="818"/>
      <c r="R364" s="819"/>
      <c r="S364" s="818"/>
      <c r="T364" s="819"/>
      <c r="U364" s="818"/>
      <c r="V364" s="819"/>
      <c r="W364" s="818"/>
      <c r="X364" s="819"/>
      <c r="Y364" s="818"/>
      <c r="Z364" s="819"/>
      <c r="AA364" s="793"/>
      <c r="AB364" s="793"/>
      <c r="AC364" s="793"/>
      <c r="AD364" s="793"/>
      <c r="AE364" s="793"/>
      <c r="AF364" s="793"/>
    </row>
    <row r="365" spans="1:32" ht="12.75" customHeight="1" x14ac:dyDescent="0.2">
      <c r="B365" s="822" t="s">
        <v>977</v>
      </c>
      <c r="C365" s="823"/>
      <c r="D365" s="791" t="s">
        <v>2044</v>
      </c>
      <c r="E365" s="879" t="s">
        <v>976</v>
      </c>
      <c r="F365" s="831"/>
      <c r="G365" s="834"/>
      <c r="H365" s="828"/>
      <c r="I365" s="434" t="s">
        <v>184</v>
      </c>
      <c r="J365" s="438">
        <v>500000</v>
      </c>
      <c r="K365" s="434" t="s">
        <v>183</v>
      </c>
      <c r="L365" s="437"/>
      <c r="M365" s="434" t="s">
        <v>182</v>
      </c>
      <c r="N365" s="436">
        <f>J365</f>
        <v>500000</v>
      </c>
      <c r="O365" s="434" t="s">
        <v>181</v>
      </c>
      <c r="P365" s="435"/>
      <c r="Q365" s="434" t="s">
        <v>181</v>
      </c>
      <c r="R365" s="435"/>
      <c r="S365" s="434" t="s">
        <v>181</v>
      </c>
      <c r="T365" s="435"/>
      <c r="U365" s="480" t="s">
        <v>181</v>
      </c>
      <c r="V365" s="479"/>
      <c r="W365" s="434" t="s">
        <v>181</v>
      </c>
      <c r="X365" s="435"/>
      <c r="Y365" s="434" t="s">
        <v>180</v>
      </c>
      <c r="Z365" s="433"/>
      <c r="AA365" s="791" t="s">
        <v>975</v>
      </c>
      <c r="AB365" s="791" t="s">
        <v>975</v>
      </c>
      <c r="AC365" s="954" t="str">
        <f>[1]Sheet1!$J$263</f>
        <v>Abstract on Process
Contractor: Royal Summit Infinity Dev't. Corp.</v>
      </c>
      <c r="AD365" s="954" t="s">
        <v>4</v>
      </c>
      <c r="AE365" s="954" t="s">
        <v>4</v>
      </c>
      <c r="AF365" s="954" t="s">
        <v>4</v>
      </c>
    </row>
    <row r="366" spans="1:32" ht="15" customHeight="1" x14ac:dyDescent="0.2">
      <c r="B366" s="824"/>
      <c r="C366" s="825"/>
      <c r="D366" s="792"/>
      <c r="E366" s="880"/>
      <c r="F366" s="832"/>
      <c r="G366" s="835"/>
      <c r="H366" s="829"/>
      <c r="I366" s="416" t="s">
        <v>179</v>
      </c>
      <c r="J366" s="432"/>
      <c r="K366" s="416" t="s">
        <v>177</v>
      </c>
      <c r="L366" s="415">
        <f>L365+L368</f>
        <v>0</v>
      </c>
      <c r="M366" s="416" t="s">
        <v>176</v>
      </c>
      <c r="N366" s="428">
        <f>N365</f>
        <v>500000</v>
      </c>
      <c r="O366" s="416" t="s">
        <v>175</v>
      </c>
      <c r="P366" s="426"/>
      <c r="Q366" s="416" t="s">
        <v>175</v>
      </c>
      <c r="R366" s="426"/>
      <c r="S366" s="416" t="s">
        <v>175</v>
      </c>
      <c r="T366" s="426"/>
      <c r="U366" s="478" t="s">
        <v>175</v>
      </c>
      <c r="V366" s="477"/>
      <c r="W366" s="416" t="s">
        <v>175</v>
      </c>
      <c r="X366" s="426"/>
      <c r="Y366" s="416" t="s">
        <v>174</v>
      </c>
      <c r="Z366" s="430"/>
      <c r="AA366" s="792"/>
      <c r="AB366" s="792"/>
      <c r="AC366" s="792"/>
      <c r="AD366" s="955"/>
      <c r="AE366" s="955"/>
      <c r="AF366" s="955"/>
    </row>
    <row r="367" spans="1:32" s="404" customFormat="1" x14ac:dyDescent="0.2">
      <c r="A367" s="402"/>
      <c r="B367" s="824"/>
      <c r="C367" s="825"/>
      <c r="D367" s="792"/>
      <c r="E367" s="880"/>
      <c r="F367" s="832"/>
      <c r="G367" s="835"/>
      <c r="H367" s="829"/>
      <c r="I367" s="416" t="s">
        <v>173</v>
      </c>
      <c r="J367" s="429" t="s">
        <v>2043</v>
      </c>
      <c r="K367" s="416" t="s">
        <v>171</v>
      </c>
      <c r="L367" s="427"/>
      <c r="M367" s="416" t="s">
        <v>170</v>
      </c>
      <c r="N367" s="428"/>
      <c r="O367" s="416" t="s">
        <v>169</v>
      </c>
      <c r="P367" s="426"/>
      <c r="Q367" s="416" t="s">
        <v>169</v>
      </c>
      <c r="R367" s="426"/>
      <c r="S367" s="416" t="s">
        <v>169</v>
      </c>
      <c r="T367" s="426"/>
      <c r="U367" s="478" t="s">
        <v>169</v>
      </c>
      <c r="V367" s="477"/>
      <c r="W367" s="416" t="s">
        <v>169</v>
      </c>
      <c r="X367" s="426"/>
      <c r="Y367" s="816"/>
      <c r="Z367" s="817"/>
      <c r="AA367" s="792"/>
      <c r="AB367" s="792"/>
      <c r="AC367" s="792"/>
      <c r="AD367" s="955"/>
      <c r="AE367" s="955"/>
      <c r="AF367" s="955"/>
    </row>
    <row r="368" spans="1:32" s="404" customFormat="1" ht="15" customHeight="1" x14ac:dyDescent="0.2">
      <c r="A368" s="402"/>
      <c r="B368" s="824"/>
      <c r="C368" s="825"/>
      <c r="D368" s="792"/>
      <c r="E368" s="880"/>
      <c r="F368" s="832"/>
      <c r="G368" s="835"/>
      <c r="H368" s="829"/>
      <c r="I368" s="416" t="s">
        <v>168</v>
      </c>
      <c r="J368" s="427"/>
      <c r="K368" s="416" t="s">
        <v>167</v>
      </c>
      <c r="L368" s="427"/>
      <c r="M368" s="816"/>
      <c r="N368" s="817"/>
      <c r="O368" s="416" t="s">
        <v>166</v>
      </c>
      <c r="P368" s="426">
        <f>IF(P366="",P367-P365,P367-P366)</f>
        <v>0</v>
      </c>
      <c r="Q368" s="416" t="s">
        <v>166</v>
      </c>
      <c r="R368" s="426">
        <f>IF(R366="",R367-R365,R367-R366)</f>
        <v>0</v>
      </c>
      <c r="S368" s="416" t="s">
        <v>166</v>
      </c>
      <c r="T368" s="426">
        <f>IF(T366="",T367-T365,T367-T366)</f>
        <v>0</v>
      </c>
      <c r="U368" s="478" t="s">
        <v>166</v>
      </c>
      <c r="V368" s="477">
        <f>IF(V366="",V367-V365,V367-V366)</f>
        <v>0</v>
      </c>
      <c r="W368" s="416" t="s">
        <v>166</v>
      </c>
      <c r="X368" s="426">
        <f>IF(X366="",X367-X365,X367-X366)</f>
        <v>0</v>
      </c>
      <c r="Y368" s="816"/>
      <c r="Z368" s="817"/>
      <c r="AA368" s="792"/>
      <c r="AB368" s="792"/>
      <c r="AC368" s="792"/>
      <c r="AD368" s="955"/>
      <c r="AE368" s="955"/>
      <c r="AF368" s="955"/>
    </row>
    <row r="369" spans="1:32" s="404" customFormat="1" ht="15" customHeight="1" x14ac:dyDescent="0.2">
      <c r="A369" s="402"/>
      <c r="B369" s="824"/>
      <c r="C369" s="825"/>
      <c r="D369" s="792"/>
      <c r="E369" s="880"/>
      <c r="F369" s="832"/>
      <c r="G369" s="835"/>
      <c r="H369" s="829"/>
      <c r="I369" s="416" t="s">
        <v>165</v>
      </c>
      <c r="J369" s="415"/>
      <c r="K369" s="416" t="s">
        <v>164</v>
      </c>
      <c r="L369" s="415"/>
      <c r="M369" s="816"/>
      <c r="N369" s="817"/>
      <c r="O369" s="816"/>
      <c r="P369" s="817"/>
      <c r="Q369" s="816"/>
      <c r="R369" s="817"/>
      <c r="S369" s="816"/>
      <c r="T369" s="817"/>
      <c r="U369" s="857"/>
      <c r="V369" s="858"/>
      <c r="W369" s="816"/>
      <c r="X369" s="817"/>
      <c r="Y369" s="816"/>
      <c r="Z369" s="817"/>
      <c r="AA369" s="792"/>
      <c r="AB369" s="792"/>
      <c r="AC369" s="792"/>
      <c r="AD369" s="955"/>
      <c r="AE369" s="955"/>
      <c r="AF369" s="955"/>
    </row>
    <row r="370" spans="1:32" s="404" customFormat="1" ht="15" customHeight="1" x14ac:dyDescent="0.2">
      <c r="A370" s="402"/>
      <c r="B370" s="826"/>
      <c r="C370" s="827"/>
      <c r="D370" s="793"/>
      <c r="E370" s="881"/>
      <c r="F370" s="833"/>
      <c r="G370" s="836"/>
      <c r="H370" s="830"/>
      <c r="I370" s="406" t="s">
        <v>158</v>
      </c>
      <c r="J370" s="451"/>
      <c r="K370" s="820"/>
      <c r="L370" s="821"/>
      <c r="M370" s="818"/>
      <c r="N370" s="819"/>
      <c r="O370" s="818"/>
      <c r="P370" s="819"/>
      <c r="Q370" s="818"/>
      <c r="R370" s="819"/>
      <c r="S370" s="818"/>
      <c r="T370" s="819"/>
      <c r="U370" s="859"/>
      <c r="V370" s="860"/>
      <c r="W370" s="818"/>
      <c r="X370" s="819"/>
      <c r="Y370" s="818"/>
      <c r="Z370" s="819"/>
      <c r="AA370" s="793"/>
      <c r="AB370" s="793"/>
      <c r="AC370" s="793"/>
      <c r="AD370" s="956"/>
      <c r="AE370" s="956"/>
      <c r="AF370" s="956"/>
    </row>
    <row r="371" spans="1:32" s="404" customFormat="1" ht="12.75" customHeight="1" x14ac:dyDescent="0.2">
      <c r="A371" s="402"/>
      <c r="B371" s="822" t="s">
        <v>2069</v>
      </c>
      <c r="C371" s="823"/>
      <c r="D371" s="791" t="s">
        <v>1932</v>
      </c>
      <c r="E371" s="828" t="s">
        <v>228</v>
      </c>
      <c r="F371" s="831"/>
      <c r="G371" s="834" t="s">
        <v>231</v>
      </c>
      <c r="H371" s="828" t="s">
        <v>193</v>
      </c>
      <c r="I371" s="434" t="s">
        <v>184</v>
      </c>
      <c r="J371" s="438">
        <v>500000</v>
      </c>
      <c r="K371" s="434" t="s">
        <v>183</v>
      </c>
      <c r="L371" s="437"/>
      <c r="M371" s="434" t="s">
        <v>182</v>
      </c>
      <c r="N371" s="436">
        <f>J371</f>
        <v>500000</v>
      </c>
      <c r="O371" s="434" t="s">
        <v>181</v>
      </c>
      <c r="P371" s="435">
        <v>1</v>
      </c>
      <c r="Q371" s="434" t="s">
        <v>181</v>
      </c>
      <c r="R371" s="435">
        <v>1</v>
      </c>
      <c r="S371" s="434" t="s">
        <v>181</v>
      </c>
      <c r="T371" s="435">
        <v>1</v>
      </c>
      <c r="U371" s="434" t="s">
        <v>181</v>
      </c>
      <c r="V371" s="435"/>
      <c r="W371" s="434" t="s">
        <v>181</v>
      </c>
      <c r="X371" s="435"/>
      <c r="Y371" s="434" t="s">
        <v>180</v>
      </c>
      <c r="Z371" s="433"/>
      <c r="AA371" s="791" t="s">
        <v>227</v>
      </c>
      <c r="AB371" s="791" t="s">
        <v>227</v>
      </c>
      <c r="AC371" s="791" t="s">
        <v>227</v>
      </c>
      <c r="AD371" s="791" t="s">
        <v>1017</v>
      </c>
      <c r="AE371" s="791" t="s">
        <v>1017</v>
      </c>
      <c r="AF371" s="791" t="s">
        <v>1017</v>
      </c>
    </row>
    <row r="372" spans="1:32" s="404" customFormat="1" ht="15" customHeight="1" x14ac:dyDescent="0.2">
      <c r="A372" s="402"/>
      <c r="B372" s="824"/>
      <c r="C372" s="825"/>
      <c r="D372" s="792"/>
      <c r="E372" s="829"/>
      <c r="F372" s="832"/>
      <c r="G372" s="835"/>
      <c r="H372" s="829"/>
      <c r="I372" s="416" t="s">
        <v>179</v>
      </c>
      <c r="J372" s="491"/>
      <c r="K372" s="416" t="s">
        <v>177</v>
      </c>
      <c r="L372" s="415"/>
      <c r="M372" s="416" t="s">
        <v>176</v>
      </c>
      <c r="N372" s="428">
        <f>N371</f>
        <v>500000</v>
      </c>
      <c r="O372" s="416" t="s">
        <v>175</v>
      </c>
      <c r="P372" s="426"/>
      <c r="Q372" s="416" t="s">
        <v>175</v>
      </c>
      <c r="R372" s="426"/>
      <c r="S372" s="416" t="s">
        <v>175</v>
      </c>
      <c r="T372" s="426"/>
      <c r="U372" s="416" t="s">
        <v>175</v>
      </c>
      <c r="V372" s="426"/>
      <c r="W372" s="416" t="s">
        <v>175</v>
      </c>
      <c r="X372" s="426"/>
      <c r="Y372" s="416" t="s">
        <v>174</v>
      </c>
      <c r="Z372" s="430"/>
      <c r="AA372" s="792"/>
      <c r="AB372" s="792"/>
      <c r="AC372" s="792"/>
      <c r="AD372" s="792"/>
      <c r="AE372" s="792"/>
      <c r="AF372" s="792"/>
    </row>
    <row r="373" spans="1:32" s="404" customFormat="1" x14ac:dyDescent="0.2">
      <c r="A373" s="402"/>
      <c r="B373" s="824"/>
      <c r="C373" s="825"/>
      <c r="D373" s="792"/>
      <c r="E373" s="829"/>
      <c r="F373" s="832"/>
      <c r="G373" s="835"/>
      <c r="H373" s="829"/>
      <c r="I373" s="416" t="s">
        <v>173</v>
      </c>
      <c r="J373" s="429"/>
      <c r="K373" s="416" t="s">
        <v>171</v>
      </c>
      <c r="L373" s="427"/>
      <c r="M373" s="416" t="s">
        <v>170</v>
      </c>
      <c r="N373" s="428"/>
      <c r="O373" s="416" t="s">
        <v>169</v>
      </c>
      <c r="P373" s="426">
        <v>1</v>
      </c>
      <c r="Q373" s="416" t="s">
        <v>169</v>
      </c>
      <c r="R373" s="426">
        <v>1</v>
      </c>
      <c r="S373" s="416" t="s">
        <v>169</v>
      </c>
      <c r="T373" s="426">
        <v>1</v>
      </c>
      <c r="U373" s="416" t="s">
        <v>169</v>
      </c>
      <c r="V373" s="426"/>
      <c r="W373" s="416" t="s">
        <v>169</v>
      </c>
      <c r="X373" s="426"/>
      <c r="Y373" s="816"/>
      <c r="Z373" s="817"/>
      <c r="AA373" s="792"/>
      <c r="AB373" s="792"/>
      <c r="AC373" s="792"/>
      <c r="AD373" s="792"/>
      <c r="AE373" s="792"/>
      <c r="AF373" s="792"/>
    </row>
    <row r="374" spans="1:32" s="404" customFormat="1" ht="15" customHeight="1" x14ac:dyDescent="0.2">
      <c r="A374" s="402"/>
      <c r="B374" s="824"/>
      <c r="C374" s="825"/>
      <c r="D374" s="792"/>
      <c r="E374" s="829"/>
      <c r="F374" s="832"/>
      <c r="G374" s="835"/>
      <c r="H374" s="829"/>
      <c r="I374" s="416" t="s">
        <v>168</v>
      </c>
      <c r="J374" s="427"/>
      <c r="K374" s="416" t="s">
        <v>167</v>
      </c>
      <c r="L374" s="427"/>
      <c r="M374" s="816"/>
      <c r="N374" s="817"/>
      <c r="O374" s="416" t="s">
        <v>166</v>
      </c>
      <c r="P374" s="426">
        <f>IF(P372="",P373-P371,P373-P372)</f>
        <v>0</v>
      </c>
      <c r="Q374" s="416" t="s">
        <v>166</v>
      </c>
      <c r="R374" s="426">
        <f>IF(R372="",R373-R371,R373-R372)</f>
        <v>0</v>
      </c>
      <c r="S374" s="416" t="s">
        <v>166</v>
      </c>
      <c r="T374" s="426">
        <f>IF(T372="",T373-T371,T373-T372)</f>
        <v>0</v>
      </c>
      <c r="U374" s="416" t="s">
        <v>166</v>
      </c>
      <c r="V374" s="426">
        <f>IF(V372="",V373-V371,V373-V372)</f>
        <v>0</v>
      </c>
      <c r="W374" s="416" t="s">
        <v>166</v>
      </c>
      <c r="X374" s="426"/>
      <c r="Y374" s="816"/>
      <c r="Z374" s="817"/>
      <c r="AA374" s="792"/>
      <c r="AB374" s="792"/>
      <c r="AC374" s="792"/>
      <c r="AD374" s="792"/>
      <c r="AE374" s="792"/>
      <c r="AF374" s="792"/>
    </row>
    <row r="375" spans="1:32" s="404" customFormat="1" ht="15" customHeight="1" x14ac:dyDescent="0.2">
      <c r="A375" s="402"/>
      <c r="B375" s="824"/>
      <c r="C375" s="825"/>
      <c r="D375" s="792"/>
      <c r="E375" s="829"/>
      <c r="F375" s="832"/>
      <c r="G375" s="835"/>
      <c r="H375" s="829"/>
      <c r="I375" s="416" t="s">
        <v>165</v>
      </c>
      <c r="J375" s="415"/>
      <c r="K375" s="416" t="s">
        <v>164</v>
      </c>
      <c r="L375" s="415"/>
      <c r="M375" s="816"/>
      <c r="N375" s="817"/>
      <c r="O375" s="816"/>
      <c r="P375" s="817"/>
      <c r="Q375" s="816"/>
      <c r="R375" s="817"/>
      <c r="S375" s="816"/>
      <c r="T375" s="817"/>
      <c r="U375" s="816"/>
      <c r="V375" s="817"/>
      <c r="W375" s="816"/>
      <c r="X375" s="817"/>
      <c r="Y375" s="816"/>
      <c r="Z375" s="817"/>
      <c r="AA375" s="792"/>
      <c r="AB375" s="792"/>
      <c r="AC375" s="792"/>
      <c r="AD375" s="792"/>
      <c r="AE375" s="792"/>
      <c r="AF375" s="792"/>
    </row>
    <row r="376" spans="1:32" s="404" customFormat="1" ht="15" customHeight="1" x14ac:dyDescent="0.2">
      <c r="A376" s="402"/>
      <c r="B376" s="826"/>
      <c r="C376" s="827"/>
      <c r="D376" s="793"/>
      <c r="E376" s="830"/>
      <c r="F376" s="833"/>
      <c r="G376" s="836"/>
      <c r="H376" s="830"/>
      <c r="I376" s="406" t="s">
        <v>158</v>
      </c>
      <c r="J376" s="451"/>
      <c r="K376" s="820"/>
      <c r="L376" s="821"/>
      <c r="M376" s="818"/>
      <c r="N376" s="819"/>
      <c r="O376" s="818"/>
      <c r="P376" s="819"/>
      <c r="Q376" s="818"/>
      <c r="R376" s="819"/>
      <c r="S376" s="818"/>
      <c r="T376" s="819"/>
      <c r="U376" s="818"/>
      <c r="V376" s="819"/>
      <c r="W376" s="818"/>
      <c r="X376" s="819"/>
      <c r="Y376" s="818"/>
      <c r="Z376" s="819"/>
      <c r="AA376" s="793"/>
      <c r="AB376" s="793"/>
      <c r="AC376" s="793"/>
      <c r="AD376" s="793"/>
      <c r="AE376" s="793"/>
      <c r="AF376" s="793"/>
    </row>
    <row r="377" spans="1:32" s="404" customFormat="1" ht="12.75" customHeight="1" x14ac:dyDescent="0.2">
      <c r="B377" s="822" t="s">
        <v>105</v>
      </c>
      <c r="C377" s="823"/>
      <c r="D377" s="791" t="s">
        <v>2055</v>
      </c>
      <c r="E377" s="828" t="s">
        <v>579</v>
      </c>
      <c r="F377" s="831"/>
      <c r="G377" s="834"/>
      <c r="H377" s="828"/>
      <c r="I377" s="434" t="s">
        <v>184</v>
      </c>
      <c r="J377" s="438">
        <v>500000</v>
      </c>
      <c r="K377" s="434" t="s">
        <v>183</v>
      </c>
      <c r="L377" s="437"/>
      <c r="M377" s="434" t="s">
        <v>182</v>
      </c>
      <c r="N377" s="436">
        <f>J377</f>
        <v>500000</v>
      </c>
      <c r="O377" s="434" t="s">
        <v>181</v>
      </c>
      <c r="P377" s="435"/>
      <c r="Q377" s="434" t="s">
        <v>181</v>
      </c>
      <c r="R377" s="435"/>
      <c r="S377" s="434" t="s">
        <v>181</v>
      </c>
      <c r="T377" s="435"/>
      <c r="U377" s="434" t="s">
        <v>181</v>
      </c>
      <c r="V377" s="435"/>
      <c r="W377" s="434" t="s">
        <v>181</v>
      </c>
      <c r="X377" s="435"/>
      <c r="Y377" s="434" t="s">
        <v>180</v>
      </c>
      <c r="Z377" s="433"/>
      <c r="AA377" s="791" t="s">
        <v>238</v>
      </c>
      <c r="AB377" s="791" t="s">
        <v>238</v>
      </c>
      <c r="AC377" s="791" t="s">
        <v>238</v>
      </c>
      <c r="AD377" s="791" t="s">
        <v>238</v>
      </c>
      <c r="AE377" s="791" t="s">
        <v>238</v>
      </c>
      <c r="AF377" s="791" t="s">
        <v>238</v>
      </c>
    </row>
    <row r="378" spans="1:32" s="404" customFormat="1" ht="15" customHeight="1" x14ac:dyDescent="0.2">
      <c r="B378" s="824"/>
      <c r="C378" s="825"/>
      <c r="D378" s="792"/>
      <c r="E378" s="829"/>
      <c r="F378" s="832"/>
      <c r="G378" s="835"/>
      <c r="H378" s="829"/>
      <c r="I378" s="416" t="s">
        <v>179</v>
      </c>
      <c r="J378" s="432"/>
      <c r="K378" s="416" t="s">
        <v>177</v>
      </c>
      <c r="L378" s="415"/>
      <c r="M378" s="416" t="s">
        <v>176</v>
      </c>
      <c r="N378" s="428">
        <f>N377</f>
        <v>500000</v>
      </c>
      <c r="O378" s="416" t="s">
        <v>175</v>
      </c>
      <c r="P378" s="426"/>
      <c r="Q378" s="416" t="s">
        <v>175</v>
      </c>
      <c r="R378" s="426"/>
      <c r="S378" s="416" t="s">
        <v>175</v>
      </c>
      <c r="T378" s="426"/>
      <c r="U378" s="416" t="s">
        <v>175</v>
      </c>
      <c r="V378" s="426"/>
      <c r="W378" s="416" t="s">
        <v>175</v>
      </c>
      <c r="X378" s="426"/>
      <c r="Y378" s="416" t="s">
        <v>174</v>
      </c>
      <c r="Z378" s="430"/>
      <c r="AA378" s="792"/>
      <c r="AB378" s="792"/>
      <c r="AC378" s="792"/>
      <c r="AD378" s="792"/>
      <c r="AE378" s="792"/>
      <c r="AF378" s="792"/>
    </row>
    <row r="379" spans="1:32" s="404" customFormat="1" ht="39" customHeight="1" x14ac:dyDescent="0.2">
      <c r="B379" s="824"/>
      <c r="C379" s="825"/>
      <c r="D379" s="792"/>
      <c r="E379" s="829"/>
      <c r="F379" s="832"/>
      <c r="G379" s="835"/>
      <c r="H379" s="829"/>
      <c r="I379" s="416" t="s">
        <v>173</v>
      </c>
      <c r="J379" s="429"/>
      <c r="K379" s="416" t="s">
        <v>171</v>
      </c>
      <c r="L379" s="427"/>
      <c r="M379" s="416" t="s">
        <v>170</v>
      </c>
      <c r="N379" s="428"/>
      <c r="O379" s="416" t="s">
        <v>169</v>
      </c>
      <c r="P379" s="426"/>
      <c r="Q379" s="416" t="s">
        <v>169</v>
      </c>
      <c r="R379" s="426"/>
      <c r="S379" s="416" t="s">
        <v>169</v>
      </c>
      <c r="T379" s="426"/>
      <c r="U379" s="416" t="s">
        <v>169</v>
      </c>
      <c r="V379" s="426"/>
      <c r="W379" s="416" t="s">
        <v>169</v>
      </c>
      <c r="X379" s="426"/>
      <c r="Y379" s="816"/>
      <c r="Z379" s="817"/>
      <c r="AA379" s="792"/>
      <c r="AB379" s="792"/>
      <c r="AC379" s="792"/>
      <c r="AD379" s="792"/>
      <c r="AE379" s="792"/>
      <c r="AF379" s="792"/>
    </row>
    <row r="380" spans="1:32" s="404" customFormat="1" ht="15" customHeight="1" x14ac:dyDescent="0.2">
      <c r="B380" s="824"/>
      <c r="C380" s="825"/>
      <c r="D380" s="792"/>
      <c r="E380" s="829"/>
      <c r="F380" s="832"/>
      <c r="G380" s="835"/>
      <c r="H380" s="829"/>
      <c r="I380" s="416" t="s">
        <v>168</v>
      </c>
      <c r="J380" s="427"/>
      <c r="K380" s="416" t="s">
        <v>167</v>
      </c>
      <c r="L380" s="427"/>
      <c r="M380" s="816"/>
      <c r="N380" s="817"/>
      <c r="O380" s="416" t="s">
        <v>166</v>
      </c>
      <c r="P380" s="426">
        <f>IF(P378="",P379-P377,P379-P378)</f>
        <v>0</v>
      </c>
      <c r="Q380" s="416" t="s">
        <v>166</v>
      </c>
      <c r="R380" s="426">
        <f>IF(R378="",R379-R377,R379-R378)</f>
        <v>0</v>
      </c>
      <c r="S380" s="416" t="s">
        <v>166</v>
      </c>
      <c r="T380" s="426">
        <f>IF(T378="",T379-T377,T379-T378)</f>
        <v>0</v>
      </c>
      <c r="U380" s="416" t="s">
        <v>166</v>
      </c>
      <c r="V380" s="426">
        <f>IF(V378="",V379-V377,V379-V378)</f>
        <v>0</v>
      </c>
      <c r="W380" s="416" t="s">
        <v>166</v>
      </c>
      <c r="X380" s="426">
        <f>IF(X378="",X379-X377,X379-X378)</f>
        <v>0</v>
      </c>
      <c r="Y380" s="816"/>
      <c r="Z380" s="817"/>
      <c r="AA380" s="792"/>
      <c r="AB380" s="792"/>
      <c r="AC380" s="792"/>
      <c r="AD380" s="792"/>
      <c r="AE380" s="792"/>
      <c r="AF380" s="792"/>
    </row>
    <row r="381" spans="1:32" s="404" customFormat="1" ht="15" customHeight="1" x14ac:dyDescent="0.2">
      <c r="B381" s="824"/>
      <c r="C381" s="825"/>
      <c r="D381" s="792"/>
      <c r="E381" s="829"/>
      <c r="F381" s="832"/>
      <c r="G381" s="835"/>
      <c r="H381" s="829"/>
      <c r="I381" s="416" t="s">
        <v>165</v>
      </c>
      <c r="J381" s="415">
        <v>43718</v>
      </c>
      <c r="K381" s="416" t="s">
        <v>164</v>
      </c>
      <c r="L381" s="415"/>
      <c r="M381" s="816"/>
      <c r="N381" s="817"/>
      <c r="O381" s="816"/>
      <c r="P381" s="817"/>
      <c r="Q381" s="816"/>
      <c r="R381" s="817"/>
      <c r="S381" s="816"/>
      <c r="T381" s="817"/>
      <c r="U381" s="816"/>
      <c r="V381" s="817"/>
      <c r="W381" s="816"/>
      <c r="X381" s="817"/>
      <c r="Y381" s="816"/>
      <c r="Z381" s="817"/>
      <c r="AA381" s="792"/>
      <c r="AB381" s="792"/>
      <c r="AC381" s="792"/>
      <c r="AD381" s="792"/>
      <c r="AE381" s="792"/>
      <c r="AF381" s="792"/>
    </row>
    <row r="382" spans="1:32" s="404" customFormat="1" ht="15" customHeight="1" x14ac:dyDescent="0.2">
      <c r="B382" s="826"/>
      <c r="C382" s="827"/>
      <c r="D382" s="793"/>
      <c r="E382" s="830"/>
      <c r="F382" s="833"/>
      <c r="G382" s="836"/>
      <c r="H382" s="830"/>
      <c r="I382" s="406" t="s">
        <v>158</v>
      </c>
      <c r="J382" s="451"/>
      <c r="K382" s="820"/>
      <c r="L382" s="821"/>
      <c r="M382" s="818"/>
      <c r="N382" s="819"/>
      <c r="O382" s="818"/>
      <c r="P382" s="819"/>
      <c r="Q382" s="818"/>
      <c r="R382" s="819"/>
      <c r="S382" s="818"/>
      <c r="T382" s="819"/>
      <c r="U382" s="818"/>
      <c r="V382" s="819"/>
      <c r="W382" s="818"/>
      <c r="X382" s="819"/>
      <c r="Y382" s="818"/>
      <c r="Z382" s="819"/>
      <c r="AA382" s="793"/>
      <c r="AB382" s="793"/>
      <c r="AC382" s="793"/>
      <c r="AD382" s="793"/>
      <c r="AE382" s="793"/>
      <c r="AF382" s="793"/>
    </row>
    <row r="383" spans="1:32" s="404" customFormat="1" ht="12.75" customHeight="1" x14ac:dyDescent="0.2">
      <c r="B383" s="822" t="s">
        <v>109</v>
      </c>
      <c r="C383" s="823"/>
      <c r="D383" s="791" t="s">
        <v>2055</v>
      </c>
      <c r="E383" s="828" t="s">
        <v>579</v>
      </c>
      <c r="F383" s="831"/>
      <c r="G383" s="834"/>
      <c r="H383" s="828"/>
      <c r="I383" s="434" t="s">
        <v>184</v>
      </c>
      <c r="J383" s="438">
        <v>500000</v>
      </c>
      <c r="K383" s="434" t="s">
        <v>183</v>
      </c>
      <c r="L383" s="437"/>
      <c r="M383" s="434" t="s">
        <v>182</v>
      </c>
      <c r="N383" s="436">
        <f>J383</f>
        <v>500000</v>
      </c>
      <c r="O383" s="434" t="s">
        <v>181</v>
      </c>
      <c r="P383" s="435"/>
      <c r="Q383" s="434" t="s">
        <v>181</v>
      </c>
      <c r="R383" s="435"/>
      <c r="S383" s="434" t="s">
        <v>181</v>
      </c>
      <c r="T383" s="435"/>
      <c r="U383" s="434" t="s">
        <v>181</v>
      </c>
      <c r="V383" s="435"/>
      <c r="W383" s="434" t="s">
        <v>181</v>
      </c>
      <c r="X383" s="435"/>
      <c r="Y383" s="434" t="s">
        <v>180</v>
      </c>
      <c r="Z383" s="433"/>
      <c r="AA383" s="791" t="s">
        <v>110</v>
      </c>
      <c r="AB383" s="791" t="s">
        <v>110</v>
      </c>
      <c r="AC383" s="791" t="s">
        <v>110</v>
      </c>
      <c r="AD383" s="791" t="s">
        <v>110</v>
      </c>
      <c r="AE383" s="791" t="s">
        <v>110</v>
      </c>
      <c r="AF383" s="791" t="s">
        <v>110</v>
      </c>
    </row>
    <row r="384" spans="1:32" s="404" customFormat="1" ht="15" customHeight="1" x14ac:dyDescent="0.2">
      <c r="B384" s="824"/>
      <c r="C384" s="825"/>
      <c r="D384" s="792"/>
      <c r="E384" s="829"/>
      <c r="F384" s="832"/>
      <c r="G384" s="835"/>
      <c r="H384" s="829"/>
      <c r="I384" s="416" t="s">
        <v>179</v>
      </c>
      <c r="J384" s="432"/>
      <c r="K384" s="416" t="s">
        <v>177</v>
      </c>
      <c r="L384" s="415"/>
      <c r="M384" s="416" t="s">
        <v>176</v>
      </c>
      <c r="N384" s="428">
        <f>N383</f>
        <v>500000</v>
      </c>
      <c r="O384" s="416" t="s">
        <v>175</v>
      </c>
      <c r="P384" s="426"/>
      <c r="Q384" s="416" t="s">
        <v>175</v>
      </c>
      <c r="R384" s="426"/>
      <c r="S384" s="416" t="s">
        <v>175</v>
      </c>
      <c r="T384" s="426"/>
      <c r="U384" s="416" t="s">
        <v>175</v>
      </c>
      <c r="V384" s="426"/>
      <c r="W384" s="416" t="s">
        <v>175</v>
      </c>
      <c r="X384" s="426"/>
      <c r="Y384" s="416" t="s">
        <v>174</v>
      </c>
      <c r="Z384" s="430"/>
      <c r="AA384" s="792"/>
      <c r="AB384" s="792"/>
      <c r="AC384" s="792"/>
      <c r="AD384" s="792"/>
      <c r="AE384" s="792"/>
      <c r="AF384" s="792"/>
    </row>
    <row r="385" spans="2:33" s="404" customFormat="1" ht="39" customHeight="1" x14ac:dyDescent="0.2">
      <c r="B385" s="824"/>
      <c r="C385" s="825"/>
      <c r="D385" s="792"/>
      <c r="E385" s="829"/>
      <c r="F385" s="832"/>
      <c r="G385" s="835"/>
      <c r="H385" s="829"/>
      <c r="I385" s="416" t="s">
        <v>173</v>
      </c>
      <c r="J385" s="429"/>
      <c r="K385" s="416" t="s">
        <v>171</v>
      </c>
      <c r="L385" s="427"/>
      <c r="M385" s="416" t="s">
        <v>170</v>
      </c>
      <c r="N385" s="428"/>
      <c r="O385" s="416" t="s">
        <v>169</v>
      </c>
      <c r="P385" s="426"/>
      <c r="Q385" s="416" t="s">
        <v>169</v>
      </c>
      <c r="R385" s="426"/>
      <c r="S385" s="416" t="s">
        <v>169</v>
      </c>
      <c r="T385" s="426"/>
      <c r="U385" s="416" t="s">
        <v>169</v>
      </c>
      <c r="V385" s="426"/>
      <c r="W385" s="416" t="s">
        <v>169</v>
      </c>
      <c r="X385" s="426"/>
      <c r="Y385" s="816"/>
      <c r="Z385" s="817"/>
      <c r="AA385" s="792"/>
      <c r="AB385" s="792"/>
      <c r="AC385" s="792"/>
      <c r="AD385" s="792"/>
      <c r="AE385" s="792"/>
      <c r="AF385" s="792"/>
    </row>
    <row r="386" spans="2:33" s="404" customFormat="1" ht="15" customHeight="1" x14ac:dyDescent="0.2">
      <c r="B386" s="824"/>
      <c r="C386" s="825"/>
      <c r="D386" s="792"/>
      <c r="E386" s="829"/>
      <c r="F386" s="832"/>
      <c r="G386" s="835"/>
      <c r="H386" s="829"/>
      <c r="I386" s="416" t="s">
        <v>168</v>
      </c>
      <c r="J386" s="427"/>
      <c r="K386" s="416" t="s">
        <v>167</v>
      </c>
      <c r="L386" s="427"/>
      <c r="M386" s="816"/>
      <c r="N386" s="817"/>
      <c r="O386" s="416" t="s">
        <v>166</v>
      </c>
      <c r="P386" s="426">
        <f>IF(P384="",P385-P383,P385-P384)</f>
        <v>0</v>
      </c>
      <c r="Q386" s="416" t="s">
        <v>166</v>
      </c>
      <c r="R386" s="426">
        <f>IF(R384="",R385-R383,R385-R384)</f>
        <v>0</v>
      </c>
      <c r="S386" s="416" t="s">
        <v>166</v>
      </c>
      <c r="T386" s="426">
        <f>IF(T384="",T385-T383,T385-T384)</f>
        <v>0</v>
      </c>
      <c r="U386" s="416" t="s">
        <v>166</v>
      </c>
      <c r="V386" s="426">
        <f>IF(V384="",V385-V383,V385-V384)</f>
        <v>0</v>
      </c>
      <c r="W386" s="416" t="s">
        <v>166</v>
      </c>
      <c r="X386" s="426">
        <f>IF(X384="",X385-X383,X385-X384)</f>
        <v>0</v>
      </c>
      <c r="Y386" s="816"/>
      <c r="Z386" s="817"/>
      <c r="AA386" s="792"/>
      <c r="AB386" s="792"/>
      <c r="AC386" s="792"/>
      <c r="AD386" s="792"/>
      <c r="AE386" s="792"/>
      <c r="AF386" s="792"/>
    </row>
    <row r="387" spans="2:33" s="404" customFormat="1" ht="15" customHeight="1" x14ac:dyDescent="0.2">
      <c r="B387" s="824"/>
      <c r="C387" s="825"/>
      <c r="D387" s="792"/>
      <c r="E387" s="829"/>
      <c r="F387" s="832"/>
      <c r="G387" s="835"/>
      <c r="H387" s="829"/>
      <c r="I387" s="416" t="s">
        <v>165</v>
      </c>
      <c r="J387" s="415">
        <v>43761</v>
      </c>
      <c r="K387" s="416" t="s">
        <v>164</v>
      </c>
      <c r="L387" s="415"/>
      <c r="M387" s="816"/>
      <c r="N387" s="817"/>
      <c r="O387" s="816"/>
      <c r="P387" s="817"/>
      <c r="Q387" s="816"/>
      <c r="R387" s="817"/>
      <c r="S387" s="816"/>
      <c r="T387" s="817"/>
      <c r="U387" s="816"/>
      <c r="V387" s="817"/>
      <c r="W387" s="816"/>
      <c r="X387" s="817"/>
      <c r="Y387" s="816"/>
      <c r="Z387" s="817"/>
      <c r="AA387" s="792"/>
      <c r="AB387" s="792"/>
      <c r="AC387" s="792"/>
      <c r="AD387" s="792"/>
      <c r="AE387" s="792"/>
      <c r="AF387" s="792"/>
    </row>
    <row r="388" spans="2:33" s="404" customFormat="1" ht="15" customHeight="1" x14ac:dyDescent="0.2">
      <c r="B388" s="826"/>
      <c r="C388" s="827"/>
      <c r="D388" s="793"/>
      <c r="E388" s="830"/>
      <c r="F388" s="833"/>
      <c r="G388" s="836"/>
      <c r="H388" s="830"/>
      <c r="I388" s="406" t="s">
        <v>158</v>
      </c>
      <c r="J388" s="451"/>
      <c r="K388" s="820"/>
      <c r="L388" s="821"/>
      <c r="M388" s="818"/>
      <c r="N388" s="819"/>
      <c r="O388" s="818"/>
      <c r="P388" s="819"/>
      <c r="Q388" s="818"/>
      <c r="R388" s="819"/>
      <c r="S388" s="818"/>
      <c r="T388" s="819"/>
      <c r="U388" s="818"/>
      <c r="V388" s="819"/>
      <c r="W388" s="818"/>
      <c r="X388" s="819"/>
      <c r="Y388" s="818"/>
      <c r="Z388" s="819"/>
      <c r="AA388" s="793"/>
      <c r="AB388" s="793"/>
      <c r="AC388" s="793"/>
      <c r="AD388" s="793"/>
      <c r="AE388" s="793"/>
      <c r="AF388" s="793"/>
    </row>
    <row r="389" spans="2:33" s="595" customFormat="1" ht="12.75" customHeight="1" x14ac:dyDescent="0.2">
      <c r="B389" s="822" t="s">
        <v>1016</v>
      </c>
      <c r="C389" s="823"/>
      <c r="D389" s="791" t="s">
        <v>1929</v>
      </c>
      <c r="E389" s="828" t="s">
        <v>228</v>
      </c>
      <c r="F389" s="831"/>
      <c r="G389" s="834"/>
      <c r="H389" s="828"/>
      <c r="I389" s="434" t="s">
        <v>184</v>
      </c>
      <c r="J389" s="438">
        <v>1550000</v>
      </c>
      <c r="K389" s="434" t="s">
        <v>183</v>
      </c>
      <c r="L389" s="437"/>
      <c r="M389" s="434" t="s">
        <v>182</v>
      </c>
      <c r="N389" s="436">
        <f>J389</f>
        <v>1550000</v>
      </c>
      <c r="O389" s="434" t="s">
        <v>181</v>
      </c>
      <c r="P389" s="435"/>
      <c r="Q389" s="434" t="s">
        <v>181</v>
      </c>
      <c r="R389" s="435"/>
      <c r="S389" s="434" t="s">
        <v>181</v>
      </c>
      <c r="T389" s="435"/>
      <c r="U389" s="434" t="s">
        <v>181</v>
      </c>
      <c r="V389" s="435"/>
      <c r="W389" s="434" t="s">
        <v>181</v>
      </c>
      <c r="X389" s="435"/>
      <c r="Y389" s="434" t="s">
        <v>180</v>
      </c>
      <c r="Z389" s="433"/>
      <c r="AA389" s="791" t="s">
        <v>1015</v>
      </c>
      <c r="AB389" s="791" t="s">
        <v>146</v>
      </c>
      <c r="AC389" s="791" t="s">
        <v>146</v>
      </c>
      <c r="AD389" s="791" t="s">
        <v>146</v>
      </c>
      <c r="AE389" s="791" t="s">
        <v>146</v>
      </c>
      <c r="AF389" s="791" t="s">
        <v>146</v>
      </c>
      <c r="AG389" s="404"/>
    </row>
    <row r="390" spans="2:33" s="595" customFormat="1" ht="15" customHeight="1" x14ac:dyDescent="0.2">
      <c r="B390" s="824"/>
      <c r="C390" s="825"/>
      <c r="D390" s="792"/>
      <c r="E390" s="829"/>
      <c r="F390" s="832"/>
      <c r="G390" s="835"/>
      <c r="H390" s="829"/>
      <c r="I390" s="416" t="s">
        <v>179</v>
      </c>
      <c r="J390" s="432"/>
      <c r="K390" s="416" t="s">
        <v>177</v>
      </c>
      <c r="L390" s="415">
        <f>L389+L392</f>
        <v>0</v>
      </c>
      <c r="M390" s="416" t="s">
        <v>176</v>
      </c>
      <c r="N390" s="428">
        <f>N389</f>
        <v>1550000</v>
      </c>
      <c r="O390" s="416" t="s">
        <v>175</v>
      </c>
      <c r="P390" s="426"/>
      <c r="Q390" s="416" t="s">
        <v>175</v>
      </c>
      <c r="R390" s="426"/>
      <c r="S390" s="416" t="s">
        <v>175</v>
      </c>
      <c r="T390" s="426"/>
      <c r="U390" s="416" t="s">
        <v>175</v>
      </c>
      <c r="V390" s="426"/>
      <c r="W390" s="416" t="s">
        <v>175</v>
      </c>
      <c r="X390" s="426"/>
      <c r="Y390" s="416" t="s">
        <v>174</v>
      </c>
      <c r="Z390" s="430"/>
      <c r="AA390" s="792"/>
      <c r="AB390" s="792"/>
      <c r="AC390" s="792"/>
      <c r="AD390" s="792"/>
      <c r="AE390" s="792"/>
      <c r="AF390" s="792"/>
      <c r="AG390" s="404"/>
    </row>
    <row r="391" spans="2:33" s="595" customFormat="1" x14ac:dyDescent="0.2">
      <c r="B391" s="824"/>
      <c r="C391" s="825"/>
      <c r="D391" s="792"/>
      <c r="E391" s="829"/>
      <c r="F391" s="832"/>
      <c r="G391" s="835"/>
      <c r="H391" s="829"/>
      <c r="I391" s="416" t="s">
        <v>173</v>
      </c>
      <c r="J391" s="429"/>
      <c r="K391" s="416" t="s">
        <v>171</v>
      </c>
      <c r="L391" s="427"/>
      <c r="M391" s="416" t="s">
        <v>170</v>
      </c>
      <c r="N391" s="428"/>
      <c r="O391" s="416" t="s">
        <v>169</v>
      </c>
      <c r="P391" s="426"/>
      <c r="Q391" s="416" t="s">
        <v>169</v>
      </c>
      <c r="R391" s="426"/>
      <c r="S391" s="416" t="s">
        <v>169</v>
      </c>
      <c r="T391" s="426"/>
      <c r="U391" s="416" t="s">
        <v>169</v>
      </c>
      <c r="V391" s="426"/>
      <c r="W391" s="416" t="s">
        <v>169</v>
      </c>
      <c r="X391" s="426"/>
      <c r="Y391" s="816"/>
      <c r="Z391" s="817"/>
      <c r="AA391" s="792"/>
      <c r="AB391" s="792"/>
      <c r="AC391" s="792"/>
      <c r="AD391" s="792"/>
      <c r="AE391" s="792"/>
      <c r="AF391" s="792"/>
      <c r="AG391" s="404"/>
    </row>
    <row r="392" spans="2:33" s="595" customFormat="1" ht="15" customHeight="1" x14ac:dyDescent="0.2">
      <c r="B392" s="824"/>
      <c r="C392" s="825"/>
      <c r="D392" s="792"/>
      <c r="E392" s="829"/>
      <c r="F392" s="832"/>
      <c r="G392" s="835"/>
      <c r="H392" s="829"/>
      <c r="I392" s="416" t="s">
        <v>168</v>
      </c>
      <c r="J392" s="427"/>
      <c r="K392" s="416" t="s">
        <v>167</v>
      </c>
      <c r="L392" s="427"/>
      <c r="M392" s="816"/>
      <c r="N392" s="817"/>
      <c r="O392" s="416" t="s">
        <v>166</v>
      </c>
      <c r="P392" s="426">
        <f>IF(P390="",P391-P389,P391-P390)</f>
        <v>0</v>
      </c>
      <c r="Q392" s="416" t="s">
        <v>166</v>
      </c>
      <c r="R392" s="426">
        <f>IF(R390="",R391-R389,R391-R390)</f>
        <v>0</v>
      </c>
      <c r="S392" s="416" t="s">
        <v>166</v>
      </c>
      <c r="T392" s="426">
        <f>IF(T390="",T391-T389,T391-T390)</f>
        <v>0</v>
      </c>
      <c r="U392" s="416" t="s">
        <v>166</v>
      </c>
      <c r="V392" s="426">
        <f>IF(V390="",V391-V389,V391-V390)</f>
        <v>0</v>
      </c>
      <c r="W392" s="416" t="s">
        <v>166</v>
      </c>
      <c r="X392" s="426">
        <f>IF(X390="",X391-X389,X391-X390)</f>
        <v>0</v>
      </c>
      <c r="Y392" s="816"/>
      <c r="Z392" s="817"/>
      <c r="AA392" s="792"/>
      <c r="AB392" s="792"/>
      <c r="AC392" s="792"/>
      <c r="AD392" s="792"/>
      <c r="AE392" s="792"/>
      <c r="AF392" s="792"/>
      <c r="AG392" s="404"/>
    </row>
    <row r="393" spans="2:33" s="595" customFormat="1" ht="15" customHeight="1" x14ac:dyDescent="0.2">
      <c r="B393" s="824"/>
      <c r="C393" s="825"/>
      <c r="D393" s="792"/>
      <c r="E393" s="829"/>
      <c r="F393" s="832"/>
      <c r="G393" s="835"/>
      <c r="H393" s="829"/>
      <c r="I393" s="416" t="s">
        <v>165</v>
      </c>
      <c r="J393" s="415"/>
      <c r="K393" s="416" t="s">
        <v>164</v>
      </c>
      <c r="L393" s="415"/>
      <c r="M393" s="816"/>
      <c r="N393" s="817"/>
      <c r="O393" s="816"/>
      <c r="P393" s="817"/>
      <c r="Q393" s="816"/>
      <c r="R393" s="817"/>
      <c r="S393" s="816"/>
      <c r="T393" s="817"/>
      <c r="U393" s="816"/>
      <c r="V393" s="817"/>
      <c r="W393" s="816"/>
      <c r="X393" s="817"/>
      <c r="Y393" s="816"/>
      <c r="Z393" s="817"/>
      <c r="AA393" s="792"/>
      <c r="AB393" s="792"/>
      <c r="AC393" s="792"/>
      <c r="AD393" s="792"/>
      <c r="AE393" s="792"/>
      <c r="AF393" s="792"/>
      <c r="AG393" s="404"/>
    </row>
    <row r="394" spans="2:33" s="595" customFormat="1" ht="15" customHeight="1" x14ac:dyDescent="0.2">
      <c r="B394" s="826"/>
      <c r="C394" s="827"/>
      <c r="D394" s="793"/>
      <c r="E394" s="830"/>
      <c r="F394" s="833"/>
      <c r="G394" s="836"/>
      <c r="H394" s="830"/>
      <c r="I394" s="406" t="s">
        <v>158</v>
      </c>
      <c r="J394" s="451"/>
      <c r="K394" s="820"/>
      <c r="L394" s="821"/>
      <c r="M394" s="818"/>
      <c r="N394" s="819"/>
      <c r="O394" s="818"/>
      <c r="P394" s="819"/>
      <c r="Q394" s="818"/>
      <c r="R394" s="819"/>
      <c r="S394" s="818"/>
      <c r="T394" s="819"/>
      <c r="U394" s="818"/>
      <c r="V394" s="819"/>
      <c r="W394" s="818"/>
      <c r="X394" s="819"/>
      <c r="Y394" s="818"/>
      <c r="Z394" s="819"/>
      <c r="AA394" s="793"/>
      <c r="AB394" s="793"/>
      <c r="AC394" s="793"/>
      <c r="AD394" s="793"/>
      <c r="AE394" s="793"/>
      <c r="AF394" s="793"/>
      <c r="AG394" s="404"/>
    </row>
    <row r="395" spans="2:33" ht="12.75" customHeight="1" x14ac:dyDescent="0.2">
      <c r="B395" s="822" t="s">
        <v>960</v>
      </c>
      <c r="C395" s="823"/>
      <c r="D395" s="791" t="s">
        <v>1929</v>
      </c>
      <c r="E395" s="828" t="s">
        <v>228</v>
      </c>
      <c r="F395" s="831"/>
      <c r="G395" s="834"/>
      <c r="H395" s="828"/>
      <c r="I395" s="434" t="s">
        <v>184</v>
      </c>
      <c r="J395" s="438">
        <v>627000</v>
      </c>
      <c r="K395" s="434" t="s">
        <v>183</v>
      </c>
      <c r="L395" s="437"/>
      <c r="M395" s="434" t="s">
        <v>182</v>
      </c>
      <c r="N395" s="436">
        <f>J395</f>
        <v>627000</v>
      </c>
      <c r="O395" s="434" t="s">
        <v>181</v>
      </c>
      <c r="P395" s="435"/>
      <c r="Q395" s="434" t="s">
        <v>181</v>
      </c>
      <c r="R395" s="435"/>
      <c r="S395" s="434" t="s">
        <v>181</v>
      </c>
      <c r="T395" s="435"/>
      <c r="U395" s="434" t="s">
        <v>181</v>
      </c>
      <c r="V395" s="435"/>
      <c r="W395" s="434" t="s">
        <v>181</v>
      </c>
      <c r="X395" s="435"/>
      <c r="Y395" s="434" t="s">
        <v>180</v>
      </c>
      <c r="Z395" s="433"/>
      <c r="AA395" s="791" t="s">
        <v>959</v>
      </c>
      <c r="AB395" s="791" t="s">
        <v>959</v>
      </c>
      <c r="AC395" s="791" t="s">
        <v>959</v>
      </c>
      <c r="AD395" s="791" t="s">
        <v>1085</v>
      </c>
      <c r="AE395" s="791" t="s">
        <v>1085</v>
      </c>
      <c r="AF395" s="791" t="s">
        <v>1085</v>
      </c>
    </row>
    <row r="396" spans="2:33" ht="15" customHeight="1" x14ac:dyDescent="0.2">
      <c r="B396" s="824"/>
      <c r="C396" s="825"/>
      <c r="D396" s="792"/>
      <c r="E396" s="829"/>
      <c r="F396" s="832"/>
      <c r="G396" s="835"/>
      <c r="H396" s="829"/>
      <c r="I396" s="416" t="s">
        <v>179</v>
      </c>
      <c r="J396" s="432"/>
      <c r="K396" s="416" t="s">
        <v>177</v>
      </c>
      <c r="L396" s="415">
        <f>L395+L398</f>
        <v>0</v>
      </c>
      <c r="M396" s="416" t="s">
        <v>176</v>
      </c>
      <c r="N396" s="428">
        <f>N395</f>
        <v>627000</v>
      </c>
      <c r="O396" s="416" t="s">
        <v>175</v>
      </c>
      <c r="P396" s="426"/>
      <c r="Q396" s="416" t="s">
        <v>175</v>
      </c>
      <c r="R396" s="426"/>
      <c r="S396" s="416" t="s">
        <v>175</v>
      </c>
      <c r="T396" s="426"/>
      <c r="U396" s="416" t="s">
        <v>175</v>
      </c>
      <c r="V396" s="426"/>
      <c r="W396" s="416" t="s">
        <v>175</v>
      </c>
      <c r="X396" s="426"/>
      <c r="Y396" s="416" t="s">
        <v>174</v>
      </c>
      <c r="Z396" s="430"/>
      <c r="AA396" s="792"/>
      <c r="AB396" s="792"/>
      <c r="AC396" s="792"/>
      <c r="AD396" s="792"/>
      <c r="AE396" s="792"/>
      <c r="AF396" s="792"/>
    </row>
    <row r="397" spans="2:33" x14ac:dyDescent="0.2">
      <c r="B397" s="824"/>
      <c r="C397" s="825"/>
      <c r="D397" s="792"/>
      <c r="E397" s="829"/>
      <c r="F397" s="832"/>
      <c r="G397" s="835"/>
      <c r="H397" s="829"/>
      <c r="I397" s="416" t="s">
        <v>173</v>
      </c>
      <c r="J397" s="429"/>
      <c r="K397" s="416" t="s">
        <v>171</v>
      </c>
      <c r="L397" s="427"/>
      <c r="M397" s="416" t="s">
        <v>170</v>
      </c>
      <c r="N397" s="428"/>
      <c r="O397" s="416" t="s">
        <v>169</v>
      </c>
      <c r="P397" s="426"/>
      <c r="Q397" s="416" t="s">
        <v>169</v>
      </c>
      <c r="R397" s="426"/>
      <c r="S397" s="416" t="s">
        <v>169</v>
      </c>
      <c r="T397" s="426"/>
      <c r="U397" s="416" t="s">
        <v>169</v>
      </c>
      <c r="V397" s="426"/>
      <c r="W397" s="416" t="s">
        <v>169</v>
      </c>
      <c r="X397" s="426"/>
      <c r="Y397" s="816"/>
      <c r="Z397" s="817"/>
      <c r="AA397" s="792"/>
      <c r="AB397" s="792"/>
      <c r="AC397" s="792"/>
      <c r="AD397" s="792"/>
      <c r="AE397" s="792"/>
      <c r="AF397" s="792"/>
    </row>
    <row r="398" spans="2:33" ht="15" customHeight="1" x14ac:dyDescent="0.2">
      <c r="B398" s="824"/>
      <c r="C398" s="825"/>
      <c r="D398" s="792"/>
      <c r="E398" s="829"/>
      <c r="F398" s="832"/>
      <c r="G398" s="835"/>
      <c r="H398" s="829"/>
      <c r="I398" s="416" t="s">
        <v>168</v>
      </c>
      <c r="J398" s="427"/>
      <c r="K398" s="416" t="s">
        <v>167</v>
      </c>
      <c r="L398" s="427"/>
      <c r="M398" s="816"/>
      <c r="N398" s="817"/>
      <c r="O398" s="416" t="s">
        <v>166</v>
      </c>
      <c r="P398" s="426">
        <f>IF(P396="",P397-P395,P397-P396)</f>
        <v>0</v>
      </c>
      <c r="Q398" s="416" t="s">
        <v>166</v>
      </c>
      <c r="R398" s="426">
        <f>IF(R396="",R397-R395,R397-R396)</f>
        <v>0</v>
      </c>
      <c r="S398" s="416" t="s">
        <v>166</v>
      </c>
      <c r="T398" s="426">
        <f>IF(T396="",T397-T395,T397-T396)</f>
        <v>0</v>
      </c>
      <c r="U398" s="416" t="s">
        <v>166</v>
      </c>
      <c r="V398" s="426">
        <f>IF(V396="",V397-V395,V397-V396)</f>
        <v>0</v>
      </c>
      <c r="W398" s="416" t="s">
        <v>166</v>
      </c>
      <c r="X398" s="426">
        <f>IF(X396="",X397-X395,X397-X396)</f>
        <v>0</v>
      </c>
      <c r="Y398" s="816"/>
      <c r="Z398" s="817"/>
      <c r="AA398" s="792"/>
      <c r="AB398" s="792"/>
      <c r="AC398" s="792"/>
      <c r="AD398" s="792"/>
      <c r="AE398" s="792"/>
      <c r="AF398" s="792"/>
    </row>
    <row r="399" spans="2:33" ht="15" customHeight="1" x14ac:dyDescent="0.2">
      <c r="B399" s="824"/>
      <c r="C399" s="825"/>
      <c r="D399" s="792"/>
      <c r="E399" s="829"/>
      <c r="F399" s="832"/>
      <c r="G399" s="835"/>
      <c r="H399" s="829"/>
      <c r="I399" s="416" t="s">
        <v>165</v>
      </c>
      <c r="J399" s="415"/>
      <c r="K399" s="416" t="s">
        <v>164</v>
      </c>
      <c r="L399" s="415"/>
      <c r="M399" s="816"/>
      <c r="N399" s="817"/>
      <c r="O399" s="816"/>
      <c r="P399" s="817"/>
      <c r="Q399" s="816"/>
      <c r="R399" s="817"/>
      <c r="S399" s="816"/>
      <c r="T399" s="817"/>
      <c r="U399" s="816"/>
      <c r="V399" s="817"/>
      <c r="W399" s="816"/>
      <c r="X399" s="817"/>
      <c r="Y399" s="816"/>
      <c r="Z399" s="817"/>
      <c r="AA399" s="792"/>
      <c r="AB399" s="792"/>
      <c r="AC399" s="792"/>
      <c r="AD399" s="792"/>
      <c r="AE399" s="792"/>
      <c r="AF399" s="792"/>
    </row>
    <row r="400" spans="2:33" ht="29.25" customHeight="1" x14ac:dyDescent="0.2">
      <c r="B400" s="826"/>
      <c r="C400" s="827"/>
      <c r="D400" s="793"/>
      <c r="E400" s="830"/>
      <c r="F400" s="833"/>
      <c r="G400" s="836"/>
      <c r="H400" s="830"/>
      <c r="I400" s="406" t="s">
        <v>158</v>
      </c>
      <c r="J400" s="451"/>
      <c r="K400" s="820"/>
      <c r="L400" s="821"/>
      <c r="M400" s="818"/>
      <c r="N400" s="819"/>
      <c r="O400" s="818"/>
      <c r="P400" s="819"/>
      <c r="Q400" s="818"/>
      <c r="R400" s="819"/>
      <c r="S400" s="818"/>
      <c r="T400" s="819"/>
      <c r="U400" s="818"/>
      <c r="V400" s="819"/>
      <c r="W400" s="818"/>
      <c r="X400" s="819"/>
      <c r="Y400" s="818"/>
      <c r="Z400" s="819"/>
      <c r="AA400" s="793"/>
      <c r="AB400" s="793"/>
      <c r="AC400" s="793"/>
      <c r="AD400" s="793"/>
      <c r="AE400" s="793"/>
      <c r="AF400" s="793"/>
    </row>
    <row r="401" spans="2:33" ht="12.75" customHeight="1" x14ac:dyDescent="0.2">
      <c r="B401" s="822" t="s">
        <v>958</v>
      </c>
      <c r="C401" s="823"/>
      <c r="D401" s="791" t="s">
        <v>1929</v>
      </c>
      <c r="E401" s="828" t="s">
        <v>186</v>
      </c>
      <c r="F401" s="831"/>
      <c r="G401" s="834"/>
      <c r="H401" s="828" t="s">
        <v>957</v>
      </c>
      <c r="I401" s="434" t="s">
        <v>184</v>
      </c>
      <c r="J401" s="438">
        <v>1000000</v>
      </c>
      <c r="K401" s="434" t="s">
        <v>183</v>
      </c>
      <c r="L401" s="437"/>
      <c r="M401" s="434" t="s">
        <v>182</v>
      </c>
      <c r="N401" s="436">
        <f>J401</f>
        <v>1000000</v>
      </c>
      <c r="O401" s="434" t="s">
        <v>181</v>
      </c>
      <c r="P401" s="435"/>
      <c r="Q401" s="434" t="s">
        <v>181</v>
      </c>
      <c r="R401" s="435"/>
      <c r="S401" s="434" t="s">
        <v>181</v>
      </c>
      <c r="T401" s="435"/>
      <c r="U401" s="434" t="s">
        <v>181</v>
      </c>
      <c r="V401" s="435"/>
      <c r="W401" s="434" t="s">
        <v>181</v>
      </c>
      <c r="X401" s="435"/>
      <c r="Y401" s="434" t="s">
        <v>180</v>
      </c>
      <c r="Z401" s="433"/>
      <c r="AA401" s="953" t="s">
        <v>956</v>
      </c>
      <c r="AB401" s="953" t="s">
        <v>955</v>
      </c>
      <c r="AC401" s="791" t="s">
        <v>954</v>
      </c>
      <c r="AD401" s="791" t="s">
        <v>954</v>
      </c>
      <c r="AE401" s="791" t="s">
        <v>954</v>
      </c>
      <c r="AF401" s="791" t="s">
        <v>954</v>
      </c>
    </row>
    <row r="402" spans="2:33" ht="15" customHeight="1" x14ac:dyDescent="0.2">
      <c r="B402" s="824"/>
      <c r="C402" s="825"/>
      <c r="D402" s="792"/>
      <c r="E402" s="829"/>
      <c r="F402" s="832"/>
      <c r="G402" s="835"/>
      <c r="H402" s="829"/>
      <c r="I402" s="416" t="s">
        <v>179</v>
      </c>
      <c r="J402" s="432"/>
      <c r="K402" s="416" t="s">
        <v>177</v>
      </c>
      <c r="L402" s="415">
        <f>L401+L404</f>
        <v>0</v>
      </c>
      <c r="M402" s="416" t="s">
        <v>176</v>
      </c>
      <c r="N402" s="428">
        <f>N401</f>
        <v>1000000</v>
      </c>
      <c r="O402" s="416" t="s">
        <v>175</v>
      </c>
      <c r="P402" s="426"/>
      <c r="Q402" s="416" t="s">
        <v>175</v>
      </c>
      <c r="R402" s="426"/>
      <c r="S402" s="416" t="s">
        <v>175</v>
      </c>
      <c r="T402" s="426"/>
      <c r="U402" s="416" t="s">
        <v>175</v>
      </c>
      <c r="V402" s="426"/>
      <c r="W402" s="416" t="s">
        <v>175</v>
      </c>
      <c r="X402" s="426"/>
      <c r="Y402" s="416" t="s">
        <v>174</v>
      </c>
      <c r="Z402" s="430"/>
      <c r="AA402" s="792"/>
      <c r="AB402" s="792"/>
      <c r="AC402" s="792"/>
      <c r="AD402" s="792"/>
      <c r="AE402" s="792"/>
      <c r="AF402" s="792"/>
    </row>
    <row r="403" spans="2:33" x14ac:dyDescent="0.2">
      <c r="B403" s="824"/>
      <c r="C403" s="825"/>
      <c r="D403" s="792"/>
      <c r="E403" s="829"/>
      <c r="F403" s="832"/>
      <c r="G403" s="835"/>
      <c r="H403" s="829"/>
      <c r="I403" s="416" t="s">
        <v>173</v>
      </c>
      <c r="J403" s="429"/>
      <c r="K403" s="416" t="s">
        <v>171</v>
      </c>
      <c r="L403" s="427"/>
      <c r="M403" s="416" t="s">
        <v>170</v>
      </c>
      <c r="N403" s="428"/>
      <c r="O403" s="416" t="s">
        <v>169</v>
      </c>
      <c r="P403" s="426"/>
      <c r="Q403" s="416" t="s">
        <v>169</v>
      </c>
      <c r="R403" s="426"/>
      <c r="S403" s="416" t="s">
        <v>169</v>
      </c>
      <c r="T403" s="426"/>
      <c r="U403" s="416" t="s">
        <v>169</v>
      </c>
      <c r="V403" s="426"/>
      <c r="W403" s="416" t="s">
        <v>169</v>
      </c>
      <c r="X403" s="426"/>
      <c r="Y403" s="816"/>
      <c r="Z403" s="817"/>
      <c r="AA403" s="792"/>
      <c r="AB403" s="792"/>
      <c r="AC403" s="792"/>
      <c r="AD403" s="792"/>
      <c r="AE403" s="792"/>
      <c r="AF403" s="792"/>
    </row>
    <row r="404" spans="2:33" ht="15" customHeight="1" x14ac:dyDescent="0.2">
      <c r="B404" s="824"/>
      <c r="C404" s="825"/>
      <c r="D404" s="792"/>
      <c r="E404" s="829"/>
      <c r="F404" s="832"/>
      <c r="G404" s="835"/>
      <c r="H404" s="829"/>
      <c r="I404" s="416" t="s">
        <v>168</v>
      </c>
      <c r="J404" s="427"/>
      <c r="K404" s="416" t="s">
        <v>167</v>
      </c>
      <c r="L404" s="427"/>
      <c r="M404" s="816"/>
      <c r="N404" s="817"/>
      <c r="O404" s="416" t="s">
        <v>166</v>
      </c>
      <c r="P404" s="426">
        <f>IF(P402="",P403-P401,P403-P402)</f>
        <v>0</v>
      </c>
      <c r="Q404" s="416" t="s">
        <v>166</v>
      </c>
      <c r="R404" s="426">
        <f>IF(R402="",R403-R401,R403-R402)</f>
        <v>0</v>
      </c>
      <c r="S404" s="416" t="s">
        <v>166</v>
      </c>
      <c r="T404" s="426">
        <f>IF(T402="",T403-T401,T403-T402)</f>
        <v>0</v>
      </c>
      <c r="U404" s="416" t="s">
        <v>166</v>
      </c>
      <c r="V404" s="426">
        <f>IF(V402="",V403-V401,V403-V402)</f>
        <v>0</v>
      </c>
      <c r="W404" s="416" t="s">
        <v>166</v>
      </c>
      <c r="X404" s="426">
        <f>IF(X402="",X403-X401,X403-X402)</f>
        <v>0</v>
      </c>
      <c r="Y404" s="816"/>
      <c r="Z404" s="817"/>
      <c r="AA404" s="792"/>
      <c r="AB404" s="792"/>
      <c r="AC404" s="792"/>
      <c r="AD404" s="792"/>
      <c r="AE404" s="792"/>
      <c r="AF404" s="792"/>
    </row>
    <row r="405" spans="2:33" ht="15" customHeight="1" x14ac:dyDescent="0.2">
      <c r="B405" s="824"/>
      <c r="C405" s="825"/>
      <c r="D405" s="792"/>
      <c r="E405" s="829"/>
      <c r="F405" s="832"/>
      <c r="G405" s="835"/>
      <c r="H405" s="829"/>
      <c r="I405" s="416" t="s">
        <v>165</v>
      </c>
      <c r="J405" s="415"/>
      <c r="K405" s="416" t="s">
        <v>164</v>
      </c>
      <c r="L405" s="415"/>
      <c r="M405" s="816"/>
      <c r="N405" s="817"/>
      <c r="O405" s="816"/>
      <c r="P405" s="817"/>
      <c r="Q405" s="816"/>
      <c r="R405" s="817"/>
      <c r="S405" s="816"/>
      <c r="T405" s="817"/>
      <c r="U405" s="816"/>
      <c r="V405" s="817"/>
      <c r="W405" s="816"/>
      <c r="X405" s="817"/>
      <c r="Y405" s="816"/>
      <c r="Z405" s="817"/>
      <c r="AA405" s="792"/>
      <c r="AB405" s="792"/>
      <c r="AC405" s="792"/>
      <c r="AD405" s="792"/>
      <c r="AE405" s="792"/>
      <c r="AF405" s="792"/>
    </row>
    <row r="406" spans="2:33" ht="15" customHeight="1" x14ac:dyDescent="0.2">
      <c r="B406" s="826"/>
      <c r="C406" s="827"/>
      <c r="D406" s="793"/>
      <c r="E406" s="830"/>
      <c r="F406" s="833"/>
      <c r="G406" s="836"/>
      <c r="H406" s="830"/>
      <c r="I406" s="406" t="s">
        <v>158</v>
      </c>
      <c r="J406" s="451"/>
      <c r="K406" s="820"/>
      <c r="L406" s="821"/>
      <c r="M406" s="818"/>
      <c r="N406" s="819"/>
      <c r="O406" s="818"/>
      <c r="P406" s="819"/>
      <c r="Q406" s="818"/>
      <c r="R406" s="819"/>
      <c r="S406" s="818"/>
      <c r="T406" s="819"/>
      <c r="U406" s="818"/>
      <c r="V406" s="819"/>
      <c r="W406" s="818"/>
      <c r="X406" s="819"/>
      <c r="Y406" s="818"/>
      <c r="Z406" s="819"/>
      <c r="AA406" s="793"/>
      <c r="AB406" s="793"/>
      <c r="AC406" s="793"/>
      <c r="AD406" s="793"/>
      <c r="AE406" s="793"/>
      <c r="AF406" s="793"/>
    </row>
    <row r="407" spans="2:33" s="404" customFormat="1" ht="12.75" customHeight="1" x14ac:dyDescent="0.2">
      <c r="B407" s="822" t="s">
        <v>1941</v>
      </c>
      <c r="C407" s="823"/>
      <c r="D407" s="791" t="s">
        <v>424</v>
      </c>
      <c r="E407" s="828" t="s">
        <v>274</v>
      </c>
      <c r="F407" s="831"/>
      <c r="G407" s="834"/>
      <c r="H407" s="828" t="s">
        <v>185</v>
      </c>
      <c r="I407" s="434" t="s">
        <v>184</v>
      </c>
      <c r="J407" s="438">
        <v>650000</v>
      </c>
      <c r="K407" s="434" t="s">
        <v>183</v>
      </c>
      <c r="L407" s="437">
        <f>J412+J410</f>
        <v>0</v>
      </c>
      <c r="M407" s="434" t="s">
        <v>182</v>
      </c>
      <c r="N407" s="436">
        <f>J407</f>
        <v>650000</v>
      </c>
      <c r="O407" s="434" t="s">
        <v>181</v>
      </c>
      <c r="P407" s="435"/>
      <c r="Q407" s="466" t="s">
        <v>181</v>
      </c>
      <c r="R407" s="467"/>
      <c r="S407" s="434" t="s">
        <v>181</v>
      </c>
      <c r="T407" s="435"/>
      <c r="U407" s="434" t="s">
        <v>181</v>
      </c>
      <c r="V407" s="435"/>
      <c r="W407" s="434" t="s">
        <v>181</v>
      </c>
      <c r="X407" s="435"/>
      <c r="Y407" s="434" t="s">
        <v>180</v>
      </c>
      <c r="Z407" s="433"/>
      <c r="AA407" s="791" t="s">
        <v>240</v>
      </c>
      <c r="AB407" s="791" t="s">
        <v>240</v>
      </c>
      <c r="AC407" s="791" t="s">
        <v>240</v>
      </c>
      <c r="AD407" s="791" t="s">
        <v>240</v>
      </c>
      <c r="AE407" s="791" t="s">
        <v>240</v>
      </c>
      <c r="AF407" s="791" t="s">
        <v>240</v>
      </c>
    </row>
    <row r="408" spans="2:33" s="404" customFormat="1" ht="15" customHeight="1" x14ac:dyDescent="0.2">
      <c r="B408" s="824"/>
      <c r="C408" s="825"/>
      <c r="D408" s="792"/>
      <c r="E408" s="829"/>
      <c r="F408" s="832"/>
      <c r="G408" s="835"/>
      <c r="H408" s="829"/>
      <c r="I408" s="416" t="s">
        <v>179</v>
      </c>
      <c r="J408" s="432"/>
      <c r="K408" s="416" t="s">
        <v>177</v>
      </c>
      <c r="L408" s="415"/>
      <c r="M408" s="416" t="s">
        <v>176</v>
      </c>
      <c r="N408" s="428">
        <f>N407</f>
        <v>650000</v>
      </c>
      <c r="O408" s="416" t="s">
        <v>175</v>
      </c>
      <c r="P408" s="426"/>
      <c r="Q408" s="463" t="s">
        <v>175</v>
      </c>
      <c r="R408" s="462"/>
      <c r="S408" s="416" t="s">
        <v>175</v>
      </c>
      <c r="T408" s="426"/>
      <c r="U408" s="416" t="s">
        <v>175</v>
      </c>
      <c r="V408" s="426"/>
      <c r="W408" s="416" t="s">
        <v>175</v>
      </c>
      <c r="X408" s="426"/>
      <c r="Y408" s="416" t="s">
        <v>174</v>
      </c>
      <c r="Z408" s="430"/>
      <c r="AA408" s="792"/>
      <c r="AB408" s="792"/>
      <c r="AC408" s="792"/>
      <c r="AD408" s="792"/>
      <c r="AE408" s="792"/>
      <c r="AF408" s="792"/>
    </row>
    <row r="409" spans="2:33" s="404" customFormat="1" ht="39" customHeight="1" x14ac:dyDescent="0.2">
      <c r="B409" s="824"/>
      <c r="C409" s="825"/>
      <c r="D409" s="792"/>
      <c r="E409" s="829"/>
      <c r="F409" s="832"/>
      <c r="G409" s="835"/>
      <c r="H409" s="829"/>
      <c r="I409" s="416" t="s">
        <v>173</v>
      </c>
      <c r="J409" s="429"/>
      <c r="K409" s="416" t="s">
        <v>171</v>
      </c>
      <c r="L409" s="427"/>
      <c r="M409" s="416" t="s">
        <v>170</v>
      </c>
      <c r="N409" s="428"/>
      <c r="O409" s="416" t="s">
        <v>169</v>
      </c>
      <c r="P409" s="426"/>
      <c r="Q409" s="463" t="s">
        <v>169</v>
      </c>
      <c r="R409" s="462"/>
      <c r="S409" s="416" t="s">
        <v>169</v>
      </c>
      <c r="T409" s="426"/>
      <c r="U409" s="416" t="s">
        <v>169</v>
      </c>
      <c r="V409" s="426"/>
      <c r="W409" s="416" t="s">
        <v>169</v>
      </c>
      <c r="X409" s="426"/>
      <c r="Y409" s="816"/>
      <c r="Z409" s="817"/>
      <c r="AA409" s="792"/>
      <c r="AB409" s="792"/>
      <c r="AC409" s="792"/>
      <c r="AD409" s="792"/>
      <c r="AE409" s="792"/>
      <c r="AF409" s="792"/>
    </row>
    <row r="410" spans="2:33" s="404" customFormat="1" ht="15" customHeight="1" x14ac:dyDescent="0.2">
      <c r="B410" s="824"/>
      <c r="C410" s="825"/>
      <c r="D410" s="792"/>
      <c r="E410" s="829"/>
      <c r="F410" s="832"/>
      <c r="G410" s="835"/>
      <c r="H410" s="829"/>
      <c r="I410" s="416" t="s">
        <v>168</v>
      </c>
      <c r="J410" s="427"/>
      <c r="K410" s="416" t="s">
        <v>167</v>
      </c>
      <c r="L410" s="427"/>
      <c r="M410" s="816"/>
      <c r="N410" s="817"/>
      <c r="O410" s="416" t="s">
        <v>166</v>
      </c>
      <c r="P410" s="426">
        <f>IF(P408="",P409-P407,P409-P408)</f>
        <v>0</v>
      </c>
      <c r="Q410" s="463" t="s">
        <v>166</v>
      </c>
      <c r="R410" s="462">
        <f>IF(R408="",R409-R407,R409-R408)</f>
        <v>0</v>
      </c>
      <c r="S410" s="416" t="s">
        <v>166</v>
      </c>
      <c r="T410" s="426"/>
      <c r="U410" s="416" t="s">
        <v>166</v>
      </c>
      <c r="V410" s="426"/>
      <c r="W410" s="416" t="s">
        <v>166</v>
      </c>
      <c r="X410" s="426"/>
      <c r="Y410" s="816"/>
      <c r="Z410" s="817"/>
      <c r="AA410" s="792"/>
      <c r="AB410" s="792"/>
      <c r="AC410" s="792"/>
      <c r="AD410" s="792"/>
      <c r="AE410" s="792"/>
      <c r="AF410" s="792"/>
    </row>
    <row r="411" spans="2:33" s="404" customFormat="1" ht="15" customHeight="1" x14ac:dyDescent="0.2">
      <c r="B411" s="824"/>
      <c r="C411" s="825"/>
      <c r="D411" s="792"/>
      <c r="E411" s="829"/>
      <c r="F411" s="832"/>
      <c r="G411" s="835"/>
      <c r="H411" s="829"/>
      <c r="I411" s="416" t="s">
        <v>165</v>
      </c>
      <c r="J411" s="415"/>
      <c r="K411" s="416" t="s">
        <v>164</v>
      </c>
      <c r="L411" s="415"/>
      <c r="M411" s="816"/>
      <c r="N411" s="817"/>
      <c r="O411" s="816"/>
      <c r="P411" s="817"/>
      <c r="Q411" s="781"/>
      <c r="R411" s="782"/>
      <c r="S411" s="816"/>
      <c r="T411" s="817"/>
      <c r="U411" s="816"/>
      <c r="V411" s="817"/>
      <c r="W411" s="816"/>
      <c r="X411" s="817"/>
      <c r="Y411" s="816"/>
      <c r="Z411" s="817"/>
      <c r="AA411" s="792"/>
      <c r="AB411" s="792"/>
      <c r="AC411" s="792"/>
      <c r="AD411" s="792"/>
      <c r="AE411" s="792"/>
      <c r="AF411" s="792"/>
    </row>
    <row r="412" spans="2:33" s="404" customFormat="1" ht="15" customHeight="1" x14ac:dyDescent="0.2">
      <c r="B412" s="826"/>
      <c r="C412" s="827"/>
      <c r="D412" s="793"/>
      <c r="E412" s="830"/>
      <c r="F412" s="833"/>
      <c r="G412" s="836"/>
      <c r="H412" s="830"/>
      <c r="I412" s="406" t="s">
        <v>158</v>
      </c>
      <c r="J412" s="451"/>
      <c r="K412" s="820"/>
      <c r="L412" s="821"/>
      <c r="M412" s="818"/>
      <c r="N412" s="819"/>
      <c r="O412" s="818"/>
      <c r="P412" s="819"/>
      <c r="Q412" s="783"/>
      <c r="R412" s="784"/>
      <c r="S412" s="818"/>
      <c r="T412" s="819"/>
      <c r="U412" s="818"/>
      <c r="V412" s="819"/>
      <c r="W412" s="818"/>
      <c r="X412" s="819"/>
      <c r="Y412" s="818"/>
      <c r="Z412" s="819"/>
      <c r="AA412" s="793"/>
      <c r="AB412" s="793"/>
      <c r="AC412" s="793"/>
      <c r="AD412" s="793"/>
      <c r="AE412" s="793"/>
      <c r="AF412" s="793"/>
    </row>
    <row r="413" spans="2:33" s="597" customFormat="1" ht="12.75" customHeight="1" x14ac:dyDescent="0.2">
      <c r="B413" s="794" t="s">
        <v>946</v>
      </c>
      <c r="C413" s="795"/>
      <c r="D413" s="800" t="s">
        <v>2084</v>
      </c>
      <c r="E413" s="803" t="s">
        <v>228</v>
      </c>
      <c r="F413" s="806"/>
      <c r="G413" s="809"/>
      <c r="H413" s="803"/>
      <c r="I413" s="605" t="s">
        <v>184</v>
      </c>
      <c r="J413" s="606">
        <v>600000</v>
      </c>
      <c r="K413" s="605" t="s">
        <v>183</v>
      </c>
      <c r="L413" s="631"/>
      <c r="M413" s="605" t="s">
        <v>182</v>
      </c>
      <c r="N413" s="608">
        <f>J413</f>
        <v>600000</v>
      </c>
      <c r="O413" s="605" t="s">
        <v>181</v>
      </c>
      <c r="P413" s="609"/>
      <c r="Q413" s="605" t="s">
        <v>181</v>
      </c>
      <c r="R413" s="609"/>
      <c r="S413" s="605" t="s">
        <v>181</v>
      </c>
      <c r="T413" s="609"/>
      <c r="U413" s="605" t="s">
        <v>181</v>
      </c>
      <c r="V413" s="609"/>
      <c r="W413" s="605" t="s">
        <v>181</v>
      </c>
      <c r="X413" s="609"/>
      <c r="Y413" s="605" t="s">
        <v>180</v>
      </c>
      <c r="Z413" s="610"/>
      <c r="AA413" s="800" t="s">
        <v>2079</v>
      </c>
      <c r="AB413" s="800" t="s">
        <v>2079</v>
      </c>
      <c r="AC413" s="800" t="s">
        <v>2079</v>
      </c>
      <c r="AF413" s="800" t="s">
        <v>2079</v>
      </c>
      <c r="AG413" s="724"/>
    </row>
    <row r="414" spans="2:33" s="597" customFormat="1" ht="15" customHeight="1" x14ac:dyDescent="0.2">
      <c r="B414" s="796"/>
      <c r="C414" s="797"/>
      <c r="D414" s="801"/>
      <c r="E414" s="804"/>
      <c r="F414" s="807"/>
      <c r="G414" s="810"/>
      <c r="H414" s="804"/>
      <c r="I414" s="615" t="s">
        <v>179</v>
      </c>
      <c r="J414" s="616"/>
      <c r="K414" s="615" t="s">
        <v>177</v>
      </c>
      <c r="L414" s="617">
        <f>L413+L416</f>
        <v>0</v>
      </c>
      <c r="M414" s="615" t="s">
        <v>176</v>
      </c>
      <c r="N414" s="618">
        <f>N413</f>
        <v>600000</v>
      </c>
      <c r="O414" s="615" t="s">
        <v>175</v>
      </c>
      <c r="P414" s="619"/>
      <c r="Q414" s="615" t="s">
        <v>175</v>
      </c>
      <c r="R414" s="619"/>
      <c r="S414" s="615" t="s">
        <v>175</v>
      </c>
      <c r="T414" s="619"/>
      <c r="U414" s="615" t="s">
        <v>175</v>
      </c>
      <c r="V414" s="619"/>
      <c r="W414" s="615" t="s">
        <v>175</v>
      </c>
      <c r="X414" s="619"/>
      <c r="Y414" s="615" t="s">
        <v>174</v>
      </c>
      <c r="Z414" s="620"/>
      <c r="AA414" s="801"/>
      <c r="AB414" s="801"/>
      <c r="AC414" s="801"/>
      <c r="AF414" s="801"/>
      <c r="AG414" s="724"/>
    </row>
    <row r="415" spans="2:33" s="597" customFormat="1" x14ac:dyDescent="0.2">
      <c r="B415" s="796"/>
      <c r="C415" s="797"/>
      <c r="D415" s="801"/>
      <c r="E415" s="804"/>
      <c r="F415" s="807"/>
      <c r="G415" s="810"/>
      <c r="H415" s="804"/>
      <c r="I415" s="615" t="s">
        <v>173</v>
      </c>
      <c r="J415" s="621"/>
      <c r="K415" s="615" t="s">
        <v>171</v>
      </c>
      <c r="L415" s="622"/>
      <c r="M415" s="615" t="s">
        <v>170</v>
      </c>
      <c r="N415" s="618"/>
      <c r="O415" s="615" t="s">
        <v>169</v>
      </c>
      <c r="P415" s="619"/>
      <c r="Q415" s="615" t="s">
        <v>169</v>
      </c>
      <c r="R415" s="619"/>
      <c r="S415" s="615" t="s">
        <v>169</v>
      </c>
      <c r="T415" s="619"/>
      <c r="U415" s="615" t="s">
        <v>169</v>
      </c>
      <c r="V415" s="619"/>
      <c r="W415" s="615" t="s">
        <v>169</v>
      </c>
      <c r="X415" s="619"/>
      <c r="Y415" s="785"/>
      <c r="Z415" s="786"/>
      <c r="AA415" s="801"/>
      <c r="AB415" s="801"/>
      <c r="AC415" s="801"/>
      <c r="AF415" s="801"/>
      <c r="AG415" s="724"/>
    </row>
    <row r="416" spans="2:33" s="597" customFormat="1" ht="15" customHeight="1" x14ac:dyDescent="0.2">
      <c r="B416" s="796"/>
      <c r="C416" s="797"/>
      <c r="D416" s="801"/>
      <c r="E416" s="804"/>
      <c r="F416" s="807"/>
      <c r="G416" s="810"/>
      <c r="H416" s="804"/>
      <c r="I416" s="615" t="s">
        <v>168</v>
      </c>
      <c r="J416" s="622"/>
      <c r="K416" s="615" t="s">
        <v>167</v>
      </c>
      <c r="L416" s="622"/>
      <c r="M416" s="785"/>
      <c r="N416" s="786"/>
      <c r="O416" s="615" t="s">
        <v>166</v>
      </c>
      <c r="P416" s="619">
        <f>IF(P414="",P415-P413,P415-P414)</f>
        <v>0</v>
      </c>
      <c r="Q416" s="615" t="s">
        <v>166</v>
      </c>
      <c r="R416" s="619">
        <f>IF(R414="",R415-R413,R415-R414)</f>
        <v>0</v>
      </c>
      <c r="S416" s="615" t="s">
        <v>166</v>
      </c>
      <c r="T416" s="619">
        <f>IF(T414="",T415-T413,T415-T414)</f>
        <v>0</v>
      </c>
      <c r="U416" s="615" t="s">
        <v>166</v>
      </c>
      <c r="V416" s="619">
        <f>IF(V414="",V415-V413,V415-V414)</f>
        <v>0</v>
      </c>
      <c r="W416" s="615" t="s">
        <v>166</v>
      </c>
      <c r="X416" s="619">
        <f>IF(X414="",X415-X413,X415-X414)</f>
        <v>0</v>
      </c>
      <c r="Y416" s="785"/>
      <c r="Z416" s="786"/>
      <c r="AA416" s="801"/>
      <c r="AB416" s="801"/>
      <c r="AC416" s="801"/>
      <c r="AF416" s="801"/>
      <c r="AG416" s="724"/>
    </row>
    <row r="417" spans="1:33" s="597" customFormat="1" ht="15" customHeight="1" x14ac:dyDescent="0.2">
      <c r="B417" s="796"/>
      <c r="C417" s="797"/>
      <c r="D417" s="801"/>
      <c r="E417" s="804"/>
      <c r="F417" s="807"/>
      <c r="G417" s="810"/>
      <c r="H417" s="804"/>
      <c r="I417" s="615" t="s">
        <v>165</v>
      </c>
      <c r="J417" s="617"/>
      <c r="K417" s="615" t="s">
        <v>164</v>
      </c>
      <c r="L417" s="617"/>
      <c r="M417" s="785"/>
      <c r="N417" s="786"/>
      <c r="O417" s="785"/>
      <c r="P417" s="786"/>
      <c r="Q417" s="785"/>
      <c r="R417" s="786"/>
      <c r="S417" s="785"/>
      <c r="T417" s="786"/>
      <c r="U417" s="785"/>
      <c r="V417" s="786"/>
      <c r="W417" s="785"/>
      <c r="X417" s="786"/>
      <c r="Y417" s="785"/>
      <c r="Z417" s="786"/>
      <c r="AA417" s="801"/>
      <c r="AB417" s="801"/>
      <c r="AC417" s="801"/>
      <c r="AF417" s="801"/>
      <c r="AG417" s="724"/>
    </row>
    <row r="418" spans="1:33" s="597" customFormat="1" ht="15" customHeight="1" x14ac:dyDescent="0.2">
      <c r="B418" s="798"/>
      <c r="C418" s="799"/>
      <c r="D418" s="802"/>
      <c r="E418" s="805"/>
      <c r="F418" s="808"/>
      <c r="G418" s="811"/>
      <c r="H418" s="805"/>
      <c r="I418" s="629" t="s">
        <v>158</v>
      </c>
      <c r="J418" s="630"/>
      <c r="K418" s="789"/>
      <c r="L418" s="790"/>
      <c r="M418" s="787"/>
      <c r="N418" s="788"/>
      <c r="O418" s="787"/>
      <c r="P418" s="788"/>
      <c r="Q418" s="787"/>
      <c r="R418" s="788"/>
      <c r="S418" s="787"/>
      <c r="T418" s="788"/>
      <c r="U418" s="787"/>
      <c r="V418" s="788"/>
      <c r="W418" s="787"/>
      <c r="X418" s="788"/>
      <c r="Y418" s="787"/>
      <c r="Z418" s="788"/>
      <c r="AA418" s="802"/>
      <c r="AB418" s="802"/>
      <c r="AC418" s="802"/>
      <c r="AF418" s="802"/>
      <c r="AG418" s="724"/>
    </row>
    <row r="419" spans="1:33" s="404" customFormat="1" ht="12.75" customHeight="1" x14ac:dyDescent="0.2">
      <c r="B419" s="822" t="s">
        <v>439</v>
      </c>
      <c r="C419" s="823"/>
      <c r="D419" s="791" t="s">
        <v>424</v>
      </c>
      <c r="E419" s="828" t="s">
        <v>228</v>
      </c>
      <c r="F419" s="831"/>
      <c r="G419" s="834"/>
      <c r="H419" s="828"/>
      <c r="I419" s="434" t="s">
        <v>184</v>
      </c>
      <c r="J419" s="438">
        <v>550000</v>
      </c>
      <c r="K419" s="434" t="s">
        <v>183</v>
      </c>
      <c r="L419" s="437"/>
      <c r="M419" s="434" t="s">
        <v>182</v>
      </c>
      <c r="N419" s="436">
        <f>J419</f>
        <v>550000</v>
      </c>
      <c r="O419" s="434" t="s">
        <v>181</v>
      </c>
      <c r="P419" s="435"/>
      <c r="Q419" s="434" t="s">
        <v>181</v>
      </c>
      <c r="R419" s="435"/>
      <c r="S419" s="434" t="s">
        <v>181</v>
      </c>
      <c r="T419" s="435"/>
      <c r="U419" s="434" t="s">
        <v>181</v>
      </c>
      <c r="V419" s="435"/>
      <c r="W419" s="434" t="s">
        <v>181</v>
      </c>
      <c r="X419" s="435"/>
      <c r="Y419" s="434" t="s">
        <v>180</v>
      </c>
      <c r="Z419" s="433"/>
      <c r="AA419" s="791" t="s">
        <v>4</v>
      </c>
      <c r="AB419" s="791" t="s">
        <v>4</v>
      </c>
      <c r="AC419" s="791" t="s">
        <v>4</v>
      </c>
      <c r="AD419" s="791" t="s">
        <v>4</v>
      </c>
      <c r="AE419" s="791" t="s">
        <v>4</v>
      </c>
      <c r="AF419" s="791" t="s">
        <v>4</v>
      </c>
    </row>
    <row r="420" spans="1:33" s="404" customFormat="1" ht="15" customHeight="1" x14ac:dyDescent="0.2">
      <c r="B420" s="824"/>
      <c r="C420" s="825"/>
      <c r="D420" s="792"/>
      <c r="E420" s="829"/>
      <c r="F420" s="832"/>
      <c r="G420" s="835"/>
      <c r="H420" s="829"/>
      <c r="I420" s="416" t="s">
        <v>179</v>
      </c>
      <c r="J420" s="432"/>
      <c r="K420" s="416" t="s">
        <v>177</v>
      </c>
      <c r="L420" s="415"/>
      <c r="M420" s="416" t="s">
        <v>176</v>
      </c>
      <c r="N420" s="428">
        <f>N419</f>
        <v>550000</v>
      </c>
      <c r="O420" s="416" t="s">
        <v>175</v>
      </c>
      <c r="P420" s="426"/>
      <c r="Q420" s="416" t="s">
        <v>175</v>
      </c>
      <c r="R420" s="426"/>
      <c r="S420" s="416" t="s">
        <v>175</v>
      </c>
      <c r="T420" s="426"/>
      <c r="U420" s="416" t="s">
        <v>175</v>
      </c>
      <c r="V420" s="426"/>
      <c r="W420" s="416" t="s">
        <v>175</v>
      </c>
      <c r="X420" s="426"/>
      <c r="Y420" s="416" t="s">
        <v>174</v>
      </c>
      <c r="Z420" s="430"/>
      <c r="AA420" s="792"/>
      <c r="AB420" s="792"/>
      <c r="AC420" s="792"/>
      <c r="AD420" s="792"/>
      <c r="AE420" s="792"/>
      <c r="AF420" s="792"/>
    </row>
    <row r="421" spans="1:33" s="404" customFormat="1" ht="39" customHeight="1" x14ac:dyDescent="0.2">
      <c r="B421" s="824"/>
      <c r="C421" s="825"/>
      <c r="D421" s="792"/>
      <c r="E421" s="829"/>
      <c r="F421" s="832"/>
      <c r="G421" s="835"/>
      <c r="H421" s="829"/>
      <c r="I421" s="416" t="s">
        <v>173</v>
      </c>
      <c r="J421" s="429"/>
      <c r="K421" s="416" t="s">
        <v>171</v>
      </c>
      <c r="L421" s="427"/>
      <c r="M421" s="416" t="s">
        <v>170</v>
      </c>
      <c r="N421" s="428"/>
      <c r="O421" s="416" t="s">
        <v>169</v>
      </c>
      <c r="P421" s="426"/>
      <c r="Q421" s="416" t="s">
        <v>169</v>
      </c>
      <c r="R421" s="426"/>
      <c r="S421" s="416" t="s">
        <v>169</v>
      </c>
      <c r="T421" s="426"/>
      <c r="U421" s="416" t="s">
        <v>169</v>
      </c>
      <c r="V421" s="426"/>
      <c r="W421" s="416" t="s">
        <v>169</v>
      </c>
      <c r="X421" s="426"/>
      <c r="Y421" s="816"/>
      <c r="Z421" s="817"/>
      <c r="AA421" s="792"/>
      <c r="AB421" s="792"/>
      <c r="AC421" s="792"/>
      <c r="AD421" s="792"/>
      <c r="AE421" s="792"/>
      <c r="AF421" s="792"/>
    </row>
    <row r="422" spans="1:33" s="404" customFormat="1" ht="15" customHeight="1" x14ac:dyDescent="0.2">
      <c r="B422" s="824"/>
      <c r="C422" s="825"/>
      <c r="D422" s="792"/>
      <c r="E422" s="829"/>
      <c r="F422" s="832"/>
      <c r="G422" s="835"/>
      <c r="H422" s="829"/>
      <c r="I422" s="416" t="s">
        <v>168</v>
      </c>
      <c r="J422" s="427"/>
      <c r="K422" s="416" t="s">
        <v>167</v>
      </c>
      <c r="L422" s="427"/>
      <c r="M422" s="816"/>
      <c r="N422" s="817"/>
      <c r="O422" s="416" t="s">
        <v>166</v>
      </c>
      <c r="P422" s="426">
        <f>IF(P420="",P421-P419,P421-P420)</f>
        <v>0</v>
      </c>
      <c r="Q422" s="416" t="s">
        <v>166</v>
      </c>
      <c r="R422" s="426">
        <f>IF(R420="",R421-R419,R421-R420)</f>
        <v>0</v>
      </c>
      <c r="S422" s="416" t="s">
        <v>166</v>
      </c>
      <c r="T422" s="426">
        <f>IF(T420="",T421-T419,T421-T420)</f>
        <v>0</v>
      </c>
      <c r="U422" s="416" t="s">
        <v>166</v>
      </c>
      <c r="V422" s="426">
        <f>IF(V420="",V421-V419,V421-V420)</f>
        <v>0</v>
      </c>
      <c r="W422" s="416" t="s">
        <v>166</v>
      </c>
      <c r="X422" s="426">
        <f>IF(X420="",X421-X419,X421-X420)</f>
        <v>0</v>
      </c>
      <c r="Y422" s="816"/>
      <c r="Z422" s="817"/>
      <c r="AA422" s="792"/>
      <c r="AB422" s="792"/>
      <c r="AC422" s="792"/>
      <c r="AD422" s="792"/>
      <c r="AE422" s="792"/>
      <c r="AF422" s="792"/>
    </row>
    <row r="423" spans="1:33" s="404" customFormat="1" ht="15" customHeight="1" x14ac:dyDescent="0.2">
      <c r="B423" s="824"/>
      <c r="C423" s="825"/>
      <c r="D423" s="792"/>
      <c r="E423" s="829"/>
      <c r="F423" s="832"/>
      <c r="G423" s="835"/>
      <c r="H423" s="829"/>
      <c r="I423" s="416" t="s">
        <v>165</v>
      </c>
      <c r="J423" s="415"/>
      <c r="K423" s="416" t="s">
        <v>164</v>
      </c>
      <c r="L423" s="415"/>
      <c r="M423" s="816"/>
      <c r="N423" s="817"/>
      <c r="O423" s="816"/>
      <c r="P423" s="817"/>
      <c r="Q423" s="816"/>
      <c r="R423" s="817"/>
      <c r="S423" s="816"/>
      <c r="T423" s="817"/>
      <c r="U423" s="816"/>
      <c r="V423" s="817"/>
      <c r="W423" s="816"/>
      <c r="X423" s="817"/>
      <c r="Y423" s="816"/>
      <c r="Z423" s="817"/>
      <c r="AA423" s="792"/>
      <c r="AB423" s="792"/>
      <c r="AC423" s="792"/>
      <c r="AD423" s="792"/>
      <c r="AE423" s="792"/>
      <c r="AF423" s="792"/>
    </row>
    <row r="424" spans="1:33" s="404" customFormat="1" ht="15" customHeight="1" x14ac:dyDescent="0.2">
      <c r="B424" s="826"/>
      <c r="C424" s="827"/>
      <c r="D424" s="793"/>
      <c r="E424" s="830"/>
      <c r="F424" s="833"/>
      <c r="G424" s="836"/>
      <c r="H424" s="830"/>
      <c r="I424" s="406" t="s">
        <v>158</v>
      </c>
      <c r="J424" s="451"/>
      <c r="K424" s="820"/>
      <c r="L424" s="821"/>
      <c r="M424" s="818"/>
      <c r="N424" s="819"/>
      <c r="O424" s="818"/>
      <c r="P424" s="819"/>
      <c r="Q424" s="818"/>
      <c r="R424" s="819"/>
      <c r="S424" s="818"/>
      <c r="T424" s="819"/>
      <c r="U424" s="818"/>
      <c r="V424" s="819"/>
      <c r="W424" s="818"/>
      <c r="X424" s="819"/>
      <c r="Y424" s="818"/>
      <c r="Z424" s="819"/>
      <c r="AA424" s="793"/>
      <c r="AB424" s="793"/>
      <c r="AC424" s="793"/>
      <c r="AD424" s="793"/>
      <c r="AE424" s="793"/>
      <c r="AF424" s="793"/>
    </row>
    <row r="425" spans="1:33" s="404" customFormat="1" ht="12.75" customHeight="1" x14ac:dyDescent="0.2">
      <c r="B425" s="822" t="s">
        <v>437</v>
      </c>
      <c r="C425" s="823"/>
      <c r="D425" s="791" t="s">
        <v>424</v>
      </c>
      <c r="E425" s="828" t="s">
        <v>228</v>
      </c>
      <c r="F425" s="831"/>
      <c r="G425" s="834"/>
      <c r="H425" s="828"/>
      <c r="I425" s="434" t="s">
        <v>184</v>
      </c>
      <c r="J425" s="438">
        <v>1000000</v>
      </c>
      <c r="K425" s="434" t="s">
        <v>183</v>
      </c>
      <c r="L425" s="437"/>
      <c r="M425" s="434" t="s">
        <v>182</v>
      </c>
      <c r="N425" s="436">
        <f>J425</f>
        <v>1000000</v>
      </c>
      <c r="O425" s="434" t="s">
        <v>181</v>
      </c>
      <c r="P425" s="435"/>
      <c r="Q425" s="434" t="s">
        <v>181</v>
      </c>
      <c r="R425" s="435"/>
      <c r="S425" s="434" t="s">
        <v>181</v>
      </c>
      <c r="T425" s="435"/>
      <c r="U425" s="434" t="s">
        <v>181</v>
      </c>
      <c r="V425" s="435">
        <v>1</v>
      </c>
      <c r="W425" s="434" t="s">
        <v>181</v>
      </c>
      <c r="X425" s="435">
        <v>1</v>
      </c>
      <c r="Y425" s="434" t="s">
        <v>180</v>
      </c>
      <c r="Z425" s="433"/>
      <c r="AA425" s="791" t="s">
        <v>436</v>
      </c>
      <c r="AB425" s="791" t="s">
        <v>436</v>
      </c>
      <c r="AC425" s="791" t="s">
        <v>436</v>
      </c>
      <c r="AD425" s="791" t="s">
        <v>240</v>
      </c>
      <c r="AE425" s="791" t="s">
        <v>240</v>
      </c>
      <c r="AF425" s="791" t="s">
        <v>240</v>
      </c>
    </row>
    <row r="426" spans="1:33" s="404" customFormat="1" ht="15" customHeight="1" x14ac:dyDescent="0.2">
      <c r="B426" s="824"/>
      <c r="C426" s="825"/>
      <c r="D426" s="792"/>
      <c r="E426" s="829"/>
      <c r="F426" s="832"/>
      <c r="G426" s="835"/>
      <c r="H426" s="829"/>
      <c r="I426" s="416" t="s">
        <v>179</v>
      </c>
      <c r="J426" s="432"/>
      <c r="K426" s="416" t="s">
        <v>177</v>
      </c>
      <c r="L426" s="415"/>
      <c r="M426" s="416" t="s">
        <v>176</v>
      </c>
      <c r="N426" s="428">
        <f>N425</f>
        <v>1000000</v>
      </c>
      <c r="O426" s="416" t="s">
        <v>175</v>
      </c>
      <c r="P426" s="426"/>
      <c r="Q426" s="416" t="s">
        <v>175</v>
      </c>
      <c r="R426" s="426"/>
      <c r="S426" s="416" t="s">
        <v>175</v>
      </c>
      <c r="T426" s="426"/>
      <c r="U426" s="416" t="s">
        <v>175</v>
      </c>
      <c r="V426" s="426"/>
      <c r="W426" s="416" t="s">
        <v>175</v>
      </c>
      <c r="X426" s="426"/>
      <c r="Y426" s="416" t="s">
        <v>174</v>
      </c>
      <c r="Z426" s="430"/>
      <c r="AA426" s="792"/>
      <c r="AB426" s="792"/>
      <c r="AC426" s="792"/>
      <c r="AD426" s="792"/>
      <c r="AE426" s="792"/>
      <c r="AF426" s="792"/>
    </row>
    <row r="427" spans="1:33" s="404" customFormat="1" ht="39" customHeight="1" x14ac:dyDescent="0.2">
      <c r="B427" s="824"/>
      <c r="C427" s="825"/>
      <c r="D427" s="792"/>
      <c r="E427" s="829"/>
      <c r="F427" s="832"/>
      <c r="G427" s="835"/>
      <c r="H427" s="829"/>
      <c r="I427" s="416" t="s">
        <v>173</v>
      </c>
      <c r="J427" s="429"/>
      <c r="K427" s="416" t="s">
        <v>171</v>
      </c>
      <c r="L427" s="427"/>
      <c r="M427" s="416" t="s">
        <v>170</v>
      </c>
      <c r="N427" s="428"/>
      <c r="O427" s="416" t="s">
        <v>169</v>
      </c>
      <c r="P427" s="426"/>
      <c r="Q427" s="416" t="s">
        <v>169</v>
      </c>
      <c r="R427" s="426"/>
      <c r="S427" s="416" t="s">
        <v>169</v>
      </c>
      <c r="T427" s="426"/>
      <c r="U427" s="416" t="s">
        <v>169</v>
      </c>
      <c r="V427" s="426">
        <v>1</v>
      </c>
      <c r="W427" s="416" t="s">
        <v>169</v>
      </c>
      <c r="X427" s="426">
        <v>1</v>
      </c>
      <c r="Y427" s="816"/>
      <c r="Z427" s="817"/>
      <c r="AA427" s="792"/>
      <c r="AB427" s="792"/>
      <c r="AC427" s="792"/>
      <c r="AD427" s="792"/>
      <c r="AE427" s="792"/>
      <c r="AF427" s="792"/>
    </row>
    <row r="428" spans="1:33" s="404" customFormat="1" ht="15" customHeight="1" x14ac:dyDescent="0.2">
      <c r="B428" s="824"/>
      <c r="C428" s="825"/>
      <c r="D428" s="792"/>
      <c r="E428" s="829"/>
      <c r="F428" s="832"/>
      <c r="G428" s="835"/>
      <c r="H428" s="829"/>
      <c r="I428" s="416" t="s">
        <v>168</v>
      </c>
      <c r="J428" s="427"/>
      <c r="K428" s="416" t="s">
        <v>167</v>
      </c>
      <c r="L428" s="427"/>
      <c r="M428" s="816"/>
      <c r="N428" s="817"/>
      <c r="O428" s="416" t="s">
        <v>166</v>
      </c>
      <c r="P428" s="426">
        <f>IF(P426="",P427-P425,P427-P426)</f>
        <v>0</v>
      </c>
      <c r="Q428" s="416" t="s">
        <v>166</v>
      </c>
      <c r="R428" s="426">
        <f>IF(R426="",R427-R425,R427-R426)</f>
        <v>0</v>
      </c>
      <c r="S428" s="416" t="s">
        <v>166</v>
      </c>
      <c r="T428" s="426">
        <f>IF(T426="",T427-T425,T427-T426)</f>
        <v>0</v>
      </c>
      <c r="U428" s="416" t="s">
        <v>166</v>
      </c>
      <c r="V428" s="426">
        <f>IF(V426="",V427-V425,V427-V426)</f>
        <v>0</v>
      </c>
      <c r="W428" s="416" t="s">
        <v>166</v>
      </c>
      <c r="X428" s="426">
        <f>IF(X426="",X427-X425,X427-X426)</f>
        <v>0</v>
      </c>
      <c r="Y428" s="816"/>
      <c r="Z428" s="817"/>
      <c r="AA428" s="792"/>
      <c r="AB428" s="792"/>
      <c r="AC428" s="792"/>
      <c r="AD428" s="792"/>
      <c r="AE428" s="792"/>
      <c r="AF428" s="792"/>
    </row>
    <row r="429" spans="1:33" ht="15" customHeight="1" x14ac:dyDescent="0.2">
      <c r="A429" s="404"/>
      <c r="B429" s="824"/>
      <c r="C429" s="825"/>
      <c r="D429" s="792"/>
      <c r="E429" s="829"/>
      <c r="F429" s="832"/>
      <c r="G429" s="835"/>
      <c r="H429" s="829"/>
      <c r="I429" s="416" t="s">
        <v>165</v>
      </c>
      <c r="J429" s="415"/>
      <c r="K429" s="416" t="s">
        <v>164</v>
      </c>
      <c r="L429" s="415"/>
      <c r="M429" s="816"/>
      <c r="N429" s="817"/>
      <c r="O429" s="816"/>
      <c r="P429" s="817"/>
      <c r="Q429" s="816"/>
      <c r="R429" s="817"/>
      <c r="S429" s="816"/>
      <c r="T429" s="817"/>
      <c r="U429" s="816"/>
      <c r="V429" s="817"/>
      <c r="W429" s="816"/>
      <c r="X429" s="817"/>
      <c r="Y429" s="816"/>
      <c r="Z429" s="817"/>
      <c r="AA429" s="792"/>
      <c r="AB429" s="792"/>
      <c r="AC429" s="792"/>
      <c r="AD429" s="792"/>
      <c r="AE429" s="792"/>
      <c r="AF429" s="792"/>
    </row>
    <row r="430" spans="1:33" ht="15" customHeight="1" x14ac:dyDescent="0.2">
      <c r="A430" s="404"/>
      <c r="B430" s="826"/>
      <c r="C430" s="827"/>
      <c r="D430" s="793"/>
      <c r="E430" s="830"/>
      <c r="F430" s="833"/>
      <c r="G430" s="836"/>
      <c r="H430" s="830"/>
      <c r="I430" s="406" t="s">
        <v>158</v>
      </c>
      <c r="J430" s="451"/>
      <c r="K430" s="820"/>
      <c r="L430" s="821"/>
      <c r="M430" s="818"/>
      <c r="N430" s="819"/>
      <c r="O430" s="818"/>
      <c r="P430" s="819"/>
      <c r="Q430" s="818"/>
      <c r="R430" s="819"/>
      <c r="S430" s="818"/>
      <c r="T430" s="819"/>
      <c r="U430" s="818"/>
      <c r="V430" s="819"/>
      <c r="W430" s="818"/>
      <c r="X430" s="819"/>
      <c r="Y430" s="818"/>
      <c r="Z430" s="819"/>
      <c r="AA430" s="793"/>
      <c r="AB430" s="793"/>
      <c r="AC430" s="793"/>
      <c r="AD430" s="793"/>
      <c r="AE430" s="793"/>
      <c r="AF430" s="793"/>
    </row>
    <row r="431" spans="1:33" s="597" customFormat="1" ht="12.75" customHeight="1" x14ac:dyDescent="0.2">
      <c r="B431" s="794" t="s">
        <v>427</v>
      </c>
      <c r="C431" s="795"/>
      <c r="D431" s="800" t="s">
        <v>424</v>
      </c>
      <c r="E431" s="803" t="s">
        <v>228</v>
      </c>
      <c r="F431" s="806"/>
      <c r="G431" s="809"/>
      <c r="H431" s="803"/>
      <c r="I431" s="605" t="s">
        <v>184</v>
      </c>
      <c r="J431" s="606">
        <v>174460.33</v>
      </c>
      <c r="K431" s="605" t="s">
        <v>183</v>
      </c>
      <c r="L431" s="631"/>
      <c r="M431" s="605" t="s">
        <v>182</v>
      </c>
      <c r="N431" s="608">
        <f>J431</f>
        <v>174460.33</v>
      </c>
      <c r="O431" s="605" t="s">
        <v>181</v>
      </c>
      <c r="P431" s="609"/>
      <c r="Q431" s="605" t="s">
        <v>181</v>
      </c>
      <c r="R431" s="609"/>
      <c r="S431" s="605" t="s">
        <v>181</v>
      </c>
      <c r="T431" s="609"/>
      <c r="U431" s="605" t="s">
        <v>181</v>
      </c>
      <c r="V431" s="609"/>
      <c r="W431" s="605" t="s">
        <v>181</v>
      </c>
      <c r="X431" s="609"/>
      <c r="Y431" s="434" t="s">
        <v>180</v>
      </c>
      <c r="Z431" s="433"/>
      <c r="AA431" s="800" t="s">
        <v>110</v>
      </c>
      <c r="AB431" s="800" t="s">
        <v>110</v>
      </c>
      <c r="AC431" s="800" t="s">
        <v>110</v>
      </c>
      <c r="AF431" s="800" t="s">
        <v>110</v>
      </c>
      <c r="AG431" s="724"/>
    </row>
    <row r="432" spans="1:33" s="597" customFormat="1" ht="15" customHeight="1" x14ac:dyDescent="0.2">
      <c r="B432" s="796"/>
      <c r="C432" s="797"/>
      <c r="D432" s="801"/>
      <c r="E432" s="804"/>
      <c r="F432" s="807"/>
      <c r="G432" s="810"/>
      <c r="H432" s="804"/>
      <c r="I432" s="615" t="s">
        <v>179</v>
      </c>
      <c r="J432" s="616"/>
      <c r="K432" s="615" t="s">
        <v>177</v>
      </c>
      <c r="L432" s="617"/>
      <c r="M432" s="615" t="s">
        <v>176</v>
      </c>
      <c r="N432" s="618">
        <f>N431</f>
        <v>174460.33</v>
      </c>
      <c r="O432" s="615" t="s">
        <v>175</v>
      </c>
      <c r="P432" s="619"/>
      <c r="Q432" s="615" t="s">
        <v>175</v>
      </c>
      <c r="R432" s="619"/>
      <c r="S432" s="615" t="s">
        <v>175</v>
      </c>
      <c r="T432" s="619"/>
      <c r="U432" s="615" t="s">
        <v>175</v>
      </c>
      <c r="V432" s="619"/>
      <c r="W432" s="615" t="s">
        <v>175</v>
      </c>
      <c r="X432" s="619"/>
      <c r="Y432" s="416" t="s">
        <v>174</v>
      </c>
      <c r="Z432" s="430"/>
      <c r="AA432" s="801"/>
      <c r="AB432" s="801"/>
      <c r="AC432" s="801"/>
      <c r="AF432" s="801"/>
      <c r="AG432" s="724"/>
    </row>
    <row r="433" spans="2:33" s="597" customFormat="1" ht="39" customHeight="1" x14ac:dyDescent="0.2">
      <c r="B433" s="796"/>
      <c r="C433" s="797"/>
      <c r="D433" s="801"/>
      <c r="E433" s="804"/>
      <c r="F433" s="807"/>
      <c r="G433" s="810"/>
      <c r="H433" s="804"/>
      <c r="I433" s="615" t="s">
        <v>173</v>
      </c>
      <c r="J433" s="621"/>
      <c r="K433" s="615" t="s">
        <v>171</v>
      </c>
      <c r="L433" s="622"/>
      <c r="M433" s="615" t="s">
        <v>170</v>
      </c>
      <c r="N433" s="618"/>
      <c r="O433" s="615" t="s">
        <v>169</v>
      </c>
      <c r="P433" s="619"/>
      <c r="Q433" s="615" t="s">
        <v>169</v>
      </c>
      <c r="R433" s="619"/>
      <c r="S433" s="615" t="s">
        <v>169</v>
      </c>
      <c r="T433" s="619"/>
      <c r="U433" s="615" t="s">
        <v>169</v>
      </c>
      <c r="V433" s="619"/>
      <c r="W433" s="615" t="s">
        <v>169</v>
      </c>
      <c r="X433" s="619"/>
      <c r="Y433" s="816"/>
      <c r="Z433" s="817"/>
      <c r="AA433" s="801"/>
      <c r="AB433" s="801"/>
      <c r="AC433" s="801"/>
      <c r="AF433" s="801"/>
      <c r="AG433" s="724"/>
    </row>
    <row r="434" spans="2:33" s="597" customFormat="1" ht="15" customHeight="1" x14ac:dyDescent="0.2">
      <c r="B434" s="796"/>
      <c r="C434" s="797"/>
      <c r="D434" s="801"/>
      <c r="E434" s="804"/>
      <c r="F434" s="807"/>
      <c r="G434" s="810"/>
      <c r="H434" s="804"/>
      <c r="I434" s="615" t="s">
        <v>168</v>
      </c>
      <c r="J434" s="622"/>
      <c r="K434" s="615" t="s">
        <v>167</v>
      </c>
      <c r="L434" s="622"/>
      <c r="M434" s="785"/>
      <c r="N434" s="786"/>
      <c r="O434" s="615" t="s">
        <v>166</v>
      </c>
      <c r="P434" s="619">
        <f>IF(P432="",P433-P431,P433-P432)</f>
        <v>0</v>
      </c>
      <c r="Q434" s="615" t="s">
        <v>166</v>
      </c>
      <c r="R434" s="619">
        <f>IF(R432="",R433-R431,R433-R432)</f>
        <v>0</v>
      </c>
      <c r="S434" s="615" t="s">
        <v>166</v>
      </c>
      <c r="T434" s="619">
        <f>IF(T432="",T433-T431,T433-T432)</f>
        <v>0</v>
      </c>
      <c r="U434" s="615" t="s">
        <v>166</v>
      </c>
      <c r="V434" s="619">
        <f>IF(V432="",V433-V431,V433-V432)</f>
        <v>0</v>
      </c>
      <c r="W434" s="615" t="s">
        <v>166</v>
      </c>
      <c r="X434" s="619">
        <f>IF(X432="",X433-X431,X433-X432)</f>
        <v>0</v>
      </c>
      <c r="Y434" s="816"/>
      <c r="Z434" s="817"/>
      <c r="AA434" s="801"/>
      <c r="AB434" s="801"/>
      <c r="AC434" s="801"/>
      <c r="AF434" s="801"/>
      <c r="AG434" s="724"/>
    </row>
    <row r="435" spans="2:33" s="597" customFormat="1" ht="15" customHeight="1" x14ac:dyDescent="0.2">
      <c r="B435" s="796"/>
      <c r="C435" s="797"/>
      <c r="D435" s="801"/>
      <c r="E435" s="804"/>
      <c r="F435" s="807"/>
      <c r="G435" s="810"/>
      <c r="H435" s="804"/>
      <c r="I435" s="615" t="s">
        <v>165</v>
      </c>
      <c r="J435" s="617"/>
      <c r="K435" s="615" t="s">
        <v>164</v>
      </c>
      <c r="L435" s="617"/>
      <c r="M435" s="785"/>
      <c r="N435" s="786"/>
      <c r="O435" s="785"/>
      <c r="P435" s="786"/>
      <c r="Q435" s="785"/>
      <c r="R435" s="786"/>
      <c r="S435" s="785"/>
      <c r="T435" s="786"/>
      <c r="U435" s="785"/>
      <c r="V435" s="786"/>
      <c r="W435" s="785"/>
      <c r="X435" s="786"/>
      <c r="Y435" s="816"/>
      <c r="Z435" s="817"/>
      <c r="AA435" s="801"/>
      <c r="AB435" s="801"/>
      <c r="AC435" s="801"/>
      <c r="AF435" s="801"/>
      <c r="AG435" s="724"/>
    </row>
    <row r="436" spans="2:33" s="597" customFormat="1" ht="15" customHeight="1" x14ac:dyDescent="0.2">
      <c r="B436" s="798"/>
      <c r="C436" s="799"/>
      <c r="D436" s="802"/>
      <c r="E436" s="805"/>
      <c r="F436" s="808"/>
      <c r="G436" s="811"/>
      <c r="H436" s="805"/>
      <c r="I436" s="629" t="s">
        <v>158</v>
      </c>
      <c r="J436" s="630"/>
      <c r="K436" s="789"/>
      <c r="L436" s="790"/>
      <c r="M436" s="787"/>
      <c r="N436" s="788"/>
      <c r="O436" s="787"/>
      <c r="P436" s="788"/>
      <c r="Q436" s="787"/>
      <c r="R436" s="788"/>
      <c r="S436" s="787"/>
      <c r="T436" s="788"/>
      <c r="U436" s="787"/>
      <c r="V436" s="788"/>
      <c r="W436" s="787"/>
      <c r="X436" s="788"/>
      <c r="Y436" s="818"/>
      <c r="Z436" s="819"/>
      <c r="AA436" s="802"/>
      <c r="AB436" s="802"/>
      <c r="AC436" s="802"/>
      <c r="AF436" s="802"/>
      <c r="AG436" s="724"/>
    </row>
    <row r="437" spans="2:33" s="404" customFormat="1" ht="12.75" customHeight="1" x14ac:dyDescent="0.2">
      <c r="B437" s="822" t="s">
        <v>449</v>
      </c>
      <c r="C437" s="823"/>
      <c r="D437" s="791" t="s">
        <v>1935</v>
      </c>
      <c r="E437" s="828" t="s">
        <v>186</v>
      </c>
      <c r="F437" s="831"/>
      <c r="G437" s="834"/>
      <c r="H437" s="828" t="s">
        <v>185</v>
      </c>
      <c r="I437" s="434" t="s">
        <v>184</v>
      </c>
      <c r="J437" s="438">
        <v>500000</v>
      </c>
      <c r="K437" s="434" t="s">
        <v>183</v>
      </c>
      <c r="L437" s="437"/>
      <c r="M437" s="434" t="s">
        <v>182</v>
      </c>
      <c r="N437" s="436">
        <f>J437</f>
        <v>500000</v>
      </c>
      <c r="O437" s="434" t="s">
        <v>181</v>
      </c>
      <c r="P437" s="435"/>
      <c r="Q437" s="434" t="s">
        <v>181</v>
      </c>
      <c r="R437" s="435"/>
      <c r="S437" s="434" t="s">
        <v>181</v>
      </c>
      <c r="T437" s="435"/>
      <c r="U437" s="434" t="s">
        <v>181</v>
      </c>
      <c r="V437" s="435"/>
      <c r="W437" s="434" t="s">
        <v>181</v>
      </c>
      <c r="X437" s="435"/>
      <c r="Y437" s="434" t="s">
        <v>180</v>
      </c>
      <c r="Z437" s="433"/>
      <c r="AA437" s="791" t="s">
        <v>4</v>
      </c>
      <c r="AB437" s="791" t="s">
        <v>4</v>
      </c>
      <c r="AC437" s="791" t="s">
        <v>4</v>
      </c>
      <c r="AD437" s="791" t="s">
        <v>4</v>
      </c>
      <c r="AE437" s="791" t="s">
        <v>4</v>
      </c>
      <c r="AF437" s="791" t="s">
        <v>4</v>
      </c>
    </row>
    <row r="438" spans="2:33" s="404" customFormat="1" ht="15" customHeight="1" x14ac:dyDescent="0.2">
      <c r="B438" s="824"/>
      <c r="C438" s="825"/>
      <c r="D438" s="792"/>
      <c r="E438" s="829"/>
      <c r="F438" s="832"/>
      <c r="G438" s="835"/>
      <c r="H438" s="829"/>
      <c r="I438" s="416" t="s">
        <v>179</v>
      </c>
      <c r="J438" s="432"/>
      <c r="K438" s="416" t="s">
        <v>177</v>
      </c>
      <c r="L438" s="415"/>
      <c r="M438" s="416" t="s">
        <v>176</v>
      </c>
      <c r="N438" s="428">
        <f>N437</f>
        <v>500000</v>
      </c>
      <c r="O438" s="416" t="s">
        <v>175</v>
      </c>
      <c r="P438" s="426"/>
      <c r="Q438" s="416" t="s">
        <v>175</v>
      </c>
      <c r="R438" s="426"/>
      <c r="S438" s="416" t="s">
        <v>175</v>
      </c>
      <c r="T438" s="426"/>
      <c r="U438" s="416" t="s">
        <v>175</v>
      </c>
      <c r="V438" s="426"/>
      <c r="W438" s="416" t="s">
        <v>175</v>
      </c>
      <c r="X438" s="426"/>
      <c r="Y438" s="416" t="s">
        <v>174</v>
      </c>
      <c r="Z438" s="430"/>
      <c r="AA438" s="792"/>
      <c r="AB438" s="792"/>
      <c r="AC438" s="792"/>
      <c r="AD438" s="792"/>
      <c r="AE438" s="792"/>
      <c r="AF438" s="792"/>
    </row>
    <row r="439" spans="2:33" s="404" customFormat="1" ht="39" customHeight="1" x14ac:dyDescent="0.2">
      <c r="B439" s="824"/>
      <c r="C439" s="825"/>
      <c r="D439" s="792"/>
      <c r="E439" s="829"/>
      <c r="F439" s="832"/>
      <c r="G439" s="835"/>
      <c r="H439" s="829"/>
      <c r="I439" s="416" t="s">
        <v>173</v>
      </c>
      <c r="J439" s="429"/>
      <c r="K439" s="416" t="s">
        <v>171</v>
      </c>
      <c r="L439" s="427"/>
      <c r="M439" s="416" t="s">
        <v>170</v>
      </c>
      <c r="N439" s="428"/>
      <c r="O439" s="416" t="s">
        <v>169</v>
      </c>
      <c r="P439" s="426"/>
      <c r="Q439" s="416" t="s">
        <v>169</v>
      </c>
      <c r="R439" s="426"/>
      <c r="S439" s="416" t="s">
        <v>169</v>
      </c>
      <c r="T439" s="426"/>
      <c r="U439" s="416" t="s">
        <v>169</v>
      </c>
      <c r="V439" s="426"/>
      <c r="W439" s="416" t="s">
        <v>169</v>
      </c>
      <c r="X439" s="426"/>
      <c r="Y439" s="816"/>
      <c r="Z439" s="817"/>
      <c r="AA439" s="792"/>
      <c r="AB439" s="792"/>
      <c r="AC439" s="792"/>
      <c r="AD439" s="792"/>
      <c r="AE439" s="792"/>
      <c r="AF439" s="792"/>
    </row>
    <row r="440" spans="2:33" s="404" customFormat="1" ht="15" customHeight="1" x14ac:dyDescent="0.2">
      <c r="B440" s="824"/>
      <c r="C440" s="825"/>
      <c r="D440" s="792"/>
      <c r="E440" s="829"/>
      <c r="F440" s="832"/>
      <c r="G440" s="835"/>
      <c r="H440" s="829"/>
      <c r="I440" s="416" t="s">
        <v>168</v>
      </c>
      <c r="J440" s="427"/>
      <c r="K440" s="416" t="s">
        <v>167</v>
      </c>
      <c r="L440" s="427"/>
      <c r="M440" s="816"/>
      <c r="N440" s="817"/>
      <c r="O440" s="416" t="s">
        <v>166</v>
      </c>
      <c r="P440" s="426">
        <f>IF(P438="",P439-P437,P439-P438)</f>
        <v>0</v>
      </c>
      <c r="Q440" s="416" t="s">
        <v>166</v>
      </c>
      <c r="R440" s="426">
        <f>IF(R438="",R439-R437,R439-R438)</f>
        <v>0</v>
      </c>
      <c r="S440" s="416" t="s">
        <v>166</v>
      </c>
      <c r="T440" s="426">
        <f>IF(T438="",T439-T437,T439-T438)</f>
        <v>0</v>
      </c>
      <c r="U440" s="416" t="s">
        <v>166</v>
      </c>
      <c r="V440" s="426">
        <f>IF(V438="",V439-V437,V439-V438)</f>
        <v>0</v>
      </c>
      <c r="W440" s="416" t="s">
        <v>166</v>
      </c>
      <c r="X440" s="426">
        <f>IF(X438="",X439-X437,X439-X438)</f>
        <v>0</v>
      </c>
      <c r="Y440" s="816"/>
      <c r="Z440" s="817"/>
      <c r="AA440" s="792"/>
      <c r="AB440" s="792"/>
      <c r="AC440" s="792"/>
      <c r="AD440" s="792"/>
      <c r="AE440" s="792"/>
      <c r="AF440" s="792"/>
    </row>
    <row r="441" spans="2:33" s="404" customFormat="1" ht="15" customHeight="1" x14ac:dyDescent="0.2">
      <c r="B441" s="824"/>
      <c r="C441" s="825"/>
      <c r="D441" s="792"/>
      <c r="E441" s="829"/>
      <c r="F441" s="832"/>
      <c r="G441" s="835"/>
      <c r="H441" s="829"/>
      <c r="I441" s="416" t="s">
        <v>165</v>
      </c>
      <c r="J441" s="415"/>
      <c r="K441" s="416" t="s">
        <v>164</v>
      </c>
      <c r="L441" s="415"/>
      <c r="M441" s="816"/>
      <c r="N441" s="817"/>
      <c r="O441" s="816"/>
      <c r="P441" s="817"/>
      <c r="Q441" s="816"/>
      <c r="R441" s="817"/>
      <c r="S441" s="816"/>
      <c r="T441" s="817"/>
      <c r="U441" s="816"/>
      <c r="V441" s="817"/>
      <c r="W441" s="816"/>
      <c r="X441" s="817"/>
      <c r="Y441" s="816"/>
      <c r="Z441" s="817"/>
      <c r="AA441" s="792"/>
      <c r="AB441" s="792"/>
      <c r="AC441" s="792"/>
      <c r="AD441" s="792"/>
      <c r="AE441" s="792"/>
      <c r="AF441" s="792"/>
    </row>
    <row r="442" spans="2:33" s="404" customFormat="1" ht="15" customHeight="1" x14ac:dyDescent="0.2">
      <c r="B442" s="826"/>
      <c r="C442" s="827"/>
      <c r="D442" s="793"/>
      <c r="E442" s="830"/>
      <c r="F442" s="833"/>
      <c r="G442" s="836"/>
      <c r="H442" s="830"/>
      <c r="I442" s="406" t="s">
        <v>158</v>
      </c>
      <c r="J442" s="451"/>
      <c r="K442" s="820"/>
      <c r="L442" s="821"/>
      <c r="M442" s="818"/>
      <c r="N442" s="819"/>
      <c r="O442" s="818"/>
      <c r="P442" s="819"/>
      <c r="Q442" s="818"/>
      <c r="R442" s="819"/>
      <c r="S442" s="818"/>
      <c r="T442" s="819"/>
      <c r="U442" s="818"/>
      <c r="V442" s="819"/>
      <c r="W442" s="818"/>
      <c r="X442" s="819"/>
      <c r="Y442" s="818"/>
      <c r="Z442" s="819"/>
      <c r="AA442" s="793"/>
      <c r="AB442" s="793"/>
      <c r="AC442" s="793"/>
      <c r="AD442" s="793"/>
      <c r="AE442" s="793"/>
      <c r="AF442" s="793"/>
    </row>
    <row r="443" spans="2:33" s="404" customFormat="1" ht="12.75" customHeight="1" x14ac:dyDescent="0.2">
      <c r="B443" s="822" t="s">
        <v>554</v>
      </c>
      <c r="C443" s="823"/>
      <c r="D443" s="791" t="s">
        <v>2056</v>
      </c>
      <c r="E443" s="828" t="s">
        <v>228</v>
      </c>
      <c r="F443" s="831"/>
      <c r="G443" s="834"/>
      <c r="H443" s="828"/>
      <c r="I443" s="434" t="s">
        <v>184</v>
      </c>
      <c r="J443" s="438">
        <v>500000</v>
      </c>
      <c r="K443" s="434" t="s">
        <v>183</v>
      </c>
      <c r="L443" s="437"/>
      <c r="M443" s="434" t="s">
        <v>182</v>
      </c>
      <c r="N443" s="436">
        <f>J443</f>
        <v>500000</v>
      </c>
      <c r="O443" s="434" t="s">
        <v>181</v>
      </c>
      <c r="P443" s="435"/>
      <c r="Q443" s="434" t="s">
        <v>181</v>
      </c>
      <c r="R443" s="435"/>
      <c r="S443" s="434" t="s">
        <v>181</v>
      </c>
      <c r="T443" s="435"/>
      <c r="U443" s="434" t="s">
        <v>181</v>
      </c>
      <c r="V443" s="435"/>
      <c r="W443" s="434" t="s">
        <v>181</v>
      </c>
      <c r="X443" s="435"/>
      <c r="Y443" s="434" t="s">
        <v>180</v>
      </c>
      <c r="Z443" s="433"/>
      <c r="AA443" s="791" t="s">
        <v>553</v>
      </c>
      <c r="AB443" s="791" t="s">
        <v>240</v>
      </c>
      <c r="AC443" s="791" t="s">
        <v>240</v>
      </c>
      <c r="AD443" s="791" t="s">
        <v>240</v>
      </c>
      <c r="AE443" s="791" t="s">
        <v>240</v>
      </c>
      <c r="AF443" s="791" t="s">
        <v>240</v>
      </c>
    </row>
    <row r="444" spans="2:33" s="404" customFormat="1" ht="15" customHeight="1" x14ac:dyDescent="0.2">
      <c r="B444" s="824"/>
      <c r="C444" s="825"/>
      <c r="D444" s="792"/>
      <c r="E444" s="829"/>
      <c r="F444" s="832"/>
      <c r="G444" s="835"/>
      <c r="H444" s="829"/>
      <c r="I444" s="416" t="s">
        <v>179</v>
      </c>
      <c r="J444" s="432"/>
      <c r="K444" s="416" t="s">
        <v>177</v>
      </c>
      <c r="L444" s="415"/>
      <c r="M444" s="416" t="s">
        <v>176</v>
      </c>
      <c r="N444" s="428">
        <f>N443</f>
        <v>500000</v>
      </c>
      <c r="O444" s="416" t="s">
        <v>175</v>
      </c>
      <c r="P444" s="426"/>
      <c r="Q444" s="416" t="s">
        <v>175</v>
      </c>
      <c r="R444" s="426"/>
      <c r="S444" s="416" t="s">
        <v>175</v>
      </c>
      <c r="T444" s="426"/>
      <c r="U444" s="416" t="s">
        <v>175</v>
      </c>
      <c r="V444" s="426"/>
      <c r="W444" s="416" t="s">
        <v>175</v>
      </c>
      <c r="X444" s="426"/>
      <c r="Y444" s="416" t="s">
        <v>174</v>
      </c>
      <c r="Z444" s="430"/>
      <c r="AA444" s="792"/>
      <c r="AB444" s="792"/>
      <c r="AC444" s="792"/>
      <c r="AD444" s="792"/>
      <c r="AE444" s="792"/>
      <c r="AF444" s="792"/>
    </row>
    <row r="445" spans="2:33" s="404" customFormat="1" ht="39" customHeight="1" x14ac:dyDescent="0.2">
      <c r="B445" s="824"/>
      <c r="C445" s="825"/>
      <c r="D445" s="792"/>
      <c r="E445" s="829"/>
      <c r="F445" s="832"/>
      <c r="G445" s="835"/>
      <c r="H445" s="829"/>
      <c r="I445" s="416" t="s">
        <v>173</v>
      </c>
      <c r="J445" s="429"/>
      <c r="K445" s="416" t="s">
        <v>171</v>
      </c>
      <c r="L445" s="427"/>
      <c r="M445" s="416" t="s">
        <v>170</v>
      </c>
      <c r="N445" s="428"/>
      <c r="O445" s="416" t="s">
        <v>169</v>
      </c>
      <c r="P445" s="426"/>
      <c r="Q445" s="416" t="s">
        <v>169</v>
      </c>
      <c r="R445" s="426"/>
      <c r="S445" s="416" t="s">
        <v>169</v>
      </c>
      <c r="T445" s="426"/>
      <c r="U445" s="416" t="s">
        <v>169</v>
      </c>
      <c r="V445" s="426"/>
      <c r="W445" s="416" t="s">
        <v>169</v>
      </c>
      <c r="X445" s="426"/>
      <c r="Y445" s="816"/>
      <c r="Z445" s="817"/>
      <c r="AA445" s="792"/>
      <c r="AB445" s="792"/>
      <c r="AC445" s="792"/>
      <c r="AD445" s="792"/>
      <c r="AE445" s="792"/>
      <c r="AF445" s="792"/>
    </row>
    <row r="446" spans="2:33" s="404" customFormat="1" ht="15" customHeight="1" x14ac:dyDescent="0.2">
      <c r="B446" s="824"/>
      <c r="C446" s="825"/>
      <c r="D446" s="792"/>
      <c r="E446" s="829"/>
      <c r="F446" s="832"/>
      <c r="G446" s="835"/>
      <c r="H446" s="829"/>
      <c r="I446" s="416" t="s">
        <v>168</v>
      </c>
      <c r="J446" s="427"/>
      <c r="K446" s="416" t="s">
        <v>167</v>
      </c>
      <c r="L446" s="427"/>
      <c r="M446" s="816"/>
      <c r="N446" s="817"/>
      <c r="O446" s="416" t="s">
        <v>166</v>
      </c>
      <c r="P446" s="426">
        <f>IF(P444="",P445-P443,P445-P444)</f>
        <v>0</v>
      </c>
      <c r="Q446" s="416" t="s">
        <v>166</v>
      </c>
      <c r="R446" s="426">
        <f>IF(R444="",R445-R443,R445-R444)</f>
        <v>0</v>
      </c>
      <c r="S446" s="416" t="s">
        <v>166</v>
      </c>
      <c r="T446" s="426">
        <f>IF(T444="",T445-T443,T445-T444)</f>
        <v>0</v>
      </c>
      <c r="U446" s="416" t="s">
        <v>166</v>
      </c>
      <c r="V446" s="426">
        <f>IF(V444="",V445-V443,V445-V444)</f>
        <v>0</v>
      </c>
      <c r="W446" s="416" t="s">
        <v>166</v>
      </c>
      <c r="X446" s="426">
        <f>IF(X444="",X445-X443,X445-X444)</f>
        <v>0</v>
      </c>
      <c r="Y446" s="816"/>
      <c r="Z446" s="817"/>
      <c r="AA446" s="792"/>
      <c r="AB446" s="792"/>
      <c r="AC446" s="792"/>
      <c r="AD446" s="792"/>
      <c r="AE446" s="792"/>
      <c r="AF446" s="792"/>
    </row>
    <row r="447" spans="2:33" s="404" customFormat="1" ht="15" customHeight="1" x14ac:dyDescent="0.2">
      <c r="B447" s="824"/>
      <c r="C447" s="825"/>
      <c r="D447" s="792"/>
      <c r="E447" s="829"/>
      <c r="F447" s="832"/>
      <c r="G447" s="835"/>
      <c r="H447" s="829"/>
      <c r="I447" s="416" t="s">
        <v>165</v>
      </c>
      <c r="J447" s="415"/>
      <c r="K447" s="416" t="s">
        <v>164</v>
      </c>
      <c r="L447" s="415"/>
      <c r="M447" s="816"/>
      <c r="N447" s="817"/>
      <c r="O447" s="816"/>
      <c r="P447" s="817"/>
      <c r="Q447" s="816"/>
      <c r="R447" s="817"/>
      <c r="S447" s="816"/>
      <c r="T447" s="817"/>
      <c r="U447" s="816"/>
      <c r="V447" s="817"/>
      <c r="W447" s="816"/>
      <c r="X447" s="817"/>
      <c r="Y447" s="816"/>
      <c r="Z447" s="817"/>
      <c r="AA447" s="792"/>
      <c r="AB447" s="792"/>
      <c r="AC447" s="792"/>
      <c r="AD447" s="792"/>
      <c r="AE447" s="792"/>
      <c r="AF447" s="792"/>
    </row>
    <row r="448" spans="2:33" s="404" customFormat="1" ht="15" customHeight="1" x14ac:dyDescent="0.2">
      <c r="B448" s="826"/>
      <c r="C448" s="827"/>
      <c r="D448" s="793"/>
      <c r="E448" s="830"/>
      <c r="F448" s="833"/>
      <c r="G448" s="836"/>
      <c r="H448" s="830"/>
      <c r="I448" s="406" t="s">
        <v>158</v>
      </c>
      <c r="J448" s="451"/>
      <c r="K448" s="820"/>
      <c r="L448" s="821"/>
      <c r="M448" s="818"/>
      <c r="N448" s="819"/>
      <c r="O448" s="818"/>
      <c r="P448" s="819"/>
      <c r="Q448" s="818"/>
      <c r="R448" s="819"/>
      <c r="S448" s="818"/>
      <c r="T448" s="819"/>
      <c r="U448" s="818"/>
      <c r="V448" s="819"/>
      <c r="W448" s="818"/>
      <c r="X448" s="819"/>
      <c r="Y448" s="818"/>
      <c r="Z448" s="819"/>
      <c r="AA448" s="793"/>
      <c r="AB448" s="793"/>
      <c r="AC448" s="793"/>
      <c r="AD448" s="793"/>
      <c r="AE448" s="793"/>
      <c r="AF448" s="793"/>
    </row>
    <row r="449" spans="2:32" s="404" customFormat="1" ht="12.75" customHeight="1" x14ac:dyDescent="0.2">
      <c r="B449" s="822" t="s">
        <v>461</v>
      </c>
      <c r="C449" s="823"/>
      <c r="D449" s="791" t="s">
        <v>2064</v>
      </c>
      <c r="E449" s="828" t="s">
        <v>219</v>
      </c>
      <c r="F449" s="831"/>
      <c r="G449" s="834"/>
      <c r="H449" s="828" t="s">
        <v>193</v>
      </c>
      <c r="I449" s="434" t="s">
        <v>184</v>
      </c>
      <c r="J449" s="438">
        <v>246100</v>
      </c>
      <c r="K449" s="434" t="s">
        <v>183</v>
      </c>
      <c r="L449" s="437"/>
      <c r="M449" s="434" t="s">
        <v>182</v>
      </c>
      <c r="N449" s="436">
        <f>J449</f>
        <v>246100</v>
      </c>
      <c r="O449" s="434" t="s">
        <v>181</v>
      </c>
      <c r="P449" s="435"/>
      <c r="Q449" s="434" t="s">
        <v>181</v>
      </c>
      <c r="R449" s="435"/>
      <c r="S449" s="434" t="s">
        <v>181</v>
      </c>
      <c r="T449" s="435"/>
      <c r="U449" s="434" t="s">
        <v>181</v>
      </c>
      <c r="V449" s="435"/>
      <c r="W449" s="434" t="s">
        <v>181</v>
      </c>
      <c r="X449" s="435"/>
      <c r="Y449" s="434" t="s">
        <v>180</v>
      </c>
      <c r="Z449" s="433"/>
      <c r="AA449" s="791" t="s">
        <v>4</v>
      </c>
      <c r="AB449" s="791" t="s">
        <v>4</v>
      </c>
      <c r="AC449" s="791" t="s">
        <v>4</v>
      </c>
      <c r="AD449" s="791" t="s">
        <v>4</v>
      </c>
      <c r="AE449" s="791" t="s">
        <v>4</v>
      </c>
      <c r="AF449" s="791" t="s">
        <v>4</v>
      </c>
    </row>
    <row r="450" spans="2:32" s="404" customFormat="1" ht="15" customHeight="1" x14ac:dyDescent="0.2">
      <c r="B450" s="824"/>
      <c r="C450" s="825"/>
      <c r="D450" s="792"/>
      <c r="E450" s="829"/>
      <c r="F450" s="832"/>
      <c r="G450" s="835"/>
      <c r="H450" s="829"/>
      <c r="I450" s="416" t="s">
        <v>179</v>
      </c>
      <c r="J450" s="432"/>
      <c r="K450" s="416" t="s">
        <v>177</v>
      </c>
      <c r="L450" s="415"/>
      <c r="M450" s="416" t="s">
        <v>176</v>
      </c>
      <c r="N450" s="428">
        <f>N449</f>
        <v>246100</v>
      </c>
      <c r="O450" s="416" t="s">
        <v>175</v>
      </c>
      <c r="P450" s="426"/>
      <c r="Q450" s="416" t="s">
        <v>175</v>
      </c>
      <c r="R450" s="426"/>
      <c r="S450" s="416" t="s">
        <v>175</v>
      </c>
      <c r="T450" s="426"/>
      <c r="U450" s="416" t="s">
        <v>175</v>
      </c>
      <c r="V450" s="426"/>
      <c r="W450" s="416" t="s">
        <v>175</v>
      </c>
      <c r="X450" s="426"/>
      <c r="Y450" s="416" t="s">
        <v>174</v>
      </c>
      <c r="Z450" s="430"/>
      <c r="AA450" s="792"/>
      <c r="AB450" s="792"/>
      <c r="AC450" s="792"/>
      <c r="AD450" s="792"/>
      <c r="AE450" s="792"/>
      <c r="AF450" s="792"/>
    </row>
    <row r="451" spans="2:32" s="404" customFormat="1" ht="39" customHeight="1" x14ac:dyDescent="0.2">
      <c r="B451" s="824"/>
      <c r="C451" s="825"/>
      <c r="D451" s="792"/>
      <c r="E451" s="829"/>
      <c r="F451" s="832"/>
      <c r="G451" s="835"/>
      <c r="H451" s="829"/>
      <c r="I451" s="416" t="s">
        <v>173</v>
      </c>
      <c r="J451" s="429"/>
      <c r="K451" s="416" t="s">
        <v>171</v>
      </c>
      <c r="L451" s="427"/>
      <c r="M451" s="416" t="s">
        <v>170</v>
      </c>
      <c r="N451" s="428"/>
      <c r="O451" s="416" t="s">
        <v>169</v>
      </c>
      <c r="P451" s="426"/>
      <c r="Q451" s="416" t="s">
        <v>169</v>
      </c>
      <c r="R451" s="426"/>
      <c r="S451" s="416" t="s">
        <v>169</v>
      </c>
      <c r="T451" s="426"/>
      <c r="U451" s="416" t="s">
        <v>169</v>
      </c>
      <c r="V451" s="426"/>
      <c r="W451" s="416" t="s">
        <v>169</v>
      </c>
      <c r="X451" s="426"/>
      <c r="Y451" s="816"/>
      <c r="Z451" s="817"/>
      <c r="AA451" s="792"/>
      <c r="AB451" s="792"/>
      <c r="AC451" s="792"/>
      <c r="AD451" s="792"/>
      <c r="AE451" s="792"/>
      <c r="AF451" s="792"/>
    </row>
    <row r="452" spans="2:32" s="404" customFormat="1" ht="15" customHeight="1" x14ac:dyDescent="0.2">
      <c r="B452" s="824"/>
      <c r="C452" s="825"/>
      <c r="D452" s="792"/>
      <c r="E452" s="829"/>
      <c r="F452" s="832"/>
      <c r="G452" s="835"/>
      <c r="H452" s="829"/>
      <c r="I452" s="416" t="s">
        <v>168</v>
      </c>
      <c r="J452" s="427"/>
      <c r="K452" s="416" t="s">
        <v>167</v>
      </c>
      <c r="L452" s="427"/>
      <c r="M452" s="816"/>
      <c r="N452" s="817"/>
      <c r="O452" s="416" t="s">
        <v>166</v>
      </c>
      <c r="P452" s="426">
        <f>IF(P450="",P451-P449,P451-P450)</f>
        <v>0</v>
      </c>
      <c r="Q452" s="416" t="s">
        <v>166</v>
      </c>
      <c r="R452" s="426">
        <f>IF(R450="",R451-R449,R451-R450)</f>
        <v>0</v>
      </c>
      <c r="S452" s="416" t="s">
        <v>166</v>
      </c>
      <c r="T452" s="426">
        <f>IF(T450="",T451-T449,T451-T450)</f>
        <v>0</v>
      </c>
      <c r="U452" s="416" t="s">
        <v>166</v>
      </c>
      <c r="V452" s="426">
        <f>IF(V450="",V451-V449,V451-V450)</f>
        <v>0</v>
      </c>
      <c r="W452" s="416" t="s">
        <v>166</v>
      </c>
      <c r="X452" s="426">
        <f>IF(X450="",X451-X449,X451-X450)</f>
        <v>0</v>
      </c>
      <c r="Y452" s="816"/>
      <c r="Z452" s="817"/>
      <c r="AA452" s="792"/>
      <c r="AB452" s="792"/>
      <c r="AC452" s="792"/>
      <c r="AD452" s="792"/>
      <c r="AE452" s="792"/>
      <c r="AF452" s="792"/>
    </row>
    <row r="453" spans="2:32" s="404" customFormat="1" ht="15" customHeight="1" x14ac:dyDescent="0.2">
      <c r="B453" s="824"/>
      <c r="C453" s="825"/>
      <c r="D453" s="792"/>
      <c r="E453" s="829"/>
      <c r="F453" s="832"/>
      <c r="G453" s="835"/>
      <c r="H453" s="829"/>
      <c r="I453" s="416" t="s">
        <v>165</v>
      </c>
      <c r="J453" s="415"/>
      <c r="K453" s="416" t="s">
        <v>164</v>
      </c>
      <c r="L453" s="415"/>
      <c r="M453" s="816"/>
      <c r="N453" s="817"/>
      <c r="O453" s="816"/>
      <c r="P453" s="817"/>
      <c r="Q453" s="816"/>
      <c r="R453" s="817"/>
      <c r="S453" s="816"/>
      <c r="T453" s="817"/>
      <c r="U453" s="816"/>
      <c r="V453" s="817"/>
      <c r="W453" s="816"/>
      <c r="X453" s="817"/>
      <c r="Y453" s="816"/>
      <c r="Z453" s="817"/>
      <c r="AA453" s="792"/>
      <c r="AB453" s="792"/>
      <c r="AC453" s="792"/>
      <c r="AD453" s="792"/>
      <c r="AE453" s="792"/>
      <c r="AF453" s="792"/>
    </row>
    <row r="454" spans="2:32" s="404" customFormat="1" ht="15" customHeight="1" x14ac:dyDescent="0.2">
      <c r="B454" s="826"/>
      <c r="C454" s="827"/>
      <c r="D454" s="793"/>
      <c r="E454" s="830"/>
      <c r="F454" s="833"/>
      <c r="G454" s="836"/>
      <c r="H454" s="830"/>
      <c r="I454" s="406" t="s">
        <v>158</v>
      </c>
      <c r="J454" s="451"/>
      <c r="K454" s="820"/>
      <c r="L454" s="821"/>
      <c r="M454" s="818"/>
      <c r="N454" s="819"/>
      <c r="O454" s="818"/>
      <c r="P454" s="819"/>
      <c r="Q454" s="818"/>
      <c r="R454" s="819"/>
      <c r="S454" s="818"/>
      <c r="T454" s="819"/>
      <c r="U454" s="818"/>
      <c r="V454" s="819"/>
      <c r="W454" s="818"/>
      <c r="X454" s="819"/>
      <c r="Y454" s="818"/>
      <c r="Z454" s="819"/>
      <c r="AA454" s="793"/>
      <c r="AB454" s="793"/>
      <c r="AC454" s="793"/>
      <c r="AD454" s="793"/>
      <c r="AE454" s="793"/>
      <c r="AF454" s="793"/>
    </row>
    <row r="455" spans="2:32" s="404" customFormat="1" ht="12.75" customHeight="1" x14ac:dyDescent="0.2">
      <c r="B455" s="822" t="s">
        <v>460</v>
      </c>
      <c r="C455" s="823"/>
      <c r="D455" s="791" t="s">
        <v>2064</v>
      </c>
      <c r="E455" s="828" t="s">
        <v>219</v>
      </c>
      <c r="F455" s="831"/>
      <c r="G455" s="834"/>
      <c r="H455" s="828" t="s">
        <v>193</v>
      </c>
      <c r="I455" s="434" t="s">
        <v>184</v>
      </c>
      <c r="J455" s="438">
        <v>431000</v>
      </c>
      <c r="K455" s="434" t="s">
        <v>183</v>
      </c>
      <c r="L455" s="437"/>
      <c r="M455" s="434" t="s">
        <v>182</v>
      </c>
      <c r="N455" s="436">
        <f>J455</f>
        <v>431000</v>
      </c>
      <c r="O455" s="434" t="s">
        <v>181</v>
      </c>
      <c r="P455" s="435"/>
      <c r="Q455" s="434" t="s">
        <v>181</v>
      </c>
      <c r="R455" s="435"/>
      <c r="S455" s="434" t="s">
        <v>181</v>
      </c>
      <c r="T455" s="435"/>
      <c r="U455" s="434" t="s">
        <v>181</v>
      </c>
      <c r="V455" s="435"/>
      <c r="W455" s="434" t="s">
        <v>181</v>
      </c>
      <c r="X455" s="435"/>
      <c r="Y455" s="434" t="s">
        <v>180</v>
      </c>
      <c r="Z455" s="433"/>
      <c r="AA455" s="791" t="s">
        <v>4</v>
      </c>
      <c r="AB455" s="791" t="s">
        <v>4</v>
      </c>
      <c r="AC455" s="791" t="s">
        <v>4</v>
      </c>
      <c r="AD455" s="791" t="s">
        <v>4</v>
      </c>
      <c r="AE455" s="791" t="s">
        <v>4</v>
      </c>
      <c r="AF455" s="791" t="s">
        <v>4</v>
      </c>
    </row>
    <row r="456" spans="2:32" s="404" customFormat="1" ht="15" customHeight="1" x14ac:dyDescent="0.2">
      <c r="B456" s="824"/>
      <c r="C456" s="825"/>
      <c r="D456" s="792"/>
      <c r="E456" s="829"/>
      <c r="F456" s="832"/>
      <c r="G456" s="835"/>
      <c r="H456" s="829"/>
      <c r="I456" s="416" t="s">
        <v>179</v>
      </c>
      <c r="J456" s="432"/>
      <c r="K456" s="416" t="s">
        <v>177</v>
      </c>
      <c r="L456" s="415"/>
      <c r="M456" s="416" t="s">
        <v>176</v>
      </c>
      <c r="N456" s="428">
        <f>N455</f>
        <v>431000</v>
      </c>
      <c r="O456" s="416" t="s">
        <v>175</v>
      </c>
      <c r="P456" s="426"/>
      <c r="Q456" s="416" t="s">
        <v>175</v>
      </c>
      <c r="R456" s="426"/>
      <c r="S456" s="416" t="s">
        <v>175</v>
      </c>
      <c r="T456" s="426"/>
      <c r="U456" s="416" t="s">
        <v>175</v>
      </c>
      <c r="V456" s="426"/>
      <c r="W456" s="416" t="s">
        <v>175</v>
      </c>
      <c r="X456" s="426"/>
      <c r="Y456" s="416" t="s">
        <v>174</v>
      </c>
      <c r="Z456" s="430"/>
      <c r="AA456" s="792"/>
      <c r="AB456" s="792"/>
      <c r="AC456" s="792"/>
      <c r="AD456" s="792"/>
      <c r="AE456" s="792"/>
      <c r="AF456" s="792"/>
    </row>
    <row r="457" spans="2:32" s="404" customFormat="1" ht="39" customHeight="1" x14ac:dyDescent="0.2">
      <c r="B457" s="824"/>
      <c r="C457" s="825"/>
      <c r="D457" s="792"/>
      <c r="E457" s="829"/>
      <c r="F457" s="832"/>
      <c r="G457" s="835"/>
      <c r="H457" s="829"/>
      <c r="I457" s="416" t="s">
        <v>173</v>
      </c>
      <c r="J457" s="429"/>
      <c r="K457" s="416" t="s">
        <v>171</v>
      </c>
      <c r="L457" s="427"/>
      <c r="M457" s="416" t="s">
        <v>170</v>
      </c>
      <c r="N457" s="428"/>
      <c r="O457" s="416" t="s">
        <v>169</v>
      </c>
      <c r="P457" s="426"/>
      <c r="Q457" s="416" t="s">
        <v>169</v>
      </c>
      <c r="R457" s="426"/>
      <c r="S457" s="416" t="s">
        <v>169</v>
      </c>
      <c r="T457" s="426"/>
      <c r="U457" s="416" t="s">
        <v>169</v>
      </c>
      <c r="V457" s="426"/>
      <c r="W457" s="416" t="s">
        <v>169</v>
      </c>
      <c r="X457" s="426"/>
      <c r="Y457" s="816"/>
      <c r="Z457" s="817"/>
      <c r="AA457" s="792"/>
      <c r="AB457" s="792"/>
      <c r="AC457" s="792"/>
      <c r="AD457" s="792"/>
      <c r="AE457" s="792"/>
      <c r="AF457" s="792"/>
    </row>
    <row r="458" spans="2:32" s="404" customFormat="1" ht="15" customHeight="1" x14ac:dyDescent="0.2">
      <c r="B458" s="824"/>
      <c r="C458" s="825"/>
      <c r="D458" s="792"/>
      <c r="E458" s="829"/>
      <c r="F458" s="832"/>
      <c r="G458" s="835"/>
      <c r="H458" s="829"/>
      <c r="I458" s="416" t="s">
        <v>168</v>
      </c>
      <c r="J458" s="427"/>
      <c r="K458" s="416" t="s">
        <v>167</v>
      </c>
      <c r="L458" s="427"/>
      <c r="M458" s="816"/>
      <c r="N458" s="817"/>
      <c r="O458" s="416" t="s">
        <v>166</v>
      </c>
      <c r="P458" s="426">
        <f>IF(P456="",P457-P455,P457-P456)</f>
        <v>0</v>
      </c>
      <c r="Q458" s="416" t="s">
        <v>166</v>
      </c>
      <c r="R458" s="426">
        <f>IF(R456="",R457-R455,R457-R456)</f>
        <v>0</v>
      </c>
      <c r="S458" s="416" t="s">
        <v>166</v>
      </c>
      <c r="T458" s="426">
        <f>IF(T456="",T457-T455,T457-T456)</f>
        <v>0</v>
      </c>
      <c r="U458" s="416" t="s">
        <v>166</v>
      </c>
      <c r="V458" s="426">
        <f>IF(V456="",V457-V455,V457-V456)</f>
        <v>0</v>
      </c>
      <c r="W458" s="416" t="s">
        <v>166</v>
      </c>
      <c r="X458" s="426">
        <f>IF(X456="",X457-X455,X457-X456)</f>
        <v>0</v>
      </c>
      <c r="Y458" s="816"/>
      <c r="Z458" s="817"/>
      <c r="AA458" s="792"/>
      <c r="AB458" s="792"/>
      <c r="AC458" s="792"/>
      <c r="AD458" s="792"/>
      <c r="AE458" s="792"/>
      <c r="AF458" s="792"/>
    </row>
    <row r="459" spans="2:32" s="404" customFormat="1" ht="15" customHeight="1" x14ac:dyDescent="0.2">
      <c r="B459" s="824"/>
      <c r="C459" s="825"/>
      <c r="D459" s="792"/>
      <c r="E459" s="829"/>
      <c r="F459" s="832"/>
      <c r="G459" s="835"/>
      <c r="H459" s="829"/>
      <c r="I459" s="416" t="s">
        <v>165</v>
      </c>
      <c r="J459" s="415"/>
      <c r="K459" s="416" t="s">
        <v>164</v>
      </c>
      <c r="L459" s="415"/>
      <c r="M459" s="816"/>
      <c r="N459" s="817"/>
      <c r="O459" s="816"/>
      <c r="P459" s="817"/>
      <c r="Q459" s="816"/>
      <c r="R459" s="817"/>
      <c r="S459" s="816"/>
      <c r="T459" s="817"/>
      <c r="U459" s="816"/>
      <c r="V459" s="817"/>
      <c r="W459" s="816"/>
      <c r="X459" s="817"/>
      <c r="Y459" s="816"/>
      <c r="Z459" s="817"/>
      <c r="AA459" s="792"/>
      <c r="AB459" s="792"/>
      <c r="AC459" s="792"/>
      <c r="AD459" s="792"/>
      <c r="AE459" s="792"/>
      <c r="AF459" s="792"/>
    </row>
    <row r="460" spans="2:32" s="404" customFormat="1" ht="15" customHeight="1" x14ac:dyDescent="0.2">
      <c r="B460" s="826"/>
      <c r="C460" s="827"/>
      <c r="D460" s="793"/>
      <c r="E460" s="830"/>
      <c r="F460" s="833"/>
      <c r="G460" s="836"/>
      <c r="H460" s="830"/>
      <c r="I460" s="406" t="s">
        <v>158</v>
      </c>
      <c r="J460" s="451"/>
      <c r="K460" s="820"/>
      <c r="L460" s="821"/>
      <c r="M460" s="818"/>
      <c r="N460" s="819"/>
      <c r="O460" s="818"/>
      <c r="P460" s="819"/>
      <c r="Q460" s="818"/>
      <c r="R460" s="819"/>
      <c r="S460" s="818"/>
      <c r="T460" s="819"/>
      <c r="U460" s="818"/>
      <c r="V460" s="819"/>
      <c r="W460" s="818"/>
      <c r="X460" s="819"/>
      <c r="Y460" s="818"/>
      <c r="Z460" s="819"/>
      <c r="AA460" s="793"/>
      <c r="AB460" s="793"/>
      <c r="AC460" s="793"/>
      <c r="AD460" s="793"/>
      <c r="AE460" s="793"/>
      <c r="AF460" s="793"/>
    </row>
    <row r="461" spans="2:32" s="404" customFormat="1" ht="12.75" customHeight="1" x14ac:dyDescent="0.2">
      <c r="B461" s="822" t="s">
        <v>459</v>
      </c>
      <c r="C461" s="823"/>
      <c r="D461" s="791" t="s">
        <v>458</v>
      </c>
      <c r="E461" s="828" t="s">
        <v>219</v>
      </c>
      <c r="F461" s="831"/>
      <c r="G461" s="834"/>
      <c r="H461" s="828" t="s">
        <v>193</v>
      </c>
      <c r="I461" s="434" t="s">
        <v>184</v>
      </c>
      <c r="J461" s="438">
        <v>220000</v>
      </c>
      <c r="K461" s="434" t="s">
        <v>183</v>
      </c>
      <c r="L461" s="437"/>
      <c r="M461" s="434" t="s">
        <v>182</v>
      </c>
      <c r="N461" s="436">
        <f>J461</f>
        <v>220000</v>
      </c>
      <c r="O461" s="434" t="s">
        <v>181</v>
      </c>
      <c r="P461" s="435"/>
      <c r="Q461" s="434" t="s">
        <v>181</v>
      </c>
      <c r="R461" s="435"/>
      <c r="S461" s="434" t="s">
        <v>181</v>
      </c>
      <c r="T461" s="435"/>
      <c r="U461" s="434" t="s">
        <v>181</v>
      </c>
      <c r="V461" s="435"/>
      <c r="W461" s="434" t="s">
        <v>181</v>
      </c>
      <c r="X461" s="435"/>
      <c r="Y461" s="434" t="s">
        <v>180</v>
      </c>
      <c r="Z461" s="433"/>
      <c r="AA461" s="791" t="s">
        <v>4</v>
      </c>
      <c r="AB461" s="791" t="s">
        <v>4</v>
      </c>
      <c r="AC461" s="791" t="s">
        <v>4</v>
      </c>
      <c r="AD461" s="791" t="s">
        <v>4</v>
      </c>
      <c r="AE461" s="791" t="s">
        <v>4</v>
      </c>
      <c r="AF461" s="791" t="s">
        <v>4</v>
      </c>
    </row>
    <row r="462" spans="2:32" s="404" customFormat="1" ht="15" customHeight="1" x14ac:dyDescent="0.2">
      <c r="B462" s="824"/>
      <c r="C462" s="825"/>
      <c r="D462" s="792"/>
      <c r="E462" s="829"/>
      <c r="F462" s="832"/>
      <c r="G462" s="835"/>
      <c r="H462" s="829"/>
      <c r="I462" s="416" t="s">
        <v>179</v>
      </c>
      <c r="J462" s="432"/>
      <c r="K462" s="416" t="s">
        <v>177</v>
      </c>
      <c r="L462" s="415"/>
      <c r="M462" s="416" t="s">
        <v>176</v>
      </c>
      <c r="N462" s="428">
        <f>N461</f>
        <v>220000</v>
      </c>
      <c r="O462" s="416" t="s">
        <v>175</v>
      </c>
      <c r="P462" s="426"/>
      <c r="Q462" s="416" t="s">
        <v>175</v>
      </c>
      <c r="R462" s="426"/>
      <c r="S462" s="416" t="s">
        <v>175</v>
      </c>
      <c r="T462" s="426"/>
      <c r="U462" s="416" t="s">
        <v>175</v>
      </c>
      <c r="V462" s="426"/>
      <c r="W462" s="416" t="s">
        <v>175</v>
      </c>
      <c r="X462" s="426"/>
      <c r="Y462" s="416" t="s">
        <v>174</v>
      </c>
      <c r="Z462" s="430"/>
      <c r="AA462" s="792"/>
      <c r="AB462" s="792"/>
      <c r="AC462" s="792"/>
      <c r="AD462" s="792"/>
      <c r="AE462" s="792"/>
      <c r="AF462" s="792"/>
    </row>
    <row r="463" spans="2:32" s="404" customFormat="1" ht="39" customHeight="1" x14ac:dyDescent="0.2">
      <c r="B463" s="824"/>
      <c r="C463" s="825"/>
      <c r="D463" s="792"/>
      <c r="E463" s="829"/>
      <c r="F463" s="832"/>
      <c r="G463" s="835"/>
      <c r="H463" s="829"/>
      <c r="I463" s="416" t="s">
        <v>173</v>
      </c>
      <c r="J463" s="429"/>
      <c r="K463" s="416" t="s">
        <v>171</v>
      </c>
      <c r="L463" s="427"/>
      <c r="M463" s="416" t="s">
        <v>170</v>
      </c>
      <c r="N463" s="428"/>
      <c r="O463" s="416" t="s">
        <v>169</v>
      </c>
      <c r="P463" s="426"/>
      <c r="Q463" s="416" t="s">
        <v>169</v>
      </c>
      <c r="R463" s="426"/>
      <c r="S463" s="416" t="s">
        <v>169</v>
      </c>
      <c r="T463" s="426"/>
      <c r="U463" s="416" t="s">
        <v>169</v>
      </c>
      <c r="V463" s="426"/>
      <c r="W463" s="416" t="s">
        <v>169</v>
      </c>
      <c r="X463" s="426"/>
      <c r="Y463" s="816"/>
      <c r="Z463" s="817"/>
      <c r="AA463" s="792"/>
      <c r="AB463" s="792"/>
      <c r="AC463" s="792"/>
      <c r="AD463" s="792"/>
      <c r="AE463" s="792"/>
      <c r="AF463" s="792"/>
    </row>
    <row r="464" spans="2:32" s="404" customFormat="1" ht="15" customHeight="1" x14ac:dyDescent="0.2">
      <c r="B464" s="824"/>
      <c r="C464" s="825"/>
      <c r="D464" s="792"/>
      <c r="E464" s="829"/>
      <c r="F464" s="832"/>
      <c r="G464" s="835"/>
      <c r="H464" s="829"/>
      <c r="I464" s="416" t="s">
        <v>168</v>
      </c>
      <c r="J464" s="427"/>
      <c r="K464" s="416" t="s">
        <v>167</v>
      </c>
      <c r="L464" s="427"/>
      <c r="M464" s="816"/>
      <c r="N464" s="817"/>
      <c r="O464" s="416" t="s">
        <v>166</v>
      </c>
      <c r="P464" s="426">
        <f>IF(P462="",P463-P461,P463-P462)</f>
        <v>0</v>
      </c>
      <c r="Q464" s="416" t="s">
        <v>166</v>
      </c>
      <c r="R464" s="426">
        <f>IF(R462="",R463-R461,R463-R462)</f>
        <v>0</v>
      </c>
      <c r="S464" s="416" t="s">
        <v>166</v>
      </c>
      <c r="T464" s="426">
        <f>IF(T462="",T463-T461,T463-T462)</f>
        <v>0</v>
      </c>
      <c r="U464" s="416" t="s">
        <v>166</v>
      </c>
      <c r="V464" s="426">
        <f>IF(V462="",V463-V461,V463-V462)</f>
        <v>0</v>
      </c>
      <c r="W464" s="416" t="s">
        <v>166</v>
      </c>
      <c r="X464" s="426">
        <f>IF(X462="",X463-X461,X463-X462)</f>
        <v>0</v>
      </c>
      <c r="Y464" s="816"/>
      <c r="Z464" s="817"/>
      <c r="AA464" s="792"/>
      <c r="AB464" s="792"/>
      <c r="AC464" s="792"/>
      <c r="AD464" s="792"/>
      <c r="AE464" s="792"/>
      <c r="AF464" s="792"/>
    </row>
    <row r="465" spans="1:33" s="404" customFormat="1" ht="15" customHeight="1" x14ac:dyDescent="0.2">
      <c r="B465" s="824"/>
      <c r="C465" s="825"/>
      <c r="D465" s="792"/>
      <c r="E465" s="829"/>
      <c r="F465" s="832"/>
      <c r="G465" s="835"/>
      <c r="H465" s="829"/>
      <c r="I465" s="416" t="s">
        <v>165</v>
      </c>
      <c r="J465" s="415"/>
      <c r="K465" s="416" t="s">
        <v>164</v>
      </c>
      <c r="L465" s="415"/>
      <c r="M465" s="816"/>
      <c r="N465" s="817"/>
      <c r="O465" s="816"/>
      <c r="P465" s="817"/>
      <c r="Q465" s="816"/>
      <c r="R465" s="817"/>
      <c r="S465" s="816"/>
      <c r="T465" s="817"/>
      <c r="U465" s="816"/>
      <c r="V465" s="817"/>
      <c r="W465" s="816"/>
      <c r="X465" s="817"/>
      <c r="Y465" s="816"/>
      <c r="Z465" s="817"/>
      <c r="AA465" s="792"/>
      <c r="AB465" s="792"/>
      <c r="AC465" s="792"/>
      <c r="AD465" s="792"/>
      <c r="AE465" s="792"/>
      <c r="AF465" s="792"/>
    </row>
    <row r="466" spans="1:33" s="404" customFormat="1" ht="15" customHeight="1" x14ac:dyDescent="0.2">
      <c r="B466" s="826"/>
      <c r="C466" s="827"/>
      <c r="D466" s="793"/>
      <c r="E466" s="830"/>
      <c r="F466" s="833"/>
      <c r="G466" s="836"/>
      <c r="H466" s="830"/>
      <c r="I466" s="406" t="s">
        <v>158</v>
      </c>
      <c r="J466" s="451"/>
      <c r="K466" s="820"/>
      <c r="L466" s="821"/>
      <c r="M466" s="818"/>
      <c r="N466" s="819"/>
      <c r="O466" s="818"/>
      <c r="P466" s="819"/>
      <c r="Q466" s="818"/>
      <c r="R466" s="819"/>
      <c r="S466" s="818"/>
      <c r="T466" s="819"/>
      <c r="U466" s="818"/>
      <c r="V466" s="819"/>
      <c r="W466" s="818"/>
      <c r="X466" s="819"/>
      <c r="Y466" s="818"/>
      <c r="Z466" s="819"/>
      <c r="AA466" s="793"/>
      <c r="AB466" s="793"/>
      <c r="AC466" s="793"/>
      <c r="AD466" s="793"/>
      <c r="AE466" s="793"/>
      <c r="AF466" s="793"/>
    </row>
    <row r="467" spans="1:33" s="597" customFormat="1" ht="12.75" customHeight="1" x14ac:dyDescent="0.2">
      <c r="B467" s="794" t="s">
        <v>1933</v>
      </c>
      <c r="C467" s="795"/>
      <c r="D467" s="800" t="s">
        <v>2083</v>
      </c>
      <c r="E467" s="803" t="s">
        <v>219</v>
      </c>
      <c r="F467" s="806"/>
      <c r="G467" s="809" t="s">
        <v>218</v>
      </c>
      <c r="H467" s="803" t="s">
        <v>193</v>
      </c>
      <c r="I467" s="605" t="s">
        <v>184</v>
      </c>
      <c r="J467" s="606">
        <v>350000</v>
      </c>
      <c r="K467" s="605" t="s">
        <v>183</v>
      </c>
      <c r="L467" s="631"/>
      <c r="M467" s="605" t="s">
        <v>182</v>
      </c>
      <c r="N467" s="608">
        <f>J467</f>
        <v>350000</v>
      </c>
      <c r="O467" s="605" t="s">
        <v>181</v>
      </c>
      <c r="P467" s="609">
        <v>0.81110000000000004</v>
      </c>
      <c r="Q467" s="605" t="s">
        <v>181</v>
      </c>
      <c r="R467" s="609">
        <v>0.81110000000000004</v>
      </c>
      <c r="S467" s="632" t="s">
        <v>181</v>
      </c>
      <c r="T467" s="633">
        <v>0.81110000000000004</v>
      </c>
      <c r="U467" s="632" t="s">
        <v>181</v>
      </c>
      <c r="V467" s="633">
        <v>0.81110000000000004</v>
      </c>
      <c r="W467" s="605" t="s">
        <v>181</v>
      </c>
      <c r="X467" s="609"/>
      <c r="Y467" s="605" t="s">
        <v>180</v>
      </c>
      <c r="Z467" s="610"/>
      <c r="AA467" s="791" t="s">
        <v>227</v>
      </c>
      <c r="AB467" s="791" t="s">
        <v>227</v>
      </c>
      <c r="AC467" s="791" t="s">
        <v>227</v>
      </c>
      <c r="AD467" s="791" t="s">
        <v>227</v>
      </c>
      <c r="AE467" s="791" t="s">
        <v>227</v>
      </c>
      <c r="AF467" s="791" t="s">
        <v>2175</v>
      </c>
      <c r="AG467" s="724"/>
    </row>
    <row r="468" spans="1:33" s="597" customFormat="1" ht="15" customHeight="1" x14ac:dyDescent="0.2">
      <c r="B468" s="796"/>
      <c r="C468" s="797"/>
      <c r="D468" s="801"/>
      <c r="E468" s="804"/>
      <c r="F468" s="807"/>
      <c r="G468" s="810"/>
      <c r="H468" s="804"/>
      <c r="I468" s="615" t="s">
        <v>179</v>
      </c>
      <c r="J468" s="616"/>
      <c r="K468" s="615" t="s">
        <v>177</v>
      </c>
      <c r="L468" s="617"/>
      <c r="M468" s="615" t="s">
        <v>176</v>
      </c>
      <c r="N468" s="618">
        <f>N467</f>
        <v>350000</v>
      </c>
      <c r="O468" s="615" t="s">
        <v>175</v>
      </c>
      <c r="P468" s="619"/>
      <c r="Q468" s="615" t="s">
        <v>175</v>
      </c>
      <c r="R468" s="619"/>
      <c r="S468" s="634" t="s">
        <v>175</v>
      </c>
      <c r="T468" s="635"/>
      <c r="U468" s="634" t="s">
        <v>175</v>
      </c>
      <c r="V468" s="635"/>
      <c r="W468" s="615" t="s">
        <v>175</v>
      </c>
      <c r="X468" s="619"/>
      <c r="Y468" s="615" t="s">
        <v>174</v>
      </c>
      <c r="Z468" s="620"/>
      <c r="AA468" s="792"/>
      <c r="AB468" s="792"/>
      <c r="AC468" s="792"/>
      <c r="AD468" s="792"/>
      <c r="AE468" s="792"/>
      <c r="AF468" s="792"/>
      <c r="AG468" s="724"/>
    </row>
    <row r="469" spans="1:33" s="597" customFormat="1" x14ac:dyDescent="0.2">
      <c r="B469" s="796"/>
      <c r="C469" s="797"/>
      <c r="D469" s="801"/>
      <c r="E469" s="804"/>
      <c r="F469" s="807"/>
      <c r="G469" s="810"/>
      <c r="H469" s="804"/>
      <c r="I469" s="615" t="s">
        <v>173</v>
      </c>
      <c r="J469" s="621"/>
      <c r="K469" s="615" t="s">
        <v>171</v>
      </c>
      <c r="L469" s="622"/>
      <c r="M469" s="615" t="s">
        <v>170</v>
      </c>
      <c r="N469" s="618"/>
      <c r="O469" s="615" t="s">
        <v>169</v>
      </c>
      <c r="P469" s="619">
        <v>0.81110000000000004</v>
      </c>
      <c r="Q469" s="615" t="s">
        <v>169</v>
      </c>
      <c r="R469" s="619">
        <v>0.81110000000000004</v>
      </c>
      <c r="S469" s="634" t="s">
        <v>169</v>
      </c>
      <c r="T469" s="635">
        <v>0.81110000000000004</v>
      </c>
      <c r="U469" s="634" t="s">
        <v>169</v>
      </c>
      <c r="V469" s="635">
        <v>0.81110000000000004</v>
      </c>
      <c r="W469" s="615" t="s">
        <v>169</v>
      </c>
      <c r="X469" s="619"/>
      <c r="Y469" s="816"/>
      <c r="Z469" s="817"/>
      <c r="AA469" s="792"/>
      <c r="AB469" s="792"/>
      <c r="AC469" s="792"/>
      <c r="AD469" s="792"/>
      <c r="AE469" s="792"/>
      <c r="AF469" s="792"/>
      <c r="AG469" s="724"/>
    </row>
    <row r="470" spans="1:33" s="597" customFormat="1" ht="15" customHeight="1" x14ac:dyDescent="0.2">
      <c r="B470" s="796"/>
      <c r="C470" s="797"/>
      <c r="D470" s="801"/>
      <c r="E470" s="804"/>
      <c r="F470" s="807"/>
      <c r="G470" s="810"/>
      <c r="H470" s="804"/>
      <c r="I470" s="615" t="s">
        <v>168</v>
      </c>
      <c r="J470" s="622"/>
      <c r="K470" s="615" t="s">
        <v>167</v>
      </c>
      <c r="L470" s="622"/>
      <c r="M470" s="785"/>
      <c r="N470" s="786"/>
      <c r="O470" s="615" t="s">
        <v>166</v>
      </c>
      <c r="P470" s="619">
        <f>IF(P468="",P469-P467,P469-P468)</f>
        <v>0</v>
      </c>
      <c r="Q470" s="615" t="s">
        <v>166</v>
      </c>
      <c r="R470" s="619">
        <f>IF(R468="",R469-R467,R469-R468)</f>
        <v>0</v>
      </c>
      <c r="S470" s="634" t="s">
        <v>166</v>
      </c>
      <c r="T470" s="635">
        <f>IF(T468="",T469-T467,T469-T468)</f>
        <v>0</v>
      </c>
      <c r="U470" s="634" t="s">
        <v>166</v>
      </c>
      <c r="V470" s="635">
        <f>IF(V468="",V469-V467,V469-V468)</f>
        <v>0</v>
      </c>
      <c r="W470" s="615" t="s">
        <v>166</v>
      </c>
      <c r="X470" s="619">
        <f>IF(X468="",X469-X467,X469-X468)</f>
        <v>0</v>
      </c>
      <c r="Y470" s="816"/>
      <c r="Z470" s="817"/>
      <c r="AA470" s="792"/>
      <c r="AB470" s="792"/>
      <c r="AC470" s="792"/>
      <c r="AD470" s="792"/>
      <c r="AE470" s="792"/>
      <c r="AF470" s="792"/>
      <c r="AG470" s="724"/>
    </row>
    <row r="471" spans="1:33" s="597" customFormat="1" ht="15" customHeight="1" x14ac:dyDescent="0.2">
      <c r="B471" s="796"/>
      <c r="C471" s="797"/>
      <c r="D471" s="801"/>
      <c r="E471" s="804"/>
      <c r="F471" s="807"/>
      <c r="G471" s="810"/>
      <c r="H471" s="804"/>
      <c r="I471" s="615" t="s">
        <v>165</v>
      </c>
      <c r="J471" s="617"/>
      <c r="K471" s="615" t="s">
        <v>164</v>
      </c>
      <c r="L471" s="617"/>
      <c r="M471" s="785"/>
      <c r="N471" s="786"/>
      <c r="O471" s="785"/>
      <c r="P471" s="786"/>
      <c r="Q471" s="785"/>
      <c r="R471" s="786"/>
      <c r="S471" s="812"/>
      <c r="T471" s="813"/>
      <c r="U471" s="812"/>
      <c r="V471" s="813"/>
      <c r="W471" s="785"/>
      <c r="X471" s="786"/>
      <c r="Y471" s="816"/>
      <c r="Z471" s="817"/>
      <c r="AA471" s="792"/>
      <c r="AB471" s="792"/>
      <c r="AC471" s="792"/>
      <c r="AD471" s="792"/>
      <c r="AE471" s="792"/>
      <c r="AF471" s="792"/>
      <c r="AG471" s="724"/>
    </row>
    <row r="472" spans="1:33" s="597" customFormat="1" ht="15" customHeight="1" x14ac:dyDescent="0.2">
      <c r="B472" s="798"/>
      <c r="C472" s="799"/>
      <c r="D472" s="802"/>
      <c r="E472" s="805"/>
      <c r="F472" s="808"/>
      <c r="G472" s="811"/>
      <c r="H472" s="805"/>
      <c r="I472" s="629" t="s">
        <v>158</v>
      </c>
      <c r="J472" s="630"/>
      <c r="K472" s="789"/>
      <c r="L472" s="790"/>
      <c r="M472" s="787"/>
      <c r="N472" s="788"/>
      <c r="O472" s="787"/>
      <c r="P472" s="788"/>
      <c r="Q472" s="787"/>
      <c r="R472" s="788"/>
      <c r="S472" s="814"/>
      <c r="T472" s="815"/>
      <c r="U472" s="814"/>
      <c r="V472" s="815"/>
      <c r="W472" s="787"/>
      <c r="X472" s="788"/>
      <c r="Y472" s="818"/>
      <c r="Z472" s="819"/>
      <c r="AA472" s="793"/>
      <c r="AB472" s="793"/>
      <c r="AC472" s="793"/>
      <c r="AD472" s="793"/>
      <c r="AE472" s="793"/>
      <c r="AF472" s="793"/>
      <c r="AG472" s="724"/>
    </row>
    <row r="473" spans="1:33" s="404" customFormat="1" ht="12.75" customHeight="1" x14ac:dyDescent="0.2">
      <c r="A473" s="402"/>
      <c r="B473" s="822" t="s">
        <v>133</v>
      </c>
      <c r="C473" s="823"/>
      <c r="D473" s="791" t="s">
        <v>470</v>
      </c>
      <c r="E473" s="879" t="s">
        <v>995</v>
      </c>
      <c r="F473" s="831"/>
      <c r="G473" s="834" t="s">
        <v>259</v>
      </c>
      <c r="H473" s="828" t="s">
        <v>193</v>
      </c>
      <c r="I473" s="434" t="s">
        <v>184</v>
      </c>
      <c r="J473" s="438">
        <v>2000000</v>
      </c>
      <c r="K473" s="434" t="s">
        <v>183</v>
      </c>
      <c r="L473" s="437">
        <f>J478+J476</f>
        <v>43801</v>
      </c>
      <c r="M473" s="434" t="s">
        <v>182</v>
      </c>
      <c r="N473" s="436">
        <f>J473</f>
        <v>2000000</v>
      </c>
      <c r="O473" s="434" t="s">
        <v>181</v>
      </c>
      <c r="P473" s="435"/>
      <c r="Q473" s="434" t="s">
        <v>181</v>
      </c>
      <c r="R473" s="435"/>
      <c r="S473" s="434" t="s">
        <v>181</v>
      </c>
      <c r="T473" s="435"/>
      <c r="U473" s="434" t="s">
        <v>181</v>
      </c>
      <c r="V473" s="435"/>
      <c r="W473" s="434" t="s">
        <v>181</v>
      </c>
      <c r="X473" s="435"/>
      <c r="Y473" s="434" t="s">
        <v>180</v>
      </c>
      <c r="Z473" s="433"/>
      <c r="AA473" s="791" t="s">
        <v>134</v>
      </c>
      <c r="AB473" s="791" t="s">
        <v>134</v>
      </c>
      <c r="AC473" s="791" t="s">
        <v>134</v>
      </c>
      <c r="AD473" s="791" t="s">
        <v>134</v>
      </c>
      <c r="AE473" s="791" t="s">
        <v>134</v>
      </c>
      <c r="AF473" s="791" t="s">
        <v>134</v>
      </c>
    </row>
    <row r="474" spans="1:33" s="404" customFormat="1" ht="15" customHeight="1" x14ac:dyDescent="0.2">
      <c r="A474" s="402"/>
      <c r="B474" s="824"/>
      <c r="C474" s="825"/>
      <c r="D474" s="792"/>
      <c r="E474" s="880"/>
      <c r="F474" s="832"/>
      <c r="G474" s="835"/>
      <c r="H474" s="829"/>
      <c r="I474" s="416" t="s">
        <v>179</v>
      </c>
      <c r="J474" s="432" t="s">
        <v>988</v>
      </c>
      <c r="K474" s="416" t="s">
        <v>177</v>
      </c>
      <c r="L474" s="415">
        <f>L473+L476</f>
        <v>43801</v>
      </c>
      <c r="M474" s="416" t="s">
        <v>176</v>
      </c>
      <c r="N474" s="428">
        <f>N473</f>
        <v>2000000</v>
      </c>
      <c r="O474" s="416" t="s">
        <v>175</v>
      </c>
      <c r="P474" s="426"/>
      <c r="Q474" s="416" t="s">
        <v>175</v>
      </c>
      <c r="R474" s="426"/>
      <c r="S474" s="416" t="s">
        <v>175</v>
      </c>
      <c r="T474" s="426"/>
      <c r="U474" s="416" t="s">
        <v>175</v>
      </c>
      <c r="V474" s="426"/>
      <c r="W474" s="416" t="s">
        <v>175</v>
      </c>
      <c r="X474" s="426"/>
      <c r="Y474" s="416" t="s">
        <v>174</v>
      </c>
      <c r="Z474" s="430"/>
      <c r="AA474" s="792"/>
      <c r="AB474" s="792"/>
      <c r="AC474" s="792"/>
      <c r="AD474" s="792"/>
      <c r="AE474" s="792"/>
      <c r="AF474" s="792"/>
    </row>
    <row r="475" spans="1:33" s="404" customFormat="1" x14ac:dyDescent="0.2">
      <c r="A475" s="402"/>
      <c r="B475" s="824"/>
      <c r="C475" s="825"/>
      <c r="D475" s="792"/>
      <c r="E475" s="880"/>
      <c r="F475" s="832"/>
      <c r="G475" s="835"/>
      <c r="H475" s="829"/>
      <c r="I475" s="416" t="s">
        <v>173</v>
      </c>
      <c r="J475" s="429" t="s">
        <v>192</v>
      </c>
      <c r="K475" s="416" t="s">
        <v>171</v>
      </c>
      <c r="L475" s="427"/>
      <c r="M475" s="416" t="s">
        <v>170</v>
      </c>
      <c r="N475" s="428"/>
      <c r="O475" s="416" t="s">
        <v>169</v>
      </c>
      <c r="P475" s="426"/>
      <c r="Q475" s="416" t="s">
        <v>169</v>
      </c>
      <c r="R475" s="426"/>
      <c r="S475" s="416" t="s">
        <v>169</v>
      </c>
      <c r="T475" s="426"/>
      <c r="U475" s="416" t="s">
        <v>169</v>
      </c>
      <c r="V475" s="426"/>
      <c r="W475" s="416" t="s">
        <v>169</v>
      </c>
      <c r="X475" s="426"/>
      <c r="Y475" s="816"/>
      <c r="Z475" s="817"/>
      <c r="AA475" s="792"/>
      <c r="AB475" s="792"/>
      <c r="AC475" s="792"/>
      <c r="AD475" s="792"/>
      <c r="AE475" s="792"/>
      <c r="AF475" s="792"/>
    </row>
    <row r="476" spans="1:33" s="404" customFormat="1" ht="15" customHeight="1" x14ac:dyDescent="0.2">
      <c r="A476" s="402"/>
      <c r="B476" s="824"/>
      <c r="C476" s="825"/>
      <c r="D476" s="792"/>
      <c r="E476" s="880"/>
      <c r="F476" s="832"/>
      <c r="G476" s="835"/>
      <c r="H476" s="829"/>
      <c r="I476" s="416" t="s">
        <v>168</v>
      </c>
      <c r="J476" s="427">
        <v>257</v>
      </c>
      <c r="K476" s="416" t="s">
        <v>167</v>
      </c>
      <c r="L476" s="427"/>
      <c r="M476" s="816"/>
      <c r="N476" s="817"/>
      <c r="O476" s="416" t="s">
        <v>166</v>
      </c>
      <c r="P476" s="426">
        <f>IF(P474="",P475-P473,P475-P474)</f>
        <v>0</v>
      </c>
      <c r="Q476" s="416" t="s">
        <v>166</v>
      </c>
      <c r="R476" s="426">
        <f>IF(R474="",R475-R473,R475-R474)</f>
        <v>0</v>
      </c>
      <c r="S476" s="416" t="s">
        <v>166</v>
      </c>
      <c r="T476" s="426">
        <f>IF(T474="",T475-T473,T475-T474)</f>
        <v>0</v>
      </c>
      <c r="U476" s="416" t="s">
        <v>166</v>
      </c>
      <c r="V476" s="426">
        <f>IF(V474="",V475-V473,V475-V474)</f>
        <v>0</v>
      </c>
      <c r="W476" s="416" t="s">
        <v>166</v>
      </c>
      <c r="X476" s="426">
        <f>IF(X474="",X475-X473,X475-X474)</f>
        <v>0</v>
      </c>
      <c r="Y476" s="816"/>
      <c r="Z476" s="817"/>
      <c r="AA476" s="792"/>
      <c r="AB476" s="792"/>
      <c r="AC476" s="792"/>
      <c r="AD476" s="792"/>
      <c r="AE476" s="792"/>
      <c r="AF476" s="792"/>
    </row>
    <row r="477" spans="1:33" s="404" customFormat="1" ht="15" customHeight="1" x14ac:dyDescent="0.2">
      <c r="A477" s="402"/>
      <c r="B477" s="824"/>
      <c r="C477" s="825"/>
      <c r="D477" s="792"/>
      <c r="E477" s="880"/>
      <c r="F477" s="832"/>
      <c r="G477" s="835"/>
      <c r="H477" s="829"/>
      <c r="I477" s="416" t="s">
        <v>165</v>
      </c>
      <c r="J477" s="415"/>
      <c r="K477" s="416" t="s">
        <v>164</v>
      </c>
      <c r="L477" s="415"/>
      <c r="M477" s="816"/>
      <c r="N477" s="817"/>
      <c r="O477" s="816"/>
      <c r="P477" s="817"/>
      <c r="Q477" s="816"/>
      <c r="R477" s="817"/>
      <c r="S477" s="816"/>
      <c r="T477" s="817"/>
      <c r="U477" s="816"/>
      <c r="V477" s="817"/>
      <c r="W477" s="816"/>
      <c r="X477" s="817"/>
      <c r="Y477" s="816"/>
      <c r="Z477" s="817"/>
      <c r="AA477" s="792"/>
      <c r="AB477" s="792"/>
      <c r="AC477" s="792"/>
      <c r="AD477" s="792"/>
      <c r="AE477" s="792"/>
      <c r="AF477" s="792"/>
    </row>
    <row r="478" spans="1:33" s="404" customFormat="1" ht="15" customHeight="1" x14ac:dyDescent="0.2">
      <c r="A478" s="402"/>
      <c r="B478" s="826"/>
      <c r="C478" s="827"/>
      <c r="D478" s="793"/>
      <c r="E478" s="881"/>
      <c r="F478" s="833"/>
      <c r="G478" s="836"/>
      <c r="H478" s="830"/>
      <c r="I478" s="406" t="s">
        <v>158</v>
      </c>
      <c r="J478" s="451">
        <v>43544</v>
      </c>
      <c r="K478" s="820"/>
      <c r="L478" s="821"/>
      <c r="M478" s="818"/>
      <c r="N478" s="819"/>
      <c r="O478" s="818"/>
      <c r="P478" s="819"/>
      <c r="Q478" s="818"/>
      <c r="R478" s="819"/>
      <c r="S478" s="818"/>
      <c r="T478" s="819"/>
      <c r="U478" s="818"/>
      <c r="V478" s="819"/>
      <c r="W478" s="818"/>
      <c r="X478" s="819"/>
      <c r="Y478" s="818"/>
      <c r="Z478" s="819"/>
      <c r="AA478" s="793"/>
      <c r="AB478" s="793"/>
      <c r="AC478" s="793"/>
      <c r="AD478" s="793"/>
      <c r="AE478" s="793"/>
      <c r="AF478" s="793"/>
    </row>
    <row r="479" spans="1:33" s="404" customFormat="1" ht="12.75" customHeight="1" x14ac:dyDescent="0.2">
      <c r="A479" s="402"/>
      <c r="B479" s="822" t="s">
        <v>137</v>
      </c>
      <c r="C479" s="823"/>
      <c r="D479" s="791" t="s">
        <v>470</v>
      </c>
      <c r="E479" s="828" t="s">
        <v>663</v>
      </c>
      <c r="F479" s="831"/>
      <c r="G479" s="834" t="s">
        <v>218</v>
      </c>
      <c r="H479" s="828" t="s">
        <v>193</v>
      </c>
      <c r="I479" s="434" t="s">
        <v>184</v>
      </c>
      <c r="J479" s="438">
        <v>2000000</v>
      </c>
      <c r="K479" s="434" t="s">
        <v>183</v>
      </c>
      <c r="L479" s="437">
        <f>J484+J482</f>
        <v>43877</v>
      </c>
      <c r="M479" s="434" t="s">
        <v>182</v>
      </c>
      <c r="N479" s="436">
        <f>J479</f>
        <v>2000000</v>
      </c>
      <c r="O479" s="434" t="s">
        <v>181</v>
      </c>
      <c r="P479" s="435">
        <v>0.42270000000000002</v>
      </c>
      <c r="Q479" s="434" t="s">
        <v>181</v>
      </c>
      <c r="R479" s="435">
        <v>0.42270000000000002</v>
      </c>
      <c r="S479" s="434" t="s">
        <v>181</v>
      </c>
      <c r="T479" s="435">
        <v>0.42270000000000002</v>
      </c>
      <c r="U479" s="480" t="s">
        <v>181</v>
      </c>
      <c r="V479" s="479">
        <v>0.42270000000000002</v>
      </c>
      <c r="W479" s="466" t="s">
        <v>181</v>
      </c>
      <c r="X479" s="467">
        <v>0.7</v>
      </c>
      <c r="Y479" s="466" t="s">
        <v>180</v>
      </c>
      <c r="Z479" s="465"/>
      <c r="AA479" s="791" t="s">
        <v>138</v>
      </c>
      <c r="AB479" s="791" t="s">
        <v>138</v>
      </c>
      <c r="AC479" s="791" t="s">
        <v>138</v>
      </c>
      <c r="AD479" s="791" t="s">
        <v>138</v>
      </c>
      <c r="AE479" s="791" t="s">
        <v>138</v>
      </c>
      <c r="AF479" s="791" t="s">
        <v>10</v>
      </c>
    </row>
    <row r="480" spans="1:33" s="404" customFormat="1" ht="15" customHeight="1" x14ac:dyDescent="0.2">
      <c r="A480" s="402"/>
      <c r="B480" s="824"/>
      <c r="C480" s="825"/>
      <c r="D480" s="792"/>
      <c r="E480" s="829"/>
      <c r="F480" s="832"/>
      <c r="G480" s="835"/>
      <c r="H480" s="829"/>
      <c r="I480" s="416" t="s">
        <v>179</v>
      </c>
      <c r="J480" s="432" t="s">
        <v>988</v>
      </c>
      <c r="K480" s="416" t="s">
        <v>177</v>
      </c>
      <c r="L480" s="415">
        <f>L479+L482</f>
        <v>43877</v>
      </c>
      <c r="M480" s="416" t="s">
        <v>176</v>
      </c>
      <c r="N480" s="428">
        <f>N479</f>
        <v>2000000</v>
      </c>
      <c r="O480" s="416" t="s">
        <v>175</v>
      </c>
      <c r="P480" s="426"/>
      <c r="Q480" s="416" t="s">
        <v>175</v>
      </c>
      <c r="R480" s="426"/>
      <c r="S480" s="416" t="s">
        <v>175</v>
      </c>
      <c r="T480" s="426"/>
      <c r="U480" s="478" t="s">
        <v>175</v>
      </c>
      <c r="V480" s="477"/>
      <c r="W480" s="463" t="s">
        <v>175</v>
      </c>
      <c r="X480" s="462"/>
      <c r="Y480" s="463" t="s">
        <v>174</v>
      </c>
      <c r="Z480" s="464"/>
      <c r="AA480" s="792"/>
      <c r="AB480" s="792"/>
      <c r="AC480" s="792"/>
      <c r="AD480" s="792"/>
      <c r="AE480" s="792"/>
      <c r="AF480" s="792"/>
    </row>
    <row r="481" spans="1:32" s="404" customFormat="1" x14ac:dyDescent="0.2">
      <c r="A481" s="402"/>
      <c r="B481" s="824"/>
      <c r="C481" s="825"/>
      <c r="D481" s="792"/>
      <c r="E481" s="829"/>
      <c r="F481" s="832"/>
      <c r="G481" s="835"/>
      <c r="H481" s="829"/>
      <c r="I481" s="416" t="s">
        <v>173</v>
      </c>
      <c r="J481" s="429" t="s">
        <v>192</v>
      </c>
      <c r="K481" s="416" t="s">
        <v>171</v>
      </c>
      <c r="L481" s="427"/>
      <c r="M481" s="416" t="s">
        <v>170</v>
      </c>
      <c r="N481" s="428"/>
      <c r="O481" s="416" t="s">
        <v>169</v>
      </c>
      <c r="P481" s="426">
        <v>0.317</v>
      </c>
      <c r="Q481" s="416" t="s">
        <v>169</v>
      </c>
      <c r="R481" s="426">
        <v>0.317</v>
      </c>
      <c r="S481" s="416" t="s">
        <v>169</v>
      </c>
      <c r="T481" s="426">
        <v>0.317</v>
      </c>
      <c r="U481" s="478" t="s">
        <v>169</v>
      </c>
      <c r="V481" s="477">
        <v>0.317</v>
      </c>
      <c r="W481" s="463" t="s">
        <v>169</v>
      </c>
      <c r="X481" s="462">
        <v>0.7</v>
      </c>
      <c r="Y481" s="781"/>
      <c r="Z481" s="782"/>
      <c r="AA481" s="792"/>
      <c r="AB481" s="792"/>
      <c r="AC481" s="792"/>
      <c r="AD481" s="792"/>
      <c r="AE481" s="792"/>
      <c r="AF481" s="792"/>
    </row>
    <row r="482" spans="1:32" s="404" customFormat="1" ht="15" customHeight="1" x14ac:dyDescent="0.2">
      <c r="A482" s="402"/>
      <c r="B482" s="824"/>
      <c r="C482" s="825"/>
      <c r="D482" s="792"/>
      <c r="E482" s="829"/>
      <c r="F482" s="832"/>
      <c r="G482" s="835"/>
      <c r="H482" s="829"/>
      <c r="I482" s="416" t="s">
        <v>168</v>
      </c>
      <c r="J482" s="427">
        <v>90</v>
      </c>
      <c r="K482" s="416" t="s">
        <v>167</v>
      </c>
      <c r="L482" s="427"/>
      <c r="M482" s="816"/>
      <c r="N482" s="817"/>
      <c r="O482" s="416" t="s">
        <v>166</v>
      </c>
      <c r="P482" s="426">
        <f>IF(P480="",P481-P479,P481-P480)</f>
        <v>-0.10570000000000002</v>
      </c>
      <c r="Q482" s="416" t="s">
        <v>166</v>
      </c>
      <c r="R482" s="426">
        <f>IF(R480="",R481-R479,R481-R480)</f>
        <v>-0.10570000000000002</v>
      </c>
      <c r="S482" s="416" t="s">
        <v>166</v>
      </c>
      <c r="T482" s="426">
        <f>IF(T480="",T481-T479,T481-T480)</f>
        <v>-0.10570000000000002</v>
      </c>
      <c r="U482" s="478" t="s">
        <v>166</v>
      </c>
      <c r="V482" s="477">
        <f>IF(V480="",V481-V479,V481-V480)</f>
        <v>-0.10570000000000002</v>
      </c>
      <c r="W482" s="463" t="s">
        <v>166</v>
      </c>
      <c r="X482" s="462">
        <f>IF(X480="",X481-X479,X481-X480)</f>
        <v>0</v>
      </c>
      <c r="Y482" s="781"/>
      <c r="Z482" s="782"/>
      <c r="AA482" s="792"/>
      <c r="AB482" s="792"/>
      <c r="AC482" s="792"/>
      <c r="AD482" s="792"/>
      <c r="AE482" s="792"/>
      <c r="AF482" s="792"/>
    </row>
    <row r="483" spans="1:32" s="404" customFormat="1" ht="15" customHeight="1" x14ac:dyDescent="0.2">
      <c r="A483" s="402"/>
      <c r="B483" s="824"/>
      <c r="C483" s="825"/>
      <c r="D483" s="792"/>
      <c r="E483" s="829"/>
      <c r="F483" s="832"/>
      <c r="G483" s="835"/>
      <c r="H483" s="829"/>
      <c r="I483" s="416" t="s">
        <v>165</v>
      </c>
      <c r="J483" s="415"/>
      <c r="K483" s="416" t="s">
        <v>164</v>
      </c>
      <c r="L483" s="415"/>
      <c r="M483" s="816"/>
      <c r="N483" s="817"/>
      <c r="O483" s="816"/>
      <c r="P483" s="817"/>
      <c r="Q483" s="816"/>
      <c r="R483" s="817"/>
      <c r="S483" s="816"/>
      <c r="T483" s="817"/>
      <c r="U483" s="857"/>
      <c r="V483" s="858"/>
      <c r="W483" s="781"/>
      <c r="X483" s="782"/>
      <c r="Y483" s="781"/>
      <c r="Z483" s="782"/>
      <c r="AA483" s="792"/>
      <c r="AB483" s="792"/>
      <c r="AC483" s="792"/>
      <c r="AD483" s="792"/>
      <c r="AE483" s="792"/>
      <c r="AF483" s="792"/>
    </row>
    <row r="484" spans="1:32" s="404" customFormat="1" ht="15" customHeight="1" x14ac:dyDescent="0.2">
      <c r="A484" s="402"/>
      <c r="B484" s="826"/>
      <c r="C484" s="827"/>
      <c r="D484" s="793"/>
      <c r="E484" s="830"/>
      <c r="F484" s="833"/>
      <c r="G484" s="836"/>
      <c r="H484" s="830"/>
      <c r="I484" s="406" t="s">
        <v>158</v>
      </c>
      <c r="J484" s="451">
        <v>43787</v>
      </c>
      <c r="K484" s="820"/>
      <c r="L484" s="821"/>
      <c r="M484" s="818"/>
      <c r="N484" s="819"/>
      <c r="O484" s="818"/>
      <c r="P484" s="819"/>
      <c r="Q484" s="818"/>
      <c r="R484" s="819"/>
      <c r="S484" s="818"/>
      <c r="T484" s="819"/>
      <c r="U484" s="859"/>
      <c r="V484" s="860"/>
      <c r="W484" s="783"/>
      <c r="X484" s="784"/>
      <c r="Y484" s="783"/>
      <c r="Z484" s="784"/>
      <c r="AA484" s="793"/>
      <c r="AB484" s="793"/>
      <c r="AC484" s="793"/>
      <c r="AD484" s="793"/>
      <c r="AE484" s="793"/>
      <c r="AF484" s="793"/>
    </row>
    <row r="485" spans="1:32" s="404" customFormat="1" ht="13.5" customHeight="1" x14ac:dyDescent="0.2">
      <c r="A485" s="402"/>
      <c r="B485" s="794" t="s">
        <v>2104</v>
      </c>
      <c r="C485" s="795"/>
      <c r="D485" s="800" t="s">
        <v>2099</v>
      </c>
      <c r="E485" s="803" t="s">
        <v>219</v>
      </c>
      <c r="F485" s="806"/>
      <c r="G485" s="809" t="s">
        <v>218</v>
      </c>
      <c r="H485" s="803" t="s">
        <v>185</v>
      </c>
      <c r="I485" s="605" t="s">
        <v>184</v>
      </c>
      <c r="J485" s="606">
        <v>2500000</v>
      </c>
      <c r="K485" s="605" t="s">
        <v>183</v>
      </c>
      <c r="L485" s="631">
        <v>0</v>
      </c>
      <c r="M485" s="605" t="s">
        <v>182</v>
      </c>
      <c r="N485" s="608">
        <v>53991806</v>
      </c>
      <c r="O485" s="605" t="s">
        <v>181</v>
      </c>
      <c r="P485" s="609"/>
      <c r="Q485" s="402"/>
      <c r="R485" s="402"/>
      <c r="S485" s="402"/>
      <c r="T485" s="402"/>
      <c r="U485" s="402"/>
      <c r="V485" s="402"/>
      <c r="W485" s="605" t="s">
        <v>180</v>
      </c>
      <c r="X485" s="610"/>
      <c r="Y485" s="434" t="s">
        <v>180</v>
      </c>
      <c r="Z485" s="433"/>
      <c r="AA485" s="791" t="s">
        <v>227</v>
      </c>
      <c r="AB485" s="791" t="s">
        <v>227</v>
      </c>
      <c r="AC485" s="791" t="s">
        <v>227</v>
      </c>
      <c r="AD485" s="791" t="s">
        <v>227</v>
      </c>
      <c r="AE485" s="791" t="s">
        <v>227</v>
      </c>
      <c r="AF485" s="791" t="s">
        <v>110</v>
      </c>
    </row>
    <row r="486" spans="1:32" s="404" customFormat="1" x14ac:dyDescent="0.2">
      <c r="A486" s="402"/>
      <c r="B486" s="796"/>
      <c r="C486" s="797"/>
      <c r="D486" s="801"/>
      <c r="E486" s="804"/>
      <c r="F486" s="807"/>
      <c r="G486" s="810"/>
      <c r="H486" s="804"/>
      <c r="I486" s="615" t="s">
        <v>179</v>
      </c>
      <c r="J486" s="616"/>
      <c r="K486" s="615" t="s">
        <v>177</v>
      </c>
      <c r="L486" s="617"/>
      <c r="M486" s="615" t="s">
        <v>176</v>
      </c>
      <c r="N486" s="618">
        <v>53991806</v>
      </c>
      <c r="O486" s="615" t="s">
        <v>175</v>
      </c>
      <c r="P486" s="619"/>
      <c r="Q486" s="402"/>
      <c r="R486" s="402"/>
      <c r="S486" s="402"/>
      <c r="T486" s="402"/>
      <c r="U486" s="402"/>
      <c r="V486" s="402"/>
      <c r="W486" s="615" t="s">
        <v>174</v>
      </c>
      <c r="X486" s="620"/>
      <c r="Y486" s="416" t="s">
        <v>174</v>
      </c>
      <c r="Z486" s="430"/>
      <c r="AA486" s="792"/>
      <c r="AB486" s="792"/>
      <c r="AC486" s="792"/>
      <c r="AD486" s="792"/>
      <c r="AE486" s="792"/>
      <c r="AF486" s="792"/>
    </row>
    <row r="487" spans="1:32" s="404" customFormat="1" x14ac:dyDescent="0.2">
      <c r="A487" s="402"/>
      <c r="B487" s="796"/>
      <c r="C487" s="797"/>
      <c r="D487" s="801"/>
      <c r="E487" s="804"/>
      <c r="F487" s="807"/>
      <c r="G487" s="810"/>
      <c r="H487" s="804"/>
      <c r="I487" s="615" t="s">
        <v>173</v>
      </c>
      <c r="J487" s="621"/>
      <c r="K487" s="615" t="s">
        <v>171</v>
      </c>
      <c r="L487" s="622"/>
      <c r="M487" s="615" t="s">
        <v>170</v>
      </c>
      <c r="N487" s="618"/>
      <c r="O487" s="615" t="s">
        <v>169</v>
      </c>
      <c r="P487" s="619"/>
      <c r="Q487" s="402"/>
      <c r="R487" s="402"/>
      <c r="S487" s="402"/>
      <c r="T487" s="402"/>
      <c r="U487" s="402"/>
      <c r="V487" s="402"/>
      <c r="W487" s="785"/>
      <c r="X487" s="786"/>
      <c r="Y487" s="816"/>
      <c r="Z487" s="817"/>
      <c r="AA487" s="792"/>
      <c r="AB487" s="792"/>
      <c r="AC487" s="792"/>
      <c r="AD487" s="792"/>
      <c r="AE487" s="792"/>
      <c r="AF487" s="792"/>
    </row>
    <row r="488" spans="1:32" s="404" customFormat="1" x14ac:dyDescent="0.2">
      <c r="A488" s="402"/>
      <c r="B488" s="796"/>
      <c r="C488" s="797"/>
      <c r="D488" s="801"/>
      <c r="E488" s="804"/>
      <c r="F488" s="807"/>
      <c r="G488" s="810"/>
      <c r="H488" s="804"/>
      <c r="I488" s="615" t="s">
        <v>168</v>
      </c>
      <c r="J488" s="622"/>
      <c r="K488" s="615" t="s">
        <v>167</v>
      </c>
      <c r="L488" s="622"/>
      <c r="M488" s="785"/>
      <c r="N488" s="786"/>
      <c r="O488" s="615" t="s">
        <v>166</v>
      </c>
      <c r="P488" s="619"/>
      <c r="Q488" s="402"/>
      <c r="R488" s="402"/>
      <c r="S488" s="402"/>
      <c r="T488" s="402"/>
      <c r="U488" s="402"/>
      <c r="V488" s="402"/>
      <c r="W488" s="785"/>
      <c r="X488" s="786"/>
      <c r="Y488" s="816"/>
      <c r="Z488" s="817"/>
      <c r="AA488" s="792"/>
      <c r="AB488" s="792"/>
      <c r="AC488" s="792"/>
      <c r="AD488" s="792"/>
      <c r="AE488" s="792"/>
      <c r="AF488" s="792"/>
    </row>
    <row r="489" spans="1:32" s="404" customFormat="1" x14ac:dyDescent="0.2">
      <c r="A489" s="402"/>
      <c r="B489" s="796"/>
      <c r="C489" s="797"/>
      <c r="D489" s="801"/>
      <c r="E489" s="804"/>
      <c r="F489" s="807"/>
      <c r="G489" s="810"/>
      <c r="H489" s="804"/>
      <c r="I489" s="615" t="s">
        <v>165</v>
      </c>
      <c r="J489" s="617"/>
      <c r="K489" s="615" t="s">
        <v>164</v>
      </c>
      <c r="L489" s="617"/>
      <c r="M489" s="785"/>
      <c r="N489" s="786"/>
      <c r="O489" s="785"/>
      <c r="P489" s="786"/>
      <c r="Q489" s="402"/>
      <c r="R489" s="402"/>
      <c r="S489" s="402"/>
      <c r="T489" s="402"/>
      <c r="U489" s="402"/>
      <c r="V489" s="402"/>
      <c r="W489" s="785"/>
      <c r="X489" s="786"/>
      <c r="Y489" s="816"/>
      <c r="Z489" s="817"/>
      <c r="AA489" s="792"/>
      <c r="AB489" s="792"/>
      <c r="AC489" s="792"/>
      <c r="AD489" s="792"/>
      <c r="AE489" s="792"/>
      <c r="AF489" s="792"/>
    </row>
    <row r="490" spans="1:32" s="404" customFormat="1" x14ac:dyDescent="0.2">
      <c r="A490" s="402"/>
      <c r="B490" s="798"/>
      <c r="C490" s="799"/>
      <c r="D490" s="802"/>
      <c r="E490" s="805"/>
      <c r="F490" s="808"/>
      <c r="G490" s="811"/>
      <c r="H490" s="805"/>
      <c r="I490" s="629" t="s">
        <v>158</v>
      </c>
      <c r="J490" s="630"/>
      <c r="K490" s="789"/>
      <c r="L490" s="790"/>
      <c r="M490" s="787"/>
      <c r="N490" s="788"/>
      <c r="O490" s="787"/>
      <c r="P490" s="788"/>
      <c r="Q490" s="402"/>
      <c r="R490" s="402"/>
      <c r="S490" s="402"/>
      <c r="T490" s="402"/>
      <c r="U490" s="402"/>
      <c r="V490" s="402"/>
      <c r="W490" s="787"/>
      <c r="X490" s="788"/>
      <c r="Y490" s="818"/>
      <c r="Z490" s="819"/>
      <c r="AA490" s="793"/>
      <c r="AB490" s="793"/>
      <c r="AC490" s="793"/>
      <c r="AD490" s="793"/>
      <c r="AE490" s="793"/>
      <c r="AF490" s="793"/>
    </row>
    <row r="491" spans="1:32" s="404" customFormat="1" ht="12.75" customHeight="1" x14ac:dyDescent="0.2">
      <c r="A491" s="402"/>
      <c r="B491" s="822" t="s">
        <v>926</v>
      </c>
      <c r="C491" s="823"/>
      <c r="D491" s="791" t="s">
        <v>280</v>
      </c>
      <c r="E491" s="828" t="s">
        <v>325</v>
      </c>
      <c r="F491" s="831">
        <v>8.33</v>
      </c>
      <c r="G491" s="834" t="s">
        <v>218</v>
      </c>
      <c r="H491" s="828" t="s">
        <v>324</v>
      </c>
      <c r="I491" s="434" t="s">
        <v>184</v>
      </c>
      <c r="J491" s="438">
        <v>280180.88</v>
      </c>
      <c r="K491" s="434" t="s">
        <v>183</v>
      </c>
      <c r="L491" s="437"/>
      <c r="M491" s="434" t="s">
        <v>182</v>
      </c>
      <c r="N491" s="436">
        <f>J491</f>
        <v>280180.88</v>
      </c>
      <c r="O491" s="434" t="s">
        <v>181</v>
      </c>
      <c r="P491" s="435"/>
      <c r="Q491" s="434" t="s">
        <v>181</v>
      </c>
      <c r="R491" s="435"/>
      <c r="S491" s="434" t="s">
        <v>181</v>
      </c>
      <c r="T491" s="435"/>
      <c r="U491" s="480" t="s">
        <v>181</v>
      </c>
      <c r="V491" s="479"/>
      <c r="W491" s="466" t="s">
        <v>181</v>
      </c>
      <c r="X491" s="467"/>
      <c r="Y491" s="466" t="s">
        <v>180</v>
      </c>
      <c r="Z491" s="465"/>
      <c r="AA491" s="791" t="s">
        <v>925</v>
      </c>
      <c r="AB491" s="791" t="s">
        <v>925</v>
      </c>
      <c r="AC491" s="791" t="s">
        <v>925</v>
      </c>
      <c r="AD491" s="791" t="s">
        <v>925</v>
      </c>
      <c r="AE491" s="791" t="s">
        <v>925</v>
      </c>
      <c r="AF491" s="791" t="s">
        <v>110</v>
      </c>
    </row>
    <row r="492" spans="1:32" s="404" customFormat="1" ht="15" customHeight="1" x14ac:dyDescent="0.2">
      <c r="A492" s="402"/>
      <c r="B492" s="824"/>
      <c r="C492" s="825"/>
      <c r="D492" s="792"/>
      <c r="E492" s="829"/>
      <c r="F492" s="832"/>
      <c r="G492" s="835"/>
      <c r="H492" s="829"/>
      <c r="I492" s="416" t="s">
        <v>179</v>
      </c>
      <c r="J492" s="432"/>
      <c r="K492" s="416" t="s">
        <v>177</v>
      </c>
      <c r="L492" s="415"/>
      <c r="M492" s="416" t="s">
        <v>176</v>
      </c>
      <c r="N492" s="428">
        <f>N491</f>
        <v>280180.88</v>
      </c>
      <c r="O492" s="416" t="s">
        <v>175</v>
      </c>
      <c r="P492" s="426"/>
      <c r="Q492" s="416" t="s">
        <v>175</v>
      </c>
      <c r="R492" s="426"/>
      <c r="S492" s="416" t="s">
        <v>175</v>
      </c>
      <c r="T492" s="426"/>
      <c r="U492" s="478" t="s">
        <v>175</v>
      </c>
      <c r="V492" s="477"/>
      <c r="W492" s="463" t="s">
        <v>175</v>
      </c>
      <c r="X492" s="462"/>
      <c r="Y492" s="463" t="s">
        <v>174</v>
      </c>
      <c r="Z492" s="464"/>
      <c r="AA492" s="792"/>
      <c r="AB492" s="792"/>
      <c r="AC492" s="792"/>
      <c r="AD492" s="792"/>
      <c r="AE492" s="792"/>
      <c r="AF492" s="792"/>
    </row>
    <row r="493" spans="1:32" s="404" customFormat="1" x14ac:dyDescent="0.2">
      <c r="A493" s="402"/>
      <c r="B493" s="824"/>
      <c r="C493" s="825"/>
      <c r="D493" s="792"/>
      <c r="E493" s="829"/>
      <c r="F493" s="832"/>
      <c r="G493" s="835"/>
      <c r="H493" s="829"/>
      <c r="I493" s="416" t="s">
        <v>173</v>
      </c>
      <c r="J493" s="429"/>
      <c r="K493" s="416" t="s">
        <v>171</v>
      </c>
      <c r="L493" s="427"/>
      <c r="M493" s="416" t="s">
        <v>170</v>
      </c>
      <c r="N493" s="428"/>
      <c r="O493" s="416" t="s">
        <v>169</v>
      </c>
      <c r="P493" s="426"/>
      <c r="Q493" s="416" t="s">
        <v>169</v>
      </c>
      <c r="R493" s="426"/>
      <c r="S493" s="416" t="s">
        <v>169</v>
      </c>
      <c r="T493" s="426"/>
      <c r="U493" s="478" t="s">
        <v>169</v>
      </c>
      <c r="V493" s="477"/>
      <c r="W493" s="463" t="s">
        <v>169</v>
      </c>
      <c r="X493" s="462"/>
      <c r="Y493" s="781"/>
      <c r="Z493" s="782"/>
      <c r="AA493" s="792"/>
      <c r="AB493" s="792"/>
      <c r="AC493" s="792"/>
      <c r="AD493" s="792"/>
      <c r="AE493" s="792"/>
      <c r="AF493" s="792"/>
    </row>
    <row r="494" spans="1:32" s="404" customFormat="1" ht="15" customHeight="1" x14ac:dyDescent="0.2">
      <c r="A494" s="402"/>
      <c r="B494" s="824"/>
      <c r="C494" s="825"/>
      <c r="D494" s="792"/>
      <c r="E494" s="829"/>
      <c r="F494" s="832"/>
      <c r="G494" s="835"/>
      <c r="H494" s="829"/>
      <c r="I494" s="416" t="s">
        <v>168</v>
      </c>
      <c r="J494" s="427"/>
      <c r="K494" s="416" t="s">
        <v>167</v>
      </c>
      <c r="L494" s="427"/>
      <c r="M494" s="816"/>
      <c r="N494" s="817"/>
      <c r="O494" s="416" t="s">
        <v>166</v>
      </c>
      <c r="P494" s="426">
        <f>IF(P492="",P493-P491,P493-P492)</f>
        <v>0</v>
      </c>
      <c r="Q494" s="416" t="s">
        <v>166</v>
      </c>
      <c r="R494" s="426">
        <f>IF(R492="",R493-R491,R493-R492)</f>
        <v>0</v>
      </c>
      <c r="S494" s="416" t="s">
        <v>166</v>
      </c>
      <c r="T494" s="426">
        <f>IF(T492="",T493-T491,T493-T492)</f>
        <v>0</v>
      </c>
      <c r="U494" s="478" t="s">
        <v>166</v>
      </c>
      <c r="V494" s="477">
        <f>IF(V492="",V493-V491,V493-V492)</f>
        <v>0</v>
      </c>
      <c r="W494" s="463" t="s">
        <v>166</v>
      </c>
      <c r="X494" s="462">
        <f>IF(X492="",X493-X491,X493-X492)</f>
        <v>0</v>
      </c>
      <c r="Y494" s="781"/>
      <c r="Z494" s="782"/>
      <c r="AA494" s="792"/>
      <c r="AB494" s="792"/>
      <c r="AC494" s="792"/>
      <c r="AD494" s="792"/>
      <c r="AE494" s="792"/>
      <c r="AF494" s="792"/>
    </row>
    <row r="495" spans="1:32" s="404" customFormat="1" ht="15" customHeight="1" x14ac:dyDescent="0.2">
      <c r="A495" s="402"/>
      <c r="B495" s="824"/>
      <c r="C495" s="825"/>
      <c r="D495" s="792"/>
      <c r="E495" s="829"/>
      <c r="F495" s="832"/>
      <c r="G495" s="835"/>
      <c r="H495" s="829"/>
      <c r="I495" s="416" t="s">
        <v>165</v>
      </c>
      <c r="J495" s="415"/>
      <c r="K495" s="416" t="s">
        <v>164</v>
      </c>
      <c r="L495" s="415"/>
      <c r="M495" s="816"/>
      <c r="N495" s="817"/>
      <c r="O495" s="816"/>
      <c r="P495" s="817"/>
      <c r="Q495" s="816"/>
      <c r="R495" s="817"/>
      <c r="S495" s="816"/>
      <c r="T495" s="817"/>
      <c r="U495" s="857"/>
      <c r="V495" s="858"/>
      <c r="W495" s="781"/>
      <c r="X495" s="782"/>
      <c r="Y495" s="781"/>
      <c r="Z495" s="782"/>
      <c r="AA495" s="792"/>
      <c r="AB495" s="792"/>
      <c r="AC495" s="792"/>
      <c r="AD495" s="792"/>
      <c r="AE495" s="792"/>
      <c r="AF495" s="792"/>
    </row>
    <row r="496" spans="1:32" s="404" customFormat="1" ht="15" customHeight="1" x14ac:dyDescent="0.2">
      <c r="A496" s="402"/>
      <c r="B496" s="826"/>
      <c r="C496" s="827"/>
      <c r="D496" s="793"/>
      <c r="E496" s="830"/>
      <c r="F496" s="833"/>
      <c r="G496" s="836"/>
      <c r="H496" s="830"/>
      <c r="I496" s="406" t="s">
        <v>158</v>
      </c>
      <c r="J496" s="451"/>
      <c r="K496" s="820"/>
      <c r="L496" s="821"/>
      <c r="M496" s="818"/>
      <c r="N496" s="819"/>
      <c r="O496" s="818"/>
      <c r="P496" s="819"/>
      <c r="Q496" s="818"/>
      <c r="R496" s="819"/>
      <c r="S496" s="818"/>
      <c r="T496" s="819"/>
      <c r="U496" s="859"/>
      <c r="V496" s="860"/>
      <c r="W496" s="783"/>
      <c r="X496" s="784"/>
      <c r="Y496" s="783"/>
      <c r="Z496" s="784"/>
      <c r="AA496" s="793"/>
      <c r="AB496" s="793"/>
      <c r="AC496" s="793"/>
      <c r="AD496" s="793"/>
      <c r="AE496" s="793"/>
      <c r="AF496" s="793"/>
    </row>
    <row r="497" spans="1:32" s="404" customFormat="1" ht="12.75" customHeight="1" x14ac:dyDescent="0.2">
      <c r="A497" s="402"/>
      <c r="B497" s="822" t="s">
        <v>923</v>
      </c>
      <c r="C497" s="823"/>
      <c r="D497" s="791" t="s">
        <v>280</v>
      </c>
      <c r="E497" s="828" t="s">
        <v>325</v>
      </c>
      <c r="F497" s="831">
        <v>2.68</v>
      </c>
      <c r="G497" s="834" t="s">
        <v>218</v>
      </c>
      <c r="H497" s="828" t="s">
        <v>324</v>
      </c>
      <c r="I497" s="434" t="s">
        <v>184</v>
      </c>
      <c r="J497" s="438">
        <v>70633.835999999996</v>
      </c>
      <c r="K497" s="434" t="s">
        <v>183</v>
      </c>
      <c r="L497" s="437"/>
      <c r="M497" s="434" t="s">
        <v>182</v>
      </c>
      <c r="N497" s="436">
        <f>J497</f>
        <v>70633.835999999996</v>
      </c>
      <c r="O497" s="434" t="s">
        <v>181</v>
      </c>
      <c r="P497" s="435"/>
      <c r="Q497" s="434" t="s">
        <v>181</v>
      </c>
      <c r="R497" s="435"/>
      <c r="S497" s="434" t="s">
        <v>181</v>
      </c>
      <c r="T497" s="435"/>
      <c r="U497" s="480" t="s">
        <v>181</v>
      </c>
      <c r="V497" s="479"/>
      <c r="W497" s="466" t="s">
        <v>181</v>
      </c>
      <c r="X497" s="467"/>
      <c r="Y497" s="466" t="s">
        <v>180</v>
      </c>
      <c r="Z497" s="465"/>
      <c r="AA497" s="791" t="s">
        <v>922</v>
      </c>
      <c r="AB497" s="791" t="s">
        <v>922</v>
      </c>
      <c r="AC497" s="791" t="s">
        <v>922</v>
      </c>
      <c r="AD497" s="791" t="s">
        <v>922</v>
      </c>
      <c r="AE497" s="791" t="s">
        <v>922</v>
      </c>
      <c r="AF497" s="791" t="s">
        <v>110</v>
      </c>
    </row>
    <row r="498" spans="1:32" s="404" customFormat="1" ht="15" customHeight="1" x14ac:dyDescent="0.2">
      <c r="A498" s="402"/>
      <c r="B498" s="824"/>
      <c r="C498" s="825"/>
      <c r="D498" s="792"/>
      <c r="E498" s="829"/>
      <c r="F498" s="832"/>
      <c r="G498" s="835"/>
      <c r="H498" s="829"/>
      <c r="I498" s="416" t="s">
        <v>179</v>
      </c>
      <c r="J498" s="432"/>
      <c r="K498" s="416" t="s">
        <v>177</v>
      </c>
      <c r="L498" s="415"/>
      <c r="M498" s="416" t="s">
        <v>176</v>
      </c>
      <c r="N498" s="428">
        <f>N497</f>
        <v>70633.835999999996</v>
      </c>
      <c r="O498" s="416" t="s">
        <v>175</v>
      </c>
      <c r="P498" s="426"/>
      <c r="Q498" s="416" t="s">
        <v>175</v>
      </c>
      <c r="R498" s="426"/>
      <c r="S498" s="416" t="s">
        <v>175</v>
      </c>
      <c r="T498" s="426"/>
      <c r="U498" s="478" t="s">
        <v>175</v>
      </c>
      <c r="V498" s="477"/>
      <c r="W498" s="463" t="s">
        <v>175</v>
      </c>
      <c r="X498" s="462"/>
      <c r="Y498" s="463" t="s">
        <v>174</v>
      </c>
      <c r="Z498" s="464"/>
      <c r="AA498" s="792"/>
      <c r="AB498" s="792"/>
      <c r="AC498" s="792"/>
      <c r="AD498" s="792"/>
      <c r="AE498" s="792"/>
      <c r="AF498" s="792"/>
    </row>
    <row r="499" spans="1:32" s="404" customFormat="1" x14ac:dyDescent="0.2">
      <c r="A499" s="402"/>
      <c r="B499" s="824"/>
      <c r="C499" s="825"/>
      <c r="D499" s="792"/>
      <c r="E499" s="829"/>
      <c r="F499" s="832"/>
      <c r="G499" s="835"/>
      <c r="H499" s="829"/>
      <c r="I499" s="416" t="s">
        <v>173</v>
      </c>
      <c r="J499" s="429"/>
      <c r="K499" s="416" t="s">
        <v>171</v>
      </c>
      <c r="L499" s="427"/>
      <c r="M499" s="416" t="s">
        <v>170</v>
      </c>
      <c r="N499" s="428"/>
      <c r="O499" s="416" t="s">
        <v>169</v>
      </c>
      <c r="P499" s="426"/>
      <c r="Q499" s="416" t="s">
        <v>169</v>
      </c>
      <c r="R499" s="426"/>
      <c r="S499" s="416" t="s">
        <v>169</v>
      </c>
      <c r="T499" s="426"/>
      <c r="U499" s="478" t="s">
        <v>169</v>
      </c>
      <c r="V499" s="477"/>
      <c r="W499" s="463" t="s">
        <v>169</v>
      </c>
      <c r="X499" s="462"/>
      <c r="Y499" s="781"/>
      <c r="Z499" s="782"/>
      <c r="AA499" s="792"/>
      <c r="AB499" s="792"/>
      <c r="AC499" s="792"/>
      <c r="AD499" s="792"/>
      <c r="AE499" s="792"/>
      <c r="AF499" s="792"/>
    </row>
    <row r="500" spans="1:32" s="404" customFormat="1" ht="15" customHeight="1" x14ac:dyDescent="0.2">
      <c r="A500" s="402"/>
      <c r="B500" s="824"/>
      <c r="C500" s="825"/>
      <c r="D500" s="792"/>
      <c r="E500" s="829"/>
      <c r="F500" s="832"/>
      <c r="G500" s="835"/>
      <c r="H500" s="829"/>
      <c r="I500" s="416" t="s">
        <v>168</v>
      </c>
      <c r="J500" s="427"/>
      <c r="K500" s="416" t="s">
        <v>167</v>
      </c>
      <c r="L500" s="427"/>
      <c r="M500" s="816"/>
      <c r="N500" s="817"/>
      <c r="O500" s="416" t="s">
        <v>166</v>
      </c>
      <c r="P500" s="426">
        <f>IF(P498="",P499-P497,P499-P498)</f>
        <v>0</v>
      </c>
      <c r="Q500" s="416" t="s">
        <v>166</v>
      </c>
      <c r="R500" s="426">
        <f>IF(R498="",R499-R497,R499-R498)</f>
        <v>0</v>
      </c>
      <c r="S500" s="416" t="s">
        <v>166</v>
      </c>
      <c r="T500" s="426">
        <f>IF(T498="",T499-T497,T499-T498)</f>
        <v>0</v>
      </c>
      <c r="U500" s="478" t="s">
        <v>166</v>
      </c>
      <c r="V500" s="477">
        <f>IF(V498="",V499-V497,V499-V498)</f>
        <v>0</v>
      </c>
      <c r="W500" s="463" t="s">
        <v>166</v>
      </c>
      <c r="X500" s="462">
        <f>IF(X498="",X499-X497,X499-X498)</f>
        <v>0</v>
      </c>
      <c r="Y500" s="781"/>
      <c r="Z500" s="782"/>
      <c r="AA500" s="792"/>
      <c r="AB500" s="792"/>
      <c r="AC500" s="792"/>
      <c r="AD500" s="792"/>
      <c r="AE500" s="792"/>
      <c r="AF500" s="792"/>
    </row>
    <row r="501" spans="1:32" s="404" customFormat="1" ht="15" customHeight="1" x14ac:dyDescent="0.2">
      <c r="A501" s="402"/>
      <c r="B501" s="824"/>
      <c r="C501" s="825"/>
      <c r="D501" s="792"/>
      <c r="E501" s="829"/>
      <c r="F501" s="832"/>
      <c r="G501" s="835"/>
      <c r="H501" s="829"/>
      <c r="I501" s="416" t="s">
        <v>165</v>
      </c>
      <c r="J501" s="415"/>
      <c r="K501" s="416" t="s">
        <v>164</v>
      </c>
      <c r="L501" s="415"/>
      <c r="M501" s="816"/>
      <c r="N501" s="817"/>
      <c r="O501" s="816"/>
      <c r="P501" s="817"/>
      <c r="Q501" s="816"/>
      <c r="R501" s="817"/>
      <c r="S501" s="816"/>
      <c r="T501" s="817"/>
      <c r="U501" s="857"/>
      <c r="V501" s="858"/>
      <c r="W501" s="781"/>
      <c r="X501" s="782"/>
      <c r="Y501" s="781"/>
      <c r="Z501" s="782"/>
      <c r="AA501" s="792"/>
      <c r="AB501" s="792"/>
      <c r="AC501" s="792"/>
      <c r="AD501" s="792"/>
      <c r="AE501" s="792"/>
      <c r="AF501" s="792"/>
    </row>
    <row r="502" spans="1:32" s="404" customFormat="1" ht="15" customHeight="1" x14ac:dyDescent="0.2">
      <c r="A502" s="402"/>
      <c r="B502" s="826"/>
      <c r="C502" s="827"/>
      <c r="D502" s="793"/>
      <c r="E502" s="830"/>
      <c r="F502" s="833"/>
      <c r="G502" s="836"/>
      <c r="H502" s="830"/>
      <c r="I502" s="406" t="s">
        <v>158</v>
      </c>
      <c r="J502" s="451"/>
      <c r="K502" s="820"/>
      <c r="L502" s="821"/>
      <c r="M502" s="818"/>
      <c r="N502" s="819"/>
      <c r="O502" s="818"/>
      <c r="P502" s="819"/>
      <c r="Q502" s="818"/>
      <c r="R502" s="819"/>
      <c r="S502" s="818"/>
      <c r="T502" s="819"/>
      <c r="U502" s="859"/>
      <c r="V502" s="860"/>
      <c r="W502" s="783"/>
      <c r="X502" s="784"/>
      <c r="Y502" s="783"/>
      <c r="Z502" s="784"/>
      <c r="AA502" s="793"/>
      <c r="AB502" s="793"/>
      <c r="AC502" s="793"/>
      <c r="AD502" s="793"/>
      <c r="AE502" s="793"/>
      <c r="AF502" s="793"/>
    </row>
    <row r="503" spans="1:32" s="404" customFormat="1" ht="12.75" customHeight="1" x14ac:dyDescent="0.2">
      <c r="A503" s="402"/>
      <c r="B503" s="822" t="s">
        <v>920</v>
      </c>
      <c r="C503" s="823"/>
      <c r="D503" s="791" t="s">
        <v>280</v>
      </c>
      <c r="E503" s="828" t="s">
        <v>325</v>
      </c>
      <c r="F503" s="831">
        <v>9.93</v>
      </c>
      <c r="G503" s="834" t="s">
        <v>218</v>
      </c>
      <c r="H503" s="828" t="s">
        <v>324</v>
      </c>
      <c r="I503" s="434" t="s">
        <v>184</v>
      </c>
      <c r="J503" s="438">
        <v>360232.56359999999</v>
      </c>
      <c r="K503" s="434" t="s">
        <v>183</v>
      </c>
      <c r="L503" s="437"/>
      <c r="M503" s="434" t="s">
        <v>182</v>
      </c>
      <c r="N503" s="436">
        <f>J503</f>
        <v>360232.56359999999</v>
      </c>
      <c r="O503" s="434" t="s">
        <v>181</v>
      </c>
      <c r="P503" s="435"/>
      <c r="Q503" s="434" t="s">
        <v>181</v>
      </c>
      <c r="R503" s="435"/>
      <c r="S503" s="434" t="s">
        <v>181</v>
      </c>
      <c r="T503" s="435"/>
      <c r="U503" s="480" t="s">
        <v>181</v>
      </c>
      <c r="V503" s="479"/>
      <c r="W503" s="466" t="s">
        <v>181</v>
      </c>
      <c r="X503" s="467"/>
      <c r="Y503" s="466" t="s">
        <v>180</v>
      </c>
      <c r="Z503" s="465"/>
      <c r="AA503" s="791" t="s">
        <v>824</v>
      </c>
      <c r="AB503" s="791" t="s">
        <v>824</v>
      </c>
      <c r="AC503" s="791" t="s">
        <v>824</v>
      </c>
      <c r="AD503" s="791" t="s">
        <v>824</v>
      </c>
      <c r="AE503" s="791" t="s">
        <v>824</v>
      </c>
      <c r="AF503" s="791" t="s">
        <v>4</v>
      </c>
    </row>
    <row r="504" spans="1:32" s="404" customFormat="1" ht="15" customHeight="1" x14ac:dyDescent="0.2">
      <c r="A504" s="402"/>
      <c r="B504" s="824"/>
      <c r="C504" s="825"/>
      <c r="D504" s="792"/>
      <c r="E504" s="829"/>
      <c r="F504" s="832"/>
      <c r="G504" s="835"/>
      <c r="H504" s="829"/>
      <c r="I504" s="416" t="s">
        <v>179</v>
      </c>
      <c r="J504" s="432"/>
      <c r="K504" s="416" t="s">
        <v>177</v>
      </c>
      <c r="L504" s="415"/>
      <c r="M504" s="416" t="s">
        <v>176</v>
      </c>
      <c r="N504" s="428">
        <f>N503</f>
        <v>360232.56359999999</v>
      </c>
      <c r="O504" s="416" t="s">
        <v>175</v>
      </c>
      <c r="P504" s="426"/>
      <c r="Q504" s="416" t="s">
        <v>175</v>
      </c>
      <c r="R504" s="426"/>
      <c r="S504" s="416" t="s">
        <v>175</v>
      </c>
      <c r="T504" s="426"/>
      <c r="U504" s="478" t="s">
        <v>175</v>
      </c>
      <c r="V504" s="477"/>
      <c r="W504" s="463" t="s">
        <v>175</v>
      </c>
      <c r="X504" s="462"/>
      <c r="Y504" s="463" t="s">
        <v>174</v>
      </c>
      <c r="Z504" s="464"/>
      <c r="AA504" s="792"/>
      <c r="AB504" s="792"/>
      <c r="AC504" s="792"/>
      <c r="AD504" s="792"/>
      <c r="AE504" s="792"/>
      <c r="AF504" s="792"/>
    </row>
    <row r="505" spans="1:32" s="404" customFormat="1" x14ac:dyDescent="0.2">
      <c r="A505" s="402"/>
      <c r="B505" s="824"/>
      <c r="C505" s="825"/>
      <c r="D505" s="792"/>
      <c r="E505" s="829"/>
      <c r="F505" s="832"/>
      <c r="G505" s="835"/>
      <c r="H505" s="829"/>
      <c r="I505" s="416" t="s">
        <v>173</v>
      </c>
      <c r="J505" s="429"/>
      <c r="K505" s="416" t="s">
        <v>171</v>
      </c>
      <c r="L505" s="427"/>
      <c r="M505" s="416" t="s">
        <v>170</v>
      </c>
      <c r="N505" s="428"/>
      <c r="O505" s="416" t="s">
        <v>169</v>
      </c>
      <c r="P505" s="426"/>
      <c r="Q505" s="416" t="s">
        <v>169</v>
      </c>
      <c r="R505" s="426"/>
      <c r="S505" s="416" t="s">
        <v>169</v>
      </c>
      <c r="T505" s="426"/>
      <c r="U505" s="478" t="s">
        <v>169</v>
      </c>
      <c r="V505" s="477"/>
      <c r="W505" s="463" t="s">
        <v>169</v>
      </c>
      <c r="X505" s="462"/>
      <c r="Y505" s="781"/>
      <c r="Z505" s="782"/>
      <c r="AA505" s="792"/>
      <c r="AB505" s="792"/>
      <c r="AC505" s="792"/>
      <c r="AD505" s="792"/>
      <c r="AE505" s="792"/>
      <c r="AF505" s="792"/>
    </row>
    <row r="506" spans="1:32" s="404" customFormat="1" ht="15" customHeight="1" x14ac:dyDescent="0.2">
      <c r="A506" s="402"/>
      <c r="B506" s="824"/>
      <c r="C506" s="825"/>
      <c r="D506" s="792"/>
      <c r="E506" s="829"/>
      <c r="F506" s="832"/>
      <c r="G506" s="835"/>
      <c r="H506" s="829"/>
      <c r="I506" s="416" t="s">
        <v>168</v>
      </c>
      <c r="J506" s="427"/>
      <c r="K506" s="416" t="s">
        <v>167</v>
      </c>
      <c r="L506" s="427"/>
      <c r="M506" s="816"/>
      <c r="N506" s="817"/>
      <c r="O506" s="416" t="s">
        <v>166</v>
      </c>
      <c r="P506" s="426">
        <f>IF(P504="",P505-P503,P505-P504)</f>
        <v>0</v>
      </c>
      <c r="Q506" s="416" t="s">
        <v>166</v>
      </c>
      <c r="R506" s="426">
        <f>IF(R504="",R505-R503,R505-R504)</f>
        <v>0</v>
      </c>
      <c r="S506" s="416" t="s">
        <v>166</v>
      </c>
      <c r="T506" s="426">
        <f>IF(T504="",T505-T503,T505-T504)</f>
        <v>0</v>
      </c>
      <c r="U506" s="478" t="s">
        <v>166</v>
      </c>
      <c r="V506" s="477">
        <f>IF(V504="",V505-V503,V505-V504)</f>
        <v>0</v>
      </c>
      <c r="W506" s="463" t="s">
        <v>166</v>
      </c>
      <c r="X506" s="462">
        <f>IF(X504="",X505-X503,X505-X504)</f>
        <v>0</v>
      </c>
      <c r="Y506" s="781"/>
      <c r="Z506" s="782"/>
      <c r="AA506" s="792"/>
      <c r="AB506" s="792"/>
      <c r="AC506" s="792"/>
      <c r="AD506" s="792"/>
      <c r="AE506" s="792"/>
      <c r="AF506" s="792"/>
    </row>
    <row r="507" spans="1:32" s="404" customFormat="1" ht="15" customHeight="1" x14ac:dyDescent="0.2">
      <c r="A507" s="402"/>
      <c r="B507" s="824"/>
      <c r="C507" s="825"/>
      <c r="D507" s="792"/>
      <c r="E507" s="829"/>
      <c r="F507" s="832"/>
      <c r="G507" s="835"/>
      <c r="H507" s="829"/>
      <c r="I507" s="416" t="s">
        <v>165</v>
      </c>
      <c r="J507" s="415"/>
      <c r="K507" s="416" t="s">
        <v>164</v>
      </c>
      <c r="L507" s="415"/>
      <c r="M507" s="816"/>
      <c r="N507" s="817"/>
      <c r="O507" s="816"/>
      <c r="P507" s="817"/>
      <c r="Q507" s="816"/>
      <c r="R507" s="817"/>
      <c r="S507" s="816"/>
      <c r="T507" s="817"/>
      <c r="U507" s="857"/>
      <c r="V507" s="858"/>
      <c r="W507" s="781"/>
      <c r="X507" s="782"/>
      <c r="Y507" s="781"/>
      <c r="Z507" s="782"/>
      <c r="AA507" s="792"/>
      <c r="AB507" s="792"/>
      <c r="AC507" s="792"/>
      <c r="AD507" s="792"/>
      <c r="AE507" s="792"/>
      <c r="AF507" s="792"/>
    </row>
    <row r="508" spans="1:32" s="404" customFormat="1" ht="15" customHeight="1" x14ac:dyDescent="0.2">
      <c r="A508" s="402"/>
      <c r="B508" s="826"/>
      <c r="C508" s="827"/>
      <c r="D508" s="793"/>
      <c r="E508" s="830"/>
      <c r="F508" s="833"/>
      <c r="G508" s="836"/>
      <c r="H508" s="830"/>
      <c r="I508" s="406" t="s">
        <v>158</v>
      </c>
      <c r="J508" s="451"/>
      <c r="K508" s="820"/>
      <c r="L508" s="821"/>
      <c r="M508" s="818"/>
      <c r="N508" s="819"/>
      <c r="O508" s="818"/>
      <c r="P508" s="819"/>
      <c r="Q508" s="818"/>
      <c r="R508" s="819"/>
      <c r="S508" s="818"/>
      <c r="T508" s="819"/>
      <c r="U508" s="859"/>
      <c r="V508" s="860"/>
      <c r="W508" s="783"/>
      <c r="X508" s="784"/>
      <c r="Y508" s="783"/>
      <c r="Z508" s="784"/>
      <c r="AA508" s="793"/>
      <c r="AB508" s="793"/>
      <c r="AC508" s="793"/>
      <c r="AD508" s="793"/>
      <c r="AE508" s="793"/>
      <c r="AF508" s="793"/>
    </row>
    <row r="509" spans="1:32" s="404" customFormat="1" ht="12.75" customHeight="1" x14ac:dyDescent="0.2">
      <c r="A509" s="402"/>
      <c r="B509" s="822" t="s">
        <v>918</v>
      </c>
      <c r="C509" s="823"/>
      <c r="D509" s="791" t="s">
        <v>280</v>
      </c>
      <c r="E509" s="828" t="s">
        <v>325</v>
      </c>
      <c r="F509" s="831">
        <v>4.8499999999999996</v>
      </c>
      <c r="G509" s="834" t="s">
        <v>218</v>
      </c>
      <c r="H509" s="828" t="s">
        <v>324</v>
      </c>
      <c r="I509" s="434" t="s">
        <v>184</v>
      </c>
      <c r="J509" s="438">
        <v>164812.28400000001</v>
      </c>
      <c r="K509" s="434" t="s">
        <v>183</v>
      </c>
      <c r="L509" s="437"/>
      <c r="M509" s="434" t="s">
        <v>182</v>
      </c>
      <c r="N509" s="436">
        <f>J509</f>
        <v>164812.28400000001</v>
      </c>
      <c r="O509" s="434" t="s">
        <v>181</v>
      </c>
      <c r="P509" s="435"/>
      <c r="Q509" s="434" t="s">
        <v>181</v>
      </c>
      <c r="R509" s="435"/>
      <c r="S509" s="434" t="s">
        <v>181</v>
      </c>
      <c r="T509" s="435"/>
      <c r="U509" s="480" t="s">
        <v>181</v>
      </c>
      <c r="V509" s="479"/>
      <c r="W509" s="466" t="s">
        <v>181</v>
      </c>
      <c r="X509" s="467"/>
      <c r="Y509" s="466" t="s">
        <v>180</v>
      </c>
      <c r="Z509" s="465"/>
      <c r="AA509" s="791" t="s">
        <v>917</v>
      </c>
      <c r="AB509" s="791" t="s">
        <v>917</v>
      </c>
      <c r="AC509" s="791" t="s">
        <v>917</v>
      </c>
      <c r="AD509" s="791" t="s">
        <v>917</v>
      </c>
      <c r="AE509" s="791" t="s">
        <v>917</v>
      </c>
      <c r="AF509" s="791" t="s">
        <v>110</v>
      </c>
    </row>
    <row r="510" spans="1:32" s="404" customFormat="1" ht="15" customHeight="1" x14ac:dyDescent="0.2">
      <c r="A510" s="402"/>
      <c r="B510" s="824"/>
      <c r="C510" s="825"/>
      <c r="D510" s="792"/>
      <c r="E510" s="829"/>
      <c r="F510" s="832"/>
      <c r="G510" s="835"/>
      <c r="H510" s="829"/>
      <c r="I510" s="416" t="s">
        <v>179</v>
      </c>
      <c r="J510" s="432"/>
      <c r="K510" s="416" t="s">
        <v>177</v>
      </c>
      <c r="L510" s="415"/>
      <c r="M510" s="416" t="s">
        <v>176</v>
      </c>
      <c r="N510" s="428">
        <f>N509</f>
        <v>164812.28400000001</v>
      </c>
      <c r="O510" s="416" t="s">
        <v>175</v>
      </c>
      <c r="P510" s="426"/>
      <c r="Q510" s="416" t="s">
        <v>175</v>
      </c>
      <c r="R510" s="426"/>
      <c r="S510" s="416" t="s">
        <v>175</v>
      </c>
      <c r="T510" s="426"/>
      <c r="U510" s="478" t="s">
        <v>175</v>
      </c>
      <c r="V510" s="477"/>
      <c r="W510" s="463" t="s">
        <v>175</v>
      </c>
      <c r="X510" s="462"/>
      <c r="Y510" s="463" t="s">
        <v>174</v>
      </c>
      <c r="Z510" s="464"/>
      <c r="AA510" s="792"/>
      <c r="AB510" s="792"/>
      <c r="AC510" s="792"/>
      <c r="AD510" s="792"/>
      <c r="AE510" s="792"/>
      <c r="AF510" s="792"/>
    </row>
    <row r="511" spans="1:32" s="404" customFormat="1" x14ac:dyDescent="0.2">
      <c r="A511" s="402"/>
      <c r="B511" s="824"/>
      <c r="C511" s="825"/>
      <c r="D511" s="792"/>
      <c r="E511" s="829"/>
      <c r="F511" s="832"/>
      <c r="G511" s="835"/>
      <c r="H511" s="829"/>
      <c r="I511" s="416" t="s">
        <v>173</v>
      </c>
      <c r="J511" s="429"/>
      <c r="K511" s="416" t="s">
        <v>171</v>
      </c>
      <c r="L511" s="427"/>
      <c r="M511" s="416" t="s">
        <v>170</v>
      </c>
      <c r="N511" s="428"/>
      <c r="O511" s="416" t="s">
        <v>169</v>
      </c>
      <c r="P511" s="426"/>
      <c r="Q511" s="416" t="s">
        <v>169</v>
      </c>
      <c r="R511" s="426"/>
      <c r="S511" s="416" t="s">
        <v>169</v>
      </c>
      <c r="T511" s="426"/>
      <c r="U511" s="478" t="s">
        <v>169</v>
      </c>
      <c r="V511" s="477"/>
      <c r="W511" s="463" t="s">
        <v>169</v>
      </c>
      <c r="X511" s="462"/>
      <c r="Y511" s="781"/>
      <c r="Z511" s="782"/>
      <c r="AA511" s="792"/>
      <c r="AB511" s="792"/>
      <c r="AC511" s="792"/>
      <c r="AD511" s="792"/>
      <c r="AE511" s="792"/>
      <c r="AF511" s="792"/>
    </row>
    <row r="512" spans="1:32" s="404" customFormat="1" ht="15" customHeight="1" x14ac:dyDescent="0.2">
      <c r="A512" s="402"/>
      <c r="B512" s="824"/>
      <c r="C512" s="825"/>
      <c r="D512" s="792"/>
      <c r="E512" s="829"/>
      <c r="F512" s="832"/>
      <c r="G512" s="835"/>
      <c r="H512" s="829"/>
      <c r="I512" s="416" t="s">
        <v>168</v>
      </c>
      <c r="J512" s="427"/>
      <c r="K512" s="416" t="s">
        <v>167</v>
      </c>
      <c r="L512" s="427"/>
      <c r="M512" s="816"/>
      <c r="N512" s="817"/>
      <c r="O512" s="416" t="s">
        <v>166</v>
      </c>
      <c r="P512" s="426">
        <f>IF(P510="",P511-P509,P511-P510)</f>
        <v>0</v>
      </c>
      <c r="Q512" s="416" t="s">
        <v>166</v>
      </c>
      <c r="R512" s="426">
        <f>IF(R510="",R511-R509,R511-R510)</f>
        <v>0</v>
      </c>
      <c r="S512" s="416" t="s">
        <v>166</v>
      </c>
      <c r="T512" s="426">
        <f>IF(T510="",T511-T509,T511-T510)</f>
        <v>0</v>
      </c>
      <c r="U512" s="478" t="s">
        <v>166</v>
      </c>
      <c r="V512" s="477">
        <f>IF(V510="",V511-V509,V511-V510)</f>
        <v>0</v>
      </c>
      <c r="W512" s="463" t="s">
        <v>166</v>
      </c>
      <c r="X512" s="462">
        <f>IF(X510="",X511-X509,X511-X510)</f>
        <v>0</v>
      </c>
      <c r="Y512" s="781"/>
      <c r="Z512" s="782"/>
      <c r="AA512" s="792"/>
      <c r="AB512" s="792"/>
      <c r="AC512" s="792"/>
      <c r="AD512" s="792"/>
      <c r="AE512" s="792"/>
      <c r="AF512" s="792"/>
    </row>
    <row r="513" spans="1:32" s="404" customFormat="1" ht="15" customHeight="1" x14ac:dyDescent="0.2">
      <c r="A513" s="402"/>
      <c r="B513" s="824"/>
      <c r="C513" s="825"/>
      <c r="D513" s="792"/>
      <c r="E513" s="829"/>
      <c r="F513" s="832"/>
      <c r="G513" s="835"/>
      <c r="H513" s="829"/>
      <c r="I513" s="416" t="s">
        <v>165</v>
      </c>
      <c r="J513" s="415"/>
      <c r="K513" s="416" t="s">
        <v>164</v>
      </c>
      <c r="L513" s="415"/>
      <c r="M513" s="816"/>
      <c r="N513" s="817"/>
      <c r="O513" s="816"/>
      <c r="P513" s="817"/>
      <c r="Q513" s="816"/>
      <c r="R513" s="817"/>
      <c r="S513" s="816"/>
      <c r="T513" s="817"/>
      <c r="U513" s="857"/>
      <c r="V513" s="858"/>
      <c r="W513" s="781"/>
      <c r="X513" s="782"/>
      <c r="Y513" s="781"/>
      <c r="Z513" s="782"/>
      <c r="AA513" s="792"/>
      <c r="AB513" s="792"/>
      <c r="AC513" s="792"/>
      <c r="AD513" s="792"/>
      <c r="AE513" s="792"/>
      <c r="AF513" s="792"/>
    </row>
    <row r="514" spans="1:32" s="404" customFormat="1" ht="15" customHeight="1" x14ac:dyDescent="0.2">
      <c r="A514" s="402"/>
      <c r="B514" s="826"/>
      <c r="C514" s="827"/>
      <c r="D514" s="793"/>
      <c r="E514" s="830"/>
      <c r="F514" s="833"/>
      <c r="G514" s="836"/>
      <c r="H514" s="830"/>
      <c r="I514" s="406" t="s">
        <v>158</v>
      </c>
      <c r="J514" s="451"/>
      <c r="K514" s="820"/>
      <c r="L514" s="821"/>
      <c r="M514" s="818"/>
      <c r="N514" s="819"/>
      <c r="O514" s="818"/>
      <c r="P514" s="819"/>
      <c r="Q514" s="818"/>
      <c r="R514" s="819"/>
      <c r="S514" s="818"/>
      <c r="T514" s="819"/>
      <c r="U514" s="859"/>
      <c r="V514" s="860"/>
      <c r="W514" s="783"/>
      <c r="X514" s="784"/>
      <c r="Y514" s="783"/>
      <c r="Z514" s="784"/>
      <c r="AA514" s="793"/>
      <c r="AB514" s="793"/>
      <c r="AC514" s="793"/>
      <c r="AD514" s="793"/>
      <c r="AE514" s="793"/>
      <c r="AF514" s="793"/>
    </row>
    <row r="515" spans="1:32" s="404" customFormat="1" ht="12.75" customHeight="1" x14ac:dyDescent="0.2">
      <c r="A515" s="402"/>
      <c r="B515" s="822" t="s">
        <v>915</v>
      </c>
      <c r="C515" s="823"/>
      <c r="D515" s="791" t="s">
        <v>280</v>
      </c>
      <c r="E515" s="828" t="s">
        <v>325</v>
      </c>
      <c r="F515" s="831">
        <v>11.6</v>
      </c>
      <c r="G515" s="834" t="s">
        <v>218</v>
      </c>
      <c r="H515" s="828" t="s">
        <v>324</v>
      </c>
      <c r="I515" s="434" t="s">
        <v>184</v>
      </c>
      <c r="J515" s="438">
        <v>197774.7408</v>
      </c>
      <c r="K515" s="434" t="s">
        <v>183</v>
      </c>
      <c r="L515" s="437"/>
      <c r="M515" s="434" t="s">
        <v>182</v>
      </c>
      <c r="N515" s="436">
        <f>J515</f>
        <v>197774.7408</v>
      </c>
      <c r="O515" s="434" t="s">
        <v>181</v>
      </c>
      <c r="P515" s="435"/>
      <c r="Q515" s="434" t="s">
        <v>181</v>
      </c>
      <c r="R515" s="435"/>
      <c r="S515" s="434" t="s">
        <v>181</v>
      </c>
      <c r="T515" s="435"/>
      <c r="U515" s="480" t="s">
        <v>181</v>
      </c>
      <c r="V515" s="479"/>
      <c r="W515" s="466" t="s">
        <v>181</v>
      </c>
      <c r="X515" s="467"/>
      <c r="Y515" s="466" t="s">
        <v>180</v>
      </c>
      <c r="Z515" s="465"/>
      <c r="AA515" s="791" t="s">
        <v>914</v>
      </c>
      <c r="AB515" s="791" t="s">
        <v>914</v>
      </c>
      <c r="AC515" s="791" t="s">
        <v>914</v>
      </c>
      <c r="AD515" s="791" t="s">
        <v>914</v>
      </c>
      <c r="AE515" s="791" t="s">
        <v>914</v>
      </c>
      <c r="AF515" s="791" t="s">
        <v>110</v>
      </c>
    </row>
    <row r="516" spans="1:32" s="404" customFormat="1" ht="15" customHeight="1" x14ac:dyDescent="0.2">
      <c r="A516" s="402"/>
      <c r="B516" s="824"/>
      <c r="C516" s="825"/>
      <c r="D516" s="792"/>
      <c r="E516" s="829"/>
      <c r="F516" s="832"/>
      <c r="G516" s="835"/>
      <c r="H516" s="829"/>
      <c r="I516" s="416" t="s">
        <v>179</v>
      </c>
      <c r="J516" s="432"/>
      <c r="K516" s="416" t="s">
        <v>177</v>
      </c>
      <c r="L516" s="415"/>
      <c r="M516" s="416" t="s">
        <v>176</v>
      </c>
      <c r="N516" s="428">
        <f>N515</f>
        <v>197774.7408</v>
      </c>
      <c r="O516" s="416" t="s">
        <v>175</v>
      </c>
      <c r="P516" s="426"/>
      <c r="Q516" s="416" t="s">
        <v>175</v>
      </c>
      <c r="R516" s="426"/>
      <c r="S516" s="416" t="s">
        <v>175</v>
      </c>
      <c r="T516" s="426"/>
      <c r="U516" s="478" t="s">
        <v>175</v>
      </c>
      <c r="V516" s="477"/>
      <c r="W516" s="463" t="s">
        <v>175</v>
      </c>
      <c r="X516" s="462"/>
      <c r="Y516" s="463" t="s">
        <v>174</v>
      </c>
      <c r="Z516" s="464"/>
      <c r="AA516" s="792"/>
      <c r="AB516" s="792"/>
      <c r="AC516" s="792"/>
      <c r="AD516" s="792"/>
      <c r="AE516" s="792"/>
      <c r="AF516" s="792"/>
    </row>
    <row r="517" spans="1:32" s="404" customFormat="1" x14ac:dyDescent="0.2">
      <c r="A517" s="402"/>
      <c r="B517" s="824"/>
      <c r="C517" s="825"/>
      <c r="D517" s="792"/>
      <c r="E517" s="829"/>
      <c r="F517" s="832"/>
      <c r="G517" s="835"/>
      <c r="H517" s="829"/>
      <c r="I517" s="416" t="s">
        <v>173</v>
      </c>
      <c r="J517" s="429"/>
      <c r="K517" s="416" t="s">
        <v>171</v>
      </c>
      <c r="L517" s="427"/>
      <c r="M517" s="416" t="s">
        <v>170</v>
      </c>
      <c r="N517" s="428"/>
      <c r="O517" s="416" t="s">
        <v>169</v>
      </c>
      <c r="P517" s="426"/>
      <c r="Q517" s="416" t="s">
        <v>169</v>
      </c>
      <c r="R517" s="426"/>
      <c r="S517" s="416" t="s">
        <v>169</v>
      </c>
      <c r="T517" s="426"/>
      <c r="U517" s="478" t="s">
        <v>169</v>
      </c>
      <c r="V517" s="477"/>
      <c r="W517" s="463" t="s">
        <v>169</v>
      </c>
      <c r="X517" s="462"/>
      <c r="Y517" s="781"/>
      <c r="Z517" s="782"/>
      <c r="AA517" s="792"/>
      <c r="AB517" s="792"/>
      <c r="AC517" s="792"/>
      <c r="AD517" s="792"/>
      <c r="AE517" s="792"/>
      <c r="AF517" s="792"/>
    </row>
    <row r="518" spans="1:32" s="404" customFormat="1" ht="15" customHeight="1" x14ac:dyDescent="0.2">
      <c r="A518" s="402"/>
      <c r="B518" s="824"/>
      <c r="C518" s="825"/>
      <c r="D518" s="792"/>
      <c r="E518" s="829"/>
      <c r="F518" s="832"/>
      <c r="G518" s="835"/>
      <c r="H518" s="829"/>
      <c r="I518" s="416" t="s">
        <v>168</v>
      </c>
      <c r="J518" s="427"/>
      <c r="K518" s="416" t="s">
        <v>167</v>
      </c>
      <c r="L518" s="427"/>
      <c r="M518" s="816"/>
      <c r="N518" s="817"/>
      <c r="O518" s="416" t="s">
        <v>166</v>
      </c>
      <c r="P518" s="426">
        <f>IF(P516="",P517-P515,P517-P516)</f>
        <v>0</v>
      </c>
      <c r="Q518" s="416" t="s">
        <v>166</v>
      </c>
      <c r="R518" s="426">
        <f>IF(R516="",R517-R515,R517-R516)</f>
        <v>0</v>
      </c>
      <c r="S518" s="416" t="s">
        <v>166</v>
      </c>
      <c r="T518" s="426">
        <f>IF(T516="",T517-T515,T517-T516)</f>
        <v>0</v>
      </c>
      <c r="U518" s="478" t="s">
        <v>166</v>
      </c>
      <c r="V518" s="477">
        <f>IF(V516="",V517-V515,V517-V516)</f>
        <v>0</v>
      </c>
      <c r="W518" s="463" t="s">
        <v>166</v>
      </c>
      <c r="X518" s="462">
        <f>IF(X516="",X517-X515,X517-X516)</f>
        <v>0</v>
      </c>
      <c r="Y518" s="781"/>
      <c r="Z518" s="782"/>
      <c r="AA518" s="792"/>
      <c r="AB518" s="792"/>
      <c r="AC518" s="792"/>
      <c r="AD518" s="792"/>
      <c r="AE518" s="792"/>
      <c r="AF518" s="792"/>
    </row>
    <row r="519" spans="1:32" s="404" customFormat="1" ht="15" customHeight="1" x14ac:dyDescent="0.2">
      <c r="A519" s="402"/>
      <c r="B519" s="824"/>
      <c r="C519" s="825"/>
      <c r="D519" s="792"/>
      <c r="E519" s="829"/>
      <c r="F519" s="832"/>
      <c r="G519" s="835"/>
      <c r="H519" s="829"/>
      <c r="I519" s="416" t="s">
        <v>165</v>
      </c>
      <c r="J519" s="415"/>
      <c r="K519" s="416" t="s">
        <v>164</v>
      </c>
      <c r="L519" s="415"/>
      <c r="M519" s="816"/>
      <c r="N519" s="817"/>
      <c r="O519" s="816"/>
      <c r="P519" s="817"/>
      <c r="Q519" s="816"/>
      <c r="R519" s="817"/>
      <c r="S519" s="816"/>
      <c r="T519" s="817"/>
      <c r="U519" s="857"/>
      <c r="V519" s="858"/>
      <c r="W519" s="781"/>
      <c r="X519" s="782"/>
      <c r="Y519" s="781"/>
      <c r="Z519" s="782"/>
      <c r="AA519" s="792"/>
      <c r="AB519" s="792"/>
      <c r="AC519" s="792"/>
      <c r="AD519" s="792"/>
      <c r="AE519" s="792"/>
      <c r="AF519" s="792"/>
    </row>
    <row r="520" spans="1:32" s="404" customFormat="1" ht="15" customHeight="1" x14ac:dyDescent="0.2">
      <c r="A520" s="402"/>
      <c r="B520" s="826"/>
      <c r="C520" s="827"/>
      <c r="D520" s="793"/>
      <c r="E520" s="830"/>
      <c r="F520" s="833"/>
      <c r="G520" s="836"/>
      <c r="H520" s="830"/>
      <c r="I520" s="406" t="s">
        <v>158</v>
      </c>
      <c r="J520" s="451"/>
      <c r="K520" s="820"/>
      <c r="L520" s="821"/>
      <c r="M520" s="818"/>
      <c r="N520" s="819"/>
      <c r="O520" s="818"/>
      <c r="P520" s="819"/>
      <c r="Q520" s="818"/>
      <c r="R520" s="819"/>
      <c r="S520" s="818"/>
      <c r="T520" s="819"/>
      <c r="U520" s="859"/>
      <c r="V520" s="860"/>
      <c r="W520" s="783"/>
      <c r="X520" s="784"/>
      <c r="Y520" s="783"/>
      <c r="Z520" s="784"/>
      <c r="AA520" s="793"/>
      <c r="AB520" s="793"/>
      <c r="AC520" s="793"/>
      <c r="AD520" s="793"/>
      <c r="AE520" s="793"/>
      <c r="AF520" s="793"/>
    </row>
    <row r="521" spans="1:32" s="404" customFormat="1" ht="12.75" customHeight="1" x14ac:dyDescent="0.2">
      <c r="A521" s="402"/>
      <c r="B521" s="822" t="s">
        <v>912</v>
      </c>
      <c r="C521" s="823"/>
      <c r="D521" s="791" t="s">
        <v>280</v>
      </c>
      <c r="E521" s="828" t="s">
        <v>325</v>
      </c>
      <c r="F521" s="831">
        <v>2.99</v>
      </c>
      <c r="G521" s="834" t="s">
        <v>218</v>
      </c>
      <c r="H521" s="828" t="s">
        <v>324</v>
      </c>
      <c r="I521" s="434" t="s">
        <v>184</v>
      </c>
      <c r="J521" s="438">
        <v>124786.4436</v>
      </c>
      <c r="K521" s="434" t="s">
        <v>183</v>
      </c>
      <c r="L521" s="437"/>
      <c r="M521" s="434" t="s">
        <v>182</v>
      </c>
      <c r="N521" s="436">
        <f>J521</f>
        <v>124786.4436</v>
      </c>
      <c r="O521" s="434" t="s">
        <v>181</v>
      </c>
      <c r="P521" s="435"/>
      <c r="Q521" s="434" t="s">
        <v>181</v>
      </c>
      <c r="R521" s="435"/>
      <c r="S521" s="434" t="s">
        <v>181</v>
      </c>
      <c r="T521" s="435"/>
      <c r="U521" s="480" t="s">
        <v>181</v>
      </c>
      <c r="V521" s="479"/>
      <c r="W521" s="466" t="s">
        <v>181</v>
      </c>
      <c r="X521" s="467"/>
      <c r="Y521" s="466" t="s">
        <v>180</v>
      </c>
      <c r="Z521" s="465"/>
      <c r="AA521" s="791" t="s">
        <v>911</v>
      </c>
      <c r="AB521" s="791" t="s">
        <v>911</v>
      </c>
      <c r="AC521" s="791" t="s">
        <v>911</v>
      </c>
      <c r="AD521" s="791" t="s">
        <v>911</v>
      </c>
      <c r="AE521" s="791" t="s">
        <v>911</v>
      </c>
      <c r="AF521" s="791" t="s">
        <v>110</v>
      </c>
    </row>
    <row r="522" spans="1:32" s="404" customFormat="1" ht="15" customHeight="1" x14ac:dyDescent="0.2">
      <c r="A522" s="402"/>
      <c r="B522" s="824"/>
      <c r="C522" s="825"/>
      <c r="D522" s="792"/>
      <c r="E522" s="829"/>
      <c r="F522" s="832"/>
      <c r="G522" s="835"/>
      <c r="H522" s="829"/>
      <c r="I522" s="416" t="s">
        <v>179</v>
      </c>
      <c r="J522" s="432"/>
      <c r="K522" s="416" t="s">
        <v>177</v>
      </c>
      <c r="L522" s="415"/>
      <c r="M522" s="416" t="s">
        <v>176</v>
      </c>
      <c r="N522" s="428">
        <f>N521</f>
        <v>124786.4436</v>
      </c>
      <c r="O522" s="416" t="s">
        <v>175</v>
      </c>
      <c r="P522" s="426"/>
      <c r="Q522" s="416" t="s">
        <v>175</v>
      </c>
      <c r="R522" s="426"/>
      <c r="S522" s="416" t="s">
        <v>175</v>
      </c>
      <c r="T522" s="426"/>
      <c r="U522" s="478" t="s">
        <v>175</v>
      </c>
      <c r="V522" s="477"/>
      <c r="W522" s="463" t="s">
        <v>175</v>
      </c>
      <c r="X522" s="462"/>
      <c r="Y522" s="463" t="s">
        <v>174</v>
      </c>
      <c r="Z522" s="464"/>
      <c r="AA522" s="792"/>
      <c r="AB522" s="792"/>
      <c r="AC522" s="792"/>
      <c r="AD522" s="792"/>
      <c r="AE522" s="792"/>
      <c r="AF522" s="792"/>
    </row>
    <row r="523" spans="1:32" s="404" customFormat="1" x14ac:dyDescent="0.2">
      <c r="A523" s="402"/>
      <c r="B523" s="824"/>
      <c r="C523" s="825"/>
      <c r="D523" s="792"/>
      <c r="E523" s="829"/>
      <c r="F523" s="832"/>
      <c r="G523" s="835"/>
      <c r="H523" s="829"/>
      <c r="I523" s="416" t="s">
        <v>173</v>
      </c>
      <c r="J523" s="429"/>
      <c r="K523" s="416" t="s">
        <v>171</v>
      </c>
      <c r="L523" s="427"/>
      <c r="M523" s="416" t="s">
        <v>170</v>
      </c>
      <c r="N523" s="428"/>
      <c r="O523" s="416" t="s">
        <v>169</v>
      </c>
      <c r="P523" s="426"/>
      <c r="Q523" s="416" t="s">
        <v>169</v>
      </c>
      <c r="R523" s="426"/>
      <c r="S523" s="416" t="s">
        <v>169</v>
      </c>
      <c r="T523" s="426"/>
      <c r="U523" s="478" t="s">
        <v>169</v>
      </c>
      <c r="V523" s="477"/>
      <c r="W523" s="463" t="s">
        <v>169</v>
      </c>
      <c r="X523" s="462"/>
      <c r="Y523" s="781"/>
      <c r="Z523" s="782"/>
      <c r="AA523" s="792"/>
      <c r="AB523" s="792"/>
      <c r="AC523" s="792"/>
      <c r="AD523" s="792"/>
      <c r="AE523" s="792"/>
      <c r="AF523" s="792"/>
    </row>
    <row r="524" spans="1:32" s="404" customFormat="1" ht="15" customHeight="1" x14ac:dyDescent="0.2">
      <c r="A524" s="402"/>
      <c r="B524" s="824"/>
      <c r="C524" s="825"/>
      <c r="D524" s="792"/>
      <c r="E524" s="829"/>
      <c r="F524" s="832"/>
      <c r="G524" s="835"/>
      <c r="H524" s="829"/>
      <c r="I524" s="416" t="s">
        <v>168</v>
      </c>
      <c r="J524" s="427"/>
      <c r="K524" s="416" t="s">
        <v>167</v>
      </c>
      <c r="L524" s="427"/>
      <c r="M524" s="816"/>
      <c r="N524" s="817"/>
      <c r="O524" s="416" t="s">
        <v>166</v>
      </c>
      <c r="P524" s="426">
        <f>IF(P522="",P523-P521,P523-P522)</f>
        <v>0</v>
      </c>
      <c r="Q524" s="416" t="s">
        <v>166</v>
      </c>
      <c r="R524" s="426">
        <f>IF(R522="",R523-R521,R523-R522)</f>
        <v>0</v>
      </c>
      <c r="S524" s="416" t="s">
        <v>166</v>
      </c>
      <c r="T524" s="426">
        <f>IF(T522="",T523-T521,T523-T522)</f>
        <v>0</v>
      </c>
      <c r="U524" s="478" t="s">
        <v>166</v>
      </c>
      <c r="V524" s="477">
        <f>IF(V522="",V523-V521,V523-V522)</f>
        <v>0</v>
      </c>
      <c r="W524" s="463" t="s">
        <v>166</v>
      </c>
      <c r="X524" s="462">
        <f>IF(X522="",X523-X521,X523-X522)</f>
        <v>0</v>
      </c>
      <c r="Y524" s="781"/>
      <c r="Z524" s="782"/>
      <c r="AA524" s="792"/>
      <c r="AB524" s="792"/>
      <c r="AC524" s="792"/>
      <c r="AD524" s="792"/>
      <c r="AE524" s="792"/>
      <c r="AF524" s="792"/>
    </row>
    <row r="525" spans="1:32" s="404" customFormat="1" ht="15" customHeight="1" x14ac:dyDescent="0.2">
      <c r="A525" s="402"/>
      <c r="B525" s="824"/>
      <c r="C525" s="825"/>
      <c r="D525" s="792"/>
      <c r="E525" s="829"/>
      <c r="F525" s="832"/>
      <c r="G525" s="835"/>
      <c r="H525" s="829"/>
      <c r="I525" s="416" t="s">
        <v>165</v>
      </c>
      <c r="J525" s="415"/>
      <c r="K525" s="416" t="s">
        <v>164</v>
      </c>
      <c r="L525" s="415"/>
      <c r="M525" s="816"/>
      <c r="N525" s="817"/>
      <c r="O525" s="816"/>
      <c r="P525" s="817"/>
      <c r="Q525" s="816"/>
      <c r="R525" s="817"/>
      <c r="S525" s="816"/>
      <c r="T525" s="817"/>
      <c r="U525" s="857"/>
      <c r="V525" s="858"/>
      <c r="W525" s="781"/>
      <c r="X525" s="782"/>
      <c r="Y525" s="781"/>
      <c r="Z525" s="782"/>
      <c r="AA525" s="792"/>
      <c r="AB525" s="792"/>
      <c r="AC525" s="792"/>
      <c r="AD525" s="792"/>
      <c r="AE525" s="792"/>
      <c r="AF525" s="792"/>
    </row>
    <row r="526" spans="1:32" s="404" customFormat="1" ht="15" customHeight="1" x14ac:dyDescent="0.2">
      <c r="A526" s="402"/>
      <c r="B526" s="826"/>
      <c r="C526" s="827"/>
      <c r="D526" s="793"/>
      <c r="E526" s="830"/>
      <c r="F526" s="833"/>
      <c r="G526" s="836"/>
      <c r="H526" s="830"/>
      <c r="I526" s="406" t="s">
        <v>158</v>
      </c>
      <c r="J526" s="451"/>
      <c r="K526" s="820"/>
      <c r="L526" s="821"/>
      <c r="M526" s="818"/>
      <c r="N526" s="819"/>
      <c r="O526" s="818"/>
      <c r="P526" s="819"/>
      <c r="Q526" s="818"/>
      <c r="R526" s="819"/>
      <c r="S526" s="818"/>
      <c r="T526" s="819"/>
      <c r="U526" s="859"/>
      <c r="V526" s="860"/>
      <c r="W526" s="783"/>
      <c r="X526" s="784"/>
      <c r="Y526" s="783"/>
      <c r="Z526" s="784"/>
      <c r="AA526" s="793"/>
      <c r="AB526" s="793"/>
      <c r="AC526" s="793"/>
      <c r="AD526" s="793"/>
      <c r="AE526" s="793"/>
      <c r="AF526" s="793"/>
    </row>
    <row r="527" spans="1:32" s="404" customFormat="1" ht="12.75" customHeight="1" x14ac:dyDescent="0.2">
      <c r="A527" s="402"/>
      <c r="B527" s="822" t="s">
        <v>909</v>
      </c>
      <c r="C527" s="823"/>
      <c r="D527" s="791" t="s">
        <v>280</v>
      </c>
      <c r="E527" s="828" t="s">
        <v>325</v>
      </c>
      <c r="F527" s="831">
        <v>7.52</v>
      </c>
      <c r="G527" s="834" t="s">
        <v>218</v>
      </c>
      <c r="H527" s="828" t="s">
        <v>324</v>
      </c>
      <c r="I527" s="434" t="s">
        <v>184</v>
      </c>
      <c r="J527" s="438">
        <v>235446.12</v>
      </c>
      <c r="K527" s="434" t="s">
        <v>183</v>
      </c>
      <c r="L527" s="437"/>
      <c r="M527" s="434" t="s">
        <v>182</v>
      </c>
      <c r="N527" s="436">
        <f>J527</f>
        <v>235446.12</v>
      </c>
      <c r="O527" s="434" t="s">
        <v>181</v>
      </c>
      <c r="P527" s="435"/>
      <c r="Q527" s="434" t="s">
        <v>181</v>
      </c>
      <c r="R527" s="435"/>
      <c r="S527" s="434" t="s">
        <v>181</v>
      </c>
      <c r="T527" s="435"/>
      <c r="U527" s="480" t="s">
        <v>181</v>
      </c>
      <c r="V527" s="479"/>
      <c r="W527" s="466" t="s">
        <v>181</v>
      </c>
      <c r="X527" s="467"/>
      <c r="Y527" s="466" t="s">
        <v>180</v>
      </c>
      <c r="Z527" s="465"/>
      <c r="AA527" s="791" t="s">
        <v>908</v>
      </c>
      <c r="AB527" s="791" t="s">
        <v>908</v>
      </c>
      <c r="AC527" s="791" t="s">
        <v>908</v>
      </c>
      <c r="AD527" s="791" t="s">
        <v>908</v>
      </c>
      <c r="AE527" s="791" t="s">
        <v>908</v>
      </c>
      <c r="AF527" s="791" t="s">
        <v>110</v>
      </c>
    </row>
    <row r="528" spans="1:32" s="404" customFormat="1" ht="15" customHeight="1" x14ac:dyDescent="0.2">
      <c r="A528" s="402"/>
      <c r="B528" s="824"/>
      <c r="C528" s="825"/>
      <c r="D528" s="792"/>
      <c r="E528" s="829"/>
      <c r="F528" s="832"/>
      <c r="G528" s="835"/>
      <c r="H528" s="829"/>
      <c r="I528" s="416" t="s">
        <v>179</v>
      </c>
      <c r="J528" s="432"/>
      <c r="K528" s="416" t="s">
        <v>177</v>
      </c>
      <c r="L528" s="415"/>
      <c r="M528" s="416" t="s">
        <v>176</v>
      </c>
      <c r="N528" s="428">
        <f>N527</f>
        <v>235446.12</v>
      </c>
      <c r="O528" s="416" t="s">
        <v>175</v>
      </c>
      <c r="P528" s="426"/>
      <c r="Q528" s="416" t="s">
        <v>175</v>
      </c>
      <c r="R528" s="426"/>
      <c r="S528" s="416" t="s">
        <v>175</v>
      </c>
      <c r="T528" s="426"/>
      <c r="U528" s="478" t="s">
        <v>175</v>
      </c>
      <c r="V528" s="477"/>
      <c r="W528" s="463" t="s">
        <v>175</v>
      </c>
      <c r="X528" s="462"/>
      <c r="Y528" s="463" t="s">
        <v>174</v>
      </c>
      <c r="Z528" s="464"/>
      <c r="AA528" s="792"/>
      <c r="AB528" s="792"/>
      <c r="AC528" s="792"/>
      <c r="AD528" s="792"/>
      <c r="AE528" s="792"/>
      <c r="AF528" s="792"/>
    </row>
    <row r="529" spans="1:32" s="404" customFormat="1" x14ac:dyDescent="0.2">
      <c r="A529" s="402"/>
      <c r="B529" s="824"/>
      <c r="C529" s="825"/>
      <c r="D529" s="792"/>
      <c r="E529" s="829"/>
      <c r="F529" s="832"/>
      <c r="G529" s="835"/>
      <c r="H529" s="829"/>
      <c r="I529" s="416" t="s">
        <v>173</v>
      </c>
      <c r="J529" s="429"/>
      <c r="K529" s="416" t="s">
        <v>171</v>
      </c>
      <c r="L529" s="427"/>
      <c r="M529" s="416" t="s">
        <v>170</v>
      </c>
      <c r="N529" s="428"/>
      <c r="O529" s="416" t="s">
        <v>169</v>
      </c>
      <c r="P529" s="426"/>
      <c r="Q529" s="416" t="s">
        <v>169</v>
      </c>
      <c r="R529" s="426"/>
      <c r="S529" s="416" t="s">
        <v>169</v>
      </c>
      <c r="T529" s="426"/>
      <c r="U529" s="478" t="s">
        <v>169</v>
      </c>
      <c r="V529" s="477"/>
      <c r="W529" s="463" t="s">
        <v>169</v>
      </c>
      <c r="X529" s="462"/>
      <c r="Y529" s="781"/>
      <c r="Z529" s="782"/>
      <c r="AA529" s="792"/>
      <c r="AB529" s="792"/>
      <c r="AC529" s="792"/>
      <c r="AD529" s="792"/>
      <c r="AE529" s="792"/>
      <c r="AF529" s="792"/>
    </row>
    <row r="530" spans="1:32" s="404" customFormat="1" ht="15" customHeight="1" x14ac:dyDescent="0.2">
      <c r="A530" s="402"/>
      <c r="B530" s="824"/>
      <c r="C530" s="825"/>
      <c r="D530" s="792"/>
      <c r="E530" s="829"/>
      <c r="F530" s="832"/>
      <c r="G530" s="835"/>
      <c r="H530" s="829"/>
      <c r="I530" s="416" t="s">
        <v>168</v>
      </c>
      <c r="J530" s="427"/>
      <c r="K530" s="416" t="s">
        <v>167</v>
      </c>
      <c r="L530" s="427"/>
      <c r="M530" s="816"/>
      <c r="N530" s="817"/>
      <c r="O530" s="416" t="s">
        <v>166</v>
      </c>
      <c r="P530" s="426">
        <f>IF(P528="",P529-P527,P529-P528)</f>
        <v>0</v>
      </c>
      <c r="Q530" s="416" t="s">
        <v>166</v>
      </c>
      <c r="R530" s="426">
        <f>IF(R528="",R529-R527,R529-R528)</f>
        <v>0</v>
      </c>
      <c r="S530" s="416" t="s">
        <v>166</v>
      </c>
      <c r="T530" s="426">
        <f>IF(T528="",T529-T527,T529-T528)</f>
        <v>0</v>
      </c>
      <c r="U530" s="478" t="s">
        <v>166</v>
      </c>
      <c r="V530" s="477">
        <f>IF(V528="",V529-V527,V529-V528)</f>
        <v>0</v>
      </c>
      <c r="W530" s="463" t="s">
        <v>166</v>
      </c>
      <c r="X530" s="462">
        <f>IF(X528="",X529-X527,X529-X528)</f>
        <v>0</v>
      </c>
      <c r="Y530" s="781"/>
      <c r="Z530" s="782"/>
      <c r="AA530" s="792"/>
      <c r="AB530" s="792"/>
      <c r="AC530" s="792"/>
      <c r="AD530" s="792"/>
      <c r="AE530" s="792"/>
      <c r="AF530" s="792"/>
    </row>
    <row r="531" spans="1:32" s="404" customFormat="1" ht="15" customHeight="1" x14ac:dyDescent="0.2">
      <c r="A531" s="402"/>
      <c r="B531" s="824"/>
      <c r="C531" s="825"/>
      <c r="D531" s="792"/>
      <c r="E531" s="829"/>
      <c r="F531" s="832"/>
      <c r="G531" s="835"/>
      <c r="H531" s="829"/>
      <c r="I531" s="416" t="s">
        <v>165</v>
      </c>
      <c r="J531" s="415"/>
      <c r="K531" s="416" t="s">
        <v>164</v>
      </c>
      <c r="L531" s="415"/>
      <c r="M531" s="816"/>
      <c r="N531" s="817"/>
      <c r="O531" s="816"/>
      <c r="P531" s="817"/>
      <c r="Q531" s="816"/>
      <c r="R531" s="817"/>
      <c r="S531" s="816"/>
      <c r="T531" s="817"/>
      <c r="U531" s="857"/>
      <c r="V531" s="858"/>
      <c r="W531" s="781"/>
      <c r="X531" s="782"/>
      <c r="Y531" s="781"/>
      <c r="Z531" s="782"/>
      <c r="AA531" s="792"/>
      <c r="AB531" s="792"/>
      <c r="AC531" s="792"/>
      <c r="AD531" s="792"/>
      <c r="AE531" s="792"/>
      <c r="AF531" s="792"/>
    </row>
    <row r="532" spans="1:32" s="404" customFormat="1" ht="15" customHeight="1" x14ac:dyDescent="0.2">
      <c r="A532" s="402"/>
      <c r="B532" s="826"/>
      <c r="C532" s="827"/>
      <c r="D532" s="793"/>
      <c r="E532" s="830"/>
      <c r="F532" s="833"/>
      <c r="G532" s="836"/>
      <c r="H532" s="830"/>
      <c r="I532" s="406" t="s">
        <v>158</v>
      </c>
      <c r="J532" s="451"/>
      <c r="K532" s="820"/>
      <c r="L532" s="821"/>
      <c r="M532" s="818"/>
      <c r="N532" s="819"/>
      <c r="O532" s="818"/>
      <c r="P532" s="819"/>
      <c r="Q532" s="818"/>
      <c r="R532" s="819"/>
      <c r="S532" s="818"/>
      <c r="T532" s="819"/>
      <c r="U532" s="859"/>
      <c r="V532" s="860"/>
      <c r="W532" s="783"/>
      <c r="X532" s="784"/>
      <c r="Y532" s="783"/>
      <c r="Z532" s="784"/>
      <c r="AA532" s="793"/>
      <c r="AB532" s="793"/>
      <c r="AC532" s="793"/>
      <c r="AD532" s="793"/>
      <c r="AE532" s="793"/>
      <c r="AF532" s="793"/>
    </row>
    <row r="533" spans="1:32" s="404" customFormat="1" ht="12.75" customHeight="1" x14ac:dyDescent="0.2">
      <c r="A533" s="402"/>
      <c r="B533" s="822" t="s">
        <v>906</v>
      </c>
      <c r="C533" s="823"/>
      <c r="D533" s="791" t="s">
        <v>280</v>
      </c>
      <c r="E533" s="828" t="s">
        <v>325</v>
      </c>
      <c r="F533" s="831">
        <v>8.6999999999999993</v>
      </c>
      <c r="G533" s="834" t="s">
        <v>218</v>
      </c>
      <c r="H533" s="828" t="s">
        <v>324</v>
      </c>
      <c r="I533" s="434" t="s">
        <v>184</v>
      </c>
      <c r="J533" s="438">
        <v>299016.5724</v>
      </c>
      <c r="K533" s="434" t="s">
        <v>183</v>
      </c>
      <c r="L533" s="437"/>
      <c r="M533" s="434" t="s">
        <v>182</v>
      </c>
      <c r="N533" s="436">
        <f>J533</f>
        <v>299016.5724</v>
      </c>
      <c r="O533" s="434" t="s">
        <v>181</v>
      </c>
      <c r="P533" s="435"/>
      <c r="Q533" s="434" t="s">
        <v>181</v>
      </c>
      <c r="R533" s="435"/>
      <c r="S533" s="434" t="s">
        <v>181</v>
      </c>
      <c r="T533" s="435"/>
      <c r="U533" s="480" t="s">
        <v>181</v>
      </c>
      <c r="V533" s="479"/>
      <c r="W533" s="466" t="s">
        <v>181</v>
      </c>
      <c r="X533" s="467"/>
      <c r="Y533" s="466" t="s">
        <v>180</v>
      </c>
      <c r="Z533" s="465"/>
      <c r="AA533" s="791" t="s">
        <v>905</v>
      </c>
      <c r="AB533" s="791" t="s">
        <v>905</v>
      </c>
      <c r="AC533" s="791" t="s">
        <v>905</v>
      </c>
      <c r="AD533" s="791" t="s">
        <v>905</v>
      </c>
      <c r="AE533" s="791" t="s">
        <v>905</v>
      </c>
      <c r="AF533" s="791" t="s">
        <v>110</v>
      </c>
    </row>
    <row r="534" spans="1:32" s="404" customFormat="1" ht="15" customHeight="1" x14ac:dyDescent="0.2">
      <c r="A534" s="402"/>
      <c r="B534" s="824"/>
      <c r="C534" s="825"/>
      <c r="D534" s="792"/>
      <c r="E534" s="829"/>
      <c r="F534" s="832"/>
      <c r="G534" s="835"/>
      <c r="H534" s="829"/>
      <c r="I534" s="416" t="s">
        <v>179</v>
      </c>
      <c r="J534" s="432"/>
      <c r="K534" s="416" t="s">
        <v>177</v>
      </c>
      <c r="L534" s="415"/>
      <c r="M534" s="416" t="s">
        <v>176</v>
      </c>
      <c r="N534" s="428">
        <f>N533</f>
        <v>299016.5724</v>
      </c>
      <c r="O534" s="416" t="s">
        <v>175</v>
      </c>
      <c r="P534" s="426"/>
      <c r="Q534" s="416" t="s">
        <v>175</v>
      </c>
      <c r="R534" s="426"/>
      <c r="S534" s="416" t="s">
        <v>175</v>
      </c>
      <c r="T534" s="426"/>
      <c r="U534" s="478" t="s">
        <v>175</v>
      </c>
      <c r="V534" s="477"/>
      <c r="W534" s="463" t="s">
        <v>175</v>
      </c>
      <c r="X534" s="462"/>
      <c r="Y534" s="463" t="s">
        <v>174</v>
      </c>
      <c r="Z534" s="464"/>
      <c r="AA534" s="792"/>
      <c r="AB534" s="792"/>
      <c r="AC534" s="792"/>
      <c r="AD534" s="792"/>
      <c r="AE534" s="792"/>
      <c r="AF534" s="792"/>
    </row>
    <row r="535" spans="1:32" s="404" customFormat="1" x14ac:dyDescent="0.2">
      <c r="A535" s="402"/>
      <c r="B535" s="824"/>
      <c r="C535" s="825"/>
      <c r="D535" s="792"/>
      <c r="E535" s="829"/>
      <c r="F535" s="832"/>
      <c r="G535" s="835"/>
      <c r="H535" s="829"/>
      <c r="I535" s="416" t="s">
        <v>173</v>
      </c>
      <c r="J535" s="429"/>
      <c r="K535" s="416" t="s">
        <v>171</v>
      </c>
      <c r="L535" s="427"/>
      <c r="M535" s="416" t="s">
        <v>170</v>
      </c>
      <c r="N535" s="428"/>
      <c r="O535" s="416" t="s">
        <v>169</v>
      </c>
      <c r="P535" s="426"/>
      <c r="Q535" s="416" t="s">
        <v>169</v>
      </c>
      <c r="R535" s="426"/>
      <c r="S535" s="416" t="s">
        <v>169</v>
      </c>
      <c r="T535" s="426"/>
      <c r="U535" s="478" t="s">
        <v>169</v>
      </c>
      <c r="V535" s="477"/>
      <c r="W535" s="463" t="s">
        <v>169</v>
      </c>
      <c r="X535" s="462"/>
      <c r="Y535" s="781"/>
      <c r="Z535" s="782"/>
      <c r="AA535" s="792"/>
      <c r="AB535" s="792"/>
      <c r="AC535" s="792"/>
      <c r="AD535" s="792"/>
      <c r="AE535" s="792"/>
      <c r="AF535" s="792"/>
    </row>
    <row r="536" spans="1:32" s="404" customFormat="1" ht="15" customHeight="1" x14ac:dyDescent="0.2">
      <c r="A536" s="402"/>
      <c r="B536" s="824"/>
      <c r="C536" s="825"/>
      <c r="D536" s="792"/>
      <c r="E536" s="829"/>
      <c r="F536" s="832"/>
      <c r="G536" s="835"/>
      <c r="H536" s="829"/>
      <c r="I536" s="416" t="s">
        <v>168</v>
      </c>
      <c r="J536" s="427"/>
      <c r="K536" s="416" t="s">
        <v>167</v>
      </c>
      <c r="L536" s="427"/>
      <c r="M536" s="816"/>
      <c r="N536" s="817"/>
      <c r="O536" s="416" t="s">
        <v>166</v>
      </c>
      <c r="P536" s="426">
        <f>IF(P534="",P535-P533,P535-P534)</f>
        <v>0</v>
      </c>
      <c r="Q536" s="416" t="s">
        <v>166</v>
      </c>
      <c r="R536" s="426">
        <f>IF(R534="",R535-R533,R535-R534)</f>
        <v>0</v>
      </c>
      <c r="S536" s="416" t="s">
        <v>166</v>
      </c>
      <c r="T536" s="426">
        <f>IF(T534="",T535-T533,T535-T534)</f>
        <v>0</v>
      </c>
      <c r="U536" s="478" t="s">
        <v>166</v>
      </c>
      <c r="V536" s="477">
        <f>IF(V534="",V535-V533,V535-V534)</f>
        <v>0</v>
      </c>
      <c r="W536" s="463" t="s">
        <v>166</v>
      </c>
      <c r="X536" s="462">
        <f>IF(X534="",X535-X533,X535-X534)</f>
        <v>0</v>
      </c>
      <c r="Y536" s="781"/>
      <c r="Z536" s="782"/>
      <c r="AA536" s="792"/>
      <c r="AB536" s="792"/>
      <c r="AC536" s="792"/>
      <c r="AD536" s="792"/>
      <c r="AE536" s="792"/>
      <c r="AF536" s="792"/>
    </row>
    <row r="537" spans="1:32" s="404" customFormat="1" ht="15" customHeight="1" x14ac:dyDescent="0.2">
      <c r="A537" s="402"/>
      <c r="B537" s="824"/>
      <c r="C537" s="825"/>
      <c r="D537" s="792"/>
      <c r="E537" s="829"/>
      <c r="F537" s="832"/>
      <c r="G537" s="835"/>
      <c r="H537" s="829"/>
      <c r="I537" s="416" t="s">
        <v>165</v>
      </c>
      <c r="J537" s="415"/>
      <c r="K537" s="416" t="s">
        <v>164</v>
      </c>
      <c r="L537" s="415"/>
      <c r="M537" s="816"/>
      <c r="N537" s="817"/>
      <c r="O537" s="816"/>
      <c r="P537" s="817"/>
      <c r="Q537" s="816"/>
      <c r="R537" s="817"/>
      <c r="S537" s="816"/>
      <c r="T537" s="817"/>
      <c r="U537" s="857"/>
      <c r="V537" s="858"/>
      <c r="W537" s="781"/>
      <c r="X537" s="782"/>
      <c r="Y537" s="781"/>
      <c r="Z537" s="782"/>
      <c r="AA537" s="792"/>
      <c r="AB537" s="792"/>
      <c r="AC537" s="792"/>
      <c r="AD537" s="792"/>
      <c r="AE537" s="792"/>
      <c r="AF537" s="792"/>
    </row>
    <row r="538" spans="1:32" s="404" customFormat="1" ht="15" customHeight="1" x14ac:dyDescent="0.2">
      <c r="A538" s="402"/>
      <c r="B538" s="826"/>
      <c r="C538" s="827"/>
      <c r="D538" s="793"/>
      <c r="E538" s="830"/>
      <c r="F538" s="833"/>
      <c r="G538" s="836"/>
      <c r="H538" s="830"/>
      <c r="I538" s="406" t="s">
        <v>158</v>
      </c>
      <c r="J538" s="451"/>
      <c r="K538" s="820"/>
      <c r="L538" s="821"/>
      <c r="M538" s="818"/>
      <c r="N538" s="819"/>
      <c r="O538" s="818"/>
      <c r="P538" s="819"/>
      <c r="Q538" s="818"/>
      <c r="R538" s="819"/>
      <c r="S538" s="818"/>
      <c r="T538" s="819"/>
      <c r="U538" s="859"/>
      <c r="V538" s="860"/>
      <c r="W538" s="783"/>
      <c r="X538" s="784"/>
      <c r="Y538" s="783"/>
      <c r="Z538" s="784"/>
      <c r="AA538" s="793"/>
      <c r="AB538" s="793"/>
      <c r="AC538" s="793"/>
      <c r="AD538" s="793"/>
      <c r="AE538" s="793"/>
      <c r="AF538" s="793"/>
    </row>
    <row r="539" spans="1:32" s="404" customFormat="1" ht="12.75" customHeight="1" x14ac:dyDescent="0.2">
      <c r="A539" s="402"/>
      <c r="B539" s="822" t="s">
        <v>903</v>
      </c>
      <c r="C539" s="823"/>
      <c r="D539" s="791" t="s">
        <v>280</v>
      </c>
      <c r="E539" s="828" t="s">
        <v>325</v>
      </c>
      <c r="F539" s="831">
        <v>4.1100000000000003</v>
      </c>
      <c r="G539" s="834" t="s">
        <v>218</v>
      </c>
      <c r="H539" s="828" t="s">
        <v>324</v>
      </c>
      <c r="I539" s="434" t="s">
        <v>184</v>
      </c>
      <c r="J539" s="438">
        <v>129495.36599999999</v>
      </c>
      <c r="K539" s="434" t="s">
        <v>183</v>
      </c>
      <c r="L539" s="437"/>
      <c r="M539" s="434" t="s">
        <v>182</v>
      </c>
      <c r="N539" s="436">
        <f>J539</f>
        <v>129495.36599999999</v>
      </c>
      <c r="O539" s="434" t="s">
        <v>181</v>
      </c>
      <c r="P539" s="435"/>
      <c r="Q539" s="434" t="s">
        <v>181</v>
      </c>
      <c r="R539" s="435"/>
      <c r="S539" s="434" t="s">
        <v>181</v>
      </c>
      <c r="T539" s="435"/>
      <c r="U539" s="480" t="s">
        <v>181</v>
      </c>
      <c r="V539" s="479"/>
      <c r="W539" s="466" t="s">
        <v>181</v>
      </c>
      <c r="X539" s="467"/>
      <c r="Y539" s="466" t="s">
        <v>180</v>
      </c>
      <c r="Z539" s="465"/>
      <c r="AA539" s="791" t="s">
        <v>902</v>
      </c>
      <c r="AB539" s="791" t="s">
        <v>902</v>
      </c>
      <c r="AC539" s="791" t="s">
        <v>902</v>
      </c>
      <c r="AD539" s="791" t="s">
        <v>902</v>
      </c>
      <c r="AE539" s="791" t="s">
        <v>902</v>
      </c>
      <c r="AF539" s="791" t="s">
        <v>110</v>
      </c>
    </row>
    <row r="540" spans="1:32" s="404" customFormat="1" ht="15" customHeight="1" x14ac:dyDescent="0.2">
      <c r="A540" s="402"/>
      <c r="B540" s="824"/>
      <c r="C540" s="825"/>
      <c r="D540" s="792"/>
      <c r="E540" s="829"/>
      <c r="F540" s="832"/>
      <c r="G540" s="835"/>
      <c r="H540" s="829"/>
      <c r="I540" s="416" t="s">
        <v>179</v>
      </c>
      <c r="J540" s="432"/>
      <c r="K540" s="416" t="s">
        <v>177</v>
      </c>
      <c r="L540" s="415"/>
      <c r="M540" s="416" t="s">
        <v>176</v>
      </c>
      <c r="N540" s="428">
        <f>N539</f>
        <v>129495.36599999999</v>
      </c>
      <c r="O540" s="416" t="s">
        <v>175</v>
      </c>
      <c r="P540" s="426"/>
      <c r="Q540" s="416" t="s">
        <v>175</v>
      </c>
      <c r="R540" s="426"/>
      <c r="S540" s="416" t="s">
        <v>175</v>
      </c>
      <c r="T540" s="426"/>
      <c r="U540" s="478" t="s">
        <v>175</v>
      </c>
      <c r="V540" s="477"/>
      <c r="W540" s="463" t="s">
        <v>175</v>
      </c>
      <c r="X540" s="462"/>
      <c r="Y540" s="463" t="s">
        <v>174</v>
      </c>
      <c r="Z540" s="464"/>
      <c r="AA540" s="792"/>
      <c r="AB540" s="792"/>
      <c r="AC540" s="792"/>
      <c r="AD540" s="792"/>
      <c r="AE540" s="792"/>
      <c r="AF540" s="792"/>
    </row>
    <row r="541" spans="1:32" s="404" customFormat="1" x14ac:dyDescent="0.2">
      <c r="A541" s="402"/>
      <c r="B541" s="824"/>
      <c r="C541" s="825"/>
      <c r="D541" s="792"/>
      <c r="E541" s="829"/>
      <c r="F541" s="832"/>
      <c r="G541" s="835"/>
      <c r="H541" s="829"/>
      <c r="I541" s="416" t="s">
        <v>173</v>
      </c>
      <c r="J541" s="429"/>
      <c r="K541" s="416" t="s">
        <v>171</v>
      </c>
      <c r="L541" s="427"/>
      <c r="M541" s="416" t="s">
        <v>170</v>
      </c>
      <c r="N541" s="428"/>
      <c r="O541" s="416" t="s">
        <v>169</v>
      </c>
      <c r="P541" s="426"/>
      <c r="Q541" s="416" t="s">
        <v>169</v>
      </c>
      <c r="R541" s="426"/>
      <c r="S541" s="416" t="s">
        <v>169</v>
      </c>
      <c r="T541" s="426"/>
      <c r="U541" s="478" t="s">
        <v>169</v>
      </c>
      <c r="V541" s="477"/>
      <c r="W541" s="463" t="s">
        <v>169</v>
      </c>
      <c r="X541" s="462"/>
      <c r="Y541" s="781"/>
      <c r="Z541" s="782"/>
      <c r="AA541" s="792"/>
      <c r="AB541" s="792"/>
      <c r="AC541" s="792"/>
      <c r="AD541" s="792"/>
      <c r="AE541" s="792"/>
      <c r="AF541" s="792"/>
    </row>
    <row r="542" spans="1:32" s="404" customFormat="1" ht="15" customHeight="1" x14ac:dyDescent="0.2">
      <c r="A542" s="402"/>
      <c r="B542" s="824"/>
      <c r="C542" s="825"/>
      <c r="D542" s="792"/>
      <c r="E542" s="829"/>
      <c r="F542" s="832"/>
      <c r="G542" s="835"/>
      <c r="H542" s="829"/>
      <c r="I542" s="416" t="s">
        <v>168</v>
      </c>
      <c r="J542" s="427"/>
      <c r="K542" s="416" t="s">
        <v>167</v>
      </c>
      <c r="L542" s="427"/>
      <c r="M542" s="816"/>
      <c r="N542" s="817"/>
      <c r="O542" s="416" t="s">
        <v>166</v>
      </c>
      <c r="P542" s="426">
        <f>IF(P540="",P541-P539,P541-P540)</f>
        <v>0</v>
      </c>
      <c r="Q542" s="416" t="s">
        <v>166</v>
      </c>
      <c r="R542" s="426">
        <f>IF(R540="",R541-R539,R541-R540)</f>
        <v>0</v>
      </c>
      <c r="S542" s="416" t="s">
        <v>166</v>
      </c>
      <c r="T542" s="426">
        <f>IF(T540="",T541-T539,T541-T540)</f>
        <v>0</v>
      </c>
      <c r="U542" s="478" t="s">
        <v>166</v>
      </c>
      <c r="V542" s="477">
        <f>IF(V540="",V541-V539,V541-V540)</f>
        <v>0</v>
      </c>
      <c r="W542" s="463" t="s">
        <v>166</v>
      </c>
      <c r="X542" s="462">
        <f>IF(X540="",X541-X539,X541-X540)</f>
        <v>0</v>
      </c>
      <c r="Y542" s="781"/>
      <c r="Z542" s="782"/>
      <c r="AA542" s="792"/>
      <c r="AB542" s="792"/>
      <c r="AC542" s="792"/>
      <c r="AD542" s="792"/>
      <c r="AE542" s="792"/>
      <c r="AF542" s="792"/>
    </row>
    <row r="543" spans="1:32" s="404" customFormat="1" ht="15" customHeight="1" x14ac:dyDescent="0.2">
      <c r="A543" s="402"/>
      <c r="B543" s="824"/>
      <c r="C543" s="825"/>
      <c r="D543" s="792"/>
      <c r="E543" s="829"/>
      <c r="F543" s="832"/>
      <c r="G543" s="835"/>
      <c r="H543" s="829"/>
      <c r="I543" s="416" t="s">
        <v>165</v>
      </c>
      <c r="J543" s="415"/>
      <c r="K543" s="416" t="s">
        <v>164</v>
      </c>
      <c r="L543" s="415"/>
      <c r="M543" s="816"/>
      <c r="N543" s="817"/>
      <c r="O543" s="816"/>
      <c r="P543" s="817"/>
      <c r="Q543" s="816"/>
      <c r="R543" s="817"/>
      <c r="S543" s="816"/>
      <c r="T543" s="817"/>
      <c r="U543" s="857"/>
      <c r="V543" s="858"/>
      <c r="W543" s="781"/>
      <c r="X543" s="782"/>
      <c r="Y543" s="781"/>
      <c r="Z543" s="782"/>
      <c r="AA543" s="792"/>
      <c r="AB543" s="792"/>
      <c r="AC543" s="792"/>
      <c r="AD543" s="792"/>
      <c r="AE543" s="792"/>
      <c r="AF543" s="792"/>
    </row>
    <row r="544" spans="1:32" s="404" customFormat="1" ht="15" customHeight="1" x14ac:dyDescent="0.2">
      <c r="A544" s="402"/>
      <c r="B544" s="826"/>
      <c r="C544" s="827"/>
      <c r="D544" s="793"/>
      <c r="E544" s="830"/>
      <c r="F544" s="833"/>
      <c r="G544" s="836"/>
      <c r="H544" s="830"/>
      <c r="I544" s="406" t="s">
        <v>158</v>
      </c>
      <c r="J544" s="451"/>
      <c r="K544" s="820"/>
      <c r="L544" s="821"/>
      <c r="M544" s="818"/>
      <c r="N544" s="819"/>
      <c r="O544" s="818"/>
      <c r="P544" s="819"/>
      <c r="Q544" s="818"/>
      <c r="R544" s="819"/>
      <c r="S544" s="818"/>
      <c r="T544" s="819"/>
      <c r="U544" s="859"/>
      <c r="V544" s="860"/>
      <c r="W544" s="783"/>
      <c r="X544" s="784"/>
      <c r="Y544" s="783"/>
      <c r="Z544" s="784"/>
      <c r="AA544" s="793"/>
      <c r="AB544" s="793"/>
      <c r="AC544" s="793"/>
      <c r="AD544" s="793"/>
      <c r="AE544" s="793"/>
      <c r="AF544" s="793"/>
    </row>
    <row r="545" spans="1:32" s="404" customFormat="1" ht="12.75" customHeight="1" x14ac:dyDescent="0.2">
      <c r="A545" s="402"/>
      <c r="B545" s="822" t="s">
        <v>900</v>
      </c>
      <c r="C545" s="823"/>
      <c r="D545" s="791" t="s">
        <v>280</v>
      </c>
      <c r="E545" s="828" t="s">
        <v>325</v>
      </c>
      <c r="F545" s="831">
        <v>2.73</v>
      </c>
      <c r="G545" s="834" t="s">
        <v>218</v>
      </c>
      <c r="H545" s="828" t="s">
        <v>324</v>
      </c>
      <c r="I545" s="434" t="s">
        <v>184</v>
      </c>
      <c r="J545" s="438">
        <v>77697.219599999997</v>
      </c>
      <c r="K545" s="434" t="s">
        <v>183</v>
      </c>
      <c r="L545" s="437"/>
      <c r="M545" s="434" t="s">
        <v>182</v>
      </c>
      <c r="N545" s="436">
        <f>J545</f>
        <v>77697.219599999997</v>
      </c>
      <c r="O545" s="434" t="s">
        <v>181</v>
      </c>
      <c r="P545" s="435"/>
      <c r="Q545" s="434" t="s">
        <v>181</v>
      </c>
      <c r="R545" s="435"/>
      <c r="S545" s="434" t="s">
        <v>181</v>
      </c>
      <c r="T545" s="435"/>
      <c r="U545" s="480" t="s">
        <v>181</v>
      </c>
      <c r="V545" s="479"/>
      <c r="W545" s="466" t="s">
        <v>181</v>
      </c>
      <c r="X545" s="467"/>
      <c r="Y545" s="466" t="s">
        <v>180</v>
      </c>
      <c r="Z545" s="465"/>
      <c r="AA545" s="791" t="s">
        <v>897</v>
      </c>
      <c r="AB545" s="791" t="s">
        <v>897</v>
      </c>
      <c r="AC545" s="791" t="s">
        <v>897</v>
      </c>
      <c r="AD545" s="791" t="s">
        <v>897</v>
      </c>
      <c r="AE545" s="791" t="s">
        <v>897</v>
      </c>
      <c r="AF545" s="791" t="s">
        <v>110</v>
      </c>
    </row>
    <row r="546" spans="1:32" s="404" customFormat="1" ht="15" customHeight="1" x14ac:dyDescent="0.2">
      <c r="A546" s="402"/>
      <c r="B546" s="824"/>
      <c r="C546" s="825"/>
      <c r="D546" s="792"/>
      <c r="E546" s="829"/>
      <c r="F546" s="832"/>
      <c r="G546" s="835"/>
      <c r="H546" s="829"/>
      <c r="I546" s="416" t="s">
        <v>179</v>
      </c>
      <c r="J546" s="432"/>
      <c r="K546" s="416" t="s">
        <v>177</v>
      </c>
      <c r="L546" s="415"/>
      <c r="M546" s="416" t="s">
        <v>176</v>
      </c>
      <c r="N546" s="428">
        <f>N545</f>
        <v>77697.219599999997</v>
      </c>
      <c r="O546" s="416" t="s">
        <v>175</v>
      </c>
      <c r="P546" s="426"/>
      <c r="Q546" s="416" t="s">
        <v>175</v>
      </c>
      <c r="R546" s="426"/>
      <c r="S546" s="416" t="s">
        <v>175</v>
      </c>
      <c r="T546" s="426"/>
      <c r="U546" s="478" t="s">
        <v>175</v>
      </c>
      <c r="V546" s="477"/>
      <c r="W546" s="463" t="s">
        <v>175</v>
      </c>
      <c r="X546" s="462"/>
      <c r="Y546" s="463" t="s">
        <v>174</v>
      </c>
      <c r="Z546" s="464"/>
      <c r="AA546" s="792"/>
      <c r="AB546" s="792"/>
      <c r="AC546" s="792"/>
      <c r="AD546" s="792"/>
      <c r="AE546" s="792"/>
      <c r="AF546" s="792"/>
    </row>
    <row r="547" spans="1:32" s="404" customFormat="1" x14ac:dyDescent="0.2">
      <c r="A547" s="402"/>
      <c r="B547" s="824"/>
      <c r="C547" s="825"/>
      <c r="D547" s="792"/>
      <c r="E547" s="829"/>
      <c r="F547" s="832"/>
      <c r="G547" s="835"/>
      <c r="H547" s="829"/>
      <c r="I547" s="416" t="s">
        <v>173</v>
      </c>
      <c r="J547" s="429"/>
      <c r="K547" s="416" t="s">
        <v>171</v>
      </c>
      <c r="L547" s="427"/>
      <c r="M547" s="416" t="s">
        <v>170</v>
      </c>
      <c r="N547" s="428"/>
      <c r="O547" s="416" t="s">
        <v>169</v>
      </c>
      <c r="P547" s="426"/>
      <c r="Q547" s="416" t="s">
        <v>169</v>
      </c>
      <c r="R547" s="426"/>
      <c r="S547" s="416" t="s">
        <v>169</v>
      </c>
      <c r="T547" s="426"/>
      <c r="U547" s="478" t="s">
        <v>169</v>
      </c>
      <c r="V547" s="477"/>
      <c r="W547" s="463" t="s">
        <v>169</v>
      </c>
      <c r="X547" s="462"/>
      <c r="Y547" s="781"/>
      <c r="Z547" s="782"/>
      <c r="AA547" s="792"/>
      <c r="AB547" s="792"/>
      <c r="AC547" s="792"/>
      <c r="AD547" s="792"/>
      <c r="AE547" s="792"/>
      <c r="AF547" s="792"/>
    </row>
    <row r="548" spans="1:32" s="404" customFormat="1" ht="15" customHeight="1" x14ac:dyDescent="0.2">
      <c r="A548" s="402"/>
      <c r="B548" s="824"/>
      <c r="C548" s="825"/>
      <c r="D548" s="792"/>
      <c r="E548" s="829"/>
      <c r="F548" s="832"/>
      <c r="G548" s="835"/>
      <c r="H548" s="829"/>
      <c r="I548" s="416" t="s">
        <v>168</v>
      </c>
      <c r="J548" s="427"/>
      <c r="K548" s="416" t="s">
        <v>167</v>
      </c>
      <c r="L548" s="427"/>
      <c r="M548" s="816"/>
      <c r="N548" s="817"/>
      <c r="O548" s="416" t="s">
        <v>166</v>
      </c>
      <c r="P548" s="426">
        <f>IF(P546="",P547-P545,P547-P546)</f>
        <v>0</v>
      </c>
      <c r="Q548" s="416" t="s">
        <v>166</v>
      </c>
      <c r="R548" s="426">
        <f>IF(R546="",R547-R545,R547-R546)</f>
        <v>0</v>
      </c>
      <c r="S548" s="416" t="s">
        <v>166</v>
      </c>
      <c r="T548" s="426">
        <f>IF(T546="",T547-T545,T547-T546)</f>
        <v>0</v>
      </c>
      <c r="U548" s="478" t="s">
        <v>166</v>
      </c>
      <c r="V548" s="477">
        <f>IF(V546="",V547-V545,V547-V546)</f>
        <v>0</v>
      </c>
      <c r="W548" s="463" t="s">
        <v>166</v>
      </c>
      <c r="X548" s="462">
        <f>IF(X546="",X547-X545,X547-X546)</f>
        <v>0</v>
      </c>
      <c r="Y548" s="781"/>
      <c r="Z548" s="782"/>
      <c r="AA548" s="792"/>
      <c r="AB548" s="792"/>
      <c r="AC548" s="792"/>
      <c r="AD548" s="792"/>
      <c r="AE548" s="792"/>
      <c r="AF548" s="792"/>
    </row>
    <row r="549" spans="1:32" s="404" customFormat="1" ht="15" customHeight="1" x14ac:dyDescent="0.2">
      <c r="A549" s="402"/>
      <c r="B549" s="824"/>
      <c r="C549" s="825"/>
      <c r="D549" s="792"/>
      <c r="E549" s="829"/>
      <c r="F549" s="832"/>
      <c r="G549" s="835"/>
      <c r="H549" s="829"/>
      <c r="I549" s="416" t="s">
        <v>165</v>
      </c>
      <c r="J549" s="415"/>
      <c r="K549" s="416" t="s">
        <v>164</v>
      </c>
      <c r="L549" s="415"/>
      <c r="M549" s="816"/>
      <c r="N549" s="817"/>
      <c r="O549" s="816"/>
      <c r="P549" s="817"/>
      <c r="Q549" s="816"/>
      <c r="R549" s="817"/>
      <c r="S549" s="816"/>
      <c r="T549" s="817"/>
      <c r="U549" s="857"/>
      <c r="V549" s="858"/>
      <c r="W549" s="781"/>
      <c r="X549" s="782"/>
      <c r="Y549" s="781"/>
      <c r="Z549" s="782"/>
      <c r="AA549" s="792"/>
      <c r="AB549" s="792"/>
      <c r="AC549" s="792"/>
      <c r="AD549" s="792"/>
      <c r="AE549" s="792"/>
      <c r="AF549" s="792"/>
    </row>
    <row r="550" spans="1:32" s="404" customFormat="1" ht="15" customHeight="1" x14ac:dyDescent="0.2">
      <c r="A550" s="402"/>
      <c r="B550" s="826"/>
      <c r="C550" s="827"/>
      <c r="D550" s="793"/>
      <c r="E550" s="830"/>
      <c r="F550" s="833"/>
      <c r="G550" s="836"/>
      <c r="H550" s="830"/>
      <c r="I550" s="406" t="s">
        <v>158</v>
      </c>
      <c r="J550" s="451"/>
      <c r="K550" s="820"/>
      <c r="L550" s="821"/>
      <c r="M550" s="818"/>
      <c r="N550" s="819"/>
      <c r="O550" s="818"/>
      <c r="P550" s="819"/>
      <c r="Q550" s="818"/>
      <c r="R550" s="819"/>
      <c r="S550" s="818"/>
      <c r="T550" s="819"/>
      <c r="U550" s="859"/>
      <c r="V550" s="860"/>
      <c r="W550" s="783"/>
      <c r="X550" s="784"/>
      <c r="Y550" s="783"/>
      <c r="Z550" s="784"/>
      <c r="AA550" s="793"/>
      <c r="AB550" s="793"/>
      <c r="AC550" s="793"/>
      <c r="AD550" s="793"/>
      <c r="AE550" s="793"/>
      <c r="AF550" s="793"/>
    </row>
    <row r="551" spans="1:32" s="404" customFormat="1" ht="12.75" customHeight="1" x14ac:dyDescent="0.2">
      <c r="A551" s="402"/>
      <c r="B551" s="822" t="s">
        <v>898</v>
      </c>
      <c r="C551" s="823"/>
      <c r="D551" s="791" t="s">
        <v>280</v>
      </c>
      <c r="E551" s="828" t="s">
        <v>325</v>
      </c>
      <c r="F551" s="831">
        <v>3.34</v>
      </c>
      <c r="G551" s="834" t="s">
        <v>218</v>
      </c>
      <c r="H551" s="828" t="s">
        <v>324</v>
      </c>
      <c r="I551" s="434" t="s">
        <v>184</v>
      </c>
      <c r="J551" s="438">
        <v>77697.219599999997</v>
      </c>
      <c r="K551" s="434" t="s">
        <v>183</v>
      </c>
      <c r="L551" s="437"/>
      <c r="M551" s="434" t="s">
        <v>182</v>
      </c>
      <c r="N551" s="436">
        <f>J551</f>
        <v>77697.219599999997</v>
      </c>
      <c r="O551" s="434" t="s">
        <v>181</v>
      </c>
      <c r="P551" s="435"/>
      <c r="Q551" s="434" t="s">
        <v>181</v>
      </c>
      <c r="R551" s="435"/>
      <c r="S551" s="434" t="s">
        <v>181</v>
      </c>
      <c r="T551" s="435"/>
      <c r="U551" s="480" t="s">
        <v>181</v>
      </c>
      <c r="V551" s="479"/>
      <c r="W551" s="466" t="s">
        <v>181</v>
      </c>
      <c r="X551" s="467"/>
      <c r="Y551" s="466" t="s">
        <v>180</v>
      </c>
      <c r="Z551" s="465"/>
      <c r="AA551" s="791" t="s">
        <v>897</v>
      </c>
      <c r="AB551" s="791" t="s">
        <v>897</v>
      </c>
      <c r="AC551" s="791" t="s">
        <v>897</v>
      </c>
      <c r="AD551" s="791" t="s">
        <v>897</v>
      </c>
      <c r="AE551" s="791" t="s">
        <v>897</v>
      </c>
      <c r="AF551" s="791" t="s">
        <v>110</v>
      </c>
    </row>
    <row r="552" spans="1:32" s="404" customFormat="1" ht="15" customHeight="1" x14ac:dyDescent="0.2">
      <c r="A552" s="402"/>
      <c r="B552" s="824"/>
      <c r="C552" s="825"/>
      <c r="D552" s="792"/>
      <c r="E552" s="829"/>
      <c r="F552" s="832"/>
      <c r="G552" s="835"/>
      <c r="H552" s="829"/>
      <c r="I552" s="416" t="s">
        <v>179</v>
      </c>
      <c r="J552" s="432"/>
      <c r="K552" s="416" t="s">
        <v>177</v>
      </c>
      <c r="L552" s="415"/>
      <c r="M552" s="416" t="s">
        <v>176</v>
      </c>
      <c r="N552" s="428">
        <f>N551</f>
        <v>77697.219599999997</v>
      </c>
      <c r="O552" s="416" t="s">
        <v>175</v>
      </c>
      <c r="P552" s="426"/>
      <c r="Q552" s="416" t="s">
        <v>175</v>
      </c>
      <c r="R552" s="426"/>
      <c r="S552" s="416" t="s">
        <v>175</v>
      </c>
      <c r="T552" s="426"/>
      <c r="U552" s="478" t="s">
        <v>175</v>
      </c>
      <c r="V552" s="477"/>
      <c r="W552" s="463" t="s">
        <v>175</v>
      </c>
      <c r="X552" s="462"/>
      <c r="Y552" s="463" t="s">
        <v>174</v>
      </c>
      <c r="Z552" s="464"/>
      <c r="AA552" s="792"/>
      <c r="AB552" s="792"/>
      <c r="AC552" s="792"/>
      <c r="AD552" s="792"/>
      <c r="AE552" s="792"/>
      <c r="AF552" s="792"/>
    </row>
    <row r="553" spans="1:32" s="404" customFormat="1" x14ac:dyDescent="0.2">
      <c r="A553" s="402"/>
      <c r="B553" s="824"/>
      <c r="C553" s="825"/>
      <c r="D553" s="792"/>
      <c r="E553" s="829"/>
      <c r="F553" s="832"/>
      <c r="G553" s="835"/>
      <c r="H553" s="829"/>
      <c r="I553" s="416" t="s">
        <v>173</v>
      </c>
      <c r="J553" s="429"/>
      <c r="K553" s="416" t="s">
        <v>171</v>
      </c>
      <c r="L553" s="427"/>
      <c r="M553" s="416" t="s">
        <v>170</v>
      </c>
      <c r="N553" s="428"/>
      <c r="O553" s="416" t="s">
        <v>169</v>
      </c>
      <c r="P553" s="426"/>
      <c r="Q553" s="416" t="s">
        <v>169</v>
      </c>
      <c r="R553" s="426"/>
      <c r="S553" s="416" t="s">
        <v>169</v>
      </c>
      <c r="T553" s="426"/>
      <c r="U553" s="478" t="s">
        <v>169</v>
      </c>
      <c r="V553" s="477"/>
      <c r="W553" s="463" t="s">
        <v>169</v>
      </c>
      <c r="X553" s="462"/>
      <c r="Y553" s="781"/>
      <c r="Z553" s="782"/>
      <c r="AA553" s="792"/>
      <c r="AB553" s="792"/>
      <c r="AC553" s="792"/>
      <c r="AD553" s="792"/>
      <c r="AE553" s="792"/>
      <c r="AF553" s="792"/>
    </row>
    <row r="554" spans="1:32" s="404" customFormat="1" ht="15" customHeight="1" x14ac:dyDescent="0.2">
      <c r="A554" s="402"/>
      <c r="B554" s="824"/>
      <c r="C554" s="825"/>
      <c r="D554" s="792"/>
      <c r="E554" s="829"/>
      <c r="F554" s="832"/>
      <c r="G554" s="835"/>
      <c r="H554" s="829"/>
      <c r="I554" s="416" t="s">
        <v>168</v>
      </c>
      <c r="J554" s="427"/>
      <c r="K554" s="416" t="s">
        <v>167</v>
      </c>
      <c r="L554" s="427"/>
      <c r="M554" s="816"/>
      <c r="N554" s="817"/>
      <c r="O554" s="416" t="s">
        <v>166</v>
      </c>
      <c r="P554" s="426">
        <f>IF(P552="",P553-P551,P553-P552)</f>
        <v>0</v>
      </c>
      <c r="Q554" s="416" t="s">
        <v>166</v>
      </c>
      <c r="R554" s="426">
        <f>IF(R552="",R553-R551,R553-R552)</f>
        <v>0</v>
      </c>
      <c r="S554" s="416" t="s">
        <v>166</v>
      </c>
      <c r="T554" s="426">
        <f>IF(T552="",T553-T551,T553-T552)</f>
        <v>0</v>
      </c>
      <c r="U554" s="478" t="s">
        <v>166</v>
      </c>
      <c r="V554" s="477">
        <f>IF(V552="",V553-V551,V553-V552)</f>
        <v>0</v>
      </c>
      <c r="W554" s="463" t="s">
        <v>166</v>
      </c>
      <c r="X554" s="462">
        <f>IF(X552="",X553-X551,X553-X552)</f>
        <v>0</v>
      </c>
      <c r="Y554" s="781"/>
      <c r="Z554" s="782"/>
      <c r="AA554" s="792"/>
      <c r="AB554" s="792"/>
      <c r="AC554" s="792"/>
      <c r="AD554" s="792"/>
      <c r="AE554" s="792"/>
      <c r="AF554" s="792"/>
    </row>
    <row r="555" spans="1:32" s="404" customFormat="1" ht="15" customHeight="1" x14ac:dyDescent="0.2">
      <c r="A555" s="402"/>
      <c r="B555" s="824"/>
      <c r="C555" s="825"/>
      <c r="D555" s="792"/>
      <c r="E555" s="829"/>
      <c r="F555" s="832"/>
      <c r="G555" s="835"/>
      <c r="H555" s="829"/>
      <c r="I555" s="416" t="s">
        <v>165</v>
      </c>
      <c r="J555" s="415"/>
      <c r="K555" s="416" t="s">
        <v>164</v>
      </c>
      <c r="L555" s="415"/>
      <c r="M555" s="816"/>
      <c r="N555" s="817"/>
      <c r="O555" s="816"/>
      <c r="P555" s="817"/>
      <c r="Q555" s="816"/>
      <c r="R555" s="817"/>
      <c r="S555" s="816"/>
      <c r="T555" s="817"/>
      <c r="U555" s="857"/>
      <c r="V555" s="858"/>
      <c r="W555" s="781"/>
      <c r="X555" s="782"/>
      <c r="Y555" s="781"/>
      <c r="Z555" s="782"/>
      <c r="AA555" s="792"/>
      <c r="AB555" s="792"/>
      <c r="AC555" s="792"/>
      <c r="AD555" s="792"/>
      <c r="AE555" s="792"/>
      <c r="AF555" s="792"/>
    </row>
    <row r="556" spans="1:32" s="404" customFormat="1" ht="15" customHeight="1" x14ac:dyDescent="0.2">
      <c r="A556" s="402"/>
      <c r="B556" s="826"/>
      <c r="C556" s="827"/>
      <c r="D556" s="793"/>
      <c r="E556" s="830"/>
      <c r="F556" s="833"/>
      <c r="G556" s="836"/>
      <c r="H556" s="830"/>
      <c r="I556" s="406" t="s">
        <v>158</v>
      </c>
      <c r="J556" s="451"/>
      <c r="K556" s="820"/>
      <c r="L556" s="821"/>
      <c r="M556" s="818"/>
      <c r="N556" s="819"/>
      <c r="O556" s="818"/>
      <c r="P556" s="819"/>
      <c r="Q556" s="818"/>
      <c r="R556" s="819"/>
      <c r="S556" s="818"/>
      <c r="T556" s="819"/>
      <c r="U556" s="859"/>
      <c r="V556" s="860"/>
      <c r="W556" s="783"/>
      <c r="X556" s="784"/>
      <c r="Y556" s="783"/>
      <c r="Z556" s="784"/>
      <c r="AA556" s="793"/>
      <c r="AB556" s="793"/>
      <c r="AC556" s="793"/>
      <c r="AD556" s="793"/>
      <c r="AE556" s="793"/>
      <c r="AF556" s="793"/>
    </row>
    <row r="557" spans="1:32" s="404" customFormat="1" ht="12.75" customHeight="1" x14ac:dyDescent="0.2">
      <c r="A557" s="402"/>
      <c r="B557" s="822" t="s">
        <v>896</v>
      </c>
      <c r="C557" s="823"/>
      <c r="D557" s="791" t="s">
        <v>280</v>
      </c>
      <c r="E557" s="828" t="s">
        <v>325</v>
      </c>
      <c r="F557" s="831">
        <v>2.19</v>
      </c>
      <c r="G557" s="834" t="s">
        <v>218</v>
      </c>
      <c r="H557" s="828" t="s">
        <v>324</v>
      </c>
      <c r="I557" s="434" t="s">
        <v>184</v>
      </c>
      <c r="J557" s="438">
        <v>40025.840400000001</v>
      </c>
      <c r="K557" s="434" t="s">
        <v>183</v>
      </c>
      <c r="L557" s="437"/>
      <c r="M557" s="434" t="s">
        <v>182</v>
      </c>
      <c r="N557" s="436">
        <f>J557</f>
        <v>40025.840400000001</v>
      </c>
      <c r="O557" s="434" t="s">
        <v>181</v>
      </c>
      <c r="P557" s="435"/>
      <c r="Q557" s="434" t="s">
        <v>181</v>
      </c>
      <c r="R557" s="435"/>
      <c r="S557" s="434" t="s">
        <v>181</v>
      </c>
      <c r="T557" s="435"/>
      <c r="U557" s="480" t="s">
        <v>181</v>
      </c>
      <c r="V557" s="479"/>
      <c r="W557" s="466" t="s">
        <v>181</v>
      </c>
      <c r="X557" s="467"/>
      <c r="Y557" s="466" t="s">
        <v>180</v>
      </c>
      <c r="Z557" s="465"/>
      <c r="AA557" s="791" t="s">
        <v>895</v>
      </c>
      <c r="AB557" s="791" t="s">
        <v>895</v>
      </c>
      <c r="AC557" s="791" t="s">
        <v>895</v>
      </c>
      <c r="AD557" s="791" t="s">
        <v>895</v>
      </c>
      <c r="AE557" s="791" t="s">
        <v>895</v>
      </c>
      <c r="AF557" s="791" t="s">
        <v>110</v>
      </c>
    </row>
    <row r="558" spans="1:32" s="404" customFormat="1" ht="15" customHeight="1" x14ac:dyDescent="0.2">
      <c r="A558" s="402"/>
      <c r="B558" s="824"/>
      <c r="C558" s="825"/>
      <c r="D558" s="792"/>
      <c r="E558" s="829"/>
      <c r="F558" s="832"/>
      <c r="G558" s="835"/>
      <c r="H558" s="829"/>
      <c r="I558" s="416" t="s">
        <v>179</v>
      </c>
      <c r="J558" s="432"/>
      <c r="K558" s="416" t="s">
        <v>177</v>
      </c>
      <c r="L558" s="415"/>
      <c r="M558" s="416" t="s">
        <v>176</v>
      </c>
      <c r="N558" s="428">
        <f>N557</f>
        <v>40025.840400000001</v>
      </c>
      <c r="O558" s="416" t="s">
        <v>175</v>
      </c>
      <c r="P558" s="426"/>
      <c r="Q558" s="416" t="s">
        <v>175</v>
      </c>
      <c r="R558" s="426"/>
      <c r="S558" s="416" t="s">
        <v>175</v>
      </c>
      <c r="T558" s="426"/>
      <c r="U558" s="478" t="s">
        <v>175</v>
      </c>
      <c r="V558" s="477"/>
      <c r="W558" s="463" t="s">
        <v>175</v>
      </c>
      <c r="X558" s="462"/>
      <c r="Y558" s="463" t="s">
        <v>174</v>
      </c>
      <c r="Z558" s="464"/>
      <c r="AA558" s="792"/>
      <c r="AB558" s="792"/>
      <c r="AC558" s="792"/>
      <c r="AD558" s="792"/>
      <c r="AE558" s="792"/>
      <c r="AF558" s="792"/>
    </row>
    <row r="559" spans="1:32" s="404" customFormat="1" x14ac:dyDescent="0.2">
      <c r="A559" s="402"/>
      <c r="B559" s="824"/>
      <c r="C559" s="825"/>
      <c r="D559" s="792"/>
      <c r="E559" s="829"/>
      <c r="F559" s="832"/>
      <c r="G559" s="835"/>
      <c r="H559" s="829"/>
      <c r="I559" s="416" t="s">
        <v>173</v>
      </c>
      <c r="J559" s="429"/>
      <c r="K559" s="416" t="s">
        <v>171</v>
      </c>
      <c r="L559" s="427"/>
      <c r="M559" s="416" t="s">
        <v>170</v>
      </c>
      <c r="N559" s="428"/>
      <c r="O559" s="416" t="s">
        <v>169</v>
      </c>
      <c r="P559" s="426"/>
      <c r="Q559" s="416" t="s">
        <v>169</v>
      </c>
      <c r="R559" s="426"/>
      <c r="S559" s="416" t="s">
        <v>169</v>
      </c>
      <c r="T559" s="426"/>
      <c r="U559" s="478" t="s">
        <v>169</v>
      </c>
      <c r="V559" s="477"/>
      <c r="W559" s="463" t="s">
        <v>169</v>
      </c>
      <c r="X559" s="462"/>
      <c r="Y559" s="781"/>
      <c r="Z559" s="782"/>
      <c r="AA559" s="792"/>
      <c r="AB559" s="792"/>
      <c r="AC559" s="792"/>
      <c r="AD559" s="792"/>
      <c r="AE559" s="792"/>
      <c r="AF559" s="792"/>
    </row>
    <row r="560" spans="1:32" s="404" customFormat="1" ht="15" customHeight="1" x14ac:dyDescent="0.2">
      <c r="A560" s="402"/>
      <c r="B560" s="824"/>
      <c r="C560" s="825"/>
      <c r="D560" s="792"/>
      <c r="E560" s="829"/>
      <c r="F560" s="832"/>
      <c r="G560" s="835"/>
      <c r="H560" s="829"/>
      <c r="I560" s="416" t="s">
        <v>168</v>
      </c>
      <c r="J560" s="427"/>
      <c r="K560" s="416" t="s">
        <v>167</v>
      </c>
      <c r="L560" s="427"/>
      <c r="M560" s="816"/>
      <c r="N560" s="817"/>
      <c r="O560" s="416" t="s">
        <v>166</v>
      </c>
      <c r="P560" s="426">
        <f>IF(P558="",P559-P557,P559-P558)</f>
        <v>0</v>
      </c>
      <c r="Q560" s="416" t="s">
        <v>166</v>
      </c>
      <c r="R560" s="426">
        <f>IF(R558="",R559-R557,R559-R558)</f>
        <v>0</v>
      </c>
      <c r="S560" s="416" t="s">
        <v>166</v>
      </c>
      <c r="T560" s="426">
        <f>IF(T558="",T559-T557,T559-T558)</f>
        <v>0</v>
      </c>
      <c r="U560" s="478" t="s">
        <v>166</v>
      </c>
      <c r="V560" s="477">
        <f>IF(V558="",V559-V557,V559-V558)</f>
        <v>0</v>
      </c>
      <c r="W560" s="463" t="s">
        <v>166</v>
      </c>
      <c r="X560" s="462">
        <f>IF(X558="",X559-X557,X559-X558)</f>
        <v>0</v>
      </c>
      <c r="Y560" s="781"/>
      <c r="Z560" s="782"/>
      <c r="AA560" s="792"/>
      <c r="AB560" s="792"/>
      <c r="AC560" s="792"/>
      <c r="AD560" s="792"/>
      <c r="AE560" s="792"/>
      <c r="AF560" s="792"/>
    </row>
    <row r="561" spans="1:32" s="404" customFormat="1" ht="15" customHeight="1" x14ac:dyDescent="0.2">
      <c r="A561" s="402"/>
      <c r="B561" s="824"/>
      <c r="C561" s="825"/>
      <c r="D561" s="792"/>
      <c r="E561" s="829"/>
      <c r="F561" s="832"/>
      <c r="G561" s="835"/>
      <c r="H561" s="829"/>
      <c r="I561" s="416" t="s">
        <v>165</v>
      </c>
      <c r="J561" s="415"/>
      <c r="K561" s="416" t="s">
        <v>164</v>
      </c>
      <c r="L561" s="415"/>
      <c r="M561" s="816"/>
      <c r="N561" s="817"/>
      <c r="O561" s="816"/>
      <c r="P561" s="817"/>
      <c r="Q561" s="816"/>
      <c r="R561" s="817"/>
      <c r="S561" s="816"/>
      <c r="T561" s="817"/>
      <c r="U561" s="857"/>
      <c r="V561" s="858"/>
      <c r="W561" s="781"/>
      <c r="X561" s="782"/>
      <c r="Y561" s="781"/>
      <c r="Z561" s="782"/>
      <c r="AA561" s="792"/>
      <c r="AB561" s="792"/>
      <c r="AC561" s="792"/>
      <c r="AD561" s="792"/>
      <c r="AE561" s="792"/>
      <c r="AF561" s="792"/>
    </row>
    <row r="562" spans="1:32" s="404" customFormat="1" ht="15" customHeight="1" x14ac:dyDescent="0.2">
      <c r="A562" s="402"/>
      <c r="B562" s="826"/>
      <c r="C562" s="827"/>
      <c r="D562" s="793"/>
      <c r="E562" s="830"/>
      <c r="F562" s="833"/>
      <c r="G562" s="836"/>
      <c r="H562" s="830"/>
      <c r="I562" s="406" t="s">
        <v>158</v>
      </c>
      <c r="J562" s="451"/>
      <c r="K562" s="820"/>
      <c r="L562" s="821"/>
      <c r="M562" s="818"/>
      <c r="N562" s="819"/>
      <c r="O562" s="818"/>
      <c r="P562" s="819"/>
      <c r="Q562" s="818"/>
      <c r="R562" s="819"/>
      <c r="S562" s="818"/>
      <c r="T562" s="819"/>
      <c r="U562" s="859"/>
      <c r="V562" s="860"/>
      <c r="W562" s="783"/>
      <c r="X562" s="784"/>
      <c r="Y562" s="783"/>
      <c r="Z562" s="784"/>
      <c r="AA562" s="793"/>
      <c r="AB562" s="793"/>
      <c r="AC562" s="793"/>
      <c r="AD562" s="793"/>
      <c r="AE562" s="793"/>
      <c r="AF562" s="793"/>
    </row>
    <row r="563" spans="1:32" s="404" customFormat="1" ht="12.75" customHeight="1" x14ac:dyDescent="0.2">
      <c r="A563" s="402"/>
      <c r="B563" s="822" t="s">
        <v>893</v>
      </c>
      <c r="C563" s="823"/>
      <c r="D563" s="791" t="s">
        <v>280</v>
      </c>
      <c r="E563" s="828" t="s">
        <v>325</v>
      </c>
      <c r="F563" s="831">
        <v>4.9800000000000004</v>
      </c>
      <c r="G563" s="834" t="s">
        <v>218</v>
      </c>
      <c r="H563" s="828" t="s">
        <v>324</v>
      </c>
      <c r="I563" s="434" t="s">
        <v>184</v>
      </c>
      <c r="J563" s="438">
        <v>178939.05119999999</v>
      </c>
      <c r="K563" s="434" t="s">
        <v>183</v>
      </c>
      <c r="L563" s="437"/>
      <c r="M563" s="434" t="s">
        <v>182</v>
      </c>
      <c r="N563" s="436">
        <f>J563</f>
        <v>178939.05119999999</v>
      </c>
      <c r="O563" s="434" t="s">
        <v>181</v>
      </c>
      <c r="P563" s="435"/>
      <c r="Q563" s="434" t="s">
        <v>181</v>
      </c>
      <c r="R563" s="435"/>
      <c r="S563" s="434" t="s">
        <v>181</v>
      </c>
      <c r="T563" s="435"/>
      <c r="U563" s="480" t="s">
        <v>181</v>
      </c>
      <c r="V563" s="479"/>
      <c r="W563" s="466" t="s">
        <v>181</v>
      </c>
      <c r="X563" s="467"/>
      <c r="Y563" s="466" t="s">
        <v>180</v>
      </c>
      <c r="Z563" s="465"/>
      <c r="AA563" s="791" t="s">
        <v>892</v>
      </c>
      <c r="AB563" s="791" t="s">
        <v>892</v>
      </c>
      <c r="AC563" s="791" t="s">
        <v>892</v>
      </c>
      <c r="AD563" s="791" t="s">
        <v>892</v>
      </c>
      <c r="AE563" s="791" t="s">
        <v>892</v>
      </c>
      <c r="AF563" s="791" t="s">
        <v>110</v>
      </c>
    </row>
    <row r="564" spans="1:32" s="404" customFormat="1" ht="15" customHeight="1" x14ac:dyDescent="0.2">
      <c r="A564" s="402"/>
      <c r="B564" s="824"/>
      <c r="C564" s="825"/>
      <c r="D564" s="792"/>
      <c r="E564" s="829"/>
      <c r="F564" s="832"/>
      <c r="G564" s="835"/>
      <c r="H564" s="829"/>
      <c r="I564" s="416" t="s">
        <v>179</v>
      </c>
      <c r="J564" s="432"/>
      <c r="K564" s="416" t="s">
        <v>177</v>
      </c>
      <c r="L564" s="415"/>
      <c r="M564" s="416" t="s">
        <v>176</v>
      </c>
      <c r="N564" s="428">
        <f>N563</f>
        <v>178939.05119999999</v>
      </c>
      <c r="O564" s="416" t="s">
        <v>175</v>
      </c>
      <c r="P564" s="426"/>
      <c r="Q564" s="416" t="s">
        <v>175</v>
      </c>
      <c r="R564" s="426"/>
      <c r="S564" s="416" t="s">
        <v>175</v>
      </c>
      <c r="T564" s="426"/>
      <c r="U564" s="478" t="s">
        <v>175</v>
      </c>
      <c r="V564" s="477"/>
      <c r="W564" s="463" t="s">
        <v>175</v>
      </c>
      <c r="X564" s="462"/>
      <c r="Y564" s="463" t="s">
        <v>174</v>
      </c>
      <c r="Z564" s="464"/>
      <c r="AA564" s="792"/>
      <c r="AB564" s="792"/>
      <c r="AC564" s="792"/>
      <c r="AD564" s="792"/>
      <c r="AE564" s="792"/>
      <c r="AF564" s="792"/>
    </row>
    <row r="565" spans="1:32" s="404" customFormat="1" x14ac:dyDescent="0.2">
      <c r="A565" s="402"/>
      <c r="B565" s="824"/>
      <c r="C565" s="825"/>
      <c r="D565" s="792"/>
      <c r="E565" s="829"/>
      <c r="F565" s="832"/>
      <c r="G565" s="835"/>
      <c r="H565" s="829"/>
      <c r="I565" s="416" t="s">
        <v>173</v>
      </c>
      <c r="J565" s="429"/>
      <c r="K565" s="416" t="s">
        <v>171</v>
      </c>
      <c r="L565" s="427"/>
      <c r="M565" s="416" t="s">
        <v>170</v>
      </c>
      <c r="N565" s="428"/>
      <c r="O565" s="416" t="s">
        <v>169</v>
      </c>
      <c r="P565" s="426"/>
      <c r="Q565" s="416" t="s">
        <v>169</v>
      </c>
      <c r="R565" s="426"/>
      <c r="S565" s="416" t="s">
        <v>169</v>
      </c>
      <c r="T565" s="426"/>
      <c r="U565" s="478" t="s">
        <v>169</v>
      </c>
      <c r="V565" s="477"/>
      <c r="W565" s="463" t="s">
        <v>169</v>
      </c>
      <c r="X565" s="462"/>
      <c r="Y565" s="781"/>
      <c r="Z565" s="782"/>
      <c r="AA565" s="792"/>
      <c r="AB565" s="792"/>
      <c r="AC565" s="792"/>
      <c r="AD565" s="792"/>
      <c r="AE565" s="792"/>
      <c r="AF565" s="792"/>
    </row>
    <row r="566" spans="1:32" s="404" customFormat="1" ht="15" customHeight="1" x14ac:dyDescent="0.2">
      <c r="A566" s="402"/>
      <c r="B566" s="824"/>
      <c r="C566" s="825"/>
      <c r="D566" s="792"/>
      <c r="E566" s="829"/>
      <c r="F566" s="832"/>
      <c r="G566" s="835"/>
      <c r="H566" s="829"/>
      <c r="I566" s="416" t="s">
        <v>168</v>
      </c>
      <c r="J566" s="427"/>
      <c r="K566" s="416" t="s">
        <v>167</v>
      </c>
      <c r="L566" s="427"/>
      <c r="M566" s="816"/>
      <c r="N566" s="817"/>
      <c r="O566" s="416" t="s">
        <v>166</v>
      </c>
      <c r="P566" s="426">
        <f>IF(P564="",P565-P563,P565-P564)</f>
        <v>0</v>
      </c>
      <c r="Q566" s="416" t="s">
        <v>166</v>
      </c>
      <c r="R566" s="426">
        <f>IF(R564="",R565-R563,R565-R564)</f>
        <v>0</v>
      </c>
      <c r="S566" s="416" t="s">
        <v>166</v>
      </c>
      <c r="T566" s="426">
        <f>IF(T564="",T565-T563,T565-T564)</f>
        <v>0</v>
      </c>
      <c r="U566" s="478" t="s">
        <v>166</v>
      </c>
      <c r="V566" s="477">
        <f>IF(V564="",V565-V563,V565-V564)</f>
        <v>0</v>
      </c>
      <c r="W566" s="463" t="s">
        <v>166</v>
      </c>
      <c r="X566" s="462">
        <f>IF(X564="",X565-X563,X565-X564)</f>
        <v>0</v>
      </c>
      <c r="Y566" s="781"/>
      <c r="Z566" s="782"/>
      <c r="AA566" s="792"/>
      <c r="AB566" s="792"/>
      <c r="AC566" s="792"/>
      <c r="AD566" s="792"/>
      <c r="AE566" s="792"/>
      <c r="AF566" s="792"/>
    </row>
    <row r="567" spans="1:32" s="404" customFormat="1" ht="15" customHeight="1" x14ac:dyDescent="0.2">
      <c r="A567" s="402"/>
      <c r="B567" s="824"/>
      <c r="C567" s="825"/>
      <c r="D567" s="792"/>
      <c r="E567" s="829"/>
      <c r="F567" s="832"/>
      <c r="G567" s="835"/>
      <c r="H567" s="829"/>
      <c r="I567" s="416" t="s">
        <v>165</v>
      </c>
      <c r="J567" s="415"/>
      <c r="K567" s="416" t="s">
        <v>164</v>
      </c>
      <c r="L567" s="415"/>
      <c r="M567" s="816"/>
      <c r="N567" s="817"/>
      <c r="O567" s="816"/>
      <c r="P567" s="817"/>
      <c r="Q567" s="816"/>
      <c r="R567" s="817"/>
      <c r="S567" s="816"/>
      <c r="T567" s="817"/>
      <c r="U567" s="857"/>
      <c r="V567" s="858"/>
      <c r="W567" s="781"/>
      <c r="X567" s="782"/>
      <c r="Y567" s="781"/>
      <c r="Z567" s="782"/>
      <c r="AA567" s="792"/>
      <c r="AB567" s="792"/>
      <c r="AC567" s="792"/>
      <c r="AD567" s="792"/>
      <c r="AE567" s="792"/>
      <c r="AF567" s="792"/>
    </row>
    <row r="568" spans="1:32" s="404" customFormat="1" ht="15" customHeight="1" x14ac:dyDescent="0.2">
      <c r="A568" s="402"/>
      <c r="B568" s="826"/>
      <c r="C568" s="827"/>
      <c r="D568" s="793"/>
      <c r="E568" s="830"/>
      <c r="F568" s="833"/>
      <c r="G568" s="836"/>
      <c r="H568" s="830"/>
      <c r="I568" s="406" t="s">
        <v>158</v>
      </c>
      <c r="J568" s="451"/>
      <c r="K568" s="820"/>
      <c r="L568" s="821"/>
      <c r="M568" s="818"/>
      <c r="N568" s="819"/>
      <c r="O568" s="818"/>
      <c r="P568" s="819"/>
      <c r="Q568" s="818"/>
      <c r="R568" s="819"/>
      <c r="S568" s="818"/>
      <c r="T568" s="819"/>
      <c r="U568" s="859"/>
      <c r="V568" s="860"/>
      <c r="W568" s="783"/>
      <c r="X568" s="784"/>
      <c r="Y568" s="783"/>
      <c r="Z568" s="784"/>
      <c r="AA568" s="793"/>
      <c r="AB568" s="793"/>
      <c r="AC568" s="793"/>
      <c r="AD568" s="793"/>
      <c r="AE568" s="793"/>
      <c r="AF568" s="793"/>
    </row>
    <row r="569" spans="1:32" s="404" customFormat="1" ht="12.75" customHeight="1" x14ac:dyDescent="0.2">
      <c r="A569" s="402"/>
      <c r="B569" s="822" t="s">
        <v>890</v>
      </c>
      <c r="C569" s="823"/>
      <c r="D569" s="791" t="s">
        <v>280</v>
      </c>
      <c r="E569" s="828" t="s">
        <v>325</v>
      </c>
      <c r="F569" s="831">
        <v>9.17</v>
      </c>
      <c r="G569" s="834" t="s">
        <v>218</v>
      </c>
      <c r="H569" s="828" t="s">
        <v>324</v>
      </c>
      <c r="I569" s="434" t="s">
        <v>184</v>
      </c>
      <c r="J569" s="438">
        <v>393195.02039999998</v>
      </c>
      <c r="K569" s="434" t="s">
        <v>183</v>
      </c>
      <c r="L569" s="437"/>
      <c r="M569" s="434" t="s">
        <v>182</v>
      </c>
      <c r="N569" s="436">
        <f>J569</f>
        <v>393195.02039999998</v>
      </c>
      <c r="O569" s="434" t="s">
        <v>181</v>
      </c>
      <c r="P569" s="435"/>
      <c r="Q569" s="434" t="s">
        <v>181</v>
      </c>
      <c r="R569" s="435"/>
      <c r="S569" s="434" t="s">
        <v>181</v>
      </c>
      <c r="T569" s="435"/>
      <c r="U569" s="480" t="s">
        <v>181</v>
      </c>
      <c r="V569" s="479"/>
      <c r="W569" s="466" t="s">
        <v>181</v>
      </c>
      <c r="X569" s="467"/>
      <c r="Y569" s="466" t="s">
        <v>180</v>
      </c>
      <c r="Z569" s="465"/>
      <c r="AA569" s="791" t="s">
        <v>889</v>
      </c>
      <c r="AB569" s="791" t="s">
        <v>889</v>
      </c>
      <c r="AC569" s="791" t="s">
        <v>889</v>
      </c>
      <c r="AD569" s="791" t="s">
        <v>889</v>
      </c>
      <c r="AE569" s="791" t="s">
        <v>889</v>
      </c>
      <c r="AF569" s="791" t="s">
        <v>110</v>
      </c>
    </row>
    <row r="570" spans="1:32" s="404" customFormat="1" ht="15" customHeight="1" x14ac:dyDescent="0.2">
      <c r="A570" s="402"/>
      <c r="B570" s="824"/>
      <c r="C570" s="825"/>
      <c r="D570" s="792"/>
      <c r="E570" s="829"/>
      <c r="F570" s="832"/>
      <c r="G570" s="835"/>
      <c r="H570" s="829"/>
      <c r="I570" s="416" t="s">
        <v>179</v>
      </c>
      <c r="J570" s="432"/>
      <c r="K570" s="416" t="s">
        <v>177</v>
      </c>
      <c r="L570" s="415"/>
      <c r="M570" s="416" t="s">
        <v>176</v>
      </c>
      <c r="N570" s="428">
        <f>N569</f>
        <v>393195.02039999998</v>
      </c>
      <c r="O570" s="416" t="s">
        <v>175</v>
      </c>
      <c r="P570" s="426"/>
      <c r="Q570" s="416" t="s">
        <v>175</v>
      </c>
      <c r="R570" s="426"/>
      <c r="S570" s="416" t="s">
        <v>175</v>
      </c>
      <c r="T570" s="426"/>
      <c r="U570" s="478" t="s">
        <v>175</v>
      </c>
      <c r="V570" s="477"/>
      <c r="W570" s="463" t="s">
        <v>175</v>
      </c>
      <c r="X570" s="462"/>
      <c r="Y570" s="463" t="s">
        <v>174</v>
      </c>
      <c r="Z570" s="464"/>
      <c r="AA570" s="792"/>
      <c r="AB570" s="792"/>
      <c r="AC570" s="792"/>
      <c r="AD570" s="792"/>
      <c r="AE570" s="792"/>
      <c r="AF570" s="792"/>
    </row>
    <row r="571" spans="1:32" s="404" customFormat="1" x14ac:dyDescent="0.2">
      <c r="A571" s="402"/>
      <c r="B571" s="824"/>
      <c r="C571" s="825"/>
      <c r="D571" s="792"/>
      <c r="E571" s="829"/>
      <c r="F571" s="832"/>
      <c r="G571" s="835"/>
      <c r="H571" s="829"/>
      <c r="I571" s="416" t="s">
        <v>173</v>
      </c>
      <c r="J571" s="429"/>
      <c r="K571" s="416" t="s">
        <v>171</v>
      </c>
      <c r="L571" s="427"/>
      <c r="M571" s="416" t="s">
        <v>170</v>
      </c>
      <c r="N571" s="428"/>
      <c r="O571" s="416" t="s">
        <v>169</v>
      </c>
      <c r="P571" s="426"/>
      <c r="Q571" s="416" t="s">
        <v>169</v>
      </c>
      <c r="R571" s="426"/>
      <c r="S571" s="416" t="s">
        <v>169</v>
      </c>
      <c r="T571" s="426"/>
      <c r="U571" s="478" t="s">
        <v>169</v>
      </c>
      <c r="V571" s="477"/>
      <c r="W571" s="463" t="s">
        <v>169</v>
      </c>
      <c r="X571" s="462"/>
      <c r="Y571" s="781"/>
      <c r="Z571" s="782"/>
      <c r="AA571" s="792"/>
      <c r="AB571" s="792"/>
      <c r="AC571" s="792"/>
      <c r="AD571" s="792"/>
      <c r="AE571" s="792"/>
      <c r="AF571" s="792"/>
    </row>
    <row r="572" spans="1:32" s="404" customFormat="1" ht="15" customHeight="1" x14ac:dyDescent="0.2">
      <c r="A572" s="402"/>
      <c r="B572" s="824"/>
      <c r="C572" s="825"/>
      <c r="D572" s="792"/>
      <c r="E572" s="829"/>
      <c r="F572" s="832"/>
      <c r="G572" s="835"/>
      <c r="H572" s="829"/>
      <c r="I572" s="416" t="s">
        <v>168</v>
      </c>
      <c r="J572" s="427"/>
      <c r="K572" s="416" t="s">
        <v>167</v>
      </c>
      <c r="L572" s="427"/>
      <c r="M572" s="816"/>
      <c r="N572" s="817"/>
      <c r="O572" s="416" t="s">
        <v>166</v>
      </c>
      <c r="P572" s="426">
        <f>IF(P570="",P571-P569,P571-P570)</f>
        <v>0</v>
      </c>
      <c r="Q572" s="416" t="s">
        <v>166</v>
      </c>
      <c r="R572" s="426">
        <f>IF(R570="",R571-R569,R571-R570)</f>
        <v>0</v>
      </c>
      <c r="S572" s="416" t="s">
        <v>166</v>
      </c>
      <c r="T572" s="426">
        <f>IF(T570="",T571-T569,T571-T570)</f>
        <v>0</v>
      </c>
      <c r="U572" s="478" t="s">
        <v>166</v>
      </c>
      <c r="V572" s="477">
        <f>IF(V570="",V571-V569,V571-V570)</f>
        <v>0</v>
      </c>
      <c r="W572" s="463" t="s">
        <v>166</v>
      </c>
      <c r="X572" s="462">
        <f>IF(X570="",X571-X569,X571-X570)</f>
        <v>0</v>
      </c>
      <c r="Y572" s="781"/>
      <c r="Z572" s="782"/>
      <c r="AA572" s="792"/>
      <c r="AB572" s="792"/>
      <c r="AC572" s="792"/>
      <c r="AD572" s="792"/>
      <c r="AE572" s="792"/>
      <c r="AF572" s="792"/>
    </row>
    <row r="573" spans="1:32" s="404" customFormat="1" ht="15" customHeight="1" x14ac:dyDescent="0.2">
      <c r="A573" s="402"/>
      <c r="B573" s="824"/>
      <c r="C573" s="825"/>
      <c r="D573" s="792"/>
      <c r="E573" s="829"/>
      <c r="F573" s="832"/>
      <c r="G573" s="835"/>
      <c r="H573" s="829"/>
      <c r="I573" s="416" t="s">
        <v>165</v>
      </c>
      <c r="J573" s="415"/>
      <c r="K573" s="416" t="s">
        <v>164</v>
      </c>
      <c r="L573" s="415"/>
      <c r="M573" s="816"/>
      <c r="N573" s="817"/>
      <c r="O573" s="816"/>
      <c r="P573" s="817"/>
      <c r="Q573" s="816"/>
      <c r="R573" s="817"/>
      <c r="S573" s="816"/>
      <c r="T573" s="817"/>
      <c r="U573" s="857"/>
      <c r="V573" s="858"/>
      <c r="W573" s="781"/>
      <c r="X573" s="782"/>
      <c r="Y573" s="781"/>
      <c r="Z573" s="782"/>
      <c r="AA573" s="792"/>
      <c r="AB573" s="792"/>
      <c r="AC573" s="792"/>
      <c r="AD573" s="792"/>
      <c r="AE573" s="792"/>
      <c r="AF573" s="792"/>
    </row>
    <row r="574" spans="1:32" s="404" customFormat="1" ht="15" customHeight="1" x14ac:dyDescent="0.2">
      <c r="A574" s="402"/>
      <c r="B574" s="826"/>
      <c r="C574" s="827"/>
      <c r="D574" s="793"/>
      <c r="E574" s="830"/>
      <c r="F574" s="833"/>
      <c r="G574" s="836"/>
      <c r="H574" s="830"/>
      <c r="I574" s="406" t="s">
        <v>158</v>
      </c>
      <c r="J574" s="451"/>
      <c r="K574" s="820"/>
      <c r="L574" s="821"/>
      <c r="M574" s="818"/>
      <c r="N574" s="819"/>
      <c r="O574" s="818"/>
      <c r="P574" s="819"/>
      <c r="Q574" s="818"/>
      <c r="R574" s="819"/>
      <c r="S574" s="818"/>
      <c r="T574" s="819"/>
      <c r="U574" s="859"/>
      <c r="V574" s="860"/>
      <c r="W574" s="783"/>
      <c r="X574" s="784"/>
      <c r="Y574" s="783"/>
      <c r="Z574" s="784"/>
      <c r="AA574" s="793"/>
      <c r="AB574" s="793"/>
      <c r="AC574" s="793"/>
      <c r="AD574" s="793"/>
      <c r="AE574" s="793"/>
      <c r="AF574" s="793"/>
    </row>
    <row r="575" spans="1:32" s="404" customFormat="1" ht="12.75" customHeight="1" x14ac:dyDescent="0.2">
      <c r="A575" s="402"/>
      <c r="B575" s="822" t="s">
        <v>887</v>
      </c>
      <c r="C575" s="823"/>
      <c r="D575" s="791" t="s">
        <v>280</v>
      </c>
      <c r="E575" s="828" t="s">
        <v>325</v>
      </c>
      <c r="F575" s="831">
        <v>5.89</v>
      </c>
      <c r="G575" s="834" t="s">
        <v>218</v>
      </c>
      <c r="H575" s="828" t="s">
        <v>324</v>
      </c>
      <c r="I575" s="434" t="s">
        <v>184</v>
      </c>
      <c r="J575" s="438">
        <v>174230.12880000001</v>
      </c>
      <c r="K575" s="434" t="s">
        <v>183</v>
      </c>
      <c r="L575" s="437"/>
      <c r="M575" s="434" t="s">
        <v>182</v>
      </c>
      <c r="N575" s="436">
        <f>J575</f>
        <v>174230.12880000001</v>
      </c>
      <c r="O575" s="434" t="s">
        <v>181</v>
      </c>
      <c r="P575" s="435"/>
      <c r="Q575" s="434" t="s">
        <v>181</v>
      </c>
      <c r="R575" s="435"/>
      <c r="S575" s="434" t="s">
        <v>181</v>
      </c>
      <c r="T575" s="435"/>
      <c r="U575" s="480" t="s">
        <v>181</v>
      </c>
      <c r="V575" s="479"/>
      <c r="W575" s="466" t="s">
        <v>181</v>
      </c>
      <c r="X575" s="467"/>
      <c r="Y575" s="466" t="s">
        <v>180</v>
      </c>
      <c r="Z575" s="465"/>
      <c r="AA575" s="791" t="s">
        <v>886</v>
      </c>
      <c r="AB575" s="791" t="s">
        <v>886</v>
      </c>
      <c r="AC575" s="791" t="s">
        <v>886</v>
      </c>
      <c r="AD575" s="791" t="s">
        <v>886</v>
      </c>
      <c r="AE575" s="791" t="s">
        <v>886</v>
      </c>
      <c r="AF575" s="791" t="s">
        <v>110</v>
      </c>
    </row>
    <row r="576" spans="1:32" s="404" customFormat="1" ht="15" customHeight="1" x14ac:dyDescent="0.2">
      <c r="A576" s="402"/>
      <c r="B576" s="824"/>
      <c r="C576" s="825"/>
      <c r="D576" s="792"/>
      <c r="E576" s="829"/>
      <c r="F576" s="832"/>
      <c r="G576" s="835"/>
      <c r="H576" s="829"/>
      <c r="I576" s="416" t="s">
        <v>179</v>
      </c>
      <c r="J576" s="432"/>
      <c r="K576" s="416" t="s">
        <v>177</v>
      </c>
      <c r="L576" s="415"/>
      <c r="M576" s="416" t="s">
        <v>176</v>
      </c>
      <c r="N576" s="428">
        <f>N575</f>
        <v>174230.12880000001</v>
      </c>
      <c r="O576" s="416" t="s">
        <v>175</v>
      </c>
      <c r="P576" s="426"/>
      <c r="Q576" s="416" t="s">
        <v>175</v>
      </c>
      <c r="R576" s="426"/>
      <c r="S576" s="416" t="s">
        <v>175</v>
      </c>
      <c r="T576" s="426"/>
      <c r="U576" s="478" t="s">
        <v>175</v>
      </c>
      <c r="V576" s="477"/>
      <c r="W576" s="463" t="s">
        <v>175</v>
      </c>
      <c r="X576" s="462"/>
      <c r="Y576" s="463" t="s">
        <v>174</v>
      </c>
      <c r="Z576" s="464"/>
      <c r="AA576" s="792"/>
      <c r="AB576" s="792"/>
      <c r="AC576" s="792"/>
      <c r="AD576" s="792"/>
      <c r="AE576" s="792"/>
      <c r="AF576" s="792"/>
    </row>
    <row r="577" spans="1:32" s="404" customFormat="1" x14ac:dyDescent="0.2">
      <c r="A577" s="402"/>
      <c r="B577" s="824"/>
      <c r="C577" s="825"/>
      <c r="D577" s="792"/>
      <c r="E577" s="829"/>
      <c r="F577" s="832"/>
      <c r="G577" s="835"/>
      <c r="H577" s="829"/>
      <c r="I577" s="416" t="s">
        <v>173</v>
      </c>
      <c r="J577" s="429"/>
      <c r="K577" s="416" t="s">
        <v>171</v>
      </c>
      <c r="L577" s="427"/>
      <c r="M577" s="416" t="s">
        <v>170</v>
      </c>
      <c r="N577" s="428"/>
      <c r="O577" s="416" t="s">
        <v>169</v>
      </c>
      <c r="P577" s="426"/>
      <c r="Q577" s="416" t="s">
        <v>169</v>
      </c>
      <c r="R577" s="426"/>
      <c r="S577" s="416" t="s">
        <v>169</v>
      </c>
      <c r="T577" s="426"/>
      <c r="U577" s="478" t="s">
        <v>169</v>
      </c>
      <c r="V577" s="477"/>
      <c r="W577" s="463" t="s">
        <v>169</v>
      </c>
      <c r="X577" s="462"/>
      <c r="Y577" s="781"/>
      <c r="Z577" s="782"/>
      <c r="AA577" s="792"/>
      <c r="AB577" s="792"/>
      <c r="AC577" s="792"/>
      <c r="AD577" s="792"/>
      <c r="AE577" s="792"/>
      <c r="AF577" s="792"/>
    </row>
    <row r="578" spans="1:32" s="404" customFormat="1" ht="15" customHeight="1" x14ac:dyDescent="0.2">
      <c r="A578" s="402"/>
      <c r="B578" s="824"/>
      <c r="C578" s="825"/>
      <c r="D578" s="792"/>
      <c r="E578" s="829"/>
      <c r="F578" s="832"/>
      <c r="G578" s="835"/>
      <c r="H578" s="829"/>
      <c r="I578" s="416" t="s">
        <v>168</v>
      </c>
      <c r="J578" s="427"/>
      <c r="K578" s="416" t="s">
        <v>167</v>
      </c>
      <c r="L578" s="427"/>
      <c r="M578" s="816"/>
      <c r="N578" s="817"/>
      <c r="O578" s="416" t="s">
        <v>166</v>
      </c>
      <c r="P578" s="426">
        <f>IF(P576="",P577-P575,P577-P576)</f>
        <v>0</v>
      </c>
      <c r="Q578" s="416" t="s">
        <v>166</v>
      </c>
      <c r="R578" s="426">
        <f>IF(R576="",R577-R575,R577-R576)</f>
        <v>0</v>
      </c>
      <c r="S578" s="416" t="s">
        <v>166</v>
      </c>
      <c r="T578" s="426">
        <f>IF(T576="",T577-T575,T577-T576)</f>
        <v>0</v>
      </c>
      <c r="U578" s="478" t="s">
        <v>166</v>
      </c>
      <c r="V578" s="477">
        <f>IF(V576="",V577-V575,V577-V576)</f>
        <v>0</v>
      </c>
      <c r="W578" s="463" t="s">
        <v>166</v>
      </c>
      <c r="X578" s="462">
        <f>IF(X576="",X577-X575,X577-X576)</f>
        <v>0</v>
      </c>
      <c r="Y578" s="781"/>
      <c r="Z578" s="782"/>
      <c r="AA578" s="792"/>
      <c r="AB578" s="792"/>
      <c r="AC578" s="792"/>
      <c r="AD578" s="792"/>
      <c r="AE578" s="792"/>
      <c r="AF578" s="792"/>
    </row>
    <row r="579" spans="1:32" s="404" customFormat="1" ht="15" customHeight="1" x14ac:dyDescent="0.2">
      <c r="A579" s="402"/>
      <c r="B579" s="824"/>
      <c r="C579" s="825"/>
      <c r="D579" s="792"/>
      <c r="E579" s="829"/>
      <c r="F579" s="832"/>
      <c r="G579" s="835"/>
      <c r="H579" s="829"/>
      <c r="I579" s="416" t="s">
        <v>165</v>
      </c>
      <c r="J579" s="415"/>
      <c r="K579" s="416" t="s">
        <v>164</v>
      </c>
      <c r="L579" s="415"/>
      <c r="M579" s="816"/>
      <c r="N579" s="817"/>
      <c r="O579" s="816"/>
      <c r="P579" s="817"/>
      <c r="Q579" s="816"/>
      <c r="R579" s="817"/>
      <c r="S579" s="816"/>
      <c r="T579" s="817"/>
      <c r="U579" s="857"/>
      <c r="V579" s="858"/>
      <c r="W579" s="781"/>
      <c r="X579" s="782"/>
      <c r="Y579" s="781"/>
      <c r="Z579" s="782"/>
      <c r="AA579" s="792"/>
      <c r="AB579" s="792"/>
      <c r="AC579" s="792"/>
      <c r="AD579" s="792"/>
      <c r="AE579" s="792"/>
      <c r="AF579" s="792"/>
    </row>
    <row r="580" spans="1:32" s="404" customFormat="1" ht="15" customHeight="1" x14ac:dyDescent="0.2">
      <c r="A580" s="402"/>
      <c r="B580" s="826"/>
      <c r="C580" s="827"/>
      <c r="D580" s="793"/>
      <c r="E580" s="830"/>
      <c r="F580" s="833"/>
      <c r="G580" s="836"/>
      <c r="H580" s="830"/>
      <c r="I580" s="406" t="s">
        <v>158</v>
      </c>
      <c r="J580" s="451"/>
      <c r="K580" s="820"/>
      <c r="L580" s="821"/>
      <c r="M580" s="818"/>
      <c r="N580" s="819"/>
      <c r="O580" s="818"/>
      <c r="P580" s="819"/>
      <c r="Q580" s="818"/>
      <c r="R580" s="819"/>
      <c r="S580" s="818"/>
      <c r="T580" s="819"/>
      <c r="U580" s="859"/>
      <c r="V580" s="860"/>
      <c r="W580" s="783"/>
      <c r="X580" s="784"/>
      <c r="Y580" s="783"/>
      <c r="Z580" s="784"/>
      <c r="AA580" s="793"/>
      <c r="AB580" s="793"/>
      <c r="AC580" s="793"/>
      <c r="AD580" s="793"/>
      <c r="AE580" s="793"/>
      <c r="AF580" s="793"/>
    </row>
    <row r="581" spans="1:32" s="404" customFormat="1" ht="12.75" customHeight="1" x14ac:dyDescent="0.2">
      <c r="A581" s="402"/>
      <c r="B581" s="822" t="s">
        <v>884</v>
      </c>
      <c r="C581" s="823"/>
      <c r="D581" s="791" t="s">
        <v>280</v>
      </c>
      <c r="E581" s="828" t="s">
        <v>325</v>
      </c>
      <c r="F581" s="831">
        <v>5.57</v>
      </c>
      <c r="G581" s="834" t="s">
        <v>218</v>
      </c>
      <c r="H581" s="828" t="s">
        <v>324</v>
      </c>
      <c r="I581" s="434" t="s">
        <v>184</v>
      </c>
      <c r="J581" s="438">
        <v>155394.43919999999</v>
      </c>
      <c r="K581" s="434" t="s">
        <v>183</v>
      </c>
      <c r="L581" s="437"/>
      <c r="M581" s="434" t="s">
        <v>182</v>
      </c>
      <c r="N581" s="436">
        <f>J581</f>
        <v>155394.43919999999</v>
      </c>
      <c r="O581" s="434" t="s">
        <v>181</v>
      </c>
      <c r="P581" s="435"/>
      <c r="Q581" s="434" t="s">
        <v>181</v>
      </c>
      <c r="R581" s="435"/>
      <c r="S581" s="434" t="s">
        <v>181</v>
      </c>
      <c r="T581" s="435"/>
      <c r="U581" s="480" t="s">
        <v>181</v>
      </c>
      <c r="V581" s="479"/>
      <c r="W581" s="466" t="s">
        <v>181</v>
      </c>
      <c r="X581" s="467"/>
      <c r="Y581" s="466" t="s">
        <v>180</v>
      </c>
      <c r="Z581" s="465"/>
      <c r="AA581" s="791" t="s">
        <v>110</v>
      </c>
      <c r="AB581" s="791" t="s">
        <v>883</v>
      </c>
      <c r="AC581" s="791" t="s">
        <v>883</v>
      </c>
      <c r="AD581" s="791" t="s">
        <v>883</v>
      </c>
      <c r="AE581" s="791" t="s">
        <v>883</v>
      </c>
      <c r="AF581" s="791" t="s">
        <v>110</v>
      </c>
    </row>
    <row r="582" spans="1:32" s="404" customFormat="1" ht="15" customHeight="1" x14ac:dyDescent="0.2">
      <c r="A582" s="402"/>
      <c r="B582" s="824"/>
      <c r="C582" s="825"/>
      <c r="D582" s="792"/>
      <c r="E582" s="829"/>
      <c r="F582" s="832"/>
      <c r="G582" s="835"/>
      <c r="H582" s="829"/>
      <c r="I582" s="416" t="s">
        <v>179</v>
      </c>
      <c r="J582" s="432"/>
      <c r="K582" s="416" t="s">
        <v>177</v>
      </c>
      <c r="L582" s="415"/>
      <c r="M582" s="416" t="s">
        <v>176</v>
      </c>
      <c r="N582" s="428">
        <f>N581</f>
        <v>155394.43919999999</v>
      </c>
      <c r="O582" s="416" t="s">
        <v>175</v>
      </c>
      <c r="P582" s="426"/>
      <c r="Q582" s="416" t="s">
        <v>175</v>
      </c>
      <c r="R582" s="426"/>
      <c r="S582" s="416" t="s">
        <v>175</v>
      </c>
      <c r="T582" s="426"/>
      <c r="U582" s="478" t="s">
        <v>175</v>
      </c>
      <c r="V582" s="477"/>
      <c r="W582" s="463" t="s">
        <v>175</v>
      </c>
      <c r="X582" s="462"/>
      <c r="Y582" s="463" t="s">
        <v>174</v>
      </c>
      <c r="Z582" s="464"/>
      <c r="AA582" s="792"/>
      <c r="AB582" s="792"/>
      <c r="AC582" s="792"/>
      <c r="AD582" s="792"/>
      <c r="AE582" s="792"/>
      <c r="AF582" s="792"/>
    </row>
    <row r="583" spans="1:32" s="404" customFormat="1" x14ac:dyDescent="0.2">
      <c r="A583" s="402"/>
      <c r="B583" s="824"/>
      <c r="C583" s="825"/>
      <c r="D583" s="792"/>
      <c r="E583" s="829"/>
      <c r="F583" s="832"/>
      <c r="G583" s="835"/>
      <c r="H583" s="829"/>
      <c r="I583" s="416" t="s">
        <v>173</v>
      </c>
      <c r="J583" s="429"/>
      <c r="K583" s="416" t="s">
        <v>171</v>
      </c>
      <c r="L583" s="427"/>
      <c r="M583" s="416" t="s">
        <v>170</v>
      </c>
      <c r="N583" s="428"/>
      <c r="O583" s="416" t="s">
        <v>169</v>
      </c>
      <c r="P583" s="426"/>
      <c r="Q583" s="416" t="s">
        <v>169</v>
      </c>
      <c r="R583" s="426"/>
      <c r="S583" s="416" t="s">
        <v>169</v>
      </c>
      <c r="T583" s="426"/>
      <c r="U583" s="478" t="s">
        <v>169</v>
      </c>
      <c r="V583" s="477"/>
      <c r="W583" s="463" t="s">
        <v>169</v>
      </c>
      <c r="X583" s="462"/>
      <c r="Y583" s="781"/>
      <c r="Z583" s="782"/>
      <c r="AA583" s="792"/>
      <c r="AB583" s="792"/>
      <c r="AC583" s="792"/>
      <c r="AD583" s="792"/>
      <c r="AE583" s="792"/>
      <c r="AF583" s="792"/>
    </row>
    <row r="584" spans="1:32" s="404" customFormat="1" ht="15" customHeight="1" x14ac:dyDescent="0.2">
      <c r="A584" s="402"/>
      <c r="B584" s="824"/>
      <c r="C584" s="825"/>
      <c r="D584" s="792"/>
      <c r="E584" s="829"/>
      <c r="F584" s="832"/>
      <c r="G584" s="835"/>
      <c r="H584" s="829"/>
      <c r="I584" s="416" t="s">
        <v>168</v>
      </c>
      <c r="J584" s="427"/>
      <c r="K584" s="416" t="s">
        <v>167</v>
      </c>
      <c r="L584" s="427"/>
      <c r="M584" s="816"/>
      <c r="N584" s="817"/>
      <c r="O584" s="416" t="s">
        <v>166</v>
      </c>
      <c r="P584" s="426">
        <f>IF(P582="",P583-P581,P583-P582)</f>
        <v>0</v>
      </c>
      <c r="Q584" s="416" t="s">
        <v>166</v>
      </c>
      <c r="R584" s="426">
        <f>IF(R582="",R583-R581,R583-R582)</f>
        <v>0</v>
      </c>
      <c r="S584" s="416" t="s">
        <v>166</v>
      </c>
      <c r="T584" s="426">
        <f>IF(T582="",T583-T581,T583-T582)</f>
        <v>0</v>
      </c>
      <c r="U584" s="478" t="s">
        <v>166</v>
      </c>
      <c r="V584" s="477">
        <f>IF(V582="",V583-V581,V583-V582)</f>
        <v>0</v>
      </c>
      <c r="W584" s="463" t="s">
        <v>166</v>
      </c>
      <c r="X584" s="462">
        <v>0</v>
      </c>
      <c r="Y584" s="781"/>
      <c r="Z584" s="782"/>
      <c r="AA584" s="792"/>
      <c r="AB584" s="792"/>
      <c r="AC584" s="792"/>
      <c r="AD584" s="792"/>
      <c r="AE584" s="792"/>
      <c r="AF584" s="792"/>
    </row>
    <row r="585" spans="1:32" s="404" customFormat="1" ht="15" customHeight="1" x14ac:dyDescent="0.2">
      <c r="A585" s="402"/>
      <c r="B585" s="824"/>
      <c r="C585" s="825"/>
      <c r="D585" s="792"/>
      <c r="E585" s="829"/>
      <c r="F585" s="832"/>
      <c r="G585" s="835"/>
      <c r="H585" s="829"/>
      <c r="I585" s="416" t="s">
        <v>165</v>
      </c>
      <c r="J585" s="415"/>
      <c r="K585" s="416" t="s">
        <v>164</v>
      </c>
      <c r="L585" s="415"/>
      <c r="M585" s="816"/>
      <c r="N585" s="817"/>
      <c r="O585" s="816"/>
      <c r="P585" s="817"/>
      <c r="Q585" s="816"/>
      <c r="R585" s="817"/>
      <c r="S585" s="816"/>
      <c r="T585" s="817"/>
      <c r="U585" s="857"/>
      <c r="V585" s="858"/>
      <c r="W585" s="781"/>
      <c r="X585" s="782"/>
      <c r="Y585" s="781"/>
      <c r="Z585" s="782"/>
      <c r="AA585" s="792"/>
      <c r="AB585" s="792"/>
      <c r="AC585" s="792"/>
      <c r="AD585" s="792"/>
      <c r="AE585" s="792"/>
      <c r="AF585" s="792"/>
    </row>
    <row r="586" spans="1:32" s="404" customFormat="1" ht="15" customHeight="1" x14ac:dyDescent="0.2">
      <c r="A586" s="402"/>
      <c r="B586" s="826"/>
      <c r="C586" s="827"/>
      <c r="D586" s="793"/>
      <c r="E586" s="830"/>
      <c r="F586" s="833"/>
      <c r="G586" s="836"/>
      <c r="H586" s="830"/>
      <c r="I586" s="406" t="s">
        <v>158</v>
      </c>
      <c r="J586" s="451"/>
      <c r="K586" s="820"/>
      <c r="L586" s="821"/>
      <c r="M586" s="818"/>
      <c r="N586" s="819"/>
      <c r="O586" s="818"/>
      <c r="P586" s="819"/>
      <c r="Q586" s="818"/>
      <c r="R586" s="819"/>
      <c r="S586" s="818"/>
      <c r="T586" s="819"/>
      <c r="U586" s="859"/>
      <c r="V586" s="860"/>
      <c r="W586" s="783"/>
      <c r="X586" s="784"/>
      <c r="Y586" s="783"/>
      <c r="Z586" s="784"/>
      <c r="AA586" s="793"/>
      <c r="AB586" s="793"/>
      <c r="AC586" s="793"/>
      <c r="AD586" s="793"/>
      <c r="AE586" s="793"/>
      <c r="AF586" s="793"/>
    </row>
    <row r="587" spans="1:32" s="404" customFormat="1" ht="12.75" customHeight="1" x14ac:dyDescent="0.2">
      <c r="A587" s="402"/>
      <c r="B587" s="822" t="s">
        <v>880</v>
      </c>
      <c r="C587" s="823"/>
      <c r="D587" s="791" t="s">
        <v>280</v>
      </c>
      <c r="E587" s="828" t="s">
        <v>325</v>
      </c>
      <c r="F587" s="831">
        <v>6.93</v>
      </c>
      <c r="G587" s="834" t="s">
        <v>218</v>
      </c>
      <c r="H587" s="828" t="s">
        <v>324</v>
      </c>
      <c r="I587" s="434" t="s">
        <v>184</v>
      </c>
      <c r="J587" s="438">
        <v>296662.11119999998</v>
      </c>
      <c r="K587" s="434" t="s">
        <v>183</v>
      </c>
      <c r="L587" s="437"/>
      <c r="M587" s="434" t="s">
        <v>182</v>
      </c>
      <c r="N587" s="436">
        <f>J587</f>
        <v>296662.11119999998</v>
      </c>
      <c r="O587" s="434" t="s">
        <v>181</v>
      </c>
      <c r="P587" s="435"/>
      <c r="Q587" s="434" t="s">
        <v>181</v>
      </c>
      <c r="R587" s="435"/>
      <c r="S587" s="434" t="s">
        <v>181</v>
      </c>
      <c r="T587" s="435"/>
      <c r="U587" s="480" t="s">
        <v>181</v>
      </c>
      <c r="V587" s="479"/>
      <c r="W587" s="466" t="s">
        <v>181</v>
      </c>
      <c r="X587" s="467"/>
      <c r="Y587" s="466" t="s">
        <v>180</v>
      </c>
      <c r="Z587" s="465"/>
      <c r="AA587" s="791" t="s">
        <v>110</v>
      </c>
      <c r="AB587" s="791" t="s">
        <v>879</v>
      </c>
      <c r="AC587" s="791" t="s">
        <v>879</v>
      </c>
      <c r="AD587" s="791" t="s">
        <v>879</v>
      </c>
      <c r="AE587" s="791" t="s">
        <v>879</v>
      </c>
      <c r="AF587" s="791" t="s">
        <v>110</v>
      </c>
    </row>
    <row r="588" spans="1:32" s="404" customFormat="1" ht="15" customHeight="1" x14ac:dyDescent="0.2">
      <c r="A588" s="402"/>
      <c r="B588" s="824"/>
      <c r="C588" s="825"/>
      <c r="D588" s="792"/>
      <c r="E588" s="829"/>
      <c r="F588" s="832"/>
      <c r="G588" s="835"/>
      <c r="H588" s="829"/>
      <c r="I588" s="416" t="s">
        <v>179</v>
      </c>
      <c r="J588" s="432"/>
      <c r="K588" s="416" t="s">
        <v>177</v>
      </c>
      <c r="L588" s="415"/>
      <c r="M588" s="416" t="s">
        <v>176</v>
      </c>
      <c r="N588" s="428">
        <f>N587</f>
        <v>296662.11119999998</v>
      </c>
      <c r="O588" s="416" t="s">
        <v>175</v>
      </c>
      <c r="P588" s="426"/>
      <c r="Q588" s="416" t="s">
        <v>175</v>
      </c>
      <c r="R588" s="426"/>
      <c r="S588" s="416" t="s">
        <v>175</v>
      </c>
      <c r="T588" s="426"/>
      <c r="U588" s="478" t="s">
        <v>175</v>
      </c>
      <c r="V588" s="477"/>
      <c r="W588" s="463" t="s">
        <v>175</v>
      </c>
      <c r="X588" s="462"/>
      <c r="Y588" s="463" t="s">
        <v>174</v>
      </c>
      <c r="Z588" s="464"/>
      <c r="AA588" s="792"/>
      <c r="AB588" s="792"/>
      <c r="AC588" s="792"/>
      <c r="AD588" s="792"/>
      <c r="AE588" s="792"/>
      <c r="AF588" s="792"/>
    </row>
    <row r="589" spans="1:32" s="404" customFormat="1" x14ac:dyDescent="0.2">
      <c r="A589" s="402"/>
      <c r="B589" s="824"/>
      <c r="C589" s="825"/>
      <c r="D589" s="792"/>
      <c r="E589" s="829"/>
      <c r="F589" s="832"/>
      <c r="G589" s="835"/>
      <c r="H589" s="829"/>
      <c r="I589" s="416" t="s">
        <v>173</v>
      </c>
      <c r="J589" s="429"/>
      <c r="K589" s="416" t="s">
        <v>171</v>
      </c>
      <c r="L589" s="427"/>
      <c r="M589" s="416" t="s">
        <v>170</v>
      </c>
      <c r="N589" s="428"/>
      <c r="O589" s="416" t="s">
        <v>169</v>
      </c>
      <c r="P589" s="426"/>
      <c r="Q589" s="416" t="s">
        <v>169</v>
      </c>
      <c r="R589" s="426"/>
      <c r="S589" s="416" t="s">
        <v>169</v>
      </c>
      <c r="T589" s="426"/>
      <c r="U589" s="478" t="s">
        <v>169</v>
      </c>
      <c r="V589" s="477"/>
      <c r="W589" s="463" t="s">
        <v>169</v>
      </c>
      <c r="X589" s="462"/>
      <c r="Y589" s="781"/>
      <c r="Z589" s="782"/>
      <c r="AA589" s="792"/>
      <c r="AB589" s="792"/>
      <c r="AC589" s="792"/>
      <c r="AD589" s="792"/>
      <c r="AE589" s="792"/>
      <c r="AF589" s="792"/>
    </row>
    <row r="590" spans="1:32" s="404" customFormat="1" ht="15" customHeight="1" x14ac:dyDescent="0.2">
      <c r="A590" s="402"/>
      <c r="B590" s="824"/>
      <c r="C590" s="825"/>
      <c r="D590" s="792"/>
      <c r="E590" s="829"/>
      <c r="F590" s="832"/>
      <c r="G590" s="835"/>
      <c r="H590" s="829"/>
      <c r="I590" s="416" t="s">
        <v>168</v>
      </c>
      <c r="J590" s="427"/>
      <c r="K590" s="416" t="s">
        <v>167</v>
      </c>
      <c r="L590" s="427"/>
      <c r="M590" s="816"/>
      <c r="N590" s="817"/>
      <c r="O590" s="416" t="s">
        <v>166</v>
      </c>
      <c r="P590" s="426">
        <f>IF(P588="",P589-P587,P589-P588)</f>
        <v>0</v>
      </c>
      <c r="Q590" s="416" t="s">
        <v>166</v>
      </c>
      <c r="R590" s="426">
        <f>IF(R588="",R589-R587,R589-R588)</f>
        <v>0</v>
      </c>
      <c r="S590" s="416" t="s">
        <v>166</v>
      </c>
      <c r="T590" s="426">
        <f>IF(T588="",T589-T587,T589-T588)</f>
        <v>0</v>
      </c>
      <c r="U590" s="478" t="s">
        <v>166</v>
      </c>
      <c r="V590" s="477">
        <f>IF(V588="",V589-V587,V589-V588)</f>
        <v>0</v>
      </c>
      <c r="W590" s="463" t="s">
        <v>166</v>
      </c>
      <c r="X590" s="462">
        <v>0</v>
      </c>
      <c r="Y590" s="781"/>
      <c r="Z590" s="782"/>
      <c r="AA590" s="792"/>
      <c r="AB590" s="792"/>
      <c r="AC590" s="792"/>
      <c r="AD590" s="792"/>
      <c r="AE590" s="792"/>
      <c r="AF590" s="792"/>
    </row>
    <row r="591" spans="1:32" s="404" customFormat="1" ht="15" customHeight="1" x14ac:dyDescent="0.2">
      <c r="A591" s="402"/>
      <c r="B591" s="824"/>
      <c r="C591" s="825"/>
      <c r="D591" s="792"/>
      <c r="E591" s="829"/>
      <c r="F591" s="832"/>
      <c r="G591" s="835"/>
      <c r="H591" s="829"/>
      <c r="I591" s="416" t="s">
        <v>165</v>
      </c>
      <c r="J591" s="415"/>
      <c r="K591" s="416" t="s">
        <v>164</v>
      </c>
      <c r="L591" s="415"/>
      <c r="M591" s="816"/>
      <c r="N591" s="817"/>
      <c r="O591" s="816"/>
      <c r="P591" s="817"/>
      <c r="Q591" s="816"/>
      <c r="R591" s="817"/>
      <c r="S591" s="816"/>
      <c r="T591" s="817"/>
      <c r="U591" s="857"/>
      <c r="V591" s="858"/>
      <c r="W591" s="781"/>
      <c r="X591" s="782"/>
      <c r="Y591" s="781"/>
      <c r="Z591" s="782"/>
      <c r="AA591" s="792"/>
      <c r="AB591" s="792"/>
      <c r="AC591" s="792"/>
      <c r="AD591" s="792"/>
      <c r="AE591" s="792"/>
      <c r="AF591" s="792"/>
    </row>
    <row r="592" spans="1:32" s="404" customFormat="1" ht="15" customHeight="1" x14ac:dyDescent="0.2">
      <c r="A592" s="402"/>
      <c r="B592" s="826"/>
      <c r="C592" s="827"/>
      <c r="D592" s="793"/>
      <c r="E592" s="830"/>
      <c r="F592" s="833"/>
      <c r="G592" s="836"/>
      <c r="H592" s="830"/>
      <c r="I592" s="406" t="s">
        <v>158</v>
      </c>
      <c r="J592" s="451"/>
      <c r="K592" s="820"/>
      <c r="L592" s="821"/>
      <c r="M592" s="818"/>
      <c r="N592" s="819"/>
      <c r="O592" s="818"/>
      <c r="P592" s="819"/>
      <c r="Q592" s="818"/>
      <c r="R592" s="819"/>
      <c r="S592" s="818"/>
      <c r="T592" s="819"/>
      <c r="U592" s="859"/>
      <c r="V592" s="860"/>
      <c r="W592" s="783"/>
      <c r="X592" s="784"/>
      <c r="Y592" s="783"/>
      <c r="Z592" s="784"/>
      <c r="AA592" s="793"/>
      <c r="AB592" s="793"/>
      <c r="AC592" s="793"/>
      <c r="AD592" s="793"/>
      <c r="AE592" s="793"/>
      <c r="AF592" s="793"/>
    </row>
    <row r="593" spans="1:32" s="404" customFormat="1" ht="12.75" customHeight="1" x14ac:dyDescent="0.2">
      <c r="A593" s="402"/>
      <c r="B593" s="822" t="s">
        <v>877</v>
      </c>
      <c r="C593" s="823"/>
      <c r="D593" s="791" t="s">
        <v>280</v>
      </c>
      <c r="E593" s="828" t="s">
        <v>325</v>
      </c>
      <c r="F593" s="831">
        <v>7.26</v>
      </c>
      <c r="G593" s="834" t="s">
        <v>218</v>
      </c>
      <c r="H593" s="828" t="s">
        <v>324</v>
      </c>
      <c r="I593" s="434" t="s">
        <v>184</v>
      </c>
      <c r="J593" s="438">
        <v>96532.909199999995</v>
      </c>
      <c r="K593" s="434" t="s">
        <v>183</v>
      </c>
      <c r="L593" s="437"/>
      <c r="M593" s="434" t="s">
        <v>182</v>
      </c>
      <c r="N593" s="436">
        <f>J593</f>
        <v>96532.909199999995</v>
      </c>
      <c r="O593" s="434" t="s">
        <v>181</v>
      </c>
      <c r="P593" s="435"/>
      <c r="Q593" s="434" t="s">
        <v>181</v>
      </c>
      <c r="R593" s="435"/>
      <c r="S593" s="434" t="s">
        <v>181</v>
      </c>
      <c r="T593" s="435"/>
      <c r="U593" s="480" t="s">
        <v>181</v>
      </c>
      <c r="V593" s="479"/>
      <c r="W593" s="466" t="s">
        <v>181</v>
      </c>
      <c r="X593" s="467"/>
      <c r="Y593" s="466" t="s">
        <v>180</v>
      </c>
      <c r="Z593" s="465"/>
      <c r="AA593" s="791" t="s">
        <v>874</v>
      </c>
      <c r="AB593" s="791" t="s">
        <v>874</v>
      </c>
      <c r="AC593" s="791" t="s">
        <v>874</v>
      </c>
      <c r="AD593" s="791" t="s">
        <v>874</v>
      </c>
      <c r="AE593" s="791" t="s">
        <v>874</v>
      </c>
      <c r="AF593" s="791" t="s">
        <v>110</v>
      </c>
    </row>
    <row r="594" spans="1:32" s="404" customFormat="1" ht="15" customHeight="1" x14ac:dyDescent="0.2">
      <c r="A594" s="402"/>
      <c r="B594" s="824"/>
      <c r="C594" s="825"/>
      <c r="D594" s="792"/>
      <c r="E594" s="829"/>
      <c r="F594" s="832"/>
      <c r="G594" s="835"/>
      <c r="H594" s="829"/>
      <c r="I594" s="416" t="s">
        <v>179</v>
      </c>
      <c r="J594" s="432"/>
      <c r="K594" s="416" t="s">
        <v>177</v>
      </c>
      <c r="L594" s="415"/>
      <c r="M594" s="416" t="s">
        <v>176</v>
      </c>
      <c r="N594" s="428">
        <f>N593</f>
        <v>96532.909199999995</v>
      </c>
      <c r="O594" s="416" t="s">
        <v>175</v>
      </c>
      <c r="P594" s="426"/>
      <c r="Q594" s="416" t="s">
        <v>175</v>
      </c>
      <c r="R594" s="426"/>
      <c r="S594" s="416" t="s">
        <v>175</v>
      </c>
      <c r="T594" s="426"/>
      <c r="U594" s="478" t="s">
        <v>175</v>
      </c>
      <c r="V594" s="477"/>
      <c r="W594" s="463" t="s">
        <v>175</v>
      </c>
      <c r="X594" s="462"/>
      <c r="Y594" s="463" t="s">
        <v>174</v>
      </c>
      <c r="Z594" s="464"/>
      <c r="AA594" s="792"/>
      <c r="AB594" s="792"/>
      <c r="AC594" s="792"/>
      <c r="AD594" s="792"/>
      <c r="AE594" s="792"/>
      <c r="AF594" s="792"/>
    </row>
    <row r="595" spans="1:32" s="404" customFormat="1" x14ac:dyDescent="0.2">
      <c r="A595" s="402"/>
      <c r="B595" s="824"/>
      <c r="C595" s="825"/>
      <c r="D595" s="792"/>
      <c r="E595" s="829"/>
      <c r="F595" s="832"/>
      <c r="G595" s="835"/>
      <c r="H595" s="829"/>
      <c r="I595" s="416" t="s">
        <v>173</v>
      </c>
      <c r="J595" s="429"/>
      <c r="K595" s="416" t="s">
        <v>171</v>
      </c>
      <c r="L595" s="427"/>
      <c r="M595" s="416" t="s">
        <v>170</v>
      </c>
      <c r="N595" s="428"/>
      <c r="O595" s="416" t="s">
        <v>169</v>
      </c>
      <c r="P595" s="426"/>
      <c r="Q595" s="416" t="s">
        <v>169</v>
      </c>
      <c r="R595" s="426"/>
      <c r="S595" s="416" t="s">
        <v>169</v>
      </c>
      <c r="T595" s="426"/>
      <c r="U595" s="478" t="s">
        <v>169</v>
      </c>
      <c r="V595" s="477"/>
      <c r="W595" s="463" t="s">
        <v>169</v>
      </c>
      <c r="X595" s="462"/>
      <c r="Y595" s="781"/>
      <c r="Z595" s="782"/>
      <c r="AA595" s="792"/>
      <c r="AB595" s="792"/>
      <c r="AC595" s="792"/>
      <c r="AD595" s="792"/>
      <c r="AE595" s="792"/>
      <c r="AF595" s="792"/>
    </row>
    <row r="596" spans="1:32" s="404" customFormat="1" ht="15" customHeight="1" x14ac:dyDescent="0.2">
      <c r="A596" s="402"/>
      <c r="B596" s="824"/>
      <c r="C596" s="825"/>
      <c r="D596" s="792"/>
      <c r="E596" s="829"/>
      <c r="F596" s="832"/>
      <c r="G596" s="835"/>
      <c r="H596" s="829"/>
      <c r="I596" s="416" t="s">
        <v>168</v>
      </c>
      <c r="J596" s="427"/>
      <c r="K596" s="416" t="s">
        <v>167</v>
      </c>
      <c r="L596" s="427"/>
      <c r="M596" s="816"/>
      <c r="N596" s="817"/>
      <c r="O596" s="416" t="s">
        <v>166</v>
      </c>
      <c r="P596" s="426">
        <f>IF(P594="",P595-P593,P595-P594)</f>
        <v>0</v>
      </c>
      <c r="Q596" s="416" t="s">
        <v>166</v>
      </c>
      <c r="R596" s="426">
        <f>IF(R594="",R595-R593,R595-R594)</f>
        <v>0</v>
      </c>
      <c r="S596" s="416" t="s">
        <v>166</v>
      </c>
      <c r="T596" s="426">
        <f>IF(T594="",T595-T593,T595-T594)</f>
        <v>0</v>
      </c>
      <c r="U596" s="478" t="s">
        <v>166</v>
      </c>
      <c r="V596" s="477">
        <f>IF(V594="",V595-V593,V595-V594)</f>
        <v>0</v>
      </c>
      <c r="W596" s="463" t="s">
        <v>166</v>
      </c>
      <c r="X596" s="462">
        <f>IF(X594="",X595-X593,X595-X594)</f>
        <v>0</v>
      </c>
      <c r="Y596" s="781"/>
      <c r="Z596" s="782"/>
      <c r="AA596" s="792"/>
      <c r="AB596" s="792"/>
      <c r="AC596" s="792"/>
      <c r="AD596" s="792"/>
      <c r="AE596" s="792"/>
      <c r="AF596" s="792"/>
    </row>
    <row r="597" spans="1:32" s="404" customFormat="1" ht="15" customHeight="1" x14ac:dyDescent="0.2">
      <c r="A597" s="402"/>
      <c r="B597" s="824"/>
      <c r="C597" s="825"/>
      <c r="D597" s="792"/>
      <c r="E597" s="829"/>
      <c r="F597" s="832"/>
      <c r="G597" s="835"/>
      <c r="H597" s="829"/>
      <c r="I597" s="416" t="s">
        <v>165</v>
      </c>
      <c r="J597" s="415"/>
      <c r="K597" s="416" t="s">
        <v>164</v>
      </c>
      <c r="L597" s="415"/>
      <c r="M597" s="816"/>
      <c r="N597" s="817"/>
      <c r="O597" s="816"/>
      <c r="P597" s="817"/>
      <c r="Q597" s="816"/>
      <c r="R597" s="817"/>
      <c r="S597" s="816"/>
      <c r="T597" s="817"/>
      <c r="U597" s="857"/>
      <c r="V597" s="858"/>
      <c r="W597" s="781"/>
      <c r="X597" s="782"/>
      <c r="Y597" s="781"/>
      <c r="Z597" s="782"/>
      <c r="AA597" s="792"/>
      <c r="AB597" s="792"/>
      <c r="AC597" s="792"/>
      <c r="AD597" s="792"/>
      <c r="AE597" s="792"/>
      <c r="AF597" s="792"/>
    </row>
    <row r="598" spans="1:32" s="404" customFormat="1" ht="15" customHeight="1" x14ac:dyDescent="0.2">
      <c r="A598" s="402"/>
      <c r="B598" s="826"/>
      <c r="C598" s="827"/>
      <c r="D598" s="793"/>
      <c r="E598" s="830"/>
      <c r="F598" s="833"/>
      <c r="G598" s="836"/>
      <c r="H598" s="830"/>
      <c r="I598" s="406" t="s">
        <v>158</v>
      </c>
      <c r="J598" s="451"/>
      <c r="K598" s="820"/>
      <c r="L598" s="821"/>
      <c r="M598" s="818"/>
      <c r="N598" s="819"/>
      <c r="O598" s="818"/>
      <c r="P598" s="819"/>
      <c r="Q598" s="818"/>
      <c r="R598" s="819"/>
      <c r="S598" s="818"/>
      <c r="T598" s="819"/>
      <c r="U598" s="859"/>
      <c r="V598" s="860"/>
      <c r="W598" s="783"/>
      <c r="X598" s="784"/>
      <c r="Y598" s="783"/>
      <c r="Z598" s="784"/>
      <c r="AA598" s="793"/>
      <c r="AB598" s="793"/>
      <c r="AC598" s="793"/>
      <c r="AD598" s="793"/>
      <c r="AE598" s="793"/>
      <c r="AF598" s="793"/>
    </row>
    <row r="599" spans="1:32" s="404" customFormat="1" ht="12.75" customHeight="1" x14ac:dyDescent="0.2">
      <c r="A599" s="402"/>
      <c r="B599" s="822" t="s">
        <v>875</v>
      </c>
      <c r="C599" s="823"/>
      <c r="D599" s="791" t="s">
        <v>280</v>
      </c>
      <c r="E599" s="828" t="s">
        <v>325</v>
      </c>
      <c r="F599" s="831">
        <v>4.58</v>
      </c>
      <c r="G599" s="834" t="s">
        <v>218</v>
      </c>
      <c r="H599" s="828" t="s">
        <v>324</v>
      </c>
      <c r="I599" s="434" t="s">
        <v>184</v>
      </c>
      <c r="J599" s="438">
        <v>134204.28839999999</v>
      </c>
      <c r="K599" s="434" t="s">
        <v>183</v>
      </c>
      <c r="L599" s="437"/>
      <c r="M599" s="434" t="s">
        <v>182</v>
      </c>
      <c r="N599" s="436">
        <f>J599</f>
        <v>134204.28839999999</v>
      </c>
      <c r="O599" s="434" t="s">
        <v>181</v>
      </c>
      <c r="P599" s="435"/>
      <c r="Q599" s="434" t="s">
        <v>181</v>
      </c>
      <c r="R599" s="435"/>
      <c r="S599" s="434" t="s">
        <v>181</v>
      </c>
      <c r="T599" s="435"/>
      <c r="U599" s="480" t="s">
        <v>181</v>
      </c>
      <c r="V599" s="479"/>
      <c r="W599" s="466" t="s">
        <v>181</v>
      </c>
      <c r="X599" s="467"/>
      <c r="Y599" s="466" t="s">
        <v>180</v>
      </c>
      <c r="Z599" s="465"/>
      <c r="AA599" s="791" t="s">
        <v>874</v>
      </c>
      <c r="AB599" s="791" t="s">
        <v>874</v>
      </c>
      <c r="AC599" s="791" t="s">
        <v>874</v>
      </c>
      <c r="AD599" s="791" t="s">
        <v>874</v>
      </c>
      <c r="AE599" s="791" t="s">
        <v>874</v>
      </c>
      <c r="AF599" s="791" t="s">
        <v>110</v>
      </c>
    </row>
    <row r="600" spans="1:32" s="404" customFormat="1" ht="15" customHeight="1" x14ac:dyDescent="0.2">
      <c r="A600" s="402"/>
      <c r="B600" s="824"/>
      <c r="C600" s="825"/>
      <c r="D600" s="792"/>
      <c r="E600" s="829"/>
      <c r="F600" s="832"/>
      <c r="G600" s="835"/>
      <c r="H600" s="829"/>
      <c r="I600" s="416" t="s">
        <v>179</v>
      </c>
      <c r="J600" s="432"/>
      <c r="K600" s="416" t="s">
        <v>177</v>
      </c>
      <c r="L600" s="415"/>
      <c r="M600" s="416" t="s">
        <v>176</v>
      </c>
      <c r="N600" s="428">
        <f>N599</f>
        <v>134204.28839999999</v>
      </c>
      <c r="O600" s="416" t="s">
        <v>175</v>
      </c>
      <c r="P600" s="426"/>
      <c r="Q600" s="416" t="s">
        <v>175</v>
      </c>
      <c r="R600" s="426"/>
      <c r="S600" s="416" t="s">
        <v>175</v>
      </c>
      <c r="T600" s="426"/>
      <c r="U600" s="478" t="s">
        <v>175</v>
      </c>
      <c r="V600" s="477"/>
      <c r="W600" s="463" t="s">
        <v>175</v>
      </c>
      <c r="X600" s="462"/>
      <c r="Y600" s="463" t="s">
        <v>174</v>
      </c>
      <c r="Z600" s="464"/>
      <c r="AA600" s="792"/>
      <c r="AB600" s="792"/>
      <c r="AC600" s="792"/>
      <c r="AD600" s="792"/>
      <c r="AE600" s="792"/>
      <c r="AF600" s="792"/>
    </row>
    <row r="601" spans="1:32" s="404" customFormat="1" x14ac:dyDescent="0.2">
      <c r="A601" s="402"/>
      <c r="B601" s="824"/>
      <c r="C601" s="825"/>
      <c r="D601" s="792"/>
      <c r="E601" s="829"/>
      <c r="F601" s="832"/>
      <c r="G601" s="835"/>
      <c r="H601" s="829"/>
      <c r="I601" s="416" t="s">
        <v>173</v>
      </c>
      <c r="J601" s="429"/>
      <c r="K601" s="416" t="s">
        <v>171</v>
      </c>
      <c r="L601" s="427"/>
      <c r="M601" s="416" t="s">
        <v>170</v>
      </c>
      <c r="N601" s="428"/>
      <c r="O601" s="416" t="s">
        <v>169</v>
      </c>
      <c r="P601" s="426"/>
      <c r="Q601" s="416" t="s">
        <v>169</v>
      </c>
      <c r="R601" s="426"/>
      <c r="S601" s="416" t="s">
        <v>169</v>
      </c>
      <c r="T601" s="426"/>
      <c r="U601" s="478" t="s">
        <v>169</v>
      </c>
      <c r="V601" s="477"/>
      <c r="W601" s="463" t="s">
        <v>169</v>
      </c>
      <c r="X601" s="462"/>
      <c r="Y601" s="781"/>
      <c r="Z601" s="782"/>
      <c r="AA601" s="792"/>
      <c r="AB601" s="792"/>
      <c r="AC601" s="792"/>
      <c r="AD601" s="792"/>
      <c r="AE601" s="792"/>
      <c r="AF601" s="792"/>
    </row>
    <row r="602" spans="1:32" s="404" customFormat="1" ht="15" customHeight="1" x14ac:dyDescent="0.2">
      <c r="A602" s="402"/>
      <c r="B602" s="824"/>
      <c r="C602" s="825"/>
      <c r="D602" s="792"/>
      <c r="E602" s="829"/>
      <c r="F602" s="832"/>
      <c r="G602" s="835"/>
      <c r="H602" s="829"/>
      <c r="I602" s="416" t="s">
        <v>168</v>
      </c>
      <c r="J602" s="427"/>
      <c r="K602" s="416" t="s">
        <v>167</v>
      </c>
      <c r="L602" s="427"/>
      <c r="M602" s="816"/>
      <c r="N602" s="817"/>
      <c r="O602" s="416" t="s">
        <v>166</v>
      </c>
      <c r="P602" s="426">
        <f>IF(P600="",P601-P599,P601-P600)</f>
        <v>0</v>
      </c>
      <c r="Q602" s="416" t="s">
        <v>166</v>
      </c>
      <c r="R602" s="426">
        <f>IF(R600="",R601-R599,R601-R600)</f>
        <v>0</v>
      </c>
      <c r="S602" s="416" t="s">
        <v>166</v>
      </c>
      <c r="T602" s="426">
        <f>IF(T600="",T601-T599,T601-T600)</f>
        <v>0</v>
      </c>
      <c r="U602" s="478" t="s">
        <v>166</v>
      </c>
      <c r="V602" s="477">
        <f>IF(V600="",V601-V599,V601-V600)</f>
        <v>0</v>
      </c>
      <c r="W602" s="463" t="s">
        <v>166</v>
      </c>
      <c r="X602" s="462">
        <f>IF(X600="",X601-X599,X601-X600)</f>
        <v>0</v>
      </c>
      <c r="Y602" s="781"/>
      <c r="Z602" s="782"/>
      <c r="AA602" s="792"/>
      <c r="AB602" s="792"/>
      <c r="AC602" s="792"/>
      <c r="AD602" s="792"/>
      <c r="AE602" s="792"/>
      <c r="AF602" s="792"/>
    </row>
    <row r="603" spans="1:32" s="404" customFormat="1" ht="15" customHeight="1" x14ac:dyDescent="0.2">
      <c r="A603" s="402"/>
      <c r="B603" s="824"/>
      <c r="C603" s="825"/>
      <c r="D603" s="792"/>
      <c r="E603" s="829"/>
      <c r="F603" s="832"/>
      <c r="G603" s="835"/>
      <c r="H603" s="829"/>
      <c r="I603" s="416" t="s">
        <v>165</v>
      </c>
      <c r="J603" s="415"/>
      <c r="K603" s="416" t="s">
        <v>164</v>
      </c>
      <c r="L603" s="415"/>
      <c r="M603" s="816"/>
      <c r="N603" s="817"/>
      <c r="O603" s="816"/>
      <c r="P603" s="817"/>
      <c r="Q603" s="816"/>
      <c r="R603" s="817"/>
      <c r="S603" s="816"/>
      <c r="T603" s="817"/>
      <c r="U603" s="857"/>
      <c r="V603" s="858"/>
      <c r="W603" s="781"/>
      <c r="X603" s="782"/>
      <c r="Y603" s="781"/>
      <c r="Z603" s="782"/>
      <c r="AA603" s="792"/>
      <c r="AB603" s="792"/>
      <c r="AC603" s="792"/>
      <c r="AD603" s="792"/>
      <c r="AE603" s="792"/>
      <c r="AF603" s="792"/>
    </row>
    <row r="604" spans="1:32" s="404" customFormat="1" ht="15" customHeight="1" x14ac:dyDescent="0.2">
      <c r="A604" s="402"/>
      <c r="B604" s="826"/>
      <c r="C604" s="827"/>
      <c r="D604" s="793"/>
      <c r="E604" s="830"/>
      <c r="F604" s="833"/>
      <c r="G604" s="836"/>
      <c r="H604" s="830"/>
      <c r="I604" s="406" t="s">
        <v>158</v>
      </c>
      <c r="J604" s="451"/>
      <c r="K604" s="820"/>
      <c r="L604" s="821"/>
      <c r="M604" s="818"/>
      <c r="N604" s="819"/>
      <c r="O604" s="818"/>
      <c r="P604" s="819"/>
      <c r="Q604" s="818"/>
      <c r="R604" s="819"/>
      <c r="S604" s="818"/>
      <c r="T604" s="819"/>
      <c r="U604" s="859"/>
      <c r="V604" s="860"/>
      <c r="W604" s="783"/>
      <c r="X604" s="784"/>
      <c r="Y604" s="783"/>
      <c r="Z604" s="784"/>
      <c r="AA604" s="793"/>
      <c r="AB604" s="793"/>
      <c r="AC604" s="793"/>
      <c r="AD604" s="793"/>
      <c r="AE604" s="793"/>
      <c r="AF604" s="793"/>
    </row>
    <row r="605" spans="1:32" s="404" customFormat="1" ht="12.75" customHeight="1" x14ac:dyDescent="0.2">
      <c r="A605" s="402"/>
      <c r="B605" s="822" t="s">
        <v>872</v>
      </c>
      <c r="C605" s="823"/>
      <c r="D605" s="791" t="s">
        <v>280</v>
      </c>
      <c r="E605" s="828" t="s">
        <v>325</v>
      </c>
      <c r="F605" s="831">
        <v>14.48</v>
      </c>
      <c r="G605" s="834" t="s">
        <v>218</v>
      </c>
      <c r="H605" s="828" t="s">
        <v>324</v>
      </c>
      <c r="I605" s="434" t="s">
        <v>184</v>
      </c>
      <c r="J605" s="438">
        <v>522690.38640000002</v>
      </c>
      <c r="K605" s="434" t="s">
        <v>183</v>
      </c>
      <c r="L605" s="437"/>
      <c r="M605" s="434" t="s">
        <v>182</v>
      </c>
      <c r="N605" s="436">
        <f>J605</f>
        <v>522690.38640000002</v>
      </c>
      <c r="O605" s="434" t="s">
        <v>181</v>
      </c>
      <c r="P605" s="435"/>
      <c r="Q605" s="434" t="s">
        <v>181</v>
      </c>
      <c r="R605" s="435"/>
      <c r="S605" s="434" t="s">
        <v>181</v>
      </c>
      <c r="T605" s="435"/>
      <c r="U605" s="480" t="s">
        <v>181</v>
      </c>
      <c r="V605" s="479"/>
      <c r="W605" s="466" t="s">
        <v>181</v>
      </c>
      <c r="X605" s="467"/>
      <c r="Y605" s="466" t="s">
        <v>180</v>
      </c>
      <c r="Z605" s="465"/>
      <c r="AA605" s="791" t="s">
        <v>110</v>
      </c>
      <c r="AB605" s="791" t="s">
        <v>871</v>
      </c>
      <c r="AC605" s="791" t="s">
        <v>871</v>
      </c>
      <c r="AD605" s="791" t="s">
        <v>871</v>
      </c>
      <c r="AE605" s="791" t="s">
        <v>871</v>
      </c>
      <c r="AF605" s="791" t="s">
        <v>110</v>
      </c>
    </row>
    <row r="606" spans="1:32" s="404" customFormat="1" ht="15" customHeight="1" x14ac:dyDescent="0.2">
      <c r="A606" s="402"/>
      <c r="B606" s="824"/>
      <c r="C606" s="825"/>
      <c r="D606" s="792"/>
      <c r="E606" s="829"/>
      <c r="F606" s="832"/>
      <c r="G606" s="835"/>
      <c r="H606" s="829"/>
      <c r="I606" s="416" t="s">
        <v>179</v>
      </c>
      <c r="J606" s="432"/>
      <c r="K606" s="416" t="s">
        <v>177</v>
      </c>
      <c r="L606" s="415"/>
      <c r="M606" s="416" t="s">
        <v>176</v>
      </c>
      <c r="N606" s="428">
        <f>N605</f>
        <v>522690.38640000002</v>
      </c>
      <c r="O606" s="416" t="s">
        <v>175</v>
      </c>
      <c r="P606" s="426"/>
      <c r="Q606" s="416" t="s">
        <v>175</v>
      </c>
      <c r="R606" s="426"/>
      <c r="S606" s="416" t="s">
        <v>175</v>
      </c>
      <c r="T606" s="426"/>
      <c r="U606" s="478" t="s">
        <v>175</v>
      </c>
      <c r="V606" s="477"/>
      <c r="W606" s="463" t="s">
        <v>175</v>
      </c>
      <c r="X606" s="462"/>
      <c r="Y606" s="463" t="s">
        <v>174</v>
      </c>
      <c r="Z606" s="464"/>
      <c r="AA606" s="792"/>
      <c r="AB606" s="792"/>
      <c r="AC606" s="792"/>
      <c r="AD606" s="792"/>
      <c r="AE606" s="792"/>
      <c r="AF606" s="792"/>
    </row>
    <row r="607" spans="1:32" s="404" customFormat="1" x14ac:dyDescent="0.2">
      <c r="A607" s="402"/>
      <c r="B607" s="824"/>
      <c r="C607" s="825"/>
      <c r="D607" s="792"/>
      <c r="E607" s="829"/>
      <c r="F607" s="832"/>
      <c r="G607" s="835"/>
      <c r="H607" s="829"/>
      <c r="I607" s="416" t="s">
        <v>173</v>
      </c>
      <c r="J607" s="429"/>
      <c r="K607" s="416" t="s">
        <v>171</v>
      </c>
      <c r="L607" s="427"/>
      <c r="M607" s="416" t="s">
        <v>170</v>
      </c>
      <c r="N607" s="428"/>
      <c r="O607" s="416" t="s">
        <v>169</v>
      </c>
      <c r="P607" s="426"/>
      <c r="Q607" s="416" t="s">
        <v>169</v>
      </c>
      <c r="R607" s="426"/>
      <c r="S607" s="416" t="s">
        <v>169</v>
      </c>
      <c r="T607" s="426"/>
      <c r="U607" s="478" t="s">
        <v>169</v>
      </c>
      <c r="V607" s="477"/>
      <c r="W607" s="463" t="s">
        <v>169</v>
      </c>
      <c r="X607" s="462"/>
      <c r="Y607" s="781"/>
      <c r="Z607" s="782"/>
      <c r="AA607" s="792"/>
      <c r="AB607" s="792"/>
      <c r="AC607" s="792"/>
      <c r="AD607" s="792"/>
      <c r="AE607" s="792"/>
      <c r="AF607" s="792"/>
    </row>
    <row r="608" spans="1:32" s="404" customFormat="1" ht="15" customHeight="1" x14ac:dyDescent="0.2">
      <c r="A608" s="402"/>
      <c r="B608" s="824"/>
      <c r="C608" s="825"/>
      <c r="D608" s="792"/>
      <c r="E608" s="829"/>
      <c r="F608" s="832"/>
      <c r="G608" s="835"/>
      <c r="H608" s="829"/>
      <c r="I608" s="416" t="s">
        <v>168</v>
      </c>
      <c r="J608" s="427"/>
      <c r="K608" s="416" t="s">
        <v>167</v>
      </c>
      <c r="L608" s="427"/>
      <c r="M608" s="816"/>
      <c r="N608" s="817"/>
      <c r="O608" s="416" t="s">
        <v>166</v>
      </c>
      <c r="P608" s="426">
        <f>IF(P606="",P607-P605,P607-P606)</f>
        <v>0</v>
      </c>
      <c r="Q608" s="416" t="s">
        <v>166</v>
      </c>
      <c r="R608" s="426">
        <f>IF(R606="",R607-R605,R607-R606)</f>
        <v>0</v>
      </c>
      <c r="S608" s="416" t="s">
        <v>166</v>
      </c>
      <c r="T608" s="426">
        <f>IF(T606="",T607-T605,T607-T606)</f>
        <v>0</v>
      </c>
      <c r="U608" s="478" t="s">
        <v>166</v>
      </c>
      <c r="V608" s="477">
        <f>IF(V606="",V607-V605,V607-V606)</f>
        <v>0</v>
      </c>
      <c r="W608" s="463" t="s">
        <v>166</v>
      </c>
      <c r="X608" s="462">
        <v>0</v>
      </c>
      <c r="Y608" s="781"/>
      <c r="Z608" s="782"/>
      <c r="AA608" s="792"/>
      <c r="AB608" s="792"/>
      <c r="AC608" s="792"/>
      <c r="AD608" s="792"/>
      <c r="AE608" s="792"/>
      <c r="AF608" s="792"/>
    </row>
    <row r="609" spans="1:32" s="404" customFormat="1" ht="15" customHeight="1" x14ac:dyDescent="0.2">
      <c r="A609" s="402"/>
      <c r="B609" s="824"/>
      <c r="C609" s="825"/>
      <c r="D609" s="792"/>
      <c r="E609" s="829"/>
      <c r="F609" s="832"/>
      <c r="G609" s="835"/>
      <c r="H609" s="829"/>
      <c r="I609" s="416" t="s">
        <v>165</v>
      </c>
      <c r="J609" s="415"/>
      <c r="K609" s="416" t="s">
        <v>164</v>
      </c>
      <c r="L609" s="415"/>
      <c r="M609" s="816"/>
      <c r="N609" s="817"/>
      <c r="O609" s="816"/>
      <c r="P609" s="817"/>
      <c r="Q609" s="816"/>
      <c r="R609" s="817"/>
      <c r="S609" s="816"/>
      <c r="T609" s="817"/>
      <c r="U609" s="857"/>
      <c r="V609" s="858"/>
      <c r="W609" s="781"/>
      <c r="X609" s="782"/>
      <c r="Y609" s="781"/>
      <c r="Z609" s="782"/>
      <c r="AA609" s="792"/>
      <c r="AB609" s="792"/>
      <c r="AC609" s="792"/>
      <c r="AD609" s="792"/>
      <c r="AE609" s="792"/>
      <c r="AF609" s="792"/>
    </row>
    <row r="610" spans="1:32" s="404" customFormat="1" ht="15" customHeight="1" x14ac:dyDescent="0.2">
      <c r="A610" s="402"/>
      <c r="B610" s="826"/>
      <c r="C610" s="827"/>
      <c r="D610" s="793"/>
      <c r="E610" s="830"/>
      <c r="F610" s="833"/>
      <c r="G610" s="836"/>
      <c r="H610" s="830"/>
      <c r="I610" s="406" t="s">
        <v>158</v>
      </c>
      <c r="J610" s="451"/>
      <c r="K610" s="820"/>
      <c r="L610" s="821"/>
      <c r="M610" s="818"/>
      <c r="N610" s="819"/>
      <c r="O610" s="818"/>
      <c r="P610" s="819"/>
      <c r="Q610" s="818"/>
      <c r="R610" s="819"/>
      <c r="S610" s="818"/>
      <c r="T610" s="819"/>
      <c r="U610" s="859"/>
      <c r="V610" s="860"/>
      <c r="W610" s="783"/>
      <c r="X610" s="784"/>
      <c r="Y610" s="783"/>
      <c r="Z610" s="784"/>
      <c r="AA610" s="793"/>
      <c r="AB610" s="793"/>
      <c r="AC610" s="793"/>
      <c r="AD610" s="793"/>
      <c r="AE610" s="793"/>
      <c r="AF610" s="793"/>
    </row>
    <row r="611" spans="1:32" s="404" customFormat="1" ht="12.75" customHeight="1" x14ac:dyDescent="0.2">
      <c r="A611" s="402"/>
      <c r="B611" s="822" t="s">
        <v>869</v>
      </c>
      <c r="C611" s="823"/>
      <c r="D611" s="791" t="s">
        <v>280</v>
      </c>
      <c r="E611" s="828" t="s">
        <v>325</v>
      </c>
      <c r="F611" s="831">
        <v>9.66</v>
      </c>
      <c r="G611" s="834" t="s">
        <v>218</v>
      </c>
      <c r="H611" s="828" t="s">
        <v>324</v>
      </c>
      <c r="I611" s="434" t="s">
        <v>184</v>
      </c>
      <c r="J611" s="438">
        <v>202483.66320000001</v>
      </c>
      <c r="K611" s="434" t="s">
        <v>183</v>
      </c>
      <c r="L611" s="437"/>
      <c r="M611" s="434" t="s">
        <v>182</v>
      </c>
      <c r="N611" s="436">
        <f>J611</f>
        <v>202483.66320000001</v>
      </c>
      <c r="O611" s="434" t="s">
        <v>181</v>
      </c>
      <c r="P611" s="435"/>
      <c r="Q611" s="434" t="s">
        <v>181</v>
      </c>
      <c r="R611" s="435"/>
      <c r="S611" s="434" t="s">
        <v>181</v>
      </c>
      <c r="T611" s="435"/>
      <c r="U611" s="480" t="s">
        <v>181</v>
      </c>
      <c r="V611" s="479"/>
      <c r="W611" s="466" t="s">
        <v>181</v>
      </c>
      <c r="X611" s="467"/>
      <c r="Y611" s="466" t="s">
        <v>180</v>
      </c>
      <c r="Z611" s="465"/>
      <c r="AA611" s="791" t="s">
        <v>868</v>
      </c>
      <c r="AB611" s="791" t="s">
        <v>868</v>
      </c>
      <c r="AC611" s="791" t="s">
        <v>868</v>
      </c>
      <c r="AD611" s="791" t="s">
        <v>868</v>
      </c>
      <c r="AE611" s="791" t="s">
        <v>868</v>
      </c>
      <c r="AF611" s="791" t="s">
        <v>110</v>
      </c>
    </row>
    <row r="612" spans="1:32" s="404" customFormat="1" ht="15" customHeight="1" x14ac:dyDescent="0.2">
      <c r="A612" s="402"/>
      <c r="B612" s="824"/>
      <c r="C612" s="825"/>
      <c r="D612" s="792"/>
      <c r="E612" s="829"/>
      <c r="F612" s="832"/>
      <c r="G612" s="835"/>
      <c r="H612" s="829"/>
      <c r="I612" s="416" t="s">
        <v>179</v>
      </c>
      <c r="J612" s="432"/>
      <c r="K612" s="416" t="s">
        <v>177</v>
      </c>
      <c r="L612" s="415"/>
      <c r="M612" s="416" t="s">
        <v>176</v>
      </c>
      <c r="N612" s="428">
        <f>N611</f>
        <v>202483.66320000001</v>
      </c>
      <c r="O612" s="416" t="s">
        <v>175</v>
      </c>
      <c r="P612" s="426"/>
      <c r="Q612" s="416" t="s">
        <v>175</v>
      </c>
      <c r="R612" s="426"/>
      <c r="S612" s="416" t="s">
        <v>175</v>
      </c>
      <c r="T612" s="426"/>
      <c r="U612" s="478" t="s">
        <v>175</v>
      </c>
      <c r="V612" s="477"/>
      <c r="W612" s="463" t="s">
        <v>175</v>
      </c>
      <c r="X612" s="462"/>
      <c r="Y612" s="463" t="s">
        <v>174</v>
      </c>
      <c r="Z612" s="464"/>
      <c r="AA612" s="792"/>
      <c r="AB612" s="792"/>
      <c r="AC612" s="792"/>
      <c r="AD612" s="792"/>
      <c r="AE612" s="792"/>
      <c r="AF612" s="792"/>
    </row>
    <row r="613" spans="1:32" s="404" customFormat="1" x14ac:dyDescent="0.2">
      <c r="A613" s="402"/>
      <c r="B613" s="824"/>
      <c r="C613" s="825"/>
      <c r="D613" s="792"/>
      <c r="E613" s="829"/>
      <c r="F613" s="832"/>
      <c r="G613" s="835"/>
      <c r="H613" s="829"/>
      <c r="I613" s="416" t="s">
        <v>173</v>
      </c>
      <c r="J613" s="429"/>
      <c r="K613" s="416" t="s">
        <v>171</v>
      </c>
      <c r="L613" s="427"/>
      <c r="M613" s="416" t="s">
        <v>170</v>
      </c>
      <c r="N613" s="428"/>
      <c r="O613" s="416" t="s">
        <v>169</v>
      </c>
      <c r="P613" s="426"/>
      <c r="Q613" s="416" t="s">
        <v>169</v>
      </c>
      <c r="R613" s="426"/>
      <c r="S613" s="416" t="s">
        <v>169</v>
      </c>
      <c r="T613" s="426"/>
      <c r="U613" s="478" t="s">
        <v>169</v>
      </c>
      <c r="V613" s="477"/>
      <c r="W613" s="463" t="s">
        <v>169</v>
      </c>
      <c r="X613" s="462"/>
      <c r="Y613" s="781"/>
      <c r="Z613" s="782"/>
      <c r="AA613" s="792"/>
      <c r="AB613" s="792"/>
      <c r="AC613" s="792"/>
      <c r="AD613" s="792"/>
      <c r="AE613" s="792"/>
      <c r="AF613" s="792"/>
    </row>
    <row r="614" spans="1:32" s="404" customFormat="1" ht="15" customHeight="1" x14ac:dyDescent="0.2">
      <c r="A614" s="402"/>
      <c r="B614" s="824"/>
      <c r="C614" s="825"/>
      <c r="D614" s="792"/>
      <c r="E614" s="829"/>
      <c r="F614" s="832"/>
      <c r="G614" s="835"/>
      <c r="H614" s="829"/>
      <c r="I614" s="416" t="s">
        <v>168</v>
      </c>
      <c r="J614" s="427"/>
      <c r="K614" s="416" t="s">
        <v>167</v>
      </c>
      <c r="L614" s="427"/>
      <c r="M614" s="816"/>
      <c r="N614" s="817"/>
      <c r="O614" s="416" t="s">
        <v>166</v>
      </c>
      <c r="P614" s="426">
        <f>IF(P612="",P613-P611,P613-P612)</f>
        <v>0</v>
      </c>
      <c r="Q614" s="416" t="s">
        <v>166</v>
      </c>
      <c r="R614" s="426">
        <f>IF(R612="",R613-R611,R613-R612)</f>
        <v>0</v>
      </c>
      <c r="S614" s="416" t="s">
        <v>166</v>
      </c>
      <c r="T614" s="426">
        <f>IF(T612="",T613-T611,T613-T612)</f>
        <v>0</v>
      </c>
      <c r="U614" s="478" t="s">
        <v>166</v>
      </c>
      <c r="V614" s="477">
        <f>IF(V612="",V613-V611,V613-V612)</f>
        <v>0</v>
      </c>
      <c r="W614" s="463" t="s">
        <v>166</v>
      </c>
      <c r="X614" s="462">
        <f>IF(X612="",X613-X611,X613-X612)</f>
        <v>0</v>
      </c>
      <c r="Y614" s="781"/>
      <c r="Z614" s="782"/>
      <c r="AA614" s="792"/>
      <c r="AB614" s="792"/>
      <c r="AC614" s="792"/>
      <c r="AD614" s="792"/>
      <c r="AE614" s="792"/>
      <c r="AF614" s="792"/>
    </row>
    <row r="615" spans="1:32" s="404" customFormat="1" ht="15" customHeight="1" x14ac:dyDescent="0.2">
      <c r="A615" s="402"/>
      <c r="B615" s="824"/>
      <c r="C615" s="825"/>
      <c r="D615" s="792"/>
      <c r="E615" s="829"/>
      <c r="F615" s="832"/>
      <c r="G615" s="835"/>
      <c r="H615" s="829"/>
      <c r="I615" s="416" t="s">
        <v>165</v>
      </c>
      <c r="J615" s="415"/>
      <c r="K615" s="416" t="s">
        <v>164</v>
      </c>
      <c r="L615" s="415"/>
      <c r="M615" s="816"/>
      <c r="N615" s="817"/>
      <c r="O615" s="816"/>
      <c r="P615" s="817"/>
      <c r="Q615" s="816"/>
      <c r="R615" s="817"/>
      <c r="S615" s="816"/>
      <c r="T615" s="817"/>
      <c r="U615" s="857"/>
      <c r="V615" s="858"/>
      <c r="W615" s="781"/>
      <c r="X615" s="782"/>
      <c r="Y615" s="781"/>
      <c r="Z615" s="782"/>
      <c r="AA615" s="792"/>
      <c r="AB615" s="792"/>
      <c r="AC615" s="792"/>
      <c r="AD615" s="792"/>
      <c r="AE615" s="792"/>
      <c r="AF615" s="792"/>
    </row>
    <row r="616" spans="1:32" s="404" customFormat="1" ht="15" customHeight="1" x14ac:dyDescent="0.2">
      <c r="A616" s="402"/>
      <c r="B616" s="826"/>
      <c r="C616" s="827"/>
      <c r="D616" s="793"/>
      <c r="E616" s="830"/>
      <c r="F616" s="833"/>
      <c r="G616" s="836"/>
      <c r="H616" s="830"/>
      <c r="I616" s="406" t="s">
        <v>158</v>
      </c>
      <c r="J616" s="451"/>
      <c r="K616" s="820"/>
      <c r="L616" s="821"/>
      <c r="M616" s="818"/>
      <c r="N616" s="819"/>
      <c r="O616" s="818"/>
      <c r="P616" s="819"/>
      <c r="Q616" s="818"/>
      <c r="R616" s="819"/>
      <c r="S616" s="818"/>
      <c r="T616" s="819"/>
      <c r="U616" s="859"/>
      <c r="V616" s="860"/>
      <c r="W616" s="783"/>
      <c r="X616" s="784"/>
      <c r="Y616" s="783"/>
      <c r="Z616" s="784"/>
      <c r="AA616" s="793"/>
      <c r="AB616" s="793"/>
      <c r="AC616" s="793"/>
      <c r="AD616" s="793"/>
      <c r="AE616" s="793"/>
      <c r="AF616" s="793"/>
    </row>
    <row r="617" spans="1:32" s="404" customFormat="1" ht="12.75" customHeight="1" x14ac:dyDescent="0.2">
      <c r="A617" s="402"/>
      <c r="B617" s="822" t="s">
        <v>866</v>
      </c>
      <c r="C617" s="823"/>
      <c r="D617" s="791" t="s">
        <v>280</v>
      </c>
      <c r="E617" s="828" t="s">
        <v>325</v>
      </c>
      <c r="F617" s="831">
        <v>0.46</v>
      </c>
      <c r="G617" s="834" t="s">
        <v>218</v>
      </c>
      <c r="H617" s="828" t="s">
        <v>324</v>
      </c>
      <c r="I617" s="434" t="s">
        <v>184</v>
      </c>
      <c r="J617" s="438">
        <v>18835.689600000002</v>
      </c>
      <c r="K617" s="434" t="s">
        <v>183</v>
      </c>
      <c r="L617" s="437"/>
      <c r="M617" s="434" t="s">
        <v>182</v>
      </c>
      <c r="N617" s="436">
        <f>J617</f>
        <v>18835.689600000002</v>
      </c>
      <c r="O617" s="434" t="s">
        <v>181</v>
      </c>
      <c r="P617" s="435"/>
      <c r="Q617" s="434" t="s">
        <v>181</v>
      </c>
      <c r="R617" s="435"/>
      <c r="S617" s="434" t="s">
        <v>181</v>
      </c>
      <c r="T617" s="435"/>
      <c r="U617" s="480" t="s">
        <v>181</v>
      </c>
      <c r="V617" s="479"/>
      <c r="W617" s="466" t="s">
        <v>181</v>
      </c>
      <c r="X617" s="467"/>
      <c r="Y617" s="466" t="s">
        <v>180</v>
      </c>
      <c r="Z617" s="465"/>
      <c r="AA617" s="791" t="s">
        <v>865</v>
      </c>
      <c r="AB617" s="791" t="s">
        <v>865</v>
      </c>
      <c r="AC617" s="791" t="s">
        <v>865</v>
      </c>
      <c r="AD617" s="791" t="s">
        <v>865</v>
      </c>
      <c r="AE617" s="791" t="s">
        <v>865</v>
      </c>
      <c r="AF617" s="791" t="s">
        <v>110</v>
      </c>
    </row>
    <row r="618" spans="1:32" s="404" customFormat="1" ht="15" customHeight="1" x14ac:dyDescent="0.2">
      <c r="A618" s="402"/>
      <c r="B618" s="824"/>
      <c r="C618" s="825"/>
      <c r="D618" s="792"/>
      <c r="E618" s="829"/>
      <c r="F618" s="832"/>
      <c r="G618" s="835"/>
      <c r="H618" s="829"/>
      <c r="I618" s="416" t="s">
        <v>179</v>
      </c>
      <c r="J618" s="432"/>
      <c r="K618" s="416" t="s">
        <v>177</v>
      </c>
      <c r="L618" s="415"/>
      <c r="M618" s="416" t="s">
        <v>176</v>
      </c>
      <c r="N618" s="428">
        <f>N617</f>
        <v>18835.689600000002</v>
      </c>
      <c r="O618" s="416" t="s">
        <v>175</v>
      </c>
      <c r="P618" s="426"/>
      <c r="Q618" s="416" t="s">
        <v>175</v>
      </c>
      <c r="R618" s="426"/>
      <c r="S618" s="416" t="s">
        <v>175</v>
      </c>
      <c r="T618" s="426"/>
      <c r="U618" s="478" t="s">
        <v>175</v>
      </c>
      <c r="V618" s="477"/>
      <c r="W618" s="463" t="s">
        <v>175</v>
      </c>
      <c r="X618" s="462"/>
      <c r="Y618" s="463" t="s">
        <v>174</v>
      </c>
      <c r="Z618" s="464"/>
      <c r="AA618" s="792"/>
      <c r="AB618" s="792"/>
      <c r="AC618" s="792"/>
      <c r="AD618" s="792"/>
      <c r="AE618" s="792"/>
      <c r="AF618" s="792"/>
    </row>
    <row r="619" spans="1:32" s="404" customFormat="1" x14ac:dyDescent="0.2">
      <c r="A619" s="402"/>
      <c r="B619" s="824"/>
      <c r="C619" s="825"/>
      <c r="D619" s="792"/>
      <c r="E619" s="829"/>
      <c r="F619" s="832"/>
      <c r="G619" s="835"/>
      <c r="H619" s="829"/>
      <c r="I619" s="416" t="s">
        <v>173</v>
      </c>
      <c r="J619" s="429"/>
      <c r="K619" s="416" t="s">
        <v>171</v>
      </c>
      <c r="L619" s="427"/>
      <c r="M619" s="416" t="s">
        <v>170</v>
      </c>
      <c r="N619" s="428"/>
      <c r="O619" s="416" t="s">
        <v>169</v>
      </c>
      <c r="P619" s="426"/>
      <c r="Q619" s="416" t="s">
        <v>169</v>
      </c>
      <c r="R619" s="426"/>
      <c r="S619" s="416" t="s">
        <v>169</v>
      </c>
      <c r="T619" s="426"/>
      <c r="U619" s="478" t="s">
        <v>169</v>
      </c>
      <c r="V619" s="477"/>
      <c r="W619" s="463" t="s">
        <v>169</v>
      </c>
      <c r="X619" s="462"/>
      <c r="Y619" s="781"/>
      <c r="Z619" s="782"/>
      <c r="AA619" s="792"/>
      <c r="AB619" s="792"/>
      <c r="AC619" s="792"/>
      <c r="AD619" s="792"/>
      <c r="AE619" s="792"/>
      <c r="AF619" s="792"/>
    </row>
    <row r="620" spans="1:32" s="404" customFormat="1" ht="15" customHeight="1" x14ac:dyDescent="0.2">
      <c r="A620" s="402"/>
      <c r="B620" s="824"/>
      <c r="C620" s="825"/>
      <c r="D620" s="792"/>
      <c r="E620" s="829"/>
      <c r="F620" s="832"/>
      <c r="G620" s="835"/>
      <c r="H620" s="829"/>
      <c r="I620" s="416" t="s">
        <v>168</v>
      </c>
      <c r="J620" s="427"/>
      <c r="K620" s="416" t="s">
        <v>167</v>
      </c>
      <c r="L620" s="427"/>
      <c r="M620" s="816"/>
      <c r="N620" s="817"/>
      <c r="O620" s="416" t="s">
        <v>166</v>
      </c>
      <c r="P620" s="426">
        <f>IF(P618="",P619-P617,P619-P618)</f>
        <v>0</v>
      </c>
      <c r="Q620" s="416" t="s">
        <v>166</v>
      </c>
      <c r="R620" s="426">
        <f>IF(R618="",R619-R617,R619-R618)</f>
        <v>0</v>
      </c>
      <c r="S620" s="416" t="s">
        <v>166</v>
      </c>
      <c r="T620" s="426">
        <f>IF(T618="",T619-T617,T619-T618)</f>
        <v>0</v>
      </c>
      <c r="U620" s="478" t="s">
        <v>166</v>
      </c>
      <c r="V620" s="477">
        <f>IF(V618="",V619-V617,V619-V618)</f>
        <v>0</v>
      </c>
      <c r="W620" s="463" t="s">
        <v>166</v>
      </c>
      <c r="X620" s="462">
        <f>IF(X618="",X619-X617,X619-X618)</f>
        <v>0</v>
      </c>
      <c r="Y620" s="781"/>
      <c r="Z620" s="782"/>
      <c r="AA620" s="792"/>
      <c r="AB620" s="792"/>
      <c r="AC620" s="792"/>
      <c r="AD620" s="792"/>
      <c r="AE620" s="792"/>
      <c r="AF620" s="792"/>
    </row>
    <row r="621" spans="1:32" s="404" customFormat="1" ht="15" customHeight="1" x14ac:dyDescent="0.2">
      <c r="A621" s="402"/>
      <c r="B621" s="824"/>
      <c r="C621" s="825"/>
      <c r="D621" s="792"/>
      <c r="E621" s="829"/>
      <c r="F621" s="832"/>
      <c r="G621" s="835"/>
      <c r="H621" s="829"/>
      <c r="I621" s="416" t="s">
        <v>165</v>
      </c>
      <c r="J621" s="415"/>
      <c r="K621" s="416" t="s">
        <v>164</v>
      </c>
      <c r="L621" s="415"/>
      <c r="M621" s="816"/>
      <c r="N621" s="817"/>
      <c r="O621" s="816"/>
      <c r="P621" s="817"/>
      <c r="Q621" s="816"/>
      <c r="R621" s="817"/>
      <c r="S621" s="816"/>
      <c r="T621" s="817"/>
      <c r="U621" s="857"/>
      <c r="V621" s="858"/>
      <c r="W621" s="781"/>
      <c r="X621" s="782"/>
      <c r="Y621" s="781"/>
      <c r="Z621" s="782"/>
      <c r="AA621" s="792"/>
      <c r="AB621" s="792"/>
      <c r="AC621" s="792"/>
      <c r="AD621" s="792"/>
      <c r="AE621" s="792"/>
      <c r="AF621" s="792"/>
    </row>
    <row r="622" spans="1:32" s="404" customFormat="1" ht="15" customHeight="1" x14ac:dyDescent="0.2">
      <c r="A622" s="402"/>
      <c r="B622" s="826"/>
      <c r="C622" s="827"/>
      <c r="D622" s="793"/>
      <c r="E622" s="830"/>
      <c r="F622" s="833"/>
      <c r="G622" s="836"/>
      <c r="H622" s="830"/>
      <c r="I622" s="406" t="s">
        <v>158</v>
      </c>
      <c r="J622" s="451"/>
      <c r="K622" s="820"/>
      <c r="L622" s="821"/>
      <c r="M622" s="818"/>
      <c r="N622" s="819"/>
      <c r="O622" s="818"/>
      <c r="P622" s="819"/>
      <c r="Q622" s="818"/>
      <c r="R622" s="819"/>
      <c r="S622" s="818"/>
      <c r="T622" s="819"/>
      <c r="U622" s="859"/>
      <c r="V622" s="860"/>
      <c r="W622" s="783"/>
      <c r="X622" s="784"/>
      <c r="Y622" s="783"/>
      <c r="Z622" s="784"/>
      <c r="AA622" s="793"/>
      <c r="AB622" s="793"/>
      <c r="AC622" s="793"/>
      <c r="AD622" s="793"/>
      <c r="AE622" s="793"/>
      <c r="AF622" s="793"/>
    </row>
    <row r="623" spans="1:32" s="404" customFormat="1" ht="12.75" customHeight="1" x14ac:dyDescent="0.2">
      <c r="A623" s="402"/>
      <c r="B623" s="822" t="s">
        <v>863</v>
      </c>
      <c r="C623" s="823"/>
      <c r="D623" s="791" t="s">
        <v>280</v>
      </c>
      <c r="E623" s="828" t="s">
        <v>325</v>
      </c>
      <c r="F623" s="831">
        <v>4.92</v>
      </c>
      <c r="G623" s="834" t="s">
        <v>218</v>
      </c>
      <c r="H623" s="828" t="s">
        <v>324</v>
      </c>
      <c r="I623" s="434" t="s">
        <v>184</v>
      </c>
      <c r="J623" s="438">
        <v>174230.12880000001</v>
      </c>
      <c r="K623" s="434" t="s">
        <v>183</v>
      </c>
      <c r="L623" s="437"/>
      <c r="M623" s="434" t="s">
        <v>182</v>
      </c>
      <c r="N623" s="436">
        <f>J623</f>
        <v>174230.12880000001</v>
      </c>
      <c r="O623" s="434" t="s">
        <v>181</v>
      </c>
      <c r="P623" s="435"/>
      <c r="Q623" s="434" t="s">
        <v>181</v>
      </c>
      <c r="R623" s="435"/>
      <c r="S623" s="434" t="s">
        <v>181</v>
      </c>
      <c r="T623" s="435"/>
      <c r="U623" s="480" t="s">
        <v>181</v>
      </c>
      <c r="V623" s="479"/>
      <c r="W623" s="466" t="s">
        <v>181</v>
      </c>
      <c r="X623" s="467"/>
      <c r="Y623" s="466" t="s">
        <v>180</v>
      </c>
      <c r="Z623" s="465"/>
      <c r="AA623" s="791" t="s">
        <v>862</v>
      </c>
      <c r="AB623" s="791" t="s">
        <v>862</v>
      </c>
      <c r="AC623" s="791" t="s">
        <v>862</v>
      </c>
      <c r="AD623" s="791" t="s">
        <v>862</v>
      </c>
      <c r="AE623" s="791" t="s">
        <v>862</v>
      </c>
      <c r="AF623" s="894" t="s">
        <v>110</v>
      </c>
    </row>
    <row r="624" spans="1:32" s="404" customFormat="1" ht="15" customHeight="1" x14ac:dyDescent="0.2">
      <c r="A624" s="402"/>
      <c r="B624" s="824"/>
      <c r="C624" s="825"/>
      <c r="D624" s="792"/>
      <c r="E624" s="829"/>
      <c r="F624" s="832"/>
      <c r="G624" s="835"/>
      <c r="H624" s="829"/>
      <c r="I624" s="416" t="s">
        <v>179</v>
      </c>
      <c r="J624" s="432"/>
      <c r="K624" s="416" t="s">
        <v>177</v>
      </c>
      <c r="L624" s="415"/>
      <c r="M624" s="416" t="s">
        <v>176</v>
      </c>
      <c r="N624" s="428">
        <f>N623</f>
        <v>174230.12880000001</v>
      </c>
      <c r="O624" s="416" t="s">
        <v>175</v>
      </c>
      <c r="P624" s="426"/>
      <c r="Q624" s="416" t="s">
        <v>175</v>
      </c>
      <c r="R624" s="426"/>
      <c r="S624" s="416" t="s">
        <v>175</v>
      </c>
      <c r="T624" s="426"/>
      <c r="U624" s="478" t="s">
        <v>175</v>
      </c>
      <c r="V624" s="477"/>
      <c r="W624" s="463" t="s">
        <v>175</v>
      </c>
      <c r="X624" s="462"/>
      <c r="Y624" s="463" t="s">
        <v>174</v>
      </c>
      <c r="Z624" s="464"/>
      <c r="AA624" s="792"/>
      <c r="AB624" s="792"/>
      <c r="AC624" s="792"/>
      <c r="AD624" s="792"/>
      <c r="AE624" s="792"/>
      <c r="AF624" s="895"/>
    </row>
    <row r="625" spans="1:32" s="404" customFormat="1" x14ac:dyDescent="0.2">
      <c r="A625" s="402"/>
      <c r="B625" s="824"/>
      <c r="C625" s="825"/>
      <c r="D625" s="792"/>
      <c r="E625" s="829"/>
      <c r="F625" s="832"/>
      <c r="G625" s="835"/>
      <c r="H625" s="829"/>
      <c r="I625" s="416" t="s">
        <v>173</v>
      </c>
      <c r="J625" s="429"/>
      <c r="K625" s="416" t="s">
        <v>171</v>
      </c>
      <c r="L625" s="427"/>
      <c r="M625" s="416" t="s">
        <v>170</v>
      </c>
      <c r="N625" s="428"/>
      <c r="O625" s="416" t="s">
        <v>169</v>
      </c>
      <c r="P625" s="426"/>
      <c r="Q625" s="416" t="s">
        <v>169</v>
      </c>
      <c r="R625" s="426"/>
      <c r="S625" s="416" t="s">
        <v>169</v>
      </c>
      <c r="T625" s="426"/>
      <c r="U625" s="478" t="s">
        <v>169</v>
      </c>
      <c r="V625" s="477"/>
      <c r="W625" s="463" t="s">
        <v>169</v>
      </c>
      <c r="X625" s="462"/>
      <c r="Y625" s="781"/>
      <c r="Z625" s="782"/>
      <c r="AA625" s="792"/>
      <c r="AB625" s="792"/>
      <c r="AC625" s="792"/>
      <c r="AD625" s="792"/>
      <c r="AE625" s="792"/>
      <c r="AF625" s="895"/>
    </row>
    <row r="626" spans="1:32" s="404" customFormat="1" ht="15" customHeight="1" x14ac:dyDescent="0.2">
      <c r="A626" s="402"/>
      <c r="B626" s="824"/>
      <c r="C626" s="825"/>
      <c r="D626" s="792"/>
      <c r="E626" s="829"/>
      <c r="F626" s="832"/>
      <c r="G626" s="835"/>
      <c r="H626" s="829"/>
      <c r="I626" s="416" t="s">
        <v>168</v>
      </c>
      <c r="J626" s="427"/>
      <c r="K626" s="416" t="s">
        <v>167</v>
      </c>
      <c r="L626" s="427"/>
      <c r="M626" s="816"/>
      <c r="N626" s="817"/>
      <c r="O626" s="416" t="s">
        <v>166</v>
      </c>
      <c r="P626" s="426">
        <f>IF(P624="",P625-P623,P625-P624)</f>
        <v>0</v>
      </c>
      <c r="Q626" s="416" t="s">
        <v>166</v>
      </c>
      <c r="R626" s="426">
        <f>IF(R624="",R625-R623,R625-R624)</f>
        <v>0</v>
      </c>
      <c r="S626" s="416" t="s">
        <v>166</v>
      </c>
      <c r="T626" s="426">
        <f>IF(T624="",T625-T623,T625-T624)</f>
        <v>0</v>
      </c>
      <c r="U626" s="478" t="s">
        <v>166</v>
      </c>
      <c r="V626" s="477">
        <f>IF(V624="",V625-V623,V625-V624)</f>
        <v>0</v>
      </c>
      <c r="W626" s="463" t="s">
        <v>166</v>
      </c>
      <c r="X626" s="462">
        <f>IF(X624="",X625-X623,X625-X624)</f>
        <v>0</v>
      </c>
      <c r="Y626" s="781"/>
      <c r="Z626" s="782"/>
      <c r="AA626" s="792"/>
      <c r="AB626" s="792"/>
      <c r="AC626" s="792"/>
      <c r="AD626" s="792"/>
      <c r="AE626" s="792"/>
      <c r="AF626" s="895"/>
    </row>
    <row r="627" spans="1:32" s="404" customFormat="1" ht="15" customHeight="1" x14ac:dyDescent="0.2">
      <c r="A627" s="402"/>
      <c r="B627" s="824"/>
      <c r="C627" s="825"/>
      <c r="D627" s="792"/>
      <c r="E627" s="829"/>
      <c r="F627" s="832"/>
      <c r="G627" s="835"/>
      <c r="H627" s="829"/>
      <c r="I627" s="416" t="s">
        <v>165</v>
      </c>
      <c r="J627" s="415"/>
      <c r="K627" s="416" t="s">
        <v>164</v>
      </c>
      <c r="L627" s="415"/>
      <c r="M627" s="816"/>
      <c r="N627" s="817"/>
      <c r="O627" s="816"/>
      <c r="P627" s="817"/>
      <c r="Q627" s="816"/>
      <c r="R627" s="817"/>
      <c r="S627" s="816"/>
      <c r="T627" s="817"/>
      <c r="U627" s="857"/>
      <c r="V627" s="858"/>
      <c r="W627" s="781"/>
      <c r="X627" s="782"/>
      <c r="Y627" s="781"/>
      <c r="Z627" s="782"/>
      <c r="AA627" s="792"/>
      <c r="AB627" s="792"/>
      <c r="AC627" s="792"/>
      <c r="AD627" s="792"/>
      <c r="AE627" s="792"/>
      <c r="AF627" s="895"/>
    </row>
    <row r="628" spans="1:32" s="404" customFormat="1" ht="15" customHeight="1" x14ac:dyDescent="0.2">
      <c r="A628" s="402"/>
      <c r="B628" s="826"/>
      <c r="C628" s="827"/>
      <c r="D628" s="793"/>
      <c r="E628" s="830"/>
      <c r="F628" s="833"/>
      <c r="G628" s="836"/>
      <c r="H628" s="830"/>
      <c r="I628" s="406" t="s">
        <v>158</v>
      </c>
      <c r="J628" s="451"/>
      <c r="K628" s="820"/>
      <c r="L628" s="821"/>
      <c r="M628" s="818"/>
      <c r="N628" s="819"/>
      <c r="O628" s="818"/>
      <c r="P628" s="819"/>
      <c r="Q628" s="818"/>
      <c r="R628" s="819"/>
      <c r="S628" s="818"/>
      <c r="T628" s="819"/>
      <c r="U628" s="859"/>
      <c r="V628" s="860"/>
      <c r="W628" s="783"/>
      <c r="X628" s="784"/>
      <c r="Y628" s="783"/>
      <c r="Z628" s="784"/>
      <c r="AA628" s="793"/>
      <c r="AB628" s="793"/>
      <c r="AC628" s="793"/>
      <c r="AD628" s="793"/>
      <c r="AE628" s="793"/>
      <c r="AF628" s="896"/>
    </row>
    <row r="629" spans="1:32" s="404" customFormat="1" ht="12.75" customHeight="1" x14ac:dyDescent="0.2">
      <c r="A629" s="402"/>
      <c r="B629" s="822" t="s">
        <v>860</v>
      </c>
      <c r="C629" s="823"/>
      <c r="D629" s="791" t="s">
        <v>280</v>
      </c>
      <c r="E629" s="828" t="s">
        <v>325</v>
      </c>
      <c r="F629" s="831">
        <v>3.19</v>
      </c>
      <c r="G629" s="834" t="s">
        <v>218</v>
      </c>
      <c r="H629" s="828" t="s">
        <v>324</v>
      </c>
      <c r="I629" s="434" t="s">
        <v>184</v>
      </c>
      <c r="J629" s="438">
        <v>127140.9048</v>
      </c>
      <c r="K629" s="434" t="s">
        <v>183</v>
      </c>
      <c r="L629" s="437"/>
      <c r="M629" s="434" t="s">
        <v>182</v>
      </c>
      <c r="N629" s="436">
        <f>J629</f>
        <v>127140.9048</v>
      </c>
      <c r="O629" s="434" t="s">
        <v>181</v>
      </c>
      <c r="P629" s="435"/>
      <c r="Q629" s="434" t="s">
        <v>181</v>
      </c>
      <c r="R629" s="435"/>
      <c r="S629" s="434" t="s">
        <v>181</v>
      </c>
      <c r="T629" s="435"/>
      <c r="U629" s="480" t="s">
        <v>181</v>
      </c>
      <c r="V629" s="479"/>
      <c r="W629" s="466" t="s">
        <v>181</v>
      </c>
      <c r="X629" s="467"/>
      <c r="Y629" s="466" t="s">
        <v>180</v>
      </c>
      <c r="Z629" s="465"/>
      <c r="AA629" s="894" t="s">
        <v>110</v>
      </c>
      <c r="AB629" s="791" t="s">
        <v>859</v>
      </c>
      <c r="AC629" s="791" t="s">
        <v>859</v>
      </c>
      <c r="AD629" s="791" t="s">
        <v>859</v>
      </c>
      <c r="AE629" s="791" t="s">
        <v>859</v>
      </c>
      <c r="AF629" s="894" t="s">
        <v>110</v>
      </c>
    </row>
    <row r="630" spans="1:32" s="404" customFormat="1" ht="15" customHeight="1" x14ac:dyDescent="0.2">
      <c r="A630" s="402"/>
      <c r="B630" s="824"/>
      <c r="C630" s="825"/>
      <c r="D630" s="792"/>
      <c r="E630" s="829"/>
      <c r="F630" s="832"/>
      <c r="G630" s="835"/>
      <c r="H630" s="829"/>
      <c r="I630" s="416" t="s">
        <v>179</v>
      </c>
      <c r="J630" s="432"/>
      <c r="K630" s="416" t="s">
        <v>177</v>
      </c>
      <c r="L630" s="415"/>
      <c r="M630" s="416" t="s">
        <v>176</v>
      </c>
      <c r="N630" s="428">
        <f>N629</f>
        <v>127140.9048</v>
      </c>
      <c r="O630" s="416" t="s">
        <v>175</v>
      </c>
      <c r="P630" s="426"/>
      <c r="Q630" s="416" t="s">
        <v>175</v>
      </c>
      <c r="R630" s="426"/>
      <c r="S630" s="416" t="s">
        <v>175</v>
      </c>
      <c r="T630" s="426"/>
      <c r="U630" s="478" t="s">
        <v>175</v>
      </c>
      <c r="V630" s="477"/>
      <c r="W630" s="463" t="s">
        <v>175</v>
      </c>
      <c r="X630" s="462"/>
      <c r="Y630" s="463" t="s">
        <v>174</v>
      </c>
      <c r="Z630" s="464"/>
      <c r="AA630" s="895"/>
      <c r="AB630" s="792"/>
      <c r="AC630" s="792"/>
      <c r="AD630" s="792"/>
      <c r="AE630" s="792"/>
      <c r="AF630" s="895"/>
    </row>
    <row r="631" spans="1:32" s="404" customFormat="1" x14ac:dyDescent="0.2">
      <c r="A631" s="402"/>
      <c r="B631" s="824"/>
      <c r="C631" s="825"/>
      <c r="D631" s="792"/>
      <c r="E631" s="829"/>
      <c r="F631" s="832"/>
      <c r="G631" s="835"/>
      <c r="H631" s="829"/>
      <c r="I631" s="416" t="s">
        <v>173</v>
      </c>
      <c r="J631" s="429"/>
      <c r="K631" s="416" t="s">
        <v>171</v>
      </c>
      <c r="L631" s="427"/>
      <c r="M631" s="416" t="s">
        <v>170</v>
      </c>
      <c r="N631" s="428"/>
      <c r="O631" s="416" t="s">
        <v>169</v>
      </c>
      <c r="P631" s="426"/>
      <c r="Q631" s="416" t="s">
        <v>169</v>
      </c>
      <c r="R631" s="426"/>
      <c r="S631" s="416" t="s">
        <v>169</v>
      </c>
      <c r="T631" s="426"/>
      <c r="U631" s="478" t="s">
        <v>169</v>
      </c>
      <c r="V631" s="477"/>
      <c r="W631" s="463" t="s">
        <v>169</v>
      </c>
      <c r="X631" s="462"/>
      <c r="Y631" s="781"/>
      <c r="Z631" s="782"/>
      <c r="AA631" s="895"/>
      <c r="AB631" s="792"/>
      <c r="AC631" s="792"/>
      <c r="AD631" s="792"/>
      <c r="AE631" s="792"/>
      <c r="AF631" s="895"/>
    </row>
    <row r="632" spans="1:32" s="404" customFormat="1" ht="15" customHeight="1" x14ac:dyDescent="0.2">
      <c r="A632" s="402"/>
      <c r="B632" s="824"/>
      <c r="C632" s="825"/>
      <c r="D632" s="792"/>
      <c r="E632" s="829"/>
      <c r="F632" s="832"/>
      <c r="G632" s="835"/>
      <c r="H632" s="829"/>
      <c r="I632" s="416" t="s">
        <v>168</v>
      </c>
      <c r="J632" s="427"/>
      <c r="K632" s="416" t="s">
        <v>167</v>
      </c>
      <c r="L632" s="427"/>
      <c r="M632" s="816"/>
      <c r="N632" s="817"/>
      <c r="O632" s="416" t="s">
        <v>166</v>
      </c>
      <c r="P632" s="426">
        <f>IF(P630="",P631-P629,P631-P630)</f>
        <v>0</v>
      </c>
      <c r="Q632" s="416" t="s">
        <v>166</v>
      </c>
      <c r="R632" s="426">
        <f>IF(R630="",R631-R629,R631-R630)</f>
        <v>0</v>
      </c>
      <c r="S632" s="416" t="s">
        <v>166</v>
      </c>
      <c r="T632" s="426">
        <f>IF(T630="",T631-T629,T631-T630)</f>
        <v>0</v>
      </c>
      <c r="U632" s="478" t="s">
        <v>166</v>
      </c>
      <c r="V632" s="477">
        <f>IF(V630="",V631-V629,V631-V630)</f>
        <v>0</v>
      </c>
      <c r="W632" s="463" t="s">
        <v>166</v>
      </c>
      <c r="X632" s="462">
        <v>0</v>
      </c>
      <c r="Y632" s="781"/>
      <c r="Z632" s="782"/>
      <c r="AA632" s="895"/>
      <c r="AB632" s="792"/>
      <c r="AC632" s="792"/>
      <c r="AD632" s="792"/>
      <c r="AE632" s="792"/>
      <c r="AF632" s="895"/>
    </row>
    <row r="633" spans="1:32" s="404" customFormat="1" ht="15" customHeight="1" x14ac:dyDescent="0.2">
      <c r="A633" s="402"/>
      <c r="B633" s="824"/>
      <c r="C633" s="825"/>
      <c r="D633" s="792"/>
      <c r="E633" s="829"/>
      <c r="F633" s="832"/>
      <c r="G633" s="835"/>
      <c r="H633" s="829"/>
      <c r="I633" s="416" t="s">
        <v>165</v>
      </c>
      <c r="J633" s="415"/>
      <c r="K633" s="416" t="s">
        <v>164</v>
      </c>
      <c r="L633" s="415"/>
      <c r="M633" s="816"/>
      <c r="N633" s="817"/>
      <c r="O633" s="816"/>
      <c r="P633" s="817"/>
      <c r="Q633" s="816"/>
      <c r="R633" s="817"/>
      <c r="S633" s="816"/>
      <c r="T633" s="817"/>
      <c r="U633" s="857"/>
      <c r="V633" s="858"/>
      <c r="W633" s="781"/>
      <c r="X633" s="782"/>
      <c r="Y633" s="781"/>
      <c r="Z633" s="782"/>
      <c r="AA633" s="895"/>
      <c r="AB633" s="792"/>
      <c r="AC633" s="792"/>
      <c r="AD633" s="792"/>
      <c r="AE633" s="792"/>
      <c r="AF633" s="895"/>
    </row>
    <row r="634" spans="1:32" s="404" customFormat="1" ht="15" customHeight="1" x14ac:dyDescent="0.2">
      <c r="A634" s="402"/>
      <c r="B634" s="826"/>
      <c r="C634" s="827"/>
      <c r="D634" s="793"/>
      <c r="E634" s="830"/>
      <c r="F634" s="833"/>
      <c r="G634" s="836"/>
      <c r="H634" s="830"/>
      <c r="I634" s="406" t="s">
        <v>158</v>
      </c>
      <c r="J634" s="451"/>
      <c r="K634" s="820"/>
      <c r="L634" s="821"/>
      <c r="M634" s="818"/>
      <c r="N634" s="819"/>
      <c r="O634" s="818"/>
      <c r="P634" s="819"/>
      <c r="Q634" s="818"/>
      <c r="R634" s="819"/>
      <c r="S634" s="818"/>
      <c r="T634" s="819"/>
      <c r="U634" s="859"/>
      <c r="V634" s="860"/>
      <c r="W634" s="783"/>
      <c r="X634" s="784"/>
      <c r="Y634" s="783"/>
      <c r="Z634" s="784"/>
      <c r="AA634" s="896"/>
      <c r="AB634" s="793"/>
      <c r="AC634" s="793"/>
      <c r="AD634" s="793"/>
      <c r="AE634" s="793"/>
      <c r="AF634" s="896"/>
    </row>
    <row r="635" spans="1:32" s="404" customFormat="1" ht="12.75" customHeight="1" x14ac:dyDescent="0.2">
      <c r="A635" s="402"/>
      <c r="B635" s="822" t="s">
        <v>857</v>
      </c>
      <c r="C635" s="823"/>
      <c r="D635" s="791" t="s">
        <v>280</v>
      </c>
      <c r="E635" s="828" t="s">
        <v>325</v>
      </c>
      <c r="F635" s="842">
        <v>4.6100000000000003</v>
      </c>
      <c r="G635" s="834" t="s">
        <v>218</v>
      </c>
      <c r="H635" s="828" t="s">
        <v>324</v>
      </c>
      <c r="I635" s="434" t="s">
        <v>184</v>
      </c>
      <c r="J635" s="438">
        <v>197774.7408</v>
      </c>
      <c r="K635" s="434" t="s">
        <v>183</v>
      </c>
      <c r="L635" s="437"/>
      <c r="M635" s="434" t="s">
        <v>182</v>
      </c>
      <c r="N635" s="436">
        <f>J635</f>
        <v>197774.7408</v>
      </c>
      <c r="O635" s="434" t="s">
        <v>181</v>
      </c>
      <c r="P635" s="435"/>
      <c r="Q635" s="434" t="s">
        <v>181</v>
      </c>
      <c r="R635" s="435"/>
      <c r="S635" s="434" t="s">
        <v>181</v>
      </c>
      <c r="T635" s="435"/>
      <c r="U635" s="480" t="s">
        <v>181</v>
      </c>
      <c r="V635" s="479"/>
      <c r="W635" s="466" t="s">
        <v>181</v>
      </c>
      <c r="X635" s="467"/>
      <c r="Y635" s="466" t="s">
        <v>180</v>
      </c>
      <c r="Z635" s="465"/>
      <c r="AA635" s="894" t="s">
        <v>110</v>
      </c>
      <c r="AB635" s="791" t="s">
        <v>856</v>
      </c>
      <c r="AC635" s="791" t="s">
        <v>856</v>
      </c>
      <c r="AD635" s="791" t="s">
        <v>856</v>
      </c>
      <c r="AE635" s="791" t="s">
        <v>856</v>
      </c>
      <c r="AF635" s="894" t="s">
        <v>110</v>
      </c>
    </row>
    <row r="636" spans="1:32" s="404" customFormat="1" ht="15" customHeight="1" x14ac:dyDescent="0.2">
      <c r="A636" s="402"/>
      <c r="B636" s="824"/>
      <c r="C636" s="825"/>
      <c r="D636" s="792"/>
      <c r="E636" s="829"/>
      <c r="F636" s="843"/>
      <c r="G636" s="835"/>
      <c r="H636" s="829"/>
      <c r="I636" s="416" t="s">
        <v>179</v>
      </c>
      <c r="J636" s="432"/>
      <c r="K636" s="416" t="s">
        <v>177</v>
      </c>
      <c r="L636" s="415"/>
      <c r="M636" s="416" t="s">
        <v>176</v>
      </c>
      <c r="N636" s="428">
        <f>N635</f>
        <v>197774.7408</v>
      </c>
      <c r="O636" s="416" t="s">
        <v>175</v>
      </c>
      <c r="P636" s="426"/>
      <c r="Q636" s="416" t="s">
        <v>175</v>
      </c>
      <c r="R636" s="426"/>
      <c r="S636" s="416" t="s">
        <v>175</v>
      </c>
      <c r="T636" s="426"/>
      <c r="U636" s="478" t="s">
        <v>175</v>
      </c>
      <c r="V636" s="477"/>
      <c r="W636" s="463" t="s">
        <v>175</v>
      </c>
      <c r="X636" s="462"/>
      <c r="Y636" s="463" t="s">
        <v>174</v>
      </c>
      <c r="Z636" s="464"/>
      <c r="AA636" s="895"/>
      <c r="AB636" s="792"/>
      <c r="AC636" s="792"/>
      <c r="AD636" s="792"/>
      <c r="AE636" s="792"/>
      <c r="AF636" s="895"/>
    </row>
    <row r="637" spans="1:32" s="404" customFormat="1" x14ac:dyDescent="0.2">
      <c r="A637" s="402"/>
      <c r="B637" s="824"/>
      <c r="C637" s="825"/>
      <c r="D637" s="792"/>
      <c r="E637" s="829"/>
      <c r="F637" s="843"/>
      <c r="G637" s="835"/>
      <c r="H637" s="829"/>
      <c r="I637" s="416" t="s">
        <v>173</v>
      </c>
      <c r="J637" s="429"/>
      <c r="K637" s="416" t="s">
        <v>171</v>
      </c>
      <c r="L637" s="427"/>
      <c r="M637" s="416" t="s">
        <v>170</v>
      </c>
      <c r="N637" s="428"/>
      <c r="O637" s="416" t="s">
        <v>169</v>
      </c>
      <c r="P637" s="426"/>
      <c r="Q637" s="416" t="s">
        <v>169</v>
      </c>
      <c r="R637" s="426"/>
      <c r="S637" s="416" t="s">
        <v>169</v>
      </c>
      <c r="T637" s="426"/>
      <c r="U637" s="478" t="s">
        <v>169</v>
      </c>
      <c r="V637" s="477"/>
      <c r="W637" s="463" t="s">
        <v>169</v>
      </c>
      <c r="X637" s="462"/>
      <c r="Y637" s="781"/>
      <c r="Z637" s="782"/>
      <c r="AA637" s="895"/>
      <c r="AB637" s="792"/>
      <c r="AC637" s="792"/>
      <c r="AD637" s="792"/>
      <c r="AE637" s="792"/>
      <c r="AF637" s="895"/>
    </row>
    <row r="638" spans="1:32" s="404" customFormat="1" ht="15" customHeight="1" x14ac:dyDescent="0.2">
      <c r="A638" s="402"/>
      <c r="B638" s="824"/>
      <c r="C638" s="825"/>
      <c r="D638" s="792"/>
      <c r="E638" s="829"/>
      <c r="F638" s="843"/>
      <c r="G638" s="835"/>
      <c r="H638" s="829"/>
      <c r="I638" s="416" t="s">
        <v>168</v>
      </c>
      <c r="J638" s="427"/>
      <c r="K638" s="416" t="s">
        <v>167</v>
      </c>
      <c r="L638" s="427"/>
      <c r="M638" s="816"/>
      <c r="N638" s="817"/>
      <c r="O638" s="416" t="s">
        <v>166</v>
      </c>
      <c r="P638" s="426">
        <f>IF(P636="",P637-P635,P637-P636)</f>
        <v>0</v>
      </c>
      <c r="Q638" s="416" t="s">
        <v>166</v>
      </c>
      <c r="R638" s="426">
        <f>IF(R636="",R637-R635,R637-R636)</f>
        <v>0</v>
      </c>
      <c r="S638" s="416" t="s">
        <v>166</v>
      </c>
      <c r="T638" s="426">
        <f>IF(T636="",T637-T635,T637-T636)</f>
        <v>0</v>
      </c>
      <c r="U638" s="478" t="s">
        <v>166</v>
      </c>
      <c r="V638" s="477">
        <f>IF(V636="",V637-V635,V637-V636)</f>
        <v>0</v>
      </c>
      <c r="W638" s="463" t="s">
        <v>166</v>
      </c>
      <c r="X638" s="462">
        <v>0</v>
      </c>
      <c r="Y638" s="781"/>
      <c r="Z638" s="782"/>
      <c r="AA638" s="895"/>
      <c r="AB638" s="792"/>
      <c r="AC638" s="792"/>
      <c r="AD638" s="792"/>
      <c r="AE638" s="792"/>
      <c r="AF638" s="895"/>
    </row>
    <row r="639" spans="1:32" s="404" customFormat="1" ht="15" customHeight="1" x14ac:dyDescent="0.2">
      <c r="A639" s="402"/>
      <c r="B639" s="824"/>
      <c r="C639" s="825"/>
      <c r="D639" s="792"/>
      <c r="E639" s="829"/>
      <c r="F639" s="843"/>
      <c r="G639" s="835"/>
      <c r="H639" s="829"/>
      <c r="I639" s="416" t="s">
        <v>165</v>
      </c>
      <c r="J639" s="415"/>
      <c r="K639" s="416" t="s">
        <v>164</v>
      </c>
      <c r="L639" s="415"/>
      <c r="M639" s="816"/>
      <c r="N639" s="817"/>
      <c r="O639" s="816"/>
      <c r="P639" s="817"/>
      <c r="Q639" s="816"/>
      <c r="R639" s="817"/>
      <c r="S639" s="816"/>
      <c r="T639" s="817"/>
      <c r="U639" s="857"/>
      <c r="V639" s="858"/>
      <c r="W639" s="781"/>
      <c r="X639" s="782"/>
      <c r="Y639" s="781"/>
      <c r="Z639" s="782"/>
      <c r="AA639" s="895"/>
      <c r="AB639" s="792"/>
      <c r="AC639" s="792"/>
      <c r="AD639" s="792"/>
      <c r="AE639" s="792"/>
      <c r="AF639" s="895"/>
    </row>
    <row r="640" spans="1:32" s="404" customFormat="1" ht="15" customHeight="1" x14ac:dyDescent="0.2">
      <c r="A640" s="402"/>
      <c r="B640" s="826"/>
      <c r="C640" s="827"/>
      <c r="D640" s="793"/>
      <c r="E640" s="830"/>
      <c r="F640" s="844"/>
      <c r="G640" s="836"/>
      <c r="H640" s="830"/>
      <c r="I640" s="406" t="s">
        <v>158</v>
      </c>
      <c r="J640" s="451"/>
      <c r="K640" s="820"/>
      <c r="L640" s="821"/>
      <c r="M640" s="818"/>
      <c r="N640" s="819"/>
      <c r="O640" s="818"/>
      <c r="P640" s="819"/>
      <c r="Q640" s="818"/>
      <c r="R640" s="819"/>
      <c r="S640" s="818"/>
      <c r="T640" s="819"/>
      <c r="U640" s="859"/>
      <c r="V640" s="860"/>
      <c r="W640" s="783"/>
      <c r="X640" s="784"/>
      <c r="Y640" s="783"/>
      <c r="Z640" s="784"/>
      <c r="AA640" s="896"/>
      <c r="AB640" s="793"/>
      <c r="AC640" s="793"/>
      <c r="AD640" s="793"/>
      <c r="AE640" s="793"/>
      <c r="AF640" s="896"/>
    </row>
    <row r="641" spans="1:32" s="404" customFormat="1" ht="12.75" customHeight="1" x14ac:dyDescent="0.2">
      <c r="A641" s="402"/>
      <c r="B641" s="822" t="s">
        <v>854</v>
      </c>
      <c r="C641" s="823"/>
      <c r="D641" s="791" t="s">
        <v>280</v>
      </c>
      <c r="E641" s="828" t="s">
        <v>325</v>
      </c>
      <c r="F641" s="831">
        <v>4.17</v>
      </c>
      <c r="G641" s="834" t="s">
        <v>218</v>
      </c>
      <c r="H641" s="828" t="s">
        <v>324</v>
      </c>
      <c r="I641" s="434" t="s">
        <v>184</v>
      </c>
      <c r="J641" s="438">
        <v>129495.36599999999</v>
      </c>
      <c r="K641" s="434" t="s">
        <v>183</v>
      </c>
      <c r="L641" s="437"/>
      <c r="M641" s="434" t="s">
        <v>182</v>
      </c>
      <c r="N641" s="436">
        <f>J641</f>
        <v>129495.36599999999</v>
      </c>
      <c r="O641" s="434" t="s">
        <v>181</v>
      </c>
      <c r="P641" s="435"/>
      <c r="Q641" s="434" t="s">
        <v>181</v>
      </c>
      <c r="R641" s="435"/>
      <c r="S641" s="434" t="s">
        <v>181</v>
      </c>
      <c r="T641" s="435"/>
      <c r="U641" s="480" t="s">
        <v>181</v>
      </c>
      <c r="V641" s="479"/>
      <c r="W641" s="466" t="s">
        <v>181</v>
      </c>
      <c r="X641" s="467"/>
      <c r="Y641" s="466" t="s">
        <v>180</v>
      </c>
      <c r="Z641" s="465"/>
      <c r="AA641" s="894" t="s">
        <v>110</v>
      </c>
      <c r="AB641" s="791" t="s">
        <v>853</v>
      </c>
      <c r="AC641" s="791" t="s">
        <v>853</v>
      </c>
      <c r="AD641" s="791" t="s">
        <v>853</v>
      </c>
      <c r="AE641" s="791" t="s">
        <v>853</v>
      </c>
      <c r="AF641" s="894" t="s">
        <v>110</v>
      </c>
    </row>
    <row r="642" spans="1:32" s="404" customFormat="1" ht="15" customHeight="1" x14ac:dyDescent="0.2">
      <c r="A642" s="402"/>
      <c r="B642" s="824"/>
      <c r="C642" s="825"/>
      <c r="D642" s="792"/>
      <c r="E642" s="829"/>
      <c r="F642" s="832"/>
      <c r="G642" s="835"/>
      <c r="H642" s="829"/>
      <c r="I642" s="416" t="s">
        <v>179</v>
      </c>
      <c r="J642" s="432"/>
      <c r="K642" s="416" t="s">
        <v>177</v>
      </c>
      <c r="L642" s="415"/>
      <c r="M642" s="416" t="s">
        <v>176</v>
      </c>
      <c r="N642" s="428">
        <f>N641</f>
        <v>129495.36599999999</v>
      </c>
      <c r="O642" s="416" t="s">
        <v>175</v>
      </c>
      <c r="P642" s="426"/>
      <c r="Q642" s="416" t="s">
        <v>175</v>
      </c>
      <c r="R642" s="426"/>
      <c r="S642" s="416" t="s">
        <v>175</v>
      </c>
      <c r="T642" s="426"/>
      <c r="U642" s="478" t="s">
        <v>175</v>
      </c>
      <c r="V642" s="477"/>
      <c r="W642" s="463" t="s">
        <v>175</v>
      </c>
      <c r="X642" s="462"/>
      <c r="Y642" s="463" t="s">
        <v>174</v>
      </c>
      <c r="Z642" s="464"/>
      <c r="AA642" s="895"/>
      <c r="AB642" s="792"/>
      <c r="AC642" s="792"/>
      <c r="AD642" s="792"/>
      <c r="AE642" s="792"/>
      <c r="AF642" s="895"/>
    </row>
    <row r="643" spans="1:32" s="404" customFormat="1" x14ac:dyDescent="0.2">
      <c r="A643" s="402"/>
      <c r="B643" s="824"/>
      <c r="C643" s="825"/>
      <c r="D643" s="792"/>
      <c r="E643" s="829"/>
      <c r="F643" s="832"/>
      <c r="G643" s="835"/>
      <c r="H643" s="829"/>
      <c r="I643" s="416" t="s">
        <v>173</v>
      </c>
      <c r="J643" s="429"/>
      <c r="K643" s="416" t="s">
        <v>171</v>
      </c>
      <c r="L643" s="427"/>
      <c r="M643" s="416" t="s">
        <v>170</v>
      </c>
      <c r="N643" s="428"/>
      <c r="O643" s="416" t="s">
        <v>169</v>
      </c>
      <c r="P643" s="426"/>
      <c r="Q643" s="416" t="s">
        <v>169</v>
      </c>
      <c r="R643" s="426"/>
      <c r="S643" s="416" t="s">
        <v>169</v>
      </c>
      <c r="T643" s="426"/>
      <c r="U643" s="478" t="s">
        <v>169</v>
      </c>
      <c r="V643" s="477"/>
      <c r="W643" s="463" t="s">
        <v>169</v>
      </c>
      <c r="X643" s="462"/>
      <c r="Y643" s="781"/>
      <c r="Z643" s="782"/>
      <c r="AA643" s="895"/>
      <c r="AB643" s="792"/>
      <c r="AC643" s="792"/>
      <c r="AD643" s="792"/>
      <c r="AE643" s="792"/>
      <c r="AF643" s="895"/>
    </row>
    <row r="644" spans="1:32" s="404" customFormat="1" ht="15" customHeight="1" x14ac:dyDescent="0.2">
      <c r="A644" s="402"/>
      <c r="B644" s="824"/>
      <c r="C644" s="825"/>
      <c r="D644" s="792"/>
      <c r="E644" s="829"/>
      <c r="F644" s="832"/>
      <c r="G644" s="835"/>
      <c r="H644" s="829"/>
      <c r="I644" s="416" t="s">
        <v>168</v>
      </c>
      <c r="J644" s="427"/>
      <c r="K644" s="416" t="s">
        <v>167</v>
      </c>
      <c r="L644" s="427"/>
      <c r="M644" s="816"/>
      <c r="N644" s="817"/>
      <c r="O644" s="416" t="s">
        <v>166</v>
      </c>
      <c r="P644" s="426">
        <f>IF(P642="",P643-P641,P643-P642)</f>
        <v>0</v>
      </c>
      <c r="Q644" s="416" t="s">
        <v>166</v>
      </c>
      <c r="R644" s="426">
        <f>IF(R642="",R643-R641,R643-R642)</f>
        <v>0</v>
      </c>
      <c r="S644" s="416" t="s">
        <v>166</v>
      </c>
      <c r="T644" s="426">
        <f>IF(T642="",T643-T641,T643-T642)</f>
        <v>0</v>
      </c>
      <c r="U644" s="478" t="s">
        <v>166</v>
      </c>
      <c r="V644" s="477">
        <f>IF(V642="",V643-V641,V643-V642)</f>
        <v>0</v>
      </c>
      <c r="W644" s="463" t="s">
        <v>166</v>
      </c>
      <c r="X644" s="462">
        <v>0</v>
      </c>
      <c r="Y644" s="781"/>
      <c r="Z644" s="782"/>
      <c r="AA644" s="895"/>
      <c r="AB644" s="792"/>
      <c r="AC644" s="792"/>
      <c r="AD644" s="792"/>
      <c r="AE644" s="792"/>
      <c r="AF644" s="895"/>
    </row>
    <row r="645" spans="1:32" s="404" customFormat="1" ht="15" customHeight="1" x14ac:dyDescent="0.2">
      <c r="A645" s="402"/>
      <c r="B645" s="824"/>
      <c r="C645" s="825"/>
      <c r="D645" s="792"/>
      <c r="E645" s="829"/>
      <c r="F645" s="832"/>
      <c r="G645" s="835"/>
      <c r="H645" s="829"/>
      <c r="I645" s="416" t="s">
        <v>165</v>
      </c>
      <c r="J645" s="415"/>
      <c r="K645" s="416" t="s">
        <v>164</v>
      </c>
      <c r="L645" s="415"/>
      <c r="M645" s="816"/>
      <c r="N645" s="817"/>
      <c r="O645" s="816"/>
      <c r="P645" s="817"/>
      <c r="Q645" s="816"/>
      <c r="R645" s="817"/>
      <c r="S645" s="816"/>
      <c r="T645" s="817"/>
      <c r="U645" s="857"/>
      <c r="V645" s="858"/>
      <c r="W645" s="781"/>
      <c r="X645" s="782"/>
      <c r="Y645" s="781"/>
      <c r="Z645" s="782"/>
      <c r="AA645" s="895"/>
      <c r="AB645" s="792"/>
      <c r="AC645" s="792"/>
      <c r="AD645" s="792"/>
      <c r="AE645" s="792"/>
      <c r="AF645" s="895"/>
    </row>
    <row r="646" spans="1:32" s="404" customFormat="1" ht="15" customHeight="1" x14ac:dyDescent="0.2">
      <c r="A646" s="402"/>
      <c r="B646" s="826"/>
      <c r="C646" s="827"/>
      <c r="D646" s="793"/>
      <c r="E646" s="830"/>
      <c r="F646" s="833"/>
      <c r="G646" s="836"/>
      <c r="H646" s="830"/>
      <c r="I646" s="406" t="s">
        <v>158</v>
      </c>
      <c r="J646" s="451"/>
      <c r="K646" s="820"/>
      <c r="L646" s="821"/>
      <c r="M646" s="818"/>
      <c r="N646" s="819"/>
      <c r="O646" s="818"/>
      <c r="P646" s="819"/>
      <c r="Q646" s="818"/>
      <c r="R646" s="819"/>
      <c r="S646" s="818"/>
      <c r="T646" s="819"/>
      <c r="U646" s="859"/>
      <c r="V646" s="860"/>
      <c r="W646" s="783"/>
      <c r="X646" s="784"/>
      <c r="Y646" s="783"/>
      <c r="Z646" s="784"/>
      <c r="AA646" s="896"/>
      <c r="AB646" s="793"/>
      <c r="AC646" s="793"/>
      <c r="AD646" s="793"/>
      <c r="AE646" s="793"/>
      <c r="AF646" s="896"/>
    </row>
    <row r="647" spans="1:32" s="404" customFormat="1" ht="12.75" customHeight="1" x14ac:dyDescent="0.2">
      <c r="A647" s="402"/>
      <c r="B647" s="822" t="s">
        <v>852</v>
      </c>
      <c r="C647" s="823"/>
      <c r="D647" s="791" t="s">
        <v>280</v>
      </c>
      <c r="E647" s="828" t="s">
        <v>325</v>
      </c>
      <c r="F647" s="831">
        <v>5.0999999999999996</v>
      </c>
      <c r="G647" s="834" t="s">
        <v>218</v>
      </c>
      <c r="H647" s="828" t="s">
        <v>324</v>
      </c>
      <c r="I647" s="434" t="s">
        <v>184</v>
      </c>
      <c r="J647" s="438">
        <v>148331.05559999999</v>
      </c>
      <c r="K647" s="434" t="s">
        <v>183</v>
      </c>
      <c r="L647" s="437"/>
      <c r="M647" s="434" t="s">
        <v>182</v>
      </c>
      <c r="N647" s="436">
        <f>J647</f>
        <v>148331.05559999999</v>
      </c>
      <c r="O647" s="434" t="s">
        <v>181</v>
      </c>
      <c r="P647" s="435"/>
      <c r="Q647" s="434" t="s">
        <v>181</v>
      </c>
      <c r="R647" s="435"/>
      <c r="S647" s="434" t="s">
        <v>181</v>
      </c>
      <c r="T647" s="435"/>
      <c r="U647" s="480" t="s">
        <v>181</v>
      </c>
      <c r="V647" s="479"/>
      <c r="W647" s="466" t="s">
        <v>181</v>
      </c>
      <c r="X647" s="467"/>
      <c r="Y647" s="466" t="s">
        <v>180</v>
      </c>
      <c r="Z647" s="465"/>
      <c r="AA647" s="791" t="s">
        <v>851</v>
      </c>
      <c r="AB647" s="791" t="s">
        <v>851</v>
      </c>
      <c r="AC647" s="791" t="s">
        <v>851</v>
      </c>
      <c r="AD647" s="791" t="s">
        <v>851</v>
      </c>
      <c r="AE647" s="791" t="s">
        <v>851</v>
      </c>
      <c r="AF647" s="894" t="s">
        <v>110</v>
      </c>
    </row>
    <row r="648" spans="1:32" s="404" customFormat="1" ht="15" customHeight="1" x14ac:dyDescent="0.2">
      <c r="A648" s="402"/>
      <c r="B648" s="824"/>
      <c r="C648" s="825"/>
      <c r="D648" s="792"/>
      <c r="E648" s="829"/>
      <c r="F648" s="832"/>
      <c r="G648" s="835"/>
      <c r="H648" s="829"/>
      <c r="I648" s="416" t="s">
        <v>179</v>
      </c>
      <c r="J648" s="432"/>
      <c r="K648" s="416" t="s">
        <v>177</v>
      </c>
      <c r="L648" s="415"/>
      <c r="M648" s="416" t="s">
        <v>176</v>
      </c>
      <c r="N648" s="428">
        <f>N647</f>
        <v>148331.05559999999</v>
      </c>
      <c r="O648" s="416" t="s">
        <v>175</v>
      </c>
      <c r="P648" s="426"/>
      <c r="Q648" s="416" t="s">
        <v>175</v>
      </c>
      <c r="R648" s="426"/>
      <c r="S648" s="416" t="s">
        <v>175</v>
      </c>
      <c r="T648" s="426"/>
      <c r="U648" s="478" t="s">
        <v>175</v>
      </c>
      <c r="V648" s="477"/>
      <c r="W648" s="463" t="s">
        <v>175</v>
      </c>
      <c r="X648" s="462"/>
      <c r="Y648" s="463" t="s">
        <v>174</v>
      </c>
      <c r="Z648" s="464"/>
      <c r="AA648" s="792"/>
      <c r="AB648" s="792"/>
      <c r="AC648" s="792"/>
      <c r="AD648" s="792"/>
      <c r="AE648" s="792"/>
      <c r="AF648" s="895"/>
    </row>
    <row r="649" spans="1:32" s="404" customFormat="1" x14ac:dyDescent="0.2">
      <c r="A649" s="402"/>
      <c r="B649" s="824"/>
      <c r="C649" s="825"/>
      <c r="D649" s="792"/>
      <c r="E649" s="829"/>
      <c r="F649" s="832"/>
      <c r="G649" s="835"/>
      <c r="H649" s="829"/>
      <c r="I649" s="416" t="s">
        <v>173</v>
      </c>
      <c r="J649" s="429"/>
      <c r="K649" s="416" t="s">
        <v>171</v>
      </c>
      <c r="L649" s="427"/>
      <c r="M649" s="416" t="s">
        <v>170</v>
      </c>
      <c r="N649" s="428"/>
      <c r="O649" s="416" t="s">
        <v>169</v>
      </c>
      <c r="P649" s="426"/>
      <c r="Q649" s="416" t="s">
        <v>169</v>
      </c>
      <c r="R649" s="426"/>
      <c r="S649" s="416" t="s">
        <v>169</v>
      </c>
      <c r="T649" s="426"/>
      <c r="U649" s="478" t="s">
        <v>169</v>
      </c>
      <c r="V649" s="477"/>
      <c r="W649" s="463" t="s">
        <v>169</v>
      </c>
      <c r="X649" s="462"/>
      <c r="Y649" s="781"/>
      <c r="Z649" s="782"/>
      <c r="AA649" s="792"/>
      <c r="AB649" s="792"/>
      <c r="AC649" s="792"/>
      <c r="AD649" s="792"/>
      <c r="AE649" s="792"/>
      <c r="AF649" s="895"/>
    </row>
    <row r="650" spans="1:32" s="404" customFormat="1" ht="15" customHeight="1" x14ac:dyDescent="0.2">
      <c r="A650" s="402"/>
      <c r="B650" s="824"/>
      <c r="C650" s="825"/>
      <c r="D650" s="792"/>
      <c r="E650" s="829"/>
      <c r="F650" s="832"/>
      <c r="G650" s="835"/>
      <c r="H650" s="829"/>
      <c r="I650" s="416" t="s">
        <v>168</v>
      </c>
      <c r="J650" s="427"/>
      <c r="K650" s="416" t="s">
        <v>167</v>
      </c>
      <c r="L650" s="427"/>
      <c r="M650" s="816"/>
      <c r="N650" s="817"/>
      <c r="O650" s="416" t="s">
        <v>166</v>
      </c>
      <c r="P650" s="426">
        <f>IF(P648="",P649-P647,P649-P648)</f>
        <v>0</v>
      </c>
      <c r="Q650" s="416" t="s">
        <v>166</v>
      </c>
      <c r="R650" s="426">
        <f>IF(R648="",R649-R647,R649-R648)</f>
        <v>0</v>
      </c>
      <c r="S650" s="416" t="s">
        <v>166</v>
      </c>
      <c r="T650" s="426">
        <f>IF(T648="",T649-T647,T649-T648)</f>
        <v>0</v>
      </c>
      <c r="U650" s="478" t="s">
        <v>166</v>
      </c>
      <c r="V650" s="477">
        <f>IF(V648="",V649-V647,V649-V648)</f>
        <v>0</v>
      </c>
      <c r="W650" s="463" t="s">
        <v>166</v>
      </c>
      <c r="X650" s="462">
        <f>IF(X648="",X649-X647,X649-X648)</f>
        <v>0</v>
      </c>
      <c r="Y650" s="781"/>
      <c r="Z650" s="782"/>
      <c r="AA650" s="792"/>
      <c r="AB650" s="792"/>
      <c r="AC650" s="792"/>
      <c r="AD650" s="792"/>
      <c r="AE650" s="792"/>
      <c r="AF650" s="895"/>
    </row>
    <row r="651" spans="1:32" s="404" customFormat="1" ht="15" customHeight="1" x14ac:dyDescent="0.2">
      <c r="A651" s="402"/>
      <c r="B651" s="824"/>
      <c r="C651" s="825"/>
      <c r="D651" s="792"/>
      <c r="E651" s="829"/>
      <c r="F651" s="832"/>
      <c r="G651" s="835"/>
      <c r="H651" s="829"/>
      <c r="I651" s="416" t="s">
        <v>165</v>
      </c>
      <c r="J651" s="415"/>
      <c r="K651" s="416" t="s">
        <v>164</v>
      </c>
      <c r="L651" s="415"/>
      <c r="M651" s="816"/>
      <c r="N651" s="817"/>
      <c r="O651" s="816"/>
      <c r="P651" s="817"/>
      <c r="Q651" s="816"/>
      <c r="R651" s="817"/>
      <c r="S651" s="816"/>
      <c r="T651" s="817"/>
      <c r="U651" s="857"/>
      <c r="V651" s="858"/>
      <c r="W651" s="781"/>
      <c r="X651" s="782"/>
      <c r="Y651" s="781"/>
      <c r="Z651" s="782"/>
      <c r="AA651" s="792"/>
      <c r="AB651" s="792"/>
      <c r="AC651" s="792"/>
      <c r="AD651" s="792"/>
      <c r="AE651" s="792"/>
      <c r="AF651" s="895"/>
    </row>
    <row r="652" spans="1:32" s="404" customFormat="1" ht="15" customHeight="1" x14ac:dyDescent="0.2">
      <c r="A652" s="402"/>
      <c r="B652" s="826"/>
      <c r="C652" s="827"/>
      <c r="D652" s="793"/>
      <c r="E652" s="830"/>
      <c r="F652" s="833"/>
      <c r="G652" s="836"/>
      <c r="H652" s="830"/>
      <c r="I652" s="406" t="s">
        <v>158</v>
      </c>
      <c r="J652" s="451"/>
      <c r="K652" s="820"/>
      <c r="L652" s="821"/>
      <c r="M652" s="818"/>
      <c r="N652" s="819"/>
      <c r="O652" s="818"/>
      <c r="P652" s="819"/>
      <c r="Q652" s="818"/>
      <c r="R652" s="819"/>
      <c r="S652" s="818"/>
      <c r="T652" s="819"/>
      <c r="U652" s="859"/>
      <c r="V652" s="860"/>
      <c r="W652" s="783"/>
      <c r="X652" s="784"/>
      <c r="Y652" s="783"/>
      <c r="Z652" s="784"/>
      <c r="AA652" s="793"/>
      <c r="AB652" s="793"/>
      <c r="AC652" s="793"/>
      <c r="AD652" s="793"/>
      <c r="AE652" s="793"/>
      <c r="AF652" s="896"/>
    </row>
    <row r="653" spans="1:32" s="404" customFormat="1" ht="12.75" customHeight="1" x14ac:dyDescent="0.2">
      <c r="A653" s="402"/>
      <c r="B653" s="822" t="s">
        <v>850</v>
      </c>
      <c r="C653" s="823"/>
      <c r="D653" s="791" t="s">
        <v>280</v>
      </c>
      <c r="E653" s="828" t="s">
        <v>325</v>
      </c>
      <c r="F653" s="831">
        <v>1.3</v>
      </c>
      <c r="G653" s="834" t="s">
        <v>218</v>
      </c>
      <c r="H653" s="828" t="s">
        <v>324</v>
      </c>
      <c r="I653" s="434" t="s">
        <v>184</v>
      </c>
      <c r="J653" s="438">
        <v>21190.150799999999</v>
      </c>
      <c r="K653" s="434" t="s">
        <v>183</v>
      </c>
      <c r="L653" s="437"/>
      <c r="M653" s="434" t="s">
        <v>182</v>
      </c>
      <c r="N653" s="436">
        <f>J653</f>
        <v>21190.150799999999</v>
      </c>
      <c r="O653" s="434" t="s">
        <v>181</v>
      </c>
      <c r="P653" s="435"/>
      <c r="Q653" s="434" t="s">
        <v>181</v>
      </c>
      <c r="R653" s="435"/>
      <c r="S653" s="434" t="s">
        <v>181</v>
      </c>
      <c r="T653" s="435"/>
      <c r="U653" s="480" t="s">
        <v>181</v>
      </c>
      <c r="V653" s="479"/>
      <c r="W653" s="466" t="s">
        <v>181</v>
      </c>
      <c r="X653" s="467"/>
      <c r="Y653" s="466" t="s">
        <v>180</v>
      </c>
      <c r="Z653" s="465"/>
      <c r="AA653" s="791" t="s">
        <v>842</v>
      </c>
      <c r="AB653" s="791" t="s">
        <v>842</v>
      </c>
      <c r="AC653" s="791" t="s">
        <v>842</v>
      </c>
      <c r="AD653" s="791" t="s">
        <v>842</v>
      </c>
      <c r="AE653" s="791" t="s">
        <v>842</v>
      </c>
      <c r="AF653" s="894" t="s">
        <v>110</v>
      </c>
    </row>
    <row r="654" spans="1:32" s="404" customFormat="1" ht="15" customHeight="1" x14ac:dyDescent="0.2">
      <c r="A654" s="402"/>
      <c r="B654" s="824"/>
      <c r="C654" s="825"/>
      <c r="D654" s="792"/>
      <c r="E654" s="829"/>
      <c r="F654" s="832"/>
      <c r="G654" s="835"/>
      <c r="H654" s="829"/>
      <c r="I654" s="416" t="s">
        <v>179</v>
      </c>
      <c r="J654" s="432"/>
      <c r="K654" s="416" t="s">
        <v>177</v>
      </c>
      <c r="L654" s="415"/>
      <c r="M654" s="416" t="s">
        <v>176</v>
      </c>
      <c r="N654" s="428">
        <f>N653</f>
        <v>21190.150799999999</v>
      </c>
      <c r="O654" s="416" t="s">
        <v>175</v>
      </c>
      <c r="P654" s="426"/>
      <c r="Q654" s="416" t="s">
        <v>175</v>
      </c>
      <c r="R654" s="426"/>
      <c r="S654" s="416" t="s">
        <v>175</v>
      </c>
      <c r="T654" s="426"/>
      <c r="U654" s="478" t="s">
        <v>175</v>
      </c>
      <c r="V654" s="477"/>
      <c r="W654" s="463" t="s">
        <v>175</v>
      </c>
      <c r="X654" s="462"/>
      <c r="Y654" s="463" t="s">
        <v>174</v>
      </c>
      <c r="Z654" s="464"/>
      <c r="AA654" s="792"/>
      <c r="AB654" s="792"/>
      <c r="AC654" s="792"/>
      <c r="AD654" s="792"/>
      <c r="AE654" s="792"/>
      <c r="AF654" s="895"/>
    </row>
    <row r="655" spans="1:32" s="404" customFormat="1" x14ac:dyDescent="0.2">
      <c r="A655" s="402"/>
      <c r="B655" s="824"/>
      <c r="C655" s="825"/>
      <c r="D655" s="792"/>
      <c r="E655" s="829"/>
      <c r="F655" s="832"/>
      <c r="G655" s="835"/>
      <c r="H655" s="829"/>
      <c r="I655" s="416" t="s">
        <v>173</v>
      </c>
      <c r="J655" s="429"/>
      <c r="K655" s="416" t="s">
        <v>171</v>
      </c>
      <c r="L655" s="427"/>
      <c r="M655" s="416" t="s">
        <v>170</v>
      </c>
      <c r="N655" s="428"/>
      <c r="O655" s="416" t="s">
        <v>169</v>
      </c>
      <c r="P655" s="426"/>
      <c r="Q655" s="416" t="s">
        <v>169</v>
      </c>
      <c r="R655" s="426"/>
      <c r="S655" s="416" t="s">
        <v>169</v>
      </c>
      <c r="T655" s="426"/>
      <c r="U655" s="478" t="s">
        <v>169</v>
      </c>
      <c r="V655" s="477"/>
      <c r="W655" s="463" t="s">
        <v>169</v>
      </c>
      <c r="X655" s="462"/>
      <c r="Y655" s="781"/>
      <c r="Z655" s="782"/>
      <c r="AA655" s="792"/>
      <c r="AB655" s="792"/>
      <c r="AC655" s="792"/>
      <c r="AD655" s="792"/>
      <c r="AE655" s="792"/>
      <c r="AF655" s="895"/>
    </row>
    <row r="656" spans="1:32" s="404" customFormat="1" ht="15" customHeight="1" x14ac:dyDescent="0.2">
      <c r="A656" s="402"/>
      <c r="B656" s="824"/>
      <c r="C656" s="825"/>
      <c r="D656" s="792"/>
      <c r="E656" s="829"/>
      <c r="F656" s="832"/>
      <c r="G656" s="835"/>
      <c r="H656" s="829"/>
      <c r="I656" s="416" t="s">
        <v>168</v>
      </c>
      <c r="J656" s="427"/>
      <c r="K656" s="416" t="s">
        <v>167</v>
      </c>
      <c r="L656" s="427"/>
      <c r="M656" s="816"/>
      <c r="N656" s="817"/>
      <c r="O656" s="416" t="s">
        <v>166</v>
      </c>
      <c r="P656" s="426">
        <f>IF(P654="",P655-P653,P655-P654)</f>
        <v>0</v>
      </c>
      <c r="Q656" s="416" t="s">
        <v>166</v>
      </c>
      <c r="R656" s="426">
        <f>IF(R654="",R655-R653,R655-R654)</f>
        <v>0</v>
      </c>
      <c r="S656" s="416" t="s">
        <v>166</v>
      </c>
      <c r="T656" s="426">
        <f>IF(T654="",T655-T653,T655-T654)</f>
        <v>0</v>
      </c>
      <c r="U656" s="478" t="s">
        <v>166</v>
      </c>
      <c r="V656" s="477">
        <f>IF(V654="",V655-V653,V655-V654)</f>
        <v>0</v>
      </c>
      <c r="W656" s="463" t="s">
        <v>166</v>
      </c>
      <c r="X656" s="462">
        <f>IF(X654="",X655-X653,X655-X654)</f>
        <v>0</v>
      </c>
      <c r="Y656" s="781"/>
      <c r="Z656" s="782"/>
      <c r="AA656" s="792"/>
      <c r="AB656" s="792"/>
      <c r="AC656" s="792"/>
      <c r="AD656" s="792"/>
      <c r="AE656" s="792"/>
      <c r="AF656" s="895"/>
    </row>
    <row r="657" spans="1:32" s="404" customFormat="1" ht="15" customHeight="1" x14ac:dyDescent="0.2">
      <c r="A657" s="402"/>
      <c r="B657" s="824"/>
      <c r="C657" s="825"/>
      <c r="D657" s="792"/>
      <c r="E657" s="829"/>
      <c r="F657" s="832"/>
      <c r="G657" s="835"/>
      <c r="H657" s="829"/>
      <c r="I657" s="416" t="s">
        <v>165</v>
      </c>
      <c r="J657" s="415"/>
      <c r="K657" s="416" t="s">
        <v>164</v>
      </c>
      <c r="L657" s="415"/>
      <c r="M657" s="816"/>
      <c r="N657" s="817"/>
      <c r="O657" s="816"/>
      <c r="P657" s="817"/>
      <c r="Q657" s="816"/>
      <c r="R657" s="817"/>
      <c r="S657" s="816"/>
      <c r="T657" s="817"/>
      <c r="U657" s="857"/>
      <c r="V657" s="858"/>
      <c r="W657" s="781"/>
      <c r="X657" s="782"/>
      <c r="Y657" s="781"/>
      <c r="Z657" s="782"/>
      <c r="AA657" s="792"/>
      <c r="AB657" s="792"/>
      <c r="AC657" s="792"/>
      <c r="AD657" s="792"/>
      <c r="AE657" s="792"/>
      <c r="AF657" s="895"/>
    </row>
    <row r="658" spans="1:32" s="404" customFormat="1" ht="15" customHeight="1" x14ac:dyDescent="0.2">
      <c r="A658" s="402"/>
      <c r="B658" s="826"/>
      <c r="C658" s="827"/>
      <c r="D658" s="793"/>
      <c r="E658" s="830"/>
      <c r="F658" s="833"/>
      <c r="G658" s="836"/>
      <c r="H658" s="830"/>
      <c r="I658" s="406" t="s">
        <v>158</v>
      </c>
      <c r="J658" s="451"/>
      <c r="K658" s="820"/>
      <c r="L658" s="821"/>
      <c r="M658" s="818"/>
      <c r="N658" s="819"/>
      <c r="O658" s="818"/>
      <c r="P658" s="819"/>
      <c r="Q658" s="818"/>
      <c r="R658" s="819"/>
      <c r="S658" s="818"/>
      <c r="T658" s="819"/>
      <c r="U658" s="859"/>
      <c r="V658" s="860"/>
      <c r="W658" s="783"/>
      <c r="X658" s="784"/>
      <c r="Y658" s="783"/>
      <c r="Z658" s="784"/>
      <c r="AA658" s="793"/>
      <c r="AB658" s="793"/>
      <c r="AC658" s="793"/>
      <c r="AD658" s="793"/>
      <c r="AE658" s="793"/>
      <c r="AF658" s="896"/>
    </row>
    <row r="659" spans="1:32" s="404" customFormat="1" ht="12.75" customHeight="1" x14ac:dyDescent="0.2">
      <c r="A659" s="402"/>
      <c r="B659" s="822" t="s">
        <v>849</v>
      </c>
      <c r="C659" s="823"/>
      <c r="D659" s="791" t="s">
        <v>280</v>
      </c>
      <c r="E659" s="828" t="s">
        <v>325</v>
      </c>
      <c r="F659" s="831">
        <v>2.54</v>
      </c>
      <c r="G659" s="834" t="s">
        <v>218</v>
      </c>
      <c r="H659" s="828" t="s">
        <v>324</v>
      </c>
      <c r="I659" s="434" t="s">
        <v>184</v>
      </c>
      <c r="J659" s="438">
        <v>113014.1376</v>
      </c>
      <c r="K659" s="434" t="s">
        <v>183</v>
      </c>
      <c r="L659" s="437"/>
      <c r="M659" s="434" t="s">
        <v>182</v>
      </c>
      <c r="N659" s="436">
        <f>J659</f>
        <v>113014.1376</v>
      </c>
      <c r="O659" s="434" t="s">
        <v>181</v>
      </c>
      <c r="P659" s="435"/>
      <c r="Q659" s="434" t="s">
        <v>181</v>
      </c>
      <c r="R659" s="435"/>
      <c r="S659" s="434" t="s">
        <v>181</v>
      </c>
      <c r="T659" s="435"/>
      <c r="U659" s="480" t="s">
        <v>181</v>
      </c>
      <c r="V659" s="479"/>
      <c r="W659" s="466" t="s">
        <v>181</v>
      </c>
      <c r="X659" s="467"/>
      <c r="Y659" s="466" t="s">
        <v>180</v>
      </c>
      <c r="Z659" s="465"/>
      <c r="AA659" s="791" t="s">
        <v>842</v>
      </c>
      <c r="AB659" s="791" t="s">
        <v>842</v>
      </c>
      <c r="AC659" s="791" t="s">
        <v>842</v>
      </c>
      <c r="AD659" s="791" t="s">
        <v>842</v>
      </c>
      <c r="AE659" s="791" t="s">
        <v>842</v>
      </c>
      <c r="AF659" s="894" t="s">
        <v>110</v>
      </c>
    </row>
    <row r="660" spans="1:32" s="404" customFormat="1" ht="15" customHeight="1" x14ac:dyDescent="0.2">
      <c r="A660" s="402"/>
      <c r="B660" s="824"/>
      <c r="C660" s="825"/>
      <c r="D660" s="792"/>
      <c r="E660" s="829"/>
      <c r="F660" s="832"/>
      <c r="G660" s="835"/>
      <c r="H660" s="829"/>
      <c r="I660" s="416" t="s">
        <v>179</v>
      </c>
      <c r="J660" s="432"/>
      <c r="K660" s="416" t="s">
        <v>177</v>
      </c>
      <c r="L660" s="415"/>
      <c r="M660" s="416" t="s">
        <v>176</v>
      </c>
      <c r="N660" s="428">
        <f>N659</f>
        <v>113014.1376</v>
      </c>
      <c r="O660" s="416" t="s">
        <v>175</v>
      </c>
      <c r="P660" s="426"/>
      <c r="Q660" s="416" t="s">
        <v>175</v>
      </c>
      <c r="R660" s="426"/>
      <c r="S660" s="416" t="s">
        <v>175</v>
      </c>
      <c r="T660" s="426"/>
      <c r="U660" s="478" t="s">
        <v>175</v>
      </c>
      <c r="V660" s="477"/>
      <c r="W660" s="463" t="s">
        <v>175</v>
      </c>
      <c r="X660" s="462"/>
      <c r="Y660" s="463" t="s">
        <v>174</v>
      </c>
      <c r="Z660" s="464"/>
      <c r="AA660" s="792"/>
      <c r="AB660" s="792"/>
      <c r="AC660" s="792"/>
      <c r="AD660" s="792"/>
      <c r="AE660" s="792"/>
      <c r="AF660" s="895"/>
    </row>
    <row r="661" spans="1:32" s="404" customFormat="1" x14ac:dyDescent="0.2">
      <c r="A661" s="402"/>
      <c r="B661" s="824"/>
      <c r="C661" s="825"/>
      <c r="D661" s="792"/>
      <c r="E661" s="829"/>
      <c r="F661" s="832"/>
      <c r="G661" s="835"/>
      <c r="H661" s="829"/>
      <c r="I661" s="416" t="s">
        <v>173</v>
      </c>
      <c r="J661" s="429"/>
      <c r="K661" s="416" t="s">
        <v>171</v>
      </c>
      <c r="L661" s="427"/>
      <c r="M661" s="416" t="s">
        <v>170</v>
      </c>
      <c r="N661" s="428"/>
      <c r="O661" s="416" t="s">
        <v>169</v>
      </c>
      <c r="P661" s="426"/>
      <c r="Q661" s="416" t="s">
        <v>169</v>
      </c>
      <c r="R661" s="426"/>
      <c r="S661" s="416" t="s">
        <v>169</v>
      </c>
      <c r="T661" s="426"/>
      <c r="U661" s="478" t="s">
        <v>169</v>
      </c>
      <c r="V661" s="477"/>
      <c r="W661" s="463" t="s">
        <v>169</v>
      </c>
      <c r="X661" s="462"/>
      <c r="Y661" s="781"/>
      <c r="Z661" s="782"/>
      <c r="AA661" s="792"/>
      <c r="AB661" s="792"/>
      <c r="AC661" s="792"/>
      <c r="AD661" s="792"/>
      <c r="AE661" s="792"/>
      <c r="AF661" s="895"/>
    </row>
    <row r="662" spans="1:32" s="404" customFormat="1" ht="15" customHeight="1" x14ac:dyDescent="0.2">
      <c r="A662" s="402"/>
      <c r="B662" s="824"/>
      <c r="C662" s="825"/>
      <c r="D662" s="792"/>
      <c r="E662" s="829"/>
      <c r="F662" s="832"/>
      <c r="G662" s="835"/>
      <c r="H662" s="829"/>
      <c r="I662" s="416" t="s">
        <v>168</v>
      </c>
      <c r="J662" s="427"/>
      <c r="K662" s="416" t="s">
        <v>167</v>
      </c>
      <c r="L662" s="427"/>
      <c r="M662" s="816"/>
      <c r="N662" s="817"/>
      <c r="O662" s="416" t="s">
        <v>166</v>
      </c>
      <c r="P662" s="426">
        <f>IF(P660="",P661-P659,P661-P660)</f>
        <v>0</v>
      </c>
      <c r="Q662" s="416" t="s">
        <v>166</v>
      </c>
      <c r="R662" s="426">
        <f>IF(R660="",R661-R659,R661-R660)</f>
        <v>0</v>
      </c>
      <c r="S662" s="416" t="s">
        <v>166</v>
      </c>
      <c r="T662" s="426">
        <f>IF(T660="",T661-T659,T661-T660)</f>
        <v>0</v>
      </c>
      <c r="U662" s="478" t="s">
        <v>166</v>
      </c>
      <c r="V662" s="477">
        <f>IF(V660="",V661-V659,V661-V660)</f>
        <v>0</v>
      </c>
      <c r="W662" s="463" t="s">
        <v>166</v>
      </c>
      <c r="X662" s="462">
        <f>IF(X660="",X661-X659,X661-X660)</f>
        <v>0</v>
      </c>
      <c r="Y662" s="781"/>
      <c r="Z662" s="782"/>
      <c r="AA662" s="792"/>
      <c r="AB662" s="792"/>
      <c r="AC662" s="792"/>
      <c r="AD662" s="792"/>
      <c r="AE662" s="792"/>
      <c r="AF662" s="895"/>
    </row>
    <row r="663" spans="1:32" s="404" customFormat="1" ht="15" customHeight="1" x14ac:dyDescent="0.2">
      <c r="A663" s="402"/>
      <c r="B663" s="824"/>
      <c r="C663" s="825"/>
      <c r="D663" s="792"/>
      <c r="E663" s="829"/>
      <c r="F663" s="832"/>
      <c r="G663" s="835"/>
      <c r="H663" s="829"/>
      <c r="I663" s="416" t="s">
        <v>165</v>
      </c>
      <c r="J663" s="415"/>
      <c r="K663" s="416" t="s">
        <v>164</v>
      </c>
      <c r="L663" s="415"/>
      <c r="M663" s="816"/>
      <c r="N663" s="817"/>
      <c r="O663" s="816"/>
      <c r="P663" s="817"/>
      <c r="Q663" s="816"/>
      <c r="R663" s="817"/>
      <c r="S663" s="816"/>
      <c r="T663" s="817"/>
      <c r="U663" s="857"/>
      <c r="V663" s="858"/>
      <c r="W663" s="781"/>
      <c r="X663" s="782"/>
      <c r="Y663" s="781"/>
      <c r="Z663" s="782"/>
      <c r="AA663" s="792"/>
      <c r="AB663" s="792"/>
      <c r="AC663" s="792"/>
      <c r="AD663" s="792"/>
      <c r="AE663" s="792"/>
      <c r="AF663" s="895"/>
    </row>
    <row r="664" spans="1:32" s="404" customFormat="1" ht="15" customHeight="1" x14ac:dyDescent="0.2">
      <c r="A664" s="402"/>
      <c r="B664" s="826"/>
      <c r="C664" s="827"/>
      <c r="D664" s="793"/>
      <c r="E664" s="830"/>
      <c r="F664" s="833"/>
      <c r="G664" s="836"/>
      <c r="H664" s="830"/>
      <c r="I664" s="406" t="s">
        <v>158</v>
      </c>
      <c r="J664" s="451"/>
      <c r="K664" s="820"/>
      <c r="L664" s="821"/>
      <c r="M664" s="818"/>
      <c r="N664" s="819"/>
      <c r="O664" s="818"/>
      <c r="P664" s="819"/>
      <c r="Q664" s="818"/>
      <c r="R664" s="819"/>
      <c r="S664" s="818"/>
      <c r="T664" s="819"/>
      <c r="U664" s="859"/>
      <c r="V664" s="860"/>
      <c r="W664" s="783"/>
      <c r="X664" s="784"/>
      <c r="Y664" s="783"/>
      <c r="Z664" s="784"/>
      <c r="AA664" s="793"/>
      <c r="AB664" s="793"/>
      <c r="AC664" s="793"/>
      <c r="AD664" s="793"/>
      <c r="AE664" s="793"/>
      <c r="AF664" s="896"/>
    </row>
    <row r="665" spans="1:32" s="404" customFormat="1" ht="12.75" customHeight="1" x14ac:dyDescent="0.2">
      <c r="A665" s="402"/>
      <c r="B665" s="822" t="s">
        <v>848</v>
      </c>
      <c r="C665" s="823"/>
      <c r="D665" s="791" t="s">
        <v>280</v>
      </c>
      <c r="E665" s="828" t="s">
        <v>325</v>
      </c>
      <c r="F665" s="831">
        <v>3.34</v>
      </c>
      <c r="G665" s="834" t="s">
        <v>218</v>
      </c>
      <c r="H665" s="828" t="s">
        <v>324</v>
      </c>
      <c r="I665" s="434" t="s">
        <v>184</v>
      </c>
      <c r="J665" s="438">
        <v>75342.758400000006</v>
      </c>
      <c r="K665" s="434" t="s">
        <v>183</v>
      </c>
      <c r="L665" s="437"/>
      <c r="M665" s="434" t="s">
        <v>182</v>
      </c>
      <c r="N665" s="436">
        <f>J665</f>
        <v>75342.758400000006</v>
      </c>
      <c r="O665" s="434" t="s">
        <v>181</v>
      </c>
      <c r="P665" s="435"/>
      <c r="Q665" s="434" t="s">
        <v>181</v>
      </c>
      <c r="R665" s="435"/>
      <c r="S665" s="434" t="s">
        <v>181</v>
      </c>
      <c r="T665" s="435"/>
      <c r="U665" s="480" t="s">
        <v>181</v>
      </c>
      <c r="V665" s="479"/>
      <c r="W665" s="466" t="s">
        <v>181</v>
      </c>
      <c r="X665" s="467"/>
      <c r="Y665" s="466" t="s">
        <v>180</v>
      </c>
      <c r="Z665" s="465"/>
      <c r="AA665" s="791" t="s">
        <v>847</v>
      </c>
      <c r="AB665" s="791" t="s">
        <v>847</v>
      </c>
      <c r="AC665" s="791" t="s">
        <v>847</v>
      </c>
      <c r="AD665" s="791" t="s">
        <v>847</v>
      </c>
      <c r="AE665" s="791" t="s">
        <v>847</v>
      </c>
      <c r="AF665" s="894" t="s">
        <v>110</v>
      </c>
    </row>
    <row r="666" spans="1:32" s="404" customFormat="1" ht="15" customHeight="1" x14ac:dyDescent="0.2">
      <c r="A666" s="402"/>
      <c r="B666" s="824"/>
      <c r="C666" s="825"/>
      <c r="D666" s="792"/>
      <c r="E666" s="829"/>
      <c r="F666" s="832"/>
      <c r="G666" s="835"/>
      <c r="H666" s="829"/>
      <c r="I666" s="416" t="s">
        <v>179</v>
      </c>
      <c r="J666" s="432"/>
      <c r="K666" s="416" t="s">
        <v>177</v>
      </c>
      <c r="L666" s="415"/>
      <c r="M666" s="416" t="s">
        <v>176</v>
      </c>
      <c r="N666" s="428">
        <f>N665</f>
        <v>75342.758400000006</v>
      </c>
      <c r="O666" s="416" t="s">
        <v>175</v>
      </c>
      <c r="P666" s="426"/>
      <c r="Q666" s="416" t="s">
        <v>175</v>
      </c>
      <c r="R666" s="426"/>
      <c r="S666" s="416" t="s">
        <v>175</v>
      </c>
      <c r="T666" s="426"/>
      <c r="U666" s="478" t="s">
        <v>175</v>
      </c>
      <c r="V666" s="477"/>
      <c r="W666" s="463" t="s">
        <v>175</v>
      </c>
      <c r="X666" s="462"/>
      <c r="Y666" s="463" t="s">
        <v>174</v>
      </c>
      <c r="Z666" s="464"/>
      <c r="AA666" s="792"/>
      <c r="AB666" s="792"/>
      <c r="AC666" s="792"/>
      <c r="AD666" s="792"/>
      <c r="AE666" s="792"/>
      <c r="AF666" s="895"/>
    </row>
    <row r="667" spans="1:32" s="404" customFormat="1" x14ac:dyDescent="0.2">
      <c r="A667" s="402"/>
      <c r="B667" s="824"/>
      <c r="C667" s="825"/>
      <c r="D667" s="792"/>
      <c r="E667" s="829"/>
      <c r="F667" s="832"/>
      <c r="G667" s="835"/>
      <c r="H667" s="829"/>
      <c r="I667" s="416" t="s">
        <v>173</v>
      </c>
      <c r="J667" s="429"/>
      <c r="K667" s="416" t="s">
        <v>171</v>
      </c>
      <c r="L667" s="427"/>
      <c r="M667" s="416" t="s">
        <v>170</v>
      </c>
      <c r="N667" s="428"/>
      <c r="O667" s="416" t="s">
        <v>169</v>
      </c>
      <c r="P667" s="426"/>
      <c r="Q667" s="416" t="s">
        <v>169</v>
      </c>
      <c r="R667" s="426"/>
      <c r="S667" s="416" t="s">
        <v>169</v>
      </c>
      <c r="T667" s="426"/>
      <c r="U667" s="478" t="s">
        <v>169</v>
      </c>
      <c r="V667" s="477"/>
      <c r="W667" s="463" t="s">
        <v>169</v>
      </c>
      <c r="X667" s="462"/>
      <c r="Y667" s="781"/>
      <c r="Z667" s="782"/>
      <c r="AA667" s="792"/>
      <c r="AB667" s="792"/>
      <c r="AC667" s="792"/>
      <c r="AD667" s="792"/>
      <c r="AE667" s="792"/>
      <c r="AF667" s="895"/>
    </row>
    <row r="668" spans="1:32" s="404" customFormat="1" ht="15" customHeight="1" x14ac:dyDescent="0.2">
      <c r="A668" s="402"/>
      <c r="B668" s="824"/>
      <c r="C668" s="825"/>
      <c r="D668" s="792"/>
      <c r="E668" s="829"/>
      <c r="F668" s="832"/>
      <c r="G668" s="835"/>
      <c r="H668" s="829"/>
      <c r="I668" s="416" t="s">
        <v>168</v>
      </c>
      <c r="J668" s="427"/>
      <c r="K668" s="416" t="s">
        <v>167</v>
      </c>
      <c r="L668" s="427"/>
      <c r="M668" s="816"/>
      <c r="N668" s="817"/>
      <c r="O668" s="416" t="s">
        <v>166</v>
      </c>
      <c r="P668" s="426">
        <f>IF(P666="",P667-P665,P667-P666)</f>
        <v>0</v>
      </c>
      <c r="Q668" s="416" t="s">
        <v>166</v>
      </c>
      <c r="R668" s="426">
        <f>IF(R666="",R667-R665,R667-R666)</f>
        <v>0</v>
      </c>
      <c r="S668" s="416" t="s">
        <v>166</v>
      </c>
      <c r="T668" s="426">
        <f>IF(T666="",T667-T665,T667-T666)</f>
        <v>0</v>
      </c>
      <c r="U668" s="478" t="s">
        <v>166</v>
      </c>
      <c r="V668" s="477">
        <f>IF(V666="",V667-V665,V667-V666)</f>
        <v>0</v>
      </c>
      <c r="W668" s="463" t="s">
        <v>166</v>
      </c>
      <c r="X668" s="462">
        <f>IF(X666="",X667-X665,X667-X666)</f>
        <v>0</v>
      </c>
      <c r="Y668" s="781"/>
      <c r="Z668" s="782"/>
      <c r="AA668" s="792"/>
      <c r="AB668" s="792"/>
      <c r="AC668" s="792"/>
      <c r="AD668" s="792"/>
      <c r="AE668" s="792"/>
      <c r="AF668" s="895"/>
    </row>
    <row r="669" spans="1:32" s="404" customFormat="1" ht="15" customHeight="1" x14ac:dyDescent="0.2">
      <c r="A669" s="402"/>
      <c r="B669" s="824"/>
      <c r="C669" s="825"/>
      <c r="D669" s="792"/>
      <c r="E669" s="829"/>
      <c r="F669" s="832"/>
      <c r="G669" s="835"/>
      <c r="H669" s="829"/>
      <c r="I669" s="416" t="s">
        <v>165</v>
      </c>
      <c r="J669" s="415"/>
      <c r="K669" s="416" t="s">
        <v>164</v>
      </c>
      <c r="L669" s="415"/>
      <c r="M669" s="816"/>
      <c r="N669" s="817"/>
      <c r="O669" s="816"/>
      <c r="P669" s="817"/>
      <c r="Q669" s="816"/>
      <c r="R669" s="817"/>
      <c r="S669" s="816"/>
      <c r="T669" s="817"/>
      <c r="U669" s="857"/>
      <c r="V669" s="858"/>
      <c r="W669" s="781"/>
      <c r="X669" s="782"/>
      <c r="Y669" s="781"/>
      <c r="Z669" s="782"/>
      <c r="AA669" s="792"/>
      <c r="AB669" s="792"/>
      <c r="AC669" s="792"/>
      <c r="AD669" s="792"/>
      <c r="AE669" s="792"/>
      <c r="AF669" s="895"/>
    </row>
    <row r="670" spans="1:32" s="404" customFormat="1" ht="15" customHeight="1" x14ac:dyDescent="0.2">
      <c r="A670" s="402"/>
      <c r="B670" s="826"/>
      <c r="C670" s="827"/>
      <c r="D670" s="793"/>
      <c r="E670" s="830"/>
      <c r="F670" s="833"/>
      <c r="G670" s="836"/>
      <c r="H670" s="830"/>
      <c r="I670" s="406" t="s">
        <v>158</v>
      </c>
      <c r="J670" s="451"/>
      <c r="K670" s="820"/>
      <c r="L670" s="821"/>
      <c r="M670" s="818"/>
      <c r="N670" s="819"/>
      <c r="O670" s="818"/>
      <c r="P670" s="819"/>
      <c r="Q670" s="818"/>
      <c r="R670" s="819"/>
      <c r="S670" s="818"/>
      <c r="T670" s="819"/>
      <c r="U670" s="859"/>
      <c r="V670" s="860"/>
      <c r="W670" s="783"/>
      <c r="X670" s="784"/>
      <c r="Y670" s="783"/>
      <c r="Z670" s="784"/>
      <c r="AA670" s="793"/>
      <c r="AB670" s="793"/>
      <c r="AC670" s="793"/>
      <c r="AD670" s="793"/>
      <c r="AE670" s="793"/>
      <c r="AF670" s="896"/>
    </row>
    <row r="671" spans="1:32" s="404" customFormat="1" ht="12.75" customHeight="1" x14ac:dyDescent="0.2">
      <c r="A671" s="402"/>
      <c r="B671" s="822" t="s">
        <v>845</v>
      </c>
      <c r="C671" s="823"/>
      <c r="D671" s="791" t="s">
        <v>280</v>
      </c>
      <c r="E671" s="828" t="s">
        <v>325</v>
      </c>
      <c r="F671" s="831">
        <v>11.54</v>
      </c>
      <c r="G671" s="834" t="s">
        <v>218</v>
      </c>
      <c r="H671" s="828" t="s">
        <v>324</v>
      </c>
      <c r="I671" s="434" t="s">
        <v>184</v>
      </c>
      <c r="J671" s="438">
        <v>221319.35279999999</v>
      </c>
      <c r="K671" s="434" t="s">
        <v>183</v>
      </c>
      <c r="L671" s="437"/>
      <c r="M671" s="434" t="s">
        <v>182</v>
      </c>
      <c r="N671" s="436">
        <f>J671</f>
        <v>221319.35279999999</v>
      </c>
      <c r="O671" s="434" t="s">
        <v>181</v>
      </c>
      <c r="P671" s="435"/>
      <c r="Q671" s="434" t="s">
        <v>181</v>
      </c>
      <c r="R671" s="435"/>
      <c r="S671" s="434" t="s">
        <v>181</v>
      </c>
      <c r="T671" s="435"/>
      <c r="U671" s="480" t="s">
        <v>181</v>
      </c>
      <c r="V671" s="479"/>
      <c r="W671" s="466" t="s">
        <v>181</v>
      </c>
      <c r="X671" s="467"/>
      <c r="Y671" s="466" t="s">
        <v>180</v>
      </c>
      <c r="Z671" s="465"/>
      <c r="AA671" s="791" t="s">
        <v>842</v>
      </c>
      <c r="AB671" s="791" t="s">
        <v>842</v>
      </c>
      <c r="AC671" s="791" t="s">
        <v>842</v>
      </c>
      <c r="AD671" s="791" t="s">
        <v>842</v>
      </c>
      <c r="AE671" s="791" t="s">
        <v>842</v>
      </c>
      <c r="AF671" s="791" t="s">
        <v>4</v>
      </c>
    </row>
    <row r="672" spans="1:32" s="404" customFormat="1" ht="15" customHeight="1" x14ac:dyDescent="0.2">
      <c r="A672" s="402"/>
      <c r="B672" s="824"/>
      <c r="C672" s="825"/>
      <c r="D672" s="792"/>
      <c r="E672" s="829"/>
      <c r="F672" s="832"/>
      <c r="G672" s="835"/>
      <c r="H672" s="829"/>
      <c r="I672" s="416" t="s">
        <v>179</v>
      </c>
      <c r="J672" s="432"/>
      <c r="K672" s="416" t="s">
        <v>177</v>
      </c>
      <c r="L672" s="415"/>
      <c r="M672" s="416" t="s">
        <v>176</v>
      </c>
      <c r="N672" s="428">
        <f>N671</f>
        <v>221319.35279999999</v>
      </c>
      <c r="O672" s="416" t="s">
        <v>175</v>
      </c>
      <c r="P672" s="426"/>
      <c r="Q672" s="416" t="s">
        <v>175</v>
      </c>
      <c r="R672" s="426"/>
      <c r="S672" s="416" t="s">
        <v>175</v>
      </c>
      <c r="T672" s="426"/>
      <c r="U672" s="478" t="s">
        <v>175</v>
      </c>
      <c r="V672" s="477"/>
      <c r="W672" s="463" t="s">
        <v>175</v>
      </c>
      <c r="X672" s="462"/>
      <c r="Y672" s="463" t="s">
        <v>174</v>
      </c>
      <c r="Z672" s="464"/>
      <c r="AA672" s="792"/>
      <c r="AB672" s="792"/>
      <c r="AC672" s="792"/>
      <c r="AD672" s="792"/>
      <c r="AE672" s="792"/>
      <c r="AF672" s="792"/>
    </row>
    <row r="673" spans="1:32" s="404" customFormat="1" x14ac:dyDescent="0.2">
      <c r="A673" s="402"/>
      <c r="B673" s="824"/>
      <c r="C673" s="825"/>
      <c r="D673" s="792"/>
      <c r="E673" s="829"/>
      <c r="F673" s="832"/>
      <c r="G673" s="835"/>
      <c r="H673" s="829"/>
      <c r="I673" s="416" t="s">
        <v>173</v>
      </c>
      <c r="J673" s="429"/>
      <c r="K673" s="416" t="s">
        <v>171</v>
      </c>
      <c r="L673" s="427"/>
      <c r="M673" s="416" t="s">
        <v>170</v>
      </c>
      <c r="N673" s="428"/>
      <c r="O673" s="416" t="s">
        <v>169</v>
      </c>
      <c r="P673" s="426"/>
      <c r="Q673" s="416" t="s">
        <v>169</v>
      </c>
      <c r="R673" s="426"/>
      <c r="S673" s="416" t="s">
        <v>169</v>
      </c>
      <c r="T673" s="426"/>
      <c r="U673" s="478" t="s">
        <v>169</v>
      </c>
      <c r="V673" s="477"/>
      <c r="W673" s="463" t="s">
        <v>169</v>
      </c>
      <c r="X673" s="462"/>
      <c r="Y673" s="781"/>
      <c r="Z673" s="782"/>
      <c r="AA673" s="792"/>
      <c r="AB673" s="792"/>
      <c r="AC673" s="792"/>
      <c r="AD673" s="792"/>
      <c r="AE673" s="792"/>
      <c r="AF673" s="792"/>
    </row>
    <row r="674" spans="1:32" s="404" customFormat="1" ht="15" customHeight="1" x14ac:dyDescent="0.2">
      <c r="A674" s="402"/>
      <c r="B674" s="824"/>
      <c r="C674" s="825"/>
      <c r="D674" s="792"/>
      <c r="E674" s="829"/>
      <c r="F674" s="832"/>
      <c r="G674" s="835"/>
      <c r="H674" s="829"/>
      <c r="I674" s="416" t="s">
        <v>168</v>
      </c>
      <c r="J674" s="427"/>
      <c r="K674" s="416" t="s">
        <v>167</v>
      </c>
      <c r="L674" s="427"/>
      <c r="M674" s="816"/>
      <c r="N674" s="817"/>
      <c r="O674" s="416" t="s">
        <v>166</v>
      </c>
      <c r="P674" s="426">
        <f>IF(P672="",P673-P671,P673-P672)</f>
        <v>0</v>
      </c>
      <c r="Q674" s="416" t="s">
        <v>166</v>
      </c>
      <c r="R674" s="426">
        <f>IF(R672="",R673-R671,R673-R672)</f>
        <v>0</v>
      </c>
      <c r="S674" s="416" t="s">
        <v>166</v>
      </c>
      <c r="T674" s="426">
        <f>IF(T672="",T673-T671,T673-T672)</f>
        <v>0</v>
      </c>
      <c r="U674" s="478" t="s">
        <v>166</v>
      </c>
      <c r="V674" s="477">
        <f>IF(V672="",V673-V671,V673-V672)</f>
        <v>0</v>
      </c>
      <c r="W674" s="463" t="s">
        <v>166</v>
      </c>
      <c r="X674" s="462">
        <f>IF(X672="",X673-X671,X673-X672)</f>
        <v>0</v>
      </c>
      <c r="Y674" s="781"/>
      <c r="Z674" s="782"/>
      <c r="AA674" s="792"/>
      <c r="AB674" s="792"/>
      <c r="AC674" s="792"/>
      <c r="AD674" s="792"/>
      <c r="AE674" s="792"/>
      <c r="AF674" s="792"/>
    </row>
    <row r="675" spans="1:32" s="404" customFormat="1" ht="15" customHeight="1" x14ac:dyDescent="0.2">
      <c r="A675" s="402"/>
      <c r="B675" s="824"/>
      <c r="C675" s="825"/>
      <c r="D675" s="792"/>
      <c r="E675" s="829"/>
      <c r="F675" s="832"/>
      <c r="G675" s="835"/>
      <c r="H675" s="829"/>
      <c r="I675" s="416" t="s">
        <v>165</v>
      </c>
      <c r="J675" s="415"/>
      <c r="K675" s="416" t="s">
        <v>164</v>
      </c>
      <c r="L675" s="415"/>
      <c r="M675" s="816"/>
      <c r="N675" s="817"/>
      <c r="O675" s="816"/>
      <c r="P675" s="817"/>
      <c r="Q675" s="816"/>
      <c r="R675" s="817"/>
      <c r="S675" s="816"/>
      <c r="T675" s="817"/>
      <c r="U675" s="857"/>
      <c r="V675" s="858"/>
      <c r="W675" s="781"/>
      <c r="X675" s="782"/>
      <c r="Y675" s="781"/>
      <c r="Z675" s="782"/>
      <c r="AA675" s="792"/>
      <c r="AB675" s="792"/>
      <c r="AC675" s="792"/>
      <c r="AD675" s="792"/>
      <c r="AE675" s="792"/>
      <c r="AF675" s="792"/>
    </row>
    <row r="676" spans="1:32" s="404" customFormat="1" ht="15" customHeight="1" x14ac:dyDescent="0.2">
      <c r="A676" s="402"/>
      <c r="B676" s="826"/>
      <c r="C676" s="827"/>
      <c r="D676" s="793"/>
      <c r="E676" s="830"/>
      <c r="F676" s="833"/>
      <c r="G676" s="836"/>
      <c r="H676" s="830"/>
      <c r="I676" s="406" t="s">
        <v>158</v>
      </c>
      <c r="J676" s="451"/>
      <c r="K676" s="820"/>
      <c r="L676" s="821"/>
      <c r="M676" s="818"/>
      <c r="N676" s="819"/>
      <c r="O676" s="818"/>
      <c r="P676" s="819"/>
      <c r="Q676" s="818"/>
      <c r="R676" s="819"/>
      <c r="S676" s="818"/>
      <c r="T676" s="819"/>
      <c r="U676" s="859"/>
      <c r="V676" s="860"/>
      <c r="W676" s="783"/>
      <c r="X676" s="784"/>
      <c r="Y676" s="783"/>
      <c r="Z676" s="784"/>
      <c r="AA676" s="793"/>
      <c r="AB676" s="793"/>
      <c r="AC676" s="793"/>
      <c r="AD676" s="793"/>
      <c r="AE676" s="793"/>
      <c r="AF676" s="793"/>
    </row>
    <row r="677" spans="1:32" s="404" customFormat="1" ht="12.75" customHeight="1" x14ac:dyDescent="0.2">
      <c r="A677" s="402"/>
      <c r="B677" s="822" t="s">
        <v>844</v>
      </c>
      <c r="C677" s="823"/>
      <c r="D677" s="791" t="s">
        <v>280</v>
      </c>
      <c r="E677" s="828" t="s">
        <v>325</v>
      </c>
      <c r="F677" s="831">
        <v>2.5</v>
      </c>
      <c r="G677" s="834" t="s">
        <v>218</v>
      </c>
      <c r="H677" s="828" t="s">
        <v>324</v>
      </c>
      <c r="I677" s="434" t="s">
        <v>184</v>
      </c>
      <c r="J677" s="438">
        <v>72988.297200000001</v>
      </c>
      <c r="K677" s="434" t="s">
        <v>183</v>
      </c>
      <c r="L677" s="437"/>
      <c r="M677" s="434" t="s">
        <v>182</v>
      </c>
      <c r="N677" s="436">
        <f>J677</f>
        <v>72988.297200000001</v>
      </c>
      <c r="O677" s="434" t="s">
        <v>181</v>
      </c>
      <c r="P677" s="435"/>
      <c r="Q677" s="434" t="s">
        <v>181</v>
      </c>
      <c r="R677" s="435"/>
      <c r="S677" s="434" t="s">
        <v>181</v>
      </c>
      <c r="T677" s="435"/>
      <c r="U677" s="480" t="s">
        <v>181</v>
      </c>
      <c r="V677" s="479"/>
      <c r="W677" s="466" t="s">
        <v>181</v>
      </c>
      <c r="X677" s="467"/>
      <c r="Y677" s="466" t="s">
        <v>180</v>
      </c>
      <c r="Z677" s="465"/>
      <c r="AA677" s="791" t="s">
        <v>842</v>
      </c>
      <c r="AB677" s="791" t="s">
        <v>842</v>
      </c>
      <c r="AC677" s="791" t="s">
        <v>842</v>
      </c>
      <c r="AD677" s="791" t="s">
        <v>842</v>
      </c>
      <c r="AE677" s="791" t="s">
        <v>842</v>
      </c>
      <c r="AF677" s="791" t="s">
        <v>2145</v>
      </c>
    </row>
    <row r="678" spans="1:32" s="404" customFormat="1" ht="15" customHeight="1" x14ac:dyDescent="0.2">
      <c r="A678" s="402"/>
      <c r="B678" s="824"/>
      <c r="C678" s="825"/>
      <c r="D678" s="792"/>
      <c r="E678" s="829"/>
      <c r="F678" s="832"/>
      <c r="G678" s="835"/>
      <c r="H678" s="829"/>
      <c r="I678" s="416" t="s">
        <v>179</v>
      </c>
      <c r="J678" s="432"/>
      <c r="K678" s="416" t="s">
        <v>177</v>
      </c>
      <c r="L678" s="415"/>
      <c r="M678" s="416" t="s">
        <v>176</v>
      </c>
      <c r="N678" s="428">
        <f>N677</f>
        <v>72988.297200000001</v>
      </c>
      <c r="O678" s="416" t="s">
        <v>175</v>
      </c>
      <c r="P678" s="426"/>
      <c r="Q678" s="416" t="s">
        <v>175</v>
      </c>
      <c r="R678" s="426"/>
      <c r="S678" s="416" t="s">
        <v>175</v>
      </c>
      <c r="T678" s="426"/>
      <c r="U678" s="478" t="s">
        <v>175</v>
      </c>
      <c r="V678" s="477"/>
      <c r="W678" s="463" t="s">
        <v>175</v>
      </c>
      <c r="X678" s="462"/>
      <c r="Y678" s="463" t="s">
        <v>174</v>
      </c>
      <c r="Z678" s="464"/>
      <c r="AA678" s="792"/>
      <c r="AB678" s="792"/>
      <c r="AC678" s="792"/>
      <c r="AD678" s="792"/>
      <c r="AE678" s="792"/>
      <c r="AF678" s="792"/>
    </row>
    <row r="679" spans="1:32" s="404" customFormat="1" x14ac:dyDescent="0.2">
      <c r="A679" s="402"/>
      <c r="B679" s="824"/>
      <c r="C679" s="825"/>
      <c r="D679" s="792"/>
      <c r="E679" s="829"/>
      <c r="F679" s="832"/>
      <c r="G679" s="835"/>
      <c r="H679" s="829"/>
      <c r="I679" s="416" t="s">
        <v>173</v>
      </c>
      <c r="J679" s="429"/>
      <c r="K679" s="416" t="s">
        <v>171</v>
      </c>
      <c r="L679" s="427"/>
      <c r="M679" s="416" t="s">
        <v>170</v>
      </c>
      <c r="N679" s="428"/>
      <c r="O679" s="416" t="s">
        <v>169</v>
      </c>
      <c r="P679" s="426"/>
      <c r="Q679" s="416" t="s">
        <v>169</v>
      </c>
      <c r="R679" s="426"/>
      <c r="S679" s="416" t="s">
        <v>169</v>
      </c>
      <c r="T679" s="426"/>
      <c r="U679" s="478" t="s">
        <v>169</v>
      </c>
      <c r="V679" s="477"/>
      <c r="W679" s="463" t="s">
        <v>169</v>
      </c>
      <c r="X679" s="462"/>
      <c r="Y679" s="781"/>
      <c r="Z679" s="782"/>
      <c r="AA679" s="792"/>
      <c r="AB679" s="792"/>
      <c r="AC679" s="792"/>
      <c r="AD679" s="792"/>
      <c r="AE679" s="792"/>
      <c r="AF679" s="792"/>
    </row>
    <row r="680" spans="1:32" s="404" customFormat="1" ht="15" customHeight="1" x14ac:dyDescent="0.2">
      <c r="A680" s="402"/>
      <c r="B680" s="824"/>
      <c r="C680" s="825"/>
      <c r="D680" s="792"/>
      <c r="E680" s="829"/>
      <c r="F680" s="832"/>
      <c r="G680" s="835"/>
      <c r="H680" s="829"/>
      <c r="I680" s="416" t="s">
        <v>168</v>
      </c>
      <c r="J680" s="427"/>
      <c r="K680" s="416" t="s">
        <v>167</v>
      </c>
      <c r="L680" s="427"/>
      <c r="M680" s="816"/>
      <c r="N680" s="817"/>
      <c r="O680" s="416" t="s">
        <v>166</v>
      </c>
      <c r="P680" s="426">
        <f>IF(P678="",P679-P677,P679-P678)</f>
        <v>0</v>
      </c>
      <c r="Q680" s="416" t="s">
        <v>166</v>
      </c>
      <c r="R680" s="426">
        <f>IF(R678="",R679-R677,R679-R678)</f>
        <v>0</v>
      </c>
      <c r="S680" s="416" t="s">
        <v>166</v>
      </c>
      <c r="T680" s="426">
        <f>IF(T678="",T679-T677,T679-T678)</f>
        <v>0</v>
      </c>
      <c r="U680" s="478" t="s">
        <v>166</v>
      </c>
      <c r="V680" s="477">
        <f>IF(V678="",V679-V677,V679-V678)</f>
        <v>0</v>
      </c>
      <c r="W680" s="463" t="s">
        <v>166</v>
      </c>
      <c r="X680" s="462">
        <f>IF(X678="",X679-X677,X679-X678)</f>
        <v>0</v>
      </c>
      <c r="Y680" s="781"/>
      <c r="Z680" s="782"/>
      <c r="AA680" s="792"/>
      <c r="AB680" s="792"/>
      <c r="AC680" s="792"/>
      <c r="AD680" s="792"/>
      <c r="AE680" s="792"/>
      <c r="AF680" s="792"/>
    </row>
    <row r="681" spans="1:32" s="404" customFormat="1" ht="15" customHeight="1" x14ac:dyDescent="0.2">
      <c r="A681" s="402"/>
      <c r="B681" s="824"/>
      <c r="C681" s="825"/>
      <c r="D681" s="792"/>
      <c r="E681" s="829"/>
      <c r="F681" s="832"/>
      <c r="G681" s="835"/>
      <c r="H681" s="829"/>
      <c r="I681" s="416" t="s">
        <v>165</v>
      </c>
      <c r="J681" s="415"/>
      <c r="K681" s="416" t="s">
        <v>164</v>
      </c>
      <c r="L681" s="415"/>
      <c r="M681" s="816"/>
      <c r="N681" s="817"/>
      <c r="O681" s="816"/>
      <c r="P681" s="817"/>
      <c r="Q681" s="816"/>
      <c r="R681" s="817"/>
      <c r="S681" s="816"/>
      <c r="T681" s="817"/>
      <c r="U681" s="857"/>
      <c r="V681" s="858"/>
      <c r="W681" s="781"/>
      <c r="X681" s="782"/>
      <c r="Y681" s="781"/>
      <c r="Z681" s="782"/>
      <c r="AA681" s="792"/>
      <c r="AB681" s="792"/>
      <c r="AC681" s="792"/>
      <c r="AD681" s="792"/>
      <c r="AE681" s="792"/>
      <c r="AF681" s="792"/>
    </row>
    <row r="682" spans="1:32" s="404" customFormat="1" ht="15" customHeight="1" x14ac:dyDescent="0.2">
      <c r="A682" s="402"/>
      <c r="B682" s="826"/>
      <c r="C682" s="827"/>
      <c r="D682" s="793"/>
      <c r="E682" s="830"/>
      <c r="F682" s="833"/>
      <c r="G682" s="836"/>
      <c r="H682" s="830"/>
      <c r="I682" s="406" t="s">
        <v>158</v>
      </c>
      <c r="J682" s="451"/>
      <c r="K682" s="820"/>
      <c r="L682" s="821"/>
      <c r="M682" s="818"/>
      <c r="N682" s="819"/>
      <c r="O682" s="818"/>
      <c r="P682" s="819"/>
      <c r="Q682" s="818"/>
      <c r="R682" s="819"/>
      <c r="S682" s="818"/>
      <c r="T682" s="819"/>
      <c r="U682" s="859"/>
      <c r="V682" s="860"/>
      <c r="W682" s="783"/>
      <c r="X682" s="784"/>
      <c r="Y682" s="783"/>
      <c r="Z682" s="784"/>
      <c r="AA682" s="793"/>
      <c r="AB682" s="793"/>
      <c r="AC682" s="793"/>
      <c r="AD682" s="793"/>
      <c r="AE682" s="793"/>
      <c r="AF682" s="793"/>
    </row>
    <row r="683" spans="1:32" s="404" customFormat="1" ht="12.75" customHeight="1" x14ac:dyDescent="0.2">
      <c r="A683" s="402"/>
      <c r="B683" s="822" t="s">
        <v>843</v>
      </c>
      <c r="C683" s="823"/>
      <c r="D683" s="791" t="s">
        <v>280</v>
      </c>
      <c r="E683" s="828" t="s">
        <v>325</v>
      </c>
      <c r="F683" s="831">
        <v>4.32</v>
      </c>
      <c r="G683" s="834" t="s">
        <v>218</v>
      </c>
      <c r="H683" s="828" t="s">
        <v>324</v>
      </c>
      <c r="I683" s="434" t="s">
        <v>184</v>
      </c>
      <c r="J683" s="438">
        <v>101241.8316</v>
      </c>
      <c r="K683" s="434" t="s">
        <v>183</v>
      </c>
      <c r="L683" s="437"/>
      <c r="M683" s="434" t="s">
        <v>182</v>
      </c>
      <c r="N683" s="436">
        <f>J683</f>
        <v>101241.8316</v>
      </c>
      <c r="O683" s="434" t="s">
        <v>181</v>
      </c>
      <c r="P683" s="435"/>
      <c r="Q683" s="434" t="s">
        <v>181</v>
      </c>
      <c r="R683" s="435"/>
      <c r="S683" s="434" t="s">
        <v>181</v>
      </c>
      <c r="T683" s="435"/>
      <c r="U683" s="480" t="s">
        <v>181</v>
      </c>
      <c r="V683" s="479"/>
      <c r="W683" s="466" t="s">
        <v>181</v>
      </c>
      <c r="X683" s="467"/>
      <c r="Y683" s="466" t="s">
        <v>180</v>
      </c>
      <c r="Z683" s="465"/>
      <c r="AA683" s="791" t="s">
        <v>842</v>
      </c>
      <c r="AB683" s="791" t="s">
        <v>842</v>
      </c>
      <c r="AC683" s="791" t="s">
        <v>842</v>
      </c>
      <c r="AD683" s="791" t="s">
        <v>842</v>
      </c>
      <c r="AE683" s="791" t="s">
        <v>842</v>
      </c>
      <c r="AF683" s="791" t="s">
        <v>2146</v>
      </c>
    </row>
    <row r="684" spans="1:32" s="404" customFormat="1" ht="15" customHeight="1" x14ac:dyDescent="0.2">
      <c r="A684" s="402"/>
      <c r="B684" s="824"/>
      <c r="C684" s="825"/>
      <c r="D684" s="792"/>
      <c r="E684" s="829"/>
      <c r="F684" s="832"/>
      <c r="G684" s="835"/>
      <c r="H684" s="829"/>
      <c r="I684" s="416" t="s">
        <v>179</v>
      </c>
      <c r="J684" s="432" t="s">
        <v>841</v>
      </c>
      <c r="K684" s="416" t="s">
        <v>177</v>
      </c>
      <c r="L684" s="415"/>
      <c r="M684" s="416" t="s">
        <v>176</v>
      </c>
      <c r="N684" s="428">
        <f>N683</f>
        <v>101241.8316</v>
      </c>
      <c r="O684" s="416" t="s">
        <v>175</v>
      </c>
      <c r="P684" s="426"/>
      <c r="Q684" s="416" t="s">
        <v>175</v>
      </c>
      <c r="R684" s="426"/>
      <c r="S684" s="416" t="s">
        <v>175</v>
      </c>
      <c r="T684" s="426"/>
      <c r="U684" s="478" t="s">
        <v>175</v>
      </c>
      <c r="V684" s="477"/>
      <c r="W684" s="463" t="s">
        <v>175</v>
      </c>
      <c r="X684" s="462"/>
      <c r="Y684" s="463" t="s">
        <v>174</v>
      </c>
      <c r="Z684" s="464"/>
      <c r="AA684" s="792"/>
      <c r="AB684" s="792"/>
      <c r="AC684" s="792"/>
      <c r="AD684" s="792"/>
      <c r="AE684" s="792"/>
      <c r="AF684" s="792"/>
    </row>
    <row r="685" spans="1:32" s="404" customFormat="1" x14ac:dyDescent="0.2">
      <c r="A685" s="402"/>
      <c r="B685" s="824"/>
      <c r="C685" s="825"/>
      <c r="D685" s="792"/>
      <c r="E685" s="829"/>
      <c r="F685" s="832"/>
      <c r="G685" s="835"/>
      <c r="H685" s="829"/>
      <c r="I685" s="416" t="s">
        <v>173</v>
      </c>
      <c r="J685" s="429"/>
      <c r="K685" s="416" t="s">
        <v>171</v>
      </c>
      <c r="L685" s="427"/>
      <c r="M685" s="416" t="s">
        <v>170</v>
      </c>
      <c r="N685" s="428"/>
      <c r="O685" s="416" t="s">
        <v>169</v>
      </c>
      <c r="P685" s="426"/>
      <c r="Q685" s="416" t="s">
        <v>169</v>
      </c>
      <c r="R685" s="426"/>
      <c r="S685" s="416" t="s">
        <v>169</v>
      </c>
      <c r="T685" s="426"/>
      <c r="U685" s="478" t="s">
        <v>169</v>
      </c>
      <c r="V685" s="477"/>
      <c r="W685" s="463" t="s">
        <v>169</v>
      </c>
      <c r="X685" s="462"/>
      <c r="Y685" s="781"/>
      <c r="Z685" s="782"/>
      <c r="AA685" s="792"/>
      <c r="AB685" s="792"/>
      <c r="AC685" s="792"/>
      <c r="AD685" s="792"/>
      <c r="AE685" s="792"/>
      <c r="AF685" s="792"/>
    </row>
    <row r="686" spans="1:32" s="404" customFormat="1" ht="15" customHeight="1" x14ac:dyDescent="0.2">
      <c r="A686" s="402"/>
      <c r="B686" s="824"/>
      <c r="C686" s="825"/>
      <c r="D686" s="792"/>
      <c r="E686" s="829"/>
      <c r="F686" s="832"/>
      <c r="G686" s="835"/>
      <c r="H686" s="829"/>
      <c r="I686" s="416" t="s">
        <v>168</v>
      </c>
      <c r="J686" s="427"/>
      <c r="K686" s="416" t="s">
        <v>167</v>
      </c>
      <c r="L686" s="427"/>
      <c r="M686" s="816"/>
      <c r="N686" s="817"/>
      <c r="O686" s="416" t="s">
        <v>166</v>
      </c>
      <c r="P686" s="426">
        <f>IF(P684="",P685-P683,P685-P684)</f>
        <v>0</v>
      </c>
      <c r="Q686" s="416" t="s">
        <v>166</v>
      </c>
      <c r="R686" s="426">
        <f>IF(R684="",R685-R683,R685-R684)</f>
        <v>0</v>
      </c>
      <c r="S686" s="416" t="s">
        <v>166</v>
      </c>
      <c r="T686" s="426">
        <f>IF(T684="",T685-T683,T685-T684)</f>
        <v>0</v>
      </c>
      <c r="U686" s="478" t="s">
        <v>166</v>
      </c>
      <c r="V686" s="477">
        <f>IF(V684="",V685-V683,V685-V684)</f>
        <v>0</v>
      </c>
      <c r="W686" s="463" t="s">
        <v>166</v>
      </c>
      <c r="X686" s="462">
        <f>IF(X684="",X685-X683,X685-X684)</f>
        <v>0</v>
      </c>
      <c r="Y686" s="781"/>
      <c r="Z686" s="782"/>
      <c r="AA686" s="792"/>
      <c r="AB686" s="792"/>
      <c r="AC686" s="792"/>
      <c r="AD686" s="792"/>
      <c r="AE686" s="792"/>
      <c r="AF686" s="792"/>
    </row>
    <row r="687" spans="1:32" s="404" customFormat="1" ht="15" customHeight="1" x14ac:dyDescent="0.2">
      <c r="A687" s="402"/>
      <c r="B687" s="824"/>
      <c r="C687" s="825"/>
      <c r="D687" s="792"/>
      <c r="E687" s="829"/>
      <c r="F687" s="832"/>
      <c r="G687" s="835"/>
      <c r="H687" s="829"/>
      <c r="I687" s="416" t="s">
        <v>165</v>
      </c>
      <c r="J687" s="415"/>
      <c r="K687" s="416" t="s">
        <v>164</v>
      </c>
      <c r="L687" s="415"/>
      <c r="M687" s="816"/>
      <c r="N687" s="817"/>
      <c r="O687" s="816"/>
      <c r="P687" s="817"/>
      <c r="Q687" s="816"/>
      <c r="R687" s="817"/>
      <c r="S687" s="816"/>
      <c r="T687" s="817"/>
      <c r="U687" s="857"/>
      <c r="V687" s="858"/>
      <c r="W687" s="781"/>
      <c r="X687" s="782"/>
      <c r="Y687" s="781"/>
      <c r="Z687" s="782"/>
      <c r="AA687" s="792"/>
      <c r="AB687" s="792"/>
      <c r="AC687" s="792"/>
      <c r="AD687" s="792"/>
      <c r="AE687" s="792"/>
      <c r="AF687" s="792"/>
    </row>
    <row r="688" spans="1:32" s="404" customFormat="1" ht="15" customHeight="1" x14ac:dyDescent="0.2">
      <c r="A688" s="402"/>
      <c r="B688" s="826"/>
      <c r="C688" s="827"/>
      <c r="D688" s="793"/>
      <c r="E688" s="830"/>
      <c r="F688" s="833"/>
      <c r="G688" s="836"/>
      <c r="H688" s="830"/>
      <c r="I688" s="406" t="s">
        <v>158</v>
      </c>
      <c r="J688" s="451"/>
      <c r="K688" s="820"/>
      <c r="L688" s="821"/>
      <c r="M688" s="818"/>
      <c r="N688" s="819"/>
      <c r="O688" s="818"/>
      <c r="P688" s="819"/>
      <c r="Q688" s="818"/>
      <c r="R688" s="819"/>
      <c r="S688" s="818"/>
      <c r="T688" s="819"/>
      <c r="U688" s="859"/>
      <c r="V688" s="860"/>
      <c r="W688" s="783"/>
      <c r="X688" s="784"/>
      <c r="Y688" s="783"/>
      <c r="Z688" s="784"/>
      <c r="AA688" s="793"/>
      <c r="AB688" s="793"/>
      <c r="AC688" s="793"/>
      <c r="AD688" s="793"/>
      <c r="AE688" s="793"/>
      <c r="AF688" s="793"/>
    </row>
    <row r="689" spans="1:32" s="404" customFormat="1" ht="12.75" customHeight="1" x14ac:dyDescent="0.2">
      <c r="A689" s="402"/>
      <c r="B689" s="822" t="s">
        <v>839</v>
      </c>
      <c r="C689" s="823"/>
      <c r="D689" s="791" t="s">
        <v>280</v>
      </c>
      <c r="E689" s="828" t="s">
        <v>325</v>
      </c>
      <c r="F689" s="831"/>
      <c r="G689" s="834" t="s">
        <v>218</v>
      </c>
      <c r="H689" s="828" t="s">
        <v>324</v>
      </c>
      <c r="I689" s="434" t="s">
        <v>184</v>
      </c>
      <c r="J689" s="438">
        <v>251927.34839999999</v>
      </c>
      <c r="K689" s="434" t="s">
        <v>183</v>
      </c>
      <c r="L689" s="437"/>
      <c r="M689" s="434" t="s">
        <v>182</v>
      </c>
      <c r="N689" s="436">
        <f>J689</f>
        <v>251927.34839999999</v>
      </c>
      <c r="O689" s="434" t="s">
        <v>181</v>
      </c>
      <c r="P689" s="435"/>
      <c r="Q689" s="434" t="s">
        <v>181</v>
      </c>
      <c r="R689" s="435"/>
      <c r="S689" s="434" t="s">
        <v>181</v>
      </c>
      <c r="T689" s="435"/>
      <c r="U689" s="480" t="s">
        <v>181</v>
      </c>
      <c r="V689" s="479"/>
      <c r="W689" s="466" t="s">
        <v>181</v>
      </c>
      <c r="X689" s="467"/>
      <c r="Y689" s="466" t="s">
        <v>180</v>
      </c>
      <c r="Z689" s="465"/>
      <c r="AA689" s="791" t="s">
        <v>838</v>
      </c>
      <c r="AB689" s="791" t="s">
        <v>838</v>
      </c>
      <c r="AC689" s="791" t="s">
        <v>838</v>
      </c>
      <c r="AD689" s="791" t="s">
        <v>838</v>
      </c>
      <c r="AE689" s="791" t="s">
        <v>838</v>
      </c>
      <c r="AF689" s="894" t="s">
        <v>110</v>
      </c>
    </row>
    <row r="690" spans="1:32" s="404" customFormat="1" ht="15" customHeight="1" x14ac:dyDescent="0.2">
      <c r="A690" s="402"/>
      <c r="B690" s="824"/>
      <c r="C690" s="825"/>
      <c r="D690" s="792"/>
      <c r="E690" s="829"/>
      <c r="F690" s="832"/>
      <c r="G690" s="835"/>
      <c r="H690" s="829"/>
      <c r="I690" s="416" t="s">
        <v>179</v>
      </c>
      <c r="J690" s="432"/>
      <c r="K690" s="416" t="s">
        <v>177</v>
      </c>
      <c r="L690" s="415"/>
      <c r="M690" s="416" t="s">
        <v>176</v>
      </c>
      <c r="N690" s="428">
        <f>N689</f>
        <v>251927.34839999999</v>
      </c>
      <c r="O690" s="416" t="s">
        <v>175</v>
      </c>
      <c r="P690" s="426"/>
      <c r="Q690" s="416" t="s">
        <v>175</v>
      </c>
      <c r="R690" s="426"/>
      <c r="S690" s="416" t="s">
        <v>175</v>
      </c>
      <c r="T690" s="426"/>
      <c r="U690" s="478" t="s">
        <v>175</v>
      </c>
      <c r="V690" s="477"/>
      <c r="W690" s="463" t="s">
        <v>175</v>
      </c>
      <c r="X690" s="462"/>
      <c r="Y690" s="463" t="s">
        <v>174</v>
      </c>
      <c r="Z690" s="464"/>
      <c r="AA690" s="792"/>
      <c r="AB690" s="792"/>
      <c r="AC690" s="792"/>
      <c r="AD690" s="792"/>
      <c r="AE690" s="792"/>
      <c r="AF690" s="895"/>
    </row>
    <row r="691" spans="1:32" s="404" customFormat="1" x14ac:dyDescent="0.2">
      <c r="A691" s="402"/>
      <c r="B691" s="824"/>
      <c r="C691" s="825"/>
      <c r="D691" s="792"/>
      <c r="E691" s="829"/>
      <c r="F691" s="832"/>
      <c r="G691" s="835"/>
      <c r="H691" s="829"/>
      <c r="I691" s="416" t="s">
        <v>173</v>
      </c>
      <c r="J691" s="429"/>
      <c r="K691" s="416" t="s">
        <v>171</v>
      </c>
      <c r="L691" s="427"/>
      <c r="M691" s="416" t="s">
        <v>170</v>
      </c>
      <c r="N691" s="428"/>
      <c r="O691" s="416" t="s">
        <v>169</v>
      </c>
      <c r="P691" s="426"/>
      <c r="Q691" s="416" t="s">
        <v>169</v>
      </c>
      <c r="R691" s="426"/>
      <c r="S691" s="416" t="s">
        <v>169</v>
      </c>
      <c r="T691" s="426"/>
      <c r="U691" s="478" t="s">
        <v>169</v>
      </c>
      <c r="V691" s="477"/>
      <c r="W691" s="463" t="s">
        <v>169</v>
      </c>
      <c r="X691" s="462"/>
      <c r="Y691" s="781"/>
      <c r="Z691" s="782"/>
      <c r="AA691" s="792"/>
      <c r="AB691" s="792"/>
      <c r="AC691" s="792"/>
      <c r="AD691" s="792"/>
      <c r="AE691" s="792"/>
      <c r="AF691" s="895"/>
    </row>
    <row r="692" spans="1:32" s="404" customFormat="1" ht="15" customHeight="1" x14ac:dyDescent="0.2">
      <c r="A692" s="402"/>
      <c r="B692" s="824"/>
      <c r="C692" s="825"/>
      <c r="D692" s="792"/>
      <c r="E692" s="829"/>
      <c r="F692" s="832"/>
      <c r="G692" s="835"/>
      <c r="H692" s="829"/>
      <c r="I692" s="416" t="s">
        <v>168</v>
      </c>
      <c r="J692" s="427"/>
      <c r="K692" s="416" t="s">
        <v>167</v>
      </c>
      <c r="L692" s="427"/>
      <c r="M692" s="816"/>
      <c r="N692" s="817"/>
      <c r="O692" s="416" t="s">
        <v>166</v>
      </c>
      <c r="P692" s="426">
        <f>IF(P690="",P691-P689,P691-P690)</f>
        <v>0</v>
      </c>
      <c r="Q692" s="416" t="s">
        <v>166</v>
      </c>
      <c r="R692" s="426">
        <f>IF(R690="",R691-R689,R691-R690)</f>
        <v>0</v>
      </c>
      <c r="S692" s="416" t="s">
        <v>166</v>
      </c>
      <c r="T692" s="426">
        <f>IF(T690="",T691-T689,T691-T690)</f>
        <v>0</v>
      </c>
      <c r="U692" s="478" t="s">
        <v>166</v>
      </c>
      <c r="V692" s="477">
        <f>IF(V690="",V691-V689,V691-V690)</f>
        <v>0</v>
      </c>
      <c r="W692" s="463" t="s">
        <v>166</v>
      </c>
      <c r="X692" s="462">
        <f>IF(X690="",X691-X689,X691-X690)</f>
        <v>0</v>
      </c>
      <c r="Y692" s="781"/>
      <c r="Z692" s="782"/>
      <c r="AA692" s="792"/>
      <c r="AB692" s="792"/>
      <c r="AC692" s="792"/>
      <c r="AD692" s="792"/>
      <c r="AE692" s="792"/>
      <c r="AF692" s="895"/>
    </row>
    <row r="693" spans="1:32" s="404" customFormat="1" ht="15" customHeight="1" x14ac:dyDescent="0.2">
      <c r="A693" s="402"/>
      <c r="B693" s="824"/>
      <c r="C693" s="825"/>
      <c r="D693" s="792"/>
      <c r="E693" s="829"/>
      <c r="F693" s="832"/>
      <c r="G693" s="835"/>
      <c r="H693" s="829"/>
      <c r="I693" s="416" t="s">
        <v>165</v>
      </c>
      <c r="J693" s="415"/>
      <c r="K693" s="416" t="s">
        <v>164</v>
      </c>
      <c r="L693" s="415"/>
      <c r="M693" s="816"/>
      <c r="N693" s="817"/>
      <c r="O693" s="816"/>
      <c r="P693" s="817"/>
      <c r="Q693" s="816"/>
      <c r="R693" s="817"/>
      <c r="S693" s="816"/>
      <c r="T693" s="817"/>
      <c r="U693" s="857"/>
      <c r="V693" s="858"/>
      <c r="W693" s="781"/>
      <c r="X693" s="782"/>
      <c r="Y693" s="781"/>
      <c r="Z693" s="782"/>
      <c r="AA693" s="792"/>
      <c r="AB693" s="792"/>
      <c r="AC693" s="792"/>
      <c r="AD693" s="792"/>
      <c r="AE693" s="792"/>
      <c r="AF693" s="895"/>
    </row>
    <row r="694" spans="1:32" s="404" customFormat="1" ht="15" customHeight="1" x14ac:dyDescent="0.2">
      <c r="A694" s="402"/>
      <c r="B694" s="826"/>
      <c r="C694" s="827"/>
      <c r="D694" s="793"/>
      <c r="E694" s="830"/>
      <c r="F694" s="833"/>
      <c r="G694" s="836"/>
      <c r="H694" s="830"/>
      <c r="I694" s="406" t="s">
        <v>158</v>
      </c>
      <c r="J694" s="451"/>
      <c r="K694" s="820"/>
      <c r="L694" s="821"/>
      <c r="M694" s="818"/>
      <c r="N694" s="819"/>
      <c r="O694" s="818"/>
      <c r="P694" s="819"/>
      <c r="Q694" s="818"/>
      <c r="R694" s="819"/>
      <c r="S694" s="818"/>
      <c r="T694" s="819"/>
      <c r="U694" s="859"/>
      <c r="V694" s="860"/>
      <c r="W694" s="783"/>
      <c r="X694" s="784"/>
      <c r="Y694" s="783"/>
      <c r="Z694" s="784"/>
      <c r="AA694" s="793"/>
      <c r="AB694" s="793"/>
      <c r="AC694" s="793"/>
      <c r="AD694" s="793"/>
      <c r="AE694" s="793"/>
      <c r="AF694" s="896"/>
    </row>
    <row r="695" spans="1:32" s="404" customFormat="1" ht="12.75" customHeight="1" x14ac:dyDescent="0.2">
      <c r="A695" s="402"/>
      <c r="B695" s="822" t="s">
        <v>837</v>
      </c>
      <c r="C695" s="823"/>
      <c r="D695" s="791" t="s">
        <v>280</v>
      </c>
      <c r="E695" s="828" t="s">
        <v>325</v>
      </c>
      <c r="F695" s="831">
        <v>1.32</v>
      </c>
      <c r="G695" s="834" t="s">
        <v>218</v>
      </c>
      <c r="H695" s="828" t="s">
        <v>324</v>
      </c>
      <c r="I695" s="434" t="s">
        <v>184</v>
      </c>
      <c r="J695" s="438">
        <v>40025.840400000001</v>
      </c>
      <c r="K695" s="434" t="s">
        <v>183</v>
      </c>
      <c r="L695" s="437"/>
      <c r="M695" s="434" t="s">
        <v>182</v>
      </c>
      <c r="N695" s="436">
        <f>J695</f>
        <v>40025.840400000001</v>
      </c>
      <c r="O695" s="434" t="s">
        <v>181</v>
      </c>
      <c r="P695" s="435"/>
      <c r="Q695" s="434" t="s">
        <v>181</v>
      </c>
      <c r="R695" s="435"/>
      <c r="S695" s="434" t="s">
        <v>181</v>
      </c>
      <c r="T695" s="435"/>
      <c r="U695" s="480" t="s">
        <v>181</v>
      </c>
      <c r="V695" s="479"/>
      <c r="W695" s="466" t="s">
        <v>181</v>
      </c>
      <c r="X695" s="467"/>
      <c r="Y695" s="466" t="s">
        <v>180</v>
      </c>
      <c r="Z695" s="465"/>
      <c r="AA695" s="791" t="s">
        <v>836</v>
      </c>
      <c r="AB695" s="791" t="s">
        <v>836</v>
      </c>
      <c r="AC695" s="791" t="s">
        <v>836</v>
      </c>
      <c r="AD695" s="791" t="s">
        <v>836</v>
      </c>
      <c r="AE695" s="791" t="s">
        <v>836</v>
      </c>
      <c r="AF695" s="894" t="s">
        <v>110</v>
      </c>
    </row>
    <row r="696" spans="1:32" s="404" customFormat="1" ht="15" customHeight="1" x14ac:dyDescent="0.2">
      <c r="A696" s="402"/>
      <c r="B696" s="824"/>
      <c r="C696" s="825"/>
      <c r="D696" s="792"/>
      <c r="E696" s="829"/>
      <c r="F696" s="832"/>
      <c r="G696" s="835"/>
      <c r="H696" s="829"/>
      <c r="I696" s="416" t="s">
        <v>179</v>
      </c>
      <c r="J696" s="432"/>
      <c r="K696" s="416" t="s">
        <v>177</v>
      </c>
      <c r="L696" s="415"/>
      <c r="M696" s="416" t="s">
        <v>176</v>
      </c>
      <c r="N696" s="428">
        <f>N695</f>
        <v>40025.840400000001</v>
      </c>
      <c r="O696" s="416" t="s">
        <v>175</v>
      </c>
      <c r="P696" s="426"/>
      <c r="Q696" s="416" t="s">
        <v>175</v>
      </c>
      <c r="R696" s="426"/>
      <c r="S696" s="416" t="s">
        <v>175</v>
      </c>
      <c r="T696" s="426"/>
      <c r="U696" s="478" t="s">
        <v>175</v>
      </c>
      <c r="V696" s="477"/>
      <c r="W696" s="463" t="s">
        <v>175</v>
      </c>
      <c r="X696" s="462"/>
      <c r="Y696" s="463" t="s">
        <v>174</v>
      </c>
      <c r="Z696" s="464"/>
      <c r="AA696" s="792"/>
      <c r="AB696" s="792"/>
      <c r="AC696" s="792"/>
      <c r="AD696" s="792"/>
      <c r="AE696" s="792"/>
      <c r="AF696" s="895"/>
    </row>
    <row r="697" spans="1:32" s="404" customFormat="1" x14ac:dyDescent="0.2">
      <c r="A697" s="402"/>
      <c r="B697" s="824"/>
      <c r="C697" s="825"/>
      <c r="D697" s="792"/>
      <c r="E697" s="829"/>
      <c r="F697" s="832"/>
      <c r="G697" s="835"/>
      <c r="H697" s="829"/>
      <c r="I697" s="416" t="s">
        <v>173</v>
      </c>
      <c r="J697" s="429"/>
      <c r="K697" s="416" t="s">
        <v>171</v>
      </c>
      <c r="L697" s="427"/>
      <c r="M697" s="416" t="s">
        <v>170</v>
      </c>
      <c r="N697" s="428"/>
      <c r="O697" s="416" t="s">
        <v>169</v>
      </c>
      <c r="P697" s="426"/>
      <c r="Q697" s="416" t="s">
        <v>169</v>
      </c>
      <c r="R697" s="426"/>
      <c r="S697" s="416" t="s">
        <v>169</v>
      </c>
      <c r="T697" s="426"/>
      <c r="U697" s="478" t="s">
        <v>169</v>
      </c>
      <c r="V697" s="477"/>
      <c r="W697" s="463" t="s">
        <v>169</v>
      </c>
      <c r="X697" s="462"/>
      <c r="Y697" s="781"/>
      <c r="Z697" s="782"/>
      <c r="AA697" s="792"/>
      <c r="AB697" s="792"/>
      <c r="AC697" s="792"/>
      <c r="AD697" s="792"/>
      <c r="AE697" s="792"/>
      <c r="AF697" s="895"/>
    </row>
    <row r="698" spans="1:32" s="404" customFormat="1" ht="15" customHeight="1" x14ac:dyDescent="0.2">
      <c r="A698" s="402"/>
      <c r="B698" s="824"/>
      <c r="C698" s="825"/>
      <c r="D698" s="792"/>
      <c r="E698" s="829"/>
      <c r="F698" s="832"/>
      <c r="G698" s="835"/>
      <c r="H698" s="829"/>
      <c r="I698" s="416" t="s">
        <v>168</v>
      </c>
      <c r="J698" s="427"/>
      <c r="K698" s="416" t="s">
        <v>167</v>
      </c>
      <c r="L698" s="427"/>
      <c r="M698" s="816"/>
      <c r="N698" s="817"/>
      <c r="O698" s="416" t="s">
        <v>166</v>
      </c>
      <c r="P698" s="426">
        <f>IF(P696="",P697-P695,P697-P696)</f>
        <v>0</v>
      </c>
      <c r="Q698" s="416" t="s">
        <v>166</v>
      </c>
      <c r="R698" s="426">
        <f>IF(R696="",R697-R695,R697-R696)</f>
        <v>0</v>
      </c>
      <c r="S698" s="416" t="s">
        <v>166</v>
      </c>
      <c r="T698" s="426">
        <f>IF(T696="",T697-T695,T697-T696)</f>
        <v>0</v>
      </c>
      <c r="U698" s="478" t="s">
        <v>166</v>
      </c>
      <c r="V698" s="477">
        <f>IF(V696="",V697-V695,V697-V696)</f>
        <v>0</v>
      </c>
      <c r="W698" s="463" t="s">
        <v>166</v>
      </c>
      <c r="X698" s="462">
        <f>IF(X696="",X697-X695,X697-X696)</f>
        <v>0</v>
      </c>
      <c r="Y698" s="781"/>
      <c r="Z698" s="782"/>
      <c r="AA698" s="792"/>
      <c r="AB698" s="792"/>
      <c r="AC698" s="792"/>
      <c r="AD698" s="792"/>
      <c r="AE698" s="792"/>
      <c r="AF698" s="895"/>
    </row>
    <row r="699" spans="1:32" s="404" customFormat="1" ht="15" customHeight="1" x14ac:dyDescent="0.2">
      <c r="A699" s="402"/>
      <c r="B699" s="824"/>
      <c r="C699" s="825"/>
      <c r="D699" s="792"/>
      <c r="E699" s="829"/>
      <c r="F699" s="832"/>
      <c r="G699" s="835"/>
      <c r="H699" s="829"/>
      <c r="I699" s="416" t="s">
        <v>165</v>
      </c>
      <c r="J699" s="415"/>
      <c r="K699" s="416" t="s">
        <v>164</v>
      </c>
      <c r="L699" s="415"/>
      <c r="M699" s="816"/>
      <c r="N699" s="817"/>
      <c r="O699" s="816"/>
      <c r="P699" s="817"/>
      <c r="Q699" s="816"/>
      <c r="R699" s="817"/>
      <c r="S699" s="816"/>
      <c r="T699" s="817"/>
      <c r="U699" s="857"/>
      <c r="V699" s="858"/>
      <c r="W699" s="781"/>
      <c r="X699" s="782"/>
      <c r="Y699" s="781"/>
      <c r="Z699" s="782"/>
      <c r="AA699" s="792"/>
      <c r="AB699" s="792"/>
      <c r="AC699" s="792"/>
      <c r="AD699" s="792"/>
      <c r="AE699" s="792"/>
      <c r="AF699" s="895"/>
    </row>
    <row r="700" spans="1:32" s="404" customFormat="1" ht="15" customHeight="1" x14ac:dyDescent="0.2">
      <c r="A700" s="402"/>
      <c r="B700" s="826"/>
      <c r="C700" s="827"/>
      <c r="D700" s="793"/>
      <c r="E700" s="830"/>
      <c r="F700" s="833"/>
      <c r="G700" s="836"/>
      <c r="H700" s="830"/>
      <c r="I700" s="406" t="s">
        <v>158</v>
      </c>
      <c r="J700" s="451"/>
      <c r="K700" s="820"/>
      <c r="L700" s="821"/>
      <c r="M700" s="818"/>
      <c r="N700" s="819"/>
      <c r="O700" s="818"/>
      <c r="P700" s="819"/>
      <c r="Q700" s="818"/>
      <c r="R700" s="819"/>
      <c r="S700" s="818"/>
      <c r="T700" s="819"/>
      <c r="U700" s="859"/>
      <c r="V700" s="860"/>
      <c r="W700" s="783"/>
      <c r="X700" s="784"/>
      <c r="Y700" s="783"/>
      <c r="Z700" s="784"/>
      <c r="AA700" s="793"/>
      <c r="AB700" s="793"/>
      <c r="AC700" s="793"/>
      <c r="AD700" s="793"/>
      <c r="AE700" s="793"/>
      <c r="AF700" s="896"/>
    </row>
    <row r="701" spans="1:32" s="404" customFormat="1" ht="12.75" customHeight="1" x14ac:dyDescent="0.2">
      <c r="A701" s="402"/>
      <c r="B701" s="822" t="s">
        <v>835</v>
      </c>
      <c r="C701" s="823"/>
      <c r="D701" s="791" t="s">
        <v>280</v>
      </c>
      <c r="E701" s="828" t="s">
        <v>325</v>
      </c>
      <c r="F701" s="831">
        <v>5.13</v>
      </c>
      <c r="G701" s="834" t="s">
        <v>218</v>
      </c>
      <c r="H701" s="828" t="s">
        <v>324</v>
      </c>
      <c r="I701" s="434" t="s">
        <v>184</v>
      </c>
      <c r="J701" s="438">
        <v>131849.8272</v>
      </c>
      <c r="K701" s="434" t="s">
        <v>183</v>
      </c>
      <c r="L701" s="437"/>
      <c r="M701" s="434" t="s">
        <v>182</v>
      </c>
      <c r="N701" s="436">
        <f>J701</f>
        <v>131849.8272</v>
      </c>
      <c r="O701" s="434" t="s">
        <v>181</v>
      </c>
      <c r="P701" s="435"/>
      <c r="Q701" s="434" t="s">
        <v>181</v>
      </c>
      <c r="R701" s="435"/>
      <c r="S701" s="434" t="s">
        <v>181</v>
      </c>
      <c r="T701" s="435"/>
      <c r="U701" s="480" t="s">
        <v>181</v>
      </c>
      <c r="V701" s="479"/>
      <c r="W701" s="466" t="s">
        <v>181</v>
      </c>
      <c r="X701" s="467"/>
      <c r="Y701" s="466" t="s">
        <v>180</v>
      </c>
      <c r="Z701" s="465"/>
      <c r="AA701" s="791" t="s">
        <v>824</v>
      </c>
      <c r="AB701" s="791" t="s">
        <v>824</v>
      </c>
      <c r="AC701" s="791" t="s">
        <v>824</v>
      </c>
      <c r="AD701" s="791" t="s">
        <v>824</v>
      </c>
      <c r="AE701" s="791" t="s">
        <v>824</v>
      </c>
      <c r="AF701" s="791" t="s">
        <v>824</v>
      </c>
    </row>
    <row r="702" spans="1:32" s="404" customFormat="1" ht="15" customHeight="1" x14ac:dyDescent="0.2">
      <c r="A702" s="402"/>
      <c r="B702" s="824"/>
      <c r="C702" s="825"/>
      <c r="D702" s="792"/>
      <c r="E702" s="829"/>
      <c r="F702" s="832"/>
      <c r="G702" s="835"/>
      <c r="H702" s="829"/>
      <c r="I702" s="416" t="s">
        <v>179</v>
      </c>
      <c r="J702" s="432"/>
      <c r="K702" s="416" t="s">
        <v>177</v>
      </c>
      <c r="L702" s="415"/>
      <c r="M702" s="416" t="s">
        <v>176</v>
      </c>
      <c r="N702" s="428">
        <f>N701</f>
        <v>131849.8272</v>
      </c>
      <c r="O702" s="416" t="s">
        <v>175</v>
      </c>
      <c r="P702" s="426"/>
      <c r="Q702" s="416" t="s">
        <v>175</v>
      </c>
      <c r="R702" s="426"/>
      <c r="S702" s="416" t="s">
        <v>175</v>
      </c>
      <c r="T702" s="426"/>
      <c r="U702" s="478" t="s">
        <v>175</v>
      </c>
      <c r="V702" s="477"/>
      <c r="W702" s="463" t="s">
        <v>175</v>
      </c>
      <c r="X702" s="462"/>
      <c r="Y702" s="463" t="s">
        <v>174</v>
      </c>
      <c r="Z702" s="464"/>
      <c r="AA702" s="792"/>
      <c r="AB702" s="792"/>
      <c r="AC702" s="792"/>
      <c r="AD702" s="792"/>
      <c r="AE702" s="792"/>
      <c r="AF702" s="792"/>
    </row>
    <row r="703" spans="1:32" s="404" customFormat="1" x14ac:dyDescent="0.2">
      <c r="A703" s="402"/>
      <c r="B703" s="824"/>
      <c r="C703" s="825"/>
      <c r="D703" s="792"/>
      <c r="E703" s="829"/>
      <c r="F703" s="832"/>
      <c r="G703" s="835"/>
      <c r="H703" s="829"/>
      <c r="I703" s="416" t="s">
        <v>173</v>
      </c>
      <c r="J703" s="429"/>
      <c r="K703" s="416" t="s">
        <v>171</v>
      </c>
      <c r="L703" s="427"/>
      <c r="M703" s="416" t="s">
        <v>170</v>
      </c>
      <c r="N703" s="428"/>
      <c r="O703" s="416" t="s">
        <v>169</v>
      </c>
      <c r="P703" s="426"/>
      <c r="Q703" s="416" t="s">
        <v>169</v>
      </c>
      <c r="R703" s="426"/>
      <c r="S703" s="416" t="s">
        <v>169</v>
      </c>
      <c r="T703" s="426"/>
      <c r="U703" s="478" t="s">
        <v>169</v>
      </c>
      <c r="V703" s="477"/>
      <c r="W703" s="463" t="s">
        <v>169</v>
      </c>
      <c r="X703" s="462"/>
      <c r="Y703" s="781"/>
      <c r="Z703" s="782"/>
      <c r="AA703" s="792"/>
      <c r="AB703" s="792"/>
      <c r="AC703" s="792"/>
      <c r="AD703" s="792"/>
      <c r="AE703" s="792"/>
      <c r="AF703" s="792"/>
    </row>
    <row r="704" spans="1:32" s="404" customFormat="1" ht="15" customHeight="1" x14ac:dyDescent="0.2">
      <c r="A704" s="402"/>
      <c r="B704" s="824"/>
      <c r="C704" s="825"/>
      <c r="D704" s="792"/>
      <c r="E704" s="829"/>
      <c r="F704" s="832"/>
      <c r="G704" s="835"/>
      <c r="H704" s="829"/>
      <c r="I704" s="416" t="s">
        <v>168</v>
      </c>
      <c r="J704" s="427"/>
      <c r="K704" s="416" t="s">
        <v>167</v>
      </c>
      <c r="L704" s="427"/>
      <c r="M704" s="816"/>
      <c r="N704" s="817"/>
      <c r="O704" s="416" t="s">
        <v>166</v>
      </c>
      <c r="P704" s="426">
        <f>IF(P702="",P703-P701,P703-P702)</f>
        <v>0</v>
      </c>
      <c r="Q704" s="416" t="s">
        <v>166</v>
      </c>
      <c r="R704" s="426">
        <f>IF(R702="",R703-R701,R703-R702)</f>
        <v>0</v>
      </c>
      <c r="S704" s="416" t="s">
        <v>166</v>
      </c>
      <c r="T704" s="426">
        <f>IF(T702="",T703-T701,T703-T702)</f>
        <v>0</v>
      </c>
      <c r="U704" s="478" t="s">
        <v>166</v>
      </c>
      <c r="V704" s="477">
        <f>IF(V702="",V703-V701,V703-V702)</f>
        <v>0</v>
      </c>
      <c r="W704" s="463" t="s">
        <v>166</v>
      </c>
      <c r="X704" s="462">
        <f>IF(X702="",X703-X701,X703-X702)</f>
        <v>0</v>
      </c>
      <c r="Y704" s="781"/>
      <c r="Z704" s="782"/>
      <c r="AA704" s="792"/>
      <c r="AB704" s="792"/>
      <c r="AC704" s="792"/>
      <c r="AD704" s="792"/>
      <c r="AE704" s="792"/>
      <c r="AF704" s="792"/>
    </row>
    <row r="705" spans="1:32" s="404" customFormat="1" ht="15" customHeight="1" x14ac:dyDescent="0.2">
      <c r="A705" s="402"/>
      <c r="B705" s="824"/>
      <c r="C705" s="825"/>
      <c r="D705" s="792"/>
      <c r="E705" s="829"/>
      <c r="F705" s="832"/>
      <c r="G705" s="835"/>
      <c r="H705" s="829"/>
      <c r="I705" s="416" t="s">
        <v>165</v>
      </c>
      <c r="J705" s="415"/>
      <c r="K705" s="416" t="s">
        <v>164</v>
      </c>
      <c r="L705" s="415"/>
      <c r="M705" s="816"/>
      <c r="N705" s="817"/>
      <c r="O705" s="816"/>
      <c r="P705" s="817"/>
      <c r="Q705" s="816"/>
      <c r="R705" s="817"/>
      <c r="S705" s="816"/>
      <c r="T705" s="817"/>
      <c r="U705" s="857"/>
      <c r="V705" s="858"/>
      <c r="W705" s="781"/>
      <c r="X705" s="782"/>
      <c r="Y705" s="781"/>
      <c r="Z705" s="782"/>
      <c r="AA705" s="792"/>
      <c r="AB705" s="792"/>
      <c r="AC705" s="792"/>
      <c r="AD705" s="792"/>
      <c r="AE705" s="792"/>
      <c r="AF705" s="792"/>
    </row>
    <row r="706" spans="1:32" s="404" customFormat="1" ht="15" customHeight="1" x14ac:dyDescent="0.2">
      <c r="A706" s="402"/>
      <c r="B706" s="826"/>
      <c r="C706" s="827"/>
      <c r="D706" s="793"/>
      <c r="E706" s="830"/>
      <c r="F706" s="833"/>
      <c r="G706" s="836"/>
      <c r="H706" s="830"/>
      <c r="I706" s="406" t="s">
        <v>158</v>
      </c>
      <c r="J706" s="451"/>
      <c r="K706" s="820"/>
      <c r="L706" s="821"/>
      <c r="M706" s="818"/>
      <c r="N706" s="819"/>
      <c r="O706" s="818"/>
      <c r="P706" s="819"/>
      <c r="Q706" s="818"/>
      <c r="R706" s="819"/>
      <c r="S706" s="818"/>
      <c r="T706" s="819"/>
      <c r="U706" s="859"/>
      <c r="V706" s="860"/>
      <c r="W706" s="783"/>
      <c r="X706" s="784"/>
      <c r="Y706" s="783"/>
      <c r="Z706" s="784"/>
      <c r="AA706" s="793"/>
      <c r="AB706" s="793"/>
      <c r="AC706" s="793"/>
      <c r="AD706" s="793"/>
      <c r="AE706" s="793"/>
      <c r="AF706" s="793"/>
    </row>
    <row r="707" spans="1:32" s="404" customFormat="1" ht="12.75" customHeight="1" x14ac:dyDescent="0.2">
      <c r="A707" s="402"/>
      <c r="B707" s="822" t="s">
        <v>833</v>
      </c>
      <c r="C707" s="823"/>
      <c r="D707" s="791" t="s">
        <v>280</v>
      </c>
      <c r="E707" s="828" t="s">
        <v>325</v>
      </c>
      <c r="F707" s="831">
        <v>3.22</v>
      </c>
      <c r="G707" s="834" t="s">
        <v>218</v>
      </c>
      <c r="H707" s="828" t="s">
        <v>324</v>
      </c>
      <c r="I707" s="434" t="s">
        <v>184</v>
      </c>
      <c r="J707" s="438">
        <v>68279.374800000005</v>
      </c>
      <c r="K707" s="434" t="s">
        <v>183</v>
      </c>
      <c r="L707" s="437"/>
      <c r="M707" s="434" t="s">
        <v>182</v>
      </c>
      <c r="N707" s="436">
        <f>J707</f>
        <v>68279.374800000005</v>
      </c>
      <c r="O707" s="434" t="s">
        <v>181</v>
      </c>
      <c r="P707" s="435"/>
      <c r="Q707" s="434" t="s">
        <v>181</v>
      </c>
      <c r="R707" s="435"/>
      <c r="S707" s="434" t="s">
        <v>181</v>
      </c>
      <c r="T707" s="435"/>
      <c r="U707" s="480" t="s">
        <v>181</v>
      </c>
      <c r="V707" s="479"/>
      <c r="W707" s="466" t="s">
        <v>181</v>
      </c>
      <c r="X707" s="467"/>
      <c r="Y707" s="466" t="s">
        <v>180</v>
      </c>
      <c r="Z707" s="465"/>
      <c r="AA707" s="791" t="s">
        <v>110</v>
      </c>
      <c r="AB707" s="791" t="s">
        <v>110</v>
      </c>
      <c r="AC707" s="791" t="s">
        <v>110</v>
      </c>
      <c r="AD707" s="791" t="s">
        <v>110</v>
      </c>
      <c r="AE707" s="791" t="s">
        <v>110</v>
      </c>
      <c r="AF707" s="791" t="s">
        <v>110</v>
      </c>
    </row>
    <row r="708" spans="1:32" s="404" customFormat="1" ht="15" customHeight="1" x14ac:dyDescent="0.2">
      <c r="A708" s="402"/>
      <c r="B708" s="824"/>
      <c r="C708" s="825"/>
      <c r="D708" s="792"/>
      <c r="E708" s="829"/>
      <c r="F708" s="832"/>
      <c r="G708" s="835"/>
      <c r="H708" s="829"/>
      <c r="I708" s="416" t="s">
        <v>179</v>
      </c>
      <c r="J708" s="432"/>
      <c r="K708" s="416" t="s">
        <v>177</v>
      </c>
      <c r="L708" s="415"/>
      <c r="M708" s="416" t="s">
        <v>176</v>
      </c>
      <c r="N708" s="428">
        <f>N707</f>
        <v>68279.374800000005</v>
      </c>
      <c r="O708" s="416" t="s">
        <v>175</v>
      </c>
      <c r="P708" s="426"/>
      <c r="Q708" s="416" t="s">
        <v>175</v>
      </c>
      <c r="R708" s="426"/>
      <c r="S708" s="416" t="s">
        <v>175</v>
      </c>
      <c r="T708" s="426"/>
      <c r="U708" s="478" t="s">
        <v>175</v>
      </c>
      <c r="V708" s="477"/>
      <c r="W708" s="463" t="s">
        <v>175</v>
      </c>
      <c r="X708" s="462"/>
      <c r="Y708" s="463" t="s">
        <v>174</v>
      </c>
      <c r="Z708" s="464"/>
      <c r="AA708" s="792"/>
      <c r="AB708" s="792"/>
      <c r="AC708" s="792"/>
      <c r="AD708" s="792"/>
      <c r="AE708" s="792"/>
      <c r="AF708" s="792"/>
    </row>
    <row r="709" spans="1:32" s="404" customFormat="1" x14ac:dyDescent="0.2">
      <c r="A709" s="402"/>
      <c r="B709" s="824"/>
      <c r="C709" s="825"/>
      <c r="D709" s="792"/>
      <c r="E709" s="829"/>
      <c r="F709" s="832"/>
      <c r="G709" s="835"/>
      <c r="H709" s="829"/>
      <c r="I709" s="416" t="s">
        <v>173</v>
      </c>
      <c r="J709" s="429"/>
      <c r="K709" s="416" t="s">
        <v>171</v>
      </c>
      <c r="L709" s="427"/>
      <c r="M709" s="416" t="s">
        <v>170</v>
      </c>
      <c r="N709" s="428"/>
      <c r="O709" s="416" t="s">
        <v>169</v>
      </c>
      <c r="P709" s="426"/>
      <c r="Q709" s="416" t="s">
        <v>169</v>
      </c>
      <c r="R709" s="426"/>
      <c r="S709" s="416" t="s">
        <v>169</v>
      </c>
      <c r="T709" s="426"/>
      <c r="U709" s="478" t="s">
        <v>169</v>
      </c>
      <c r="V709" s="477"/>
      <c r="W709" s="463" t="s">
        <v>169</v>
      </c>
      <c r="X709" s="462"/>
      <c r="Y709" s="781"/>
      <c r="Z709" s="782"/>
      <c r="AA709" s="792"/>
      <c r="AB709" s="792"/>
      <c r="AC709" s="792"/>
      <c r="AD709" s="792"/>
      <c r="AE709" s="792"/>
      <c r="AF709" s="792"/>
    </row>
    <row r="710" spans="1:32" s="404" customFormat="1" ht="15" customHeight="1" x14ac:dyDescent="0.2">
      <c r="A710" s="402"/>
      <c r="B710" s="824"/>
      <c r="C710" s="825"/>
      <c r="D710" s="792"/>
      <c r="E710" s="829"/>
      <c r="F710" s="832"/>
      <c r="G710" s="835"/>
      <c r="H710" s="829"/>
      <c r="I710" s="416" t="s">
        <v>168</v>
      </c>
      <c r="J710" s="427"/>
      <c r="K710" s="416" t="s">
        <v>167</v>
      </c>
      <c r="L710" s="427"/>
      <c r="M710" s="816"/>
      <c r="N710" s="817"/>
      <c r="O710" s="416" t="s">
        <v>166</v>
      </c>
      <c r="P710" s="426">
        <f>IF(P708="",P709-P707,P709-P708)</f>
        <v>0</v>
      </c>
      <c r="Q710" s="416" t="s">
        <v>166</v>
      </c>
      <c r="R710" s="426">
        <f>IF(R708="",R709-R707,R709-R708)</f>
        <v>0</v>
      </c>
      <c r="S710" s="416" t="s">
        <v>166</v>
      </c>
      <c r="T710" s="426">
        <f>IF(T708="",T709-T707,T709-T708)</f>
        <v>0</v>
      </c>
      <c r="U710" s="478" t="s">
        <v>166</v>
      </c>
      <c r="V710" s="477">
        <f>IF(V708="",V709-V707,V709-V708)</f>
        <v>0</v>
      </c>
      <c r="W710" s="463" t="s">
        <v>166</v>
      </c>
      <c r="X710" s="462">
        <f>IF(X708="",X709-X707,X709-X708)</f>
        <v>0</v>
      </c>
      <c r="Y710" s="781"/>
      <c r="Z710" s="782"/>
      <c r="AA710" s="792"/>
      <c r="AB710" s="792"/>
      <c r="AC710" s="792"/>
      <c r="AD710" s="792"/>
      <c r="AE710" s="792"/>
      <c r="AF710" s="792"/>
    </row>
    <row r="711" spans="1:32" s="404" customFormat="1" ht="15" customHeight="1" x14ac:dyDescent="0.2">
      <c r="A711" s="402"/>
      <c r="B711" s="824"/>
      <c r="C711" s="825"/>
      <c r="D711" s="792"/>
      <c r="E711" s="829"/>
      <c r="F711" s="832"/>
      <c r="G711" s="835"/>
      <c r="H711" s="829"/>
      <c r="I711" s="416" t="s">
        <v>165</v>
      </c>
      <c r="J711" s="415"/>
      <c r="K711" s="416" t="s">
        <v>164</v>
      </c>
      <c r="L711" s="415"/>
      <c r="M711" s="816"/>
      <c r="N711" s="817"/>
      <c r="O711" s="816"/>
      <c r="P711" s="817"/>
      <c r="Q711" s="816"/>
      <c r="R711" s="817"/>
      <c r="S711" s="816"/>
      <c r="T711" s="817"/>
      <c r="U711" s="857"/>
      <c r="V711" s="858"/>
      <c r="W711" s="781"/>
      <c r="X711" s="782"/>
      <c r="Y711" s="781"/>
      <c r="Z711" s="782"/>
      <c r="AA711" s="792"/>
      <c r="AB711" s="792"/>
      <c r="AC711" s="792"/>
      <c r="AD711" s="792"/>
      <c r="AE711" s="792"/>
      <c r="AF711" s="792"/>
    </row>
    <row r="712" spans="1:32" s="404" customFormat="1" ht="15" customHeight="1" x14ac:dyDescent="0.2">
      <c r="A712" s="402"/>
      <c r="B712" s="826"/>
      <c r="C712" s="827"/>
      <c r="D712" s="793"/>
      <c r="E712" s="830"/>
      <c r="F712" s="833"/>
      <c r="G712" s="836"/>
      <c r="H712" s="830"/>
      <c r="I712" s="406" t="s">
        <v>158</v>
      </c>
      <c r="J712" s="451"/>
      <c r="K712" s="820"/>
      <c r="L712" s="821"/>
      <c r="M712" s="818"/>
      <c r="N712" s="819"/>
      <c r="O712" s="818"/>
      <c r="P712" s="819"/>
      <c r="Q712" s="818"/>
      <c r="R712" s="819"/>
      <c r="S712" s="818"/>
      <c r="T712" s="819"/>
      <c r="U712" s="859"/>
      <c r="V712" s="860"/>
      <c r="W712" s="783"/>
      <c r="X712" s="784"/>
      <c r="Y712" s="783"/>
      <c r="Z712" s="784"/>
      <c r="AA712" s="793"/>
      <c r="AB712" s="793"/>
      <c r="AC712" s="793"/>
      <c r="AD712" s="793"/>
      <c r="AE712" s="793"/>
      <c r="AF712" s="793"/>
    </row>
    <row r="713" spans="1:32" s="404" customFormat="1" ht="12.75" customHeight="1" x14ac:dyDescent="0.2">
      <c r="A713" s="402"/>
      <c r="B713" s="822" t="s">
        <v>832</v>
      </c>
      <c r="C713" s="823"/>
      <c r="D713" s="791" t="s">
        <v>280</v>
      </c>
      <c r="E713" s="828" t="s">
        <v>325</v>
      </c>
      <c r="F713" s="831">
        <v>2.12</v>
      </c>
      <c r="G713" s="834" t="s">
        <v>218</v>
      </c>
      <c r="H713" s="828" t="s">
        <v>324</v>
      </c>
      <c r="I713" s="434" t="s">
        <v>184</v>
      </c>
      <c r="J713" s="438">
        <v>65924.9136</v>
      </c>
      <c r="K713" s="434" t="s">
        <v>183</v>
      </c>
      <c r="L713" s="437"/>
      <c r="M713" s="434" t="s">
        <v>182</v>
      </c>
      <c r="N713" s="436">
        <f>J713</f>
        <v>65924.9136</v>
      </c>
      <c r="O713" s="434" t="s">
        <v>181</v>
      </c>
      <c r="P713" s="435"/>
      <c r="Q713" s="434" t="s">
        <v>181</v>
      </c>
      <c r="R713" s="435"/>
      <c r="S713" s="434" t="s">
        <v>181</v>
      </c>
      <c r="T713" s="435"/>
      <c r="U713" s="480" t="s">
        <v>181</v>
      </c>
      <c r="V713" s="479"/>
      <c r="W713" s="466" t="s">
        <v>181</v>
      </c>
      <c r="X713" s="467"/>
      <c r="Y713" s="466" t="s">
        <v>180</v>
      </c>
      <c r="Z713" s="465"/>
      <c r="AA713" s="791" t="s">
        <v>831</v>
      </c>
      <c r="AB713" s="791" t="s">
        <v>831</v>
      </c>
      <c r="AC713" s="791" t="s">
        <v>831</v>
      </c>
      <c r="AD713" s="791" t="s">
        <v>831</v>
      </c>
      <c r="AE713" s="791" t="s">
        <v>831</v>
      </c>
      <c r="AF713" s="791" t="s">
        <v>110</v>
      </c>
    </row>
    <row r="714" spans="1:32" s="404" customFormat="1" ht="15" customHeight="1" x14ac:dyDescent="0.2">
      <c r="A714" s="402"/>
      <c r="B714" s="824"/>
      <c r="C714" s="825"/>
      <c r="D714" s="792"/>
      <c r="E714" s="829"/>
      <c r="F714" s="832"/>
      <c r="G714" s="835"/>
      <c r="H714" s="829"/>
      <c r="I714" s="416" t="s">
        <v>179</v>
      </c>
      <c r="J714" s="432"/>
      <c r="K714" s="416" t="s">
        <v>177</v>
      </c>
      <c r="L714" s="415"/>
      <c r="M714" s="416" t="s">
        <v>176</v>
      </c>
      <c r="N714" s="428">
        <f>N713</f>
        <v>65924.9136</v>
      </c>
      <c r="O714" s="416" t="s">
        <v>175</v>
      </c>
      <c r="P714" s="426"/>
      <c r="Q714" s="416" t="s">
        <v>175</v>
      </c>
      <c r="R714" s="426"/>
      <c r="S714" s="416" t="s">
        <v>175</v>
      </c>
      <c r="T714" s="426"/>
      <c r="U714" s="478" t="s">
        <v>175</v>
      </c>
      <c r="V714" s="477"/>
      <c r="W714" s="463" t="s">
        <v>175</v>
      </c>
      <c r="X714" s="462"/>
      <c r="Y714" s="463" t="s">
        <v>174</v>
      </c>
      <c r="Z714" s="464"/>
      <c r="AA714" s="792"/>
      <c r="AB714" s="792"/>
      <c r="AC714" s="792"/>
      <c r="AD714" s="792"/>
      <c r="AE714" s="792"/>
      <c r="AF714" s="792"/>
    </row>
    <row r="715" spans="1:32" s="404" customFormat="1" x14ac:dyDescent="0.2">
      <c r="A715" s="402"/>
      <c r="B715" s="824"/>
      <c r="C715" s="825"/>
      <c r="D715" s="792"/>
      <c r="E715" s="829"/>
      <c r="F715" s="832"/>
      <c r="G715" s="835"/>
      <c r="H715" s="829"/>
      <c r="I715" s="416" t="s">
        <v>173</v>
      </c>
      <c r="J715" s="429"/>
      <c r="K715" s="416" t="s">
        <v>171</v>
      </c>
      <c r="L715" s="427"/>
      <c r="M715" s="416" t="s">
        <v>170</v>
      </c>
      <c r="N715" s="428"/>
      <c r="O715" s="416" t="s">
        <v>169</v>
      </c>
      <c r="P715" s="426"/>
      <c r="Q715" s="416" t="s">
        <v>169</v>
      </c>
      <c r="R715" s="426"/>
      <c r="S715" s="416" t="s">
        <v>169</v>
      </c>
      <c r="T715" s="426"/>
      <c r="U715" s="478" t="s">
        <v>169</v>
      </c>
      <c r="V715" s="477"/>
      <c r="W715" s="463" t="s">
        <v>169</v>
      </c>
      <c r="X715" s="462"/>
      <c r="Y715" s="781"/>
      <c r="Z715" s="782"/>
      <c r="AA715" s="792"/>
      <c r="AB715" s="792"/>
      <c r="AC715" s="792"/>
      <c r="AD715" s="792"/>
      <c r="AE715" s="792"/>
      <c r="AF715" s="792"/>
    </row>
    <row r="716" spans="1:32" s="404" customFormat="1" ht="15" customHeight="1" x14ac:dyDescent="0.2">
      <c r="A716" s="402"/>
      <c r="B716" s="824"/>
      <c r="C716" s="825"/>
      <c r="D716" s="792"/>
      <c r="E716" s="829"/>
      <c r="F716" s="832"/>
      <c r="G716" s="835"/>
      <c r="H716" s="829"/>
      <c r="I716" s="416" t="s">
        <v>168</v>
      </c>
      <c r="J716" s="427"/>
      <c r="K716" s="416" t="s">
        <v>167</v>
      </c>
      <c r="L716" s="427"/>
      <c r="M716" s="816"/>
      <c r="N716" s="817"/>
      <c r="O716" s="416" t="s">
        <v>166</v>
      </c>
      <c r="P716" s="426">
        <f>IF(P714="",P715-P713,P715-P714)</f>
        <v>0</v>
      </c>
      <c r="Q716" s="416" t="s">
        <v>166</v>
      </c>
      <c r="R716" s="426">
        <f>IF(R714="",R715-R713,R715-R714)</f>
        <v>0</v>
      </c>
      <c r="S716" s="416" t="s">
        <v>166</v>
      </c>
      <c r="T716" s="426">
        <f>IF(T714="",T715-T713,T715-T714)</f>
        <v>0</v>
      </c>
      <c r="U716" s="478" t="s">
        <v>166</v>
      </c>
      <c r="V716" s="477">
        <f>IF(V714="",V715-V713,V715-V714)</f>
        <v>0</v>
      </c>
      <c r="W716" s="463" t="s">
        <v>166</v>
      </c>
      <c r="X716" s="462">
        <f>IF(X714="",X715-X713,X715-X714)</f>
        <v>0</v>
      </c>
      <c r="Y716" s="781"/>
      <c r="Z716" s="782"/>
      <c r="AA716" s="792"/>
      <c r="AB716" s="792"/>
      <c r="AC716" s="792"/>
      <c r="AD716" s="792"/>
      <c r="AE716" s="792"/>
      <c r="AF716" s="792"/>
    </row>
    <row r="717" spans="1:32" s="404" customFormat="1" ht="15" customHeight="1" x14ac:dyDescent="0.2">
      <c r="A717" s="402"/>
      <c r="B717" s="824"/>
      <c r="C717" s="825"/>
      <c r="D717" s="792"/>
      <c r="E717" s="829"/>
      <c r="F717" s="832"/>
      <c r="G717" s="835"/>
      <c r="H717" s="829"/>
      <c r="I717" s="416" t="s">
        <v>165</v>
      </c>
      <c r="J717" s="415"/>
      <c r="K717" s="416" t="s">
        <v>164</v>
      </c>
      <c r="L717" s="415"/>
      <c r="M717" s="816"/>
      <c r="N717" s="817"/>
      <c r="O717" s="816"/>
      <c r="P717" s="817"/>
      <c r="Q717" s="816"/>
      <c r="R717" s="817"/>
      <c r="S717" s="816"/>
      <c r="T717" s="817"/>
      <c r="U717" s="857"/>
      <c r="V717" s="858"/>
      <c r="W717" s="781"/>
      <c r="X717" s="782"/>
      <c r="Y717" s="781"/>
      <c r="Z717" s="782"/>
      <c r="AA717" s="792"/>
      <c r="AB717" s="792"/>
      <c r="AC717" s="792"/>
      <c r="AD717" s="792"/>
      <c r="AE717" s="792"/>
      <c r="AF717" s="792"/>
    </row>
    <row r="718" spans="1:32" s="404" customFormat="1" ht="15" customHeight="1" x14ac:dyDescent="0.2">
      <c r="A718" s="402"/>
      <c r="B718" s="826"/>
      <c r="C718" s="827"/>
      <c r="D718" s="793"/>
      <c r="E718" s="830"/>
      <c r="F718" s="833"/>
      <c r="G718" s="836"/>
      <c r="H718" s="830"/>
      <c r="I718" s="406" t="s">
        <v>158</v>
      </c>
      <c r="J718" s="451"/>
      <c r="K718" s="820"/>
      <c r="L718" s="821"/>
      <c r="M718" s="818"/>
      <c r="N718" s="819"/>
      <c r="O718" s="818"/>
      <c r="P718" s="819"/>
      <c r="Q718" s="818"/>
      <c r="R718" s="819"/>
      <c r="S718" s="818"/>
      <c r="T718" s="819"/>
      <c r="U718" s="859"/>
      <c r="V718" s="860"/>
      <c r="W718" s="783"/>
      <c r="X718" s="784"/>
      <c r="Y718" s="783"/>
      <c r="Z718" s="784"/>
      <c r="AA718" s="793"/>
      <c r="AB718" s="793"/>
      <c r="AC718" s="793"/>
      <c r="AD718" s="793"/>
      <c r="AE718" s="793"/>
      <c r="AF718" s="793"/>
    </row>
    <row r="719" spans="1:32" s="404" customFormat="1" ht="12.75" customHeight="1" x14ac:dyDescent="0.2">
      <c r="A719" s="402"/>
      <c r="B719" s="822" t="s">
        <v>829</v>
      </c>
      <c r="C719" s="823"/>
      <c r="D719" s="791" t="s">
        <v>280</v>
      </c>
      <c r="E719" s="828" t="s">
        <v>325</v>
      </c>
      <c r="F719" s="831">
        <v>8.6300000000000008</v>
      </c>
      <c r="G719" s="834" t="s">
        <v>218</v>
      </c>
      <c r="H719" s="828" t="s">
        <v>324</v>
      </c>
      <c r="I719" s="434" t="s">
        <v>184</v>
      </c>
      <c r="J719" s="438">
        <v>249572.8872</v>
      </c>
      <c r="K719" s="434" t="s">
        <v>183</v>
      </c>
      <c r="L719" s="437"/>
      <c r="M719" s="434" t="s">
        <v>182</v>
      </c>
      <c r="N719" s="436">
        <f>J719</f>
        <v>249572.8872</v>
      </c>
      <c r="O719" s="434" t="s">
        <v>181</v>
      </c>
      <c r="P719" s="435"/>
      <c r="Q719" s="434" t="s">
        <v>181</v>
      </c>
      <c r="R719" s="435"/>
      <c r="S719" s="434" t="s">
        <v>181</v>
      </c>
      <c r="T719" s="435"/>
      <c r="U719" s="480" t="s">
        <v>181</v>
      </c>
      <c r="V719" s="479"/>
      <c r="W719" s="466" t="s">
        <v>181</v>
      </c>
      <c r="X719" s="467"/>
      <c r="Y719" s="466" t="s">
        <v>180</v>
      </c>
      <c r="Z719" s="465"/>
      <c r="AA719" s="791" t="s">
        <v>828</v>
      </c>
      <c r="AB719" s="791" t="s">
        <v>828</v>
      </c>
      <c r="AC719" s="791" t="s">
        <v>828</v>
      </c>
      <c r="AD719" s="791" t="s">
        <v>828</v>
      </c>
      <c r="AE719" s="791" t="s">
        <v>828</v>
      </c>
      <c r="AF719" s="791" t="s">
        <v>110</v>
      </c>
    </row>
    <row r="720" spans="1:32" s="404" customFormat="1" ht="15" customHeight="1" x14ac:dyDescent="0.2">
      <c r="A720" s="402"/>
      <c r="B720" s="824"/>
      <c r="C720" s="825"/>
      <c r="D720" s="792"/>
      <c r="E720" s="829"/>
      <c r="F720" s="832"/>
      <c r="G720" s="835"/>
      <c r="H720" s="829"/>
      <c r="I720" s="416" t="s">
        <v>179</v>
      </c>
      <c r="J720" s="432"/>
      <c r="K720" s="416" t="s">
        <v>177</v>
      </c>
      <c r="L720" s="415"/>
      <c r="M720" s="416" t="s">
        <v>176</v>
      </c>
      <c r="N720" s="428">
        <f>N719</f>
        <v>249572.8872</v>
      </c>
      <c r="O720" s="416" t="s">
        <v>175</v>
      </c>
      <c r="P720" s="426"/>
      <c r="Q720" s="416" t="s">
        <v>175</v>
      </c>
      <c r="R720" s="426"/>
      <c r="S720" s="416" t="s">
        <v>175</v>
      </c>
      <c r="T720" s="426"/>
      <c r="U720" s="478" t="s">
        <v>175</v>
      </c>
      <c r="V720" s="477"/>
      <c r="W720" s="463" t="s">
        <v>175</v>
      </c>
      <c r="X720" s="462"/>
      <c r="Y720" s="463" t="s">
        <v>174</v>
      </c>
      <c r="Z720" s="464"/>
      <c r="AA720" s="792"/>
      <c r="AB720" s="792"/>
      <c r="AC720" s="792"/>
      <c r="AD720" s="792"/>
      <c r="AE720" s="792"/>
      <c r="AF720" s="792"/>
    </row>
    <row r="721" spans="1:32" s="404" customFormat="1" x14ac:dyDescent="0.2">
      <c r="A721" s="402"/>
      <c r="B721" s="824"/>
      <c r="C721" s="825"/>
      <c r="D721" s="792"/>
      <c r="E721" s="829"/>
      <c r="F721" s="832"/>
      <c r="G721" s="835"/>
      <c r="H721" s="829"/>
      <c r="I721" s="416" t="s">
        <v>173</v>
      </c>
      <c r="J721" s="429"/>
      <c r="K721" s="416" t="s">
        <v>171</v>
      </c>
      <c r="L721" s="427"/>
      <c r="M721" s="416" t="s">
        <v>170</v>
      </c>
      <c r="N721" s="428"/>
      <c r="O721" s="416" t="s">
        <v>169</v>
      </c>
      <c r="P721" s="426"/>
      <c r="Q721" s="416" t="s">
        <v>169</v>
      </c>
      <c r="R721" s="426"/>
      <c r="S721" s="416" t="s">
        <v>169</v>
      </c>
      <c r="T721" s="426"/>
      <c r="U721" s="478" t="s">
        <v>169</v>
      </c>
      <c r="V721" s="477"/>
      <c r="W721" s="463" t="s">
        <v>169</v>
      </c>
      <c r="X721" s="462"/>
      <c r="Y721" s="781"/>
      <c r="Z721" s="782"/>
      <c r="AA721" s="792"/>
      <c r="AB721" s="792"/>
      <c r="AC721" s="792"/>
      <c r="AD721" s="792"/>
      <c r="AE721" s="792"/>
      <c r="AF721" s="792"/>
    </row>
    <row r="722" spans="1:32" s="404" customFormat="1" ht="15" customHeight="1" x14ac:dyDescent="0.2">
      <c r="A722" s="402"/>
      <c r="B722" s="824"/>
      <c r="C722" s="825"/>
      <c r="D722" s="792"/>
      <c r="E722" s="829"/>
      <c r="F722" s="832"/>
      <c r="G722" s="835"/>
      <c r="H722" s="829"/>
      <c r="I722" s="416" t="s">
        <v>168</v>
      </c>
      <c r="J722" s="427"/>
      <c r="K722" s="416" t="s">
        <v>167</v>
      </c>
      <c r="L722" s="427"/>
      <c r="M722" s="816"/>
      <c r="N722" s="817"/>
      <c r="O722" s="416" t="s">
        <v>166</v>
      </c>
      <c r="P722" s="426">
        <f>IF(P720="",P721-P719,P721-P720)</f>
        <v>0</v>
      </c>
      <c r="Q722" s="416" t="s">
        <v>166</v>
      </c>
      <c r="R722" s="426">
        <f>IF(R720="",R721-R719,R721-R720)</f>
        <v>0</v>
      </c>
      <c r="S722" s="416" t="s">
        <v>166</v>
      </c>
      <c r="T722" s="426">
        <f>IF(T720="",T721-T719,T721-T720)</f>
        <v>0</v>
      </c>
      <c r="U722" s="478" t="s">
        <v>166</v>
      </c>
      <c r="V722" s="477">
        <f>IF(V720="",V721-V719,V721-V720)</f>
        <v>0</v>
      </c>
      <c r="W722" s="463" t="s">
        <v>166</v>
      </c>
      <c r="X722" s="462">
        <f>IF(X720="",X721-X719,X721-X720)</f>
        <v>0</v>
      </c>
      <c r="Y722" s="781"/>
      <c r="Z722" s="782"/>
      <c r="AA722" s="792"/>
      <c r="AB722" s="792"/>
      <c r="AC722" s="792"/>
      <c r="AD722" s="792"/>
      <c r="AE722" s="792"/>
      <c r="AF722" s="792"/>
    </row>
    <row r="723" spans="1:32" s="404" customFormat="1" ht="15" customHeight="1" x14ac:dyDescent="0.2">
      <c r="A723" s="402"/>
      <c r="B723" s="824"/>
      <c r="C723" s="825"/>
      <c r="D723" s="792"/>
      <c r="E723" s="829"/>
      <c r="F723" s="832"/>
      <c r="G723" s="835"/>
      <c r="H723" s="829"/>
      <c r="I723" s="416" t="s">
        <v>165</v>
      </c>
      <c r="J723" s="415"/>
      <c r="K723" s="416" t="s">
        <v>164</v>
      </c>
      <c r="L723" s="415"/>
      <c r="M723" s="816"/>
      <c r="N723" s="817"/>
      <c r="O723" s="816"/>
      <c r="P723" s="817"/>
      <c r="Q723" s="816"/>
      <c r="R723" s="817"/>
      <c r="S723" s="816"/>
      <c r="T723" s="817"/>
      <c r="U723" s="857"/>
      <c r="V723" s="858"/>
      <c r="W723" s="781"/>
      <c r="X723" s="782"/>
      <c r="Y723" s="781"/>
      <c r="Z723" s="782"/>
      <c r="AA723" s="792"/>
      <c r="AB723" s="792"/>
      <c r="AC723" s="792"/>
      <c r="AD723" s="792"/>
      <c r="AE723" s="792"/>
      <c r="AF723" s="792"/>
    </row>
    <row r="724" spans="1:32" s="404" customFormat="1" ht="15" customHeight="1" x14ac:dyDescent="0.2">
      <c r="A724" s="402"/>
      <c r="B724" s="826"/>
      <c r="C724" s="827"/>
      <c r="D724" s="793"/>
      <c r="E724" s="830"/>
      <c r="F724" s="833"/>
      <c r="G724" s="836"/>
      <c r="H724" s="830"/>
      <c r="I724" s="406" t="s">
        <v>158</v>
      </c>
      <c r="J724" s="451"/>
      <c r="K724" s="820"/>
      <c r="L724" s="821"/>
      <c r="M724" s="818"/>
      <c r="N724" s="819"/>
      <c r="O724" s="818"/>
      <c r="P724" s="819"/>
      <c r="Q724" s="818"/>
      <c r="R724" s="819"/>
      <c r="S724" s="818"/>
      <c r="T724" s="819"/>
      <c r="U724" s="859"/>
      <c r="V724" s="860"/>
      <c r="W724" s="783"/>
      <c r="X724" s="784"/>
      <c r="Y724" s="783"/>
      <c r="Z724" s="784"/>
      <c r="AA724" s="793"/>
      <c r="AB724" s="793"/>
      <c r="AC724" s="793"/>
      <c r="AD724" s="793"/>
      <c r="AE724" s="793"/>
      <c r="AF724" s="793"/>
    </row>
    <row r="725" spans="1:32" s="404" customFormat="1" ht="12.75" customHeight="1" x14ac:dyDescent="0.2">
      <c r="A725" s="402"/>
      <c r="B725" s="822" t="s">
        <v>827</v>
      </c>
      <c r="C725" s="823"/>
      <c r="D725" s="791" t="s">
        <v>280</v>
      </c>
      <c r="E725" s="828" t="s">
        <v>325</v>
      </c>
      <c r="F725" s="831">
        <v>1.39</v>
      </c>
      <c r="G725" s="834" t="s">
        <v>218</v>
      </c>
      <c r="H725" s="828" t="s">
        <v>324</v>
      </c>
      <c r="I725" s="434" t="s">
        <v>184</v>
      </c>
      <c r="J725" s="438">
        <v>54152.607600000003</v>
      </c>
      <c r="K725" s="434" t="s">
        <v>183</v>
      </c>
      <c r="L725" s="437"/>
      <c r="M725" s="434" t="s">
        <v>182</v>
      </c>
      <c r="N725" s="436">
        <f>J725</f>
        <v>54152.607600000003</v>
      </c>
      <c r="O725" s="434" t="s">
        <v>181</v>
      </c>
      <c r="P725" s="435"/>
      <c r="Q725" s="434" t="s">
        <v>181</v>
      </c>
      <c r="R725" s="435"/>
      <c r="S725" s="434" t="s">
        <v>181</v>
      </c>
      <c r="T725" s="435"/>
      <c r="U725" s="480" t="s">
        <v>181</v>
      </c>
      <c r="V725" s="479"/>
      <c r="W725" s="466" t="s">
        <v>181</v>
      </c>
      <c r="X725" s="467"/>
      <c r="Y725" s="466" t="s">
        <v>180</v>
      </c>
      <c r="Z725" s="465"/>
      <c r="AA725" s="791" t="s">
        <v>826</v>
      </c>
      <c r="AB725" s="791" t="s">
        <v>826</v>
      </c>
      <c r="AC725" s="791" t="s">
        <v>826</v>
      </c>
      <c r="AD725" s="791" t="s">
        <v>826</v>
      </c>
      <c r="AE725" s="791" t="s">
        <v>826</v>
      </c>
      <c r="AF725" s="791" t="s">
        <v>110</v>
      </c>
    </row>
    <row r="726" spans="1:32" s="404" customFormat="1" ht="15" customHeight="1" x14ac:dyDescent="0.2">
      <c r="A726" s="402"/>
      <c r="B726" s="824"/>
      <c r="C726" s="825"/>
      <c r="D726" s="792"/>
      <c r="E726" s="829"/>
      <c r="F726" s="832"/>
      <c r="G726" s="835"/>
      <c r="H726" s="829"/>
      <c r="I726" s="416" t="s">
        <v>179</v>
      </c>
      <c r="J726" s="432"/>
      <c r="K726" s="416" t="s">
        <v>177</v>
      </c>
      <c r="L726" s="415"/>
      <c r="M726" s="416" t="s">
        <v>176</v>
      </c>
      <c r="N726" s="428">
        <f>N725</f>
        <v>54152.607600000003</v>
      </c>
      <c r="O726" s="416" t="s">
        <v>175</v>
      </c>
      <c r="P726" s="426"/>
      <c r="Q726" s="416" t="s">
        <v>175</v>
      </c>
      <c r="R726" s="426"/>
      <c r="S726" s="416" t="s">
        <v>175</v>
      </c>
      <c r="T726" s="426"/>
      <c r="U726" s="478" t="s">
        <v>175</v>
      </c>
      <c r="V726" s="477"/>
      <c r="W726" s="463" t="s">
        <v>175</v>
      </c>
      <c r="X726" s="462"/>
      <c r="Y726" s="463" t="s">
        <v>174</v>
      </c>
      <c r="Z726" s="464"/>
      <c r="AA726" s="792"/>
      <c r="AB726" s="792"/>
      <c r="AC726" s="792"/>
      <c r="AD726" s="792"/>
      <c r="AE726" s="792"/>
      <c r="AF726" s="792"/>
    </row>
    <row r="727" spans="1:32" s="404" customFormat="1" x14ac:dyDescent="0.2">
      <c r="A727" s="402"/>
      <c r="B727" s="824"/>
      <c r="C727" s="825"/>
      <c r="D727" s="792"/>
      <c r="E727" s="829"/>
      <c r="F727" s="832"/>
      <c r="G727" s="835"/>
      <c r="H727" s="829"/>
      <c r="I727" s="416" t="s">
        <v>173</v>
      </c>
      <c r="J727" s="429"/>
      <c r="K727" s="416" t="s">
        <v>171</v>
      </c>
      <c r="L727" s="427"/>
      <c r="M727" s="416" t="s">
        <v>170</v>
      </c>
      <c r="N727" s="428"/>
      <c r="O727" s="416" t="s">
        <v>169</v>
      </c>
      <c r="P727" s="426"/>
      <c r="Q727" s="416" t="s">
        <v>169</v>
      </c>
      <c r="R727" s="426"/>
      <c r="S727" s="416" t="s">
        <v>169</v>
      </c>
      <c r="T727" s="426"/>
      <c r="U727" s="478" t="s">
        <v>169</v>
      </c>
      <c r="V727" s="477"/>
      <c r="W727" s="463" t="s">
        <v>169</v>
      </c>
      <c r="X727" s="462"/>
      <c r="Y727" s="781"/>
      <c r="Z727" s="782"/>
      <c r="AA727" s="792"/>
      <c r="AB727" s="792"/>
      <c r="AC727" s="792"/>
      <c r="AD727" s="792"/>
      <c r="AE727" s="792"/>
      <c r="AF727" s="792"/>
    </row>
    <row r="728" spans="1:32" s="404" customFormat="1" ht="15" customHeight="1" x14ac:dyDescent="0.2">
      <c r="A728" s="402"/>
      <c r="B728" s="824"/>
      <c r="C728" s="825"/>
      <c r="D728" s="792"/>
      <c r="E728" s="829"/>
      <c r="F728" s="832"/>
      <c r="G728" s="835"/>
      <c r="H728" s="829"/>
      <c r="I728" s="416" t="s">
        <v>168</v>
      </c>
      <c r="J728" s="427"/>
      <c r="K728" s="416" t="s">
        <v>167</v>
      </c>
      <c r="L728" s="427"/>
      <c r="M728" s="816"/>
      <c r="N728" s="817"/>
      <c r="O728" s="416" t="s">
        <v>166</v>
      </c>
      <c r="P728" s="426">
        <f>IF(P726="",P727-P725,P727-P726)</f>
        <v>0</v>
      </c>
      <c r="Q728" s="416" t="s">
        <v>166</v>
      </c>
      <c r="R728" s="426">
        <f>IF(R726="",R727-R725,R727-R726)</f>
        <v>0</v>
      </c>
      <c r="S728" s="416" t="s">
        <v>166</v>
      </c>
      <c r="T728" s="426">
        <f>IF(T726="",T727-T725,T727-T726)</f>
        <v>0</v>
      </c>
      <c r="U728" s="478" t="s">
        <v>166</v>
      </c>
      <c r="V728" s="477">
        <f>IF(V726="",V727-V725,V727-V726)</f>
        <v>0</v>
      </c>
      <c r="W728" s="463" t="s">
        <v>166</v>
      </c>
      <c r="X728" s="462">
        <f>IF(X726="",X727-X725,X727-X726)</f>
        <v>0</v>
      </c>
      <c r="Y728" s="781"/>
      <c r="Z728" s="782"/>
      <c r="AA728" s="792"/>
      <c r="AB728" s="792"/>
      <c r="AC728" s="792"/>
      <c r="AD728" s="792"/>
      <c r="AE728" s="792"/>
      <c r="AF728" s="792"/>
    </row>
    <row r="729" spans="1:32" s="404" customFormat="1" ht="15" customHeight="1" x14ac:dyDescent="0.2">
      <c r="A729" s="402"/>
      <c r="B729" s="824"/>
      <c r="C729" s="825"/>
      <c r="D729" s="792"/>
      <c r="E729" s="829"/>
      <c r="F729" s="832"/>
      <c r="G729" s="835"/>
      <c r="H729" s="829"/>
      <c r="I729" s="416" t="s">
        <v>165</v>
      </c>
      <c r="J729" s="415"/>
      <c r="K729" s="416" t="s">
        <v>164</v>
      </c>
      <c r="L729" s="415"/>
      <c r="M729" s="816"/>
      <c r="N729" s="817"/>
      <c r="O729" s="816"/>
      <c r="P729" s="817"/>
      <c r="Q729" s="816"/>
      <c r="R729" s="817"/>
      <c r="S729" s="816"/>
      <c r="T729" s="817"/>
      <c r="U729" s="857"/>
      <c r="V729" s="858"/>
      <c r="W729" s="781"/>
      <c r="X729" s="782"/>
      <c r="Y729" s="781"/>
      <c r="Z729" s="782"/>
      <c r="AA729" s="792"/>
      <c r="AB729" s="792"/>
      <c r="AC729" s="792"/>
      <c r="AD729" s="792"/>
      <c r="AE729" s="792"/>
      <c r="AF729" s="792"/>
    </row>
    <row r="730" spans="1:32" s="404" customFormat="1" ht="15" customHeight="1" x14ac:dyDescent="0.2">
      <c r="A730" s="402"/>
      <c r="B730" s="826"/>
      <c r="C730" s="827"/>
      <c r="D730" s="793"/>
      <c r="E730" s="830"/>
      <c r="F730" s="833"/>
      <c r="G730" s="836"/>
      <c r="H730" s="830"/>
      <c r="I730" s="406" t="s">
        <v>158</v>
      </c>
      <c r="J730" s="451"/>
      <c r="K730" s="820"/>
      <c r="L730" s="821"/>
      <c r="M730" s="818"/>
      <c r="N730" s="819"/>
      <c r="O730" s="818"/>
      <c r="P730" s="819"/>
      <c r="Q730" s="818"/>
      <c r="R730" s="819"/>
      <c r="S730" s="818"/>
      <c r="T730" s="819"/>
      <c r="U730" s="859"/>
      <c r="V730" s="860"/>
      <c r="W730" s="783"/>
      <c r="X730" s="784"/>
      <c r="Y730" s="783"/>
      <c r="Z730" s="784"/>
      <c r="AA730" s="793"/>
      <c r="AB730" s="793"/>
      <c r="AC730" s="793"/>
      <c r="AD730" s="793"/>
      <c r="AE730" s="793"/>
      <c r="AF730" s="793"/>
    </row>
    <row r="731" spans="1:32" s="404" customFormat="1" ht="12.75" customHeight="1" x14ac:dyDescent="0.2">
      <c r="A731" s="402"/>
      <c r="B731" s="822" t="s">
        <v>825</v>
      </c>
      <c r="C731" s="823"/>
      <c r="D731" s="791" t="s">
        <v>280</v>
      </c>
      <c r="E731" s="828" t="s">
        <v>325</v>
      </c>
      <c r="F731" s="831">
        <v>1.82</v>
      </c>
      <c r="G731" s="834" t="s">
        <v>218</v>
      </c>
      <c r="H731" s="828" t="s">
        <v>324</v>
      </c>
      <c r="I731" s="434" t="s">
        <v>184</v>
      </c>
      <c r="J731" s="438">
        <v>68279.374800000005</v>
      </c>
      <c r="K731" s="434" t="s">
        <v>183</v>
      </c>
      <c r="L731" s="437"/>
      <c r="M731" s="434" t="s">
        <v>182</v>
      </c>
      <c r="N731" s="436">
        <f>J731</f>
        <v>68279.374800000005</v>
      </c>
      <c r="O731" s="434" t="s">
        <v>181</v>
      </c>
      <c r="P731" s="435"/>
      <c r="Q731" s="434" t="s">
        <v>181</v>
      </c>
      <c r="R731" s="435"/>
      <c r="S731" s="434" t="s">
        <v>181</v>
      </c>
      <c r="T731" s="435"/>
      <c r="U731" s="480" t="s">
        <v>181</v>
      </c>
      <c r="V731" s="479"/>
      <c r="W731" s="466" t="s">
        <v>181</v>
      </c>
      <c r="X731" s="467"/>
      <c r="Y731" s="466" t="s">
        <v>180</v>
      </c>
      <c r="Z731" s="465"/>
      <c r="AA731" s="791" t="s">
        <v>824</v>
      </c>
      <c r="AB731" s="791" t="s">
        <v>824</v>
      </c>
      <c r="AC731" s="791" t="s">
        <v>824</v>
      </c>
      <c r="AD731" s="791" t="s">
        <v>824</v>
      </c>
      <c r="AE731" s="791" t="s">
        <v>824</v>
      </c>
      <c r="AF731" s="791" t="s">
        <v>110</v>
      </c>
    </row>
    <row r="732" spans="1:32" s="404" customFormat="1" ht="15" customHeight="1" x14ac:dyDescent="0.2">
      <c r="A732" s="402"/>
      <c r="B732" s="824"/>
      <c r="C732" s="825"/>
      <c r="D732" s="792"/>
      <c r="E732" s="829"/>
      <c r="F732" s="832"/>
      <c r="G732" s="835"/>
      <c r="H732" s="829"/>
      <c r="I732" s="416" t="s">
        <v>179</v>
      </c>
      <c r="J732" s="432"/>
      <c r="K732" s="416" t="s">
        <v>177</v>
      </c>
      <c r="L732" s="415"/>
      <c r="M732" s="416" t="s">
        <v>176</v>
      </c>
      <c r="N732" s="428">
        <f>N731</f>
        <v>68279.374800000005</v>
      </c>
      <c r="O732" s="416" t="s">
        <v>175</v>
      </c>
      <c r="P732" s="426"/>
      <c r="Q732" s="416" t="s">
        <v>175</v>
      </c>
      <c r="R732" s="426"/>
      <c r="S732" s="416" t="s">
        <v>175</v>
      </c>
      <c r="T732" s="426"/>
      <c r="U732" s="478" t="s">
        <v>175</v>
      </c>
      <c r="V732" s="477"/>
      <c r="W732" s="463" t="s">
        <v>175</v>
      </c>
      <c r="X732" s="462"/>
      <c r="Y732" s="463" t="s">
        <v>174</v>
      </c>
      <c r="Z732" s="464"/>
      <c r="AA732" s="792"/>
      <c r="AB732" s="792"/>
      <c r="AC732" s="792"/>
      <c r="AD732" s="792"/>
      <c r="AE732" s="792"/>
      <c r="AF732" s="792"/>
    </row>
    <row r="733" spans="1:32" s="404" customFormat="1" x14ac:dyDescent="0.2">
      <c r="A733" s="402"/>
      <c r="B733" s="824"/>
      <c r="C733" s="825"/>
      <c r="D733" s="792"/>
      <c r="E733" s="829"/>
      <c r="F733" s="832"/>
      <c r="G733" s="835"/>
      <c r="H733" s="829"/>
      <c r="I733" s="416" t="s">
        <v>173</v>
      </c>
      <c r="J733" s="429"/>
      <c r="K733" s="416" t="s">
        <v>171</v>
      </c>
      <c r="L733" s="427"/>
      <c r="M733" s="416" t="s">
        <v>170</v>
      </c>
      <c r="N733" s="428"/>
      <c r="O733" s="416" t="s">
        <v>169</v>
      </c>
      <c r="P733" s="426"/>
      <c r="Q733" s="416" t="s">
        <v>169</v>
      </c>
      <c r="R733" s="426"/>
      <c r="S733" s="416" t="s">
        <v>169</v>
      </c>
      <c r="T733" s="426"/>
      <c r="U733" s="478" t="s">
        <v>169</v>
      </c>
      <c r="V733" s="477"/>
      <c r="W733" s="463" t="s">
        <v>169</v>
      </c>
      <c r="X733" s="462"/>
      <c r="Y733" s="781"/>
      <c r="Z733" s="782"/>
      <c r="AA733" s="792"/>
      <c r="AB733" s="792"/>
      <c r="AC733" s="792"/>
      <c r="AD733" s="792"/>
      <c r="AE733" s="792"/>
      <c r="AF733" s="792"/>
    </row>
    <row r="734" spans="1:32" s="404" customFormat="1" ht="15" customHeight="1" x14ac:dyDescent="0.2">
      <c r="A734" s="402"/>
      <c r="B734" s="824"/>
      <c r="C734" s="825"/>
      <c r="D734" s="792"/>
      <c r="E734" s="829"/>
      <c r="F734" s="832"/>
      <c r="G734" s="835"/>
      <c r="H734" s="829"/>
      <c r="I734" s="416" t="s">
        <v>168</v>
      </c>
      <c r="J734" s="427"/>
      <c r="K734" s="416" t="s">
        <v>167</v>
      </c>
      <c r="L734" s="427"/>
      <c r="M734" s="816"/>
      <c r="N734" s="817"/>
      <c r="O734" s="416" t="s">
        <v>166</v>
      </c>
      <c r="P734" s="426">
        <f>IF(P732="",P733-P731,P733-P732)</f>
        <v>0</v>
      </c>
      <c r="Q734" s="416" t="s">
        <v>166</v>
      </c>
      <c r="R734" s="426">
        <f>IF(R732="",R733-R731,R733-R732)</f>
        <v>0</v>
      </c>
      <c r="S734" s="416" t="s">
        <v>166</v>
      </c>
      <c r="T734" s="426">
        <f>IF(T732="",T733-T731,T733-T732)</f>
        <v>0</v>
      </c>
      <c r="U734" s="478" t="s">
        <v>166</v>
      </c>
      <c r="V734" s="477">
        <f>IF(V732="",V733-V731,V733-V732)</f>
        <v>0</v>
      </c>
      <c r="W734" s="463" t="s">
        <v>166</v>
      </c>
      <c r="X734" s="462">
        <f>IF(X732="",X733-X731,X733-X732)</f>
        <v>0</v>
      </c>
      <c r="Y734" s="781"/>
      <c r="Z734" s="782"/>
      <c r="AA734" s="792"/>
      <c r="AB734" s="792"/>
      <c r="AC734" s="792"/>
      <c r="AD734" s="792"/>
      <c r="AE734" s="792"/>
      <c r="AF734" s="792"/>
    </row>
    <row r="735" spans="1:32" s="404" customFormat="1" ht="15" customHeight="1" x14ac:dyDescent="0.2">
      <c r="A735" s="402"/>
      <c r="B735" s="824"/>
      <c r="C735" s="825"/>
      <c r="D735" s="792"/>
      <c r="E735" s="829"/>
      <c r="F735" s="832"/>
      <c r="G735" s="835"/>
      <c r="H735" s="829"/>
      <c r="I735" s="416" t="s">
        <v>165</v>
      </c>
      <c r="J735" s="415"/>
      <c r="K735" s="416" t="s">
        <v>164</v>
      </c>
      <c r="L735" s="415"/>
      <c r="M735" s="816"/>
      <c r="N735" s="817"/>
      <c r="O735" s="816"/>
      <c r="P735" s="817"/>
      <c r="Q735" s="816"/>
      <c r="R735" s="817"/>
      <c r="S735" s="816"/>
      <c r="T735" s="817"/>
      <c r="U735" s="857"/>
      <c r="V735" s="858"/>
      <c r="W735" s="781"/>
      <c r="X735" s="782"/>
      <c r="Y735" s="781"/>
      <c r="Z735" s="782"/>
      <c r="AA735" s="792"/>
      <c r="AB735" s="792"/>
      <c r="AC735" s="792"/>
      <c r="AD735" s="792"/>
      <c r="AE735" s="792"/>
      <c r="AF735" s="792"/>
    </row>
    <row r="736" spans="1:32" s="404" customFormat="1" ht="15" customHeight="1" x14ac:dyDescent="0.2">
      <c r="A736" s="402"/>
      <c r="B736" s="826"/>
      <c r="C736" s="827"/>
      <c r="D736" s="793"/>
      <c r="E736" s="830"/>
      <c r="F736" s="833"/>
      <c r="G736" s="836"/>
      <c r="H736" s="830"/>
      <c r="I736" s="406" t="s">
        <v>158</v>
      </c>
      <c r="J736" s="451"/>
      <c r="K736" s="820"/>
      <c r="L736" s="821"/>
      <c r="M736" s="818"/>
      <c r="N736" s="819"/>
      <c r="O736" s="818"/>
      <c r="P736" s="819"/>
      <c r="Q736" s="818"/>
      <c r="R736" s="819"/>
      <c r="S736" s="818"/>
      <c r="T736" s="819"/>
      <c r="U736" s="859"/>
      <c r="V736" s="860"/>
      <c r="W736" s="783"/>
      <c r="X736" s="784"/>
      <c r="Y736" s="783"/>
      <c r="Z736" s="784"/>
      <c r="AA736" s="793"/>
      <c r="AB736" s="793"/>
      <c r="AC736" s="793"/>
      <c r="AD736" s="793"/>
      <c r="AE736" s="793"/>
      <c r="AF736" s="793"/>
    </row>
    <row r="737" spans="1:32" s="404" customFormat="1" ht="12.75" customHeight="1" x14ac:dyDescent="0.2">
      <c r="A737" s="402"/>
      <c r="B737" s="822" t="s">
        <v>822</v>
      </c>
      <c r="C737" s="823"/>
      <c r="D737" s="791" t="s">
        <v>280</v>
      </c>
      <c r="E737" s="828" t="s">
        <v>325</v>
      </c>
      <c r="F737" s="831">
        <v>5.36</v>
      </c>
      <c r="G737" s="834" t="s">
        <v>218</v>
      </c>
      <c r="H737" s="828" t="s">
        <v>324</v>
      </c>
      <c r="I737" s="434" t="s">
        <v>184</v>
      </c>
      <c r="J737" s="438">
        <v>261345.19320000001</v>
      </c>
      <c r="K737" s="434" t="s">
        <v>183</v>
      </c>
      <c r="L737" s="437"/>
      <c r="M737" s="434" t="s">
        <v>182</v>
      </c>
      <c r="N737" s="436">
        <f>J737</f>
        <v>261345.19320000001</v>
      </c>
      <c r="O737" s="434" t="s">
        <v>181</v>
      </c>
      <c r="P737" s="435"/>
      <c r="Q737" s="434" t="s">
        <v>181</v>
      </c>
      <c r="R737" s="435"/>
      <c r="S737" s="434" t="s">
        <v>181</v>
      </c>
      <c r="T737" s="435"/>
      <c r="U737" s="480" t="s">
        <v>181</v>
      </c>
      <c r="V737" s="479"/>
      <c r="W737" s="466" t="s">
        <v>181</v>
      </c>
      <c r="X737" s="467"/>
      <c r="Y737" s="466" t="s">
        <v>180</v>
      </c>
      <c r="Z737" s="465"/>
      <c r="AA737" s="791" t="s">
        <v>821</v>
      </c>
      <c r="AB737" s="791" t="s">
        <v>821</v>
      </c>
      <c r="AC737" s="791" t="s">
        <v>821</v>
      </c>
      <c r="AD737" s="791" t="s">
        <v>821</v>
      </c>
      <c r="AE737" s="791" t="s">
        <v>821</v>
      </c>
      <c r="AF737" s="791" t="s">
        <v>110</v>
      </c>
    </row>
    <row r="738" spans="1:32" s="404" customFormat="1" ht="15" customHeight="1" x14ac:dyDescent="0.2">
      <c r="A738" s="402"/>
      <c r="B738" s="824"/>
      <c r="C738" s="825"/>
      <c r="D738" s="792"/>
      <c r="E738" s="829"/>
      <c r="F738" s="832"/>
      <c r="G738" s="835"/>
      <c r="H738" s="829"/>
      <c r="I738" s="416" t="s">
        <v>179</v>
      </c>
      <c r="J738" s="432"/>
      <c r="K738" s="416" t="s">
        <v>177</v>
      </c>
      <c r="L738" s="415"/>
      <c r="M738" s="416" t="s">
        <v>176</v>
      </c>
      <c r="N738" s="428">
        <f>N737</f>
        <v>261345.19320000001</v>
      </c>
      <c r="O738" s="416" t="s">
        <v>175</v>
      </c>
      <c r="P738" s="426"/>
      <c r="Q738" s="416" t="s">
        <v>175</v>
      </c>
      <c r="R738" s="426"/>
      <c r="S738" s="416" t="s">
        <v>175</v>
      </c>
      <c r="T738" s="426"/>
      <c r="U738" s="478" t="s">
        <v>175</v>
      </c>
      <c r="V738" s="477"/>
      <c r="W738" s="463" t="s">
        <v>175</v>
      </c>
      <c r="X738" s="462"/>
      <c r="Y738" s="463" t="s">
        <v>174</v>
      </c>
      <c r="Z738" s="464"/>
      <c r="AA738" s="792"/>
      <c r="AB738" s="792"/>
      <c r="AC738" s="792"/>
      <c r="AD738" s="792"/>
      <c r="AE738" s="792"/>
      <c r="AF738" s="792"/>
    </row>
    <row r="739" spans="1:32" s="404" customFormat="1" x14ac:dyDescent="0.2">
      <c r="A739" s="402"/>
      <c r="B739" s="824"/>
      <c r="C739" s="825"/>
      <c r="D739" s="792"/>
      <c r="E739" s="829"/>
      <c r="F739" s="832"/>
      <c r="G739" s="835"/>
      <c r="H739" s="829"/>
      <c r="I739" s="416" t="s">
        <v>173</v>
      </c>
      <c r="J739" s="429"/>
      <c r="K739" s="416" t="s">
        <v>171</v>
      </c>
      <c r="L739" s="427"/>
      <c r="M739" s="416" t="s">
        <v>170</v>
      </c>
      <c r="N739" s="428"/>
      <c r="O739" s="416" t="s">
        <v>169</v>
      </c>
      <c r="P739" s="426"/>
      <c r="Q739" s="416" t="s">
        <v>169</v>
      </c>
      <c r="R739" s="426"/>
      <c r="S739" s="416" t="s">
        <v>169</v>
      </c>
      <c r="T739" s="426"/>
      <c r="U739" s="478" t="s">
        <v>169</v>
      </c>
      <c r="V739" s="477"/>
      <c r="W739" s="463" t="s">
        <v>169</v>
      </c>
      <c r="X739" s="462"/>
      <c r="Y739" s="781"/>
      <c r="Z739" s="782"/>
      <c r="AA739" s="792"/>
      <c r="AB739" s="792"/>
      <c r="AC739" s="792"/>
      <c r="AD739" s="792"/>
      <c r="AE739" s="792"/>
      <c r="AF739" s="792"/>
    </row>
    <row r="740" spans="1:32" s="404" customFormat="1" ht="15" customHeight="1" x14ac:dyDescent="0.2">
      <c r="A740" s="402"/>
      <c r="B740" s="824"/>
      <c r="C740" s="825"/>
      <c r="D740" s="792"/>
      <c r="E740" s="829"/>
      <c r="F740" s="832"/>
      <c r="G740" s="835"/>
      <c r="H740" s="829"/>
      <c r="I740" s="416" t="s">
        <v>168</v>
      </c>
      <c r="J740" s="427"/>
      <c r="K740" s="416" t="s">
        <v>167</v>
      </c>
      <c r="L740" s="427"/>
      <c r="M740" s="816"/>
      <c r="N740" s="817"/>
      <c r="O740" s="416" t="s">
        <v>166</v>
      </c>
      <c r="P740" s="426">
        <f>IF(P738="",P739-P737,P739-P738)</f>
        <v>0</v>
      </c>
      <c r="Q740" s="416" t="s">
        <v>166</v>
      </c>
      <c r="R740" s="426">
        <f>IF(R738="",R739-R737,R739-R738)</f>
        <v>0</v>
      </c>
      <c r="S740" s="416" t="s">
        <v>166</v>
      </c>
      <c r="T740" s="426">
        <f>IF(T738="",T739-T737,T739-T738)</f>
        <v>0</v>
      </c>
      <c r="U740" s="478" t="s">
        <v>166</v>
      </c>
      <c r="V740" s="477">
        <f>IF(V738="",V739-V737,V739-V738)</f>
        <v>0</v>
      </c>
      <c r="W740" s="463" t="s">
        <v>166</v>
      </c>
      <c r="X740" s="462">
        <f>IF(X738="",X739-X737,X739-X738)</f>
        <v>0</v>
      </c>
      <c r="Y740" s="781"/>
      <c r="Z740" s="782"/>
      <c r="AA740" s="792"/>
      <c r="AB740" s="792"/>
      <c r="AC740" s="792"/>
      <c r="AD740" s="792"/>
      <c r="AE740" s="792"/>
      <c r="AF740" s="792"/>
    </row>
    <row r="741" spans="1:32" s="404" customFormat="1" ht="15" customHeight="1" x14ac:dyDescent="0.2">
      <c r="A741" s="402"/>
      <c r="B741" s="824"/>
      <c r="C741" s="825"/>
      <c r="D741" s="792"/>
      <c r="E741" s="829"/>
      <c r="F741" s="832"/>
      <c r="G741" s="835"/>
      <c r="H741" s="829"/>
      <c r="I741" s="416" t="s">
        <v>165</v>
      </c>
      <c r="J741" s="415"/>
      <c r="K741" s="416" t="s">
        <v>164</v>
      </c>
      <c r="L741" s="415"/>
      <c r="M741" s="816"/>
      <c r="N741" s="817"/>
      <c r="O741" s="816"/>
      <c r="P741" s="817"/>
      <c r="Q741" s="816"/>
      <c r="R741" s="817"/>
      <c r="S741" s="816"/>
      <c r="T741" s="817"/>
      <c r="U741" s="857"/>
      <c r="V741" s="858"/>
      <c r="W741" s="781"/>
      <c r="X741" s="782"/>
      <c r="Y741" s="781"/>
      <c r="Z741" s="782"/>
      <c r="AA741" s="792"/>
      <c r="AB741" s="792"/>
      <c r="AC741" s="792"/>
      <c r="AD741" s="792"/>
      <c r="AE741" s="792"/>
      <c r="AF741" s="792"/>
    </row>
    <row r="742" spans="1:32" s="404" customFormat="1" ht="15" customHeight="1" x14ac:dyDescent="0.2">
      <c r="A742" s="402"/>
      <c r="B742" s="826"/>
      <c r="C742" s="827"/>
      <c r="D742" s="793"/>
      <c r="E742" s="830"/>
      <c r="F742" s="833"/>
      <c r="G742" s="836"/>
      <c r="H742" s="830"/>
      <c r="I742" s="406" t="s">
        <v>158</v>
      </c>
      <c r="J742" s="451"/>
      <c r="K742" s="820"/>
      <c r="L742" s="821"/>
      <c r="M742" s="818"/>
      <c r="N742" s="819"/>
      <c r="O742" s="818"/>
      <c r="P742" s="819"/>
      <c r="Q742" s="818"/>
      <c r="R742" s="819"/>
      <c r="S742" s="818"/>
      <c r="T742" s="819"/>
      <c r="U742" s="859"/>
      <c r="V742" s="860"/>
      <c r="W742" s="783"/>
      <c r="X742" s="784"/>
      <c r="Y742" s="783"/>
      <c r="Z742" s="784"/>
      <c r="AA742" s="793"/>
      <c r="AB742" s="793"/>
      <c r="AC742" s="793"/>
      <c r="AD742" s="793"/>
      <c r="AE742" s="793"/>
      <c r="AF742" s="793"/>
    </row>
    <row r="743" spans="1:32" s="404" customFormat="1" ht="12.75" customHeight="1" x14ac:dyDescent="0.2">
      <c r="A743" s="402"/>
      <c r="B743" s="822" t="s">
        <v>819</v>
      </c>
      <c r="C743" s="823"/>
      <c r="D743" s="791" t="s">
        <v>280</v>
      </c>
      <c r="E743" s="828" t="s">
        <v>325</v>
      </c>
      <c r="F743" s="831">
        <v>3.56</v>
      </c>
      <c r="G743" s="834" t="s">
        <v>218</v>
      </c>
      <c r="H743" s="828" t="s">
        <v>324</v>
      </c>
      <c r="I743" s="434" t="s">
        <v>184</v>
      </c>
      <c r="J743" s="438">
        <v>65924.9136</v>
      </c>
      <c r="K743" s="434" t="s">
        <v>183</v>
      </c>
      <c r="L743" s="437"/>
      <c r="M743" s="434" t="s">
        <v>182</v>
      </c>
      <c r="N743" s="436">
        <f>J743</f>
        <v>65924.9136</v>
      </c>
      <c r="O743" s="434" t="s">
        <v>181</v>
      </c>
      <c r="P743" s="435"/>
      <c r="Q743" s="434" t="s">
        <v>181</v>
      </c>
      <c r="R743" s="435"/>
      <c r="S743" s="434" t="s">
        <v>181</v>
      </c>
      <c r="T743" s="435"/>
      <c r="U743" s="480" t="s">
        <v>181</v>
      </c>
      <c r="V743" s="479"/>
      <c r="W743" s="466" t="s">
        <v>181</v>
      </c>
      <c r="X743" s="467"/>
      <c r="Y743" s="466" t="s">
        <v>180</v>
      </c>
      <c r="Z743" s="465"/>
      <c r="AA743" s="791" t="s">
        <v>818</v>
      </c>
      <c r="AB743" s="791" t="s">
        <v>818</v>
      </c>
      <c r="AC743" s="791" t="s">
        <v>818</v>
      </c>
      <c r="AD743" s="791" t="s">
        <v>818</v>
      </c>
      <c r="AE743" s="791" t="s">
        <v>818</v>
      </c>
      <c r="AF743" s="791" t="s">
        <v>110</v>
      </c>
    </row>
    <row r="744" spans="1:32" s="404" customFormat="1" ht="15" customHeight="1" x14ac:dyDescent="0.2">
      <c r="A744" s="402"/>
      <c r="B744" s="824"/>
      <c r="C744" s="825"/>
      <c r="D744" s="792"/>
      <c r="E744" s="829"/>
      <c r="F744" s="832"/>
      <c r="G744" s="835"/>
      <c r="H744" s="829"/>
      <c r="I744" s="416" t="s">
        <v>179</v>
      </c>
      <c r="J744" s="432"/>
      <c r="K744" s="416" t="s">
        <v>177</v>
      </c>
      <c r="L744" s="415"/>
      <c r="M744" s="416" t="s">
        <v>176</v>
      </c>
      <c r="N744" s="428">
        <f>N743</f>
        <v>65924.9136</v>
      </c>
      <c r="O744" s="416" t="s">
        <v>175</v>
      </c>
      <c r="P744" s="426"/>
      <c r="Q744" s="416" t="s">
        <v>175</v>
      </c>
      <c r="R744" s="426"/>
      <c r="S744" s="416" t="s">
        <v>175</v>
      </c>
      <c r="T744" s="426"/>
      <c r="U744" s="478" t="s">
        <v>175</v>
      </c>
      <c r="V744" s="477"/>
      <c r="W744" s="463" t="s">
        <v>175</v>
      </c>
      <c r="X744" s="462"/>
      <c r="Y744" s="463" t="s">
        <v>174</v>
      </c>
      <c r="Z744" s="464"/>
      <c r="AA744" s="792"/>
      <c r="AB744" s="792"/>
      <c r="AC744" s="792"/>
      <c r="AD744" s="792"/>
      <c r="AE744" s="792"/>
      <c r="AF744" s="792"/>
    </row>
    <row r="745" spans="1:32" s="404" customFormat="1" x14ac:dyDescent="0.2">
      <c r="A745" s="402"/>
      <c r="B745" s="824"/>
      <c r="C745" s="825"/>
      <c r="D745" s="792"/>
      <c r="E745" s="829"/>
      <c r="F745" s="832"/>
      <c r="G745" s="835"/>
      <c r="H745" s="829"/>
      <c r="I745" s="416" t="s">
        <v>173</v>
      </c>
      <c r="J745" s="429"/>
      <c r="K745" s="416" t="s">
        <v>171</v>
      </c>
      <c r="L745" s="427"/>
      <c r="M745" s="416" t="s">
        <v>170</v>
      </c>
      <c r="N745" s="428"/>
      <c r="O745" s="416" t="s">
        <v>169</v>
      </c>
      <c r="P745" s="426"/>
      <c r="Q745" s="416" t="s">
        <v>169</v>
      </c>
      <c r="R745" s="426"/>
      <c r="S745" s="416" t="s">
        <v>169</v>
      </c>
      <c r="T745" s="426"/>
      <c r="U745" s="478" t="s">
        <v>169</v>
      </c>
      <c r="V745" s="477"/>
      <c r="W745" s="463" t="s">
        <v>169</v>
      </c>
      <c r="X745" s="462"/>
      <c r="Y745" s="781"/>
      <c r="Z745" s="782"/>
      <c r="AA745" s="792"/>
      <c r="AB745" s="792"/>
      <c r="AC745" s="792"/>
      <c r="AD745" s="792"/>
      <c r="AE745" s="792"/>
      <c r="AF745" s="792"/>
    </row>
    <row r="746" spans="1:32" s="404" customFormat="1" ht="15" customHeight="1" x14ac:dyDescent="0.2">
      <c r="A746" s="402"/>
      <c r="B746" s="824"/>
      <c r="C746" s="825"/>
      <c r="D746" s="792"/>
      <c r="E746" s="829"/>
      <c r="F746" s="832"/>
      <c r="G746" s="835"/>
      <c r="H746" s="829"/>
      <c r="I746" s="416" t="s">
        <v>168</v>
      </c>
      <c r="J746" s="427"/>
      <c r="K746" s="416" t="s">
        <v>167</v>
      </c>
      <c r="L746" s="427"/>
      <c r="M746" s="816"/>
      <c r="N746" s="817"/>
      <c r="O746" s="416" t="s">
        <v>166</v>
      </c>
      <c r="P746" s="426">
        <f>IF(P744="",P745-P743,P745-P744)</f>
        <v>0</v>
      </c>
      <c r="Q746" s="416" t="s">
        <v>166</v>
      </c>
      <c r="R746" s="426">
        <f>IF(R744="",R745-R743,R745-R744)</f>
        <v>0</v>
      </c>
      <c r="S746" s="416" t="s">
        <v>166</v>
      </c>
      <c r="T746" s="426">
        <f>IF(T744="",T745-T743,T745-T744)</f>
        <v>0</v>
      </c>
      <c r="U746" s="478" t="s">
        <v>166</v>
      </c>
      <c r="V746" s="477">
        <f>IF(V744="",V745-V743,V745-V744)</f>
        <v>0</v>
      </c>
      <c r="W746" s="463" t="s">
        <v>166</v>
      </c>
      <c r="X746" s="462">
        <f>IF(X744="",X745-X743,X745-X744)</f>
        <v>0</v>
      </c>
      <c r="Y746" s="781"/>
      <c r="Z746" s="782"/>
      <c r="AA746" s="792"/>
      <c r="AB746" s="792"/>
      <c r="AC746" s="792"/>
      <c r="AD746" s="792"/>
      <c r="AE746" s="792"/>
      <c r="AF746" s="792"/>
    </row>
    <row r="747" spans="1:32" s="404" customFormat="1" ht="15" customHeight="1" x14ac:dyDescent="0.2">
      <c r="A747" s="402"/>
      <c r="B747" s="824"/>
      <c r="C747" s="825"/>
      <c r="D747" s="792"/>
      <c r="E747" s="829"/>
      <c r="F747" s="832"/>
      <c r="G747" s="835"/>
      <c r="H747" s="829"/>
      <c r="I747" s="416" t="s">
        <v>165</v>
      </c>
      <c r="J747" s="415"/>
      <c r="K747" s="416" t="s">
        <v>164</v>
      </c>
      <c r="L747" s="415"/>
      <c r="M747" s="816"/>
      <c r="N747" s="817"/>
      <c r="O747" s="816"/>
      <c r="P747" s="817"/>
      <c r="Q747" s="816"/>
      <c r="R747" s="817"/>
      <c r="S747" s="816"/>
      <c r="T747" s="817"/>
      <c r="U747" s="857"/>
      <c r="V747" s="858"/>
      <c r="W747" s="781"/>
      <c r="X747" s="782"/>
      <c r="Y747" s="781"/>
      <c r="Z747" s="782"/>
      <c r="AA747" s="792"/>
      <c r="AB747" s="792"/>
      <c r="AC747" s="792"/>
      <c r="AD747" s="792"/>
      <c r="AE747" s="792"/>
      <c r="AF747" s="792"/>
    </row>
    <row r="748" spans="1:32" s="404" customFormat="1" ht="15" customHeight="1" x14ac:dyDescent="0.2">
      <c r="A748" s="402"/>
      <c r="B748" s="826"/>
      <c r="C748" s="827"/>
      <c r="D748" s="793"/>
      <c r="E748" s="830"/>
      <c r="F748" s="833"/>
      <c r="G748" s="836"/>
      <c r="H748" s="830"/>
      <c r="I748" s="406" t="s">
        <v>158</v>
      </c>
      <c r="J748" s="451"/>
      <c r="K748" s="820"/>
      <c r="L748" s="821"/>
      <c r="M748" s="818"/>
      <c r="N748" s="819"/>
      <c r="O748" s="818"/>
      <c r="P748" s="819"/>
      <c r="Q748" s="818"/>
      <c r="R748" s="819"/>
      <c r="S748" s="818"/>
      <c r="T748" s="819"/>
      <c r="U748" s="859"/>
      <c r="V748" s="860"/>
      <c r="W748" s="783"/>
      <c r="X748" s="784"/>
      <c r="Y748" s="783"/>
      <c r="Z748" s="784"/>
      <c r="AA748" s="793"/>
      <c r="AB748" s="793"/>
      <c r="AC748" s="793"/>
      <c r="AD748" s="793"/>
      <c r="AE748" s="793"/>
      <c r="AF748" s="793"/>
    </row>
    <row r="749" spans="1:32" s="404" customFormat="1" ht="12.75" customHeight="1" x14ac:dyDescent="0.2">
      <c r="A749" s="402"/>
      <c r="B749" s="822" t="s">
        <v>816</v>
      </c>
      <c r="C749" s="823"/>
      <c r="D749" s="791" t="s">
        <v>280</v>
      </c>
      <c r="E749" s="828" t="s">
        <v>325</v>
      </c>
      <c r="F749" s="831">
        <v>7.77</v>
      </c>
      <c r="G749" s="834" t="s">
        <v>218</v>
      </c>
      <c r="H749" s="828" t="s">
        <v>324</v>
      </c>
      <c r="I749" s="434" t="s">
        <v>184</v>
      </c>
      <c r="J749" s="438">
        <v>134204.28839999999</v>
      </c>
      <c r="K749" s="434" t="s">
        <v>183</v>
      </c>
      <c r="L749" s="437"/>
      <c r="M749" s="434" t="s">
        <v>182</v>
      </c>
      <c r="N749" s="436">
        <f>J749</f>
        <v>134204.28839999999</v>
      </c>
      <c r="O749" s="434" t="s">
        <v>181</v>
      </c>
      <c r="P749" s="435"/>
      <c r="Q749" s="434" t="s">
        <v>181</v>
      </c>
      <c r="R749" s="435"/>
      <c r="S749" s="434" t="s">
        <v>181</v>
      </c>
      <c r="T749" s="435"/>
      <c r="U749" s="480" t="s">
        <v>181</v>
      </c>
      <c r="V749" s="479"/>
      <c r="W749" s="466" t="s">
        <v>181</v>
      </c>
      <c r="X749" s="467"/>
      <c r="Y749" s="466" t="s">
        <v>180</v>
      </c>
      <c r="Z749" s="465"/>
      <c r="AA749" s="791" t="s">
        <v>815</v>
      </c>
      <c r="AB749" s="791" t="s">
        <v>815</v>
      </c>
      <c r="AC749" s="791" t="s">
        <v>815</v>
      </c>
      <c r="AD749" s="791" t="s">
        <v>815</v>
      </c>
      <c r="AE749" s="791" t="s">
        <v>815</v>
      </c>
      <c r="AF749" s="791" t="s">
        <v>110</v>
      </c>
    </row>
    <row r="750" spans="1:32" s="404" customFormat="1" ht="15" customHeight="1" x14ac:dyDescent="0.2">
      <c r="A750" s="402"/>
      <c r="B750" s="824"/>
      <c r="C750" s="825"/>
      <c r="D750" s="792"/>
      <c r="E750" s="829"/>
      <c r="F750" s="832"/>
      <c r="G750" s="835"/>
      <c r="H750" s="829"/>
      <c r="I750" s="416" t="s">
        <v>179</v>
      </c>
      <c r="J750" s="432"/>
      <c r="K750" s="416" t="s">
        <v>177</v>
      </c>
      <c r="L750" s="415"/>
      <c r="M750" s="416" t="s">
        <v>176</v>
      </c>
      <c r="N750" s="428">
        <f>N749</f>
        <v>134204.28839999999</v>
      </c>
      <c r="O750" s="416" t="s">
        <v>175</v>
      </c>
      <c r="P750" s="426"/>
      <c r="Q750" s="416" t="s">
        <v>175</v>
      </c>
      <c r="R750" s="426"/>
      <c r="S750" s="416" t="s">
        <v>175</v>
      </c>
      <c r="T750" s="426"/>
      <c r="U750" s="478" t="s">
        <v>175</v>
      </c>
      <c r="V750" s="477"/>
      <c r="W750" s="463" t="s">
        <v>175</v>
      </c>
      <c r="X750" s="462"/>
      <c r="Y750" s="463" t="s">
        <v>174</v>
      </c>
      <c r="Z750" s="464"/>
      <c r="AA750" s="792"/>
      <c r="AB750" s="792"/>
      <c r="AC750" s="792"/>
      <c r="AD750" s="792"/>
      <c r="AE750" s="792"/>
      <c r="AF750" s="792"/>
    </row>
    <row r="751" spans="1:32" s="404" customFormat="1" x14ac:dyDescent="0.2">
      <c r="A751" s="402"/>
      <c r="B751" s="824"/>
      <c r="C751" s="825"/>
      <c r="D751" s="792"/>
      <c r="E751" s="829"/>
      <c r="F751" s="832"/>
      <c r="G751" s="835"/>
      <c r="H751" s="829"/>
      <c r="I751" s="416" t="s">
        <v>173</v>
      </c>
      <c r="J751" s="429"/>
      <c r="K751" s="416" t="s">
        <v>171</v>
      </c>
      <c r="L751" s="427"/>
      <c r="M751" s="416" t="s">
        <v>170</v>
      </c>
      <c r="N751" s="428"/>
      <c r="O751" s="416" t="s">
        <v>169</v>
      </c>
      <c r="P751" s="426"/>
      <c r="Q751" s="416" t="s">
        <v>169</v>
      </c>
      <c r="R751" s="426"/>
      <c r="S751" s="416" t="s">
        <v>169</v>
      </c>
      <c r="T751" s="426"/>
      <c r="U751" s="478" t="s">
        <v>169</v>
      </c>
      <c r="V751" s="477"/>
      <c r="W751" s="463" t="s">
        <v>169</v>
      </c>
      <c r="X751" s="462"/>
      <c r="Y751" s="781"/>
      <c r="Z751" s="782"/>
      <c r="AA751" s="792"/>
      <c r="AB751" s="792"/>
      <c r="AC751" s="792"/>
      <c r="AD751" s="792"/>
      <c r="AE751" s="792"/>
      <c r="AF751" s="792"/>
    </row>
    <row r="752" spans="1:32" s="404" customFormat="1" ht="15" customHeight="1" x14ac:dyDescent="0.2">
      <c r="A752" s="402"/>
      <c r="B752" s="824"/>
      <c r="C752" s="825"/>
      <c r="D752" s="792"/>
      <c r="E752" s="829"/>
      <c r="F752" s="832"/>
      <c r="G752" s="835"/>
      <c r="H752" s="829"/>
      <c r="I752" s="416" t="s">
        <v>168</v>
      </c>
      <c r="J752" s="427"/>
      <c r="K752" s="416" t="s">
        <v>167</v>
      </c>
      <c r="L752" s="427"/>
      <c r="M752" s="816"/>
      <c r="N752" s="817"/>
      <c r="O752" s="416" t="s">
        <v>166</v>
      </c>
      <c r="P752" s="426">
        <f>IF(P750="",P751-P749,P751-P750)</f>
        <v>0</v>
      </c>
      <c r="Q752" s="416" t="s">
        <v>166</v>
      </c>
      <c r="R752" s="426">
        <f>IF(R750="",R751-R749,R751-R750)</f>
        <v>0</v>
      </c>
      <c r="S752" s="416" t="s">
        <v>166</v>
      </c>
      <c r="T752" s="426">
        <f>IF(T750="",T751-T749,T751-T750)</f>
        <v>0</v>
      </c>
      <c r="U752" s="478" t="s">
        <v>166</v>
      </c>
      <c r="V752" s="477">
        <f>IF(V750="",V751-V749,V751-V750)</f>
        <v>0</v>
      </c>
      <c r="W752" s="463" t="s">
        <v>166</v>
      </c>
      <c r="X752" s="462">
        <f>IF(X750="",X751-X749,X751-X750)</f>
        <v>0</v>
      </c>
      <c r="Y752" s="781"/>
      <c r="Z752" s="782"/>
      <c r="AA752" s="792"/>
      <c r="AB752" s="792"/>
      <c r="AC752" s="792"/>
      <c r="AD752" s="792"/>
      <c r="AE752" s="792"/>
      <c r="AF752" s="792"/>
    </row>
    <row r="753" spans="1:32" s="404" customFormat="1" ht="15" customHeight="1" x14ac:dyDescent="0.2">
      <c r="A753" s="402"/>
      <c r="B753" s="824"/>
      <c r="C753" s="825"/>
      <c r="D753" s="792"/>
      <c r="E753" s="829"/>
      <c r="F753" s="832"/>
      <c r="G753" s="835"/>
      <c r="H753" s="829"/>
      <c r="I753" s="416" t="s">
        <v>165</v>
      </c>
      <c r="J753" s="415"/>
      <c r="K753" s="416" t="s">
        <v>164</v>
      </c>
      <c r="L753" s="415"/>
      <c r="M753" s="816"/>
      <c r="N753" s="817"/>
      <c r="O753" s="816"/>
      <c r="P753" s="817"/>
      <c r="Q753" s="816"/>
      <c r="R753" s="817"/>
      <c r="S753" s="816"/>
      <c r="T753" s="817"/>
      <c r="U753" s="857"/>
      <c r="V753" s="858"/>
      <c r="W753" s="781"/>
      <c r="X753" s="782"/>
      <c r="Y753" s="781"/>
      <c r="Z753" s="782"/>
      <c r="AA753" s="792"/>
      <c r="AB753" s="792"/>
      <c r="AC753" s="792"/>
      <c r="AD753" s="792"/>
      <c r="AE753" s="792"/>
      <c r="AF753" s="792"/>
    </row>
    <row r="754" spans="1:32" s="404" customFormat="1" ht="15" customHeight="1" x14ac:dyDescent="0.2">
      <c r="A754" s="402"/>
      <c r="B754" s="826"/>
      <c r="C754" s="827"/>
      <c r="D754" s="793"/>
      <c r="E754" s="830"/>
      <c r="F754" s="833"/>
      <c r="G754" s="836"/>
      <c r="H754" s="830"/>
      <c r="I754" s="406" t="s">
        <v>158</v>
      </c>
      <c r="J754" s="451"/>
      <c r="K754" s="820"/>
      <c r="L754" s="821"/>
      <c r="M754" s="818"/>
      <c r="N754" s="819"/>
      <c r="O754" s="818"/>
      <c r="P754" s="819"/>
      <c r="Q754" s="818"/>
      <c r="R754" s="819"/>
      <c r="S754" s="818"/>
      <c r="T754" s="819"/>
      <c r="U754" s="859"/>
      <c r="V754" s="860"/>
      <c r="W754" s="783"/>
      <c r="X754" s="784"/>
      <c r="Y754" s="783"/>
      <c r="Z754" s="784"/>
      <c r="AA754" s="793"/>
      <c r="AB754" s="793"/>
      <c r="AC754" s="793"/>
      <c r="AD754" s="793"/>
      <c r="AE754" s="793"/>
      <c r="AF754" s="793"/>
    </row>
    <row r="755" spans="1:32" s="404" customFormat="1" ht="12.75" customHeight="1" x14ac:dyDescent="0.2">
      <c r="A755" s="402"/>
      <c r="B755" s="822" t="s">
        <v>811</v>
      </c>
      <c r="C755" s="823"/>
      <c r="D755" s="791" t="s">
        <v>280</v>
      </c>
      <c r="E755" s="828" t="s">
        <v>325</v>
      </c>
      <c r="F755" s="831">
        <v>3.46</v>
      </c>
      <c r="G755" s="834" t="s">
        <v>218</v>
      </c>
      <c r="H755" s="828" t="s">
        <v>324</v>
      </c>
      <c r="I755" s="434" t="s">
        <v>184</v>
      </c>
      <c r="J755" s="438">
        <v>61215.991199999997</v>
      </c>
      <c r="K755" s="434" t="s">
        <v>183</v>
      </c>
      <c r="L755" s="437"/>
      <c r="M755" s="434" t="s">
        <v>182</v>
      </c>
      <c r="N755" s="436">
        <f>J755</f>
        <v>61215.991199999997</v>
      </c>
      <c r="O755" s="434" t="s">
        <v>181</v>
      </c>
      <c r="P755" s="435"/>
      <c r="Q755" s="434" t="s">
        <v>181</v>
      </c>
      <c r="R755" s="435"/>
      <c r="S755" s="434" t="s">
        <v>181</v>
      </c>
      <c r="T755" s="435"/>
      <c r="U755" s="480" t="s">
        <v>181</v>
      </c>
      <c r="V755" s="479"/>
      <c r="W755" s="466" t="s">
        <v>181</v>
      </c>
      <c r="X755" s="467"/>
      <c r="Y755" s="466" t="s">
        <v>180</v>
      </c>
      <c r="Z755" s="465"/>
      <c r="AA755" s="791" t="s">
        <v>810</v>
      </c>
      <c r="AB755" s="791" t="s">
        <v>810</v>
      </c>
      <c r="AC755" s="791" t="s">
        <v>810</v>
      </c>
      <c r="AD755" s="791" t="s">
        <v>810</v>
      </c>
      <c r="AE755" s="791" t="s">
        <v>810</v>
      </c>
      <c r="AF755" s="791" t="s">
        <v>110</v>
      </c>
    </row>
    <row r="756" spans="1:32" s="404" customFormat="1" ht="15" customHeight="1" x14ac:dyDescent="0.2">
      <c r="A756" s="402"/>
      <c r="B756" s="824"/>
      <c r="C756" s="825"/>
      <c r="D756" s="792"/>
      <c r="E756" s="829"/>
      <c r="F756" s="832"/>
      <c r="G756" s="835"/>
      <c r="H756" s="829"/>
      <c r="I756" s="416" t="s">
        <v>179</v>
      </c>
      <c r="J756" s="432"/>
      <c r="K756" s="416" t="s">
        <v>177</v>
      </c>
      <c r="L756" s="415"/>
      <c r="M756" s="416" t="s">
        <v>176</v>
      </c>
      <c r="N756" s="428">
        <f>N755</f>
        <v>61215.991199999997</v>
      </c>
      <c r="O756" s="416" t="s">
        <v>175</v>
      </c>
      <c r="P756" s="426"/>
      <c r="Q756" s="416" t="s">
        <v>175</v>
      </c>
      <c r="R756" s="426"/>
      <c r="S756" s="416" t="s">
        <v>175</v>
      </c>
      <c r="T756" s="426"/>
      <c r="U756" s="478" t="s">
        <v>175</v>
      </c>
      <c r="V756" s="477"/>
      <c r="W756" s="463" t="s">
        <v>175</v>
      </c>
      <c r="X756" s="462"/>
      <c r="Y756" s="463" t="s">
        <v>174</v>
      </c>
      <c r="Z756" s="464"/>
      <c r="AA756" s="792"/>
      <c r="AB756" s="792"/>
      <c r="AC756" s="792"/>
      <c r="AD756" s="792"/>
      <c r="AE756" s="792"/>
      <c r="AF756" s="792"/>
    </row>
    <row r="757" spans="1:32" s="404" customFormat="1" x14ac:dyDescent="0.2">
      <c r="A757" s="402"/>
      <c r="B757" s="824"/>
      <c r="C757" s="825"/>
      <c r="D757" s="792"/>
      <c r="E757" s="829"/>
      <c r="F757" s="832"/>
      <c r="G757" s="835"/>
      <c r="H757" s="829"/>
      <c r="I757" s="416" t="s">
        <v>173</v>
      </c>
      <c r="J757" s="429"/>
      <c r="K757" s="416" t="s">
        <v>171</v>
      </c>
      <c r="L757" s="427"/>
      <c r="M757" s="416" t="s">
        <v>170</v>
      </c>
      <c r="N757" s="428"/>
      <c r="O757" s="416" t="s">
        <v>169</v>
      </c>
      <c r="P757" s="426"/>
      <c r="Q757" s="416" t="s">
        <v>169</v>
      </c>
      <c r="R757" s="426"/>
      <c r="S757" s="416" t="s">
        <v>169</v>
      </c>
      <c r="T757" s="426"/>
      <c r="U757" s="478" t="s">
        <v>169</v>
      </c>
      <c r="V757" s="477"/>
      <c r="W757" s="463" t="s">
        <v>169</v>
      </c>
      <c r="X757" s="462"/>
      <c r="Y757" s="781"/>
      <c r="Z757" s="782"/>
      <c r="AA757" s="792"/>
      <c r="AB757" s="792"/>
      <c r="AC757" s="792"/>
      <c r="AD757" s="792"/>
      <c r="AE757" s="792"/>
      <c r="AF757" s="792"/>
    </row>
    <row r="758" spans="1:32" s="404" customFormat="1" ht="15" customHeight="1" x14ac:dyDescent="0.2">
      <c r="A758" s="402"/>
      <c r="B758" s="824"/>
      <c r="C758" s="825"/>
      <c r="D758" s="792"/>
      <c r="E758" s="829"/>
      <c r="F758" s="832"/>
      <c r="G758" s="835"/>
      <c r="H758" s="829"/>
      <c r="I758" s="416" t="s">
        <v>168</v>
      </c>
      <c r="J758" s="427"/>
      <c r="K758" s="416" t="s">
        <v>167</v>
      </c>
      <c r="L758" s="427"/>
      <c r="M758" s="816"/>
      <c r="N758" s="817"/>
      <c r="O758" s="416" t="s">
        <v>166</v>
      </c>
      <c r="P758" s="426">
        <f>IF(P756="",P757-P755,P757-P756)</f>
        <v>0</v>
      </c>
      <c r="Q758" s="416" t="s">
        <v>166</v>
      </c>
      <c r="R758" s="426">
        <f>IF(R756="",R757-R755,R757-R756)</f>
        <v>0</v>
      </c>
      <c r="S758" s="416" t="s">
        <v>166</v>
      </c>
      <c r="T758" s="426">
        <f>IF(T756="",T757-T755,T757-T756)</f>
        <v>0</v>
      </c>
      <c r="U758" s="478" t="s">
        <v>166</v>
      </c>
      <c r="V758" s="477">
        <f>IF(V756="",V757-V755,V757-V756)</f>
        <v>0</v>
      </c>
      <c r="W758" s="463" t="s">
        <v>166</v>
      </c>
      <c r="X758" s="462">
        <f>IF(X756="",X757-X755,X757-X756)</f>
        <v>0</v>
      </c>
      <c r="Y758" s="781"/>
      <c r="Z758" s="782"/>
      <c r="AA758" s="792"/>
      <c r="AB758" s="792"/>
      <c r="AC758" s="792"/>
      <c r="AD758" s="792"/>
      <c r="AE758" s="792"/>
      <c r="AF758" s="792"/>
    </row>
    <row r="759" spans="1:32" s="404" customFormat="1" ht="15" customHeight="1" x14ac:dyDescent="0.2">
      <c r="A759" s="402"/>
      <c r="B759" s="824"/>
      <c r="C759" s="825"/>
      <c r="D759" s="792"/>
      <c r="E759" s="829"/>
      <c r="F759" s="832"/>
      <c r="G759" s="835"/>
      <c r="H759" s="829"/>
      <c r="I759" s="416" t="s">
        <v>165</v>
      </c>
      <c r="J759" s="415"/>
      <c r="K759" s="416" t="s">
        <v>164</v>
      </c>
      <c r="L759" s="415"/>
      <c r="M759" s="816"/>
      <c r="N759" s="817"/>
      <c r="O759" s="816"/>
      <c r="P759" s="817"/>
      <c r="Q759" s="816"/>
      <c r="R759" s="817"/>
      <c r="S759" s="816"/>
      <c r="T759" s="817"/>
      <c r="U759" s="857"/>
      <c r="V759" s="858"/>
      <c r="W759" s="781"/>
      <c r="X759" s="782"/>
      <c r="Y759" s="781"/>
      <c r="Z759" s="782"/>
      <c r="AA759" s="792"/>
      <c r="AB759" s="792"/>
      <c r="AC759" s="792"/>
      <c r="AD759" s="792"/>
      <c r="AE759" s="792"/>
      <c r="AF759" s="792"/>
    </row>
    <row r="760" spans="1:32" s="404" customFormat="1" ht="15" customHeight="1" x14ac:dyDescent="0.2">
      <c r="A760" s="402"/>
      <c r="B760" s="826"/>
      <c r="C760" s="827"/>
      <c r="D760" s="793"/>
      <c r="E760" s="830"/>
      <c r="F760" s="833"/>
      <c r="G760" s="836"/>
      <c r="H760" s="830"/>
      <c r="I760" s="406" t="s">
        <v>158</v>
      </c>
      <c r="J760" s="451"/>
      <c r="K760" s="820"/>
      <c r="L760" s="821"/>
      <c r="M760" s="818"/>
      <c r="N760" s="819"/>
      <c r="O760" s="818"/>
      <c r="P760" s="819"/>
      <c r="Q760" s="818"/>
      <c r="R760" s="819"/>
      <c r="S760" s="818"/>
      <c r="T760" s="819"/>
      <c r="U760" s="859"/>
      <c r="V760" s="860"/>
      <c r="W760" s="783"/>
      <c r="X760" s="784"/>
      <c r="Y760" s="783"/>
      <c r="Z760" s="784"/>
      <c r="AA760" s="793"/>
      <c r="AB760" s="793"/>
      <c r="AC760" s="793"/>
      <c r="AD760" s="793"/>
      <c r="AE760" s="793"/>
      <c r="AF760" s="793"/>
    </row>
    <row r="761" spans="1:32" s="404" customFormat="1" ht="12.75" customHeight="1" x14ac:dyDescent="0.2">
      <c r="A761" s="402"/>
      <c r="B761" s="822" t="s">
        <v>803</v>
      </c>
      <c r="C761" s="823"/>
      <c r="D761" s="791" t="s">
        <v>757</v>
      </c>
      <c r="E761" s="879" t="s">
        <v>781</v>
      </c>
      <c r="F761" s="831">
        <v>7.68</v>
      </c>
      <c r="G761" s="834" t="s">
        <v>218</v>
      </c>
      <c r="H761" s="828" t="s">
        <v>193</v>
      </c>
      <c r="I761" s="434" t="s">
        <v>184</v>
      </c>
      <c r="J761" s="438">
        <v>2304000</v>
      </c>
      <c r="K761" s="434" t="s">
        <v>183</v>
      </c>
      <c r="L761" s="437"/>
      <c r="M761" s="434" t="s">
        <v>182</v>
      </c>
      <c r="N761" s="436">
        <f>J761</f>
        <v>2304000</v>
      </c>
      <c r="O761" s="434" t="s">
        <v>181</v>
      </c>
      <c r="P761" s="435"/>
      <c r="Q761" s="434" t="s">
        <v>181</v>
      </c>
      <c r="R761" s="435"/>
      <c r="S761" s="434" t="s">
        <v>181</v>
      </c>
      <c r="T761" s="435"/>
      <c r="U761" s="480" t="s">
        <v>181</v>
      </c>
      <c r="V761" s="479"/>
      <c r="W761" s="466" t="s">
        <v>181</v>
      </c>
      <c r="X761" s="467"/>
      <c r="Y761" s="466" t="s">
        <v>180</v>
      </c>
      <c r="Z761" s="465"/>
      <c r="AA761" s="791" t="s">
        <v>626</v>
      </c>
      <c r="AB761" s="791" t="s">
        <v>626</v>
      </c>
      <c r="AC761" s="791" t="s">
        <v>626</v>
      </c>
      <c r="AD761" s="791" t="s">
        <v>626</v>
      </c>
      <c r="AE761" s="791" t="s">
        <v>626</v>
      </c>
      <c r="AF761" s="791" t="s">
        <v>626</v>
      </c>
    </row>
    <row r="762" spans="1:32" s="404" customFormat="1" ht="15" customHeight="1" x14ac:dyDescent="0.2">
      <c r="A762" s="402"/>
      <c r="B762" s="824"/>
      <c r="C762" s="825"/>
      <c r="D762" s="792"/>
      <c r="E762" s="880"/>
      <c r="F762" s="832"/>
      <c r="G762" s="835"/>
      <c r="H762" s="829"/>
      <c r="I762" s="416" t="s">
        <v>179</v>
      </c>
      <c r="J762" s="432"/>
      <c r="K762" s="416" t="s">
        <v>177</v>
      </c>
      <c r="L762" s="415"/>
      <c r="M762" s="416" t="s">
        <v>176</v>
      </c>
      <c r="N762" s="428">
        <f>N761</f>
        <v>2304000</v>
      </c>
      <c r="O762" s="416" t="s">
        <v>175</v>
      </c>
      <c r="P762" s="426"/>
      <c r="Q762" s="416" t="s">
        <v>175</v>
      </c>
      <c r="R762" s="426"/>
      <c r="S762" s="416" t="s">
        <v>175</v>
      </c>
      <c r="T762" s="426"/>
      <c r="U762" s="478" t="s">
        <v>175</v>
      </c>
      <c r="V762" s="477"/>
      <c r="W762" s="463" t="s">
        <v>175</v>
      </c>
      <c r="X762" s="462"/>
      <c r="Y762" s="463" t="s">
        <v>174</v>
      </c>
      <c r="Z762" s="464"/>
      <c r="AA762" s="792"/>
      <c r="AB762" s="792"/>
      <c r="AC762" s="792"/>
      <c r="AD762" s="792"/>
      <c r="AE762" s="792"/>
      <c r="AF762" s="792"/>
    </row>
    <row r="763" spans="1:32" s="404" customFormat="1" x14ac:dyDescent="0.2">
      <c r="A763" s="402"/>
      <c r="B763" s="824"/>
      <c r="C763" s="825"/>
      <c r="D763" s="792"/>
      <c r="E763" s="880"/>
      <c r="F763" s="832"/>
      <c r="G763" s="835"/>
      <c r="H763" s="829"/>
      <c r="I763" s="416" t="s">
        <v>173</v>
      </c>
      <c r="J763" s="429" t="s">
        <v>192</v>
      </c>
      <c r="K763" s="416" t="s">
        <v>171</v>
      </c>
      <c r="L763" s="427"/>
      <c r="M763" s="416" t="s">
        <v>170</v>
      </c>
      <c r="N763" s="428"/>
      <c r="O763" s="416" t="s">
        <v>169</v>
      </c>
      <c r="P763" s="426"/>
      <c r="Q763" s="416" t="s">
        <v>169</v>
      </c>
      <c r="R763" s="426"/>
      <c r="S763" s="416" t="s">
        <v>169</v>
      </c>
      <c r="T763" s="426"/>
      <c r="U763" s="478" t="s">
        <v>169</v>
      </c>
      <c r="V763" s="477"/>
      <c r="W763" s="463" t="s">
        <v>169</v>
      </c>
      <c r="X763" s="462"/>
      <c r="Y763" s="781"/>
      <c r="Z763" s="782"/>
      <c r="AA763" s="792"/>
      <c r="AB763" s="792"/>
      <c r="AC763" s="792"/>
      <c r="AD763" s="792"/>
      <c r="AE763" s="792"/>
      <c r="AF763" s="792"/>
    </row>
    <row r="764" spans="1:32" s="404" customFormat="1" ht="15" customHeight="1" x14ac:dyDescent="0.2">
      <c r="A764" s="402"/>
      <c r="B764" s="824"/>
      <c r="C764" s="825"/>
      <c r="D764" s="792"/>
      <c r="E764" s="880"/>
      <c r="F764" s="832"/>
      <c r="G764" s="835"/>
      <c r="H764" s="829"/>
      <c r="I764" s="416" t="s">
        <v>168</v>
      </c>
      <c r="J764" s="427"/>
      <c r="K764" s="416" t="s">
        <v>167</v>
      </c>
      <c r="L764" s="427"/>
      <c r="M764" s="816"/>
      <c r="N764" s="817"/>
      <c r="O764" s="416" t="s">
        <v>166</v>
      </c>
      <c r="P764" s="426">
        <f>IF(P762="",P763-P761,P763-P762)</f>
        <v>0</v>
      </c>
      <c r="Q764" s="416" t="s">
        <v>166</v>
      </c>
      <c r="R764" s="426">
        <f>IF(R762="",R763-R761,R763-R762)</f>
        <v>0</v>
      </c>
      <c r="S764" s="416" t="s">
        <v>166</v>
      </c>
      <c r="T764" s="426">
        <f>IF(T762="",T763-T761,T763-T762)</f>
        <v>0</v>
      </c>
      <c r="U764" s="478" t="s">
        <v>166</v>
      </c>
      <c r="V764" s="477">
        <f>IF(V762="",V763-V761,V763-V762)</f>
        <v>0</v>
      </c>
      <c r="W764" s="463" t="s">
        <v>166</v>
      </c>
      <c r="X764" s="462">
        <f>IF(X762="",X763-X761,X763-X762)</f>
        <v>0</v>
      </c>
      <c r="Y764" s="781"/>
      <c r="Z764" s="782"/>
      <c r="AA764" s="792"/>
      <c r="AB764" s="792"/>
      <c r="AC764" s="792"/>
      <c r="AD764" s="792"/>
      <c r="AE764" s="792"/>
      <c r="AF764" s="792"/>
    </row>
    <row r="765" spans="1:32" s="404" customFormat="1" ht="15" customHeight="1" x14ac:dyDescent="0.2">
      <c r="A765" s="402"/>
      <c r="B765" s="824"/>
      <c r="C765" s="825"/>
      <c r="D765" s="792"/>
      <c r="E765" s="880"/>
      <c r="F765" s="832"/>
      <c r="G765" s="835"/>
      <c r="H765" s="829"/>
      <c r="I765" s="416" t="s">
        <v>165</v>
      </c>
      <c r="J765" s="415"/>
      <c r="K765" s="416" t="s">
        <v>164</v>
      </c>
      <c r="L765" s="415"/>
      <c r="M765" s="816"/>
      <c r="N765" s="817"/>
      <c r="O765" s="816"/>
      <c r="P765" s="817"/>
      <c r="Q765" s="816"/>
      <c r="R765" s="817"/>
      <c r="S765" s="816"/>
      <c r="T765" s="817"/>
      <c r="U765" s="857"/>
      <c r="V765" s="858"/>
      <c r="W765" s="781"/>
      <c r="X765" s="782"/>
      <c r="Y765" s="781"/>
      <c r="Z765" s="782"/>
      <c r="AA765" s="792"/>
      <c r="AB765" s="792"/>
      <c r="AC765" s="792"/>
      <c r="AD765" s="792"/>
      <c r="AE765" s="792"/>
      <c r="AF765" s="792"/>
    </row>
    <row r="766" spans="1:32" s="404" customFormat="1" ht="15" customHeight="1" x14ac:dyDescent="0.2">
      <c r="A766" s="402"/>
      <c r="B766" s="826"/>
      <c r="C766" s="827"/>
      <c r="D766" s="793"/>
      <c r="E766" s="881"/>
      <c r="F766" s="833"/>
      <c r="G766" s="836"/>
      <c r="H766" s="830"/>
      <c r="I766" s="406" t="s">
        <v>158</v>
      </c>
      <c r="J766" s="451"/>
      <c r="K766" s="820"/>
      <c r="L766" s="821"/>
      <c r="M766" s="818"/>
      <c r="N766" s="819"/>
      <c r="O766" s="818"/>
      <c r="P766" s="819"/>
      <c r="Q766" s="818"/>
      <c r="R766" s="819"/>
      <c r="S766" s="818"/>
      <c r="T766" s="819"/>
      <c r="U766" s="859"/>
      <c r="V766" s="860"/>
      <c r="W766" s="783"/>
      <c r="X766" s="784"/>
      <c r="Y766" s="783"/>
      <c r="Z766" s="784"/>
      <c r="AA766" s="793"/>
      <c r="AB766" s="793"/>
      <c r="AC766" s="793"/>
      <c r="AD766" s="793"/>
      <c r="AE766" s="793"/>
      <c r="AF766" s="793"/>
    </row>
    <row r="767" spans="1:32" s="404" customFormat="1" ht="12.75" customHeight="1" x14ac:dyDescent="0.2">
      <c r="A767" s="402"/>
      <c r="B767" s="822" t="s">
        <v>801</v>
      </c>
      <c r="C767" s="823"/>
      <c r="D767" s="791" t="s">
        <v>757</v>
      </c>
      <c r="E767" s="879" t="s">
        <v>781</v>
      </c>
      <c r="F767" s="831">
        <v>5.99</v>
      </c>
      <c r="G767" s="834" t="s">
        <v>218</v>
      </c>
      <c r="H767" s="828" t="s">
        <v>193</v>
      </c>
      <c r="I767" s="434" t="s">
        <v>184</v>
      </c>
      <c r="J767" s="438">
        <v>1797000</v>
      </c>
      <c r="K767" s="434" t="s">
        <v>183</v>
      </c>
      <c r="L767" s="437"/>
      <c r="M767" s="434" t="s">
        <v>182</v>
      </c>
      <c r="N767" s="436">
        <f>J767</f>
        <v>1797000</v>
      </c>
      <c r="O767" s="434" t="s">
        <v>181</v>
      </c>
      <c r="P767" s="435"/>
      <c r="Q767" s="434" t="s">
        <v>181</v>
      </c>
      <c r="R767" s="435"/>
      <c r="S767" s="434" t="s">
        <v>181</v>
      </c>
      <c r="T767" s="435"/>
      <c r="U767" s="480" t="s">
        <v>181</v>
      </c>
      <c r="V767" s="479"/>
      <c r="W767" s="466" t="s">
        <v>181</v>
      </c>
      <c r="X767" s="467"/>
      <c r="Y767" s="466" t="s">
        <v>180</v>
      </c>
      <c r="Z767" s="465"/>
      <c r="AA767" s="791" t="s">
        <v>776</v>
      </c>
      <c r="AB767" s="791" t="s">
        <v>776</v>
      </c>
      <c r="AC767" s="791" t="s">
        <v>776</v>
      </c>
      <c r="AD767" s="791" t="s">
        <v>776</v>
      </c>
      <c r="AE767" s="791" t="s">
        <v>776</v>
      </c>
      <c r="AF767" s="791" t="s">
        <v>776</v>
      </c>
    </row>
    <row r="768" spans="1:32" s="404" customFormat="1" ht="15" customHeight="1" x14ac:dyDescent="0.2">
      <c r="A768" s="402"/>
      <c r="B768" s="824"/>
      <c r="C768" s="825"/>
      <c r="D768" s="792"/>
      <c r="E768" s="880"/>
      <c r="F768" s="832"/>
      <c r="G768" s="835"/>
      <c r="H768" s="829"/>
      <c r="I768" s="416" t="s">
        <v>179</v>
      </c>
      <c r="J768" s="432"/>
      <c r="K768" s="416" t="s">
        <v>177</v>
      </c>
      <c r="L768" s="415"/>
      <c r="M768" s="416" t="s">
        <v>176</v>
      </c>
      <c r="N768" s="428">
        <f>N767</f>
        <v>1797000</v>
      </c>
      <c r="O768" s="416" t="s">
        <v>175</v>
      </c>
      <c r="P768" s="426"/>
      <c r="Q768" s="416" t="s">
        <v>175</v>
      </c>
      <c r="R768" s="426"/>
      <c r="S768" s="416" t="s">
        <v>175</v>
      </c>
      <c r="T768" s="426"/>
      <c r="U768" s="478" t="s">
        <v>175</v>
      </c>
      <c r="V768" s="477"/>
      <c r="W768" s="463" t="s">
        <v>175</v>
      </c>
      <c r="X768" s="462"/>
      <c r="Y768" s="463" t="s">
        <v>174</v>
      </c>
      <c r="Z768" s="464"/>
      <c r="AA768" s="792"/>
      <c r="AB768" s="792"/>
      <c r="AC768" s="792"/>
      <c r="AD768" s="792"/>
      <c r="AE768" s="792"/>
      <c r="AF768" s="792"/>
    </row>
    <row r="769" spans="1:32" s="404" customFormat="1" x14ac:dyDescent="0.2">
      <c r="A769" s="402"/>
      <c r="B769" s="824"/>
      <c r="C769" s="825"/>
      <c r="D769" s="792"/>
      <c r="E769" s="880"/>
      <c r="F769" s="832"/>
      <c r="G769" s="835"/>
      <c r="H769" s="829"/>
      <c r="I769" s="416" t="s">
        <v>173</v>
      </c>
      <c r="J769" s="429" t="s">
        <v>192</v>
      </c>
      <c r="K769" s="416" t="s">
        <v>171</v>
      </c>
      <c r="L769" s="427"/>
      <c r="M769" s="416" t="s">
        <v>170</v>
      </c>
      <c r="N769" s="428"/>
      <c r="O769" s="416" t="s">
        <v>169</v>
      </c>
      <c r="P769" s="426"/>
      <c r="Q769" s="416" t="s">
        <v>169</v>
      </c>
      <c r="R769" s="426"/>
      <c r="S769" s="416" t="s">
        <v>169</v>
      </c>
      <c r="T769" s="426"/>
      <c r="U769" s="478" t="s">
        <v>169</v>
      </c>
      <c r="V769" s="477"/>
      <c r="W769" s="463" t="s">
        <v>169</v>
      </c>
      <c r="X769" s="462"/>
      <c r="Y769" s="781"/>
      <c r="Z769" s="782"/>
      <c r="AA769" s="792"/>
      <c r="AB769" s="792"/>
      <c r="AC769" s="792"/>
      <c r="AD769" s="792"/>
      <c r="AE769" s="792"/>
      <c r="AF769" s="792"/>
    </row>
    <row r="770" spans="1:32" s="404" customFormat="1" ht="15" customHeight="1" x14ac:dyDescent="0.2">
      <c r="A770" s="402"/>
      <c r="B770" s="824"/>
      <c r="C770" s="825"/>
      <c r="D770" s="792"/>
      <c r="E770" s="880"/>
      <c r="F770" s="832"/>
      <c r="G770" s="835"/>
      <c r="H770" s="829"/>
      <c r="I770" s="416" t="s">
        <v>168</v>
      </c>
      <c r="J770" s="427"/>
      <c r="K770" s="416" t="s">
        <v>167</v>
      </c>
      <c r="L770" s="427"/>
      <c r="M770" s="816"/>
      <c r="N770" s="817"/>
      <c r="O770" s="416" t="s">
        <v>166</v>
      </c>
      <c r="P770" s="426">
        <f>IF(P768="",P769-P767,P769-P768)</f>
        <v>0</v>
      </c>
      <c r="Q770" s="416" t="s">
        <v>166</v>
      </c>
      <c r="R770" s="426">
        <f>IF(R768="",R769-R767,R769-R768)</f>
        <v>0</v>
      </c>
      <c r="S770" s="416" t="s">
        <v>166</v>
      </c>
      <c r="T770" s="426">
        <f>IF(T768="",T769-T767,T769-T768)</f>
        <v>0</v>
      </c>
      <c r="U770" s="478" t="s">
        <v>166</v>
      </c>
      <c r="V770" s="477">
        <f>IF(V768="",V769-V767,V769-V768)</f>
        <v>0</v>
      </c>
      <c r="W770" s="463" t="s">
        <v>166</v>
      </c>
      <c r="X770" s="462">
        <f>IF(X768="",X769-X767,X769-X768)</f>
        <v>0</v>
      </c>
      <c r="Y770" s="781"/>
      <c r="Z770" s="782"/>
      <c r="AA770" s="792"/>
      <c r="AB770" s="792"/>
      <c r="AC770" s="792"/>
      <c r="AD770" s="792"/>
      <c r="AE770" s="792"/>
      <c r="AF770" s="792"/>
    </row>
    <row r="771" spans="1:32" s="404" customFormat="1" ht="15" customHeight="1" x14ac:dyDescent="0.2">
      <c r="A771" s="402"/>
      <c r="B771" s="824"/>
      <c r="C771" s="825"/>
      <c r="D771" s="792"/>
      <c r="E771" s="880"/>
      <c r="F771" s="832"/>
      <c r="G771" s="835"/>
      <c r="H771" s="829"/>
      <c r="I771" s="416" t="s">
        <v>165</v>
      </c>
      <c r="J771" s="415"/>
      <c r="K771" s="416" t="s">
        <v>164</v>
      </c>
      <c r="L771" s="415"/>
      <c r="M771" s="816"/>
      <c r="N771" s="817"/>
      <c r="O771" s="816"/>
      <c r="P771" s="817"/>
      <c r="Q771" s="816"/>
      <c r="R771" s="817"/>
      <c r="S771" s="816"/>
      <c r="T771" s="817"/>
      <c r="U771" s="857"/>
      <c r="V771" s="858"/>
      <c r="W771" s="781"/>
      <c r="X771" s="782"/>
      <c r="Y771" s="781"/>
      <c r="Z771" s="782"/>
      <c r="AA771" s="792"/>
      <c r="AB771" s="792"/>
      <c r="AC771" s="792"/>
      <c r="AD771" s="792"/>
      <c r="AE771" s="792"/>
      <c r="AF771" s="792"/>
    </row>
    <row r="772" spans="1:32" s="404" customFormat="1" ht="15" customHeight="1" x14ac:dyDescent="0.2">
      <c r="A772" s="402"/>
      <c r="B772" s="826"/>
      <c r="C772" s="827"/>
      <c r="D772" s="793"/>
      <c r="E772" s="881"/>
      <c r="F772" s="833"/>
      <c r="G772" s="836"/>
      <c r="H772" s="830"/>
      <c r="I772" s="406" t="s">
        <v>158</v>
      </c>
      <c r="J772" s="451"/>
      <c r="K772" s="820"/>
      <c r="L772" s="821"/>
      <c r="M772" s="818"/>
      <c r="N772" s="819"/>
      <c r="O772" s="818"/>
      <c r="P772" s="819"/>
      <c r="Q772" s="818"/>
      <c r="R772" s="819"/>
      <c r="S772" s="818"/>
      <c r="T772" s="819"/>
      <c r="U772" s="859"/>
      <c r="V772" s="860"/>
      <c r="W772" s="783"/>
      <c r="X772" s="784"/>
      <c r="Y772" s="783"/>
      <c r="Z772" s="784"/>
      <c r="AA772" s="793"/>
      <c r="AB772" s="793"/>
      <c r="AC772" s="793"/>
      <c r="AD772" s="793"/>
      <c r="AE772" s="793"/>
      <c r="AF772" s="793"/>
    </row>
    <row r="773" spans="1:32" s="404" customFormat="1" ht="12.75" customHeight="1" x14ac:dyDescent="0.2">
      <c r="A773" s="402"/>
      <c r="B773" s="822" t="s">
        <v>799</v>
      </c>
      <c r="C773" s="823"/>
      <c r="D773" s="791" t="s">
        <v>757</v>
      </c>
      <c r="E773" s="879" t="s">
        <v>781</v>
      </c>
      <c r="F773" s="831">
        <v>11.6</v>
      </c>
      <c r="G773" s="834" t="s">
        <v>218</v>
      </c>
      <c r="H773" s="828" t="s">
        <v>193</v>
      </c>
      <c r="I773" s="434" t="s">
        <v>184</v>
      </c>
      <c r="J773" s="438">
        <v>3480000</v>
      </c>
      <c r="K773" s="434" t="s">
        <v>183</v>
      </c>
      <c r="L773" s="437"/>
      <c r="M773" s="434" t="s">
        <v>182</v>
      </c>
      <c r="N773" s="436">
        <f>J773</f>
        <v>3480000</v>
      </c>
      <c r="O773" s="434" t="s">
        <v>181</v>
      </c>
      <c r="P773" s="435"/>
      <c r="Q773" s="434" t="s">
        <v>181</v>
      </c>
      <c r="R773" s="435"/>
      <c r="S773" s="434" t="s">
        <v>181</v>
      </c>
      <c r="T773" s="435"/>
      <c r="U773" s="480" t="s">
        <v>181</v>
      </c>
      <c r="V773" s="479"/>
      <c r="W773" s="466" t="s">
        <v>181</v>
      </c>
      <c r="X773" s="467"/>
      <c r="Y773" s="466" t="s">
        <v>180</v>
      </c>
      <c r="Z773" s="465"/>
      <c r="AA773" s="791" t="s">
        <v>776</v>
      </c>
      <c r="AB773" s="791" t="s">
        <v>776</v>
      </c>
      <c r="AC773" s="791" t="s">
        <v>776</v>
      </c>
      <c r="AD773" s="791" t="s">
        <v>776</v>
      </c>
      <c r="AE773" s="791" t="s">
        <v>776</v>
      </c>
      <c r="AF773" s="791" t="s">
        <v>776</v>
      </c>
    </row>
    <row r="774" spans="1:32" s="404" customFormat="1" ht="15" customHeight="1" x14ac:dyDescent="0.2">
      <c r="A774" s="402"/>
      <c r="B774" s="824"/>
      <c r="C774" s="825"/>
      <c r="D774" s="792"/>
      <c r="E774" s="880"/>
      <c r="F774" s="832"/>
      <c r="G774" s="835"/>
      <c r="H774" s="829"/>
      <c r="I774" s="416" t="s">
        <v>179</v>
      </c>
      <c r="J774" s="432"/>
      <c r="K774" s="416" t="s">
        <v>177</v>
      </c>
      <c r="L774" s="415"/>
      <c r="M774" s="416" t="s">
        <v>176</v>
      </c>
      <c r="N774" s="428">
        <f>N773</f>
        <v>3480000</v>
      </c>
      <c r="O774" s="416" t="s">
        <v>175</v>
      </c>
      <c r="P774" s="426"/>
      <c r="Q774" s="416" t="s">
        <v>175</v>
      </c>
      <c r="R774" s="426"/>
      <c r="S774" s="416" t="s">
        <v>175</v>
      </c>
      <c r="T774" s="426"/>
      <c r="U774" s="478" t="s">
        <v>175</v>
      </c>
      <c r="V774" s="477"/>
      <c r="W774" s="463" t="s">
        <v>175</v>
      </c>
      <c r="X774" s="462"/>
      <c r="Y774" s="463" t="s">
        <v>174</v>
      </c>
      <c r="Z774" s="464"/>
      <c r="AA774" s="792"/>
      <c r="AB774" s="792"/>
      <c r="AC774" s="792"/>
      <c r="AD774" s="792"/>
      <c r="AE774" s="792"/>
      <c r="AF774" s="792"/>
    </row>
    <row r="775" spans="1:32" s="404" customFormat="1" x14ac:dyDescent="0.2">
      <c r="A775" s="402"/>
      <c r="B775" s="824"/>
      <c r="C775" s="825"/>
      <c r="D775" s="792"/>
      <c r="E775" s="880"/>
      <c r="F775" s="832"/>
      <c r="G775" s="835"/>
      <c r="H775" s="829"/>
      <c r="I775" s="416" t="s">
        <v>173</v>
      </c>
      <c r="J775" s="429" t="s">
        <v>192</v>
      </c>
      <c r="K775" s="416" t="s">
        <v>171</v>
      </c>
      <c r="L775" s="427"/>
      <c r="M775" s="416" t="s">
        <v>170</v>
      </c>
      <c r="N775" s="428"/>
      <c r="O775" s="416" t="s">
        <v>169</v>
      </c>
      <c r="P775" s="426"/>
      <c r="Q775" s="416" t="s">
        <v>169</v>
      </c>
      <c r="R775" s="426"/>
      <c r="S775" s="416" t="s">
        <v>169</v>
      </c>
      <c r="T775" s="426"/>
      <c r="U775" s="478" t="s">
        <v>169</v>
      </c>
      <c r="V775" s="477"/>
      <c r="W775" s="463" t="s">
        <v>169</v>
      </c>
      <c r="X775" s="462"/>
      <c r="Y775" s="781"/>
      <c r="Z775" s="782"/>
      <c r="AA775" s="792"/>
      <c r="AB775" s="792"/>
      <c r="AC775" s="792"/>
      <c r="AD775" s="792"/>
      <c r="AE775" s="792"/>
      <c r="AF775" s="792"/>
    </row>
    <row r="776" spans="1:32" s="404" customFormat="1" ht="15" customHeight="1" x14ac:dyDescent="0.2">
      <c r="A776" s="402"/>
      <c r="B776" s="824"/>
      <c r="C776" s="825"/>
      <c r="D776" s="792"/>
      <c r="E776" s="880"/>
      <c r="F776" s="832"/>
      <c r="G776" s="835"/>
      <c r="H776" s="829"/>
      <c r="I776" s="416" t="s">
        <v>168</v>
      </c>
      <c r="J776" s="427"/>
      <c r="K776" s="416" t="s">
        <v>167</v>
      </c>
      <c r="L776" s="427"/>
      <c r="M776" s="816"/>
      <c r="N776" s="817"/>
      <c r="O776" s="416" t="s">
        <v>166</v>
      </c>
      <c r="P776" s="426">
        <f>IF(P774="",P775-P773,P775-P774)</f>
        <v>0</v>
      </c>
      <c r="Q776" s="416" t="s">
        <v>166</v>
      </c>
      <c r="R776" s="426">
        <f>IF(R774="",R775-R773,R775-R774)</f>
        <v>0</v>
      </c>
      <c r="S776" s="416" t="s">
        <v>166</v>
      </c>
      <c r="T776" s="426">
        <f>IF(T774="",T775-T773,T775-T774)</f>
        <v>0</v>
      </c>
      <c r="U776" s="478" t="s">
        <v>166</v>
      </c>
      <c r="V776" s="477">
        <f>IF(V774="",V775-V773,V775-V774)</f>
        <v>0</v>
      </c>
      <c r="W776" s="463" t="s">
        <v>166</v>
      </c>
      <c r="X776" s="462">
        <f>IF(X774="",X775-X773,X775-X774)</f>
        <v>0</v>
      </c>
      <c r="Y776" s="781"/>
      <c r="Z776" s="782"/>
      <c r="AA776" s="792"/>
      <c r="AB776" s="792"/>
      <c r="AC776" s="792"/>
      <c r="AD776" s="792"/>
      <c r="AE776" s="792"/>
      <c r="AF776" s="792"/>
    </row>
    <row r="777" spans="1:32" s="404" customFormat="1" ht="15" customHeight="1" x14ac:dyDescent="0.2">
      <c r="A777" s="402"/>
      <c r="B777" s="824"/>
      <c r="C777" s="825"/>
      <c r="D777" s="792"/>
      <c r="E777" s="880"/>
      <c r="F777" s="832"/>
      <c r="G777" s="835"/>
      <c r="H777" s="829"/>
      <c r="I777" s="416" t="s">
        <v>165</v>
      </c>
      <c r="J777" s="415"/>
      <c r="K777" s="416" t="s">
        <v>164</v>
      </c>
      <c r="L777" s="415"/>
      <c r="M777" s="816"/>
      <c r="N777" s="817"/>
      <c r="O777" s="816"/>
      <c r="P777" s="817"/>
      <c r="Q777" s="816"/>
      <c r="R777" s="817"/>
      <c r="S777" s="816"/>
      <c r="T777" s="817"/>
      <c r="U777" s="857"/>
      <c r="V777" s="858"/>
      <c r="W777" s="781"/>
      <c r="X777" s="782"/>
      <c r="Y777" s="781"/>
      <c r="Z777" s="782"/>
      <c r="AA777" s="792"/>
      <c r="AB777" s="792"/>
      <c r="AC777" s="792"/>
      <c r="AD777" s="792"/>
      <c r="AE777" s="792"/>
      <c r="AF777" s="792"/>
    </row>
    <row r="778" spans="1:32" s="404" customFormat="1" ht="15" customHeight="1" x14ac:dyDescent="0.2">
      <c r="A778" s="402"/>
      <c r="B778" s="826"/>
      <c r="C778" s="827"/>
      <c r="D778" s="793"/>
      <c r="E778" s="881"/>
      <c r="F778" s="833"/>
      <c r="G778" s="836"/>
      <c r="H778" s="830"/>
      <c r="I778" s="406" t="s">
        <v>158</v>
      </c>
      <c r="J778" s="451"/>
      <c r="K778" s="820"/>
      <c r="L778" s="821"/>
      <c r="M778" s="818"/>
      <c r="N778" s="819"/>
      <c r="O778" s="818"/>
      <c r="P778" s="819"/>
      <c r="Q778" s="818"/>
      <c r="R778" s="819"/>
      <c r="S778" s="818"/>
      <c r="T778" s="819"/>
      <c r="U778" s="859"/>
      <c r="V778" s="860"/>
      <c r="W778" s="783"/>
      <c r="X778" s="784"/>
      <c r="Y778" s="783"/>
      <c r="Z778" s="784"/>
      <c r="AA778" s="793"/>
      <c r="AB778" s="793"/>
      <c r="AC778" s="793"/>
      <c r="AD778" s="793"/>
      <c r="AE778" s="793"/>
      <c r="AF778" s="793"/>
    </row>
    <row r="779" spans="1:32" s="404" customFormat="1" ht="12.75" customHeight="1" x14ac:dyDescent="0.2">
      <c r="A779" s="402"/>
      <c r="B779" s="822" t="s">
        <v>797</v>
      </c>
      <c r="C779" s="823"/>
      <c r="D779" s="791" t="s">
        <v>757</v>
      </c>
      <c r="E779" s="879" t="s">
        <v>781</v>
      </c>
      <c r="F779" s="831">
        <v>23.9</v>
      </c>
      <c r="G779" s="834" t="s">
        <v>218</v>
      </c>
      <c r="H779" s="828" t="s">
        <v>193</v>
      </c>
      <c r="I779" s="434" t="s">
        <v>184</v>
      </c>
      <c r="J779" s="438">
        <v>7170000</v>
      </c>
      <c r="K779" s="434" t="s">
        <v>183</v>
      </c>
      <c r="L779" s="437"/>
      <c r="M779" s="434" t="s">
        <v>182</v>
      </c>
      <c r="N779" s="436">
        <f>J779</f>
        <v>7170000</v>
      </c>
      <c r="O779" s="434" t="s">
        <v>181</v>
      </c>
      <c r="P779" s="435"/>
      <c r="Q779" s="434" t="s">
        <v>181</v>
      </c>
      <c r="R779" s="435"/>
      <c r="S779" s="434" t="s">
        <v>181</v>
      </c>
      <c r="T779" s="435"/>
      <c r="U779" s="480" t="s">
        <v>181</v>
      </c>
      <c r="V779" s="479"/>
      <c r="W779" s="466" t="s">
        <v>181</v>
      </c>
      <c r="X779" s="467"/>
      <c r="Y779" s="466" t="s">
        <v>180</v>
      </c>
      <c r="Z779" s="465"/>
      <c r="AA779" s="791" t="s">
        <v>776</v>
      </c>
      <c r="AB779" s="791" t="s">
        <v>776</v>
      </c>
      <c r="AC779" s="791" t="s">
        <v>776</v>
      </c>
      <c r="AD779" s="791" t="s">
        <v>776</v>
      </c>
      <c r="AE779" s="791" t="s">
        <v>776</v>
      </c>
      <c r="AF779" s="791" t="s">
        <v>776</v>
      </c>
    </row>
    <row r="780" spans="1:32" s="404" customFormat="1" ht="15" customHeight="1" x14ac:dyDescent="0.2">
      <c r="A780" s="402"/>
      <c r="B780" s="824"/>
      <c r="C780" s="825"/>
      <c r="D780" s="792"/>
      <c r="E780" s="880"/>
      <c r="F780" s="832"/>
      <c r="G780" s="835"/>
      <c r="H780" s="829"/>
      <c r="I780" s="416" t="s">
        <v>179</v>
      </c>
      <c r="J780" s="432"/>
      <c r="K780" s="416" t="s">
        <v>177</v>
      </c>
      <c r="L780" s="415"/>
      <c r="M780" s="416" t="s">
        <v>176</v>
      </c>
      <c r="N780" s="428">
        <f>N779</f>
        <v>7170000</v>
      </c>
      <c r="O780" s="416" t="s">
        <v>175</v>
      </c>
      <c r="P780" s="426"/>
      <c r="Q780" s="416" t="s">
        <v>175</v>
      </c>
      <c r="R780" s="426"/>
      <c r="S780" s="416" t="s">
        <v>175</v>
      </c>
      <c r="T780" s="426"/>
      <c r="U780" s="478" t="s">
        <v>175</v>
      </c>
      <c r="V780" s="477"/>
      <c r="W780" s="463" t="s">
        <v>175</v>
      </c>
      <c r="X780" s="462"/>
      <c r="Y780" s="463" t="s">
        <v>174</v>
      </c>
      <c r="Z780" s="464"/>
      <c r="AA780" s="792"/>
      <c r="AB780" s="792"/>
      <c r="AC780" s="792"/>
      <c r="AD780" s="792"/>
      <c r="AE780" s="792"/>
      <c r="AF780" s="792"/>
    </row>
    <row r="781" spans="1:32" s="404" customFormat="1" x14ac:dyDescent="0.2">
      <c r="A781" s="402"/>
      <c r="B781" s="824"/>
      <c r="C781" s="825"/>
      <c r="D781" s="792"/>
      <c r="E781" s="880"/>
      <c r="F781" s="832"/>
      <c r="G781" s="835"/>
      <c r="H781" s="829"/>
      <c r="I781" s="416" t="s">
        <v>173</v>
      </c>
      <c r="J781" s="429" t="s">
        <v>192</v>
      </c>
      <c r="K781" s="416" t="s">
        <v>171</v>
      </c>
      <c r="L781" s="427"/>
      <c r="M781" s="416" t="s">
        <v>170</v>
      </c>
      <c r="N781" s="428"/>
      <c r="O781" s="416" t="s">
        <v>169</v>
      </c>
      <c r="P781" s="426"/>
      <c r="Q781" s="416" t="s">
        <v>169</v>
      </c>
      <c r="R781" s="426"/>
      <c r="S781" s="416" t="s">
        <v>169</v>
      </c>
      <c r="T781" s="426"/>
      <c r="U781" s="478" t="s">
        <v>169</v>
      </c>
      <c r="V781" s="477"/>
      <c r="W781" s="463" t="s">
        <v>169</v>
      </c>
      <c r="X781" s="462"/>
      <c r="Y781" s="781"/>
      <c r="Z781" s="782"/>
      <c r="AA781" s="792"/>
      <c r="AB781" s="792"/>
      <c r="AC781" s="792"/>
      <c r="AD781" s="792"/>
      <c r="AE781" s="792"/>
      <c r="AF781" s="792"/>
    </row>
    <row r="782" spans="1:32" s="404" customFormat="1" ht="15" customHeight="1" x14ac:dyDescent="0.2">
      <c r="A782" s="402"/>
      <c r="B782" s="824"/>
      <c r="C782" s="825"/>
      <c r="D782" s="792"/>
      <c r="E782" s="880"/>
      <c r="F782" s="832"/>
      <c r="G782" s="835"/>
      <c r="H782" s="829"/>
      <c r="I782" s="416" t="s">
        <v>168</v>
      </c>
      <c r="J782" s="427"/>
      <c r="K782" s="416" t="s">
        <v>167</v>
      </c>
      <c r="L782" s="427"/>
      <c r="M782" s="816"/>
      <c r="N782" s="817"/>
      <c r="O782" s="416" t="s">
        <v>166</v>
      </c>
      <c r="P782" s="426">
        <f>IF(P780="",P781-P779,P781-P780)</f>
        <v>0</v>
      </c>
      <c r="Q782" s="416" t="s">
        <v>166</v>
      </c>
      <c r="R782" s="426">
        <f>IF(R780="",R781-R779,R781-R780)</f>
        <v>0</v>
      </c>
      <c r="S782" s="416" t="s">
        <v>166</v>
      </c>
      <c r="T782" s="426">
        <f>IF(T780="",T781-T779,T781-T780)</f>
        <v>0</v>
      </c>
      <c r="U782" s="478" t="s">
        <v>166</v>
      </c>
      <c r="V782" s="477">
        <f>IF(V780="",V781-V779,V781-V780)</f>
        <v>0</v>
      </c>
      <c r="W782" s="463" t="s">
        <v>166</v>
      </c>
      <c r="X782" s="462">
        <f>IF(X780="",X781-X779,X781-X780)</f>
        <v>0</v>
      </c>
      <c r="Y782" s="781"/>
      <c r="Z782" s="782"/>
      <c r="AA782" s="792"/>
      <c r="AB782" s="792"/>
      <c r="AC782" s="792"/>
      <c r="AD782" s="792"/>
      <c r="AE782" s="792"/>
      <c r="AF782" s="792"/>
    </row>
    <row r="783" spans="1:32" s="404" customFormat="1" ht="15" customHeight="1" x14ac:dyDescent="0.2">
      <c r="A783" s="402"/>
      <c r="B783" s="824"/>
      <c r="C783" s="825"/>
      <c r="D783" s="792"/>
      <c r="E783" s="880"/>
      <c r="F783" s="832"/>
      <c r="G783" s="835"/>
      <c r="H783" s="829"/>
      <c r="I783" s="416" t="s">
        <v>165</v>
      </c>
      <c r="J783" s="415"/>
      <c r="K783" s="416" t="s">
        <v>164</v>
      </c>
      <c r="L783" s="415"/>
      <c r="M783" s="816"/>
      <c r="N783" s="817"/>
      <c r="O783" s="816"/>
      <c r="P783" s="817"/>
      <c r="Q783" s="816"/>
      <c r="R783" s="817"/>
      <c r="S783" s="816"/>
      <c r="T783" s="817"/>
      <c r="U783" s="857"/>
      <c r="V783" s="858"/>
      <c r="W783" s="781"/>
      <c r="X783" s="782"/>
      <c r="Y783" s="781"/>
      <c r="Z783" s="782"/>
      <c r="AA783" s="792"/>
      <c r="AB783" s="792"/>
      <c r="AC783" s="792"/>
      <c r="AD783" s="792"/>
      <c r="AE783" s="792"/>
      <c r="AF783" s="792"/>
    </row>
    <row r="784" spans="1:32" s="404" customFormat="1" ht="15" customHeight="1" x14ac:dyDescent="0.2">
      <c r="A784" s="402"/>
      <c r="B784" s="826"/>
      <c r="C784" s="827"/>
      <c r="D784" s="793"/>
      <c r="E784" s="881"/>
      <c r="F784" s="833"/>
      <c r="G784" s="836"/>
      <c r="H784" s="830"/>
      <c r="I784" s="406" t="s">
        <v>158</v>
      </c>
      <c r="J784" s="451"/>
      <c r="K784" s="820"/>
      <c r="L784" s="821"/>
      <c r="M784" s="818"/>
      <c r="N784" s="819"/>
      <c r="O784" s="818"/>
      <c r="P784" s="819"/>
      <c r="Q784" s="818"/>
      <c r="R784" s="819"/>
      <c r="S784" s="818"/>
      <c r="T784" s="819"/>
      <c r="U784" s="859"/>
      <c r="V784" s="860"/>
      <c r="W784" s="783"/>
      <c r="X784" s="784"/>
      <c r="Y784" s="783"/>
      <c r="Z784" s="784"/>
      <c r="AA784" s="793"/>
      <c r="AB784" s="793"/>
      <c r="AC784" s="793"/>
      <c r="AD784" s="793"/>
      <c r="AE784" s="793"/>
      <c r="AF784" s="793"/>
    </row>
    <row r="785" spans="1:32" s="404" customFormat="1" ht="12.75" customHeight="1" x14ac:dyDescent="0.2">
      <c r="A785" s="402"/>
      <c r="B785" s="822" t="s">
        <v>795</v>
      </c>
      <c r="C785" s="823"/>
      <c r="D785" s="791" t="s">
        <v>757</v>
      </c>
      <c r="E785" s="879" t="s">
        <v>781</v>
      </c>
      <c r="F785" s="831">
        <v>15.57</v>
      </c>
      <c r="G785" s="834" t="s">
        <v>218</v>
      </c>
      <c r="H785" s="828" t="s">
        <v>193</v>
      </c>
      <c r="I785" s="434" t="s">
        <v>184</v>
      </c>
      <c r="J785" s="438">
        <v>4671000</v>
      </c>
      <c r="K785" s="434" t="s">
        <v>183</v>
      </c>
      <c r="L785" s="437"/>
      <c r="M785" s="434" t="s">
        <v>182</v>
      </c>
      <c r="N785" s="436">
        <f>J785</f>
        <v>4671000</v>
      </c>
      <c r="O785" s="434" t="s">
        <v>181</v>
      </c>
      <c r="P785" s="435"/>
      <c r="Q785" s="434" t="s">
        <v>181</v>
      </c>
      <c r="R785" s="435"/>
      <c r="S785" s="434" t="s">
        <v>181</v>
      </c>
      <c r="T785" s="435"/>
      <c r="U785" s="480" t="s">
        <v>181</v>
      </c>
      <c r="V785" s="479"/>
      <c r="W785" s="466" t="s">
        <v>181</v>
      </c>
      <c r="X785" s="467"/>
      <c r="Y785" s="466" t="s">
        <v>180</v>
      </c>
      <c r="Z785" s="465"/>
      <c r="AA785" s="791" t="s">
        <v>794</v>
      </c>
      <c r="AB785" s="791" t="s">
        <v>794</v>
      </c>
      <c r="AC785" s="791" t="s">
        <v>794</v>
      </c>
      <c r="AD785" s="791" t="s">
        <v>794</v>
      </c>
      <c r="AE785" s="791" t="s">
        <v>794</v>
      </c>
      <c r="AF785" s="791" t="s">
        <v>794</v>
      </c>
    </row>
    <row r="786" spans="1:32" s="404" customFormat="1" ht="15" customHeight="1" x14ac:dyDescent="0.2">
      <c r="A786" s="402"/>
      <c r="B786" s="824"/>
      <c r="C786" s="825"/>
      <c r="D786" s="792"/>
      <c r="E786" s="880"/>
      <c r="F786" s="832"/>
      <c r="G786" s="835"/>
      <c r="H786" s="829"/>
      <c r="I786" s="416" t="s">
        <v>179</v>
      </c>
      <c r="J786" s="432"/>
      <c r="K786" s="416" t="s">
        <v>177</v>
      </c>
      <c r="L786" s="415"/>
      <c r="M786" s="416" t="s">
        <v>176</v>
      </c>
      <c r="N786" s="428">
        <f>N785</f>
        <v>4671000</v>
      </c>
      <c r="O786" s="416" t="s">
        <v>175</v>
      </c>
      <c r="P786" s="426"/>
      <c r="Q786" s="416" t="s">
        <v>175</v>
      </c>
      <c r="R786" s="426"/>
      <c r="S786" s="416" t="s">
        <v>175</v>
      </c>
      <c r="T786" s="426"/>
      <c r="U786" s="478" t="s">
        <v>175</v>
      </c>
      <c r="V786" s="477"/>
      <c r="W786" s="463" t="s">
        <v>175</v>
      </c>
      <c r="X786" s="462"/>
      <c r="Y786" s="463" t="s">
        <v>174</v>
      </c>
      <c r="Z786" s="464"/>
      <c r="AA786" s="792"/>
      <c r="AB786" s="792"/>
      <c r="AC786" s="792"/>
      <c r="AD786" s="792"/>
      <c r="AE786" s="792"/>
      <c r="AF786" s="792"/>
    </row>
    <row r="787" spans="1:32" s="404" customFormat="1" x14ac:dyDescent="0.2">
      <c r="A787" s="402"/>
      <c r="B787" s="824"/>
      <c r="C787" s="825"/>
      <c r="D787" s="792"/>
      <c r="E787" s="880"/>
      <c r="F787" s="832"/>
      <c r="G787" s="835"/>
      <c r="H787" s="829"/>
      <c r="I787" s="416" t="s">
        <v>173</v>
      </c>
      <c r="J787" s="429" t="s">
        <v>192</v>
      </c>
      <c r="K787" s="416" t="s">
        <v>171</v>
      </c>
      <c r="L787" s="427"/>
      <c r="M787" s="416" t="s">
        <v>170</v>
      </c>
      <c r="N787" s="428"/>
      <c r="O787" s="416" t="s">
        <v>169</v>
      </c>
      <c r="P787" s="426"/>
      <c r="Q787" s="416" t="s">
        <v>169</v>
      </c>
      <c r="R787" s="426"/>
      <c r="S787" s="416" t="s">
        <v>169</v>
      </c>
      <c r="T787" s="426"/>
      <c r="U787" s="478" t="s">
        <v>169</v>
      </c>
      <c r="V787" s="477"/>
      <c r="W787" s="463" t="s">
        <v>169</v>
      </c>
      <c r="X787" s="462"/>
      <c r="Y787" s="781"/>
      <c r="Z787" s="782"/>
      <c r="AA787" s="792"/>
      <c r="AB787" s="792"/>
      <c r="AC787" s="792"/>
      <c r="AD787" s="792"/>
      <c r="AE787" s="792"/>
      <c r="AF787" s="792"/>
    </row>
    <row r="788" spans="1:32" s="404" customFormat="1" ht="15" customHeight="1" x14ac:dyDescent="0.2">
      <c r="A788" s="402"/>
      <c r="B788" s="824"/>
      <c r="C788" s="825"/>
      <c r="D788" s="792"/>
      <c r="E788" s="880"/>
      <c r="F788" s="832"/>
      <c r="G788" s="835"/>
      <c r="H788" s="829"/>
      <c r="I788" s="416" t="s">
        <v>168</v>
      </c>
      <c r="J788" s="427"/>
      <c r="K788" s="416" t="s">
        <v>167</v>
      </c>
      <c r="L788" s="427"/>
      <c r="M788" s="816"/>
      <c r="N788" s="817"/>
      <c r="O788" s="416" t="s">
        <v>166</v>
      </c>
      <c r="P788" s="426">
        <f>IF(P786="",P787-P785,P787-P786)</f>
        <v>0</v>
      </c>
      <c r="Q788" s="416" t="s">
        <v>166</v>
      </c>
      <c r="R788" s="426">
        <f>IF(R786="",R787-R785,R787-R786)</f>
        <v>0</v>
      </c>
      <c r="S788" s="416" t="s">
        <v>166</v>
      </c>
      <c r="T788" s="426">
        <f>IF(T786="",T787-T785,T787-T786)</f>
        <v>0</v>
      </c>
      <c r="U788" s="478" t="s">
        <v>166</v>
      </c>
      <c r="V788" s="477">
        <f>IF(V786="",V787-V785,V787-V786)</f>
        <v>0</v>
      </c>
      <c r="W788" s="463" t="s">
        <v>166</v>
      </c>
      <c r="X788" s="462">
        <f>IF(X786="",X787-X785,X787-X786)</f>
        <v>0</v>
      </c>
      <c r="Y788" s="781"/>
      <c r="Z788" s="782"/>
      <c r="AA788" s="792"/>
      <c r="AB788" s="792"/>
      <c r="AC788" s="792"/>
      <c r="AD788" s="792"/>
      <c r="AE788" s="792"/>
      <c r="AF788" s="792"/>
    </row>
    <row r="789" spans="1:32" s="404" customFormat="1" ht="15" customHeight="1" x14ac:dyDescent="0.2">
      <c r="A789" s="402"/>
      <c r="B789" s="824"/>
      <c r="C789" s="825"/>
      <c r="D789" s="792"/>
      <c r="E789" s="880"/>
      <c r="F789" s="832"/>
      <c r="G789" s="835"/>
      <c r="H789" s="829"/>
      <c r="I789" s="416" t="s">
        <v>165</v>
      </c>
      <c r="J789" s="415"/>
      <c r="K789" s="416" t="s">
        <v>164</v>
      </c>
      <c r="L789" s="415"/>
      <c r="M789" s="816"/>
      <c r="N789" s="817"/>
      <c r="O789" s="816"/>
      <c r="P789" s="817"/>
      <c r="Q789" s="816"/>
      <c r="R789" s="817"/>
      <c r="S789" s="816"/>
      <c r="T789" s="817"/>
      <c r="U789" s="857"/>
      <c r="V789" s="858"/>
      <c r="W789" s="781"/>
      <c r="X789" s="782"/>
      <c r="Y789" s="781"/>
      <c r="Z789" s="782"/>
      <c r="AA789" s="792"/>
      <c r="AB789" s="792"/>
      <c r="AC789" s="792"/>
      <c r="AD789" s="792"/>
      <c r="AE789" s="792"/>
      <c r="AF789" s="792"/>
    </row>
    <row r="790" spans="1:32" s="404" customFormat="1" ht="15" customHeight="1" x14ac:dyDescent="0.2">
      <c r="A790" s="402"/>
      <c r="B790" s="826"/>
      <c r="C790" s="827"/>
      <c r="D790" s="793"/>
      <c r="E790" s="881"/>
      <c r="F790" s="833"/>
      <c r="G790" s="836"/>
      <c r="H790" s="830"/>
      <c r="I790" s="406" t="s">
        <v>158</v>
      </c>
      <c r="J790" s="451"/>
      <c r="K790" s="820"/>
      <c r="L790" s="821"/>
      <c r="M790" s="818"/>
      <c r="N790" s="819"/>
      <c r="O790" s="818"/>
      <c r="P790" s="819"/>
      <c r="Q790" s="818"/>
      <c r="R790" s="819"/>
      <c r="S790" s="818"/>
      <c r="T790" s="819"/>
      <c r="U790" s="859"/>
      <c r="V790" s="860"/>
      <c r="W790" s="783"/>
      <c r="X790" s="784"/>
      <c r="Y790" s="783"/>
      <c r="Z790" s="784"/>
      <c r="AA790" s="793"/>
      <c r="AB790" s="793"/>
      <c r="AC790" s="793"/>
      <c r="AD790" s="793"/>
      <c r="AE790" s="793"/>
      <c r="AF790" s="793"/>
    </row>
    <row r="791" spans="1:32" s="404" customFormat="1" ht="12.75" customHeight="1" x14ac:dyDescent="0.2">
      <c r="A791" s="402"/>
      <c r="B791" s="822" t="s">
        <v>791</v>
      </c>
      <c r="C791" s="823"/>
      <c r="D791" s="791" t="s">
        <v>757</v>
      </c>
      <c r="E791" s="879" t="s">
        <v>781</v>
      </c>
      <c r="F791" s="831">
        <v>12.52</v>
      </c>
      <c r="G791" s="834" t="s">
        <v>218</v>
      </c>
      <c r="H791" s="828" t="s">
        <v>193</v>
      </c>
      <c r="I791" s="434" t="s">
        <v>184</v>
      </c>
      <c r="J791" s="438">
        <v>20571000</v>
      </c>
      <c r="K791" s="434" t="s">
        <v>183</v>
      </c>
      <c r="L791" s="437"/>
      <c r="M791" s="434" t="s">
        <v>182</v>
      </c>
      <c r="N791" s="436">
        <f>J791</f>
        <v>20571000</v>
      </c>
      <c r="O791" s="434" t="s">
        <v>181</v>
      </c>
      <c r="P791" s="435"/>
      <c r="Q791" s="434" t="s">
        <v>181</v>
      </c>
      <c r="R791" s="435"/>
      <c r="S791" s="434" t="s">
        <v>181</v>
      </c>
      <c r="T791" s="435"/>
      <c r="U791" s="480" t="s">
        <v>181</v>
      </c>
      <c r="V791" s="479"/>
      <c r="W791" s="466" t="s">
        <v>181</v>
      </c>
      <c r="X791" s="467"/>
      <c r="Y791" s="466" t="s">
        <v>180</v>
      </c>
      <c r="Z791" s="465"/>
      <c r="AA791" s="791" t="s">
        <v>776</v>
      </c>
      <c r="AB791" s="791" t="s">
        <v>776</v>
      </c>
      <c r="AC791" s="791" t="s">
        <v>776</v>
      </c>
      <c r="AD791" s="791" t="s">
        <v>776</v>
      </c>
      <c r="AE791" s="791" t="s">
        <v>776</v>
      </c>
      <c r="AF791" s="791" t="s">
        <v>776</v>
      </c>
    </row>
    <row r="792" spans="1:32" s="404" customFormat="1" ht="15" customHeight="1" x14ac:dyDescent="0.2">
      <c r="A792" s="402"/>
      <c r="B792" s="824"/>
      <c r="C792" s="825"/>
      <c r="D792" s="792"/>
      <c r="E792" s="880"/>
      <c r="F792" s="832"/>
      <c r="G792" s="835"/>
      <c r="H792" s="829"/>
      <c r="I792" s="416" t="s">
        <v>179</v>
      </c>
      <c r="J792" s="432"/>
      <c r="K792" s="416" t="s">
        <v>177</v>
      </c>
      <c r="L792" s="415"/>
      <c r="M792" s="416" t="s">
        <v>176</v>
      </c>
      <c r="N792" s="428">
        <f>N791</f>
        <v>20571000</v>
      </c>
      <c r="O792" s="416" t="s">
        <v>175</v>
      </c>
      <c r="P792" s="426"/>
      <c r="Q792" s="416" t="s">
        <v>175</v>
      </c>
      <c r="R792" s="426"/>
      <c r="S792" s="416" t="s">
        <v>175</v>
      </c>
      <c r="T792" s="426"/>
      <c r="U792" s="478" t="s">
        <v>175</v>
      </c>
      <c r="V792" s="477"/>
      <c r="W792" s="463" t="s">
        <v>175</v>
      </c>
      <c r="X792" s="462"/>
      <c r="Y792" s="463" t="s">
        <v>174</v>
      </c>
      <c r="Z792" s="464"/>
      <c r="AA792" s="792"/>
      <c r="AB792" s="792"/>
      <c r="AC792" s="792"/>
      <c r="AD792" s="792"/>
      <c r="AE792" s="792"/>
      <c r="AF792" s="792"/>
    </row>
    <row r="793" spans="1:32" s="404" customFormat="1" x14ac:dyDescent="0.2">
      <c r="A793" s="402"/>
      <c r="B793" s="824"/>
      <c r="C793" s="825"/>
      <c r="D793" s="792"/>
      <c r="E793" s="880"/>
      <c r="F793" s="832"/>
      <c r="G793" s="835"/>
      <c r="H793" s="829"/>
      <c r="I793" s="416" t="s">
        <v>173</v>
      </c>
      <c r="J793" s="429" t="s">
        <v>192</v>
      </c>
      <c r="K793" s="416" t="s">
        <v>171</v>
      </c>
      <c r="L793" s="427"/>
      <c r="M793" s="416" t="s">
        <v>170</v>
      </c>
      <c r="N793" s="428"/>
      <c r="O793" s="416" t="s">
        <v>169</v>
      </c>
      <c r="P793" s="426"/>
      <c r="Q793" s="416" t="s">
        <v>169</v>
      </c>
      <c r="R793" s="426"/>
      <c r="S793" s="416" t="s">
        <v>169</v>
      </c>
      <c r="T793" s="426"/>
      <c r="U793" s="478" t="s">
        <v>169</v>
      </c>
      <c r="V793" s="477"/>
      <c r="W793" s="463" t="s">
        <v>169</v>
      </c>
      <c r="X793" s="462"/>
      <c r="Y793" s="781"/>
      <c r="Z793" s="782"/>
      <c r="AA793" s="792"/>
      <c r="AB793" s="792"/>
      <c r="AC793" s="792"/>
      <c r="AD793" s="792"/>
      <c r="AE793" s="792"/>
      <c r="AF793" s="792"/>
    </row>
    <row r="794" spans="1:32" s="404" customFormat="1" ht="15" customHeight="1" x14ac:dyDescent="0.2">
      <c r="A794" s="402"/>
      <c r="B794" s="824"/>
      <c r="C794" s="825"/>
      <c r="D794" s="792"/>
      <c r="E794" s="880"/>
      <c r="F794" s="832"/>
      <c r="G794" s="835"/>
      <c r="H794" s="829"/>
      <c r="I794" s="416" t="s">
        <v>168</v>
      </c>
      <c r="J794" s="427"/>
      <c r="K794" s="416" t="s">
        <v>167</v>
      </c>
      <c r="L794" s="427"/>
      <c r="M794" s="816"/>
      <c r="N794" s="817"/>
      <c r="O794" s="416" t="s">
        <v>166</v>
      </c>
      <c r="P794" s="426">
        <f>IF(P792="",P793-P791,P793-P792)</f>
        <v>0</v>
      </c>
      <c r="Q794" s="416" t="s">
        <v>166</v>
      </c>
      <c r="R794" s="426">
        <f>IF(R792="",R793-R791,R793-R792)</f>
        <v>0</v>
      </c>
      <c r="S794" s="416" t="s">
        <v>166</v>
      </c>
      <c r="T794" s="426">
        <f>IF(T792="",T793-T791,T793-T792)</f>
        <v>0</v>
      </c>
      <c r="U794" s="478" t="s">
        <v>166</v>
      </c>
      <c r="V794" s="477">
        <f>IF(V792="",V793-V791,V793-V792)</f>
        <v>0</v>
      </c>
      <c r="W794" s="463" t="s">
        <v>166</v>
      </c>
      <c r="X794" s="462">
        <f>IF(X792="",X793-X791,X793-X792)</f>
        <v>0</v>
      </c>
      <c r="Y794" s="781"/>
      <c r="Z794" s="782"/>
      <c r="AA794" s="792"/>
      <c r="AB794" s="792"/>
      <c r="AC794" s="792"/>
      <c r="AD794" s="792"/>
      <c r="AE794" s="792"/>
      <c r="AF794" s="792"/>
    </row>
    <row r="795" spans="1:32" s="404" customFormat="1" ht="15" customHeight="1" x14ac:dyDescent="0.2">
      <c r="A795" s="402"/>
      <c r="B795" s="824"/>
      <c r="C795" s="825"/>
      <c r="D795" s="792"/>
      <c r="E795" s="880"/>
      <c r="F795" s="832"/>
      <c r="G795" s="835"/>
      <c r="H795" s="829"/>
      <c r="I795" s="416" t="s">
        <v>165</v>
      </c>
      <c r="J795" s="415"/>
      <c r="K795" s="416" t="s">
        <v>164</v>
      </c>
      <c r="L795" s="415"/>
      <c r="M795" s="816"/>
      <c r="N795" s="817"/>
      <c r="O795" s="816"/>
      <c r="P795" s="817"/>
      <c r="Q795" s="816"/>
      <c r="R795" s="817"/>
      <c r="S795" s="816"/>
      <c r="T795" s="817"/>
      <c r="U795" s="857"/>
      <c r="V795" s="858"/>
      <c r="W795" s="781"/>
      <c r="X795" s="782"/>
      <c r="Y795" s="781"/>
      <c r="Z795" s="782"/>
      <c r="AA795" s="792"/>
      <c r="AB795" s="792"/>
      <c r="AC795" s="792"/>
      <c r="AD795" s="792"/>
      <c r="AE795" s="792"/>
      <c r="AF795" s="792"/>
    </row>
    <row r="796" spans="1:32" s="404" customFormat="1" ht="15" customHeight="1" x14ac:dyDescent="0.2">
      <c r="A796" s="402"/>
      <c r="B796" s="826"/>
      <c r="C796" s="827"/>
      <c r="D796" s="793"/>
      <c r="E796" s="881"/>
      <c r="F796" s="833"/>
      <c r="G796" s="836"/>
      <c r="H796" s="830"/>
      <c r="I796" s="406" t="s">
        <v>158</v>
      </c>
      <c r="J796" s="451"/>
      <c r="K796" s="820"/>
      <c r="L796" s="821"/>
      <c r="M796" s="818"/>
      <c r="N796" s="819"/>
      <c r="O796" s="818"/>
      <c r="P796" s="819"/>
      <c r="Q796" s="818"/>
      <c r="R796" s="819"/>
      <c r="S796" s="818"/>
      <c r="T796" s="819"/>
      <c r="U796" s="859"/>
      <c r="V796" s="860"/>
      <c r="W796" s="783"/>
      <c r="X796" s="784"/>
      <c r="Y796" s="783"/>
      <c r="Z796" s="784"/>
      <c r="AA796" s="793"/>
      <c r="AB796" s="793"/>
      <c r="AC796" s="793"/>
      <c r="AD796" s="793"/>
      <c r="AE796" s="793"/>
      <c r="AF796" s="793"/>
    </row>
    <row r="797" spans="1:32" s="404" customFormat="1" ht="12.75" customHeight="1" x14ac:dyDescent="0.2">
      <c r="A797" s="402"/>
      <c r="B797" s="822" t="s">
        <v>789</v>
      </c>
      <c r="C797" s="823"/>
      <c r="D797" s="791" t="s">
        <v>757</v>
      </c>
      <c r="E797" s="879" t="s">
        <v>781</v>
      </c>
      <c r="F797" s="831">
        <v>4.34</v>
      </c>
      <c r="G797" s="834" t="s">
        <v>218</v>
      </c>
      <c r="H797" s="828" t="s">
        <v>193</v>
      </c>
      <c r="I797" s="434" t="s">
        <v>184</v>
      </c>
      <c r="J797" s="438">
        <v>1302000</v>
      </c>
      <c r="K797" s="434" t="s">
        <v>183</v>
      </c>
      <c r="L797" s="437"/>
      <c r="M797" s="434" t="s">
        <v>182</v>
      </c>
      <c r="N797" s="436">
        <f>J797</f>
        <v>1302000</v>
      </c>
      <c r="O797" s="434" t="s">
        <v>181</v>
      </c>
      <c r="P797" s="435"/>
      <c r="Q797" s="434" t="s">
        <v>181</v>
      </c>
      <c r="R797" s="435"/>
      <c r="S797" s="434" t="s">
        <v>181</v>
      </c>
      <c r="T797" s="435"/>
      <c r="U797" s="480" t="s">
        <v>181</v>
      </c>
      <c r="V797" s="479"/>
      <c r="W797" s="466" t="s">
        <v>181</v>
      </c>
      <c r="X797" s="467"/>
      <c r="Y797" s="466" t="s">
        <v>180</v>
      </c>
      <c r="Z797" s="465"/>
      <c r="AA797" s="791" t="s">
        <v>776</v>
      </c>
      <c r="AB797" s="791" t="s">
        <v>776</v>
      </c>
      <c r="AC797" s="791" t="s">
        <v>776</v>
      </c>
      <c r="AD797" s="791" t="s">
        <v>776</v>
      </c>
      <c r="AE797" s="791" t="s">
        <v>776</v>
      </c>
      <c r="AF797" s="791" t="s">
        <v>776</v>
      </c>
    </row>
    <row r="798" spans="1:32" s="404" customFormat="1" ht="15" customHeight="1" x14ac:dyDescent="0.2">
      <c r="A798" s="402"/>
      <c r="B798" s="824"/>
      <c r="C798" s="825"/>
      <c r="D798" s="792"/>
      <c r="E798" s="880"/>
      <c r="F798" s="832"/>
      <c r="G798" s="835"/>
      <c r="H798" s="829"/>
      <c r="I798" s="416" t="s">
        <v>179</v>
      </c>
      <c r="J798" s="432"/>
      <c r="K798" s="416" t="s">
        <v>177</v>
      </c>
      <c r="L798" s="415"/>
      <c r="M798" s="416" t="s">
        <v>176</v>
      </c>
      <c r="N798" s="428">
        <f>N797</f>
        <v>1302000</v>
      </c>
      <c r="O798" s="416" t="s">
        <v>175</v>
      </c>
      <c r="P798" s="426"/>
      <c r="Q798" s="416" t="s">
        <v>175</v>
      </c>
      <c r="R798" s="426"/>
      <c r="S798" s="416" t="s">
        <v>175</v>
      </c>
      <c r="T798" s="426"/>
      <c r="U798" s="478" t="s">
        <v>175</v>
      </c>
      <c r="V798" s="477"/>
      <c r="W798" s="463" t="s">
        <v>175</v>
      </c>
      <c r="X798" s="462"/>
      <c r="Y798" s="463" t="s">
        <v>174</v>
      </c>
      <c r="Z798" s="464"/>
      <c r="AA798" s="792"/>
      <c r="AB798" s="792"/>
      <c r="AC798" s="792"/>
      <c r="AD798" s="792"/>
      <c r="AE798" s="792"/>
      <c r="AF798" s="792"/>
    </row>
    <row r="799" spans="1:32" s="404" customFormat="1" x14ac:dyDescent="0.2">
      <c r="A799" s="402"/>
      <c r="B799" s="824"/>
      <c r="C799" s="825"/>
      <c r="D799" s="792"/>
      <c r="E799" s="880"/>
      <c r="F799" s="832"/>
      <c r="G799" s="835"/>
      <c r="H799" s="829"/>
      <c r="I799" s="416" t="s">
        <v>173</v>
      </c>
      <c r="J799" s="429"/>
      <c r="K799" s="416" t="s">
        <v>171</v>
      </c>
      <c r="L799" s="427"/>
      <c r="M799" s="416" t="s">
        <v>170</v>
      </c>
      <c r="N799" s="428"/>
      <c r="O799" s="416" t="s">
        <v>169</v>
      </c>
      <c r="P799" s="426"/>
      <c r="Q799" s="416" t="s">
        <v>169</v>
      </c>
      <c r="R799" s="426"/>
      <c r="S799" s="416" t="s">
        <v>169</v>
      </c>
      <c r="T799" s="426"/>
      <c r="U799" s="478" t="s">
        <v>169</v>
      </c>
      <c r="V799" s="477"/>
      <c r="W799" s="463" t="s">
        <v>169</v>
      </c>
      <c r="X799" s="462"/>
      <c r="Y799" s="781"/>
      <c r="Z799" s="782"/>
      <c r="AA799" s="792"/>
      <c r="AB799" s="792"/>
      <c r="AC799" s="792"/>
      <c r="AD799" s="792"/>
      <c r="AE799" s="792"/>
      <c r="AF799" s="792"/>
    </row>
    <row r="800" spans="1:32" s="404" customFormat="1" ht="15" customHeight="1" x14ac:dyDescent="0.2">
      <c r="A800" s="402"/>
      <c r="B800" s="824"/>
      <c r="C800" s="825"/>
      <c r="D800" s="792"/>
      <c r="E800" s="880"/>
      <c r="F800" s="832"/>
      <c r="G800" s="835"/>
      <c r="H800" s="829"/>
      <c r="I800" s="416" t="s">
        <v>168</v>
      </c>
      <c r="J800" s="427"/>
      <c r="K800" s="416" t="s">
        <v>167</v>
      </c>
      <c r="L800" s="427"/>
      <c r="M800" s="816"/>
      <c r="N800" s="817"/>
      <c r="O800" s="416" t="s">
        <v>166</v>
      </c>
      <c r="P800" s="426">
        <f>IF(P798="",P799-P797,P799-P798)</f>
        <v>0</v>
      </c>
      <c r="Q800" s="416" t="s">
        <v>166</v>
      </c>
      <c r="R800" s="426">
        <f>IF(R798="",R799-R797,R799-R798)</f>
        <v>0</v>
      </c>
      <c r="S800" s="416" t="s">
        <v>166</v>
      </c>
      <c r="T800" s="426">
        <f>IF(T798="",T799-T797,T799-T798)</f>
        <v>0</v>
      </c>
      <c r="U800" s="478" t="s">
        <v>166</v>
      </c>
      <c r="V800" s="477">
        <f>IF(V798="",V799-V797,V799-V798)</f>
        <v>0</v>
      </c>
      <c r="W800" s="463" t="s">
        <v>166</v>
      </c>
      <c r="X800" s="462">
        <f>IF(X798="",X799-X797,X799-X798)</f>
        <v>0</v>
      </c>
      <c r="Y800" s="781"/>
      <c r="Z800" s="782"/>
      <c r="AA800" s="792"/>
      <c r="AB800" s="792"/>
      <c r="AC800" s="792"/>
      <c r="AD800" s="792"/>
      <c r="AE800" s="792"/>
      <c r="AF800" s="792"/>
    </row>
    <row r="801" spans="1:32" s="404" customFormat="1" ht="15" customHeight="1" x14ac:dyDescent="0.2">
      <c r="A801" s="402"/>
      <c r="B801" s="824"/>
      <c r="C801" s="825"/>
      <c r="D801" s="792"/>
      <c r="E801" s="880"/>
      <c r="F801" s="832"/>
      <c r="G801" s="835"/>
      <c r="H801" s="829"/>
      <c r="I801" s="416" t="s">
        <v>165</v>
      </c>
      <c r="J801" s="415"/>
      <c r="K801" s="416" t="s">
        <v>164</v>
      </c>
      <c r="L801" s="415"/>
      <c r="M801" s="816"/>
      <c r="N801" s="817"/>
      <c r="O801" s="816"/>
      <c r="P801" s="817"/>
      <c r="Q801" s="816"/>
      <c r="R801" s="817"/>
      <c r="S801" s="816"/>
      <c r="T801" s="817"/>
      <c r="U801" s="857"/>
      <c r="V801" s="858"/>
      <c r="W801" s="781"/>
      <c r="X801" s="782"/>
      <c r="Y801" s="781"/>
      <c r="Z801" s="782"/>
      <c r="AA801" s="792"/>
      <c r="AB801" s="792"/>
      <c r="AC801" s="792"/>
      <c r="AD801" s="792"/>
      <c r="AE801" s="792"/>
      <c r="AF801" s="792"/>
    </row>
    <row r="802" spans="1:32" s="404" customFormat="1" ht="15" customHeight="1" x14ac:dyDescent="0.2">
      <c r="A802" s="402"/>
      <c r="B802" s="826"/>
      <c r="C802" s="827"/>
      <c r="D802" s="793"/>
      <c r="E802" s="881"/>
      <c r="F802" s="833"/>
      <c r="G802" s="836"/>
      <c r="H802" s="830"/>
      <c r="I802" s="406" t="s">
        <v>158</v>
      </c>
      <c r="J802" s="451"/>
      <c r="K802" s="820"/>
      <c r="L802" s="821"/>
      <c r="M802" s="818"/>
      <c r="N802" s="819"/>
      <c r="O802" s="818"/>
      <c r="P802" s="819"/>
      <c r="Q802" s="818"/>
      <c r="R802" s="819"/>
      <c r="S802" s="818"/>
      <c r="T802" s="819"/>
      <c r="U802" s="859"/>
      <c r="V802" s="860"/>
      <c r="W802" s="783"/>
      <c r="X802" s="784"/>
      <c r="Y802" s="783"/>
      <c r="Z802" s="784"/>
      <c r="AA802" s="793"/>
      <c r="AB802" s="793"/>
      <c r="AC802" s="793"/>
      <c r="AD802" s="793"/>
      <c r="AE802" s="793"/>
      <c r="AF802" s="793"/>
    </row>
    <row r="803" spans="1:32" s="404" customFormat="1" ht="12.75" customHeight="1" x14ac:dyDescent="0.2">
      <c r="A803" s="402"/>
      <c r="B803" s="822" t="s">
        <v>787</v>
      </c>
      <c r="C803" s="823"/>
      <c r="D803" s="791" t="s">
        <v>757</v>
      </c>
      <c r="E803" s="879" t="s">
        <v>781</v>
      </c>
      <c r="F803" s="831">
        <v>2.54</v>
      </c>
      <c r="G803" s="834" t="s">
        <v>218</v>
      </c>
      <c r="H803" s="828" t="s">
        <v>193</v>
      </c>
      <c r="I803" s="434" t="s">
        <v>184</v>
      </c>
      <c r="J803" s="438">
        <v>762000</v>
      </c>
      <c r="K803" s="434" t="s">
        <v>183</v>
      </c>
      <c r="L803" s="437"/>
      <c r="M803" s="434" t="s">
        <v>182</v>
      </c>
      <c r="N803" s="436">
        <f>J803</f>
        <v>762000</v>
      </c>
      <c r="O803" s="434" t="s">
        <v>181</v>
      </c>
      <c r="P803" s="435"/>
      <c r="Q803" s="434" t="s">
        <v>181</v>
      </c>
      <c r="R803" s="435"/>
      <c r="S803" s="434" t="s">
        <v>181</v>
      </c>
      <c r="T803" s="435"/>
      <c r="U803" s="480" t="s">
        <v>181</v>
      </c>
      <c r="V803" s="479"/>
      <c r="W803" s="466" t="s">
        <v>181</v>
      </c>
      <c r="X803" s="467"/>
      <c r="Y803" s="466" t="s">
        <v>180</v>
      </c>
      <c r="Z803" s="465"/>
      <c r="AA803" s="791" t="s">
        <v>776</v>
      </c>
      <c r="AB803" s="791" t="s">
        <v>776</v>
      </c>
      <c r="AC803" s="791" t="s">
        <v>776</v>
      </c>
      <c r="AD803" s="791" t="s">
        <v>776</v>
      </c>
      <c r="AE803" s="791" t="s">
        <v>776</v>
      </c>
      <c r="AF803" s="791" t="s">
        <v>776</v>
      </c>
    </row>
    <row r="804" spans="1:32" s="404" customFormat="1" ht="15" customHeight="1" x14ac:dyDescent="0.2">
      <c r="A804" s="402"/>
      <c r="B804" s="824"/>
      <c r="C804" s="825"/>
      <c r="D804" s="792"/>
      <c r="E804" s="880"/>
      <c r="F804" s="832"/>
      <c r="G804" s="835"/>
      <c r="H804" s="829"/>
      <c r="I804" s="416" t="s">
        <v>179</v>
      </c>
      <c r="J804" s="432"/>
      <c r="K804" s="416" t="s">
        <v>177</v>
      </c>
      <c r="L804" s="415"/>
      <c r="M804" s="416" t="s">
        <v>176</v>
      </c>
      <c r="N804" s="428">
        <f>N803</f>
        <v>762000</v>
      </c>
      <c r="O804" s="416" t="s">
        <v>175</v>
      </c>
      <c r="P804" s="426"/>
      <c r="Q804" s="416" t="s">
        <v>175</v>
      </c>
      <c r="R804" s="426"/>
      <c r="S804" s="416" t="s">
        <v>175</v>
      </c>
      <c r="T804" s="426"/>
      <c r="U804" s="478" t="s">
        <v>175</v>
      </c>
      <c r="V804" s="477"/>
      <c r="W804" s="463" t="s">
        <v>175</v>
      </c>
      <c r="X804" s="462"/>
      <c r="Y804" s="463" t="s">
        <v>174</v>
      </c>
      <c r="Z804" s="464"/>
      <c r="AA804" s="792"/>
      <c r="AB804" s="792"/>
      <c r="AC804" s="792"/>
      <c r="AD804" s="792"/>
      <c r="AE804" s="792"/>
      <c r="AF804" s="792"/>
    </row>
    <row r="805" spans="1:32" s="404" customFormat="1" x14ac:dyDescent="0.2">
      <c r="A805" s="402"/>
      <c r="B805" s="824"/>
      <c r="C805" s="825"/>
      <c r="D805" s="792"/>
      <c r="E805" s="880"/>
      <c r="F805" s="832"/>
      <c r="G805" s="835"/>
      <c r="H805" s="829"/>
      <c r="I805" s="416" t="s">
        <v>173</v>
      </c>
      <c r="J805" s="429" t="s">
        <v>192</v>
      </c>
      <c r="K805" s="416" t="s">
        <v>171</v>
      </c>
      <c r="L805" s="427"/>
      <c r="M805" s="416" t="s">
        <v>170</v>
      </c>
      <c r="N805" s="428"/>
      <c r="O805" s="416" t="s">
        <v>169</v>
      </c>
      <c r="P805" s="426"/>
      <c r="Q805" s="416" t="s">
        <v>169</v>
      </c>
      <c r="R805" s="426"/>
      <c r="S805" s="416" t="s">
        <v>169</v>
      </c>
      <c r="T805" s="426"/>
      <c r="U805" s="478" t="s">
        <v>169</v>
      </c>
      <c r="V805" s="477"/>
      <c r="W805" s="463" t="s">
        <v>169</v>
      </c>
      <c r="X805" s="462"/>
      <c r="Y805" s="781"/>
      <c r="Z805" s="782"/>
      <c r="AA805" s="792"/>
      <c r="AB805" s="792"/>
      <c r="AC805" s="792"/>
      <c r="AD805" s="792"/>
      <c r="AE805" s="792"/>
      <c r="AF805" s="792"/>
    </row>
    <row r="806" spans="1:32" s="404" customFormat="1" ht="15" customHeight="1" x14ac:dyDescent="0.2">
      <c r="A806" s="402"/>
      <c r="B806" s="824"/>
      <c r="C806" s="825"/>
      <c r="D806" s="792"/>
      <c r="E806" s="880"/>
      <c r="F806" s="832"/>
      <c r="G806" s="835"/>
      <c r="H806" s="829"/>
      <c r="I806" s="416" t="s">
        <v>168</v>
      </c>
      <c r="J806" s="427"/>
      <c r="K806" s="416" t="s">
        <v>167</v>
      </c>
      <c r="L806" s="427"/>
      <c r="M806" s="816"/>
      <c r="N806" s="817"/>
      <c r="O806" s="416" t="s">
        <v>166</v>
      </c>
      <c r="P806" s="426">
        <f>IF(P804="",P805-P803,P805-P804)</f>
        <v>0</v>
      </c>
      <c r="Q806" s="416" t="s">
        <v>166</v>
      </c>
      <c r="R806" s="426">
        <f>IF(R804="",R805-R803,R805-R804)</f>
        <v>0</v>
      </c>
      <c r="S806" s="416" t="s">
        <v>166</v>
      </c>
      <c r="T806" s="426">
        <f>IF(T804="",T805-T803,T805-T804)</f>
        <v>0</v>
      </c>
      <c r="U806" s="478" t="s">
        <v>166</v>
      </c>
      <c r="V806" s="477">
        <f>IF(V804="",V805-V803,V805-V804)</f>
        <v>0</v>
      </c>
      <c r="W806" s="463" t="s">
        <v>166</v>
      </c>
      <c r="X806" s="462">
        <f>IF(X804="",X805-X803,X805-X804)</f>
        <v>0</v>
      </c>
      <c r="Y806" s="781"/>
      <c r="Z806" s="782"/>
      <c r="AA806" s="792"/>
      <c r="AB806" s="792"/>
      <c r="AC806" s="792"/>
      <c r="AD806" s="792"/>
      <c r="AE806" s="792"/>
      <c r="AF806" s="792"/>
    </row>
    <row r="807" spans="1:32" s="404" customFormat="1" ht="15" customHeight="1" x14ac:dyDescent="0.2">
      <c r="A807" s="402"/>
      <c r="B807" s="824"/>
      <c r="C807" s="825"/>
      <c r="D807" s="792"/>
      <c r="E807" s="880"/>
      <c r="F807" s="832"/>
      <c r="G807" s="835"/>
      <c r="H807" s="829"/>
      <c r="I807" s="416" t="s">
        <v>165</v>
      </c>
      <c r="J807" s="415"/>
      <c r="K807" s="416" t="s">
        <v>164</v>
      </c>
      <c r="L807" s="415"/>
      <c r="M807" s="816"/>
      <c r="N807" s="817"/>
      <c r="O807" s="816"/>
      <c r="P807" s="817"/>
      <c r="Q807" s="816"/>
      <c r="R807" s="817"/>
      <c r="S807" s="816"/>
      <c r="T807" s="817"/>
      <c r="U807" s="857"/>
      <c r="V807" s="858"/>
      <c r="W807" s="781"/>
      <c r="X807" s="782"/>
      <c r="Y807" s="781"/>
      <c r="Z807" s="782"/>
      <c r="AA807" s="792"/>
      <c r="AB807" s="792"/>
      <c r="AC807" s="792"/>
      <c r="AD807" s="792"/>
      <c r="AE807" s="792"/>
      <c r="AF807" s="792"/>
    </row>
    <row r="808" spans="1:32" s="404" customFormat="1" ht="15" customHeight="1" x14ac:dyDescent="0.2">
      <c r="A808" s="402"/>
      <c r="B808" s="826"/>
      <c r="C808" s="827"/>
      <c r="D808" s="793"/>
      <c r="E808" s="881"/>
      <c r="F808" s="833"/>
      <c r="G808" s="836"/>
      <c r="H808" s="830"/>
      <c r="I808" s="406" t="s">
        <v>158</v>
      </c>
      <c r="J808" s="451"/>
      <c r="K808" s="820"/>
      <c r="L808" s="821"/>
      <c r="M808" s="818"/>
      <c r="N808" s="819"/>
      <c r="O808" s="818"/>
      <c r="P808" s="819"/>
      <c r="Q808" s="818"/>
      <c r="R808" s="819"/>
      <c r="S808" s="818"/>
      <c r="T808" s="819"/>
      <c r="U808" s="859"/>
      <c r="V808" s="860"/>
      <c r="W808" s="783"/>
      <c r="X808" s="784"/>
      <c r="Y808" s="783"/>
      <c r="Z808" s="784"/>
      <c r="AA808" s="793"/>
      <c r="AB808" s="793"/>
      <c r="AC808" s="793"/>
      <c r="AD808" s="793"/>
      <c r="AE808" s="793"/>
      <c r="AF808" s="793"/>
    </row>
    <row r="809" spans="1:32" s="404" customFormat="1" ht="12.75" customHeight="1" x14ac:dyDescent="0.2">
      <c r="A809" s="402"/>
      <c r="B809" s="822" t="s">
        <v>786</v>
      </c>
      <c r="C809" s="823"/>
      <c r="D809" s="791" t="s">
        <v>757</v>
      </c>
      <c r="E809" s="879" t="s">
        <v>781</v>
      </c>
      <c r="F809" s="831">
        <v>4.7699999999999996</v>
      </c>
      <c r="G809" s="834" t="s">
        <v>218</v>
      </c>
      <c r="H809" s="828" t="s">
        <v>193</v>
      </c>
      <c r="I809" s="434" t="s">
        <v>184</v>
      </c>
      <c r="J809" s="438">
        <v>1431000</v>
      </c>
      <c r="K809" s="434" t="s">
        <v>183</v>
      </c>
      <c r="L809" s="437"/>
      <c r="M809" s="434" t="s">
        <v>182</v>
      </c>
      <c r="N809" s="436">
        <f>J809</f>
        <v>1431000</v>
      </c>
      <c r="O809" s="434" t="s">
        <v>181</v>
      </c>
      <c r="P809" s="435"/>
      <c r="Q809" s="434" t="s">
        <v>181</v>
      </c>
      <c r="R809" s="435"/>
      <c r="S809" s="434" t="s">
        <v>181</v>
      </c>
      <c r="T809" s="435"/>
      <c r="U809" s="480" t="s">
        <v>181</v>
      </c>
      <c r="V809" s="479"/>
      <c r="W809" s="466" t="s">
        <v>181</v>
      </c>
      <c r="X809" s="467"/>
      <c r="Y809" s="466" t="s">
        <v>180</v>
      </c>
      <c r="Z809" s="465"/>
      <c r="AA809" s="791" t="s">
        <v>776</v>
      </c>
      <c r="AB809" s="791" t="s">
        <v>776</v>
      </c>
      <c r="AC809" s="791" t="s">
        <v>776</v>
      </c>
      <c r="AD809" s="791" t="s">
        <v>776</v>
      </c>
      <c r="AE809" s="791" t="s">
        <v>776</v>
      </c>
      <c r="AF809" s="791" t="s">
        <v>776</v>
      </c>
    </row>
    <row r="810" spans="1:32" s="404" customFormat="1" ht="15" customHeight="1" x14ac:dyDescent="0.2">
      <c r="A810" s="402"/>
      <c r="B810" s="824"/>
      <c r="C810" s="825"/>
      <c r="D810" s="792"/>
      <c r="E810" s="880"/>
      <c r="F810" s="832"/>
      <c r="G810" s="835"/>
      <c r="H810" s="829"/>
      <c r="I810" s="416" t="s">
        <v>179</v>
      </c>
      <c r="J810" s="432"/>
      <c r="K810" s="416" t="s">
        <v>177</v>
      </c>
      <c r="L810" s="415"/>
      <c r="M810" s="416" t="s">
        <v>176</v>
      </c>
      <c r="N810" s="428">
        <f>N809</f>
        <v>1431000</v>
      </c>
      <c r="O810" s="416" t="s">
        <v>175</v>
      </c>
      <c r="P810" s="426"/>
      <c r="Q810" s="416" t="s">
        <v>175</v>
      </c>
      <c r="R810" s="426"/>
      <c r="S810" s="416" t="s">
        <v>175</v>
      </c>
      <c r="T810" s="426"/>
      <c r="U810" s="478" t="s">
        <v>175</v>
      </c>
      <c r="V810" s="477"/>
      <c r="W810" s="463" t="s">
        <v>175</v>
      </c>
      <c r="X810" s="462"/>
      <c r="Y810" s="463" t="s">
        <v>174</v>
      </c>
      <c r="Z810" s="464"/>
      <c r="AA810" s="792"/>
      <c r="AB810" s="792"/>
      <c r="AC810" s="792"/>
      <c r="AD810" s="792"/>
      <c r="AE810" s="792"/>
      <c r="AF810" s="792"/>
    </row>
    <row r="811" spans="1:32" s="404" customFormat="1" x14ac:dyDescent="0.2">
      <c r="A811" s="402"/>
      <c r="B811" s="824"/>
      <c r="C811" s="825"/>
      <c r="D811" s="792"/>
      <c r="E811" s="880"/>
      <c r="F811" s="832"/>
      <c r="G811" s="835"/>
      <c r="H811" s="829"/>
      <c r="I811" s="416" t="s">
        <v>173</v>
      </c>
      <c r="J811" s="429"/>
      <c r="K811" s="416" t="s">
        <v>171</v>
      </c>
      <c r="L811" s="427"/>
      <c r="M811" s="416" t="s">
        <v>170</v>
      </c>
      <c r="N811" s="428"/>
      <c r="O811" s="416" t="s">
        <v>169</v>
      </c>
      <c r="P811" s="426"/>
      <c r="Q811" s="416" t="s">
        <v>169</v>
      </c>
      <c r="R811" s="426"/>
      <c r="S811" s="416" t="s">
        <v>169</v>
      </c>
      <c r="T811" s="426"/>
      <c r="U811" s="478" t="s">
        <v>169</v>
      </c>
      <c r="V811" s="477"/>
      <c r="W811" s="463" t="s">
        <v>169</v>
      </c>
      <c r="X811" s="462"/>
      <c r="Y811" s="781"/>
      <c r="Z811" s="782"/>
      <c r="AA811" s="792"/>
      <c r="AB811" s="792"/>
      <c r="AC811" s="792"/>
      <c r="AD811" s="792"/>
      <c r="AE811" s="792"/>
      <c r="AF811" s="792"/>
    </row>
    <row r="812" spans="1:32" s="404" customFormat="1" ht="15" customHeight="1" x14ac:dyDescent="0.2">
      <c r="A812" s="402"/>
      <c r="B812" s="824"/>
      <c r="C812" s="825"/>
      <c r="D812" s="792"/>
      <c r="E812" s="880"/>
      <c r="F812" s="832"/>
      <c r="G812" s="835"/>
      <c r="H812" s="829"/>
      <c r="I812" s="416" t="s">
        <v>168</v>
      </c>
      <c r="J812" s="427"/>
      <c r="K812" s="416" t="s">
        <v>167</v>
      </c>
      <c r="L812" s="427"/>
      <c r="M812" s="816"/>
      <c r="N812" s="817"/>
      <c r="O812" s="416" t="s">
        <v>166</v>
      </c>
      <c r="P812" s="426">
        <f>IF(P810="",P811-P809,P811-P810)</f>
        <v>0</v>
      </c>
      <c r="Q812" s="416" t="s">
        <v>166</v>
      </c>
      <c r="R812" s="426">
        <f>IF(R810="",R811-R809,R811-R810)</f>
        <v>0</v>
      </c>
      <c r="S812" s="416" t="s">
        <v>166</v>
      </c>
      <c r="T812" s="426">
        <f>IF(T810="",T811-T809,T811-T810)</f>
        <v>0</v>
      </c>
      <c r="U812" s="478" t="s">
        <v>166</v>
      </c>
      <c r="V812" s="477">
        <f>IF(V810="",V811-V809,V811-V810)</f>
        <v>0</v>
      </c>
      <c r="W812" s="463" t="s">
        <v>166</v>
      </c>
      <c r="X812" s="462">
        <f>IF(X810="",X811-X809,X811-X810)</f>
        <v>0</v>
      </c>
      <c r="Y812" s="781"/>
      <c r="Z812" s="782"/>
      <c r="AA812" s="792"/>
      <c r="AB812" s="792"/>
      <c r="AC812" s="792"/>
      <c r="AD812" s="792"/>
      <c r="AE812" s="792"/>
      <c r="AF812" s="792"/>
    </row>
    <row r="813" spans="1:32" s="404" customFormat="1" ht="15" customHeight="1" x14ac:dyDescent="0.2">
      <c r="A813" s="402"/>
      <c r="B813" s="824"/>
      <c r="C813" s="825"/>
      <c r="D813" s="792"/>
      <c r="E813" s="880"/>
      <c r="F813" s="832"/>
      <c r="G813" s="835"/>
      <c r="H813" s="829"/>
      <c r="I813" s="416" t="s">
        <v>165</v>
      </c>
      <c r="J813" s="415"/>
      <c r="K813" s="416" t="s">
        <v>164</v>
      </c>
      <c r="L813" s="415"/>
      <c r="M813" s="816"/>
      <c r="N813" s="817"/>
      <c r="O813" s="816"/>
      <c r="P813" s="817"/>
      <c r="Q813" s="816"/>
      <c r="R813" s="817"/>
      <c r="S813" s="816"/>
      <c r="T813" s="817"/>
      <c r="U813" s="857"/>
      <c r="V813" s="858"/>
      <c r="W813" s="781"/>
      <c r="X813" s="782"/>
      <c r="Y813" s="781"/>
      <c r="Z813" s="782"/>
      <c r="AA813" s="792"/>
      <c r="AB813" s="792"/>
      <c r="AC813" s="792"/>
      <c r="AD813" s="792"/>
      <c r="AE813" s="792"/>
      <c r="AF813" s="792"/>
    </row>
    <row r="814" spans="1:32" s="404" customFormat="1" ht="15" customHeight="1" x14ac:dyDescent="0.2">
      <c r="A814" s="402"/>
      <c r="B814" s="826"/>
      <c r="C814" s="827"/>
      <c r="D814" s="793"/>
      <c r="E814" s="881"/>
      <c r="F814" s="833"/>
      <c r="G814" s="836"/>
      <c r="H814" s="830"/>
      <c r="I814" s="406" t="s">
        <v>158</v>
      </c>
      <c r="J814" s="451"/>
      <c r="K814" s="820"/>
      <c r="L814" s="821"/>
      <c r="M814" s="818"/>
      <c r="N814" s="819"/>
      <c r="O814" s="818"/>
      <c r="P814" s="819"/>
      <c r="Q814" s="818"/>
      <c r="R814" s="819"/>
      <c r="S814" s="818"/>
      <c r="T814" s="819"/>
      <c r="U814" s="859"/>
      <c r="V814" s="860"/>
      <c r="W814" s="783"/>
      <c r="X814" s="784"/>
      <c r="Y814" s="783"/>
      <c r="Z814" s="784"/>
      <c r="AA814" s="793"/>
      <c r="AB814" s="793"/>
      <c r="AC814" s="793"/>
      <c r="AD814" s="793"/>
      <c r="AE814" s="793"/>
      <c r="AF814" s="793"/>
    </row>
    <row r="815" spans="1:32" s="404" customFormat="1" ht="12.75" customHeight="1" x14ac:dyDescent="0.2">
      <c r="A815" s="402"/>
      <c r="B815" s="822" t="s">
        <v>782</v>
      </c>
      <c r="C815" s="823"/>
      <c r="D815" s="791" t="s">
        <v>757</v>
      </c>
      <c r="E815" s="879" t="s">
        <v>781</v>
      </c>
      <c r="F815" s="831"/>
      <c r="G815" s="834" t="s">
        <v>218</v>
      </c>
      <c r="H815" s="828" t="s">
        <v>193</v>
      </c>
      <c r="I815" s="434" t="s">
        <v>184</v>
      </c>
      <c r="J815" s="438">
        <v>1302000</v>
      </c>
      <c r="K815" s="434" t="s">
        <v>183</v>
      </c>
      <c r="L815" s="437"/>
      <c r="M815" s="434" t="s">
        <v>182</v>
      </c>
      <c r="N815" s="436">
        <f>J815</f>
        <v>1302000</v>
      </c>
      <c r="O815" s="434" t="s">
        <v>181</v>
      </c>
      <c r="P815" s="435"/>
      <c r="Q815" s="434" t="s">
        <v>181</v>
      </c>
      <c r="R815" s="435"/>
      <c r="S815" s="434" t="s">
        <v>181</v>
      </c>
      <c r="T815" s="435"/>
      <c r="U815" s="480" t="s">
        <v>181</v>
      </c>
      <c r="V815" s="479"/>
      <c r="W815" s="466" t="s">
        <v>181</v>
      </c>
      <c r="X815" s="467"/>
      <c r="Y815" s="466" t="s">
        <v>180</v>
      </c>
      <c r="Z815" s="465"/>
      <c r="AA815" s="791" t="s">
        <v>266</v>
      </c>
      <c r="AB815" s="791" t="s">
        <v>266</v>
      </c>
      <c r="AC815" s="791" t="s">
        <v>266</v>
      </c>
      <c r="AD815" s="791" t="s">
        <v>266</v>
      </c>
      <c r="AE815" s="791" t="s">
        <v>266</v>
      </c>
      <c r="AF815" s="791" t="s">
        <v>266</v>
      </c>
    </row>
    <row r="816" spans="1:32" s="404" customFormat="1" ht="15" customHeight="1" x14ac:dyDescent="0.2">
      <c r="A816" s="402"/>
      <c r="B816" s="824"/>
      <c r="C816" s="825"/>
      <c r="D816" s="792"/>
      <c r="E816" s="880"/>
      <c r="F816" s="832"/>
      <c r="G816" s="835"/>
      <c r="H816" s="829"/>
      <c r="I816" s="416" t="s">
        <v>179</v>
      </c>
      <c r="J816" s="432"/>
      <c r="K816" s="416" t="s">
        <v>177</v>
      </c>
      <c r="L816" s="415"/>
      <c r="M816" s="416" t="s">
        <v>176</v>
      </c>
      <c r="N816" s="428">
        <f>N815</f>
        <v>1302000</v>
      </c>
      <c r="O816" s="416" t="s">
        <v>175</v>
      </c>
      <c r="P816" s="426"/>
      <c r="Q816" s="416" t="s">
        <v>175</v>
      </c>
      <c r="R816" s="426"/>
      <c r="S816" s="416" t="s">
        <v>175</v>
      </c>
      <c r="T816" s="426"/>
      <c r="U816" s="478" t="s">
        <v>175</v>
      </c>
      <c r="V816" s="477"/>
      <c r="W816" s="463" t="s">
        <v>175</v>
      </c>
      <c r="X816" s="462"/>
      <c r="Y816" s="463" t="s">
        <v>174</v>
      </c>
      <c r="Z816" s="464"/>
      <c r="AA816" s="792"/>
      <c r="AB816" s="792"/>
      <c r="AC816" s="792"/>
      <c r="AD816" s="792"/>
      <c r="AE816" s="792"/>
      <c r="AF816" s="792"/>
    </row>
    <row r="817" spans="1:32" s="404" customFormat="1" x14ac:dyDescent="0.2">
      <c r="A817" s="402"/>
      <c r="B817" s="824"/>
      <c r="C817" s="825"/>
      <c r="D817" s="792"/>
      <c r="E817" s="880"/>
      <c r="F817" s="832"/>
      <c r="G817" s="835"/>
      <c r="H817" s="829"/>
      <c r="I817" s="416" t="s">
        <v>173</v>
      </c>
      <c r="J817" s="429"/>
      <c r="K817" s="416" t="s">
        <v>171</v>
      </c>
      <c r="L817" s="427"/>
      <c r="M817" s="416" t="s">
        <v>170</v>
      </c>
      <c r="N817" s="428"/>
      <c r="O817" s="416" t="s">
        <v>169</v>
      </c>
      <c r="P817" s="426"/>
      <c r="Q817" s="416" t="s">
        <v>169</v>
      </c>
      <c r="R817" s="426"/>
      <c r="S817" s="416" t="s">
        <v>169</v>
      </c>
      <c r="T817" s="426"/>
      <c r="U817" s="478" t="s">
        <v>169</v>
      </c>
      <c r="V817" s="477"/>
      <c r="W817" s="463" t="s">
        <v>169</v>
      </c>
      <c r="X817" s="462"/>
      <c r="Y817" s="781"/>
      <c r="Z817" s="782"/>
      <c r="AA817" s="792"/>
      <c r="AB817" s="792"/>
      <c r="AC817" s="792"/>
      <c r="AD817" s="792"/>
      <c r="AE817" s="792"/>
      <c r="AF817" s="792"/>
    </row>
    <row r="818" spans="1:32" s="404" customFormat="1" ht="15" customHeight="1" x14ac:dyDescent="0.2">
      <c r="A818" s="402"/>
      <c r="B818" s="824"/>
      <c r="C818" s="825"/>
      <c r="D818" s="792"/>
      <c r="E818" s="880"/>
      <c r="F818" s="832"/>
      <c r="G818" s="835"/>
      <c r="H818" s="829"/>
      <c r="I818" s="416" t="s">
        <v>168</v>
      </c>
      <c r="J818" s="427"/>
      <c r="K818" s="416" t="s">
        <v>167</v>
      </c>
      <c r="L818" s="427"/>
      <c r="M818" s="816"/>
      <c r="N818" s="817"/>
      <c r="O818" s="416" t="s">
        <v>166</v>
      </c>
      <c r="P818" s="426">
        <f>IF(P816="",P817-P815,P817-P816)</f>
        <v>0</v>
      </c>
      <c r="Q818" s="416" t="s">
        <v>166</v>
      </c>
      <c r="R818" s="426">
        <f>IF(R816="",R817-R815,R817-R816)</f>
        <v>0</v>
      </c>
      <c r="S818" s="416" t="s">
        <v>166</v>
      </c>
      <c r="T818" s="426">
        <f>IF(T816="",T817-T815,T817-T816)</f>
        <v>0</v>
      </c>
      <c r="U818" s="478" t="s">
        <v>166</v>
      </c>
      <c r="V818" s="477">
        <f>IF(V816="",V817-V815,V817-V816)</f>
        <v>0</v>
      </c>
      <c r="W818" s="463" t="s">
        <v>166</v>
      </c>
      <c r="X818" s="462">
        <f>IF(X816="",X817-X815,X817-X816)</f>
        <v>0</v>
      </c>
      <c r="Y818" s="781"/>
      <c r="Z818" s="782"/>
      <c r="AA818" s="792"/>
      <c r="AB818" s="792"/>
      <c r="AC818" s="792"/>
      <c r="AD818" s="792"/>
      <c r="AE818" s="792"/>
      <c r="AF818" s="792"/>
    </row>
    <row r="819" spans="1:32" s="404" customFormat="1" ht="15" customHeight="1" x14ac:dyDescent="0.2">
      <c r="A819" s="402"/>
      <c r="B819" s="824"/>
      <c r="C819" s="825"/>
      <c r="D819" s="792"/>
      <c r="E819" s="880"/>
      <c r="F819" s="832"/>
      <c r="G819" s="835"/>
      <c r="H819" s="829"/>
      <c r="I819" s="416" t="s">
        <v>165</v>
      </c>
      <c r="J819" s="415"/>
      <c r="K819" s="416" t="s">
        <v>164</v>
      </c>
      <c r="L819" s="415"/>
      <c r="M819" s="816"/>
      <c r="N819" s="817"/>
      <c r="O819" s="816"/>
      <c r="P819" s="817"/>
      <c r="Q819" s="816"/>
      <c r="R819" s="817"/>
      <c r="S819" s="816"/>
      <c r="T819" s="817"/>
      <c r="U819" s="857"/>
      <c r="V819" s="858"/>
      <c r="W819" s="781"/>
      <c r="X819" s="782"/>
      <c r="Y819" s="781"/>
      <c r="Z819" s="782"/>
      <c r="AA819" s="792"/>
      <c r="AB819" s="792"/>
      <c r="AC819" s="792"/>
      <c r="AD819" s="792"/>
      <c r="AE819" s="792"/>
      <c r="AF819" s="792"/>
    </row>
    <row r="820" spans="1:32" s="404" customFormat="1" ht="15" customHeight="1" x14ac:dyDescent="0.2">
      <c r="A820" s="402"/>
      <c r="B820" s="826"/>
      <c r="C820" s="827"/>
      <c r="D820" s="793"/>
      <c r="E820" s="881"/>
      <c r="F820" s="833"/>
      <c r="G820" s="836"/>
      <c r="H820" s="830"/>
      <c r="I820" s="406" t="s">
        <v>158</v>
      </c>
      <c r="J820" s="451"/>
      <c r="K820" s="820"/>
      <c r="L820" s="821"/>
      <c r="M820" s="818"/>
      <c r="N820" s="819"/>
      <c r="O820" s="818"/>
      <c r="P820" s="819"/>
      <c r="Q820" s="818"/>
      <c r="R820" s="819"/>
      <c r="S820" s="818"/>
      <c r="T820" s="819"/>
      <c r="U820" s="859"/>
      <c r="V820" s="860"/>
      <c r="W820" s="783"/>
      <c r="X820" s="784"/>
      <c r="Y820" s="783"/>
      <c r="Z820" s="784"/>
      <c r="AA820" s="793"/>
      <c r="AB820" s="793"/>
      <c r="AC820" s="793"/>
      <c r="AD820" s="793"/>
      <c r="AE820" s="793"/>
      <c r="AF820" s="793"/>
    </row>
    <row r="821" spans="1:32" s="404" customFormat="1" ht="12.75" customHeight="1" x14ac:dyDescent="0.2">
      <c r="B821" s="822" t="s">
        <v>361</v>
      </c>
      <c r="C821" s="823"/>
      <c r="D821" s="791" t="s">
        <v>280</v>
      </c>
      <c r="E821" s="828" t="s">
        <v>325</v>
      </c>
      <c r="F821" s="831"/>
      <c r="G821" s="834" t="s">
        <v>218</v>
      </c>
      <c r="H821" s="828" t="s">
        <v>324</v>
      </c>
      <c r="I821" s="434" t="s">
        <v>184</v>
      </c>
      <c r="J821" s="438">
        <v>64596.78</v>
      </c>
      <c r="K821" s="434" t="s">
        <v>183</v>
      </c>
      <c r="L821" s="437"/>
      <c r="M821" s="434" t="s">
        <v>182</v>
      </c>
      <c r="N821" s="436">
        <f>J821</f>
        <v>64596.78</v>
      </c>
      <c r="O821" s="434" t="s">
        <v>181</v>
      </c>
      <c r="P821" s="435"/>
      <c r="Q821" s="434" t="s">
        <v>181</v>
      </c>
      <c r="R821" s="435"/>
      <c r="S821" s="434" t="s">
        <v>181</v>
      </c>
      <c r="T821" s="435"/>
      <c r="U821" s="434" t="s">
        <v>181</v>
      </c>
      <c r="V821" s="435"/>
      <c r="W821" s="466" t="s">
        <v>181</v>
      </c>
      <c r="X821" s="467"/>
      <c r="Y821" s="466" t="s">
        <v>180</v>
      </c>
      <c r="Z821" s="465"/>
      <c r="AA821" s="791" t="s">
        <v>350</v>
      </c>
      <c r="AB821" s="791" t="s">
        <v>350</v>
      </c>
      <c r="AC821" s="791" t="s">
        <v>350</v>
      </c>
      <c r="AD821" s="791" t="s">
        <v>350</v>
      </c>
      <c r="AE821" s="791" t="s">
        <v>350</v>
      </c>
      <c r="AF821" s="791" t="s">
        <v>2153</v>
      </c>
    </row>
    <row r="822" spans="1:32" s="404" customFormat="1" ht="15" customHeight="1" x14ac:dyDescent="0.2">
      <c r="B822" s="824"/>
      <c r="C822" s="825"/>
      <c r="D822" s="792"/>
      <c r="E822" s="829"/>
      <c r="F822" s="832"/>
      <c r="G822" s="835"/>
      <c r="H822" s="829"/>
      <c r="I822" s="416" t="s">
        <v>179</v>
      </c>
      <c r="J822" s="432" t="s">
        <v>321</v>
      </c>
      <c r="K822" s="416" t="s">
        <v>177</v>
      </c>
      <c r="L822" s="415"/>
      <c r="M822" s="416" t="s">
        <v>176</v>
      </c>
      <c r="N822" s="428">
        <f>N821</f>
        <v>64596.78</v>
      </c>
      <c r="O822" s="416" t="s">
        <v>175</v>
      </c>
      <c r="P822" s="426"/>
      <c r="Q822" s="416" t="s">
        <v>175</v>
      </c>
      <c r="R822" s="426"/>
      <c r="S822" s="416" t="s">
        <v>175</v>
      </c>
      <c r="T822" s="426"/>
      <c r="U822" s="416" t="s">
        <v>175</v>
      </c>
      <c r="V822" s="426"/>
      <c r="W822" s="463" t="s">
        <v>175</v>
      </c>
      <c r="X822" s="462"/>
      <c r="Y822" s="463" t="s">
        <v>174</v>
      </c>
      <c r="Z822" s="464"/>
      <c r="AA822" s="792"/>
      <c r="AB822" s="792"/>
      <c r="AC822" s="792"/>
      <c r="AD822" s="792"/>
      <c r="AE822" s="792"/>
      <c r="AF822" s="792"/>
    </row>
    <row r="823" spans="1:32" s="404" customFormat="1" ht="39" customHeight="1" x14ac:dyDescent="0.2">
      <c r="B823" s="824"/>
      <c r="C823" s="825"/>
      <c r="D823" s="792"/>
      <c r="E823" s="829"/>
      <c r="F823" s="832"/>
      <c r="G823" s="835"/>
      <c r="H823" s="829"/>
      <c r="I823" s="416" t="s">
        <v>173</v>
      </c>
      <c r="J823" s="429"/>
      <c r="K823" s="416" t="s">
        <v>171</v>
      </c>
      <c r="L823" s="427"/>
      <c r="M823" s="416" t="s">
        <v>170</v>
      </c>
      <c r="N823" s="428"/>
      <c r="O823" s="416" t="s">
        <v>169</v>
      </c>
      <c r="P823" s="426"/>
      <c r="Q823" s="416" t="s">
        <v>169</v>
      </c>
      <c r="R823" s="426"/>
      <c r="S823" s="416" t="s">
        <v>169</v>
      </c>
      <c r="T823" s="426"/>
      <c r="U823" s="416" t="s">
        <v>169</v>
      </c>
      <c r="V823" s="426"/>
      <c r="W823" s="463" t="s">
        <v>169</v>
      </c>
      <c r="X823" s="462"/>
      <c r="Y823" s="781"/>
      <c r="Z823" s="782"/>
      <c r="AA823" s="792"/>
      <c r="AB823" s="792"/>
      <c r="AC823" s="792"/>
      <c r="AD823" s="792"/>
      <c r="AE823" s="792"/>
      <c r="AF823" s="792"/>
    </row>
    <row r="824" spans="1:32" s="404" customFormat="1" ht="15" customHeight="1" x14ac:dyDescent="0.2">
      <c r="B824" s="824"/>
      <c r="C824" s="825"/>
      <c r="D824" s="792"/>
      <c r="E824" s="829"/>
      <c r="F824" s="832"/>
      <c r="G824" s="835"/>
      <c r="H824" s="829"/>
      <c r="I824" s="416" t="s">
        <v>168</v>
      </c>
      <c r="J824" s="427"/>
      <c r="K824" s="416" t="s">
        <v>167</v>
      </c>
      <c r="L824" s="427"/>
      <c r="M824" s="816"/>
      <c r="N824" s="817"/>
      <c r="O824" s="416" t="s">
        <v>166</v>
      </c>
      <c r="P824" s="426">
        <f>IF(P822="",P823-P821,P823-P822)</f>
        <v>0</v>
      </c>
      <c r="Q824" s="416" t="s">
        <v>166</v>
      </c>
      <c r="R824" s="426">
        <f>IF(R822="",R823-R821,R823-R822)</f>
        <v>0</v>
      </c>
      <c r="S824" s="416" t="s">
        <v>166</v>
      </c>
      <c r="T824" s="426">
        <f>IF(T822="",T823-T821,T823-T822)</f>
        <v>0</v>
      </c>
      <c r="U824" s="416" t="s">
        <v>166</v>
      </c>
      <c r="V824" s="426">
        <f>IF(V822="",V823-V821,V823-V822)</f>
        <v>0</v>
      </c>
      <c r="W824" s="463" t="s">
        <v>166</v>
      </c>
      <c r="X824" s="462">
        <f>IF(X822="",X823-X821,X823-X822)</f>
        <v>0</v>
      </c>
      <c r="Y824" s="781"/>
      <c r="Z824" s="782"/>
      <c r="AA824" s="792"/>
      <c r="AB824" s="792"/>
      <c r="AC824" s="792"/>
      <c r="AD824" s="792"/>
      <c r="AE824" s="792"/>
      <c r="AF824" s="792"/>
    </row>
    <row r="825" spans="1:32" s="404" customFormat="1" ht="15" customHeight="1" x14ac:dyDescent="0.2">
      <c r="B825" s="824"/>
      <c r="C825" s="825"/>
      <c r="D825" s="792"/>
      <c r="E825" s="829"/>
      <c r="F825" s="832"/>
      <c r="G825" s="835"/>
      <c r="H825" s="829"/>
      <c r="I825" s="416" t="s">
        <v>165</v>
      </c>
      <c r="J825" s="415"/>
      <c r="K825" s="416" t="s">
        <v>164</v>
      </c>
      <c r="L825" s="415"/>
      <c r="M825" s="816"/>
      <c r="N825" s="817"/>
      <c r="O825" s="816"/>
      <c r="P825" s="817"/>
      <c r="Q825" s="816"/>
      <c r="R825" s="817"/>
      <c r="S825" s="816"/>
      <c r="T825" s="817"/>
      <c r="U825" s="816"/>
      <c r="V825" s="817"/>
      <c r="W825" s="781"/>
      <c r="X825" s="782"/>
      <c r="Y825" s="781"/>
      <c r="Z825" s="782"/>
      <c r="AA825" s="792"/>
      <c r="AB825" s="792"/>
      <c r="AC825" s="792"/>
      <c r="AD825" s="792"/>
      <c r="AE825" s="792"/>
      <c r="AF825" s="792"/>
    </row>
    <row r="826" spans="1:32" s="404" customFormat="1" ht="15" customHeight="1" x14ac:dyDescent="0.2">
      <c r="B826" s="826"/>
      <c r="C826" s="827"/>
      <c r="D826" s="793"/>
      <c r="E826" s="830"/>
      <c r="F826" s="833"/>
      <c r="G826" s="836"/>
      <c r="H826" s="830"/>
      <c r="I826" s="406" t="s">
        <v>158</v>
      </c>
      <c r="J826" s="451"/>
      <c r="K826" s="820"/>
      <c r="L826" s="821"/>
      <c r="M826" s="818"/>
      <c r="N826" s="819"/>
      <c r="O826" s="818"/>
      <c r="P826" s="819"/>
      <c r="Q826" s="818"/>
      <c r="R826" s="819"/>
      <c r="S826" s="818"/>
      <c r="T826" s="819"/>
      <c r="U826" s="818"/>
      <c r="V826" s="819"/>
      <c r="W826" s="783"/>
      <c r="X826" s="784"/>
      <c r="Y826" s="783"/>
      <c r="Z826" s="784"/>
      <c r="AA826" s="793"/>
      <c r="AB826" s="793"/>
      <c r="AC826" s="793"/>
      <c r="AD826" s="793"/>
      <c r="AE826" s="793"/>
      <c r="AF826" s="793"/>
    </row>
    <row r="827" spans="1:32" s="404" customFormat="1" ht="12.75" customHeight="1" x14ac:dyDescent="0.2">
      <c r="B827" s="822" t="s">
        <v>356</v>
      </c>
      <c r="C827" s="823"/>
      <c r="D827" s="791" t="s">
        <v>280</v>
      </c>
      <c r="E827" s="828" t="s">
        <v>325</v>
      </c>
      <c r="F827" s="831">
        <v>3.45</v>
      </c>
      <c r="G827" s="834" t="s">
        <v>218</v>
      </c>
      <c r="H827" s="828" t="s">
        <v>324</v>
      </c>
      <c r="I827" s="434" t="s">
        <v>184</v>
      </c>
      <c r="J827" s="438">
        <v>158775.23000000001</v>
      </c>
      <c r="K827" s="434" t="s">
        <v>183</v>
      </c>
      <c r="L827" s="437"/>
      <c r="M827" s="434" t="s">
        <v>182</v>
      </c>
      <c r="N827" s="436">
        <f>J827</f>
        <v>158775.23000000001</v>
      </c>
      <c r="O827" s="434" t="s">
        <v>181</v>
      </c>
      <c r="P827" s="435"/>
      <c r="Q827" s="434" t="s">
        <v>181</v>
      </c>
      <c r="R827" s="435"/>
      <c r="S827" s="434" t="s">
        <v>181</v>
      </c>
      <c r="T827" s="435"/>
      <c r="U827" s="434" t="s">
        <v>181</v>
      </c>
      <c r="V827" s="435"/>
      <c r="W827" s="466" t="s">
        <v>181</v>
      </c>
      <c r="X827" s="467"/>
      <c r="Y827" s="466" t="s">
        <v>180</v>
      </c>
      <c r="Z827" s="465"/>
      <c r="AA827" s="791" t="s">
        <v>355</v>
      </c>
      <c r="AB827" s="791" t="s">
        <v>355</v>
      </c>
      <c r="AC827" s="791" t="s">
        <v>355</v>
      </c>
      <c r="AD827" s="791" t="s">
        <v>355</v>
      </c>
      <c r="AE827" s="791" t="s">
        <v>355</v>
      </c>
      <c r="AF827" s="791" t="s">
        <v>110</v>
      </c>
    </row>
    <row r="828" spans="1:32" s="404" customFormat="1" ht="15" customHeight="1" x14ac:dyDescent="0.2">
      <c r="B828" s="824"/>
      <c r="C828" s="825"/>
      <c r="D828" s="792"/>
      <c r="E828" s="829"/>
      <c r="F828" s="832"/>
      <c r="G828" s="835"/>
      <c r="H828" s="829"/>
      <c r="I828" s="416" t="s">
        <v>179</v>
      </c>
      <c r="J828" s="432" t="s">
        <v>321</v>
      </c>
      <c r="K828" s="416" t="s">
        <v>177</v>
      </c>
      <c r="L828" s="415"/>
      <c r="M828" s="416" t="s">
        <v>176</v>
      </c>
      <c r="N828" s="428">
        <f>N827</f>
        <v>158775.23000000001</v>
      </c>
      <c r="O828" s="416" t="s">
        <v>175</v>
      </c>
      <c r="P828" s="426"/>
      <c r="Q828" s="416" t="s">
        <v>175</v>
      </c>
      <c r="R828" s="426"/>
      <c r="S828" s="416" t="s">
        <v>175</v>
      </c>
      <c r="T828" s="426"/>
      <c r="U828" s="416" t="s">
        <v>175</v>
      </c>
      <c r="V828" s="426"/>
      <c r="W828" s="463" t="s">
        <v>175</v>
      </c>
      <c r="X828" s="462"/>
      <c r="Y828" s="463" t="s">
        <v>174</v>
      </c>
      <c r="Z828" s="464"/>
      <c r="AA828" s="792"/>
      <c r="AB828" s="792"/>
      <c r="AC828" s="792"/>
      <c r="AD828" s="792"/>
      <c r="AE828" s="792"/>
      <c r="AF828" s="792"/>
    </row>
    <row r="829" spans="1:32" s="404" customFormat="1" ht="39" customHeight="1" x14ac:dyDescent="0.2">
      <c r="B829" s="824"/>
      <c r="C829" s="825"/>
      <c r="D829" s="792"/>
      <c r="E829" s="829"/>
      <c r="F829" s="832"/>
      <c r="G829" s="835"/>
      <c r="H829" s="829"/>
      <c r="I829" s="416" t="s">
        <v>173</v>
      </c>
      <c r="J829" s="429"/>
      <c r="K829" s="416" t="s">
        <v>171</v>
      </c>
      <c r="L829" s="427"/>
      <c r="M829" s="416" t="s">
        <v>170</v>
      </c>
      <c r="N829" s="428"/>
      <c r="O829" s="416" t="s">
        <v>169</v>
      </c>
      <c r="P829" s="426"/>
      <c r="Q829" s="416" t="s">
        <v>169</v>
      </c>
      <c r="R829" s="426"/>
      <c r="S829" s="416" t="s">
        <v>169</v>
      </c>
      <c r="T829" s="426"/>
      <c r="U829" s="416" t="s">
        <v>169</v>
      </c>
      <c r="V829" s="426"/>
      <c r="W829" s="463" t="s">
        <v>169</v>
      </c>
      <c r="X829" s="462"/>
      <c r="Y829" s="781"/>
      <c r="Z829" s="782"/>
      <c r="AA829" s="792"/>
      <c r="AB829" s="792"/>
      <c r="AC829" s="792"/>
      <c r="AD829" s="792"/>
      <c r="AE829" s="792"/>
      <c r="AF829" s="792"/>
    </row>
    <row r="830" spans="1:32" s="404" customFormat="1" ht="15" customHeight="1" x14ac:dyDescent="0.2">
      <c r="B830" s="824"/>
      <c r="C830" s="825"/>
      <c r="D830" s="792"/>
      <c r="E830" s="829"/>
      <c r="F830" s="832"/>
      <c r="G830" s="835"/>
      <c r="H830" s="829"/>
      <c r="I830" s="416" t="s">
        <v>168</v>
      </c>
      <c r="J830" s="427"/>
      <c r="K830" s="416" t="s">
        <v>167</v>
      </c>
      <c r="L830" s="427"/>
      <c r="M830" s="816"/>
      <c r="N830" s="817"/>
      <c r="O830" s="416" t="s">
        <v>166</v>
      </c>
      <c r="P830" s="426">
        <f>IF(P828="",P829-P827,P829-P828)</f>
        <v>0</v>
      </c>
      <c r="Q830" s="416" t="s">
        <v>166</v>
      </c>
      <c r="R830" s="426">
        <f>IF(R828="",R829-R827,R829-R828)</f>
        <v>0</v>
      </c>
      <c r="S830" s="416" t="s">
        <v>166</v>
      </c>
      <c r="T830" s="426">
        <f>IF(T828="",T829-T827,T829-T828)</f>
        <v>0</v>
      </c>
      <c r="U830" s="416" t="s">
        <v>166</v>
      </c>
      <c r="V830" s="426">
        <f>IF(V828="",V829-V827,V829-V828)</f>
        <v>0</v>
      </c>
      <c r="W830" s="463" t="s">
        <v>166</v>
      </c>
      <c r="X830" s="462">
        <f>IF(X828="",X829-X827,X829-X828)</f>
        <v>0</v>
      </c>
      <c r="Y830" s="781"/>
      <c r="Z830" s="782"/>
      <c r="AA830" s="792"/>
      <c r="AB830" s="792"/>
      <c r="AC830" s="792"/>
      <c r="AD830" s="792"/>
      <c r="AE830" s="792"/>
      <c r="AF830" s="792"/>
    </row>
    <row r="831" spans="1:32" s="404" customFormat="1" ht="15" customHeight="1" x14ac:dyDescent="0.2">
      <c r="B831" s="824"/>
      <c r="C831" s="825"/>
      <c r="D831" s="792"/>
      <c r="E831" s="829"/>
      <c r="F831" s="832"/>
      <c r="G831" s="835"/>
      <c r="H831" s="829"/>
      <c r="I831" s="416" t="s">
        <v>165</v>
      </c>
      <c r="J831" s="415"/>
      <c r="K831" s="416" t="s">
        <v>164</v>
      </c>
      <c r="L831" s="415"/>
      <c r="M831" s="816"/>
      <c r="N831" s="817"/>
      <c r="O831" s="816"/>
      <c r="P831" s="817"/>
      <c r="Q831" s="816"/>
      <c r="R831" s="817"/>
      <c r="S831" s="816"/>
      <c r="T831" s="817"/>
      <c r="U831" s="816"/>
      <c r="V831" s="817"/>
      <c r="W831" s="781"/>
      <c r="X831" s="782"/>
      <c r="Y831" s="781"/>
      <c r="Z831" s="782"/>
      <c r="AA831" s="792"/>
      <c r="AB831" s="792"/>
      <c r="AC831" s="792"/>
      <c r="AD831" s="792"/>
      <c r="AE831" s="792"/>
      <c r="AF831" s="792"/>
    </row>
    <row r="832" spans="1:32" s="404" customFormat="1" ht="15" customHeight="1" x14ac:dyDescent="0.2">
      <c r="B832" s="826"/>
      <c r="C832" s="827"/>
      <c r="D832" s="793"/>
      <c r="E832" s="830"/>
      <c r="F832" s="833"/>
      <c r="G832" s="836"/>
      <c r="H832" s="830"/>
      <c r="I832" s="406" t="s">
        <v>158</v>
      </c>
      <c r="J832" s="451"/>
      <c r="K832" s="820"/>
      <c r="L832" s="821"/>
      <c r="M832" s="818"/>
      <c r="N832" s="819"/>
      <c r="O832" s="818"/>
      <c r="P832" s="819"/>
      <c r="Q832" s="818"/>
      <c r="R832" s="819"/>
      <c r="S832" s="818"/>
      <c r="T832" s="819"/>
      <c r="U832" s="818"/>
      <c r="V832" s="819"/>
      <c r="W832" s="783"/>
      <c r="X832" s="784"/>
      <c r="Y832" s="783"/>
      <c r="Z832" s="784"/>
      <c r="AA832" s="793"/>
      <c r="AB832" s="793"/>
      <c r="AC832" s="793"/>
      <c r="AD832" s="793"/>
      <c r="AE832" s="793"/>
      <c r="AF832" s="793"/>
    </row>
    <row r="833" spans="2:32" s="404" customFormat="1" ht="12.75" customHeight="1" x14ac:dyDescent="0.2">
      <c r="B833" s="822" t="s">
        <v>354</v>
      </c>
      <c r="C833" s="823"/>
      <c r="D833" s="791" t="s">
        <v>280</v>
      </c>
      <c r="E833" s="828" t="s">
        <v>325</v>
      </c>
      <c r="F833" s="831"/>
      <c r="G833" s="834" t="s">
        <v>218</v>
      </c>
      <c r="H833" s="828" t="s">
        <v>324</v>
      </c>
      <c r="I833" s="434" t="s">
        <v>184</v>
      </c>
      <c r="J833" s="438">
        <v>131608.37</v>
      </c>
      <c r="K833" s="434" t="s">
        <v>183</v>
      </c>
      <c r="L833" s="437"/>
      <c r="M833" s="434" t="s">
        <v>182</v>
      </c>
      <c r="N833" s="436">
        <f>J833</f>
        <v>131608.37</v>
      </c>
      <c r="O833" s="434" t="s">
        <v>181</v>
      </c>
      <c r="P833" s="435"/>
      <c r="Q833" s="434" t="s">
        <v>181</v>
      </c>
      <c r="R833" s="435"/>
      <c r="S833" s="434" t="s">
        <v>181</v>
      </c>
      <c r="T833" s="435"/>
      <c r="U833" s="434" t="s">
        <v>181</v>
      </c>
      <c r="V833" s="435"/>
      <c r="W833" s="466" t="s">
        <v>181</v>
      </c>
      <c r="X833" s="467"/>
      <c r="Y833" s="466" t="s">
        <v>180</v>
      </c>
      <c r="Z833" s="465"/>
      <c r="AA833" s="791" t="s">
        <v>353</v>
      </c>
      <c r="AB833" s="791" t="s">
        <v>353</v>
      </c>
      <c r="AC833" s="791" t="s">
        <v>353</v>
      </c>
      <c r="AD833" s="791" t="s">
        <v>353</v>
      </c>
      <c r="AE833" s="791" t="s">
        <v>353</v>
      </c>
      <c r="AF833" s="791" t="s">
        <v>4</v>
      </c>
    </row>
    <row r="834" spans="2:32" s="404" customFormat="1" ht="15" customHeight="1" x14ac:dyDescent="0.2">
      <c r="B834" s="824"/>
      <c r="C834" s="825"/>
      <c r="D834" s="792"/>
      <c r="E834" s="829"/>
      <c r="F834" s="832"/>
      <c r="G834" s="835"/>
      <c r="H834" s="829"/>
      <c r="I834" s="416" t="s">
        <v>179</v>
      </c>
      <c r="J834" s="432" t="s">
        <v>321</v>
      </c>
      <c r="K834" s="416" t="s">
        <v>177</v>
      </c>
      <c r="L834" s="415"/>
      <c r="M834" s="416" t="s">
        <v>176</v>
      </c>
      <c r="N834" s="428">
        <f>N833</f>
        <v>131608.37</v>
      </c>
      <c r="O834" s="416" t="s">
        <v>175</v>
      </c>
      <c r="P834" s="426"/>
      <c r="Q834" s="416" t="s">
        <v>175</v>
      </c>
      <c r="R834" s="426"/>
      <c r="S834" s="416" t="s">
        <v>175</v>
      </c>
      <c r="T834" s="426"/>
      <c r="U834" s="416" t="s">
        <v>175</v>
      </c>
      <c r="V834" s="426"/>
      <c r="W834" s="463" t="s">
        <v>175</v>
      </c>
      <c r="X834" s="462"/>
      <c r="Y834" s="463" t="s">
        <v>174</v>
      </c>
      <c r="Z834" s="464"/>
      <c r="AA834" s="792"/>
      <c r="AB834" s="792"/>
      <c r="AC834" s="792"/>
      <c r="AD834" s="792"/>
      <c r="AE834" s="792"/>
      <c r="AF834" s="792"/>
    </row>
    <row r="835" spans="2:32" s="404" customFormat="1" ht="39" customHeight="1" x14ac:dyDescent="0.2">
      <c r="B835" s="824"/>
      <c r="C835" s="825"/>
      <c r="D835" s="792"/>
      <c r="E835" s="829"/>
      <c r="F835" s="832"/>
      <c r="G835" s="835"/>
      <c r="H835" s="829"/>
      <c r="I835" s="416" t="s">
        <v>173</v>
      </c>
      <c r="J835" s="429"/>
      <c r="K835" s="416" t="s">
        <v>171</v>
      </c>
      <c r="L835" s="427"/>
      <c r="M835" s="416" t="s">
        <v>170</v>
      </c>
      <c r="N835" s="428"/>
      <c r="O835" s="416" t="s">
        <v>169</v>
      </c>
      <c r="P835" s="426"/>
      <c r="Q835" s="416" t="s">
        <v>169</v>
      </c>
      <c r="R835" s="426"/>
      <c r="S835" s="416" t="s">
        <v>169</v>
      </c>
      <c r="T835" s="426"/>
      <c r="U835" s="416" t="s">
        <v>169</v>
      </c>
      <c r="V835" s="426"/>
      <c r="W835" s="463" t="s">
        <v>169</v>
      </c>
      <c r="X835" s="462"/>
      <c r="Y835" s="781"/>
      <c r="Z835" s="782"/>
      <c r="AA835" s="792"/>
      <c r="AB835" s="792"/>
      <c r="AC835" s="792"/>
      <c r="AD835" s="792"/>
      <c r="AE835" s="792"/>
      <c r="AF835" s="792"/>
    </row>
    <row r="836" spans="2:32" s="404" customFormat="1" ht="15" customHeight="1" x14ac:dyDescent="0.2">
      <c r="B836" s="824"/>
      <c r="C836" s="825"/>
      <c r="D836" s="792"/>
      <c r="E836" s="829"/>
      <c r="F836" s="832"/>
      <c r="G836" s="835"/>
      <c r="H836" s="829"/>
      <c r="I836" s="416" t="s">
        <v>168</v>
      </c>
      <c r="J836" s="427"/>
      <c r="K836" s="416" t="s">
        <v>167</v>
      </c>
      <c r="L836" s="427"/>
      <c r="M836" s="816"/>
      <c r="N836" s="817"/>
      <c r="O836" s="416" t="s">
        <v>166</v>
      </c>
      <c r="P836" s="426">
        <f>IF(P834="",P835-P833,P835-P834)</f>
        <v>0</v>
      </c>
      <c r="Q836" s="416" t="s">
        <v>166</v>
      </c>
      <c r="R836" s="426">
        <f>IF(R834="",R835-R833,R835-R834)</f>
        <v>0</v>
      </c>
      <c r="S836" s="416" t="s">
        <v>166</v>
      </c>
      <c r="T836" s="426">
        <f>IF(T834="",T835-T833,T835-T834)</f>
        <v>0</v>
      </c>
      <c r="U836" s="416" t="s">
        <v>166</v>
      </c>
      <c r="V836" s="426">
        <f>IF(V834="",V835-V833,V835-V834)</f>
        <v>0</v>
      </c>
      <c r="W836" s="463" t="s">
        <v>166</v>
      </c>
      <c r="X836" s="462">
        <f>IF(X834="",X835-X833,X835-X834)</f>
        <v>0</v>
      </c>
      <c r="Y836" s="781"/>
      <c r="Z836" s="782"/>
      <c r="AA836" s="792"/>
      <c r="AB836" s="792"/>
      <c r="AC836" s="792"/>
      <c r="AD836" s="792"/>
      <c r="AE836" s="792"/>
      <c r="AF836" s="792"/>
    </row>
    <row r="837" spans="2:32" s="404" customFormat="1" ht="15" customHeight="1" x14ac:dyDescent="0.2">
      <c r="B837" s="824"/>
      <c r="C837" s="825"/>
      <c r="D837" s="792"/>
      <c r="E837" s="829"/>
      <c r="F837" s="832"/>
      <c r="G837" s="835"/>
      <c r="H837" s="829"/>
      <c r="I837" s="416" t="s">
        <v>165</v>
      </c>
      <c r="J837" s="415"/>
      <c r="K837" s="416" t="s">
        <v>164</v>
      </c>
      <c r="L837" s="415"/>
      <c r="M837" s="816"/>
      <c r="N837" s="817"/>
      <c r="O837" s="816"/>
      <c r="P837" s="817"/>
      <c r="Q837" s="816"/>
      <c r="R837" s="817"/>
      <c r="S837" s="816"/>
      <c r="T837" s="817"/>
      <c r="U837" s="816"/>
      <c r="V837" s="817"/>
      <c r="W837" s="781"/>
      <c r="X837" s="782"/>
      <c r="Y837" s="781"/>
      <c r="Z837" s="782"/>
      <c r="AA837" s="792"/>
      <c r="AB837" s="792"/>
      <c r="AC837" s="792"/>
      <c r="AD837" s="792"/>
      <c r="AE837" s="792"/>
      <c r="AF837" s="792"/>
    </row>
    <row r="838" spans="2:32" s="404" customFormat="1" ht="15" customHeight="1" x14ac:dyDescent="0.2">
      <c r="B838" s="826"/>
      <c r="C838" s="827"/>
      <c r="D838" s="793"/>
      <c r="E838" s="830"/>
      <c r="F838" s="833"/>
      <c r="G838" s="836"/>
      <c r="H838" s="830"/>
      <c r="I838" s="406" t="s">
        <v>158</v>
      </c>
      <c r="J838" s="451"/>
      <c r="K838" s="820"/>
      <c r="L838" s="821"/>
      <c r="M838" s="818"/>
      <c r="N838" s="819"/>
      <c r="O838" s="818"/>
      <c r="P838" s="819"/>
      <c r="Q838" s="818"/>
      <c r="R838" s="819"/>
      <c r="S838" s="818"/>
      <c r="T838" s="819"/>
      <c r="U838" s="818"/>
      <c r="V838" s="819"/>
      <c r="W838" s="783"/>
      <c r="X838" s="784"/>
      <c r="Y838" s="783"/>
      <c r="Z838" s="784"/>
      <c r="AA838" s="793"/>
      <c r="AB838" s="793"/>
      <c r="AC838" s="793"/>
      <c r="AD838" s="793"/>
      <c r="AE838" s="793"/>
      <c r="AF838" s="793"/>
    </row>
    <row r="839" spans="2:32" s="404" customFormat="1" ht="12.75" customHeight="1" x14ac:dyDescent="0.2">
      <c r="B839" s="822" t="s">
        <v>351</v>
      </c>
      <c r="C839" s="823"/>
      <c r="D839" s="791" t="s">
        <v>280</v>
      </c>
      <c r="E839" s="828" t="s">
        <v>325</v>
      </c>
      <c r="F839" s="831"/>
      <c r="G839" s="834" t="s">
        <v>218</v>
      </c>
      <c r="H839" s="828" t="s">
        <v>324</v>
      </c>
      <c r="I839" s="434" t="s">
        <v>184</v>
      </c>
      <c r="J839" s="438">
        <v>91159.92</v>
      </c>
      <c r="K839" s="434" t="s">
        <v>183</v>
      </c>
      <c r="L839" s="437"/>
      <c r="M839" s="434" t="s">
        <v>182</v>
      </c>
      <c r="N839" s="436">
        <f>J839</f>
        <v>91159.92</v>
      </c>
      <c r="O839" s="434" t="s">
        <v>181</v>
      </c>
      <c r="P839" s="435"/>
      <c r="Q839" s="434" t="s">
        <v>181</v>
      </c>
      <c r="R839" s="435"/>
      <c r="S839" s="434" t="s">
        <v>181</v>
      </c>
      <c r="T839" s="435"/>
      <c r="U839" s="434" t="s">
        <v>181</v>
      </c>
      <c r="V839" s="435"/>
      <c r="W839" s="466" t="s">
        <v>181</v>
      </c>
      <c r="X839" s="467"/>
      <c r="Y839" s="466" t="s">
        <v>180</v>
      </c>
      <c r="Z839" s="465"/>
      <c r="AA839" s="791" t="s">
        <v>350</v>
      </c>
      <c r="AB839" s="791" t="s">
        <v>350</v>
      </c>
      <c r="AC839" s="791" t="s">
        <v>350</v>
      </c>
      <c r="AD839" s="791" t="s">
        <v>350</v>
      </c>
      <c r="AE839" s="791" t="s">
        <v>350</v>
      </c>
      <c r="AF839" s="791" t="s">
        <v>110</v>
      </c>
    </row>
    <row r="840" spans="2:32" s="404" customFormat="1" ht="15" customHeight="1" x14ac:dyDescent="0.2">
      <c r="B840" s="824"/>
      <c r="C840" s="825"/>
      <c r="D840" s="792"/>
      <c r="E840" s="829"/>
      <c r="F840" s="832"/>
      <c r="G840" s="835"/>
      <c r="H840" s="829"/>
      <c r="I840" s="416" t="s">
        <v>179</v>
      </c>
      <c r="J840" s="432" t="s">
        <v>321</v>
      </c>
      <c r="K840" s="416" t="s">
        <v>177</v>
      </c>
      <c r="L840" s="415"/>
      <c r="M840" s="416" t="s">
        <v>176</v>
      </c>
      <c r="N840" s="428">
        <f>N839</f>
        <v>91159.92</v>
      </c>
      <c r="O840" s="416" t="s">
        <v>175</v>
      </c>
      <c r="P840" s="426"/>
      <c r="Q840" s="416" t="s">
        <v>175</v>
      </c>
      <c r="R840" s="426"/>
      <c r="S840" s="416" t="s">
        <v>175</v>
      </c>
      <c r="T840" s="426"/>
      <c r="U840" s="416" t="s">
        <v>175</v>
      </c>
      <c r="V840" s="426"/>
      <c r="W840" s="463" t="s">
        <v>175</v>
      </c>
      <c r="X840" s="462"/>
      <c r="Y840" s="463" t="s">
        <v>174</v>
      </c>
      <c r="Z840" s="464"/>
      <c r="AA840" s="792"/>
      <c r="AB840" s="792"/>
      <c r="AC840" s="792"/>
      <c r="AD840" s="792"/>
      <c r="AE840" s="792"/>
      <c r="AF840" s="792"/>
    </row>
    <row r="841" spans="2:32" s="404" customFormat="1" ht="39" customHeight="1" x14ac:dyDescent="0.2">
      <c r="B841" s="824"/>
      <c r="C841" s="825"/>
      <c r="D841" s="792"/>
      <c r="E841" s="829"/>
      <c r="F841" s="832"/>
      <c r="G841" s="835"/>
      <c r="H841" s="829"/>
      <c r="I841" s="416" t="s">
        <v>173</v>
      </c>
      <c r="J841" s="429"/>
      <c r="K841" s="416" t="s">
        <v>171</v>
      </c>
      <c r="L841" s="427"/>
      <c r="M841" s="416" t="s">
        <v>170</v>
      </c>
      <c r="N841" s="428"/>
      <c r="O841" s="416" t="s">
        <v>169</v>
      </c>
      <c r="P841" s="426"/>
      <c r="Q841" s="416" t="s">
        <v>169</v>
      </c>
      <c r="R841" s="426"/>
      <c r="S841" s="416" t="s">
        <v>169</v>
      </c>
      <c r="T841" s="426"/>
      <c r="U841" s="416" t="s">
        <v>169</v>
      </c>
      <c r="V841" s="426"/>
      <c r="W841" s="463" t="s">
        <v>169</v>
      </c>
      <c r="X841" s="462"/>
      <c r="Y841" s="781"/>
      <c r="Z841" s="782"/>
      <c r="AA841" s="792"/>
      <c r="AB841" s="792"/>
      <c r="AC841" s="792"/>
      <c r="AD841" s="792"/>
      <c r="AE841" s="792"/>
      <c r="AF841" s="792"/>
    </row>
    <row r="842" spans="2:32" s="404" customFormat="1" ht="15" customHeight="1" x14ac:dyDescent="0.2">
      <c r="B842" s="824"/>
      <c r="C842" s="825"/>
      <c r="D842" s="792"/>
      <c r="E842" s="829"/>
      <c r="F842" s="832"/>
      <c r="G842" s="835"/>
      <c r="H842" s="829"/>
      <c r="I842" s="416" t="s">
        <v>168</v>
      </c>
      <c r="J842" s="427"/>
      <c r="K842" s="416" t="s">
        <v>167</v>
      </c>
      <c r="L842" s="427"/>
      <c r="M842" s="816"/>
      <c r="N842" s="817"/>
      <c r="O842" s="416" t="s">
        <v>166</v>
      </c>
      <c r="P842" s="426">
        <f>IF(P840="",P841-P839,P841-P840)</f>
        <v>0</v>
      </c>
      <c r="Q842" s="416" t="s">
        <v>166</v>
      </c>
      <c r="R842" s="426">
        <f>IF(R840="",R841-R839,R841-R840)</f>
        <v>0</v>
      </c>
      <c r="S842" s="416" t="s">
        <v>166</v>
      </c>
      <c r="T842" s="426">
        <f>IF(T840="",T841-T839,T841-T840)</f>
        <v>0</v>
      </c>
      <c r="U842" s="416" t="s">
        <v>166</v>
      </c>
      <c r="V842" s="426">
        <f>IF(V840="",V841-V839,V841-V840)</f>
        <v>0</v>
      </c>
      <c r="W842" s="463" t="s">
        <v>166</v>
      </c>
      <c r="X842" s="462">
        <f>IF(X840="",X841-X839,X841-X840)</f>
        <v>0</v>
      </c>
      <c r="Y842" s="781"/>
      <c r="Z842" s="782"/>
      <c r="AA842" s="792"/>
      <c r="AB842" s="792"/>
      <c r="AC842" s="792"/>
      <c r="AD842" s="792"/>
      <c r="AE842" s="792"/>
      <c r="AF842" s="792"/>
    </row>
    <row r="843" spans="2:32" s="404" customFormat="1" ht="15" customHeight="1" x14ac:dyDescent="0.2">
      <c r="B843" s="824"/>
      <c r="C843" s="825"/>
      <c r="D843" s="792"/>
      <c r="E843" s="829"/>
      <c r="F843" s="832"/>
      <c r="G843" s="835"/>
      <c r="H843" s="829"/>
      <c r="I843" s="416" t="s">
        <v>165</v>
      </c>
      <c r="J843" s="415"/>
      <c r="K843" s="416" t="s">
        <v>164</v>
      </c>
      <c r="L843" s="415"/>
      <c r="M843" s="816"/>
      <c r="N843" s="817"/>
      <c r="O843" s="816"/>
      <c r="P843" s="817"/>
      <c r="Q843" s="816"/>
      <c r="R843" s="817"/>
      <c r="S843" s="816"/>
      <c r="T843" s="817"/>
      <c r="U843" s="816"/>
      <c r="V843" s="817"/>
      <c r="W843" s="781"/>
      <c r="X843" s="782"/>
      <c r="Y843" s="781"/>
      <c r="Z843" s="782"/>
      <c r="AA843" s="792"/>
      <c r="AB843" s="792"/>
      <c r="AC843" s="792"/>
      <c r="AD843" s="792"/>
      <c r="AE843" s="792"/>
      <c r="AF843" s="792"/>
    </row>
    <row r="844" spans="2:32" s="404" customFormat="1" ht="15" customHeight="1" x14ac:dyDescent="0.2">
      <c r="B844" s="826"/>
      <c r="C844" s="827"/>
      <c r="D844" s="793"/>
      <c r="E844" s="830"/>
      <c r="F844" s="833"/>
      <c r="G844" s="836"/>
      <c r="H844" s="830"/>
      <c r="I844" s="406" t="s">
        <v>158</v>
      </c>
      <c r="J844" s="451"/>
      <c r="K844" s="820"/>
      <c r="L844" s="821"/>
      <c r="M844" s="818"/>
      <c r="N844" s="819"/>
      <c r="O844" s="818"/>
      <c r="P844" s="819"/>
      <c r="Q844" s="818"/>
      <c r="R844" s="819"/>
      <c r="S844" s="818"/>
      <c r="T844" s="819"/>
      <c r="U844" s="818"/>
      <c r="V844" s="819"/>
      <c r="W844" s="783"/>
      <c r="X844" s="784"/>
      <c r="Y844" s="783"/>
      <c r="Z844" s="784"/>
      <c r="AA844" s="793"/>
      <c r="AB844" s="793"/>
      <c r="AC844" s="793"/>
      <c r="AD844" s="793"/>
      <c r="AE844" s="793"/>
      <c r="AF844" s="793"/>
    </row>
    <row r="845" spans="2:32" s="404" customFormat="1" ht="12.75" customHeight="1" x14ac:dyDescent="0.2">
      <c r="B845" s="822" t="s">
        <v>1965</v>
      </c>
      <c r="C845" s="823"/>
      <c r="D845" s="791" t="s">
        <v>207</v>
      </c>
      <c r="E845" s="828" t="s">
        <v>270</v>
      </c>
      <c r="F845" s="831"/>
      <c r="G845" s="834" t="s">
        <v>218</v>
      </c>
      <c r="H845" s="828"/>
      <c r="I845" s="434" t="s">
        <v>184</v>
      </c>
      <c r="J845" s="438">
        <v>1302000</v>
      </c>
      <c r="K845" s="434" t="s">
        <v>183</v>
      </c>
      <c r="L845" s="437"/>
      <c r="M845" s="434" t="s">
        <v>182</v>
      </c>
      <c r="N845" s="436">
        <f>J845</f>
        <v>1302000</v>
      </c>
      <c r="O845" s="434" t="s">
        <v>181</v>
      </c>
      <c r="P845" s="435"/>
      <c r="Q845" s="434" t="s">
        <v>181</v>
      </c>
      <c r="R845" s="435"/>
      <c r="S845" s="434" t="s">
        <v>181</v>
      </c>
      <c r="T845" s="435"/>
      <c r="U845" s="434" t="s">
        <v>181</v>
      </c>
      <c r="V845" s="435"/>
      <c r="W845" s="466" t="s">
        <v>181</v>
      </c>
      <c r="X845" s="467"/>
      <c r="Y845" s="466" t="s">
        <v>180</v>
      </c>
      <c r="Z845" s="465"/>
      <c r="AA845" s="791" t="s">
        <v>303</v>
      </c>
      <c r="AB845" s="791" t="s">
        <v>303</v>
      </c>
      <c r="AC845" s="791" t="s">
        <v>303</v>
      </c>
      <c r="AD845" s="791" t="s">
        <v>303</v>
      </c>
      <c r="AE845" s="791" t="s">
        <v>303</v>
      </c>
      <c r="AF845" s="791" t="s">
        <v>303</v>
      </c>
    </row>
    <row r="846" spans="2:32" s="404" customFormat="1" ht="15" customHeight="1" x14ac:dyDescent="0.2">
      <c r="B846" s="824"/>
      <c r="C846" s="825"/>
      <c r="D846" s="792"/>
      <c r="E846" s="829"/>
      <c r="F846" s="832"/>
      <c r="G846" s="835"/>
      <c r="H846" s="829"/>
      <c r="I846" s="416" t="s">
        <v>179</v>
      </c>
      <c r="J846" s="432"/>
      <c r="K846" s="416" t="s">
        <v>177</v>
      </c>
      <c r="L846" s="415"/>
      <c r="M846" s="416" t="s">
        <v>176</v>
      </c>
      <c r="N846" s="428">
        <f>N845</f>
        <v>1302000</v>
      </c>
      <c r="O846" s="416" t="s">
        <v>175</v>
      </c>
      <c r="P846" s="426"/>
      <c r="Q846" s="416" t="s">
        <v>175</v>
      </c>
      <c r="R846" s="426"/>
      <c r="S846" s="416" t="s">
        <v>175</v>
      </c>
      <c r="T846" s="426"/>
      <c r="U846" s="416" t="s">
        <v>175</v>
      </c>
      <c r="V846" s="426"/>
      <c r="W846" s="463" t="s">
        <v>175</v>
      </c>
      <c r="X846" s="462"/>
      <c r="Y846" s="463" t="s">
        <v>174</v>
      </c>
      <c r="Z846" s="464"/>
      <c r="AA846" s="792"/>
      <c r="AB846" s="792"/>
      <c r="AC846" s="792"/>
      <c r="AD846" s="792"/>
      <c r="AE846" s="792"/>
      <c r="AF846" s="792"/>
    </row>
    <row r="847" spans="2:32" s="404" customFormat="1" ht="39" customHeight="1" x14ac:dyDescent="0.2">
      <c r="B847" s="824"/>
      <c r="C847" s="825"/>
      <c r="D847" s="792"/>
      <c r="E847" s="829"/>
      <c r="F847" s="832"/>
      <c r="G847" s="835"/>
      <c r="H847" s="829"/>
      <c r="I847" s="416" t="s">
        <v>173</v>
      </c>
      <c r="J847" s="429"/>
      <c r="K847" s="416" t="s">
        <v>171</v>
      </c>
      <c r="L847" s="427"/>
      <c r="M847" s="416" t="s">
        <v>170</v>
      </c>
      <c r="N847" s="428"/>
      <c r="O847" s="416" t="s">
        <v>169</v>
      </c>
      <c r="P847" s="426"/>
      <c r="Q847" s="416" t="s">
        <v>169</v>
      </c>
      <c r="R847" s="426"/>
      <c r="S847" s="416" t="s">
        <v>169</v>
      </c>
      <c r="T847" s="426"/>
      <c r="U847" s="416" t="s">
        <v>169</v>
      </c>
      <c r="V847" s="426"/>
      <c r="W847" s="463" t="s">
        <v>169</v>
      </c>
      <c r="X847" s="462"/>
      <c r="Y847" s="781"/>
      <c r="Z847" s="782"/>
      <c r="AA847" s="792"/>
      <c r="AB847" s="792"/>
      <c r="AC847" s="792"/>
      <c r="AD847" s="792"/>
      <c r="AE847" s="792"/>
      <c r="AF847" s="792"/>
    </row>
    <row r="848" spans="2:32" s="404" customFormat="1" ht="15" customHeight="1" x14ac:dyDescent="0.2">
      <c r="B848" s="824"/>
      <c r="C848" s="825"/>
      <c r="D848" s="792"/>
      <c r="E848" s="829"/>
      <c r="F848" s="832"/>
      <c r="G848" s="835"/>
      <c r="H848" s="829"/>
      <c r="I848" s="416" t="s">
        <v>168</v>
      </c>
      <c r="J848" s="427"/>
      <c r="K848" s="416" t="s">
        <v>167</v>
      </c>
      <c r="L848" s="427"/>
      <c r="M848" s="816"/>
      <c r="N848" s="817"/>
      <c r="O848" s="416" t="s">
        <v>166</v>
      </c>
      <c r="P848" s="426">
        <f>IF(P846="",P847-P845,P847-P846)</f>
        <v>0</v>
      </c>
      <c r="Q848" s="416" t="s">
        <v>166</v>
      </c>
      <c r="R848" s="426">
        <f>IF(R846="",R847-R845,R847-R846)</f>
        <v>0</v>
      </c>
      <c r="S848" s="416" t="s">
        <v>166</v>
      </c>
      <c r="T848" s="426">
        <f>IF(T846="",T847-T845,T847-T846)</f>
        <v>0</v>
      </c>
      <c r="U848" s="416" t="s">
        <v>166</v>
      </c>
      <c r="V848" s="426">
        <f>IF(V846="",V847-V845,V847-V846)</f>
        <v>0</v>
      </c>
      <c r="W848" s="463" t="s">
        <v>166</v>
      </c>
      <c r="X848" s="462">
        <f>IF(X846="",X847-X845,X847-X846)</f>
        <v>0</v>
      </c>
      <c r="Y848" s="781"/>
      <c r="Z848" s="782"/>
      <c r="AA848" s="792"/>
      <c r="AB848" s="792"/>
      <c r="AC848" s="792"/>
      <c r="AD848" s="792"/>
      <c r="AE848" s="792"/>
      <c r="AF848" s="792"/>
    </row>
    <row r="849" spans="2:32" s="404" customFormat="1" ht="15" customHeight="1" x14ac:dyDescent="0.2">
      <c r="B849" s="824"/>
      <c r="C849" s="825"/>
      <c r="D849" s="792"/>
      <c r="E849" s="829"/>
      <c r="F849" s="832"/>
      <c r="G849" s="835"/>
      <c r="H849" s="829"/>
      <c r="I849" s="416" t="s">
        <v>165</v>
      </c>
      <c r="J849" s="415"/>
      <c r="K849" s="416" t="s">
        <v>164</v>
      </c>
      <c r="L849" s="415"/>
      <c r="M849" s="816"/>
      <c r="N849" s="817"/>
      <c r="O849" s="816"/>
      <c r="P849" s="817"/>
      <c r="Q849" s="816"/>
      <c r="R849" s="817"/>
      <c r="S849" s="816"/>
      <c r="T849" s="817"/>
      <c r="U849" s="816"/>
      <c r="V849" s="817"/>
      <c r="W849" s="781"/>
      <c r="X849" s="782"/>
      <c r="Y849" s="781"/>
      <c r="Z849" s="782"/>
      <c r="AA849" s="792"/>
      <c r="AB849" s="792"/>
      <c r="AC849" s="792"/>
      <c r="AD849" s="792"/>
      <c r="AE849" s="792"/>
      <c r="AF849" s="792"/>
    </row>
    <row r="850" spans="2:32" s="404" customFormat="1" ht="15" customHeight="1" x14ac:dyDescent="0.2">
      <c r="B850" s="826"/>
      <c r="C850" s="827"/>
      <c r="D850" s="793"/>
      <c r="E850" s="830"/>
      <c r="F850" s="833"/>
      <c r="G850" s="836"/>
      <c r="H850" s="830"/>
      <c r="I850" s="406" t="s">
        <v>158</v>
      </c>
      <c r="J850" s="451"/>
      <c r="K850" s="820"/>
      <c r="L850" s="821"/>
      <c r="M850" s="818"/>
      <c r="N850" s="819"/>
      <c r="O850" s="818"/>
      <c r="P850" s="819"/>
      <c r="Q850" s="818"/>
      <c r="R850" s="819"/>
      <c r="S850" s="818"/>
      <c r="T850" s="819"/>
      <c r="U850" s="818"/>
      <c r="V850" s="819"/>
      <c r="W850" s="783"/>
      <c r="X850" s="784"/>
      <c r="Y850" s="783"/>
      <c r="Z850" s="784"/>
      <c r="AA850" s="793"/>
      <c r="AB850" s="793"/>
      <c r="AC850" s="793"/>
      <c r="AD850" s="793"/>
      <c r="AE850" s="793"/>
      <c r="AF850" s="793"/>
    </row>
    <row r="851" spans="2:32" s="404" customFormat="1" ht="12.75" customHeight="1" x14ac:dyDescent="0.2">
      <c r="B851" s="822" t="s">
        <v>1966</v>
      </c>
      <c r="C851" s="823"/>
      <c r="D851" s="791" t="s">
        <v>207</v>
      </c>
      <c r="E851" s="828" t="s">
        <v>270</v>
      </c>
      <c r="F851" s="831"/>
      <c r="G851" s="834" t="s">
        <v>218</v>
      </c>
      <c r="H851" s="828"/>
      <c r="I851" s="434" t="s">
        <v>184</v>
      </c>
      <c r="J851" s="438">
        <v>1323000</v>
      </c>
      <c r="K851" s="434" t="s">
        <v>183</v>
      </c>
      <c r="L851" s="711">
        <v>44230</v>
      </c>
      <c r="M851" s="434" t="s">
        <v>182</v>
      </c>
      <c r="N851" s="436">
        <f>J851</f>
        <v>1323000</v>
      </c>
      <c r="O851" s="434" t="s">
        <v>181</v>
      </c>
      <c r="P851" s="435"/>
      <c r="Q851" s="434" t="s">
        <v>181</v>
      </c>
      <c r="R851" s="435"/>
      <c r="S851" s="434" t="s">
        <v>181</v>
      </c>
      <c r="T851" s="435"/>
      <c r="U851" s="434" t="s">
        <v>181</v>
      </c>
      <c r="V851" s="435"/>
      <c r="W851" s="605" t="s">
        <v>181</v>
      </c>
      <c r="X851" s="609">
        <v>1</v>
      </c>
      <c r="Y851" s="605" t="s">
        <v>180</v>
      </c>
      <c r="Z851" s="610">
        <v>2</v>
      </c>
      <c r="AA851" s="791" t="s">
        <v>266</v>
      </c>
      <c r="AB851" s="791" t="s">
        <v>266</v>
      </c>
      <c r="AC851" s="791" t="s">
        <v>266</v>
      </c>
      <c r="AD851" s="791" t="s">
        <v>266</v>
      </c>
      <c r="AE851" s="791" t="s">
        <v>266</v>
      </c>
      <c r="AF851" s="791" t="s">
        <v>2166</v>
      </c>
    </row>
    <row r="852" spans="2:32" s="404" customFormat="1" ht="15" customHeight="1" x14ac:dyDescent="0.2">
      <c r="B852" s="824"/>
      <c r="C852" s="825"/>
      <c r="D852" s="792"/>
      <c r="E852" s="829"/>
      <c r="F852" s="832"/>
      <c r="G852" s="835"/>
      <c r="H852" s="829"/>
      <c r="I852" s="416" t="s">
        <v>179</v>
      </c>
      <c r="J852" s="616" t="s">
        <v>204</v>
      </c>
      <c r="K852" s="416" t="s">
        <v>177</v>
      </c>
      <c r="L852" s="415"/>
      <c r="M852" s="416" t="s">
        <v>176</v>
      </c>
      <c r="N852" s="428">
        <f>N851</f>
        <v>1323000</v>
      </c>
      <c r="O852" s="416" t="s">
        <v>175</v>
      </c>
      <c r="P852" s="426"/>
      <c r="Q852" s="416" t="s">
        <v>175</v>
      </c>
      <c r="R852" s="426"/>
      <c r="S852" s="416" t="s">
        <v>175</v>
      </c>
      <c r="T852" s="426"/>
      <c r="U852" s="416" t="s">
        <v>175</v>
      </c>
      <c r="V852" s="426"/>
      <c r="W852" s="615" t="s">
        <v>175</v>
      </c>
      <c r="X852" s="619"/>
      <c r="Y852" s="615" t="s">
        <v>174</v>
      </c>
      <c r="Z852" s="620">
        <f>2*22</f>
        <v>44</v>
      </c>
      <c r="AA852" s="792"/>
      <c r="AB852" s="792"/>
      <c r="AC852" s="792"/>
      <c r="AD852" s="792"/>
      <c r="AE852" s="792"/>
      <c r="AF852" s="792"/>
    </row>
    <row r="853" spans="2:32" s="404" customFormat="1" ht="39" customHeight="1" x14ac:dyDescent="0.2">
      <c r="B853" s="824"/>
      <c r="C853" s="825"/>
      <c r="D853" s="792"/>
      <c r="E853" s="829"/>
      <c r="F853" s="832"/>
      <c r="G853" s="835"/>
      <c r="H853" s="829"/>
      <c r="I853" s="416" t="s">
        <v>173</v>
      </c>
      <c r="J853" s="621" t="s">
        <v>192</v>
      </c>
      <c r="K853" s="416" t="s">
        <v>171</v>
      </c>
      <c r="L853" s="427"/>
      <c r="M853" s="416" t="s">
        <v>170</v>
      </c>
      <c r="N853" s="428"/>
      <c r="O853" s="416" t="s">
        <v>169</v>
      </c>
      <c r="P853" s="426"/>
      <c r="Q853" s="416" t="s">
        <v>169</v>
      </c>
      <c r="R853" s="426"/>
      <c r="S853" s="416" t="s">
        <v>169</v>
      </c>
      <c r="T853" s="426"/>
      <c r="U853" s="416" t="s">
        <v>169</v>
      </c>
      <c r="V853" s="426"/>
      <c r="W853" s="615" t="s">
        <v>169</v>
      </c>
      <c r="X853" s="619">
        <v>0.68830000000000002</v>
      </c>
      <c r="Y853" s="781"/>
      <c r="Z853" s="782"/>
      <c r="AA853" s="792"/>
      <c r="AB853" s="792"/>
      <c r="AC853" s="792"/>
      <c r="AD853" s="792"/>
      <c r="AE853" s="792"/>
      <c r="AF853" s="792"/>
    </row>
    <row r="854" spans="2:32" s="404" customFormat="1" ht="15" customHeight="1" x14ac:dyDescent="0.2">
      <c r="B854" s="824"/>
      <c r="C854" s="825"/>
      <c r="D854" s="792"/>
      <c r="E854" s="829"/>
      <c r="F854" s="832"/>
      <c r="G854" s="835"/>
      <c r="H854" s="829"/>
      <c r="I854" s="416" t="s">
        <v>168</v>
      </c>
      <c r="J854" s="622">
        <v>90</v>
      </c>
      <c r="K854" s="416" t="s">
        <v>167</v>
      </c>
      <c r="L854" s="427"/>
      <c r="M854" s="816"/>
      <c r="N854" s="817"/>
      <c r="O854" s="416" t="s">
        <v>166</v>
      </c>
      <c r="P854" s="426">
        <f>IF(P852="",P853-P851,P853-P852)</f>
        <v>0</v>
      </c>
      <c r="Q854" s="416" t="s">
        <v>166</v>
      </c>
      <c r="R854" s="426">
        <f>IF(R852="",R853-R851,R853-R852)</f>
        <v>0</v>
      </c>
      <c r="S854" s="416" t="s">
        <v>166</v>
      </c>
      <c r="T854" s="426">
        <f>IF(T852="",T853-T851,T853-T852)</f>
        <v>0</v>
      </c>
      <c r="U854" s="416" t="s">
        <v>166</v>
      </c>
      <c r="V854" s="426">
        <f>IF(V852="",V853-V851,V853-V852)</f>
        <v>0</v>
      </c>
      <c r="W854" s="615" t="s">
        <v>166</v>
      </c>
      <c r="X854" s="619">
        <f>IF(X852="",X853-X851,X853-X852)</f>
        <v>-0.31169999999999998</v>
      </c>
      <c r="Y854" s="781"/>
      <c r="Z854" s="782"/>
      <c r="AA854" s="792"/>
      <c r="AB854" s="792"/>
      <c r="AC854" s="792"/>
      <c r="AD854" s="792"/>
      <c r="AE854" s="792"/>
      <c r="AF854" s="792"/>
    </row>
    <row r="855" spans="2:32" s="404" customFormat="1" ht="15" customHeight="1" x14ac:dyDescent="0.2">
      <c r="B855" s="824"/>
      <c r="C855" s="825"/>
      <c r="D855" s="792"/>
      <c r="E855" s="829"/>
      <c r="F855" s="832"/>
      <c r="G855" s="835"/>
      <c r="H855" s="829"/>
      <c r="I855" s="416" t="s">
        <v>165</v>
      </c>
      <c r="J855" s="617">
        <v>43832</v>
      </c>
      <c r="K855" s="416" t="s">
        <v>164</v>
      </c>
      <c r="L855" s="415"/>
      <c r="M855" s="816"/>
      <c r="N855" s="817"/>
      <c r="O855" s="816"/>
      <c r="P855" s="817"/>
      <c r="Q855" s="816"/>
      <c r="R855" s="817"/>
      <c r="S855" s="816"/>
      <c r="T855" s="817"/>
      <c r="U855" s="816"/>
      <c r="V855" s="817"/>
      <c r="W855" s="785"/>
      <c r="X855" s="786"/>
      <c r="Y855" s="781"/>
      <c r="Z855" s="782"/>
      <c r="AA855" s="792"/>
      <c r="AB855" s="792"/>
      <c r="AC855" s="792"/>
      <c r="AD855" s="792"/>
      <c r="AE855" s="792"/>
      <c r="AF855" s="792"/>
    </row>
    <row r="856" spans="2:32" s="404" customFormat="1" ht="15" customHeight="1" x14ac:dyDescent="0.2">
      <c r="B856" s="826"/>
      <c r="C856" s="827"/>
      <c r="D856" s="793"/>
      <c r="E856" s="830"/>
      <c r="F856" s="833"/>
      <c r="G856" s="836"/>
      <c r="H856" s="830"/>
      <c r="I856" s="406" t="s">
        <v>158</v>
      </c>
      <c r="J856" s="681">
        <v>43997</v>
      </c>
      <c r="K856" s="820"/>
      <c r="L856" s="821"/>
      <c r="M856" s="818"/>
      <c r="N856" s="819"/>
      <c r="O856" s="818"/>
      <c r="P856" s="819"/>
      <c r="Q856" s="818"/>
      <c r="R856" s="819"/>
      <c r="S856" s="818"/>
      <c r="T856" s="819"/>
      <c r="U856" s="818"/>
      <c r="V856" s="819"/>
      <c r="W856" s="787"/>
      <c r="X856" s="788"/>
      <c r="Y856" s="783"/>
      <c r="Z856" s="784"/>
      <c r="AA856" s="793"/>
      <c r="AB856" s="793"/>
      <c r="AC856" s="793"/>
      <c r="AD856" s="793"/>
      <c r="AE856" s="793"/>
      <c r="AF856" s="793"/>
    </row>
    <row r="857" spans="2:32" s="404" customFormat="1" ht="12.75" customHeight="1" x14ac:dyDescent="0.2">
      <c r="B857" s="822" t="s">
        <v>1967</v>
      </c>
      <c r="C857" s="823"/>
      <c r="D857" s="791" t="s">
        <v>207</v>
      </c>
      <c r="E857" s="828" t="s">
        <v>270</v>
      </c>
      <c r="F857" s="831"/>
      <c r="G857" s="834" t="s">
        <v>218</v>
      </c>
      <c r="H857" s="828"/>
      <c r="I857" s="434" t="s">
        <v>184</v>
      </c>
      <c r="J857" s="606">
        <v>507500</v>
      </c>
      <c r="K857" s="605" t="s">
        <v>183</v>
      </c>
      <c r="L857" s="631">
        <f>+J862+J860</f>
        <v>43999</v>
      </c>
      <c r="M857" s="434" t="s">
        <v>182</v>
      </c>
      <c r="N857" s="436">
        <f>J857</f>
        <v>507500</v>
      </c>
      <c r="O857" s="434" t="s">
        <v>181</v>
      </c>
      <c r="P857" s="435"/>
      <c r="Q857" s="434" t="s">
        <v>181</v>
      </c>
      <c r="R857" s="435"/>
      <c r="S857" s="434" t="s">
        <v>181</v>
      </c>
      <c r="T857" s="435"/>
      <c r="U857" s="434" t="s">
        <v>181</v>
      </c>
      <c r="V857" s="435"/>
      <c r="W857" s="605" t="s">
        <v>181</v>
      </c>
      <c r="X857" s="609">
        <v>1</v>
      </c>
      <c r="Y857" s="605" t="s">
        <v>180</v>
      </c>
      <c r="Z857" s="610">
        <v>2</v>
      </c>
      <c r="AA857" s="791" t="s">
        <v>266</v>
      </c>
      <c r="AB857" s="791" t="s">
        <v>266</v>
      </c>
      <c r="AC857" s="791" t="s">
        <v>266</v>
      </c>
      <c r="AD857" s="791" t="s">
        <v>266</v>
      </c>
      <c r="AE857" s="791" t="s">
        <v>266</v>
      </c>
      <c r="AF857" s="791" t="s">
        <v>2165</v>
      </c>
    </row>
    <row r="858" spans="2:32" s="404" customFormat="1" ht="15" customHeight="1" x14ac:dyDescent="0.2">
      <c r="B858" s="824"/>
      <c r="C858" s="825"/>
      <c r="D858" s="792"/>
      <c r="E858" s="829"/>
      <c r="F858" s="832"/>
      <c r="G858" s="835"/>
      <c r="H858" s="829"/>
      <c r="I858" s="416" t="s">
        <v>179</v>
      </c>
      <c r="J858" s="616" t="s">
        <v>204</v>
      </c>
      <c r="K858" s="615" t="s">
        <v>177</v>
      </c>
      <c r="L858" s="682">
        <v>44064</v>
      </c>
      <c r="M858" s="416" t="s">
        <v>176</v>
      </c>
      <c r="N858" s="428">
        <f>N857</f>
        <v>507500</v>
      </c>
      <c r="O858" s="416" t="s">
        <v>175</v>
      </c>
      <c r="P858" s="426"/>
      <c r="Q858" s="416" t="s">
        <v>175</v>
      </c>
      <c r="R858" s="426"/>
      <c r="S858" s="416" t="s">
        <v>175</v>
      </c>
      <c r="T858" s="426"/>
      <c r="U858" s="416" t="s">
        <v>175</v>
      </c>
      <c r="V858" s="426"/>
      <c r="W858" s="615" t="s">
        <v>175</v>
      </c>
      <c r="X858" s="619"/>
      <c r="Y858" s="615" t="s">
        <v>174</v>
      </c>
      <c r="Z858" s="620">
        <v>44</v>
      </c>
      <c r="AA858" s="792"/>
      <c r="AB858" s="792"/>
      <c r="AC858" s="792"/>
      <c r="AD858" s="792"/>
      <c r="AE858" s="792"/>
      <c r="AF858" s="792"/>
    </row>
    <row r="859" spans="2:32" s="404" customFormat="1" ht="39" customHeight="1" x14ac:dyDescent="0.2">
      <c r="B859" s="824"/>
      <c r="C859" s="825"/>
      <c r="D859" s="792"/>
      <c r="E859" s="829"/>
      <c r="F859" s="832"/>
      <c r="G859" s="835"/>
      <c r="H859" s="829"/>
      <c r="I859" s="416" t="s">
        <v>173</v>
      </c>
      <c r="J859" s="621" t="s">
        <v>192</v>
      </c>
      <c r="K859" s="615" t="s">
        <v>171</v>
      </c>
      <c r="L859" s="622">
        <v>65</v>
      </c>
      <c r="M859" s="416" t="s">
        <v>170</v>
      </c>
      <c r="N859" s="428"/>
      <c r="O859" s="416" t="s">
        <v>169</v>
      </c>
      <c r="P859" s="426"/>
      <c r="Q859" s="416" t="s">
        <v>169</v>
      </c>
      <c r="R859" s="426"/>
      <c r="S859" s="416" t="s">
        <v>169</v>
      </c>
      <c r="T859" s="426"/>
      <c r="U859" s="416" t="s">
        <v>169</v>
      </c>
      <c r="V859" s="426"/>
      <c r="W859" s="615" t="s">
        <v>169</v>
      </c>
      <c r="X859" s="619">
        <v>0.68869999999999998</v>
      </c>
      <c r="Y859" s="785"/>
      <c r="Z859" s="786"/>
      <c r="AA859" s="792"/>
      <c r="AB859" s="792"/>
      <c r="AC859" s="792"/>
      <c r="AD859" s="792"/>
      <c r="AE859" s="792"/>
      <c r="AF859" s="792"/>
    </row>
    <row r="860" spans="2:32" s="404" customFormat="1" ht="15" customHeight="1" x14ac:dyDescent="0.2">
      <c r="B860" s="824"/>
      <c r="C860" s="825"/>
      <c r="D860" s="792"/>
      <c r="E860" s="829"/>
      <c r="F860" s="832"/>
      <c r="G860" s="835"/>
      <c r="H860" s="829"/>
      <c r="I860" s="416" t="s">
        <v>168</v>
      </c>
      <c r="J860" s="622">
        <v>30</v>
      </c>
      <c r="K860" s="615" t="s">
        <v>167</v>
      </c>
      <c r="L860" s="622"/>
      <c r="M860" s="816"/>
      <c r="N860" s="817"/>
      <c r="O860" s="416" t="s">
        <v>166</v>
      </c>
      <c r="P860" s="426">
        <f>IF(P858="",P859-P857,P859-P858)</f>
        <v>0</v>
      </c>
      <c r="Q860" s="416" t="s">
        <v>166</v>
      </c>
      <c r="R860" s="426">
        <f>IF(R858="",R859-R857,R859-R858)</f>
        <v>0</v>
      </c>
      <c r="S860" s="416" t="s">
        <v>166</v>
      </c>
      <c r="T860" s="426">
        <f>IF(T858="",T859-T857,T859-T858)</f>
        <v>0</v>
      </c>
      <c r="U860" s="416" t="s">
        <v>166</v>
      </c>
      <c r="V860" s="426">
        <f>IF(V858="",V859-V857,V859-V858)</f>
        <v>0</v>
      </c>
      <c r="W860" s="615" t="s">
        <v>166</v>
      </c>
      <c r="X860" s="619">
        <f>IF(X858="",X859-X857,X859-X858)</f>
        <v>-0.31130000000000002</v>
      </c>
      <c r="Y860" s="785"/>
      <c r="Z860" s="786"/>
      <c r="AA860" s="792"/>
      <c r="AB860" s="792"/>
      <c r="AC860" s="792"/>
      <c r="AD860" s="792"/>
      <c r="AE860" s="792"/>
      <c r="AF860" s="792"/>
    </row>
    <row r="861" spans="2:32" s="404" customFormat="1" ht="15" customHeight="1" x14ac:dyDescent="0.2">
      <c r="B861" s="824"/>
      <c r="C861" s="825"/>
      <c r="D861" s="792"/>
      <c r="E861" s="829"/>
      <c r="F861" s="832"/>
      <c r="G861" s="835"/>
      <c r="H861" s="829"/>
      <c r="I861" s="416" t="s">
        <v>165</v>
      </c>
      <c r="J861" s="617">
        <v>43832</v>
      </c>
      <c r="K861" s="615" t="s">
        <v>164</v>
      </c>
      <c r="L861" s="617"/>
      <c r="M861" s="816"/>
      <c r="N861" s="817"/>
      <c r="O861" s="816"/>
      <c r="P861" s="817"/>
      <c r="Q861" s="816"/>
      <c r="R861" s="817"/>
      <c r="S861" s="816"/>
      <c r="T861" s="817"/>
      <c r="U861" s="816"/>
      <c r="V861" s="817"/>
      <c r="W861" s="785"/>
      <c r="X861" s="786"/>
      <c r="Y861" s="785"/>
      <c r="Z861" s="786"/>
      <c r="AA861" s="792"/>
      <c r="AB861" s="792"/>
      <c r="AC861" s="792"/>
      <c r="AD861" s="792"/>
      <c r="AE861" s="792"/>
      <c r="AF861" s="792"/>
    </row>
    <row r="862" spans="2:32" s="404" customFormat="1" ht="15" customHeight="1" x14ac:dyDescent="0.2">
      <c r="B862" s="826"/>
      <c r="C862" s="827"/>
      <c r="D862" s="793"/>
      <c r="E862" s="830"/>
      <c r="F862" s="833"/>
      <c r="G862" s="836"/>
      <c r="H862" s="830"/>
      <c r="I862" s="406" t="s">
        <v>158</v>
      </c>
      <c r="J862" s="681">
        <v>43969</v>
      </c>
      <c r="K862" s="789"/>
      <c r="L862" s="790"/>
      <c r="M862" s="818"/>
      <c r="N862" s="819"/>
      <c r="O862" s="818"/>
      <c r="P862" s="819"/>
      <c r="Q862" s="818"/>
      <c r="R862" s="819"/>
      <c r="S862" s="818"/>
      <c r="T862" s="819"/>
      <c r="U862" s="818"/>
      <c r="V862" s="819"/>
      <c r="W862" s="787"/>
      <c r="X862" s="788"/>
      <c r="Y862" s="787"/>
      <c r="Z862" s="788"/>
      <c r="AA862" s="793"/>
      <c r="AB862" s="793"/>
      <c r="AC862" s="793"/>
      <c r="AD862" s="793"/>
      <c r="AE862" s="793"/>
      <c r="AF862" s="793"/>
    </row>
    <row r="863" spans="2:32" s="404" customFormat="1" ht="12.75" customHeight="1" x14ac:dyDescent="0.2">
      <c r="B863" s="822" t="s">
        <v>1968</v>
      </c>
      <c r="C863" s="823"/>
      <c r="D863" s="791" t="s">
        <v>207</v>
      </c>
      <c r="E863" s="828" t="s">
        <v>270</v>
      </c>
      <c r="F863" s="831"/>
      <c r="G863" s="834" t="s">
        <v>218</v>
      </c>
      <c r="H863" s="828"/>
      <c r="I863" s="434" t="s">
        <v>184</v>
      </c>
      <c r="J863" s="438">
        <v>6000000</v>
      </c>
      <c r="K863" s="434" t="s">
        <v>183</v>
      </c>
      <c r="L863" s="437"/>
      <c r="M863" s="434" t="s">
        <v>182</v>
      </c>
      <c r="N863" s="436">
        <f>J863</f>
        <v>6000000</v>
      </c>
      <c r="O863" s="434" t="s">
        <v>181</v>
      </c>
      <c r="P863" s="435"/>
      <c r="Q863" s="434" t="s">
        <v>181</v>
      </c>
      <c r="R863" s="435"/>
      <c r="S863" s="434" t="s">
        <v>181</v>
      </c>
      <c r="T863" s="435"/>
      <c r="U863" s="434" t="s">
        <v>181</v>
      </c>
      <c r="V863" s="435"/>
      <c r="W863" s="466" t="s">
        <v>181</v>
      </c>
      <c r="X863" s="467"/>
      <c r="Y863" s="466" t="s">
        <v>180</v>
      </c>
      <c r="Z863" s="465"/>
      <c r="AA863" s="791" t="s">
        <v>303</v>
      </c>
      <c r="AB863" s="791" t="s">
        <v>303</v>
      </c>
      <c r="AC863" s="791" t="s">
        <v>303</v>
      </c>
      <c r="AD863" s="791" t="s">
        <v>303</v>
      </c>
      <c r="AE863" s="791" t="s">
        <v>303</v>
      </c>
      <c r="AF863" s="791" t="s">
        <v>303</v>
      </c>
    </row>
    <row r="864" spans="2:32" s="404" customFormat="1" ht="15" customHeight="1" x14ac:dyDescent="0.2">
      <c r="B864" s="824"/>
      <c r="C864" s="825"/>
      <c r="D864" s="792"/>
      <c r="E864" s="829"/>
      <c r="F864" s="832"/>
      <c r="G864" s="835"/>
      <c r="H864" s="829"/>
      <c r="I864" s="416" t="s">
        <v>179</v>
      </c>
      <c r="J864" s="432"/>
      <c r="K864" s="416" t="s">
        <v>177</v>
      </c>
      <c r="L864" s="415"/>
      <c r="M864" s="416" t="s">
        <v>176</v>
      </c>
      <c r="N864" s="428">
        <f>N863</f>
        <v>6000000</v>
      </c>
      <c r="O864" s="416" t="s">
        <v>175</v>
      </c>
      <c r="P864" s="426"/>
      <c r="Q864" s="416" t="s">
        <v>175</v>
      </c>
      <c r="R864" s="426"/>
      <c r="S864" s="416" t="s">
        <v>175</v>
      </c>
      <c r="T864" s="426"/>
      <c r="U864" s="416" t="s">
        <v>175</v>
      </c>
      <c r="V864" s="426"/>
      <c r="W864" s="463" t="s">
        <v>175</v>
      </c>
      <c r="X864" s="462"/>
      <c r="Y864" s="463" t="s">
        <v>174</v>
      </c>
      <c r="Z864" s="464"/>
      <c r="AA864" s="792"/>
      <c r="AB864" s="792"/>
      <c r="AC864" s="792"/>
      <c r="AD864" s="792"/>
      <c r="AE864" s="792"/>
      <c r="AF864" s="792"/>
    </row>
    <row r="865" spans="2:32" s="404" customFormat="1" ht="39" customHeight="1" x14ac:dyDescent="0.2">
      <c r="B865" s="824"/>
      <c r="C865" s="825"/>
      <c r="D865" s="792"/>
      <c r="E865" s="829"/>
      <c r="F865" s="832"/>
      <c r="G865" s="835"/>
      <c r="H865" s="829"/>
      <c r="I865" s="416" t="s">
        <v>173</v>
      </c>
      <c r="J865" s="429"/>
      <c r="K865" s="416" t="s">
        <v>171</v>
      </c>
      <c r="L865" s="427"/>
      <c r="M865" s="416" t="s">
        <v>170</v>
      </c>
      <c r="N865" s="428"/>
      <c r="O865" s="416" t="s">
        <v>169</v>
      </c>
      <c r="P865" s="426"/>
      <c r="Q865" s="416" t="s">
        <v>169</v>
      </c>
      <c r="R865" s="426"/>
      <c r="S865" s="416" t="s">
        <v>169</v>
      </c>
      <c r="T865" s="426"/>
      <c r="U865" s="416" t="s">
        <v>169</v>
      </c>
      <c r="V865" s="426"/>
      <c r="W865" s="463" t="s">
        <v>169</v>
      </c>
      <c r="X865" s="462"/>
      <c r="Y865" s="781"/>
      <c r="Z865" s="782"/>
      <c r="AA865" s="792"/>
      <c r="AB865" s="792"/>
      <c r="AC865" s="792"/>
      <c r="AD865" s="792"/>
      <c r="AE865" s="792"/>
      <c r="AF865" s="792"/>
    </row>
    <row r="866" spans="2:32" s="404" customFormat="1" ht="15" customHeight="1" x14ac:dyDescent="0.2">
      <c r="B866" s="824"/>
      <c r="C866" s="825"/>
      <c r="D866" s="792"/>
      <c r="E866" s="829"/>
      <c r="F866" s="832"/>
      <c r="G866" s="835"/>
      <c r="H866" s="829"/>
      <c r="I866" s="416" t="s">
        <v>168</v>
      </c>
      <c r="J866" s="427"/>
      <c r="K866" s="416" t="s">
        <v>167</v>
      </c>
      <c r="L866" s="427"/>
      <c r="M866" s="816"/>
      <c r="N866" s="817"/>
      <c r="O866" s="416" t="s">
        <v>166</v>
      </c>
      <c r="P866" s="426">
        <f>IF(P864="",P865-P863,P865-P864)</f>
        <v>0</v>
      </c>
      <c r="Q866" s="416" t="s">
        <v>166</v>
      </c>
      <c r="R866" s="426">
        <f>IF(R864="",R865-R863,R865-R864)</f>
        <v>0</v>
      </c>
      <c r="S866" s="416" t="s">
        <v>166</v>
      </c>
      <c r="T866" s="426">
        <f>IF(T864="",T865-T863,T865-T864)</f>
        <v>0</v>
      </c>
      <c r="U866" s="416" t="s">
        <v>166</v>
      </c>
      <c r="V866" s="426">
        <f>IF(V864="",V865-V863,V865-V864)</f>
        <v>0</v>
      </c>
      <c r="W866" s="463" t="s">
        <v>166</v>
      </c>
      <c r="X866" s="462">
        <f>IF(X864="",X865-X863,X865-X864)</f>
        <v>0</v>
      </c>
      <c r="Y866" s="781"/>
      <c r="Z866" s="782"/>
      <c r="AA866" s="792"/>
      <c r="AB866" s="792"/>
      <c r="AC866" s="792"/>
      <c r="AD866" s="792"/>
      <c r="AE866" s="792"/>
      <c r="AF866" s="792"/>
    </row>
    <row r="867" spans="2:32" s="404" customFormat="1" ht="15" customHeight="1" x14ac:dyDescent="0.2">
      <c r="B867" s="824"/>
      <c r="C867" s="825"/>
      <c r="D867" s="792"/>
      <c r="E867" s="829"/>
      <c r="F867" s="832"/>
      <c r="G867" s="835"/>
      <c r="H867" s="829"/>
      <c r="I867" s="416" t="s">
        <v>165</v>
      </c>
      <c r="J867" s="415"/>
      <c r="K867" s="416" t="s">
        <v>164</v>
      </c>
      <c r="L867" s="415"/>
      <c r="M867" s="816"/>
      <c r="N867" s="817"/>
      <c r="O867" s="816"/>
      <c r="P867" s="817"/>
      <c r="Q867" s="816"/>
      <c r="R867" s="817"/>
      <c r="S867" s="816"/>
      <c r="T867" s="817"/>
      <c r="U867" s="816"/>
      <c r="V867" s="817"/>
      <c r="W867" s="781"/>
      <c r="X867" s="782"/>
      <c r="Y867" s="781"/>
      <c r="Z867" s="782"/>
      <c r="AA867" s="792"/>
      <c r="AB867" s="792"/>
      <c r="AC867" s="792"/>
      <c r="AD867" s="792"/>
      <c r="AE867" s="792"/>
      <c r="AF867" s="792"/>
    </row>
    <row r="868" spans="2:32" s="404" customFormat="1" ht="15" customHeight="1" x14ac:dyDescent="0.2">
      <c r="B868" s="826"/>
      <c r="C868" s="827"/>
      <c r="D868" s="793"/>
      <c r="E868" s="830"/>
      <c r="F868" s="833"/>
      <c r="G868" s="836"/>
      <c r="H868" s="830"/>
      <c r="I868" s="406" t="s">
        <v>158</v>
      </c>
      <c r="J868" s="451"/>
      <c r="K868" s="820"/>
      <c r="L868" s="821"/>
      <c r="M868" s="818"/>
      <c r="N868" s="819"/>
      <c r="O868" s="818"/>
      <c r="P868" s="819"/>
      <c r="Q868" s="818"/>
      <c r="R868" s="819"/>
      <c r="S868" s="818"/>
      <c r="T868" s="819"/>
      <c r="U868" s="818"/>
      <c r="V868" s="819"/>
      <c r="W868" s="783"/>
      <c r="X868" s="784"/>
      <c r="Y868" s="783"/>
      <c r="Z868" s="784"/>
      <c r="AA868" s="793"/>
      <c r="AB868" s="793"/>
      <c r="AC868" s="793"/>
      <c r="AD868" s="793"/>
      <c r="AE868" s="793"/>
      <c r="AF868" s="793"/>
    </row>
    <row r="869" spans="2:32" s="404" customFormat="1" ht="12.75" customHeight="1" x14ac:dyDescent="0.2">
      <c r="B869" s="822" t="s">
        <v>1969</v>
      </c>
      <c r="C869" s="823"/>
      <c r="D869" s="791" t="s">
        <v>207</v>
      </c>
      <c r="E869" s="828" t="s">
        <v>270</v>
      </c>
      <c r="F869" s="831"/>
      <c r="G869" s="834" t="s">
        <v>218</v>
      </c>
      <c r="H869" s="828"/>
      <c r="I869" s="434" t="s">
        <v>184</v>
      </c>
      <c r="J869" s="606">
        <v>910000</v>
      </c>
      <c r="K869" s="605" t="s">
        <v>183</v>
      </c>
      <c r="L869" s="631">
        <f>+J874+J872</f>
        <v>44049</v>
      </c>
      <c r="M869" s="434" t="s">
        <v>182</v>
      </c>
      <c r="N869" s="436">
        <f>J869</f>
        <v>910000</v>
      </c>
      <c r="O869" s="434" t="s">
        <v>181</v>
      </c>
      <c r="P869" s="435"/>
      <c r="Q869" s="434" t="s">
        <v>181</v>
      </c>
      <c r="R869" s="435"/>
      <c r="S869" s="434" t="s">
        <v>181</v>
      </c>
      <c r="T869" s="435"/>
      <c r="U869" s="434" t="s">
        <v>181</v>
      </c>
      <c r="V869" s="435"/>
      <c r="W869" s="605" t="s">
        <v>181</v>
      </c>
      <c r="X869" s="609">
        <v>3.2000000000000001E-2</v>
      </c>
      <c r="Y869" s="605" t="s">
        <v>180</v>
      </c>
      <c r="Z869" s="610">
        <v>2</v>
      </c>
      <c r="AA869" s="800" t="s">
        <v>205</v>
      </c>
      <c r="AB869" s="791" t="s">
        <v>266</v>
      </c>
      <c r="AC869" s="791" t="s">
        <v>266</v>
      </c>
      <c r="AD869" s="791" t="s">
        <v>266</v>
      </c>
      <c r="AE869" s="791" t="s">
        <v>266</v>
      </c>
      <c r="AF869" s="791" t="s">
        <v>205</v>
      </c>
    </row>
    <row r="870" spans="2:32" s="404" customFormat="1" ht="15" customHeight="1" x14ac:dyDescent="0.2">
      <c r="B870" s="824"/>
      <c r="C870" s="825"/>
      <c r="D870" s="792"/>
      <c r="E870" s="829"/>
      <c r="F870" s="832"/>
      <c r="G870" s="835"/>
      <c r="H870" s="829"/>
      <c r="I870" s="416" t="s">
        <v>179</v>
      </c>
      <c r="J870" s="616" t="s">
        <v>204</v>
      </c>
      <c r="K870" s="615" t="s">
        <v>177</v>
      </c>
      <c r="L870" s="617"/>
      <c r="M870" s="416" t="s">
        <v>176</v>
      </c>
      <c r="N870" s="428">
        <f>N869</f>
        <v>910000</v>
      </c>
      <c r="O870" s="416" t="s">
        <v>175</v>
      </c>
      <c r="P870" s="426"/>
      <c r="Q870" s="416" t="s">
        <v>175</v>
      </c>
      <c r="R870" s="426"/>
      <c r="S870" s="416" t="s">
        <v>175</v>
      </c>
      <c r="T870" s="426"/>
      <c r="U870" s="416" t="s">
        <v>175</v>
      </c>
      <c r="V870" s="426"/>
      <c r="W870" s="615" t="s">
        <v>175</v>
      </c>
      <c r="X870" s="619"/>
      <c r="Y870" s="615" t="s">
        <v>174</v>
      </c>
      <c r="Z870" s="620">
        <f>2*26</f>
        <v>52</v>
      </c>
      <c r="AA870" s="801"/>
      <c r="AB870" s="792"/>
      <c r="AC870" s="792"/>
      <c r="AD870" s="792"/>
      <c r="AE870" s="792"/>
      <c r="AF870" s="792"/>
    </row>
    <row r="871" spans="2:32" s="404" customFormat="1" ht="39" customHeight="1" x14ac:dyDescent="0.2">
      <c r="B871" s="824"/>
      <c r="C871" s="825"/>
      <c r="D871" s="792"/>
      <c r="E871" s="829"/>
      <c r="F871" s="832"/>
      <c r="G871" s="835"/>
      <c r="H871" s="829"/>
      <c r="I871" s="416" t="s">
        <v>173</v>
      </c>
      <c r="J871" s="621" t="s">
        <v>192</v>
      </c>
      <c r="K871" s="615" t="s">
        <v>171</v>
      </c>
      <c r="L871" s="622"/>
      <c r="M871" s="416" t="s">
        <v>170</v>
      </c>
      <c r="N871" s="428"/>
      <c r="O871" s="416" t="s">
        <v>169</v>
      </c>
      <c r="P871" s="426"/>
      <c r="Q871" s="416" t="s">
        <v>169</v>
      </c>
      <c r="R871" s="426"/>
      <c r="S871" s="416" t="s">
        <v>169</v>
      </c>
      <c r="T871" s="426"/>
      <c r="U871" s="416" t="s">
        <v>169</v>
      </c>
      <c r="V871" s="426"/>
      <c r="W871" s="615" t="s">
        <v>169</v>
      </c>
      <c r="X871" s="619">
        <v>1.2E-2</v>
      </c>
      <c r="Y871" s="785"/>
      <c r="Z871" s="786"/>
      <c r="AA871" s="801"/>
      <c r="AB871" s="792"/>
      <c r="AC871" s="792"/>
      <c r="AD871" s="792"/>
      <c r="AE871" s="792"/>
      <c r="AF871" s="792"/>
    </row>
    <row r="872" spans="2:32" s="404" customFormat="1" ht="15" customHeight="1" x14ac:dyDescent="0.2">
      <c r="B872" s="824"/>
      <c r="C872" s="825"/>
      <c r="D872" s="792"/>
      <c r="E872" s="829"/>
      <c r="F872" s="832"/>
      <c r="G872" s="835"/>
      <c r="H872" s="829"/>
      <c r="I872" s="416" t="s">
        <v>168</v>
      </c>
      <c r="J872" s="622">
        <v>80</v>
      </c>
      <c r="K872" s="615" t="s">
        <v>167</v>
      </c>
      <c r="L872" s="622"/>
      <c r="M872" s="816"/>
      <c r="N872" s="817"/>
      <c r="O872" s="416" t="s">
        <v>166</v>
      </c>
      <c r="P872" s="426">
        <f>IF(P870="",P871-P869,P871-P870)</f>
        <v>0</v>
      </c>
      <c r="Q872" s="416" t="s">
        <v>166</v>
      </c>
      <c r="R872" s="426">
        <f>IF(R870="",R871-R869,R871-R870)</f>
        <v>0</v>
      </c>
      <c r="S872" s="416" t="s">
        <v>166</v>
      </c>
      <c r="T872" s="426">
        <f>IF(T870="",T871-T869,T871-T870)</f>
        <v>0</v>
      </c>
      <c r="U872" s="416" t="s">
        <v>166</v>
      </c>
      <c r="V872" s="426">
        <f>IF(V870="",V871-V869,V871-V870)</f>
        <v>0</v>
      </c>
      <c r="W872" s="615" t="s">
        <v>166</v>
      </c>
      <c r="X872" s="619">
        <f>IF(X870="",X871-X869,X871-X870)</f>
        <v>-0.02</v>
      </c>
      <c r="Y872" s="785"/>
      <c r="Z872" s="786"/>
      <c r="AA872" s="801"/>
      <c r="AB872" s="792"/>
      <c r="AC872" s="792"/>
      <c r="AD872" s="792"/>
      <c r="AE872" s="792"/>
      <c r="AF872" s="792"/>
    </row>
    <row r="873" spans="2:32" s="404" customFormat="1" ht="15" customHeight="1" x14ac:dyDescent="0.2">
      <c r="B873" s="824"/>
      <c r="C873" s="825"/>
      <c r="D873" s="792"/>
      <c r="E873" s="829"/>
      <c r="F873" s="832"/>
      <c r="G873" s="835"/>
      <c r="H873" s="829"/>
      <c r="I873" s="416" t="s">
        <v>165</v>
      </c>
      <c r="J873" s="617">
        <v>43832</v>
      </c>
      <c r="K873" s="615" t="s">
        <v>164</v>
      </c>
      <c r="L873" s="617"/>
      <c r="M873" s="816"/>
      <c r="N873" s="817"/>
      <c r="O873" s="816"/>
      <c r="P873" s="817"/>
      <c r="Q873" s="816"/>
      <c r="R873" s="817"/>
      <c r="S873" s="816"/>
      <c r="T873" s="817"/>
      <c r="U873" s="816"/>
      <c r="V873" s="817"/>
      <c r="W873" s="785"/>
      <c r="X873" s="786"/>
      <c r="Y873" s="785"/>
      <c r="Z873" s="786"/>
      <c r="AA873" s="801"/>
      <c r="AB873" s="792"/>
      <c r="AC873" s="792"/>
      <c r="AD873" s="792"/>
      <c r="AE873" s="792"/>
      <c r="AF873" s="792"/>
    </row>
    <row r="874" spans="2:32" s="404" customFormat="1" ht="15" customHeight="1" x14ac:dyDescent="0.2">
      <c r="B874" s="826"/>
      <c r="C874" s="827"/>
      <c r="D874" s="793"/>
      <c r="E874" s="830"/>
      <c r="F874" s="833"/>
      <c r="G874" s="836"/>
      <c r="H874" s="830"/>
      <c r="I874" s="406" t="s">
        <v>158</v>
      </c>
      <c r="J874" s="681">
        <v>43969</v>
      </c>
      <c r="K874" s="789"/>
      <c r="L874" s="790"/>
      <c r="M874" s="818"/>
      <c r="N874" s="819"/>
      <c r="O874" s="818"/>
      <c r="P874" s="819"/>
      <c r="Q874" s="818"/>
      <c r="R874" s="819"/>
      <c r="S874" s="818"/>
      <c r="T874" s="819"/>
      <c r="U874" s="818"/>
      <c r="V874" s="819"/>
      <c r="W874" s="787"/>
      <c r="X874" s="788"/>
      <c r="Y874" s="787"/>
      <c r="Z874" s="788"/>
      <c r="AA874" s="802"/>
      <c r="AB874" s="793"/>
      <c r="AC874" s="793"/>
      <c r="AD874" s="793"/>
      <c r="AE874" s="793"/>
      <c r="AF874" s="793"/>
    </row>
    <row r="875" spans="2:32" s="404" customFormat="1" ht="12.75" customHeight="1" x14ac:dyDescent="0.2">
      <c r="B875" s="822" t="s">
        <v>1970</v>
      </c>
      <c r="C875" s="823"/>
      <c r="D875" s="791" t="s">
        <v>207</v>
      </c>
      <c r="E875" s="828" t="s">
        <v>270</v>
      </c>
      <c r="F875" s="831"/>
      <c r="G875" s="834" t="s">
        <v>218</v>
      </c>
      <c r="H875" s="828"/>
      <c r="I875" s="434" t="s">
        <v>184</v>
      </c>
      <c r="J875" s="606">
        <v>350000</v>
      </c>
      <c r="K875" s="605" t="s">
        <v>183</v>
      </c>
      <c r="L875" s="631">
        <f>+J880+J878</f>
        <v>43999</v>
      </c>
      <c r="M875" s="434" t="s">
        <v>182</v>
      </c>
      <c r="N875" s="436">
        <f>J875</f>
        <v>350000</v>
      </c>
      <c r="O875" s="434" t="s">
        <v>181</v>
      </c>
      <c r="P875" s="435"/>
      <c r="Q875" s="434" t="s">
        <v>181</v>
      </c>
      <c r="R875" s="435"/>
      <c r="S875" s="434" t="s">
        <v>181</v>
      </c>
      <c r="T875" s="435"/>
      <c r="U875" s="434" t="s">
        <v>181</v>
      </c>
      <c r="V875" s="435"/>
      <c r="W875" s="605" t="s">
        <v>181</v>
      </c>
      <c r="X875" s="609">
        <v>3.5000000000000003E-2</v>
      </c>
      <c r="Y875" s="605" t="s">
        <v>180</v>
      </c>
      <c r="Z875" s="610">
        <v>2</v>
      </c>
      <c r="AA875" s="791" t="s">
        <v>266</v>
      </c>
      <c r="AB875" s="791" t="s">
        <v>266</v>
      </c>
      <c r="AC875" s="791" t="s">
        <v>266</v>
      </c>
      <c r="AD875" s="791" t="s">
        <v>266</v>
      </c>
      <c r="AE875" s="791" t="s">
        <v>266</v>
      </c>
      <c r="AF875" s="791" t="s">
        <v>205</v>
      </c>
    </row>
    <row r="876" spans="2:32" s="404" customFormat="1" ht="15" customHeight="1" x14ac:dyDescent="0.2">
      <c r="B876" s="824"/>
      <c r="C876" s="825"/>
      <c r="D876" s="792"/>
      <c r="E876" s="829"/>
      <c r="F876" s="832"/>
      <c r="G876" s="835"/>
      <c r="H876" s="829"/>
      <c r="I876" s="416" t="s">
        <v>179</v>
      </c>
      <c r="J876" s="616" t="s">
        <v>204</v>
      </c>
      <c r="K876" s="615" t="s">
        <v>177</v>
      </c>
      <c r="L876" s="617"/>
      <c r="M876" s="416" t="s">
        <v>176</v>
      </c>
      <c r="N876" s="428">
        <f>N875</f>
        <v>350000</v>
      </c>
      <c r="O876" s="416" t="s">
        <v>175</v>
      </c>
      <c r="P876" s="426"/>
      <c r="Q876" s="416" t="s">
        <v>175</v>
      </c>
      <c r="R876" s="426"/>
      <c r="S876" s="416" t="s">
        <v>175</v>
      </c>
      <c r="T876" s="426"/>
      <c r="U876" s="416" t="s">
        <v>175</v>
      </c>
      <c r="V876" s="426"/>
      <c r="W876" s="615" t="s">
        <v>175</v>
      </c>
      <c r="X876" s="619"/>
      <c r="Y876" s="615" t="s">
        <v>174</v>
      </c>
      <c r="Z876" s="620">
        <v>44</v>
      </c>
      <c r="AA876" s="792"/>
      <c r="AB876" s="792"/>
      <c r="AC876" s="792"/>
      <c r="AD876" s="792"/>
      <c r="AE876" s="792"/>
      <c r="AF876" s="792"/>
    </row>
    <row r="877" spans="2:32" s="404" customFormat="1" ht="39" customHeight="1" x14ac:dyDescent="0.2">
      <c r="B877" s="824"/>
      <c r="C877" s="825"/>
      <c r="D877" s="792"/>
      <c r="E877" s="829"/>
      <c r="F877" s="832"/>
      <c r="G877" s="835"/>
      <c r="H877" s="829"/>
      <c r="I877" s="416" t="s">
        <v>173</v>
      </c>
      <c r="J877" s="621" t="s">
        <v>192</v>
      </c>
      <c r="K877" s="615" t="s">
        <v>171</v>
      </c>
      <c r="L877" s="622"/>
      <c r="M877" s="416" t="s">
        <v>170</v>
      </c>
      <c r="N877" s="428"/>
      <c r="O877" s="416" t="s">
        <v>169</v>
      </c>
      <c r="P877" s="426"/>
      <c r="Q877" s="416" t="s">
        <v>169</v>
      </c>
      <c r="R877" s="426"/>
      <c r="S877" s="416" t="s">
        <v>169</v>
      </c>
      <c r="T877" s="426"/>
      <c r="U877" s="416" t="s">
        <v>169</v>
      </c>
      <c r="V877" s="426"/>
      <c r="W877" s="615" t="s">
        <v>169</v>
      </c>
      <c r="X877" s="619">
        <v>1.2E-2</v>
      </c>
      <c r="Y877" s="785"/>
      <c r="Z877" s="786"/>
      <c r="AA877" s="792"/>
      <c r="AB877" s="792"/>
      <c r="AC877" s="792"/>
      <c r="AD877" s="792"/>
      <c r="AE877" s="792"/>
      <c r="AF877" s="792"/>
    </row>
    <row r="878" spans="2:32" s="404" customFormat="1" ht="15" customHeight="1" x14ac:dyDescent="0.2">
      <c r="B878" s="824"/>
      <c r="C878" s="825"/>
      <c r="D878" s="792"/>
      <c r="E878" s="829"/>
      <c r="F878" s="832"/>
      <c r="G878" s="835"/>
      <c r="H878" s="829"/>
      <c r="I878" s="416" t="s">
        <v>168</v>
      </c>
      <c r="J878" s="622">
        <v>30</v>
      </c>
      <c r="K878" s="615" t="s">
        <v>167</v>
      </c>
      <c r="L878" s="622"/>
      <c r="M878" s="816"/>
      <c r="N878" s="817"/>
      <c r="O878" s="416" t="s">
        <v>166</v>
      </c>
      <c r="P878" s="426">
        <f>IF(P876="",P877-P875,P877-P876)</f>
        <v>0</v>
      </c>
      <c r="Q878" s="416" t="s">
        <v>166</v>
      </c>
      <c r="R878" s="426">
        <f>IF(R876="",R877-R875,R877-R876)</f>
        <v>0</v>
      </c>
      <c r="S878" s="416" t="s">
        <v>166</v>
      </c>
      <c r="T878" s="426">
        <f>IF(T876="",T877-T875,T877-T876)</f>
        <v>0</v>
      </c>
      <c r="U878" s="416" t="s">
        <v>166</v>
      </c>
      <c r="V878" s="426">
        <f>IF(V876="",V877-V875,V877-V876)</f>
        <v>0</v>
      </c>
      <c r="W878" s="615" t="s">
        <v>166</v>
      </c>
      <c r="X878" s="619">
        <f>IF(X876="",X877-X875,X877-X876)</f>
        <v>-2.3000000000000003E-2</v>
      </c>
      <c r="Y878" s="785"/>
      <c r="Z878" s="786"/>
      <c r="AA878" s="792"/>
      <c r="AB878" s="792"/>
      <c r="AC878" s="792"/>
      <c r="AD878" s="792"/>
      <c r="AE878" s="792"/>
      <c r="AF878" s="792"/>
    </row>
    <row r="879" spans="2:32" s="404" customFormat="1" ht="15" customHeight="1" x14ac:dyDescent="0.2">
      <c r="B879" s="824"/>
      <c r="C879" s="825"/>
      <c r="D879" s="792"/>
      <c r="E879" s="829"/>
      <c r="F879" s="832"/>
      <c r="G879" s="835"/>
      <c r="H879" s="829"/>
      <c r="I879" s="416" t="s">
        <v>165</v>
      </c>
      <c r="J879" s="617">
        <v>43832</v>
      </c>
      <c r="K879" s="615" t="s">
        <v>164</v>
      </c>
      <c r="L879" s="617"/>
      <c r="M879" s="816"/>
      <c r="N879" s="817"/>
      <c r="O879" s="816"/>
      <c r="P879" s="817"/>
      <c r="Q879" s="816"/>
      <c r="R879" s="817"/>
      <c r="S879" s="816"/>
      <c r="T879" s="817"/>
      <c r="U879" s="816"/>
      <c r="V879" s="817"/>
      <c r="W879" s="785"/>
      <c r="X879" s="786"/>
      <c r="Y879" s="785"/>
      <c r="Z879" s="786"/>
      <c r="AA879" s="792"/>
      <c r="AB879" s="792"/>
      <c r="AC879" s="792"/>
      <c r="AD879" s="792"/>
      <c r="AE879" s="792"/>
      <c r="AF879" s="792"/>
    </row>
    <row r="880" spans="2:32" s="404" customFormat="1" ht="15" customHeight="1" x14ac:dyDescent="0.2">
      <c r="B880" s="826"/>
      <c r="C880" s="827"/>
      <c r="D880" s="793"/>
      <c r="E880" s="830"/>
      <c r="F880" s="833"/>
      <c r="G880" s="836"/>
      <c r="H880" s="830"/>
      <c r="I880" s="406" t="s">
        <v>158</v>
      </c>
      <c r="J880" s="681">
        <v>43969</v>
      </c>
      <c r="K880" s="789"/>
      <c r="L880" s="790"/>
      <c r="M880" s="818"/>
      <c r="N880" s="819"/>
      <c r="O880" s="818"/>
      <c r="P880" s="819"/>
      <c r="Q880" s="818"/>
      <c r="R880" s="819"/>
      <c r="S880" s="818"/>
      <c r="T880" s="819"/>
      <c r="U880" s="818"/>
      <c r="V880" s="819"/>
      <c r="W880" s="787"/>
      <c r="X880" s="788"/>
      <c r="Y880" s="787"/>
      <c r="Z880" s="788"/>
      <c r="AA880" s="793"/>
      <c r="AB880" s="793"/>
      <c r="AC880" s="793"/>
      <c r="AD880" s="793"/>
      <c r="AE880" s="793"/>
      <c r="AF880" s="793"/>
    </row>
    <row r="881" spans="2:32" s="404" customFormat="1" ht="12.75" customHeight="1" x14ac:dyDescent="0.2">
      <c r="B881" s="822" t="s">
        <v>1972</v>
      </c>
      <c r="C881" s="823"/>
      <c r="D881" s="791" t="s">
        <v>207</v>
      </c>
      <c r="E881" s="828" t="s">
        <v>270</v>
      </c>
      <c r="F881" s="831"/>
      <c r="G881" s="834" t="s">
        <v>218</v>
      </c>
      <c r="H881" s="828"/>
      <c r="I881" s="434" t="s">
        <v>184</v>
      </c>
      <c r="J881" s="438">
        <v>350000</v>
      </c>
      <c r="K881" s="434" t="s">
        <v>183</v>
      </c>
      <c r="L881" s="437"/>
      <c r="M881" s="434" t="s">
        <v>182</v>
      </c>
      <c r="N881" s="436">
        <f>J881</f>
        <v>350000</v>
      </c>
      <c r="O881" s="434" t="s">
        <v>181</v>
      </c>
      <c r="P881" s="435"/>
      <c r="Q881" s="434" t="s">
        <v>181</v>
      </c>
      <c r="R881" s="435"/>
      <c r="S881" s="434" t="s">
        <v>181</v>
      </c>
      <c r="T881" s="435"/>
      <c r="U881" s="434" t="s">
        <v>181</v>
      </c>
      <c r="V881" s="435"/>
      <c r="W881" s="466" t="s">
        <v>181</v>
      </c>
      <c r="X881" s="467"/>
      <c r="Y881" s="466" t="s">
        <v>180</v>
      </c>
      <c r="Z881" s="465"/>
      <c r="AA881" s="791" t="s">
        <v>266</v>
      </c>
      <c r="AB881" s="791" t="s">
        <v>266</v>
      </c>
      <c r="AC881" s="791" t="s">
        <v>266</v>
      </c>
      <c r="AD881" s="791" t="s">
        <v>266</v>
      </c>
      <c r="AE881" s="791" t="s">
        <v>266</v>
      </c>
      <c r="AF881" s="791" t="s">
        <v>266</v>
      </c>
    </row>
    <row r="882" spans="2:32" s="404" customFormat="1" ht="15" customHeight="1" x14ac:dyDescent="0.2">
      <c r="B882" s="824"/>
      <c r="C882" s="825"/>
      <c r="D882" s="792"/>
      <c r="E882" s="829"/>
      <c r="F882" s="832"/>
      <c r="G882" s="835"/>
      <c r="H882" s="829"/>
      <c r="I882" s="416" t="s">
        <v>179</v>
      </c>
      <c r="J882" s="432"/>
      <c r="K882" s="416" t="s">
        <v>177</v>
      </c>
      <c r="L882" s="415"/>
      <c r="M882" s="416" t="s">
        <v>176</v>
      </c>
      <c r="N882" s="428">
        <f>N881</f>
        <v>350000</v>
      </c>
      <c r="O882" s="416" t="s">
        <v>175</v>
      </c>
      <c r="P882" s="426"/>
      <c r="Q882" s="416" t="s">
        <v>175</v>
      </c>
      <c r="R882" s="426"/>
      <c r="S882" s="416" t="s">
        <v>175</v>
      </c>
      <c r="T882" s="426"/>
      <c r="U882" s="416" t="s">
        <v>175</v>
      </c>
      <c r="V882" s="426"/>
      <c r="W882" s="463" t="s">
        <v>175</v>
      </c>
      <c r="X882" s="462"/>
      <c r="Y882" s="463" t="s">
        <v>174</v>
      </c>
      <c r="Z882" s="464"/>
      <c r="AA882" s="792"/>
      <c r="AB882" s="792"/>
      <c r="AC882" s="792"/>
      <c r="AD882" s="792"/>
      <c r="AE882" s="792"/>
      <c r="AF882" s="792"/>
    </row>
    <row r="883" spans="2:32" s="404" customFormat="1" ht="39" customHeight="1" x14ac:dyDescent="0.2">
      <c r="B883" s="824"/>
      <c r="C883" s="825"/>
      <c r="D883" s="792"/>
      <c r="E883" s="829"/>
      <c r="F883" s="832"/>
      <c r="G883" s="835"/>
      <c r="H883" s="829"/>
      <c r="I883" s="416" t="s">
        <v>173</v>
      </c>
      <c r="J883" s="429"/>
      <c r="K883" s="416" t="s">
        <v>171</v>
      </c>
      <c r="L883" s="427"/>
      <c r="M883" s="416" t="s">
        <v>170</v>
      </c>
      <c r="N883" s="428"/>
      <c r="O883" s="416" t="s">
        <v>169</v>
      </c>
      <c r="P883" s="426"/>
      <c r="Q883" s="416" t="s">
        <v>169</v>
      </c>
      <c r="R883" s="426"/>
      <c r="S883" s="416" t="s">
        <v>169</v>
      </c>
      <c r="T883" s="426"/>
      <c r="U883" s="416" t="s">
        <v>169</v>
      </c>
      <c r="V883" s="426"/>
      <c r="W883" s="463" t="s">
        <v>169</v>
      </c>
      <c r="X883" s="462"/>
      <c r="Y883" s="781"/>
      <c r="Z883" s="782"/>
      <c r="AA883" s="792"/>
      <c r="AB883" s="792"/>
      <c r="AC883" s="792"/>
      <c r="AD883" s="792"/>
      <c r="AE883" s="792"/>
      <c r="AF883" s="792"/>
    </row>
    <row r="884" spans="2:32" s="404" customFormat="1" ht="15" customHeight="1" x14ac:dyDescent="0.2">
      <c r="B884" s="824"/>
      <c r="C884" s="825"/>
      <c r="D884" s="792"/>
      <c r="E884" s="829"/>
      <c r="F884" s="832"/>
      <c r="G884" s="835"/>
      <c r="H884" s="829"/>
      <c r="I884" s="416" t="s">
        <v>168</v>
      </c>
      <c r="J884" s="427"/>
      <c r="K884" s="416" t="s">
        <v>167</v>
      </c>
      <c r="L884" s="427"/>
      <c r="M884" s="816"/>
      <c r="N884" s="817"/>
      <c r="O884" s="416" t="s">
        <v>166</v>
      </c>
      <c r="P884" s="426">
        <f>IF(P882="",P883-P881,P883-P882)</f>
        <v>0</v>
      </c>
      <c r="Q884" s="416" t="s">
        <v>166</v>
      </c>
      <c r="R884" s="426">
        <f>IF(R882="",R883-R881,R883-R882)</f>
        <v>0</v>
      </c>
      <c r="S884" s="416" t="s">
        <v>166</v>
      </c>
      <c r="T884" s="426">
        <f>IF(T882="",T883-T881,T883-T882)</f>
        <v>0</v>
      </c>
      <c r="U884" s="416" t="s">
        <v>166</v>
      </c>
      <c r="V884" s="426">
        <f>IF(V882="",V883-V881,V883-V882)</f>
        <v>0</v>
      </c>
      <c r="W884" s="463" t="s">
        <v>166</v>
      </c>
      <c r="X884" s="462">
        <f>IF(X882="",X883-X881,X883-X882)</f>
        <v>0</v>
      </c>
      <c r="Y884" s="781"/>
      <c r="Z884" s="782"/>
      <c r="AA884" s="792"/>
      <c r="AB884" s="792"/>
      <c r="AC884" s="792"/>
      <c r="AD884" s="792"/>
      <c r="AE884" s="792"/>
      <c r="AF884" s="792"/>
    </row>
    <row r="885" spans="2:32" s="404" customFormat="1" ht="15" customHeight="1" x14ac:dyDescent="0.2">
      <c r="B885" s="824"/>
      <c r="C885" s="825"/>
      <c r="D885" s="792"/>
      <c r="E885" s="829"/>
      <c r="F885" s="832"/>
      <c r="G885" s="835"/>
      <c r="H885" s="829"/>
      <c r="I885" s="416" t="s">
        <v>165</v>
      </c>
      <c r="J885" s="415"/>
      <c r="K885" s="416" t="s">
        <v>164</v>
      </c>
      <c r="L885" s="415"/>
      <c r="M885" s="816"/>
      <c r="N885" s="817"/>
      <c r="O885" s="816"/>
      <c r="P885" s="817"/>
      <c r="Q885" s="816"/>
      <c r="R885" s="817"/>
      <c r="S885" s="816"/>
      <c r="T885" s="817"/>
      <c r="U885" s="816"/>
      <c r="V885" s="817"/>
      <c r="W885" s="781"/>
      <c r="X885" s="782"/>
      <c r="Y885" s="781"/>
      <c r="Z885" s="782"/>
      <c r="AA885" s="792"/>
      <c r="AB885" s="792"/>
      <c r="AC885" s="792"/>
      <c r="AD885" s="792"/>
      <c r="AE885" s="792"/>
      <c r="AF885" s="792"/>
    </row>
    <row r="886" spans="2:32" s="404" customFormat="1" ht="15" customHeight="1" x14ac:dyDescent="0.2">
      <c r="B886" s="826"/>
      <c r="C886" s="827"/>
      <c r="D886" s="793"/>
      <c r="E886" s="830"/>
      <c r="F886" s="833"/>
      <c r="G886" s="836"/>
      <c r="H886" s="830"/>
      <c r="I886" s="406" t="s">
        <v>158</v>
      </c>
      <c r="J886" s="451"/>
      <c r="K886" s="820"/>
      <c r="L886" s="821"/>
      <c r="M886" s="818"/>
      <c r="N886" s="819"/>
      <c r="O886" s="818"/>
      <c r="P886" s="819"/>
      <c r="Q886" s="818"/>
      <c r="R886" s="819"/>
      <c r="S886" s="818"/>
      <c r="T886" s="819"/>
      <c r="U886" s="818"/>
      <c r="V886" s="819"/>
      <c r="W886" s="783"/>
      <c r="X886" s="784"/>
      <c r="Y886" s="783"/>
      <c r="Z886" s="784"/>
      <c r="AA886" s="793"/>
      <c r="AB886" s="793"/>
      <c r="AC886" s="793"/>
      <c r="AD886" s="793"/>
      <c r="AE886" s="793"/>
      <c r="AF886" s="793"/>
    </row>
    <row r="887" spans="2:32" s="404" customFormat="1" ht="12.75" customHeight="1" x14ac:dyDescent="0.2">
      <c r="B887" s="822" t="s">
        <v>1973</v>
      </c>
      <c r="C887" s="823"/>
      <c r="D887" s="791" t="s">
        <v>207</v>
      </c>
      <c r="E887" s="828" t="s">
        <v>270</v>
      </c>
      <c r="F887" s="831"/>
      <c r="G887" s="834" t="s">
        <v>218</v>
      </c>
      <c r="H887" s="828"/>
      <c r="I887" s="434" t="s">
        <v>184</v>
      </c>
      <c r="J887" s="606">
        <v>525000</v>
      </c>
      <c r="K887" s="434" t="s">
        <v>183</v>
      </c>
      <c r="L887" s="631">
        <f>+J892+J890</f>
        <v>44014</v>
      </c>
      <c r="M887" s="434" t="s">
        <v>182</v>
      </c>
      <c r="N887" s="436">
        <f>J887</f>
        <v>525000</v>
      </c>
      <c r="O887" s="434" t="s">
        <v>181</v>
      </c>
      <c r="P887" s="435"/>
      <c r="Q887" s="434" t="s">
        <v>181</v>
      </c>
      <c r="R887" s="435"/>
      <c r="S887" s="434" t="s">
        <v>181</v>
      </c>
      <c r="T887" s="435"/>
      <c r="U887" s="434" t="s">
        <v>181</v>
      </c>
      <c r="V887" s="435"/>
      <c r="W887" s="605" t="s">
        <v>181</v>
      </c>
      <c r="X887" s="609">
        <v>6.5000000000000002E-2</v>
      </c>
      <c r="Y887" s="605" t="s">
        <v>180</v>
      </c>
      <c r="Z887" s="610">
        <v>2</v>
      </c>
      <c r="AA887" s="791" t="s">
        <v>266</v>
      </c>
      <c r="AB887" s="791" t="s">
        <v>266</v>
      </c>
      <c r="AC887" s="791" t="s">
        <v>266</v>
      </c>
      <c r="AD887" s="791" t="s">
        <v>266</v>
      </c>
      <c r="AE887" s="791" t="s">
        <v>266</v>
      </c>
      <c r="AF887" s="791" t="s">
        <v>2177</v>
      </c>
    </row>
    <row r="888" spans="2:32" s="404" customFormat="1" ht="15" customHeight="1" x14ac:dyDescent="0.2">
      <c r="B888" s="824"/>
      <c r="C888" s="825"/>
      <c r="D888" s="792"/>
      <c r="E888" s="829"/>
      <c r="F888" s="832"/>
      <c r="G888" s="835"/>
      <c r="H888" s="829"/>
      <c r="I888" s="416" t="s">
        <v>179</v>
      </c>
      <c r="J888" s="616" t="s">
        <v>204</v>
      </c>
      <c r="K888" s="416" t="s">
        <v>177</v>
      </c>
      <c r="L888" s="617"/>
      <c r="M888" s="416" t="s">
        <v>176</v>
      </c>
      <c r="N888" s="428">
        <f>N887</f>
        <v>525000</v>
      </c>
      <c r="O888" s="416" t="s">
        <v>175</v>
      </c>
      <c r="P888" s="426"/>
      <c r="Q888" s="416" t="s">
        <v>175</v>
      </c>
      <c r="R888" s="426"/>
      <c r="S888" s="416" t="s">
        <v>175</v>
      </c>
      <c r="T888" s="426"/>
      <c r="U888" s="416" t="s">
        <v>175</v>
      </c>
      <c r="V888" s="426"/>
      <c r="W888" s="615" t="s">
        <v>175</v>
      </c>
      <c r="X888" s="619"/>
      <c r="Y888" s="615" t="s">
        <v>174</v>
      </c>
      <c r="Z888" s="620">
        <f>2*21</f>
        <v>42</v>
      </c>
      <c r="AA888" s="792"/>
      <c r="AB888" s="792"/>
      <c r="AC888" s="792"/>
      <c r="AD888" s="792"/>
      <c r="AE888" s="792"/>
      <c r="AF888" s="792"/>
    </row>
    <row r="889" spans="2:32" s="404" customFormat="1" ht="39" customHeight="1" x14ac:dyDescent="0.2">
      <c r="B889" s="824"/>
      <c r="C889" s="825"/>
      <c r="D889" s="792"/>
      <c r="E889" s="829"/>
      <c r="F889" s="832"/>
      <c r="G889" s="835"/>
      <c r="H889" s="829"/>
      <c r="I889" s="416" t="s">
        <v>173</v>
      </c>
      <c r="J889" s="621" t="s">
        <v>192</v>
      </c>
      <c r="K889" s="416" t="s">
        <v>171</v>
      </c>
      <c r="L889" s="622"/>
      <c r="M889" s="416" t="s">
        <v>170</v>
      </c>
      <c r="N889" s="428"/>
      <c r="O889" s="416" t="s">
        <v>169</v>
      </c>
      <c r="P889" s="426"/>
      <c r="Q889" s="416" t="s">
        <v>169</v>
      </c>
      <c r="R889" s="426"/>
      <c r="S889" s="416" t="s">
        <v>169</v>
      </c>
      <c r="T889" s="426"/>
      <c r="U889" s="416" t="s">
        <v>169</v>
      </c>
      <c r="V889" s="426"/>
      <c r="W889" s="615" t="s">
        <v>169</v>
      </c>
      <c r="X889" s="619">
        <v>1.2E-2</v>
      </c>
      <c r="Y889" s="785"/>
      <c r="Z889" s="786"/>
      <c r="AA889" s="792"/>
      <c r="AB889" s="792"/>
      <c r="AC889" s="792"/>
      <c r="AD889" s="792"/>
      <c r="AE889" s="792"/>
      <c r="AF889" s="792"/>
    </row>
    <row r="890" spans="2:32" s="404" customFormat="1" ht="15" customHeight="1" x14ac:dyDescent="0.2">
      <c r="B890" s="824"/>
      <c r="C890" s="825"/>
      <c r="D890" s="792"/>
      <c r="E890" s="829"/>
      <c r="F890" s="832"/>
      <c r="G890" s="835"/>
      <c r="H890" s="829"/>
      <c r="I890" s="416" t="s">
        <v>168</v>
      </c>
      <c r="J890" s="622">
        <v>45</v>
      </c>
      <c r="K890" s="416" t="s">
        <v>167</v>
      </c>
      <c r="L890" s="622"/>
      <c r="M890" s="816"/>
      <c r="N890" s="817"/>
      <c r="O890" s="416" t="s">
        <v>166</v>
      </c>
      <c r="P890" s="426">
        <f>IF(P888="",P889-P887,P889-P888)</f>
        <v>0</v>
      </c>
      <c r="Q890" s="416" t="s">
        <v>166</v>
      </c>
      <c r="R890" s="426">
        <f>IF(R888="",R889-R887,R889-R888)</f>
        <v>0</v>
      </c>
      <c r="S890" s="416" t="s">
        <v>166</v>
      </c>
      <c r="T890" s="426">
        <f>IF(T888="",T889-T887,T889-T888)</f>
        <v>0</v>
      </c>
      <c r="U890" s="416" t="s">
        <v>166</v>
      </c>
      <c r="V890" s="426">
        <f>IF(V888="",V889-V887,V889-V888)</f>
        <v>0</v>
      </c>
      <c r="W890" s="615" t="s">
        <v>166</v>
      </c>
      <c r="X890" s="619">
        <f>IF(X888="",X889-X887,X889-X888)</f>
        <v>-5.3000000000000005E-2</v>
      </c>
      <c r="Y890" s="785"/>
      <c r="Z890" s="786"/>
      <c r="AA890" s="792"/>
      <c r="AB890" s="792"/>
      <c r="AC890" s="792"/>
      <c r="AD890" s="792"/>
      <c r="AE890" s="792"/>
      <c r="AF890" s="792"/>
    </row>
    <row r="891" spans="2:32" s="404" customFormat="1" ht="15" customHeight="1" x14ac:dyDescent="0.2">
      <c r="B891" s="824"/>
      <c r="C891" s="825"/>
      <c r="D891" s="792"/>
      <c r="E891" s="829"/>
      <c r="F891" s="832"/>
      <c r="G891" s="835"/>
      <c r="H891" s="829"/>
      <c r="I891" s="416" t="s">
        <v>165</v>
      </c>
      <c r="J891" s="617">
        <v>43832</v>
      </c>
      <c r="K891" s="416" t="s">
        <v>164</v>
      </c>
      <c r="L891" s="617"/>
      <c r="M891" s="816"/>
      <c r="N891" s="817"/>
      <c r="O891" s="816"/>
      <c r="P891" s="817"/>
      <c r="Q891" s="816"/>
      <c r="R891" s="817"/>
      <c r="S891" s="816"/>
      <c r="T891" s="817"/>
      <c r="U891" s="816"/>
      <c r="V891" s="817"/>
      <c r="W891" s="785"/>
      <c r="X891" s="786"/>
      <c r="Y891" s="785"/>
      <c r="Z891" s="786"/>
      <c r="AA891" s="792"/>
      <c r="AB891" s="792"/>
      <c r="AC891" s="792"/>
      <c r="AD891" s="792"/>
      <c r="AE891" s="792"/>
      <c r="AF891" s="792"/>
    </row>
    <row r="892" spans="2:32" s="404" customFormat="1" ht="15" customHeight="1" x14ac:dyDescent="0.2">
      <c r="B892" s="826"/>
      <c r="C892" s="827"/>
      <c r="D892" s="793"/>
      <c r="E892" s="830"/>
      <c r="F892" s="833"/>
      <c r="G892" s="836"/>
      <c r="H892" s="830"/>
      <c r="I892" s="406" t="s">
        <v>158</v>
      </c>
      <c r="J892" s="681">
        <v>43969</v>
      </c>
      <c r="K892" s="820"/>
      <c r="L892" s="821"/>
      <c r="M892" s="818"/>
      <c r="N892" s="819"/>
      <c r="O892" s="818"/>
      <c r="P892" s="819"/>
      <c r="Q892" s="818"/>
      <c r="R892" s="819"/>
      <c r="S892" s="818"/>
      <c r="T892" s="819"/>
      <c r="U892" s="818"/>
      <c r="V892" s="819"/>
      <c r="W892" s="787"/>
      <c r="X892" s="788"/>
      <c r="Y892" s="787"/>
      <c r="Z892" s="788"/>
      <c r="AA892" s="793"/>
      <c r="AB892" s="793"/>
      <c r="AC892" s="793"/>
      <c r="AD892" s="793"/>
      <c r="AE892" s="793"/>
      <c r="AF892" s="793"/>
    </row>
    <row r="893" spans="2:32" s="404" customFormat="1" ht="12.75" customHeight="1" x14ac:dyDescent="0.2">
      <c r="B893" s="822" t="s">
        <v>1975</v>
      </c>
      <c r="C893" s="823"/>
      <c r="D893" s="791" t="s">
        <v>207</v>
      </c>
      <c r="E893" s="828" t="s">
        <v>270</v>
      </c>
      <c r="F893" s="831"/>
      <c r="G893" s="834" t="s">
        <v>218</v>
      </c>
      <c r="H893" s="828"/>
      <c r="I893" s="434" t="s">
        <v>184</v>
      </c>
      <c r="J893" s="438">
        <v>350000</v>
      </c>
      <c r="K893" s="434" t="s">
        <v>183</v>
      </c>
      <c r="L893" s="437"/>
      <c r="M893" s="434" t="s">
        <v>182</v>
      </c>
      <c r="N893" s="436">
        <f>J893</f>
        <v>350000</v>
      </c>
      <c r="O893" s="434" t="s">
        <v>181</v>
      </c>
      <c r="P893" s="435"/>
      <c r="Q893" s="434" t="s">
        <v>181</v>
      </c>
      <c r="R893" s="435"/>
      <c r="S893" s="434" t="s">
        <v>181</v>
      </c>
      <c r="T893" s="435"/>
      <c r="U893" s="434" t="s">
        <v>181</v>
      </c>
      <c r="V893" s="435"/>
      <c r="W893" s="466" t="s">
        <v>181</v>
      </c>
      <c r="X893" s="467"/>
      <c r="Y893" s="466" t="s">
        <v>180</v>
      </c>
      <c r="Z893" s="465"/>
      <c r="AA893" s="791" t="s">
        <v>303</v>
      </c>
      <c r="AB893" s="791" t="s">
        <v>303</v>
      </c>
      <c r="AC893" s="791" t="s">
        <v>303</v>
      </c>
      <c r="AD893" s="791" t="s">
        <v>303</v>
      </c>
      <c r="AE893" s="791" t="s">
        <v>303</v>
      </c>
      <c r="AF893" s="791" t="s">
        <v>303</v>
      </c>
    </row>
    <row r="894" spans="2:32" s="404" customFormat="1" ht="15" customHeight="1" x14ac:dyDescent="0.2">
      <c r="B894" s="824"/>
      <c r="C894" s="825"/>
      <c r="D894" s="792"/>
      <c r="E894" s="829"/>
      <c r="F894" s="832"/>
      <c r="G894" s="835"/>
      <c r="H894" s="829"/>
      <c r="I894" s="416" t="s">
        <v>179</v>
      </c>
      <c r="J894" s="432"/>
      <c r="K894" s="416" t="s">
        <v>177</v>
      </c>
      <c r="L894" s="415"/>
      <c r="M894" s="416" t="s">
        <v>176</v>
      </c>
      <c r="N894" s="428">
        <f>N893</f>
        <v>350000</v>
      </c>
      <c r="O894" s="416" t="s">
        <v>175</v>
      </c>
      <c r="P894" s="426"/>
      <c r="Q894" s="416" t="s">
        <v>175</v>
      </c>
      <c r="R894" s="426"/>
      <c r="S894" s="416" t="s">
        <v>175</v>
      </c>
      <c r="T894" s="426"/>
      <c r="U894" s="416" t="s">
        <v>175</v>
      </c>
      <c r="V894" s="426"/>
      <c r="W894" s="463" t="s">
        <v>175</v>
      </c>
      <c r="X894" s="462"/>
      <c r="Y894" s="463" t="s">
        <v>174</v>
      </c>
      <c r="Z894" s="464"/>
      <c r="AA894" s="792"/>
      <c r="AB894" s="792"/>
      <c r="AC894" s="792"/>
      <c r="AD894" s="792"/>
      <c r="AE894" s="792"/>
      <c r="AF894" s="792"/>
    </row>
    <row r="895" spans="2:32" s="404" customFormat="1" ht="39" customHeight="1" x14ac:dyDescent="0.2">
      <c r="B895" s="824"/>
      <c r="C895" s="825"/>
      <c r="D895" s="792"/>
      <c r="E895" s="829"/>
      <c r="F895" s="832"/>
      <c r="G895" s="835"/>
      <c r="H895" s="829"/>
      <c r="I895" s="416" t="s">
        <v>173</v>
      </c>
      <c r="J895" s="429"/>
      <c r="K895" s="416" t="s">
        <v>171</v>
      </c>
      <c r="L895" s="427"/>
      <c r="M895" s="416" t="s">
        <v>170</v>
      </c>
      <c r="N895" s="428"/>
      <c r="O895" s="416" t="s">
        <v>169</v>
      </c>
      <c r="P895" s="426"/>
      <c r="Q895" s="416" t="s">
        <v>169</v>
      </c>
      <c r="R895" s="426"/>
      <c r="S895" s="416" t="s">
        <v>169</v>
      </c>
      <c r="T895" s="426"/>
      <c r="U895" s="416" t="s">
        <v>169</v>
      </c>
      <c r="V895" s="426"/>
      <c r="W895" s="463" t="s">
        <v>169</v>
      </c>
      <c r="X895" s="462"/>
      <c r="Y895" s="781"/>
      <c r="Z895" s="782"/>
      <c r="AA895" s="792"/>
      <c r="AB895" s="792"/>
      <c r="AC895" s="792"/>
      <c r="AD895" s="792"/>
      <c r="AE895" s="792"/>
      <c r="AF895" s="792"/>
    </row>
    <row r="896" spans="2:32" s="404" customFormat="1" ht="15" customHeight="1" x14ac:dyDescent="0.2">
      <c r="B896" s="824"/>
      <c r="C896" s="825"/>
      <c r="D896" s="792"/>
      <c r="E896" s="829"/>
      <c r="F896" s="832"/>
      <c r="G896" s="835"/>
      <c r="H896" s="829"/>
      <c r="I896" s="416" t="s">
        <v>168</v>
      </c>
      <c r="J896" s="427"/>
      <c r="K896" s="416" t="s">
        <v>167</v>
      </c>
      <c r="L896" s="427"/>
      <c r="M896" s="816"/>
      <c r="N896" s="817"/>
      <c r="O896" s="416" t="s">
        <v>166</v>
      </c>
      <c r="P896" s="426">
        <f>IF(P894="",P895-P893,P895-P894)</f>
        <v>0</v>
      </c>
      <c r="Q896" s="416" t="s">
        <v>166</v>
      </c>
      <c r="R896" s="426">
        <f>IF(R894="",R895-R893,R895-R894)</f>
        <v>0</v>
      </c>
      <c r="S896" s="416" t="s">
        <v>166</v>
      </c>
      <c r="T896" s="426">
        <f>IF(T894="",T895-T893,T895-T894)</f>
        <v>0</v>
      </c>
      <c r="U896" s="416" t="s">
        <v>166</v>
      </c>
      <c r="V896" s="426">
        <f>IF(V894="",V895-V893,V895-V894)</f>
        <v>0</v>
      </c>
      <c r="W896" s="463" t="s">
        <v>166</v>
      </c>
      <c r="X896" s="462">
        <f>IF(X894="",X895-X893,X895-X894)</f>
        <v>0</v>
      </c>
      <c r="Y896" s="781"/>
      <c r="Z896" s="782"/>
      <c r="AA896" s="792"/>
      <c r="AB896" s="792"/>
      <c r="AC896" s="792"/>
      <c r="AD896" s="792"/>
      <c r="AE896" s="792"/>
      <c r="AF896" s="792"/>
    </row>
    <row r="897" spans="2:32" s="404" customFormat="1" ht="15" customHeight="1" x14ac:dyDescent="0.2">
      <c r="B897" s="824"/>
      <c r="C897" s="825"/>
      <c r="D897" s="792"/>
      <c r="E897" s="829"/>
      <c r="F897" s="832"/>
      <c r="G897" s="835"/>
      <c r="H897" s="829"/>
      <c r="I897" s="416" t="s">
        <v>165</v>
      </c>
      <c r="J897" s="415"/>
      <c r="K897" s="416" t="s">
        <v>164</v>
      </c>
      <c r="L897" s="415"/>
      <c r="M897" s="816"/>
      <c r="N897" s="817"/>
      <c r="O897" s="816"/>
      <c r="P897" s="817"/>
      <c r="Q897" s="816"/>
      <c r="R897" s="817"/>
      <c r="S897" s="816"/>
      <c r="T897" s="817"/>
      <c r="U897" s="816"/>
      <c r="V897" s="817"/>
      <c r="W897" s="781"/>
      <c r="X897" s="782"/>
      <c r="Y897" s="781"/>
      <c r="Z897" s="782"/>
      <c r="AA897" s="792"/>
      <c r="AB897" s="792"/>
      <c r="AC897" s="792"/>
      <c r="AD897" s="792"/>
      <c r="AE897" s="792"/>
      <c r="AF897" s="792"/>
    </row>
    <row r="898" spans="2:32" s="404" customFormat="1" ht="15" customHeight="1" x14ac:dyDescent="0.2">
      <c r="B898" s="826"/>
      <c r="C898" s="827"/>
      <c r="D898" s="793"/>
      <c r="E898" s="830"/>
      <c r="F898" s="833"/>
      <c r="G898" s="836"/>
      <c r="H898" s="830"/>
      <c r="I898" s="406" t="s">
        <v>158</v>
      </c>
      <c r="J898" s="451"/>
      <c r="K898" s="820"/>
      <c r="L898" s="821"/>
      <c r="M898" s="818"/>
      <c r="N898" s="819"/>
      <c r="O898" s="818"/>
      <c r="P898" s="819"/>
      <c r="Q898" s="818"/>
      <c r="R898" s="819"/>
      <c r="S898" s="818"/>
      <c r="T898" s="819"/>
      <c r="U898" s="818"/>
      <c r="V898" s="819"/>
      <c r="W898" s="783"/>
      <c r="X898" s="784"/>
      <c r="Y898" s="783"/>
      <c r="Z898" s="784"/>
      <c r="AA898" s="793"/>
      <c r="AB898" s="793"/>
      <c r="AC898" s="793"/>
      <c r="AD898" s="793"/>
      <c r="AE898" s="793"/>
      <c r="AF898" s="793"/>
    </row>
    <row r="899" spans="2:32" s="404" customFormat="1" ht="12.75" customHeight="1" x14ac:dyDescent="0.2">
      <c r="B899" s="822" t="s">
        <v>1977</v>
      </c>
      <c r="C899" s="823"/>
      <c r="D899" s="791" t="s">
        <v>207</v>
      </c>
      <c r="E899" s="828" t="s">
        <v>270</v>
      </c>
      <c r="F899" s="831"/>
      <c r="G899" s="834" t="s">
        <v>218</v>
      </c>
      <c r="H899" s="828"/>
      <c r="I899" s="434" t="s">
        <v>184</v>
      </c>
      <c r="J899" s="438">
        <v>3720500</v>
      </c>
      <c r="K899" s="434" t="s">
        <v>183</v>
      </c>
      <c r="L899" s="437"/>
      <c r="M899" s="434" t="s">
        <v>182</v>
      </c>
      <c r="N899" s="436">
        <f>J899</f>
        <v>3720500</v>
      </c>
      <c r="O899" s="434" t="s">
        <v>181</v>
      </c>
      <c r="P899" s="435"/>
      <c r="Q899" s="434" t="s">
        <v>181</v>
      </c>
      <c r="R899" s="435"/>
      <c r="S899" s="434" t="s">
        <v>181</v>
      </c>
      <c r="T899" s="435"/>
      <c r="U899" s="434" t="s">
        <v>181</v>
      </c>
      <c r="V899" s="435"/>
      <c r="W899" s="466" t="s">
        <v>181</v>
      </c>
      <c r="X899" s="467"/>
      <c r="Y899" s="466" t="s">
        <v>180</v>
      </c>
      <c r="Z899" s="465"/>
      <c r="AA899" s="791" t="s">
        <v>303</v>
      </c>
      <c r="AB899" s="791" t="s">
        <v>303</v>
      </c>
      <c r="AC899" s="791" t="s">
        <v>303</v>
      </c>
      <c r="AD899" s="791" t="s">
        <v>303</v>
      </c>
      <c r="AE899" s="791" t="s">
        <v>303</v>
      </c>
      <c r="AF899" s="791" t="s">
        <v>303</v>
      </c>
    </row>
    <row r="900" spans="2:32" s="404" customFormat="1" ht="15" customHeight="1" x14ac:dyDescent="0.2">
      <c r="B900" s="824"/>
      <c r="C900" s="825"/>
      <c r="D900" s="792"/>
      <c r="E900" s="829"/>
      <c r="F900" s="832"/>
      <c r="G900" s="835"/>
      <c r="H900" s="829"/>
      <c r="I900" s="416" t="s">
        <v>179</v>
      </c>
      <c r="J900" s="432"/>
      <c r="K900" s="416" t="s">
        <v>177</v>
      </c>
      <c r="L900" s="415"/>
      <c r="M900" s="416" t="s">
        <v>176</v>
      </c>
      <c r="N900" s="428">
        <f>N899</f>
        <v>3720500</v>
      </c>
      <c r="O900" s="416" t="s">
        <v>175</v>
      </c>
      <c r="P900" s="426"/>
      <c r="Q900" s="416" t="s">
        <v>175</v>
      </c>
      <c r="R900" s="426"/>
      <c r="S900" s="416" t="s">
        <v>175</v>
      </c>
      <c r="T900" s="426"/>
      <c r="U900" s="416" t="s">
        <v>175</v>
      </c>
      <c r="V900" s="426"/>
      <c r="W900" s="463" t="s">
        <v>175</v>
      </c>
      <c r="X900" s="462"/>
      <c r="Y900" s="463" t="s">
        <v>174</v>
      </c>
      <c r="Z900" s="464"/>
      <c r="AA900" s="792"/>
      <c r="AB900" s="792"/>
      <c r="AC900" s="792"/>
      <c r="AD900" s="792"/>
      <c r="AE900" s="792"/>
      <c r="AF900" s="792"/>
    </row>
    <row r="901" spans="2:32" s="404" customFormat="1" ht="39" customHeight="1" x14ac:dyDescent="0.2">
      <c r="B901" s="824"/>
      <c r="C901" s="825"/>
      <c r="D901" s="792"/>
      <c r="E901" s="829"/>
      <c r="F901" s="832"/>
      <c r="G901" s="835"/>
      <c r="H901" s="829"/>
      <c r="I901" s="416" t="s">
        <v>173</v>
      </c>
      <c r="J901" s="429"/>
      <c r="K901" s="416" t="s">
        <v>171</v>
      </c>
      <c r="L901" s="427"/>
      <c r="M901" s="416" t="s">
        <v>170</v>
      </c>
      <c r="N901" s="428"/>
      <c r="O901" s="416" t="s">
        <v>169</v>
      </c>
      <c r="P901" s="426"/>
      <c r="Q901" s="416" t="s">
        <v>169</v>
      </c>
      <c r="R901" s="426"/>
      <c r="S901" s="416" t="s">
        <v>169</v>
      </c>
      <c r="T901" s="426"/>
      <c r="U901" s="416" t="s">
        <v>169</v>
      </c>
      <c r="V901" s="426"/>
      <c r="W901" s="463" t="s">
        <v>169</v>
      </c>
      <c r="X901" s="462"/>
      <c r="Y901" s="781"/>
      <c r="Z901" s="782"/>
      <c r="AA901" s="792"/>
      <c r="AB901" s="792"/>
      <c r="AC901" s="792"/>
      <c r="AD901" s="792"/>
      <c r="AE901" s="792"/>
      <c r="AF901" s="792"/>
    </row>
    <row r="902" spans="2:32" s="404" customFormat="1" ht="15" customHeight="1" x14ac:dyDescent="0.2">
      <c r="B902" s="824"/>
      <c r="C902" s="825"/>
      <c r="D902" s="792"/>
      <c r="E902" s="829"/>
      <c r="F902" s="832"/>
      <c r="G902" s="835"/>
      <c r="H902" s="829"/>
      <c r="I902" s="416" t="s">
        <v>168</v>
      </c>
      <c r="J902" s="427"/>
      <c r="K902" s="416" t="s">
        <v>167</v>
      </c>
      <c r="L902" s="427"/>
      <c r="M902" s="816"/>
      <c r="N902" s="817"/>
      <c r="O902" s="416" t="s">
        <v>166</v>
      </c>
      <c r="P902" s="426">
        <f>IF(P900="",P901-P899,P901-P900)</f>
        <v>0</v>
      </c>
      <c r="Q902" s="416" t="s">
        <v>166</v>
      </c>
      <c r="R902" s="426">
        <f>IF(R900="",R901-R899,R901-R900)</f>
        <v>0</v>
      </c>
      <c r="S902" s="416" t="s">
        <v>166</v>
      </c>
      <c r="T902" s="426">
        <f>IF(T900="",T901-T899,T901-T900)</f>
        <v>0</v>
      </c>
      <c r="U902" s="416" t="s">
        <v>166</v>
      </c>
      <c r="V902" s="426">
        <f>IF(V900="",V901-V899,V901-V900)</f>
        <v>0</v>
      </c>
      <c r="W902" s="463" t="s">
        <v>166</v>
      </c>
      <c r="X902" s="462">
        <f>IF(X900="",X901-X899,X901-X900)</f>
        <v>0</v>
      </c>
      <c r="Y902" s="781"/>
      <c r="Z902" s="782"/>
      <c r="AA902" s="792"/>
      <c r="AB902" s="792"/>
      <c r="AC902" s="792"/>
      <c r="AD902" s="792"/>
      <c r="AE902" s="792"/>
      <c r="AF902" s="792"/>
    </row>
    <row r="903" spans="2:32" s="404" customFormat="1" ht="15" customHeight="1" x14ac:dyDescent="0.2">
      <c r="B903" s="824"/>
      <c r="C903" s="825"/>
      <c r="D903" s="792"/>
      <c r="E903" s="829"/>
      <c r="F903" s="832"/>
      <c r="G903" s="835"/>
      <c r="H903" s="829"/>
      <c r="I903" s="416" t="s">
        <v>165</v>
      </c>
      <c r="J903" s="415"/>
      <c r="K903" s="416" t="s">
        <v>164</v>
      </c>
      <c r="L903" s="415"/>
      <c r="M903" s="816"/>
      <c r="N903" s="817"/>
      <c r="O903" s="816"/>
      <c r="P903" s="817"/>
      <c r="Q903" s="816"/>
      <c r="R903" s="817"/>
      <c r="S903" s="816"/>
      <c r="T903" s="817"/>
      <c r="U903" s="816"/>
      <c r="V903" s="817"/>
      <c r="W903" s="781"/>
      <c r="X903" s="782"/>
      <c r="Y903" s="781"/>
      <c r="Z903" s="782"/>
      <c r="AA903" s="792"/>
      <c r="AB903" s="792"/>
      <c r="AC903" s="792"/>
      <c r="AD903" s="792"/>
      <c r="AE903" s="792"/>
      <c r="AF903" s="792"/>
    </row>
    <row r="904" spans="2:32" s="404" customFormat="1" ht="15" customHeight="1" x14ac:dyDescent="0.2">
      <c r="B904" s="826"/>
      <c r="C904" s="827"/>
      <c r="D904" s="793"/>
      <c r="E904" s="830"/>
      <c r="F904" s="833"/>
      <c r="G904" s="836"/>
      <c r="H904" s="830"/>
      <c r="I904" s="406" t="s">
        <v>158</v>
      </c>
      <c r="J904" s="451"/>
      <c r="K904" s="820"/>
      <c r="L904" s="821"/>
      <c r="M904" s="818"/>
      <c r="N904" s="819"/>
      <c r="O904" s="818"/>
      <c r="P904" s="819"/>
      <c r="Q904" s="818"/>
      <c r="R904" s="819"/>
      <c r="S904" s="818"/>
      <c r="T904" s="819"/>
      <c r="U904" s="818"/>
      <c r="V904" s="819"/>
      <c r="W904" s="783"/>
      <c r="X904" s="784"/>
      <c r="Y904" s="783"/>
      <c r="Z904" s="784"/>
      <c r="AA904" s="793"/>
      <c r="AB904" s="793"/>
      <c r="AC904" s="793"/>
      <c r="AD904" s="793"/>
      <c r="AE904" s="793"/>
      <c r="AF904" s="793"/>
    </row>
    <row r="905" spans="2:32" s="404" customFormat="1" ht="12.75" customHeight="1" x14ac:dyDescent="0.2">
      <c r="B905" s="822" t="s">
        <v>1978</v>
      </c>
      <c r="C905" s="823"/>
      <c r="D905" s="791" t="s">
        <v>207</v>
      </c>
      <c r="E905" s="828" t="s">
        <v>270</v>
      </c>
      <c r="F905" s="831"/>
      <c r="G905" s="834" t="s">
        <v>218</v>
      </c>
      <c r="H905" s="828"/>
      <c r="I905" s="434" t="s">
        <v>184</v>
      </c>
      <c r="J905" s="606">
        <v>1400000</v>
      </c>
      <c r="K905" s="434" t="s">
        <v>183</v>
      </c>
      <c r="L905" s="631">
        <f>+J910+J908</f>
        <v>44089</v>
      </c>
      <c r="M905" s="434" t="s">
        <v>182</v>
      </c>
      <c r="N905" s="436">
        <f>J905</f>
        <v>1400000</v>
      </c>
      <c r="O905" s="434" t="s">
        <v>181</v>
      </c>
      <c r="P905" s="435"/>
      <c r="Q905" s="434" t="s">
        <v>181</v>
      </c>
      <c r="R905" s="435"/>
      <c r="S905" s="434" t="s">
        <v>181</v>
      </c>
      <c r="T905" s="435"/>
      <c r="U905" s="434" t="s">
        <v>181</v>
      </c>
      <c r="V905" s="435"/>
      <c r="W905" s="605" t="s">
        <v>181</v>
      </c>
      <c r="X905" s="609">
        <v>0.41199999999999998</v>
      </c>
      <c r="Y905" s="605" t="s">
        <v>180</v>
      </c>
      <c r="Z905" s="610">
        <v>4</v>
      </c>
      <c r="AA905" s="791" t="s">
        <v>301</v>
      </c>
      <c r="AB905" s="791" t="s">
        <v>301</v>
      </c>
      <c r="AC905" s="791" t="s">
        <v>301</v>
      </c>
      <c r="AD905" s="791" t="s">
        <v>301</v>
      </c>
      <c r="AE905" s="791" t="s">
        <v>301</v>
      </c>
      <c r="AF905" s="791" t="s">
        <v>2161</v>
      </c>
    </row>
    <row r="906" spans="2:32" s="404" customFormat="1" ht="15" customHeight="1" x14ac:dyDescent="0.2">
      <c r="B906" s="824"/>
      <c r="C906" s="825"/>
      <c r="D906" s="792"/>
      <c r="E906" s="829"/>
      <c r="F906" s="832"/>
      <c r="G906" s="835"/>
      <c r="H906" s="829"/>
      <c r="I906" s="416" t="s">
        <v>179</v>
      </c>
      <c r="J906" s="616" t="s">
        <v>204</v>
      </c>
      <c r="K906" s="416" t="s">
        <v>177</v>
      </c>
      <c r="L906" s="415"/>
      <c r="M906" s="416" t="s">
        <v>176</v>
      </c>
      <c r="N906" s="428">
        <f>N905</f>
        <v>1400000</v>
      </c>
      <c r="O906" s="416" t="s">
        <v>175</v>
      </c>
      <c r="P906" s="426"/>
      <c r="Q906" s="416" t="s">
        <v>175</v>
      </c>
      <c r="R906" s="426"/>
      <c r="S906" s="416" t="s">
        <v>175</v>
      </c>
      <c r="T906" s="426"/>
      <c r="U906" s="416" t="s">
        <v>175</v>
      </c>
      <c r="V906" s="426"/>
      <c r="W906" s="615" t="s">
        <v>175</v>
      </c>
      <c r="X906" s="619"/>
      <c r="Y906" s="615" t="s">
        <v>174</v>
      </c>
      <c r="Z906" s="620">
        <f>4*22</f>
        <v>88</v>
      </c>
      <c r="AA906" s="792"/>
      <c r="AB906" s="792"/>
      <c r="AC906" s="792"/>
      <c r="AD906" s="792"/>
      <c r="AE906" s="792"/>
      <c r="AF906" s="792"/>
    </row>
    <row r="907" spans="2:32" s="404" customFormat="1" ht="39" customHeight="1" x14ac:dyDescent="0.2">
      <c r="B907" s="824"/>
      <c r="C907" s="825"/>
      <c r="D907" s="792"/>
      <c r="E907" s="829"/>
      <c r="F907" s="832"/>
      <c r="G907" s="835"/>
      <c r="H907" s="829"/>
      <c r="I907" s="416" t="s">
        <v>173</v>
      </c>
      <c r="J907" s="621" t="s">
        <v>193</v>
      </c>
      <c r="K907" s="416" t="s">
        <v>171</v>
      </c>
      <c r="L907" s="427"/>
      <c r="M907" s="416" t="s">
        <v>170</v>
      </c>
      <c r="N907" s="428"/>
      <c r="O907" s="416" t="s">
        <v>169</v>
      </c>
      <c r="P907" s="426"/>
      <c r="Q907" s="416" t="s">
        <v>169</v>
      </c>
      <c r="R907" s="426"/>
      <c r="S907" s="416" t="s">
        <v>169</v>
      </c>
      <c r="T907" s="426"/>
      <c r="U907" s="416" t="s">
        <v>169</v>
      </c>
      <c r="V907" s="426"/>
      <c r="W907" s="615" t="s">
        <v>169</v>
      </c>
      <c r="X907" s="619">
        <v>0.39600000000000002</v>
      </c>
      <c r="Y907" s="785"/>
      <c r="Z907" s="786"/>
      <c r="AA907" s="792"/>
      <c r="AB907" s="792"/>
      <c r="AC907" s="792"/>
      <c r="AD907" s="792"/>
      <c r="AE907" s="792"/>
      <c r="AF907" s="792"/>
    </row>
    <row r="908" spans="2:32" s="404" customFormat="1" ht="15" customHeight="1" x14ac:dyDescent="0.2">
      <c r="B908" s="824"/>
      <c r="C908" s="825"/>
      <c r="D908" s="792"/>
      <c r="E908" s="829"/>
      <c r="F908" s="832"/>
      <c r="G908" s="835"/>
      <c r="H908" s="829"/>
      <c r="I908" s="416" t="s">
        <v>168</v>
      </c>
      <c r="J908" s="622">
        <v>120</v>
      </c>
      <c r="K908" s="416" t="s">
        <v>167</v>
      </c>
      <c r="L908" s="427"/>
      <c r="M908" s="816"/>
      <c r="N908" s="817"/>
      <c r="O908" s="416" t="s">
        <v>166</v>
      </c>
      <c r="P908" s="426">
        <f>IF(P906="",P907-P905,P907-P906)</f>
        <v>0</v>
      </c>
      <c r="Q908" s="416" t="s">
        <v>166</v>
      </c>
      <c r="R908" s="426">
        <f>IF(R906="",R907-R905,R907-R906)</f>
        <v>0</v>
      </c>
      <c r="S908" s="416" t="s">
        <v>166</v>
      </c>
      <c r="T908" s="426">
        <f>IF(T906="",T907-T905,T907-T906)</f>
        <v>0</v>
      </c>
      <c r="U908" s="416" t="s">
        <v>166</v>
      </c>
      <c r="V908" s="426">
        <f>IF(V906="",V907-V905,V907-V906)</f>
        <v>0</v>
      </c>
      <c r="W908" s="615" t="s">
        <v>166</v>
      </c>
      <c r="X908" s="619">
        <f>IF(X906="",X907-X905,X907-X906)</f>
        <v>-1.5999999999999959E-2</v>
      </c>
      <c r="Y908" s="785"/>
      <c r="Z908" s="786"/>
      <c r="AA908" s="792"/>
      <c r="AB908" s="792"/>
      <c r="AC908" s="792"/>
      <c r="AD908" s="792"/>
      <c r="AE908" s="792"/>
      <c r="AF908" s="792"/>
    </row>
    <row r="909" spans="2:32" s="404" customFormat="1" ht="15" customHeight="1" x14ac:dyDescent="0.2">
      <c r="B909" s="824"/>
      <c r="C909" s="825"/>
      <c r="D909" s="792"/>
      <c r="E909" s="829"/>
      <c r="F909" s="832"/>
      <c r="G909" s="835"/>
      <c r="H909" s="829"/>
      <c r="I909" s="416" t="s">
        <v>165</v>
      </c>
      <c r="J909" s="617"/>
      <c r="K909" s="416" t="s">
        <v>164</v>
      </c>
      <c r="L909" s="415"/>
      <c r="M909" s="816"/>
      <c r="N909" s="817"/>
      <c r="O909" s="816"/>
      <c r="P909" s="817"/>
      <c r="Q909" s="816"/>
      <c r="R909" s="817"/>
      <c r="S909" s="816"/>
      <c r="T909" s="817"/>
      <c r="U909" s="816"/>
      <c r="V909" s="817"/>
      <c r="W909" s="785"/>
      <c r="X909" s="786"/>
      <c r="Y909" s="785"/>
      <c r="Z909" s="786"/>
      <c r="AA909" s="792"/>
      <c r="AB909" s="792"/>
      <c r="AC909" s="792"/>
      <c r="AD909" s="792"/>
      <c r="AE909" s="792"/>
      <c r="AF909" s="792"/>
    </row>
    <row r="910" spans="2:32" s="404" customFormat="1" ht="15" customHeight="1" x14ac:dyDescent="0.2">
      <c r="B910" s="826"/>
      <c r="C910" s="827"/>
      <c r="D910" s="793"/>
      <c r="E910" s="830"/>
      <c r="F910" s="833"/>
      <c r="G910" s="836"/>
      <c r="H910" s="830"/>
      <c r="I910" s="406" t="s">
        <v>158</v>
      </c>
      <c r="J910" s="681">
        <v>43969</v>
      </c>
      <c r="K910" s="820"/>
      <c r="L910" s="821"/>
      <c r="M910" s="818"/>
      <c r="N910" s="819"/>
      <c r="O910" s="818"/>
      <c r="P910" s="819"/>
      <c r="Q910" s="818"/>
      <c r="R910" s="819"/>
      <c r="S910" s="818"/>
      <c r="T910" s="819"/>
      <c r="U910" s="818"/>
      <c r="V910" s="819"/>
      <c r="W910" s="787"/>
      <c r="X910" s="788"/>
      <c r="Y910" s="787"/>
      <c r="Z910" s="788"/>
      <c r="AA910" s="793"/>
      <c r="AB910" s="793"/>
      <c r="AC910" s="793"/>
      <c r="AD910" s="793"/>
      <c r="AE910" s="793"/>
      <c r="AF910" s="793"/>
    </row>
    <row r="911" spans="2:32" s="404" customFormat="1" ht="12.75" customHeight="1" x14ac:dyDescent="0.2">
      <c r="B911" s="822" t="s">
        <v>1971</v>
      </c>
      <c r="C911" s="823"/>
      <c r="D911" s="791" t="s">
        <v>207</v>
      </c>
      <c r="E911" s="828" t="s">
        <v>270</v>
      </c>
      <c r="F911" s="831"/>
      <c r="G911" s="834" t="s">
        <v>218</v>
      </c>
      <c r="H911" s="828"/>
      <c r="I911" s="434" t="s">
        <v>184</v>
      </c>
      <c r="J911" s="438">
        <v>350000</v>
      </c>
      <c r="K911" s="434" t="s">
        <v>183</v>
      </c>
      <c r="L911" s="437"/>
      <c r="M911" s="434" t="s">
        <v>182</v>
      </c>
      <c r="N911" s="436">
        <f>J911</f>
        <v>350000</v>
      </c>
      <c r="O911" s="434" t="s">
        <v>181</v>
      </c>
      <c r="P911" s="435"/>
      <c r="Q911" s="434" t="s">
        <v>181</v>
      </c>
      <c r="R911" s="435"/>
      <c r="S911" s="434" t="s">
        <v>181</v>
      </c>
      <c r="T911" s="435"/>
      <c r="U911" s="434" t="s">
        <v>181</v>
      </c>
      <c r="V911" s="435"/>
      <c r="W911" s="466" t="s">
        <v>181</v>
      </c>
      <c r="X911" s="467"/>
      <c r="Y911" s="466" t="s">
        <v>180</v>
      </c>
      <c r="Z911" s="465"/>
      <c r="AA911" s="791" t="s">
        <v>266</v>
      </c>
      <c r="AB911" s="791" t="s">
        <v>266</v>
      </c>
      <c r="AC911" s="791" t="s">
        <v>266</v>
      </c>
      <c r="AD911" s="791" t="s">
        <v>266</v>
      </c>
      <c r="AE911" s="791" t="s">
        <v>266</v>
      </c>
      <c r="AF911" s="791" t="s">
        <v>266</v>
      </c>
    </row>
    <row r="912" spans="2:32" s="404" customFormat="1" ht="15" customHeight="1" x14ac:dyDescent="0.2">
      <c r="B912" s="824"/>
      <c r="C912" s="825"/>
      <c r="D912" s="792"/>
      <c r="E912" s="829"/>
      <c r="F912" s="832"/>
      <c r="G912" s="835"/>
      <c r="H912" s="829"/>
      <c r="I912" s="416" t="s">
        <v>179</v>
      </c>
      <c r="J912" s="432"/>
      <c r="K912" s="416" t="s">
        <v>177</v>
      </c>
      <c r="L912" s="415"/>
      <c r="M912" s="416" t="s">
        <v>176</v>
      </c>
      <c r="N912" s="428">
        <f>N911</f>
        <v>350000</v>
      </c>
      <c r="O912" s="416" t="s">
        <v>175</v>
      </c>
      <c r="P912" s="426"/>
      <c r="Q912" s="416" t="s">
        <v>175</v>
      </c>
      <c r="R912" s="426"/>
      <c r="S912" s="416" t="s">
        <v>175</v>
      </c>
      <c r="T912" s="426"/>
      <c r="U912" s="416" t="s">
        <v>175</v>
      </c>
      <c r="V912" s="426"/>
      <c r="W912" s="463" t="s">
        <v>175</v>
      </c>
      <c r="X912" s="462"/>
      <c r="Y912" s="463" t="s">
        <v>174</v>
      </c>
      <c r="Z912" s="464"/>
      <c r="AA912" s="792"/>
      <c r="AB912" s="792"/>
      <c r="AC912" s="792"/>
      <c r="AD912" s="792"/>
      <c r="AE912" s="792"/>
      <c r="AF912" s="792"/>
    </row>
    <row r="913" spans="1:32" s="404" customFormat="1" ht="39" customHeight="1" x14ac:dyDescent="0.2">
      <c r="B913" s="824"/>
      <c r="C913" s="825"/>
      <c r="D913" s="792"/>
      <c r="E913" s="829"/>
      <c r="F913" s="832"/>
      <c r="G913" s="835"/>
      <c r="H913" s="829"/>
      <c r="I913" s="416" t="s">
        <v>173</v>
      </c>
      <c r="J913" s="429"/>
      <c r="K913" s="416" t="s">
        <v>171</v>
      </c>
      <c r="L913" s="427"/>
      <c r="M913" s="416" t="s">
        <v>170</v>
      </c>
      <c r="N913" s="428"/>
      <c r="O913" s="416" t="s">
        <v>169</v>
      </c>
      <c r="P913" s="426"/>
      <c r="Q913" s="416" t="s">
        <v>169</v>
      </c>
      <c r="R913" s="426"/>
      <c r="S913" s="416" t="s">
        <v>169</v>
      </c>
      <c r="T913" s="426"/>
      <c r="U913" s="416" t="s">
        <v>169</v>
      </c>
      <c r="V913" s="426"/>
      <c r="W913" s="463" t="s">
        <v>169</v>
      </c>
      <c r="X913" s="462"/>
      <c r="Y913" s="781"/>
      <c r="Z913" s="782"/>
      <c r="AA913" s="792"/>
      <c r="AB913" s="792"/>
      <c r="AC913" s="792"/>
      <c r="AD913" s="792"/>
      <c r="AE913" s="792"/>
      <c r="AF913" s="792"/>
    </row>
    <row r="914" spans="1:32" s="404" customFormat="1" ht="15" customHeight="1" x14ac:dyDescent="0.2">
      <c r="B914" s="824"/>
      <c r="C914" s="825"/>
      <c r="D914" s="792"/>
      <c r="E914" s="829"/>
      <c r="F914" s="832"/>
      <c r="G914" s="835"/>
      <c r="H914" s="829"/>
      <c r="I914" s="416" t="s">
        <v>168</v>
      </c>
      <c r="J914" s="427"/>
      <c r="K914" s="416" t="s">
        <v>167</v>
      </c>
      <c r="L914" s="427"/>
      <c r="M914" s="816"/>
      <c r="N914" s="817"/>
      <c r="O914" s="416" t="s">
        <v>166</v>
      </c>
      <c r="P914" s="426">
        <f>IF(P912="",P913-P911,P913-P912)</f>
        <v>0</v>
      </c>
      <c r="Q914" s="416" t="s">
        <v>166</v>
      </c>
      <c r="R914" s="426">
        <f>IF(R912="",R913-R911,R913-R912)</f>
        <v>0</v>
      </c>
      <c r="S914" s="416" t="s">
        <v>166</v>
      </c>
      <c r="T914" s="426">
        <f>IF(T912="",T913-T911,T913-T912)</f>
        <v>0</v>
      </c>
      <c r="U914" s="416" t="s">
        <v>166</v>
      </c>
      <c r="V914" s="426">
        <f>IF(V912="",V913-V911,V913-V912)</f>
        <v>0</v>
      </c>
      <c r="W914" s="463" t="s">
        <v>166</v>
      </c>
      <c r="X914" s="462">
        <f>IF(X912="",X913-X911,X913-X912)</f>
        <v>0</v>
      </c>
      <c r="Y914" s="781"/>
      <c r="Z914" s="782"/>
      <c r="AA914" s="792"/>
      <c r="AB914" s="792"/>
      <c r="AC914" s="792"/>
      <c r="AD914" s="792"/>
      <c r="AE914" s="792"/>
      <c r="AF914" s="792"/>
    </row>
    <row r="915" spans="1:32" s="404" customFormat="1" ht="15" customHeight="1" x14ac:dyDescent="0.2">
      <c r="B915" s="824"/>
      <c r="C915" s="825"/>
      <c r="D915" s="792"/>
      <c r="E915" s="829"/>
      <c r="F915" s="832"/>
      <c r="G915" s="835"/>
      <c r="H915" s="829"/>
      <c r="I915" s="416" t="s">
        <v>165</v>
      </c>
      <c r="J915" s="415"/>
      <c r="K915" s="416" t="s">
        <v>164</v>
      </c>
      <c r="L915" s="415"/>
      <c r="M915" s="816"/>
      <c r="N915" s="817"/>
      <c r="O915" s="816"/>
      <c r="P915" s="817"/>
      <c r="Q915" s="816"/>
      <c r="R915" s="817"/>
      <c r="S915" s="816"/>
      <c r="T915" s="817"/>
      <c r="U915" s="816"/>
      <c r="V915" s="817"/>
      <c r="W915" s="781"/>
      <c r="X915" s="782"/>
      <c r="Y915" s="781"/>
      <c r="Z915" s="782"/>
      <c r="AA915" s="792"/>
      <c r="AB915" s="792"/>
      <c r="AC915" s="792"/>
      <c r="AD915" s="792"/>
      <c r="AE915" s="792"/>
      <c r="AF915" s="792"/>
    </row>
    <row r="916" spans="1:32" s="404" customFormat="1" ht="15" customHeight="1" x14ac:dyDescent="0.2">
      <c r="B916" s="826"/>
      <c r="C916" s="827"/>
      <c r="D916" s="793"/>
      <c r="E916" s="830"/>
      <c r="F916" s="833"/>
      <c r="G916" s="836"/>
      <c r="H916" s="830"/>
      <c r="I916" s="406" t="s">
        <v>158</v>
      </c>
      <c r="J916" s="451"/>
      <c r="K916" s="820"/>
      <c r="L916" s="821"/>
      <c r="M916" s="818"/>
      <c r="N916" s="819"/>
      <c r="O916" s="818"/>
      <c r="P916" s="819"/>
      <c r="Q916" s="818"/>
      <c r="R916" s="819"/>
      <c r="S916" s="818"/>
      <c r="T916" s="819"/>
      <c r="U916" s="818"/>
      <c r="V916" s="819"/>
      <c r="W916" s="783"/>
      <c r="X916" s="784"/>
      <c r="Y916" s="783"/>
      <c r="Z916" s="784"/>
      <c r="AA916" s="793"/>
      <c r="AB916" s="793"/>
      <c r="AC916" s="793"/>
      <c r="AD916" s="793"/>
      <c r="AE916" s="793"/>
      <c r="AF916" s="793"/>
    </row>
    <row r="917" spans="1:32" s="404" customFormat="1" ht="12.75" customHeight="1" x14ac:dyDescent="0.2">
      <c r="B917" s="822" t="s">
        <v>312</v>
      </c>
      <c r="C917" s="823"/>
      <c r="D917" s="791" t="s">
        <v>207</v>
      </c>
      <c r="E917" s="828" t="s">
        <v>270</v>
      </c>
      <c r="F917" s="831"/>
      <c r="G917" s="834" t="s">
        <v>218</v>
      </c>
      <c r="H917" s="828"/>
      <c r="I917" s="434" t="s">
        <v>184</v>
      </c>
      <c r="J917" s="438">
        <v>8000000</v>
      </c>
      <c r="K917" s="434" t="s">
        <v>183</v>
      </c>
      <c r="L917" s="437"/>
      <c r="M917" s="434" t="s">
        <v>182</v>
      </c>
      <c r="N917" s="436">
        <f>J917</f>
        <v>8000000</v>
      </c>
      <c r="O917" s="434" t="s">
        <v>181</v>
      </c>
      <c r="P917" s="435"/>
      <c r="Q917" s="434" t="s">
        <v>181</v>
      </c>
      <c r="R917" s="435"/>
      <c r="S917" s="434" t="s">
        <v>181</v>
      </c>
      <c r="T917" s="435"/>
      <c r="U917" s="434" t="s">
        <v>181</v>
      </c>
      <c r="V917" s="435"/>
      <c r="W917" s="466" t="s">
        <v>181</v>
      </c>
      <c r="X917" s="467"/>
      <c r="Y917" s="466" t="s">
        <v>180</v>
      </c>
      <c r="Z917" s="465"/>
      <c r="AA917" s="791" t="s">
        <v>266</v>
      </c>
      <c r="AB917" s="791" t="s">
        <v>266</v>
      </c>
      <c r="AC917" s="791" t="s">
        <v>266</v>
      </c>
      <c r="AD917" s="791" t="s">
        <v>266</v>
      </c>
      <c r="AE917" s="791" t="s">
        <v>266</v>
      </c>
      <c r="AF917" s="791" t="s">
        <v>266</v>
      </c>
    </row>
    <row r="918" spans="1:32" s="404" customFormat="1" ht="15" customHeight="1" x14ac:dyDescent="0.2">
      <c r="B918" s="824"/>
      <c r="C918" s="825"/>
      <c r="D918" s="792"/>
      <c r="E918" s="829"/>
      <c r="F918" s="832"/>
      <c r="G918" s="835"/>
      <c r="H918" s="829"/>
      <c r="I918" s="416" t="s">
        <v>179</v>
      </c>
      <c r="J918" s="432"/>
      <c r="K918" s="416" t="s">
        <v>177</v>
      </c>
      <c r="L918" s="415"/>
      <c r="M918" s="416" t="s">
        <v>176</v>
      </c>
      <c r="N918" s="428">
        <f>N917</f>
        <v>8000000</v>
      </c>
      <c r="O918" s="416" t="s">
        <v>175</v>
      </c>
      <c r="P918" s="426"/>
      <c r="Q918" s="416" t="s">
        <v>175</v>
      </c>
      <c r="R918" s="426"/>
      <c r="S918" s="416" t="s">
        <v>175</v>
      </c>
      <c r="T918" s="426"/>
      <c r="U918" s="416" t="s">
        <v>175</v>
      </c>
      <c r="V918" s="426"/>
      <c r="W918" s="463" t="s">
        <v>175</v>
      </c>
      <c r="X918" s="462"/>
      <c r="Y918" s="463" t="s">
        <v>174</v>
      </c>
      <c r="Z918" s="464"/>
      <c r="AA918" s="792"/>
      <c r="AB918" s="792"/>
      <c r="AC918" s="792"/>
      <c r="AD918" s="792"/>
      <c r="AE918" s="792"/>
      <c r="AF918" s="792"/>
    </row>
    <row r="919" spans="1:32" s="404" customFormat="1" ht="39" customHeight="1" x14ac:dyDescent="0.2">
      <c r="B919" s="824"/>
      <c r="C919" s="825"/>
      <c r="D919" s="792"/>
      <c r="E919" s="829"/>
      <c r="F919" s="832"/>
      <c r="G919" s="835"/>
      <c r="H919" s="829"/>
      <c r="I919" s="416" t="s">
        <v>173</v>
      </c>
      <c r="J919" s="429"/>
      <c r="K919" s="416" t="s">
        <v>171</v>
      </c>
      <c r="L919" s="427"/>
      <c r="M919" s="416" t="s">
        <v>170</v>
      </c>
      <c r="N919" s="428"/>
      <c r="O919" s="416" t="s">
        <v>169</v>
      </c>
      <c r="P919" s="426"/>
      <c r="Q919" s="416" t="s">
        <v>169</v>
      </c>
      <c r="R919" s="426"/>
      <c r="S919" s="416" t="s">
        <v>169</v>
      </c>
      <c r="T919" s="426"/>
      <c r="U919" s="416" t="s">
        <v>169</v>
      </c>
      <c r="V919" s="426"/>
      <c r="W919" s="463" t="s">
        <v>169</v>
      </c>
      <c r="X919" s="462"/>
      <c r="Y919" s="781"/>
      <c r="Z919" s="782"/>
      <c r="AA919" s="792"/>
      <c r="AB919" s="792"/>
      <c r="AC919" s="792"/>
      <c r="AD919" s="792"/>
      <c r="AE919" s="792"/>
      <c r="AF919" s="792"/>
    </row>
    <row r="920" spans="1:32" s="404" customFormat="1" ht="15" customHeight="1" x14ac:dyDescent="0.2">
      <c r="B920" s="824"/>
      <c r="C920" s="825"/>
      <c r="D920" s="792"/>
      <c r="E920" s="829"/>
      <c r="F920" s="832"/>
      <c r="G920" s="835"/>
      <c r="H920" s="829"/>
      <c r="I920" s="416" t="s">
        <v>168</v>
      </c>
      <c r="J920" s="427"/>
      <c r="K920" s="416" t="s">
        <v>167</v>
      </c>
      <c r="L920" s="427"/>
      <c r="M920" s="816"/>
      <c r="N920" s="817"/>
      <c r="O920" s="416" t="s">
        <v>166</v>
      </c>
      <c r="P920" s="426">
        <f>IF(P918="",P919-P917,P919-P918)</f>
        <v>0</v>
      </c>
      <c r="Q920" s="416" t="s">
        <v>166</v>
      </c>
      <c r="R920" s="426">
        <f>IF(R918="",R919-R917,R919-R918)</f>
        <v>0</v>
      </c>
      <c r="S920" s="416" t="s">
        <v>166</v>
      </c>
      <c r="T920" s="426">
        <f>IF(T918="",T919-T917,T919-T918)</f>
        <v>0</v>
      </c>
      <c r="U920" s="416" t="s">
        <v>166</v>
      </c>
      <c r="V920" s="426">
        <f>IF(V918="",V919-V917,V919-V918)</f>
        <v>0</v>
      </c>
      <c r="W920" s="463" t="s">
        <v>166</v>
      </c>
      <c r="X920" s="462">
        <f>IF(X918="",X919-X917,X919-X918)</f>
        <v>0</v>
      </c>
      <c r="Y920" s="781"/>
      <c r="Z920" s="782"/>
      <c r="AA920" s="792"/>
      <c r="AB920" s="792"/>
      <c r="AC920" s="792"/>
      <c r="AD920" s="792"/>
      <c r="AE920" s="792"/>
      <c r="AF920" s="792"/>
    </row>
    <row r="921" spans="1:32" s="404" customFormat="1" ht="15" customHeight="1" x14ac:dyDescent="0.2">
      <c r="B921" s="824"/>
      <c r="C921" s="825"/>
      <c r="D921" s="792"/>
      <c r="E921" s="829"/>
      <c r="F921" s="832"/>
      <c r="G921" s="835"/>
      <c r="H921" s="829"/>
      <c r="I921" s="416" t="s">
        <v>165</v>
      </c>
      <c r="J921" s="415"/>
      <c r="K921" s="416" t="s">
        <v>164</v>
      </c>
      <c r="L921" s="415"/>
      <c r="M921" s="816"/>
      <c r="N921" s="817"/>
      <c r="O921" s="816"/>
      <c r="P921" s="817"/>
      <c r="Q921" s="816"/>
      <c r="R921" s="817"/>
      <c r="S921" s="816"/>
      <c r="T921" s="817"/>
      <c r="U921" s="816"/>
      <c r="V921" s="817"/>
      <c r="W921" s="781"/>
      <c r="X921" s="782"/>
      <c r="Y921" s="781"/>
      <c r="Z921" s="782"/>
      <c r="AA921" s="792"/>
      <c r="AB921" s="792"/>
      <c r="AC921" s="792"/>
      <c r="AD921" s="792"/>
      <c r="AE921" s="792"/>
      <c r="AF921" s="792"/>
    </row>
    <row r="922" spans="1:32" s="404" customFormat="1" ht="15" customHeight="1" x14ac:dyDescent="0.2">
      <c r="B922" s="826"/>
      <c r="C922" s="827"/>
      <c r="D922" s="793"/>
      <c r="E922" s="830"/>
      <c r="F922" s="833"/>
      <c r="G922" s="836"/>
      <c r="H922" s="830"/>
      <c r="I922" s="406" t="s">
        <v>158</v>
      </c>
      <c r="J922" s="451"/>
      <c r="K922" s="820"/>
      <c r="L922" s="821"/>
      <c r="M922" s="818"/>
      <c r="N922" s="819"/>
      <c r="O922" s="818"/>
      <c r="P922" s="819"/>
      <c r="Q922" s="818"/>
      <c r="R922" s="819"/>
      <c r="S922" s="818"/>
      <c r="T922" s="819"/>
      <c r="U922" s="818"/>
      <c r="V922" s="819"/>
      <c r="W922" s="783"/>
      <c r="X922" s="784"/>
      <c r="Y922" s="783"/>
      <c r="Z922" s="784"/>
      <c r="AA922" s="793"/>
      <c r="AB922" s="793"/>
      <c r="AC922" s="793"/>
      <c r="AD922" s="793"/>
      <c r="AE922" s="793"/>
      <c r="AF922" s="793"/>
    </row>
    <row r="923" spans="1:32" s="404" customFormat="1" ht="12.75" customHeight="1" x14ac:dyDescent="0.2">
      <c r="A923" s="402"/>
      <c r="B923" s="822" t="s">
        <v>3</v>
      </c>
      <c r="C923" s="823"/>
      <c r="D923" s="791" t="s">
        <v>757</v>
      </c>
      <c r="E923" s="828" t="s">
        <v>475</v>
      </c>
      <c r="F923" s="831"/>
      <c r="G923" s="834" t="s">
        <v>218</v>
      </c>
      <c r="H923" s="828"/>
      <c r="I923" s="434" t="s">
        <v>184</v>
      </c>
      <c r="J923" s="438">
        <v>1000000</v>
      </c>
      <c r="K923" s="434" t="s">
        <v>183</v>
      </c>
      <c r="L923" s="437"/>
      <c r="M923" s="434" t="s">
        <v>182</v>
      </c>
      <c r="N923" s="436">
        <f>J923</f>
        <v>1000000</v>
      </c>
      <c r="O923" s="434" t="s">
        <v>181</v>
      </c>
      <c r="P923" s="435"/>
      <c r="Q923" s="434" t="s">
        <v>181</v>
      </c>
      <c r="R923" s="435"/>
      <c r="S923" s="434" t="s">
        <v>181</v>
      </c>
      <c r="T923" s="435"/>
      <c r="U923" s="480" t="s">
        <v>181</v>
      </c>
      <c r="V923" s="479"/>
      <c r="W923" s="466" t="s">
        <v>181</v>
      </c>
      <c r="X923" s="467"/>
      <c r="Y923" s="466" t="s">
        <v>180</v>
      </c>
      <c r="Z923" s="465"/>
      <c r="AA923" s="791" t="s">
        <v>806</v>
      </c>
      <c r="AB923" s="791" t="s">
        <v>806</v>
      </c>
      <c r="AC923" s="791" t="s">
        <v>806</v>
      </c>
      <c r="AD923" s="791" t="s">
        <v>806</v>
      </c>
      <c r="AE923" s="791" t="s">
        <v>806</v>
      </c>
      <c r="AF923" s="791" t="s">
        <v>2147</v>
      </c>
    </row>
    <row r="924" spans="1:32" s="404" customFormat="1" ht="15" customHeight="1" x14ac:dyDescent="0.2">
      <c r="A924" s="402"/>
      <c r="B924" s="824"/>
      <c r="C924" s="825"/>
      <c r="D924" s="792"/>
      <c r="E924" s="829"/>
      <c r="F924" s="832"/>
      <c r="G924" s="835"/>
      <c r="H924" s="829"/>
      <c r="I924" s="416" t="s">
        <v>179</v>
      </c>
      <c r="J924" s="432"/>
      <c r="K924" s="416" t="s">
        <v>177</v>
      </c>
      <c r="L924" s="415"/>
      <c r="M924" s="416" t="s">
        <v>176</v>
      </c>
      <c r="N924" s="428">
        <f>N923</f>
        <v>1000000</v>
      </c>
      <c r="O924" s="416" t="s">
        <v>175</v>
      </c>
      <c r="P924" s="426"/>
      <c r="Q924" s="416" t="s">
        <v>175</v>
      </c>
      <c r="R924" s="426"/>
      <c r="S924" s="416" t="s">
        <v>175</v>
      </c>
      <c r="T924" s="426"/>
      <c r="U924" s="478" t="s">
        <v>175</v>
      </c>
      <c r="V924" s="477"/>
      <c r="W924" s="463" t="s">
        <v>175</v>
      </c>
      <c r="X924" s="462"/>
      <c r="Y924" s="463" t="s">
        <v>174</v>
      </c>
      <c r="Z924" s="464"/>
      <c r="AA924" s="792"/>
      <c r="AB924" s="792"/>
      <c r="AC924" s="792"/>
      <c r="AD924" s="792"/>
      <c r="AE924" s="792"/>
      <c r="AF924" s="792"/>
    </row>
    <row r="925" spans="1:32" s="404" customFormat="1" x14ac:dyDescent="0.2">
      <c r="A925" s="402"/>
      <c r="B925" s="824"/>
      <c r="C925" s="825"/>
      <c r="D925" s="792"/>
      <c r="E925" s="829"/>
      <c r="F925" s="832"/>
      <c r="G925" s="835"/>
      <c r="H925" s="829"/>
      <c r="I925" s="416" t="s">
        <v>173</v>
      </c>
      <c r="J925" s="429"/>
      <c r="K925" s="416" t="s">
        <v>171</v>
      </c>
      <c r="L925" s="427"/>
      <c r="M925" s="416" t="s">
        <v>170</v>
      </c>
      <c r="N925" s="428"/>
      <c r="O925" s="416" t="s">
        <v>169</v>
      </c>
      <c r="P925" s="426"/>
      <c r="Q925" s="416" t="s">
        <v>169</v>
      </c>
      <c r="R925" s="426"/>
      <c r="S925" s="416" t="s">
        <v>169</v>
      </c>
      <c r="T925" s="426"/>
      <c r="U925" s="478" t="s">
        <v>169</v>
      </c>
      <c r="V925" s="477"/>
      <c r="W925" s="463" t="s">
        <v>169</v>
      </c>
      <c r="X925" s="462"/>
      <c r="Y925" s="781"/>
      <c r="Z925" s="782"/>
      <c r="AA925" s="792"/>
      <c r="AB925" s="792"/>
      <c r="AC925" s="792"/>
      <c r="AD925" s="792"/>
      <c r="AE925" s="792"/>
      <c r="AF925" s="792"/>
    </row>
    <row r="926" spans="1:32" s="404" customFormat="1" ht="15" customHeight="1" x14ac:dyDescent="0.2">
      <c r="A926" s="402"/>
      <c r="B926" s="824"/>
      <c r="C926" s="825"/>
      <c r="D926" s="792"/>
      <c r="E926" s="829"/>
      <c r="F926" s="832"/>
      <c r="G926" s="835"/>
      <c r="H926" s="829"/>
      <c r="I926" s="416" t="s">
        <v>168</v>
      </c>
      <c r="J926" s="427"/>
      <c r="K926" s="416" t="s">
        <v>167</v>
      </c>
      <c r="L926" s="427"/>
      <c r="M926" s="816"/>
      <c r="N926" s="817"/>
      <c r="O926" s="416" t="s">
        <v>166</v>
      </c>
      <c r="P926" s="426">
        <f>IF(P924="",P925-P923,P925-P924)</f>
        <v>0</v>
      </c>
      <c r="Q926" s="416" t="s">
        <v>166</v>
      </c>
      <c r="R926" s="426">
        <f>IF(R924="",R925-R923,R925-R924)</f>
        <v>0</v>
      </c>
      <c r="S926" s="416" t="s">
        <v>166</v>
      </c>
      <c r="T926" s="426">
        <f>IF(T924="",T925-T923,T925-T924)</f>
        <v>0</v>
      </c>
      <c r="U926" s="478" t="s">
        <v>166</v>
      </c>
      <c r="V926" s="477">
        <f>IF(V924="",V925-V923,V925-V924)</f>
        <v>0</v>
      </c>
      <c r="W926" s="463" t="s">
        <v>166</v>
      </c>
      <c r="X926" s="462">
        <f>IF(X924="",X925-X923,X925-X924)</f>
        <v>0</v>
      </c>
      <c r="Y926" s="781"/>
      <c r="Z926" s="782"/>
      <c r="AA926" s="792"/>
      <c r="AB926" s="792"/>
      <c r="AC926" s="792"/>
      <c r="AD926" s="792"/>
      <c r="AE926" s="792"/>
      <c r="AF926" s="792"/>
    </row>
    <row r="927" spans="1:32" s="404" customFormat="1" ht="15" customHeight="1" x14ac:dyDescent="0.2">
      <c r="A927" s="402"/>
      <c r="B927" s="824"/>
      <c r="C927" s="825"/>
      <c r="D927" s="792"/>
      <c r="E927" s="829"/>
      <c r="F927" s="832"/>
      <c r="G927" s="835"/>
      <c r="H927" s="829"/>
      <c r="I927" s="416" t="s">
        <v>165</v>
      </c>
      <c r="J927" s="415"/>
      <c r="K927" s="416" t="s">
        <v>164</v>
      </c>
      <c r="L927" s="415"/>
      <c r="M927" s="816"/>
      <c r="N927" s="817"/>
      <c r="O927" s="816"/>
      <c r="P927" s="817"/>
      <c r="Q927" s="816"/>
      <c r="R927" s="817"/>
      <c r="S927" s="816"/>
      <c r="T927" s="817"/>
      <c r="U927" s="857"/>
      <c r="V927" s="858"/>
      <c r="W927" s="781"/>
      <c r="X927" s="782"/>
      <c r="Y927" s="781"/>
      <c r="Z927" s="782"/>
      <c r="AA927" s="792"/>
      <c r="AB927" s="792"/>
      <c r="AC927" s="792"/>
      <c r="AD927" s="792"/>
      <c r="AE927" s="792"/>
      <c r="AF927" s="792"/>
    </row>
    <row r="928" spans="1:32" s="404" customFormat="1" ht="15" customHeight="1" x14ac:dyDescent="0.2">
      <c r="A928" s="402"/>
      <c r="B928" s="826"/>
      <c r="C928" s="827"/>
      <c r="D928" s="793"/>
      <c r="E928" s="830"/>
      <c r="F928" s="833"/>
      <c r="G928" s="836"/>
      <c r="H928" s="830"/>
      <c r="I928" s="406" t="s">
        <v>158</v>
      </c>
      <c r="J928" s="451"/>
      <c r="K928" s="820"/>
      <c r="L928" s="821"/>
      <c r="M928" s="818"/>
      <c r="N928" s="819"/>
      <c r="O928" s="818"/>
      <c r="P928" s="819"/>
      <c r="Q928" s="818"/>
      <c r="R928" s="819"/>
      <c r="S928" s="818"/>
      <c r="T928" s="819"/>
      <c r="U928" s="859"/>
      <c r="V928" s="860"/>
      <c r="W928" s="783"/>
      <c r="X928" s="784"/>
      <c r="Y928" s="783"/>
      <c r="Z928" s="784"/>
      <c r="AA928" s="793"/>
      <c r="AB928" s="793"/>
      <c r="AC928" s="793"/>
      <c r="AD928" s="793"/>
      <c r="AE928" s="793"/>
      <c r="AF928" s="793"/>
    </row>
    <row r="929" spans="1:32" s="404" customFormat="1" ht="12.75" customHeight="1" x14ac:dyDescent="0.2">
      <c r="A929" s="402"/>
      <c r="B929" s="822" t="s">
        <v>5</v>
      </c>
      <c r="C929" s="823"/>
      <c r="D929" s="791" t="s">
        <v>757</v>
      </c>
      <c r="E929" s="828" t="s">
        <v>475</v>
      </c>
      <c r="F929" s="831"/>
      <c r="G929" s="834" t="s">
        <v>218</v>
      </c>
      <c r="H929" s="828"/>
      <c r="I929" s="434" t="s">
        <v>184</v>
      </c>
      <c r="J929" s="438">
        <v>3000000</v>
      </c>
      <c r="K929" s="434" t="s">
        <v>183</v>
      </c>
      <c r="L929" s="437"/>
      <c r="M929" s="434" t="s">
        <v>182</v>
      </c>
      <c r="N929" s="436">
        <f>J929</f>
        <v>3000000</v>
      </c>
      <c r="O929" s="434" t="s">
        <v>181</v>
      </c>
      <c r="P929" s="435"/>
      <c r="Q929" s="434" t="s">
        <v>181</v>
      </c>
      <c r="R929" s="435"/>
      <c r="S929" s="434" t="s">
        <v>181</v>
      </c>
      <c r="T929" s="435"/>
      <c r="U929" s="480" t="s">
        <v>181</v>
      </c>
      <c r="V929" s="479"/>
      <c r="W929" s="466" t="s">
        <v>181</v>
      </c>
      <c r="X929" s="467"/>
      <c r="Y929" s="466" t="s">
        <v>180</v>
      </c>
      <c r="Z929" s="465"/>
      <c r="AA929" s="791" t="s">
        <v>806</v>
      </c>
      <c r="AB929" s="791" t="s">
        <v>806</v>
      </c>
      <c r="AC929" s="791" t="s">
        <v>806</v>
      </c>
      <c r="AD929" s="791" t="s">
        <v>806</v>
      </c>
      <c r="AE929" s="791" t="s">
        <v>806</v>
      </c>
      <c r="AF929" s="791" t="s">
        <v>2147</v>
      </c>
    </row>
    <row r="930" spans="1:32" s="404" customFormat="1" ht="15" customHeight="1" x14ac:dyDescent="0.2">
      <c r="A930" s="402"/>
      <c r="B930" s="824"/>
      <c r="C930" s="825"/>
      <c r="D930" s="792"/>
      <c r="E930" s="829"/>
      <c r="F930" s="832"/>
      <c r="G930" s="835"/>
      <c r="H930" s="829"/>
      <c r="I930" s="416" t="s">
        <v>179</v>
      </c>
      <c r="J930" s="432"/>
      <c r="K930" s="416" t="s">
        <v>177</v>
      </c>
      <c r="L930" s="415"/>
      <c r="M930" s="416" t="s">
        <v>176</v>
      </c>
      <c r="N930" s="428">
        <f>N929</f>
        <v>3000000</v>
      </c>
      <c r="O930" s="416" t="s">
        <v>175</v>
      </c>
      <c r="P930" s="426"/>
      <c r="Q930" s="416" t="s">
        <v>175</v>
      </c>
      <c r="R930" s="426"/>
      <c r="S930" s="416" t="s">
        <v>175</v>
      </c>
      <c r="T930" s="426"/>
      <c r="U930" s="478" t="s">
        <v>175</v>
      </c>
      <c r="V930" s="477"/>
      <c r="W930" s="463" t="s">
        <v>175</v>
      </c>
      <c r="X930" s="462"/>
      <c r="Y930" s="463" t="s">
        <v>174</v>
      </c>
      <c r="Z930" s="464"/>
      <c r="AA930" s="792"/>
      <c r="AB930" s="792"/>
      <c r="AC930" s="792"/>
      <c r="AD930" s="792"/>
      <c r="AE930" s="792"/>
      <c r="AF930" s="792"/>
    </row>
    <row r="931" spans="1:32" s="404" customFormat="1" x14ac:dyDescent="0.2">
      <c r="A931" s="402"/>
      <c r="B931" s="824"/>
      <c r="C931" s="825"/>
      <c r="D931" s="792"/>
      <c r="E931" s="829"/>
      <c r="F931" s="832"/>
      <c r="G931" s="835"/>
      <c r="H931" s="829"/>
      <c r="I931" s="416" t="s">
        <v>173</v>
      </c>
      <c r="J931" s="429"/>
      <c r="K931" s="416" t="s">
        <v>171</v>
      </c>
      <c r="L931" s="427"/>
      <c r="M931" s="416" t="s">
        <v>170</v>
      </c>
      <c r="N931" s="428"/>
      <c r="O931" s="416" t="s">
        <v>169</v>
      </c>
      <c r="P931" s="426"/>
      <c r="Q931" s="416" t="s">
        <v>169</v>
      </c>
      <c r="R931" s="426"/>
      <c r="S931" s="416" t="s">
        <v>169</v>
      </c>
      <c r="T931" s="426"/>
      <c r="U931" s="478" t="s">
        <v>169</v>
      </c>
      <c r="V931" s="477"/>
      <c r="W931" s="463" t="s">
        <v>169</v>
      </c>
      <c r="X931" s="462"/>
      <c r="Y931" s="781"/>
      <c r="Z931" s="782"/>
      <c r="AA931" s="792"/>
      <c r="AB931" s="792"/>
      <c r="AC931" s="792"/>
      <c r="AD931" s="792"/>
      <c r="AE931" s="792"/>
      <c r="AF931" s="792"/>
    </row>
    <row r="932" spans="1:32" s="404" customFormat="1" ht="15" customHeight="1" x14ac:dyDescent="0.2">
      <c r="A932" s="402"/>
      <c r="B932" s="824"/>
      <c r="C932" s="825"/>
      <c r="D932" s="792"/>
      <c r="E932" s="829"/>
      <c r="F932" s="832"/>
      <c r="G932" s="835"/>
      <c r="H932" s="829"/>
      <c r="I932" s="416" t="s">
        <v>168</v>
      </c>
      <c r="J932" s="427"/>
      <c r="K932" s="416" t="s">
        <v>167</v>
      </c>
      <c r="L932" s="427"/>
      <c r="M932" s="816"/>
      <c r="N932" s="817"/>
      <c r="O932" s="416" t="s">
        <v>166</v>
      </c>
      <c r="P932" s="426">
        <f>IF(P930="",P931-P929,P931-P930)</f>
        <v>0</v>
      </c>
      <c r="Q932" s="416" t="s">
        <v>166</v>
      </c>
      <c r="R932" s="426">
        <f>IF(R930="",R931-R929,R931-R930)</f>
        <v>0</v>
      </c>
      <c r="S932" s="416" t="s">
        <v>166</v>
      </c>
      <c r="T932" s="426">
        <f>IF(T930="",T931-T929,T931-T930)</f>
        <v>0</v>
      </c>
      <c r="U932" s="478" t="s">
        <v>166</v>
      </c>
      <c r="V932" s="477">
        <f>IF(V930="",V931-V929,V931-V930)</f>
        <v>0</v>
      </c>
      <c r="W932" s="463" t="s">
        <v>166</v>
      </c>
      <c r="X932" s="462">
        <f>IF(X930="",X931-X929,X931-X930)</f>
        <v>0</v>
      </c>
      <c r="Y932" s="781"/>
      <c r="Z932" s="782"/>
      <c r="AA932" s="792"/>
      <c r="AB932" s="792"/>
      <c r="AC932" s="792"/>
      <c r="AD932" s="792"/>
      <c r="AE932" s="792"/>
      <c r="AF932" s="792"/>
    </row>
    <row r="933" spans="1:32" s="404" customFormat="1" ht="15" customHeight="1" x14ac:dyDescent="0.2">
      <c r="A933" s="402"/>
      <c r="B933" s="824"/>
      <c r="C933" s="825"/>
      <c r="D933" s="792"/>
      <c r="E933" s="829"/>
      <c r="F933" s="832"/>
      <c r="G933" s="835"/>
      <c r="H933" s="829"/>
      <c r="I933" s="416" t="s">
        <v>165</v>
      </c>
      <c r="J933" s="415"/>
      <c r="K933" s="416" t="s">
        <v>164</v>
      </c>
      <c r="L933" s="415"/>
      <c r="M933" s="816"/>
      <c r="N933" s="817"/>
      <c r="O933" s="816"/>
      <c r="P933" s="817"/>
      <c r="Q933" s="816"/>
      <c r="R933" s="817"/>
      <c r="S933" s="816"/>
      <c r="T933" s="817"/>
      <c r="U933" s="857"/>
      <c r="V933" s="858"/>
      <c r="W933" s="781"/>
      <c r="X933" s="782"/>
      <c r="Y933" s="781"/>
      <c r="Z933" s="782"/>
      <c r="AA933" s="792"/>
      <c r="AB933" s="792"/>
      <c r="AC933" s="792"/>
      <c r="AD933" s="792"/>
      <c r="AE933" s="792"/>
      <c r="AF933" s="792"/>
    </row>
    <row r="934" spans="1:32" s="404" customFormat="1" ht="15" customHeight="1" x14ac:dyDescent="0.2">
      <c r="A934" s="402"/>
      <c r="B934" s="826"/>
      <c r="C934" s="827"/>
      <c r="D934" s="793"/>
      <c r="E934" s="830"/>
      <c r="F934" s="833"/>
      <c r="G934" s="836"/>
      <c r="H934" s="830"/>
      <c r="I934" s="406" t="s">
        <v>158</v>
      </c>
      <c r="J934" s="451"/>
      <c r="K934" s="820"/>
      <c r="L934" s="821"/>
      <c r="M934" s="818"/>
      <c r="N934" s="819"/>
      <c r="O934" s="818"/>
      <c r="P934" s="819"/>
      <c r="Q934" s="818"/>
      <c r="R934" s="819"/>
      <c r="S934" s="818"/>
      <c r="T934" s="819"/>
      <c r="U934" s="859"/>
      <c r="V934" s="860"/>
      <c r="W934" s="783"/>
      <c r="X934" s="784"/>
      <c r="Y934" s="783"/>
      <c r="Z934" s="784"/>
      <c r="AA934" s="793"/>
      <c r="AB934" s="793"/>
      <c r="AC934" s="793"/>
      <c r="AD934" s="793"/>
      <c r="AE934" s="793"/>
      <c r="AF934" s="793"/>
    </row>
    <row r="935" spans="1:32" s="404" customFormat="1" ht="12.75" customHeight="1" x14ac:dyDescent="0.2">
      <c r="B935" s="822" t="s">
        <v>7</v>
      </c>
      <c r="C935" s="823"/>
      <c r="D935" s="791" t="s">
        <v>207</v>
      </c>
      <c r="E935" s="828" t="s">
        <v>315</v>
      </c>
      <c r="F935" s="831"/>
      <c r="G935" s="834" t="s">
        <v>218</v>
      </c>
      <c r="H935" s="828"/>
      <c r="I935" s="434" t="s">
        <v>184</v>
      </c>
      <c r="J935" s="438">
        <v>1000000</v>
      </c>
      <c r="K935" s="434" t="s">
        <v>183</v>
      </c>
      <c r="L935" s="437"/>
      <c r="M935" s="434" t="s">
        <v>182</v>
      </c>
      <c r="N935" s="436">
        <f>J935</f>
        <v>1000000</v>
      </c>
      <c r="O935" s="434" t="s">
        <v>181</v>
      </c>
      <c r="P935" s="435"/>
      <c r="Q935" s="434" t="s">
        <v>181</v>
      </c>
      <c r="R935" s="435"/>
      <c r="S935" s="434" t="s">
        <v>181</v>
      </c>
      <c r="T935" s="435"/>
      <c r="U935" s="434" t="s">
        <v>181</v>
      </c>
      <c r="V935" s="435"/>
      <c r="W935" s="466" t="s">
        <v>181</v>
      </c>
      <c r="X935" s="467"/>
      <c r="Y935" s="466" t="s">
        <v>180</v>
      </c>
      <c r="Z935" s="465"/>
      <c r="AA935" s="791" t="s">
        <v>317</v>
      </c>
      <c r="AB935" s="791" t="s">
        <v>317</v>
      </c>
      <c r="AC935" s="791" t="s">
        <v>317</v>
      </c>
      <c r="AD935" s="791" t="s">
        <v>317</v>
      </c>
      <c r="AE935" s="791" t="s">
        <v>317</v>
      </c>
      <c r="AF935" s="791" t="s">
        <v>317</v>
      </c>
    </row>
    <row r="936" spans="1:32" s="404" customFormat="1" ht="15" customHeight="1" x14ac:dyDescent="0.2">
      <c r="B936" s="824"/>
      <c r="C936" s="825"/>
      <c r="D936" s="792"/>
      <c r="E936" s="829"/>
      <c r="F936" s="832"/>
      <c r="G936" s="835"/>
      <c r="H936" s="829"/>
      <c r="I936" s="416" t="s">
        <v>179</v>
      </c>
      <c r="J936" s="432"/>
      <c r="K936" s="416" t="s">
        <v>177</v>
      </c>
      <c r="L936" s="415"/>
      <c r="M936" s="416" t="s">
        <v>176</v>
      </c>
      <c r="N936" s="428">
        <f>N935</f>
        <v>1000000</v>
      </c>
      <c r="O936" s="416" t="s">
        <v>175</v>
      </c>
      <c r="P936" s="426"/>
      <c r="Q936" s="416" t="s">
        <v>175</v>
      </c>
      <c r="R936" s="426"/>
      <c r="S936" s="416" t="s">
        <v>175</v>
      </c>
      <c r="T936" s="426"/>
      <c r="U936" s="416" t="s">
        <v>175</v>
      </c>
      <c r="V936" s="426"/>
      <c r="W936" s="463" t="s">
        <v>175</v>
      </c>
      <c r="X936" s="462"/>
      <c r="Y936" s="463" t="s">
        <v>174</v>
      </c>
      <c r="Z936" s="464"/>
      <c r="AA936" s="792"/>
      <c r="AB936" s="792"/>
      <c r="AC936" s="792"/>
      <c r="AD936" s="792"/>
      <c r="AE936" s="792"/>
      <c r="AF936" s="792"/>
    </row>
    <row r="937" spans="1:32" s="404" customFormat="1" ht="39" customHeight="1" x14ac:dyDescent="0.2">
      <c r="B937" s="824"/>
      <c r="C937" s="825"/>
      <c r="D937" s="792"/>
      <c r="E937" s="829"/>
      <c r="F937" s="832"/>
      <c r="G937" s="835"/>
      <c r="H937" s="829"/>
      <c r="I937" s="416" t="s">
        <v>173</v>
      </c>
      <c r="J937" s="429"/>
      <c r="K937" s="416" t="s">
        <v>171</v>
      </c>
      <c r="L937" s="427"/>
      <c r="M937" s="416" t="s">
        <v>170</v>
      </c>
      <c r="N937" s="428"/>
      <c r="O937" s="416" t="s">
        <v>169</v>
      </c>
      <c r="P937" s="426"/>
      <c r="Q937" s="416" t="s">
        <v>169</v>
      </c>
      <c r="R937" s="426"/>
      <c r="S937" s="416" t="s">
        <v>169</v>
      </c>
      <c r="T937" s="426"/>
      <c r="U937" s="416" t="s">
        <v>169</v>
      </c>
      <c r="V937" s="426"/>
      <c r="W937" s="463" t="s">
        <v>169</v>
      </c>
      <c r="X937" s="462"/>
      <c r="Y937" s="781"/>
      <c r="Z937" s="782"/>
      <c r="AA937" s="792"/>
      <c r="AB937" s="792"/>
      <c r="AC937" s="792"/>
      <c r="AD937" s="792"/>
      <c r="AE937" s="792"/>
      <c r="AF937" s="792"/>
    </row>
    <row r="938" spans="1:32" s="404" customFormat="1" ht="15" customHeight="1" x14ac:dyDescent="0.2">
      <c r="B938" s="824"/>
      <c r="C938" s="825"/>
      <c r="D938" s="792"/>
      <c r="E938" s="829"/>
      <c r="F938" s="832"/>
      <c r="G938" s="835"/>
      <c r="H938" s="829"/>
      <c r="I938" s="416" t="s">
        <v>168</v>
      </c>
      <c r="J938" s="427"/>
      <c r="K938" s="416" t="s">
        <v>167</v>
      </c>
      <c r="L938" s="427"/>
      <c r="M938" s="816"/>
      <c r="N938" s="817"/>
      <c r="O938" s="416" t="s">
        <v>166</v>
      </c>
      <c r="P938" s="426">
        <f>IF(P936="",P937-P935,P937-P936)</f>
        <v>0</v>
      </c>
      <c r="Q938" s="416" t="s">
        <v>166</v>
      </c>
      <c r="R938" s="426">
        <f>IF(R936="",R937-R935,R937-R936)</f>
        <v>0</v>
      </c>
      <c r="S938" s="416" t="s">
        <v>166</v>
      </c>
      <c r="T938" s="426">
        <f>IF(T936="",T937-T935,T937-T936)</f>
        <v>0</v>
      </c>
      <c r="U938" s="416" t="s">
        <v>166</v>
      </c>
      <c r="V938" s="426">
        <f>IF(V936="",V937-V935,V937-V936)</f>
        <v>0</v>
      </c>
      <c r="W938" s="463" t="s">
        <v>166</v>
      </c>
      <c r="X938" s="462">
        <f>IF(X936="",X937-X935,X937-X936)</f>
        <v>0</v>
      </c>
      <c r="Y938" s="781"/>
      <c r="Z938" s="782"/>
      <c r="AA938" s="792"/>
      <c r="AB938" s="792"/>
      <c r="AC938" s="792"/>
      <c r="AD938" s="792"/>
      <c r="AE938" s="792"/>
      <c r="AF938" s="792"/>
    </row>
    <row r="939" spans="1:32" s="404" customFormat="1" ht="15" customHeight="1" x14ac:dyDescent="0.2">
      <c r="B939" s="824"/>
      <c r="C939" s="825"/>
      <c r="D939" s="792"/>
      <c r="E939" s="829"/>
      <c r="F939" s="832"/>
      <c r="G939" s="835"/>
      <c r="H939" s="829"/>
      <c r="I939" s="416" t="s">
        <v>165</v>
      </c>
      <c r="J939" s="415"/>
      <c r="K939" s="416" t="s">
        <v>164</v>
      </c>
      <c r="L939" s="415"/>
      <c r="M939" s="816"/>
      <c r="N939" s="817"/>
      <c r="O939" s="816"/>
      <c r="P939" s="817"/>
      <c r="Q939" s="816"/>
      <c r="R939" s="817"/>
      <c r="S939" s="816"/>
      <c r="T939" s="817"/>
      <c r="U939" s="816"/>
      <c r="V939" s="817"/>
      <c r="W939" s="781"/>
      <c r="X939" s="782"/>
      <c r="Y939" s="781"/>
      <c r="Z939" s="782"/>
      <c r="AA939" s="792"/>
      <c r="AB939" s="792"/>
      <c r="AC939" s="792"/>
      <c r="AD939" s="792"/>
      <c r="AE939" s="792"/>
      <c r="AF939" s="792"/>
    </row>
    <row r="940" spans="1:32" s="404" customFormat="1" ht="15" customHeight="1" x14ac:dyDescent="0.2">
      <c r="B940" s="826"/>
      <c r="C940" s="827"/>
      <c r="D940" s="793"/>
      <c r="E940" s="830"/>
      <c r="F940" s="833"/>
      <c r="G940" s="836"/>
      <c r="H940" s="830"/>
      <c r="I940" s="406" t="s">
        <v>158</v>
      </c>
      <c r="J940" s="451"/>
      <c r="K940" s="820"/>
      <c r="L940" s="821"/>
      <c r="M940" s="818"/>
      <c r="N940" s="819"/>
      <c r="O940" s="818"/>
      <c r="P940" s="819"/>
      <c r="Q940" s="818"/>
      <c r="R940" s="819"/>
      <c r="S940" s="818"/>
      <c r="T940" s="819"/>
      <c r="U940" s="818"/>
      <c r="V940" s="819"/>
      <c r="W940" s="783"/>
      <c r="X940" s="784"/>
      <c r="Y940" s="783"/>
      <c r="Z940" s="784"/>
      <c r="AA940" s="793"/>
      <c r="AB940" s="793"/>
      <c r="AC940" s="793"/>
      <c r="AD940" s="793"/>
      <c r="AE940" s="793"/>
      <c r="AF940" s="793"/>
    </row>
    <row r="941" spans="1:32" s="404" customFormat="1" ht="12.75" customHeight="1" x14ac:dyDescent="0.2">
      <c r="B941" s="822" t="s">
        <v>8</v>
      </c>
      <c r="C941" s="823"/>
      <c r="D941" s="791" t="s">
        <v>207</v>
      </c>
      <c r="E941" s="828" t="s">
        <v>315</v>
      </c>
      <c r="F941" s="831"/>
      <c r="G941" s="834" t="s">
        <v>218</v>
      </c>
      <c r="H941" s="828"/>
      <c r="I941" s="434" t="s">
        <v>184</v>
      </c>
      <c r="J941" s="438">
        <v>500000</v>
      </c>
      <c r="K941" s="434" t="s">
        <v>183</v>
      </c>
      <c r="L941" s="437"/>
      <c r="M941" s="434" t="s">
        <v>182</v>
      </c>
      <c r="N941" s="436">
        <f>J941</f>
        <v>500000</v>
      </c>
      <c r="O941" s="434" t="s">
        <v>181</v>
      </c>
      <c r="P941" s="435"/>
      <c r="Q941" s="434" t="s">
        <v>181</v>
      </c>
      <c r="R941" s="435"/>
      <c r="S941" s="434" t="s">
        <v>181</v>
      </c>
      <c r="T941" s="435"/>
      <c r="U941" s="434" t="s">
        <v>181</v>
      </c>
      <c r="V941" s="435"/>
      <c r="W941" s="466" t="s">
        <v>181</v>
      </c>
      <c r="X941" s="467"/>
      <c r="Y941" s="466" t="s">
        <v>180</v>
      </c>
      <c r="Z941" s="465"/>
      <c r="AA941" s="791" t="s">
        <v>314</v>
      </c>
      <c r="AB941" s="791" t="s">
        <v>314</v>
      </c>
      <c r="AC941" s="791" t="s">
        <v>314</v>
      </c>
      <c r="AD941" s="791" t="s">
        <v>314</v>
      </c>
      <c r="AE941" s="791" t="s">
        <v>314</v>
      </c>
      <c r="AF941" s="791" t="s">
        <v>314</v>
      </c>
    </row>
    <row r="942" spans="1:32" s="404" customFormat="1" ht="15" customHeight="1" x14ac:dyDescent="0.2">
      <c r="B942" s="824"/>
      <c r="C942" s="825"/>
      <c r="D942" s="792"/>
      <c r="E942" s="829"/>
      <c r="F942" s="832"/>
      <c r="G942" s="835"/>
      <c r="H942" s="829"/>
      <c r="I942" s="416" t="s">
        <v>179</v>
      </c>
      <c r="J942" s="432"/>
      <c r="K942" s="416" t="s">
        <v>177</v>
      </c>
      <c r="L942" s="415"/>
      <c r="M942" s="416" t="s">
        <v>176</v>
      </c>
      <c r="N942" s="428">
        <f>N941</f>
        <v>500000</v>
      </c>
      <c r="O942" s="416" t="s">
        <v>175</v>
      </c>
      <c r="P942" s="426"/>
      <c r="Q942" s="416" t="s">
        <v>175</v>
      </c>
      <c r="R942" s="426"/>
      <c r="S942" s="416" t="s">
        <v>175</v>
      </c>
      <c r="T942" s="426"/>
      <c r="U942" s="416" t="s">
        <v>175</v>
      </c>
      <c r="V942" s="426"/>
      <c r="W942" s="463" t="s">
        <v>175</v>
      </c>
      <c r="X942" s="462"/>
      <c r="Y942" s="463" t="s">
        <v>174</v>
      </c>
      <c r="Z942" s="464"/>
      <c r="AA942" s="792"/>
      <c r="AB942" s="792"/>
      <c r="AC942" s="792"/>
      <c r="AD942" s="792"/>
      <c r="AE942" s="792"/>
      <c r="AF942" s="792"/>
    </row>
    <row r="943" spans="1:32" s="404" customFormat="1" ht="39" customHeight="1" x14ac:dyDescent="0.2">
      <c r="B943" s="824"/>
      <c r="C943" s="825"/>
      <c r="D943" s="792"/>
      <c r="E943" s="829"/>
      <c r="F943" s="832"/>
      <c r="G943" s="835"/>
      <c r="H943" s="829"/>
      <c r="I943" s="416" t="s">
        <v>173</v>
      </c>
      <c r="J943" s="429"/>
      <c r="K943" s="416" t="s">
        <v>171</v>
      </c>
      <c r="L943" s="427"/>
      <c r="M943" s="416" t="s">
        <v>170</v>
      </c>
      <c r="N943" s="428"/>
      <c r="O943" s="416" t="s">
        <v>169</v>
      </c>
      <c r="P943" s="426"/>
      <c r="Q943" s="416" t="s">
        <v>169</v>
      </c>
      <c r="R943" s="426"/>
      <c r="S943" s="416" t="s">
        <v>169</v>
      </c>
      <c r="T943" s="426"/>
      <c r="U943" s="416" t="s">
        <v>169</v>
      </c>
      <c r="V943" s="426"/>
      <c r="W943" s="463" t="s">
        <v>169</v>
      </c>
      <c r="X943" s="462"/>
      <c r="Y943" s="781"/>
      <c r="Z943" s="782"/>
      <c r="AA943" s="792"/>
      <c r="AB943" s="792"/>
      <c r="AC943" s="792"/>
      <c r="AD943" s="792"/>
      <c r="AE943" s="792"/>
      <c r="AF943" s="792"/>
    </row>
    <row r="944" spans="1:32" s="404" customFormat="1" ht="15" customHeight="1" x14ac:dyDescent="0.2">
      <c r="B944" s="824"/>
      <c r="C944" s="825"/>
      <c r="D944" s="792"/>
      <c r="E944" s="829"/>
      <c r="F944" s="832"/>
      <c r="G944" s="835"/>
      <c r="H944" s="829"/>
      <c r="I944" s="416" t="s">
        <v>168</v>
      </c>
      <c r="J944" s="427"/>
      <c r="K944" s="416" t="s">
        <v>167</v>
      </c>
      <c r="L944" s="427"/>
      <c r="M944" s="816"/>
      <c r="N944" s="817"/>
      <c r="O944" s="416" t="s">
        <v>166</v>
      </c>
      <c r="P944" s="426">
        <f>IF(P942="",P943-P941,P943-P942)</f>
        <v>0</v>
      </c>
      <c r="Q944" s="416" t="s">
        <v>166</v>
      </c>
      <c r="R944" s="426">
        <f>IF(R942="",R943-R941,R943-R942)</f>
        <v>0</v>
      </c>
      <c r="S944" s="416" t="s">
        <v>166</v>
      </c>
      <c r="T944" s="426">
        <f>IF(T942="",T943-T941,T943-T942)</f>
        <v>0</v>
      </c>
      <c r="U944" s="416" t="s">
        <v>166</v>
      </c>
      <c r="V944" s="426">
        <f>IF(V942="",V943-V941,V943-V942)</f>
        <v>0</v>
      </c>
      <c r="W944" s="463" t="s">
        <v>166</v>
      </c>
      <c r="X944" s="462">
        <f>IF(X942="",X943-X941,X943-X942)</f>
        <v>0</v>
      </c>
      <c r="Y944" s="781"/>
      <c r="Z944" s="782"/>
      <c r="AA944" s="792"/>
      <c r="AB944" s="792"/>
      <c r="AC944" s="792"/>
      <c r="AD944" s="792"/>
      <c r="AE944" s="792"/>
      <c r="AF944" s="792"/>
    </row>
    <row r="945" spans="2:32" s="404" customFormat="1" ht="15" customHeight="1" x14ac:dyDescent="0.2">
      <c r="B945" s="824"/>
      <c r="C945" s="825"/>
      <c r="D945" s="792"/>
      <c r="E945" s="829"/>
      <c r="F945" s="832"/>
      <c r="G945" s="835"/>
      <c r="H945" s="829"/>
      <c r="I945" s="416" t="s">
        <v>165</v>
      </c>
      <c r="J945" s="415"/>
      <c r="K945" s="416" t="s">
        <v>164</v>
      </c>
      <c r="L945" s="415"/>
      <c r="M945" s="816"/>
      <c r="N945" s="817"/>
      <c r="O945" s="816"/>
      <c r="P945" s="817"/>
      <c r="Q945" s="816"/>
      <c r="R945" s="817"/>
      <c r="S945" s="816"/>
      <c r="T945" s="817"/>
      <c r="U945" s="816"/>
      <c r="V945" s="817"/>
      <c r="W945" s="781"/>
      <c r="X945" s="782"/>
      <c r="Y945" s="781"/>
      <c r="Z945" s="782"/>
      <c r="AA945" s="792"/>
      <c r="AB945" s="792"/>
      <c r="AC945" s="792"/>
      <c r="AD945" s="792"/>
      <c r="AE945" s="792"/>
      <c r="AF945" s="792"/>
    </row>
    <row r="946" spans="2:32" s="404" customFormat="1" ht="15" customHeight="1" x14ac:dyDescent="0.2">
      <c r="B946" s="826"/>
      <c r="C946" s="827"/>
      <c r="D946" s="793"/>
      <c r="E946" s="830"/>
      <c r="F946" s="833"/>
      <c r="G946" s="836"/>
      <c r="H946" s="830"/>
      <c r="I946" s="406" t="s">
        <v>158</v>
      </c>
      <c r="J946" s="451"/>
      <c r="K946" s="820"/>
      <c r="L946" s="821"/>
      <c r="M946" s="818"/>
      <c r="N946" s="819"/>
      <c r="O946" s="818"/>
      <c r="P946" s="819"/>
      <c r="Q946" s="818"/>
      <c r="R946" s="819"/>
      <c r="S946" s="818"/>
      <c r="T946" s="819"/>
      <c r="U946" s="818"/>
      <c r="V946" s="819"/>
      <c r="W946" s="783"/>
      <c r="X946" s="784"/>
      <c r="Y946" s="783"/>
      <c r="Z946" s="784"/>
      <c r="AA946" s="793"/>
      <c r="AB946" s="793"/>
      <c r="AC946" s="793"/>
      <c r="AD946" s="793"/>
      <c r="AE946" s="793"/>
      <c r="AF946" s="793"/>
    </row>
    <row r="947" spans="2:32" s="404" customFormat="1" ht="12.75" customHeight="1" x14ac:dyDescent="0.2">
      <c r="B947" s="822" t="s">
        <v>1959</v>
      </c>
      <c r="C947" s="823"/>
      <c r="D947" s="791" t="s">
        <v>207</v>
      </c>
      <c r="E947" s="828" t="s">
        <v>1958</v>
      </c>
      <c r="F947" s="831"/>
      <c r="G947" s="834" t="s">
        <v>218</v>
      </c>
      <c r="H947" s="828"/>
      <c r="I947" s="434" t="s">
        <v>184</v>
      </c>
      <c r="J947" s="438">
        <v>3000000</v>
      </c>
      <c r="K947" s="434" t="s">
        <v>183</v>
      </c>
      <c r="L947" s="437"/>
      <c r="M947" s="434" t="s">
        <v>182</v>
      </c>
      <c r="N947" s="436">
        <f>J947</f>
        <v>3000000</v>
      </c>
      <c r="O947" s="434" t="s">
        <v>181</v>
      </c>
      <c r="P947" s="435"/>
      <c r="Q947" s="434" t="s">
        <v>181</v>
      </c>
      <c r="R947" s="435"/>
      <c r="S947" s="434" t="s">
        <v>181</v>
      </c>
      <c r="T947" s="435"/>
      <c r="U947" s="434" t="s">
        <v>181</v>
      </c>
      <c r="V947" s="435"/>
      <c r="W947" s="466" t="s">
        <v>181</v>
      </c>
      <c r="X947" s="467"/>
      <c r="Y947" s="466" t="s">
        <v>180</v>
      </c>
      <c r="Z947" s="465"/>
      <c r="AA947" s="791" t="s">
        <v>314</v>
      </c>
      <c r="AB947" s="791" t="s">
        <v>314</v>
      </c>
      <c r="AC947" s="791" t="s">
        <v>314</v>
      </c>
      <c r="AD947" s="791"/>
      <c r="AE947" s="791"/>
      <c r="AF947" s="791" t="s">
        <v>266</v>
      </c>
    </row>
    <row r="948" spans="2:32" s="404" customFormat="1" ht="15" customHeight="1" x14ac:dyDescent="0.2">
      <c r="B948" s="824"/>
      <c r="C948" s="825"/>
      <c r="D948" s="792"/>
      <c r="E948" s="829"/>
      <c r="F948" s="832"/>
      <c r="G948" s="835"/>
      <c r="H948" s="829"/>
      <c r="I948" s="416" t="s">
        <v>179</v>
      </c>
      <c r="J948" s="432"/>
      <c r="K948" s="416" t="s">
        <v>177</v>
      </c>
      <c r="L948" s="415"/>
      <c r="M948" s="416" t="s">
        <v>176</v>
      </c>
      <c r="N948" s="428">
        <f>N947</f>
        <v>3000000</v>
      </c>
      <c r="O948" s="416" t="s">
        <v>175</v>
      </c>
      <c r="P948" s="426"/>
      <c r="Q948" s="416" t="s">
        <v>175</v>
      </c>
      <c r="R948" s="426"/>
      <c r="S948" s="416" t="s">
        <v>175</v>
      </c>
      <c r="T948" s="426"/>
      <c r="U948" s="416" t="s">
        <v>175</v>
      </c>
      <c r="V948" s="426"/>
      <c r="W948" s="463" t="s">
        <v>175</v>
      </c>
      <c r="X948" s="462"/>
      <c r="Y948" s="463" t="s">
        <v>174</v>
      </c>
      <c r="Z948" s="464"/>
      <c r="AA948" s="792"/>
      <c r="AB948" s="792"/>
      <c r="AC948" s="792"/>
      <c r="AD948" s="792"/>
      <c r="AE948" s="792"/>
      <c r="AF948" s="792"/>
    </row>
    <row r="949" spans="2:32" s="404" customFormat="1" ht="39" customHeight="1" x14ac:dyDescent="0.2">
      <c r="B949" s="824"/>
      <c r="C949" s="825"/>
      <c r="D949" s="792"/>
      <c r="E949" s="829"/>
      <c r="F949" s="832"/>
      <c r="G949" s="835"/>
      <c r="H949" s="829"/>
      <c r="I949" s="416" t="s">
        <v>173</v>
      </c>
      <c r="J949" s="429"/>
      <c r="K949" s="416" t="s">
        <v>171</v>
      </c>
      <c r="L949" s="427"/>
      <c r="M949" s="416" t="s">
        <v>170</v>
      </c>
      <c r="N949" s="428"/>
      <c r="O949" s="416" t="s">
        <v>169</v>
      </c>
      <c r="P949" s="426"/>
      <c r="Q949" s="416" t="s">
        <v>169</v>
      </c>
      <c r="R949" s="426"/>
      <c r="S949" s="416" t="s">
        <v>169</v>
      </c>
      <c r="T949" s="426"/>
      <c r="U949" s="416" t="s">
        <v>169</v>
      </c>
      <c r="V949" s="426"/>
      <c r="W949" s="463" t="s">
        <v>169</v>
      </c>
      <c r="X949" s="462"/>
      <c r="Y949" s="781"/>
      <c r="Z949" s="782"/>
      <c r="AA949" s="792"/>
      <c r="AB949" s="792"/>
      <c r="AC949" s="792"/>
      <c r="AD949" s="792"/>
      <c r="AE949" s="792"/>
      <c r="AF949" s="792"/>
    </row>
    <row r="950" spans="2:32" s="404" customFormat="1" ht="15" customHeight="1" x14ac:dyDescent="0.2">
      <c r="B950" s="824"/>
      <c r="C950" s="825"/>
      <c r="D950" s="792"/>
      <c r="E950" s="829"/>
      <c r="F950" s="832"/>
      <c r="G950" s="835"/>
      <c r="H950" s="829"/>
      <c r="I950" s="416" t="s">
        <v>168</v>
      </c>
      <c r="J950" s="427"/>
      <c r="K950" s="416" t="s">
        <v>167</v>
      </c>
      <c r="L950" s="427"/>
      <c r="M950" s="816"/>
      <c r="N950" s="817"/>
      <c r="O950" s="416" t="s">
        <v>166</v>
      </c>
      <c r="P950" s="426">
        <f>IF(P948="",P949-P947,P949-P948)</f>
        <v>0</v>
      </c>
      <c r="Q950" s="416" t="s">
        <v>166</v>
      </c>
      <c r="R950" s="426">
        <f>IF(R948="",R949-R947,R949-R948)</f>
        <v>0</v>
      </c>
      <c r="S950" s="416" t="s">
        <v>166</v>
      </c>
      <c r="T950" s="426">
        <f>IF(T948="",T949-T947,T949-T948)</f>
        <v>0</v>
      </c>
      <c r="U950" s="416" t="s">
        <v>166</v>
      </c>
      <c r="V950" s="426">
        <f>IF(V948="",V949-V947,V949-V948)</f>
        <v>0</v>
      </c>
      <c r="W950" s="463" t="s">
        <v>166</v>
      </c>
      <c r="X950" s="462">
        <f>IF(X948="",X949-X947,X949-X948)</f>
        <v>0</v>
      </c>
      <c r="Y950" s="781"/>
      <c r="Z950" s="782"/>
      <c r="AA950" s="792"/>
      <c r="AB950" s="792"/>
      <c r="AC950" s="792"/>
      <c r="AD950" s="792"/>
      <c r="AE950" s="792"/>
      <c r="AF950" s="792"/>
    </row>
    <row r="951" spans="2:32" s="404" customFormat="1" ht="15" customHeight="1" x14ac:dyDescent="0.2">
      <c r="B951" s="824"/>
      <c r="C951" s="825"/>
      <c r="D951" s="792"/>
      <c r="E951" s="829"/>
      <c r="F951" s="832"/>
      <c r="G951" s="835"/>
      <c r="H951" s="829"/>
      <c r="I951" s="416" t="s">
        <v>165</v>
      </c>
      <c r="J951" s="415"/>
      <c r="K951" s="416" t="s">
        <v>164</v>
      </c>
      <c r="L951" s="415"/>
      <c r="M951" s="816"/>
      <c r="N951" s="817"/>
      <c r="O951" s="816"/>
      <c r="P951" s="817"/>
      <c r="Q951" s="816"/>
      <c r="R951" s="817"/>
      <c r="S951" s="816"/>
      <c r="T951" s="817"/>
      <c r="U951" s="816"/>
      <c r="V951" s="817"/>
      <c r="W951" s="781"/>
      <c r="X951" s="782"/>
      <c r="Y951" s="781"/>
      <c r="Z951" s="782"/>
      <c r="AA951" s="792"/>
      <c r="AB951" s="792"/>
      <c r="AC951" s="792"/>
      <c r="AD951" s="792"/>
      <c r="AE951" s="792"/>
      <c r="AF951" s="792"/>
    </row>
    <row r="952" spans="2:32" s="404" customFormat="1" ht="15" customHeight="1" x14ac:dyDescent="0.2">
      <c r="B952" s="826"/>
      <c r="C952" s="827"/>
      <c r="D952" s="793"/>
      <c r="E952" s="830"/>
      <c r="F952" s="833"/>
      <c r="G952" s="836"/>
      <c r="H952" s="830"/>
      <c r="I952" s="406" t="s">
        <v>158</v>
      </c>
      <c r="J952" s="451"/>
      <c r="K952" s="820"/>
      <c r="L952" s="821"/>
      <c r="M952" s="818"/>
      <c r="N952" s="819"/>
      <c r="O952" s="818"/>
      <c r="P952" s="819"/>
      <c r="Q952" s="818"/>
      <c r="R952" s="819"/>
      <c r="S952" s="818"/>
      <c r="T952" s="819"/>
      <c r="U952" s="818"/>
      <c r="V952" s="819"/>
      <c r="W952" s="783"/>
      <c r="X952" s="784"/>
      <c r="Y952" s="783"/>
      <c r="Z952" s="784"/>
      <c r="AA952" s="793"/>
      <c r="AB952" s="793"/>
      <c r="AC952" s="793"/>
      <c r="AD952" s="793"/>
      <c r="AE952" s="793"/>
      <c r="AF952" s="793"/>
    </row>
    <row r="953" spans="2:32" s="404" customFormat="1" ht="12.75" customHeight="1" x14ac:dyDescent="0.2">
      <c r="B953" s="822" t="s">
        <v>1960</v>
      </c>
      <c r="C953" s="823"/>
      <c r="D953" s="791" t="s">
        <v>207</v>
      </c>
      <c r="E953" s="828" t="s">
        <v>1958</v>
      </c>
      <c r="F953" s="831"/>
      <c r="G953" s="834" t="s">
        <v>218</v>
      </c>
      <c r="H953" s="828"/>
      <c r="I953" s="434" t="s">
        <v>184</v>
      </c>
      <c r="J953" s="438">
        <v>1000000</v>
      </c>
      <c r="K953" s="434" t="s">
        <v>183</v>
      </c>
      <c r="L953" s="437"/>
      <c r="M953" s="434" t="s">
        <v>182</v>
      </c>
      <c r="N953" s="436">
        <f>J953</f>
        <v>1000000</v>
      </c>
      <c r="O953" s="434" t="s">
        <v>181</v>
      </c>
      <c r="P953" s="435"/>
      <c r="Q953" s="434" t="s">
        <v>181</v>
      </c>
      <c r="R953" s="435"/>
      <c r="S953" s="434" t="s">
        <v>181</v>
      </c>
      <c r="T953" s="435"/>
      <c r="U953" s="434" t="s">
        <v>181</v>
      </c>
      <c r="V953" s="435"/>
      <c r="W953" s="466" t="s">
        <v>181</v>
      </c>
      <c r="X953" s="467"/>
      <c r="Y953" s="466" t="s">
        <v>180</v>
      </c>
      <c r="Z953" s="465"/>
      <c r="AA953" s="791" t="s">
        <v>314</v>
      </c>
      <c r="AB953" s="791" t="s">
        <v>314</v>
      </c>
      <c r="AC953" s="791" t="s">
        <v>314</v>
      </c>
      <c r="AD953" s="791"/>
      <c r="AE953" s="791"/>
      <c r="AF953" s="791" t="s">
        <v>266</v>
      </c>
    </row>
    <row r="954" spans="2:32" s="404" customFormat="1" ht="15" customHeight="1" x14ac:dyDescent="0.2">
      <c r="B954" s="824"/>
      <c r="C954" s="825"/>
      <c r="D954" s="792"/>
      <c r="E954" s="829"/>
      <c r="F954" s="832"/>
      <c r="G954" s="835"/>
      <c r="H954" s="829"/>
      <c r="I954" s="416" t="s">
        <v>179</v>
      </c>
      <c r="J954" s="432"/>
      <c r="K954" s="416" t="s">
        <v>177</v>
      </c>
      <c r="L954" s="415"/>
      <c r="M954" s="416" t="s">
        <v>176</v>
      </c>
      <c r="N954" s="428">
        <f>N953</f>
        <v>1000000</v>
      </c>
      <c r="O954" s="416" t="s">
        <v>175</v>
      </c>
      <c r="P954" s="426"/>
      <c r="Q954" s="416" t="s">
        <v>175</v>
      </c>
      <c r="R954" s="426"/>
      <c r="S954" s="416" t="s">
        <v>175</v>
      </c>
      <c r="T954" s="426"/>
      <c r="U954" s="416" t="s">
        <v>175</v>
      </c>
      <c r="V954" s="426"/>
      <c r="W954" s="463" t="s">
        <v>175</v>
      </c>
      <c r="X954" s="462"/>
      <c r="Y954" s="463" t="s">
        <v>174</v>
      </c>
      <c r="Z954" s="464"/>
      <c r="AA954" s="792"/>
      <c r="AB954" s="792"/>
      <c r="AC954" s="792"/>
      <c r="AD954" s="792"/>
      <c r="AE954" s="792"/>
      <c r="AF954" s="792"/>
    </row>
    <row r="955" spans="2:32" s="404" customFormat="1" ht="39" customHeight="1" x14ac:dyDescent="0.2">
      <c r="B955" s="824"/>
      <c r="C955" s="825"/>
      <c r="D955" s="792"/>
      <c r="E955" s="829"/>
      <c r="F955" s="832"/>
      <c r="G955" s="835"/>
      <c r="H955" s="829"/>
      <c r="I955" s="416" t="s">
        <v>173</v>
      </c>
      <c r="J955" s="429"/>
      <c r="K955" s="416" t="s">
        <v>171</v>
      </c>
      <c r="L955" s="427"/>
      <c r="M955" s="416" t="s">
        <v>170</v>
      </c>
      <c r="N955" s="428"/>
      <c r="O955" s="416" t="s">
        <v>169</v>
      </c>
      <c r="P955" s="426"/>
      <c r="Q955" s="416" t="s">
        <v>169</v>
      </c>
      <c r="R955" s="426"/>
      <c r="S955" s="416" t="s">
        <v>169</v>
      </c>
      <c r="T955" s="426"/>
      <c r="U955" s="416" t="s">
        <v>169</v>
      </c>
      <c r="V955" s="426"/>
      <c r="W955" s="463" t="s">
        <v>169</v>
      </c>
      <c r="X955" s="462"/>
      <c r="Y955" s="781"/>
      <c r="Z955" s="782"/>
      <c r="AA955" s="792"/>
      <c r="AB955" s="792"/>
      <c r="AC955" s="792"/>
      <c r="AD955" s="792"/>
      <c r="AE955" s="792"/>
      <c r="AF955" s="792"/>
    </row>
    <row r="956" spans="2:32" s="404" customFormat="1" ht="15" customHeight="1" x14ac:dyDescent="0.2">
      <c r="B956" s="824"/>
      <c r="C956" s="825"/>
      <c r="D956" s="792"/>
      <c r="E956" s="829"/>
      <c r="F956" s="832"/>
      <c r="G956" s="835"/>
      <c r="H956" s="829"/>
      <c r="I956" s="416" t="s">
        <v>168</v>
      </c>
      <c r="J956" s="427"/>
      <c r="K956" s="416" t="s">
        <v>167</v>
      </c>
      <c r="L956" s="427"/>
      <c r="M956" s="816"/>
      <c r="N956" s="817"/>
      <c r="O956" s="416" t="s">
        <v>166</v>
      </c>
      <c r="P956" s="426">
        <f>IF(P954="",P955-P953,P955-P954)</f>
        <v>0</v>
      </c>
      <c r="Q956" s="416" t="s">
        <v>166</v>
      </c>
      <c r="R956" s="426">
        <f>IF(R954="",R955-R953,R955-R954)</f>
        <v>0</v>
      </c>
      <c r="S956" s="416" t="s">
        <v>166</v>
      </c>
      <c r="T956" s="426">
        <f>IF(T954="",T955-T953,T955-T954)</f>
        <v>0</v>
      </c>
      <c r="U956" s="416" t="s">
        <v>166</v>
      </c>
      <c r="V956" s="426">
        <f>IF(V954="",V955-V953,V955-V954)</f>
        <v>0</v>
      </c>
      <c r="W956" s="463" t="s">
        <v>166</v>
      </c>
      <c r="X956" s="462">
        <f>IF(X954="",X955-X953,X955-X954)</f>
        <v>0</v>
      </c>
      <c r="Y956" s="781"/>
      <c r="Z956" s="782"/>
      <c r="AA956" s="792"/>
      <c r="AB956" s="792"/>
      <c r="AC956" s="792"/>
      <c r="AD956" s="792"/>
      <c r="AE956" s="792"/>
      <c r="AF956" s="792"/>
    </row>
    <row r="957" spans="2:32" s="404" customFormat="1" ht="15" customHeight="1" x14ac:dyDescent="0.2">
      <c r="B957" s="824"/>
      <c r="C957" s="825"/>
      <c r="D957" s="792"/>
      <c r="E957" s="829"/>
      <c r="F957" s="832"/>
      <c r="G957" s="835"/>
      <c r="H957" s="829"/>
      <c r="I957" s="416" t="s">
        <v>165</v>
      </c>
      <c r="J957" s="415"/>
      <c r="K957" s="416" t="s">
        <v>164</v>
      </c>
      <c r="L957" s="415"/>
      <c r="M957" s="816"/>
      <c r="N957" s="817"/>
      <c r="O957" s="816"/>
      <c r="P957" s="817"/>
      <c r="Q957" s="816"/>
      <c r="R957" s="817"/>
      <c r="S957" s="816"/>
      <c r="T957" s="817"/>
      <c r="U957" s="816"/>
      <c r="V957" s="817"/>
      <c r="W957" s="781"/>
      <c r="X957" s="782"/>
      <c r="Y957" s="781"/>
      <c r="Z957" s="782"/>
      <c r="AA957" s="792"/>
      <c r="AB957" s="792"/>
      <c r="AC957" s="792"/>
      <c r="AD957" s="792"/>
      <c r="AE957" s="792"/>
      <c r="AF957" s="792"/>
    </row>
    <row r="958" spans="2:32" s="404" customFormat="1" ht="15" customHeight="1" x14ac:dyDescent="0.2">
      <c r="B958" s="826"/>
      <c r="C958" s="827"/>
      <c r="D958" s="793"/>
      <c r="E958" s="830"/>
      <c r="F958" s="833"/>
      <c r="G958" s="836"/>
      <c r="H958" s="830"/>
      <c r="I958" s="406" t="s">
        <v>158</v>
      </c>
      <c r="J958" s="451"/>
      <c r="K958" s="820"/>
      <c r="L958" s="821"/>
      <c r="M958" s="818"/>
      <c r="N958" s="819"/>
      <c r="O958" s="818"/>
      <c r="P958" s="819"/>
      <c r="Q958" s="818"/>
      <c r="R958" s="819"/>
      <c r="S958" s="818"/>
      <c r="T958" s="819"/>
      <c r="U958" s="818"/>
      <c r="V958" s="819"/>
      <c r="W958" s="783"/>
      <c r="X958" s="784"/>
      <c r="Y958" s="783"/>
      <c r="Z958" s="784"/>
      <c r="AA958" s="793"/>
      <c r="AB958" s="793"/>
      <c r="AC958" s="793"/>
      <c r="AD958" s="793"/>
      <c r="AE958" s="793"/>
      <c r="AF958" s="793"/>
    </row>
    <row r="959" spans="2:32" s="404" customFormat="1" ht="12.75" customHeight="1" x14ac:dyDescent="0.2">
      <c r="B959" s="822" t="s">
        <v>1961</v>
      </c>
      <c r="C959" s="823"/>
      <c r="D959" s="791" t="s">
        <v>207</v>
      </c>
      <c r="E959" s="828" t="s">
        <v>1958</v>
      </c>
      <c r="F959" s="831"/>
      <c r="G959" s="834" t="s">
        <v>218</v>
      </c>
      <c r="H959" s="828"/>
      <c r="I959" s="434" t="s">
        <v>184</v>
      </c>
      <c r="J959" s="438">
        <v>1000000</v>
      </c>
      <c r="K959" s="434" t="s">
        <v>183</v>
      </c>
      <c r="L959" s="437"/>
      <c r="M959" s="434" t="s">
        <v>182</v>
      </c>
      <c r="N959" s="436">
        <f>J959</f>
        <v>1000000</v>
      </c>
      <c r="O959" s="434" t="s">
        <v>181</v>
      </c>
      <c r="P959" s="435"/>
      <c r="Q959" s="434" t="s">
        <v>181</v>
      </c>
      <c r="R959" s="435"/>
      <c r="S959" s="434" t="s">
        <v>181</v>
      </c>
      <c r="T959" s="435"/>
      <c r="U959" s="434" t="s">
        <v>181</v>
      </c>
      <c r="V959" s="435"/>
      <c r="W959" s="466" t="s">
        <v>181</v>
      </c>
      <c r="X959" s="467"/>
      <c r="Y959" s="466" t="s">
        <v>180</v>
      </c>
      <c r="Z959" s="465"/>
      <c r="AA959" s="791" t="s">
        <v>314</v>
      </c>
      <c r="AB959" s="791" t="s">
        <v>314</v>
      </c>
      <c r="AC959" s="791" t="s">
        <v>314</v>
      </c>
      <c r="AD959" s="791"/>
      <c r="AE959" s="791"/>
      <c r="AF959" s="791" t="s">
        <v>266</v>
      </c>
    </row>
    <row r="960" spans="2:32" s="404" customFormat="1" ht="15" customHeight="1" x14ac:dyDescent="0.2">
      <c r="B960" s="824"/>
      <c r="C960" s="825"/>
      <c r="D960" s="792"/>
      <c r="E960" s="829"/>
      <c r="F960" s="832"/>
      <c r="G960" s="835"/>
      <c r="H960" s="829"/>
      <c r="I960" s="416" t="s">
        <v>179</v>
      </c>
      <c r="J960" s="432"/>
      <c r="K960" s="416" t="s">
        <v>177</v>
      </c>
      <c r="L960" s="415"/>
      <c r="M960" s="416" t="s">
        <v>176</v>
      </c>
      <c r="N960" s="428">
        <f>N959</f>
        <v>1000000</v>
      </c>
      <c r="O960" s="416" t="s">
        <v>175</v>
      </c>
      <c r="P960" s="426"/>
      <c r="Q960" s="416" t="s">
        <v>175</v>
      </c>
      <c r="R960" s="426"/>
      <c r="S960" s="416" t="s">
        <v>175</v>
      </c>
      <c r="T960" s="426"/>
      <c r="U960" s="416" t="s">
        <v>175</v>
      </c>
      <c r="V960" s="426"/>
      <c r="W960" s="463" t="s">
        <v>175</v>
      </c>
      <c r="X960" s="462"/>
      <c r="Y960" s="463" t="s">
        <v>174</v>
      </c>
      <c r="Z960" s="464"/>
      <c r="AA960" s="792"/>
      <c r="AB960" s="792"/>
      <c r="AC960" s="792"/>
      <c r="AD960" s="792"/>
      <c r="AE960" s="792"/>
      <c r="AF960" s="792"/>
    </row>
    <row r="961" spans="2:32" s="404" customFormat="1" ht="39" customHeight="1" x14ac:dyDescent="0.2">
      <c r="B961" s="824"/>
      <c r="C961" s="825"/>
      <c r="D961" s="792"/>
      <c r="E961" s="829"/>
      <c r="F961" s="832"/>
      <c r="G961" s="835"/>
      <c r="H961" s="829"/>
      <c r="I961" s="416" t="s">
        <v>173</v>
      </c>
      <c r="J961" s="429"/>
      <c r="K961" s="416" t="s">
        <v>171</v>
      </c>
      <c r="L961" s="427"/>
      <c r="M961" s="416" t="s">
        <v>170</v>
      </c>
      <c r="N961" s="428"/>
      <c r="O961" s="416" t="s">
        <v>169</v>
      </c>
      <c r="P961" s="426"/>
      <c r="Q961" s="416" t="s">
        <v>169</v>
      </c>
      <c r="R961" s="426"/>
      <c r="S961" s="416" t="s">
        <v>169</v>
      </c>
      <c r="T961" s="426"/>
      <c r="U961" s="416" t="s">
        <v>169</v>
      </c>
      <c r="V961" s="426"/>
      <c r="W961" s="463" t="s">
        <v>169</v>
      </c>
      <c r="X961" s="462"/>
      <c r="Y961" s="781"/>
      <c r="Z961" s="782"/>
      <c r="AA961" s="792"/>
      <c r="AB961" s="792"/>
      <c r="AC961" s="792"/>
      <c r="AD961" s="792"/>
      <c r="AE961" s="792"/>
      <c r="AF961" s="792"/>
    </row>
    <row r="962" spans="2:32" s="404" customFormat="1" ht="15" customHeight="1" x14ac:dyDescent="0.2">
      <c r="B962" s="824"/>
      <c r="C962" s="825"/>
      <c r="D962" s="792"/>
      <c r="E962" s="829"/>
      <c r="F962" s="832"/>
      <c r="G962" s="835"/>
      <c r="H962" s="829"/>
      <c r="I962" s="416" t="s">
        <v>168</v>
      </c>
      <c r="J962" s="427"/>
      <c r="K962" s="416" t="s">
        <v>167</v>
      </c>
      <c r="L962" s="427"/>
      <c r="M962" s="816"/>
      <c r="N962" s="817"/>
      <c r="O962" s="416" t="s">
        <v>166</v>
      </c>
      <c r="P962" s="426">
        <f>IF(P960="",P961-P959,P961-P960)</f>
        <v>0</v>
      </c>
      <c r="Q962" s="416" t="s">
        <v>166</v>
      </c>
      <c r="R962" s="426">
        <f>IF(R960="",R961-R959,R961-R960)</f>
        <v>0</v>
      </c>
      <c r="S962" s="416" t="s">
        <v>166</v>
      </c>
      <c r="T962" s="426">
        <f>IF(T960="",T961-T959,T961-T960)</f>
        <v>0</v>
      </c>
      <c r="U962" s="416" t="s">
        <v>166</v>
      </c>
      <c r="V962" s="426">
        <f>IF(V960="",V961-V959,V961-V960)</f>
        <v>0</v>
      </c>
      <c r="W962" s="463" t="s">
        <v>166</v>
      </c>
      <c r="X962" s="462">
        <f>IF(X960="",X961-X959,X961-X960)</f>
        <v>0</v>
      </c>
      <c r="Y962" s="781"/>
      <c r="Z962" s="782"/>
      <c r="AA962" s="792"/>
      <c r="AB962" s="792"/>
      <c r="AC962" s="792"/>
      <c r="AD962" s="792"/>
      <c r="AE962" s="792"/>
      <c r="AF962" s="792"/>
    </row>
    <row r="963" spans="2:32" s="404" customFormat="1" ht="15" customHeight="1" x14ac:dyDescent="0.2">
      <c r="B963" s="824"/>
      <c r="C963" s="825"/>
      <c r="D963" s="792"/>
      <c r="E963" s="829"/>
      <c r="F963" s="832"/>
      <c r="G963" s="835"/>
      <c r="H963" s="829"/>
      <c r="I963" s="416" t="s">
        <v>165</v>
      </c>
      <c r="J963" s="415"/>
      <c r="K963" s="416" t="s">
        <v>164</v>
      </c>
      <c r="L963" s="415"/>
      <c r="M963" s="816"/>
      <c r="N963" s="817"/>
      <c r="O963" s="816"/>
      <c r="P963" s="817"/>
      <c r="Q963" s="816"/>
      <c r="R963" s="817"/>
      <c r="S963" s="816"/>
      <c r="T963" s="817"/>
      <c r="U963" s="816"/>
      <c r="V963" s="817"/>
      <c r="W963" s="781"/>
      <c r="X963" s="782"/>
      <c r="Y963" s="781"/>
      <c r="Z963" s="782"/>
      <c r="AA963" s="792"/>
      <c r="AB963" s="792"/>
      <c r="AC963" s="792"/>
      <c r="AD963" s="792"/>
      <c r="AE963" s="792"/>
      <c r="AF963" s="792"/>
    </row>
    <row r="964" spans="2:32" s="404" customFormat="1" ht="15" customHeight="1" x14ac:dyDescent="0.2">
      <c r="B964" s="826"/>
      <c r="C964" s="827"/>
      <c r="D964" s="793"/>
      <c r="E964" s="830"/>
      <c r="F964" s="833"/>
      <c r="G964" s="836"/>
      <c r="H964" s="830"/>
      <c r="I964" s="406" t="s">
        <v>158</v>
      </c>
      <c r="J964" s="451"/>
      <c r="K964" s="820"/>
      <c r="L964" s="821"/>
      <c r="M964" s="818"/>
      <c r="N964" s="819"/>
      <c r="O964" s="818"/>
      <c r="P964" s="819"/>
      <c r="Q964" s="818"/>
      <c r="R964" s="819"/>
      <c r="S964" s="818"/>
      <c r="T964" s="819"/>
      <c r="U964" s="818"/>
      <c r="V964" s="819"/>
      <c r="W964" s="783"/>
      <c r="X964" s="784"/>
      <c r="Y964" s="783"/>
      <c r="Z964" s="784"/>
      <c r="AA964" s="793"/>
      <c r="AB964" s="793"/>
      <c r="AC964" s="793"/>
      <c r="AD964" s="793"/>
      <c r="AE964" s="793"/>
      <c r="AF964" s="793"/>
    </row>
    <row r="965" spans="2:32" s="404" customFormat="1" ht="12.75" customHeight="1" x14ac:dyDescent="0.2">
      <c r="B965" s="822" t="s">
        <v>1962</v>
      </c>
      <c r="C965" s="823"/>
      <c r="D965" s="791" t="s">
        <v>207</v>
      </c>
      <c r="E965" s="828" t="s">
        <v>1958</v>
      </c>
      <c r="F965" s="831"/>
      <c r="G965" s="834" t="s">
        <v>218</v>
      </c>
      <c r="H965" s="828"/>
      <c r="I965" s="434" t="s">
        <v>184</v>
      </c>
      <c r="J965" s="438">
        <v>1000000</v>
      </c>
      <c r="K965" s="434" t="s">
        <v>183</v>
      </c>
      <c r="L965" s="437"/>
      <c r="M965" s="434" t="s">
        <v>182</v>
      </c>
      <c r="N965" s="436">
        <f>J965</f>
        <v>1000000</v>
      </c>
      <c r="O965" s="434" t="s">
        <v>181</v>
      </c>
      <c r="P965" s="435"/>
      <c r="Q965" s="434" t="s">
        <v>181</v>
      </c>
      <c r="R965" s="435"/>
      <c r="S965" s="434" t="s">
        <v>181</v>
      </c>
      <c r="T965" s="435"/>
      <c r="U965" s="434" t="s">
        <v>181</v>
      </c>
      <c r="V965" s="435"/>
      <c r="W965" s="466" t="s">
        <v>181</v>
      </c>
      <c r="X965" s="467"/>
      <c r="Y965" s="466" t="s">
        <v>180</v>
      </c>
      <c r="Z965" s="465"/>
      <c r="AA965" s="791" t="s">
        <v>314</v>
      </c>
      <c r="AB965" s="791" t="s">
        <v>314</v>
      </c>
      <c r="AC965" s="791" t="s">
        <v>314</v>
      </c>
      <c r="AD965" s="791"/>
      <c r="AE965" s="791"/>
      <c r="AF965" s="791" t="s">
        <v>266</v>
      </c>
    </row>
    <row r="966" spans="2:32" s="404" customFormat="1" ht="15" customHeight="1" x14ac:dyDescent="0.2">
      <c r="B966" s="824"/>
      <c r="C966" s="825"/>
      <c r="D966" s="792"/>
      <c r="E966" s="829"/>
      <c r="F966" s="832"/>
      <c r="G966" s="835"/>
      <c r="H966" s="829"/>
      <c r="I966" s="416" t="s">
        <v>179</v>
      </c>
      <c r="J966" s="432"/>
      <c r="K966" s="416" t="s">
        <v>177</v>
      </c>
      <c r="L966" s="415"/>
      <c r="M966" s="416" t="s">
        <v>176</v>
      </c>
      <c r="N966" s="428">
        <f>N965</f>
        <v>1000000</v>
      </c>
      <c r="O966" s="416" t="s">
        <v>175</v>
      </c>
      <c r="P966" s="426"/>
      <c r="Q966" s="416" t="s">
        <v>175</v>
      </c>
      <c r="R966" s="426"/>
      <c r="S966" s="416" t="s">
        <v>175</v>
      </c>
      <c r="T966" s="426"/>
      <c r="U966" s="416" t="s">
        <v>175</v>
      </c>
      <c r="V966" s="426"/>
      <c r="W966" s="463" t="s">
        <v>175</v>
      </c>
      <c r="X966" s="462"/>
      <c r="Y966" s="463" t="s">
        <v>174</v>
      </c>
      <c r="Z966" s="464"/>
      <c r="AA966" s="792"/>
      <c r="AB966" s="792"/>
      <c r="AC966" s="792"/>
      <c r="AD966" s="792"/>
      <c r="AE966" s="792"/>
      <c r="AF966" s="792"/>
    </row>
    <row r="967" spans="2:32" s="404" customFormat="1" ht="39" customHeight="1" x14ac:dyDescent="0.2">
      <c r="B967" s="824"/>
      <c r="C967" s="825"/>
      <c r="D967" s="792"/>
      <c r="E967" s="829"/>
      <c r="F967" s="832"/>
      <c r="G967" s="835"/>
      <c r="H967" s="829"/>
      <c r="I967" s="416" t="s">
        <v>173</v>
      </c>
      <c r="J967" s="429"/>
      <c r="K967" s="416" t="s">
        <v>171</v>
      </c>
      <c r="L967" s="427"/>
      <c r="M967" s="416" t="s">
        <v>170</v>
      </c>
      <c r="N967" s="428"/>
      <c r="O967" s="416" t="s">
        <v>169</v>
      </c>
      <c r="P967" s="426"/>
      <c r="Q967" s="416" t="s">
        <v>169</v>
      </c>
      <c r="R967" s="426"/>
      <c r="S967" s="416" t="s">
        <v>169</v>
      </c>
      <c r="T967" s="426"/>
      <c r="U967" s="416" t="s">
        <v>169</v>
      </c>
      <c r="V967" s="426"/>
      <c r="W967" s="463" t="s">
        <v>169</v>
      </c>
      <c r="X967" s="462"/>
      <c r="Y967" s="781"/>
      <c r="Z967" s="782"/>
      <c r="AA967" s="792"/>
      <c r="AB967" s="792"/>
      <c r="AC967" s="792"/>
      <c r="AD967" s="792"/>
      <c r="AE967" s="792"/>
      <c r="AF967" s="792"/>
    </row>
    <row r="968" spans="2:32" s="404" customFormat="1" ht="15" customHeight="1" x14ac:dyDescent="0.2">
      <c r="B968" s="824"/>
      <c r="C968" s="825"/>
      <c r="D968" s="792"/>
      <c r="E968" s="829"/>
      <c r="F968" s="832"/>
      <c r="G968" s="835"/>
      <c r="H968" s="829"/>
      <c r="I968" s="416" t="s">
        <v>168</v>
      </c>
      <c r="J968" s="427"/>
      <c r="K968" s="416" t="s">
        <v>167</v>
      </c>
      <c r="L968" s="427"/>
      <c r="M968" s="816"/>
      <c r="N968" s="817"/>
      <c r="O968" s="416" t="s">
        <v>166</v>
      </c>
      <c r="P968" s="426">
        <f>IF(P966="",P967-P965,P967-P966)</f>
        <v>0</v>
      </c>
      <c r="Q968" s="416" t="s">
        <v>166</v>
      </c>
      <c r="R968" s="426">
        <f>IF(R966="",R967-R965,R967-R966)</f>
        <v>0</v>
      </c>
      <c r="S968" s="416" t="s">
        <v>166</v>
      </c>
      <c r="T968" s="426">
        <f>IF(T966="",T967-T965,T967-T966)</f>
        <v>0</v>
      </c>
      <c r="U968" s="416" t="s">
        <v>166</v>
      </c>
      <c r="V968" s="426">
        <f>IF(V966="",V967-V965,V967-V966)</f>
        <v>0</v>
      </c>
      <c r="W968" s="463" t="s">
        <v>166</v>
      </c>
      <c r="X968" s="462">
        <f>IF(X966="",X967-X965,X967-X966)</f>
        <v>0</v>
      </c>
      <c r="Y968" s="781"/>
      <c r="Z968" s="782"/>
      <c r="AA968" s="792"/>
      <c r="AB968" s="792"/>
      <c r="AC968" s="792"/>
      <c r="AD968" s="792"/>
      <c r="AE968" s="792"/>
      <c r="AF968" s="792"/>
    </row>
    <row r="969" spans="2:32" s="404" customFormat="1" ht="15" customHeight="1" x14ac:dyDescent="0.2">
      <c r="B969" s="824"/>
      <c r="C969" s="825"/>
      <c r="D969" s="792"/>
      <c r="E969" s="829"/>
      <c r="F969" s="832"/>
      <c r="G969" s="835"/>
      <c r="H969" s="829"/>
      <c r="I969" s="416" t="s">
        <v>165</v>
      </c>
      <c r="J969" s="415"/>
      <c r="K969" s="416" t="s">
        <v>164</v>
      </c>
      <c r="L969" s="415"/>
      <c r="M969" s="816"/>
      <c r="N969" s="817"/>
      <c r="O969" s="816"/>
      <c r="P969" s="817"/>
      <c r="Q969" s="816"/>
      <c r="R969" s="817"/>
      <c r="S969" s="816"/>
      <c r="T969" s="817"/>
      <c r="U969" s="816"/>
      <c r="V969" s="817"/>
      <c r="W969" s="781"/>
      <c r="X969" s="782"/>
      <c r="Y969" s="781"/>
      <c r="Z969" s="782"/>
      <c r="AA969" s="792"/>
      <c r="AB969" s="792"/>
      <c r="AC969" s="792"/>
      <c r="AD969" s="792"/>
      <c r="AE969" s="792"/>
      <c r="AF969" s="792"/>
    </row>
    <row r="970" spans="2:32" s="404" customFormat="1" ht="15" customHeight="1" x14ac:dyDescent="0.2">
      <c r="B970" s="826"/>
      <c r="C970" s="827"/>
      <c r="D970" s="793"/>
      <c r="E970" s="830"/>
      <c r="F970" s="833"/>
      <c r="G970" s="836"/>
      <c r="H970" s="830"/>
      <c r="I970" s="406" t="s">
        <v>158</v>
      </c>
      <c r="J970" s="451"/>
      <c r="K970" s="820"/>
      <c r="L970" s="821"/>
      <c r="M970" s="818"/>
      <c r="N970" s="819"/>
      <c r="O970" s="818"/>
      <c r="P970" s="819"/>
      <c r="Q970" s="818"/>
      <c r="R970" s="819"/>
      <c r="S970" s="818"/>
      <c r="T970" s="819"/>
      <c r="U970" s="818"/>
      <c r="V970" s="819"/>
      <c r="W970" s="783"/>
      <c r="X970" s="784"/>
      <c r="Y970" s="783"/>
      <c r="Z970" s="784"/>
      <c r="AA970" s="793"/>
      <c r="AB970" s="793"/>
      <c r="AC970" s="793"/>
      <c r="AD970" s="793"/>
      <c r="AE970" s="793"/>
      <c r="AF970" s="793"/>
    </row>
    <row r="971" spans="2:32" s="404" customFormat="1" ht="12.75" customHeight="1" x14ac:dyDescent="0.2">
      <c r="B971" s="822" t="s">
        <v>1957</v>
      </c>
      <c r="C971" s="823"/>
      <c r="D971" s="791" t="s">
        <v>207</v>
      </c>
      <c r="E971" s="828" t="s">
        <v>1958</v>
      </c>
      <c r="F971" s="831"/>
      <c r="G971" s="834" t="s">
        <v>218</v>
      </c>
      <c r="H971" s="828"/>
      <c r="I971" s="434" t="s">
        <v>184</v>
      </c>
      <c r="J971" s="438">
        <v>1000000</v>
      </c>
      <c r="K971" s="434" t="s">
        <v>183</v>
      </c>
      <c r="L971" s="437"/>
      <c r="M971" s="434" t="s">
        <v>182</v>
      </c>
      <c r="N971" s="436">
        <f>J971</f>
        <v>1000000</v>
      </c>
      <c r="O971" s="434" t="s">
        <v>181</v>
      </c>
      <c r="P971" s="435"/>
      <c r="Q971" s="434" t="s">
        <v>181</v>
      </c>
      <c r="R971" s="435"/>
      <c r="S971" s="434" t="s">
        <v>181</v>
      </c>
      <c r="T971" s="435"/>
      <c r="U971" s="434" t="s">
        <v>181</v>
      </c>
      <c r="V971" s="435"/>
      <c r="W971" s="466" t="s">
        <v>181</v>
      </c>
      <c r="X971" s="467"/>
      <c r="Y971" s="466" t="s">
        <v>180</v>
      </c>
      <c r="Z971" s="465"/>
      <c r="AA971" s="791" t="s">
        <v>314</v>
      </c>
      <c r="AB971" s="791" t="s">
        <v>314</v>
      </c>
      <c r="AC971" s="791" t="s">
        <v>314</v>
      </c>
      <c r="AD971" s="791"/>
      <c r="AE971" s="791"/>
      <c r="AF971" s="791" t="s">
        <v>266</v>
      </c>
    </row>
    <row r="972" spans="2:32" s="404" customFormat="1" ht="15" customHeight="1" x14ac:dyDescent="0.2">
      <c r="B972" s="824"/>
      <c r="C972" s="825"/>
      <c r="D972" s="792"/>
      <c r="E972" s="829"/>
      <c r="F972" s="832"/>
      <c r="G972" s="835"/>
      <c r="H972" s="829"/>
      <c r="I972" s="416" t="s">
        <v>179</v>
      </c>
      <c r="J972" s="432"/>
      <c r="K972" s="416" t="s">
        <v>177</v>
      </c>
      <c r="L972" s="415"/>
      <c r="M972" s="416" t="s">
        <v>176</v>
      </c>
      <c r="N972" s="428">
        <f>N971</f>
        <v>1000000</v>
      </c>
      <c r="O972" s="416" t="s">
        <v>175</v>
      </c>
      <c r="P972" s="426"/>
      <c r="Q972" s="416" t="s">
        <v>175</v>
      </c>
      <c r="R972" s="426"/>
      <c r="S972" s="416" t="s">
        <v>175</v>
      </c>
      <c r="T972" s="426"/>
      <c r="U972" s="416" t="s">
        <v>175</v>
      </c>
      <c r="V972" s="426"/>
      <c r="W972" s="463" t="s">
        <v>175</v>
      </c>
      <c r="X972" s="462"/>
      <c r="Y972" s="463" t="s">
        <v>174</v>
      </c>
      <c r="Z972" s="464"/>
      <c r="AA972" s="792"/>
      <c r="AB972" s="792"/>
      <c r="AC972" s="792"/>
      <c r="AD972" s="792"/>
      <c r="AE972" s="792"/>
      <c r="AF972" s="792"/>
    </row>
    <row r="973" spans="2:32" s="404" customFormat="1" ht="39" customHeight="1" x14ac:dyDescent="0.2">
      <c r="B973" s="824"/>
      <c r="C973" s="825"/>
      <c r="D973" s="792"/>
      <c r="E973" s="829"/>
      <c r="F973" s="832"/>
      <c r="G973" s="835"/>
      <c r="H973" s="829"/>
      <c r="I973" s="416" t="s">
        <v>173</v>
      </c>
      <c r="J973" s="429"/>
      <c r="K973" s="416" t="s">
        <v>171</v>
      </c>
      <c r="L973" s="427"/>
      <c r="M973" s="416" t="s">
        <v>170</v>
      </c>
      <c r="N973" s="428"/>
      <c r="O973" s="416" t="s">
        <v>169</v>
      </c>
      <c r="P973" s="426"/>
      <c r="Q973" s="416" t="s">
        <v>169</v>
      </c>
      <c r="R973" s="426"/>
      <c r="S973" s="416" t="s">
        <v>169</v>
      </c>
      <c r="T973" s="426"/>
      <c r="U973" s="416" t="s">
        <v>169</v>
      </c>
      <c r="V973" s="426"/>
      <c r="W973" s="463" t="s">
        <v>169</v>
      </c>
      <c r="X973" s="462"/>
      <c r="Y973" s="781"/>
      <c r="Z973" s="782"/>
      <c r="AA973" s="792"/>
      <c r="AB973" s="792"/>
      <c r="AC973" s="792"/>
      <c r="AD973" s="792"/>
      <c r="AE973" s="792"/>
      <c r="AF973" s="792"/>
    </row>
    <row r="974" spans="2:32" s="404" customFormat="1" ht="15" customHeight="1" x14ac:dyDescent="0.2">
      <c r="B974" s="824"/>
      <c r="C974" s="825"/>
      <c r="D974" s="792"/>
      <c r="E974" s="829"/>
      <c r="F974" s="832"/>
      <c r="G974" s="835"/>
      <c r="H974" s="829"/>
      <c r="I974" s="416" t="s">
        <v>168</v>
      </c>
      <c r="J974" s="427"/>
      <c r="K974" s="416" t="s">
        <v>167</v>
      </c>
      <c r="L974" s="427"/>
      <c r="M974" s="816"/>
      <c r="N974" s="817"/>
      <c r="O974" s="416" t="s">
        <v>166</v>
      </c>
      <c r="P974" s="426">
        <f>IF(P972="",P973-P971,P973-P972)</f>
        <v>0</v>
      </c>
      <c r="Q974" s="416" t="s">
        <v>166</v>
      </c>
      <c r="R974" s="426">
        <f>IF(R972="",R973-R971,R973-R972)</f>
        <v>0</v>
      </c>
      <c r="S974" s="416" t="s">
        <v>166</v>
      </c>
      <c r="T974" s="426">
        <f>IF(T972="",T973-T971,T973-T972)</f>
        <v>0</v>
      </c>
      <c r="U974" s="416" t="s">
        <v>166</v>
      </c>
      <c r="V974" s="426">
        <f>IF(V972="",V973-V971,V973-V972)</f>
        <v>0</v>
      </c>
      <c r="W974" s="463" t="s">
        <v>166</v>
      </c>
      <c r="X974" s="462">
        <f>IF(X972="",X973-X971,X973-X972)</f>
        <v>0</v>
      </c>
      <c r="Y974" s="781"/>
      <c r="Z974" s="782"/>
      <c r="AA974" s="792"/>
      <c r="AB974" s="792"/>
      <c r="AC974" s="792"/>
      <c r="AD974" s="792"/>
      <c r="AE974" s="792"/>
      <c r="AF974" s="792"/>
    </row>
    <row r="975" spans="2:32" s="404" customFormat="1" ht="15" customHeight="1" x14ac:dyDescent="0.2">
      <c r="B975" s="824"/>
      <c r="C975" s="825"/>
      <c r="D975" s="792"/>
      <c r="E975" s="829"/>
      <c r="F975" s="832"/>
      <c r="G975" s="835"/>
      <c r="H975" s="829"/>
      <c r="I975" s="416" t="s">
        <v>165</v>
      </c>
      <c r="J975" s="415"/>
      <c r="K975" s="416" t="s">
        <v>164</v>
      </c>
      <c r="L975" s="415"/>
      <c r="M975" s="816"/>
      <c r="N975" s="817"/>
      <c r="O975" s="816"/>
      <c r="P975" s="817"/>
      <c r="Q975" s="816"/>
      <c r="R975" s="817"/>
      <c r="S975" s="816"/>
      <c r="T975" s="817"/>
      <c r="U975" s="816"/>
      <c r="V975" s="817"/>
      <c r="W975" s="781"/>
      <c r="X975" s="782"/>
      <c r="Y975" s="781"/>
      <c r="Z975" s="782"/>
      <c r="AA975" s="792"/>
      <c r="AB975" s="792"/>
      <c r="AC975" s="792"/>
      <c r="AD975" s="792"/>
      <c r="AE975" s="792"/>
      <c r="AF975" s="792"/>
    </row>
    <row r="976" spans="2:32" s="404" customFormat="1" ht="15" customHeight="1" x14ac:dyDescent="0.2">
      <c r="B976" s="826"/>
      <c r="C976" s="827"/>
      <c r="D976" s="793"/>
      <c r="E976" s="830"/>
      <c r="F976" s="833"/>
      <c r="G976" s="836"/>
      <c r="H976" s="830"/>
      <c r="I976" s="406" t="s">
        <v>158</v>
      </c>
      <c r="J976" s="451"/>
      <c r="K976" s="820"/>
      <c r="L976" s="821"/>
      <c r="M976" s="818"/>
      <c r="N976" s="819"/>
      <c r="O976" s="818"/>
      <c r="P976" s="819"/>
      <c r="Q976" s="818"/>
      <c r="R976" s="819"/>
      <c r="S976" s="818"/>
      <c r="T976" s="819"/>
      <c r="U976" s="818"/>
      <c r="V976" s="819"/>
      <c r="W976" s="783"/>
      <c r="X976" s="784"/>
      <c r="Y976" s="783"/>
      <c r="Z976" s="784"/>
      <c r="AA976" s="793"/>
      <c r="AB976" s="793"/>
      <c r="AC976" s="793"/>
      <c r="AD976" s="793"/>
      <c r="AE976" s="793"/>
      <c r="AF976" s="793"/>
    </row>
    <row r="977" spans="2:32" s="404" customFormat="1" ht="12.75" customHeight="1" x14ac:dyDescent="0.2">
      <c r="B977" s="822" t="s">
        <v>102</v>
      </c>
      <c r="C977" s="823"/>
      <c r="D977" s="791" t="s">
        <v>207</v>
      </c>
      <c r="E977" s="828" t="s">
        <v>579</v>
      </c>
      <c r="F977" s="831"/>
      <c r="G977" s="834"/>
      <c r="H977" s="828"/>
      <c r="I977" s="434" t="s">
        <v>184</v>
      </c>
      <c r="J977" s="438">
        <v>10000000</v>
      </c>
      <c r="K977" s="434" t="s">
        <v>183</v>
      </c>
      <c r="L977" s="437"/>
      <c r="M977" s="434" t="s">
        <v>182</v>
      </c>
      <c r="N977" s="436">
        <f>J977</f>
        <v>10000000</v>
      </c>
      <c r="O977" s="434" t="s">
        <v>181</v>
      </c>
      <c r="P977" s="435"/>
      <c r="Q977" s="434" t="s">
        <v>181</v>
      </c>
      <c r="R977" s="435"/>
      <c r="S977" s="434" t="s">
        <v>181</v>
      </c>
      <c r="T977" s="435"/>
      <c r="U977" s="434" t="s">
        <v>181</v>
      </c>
      <c r="V977" s="435"/>
      <c r="W977" s="466" t="s">
        <v>181</v>
      </c>
      <c r="X977" s="467"/>
      <c r="Y977" s="466" t="s">
        <v>180</v>
      </c>
      <c r="Z977" s="465"/>
      <c r="AA977" s="791" t="s">
        <v>240</v>
      </c>
      <c r="AB977" s="791" t="s">
        <v>240</v>
      </c>
      <c r="AC977" s="791" t="s">
        <v>587</v>
      </c>
      <c r="AD977" s="791"/>
      <c r="AE977" s="791"/>
      <c r="AF977" s="791" t="s">
        <v>2012</v>
      </c>
    </row>
    <row r="978" spans="2:32" s="404" customFormat="1" ht="15" customHeight="1" x14ac:dyDescent="0.2">
      <c r="B978" s="824"/>
      <c r="C978" s="825"/>
      <c r="D978" s="792"/>
      <c r="E978" s="829"/>
      <c r="F978" s="832"/>
      <c r="G978" s="835"/>
      <c r="H978" s="829"/>
      <c r="I978" s="416" t="s">
        <v>179</v>
      </c>
      <c r="J978" s="432"/>
      <c r="K978" s="416" t="s">
        <v>177</v>
      </c>
      <c r="L978" s="415"/>
      <c r="M978" s="416" t="s">
        <v>176</v>
      </c>
      <c r="N978" s="428">
        <f>N977</f>
        <v>10000000</v>
      </c>
      <c r="O978" s="416" t="s">
        <v>175</v>
      </c>
      <c r="P978" s="426"/>
      <c r="Q978" s="416" t="s">
        <v>175</v>
      </c>
      <c r="R978" s="426"/>
      <c r="S978" s="416" t="s">
        <v>175</v>
      </c>
      <c r="T978" s="426"/>
      <c r="U978" s="416" t="s">
        <v>175</v>
      </c>
      <c r="V978" s="426"/>
      <c r="W978" s="463" t="s">
        <v>175</v>
      </c>
      <c r="X978" s="462"/>
      <c r="Y978" s="463" t="s">
        <v>174</v>
      </c>
      <c r="Z978" s="464"/>
      <c r="AA978" s="792"/>
      <c r="AB978" s="792"/>
      <c r="AC978" s="792"/>
      <c r="AD978" s="792"/>
      <c r="AE978" s="792"/>
      <c r="AF978" s="792"/>
    </row>
    <row r="979" spans="2:32" s="404" customFormat="1" ht="39" customHeight="1" x14ac:dyDescent="0.2">
      <c r="B979" s="824"/>
      <c r="C979" s="825"/>
      <c r="D979" s="792"/>
      <c r="E979" s="829"/>
      <c r="F979" s="832"/>
      <c r="G979" s="835"/>
      <c r="H979" s="829"/>
      <c r="I979" s="416" t="s">
        <v>173</v>
      </c>
      <c r="J979" s="429"/>
      <c r="K979" s="416" t="s">
        <v>171</v>
      </c>
      <c r="L979" s="427"/>
      <c r="M979" s="416" t="s">
        <v>170</v>
      </c>
      <c r="N979" s="428"/>
      <c r="O979" s="416" t="s">
        <v>169</v>
      </c>
      <c r="P979" s="426"/>
      <c r="Q979" s="416" t="s">
        <v>169</v>
      </c>
      <c r="R979" s="426"/>
      <c r="S979" s="416" t="s">
        <v>169</v>
      </c>
      <c r="T979" s="426"/>
      <c r="U979" s="416" t="s">
        <v>169</v>
      </c>
      <c r="V979" s="426"/>
      <c r="W979" s="463" t="s">
        <v>169</v>
      </c>
      <c r="X979" s="462"/>
      <c r="Y979" s="781"/>
      <c r="Z979" s="782"/>
      <c r="AA979" s="792"/>
      <c r="AB979" s="792"/>
      <c r="AC979" s="792"/>
      <c r="AD979" s="792"/>
      <c r="AE979" s="792"/>
      <c r="AF979" s="792"/>
    </row>
    <row r="980" spans="2:32" s="404" customFormat="1" ht="15" customHeight="1" x14ac:dyDescent="0.2">
      <c r="B980" s="824"/>
      <c r="C980" s="825"/>
      <c r="D980" s="792"/>
      <c r="E980" s="829"/>
      <c r="F980" s="832"/>
      <c r="G980" s="835"/>
      <c r="H980" s="829"/>
      <c r="I980" s="416" t="s">
        <v>168</v>
      </c>
      <c r="J980" s="427"/>
      <c r="K980" s="416" t="s">
        <v>167</v>
      </c>
      <c r="L980" s="427"/>
      <c r="M980" s="816"/>
      <c r="N980" s="817"/>
      <c r="O980" s="416" t="s">
        <v>166</v>
      </c>
      <c r="P980" s="426">
        <f>IF(P978="",P979-P977,P979-P978)</f>
        <v>0</v>
      </c>
      <c r="Q980" s="416" t="s">
        <v>166</v>
      </c>
      <c r="R980" s="426">
        <f>IF(R978="",R979-R977,R979-R978)</f>
        <v>0</v>
      </c>
      <c r="S980" s="416" t="s">
        <v>166</v>
      </c>
      <c r="T980" s="426">
        <f>IF(T978="",T979-T977,T979-T978)</f>
        <v>0</v>
      </c>
      <c r="U980" s="416" t="s">
        <v>166</v>
      </c>
      <c r="V980" s="426">
        <f>IF(V978="",V979-V977,V979-V978)</f>
        <v>0</v>
      </c>
      <c r="W980" s="463" t="s">
        <v>166</v>
      </c>
      <c r="X980" s="462">
        <f>IF(X978="",X979-X977,X979-X978)</f>
        <v>0</v>
      </c>
      <c r="Y980" s="781"/>
      <c r="Z980" s="782"/>
      <c r="AA980" s="792"/>
      <c r="AB980" s="792"/>
      <c r="AC980" s="792"/>
      <c r="AD980" s="792"/>
      <c r="AE980" s="792"/>
      <c r="AF980" s="792"/>
    </row>
    <row r="981" spans="2:32" s="404" customFormat="1" ht="15" customHeight="1" x14ac:dyDescent="0.2">
      <c r="B981" s="824"/>
      <c r="C981" s="825"/>
      <c r="D981" s="792"/>
      <c r="E981" s="829"/>
      <c r="F981" s="832"/>
      <c r="G981" s="835"/>
      <c r="H981" s="829"/>
      <c r="I981" s="416" t="s">
        <v>165</v>
      </c>
      <c r="J981" s="415"/>
      <c r="K981" s="416" t="s">
        <v>164</v>
      </c>
      <c r="L981" s="415"/>
      <c r="M981" s="816"/>
      <c r="N981" s="817"/>
      <c r="O981" s="816"/>
      <c r="P981" s="817"/>
      <c r="Q981" s="816"/>
      <c r="R981" s="817"/>
      <c r="S981" s="816"/>
      <c r="T981" s="817"/>
      <c r="U981" s="816"/>
      <c r="V981" s="817"/>
      <c r="W981" s="781"/>
      <c r="X981" s="782"/>
      <c r="Y981" s="781"/>
      <c r="Z981" s="782"/>
      <c r="AA981" s="792"/>
      <c r="AB981" s="792"/>
      <c r="AC981" s="792"/>
      <c r="AD981" s="792"/>
      <c r="AE981" s="792"/>
      <c r="AF981" s="792"/>
    </row>
    <row r="982" spans="2:32" s="404" customFormat="1" ht="15" customHeight="1" x14ac:dyDescent="0.2">
      <c r="B982" s="826"/>
      <c r="C982" s="827"/>
      <c r="D982" s="793"/>
      <c r="E982" s="830"/>
      <c r="F982" s="833"/>
      <c r="G982" s="836"/>
      <c r="H982" s="830"/>
      <c r="I982" s="406" t="s">
        <v>158</v>
      </c>
      <c r="J982" s="451"/>
      <c r="K982" s="820"/>
      <c r="L982" s="821"/>
      <c r="M982" s="818"/>
      <c r="N982" s="819"/>
      <c r="O982" s="818"/>
      <c r="P982" s="819"/>
      <c r="Q982" s="818"/>
      <c r="R982" s="819"/>
      <c r="S982" s="818"/>
      <c r="T982" s="819"/>
      <c r="U982" s="818"/>
      <c r="V982" s="819"/>
      <c r="W982" s="783"/>
      <c r="X982" s="784"/>
      <c r="Y982" s="783"/>
      <c r="Z982" s="784"/>
      <c r="AA982" s="793"/>
      <c r="AB982" s="793"/>
      <c r="AC982" s="793"/>
      <c r="AD982" s="793"/>
      <c r="AE982" s="793"/>
      <c r="AF982" s="793"/>
    </row>
    <row r="983" spans="2:32" s="404" customFormat="1" ht="12.75" customHeight="1" x14ac:dyDescent="0.2">
      <c r="B983" s="822" t="s">
        <v>103</v>
      </c>
      <c r="C983" s="823"/>
      <c r="D983" s="791" t="s">
        <v>207</v>
      </c>
      <c r="E983" s="828" t="s">
        <v>579</v>
      </c>
      <c r="F983" s="831"/>
      <c r="G983" s="834"/>
      <c r="H983" s="828"/>
      <c r="I983" s="434" t="s">
        <v>184</v>
      </c>
      <c r="J983" s="438">
        <v>1000000</v>
      </c>
      <c r="K983" s="434" t="s">
        <v>183</v>
      </c>
      <c r="L983" s="437"/>
      <c r="M983" s="434" t="s">
        <v>182</v>
      </c>
      <c r="N983" s="436">
        <f>J983</f>
        <v>1000000</v>
      </c>
      <c r="O983" s="434" t="s">
        <v>181</v>
      </c>
      <c r="P983" s="435"/>
      <c r="Q983" s="434" t="s">
        <v>181</v>
      </c>
      <c r="R983" s="435"/>
      <c r="S983" s="434" t="s">
        <v>181</v>
      </c>
      <c r="T983" s="435"/>
      <c r="U983" s="434" t="s">
        <v>181</v>
      </c>
      <c r="V983" s="435"/>
      <c r="W983" s="466" t="s">
        <v>181</v>
      </c>
      <c r="X983" s="467"/>
      <c r="Y983" s="466" t="s">
        <v>180</v>
      </c>
      <c r="Z983" s="465"/>
      <c r="AA983" s="791" t="s">
        <v>4</v>
      </c>
      <c r="AB983" s="791" t="s">
        <v>4</v>
      </c>
      <c r="AC983" s="791" t="s">
        <v>4</v>
      </c>
      <c r="AD983" s="791"/>
      <c r="AE983" s="791"/>
      <c r="AF983" s="791" t="s">
        <v>266</v>
      </c>
    </row>
    <row r="984" spans="2:32" s="404" customFormat="1" ht="15" customHeight="1" x14ac:dyDescent="0.2">
      <c r="B984" s="824"/>
      <c r="C984" s="825"/>
      <c r="D984" s="792"/>
      <c r="E984" s="829"/>
      <c r="F984" s="832"/>
      <c r="G984" s="835"/>
      <c r="H984" s="829"/>
      <c r="I984" s="416" t="s">
        <v>179</v>
      </c>
      <c r="J984" s="432"/>
      <c r="K984" s="416" t="s">
        <v>177</v>
      </c>
      <c r="L984" s="415"/>
      <c r="M984" s="416" t="s">
        <v>176</v>
      </c>
      <c r="N984" s="428">
        <f>N983</f>
        <v>1000000</v>
      </c>
      <c r="O984" s="416" t="s">
        <v>175</v>
      </c>
      <c r="P984" s="426"/>
      <c r="Q984" s="416" t="s">
        <v>175</v>
      </c>
      <c r="R984" s="426"/>
      <c r="S984" s="416" t="s">
        <v>175</v>
      </c>
      <c r="T984" s="426"/>
      <c r="U984" s="416" t="s">
        <v>175</v>
      </c>
      <c r="V984" s="426"/>
      <c r="W984" s="463" t="s">
        <v>175</v>
      </c>
      <c r="X984" s="462"/>
      <c r="Y984" s="463" t="s">
        <v>174</v>
      </c>
      <c r="Z984" s="464"/>
      <c r="AA984" s="792"/>
      <c r="AB984" s="792"/>
      <c r="AC984" s="792"/>
      <c r="AD984" s="792"/>
      <c r="AE984" s="792"/>
      <c r="AF984" s="792"/>
    </row>
    <row r="985" spans="2:32" s="404" customFormat="1" ht="39" customHeight="1" x14ac:dyDescent="0.2">
      <c r="B985" s="824"/>
      <c r="C985" s="825"/>
      <c r="D985" s="792"/>
      <c r="E985" s="829"/>
      <c r="F985" s="832"/>
      <c r="G985" s="835"/>
      <c r="H985" s="829"/>
      <c r="I985" s="416" t="s">
        <v>173</v>
      </c>
      <c r="J985" s="429"/>
      <c r="K985" s="416" t="s">
        <v>171</v>
      </c>
      <c r="L985" s="427"/>
      <c r="M985" s="416" t="s">
        <v>170</v>
      </c>
      <c r="N985" s="428"/>
      <c r="O985" s="416" t="s">
        <v>169</v>
      </c>
      <c r="P985" s="426"/>
      <c r="Q985" s="416" t="s">
        <v>169</v>
      </c>
      <c r="R985" s="426"/>
      <c r="S985" s="416" t="s">
        <v>169</v>
      </c>
      <c r="T985" s="426"/>
      <c r="U985" s="416" t="s">
        <v>169</v>
      </c>
      <c r="V985" s="426"/>
      <c r="W985" s="463" t="s">
        <v>169</v>
      </c>
      <c r="X985" s="462"/>
      <c r="Y985" s="781"/>
      <c r="Z985" s="782"/>
      <c r="AA985" s="792"/>
      <c r="AB985" s="792"/>
      <c r="AC985" s="792"/>
      <c r="AD985" s="792"/>
      <c r="AE985" s="792"/>
      <c r="AF985" s="792"/>
    </row>
    <row r="986" spans="2:32" s="404" customFormat="1" ht="15" customHeight="1" x14ac:dyDescent="0.2">
      <c r="B986" s="824"/>
      <c r="C986" s="825"/>
      <c r="D986" s="792"/>
      <c r="E986" s="829"/>
      <c r="F986" s="832"/>
      <c r="G986" s="835"/>
      <c r="H986" s="829"/>
      <c r="I986" s="416" t="s">
        <v>168</v>
      </c>
      <c r="J986" s="427"/>
      <c r="K986" s="416" t="s">
        <v>167</v>
      </c>
      <c r="L986" s="427"/>
      <c r="M986" s="816"/>
      <c r="N986" s="817"/>
      <c r="O986" s="416" t="s">
        <v>166</v>
      </c>
      <c r="P986" s="426">
        <f>IF(P984="",P985-P983,P985-P984)</f>
        <v>0</v>
      </c>
      <c r="Q986" s="416" t="s">
        <v>166</v>
      </c>
      <c r="R986" s="426">
        <f>IF(R984="",R985-R983,R985-R984)</f>
        <v>0</v>
      </c>
      <c r="S986" s="416" t="s">
        <v>166</v>
      </c>
      <c r="T986" s="426">
        <f>IF(T984="",T985-T983,T985-T984)</f>
        <v>0</v>
      </c>
      <c r="U986" s="416" t="s">
        <v>166</v>
      </c>
      <c r="V986" s="426">
        <f>IF(V984="",V985-V983,V985-V984)</f>
        <v>0</v>
      </c>
      <c r="W986" s="463" t="s">
        <v>166</v>
      </c>
      <c r="X986" s="462">
        <f>IF(X984="",X985-X983,X985-X984)</f>
        <v>0</v>
      </c>
      <c r="Y986" s="781"/>
      <c r="Z986" s="782"/>
      <c r="AA986" s="792"/>
      <c r="AB986" s="792"/>
      <c r="AC986" s="792"/>
      <c r="AD986" s="792"/>
      <c r="AE986" s="792"/>
      <c r="AF986" s="792"/>
    </row>
    <row r="987" spans="2:32" s="404" customFormat="1" ht="15" customHeight="1" x14ac:dyDescent="0.2">
      <c r="B987" s="824"/>
      <c r="C987" s="825"/>
      <c r="D987" s="792"/>
      <c r="E987" s="829"/>
      <c r="F987" s="832"/>
      <c r="G987" s="835"/>
      <c r="H987" s="829"/>
      <c r="I987" s="416" t="s">
        <v>165</v>
      </c>
      <c r="J987" s="415"/>
      <c r="K987" s="416" t="s">
        <v>164</v>
      </c>
      <c r="L987" s="415"/>
      <c r="M987" s="816"/>
      <c r="N987" s="817"/>
      <c r="O987" s="816"/>
      <c r="P987" s="817"/>
      <c r="Q987" s="816"/>
      <c r="R987" s="817"/>
      <c r="S987" s="816"/>
      <c r="T987" s="817"/>
      <c r="U987" s="816"/>
      <c r="V987" s="817"/>
      <c r="W987" s="781"/>
      <c r="X987" s="782"/>
      <c r="Y987" s="781"/>
      <c r="Z987" s="782"/>
      <c r="AA987" s="792"/>
      <c r="AB987" s="792"/>
      <c r="AC987" s="792"/>
      <c r="AD987" s="792"/>
      <c r="AE987" s="792"/>
      <c r="AF987" s="792"/>
    </row>
    <row r="988" spans="2:32" s="404" customFormat="1" ht="15" customHeight="1" x14ac:dyDescent="0.2">
      <c r="B988" s="826"/>
      <c r="C988" s="827"/>
      <c r="D988" s="793"/>
      <c r="E988" s="830"/>
      <c r="F988" s="833"/>
      <c r="G988" s="836"/>
      <c r="H988" s="830"/>
      <c r="I988" s="406" t="s">
        <v>158</v>
      </c>
      <c r="J988" s="451"/>
      <c r="K988" s="820"/>
      <c r="L988" s="821"/>
      <c r="M988" s="818"/>
      <c r="N988" s="819"/>
      <c r="O988" s="818"/>
      <c r="P988" s="819"/>
      <c r="Q988" s="818"/>
      <c r="R988" s="819"/>
      <c r="S988" s="818"/>
      <c r="T988" s="819"/>
      <c r="U988" s="818"/>
      <c r="V988" s="819"/>
      <c r="W988" s="783"/>
      <c r="X988" s="784"/>
      <c r="Y988" s="783"/>
      <c r="Z988" s="784"/>
      <c r="AA988" s="793"/>
      <c r="AB988" s="793"/>
      <c r="AC988" s="793"/>
      <c r="AD988" s="793"/>
      <c r="AE988" s="793"/>
      <c r="AF988" s="793"/>
    </row>
    <row r="989" spans="2:32" s="404" customFormat="1" ht="12.75" customHeight="1" x14ac:dyDescent="0.2">
      <c r="B989" s="822" t="s">
        <v>104</v>
      </c>
      <c r="C989" s="823"/>
      <c r="D989" s="791" t="s">
        <v>207</v>
      </c>
      <c r="E989" s="828" t="s">
        <v>579</v>
      </c>
      <c r="F989" s="831"/>
      <c r="G989" s="834"/>
      <c r="H989" s="828"/>
      <c r="I989" s="434" t="s">
        <v>184</v>
      </c>
      <c r="J989" s="438">
        <v>1000000</v>
      </c>
      <c r="K989" s="434" t="s">
        <v>183</v>
      </c>
      <c r="L989" s="437"/>
      <c r="M989" s="434" t="s">
        <v>182</v>
      </c>
      <c r="N989" s="436">
        <f>J989</f>
        <v>1000000</v>
      </c>
      <c r="O989" s="434" t="s">
        <v>181</v>
      </c>
      <c r="P989" s="435"/>
      <c r="Q989" s="434" t="s">
        <v>181</v>
      </c>
      <c r="R989" s="435"/>
      <c r="S989" s="434" t="s">
        <v>181</v>
      </c>
      <c r="T989" s="435"/>
      <c r="U989" s="434" t="s">
        <v>181</v>
      </c>
      <c r="V989" s="435"/>
      <c r="W989" s="466" t="s">
        <v>181</v>
      </c>
      <c r="X989" s="467"/>
      <c r="Y989" s="466" t="s">
        <v>180</v>
      </c>
      <c r="Z989" s="465"/>
      <c r="AA989" s="791" t="s">
        <v>240</v>
      </c>
      <c r="AB989" s="791" t="s">
        <v>240</v>
      </c>
      <c r="AC989" s="791" t="s">
        <v>240</v>
      </c>
      <c r="AD989" s="791"/>
      <c r="AE989" s="791"/>
      <c r="AF989" s="791" t="s">
        <v>2012</v>
      </c>
    </row>
    <row r="990" spans="2:32" s="404" customFormat="1" ht="15" customHeight="1" x14ac:dyDescent="0.2">
      <c r="B990" s="824"/>
      <c r="C990" s="825"/>
      <c r="D990" s="792"/>
      <c r="E990" s="829"/>
      <c r="F990" s="832"/>
      <c r="G990" s="835"/>
      <c r="H990" s="829"/>
      <c r="I990" s="416" t="s">
        <v>179</v>
      </c>
      <c r="J990" s="432"/>
      <c r="K990" s="416" t="s">
        <v>177</v>
      </c>
      <c r="L990" s="415"/>
      <c r="M990" s="416" t="s">
        <v>176</v>
      </c>
      <c r="N990" s="428">
        <f>N989</f>
        <v>1000000</v>
      </c>
      <c r="O990" s="416" t="s">
        <v>175</v>
      </c>
      <c r="P990" s="426"/>
      <c r="Q990" s="416" t="s">
        <v>175</v>
      </c>
      <c r="R990" s="426"/>
      <c r="S990" s="416" t="s">
        <v>175</v>
      </c>
      <c r="T990" s="426"/>
      <c r="U990" s="416" t="s">
        <v>175</v>
      </c>
      <c r="V990" s="426"/>
      <c r="W990" s="463" t="s">
        <v>175</v>
      </c>
      <c r="X990" s="462"/>
      <c r="Y990" s="463" t="s">
        <v>174</v>
      </c>
      <c r="Z990" s="464"/>
      <c r="AA990" s="792"/>
      <c r="AB990" s="792"/>
      <c r="AC990" s="792"/>
      <c r="AD990" s="792"/>
      <c r="AE990" s="792"/>
      <c r="AF990" s="792"/>
    </row>
    <row r="991" spans="2:32" s="404" customFormat="1" ht="39" customHeight="1" x14ac:dyDescent="0.2">
      <c r="B991" s="824"/>
      <c r="C991" s="825"/>
      <c r="D991" s="792"/>
      <c r="E991" s="829"/>
      <c r="F991" s="832"/>
      <c r="G991" s="835"/>
      <c r="H991" s="829"/>
      <c r="I991" s="416" t="s">
        <v>173</v>
      </c>
      <c r="J991" s="429"/>
      <c r="K991" s="416" t="s">
        <v>171</v>
      </c>
      <c r="L991" s="427"/>
      <c r="M991" s="416" t="s">
        <v>170</v>
      </c>
      <c r="N991" s="428"/>
      <c r="O991" s="416" t="s">
        <v>169</v>
      </c>
      <c r="P991" s="426"/>
      <c r="Q991" s="416" t="s">
        <v>169</v>
      </c>
      <c r="R991" s="426"/>
      <c r="S991" s="416" t="s">
        <v>169</v>
      </c>
      <c r="T991" s="426"/>
      <c r="U991" s="416" t="s">
        <v>169</v>
      </c>
      <c r="V991" s="426"/>
      <c r="W991" s="463" t="s">
        <v>169</v>
      </c>
      <c r="X991" s="462"/>
      <c r="Y991" s="781"/>
      <c r="Z991" s="782"/>
      <c r="AA991" s="792"/>
      <c r="AB991" s="792"/>
      <c r="AC991" s="792"/>
      <c r="AD991" s="792"/>
      <c r="AE991" s="792"/>
      <c r="AF991" s="792"/>
    </row>
    <row r="992" spans="2:32" s="404" customFormat="1" ht="15" customHeight="1" x14ac:dyDescent="0.2">
      <c r="B992" s="824"/>
      <c r="C992" s="825"/>
      <c r="D992" s="792"/>
      <c r="E992" s="829"/>
      <c r="F992" s="832"/>
      <c r="G992" s="835"/>
      <c r="H992" s="829"/>
      <c r="I992" s="416" t="s">
        <v>168</v>
      </c>
      <c r="J992" s="427"/>
      <c r="K992" s="416" t="s">
        <v>167</v>
      </c>
      <c r="L992" s="427"/>
      <c r="M992" s="816"/>
      <c r="N992" s="817"/>
      <c r="O992" s="416" t="s">
        <v>166</v>
      </c>
      <c r="P992" s="426">
        <f>IF(P990="",P991-P989,P991-P990)</f>
        <v>0</v>
      </c>
      <c r="Q992" s="416" t="s">
        <v>166</v>
      </c>
      <c r="R992" s="426">
        <f>IF(R990="",R991-R989,R991-R990)</f>
        <v>0</v>
      </c>
      <c r="S992" s="416" t="s">
        <v>166</v>
      </c>
      <c r="T992" s="426">
        <f>IF(T990="",T991-T989,T991-T990)</f>
        <v>0</v>
      </c>
      <c r="U992" s="416" t="s">
        <v>166</v>
      </c>
      <c r="V992" s="426">
        <f>IF(V990="",V991-V989,V991-V990)</f>
        <v>0</v>
      </c>
      <c r="W992" s="463" t="s">
        <v>166</v>
      </c>
      <c r="X992" s="462">
        <f>IF(X990="",X991-X989,X991-X990)</f>
        <v>0</v>
      </c>
      <c r="Y992" s="781"/>
      <c r="Z992" s="782"/>
      <c r="AA992" s="792"/>
      <c r="AB992" s="792"/>
      <c r="AC992" s="792"/>
      <c r="AD992" s="792"/>
      <c r="AE992" s="792"/>
      <c r="AF992" s="792"/>
    </row>
    <row r="993" spans="2:32" s="404" customFormat="1" ht="15" customHeight="1" x14ac:dyDescent="0.2">
      <c r="B993" s="824"/>
      <c r="C993" s="825"/>
      <c r="D993" s="792"/>
      <c r="E993" s="829"/>
      <c r="F993" s="832"/>
      <c r="G993" s="835"/>
      <c r="H993" s="829"/>
      <c r="I993" s="416" t="s">
        <v>165</v>
      </c>
      <c r="J993" s="415"/>
      <c r="K993" s="416" t="s">
        <v>164</v>
      </c>
      <c r="L993" s="415"/>
      <c r="M993" s="816"/>
      <c r="N993" s="817"/>
      <c r="O993" s="816"/>
      <c r="P993" s="817"/>
      <c r="Q993" s="816"/>
      <c r="R993" s="817"/>
      <c r="S993" s="816"/>
      <c r="T993" s="817"/>
      <c r="U993" s="816"/>
      <c r="V993" s="817"/>
      <c r="W993" s="781"/>
      <c r="X993" s="782"/>
      <c r="Y993" s="781"/>
      <c r="Z993" s="782"/>
      <c r="AA993" s="792"/>
      <c r="AB993" s="792"/>
      <c r="AC993" s="792"/>
      <c r="AD993" s="792"/>
      <c r="AE993" s="792"/>
      <c r="AF993" s="792"/>
    </row>
    <row r="994" spans="2:32" s="404" customFormat="1" ht="15" customHeight="1" x14ac:dyDescent="0.2">
      <c r="B994" s="826"/>
      <c r="C994" s="827"/>
      <c r="D994" s="793"/>
      <c r="E994" s="830"/>
      <c r="F994" s="833"/>
      <c r="G994" s="836"/>
      <c r="H994" s="830"/>
      <c r="I994" s="406" t="s">
        <v>158</v>
      </c>
      <c r="J994" s="451"/>
      <c r="K994" s="820"/>
      <c r="L994" s="821"/>
      <c r="M994" s="818"/>
      <c r="N994" s="819"/>
      <c r="O994" s="818"/>
      <c r="P994" s="819"/>
      <c r="Q994" s="818"/>
      <c r="R994" s="819"/>
      <c r="S994" s="818"/>
      <c r="T994" s="819"/>
      <c r="U994" s="818"/>
      <c r="V994" s="819"/>
      <c r="W994" s="783"/>
      <c r="X994" s="784"/>
      <c r="Y994" s="783"/>
      <c r="Z994" s="784"/>
      <c r="AA994" s="793"/>
      <c r="AB994" s="793"/>
      <c r="AC994" s="793"/>
      <c r="AD994" s="793"/>
      <c r="AE994" s="793"/>
      <c r="AF994" s="793"/>
    </row>
    <row r="995" spans="2:32" s="404" customFormat="1" ht="12.75" customHeight="1" x14ac:dyDescent="0.2">
      <c r="B995" s="822" t="s">
        <v>1981</v>
      </c>
      <c r="C995" s="823"/>
      <c r="D995" s="791" t="s">
        <v>207</v>
      </c>
      <c r="E995" s="828" t="s">
        <v>579</v>
      </c>
      <c r="F995" s="831"/>
      <c r="G995" s="834"/>
      <c r="H995" s="828"/>
      <c r="I995" s="434" t="s">
        <v>184</v>
      </c>
      <c r="J995" s="438">
        <v>1000000</v>
      </c>
      <c r="K995" s="434" t="s">
        <v>183</v>
      </c>
      <c r="L995" s="437"/>
      <c r="M995" s="434" t="s">
        <v>182</v>
      </c>
      <c r="N995" s="436">
        <f>J995</f>
        <v>1000000</v>
      </c>
      <c r="O995" s="434" t="s">
        <v>181</v>
      </c>
      <c r="P995" s="435"/>
      <c r="Q995" s="434" t="s">
        <v>181</v>
      </c>
      <c r="R995" s="435"/>
      <c r="S995" s="434" t="s">
        <v>181</v>
      </c>
      <c r="T995" s="435"/>
      <c r="U995" s="434" t="s">
        <v>181</v>
      </c>
      <c r="V995" s="435"/>
      <c r="W995" s="466" t="s">
        <v>181</v>
      </c>
      <c r="X995" s="467"/>
      <c r="Y995" s="466" t="s">
        <v>180</v>
      </c>
      <c r="Z995" s="465"/>
      <c r="AA995" s="791" t="s">
        <v>240</v>
      </c>
      <c r="AB995" s="791" t="s">
        <v>240</v>
      </c>
      <c r="AC995" s="791" t="s">
        <v>240</v>
      </c>
      <c r="AD995" s="791"/>
      <c r="AE995" s="791"/>
      <c r="AF995" s="791" t="s">
        <v>266</v>
      </c>
    </row>
    <row r="996" spans="2:32" s="404" customFormat="1" ht="15" customHeight="1" x14ac:dyDescent="0.2">
      <c r="B996" s="824"/>
      <c r="C996" s="825"/>
      <c r="D996" s="792"/>
      <c r="E996" s="829"/>
      <c r="F996" s="832"/>
      <c r="G996" s="835"/>
      <c r="H996" s="829"/>
      <c r="I996" s="416" t="s">
        <v>179</v>
      </c>
      <c r="J996" s="432"/>
      <c r="K996" s="416" t="s">
        <v>177</v>
      </c>
      <c r="L996" s="415"/>
      <c r="M996" s="416" t="s">
        <v>176</v>
      </c>
      <c r="N996" s="428">
        <f>N995</f>
        <v>1000000</v>
      </c>
      <c r="O996" s="416" t="s">
        <v>175</v>
      </c>
      <c r="P996" s="426"/>
      <c r="Q996" s="416" t="s">
        <v>175</v>
      </c>
      <c r="R996" s="426"/>
      <c r="S996" s="416" t="s">
        <v>175</v>
      </c>
      <c r="T996" s="426"/>
      <c r="U996" s="416" t="s">
        <v>175</v>
      </c>
      <c r="V996" s="426"/>
      <c r="W996" s="463" t="s">
        <v>175</v>
      </c>
      <c r="X996" s="462"/>
      <c r="Y996" s="463" t="s">
        <v>174</v>
      </c>
      <c r="Z996" s="464"/>
      <c r="AA996" s="792"/>
      <c r="AB996" s="792"/>
      <c r="AC996" s="792"/>
      <c r="AD996" s="792"/>
      <c r="AE996" s="792"/>
      <c r="AF996" s="792"/>
    </row>
    <row r="997" spans="2:32" s="404" customFormat="1" ht="39" customHeight="1" x14ac:dyDescent="0.2">
      <c r="B997" s="824"/>
      <c r="C997" s="825"/>
      <c r="D997" s="792"/>
      <c r="E997" s="829"/>
      <c r="F997" s="832"/>
      <c r="G997" s="835"/>
      <c r="H997" s="829"/>
      <c r="I997" s="416" t="s">
        <v>173</v>
      </c>
      <c r="J997" s="429"/>
      <c r="K997" s="416" t="s">
        <v>171</v>
      </c>
      <c r="L997" s="427"/>
      <c r="M997" s="416" t="s">
        <v>170</v>
      </c>
      <c r="N997" s="428"/>
      <c r="O997" s="416" t="s">
        <v>169</v>
      </c>
      <c r="P997" s="426"/>
      <c r="Q997" s="416" t="s">
        <v>169</v>
      </c>
      <c r="R997" s="426"/>
      <c r="S997" s="416" t="s">
        <v>169</v>
      </c>
      <c r="T997" s="426"/>
      <c r="U997" s="416" t="s">
        <v>169</v>
      </c>
      <c r="V997" s="426"/>
      <c r="W997" s="463" t="s">
        <v>169</v>
      </c>
      <c r="X997" s="462"/>
      <c r="Y997" s="781"/>
      <c r="Z997" s="782"/>
      <c r="AA997" s="792"/>
      <c r="AB997" s="792"/>
      <c r="AC997" s="792"/>
      <c r="AD997" s="792"/>
      <c r="AE997" s="792"/>
      <c r="AF997" s="792"/>
    </row>
    <row r="998" spans="2:32" s="404" customFormat="1" ht="15" customHeight="1" x14ac:dyDescent="0.2">
      <c r="B998" s="824"/>
      <c r="C998" s="825"/>
      <c r="D998" s="792"/>
      <c r="E998" s="829"/>
      <c r="F998" s="832"/>
      <c r="G998" s="835"/>
      <c r="H998" s="829"/>
      <c r="I998" s="416" t="s">
        <v>168</v>
      </c>
      <c r="J998" s="427"/>
      <c r="K998" s="416" t="s">
        <v>167</v>
      </c>
      <c r="L998" s="427"/>
      <c r="M998" s="816"/>
      <c r="N998" s="817"/>
      <c r="O998" s="416" t="s">
        <v>166</v>
      </c>
      <c r="P998" s="426">
        <f>IF(P996="",P997-P995,P997-P996)</f>
        <v>0</v>
      </c>
      <c r="Q998" s="416" t="s">
        <v>166</v>
      </c>
      <c r="R998" s="426">
        <f>IF(R996="",R997-R995,R997-R996)</f>
        <v>0</v>
      </c>
      <c r="S998" s="416" t="s">
        <v>166</v>
      </c>
      <c r="T998" s="426">
        <f>IF(T996="",T997-T995,T997-T996)</f>
        <v>0</v>
      </c>
      <c r="U998" s="416" t="s">
        <v>166</v>
      </c>
      <c r="V998" s="426">
        <f>IF(V996="",V997-V995,V997-V996)</f>
        <v>0</v>
      </c>
      <c r="W998" s="463" t="s">
        <v>166</v>
      </c>
      <c r="X998" s="462">
        <f>IF(X996="",X997-X995,X997-X996)</f>
        <v>0</v>
      </c>
      <c r="Y998" s="781"/>
      <c r="Z998" s="782"/>
      <c r="AA998" s="792"/>
      <c r="AB998" s="792"/>
      <c r="AC998" s="792"/>
      <c r="AD998" s="792"/>
      <c r="AE998" s="792"/>
      <c r="AF998" s="792"/>
    </row>
    <row r="999" spans="2:32" s="404" customFormat="1" ht="15" customHeight="1" x14ac:dyDescent="0.2">
      <c r="B999" s="824"/>
      <c r="C999" s="825"/>
      <c r="D999" s="792"/>
      <c r="E999" s="829"/>
      <c r="F999" s="832"/>
      <c r="G999" s="835"/>
      <c r="H999" s="829"/>
      <c r="I999" s="416" t="s">
        <v>165</v>
      </c>
      <c r="J999" s="415"/>
      <c r="K999" s="416" t="s">
        <v>164</v>
      </c>
      <c r="L999" s="415"/>
      <c r="M999" s="816"/>
      <c r="N999" s="817"/>
      <c r="O999" s="816"/>
      <c r="P999" s="817"/>
      <c r="Q999" s="816"/>
      <c r="R999" s="817"/>
      <c r="S999" s="816"/>
      <c r="T999" s="817"/>
      <c r="U999" s="816"/>
      <c r="V999" s="817"/>
      <c r="W999" s="781"/>
      <c r="X999" s="782"/>
      <c r="Y999" s="781"/>
      <c r="Z999" s="782"/>
      <c r="AA999" s="792"/>
      <c r="AB999" s="792"/>
      <c r="AC999" s="792"/>
      <c r="AD999" s="792"/>
      <c r="AE999" s="792"/>
      <c r="AF999" s="792"/>
    </row>
    <row r="1000" spans="2:32" s="404" customFormat="1" ht="15" customHeight="1" x14ac:dyDescent="0.2">
      <c r="B1000" s="826"/>
      <c r="C1000" s="827"/>
      <c r="D1000" s="793"/>
      <c r="E1000" s="830"/>
      <c r="F1000" s="833"/>
      <c r="G1000" s="836"/>
      <c r="H1000" s="830"/>
      <c r="I1000" s="406" t="s">
        <v>158</v>
      </c>
      <c r="J1000" s="451"/>
      <c r="K1000" s="820"/>
      <c r="L1000" s="821"/>
      <c r="M1000" s="818"/>
      <c r="N1000" s="819"/>
      <c r="O1000" s="818"/>
      <c r="P1000" s="819"/>
      <c r="Q1000" s="818"/>
      <c r="R1000" s="819"/>
      <c r="S1000" s="818"/>
      <c r="T1000" s="819"/>
      <c r="U1000" s="818"/>
      <c r="V1000" s="819"/>
      <c r="W1000" s="783"/>
      <c r="X1000" s="784"/>
      <c r="Y1000" s="783"/>
      <c r="Z1000" s="784"/>
      <c r="AA1000" s="793"/>
      <c r="AB1000" s="793"/>
      <c r="AC1000" s="793"/>
      <c r="AD1000" s="793"/>
      <c r="AE1000" s="793"/>
      <c r="AF1000" s="793"/>
    </row>
    <row r="1001" spans="2:32" s="404" customFormat="1" ht="12.75" customHeight="1" x14ac:dyDescent="0.2">
      <c r="B1001" s="822" t="s">
        <v>1982</v>
      </c>
      <c r="C1001" s="823"/>
      <c r="D1001" s="791" t="s">
        <v>207</v>
      </c>
      <c r="E1001" s="828" t="s">
        <v>579</v>
      </c>
      <c r="F1001" s="831"/>
      <c r="G1001" s="834"/>
      <c r="H1001" s="828"/>
      <c r="I1001" s="434" t="s">
        <v>184</v>
      </c>
      <c r="J1001" s="438">
        <v>2000000</v>
      </c>
      <c r="K1001" s="434" t="s">
        <v>183</v>
      </c>
      <c r="L1001" s="437"/>
      <c r="M1001" s="434" t="s">
        <v>182</v>
      </c>
      <c r="N1001" s="436">
        <f>J1001</f>
        <v>2000000</v>
      </c>
      <c r="O1001" s="434" t="s">
        <v>181</v>
      </c>
      <c r="P1001" s="435"/>
      <c r="Q1001" s="434" t="s">
        <v>181</v>
      </c>
      <c r="R1001" s="435"/>
      <c r="S1001" s="434" t="s">
        <v>181</v>
      </c>
      <c r="T1001" s="435"/>
      <c r="U1001" s="434" t="s">
        <v>181</v>
      </c>
      <c r="V1001" s="435"/>
      <c r="W1001" s="466" t="s">
        <v>181</v>
      </c>
      <c r="X1001" s="467"/>
      <c r="Y1001" s="466" t="s">
        <v>180</v>
      </c>
      <c r="Z1001" s="465"/>
      <c r="AA1001" s="791" t="s">
        <v>240</v>
      </c>
      <c r="AB1001" s="791" t="s">
        <v>240</v>
      </c>
      <c r="AC1001" s="791" t="s">
        <v>240</v>
      </c>
      <c r="AD1001" s="791"/>
      <c r="AE1001" s="791"/>
      <c r="AF1001" s="791" t="s">
        <v>2012</v>
      </c>
    </row>
    <row r="1002" spans="2:32" s="404" customFormat="1" ht="15" customHeight="1" x14ac:dyDescent="0.2">
      <c r="B1002" s="824"/>
      <c r="C1002" s="825"/>
      <c r="D1002" s="792"/>
      <c r="E1002" s="829"/>
      <c r="F1002" s="832"/>
      <c r="G1002" s="835"/>
      <c r="H1002" s="829"/>
      <c r="I1002" s="416" t="s">
        <v>179</v>
      </c>
      <c r="J1002" s="432"/>
      <c r="K1002" s="416" t="s">
        <v>177</v>
      </c>
      <c r="L1002" s="415"/>
      <c r="M1002" s="416" t="s">
        <v>176</v>
      </c>
      <c r="N1002" s="428">
        <f>N1001</f>
        <v>2000000</v>
      </c>
      <c r="O1002" s="416" t="s">
        <v>175</v>
      </c>
      <c r="P1002" s="426"/>
      <c r="Q1002" s="416" t="s">
        <v>175</v>
      </c>
      <c r="R1002" s="426"/>
      <c r="S1002" s="416" t="s">
        <v>175</v>
      </c>
      <c r="T1002" s="426"/>
      <c r="U1002" s="416" t="s">
        <v>175</v>
      </c>
      <c r="V1002" s="426"/>
      <c r="W1002" s="463" t="s">
        <v>175</v>
      </c>
      <c r="X1002" s="462"/>
      <c r="Y1002" s="463" t="s">
        <v>174</v>
      </c>
      <c r="Z1002" s="464"/>
      <c r="AA1002" s="792"/>
      <c r="AB1002" s="792"/>
      <c r="AC1002" s="792"/>
      <c r="AD1002" s="792"/>
      <c r="AE1002" s="792"/>
      <c r="AF1002" s="792"/>
    </row>
    <row r="1003" spans="2:32" s="404" customFormat="1" ht="39" customHeight="1" x14ac:dyDescent="0.2">
      <c r="B1003" s="824"/>
      <c r="C1003" s="825"/>
      <c r="D1003" s="792"/>
      <c r="E1003" s="829"/>
      <c r="F1003" s="832"/>
      <c r="G1003" s="835"/>
      <c r="H1003" s="829"/>
      <c r="I1003" s="416" t="s">
        <v>173</v>
      </c>
      <c r="J1003" s="429"/>
      <c r="K1003" s="416" t="s">
        <v>171</v>
      </c>
      <c r="L1003" s="427"/>
      <c r="M1003" s="416" t="s">
        <v>170</v>
      </c>
      <c r="N1003" s="428"/>
      <c r="O1003" s="416" t="s">
        <v>169</v>
      </c>
      <c r="P1003" s="426"/>
      <c r="Q1003" s="416" t="s">
        <v>169</v>
      </c>
      <c r="R1003" s="426"/>
      <c r="S1003" s="416" t="s">
        <v>169</v>
      </c>
      <c r="T1003" s="426"/>
      <c r="U1003" s="416" t="s">
        <v>169</v>
      </c>
      <c r="V1003" s="426"/>
      <c r="W1003" s="463" t="s">
        <v>169</v>
      </c>
      <c r="X1003" s="462"/>
      <c r="Y1003" s="781"/>
      <c r="Z1003" s="782"/>
      <c r="AA1003" s="792"/>
      <c r="AB1003" s="792"/>
      <c r="AC1003" s="792"/>
      <c r="AD1003" s="792"/>
      <c r="AE1003" s="792"/>
      <c r="AF1003" s="792"/>
    </row>
    <row r="1004" spans="2:32" s="404" customFormat="1" ht="15" customHeight="1" x14ac:dyDescent="0.2">
      <c r="B1004" s="824"/>
      <c r="C1004" s="825"/>
      <c r="D1004" s="792"/>
      <c r="E1004" s="829"/>
      <c r="F1004" s="832"/>
      <c r="G1004" s="835"/>
      <c r="H1004" s="829"/>
      <c r="I1004" s="416" t="s">
        <v>168</v>
      </c>
      <c r="J1004" s="427"/>
      <c r="K1004" s="416" t="s">
        <v>167</v>
      </c>
      <c r="L1004" s="427"/>
      <c r="M1004" s="816"/>
      <c r="N1004" s="817"/>
      <c r="O1004" s="416" t="s">
        <v>166</v>
      </c>
      <c r="P1004" s="426">
        <f>IF(P1002="",P1003-P1001,P1003-P1002)</f>
        <v>0</v>
      </c>
      <c r="Q1004" s="416" t="s">
        <v>166</v>
      </c>
      <c r="R1004" s="426">
        <f>IF(R1002="",R1003-R1001,R1003-R1002)</f>
        <v>0</v>
      </c>
      <c r="S1004" s="416" t="s">
        <v>166</v>
      </c>
      <c r="T1004" s="426">
        <f>IF(T1002="",T1003-T1001,T1003-T1002)</f>
        <v>0</v>
      </c>
      <c r="U1004" s="416" t="s">
        <v>166</v>
      </c>
      <c r="V1004" s="426">
        <f>IF(V1002="",V1003-V1001,V1003-V1002)</f>
        <v>0</v>
      </c>
      <c r="W1004" s="463" t="s">
        <v>166</v>
      </c>
      <c r="X1004" s="462">
        <f>IF(X1002="",X1003-X1001,X1003-X1002)</f>
        <v>0</v>
      </c>
      <c r="Y1004" s="781"/>
      <c r="Z1004" s="782"/>
      <c r="AA1004" s="792"/>
      <c r="AB1004" s="792"/>
      <c r="AC1004" s="792"/>
      <c r="AD1004" s="792"/>
      <c r="AE1004" s="792"/>
      <c r="AF1004" s="792"/>
    </row>
    <row r="1005" spans="2:32" s="404" customFormat="1" ht="15" customHeight="1" x14ac:dyDescent="0.2">
      <c r="B1005" s="824"/>
      <c r="C1005" s="825"/>
      <c r="D1005" s="792"/>
      <c r="E1005" s="829"/>
      <c r="F1005" s="832"/>
      <c r="G1005" s="835"/>
      <c r="H1005" s="829"/>
      <c r="I1005" s="416" t="s">
        <v>165</v>
      </c>
      <c r="J1005" s="415"/>
      <c r="K1005" s="416" t="s">
        <v>164</v>
      </c>
      <c r="L1005" s="415"/>
      <c r="M1005" s="816"/>
      <c r="N1005" s="817"/>
      <c r="O1005" s="816"/>
      <c r="P1005" s="817"/>
      <c r="Q1005" s="816"/>
      <c r="R1005" s="817"/>
      <c r="S1005" s="816"/>
      <c r="T1005" s="817"/>
      <c r="U1005" s="816"/>
      <c r="V1005" s="817"/>
      <c r="W1005" s="781"/>
      <c r="X1005" s="782"/>
      <c r="Y1005" s="781"/>
      <c r="Z1005" s="782"/>
      <c r="AA1005" s="792"/>
      <c r="AB1005" s="792"/>
      <c r="AC1005" s="792"/>
      <c r="AD1005" s="792"/>
      <c r="AE1005" s="792"/>
      <c r="AF1005" s="792"/>
    </row>
    <row r="1006" spans="2:32" s="404" customFormat="1" ht="15" customHeight="1" x14ac:dyDescent="0.2">
      <c r="B1006" s="826"/>
      <c r="C1006" s="827"/>
      <c r="D1006" s="793"/>
      <c r="E1006" s="830"/>
      <c r="F1006" s="833"/>
      <c r="G1006" s="836"/>
      <c r="H1006" s="830"/>
      <c r="I1006" s="406" t="s">
        <v>158</v>
      </c>
      <c r="J1006" s="451"/>
      <c r="K1006" s="820"/>
      <c r="L1006" s="821"/>
      <c r="M1006" s="818"/>
      <c r="N1006" s="819"/>
      <c r="O1006" s="818"/>
      <c r="P1006" s="819"/>
      <c r="Q1006" s="818"/>
      <c r="R1006" s="819"/>
      <c r="S1006" s="818"/>
      <c r="T1006" s="819"/>
      <c r="U1006" s="818"/>
      <c r="V1006" s="819"/>
      <c r="W1006" s="783"/>
      <c r="X1006" s="784"/>
      <c r="Y1006" s="783"/>
      <c r="Z1006" s="784"/>
      <c r="AA1006" s="793"/>
      <c r="AB1006" s="793"/>
      <c r="AC1006" s="793"/>
      <c r="AD1006" s="793"/>
      <c r="AE1006" s="793"/>
      <c r="AF1006" s="793"/>
    </row>
    <row r="1007" spans="2:32" s="404" customFormat="1" ht="12.75" customHeight="1" x14ac:dyDescent="0.2">
      <c r="B1007" s="822" t="s">
        <v>24</v>
      </c>
      <c r="C1007" s="823"/>
      <c r="D1007" s="791" t="s">
        <v>207</v>
      </c>
      <c r="E1007" s="828" t="s">
        <v>579</v>
      </c>
      <c r="F1007" s="831"/>
      <c r="G1007" s="834"/>
      <c r="H1007" s="828"/>
      <c r="I1007" s="434" t="s">
        <v>184</v>
      </c>
      <c r="J1007" s="438">
        <v>1000000</v>
      </c>
      <c r="K1007" s="434" t="s">
        <v>183</v>
      </c>
      <c r="L1007" s="437"/>
      <c r="M1007" s="434" t="s">
        <v>182</v>
      </c>
      <c r="N1007" s="436">
        <f>J1007</f>
        <v>1000000</v>
      </c>
      <c r="O1007" s="434" t="s">
        <v>181</v>
      </c>
      <c r="P1007" s="435"/>
      <c r="Q1007" s="434" t="s">
        <v>181</v>
      </c>
      <c r="R1007" s="435"/>
      <c r="S1007" s="434" t="s">
        <v>181</v>
      </c>
      <c r="T1007" s="435"/>
      <c r="U1007" s="434" t="s">
        <v>181</v>
      </c>
      <c r="V1007" s="435"/>
      <c r="W1007" s="466" t="s">
        <v>181</v>
      </c>
      <c r="X1007" s="467"/>
      <c r="Y1007" s="466" t="s">
        <v>180</v>
      </c>
      <c r="Z1007" s="465"/>
      <c r="AA1007" s="791" t="s">
        <v>240</v>
      </c>
      <c r="AB1007" s="791" t="s">
        <v>240</v>
      </c>
      <c r="AC1007" s="791" t="s">
        <v>240</v>
      </c>
      <c r="AD1007" s="791"/>
      <c r="AE1007" s="791"/>
      <c r="AF1007" s="791" t="s">
        <v>2012</v>
      </c>
    </row>
    <row r="1008" spans="2:32" s="404" customFormat="1" ht="15" customHeight="1" x14ac:dyDescent="0.2">
      <c r="B1008" s="824"/>
      <c r="C1008" s="825"/>
      <c r="D1008" s="792"/>
      <c r="E1008" s="829"/>
      <c r="F1008" s="832"/>
      <c r="G1008" s="835"/>
      <c r="H1008" s="829"/>
      <c r="I1008" s="416" t="s">
        <v>179</v>
      </c>
      <c r="J1008" s="432"/>
      <c r="K1008" s="416" t="s">
        <v>177</v>
      </c>
      <c r="L1008" s="415"/>
      <c r="M1008" s="416" t="s">
        <v>176</v>
      </c>
      <c r="N1008" s="428">
        <f>N1007</f>
        <v>1000000</v>
      </c>
      <c r="O1008" s="416" t="s">
        <v>175</v>
      </c>
      <c r="P1008" s="426"/>
      <c r="Q1008" s="416" t="s">
        <v>175</v>
      </c>
      <c r="R1008" s="426"/>
      <c r="S1008" s="416" t="s">
        <v>175</v>
      </c>
      <c r="T1008" s="426"/>
      <c r="U1008" s="416" t="s">
        <v>175</v>
      </c>
      <c r="V1008" s="426"/>
      <c r="W1008" s="463" t="s">
        <v>175</v>
      </c>
      <c r="X1008" s="462"/>
      <c r="Y1008" s="463" t="s">
        <v>174</v>
      </c>
      <c r="Z1008" s="464"/>
      <c r="AA1008" s="792"/>
      <c r="AB1008" s="792"/>
      <c r="AC1008" s="792"/>
      <c r="AD1008" s="792"/>
      <c r="AE1008" s="792"/>
      <c r="AF1008" s="792"/>
    </row>
    <row r="1009" spans="1:32" s="404" customFormat="1" ht="39" customHeight="1" x14ac:dyDescent="0.2">
      <c r="B1009" s="824"/>
      <c r="C1009" s="825"/>
      <c r="D1009" s="792"/>
      <c r="E1009" s="829"/>
      <c r="F1009" s="832"/>
      <c r="G1009" s="835"/>
      <c r="H1009" s="829"/>
      <c r="I1009" s="416" t="s">
        <v>173</v>
      </c>
      <c r="J1009" s="429"/>
      <c r="K1009" s="416" t="s">
        <v>171</v>
      </c>
      <c r="L1009" s="427"/>
      <c r="M1009" s="416" t="s">
        <v>170</v>
      </c>
      <c r="N1009" s="428"/>
      <c r="O1009" s="416" t="s">
        <v>169</v>
      </c>
      <c r="P1009" s="426"/>
      <c r="Q1009" s="416" t="s">
        <v>169</v>
      </c>
      <c r="R1009" s="426"/>
      <c r="S1009" s="416" t="s">
        <v>169</v>
      </c>
      <c r="T1009" s="426"/>
      <c r="U1009" s="416" t="s">
        <v>169</v>
      </c>
      <c r="V1009" s="426"/>
      <c r="W1009" s="463" t="s">
        <v>169</v>
      </c>
      <c r="X1009" s="462"/>
      <c r="Y1009" s="781"/>
      <c r="Z1009" s="782"/>
      <c r="AA1009" s="792"/>
      <c r="AB1009" s="792"/>
      <c r="AC1009" s="792"/>
      <c r="AD1009" s="792"/>
      <c r="AE1009" s="792"/>
      <c r="AF1009" s="792"/>
    </row>
    <row r="1010" spans="1:32" s="404" customFormat="1" ht="15" customHeight="1" x14ac:dyDescent="0.2">
      <c r="B1010" s="824"/>
      <c r="C1010" s="825"/>
      <c r="D1010" s="792"/>
      <c r="E1010" s="829"/>
      <c r="F1010" s="832"/>
      <c r="G1010" s="835"/>
      <c r="H1010" s="829"/>
      <c r="I1010" s="416" t="s">
        <v>168</v>
      </c>
      <c r="J1010" s="427"/>
      <c r="K1010" s="416" t="s">
        <v>167</v>
      </c>
      <c r="L1010" s="427"/>
      <c r="M1010" s="816"/>
      <c r="N1010" s="817"/>
      <c r="O1010" s="416" t="s">
        <v>166</v>
      </c>
      <c r="P1010" s="426">
        <f>IF(P1008="",P1009-P1007,P1009-P1008)</f>
        <v>0</v>
      </c>
      <c r="Q1010" s="416" t="s">
        <v>166</v>
      </c>
      <c r="R1010" s="426">
        <f>IF(R1008="",R1009-R1007,R1009-R1008)</f>
        <v>0</v>
      </c>
      <c r="S1010" s="416" t="s">
        <v>166</v>
      </c>
      <c r="T1010" s="426">
        <f>IF(T1008="",T1009-T1007,T1009-T1008)</f>
        <v>0</v>
      </c>
      <c r="U1010" s="416" t="s">
        <v>166</v>
      </c>
      <c r="V1010" s="426">
        <f>IF(V1008="",V1009-V1007,V1009-V1008)</f>
        <v>0</v>
      </c>
      <c r="W1010" s="463" t="s">
        <v>166</v>
      </c>
      <c r="X1010" s="462">
        <f>IF(X1008="",X1009-X1007,X1009-X1008)</f>
        <v>0</v>
      </c>
      <c r="Y1010" s="781"/>
      <c r="Z1010" s="782"/>
      <c r="AA1010" s="792"/>
      <c r="AB1010" s="792"/>
      <c r="AC1010" s="792"/>
      <c r="AD1010" s="792"/>
      <c r="AE1010" s="792"/>
      <c r="AF1010" s="792"/>
    </row>
    <row r="1011" spans="1:32" s="404" customFormat="1" ht="15" customHeight="1" x14ac:dyDescent="0.2">
      <c r="B1011" s="824"/>
      <c r="C1011" s="825"/>
      <c r="D1011" s="792"/>
      <c r="E1011" s="829"/>
      <c r="F1011" s="832"/>
      <c r="G1011" s="835"/>
      <c r="H1011" s="829"/>
      <c r="I1011" s="416" t="s">
        <v>165</v>
      </c>
      <c r="J1011" s="415"/>
      <c r="K1011" s="416" t="s">
        <v>164</v>
      </c>
      <c r="L1011" s="415"/>
      <c r="M1011" s="816"/>
      <c r="N1011" s="817"/>
      <c r="O1011" s="816"/>
      <c r="P1011" s="817"/>
      <c r="Q1011" s="816"/>
      <c r="R1011" s="817"/>
      <c r="S1011" s="816"/>
      <c r="T1011" s="817"/>
      <c r="U1011" s="816"/>
      <c r="V1011" s="817"/>
      <c r="W1011" s="781"/>
      <c r="X1011" s="782"/>
      <c r="Y1011" s="781"/>
      <c r="Z1011" s="782"/>
      <c r="AA1011" s="792"/>
      <c r="AB1011" s="792"/>
      <c r="AC1011" s="792"/>
      <c r="AD1011" s="792"/>
      <c r="AE1011" s="792"/>
      <c r="AF1011" s="792"/>
    </row>
    <row r="1012" spans="1:32" s="404" customFormat="1" ht="15" customHeight="1" x14ac:dyDescent="0.2">
      <c r="B1012" s="826"/>
      <c r="C1012" s="827"/>
      <c r="D1012" s="793"/>
      <c r="E1012" s="830"/>
      <c r="F1012" s="833"/>
      <c r="G1012" s="836"/>
      <c r="H1012" s="830"/>
      <c r="I1012" s="406" t="s">
        <v>158</v>
      </c>
      <c r="J1012" s="451"/>
      <c r="K1012" s="820"/>
      <c r="L1012" s="821"/>
      <c r="M1012" s="818"/>
      <c r="N1012" s="819"/>
      <c r="O1012" s="818"/>
      <c r="P1012" s="819"/>
      <c r="Q1012" s="818"/>
      <c r="R1012" s="819"/>
      <c r="S1012" s="818"/>
      <c r="T1012" s="819"/>
      <c r="U1012" s="818"/>
      <c r="V1012" s="819"/>
      <c r="W1012" s="783"/>
      <c r="X1012" s="784"/>
      <c r="Y1012" s="783"/>
      <c r="Z1012" s="784"/>
      <c r="AA1012" s="793"/>
      <c r="AB1012" s="793"/>
      <c r="AC1012" s="793"/>
      <c r="AD1012" s="793"/>
      <c r="AE1012" s="793"/>
      <c r="AF1012" s="793"/>
    </row>
    <row r="1013" spans="1:32" s="404" customFormat="1" ht="12.75" customHeight="1" x14ac:dyDescent="0.2">
      <c r="A1013" s="402"/>
      <c r="B1013" s="822" t="s">
        <v>12</v>
      </c>
      <c r="C1013" s="823"/>
      <c r="D1013" s="791" t="s">
        <v>757</v>
      </c>
      <c r="E1013" s="879" t="s">
        <v>228</v>
      </c>
      <c r="F1013" s="831"/>
      <c r="G1013" s="834" t="s">
        <v>231</v>
      </c>
      <c r="H1013" s="828"/>
      <c r="I1013" s="434" t="s">
        <v>184</v>
      </c>
      <c r="J1013" s="438">
        <v>1000000</v>
      </c>
      <c r="K1013" s="434" t="s">
        <v>183</v>
      </c>
      <c r="L1013" s="437"/>
      <c r="M1013" s="434" t="s">
        <v>182</v>
      </c>
      <c r="N1013" s="436">
        <f>J1013</f>
        <v>1000000</v>
      </c>
      <c r="O1013" s="434" t="s">
        <v>181</v>
      </c>
      <c r="P1013" s="435"/>
      <c r="Q1013" s="434" t="s">
        <v>181</v>
      </c>
      <c r="R1013" s="435"/>
      <c r="S1013" s="434" t="s">
        <v>181</v>
      </c>
      <c r="T1013" s="435"/>
      <c r="U1013" s="434" t="s">
        <v>181</v>
      </c>
      <c r="V1013" s="435"/>
      <c r="W1013" s="466" t="s">
        <v>181</v>
      </c>
      <c r="X1013" s="467"/>
      <c r="Y1013" s="466" t="s">
        <v>180</v>
      </c>
      <c r="Z1013" s="465"/>
      <c r="AA1013" s="791" t="s">
        <v>626</v>
      </c>
      <c r="AB1013" s="791" t="s">
        <v>626</v>
      </c>
      <c r="AC1013" s="791" t="s">
        <v>626</v>
      </c>
      <c r="AD1013" s="791" t="s">
        <v>626</v>
      </c>
      <c r="AE1013" s="791" t="s">
        <v>626</v>
      </c>
      <c r="AF1013" s="791" t="s">
        <v>110</v>
      </c>
    </row>
    <row r="1014" spans="1:32" s="404" customFormat="1" ht="15" customHeight="1" x14ac:dyDescent="0.2">
      <c r="A1014" s="402"/>
      <c r="B1014" s="824"/>
      <c r="C1014" s="825"/>
      <c r="D1014" s="792"/>
      <c r="E1014" s="880"/>
      <c r="F1014" s="832"/>
      <c r="G1014" s="835"/>
      <c r="H1014" s="829"/>
      <c r="I1014" s="416" t="s">
        <v>179</v>
      </c>
      <c r="J1014" s="432"/>
      <c r="K1014" s="416" t="s">
        <v>177</v>
      </c>
      <c r="L1014" s="415"/>
      <c r="M1014" s="416" t="s">
        <v>176</v>
      </c>
      <c r="N1014" s="428">
        <f>N1013</f>
        <v>1000000</v>
      </c>
      <c r="O1014" s="416" t="s">
        <v>175</v>
      </c>
      <c r="P1014" s="426"/>
      <c r="Q1014" s="416" t="s">
        <v>175</v>
      </c>
      <c r="R1014" s="426"/>
      <c r="S1014" s="416" t="s">
        <v>175</v>
      </c>
      <c r="T1014" s="426"/>
      <c r="U1014" s="416" t="s">
        <v>175</v>
      </c>
      <c r="V1014" s="426"/>
      <c r="W1014" s="463" t="s">
        <v>175</v>
      </c>
      <c r="X1014" s="462"/>
      <c r="Y1014" s="463" t="s">
        <v>174</v>
      </c>
      <c r="Z1014" s="464"/>
      <c r="AA1014" s="792"/>
      <c r="AB1014" s="792"/>
      <c r="AC1014" s="792"/>
      <c r="AD1014" s="792"/>
      <c r="AE1014" s="792"/>
      <c r="AF1014" s="792"/>
    </row>
    <row r="1015" spans="1:32" s="404" customFormat="1" x14ac:dyDescent="0.2">
      <c r="A1015" s="402"/>
      <c r="B1015" s="824"/>
      <c r="C1015" s="825"/>
      <c r="D1015" s="792"/>
      <c r="E1015" s="880"/>
      <c r="F1015" s="832"/>
      <c r="G1015" s="835"/>
      <c r="H1015" s="829"/>
      <c r="I1015" s="416" t="s">
        <v>173</v>
      </c>
      <c r="J1015" s="429"/>
      <c r="K1015" s="416" t="s">
        <v>171</v>
      </c>
      <c r="L1015" s="427"/>
      <c r="M1015" s="416" t="s">
        <v>170</v>
      </c>
      <c r="N1015" s="428"/>
      <c r="O1015" s="416" t="s">
        <v>169</v>
      </c>
      <c r="P1015" s="426"/>
      <c r="Q1015" s="416" t="s">
        <v>169</v>
      </c>
      <c r="R1015" s="426"/>
      <c r="S1015" s="416" t="s">
        <v>169</v>
      </c>
      <c r="T1015" s="426"/>
      <c r="U1015" s="416" t="s">
        <v>169</v>
      </c>
      <c r="V1015" s="426"/>
      <c r="W1015" s="463" t="s">
        <v>169</v>
      </c>
      <c r="X1015" s="462"/>
      <c r="Y1015" s="781"/>
      <c r="Z1015" s="782"/>
      <c r="AA1015" s="792"/>
      <c r="AB1015" s="792"/>
      <c r="AC1015" s="792"/>
      <c r="AD1015" s="792"/>
      <c r="AE1015" s="792"/>
      <c r="AF1015" s="792"/>
    </row>
    <row r="1016" spans="1:32" s="404" customFormat="1" ht="15" customHeight="1" x14ac:dyDescent="0.2">
      <c r="A1016" s="402"/>
      <c r="B1016" s="824"/>
      <c r="C1016" s="825"/>
      <c r="D1016" s="792"/>
      <c r="E1016" s="880"/>
      <c r="F1016" s="832"/>
      <c r="G1016" s="835"/>
      <c r="H1016" s="829"/>
      <c r="I1016" s="416" t="s">
        <v>168</v>
      </c>
      <c r="J1016" s="427"/>
      <c r="K1016" s="416" t="s">
        <v>167</v>
      </c>
      <c r="L1016" s="427"/>
      <c r="M1016" s="816"/>
      <c r="N1016" s="817"/>
      <c r="O1016" s="416" t="s">
        <v>166</v>
      </c>
      <c r="P1016" s="426">
        <f>IF(P1014="",P1015-P1013,P1015-P1014)</f>
        <v>0</v>
      </c>
      <c r="Q1016" s="416" t="s">
        <v>166</v>
      </c>
      <c r="R1016" s="426">
        <f>IF(R1014="",R1015-R1013,R1015-R1014)</f>
        <v>0</v>
      </c>
      <c r="S1016" s="416" t="s">
        <v>166</v>
      </c>
      <c r="T1016" s="426">
        <f>IF(T1014="",T1015-T1013,T1015-T1014)</f>
        <v>0</v>
      </c>
      <c r="U1016" s="416" t="s">
        <v>166</v>
      </c>
      <c r="V1016" s="426">
        <f>IF(V1014="",V1015-V1013,V1015-V1014)</f>
        <v>0</v>
      </c>
      <c r="W1016" s="463" t="s">
        <v>166</v>
      </c>
      <c r="X1016" s="462">
        <f>IF(X1014="",X1015-X1013,X1015-X1014)</f>
        <v>0</v>
      </c>
      <c r="Y1016" s="781"/>
      <c r="Z1016" s="782"/>
      <c r="AA1016" s="792"/>
      <c r="AB1016" s="792"/>
      <c r="AC1016" s="792"/>
      <c r="AD1016" s="792"/>
      <c r="AE1016" s="792"/>
      <c r="AF1016" s="792"/>
    </row>
    <row r="1017" spans="1:32" s="404" customFormat="1" ht="15" customHeight="1" x14ac:dyDescent="0.2">
      <c r="A1017" s="402"/>
      <c r="B1017" s="824"/>
      <c r="C1017" s="825"/>
      <c r="D1017" s="792"/>
      <c r="E1017" s="880"/>
      <c r="F1017" s="832"/>
      <c r="G1017" s="835"/>
      <c r="H1017" s="829"/>
      <c r="I1017" s="416" t="s">
        <v>165</v>
      </c>
      <c r="J1017" s="415"/>
      <c r="K1017" s="416" t="s">
        <v>164</v>
      </c>
      <c r="L1017" s="415"/>
      <c r="M1017" s="816"/>
      <c r="N1017" s="817"/>
      <c r="O1017" s="816"/>
      <c r="P1017" s="817"/>
      <c r="Q1017" s="816"/>
      <c r="R1017" s="817"/>
      <c r="S1017" s="816"/>
      <c r="T1017" s="817"/>
      <c r="U1017" s="816"/>
      <c r="V1017" s="817"/>
      <c r="W1017" s="781"/>
      <c r="X1017" s="782"/>
      <c r="Y1017" s="781"/>
      <c r="Z1017" s="782"/>
      <c r="AA1017" s="792"/>
      <c r="AB1017" s="792"/>
      <c r="AC1017" s="792"/>
      <c r="AD1017" s="792"/>
      <c r="AE1017" s="792"/>
      <c r="AF1017" s="792"/>
    </row>
    <row r="1018" spans="1:32" s="404" customFormat="1" ht="15" customHeight="1" x14ac:dyDescent="0.2">
      <c r="A1018" s="402"/>
      <c r="B1018" s="826"/>
      <c r="C1018" s="827"/>
      <c r="D1018" s="793"/>
      <c r="E1018" s="881"/>
      <c r="F1018" s="833"/>
      <c r="G1018" s="836"/>
      <c r="H1018" s="830"/>
      <c r="I1018" s="406" t="s">
        <v>158</v>
      </c>
      <c r="J1018" s="451"/>
      <c r="K1018" s="820"/>
      <c r="L1018" s="821"/>
      <c r="M1018" s="818"/>
      <c r="N1018" s="819"/>
      <c r="O1018" s="818"/>
      <c r="P1018" s="819"/>
      <c r="Q1018" s="818"/>
      <c r="R1018" s="819"/>
      <c r="S1018" s="818"/>
      <c r="T1018" s="819"/>
      <c r="U1018" s="818"/>
      <c r="V1018" s="819"/>
      <c r="W1018" s="783"/>
      <c r="X1018" s="784"/>
      <c r="Y1018" s="783"/>
      <c r="Z1018" s="784"/>
      <c r="AA1018" s="793"/>
      <c r="AB1018" s="793"/>
      <c r="AC1018" s="793"/>
      <c r="AD1018" s="793"/>
      <c r="AE1018" s="793"/>
      <c r="AF1018" s="793"/>
    </row>
    <row r="1019" spans="1:32" s="404" customFormat="1" ht="12.75" customHeight="1" x14ac:dyDescent="0.2">
      <c r="A1019" s="402"/>
      <c r="B1019" s="822" t="s">
        <v>1979</v>
      </c>
      <c r="C1019" s="823"/>
      <c r="D1019" s="791" t="s">
        <v>757</v>
      </c>
      <c r="E1019" s="879" t="s">
        <v>228</v>
      </c>
      <c r="F1019" s="842"/>
      <c r="G1019" s="834" t="s">
        <v>231</v>
      </c>
      <c r="H1019" s="828"/>
      <c r="I1019" s="434" t="s">
        <v>184</v>
      </c>
      <c r="J1019" s="438">
        <v>2000000</v>
      </c>
      <c r="K1019" s="434" t="s">
        <v>183</v>
      </c>
      <c r="L1019" s="437"/>
      <c r="M1019" s="434" t="s">
        <v>182</v>
      </c>
      <c r="N1019" s="436">
        <f>J1019</f>
        <v>2000000</v>
      </c>
      <c r="O1019" s="434" t="s">
        <v>181</v>
      </c>
      <c r="P1019" s="435"/>
      <c r="Q1019" s="434" t="s">
        <v>181</v>
      </c>
      <c r="R1019" s="435"/>
      <c r="S1019" s="434" t="s">
        <v>181</v>
      </c>
      <c r="T1019" s="435"/>
      <c r="U1019" s="434" t="s">
        <v>181</v>
      </c>
      <c r="V1019" s="435"/>
      <c r="W1019" s="466" t="s">
        <v>181</v>
      </c>
      <c r="X1019" s="467"/>
      <c r="Y1019" s="466" t="s">
        <v>180</v>
      </c>
      <c r="Z1019" s="465"/>
      <c r="AA1019" s="791" t="s">
        <v>626</v>
      </c>
      <c r="AB1019" s="791" t="s">
        <v>626</v>
      </c>
      <c r="AC1019" s="791" t="s">
        <v>626</v>
      </c>
      <c r="AD1019" s="791" t="s">
        <v>626</v>
      </c>
      <c r="AE1019" s="791" t="s">
        <v>626</v>
      </c>
      <c r="AF1019" s="791" t="s">
        <v>110</v>
      </c>
    </row>
    <row r="1020" spans="1:32" s="404" customFormat="1" ht="15" customHeight="1" x14ac:dyDescent="0.2">
      <c r="A1020" s="402"/>
      <c r="B1020" s="824"/>
      <c r="C1020" s="825"/>
      <c r="D1020" s="792"/>
      <c r="E1020" s="880"/>
      <c r="F1020" s="843"/>
      <c r="G1020" s="835"/>
      <c r="H1020" s="829"/>
      <c r="I1020" s="416" t="s">
        <v>179</v>
      </c>
      <c r="J1020" s="432"/>
      <c r="K1020" s="416" t="s">
        <v>177</v>
      </c>
      <c r="L1020" s="415"/>
      <c r="M1020" s="416" t="s">
        <v>176</v>
      </c>
      <c r="N1020" s="428">
        <f>N1019</f>
        <v>2000000</v>
      </c>
      <c r="O1020" s="416" t="s">
        <v>175</v>
      </c>
      <c r="P1020" s="426"/>
      <c r="Q1020" s="416" t="s">
        <v>175</v>
      </c>
      <c r="R1020" s="426"/>
      <c r="S1020" s="416" t="s">
        <v>175</v>
      </c>
      <c r="T1020" s="426"/>
      <c r="U1020" s="416" t="s">
        <v>175</v>
      </c>
      <c r="V1020" s="426"/>
      <c r="W1020" s="463" t="s">
        <v>175</v>
      </c>
      <c r="X1020" s="462"/>
      <c r="Y1020" s="463" t="s">
        <v>174</v>
      </c>
      <c r="Z1020" s="464"/>
      <c r="AA1020" s="792"/>
      <c r="AB1020" s="792"/>
      <c r="AC1020" s="792"/>
      <c r="AD1020" s="792"/>
      <c r="AE1020" s="792"/>
      <c r="AF1020" s="792"/>
    </row>
    <row r="1021" spans="1:32" s="404" customFormat="1" x14ac:dyDescent="0.2">
      <c r="A1021" s="402"/>
      <c r="B1021" s="824"/>
      <c r="C1021" s="825"/>
      <c r="D1021" s="792"/>
      <c r="E1021" s="880"/>
      <c r="F1021" s="843"/>
      <c r="G1021" s="835"/>
      <c r="H1021" s="829"/>
      <c r="I1021" s="416" t="s">
        <v>173</v>
      </c>
      <c r="J1021" s="429"/>
      <c r="K1021" s="416" t="s">
        <v>171</v>
      </c>
      <c r="L1021" s="427"/>
      <c r="M1021" s="416" t="s">
        <v>170</v>
      </c>
      <c r="N1021" s="428"/>
      <c r="O1021" s="416" t="s">
        <v>169</v>
      </c>
      <c r="P1021" s="426"/>
      <c r="Q1021" s="416" t="s">
        <v>169</v>
      </c>
      <c r="R1021" s="426"/>
      <c r="S1021" s="416" t="s">
        <v>169</v>
      </c>
      <c r="T1021" s="426"/>
      <c r="U1021" s="416" t="s">
        <v>169</v>
      </c>
      <c r="V1021" s="426"/>
      <c r="W1021" s="463" t="s">
        <v>169</v>
      </c>
      <c r="X1021" s="462"/>
      <c r="Y1021" s="781"/>
      <c r="Z1021" s="782"/>
      <c r="AA1021" s="792"/>
      <c r="AB1021" s="792"/>
      <c r="AC1021" s="792"/>
      <c r="AD1021" s="792"/>
      <c r="AE1021" s="792"/>
      <c r="AF1021" s="792"/>
    </row>
    <row r="1022" spans="1:32" s="404" customFormat="1" ht="15" customHeight="1" x14ac:dyDescent="0.2">
      <c r="A1022" s="402"/>
      <c r="B1022" s="824"/>
      <c r="C1022" s="825"/>
      <c r="D1022" s="792"/>
      <c r="E1022" s="880"/>
      <c r="F1022" s="843"/>
      <c r="G1022" s="835"/>
      <c r="H1022" s="829"/>
      <c r="I1022" s="416" t="s">
        <v>168</v>
      </c>
      <c r="J1022" s="427"/>
      <c r="K1022" s="416" t="s">
        <v>167</v>
      </c>
      <c r="L1022" s="427"/>
      <c r="M1022" s="816"/>
      <c r="N1022" s="817"/>
      <c r="O1022" s="416" t="s">
        <v>166</v>
      </c>
      <c r="P1022" s="426">
        <f>IF(P1020="",P1021-P1019,P1021-P1020)</f>
        <v>0</v>
      </c>
      <c r="Q1022" s="416" t="s">
        <v>166</v>
      </c>
      <c r="R1022" s="426">
        <f>IF(R1020="",R1021-R1019,R1021-R1020)</f>
        <v>0</v>
      </c>
      <c r="S1022" s="416" t="s">
        <v>166</v>
      </c>
      <c r="T1022" s="426">
        <f>IF(T1020="",T1021-T1019,T1021-T1020)</f>
        <v>0</v>
      </c>
      <c r="U1022" s="416" t="s">
        <v>166</v>
      </c>
      <c r="V1022" s="426">
        <f>IF(V1020="",V1021-V1019,V1021-V1020)</f>
        <v>0</v>
      </c>
      <c r="W1022" s="463" t="s">
        <v>166</v>
      </c>
      <c r="X1022" s="462">
        <f>IF(X1020="",X1021-X1019,X1021-X1020)</f>
        <v>0</v>
      </c>
      <c r="Y1022" s="781"/>
      <c r="Z1022" s="782"/>
      <c r="AA1022" s="792"/>
      <c r="AB1022" s="792"/>
      <c r="AC1022" s="792"/>
      <c r="AD1022" s="792"/>
      <c r="AE1022" s="792"/>
      <c r="AF1022" s="792"/>
    </row>
    <row r="1023" spans="1:32" s="404" customFormat="1" ht="15" customHeight="1" x14ac:dyDescent="0.2">
      <c r="A1023" s="402"/>
      <c r="B1023" s="824"/>
      <c r="C1023" s="825"/>
      <c r="D1023" s="792"/>
      <c r="E1023" s="880"/>
      <c r="F1023" s="843"/>
      <c r="G1023" s="835"/>
      <c r="H1023" s="829"/>
      <c r="I1023" s="416" t="s">
        <v>165</v>
      </c>
      <c r="J1023" s="415"/>
      <c r="K1023" s="416" t="s">
        <v>164</v>
      </c>
      <c r="L1023" s="415"/>
      <c r="M1023" s="816"/>
      <c r="N1023" s="817"/>
      <c r="O1023" s="816"/>
      <c r="P1023" s="817"/>
      <c r="Q1023" s="816"/>
      <c r="R1023" s="817"/>
      <c r="S1023" s="816"/>
      <c r="T1023" s="817"/>
      <c r="U1023" s="816"/>
      <c r="V1023" s="817"/>
      <c r="W1023" s="781"/>
      <c r="X1023" s="782"/>
      <c r="Y1023" s="781"/>
      <c r="Z1023" s="782"/>
      <c r="AA1023" s="792"/>
      <c r="AB1023" s="792"/>
      <c r="AC1023" s="792"/>
      <c r="AD1023" s="792"/>
      <c r="AE1023" s="792"/>
      <c r="AF1023" s="792"/>
    </row>
    <row r="1024" spans="1:32" s="404" customFormat="1" ht="15" customHeight="1" x14ac:dyDescent="0.2">
      <c r="A1024" s="402"/>
      <c r="B1024" s="826"/>
      <c r="C1024" s="827"/>
      <c r="D1024" s="793"/>
      <c r="E1024" s="881"/>
      <c r="F1024" s="844"/>
      <c r="G1024" s="836"/>
      <c r="H1024" s="830"/>
      <c r="I1024" s="406" t="s">
        <v>158</v>
      </c>
      <c r="J1024" s="451"/>
      <c r="K1024" s="820"/>
      <c r="L1024" s="821"/>
      <c r="M1024" s="818"/>
      <c r="N1024" s="819"/>
      <c r="O1024" s="818"/>
      <c r="P1024" s="819"/>
      <c r="Q1024" s="818"/>
      <c r="R1024" s="819"/>
      <c r="S1024" s="818"/>
      <c r="T1024" s="819"/>
      <c r="U1024" s="818"/>
      <c r="V1024" s="819"/>
      <c r="W1024" s="783"/>
      <c r="X1024" s="784"/>
      <c r="Y1024" s="783"/>
      <c r="Z1024" s="784"/>
      <c r="AA1024" s="793"/>
      <c r="AB1024" s="793"/>
      <c r="AC1024" s="793"/>
      <c r="AD1024" s="793"/>
      <c r="AE1024" s="793"/>
      <c r="AF1024" s="793"/>
    </row>
    <row r="1025" spans="2:32" s="404" customFormat="1" ht="12.75" customHeight="1" x14ac:dyDescent="0.2">
      <c r="B1025" s="822" t="s">
        <v>283</v>
      </c>
      <c r="C1025" s="823"/>
      <c r="D1025" s="791" t="s">
        <v>280</v>
      </c>
      <c r="E1025" s="828" t="s">
        <v>282</v>
      </c>
      <c r="F1025" s="831"/>
      <c r="G1025" s="834" t="s">
        <v>231</v>
      </c>
      <c r="H1025" s="828"/>
      <c r="I1025" s="434" t="s">
        <v>184</v>
      </c>
      <c r="J1025" s="438">
        <v>1500000</v>
      </c>
      <c r="K1025" s="434" t="s">
        <v>183</v>
      </c>
      <c r="L1025" s="437"/>
      <c r="M1025" s="434" t="s">
        <v>182</v>
      </c>
      <c r="N1025" s="436">
        <f>J1025</f>
        <v>1500000</v>
      </c>
      <c r="O1025" s="434" t="s">
        <v>181</v>
      </c>
      <c r="P1025" s="435"/>
      <c r="Q1025" s="434" t="s">
        <v>181</v>
      </c>
      <c r="R1025" s="435"/>
      <c r="S1025" s="434" t="s">
        <v>181</v>
      </c>
      <c r="T1025" s="435"/>
      <c r="U1025" s="434" t="s">
        <v>181</v>
      </c>
      <c r="V1025" s="435"/>
      <c r="W1025" s="466" t="s">
        <v>181</v>
      </c>
      <c r="X1025" s="467"/>
      <c r="Y1025" s="466" t="s">
        <v>180</v>
      </c>
      <c r="Z1025" s="465"/>
      <c r="AA1025" s="791" t="s">
        <v>240</v>
      </c>
      <c r="AB1025" s="791" t="s">
        <v>240</v>
      </c>
      <c r="AC1025" s="791" t="s">
        <v>240</v>
      </c>
      <c r="AD1025" s="791" t="s">
        <v>240</v>
      </c>
      <c r="AE1025" s="791" t="s">
        <v>240</v>
      </c>
      <c r="AF1025" s="791" t="s">
        <v>240</v>
      </c>
    </row>
    <row r="1026" spans="2:32" s="404" customFormat="1" ht="15" customHeight="1" x14ac:dyDescent="0.2">
      <c r="B1026" s="824"/>
      <c r="C1026" s="825"/>
      <c r="D1026" s="792"/>
      <c r="E1026" s="829"/>
      <c r="F1026" s="832"/>
      <c r="G1026" s="835"/>
      <c r="H1026" s="829"/>
      <c r="I1026" s="416" t="s">
        <v>179</v>
      </c>
      <c r="J1026" s="432"/>
      <c r="K1026" s="416" t="s">
        <v>177</v>
      </c>
      <c r="L1026" s="415"/>
      <c r="M1026" s="416" t="s">
        <v>176</v>
      </c>
      <c r="N1026" s="428">
        <f>N1025</f>
        <v>1500000</v>
      </c>
      <c r="O1026" s="416" t="s">
        <v>175</v>
      </c>
      <c r="P1026" s="426"/>
      <c r="Q1026" s="416" t="s">
        <v>175</v>
      </c>
      <c r="R1026" s="426"/>
      <c r="S1026" s="416" t="s">
        <v>175</v>
      </c>
      <c r="T1026" s="426"/>
      <c r="U1026" s="416" t="s">
        <v>175</v>
      </c>
      <c r="V1026" s="426"/>
      <c r="W1026" s="463" t="s">
        <v>175</v>
      </c>
      <c r="X1026" s="462"/>
      <c r="Y1026" s="463" t="s">
        <v>174</v>
      </c>
      <c r="Z1026" s="464"/>
      <c r="AA1026" s="792"/>
      <c r="AB1026" s="792"/>
      <c r="AC1026" s="792"/>
      <c r="AD1026" s="792"/>
      <c r="AE1026" s="792"/>
      <c r="AF1026" s="792"/>
    </row>
    <row r="1027" spans="2:32" s="404" customFormat="1" ht="39" customHeight="1" x14ac:dyDescent="0.2">
      <c r="B1027" s="824"/>
      <c r="C1027" s="825"/>
      <c r="D1027" s="792"/>
      <c r="E1027" s="829"/>
      <c r="F1027" s="832"/>
      <c r="G1027" s="835"/>
      <c r="H1027" s="829"/>
      <c r="I1027" s="416" t="s">
        <v>173</v>
      </c>
      <c r="J1027" s="429"/>
      <c r="K1027" s="416" t="s">
        <v>171</v>
      </c>
      <c r="L1027" s="427"/>
      <c r="M1027" s="416" t="s">
        <v>170</v>
      </c>
      <c r="N1027" s="428"/>
      <c r="O1027" s="416" t="s">
        <v>169</v>
      </c>
      <c r="P1027" s="426"/>
      <c r="Q1027" s="416" t="s">
        <v>169</v>
      </c>
      <c r="R1027" s="426"/>
      <c r="S1027" s="416" t="s">
        <v>169</v>
      </c>
      <c r="T1027" s="426"/>
      <c r="U1027" s="416" t="s">
        <v>169</v>
      </c>
      <c r="V1027" s="426"/>
      <c r="W1027" s="463" t="s">
        <v>169</v>
      </c>
      <c r="X1027" s="462"/>
      <c r="Y1027" s="781"/>
      <c r="Z1027" s="782"/>
      <c r="AA1027" s="792"/>
      <c r="AB1027" s="792"/>
      <c r="AC1027" s="792"/>
      <c r="AD1027" s="792"/>
      <c r="AE1027" s="792"/>
      <c r="AF1027" s="792"/>
    </row>
    <row r="1028" spans="2:32" s="404" customFormat="1" ht="15" customHeight="1" x14ac:dyDescent="0.2">
      <c r="B1028" s="824"/>
      <c r="C1028" s="825"/>
      <c r="D1028" s="792"/>
      <c r="E1028" s="829"/>
      <c r="F1028" s="832"/>
      <c r="G1028" s="835"/>
      <c r="H1028" s="829"/>
      <c r="I1028" s="416" t="s">
        <v>168</v>
      </c>
      <c r="J1028" s="427"/>
      <c r="K1028" s="416" t="s">
        <v>167</v>
      </c>
      <c r="L1028" s="427"/>
      <c r="M1028" s="816"/>
      <c r="N1028" s="817"/>
      <c r="O1028" s="416" t="s">
        <v>166</v>
      </c>
      <c r="P1028" s="426">
        <f>IF(P1026="",P1027-P1025,P1027-P1026)</f>
        <v>0</v>
      </c>
      <c r="Q1028" s="416" t="s">
        <v>166</v>
      </c>
      <c r="R1028" s="426">
        <f>IF(R1026="",R1027-R1025,R1027-R1026)</f>
        <v>0</v>
      </c>
      <c r="S1028" s="416" t="s">
        <v>166</v>
      </c>
      <c r="T1028" s="426">
        <f>IF(T1026="",T1027-T1025,T1027-T1026)</f>
        <v>0</v>
      </c>
      <c r="U1028" s="416" t="s">
        <v>166</v>
      </c>
      <c r="V1028" s="426">
        <f>IF(V1026="",V1027-V1025,V1027-V1026)</f>
        <v>0</v>
      </c>
      <c r="W1028" s="463" t="s">
        <v>166</v>
      </c>
      <c r="X1028" s="462">
        <f>IF(X1026="",X1027-X1025,X1027-X1026)</f>
        <v>0</v>
      </c>
      <c r="Y1028" s="781"/>
      <c r="Z1028" s="782"/>
      <c r="AA1028" s="792"/>
      <c r="AB1028" s="792"/>
      <c r="AC1028" s="792"/>
      <c r="AD1028" s="792"/>
      <c r="AE1028" s="792"/>
      <c r="AF1028" s="792"/>
    </row>
    <row r="1029" spans="2:32" s="404" customFormat="1" ht="15" customHeight="1" x14ac:dyDescent="0.2">
      <c r="B1029" s="824"/>
      <c r="C1029" s="825"/>
      <c r="D1029" s="792"/>
      <c r="E1029" s="829"/>
      <c r="F1029" s="832"/>
      <c r="G1029" s="835"/>
      <c r="H1029" s="829"/>
      <c r="I1029" s="416" t="s">
        <v>165</v>
      </c>
      <c r="J1029" s="415"/>
      <c r="K1029" s="416" t="s">
        <v>164</v>
      </c>
      <c r="L1029" s="415"/>
      <c r="M1029" s="816"/>
      <c r="N1029" s="817"/>
      <c r="O1029" s="816"/>
      <c r="P1029" s="817"/>
      <c r="Q1029" s="816"/>
      <c r="R1029" s="817"/>
      <c r="S1029" s="816"/>
      <c r="T1029" s="817"/>
      <c r="U1029" s="816"/>
      <c r="V1029" s="817"/>
      <c r="W1029" s="781"/>
      <c r="X1029" s="782"/>
      <c r="Y1029" s="781"/>
      <c r="Z1029" s="782"/>
      <c r="AA1029" s="792"/>
      <c r="AB1029" s="792"/>
      <c r="AC1029" s="792"/>
      <c r="AD1029" s="792"/>
      <c r="AE1029" s="792"/>
      <c r="AF1029" s="792"/>
    </row>
    <row r="1030" spans="2:32" s="404" customFormat="1" ht="15" customHeight="1" x14ac:dyDescent="0.2">
      <c r="B1030" s="826"/>
      <c r="C1030" s="827"/>
      <c r="D1030" s="793"/>
      <c r="E1030" s="830"/>
      <c r="F1030" s="833"/>
      <c r="G1030" s="836"/>
      <c r="H1030" s="830"/>
      <c r="I1030" s="406" t="s">
        <v>158</v>
      </c>
      <c r="J1030" s="451"/>
      <c r="K1030" s="820"/>
      <c r="L1030" s="821"/>
      <c r="M1030" s="818"/>
      <c r="N1030" s="819"/>
      <c r="O1030" s="818"/>
      <c r="P1030" s="819"/>
      <c r="Q1030" s="818"/>
      <c r="R1030" s="819"/>
      <c r="S1030" s="818"/>
      <c r="T1030" s="819"/>
      <c r="U1030" s="818"/>
      <c r="V1030" s="819"/>
      <c r="W1030" s="783"/>
      <c r="X1030" s="784"/>
      <c r="Y1030" s="783"/>
      <c r="Z1030" s="784"/>
      <c r="AA1030" s="793"/>
      <c r="AB1030" s="793"/>
      <c r="AC1030" s="793"/>
      <c r="AD1030" s="793"/>
      <c r="AE1030" s="793"/>
      <c r="AF1030" s="793"/>
    </row>
    <row r="1031" spans="2:32" s="404" customFormat="1" ht="12.75" customHeight="1" x14ac:dyDescent="0.2">
      <c r="B1031" s="822" t="s">
        <v>25</v>
      </c>
      <c r="C1031" s="823"/>
      <c r="D1031" s="791" t="s">
        <v>207</v>
      </c>
      <c r="E1031" s="828" t="s">
        <v>228</v>
      </c>
      <c r="F1031" s="831"/>
      <c r="G1031" s="834" t="s">
        <v>231</v>
      </c>
      <c r="H1031" s="828"/>
      <c r="I1031" s="434" t="s">
        <v>184</v>
      </c>
      <c r="J1031" s="438">
        <v>2000000</v>
      </c>
      <c r="K1031" s="434" t="s">
        <v>183</v>
      </c>
      <c r="L1031" s="437"/>
      <c r="M1031" s="434" t="s">
        <v>182</v>
      </c>
      <c r="N1031" s="436">
        <f>J1031</f>
        <v>2000000</v>
      </c>
      <c r="O1031" s="434" t="s">
        <v>181</v>
      </c>
      <c r="P1031" s="435"/>
      <c r="Q1031" s="434" t="s">
        <v>181</v>
      </c>
      <c r="R1031" s="435"/>
      <c r="S1031" s="434" t="s">
        <v>181</v>
      </c>
      <c r="T1031" s="435"/>
      <c r="U1031" s="434" t="s">
        <v>181</v>
      </c>
      <c r="V1031" s="435"/>
      <c r="W1031" s="466" t="s">
        <v>181</v>
      </c>
      <c r="X1031" s="467"/>
      <c r="Y1031" s="466" t="s">
        <v>180</v>
      </c>
      <c r="Z1031" s="465"/>
      <c r="AA1031" s="791" t="s">
        <v>240</v>
      </c>
      <c r="AB1031" s="791" t="s">
        <v>240</v>
      </c>
      <c r="AC1031" s="791" t="s">
        <v>240</v>
      </c>
      <c r="AD1031" s="791" t="s">
        <v>240</v>
      </c>
      <c r="AE1031" s="791" t="s">
        <v>240</v>
      </c>
      <c r="AF1031" s="791" t="s">
        <v>240</v>
      </c>
    </row>
    <row r="1032" spans="2:32" s="404" customFormat="1" ht="15" customHeight="1" x14ac:dyDescent="0.2">
      <c r="B1032" s="824"/>
      <c r="C1032" s="825"/>
      <c r="D1032" s="792"/>
      <c r="E1032" s="829"/>
      <c r="F1032" s="832"/>
      <c r="G1032" s="835"/>
      <c r="H1032" s="829"/>
      <c r="I1032" s="416" t="s">
        <v>179</v>
      </c>
      <c r="J1032" s="432"/>
      <c r="K1032" s="416" t="s">
        <v>177</v>
      </c>
      <c r="L1032" s="415"/>
      <c r="M1032" s="416" t="s">
        <v>176</v>
      </c>
      <c r="N1032" s="428">
        <f>N1031</f>
        <v>2000000</v>
      </c>
      <c r="O1032" s="416" t="s">
        <v>175</v>
      </c>
      <c r="P1032" s="426"/>
      <c r="Q1032" s="416" t="s">
        <v>175</v>
      </c>
      <c r="R1032" s="426"/>
      <c r="S1032" s="416" t="s">
        <v>175</v>
      </c>
      <c r="T1032" s="426"/>
      <c r="U1032" s="416" t="s">
        <v>175</v>
      </c>
      <c r="V1032" s="426"/>
      <c r="W1032" s="463" t="s">
        <v>175</v>
      </c>
      <c r="X1032" s="462"/>
      <c r="Y1032" s="463" t="s">
        <v>174</v>
      </c>
      <c r="Z1032" s="464"/>
      <c r="AA1032" s="792"/>
      <c r="AB1032" s="792"/>
      <c r="AC1032" s="792"/>
      <c r="AD1032" s="792"/>
      <c r="AE1032" s="792"/>
      <c r="AF1032" s="792"/>
    </row>
    <row r="1033" spans="2:32" s="404" customFormat="1" ht="39" customHeight="1" x14ac:dyDescent="0.2">
      <c r="B1033" s="824"/>
      <c r="C1033" s="825"/>
      <c r="D1033" s="792"/>
      <c r="E1033" s="829"/>
      <c r="F1033" s="832"/>
      <c r="G1033" s="835"/>
      <c r="H1033" s="829"/>
      <c r="I1033" s="416" t="s">
        <v>173</v>
      </c>
      <c r="J1033" s="429"/>
      <c r="K1033" s="416" t="s">
        <v>171</v>
      </c>
      <c r="L1033" s="427"/>
      <c r="M1033" s="416" t="s">
        <v>170</v>
      </c>
      <c r="N1033" s="428"/>
      <c r="O1033" s="416" t="s">
        <v>169</v>
      </c>
      <c r="P1033" s="426"/>
      <c r="Q1033" s="416" t="s">
        <v>169</v>
      </c>
      <c r="R1033" s="426"/>
      <c r="S1033" s="416" t="s">
        <v>169</v>
      </c>
      <c r="T1033" s="426"/>
      <c r="U1033" s="416" t="s">
        <v>169</v>
      </c>
      <c r="V1033" s="426"/>
      <c r="W1033" s="463" t="s">
        <v>169</v>
      </c>
      <c r="X1033" s="462"/>
      <c r="Y1033" s="781"/>
      <c r="Z1033" s="782"/>
      <c r="AA1033" s="792"/>
      <c r="AB1033" s="792"/>
      <c r="AC1033" s="792"/>
      <c r="AD1033" s="792"/>
      <c r="AE1033" s="792"/>
      <c r="AF1033" s="792"/>
    </row>
    <row r="1034" spans="2:32" s="404" customFormat="1" ht="15" customHeight="1" x14ac:dyDescent="0.2">
      <c r="B1034" s="824"/>
      <c r="C1034" s="825"/>
      <c r="D1034" s="792"/>
      <c r="E1034" s="829"/>
      <c r="F1034" s="832"/>
      <c r="G1034" s="835"/>
      <c r="H1034" s="829"/>
      <c r="I1034" s="416" t="s">
        <v>168</v>
      </c>
      <c r="J1034" s="427"/>
      <c r="K1034" s="416" t="s">
        <v>167</v>
      </c>
      <c r="L1034" s="427"/>
      <c r="M1034" s="816"/>
      <c r="N1034" s="817"/>
      <c r="O1034" s="416" t="s">
        <v>166</v>
      </c>
      <c r="P1034" s="426">
        <f>IF(P1032="",P1033-P1031,P1033-P1032)</f>
        <v>0</v>
      </c>
      <c r="Q1034" s="416" t="s">
        <v>166</v>
      </c>
      <c r="R1034" s="426">
        <f>IF(R1032="",R1033-R1031,R1033-R1032)</f>
        <v>0</v>
      </c>
      <c r="S1034" s="416" t="s">
        <v>166</v>
      </c>
      <c r="T1034" s="426">
        <f>IF(T1032="",T1033-T1031,T1033-T1032)</f>
        <v>0</v>
      </c>
      <c r="U1034" s="416" t="s">
        <v>166</v>
      </c>
      <c r="V1034" s="426">
        <f>IF(V1032="",V1033-V1031,V1033-V1032)</f>
        <v>0</v>
      </c>
      <c r="W1034" s="463" t="s">
        <v>166</v>
      </c>
      <c r="X1034" s="462">
        <f>IF(X1032="",X1033-X1031,X1033-X1032)</f>
        <v>0</v>
      </c>
      <c r="Y1034" s="781"/>
      <c r="Z1034" s="782"/>
      <c r="AA1034" s="792"/>
      <c r="AB1034" s="792"/>
      <c r="AC1034" s="792"/>
      <c r="AD1034" s="792"/>
      <c r="AE1034" s="792"/>
      <c r="AF1034" s="792"/>
    </row>
    <row r="1035" spans="2:32" s="404" customFormat="1" ht="15" customHeight="1" x14ac:dyDescent="0.2">
      <c r="B1035" s="824"/>
      <c r="C1035" s="825"/>
      <c r="D1035" s="792"/>
      <c r="E1035" s="829"/>
      <c r="F1035" s="832"/>
      <c r="G1035" s="835"/>
      <c r="H1035" s="829"/>
      <c r="I1035" s="416" t="s">
        <v>165</v>
      </c>
      <c r="J1035" s="415"/>
      <c r="K1035" s="416" t="s">
        <v>164</v>
      </c>
      <c r="L1035" s="415"/>
      <c r="M1035" s="816"/>
      <c r="N1035" s="817"/>
      <c r="O1035" s="816"/>
      <c r="P1035" s="817"/>
      <c r="Q1035" s="816"/>
      <c r="R1035" s="817"/>
      <c r="S1035" s="816"/>
      <c r="T1035" s="817"/>
      <c r="U1035" s="816"/>
      <c r="V1035" s="817"/>
      <c r="W1035" s="781"/>
      <c r="X1035" s="782"/>
      <c r="Y1035" s="781"/>
      <c r="Z1035" s="782"/>
      <c r="AA1035" s="792"/>
      <c r="AB1035" s="792"/>
      <c r="AC1035" s="792"/>
      <c r="AD1035" s="792"/>
      <c r="AE1035" s="792"/>
      <c r="AF1035" s="792"/>
    </row>
    <row r="1036" spans="2:32" s="404" customFormat="1" ht="15" customHeight="1" x14ac:dyDescent="0.2">
      <c r="B1036" s="826"/>
      <c r="C1036" s="827"/>
      <c r="D1036" s="793"/>
      <c r="E1036" s="830"/>
      <c r="F1036" s="833"/>
      <c r="G1036" s="836"/>
      <c r="H1036" s="830"/>
      <c r="I1036" s="406" t="s">
        <v>158</v>
      </c>
      <c r="J1036" s="451"/>
      <c r="K1036" s="820"/>
      <c r="L1036" s="821"/>
      <c r="M1036" s="818"/>
      <c r="N1036" s="819"/>
      <c r="O1036" s="818"/>
      <c r="P1036" s="819"/>
      <c r="Q1036" s="818"/>
      <c r="R1036" s="819"/>
      <c r="S1036" s="818"/>
      <c r="T1036" s="819"/>
      <c r="U1036" s="818"/>
      <c r="V1036" s="819"/>
      <c r="W1036" s="783"/>
      <c r="X1036" s="784"/>
      <c r="Y1036" s="783"/>
      <c r="Z1036" s="784"/>
      <c r="AA1036" s="793"/>
      <c r="AB1036" s="793"/>
      <c r="AC1036" s="793"/>
      <c r="AD1036" s="793"/>
      <c r="AE1036" s="793"/>
      <c r="AF1036" s="793"/>
    </row>
    <row r="1037" spans="2:32" s="404" customFormat="1" ht="12.75" customHeight="1" x14ac:dyDescent="0.2">
      <c r="B1037" s="822" t="s">
        <v>26</v>
      </c>
      <c r="C1037" s="823"/>
      <c r="D1037" s="791" t="s">
        <v>207</v>
      </c>
      <c r="E1037" s="828" t="s">
        <v>228</v>
      </c>
      <c r="F1037" s="831"/>
      <c r="G1037" s="834" t="s">
        <v>231</v>
      </c>
      <c r="H1037" s="828"/>
      <c r="I1037" s="434" t="s">
        <v>184</v>
      </c>
      <c r="J1037" s="438">
        <v>1590000</v>
      </c>
      <c r="K1037" s="434" t="s">
        <v>183</v>
      </c>
      <c r="L1037" s="437"/>
      <c r="M1037" s="434" t="s">
        <v>182</v>
      </c>
      <c r="N1037" s="436">
        <f>J1037</f>
        <v>1590000</v>
      </c>
      <c r="O1037" s="434" t="s">
        <v>181</v>
      </c>
      <c r="P1037" s="435"/>
      <c r="Q1037" s="434" t="s">
        <v>181</v>
      </c>
      <c r="R1037" s="435"/>
      <c r="S1037" s="434" t="s">
        <v>181</v>
      </c>
      <c r="T1037" s="435"/>
      <c r="U1037" s="434" t="s">
        <v>181</v>
      </c>
      <c r="V1037" s="435"/>
      <c r="W1037" s="466" t="s">
        <v>181</v>
      </c>
      <c r="X1037" s="467"/>
      <c r="Y1037" s="466" t="s">
        <v>180</v>
      </c>
      <c r="Z1037" s="465"/>
      <c r="AA1037" s="791" t="s">
        <v>288</v>
      </c>
      <c r="AB1037" s="791" t="s">
        <v>288</v>
      </c>
      <c r="AC1037" s="791" t="s">
        <v>288</v>
      </c>
      <c r="AD1037" s="791" t="s">
        <v>288</v>
      </c>
      <c r="AE1037" s="791" t="s">
        <v>288</v>
      </c>
      <c r="AF1037" s="791" t="s">
        <v>288</v>
      </c>
    </row>
    <row r="1038" spans="2:32" s="404" customFormat="1" ht="15" customHeight="1" x14ac:dyDescent="0.2">
      <c r="B1038" s="824"/>
      <c r="C1038" s="825"/>
      <c r="D1038" s="792"/>
      <c r="E1038" s="829"/>
      <c r="F1038" s="832"/>
      <c r="G1038" s="835"/>
      <c r="H1038" s="829"/>
      <c r="I1038" s="416" t="s">
        <v>179</v>
      </c>
      <c r="J1038" s="432"/>
      <c r="K1038" s="416" t="s">
        <v>177</v>
      </c>
      <c r="L1038" s="415"/>
      <c r="M1038" s="416" t="s">
        <v>176</v>
      </c>
      <c r="N1038" s="428">
        <f>N1037</f>
        <v>1590000</v>
      </c>
      <c r="O1038" s="416" t="s">
        <v>175</v>
      </c>
      <c r="P1038" s="426"/>
      <c r="Q1038" s="416" t="s">
        <v>175</v>
      </c>
      <c r="R1038" s="426"/>
      <c r="S1038" s="416" t="s">
        <v>175</v>
      </c>
      <c r="T1038" s="426"/>
      <c r="U1038" s="416" t="s">
        <v>175</v>
      </c>
      <c r="V1038" s="426"/>
      <c r="W1038" s="463" t="s">
        <v>175</v>
      </c>
      <c r="X1038" s="462"/>
      <c r="Y1038" s="463" t="s">
        <v>174</v>
      </c>
      <c r="Z1038" s="464"/>
      <c r="AA1038" s="792"/>
      <c r="AB1038" s="792"/>
      <c r="AC1038" s="792"/>
      <c r="AD1038" s="792"/>
      <c r="AE1038" s="792"/>
      <c r="AF1038" s="792"/>
    </row>
    <row r="1039" spans="2:32" s="404" customFormat="1" ht="39" customHeight="1" x14ac:dyDescent="0.2">
      <c r="B1039" s="824"/>
      <c r="C1039" s="825"/>
      <c r="D1039" s="792"/>
      <c r="E1039" s="829"/>
      <c r="F1039" s="832"/>
      <c r="G1039" s="835"/>
      <c r="H1039" s="829"/>
      <c r="I1039" s="416" t="s">
        <v>173</v>
      </c>
      <c r="J1039" s="429"/>
      <c r="K1039" s="416" t="s">
        <v>171</v>
      </c>
      <c r="L1039" s="427"/>
      <c r="M1039" s="416" t="s">
        <v>170</v>
      </c>
      <c r="N1039" s="428"/>
      <c r="O1039" s="416" t="s">
        <v>169</v>
      </c>
      <c r="P1039" s="426"/>
      <c r="Q1039" s="416" t="s">
        <v>169</v>
      </c>
      <c r="R1039" s="426"/>
      <c r="S1039" s="416" t="s">
        <v>169</v>
      </c>
      <c r="T1039" s="426"/>
      <c r="U1039" s="416" t="s">
        <v>169</v>
      </c>
      <c r="V1039" s="426"/>
      <c r="W1039" s="463" t="s">
        <v>169</v>
      </c>
      <c r="X1039" s="462"/>
      <c r="Y1039" s="781"/>
      <c r="Z1039" s="782"/>
      <c r="AA1039" s="792"/>
      <c r="AB1039" s="792"/>
      <c r="AC1039" s="792"/>
      <c r="AD1039" s="792"/>
      <c r="AE1039" s="792"/>
      <c r="AF1039" s="792"/>
    </row>
    <row r="1040" spans="2:32" s="404" customFormat="1" ht="15" customHeight="1" x14ac:dyDescent="0.2">
      <c r="B1040" s="824"/>
      <c r="C1040" s="825"/>
      <c r="D1040" s="792"/>
      <c r="E1040" s="829"/>
      <c r="F1040" s="832"/>
      <c r="G1040" s="835"/>
      <c r="H1040" s="829"/>
      <c r="I1040" s="416" t="s">
        <v>168</v>
      </c>
      <c r="J1040" s="427"/>
      <c r="K1040" s="416" t="s">
        <v>167</v>
      </c>
      <c r="L1040" s="427"/>
      <c r="M1040" s="816"/>
      <c r="N1040" s="817"/>
      <c r="O1040" s="416" t="s">
        <v>166</v>
      </c>
      <c r="P1040" s="426">
        <f>IF(P1038="",P1039-P1037,P1039-P1038)</f>
        <v>0</v>
      </c>
      <c r="Q1040" s="416" t="s">
        <v>166</v>
      </c>
      <c r="R1040" s="426">
        <f>IF(R1038="",R1039-R1037,R1039-R1038)</f>
        <v>0</v>
      </c>
      <c r="S1040" s="416" t="s">
        <v>166</v>
      </c>
      <c r="T1040" s="426">
        <f>IF(T1038="",T1039-T1037,T1039-T1038)</f>
        <v>0</v>
      </c>
      <c r="U1040" s="416" t="s">
        <v>166</v>
      </c>
      <c r="V1040" s="426">
        <f>IF(V1038="",V1039-V1037,V1039-V1038)</f>
        <v>0</v>
      </c>
      <c r="W1040" s="463" t="s">
        <v>166</v>
      </c>
      <c r="X1040" s="462">
        <f>IF(X1038="",X1039-X1037,X1039-X1038)</f>
        <v>0</v>
      </c>
      <c r="Y1040" s="781"/>
      <c r="Z1040" s="782"/>
      <c r="AA1040" s="792"/>
      <c r="AB1040" s="792"/>
      <c r="AC1040" s="792"/>
      <c r="AD1040" s="792"/>
      <c r="AE1040" s="792"/>
      <c r="AF1040" s="792"/>
    </row>
    <row r="1041" spans="1:32" s="404" customFormat="1" ht="15" customHeight="1" x14ac:dyDescent="0.2">
      <c r="B1041" s="824"/>
      <c r="C1041" s="825"/>
      <c r="D1041" s="792"/>
      <c r="E1041" s="829"/>
      <c r="F1041" s="832"/>
      <c r="G1041" s="835"/>
      <c r="H1041" s="829"/>
      <c r="I1041" s="416" t="s">
        <v>165</v>
      </c>
      <c r="J1041" s="415"/>
      <c r="K1041" s="416" t="s">
        <v>164</v>
      </c>
      <c r="L1041" s="415"/>
      <c r="M1041" s="816"/>
      <c r="N1041" s="817"/>
      <c r="O1041" s="816"/>
      <c r="P1041" s="817"/>
      <c r="Q1041" s="816"/>
      <c r="R1041" s="817"/>
      <c r="S1041" s="816"/>
      <c r="T1041" s="817"/>
      <c r="U1041" s="816"/>
      <c r="V1041" s="817"/>
      <c r="W1041" s="781"/>
      <c r="X1041" s="782"/>
      <c r="Y1041" s="781"/>
      <c r="Z1041" s="782"/>
      <c r="AA1041" s="792"/>
      <c r="AB1041" s="792"/>
      <c r="AC1041" s="792"/>
      <c r="AD1041" s="792"/>
      <c r="AE1041" s="792"/>
      <c r="AF1041" s="792"/>
    </row>
    <row r="1042" spans="1:32" s="404" customFormat="1" ht="15" customHeight="1" x14ac:dyDescent="0.2">
      <c r="B1042" s="826"/>
      <c r="C1042" s="827"/>
      <c r="D1042" s="793"/>
      <c r="E1042" s="830"/>
      <c r="F1042" s="833"/>
      <c r="G1042" s="836"/>
      <c r="H1042" s="830"/>
      <c r="I1042" s="406" t="s">
        <v>158</v>
      </c>
      <c r="J1042" s="451"/>
      <c r="K1042" s="820"/>
      <c r="L1042" s="821"/>
      <c r="M1042" s="818"/>
      <c r="N1042" s="819"/>
      <c r="O1042" s="818"/>
      <c r="P1042" s="819"/>
      <c r="Q1042" s="818"/>
      <c r="R1042" s="819"/>
      <c r="S1042" s="818"/>
      <c r="T1042" s="819"/>
      <c r="U1042" s="818"/>
      <c r="V1042" s="819"/>
      <c r="W1042" s="783"/>
      <c r="X1042" s="784"/>
      <c r="Y1042" s="783"/>
      <c r="Z1042" s="784"/>
      <c r="AA1042" s="793"/>
      <c r="AB1042" s="793"/>
      <c r="AC1042" s="793"/>
      <c r="AD1042" s="793"/>
      <c r="AE1042" s="793"/>
      <c r="AF1042" s="793"/>
    </row>
    <row r="1043" spans="1:32" s="404" customFormat="1" ht="12.75" customHeight="1" x14ac:dyDescent="0.2">
      <c r="A1043" s="402"/>
      <c r="B1043" s="822" t="s">
        <v>769</v>
      </c>
      <c r="C1043" s="823"/>
      <c r="D1043" s="791" t="s">
        <v>757</v>
      </c>
      <c r="E1043" s="879" t="s">
        <v>228</v>
      </c>
      <c r="F1043" s="831"/>
      <c r="G1043" s="834" t="s">
        <v>231</v>
      </c>
      <c r="H1043" s="828" t="s">
        <v>193</v>
      </c>
      <c r="I1043" s="434" t="s">
        <v>184</v>
      </c>
      <c r="J1043" s="438">
        <v>8000000</v>
      </c>
      <c r="K1043" s="434" t="s">
        <v>183</v>
      </c>
      <c r="L1043" s="437"/>
      <c r="M1043" s="434" t="s">
        <v>182</v>
      </c>
      <c r="N1043" s="436">
        <f>J1043</f>
        <v>8000000</v>
      </c>
      <c r="O1043" s="434" t="s">
        <v>181</v>
      </c>
      <c r="P1043" s="435"/>
      <c r="Q1043" s="434" t="s">
        <v>181</v>
      </c>
      <c r="R1043" s="435"/>
      <c r="S1043" s="434" t="s">
        <v>181</v>
      </c>
      <c r="T1043" s="435"/>
      <c r="U1043" s="434" t="s">
        <v>181</v>
      </c>
      <c r="V1043" s="435"/>
      <c r="W1043" s="466" t="s">
        <v>181</v>
      </c>
      <c r="X1043" s="467"/>
      <c r="Y1043" s="466" t="s">
        <v>180</v>
      </c>
      <c r="Z1043" s="465"/>
      <c r="AA1043" s="791" t="s">
        <v>240</v>
      </c>
      <c r="AB1043" s="791" t="s">
        <v>240</v>
      </c>
      <c r="AC1043" s="791" t="s">
        <v>240</v>
      </c>
      <c r="AD1043" s="791" t="s">
        <v>240</v>
      </c>
      <c r="AE1043" s="791" t="s">
        <v>240</v>
      </c>
      <c r="AF1043" s="791" t="s">
        <v>240</v>
      </c>
    </row>
    <row r="1044" spans="1:32" s="404" customFormat="1" ht="15" customHeight="1" x14ac:dyDescent="0.2">
      <c r="A1044" s="402"/>
      <c r="B1044" s="824"/>
      <c r="C1044" s="825"/>
      <c r="D1044" s="792"/>
      <c r="E1044" s="880"/>
      <c r="F1044" s="832"/>
      <c r="G1044" s="835"/>
      <c r="H1044" s="829"/>
      <c r="I1044" s="416" t="s">
        <v>179</v>
      </c>
      <c r="J1044" s="432"/>
      <c r="K1044" s="416" t="s">
        <v>177</v>
      </c>
      <c r="L1044" s="415"/>
      <c r="M1044" s="416" t="s">
        <v>176</v>
      </c>
      <c r="N1044" s="428">
        <f>N1043</f>
        <v>8000000</v>
      </c>
      <c r="O1044" s="416" t="s">
        <v>175</v>
      </c>
      <c r="P1044" s="426"/>
      <c r="Q1044" s="416" t="s">
        <v>175</v>
      </c>
      <c r="R1044" s="426"/>
      <c r="S1044" s="416" t="s">
        <v>175</v>
      </c>
      <c r="T1044" s="426"/>
      <c r="U1044" s="416" t="s">
        <v>175</v>
      </c>
      <c r="V1044" s="426"/>
      <c r="W1044" s="463" t="s">
        <v>175</v>
      </c>
      <c r="X1044" s="462"/>
      <c r="Y1044" s="463" t="s">
        <v>174</v>
      </c>
      <c r="Z1044" s="464"/>
      <c r="AA1044" s="792"/>
      <c r="AB1044" s="792"/>
      <c r="AC1044" s="792"/>
      <c r="AD1044" s="792"/>
      <c r="AE1044" s="792"/>
      <c r="AF1044" s="792"/>
    </row>
    <row r="1045" spans="1:32" s="404" customFormat="1" x14ac:dyDescent="0.2">
      <c r="A1045" s="402"/>
      <c r="B1045" s="824"/>
      <c r="C1045" s="825"/>
      <c r="D1045" s="792"/>
      <c r="E1045" s="880"/>
      <c r="F1045" s="832"/>
      <c r="G1045" s="835"/>
      <c r="H1045" s="829"/>
      <c r="I1045" s="416" t="s">
        <v>173</v>
      </c>
      <c r="J1045" s="429" t="s">
        <v>192</v>
      </c>
      <c r="K1045" s="416" t="s">
        <v>171</v>
      </c>
      <c r="L1045" s="427"/>
      <c r="M1045" s="416" t="s">
        <v>170</v>
      </c>
      <c r="N1045" s="428"/>
      <c r="O1045" s="416" t="s">
        <v>169</v>
      </c>
      <c r="P1045" s="426"/>
      <c r="Q1045" s="416" t="s">
        <v>169</v>
      </c>
      <c r="R1045" s="426"/>
      <c r="S1045" s="416" t="s">
        <v>169</v>
      </c>
      <c r="T1045" s="426"/>
      <c r="U1045" s="416" t="s">
        <v>169</v>
      </c>
      <c r="V1045" s="426"/>
      <c r="W1045" s="463" t="s">
        <v>169</v>
      </c>
      <c r="X1045" s="462"/>
      <c r="Y1045" s="781"/>
      <c r="Z1045" s="782"/>
      <c r="AA1045" s="792"/>
      <c r="AB1045" s="792"/>
      <c r="AC1045" s="792"/>
      <c r="AD1045" s="792"/>
      <c r="AE1045" s="792"/>
      <c r="AF1045" s="792"/>
    </row>
    <row r="1046" spans="1:32" s="404" customFormat="1" ht="15" customHeight="1" x14ac:dyDescent="0.2">
      <c r="A1046" s="402"/>
      <c r="B1046" s="824"/>
      <c r="C1046" s="825"/>
      <c r="D1046" s="792"/>
      <c r="E1046" s="880"/>
      <c r="F1046" s="832"/>
      <c r="G1046" s="835"/>
      <c r="H1046" s="829"/>
      <c r="I1046" s="416" t="s">
        <v>168</v>
      </c>
      <c r="J1046" s="427"/>
      <c r="K1046" s="416" t="s">
        <v>167</v>
      </c>
      <c r="L1046" s="427"/>
      <c r="M1046" s="816"/>
      <c r="N1046" s="817"/>
      <c r="O1046" s="416" t="s">
        <v>166</v>
      </c>
      <c r="P1046" s="426">
        <f>IF(P1044="",P1045-P1043,P1045-P1044)</f>
        <v>0</v>
      </c>
      <c r="Q1046" s="416" t="s">
        <v>166</v>
      </c>
      <c r="R1046" s="426">
        <f>IF(R1044="",R1045-R1043,R1045-R1044)</f>
        <v>0</v>
      </c>
      <c r="S1046" s="416" t="s">
        <v>166</v>
      </c>
      <c r="T1046" s="426">
        <f>IF(T1044="",T1045-T1043,T1045-T1044)</f>
        <v>0</v>
      </c>
      <c r="U1046" s="416" t="s">
        <v>166</v>
      </c>
      <c r="V1046" s="426">
        <f>IF(V1044="",V1045-V1043,V1045-V1044)</f>
        <v>0</v>
      </c>
      <c r="W1046" s="463" t="s">
        <v>166</v>
      </c>
      <c r="X1046" s="462">
        <f>IF(X1044="",X1045-X1043,X1045-X1044)</f>
        <v>0</v>
      </c>
      <c r="Y1046" s="781"/>
      <c r="Z1046" s="782"/>
      <c r="AA1046" s="792"/>
      <c r="AB1046" s="792"/>
      <c r="AC1046" s="792"/>
      <c r="AD1046" s="792"/>
      <c r="AE1046" s="792"/>
      <c r="AF1046" s="792"/>
    </row>
    <row r="1047" spans="1:32" s="404" customFormat="1" ht="15" customHeight="1" x14ac:dyDescent="0.2">
      <c r="A1047" s="402"/>
      <c r="B1047" s="824"/>
      <c r="C1047" s="825"/>
      <c r="D1047" s="792"/>
      <c r="E1047" s="880"/>
      <c r="F1047" s="832"/>
      <c r="G1047" s="835"/>
      <c r="H1047" s="829"/>
      <c r="I1047" s="416" t="s">
        <v>165</v>
      </c>
      <c r="J1047" s="415"/>
      <c r="K1047" s="416" t="s">
        <v>164</v>
      </c>
      <c r="L1047" s="415"/>
      <c r="M1047" s="816"/>
      <c r="N1047" s="817"/>
      <c r="O1047" s="816"/>
      <c r="P1047" s="817"/>
      <c r="Q1047" s="816"/>
      <c r="R1047" s="817"/>
      <c r="S1047" s="816"/>
      <c r="T1047" s="817"/>
      <c r="U1047" s="816"/>
      <c r="V1047" s="817"/>
      <c r="W1047" s="781"/>
      <c r="X1047" s="782"/>
      <c r="Y1047" s="781"/>
      <c r="Z1047" s="782"/>
      <c r="AA1047" s="792"/>
      <c r="AB1047" s="792"/>
      <c r="AC1047" s="792"/>
      <c r="AD1047" s="792"/>
      <c r="AE1047" s="792"/>
      <c r="AF1047" s="792"/>
    </row>
    <row r="1048" spans="1:32" s="404" customFormat="1" ht="15" customHeight="1" x14ac:dyDescent="0.2">
      <c r="A1048" s="402"/>
      <c r="B1048" s="826"/>
      <c r="C1048" s="827"/>
      <c r="D1048" s="793"/>
      <c r="E1048" s="881"/>
      <c r="F1048" s="833"/>
      <c r="G1048" s="836"/>
      <c r="H1048" s="830"/>
      <c r="I1048" s="406" t="s">
        <v>158</v>
      </c>
      <c r="J1048" s="451"/>
      <c r="K1048" s="820"/>
      <c r="L1048" s="821"/>
      <c r="M1048" s="818"/>
      <c r="N1048" s="819"/>
      <c r="O1048" s="818"/>
      <c r="P1048" s="819"/>
      <c r="Q1048" s="818"/>
      <c r="R1048" s="819"/>
      <c r="S1048" s="818"/>
      <c r="T1048" s="819"/>
      <c r="U1048" s="818"/>
      <c r="V1048" s="819"/>
      <c r="W1048" s="783"/>
      <c r="X1048" s="784"/>
      <c r="Y1048" s="783"/>
      <c r="Z1048" s="784"/>
      <c r="AA1048" s="793"/>
      <c r="AB1048" s="793"/>
      <c r="AC1048" s="793"/>
      <c r="AD1048" s="793"/>
      <c r="AE1048" s="793"/>
      <c r="AF1048" s="793"/>
    </row>
    <row r="1049" spans="1:32" s="404" customFormat="1" ht="12.75" customHeight="1" x14ac:dyDescent="0.2">
      <c r="B1049" s="822" t="s">
        <v>27</v>
      </c>
      <c r="C1049" s="823"/>
      <c r="D1049" s="791" t="s">
        <v>280</v>
      </c>
      <c r="E1049" s="828" t="s">
        <v>228</v>
      </c>
      <c r="F1049" s="831"/>
      <c r="G1049" s="834" t="s">
        <v>231</v>
      </c>
      <c r="H1049" s="828"/>
      <c r="I1049" s="434" t="s">
        <v>184</v>
      </c>
      <c r="J1049" s="438">
        <v>800000</v>
      </c>
      <c r="K1049" s="434" t="s">
        <v>183</v>
      </c>
      <c r="L1049" s="437"/>
      <c r="M1049" s="434" t="s">
        <v>182</v>
      </c>
      <c r="N1049" s="436">
        <f>J1049</f>
        <v>800000</v>
      </c>
      <c r="O1049" s="434" t="s">
        <v>181</v>
      </c>
      <c r="P1049" s="435"/>
      <c r="Q1049" s="434" t="s">
        <v>181</v>
      </c>
      <c r="R1049" s="435"/>
      <c r="S1049" s="434" t="s">
        <v>181</v>
      </c>
      <c r="T1049" s="435"/>
      <c r="U1049" s="434" t="s">
        <v>181</v>
      </c>
      <c r="V1049" s="435"/>
      <c r="W1049" s="466" t="s">
        <v>181</v>
      </c>
      <c r="X1049" s="467"/>
      <c r="Y1049" s="466" t="s">
        <v>180</v>
      </c>
      <c r="Z1049" s="465"/>
      <c r="AA1049" s="791" t="s">
        <v>287</v>
      </c>
      <c r="AB1049" s="791" t="s">
        <v>287</v>
      </c>
      <c r="AC1049" s="791" t="s">
        <v>287</v>
      </c>
      <c r="AD1049" s="791" t="s">
        <v>287</v>
      </c>
      <c r="AE1049" s="791" t="s">
        <v>287</v>
      </c>
      <c r="AF1049" s="791" t="s">
        <v>110</v>
      </c>
    </row>
    <row r="1050" spans="1:32" s="404" customFormat="1" ht="15" customHeight="1" x14ac:dyDescent="0.2">
      <c r="B1050" s="824"/>
      <c r="C1050" s="825"/>
      <c r="D1050" s="792"/>
      <c r="E1050" s="829"/>
      <c r="F1050" s="832"/>
      <c r="G1050" s="835"/>
      <c r="H1050" s="829"/>
      <c r="I1050" s="416" t="s">
        <v>179</v>
      </c>
      <c r="J1050" s="432"/>
      <c r="K1050" s="416" t="s">
        <v>177</v>
      </c>
      <c r="L1050" s="415"/>
      <c r="M1050" s="416" t="s">
        <v>176</v>
      </c>
      <c r="N1050" s="428">
        <f>N1049</f>
        <v>800000</v>
      </c>
      <c r="O1050" s="416" t="s">
        <v>175</v>
      </c>
      <c r="P1050" s="426"/>
      <c r="Q1050" s="416" t="s">
        <v>175</v>
      </c>
      <c r="R1050" s="426"/>
      <c r="S1050" s="416" t="s">
        <v>175</v>
      </c>
      <c r="T1050" s="426"/>
      <c r="U1050" s="416" t="s">
        <v>175</v>
      </c>
      <c r="V1050" s="426"/>
      <c r="W1050" s="463" t="s">
        <v>175</v>
      </c>
      <c r="X1050" s="462"/>
      <c r="Y1050" s="463" t="s">
        <v>174</v>
      </c>
      <c r="Z1050" s="464"/>
      <c r="AA1050" s="792"/>
      <c r="AB1050" s="792"/>
      <c r="AC1050" s="792"/>
      <c r="AD1050" s="792"/>
      <c r="AE1050" s="792"/>
      <c r="AF1050" s="792"/>
    </row>
    <row r="1051" spans="1:32" s="404" customFormat="1" ht="39" customHeight="1" x14ac:dyDescent="0.2">
      <c r="B1051" s="824"/>
      <c r="C1051" s="825"/>
      <c r="D1051" s="792"/>
      <c r="E1051" s="829"/>
      <c r="F1051" s="832"/>
      <c r="G1051" s="835"/>
      <c r="H1051" s="829"/>
      <c r="I1051" s="416" t="s">
        <v>173</v>
      </c>
      <c r="J1051" s="429"/>
      <c r="K1051" s="416" t="s">
        <v>171</v>
      </c>
      <c r="L1051" s="427"/>
      <c r="M1051" s="416" t="s">
        <v>170</v>
      </c>
      <c r="N1051" s="428"/>
      <c r="O1051" s="416" t="s">
        <v>169</v>
      </c>
      <c r="P1051" s="426"/>
      <c r="Q1051" s="416" t="s">
        <v>169</v>
      </c>
      <c r="R1051" s="426"/>
      <c r="S1051" s="416" t="s">
        <v>169</v>
      </c>
      <c r="T1051" s="426"/>
      <c r="U1051" s="416" t="s">
        <v>169</v>
      </c>
      <c r="V1051" s="426"/>
      <c r="W1051" s="463" t="s">
        <v>169</v>
      </c>
      <c r="X1051" s="462"/>
      <c r="Y1051" s="781"/>
      <c r="Z1051" s="782"/>
      <c r="AA1051" s="792"/>
      <c r="AB1051" s="792"/>
      <c r="AC1051" s="792"/>
      <c r="AD1051" s="792"/>
      <c r="AE1051" s="792"/>
      <c r="AF1051" s="792"/>
    </row>
    <row r="1052" spans="1:32" s="404" customFormat="1" ht="15" customHeight="1" x14ac:dyDescent="0.2">
      <c r="B1052" s="824"/>
      <c r="C1052" s="825"/>
      <c r="D1052" s="792"/>
      <c r="E1052" s="829"/>
      <c r="F1052" s="832"/>
      <c r="G1052" s="835"/>
      <c r="H1052" s="829"/>
      <c r="I1052" s="416" t="s">
        <v>168</v>
      </c>
      <c r="J1052" s="427"/>
      <c r="K1052" s="416" t="s">
        <v>167</v>
      </c>
      <c r="L1052" s="427"/>
      <c r="M1052" s="816"/>
      <c r="N1052" s="817"/>
      <c r="O1052" s="416" t="s">
        <v>166</v>
      </c>
      <c r="P1052" s="426">
        <f>IF(P1050="",P1051-P1049,P1051-P1050)</f>
        <v>0</v>
      </c>
      <c r="Q1052" s="416" t="s">
        <v>166</v>
      </c>
      <c r="R1052" s="426">
        <f>IF(R1050="",R1051-R1049,R1051-R1050)</f>
        <v>0</v>
      </c>
      <c r="S1052" s="416" t="s">
        <v>166</v>
      </c>
      <c r="T1052" s="426">
        <f>IF(T1050="",T1051-T1049,T1051-T1050)</f>
        <v>0</v>
      </c>
      <c r="U1052" s="416" t="s">
        <v>166</v>
      </c>
      <c r="V1052" s="426">
        <f>IF(V1050="",V1051-V1049,V1051-V1050)</f>
        <v>0</v>
      </c>
      <c r="W1052" s="463" t="s">
        <v>166</v>
      </c>
      <c r="X1052" s="462">
        <f>IF(X1050="",X1051-X1049,X1051-X1050)</f>
        <v>0</v>
      </c>
      <c r="Y1052" s="781"/>
      <c r="Z1052" s="782"/>
      <c r="AA1052" s="792"/>
      <c r="AB1052" s="792"/>
      <c r="AC1052" s="792"/>
      <c r="AD1052" s="792"/>
      <c r="AE1052" s="792"/>
      <c r="AF1052" s="792"/>
    </row>
    <row r="1053" spans="1:32" s="404" customFormat="1" ht="15" customHeight="1" x14ac:dyDescent="0.2">
      <c r="B1053" s="824"/>
      <c r="C1053" s="825"/>
      <c r="D1053" s="792"/>
      <c r="E1053" s="829"/>
      <c r="F1053" s="832"/>
      <c r="G1053" s="835"/>
      <c r="H1053" s="829"/>
      <c r="I1053" s="416" t="s">
        <v>165</v>
      </c>
      <c r="J1053" s="415"/>
      <c r="K1053" s="416" t="s">
        <v>164</v>
      </c>
      <c r="L1053" s="415"/>
      <c r="M1053" s="816"/>
      <c r="N1053" s="817"/>
      <c r="O1053" s="816"/>
      <c r="P1053" s="817"/>
      <c r="Q1053" s="816"/>
      <c r="R1053" s="817"/>
      <c r="S1053" s="816"/>
      <c r="T1053" s="817"/>
      <c r="U1053" s="816"/>
      <c r="V1053" s="817"/>
      <c r="W1053" s="781"/>
      <c r="X1053" s="782"/>
      <c r="Y1053" s="781"/>
      <c r="Z1053" s="782"/>
      <c r="AA1053" s="792"/>
      <c r="AB1053" s="792"/>
      <c r="AC1053" s="792"/>
      <c r="AD1053" s="792"/>
      <c r="AE1053" s="792"/>
      <c r="AF1053" s="792"/>
    </row>
    <row r="1054" spans="1:32" s="404" customFormat="1" ht="15" customHeight="1" x14ac:dyDescent="0.2">
      <c r="B1054" s="826"/>
      <c r="C1054" s="827"/>
      <c r="D1054" s="793"/>
      <c r="E1054" s="830"/>
      <c r="F1054" s="833"/>
      <c r="G1054" s="836"/>
      <c r="H1054" s="830"/>
      <c r="I1054" s="406" t="s">
        <v>158</v>
      </c>
      <c r="J1054" s="451"/>
      <c r="K1054" s="820"/>
      <c r="L1054" s="821"/>
      <c r="M1054" s="818"/>
      <c r="N1054" s="819"/>
      <c r="O1054" s="818"/>
      <c r="P1054" s="819"/>
      <c r="Q1054" s="818"/>
      <c r="R1054" s="819"/>
      <c r="S1054" s="818"/>
      <c r="T1054" s="819"/>
      <c r="U1054" s="818"/>
      <c r="V1054" s="819"/>
      <c r="W1054" s="783"/>
      <c r="X1054" s="784"/>
      <c r="Y1054" s="783"/>
      <c r="Z1054" s="784"/>
      <c r="AA1054" s="793"/>
      <c r="AB1054" s="793"/>
      <c r="AC1054" s="793"/>
      <c r="AD1054" s="793"/>
      <c r="AE1054" s="793"/>
      <c r="AF1054" s="793"/>
    </row>
    <row r="1055" spans="1:32" s="404" customFormat="1" ht="12.75" customHeight="1" x14ac:dyDescent="0.2">
      <c r="A1055" s="402"/>
      <c r="B1055" s="822" t="s">
        <v>768</v>
      </c>
      <c r="C1055" s="823"/>
      <c r="D1055" s="791" t="s">
        <v>757</v>
      </c>
      <c r="E1055" s="879" t="s">
        <v>228</v>
      </c>
      <c r="F1055" s="831"/>
      <c r="G1055" s="834" t="s">
        <v>231</v>
      </c>
      <c r="H1055" s="828" t="s">
        <v>193</v>
      </c>
      <c r="I1055" s="434" t="s">
        <v>184</v>
      </c>
      <c r="J1055" s="438">
        <v>1000000</v>
      </c>
      <c r="K1055" s="434" t="s">
        <v>183</v>
      </c>
      <c r="L1055" s="437"/>
      <c r="M1055" s="434" t="s">
        <v>182</v>
      </c>
      <c r="N1055" s="436">
        <f>J1055</f>
        <v>1000000</v>
      </c>
      <c r="O1055" s="434" t="s">
        <v>181</v>
      </c>
      <c r="P1055" s="435"/>
      <c r="Q1055" s="434" t="s">
        <v>181</v>
      </c>
      <c r="R1055" s="435"/>
      <c r="S1055" s="434" t="s">
        <v>181</v>
      </c>
      <c r="T1055" s="435"/>
      <c r="U1055" s="434" t="s">
        <v>181</v>
      </c>
      <c r="V1055" s="435"/>
      <c r="W1055" s="466" t="s">
        <v>181</v>
      </c>
      <c r="X1055" s="467"/>
      <c r="Y1055" s="466" t="s">
        <v>180</v>
      </c>
      <c r="Z1055" s="465"/>
      <c r="AA1055" s="791" t="s">
        <v>767</v>
      </c>
      <c r="AB1055" s="791" t="s">
        <v>767</v>
      </c>
      <c r="AC1055" s="791" t="s">
        <v>767</v>
      </c>
      <c r="AD1055" s="791" t="s">
        <v>767</v>
      </c>
      <c r="AE1055" s="791" t="s">
        <v>767</v>
      </c>
      <c r="AF1055" s="791" t="s">
        <v>767</v>
      </c>
    </row>
    <row r="1056" spans="1:32" s="404" customFormat="1" ht="15" customHeight="1" x14ac:dyDescent="0.2">
      <c r="A1056" s="402"/>
      <c r="B1056" s="824"/>
      <c r="C1056" s="825"/>
      <c r="D1056" s="792"/>
      <c r="E1056" s="880"/>
      <c r="F1056" s="832"/>
      <c r="G1056" s="835"/>
      <c r="H1056" s="829"/>
      <c r="I1056" s="416" t="s">
        <v>179</v>
      </c>
      <c r="J1056" s="432"/>
      <c r="K1056" s="416" t="s">
        <v>177</v>
      </c>
      <c r="L1056" s="415"/>
      <c r="M1056" s="416" t="s">
        <v>176</v>
      </c>
      <c r="N1056" s="428">
        <f>N1055</f>
        <v>1000000</v>
      </c>
      <c r="O1056" s="416" t="s">
        <v>175</v>
      </c>
      <c r="P1056" s="426"/>
      <c r="Q1056" s="416" t="s">
        <v>175</v>
      </c>
      <c r="R1056" s="426"/>
      <c r="S1056" s="416" t="s">
        <v>175</v>
      </c>
      <c r="T1056" s="426"/>
      <c r="U1056" s="416" t="s">
        <v>175</v>
      </c>
      <c r="V1056" s="426"/>
      <c r="W1056" s="463" t="s">
        <v>175</v>
      </c>
      <c r="X1056" s="462"/>
      <c r="Y1056" s="463" t="s">
        <v>174</v>
      </c>
      <c r="Z1056" s="464"/>
      <c r="AA1056" s="792"/>
      <c r="AB1056" s="792"/>
      <c r="AC1056" s="792"/>
      <c r="AD1056" s="792"/>
      <c r="AE1056" s="792"/>
      <c r="AF1056" s="792"/>
    </row>
    <row r="1057" spans="1:32" s="404" customFormat="1" x14ac:dyDescent="0.2">
      <c r="A1057" s="402"/>
      <c r="B1057" s="824"/>
      <c r="C1057" s="825"/>
      <c r="D1057" s="792"/>
      <c r="E1057" s="880"/>
      <c r="F1057" s="832"/>
      <c r="G1057" s="835"/>
      <c r="H1057" s="829"/>
      <c r="I1057" s="416" t="s">
        <v>173</v>
      </c>
      <c r="J1057" s="429" t="s">
        <v>192</v>
      </c>
      <c r="K1057" s="416" t="s">
        <v>171</v>
      </c>
      <c r="L1057" s="427"/>
      <c r="M1057" s="416" t="s">
        <v>170</v>
      </c>
      <c r="N1057" s="428"/>
      <c r="O1057" s="416" t="s">
        <v>169</v>
      </c>
      <c r="P1057" s="426"/>
      <c r="Q1057" s="416" t="s">
        <v>169</v>
      </c>
      <c r="R1057" s="426"/>
      <c r="S1057" s="416" t="s">
        <v>169</v>
      </c>
      <c r="T1057" s="426"/>
      <c r="U1057" s="416" t="s">
        <v>169</v>
      </c>
      <c r="V1057" s="426"/>
      <c r="W1057" s="463" t="s">
        <v>169</v>
      </c>
      <c r="X1057" s="462"/>
      <c r="Y1057" s="781"/>
      <c r="Z1057" s="782"/>
      <c r="AA1057" s="792"/>
      <c r="AB1057" s="792"/>
      <c r="AC1057" s="792"/>
      <c r="AD1057" s="792"/>
      <c r="AE1057" s="792"/>
      <c r="AF1057" s="792"/>
    </row>
    <row r="1058" spans="1:32" s="404" customFormat="1" ht="15" customHeight="1" x14ac:dyDescent="0.2">
      <c r="A1058" s="402"/>
      <c r="B1058" s="824"/>
      <c r="C1058" s="825"/>
      <c r="D1058" s="792"/>
      <c r="E1058" s="880"/>
      <c r="F1058" s="832"/>
      <c r="G1058" s="835"/>
      <c r="H1058" s="829"/>
      <c r="I1058" s="416" t="s">
        <v>168</v>
      </c>
      <c r="J1058" s="427"/>
      <c r="K1058" s="416" t="s">
        <v>167</v>
      </c>
      <c r="L1058" s="427"/>
      <c r="M1058" s="816"/>
      <c r="N1058" s="817"/>
      <c r="O1058" s="416" t="s">
        <v>166</v>
      </c>
      <c r="P1058" s="426">
        <f>IF(P1056="",P1057-P1055,P1057-P1056)</f>
        <v>0</v>
      </c>
      <c r="Q1058" s="416" t="s">
        <v>166</v>
      </c>
      <c r="R1058" s="426">
        <f>IF(R1056="",R1057-R1055,R1057-R1056)</f>
        <v>0</v>
      </c>
      <c r="S1058" s="416" t="s">
        <v>166</v>
      </c>
      <c r="T1058" s="426">
        <f>IF(T1056="",T1057-T1055,T1057-T1056)</f>
        <v>0</v>
      </c>
      <c r="U1058" s="416" t="s">
        <v>166</v>
      </c>
      <c r="V1058" s="426">
        <f>IF(V1056="",V1057-V1055,V1057-V1056)</f>
        <v>0</v>
      </c>
      <c r="W1058" s="463" t="s">
        <v>166</v>
      </c>
      <c r="X1058" s="462">
        <f>IF(X1056="",X1057-X1055,X1057-X1056)</f>
        <v>0</v>
      </c>
      <c r="Y1058" s="781"/>
      <c r="Z1058" s="782"/>
      <c r="AA1058" s="792"/>
      <c r="AB1058" s="792"/>
      <c r="AC1058" s="792"/>
      <c r="AD1058" s="792"/>
      <c r="AE1058" s="792"/>
      <c r="AF1058" s="792"/>
    </row>
    <row r="1059" spans="1:32" s="404" customFormat="1" ht="15" customHeight="1" x14ac:dyDescent="0.2">
      <c r="A1059" s="402"/>
      <c r="B1059" s="824"/>
      <c r="C1059" s="825"/>
      <c r="D1059" s="792"/>
      <c r="E1059" s="880"/>
      <c r="F1059" s="832"/>
      <c r="G1059" s="835"/>
      <c r="H1059" s="829"/>
      <c r="I1059" s="416" t="s">
        <v>165</v>
      </c>
      <c r="J1059" s="415"/>
      <c r="K1059" s="416" t="s">
        <v>164</v>
      </c>
      <c r="L1059" s="415"/>
      <c r="M1059" s="816"/>
      <c r="N1059" s="817"/>
      <c r="O1059" s="816"/>
      <c r="P1059" s="817"/>
      <c r="Q1059" s="816"/>
      <c r="R1059" s="817"/>
      <c r="S1059" s="816"/>
      <c r="T1059" s="817"/>
      <c r="U1059" s="816"/>
      <c r="V1059" s="817"/>
      <c r="W1059" s="781"/>
      <c r="X1059" s="782"/>
      <c r="Y1059" s="781"/>
      <c r="Z1059" s="782"/>
      <c r="AA1059" s="792"/>
      <c r="AB1059" s="792"/>
      <c r="AC1059" s="792"/>
      <c r="AD1059" s="792"/>
      <c r="AE1059" s="792"/>
      <c r="AF1059" s="792"/>
    </row>
    <row r="1060" spans="1:32" s="404" customFormat="1" ht="15" customHeight="1" x14ac:dyDescent="0.2">
      <c r="A1060" s="402"/>
      <c r="B1060" s="826"/>
      <c r="C1060" s="827"/>
      <c r="D1060" s="793"/>
      <c r="E1060" s="881"/>
      <c r="F1060" s="833"/>
      <c r="G1060" s="836"/>
      <c r="H1060" s="830"/>
      <c r="I1060" s="406" t="s">
        <v>158</v>
      </c>
      <c r="J1060" s="451"/>
      <c r="K1060" s="820"/>
      <c r="L1060" s="821"/>
      <c r="M1060" s="818"/>
      <c r="N1060" s="819"/>
      <c r="O1060" s="818"/>
      <c r="P1060" s="819"/>
      <c r="Q1060" s="818"/>
      <c r="R1060" s="819"/>
      <c r="S1060" s="818"/>
      <c r="T1060" s="819"/>
      <c r="U1060" s="818"/>
      <c r="V1060" s="819"/>
      <c r="W1060" s="783"/>
      <c r="X1060" s="784"/>
      <c r="Y1060" s="783"/>
      <c r="Z1060" s="784"/>
      <c r="AA1060" s="793"/>
      <c r="AB1060" s="793"/>
      <c r="AC1060" s="793"/>
      <c r="AD1060" s="793"/>
      <c r="AE1060" s="793"/>
      <c r="AF1060" s="793"/>
    </row>
    <row r="1061" spans="1:32" s="404" customFormat="1" ht="12.75" customHeight="1" x14ac:dyDescent="0.2">
      <c r="A1061" s="402"/>
      <c r="B1061" s="822" t="s">
        <v>766</v>
      </c>
      <c r="C1061" s="823"/>
      <c r="D1061" s="791" t="s">
        <v>757</v>
      </c>
      <c r="E1061" s="879" t="s">
        <v>228</v>
      </c>
      <c r="F1061" s="831"/>
      <c r="G1061" s="834" t="s">
        <v>231</v>
      </c>
      <c r="H1061" s="828" t="s">
        <v>185</v>
      </c>
      <c r="I1061" s="434" t="s">
        <v>184</v>
      </c>
      <c r="J1061" s="438">
        <v>800000</v>
      </c>
      <c r="K1061" s="434" t="s">
        <v>183</v>
      </c>
      <c r="L1061" s="437"/>
      <c r="M1061" s="434" t="s">
        <v>182</v>
      </c>
      <c r="N1061" s="436">
        <f>J1061</f>
        <v>800000</v>
      </c>
      <c r="O1061" s="434" t="s">
        <v>181</v>
      </c>
      <c r="P1061" s="435"/>
      <c r="Q1061" s="434" t="s">
        <v>181</v>
      </c>
      <c r="R1061" s="435"/>
      <c r="S1061" s="434" t="s">
        <v>181</v>
      </c>
      <c r="T1061" s="435"/>
      <c r="U1061" s="434" t="s">
        <v>181</v>
      </c>
      <c r="V1061" s="435"/>
      <c r="W1061" s="466" t="s">
        <v>181</v>
      </c>
      <c r="X1061" s="467"/>
      <c r="Y1061" s="466" t="s">
        <v>180</v>
      </c>
      <c r="Z1061" s="465"/>
      <c r="AA1061" s="791" t="s">
        <v>240</v>
      </c>
      <c r="AB1061" s="791" t="s">
        <v>240</v>
      </c>
      <c r="AC1061" s="791" t="s">
        <v>240</v>
      </c>
      <c r="AD1061" s="791" t="s">
        <v>240</v>
      </c>
      <c r="AE1061" s="791" t="s">
        <v>240</v>
      </c>
      <c r="AF1061" s="791" t="s">
        <v>240</v>
      </c>
    </row>
    <row r="1062" spans="1:32" s="404" customFormat="1" ht="15" customHeight="1" x14ac:dyDescent="0.2">
      <c r="A1062" s="402"/>
      <c r="B1062" s="824"/>
      <c r="C1062" s="825"/>
      <c r="D1062" s="792"/>
      <c r="E1062" s="880"/>
      <c r="F1062" s="832"/>
      <c r="G1062" s="835"/>
      <c r="H1062" s="829"/>
      <c r="I1062" s="416" t="s">
        <v>179</v>
      </c>
      <c r="J1062" s="432"/>
      <c r="K1062" s="416" t="s">
        <v>177</v>
      </c>
      <c r="L1062" s="415"/>
      <c r="M1062" s="416" t="s">
        <v>176</v>
      </c>
      <c r="N1062" s="428">
        <f>N1061</f>
        <v>800000</v>
      </c>
      <c r="O1062" s="416" t="s">
        <v>175</v>
      </c>
      <c r="P1062" s="426"/>
      <c r="Q1062" s="416" t="s">
        <v>175</v>
      </c>
      <c r="R1062" s="426"/>
      <c r="S1062" s="416" t="s">
        <v>175</v>
      </c>
      <c r="T1062" s="426"/>
      <c r="U1062" s="416" t="s">
        <v>175</v>
      </c>
      <c r="V1062" s="426"/>
      <c r="W1062" s="463" t="s">
        <v>175</v>
      </c>
      <c r="X1062" s="462"/>
      <c r="Y1062" s="463" t="s">
        <v>174</v>
      </c>
      <c r="Z1062" s="464"/>
      <c r="AA1062" s="792"/>
      <c r="AB1062" s="792"/>
      <c r="AC1062" s="792"/>
      <c r="AD1062" s="792"/>
      <c r="AE1062" s="792"/>
      <c r="AF1062" s="792"/>
    </row>
    <row r="1063" spans="1:32" s="404" customFormat="1" x14ac:dyDescent="0.2">
      <c r="A1063" s="402"/>
      <c r="B1063" s="824"/>
      <c r="C1063" s="825"/>
      <c r="D1063" s="792"/>
      <c r="E1063" s="880"/>
      <c r="F1063" s="832"/>
      <c r="G1063" s="835"/>
      <c r="H1063" s="829"/>
      <c r="I1063" s="416" t="s">
        <v>173</v>
      </c>
      <c r="J1063" s="429"/>
      <c r="K1063" s="416" t="s">
        <v>171</v>
      </c>
      <c r="L1063" s="427"/>
      <c r="M1063" s="416" t="s">
        <v>170</v>
      </c>
      <c r="N1063" s="428"/>
      <c r="O1063" s="416" t="s">
        <v>169</v>
      </c>
      <c r="P1063" s="426"/>
      <c r="Q1063" s="416" t="s">
        <v>169</v>
      </c>
      <c r="R1063" s="426"/>
      <c r="S1063" s="416" t="s">
        <v>169</v>
      </c>
      <c r="T1063" s="426"/>
      <c r="U1063" s="416" t="s">
        <v>169</v>
      </c>
      <c r="V1063" s="426"/>
      <c r="W1063" s="463" t="s">
        <v>169</v>
      </c>
      <c r="X1063" s="462"/>
      <c r="Y1063" s="781"/>
      <c r="Z1063" s="782"/>
      <c r="AA1063" s="792"/>
      <c r="AB1063" s="792"/>
      <c r="AC1063" s="792"/>
      <c r="AD1063" s="792"/>
      <c r="AE1063" s="792"/>
      <c r="AF1063" s="792"/>
    </row>
    <row r="1064" spans="1:32" s="404" customFormat="1" ht="15" customHeight="1" x14ac:dyDescent="0.2">
      <c r="A1064" s="402"/>
      <c r="B1064" s="824"/>
      <c r="C1064" s="825"/>
      <c r="D1064" s="792"/>
      <c r="E1064" s="880"/>
      <c r="F1064" s="832"/>
      <c r="G1064" s="835"/>
      <c r="H1064" s="829"/>
      <c r="I1064" s="416" t="s">
        <v>168</v>
      </c>
      <c r="J1064" s="427"/>
      <c r="K1064" s="416" t="s">
        <v>167</v>
      </c>
      <c r="L1064" s="427"/>
      <c r="M1064" s="816"/>
      <c r="N1064" s="817"/>
      <c r="O1064" s="416" t="s">
        <v>166</v>
      </c>
      <c r="P1064" s="426">
        <f>IF(P1062="",P1063-P1061,P1063-P1062)</f>
        <v>0</v>
      </c>
      <c r="Q1064" s="416" t="s">
        <v>166</v>
      </c>
      <c r="R1064" s="426">
        <f>IF(R1062="",R1063-R1061,R1063-R1062)</f>
        <v>0</v>
      </c>
      <c r="S1064" s="416" t="s">
        <v>166</v>
      </c>
      <c r="T1064" s="426">
        <f>IF(T1062="",T1063-T1061,T1063-T1062)</f>
        <v>0</v>
      </c>
      <c r="U1064" s="416" t="s">
        <v>166</v>
      </c>
      <c r="V1064" s="426">
        <f>IF(V1062="",V1063-V1061,V1063-V1062)</f>
        <v>0</v>
      </c>
      <c r="W1064" s="463" t="s">
        <v>166</v>
      </c>
      <c r="X1064" s="462">
        <f>IF(X1062="",X1063-X1061,X1063-X1062)</f>
        <v>0</v>
      </c>
      <c r="Y1064" s="781"/>
      <c r="Z1064" s="782"/>
      <c r="AA1064" s="792"/>
      <c r="AB1064" s="792"/>
      <c r="AC1064" s="792"/>
      <c r="AD1064" s="792"/>
      <c r="AE1064" s="792"/>
      <c r="AF1064" s="792"/>
    </row>
    <row r="1065" spans="1:32" s="404" customFormat="1" ht="15" customHeight="1" x14ac:dyDescent="0.2">
      <c r="A1065" s="402"/>
      <c r="B1065" s="824"/>
      <c r="C1065" s="825"/>
      <c r="D1065" s="792"/>
      <c r="E1065" s="880"/>
      <c r="F1065" s="832"/>
      <c r="G1065" s="835"/>
      <c r="H1065" s="829"/>
      <c r="I1065" s="416" t="s">
        <v>165</v>
      </c>
      <c r="J1065" s="415"/>
      <c r="K1065" s="416" t="s">
        <v>164</v>
      </c>
      <c r="L1065" s="415"/>
      <c r="M1065" s="816"/>
      <c r="N1065" s="817"/>
      <c r="O1065" s="816"/>
      <c r="P1065" s="817"/>
      <c r="Q1065" s="816"/>
      <c r="R1065" s="817"/>
      <c r="S1065" s="816"/>
      <c r="T1065" s="817"/>
      <c r="U1065" s="816"/>
      <c r="V1065" s="817"/>
      <c r="W1065" s="781"/>
      <c r="X1065" s="782"/>
      <c r="Y1065" s="781"/>
      <c r="Z1065" s="782"/>
      <c r="AA1065" s="792"/>
      <c r="AB1065" s="792"/>
      <c r="AC1065" s="792"/>
      <c r="AD1065" s="792"/>
      <c r="AE1065" s="792"/>
      <c r="AF1065" s="792"/>
    </row>
    <row r="1066" spans="1:32" s="404" customFormat="1" ht="15" customHeight="1" x14ac:dyDescent="0.2">
      <c r="A1066" s="402"/>
      <c r="B1066" s="826"/>
      <c r="C1066" s="827"/>
      <c r="D1066" s="793"/>
      <c r="E1066" s="881"/>
      <c r="F1066" s="833"/>
      <c r="G1066" s="836"/>
      <c r="H1066" s="830"/>
      <c r="I1066" s="406" t="s">
        <v>158</v>
      </c>
      <c r="J1066" s="451"/>
      <c r="K1066" s="820"/>
      <c r="L1066" s="821"/>
      <c r="M1066" s="818"/>
      <c r="N1066" s="819"/>
      <c r="O1066" s="818"/>
      <c r="P1066" s="819"/>
      <c r="Q1066" s="818"/>
      <c r="R1066" s="819"/>
      <c r="S1066" s="818"/>
      <c r="T1066" s="819"/>
      <c r="U1066" s="818"/>
      <c r="V1066" s="819"/>
      <c r="W1066" s="783"/>
      <c r="X1066" s="784"/>
      <c r="Y1066" s="783"/>
      <c r="Z1066" s="784"/>
      <c r="AA1066" s="793"/>
      <c r="AB1066" s="793"/>
      <c r="AC1066" s="793"/>
      <c r="AD1066" s="793"/>
      <c r="AE1066" s="793"/>
      <c r="AF1066" s="793"/>
    </row>
    <row r="1067" spans="1:32" s="404" customFormat="1" ht="12.75" customHeight="1" x14ac:dyDescent="0.2">
      <c r="A1067" s="402"/>
      <c r="B1067" s="822" t="s">
        <v>28</v>
      </c>
      <c r="C1067" s="823"/>
      <c r="D1067" s="791" t="s">
        <v>757</v>
      </c>
      <c r="E1067" s="879" t="s">
        <v>228</v>
      </c>
      <c r="F1067" s="831"/>
      <c r="G1067" s="834" t="s">
        <v>231</v>
      </c>
      <c r="H1067" s="828" t="s">
        <v>193</v>
      </c>
      <c r="I1067" s="434" t="s">
        <v>184</v>
      </c>
      <c r="J1067" s="438">
        <v>500000</v>
      </c>
      <c r="K1067" s="434" t="s">
        <v>183</v>
      </c>
      <c r="L1067" s="437"/>
      <c r="M1067" s="434" t="s">
        <v>182</v>
      </c>
      <c r="N1067" s="436">
        <f>J1067</f>
        <v>500000</v>
      </c>
      <c r="O1067" s="434" t="s">
        <v>181</v>
      </c>
      <c r="P1067" s="435"/>
      <c r="Q1067" s="434" t="s">
        <v>181</v>
      </c>
      <c r="R1067" s="435"/>
      <c r="S1067" s="434" t="s">
        <v>181</v>
      </c>
      <c r="T1067" s="435"/>
      <c r="U1067" s="434" t="s">
        <v>181</v>
      </c>
      <c r="V1067" s="435"/>
      <c r="W1067" s="466" t="s">
        <v>181</v>
      </c>
      <c r="X1067" s="467"/>
      <c r="Y1067" s="466" t="s">
        <v>180</v>
      </c>
      <c r="Z1067" s="465"/>
      <c r="AA1067" s="791" t="s">
        <v>240</v>
      </c>
      <c r="AB1067" s="791" t="s">
        <v>240</v>
      </c>
      <c r="AC1067" s="791" t="s">
        <v>240</v>
      </c>
      <c r="AD1067" s="791" t="s">
        <v>240</v>
      </c>
      <c r="AE1067" s="791" t="s">
        <v>240</v>
      </c>
      <c r="AF1067" s="791" t="s">
        <v>240</v>
      </c>
    </row>
    <row r="1068" spans="1:32" s="404" customFormat="1" ht="15" customHeight="1" x14ac:dyDescent="0.2">
      <c r="A1068" s="402"/>
      <c r="B1068" s="824"/>
      <c r="C1068" s="825"/>
      <c r="D1068" s="792"/>
      <c r="E1068" s="880"/>
      <c r="F1068" s="832"/>
      <c r="G1068" s="835"/>
      <c r="H1068" s="829"/>
      <c r="I1068" s="416" t="s">
        <v>179</v>
      </c>
      <c r="J1068" s="432"/>
      <c r="K1068" s="416" t="s">
        <v>177</v>
      </c>
      <c r="L1068" s="415"/>
      <c r="M1068" s="416" t="s">
        <v>176</v>
      </c>
      <c r="N1068" s="428">
        <f>N1067</f>
        <v>500000</v>
      </c>
      <c r="O1068" s="416" t="s">
        <v>175</v>
      </c>
      <c r="P1068" s="426"/>
      <c r="Q1068" s="416" t="s">
        <v>175</v>
      </c>
      <c r="R1068" s="426"/>
      <c r="S1068" s="416" t="s">
        <v>175</v>
      </c>
      <c r="T1068" s="426"/>
      <c r="U1068" s="416" t="s">
        <v>175</v>
      </c>
      <c r="V1068" s="426"/>
      <c r="W1068" s="463" t="s">
        <v>175</v>
      </c>
      <c r="X1068" s="462"/>
      <c r="Y1068" s="463" t="s">
        <v>174</v>
      </c>
      <c r="Z1068" s="464"/>
      <c r="AA1068" s="792"/>
      <c r="AB1068" s="792"/>
      <c r="AC1068" s="792"/>
      <c r="AD1068" s="792"/>
      <c r="AE1068" s="792"/>
      <c r="AF1068" s="792"/>
    </row>
    <row r="1069" spans="1:32" s="404" customFormat="1" x14ac:dyDescent="0.2">
      <c r="A1069" s="402"/>
      <c r="B1069" s="824"/>
      <c r="C1069" s="825"/>
      <c r="D1069" s="792"/>
      <c r="E1069" s="880"/>
      <c r="F1069" s="832"/>
      <c r="G1069" s="835"/>
      <c r="H1069" s="829"/>
      <c r="I1069" s="416" t="s">
        <v>173</v>
      </c>
      <c r="J1069" s="429" t="s">
        <v>192</v>
      </c>
      <c r="K1069" s="416" t="s">
        <v>171</v>
      </c>
      <c r="L1069" s="427"/>
      <c r="M1069" s="416" t="s">
        <v>170</v>
      </c>
      <c r="N1069" s="428"/>
      <c r="O1069" s="416" t="s">
        <v>169</v>
      </c>
      <c r="P1069" s="426"/>
      <c r="Q1069" s="416" t="s">
        <v>169</v>
      </c>
      <c r="R1069" s="426"/>
      <c r="S1069" s="416" t="s">
        <v>169</v>
      </c>
      <c r="T1069" s="426"/>
      <c r="U1069" s="416" t="s">
        <v>169</v>
      </c>
      <c r="V1069" s="426"/>
      <c r="W1069" s="463" t="s">
        <v>169</v>
      </c>
      <c r="X1069" s="462"/>
      <c r="Y1069" s="781"/>
      <c r="Z1069" s="782"/>
      <c r="AA1069" s="792"/>
      <c r="AB1069" s="792"/>
      <c r="AC1069" s="792"/>
      <c r="AD1069" s="792"/>
      <c r="AE1069" s="792"/>
      <c r="AF1069" s="792"/>
    </row>
    <row r="1070" spans="1:32" s="404" customFormat="1" ht="15" customHeight="1" x14ac:dyDescent="0.2">
      <c r="A1070" s="402"/>
      <c r="B1070" s="824"/>
      <c r="C1070" s="825"/>
      <c r="D1070" s="792"/>
      <c r="E1070" s="880"/>
      <c r="F1070" s="832"/>
      <c r="G1070" s="835"/>
      <c r="H1070" s="829"/>
      <c r="I1070" s="416" t="s">
        <v>168</v>
      </c>
      <c r="J1070" s="427"/>
      <c r="K1070" s="416" t="s">
        <v>167</v>
      </c>
      <c r="L1070" s="427"/>
      <c r="M1070" s="816"/>
      <c r="N1070" s="817"/>
      <c r="O1070" s="416" t="s">
        <v>166</v>
      </c>
      <c r="P1070" s="426">
        <f>IF(P1068="",P1069-P1067,P1069-P1068)</f>
        <v>0</v>
      </c>
      <c r="Q1070" s="416" t="s">
        <v>166</v>
      </c>
      <c r="R1070" s="426">
        <f>IF(R1068="",R1069-R1067,R1069-R1068)</f>
        <v>0</v>
      </c>
      <c r="S1070" s="416" t="s">
        <v>166</v>
      </c>
      <c r="T1070" s="426">
        <f>IF(T1068="",T1069-T1067,T1069-T1068)</f>
        <v>0</v>
      </c>
      <c r="U1070" s="416" t="s">
        <v>166</v>
      </c>
      <c r="V1070" s="426">
        <f>IF(V1068="",V1069-V1067,V1069-V1068)</f>
        <v>0</v>
      </c>
      <c r="W1070" s="463" t="s">
        <v>166</v>
      </c>
      <c r="X1070" s="462">
        <f>IF(X1068="",X1069-X1067,X1069-X1068)</f>
        <v>0</v>
      </c>
      <c r="Y1070" s="781"/>
      <c r="Z1070" s="782"/>
      <c r="AA1070" s="792"/>
      <c r="AB1070" s="792"/>
      <c r="AC1070" s="792"/>
      <c r="AD1070" s="792"/>
      <c r="AE1070" s="792"/>
      <c r="AF1070" s="792"/>
    </row>
    <row r="1071" spans="1:32" s="404" customFormat="1" ht="15" customHeight="1" x14ac:dyDescent="0.2">
      <c r="A1071" s="402"/>
      <c r="B1071" s="824"/>
      <c r="C1071" s="825"/>
      <c r="D1071" s="792"/>
      <c r="E1071" s="880"/>
      <c r="F1071" s="832"/>
      <c r="G1071" s="835"/>
      <c r="H1071" s="829"/>
      <c r="I1071" s="416" t="s">
        <v>165</v>
      </c>
      <c r="J1071" s="415"/>
      <c r="K1071" s="416" t="s">
        <v>164</v>
      </c>
      <c r="L1071" s="415"/>
      <c r="M1071" s="816"/>
      <c r="N1071" s="817"/>
      <c r="O1071" s="816"/>
      <c r="P1071" s="817"/>
      <c r="Q1071" s="816"/>
      <c r="R1071" s="817"/>
      <c r="S1071" s="816"/>
      <c r="T1071" s="817"/>
      <c r="U1071" s="816"/>
      <c r="V1071" s="817"/>
      <c r="W1071" s="781"/>
      <c r="X1071" s="782"/>
      <c r="Y1071" s="781"/>
      <c r="Z1071" s="782"/>
      <c r="AA1071" s="792"/>
      <c r="AB1071" s="792"/>
      <c r="AC1071" s="792"/>
      <c r="AD1071" s="792"/>
      <c r="AE1071" s="792"/>
      <c r="AF1071" s="792"/>
    </row>
    <row r="1072" spans="1:32" s="404" customFormat="1" ht="15" customHeight="1" x14ac:dyDescent="0.2">
      <c r="A1072" s="402"/>
      <c r="B1072" s="826"/>
      <c r="C1072" s="827"/>
      <c r="D1072" s="793"/>
      <c r="E1072" s="881"/>
      <c r="F1072" s="833"/>
      <c r="G1072" s="836"/>
      <c r="H1072" s="830"/>
      <c r="I1072" s="406" t="s">
        <v>158</v>
      </c>
      <c r="J1072" s="451"/>
      <c r="K1072" s="820"/>
      <c r="L1072" s="821"/>
      <c r="M1072" s="818"/>
      <c r="N1072" s="819"/>
      <c r="O1072" s="818"/>
      <c r="P1072" s="819"/>
      <c r="Q1072" s="818"/>
      <c r="R1072" s="819"/>
      <c r="S1072" s="818"/>
      <c r="T1072" s="819"/>
      <c r="U1072" s="818"/>
      <c r="V1072" s="819"/>
      <c r="W1072" s="783"/>
      <c r="X1072" s="784"/>
      <c r="Y1072" s="783"/>
      <c r="Z1072" s="784"/>
      <c r="AA1072" s="793"/>
      <c r="AB1072" s="793"/>
      <c r="AC1072" s="793"/>
      <c r="AD1072" s="793"/>
      <c r="AE1072" s="793"/>
      <c r="AF1072" s="793"/>
    </row>
    <row r="1073" spans="1:32" s="404" customFormat="1" ht="12.75" customHeight="1" x14ac:dyDescent="0.2">
      <c r="A1073" s="402"/>
      <c r="B1073" s="822" t="s">
        <v>29</v>
      </c>
      <c r="C1073" s="823"/>
      <c r="D1073" s="791" t="s">
        <v>757</v>
      </c>
      <c r="E1073" s="879" t="s">
        <v>228</v>
      </c>
      <c r="F1073" s="831"/>
      <c r="G1073" s="834" t="s">
        <v>231</v>
      </c>
      <c r="H1073" s="828" t="s">
        <v>185</v>
      </c>
      <c r="I1073" s="434" t="s">
        <v>184</v>
      </c>
      <c r="J1073" s="438">
        <v>500000</v>
      </c>
      <c r="K1073" s="434" t="s">
        <v>183</v>
      </c>
      <c r="L1073" s="437"/>
      <c r="M1073" s="434" t="s">
        <v>182</v>
      </c>
      <c r="N1073" s="436">
        <f>J1073</f>
        <v>500000</v>
      </c>
      <c r="O1073" s="434" t="s">
        <v>181</v>
      </c>
      <c r="P1073" s="435"/>
      <c r="Q1073" s="434" t="s">
        <v>181</v>
      </c>
      <c r="R1073" s="435"/>
      <c r="S1073" s="434" t="s">
        <v>181</v>
      </c>
      <c r="T1073" s="435"/>
      <c r="U1073" s="434" t="s">
        <v>181</v>
      </c>
      <c r="V1073" s="435"/>
      <c r="W1073" s="466" t="s">
        <v>181</v>
      </c>
      <c r="X1073" s="467"/>
      <c r="Y1073" s="466" t="s">
        <v>180</v>
      </c>
      <c r="Z1073" s="465"/>
      <c r="AA1073" s="791" t="s">
        <v>240</v>
      </c>
      <c r="AB1073" s="791" t="s">
        <v>240</v>
      </c>
      <c r="AC1073" s="791" t="s">
        <v>240</v>
      </c>
      <c r="AD1073" s="791" t="s">
        <v>240</v>
      </c>
      <c r="AE1073" s="791" t="s">
        <v>240</v>
      </c>
      <c r="AF1073" s="791" t="s">
        <v>240</v>
      </c>
    </row>
    <row r="1074" spans="1:32" s="404" customFormat="1" ht="15" customHeight="1" x14ac:dyDescent="0.2">
      <c r="A1074" s="402"/>
      <c r="B1074" s="824"/>
      <c r="C1074" s="825"/>
      <c r="D1074" s="792"/>
      <c r="E1074" s="880"/>
      <c r="F1074" s="832"/>
      <c r="G1074" s="835"/>
      <c r="H1074" s="829"/>
      <c r="I1074" s="416" t="s">
        <v>179</v>
      </c>
      <c r="J1074" s="432"/>
      <c r="K1074" s="416" t="s">
        <v>177</v>
      </c>
      <c r="L1074" s="415"/>
      <c r="M1074" s="416" t="s">
        <v>176</v>
      </c>
      <c r="N1074" s="428">
        <f>N1073</f>
        <v>500000</v>
      </c>
      <c r="O1074" s="416" t="s">
        <v>175</v>
      </c>
      <c r="P1074" s="426"/>
      <c r="Q1074" s="416" t="s">
        <v>175</v>
      </c>
      <c r="R1074" s="426"/>
      <c r="S1074" s="416" t="s">
        <v>175</v>
      </c>
      <c r="T1074" s="426"/>
      <c r="U1074" s="416" t="s">
        <v>175</v>
      </c>
      <c r="V1074" s="426"/>
      <c r="W1074" s="463" t="s">
        <v>175</v>
      </c>
      <c r="X1074" s="462"/>
      <c r="Y1074" s="463" t="s">
        <v>174</v>
      </c>
      <c r="Z1074" s="464"/>
      <c r="AA1074" s="792"/>
      <c r="AB1074" s="792"/>
      <c r="AC1074" s="792"/>
      <c r="AD1074" s="792"/>
      <c r="AE1074" s="792"/>
      <c r="AF1074" s="792"/>
    </row>
    <row r="1075" spans="1:32" s="404" customFormat="1" x14ac:dyDescent="0.2">
      <c r="A1075" s="402"/>
      <c r="B1075" s="824"/>
      <c r="C1075" s="825"/>
      <c r="D1075" s="792"/>
      <c r="E1075" s="880"/>
      <c r="F1075" s="832"/>
      <c r="G1075" s="835"/>
      <c r="H1075" s="829"/>
      <c r="I1075" s="416" t="s">
        <v>173</v>
      </c>
      <c r="J1075" s="429"/>
      <c r="K1075" s="416" t="s">
        <v>171</v>
      </c>
      <c r="L1075" s="427"/>
      <c r="M1075" s="416" t="s">
        <v>170</v>
      </c>
      <c r="N1075" s="428"/>
      <c r="O1075" s="416" t="s">
        <v>169</v>
      </c>
      <c r="P1075" s="426"/>
      <c r="Q1075" s="416" t="s">
        <v>169</v>
      </c>
      <c r="R1075" s="426"/>
      <c r="S1075" s="416" t="s">
        <v>169</v>
      </c>
      <c r="T1075" s="426"/>
      <c r="U1075" s="416" t="s">
        <v>169</v>
      </c>
      <c r="V1075" s="426"/>
      <c r="W1075" s="463" t="s">
        <v>169</v>
      </c>
      <c r="X1075" s="462"/>
      <c r="Y1075" s="781"/>
      <c r="Z1075" s="782"/>
      <c r="AA1075" s="792"/>
      <c r="AB1075" s="792"/>
      <c r="AC1075" s="792"/>
      <c r="AD1075" s="792"/>
      <c r="AE1075" s="792"/>
      <c r="AF1075" s="792"/>
    </row>
    <row r="1076" spans="1:32" s="404" customFormat="1" ht="15" customHeight="1" x14ac:dyDescent="0.2">
      <c r="A1076" s="402"/>
      <c r="B1076" s="824"/>
      <c r="C1076" s="825"/>
      <c r="D1076" s="792"/>
      <c r="E1076" s="880"/>
      <c r="F1076" s="832"/>
      <c r="G1076" s="835"/>
      <c r="H1076" s="829"/>
      <c r="I1076" s="416" t="s">
        <v>168</v>
      </c>
      <c r="J1076" s="427"/>
      <c r="K1076" s="416" t="s">
        <v>167</v>
      </c>
      <c r="L1076" s="427"/>
      <c r="M1076" s="816"/>
      <c r="N1076" s="817"/>
      <c r="O1076" s="416" t="s">
        <v>166</v>
      </c>
      <c r="P1076" s="426">
        <f>IF(P1074="",P1075-P1073,P1075-P1074)</f>
        <v>0</v>
      </c>
      <c r="Q1076" s="416" t="s">
        <v>166</v>
      </c>
      <c r="R1076" s="426">
        <f>IF(R1074="",R1075-R1073,R1075-R1074)</f>
        <v>0</v>
      </c>
      <c r="S1076" s="416" t="s">
        <v>166</v>
      </c>
      <c r="T1076" s="426">
        <f>IF(T1074="",T1075-T1073,T1075-T1074)</f>
        <v>0</v>
      </c>
      <c r="U1076" s="416" t="s">
        <v>166</v>
      </c>
      <c r="V1076" s="426">
        <f>IF(V1074="",V1075-V1073,V1075-V1074)</f>
        <v>0</v>
      </c>
      <c r="W1076" s="463" t="s">
        <v>166</v>
      </c>
      <c r="X1076" s="462">
        <f>IF(X1074="",X1075-X1073,X1075-X1074)</f>
        <v>0</v>
      </c>
      <c r="Y1076" s="781"/>
      <c r="Z1076" s="782"/>
      <c r="AA1076" s="792"/>
      <c r="AB1076" s="792"/>
      <c r="AC1076" s="792"/>
      <c r="AD1076" s="792"/>
      <c r="AE1076" s="792"/>
      <c r="AF1076" s="792"/>
    </row>
    <row r="1077" spans="1:32" s="404" customFormat="1" ht="15" customHeight="1" x14ac:dyDescent="0.2">
      <c r="A1077" s="402"/>
      <c r="B1077" s="824"/>
      <c r="C1077" s="825"/>
      <c r="D1077" s="792"/>
      <c r="E1077" s="880"/>
      <c r="F1077" s="832"/>
      <c r="G1077" s="835"/>
      <c r="H1077" s="829"/>
      <c r="I1077" s="416" t="s">
        <v>165</v>
      </c>
      <c r="J1077" s="415"/>
      <c r="K1077" s="416" t="s">
        <v>164</v>
      </c>
      <c r="L1077" s="415"/>
      <c r="M1077" s="816"/>
      <c r="N1077" s="817"/>
      <c r="O1077" s="816"/>
      <c r="P1077" s="817"/>
      <c r="Q1077" s="816"/>
      <c r="R1077" s="817"/>
      <c r="S1077" s="816"/>
      <c r="T1077" s="817"/>
      <c r="U1077" s="816"/>
      <c r="V1077" s="817"/>
      <c r="W1077" s="781"/>
      <c r="X1077" s="782"/>
      <c r="Y1077" s="781"/>
      <c r="Z1077" s="782"/>
      <c r="AA1077" s="792"/>
      <c r="AB1077" s="792"/>
      <c r="AC1077" s="792"/>
      <c r="AD1077" s="792"/>
      <c r="AE1077" s="792"/>
      <c r="AF1077" s="792"/>
    </row>
    <row r="1078" spans="1:32" s="404" customFormat="1" ht="15" customHeight="1" x14ac:dyDescent="0.2">
      <c r="A1078" s="402"/>
      <c r="B1078" s="826"/>
      <c r="C1078" s="827"/>
      <c r="D1078" s="793"/>
      <c r="E1078" s="881"/>
      <c r="F1078" s="833"/>
      <c r="G1078" s="836"/>
      <c r="H1078" s="830"/>
      <c r="I1078" s="406" t="s">
        <v>158</v>
      </c>
      <c r="J1078" s="451"/>
      <c r="K1078" s="820"/>
      <c r="L1078" s="821"/>
      <c r="M1078" s="818"/>
      <c r="N1078" s="819"/>
      <c r="O1078" s="818"/>
      <c r="P1078" s="819"/>
      <c r="Q1078" s="818"/>
      <c r="R1078" s="819"/>
      <c r="S1078" s="818"/>
      <c r="T1078" s="819"/>
      <c r="U1078" s="818"/>
      <c r="V1078" s="819"/>
      <c r="W1078" s="783"/>
      <c r="X1078" s="784"/>
      <c r="Y1078" s="783"/>
      <c r="Z1078" s="784"/>
      <c r="AA1078" s="793"/>
      <c r="AB1078" s="793"/>
      <c r="AC1078" s="793"/>
      <c r="AD1078" s="793"/>
      <c r="AE1078" s="793"/>
      <c r="AF1078" s="793"/>
    </row>
    <row r="1079" spans="1:32" s="404" customFormat="1" ht="12.75" customHeight="1" x14ac:dyDescent="0.2">
      <c r="A1079" s="402"/>
      <c r="B1079" s="822" t="s">
        <v>30</v>
      </c>
      <c r="C1079" s="823"/>
      <c r="D1079" s="791" t="s">
        <v>757</v>
      </c>
      <c r="E1079" s="879" t="s">
        <v>228</v>
      </c>
      <c r="F1079" s="831"/>
      <c r="G1079" s="834" t="s">
        <v>231</v>
      </c>
      <c r="H1079" s="828" t="s">
        <v>185</v>
      </c>
      <c r="I1079" s="434" t="s">
        <v>184</v>
      </c>
      <c r="J1079" s="438">
        <v>500000</v>
      </c>
      <c r="K1079" s="434" t="s">
        <v>183</v>
      </c>
      <c r="L1079" s="437"/>
      <c r="M1079" s="434" t="s">
        <v>182</v>
      </c>
      <c r="N1079" s="436">
        <f>J1079</f>
        <v>500000</v>
      </c>
      <c r="O1079" s="434" t="s">
        <v>181</v>
      </c>
      <c r="P1079" s="435"/>
      <c r="Q1079" s="434" t="s">
        <v>181</v>
      </c>
      <c r="R1079" s="435"/>
      <c r="S1079" s="434" t="s">
        <v>181</v>
      </c>
      <c r="T1079" s="435"/>
      <c r="U1079" s="434" t="s">
        <v>181</v>
      </c>
      <c r="V1079" s="435"/>
      <c r="W1079" s="466" t="s">
        <v>181</v>
      </c>
      <c r="X1079" s="467"/>
      <c r="Y1079" s="466" t="s">
        <v>180</v>
      </c>
      <c r="Z1079" s="465"/>
      <c r="AA1079" s="791" t="s">
        <v>240</v>
      </c>
      <c r="AB1079" s="791" t="s">
        <v>240</v>
      </c>
      <c r="AC1079" s="791" t="s">
        <v>240</v>
      </c>
      <c r="AD1079" s="791" t="s">
        <v>240</v>
      </c>
      <c r="AE1079" s="791" t="s">
        <v>240</v>
      </c>
      <c r="AF1079" s="791" t="s">
        <v>240</v>
      </c>
    </row>
    <row r="1080" spans="1:32" s="404" customFormat="1" ht="15" customHeight="1" x14ac:dyDescent="0.2">
      <c r="A1080" s="402"/>
      <c r="B1080" s="824"/>
      <c r="C1080" s="825"/>
      <c r="D1080" s="792"/>
      <c r="E1080" s="880"/>
      <c r="F1080" s="832"/>
      <c r="G1080" s="835"/>
      <c r="H1080" s="829"/>
      <c r="I1080" s="416" t="s">
        <v>179</v>
      </c>
      <c r="J1080" s="432"/>
      <c r="K1080" s="416" t="s">
        <v>177</v>
      </c>
      <c r="L1080" s="415"/>
      <c r="M1080" s="416" t="s">
        <v>176</v>
      </c>
      <c r="N1080" s="428">
        <f>N1079</f>
        <v>500000</v>
      </c>
      <c r="O1080" s="416" t="s">
        <v>175</v>
      </c>
      <c r="P1080" s="426"/>
      <c r="Q1080" s="416" t="s">
        <v>175</v>
      </c>
      <c r="R1080" s="426"/>
      <c r="S1080" s="416" t="s">
        <v>175</v>
      </c>
      <c r="T1080" s="426"/>
      <c r="U1080" s="416" t="s">
        <v>175</v>
      </c>
      <c r="V1080" s="426"/>
      <c r="W1080" s="463" t="s">
        <v>175</v>
      </c>
      <c r="X1080" s="462"/>
      <c r="Y1080" s="463" t="s">
        <v>174</v>
      </c>
      <c r="Z1080" s="464"/>
      <c r="AA1080" s="792"/>
      <c r="AB1080" s="792"/>
      <c r="AC1080" s="792"/>
      <c r="AD1080" s="792"/>
      <c r="AE1080" s="792"/>
      <c r="AF1080" s="792"/>
    </row>
    <row r="1081" spans="1:32" s="404" customFormat="1" x14ac:dyDescent="0.2">
      <c r="A1081" s="402"/>
      <c r="B1081" s="824"/>
      <c r="C1081" s="825"/>
      <c r="D1081" s="792"/>
      <c r="E1081" s="880"/>
      <c r="F1081" s="832"/>
      <c r="G1081" s="835"/>
      <c r="H1081" s="829"/>
      <c r="I1081" s="416" t="s">
        <v>173</v>
      </c>
      <c r="J1081" s="429"/>
      <c r="K1081" s="416" t="s">
        <v>171</v>
      </c>
      <c r="L1081" s="427"/>
      <c r="M1081" s="416" t="s">
        <v>170</v>
      </c>
      <c r="N1081" s="428"/>
      <c r="O1081" s="416" t="s">
        <v>169</v>
      </c>
      <c r="P1081" s="426"/>
      <c r="Q1081" s="416" t="s">
        <v>169</v>
      </c>
      <c r="R1081" s="426"/>
      <c r="S1081" s="416" t="s">
        <v>169</v>
      </c>
      <c r="T1081" s="426"/>
      <c r="U1081" s="416" t="s">
        <v>169</v>
      </c>
      <c r="V1081" s="426"/>
      <c r="W1081" s="463" t="s">
        <v>169</v>
      </c>
      <c r="X1081" s="462"/>
      <c r="Y1081" s="781"/>
      <c r="Z1081" s="782"/>
      <c r="AA1081" s="792"/>
      <c r="AB1081" s="792"/>
      <c r="AC1081" s="792"/>
      <c r="AD1081" s="792"/>
      <c r="AE1081" s="792"/>
      <c r="AF1081" s="792"/>
    </row>
    <row r="1082" spans="1:32" s="404" customFormat="1" ht="15" customHeight="1" x14ac:dyDescent="0.2">
      <c r="A1082" s="402"/>
      <c r="B1082" s="824"/>
      <c r="C1082" s="825"/>
      <c r="D1082" s="792"/>
      <c r="E1082" s="880"/>
      <c r="F1082" s="832"/>
      <c r="G1082" s="835"/>
      <c r="H1082" s="829"/>
      <c r="I1082" s="416" t="s">
        <v>168</v>
      </c>
      <c r="J1082" s="427"/>
      <c r="K1082" s="416" t="s">
        <v>167</v>
      </c>
      <c r="L1082" s="427"/>
      <c r="M1082" s="816"/>
      <c r="N1082" s="817"/>
      <c r="O1082" s="416" t="s">
        <v>166</v>
      </c>
      <c r="P1082" s="426">
        <f>IF(P1080="",P1081-P1079,P1081-P1080)</f>
        <v>0</v>
      </c>
      <c r="Q1082" s="416" t="s">
        <v>166</v>
      </c>
      <c r="R1082" s="426">
        <f>IF(R1080="",R1081-R1079,R1081-R1080)</f>
        <v>0</v>
      </c>
      <c r="S1082" s="416" t="s">
        <v>166</v>
      </c>
      <c r="T1082" s="426">
        <f>IF(T1080="",T1081-T1079,T1081-T1080)</f>
        <v>0</v>
      </c>
      <c r="U1082" s="416" t="s">
        <v>166</v>
      </c>
      <c r="V1082" s="426">
        <f>IF(V1080="",V1081-V1079,V1081-V1080)</f>
        <v>0</v>
      </c>
      <c r="W1082" s="463" t="s">
        <v>166</v>
      </c>
      <c r="X1082" s="462">
        <f>IF(X1080="",X1081-X1079,X1081-X1080)</f>
        <v>0</v>
      </c>
      <c r="Y1082" s="781"/>
      <c r="Z1082" s="782"/>
      <c r="AA1082" s="792"/>
      <c r="AB1082" s="792"/>
      <c r="AC1082" s="792"/>
      <c r="AD1082" s="792"/>
      <c r="AE1082" s="792"/>
      <c r="AF1082" s="792"/>
    </row>
    <row r="1083" spans="1:32" s="404" customFormat="1" ht="15" customHeight="1" x14ac:dyDescent="0.2">
      <c r="A1083" s="402"/>
      <c r="B1083" s="824"/>
      <c r="C1083" s="825"/>
      <c r="D1083" s="792"/>
      <c r="E1083" s="880"/>
      <c r="F1083" s="832"/>
      <c r="G1083" s="835"/>
      <c r="H1083" s="829"/>
      <c r="I1083" s="416" t="s">
        <v>165</v>
      </c>
      <c r="J1083" s="415"/>
      <c r="K1083" s="416" t="s">
        <v>164</v>
      </c>
      <c r="L1083" s="415"/>
      <c r="M1083" s="816"/>
      <c r="N1083" s="817"/>
      <c r="O1083" s="816"/>
      <c r="P1083" s="817"/>
      <c r="Q1083" s="816"/>
      <c r="R1083" s="817"/>
      <c r="S1083" s="816"/>
      <c r="T1083" s="817"/>
      <c r="U1083" s="816"/>
      <c r="V1083" s="817"/>
      <c r="W1083" s="781"/>
      <c r="X1083" s="782"/>
      <c r="Y1083" s="781"/>
      <c r="Z1083" s="782"/>
      <c r="AA1083" s="792"/>
      <c r="AB1083" s="792"/>
      <c r="AC1083" s="792"/>
      <c r="AD1083" s="792"/>
      <c r="AE1083" s="792"/>
      <c r="AF1083" s="792"/>
    </row>
    <row r="1084" spans="1:32" s="404" customFormat="1" ht="15" customHeight="1" x14ac:dyDescent="0.2">
      <c r="A1084" s="402"/>
      <c r="B1084" s="826"/>
      <c r="C1084" s="827"/>
      <c r="D1084" s="793"/>
      <c r="E1084" s="881"/>
      <c r="F1084" s="833"/>
      <c r="G1084" s="836"/>
      <c r="H1084" s="830"/>
      <c r="I1084" s="406" t="s">
        <v>158</v>
      </c>
      <c r="J1084" s="451"/>
      <c r="K1084" s="820"/>
      <c r="L1084" s="821"/>
      <c r="M1084" s="818"/>
      <c r="N1084" s="819"/>
      <c r="O1084" s="818"/>
      <c r="P1084" s="819"/>
      <c r="Q1084" s="818"/>
      <c r="R1084" s="819"/>
      <c r="S1084" s="818"/>
      <c r="T1084" s="819"/>
      <c r="U1084" s="818"/>
      <c r="V1084" s="819"/>
      <c r="W1084" s="783"/>
      <c r="X1084" s="784"/>
      <c r="Y1084" s="783"/>
      <c r="Z1084" s="784"/>
      <c r="AA1084" s="793"/>
      <c r="AB1084" s="793"/>
      <c r="AC1084" s="793"/>
      <c r="AD1084" s="793"/>
      <c r="AE1084" s="793"/>
      <c r="AF1084" s="793"/>
    </row>
    <row r="1085" spans="1:32" s="404" customFormat="1" ht="12.75" customHeight="1" x14ac:dyDescent="0.2">
      <c r="A1085" s="402"/>
      <c r="B1085" s="822" t="s">
        <v>31</v>
      </c>
      <c r="C1085" s="823"/>
      <c r="D1085" s="791" t="s">
        <v>757</v>
      </c>
      <c r="E1085" s="879" t="s">
        <v>228</v>
      </c>
      <c r="F1085" s="831"/>
      <c r="G1085" s="834" t="s">
        <v>231</v>
      </c>
      <c r="H1085" s="828" t="s">
        <v>185</v>
      </c>
      <c r="I1085" s="434" t="s">
        <v>184</v>
      </c>
      <c r="J1085" s="438">
        <v>500000</v>
      </c>
      <c r="K1085" s="434" t="s">
        <v>183</v>
      </c>
      <c r="L1085" s="437"/>
      <c r="M1085" s="434" t="s">
        <v>182</v>
      </c>
      <c r="N1085" s="436">
        <f>J1085</f>
        <v>500000</v>
      </c>
      <c r="O1085" s="434" t="s">
        <v>181</v>
      </c>
      <c r="P1085" s="435"/>
      <c r="Q1085" s="434" t="s">
        <v>181</v>
      </c>
      <c r="R1085" s="435"/>
      <c r="S1085" s="434" t="s">
        <v>181</v>
      </c>
      <c r="T1085" s="435"/>
      <c r="U1085" s="434" t="s">
        <v>181</v>
      </c>
      <c r="V1085" s="435"/>
      <c r="W1085" s="466" t="s">
        <v>181</v>
      </c>
      <c r="X1085" s="467"/>
      <c r="Y1085" s="466" t="s">
        <v>180</v>
      </c>
      <c r="Z1085" s="465"/>
      <c r="AA1085" s="791" t="s">
        <v>240</v>
      </c>
      <c r="AB1085" s="791" t="s">
        <v>240</v>
      </c>
      <c r="AC1085" s="791" t="s">
        <v>240</v>
      </c>
      <c r="AD1085" s="791" t="s">
        <v>240</v>
      </c>
      <c r="AE1085" s="791" t="s">
        <v>240</v>
      </c>
      <c r="AF1085" s="791" t="s">
        <v>240</v>
      </c>
    </row>
    <row r="1086" spans="1:32" s="404" customFormat="1" ht="15" customHeight="1" x14ac:dyDescent="0.2">
      <c r="A1086" s="402"/>
      <c r="B1086" s="824"/>
      <c r="C1086" s="825"/>
      <c r="D1086" s="792"/>
      <c r="E1086" s="880"/>
      <c r="F1086" s="832"/>
      <c r="G1086" s="835"/>
      <c r="H1086" s="829"/>
      <c r="I1086" s="416" t="s">
        <v>179</v>
      </c>
      <c r="J1086" s="432"/>
      <c r="K1086" s="416" t="s">
        <v>177</v>
      </c>
      <c r="L1086" s="415"/>
      <c r="M1086" s="416" t="s">
        <v>176</v>
      </c>
      <c r="N1086" s="428">
        <f>N1085</f>
        <v>500000</v>
      </c>
      <c r="O1086" s="416" t="s">
        <v>175</v>
      </c>
      <c r="P1086" s="426"/>
      <c r="Q1086" s="416" t="s">
        <v>175</v>
      </c>
      <c r="R1086" s="426"/>
      <c r="S1086" s="416" t="s">
        <v>175</v>
      </c>
      <c r="T1086" s="426"/>
      <c r="U1086" s="416" t="s">
        <v>175</v>
      </c>
      <c r="V1086" s="426"/>
      <c r="W1086" s="463" t="s">
        <v>175</v>
      </c>
      <c r="X1086" s="462"/>
      <c r="Y1086" s="463" t="s">
        <v>174</v>
      </c>
      <c r="Z1086" s="464"/>
      <c r="AA1086" s="792"/>
      <c r="AB1086" s="792"/>
      <c r="AC1086" s="792"/>
      <c r="AD1086" s="792"/>
      <c r="AE1086" s="792"/>
      <c r="AF1086" s="792"/>
    </row>
    <row r="1087" spans="1:32" s="404" customFormat="1" x14ac:dyDescent="0.2">
      <c r="A1087" s="402"/>
      <c r="B1087" s="824"/>
      <c r="C1087" s="825"/>
      <c r="D1087" s="792"/>
      <c r="E1087" s="880"/>
      <c r="F1087" s="832"/>
      <c r="G1087" s="835"/>
      <c r="H1087" s="829"/>
      <c r="I1087" s="416" t="s">
        <v>173</v>
      </c>
      <c r="J1087" s="429"/>
      <c r="K1087" s="416" t="s">
        <v>171</v>
      </c>
      <c r="L1087" s="427"/>
      <c r="M1087" s="416" t="s">
        <v>170</v>
      </c>
      <c r="N1087" s="428"/>
      <c r="O1087" s="416" t="s">
        <v>169</v>
      </c>
      <c r="P1087" s="426"/>
      <c r="Q1087" s="416" t="s">
        <v>169</v>
      </c>
      <c r="R1087" s="426"/>
      <c r="S1087" s="416" t="s">
        <v>169</v>
      </c>
      <c r="T1087" s="426"/>
      <c r="U1087" s="416" t="s">
        <v>169</v>
      </c>
      <c r="V1087" s="426"/>
      <c r="W1087" s="463" t="s">
        <v>169</v>
      </c>
      <c r="X1087" s="462"/>
      <c r="Y1087" s="781"/>
      <c r="Z1087" s="782"/>
      <c r="AA1087" s="792"/>
      <c r="AB1087" s="792"/>
      <c r="AC1087" s="792"/>
      <c r="AD1087" s="792"/>
      <c r="AE1087" s="792"/>
      <c r="AF1087" s="792"/>
    </row>
    <row r="1088" spans="1:32" s="404" customFormat="1" ht="15" customHeight="1" x14ac:dyDescent="0.2">
      <c r="A1088" s="402"/>
      <c r="B1088" s="824"/>
      <c r="C1088" s="825"/>
      <c r="D1088" s="792"/>
      <c r="E1088" s="880"/>
      <c r="F1088" s="832"/>
      <c r="G1088" s="835"/>
      <c r="H1088" s="829"/>
      <c r="I1088" s="416" t="s">
        <v>168</v>
      </c>
      <c r="J1088" s="427"/>
      <c r="K1088" s="416" t="s">
        <v>167</v>
      </c>
      <c r="L1088" s="427"/>
      <c r="M1088" s="816"/>
      <c r="N1088" s="817"/>
      <c r="O1088" s="416" t="s">
        <v>166</v>
      </c>
      <c r="P1088" s="426">
        <f>IF(P1086="",P1087-P1085,P1087-P1086)</f>
        <v>0</v>
      </c>
      <c r="Q1088" s="416" t="s">
        <v>166</v>
      </c>
      <c r="R1088" s="426">
        <f>IF(R1086="",R1087-R1085,R1087-R1086)</f>
        <v>0</v>
      </c>
      <c r="S1088" s="416" t="s">
        <v>166</v>
      </c>
      <c r="T1088" s="426">
        <f>IF(T1086="",T1087-T1085,T1087-T1086)</f>
        <v>0</v>
      </c>
      <c r="U1088" s="416" t="s">
        <v>166</v>
      </c>
      <c r="V1088" s="426">
        <f>IF(V1086="",V1087-V1085,V1087-V1086)</f>
        <v>0</v>
      </c>
      <c r="W1088" s="463" t="s">
        <v>166</v>
      </c>
      <c r="X1088" s="462">
        <f>IF(X1086="",X1087-X1085,X1087-X1086)</f>
        <v>0</v>
      </c>
      <c r="Y1088" s="781"/>
      <c r="Z1088" s="782"/>
      <c r="AA1088" s="792"/>
      <c r="AB1088" s="792"/>
      <c r="AC1088" s="792"/>
      <c r="AD1088" s="792"/>
      <c r="AE1088" s="792"/>
      <c r="AF1088" s="792"/>
    </row>
    <row r="1089" spans="1:32" s="404" customFormat="1" ht="15" customHeight="1" x14ac:dyDescent="0.2">
      <c r="A1089" s="402"/>
      <c r="B1089" s="824"/>
      <c r="C1089" s="825"/>
      <c r="D1089" s="792"/>
      <c r="E1089" s="880"/>
      <c r="F1089" s="832"/>
      <c r="G1089" s="835"/>
      <c r="H1089" s="829"/>
      <c r="I1089" s="416" t="s">
        <v>165</v>
      </c>
      <c r="J1089" s="415"/>
      <c r="K1089" s="416" t="s">
        <v>164</v>
      </c>
      <c r="L1089" s="415"/>
      <c r="M1089" s="816"/>
      <c r="N1089" s="817"/>
      <c r="O1089" s="816"/>
      <c r="P1089" s="817"/>
      <c r="Q1089" s="816"/>
      <c r="R1089" s="817"/>
      <c r="S1089" s="816"/>
      <c r="T1089" s="817"/>
      <c r="U1089" s="816"/>
      <c r="V1089" s="817"/>
      <c r="W1089" s="781"/>
      <c r="X1089" s="782"/>
      <c r="Y1089" s="781"/>
      <c r="Z1089" s="782"/>
      <c r="AA1089" s="792"/>
      <c r="AB1089" s="792"/>
      <c r="AC1089" s="792"/>
      <c r="AD1089" s="792"/>
      <c r="AE1089" s="792"/>
      <c r="AF1089" s="792"/>
    </row>
    <row r="1090" spans="1:32" s="404" customFormat="1" ht="15" customHeight="1" x14ac:dyDescent="0.2">
      <c r="A1090" s="402"/>
      <c r="B1090" s="826"/>
      <c r="C1090" s="827"/>
      <c r="D1090" s="793"/>
      <c r="E1090" s="881"/>
      <c r="F1090" s="833"/>
      <c r="G1090" s="836"/>
      <c r="H1090" s="830"/>
      <c r="I1090" s="406" t="s">
        <v>158</v>
      </c>
      <c r="J1090" s="451"/>
      <c r="K1090" s="820"/>
      <c r="L1090" s="821"/>
      <c r="M1090" s="818"/>
      <c r="N1090" s="819"/>
      <c r="O1090" s="818"/>
      <c r="P1090" s="819"/>
      <c r="Q1090" s="818"/>
      <c r="R1090" s="819"/>
      <c r="S1090" s="818"/>
      <c r="T1090" s="819"/>
      <c r="U1090" s="818"/>
      <c r="V1090" s="819"/>
      <c r="W1090" s="783"/>
      <c r="X1090" s="784"/>
      <c r="Y1090" s="783"/>
      <c r="Z1090" s="784"/>
      <c r="AA1090" s="793"/>
      <c r="AB1090" s="793"/>
      <c r="AC1090" s="793"/>
      <c r="AD1090" s="793"/>
      <c r="AE1090" s="793"/>
      <c r="AF1090" s="793"/>
    </row>
    <row r="1091" spans="1:32" s="404" customFormat="1" ht="12.75" customHeight="1" x14ac:dyDescent="0.2">
      <c r="B1091" s="822" t="s">
        <v>1983</v>
      </c>
      <c r="C1091" s="823"/>
      <c r="D1091" s="791" t="s">
        <v>280</v>
      </c>
      <c r="E1091" s="828" t="s">
        <v>228</v>
      </c>
      <c r="F1091" s="831"/>
      <c r="G1091" s="834" t="s">
        <v>231</v>
      </c>
      <c r="H1091" s="828"/>
      <c r="I1091" s="434" t="s">
        <v>184</v>
      </c>
      <c r="J1091" s="438">
        <v>500000</v>
      </c>
      <c r="K1091" s="434" t="s">
        <v>183</v>
      </c>
      <c r="L1091" s="437"/>
      <c r="M1091" s="434" t="s">
        <v>182</v>
      </c>
      <c r="N1091" s="436">
        <f>J1091</f>
        <v>500000</v>
      </c>
      <c r="O1091" s="434" t="s">
        <v>181</v>
      </c>
      <c r="P1091" s="435"/>
      <c r="Q1091" s="434" t="s">
        <v>181</v>
      </c>
      <c r="R1091" s="435"/>
      <c r="S1091" s="434" t="s">
        <v>181</v>
      </c>
      <c r="T1091" s="435"/>
      <c r="U1091" s="434" t="s">
        <v>181</v>
      </c>
      <c r="V1091" s="435"/>
      <c r="W1091" s="466" t="s">
        <v>181</v>
      </c>
      <c r="X1091" s="467"/>
      <c r="Y1091" s="466" t="s">
        <v>180</v>
      </c>
      <c r="Z1091" s="465"/>
      <c r="AA1091" s="791" t="s">
        <v>240</v>
      </c>
      <c r="AB1091" s="791" t="s">
        <v>240</v>
      </c>
      <c r="AC1091" s="791" t="s">
        <v>240</v>
      </c>
      <c r="AD1091" s="791" t="s">
        <v>240</v>
      </c>
      <c r="AE1091" s="791" t="s">
        <v>240</v>
      </c>
      <c r="AF1091" s="791" t="s">
        <v>240</v>
      </c>
    </row>
    <row r="1092" spans="1:32" s="404" customFormat="1" ht="15" customHeight="1" x14ac:dyDescent="0.2">
      <c r="B1092" s="824"/>
      <c r="C1092" s="825"/>
      <c r="D1092" s="792"/>
      <c r="E1092" s="829"/>
      <c r="F1092" s="832"/>
      <c r="G1092" s="835"/>
      <c r="H1092" s="829"/>
      <c r="I1092" s="416" t="s">
        <v>179</v>
      </c>
      <c r="J1092" s="432"/>
      <c r="K1092" s="416" t="s">
        <v>177</v>
      </c>
      <c r="L1092" s="415"/>
      <c r="M1092" s="416" t="s">
        <v>176</v>
      </c>
      <c r="N1092" s="428">
        <f>N1091</f>
        <v>500000</v>
      </c>
      <c r="O1092" s="416" t="s">
        <v>175</v>
      </c>
      <c r="P1092" s="426"/>
      <c r="Q1092" s="416" t="s">
        <v>175</v>
      </c>
      <c r="R1092" s="426"/>
      <c r="S1092" s="416" t="s">
        <v>175</v>
      </c>
      <c r="T1092" s="426"/>
      <c r="U1092" s="416" t="s">
        <v>175</v>
      </c>
      <c r="V1092" s="426"/>
      <c r="W1092" s="463" t="s">
        <v>175</v>
      </c>
      <c r="X1092" s="462"/>
      <c r="Y1092" s="463" t="s">
        <v>174</v>
      </c>
      <c r="Z1092" s="464"/>
      <c r="AA1092" s="792"/>
      <c r="AB1092" s="792"/>
      <c r="AC1092" s="792"/>
      <c r="AD1092" s="792"/>
      <c r="AE1092" s="792"/>
      <c r="AF1092" s="792"/>
    </row>
    <row r="1093" spans="1:32" s="404" customFormat="1" ht="39" customHeight="1" x14ac:dyDescent="0.2">
      <c r="B1093" s="824"/>
      <c r="C1093" s="825"/>
      <c r="D1093" s="792"/>
      <c r="E1093" s="829"/>
      <c r="F1093" s="832"/>
      <c r="G1093" s="835"/>
      <c r="H1093" s="829"/>
      <c r="I1093" s="416" t="s">
        <v>173</v>
      </c>
      <c r="J1093" s="429"/>
      <c r="K1093" s="416" t="s">
        <v>171</v>
      </c>
      <c r="L1093" s="427"/>
      <c r="M1093" s="416" t="s">
        <v>170</v>
      </c>
      <c r="N1093" s="428"/>
      <c r="O1093" s="416" t="s">
        <v>169</v>
      </c>
      <c r="P1093" s="426"/>
      <c r="Q1093" s="416" t="s">
        <v>169</v>
      </c>
      <c r="R1093" s="426"/>
      <c r="S1093" s="416" t="s">
        <v>169</v>
      </c>
      <c r="T1093" s="426"/>
      <c r="U1093" s="416" t="s">
        <v>169</v>
      </c>
      <c r="V1093" s="426"/>
      <c r="W1093" s="463" t="s">
        <v>169</v>
      </c>
      <c r="X1093" s="462"/>
      <c r="Y1093" s="781"/>
      <c r="Z1093" s="782"/>
      <c r="AA1093" s="792"/>
      <c r="AB1093" s="792"/>
      <c r="AC1093" s="792"/>
      <c r="AD1093" s="792"/>
      <c r="AE1093" s="792"/>
      <c r="AF1093" s="792"/>
    </row>
    <row r="1094" spans="1:32" s="404" customFormat="1" ht="15" customHeight="1" x14ac:dyDescent="0.2">
      <c r="B1094" s="824"/>
      <c r="C1094" s="825"/>
      <c r="D1094" s="792"/>
      <c r="E1094" s="829"/>
      <c r="F1094" s="832"/>
      <c r="G1094" s="835"/>
      <c r="H1094" s="829"/>
      <c r="I1094" s="416" t="s">
        <v>168</v>
      </c>
      <c r="J1094" s="427"/>
      <c r="K1094" s="416" t="s">
        <v>167</v>
      </c>
      <c r="L1094" s="427"/>
      <c r="M1094" s="816"/>
      <c r="N1094" s="817"/>
      <c r="O1094" s="416" t="s">
        <v>166</v>
      </c>
      <c r="P1094" s="426">
        <f>IF(P1092="",P1093-P1091,P1093-P1092)</f>
        <v>0</v>
      </c>
      <c r="Q1094" s="416" t="s">
        <v>166</v>
      </c>
      <c r="R1094" s="426">
        <f>IF(R1092="",R1093-R1091,R1093-R1092)</f>
        <v>0</v>
      </c>
      <c r="S1094" s="416" t="s">
        <v>166</v>
      </c>
      <c r="T1094" s="426">
        <f>IF(T1092="",T1093-T1091,T1093-T1092)</f>
        <v>0</v>
      </c>
      <c r="U1094" s="416" t="s">
        <v>166</v>
      </c>
      <c r="V1094" s="426">
        <f>IF(V1092="",V1093-V1091,V1093-V1092)</f>
        <v>0</v>
      </c>
      <c r="W1094" s="463" t="s">
        <v>166</v>
      </c>
      <c r="X1094" s="462">
        <f>IF(X1092="",X1093-X1091,X1093-X1092)</f>
        <v>0</v>
      </c>
      <c r="Y1094" s="781"/>
      <c r="Z1094" s="782"/>
      <c r="AA1094" s="792"/>
      <c r="AB1094" s="792"/>
      <c r="AC1094" s="792"/>
      <c r="AD1094" s="792"/>
      <c r="AE1094" s="792"/>
      <c r="AF1094" s="792"/>
    </row>
    <row r="1095" spans="1:32" s="404" customFormat="1" ht="15" customHeight="1" x14ac:dyDescent="0.2">
      <c r="B1095" s="824"/>
      <c r="C1095" s="825"/>
      <c r="D1095" s="792"/>
      <c r="E1095" s="829"/>
      <c r="F1095" s="832"/>
      <c r="G1095" s="835"/>
      <c r="H1095" s="829"/>
      <c r="I1095" s="416" t="s">
        <v>165</v>
      </c>
      <c r="J1095" s="415"/>
      <c r="K1095" s="416" t="s">
        <v>164</v>
      </c>
      <c r="L1095" s="415"/>
      <c r="M1095" s="816"/>
      <c r="N1095" s="817"/>
      <c r="O1095" s="816"/>
      <c r="P1095" s="817"/>
      <c r="Q1095" s="816"/>
      <c r="R1095" s="817"/>
      <c r="S1095" s="816"/>
      <c r="T1095" s="817"/>
      <c r="U1095" s="816"/>
      <c r="V1095" s="817"/>
      <c r="W1095" s="781"/>
      <c r="X1095" s="782"/>
      <c r="Y1095" s="781"/>
      <c r="Z1095" s="782"/>
      <c r="AA1095" s="792"/>
      <c r="AB1095" s="792"/>
      <c r="AC1095" s="792"/>
      <c r="AD1095" s="792"/>
      <c r="AE1095" s="792"/>
      <c r="AF1095" s="792"/>
    </row>
    <row r="1096" spans="1:32" s="404" customFormat="1" ht="15" customHeight="1" x14ac:dyDescent="0.2">
      <c r="B1096" s="826"/>
      <c r="C1096" s="827"/>
      <c r="D1096" s="793"/>
      <c r="E1096" s="830"/>
      <c r="F1096" s="833"/>
      <c r="G1096" s="836"/>
      <c r="H1096" s="830"/>
      <c r="I1096" s="406" t="s">
        <v>158</v>
      </c>
      <c r="J1096" s="451"/>
      <c r="K1096" s="820"/>
      <c r="L1096" s="821"/>
      <c r="M1096" s="818"/>
      <c r="N1096" s="819"/>
      <c r="O1096" s="818"/>
      <c r="P1096" s="819"/>
      <c r="Q1096" s="818"/>
      <c r="R1096" s="819"/>
      <c r="S1096" s="818"/>
      <c r="T1096" s="819"/>
      <c r="U1096" s="818"/>
      <c r="V1096" s="819"/>
      <c r="W1096" s="783"/>
      <c r="X1096" s="784"/>
      <c r="Y1096" s="783"/>
      <c r="Z1096" s="784"/>
      <c r="AA1096" s="793"/>
      <c r="AB1096" s="793"/>
      <c r="AC1096" s="793"/>
      <c r="AD1096" s="793"/>
      <c r="AE1096" s="793"/>
      <c r="AF1096" s="793"/>
    </row>
    <row r="1097" spans="1:32" s="404" customFormat="1" ht="12.75" customHeight="1" x14ac:dyDescent="0.2">
      <c r="B1097" s="822" t="s">
        <v>32</v>
      </c>
      <c r="C1097" s="823"/>
      <c r="D1097" s="791" t="s">
        <v>280</v>
      </c>
      <c r="E1097" s="828" t="s">
        <v>228</v>
      </c>
      <c r="F1097" s="831"/>
      <c r="G1097" s="834" t="s">
        <v>231</v>
      </c>
      <c r="H1097" s="828"/>
      <c r="I1097" s="434" t="s">
        <v>184</v>
      </c>
      <c r="J1097" s="438">
        <v>500000</v>
      </c>
      <c r="K1097" s="434" t="s">
        <v>183</v>
      </c>
      <c r="L1097" s="437"/>
      <c r="M1097" s="434" t="s">
        <v>182</v>
      </c>
      <c r="N1097" s="436">
        <f>J1097</f>
        <v>500000</v>
      </c>
      <c r="O1097" s="434" t="s">
        <v>181</v>
      </c>
      <c r="P1097" s="435"/>
      <c r="Q1097" s="434" t="s">
        <v>181</v>
      </c>
      <c r="R1097" s="435"/>
      <c r="S1097" s="434" t="s">
        <v>181</v>
      </c>
      <c r="T1097" s="435"/>
      <c r="U1097" s="434" t="s">
        <v>181</v>
      </c>
      <c r="V1097" s="435"/>
      <c r="W1097" s="466" t="s">
        <v>181</v>
      </c>
      <c r="X1097" s="467"/>
      <c r="Y1097" s="466" t="s">
        <v>180</v>
      </c>
      <c r="Z1097" s="465"/>
      <c r="AA1097" s="791" t="s">
        <v>240</v>
      </c>
      <c r="AB1097" s="791" t="s">
        <v>240</v>
      </c>
      <c r="AC1097" s="791" t="s">
        <v>240</v>
      </c>
      <c r="AD1097" s="791" t="s">
        <v>240</v>
      </c>
      <c r="AE1097" s="791" t="s">
        <v>240</v>
      </c>
      <c r="AF1097" s="791" t="s">
        <v>240</v>
      </c>
    </row>
    <row r="1098" spans="1:32" s="404" customFormat="1" ht="15" customHeight="1" x14ac:dyDescent="0.2">
      <c r="B1098" s="824"/>
      <c r="C1098" s="825"/>
      <c r="D1098" s="792"/>
      <c r="E1098" s="829"/>
      <c r="F1098" s="832"/>
      <c r="G1098" s="835"/>
      <c r="H1098" s="829"/>
      <c r="I1098" s="416" t="s">
        <v>179</v>
      </c>
      <c r="J1098" s="432"/>
      <c r="K1098" s="416" t="s">
        <v>177</v>
      </c>
      <c r="L1098" s="415"/>
      <c r="M1098" s="416" t="s">
        <v>176</v>
      </c>
      <c r="N1098" s="428">
        <f>N1097</f>
        <v>500000</v>
      </c>
      <c r="O1098" s="416" t="s">
        <v>175</v>
      </c>
      <c r="P1098" s="426"/>
      <c r="Q1098" s="416" t="s">
        <v>175</v>
      </c>
      <c r="R1098" s="426"/>
      <c r="S1098" s="416" t="s">
        <v>175</v>
      </c>
      <c r="T1098" s="426"/>
      <c r="U1098" s="416" t="s">
        <v>175</v>
      </c>
      <c r="V1098" s="426"/>
      <c r="W1098" s="463" t="s">
        <v>175</v>
      </c>
      <c r="X1098" s="462"/>
      <c r="Y1098" s="463" t="s">
        <v>174</v>
      </c>
      <c r="Z1098" s="464"/>
      <c r="AA1098" s="792"/>
      <c r="AB1098" s="792"/>
      <c r="AC1098" s="792"/>
      <c r="AD1098" s="792"/>
      <c r="AE1098" s="792"/>
      <c r="AF1098" s="792"/>
    </row>
    <row r="1099" spans="1:32" s="404" customFormat="1" ht="39" customHeight="1" x14ac:dyDescent="0.2">
      <c r="B1099" s="824"/>
      <c r="C1099" s="825"/>
      <c r="D1099" s="792"/>
      <c r="E1099" s="829"/>
      <c r="F1099" s="832"/>
      <c r="G1099" s="835"/>
      <c r="H1099" s="829"/>
      <c r="I1099" s="416" t="s">
        <v>173</v>
      </c>
      <c r="J1099" s="429"/>
      <c r="K1099" s="416" t="s">
        <v>171</v>
      </c>
      <c r="L1099" s="427"/>
      <c r="M1099" s="416" t="s">
        <v>170</v>
      </c>
      <c r="N1099" s="428"/>
      <c r="O1099" s="416" t="s">
        <v>169</v>
      </c>
      <c r="P1099" s="426"/>
      <c r="Q1099" s="416" t="s">
        <v>169</v>
      </c>
      <c r="R1099" s="426"/>
      <c r="S1099" s="416" t="s">
        <v>169</v>
      </c>
      <c r="T1099" s="426"/>
      <c r="U1099" s="416" t="s">
        <v>169</v>
      </c>
      <c r="V1099" s="426"/>
      <c r="W1099" s="463" t="s">
        <v>169</v>
      </c>
      <c r="X1099" s="462"/>
      <c r="Y1099" s="781"/>
      <c r="Z1099" s="782"/>
      <c r="AA1099" s="792"/>
      <c r="AB1099" s="792"/>
      <c r="AC1099" s="792"/>
      <c r="AD1099" s="792"/>
      <c r="AE1099" s="792"/>
      <c r="AF1099" s="792"/>
    </row>
    <row r="1100" spans="1:32" s="404" customFormat="1" ht="15" customHeight="1" x14ac:dyDescent="0.2">
      <c r="B1100" s="824"/>
      <c r="C1100" s="825"/>
      <c r="D1100" s="792"/>
      <c r="E1100" s="829"/>
      <c r="F1100" s="832"/>
      <c r="G1100" s="835"/>
      <c r="H1100" s="829"/>
      <c r="I1100" s="416" t="s">
        <v>168</v>
      </c>
      <c r="J1100" s="427"/>
      <c r="K1100" s="416" t="s">
        <v>167</v>
      </c>
      <c r="L1100" s="427"/>
      <c r="M1100" s="816"/>
      <c r="N1100" s="817"/>
      <c r="O1100" s="416" t="s">
        <v>166</v>
      </c>
      <c r="P1100" s="426">
        <f>IF(P1098="",P1099-P1097,P1099-P1098)</f>
        <v>0</v>
      </c>
      <c r="Q1100" s="416" t="s">
        <v>166</v>
      </c>
      <c r="R1100" s="426">
        <f>IF(R1098="",R1099-R1097,R1099-R1098)</f>
        <v>0</v>
      </c>
      <c r="S1100" s="416" t="s">
        <v>166</v>
      </c>
      <c r="T1100" s="426">
        <f>IF(T1098="",T1099-T1097,T1099-T1098)</f>
        <v>0</v>
      </c>
      <c r="U1100" s="416" t="s">
        <v>166</v>
      </c>
      <c r="V1100" s="426">
        <f>IF(V1098="",V1099-V1097,V1099-V1098)</f>
        <v>0</v>
      </c>
      <c r="W1100" s="463" t="s">
        <v>166</v>
      </c>
      <c r="X1100" s="462">
        <f>IF(X1098="",X1099-X1097,X1099-X1098)</f>
        <v>0</v>
      </c>
      <c r="Y1100" s="781"/>
      <c r="Z1100" s="782"/>
      <c r="AA1100" s="792"/>
      <c r="AB1100" s="792"/>
      <c r="AC1100" s="792"/>
      <c r="AD1100" s="792"/>
      <c r="AE1100" s="792"/>
      <c r="AF1100" s="792"/>
    </row>
    <row r="1101" spans="1:32" s="404" customFormat="1" ht="15" customHeight="1" x14ac:dyDescent="0.2">
      <c r="B1101" s="824"/>
      <c r="C1101" s="825"/>
      <c r="D1101" s="792"/>
      <c r="E1101" s="829"/>
      <c r="F1101" s="832"/>
      <c r="G1101" s="835"/>
      <c r="H1101" s="829"/>
      <c r="I1101" s="416" t="s">
        <v>165</v>
      </c>
      <c r="J1101" s="415"/>
      <c r="K1101" s="416" t="s">
        <v>164</v>
      </c>
      <c r="L1101" s="415"/>
      <c r="M1101" s="816"/>
      <c r="N1101" s="817"/>
      <c r="O1101" s="816"/>
      <c r="P1101" s="817"/>
      <c r="Q1101" s="816"/>
      <c r="R1101" s="817"/>
      <c r="S1101" s="816"/>
      <c r="T1101" s="817"/>
      <c r="U1101" s="816"/>
      <c r="V1101" s="817"/>
      <c r="W1101" s="781"/>
      <c r="X1101" s="782"/>
      <c r="Y1101" s="781"/>
      <c r="Z1101" s="782"/>
      <c r="AA1101" s="792"/>
      <c r="AB1101" s="792"/>
      <c r="AC1101" s="792"/>
      <c r="AD1101" s="792"/>
      <c r="AE1101" s="792"/>
      <c r="AF1101" s="792"/>
    </row>
    <row r="1102" spans="1:32" s="404" customFormat="1" ht="15" customHeight="1" x14ac:dyDescent="0.2">
      <c r="B1102" s="826"/>
      <c r="C1102" s="827"/>
      <c r="D1102" s="793"/>
      <c r="E1102" s="830"/>
      <c r="F1102" s="833"/>
      <c r="G1102" s="836"/>
      <c r="H1102" s="830"/>
      <c r="I1102" s="406" t="s">
        <v>158</v>
      </c>
      <c r="J1102" s="451"/>
      <c r="K1102" s="820"/>
      <c r="L1102" s="821"/>
      <c r="M1102" s="818"/>
      <c r="N1102" s="819"/>
      <c r="O1102" s="818"/>
      <c r="P1102" s="819"/>
      <c r="Q1102" s="818"/>
      <c r="R1102" s="819"/>
      <c r="S1102" s="818"/>
      <c r="T1102" s="819"/>
      <c r="U1102" s="818"/>
      <c r="V1102" s="819"/>
      <c r="W1102" s="783"/>
      <c r="X1102" s="784"/>
      <c r="Y1102" s="783"/>
      <c r="Z1102" s="784"/>
      <c r="AA1102" s="793"/>
      <c r="AB1102" s="793"/>
      <c r="AC1102" s="793"/>
      <c r="AD1102" s="793"/>
      <c r="AE1102" s="793"/>
      <c r="AF1102" s="793"/>
    </row>
    <row r="1103" spans="1:32" s="404" customFormat="1" ht="12.75" customHeight="1" x14ac:dyDescent="0.2">
      <c r="B1103" s="822" t="s">
        <v>33</v>
      </c>
      <c r="C1103" s="823"/>
      <c r="D1103" s="791" t="s">
        <v>280</v>
      </c>
      <c r="E1103" s="828" t="s">
        <v>228</v>
      </c>
      <c r="F1103" s="831"/>
      <c r="G1103" s="834" t="s">
        <v>231</v>
      </c>
      <c r="H1103" s="828" t="s">
        <v>193</v>
      </c>
      <c r="I1103" s="434" t="s">
        <v>184</v>
      </c>
      <c r="J1103" s="438">
        <v>500000</v>
      </c>
      <c r="K1103" s="434" t="s">
        <v>183</v>
      </c>
      <c r="L1103" s="437">
        <f>J1108+J1106</f>
        <v>43677</v>
      </c>
      <c r="M1103" s="434" t="s">
        <v>182</v>
      </c>
      <c r="N1103" s="436">
        <f>J1103</f>
        <v>500000</v>
      </c>
      <c r="O1103" s="434" t="s">
        <v>181</v>
      </c>
      <c r="P1103" s="435">
        <v>1</v>
      </c>
      <c r="Q1103" s="434" t="s">
        <v>181</v>
      </c>
      <c r="R1103" s="435">
        <v>1</v>
      </c>
      <c r="S1103" s="434" t="s">
        <v>181</v>
      </c>
      <c r="T1103" s="435">
        <v>1</v>
      </c>
      <c r="U1103" s="434" t="s">
        <v>181</v>
      </c>
      <c r="V1103" s="435">
        <v>1</v>
      </c>
      <c r="W1103" s="466" t="s">
        <v>181</v>
      </c>
      <c r="X1103" s="467">
        <v>1</v>
      </c>
      <c r="Y1103" s="466" t="s">
        <v>180</v>
      </c>
      <c r="Z1103" s="465">
        <v>7</v>
      </c>
      <c r="AA1103" s="791" t="s">
        <v>286</v>
      </c>
      <c r="AB1103" s="791" t="s">
        <v>286</v>
      </c>
      <c r="AC1103" s="791" t="s">
        <v>286</v>
      </c>
      <c r="AD1103" s="791" t="s">
        <v>286</v>
      </c>
      <c r="AE1103" s="791" t="s">
        <v>286</v>
      </c>
      <c r="AF1103" s="791" t="s">
        <v>286</v>
      </c>
    </row>
    <row r="1104" spans="1:32" s="404" customFormat="1" ht="15" customHeight="1" x14ac:dyDescent="0.2">
      <c r="B1104" s="824"/>
      <c r="C1104" s="825"/>
      <c r="D1104" s="792"/>
      <c r="E1104" s="829"/>
      <c r="F1104" s="832"/>
      <c r="G1104" s="835"/>
      <c r="H1104" s="829"/>
      <c r="I1104" s="416" t="s">
        <v>179</v>
      </c>
      <c r="J1104" s="432" t="s">
        <v>285</v>
      </c>
      <c r="K1104" s="416" t="s">
        <v>177</v>
      </c>
      <c r="L1104" s="415"/>
      <c r="M1104" s="416" t="s">
        <v>176</v>
      </c>
      <c r="N1104" s="428">
        <f>N1103</f>
        <v>500000</v>
      </c>
      <c r="O1104" s="416" t="s">
        <v>175</v>
      </c>
      <c r="P1104" s="426"/>
      <c r="Q1104" s="416" t="s">
        <v>175</v>
      </c>
      <c r="R1104" s="426"/>
      <c r="S1104" s="416" t="s">
        <v>175</v>
      </c>
      <c r="T1104" s="426"/>
      <c r="U1104" s="416" t="s">
        <v>175</v>
      </c>
      <c r="V1104" s="426"/>
      <c r="W1104" s="463" t="s">
        <v>175</v>
      </c>
      <c r="X1104" s="462"/>
      <c r="Y1104" s="463" t="s">
        <v>174</v>
      </c>
      <c r="Z1104" s="464">
        <v>110</v>
      </c>
      <c r="AA1104" s="792"/>
      <c r="AB1104" s="792"/>
      <c r="AC1104" s="792"/>
      <c r="AD1104" s="792"/>
      <c r="AE1104" s="792"/>
      <c r="AF1104" s="792"/>
    </row>
    <row r="1105" spans="1:32" s="404" customFormat="1" ht="39" customHeight="1" x14ac:dyDescent="0.2">
      <c r="B1105" s="824"/>
      <c r="C1105" s="825"/>
      <c r="D1105" s="792"/>
      <c r="E1105" s="829"/>
      <c r="F1105" s="832"/>
      <c r="G1105" s="835"/>
      <c r="H1105" s="829"/>
      <c r="I1105" s="416" t="s">
        <v>173</v>
      </c>
      <c r="J1105" s="429" t="s">
        <v>192</v>
      </c>
      <c r="K1105" s="416" t="s">
        <v>171</v>
      </c>
      <c r="L1105" s="427"/>
      <c r="M1105" s="416" t="s">
        <v>170</v>
      </c>
      <c r="N1105" s="428"/>
      <c r="O1105" s="416" t="s">
        <v>169</v>
      </c>
      <c r="P1105" s="426">
        <v>0.85</v>
      </c>
      <c r="Q1105" s="416" t="s">
        <v>169</v>
      </c>
      <c r="R1105" s="426">
        <v>0.85</v>
      </c>
      <c r="S1105" s="416" t="s">
        <v>169</v>
      </c>
      <c r="T1105" s="426">
        <v>0.85</v>
      </c>
      <c r="U1105" s="416" t="s">
        <v>169</v>
      </c>
      <c r="V1105" s="426">
        <v>0.85</v>
      </c>
      <c r="W1105" s="463" t="s">
        <v>169</v>
      </c>
      <c r="X1105" s="462">
        <v>0.85</v>
      </c>
      <c r="Y1105" s="781"/>
      <c r="Z1105" s="782"/>
      <c r="AA1105" s="792"/>
      <c r="AB1105" s="792"/>
      <c r="AC1105" s="792"/>
      <c r="AD1105" s="792"/>
      <c r="AE1105" s="792"/>
      <c r="AF1105" s="792"/>
    </row>
    <row r="1106" spans="1:32" s="404" customFormat="1" ht="15" customHeight="1" x14ac:dyDescent="0.2">
      <c r="B1106" s="824"/>
      <c r="C1106" s="825"/>
      <c r="D1106" s="792"/>
      <c r="E1106" s="829"/>
      <c r="F1106" s="832"/>
      <c r="G1106" s="835"/>
      <c r="H1106" s="829"/>
      <c r="I1106" s="416" t="s">
        <v>168</v>
      </c>
      <c r="J1106" s="427">
        <v>70</v>
      </c>
      <c r="K1106" s="416" t="s">
        <v>167</v>
      </c>
      <c r="L1106" s="427"/>
      <c r="M1106" s="816"/>
      <c r="N1106" s="817"/>
      <c r="O1106" s="416" t="s">
        <v>166</v>
      </c>
      <c r="P1106" s="426">
        <f>IF(P1104="",P1105-P1103,P1105-P1104)</f>
        <v>-0.15000000000000002</v>
      </c>
      <c r="Q1106" s="416" t="s">
        <v>166</v>
      </c>
      <c r="R1106" s="426">
        <f>IF(R1104="",R1105-R1103,R1105-R1104)</f>
        <v>-0.15000000000000002</v>
      </c>
      <c r="S1106" s="416" t="s">
        <v>166</v>
      </c>
      <c r="T1106" s="426">
        <f>IF(T1104="",T1105-T1103,T1105-T1104)</f>
        <v>-0.15000000000000002</v>
      </c>
      <c r="U1106" s="416" t="s">
        <v>166</v>
      </c>
      <c r="V1106" s="426">
        <f>IF(V1104="",V1105-V1103,V1105-V1104)</f>
        <v>-0.15000000000000002</v>
      </c>
      <c r="W1106" s="463" t="s">
        <v>166</v>
      </c>
      <c r="X1106" s="462">
        <f>IF(X1104="",X1105-X1103,X1105-X1104)</f>
        <v>-0.15000000000000002</v>
      </c>
      <c r="Y1106" s="781"/>
      <c r="Z1106" s="782"/>
      <c r="AA1106" s="792"/>
      <c r="AB1106" s="792"/>
      <c r="AC1106" s="792"/>
      <c r="AD1106" s="792"/>
      <c r="AE1106" s="792"/>
      <c r="AF1106" s="792"/>
    </row>
    <row r="1107" spans="1:32" s="404" customFormat="1" ht="15" customHeight="1" x14ac:dyDescent="0.2">
      <c r="B1107" s="824"/>
      <c r="C1107" s="825"/>
      <c r="D1107" s="792"/>
      <c r="E1107" s="829"/>
      <c r="F1107" s="832"/>
      <c r="G1107" s="835"/>
      <c r="H1107" s="829"/>
      <c r="I1107" s="416" t="s">
        <v>165</v>
      </c>
      <c r="J1107" s="415" t="s">
        <v>284</v>
      </c>
      <c r="K1107" s="416" t="s">
        <v>164</v>
      </c>
      <c r="L1107" s="415"/>
      <c r="M1107" s="816"/>
      <c r="N1107" s="817"/>
      <c r="O1107" s="816"/>
      <c r="P1107" s="817"/>
      <c r="Q1107" s="816"/>
      <c r="R1107" s="817"/>
      <c r="S1107" s="816"/>
      <c r="T1107" s="817"/>
      <c r="U1107" s="816"/>
      <c r="V1107" s="817"/>
      <c r="W1107" s="781"/>
      <c r="X1107" s="782"/>
      <c r="Y1107" s="781"/>
      <c r="Z1107" s="782"/>
      <c r="AA1107" s="792"/>
      <c r="AB1107" s="792"/>
      <c r="AC1107" s="792"/>
      <c r="AD1107" s="792"/>
      <c r="AE1107" s="792"/>
      <c r="AF1107" s="792"/>
    </row>
    <row r="1108" spans="1:32" s="404" customFormat="1" ht="15" customHeight="1" x14ac:dyDescent="0.2">
      <c r="B1108" s="826"/>
      <c r="C1108" s="827"/>
      <c r="D1108" s="793"/>
      <c r="E1108" s="830"/>
      <c r="F1108" s="833"/>
      <c r="G1108" s="836"/>
      <c r="H1108" s="830"/>
      <c r="I1108" s="406" t="s">
        <v>158</v>
      </c>
      <c r="J1108" s="451">
        <v>43607</v>
      </c>
      <c r="K1108" s="820"/>
      <c r="L1108" s="821"/>
      <c r="M1108" s="818"/>
      <c r="N1108" s="819"/>
      <c r="O1108" s="818"/>
      <c r="P1108" s="819"/>
      <c r="Q1108" s="818"/>
      <c r="R1108" s="819"/>
      <c r="S1108" s="818"/>
      <c r="T1108" s="819"/>
      <c r="U1108" s="818"/>
      <c r="V1108" s="819"/>
      <c r="W1108" s="783"/>
      <c r="X1108" s="784"/>
      <c r="Y1108" s="783"/>
      <c r="Z1108" s="784"/>
      <c r="AA1108" s="793"/>
      <c r="AB1108" s="793"/>
      <c r="AC1108" s="793"/>
      <c r="AD1108" s="793"/>
      <c r="AE1108" s="793"/>
      <c r="AF1108" s="793"/>
    </row>
    <row r="1109" spans="1:32" s="404" customFormat="1" ht="12.75" customHeight="1" x14ac:dyDescent="0.2">
      <c r="A1109" s="402"/>
      <c r="B1109" s="822" t="s">
        <v>763</v>
      </c>
      <c r="C1109" s="823"/>
      <c r="D1109" s="791" t="s">
        <v>757</v>
      </c>
      <c r="E1109" s="879" t="s">
        <v>228</v>
      </c>
      <c r="F1109" s="831"/>
      <c r="G1109" s="834" t="s">
        <v>231</v>
      </c>
      <c r="H1109" s="828" t="s">
        <v>185</v>
      </c>
      <c r="I1109" s="434" t="s">
        <v>184</v>
      </c>
      <c r="J1109" s="438">
        <v>1300000</v>
      </c>
      <c r="K1109" s="434" t="s">
        <v>183</v>
      </c>
      <c r="L1109" s="437"/>
      <c r="M1109" s="434" t="s">
        <v>182</v>
      </c>
      <c r="N1109" s="436">
        <f>J1109</f>
        <v>1300000</v>
      </c>
      <c r="O1109" s="434" t="s">
        <v>181</v>
      </c>
      <c r="P1109" s="435"/>
      <c r="Q1109" s="434" t="s">
        <v>181</v>
      </c>
      <c r="R1109" s="435"/>
      <c r="S1109" s="434" t="s">
        <v>181</v>
      </c>
      <c r="T1109" s="435"/>
      <c r="U1109" s="480" t="s">
        <v>181</v>
      </c>
      <c r="V1109" s="479"/>
      <c r="W1109" s="466" t="s">
        <v>181</v>
      </c>
      <c r="X1109" s="467"/>
      <c r="Y1109" s="466" t="s">
        <v>180</v>
      </c>
      <c r="Z1109" s="465"/>
      <c r="AA1109" s="791"/>
      <c r="AB1109" s="791"/>
      <c r="AC1109" s="791"/>
      <c r="AD1109" s="791"/>
      <c r="AE1109" s="791"/>
      <c r="AF1109" s="791" t="s">
        <v>2012</v>
      </c>
    </row>
    <row r="1110" spans="1:32" s="404" customFormat="1" ht="15" customHeight="1" x14ac:dyDescent="0.2">
      <c r="A1110" s="402"/>
      <c r="B1110" s="824"/>
      <c r="C1110" s="825"/>
      <c r="D1110" s="792"/>
      <c r="E1110" s="880"/>
      <c r="F1110" s="832"/>
      <c r="G1110" s="835"/>
      <c r="H1110" s="829"/>
      <c r="I1110" s="416" t="s">
        <v>179</v>
      </c>
      <c r="J1110" s="432"/>
      <c r="K1110" s="416" t="s">
        <v>177</v>
      </c>
      <c r="L1110" s="415"/>
      <c r="M1110" s="416" t="s">
        <v>176</v>
      </c>
      <c r="N1110" s="428">
        <f>N1109</f>
        <v>1300000</v>
      </c>
      <c r="O1110" s="416" t="s">
        <v>175</v>
      </c>
      <c r="P1110" s="426"/>
      <c r="Q1110" s="416" t="s">
        <v>175</v>
      </c>
      <c r="R1110" s="426"/>
      <c r="S1110" s="416" t="s">
        <v>175</v>
      </c>
      <c r="T1110" s="426"/>
      <c r="U1110" s="478" t="s">
        <v>175</v>
      </c>
      <c r="V1110" s="477"/>
      <c r="W1110" s="463" t="s">
        <v>175</v>
      </c>
      <c r="X1110" s="462"/>
      <c r="Y1110" s="463" t="s">
        <v>174</v>
      </c>
      <c r="Z1110" s="464"/>
      <c r="AA1110" s="792"/>
      <c r="AB1110" s="792"/>
      <c r="AC1110" s="792"/>
      <c r="AD1110" s="792"/>
      <c r="AE1110" s="792"/>
      <c r="AF1110" s="792"/>
    </row>
    <row r="1111" spans="1:32" s="404" customFormat="1" x14ac:dyDescent="0.2">
      <c r="A1111" s="402"/>
      <c r="B1111" s="824"/>
      <c r="C1111" s="825"/>
      <c r="D1111" s="792"/>
      <c r="E1111" s="880"/>
      <c r="F1111" s="832"/>
      <c r="G1111" s="835"/>
      <c r="H1111" s="829"/>
      <c r="I1111" s="416" t="s">
        <v>173</v>
      </c>
      <c r="J1111" s="429"/>
      <c r="K1111" s="416" t="s">
        <v>171</v>
      </c>
      <c r="L1111" s="427"/>
      <c r="M1111" s="416" t="s">
        <v>170</v>
      </c>
      <c r="N1111" s="428"/>
      <c r="O1111" s="416" t="s">
        <v>169</v>
      </c>
      <c r="P1111" s="426"/>
      <c r="Q1111" s="416" t="s">
        <v>169</v>
      </c>
      <c r="R1111" s="426"/>
      <c r="S1111" s="416" t="s">
        <v>169</v>
      </c>
      <c r="T1111" s="426"/>
      <c r="U1111" s="478" t="s">
        <v>169</v>
      </c>
      <c r="V1111" s="477"/>
      <c r="W1111" s="463" t="s">
        <v>169</v>
      </c>
      <c r="X1111" s="462"/>
      <c r="Y1111" s="781"/>
      <c r="Z1111" s="782"/>
      <c r="AA1111" s="792"/>
      <c r="AB1111" s="792"/>
      <c r="AC1111" s="792"/>
      <c r="AD1111" s="792"/>
      <c r="AE1111" s="792"/>
      <c r="AF1111" s="792"/>
    </row>
    <row r="1112" spans="1:32" s="404" customFormat="1" ht="15" customHeight="1" x14ac:dyDescent="0.2">
      <c r="A1112" s="402"/>
      <c r="B1112" s="824"/>
      <c r="C1112" s="825"/>
      <c r="D1112" s="792"/>
      <c r="E1112" s="880"/>
      <c r="F1112" s="832"/>
      <c r="G1112" s="835"/>
      <c r="H1112" s="829"/>
      <c r="I1112" s="416" t="s">
        <v>168</v>
      </c>
      <c r="J1112" s="427"/>
      <c r="K1112" s="416" t="s">
        <v>167</v>
      </c>
      <c r="L1112" s="427"/>
      <c r="M1112" s="816"/>
      <c r="N1112" s="817"/>
      <c r="O1112" s="416" t="s">
        <v>166</v>
      </c>
      <c r="P1112" s="426">
        <f>IF(P1110="",P1111-P1109,P1111-P1110)</f>
        <v>0</v>
      </c>
      <c r="Q1112" s="416" t="s">
        <v>166</v>
      </c>
      <c r="R1112" s="426">
        <f>IF(R1110="",R1111-R1109,R1111-R1110)</f>
        <v>0</v>
      </c>
      <c r="S1112" s="416" t="s">
        <v>166</v>
      </c>
      <c r="T1112" s="426">
        <f>IF(T1110="",T1111-T1109,T1111-T1110)</f>
        <v>0</v>
      </c>
      <c r="U1112" s="478" t="s">
        <v>166</v>
      </c>
      <c r="V1112" s="477">
        <f>IF(V1110="",V1111-V1109,V1111-V1110)</f>
        <v>0</v>
      </c>
      <c r="W1112" s="463" t="s">
        <v>166</v>
      </c>
      <c r="X1112" s="462">
        <f>IF(X1110="",X1111-X1109,X1111-X1110)</f>
        <v>0</v>
      </c>
      <c r="Y1112" s="781"/>
      <c r="Z1112" s="782"/>
      <c r="AA1112" s="792"/>
      <c r="AB1112" s="792"/>
      <c r="AC1112" s="792"/>
      <c r="AD1112" s="792"/>
      <c r="AE1112" s="792"/>
      <c r="AF1112" s="792"/>
    </row>
    <row r="1113" spans="1:32" s="404" customFormat="1" ht="15" customHeight="1" x14ac:dyDescent="0.2">
      <c r="A1113" s="402"/>
      <c r="B1113" s="824"/>
      <c r="C1113" s="825"/>
      <c r="D1113" s="792"/>
      <c r="E1113" s="880"/>
      <c r="F1113" s="832"/>
      <c r="G1113" s="835"/>
      <c r="H1113" s="829"/>
      <c r="I1113" s="416" t="s">
        <v>165</v>
      </c>
      <c r="J1113" s="415"/>
      <c r="K1113" s="416" t="s">
        <v>164</v>
      </c>
      <c r="L1113" s="415"/>
      <c r="M1113" s="816"/>
      <c r="N1113" s="817"/>
      <c r="O1113" s="816"/>
      <c r="P1113" s="817"/>
      <c r="Q1113" s="816"/>
      <c r="R1113" s="817"/>
      <c r="S1113" s="816"/>
      <c r="T1113" s="817"/>
      <c r="U1113" s="857"/>
      <c r="V1113" s="858"/>
      <c r="W1113" s="781"/>
      <c r="X1113" s="782"/>
      <c r="Y1113" s="781"/>
      <c r="Z1113" s="782"/>
      <c r="AA1113" s="792"/>
      <c r="AB1113" s="792"/>
      <c r="AC1113" s="792"/>
      <c r="AD1113" s="792"/>
      <c r="AE1113" s="792"/>
      <c r="AF1113" s="792"/>
    </row>
    <row r="1114" spans="1:32" s="404" customFormat="1" ht="15" customHeight="1" x14ac:dyDescent="0.2">
      <c r="A1114" s="402"/>
      <c r="B1114" s="826"/>
      <c r="C1114" s="827"/>
      <c r="D1114" s="793"/>
      <c r="E1114" s="881"/>
      <c r="F1114" s="833"/>
      <c r="G1114" s="836"/>
      <c r="H1114" s="830"/>
      <c r="I1114" s="406" t="s">
        <v>158</v>
      </c>
      <c r="J1114" s="451"/>
      <c r="K1114" s="820"/>
      <c r="L1114" s="821"/>
      <c r="M1114" s="818"/>
      <c r="N1114" s="819"/>
      <c r="O1114" s="818"/>
      <c r="P1114" s="819"/>
      <c r="Q1114" s="818"/>
      <c r="R1114" s="819"/>
      <c r="S1114" s="818"/>
      <c r="T1114" s="819"/>
      <c r="U1114" s="859"/>
      <c r="V1114" s="860"/>
      <c r="W1114" s="783"/>
      <c r="X1114" s="784"/>
      <c r="Y1114" s="783"/>
      <c r="Z1114" s="784"/>
      <c r="AA1114" s="793"/>
      <c r="AB1114" s="793"/>
      <c r="AC1114" s="793"/>
      <c r="AD1114" s="793"/>
      <c r="AE1114" s="793"/>
      <c r="AF1114" s="793"/>
    </row>
    <row r="1115" spans="1:32" s="404" customFormat="1" ht="12.75" customHeight="1" x14ac:dyDescent="0.2">
      <c r="A1115" s="402"/>
      <c r="B1115" s="822" t="s">
        <v>762</v>
      </c>
      <c r="C1115" s="823"/>
      <c r="D1115" s="791" t="s">
        <v>757</v>
      </c>
      <c r="E1115" s="879" t="s">
        <v>228</v>
      </c>
      <c r="F1115" s="831"/>
      <c r="G1115" s="834" t="s">
        <v>231</v>
      </c>
      <c r="H1115" s="828" t="s">
        <v>185</v>
      </c>
      <c r="I1115" s="434" t="s">
        <v>184</v>
      </c>
      <c r="J1115" s="438">
        <v>1300000</v>
      </c>
      <c r="K1115" s="434" t="s">
        <v>183</v>
      </c>
      <c r="L1115" s="437"/>
      <c r="M1115" s="434" t="s">
        <v>182</v>
      </c>
      <c r="N1115" s="436">
        <f>J1115</f>
        <v>1300000</v>
      </c>
      <c r="O1115" s="434" t="s">
        <v>181</v>
      </c>
      <c r="P1115" s="435"/>
      <c r="Q1115" s="434" t="s">
        <v>181</v>
      </c>
      <c r="R1115" s="435"/>
      <c r="S1115" s="434" t="s">
        <v>181</v>
      </c>
      <c r="T1115" s="435"/>
      <c r="U1115" s="434" t="s">
        <v>181</v>
      </c>
      <c r="V1115" s="435"/>
      <c r="W1115" s="466" t="s">
        <v>181</v>
      </c>
      <c r="X1115" s="467"/>
      <c r="Y1115" s="466" t="s">
        <v>180</v>
      </c>
      <c r="Z1115" s="465"/>
      <c r="AA1115" s="791" t="s">
        <v>240</v>
      </c>
      <c r="AB1115" s="791" t="s">
        <v>240</v>
      </c>
      <c r="AC1115" s="791" t="s">
        <v>240</v>
      </c>
      <c r="AD1115" s="791" t="s">
        <v>240</v>
      </c>
      <c r="AE1115" s="791" t="s">
        <v>240</v>
      </c>
      <c r="AF1115" s="791" t="s">
        <v>240</v>
      </c>
    </row>
    <row r="1116" spans="1:32" s="404" customFormat="1" ht="15" customHeight="1" x14ac:dyDescent="0.2">
      <c r="A1116" s="402"/>
      <c r="B1116" s="824"/>
      <c r="C1116" s="825"/>
      <c r="D1116" s="792"/>
      <c r="E1116" s="880"/>
      <c r="F1116" s="832"/>
      <c r="G1116" s="835"/>
      <c r="H1116" s="829"/>
      <c r="I1116" s="416" t="s">
        <v>179</v>
      </c>
      <c r="J1116" s="432"/>
      <c r="K1116" s="416" t="s">
        <v>177</v>
      </c>
      <c r="L1116" s="415"/>
      <c r="M1116" s="416" t="s">
        <v>176</v>
      </c>
      <c r="N1116" s="428">
        <f>N1115</f>
        <v>1300000</v>
      </c>
      <c r="O1116" s="416" t="s">
        <v>175</v>
      </c>
      <c r="P1116" s="426"/>
      <c r="Q1116" s="416" t="s">
        <v>175</v>
      </c>
      <c r="R1116" s="426"/>
      <c r="S1116" s="416" t="s">
        <v>175</v>
      </c>
      <c r="T1116" s="426"/>
      <c r="U1116" s="416" t="s">
        <v>175</v>
      </c>
      <c r="V1116" s="426"/>
      <c r="W1116" s="463" t="s">
        <v>175</v>
      </c>
      <c r="X1116" s="462"/>
      <c r="Y1116" s="463" t="s">
        <v>174</v>
      </c>
      <c r="Z1116" s="464"/>
      <c r="AA1116" s="792"/>
      <c r="AB1116" s="792"/>
      <c r="AC1116" s="792"/>
      <c r="AD1116" s="792"/>
      <c r="AE1116" s="792"/>
      <c r="AF1116" s="792"/>
    </row>
    <row r="1117" spans="1:32" s="404" customFormat="1" x14ac:dyDescent="0.2">
      <c r="A1117" s="402"/>
      <c r="B1117" s="824"/>
      <c r="C1117" s="825"/>
      <c r="D1117" s="792"/>
      <c r="E1117" s="880"/>
      <c r="F1117" s="832"/>
      <c r="G1117" s="835"/>
      <c r="H1117" s="829"/>
      <c r="I1117" s="416" t="s">
        <v>173</v>
      </c>
      <c r="J1117" s="429"/>
      <c r="K1117" s="416" t="s">
        <v>171</v>
      </c>
      <c r="L1117" s="427"/>
      <c r="M1117" s="416" t="s">
        <v>170</v>
      </c>
      <c r="N1117" s="428"/>
      <c r="O1117" s="416" t="s">
        <v>169</v>
      </c>
      <c r="P1117" s="426"/>
      <c r="Q1117" s="416" t="s">
        <v>169</v>
      </c>
      <c r="R1117" s="426"/>
      <c r="S1117" s="416" t="s">
        <v>169</v>
      </c>
      <c r="T1117" s="426"/>
      <c r="U1117" s="416" t="s">
        <v>169</v>
      </c>
      <c r="V1117" s="426"/>
      <c r="W1117" s="463" t="s">
        <v>169</v>
      </c>
      <c r="X1117" s="462"/>
      <c r="Y1117" s="781"/>
      <c r="Z1117" s="782"/>
      <c r="AA1117" s="792"/>
      <c r="AB1117" s="792"/>
      <c r="AC1117" s="792"/>
      <c r="AD1117" s="792"/>
      <c r="AE1117" s="792"/>
      <c r="AF1117" s="792"/>
    </row>
    <row r="1118" spans="1:32" s="404" customFormat="1" ht="15" customHeight="1" x14ac:dyDescent="0.2">
      <c r="A1118" s="402"/>
      <c r="B1118" s="824"/>
      <c r="C1118" s="825"/>
      <c r="D1118" s="792"/>
      <c r="E1118" s="880"/>
      <c r="F1118" s="832"/>
      <c r="G1118" s="835"/>
      <c r="H1118" s="829"/>
      <c r="I1118" s="416" t="s">
        <v>168</v>
      </c>
      <c r="J1118" s="427"/>
      <c r="K1118" s="416" t="s">
        <v>167</v>
      </c>
      <c r="L1118" s="427"/>
      <c r="M1118" s="816"/>
      <c r="N1118" s="817"/>
      <c r="O1118" s="416" t="s">
        <v>166</v>
      </c>
      <c r="P1118" s="426">
        <f>IF(P1116="",P1117-P1115,P1117-P1116)</f>
        <v>0</v>
      </c>
      <c r="Q1118" s="416" t="s">
        <v>166</v>
      </c>
      <c r="R1118" s="426">
        <f>IF(R1116="",R1117-R1115,R1117-R1116)</f>
        <v>0</v>
      </c>
      <c r="S1118" s="416" t="s">
        <v>166</v>
      </c>
      <c r="T1118" s="426">
        <f>IF(T1116="",T1117-T1115,T1117-T1116)</f>
        <v>0</v>
      </c>
      <c r="U1118" s="416" t="s">
        <v>166</v>
      </c>
      <c r="V1118" s="426">
        <f>IF(V1116="",V1117-V1115,V1117-V1116)</f>
        <v>0</v>
      </c>
      <c r="W1118" s="463" t="s">
        <v>166</v>
      </c>
      <c r="X1118" s="462">
        <f>IF(X1116="",X1117-X1115,X1117-X1116)</f>
        <v>0</v>
      </c>
      <c r="Y1118" s="781"/>
      <c r="Z1118" s="782"/>
      <c r="AA1118" s="792"/>
      <c r="AB1118" s="792"/>
      <c r="AC1118" s="792"/>
      <c r="AD1118" s="792"/>
      <c r="AE1118" s="792"/>
      <c r="AF1118" s="792"/>
    </row>
    <row r="1119" spans="1:32" s="404" customFormat="1" ht="15" customHeight="1" x14ac:dyDescent="0.2">
      <c r="A1119" s="402"/>
      <c r="B1119" s="824"/>
      <c r="C1119" s="825"/>
      <c r="D1119" s="792"/>
      <c r="E1119" s="880"/>
      <c r="F1119" s="832"/>
      <c r="G1119" s="835"/>
      <c r="H1119" s="829"/>
      <c r="I1119" s="416" t="s">
        <v>165</v>
      </c>
      <c r="J1119" s="415"/>
      <c r="K1119" s="416" t="s">
        <v>164</v>
      </c>
      <c r="L1119" s="415"/>
      <c r="M1119" s="816"/>
      <c r="N1119" s="817"/>
      <c r="O1119" s="816"/>
      <c r="P1119" s="817"/>
      <c r="Q1119" s="816"/>
      <c r="R1119" s="817"/>
      <c r="S1119" s="816"/>
      <c r="T1119" s="817"/>
      <c r="U1119" s="816"/>
      <c r="V1119" s="817"/>
      <c r="W1119" s="781"/>
      <c r="X1119" s="782"/>
      <c r="Y1119" s="781"/>
      <c r="Z1119" s="782"/>
      <c r="AA1119" s="792"/>
      <c r="AB1119" s="792"/>
      <c r="AC1119" s="792"/>
      <c r="AD1119" s="792"/>
      <c r="AE1119" s="792"/>
      <c r="AF1119" s="792"/>
    </row>
    <row r="1120" spans="1:32" s="404" customFormat="1" ht="15" customHeight="1" x14ac:dyDescent="0.2">
      <c r="A1120" s="402"/>
      <c r="B1120" s="826"/>
      <c r="C1120" s="827"/>
      <c r="D1120" s="793"/>
      <c r="E1120" s="881"/>
      <c r="F1120" s="833"/>
      <c r="G1120" s="836"/>
      <c r="H1120" s="830"/>
      <c r="I1120" s="406" t="s">
        <v>158</v>
      </c>
      <c r="J1120" s="451"/>
      <c r="K1120" s="820"/>
      <c r="L1120" s="821"/>
      <c r="M1120" s="818"/>
      <c r="N1120" s="819"/>
      <c r="O1120" s="818"/>
      <c r="P1120" s="819"/>
      <c r="Q1120" s="818"/>
      <c r="R1120" s="819"/>
      <c r="S1120" s="818"/>
      <c r="T1120" s="819"/>
      <c r="U1120" s="818"/>
      <c r="V1120" s="819"/>
      <c r="W1120" s="783"/>
      <c r="X1120" s="784"/>
      <c r="Y1120" s="783"/>
      <c r="Z1120" s="784"/>
      <c r="AA1120" s="793"/>
      <c r="AB1120" s="793"/>
      <c r="AC1120" s="793"/>
      <c r="AD1120" s="793"/>
      <c r="AE1120" s="793"/>
      <c r="AF1120" s="793"/>
    </row>
    <row r="1121" spans="1:32" s="404" customFormat="1" ht="12.75" customHeight="1" x14ac:dyDescent="0.2">
      <c r="A1121" s="402"/>
      <c r="B1121" s="822" t="s">
        <v>760</v>
      </c>
      <c r="C1121" s="823"/>
      <c r="D1121" s="791" t="s">
        <v>757</v>
      </c>
      <c r="E1121" s="879" t="s">
        <v>228</v>
      </c>
      <c r="F1121" s="831"/>
      <c r="G1121" s="834" t="s">
        <v>231</v>
      </c>
      <c r="H1121" s="828" t="s">
        <v>185</v>
      </c>
      <c r="I1121" s="434" t="s">
        <v>184</v>
      </c>
      <c r="J1121" s="438">
        <v>1300000</v>
      </c>
      <c r="K1121" s="434" t="s">
        <v>183</v>
      </c>
      <c r="L1121" s="437"/>
      <c r="M1121" s="434" t="s">
        <v>182</v>
      </c>
      <c r="N1121" s="436">
        <f>J1121</f>
        <v>1300000</v>
      </c>
      <c r="O1121" s="434" t="s">
        <v>181</v>
      </c>
      <c r="P1121" s="435"/>
      <c r="Q1121" s="434" t="s">
        <v>181</v>
      </c>
      <c r="R1121" s="435"/>
      <c r="S1121" s="434" t="s">
        <v>181</v>
      </c>
      <c r="T1121" s="435"/>
      <c r="U1121" s="434" t="s">
        <v>181</v>
      </c>
      <c r="V1121" s="435"/>
      <c r="W1121" s="466" t="s">
        <v>181</v>
      </c>
      <c r="X1121" s="467"/>
      <c r="Y1121" s="466" t="s">
        <v>180</v>
      </c>
      <c r="Z1121" s="465"/>
      <c r="AA1121" s="791" t="s">
        <v>240</v>
      </c>
      <c r="AB1121" s="791" t="s">
        <v>240</v>
      </c>
      <c r="AC1121" s="791" t="s">
        <v>240</v>
      </c>
      <c r="AD1121" s="791" t="s">
        <v>240</v>
      </c>
      <c r="AE1121" s="791" t="s">
        <v>240</v>
      </c>
      <c r="AF1121" s="791" t="s">
        <v>240</v>
      </c>
    </row>
    <row r="1122" spans="1:32" s="404" customFormat="1" ht="15" customHeight="1" x14ac:dyDescent="0.2">
      <c r="A1122" s="402"/>
      <c r="B1122" s="824"/>
      <c r="C1122" s="825"/>
      <c r="D1122" s="792"/>
      <c r="E1122" s="880"/>
      <c r="F1122" s="832"/>
      <c r="G1122" s="835"/>
      <c r="H1122" s="829"/>
      <c r="I1122" s="416" t="s">
        <v>179</v>
      </c>
      <c r="J1122" s="432"/>
      <c r="K1122" s="416" t="s">
        <v>177</v>
      </c>
      <c r="L1122" s="415"/>
      <c r="M1122" s="416" t="s">
        <v>176</v>
      </c>
      <c r="N1122" s="428">
        <f>N1121</f>
        <v>1300000</v>
      </c>
      <c r="O1122" s="416" t="s">
        <v>175</v>
      </c>
      <c r="P1122" s="426"/>
      <c r="Q1122" s="416" t="s">
        <v>175</v>
      </c>
      <c r="R1122" s="426"/>
      <c r="S1122" s="416" t="s">
        <v>175</v>
      </c>
      <c r="T1122" s="426"/>
      <c r="U1122" s="416" t="s">
        <v>175</v>
      </c>
      <c r="V1122" s="426"/>
      <c r="W1122" s="463" t="s">
        <v>175</v>
      </c>
      <c r="X1122" s="462"/>
      <c r="Y1122" s="463" t="s">
        <v>174</v>
      </c>
      <c r="Z1122" s="464"/>
      <c r="AA1122" s="792"/>
      <c r="AB1122" s="792"/>
      <c r="AC1122" s="792"/>
      <c r="AD1122" s="792"/>
      <c r="AE1122" s="792"/>
      <c r="AF1122" s="792"/>
    </row>
    <row r="1123" spans="1:32" s="404" customFormat="1" x14ac:dyDescent="0.2">
      <c r="A1123" s="402"/>
      <c r="B1123" s="824"/>
      <c r="C1123" s="825"/>
      <c r="D1123" s="792"/>
      <c r="E1123" s="880"/>
      <c r="F1123" s="832"/>
      <c r="G1123" s="835"/>
      <c r="H1123" s="829"/>
      <c r="I1123" s="416" t="s">
        <v>173</v>
      </c>
      <c r="J1123" s="429"/>
      <c r="K1123" s="416" t="s">
        <v>171</v>
      </c>
      <c r="L1123" s="427"/>
      <c r="M1123" s="416" t="s">
        <v>170</v>
      </c>
      <c r="N1123" s="428"/>
      <c r="O1123" s="416" t="s">
        <v>169</v>
      </c>
      <c r="P1123" s="426"/>
      <c r="Q1123" s="416" t="s">
        <v>169</v>
      </c>
      <c r="R1123" s="426"/>
      <c r="S1123" s="416" t="s">
        <v>169</v>
      </c>
      <c r="T1123" s="426"/>
      <c r="U1123" s="416" t="s">
        <v>169</v>
      </c>
      <c r="V1123" s="426"/>
      <c r="W1123" s="463" t="s">
        <v>169</v>
      </c>
      <c r="X1123" s="462"/>
      <c r="Y1123" s="781"/>
      <c r="Z1123" s="782"/>
      <c r="AA1123" s="792"/>
      <c r="AB1123" s="792"/>
      <c r="AC1123" s="792"/>
      <c r="AD1123" s="792"/>
      <c r="AE1123" s="792"/>
      <c r="AF1123" s="792"/>
    </row>
    <row r="1124" spans="1:32" s="404" customFormat="1" ht="15" customHeight="1" x14ac:dyDescent="0.2">
      <c r="A1124" s="402"/>
      <c r="B1124" s="824"/>
      <c r="C1124" s="825"/>
      <c r="D1124" s="792"/>
      <c r="E1124" s="880"/>
      <c r="F1124" s="832"/>
      <c r="G1124" s="835"/>
      <c r="H1124" s="829"/>
      <c r="I1124" s="416" t="s">
        <v>168</v>
      </c>
      <c r="J1124" s="427"/>
      <c r="K1124" s="416" t="s">
        <v>167</v>
      </c>
      <c r="L1124" s="427"/>
      <c r="M1124" s="816"/>
      <c r="N1124" s="817"/>
      <c r="O1124" s="416" t="s">
        <v>166</v>
      </c>
      <c r="P1124" s="426">
        <f>IF(P1122="",P1123-P1121,P1123-P1122)</f>
        <v>0</v>
      </c>
      <c r="Q1124" s="416" t="s">
        <v>166</v>
      </c>
      <c r="R1124" s="426">
        <f>IF(R1122="",R1123-R1121,R1123-R1122)</f>
        <v>0</v>
      </c>
      <c r="S1124" s="416" t="s">
        <v>166</v>
      </c>
      <c r="T1124" s="426">
        <f>IF(T1122="",T1123-T1121,T1123-T1122)</f>
        <v>0</v>
      </c>
      <c r="U1124" s="416" t="s">
        <v>166</v>
      </c>
      <c r="V1124" s="426">
        <f>IF(V1122="",V1123-V1121,V1123-V1122)</f>
        <v>0</v>
      </c>
      <c r="W1124" s="463" t="s">
        <v>166</v>
      </c>
      <c r="X1124" s="462">
        <f>IF(X1122="",X1123-X1121,X1123-X1122)</f>
        <v>0</v>
      </c>
      <c r="Y1124" s="781"/>
      <c r="Z1124" s="782"/>
      <c r="AA1124" s="792"/>
      <c r="AB1124" s="792"/>
      <c r="AC1124" s="792"/>
      <c r="AD1124" s="792"/>
      <c r="AE1124" s="792"/>
      <c r="AF1124" s="792"/>
    </row>
    <row r="1125" spans="1:32" s="404" customFormat="1" ht="15" customHeight="1" x14ac:dyDescent="0.2">
      <c r="A1125" s="402"/>
      <c r="B1125" s="824"/>
      <c r="C1125" s="825"/>
      <c r="D1125" s="792"/>
      <c r="E1125" s="880"/>
      <c r="F1125" s="832"/>
      <c r="G1125" s="835"/>
      <c r="H1125" s="829"/>
      <c r="I1125" s="416" t="s">
        <v>165</v>
      </c>
      <c r="J1125" s="415"/>
      <c r="K1125" s="416" t="s">
        <v>164</v>
      </c>
      <c r="L1125" s="415"/>
      <c r="M1125" s="816"/>
      <c r="N1125" s="817"/>
      <c r="O1125" s="816"/>
      <c r="P1125" s="817"/>
      <c r="Q1125" s="816"/>
      <c r="R1125" s="817"/>
      <c r="S1125" s="816"/>
      <c r="T1125" s="817"/>
      <c r="U1125" s="816"/>
      <c r="V1125" s="817"/>
      <c r="W1125" s="781"/>
      <c r="X1125" s="782"/>
      <c r="Y1125" s="781"/>
      <c r="Z1125" s="782"/>
      <c r="AA1125" s="792"/>
      <c r="AB1125" s="792"/>
      <c r="AC1125" s="792"/>
      <c r="AD1125" s="792"/>
      <c r="AE1125" s="792"/>
      <c r="AF1125" s="792"/>
    </row>
    <row r="1126" spans="1:32" s="404" customFormat="1" ht="15" customHeight="1" x14ac:dyDescent="0.2">
      <c r="A1126" s="402"/>
      <c r="B1126" s="826"/>
      <c r="C1126" s="827"/>
      <c r="D1126" s="793"/>
      <c r="E1126" s="881"/>
      <c r="F1126" s="833"/>
      <c r="G1126" s="836"/>
      <c r="H1126" s="830"/>
      <c r="I1126" s="406" t="s">
        <v>158</v>
      </c>
      <c r="J1126" s="451"/>
      <c r="K1126" s="820"/>
      <c r="L1126" s="821"/>
      <c r="M1126" s="818"/>
      <c r="N1126" s="819"/>
      <c r="O1126" s="818"/>
      <c r="P1126" s="819"/>
      <c r="Q1126" s="818"/>
      <c r="R1126" s="819"/>
      <c r="S1126" s="818"/>
      <c r="T1126" s="819"/>
      <c r="U1126" s="818"/>
      <c r="V1126" s="819"/>
      <c r="W1126" s="783"/>
      <c r="X1126" s="784"/>
      <c r="Y1126" s="783"/>
      <c r="Z1126" s="784"/>
      <c r="AA1126" s="793"/>
      <c r="AB1126" s="793"/>
      <c r="AC1126" s="793"/>
      <c r="AD1126" s="793"/>
      <c r="AE1126" s="793"/>
      <c r="AF1126" s="793"/>
    </row>
    <row r="1127" spans="1:32" s="404" customFormat="1" ht="12.75" customHeight="1" x14ac:dyDescent="0.2">
      <c r="A1127" s="402"/>
      <c r="B1127" s="822" t="s">
        <v>758</v>
      </c>
      <c r="C1127" s="823"/>
      <c r="D1127" s="791" t="s">
        <v>757</v>
      </c>
      <c r="E1127" s="879" t="s">
        <v>228</v>
      </c>
      <c r="F1127" s="831"/>
      <c r="G1127" s="834" t="s">
        <v>231</v>
      </c>
      <c r="H1127" s="828"/>
      <c r="I1127" s="434" t="s">
        <v>184</v>
      </c>
      <c r="J1127" s="438">
        <v>1300000</v>
      </c>
      <c r="K1127" s="434" t="s">
        <v>183</v>
      </c>
      <c r="L1127" s="437"/>
      <c r="M1127" s="434" t="s">
        <v>182</v>
      </c>
      <c r="N1127" s="436">
        <f>J1127</f>
        <v>1300000</v>
      </c>
      <c r="O1127" s="434" t="s">
        <v>181</v>
      </c>
      <c r="P1127" s="435"/>
      <c r="Q1127" s="434" t="s">
        <v>181</v>
      </c>
      <c r="R1127" s="435"/>
      <c r="S1127" s="434" t="s">
        <v>181</v>
      </c>
      <c r="T1127" s="435"/>
      <c r="U1127" s="434" t="s">
        <v>181</v>
      </c>
      <c r="V1127" s="435"/>
      <c r="W1127" s="466" t="s">
        <v>181</v>
      </c>
      <c r="X1127" s="467"/>
      <c r="Y1127" s="466" t="s">
        <v>180</v>
      </c>
      <c r="Z1127" s="465"/>
      <c r="AA1127" s="791" t="s">
        <v>240</v>
      </c>
      <c r="AB1127" s="791" t="s">
        <v>240</v>
      </c>
      <c r="AC1127" s="791" t="s">
        <v>240</v>
      </c>
      <c r="AD1127" s="791" t="s">
        <v>240</v>
      </c>
      <c r="AE1127" s="791" t="s">
        <v>240</v>
      </c>
      <c r="AF1127" s="791" t="s">
        <v>240</v>
      </c>
    </row>
    <row r="1128" spans="1:32" s="404" customFormat="1" ht="15" customHeight="1" x14ac:dyDescent="0.2">
      <c r="A1128" s="402"/>
      <c r="B1128" s="824"/>
      <c r="C1128" s="825"/>
      <c r="D1128" s="792"/>
      <c r="E1128" s="880"/>
      <c r="F1128" s="832"/>
      <c r="G1128" s="835"/>
      <c r="H1128" s="829"/>
      <c r="I1128" s="416" t="s">
        <v>179</v>
      </c>
      <c r="J1128" s="432"/>
      <c r="K1128" s="416" t="s">
        <v>177</v>
      </c>
      <c r="L1128" s="415"/>
      <c r="M1128" s="416" t="s">
        <v>176</v>
      </c>
      <c r="N1128" s="428">
        <f>N1127</f>
        <v>1300000</v>
      </c>
      <c r="O1128" s="416" t="s">
        <v>175</v>
      </c>
      <c r="P1128" s="426"/>
      <c r="Q1128" s="416" t="s">
        <v>175</v>
      </c>
      <c r="R1128" s="426"/>
      <c r="S1128" s="416" t="s">
        <v>175</v>
      </c>
      <c r="T1128" s="426"/>
      <c r="U1128" s="416" t="s">
        <v>175</v>
      </c>
      <c r="V1128" s="426"/>
      <c r="W1128" s="463" t="s">
        <v>175</v>
      </c>
      <c r="X1128" s="462"/>
      <c r="Y1128" s="463" t="s">
        <v>174</v>
      </c>
      <c r="Z1128" s="464"/>
      <c r="AA1128" s="792"/>
      <c r="AB1128" s="792"/>
      <c r="AC1128" s="792"/>
      <c r="AD1128" s="792"/>
      <c r="AE1128" s="792"/>
      <c r="AF1128" s="792"/>
    </row>
    <row r="1129" spans="1:32" s="404" customFormat="1" x14ac:dyDescent="0.2">
      <c r="A1129" s="402"/>
      <c r="B1129" s="824"/>
      <c r="C1129" s="825"/>
      <c r="D1129" s="792"/>
      <c r="E1129" s="880"/>
      <c r="F1129" s="832"/>
      <c r="G1129" s="835"/>
      <c r="H1129" s="829"/>
      <c r="I1129" s="416" t="s">
        <v>173</v>
      </c>
      <c r="J1129" s="429"/>
      <c r="K1129" s="416" t="s">
        <v>171</v>
      </c>
      <c r="L1129" s="427"/>
      <c r="M1129" s="416" t="s">
        <v>170</v>
      </c>
      <c r="N1129" s="428"/>
      <c r="O1129" s="416" t="s">
        <v>169</v>
      </c>
      <c r="P1129" s="426"/>
      <c r="Q1129" s="416" t="s">
        <v>169</v>
      </c>
      <c r="R1129" s="426"/>
      <c r="S1129" s="416" t="s">
        <v>169</v>
      </c>
      <c r="T1129" s="426"/>
      <c r="U1129" s="416" t="s">
        <v>169</v>
      </c>
      <c r="V1129" s="426"/>
      <c r="W1129" s="463" t="s">
        <v>169</v>
      </c>
      <c r="X1129" s="462"/>
      <c r="Y1129" s="781"/>
      <c r="Z1129" s="782"/>
      <c r="AA1129" s="792"/>
      <c r="AB1129" s="792"/>
      <c r="AC1129" s="792"/>
      <c r="AD1129" s="792"/>
      <c r="AE1129" s="792"/>
      <c r="AF1129" s="792"/>
    </row>
    <row r="1130" spans="1:32" s="404" customFormat="1" ht="15" customHeight="1" x14ac:dyDescent="0.2">
      <c r="A1130" s="402"/>
      <c r="B1130" s="824"/>
      <c r="C1130" s="825"/>
      <c r="D1130" s="792"/>
      <c r="E1130" s="880"/>
      <c r="F1130" s="832"/>
      <c r="G1130" s="835"/>
      <c r="H1130" s="829"/>
      <c r="I1130" s="416" t="s">
        <v>168</v>
      </c>
      <c r="J1130" s="427"/>
      <c r="K1130" s="416" t="s">
        <v>167</v>
      </c>
      <c r="L1130" s="427"/>
      <c r="M1130" s="816"/>
      <c r="N1130" s="817"/>
      <c r="O1130" s="416" t="s">
        <v>166</v>
      </c>
      <c r="P1130" s="426">
        <f>IF(P1128="",P1129-P1127,P1129-P1128)</f>
        <v>0</v>
      </c>
      <c r="Q1130" s="416" t="s">
        <v>166</v>
      </c>
      <c r="R1130" s="426">
        <f>IF(R1128="",R1129-R1127,R1129-R1128)</f>
        <v>0</v>
      </c>
      <c r="S1130" s="416" t="s">
        <v>166</v>
      </c>
      <c r="T1130" s="426">
        <f>IF(T1128="",T1129-T1127,T1129-T1128)</f>
        <v>0</v>
      </c>
      <c r="U1130" s="416" t="s">
        <v>166</v>
      </c>
      <c r="V1130" s="426">
        <f>IF(V1128="",V1129-V1127,V1129-V1128)</f>
        <v>0</v>
      </c>
      <c r="W1130" s="463" t="s">
        <v>166</v>
      </c>
      <c r="X1130" s="462">
        <f>IF(X1128="",X1129-X1127,X1129-X1128)</f>
        <v>0</v>
      </c>
      <c r="Y1130" s="781"/>
      <c r="Z1130" s="782"/>
      <c r="AA1130" s="792"/>
      <c r="AB1130" s="792"/>
      <c r="AC1130" s="792"/>
      <c r="AD1130" s="792"/>
      <c r="AE1130" s="792"/>
      <c r="AF1130" s="792"/>
    </row>
    <row r="1131" spans="1:32" s="404" customFormat="1" ht="15" customHeight="1" x14ac:dyDescent="0.2">
      <c r="A1131" s="402"/>
      <c r="B1131" s="824"/>
      <c r="C1131" s="825"/>
      <c r="D1131" s="792"/>
      <c r="E1131" s="880"/>
      <c r="F1131" s="832"/>
      <c r="G1131" s="835"/>
      <c r="H1131" s="829"/>
      <c r="I1131" s="416" t="s">
        <v>165</v>
      </c>
      <c r="J1131" s="415"/>
      <c r="K1131" s="416" t="s">
        <v>164</v>
      </c>
      <c r="L1131" s="415"/>
      <c r="M1131" s="816"/>
      <c r="N1131" s="817"/>
      <c r="O1131" s="816"/>
      <c r="P1131" s="817"/>
      <c r="Q1131" s="816"/>
      <c r="R1131" s="817"/>
      <c r="S1131" s="816"/>
      <c r="T1131" s="817"/>
      <c r="U1131" s="816"/>
      <c r="V1131" s="817"/>
      <c r="W1131" s="781"/>
      <c r="X1131" s="782"/>
      <c r="Y1131" s="781"/>
      <c r="Z1131" s="782"/>
      <c r="AA1131" s="792"/>
      <c r="AB1131" s="792"/>
      <c r="AC1131" s="792"/>
      <c r="AD1131" s="792"/>
      <c r="AE1131" s="792"/>
      <c r="AF1131" s="792"/>
    </row>
    <row r="1132" spans="1:32" s="404" customFormat="1" ht="15" customHeight="1" x14ac:dyDescent="0.2">
      <c r="A1132" s="402"/>
      <c r="B1132" s="826"/>
      <c r="C1132" s="827"/>
      <c r="D1132" s="793"/>
      <c r="E1132" s="881"/>
      <c r="F1132" s="833"/>
      <c r="G1132" s="836"/>
      <c r="H1132" s="830"/>
      <c r="I1132" s="406" t="s">
        <v>158</v>
      </c>
      <c r="J1132" s="451"/>
      <c r="K1132" s="820"/>
      <c r="L1132" s="821"/>
      <c r="M1132" s="818"/>
      <c r="N1132" s="819"/>
      <c r="O1132" s="818"/>
      <c r="P1132" s="819"/>
      <c r="Q1132" s="818"/>
      <c r="R1132" s="819"/>
      <c r="S1132" s="818"/>
      <c r="T1132" s="819"/>
      <c r="U1132" s="818"/>
      <c r="V1132" s="819"/>
      <c r="W1132" s="783"/>
      <c r="X1132" s="784"/>
      <c r="Y1132" s="783"/>
      <c r="Z1132" s="784"/>
      <c r="AA1132" s="793"/>
      <c r="AB1132" s="793"/>
      <c r="AC1132" s="793"/>
      <c r="AD1132" s="793"/>
      <c r="AE1132" s="793"/>
      <c r="AF1132" s="793"/>
    </row>
    <row r="1133" spans="1:32" s="404" customFormat="1" ht="12.75" customHeight="1" x14ac:dyDescent="0.2">
      <c r="B1133" s="822" t="s">
        <v>89</v>
      </c>
      <c r="C1133" s="823"/>
      <c r="D1133" s="791" t="s">
        <v>757</v>
      </c>
      <c r="E1133" s="828" t="s">
        <v>228</v>
      </c>
      <c r="F1133" s="831"/>
      <c r="G1133" s="834" t="s">
        <v>231</v>
      </c>
      <c r="H1133" s="828"/>
      <c r="I1133" s="434" t="s">
        <v>184</v>
      </c>
      <c r="J1133" s="438">
        <v>2900000</v>
      </c>
      <c r="K1133" s="434" t="s">
        <v>183</v>
      </c>
      <c r="L1133" s="437"/>
      <c r="M1133" s="434" t="s">
        <v>182</v>
      </c>
      <c r="N1133" s="436">
        <f>J1133</f>
        <v>2900000</v>
      </c>
      <c r="O1133" s="434" t="s">
        <v>181</v>
      </c>
      <c r="P1133" s="435"/>
      <c r="Q1133" s="434" t="s">
        <v>181</v>
      </c>
      <c r="R1133" s="435"/>
      <c r="S1133" s="434" t="s">
        <v>181</v>
      </c>
      <c r="T1133" s="435"/>
      <c r="U1133" s="434" t="s">
        <v>181</v>
      </c>
      <c r="V1133" s="435"/>
      <c r="W1133" s="466" t="s">
        <v>181</v>
      </c>
      <c r="X1133" s="467"/>
      <c r="Y1133" s="466" t="s">
        <v>180</v>
      </c>
      <c r="Z1133" s="465"/>
      <c r="AA1133" s="791" t="s">
        <v>240</v>
      </c>
      <c r="AB1133" s="791" t="s">
        <v>240</v>
      </c>
      <c r="AC1133" s="791" t="s">
        <v>240</v>
      </c>
      <c r="AD1133" s="791" t="s">
        <v>240</v>
      </c>
      <c r="AE1133" s="791" t="s">
        <v>240</v>
      </c>
      <c r="AF1133" s="791" t="s">
        <v>240</v>
      </c>
    </row>
    <row r="1134" spans="1:32" s="404" customFormat="1" ht="15" customHeight="1" x14ac:dyDescent="0.2">
      <c r="B1134" s="824"/>
      <c r="C1134" s="825"/>
      <c r="D1134" s="792"/>
      <c r="E1134" s="829"/>
      <c r="F1134" s="832"/>
      <c r="G1134" s="835"/>
      <c r="H1134" s="829"/>
      <c r="I1134" s="416" t="s">
        <v>179</v>
      </c>
      <c r="J1134" s="432"/>
      <c r="K1134" s="416" t="s">
        <v>177</v>
      </c>
      <c r="L1134" s="415"/>
      <c r="M1134" s="416" t="s">
        <v>176</v>
      </c>
      <c r="N1134" s="428">
        <f>N1133</f>
        <v>2900000</v>
      </c>
      <c r="O1134" s="416" t="s">
        <v>175</v>
      </c>
      <c r="P1134" s="426"/>
      <c r="Q1134" s="416" t="s">
        <v>175</v>
      </c>
      <c r="R1134" s="426"/>
      <c r="S1134" s="416" t="s">
        <v>175</v>
      </c>
      <c r="T1134" s="426"/>
      <c r="U1134" s="416" t="s">
        <v>175</v>
      </c>
      <c r="V1134" s="426"/>
      <c r="W1134" s="463" t="s">
        <v>175</v>
      </c>
      <c r="X1134" s="462"/>
      <c r="Y1134" s="463" t="s">
        <v>174</v>
      </c>
      <c r="Z1134" s="464"/>
      <c r="AA1134" s="792"/>
      <c r="AB1134" s="792"/>
      <c r="AC1134" s="792"/>
      <c r="AD1134" s="792"/>
      <c r="AE1134" s="792"/>
      <c r="AF1134" s="792"/>
    </row>
    <row r="1135" spans="1:32" s="404" customFormat="1" ht="39" customHeight="1" x14ac:dyDescent="0.2">
      <c r="B1135" s="824"/>
      <c r="C1135" s="825"/>
      <c r="D1135" s="792"/>
      <c r="E1135" s="829"/>
      <c r="F1135" s="832"/>
      <c r="G1135" s="835"/>
      <c r="H1135" s="829"/>
      <c r="I1135" s="416" t="s">
        <v>173</v>
      </c>
      <c r="J1135" s="429"/>
      <c r="K1135" s="416" t="s">
        <v>171</v>
      </c>
      <c r="L1135" s="427"/>
      <c r="M1135" s="416" t="s">
        <v>170</v>
      </c>
      <c r="N1135" s="428"/>
      <c r="O1135" s="416" t="s">
        <v>169</v>
      </c>
      <c r="P1135" s="426"/>
      <c r="Q1135" s="416" t="s">
        <v>169</v>
      </c>
      <c r="R1135" s="426"/>
      <c r="S1135" s="416" t="s">
        <v>169</v>
      </c>
      <c r="T1135" s="426"/>
      <c r="U1135" s="416" t="s">
        <v>169</v>
      </c>
      <c r="V1135" s="426"/>
      <c r="W1135" s="463" t="s">
        <v>169</v>
      </c>
      <c r="X1135" s="462"/>
      <c r="Y1135" s="781"/>
      <c r="Z1135" s="782"/>
      <c r="AA1135" s="792"/>
      <c r="AB1135" s="792"/>
      <c r="AC1135" s="792"/>
      <c r="AD1135" s="792"/>
      <c r="AE1135" s="792"/>
      <c r="AF1135" s="792"/>
    </row>
    <row r="1136" spans="1:32" s="404" customFormat="1" ht="15" customHeight="1" x14ac:dyDescent="0.2">
      <c r="B1136" s="824"/>
      <c r="C1136" s="825"/>
      <c r="D1136" s="792"/>
      <c r="E1136" s="829"/>
      <c r="F1136" s="832"/>
      <c r="G1136" s="835"/>
      <c r="H1136" s="829"/>
      <c r="I1136" s="416" t="s">
        <v>168</v>
      </c>
      <c r="J1136" s="427"/>
      <c r="K1136" s="416" t="s">
        <v>167</v>
      </c>
      <c r="L1136" s="427"/>
      <c r="M1136" s="816"/>
      <c r="N1136" s="817"/>
      <c r="O1136" s="416" t="s">
        <v>166</v>
      </c>
      <c r="P1136" s="426">
        <f>IF(P1134="",P1135-P1133,P1135-P1134)</f>
        <v>0</v>
      </c>
      <c r="Q1136" s="416" t="s">
        <v>166</v>
      </c>
      <c r="R1136" s="426">
        <f>IF(R1134="",R1135-R1133,R1135-R1134)</f>
        <v>0</v>
      </c>
      <c r="S1136" s="416" t="s">
        <v>166</v>
      </c>
      <c r="T1136" s="426">
        <f>IF(T1134="",T1135-T1133,T1135-T1134)</f>
        <v>0</v>
      </c>
      <c r="U1136" s="416" t="s">
        <v>166</v>
      </c>
      <c r="V1136" s="426">
        <f>IF(V1134="",V1135-V1133,V1135-V1134)</f>
        <v>0</v>
      </c>
      <c r="W1136" s="463" t="s">
        <v>166</v>
      </c>
      <c r="X1136" s="462">
        <f>IF(X1134="",X1135-X1133,X1135-X1134)</f>
        <v>0</v>
      </c>
      <c r="Y1136" s="781"/>
      <c r="Z1136" s="782"/>
      <c r="AA1136" s="792"/>
      <c r="AB1136" s="792"/>
      <c r="AC1136" s="792"/>
      <c r="AD1136" s="792"/>
      <c r="AE1136" s="792"/>
      <c r="AF1136" s="792"/>
    </row>
    <row r="1137" spans="1:32" s="404" customFormat="1" ht="15" customHeight="1" x14ac:dyDescent="0.2">
      <c r="B1137" s="824"/>
      <c r="C1137" s="825"/>
      <c r="D1137" s="792"/>
      <c r="E1137" s="829"/>
      <c r="F1137" s="832"/>
      <c r="G1137" s="835"/>
      <c r="H1137" s="829"/>
      <c r="I1137" s="416" t="s">
        <v>165</v>
      </c>
      <c r="J1137" s="415"/>
      <c r="K1137" s="416" t="s">
        <v>164</v>
      </c>
      <c r="L1137" s="415"/>
      <c r="M1137" s="816"/>
      <c r="N1137" s="817"/>
      <c r="O1137" s="816"/>
      <c r="P1137" s="817"/>
      <c r="Q1137" s="816"/>
      <c r="R1137" s="817"/>
      <c r="S1137" s="816"/>
      <c r="T1137" s="817"/>
      <c r="U1137" s="816"/>
      <c r="V1137" s="817"/>
      <c r="W1137" s="781"/>
      <c r="X1137" s="782"/>
      <c r="Y1137" s="781"/>
      <c r="Z1137" s="782"/>
      <c r="AA1137" s="792"/>
      <c r="AB1137" s="792"/>
      <c r="AC1137" s="792"/>
      <c r="AD1137" s="792"/>
      <c r="AE1137" s="792"/>
      <c r="AF1137" s="792"/>
    </row>
    <row r="1138" spans="1:32" s="404" customFormat="1" ht="15" customHeight="1" x14ac:dyDescent="0.2">
      <c r="B1138" s="826"/>
      <c r="C1138" s="827"/>
      <c r="D1138" s="793"/>
      <c r="E1138" s="830"/>
      <c r="F1138" s="833"/>
      <c r="G1138" s="836"/>
      <c r="H1138" s="830"/>
      <c r="I1138" s="406" t="s">
        <v>158</v>
      </c>
      <c r="J1138" s="451"/>
      <c r="K1138" s="820"/>
      <c r="L1138" s="821"/>
      <c r="M1138" s="818"/>
      <c r="N1138" s="819"/>
      <c r="O1138" s="818"/>
      <c r="P1138" s="819"/>
      <c r="Q1138" s="818"/>
      <c r="R1138" s="819"/>
      <c r="S1138" s="818"/>
      <c r="T1138" s="819"/>
      <c r="U1138" s="818"/>
      <c r="V1138" s="819"/>
      <c r="W1138" s="783"/>
      <c r="X1138" s="784"/>
      <c r="Y1138" s="783"/>
      <c r="Z1138" s="784"/>
      <c r="AA1138" s="793"/>
      <c r="AB1138" s="793"/>
      <c r="AC1138" s="793"/>
      <c r="AD1138" s="793"/>
      <c r="AE1138" s="793"/>
      <c r="AF1138" s="793"/>
    </row>
    <row r="1139" spans="1:32" s="404" customFormat="1" ht="12.75" customHeight="1" x14ac:dyDescent="0.2">
      <c r="B1139" s="822" t="s">
        <v>1980</v>
      </c>
      <c r="C1139" s="823"/>
      <c r="D1139" s="791" t="s">
        <v>757</v>
      </c>
      <c r="E1139" s="828" t="s">
        <v>228</v>
      </c>
      <c r="F1139" s="831"/>
      <c r="G1139" s="834" t="s">
        <v>231</v>
      </c>
      <c r="H1139" s="828"/>
      <c r="I1139" s="434" t="s">
        <v>184</v>
      </c>
      <c r="J1139" s="438">
        <v>5000000</v>
      </c>
      <c r="K1139" s="434" t="s">
        <v>183</v>
      </c>
      <c r="L1139" s="437"/>
      <c r="M1139" s="434" t="s">
        <v>182</v>
      </c>
      <c r="N1139" s="436">
        <f>J1139</f>
        <v>5000000</v>
      </c>
      <c r="O1139" s="434" t="s">
        <v>181</v>
      </c>
      <c r="P1139" s="435"/>
      <c r="Q1139" s="434" t="s">
        <v>181</v>
      </c>
      <c r="R1139" s="435"/>
      <c r="S1139" s="434" t="s">
        <v>181</v>
      </c>
      <c r="T1139" s="435"/>
      <c r="U1139" s="434" t="s">
        <v>181</v>
      </c>
      <c r="V1139" s="435"/>
      <c r="W1139" s="466" t="s">
        <v>181</v>
      </c>
      <c r="X1139" s="467"/>
      <c r="Y1139" s="466" t="s">
        <v>180</v>
      </c>
      <c r="Z1139" s="465"/>
      <c r="AA1139" s="791" t="s">
        <v>240</v>
      </c>
      <c r="AB1139" s="791" t="s">
        <v>240</v>
      </c>
      <c r="AC1139" s="791" t="s">
        <v>240</v>
      </c>
      <c r="AD1139" s="791" t="s">
        <v>240</v>
      </c>
      <c r="AE1139" s="791" t="s">
        <v>240</v>
      </c>
      <c r="AF1139" s="791" t="s">
        <v>240</v>
      </c>
    </row>
    <row r="1140" spans="1:32" s="404" customFormat="1" ht="15" customHeight="1" x14ac:dyDescent="0.2">
      <c r="B1140" s="824"/>
      <c r="C1140" s="825"/>
      <c r="D1140" s="792"/>
      <c r="E1140" s="829"/>
      <c r="F1140" s="832"/>
      <c r="G1140" s="835"/>
      <c r="H1140" s="829"/>
      <c r="I1140" s="416" t="s">
        <v>179</v>
      </c>
      <c r="J1140" s="432"/>
      <c r="K1140" s="416" t="s">
        <v>177</v>
      </c>
      <c r="L1140" s="415"/>
      <c r="M1140" s="416" t="s">
        <v>176</v>
      </c>
      <c r="N1140" s="428">
        <f>N1139</f>
        <v>5000000</v>
      </c>
      <c r="O1140" s="416" t="s">
        <v>175</v>
      </c>
      <c r="P1140" s="426"/>
      <c r="Q1140" s="416" t="s">
        <v>175</v>
      </c>
      <c r="R1140" s="426"/>
      <c r="S1140" s="416" t="s">
        <v>175</v>
      </c>
      <c r="T1140" s="426"/>
      <c r="U1140" s="416" t="s">
        <v>175</v>
      </c>
      <c r="V1140" s="426"/>
      <c r="W1140" s="463" t="s">
        <v>175</v>
      </c>
      <c r="X1140" s="462"/>
      <c r="Y1140" s="463" t="s">
        <v>174</v>
      </c>
      <c r="Z1140" s="464"/>
      <c r="AA1140" s="792"/>
      <c r="AB1140" s="792"/>
      <c r="AC1140" s="792"/>
      <c r="AD1140" s="792"/>
      <c r="AE1140" s="792"/>
      <c r="AF1140" s="792"/>
    </row>
    <row r="1141" spans="1:32" s="404" customFormat="1" ht="39" customHeight="1" x14ac:dyDescent="0.2">
      <c r="B1141" s="824"/>
      <c r="C1141" s="825"/>
      <c r="D1141" s="792"/>
      <c r="E1141" s="829"/>
      <c r="F1141" s="832"/>
      <c r="G1141" s="835"/>
      <c r="H1141" s="829"/>
      <c r="I1141" s="416" t="s">
        <v>173</v>
      </c>
      <c r="J1141" s="429"/>
      <c r="K1141" s="416" t="s">
        <v>171</v>
      </c>
      <c r="L1141" s="427"/>
      <c r="M1141" s="416" t="s">
        <v>170</v>
      </c>
      <c r="N1141" s="428"/>
      <c r="O1141" s="416" t="s">
        <v>169</v>
      </c>
      <c r="P1141" s="426"/>
      <c r="Q1141" s="416" t="s">
        <v>169</v>
      </c>
      <c r="R1141" s="426"/>
      <c r="S1141" s="416" t="s">
        <v>169</v>
      </c>
      <c r="T1141" s="426"/>
      <c r="U1141" s="416" t="s">
        <v>169</v>
      </c>
      <c r="V1141" s="426"/>
      <c r="W1141" s="463" t="s">
        <v>169</v>
      </c>
      <c r="X1141" s="462"/>
      <c r="Y1141" s="781"/>
      <c r="Z1141" s="782"/>
      <c r="AA1141" s="792"/>
      <c r="AB1141" s="792"/>
      <c r="AC1141" s="792"/>
      <c r="AD1141" s="792"/>
      <c r="AE1141" s="792"/>
      <c r="AF1141" s="792"/>
    </row>
    <row r="1142" spans="1:32" s="404" customFormat="1" ht="15" customHeight="1" x14ac:dyDescent="0.2">
      <c r="B1142" s="824"/>
      <c r="C1142" s="825"/>
      <c r="D1142" s="792"/>
      <c r="E1142" s="829"/>
      <c r="F1142" s="832"/>
      <c r="G1142" s="835"/>
      <c r="H1142" s="829"/>
      <c r="I1142" s="416" t="s">
        <v>168</v>
      </c>
      <c r="J1142" s="427"/>
      <c r="K1142" s="416" t="s">
        <v>167</v>
      </c>
      <c r="L1142" s="427"/>
      <c r="M1142" s="816"/>
      <c r="N1142" s="817"/>
      <c r="O1142" s="416" t="s">
        <v>166</v>
      </c>
      <c r="P1142" s="426">
        <f>IF(P1140="",P1141-P1139,P1141-P1140)</f>
        <v>0</v>
      </c>
      <c r="Q1142" s="416" t="s">
        <v>166</v>
      </c>
      <c r="R1142" s="426">
        <f>IF(R1140="",R1141-R1139,R1141-R1140)</f>
        <v>0</v>
      </c>
      <c r="S1142" s="416" t="s">
        <v>166</v>
      </c>
      <c r="T1142" s="426">
        <f>IF(T1140="",T1141-T1139,T1141-T1140)</f>
        <v>0</v>
      </c>
      <c r="U1142" s="416" t="s">
        <v>166</v>
      </c>
      <c r="V1142" s="426">
        <f>IF(V1140="",V1141-V1139,V1141-V1140)</f>
        <v>0</v>
      </c>
      <c r="W1142" s="463" t="s">
        <v>166</v>
      </c>
      <c r="X1142" s="462">
        <f>IF(X1140="",X1141-X1139,X1141-X1140)</f>
        <v>0</v>
      </c>
      <c r="Y1142" s="781"/>
      <c r="Z1142" s="782"/>
      <c r="AA1142" s="792"/>
      <c r="AB1142" s="792"/>
      <c r="AC1142" s="792"/>
      <c r="AD1142" s="792"/>
      <c r="AE1142" s="792"/>
      <c r="AF1142" s="792"/>
    </row>
    <row r="1143" spans="1:32" s="404" customFormat="1" ht="15" customHeight="1" x14ac:dyDescent="0.2">
      <c r="B1143" s="824"/>
      <c r="C1143" s="825"/>
      <c r="D1143" s="792"/>
      <c r="E1143" s="829"/>
      <c r="F1143" s="832"/>
      <c r="G1143" s="835"/>
      <c r="H1143" s="829"/>
      <c r="I1143" s="416" t="s">
        <v>165</v>
      </c>
      <c r="J1143" s="415"/>
      <c r="K1143" s="416" t="s">
        <v>164</v>
      </c>
      <c r="L1143" s="415"/>
      <c r="M1143" s="816"/>
      <c r="N1143" s="817"/>
      <c r="O1143" s="816"/>
      <c r="P1143" s="817"/>
      <c r="Q1143" s="816"/>
      <c r="R1143" s="817"/>
      <c r="S1143" s="816"/>
      <c r="T1143" s="817"/>
      <c r="U1143" s="816"/>
      <c r="V1143" s="817"/>
      <c r="W1143" s="781"/>
      <c r="X1143" s="782"/>
      <c r="Y1143" s="781"/>
      <c r="Z1143" s="782"/>
      <c r="AA1143" s="792"/>
      <c r="AB1143" s="792"/>
      <c r="AC1143" s="792"/>
      <c r="AD1143" s="792"/>
      <c r="AE1143" s="792"/>
      <c r="AF1143" s="792"/>
    </row>
    <row r="1144" spans="1:32" s="404" customFormat="1" ht="15" customHeight="1" x14ac:dyDescent="0.2">
      <c r="B1144" s="826"/>
      <c r="C1144" s="827"/>
      <c r="D1144" s="793"/>
      <c r="E1144" s="830"/>
      <c r="F1144" s="833"/>
      <c r="G1144" s="836"/>
      <c r="H1144" s="830"/>
      <c r="I1144" s="406" t="s">
        <v>158</v>
      </c>
      <c r="J1144" s="451"/>
      <c r="K1144" s="820"/>
      <c r="L1144" s="821"/>
      <c r="M1144" s="818"/>
      <c r="N1144" s="819"/>
      <c r="O1144" s="818"/>
      <c r="P1144" s="819"/>
      <c r="Q1144" s="818"/>
      <c r="R1144" s="819"/>
      <c r="S1144" s="818"/>
      <c r="T1144" s="819"/>
      <c r="U1144" s="818"/>
      <c r="V1144" s="819"/>
      <c r="W1144" s="783"/>
      <c r="X1144" s="784"/>
      <c r="Y1144" s="783"/>
      <c r="Z1144" s="784"/>
      <c r="AA1144" s="793"/>
      <c r="AB1144" s="793"/>
      <c r="AC1144" s="793"/>
      <c r="AD1144" s="793"/>
      <c r="AE1144" s="793"/>
      <c r="AF1144" s="793"/>
    </row>
    <row r="1145" spans="1:32" s="404" customFormat="1" ht="12.75" customHeight="1" x14ac:dyDescent="0.2">
      <c r="A1145" s="402"/>
      <c r="B1145" s="822" t="s">
        <v>57</v>
      </c>
      <c r="C1145" s="823"/>
      <c r="D1145" s="791" t="s">
        <v>207</v>
      </c>
      <c r="E1145" s="828" t="s">
        <v>228</v>
      </c>
      <c r="F1145" s="842"/>
      <c r="G1145" s="834" t="s">
        <v>231</v>
      </c>
      <c r="H1145" s="828"/>
      <c r="I1145" s="434" t="s">
        <v>184</v>
      </c>
      <c r="J1145" s="438">
        <v>1000000</v>
      </c>
      <c r="K1145" s="434" t="s">
        <v>183</v>
      </c>
      <c r="L1145" s="437"/>
      <c r="M1145" s="434" t="s">
        <v>182</v>
      </c>
      <c r="N1145" s="436">
        <f>J1145</f>
        <v>1000000</v>
      </c>
      <c r="O1145" s="434" t="s">
        <v>181</v>
      </c>
      <c r="P1145" s="435"/>
      <c r="Q1145" s="434" t="s">
        <v>181</v>
      </c>
      <c r="R1145" s="435"/>
      <c r="S1145" s="434" t="s">
        <v>181</v>
      </c>
      <c r="T1145" s="435"/>
      <c r="U1145" s="434" t="s">
        <v>181</v>
      </c>
      <c r="V1145" s="435"/>
      <c r="W1145" s="466" t="s">
        <v>181</v>
      </c>
      <c r="X1145" s="467"/>
      <c r="Y1145" s="466" t="s">
        <v>180</v>
      </c>
      <c r="Z1145" s="465"/>
      <c r="AA1145" s="791" t="s">
        <v>240</v>
      </c>
      <c r="AB1145" s="791" t="s">
        <v>240</v>
      </c>
      <c r="AC1145" s="791" t="s">
        <v>240</v>
      </c>
      <c r="AD1145" s="791" t="s">
        <v>240</v>
      </c>
      <c r="AE1145" s="791" t="s">
        <v>240</v>
      </c>
      <c r="AF1145" s="791" t="s">
        <v>240</v>
      </c>
    </row>
    <row r="1146" spans="1:32" s="404" customFormat="1" ht="15" customHeight="1" x14ac:dyDescent="0.2">
      <c r="A1146" s="402"/>
      <c r="B1146" s="824"/>
      <c r="C1146" s="825"/>
      <c r="D1146" s="792"/>
      <c r="E1146" s="829"/>
      <c r="F1146" s="843"/>
      <c r="G1146" s="835"/>
      <c r="H1146" s="829"/>
      <c r="I1146" s="416" t="s">
        <v>179</v>
      </c>
      <c r="J1146" s="432"/>
      <c r="K1146" s="416" t="s">
        <v>177</v>
      </c>
      <c r="L1146" s="415"/>
      <c r="M1146" s="416" t="s">
        <v>176</v>
      </c>
      <c r="N1146" s="428">
        <f>N1145</f>
        <v>1000000</v>
      </c>
      <c r="O1146" s="416" t="s">
        <v>175</v>
      </c>
      <c r="P1146" s="426"/>
      <c r="Q1146" s="416" t="s">
        <v>175</v>
      </c>
      <c r="R1146" s="426"/>
      <c r="S1146" s="416" t="s">
        <v>175</v>
      </c>
      <c r="T1146" s="426"/>
      <c r="U1146" s="416" t="s">
        <v>175</v>
      </c>
      <c r="V1146" s="426"/>
      <c r="W1146" s="463" t="s">
        <v>175</v>
      </c>
      <c r="X1146" s="462"/>
      <c r="Y1146" s="463" t="s">
        <v>174</v>
      </c>
      <c r="Z1146" s="464"/>
      <c r="AA1146" s="792"/>
      <c r="AB1146" s="792"/>
      <c r="AC1146" s="792"/>
      <c r="AD1146" s="792"/>
      <c r="AE1146" s="792"/>
      <c r="AF1146" s="792"/>
    </row>
    <row r="1147" spans="1:32" s="404" customFormat="1" x14ac:dyDescent="0.2">
      <c r="A1147" s="402"/>
      <c r="B1147" s="824"/>
      <c r="C1147" s="825"/>
      <c r="D1147" s="792"/>
      <c r="E1147" s="829"/>
      <c r="F1147" s="843"/>
      <c r="G1147" s="835"/>
      <c r="H1147" s="829"/>
      <c r="I1147" s="416" t="s">
        <v>173</v>
      </c>
      <c r="J1147" s="429"/>
      <c r="K1147" s="416" t="s">
        <v>171</v>
      </c>
      <c r="L1147" s="427"/>
      <c r="M1147" s="416" t="s">
        <v>170</v>
      </c>
      <c r="N1147" s="428"/>
      <c r="O1147" s="416" t="s">
        <v>169</v>
      </c>
      <c r="P1147" s="426"/>
      <c r="Q1147" s="416" t="s">
        <v>169</v>
      </c>
      <c r="R1147" s="426"/>
      <c r="S1147" s="416" t="s">
        <v>169</v>
      </c>
      <c r="T1147" s="426"/>
      <c r="U1147" s="416" t="s">
        <v>169</v>
      </c>
      <c r="V1147" s="426"/>
      <c r="W1147" s="463" t="s">
        <v>169</v>
      </c>
      <c r="X1147" s="462"/>
      <c r="Y1147" s="781"/>
      <c r="Z1147" s="782"/>
      <c r="AA1147" s="792"/>
      <c r="AB1147" s="792"/>
      <c r="AC1147" s="792"/>
      <c r="AD1147" s="792"/>
      <c r="AE1147" s="792"/>
      <c r="AF1147" s="792"/>
    </row>
    <row r="1148" spans="1:32" s="404" customFormat="1" ht="15" customHeight="1" x14ac:dyDescent="0.2">
      <c r="A1148" s="402"/>
      <c r="B1148" s="824"/>
      <c r="C1148" s="825"/>
      <c r="D1148" s="792"/>
      <c r="E1148" s="829"/>
      <c r="F1148" s="843"/>
      <c r="G1148" s="835"/>
      <c r="H1148" s="829"/>
      <c r="I1148" s="416" t="s">
        <v>168</v>
      </c>
      <c r="J1148" s="427"/>
      <c r="K1148" s="416" t="s">
        <v>167</v>
      </c>
      <c r="L1148" s="427"/>
      <c r="M1148" s="816"/>
      <c r="N1148" s="817"/>
      <c r="O1148" s="416" t="s">
        <v>166</v>
      </c>
      <c r="P1148" s="426">
        <f>IF(P1146="",P1147-P1145,P1147-P1146)</f>
        <v>0</v>
      </c>
      <c r="Q1148" s="416" t="s">
        <v>166</v>
      </c>
      <c r="R1148" s="426">
        <f>IF(R1146="",R1147-R1145,R1147-R1146)</f>
        <v>0</v>
      </c>
      <c r="S1148" s="416" t="s">
        <v>166</v>
      </c>
      <c r="T1148" s="426">
        <f>IF(T1146="",T1147-T1145,T1147-T1146)</f>
        <v>0</v>
      </c>
      <c r="U1148" s="416" t="s">
        <v>166</v>
      </c>
      <c r="V1148" s="426">
        <f>IF(V1146="",V1147-V1145,V1147-V1146)</f>
        <v>0</v>
      </c>
      <c r="W1148" s="463" t="s">
        <v>166</v>
      </c>
      <c r="X1148" s="462">
        <f>IF(X1146="",X1147-X1145,X1147-X1146)</f>
        <v>0</v>
      </c>
      <c r="Y1148" s="781"/>
      <c r="Z1148" s="782"/>
      <c r="AA1148" s="792"/>
      <c r="AB1148" s="792"/>
      <c r="AC1148" s="792"/>
      <c r="AD1148" s="792"/>
      <c r="AE1148" s="792"/>
      <c r="AF1148" s="792"/>
    </row>
    <row r="1149" spans="1:32" s="404" customFormat="1" ht="15" customHeight="1" x14ac:dyDescent="0.2">
      <c r="A1149" s="402"/>
      <c r="B1149" s="824"/>
      <c r="C1149" s="825"/>
      <c r="D1149" s="792"/>
      <c r="E1149" s="829"/>
      <c r="F1149" s="843"/>
      <c r="G1149" s="835"/>
      <c r="H1149" s="829"/>
      <c r="I1149" s="416" t="s">
        <v>165</v>
      </c>
      <c r="J1149" s="415"/>
      <c r="K1149" s="416" t="s">
        <v>164</v>
      </c>
      <c r="L1149" s="415"/>
      <c r="M1149" s="816"/>
      <c r="N1149" s="817"/>
      <c r="O1149" s="816"/>
      <c r="P1149" s="817"/>
      <c r="Q1149" s="816"/>
      <c r="R1149" s="817"/>
      <c r="S1149" s="816"/>
      <c r="T1149" s="817"/>
      <c r="U1149" s="816"/>
      <c r="V1149" s="817"/>
      <c r="W1149" s="781"/>
      <c r="X1149" s="782"/>
      <c r="Y1149" s="781"/>
      <c r="Z1149" s="782"/>
      <c r="AA1149" s="792"/>
      <c r="AB1149" s="792"/>
      <c r="AC1149" s="792"/>
      <c r="AD1149" s="792"/>
      <c r="AE1149" s="792"/>
      <c r="AF1149" s="792"/>
    </row>
    <row r="1150" spans="1:32" s="404" customFormat="1" ht="15" customHeight="1" x14ac:dyDescent="0.2">
      <c r="A1150" s="402"/>
      <c r="B1150" s="826"/>
      <c r="C1150" s="827"/>
      <c r="D1150" s="793"/>
      <c r="E1150" s="830"/>
      <c r="F1150" s="844"/>
      <c r="G1150" s="836"/>
      <c r="H1150" s="830"/>
      <c r="I1150" s="406" t="s">
        <v>158</v>
      </c>
      <c r="J1150" s="451"/>
      <c r="K1150" s="820"/>
      <c r="L1150" s="821"/>
      <c r="M1150" s="818"/>
      <c r="N1150" s="819"/>
      <c r="O1150" s="818"/>
      <c r="P1150" s="819"/>
      <c r="Q1150" s="818"/>
      <c r="R1150" s="819"/>
      <c r="S1150" s="818"/>
      <c r="T1150" s="819"/>
      <c r="U1150" s="818"/>
      <c r="V1150" s="819"/>
      <c r="W1150" s="783"/>
      <c r="X1150" s="784"/>
      <c r="Y1150" s="783"/>
      <c r="Z1150" s="784"/>
      <c r="AA1150" s="793"/>
      <c r="AB1150" s="793"/>
      <c r="AC1150" s="793"/>
      <c r="AD1150" s="793"/>
      <c r="AE1150" s="793"/>
      <c r="AF1150" s="793"/>
    </row>
    <row r="1151" spans="1:32" s="404" customFormat="1" ht="12.75" customHeight="1" x14ac:dyDescent="0.2">
      <c r="A1151" s="402"/>
      <c r="B1151" s="822" t="s">
        <v>58</v>
      </c>
      <c r="C1151" s="823"/>
      <c r="D1151" s="791" t="s">
        <v>207</v>
      </c>
      <c r="E1151" s="828" t="s">
        <v>228</v>
      </c>
      <c r="F1151" s="842"/>
      <c r="G1151" s="834" t="s">
        <v>231</v>
      </c>
      <c r="H1151" s="828"/>
      <c r="I1151" s="434" t="s">
        <v>184</v>
      </c>
      <c r="J1151" s="438">
        <v>1000000</v>
      </c>
      <c r="K1151" s="434" t="s">
        <v>183</v>
      </c>
      <c r="L1151" s="437"/>
      <c r="M1151" s="434" t="s">
        <v>182</v>
      </c>
      <c r="N1151" s="436">
        <f>J1151</f>
        <v>1000000</v>
      </c>
      <c r="O1151" s="434" t="s">
        <v>181</v>
      </c>
      <c r="P1151" s="435"/>
      <c r="Q1151" s="434" t="s">
        <v>181</v>
      </c>
      <c r="R1151" s="435"/>
      <c r="S1151" s="434" t="s">
        <v>181</v>
      </c>
      <c r="T1151" s="435"/>
      <c r="U1151" s="434" t="s">
        <v>181</v>
      </c>
      <c r="V1151" s="435"/>
      <c r="W1151" s="466" t="s">
        <v>181</v>
      </c>
      <c r="X1151" s="467"/>
      <c r="Y1151" s="466" t="s">
        <v>180</v>
      </c>
      <c r="Z1151" s="465"/>
      <c r="AA1151" s="791" t="s">
        <v>240</v>
      </c>
      <c r="AB1151" s="791" t="s">
        <v>240</v>
      </c>
      <c r="AC1151" s="791" t="s">
        <v>240</v>
      </c>
      <c r="AD1151" s="791" t="s">
        <v>240</v>
      </c>
      <c r="AE1151" s="791" t="s">
        <v>240</v>
      </c>
      <c r="AF1151" s="791" t="s">
        <v>240</v>
      </c>
    </row>
    <row r="1152" spans="1:32" s="404" customFormat="1" ht="15" customHeight="1" x14ac:dyDescent="0.2">
      <c r="A1152" s="402"/>
      <c r="B1152" s="824"/>
      <c r="C1152" s="825"/>
      <c r="D1152" s="792"/>
      <c r="E1152" s="829"/>
      <c r="F1152" s="843"/>
      <c r="G1152" s="835"/>
      <c r="H1152" s="829"/>
      <c r="I1152" s="416" t="s">
        <v>179</v>
      </c>
      <c r="J1152" s="432"/>
      <c r="K1152" s="416" t="s">
        <v>177</v>
      </c>
      <c r="L1152" s="415"/>
      <c r="M1152" s="416" t="s">
        <v>176</v>
      </c>
      <c r="N1152" s="428">
        <f>N1151</f>
        <v>1000000</v>
      </c>
      <c r="O1152" s="416" t="s">
        <v>175</v>
      </c>
      <c r="P1152" s="426"/>
      <c r="Q1152" s="416" t="s">
        <v>175</v>
      </c>
      <c r="R1152" s="426"/>
      <c r="S1152" s="416" t="s">
        <v>175</v>
      </c>
      <c r="T1152" s="426"/>
      <c r="U1152" s="416" t="s">
        <v>175</v>
      </c>
      <c r="V1152" s="426"/>
      <c r="W1152" s="463" t="s">
        <v>175</v>
      </c>
      <c r="X1152" s="462"/>
      <c r="Y1152" s="463" t="s">
        <v>174</v>
      </c>
      <c r="Z1152" s="464"/>
      <c r="AA1152" s="792"/>
      <c r="AB1152" s="792"/>
      <c r="AC1152" s="792"/>
      <c r="AD1152" s="792"/>
      <c r="AE1152" s="792"/>
      <c r="AF1152" s="792"/>
    </row>
    <row r="1153" spans="1:32" s="404" customFormat="1" x14ac:dyDescent="0.2">
      <c r="A1153" s="402"/>
      <c r="B1153" s="824"/>
      <c r="C1153" s="825"/>
      <c r="D1153" s="792"/>
      <c r="E1153" s="829"/>
      <c r="F1153" s="843"/>
      <c r="G1153" s="835"/>
      <c r="H1153" s="829"/>
      <c r="I1153" s="416" t="s">
        <v>173</v>
      </c>
      <c r="J1153" s="429"/>
      <c r="K1153" s="416" t="s">
        <v>171</v>
      </c>
      <c r="L1153" s="427"/>
      <c r="M1153" s="416" t="s">
        <v>170</v>
      </c>
      <c r="N1153" s="428"/>
      <c r="O1153" s="416" t="s">
        <v>169</v>
      </c>
      <c r="P1153" s="426"/>
      <c r="Q1153" s="416" t="s">
        <v>169</v>
      </c>
      <c r="R1153" s="426"/>
      <c r="S1153" s="416" t="s">
        <v>169</v>
      </c>
      <c r="T1153" s="426"/>
      <c r="U1153" s="416" t="s">
        <v>169</v>
      </c>
      <c r="V1153" s="426"/>
      <c r="W1153" s="463" t="s">
        <v>169</v>
      </c>
      <c r="X1153" s="462"/>
      <c r="Y1153" s="781"/>
      <c r="Z1153" s="782"/>
      <c r="AA1153" s="792"/>
      <c r="AB1153" s="792"/>
      <c r="AC1153" s="792"/>
      <c r="AD1153" s="792"/>
      <c r="AE1153" s="792"/>
      <c r="AF1153" s="792"/>
    </row>
    <row r="1154" spans="1:32" s="404" customFormat="1" ht="15" customHeight="1" x14ac:dyDescent="0.2">
      <c r="A1154" s="402"/>
      <c r="B1154" s="824"/>
      <c r="C1154" s="825"/>
      <c r="D1154" s="792"/>
      <c r="E1154" s="829"/>
      <c r="F1154" s="843"/>
      <c r="G1154" s="835"/>
      <c r="H1154" s="829"/>
      <c r="I1154" s="416" t="s">
        <v>168</v>
      </c>
      <c r="J1154" s="427"/>
      <c r="K1154" s="416" t="s">
        <v>167</v>
      </c>
      <c r="L1154" s="427"/>
      <c r="M1154" s="816"/>
      <c r="N1154" s="817"/>
      <c r="O1154" s="416" t="s">
        <v>166</v>
      </c>
      <c r="P1154" s="426">
        <f>IF(P1152="",P1153-P1151,P1153-P1152)</f>
        <v>0</v>
      </c>
      <c r="Q1154" s="416" t="s">
        <v>166</v>
      </c>
      <c r="R1154" s="426">
        <f>IF(R1152="",R1153-R1151,R1153-R1152)</f>
        <v>0</v>
      </c>
      <c r="S1154" s="416" t="s">
        <v>166</v>
      </c>
      <c r="T1154" s="426">
        <f>IF(T1152="",T1153-T1151,T1153-T1152)</f>
        <v>0</v>
      </c>
      <c r="U1154" s="416" t="s">
        <v>166</v>
      </c>
      <c r="V1154" s="426">
        <f>IF(V1152="",V1153-V1151,V1153-V1152)</f>
        <v>0</v>
      </c>
      <c r="W1154" s="463" t="s">
        <v>166</v>
      </c>
      <c r="X1154" s="462">
        <f>IF(X1152="",X1153-X1151,X1153-X1152)</f>
        <v>0</v>
      </c>
      <c r="Y1154" s="781"/>
      <c r="Z1154" s="782"/>
      <c r="AA1154" s="792"/>
      <c r="AB1154" s="792"/>
      <c r="AC1154" s="792"/>
      <c r="AD1154" s="792"/>
      <c r="AE1154" s="792"/>
      <c r="AF1154" s="792"/>
    </row>
    <row r="1155" spans="1:32" s="404" customFormat="1" ht="15" customHeight="1" x14ac:dyDescent="0.2">
      <c r="A1155" s="402"/>
      <c r="B1155" s="824"/>
      <c r="C1155" s="825"/>
      <c r="D1155" s="792"/>
      <c r="E1155" s="829"/>
      <c r="F1155" s="843"/>
      <c r="G1155" s="835"/>
      <c r="H1155" s="829"/>
      <c r="I1155" s="416" t="s">
        <v>165</v>
      </c>
      <c r="J1155" s="415"/>
      <c r="K1155" s="416" t="s">
        <v>164</v>
      </c>
      <c r="L1155" s="415"/>
      <c r="M1155" s="816"/>
      <c r="N1155" s="817"/>
      <c r="O1155" s="816"/>
      <c r="P1155" s="817"/>
      <c r="Q1155" s="816"/>
      <c r="R1155" s="817"/>
      <c r="S1155" s="816"/>
      <c r="T1155" s="817"/>
      <c r="U1155" s="816"/>
      <c r="V1155" s="817"/>
      <c r="W1155" s="781"/>
      <c r="X1155" s="782"/>
      <c r="Y1155" s="781"/>
      <c r="Z1155" s="782"/>
      <c r="AA1155" s="792"/>
      <c r="AB1155" s="792"/>
      <c r="AC1155" s="792"/>
      <c r="AD1155" s="792"/>
      <c r="AE1155" s="792"/>
      <c r="AF1155" s="792"/>
    </row>
    <row r="1156" spans="1:32" s="404" customFormat="1" ht="15" customHeight="1" x14ac:dyDescent="0.2">
      <c r="A1156" s="402"/>
      <c r="B1156" s="826"/>
      <c r="C1156" s="827"/>
      <c r="D1156" s="793"/>
      <c r="E1156" s="830"/>
      <c r="F1156" s="844"/>
      <c r="G1156" s="836"/>
      <c r="H1156" s="830"/>
      <c r="I1156" s="406" t="s">
        <v>158</v>
      </c>
      <c r="J1156" s="451"/>
      <c r="K1156" s="820"/>
      <c r="L1156" s="821"/>
      <c r="M1156" s="818"/>
      <c r="N1156" s="819"/>
      <c r="O1156" s="818"/>
      <c r="P1156" s="819"/>
      <c r="Q1156" s="818"/>
      <c r="R1156" s="819"/>
      <c r="S1156" s="818"/>
      <c r="T1156" s="819"/>
      <c r="U1156" s="818"/>
      <c r="V1156" s="819"/>
      <c r="W1156" s="783"/>
      <c r="X1156" s="784"/>
      <c r="Y1156" s="783"/>
      <c r="Z1156" s="784"/>
      <c r="AA1156" s="793"/>
      <c r="AB1156" s="793"/>
      <c r="AC1156" s="793"/>
      <c r="AD1156" s="793"/>
      <c r="AE1156" s="793"/>
      <c r="AF1156" s="793"/>
    </row>
    <row r="1157" spans="1:32" s="404" customFormat="1" ht="12.75" customHeight="1" x14ac:dyDescent="0.2">
      <c r="A1157" s="402"/>
      <c r="B1157" s="822" t="s">
        <v>60</v>
      </c>
      <c r="C1157" s="823"/>
      <c r="D1157" s="791" t="s">
        <v>207</v>
      </c>
      <c r="E1157" s="828" t="s">
        <v>228</v>
      </c>
      <c r="F1157" s="842"/>
      <c r="G1157" s="834" t="s">
        <v>231</v>
      </c>
      <c r="H1157" s="828"/>
      <c r="I1157" s="434" t="s">
        <v>184</v>
      </c>
      <c r="J1157" s="438">
        <v>300000</v>
      </c>
      <c r="K1157" s="434" t="s">
        <v>183</v>
      </c>
      <c r="L1157" s="437"/>
      <c r="M1157" s="434" t="s">
        <v>182</v>
      </c>
      <c r="N1157" s="436">
        <f>J1157</f>
        <v>300000</v>
      </c>
      <c r="O1157" s="434" t="s">
        <v>181</v>
      </c>
      <c r="P1157" s="435"/>
      <c r="Q1157" s="434" t="s">
        <v>181</v>
      </c>
      <c r="R1157" s="435"/>
      <c r="S1157" s="434" t="s">
        <v>181</v>
      </c>
      <c r="T1157" s="435"/>
      <c r="U1157" s="434" t="s">
        <v>181</v>
      </c>
      <c r="V1157" s="435"/>
      <c r="W1157" s="466" t="s">
        <v>181</v>
      </c>
      <c r="X1157" s="467"/>
      <c r="Y1157" s="466" t="s">
        <v>180</v>
      </c>
      <c r="Z1157" s="465"/>
      <c r="AA1157" s="791" t="s">
        <v>240</v>
      </c>
      <c r="AB1157" s="791" t="s">
        <v>240</v>
      </c>
      <c r="AC1157" s="791" t="s">
        <v>240</v>
      </c>
      <c r="AD1157" s="791" t="s">
        <v>240</v>
      </c>
      <c r="AE1157" s="791" t="s">
        <v>240</v>
      </c>
      <c r="AF1157" s="791" t="s">
        <v>240</v>
      </c>
    </row>
    <row r="1158" spans="1:32" s="404" customFormat="1" ht="15" customHeight="1" x14ac:dyDescent="0.2">
      <c r="A1158" s="402"/>
      <c r="B1158" s="824"/>
      <c r="C1158" s="825"/>
      <c r="D1158" s="792"/>
      <c r="E1158" s="829"/>
      <c r="F1158" s="843"/>
      <c r="G1158" s="835"/>
      <c r="H1158" s="829"/>
      <c r="I1158" s="416" t="s">
        <v>179</v>
      </c>
      <c r="J1158" s="432"/>
      <c r="K1158" s="416" t="s">
        <v>177</v>
      </c>
      <c r="L1158" s="415"/>
      <c r="M1158" s="416" t="s">
        <v>176</v>
      </c>
      <c r="N1158" s="428">
        <f>N1157</f>
        <v>300000</v>
      </c>
      <c r="O1158" s="416" t="s">
        <v>175</v>
      </c>
      <c r="P1158" s="426"/>
      <c r="Q1158" s="416" t="s">
        <v>175</v>
      </c>
      <c r="R1158" s="426"/>
      <c r="S1158" s="416" t="s">
        <v>175</v>
      </c>
      <c r="T1158" s="426"/>
      <c r="U1158" s="416" t="s">
        <v>175</v>
      </c>
      <c r="V1158" s="426"/>
      <c r="W1158" s="463" t="s">
        <v>175</v>
      </c>
      <c r="X1158" s="462"/>
      <c r="Y1158" s="463" t="s">
        <v>174</v>
      </c>
      <c r="Z1158" s="464"/>
      <c r="AA1158" s="792"/>
      <c r="AB1158" s="792"/>
      <c r="AC1158" s="792"/>
      <c r="AD1158" s="792"/>
      <c r="AE1158" s="792"/>
      <c r="AF1158" s="792"/>
    </row>
    <row r="1159" spans="1:32" s="404" customFormat="1" x14ac:dyDescent="0.2">
      <c r="A1159" s="402"/>
      <c r="B1159" s="824"/>
      <c r="C1159" s="825"/>
      <c r="D1159" s="792"/>
      <c r="E1159" s="829"/>
      <c r="F1159" s="843"/>
      <c r="G1159" s="835"/>
      <c r="H1159" s="829"/>
      <c r="I1159" s="416" t="s">
        <v>173</v>
      </c>
      <c r="J1159" s="429"/>
      <c r="K1159" s="416" t="s">
        <v>171</v>
      </c>
      <c r="L1159" s="427"/>
      <c r="M1159" s="416" t="s">
        <v>170</v>
      </c>
      <c r="N1159" s="428"/>
      <c r="O1159" s="416" t="s">
        <v>169</v>
      </c>
      <c r="P1159" s="426"/>
      <c r="Q1159" s="416" t="s">
        <v>169</v>
      </c>
      <c r="R1159" s="426"/>
      <c r="S1159" s="416" t="s">
        <v>169</v>
      </c>
      <c r="T1159" s="426"/>
      <c r="U1159" s="416" t="s">
        <v>169</v>
      </c>
      <c r="V1159" s="426"/>
      <c r="W1159" s="463" t="s">
        <v>169</v>
      </c>
      <c r="X1159" s="462"/>
      <c r="Y1159" s="781"/>
      <c r="Z1159" s="782"/>
      <c r="AA1159" s="792"/>
      <c r="AB1159" s="792"/>
      <c r="AC1159" s="792"/>
      <c r="AD1159" s="792"/>
      <c r="AE1159" s="792"/>
      <c r="AF1159" s="792"/>
    </row>
    <row r="1160" spans="1:32" s="404" customFormat="1" ht="15" customHeight="1" x14ac:dyDescent="0.2">
      <c r="A1160" s="402"/>
      <c r="B1160" s="824"/>
      <c r="C1160" s="825"/>
      <c r="D1160" s="792"/>
      <c r="E1160" s="829"/>
      <c r="F1160" s="843"/>
      <c r="G1160" s="835"/>
      <c r="H1160" s="829"/>
      <c r="I1160" s="416" t="s">
        <v>168</v>
      </c>
      <c r="J1160" s="427"/>
      <c r="K1160" s="416" t="s">
        <v>167</v>
      </c>
      <c r="L1160" s="427"/>
      <c r="M1160" s="816"/>
      <c r="N1160" s="817"/>
      <c r="O1160" s="416" t="s">
        <v>166</v>
      </c>
      <c r="P1160" s="426">
        <f>IF(P1158="",P1159-P1157,P1159-P1158)</f>
        <v>0</v>
      </c>
      <c r="Q1160" s="416" t="s">
        <v>166</v>
      </c>
      <c r="R1160" s="426">
        <f>IF(R1158="",R1159-R1157,R1159-R1158)</f>
        <v>0</v>
      </c>
      <c r="S1160" s="416" t="s">
        <v>166</v>
      </c>
      <c r="T1160" s="426">
        <f>IF(T1158="",T1159-T1157,T1159-T1158)</f>
        <v>0</v>
      </c>
      <c r="U1160" s="416" t="s">
        <v>166</v>
      </c>
      <c r="V1160" s="426">
        <f>IF(V1158="",V1159-V1157,V1159-V1158)</f>
        <v>0</v>
      </c>
      <c r="W1160" s="463" t="s">
        <v>166</v>
      </c>
      <c r="X1160" s="462">
        <f>IF(X1158="",X1159-X1157,X1159-X1158)</f>
        <v>0</v>
      </c>
      <c r="Y1160" s="781"/>
      <c r="Z1160" s="782"/>
      <c r="AA1160" s="792"/>
      <c r="AB1160" s="792"/>
      <c r="AC1160" s="792"/>
      <c r="AD1160" s="792"/>
      <c r="AE1160" s="792"/>
      <c r="AF1160" s="792"/>
    </row>
    <row r="1161" spans="1:32" s="404" customFormat="1" ht="15" customHeight="1" x14ac:dyDescent="0.2">
      <c r="A1161" s="402"/>
      <c r="B1161" s="824"/>
      <c r="C1161" s="825"/>
      <c r="D1161" s="792"/>
      <c r="E1161" s="829"/>
      <c r="F1161" s="843"/>
      <c r="G1161" s="835"/>
      <c r="H1161" s="829"/>
      <c r="I1161" s="416" t="s">
        <v>165</v>
      </c>
      <c r="J1161" s="415"/>
      <c r="K1161" s="416" t="s">
        <v>164</v>
      </c>
      <c r="L1161" s="415"/>
      <c r="M1161" s="816"/>
      <c r="N1161" s="817"/>
      <c r="O1161" s="816"/>
      <c r="P1161" s="817"/>
      <c r="Q1161" s="816"/>
      <c r="R1161" s="817"/>
      <c r="S1161" s="816"/>
      <c r="T1161" s="817"/>
      <c r="U1161" s="816"/>
      <c r="V1161" s="817"/>
      <c r="W1161" s="781"/>
      <c r="X1161" s="782"/>
      <c r="Y1161" s="781"/>
      <c r="Z1161" s="782"/>
      <c r="AA1161" s="792"/>
      <c r="AB1161" s="792"/>
      <c r="AC1161" s="792"/>
      <c r="AD1161" s="792"/>
      <c r="AE1161" s="792"/>
      <c r="AF1161" s="792"/>
    </row>
    <row r="1162" spans="1:32" s="404" customFormat="1" ht="15" customHeight="1" x14ac:dyDescent="0.2">
      <c r="A1162" s="402"/>
      <c r="B1162" s="826"/>
      <c r="C1162" s="827"/>
      <c r="D1162" s="793"/>
      <c r="E1162" s="830"/>
      <c r="F1162" s="844"/>
      <c r="G1162" s="836"/>
      <c r="H1162" s="830"/>
      <c r="I1162" s="406" t="s">
        <v>158</v>
      </c>
      <c r="J1162" s="451"/>
      <c r="K1162" s="820"/>
      <c r="L1162" s="821"/>
      <c r="M1162" s="818"/>
      <c r="N1162" s="819"/>
      <c r="O1162" s="818"/>
      <c r="P1162" s="819"/>
      <c r="Q1162" s="818"/>
      <c r="R1162" s="819"/>
      <c r="S1162" s="818"/>
      <c r="T1162" s="819"/>
      <c r="U1162" s="818"/>
      <c r="V1162" s="819"/>
      <c r="W1162" s="783"/>
      <c r="X1162" s="784"/>
      <c r="Y1162" s="783"/>
      <c r="Z1162" s="784"/>
      <c r="AA1162" s="793"/>
      <c r="AB1162" s="793"/>
      <c r="AC1162" s="793"/>
      <c r="AD1162" s="793"/>
      <c r="AE1162" s="793"/>
      <c r="AF1162" s="793"/>
    </row>
    <row r="1163" spans="1:32" s="404" customFormat="1" ht="12.75" customHeight="1" x14ac:dyDescent="0.2">
      <c r="A1163" s="402"/>
      <c r="B1163" s="822" t="s">
        <v>61</v>
      </c>
      <c r="C1163" s="823"/>
      <c r="D1163" s="791" t="s">
        <v>207</v>
      </c>
      <c r="E1163" s="828" t="s">
        <v>228</v>
      </c>
      <c r="F1163" s="842"/>
      <c r="G1163" s="834" t="s">
        <v>231</v>
      </c>
      <c r="H1163" s="828"/>
      <c r="I1163" s="434" t="s">
        <v>184</v>
      </c>
      <c r="J1163" s="438">
        <v>300000</v>
      </c>
      <c r="K1163" s="434" t="s">
        <v>183</v>
      </c>
      <c r="L1163" s="437"/>
      <c r="M1163" s="434" t="s">
        <v>182</v>
      </c>
      <c r="N1163" s="436">
        <f>J1163</f>
        <v>300000</v>
      </c>
      <c r="O1163" s="434" t="s">
        <v>181</v>
      </c>
      <c r="P1163" s="435"/>
      <c r="Q1163" s="434" t="s">
        <v>181</v>
      </c>
      <c r="R1163" s="435"/>
      <c r="S1163" s="434" t="s">
        <v>181</v>
      </c>
      <c r="T1163" s="435"/>
      <c r="U1163" s="434" t="s">
        <v>181</v>
      </c>
      <c r="V1163" s="435"/>
      <c r="W1163" s="466" t="s">
        <v>181</v>
      </c>
      <c r="X1163" s="467"/>
      <c r="Y1163" s="466" t="s">
        <v>180</v>
      </c>
      <c r="Z1163" s="465"/>
      <c r="AA1163" s="791" t="s">
        <v>240</v>
      </c>
      <c r="AB1163" s="791" t="s">
        <v>240</v>
      </c>
      <c r="AC1163" s="791" t="s">
        <v>240</v>
      </c>
      <c r="AD1163" s="791" t="s">
        <v>240</v>
      </c>
      <c r="AE1163" s="791" t="s">
        <v>240</v>
      </c>
      <c r="AF1163" s="791" t="s">
        <v>240</v>
      </c>
    </row>
    <row r="1164" spans="1:32" s="404" customFormat="1" ht="15" customHeight="1" x14ac:dyDescent="0.2">
      <c r="A1164" s="402"/>
      <c r="B1164" s="824"/>
      <c r="C1164" s="825"/>
      <c r="D1164" s="792"/>
      <c r="E1164" s="829"/>
      <c r="F1164" s="843"/>
      <c r="G1164" s="835"/>
      <c r="H1164" s="829"/>
      <c r="I1164" s="416" t="s">
        <v>179</v>
      </c>
      <c r="J1164" s="432"/>
      <c r="K1164" s="416" t="s">
        <v>177</v>
      </c>
      <c r="L1164" s="415"/>
      <c r="M1164" s="416" t="s">
        <v>176</v>
      </c>
      <c r="N1164" s="428">
        <f>N1163</f>
        <v>300000</v>
      </c>
      <c r="O1164" s="416" t="s">
        <v>175</v>
      </c>
      <c r="P1164" s="426"/>
      <c r="Q1164" s="416" t="s">
        <v>175</v>
      </c>
      <c r="R1164" s="426"/>
      <c r="S1164" s="416" t="s">
        <v>175</v>
      </c>
      <c r="T1164" s="426"/>
      <c r="U1164" s="416" t="s">
        <v>175</v>
      </c>
      <c r="V1164" s="426"/>
      <c r="W1164" s="463" t="s">
        <v>175</v>
      </c>
      <c r="X1164" s="462"/>
      <c r="Y1164" s="463" t="s">
        <v>174</v>
      </c>
      <c r="Z1164" s="464"/>
      <c r="AA1164" s="792"/>
      <c r="AB1164" s="792"/>
      <c r="AC1164" s="792"/>
      <c r="AD1164" s="792"/>
      <c r="AE1164" s="792"/>
      <c r="AF1164" s="792"/>
    </row>
    <row r="1165" spans="1:32" s="404" customFormat="1" x14ac:dyDescent="0.2">
      <c r="A1165" s="402"/>
      <c r="B1165" s="824"/>
      <c r="C1165" s="825"/>
      <c r="D1165" s="792"/>
      <c r="E1165" s="829"/>
      <c r="F1165" s="843"/>
      <c r="G1165" s="835"/>
      <c r="H1165" s="829"/>
      <c r="I1165" s="416" t="s">
        <v>173</v>
      </c>
      <c r="J1165" s="429"/>
      <c r="K1165" s="416" t="s">
        <v>171</v>
      </c>
      <c r="L1165" s="427"/>
      <c r="M1165" s="416" t="s">
        <v>170</v>
      </c>
      <c r="N1165" s="428"/>
      <c r="O1165" s="416" t="s">
        <v>169</v>
      </c>
      <c r="P1165" s="426"/>
      <c r="Q1165" s="416" t="s">
        <v>169</v>
      </c>
      <c r="R1165" s="426"/>
      <c r="S1165" s="416" t="s">
        <v>169</v>
      </c>
      <c r="T1165" s="426"/>
      <c r="U1165" s="416" t="s">
        <v>169</v>
      </c>
      <c r="V1165" s="426"/>
      <c r="W1165" s="463" t="s">
        <v>169</v>
      </c>
      <c r="X1165" s="462"/>
      <c r="Y1165" s="781"/>
      <c r="Z1165" s="782"/>
      <c r="AA1165" s="792"/>
      <c r="AB1165" s="792"/>
      <c r="AC1165" s="792"/>
      <c r="AD1165" s="792"/>
      <c r="AE1165" s="792"/>
      <c r="AF1165" s="792"/>
    </row>
    <row r="1166" spans="1:32" s="404" customFormat="1" ht="15" customHeight="1" x14ac:dyDescent="0.2">
      <c r="A1166" s="402"/>
      <c r="B1166" s="824"/>
      <c r="C1166" s="825"/>
      <c r="D1166" s="792"/>
      <c r="E1166" s="829"/>
      <c r="F1166" s="843"/>
      <c r="G1166" s="835"/>
      <c r="H1166" s="829"/>
      <c r="I1166" s="416" t="s">
        <v>168</v>
      </c>
      <c r="J1166" s="427"/>
      <c r="K1166" s="416" t="s">
        <v>167</v>
      </c>
      <c r="L1166" s="427"/>
      <c r="M1166" s="816"/>
      <c r="N1166" s="817"/>
      <c r="O1166" s="416" t="s">
        <v>166</v>
      </c>
      <c r="P1166" s="426">
        <f>IF(P1164="",P1165-P1163,P1165-P1164)</f>
        <v>0</v>
      </c>
      <c r="Q1166" s="416" t="s">
        <v>166</v>
      </c>
      <c r="R1166" s="426">
        <f>IF(R1164="",R1165-R1163,R1165-R1164)</f>
        <v>0</v>
      </c>
      <c r="S1166" s="416" t="s">
        <v>166</v>
      </c>
      <c r="T1166" s="426">
        <f>IF(T1164="",T1165-T1163,T1165-T1164)</f>
        <v>0</v>
      </c>
      <c r="U1166" s="416" t="s">
        <v>166</v>
      </c>
      <c r="V1166" s="426">
        <f>IF(V1164="",V1165-V1163,V1165-V1164)</f>
        <v>0</v>
      </c>
      <c r="W1166" s="463" t="s">
        <v>166</v>
      </c>
      <c r="X1166" s="462">
        <f>IF(X1164="",X1165-X1163,X1165-X1164)</f>
        <v>0</v>
      </c>
      <c r="Y1166" s="781"/>
      <c r="Z1166" s="782"/>
      <c r="AA1166" s="792"/>
      <c r="AB1166" s="792"/>
      <c r="AC1166" s="792"/>
      <c r="AD1166" s="792"/>
      <c r="AE1166" s="792"/>
      <c r="AF1166" s="792"/>
    </row>
    <row r="1167" spans="1:32" s="404" customFormat="1" ht="15" customHeight="1" x14ac:dyDescent="0.2">
      <c r="A1167" s="402"/>
      <c r="B1167" s="824"/>
      <c r="C1167" s="825"/>
      <c r="D1167" s="792"/>
      <c r="E1167" s="829"/>
      <c r="F1167" s="843"/>
      <c r="G1167" s="835"/>
      <c r="H1167" s="829"/>
      <c r="I1167" s="416" t="s">
        <v>165</v>
      </c>
      <c r="J1167" s="415"/>
      <c r="K1167" s="416" t="s">
        <v>164</v>
      </c>
      <c r="L1167" s="415"/>
      <c r="M1167" s="816"/>
      <c r="N1167" s="817"/>
      <c r="O1167" s="816"/>
      <c r="P1167" s="817"/>
      <c r="Q1167" s="816"/>
      <c r="R1167" s="817"/>
      <c r="S1167" s="816"/>
      <c r="T1167" s="817"/>
      <c r="U1167" s="816"/>
      <c r="V1167" s="817"/>
      <c r="W1167" s="781"/>
      <c r="X1167" s="782"/>
      <c r="Y1167" s="781"/>
      <c r="Z1167" s="782"/>
      <c r="AA1167" s="792"/>
      <c r="AB1167" s="792"/>
      <c r="AC1167" s="792"/>
      <c r="AD1167" s="792"/>
      <c r="AE1167" s="792"/>
      <c r="AF1167" s="792"/>
    </row>
    <row r="1168" spans="1:32" s="404" customFormat="1" ht="15" customHeight="1" x14ac:dyDescent="0.2">
      <c r="A1168" s="402"/>
      <c r="B1168" s="826"/>
      <c r="C1168" s="827"/>
      <c r="D1168" s="793"/>
      <c r="E1168" s="830"/>
      <c r="F1168" s="844"/>
      <c r="G1168" s="836"/>
      <c r="H1168" s="830"/>
      <c r="I1168" s="406" t="s">
        <v>158</v>
      </c>
      <c r="J1168" s="451"/>
      <c r="K1168" s="820"/>
      <c r="L1168" s="821"/>
      <c r="M1168" s="818"/>
      <c r="N1168" s="819"/>
      <c r="O1168" s="818"/>
      <c r="P1168" s="819"/>
      <c r="Q1168" s="818"/>
      <c r="R1168" s="819"/>
      <c r="S1168" s="818"/>
      <c r="T1168" s="819"/>
      <c r="U1168" s="818"/>
      <c r="V1168" s="819"/>
      <c r="W1168" s="783"/>
      <c r="X1168" s="784"/>
      <c r="Y1168" s="783"/>
      <c r="Z1168" s="784"/>
      <c r="AA1168" s="793"/>
      <c r="AB1168" s="793"/>
      <c r="AC1168" s="793"/>
      <c r="AD1168" s="793"/>
      <c r="AE1168" s="793"/>
      <c r="AF1168" s="793"/>
    </row>
    <row r="1169" spans="1:32" s="404" customFormat="1" ht="12.75" customHeight="1" x14ac:dyDescent="0.2">
      <c r="A1169" s="402"/>
      <c r="B1169" s="822" t="s">
        <v>742</v>
      </c>
      <c r="C1169" s="823"/>
      <c r="D1169" s="791" t="s">
        <v>207</v>
      </c>
      <c r="E1169" s="828" t="s">
        <v>228</v>
      </c>
      <c r="F1169" s="842"/>
      <c r="G1169" s="834" t="s">
        <v>231</v>
      </c>
      <c r="H1169" s="828"/>
      <c r="I1169" s="434" t="s">
        <v>184</v>
      </c>
      <c r="J1169" s="438">
        <v>600000</v>
      </c>
      <c r="K1169" s="434" t="s">
        <v>183</v>
      </c>
      <c r="L1169" s="437"/>
      <c r="M1169" s="434" t="s">
        <v>182</v>
      </c>
      <c r="N1169" s="436">
        <f>J1169</f>
        <v>600000</v>
      </c>
      <c r="O1169" s="434" t="s">
        <v>181</v>
      </c>
      <c r="P1169" s="435"/>
      <c r="Q1169" s="434" t="s">
        <v>181</v>
      </c>
      <c r="R1169" s="435"/>
      <c r="S1169" s="434" t="s">
        <v>181</v>
      </c>
      <c r="T1169" s="435"/>
      <c r="U1169" s="434" t="s">
        <v>181</v>
      </c>
      <c r="V1169" s="435"/>
      <c r="W1169" s="466" t="s">
        <v>181</v>
      </c>
      <c r="X1169" s="467"/>
      <c r="Y1169" s="466" t="s">
        <v>180</v>
      </c>
      <c r="Z1169" s="465"/>
      <c r="AA1169" s="791" t="s">
        <v>240</v>
      </c>
      <c r="AB1169" s="791" t="s">
        <v>240</v>
      </c>
      <c r="AC1169" s="791" t="s">
        <v>240</v>
      </c>
      <c r="AD1169" s="791" t="s">
        <v>240</v>
      </c>
      <c r="AE1169" s="791" t="s">
        <v>240</v>
      </c>
      <c r="AF1169" s="791" t="s">
        <v>240</v>
      </c>
    </row>
    <row r="1170" spans="1:32" s="404" customFormat="1" ht="15" customHeight="1" x14ac:dyDescent="0.2">
      <c r="A1170" s="402"/>
      <c r="B1170" s="824"/>
      <c r="C1170" s="825"/>
      <c r="D1170" s="792"/>
      <c r="E1170" s="829"/>
      <c r="F1170" s="843"/>
      <c r="G1170" s="835"/>
      <c r="H1170" s="829"/>
      <c r="I1170" s="416" t="s">
        <v>179</v>
      </c>
      <c r="J1170" s="432"/>
      <c r="K1170" s="416" t="s">
        <v>177</v>
      </c>
      <c r="L1170" s="415"/>
      <c r="M1170" s="416" t="s">
        <v>176</v>
      </c>
      <c r="N1170" s="428">
        <f>N1169</f>
        <v>600000</v>
      </c>
      <c r="O1170" s="416" t="s">
        <v>175</v>
      </c>
      <c r="P1170" s="426"/>
      <c r="Q1170" s="416" t="s">
        <v>175</v>
      </c>
      <c r="R1170" s="426"/>
      <c r="S1170" s="416" t="s">
        <v>175</v>
      </c>
      <c r="T1170" s="426"/>
      <c r="U1170" s="416" t="s">
        <v>175</v>
      </c>
      <c r="V1170" s="426"/>
      <c r="W1170" s="463" t="s">
        <v>175</v>
      </c>
      <c r="X1170" s="462"/>
      <c r="Y1170" s="463" t="s">
        <v>174</v>
      </c>
      <c r="Z1170" s="464"/>
      <c r="AA1170" s="792"/>
      <c r="AB1170" s="792"/>
      <c r="AC1170" s="792"/>
      <c r="AD1170" s="792"/>
      <c r="AE1170" s="792"/>
      <c r="AF1170" s="792"/>
    </row>
    <row r="1171" spans="1:32" s="404" customFormat="1" x14ac:dyDescent="0.2">
      <c r="A1171" s="402"/>
      <c r="B1171" s="824"/>
      <c r="C1171" s="825"/>
      <c r="D1171" s="792"/>
      <c r="E1171" s="829"/>
      <c r="F1171" s="843"/>
      <c r="G1171" s="835"/>
      <c r="H1171" s="829"/>
      <c r="I1171" s="416" t="s">
        <v>173</v>
      </c>
      <c r="J1171" s="429"/>
      <c r="K1171" s="416" t="s">
        <v>171</v>
      </c>
      <c r="L1171" s="427"/>
      <c r="M1171" s="416" t="s">
        <v>170</v>
      </c>
      <c r="N1171" s="428"/>
      <c r="O1171" s="416" t="s">
        <v>169</v>
      </c>
      <c r="P1171" s="426"/>
      <c r="Q1171" s="416" t="s">
        <v>169</v>
      </c>
      <c r="R1171" s="426"/>
      <c r="S1171" s="416" t="s">
        <v>169</v>
      </c>
      <c r="T1171" s="426"/>
      <c r="U1171" s="416" t="s">
        <v>169</v>
      </c>
      <c r="V1171" s="426"/>
      <c r="W1171" s="463" t="s">
        <v>169</v>
      </c>
      <c r="X1171" s="462"/>
      <c r="Y1171" s="781"/>
      <c r="Z1171" s="782"/>
      <c r="AA1171" s="792"/>
      <c r="AB1171" s="792"/>
      <c r="AC1171" s="792"/>
      <c r="AD1171" s="792"/>
      <c r="AE1171" s="792"/>
      <c r="AF1171" s="792"/>
    </row>
    <row r="1172" spans="1:32" s="404" customFormat="1" ht="15" customHeight="1" x14ac:dyDescent="0.2">
      <c r="A1172" s="402"/>
      <c r="B1172" s="824"/>
      <c r="C1172" s="825"/>
      <c r="D1172" s="792"/>
      <c r="E1172" s="829"/>
      <c r="F1172" s="843"/>
      <c r="G1172" s="835"/>
      <c r="H1172" s="829"/>
      <c r="I1172" s="416" t="s">
        <v>168</v>
      </c>
      <c r="J1172" s="427"/>
      <c r="K1172" s="416" t="s">
        <v>167</v>
      </c>
      <c r="L1172" s="427"/>
      <c r="M1172" s="816"/>
      <c r="N1172" s="817"/>
      <c r="O1172" s="416" t="s">
        <v>166</v>
      </c>
      <c r="P1172" s="426">
        <f>IF(P1170="",P1171-P1169,P1171-P1170)</f>
        <v>0</v>
      </c>
      <c r="Q1172" s="416" t="s">
        <v>166</v>
      </c>
      <c r="R1172" s="426">
        <f>IF(R1170="",R1171-R1169,R1171-R1170)</f>
        <v>0</v>
      </c>
      <c r="S1172" s="416" t="s">
        <v>166</v>
      </c>
      <c r="T1172" s="426">
        <f>IF(T1170="",T1171-T1169,T1171-T1170)</f>
        <v>0</v>
      </c>
      <c r="U1172" s="416" t="s">
        <v>166</v>
      </c>
      <c r="V1172" s="426">
        <f>IF(V1170="",V1171-V1169,V1171-V1170)</f>
        <v>0</v>
      </c>
      <c r="W1172" s="463" t="s">
        <v>166</v>
      </c>
      <c r="X1172" s="462">
        <f>IF(X1170="",X1171-X1169,X1171-X1170)</f>
        <v>0</v>
      </c>
      <c r="Y1172" s="781"/>
      <c r="Z1172" s="782"/>
      <c r="AA1172" s="792"/>
      <c r="AB1172" s="792"/>
      <c r="AC1172" s="792"/>
      <c r="AD1172" s="792"/>
      <c r="AE1172" s="792"/>
      <c r="AF1172" s="792"/>
    </row>
    <row r="1173" spans="1:32" s="404" customFormat="1" ht="15" customHeight="1" x14ac:dyDescent="0.2">
      <c r="A1173" s="402"/>
      <c r="B1173" s="824"/>
      <c r="C1173" s="825"/>
      <c r="D1173" s="792"/>
      <c r="E1173" s="829"/>
      <c r="F1173" s="843"/>
      <c r="G1173" s="835"/>
      <c r="H1173" s="829"/>
      <c r="I1173" s="416" t="s">
        <v>165</v>
      </c>
      <c r="J1173" s="415"/>
      <c r="K1173" s="416" t="s">
        <v>164</v>
      </c>
      <c r="L1173" s="415"/>
      <c r="M1173" s="816"/>
      <c r="N1173" s="817"/>
      <c r="O1173" s="816"/>
      <c r="P1173" s="817"/>
      <c r="Q1173" s="816"/>
      <c r="R1173" s="817"/>
      <c r="S1173" s="816"/>
      <c r="T1173" s="817"/>
      <c r="U1173" s="816"/>
      <c r="V1173" s="817"/>
      <c r="W1173" s="781"/>
      <c r="X1173" s="782"/>
      <c r="Y1173" s="781"/>
      <c r="Z1173" s="782"/>
      <c r="AA1173" s="792"/>
      <c r="AB1173" s="792"/>
      <c r="AC1173" s="792"/>
      <c r="AD1173" s="792"/>
      <c r="AE1173" s="792"/>
      <c r="AF1173" s="792"/>
    </row>
    <row r="1174" spans="1:32" s="404" customFormat="1" ht="15" customHeight="1" x14ac:dyDescent="0.2">
      <c r="A1174" s="402"/>
      <c r="B1174" s="826"/>
      <c r="C1174" s="827"/>
      <c r="D1174" s="793"/>
      <c r="E1174" s="830"/>
      <c r="F1174" s="844"/>
      <c r="G1174" s="836"/>
      <c r="H1174" s="830"/>
      <c r="I1174" s="406" t="s">
        <v>158</v>
      </c>
      <c r="J1174" s="451"/>
      <c r="K1174" s="820"/>
      <c r="L1174" s="821"/>
      <c r="M1174" s="818"/>
      <c r="N1174" s="819"/>
      <c r="O1174" s="818"/>
      <c r="P1174" s="819"/>
      <c r="Q1174" s="818"/>
      <c r="R1174" s="819"/>
      <c r="S1174" s="818"/>
      <c r="T1174" s="819"/>
      <c r="U1174" s="818"/>
      <c r="V1174" s="819"/>
      <c r="W1174" s="783"/>
      <c r="X1174" s="784"/>
      <c r="Y1174" s="783"/>
      <c r="Z1174" s="784"/>
      <c r="AA1174" s="793"/>
      <c r="AB1174" s="793"/>
      <c r="AC1174" s="793"/>
      <c r="AD1174" s="793"/>
      <c r="AE1174" s="793"/>
      <c r="AF1174" s="793"/>
    </row>
    <row r="1175" spans="1:32" s="404" customFormat="1" ht="12.75" customHeight="1" x14ac:dyDescent="0.2">
      <c r="A1175" s="402"/>
      <c r="B1175" s="822" t="s">
        <v>65</v>
      </c>
      <c r="C1175" s="823"/>
      <c r="D1175" s="791" t="s">
        <v>207</v>
      </c>
      <c r="E1175" s="828" t="s">
        <v>228</v>
      </c>
      <c r="F1175" s="842"/>
      <c r="G1175" s="834" t="s">
        <v>231</v>
      </c>
      <c r="H1175" s="828"/>
      <c r="I1175" s="434" t="s">
        <v>184</v>
      </c>
      <c r="J1175" s="438">
        <v>300000</v>
      </c>
      <c r="K1175" s="434" t="s">
        <v>183</v>
      </c>
      <c r="L1175" s="437"/>
      <c r="M1175" s="434" t="s">
        <v>182</v>
      </c>
      <c r="N1175" s="436">
        <f>J1175</f>
        <v>300000</v>
      </c>
      <c r="O1175" s="434" t="s">
        <v>181</v>
      </c>
      <c r="P1175" s="435"/>
      <c r="Q1175" s="434" t="s">
        <v>181</v>
      </c>
      <c r="R1175" s="435"/>
      <c r="S1175" s="434" t="s">
        <v>181</v>
      </c>
      <c r="T1175" s="435"/>
      <c r="U1175" s="434" t="s">
        <v>181</v>
      </c>
      <c r="V1175" s="435"/>
      <c r="W1175" s="466" t="s">
        <v>181</v>
      </c>
      <c r="X1175" s="467"/>
      <c r="Y1175" s="466" t="s">
        <v>180</v>
      </c>
      <c r="Z1175" s="465"/>
      <c r="AA1175" s="791" t="s">
        <v>240</v>
      </c>
      <c r="AB1175" s="791" t="s">
        <v>240</v>
      </c>
      <c r="AC1175" s="791" t="s">
        <v>240</v>
      </c>
      <c r="AD1175" s="791" t="s">
        <v>240</v>
      </c>
      <c r="AE1175" s="791" t="s">
        <v>240</v>
      </c>
      <c r="AF1175" s="791" t="s">
        <v>240</v>
      </c>
    </row>
    <row r="1176" spans="1:32" s="404" customFormat="1" ht="15" customHeight="1" x14ac:dyDescent="0.2">
      <c r="A1176" s="402"/>
      <c r="B1176" s="824"/>
      <c r="C1176" s="825"/>
      <c r="D1176" s="792"/>
      <c r="E1176" s="829"/>
      <c r="F1176" s="843"/>
      <c r="G1176" s="835"/>
      <c r="H1176" s="829"/>
      <c r="I1176" s="416" t="s">
        <v>179</v>
      </c>
      <c r="J1176" s="432"/>
      <c r="K1176" s="416" t="s">
        <v>177</v>
      </c>
      <c r="L1176" s="415"/>
      <c r="M1176" s="416" t="s">
        <v>176</v>
      </c>
      <c r="N1176" s="428">
        <f>N1175</f>
        <v>300000</v>
      </c>
      <c r="O1176" s="416" t="s">
        <v>175</v>
      </c>
      <c r="P1176" s="426"/>
      <c r="Q1176" s="416" t="s">
        <v>175</v>
      </c>
      <c r="R1176" s="426"/>
      <c r="S1176" s="416" t="s">
        <v>175</v>
      </c>
      <c r="T1176" s="426"/>
      <c r="U1176" s="416" t="s">
        <v>175</v>
      </c>
      <c r="V1176" s="426"/>
      <c r="W1176" s="463" t="s">
        <v>175</v>
      </c>
      <c r="X1176" s="462"/>
      <c r="Y1176" s="463" t="s">
        <v>174</v>
      </c>
      <c r="Z1176" s="464"/>
      <c r="AA1176" s="792"/>
      <c r="AB1176" s="792"/>
      <c r="AC1176" s="792"/>
      <c r="AD1176" s="792"/>
      <c r="AE1176" s="792"/>
      <c r="AF1176" s="792"/>
    </row>
    <row r="1177" spans="1:32" s="404" customFormat="1" x14ac:dyDescent="0.2">
      <c r="A1177" s="402"/>
      <c r="B1177" s="824"/>
      <c r="C1177" s="825"/>
      <c r="D1177" s="792"/>
      <c r="E1177" s="829"/>
      <c r="F1177" s="843"/>
      <c r="G1177" s="835"/>
      <c r="H1177" s="829"/>
      <c r="I1177" s="416" t="s">
        <v>173</v>
      </c>
      <c r="J1177" s="429"/>
      <c r="K1177" s="416" t="s">
        <v>171</v>
      </c>
      <c r="L1177" s="427"/>
      <c r="M1177" s="416" t="s">
        <v>170</v>
      </c>
      <c r="N1177" s="428"/>
      <c r="O1177" s="416" t="s">
        <v>169</v>
      </c>
      <c r="P1177" s="426"/>
      <c r="Q1177" s="416" t="s">
        <v>169</v>
      </c>
      <c r="R1177" s="426"/>
      <c r="S1177" s="416" t="s">
        <v>169</v>
      </c>
      <c r="T1177" s="426"/>
      <c r="U1177" s="416" t="s">
        <v>169</v>
      </c>
      <c r="V1177" s="426"/>
      <c r="W1177" s="463" t="s">
        <v>169</v>
      </c>
      <c r="X1177" s="462"/>
      <c r="Y1177" s="781"/>
      <c r="Z1177" s="782"/>
      <c r="AA1177" s="792"/>
      <c r="AB1177" s="792"/>
      <c r="AC1177" s="792"/>
      <c r="AD1177" s="792"/>
      <c r="AE1177" s="792"/>
      <c r="AF1177" s="792"/>
    </row>
    <row r="1178" spans="1:32" s="404" customFormat="1" ht="15" customHeight="1" x14ac:dyDescent="0.2">
      <c r="A1178" s="402"/>
      <c r="B1178" s="824"/>
      <c r="C1178" s="825"/>
      <c r="D1178" s="792"/>
      <c r="E1178" s="829"/>
      <c r="F1178" s="843"/>
      <c r="G1178" s="835"/>
      <c r="H1178" s="829"/>
      <c r="I1178" s="416" t="s">
        <v>168</v>
      </c>
      <c r="J1178" s="427"/>
      <c r="K1178" s="416" t="s">
        <v>167</v>
      </c>
      <c r="L1178" s="427"/>
      <c r="M1178" s="816"/>
      <c r="N1178" s="817"/>
      <c r="O1178" s="416" t="s">
        <v>166</v>
      </c>
      <c r="P1178" s="426">
        <f>IF(P1176="",P1177-P1175,P1177-P1176)</f>
        <v>0</v>
      </c>
      <c r="Q1178" s="416" t="s">
        <v>166</v>
      </c>
      <c r="R1178" s="426">
        <f>IF(R1176="",R1177-R1175,R1177-R1176)</f>
        <v>0</v>
      </c>
      <c r="S1178" s="416" t="s">
        <v>166</v>
      </c>
      <c r="T1178" s="426">
        <f>IF(T1176="",T1177-T1175,T1177-T1176)</f>
        <v>0</v>
      </c>
      <c r="U1178" s="416" t="s">
        <v>166</v>
      </c>
      <c r="V1178" s="426">
        <f>IF(V1176="",V1177-V1175,V1177-V1176)</f>
        <v>0</v>
      </c>
      <c r="W1178" s="463" t="s">
        <v>166</v>
      </c>
      <c r="X1178" s="462">
        <f>IF(X1176="",X1177-X1175,X1177-X1176)</f>
        <v>0</v>
      </c>
      <c r="Y1178" s="781"/>
      <c r="Z1178" s="782"/>
      <c r="AA1178" s="792"/>
      <c r="AB1178" s="792"/>
      <c r="AC1178" s="792"/>
      <c r="AD1178" s="792"/>
      <c r="AE1178" s="792"/>
      <c r="AF1178" s="792"/>
    </row>
    <row r="1179" spans="1:32" s="404" customFormat="1" ht="15" customHeight="1" x14ac:dyDescent="0.2">
      <c r="A1179" s="402"/>
      <c r="B1179" s="824"/>
      <c r="C1179" s="825"/>
      <c r="D1179" s="792"/>
      <c r="E1179" s="829"/>
      <c r="F1179" s="843"/>
      <c r="G1179" s="835"/>
      <c r="H1179" s="829"/>
      <c r="I1179" s="416" t="s">
        <v>165</v>
      </c>
      <c r="J1179" s="415"/>
      <c r="K1179" s="416" t="s">
        <v>164</v>
      </c>
      <c r="L1179" s="415"/>
      <c r="M1179" s="816"/>
      <c r="N1179" s="817"/>
      <c r="O1179" s="816"/>
      <c r="P1179" s="817"/>
      <c r="Q1179" s="816"/>
      <c r="R1179" s="817"/>
      <c r="S1179" s="816"/>
      <c r="T1179" s="817"/>
      <c r="U1179" s="816"/>
      <c r="V1179" s="817"/>
      <c r="W1179" s="781"/>
      <c r="X1179" s="782"/>
      <c r="Y1179" s="781"/>
      <c r="Z1179" s="782"/>
      <c r="AA1179" s="792"/>
      <c r="AB1179" s="792"/>
      <c r="AC1179" s="792"/>
      <c r="AD1179" s="792"/>
      <c r="AE1179" s="792"/>
      <c r="AF1179" s="792"/>
    </row>
    <row r="1180" spans="1:32" s="404" customFormat="1" ht="15" customHeight="1" x14ac:dyDescent="0.2">
      <c r="A1180" s="402"/>
      <c r="B1180" s="826"/>
      <c r="C1180" s="827"/>
      <c r="D1180" s="793"/>
      <c r="E1180" s="830"/>
      <c r="F1180" s="844"/>
      <c r="G1180" s="836"/>
      <c r="H1180" s="830"/>
      <c r="I1180" s="406" t="s">
        <v>158</v>
      </c>
      <c r="J1180" s="451"/>
      <c r="K1180" s="820"/>
      <c r="L1180" s="821"/>
      <c r="M1180" s="818"/>
      <c r="N1180" s="819"/>
      <c r="O1180" s="818"/>
      <c r="P1180" s="819"/>
      <c r="Q1180" s="818"/>
      <c r="R1180" s="819"/>
      <c r="S1180" s="818"/>
      <c r="T1180" s="819"/>
      <c r="U1180" s="818"/>
      <c r="V1180" s="819"/>
      <c r="W1180" s="783"/>
      <c r="X1180" s="784"/>
      <c r="Y1180" s="783"/>
      <c r="Z1180" s="784"/>
      <c r="AA1180" s="793"/>
      <c r="AB1180" s="793"/>
      <c r="AC1180" s="793"/>
      <c r="AD1180" s="793"/>
      <c r="AE1180" s="793"/>
      <c r="AF1180" s="793"/>
    </row>
    <row r="1181" spans="1:32" s="404" customFormat="1" ht="12.75" customHeight="1" x14ac:dyDescent="0.2">
      <c r="A1181" s="402"/>
      <c r="B1181" s="822" t="s">
        <v>66</v>
      </c>
      <c r="C1181" s="823"/>
      <c r="D1181" s="791" t="s">
        <v>207</v>
      </c>
      <c r="E1181" s="828" t="s">
        <v>228</v>
      </c>
      <c r="F1181" s="842"/>
      <c r="G1181" s="834" t="s">
        <v>231</v>
      </c>
      <c r="H1181" s="828"/>
      <c r="I1181" s="434" t="s">
        <v>184</v>
      </c>
      <c r="J1181" s="438">
        <v>300000</v>
      </c>
      <c r="K1181" s="434" t="s">
        <v>183</v>
      </c>
      <c r="L1181" s="437"/>
      <c r="M1181" s="434" t="s">
        <v>182</v>
      </c>
      <c r="N1181" s="436">
        <f>J1181</f>
        <v>300000</v>
      </c>
      <c r="O1181" s="434" t="s">
        <v>181</v>
      </c>
      <c r="P1181" s="435"/>
      <c r="Q1181" s="434" t="s">
        <v>181</v>
      </c>
      <c r="R1181" s="435"/>
      <c r="S1181" s="434" t="s">
        <v>181</v>
      </c>
      <c r="T1181" s="435"/>
      <c r="U1181" s="434" t="s">
        <v>181</v>
      </c>
      <c r="V1181" s="435"/>
      <c r="W1181" s="466" t="s">
        <v>181</v>
      </c>
      <c r="X1181" s="467"/>
      <c r="Y1181" s="466" t="s">
        <v>180</v>
      </c>
      <c r="Z1181" s="465"/>
      <c r="AA1181" s="791" t="s">
        <v>240</v>
      </c>
      <c r="AB1181" s="791" t="s">
        <v>240</v>
      </c>
      <c r="AC1181" s="791" t="s">
        <v>240</v>
      </c>
      <c r="AD1181" s="791" t="s">
        <v>240</v>
      </c>
      <c r="AE1181" s="791" t="s">
        <v>240</v>
      </c>
      <c r="AF1181" s="791" t="s">
        <v>240</v>
      </c>
    </row>
    <row r="1182" spans="1:32" s="404" customFormat="1" ht="15" customHeight="1" x14ac:dyDescent="0.2">
      <c r="A1182" s="402"/>
      <c r="B1182" s="824"/>
      <c r="C1182" s="825"/>
      <c r="D1182" s="792"/>
      <c r="E1182" s="829"/>
      <c r="F1182" s="843"/>
      <c r="G1182" s="835"/>
      <c r="H1182" s="829"/>
      <c r="I1182" s="416" t="s">
        <v>179</v>
      </c>
      <c r="J1182" s="432"/>
      <c r="K1182" s="416" t="s">
        <v>177</v>
      </c>
      <c r="L1182" s="415"/>
      <c r="M1182" s="416" t="s">
        <v>176</v>
      </c>
      <c r="N1182" s="428">
        <f>N1181</f>
        <v>300000</v>
      </c>
      <c r="O1182" s="416" t="s">
        <v>175</v>
      </c>
      <c r="P1182" s="426"/>
      <c r="Q1182" s="416" t="s">
        <v>175</v>
      </c>
      <c r="R1182" s="426"/>
      <c r="S1182" s="416" t="s">
        <v>175</v>
      </c>
      <c r="T1182" s="426"/>
      <c r="U1182" s="416" t="s">
        <v>175</v>
      </c>
      <c r="V1182" s="426"/>
      <c r="W1182" s="463" t="s">
        <v>175</v>
      </c>
      <c r="X1182" s="462"/>
      <c r="Y1182" s="463" t="s">
        <v>174</v>
      </c>
      <c r="Z1182" s="464"/>
      <c r="AA1182" s="792"/>
      <c r="AB1182" s="792"/>
      <c r="AC1182" s="792"/>
      <c r="AD1182" s="792"/>
      <c r="AE1182" s="792"/>
      <c r="AF1182" s="792"/>
    </row>
    <row r="1183" spans="1:32" s="404" customFormat="1" x14ac:dyDescent="0.2">
      <c r="A1183" s="402"/>
      <c r="B1183" s="824"/>
      <c r="C1183" s="825"/>
      <c r="D1183" s="792"/>
      <c r="E1183" s="829"/>
      <c r="F1183" s="843"/>
      <c r="G1183" s="835"/>
      <c r="H1183" s="829"/>
      <c r="I1183" s="416" t="s">
        <v>173</v>
      </c>
      <c r="J1183" s="429"/>
      <c r="K1183" s="416" t="s">
        <v>171</v>
      </c>
      <c r="L1183" s="427"/>
      <c r="M1183" s="416" t="s">
        <v>170</v>
      </c>
      <c r="N1183" s="428"/>
      <c r="O1183" s="416" t="s">
        <v>169</v>
      </c>
      <c r="P1183" s="426"/>
      <c r="Q1183" s="416" t="s">
        <v>169</v>
      </c>
      <c r="R1183" s="426"/>
      <c r="S1183" s="416" t="s">
        <v>169</v>
      </c>
      <c r="T1183" s="426"/>
      <c r="U1183" s="416" t="s">
        <v>169</v>
      </c>
      <c r="V1183" s="426"/>
      <c r="W1183" s="463" t="s">
        <v>169</v>
      </c>
      <c r="X1183" s="462"/>
      <c r="Y1183" s="781"/>
      <c r="Z1183" s="782"/>
      <c r="AA1183" s="792"/>
      <c r="AB1183" s="792"/>
      <c r="AC1183" s="792"/>
      <c r="AD1183" s="792"/>
      <c r="AE1183" s="792"/>
      <c r="AF1183" s="792"/>
    </row>
    <row r="1184" spans="1:32" s="404" customFormat="1" ht="15" customHeight="1" x14ac:dyDescent="0.2">
      <c r="A1184" s="402"/>
      <c r="B1184" s="824"/>
      <c r="C1184" s="825"/>
      <c r="D1184" s="792"/>
      <c r="E1184" s="829"/>
      <c r="F1184" s="843"/>
      <c r="G1184" s="835"/>
      <c r="H1184" s="829"/>
      <c r="I1184" s="416" t="s">
        <v>168</v>
      </c>
      <c r="J1184" s="427"/>
      <c r="K1184" s="416" t="s">
        <v>167</v>
      </c>
      <c r="L1184" s="427"/>
      <c r="M1184" s="816"/>
      <c r="N1184" s="817"/>
      <c r="O1184" s="416" t="s">
        <v>166</v>
      </c>
      <c r="P1184" s="426">
        <f>IF(P1182="",P1183-P1181,P1183-P1182)</f>
        <v>0</v>
      </c>
      <c r="Q1184" s="416" t="s">
        <v>166</v>
      </c>
      <c r="R1184" s="426">
        <f>IF(R1182="",R1183-R1181,R1183-R1182)</f>
        <v>0</v>
      </c>
      <c r="S1184" s="416" t="s">
        <v>166</v>
      </c>
      <c r="T1184" s="426">
        <f>IF(T1182="",T1183-T1181,T1183-T1182)</f>
        <v>0</v>
      </c>
      <c r="U1184" s="416" t="s">
        <v>166</v>
      </c>
      <c r="V1184" s="426">
        <f>IF(V1182="",V1183-V1181,V1183-V1182)</f>
        <v>0</v>
      </c>
      <c r="W1184" s="463" t="s">
        <v>166</v>
      </c>
      <c r="X1184" s="462">
        <f>IF(X1182="",X1183-X1181,X1183-X1182)</f>
        <v>0</v>
      </c>
      <c r="Y1184" s="781"/>
      <c r="Z1184" s="782"/>
      <c r="AA1184" s="792"/>
      <c r="AB1184" s="792"/>
      <c r="AC1184" s="792"/>
      <c r="AD1184" s="792"/>
      <c r="AE1184" s="792"/>
      <c r="AF1184" s="792"/>
    </row>
    <row r="1185" spans="1:32" s="404" customFormat="1" ht="15" customHeight="1" x14ac:dyDescent="0.2">
      <c r="A1185" s="402"/>
      <c r="B1185" s="824"/>
      <c r="C1185" s="825"/>
      <c r="D1185" s="792"/>
      <c r="E1185" s="829"/>
      <c r="F1185" s="843"/>
      <c r="G1185" s="835"/>
      <c r="H1185" s="829"/>
      <c r="I1185" s="416" t="s">
        <v>165</v>
      </c>
      <c r="J1185" s="415"/>
      <c r="K1185" s="416" t="s">
        <v>164</v>
      </c>
      <c r="L1185" s="415"/>
      <c r="M1185" s="816"/>
      <c r="N1185" s="817"/>
      <c r="O1185" s="816"/>
      <c r="P1185" s="817"/>
      <c r="Q1185" s="816"/>
      <c r="R1185" s="817"/>
      <c r="S1185" s="816"/>
      <c r="T1185" s="817"/>
      <c r="U1185" s="816"/>
      <c r="V1185" s="817"/>
      <c r="W1185" s="781"/>
      <c r="X1185" s="782"/>
      <c r="Y1185" s="781"/>
      <c r="Z1185" s="782"/>
      <c r="AA1185" s="792"/>
      <c r="AB1185" s="792"/>
      <c r="AC1185" s="792"/>
      <c r="AD1185" s="792"/>
      <c r="AE1185" s="792"/>
      <c r="AF1185" s="792"/>
    </row>
    <row r="1186" spans="1:32" s="404" customFormat="1" ht="15" customHeight="1" x14ac:dyDescent="0.2">
      <c r="A1186" s="402"/>
      <c r="B1186" s="826"/>
      <c r="C1186" s="827"/>
      <c r="D1186" s="793"/>
      <c r="E1186" s="830"/>
      <c r="F1186" s="844"/>
      <c r="G1186" s="836"/>
      <c r="H1186" s="830"/>
      <c r="I1186" s="406" t="s">
        <v>158</v>
      </c>
      <c r="J1186" s="451"/>
      <c r="K1186" s="820"/>
      <c r="L1186" s="821"/>
      <c r="M1186" s="818"/>
      <c r="N1186" s="819"/>
      <c r="O1186" s="818"/>
      <c r="P1186" s="819"/>
      <c r="Q1186" s="818"/>
      <c r="R1186" s="819"/>
      <c r="S1186" s="818"/>
      <c r="T1186" s="819"/>
      <c r="U1186" s="818"/>
      <c r="V1186" s="819"/>
      <c r="W1186" s="783"/>
      <c r="X1186" s="784"/>
      <c r="Y1186" s="783"/>
      <c r="Z1186" s="784"/>
      <c r="AA1186" s="793"/>
      <c r="AB1186" s="793"/>
      <c r="AC1186" s="793"/>
      <c r="AD1186" s="793"/>
      <c r="AE1186" s="793"/>
      <c r="AF1186" s="793"/>
    </row>
    <row r="1187" spans="1:32" s="404" customFormat="1" ht="12.75" customHeight="1" x14ac:dyDescent="0.2">
      <c r="A1187" s="402"/>
      <c r="B1187" s="822" t="s">
        <v>69</v>
      </c>
      <c r="C1187" s="823"/>
      <c r="D1187" s="791" t="s">
        <v>207</v>
      </c>
      <c r="E1187" s="828" t="s">
        <v>228</v>
      </c>
      <c r="F1187" s="842"/>
      <c r="G1187" s="834" t="s">
        <v>231</v>
      </c>
      <c r="H1187" s="828"/>
      <c r="I1187" s="434" t="s">
        <v>184</v>
      </c>
      <c r="J1187" s="438">
        <v>300000</v>
      </c>
      <c r="K1187" s="434" t="s">
        <v>183</v>
      </c>
      <c r="L1187" s="437"/>
      <c r="M1187" s="434" t="s">
        <v>182</v>
      </c>
      <c r="N1187" s="436">
        <f>J1187</f>
        <v>300000</v>
      </c>
      <c r="O1187" s="434" t="s">
        <v>181</v>
      </c>
      <c r="P1187" s="435"/>
      <c r="Q1187" s="434" t="s">
        <v>181</v>
      </c>
      <c r="R1187" s="435"/>
      <c r="S1187" s="434" t="s">
        <v>181</v>
      </c>
      <c r="T1187" s="435"/>
      <c r="U1187" s="434" t="s">
        <v>181</v>
      </c>
      <c r="V1187" s="435"/>
      <c r="W1187" s="466" t="s">
        <v>181</v>
      </c>
      <c r="X1187" s="467"/>
      <c r="Y1187" s="466" t="s">
        <v>180</v>
      </c>
      <c r="Z1187" s="465"/>
      <c r="AA1187" s="791" t="s">
        <v>240</v>
      </c>
      <c r="AB1187" s="791" t="s">
        <v>240</v>
      </c>
      <c r="AC1187" s="791" t="s">
        <v>240</v>
      </c>
      <c r="AD1187" s="791" t="s">
        <v>240</v>
      </c>
      <c r="AE1187" s="791" t="s">
        <v>240</v>
      </c>
      <c r="AF1187" s="791" t="s">
        <v>240</v>
      </c>
    </row>
    <row r="1188" spans="1:32" s="404" customFormat="1" ht="15" customHeight="1" x14ac:dyDescent="0.2">
      <c r="A1188" s="402"/>
      <c r="B1188" s="824"/>
      <c r="C1188" s="825"/>
      <c r="D1188" s="792"/>
      <c r="E1188" s="829"/>
      <c r="F1188" s="843"/>
      <c r="G1188" s="835"/>
      <c r="H1188" s="829"/>
      <c r="I1188" s="416" t="s">
        <v>179</v>
      </c>
      <c r="J1188" s="432"/>
      <c r="K1188" s="416" t="s">
        <v>177</v>
      </c>
      <c r="L1188" s="415"/>
      <c r="M1188" s="416" t="s">
        <v>176</v>
      </c>
      <c r="N1188" s="428">
        <f>N1187</f>
        <v>300000</v>
      </c>
      <c r="O1188" s="416" t="s">
        <v>175</v>
      </c>
      <c r="P1188" s="426"/>
      <c r="Q1188" s="416" t="s">
        <v>175</v>
      </c>
      <c r="R1188" s="426"/>
      <c r="S1188" s="416" t="s">
        <v>175</v>
      </c>
      <c r="T1188" s="426"/>
      <c r="U1188" s="416" t="s">
        <v>175</v>
      </c>
      <c r="V1188" s="426"/>
      <c r="W1188" s="463" t="s">
        <v>175</v>
      </c>
      <c r="X1188" s="462"/>
      <c r="Y1188" s="463" t="s">
        <v>174</v>
      </c>
      <c r="Z1188" s="464"/>
      <c r="AA1188" s="792"/>
      <c r="AB1188" s="792"/>
      <c r="AC1188" s="792"/>
      <c r="AD1188" s="792"/>
      <c r="AE1188" s="792"/>
      <c r="AF1188" s="792"/>
    </row>
    <row r="1189" spans="1:32" s="404" customFormat="1" x14ac:dyDescent="0.2">
      <c r="A1189" s="402"/>
      <c r="B1189" s="824"/>
      <c r="C1189" s="825"/>
      <c r="D1189" s="792"/>
      <c r="E1189" s="829"/>
      <c r="F1189" s="843"/>
      <c r="G1189" s="835"/>
      <c r="H1189" s="829"/>
      <c r="I1189" s="416" t="s">
        <v>173</v>
      </c>
      <c r="J1189" s="429"/>
      <c r="K1189" s="416" t="s">
        <v>171</v>
      </c>
      <c r="L1189" s="427"/>
      <c r="M1189" s="416" t="s">
        <v>170</v>
      </c>
      <c r="N1189" s="428"/>
      <c r="O1189" s="416" t="s">
        <v>169</v>
      </c>
      <c r="P1189" s="426"/>
      <c r="Q1189" s="416" t="s">
        <v>169</v>
      </c>
      <c r="R1189" s="426"/>
      <c r="S1189" s="416" t="s">
        <v>169</v>
      </c>
      <c r="T1189" s="426"/>
      <c r="U1189" s="416" t="s">
        <v>169</v>
      </c>
      <c r="V1189" s="426"/>
      <c r="W1189" s="463" t="s">
        <v>169</v>
      </c>
      <c r="X1189" s="462"/>
      <c r="Y1189" s="781"/>
      <c r="Z1189" s="782"/>
      <c r="AA1189" s="792"/>
      <c r="AB1189" s="792"/>
      <c r="AC1189" s="792"/>
      <c r="AD1189" s="792"/>
      <c r="AE1189" s="792"/>
      <c r="AF1189" s="792"/>
    </row>
    <row r="1190" spans="1:32" s="404" customFormat="1" ht="15" customHeight="1" x14ac:dyDescent="0.2">
      <c r="A1190" s="402"/>
      <c r="B1190" s="824"/>
      <c r="C1190" s="825"/>
      <c r="D1190" s="792"/>
      <c r="E1190" s="829"/>
      <c r="F1190" s="843"/>
      <c r="G1190" s="835"/>
      <c r="H1190" s="829"/>
      <c r="I1190" s="416" t="s">
        <v>168</v>
      </c>
      <c r="J1190" s="427"/>
      <c r="K1190" s="416" t="s">
        <v>167</v>
      </c>
      <c r="L1190" s="427"/>
      <c r="M1190" s="816"/>
      <c r="N1190" s="817"/>
      <c r="O1190" s="416" t="s">
        <v>166</v>
      </c>
      <c r="P1190" s="426">
        <f>IF(P1188="",P1189-P1187,P1189-P1188)</f>
        <v>0</v>
      </c>
      <c r="Q1190" s="416" t="s">
        <v>166</v>
      </c>
      <c r="R1190" s="426">
        <f>IF(R1188="",R1189-R1187,R1189-R1188)</f>
        <v>0</v>
      </c>
      <c r="S1190" s="416" t="s">
        <v>166</v>
      </c>
      <c r="T1190" s="426">
        <f>IF(T1188="",T1189-T1187,T1189-T1188)</f>
        <v>0</v>
      </c>
      <c r="U1190" s="416" t="s">
        <v>166</v>
      </c>
      <c r="V1190" s="426">
        <f>IF(V1188="",V1189-V1187,V1189-V1188)</f>
        <v>0</v>
      </c>
      <c r="W1190" s="463" t="s">
        <v>166</v>
      </c>
      <c r="X1190" s="462">
        <f>IF(X1188="",X1189-X1187,X1189-X1188)</f>
        <v>0</v>
      </c>
      <c r="Y1190" s="781"/>
      <c r="Z1190" s="782"/>
      <c r="AA1190" s="792"/>
      <c r="AB1190" s="792"/>
      <c r="AC1190" s="792"/>
      <c r="AD1190" s="792"/>
      <c r="AE1190" s="792"/>
      <c r="AF1190" s="792"/>
    </row>
    <row r="1191" spans="1:32" s="404" customFormat="1" ht="15" customHeight="1" x14ac:dyDescent="0.2">
      <c r="A1191" s="402"/>
      <c r="B1191" s="824"/>
      <c r="C1191" s="825"/>
      <c r="D1191" s="792"/>
      <c r="E1191" s="829"/>
      <c r="F1191" s="843"/>
      <c r="G1191" s="835"/>
      <c r="H1191" s="829"/>
      <c r="I1191" s="416" t="s">
        <v>165</v>
      </c>
      <c r="J1191" s="415"/>
      <c r="K1191" s="416" t="s">
        <v>164</v>
      </c>
      <c r="L1191" s="415"/>
      <c r="M1191" s="816"/>
      <c r="N1191" s="817"/>
      <c r="O1191" s="816"/>
      <c r="P1191" s="817"/>
      <c r="Q1191" s="816"/>
      <c r="R1191" s="817"/>
      <c r="S1191" s="816"/>
      <c r="T1191" s="817"/>
      <c r="U1191" s="816"/>
      <c r="V1191" s="817"/>
      <c r="W1191" s="781"/>
      <c r="X1191" s="782"/>
      <c r="Y1191" s="781"/>
      <c r="Z1191" s="782"/>
      <c r="AA1191" s="792"/>
      <c r="AB1191" s="792"/>
      <c r="AC1191" s="792"/>
      <c r="AD1191" s="792"/>
      <c r="AE1191" s="792"/>
      <c r="AF1191" s="792"/>
    </row>
    <row r="1192" spans="1:32" s="404" customFormat="1" ht="15" customHeight="1" x14ac:dyDescent="0.2">
      <c r="A1192" s="402"/>
      <c r="B1192" s="826"/>
      <c r="C1192" s="827"/>
      <c r="D1192" s="793"/>
      <c r="E1192" s="830"/>
      <c r="F1192" s="844"/>
      <c r="G1192" s="836"/>
      <c r="H1192" s="830"/>
      <c r="I1192" s="406" t="s">
        <v>158</v>
      </c>
      <c r="J1192" s="451"/>
      <c r="K1192" s="820"/>
      <c r="L1192" s="821"/>
      <c r="M1192" s="818"/>
      <c r="N1192" s="819"/>
      <c r="O1192" s="818"/>
      <c r="P1192" s="819"/>
      <c r="Q1192" s="818"/>
      <c r="R1192" s="819"/>
      <c r="S1192" s="818"/>
      <c r="T1192" s="819"/>
      <c r="U1192" s="818"/>
      <c r="V1192" s="819"/>
      <c r="W1192" s="783"/>
      <c r="X1192" s="784"/>
      <c r="Y1192" s="783"/>
      <c r="Z1192" s="784"/>
      <c r="AA1192" s="793"/>
      <c r="AB1192" s="793"/>
      <c r="AC1192" s="793"/>
      <c r="AD1192" s="793"/>
      <c r="AE1192" s="793"/>
      <c r="AF1192" s="793"/>
    </row>
    <row r="1193" spans="1:32" s="404" customFormat="1" ht="12.75" customHeight="1" x14ac:dyDescent="0.2">
      <c r="A1193" s="402"/>
      <c r="B1193" s="822" t="s">
        <v>73</v>
      </c>
      <c r="C1193" s="823"/>
      <c r="D1193" s="791" t="s">
        <v>207</v>
      </c>
      <c r="E1193" s="828" t="s">
        <v>228</v>
      </c>
      <c r="F1193" s="842"/>
      <c r="G1193" s="834" t="s">
        <v>231</v>
      </c>
      <c r="H1193" s="828"/>
      <c r="I1193" s="434" t="s">
        <v>184</v>
      </c>
      <c r="J1193" s="438">
        <v>300000</v>
      </c>
      <c r="K1193" s="434" t="s">
        <v>183</v>
      </c>
      <c r="L1193" s="437"/>
      <c r="M1193" s="434" t="s">
        <v>182</v>
      </c>
      <c r="N1193" s="436">
        <f>J1193</f>
        <v>300000</v>
      </c>
      <c r="O1193" s="434" t="s">
        <v>181</v>
      </c>
      <c r="P1193" s="435"/>
      <c r="Q1193" s="434" t="s">
        <v>181</v>
      </c>
      <c r="R1193" s="435"/>
      <c r="S1193" s="434" t="s">
        <v>181</v>
      </c>
      <c r="T1193" s="435"/>
      <c r="U1193" s="434" t="s">
        <v>181</v>
      </c>
      <c r="V1193" s="435"/>
      <c r="W1193" s="466" t="s">
        <v>181</v>
      </c>
      <c r="X1193" s="467"/>
      <c r="Y1193" s="466" t="s">
        <v>180</v>
      </c>
      <c r="Z1193" s="465"/>
      <c r="AA1193" s="791" t="s">
        <v>240</v>
      </c>
      <c r="AB1193" s="791" t="s">
        <v>240</v>
      </c>
      <c r="AC1193" s="791" t="s">
        <v>240</v>
      </c>
      <c r="AD1193" s="791" t="s">
        <v>240</v>
      </c>
      <c r="AE1193" s="791" t="s">
        <v>240</v>
      </c>
      <c r="AF1193" s="791" t="s">
        <v>240</v>
      </c>
    </row>
    <row r="1194" spans="1:32" s="404" customFormat="1" ht="15" customHeight="1" x14ac:dyDescent="0.2">
      <c r="A1194" s="402"/>
      <c r="B1194" s="824"/>
      <c r="C1194" s="825"/>
      <c r="D1194" s="792"/>
      <c r="E1194" s="829"/>
      <c r="F1194" s="843"/>
      <c r="G1194" s="835"/>
      <c r="H1194" s="829"/>
      <c r="I1194" s="416" t="s">
        <v>179</v>
      </c>
      <c r="J1194" s="432"/>
      <c r="K1194" s="416" t="s">
        <v>177</v>
      </c>
      <c r="L1194" s="415"/>
      <c r="M1194" s="416" t="s">
        <v>176</v>
      </c>
      <c r="N1194" s="428">
        <f>N1193</f>
        <v>300000</v>
      </c>
      <c r="O1194" s="416" t="s">
        <v>175</v>
      </c>
      <c r="P1194" s="426"/>
      <c r="Q1194" s="416" t="s">
        <v>175</v>
      </c>
      <c r="R1194" s="426"/>
      <c r="S1194" s="416" t="s">
        <v>175</v>
      </c>
      <c r="T1194" s="426"/>
      <c r="U1194" s="416" t="s">
        <v>175</v>
      </c>
      <c r="V1194" s="426"/>
      <c r="W1194" s="463" t="s">
        <v>175</v>
      </c>
      <c r="X1194" s="462"/>
      <c r="Y1194" s="463" t="s">
        <v>174</v>
      </c>
      <c r="Z1194" s="464"/>
      <c r="AA1194" s="792"/>
      <c r="AB1194" s="792"/>
      <c r="AC1194" s="792"/>
      <c r="AD1194" s="792"/>
      <c r="AE1194" s="792"/>
      <c r="AF1194" s="792"/>
    </row>
    <row r="1195" spans="1:32" s="404" customFormat="1" x14ac:dyDescent="0.2">
      <c r="A1195" s="402"/>
      <c r="B1195" s="824"/>
      <c r="C1195" s="825"/>
      <c r="D1195" s="792"/>
      <c r="E1195" s="829"/>
      <c r="F1195" s="843"/>
      <c r="G1195" s="835"/>
      <c r="H1195" s="829"/>
      <c r="I1195" s="416" t="s">
        <v>173</v>
      </c>
      <c r="J1195" s="429"/>
      <c r="K1195" s="416" t="s">
        <v>171</v>
      </c>
      <c r="L1195" s="427"/>
      <c r="M1195" s="416" t="s">
        <v>170</v>
      </c>
      <c r="N1195" s="428"/>
      <c r="O1195" s="416" t="s">
        <v>169</v>
      </c>
      <c r="P1195" s="426"/>
      <c r="Q1195" s="416" t="s">
        <v>169</v>
      </c>
      <c r="R1195" s="426"/>
      <c r="S1195" s="416" t="s">
        <v>169</v>
      </c>
      <c r="T1195" s="426"/>
      <c r="U1195" s="416" t="s">
        <v>169</v>
      </c>
      <c r="V1195" s="426"/>
      <c r="W1195" s="463" t="s">
        <v>169</v>
      </c>
      <c r="X1195" s="462"/>
      <c r="Y1195" s="781"/>
      <c r="Z1195" s="782"/>
      <c r="AA1195" s="792"/>
      <c r="AB1195" s="792"/>
      <c r="AC1195" s="792"/>
      <c r="AD1195" s="792"/>
      <c r="AE1195" s="792"/>
      <c r="AF1195" s="792"/>
    </row>
    <row r="1196" spans="1:32" s="404" customFormat="1" ht="15" customHeight="1" x14ac:dyDescent="0.2">
      <c r="A1196" s="402"/>
      <c r="B1196" s="824"/>
      <c r="C1196" s="825"/>
      <c r="D1196" s="792"/>
      <c r="E1196" s="829"/>
      <c r="F1196" s="843"/>
      <c r="G1196" s="835"/>
      <c r="H1196" s="829"/>
      <c r="I1196" s="416" t="s">
        <v>168</v>
      </c>
      <c r="J1196" s="427"/>
      <c r="K1196" s="416" t="s">
        <v>167</v>
      </c>
      <c r="L1196" s="427"/>
      <c r="M1196" s="816"/>
      <c r="N1196" s="817"/>
      <c r="O1196" s="416" t="s">
        <v>166</v>
      </c>
      <c r="P1196" s="426">
        <f>IF(P1194="",P1195-P1193,P1195-P1194)</f>
        <v>0</v>
      </c>
      <c r="Q1196" s="416" t="s">
        <v>166</v>
      </c>
      <c r="R1196" s="426">
        <f>IF(R1194="",R1195-R1193,R1195-R1194)</f>
        <v>0</v>
      </c>
      <c r="S1196" s="416" t="s">
        <v>166</v>
      </c>
      <c r="T1196" s="426">
        <f>IF(T1194="",T1195-T1193,T1195-T1194)</f>
        <v>0</v>
      </c>
      <c r="U1196" s="416" t="s">
        <v>166</v>
      </c>
      <c r="V1196" s="426">
        <f>IF(V1194="",V1195-V1193,V1195-V1194)</f>
        <v>0</v>
      </c>
      <c r="W1196" s="463" t="s">
        <v>166</v>
      </c>
      <c r="X1196" s="462">
        <f>IF(X1194="",X1195-X1193,X1195-X1194)</f>
        <v>0</v>
      </c>
      <c r="Y1196" s="781"/>
      <c r="Z1196" s="782"/>
      <c r="AA1196" s="792"/>
      <c r="AB1196" s="792"/>
      <c r="AC1196" s="792"/>
      <c r="AD1196" s="792"/>
      <c r="AE1196" s="792"/>
      <c r="AF1196" s="792"/>
    </row>
    <row r="1197" spans="1:32" s="404" customFormat="1" ht="15" customHeight="1" x14ac:dyDescent="0.2">
      <c r="A1197" s="402"/>
      <c r="B1197" s="824"/>
      <c r="C1197" s="825"/>
      <c r="D1197" s="792"/>
      <c r="E1197" s="829"/>
      <c r="F1197" s="843"/>
      <c r="G1197" s="835"/>
      <c r="H1197" s="829"/>
      <c r="I1197" s="416" t="s">
        <v>165</v>
      </c>
      <c r="J1197" s="415"/>
      <c r="K1197" s="416" t="s">
        <v>164</v>
      </c>
      <c r="L1197" s="415"/>
      <c r="M1197" s="816"/>
      <c r="N1197" s="817"/>
      <c r="O1197" s="816"/>
      <c r="P1197" s="817"/>
      <c r="Q1197" s="816"/>
      <c r="R1197" s="817"/>
      <c r="S1197" s="816"/>
      <c r="T1197" s="817"/>
      <c r="U1197" s="816"/>
      <c r="V1197" s="817"/>
      <c r="W1197" s="781"/>
      <c r="X1197" s="782"/>
      <c r="Y1197" s="781"/>
      <c r="Z1197" s="782"/>
      <c r="AA1197" s="792"/>
      <c r="AB1197" s="792"/>
      <c r="AC1197" s="792"/>
      <c r="AD1197" s="792"/>
      <c r="AE1197" s="792"/>
      <c r="AF1197" s="792"/>
    </row>
    <row r="1198" spans="1:32" s="404" customFormat="1" ht="15" customHeight="1" x14ac:dyDescent="0.2">
      <c r="A1198" s="402"/>
      <c r="B1198" s="826"/>
      <c r="C1198" s="827"/>
      <c r="D1198" s="793"/>
      <c r="E1198" s="830"/>
      <c r="F1198" s="844"/>
      <c r="G1198" s="836"/>
      <c r="H1198" s="830"/>
      <c r="I1198" s="406" t="s">
        <v>158</v>
      </c>
      <c r="J1198" s="451"/>
      <c r="K1198" s="820"/>
      <c r="L1198" s="821"/>
      <c r="M1198" s="818"/>
      <c r="N1198" s="819"/>
      <c r="O1198" s="818"/>
      <c r="P1198" s="819"/>
      <c r="Q1198" s="818"/>
      <c r="R1198" s="819"/>
      <c r="S1198" s="818"/>
      <c r="T1198" s="819"/>
      <c r="U1198" s="818"/>
      <c r="V1198" s="819"/>
      <c r="W1198" s="783"/>
      <c r="X1198" s="784"/>
      <c r="Y1198" s="783"/>
      <c r="Z1198" s="784"/>
      <c r="AA1198" s="793"/>
      <c r="AB1198" s="793"/>
      <c r="AC1198" s="793"/>
      <c r="AD1198" s="793"/>
      <c r="AE1198" s="793"/>
      <c r="AF1198" s="793"/>
    </row>
    <row r="1199" spans="1:32" s="404" customFormat="1" ht="12.75" customHeight="1" x14ac:dyDescent="0.2">
      <c r="A1199" s="402"/>
      <c r="B1199" s="822" t="s">
        <v>74</v>
      </c>
      <c r="C1199" s="823"/>
      <c r="D1199" s="791" t="s">
        <v>207</v>
      </c>
      <c r="E1199" s="828" t="s">
        <v>228</v>
      </c>
      <c r="F1199" s="842"/>
      <c r="G1199" s="834" t="s">
        <v>231</v>
      </c>
      <c r="H1199" s="828"/>
      <c r="I1199" s="434" t="s">
        <v>184</v>
      </c>
      <c r="J1199" s="438">
        <v>300000</v>
      </c>
      <c r="K1199" s="434" t="s">
        <v>183</v>
      </c>
      <c r="L1199" s="437"/>
      <c r="M1199" s="434" t="s">
        <v>182</v>
      </c>
      <c r="N1199" s="436">
        <f>J1199</f>
        <v>300000</v>
      </c>
      <c r="O1199" s="434" t="s">
        <v>181</v>
      </c>
      <c r="P1199" s="435"/>
      <c r="Q1199" s="434" t="s">
        <v>181</v>
      </c>
      <c r="R1199" s="435"/>
      <c r="S1199" s="434" t="s">
        <v>181</v>
      </c>
      <c r="T1199" s="435"/>
      <c r="U1199" s="434" t="s">
        <v>181</v>
      </c>
      <c r="V1199" s="435"/>
      <c r="W1199" s="466" t="s">
        <v>181</v>
      </c>
      <c r="X1199" s="467"/>
      <c r="Y1199" s="466" t="s">
        <v>180</v>
      </c>
      <c r="Z1199" s="465"/>
      <c r="AA1199" s="791" t="s">
        <v>240</v>
      </c>
      <c r="AB1199" s="791" t="s">
        <v>240</v>
      </c>
      <c r="AC1199" s="791" t="s">
        <v>240</v>
      </c>
      <c r="AD1199" s="791" t="s">
        <v>240</v>
      </c>
      <c r="AE1199" s="791" t="s">
        <v>240</v>
      </c>
      <c r="AF1199" s="791" t="s">
        <v>240</v>
      </c>
    </row>
    <row r="1200" spans="1:32" s="404" customFormat="1" ht="15" customHeight="1" x14ac:dyDescent="0.2">
      <c r="A1200" s="402"/>
      <c r="B1200" s="824"/>
      <c r="C1200" s="825"/>
      <c r="D1200" s="792"/>
      <c r="E1200" s="829"/>
      <c r="F1200" s="843"/>
      <c r="G1200" s="835"/>
      <c r="H1200" s="829"/>
      <c r="I1200" s="416" t="s">
        <v>179</v>
      </c>
      <c r="J1200" s="432"/>
      <c r="K1200" s="416" t="s">
        <v>177</v>
      </c>
      <c r="L1200" s="415"/>
      <c r="M1200" s="416" t="s">
        <v>176</v>
      </c>
      <c r="N1200" s="428">
        <f>N1199</f>
        <v>300000</v>
      </c>
      <c r="O1200" s="416" t="s">
        <v>175</v>
      </c>
      <c r="P1200" s="426"/>
      <c r="Q1200" s="416" t="s">
        <v>175</v>
      </c>
      <c r="R1200" s="426"/>
      <c r="S1200" s="416" t="s">
        <v>175</v>
      </c>
      <c r="T1200" s="426"/>
      <c r="U1200" s="416" t="s">
        <v>175</v>
      </c>
      <c r="V1200" s="426"/>
      <c r="W1200" s="463" t="s">
        <v>175</v>
      </c>
      <c r="X1200" s="462"/>
      <c r="Y1200" s="463" t="s">
        <v>174</v>
      </c>
      <c r="Z1200" s="464"/>
      <c r="AA1200" s="792"/>
      <c r="AB1200" s="792"/>
      <c r="AC1200" s="792"/>
      <c r="AD1200" s="792"/>
      <c r="AE1200" s="792"/>
      <c r="AF1200" s="792"/>
    </row>
    <row r="1201" spans="1:32" s="404" customFormat="1" x14ac:dyDescent="0.2">
      <c r="A1201" s="402"/>
      <c r="B1201" s="824"/>
      <c r="C1201" s="825"/>
      <c r="D1201" s="792"/>
      <c r="E1201" s="829"/>
      <c r="F1201" s="843"/>
      <c r="G1201" s="835"/>
      <c r="H1201" s="829"/>
      <c r="I1201" s="416" t="s">
        <v>173</v>
      </c>
      <c r="J1201" s="429"/>
      <c r="K1201" s="416" t="s">
        <v>171</v>
      </c>
      <c r="L1201" s="427"/>
      <c r="M1201" s="416" t="s">
        <v>170</v>
      </c>
      <c r="N1201" s="428"/>
      <c r="O1201" s="416" t="s">
        <v>169</v>
      </c>
      <c r="P1201" s="426"/>
      <c r="Q1201" s="416" t="s">
        <v>169</v>
      </c>
      <c r="R1201" s="426"/>
      <c r="S1201" s="416" t="s">
        <v>169</v>
      </c>
      <c r="T1201" s="426"/>
      <c r="U1201" s="416" t="s">
        <v>169</v>
      </c>
      <c r="V1201" s="426"/>
      <c r="W1201" s="463" t="s">
        <v>169</v>
      </c>
      <c r="X1201" s="462"/>
      <c r="Y1201" s="781"/>
      <c r="Z1201" s="782"/>
      <c r="AA1201" s="792"/>
      <c r="AB1201" s="792"/>
      <c r="AC1201" s="792"/>
      <c r="AD1201" s="792"/>
      <c r="AE1201" s="792"/>
      <c r="AF1201" s="792"/>
    </row>
    <row r="1202" spans="1:32" s="404" customFormat="1" ht="15" customHeight="1" x14ac:dyDescent="0.2">
      <c r="A1202" s="402"/>
      <c r="B1202" s="824"/>
      <c r="C1202" s="825"/>
      <c r="D1202" s="792"/>
      <c r="E1202" s="829"/>
      <c r="F1202" s="843"/>
      <c r="G1202" s="835"/>
      <c r="H1202" s="829"/>
      <c r="I1202" s="416" t="s">
        <v>168</v>
      </c>
      <c r="J1202" s="427"/>
      <c r="K1202" s="416" t="s">
        <v>167</v>
      </c>
      <c r="L1202" s="427"/>
      <c r="M1202" s="816"/>
      <c r="N1202" s="817"/>
      <c r="O1202" s="416" t="s">
        <v>166</v>
      </c>
      <c r="P1202" s="426">
        <f>IF(P1200="",P1201-P1199,P1201-P1200)</f>
        <v>0</v>
      </c>
      <c r="Q1202" s="416" t="s">
        <v>166</v>
      </c>
      <c r="R1202" s="426">
        <f>IF(R1200="",R1201-R1199,R1201-R1200)</f>
        <v>0</v>
      </c>
      <c r="S1202" s="416" t="s">
        <v>166</v>
      </c>
      <c r="T1202" s="426">
        <f>IF(T1200="",T1201-T1199,T1201-T1200)</f>
        <v>0</v>
      </c>
      <c r="U1202" s="416" t="s">
        <v>166</v>
      </c>
      <c r="V1202" s="426">
        <f>IF(V1200="",V1201-V1199,V1201-V1200)</f>
        <v>0</v>
      </c>
      <c r="W1202" s="463" t="s">
        <v>166</v>
      </c>
      <c r="X1202" s="462">
        <f>IF(X1200="",X1201-X1199,X1201-X1200)</f>
        <v>0</v>
      </c>
      <c r="Y1202" s="781"/>
      <c r="Z1202" s="782"/>
      <c r="AA1202" s="792"/>
      <c r="AB1202" s="792"/>
      <c r="AC1202" s="792"/>
      <c r="AD1202" s="792"/>
      <c r="AE1202" s="792"/>
      <c r="AF1202" s="792"/>
    </row>
    <row r="1203" spans="1:32" s="404" customFormat="1" ht="15" customHeight="1" x14ac:dyDescent="0.2">
      <c r="A1203" s="402"/>
      <c r="B1203" s="824"/>
      <c r="C1203" s="825"/>
      <c r="D1203" s="792"/>
      <c r="E1203" s="829"/>
      <c r="F1203" s="843"/>
      <c r="G1203" s="835"/>
      <c r="H1203" s="829"/>
      <c r="I1203" s="416" t="s">
        <v>165</v>
      </c>
      <c r="J1203" s="415"/>
      <c r="K1203" s="416" t="s">
        <v>164</v>
      </c>
      <c r="L1203" s="415"/>
      <c r="M1203" s="816"/>
      <c r="N1203" s="817"/>
      <c r="O1203" s="816"/>
      <c r="P1203" s="817"/>
      <c r="Q1203" s="816"/>
      <c r="R1203" s="817"/>
      <c r="S1203" s="816"/>
      <c r="T1203" s="817"/>
      <c r="U1203" s="816"/>
      <c r="V1203" s="817"/>
      <c r="W1203" s="781"/>
      <c r="X1203" s="782"/>
      <c r="Y1203" s="781"/>
      <c r="Z1203" s="782"/>
      <c r="AA1203" s="792"/>
      <c r="AB1203" s="792"/>
      <c r="AC1203" s="792"/>
      <c r="AD1203" s="792"/>
      <c r="AE1203" s="792"/>
      <c r="AF1203" s="792"/>
    </row>
    <row r="1204" spans="1:32" s="404" customFormat="1" ht="15" customHeight="1" x14ac:dyDescent="0.2">
      <c r="A1204" s="402"/>
      <c r="B1204" s="826"/>
      <c r="C1204" s="827"/>
      <c r="D1204" s="793"/>
      <c r="E1204" s="830"/>
      <c r="F1204" s="844"/>
      <c r="G1204" s="836"/>
      <c r="H1204" s="830"/>
      <c r="I1204" s="406" t="s">
        <v>158</v>
      </c>
      <c r="J1204" s="451"/>
      <c r="K1204" s="820"/>
      <c r="L1204" s="821"/>
      <c r="M1204" s="818"/>
      <c r="N1204" s="819"/>
      <c r="O1204" s="818"/>
      <c r="P1204" s="819"/>
      <c r="Q1204" s="818"/>
      <c r="R1204" s="819"/>
      <c r="S1204" s="818"/>
      <c r="T1204" s="819"/>
      <c r="U1204" s="818"/>
      <c r="V1204" s="819"/>
      <c r="W1204" s="783"/>
      <c r="X1204" s="784"/>
      <c r="Y1204" s="783"/>
      <c r="Z1204" s="784"/>
      <c r="AA1204" s="793"/>
      <c r="AB1204" s="793"/>
      <c r="AC1204" s="793"/>
      <c r="AD1204" s="793"/>
      <c r="AE1204" s="793"/>
      <c r="AF1204" s="793"/>
    </row>
    <row r="1205" spans="1:32" s="404" customFormat="1" ht="12.75" customHeight="1" x14ac:dyDescent="0.2">
      <c r="A1205" s="402"/>
      <c r="B1205" s="822" t="s">
        <v>75</v>
      </c>
      <c r="C1205" s="823"/>
      <c r="D1205" s="791" t="s">
        <v>207</v>
      </c>
      <c r="E1205" s="828" t="s">
        <v>228</v>
      </c>
      <c r="F1205" s="842"/>
      <c r="G1205" s="834" t="s">
        <v>231</v>
      </c>
      <c r="H1205" s="828"/>
      <c r="I1205" s="434" t="s">
        <v>184</v>
      </c>
      <c r="J1205" s="438">
        <v>300000</v>
      </c>
      <c r="K1205" s="434" t="s">
        <v>183</v>
      </c>
      <c r="L1205" s="437"/>
      <c r="M1205" s="434" t="s">
        <v>182</v>
      </c>
      <c r="N1205" s="436">
        <f>J1205</f>
        <v>300000</v>
      </c>
      <c r="O1205" s="434" t="s">
        <v>181</v>
      </c>
      <c r="P1205" s="435"/>
      <c r="Q1205" s="434" t="s">
        <v>181</v>
      </c>
      <c r="R1205" s="435"/>
      <c r="S1205" s="434" t="s">
        <v>181</v>
      </c>
      <c r="T1205" s="435"/>
      <c r="U1205" s="434" t="s">
        <v>181</v>
      </c>
      <c r="V1205" s="435"/>
      <c r="W1205" s="466" t="s">
        <v>181</v>
      </c>
      <c r="X1205" s="467"/>
      <c r="Y1205" s="466" t="s">
        <v>180</v>
      </c>
      <c r="Z1205" s="465"/>
      <c r="AA1205" s="791" t="s">
        <v>240</v>
      </c>
      <c r="AB1205" s="791" t="s">
        <v>240</v>
      </c>
      <c r="AC1205" s="791" t="s">
        <v>240</v>
      </c>
      <c r="AD1205" s="791" t="s">
        <v>240</v>
      </c>
      <c r="AE1205" s="791" t="s">
        <v>240</v>
      </c>
      <c r="AF1205" s="791" t="s">
        <v>240</v>
      </c>
    </row>
    <row r="1206" spans="1:32" s="404" customFormat="1" ht="15" customHeight="1" x14ac:dyDescent="0.2">
      <c r="A1206" s="402"/>
      <c r="B1206" s="824"/>
      <c r="C1206" s="825"/>
      <c r="D1206" s="792"/>
      <c r="E1206" s="829"/>
      <c r="F1206" s="843"/>
      <c r="G1206" s="835"/>
      <c r="H1206" s="829"/>
      <c r="I1206" s="416" t="s">
        <v>179</v>
      </c>
      <c r="J1206" s="432"/>
      <c r="K1206" s="416" t="s">
        <v>177</v>
      </c>
      <c r="L1206" s="415"/>
      <c r="M1206" s="416" t="s">
        <v>176</v>
      </c>
      <c r="N1206" s="428">
        <f>N1205</f>
        <v>300000</v>
      </c>
      <c r="O1206" s="416" t="s">
        <v>175</v>
      </c>
      <c r="P1206" s="426"/>
      <c r="Q1206" s="416" t="s">
        <v>175</v>
      </c>
      <c r="R1206" s="426"/>
      <c r="S1206" s="416" t="s">
        <v>175</v>
      </c>
      <c r="T1206" s="426"/>
      <c r="U1206" s="416" t="s">
        <v>175</v>
      </c>
      <c r="V1206" s="426"/>
      <c r="W1206" s="463" t="s">
        <v>175</v>
      </c>
      <c r="X1206" s="462"/>
      <c r="Y1206" s="463" t="s">
        <v>174</v>
      </c>
      <c r="Z1206" s="464"/>
      <c r="AA1206" s="792"/>
      <c r="AB1206" s="792"/>
      <c r="AC1206" s="792"/>
      <c r="AD1206" s="792"/>
      <c r="AE1206" s="792"/>
      <c r="AF1206" s="792"/>
    </row>
    <row r="1207" spans="1:32" s="404" customFormat="1" x14ac:dyDescent="0.2">
      <c r="A1207" s="402"/>
      <c r="B1207" s="824"/>
      <c r="C1207" s="825"/>
      <c r="D1207" s="792"/>
      <c r="E1207" s="829"/>
      <c r="F1207" s="843"/>
      <c r="G1207" s="835"/>
      <c r="H1207" s="829"/>
      <c r="I1207" s="416" t="s">
        <v>173</v>
      </c>
      <c r="J1207" s="429"/>
      <c r="K1207" s="416" t="s">
        <v>171</v>
      </c>
      <c r="L1207" s="427"/>
      <c r="M1207" s="416" t="s">
        <v>170</v>
      </c>
      <c r="N1207" s="428"/>
      <c r="O1207" s="416" t="s">
        <v>169</v>
      </c>
      <c r="P1207" s="426"/>
      <c r="Q1207" s="416" t="s">
        <v>169</v>
      </c>
      <c r="R1207" s="426"/>
      <c r="S1207" s="416" t="s">
        <v>169</v>
      </c>
      <c r="T1207" s="426"/>
      <c r="U1207" s="416" t="s">
        <v>169</v>
      </c>
      <c r="V1207" s="426"/>
      <c r="W1207" s="463" t="s">
        <v>169</v>
      </c>
      <c r="X1207" s="462"/>
      <c r="Y1207" s="781"/>
      <c r="Z1207" s="782"/>
      <c r="AA1207" s="792"/>
      <c r="AB1207" s="792"/>
      <c r="AC1207" s="792"/>
      <c r="AD1207" s="792"/>
      <c r="AE1207" s="792"/>
      <c r="AF1207" s="792"/>
    </row>
    <row r="1208" spans="1:32" s="404" customFormat="1" ht="15" customHeight="1" x14ac:dyDescent="0.2">
      <c r="A1208" s="402"/>
      <c r="B1208" s="824"/>
      <c r="C1208" s="825"/>
      <c r="D1208" s="792"/>
      <c r="E1208" s="829"/>
      <c r="F1208" s="843"/>
      <c r="G1208" s="835"/>
      <c r="H1208" s="829"/>
      <c r="I1208" s="416" t="s">
        <v>168</v>
      </c>
      <c r="J1208" s="427"/>
      <c r="K1208" s="416" t="s">
        <v>167</v>
      </c>
      <c r="L1208" s="427"/>
      <c r="M1208" s="816"/>
      <c r="N1208" s="817"/>
      <c r="O1208" s="416" t="s">
        <v>166</v>
      </c>
      <c r="P1208" s="426">
        <f>IF(P1206="",P1207-P1205,P1207-P1206)</f>
        <v>0</v>
      </c>
      <c r="Q1208" s="416" t="s">
        <v>166</v>
      </c>
      <c r="R1208" s="426">
        <f>IF(R1206="",R1207-R1205,R1207-R1206)</f>
        <v>0</v>
      </c>
      <c r="S1208" s="416" t="s">
        <v>166</v>
      </c>
      <c r="T1208" s="426">
        <f>IF(T1206="",T1207-T1205,T1207-T1206)</f>
        <v>0</v>
      </c>
      <c r="U1208" s="416" t="s">
        <v>166</v>
      </c>
      <c r="V1208" s="426">
        <f>IF(V1206="",V1207-V1205,V1207-V1206)</f>
        <v>0</v>
      </c>
      <c r="W1208" s="463" t="s">
        <v>166</v>
      </c>
      <c r="X1208" s="462">
        <f>IF(X1206="",X1207-X1205,X1207-X1206)</f>
        <v>0</v>
      </c>
      <c r="Y1208" s="781"/>
      <c r="Z1208" s="782"/>
      <c r="AA1208" s="792"/>
      <c r="AB1208" s="792"/>
      <c r="AC1208" s="792"/>
      <c r="AD1208" s="792"/>
      <c r="AE1208" s="792"/>
      <c r="AF1208" s="792"/>
    </row>
    <row r="1209" spans="1:32" s="404" customFormat="1" ht="15" customHeight="1" x14ac:dyDescent="0.2">
      <c r="A1209" s="402"/>
      <c r="B1209" s="824"/>
      <c r="C1209" s="825"/>
      <c r="D1209" s="792"/>
      <c r="E1209" s="829"/>
      <c r="F1209" s="843"/>
      <c r="G1209" s="835"/>
      <c r="H1209" s="829"/>
      <c r="I1209" s="416" t="s">
        <v>165</v>
      </c>
      <c r="J1209" s="415"/>
      <c r="K1209" s="416" t="s">
        <v>164</v>
      </c>
      <c r="L1209" s="415"/>
      <c r="M1209" s="816"/>
      <c r="N1209" s="817"/>
      <c r="O1209" s="816"/>
      <c r="P1209" s="817"/>
      <c r="Q1209" s="816"/>
      <c r="R1209" s="817"/>
      <c r="S1209" s="816"/>
      <c r="T1209" s="817"/>
      <c r="U1209" s="816"/>
      <c r="V1209" s="817"/>
      <c r="W1209" s="781"/>
      <c r="X1209" s="782"/>
      <c r="Y1209" s="781"/>
      <c r="Z1209" s="782"/>
      <c r="AA1209" s="792"/>
      <c r="AB1209" s="792"/>
      <c r="AC1209" s="792"/>
      <c r="AD1209" s="792"/>
      <c r="AE1209" s="792"/>
      <c r="AF1209" s="792"/>
    </row>
    <row r="1210" spans="1:32" s="404" customFormat="1" ht="15" customHeight="1" x14ac:dyDescent="0.2">
      <c r="A1210" s="402"/>
      <c r="B1210" s="826"/>
      <c r="C1210" s="827"/>
      <c r="D1210" s="793"/>
      <c r="E1210" s="830"/>
      <c r="F1210" s="844"/>
      <c r="G1210" s="836"/>
      <c r="H1210" s="830"/>
      <c r="I1210" s="406" t="s">
        <v>158</v>
      </c>
      <c r="J1210" s="451"/>
      <c r="K1210" s="820"/>
      <c r="L1210" s="821"/>
      <c r="M1210" s="818"/>
      <c r="N1210" s="819"/>
      <c r="O1210" s="818"/>
      <c r="P1210" s="819"/>
      <c r="Q1210" s="818"/>
      <c r="R1210" s="819"/>
      <c r="S1210" s="818"/>
      <c r="T1210" s="819"/>
      <c r="U1210" s="818"/>
      <c r="V1210" s="819"/>
      <c r="W1210" s="783"/>
      <c r="X1210" s="784"/>
      <c r="Y1210" s="783"/>
      <c r="Z1210" s="784"/>
      <c r="AA1210" s="793"/>
      <c r="AB1210" s="793"/>
      <c r="AC1210" s="793"/>
      <c r="AD1210" s="793"/>
      <c r="AE1210" s="793"/>
      <c r="AF1210" s="793"/>
    </row>
    <row r="1211" spans="1:32" s="404" customFormat="1" ht="12.75" customHeight="1" x14ac:dyDescent="0.2">
      <c r="B1211" s="822" t="s">
        <v>55</v>
      </c>
      <c r="C1211" s="823"/>
      <c r="D1211" s="791" t="s">
        <v>241</v>
      </c>
      <c r="E1211" s="828" t="s">
        <v>228</v>
      </c>
      <c r="F1211" s="831"/>
      <c r="G1211" s="834" t="s">
        <v>231</v>
      </c>
      <c r="H1211" s="828"/>
      <c r="I1211" s="434" t="s">
        <v>184</v>
      </c>
      <c r="J1211" s="438">
        <v>1000000</v>
      </c>
      <c r="K1211" s="434" t="s">
        <v>183</v>
      </c>
      <c r="L1211" s="437"/>
      <c r="M1211" s="434" t="s">
        <v>182</v>
      </c>
      <c r="N1211" s="436">
        <f>J1211</f>
        <v>1000000</v>
      </c>
      <c r="O1211" s="434" t="s">
        <v>181</v>
      </c>
      <c r="P1211" s="435"/>
      <c r="Q1211" s="434" t="s">
        <v>181</v>
      </c>
      <c r="R1211" s="435"/>
      <c r="S1211" s="434" t="s">
        <v>181</v>
      </c>
      <c r="T1211" s="435"/>
      <c r="U1211" s="434" t="s">
        <v>181</v>
      </c>
      <c r="V1211" s="435"/>
      <c r="W1211" s="466" t="s">
        <v>181</v>
      </c>
      <c r="X1211" s="467"/>
      <c r="Y1211" s="466" t="s">
        <v>180</v>
      </c>
      <c r="Z1211" s="465"/>
      <c r="AA1211" s="791" t="s">
        <v>240</v>
      </c>
      <c r="AB1211" s="791" t="s">
        <v>240</v>
      </c>
      <c r="AC1211" s="791" t="s">
        <v>240</v>
      </c>
      <c r="AD1211" s="791" t="s">
        <v>240</v>
      </c>
      <c r="AE1211" s="791" t="s">
        <v>240</v>
      </c>
      <c r="AF1211" s="791" t="s">
        <v>240</v>
      </c>
    </row>
    <row r="1212" spans="1:32" s="404" customFormat="1" ht="15" customHeight="1" x14ac:dyDescent="0.2">
      <c r="B1212" s="824"/>
      <c r="C1212" s="825"/>
      <c r="D1212" s="792"/>
      <c r="E1212" s="829"/>
      <c r="F1212" s="832"/>
      <c r="G1212" s="835"/>
      <c r="H1212" s="829"/>
      <c r="I1212" s="416" t="s">
        <v>179</v>
      </c>
      <c r="J1212" s="432"/>
      <c r="K1212" s="416" t="s">
        <v>177</v>
      </c>
      <c r="L1212" s="415"/>
      <c r="M1212" s="416" t="s">
        <v>176</v>
      </c>
      <c r="N1212" s="428">
        <f>N1211</f>
        <v>1000000</v>
      </c>
      <c r="O1212" s="416" t="s">
        <v>175</v>
      </c>
      <c r="P1212" s="426"/>
      <c r="Q1212" s="416" t="s">
        <v>175</v>
      </c>
      <c r="R1212" s="426"/>
      <c r="S1212" s="416" t="s">
        <v>175</v>
      </c>
      <c r="T1212" s="426"/>
      <c r="U1212" s="416" t="s">
        <v>175</v>
      </c>
      <c r="V1212" s="426"/>
      <c r="W1212" s="463" t="s">
        <v>175</v>
      </c>
      <c r="X1212" s="462"/>
      <c r="Y1212" s="463" t="s">
        <v>174</v>
      </c>
      <c r="Z1212" s="464"/>
      <c r="AA1212" s="792"/>
      <c r="AB1212" s="792"/>
      <c r="AC1212" s="792"/>
      <c r="AD1212" s="792"/>
      <c r="AE1212" s="792"/>
      <c r="AF1212" s="792"/>
    </row>
    <row r="1213" spans="1:32" s="404" customFormat="1" ht="39" customHeight="1" x14ac:dyDescent="0.2">
      <c r="B1213" s="824"/>
      <c r="C1213" s="825"/>
      <c r="D1213" s="792"/>
      <c r="E1213" s="829"/>
      <c r="F1213" s="832"/>
      <c r="G1213" s="835"/>
      <c r="H1213" s="829"/>
      <c r="I1213" s="416" t="s">
        <v>173</v>
      </c>
      <c r="J1213" s="429"/>
      <c r="K1213" s="416" t="s">
        <v>171</v>
      </c>
      <c r="L1213" s="427"/>
      <c r="M1213" s="416" t="s">
        <v>170</v>
      </c>
      <c r="N1213" s="428"/>
      <c r="O1213" s="416" t="s">
        <v>169</v>
      </c>
      <c r="P1213" s="426"/>
      <c r="Q1213" s="416" t="s">
        <v>169</v>
      </c>
      <c r="R1213" s="426"/>
      <c r="S1213" s="416" t="s">
        <v>169</v>
      </c>
      <c r="T1213" s="426"/>
      <c r="U1213" s="416" t="s">
        <v>169</v>
      </c>
      <c r="V1213" s="426"/>
      <c r="W1213" s="463" t="s">
        <v>169</v>
      </c>
      <c r="X1213" s="462"/>
      <c r="Y1213" s="781"/>
      <c r="Z1213" s="782"/>
      <c r="AA1213" s="792"/>
      <c r="AB1213" s="792"/>
      <c r="AC1213" s="792"/>
      <c r="AD1213" s="792"/>
      <c r="AE1213" s="792"/>
      <c r="AF1213" s="792"/>
    </row>
    <row r="1214" spans="1:32" s="404" customFormat="1" ht="15" customHeight="1" x14ac:dyDescent="0.2">
      <c r="B1214" s="824"/>
      <c r="C1214" s="825"/>
      <c r="D1214" s="792"/>
      <c r="E1214" s="829"/>
      <c r="F1214" s="832"/>
      <c r="G1214" s="835"/>
      <c r="H1214" s="829"/>
      <c r="I1214" s="416" t="s">
        <v>168</v>
      </c>
      <c r="J1214" s="427"/>
      <c r="K1214" s="416" t="s">
        <v>167</v>
      </c>
      <c r="L1214" s="427"/>
      <c r="M1214" s="816"/>
      <c r="N1214" s="817"/>
      <c r="O1214" s="416" t="s">
        <v>166</v>
      </c>
      <c r="P1214" s="426">
        <f>IF(P1212="",P1213-P1211,P1213-P1212)</f>
        <v>0</v>
      </c>
      <c r="Q1214" s="416" t="s">
        <v>166</v>
      </c>
      <c r="R1214" s="426">
        <f>IF(R1212="",R1213-R1211,R1213-R1212)</f>
        <v>0</v>
      </c>
      <c r="S1214" s="416" t="s">
        <v>166</v>
      </c>
      <c r="T1214" s="426">
        <f>IF(T1212="",T1213-T1211,T1213-T1212)</f>
        <v>0</v>
      </c>
      <c r="U1214" s="416" t="s">
        <v>166</v>
      </c>
      <c r="V1214" s="426">
        <f>IF(V1212="",V1213-V1211,V1213-V1212)</f>
        <v>0</v>
      </c>
      <c r="W1214" s="463" t="s">
        <v>166</v>
      </c>
      <c r="X1214" s="462">
        <f>IF(X1212="",X1213-X1211,X1213-X1212)</f>
        <v>0</v>
      </c>
      <c r="Y1214" s="781"/>
      <c r="Z1214" s="782"/>
      <c r="AA1214" s="792"/>
      <c r="AB1214" s="792"/>
      <c r="AC1214" s="792"/>
      <c r="AD1214" s="792"/>
      <c r="AE1214" s="792"/>
      <c r="AF1214" s="792"/>
    </row>
    <row r="1215" spans="1:32" s="404" customFormat="1" ht="15" customHeight="1" x14ac:dyDescent="0.2">
      <c r="B1215" s="824"/>
      <c r="C1215" s="825"/>
      <c r="D1215" s="792"/>
      <c r="E1215" s="829"/>
      <c r="F1215" s="832"/>
      <c r="G1215" s="835"/>
      <c r="H1215" s="829"/>
      <c r="I1215" s="416" t="s">
        <v>165</v>
      </c>
      <c r="J1215" s="415"/>
      <c r="K1215" s="416" t="s">
        <v>164</v>
      </c>
      <c r="L1215" s="415"/>
      <c r="M1215" s="816"/>
      <c r="N1215" s="817"/>
      <c r="O1215" s="816"/>
      <c r="P1215" s="817"/>
      <c r="Q1215" s="816"/>
      <c r="R1215" s="817"/>
      <c r="S1215" s="816"/>
      <c r="T1215" s="817"/>
      <c r="U1215" s="816"/>
      <c r="V1215" s="817"/>
      <c r="W1215" s="781"/>
      <c r="X1215" s="782"/>
      <c r="Y1215" s="781"/>
      <c r="Z1215" s="782"/>
      <c r="AA1215" s="792"/>
      <c r="AB1215" s="792"/>
      <c r="AC1215" s="792"/>
      <c r="AD1215" s="792"/>
      <c r="AE1215" s="792"/>
      <c r="AF1215" s="792"/>
    </row>
    <row r="1216" spans="1:32" s="404" customFormat="1" ht="15" customHeight="1" x14ac:dyDescent="0.2">
      <c r="B1216" s="826"/>
      <c r="C1216" s="827"/>
      <c r="D1216" s="793"/>
      <c r="E1216" s="830"/>
      <c r="F1216" s="833"/>
      <c r="G1216" s="836"/>
      <c r="H1216" s="830"/>
      <c r="I1216" s="406" t="s">
        <v>158</v>
      </c>
      <c r="J1216" s="451"/>
      <c r="K1216" s="820"/>
      <c r="L1216" s="821"/>
      <c r="M1216" s="818"/>
      <c r="N1216" s="819"/>
      <c r="O1216" s="818"/>
      <c r="P1216" s="819"/>
      <c r="Q1216" s="818"/>
      <c r="R1216" s="819"/>
      <c r="S1216" s="818"/>
      <c r="T1216" s="819"/>
      <c r="U1216" s="818"/>
      <c r="V1216" s="819"/>
      <c r="W1216" s="783"/>
      <c r="X1216" s="784"/>
      <c r="Y1216" s="783"/>
      <c r="Z1216" s="784"/>
      <c r="AA1216" s="793"/>
      <c r="AB1216" s="793"/>
      <c r="AC1216" s="793"/>
      <c r="AD1216" s="793"/>
      <c r="AE1216" s="793"/>
      <c r="AF1216" s="793"/>
    </row>
    <row r="1217" spans="2:32" s="404" customFormat="1" ht="12.75" customHeight="1" x14ac:dyDescent="0.2">
      <c r="B1217" s="822" t="s">
        <v>56</v>
      </c>
      <c r="C1217" s="823"/>
      <c r="D1217" s="791" t="s">
        <v>241</v>
      </c>
      <c r="E1217" s="828" t="s">
        <v>228</v>
      </c>
      <c r="F1217" s="831"/>
      <c r="G1217" s="834" t="s">
        <v>231</v>
      </c>
      <c r="H1217" s="828"/>
      <c r="I1217" s="434" t="s">
        <v>184</v>
      </c>
      <c r="J1217" s="438">
        <v>1000000</v>
      </c>
      <c r="K1217" s="434" t="s">
        <v>183</v>
      </c>
      <c r="L1217" s="437"/>
      <c r="M1217" s="434" t="s">
        <v>182</v>
      </c>
      <c r="N1217" s="436">
        <f>J1217</f>
        <v>1000000</v>
      </c>
      <c r="O1217" s="434" t="s">
        <v>181</v>
      </c>
      <c r="P1217" s="435"/>
      <c r="Q1217" s="434" t="s">
        <v>181</v>
      </c>
      <c r="R1217" s="435"/>
      <c r="S1217" s="434" t="s">
        <v>181</v>
      </c>
      <c r="T1217" s="435"/>
      <c r="U1217" s="434" t="s">
        <v>181</v>
      </c>
      <c r="V1217" s="435"/>
      <c r="W1217" s="466" t="s">
        <v>181</v>
      </c>
      <c r="X1217" s="467"/>
      <c r="Y1217" s="466" t="s">
        <v>180</v>
      </c>
      <c r="Z1217" s="465"/>
      <c r="AA1217" s="791" t="s">
        <v>240</v>
      </c>
      <c r="AB1217" s="791" t="s">
        <v>240</v>
      </c>
      <c r="AC1217" s="791" t="s">
        <v>240</v>
      </c>
      <c r="AD1217" s="791" t="s">
        <v>240</v>
      </c>
      <c r="AE1217" s="791" t="s">
        <v>240</v>
      </c>
      <c r="AF1217" s="791" t="s">
        <v>240</v>
      </c>
    </row>
    <row r="1218" spans="2:32" s="404" customFormat="1" ht="15" customHeight="1" x14ac:dyDescent="0.2">
      <c r="B1218" s="824"/>
      <c r="C1218" s="825"/>
      <c r="D1218" s="792"/>
      <c r="E1218" s="829"/>
      <c r="F1218" s="832"/>
      <c r="G1218" s="835"/>
      <c r="H1218" s="829"/>
      <c r="I1218" s="416" t="s">
        <v>179</v>
      </c>
      <c r="J1218" s="432"/>
      <c r="K1218" s="416" t="s">
        <v>177</v>
      </c>
      <c r="L1218" s="415"/>
      <c r="M1218" s="416" t="s">
        <v>176</v>
      </c>
      <c r="N1218" s="428">
        <f>N1217</f>
        <v>1000000</v>
      </c>
      <c r="O1218" s="416" t="s">
        <v>175</v>
      </c>
      <c r="P1218" s="426"/>
      <c r="Q1218" s="416" t="s">
        <v>175</v>
      </c>
      <c r="R1218" s="426"/>
      <c r="S1218" s="416" t="s">
        <v>175</v>
      </c>
      <c r="T1218" s="426"/>
      <c r="U1218" s="416" t="s">
        <v>175</v>
      </c>
      <c r="V1218" s="426"/>
      <c r="W1218" s="463" t="s">
        <v>175</v>
      </c>
      <c r="X1218" s="462"/>
      <c r="Y1218" s="463" t="s">
        <v>174</v>
      </c>
      <c r="Z1218" s="464"/>
      <c r="AA1218" s="792"/>
      <c r="AB1218" s="792"/>
      <c r="AC1218" s="792"/>
      <c r="AD1218" s="792"/>
      <c r="AE1218" s="792"/>
      <c r="AF1218" s="792"/>
    </row>
    <row r="1219" spans="2:32" s="404" customFormat="1" ht="39" customHeight="1" x14ac:dyDescent="0.2">
      <c r="B1219" s="824"/>
      <c r="C1219" s="825"/>
      <c r="D1219" s="792"/>
      <c r="E1219" s="829"/>
      <c r="F1219" s="832"/>
      <c r="G1219" s="835"/>
      <c r="H1219" s="829"/>
      <c r="I1219" s="416" t="s">
        <v>173</v>
      </c>
      <c r="J1219" s="429"/>
      <c r="K1219" s="416" t="s">
        <v>171</v>
      </c>
      <c r="L1219" s="427"/>
      <c r="M1219" s="416" t="s">
        <v>170</v>
      </c>
      <c r="N1219" s="428"/>
      <c r="O1219" s="416" t="s">
        <v>169</v>
      </c>
      <c r="P1219" s="426"/>
      <c r="Q1219" s="416" t="s">
        <v>169</v>
      </c>
      <c r="R1219" s="426"/>
      <c r="S1219" s="416" t="s">
        <v>169</v>
      </c>
      <c r="T1219" s="426"/>
      <c r="U1219" s="416" t="s">
        <v>169</v>
      </c>
      <c r="V1219" s="426"/>
      <c r="W1219" s="463" t="s">
        <v>169</v>
      </c>
      <c r="X1219" s="462"/>
      <c r="Y1219" s="781"/>
      <c r="Z1219" s="782"/>
      <c r="AA1219" s="792"/>
      <c r="AB1219" s="792"/>
      <c r="AC1219" s="792"/>
      <c r="AD1219" s="792"/>
      <c r="AE1219" s="792"/>
      <c r="AF1219" s="792"/>
    </row>
    <row r="1220" spans="2:32" s="404" customFormat="1" ht="15" customHeight="1" x14ac:dyDescent="0.2">
      <c r="B1220" s="824"/>
      <c r="C1220" s="825"/>
      <c r="D1220" s="792"/>
      <c r="E1220" s="829"/>
      <c r="F1220" s="832"/>
      <c r="G1220" s="835"/>
      <c r="H1220" s="829"/>
      <c r="I1220" s="416" t="s">
        <v>168</v>
      </c>
      <c r="J1220" s="427"/>
      <c r="K1220" s="416" t="s">
        <v>167</v>
      </c>
      <c r="L1220" s="427"/>
      <c r="M1220" s="816"/>
      <c r="N1220" s="817"/>
      <c r="O1220" s="416" t="s">
        <v>166</v>
      </c>
      <c r="P1220" s="426">
        <f>IF(P1218="",P1219-P1217,P1219-P1218)</f>
        <v>0</v>
      </c>
      <c r="Q1220" s="416" t="s">
        <v>166</v>
      </c>
      <c r="R1220" s="426">
        <f>IF(R1218="",R1219-R1217,R1219-R1218)</f>
        <v>0</v>
      </c>
      <c r="S1220" s="416" t="s">
        <v>166</v>
      </c>
      <c r="T1220" s="426">
        <f>IF(T1218="",T1219-T1217,T1219-T1218)</f>
        <v>0</v>
      </c>
      <c r="U1220" s="416" t="s">
        <v>166</v>
      </c>
      <c r="V1220" s="426">
        <f>IF(V1218="",V1219-V1217,V1219-V1218)</f>
        <v>0</v>
      </c>
      <c r="W1220" s="463" t="s">
        <v>166</v>
      </c>
      <c r="X1220" s="462">
        <f>IF(X1218="",X1219-X1217,X1219-X1218)</f>
        <v>0</v>
      </c>
      <c r="Y1220" s="781"/>
      <c r="Z1220" s="782"/>
      <c r="AA1220" s="792"/>
      <c r="AB1220" s="792"/>
      <c r="AC1220" s="792"/>
      <c r="AD1220" s="792"/>
      <c r="AE1220" s="792"/>
      <c r="AF1220" s="792"/>
    </row>
    <row r="1221" spans="2:32" s="404" customFormat="1" ht="15" customHeight="1" x14ac:dyDescent="0.2">
      <c r="B1221" s="824"/>
      <c r="C1221" s="825"/>
      <c r="D1221" s="792"/>
      <c r="E1221" s="829"/>
      <c r="F1221" s="832"/>
      <c r="G1221" s="835"/>
      <c r="H1221" s="829"/>
      <c r="I1221" s="416" t="s">
        <v>165</v>
      </c>
      <c r="J1221" s="415"/>
      <c r="K1221" s="416" t="s">
        <v>164</v>
      </c>
      <c r="L1221" s="415"/>
      <c r="M1221" s="816"/>
      <c r="N1221" s="817"/>
      <c r="O1221" s="816"/>
      <c r="P1221" s="817"/>
      <c r="Q1221" s="816"/>
      <c r="R1221" s="817"/>
      <c r="S1221" s="816"/>
      <c r="T1221" s="817"/>
      <c r="U1221" s="816"/>
      <c r="V1221" s="817"/>
      <c r="W1221" s="781"/>
      <c r="X1221" s="782"/>
      <c r="Y1221" s="781"/>
      <c r="Z1221" s="782"/>
      <c r="AA1221" s="792"/>
      <c r="AB1221" s="792"/>
      <c r="AC1221" s="792"/>
      <c r="AD1221" s="792"/>
      <c r="AE1221" s="792"/>
      <c r="AF1221" s="792"/>
    </row>
    <row r="1222" spans="2:32" s="404" customFormat="1" ht="15" customHeight="1" x14ac:dyDescent="0.2">
      <c r="B1222" s="826"/>
      <c r="C1222" s="827"/>
      <c r="D1222" s="793"/>
      <c r="E1222" s="830"/>
      <c r="F1222" s="833"/>
      <c r="G1222" s="836"/>
      <c r="H1222" s="830"/>
      <c r="I1222" s="406" t="s">
        <v>158</v>
      </c>
      <c r="J1222" s="451"/>
      <c r="K1222" s="820"/>
      <c r="L1222" s="821"/>
      <c r="M1222" s="818"/>
      <c r="N1222" s="819"/>
      <c r="O1222" s="818"/>
      <c r="P1222" s="819"/>
      <c r="Q1222" s="818"/>
      <c r="R1222" s="819"/>
      <c r="S1222" s="818"/>
      <c r="T1222" s="819"/>
      <c r="U1222" s="818"/>
      <c r="V1222" s="819"/>
      <c r="W1222" s="783"/>
      <c r="X1222" s="784"/>
      <c r="Y1222" s="783"/>
      <c r="Z1222" s="784"/>
      <c r="AA1222" s="793"/>
      <c r="AB1222" s="793"/>
      <c r="AC1222" s="793"/>
      <c r="AD1222" s="793"/>
      <c r="AE1222" s="793"/>
      <c r="AF1222" s="793"/>
    </row>
    <row r="1223" spans="2:32" s="404" customFormat="1" ht="12.75" customHeight="1" x14ac:dyDescent="0.2">
      <c r="B1223" s="822" t="s">
        <v>59</v>
      </c>
      <c r="C1223" s="823"/>
      <c r="D1223" s="791" t="s">
        <v>241</v>
      </c>
      <c r="E1223" s="828" t="s">
        <v>228</v>
      </c>
      <c r="F1223" s="831"/>
      <c r="G1223" s="834" t="s">
        <v>231</v>
      </c>
      <c r="H1223" s="828"/>
      <c r="I1223" s="434" t="s">
        <v>184</v>
      </c>
      <c r="J1223" s="438">
        <v>1000000</v>
      </c>
      <c r="K1223" s="434" t="s">
        <v>183</v>
      </c>
      <c r="L1223" s="437"/>
      <c r="M1223" s="434" t="s">
        <v>182</v>
      </c>
      <c r="N1223" s="436">
        <f>J1223</f>
        <v>1000000</v>
      </c>
      <c r="O1223" s="434" t="s">
        <v>181</v>
      </c>
      <c r="P1223" s="435"/>
      <c r="Q1223" s="434" t="s">
        <v>181</v>
      </c>
      <c r="R1223" s="435"/>
      <c r="S1223" s="434" t="s">
        <v>181</v>
      </c>
      <c r="T1223" s="435"/>
      <c r="U1223" s="434" t="s">
        <v>181</v>
      </c>
      <c r="V1223" s="435"/>
      <c r="W1223" s="466" t="s">
        <v>181</v>
      </c>
      <c r="X1223" s="467"/>
      <c r="Y1223" s="466" t="s">
        <v>180</v>
      </c>
      <c r="Z1223" s="465"/>
      <c r="AA1223" s="791" t="s">
        <v>240</v>
      </c>
      <c r="AB1223" s="791" t="s">
        <v>240</v>
      </c>
      <c r="AC1223" s="791" t="s">
        <v>240</v>
      </c>
      <c r="AD1223" s="791" t="s">
        <v>240</v>
      </c>
      <c r="AE1223" s="791" t="s">
        <v>240</v>
      </c>
      <c r="AF1223" s="791" t="s">
        <v>240</v>
      </c>
    </row>
    <row r="1224" spans="2:32" s="404" customFormat="1" ht="15" customHeight="1" x14ac:dyDescent="0.2">
      <c r="B1224" s="824"/>
      <c r="C1224" s="825"/>
      <c r="D1224" s="792"/>
      <c r="E1224" s="829"/>
      <c r="F1224" s="832"/>
      <c r="G1224" s="835"/>
      <c r="H1224" s="829"/>
      <c r="I1224" s="416" t="s">
        <v>179</v>
      </c>
      <c r="J1224" s="432"/>
      <c r="K1224" s="416" t="s">
        <v>177</v>
      </c>
      <c r="L1224" s="415"/>
      <c r="M1224" s="416" t="s">
        <v>176</v>
      </c>
      <c r="N1224" s="428">
        <f>N1223</f>
        <v>1000000</v>
      </c>
      <c r="O1224" s="416" t="s">
        <v>175</v>
      </c>
      <c r="P1224" s="426"/>
      <c r="Q1224" s="416" t="s">
        <v>175</v>
      </c>
      <c r="R1224" s="426"/>
      <c r="S1224" s="416" t="s">
        <v>175</v>
      </c>
      <c r="T1224" s="426"/>
      <c r="U1224" s="416" t="s">
        <v>175</v>
      </c>
      <c r="V1224" s="426"/>
      <c r="W1224" s="463" t="s">
        <v>175</v>
      </c>
      <c r="X1224" s="462"/>
      <c r="Y1224" s="463" t="s">
        <v>174</v>
      </c>
      <c r="Z1224" s="464"/>
      <c r="AA1224" s="792"/>
      <c r="AB1224" s="792"/>
      <c r="AC1224" s="792"/>
      <c r="AD1224" s="792"/>
      <c r="AE1224" s="792"/>
      <c r="AF1224" s="792"/>
    </row>
    <row r="1225" spans="2:32" s="404" customFormat="1" ht="39" customHeight="1" x14ac:dyDescent="0.2">
      <c r="B1225" s="824"/>
      <c r="C1225" s="825"/>
      <c r="D1225" s="792"/>
      <c r="E1225" s="829"/>
      <c r="F1225" s="832"/>
      <c r="G1225" s="835"/>
      <c r="H1225" s="829"/>
      <c r="I1225" s="416" t="s">
        <v>173</v>
      </c>
      <c r="J1225" s="429"/>
      <c r="K1225" s="416" t="s">
        <v>171</v>
      </c>
      <c r="L1225" s="427"/>
      <c r="M1225" s="416" t="s">
        <v>170</v>
      </c>
      <c r="N1225" s="428"/>
      <c r="O1225" s="416" t="s">
        <v>169</v>
      </c>
      <c r="P1225" s="426"/>
      <c r="Q1225" s="416" t="s">
        <v>169</v>
      </c>
      <c r="R1225" s="426"/>
      <c r="S1225" s="416" t="s">
        <v>169</v>
      </c>
      <c r="T1225" s="426"/>
      <c r="U1225" s="416" t="s">
        <v>169</v>
      </c>
      <c r="V1225" s="426"/>
      <c r="W1225" s="463" t="s">
        <v>169</v>
      </c>
      <c r="X1225" s="462"/>
      <c r="Y1225" s="781"/>
      <c r="Z1225" s="782"/>
      <c r="AA1225" s="792"/>
      <c r="AB1225" s="792"/>
      <c r="AC1225" s="792"/>
      <c r="AD1225" s="792"/>
      <c r="AE1225" s="792"/>
      <c r="AF1225" s="792"/>
    </row>
    <row r="1226" spans="2:32" s="404" customFormat="1" ht="15" customHeight="1" x14ac:dyDescent="0.2">
      <c r="B1226" s="824"/>
      <c r="C1226" s="825"/>
      <c r="D1226" s="792"/>
      <c r="E1226" s="829"/>
      <c r="F1226" s="832"/>
      <c r="G1226" s="835"/>
      <c r="H1226" s="829"/>
      <c r="I1226" s="416" t="s">
        <v>168</v>
      </c>
      <c r="J1226" s="427"/>
      <c r="K1226" s="416" t="s">
        <v>167</v>
      </c>
      <c r="L1226" s="427"/>
      <c r="M1226" s="816"/>
      <c r="N1226" s="817"/>
      <c r="O1226" s="416" t="s">
        <v>166</v>
      </c>
      <c r="P1226" s="426">
        <f>IF(P1224="",P1225-P1223,P1225-P1224)</f>
        <v>0</v>
      </c>
      <c r="Q1226" s="416" t="s">
        <v>166</v>
      </c>
      <c r="R1226" s="426">
        <f>IF(R1224="",R1225-R1223,R1225-R1224)</f>
        <v>0</v>
      </c>
      <c r="S1226" s="416" t="s">
        <v>166</v>
      </c>
      <c r="T1226" s="426">
        <f>IF(T1224="",T1225-T1223,T1225-T1224)</f>
        <v>0</v>
      </c>
      <c r="U1226" s="416" t="s">
        <v>166</v>
      </c>
      <c r="V1226" s="426">
        <f>IF(V1224="",V1225-V1223,V1225-V1224)</f>
        <v>0</v>
      </c>
      <c r="W1226" s="463" t="s">
        <v>166</v>
      </c>
      <c r="X1226" s="462">
        <f>IF(X1224="",X1225-X1223,X1225-X1224)</f>
        <v>0</v>
      </c>
      <c r="Y1226" s="781"/>
      <c r="Z1226" s="782"/>
      <c r="AA1226" s="792"/>
      <c r="AB1226" s="792"/>
      <c r="AC1226" s="792"/>
      <c r="AD1226" s="792"/>
      <c r="AE1226" s="792"/>
      <c r="AF1226" s="792"/>
    </row>
    <row r="1227" spans="2:32" s="404" customFormat="1" ht="15" customHeight="1" x14ac:dyDescent="0.2">
      <c r="B1227" s="824"/>
      <c r="C1227" s="825"/>
      <c r="D1227" s="792"/>
      <c r="E1227" s="829"/>
      <c r="F1227" s="832"/>
      <c r="G1227" s="835"/>
      <c r="H1227" s="829"/>
      <c r="I1227" s="416" t="s">
        <v>165</v>
      </c>
      <c r="J1227" s="415"/>
      <c r="K1227" s="416" t="s">
        <v>164</v>
      </c>
      <c r="L1227" s="415"/>
      <c r="M1227" s="816"/>
      <c r="N1227" s="817"/>
      <c r="O1227" s="816"/>
      <c r="P1227" s="817"/>
      <c r="Q1227" s="816"/>
      <c r="R1227" s="817"/>
      <c r="S1227" s="816"/>
      <c r="T1227" s="817"/>
      <c r="U1227" s="816"/>
      <c r="V1227" s="817"/>
      <c r="W1227" s="781"/>
      <c r="X1227" s="782"/>
      <c r="Y1227" s="781"/>
      <c r="Z1227" s="782"/>
      <c r="AA1227" s="792"/>
      <c r="AB1227" s="792"/>
      <c r="AC1227" s="792"/>
      <c r="AD1227" s="792"/>
      <c r="AE1227" s="792"/>
      <c r="AF1227" s="792"/>
    </row>
    <row r="1228" spans="2:32" s="404" customFormat="1" ht="15" customHeight="1" x14ac:dyDescent="0.2">
      <c r="B1228" s="826"/>
      <c r="C1228" s="827"/>
      <c r="D1228" s="793"/>
      <c r="E1228" s="830"/>
      <c r="F1228" s="833"/>
      <c r="G1228" s="836"/>
      <c r="H1228" s="830"/>
      <c r="I1228" s="406" t="s">
        <v>158</v>
      </c>
      <c r="J1228" s="451"/>
      <c r="K1228" s="820"/>
      <c r="L1228" s="821"/>
      <c r="M1228" s="818"/>
      <c r="N1228" s="819"/>
      <c r="O1228" s="818"/>
      <c r="P1228" s="819"/>
      <c r="Q1228" s="818"/>
      <c r="R1228" s="819"/>
      <c r="S1228" s="818"/>
      <c r="T1228" s="819"/>
      <c r="U1228" s="818"/>
      <c r="V1228" s="819"/>
      <c r="W1228" s="783"/>
      <c r="X1228" s="784"/>
      <c r="Y1228" s="783"/>
      <c r="Z1228" s="784"/>
      <c r="AA1228" s="793"/>
      <c r="AB1228" s="793"/>
      <c r="AC1228" s="793"/>
      <c r="AD1228" s="793"/>
      <c r="AE1228" s="793"/>
      <c r="AF1228" s="793"/>
    </row>
    <row r="1229" spans="2:32" s="404" customFormat="1" ht="12.75" customHeight="1" x14ac:dyDescent="0.2">
      <c r="B1229" s="822" t="s">
        <v>62</v>
      </c>
      <c r="C1229" s="823"/>
      <c r="D1229" s="791" t="s">
        <v>241</v>
      </c>
      <c r="E1229" s="828" t="s">
        <v>228</v>
      </c>
      <c r="F1229" s="831"/>
      <c r="G1229" s="834" t="s">
        <v>231</v>
      </c>
      <c r="H1229" s="828"/>
      <c r="I1229" s="434" t="s">
        <v>184</v>
      </c>
      <c r="J1229" s="438">
        <v>300000</v>
      </c>
      <c r="K1229" s="434" t="s">
        <v>183</v>
      </c>
      <c r="L1229" s="437"/>
      <c r="M1229" s="434" t="s">
        <v>182</v>
      </c>
      <c r="N1229" s="436">
        <f>J1229</f>
        <v>300000</v>
      </c>
      <c r="O1229" s="434" t="s">
        <v>181</v>
      </c>
      <c r="P1229" s="435"/>
      <c r="Q1229" s="434" t="s">
        <v>181</v>
      </c>
      <c r="R1229" s="435"/>
      <c r="S1229" s="434" t="s">
        <v>181</v>
      </c>
      <c r="T1229" s="435"/>
      <c r="U1229" s="434" t="s">
        <v>181</v>
      </c>
      <c r="V1229" s="435"/>
      <c r="W1229" s="466" t="s">
        <v>181</v>
      </c>
      <c r="X1229" s="467"/>
      <c r="Y1229" s="466" t="s">
        <v>180</v>
      </c>
      <c r="Z1229" s="465"/>
      <c r="AA1229" s="791" t="s">
        <v>240</v>
      </c>
      <c r="AB1229" s="791" t="s">
        <v>240</v>
      </c>
      <c r="AC1229" s="791" t="s">
        <v>240</v>
      </c>
      <c r="AD1229" s="791" t="s">
        <v>240</v>
      </c>
      <c r="AE1229" s="791" t="s">
        <v>240</v>
      </c>
      <c r="AF1229" s="791" t="s">
        <v>240</v>
      </c>
    </row>
    <row r="1230" spans="2:32" s="404" customFormat="1" ht="15" customHeight="1" x14ac:dyDescent="0.2">
      <c r="B1230" s="824"/>
      <c r="C1230" s="825"/>
      <c r="D1230" s="792"/>
      <c r="E1230" s="829"/>
      <c r="F1230" s="832"/>
      <c r="G1230" s="835"/>
      <c r="H1230" s="829"/>
      <c r="I1230" s="416" t="s">
        <v>179</v>
      </c>
      <c r="J1230" s="432"/>
      <c r="K1230" s="416" t="s">
        <v>177</v>
      </c>
      <c r="L1230" s="415"/>
      <c r="M1230" s="416" t="s">
        <v>176</v>
      </c>
      <c r="N1230" s="428">
        <f>N1229</f>
        <v>300000</v>
      </c>
      <c r="O1230" s="416" t="s">
        <v>175</v>
      </c>
      <c r="P1230" s="426"/>
      <c r="Q1230" s="416" t="s">
        <v>175</v>
      </c>
      <c r="R1230" s="426"/>
      <c r="S1230" s="416" t="s">
        <v>175</v>
      </c>
      <c r="T1230" s="426"/>
      <c r="U1230" s="416" t="s">
        <v>175</v>
      </c>
      <c r="V1230" s="426"/>
      <c r="W1230" s="463" t="s">
        <v>175</v>
      </c>
      <c r="X1230" s="462"/>
      <c r="Y1230" s="463" t="s">
        <v>174</v>
      </c>
      <c r="Z1230" s="464"/>
      <c r="AA1230" s="792"/>
      <c r="AB1230" s="792"/>
      <c r="AC1230" s="792"/>
      <c r="AD1230" s="792"/>
      <c r="AE1230" s="792"/>
      <c r="AF1230" s="792"/>
    </row>
    <row r="1231" spans="2:32" s="404" customFormat="1" ht="39" customHeight="1" x14ac:dyDescent="0.2">
      <c r="B1231" s="824"/>
      <c r="C1231" s="825"/>
      <c r="D1231" s="792"/>
      <c r="E1231" s="829"/>
      <c r="F1231" s="832"/>
      <c r="G1231" s="835"/>
      <c r="H1231" s="829"/>
      <c r="I1231" s="416" t="s">
        <v>173</v>
      </c>
      <c r="J1231" s="429"/>
      <c r="K1231" s="416" t="s">
        <v>171</v>
      </c>
      <c r="L1231" s="427"/>
      <c r="M1231" s="416" t="s">
        <v>170</v>
      </c>
      <c r="N1231" s="428"/>
      <c r="O1231" s="416" t="s">
        <v>169</v>
      </c>
      <c r="P1231" s="426"/>
      <c r="Q1231" s="416" t="s">
        <v>169</v>
      </c>
      <c r="R1231" s="426"/>
      <c r="S1231" s="416" t="s">
        <v>169</v>
      </c>
      <c r="T1231" s="426"/>
      <c r="U1231" s="416" t="s">
        <v>169</v>
      </c>
      <c r="V1231" s="426"/>
      <c r="W1231" s="463" t="s">
        <v>169</v>
      </c>
      <c r="X1231" s="462"/>
      <c r="Y1231" s="781"/>
      <c r="Z1231" s="782"/>
      <c r="AA1231" s="792"/>
      <c r="AB1231" s="792"/>
      <c r="AC1231" s="792"/>
      <c r="AD1231" s="792"/>
      <c r="AE1231" s="792"/>
      <c r="AF1231" s="792"/>
    </row>
    <row r="1232" spans="2:32" s="404" customFormat="1" ht="15" customHeight="1" x14ac:dyDescent="0.2">
      <c r="B1232" s="824"/>
      <c r="C1232" s="825"/>
      <c r="D1232" s="792"/>
      <c r="E1232" s="829"/>
      <c r="F1232" s="832"/>
      <c r="G1232" s="835"/>
      <c r="H1232" s="829"/>
      <c r="I1232" s="416" t="s">
        <v>168</v>
      </c>
      <c r="J1232" s="427"/>
      <c r="K1232" s="416" t="s">
        <v>167</v>
      </c>
      <c r="L1232" s="427"/>
      <c r="M1232" s="816"/>
      <c r="N1232" s="817"/>
      <c r="O1232" s="416" t="s">
        <v>166</v>
      </c>
      <c r="P1232" s="426">
        <f>IF(P1230="",P1231-P1229,P1231-P1230)</f>
        <v>0</v>
      </c>
      <c r="Q1232" s="416" t="s">
        <v>166</v>
      </c>
      <c r="R1232" s="426">
        <f>IF(R1230="",R1231-R1229,R1231-R1230)</f>
        <v>0</v>
      </c>
      <c r="S1232" s="416" t="s">
        <v>166</v>
      </c>
      <c r="T1232" s="426">
        <f>IF(T1230="",T1231-T1229,T1231-T1230)</f>
        <v>0</v>
      </c>
      <c r="U1232" s="416" t="s">
        <v>166</v>
      </c>
      <c r="V1232" s="426">
        <f>IF(V1230="",V1231-V1229,V1231-V1230)</f>
        <v>0</v>
      </c>
      <c r="W1232" s="463" t="s">
        <v>166</v>
      </c>
      <c r="X1232" s="462">
        <f>IF(X1230="",X1231-X1229,X1231-X1230)</f>
        <v>0</v>
      </c>
      <c r="Y1232" s="781"/>
      <c r="Z1232" s="782"/>
      <c r="AA1232" s="792"/>
      <c r="AB1232" s="792"/>
      <c r="AC1232" s="792"/>
      <c r="AD1232" s="792"/>
      <c r="AE1232" s="792"/>
      <c r="AF1232" s="792"/>
    </row>
    <row r="1233" spans="2:32" s="404" customFormat="1" ht="15" customHeight="1" x14ac:dyDescent="0.2">
      <c r="B1233" s="824"/>
      <c r="C1233" s="825"/>
      <c r="D1233" s="792"/>
      <c r="E1233" s="829"/>
      <c r="F1233" s="832"/>
      <c r="G1233" s="835"/>
      <c r="H1233" s="829"/>
      <c r="I1233" s="416" t="s">
        <v>165</v>
      </c>
      <c r="J1233" s="415"/>
      <c r="K1233" s="416" t="s">
        <v>164</v>
      </c>
      <c r="L1233" s="415"/>
      <c r="M1233" s="816"/>
      <c r="N1233" s="817"/>
      <c r="O1233" s="816"/>
      <c r="P1233" s="817"/>
      <c r="Q1233" s="816"/>
      <c r="R1233" s="817"/>
      <c r="S1233" s="816"/>
      <c r="T1233" s="817"/>
      <c r="U1233" s="816"/>
      <c r="V1233" s="817"/>
      <c r="W1233" s="781"/>
      <c r="X1233" s="782"/>
      <c r="Y1233" s="781"/>
      <c r="Z1233" s="782"/>
      <c r="AA1233" s="792"/>
      <c r="AB1233" s="792"/>
      <c r="AC1233" s="792"/>
      <c r="AD1233" s="792"/>
      <c r="AE1233" s="792"/>
      <c r="AF1233" s="792"/>
    </row>
    <row r="1234" spans="2:32" s="404" customFormat="1" ht="15" customHeight="1" x14ac:dyDescent="0.2">
      <c r="B1234" s="826"/>
      <c r="C1234" s="827"/>
      <c r="D1234" s="793"/>
      <c r="E1234" s="830"/>
      <c r="F1234" s="833"/>
      <c r="G1234" s="836"/>
      <c r="H1234" s="830"/>
      <c r="I1234" s="406" t="s">
        <v>158</v>
      </c>
      <c r="J1234" s="451"/>
      <c r="K1234" s="820"/>
      <c r="L1234" s="821"/>
      <c r="M1234" s="818"/>
      <c r="N1234" s="819"/>
      <c r="O1234" s="818"/>
      <c r="P1234" s="819"/>
      <c r="Q1234" s="818"/>
      <c r="R1234" s="819"/>
      <c r="S1234" s="818"/>
      <c r="T1234" s="819"/>
      <c r="U1234" s="818"/>
      <c r="V1234" s="819"/>
      <c r="W1234" s="783"/>
      <c r="X1234" s="784"/>
      <c r="Y1234" s="783"/>
      <c r="Z1234" s="784"/>
      <c r="AA1234" s="793"/>
      <c r="AB1234" s="793"/>
      <c r="AC1234" s="793"/>
      <c r="AD1234" s="793"/>
      <c r="AE1234" s="793"/>
      <c r="AF1234" s="793"/>
    </row>
    <row r="1235" spans="2:32" s="404" customFormat="1" ht="12.75" customHeight="1" x14ac:dyDescent="0.2">
      <c r="B1235" s="822" t="s">
        <v>63</v>
      </c>
      <c r="C1235" s="823"/>
      <c r="D1235" s="791" t="s">
        <v>241</v>
      </c>
      <c r="E1235" s="828" t="s">
        <v>228</v>
      </c>
      <c r="F1235" s="831"/>
      <c r="G1235" s="834" t="s">
        <v>231</v>
      </c>
      <c r="H1235" s="828"/>
      <c r="I1235" s="434" t="s">
        <v>184</v>
      </c>
      <c r="J1235" s="438">
        <v>300000</v>
      </c>
      <c r="K1235" s="434" t="s">
        <v>183</v>
      </c>
      <c r="L1235" s="437"/>
      <c r="M1235" s="434" t="s">
        <v>182</v>
      </c>
      <c r="N1235" s="436">
        <f>J1235</f>
        <v>300000</v>
      </c>
      <c r="O1235" s="434" t="s">
        <v>181</v>
      </c>
      <c r="P1235" s="435"/>
      <c r="Q1235" s="434" t="s">
        <v>181</v>
      </c>
      <c r="R1235" s="435"/>
      <c r="S1235" s="434" t="s">
        <v>181</v>
      </c>
      <c r="T1235" s="435"/>
      <c r="U1235" s="434" t="s">
        <v>181</v>
      </c>
      <c r="V1235" s="435"/>
      <c r="W1235" s="466" t="s">
        <v>181</v>
      </c>
      <c r="X1235" s="467"/>
      <c r="Y1235" s="466" t="s">
        <v>180</v>
      </c>
      <c r="Z1235" s="465"/>
      <c r="AA1235" s="791" t="s">
        <v>240</v>
      </c>
      <c r="AB1235" s="791" t="s">
        <v>240</v>
      </c>
      <c r="AC1235" s="791" t="s">
        <v>240</v>
      </c>
      <c r="AD1235" s="791" t="s">
        <v>240</v>
      </c>
      <c r="AE1235" s="791" t="s">
        <v>240</v>
      </c>
      <c r="AF1235" s="791" t="s">
        <v>240</v>
      </c>
    </row>
    <row r="1236" spans="2:32" s="404" customFormat="1" ht="15" customHeight="1" x14ac:dyDescent="0.2">
      <c r="B1236" s="824"/>
      <c r="C1236" s="825"/>
      <c r="D1236" s="792"/>
      <c r="E1236" s="829"/>
      <c r="F1236" s="832"/>
      <c r="G1236" s="835"/>
      <c r="H1236" s="829"/>
      <c r="I1236" s="416" t="s">
        <v>179</v>
      </c>
      <c r="J1236" s="432"/>
      <c r="K1236" s="416" t="s">
        <v>177</v>
      </c>
      <c r="L1236" s="415"/>
      <c r="M1236" s="416" t="s">
        <v>176</v>
      </c>
      <c r="N1236" s="428">
        <f>N1235</f>
        <v>300000</v>
      </c>
      <c r="O1236" s="416" t="s">
        <v>175</v>
      </c>
      <c r="P1236" s="426"/>
      <c r="Q1236" s="416" t="s">
        <v>175</v>
      </c>
      <c r="R1236" s="426"/>
      <c r="S1236" s="416" t="s">
        <v>175</v>
      </c>
      <c r="T1236" s="426"/>
      <c r="U1236" s="416" t="s">
        <v>175</v>
      </c>
      <c r="V1236" s="426"/>
      <c r="W1236" s="463" t="s">
        <v>175</v>
      </c>
      <c r="X1236" s="462"/>
      <c r="Y1236" s="463" t="s">
        <v>174</v>
      </c>
      <c r="Z1236" s="464"/>
      <c r="AA1236" s="792"/>
      <c r="AB1236" s="792"/>
      <c r="AC1236" s="792"/>
      <c r="AD1236" s="792"/>
      <c r="AE1236" s="792"/>
      <c r="AF1236" s="792"/>
    </row>
    <row r="1237" spans="2:32" s="404" customFormat="1" ht="39" customHeight="1" x14ac:dyDescent="0.2">
      <c r="B1237" s="824"/>
      <c r="C1237" s="825"/>
      <c r="D1237" s="792"/>
      <c r="E1237" s="829"/>
      <c r="F1237" s="832"/>
      <c r="G1237" s="835"/>
      <c r="H1237" s="829"/>
      <c r="I1237" s="416" t="s">
        <v>173</v>
      </c>
      <c r="J1237" s="429"/>
      <c r="K1237" s="416" t="s">
        <v>171</v>
      </c>
      <c r="L1237" s="427"/>
      <c r="M1237" s="416" t="s">
        <v>170</v>
      </c>
      <c r="N1237" s="428"/>
      <c r="O1237" s="416" t="s">
        <v>169</v>
      </c>
      <c r="P1237" s="426"/>
      <c r="Q1237" s="416" t="s">
        <v>169</v>
      </c>
      <c r="R1237" s="426"/>
      <c r="S1237" s="416" t="s">
        <v>169</v>
      </c>
      <c r="T1237" s="426"/>
      <c r="U1237" s="416" t="s">
        <v>169</v>
      </c>
      <c r="V1237" s="426"/>
      <c r="W1237" s="463" t="s">
        <v>169</v>
      </c>
      <c r="X1237" s="462"/>
      <c r="Y1237" s="781"/>
      <c r="Z1237" s="782"/>
      <c r="AA1237" s="792"/>
      <c r="AB1237" s="792"/>
      <c r="AC1237" s="792"/>
      <c r="AD1237" s="792"/>
      <c r="AE1237" s="792"/>
      <c r="AF1237" s="792"/>
    </row>
    <row r="1238" spans="2:32" s="404" customFormat="1" ht="15" customHeight="1" x14ac:dyDescent="0.2">
      <c r="B1238" s="824"/>
      <c r="C1238" s="825"/>
      <c r="D1238" s="792"/>
      <c r="E1238" s="829"/>
      <c r="F1238" s="832"/>
      <c r="G1238" s="835"/>
      <c r="H1238" s="829"/>
      <c r="I1238" s="416" t="s">
        <v>168</v>
      </c>
      <c r="J1238" s="427"/>
      <c r="K1238" s="416" t="s">
        <v>167</v>
      </c>
      <c r="L1238" s="427"/>
      <c r="M1238" s="816"/>
      <c r="N1238" s="817"/>
      <c r="O1238" s="416" t="s">
        <v>166</v>
      </c>
      <c r="P1238" s="426">
        <f>IF(P1236="",P1237-P1235,P1237-P1236)</f>
        <v>0</v>
      </c>
      <c r="Q1238" s="416" t="s">
        <v>166</v>
      </c>
      <c r="R1238" s="426">
        <f>IF(R1236="",R1237-R1235,R1237-R1236)</f>
        <v>0</v>
      </c>
      <c r="S1238" s="416" t="s">
        <v>166</v>
      </c>
      <c r="T1238" s="426">
        <f>IF(T1236="",T1237-T1235,T1237-T1236)</f>
        <v>0</v>
      </c>
      <c r="U1238" s="416" t="s">
        <v>166</v>
      </c>
      <c r="V1238" s="426">
        <f>IF(V1236="",V1237-V1235,V1237-V1236)</f>
        <v>0</v>
      </c>
      <c r="W1238" s="463" t="s">
        <v>166</v>
      </c>
      <c r="X1238" s="462">
        <f>IF(X1236="",X1237-X1235,X1237-X1236)</f>
        <v>0</v>
      </c>
      <c r="Y1238" s="781"/>
      <c r="Z1238" s="782"/>
      <c r="AA1238" s="792"/>
      <c r="AB1238" s="792"/>
      <c r="AC1238" s="792"/>
      <c r="AD1238" s="792"/>
      <c r="AE1238" s="792"/>
      <c r="AF1238" s="792"/>
    </row>
    <row r="1239" spans="2:32" s="404" customFormat="1" ht="15" customHeight="1" x14ac:dyDescent="0.2">
      <c r="B1239" s="824"/>
      <c r="C1239" s="825"/>
      <c r="D1239" s="792"/>
      <c r="E1239" s="829"/>
      <c r="F1239" s="832"/>
      <c r="G1239" s="835"/>
      <c r="H1239" s="829"/>
      <c r="I1239" s="416" t="s">
        <v>165</v>
      </c>
      <c r="J1239" s="415"/>
      <c r="K1239" s="416" t="s">
        <v>164</v>
      </c>
      <c r="L1239" s="415"/>
      <c r="M1239" s="816"/>
      <c r="N1239" s="817"/>
      <c r="O1239" s="816"/>
      <c r="P1239" s="817"/>
      <c r="Q1239" s="816"/>
      <c r="R1239" s="817"/>
      <c r="S1239" s="816"/>
      <c r="T1239" s="817"/>
      <c r="U1239" s="816"/>
      <c r="V1239" s="817"/>
      <c r="W1239" s="781"/>
      <c r="X1239" s="782"/>
      <c r="Y1239" s="781"/>
      <c r="Z1239" s="782"/>
      <c r="AA1239" s="792"/>
      <c r="AB1239" s="792"/>
      <c r="AC1239" s="792"/>
      <c r="AD1239" s="792"/>
      <c r="AE1239" s="792"/>
      <c r="AF1239" s="792"/>
    </row>
    <row r="1240" spans="2:32" s="404" customFormat="1" ht="15" customHeight="1" x14ac:dyDescent="0.2">
      <c r="B1240" s="826"/>
      <c r="C1240" s="827"/>
      <c r="D1240" s="793"/>
      <c r="E1240" s="830"/>
      <c r="F1240" s="833"/>
      <c r="G1240" s="836"/>
      <c r="H1240" s="830"/>
      <c r="I1240" s="406" t="s">
        <v>158</v>
      </c>
      <c r="J1240" s="451"/>
      <c r="K1240" s="820"/>
      <c r="L1240" s="821"/>
      <c r="M1240" s="818"/>
      <c r="N1240" s="819"/>
      <c r="O1240" s="818"/>
      <c r="P1240" s="819"/>
      <c r="Q1240" s="818"/>
      <c r="R1240" s="819"/>
      <c r="S1240" s="818"/>
      <c r="T1240" s="819"/>
      <c r="U1240" s="818"/>
      <c r="V1240" s="819"/>
      <c r="W1240" s="783"/>
      <c r="X1240" s="784"/>
      <c r="Y1240" s="783"/>
      <c r="Z1240" s="784"/>
      <c r="AA1240" s="793"/>
      <c r="AB1240" s="793"/>
      <c r="AC1240" s="793"/>
      <c r="AD1240" s="793"/>
      <c r="AE1240" s="793"/>
      <c r="AF1240" s="793"/>
    </row>
    <row r="1241" spans="2:32" s="404" customFormat="1" ht="12.75" customHeight="1" x14ac:dyDescent="0.2">
      <c r="B1241" s="822" t="s">
        <v>64</v>
      </c>
      <c r="C1241" s="823"/>
      <c r="D1241" s="791" t="s">
        <v>241</v>
      </c>
      <c r="E1241" s="828" t="s">
        <v>228</v>
      </c>
      <c r="F1241" s="831"/>
      <c r="G1241" s="834" t="s">
        <v>231</v>
      </c>
      <c r="H1241" s="828"/>
      <c r="I1241" s="434" t="s">
        <v>184</v>
      </c>
      <c r="J1241" s="438">
        <v>300000</v>
      </c>
      <c r="K1241" s="434" t="s">
        <v>183</v>
      </c>
      <c r="L1241" s="437"/>
      <c r="M1241" s="434" t="s">
        <v>182</v>
      </c>
      <c r="N1241" s="436">
        <f>J1241</f>
        <v>300000</v>
      </c>
      <c r="O1241" s="434" t="s">
        <v>181</v>
      </c>
      <c r="P1241" s="435"/>
      <c r="Q1241" s="434" t="s">
        <v>181</v>
      </c>
      <c r="R1241" s="435"/>
      <c r="S1241" s="434" t="s">
        <v>181</v>
      </c>
      <c r="T1241" s="435"/>
      <c r="U1241" s="434" t="s">
        <v>181</v>
      </c>
      <c r="V1241" s="435"/>
      <c r="W1241" s="466" t="s">
        <v>181</v>
      </c>
      <c r="X1241" s="467"/>
      <c r="Y1241" s="466" t="s">
        <v>180</v>
      </c>
      <c r="Z1241" s="465"/>
      <c r="AA1241" s="791" t="s">
        <v>240</v>
      </c>
      <c r="AB1241" s="791" t="s">
        <v>240</v>
      </c>
      <c r="AC1241" s="791" t="s">
        <v>240</v>
      </c>
      <c r="AD1241" s="791" t="s">
        <v>240</v>
      </c>
      <c r="AE1241" s="791" t="s">
        <v>240</v>
      </c>
      <c r="AF1241" s="791" t="s">
        <v>240</v>
      </c>
    </row>
    <row r="1242" spans="2:32" s="404" customFormat="1" ht="15" customHeight="1" x14ac:dyDescent="0.2">
      <c r="B1242" s="824"/>
      <c r="C1242" s="825"/>
      <c r="D1242" s="792"/>
      <c r="E1242" s="829"/>
      <c r="F1242" s="832"/>
      <c r="G1242" s="835"/>
      <c r="H1242" s="829"/>
      <c r="I1242" s="416" t="s">
        <v>179</v>
      </c>
      <c r="J1242" s="432"/>
      <c r="K1242" s="416" t="s">
        <v>177</v>
      </c>
      <c r="L1242" s="415"/>
      <c r="M1242" s="416" t="s">
        <v>176</v>
      </c>
      <c r="N1242" s="428">
        <f>N1241</f>
        <v>300000</v>
      </c>
      <c r="O1242" s="416" t="s">
        <v>175</v>
      </c>
      <c r="P1242" s="426"/>
      <c r="Q1242" s="416" t="s">
        <v>175</v>
      </c>
      <c r="R1242" s="426"/>
      <c r="S1242" s="416" t="s">
        <v>175</v>
      </c>
      <c r="T1242" s="426"/>
      <c r="U1242" s="416" t="s">
        <v>175</v>
      </c>
      <c r="V1242" s="426"/>
      <c r="W1242" s="463" t="s">
        <v>175</v>
      </c>
      <c r="X1242" s="462"/>
      <c r="Y1242" s="463" t="s">
        <v>174</v>
      </c>
      <c r="Z1242" s="464"/>
      <c r="AA1242" s="792"/>
      <c r="AB1242" s="792"/>
      <c r="AC1242" s="792"/>
      <c r="AD1242" s="792"/>
      <c r="AE1242" s="792"/>
      <c r="AF1242" s="792"/>
    </row>
    <row r="1243" spans="2:32" s="404" customFormat="1" ht="39" customHeight="1" x14ac:dyDescent="0.2">
      <c r="B1243" s="824"/>
      <c r="C1243" s="825"/>
      <c r="D1243" s="792"/>
      <c r="E1243" s="829"/>
      <c r="F1243" s="832"/>
      <c r="G1243" s="835"/>
      <c r="H1243" s="829"/>
      <c r="I1243" s="416" t="s">
        <v>173</v>
      </c>
      <c r="J1243" s="429"/>
      <c r="K1243" s="416" t="s">
        <v>171</v>
      </c>
      <c r="L1243" s="427"/>
      <c r="M1243" s="416" t="s">
        <v>170</v>
      </c>
      <c r="N1243" s="428"/>
      <c r="O1243" s="416" t="s">
        <v>169</v>
      </c>
      <c r="P1243" s="426"/>
      <c r="Q1243" s="416" t="s">
        <v>169</v>
      </c>
      <c r="R1243" s="426"/>
      <c r="S1243" s="416" t="s">
        <v>169</v>
      </c>
      <c r="T1243" s="426"/>
      <c r="U1243" s="416" t="s">
        <v>169</v>
      </c>
      <c r="V1243" s="426"/>
      <c r="W1243" s="463" t="s">
        <v>169</v>
      </c>
      <c r="X1243" s="462"/>
      <c r="Y1243" s="781"/>
      <c r="Z1243" s="782"/>
      <c r="AA1243" s="792"/>
      <c r="AB1243" s="792"/>
      <c r="AC1243" s="792"/>
      <c r="AD1243" s="792"/>
      <c r="AE1243" s="792"/>
      <c r="AF1243" s="792"/>
    </row>
    <row r="1244" spans="2:32" s="404" customFormat="1" ht="15" customHeight="1" x14ac:dyDescent="0.2">
      <c r="B1244" s="824"/>
      <c r="C1244" s="825"/>
      <c r="D1244" s="792"/>
      <c r="E1244" s="829"/>
      <c r="F1244" s="832"/>
      <c r="G1244" s="835"/>
      <c r="H1244" s="829"/>
      <c r="I1244" s="416" t="s">
        <v>168</v>
      </c>
      <c r="J1244" s="427"/>
      <c r="K1244" s="416" t="s">
        <v>167</v>
      </c>
      <c r="L1244" s="427"/>
      <c r="M1244" s="816"/>
      <c r="N1244" s="817"/>
      <c r="O1244" s="416" t="s">
        <v>166</v>
      </c>
      <c r="P1244" s="426">
        <f>IF(P1242="",P1243-P1241,P1243-P1242)</f>
        <v>0</v>
      </c>
      <c r="Q1244" s="416" t="s">
        <v>166</v>
      </c>
      <c r="R1244" s="426">
        <f>IF(R1242="",R1243-R1241,R1243-R1242)</f>
        <v>0</v>
      </c>
      <c r="S1244" s="416" t="s">
        <v>166</v>
      </c>
      <c r="T1244" s="426">
        <f>IF(T1242="",T1243-T1241,T1243-T1242)</f>
        <v>0</v>
      </c>
      <c r="U1244" s="416" t="s">
        <v>166</v>
      </c>
      <c r="V1244" s="426">
        <f>IF(V1242="",V1243-V1241,V1243-V1242)</f>
        <v>0</v>
      </c>
      <c r="W1244" s="463" t="s">
        <v>166</v>
      </c>
      <c r="X1244" s="462">
        <f>IF(X1242="",X1243-X1241,X1243-X1242)</f>
        <v>0</v>
      </c>
      <c r="Y1244" s="781"/>
      <c r="Z1244" s="782"/>
      <c r="AA1244" s="792"/>
      <c r="AB1244" s="792"/>
      <c r="AC1244" s="792"/>
      <c r="AD1244" s="792"/>
      <c r="AE1244" s="792"/>
      <c r="AF1244" s="792"/>
    </row>
    <row r="1245" spans="2:32" s="404" customFormat="1" ht="15" customHeight="1" x14ac:dyDescent="0.2">
      <c r="B1245" s="824"/>
      <c r="C1245" s="825"/>
      <c r="D1245" s="792"/>
      <c r="E1245" s="829"/>
      <c r="F1245" s="832"/>
      <c r="G1245" s="835"/>
      <c r="H1245" s="829"/>
      <c r="I1245" s="416" t="s">
        <v>165</v>
      </c>
      <c r="J1245" s="415"/>
      <c r="K1245" s="416" t="s">
        <v>164</v>
      </c>
      <c r="L1245" s="415"/>
      <c r="M1245" s="816"/>
      <c r="N1245" s="817"/>
      <c r="O1245" s="816"/>
      <c r="P1245" s="817"/>
      <c r="Q1245" s="816"/>
      <c r="R1245" s="817"/>
      <c r="S1245" s="816"/>
      <c r="T1245" s="817"/>
      <c r="U1245" s="816"/>
      <c r="V1245" s="817"/>
      <c r="W1245" s="781"/>
      <c r="X1245" s="782"/>
      <c r="Y1245" s="781"/>
      <c r="Z1245" s="782"/>
      <c r="AA1245" s="792"/>
      <c r="AB1245" s="792"/>
      <c r="AC1245" s="792"/>
      <c r="AD1245" s="792"/>
      <c r="AE1245" s="792"/>
      <c r="AF1245" s="792"/>
    </row>
    <row r="1246" spans="2:32" s="404" customFormat="1" ht="15" customHeight="1" x14ac:dyDescent="0.2">
      <c r="B1246" s="826"/>
      <c r="C1246" s="827"/>
      <c r="D1246" s="793"/>
      <c r="E1246" s="830"/>
      <c r="F1246" s="833"/>
      <c r="G1246" s="836"/>
      <c r="H1246" s="830"/>
      <c r="I1246" s="406" t="s">
        <v>158</v>
      </c>
      <c r="J1246" s="451"/>
      <c r="K1246" s="820"/>
      <c r="L1246" s="821"/>
      <c r="M1246" s="818"/>
      <c r="N1246" s="819"/>
      <c r="O1246" s="818"/>
      <c r="P1246" s="819"/>
      <c r="Q1246" s="818"/>
      <c r="R1246" s="819"/>
      <c r="S1246" s="818"/>
      <c r="T1246" s="819"/>
      <c r="U1246" s="818"/>
      <c r="V1246" s="819"/>
      <c r="W1246" s="783"/>
      <c r="X1246" s="784"/>
      <c r="Y1246" s="783"/>
      <c r="Z1246" s="784"/>
      <c r="AA1246" s="793"/>
      <c r="AB1246" s="793"/>
      <c r="AC1246" s="793"/>
      <c r="AD1246" s="793"/>
      <c r="AE1246" s="793"/>
      <c r="AF1246" s="793"/>
    </row>
    <row r="1247" spans="2:32" s="404" customFormat="1" ht="12.75" customHeight="1" x14ac:dyDescent="0.2">
      <c r="B1247" s="822" t="s">
        <v>67</v>
      </c>
      <c r="C1247" s="823"/>
      <c r="D1247" s="791" t="s">
        <v>241</v>
      </c>
      <c r="E1247" s="828" t="s">
        <v>228</v>
      </c>
      <c r="F1247" s="831"/>
      <c r="G1247" s="834" t="s">
        <v>231</v>
      </c>
      <c r="H1247" s="828"/>
      <c r="I1247" s="434" t="s">
        <v>184</v>
      </c>
      <c r="J1247" s="438">
        <v>300000</v>
      </c>
      <c r="K1247" s="434" t="s">
        <v>183</v>
      </c>
      <c r="L1247" s="437"/>
      <c r="M1247" s="434" t="s">
        <v>182</v>
      </c>
      <c r="N1247" s="436">
        <f>J1247</f>
        <v>300000</v>
      </c>
      <c r="O1247" s="434" t="s">
        <v>181</v>
      </c>
      <c r="P1247" s="435"/>
      <c r="Q1247" s="434" t="s">
        <v>181</v>
      </c>
      <c r="R1247" s="435"/>
      <c r="S1247" s="434" t="s">
        <v>181</v>
      </c>
      <c r="T1247" s="435"/>
      <c r="U1247" s="434" t="s">
        <v>181</v>
      </c>
      <c r="V1247" s="435"/>
      <c r="W1247" s="466" t="s">
        <v>181</v>
      </c>
      <c r="X1247" s="467"/>
      <c r="Y1247" s="466" t="s">
        <v>180</v>
      </c>
      <c r="Z1247" s="465"/>
      <c r="AA1247" s="791" t="s">
        <v>240</v>
      </c>
      <c r="AB1247" s="791" t="s">
        <v>240</v>
      </c>
      <c r="AC1247" s="791" t="s">
        <v>240</v>
      </c>
      <c r="AD1247" s="791" t="s">
        <v>240</v>
      </c>
      <c r="AE1247" s="791" t="s">
        <v>240</v>
      </c>
      <c r="AF1247" s="791" t="s">
        <v>240</v>
      </c>
    </row>
    <row r="1248" spans="2:32" s="404" customFormat="1" ht="15" customHeight="1" x14ac:dyDescent="0.2">
      <c r="B1248" s="824"/>
      <c r="C1248" s="825"/>
      <c r="D1248" s="792"/>
      <c r="E1248" s="829"/>
      <c r="F1248" s="832"/>
      <c r="G1248" s="835"/>
      <c r="H1248" s="829"/>
      <c r="I1248" s="416" t="s">
        <v>179</v>
      </c>
      <c r="J1248" s="432"/>
      <c r="K1248" s="416" t="s">
        <v>177</v>
      </c>
      <c r="L1248" s="415"/>
      <c r="M1248" s="416" t="s">
        <v>176</v>
      </c>
      <c r="N1248" s="428">
        <f>N1247</f>
        <v>300000</v>
      </c>
      <c r="O1248" s="416" t="s">
        <v>175</v>
      </c>
      <c r="P1248" s="426"/>
      <c r="Q1248" s="416" t="s">
        <v>175</v>
      </c>
      <c r="R1248" s="426"/>
      <c r="S1248" s="416" t="s">
        <v>175</v>
      </c>
      <c r="T1248" s="426"/>
      <c r="U1248" s="416" t="s">
        <v>175</v>
      </c>
      <c r="V1248" s="426"/>
      <c r="W1248" s="463" t="s">
        <v>175</v>
      </c>
      <c r="X1248" s="462"/>
      <c r="Y1248" s="463" t="s">
        <v>174</v>
      </c>
      <c r="Z1248" s="464"/>
      <c r="AA1248" s="792"/>
      <c r="AB1248" s="792"/>
      <c r="AC1248" s="792"/>
      <c r="AD1248" s="792"/>
      <c r="AE1248" s="792"/>
      <c r="AF1248" s="792"/>
    </row>
    <row r="1249" spans="2:32" s="404" customFormat="1" ht="39" customHeight="1" x14ac:dyDescent="0.2">
      <c r="B1249" s="824"/>
      <c r="C1249" s="825"/>
      <c r="D1249" s="792"/>
      <c r="E1249" s="829"/>
      <c r="F1249" s="832"/>
      <c r="G1249" s="835"/>
      <c r="H1249" s="829"/>
      <c r="I1249" s="416" t="s">
        <v>173</v>
      </c>
      <c r="J1249" s="429"/>
      <c r="K1249" s="416" t="s">
        <v>171</v>
      </c>
      <c r="L1249" s="427"/>
      <c r="M1249" s="416" t="s">
        <v>170</v>
      </c>
      <c r="N1249" s="428"/>
      <c r="O1249" s="416" t="s">
        <v>169</v>
      </c>
      <c r="P1249" s="426"/>
      <c r="Q1249" s="416" t="s">
        <v>169</v>
      </c>
      <c r="R1249" s="426"/>
      <c r="S1249" s="416" t="s">
        <v>169</v>
      </c>
      <c r="T1249" s="426"/>
      <c r="U1249" s="416" t="s">
        <v>169</v>
      </c>
      <c r="V1249" s="426"/>
      <c r="W1249" s="463" t="s">
        <v>169</v>
      </c>
      <c r="X1249" s="462"/>
      <c r="Y1249" s="781"/>
      <c r="Z1249" s="782"/>
      <c r="AA1249" s="792"/>
      <c r="AB1249" s="792"/>
      <c r="AC1249" s="792"/>
      <c r="AD1249" s="792"/>
      <c r="AE1249" s="792"/>
      <c r="AF1249" s="792"/>
    </row>
    <row r="1250" spans="2:32" s="404" customFormat="1" ht="15" customHeight="1" x14ac:dyDescent="0.2">
      <c r="B1250" s="824"/>
      <c r="C1250" s="825"/>
      <c r="D1250" s="792"/>
      <c r="E1250" s="829"/>
      <c r="F1250" s="832"/>
      <c r="G1250" s="835"/>
      <c r="H1250" s="829"/>
      <c r="I1250" s="416" t="s">
        <v>168</v>
      </c>
      <c r="J1250" s="427"/>
      <c r="K1250" s="416" t="s">
        <v>167</v>
      </c>
      <c r="L1250" s="427"/>
      <c r="M1250" s="816"/>
      <c r="N1250" s="817"/>
      <c r="O1250" s="416" t="s">
        <v>166</v>
      </c>
      <c r="P1250" s="426">
        <f>IF(P1248="",P1249-P1247,P1249-P1248)</f>
        <v>0</v>
      </c>
      <c r="Q1250" s="416" t="s">
        <v>166</v>
      </c>
      <c r="R1250" s="426">
        <f>IF(R1248="",R1249-R1247,R1249-R1248)</f>
        <v>0</v>
      </c>
      <c r="S1250" s="416" t="s">
        <v>166</v>
      </c>
      <c r="T1250" s="426">
        <f>IF(T1248="",T1249-T1247,T1249-T1248)</f>
        <v>0</v>
      </c>
      <c r="U1250" s="416" t="s">
        <v>166</v>
      </c>
      <c r="V1250" s="426">
        <f>IF(V1248="",V1249-V1247,V1249-V1248)</f>
        <v>0</v>
      </c>
      <c r="W1250" s="463" t="s">
        <v>166</v>
      </c>
      <c r="X1250" s="462">
        <f>IF(X1248="",X1249-X1247,X1249-X1248)</f>
        <v>0</v>
      </c>
      <c r="Y1250" s="781"/>
      <c r="Z1250" s="782"/>
      <c r="AA1250" s="792"/>
      <c r="AB1250" s="792"/>
      <c r="AC1250" s="792"/>
      <c r="AD1250" s="792"/>
      <c r="AE1250" s="792"/>
      <c r="AF1250" s="792"/>
    </row>
    <row r="1251" spans="2:32" s="404" customFormat="1" ht="15" customHeight="1" x14ac:dyDescent="0.2">
      <c r="B1251" s="824"/>
      <c r="C1251" s="825"/>
      <c r="D1251" s="792"/>
      <c r="E1251" s="829"/>
      <c r="F1251" s="832"/>
      <c r="G1251" s="835"/>
      <c r="H1251" s="829"/>
      <c r="I1251" s="416" t="s">
        <v>165</v>
      </c>
      <c r="J1251" s="415"/>
      <c r="K1251" s="416" t="s">
        <v>164</v>
      </c>
      <c r="L1251" s="415"/>
      <c r="M1251" s="816"/>
      <c r="N1251" s="817"/>
      <c r="O1251" s="816"/>
      <c r="P1251" s="817"/>
      <c r="Q1251" s="816"/>
      <c r="R1251" s="817"/>
      <c r="S1251" s="816"/>
      <c r="T1251" s="817"/>
      <c r="U1251" s="816"/>
      <c r="V1251" s="817"/>
      <c r="W1251" s="781"/>
      <c r="X1251" s="782"/>
      <c r="Y1251" s="781"/>
      <c r="Z1251" s="782"/>
      <c r="AA1251" s="792"/>
      <c r="AB1251" s="792"/>
      <c r="AC1251" s="792"/>
      <c r="AD1251" s="792"/>
      <c r="AE1251" s="792"/>
      <c r="AF1251" s="792"/>
    </row>
    <row r="1252" spans="2:32" s="404" customFormat="1" ht="15" customHeight="1" x14ac:dyDescent="0.2">
      <c r="B1252" s="826"/>
      <c r="C1252" s="827"/>
      <c r="D1252" s="793"/>
      <c r="E1252" s="830"/>
      <c r="F1252" s="833"/>
      <c r="G1252" s="836"/>
      <c r="H1252" s="830"/>
      <c r="I1252" s="406" t="s">
        <v>158</v>
      </c>
      <c r="J1252" s="451"/>
      <c r="K1252" s="820"/>
      <c r="L1252" s="821"/>
      <c r="M1252" s="818"/>
      <c r="N1252" s="819"/>
      <c r="O1252" s="818"/>
      <c r="P1252" s="819"/>
      <c r="Q1252" s="818"/>
      <c r="R1252" s="819"/>
      <c r="S1252" s="818"/>
      <c r="T1252" s="819"/>
      <c r="U1252" s="818"/>
      <c r="V1252" s="819"/>
      <c r="W1252" s="783"/>
      <c r="X1252" s="784"/>
      <c r="Y1252" s="783"/>
      <c r="Z1252" s="784"/>
      <c r="AA1252" s="793"/>
      <c r="AB1252" s="793"/>
      <c r="AC1252" s="793"/>
      <c r="AD1252" s="793"/>
      <c r="AE1252" s="793"/>
      <c r="AF1252" s="793"/>
    </row>
    <row r="1253" spans="2:32" s="404" customFormat="1" ht="12.75" customHeight="1" x14ac:dyDescent="0.2">
      <c r="B1253" s="822" t="s">
        <v>68</v>
      </c>
      <c r="C1253" s="823"/>
      <c r="D1253" s="791" t="s">
        <v>241</v>
      </c>
      <c r="E1253" s="828" t="s">
        <v>228</v>
      </c>
      <c r="F1253" s="831"/>
      <c r="G1253" s="834" t="s">
        <v>231</v>
      </c>
      <c r="H1253" s="828"/>
      <c r="I1253" s="434" t="s">
        <v>184</v>
      </c>
      <c r="J1253" s="438">
        <v>300000</v>
      </c>
      <c r="K1253" s="434" t="s">
        <v>183</v>
      </c>
      <c r="L1253" s="437"/>
      <c r="M1253" s="434" t="s">
        <v>182</v>
      </c>
      <c r="N1253" s="436">
        <f>J1253</f>
        <v>300000</v>
      </c>
      <c r="O1253" s="434" t="s">
        <v>181</v>
      </c>
      <c r="P1253" s="435"/>
      <c r="Q1253" s="434" t="s">
        <v>181</v>
      </c>
      <c r="R1253" s="435"/>
      <c r="S1253" s="434" t="s">
        <v>181</v>
      </c>
      <c r="T1253" s="435"/>
      <c r="U1253" s="434" t="s">
        <v>181</v>
      </c>
      <c r="V1253" s="435"/>
      <c r="W1253" s="466" t="s">
        <v>181</v>
      </c>
      <c r="X1253" s="467"/>
      <c r="Y1253" s="466" t="s">
        <v>180</v>
      </c>
      <c r="Z1253" s="465"/>
      <c r="AA1253" s="791" t="s">
        <v>240</v>
      </c>
      <c r="AB1253" s="791" t="s">
        <v>240</v>
      </c>
      <c r="AC1253" s="791" t="s">
        <v>240</v>
      </c>
      <c r="AD1253" s="791" t="s">
        <v>240</v>
      </c>
      <c r="AE1253" s="791" t="s">
        <v>240</v>
      </c>
      <c r="AF1253" s="791" t="s">
        <v>240</v>
      </c>
    </row>
    <row r="1254" spans="2:32" s="404" customFormat="1" ht="15" customHeight="1" x14ac:dyDescent="0.2">
      <c r="B1254" s="824"/>
      <c r="C1254" s="825"/>
      <c r="D1254" s="792"/>
      <c r="E1254" s="829"/>
      <c r="F1254" s="832"/>
      <c r="G1254" s="835"/>
      <c r="H1254" s="829"/>
      <c r="I1254" s="416" t="s">
        <v>179</v>
      </c>
      <c r="J1254" s="432"/>
      <c r="K1254" s="416" t="s">
        <v>177</v>
      </c>
      <c r="L1254" s="415"/>
      <c r="M1254" s="416" t="s">
        <v>176</v>
      </c>
      <c r="N1254" s="428">
        <f>N1253</f>
        <v>300000</v>
      </c>
      <c r="O1254" s="416" t="s">
        <v>175</v>
      </c>
      <c r="P1254" s="426"/>
      <c r="Q1254" s="416" t="s">
        <v>175</v>
      </c>
      <c r="R1254" s="426"/>
      <c r="S1254" s="416" t="s">
        <v>175</v>
      </c>
      <c r="T1254" s="426"/>
      <c r="U1254" s="416" t="s">
        <v>175</v>
      </c>
      <c r="V1254" s="426"/>
      <c r="W1254" s="463" t="s">
        <v>175</v>
      </c>
      <c r="X1254" s="462"/>
      <c r="Y1254" s="463" t="s">
        <v>174</v>
      </c>
      <c r="Z1254" s="464"/>
      <c r="AA1254" s="792"/>
      <c r="AB1254" s="792"/>
      <c r="AC1254" s="792"/>
      <c r="AD1254" s="792"/>
      <c r="AE1254" s="792"/>
      <c r="AF1254" s="792"/>
    </row>
    <row r="1255" spans="2:32" s="404" customFormat="1" ht="39" customHeight="1" x14ac:dyDescent="0.2">
      <c r="B1255" s="824"/>
      <c r="C1255" s="825"/>
      <c r="D1255" s="792"/>
      <c r="E1255" s="829"/>
      <c r="F1255" s="832"/>
      <c r="G1255" s="835"/>
      <c r="H1255" s="829"/>
      <c r="I1255" s="416" t="s">
        <v>173</v>
      </c>
      <c r="J1255" s="429"/>
      <c r="K1255" s="416" t="s">
        <v>171</v>
      </c>
      <c r="L1255" s="427"/>
      <c r="M1255" s="416" t="s">
        <v>170</v>
      </c>
      <c r="N1255" s="428"/>
      <c r="O1255" s="416" t="s">
        <v>169</v>
      </c>
      <c r="P1255" s="426"/>
      <c r="Q1255" s="416" t="s">
        <v>169</v>
      </c>
      <c r="R1255" s="426"/>
      <c r="S1255" s="416" t="s">
        <v>169</v>
      </c>
      <c r="T1255" s="426"/>
      <c r="U1255" s="416" t="s">
        <v>169</v>
      </c>
      <c r="V1255" s="426"/>
      <c r="W1255" s="463" t="s">
        <v>169</v>
      </c>
      <c r="X1255" s="462"/>
      <c r="Y1255" s="781"/>
      <c r="Z1255" s="782"/>
      <c r="AA1255" s="792"/>
      <c r="AB1255" s="792"/>
      <c r="AC1255" s="792"/>
      <c r="AD1255" s="792"/>
      <c r="AE1255" s="792"/>
      <c r="AF1255" s="792"/>
    </row>
    <row r="1256" spans="2:32" s="404" customFormat="1" ht="15" customHeight="1" x14ac:dyDescent="0.2">
      <c r="B1256" s="824"/>
      <c r="C1256" s="825"/>
      <c r="D1256" s="792"/>
      <c r="E1256" s="829"/>
      <c r="F1256" s="832"/>
      <c r="G1256" s="835"/>
      <c r="H1256" s="829"/>
      <c r="I1256" s="416" t="s">
        <v>168</v>
      </c>
      <c r="J1256" s="427"/>
      <c r="K1256" s="416" t="s">
        <v>167</v>
      </c>
      <c r="L1256" s="427"/>
      <c r="M1256" s="816"/>
      <c r="N1256" s="817"/>
      <c r="O1256" s="416" t="s">
        <v>166</v>
      </c>
      <c r="P1256" s="426">
        <f>IF(P1254="",P1255-P1253,P1255-P1254)</f>
        <v>0</v>
      </c>
      <c r="Q1256" s="416" t="s">
        <v>166</v>
      </c>
      <c r="R1256" s="426">
        <f>IF(R1254="",R1255-R1253,R1255-R1254)</f>
        <v>0</v>
      </c>
      <c r="S1256" s="416" t="s">
        <v>166</v>
      </c>
      <c r="T1256" s="426">
        <f>IF(T1254="",T1255-T1253,T1255-T1254)</f>
        <v>0</v>
      </c>
      <c r="U1256" s="416" t="s">
        <v>166</v>
      </c>
      <c r="V1256" s="426">
        <f>IF(V1254="",V1255-V1253,V1255-V1254)</f>
        <v>0</v>
      </c>
      <c r="W1256" s="463" t="s">
        <v>166</v>
      </c>
      <c r="X1256" s="462">
        <f>IF(X1254="",X1255-X1253,X1255-X1254)</f>
        <v>0</v>
      </c>
      <c r="Y1256" s="781"/>
      <c r="Z1256" s="782"/>
      <c r="AA1256" s="792"/>
      <c r="AB1256" s="792"/>
      <c r="AC1256" s="792"/>
      <c r="AD1256" s="792"/>
      <c r="AE1256" s="792"/>
      <c r="AF1256" s="792"/>
    </row>
    <row r="1257" spans="2:32" s="404" customFormat="1" ht="15" customHeight="1" x14ac:dyDescent="0.2">
      <c r="B1257" s="824"/>
      <c r="C1257" s="825"/>
      <c r="D1257" s="792"/>
      <c r="E1257" s="829"/>
      <c r="F1257" s="832"/>
      <c r="G1257" s="835"/>
      <c r="H1257" s="829"/>
      <c r="I1257" s="416" t="s">
        <v>165</v>
      </c>
      <c r="J1257" s="415"/>
      <c r="K1257" s="416" t="s">
        <v>164</v>
      </c>
      <c r="L1257" s="415"/>
      <c r="M1257" s="816"/>
      <c r="N1257" s="817"/>
      <c r="O1257" s="816"/>
      <c r="P1257" s="817"/>
      <c r="Q1257" s="816"/>
      <c r="R1257" s="817"/>
      <c r="S1257" s="816"/>
      <c r="T1257" s="817"/>
      <c r="U1257" s="816"/>
      <c r="V1257" s="817"/>
      <c r="W1257" s="781"/>
      <c r="X1257" s="782"/>
      <c r="Y1257" s="781"/>
      <c r="Z1257" s="782"/>
      <c r="AA1257" s="792"/>
      <c r="AB1257" s="792"/>
      <c r="AC1257" s="792"/>
      <c r="AD1257" s="792"/>
      <c r="AE1257" s="792"/>
      <c r="AF1257" s="792"/>
    </row>
    <row r="1258" spans="2:32" s="404" customFormat="1" ht="15" customHeight="1" x14ac:dyDescent="0.2">
      <c r="B1258" s="826"/>
      <c r="C1258" s="827"/>
      <c r="D1258" s="793"/>
      <c r="E1258" s="830"/>
      <c r="F1258" s="833"/>
      <c r="G1258" s="836"/>
      <c r="H1258" s="830"/>
      <c r="I1258" s="406" t="s">
        <v>158</v>
      </c>
      <c r="J1258" s="451"/>
      <c r="K1258" s="820"/>
      <c r="L1258" s="821"/>
      <c r="M1258" s="818"/>
      <c r="N1258" s="819"/>
      <c r="O1258" s="818"/>
      <c r="P1258" s="819"/>
      <c r="Q1258" s="818"/>
      <c r="R1258" s="819"/>
      <c r="S1258" s="818"/>
      <c r="T1258" s="819"/>
      <c r="U1258" s="818"/>
      <c r="V1258" s="819"/>
      <c r="W1258" s="783"/>
      <c r="X1258" s="784"/>
      <c r="Y1258" s="783"/>
      <c r="Z1258" s="784"/>
      <c r="AA1258" s="793"/>
      <c r="AB1258" s="793"/>
      <c r="AC1258" s="793"/>
      <c r="AD1258" s="793"/>
      <c r="AE1258" s="793"/>
      <c r="AF1258" s="793"/>
    </row>
    <row r="1259" spans="2:32" s="404" customFormat="1" ht="12.75" customHeight="1" x14ac:dyDescent="0.2">
      <c r="B1259" s="822" t="s">
        <v>244</v>
      </c>
      <c r="C1259" s="823"/>
      <c r="D1259" s="791" t="s">
        <v>241</v>
      </c>
      <c r="E1259" s="828" t="s">
        <v>228</v>
      </c>
      <c r="F1259" s="831"/>
      <c r="G1259" s="834" t="s">
        <v>231</v>
      </c>
      <c r="H1259" s="828"/>
      <c r="I1259" s="434" t="s">
        <v>184</v>
      </c>
      <c r="J1259" s="438">
        <v>600000</v>
      </c>
      <c r="K1259" s="434" t="s">
        <v>183</v>
      </c>
      <c r="L1259" s="437"/>
      <c r="M1259" s="434" t="s">
        <v>182</v>
      </c>
      <c r="N1259" s="436">
        <f>J1259</f>
        <v>600000</v>
      </c>
      <c r="O1259" s="434" t="s">
        <v>181</v>
      </c>
      <c r="P1259" s="435"/>
      <c r="Q1259" s="434" t="s">
        <v>181</v>
      </c>
      <c r="R1259" s="435"/>
      <c r="S1259" s="434" t="s">
        <v>181</v>
      </c>
      <c r="T1259" s="435"/>
      <c r="U1259" s="434" t="s">
        <v>181</v>
      </c>
      <c r="V1259" s="435"/>
      <c r="W1259" s="466" t="s">
        <v>181</v>
      </c>
      <c r="X1259" s="467"/>
      <c r="Y1259" s="466" t="s">
        <v>180</v>
      </c>
      <c r="Z1259" s="465"/>
      <c r="AA1259" s="791" t="s">
        <v>240</v>
      </c>
      <c r="AB1259" s="791" t="s">
        <v>240</v>
      </c>
      <c r="AC1259" s="791" t="s">
        <v>240</v>
      </c>
      <c r="AD1259" s="791" t="s">
        <v>240</v>
      </c>
      <c r="AE1259" s="791" t="s">
        <v>240</v>
      </c>
      <c r="AF1259" s="791" t="s">
        <v>240</v>
      </c>
    </row>
    <row r="1260" spans="2:32" s="404" customFormat="1" ht="15" customHeight="1" x14ac:dyDescent="0.2">
      <c r="B1260" s="824"/>
      <c r="C1260" s="825"/>
      <c r="D1260" s="792"/>
      <c r="E1260" s="829"/>
      <c r="F1260" s="832"/>
      <c r="G1260" s="835"/>
      <c r="H1260" s="829"/>
      <c r="I1260" s="416" t="s">
        <v>179</v>
      </c>
      <c r="J1260" s="432"/>
      <c r="K1260" s="416" t="s">
        <v>177</v>
      </c>
      <c r="L1260" s="415"/>
      <c r="M1260" s="416" t="s">
        <v>176</v>
      </c>
      <c r="N1260" s="428">
        <f>N1259</f>
        <v>600000</v>
      </c>
      <c r="O1260" s="416" t="s">
        <v>175</v>
      </c>
      <c r="P1260" s="426"/>
      <c r="Q1260" s="416" t="s">
        <v>175</v>
      </c>
      <c r="R1260" s="426"/>
      <c r="S1260" s="416" t="s">
        <v>175</v>
      </c>
      <c r="T1260" s="426"/>
      <c r="U1260" s="416" t="s">
        <v>175</v>
      </c>
      <c r="V1260" s="426"/>
      <c r="W1260" s="463" t="s">
        <v>175</v>
      </c>
      <c r="X1260" s="462"/>
      <c r="Y1260" s="463" t="s">
        <v>174</v>
      </c>
      <c r="Z1260" s="464"/>
      <c r="AA1260" s="792"/>
      <c r="AB1260" s="792"/>
      <c r="AC1260" s="792"/>
      <c r="AD1260" s="792"/>
      <c r="AE1260" s="792"/>
      <c r="AF1260" s="792"/>
    </row>
    <row r="1261" spans="2:32" s="404" customFormat="1" ht="39" customHeight="1" x14ac:dyDescent="0.2">
      <c r="B1261" s="824"/>
      <c r="C1261" s="825"/>
      <c r="D1261" s="792"/>
      <c r="E1261" s="829"/>
      <c r="F1261" s="832"/>
      <c r="G1261" s="835"/>
      <c r="H1261" s="829"/>
      <c r="I1261" s="416" t="s">
        <v>173</v>
      </c>
      <c r="J1261" s="429"/>
      <c r="K1261" s="416" t="s">
        <v>171</v>
      </c>
      <c r="L1261" s="427"/>
      <c r="M1261" s="416" t="s">
        <v>170</v>
      </c>
      <c r="N1261" s="428"/>
      <c r="O1261" s="416" t="s">
        <v>169</v>
      </c>
      <c r="P1261" s="426"/>
      <c r="Q1261" s="416" t="s">
        <v>169</v>
      </c>
      <c r="R1261" s="426"/>
      <c r="S1261" s="416" t="s">
        <v>169</v>
      </c>
      <c r="T1261" s="426"/>
      <c r="U1261" s="416" t="s">
        <v>169</v>
      </c>
      <c r="V1261" s="426"/>
      <c r="W1261" s="463" t="s">
        <v>169</v>
      </c>
      <c r="X1261" s="462"/>
      <c r="Y1261" s="781"/>
      <c r="Z1261" s="782"/>
      <c r="AA1261" s="792"/>
      <c r="AB1261" s="792"/>
      <c r="AC1261" s="792"/>
      <c r="AD1261" s="792"/>
      <c r="AE1261" s="792"/>
      <c r="AF1261" s="792"/>
    </row>
    <row r="1262" spans="2:32" s="404" customFormat="1" ht="15" customHeight="1" x14ac:dyDescent="0.2">
      <c r="B1262" s="824"/>
      <c r="C1262" s="825"/>
      <c r="D1262" s="792"/>
      <c r="E1262" s="829"/>
      <c r="F1262" s="832"/>
      <c r="G1262" s="835"/>
      <c r="H1262" s="829"/>
      <c r="I1262" s="416" t="s">
        <v>168</v>
      </c>
      <c r="J1262" s="427"/>
      <c r="K1262" s="416" t="s">
        <v>167</v>
      </c>
      <c r="L1262" s="427"/>
      <c r="M1262" s="816"/>
      <c r="N1262" s="817"/>
      <c r="O1262" s="416" t="s">
        <v>166</v>
      </c>
      <c r="P1262" s="426">
        <f>IF(P1260="",P1261-P1259,P1261-P1260)</f>
        <v>0</v>
      </c>
      <c r="Q1262" s="416" t="s">
        <v>166</v>
      </c>
      <c r="R1262" s="426">
        <f>IF(R1260="",R1261-R1259,R1261-R1260)</f>
        <v>0</v>
      </c>
      <c r="S1262" s="416" t="s">
        <v>166</v>
      </c>
      <c r="T1262" s="426">
        <f>IF(T1260="",T1261-T1259,T1261-T1260)</f>
        <v>0</v>
      </c>
      <c r="U1262" s="416" t="s">
        <v>166</v>
      </c>
      <c r="V1262" s="426">
        <f>IF(V1260="",V1261-V1259,V1261-V1260)</f>
        <v>0</v>
      </c>
      <c r="W1262" s="463" t="s">
        <v>166</v>
      </c>
      <c r="X1262" s="462">
        <f>IF(X1260="",X1261-X1259,X1261-X1260)</f>
        <v>0</v>
      </c>
      <c r="Y1262" s="781"/>
      <c r="Z1262" s="782"/>
      <c r="AA1262" s="792"/>
      <c r="AB1262" s="792"/>
      <c r="AC1262" s="792"/>
      <c r="AD1262" s="792"/>
      <c r="AE1262" s="792"/>
      <c r="AF1262" s="792"/>
    </row>
    <row r="1263" spans="2:32" s="404" customFormat="1" ht="15" customHeight="1" x14ac:dyDescent="0.2">
      <c r="B1263" s="824"/>
      <c r="C1263" s="825"/>
      <c r="D1263" s="792"/>
      <c r="E1263" s="829"/>
      <c r="F1263" s="832"/>
      <c r="G1263" s="835"/>
      <c r="H1263" s="829"/>
      <c r="I1263" s="416" t="s">
        <v>165</v>
      </c>
      <c r="J1263" s="415"/>
      <c r="K1263" s="416" t="s">
        <v>164</v>
      </c>
      <c r="L1263" s="415"/>
      <c r="M1263" s="816"/>
      <c r="N1263" s="817"/>
      <c r="O1263" s="816"/>
      <c r="P1263" s="817"/>
      <c r="Q1263" s="816"/>
      <c r="R1263" s="817"/>
      <c r="S1263" s="816"/>
      <c r="T1263" s="817"/>
      <c r="U1263" s="816"/>
      <c r="V1263" s="817"/>
      <c r="W1263" s="781"/>
      <c r="X1263" s="782"/>
      <c r="Y1263" s="781"/>
      <c r="Z1263" s="782"/>
      <c r="AA1263" s="792"/>
      <c r="AB1263" s="792"/>
      <c r="AC1263" s="792"/>
      <c r="AD1263" s="792"/>
      <c r="AE1263" s="792"/>
      <c r="AF1263" s="792"/>
    </row>
    <row r="1264" spans="2:32" s="404" customFormat="1" ht="15" customHeight="1" x14ac:dyDescent="0.2">
      <c r="B1264" s="826"/>
      <c r="C1264" s="827"/>
      <c r="D1264" s="793"/>
      <c r="E1264" s="830"/>
      <c r="F1264" s="833"/>
      <c r="G1264" s="836"/>
      <c r="H1264" s="830"/>
      <c r="I1264" s="406" t="s">
        <v>158</v>
      </c>
      <c r="J1264" s="451"/>
      <c r="K1264" s="820"/>
      <c r="L1264" s="821"/>
      <c r="M1264" s="818"/>
      <c r="N1264" s="819"/>
      <c r="O1264" s="818"/>
      <c r="P1264" s="819"/>
      <c r="Q1264" s="818"/>
      <c r="R1264" s="819"/>
      <c r="S1264" s="818"/>
      <c r="T1264" s="819"/>
      <c r="U1264" s="818"/>
      <c r="V1264" s="819"/>
      <c r="W1264" s="783"/>
      <c r="X1264" s="784"/>
      <c r="Y1264" s="783"/>
      <c r="Z1264" s="784"/>
      <c r="AA1264" s="793"/>
      <c r="AB1264" s="793"/>
      <c r="AC1264" s="793"/>
      <c r="AD1264" s="793"/>
      <c r="AE1264" s="793"/>
      <c r="AF1264" s="793"/>
    </row>
    <row r="1265" spans="2:32" s="404" customFormat="1" ht="12.75" customHeight="1" x14ac:dyDescent="0.2">
      <c r="B1265" s="822" t="s">
        <v>70</v>
      </c>
      <c r="C1265" s="823"/>
      <c r="D1265" s="791" t="s">
        <v>241</v>
      </c>
      <c r="E1265" s="828" t="s">
        <v>228</v>
      </c>
      <c r="F1265" s="831"/>
      <c r="G1265" s="834" t="s">
        <v>231</v>
      </c>
      <c r="H1265" s="828"/>
      <c r="I1265" s="434" t="s">
        <v>184</v>
      </c>
      <c r="J1265" s="438">
        <v>300000</v>
      </c>
      <c r="K1265" s="434" t="s">
        <v>183</v>
      </c>
      <c r="L1265" s="437"/>
      <c r="M1265" s="434" t="s">
        <v>182</v>
      </c>
      <c r="N1265" s="436">
        <f>J1265</f>
        <v>300000</v>
      </c>
      <c r="O1265" s="434" t="s">
        <v>181</v>
      </c>
      <c r="P1265" s="435"/>
      <c r="Q1265" s="434" t="s">
        <v>181</v>
      </c>
      <c r="R1265" s="435"/>
      <c r="S1265" s="434" t="s">
        <v>181</v>
      </c>
      <c r="T1265" s="435"/>
      <c r="U1265" s="434" t="s">
        <v>181</v>
      </c>
      <c r="V1265" s="435"/>
      <c r="W1265" s="466" t="s">
        <v>181</v>
      </c>
      <c r="X1265" s="467"/>
      <c r="Y1265" s="466" t="s">
        <v>180</v>
      </c>
      <c r="Z1265" s="465"/>
      <c r="AA1265" s="791" t="s">
        <v>240</v>
      </c>
      <c r="AB1265" s="791" t="s">
        <v>240</v>
      </c>
      <c r="AC1265" s="791" t="s">
        <v>240</v>
      </c>
      <c r="AD1265" s="791" t="s">
        <v>240</v>
      </c>
      <c r="AE1265" s="791" t="s">
        <v>240</v>
      </c>
      <c r="AF1265" s="791" t="s">
        <v>240</v>
      </c>
    </row>
    <row r="1266" spans="2:32" s="404" customFormat="1" ht="15" customHeight="1" x14ac:dyDescent="0.2">
      <c r="B1266" s="824"/>
      <c r="C1266" s="825"/>
      <c r="D1266" s="792"/>
      <c r="E1266" s="829"/>
      <c r="F1266" s="832"/>
      <c r="G1266" s="835"/>
      <c r="H1266" s="829"/>
      <c r="I1266" s="416" t="s">
        <v>179</v>
      </c>
      <c r="J1266" s="432"/>
      <c r="K1266" s="416" t="s">
        <v>177</v>
      </c>
      <c r="L1266" s="415"/>
      <c r="M1266" s="416" t="s">
        <v>176</v>
      </c>
      <c r="N1266" s="428">
        <f>N1265</f>
        <v>300000</v>
      </c>
      <c r="O1266" s="416" t="s">
        <v>175</v>
      </c>
      <c r="P1266" s="426"/>
      <c r="Q1266" s="416" t="s">
        <v>175</v>
      </c>
      <c r="R1266" s="426"/>
      <c r="S1266" s="416" t="s">
        <v>175</v>
      </c>
      <c r="T1266" s="426"/>
      <c r="U1266" s="416" t="s">
        <v>175</v>
      </c>
      <c r="V1266" s="426"/>
      <c r="W1266" s="463" t="s">
        <v>175</v>
      </c>
      <c r="X1266" s="462"/>
      <c r="Y1266" s="463" t="s">
        <v>174</v>
      </c>
      <c r="Z1266" s="464"/>
      <c r="AA1266" s="792"/>
      <c r="AB1266" s="792"/>
      <c r="AC1266" s="792"/>
      <c r="AD1266" s="792"/>
      <c r="AE1266" s="792"/>
      <c r="AF1266" s="792"/>
    </row>
    <row r="1267" spans="2:32" s="404" customFormat="1" ht="39" customHeight="1" x14ac:dyDescent="0.2">
      <c r="B1267" s="824"/>
      <c r="C1267" s="825"/>
      <c r="D1267" s="792"/>
      <c r="E1267" s="829"/>
      <c r="F1267" s="832"/>
      <c r="G1267" s="835"/>
      <c r="H1267" s="829"/>
      <c r="I1267" s="416" t="s">
        <v>173</v>
      </c>
      <c r="J1267" s="429"/>
      <c r="K1267" s="416" t="s">
        <v>171</v>
      </c>
      <c r="L1267" s="427"/>
      <c r="M1267" s="416" t="s">
        <v>170</v>
      </c>
      <c r="N1267" s="428"/>
      <c r="O1267" s="416" t="s">
        <v>169</v>
      </c>
      <c r="P1267" s="426"/>
      <c r="Q1267" s="416" t="s">
        <v>169</v>
      </c>
      <c r="R1267" s="426"/>
      <c r="S1267" s="416" t="s">
        <v>169</v>
      </c>
      <c r="T1267" s="426"/>
      <c r="U1267" s="416" t="s">
        <v>169</v>
      </c>
      <c r="V1267" s="426"/>
      <c r="W1267" s="463" t="s">
        <v>169</v>
      </c>
      <c r="X1267" s="462"/>
      <c r="Y1267" s="781"/>
      <c r="Z1267" s="782"/>
      <c r="AA1267" s="792"/>
      <c r="AB1267" s="792"/>
      <c r="AC1267" s="792"/>
      <c r="AD1267" s="792"/>
      <c r="AE1267" s="792"/>
      <c r="AF1267" s="792"/>
    </row>
    <row r="1268" spans="2:32" s="404" customFormat="1" ht="15" customHeight="1" x14ac:dyDescent="0.2">
      <c r="B1268" s="824"/>
      <c r="C1268" s="825"/>
      <c r="D1268" s="792"/>
      <c r="E1268" s="829"/>
      <c r="F1268" s="832"/>
      <c r="G1268" s="835"/>
      <c r="H1268" s="829"/>
      <c r="I1268" s="416" t="s">
        <v>168</v>
      </c>
      <c r="J1268" s="427"/>
      <c r="K1268" s="416" t="s">
        <v>167</v>
      </c>
      <c r="L1268" s="427"/>
      <c r="M1268" s="816"/>
      <c r="N1268" s="817"/>
      <c r="O1268" s="416" t="s">
        <v>166</v>
      </c>
      <c r="P1268" s="426">
        <f>IF(P1266="",P1267-P1265,P1267-P1266)</f>
        <v>0</v>
      </c>
      <c r="Q1268" s="416" t="s">
        <v>166</v>
      </c>
      <c r="R1268" s="426">
        <f>IF(R1266="",R1267-R1265,R1267-R1266)</f>
        <v>0</v>
      </c>
      <c r="S1268" s="416" t="s">
        <v>166</v>
      </c>
      <c r="T1268" s="426">
        <f>IF(T1266="",T1267-T1265,T1267-T1266)</f>
        <v>0</v>
      </c>
      <c r="U1268" s="416" t="s">
        <v>166</v>
      </c>
      <c r="V1268" s="426">
        <f>IF(V1266="",V1267-V1265,V1267-V1266)</f>
        <v>0</v>
      </c>
      <c r="W1268" s="463" t="s">
        <v>166</v>
      </c>
      <c r="X1268" s="462">
        <f>IF(X1266="",X1267-X1265,X1267-X1266)</f>
        <v>0</v>
      </c>
      <c r="Y1268" s="781"/>
      <c r="Z1268" s="782"/>
      <c r="AA1268" s="792"/>
      <c r="AB1268" s="792"/>
      <c r="AC1268" s="792"/>
      <c r="AD1268" s="792"/>
      <c r="AE1268" s="792"/>
      <c r="AF1268" s="792"/>
    </row>
    <row r="1269" spans="2:32" s="404" customFormat="1" ht="15" customHeight="1" x14ac:dyDescent="0.2">
      <c r="B1269" s="824"/>
      <c r="C1269" s="825"/>
      <c r="D1269" s="792"/>
      <c r="E1269" s="829"/>
      <c r="F1269" s="832"/>
      <c r="G1269" s="835"/>
      <c r="H1269" s="829"/>
      <c r="I1269" s="416" t="s">
        <v>165</v>
      </c>
      <c r="J1269" s="415"/>
      <c r="K1269" s="416" t="s">
        <v>164</v>
      </c>
      <c r="L1269" s="415"/>
      <c r="M1269" s="816"/>
      <c r="N1269" s="817"/>
      <c r="O1269" s="816"/>
      <c r="P1269" s="817"/>
      <c r="Q1269" s="816"/>
      <c r="R1269" s="817"/>
      <c r="S1269" s="816"/>
      <c r="T1269" s="817"/>
      <c r="U1269" s="816"/>
      <c r="V1269" s="817"/>
      <c r="W1269" s="781"/>
      <c r="X1269" s="782"/>
      <c r="Y1269" s="781"/>
      <c r="Z1269" s="782"/>
      <c r="AA1269" s="792"/>
      <c r="AB1269" s="792"/>
      <c r="AC1269" s="792"/>
      <c r="AD1269" s="792"/>
      <c r="AE1269" s="792"/>
      <c r="AF1269" s="792"/>
    </row>
    <row r="1270" spans="2:32" s="404" customFormat="1" ht="15" customHeight="1" x14ac:dyDescent="0.2">
      <c r="B1270" s="826"/>
      <c r="C1270" s="827"/>
      <c r="D1270" s="793"/>
      <c r="E1270" s="830"/>
      <c r="F1270" s="833"/>
      <c r="G1270" s="836"/>
      <c r="H1270" s="830"/>
      <c r="I1270" s="406" t="s">
        <v>158</v>
      </c>
      <c r="J1270" s="451"/>
      <c r="K1270" s="820"/>
      <c r="L1270" s="821"/>
      <c r="M1270" s="818"/>
      <c r="N1270" s="819"/>
      <c r="O1270" s="818"/>
      <c r="P1270" s="819"/>
      <c r="Q1270" s="818"/>
      <c r="R1270" s="819"/>
      <c r="S1270" s="818"/>
      <c r="T1270" s="819"/>
      <c r="U1270" s="818"/>
      <c r="V1270" s="819"/>
      <c r="W1270" s="783"/>
      <c r="X1270" s="784"/>
      <c r="Y1270" s="783"/>
      <c r="Z1270" s="784"/>
      <c r="AA1270" s="793"/>
      <c r="AB1270" s="793"/>
      <c r="AC1270" s="793"/>
      <c r="AD1270" s="793"/>
      <c r="AE1270" s="793"/>
      <c r="AF1270" s="793"/>
    </row>
    <row r="1271" spans="2:32" s="404" customFormat="1" ht="12.75" customHeight="1" x14ac:dyDescent="0.2">
      <c r="B1271" s="822" t="s">
        <v>71</v>
      </c>
      <c r="C1271" s="823"/>
      <c r="D1271" s="791" t="s">
        <v>241</v>
      </c>
      <c r="E1271" s="828" t="s">
        <v>228</v>
      </c>
      <c r="F1271" s="831"/>
      <c r="G1271" s="834" t="s">
        <v>231</v>
      </c>
      <c r="H1271" s="828"/>
      <c r="I1271" s="434" t="s">
        <v>184</v>
      </c>
      <c r="J1271" s="438">
        <v>300000</v>
      </c>
      <c r="K1271" s="434" t="s">
        <v>183</v>
      </c>
      <c r="L1271" s="437"/>
      <c r="M1271" s="434" t="s">
        <v>182</v>
      </c>
      <c r="N1271" s="436">
        <f>J1271</f>
        <v>300000</v>
      </c>
      <c r="O1271" s="434" t="s">
        <v>181</v>
      </c>
      <c r="P1271" s="435"/>
      <c r="Q1271" s="434" t="s">
        <v>181</v>
      </c>
      <c r="R1271" s="435"/>
      <c r="S1271" s="434" t="s">
        <v>181</v>
      </c>
      <c r="T1271" s="435"/>
      <c r="U1271" s="434" t="s">
        <v>181</v>
      </c>
      <c r="V1271" s="435"/>
      <c r="W1271" s="466" t="s">
        <v>181</v>
      </c>
      <c r="X1271" s="467"/>
      <c r="Y1271" s="466" t="s">
        <v>180</v>
      </c>
      <c r="Z1271" s="465"/>
      <c r="AA1271" s="791" t="s">
        <v>240</v>
      </c>
      <c r="AB1271" s="791" t="s">
        <v>240</v>
      </c>
      <c r="AC1271" s="791" t="s">
        <v>240</v>
      </c>
      <c r="AD1271" s="791" t="s">
        <v>240</v>
      </c>
      <c r="AE1271" s="791" t="s">
        <v>240</v>
      </c>
      <c r="AF1271" s="791" t="s">
        <v>240</v>
      </c>
    </row>
    <row r="1272" spans="2:32" s="404" customFormat="1" ht="15" customHeight="1" x14ac:dyDescent="0.2">
      <c r="B1272" s="824"/>
      <c r="C1272" s="825"/>
      <c r="D1272" s="792"/>
      <c r="E1272" s="829"/>
      <c r="F1272" s="832"/>
      <c r="G1272" s="835"/>
      <c r="H1272" s="829"/>
      <c r="I1272" s="416" t="s">
        <v>179</v>
      </c>
      <c r="J1272" s="432"/>
      <c r="K1272" s="416" t="s">
        <v>177</v>
      </c>
      <c r="L1272" s="415"/>
      <c r="M1272" s="416" t="s">
        <v>176</v>
      </c>
      <c r="N1272" s="428">
        <f>N1271</f>
        <v>300000</v>
      </c>
      <c r="O1272" s="416" t="s">
        <v>175</v>
      </c>
      <c r="P1272" s="426"/>
      <c r="Q1272" s="416" t="s">
        <v>175</v>
      </c>
      <c r="R1272" s="426"/>
      <c r="S1272" s="416" t="s">
        <v>175</v>
      </c>
      <c r="T1272" s="426"/>
      <c r="U1272" s="416" t="s">
        <v>175</v>
      </c>
      <c r="V1272" s="426"/>
      <c r="W1272" s="463" t="s">
        <v>175</v>
      </c>
      <c r="X1272" s="462"/>
      <c r="Y1272" s="463" t="s">
        <v>174</v>
      </c>
      <c r="Z1272" s="464"/>
      <c r="AA1272" s="792"/>
      <c r="AB1272" s="792"/>
      <c r="AC1272" s="792"/>
      <c r="AD1272" s="792"/>
      <c r="AE1272" s="792"/>
      <c r="AF1272" s="792"/>
    </row>
    <row r="1273" spans="2:32" s="404" customFormat="1" ht="39" customHeight="1" x14ac:dyDescent="0.2">
      <c r="B1273" s="824"/>
      <c r="C1273" s="825"/>
      <c r="D1273" s="792"/>
      <c r="E1273" s="829"/>
      <c r="F1273" s="832"/>
      <c r="G1273" s="835"/>
      <c r="H1273" s="829"/>
      <c r="I1273" s="416" t="s">
        <v>173</v>
      </c>
      <c r="J1273" s="429"/>
      <c r="K1273" s="416" t="s">
        <v>171</v>
      </c>
      <c r="L1273" s="427"/>
      <c r="M1273" s="416" t="s">
        <v>170</v>
      </c>
      <c r="N1273" s="428"/>
      <c r="O1273" s="416" t="s">
        <v>169</v>
      </c>
      <c r="P1273" s="426"/>
      <c r="Q1273" s="416" t="s">
        <v>169</v>
      </c>
      <c r="R1273" s="426"/>
      <c r="S1273" s="416" t="s">
        <v>169</v>
      </c>
      <c r="T1273" s="426"/>
      <c r="U1273" s="416" t="s">
        <v>169</v>
      </c>
      <c r="V1273" s="426"/>
      <c r="W1273" s="463" t="s">
        <v>169</v>
      </c>
      <c r="X1273" s="462"/>
      <c r="Y1273" s="781"/>
      <c r="Z1273" s="782"/>
      <c r="AA1273" s="792"/>
      <c r="AB1273" s="792"/>
      <c r="AC1273" s="792"/>
      <c r="AD1273" s="792"/>
      <c r="AE1273" s="792"/>
      <c r="AF1273" s="792"/>
    </row>
    <row r="1274" spans="2:32" s="404" customFormat="1" ht="15" customHeight="1" x14ac:dyDescent="0.2">
      <c r="B1274" s="824"/>
      <c r="C1274" s="825"/>
      <c r="D1274" s="792"/>
      <c r="E1274" s="829"/>
      <c r="F1274" s="832"/>
      <c r="G1274" s="835"/>
      <c r="H1274" s="829"/>
      <c r="I1274" s="416" t="s">
        <v>168</v>
      </c>
      <c r="J1274" s="427"/>
      <c r="K1274" s="416" t="s">
        <v>167</v>
      </c>
      <c r="L1274" s="427"/>
      <c r="M1274" s="816"/>
      <c r="N1274" s="817"/>
      <c r="O1274" s="416" t="s">
        <v>166</v>
      </c>
      <c r="P1274" s="426">
        <f>IF(P1272="",P1273-P1271,P1273-P1272)</f>
        <v>0</v>
      </c>
      <c r="Q1274" s="416" t="s">
        <v>166</v>
      </c>
      <c r="R1274" s="426">
        <f>IF(R1272="",R1273-R1271,R1273-R1272)</f>
        <v>0</v>
      </c>
      <c r="S1274" s="416" t="s">
        <v>166</v>
      </c>
      <c r="T1274" s="426">
        <f>IF(T1272="",T1273-T1271,T1273-T1272)</f>
        <v>0</v>
      </c>
      <c r="U1274" s="416" t="s">
        <v>166</v>
      </c>
      <c r="V1274" s="426">
        <f>IF(V1272="",V1273-V1271,V1273-V1272)</f>
        <v>0</v>
      </c>
      <c r="W1274" s="463" t="s">
        <v>166</v>
      </c>
      <c r="X1274" s="462">
        <f>IF(X1272="",X1273-X1271,X1273-X1272)</f>
        <v>0</v>
      </c>
      <c r="Y1274" s="781"/>
      <c r="Z1274" s="782"/>
      <c r="AA1274" s="792"/>
      <c r="AB1274" s="792"/>
      <c r="AC1274" s="792"/>
      <c r="AD1274" s="792"/>
      <c r="AE1274" s="792"/>
      <c r="AF1274" s="792"/>
    </row>
    <row r="1275" spans="2:32" s="404" customFormat="1" ht="15" customHeight="1" x14ac:dyDescent="0.2">
      <c r="B1275" s="824"/>
      <c r="C1275" s="825"/>
      <c r="D1275" s="792"/>
      <c r="E1275" s="829"/>
      <c r="F1275" s="832"/>
      <c r="G1275" s="835"/>
      <c r="H1275" s="829"/>
      <c r="I1275" s="416" t="s">
        <v>165</v>
      </c>
      <c r="J1275" s="415"/>
      <c r="K1275" s="416" t="s">
        <v>164</v>
      </c>
      <c r="L1275" s="415"/>
      <c r="M1275" s="816"/>
      <c r="N1275" s="817"/>
      <c r="O1275" s="816"/>
      <c r="P1275" s="817"/>
      <c r="Q1275" s="816"/>
      <c r="R1275" s="817"/>
      <c r="S1275" s="816"/>
      <c r="T1275" s="817"/>
      <c r="U1275" s="816"/>
      <c r="V1275" s="817"/>
      <c r="W1275" s="781"/>
      <c r="X1275" s="782"/>
      <c r="Y1275" s="781"/>
      <c r="Z1275" s="782"/>
      <c r="AA1275" s="792"/>
      <c r="AB1275" s="792"/>
      <c r="AC1275" s="792"/>
      <c r="AD1275" s="792"/>
      <c r="AE1275" s="792"/>
      <c r="AF1275" s="792"/>
    </row>
    <row r="1276" spans="2:32" s="404" customFormat="1" ht="15" customHeight="1" x14ac:dyDescent="0.2">
      <c r="B1276" s="826"/>
      <c r="C1276" s="827"/>
      <c r="D1276" s="793"/>
      <c r="E1276" s="830"/>
      <c r="F1276" s="833"/>
      <c r="G1276" s="836"/>
      <c r="H1276" s="830"/>
      <c r="I1276" s="406" t="s">
        <v>158</v>
      </c>
      <c r="J1276" s="451"/>
      <c r="K1276" s="820"/>
      <c r="L1276" s="821"/>
      <c r="M1276" s="818"/>
      <c r="N1276" s="819"/>
      <c r="O1276" s="818"/>
      <c r="P1276" s="819"/>
      <c r="Q1276" s="818"/>
      <c r="R1276" s="819"/>
      <c r="S1276" s="818"/>
      <c r="T1276" s="819"/>
      <c r="U1276" s="818"/>
      <c r="V1276" s="819"/>
      <c r="W1276" s="783"/>
      <c r="X1276" s="784"/>
      <c r="Y1276" s="783"/>
      <c r="Z1276" s="784"/>
      <c r="AA1276" s="793"/>
      <c r="AB1276" s="793"/>
      <c r="AC1276" s="793"/>
      <c r="AD1276" s="793"/>
      <c r="AE1276" s="793"/>
      <c r="AF1276" s="793"/>
    </row>
    <row r="1277" spans="2:32" s="404" customFormat="1" ht="12.75" customHeight="1" x14ac:dyDescent="0.2">
      <c r="B1277" s="822" t="s">
        <v>72</v>
      </c>
      <c r="C1277" s="823"/>
      <c r="D1277" s="791" t="s">
        <v>241</v>
      </c>
      <c r="E1277" s="828" t="s">
        <v>228</v>
      </c>
      <c r="F1277" s="831"/>
      <c r="G1277" s="834" t="s">
        <v>231</v>
      </c>
      <c r="H1277" s="828"/>
      <c r="I1277" s="434" t="s">
        <v>184</v>
      </c>
      <c r="J1277" s="438">
        <v>300000</v>
      </c>
      <c r="K1277" s="434" t="s">
        <v>183</v>
      </c>
      <c r="L1277" s="437"/>
      <c r="M1277" s="434" t="s">
        <v>182</v>
      </c>
      <c r="N1277" s="436">
        <f>J1277</f>
        <v>300000</v>
      </c>
      <c r="O1277" s="434" t="s">
        <v>181</v>
      </c>
      <c r="P1277" s="435"/>
      <c r="Q1277" s="434" t="s">
        <v>181</v>
      </c>
      <c r="R1277" s="435"/>
      <c r="S1277" s="434" t="s">
        <v>181</v>
      </c>
      <c r="T1277" s="435"/>
      <c r="U1277" s="434" t="s">
        <v>181</v>
      </c>
      <c r="V1277" s="435"/>
      <c r="W1277" s="466" t="s">
        <v>181</v>
      </c>
      <c r="X1277" s="467"/>
      <c r="Y1277" s="466" t="s">
        <v>180</v>
      </c>
      <c r="Z1277" s="465"/>
      <c r="AA1277" s="791" t="s">
        <v>240</v>
      </c>
      <c r="AB1277" s="791" t="s">
        <v>240</v>
      </c>
      <c r="AC1277" s="791" t="s">
        <v>240</v>
      </c>
      <c r="AD1277" s="791" t="s">
        <v>240</v>
      </c>
      <c r="AE1277" s="791" t="s">
        <v>240</v>
      </c>
      <c r="AF1277" s="791" t="s">
        <v>240</v>
      </c>
    </row>
    <row r="1278" spans="2:32" s="404" customFormat="1" ht="15" customHeight="1" x14ac:dyDescent="0.2">
      <c r="B1278" s="824"/>
      <c r="C1278" s="825"/>
      <c r="D1278" s="792"/>
      <c r="E1278" s="829"/>
      <c r="F1278" s="832"/>
      <c r="G1278" s="835"/>
      <c r="H1278" s="829"/>
      <c r="I1278" s="416" t="s">
        <v>179</v>
      </c>
      <c r="J1278" s="432"/>
      <c r="K1278" s="416" t="s">
        <v>177</v>
      </c>
      <c r="L1278" s="415"/>
      <c r="M1278" s="416" t="s">
        <v>176</v>
      </c>
      <c r="N1278" s="428">
        <f>N1277</f>
        <v>300000</v>
      </c>
      <c r="O1278" s="416" t="s">
        <v>175</v>
      </c>
      <c r="P1278" s="426"/>
      <c r="Q1278" s="416" t="s">
        <v>175</v>
      </c>
      <c r="R1278" s="426"/>
      <c r="S1278" s="416" t="s">
        <v>175</v>
      </c>
      <c r="T1278" s="426"/>
      <c r="U1278" s="416" t="s">
        <v>175</v>
      </c>
      <c r="V1278" s="426"/>
      <c r="W1278" s="463" t="s">
        <v>175</v>
      </c>
      <c r="X1278" s="462"/>
      <c r="Y1278" s="463" t="s">
        <v>174</v>
      </c>
      <c r="Z1278" s="464"/>
      <c r="AA1278" s="792"/>
      <c r="AB1278" s="792"/>
      <c r="AC1278" s="792"/>
      <c r="AD1278" s="792"/>
      <c r="AE1278" s="792"/>
      <c r="AF1278" s="792"/>
    </row>
    <row r="1279" spans="2:32" s="404" customFormat="1" ht="39" customHeight="1" x14ac:dyDescent="0.2">
      <c r="B1279" s="824"/>
      <c r="C1279" s="825"/>
      <c r="D1279" s="792"/>
      <c r="E1279" s="829"/>
      <c r="F1279" s="832"/>
      <c r="G1279" s="835"/>
      <c r="H1279" s="829"/>
      <c r="I1279" s="416" t="s">
        <v>173</v>
      </c>
      <c r="J1279" s="429"/>
      <c r="K1279" s="416" t="s">
        <v>171</v>
      </c>
      <c r="L1279" s="427"/>
      <c r="M1279" s="416" t="s">
        <v>170</v>
      </c>
      <c r="N1279" s="428"/>
      <c r="O1279" s="416" t="s">
        <v>169</v>
      </c>
      <c r="P1279" s="426"/>
      <c r="Q1279" s="416" t="s">
        <v>169</v>
      </c>
      <c r="R1279" s="426"/>
      <c r="S1279" s="416" t="s">
        <v>169</v>
      </c>
      <c r="T1279" s="426"/>
      <c r="U1279" s="416" t="s">
        <v>169</v>
      </c>
      <c r="V1279" s="426"/>
      <c r="W1279" s="463" t="s">
        <v>169</v>
      </c>
      <c r="X1279" s="462"/>
      <c r="Y1279" s="781"/>
      <c r="Z1279" s="782"/>
      <c r="AA1279" s="792"/>
      <c r="AB1279" s="792"/>
      <c r="AC1279" s="792"/>
      <c r="AD1279" s="792"/>
      <c r="AE1279" s="792"/>
      <c r="AF1279" s="792"/>
    </row>
    <row r="1280" spans="2:32" s="404" customFormat="1" ht="15" customHeight="1" x14ac:dyDescent="0.2">
      <c r="B1280" s="824"/>
      <c r="C1280" s="825"/>
      <c r="D1280" s="792"/>
      <c r="E1280" s="829"/>
      <c r="F1280" s="832"/>
      <c r="G1280" s="835"/>
      <c r="H1280" s="829"/>
      <c r="I1280" s="416" t="s">
        <v>168</v>
      </c>
      <c r="J1280" s="427"/>
      <c r="K1280" s="416" t="s">
        <v>167</v>
      </c>
      <c r="L1280" s="427"/>
      <c r="M1280" s="816"/>
      <c r="N1280" s="817"/>
      <c r="O1280" s="416" t="s">
        <v>166</v>
      </c>
      <c r="P1280" s="426">
        <f>IF(P1278="",P1279-P1277,P1279-P1278)</f>
        <v>0</v>
      </c>
      <c r="Q1280" s="416" t="s">
        <v>166</v>
      </c>
      <c r="R1280" s="426">
        <f>IF(R1278="",R1279-R1277,R1279-R1278)</f>
        <v>0</v>
      </c>
      <c r="S1280" s="416" t="s">
        <v>166</v>
      </c>
      <c r="T1280" s="426">
        <f>IF(T1278="",T1279-T1277,T1279-T1278)</f>
        <v>0</v>
      </c>
      <c r="U1280" s="416" t="s">
        <v>166</v>
      </c>
      <c r="V1280" s="426">
        <f>IF(V1278="",V1279-V1277,V1279-V1278)</f>
        <v>0</v>
      </c>
      <c r="W1280" s="463" t="s">
        <v>166</v>
      </c>
      <c r="X1280" s="462">
        <f>IF(X1278="",X1279-X1277,X1279-X1278)</f>
        <v>0</v>
      </c>
      <c r="Y1280" s="781"/>
      <c r="Z1280" s="782"/>
      <c r="AA1280" s="792"/>
      <c r="AB1280" s="792"/>
      <c r="AC1280" s="792"/>
      <c r="AD1280" s="792"/>
      <c r="AE1280" s="792"/>
      <c r="AF1280" s="792"/>
    </row>
    <row r="1281" spans="1:32" s="404" customFormat="1" ht="15" customHeight="1" x14ac:dyDescent="0.2">
      <c r="B1281" s="824"/>
      <c r="C1281" s="825"/>
      <c r="D1281" s="792"/>
      <c r="E1281" s="829"/>
      <c r="F1281" s="832"/>
      <c r="G1281" s="835"/>
      <c r="H1281" s="829"/>
      <c r="I1281" s="416" t="s">
        <v>165</v>
      </c>
      <c r="J1281" s="415"/>
      <c r="K1281" s="416" t="s">
        <v>164</v>
      </c>
      <c r="L1281" s="415"/>
      <c r="M1281" s="816"/>
      <c r="N1281" s="817"/>
      <c r="O1281" s="816"/>
      <c r="P1281" s="817"/>
      <c r="Q1281" s="816"/>
      <c r="R1281" s="817"/>
      <c r="S1281" s="816"/>
      <c r="T1281" s="817"/>
      <c r="U1281" s="816"/>
      <c r="V1281" s="817"/>
      <c r="W1281" s="781"/>
      <c r="X1281" s="782"/>
      <c r="Y1281" s="781"/>
      <c r="Z1281" s="782"/>
      <c r="AA1281" s="792"/>
      <c r="AB1281" s="792"/>
      <c r="AC1281" s="792"/>
      <c r="AD1281" s="792"/>
      <c r="AE1281" s="792"/>
      <c r="AF1281" s="792"/>
    </row>
    <row r="1282" spans="1:32" s="404" customFormat="1" ht="15" customHeight="1" x14ac:dyDescent="0.2">
      <c r="B1282" s="826"/>
      <c r="C1282" s="827"/>
      <c r="D1282" s="793"/>
      <c r="E1282" s="830"/>
      <c r="F1282" s="833"/>
      <c r="G1282" s="836"/>
      <c r="H1282" s="830"/>
      <c r="I1282" s="406" t="s">
        <v>158</v>
      </c>
      <c r="J1282" s="451"/>
      <c r="K1282" s="820"/>
      <c r="L1282" s="821"/>
      <c r="M1282" s="818"/>
      <c r="N1282" s="819"/>
      <c r="O1282" s="818"/>
      <c r="P1282" s="819"/>
      <c r="Q1282" s="818"/>
      <c r="R1282" s="819"/>
      <c r="S1282" s="818"/>
      <c r="T1282" s="819"/>
      <c r="U1282" s="818"/>
      <c r="V1282" s="819"/>
      <c r="W1282" s="783"/>
      <c r="X1282" s="784"/>
      <c r="Y1282" s="783"/>
      <c r="Z1282" s="784"/>
      <c r="AA1282" s="793"/>
      <c r="AB1282" s="793"/>
      <c r="AC1282" s="793"/>
      <c r="AD1282" s="793"/>
      <c r="AE1282" s="793"/>
      <c r="AF1282" s="793"/>
    </row>
    <row r="1283" spans="1:32" s="404" customFormat="1" ht="12.75" customHeight="1" x14ac:dyDescent="0.2">
      <c r="A1283" s="402"/>
      <c r="B1283" s="822" t="s">
        <v>735</v>
      </c>
      <c r="C1283" s="823"/>
      <c r="D1283" s="791" t="s">
        <v>207</v>
      </c>
      <c r="E1283" s="828" t="s">
        <v>228</v>
      </c>
      <c r="F1283" s="831"/>
      <c r="G1283" s="834" t="s">
        <v>218</v>
      </c>
      <c r="H1283" s="828"/>
      <c r="I1283" s="434" t="s">
        <v>184</v>
      </c>
      <c r="J1283" s="438">
        <v>3000000</v>
      </c>
      <c r="K1283" s="434" t="s">
        <v>183</v>
      </c>
      <c r="L1283" s="437"/>
      <c r="M1283" s="434" t="s">
        <v>182</v>
      </c>
      <c r="N1283" s="436">
        <f>J1283</f>
        <v>3000000</v>
      </c>
      <c r="O1283" s="434" t="s">
        <v>181</v>
      </c>
      <c r="P1283" s="435"/>
      <c r="Q1283" s="434" t="s">
        <v>181</v>
      </c>
      <c r="R1283" s="435"/>
      <c r="S1283" s="434" t="s">
        <v>181</v>
      </c>
      <c r="T1283" s="435"/>
      <c r="U1283" s="480" t="s">
        <v>181</v>
      </c>
      <c r="V1283" s="479"/>
      <c r="W1283" s="466" t="s">
        <v>181</v>
      </c>
      <c r="X1283" s="467"/>
      <c r="Y1283" s="466" t="s">
        <v>180</v>
      </c>
      <c r="Z1283" s="465"/>
      <c r="AA1283" s="791" t="s">
        <v>734</v>
      </c>
      <c r="AB1283" s="791" t="s">
        <v>734</v>
      </c>
      <c r="AC1283" s="791" t="s">
        <v>734</v>
      </c>
      <c r="AD1283" s="791" t="s">
        <v>734</v>
      </c>
      <c r="AE1283" s="791" t="s">
        <v>734</v>
      </c>
      <c r="AF1283" s="791" t="s">
        <v>110</v>
      </c>
    </row>
    <row r="1284" spans="1:32" s="404" customFormat="1" ht="15" customHeight="1" x14ac:dyDescent="0.2">
      <c r="A1284" s="402"/>
      <c r="B1284" s="824"/>
      <c r="C1284" s="825"/>
      <c r="D1284" s="792"/>
      <c r="E1284" s="829"/>
      <c r="F1284" s="832"/>
      <c r="G1284" s="835"/>
      <c r="H1284" s="829"/>
      <c r="I1284" s="416" t="s">
        <v>179</v>
      </c>
      <c r="J1284" s="432"/>
      <c r="K1284" s="416" t="s">
        <v>177</v>
      </c>
      <c r="L1284" s="415"/>
      <c r="M1284" s="416" t="s">
        <v>176</v>
      </c>
      <c r="N1284" s="428">
        <f>N1283</f>
        <v>3000000</v>
      </c>
      <c r="O1284" s="416" t="s">
        <v>175</v>
      </c>
      <c r="P1284" s="426"/>
      <c r="Q1284" s="416" t="s">
        <v>175</v>
      </c>
      <c r="R1284" s="426"/>
      <c r="S1284" s="416" t="s">
        <v>175</v>
      </c>
      <c r="T1284" s="426"/>
      <c r="U1284" s="478" t="s">
        <v>175</v>
      </c>
      <c r="V1284" s="477"/>
      <c r="W1284" s="463" t="s">
        <v>175</v>
      </c>
      <c r="X1284" s="462"/>
      <c r="Y1284" s="463" t="s">
        <v>174</v>
      </c>
      <c r="Z1284" s="464"/>
      <c r="AA1284" s="792"/>
      <c r="AB1284" s="792"/>
      <c r="AC1284" s="792"/>
      <c r="AD1284" s="792"/>
      <c r="AE1284" s="792"/>
      <c r="AF1284" s="792"/>
    </row>
    <row r="1285" spans="1:32" s="404" customFormat="1" x14ac:dyDescent="0.2">
      <c r="A1285" s="402"/>
      <c r="B1285" s="824"/>
      <c r="C1285" s="825"/>
      <c r="D1285" s="792"/>
      <c r="E1285" s="829"/>
      <c r="F1285" s="832"/>
      <c r="G1285" s="835"/>
      <c r="H1285" s="829"/>
      <c r="I1285" s="416" t="s">
        <v>173</v>
      </c>
      <c r="J1285" s="429"/>
      <c r="K1285" s="416" t="s">
        <v>171</v>
      </c>
      <c r="L1285" s="427"/>
      <c r="M1285" s="416" t="s">
        <v>170</v>
      </c>
      <c r="N1285" s="428"/>
      <c r="O1285" s="416" t="s">
        <v>169</v>
      </c>
      <c r="P1285" s="426"/>
      <c r="Q1285" s="416" t="s">
        <v>169</v>
      </c>
      <c r="R1285" s="426"/>
      <c r="S1285" s="416" t="s">
        <v>169</v>
      </c>
      <c r="T1285" s="426"/>
      <c r="U1285" s="478" t="s">
        <v>169</v>
      </c>
      <c r="V1285" s="477"/>
      <c r="W1285" s="463" t="s">
        <v>169</v>
      </c>
      <c r="X1285" s="462"/>
      <c r="Y1285" s="781"/>
      <c r="Z1285" s="782"/>
      <c r="AA1285" s="792"/>
      <c r="AB1285" s="792"/>
      <c r="AC1285" s="792"/>
      <c r="AD1285" s="792"/>
      <c r="AE1285" s="792"/>
      <c r="AF1285" s="792"/>
    </row>
    <row r="1286" spans="1:32" s="404" customFormat="1" ht="15" customHeight="1" x14ac:dyDescent="0.2">
      <c r="A1286" s="402"/>
      <c r="B1286" s="824"/>
      <c r="C1286" s="825"/>
      <c r="D1286" s="792"/>
      <c r="E1286" s="829"/>
      <c r="F1286" s="832"/>
      <c r="G1286" s="835"/>
      <c r="H1286" s="829"/>
      <c r="I1286" s="416" t="s">
        <v>168</v>
      </c>
      <c r="J1286" s="427"/>
      <c r="K1286" s="416" t="s">
        <v>167</v>
      </c>
      <c r="L1286" s="427"/>
      <c r="M1286" s="816"/>
      <c r="N1286" s="817"/>
      <c r="O1286" s="416" t="s">
        <v>166</v>
      </c>
      <c r="P1286" s="426">
        <f>IF(P1284="",P1285-P1283,P1285-P1284)</f>
        <v>0</v>
      </c>
      <c r="Q1286" s="416" t="s">
        <v>166</v>
      </c>
      <c r="R1286" s="426">
        <f>IF(R1284="",R1285-R1283,R1285-R1284)</f>
        <v>0</v>
      </c>
      <c r="S1286" s="416" t="s">
        <v>166</v>
      </c>
      <c r="T1286" s="426">
        <f>IF(T1284="",T1285-T1283,T1285-T1284)</f>
        <v>0</v>
      </c>
      <c r="U1286" s="478" t="s">
        <v>166</v>
      </c>
      <c r="V1286" s="477">
        <f>IF(V1284="",V1285-V1283,V1285-V1284)</f>
        <v>0</v>
      </c>
      <c r="W1286" s="463" t="s">
        <v>166</v>
      </c>
      <c r="X1286" s="462">
        <f>IF(X1284="",X1285-X1283,X1285-X1284)</f>
        <v>0</v>
      </c>
      <c r="Y1286" s="781"/>
      <c r="Z1286" s="782"/>
      <c r="AA1286" s="792"/>
      <c r="AB1286" s="792"/>
      <c r="AC1286" s="792"/>
      <c r="AD1286" s="792"/>
      <c r="AE1286" s="792"/>
      <c r="AF1286" s="792"/>
    </row>
    <row r="1287" spans="1:32" s="404" customFormat="1" ht="15" customHeight="1" x14ac:dyDescent="0.2">
      <c r="A1287" s="402"/>
      <c r="B1287" s="824"/>
      <c r="C1287" s="825"/>
      <c r="D1287" s="792"/>
      <c r="E1287" s="829"/>
      <c r="F1287" s="832"/>
      <c r="G1287" s="835"/>
      <c r="H1287" s="829"/>
      <c r="I1287" s="416" t="s">
        <v>165</v>
      </c>
      <c r="J1287" s="415"/>
      <c r="K1287" s="416" t="s">
        <v>164</v>
      </c>
      <c r="L1287" s="415"/>
      <c r="M1287" s="816"/>
      <c r="N1287" s="817"/>
      <c r="O1287" s="816"/>
      <c r="P1287" s="817"/>
      <c r="Q1287" s="816"/>
      <c r="R1287" s="817"/>
      <c r="S1287" s="816"/>
      <c r="T1287" s="817"/>
      <c r="U1287" s="857"/>
      <c r="V1287" s="858"/>
      <c r="W1287" s="781"/>
      <c r="X1287" s="782"/>
      <c r="Y1287" s="781"/>
      <c r="Z1287" s="782"/>
      <c r="AA1287" s="792"/>
      <c r="AB1287" s="792"/>
      <c r="AC1287" s="792"/>
      <c r="AD1287" s="792"/>
      <c r="AE1287" s="792"/>
      <c r="AF1287" s="792"/>
    </row>
    <row r="1288" spans="1:32" s="404" customFormat="1" ht="15" customHeight="1" x14ac:dyDescent="0.2">
      <c r="A1288" s="402"/>
      <c r="B1288" s="826"/>
      <c r="C1288" s="827"/>
      <c r="D1288" s="793"/>
      <c r="E1288" s="830"/>
      <c r="F1288" s="833"/>
      <c r="G1288" s="836"/>
      <c r="H1288" s="830"/>
      <c r="I1288" s="406" t="s">
        <v>158</v>
      </c>
      <c r="J1288" s="451"/>
      <c r="K1288" s="820"/>
      <c r="L1288" s="821"/>
      <c r="M1288" s="818"/>
      <c r="N1288" s="819"/>
      <c r="O1288" s="818"/>
      <c r="P1288" s="819"/>
      <c r="Q1288" s="818"/>
      <c r="R1288" s="819"/>
      <c r="S1288" s="818"/>
      <c r="T1288" s="819"/>
      <c r="U1288" s="859"/>
      <c r="V1288" s="860"/>
      <c r="W1288" s="783"/>
      <c r="X1288" s="784"/>
      <c r="Y1288" s="783"/>
      <c r="Z1288" s="784"/>
      <c r="AA1288" s="793"/>
      <c r="AB1288" s="793"/>
      <c r="AC1288" s="793"/>
      <c r="AD1288" s="793"/>
      <c r="AE1288" s="793"/>
      <c r="AF1288" s="793"/>
    </row>
    <row r="1289" spans="1:32" s="404" customFormat="1" ht="12.75" customHeight="1" x14ac:dyDescent="0.2">
      <c r="B1289" s="822" t="s">
        <v>19</v>
      </c>
      <c r="C1289" s="823"/>
      <c r="D1289" s="791" t="s">
        <v>207</v>
      </c>
      <c r="E1289" s="828" t="s">
        <v>270</v>
      </c>
      <c r="F1289" s="831"/>
      <c r="G1289" s="834" t="s">
        <v>218</v>
      </c>
      <c r="H1289" s="828"/>
      <c r="I1289" s="434" t="s">
        <v>184</v>
      </c>
      <c r="J1289" s="438">
        <v>2518182</v>
      </c>
      <c r="K1289" s="434" t="s">
        <v>183</v>
      </c>
      <c r="L1289" s="437"/>
      <c r="M1289" s="434" t="s">
        <v>182</v>
      </c>
      <c r="N1289" s="436">
        <f>J1289</f>
        <v>2518182</v>
      </c>
      <c r="O1289" s="434" t="s">
        <v>181</v>
      </c>
      <c r="P1289" s="435"/>
      <c r="Q1289" s="434" t="s">
        <v>181</v>
      </c>
      <c r="R1289" s="435"/>
      <c r="S1289" s="434" t="s">
        <v>181</v>
      </c>
      <c r="T1289" s="435"/>
      <c r="U1289" s="434" t="s">
        <v>181</v>
      </c>
      <c r="V1289" s="435"/>
      <c r="W1289" s="466" t="s">
        <v>181</v>
      </c>
      <c r="X1289" s="467"/>
      <c r="Y1289" s="466" t="s">
        <v>180</v>
      </c>
      <c r="Z1289" s="465"/>
      <c r="AA1289" s="791" t="s">
        <v>266</v>
      </c>
      <c r="AB1289" s="791" t="s">
        <v>266</v>
      </c>
      <c r="AC1289" s="791" t="s">
        <v>266</v>
      </c>
      <c r="AD1289" s="791" t="s">
        <v>266</v>
      </c>
      <c r="AE1289" s="791" t="s">
        <v>266</v>
      </c>
      <c r="AF1289" s="791" t="s">
        <v>266</v>
      </c>
    </row>
    <row r="1290" spans="1:32" s="404" customFormat="1" ht="15" customHeight="1" x14ac:dyDescent="0.2">
      <c r="B1290" s="824"/>
      <c r="C1290" s="825"/>
      <c r="D1290" s="792"/>
      <c r="E1290" s="829"/>
      <c r="F1290" s="832"/>
      <c r="G1290" s="835"/>
      <c r="H1290" s="829"/>
      <c r="I1290" s="416" t="s">
        <v>179</v>
      </c>
      <c r="J1290" s="432"/>
      <c r="K1290" s="416" t="s">
        <v>177</v>
      </c>
      <c r="L1290" s="415"/>
      <c r="M1290" s="416" t="s">
        <v>176</v>
      </c>
      <c r="N1290" s="428">
        <f>N1289</f>
        <v>2518182</v>
      </c>
      <c r="O1290" s="416" t="s">
        <v>175</v>
      </c>
      <c r="P1290" s="426"/>
      <c r="Q1290" s="416" t="s">
        <v>175</v>
      </c>
      <c r="R1290" s="426"/>
      <c r="S1290" s="416" t="s">
        <v>175</v>
      </c>
      <c r="T1290" s="426"/>
      <c r="U1290" s="416" t="s">
        <v>175</v>
      </c>
      <c r="V1290" s="426"/>
      <c r="W1290" s="463" t="s">
        <v>175</v>
      </c>
      <c r="X1290" s="462"/>
      <c r="Y1290" s="463" t="s">
        <v>174</v>
      </c>
      <c r="Z1290" s="464"/>
      <c r="AA1290" s="792"/>
      <c r="AB1290" s="792"/>
      <c r="AC1290" s="792"/>
      <c r="AD1290" s="792"/>
      <c r="AE1290" s="792"/>
      <c r="AF1290" s="792"/>
    </row>
    <row r="1291" spans="1:32" s="404" customFormat="1" ht="39" customHeight="1" x14ac:dyDescent="0.2">
      <c r="B1291" s="824"/>
      <c r="C1291" s="825"/>
      <c r="D1291" s="792"/>
      <c r="E1291" s="829"/>
      <c r="F1291" s="832"/>
      <c r="G1291" s="835"/>
      <c r="H1291" s="829"/>
      <c r="I1291" s="416" t="s">
        <v>173</v>
      </c>
      <c r="J1291" s="429"/>
      <c r="K1291" s="416" t="s">
        <v>171</v>
      </c>
      <c r="L1291" s="427"/>
      <c r="M1291" s="416" t="s">
        <v>170</v>
      </c>
      <c r="N1291" s="428"/>
      <c r="O1291" s="416" t="s">
        <v>169</v>
      </c>
      <c r="P1291" s="426"/>
      <c r="Q1291" s="416" t="s">
        <v>169</v>
      </c>
      <c r="R1291" s="426"/>
      <c r="S1291" s="416" t="s">
        <v>169</v>
      </c>
      <c r="T1291" s="426"/>
      <c r="U1291" s="416" t="s">
        <v>169</v>
      </c>
      <c r="V1291" s="426"/>
      <c r="W1291" s="463" t="s">
        <v>169</v>
      </c>
      <c r="X1291" s="462"/>
      <c r="Y1291" s="781"/>
      <c r="Z1291" s="782"/>
      <c r="AA1291" s="792"/>
      <c r="AB1291" s="792"/>
      <c r="AC1291" s="792"/>
      <c r="AD1291" s="792"/>
      <c r="AE1291" s="792"/>
      <c r="AF1291" s="792"/>
    </row>
    <row r="1292" spans="1:32" s="404" customFormat="1" ht="15" customHeight="1" x14ac:dyDescent="0.2">
      <c r="B1292" s="824"/>
      <c r="C1292" s="825"/>
      <c r="D1292" s="792"/>
      <c r="E1292" s="829"/>
      <c r="F1292" s="832"/>
      <c r="G1292" s="835"/>
      <c r="H1292" s="829"/>
      <c r="I1292" s="416" t="s">
        <v>168</v>
      </c>
      <c r="J1292" s="427"/>
      <c r="K1292" s="416" t="s">
        <v>167</v>
      </c>
      <c r="L1292" s="427"/>
      <c r="M1292" s="816"/>
      <c r="N1292" s="817"/>
      <c r="O1292" s="416" t="s">
        <v>166</v>
      </c>
      <c r="P1292" s="426">
        <f>IF(P1290="",P1291-P1289,P1291-P1290)</f>
        <v>0</v>
      </c>
      <c r="Q1292" s="416" t="s">
        <v>166</v>
      </c>
      <c r="R1292" s="426">
        <f>IF(R1290="",R1291-R1289,R1291-R1290)</f>
        <v>0</v>
      </c>
      <c r="S1292" s="416" t="s">
        <v>166</v>
      </c>
      <c r="T1292" s="426">
        <f>IF(T1290="",T1291-T1289,T1291-T1290)</f>
        <v>0</v>
      </c>
      <c r="U1292" s="416" t="s">
        <v>166</v>
      </c>
      <c r="V1292" s="426">
        <f>IF(V1290="",V1291-V1289,V1291-V1290)</f>
        <v>0</v>
      </c>
      <c r="W1292" s="463" t="s">
        <v>166</v>
      </c>
      <c r="X1292" s="462">
        <f>IF(X1290="",X1291-X1289,X1291-X1290)</f>
        <v>0</v>
      </c>
      <c r="Y1292" s="781"/>
      <c r="Z1292" s="782"/>
      <c r="AA1292" s="792"/>
      <c r="AB1292" s="792"/>
      <c r="AC1292" s="792"/>
      <c r="AD1292" s="792"/>
      <c r="AE1292" s="792"/>
      <c r="AF1292" s="792"/>
    </row>
    <row r="1293" spans="1:32" s="404" customFormat="1" ht="15" customHeight="1" x14ac:dyDescent="0.2">
      <c r="B1293" s="824"/>
      <c r="C1293" s="825"/>
      <c r="D1293" s="792"/>
      <c r="E1293" s="829"/>
      <c r="F1293" s="832"/>
      <c r="G1293" s="835"/>
      <c r="H1293" s="829"/>
      <c r="I1293" s="416" t="s">
        <v>165</v>
      </c>
      <c r="J1293" s="415"/>
      <c r="K1293" s="416" t="s">
        <v>164</v>
      </c>
      <c r="L1293" s="415"/>
      <c r="M1293" s="816"/>
      <c r="N1293" s="817"/>
      <c r="O1293" s="816"/>
      <c r="P1293" s="817"/>
      <c r="Q1293" s="816"/>
      <c r="R1293" s="817"/>
      <c r="S1293" s="816"/>
      <c r="T1293" s="817"/>
      <c r="U1293" s="816"/>
      <c r="V1293" s="817"/>
      <c r="W1293" s="781"/>
      <c r="X1293" s="782"/>
      <c r="Y1293" s="781"/>
      <c r="Z1293" s="782"/>
      <c r="AA1293" s="792"/>
      <c r="AB1293" s="792"/>
      <c r="AC1293" s="792"/>
      <c r="AD1293" s="792"/>
      <c r="AE1293" s="792"/>
      <c r="AF1293" s="792"/>
    </row>
    <row r="1294" spans="1:32" s="404" customFormat="1" ht="15" customHeight="1" x14ac:dyDescent="0.2">
      <c r="B1294" s="826"/>
      <c r="C1294" s="827"/>
      <c r="D1294" s="793"/>
      <c r="E1294" s="830"/>
      <c r="F1294" s="833"/>
      <c r="G1294" s="836"/>
      <c r="H1294" s="830"/>
      <c r="I1294" s="406" t="s">
        <v>158</v>
      </c>
      <c r="J1294" s="451"/>
      <c r="K1294" s="820"/>
      <c r="L1294" s="821"/>
      <c r="M1294" s="818"/>
      <c r="N1294" s="819"/>
      <c r="O1294" s="818"/>
      <c r="P1294" s="819"/>
      <c r="Q1294" s="818"/>
      <c r="R1294" s="819"/>
      <c r="S1294" s="818"/>
      <c r="T1294" s="819"/>
      <c r="U1294" s="818"/>
      <c r="V1294" s="819"/>
      <c r="W1294" s="783"/>
      <c r="X1294" s="784"/>
      <c r="Y1294" s="783"/>
      <c r="Z1294" s="784"/>
      <c r="AA1294" s="793"/>
      <c r="AB1294" s="793"/>
      <c r="AC1294" s="793"/>
      <c r="AD1294" s="793"/>
      <c r="AE1294" s="793"/>
      <c r="AF1294" s="793"/>
    </row>
    <row r="1295" spans="1:32" s="404" customFormat="1" ht="12.75" customHeight="1" x14ac:dyDescent="0.2">
      <c r="B1295" s="822" t="s">
        <v>34</v>
      </c>
      <c r="C1295" s="823"/>
      <c r="D1295" s="791" t="s">
        <v>261</v>
      </c>
      <c r="E1295" s="828" t="s">
        <v>274</v>
      </c>
      <c r="F1295" s="831"/>
      <c r="G1295" s="834" t="s">
        <v>259</v>
      </c>
      <c r="H1295" s="828"/>
      <c r="I1295" s="434" t="s">
        <v>184</v>
      </c>
      <c r="J1295" s="438">
        <v>2500000</v>
      </c>
      <c r="K1295" s="434" t="s">
        <v>183</v>
      </c>
      <c r="L1295" s="437"/>
      <c r="M1295" s="434" t="s">
        <v>182</v>
      </c>
      <c r="N1295" s="436">
        <f>J1295</f>
        <v>2500000</v>
      </c>
      <c r="O1295" s="434" t="s">
        <v>181</v>
      </c>
      <c r="P1295" s="435"/>
      <c r="Q1295" s="434" t="s">
        <v>181</v>
      </c>
      <c r="R1295" s="435"/>
      <c r="S1295" s="434" t="s">
        <v>181</v>
      </c>
      <c r="T1295" s="435"/>
      <c r="U1295" s="434" t="s">
        <v>181</v>
      </c>
      <c r="V1295" s="435"/>
      <c r="W1295" s="466" t="s">
        <v>181</v>
      </c>
      <c r="X1295" s="467"/>
      <c r="Y1295" s="466" t="s">
        <v>180</v>
      </c>
      <c r="Z1295" s="465"/>
      <c r="AA1295" s="791" t="s">
        <v>278</v>
      </c>
      <c r="AB1295" s="791" t="s">
        <v>278</v>
      </c>
      <c r="AC1295" s="791" t="s">
        <v>278</v>
      </c>
      <c r="AD1295" s="791" t="s">
        <v>278</v>
      </c>
      <c r="AE1295" s="791" t="s">
        <v>278</v>
      </c>
      <c r="AF1295" s="791" t="s">
        <v>278</v>
      </c>
    </row>
    <row r="1296" spans="1:32" s="404" customFormat="1" ht="15" customHeight="1" x14ac:dyDescent="0.2">
      <c r="B1296" s="824"/>
      <c r="C1296" s="825"/>
      <c r="D1296" s="792"/>
      <c r="E1296" s="829"/>
      <c r="F1296" s="832"/>
      <c r="G1296" s="835"/>
      <c r="H1296" s="829"/>
      <c r="I1296" s="416" t="s">
        <v>179</v>
      </c>
      <c r="J1296" s="432"/>
      <c r="K1296" s="416" t="s">
        <v>177</v>
      </c>
      <c r="L1296" s="415"/>
      <c r="M1296" s="416" t="s">
        <v>176</v>
      </c>
      <c r="N1296" s="428">
        <f>N1295</f>
        <v>2500000</v>
      </c>
      <c r="O1296" s="416" t="s">
        <v>175</v>
      </c>
      <c r="P1296" s="426"/>
      <c r="Q1296" s="416" t="s">
        <v>175</v>
      </c>
      <c r="R1296" s="426"/>
      <c r="S1296" s="416" t="s">
        <v>175</v>
      </c>
      <c r="T1296" s="426"/>
      <c r="U1296" s="416" t="s">
        <v>175</v>
      </c>
      <c r="V1296" s="426"/>
      <c r="W1296" s="463" t="s">
        <v>175</v>
      </c>
      <c r="X1296" s="462"/>
      <c r="Y1296" s="463" t="s">
        <v>174</v>
      </c>
      <c r="Z1296" s="464"/>
      <c r="AA1296" s="792"/>
      <c r="AB1296" s="792"/>
      <c r="AC1296" s="792"/>
      <c r="AD1296" s="792"/>
      <c r="AE1296" s="792"/>
      <c r="AF1296" s="792"/>
    </row>
    <row r="1297" spans="1:32" s="404" customFormat="1" ht="39" customHeight="1" x14ac:dyDescent="0.2">
      <c r="B1297" s="824"/>
      <c r="C1297" s="825"/>
      <c r="D1297" s="792"/>
      <c r="E1297" s="829"/>
      <c r="F1297" s="832"/>
      <c r="G1297" s="835"/>
      <c r="H1297" s="829"/>
      <c r="I1297" s="416" t="s">
        <v>173</v>
      </c>
      <c r="J1297" s="429"/>
      <c r="K1297" s="416" t="s">
        <v>171</v>
      </c>
      <c r="L1297" s="427"/>
      <c r="M1297" s="416" t="s">
        <v>170</v>
      </c>
      <c r="N1297" s="428"/>
      <c r="O1297" s="416" t="s">
        <v>169</v>
      </c>
      <c r="P1297" s="426"/>
      <c r="Q1297" s="416" t="s">
        <v>169</v>
      </c>
      <c r="R1297" s="426"/>
      <c r="S1297" s="416" t="s">
        <v>169</v>
      </c>
      <c r="T1297" s="426"/>
      <c r="U1297" s="416" t="s">
        <v>169</v>
      </c>
      <c r="V1297" s="426"/>
      <c r="W1297" s="463" t="s">
        <v>169</v>
      </c>
      <c r="X1297" s="462"/>
      <c r="Y1297" s="781"/>
      <c r="Z1297" s="782"/>
      <c r="AA1297" s="792"/>
      <c r="AB1297" s="792"/>
      <c r="AC1297" s="792"/>
      <c r="AD1297" s="792"/>
      <c r="AE1297" s="792"/>
      <c r="AF1297" s="792"/>
    </row>
    <row r="1298" spans="1:32" s="404" customFormat="1" ht="15" customHeight="1" x14ac:dyDescent="0.2">
      <c r="B1298" s="824"/>
      <c r="C1298" s="825"/>
      <c r="D1298" s="792"/>
      <c r="E1298" s="829"/>
      <c r="F1298" s="832"/>
      <c r="G1298" s="835"/>
      <c r="H1298" s="829"/>
      <c r="I1298" s="416" t="s">
        <v>168</v>
      </c>
      <c r="J1298" s="427"/>
      <c r="K1298" s="416" t="s">
        <v>167</v>
      </c>
      <c r="L1298" s="427"/>
      <c r="M1298" s="816"/>
      <c r="N1298" s="817"/>
      <c r="O1298" s="416" t="s">
        <v>166</v>
      </c>
      <c r="P1298" s="426">
        <f>IF(P1296="",P1297-P1295,P1297-P1296)</f>
        <v>0</v>
      </c>
      <c r="Q1298" s="416" t="s">
        <v>166</v>
      </c>
      <c r="R1298" s="426">
        <f>IF(R1296="",R1297-R1295,R1297-R1296)</f>
        <v>0</v>
      </c>
      <c r="S1298" s="416" t="s">
        <v>166</v>
      </c>
      <c r="T1298" s="426">
        <f>IF(T1296="",T1297-T1295,T1297-T1296)</f>
        <v>0</v>
      </c>
      <c r="U1298" s="416" t="s">
        <v>166</v>
      </c>
      <c r="V1298" s="426">
        <f>IF(V1296="",V1297-V1295,V1297-V1296)</f>
        <v>0</v>
      </c>
      <c r="W1298" s="463" t="s">
        <v>166</v>
      </c>
      <c r="X1298" s="462">
        <f>IF(X1296="",X1297-X1295,X1297-X1296)</f>
        <v>0</v>
      </c>
      <c r="Y1298" s="781"/>
      <c r="Z1298" s="782"/>
      <c r="AA1298" s="792"/>
      <c r="AB1298" s="792"/>
      <c r="AC1298" s="792"/>
      <c r="AD1298" s="792"/>
      <c r="AE1298" s="792"/>
      <c r="AF1298" s="792"/>
    </row>
    <row r="1299" spans="1:32" s="404" customFormat="1" ht="15" customHeight="1" x14ac:dyDescent="0.2">
      <c r="B1299" s="824"/>
      <c r="C1299" s="825"/>
      <c r="D1299" s="792"/>
      <c r="E1299" s="829"/>
      <c r="F1299" s="832"/>
      <c r="G1299" s="835"/>
      <c r="H1299" s="829"/>
      <c r="I1299" s="416" t="s">
        <v>165</v>
      </c>
      <c r="J1299" s="415"/>
      <c r="K1299" s="416" t="s">
        <v>164</v>
      </c>
      <c r="L1299" s="415"/>
      <c r="M1299" s="816"/>
      <c r="N1299" s="817"/>
      <c r="O1299" s="816"/>
      <c r="P1299" s="817"/>
      <c r="Q1299" s="816"/>
      <c r="R1299" s="817"/>
      <c r="S1299" s="816"/>
      <c r="T1299" s="817"/>
      <c r="U1299" s="816"/>
      <c r="V1299" s="817"/>
      <c r="W1299" s="781"/>
      <c r="X1299" s="782"/>
      <c r="Y1299" s="781"/>
      <c r="Z1299" s="782"/>
      <c r="AA1299" s="792"/>
      <c r="AB1299" s="792"/>
      <c r="AC1299" s="792"/>
      <c r="AD1299" s="792"/>
      <c r="AE1299" s="792"/>
      <c r="AF1299" s="792"/>
    </row>
    <row r="1300" spans="1:32" s="404" customFormat="1" ht="15" customHeight="1" x14ac:dyDescent="0.2">
      <c r="B1300" s="826"/>
      <c r="C1300" s="827"/>
      <c r="D1300" s="793"/>
      <c r="E1300" s="830"/>
      <c r="F1300" s="833"/>
      <c r="G1300" s="836"/>
      <c r="H1300" s="830"/>
      <c r="I1300" s="406" t="s">
        <v>158</v>
      </c>
      <c r="J1300" s="451"/>
      <c r="K1300" s="820"/>
      <c r="L1300" s="821"/>
      <c r="M1300" s="818"/>
      <c r="N1300" s="819"/>
      <c r="O1300" s="818"/>
      <c r="P1300" s="819"/>
      <c r="Q1300" s="818"/>
      <c r="R1300" s="819"/>
      <c r="S1300" s="818"/>
      <c r="T1300" s="819"/>
      <c r="U1300" s="818"/>
      <c r="V1300" s="819"/>
      <c r="W1300" s="783"/>
      <c r="X1300" s="784"/>
      <c r="Y1300" s="783"/>
      <c r="Z1300" s="784"/>
      <c r="AA1300" s="793"/>
      <c r="AB1300" s="793"/>
      <c r="AC1300" s="793"/>
      <c r="AD1300" s="793"/>
      <c r="AE1300" s="793"/>
      <c r="AF1300" s="793"/>
    </row>
    <row r="1301" spans="1:32" s="404" customFormat="1" ht="12.75" customHeight="1" x14ac:dyDescent="0.2">
      <c r="A1301" s="402"/>
      <c r="B1301" s="822" t="s">
        <v>38</v>
      </c>
      <c r="C1301" s="823"/>
      <c r="D1301" s="791" t="s">
        <v>753</v>
      </c>
      <c r="E1301" s="828" t="s">
        <v>219</v>
      </c>
      <c r="F1301" s="831"/>
      <c r="G1301" s="834" t="s">
        <v>218</v>
      </c>
      <c r="H1301" s="828"/>
      <c r="I1301" s="434" t="s">
        <v>184</v>
      </c>
      <c r="J1301" s="438">
        <v>1000000</v>
      </c>
      <c r="K1301" s="434" t="s">
        <v>183</v>
      </c>
      <c r="L1301" s="437"/>
      <c r="M1301" s="434" t="s">
        <v>182</v>
      </c>
      <c r="N1301" s="436">
        <f>J1301</f>
        <v>1000000</v>
      </c>
      <c r="O1301" s="434" t="s">
        <v>181</v>
      </c>
      <c r="P1301" s="435"/>
      <c r="Q1301" s="434" t="s">
        <v>181</v>
      </c>
      <c r="R1301" s="435"/>
      <c r="S1301" s="434" t="s">
        <v>181</v>
      </c>
      <c r="T1301" s="435"/>
      <c r="U1301" s="434" t="s">
        <v>181</v>
      </c>
      <c r="V1301" s="435"/>
      <c r="W1301" s="466" t="s">
        <v>181</v>
      </c>
      <c r="X1301" s="467"/>
      <c r="Y1301" s="466" t="s">
        <v>180</v>
      </c>
      <c r="Z1301" s="465"/>
      <c r="AA1301" s="791" t="s">
        <v>256</v>
      </c>
      <c r="AB1301" s="791" t="s">
        <v>256</v>
      </c>
      <c r="AC1301" s="791" t="s">
        <v>256</v>
      </c>
      <c r="AD1301" s="791" t="s">
        <v>256</v>
      </c>
      <c r="AE1301" s="791" t="s">
        <v>256</v>
      </c>
      <c r="AF1301" s="791" t="s">
        <v>256</v>
      </c>
    </row>
    <row r="1302" spans="1:32" s="404" customFormat="1" ht="15" customHeight="1" x14ac:dyDescent="0.2">
      <c r="A1302" s="402"/>
      <c r="B1302" s="824"/>
      <c r="C1302" s="825"/>
      <c r="D1302" s="792"/>
      <c r="E1302" s="829"/>
      <c r="F1302" s="832"/>
      <c r="G1302" s="835"/>
      <c r="H1302" s="829"/>
      <c r="I1302" s="416" t="s">
        <v>179</v>
      </c>
      <c r="J1302" s="432"/>
      <c r="K1302" s="416" t="s">
        <v>177</v>
      </c>
      <c r="L1302" s="415"/>
      <c r="M1302" s="416" t="s">
        <v>176</v>
      </c>
      <c r="N1302" s="428">
        <f>N1301</f>
        <v>1000000</v>
      </c>
      <c r="O1302" s="416" t="s">
        <v>175</v>
      </c>
      <c r="P1302" s="426"/>
      <c r="Q1302" s="416" t="s">
        <v>175</v>
      </c>
      <c r="R1302" s="426"/>
      <c r="S1302" s="416" t="s">
        <v>175</v>
      </c>
      <c r="T1302" s="426"/>
      <c r="U1302" s="416" t="s">
        <v>175</v>
      </c>
      <c r="V1302" s="426"/>
      <c r="W1302" s="463" t="s">
        <v>175</v>
      </c>
      <c r="X1302" s="462"/>
      <c r="Y1302" s="463" t="s">
        <v>174</v>
      </c>
      <c r="Z1302" s="464"/>
      <c r="AA1302" s="792"/>
      <c r="AB1302" s="792"/>
      <c r="AC1302" s="792"/>
      <c r="AD1302" s="792"/>
      <c r="AE1302" s="792"/>
      <c r="AF1302" s="792"/>
    </row>
    <row r="1303" spans="1:32" s="404" customFormat="1" x14ac:dyDescent="0.2">
      <c r="A1303" s="402"/>
      <c r="B1303" s="824"/>
      <c r="C1303" s="825"/>
      <c r="D1303" s="792"/>
      <c r="E1303" s="829"/>
      <c r="F1303" s="832"/>
      <c r="G1303" s="835"/>
      <c r="H1303" s="829"/>
      <c r="I1303" s="416" t="s">
        <v>173</v>
      </c>
      <c r="J1303" s="429"/>
      <c r="K1303" s="416" t="s">
        <v>171</v>
      </c>
      <c r="L1303" s="427"/>
      <c r="M1303" s="416" t="s">
        <v>170</v>
      </c>
      <c r="N1303" s="428"/>
      <c r="O1303" s="416" t="s">
        <v>169</v>
      </c>
      <c r="P1303" s="426"/>
      <c r="Q1303" s="416" t="s">
        <v>169</v>
      </c>
      <c r="R1303" s="426"/>
      <c r="S1303" s="416" t="s">
        <v>169</v>
      </c>
      <c r="T1303" s="426"/>
      <c r="U1303" s="416" t="s">
        <v>169</v>
      </c>
      <c r="V1303" s="426"/>
      <c r="W1303" s="463" t="s">
        <v>169</v>
      </c>
      <c r="X1303" s="462"/>
      <c r="Y1303" s="781"/>
      <c r="Z1303" s="782"/>
      <c r="AA1303" s="792"/>
      <c r="AB1303" s="792"/>
      <c r="AC1303" s="792"/>
      <c r="AD1303" s="792"/>
      <c r="AE1303" s="792"/>
      <c r="AF1303" s="792"/>
    </row>
    <row r="1304" spans="1:32" s="404" customFormat="1" ht="15" customHeight="1" x14ac:dyDescent="0.2">
      <c r="A1304" s="402"/>
      <c r="B1304" s="824"/>
      <c r="C1304" s="825"/>
      <c r="D1304" s="792"/>
      <c r="E1304" s="829"/>
      <c r="F1304" s="832"/>
      <c r="G1304" s="835"/>
      <c r="H1304" s="829"/>
      <c r="I1304" s="416" t="s">
        <v>168</v>
      </c>
      <c r="J1304" s="427"/>
      <c r="K1304" s="416" t="s">
        <v>167</v>
      </c>
      <c r="L1304" s="427"/>
      <c r="M1304" s="816"/>
      <c r="N1304" s="817"/>
      <c r="O1304" s="416" t="s">
        <v>166</v>
      </c>
      <c r="P1304" s="426">
        <f>IF(P1302="",P1303-P1301,P1303-P1302)</f>
        <v>0</v>
      </c>
      <c r="Q1304" s="416" t="s">
        <v>166</v>
      </c>
      <c r="R1304" s="426">
        <f>IF(R1302="",R1303-R1301,R1303-R1302)</f>
        <v>0</v>
      </c>
      <c r="S1304" s="416" t="s">
        <v>166</v>
      </c>
      <c r="T1304" s="426">
        <f>IF(T1302="",T1303-T1301,T1303-T1302)</f>
        <v>0</v>
      </c>
      <c r="U1304" s="416" t="s">
        <v>166</v>
      </c>
      <c r="V1304" s="426">
        <f>IF(V1302="",V1303-V1301,V1303-V1302)</f>
        <v>0</v>
      </c>
      <c r="W1304" s="463" t="s">
        <v>166</v>
      </c>
      <c r="X1304" s="462">
        <f>IF(X1302="",X1303-X1301,X1303-X1302)</f>
        <v>0</v>
      </c>
      <c r="Y1304" s="781"/>
      <c r="Z1304" s="782"/>
      <c r="AA1304" s="792"/>
      <c r="AB1304" s="792"/>
      <c r="AC1304" s="792"/>
      <c r="AD1304" s="792"/>
      <c r="AE1304" s="792"/>
      <c r="AF1304" s="792"/>
    </row>
    <row r="1305" spans="1:32" s="404" customFormat="1" ht="15" customHeight="1" x14ac:dyDescent="0.2">
      <c r="A1305" s="402"/>
      <c r="B1305" s="824"/>
      <c r="C1305" s="825"/>
      <c r="D1305" s="792"/>
      <c r="E1305" s="829"/>
      <c r="F1305" s="832"/>
      <c r="G1305" s="835"/>
      <c r="H1305" s="829"/>
      <c r="I1305" s="416" t="s">
        <v>165</v>
      </c>
      <c r="J1305" s="415"/>
      <c r="K1305" s="416" t="s">
        <v>164</v>
      </c>
      <c r="L1305" s="415"/>
      <c r="M1305" s="816"/>
      <c r="N1305" s="817"/>
      <c r="O1305" s="816"/>
      <c r="P1305" s="817"/>
      <c r="Q1305" s="816"/>
      <c r="R1305" s="817"/>
      <c r="S1305" s="816"/>
      <c r="T1305" s="817"/>
      <c r="U1305" s="816"/>
      <c r="V1305" s="817"/>
      <c r="W1305" s="781"/>
      <c r="X1305" s="782"/>
      <c r="Y1305" s="781"/>
      <c r="Z1305" s="782"/>
      <c r="AA1305" s="792"/>
      <c r="AB1305" s="792"/>
      <c r="AC1305" s="792"/>
      <c r="AD1305" s="792"/>
      <c r="AE1305" s="792"/>
      <c r="AF1305" s="792"/>
    </row>
    <row r="1306" spans="1:32" s="404" customFormat="1" ht="15" customHeight="1" x14ac:dyDescent="0.2">
      <c r="A1306" s="402"/>
      <c r="B1306" s="826"/>
      <c r="C1306" s="827"/>
      <c r="D1306" s="793"/>
      <c r="E1306" s="830"/>
      <c r="F1306" s="833"/>
      <c r="G1306" s="836"/>
      <c r="H1306" s="830"/>
      <c r="I1306" s="406" t="s">
        <v>158</v>
      </c>
      <c r="J1306" s="451"/>
      <c r="K1306" s="820"/>
      <c r="L1306" s="821"/>
      <c r="M1306" s="818"/>
      <c r="N1306" s="819"/>
      <c r="O1306" s="818"/>
      <c r="P1306" s="819"/>
      <c r="Q1306" s="818"/>
      <c r="R1306" s="819"/>
      <c r="S1306" s="818"/>
      <c r="T1306" s="819"/>
      <c r="U1306" s="818"/>
      <c r="V1306" s="819"/>
      <c r="W1306" s="783"/>
      <c r="X1306" s="784"/>
      <c r="Y1306" s="783"/>
      <c r="Z1306" s="784"/>
      <c r="AA1306" s="793"/>
      <c r="AB1306" s="793"/>
      <c r="AC1306" s="793"/>
      <c r="AD1306" s="793"/>
      <c r="AE1306" s="793"/>
      <c r="AF1306" s="793"/>
    </row>
    <row r="1307" spans="1:32" s="404" customFormat="1" ht="12.75" customHeight="1" x14ac:dyDescent="0.2">
      <c r="B1307" s="822" t="s">
        <v>39</v>
      </c>
      <c r="C1307" s="823"/>
      <c r="D1307" s="791" t="s">
        <v>261</v>
      </c>
      <c r="E1307" s="828" t="s">
        <v>260</v>
      </c>
      <c r="F1307" s="831"/>
      <c r="G1307" s="834" t="s">
        <v>259</v>
      </c>
      <c r="H1307" s="828"/>
      <c r="I1307" s="434" t="s">
        <v>184</v>
      </c>
      <c r="J1307" s="438">
        <v>2000000</v>
      </c>
      <c r="K1307" s="434" t="s">
        <v>183</v>
      </c>
      <c r="L1307" s="437"/>
      <c r="M1307" s="434" t="s">
        <v>182</v>
      </c>
      <c r="N1307" s="436">
        <f>J1307</f>
        <v>2000000</v>
      </c>
      <c r="O1307" s="434" t="s">
        <v>181</v>
      </c>
      <c r="P1307" s="435"/>
      <c r="Q1307" s="434" t="s">
        <v>181</v>
      </c>
      <c r="R1307" s="435"/>
      <c r="S1307" s="434" t="s">
        <v>181</v>
      </c>
      <c r="T1307" s="435"/>
      <c r="U1307" s="434" t="s">
        <v>181</v>
      </c>
      <c r="V1307" s="435"/>
      <c r="W1307" s="466" t="s">
        <v>181</v>
      </c>
      <c r="X1307" s="467"/>
      <c r="Y1307" s="466" t="s">
        <v>180</v>
      </c>
      <c r="Z1307" s="465"/>
      <c r="AA1307" s="791" t="s">
        <v>240</v>
      </c>
      <c r="AB1307" s="791" t="s">
        <v>240</v>
      </c>
      <c r="AC1307" s="791" t="s">
        <v>240</v>
      </c>
      <c r="AD1307" s="791" t="s">
        <v>240</v>
      </c>
      <c r="AE1307" s="791" t="s">
        <v>240</v>
      </c>
      <c r="AF1307" s="791" t="s">
        <v>240</v>
      </c>
    </row>
    <row r="1308" spans="1:32" s="404" customFormat="1" ht="15" customHeight="1" x14ac:dyDescent="0.2">
      <c r="B1308" s="824"/>
      <c r="C1308" s="825"/>
      <c r="D1308" s="792"/>
      <c r="E1308" s="829"/>
      <c r="F1308" s="832"/>
      <c r="G1308" s="835"/>
      <c r="H1308" s="829"/>
      <c r="I1308" s="416" t="s">
        <v>179</v>
      </c>
      <c r="J1308" s="432"/>
      <c r="K1308" s="416" t="s">
        <v>177</v>
      </c>
      <c r="L1308" s="415"/>
      <c r="M1308" s="416" t="s">
        <v>176</v>
      </c>
      <c r="N1308" s="428">
        <f>N1307</f>
        <v>2000000</v>
      </c>
      <c r="O1308" s="416" t="s">
        <v>175</v>
      </c>
      <c r="P1308" s="426"/>
      <c r="Q1308" s="416" t="s">
        <v>175</v>
      </c>
      <c r="R1308" s="426"/>
      <c r="S1308" s="416" t="s">
        <v>175</v>
      </c>
      <c r="T1308" s="426"/>
      <c r="U1308" s="416" t="s">
        <v>175</v>
      </c>
      <c r="V1308" s="426"/>
      <c r="W1308" s="463" t="s">
        <v>175</v>
      </c>
      <c r="X1308" s="462"/>
      <c r="Y1308" s="463" t="s">
        <v>174</v>
      </c>
      <c r="Z1308" s="464"/>
      <c r="AA1308" s="792"/>
      <c r="AB1308" s="792"/>
      <c r="AC1308" s="792"/>
      <c r="AD1308" s="792"/>
      <c r="AE1308" s="792"/>
      <c r="AF1308" s="792"/>
    </row>
    <row r="1309" spans="1:32" s="404" customFormat="1" ht="39" customHeight="1" x14ac:dyDescent="0.2">
      <c r="B1309" s="824"/>
      <c r="C1309" s="825"/>
      <c r="D1309" s="792"/>
      <c r="E1309" s="829"/>
      <c r="F1309" s="832"/>
      <c r="G1309" s="835"/>
      <c r="H1309" s="829"/>
      <c r="I1309" s="416" t="s">
        <v>173</v>
      </c>
      <c r="J1309" s="429"/>
      <c r="K1309" s="416" t="s">
        <v>171</v>
      </c>
      <c r="L1309" s="427"/>
      <c r="M1309" s="416" t="s">
        <v>170</v>
      </c>
      <c r="N1309" s="428"/>
      <c r="O1309" s="416" t="s">
        <v>169</v>
      </c>
      <c r="P1309" s="426"/>
      <c r="Q1309" s="416" t="s">
        <v>169</v>
      </c>
      <c r="R1309" s="426"/>
      <c r="S1309" s="416" t="s">
        <v>169</v>
      </c>
      <c r="T1309" s="426"/>
      <c r="U1309" s="416" t="s">
        <v>169</v>
      </c>
      <c r="V1309" s="426"/>
      <c r="W1309" s="463" t="s">
        <v>169</v>
      </c>
      <c r="X1309" s="462"/>
      <c r="Y1309" s="781"/>
      <c r="Z1309" s="782"/>
      <c r="AA1309" s="792"/>
      <c r="AB1309" s="792"/>
      <c r="AC1309" s="792"/>
      <c r="AD1309" s="792"/>
      <c r="AE1309" s="792"/>
      <c r="AF1309" s="792"/>
    </row>
    <row r="1310" spans="1:32" s="404" customFormat="1" ht="15" customHeight="1" x14ac:dyDescent="0.2">
      <c r="B1310" s="824"/>
      <c r="C1310" s="825"/>
      <c r="D1310" s="792"/>
      <c r="E1310" s="829"/>
      <c r="F1310" s="832"/>
      <c r="G1310" s="835"/>
      <c r="H1310" s="829"/>
      <c r="I1310" s="416" t="s">
        <v>168</v>
      </c>
      <c r="J1310" s="427"/>
      <c r="K1310" s="416" t="s">
        <v>167</v>
      </c>
      <c r="L1310" s="427"/>
      <c r="M1310" s="816"/>
      <c r="N1310" s="817"/>
      <c r="O1310" s="416" t="s">
        <v>166</v>
      </c>
      <c r="P1310" s="426">
        <f>IF(P1308="",P1309-P1307,P1309-P1308)</f>
        <v>0</v>
      </c>
      <c r="Q1310" s="416" t="s">
        <v>166</v>
      </c>
      <c r="R1310" s="426">
        <f>IF(R1308="",R1309-R1307,R1309-R1308)</f>
        <v>0</v>
      </c>
      <c r="S1310" s="416" t="s">
        <v>166</v>
      </c>
      <c r="T1310" s="426">
        <f>IF(T1308="",T1309-T1307,T1309-T1308)</f>
        <v>0</v>
      </c>
      <c r="U1310" s="416" t="s">
        <v>166</v>
      </c>
      <c r="V1310" s="426">
        <f>IF(V1308="",V1309-V1307,V1309-V1308)</f>
        <v>0</v>
      </c>
      <c r="W1310" s="463" t="s">
        <v>166</v>
      </c>
      <c r="X1310" s="462">
        <f>IF(X1308="",X1309-X1307,X1309-X1308)</f>
        <v>0</v>
      </c>
      <c r="Y1310" s="781"/>
      <c r="Z1310" s="782"/>
      <c r="AA1310" s="792"/>
      <c r="AB1310" s="792"/>
      <c r="AC1310" s="792"/>
      <c r="AD1310" s="792"/>
      <c r="AE1310" s="792"/>
      <c r="AF1310" s="792"/>
    </row>
    <row r="1311" spans="1:32" s="404" customFormat="1" ht="15" customHeight="1" x14ac:dyDescent="0.2">
      <c r="B1311" s="824"/>
      <c r="C1311" s="825"/>
      <c r="D1311" s="792"/>
      <c r="E1311" s="829"/>
      <c r="F1311" s="832"/>
      <c r="G1311" s="835"/>
      <c r="H1311" s="829"/>
      <c r="I1311" s="416" t="s">
        <v>165</v>
      </c>
      <c r="J1311" s="415"/>
      <c r="K1311" s="416" t="s">
        <v>164</v>
      </c>
      <c r="L1311" s="415"/>
      <c r="M1311" s="816"/>
      <c r="N1311" s="817"/>
      <c r="O1311" s="816"/>
      <c r="P1311" s="817"/>
      <c r="Q1311" s="816"/>
      <c r="R1311" s="817"/>
      <c r="S1311" s="816"/>
      <c r="T1311" s="817"/>
      <c r="U1311" s="816"/>
      <c r="V1311" s="817"/>
      <c r="W1311" s="781"/>
      <c r="X1311" s="782"/>
      <c r="Y1311" s="781"/>
      <c r="Z1311" s="782"/>
      <c r="AA1311" s="792"/>
      <c r="AB1311" s="792"/>
      <c r="AC1311" s="792"/>
      <c r="AD1311" s="792"/>
      <c r="AE1311" s="792"/>
      <c r="AF1311" s="792"/>
    </row>
    <row r="1312" spans="1:32" s="404" customFormat="1" ht="15" customHeight="1" x14ac:dyDescent="0.2">
      <c r="B1312" s="826"/>
      <c r="C1312" s="827"/>
      <c r="D1312" s="793"/>
      <c r="E1312" s="830"/>
      <c r="F1312" s="833"/>
      <c r="G1312" s="836"/>
      <c r="H1312" s="830"/>
      <c r="I1312" s="406" t="s">
        <v>158</v>
      </c>
      <c r="J1312" s="451"/>
      <c r="K1312" s="820"/>
      <c r="L1312" s="821"/>
      <c r="M1312" s="818"/>
      <c r="N1312" s="819"/>
      <c r="O1312" s="818"/>
      <c r="P1312" s="819"/>
      <c r="Q1312" s="818"/>
      <c r="R1312" s="819"/>
      <c r="S1312" s="818"/>
      <c r="T1312" s="819"/>
      <c r="U1312" s="818"/>
      <c r="V1312" s="819"/>
      <c r="W1312" s="783"/>
      <c r="X1312" s="784"/>
      <c r="Y1312" s="783"/>
      <c r="Z1312" s="784"/>
      <c r="AA1312" s="793"/>
      <c r="AB1312" s="793"/>
      <c r="AC1312" s="793"/>
      <c r="AD1312" s="793"/>
      <c r="AE1312" s="793"/>
      <c r="AF1312" s="793"/>
    </row>
    <row r="1313" spans="1:32" s="404" customFormat="1" ht="12.75" customHeight="1" x14ac:dyDescent="0.2">
      <c r="B1313" s="822" t="s">
        <v>37</v>
      </c>
      <c r="C1313" s="823"/>
      <c r="D1313" s="791" t="s">
        <v>261</v>
      </c>
      <c r="E1313" s="828" t="s">
        <v>267</v>
      </c>
      <c r="F1313" s="831"/>
      <c r="G1313" s="834" t="s">
        <v>259</v>
      </c>
      <c r="H1313" s="828"/>
      <c r="I1313" s="434" t="s">
        <v>184</v>
      </c>
      <c r="J1313" s="438">
        <v>500000</v>
      </c>
      <c r="K1313" s="434" t="s">
        <v>183</v>
      </c>
      <c r="L1313" s="437"/>
      <c r="M1313" s="434" t="s">
        <v>182</v>
      </c>
      <c r="N1313" s="436">
        <f>J1313</f>
        <v>500000</v>
      </c>
      <c r="O1313" s="434" t="s">
        <v>181</v>
      </c>
      <c r="P1313" s="435"/>
      <c r="Q1313" s="434" t="s">
        <v>181</v>
      </c>
      <c r="R1313" s="435"/>
      <c r="S1313" s="434" t="s">
        <v>181</v>
      </c>
      <c r="T1313" s="435"/>
      <c r="U1313" s="434" t="s">
        <v>181</v>
      </c>
      <c r="V1313" s="435"/>
      <c r="W1313" s="466" t="s">
        <v>181</v>
      </c>
      <c r="X1313" s="467"/>
      <c r="Y1313" s="466" t="s">
        <v>180</v>
      </c>
      <c r="Z1313" s="465"/>
      <c r="AA1313" s="791" t="s">
        <v>240</v>
      </c>
      <c r="AB1313" s="791" t="s">
        <v>240</v>
      </c>
      <c r="AC1313" s="791" t="s">
        <v>240</v>
      </c>
      <c r="AD1313" s="791" t="s">
        <v>240</v>
      </c>
      <c r="AE1313" s="791" t="s">
        <v>240</v>
      </c>
      <c r="AF1313" s="791" t="s">
        <v>240</v>
      </c>
    </row>
    <row r="1314" spans="1:32" s="404" customFormat="1" ht="15" customHeight="1" x14ac:dyDescent="0.2">
      <c r="B1314" s="824"/>
      <c r="C1314" s="825"/>
      <c r="D1314" s="792"/>
      <c r="E1314" s="829"/>
      <c r="F1314" s="832"/>
      <c r="G1314" s="835"/>
      <c r="H1314" s="829"/>
      <c r="I1314" s="416" t="s">
        <v>179</v>
      </c>
      <c r="J1314" s="432"/>
      <c r="K1314" s="416" t="s">
        <v>177</v>
      </c>
      <c r="L1314" s="415"/>
      <c r="M1314" s="416" t="s">
        <v>176</v>
      </c>
      <c r="N1314" s="428">
        <f>N1313</f>
        <v>500000</v>
      </c>
      <c r="O1314" s="416" t="s">
        <v>175</v>
      </c>
      <c r="P1314" s="426"/>
      <c r="Q1314" s="416" t="s">
        <v>175</v>
      </c>
      <c r="R1314" s="426"/>
      <c r="S1314" s="416" t="s">
        <v>175</v>
      </c>
      <c r="T1314" s="426"/>
      <c r="U1314" s="416" t="s">
        <v>175</v>
      </c>
      <c r="V1314" s="426"/>
      <c r="W1314" s="463" t="s">
        <v>175</v>
      </c>
      <c r="X1314" s="462"/>
      <c r="Y1314" s="463" t="s">
        <v>174</v>
      </c>
      <c r="Z1314" s="464"/>
      <c r="AA1314" s="792"/>
      <c r="AB1314" s="792"/>
      <c r="AC1314" s="792"/>
      <c r="AD1314" s="792"/>
      <c r="AE1314" s="792"/>
      <c r="AF1314" s="792"/>
    </row>
    <row r="1315" spans="1:32" s="404" customFormat="1" ht="39" customHeight="1" x14ac:dyDescent="0.2">
      <c r="B1315" s="824"/>
      <c r="C1315" s="825"/>
      <c r="D1315" s="792"/>
      <c r="E1315" s="829"/>
      <c r="F1315" s="832"/>
      <c r="G1315" s="835"/>
      <c r="H1315" s="829"/>
      <c r="I1315" s="416" t="s">
        <v>173</v>
      </c>
      <c r="J1315" s="429"/>
      <c r="K1315" s="416" t="s">
        <v>171</v>
      </c>
      <c r="L1315" s="427"/>
      <c r="M1315" s="416" t="s">
        <v>170</v>
      </c>
      <c r="N1315" s="428"/>
      <c r="O1315" s="416" t="s">
        <v>169</v>
      </c>
      <c r="P1315" s="426"/>
      <c r="Q1315" s="416" t="s">
        <v>169</v>
      </c>
      <c r="R1315" s="426"/>
      <c r="S1315" s="416" t="s">
        <v>169</v>
      </c>
      <c r="T1315" s="426"/>
      <c r="U1315" s="416" t="s">
        <v>169</v>
      </c>
      <c r="V1315" s="426"/>
      <c r="W1315" s="463" t="s">
        <v>169</v>
      </c>
      <c r="X1315" s="462"/>
      <c r="Y1315" s="781"/>
      <c r="Z1315" s="782"/>
      <c r="AA1315" s="792"/>
      <c r="AB1315" s="792"/>
      <c r="AC1315" s="792"/>
      <c r="AD1315" s="792"/>
      <c r="AE1315" s="792"/>
      <c r="AF1315" s="792"/>
    </row>
    <row r="1316" spans="1:32" s="404" customFormat="1" ht="15" customHeight="1" x14ac:dyDescent="0.2">
      <c r="B1316" s="824"/>
      <c r="C1316" s="825"/>
      <c r="D1316" s="792"/>
      <c r="E1316" s="829"/>
      <c r="F1316" s="832"/>
      <c r="G1316" s="835"/>
      <c r="H1316" s="829"/>
      <c r="I1316" s="416" t="s">
        <v>168</v>
      </c>
      <c r="J1316" s="427"/>
      <c r="K1316" s="416" t="s">
        <v>167</v>
      </c>
      <c r="L1316" s="427"/>
      <c r="M1316" s="816"/>
      <c r="N1316" s="817"/>
      <c r="O1316" s="416" t="s">
        <v>166</v>
      </c>
      <c r="P1316" s="426">
        <f>IF(P1314="",P1315-P1313,P1315-P1314)</f>
        <v>0</v>
      </c>
      <c r="Q1316" s="416" t="s">
        <v>166</v>
      </c>
      <c r="R1316" s="426">
        <f>IF(R1314="",R1315-R1313,R1315-R1314)</f>
        <v>0</v>
      </c>
      <c r="S1316" s="416" t="s">
        <v>166</v>
      </c>
      <c r="T1316" s="426">
        <f>IF(T1314="",T1315-T1313,T1315-T1314)</f>
        <v>0</v>
      </c>
      <c r="U1316" s="416" t="s">
        <v>166</v>
      </c>
      <c r="V1316" s="426">
        <f>IF(V1314="",V1315-V1313,V1315-V1314)</f>
        <v>0</v>
      </c>
      <c r="W1316" s="463" t="s">
        <v>166</v>
      </c>
      <c r="X1316" s="462">
        <f>IF(X1314="",X1315-X1313,X1315-X1314)</f>
        <v>0</v>
      </c>
      <c r="Y1316" s="781"/>
      <c r="Z1316" s="782"/>
      <c r="AA1316" s="792"/>
      <c r="AB1316" s="792"/>
      <c r="AC1316" s="792"/>
      <c r="AD1316" s="792"/>
      <c r="AE1316" s="792"/>
      <c r="AF1316" s="792"/>
    </row>
    <row r="1317" spans="1:32" s="404" customFormat="1" ht="15" customHeight="1" x14ac:dyDescent="0.2">
      <c r="B1317" s="824"/>
      <c r="C1317" s="825"/>
      <c r="D1317" s="792"/>
      <c r="E1317" s="829"/>
      <c r="F1317" s="832"/>
      <c r="G1317" s="835"/>
      <c r="H1317" s="829"/>
      <c r="I1317" s="416" t="s">
        <v>165</v>
      </c>
      <c r="J1317" s="415"/>
      <c r="K1317" s="416" t="s">
        <v>164</v>
      </c>
      <c r="L1317" s="415"/>
      <c r="M1317" s="816"/>
      <c r="N1317" s="817"/>
      <c r="O1317" s="816"/>
      <c r="P1317" s="817"/>
      <c r="Q1317" s="816"/>
      <c r="R1317" s="817"/>
      <c r="S1317" s="816"/>
      <c r="T1317" s="817"/>
      <c r="U1317" s="816"/>
      <c r="V1317" s="817"/>
      <c r="W1317" s="781"/>
      <c r="X1317" s="782"/>
      <c r="Y1317" s="781"/>
      <c r="Z1317" s="782"/>
      <c r="AA1317" s="792"/>
      <c r="AB1317" s="792"/>
      <c r="AC1317" s="792"/>
      <c r="AD1317" s="792"/>
      <c r="AE1317" s="792"/>
      <c r="AF1317" s="792"/>
    </row>
    <row r="1318" spans="1:32" s="404" customFormat="1" ht="15" customHeight="1" x14ac:dyDescent="0.2">
      <c r="B1318" s="826"/>
      <c r="C1318" s="827"/>
      <c r="D1318" s="793"/>
      <c r="E1318" s="830"/>
      <c r="F1318" s="833"/>
      <c r="G1318" s="836"/>
      <c r="H1318" s="830"/>
      <c r="I1318" s="406" t="s">
        <v>158</v>
      </c>
      <c r="J1318" s="451"/>
      <c r="K1318" s="820"/>
      <c r="L1318" s="821"/>
      <c r="M1318" s="818"/>
      <c r="N1318" s="819"/>
      <c r="O1318" s="818"/>
      <c r="P1318" s="819"/>
      <c r="Q1318" s="818"/>
      <c r="R1318" s="819"/>
      <c r="S1318" s="818"/>
      <c r="T1318" s="819"/>
      <c r="U1318" s="818"/>
      <c r="V1318" s="819"/>
      <c r="W1318" s="783"/>
      <c r="X1318" s="784"/>
      <c r="Y1318" s="783"/>
      <c r="Z1318" s="784"/>
      <c r="AA1318" s="793"/>
      <c r="AB1318" s="793"/>
      <c r="AC1318" s="793"/>
      <c r="AD1318" s="793"/>
      <c r="AE1318" s="793"/>
      <c r="AF1318" s="793"/>
    </row>
    <row r="1319" spans="1:32" s="404" customFormat="1" ht="12.75" customHeight="1" x14ac:dyDescent="0.2">
      <c r="A1319" s="402"/>
      <c r="B1319" s="822" t="s">
        <v>755</v>
      </c>
      <c r="C1319" s="823"/>
      <c r="D1319" s="791" t="s">
        <v>753</v>
      </c>
      <c r="E1319" s="828" t="s">
        <v>219</v>
      </c>
      <c r="F1319" s="831"/>
      <c r="G1319" s="834" t="s">
        <v>218</v>
      </c>
      <c r="H1319" s="828"/>
      <c r="I1319" s="434" t="s">
        <v>184</v>
      </c>
      <c r="J1319" s="438">
        <v>1000000</v>
      </c>
      <c r="K1319" s="434" t="s">
        <v>183</v>
      </c>
      <c r="L1319" s="437"/>
      <c r="M1319" s="434" t="s">
        <v>182</v>
      </c>
      <c r="N1319" s="436">
        <f>J1319</f>
        <v>1000000</v>
      </c>
      <c r="O1319" s="434" t="s">
        <v>181</v>
      </c>
      <c r="P1319" s="435"/>
      <c r="Q1319" s="434" t="s">
        <v>181</v>
      </c>
      <c r="R1319" s="435"/>
      <c r="S1319" s="434" t="s">
        <v>181</v>
      </c>
      <c r="T1319" s="435"/>
      <c r="U1319" s="434" t="s">
        <v>181</v>
      </c>
      <c r="V1319" s="435"/>
      <c r="W1319" s="466" t="s">
        <v>181</v>
      </c>
      <c r="X1319" s="467"/>
      <c r="Y1319" s="466" t="s">
        <v>180</v>
      </c>
      <c r="Z1319" s="465"/>
      <c r="AA1319" s="791" t="s">
        <v>240</v>
      </c>
      <c r="AB1319" s="791" t="s">
        <v>240</v>
      </c>
      <c r="AC1319" s="791" t="s">
        <v>240</v>
      </c>
      <c r="AD1319" s="791" t="s">
        <v>240</v>
      </c>
      <c r="AE1319" s="791" t="s">
        <v>240</v>
      </c>
      <c r="AF1319" s="791" t="s">
        <v>240</v>
      </c>
    </row>
    <row r="1320" spans="1:32" s="404" customFormat="1" ht="15" customHeight="1" x14ac:dyDescent="0.2">
      <c r="A1320" s="402"/>
      <c r="B1320" s="824"/>
      <c r="C1320" s="825"/>
      <c r="D1320" s="792"/>
      <c r="E1320" s="829"/>
      <c r="F1320" s="832"/>
      <c r="G1320" s="835"/>
      <c r="H1320" s="829"/>
      <c r="I1320" s="416" t="s">
        <v>179</v>
      </c>
      <c r="J1320" s="432"/>
      <c r="K1320" s="416" t="s">
        <v>177</v>
      </c>
      <c r="L1320" s="415"/>
      <c r="M1320" s="416" t="s">
        <v>176</v>
      </c>
      <c r="N1320" s="428">
        <f>N1319</f>
        <v>1000000</v>
      </c>
      <c r="O1320" s="416" t="s">
        <v>175</v>
      </c>
      <c r="P1320" s="426"/>
      <c r="Q1320" s="416" t="s">
        <v>175</v>
      </c>
      <c r="R1320" s="426"/>
      <c r="S1320" s="416" t="s">
        <v>175</v>
      </c>
      <c r="T1320" s="426"/>
      <c r="U1320" s="416" t="s">
        <v>175</v>
      </c>
      <c r="V1320" s="426"/>
      <c r="W1320" s="463" t="s">
        <v>175</v>
      </c>
      <c r="X1320" s="462"/>
      <c r="Y1320" s="463" t="s">
        <v>174</v>
      </c>
      <c r="Z1320" s="464"/>
      <c r="AA1320" s="792"/>
      <c r="AB1320" s="792"/>
      <c r="AC1320" s="792"/>
      <c r="AD1320" s="792"/>
      <c r="AE1320" s="792"/>
      <c r="AF1320" s="792"/>
    </row>
    <row r="1321" spans="1:32" s="404" customFormat="1" x14ac:dyDescent="0.2">
      <c r="A1321" s="402"/>
      <c r="B1321" s="824"/>
      <c r="C1321" s="825"/>
      <c r="D1321" s="792"/>
      <c r="E1321" s="829"/>
      <c r="F1321" s="832"/>
      <c r="G1321" s="835"/>
      <c r="H1321" s="829"/>
      <c r="I1321" s="416" t="s">
        <v>173</v>
      </c>
      <c r="J1321" s="429"/>
      <c r="K1321" s="416" t="s">
        <v>171</v>
      </c>
      <c r="L1321" s="427"/>
      <c r="M1321" s="416" t="s">
        <v>170</v>
      </c>
      <c r="N1321" s="428"/>
      <c r="O1321" s="416" t="s">
        <v>169</v>
      </c>
      <c r="P1321" s="426"/>
      <c r="Q1321" s="416" t="s">
        <v>169</v>
      </c>
      <c r="R1321" s="426"/>
      <c r="S1321" s="416" t="s">
        <v>169</v>
      </c>
      <c r="T1321" s="426"/>
      <c r="U1321" s="416" t="s">
        <v>169</v>
      </c>
      <c r="V1321" s="426"/>
      <c r="W1321" s="463" t="s">
        <v>169</v>
      </c>
      <c r="X1321" s="462"/>
      <c r="Y1321" s="781"/>
      <c r="Z1321" s="782"/>
      <c r="AA1321" s="792"/>
      <c r="AB1321" s="792"/>
      <c r="AC1321" s="792"/>
      <c r="AD1321" s="792"/>
      <c r="AE1321" s="792"/>
      <c r="AF1321" s="792"/>
    </row>
    <row r="1322" spans="1:32" s="404" customFormat="1" ht="15" customHeight="1" x14ac:dyDescent="0.2">
      <c r="A1322" s="402"/>
      <c r="B1322" s="824"/>
      <c r="C1322" s="825"/>
      <c r="D1322" s="792"/>
      <c r="E1322" s="829"/>
      <c r="F1322" s="832"/>
      <c r="G1322" s="835"/>
      <c r="H1322" s="829"/>
      <c r="I1322" s="416" t="s">
        <v>168</v>
      </c>
      <c r="J1322" s="427"/>
      <c r="K1322" s="416" t="s">
        <v>167</v>
      </c>
      <c r="L1322" s="427"/>
      <c r="M1322" s="816"/>
      <c r="N1322" s="817"/>
      <c r="O1322" s="416" t="s">
        <v>166</v>
      </c>
      <c r="P1322" s="426">
        <f>IF(P1320="",P1321-P1319,P1321-P1320)</f>
        <v>0</v>
      </c>
      <c r="Q1322" s="416" t="s">
        <v>166</v>
      </c>
      <c r="R1322" s="426">
        <f>IF(R1320="",R1321-R1319,R1321-R1320)</f>
        <v>0</v>
      </c>
      <c r="S1322" s="416" t="s">
        <v>166</v>
      </c>
      <c r="T1322" s="426">
        <f>IF(T1320="",T1321-T1319,T1321-T1320)</f>
        <v>0</v>
      </c>
      <c r="U1322" s="416" t="s">
        <v>166</v>
      </c>
      <c r="V1322" s="426">
        <f>IF(V1320="",V1321-V1319,V1321-V1320)</f>
        <v>0</v>
      </c>
      <c r="W1322" s="463" t="s">
        <v>166</v>
      </c>
      <c r="X1322" s="462">
        <f>IF(X1320="",X1321-X1319,X1321-X1320)</f>
        <v>0</v>
      </c>
      <c r="Y1322" s="781"/>
      <c r="Z1322" s="782"/>
      <c r="AA1322" s="792"/>
      <c r="AB1322" s="792"/>
      <c r="AC1322" s="792"/>
      <c r="AD1322" s="792"/>
      <c r="AE1322" s="792"/>
      <c r="AF1322" s="792"/>
    </row>
    <row r="1323" spans="1:32" s="404" customFormat="1" ht="15" customHeight="1" x14ac:dyDescent="0.2">
      <c r="A1323" s="402"/>
      <c r="B1323" s="824"/>
      <c r="C1323" s="825"/>
      <c r="D1323" s="792"/>
      <c r="E1323" s="829"/>
      <c r="F1323" s="832"/>
      <c r="G1323" s="835"/>
      <c r="H1323" s="829"/>
      <c r="I1323" s="416" t="s">
        <v>165</v>
      </c>
      <c r="J1323" s="415"/>
      <c r="K1323" s="416" t="s">
        <v>164</v>
      </c>
      <c r="L1323" s="415"/>
      <c r="M1323" s="816"/>
      <c r="N1323" s="817"/>
      <c r="O1323" s="816"/>
      <c r="P1323" s="817"/>
      <c r="Q1323" s="816"/>
      <c r="R1323" s="817"/>
      <c r="S1323" s="816"/>
      <c r="T1323" s="817"/>
      <c r="U1323" s="816"/>
      <c r="V1323" s="817"/>
      <c r="W1323" s="781"/>
      <c r="X1323" s="782"/>
      <c r="Y1323" s="781"/>
      <c r="Z1323" s="782"/>
      <c r="AA1323" s="792"/>
      <c r="AB1323" s="792"/>
      <c r="AC1323" s="792"/>
      <c r="AD1323" s="792"/>
      <c r="AE1323" s="792"/>
      <c r="AF1323" s="792"/>
    </row>
    <row r="1324" spans="1:32" s="404" customFormat="1" ht="15" customHeight="1" x14ac:dyDescent="0.2">
      <c r="A1324" s="402"/>
      <c r="B1324" s="826"/>
      <c r="C1324" s="827"/>
      <c r="D1324" s="793"/>
      <c r="E1324" s="830"/>
      <c r="F1324" s="833"/>
      <c r="G1324" s="836"/>
      <c r="H1324" s="830"/>
      <c r="I1324" s="406" t="s">
        <v>158</v>
      </c>
      <c r="J1324" s="451"/>
      <c r="K1324" s="820"/>
      <c r="L1324" s="821"/>
      <c r="M1324" s="818"/>
      <c r="N1324" s="819"/>
      <c r="O1324" s="818"/>
      <c r="P1324" s="819"/>
      <c r="Q1324" s="818"/>
      <c r="R1324" s="819"/>
      <c r="S1324" s="818"/>
      <c r="T1324" s="819"/>
      <c r="U1324" s="818"/>
      <c r="V1324" s="819"/>
      <c r="W1324" s="783"/>
      <c r="X1324" s="784"/>
      <c r="Y1324" s="783"/>
      <c r="Z1324" s="784"/>
      <c r="AA1324" s="793"/>
      <c r="AB1324" s="793"/>
      <c r="AC1324" s="793"/>
      <c r="AD1324" s="793"/>
      <c r="AE1324" s="793"/>
      <c r="AF1324" s="793"/>
    </row>
    <row r="1325" spans="1:32" s="404" customFormat="1" ht="12.75" customHeight="1" x14ac:dyDescent="0.2">
      <c r="B1325" s="822" t="s">
        <v>36</v>
      </c>
      <c r="C1325" s="823"/>
      <c r="D1325" s="791" t="s">
        <v>261</v>
      </c>
      <c r="E1325" s="828" t="s">
        <v>270</v>
      </c>
      <c r="F1325" s="831"/>
      <c r="G1325" s="834" t="s">
        <v>259</v>
      </c>
      <c r="H1325" s="828"/>
      <c r="I1325" s="434" t="s">
        <v>184</v>
      </c>
      <c r="J1325" s="438">
        <v>1000000</v>
      </c>
      <c r="K1325" s="434" t="s">
        <v>183</v>
      </c>
      <c r="L1325" s="437"/>
      <c r="M1325" s="434" t="s">
        <v>182</v>
      </c>
      <c r="N1325" s="436">
        <f>J1325</f>
        <v>1000000</v>
      </c>
      <c r="O1325" s="434" t="s">
        <v>181</v>
      </c>
      <c r="P1325" s="435"/>
      <c r="Q1325" s="434" t="s">
        <v>181</v>
      </c>
      <c r="R1325" s="435"/>
      <c r="S1325" s="434" t="s">
        <v>181</v>
      </c>
      <c r="T1325" s="435"/>
      <c r="U1325" s="434" t="s">
        <v>181</v>
      </c>
      <c r="V1325" s="435"/>
      <c r="W1325" s="466" t="s">
        <v>181</v>
      </c>
      <c r="X1325" s="467"/>
      <c r="Y1325" s="466" t="s">
        <v>180</v>
      </c>
      <c r="Z1325" s="465"/>
      <c r="AA1325" s="791" t="s">
        <v>240</v>
      </c>
      <c r="AB1325" s="791" t="s">
        <v>240</v>
      </c>
      <c r="AC1325" s="791" t="s">
        <v>240</v>
      </c>
      <c r="AD1325" s="791" t="s">
        <v>240</v>
      </c>
      <c r="AE1325" s="791" t="s">
        <v>240</v>
      </c>
      <c r="AF1325" s="791" t="s">
        <v>240</v>
      </c>
    </row>
    <row r="1326" spans="1:32" s="404" customFormat="1" ht="15" customHeight="1" x14ac:dyDescent="0.2">
      <c r="B1326" s="824"/>
      <c r="C1326" s="825"/>
      <c r="D1326" s="792"/>
      <c r="E1326" s="829"/>
      <c r="F1326" s="832"/>
      <c r="G1326" s="835"/>
      <c r="H1326" s="829"/>
      <c r="I1326" s="416" t="s">
        <v>179</v>
      </c>
      <c r="J1326" s="432"/>
      <c r="K1326" s="416" t="s">
        <v>177</v>
      </c>
      <c r="L1326" s="415"/>
      <c r="M1326" s="416" t="s">
        <v>176</v>
      </c>
      <c r="N1326" s="428">
        <f>N1325</f>
        <v>1000000</v>
      </c>
      <c r="O1326" s="416" t="s">
        <v>175</v>
      </c>
      <c r="P1326" s="426"/>
      <c r="Q1326" s="416" t="s">
        <v>175</v>
      </c>
      <c r="R1326" s="426"/>
      <c r="S1326" s="416" t="s">
        <v>175</v>
      </c>
      <c r="T1326" s="426"/>
      <c r="U1326" s="416" t="s">
        <v>175</v>
      </c>
      <c r="V1326" s="426"/>
      <c r="W1326" s="463" t="s">
        <v>175</v>
      </c>
      <c r="X1326" s="462"/>
      <c r="Y1326" s="463" t="s">
        <v>174</v>
      </c>
      <c r="Z1326" s="464"/>
      <c r="AA1326" s="792"/>
      <c r="AB1326" s="792"/>
      <c r="AC1326" s="792"/>
      <c r="AD1326" s="792"/>
      <c r="AE1326" s="792"/>
      <c r="AF1326" s="792"/>
    </row>
    <row r="1327" spans="1:32" s="404" customFormat="1" ht="39" customHeight="1" x14ac:dyDescent="0.2">
      <c r="B1327" s="824"/>
      <c r="C1327" s="825"/>
      <c r="D1327" s="792"/>
      <c r="E1327" s="829"/>
      <c r="F1327" s="832"/>
      <c r="G1327" s="835"/>
      <c r="H1327" s="829"/>
      <c r="I1327" s="416" t="s">
        <v>173</v>
      </c>
      <c r="J1327" s="429"/>
      <c r="K1327" s="416" t="s">
        <v>171</v>
      </c>
      <c r="L1327" s="427"/>
      <c r="M1327" s="416" t="s">
        <v>170</v>
      </c>
      <c r="N1327" s="428"/>
      <c r="O1327" s="416" t="s">
        <v>169</v>
      </c>
      <c r="P1327" s="426"/>
      <c r="Q1327" s="416" t="s">
        <v>169</v>
      </c>
      <c r="R1327" s="426"/>
      <c r="S1327" s="416" t="s">
        <v>169</v>
      </c>
      <c r="T1327" s="426"/>
      <c r="U1327" s="416" t="s">
        <v>169</v>
      </c>
      <c r="V1327" s="426"/>
      <c r="W1327" s="463" t="s">
        <v>169</v>
      </c>
      <c r="X1327" s="462"/>
      <c r="Y1327" s="781"/>
      <c r="Z1327" s="782"/>
      <c r="AA1327" s="792"/>
      <c r="AB1327" s="792"/>
      <c r="AC1327" s="792"/>
      <c r="AD1327" s="792"/>
      <c r="AE1327" s="792"/>
      <c r="AF1327" s="792"/>
    </row>
    <row r="1328" spans="1:32" s="404" customFormat="1" ht="15" customHeight="1" x14ac:dyDescent="0.2">
      <c r="B1328" s="824"/>
      <c r="C1328" s="825"/>
      <c r="D1328" s="792"/>
      <c r="E1328" s="829"/>
      <c r="F1328" s="832"/>
      <c r="G1328" s="835"/>
      <c r="H1328" s="829"/>
      <c r="I1328" s="416" t="s">
        <v>168</v>
      </c>
      <c r="J1328" s="427"/>
      <c r="K1328" s="416" t="s">
        <v>167</v>
      </c>
      <c r="L1328" s="427"/>
      <c r="M1328" s="816"/>
      <c r="N1328" s="817"/>
      <c r="O1328" s="416" t="s">
        <v>166</v>
      </c>
      <c r="P1328" s="426">
        <f>IF(P1326="",P1327-P1325,P1327-P1326)</f>
        <v>0</v>
      </c>
      <c r="Q1328" s="416" t="s">
        <v>166</v>
      </c>
      <c r="R1328" s="426">
        <f>IF(R1326="",R1327-R1325,R1327-R1326)</f>
        <v>0</v>
      </c>
      <c r="S1328" s="416" t="s">
        <v>166</v>
      </c>
      <c r="T1328" s="426">
        <f>IF(T1326="",T1327-T1325,T1327-T1326)</f>
        <v>0</v>
      </c>
      <c r="U1328" s="416" t="s">
        <v>166</v>
      </c>
      <c r="V1328" s="426">
        <f>IF(V1326="",V1327-V1325,V1327-V1326)</f>
        <v>0</v>
      </c>
      <c r="W1328" s="463" t="s">
        <v>166</v>
      </c>
      <c r="X1328" s="462">
        <f>IF(X1326="",X1327-X1325,X1327-X1326)</f>
        <v>0</v>
      </c>
      <c r="Y1328" s="781"/>
      <c r="Z1328" s="782"/>
      <c r="AA1328" s="792"/>
      <c r="AB1328" s="792"/>
      <c r="AC1328" s="792"/>
      <c r="AD1328" s="792"/>
      <c r="AE1328" s="792"/>
      <c r="AF1328" s="792"/>
    </row>
    <row r="1329" spans="1:32" s="404" customFormat="1" ht="15" customHeight="1" x14ac:dyDescent="0.2">
      <c r="B1329" s="824"/>
      <c r="C1329" s="825"/>
      <c r="D1329" s="792"/>
      <c r="E1329" s="829"/>
      <c r="F1329" s="832"/>
      <c r="G1329" s="835"/>
      <c r="H1329" s="829"/>
      <c r="I1329" s="416" t="s">
        <v>165</v>
      </c>
      <c r="J1329" s="415"/>
      <c r="K1329" s="416" t="s">
        <v>164</v>
      </c>
      <c r="L1329" s="415"/>
      <c r="M1329" s="816"/>
      <c r="N1329" s="817"/>
      <c r="O1329" s="816"/>
      <c r="P1329" s="817"/>
      <c r="Q1329" s="816"/>
      <c r="R1329" s="817"/>
      <c r="S1329" s="816"/>
      <c r="T1329" s="817"/>
      <c r="U1329" s="816"/>
      <c r="V1329" s="817"/>
      <c r="W1329" s="781"/>
      <c r="X1329" s="782"/>
      <c r="Y1329" s="781"/>
      <c r="Z1329" s="782"/>
      <c r="AA1329" s="792"/>
      <c r="AB1329" s="792"/>
      <c r="AC1329" s="792"/>
      <c r="AD1329" s="792"/>
      <c r="AE1329" s="792"/>
      <c r="AF1329" s="792"/>
    </row>
    <row r="1330" spans="1:32" s="404" customFormat="1" ht="15" customHeight="1" x14ac:dyDescent="0.2">
      <c r="B1330" s="826"/>
      <c r="C1330" s="827"/>
      <c r="D1330" s="793"/>
      <c r="E1330" s="830"/>
      <c r="F1330" s="833"/>
      <c r="G1330" s="836"/>
      <c r="H1330" s="830"/>
      <c r="I1330" s="406" t="s">
        <v>158</v>
      </c>
      <c r="J1330" s="451"/>
      <c r="K1330" s="820"/>
      <c r="L1330" s="821"/>
      <c r="M1330" s="818"/>
      <c r="N1330" s="819"/>
      <c r="O1330" s="818"/>
      <c r="P1330" s="819"/>
      <c r="Q1330" s="818"/>
      <c r="R1330" s="819"/>
      <c r="S1330" s="818"/>
      <c r="T1330" s="819"/>
      <c r="U1330" s="818"/>
      <c r="V1330" s="819"/>
      <c r="W1330" s="783"/>
      <c r="X1330" s="784"/>
      <c r="Y1330" s="783"/>
      <c r="Z1330" s="784"/>
      <c r="AA1330" s="793"/>
      <c r="AB1330" s="793"/>
      <c r="AC1330" s="793"/>
      <c r="AD1330" s="793"/>
      <c r="AE1330" s="793"/>
      <c r="AF1330" s="793"/>
    </row>
    <row r="1331" spans="1:32" s="404" customFormat="1" ht="12.75" customHeight="1" x14ac:dyDescent="0.2">
      <c r="A1331" s="402"/>
      <c r="B1331" s="822" t="s">
        <v>40</v>
      </c>
      <c r="C1331" s="823"/>
      <c r="D1331" s="791" t="s">
        <v>1984</v>
      </c>
      <c r="E1331" s="828" t="s">
        <v>228</v>
      </c>
      <c r="F1331" s="831"/>
      <c r="G1331" s="834" t="s">
        <v>231</v>
      </c>
      <c r="H1331" s="828"/>
      <c r="I1331" s="434" t="s">
        <v>184</v>
      </c>
      <c r="J1331" s="438">
        <v>500000</v>
      </c>
      <c r="K1331" s="434" t="s">
        <v>183</v>
      </c>
      <c r="L1331" s="437"/>
      <c r="M1331" s="434" t="s">
        <v>182</v>
      </c>
      <c r="N1331" s="436">
        <f>J1331</f>
        <v>500000</v>
      </c>
      <c r="O1331" s="434" t="s">
        <v>181</v>
      </c>
      <c r="P1331" s="435"/>
      <c r="Q1331" s="434" t="s">
        <v>181</v>
      </c>
      <c r="R1331" s="435"/>
      <c r="S1331" s="434" t="s">
        <v>181</v>
      </c>
      <c r="T1331" s="435"/>
      <c r="U1331" s="480" t="s">
        <v>181</v>
      </c>
      <c r="V1331" s="479"/>
      <c r="W1331" s="466" t="s">
        <v>181</v>
      </c>
      <c r="X1331" s="467"/>
      <c r="Y1331" s="466" t="s">
        <v>180</v>
      </c>
      <c r="Z1331" s="465"/>
      <c r="AA1331" s="791" t="s">
        <v>747</v>
      </c>
      <c r="AB1331" s="791" t="s">
        <v>747</v>
      </c>
      <c r="AC1331" s="791" t="s">
        <v>747</v>
      </c>
      <c r="AD1331" s="791" t="s">
        <v>747</v>
      </c>
      <c r="AE1331" s="791" t="s">
        <v>747</v>
      </c>
      <c r="AF1331" s="791" t="s">
        <v>110</v>
      </c>
    </row>
    <row r="1332" spans="1:32" s="404" customFormat="1" ht="15" customHeight="1" x14ac:dyDescent="0.2">
      <c r="A1332" s="402"/>
      <c r="B1332" s="824"/>
      <c r="C1332" s="825"/>
      <c r="D1332" s="792"/>
      <c r="E1332" s="829"/>
      <c r="F1332" s="832"/>
      <c r="G1332" s="835"/>
      <c r="H1332" s="829"/>
      <c r="I1332" s="416" t="s">
        <v>179</v>
      </c>
      <c r="J1332" s="432"/>
      <c r="K1332" s="416" t="s">
        <v>177</v>
      </c>
      <c r="L1332" s="415"/>
      <c r="M1332" s="416" t="s">
        <v>176</v>
      </c>
      <c r="N1332" s="428">
        <f>N1331</f>
        <v>500000</v>
      </c>
      <c r="O1332" s="416" t="s">
        <v>175</v>
      </c>
      <c r="P1332" s="426"/>
      <c r="Q1332" s="416" t="s">
        <v>175</v>
      </c>
      <c r="R1332" s="426"/>
      <c r="S1332" s="416" t="s">
        <v>175</v>
      </c>
      <c r="T1332" s="426"/>
      <c r="U1332" s="478" t="s">
        <v>175</v>
      </c>
      <c r="V1332" s="477"/>
      <c r="W1332" s="463" t="s">
        <v>175</v>
      </c>
      <c r="X1332" s="462"/>
      <c r="Y1332" s="463" t="s">
        <v>174</v>
      </c>
      <c r="Z1332" s="464"/>
      <c r="AA1332" s="792"/>
      <c r="AB1332" s="792"/>
      <c r="AC1332" s="792"/>
      <c r="AD1332" s="792"/>
      <c r="AE1332" s="792"/>
      <c r="AF1332" s="792"/>
    </row>
    <row r="1333" spans="1:32" s="404" customFormat="1" x14ac:dyDescent="0.2">
      <c r="A1333" s="402"/>
      <c r="B1333" s="824"/>
      <c r="C1333" s="825"/>
      <c r="D1333" s="792"/>
      <c r="E1333" s="829"/>
      <c r="F1333" s="832"/>
      <c r="G1333" s="835"/>
      <c r="H1333" s="829"/>
      <c r="I1333" s="416" t="s">
        <v>173</v>
      </c>
      <c r="J1333" s="429"/>
      <c r="K1333" s="416" t="s">
        <v>171</v>
      </c>
      <c r="L1333" s="427"/>
      <c r="M1333" s="416" t="s">
        <v>170</v>
      </c>
      <c r="N1333" s="428"/>
      <c r="O1333" s="416" t="s">
        <v>169</v>
      </c>
      <c r="P1333" s="426"/>
      <c r="Q1333" s="416" t="s">
        <v>169</v>
      </c>
      <c r="R1333" s="426"/>
      <c r="S1333" s="416" t="s">
        <v>169</v>
      </c>
      <c r="T1333" s="426"/>
      <c r="U1333" s="478" t="s">
        <v>169</v>
      </c>
      <c r="V1333" s="477"/>
      <c r="W1333" s="463" t="s">
        <v>169</v>
      </c>
      <c r="X1333" s="462"/>
      <c r="Y1333" s="781"/>
      <c r="Z1333" s="782"/>
      <c r="AA1333" s="792"/>
      <c r="AB1333" s="792"/>
      <c r="AC1333" s="792"/>
      <c r="AD1333" s="792"/>
      <c r="AE1333" s="792"/>
      <c r="AF1333" s="792"/>
    </row>
    <row r="1334" spans="1:32" s="404" customFormat="1" ht="15" customHeight="1" x14ac:dyDescent="0.2">
      <c r="A1334" s="402"/>
      <c r="B1334" s="824"/>
      <c r="C1334" s="825"/>
      <c r="D1334" s="792"/>
      <c r="E1334" s="829"/>
      <c r="F1334" s="832"/>
      <c r="G1334" s="835"/>
      <c r="H1334" s="829"/>
      <c r="I1334" s="416" t="s">
        <v>168</v>
      </c>
      <c r="J1334" s="427"/>
      <c r="K1334" s="416" t="s">
        <v>167</v>
      </c>
      <c r="L1334" s="427"/>
      <c r="M1334" s="816"/>
      <c r="N1334" s="817"/>
      <c r="O1334" s="416" t="s">
        <v>166</v>
      </c>
      <c r="P1334" s="426">
        <f>IF(P1332="",P1333-P1331,P1333-P1332)</f>
        <v>0</v>
      </c>
      <c r="Q1334" s="416" t="s">
        <v>166</v>
      </c>
      <c r="R1334" s="426">
        <f>IF(R1332="",R1333-R1331,R1333-R1332)</f>
        <v>0</v>
      </c>
      <c r="S1334" s="416" t="s">
        <v>166</v>
      </c>
      <c r="T1334" s="426">
        <f>IF(T1332="",T1333-T1331,T1333-T1332)</f>
        <v>0</v>
      </c>
      <c r="U1334" s="478" t="s">
        <v>166</v>
      </c>
      <c r="V1334" s="477">
        <f>IF(V1332="",V1333-V1331,V1333-V1332)</f>
        <v>0</v>
      </c>
      <c r="W1334" s="463" t="s">
        <v>166</v>
      </c>
      <c r="X1334" s="462">
        <f>IF(X1332="",X1333-X1331,X1333-X1332)</f>
        <v>0</v>
      </c>
      <c r="Y1334" s="781"/>
      <c r="Z1334" s="782"/>
      <c r="AA1334" s="792"/>
      <c r="AB1334" s="792"/>
      <c r="AC1334" s="792"/>
      <c r="AD1334" s="792"/>
      <c r="AE1334" s="792"/>
      <c r="AF1334" s="792"/>
    </row>
    <row r="1335" spans="1:32" s="404" customFormat="1" ht="15" customHeight="1" x14ac:dyDescent="0.2">
      <c r="A1335" s="402"/>
      <c r="B1335" s="824"/>
      <c r="C1335" s="825"/>
      <c r="D1335" s="792"/>
      <c r="E1335" s="829"/>
      <c r="F1335" s="832"/>
      <c r="G1335" s="835"/>
      <c r="H1335" s="829"/>
      <c r="I1335" s="416" t="s">
        <v>165</v>
      </c>
      <c r="J1335" s="415"/>
      <c r="K1335" s="416" t="s">
        <v>164</v>
      </c>
      <c r="L1335" s="415"/>
      <c r="M1335" s="816"/>
      <c r="N1335" s="817"/>
      <c r="O1335" s="816"/>
      <c r="P1335" s="817"/>
      <c r="Q1335" s="816"/>
      <c r="R1335" s="817"/>
      <c r="S1335" s="816"/>
      <c r="T1335" s="817"/>
      <c r="U1335" s="857"/>
      <c r="V1335" s="858"/>
      <c r="W1335" s="781"/>
      <c r="X1335" s="782"/>
      <c r="Y1335" s="781"/>
      <c r="Z1335" s="782"/>
      <c r="AA1335" s="792"/>
      <c r="AB1335" s="792"/>
      <c r="AC1335" s="792"/>
      <c r="AD1335" s="792"/>
      <c r="AE1335" s="792"/>
      <c r="AF1335" s="792"/>
    </row>
    <row r="1336" spans="1:32" s="404" customFormat="1" ht="15" customHeight="1" x14ac:dyDescent="0.2">
      <c r="A1336" s="402"/>
      <c r="B1336" s="826"/>
      <c r="C1336" s="827"/>
      <c r="D1336" s="793"/>
      <c r="E1336" s="830"/>
      <c r="F1336" s="833"/>
      <c r="G1336" s="836"/>
      <c r="H1336" s="830"/>
      <c r="I1336" s="406" t="s">
        <v>158</v>
      </c>
      <c r="J1336" s="451"/>
      <c r="K1336" s="820"/>
      <c r="L1336" s="821"/>
      <c r="M1336" s="818"/>
      <c r="N1336" s="819"/>
      <c r="O1336" s="818"/>
      <c r="P1336" s="819"/>
      <c r="Q1336" s="818"/>
      <c r="R1336" s="819"/>
      <c r="S1336" s="818"/>
      <c r="T1336" s="819"/>
      <c r="U1336" s="859"/>
      <c r="V1336" s="860"/>
      <c r="W1336" s="783"/>
      <c r="X1336" s="784"/>
      <c r="Y1336" s="783"/>
      <c r="Z1336" s="784"/>
      <c r="AA1336" s="793"/>
      <c r="AB1336" s="793"/>
      <c r="AC1336" s="793"/>
      <c r="AD1336" s="793"/>
      <c r="AE1336" s="793"/>
      <c r="AF1336" s="793"/>
    </row>
    <row r="1337" spans="1:32" s="404" customFormat="1" ht="12.75" customHeight="1" x14ac:dyDescent="0.2">
      <c r="A1337" s="402"/>
      <c r="B1337" s="822" t="s">
        <v>41</v>
      </c>
      <c r="C1337" s="823"/>
      <c r="D1337" s="791" t="s">
        <v>1984</v>
      </c>
      <c r="E1337" s="828" t="s">
        <v>228</v>
      </c>
      <c r="F1337" s="831"/>
      <c r="G1337" s="834" t="s">
        <v>231</v>
      </c>
      <c r="H1337" s="828"/>
      <c r="I1337" s="434" t="s">
        <v>184</v>
      </c>
      <c r="J1337" s="438">
        <v>500000</v>
      </c>
      <c r="K1337" s="434" t="s">
        <v>183</v>
      </c>
      <c r="L1337" s="437"/>
      <c r="M1337" s="434" t="s">
        <v>182</v>
      </c>
      <c r="N1337" s="436">
        <f>J1337</f>
        <v>500000</v>
      </c>
      <c r="O1337" s="434" t="s">
        <v>181</v>
      </c>
      <c r="P1337" s="435"/>
      <c r="Q1337" s="434" t="s">
        <v>181</v>
      </c>
      <c r="R1337" s="435"/>
      <c r="S1337" s="434" t="s">
        <v>181</v>
      </c>
      <c r="T1337" s="435"/>
      <c r="U1337" s="480" t="s">
        <v>181</v>
      </c>
      <c r="V1337" s="479"/>
      <c r="W1337" s="466" t="s">
        <v>181</v>
      </c>
      <c r="X1337" s="467"/>
      <c r="Y1337" s="466" t="s">
        <v>180</v>
      </c>
      <c r="Z1337" s="465"/>
      <c r="AA1337" s="791" t="s">
        <v>747</v>
      </c>
      <c r="AB1337" s="791" t="s">
        <v>747</v>
      </c>
      <c r="AC1337" s="791" t="s">
        <v>747</v>
      </c>
      <c r="AD1337" s="791" t="s">
        <v>747</v>
      </c>
      <c r="AE1337" s="791" t="s">
        <v>747</v>
      </c>
      <c r="AF1337" s="791" t="s">
        <v>110</v>
      </c>
    </row>
    <row r="1338" spans="1:32" s="404" customFormat="1" ht="15" customHeight="1" x14ac:dyDescent="0.2">
      <c r="A1338" s="402"/>
      <c r="B1338" s="824"/>
      <c r="C1338" s="825"/>
      <c r="D1338" s="792"/>
      <c r="E1338" s="829"/>
      <c r="F1338" s="832"/>
      <c r="G1338" s="835"/>
      <c r="H1338" s="829"/>
      <c r="I1338" s="416" t="s">
        <v>179</v>
      </c>
      <c r="J1338" s="432"/>
      <c r="K1338" s="416" t="s">
        <v>177</v>
      </c>
      <c r="L1338" s="415"/>
      <c r="M1338" s="416" t="s">
        <v>176</v>
      </c>
      <c r="N1338" s="428">
        <f>N1337</f>
        <v>500000</v>
      </c>
      <c r="O1338" s="416" t="s">
        <v>175</v>
      </c>
      <c r="P1338" s="426"/>
      <c r="Q1338" s="416" t="s">
        <v>175</v>
      </c>
      <c r="R1338" s="426"/>
      <c r="S1338" s="416" t="s">
        <v>175</v>
      </c>
      <c r="T1338" s="426"/>
      <c r="U1338" s="478" t="s">
        <v>175</v>
      </c>
      <c r="V1338" s="477"/>
      <c r="W1338" s="463" t="s">
        <v>175</v>
      </c>
      <c r="X1338" s="462"/>
      <c r="Y1338" s="463" t="s">
        <v>174</v>
      </c>
      <c r="Z1338" s="464"/>
      <c r="AA1338" s="792"/>
      <c r="AB1338" s="792"/>
      <c r="AC1338" s="792"/>
      <c r="AD1338" s="792"/>
      <c r="AE1338" s="792"/>
      <c r="AF1338" s="792"/>
    </row>
    <row r="1339" spans="1:32" s="404" customFormat="1" x14ac:dyDescent="0.2">
      <c r="A1339" s="402"/>
      <c r="B1339" s="824"/>
      <c r="C1339" s="825"/>
      <c r="D1339" s="792"/>
      <c r="E1339" s="829"/>
      <c r="F1339" s="832"/>
      <c r="G1339" s="835"/>
      <c r="H1339" s="829"/>
      <c r="I1339" s="416" t="s">
        <v>173</v>
      </c>
      <c r="J1339" s="429"/>
      <c r="K1339" s="416" t="s">
        <v>171</v>
      </c>
      <c r="L1339" s="427"/>
      <c r="M1339" s="416" t="s">
        <v>170</v>
      </c>
      <c r="N1339" s="428"/>
      <c r="O1339" s="416" t="s">
        <v>169</v>
      </c>
      <c r="P1339" s="426"/>
      <c r="Q1339" s="416" t="s">
        <v>169</v>
      </c>
      <c r="R1339" s="426"/>
      <c r="S1339" s="416" t="s">
        <v>169</v>
      </c>
      <c r="T1339" s="426"/>
      <c r="U1339" s="478" t="s">
        <v>169</v>
      </c>
      <c r="V1339" s="477"/>
      <c r="W1339" s="463" t="s">
        <v>169</v>
      </c>
      <c r="X1339" s="462"/>
      <c r="Y1339" s="781"/>
      <c r="Z1339" s="782"/>
      <c r="AA1339" s="792"/>
      <c r="AB1339" s="792"/>
      <c r="AC1339" s="792"/>
      <c r="AD1339" s="792"/>
      <c r="AE1339" s="792"/>
      <c r="AF1339" s="792"/>
    </row>
    <row r="1340" spans="1:32" s="404" customFormat="1" ht="15" customHeight="1" x14ac:dyDescent="0.2">
      <c r="A1340" s="402"/>
      <c r="B1340" s="824"/>
      <c r="C1340" s="825"/>
      <c r="D1340" s="792"/>
      <c r="E1340" s="829"/>
      <c r="F1340" s="832"/>
      <c r="G1340" s="835"/>
      <c r="H1340" s="829"/>
      <c r="I1340" s="416" t="s">
        <v>168</v>
      </c>
      <c r="J1340" s="427"/>
      <c r="K1340" s="416" t="s">
        <v>167</v>
      </c>
      <c r="L1340" s="427"/>
      <c r="M1340" s="816"/>
      <c r="N1340" s="817"/>
      <c r="O1340" s="416" t="s">
        <v>166</v>
      </c>
      <c r="P1340" s="426">
        <f>IF(P1338="",P1339-P1337,P1339-P1338)</f>
        <v>0</v>
      </c>
      <c r="Q1340" s="416" t="s">
        <v>166</v>
      </c>
      <c r="R1340" s="426">
        <f>IF(R1338="",R1339-R1337,R1339-R1338)</f>
        <v>0</v>
      </c>
      <c r="S1340" s="416" t="s">
        <v>166</v>
      </c>
      <c r="T1340" s="426">
        <f>IF(T1338="",T1339-T1337,T1339-T1338)</f>
        <v>0</v>
      </c>
      <c r="U1340" s="478" t="s">
        <v>166</v>
      </c>
      <c r="V1340" s="477">
        <f>IF(V1338="",V1339-V1337,V1339-V1338)</f>
        <v>0</v>
      </c>
      <c r="W1340" s="463" t="s">
        <v>166</v>
      </c>
      <c r="X1340" s="462">
        <f>IF(X1338="",X1339-X1337,X1339-X1338)</f>
        <v>0</v>
      </c>
      <c r="Y1340" s="781"/>
      <c r="Z1340" s="782"/>
      <c r="AA1340" s="792"/>
      <c r="AB1340" s="792"/>
      <c r="AC1340" s="792"/>
      <c r="AD1340" s="792"/>
      <c r="AE1340" s="792"/>
      <c r="AF1340" s="792"/>
    </row>
    <row r="1341" spans="1:32" s="404" customFormat="1" ht="15" customHeight="1" x14ac:dyDescent="0.2">
      <c r="A1341" s="402"/>
      <c r="B1341" s="824"/>
      <c r="C1341" s="825"/>
      <c r="D1341" s="792"/>
      <c r="E1341" s="829"/>
      <c r="F1341" s="832"/>
      <c r="G1341" s="835"/>
      <c r="H1341" s="829"/>
      <c r="I1341" s="416" t="s">
        <v>165</v>
      </c>
      <c r="J1341" s="415"/>
      <c r="K1341" s="416" t="s">
        <v>164</v>
      </c>
      <c r="L1341" s="415"/>
      <c r="M1341" s="816"/>
      <c r="N1341" s="817"/>
      <c r="O1341" s="816"/>
      <c r="P1341" s="817"/>
      <c r="Q1341" s="816"/>
      <c r="R1341" s="817"/>
      <c r="S1341" s="816"/>
      <c r="T1341" s="817"/>
      <c r="U1341" s="857"/>
      <c r="V1341" s="858"/>
      <c r="W1341" s="781"/>
      <c r="X1341" s="782"/>
      <c r="Y1341" s="781"/>
      <c r="Z1341" s="782"/>
      <c r="AA1341" s="792"/>
      <c r="AB1341" s="792"/>
      <c r="AC1341" s="792"/>
      <c r="AD1341" s="792"/>
      <c r="AE1341" s="792"/>
      <c r="AF1341" s="792"/>
    </row>
    <row r="1342" spans="1:32" s="404" customFormat="1" ht="15" customHeight="1" x14ac:dyDescent="0.2">
      <c r="A1342" s="402"/>
      <c r="B1342" s="826"/>
      <c r="C1342" s="827"/>
      <c r="D1342" s="793"/>
      <c r="E1342" s="830"/>
      <c r="F1342" s="833"/>
      <c r="G1342" s="836"/>
      <c r="H1342" s="830"/>
      <c r="I1342" s="406" t="s">
        <v>158</v>
      </c>
      <c r="J1342" s="451"/>
      <c r="K1342" s="820"/>
      <c r="L1342" s="821"/>
      <c r="M1342" s="818"/>
      <c r="N1342" s="819"/>
      <c r="O1342" s="818"/>
      <c r="P1342" s="819"/>
      <c r="Q1342" s="818"/>
      <c r="R1342" s="819"/>
      <c r="S1342" s="818"/>
      <c r="T1342" s="819"/>
      <c r="U1342" s="859"/>
      <c r="V1342" s="860"/>
      <c r="W1342" s="783"/>
      <c r="X1342" s="784"/>
      <c r="Y1342" s="783"/>
      <c r="Z1342" s="784"/>
      <c r="AA1342" s="793"/>
      <c r="AB1342" s="793"/>
      <c r="AC1342" s="793"/>
      <c r="AD1342" s="793"/>
      <c r="AE1342" s="793"/>
      <c r="AF1342" s="793"/>
    </row>
    <row r="1343" spans="1:32" s="404" customFormat="1" ht="12.75" customHeight="1" x14ac:dyDescent="0.2">
      <c r="A1343" s="402"/>
      <c r="B1343" s="822" t="s">
        <v>42</v>
      </c>
      <c r="C1343" s="823"/>
      <c r="D1343" s="791" t="s">
        <v>1984</v>
      </c>
      <c r="E1343" s="828" t="s">
        <v>228</v>
      </c>
      <c r="F1343" s="831"/>
      <c r="G1343" s="834" t="s">
        <v>231</v>
      </c>
      <c r="H1343" s="828"/>
      <c r="I1343" s="434" t="s">
        <v>184</v>
      </c>
      <c r="J1343" s="438">
        <v>500000</v>
      </c>
      <c r="K1343" s="434" t="s">
        <v>183</v>
      </c>
      <c r="L1343" s="437"/>
      <c r="M1343" s="434" t="s">
        <v>182</v>
      </c>
      <c r="N1343" s="436">
        <f>J1343</f>
        <v>500000</v>
      </c>
      <c r="O1343" s="434" t="s">
        <v>181</v>
      </c>
      <c r="P1343" s="435"/>
      <c r="Q1343" s="434" t="s">
        <v>181</v>
      </c>
      <c r="R1343" s="435"/>
      <c r="S1343" s="434" t="s">
        <v>181</v>
      </c>
      <c r="T1343" s="435"/>
      <c r="U1343" s="480" t="s">
        <v>181</v>
      </c>
      <c r="V1343" s="479"/>
      <c r="W1343" s="466" t="s">
        <v>181</v>
      </c>
      <c r="X1343" s="467"/>
      <c r="Y1343" s="466" t="s">
        <v>180</v>
      </c>
      <c r="Z1343" s="465"/>
      <c r="AA1343" s="791" t="s">
        <v>747</v>
      </c>
      <c r="AB1343" s="791" t="s">
        <v>747</v>
      </c>
      <c r="AC1343" s="791" t="s">
        <v>747</v>
      </c>
      <c r="AD1343" s="791" t="s">
        <v>747</v>
      </c>
      <c r="AE1343" s="791" t="s">
        <v>747</v>
      </c>
      <c r="AF1343" s="791" t="s">
        <v>110</v>
      </c>
    </row>
    <row r="1344" spans="1:32" s="404" customFormat="1" ht="15" customHeight="1" x14ac:dyDescent="0.2">
      <c r="A1344" s="402"/>
      <c r="B1344" s="824"/>
      <c r="C1344" s="825"/>
      <c r="D1344" s="792"/>
      <c r="E1344" s="829"/>
      <c r="F1344" s="832"/>
      <c r="G1344" s="835"/>
      <c r="H1344" s="829"/>
      <c r="I1344" s="416" t="s">
        <v>179</v>
      </c>
      <c r="J1344" s="432"/>
      <c r="K1344" s="416" t="s">
        <v>177</v>
      </c>
      <c r="L1344" s="415"/>
      <c r="M1344" s="416" t="s">
        <v>176</v>
      </c>
      <c r="N1344" s="428">
        <f>N1343</f>
        <v>500000</v>
      </c>
      <c r="O1344" s="416" t="s">
        <v>175</v>
      </c>
      <c r="P1344" s="426"/>
      <c r="Q1344" s="416" t="s">
        <v>175</v>
      </c>
      <c r="R1344" s="426"/>
      <c r="S1344" s="416" t="s">
        <v>175</v>
      </c>
      <c r="T1344" s="426"/>
      <c r="U1344" s="478" t="s">
        <v>175</v>
      </c>
      <c r="V1344" s="477"/>
      <c r="W1344" s="463" t="s">
        <v>175</v>
      </c>
      <c r="X1344" s="462"/>
      <c r="Y1344" s="463" t="s">
        <v>174</v>
      </c>
      <c r="Z1344" s="464"/>
      <c r="AA1344" s="792"/>
      <c r="AB1344" s="792"/>
      <c r="AC1344" s="792"/>
      <c r="AD1344" s="792"/>
      <c r="AE1344" s="792"/>
      <c r="AF1344" s="792"/>
    </row>
    <row r="1345" spans="1:32" s="404" customFormat="1" x14ac:dyDescent="0.2">
      <c r="A1345" s="402"/>
      <c r="B1345" s="824"/>
      <c r="C1345" s="825"/>
      <c r="D1345" s="792"/>
      <c r="E1345" s="829"/>
      <c r="F1345" s="832"/>
      <c r="G1345" s="835"/>
      <c r="H1345" s="829"/>
      <c r="I1345" s="416" t="s">
        <v>173</v>
      </c>
      <c r="J1345" s="429"/>
      <c r="K1345" s="416" t="s">
        <v>171</v>
      </c>
      <c r="L1345" s="427"/>
      <c r="M1345" s="416" t="s">
        <v>170</v>
      </c>
      <c r="N1345" s="428"/>
      <c r="O1345" s="416" t="s">
        <v>169</v>
      </c>
      <c r="P1345" s="426"/>
      <c r="Q1345" s="416" t="s">
        <v>169</v>
      </c>
      <c r="R1345" s="426"/>
      <c r="S1345" s="416" t="s">
        <v>169</v>
      </c>
      <c r="T1345" s="426"/>
      <c r="U1345" s="478" t="s">
        <v>169</v>
      </c>
      <c r="V1345" s="477"/>
      <c r="W1345" s="463" t="s">
        <v>169</v>
      </c>
      <c r="X1345" s="462"/>
      <c r="Y1345" s="781"/>
      <c r="Z1345" s="782"/>
      <c r="AA1345" s="792"/>
      <c r="AB1345" s="792"/>
      <c r="AC1345" s="792"/>
      <c r="AD1345" s="792"/>
      <c r="AE1345" s="792"/>
      <c r="AF1345" s="792"/>
    </row>
    <row r="1346" spans="1:32" s="404" customFormat="1" ht="15" customHeight="1" x14ac:dyDescent="0.2">
      <c r="A1346" s="402"/>
      <c r="B1346" s="824"/>
      <c r="C1346" s="825"/>
      <c r="D1346" s="792"/>
      <c r="E1346" s="829"/>
      <c r="F1346" s="832"/>
      <c r="G1346" s="835"/>
      <c r="H1346" s="829"/>
      <c r="I1346" s="416" t="s">
        <v>168</v>
      </c>
      <c r="J1346" s="427"/>
      <c r="K1346" s="416" t="s">
        <v>167</v>
      </c>
      <c r="L1346" s="427"/>
      <c r="M1346" s="816"/>
      <c r="N1346" s="817"/>
      <c r="O1346" s="416" t="s">
        <v>166</v>
      </c>
      <c r="P1346" s="426">
        <f>IF(P1344="",P1345-P1343,P1345-P1344)</f>
        <v>0</v>
      </c>
      <c r="Q1346" s="416" t="s">
        <v>166</v>
      </c>
      <c r="R1346" s="426">
        <f>IF(R1344="",R1345-R1343,R1345-R1344)</f>
        <v>0</v>
      </c>
      <c r="S1346" s="416" t="s">
        <v>166</v>
      </c>
      <c r="T1346" s="426">
        <f>IF(T1344="",T1345-T1343,T1345-T1344)</f>
        <v>0</v>
      </c>
      <c r="U1346" s="478" t="s">
        <v>166</v>
      </c>
      <c r="V1346" s="477">
        <f>IF(V1344="",V1345-V1343,V1345-V1344)</f>
        <v>0</v>
      </c>
      <c r="W1346" s="463" t="s">
        <v>166</v>
      </c>
      <c r="X1346" s="462">
        <f>IF(X1344="",X1345-X1343,X1345-X1344)</f>
        <v>0</v>
      </c>
      <c r="Y1346" s="781"/>
      <c r="Z1346" s="782"/>
      <c r="AA1346" s="792"/>
      <c r="AB1346" s="792"/>
      <c r="AC1346" s="792"/>
      <c r="AD1346" s="792"/>
      <c r="AE1346" s="792"/>
      <c r="AF1346" s="792"/>
    </row>
    <row r="1347" spans="1:32" s="404" customFormat="1" ht="15" customHeight="1" x14ac:dyDescent="0.2">
      <c r="A1347" s="402"/>
      <c r="B1347" s="824"/>
      <c r="C1347" s="825"/>
      <c r="D1347" s="792"/>
      <c r="E1347" s="829"/>
      <c r="F1347" s="832"/>
      <c r="G1347" s="835"/>
      <c r="H1347" s="829"/>
      <c r="I1347" s="416" t="s">
        <v>165</v>
      </c>
      <c r="J1347" s="415"/>
      <c r="K1347" s="416" t="s">
        <v>164</v>
      </c>
      <c r="L1347" s="415"/>
      <c r="M1347" s="816"/>
      <c r="N1347" s="817"/>
      <c r="O1347" s="816"/>
      <c r="P1347" s="817"/>
      <c r="Q1347" s="816"/>
      <c r="R1347" s="817"/>
      <c r="S1347" s="816"/>
      <c r="T1347" s="817"/>
      <c r="U1347" s="857"/>
      <c r="V1347" s="858"/>
      <c r="W1347" s="781"/>
      <c r="X1347" s="782"/>
      <c r="Y1347" s="781"/>
      <c r="Z1347" s="782"/>
      <c r="AA1347" s="792"/>
      <c r="AB1347" s="792"/>
      <c r="AC1347" s="792"/>
      <c r="AD1347" s="792"/>
      <c r="AE1347" s="792"/>
      <c r="AF1347" s="792"/>
    </row>
    <row r="1348" spans="1:32" s="404" customFormat="1" ht="15" customHeight="1" x14ac:dyDescent="0.2">
      <c r="A1348" s="402"/>
      <c r="B1348" s="826"/>
      <c r="C1348" s="827"/>
      <c r="D1348" s="793"/>
      <c r="E1348" s="830"/>
      <c r="F1348" s="833"/>
      <c r="G1348" s="836"/>
      <c r="H1348" s="830"/>
      <c r="I1348" s="406" t="s">
        <v>158</v>
      </c>
      <c r="J1348" s="451"/>
      <c r="K1348" s="820"/>
      <c r="L1348" s="821"/>
      <c r="M1348" s="818"/>
      <c r="N1348" s="819"/>
      <c r="O1348" s="818"/>
      <c r="P1348" s="819"/>
      <c r="Q1348" s="818"/>
      <c r="R1348" s="819"/>
      <c r="S1348" s="818"/>
      <c r="T1348" s="819"/>
      <c r="U1348" s="859"/>
      <c r="V1348" s="860"/>
      <c r="W1348" s="783"/>
      <c r="X1348" s="784"/>
      <c r="Y1348" s="783"/>
      <c r="Z1348" s="784"/>
      <c r="AA1348" s="793"/>
      <c r="AB1348" s="793"/>
      <c r="AC1348" s="793"/>
      <c r="AD1348" s="793"/>
      <c r="AE1348" s="793"/>
      <c r="AF1348" s="793"/>
    </row>
    <row r="1349" spans="1:32" s="404" customFormat="1" ht="12.75" customHeight="1" x14ac:dyDescent="0.2">
      <c r="A1349" s="402"/>
      <c r="B1349" s="822" t="s">
        <v>43</v>
      </c>
      <c r="C1349" s="823"/>
      <c r="D1349" s="791" t="s">
        <v>1984</v>
      </c>
      <c r="E1349" s="828" t="s">
        <v>228</v>
      </c>
      <c r="F1349" s="831"/>
      <c r="G1349" s="834" t="s">
        <v>231</v>
      </c>
      <c r="H1349" s="828"/>
      <c r="I1349" s="434" t="s">
        <v>184</v>
      </c>
      <c r="J1349" s="438">
        <v>500000</v>
      </c>
      <c r="K1349" s="434" t="s">
        <v>183</v>
      </c>
      <c r="L1349" s="437"/>
      <c r="M1349" s="434" t="s">
        <v>182</v>
      </c>
      <c r="N1349" s="436">
        <f>J1349</f>
        <v>500000</v>
      </c>
      <c r="O1349" s="434" t="s">
        <v>181</v>
      </c>
      <c r="P1349" s="435"/>
      <c r="Q1349" s="434" t="s">
        <v>181</v>
      </c>
      <c r="R1349" s="435"/>
      <c r="S1349" s="434" t="s">
        <v>181</v>
      </c>
      <c r="T1349" s="435"/>
      <c r="U1349" s="480" t="s">
        <v>181</v>
      </c>
      <c r="V1349" s="479"/>
      <c r="W1349" s="466" t="s">
        <v>181</v>
      </c>
      <c r="X1349" s="467"/>
      <c r="Y1349" s="466" t="s">
        <v>180</v>
      </c>
      <c r="Z1349" s="465"/>
      <c r="AA1349" s="791" t="s">
        <v>747</v>
      </c>
      <c r="AB1349" s="791" t="s">
        <v>747</v>
      </c>
      <c r="AC1349" s="791" t="s">
        <v>747</v>
      </c>
      <c r="AD1349" s="791" t="s">
        <v>747</v>
      </c>
      <c r="AE1349" s="791" t="s">
        <v>747</v>
      </c>
      <c r="AF1349" s="791" t="s">
        <v>110</v>
      </c>
    </row>
    <row r="1350" spans="1:32" s="404" customFormat="1" ht="15" customHeight="1" x14ac:dyDescent="0.2">
      <c r="A1350" s="402"/>
      <c r="B1350" s="824"/>
      <c r="C1350" s="825"/>
      <c r="D1350" s="792"/>
      <c r="E1350" s="829"/>
      <c r="F1350" s="832"/>
      <c r="G1350" s="835"/>
      <c r="H1350" s="829"/>
      <c r="I1350" s="416" t="s">
        <v>179</v>
      </c>
      <c r="J1350" s="432"/>
      <c r="K1350" s="416" t="s">
        <v>177</v>
      </c>
      <c r="L1350" s="415"/>
      <c r="M1350" s="416" t="s">
        <v>176</v>
      </c>
      <c r="N1350" s="428">
        <f>N1349</f>
        <v>500000</v>
      </c>
      <c r="O1350" s="416" t="s">
        <v>175</v>
      </c>
      <c r="P1350" s="426"/>
      <c r="Q1350" s="416" t="s">
        <v>175</v>
      </c>
      <c r="R1350" s="426"/>
      <c r="S1350" s="416" t="s">
        <v>175</v>
      </c>
      <c r="T1350" s="426"/>
      <c r="U1350" s="478" t="s">
        <v>175</v>
      </c>
      <c r="V1350" s="477"/>
      <c r="W1350" s="463" t="s">
        <v>175</v>
      </c>
      <c r="X1350" s="462"/>
      <c r="Y1350" s="463" t="s">
        <v>174</v>
      </c>
      <c r="Z1350" s="464"/>
      <c r="AA1350" s="792"/>
      <c r="AB1350" s="792"/>
      <c r="AC1350" s="792"/>
      <c r="AD1350" s="792"/>
      <c r="AE1350" s="792"/>
      <c r="AF1350" s="792"/>
    </row>
    <row r="1351" spans="1:32" s="404" customFormat="1" x14ac:dyDescent="0.2">
      <c r="A1351" s="402"/>
      <c r="B1351" s="824"/>
      <c r="C1351" s="825"/>
      <c r="D1351" s="792"/>
      <c r="E1351" s="829"/>
      <c r="F1351" s="832"/>
      <c r="G1351" s="835"/>
      <c r="H1351" s="829"/>
      <c r="I1351" s="416" t="s">
        <v>173</v>
      </c>
      <c r="J1351" s="429"/>
      <c r="K1351" s="416" t="s">
        <v>171</v>
      </c>
      <c r="L1351" s="427"/>
      <c r="M1351" s="416" t="s">
        <v>170</v>
      </c>
      <c r="N1351" s="428"/>
      <c r="O1351" s="416" t="s">
        <v>169</v>
      </c>
      <c r="P1351" s="426"/>
      <c r="Q1351" s="416" t="s">
        <v>169</v>
      </c>
      <c r="R1351" s="426"/>
      <c r="S1351" s="416" t="s">
        <v>169</v>
      </c>
      <c r="T1351" s="426"/>
      <c r="U1351" s="478" t="s">
        <v>169</v>
      </c>
      <c r="V1351" s="477"/>
      <c r="W1351" s="463" t="s">
        <v>169</v>
      </c>
      <c r="X1351" s="462"/>
      <c r="Y1351" s="781"/>
      <c r="Z1351" s="782"/>
      <c r="AA1351" s="792"/>
      <c r="AB1351" s="792"/>
      <c r="AC1351" s="792"/>
      <c r="AD1351" s="792"/>
      <c r="AE1351" s="792"/>
      <c r="AF1351" s="792"/>
    </row>
    <row r="1352" spans="1:32" s="404" customFormat="1" ht="15" customHeight="1" x14ac:dyDescent="0.2">
      <c r="A1352" s="402"/>
      <c r="B1352" s="824"/>
      <c r="C1352" s="825"/>
      <c r="D1352" s="792"/>
      <c r="E1352" s="829"/>
      <c r="F1352" s="832"/>
      <c r="G1352" s="835"/>
      <c r="H1352" s="829"/>
      <c r="I1352" s="416" t="s">
        <v>168</v>
      </c>
      <c r="J1352" s="427"/>
      <c r="K1352" s="416" t="s">
        <v>167</v>
      </c>
      <c r="L1352" s="427"/>
      <c r="M1352" s="816"/>
      <c r="N1352" s="817"/>
      <c r="O1352" s="416" t="s">
        <v>166</v>
      </c>
      <c r="P1352" s="426">
        <f>IF(P1350="",P1351-P1349,P1351-P1350)</f>
        <v>0</v>
      </c>
      <c r="Q1352" s="416" t="s">
        <v>166</v>
      </c>
      <c r="R1352" s="426">
        <f>IF(R1350="",R1351-R1349,R1351-R1350)</f>
        <v>0</v>
      </c>
      <c r="S1352" s="416" t="s">
        <v>166</v>
      </c>
      <c r="T1352" s="426">
        <f>IF(T1350="",T1351-T1349,T1351-T1350)</f>
        <v>0</v>
      </c>
      <c r="U1352" s="478" t="s">
        <v>166</v>
      </c>
      <c r="V1352" s="477">
        <f>IF(V1350="",V1351-V1349,V1351-V1350)</f>
        <v>0</v>
      </c>
      <c r="W1352" s="463" t="s">
        <v>166</v>
      </c>
      <c r="X1352" s="462">
        <f>IF(X1350="",X1351-X1349,X1351-X1350)</f>
        <v>0</v>
      </c>
      <c r="Y1352" s="781"/>
      <c r="Z1352" s="782"/>
      <c r="AA1352" s="792"/>
      <c r="AB1352" s="792"/>
      <c r="AC1352" s="792"/>
      <c r="AD1352" s="792"/>
      <c r="AE1352" s="792"/>
      <c r="AF1352" s="792"/>
    </row>
    <row r="1353" spans="1:32" s="404" customFormat="1" ht="15" customHeight="1" x14ac:dyDescent="0.2">
      <c r="A1353" s="402"/>
      <c r="B1353" s="824"/>
      <c r="C1353" s="825"/>
      <c r="D1353" s="792"/>
      <c r="E1353" s="829"/>
      <c r="F1353" s="832"/>
      <c r="G1353" s="835"/>
      <c r="H1353" s="829"/>
      <c r="I1353" s="416" t="s">
        <v>165</v>
      </c>
      <c r="J1353" s="415"/>
      <c r="K1353" s="416" t="s">
        <v>164</v>
      </c>
      <c r="L1353" s="415"/>
      <c r="M1353" s="816"/>
      <c r="N1353" s="817"/>
      <c r="O1353" s="816"/>
      <c r="P1353" s="817"/>
      <c r="Q1353" s="816"/>
      <c r="R1353" s="817"/>
      <c r="S1353" s="816"/>
      <c r="T1353" s="817"/>
      <c r="U1353" s="857"/>
      <c r="V1353" s="858"/>
      <c r="W1353" s="781"/>
      <c r="X1353" s="782"/>
      <c r="Y1353" s="781"/>
      <c r="Z1353" s="782"/>
      <c r="AA1353" s="792"/>
      <c r="AB1353" s="792"/>
      <c r="AC1353" s="792"/>
      <c r="AD1353" s="792"/>
      <c r="AE1353" s="792"/>
      <c r="AF1353" s="792"/>
    </row>
    <row r="1354" spans="1:32" s="404" customFormat="1" ht="15" customHeight="1" x14ac:dyDescent="0.2">
      <c r="A1354" s="402"/>
      <c r="B1354" s="826"/>
      <c r="C1354" s="827"/>
      <c r="D1354" s="793"/>
      <c r="E1354" s="830"/>
      <c r="F1354" s="833"/>
      <c r="G1354" s="836"/>
      <c r="H1354" s="830"/>
      <c r="I1354" s="406" t="s">
        <v>158</v>
      </c>
      <c r="J1354" s="451"/>
      <c r="K1354" s="820"/>
      <c r="L1354" s="821"/>
      <c r="M1354" s="818"/>
      <c r="N1354" s="819"/>
      <c r="O1354" s="818"/>
      <c r="P1354" s="819"/>
      <c r="Q1354" s="818"/>
      <c r="R1354" s="819"/>
      <c r="S1354" s="818"/>
      <c r="T1354" s="819"/>
      <c r="U1354" s="859"/>
      <c r="V1354" s="860"/>
      <c r="W1354" s="783"/>
      <c r="X1354" s="784"/>
      <c r="Y1354" s="783"/>
      <c r="Z1354" s="784"/>
      <c r="AA1354" s="793"/>
      <c r="AB1354" s="793"/>
      <c r="AC1354" s="793"/>
      <c r="AD1354" s="793"/>
      <c r="AE1354" s="793"/>
      <c r="AF1354" s="793"/>
    </row>
    <row r="1355" spans="1:32" s="404" customFormat="1" ht="12.75" customHeight="1" x14ac:dyDescent="0.2">
      <c r="A1355" s="402"/>
      <c r="B1355" s="822" t="s">
        <v>44</v>
      </c>
      <c r="C1355" s="823"/>
      <c r="D1355" s="791" t="s">
        <v>1984</v>
      </c>
      <c r="E1355" s="828" t="s">
        <v>228</v>
      </c>
      <c r="F1355" s="842"/>
      <c r="G1355" s="834" t="s">
        <v>231</v>
      </c>
      <c r="H1355" s="828"/>
      <c r="I1355" s="434" t="s">
        <v>184</v>
      </c>
      <c r="J1355" s="438">
        <v>500000</v>
      </c>
      <c r="K1355" s="434" t="s">
        <v>183</v>
      </c>
      <c r="L1355" s="437"/>
      <c r="M1355" s="434" t="s">
        <v>182</v>
      </c>
      <c r="N1355" s="436">
        <f>J1355</f>
        <v>500000</v>
      </c>
      <c r="O1355" s="434" t="s">
        <v>181</v>
      </c>
      <c r="P1355" s="435"/>
      <c r="Q1355" s="434" t="s">
        <v>181</v>
      </c>
      <c r="R1355" s="435"/>
      <c r="S1355" s="434" t="s">
        <v>181</v>
      </c>
      <c r="T1355" s="435"/>
      <c r="U1355" s="480" t="s">
        <v>181</v>
      </c>
      <c r="V1355" s="479"/>
      <c r="W1355" s="466" t="s">
        <v>181</v>
      </c>
      <c r="X1355" s="467"/>
      <c r="Y1355" s="466" t="s">
        <v>180</v>
      </c>
      <c r="Z1355" s="465"/>
      <c r="AA1355" s="791" t="s">
        <v>747</v>
      </c>
      <c r="AB1355" s="791" t="s">
        <v>747</v>
      </c>
      <c r="AC1355" s="791" t="s">
        <v>747</v>
      </c>
      <c r="AD1355" s="791" t="s">
        <v>747</v>
      </c>
      <c r="AE1355" s="791" t="s">
        <v>747</v>
      </c>
      <c r="AF1355" s="791" t="s">
        <v>110</v>
      </c>
    </row>
    <row r="1356" spans="1:32" s="404" customFormat="1" ht="15" customHeight="1" x14ac:dyDescent="0.2">
      <c r="A1356" s="402"/>
      <c r="B1356" s="824"/>
      <c r="C1356" s="825"/>
      <c r="D1356" s="792"/>
      <c r="E1356" s="829"/>
      <c r="F1356" s="843"/>
      <c r="G1356" s="835"/>
      <c r="H1356" s="829"/>
      <c r="I1356" s="416" t="s">
        <v>179</v>
      </c>
      <c r="J1356" s="432"/>
      <c r="K1356" s="416" t="s">
        <v>177</v>
      </c>
      <c r="L1356" s="415"/>
      <c r="M1356" s="416" t="s">
        <v>176</v>
      </c>
      <c r="N1356" s="428">
        <f>N1355</f>
        <v>500000</v>
      </c>
      <c r="O1356" s="416" t="s">
        <v>175</v>
      </c>
      <c r="P1356" s="426"/>
      <c r="Q1356" s="416" t="s">
        <v>175</v>
      </c>
      <c r="R1356" s="426"/>
      <c r="S1356" s="416" t="s">
        <v>175</v>
      </c>
      <c r="T1356" s="426"/>
      <c r="U1356" s="478" t="s">
        <v>175</v>
      </c>
      <c r="V1356" s="477"/>
      <c r="W1356" s="463" t="s">
        <v>175</v>
      </c>
      <c r="X1356" s="462"/>
      <c r="Y1356" s="463" t="s">
        <v>174</v>
      </c>
      <c r="Z1356" s="464"/>
      <c r="AA1356" s="792"/>
      <c r="AB1356" s="792"/>
      <c r="AC1356" s="792"/>
      <c r="AD1356" s="792"/>
      <c r="AE1356" s="792"/>
      <c r="AF1356" s="792"/>
    </row>
    <row r="1357" spans="1:32" s="404" customFormat="1" x14ac:dyDescent="0.2">
      <c r="A1357" s="402"/>
      <c r="B1357" s="824"/>
      <c r="C1357" s="825"/>
      <c r="D1357" s="792"/>
      <c r="E1357" s="829"/>
      <c r="F1357" s="843"/>
      <c r="G1357" s="835"/>
      <c r="H1357" s="829"/>
      <c r="I1357" s="416" t="s">
        <v>173</v>
      </c>
      <c r="J1357" s="429"/>
      <c r="K1357" s="416" t="s">
        <v>171</v>
      </c>
      <c r="L1357" s="427"/>
      <c r="M1357" s="416" t="s">
        <v>170</v>
      </c>
      <c r="N1357" s="428"/>
      <c r="O1357" s="416" t="s">
        <v>169</v>
      </c>
      <c r="P1357" s="426"/>
      <c r="Q1357" s="416" t="s">
        <v>169</v>
      </c>
      <c r="R1357" s="426"/>
      <c r="S1357" s="416" t="s">
        <v>169</v>
      </c>
      <c r="T1357" s="426"/>
      <c r="U1357" s="478" t="s">
        <v>169</v>
      </c>
      <c r="V1357" s="477"/>
      <c r="W1357" s="463" t="s">
        <v>169</v>
      </c>
      <c r="X1357" s="462"/>
      <c r="Y1357" s="781"/>
      <c r="Z1357" s="782"/>
      <c r="AA1357" s="792"/>
      <c r="AB1357" s="792"/>
      <c r="AC1357" s="792"/>
      <c r="AD1357" s="792"/>
      <c r="AE1357" s="792"/>
      <c r="AF1357" s="792"/>
    </row>
    <row r="1358" spans="1:32" s="404" customFormat="1" ht="15" customHeight="1" x14ac:dyDescent="0.2">
      <c r="A1358" s="402"/>
      <c r="B1358" s="824"/>
      <c r="C1358" s="825"/>
      <c r="D1358" s="792"/>
      <c r="E1358" s="829"/>
      <c r="F1358" s="843"/>
      <c r="G1358" s="835"/>
      <c r="H1358" s="829"/>
      <c r="I1358" s="416" t="s">
        <v>168</v>
      </c>
      <c r="J1358" s="427"/>
      <c r="K1358" s="416" t="s">
        <v>167</v>
      </c>
      <c r="L1358" s="427"/>
      <c r="M1358" s="816"/>
      <c r="N1358" s="817"/>
      <c r="O1358" s="416" t="s">
        <v>166</v>
      </c>
      <c r="P1358" s="426">
        <f>IF(P1356="",P1357-P1355,P1357-P1356)</f>
        <v>0</v>
      </c>
      <c r="Q1358" s="416" t="s">
        <v>166</v>
      </c>
      <c r="R1358" s="426">
        <f>IF(R1356="",R1357-R1355,R1357-R1356)</f>
        <v>0</v>
      </c>
      <c r="S1358" s="416" t="s">
        <v>166</v>
      </c>
      <c r="T1358" s="426">
        <f>IF(T1356="",T1357-T1355,T1357-T1356)</f>
        <v>0</v>
      </c>
      <c r="U1358" s="478" t="s">
        <v>166</v>
      </c>
      <c r="V1358" s="477">
        <f>IF(V1356="",V1357-V1355,V1357-V1356)</f>
        <v>0</v>
      </c>
      <c r="W1358" s="463" t="s">
        <v>166</v>
      </c>
      <c r="X1358" s="462">
        <f>IF(X1356="",X1357-X1355,X1357-X1356)</f>
        <v>0</v>
      </c>
      <c r="Y1358" s="781"/>
      <c r="Z1358" s="782"/>
      <c r="AA1358" s="792"/>
      <c r="AB1358" s="792"/>
      <c r="AC1358" s="792"/>
      <c r="AD1358" s="792"/>
      <c r="AE1358" s="792"/>
      <c r="AF1358" s="792"/>
    </row>
    <row r="1359" spans="1:32" s="404" customFormat="1" ht="15" customHeight="1" x14ac:dyDescent="0.2">
      <c r="A1359" s="402"/>
      <c r="B1359" s="824"/>
      <c r="C1359" s="825"/>
      <c r="D1359" s="792"/>
      <c r="E1359" s="829"/>
      <c r="F1359" s="843"/>
      <c r="G1359" s="835"/>
      <c r="H1359" s="829"/>
      <c r="I1359" s="416" t="s">
        <v>165</v>
      </c>
      <c r="J1359" s="415"/>
      <c r="K1359" s="416" t="s">
        <v>164</v>
      </c>
      <c r="L1359" s="415"/>
      <c r="M1359" s="816"/>
      <c r="N1359" s="817"/>
      <c r="O1359" s="816"/>
      <c r="P1359" s="817"/>
      <c r="Q1359" s="816"/>
      <c r="R1359" s="817"/>
      <c r="S1359" s="816"/>
      <c r="T1359" s="817"/>
      <c r="U1359" s="857"/>
      <c r="V1359" s="858"/>
      <c r="W1359" s="781"/>
      <c r="X1359" s="782"/>
      <c r="Y1359" s="781"/>
      <c r="Z1359" s="782"/>
      <c r="AA1359" s="792"/>
      <c r="AB1359" s="792"/>
      <c r="AC1359" s="792"/>
      <c r="AD1359" s="792"/>
      <c r="AE1359" s="792"/>
      <c r="AF1359" s="792"/>
    </row>
    <row r="1360" spans="1:32" s="404" customFormat="1" ht="15" customHeight="1" x14ac:dyDescent="0.2">
      <c r="A1360" s="402"/>
      <c r="B1360" s="826"/>
      <c r="C1360" s="827"/>
      <c r="D1360" s="793"/>
      <c r="E1360" s="830"/>
      <c r="F1360" s="844"/>
      <c r="G1360" s="836"/>
      <c r="H1360" s="830"/>
      <c r="I1360" s="406" t="s">
        <v>158</v>
      </c>
      <c r="J1360" s="451"/>
      <c r="K1360" s="820"/>
      <c r="L1360" s="821"/>
      <c r="M1360" s="818"/>
      <c r="N1360" s="819"/>
      <c r="O1360" s="818"/>
      <c r="P1360" s="819"/>
      <c r="Q1360" s="818"/>
      <c r="R1360" s="819"/>
      <c r="S1360" s="818"/>
      <c r="T1360" s="819"/>
      <c r="U1360" s="859"/>
      <c r="V1360" s="860"/>
      <c r="W1360" s="783"/>
      <c r="X1360" s="784"/>
      <c r="Y1360" s="783"/>
      <c r="Z1360" s="784"/>
      <c r="AA1360" s="793"/>
      <c r="AB1360" s="793"/>
      <c r="AC1360" s="793"/>
      <c r="AD1360" s="793"/>
      <c r="AE1360" s="793"/>
      <c r="AF1360" s="793"/>
    </row>
    <row r="1361" spans="1:32" s="404" customFormat="1" ht="12.75" customHeight="1" x14ac:dyDescent="0.2">
      <c r="A1361" s="402"/>
      <c r="B1361" s="822" t="s">
        <v>45</v>
      </c>
      <c r="C1361" s="823"/>
      <c r="D1361" s="791" t="s">
        <v>1984</v>
      </c>
      <c r="E1361" s="828" t="s">
        <v>228</v>
      </c>
      <c r="F1361" s="842"/>
      <c r="G1361" s="834" t="s">
        <v>231</v>
      </c>
      <c r="H1361" s="828"/>
      <c r="I1361" s="434" t="s">
        <v>184</v>
      </c>
      <c r="J1361" s="438">
        <v>500000</v>
      </c>
      <c r="K1361" s="434" t="s">
        <v>183</v>
      </c>
      <c r="L1361" s="437"/>
      <c r="M1361" s="434" t="s">
        <v>182</v>
      </c>
      <c r="N1361" s="436">
        <f>J1361</f>
        <v>500000</v>
      </c>
      <c r="O1361" s="434" t="s">
        <v>181</v>
      </c>
      <c r="P1361" s="435"/>
      <c r="Q1361" s="434" t="s">
        <v>181</v>
      </c>
      <c r="R1361" s="435"/>
      <c r="S1361" s="434" t="s">
        <v>181</v>
      </c>
      <c r="T1361" s="435"/>
      <c r="U1361" s="480" t="s">
        <v>181</v>
      </c>
      <c r="V1361" s="479"/>
      <c r="W1361" s="466" t="s">
        <v>181</v>
      </c>
      <c r="X1361" s="467"/>
      <c r="Y1361" s="466" t="s">
        <v>180</v>
      </c>
      <c r="Z1361" s="465"/>
      <c r="AA1361" s="791" t="s">
        <v>747</v>
      </c>
      <c r="AB1361" s="791" t="s">
        <v>747</v>
      </c>
      <c r="AC1361" s="791" t="s">
        <v>747</v>
      </c>
      <c r="AD1361" s="791" t="s">
        <v>747</v>
      </c>
      <c r="AE1361" s="791" t="s">
        <v>747</v>
      </c>
      <c r="AF1361" s="791" t="s">
        <v>110</v>
      </c>
    </row>
    <row r="1362" spans="1:32" s="404" customFormat="1" ht="15" customHeight="1" x14ac:dyDescent="0.2">
      <c r="A1362" s="402"/>
      <c r="B1362" s="824"/>
      <c r="C1362" s="825"/>
      <c r="D1362" s="792"/>
      <c r="E1362" s="829"/>
      <c r="F1362" s="843"/>
      <c r="G1362" s="835"/>
      <c r="H1362" s="829"/>
      <c r="I1362" s="416" t="s">
        <v>179</v>
      </c>
      <c r="J1362" s="432"/>
      <c r="K1362" s="416" t="s">
        <v>177</v>
      </c>
      <c r="L1362" s="415"/>
      <c r="M1362" s="416" t="s">
        <v>176</v>
      </c>
      <c r="N1362" s="428">
        <f>N1361</f>
        <v>500000</v>
      </c>
      <c r="O1362" s="416" t="s">
        <v>175</v>
      </c>
      <c r="P1362" s="426"/>
      <c r="Q1362" s="416" t="s">
        <v>175</v>
      </c>
      <c r="R1362" s="426"/>
      <c r="S1362" s="416" t="s">
        <v>175</v>
      </c>
      <c r="T1362" s="426"/>
      <c r="U1362" s="478" t="s">
        <v>175</v>
      </c>
      <c r="V1362" s="477"/>
      <c r="W1362" s="463" t="s">
        <v>175</v>
      </c>
      <c r="X1362" s="462"/>
      <c r="Y1362" s="463" t="s">
        <v>174</v>
      </c>
      <c r="Z1362" s="464"/>
      <c r="AA1362" s="792"/>
      <c r="AB1362" s="792"/>
      <c r="AC1362" s="792"/>
      <c r="AD1362" s="792"/>
      <c r="AE1362" s="792"/>
      <c r="AF1362" s="792"/>
    </row>
    <row r="1363" spans="1:32" s="404" customFormat="1" x14ac:dyDescent="0.2">
      <c r="A1363" s="402"/>
      <c r="B1363" s="824"/>
      <c r="C1363" s="825"/>
      <c r="D1363" s="792"/>
      <c r="E1363" s="829"/>
      <c r="F1363" s="843"/>
      <c r="G1363" s="835"/>
      <c r="H1363" s="829"/>
      <c r="I1363" s="416" t="s">
        <v>173</v>
      </c>
      <c r="J1363" s="429"/>
      <c r="K1363" s="416" t="s">
        <v>171</v>
      </c>
      <c r="L1363" s="427"/>
      <c r="M1363" s="416" t="s">
        <v>170</v>
      </c>
      <c r="N1363" s="428"/>
      <c r="O1363" s="416" t="s">
        <v>169</v>
      </c>
      <c r="P1363" s="426"/>
      <c r="Q1363" s="416" t="s">
        <v>169</v>
      </c>
      <c r="R1363" s="426"/>
      <c r="S1363" s="416" t="s">
        <v>169</v>
      </c>
      <c r="T1363" s="426"/>
      <c r="U1363" s="478" t="s">
        <v>169</v>
      </c>
      <c r="V1363" s="477"/>
      <c r="W1363" s="463" t="s">
        <v>169</v>
      </c>
      <c r="X1363" s="462"/>
      <c r="Y1363" s="781"/>
      <c r="Z1363" s="782"/>
      <c r="AA1363" s="792"/>
      <c r="AB1363" s="792"/>
      <c r="AC1363" s="792"/>
      <c r="AD1363" s="792"/>
      <c r="AE1363" s="792"/>
      <c r="AF1363" s="792"/>
    </row>
    <row r="1364" spans="1:32" s="404" customFormat="1" ht="15" customHeight="1" x14ac:dyDescent="0.2">
      <c r="A1364" s="402"/>
      <c r="B1364" s="824"/>
      <c r="C1364" s="825"/>
      <c r="D1364" s="792"/>
      <c r="E1364" s="829"/>
      <c r="F1364" s="843"/>
      <c r="G1364" s="835"/>
      <c r="H1364" s="829"/>
      <c r="I1364" s="416" t="s">
        <v>168</v>
      </c>
      <c r="J1364" s="427"/>
      <c r="K1364" s="416" t="s">
        <v>167</v>
      </c>
      <c r="L1364" s="427"/>
      <c r="M1364" s="816"/>
      <c r="N1364" s="817"/>
      <c r="O1364" s="416" t="s">
        <v>166</v>
      </c>
      <c r="P1364" s="426">
        <f>IF(P1362="",P1363-P1361,P1363-P1362)</f>
        <v>0</v>
      </c>
      <c r="Q1364" s="416" t="s">
        <v>166</v>
      </c>
      <c r="R1364" s="426">
        <f>IF(R1362="",R1363-R1361,R1363-R1362)</f>
        <v>0</v>
      </c>
      <c r="S1364" s="416" t="s">
        <v>166</v>
      </c>
      <c r="T1364" s="426">
        <f>IF(T1362="",T1363-T1361,T1363-T1362)</f>
        <v>0</v>
      </c>
      <c r="U1364" s="478" t="s">
        <v>166</v>
      </c>
      <c r="V1364" s="477">
        <f>IF(V1362="",V1363-V1361,V1363-V1362)</f>
        <v>0</v>
      </c>
      <c r="W1364" s="463" t="s">
        <v>166</v>
      </c>
      <c r="X1364" s="462">
        <f>IF(X1362="",X1363-X1361,X1363-X1362)</f>
        <v>0</v>
      </c>
      <c r="Y1364" s="781"/>
      <c r="Z1364" s="782"/>
      <c r="AA1364" s="792"/>
      <c r="AB1364" s="792"/>
      <c r="AC1364" s="792"/>
      <c r="AD1364" s="792"/>
      <c r="AE1364" s="792"/>
      <c r="AF1364" s="792"/>
    </row>
    <row r="1365" spans="1:32" s="404" customFormat="1" ht="15" customHeight="1" x14ac:dyDescent="0.2">
      <c r="A1365" s="402"/>
      <c r="B1365" s="824"/>
      <c r="C1365" s="825"/>
      <c r="D1365" s="792"/>
      <c r="E1365" s="829"/>
      <c r="F1365" s="843"/>
      <c r="G1365" s="835"/>
      <c r="H1365" s="829"/>
      <c r="I1365" s="416" t="s">
        <v>165</v>
      </c>
      <c r="J1365" s="415"/>
      <c r="K1365" s="416" t="s">
        <v>164</v>
      </c>
      <c r="L1365" s="415"/>
      <c r="M1365" s="816"/>
      <c r="N1365" s="817"/>
      <c r="O1365" s="816"/>
      <c r="P1365" s="817"/>
      <c r="Q1365" s="816"/>
      <c r="R1365" s="817"/>
      <c r="S1365" s="816"/>
      <c r="T1365" s="817"/>
      <c r="U1365" s="857"/>
      <c r="V1365" s="858"/>
      <c r="W1365" s="781"/>
      <c r="X1365" s="782"/>
      <c r="Y1365" s="781"/>
      <c r="Z1365" s="782"/>
      <c r="AA1365" s="792"/>
      <c r="AB1365" s="792"/>
      <c r="AC1365" s="792"/>
      <c r="AD1365" s="792"/>
      <c r="AE1365" s="792"/>
      <c r="AF1365" s="792"/>
    </row>
    <row r="1366" spans="1:32" s="404" customFormat="1" ht="15" customHeight="1" x14ac:dyDescent="0.2">
      <c r="A1366" s="402"/>
      <c r="B1366" s="826"/>
      <c r="C1366" s="827"/>
      <c r="D1366" s="793"/>
      <c r="E1366" s="830"/>
      <c r="F1366" s="844"/>
      <c r="G1366" s="836"/>
      <c r="H1366" s="830"/>
      <c r="I1366" s="406" t="s">
        <v>158</v>
      </c>
      <c r="J1366" s="451"/>
      <c r="K1366" s="820"/>
      <c r="L1366" s="821"/>
      <c r="M1366" s="818"/>
      <c r="N1366" s="819"/>
      <c r="O1366" s="818"/>
      <c r="P1366" s="819"/>
      <c r="Q1366" s="818"/>
      <c r="R1366" s="819"/>
      <c r="S1366" s="818"/>
      <c r="T1366" s="819"/>
      <c r="U1366" s="859"/>
      <c r="V1366" s="860"/>
      <c r="W1366" s="783"/>
      <c r="X1366" s="784"/>
      <c r="Y1366" s="783"/>
      <c r="Z1366" s="784"/>
      <c r="AA1366" s="793"/>
      <c r="AB1366" s="793"/>
      <c r="AC1366" s="793"/>
      <c r="AD1366" s="793"/>
      <c r="AE1366" s="793"/>
      <c r="AF1366" s="793"/>
    </row>
    <row r="1367" spans="1:32" s="404" customFormat="1" ht="12.75" customHeight="1" x14ac:dyDescent="0.2">
      <c r="A1367" s="402"/>
      <c r="B1367" s="822" t="s">
        <v>46</v>
      </c>
      <c r="C1367" s="823"/>
      <c r="D1367" s="791" t="s">
        <v>1984</v>
      </c>
      <c r="E1367" s="828" t="s">
        <v>228</v>
      </c>
      <c r="F1367" s="842"/>
      <c r="G1367" s="834" t="s">
        <v>231</v>
      </c>
      <c r="H1367" s="828"/>
      <c r="I1367" s="434" t="s">
        <v>184</v>
      </c>
      <c r="J1367" s="438">
        <v>500000</v>
      </c>
      <c r="K1367" s="434" t="s">
        <v>183</v>
      </c>
      <c r="L1367" s="437"/>
      <c r="M1367" s="434" t="s">
        <v>182</v>
      </c>
      <c r="N1367" s="436">
        <f>J1367</f>
        <v>500000</v>
      </c>
      <c r="O1367" s="434" t="s">
        <v>181</v>
      </c>
      <c r="P1367" s="435"/>
      <c r="Q1367" s="434" t="s">
        <v>181</v>
      </c>
      <c r="R1367" s="435"/>
      <c r="S1367" s="434" t="s">
        <v>181</v>
      </c>
      <c r="T1367" s="435"/>
      <c r="U1367" s="480" t="s">
        <v>181</v>
      </c>
      <c r="V1367" s="479"/>
      <c r="W1367" s="466" t="s">
        <v>181</v>
      </c>
      <c r="X1367" s="467"/>
      <c r="Y1367" s="466" t="s">
        <v>180</v>
      </c>
      <c r="Z1367" s="465"/>
      <c r="AA1367" s="791" t="s">
        <v>747</v>
      </c>
      <c r="AB1367" s="791" t="s">
        <v>747</v>
      </c>
      <c r="AC1367" s="791" t="s">
        <v>747</v>
      </c>
      <c r="AD1367" s="791" t="s">
        <v>747</v>
      </c>
      <c r="AE1367" s="791" t="s">
        <v>747</v>
      </c>
      <c r="AF1367" s="791" t="s">
        <v>110</v>
      </c>
    </row>
    <row r="1368" spans="1:32" s="404" customFormat="1" ht="15" customHeight="1" x14ac:dyDescent="0.2">
      <c r="A1368" s="402"/>
      <c r="B1368" s="824"/>
      <c r="C1368" s="825"/>
      <c r="D1368" s="792"/>
      <c r="E1368" s="829"/>
      <c r="F1368" s="843"/>
      <c r="G1368" s="835"/>
      <c r="H1368" s="829"/>
      <c r="I1368" s="416" t="s">
        <v>179</v>
      </c>
      <c r="J1368" s="432"/>
      <c r="K1368" s="416" t="s">
        <v>177</v>
      </c>
      <c r="L1368" s="415"/>
      <c r="M1368" s="416" t="s">
        <v>176</v>
      </c>
      <c r="N1368" s="428">
        <f>N1367</f>
        <v>500000</v>
      </c>
      <c r="O1368" s="416" t="s">
        <v>175</v>
      </c>
      <c r="P1368" s="426"/>
      <c r="Q1368" s="416" t="s">
        <v>175</v>
      </c>
      <c r="R1368" s="426"/>
      <c r="S1368" s="416" t="s">
        <v>175</v>
      </c>
      <c r="T1368" s="426"/>
      <c r="U1368" s="478" t="s">
        <v>175</v>
      </c>
      <c r="V1368" s="477"/>
      <c r="W1368" s="463" t="s">
        <v>175</v>
      </c>
      <c r="X1368" s="462"/>
      <c r="Y1368" s="463" t="s">
        <v>174</v>
      </c>
      <c r="Z1368" s="464"/>
      <c r="AA1368" s="792"/>
      <c r="AB1368" s="792"/>
      <c r="AC1368" s="792"/>
      <c r="AD1368" s="792"/>
      <c r="AE1368" s="792"/>
      <c r="AF1368" s="792"/>
    </row>
    <row r="1369" spans="1:32" s="404" customFormat="1" x14ac:dyDescent="0.2">
      <c r="A1369" s="402"/>
      <c r="B1369" s="824"/>
      <c r="C1369" s="825"/>
      <c r="D1369" s="792"/>
      <c r="E1369" s="829"/>
      <c r="F1369" s="843"/>
      <c r="G1369" s="835"/>
      <c r="H1369" s="829"/>
      <c r="I1369" s="416" t="s">
        <v>173</v>
      </c>
      <c r="J1369" s="429"/>
      <c r="K1369" s="416" t="s">
        <v>171</v>
      </c>
      <c r="L1369" s="427"/>
      <c r="M1369" s="416" t="s">
        <v>170</v>
      </c>
      <c r="N1369" s="428"/>
      <c r="O1369" s="416" t="s">
        <v>169</v>
      </c>
      <c r="P1369" s="426"/>
      <c r="Q1369" s="416" t="s">
        <v>169</v>
      </c>
      <c r="R1369" s="426"/>
      <c r="S1369" s="416" t="s">
        <v>169</v>
      </c>
      <c r="T1369" s="426"/>
      <c r="U1369" s="478" t="s">
        <v>169</v>
      </c>
      <c r="V1369" s="477"/>
      <c r="W1369" s="463" t="s">
        <v>169</v>
      </c>
      <c r="X1369" s="462"/>
      <c r="Y1369" s="781"/>
      <c r="Z1369" s="782"/>
      <c r="AA1369" s="792"/>
      <c r="AB1369" s="792"/>
      <c r="AC1369" s="792"/>
      <c r="AD1369" s="792"/>
      <c r="AE1369" s="792"/>
      <c r="AF1369" s="792"/>
    </row>
    <row r="1370" spans="1:32" s="404" customFormat="1" ht="15" customHeight="1" x14ac:dyDescent="0.2">
      <c r="A1370" s="402"/>
      <c r="B1370" s="824"/>
      <c r="C1370" s="825"/>
      <c r="D1370" s="792"/>
      <c r="E1370" s="829"/>
      <c r="F1370" s="843"/>
      <c r="G1370" s="835"/>
      <c r="H1370" s="829"/>
      <c r="I1370" s="416" t="s">
        <v>168</v>
      </c>
      <c r="J1370" s="427"/>
      <c r="K1370" s="416" t="s">
        <v>167</v>
      </c>
      <c r="L1370" s="427"/>
      <c r="M1370" s="816"/>
      <c r="N1370" s="817"/>
      <c r="O1370" s="416" t="s">
        <v>166</v>
      </c>
      <c r="P1370" s="426">
        <f>IF(P1368="",P1369-P1367,P1369-P1368)</f>
        <v>0</v>
      </c>
      <c r="Q1370" s="416" t="s">
        <v>166</v>
      </c>
      <c r="R1370" s="426">
        <f>IF(R1368="",R1369-R1367,R1369-R1368)</f>
        <v>0</v>
      </c>
      <c r="S1370" s="416" t="s">
        <v>166</v>
      </c>
      <c r="T1370" s="426">
        <f>IF(T1368="",T1369-T1367,T1369-T1368)</f>
        <v>0</v>
      </c>
      <c r="U1370" s="478" t="s">
        <v>166</v>
      </c>
      <c r="V1370" s="477">
        <f>IF(V1368="",V1369-V1367,V1369-V1368)</f>
        <v>0</v>
      </c>
      <c r="W1370" s="463" t="s">
        <v>166</v>
      </c>
      <c r="X1370" s="462">
        <f>IF(X1368="",X1369-X1367,X1369-X1368)</f>
        <v>0</v>
      </c>
      <c r="Y1370" s="781"/>
      <c r="Z1370" s="782"/>
      <c r="AA1370" s="792"/>
      <c r="AB1370" s="792"/>
      <c r="AC1370" s="792"/>
      <c r="AD1370" s="792"/>
      <c r="AE1370" s="792"/>
      <c r="AF1370" s="792"/>
    </row>
    <row r="1371" spans="1:32" s="404" customFormat="1" ht="15" customHeight="1" x14ac:dyDescent="0.2">
      <c r="A1371" s="402"/>
      <c r="B1371" s="824"/>
      <c r="C1371" s="825"/>
      <c r="D1371" s="792"/>
      <c r="E1371" s="829"/>
      <c r="F1371" s="843"/>
      <c r="G1371" s="835"/>
      <c r="H1371" s="829"/>
      <c r="I1371" s="416" t="s">
        <v>165</v>
      </c>
      <c r="J1371" s="415"/>
      <c r="K1371" s="416" t="s">
        <v>164</v>
      </c>
      <c r="L1371" s="415"/>
      <c r="M1371" s="816"/>
      <c r="N1371" s="817"/>
      <c r="O1371" s="816"/>
      <c r="P1371" s="817"/>
      <c r="Q1371" s="816"/>
      <c r="R1371" s="817"/>
      <c r="S1371" s="816"/>
      <c r="T1371" s="817"/>
      <c r="U1371" s="857"/>
      <c r="V1371" s="858"/>
      <c r="W1371" s="781"/>
      <c r="X1371" s="782"/>
      <c r="Y1371" s="781"/>
      <c r="Z1371" s="782"/>
      <c r="AA1371" s="792"/>
      <c r="AB1371" s="792"/>
      <c r="AC1371" s="792"/>
      <c r="AD1371" s="792"/>
      <c r="AE1371" s="792"/>
      <c r="AF1371" s="792"/>
    </row>
    <row r="1372" spans="1:32" s="404" customFormat="1" ht="15" customHeight="1" x14ac:dyDescent="0.2">
      <c r="A1372" s="402"/>
      <c r="B1372" s="826"/>
      <c r="C1372" s="827"/>
      <c r="D1372" s="793"/>
      <c r="E1372" s="830"/>
      <c r="F1372" s="844"/>
      <c r="G1372" s="836"/>
      <c r="H1372" s="830"/>
      <c r="I1372" s="406" t="s">
        <v>158</v>
      </c>
      <c r="J1372" s="451"/>
      <c r="K1372" s="820"/>
      <c r="L1372" s="821"/>
      <c r="M1372" s="818"/>
      <c r="N1372" s="819"/>
      <c r="O1372" s="818"/>
      <c r="P1372" s="819"/>
      <c r="Q1372" s="818"/>
      <c r="R1372" s="819"/>
      <c r="S1372" s="818"/>
      <c r="T1372" s="819"/>
      <c r="U1372" s="859"/>
      <c r="V1372" s="860"/>
      <c r="W1372" s="783"/>
      <c r="X1372" s="784"/>
      <c r="Y1372" s="783"/>
      <c r="Z1372" s="784"/>
      <c r="AA1372" s="793"/>
      <c r="AB1372" s="793"/>
      <c r="AC1372" s="793"/>
      <c r="AD1372" s="793"/>
      <c r="AE1372" s="793"/>
      <c r="AF1372" s="793"/>
    </row>
    <row r="1373" spans="1:32" s="404" customFormat="1" ht="12.75" customHeight="1" x14ac:dyDescent="0.2">
      <c r="A1373" s="402"/>
      <c r="B1373" s="822" t="s">
        <v>47</v>
      </c>
      <c r="C1373" s="823"/>
      <c r="D1373" s="791" t="s">
        <v>1984</v>
      </c>
      <c r="E1373" s="828" t="s">
        <v>228</v>
      </c>
      <c r="F1373" s="842"/>
      <c r="G1373" s="834" t="s">
        <v>231</v>
      </c>
      <c r="H1373" s="828"/>
      <c r="I1373" s="434" t="s">
        <v>184</v>
      </c>
      <c r="J1373" s="438">
        <v>500000</v>
      </c>
      <c r="K1373" s="434" t="s">
        <v>183</v>
      </c>
      <c r="L1373" s="437"/>
      <c r="M1373" s="434" t="s">
        <v>182</v>
      </c>
      <c r="N1373" s="436">
        <f>J1373</f>
        <v>500000</v>
      </c>
      <c r="O1373" s="434" t="s">
        <v>181</v>
      </c>
      <c r="P1373" s="435"/>
      <c r="Q1373" s="434" t="s">
        <v>181</v>
      </c>
      <c r="R1373" s="435"/>
      <c r="S1373" s="434" t="s">
        <v>181</v>
      </c>
      <c r="T1373" s="435"/>
      <c r="U1373" s="480" t="s">
        <v>181</v>
      </c>
      <c r="V1373" s="479"/>
      <c r="W1373" s="466" t="s">
        <v>181</v>
      </c>
      <c r="X1373" s="467"/>
      <c r="Y1373" s="466" t="s">
        <v>180</v>
      </c>
      <c r="Z1373" s="465"/>
      <c r="AA1373" s="791" t="s">
        <v>747</v>
      </c>
      <c r="AB1373" s="791" t="s">
        <v>747</v>
      </c>
      <c r="AC1373" s="791" t="s">
        <v>747</v>
      </c>
      <c r="AD1373" s="791" t="s">
        <v>747</v>
      </c>
      <c r="AE1373" s="791" t="s">
        <v>747</v>
      </c>
      <c r="AF1373" s="791" t="s">
        <v>110</v>
      </c>
    </row>
    <row r="1374" spans="1:32" s="404" customFormat="1" ht="15" customHeight="1" x14ac:dyDescent="0.2">
      <c r="A1374" s="402"/>
      <c r="B1374" s="824"/>
      <c r="C1374" s="825"/>
      <c r="D1374" s="792"/>
      <c r="E1374" s="829"/>
      <c r="F1374" s="843"/>
      <c r="G1374" s="835"/>
      <c r="H1374" s="829"/>
      <c r="I1374" s="416" t="s">
        <v>179</v>
      </c>
      <c r="J1374" s="432"/>
      <c r="K1374" s="416" t="s">
        <v>177</v>
      </c>
      <c r="L1374" s="415"/>
      <c r="M1374" s="416" t="s">
        <v>176</v>
      </c>
      <c r="N1374" s="428">
        <f>N1373</f>
        <v>500000</v>
      </c>
      <c r="O1374" s="416" t="s">
        <v>175</v>
      </c>
      <c r="P1374" s="426"/>
      <c r="Q1374" s="416" t="s">
        <v>175</v>
      </c>
      <c r="R1374" s="426"/>
      <c r="S1374" s="416" t="s">
        <v>175</v>
      </c>
      <c r="T1374" s="426"/>
      <c r="U1374" s="478" t="s">
        <v>175</v>
      </c>
      <c r="V1374" s="477"/>
      <c r="W1374" s="463" t="s">
        <v>175</v>
      </c>
      <c r="X1374" s="462"/>
      <c r="Y1374" s="463" t="s">
        <v>174</v>
      </c>
      <c r="Z1374" s="464"/>
      <c r="AA1374" s="792"/>
      <c r="AB1374" s="792"/>
      <c r="AC1374" s="792"/>
      <c r="AD1374" s="792"/>
      <c r="AE1374" s="792"/>
      <c r="AF1374" s="792"/>
    </row>
    <row r="1375" spans="1:32" s="404" customFormat="1" x14ac:dyDescent="0.2">
      <c r="A1375" s="402"/>
      <c r="B1375" s="824"/>
      <c r="C1375" s="825"/>
      <c r="D1375" s="792"/>
      <c r="E1375" s="829"/>
      <c r="F1375" s="843"/>
      <c r="G1375" s="835"/>
      <c r="H1375" s="829"/>
      <c r="I1375" s="416" t="s">
        <v>173</v>
      </c>
      <c r="J1375" s="429"/>
      <c r="K1375" s="416" t="s">
        <v>171</v>
      </c>
      <c r="L1375" s="427"/>
      <c r="M1375" s="416" t="s">
        <v>170</v>
      </c>
      <c r="N1375" s="428"/>
      <c r="O1375" s="416" t="s">
        <v>169</v>
      </c>
      <c r="P1375" s="426"/>
      <c r="Q1375" s="416" t="s">
        <v>169</v>
      </c>
      <c r="R1375" s="426"/>
      <c r="S1375" s="416" t="s">
        <v>169</v>
      </c>
      <c r="T1375" s="426"/>
      <c r="U1375" s="478" t="s">
        <v>169</v>
      </c>
      <c r="V1375" s="477"/>
      <c r="W1375" s="463" t="s">
        <v>169</v>
      </c>
      <c r="X1375" s="462"/>
      <c r="Y1375" s="781"/>
      <c r="Z1375" s="782"/>
      <c r="AA1375" s="792"/>
      <c r="AB1375" s="792"/>
      <c r="AC1375" s="792"/>
      <c r="AD1375" s="792"/>
      <c r="AE1375" s="792"/>
      <c r="AF1375" s="792"/>
    </row>
    <row r="1376" spans="1:32" s="404" customFormat="1" ht="15" customHeight="1" x14ac:dyDescent="0.2">
      <c r="A1376" s="402"/>
      <c r="B1376" s="824"/>
      <c r="C1376" s="825"/>
      <c r="D1376" s="792"/>
      <c r="E1376" s="829"/>
      <c r="F1376" s="843"/>
      <c r="G1376" s="835"/>
      <c r="H1376" s="829"/>
      <c r="I1376" s="416" t="s">
        <v>168</v>
      </c>
      <c r="J1376" s="427"/>
      <c r="K1376" s="416" t="s">
        <v>167</v>
      </c>
      <c r="L1376" s="427"/>
      <c r="M1376" s="816"/>
      <c r="N1376" s="817"/>
      <c r="O1376" s="416" t="s">
        <v>166</v>
      </c>
      <c r="P1376" s="426">
        <f>IF(P1374="",P1375-P1373,P1375-P1374)</f>
        <v>0</v>
      </c>
      <c r="Q1376" s="416" t="s">
        <v>166</v>
      </c>
      <c r="R1376" s="426">
        <f>IF(R1374="",R1375-R1373,R1375-R1374)</f>
        <v>0</v>
      </c>
      <c r="S1376" s="416" t="s">
        <v>166</v>
      </c>
      <c r="T1376" s="426">
        <f>IF(T1374="",T1375-T1373,T1375-T1374)</f>
        <v>0</v>
      </c>
      <c r="U1376" s="478" t="s">
        <v>166</v>
      </c>
      <c r="V1376" s="477">
        <f>IF(V1374="",V1375-V1373,V1375-V1374)</f>
        <v>0</v>
      </c>
      <c r="W1376" s="463" t="s">
        <v>166</v>
      </c>
      <c r="X1376" s="462">
        <f>IF(X1374="",X1375-X1373,X1375-X1374)</f>
        <v>0</v>
      </c>
      <c r="Y1376" s="781"/>
      <c r="Z1376" s="782"/>
      <c r="AA1376" s="792"/>
      <c r="AB1376" s="792"/>
      <c r="AC1376" s="792"/>
      <c r="AD1376" s="792"/>
      <c r="AE1376" s="792"/>
      <c r="AF1376" s="792"/>
    </row>
    <row r="1377" spans="1:32" s="404" customFormat="1" ht="15" customHeight="1" x14ac:dyDescent="0.2">
      <c r="A1377" s="402"/>
      <c r="B1377" s="824"/>
      <c r="C1377" s="825"/>
      <c r="D1377" s="792"/>
      <c r="E1377" s="829"/>
      <c r="F1377" s="843"/>
      <c r="G1377" s="835"/>
      <c r="H1377" s="829"/>
      <c r="I1377" s="416" t="s">
        <v>165</v>
      </c>
      <c r="J1377" s="415"/>
      <c r="K1377" s="416" t="s">
        <v>164</v>
      </c>
      <c r="L1377" s="415"/>
      <c r="M1377" s="816"/>
      <c r="N1377" s="817"/>
      <c r="O1377" s="816"/>
      <c r="P1377" s="817"/>
      <c r="Q1377" s="816"/>
      <c r="R1377" s="817"/>
      <c r="S1377" s="816"/>
      <c r="T1377" s="817"/>
      <c r="U1377" s="857"/>
      <c r="V1377" s="858"/>
      <c r="W1377" s="781"/>
      <c r="X1377" s="782"/>
      <c r="Y1377" s="781"/>
      <c r="Z1377" s="782"/>
      <c r="AA1377" s="792"/>
      <c r="AB1377" s="792"/>
      <c r="AC1377" s="792"/>
      <c r="AD1377" s="792"/>
      <c r="AE1377" s="792"/>
      <c r="AF1377" s="792"/>
    </row>
    <row r="1378" spans="1:32" s="404" customFormat="1" ht="15" customHeight="1" x14ac:dyDescent="0.2">
      <c r="A1378" s="402"/>
      <c r="B1378" s="826"/>
      <c r="C1378" s="827"/>
      <c r="D1378" s="793"/>
      <c r="E1378" s="830"/>
      <c r="F1378" s="844"/>
      <c r="G1378" s="836"/>
      <c r="H1378" s="830"/>
      <c r="I1378" s="406" t="s">
        <v>158</v>
      </c>
      <c r="J1378" s="451"/>
      <c r="K1378" s="820"/>
      <c r="L1378" s="821"/>
      <c r="M1378" s="818"/>
      <c r="N1378" s="819"/>
      <c r="O1378" s="818"/>
      <c r="P1378" s="819"/>
      <c r="Q1378" s="818"/>
      <c r="R1378" s="819"/>
      <c r="S1378" s="818"/>
      <c r="T1378" s="819"/>
      <c r="U1378" s="859"/>
      <c r="V1378" s="860"/>
      <c r="W1378" s="783"/>
      <c r="X1378" s="784"/>
      <c r="Y1378" s="783"/>
      <c r="Z1378" s="784"/>
      <c r="AA1378" s="793"/>
      <c r="AB1378" s="793"/>
      <c r="AC1378" s="793"/>
      <c r="AD1378" s="793"/>
      <c r="AE1378" s="793"/>
      <c r="AF1378" s="793"/>
    </row>
    <row r="1379" spans="1:32" s="404" customFormat="1" ht="12.75" customHeight="1" x14ac:dyDescent="0.2">
      <c r="A1379" s="402"/>
      <c r="B1379" s="822" t="s">
        <v>48</v>
      </c>
      <c r="C1379" s="823"/>
      <c r="D1379" s="791" t="s">
        <v>1984</v>
      </c>
      <c r="E1379" s="828" t="s">
        <v>228</v>
      </c>
      <c r="F1379" s="842"/>
      <c r="G1379" s="834" t="s">
        <v>231</v>
      </c>
      <c r="H1379" s="828"/>
      <c r="I1379" s="434" t="s">
        <v>184</v>
      </c>
      <c r="J1379" s="438">
        <v>500000</v>
      </c>
      <c r="K1379" s="434" t="s">
        <v>183</v>
      </c>
      <c r="L1379" s="437"/>
      <c r="M1379" s="434" t="s">
        <v>182</v>
      </c>
      <c r="N1379" s="436">
        <f>J1379</f>
        <v>500000</v>
      </c>
      <c r="O1379" s="434" t="s">
        <v>181</v>
      </c>
      <c r="P1379" s="435"/>
      <c r="Q1379" s="434" t="s">
        <v>181</v>
      </c>
      <c r="R1379" s="435"/>
      <c r="S1379" s="434" t="s">
        <v>181</v>
      </c>
      <c r="T1379" s="435"/>
      <c r="U1379" s="480" t="s">
        <v>181</v>
      </c>
      <c r="V1379" s="479"/>
      <c r="W1379" s="466" t="s">
        <v>181</v>
      </c>
      <c r="X1379" s="467"/>
      <c r="Y1379" s="466" t="s">
        <v>180</v>
      </c>
      <c r="Z1379" s="465"/>
      <c r="AA1379" s="791" t="s">
        <v>747</v>
      </c>
      <c r="AB1379" s="791" t="s">
        <v>747</v>
      </c>
      <c r="AC1379" s="791" t="s">
        <v>747</v>
      </c>
      <c r="AD1379" s="791" t="s">
        <v>747</v>
      </c>
      <c r="AE1379" s="791" t="s">
        <v>747</v>
      </c>
      <c r="AF1379" s="791" t="s">
        <v>110</v>
      </c>
    </row>
    <row r="1380" spans="1:32" s="404" customFormat="1" ht="15" customHeight="1" x14ac:dyDescent="0.2">
      <c r="A1380" s="402"/>
      <c r="B1380" s="824"/>
      <c r="C1380" s="825"/>
      <c r="D1380" s="792"/>
      <c r="E1380" s="829"/>
      <c r="F1380" s="843"/>
      <c r="G1380" s="835"/>
      <c r="H1380" s="829"/>
      <c r="I1380" s="416" t="s">
        <v>179</v>
      </c>
      <c r="J1380" s="432"/>
      <c r="K1380" s="416" t="s">
        <v>177</v>
      </c>
      <c r="L1380" s="415"/>
      <c r="M1380" s="416" t="s">
        <v>176</v>
      </c>
      <c r="N1380" s="428">
        <f>N1379</f>
        <v>500000</v>
      </c>
      <c r="O1380" s="416" t="s">
        <v>175</v>
      </c>
      <c r="P1380" s="426"/>
      <c r="Q1380" s="416" t="s">
        <v>175</v>
      </c>
      <c r="R1380" s="426"/>
      <c r="S1380" s="416" t="s">
        <v>175</v>
      </c>
      <c r="T1380" s="426"/>
      <c r="U1380" s="478" t="s">
        <v>175</v>
      </c>
      <c r="V1380" s="477"/>
      <c r="W1380" s="463" t="s">
        <v>175</v>
      </c>
      <c r="X1380" s="462"/>
      <c r="Y1380" s="463" t="s">
        <v>174</v>
      </c>
      <c r="Z1380" s="464"/>
      <c r="AA1380" s="792"/>
      <c r="AB1380" s="792"/>
      <c r="AC1380" s="792"/>
      <c r="AD1380" s="792"/>
      <c r="AE1380" s="792"/>
      <c r="AF1380" s="792"/>
    </row>
    <row r="1381" spans="1:32" s="404" customFormat="1" x14ac:dyDescent="0.2">
      <c r="A1381" s="402"/>
      <c r="B1381" s="824"/>
      <c r="C1381" s="825"/>
      <c r="D1381" s="792"/>
      <c r="E1381" s="829"/>
      <c r="F1381" s="843"/>
      <c r="G1381" s="835"/>
      <c r="H1381" s="829"/>
      <c r="I1381" s="416" t="s">
        <v>173</v>
      </c>
      <c r="J1381" s="429"/>
      <c r="K1381" s="416" t="s">
        <v>171</v>
      </c>
      <c r="L1381" s="427"/>
      <c r="M1381" s="416" t="s">
        <v>170</v>
      </c>
      <c r="N1381" s="428"/>
      <c r="O1381" s="416" t="s">
        <v>169</v>
      </c>
      <c r="P1381" s="426"/>
      <c r="Q1381" s="416" t="s">
        <v>169</v>
      </c>
      <c r="R1381" s="426"/>
      <c r="S1381" s="416" t="s">
        <v>169</v>
      </c>
      <c r="T1381" s="426"/>
      <c r="U1381" s="478" t="s">
        <v>169</v>
      </c>
      <c r="V1381" s="477"/>
      <c r="W1381" s="463" t="s">
        <v>169</v>
      </c>
      <c r="X1381" s="462"/>
      <c r="Y1381" s="781"/>
      <c r="Z1381" s="782"/>
      <c r="AA1381" s="792"/>
      <c r="AB1381" s="792"/>
      <c r="AC1381" s="792"/>
      <c r="AD1381" s="792"/>
      <c r="AE1381" s="792"/>
      <c r="AF1381" s="792"/>
    </row>
    <row r="1382" spans="1:32" s="404" customFormat="1" ht="15" customHeight="1" x14ac:dyDescent="0.2">
      <c r="A1382" s="402"/>
      <c r="B1382" s="824"/>
      <c r="C1382" s="825"/>
      <c r="D1382" s="792"/>
      <c r="E1382" s="829"/>
      <c r="F1382" s="843"/>
      <c r="G1382" s="835"/>
      <c r="H1382" s="829"/>
      <c r="I1382" s="416" t="s">
        <v>168</v>
      </c>
      <c r="J1382" s="427"/>
      <c r="K1382" s="416" t="s">
        <v>167</v>
      </c>
      <c r="L1382" s="427"/>
      <c r="M1382" s="816"/>
      <c r="N1382" s="817"/>
      <c r="O1382" s="416" t="s">
        <v>166</v>
      </c>
      <c r="P1382" s="426">
        <f>IF(P1380="",P1381-P1379,P1381-P1380)</f>
        <v>0</v>
      </c>
      <c r="Q1382" s="416" t="s">
        <v>166</v>
      </c>
      <c r="R1382" s="426">
        <f>IF(R1380="",R1381-R1379,R1381-R1380)</f>
        <v>0</v>
      </c>
      <c r="S1382" s="416" t="s">
        <v>166</v>
      </c>
      <c r="T1382" s="426">
        <f>IF(T1380="",T1381-T1379,T1381-T1380)</f>
        <v>0</v>
      </c>
      <c r="U1382" s="478" t="s">
        <v>166</v>
      </c>
      <c r="V1382" s="477">
        <f>IF(V1380="",V1381-V1379,V1381-V1380)</f>
        <v>0</v>
      </c>
      <c r="W1382" s="463" t="s">
        <v>166</v>
      </c>
      <c r="X1382" s="462">
        <f>IF(X1380="",X1381-X1379,X1381-X1380)</f>
        <v>0</v>
      </c>
      <c r="Y1382" s="781"/>
      <c r="Z1382" s="782"/>
      <c r="AA1382" s="792"/>
      <c r="AB1382" s="792"/>
      <c r="AC1382" s="792"/>
      <c r="AD1382" s="792"/>
      <c r="AE1382" s="792"/>
      <c r="AF1382" s="792"/>
    </row>
    <row r="1383" spans="1:32" s="404" customFormat="1" ht="15" customHeight="1" x14ac:dyDescent="0.2">
      <c r="A1383" s="402"/>
      <c r="B1383" s="824"/>
      <c r="C1383" s="825"/>
      <c r="D1383" s="792"/>
      <c r="E1383" s="829"/>
      <c r="F1383" s="843"/>
      <c r="G1383" s="835"/>
      <c r="H1383" s="829"/>
      <c r="I1383" s="416" t="s">
        <v>165</v>
      </c>
      <c r="J1383" s="415"/>
      <c r="K1383" s="416" t="s">
        <v>164</v>
      </c>
      <c r="L1383" s="415"/>
      <c r="M1383" s="816"/>
      <c r="N1383" s="817"/>
      <c r="O1383" s="816"/>
      <c r="P1383" s="817"/>
      <c r="Q1383" s="816"/>
      <c r="R1383" s="817"/>
      <c r="S1383" s="816"/>
      <c r="T1383" s="817"/>
      <c r="U1383" s="857"/>
      <c r="V1383" s="858"/>
      <c r="W1383" s="781"/>
      <c r="X1383" s="782"/>
      <c r="Y1383" s="781"/>
      <c r="Z1383" s="782"/>
      <c r="AA1383" s="792"/>
      <c r="AB1383" s="792"/>
      <c r="AC1383" s="792"/>
      <c r="AD1383" s="792"/>
      <c r="AE1383" s="792"/>
      <c r="AF1383" s="792"/>
    </row>
    <row r="1384" spans="1:32" s="404" customFormat="1" ht="15" customHeight="1" x14ac:dyDescent="0.2">
      <c r="A1384" s="402"/>
      <c r="B1384" s="826"/>
      <c r="C1384" s="827"/>
      <c r="D1384" s="793"/>
      <c r="E1384" s="830"/>
      <c r="F1384" s="844"/>
      <c r="G1384" s="836"/>
      <c r="H1384" s="830"/>
      <c r="I1384" s="406" t="s">
        <v>158</v>
      </c>
      <c r="J1384" s="451"/>
      <c r="K1384" s="820"/>
      <c r="L1384" s="821"/>
      <c r="M1384" s="818"/>
      <c r="N1384" s="819"/>
      <c r="O1384" s="818"/>
      <c r="P1384" s="819"/>
      <c r="Q1384" s="818"/>
      <c r="R1384" s="819"/>
      <c r="S1384" s="818"/>
      <c r="T1384" s="819"/>
      <c r="U1384" s="859"/>
      <c r="V1384" s="860"/>
      <c r="W1384" s="783"/>
      <c r="X1384" s="784"/>
      <c r="Y1384" s="783"/>
      <c r="Z1384" s="784"/>
      <c r="AA1384" s="793"/>
      <c r="AB1384" s="793"/>
      <c r="AC1384" s="793"/>
      <c r="AD1384" s="793"/>
      <c r="AE1384" s="793"/>
      <c r="AF1384" s="793"/>
    </row>
    <row r="1385" spans="1:32" s="404" customFormat="1" ht="12.75" customHeight="1" x14ac:dyDescent="0.2">
      <c r="A1385" s="402"/>
      <c r="B1385" s="822" t="s">
        <v>748</v>
      </c>
      <c r="C1385" s="823"/>
      <c r="D1385" s="791" t="s">
        <v>1984</v>
      </c>
      <c r="E1385" s="828" t="s">
        <v>228</v>
      </c>
      <c r="F1385" s="842"/>
      <c r="G1385" s="834" t="s">
        <v>231</v>
      </c>
      <c r="H1385" s="828"/>
      <c r="I1385" s="434" t="s">
        <v>184</v>
      </c>
      <c r="J1385" s="438">
        <v>500000</v>
      </c>
      <c r="K1385" s="434" t="s">
        <v>183</v>
      </c>
      <c r="L1385" s="437"/>
      <c r="M1385" s="434" t="s">
        <v>182</v>
      </c>
      <c r="N1385" s="436">
        <f>J1385</f>
        <v>500000</v>
      </c>
      <c r="O1385" s="434" t="s">
        <v>181</v>
      </c>
      <c r="P1385" s="435"/>
      <c r="Q1385" s="434" t="s">
        <v>181</v>
      </c>
      <c r="R1385" s="435"/>
      <c r="S1385" s="434" t="s">
        <v>181</v>
      </c>
      <c r="T1385" s="435"/>
      <c r="U1385" s="480" t="s">
        <v>181</v>
      </c>
      <c r="V1385" s="479"/>
      <c r="W1385" s="466" t="s">
        <v>181</v>
      </c>
      <c r="X1385" s="467"/>
      <c r="Y1385" s="466" t="s">
        <v>180</v>
      </c>
      <c r="Z1385" s="465"/>
      <c r="AA1385" s="791" t="s">
        <v>747</v>
      </c>
      <c r="AB1385" s="791" t="s">
        <v>747</v>
      </c>
      <c r="AC1385" s="791" t="s">
        <v>747</v>
      </c>
      <c r="AD1385" s="791" t="s">
        <v>747</v>
      </c>
      <c r="AE1385" s="791" t="s">
        <v>747</v>
      </c>
      <c r="AF1385" s="791" t="s">
        <v>110</v>
      </c>
    </row>
    <row r="1386" spans="1:32" s="404" customFormat="1" ht="15" customHeight="1" x14ac:dyDescent="0.2">
      <c r="A1386" s="402"/>
      <c r="B1386" s="824"/>
      <c r="C1386" s="825"/>
      <c r="D1386" s="792"/>
      <c r="E1386" s="829"/>
      <c r="F1386" s="843"/>
      <c r="G1386" s="835"/>
      <c r="H1386" s="829"/>
      <c r="I1386" s="416" t="s">
        <v>179</v>
      </c>
      <c r="J1386" s="432"/>
      <c r="K1386" s="416" t="s">
        <v>177</v>
      </c>
      <c r="L1386" s="415"/>
      <c r="M1386" s="416" t="s">
        <v>176</v>
      </c>
      <c r="N1386" s="428">
        <f>N1385</f>
        <v>500000</v>
      </c>
      <c r="O1386" s="416" t="s">
        <v>175</v>
      </c>
      <c r="P1386" s="426"/>
      <c r="Q1386" s="416" t="s">
        <v>175</v>
      </c>
      <c r="R1386" s="426"/>
      <c r="S1386" s="416" t="s">
        <v>175</v>
      </c>
      <c r="T1386" s="426"/>
      <c r="U1386" s="478" t="s">
        <v>175</v>
      </c>
      <c r="V1386" s="477"/>
      <c r="W1386" s="463" t="s">
        <v>175</v>
      </c>
      <c r="X1386" s="462"/>
      <c r="Y1386" s="463" t="s">
        <v>174</v>
      </c>
      <c r="Z1386" s="464"/>
      <c r="AA1386" s="792"/>
      <c r="AB1386" s="792"/>
      <c r="AC1386" s="792"/>
      <c r="AD1386" s="792"/>
      <c r="AE1386" s="792"/>
      <c r="AF1386" s="792"/>
    </row>
    <row r="1387" spans="1:32" s="404" customFormat="1" x14ac:dyDescent="0.2">
      <c r="A1387" s="402"/>
      <c r="B1387" s="824"/>
      <c r="C1387" s="825"/>
      <c r="D1387" s="792"/>
      <c r="E1387" s="829"/>
      <c r="F1387" s="843"/>
      <c r="G1387" s="835"/>
      <c r="H1387" s="829"/>
      <c r="I1387" s="416" t="s">
        <v>173</v>
      </c>
      <c r="J1387" s="429"/>
      <c r="K1387" s="416" t="s">
        <v>171</v>
      </c>
      <c r="L1387" s="427"/>
      <c r="M1387" s="416" t="s">
        <v>170</v>
      </c>
      <c r="N1387" s="428"/>
      <c r="O1387" s="416" t="s">
        <v>169</v>
      </c>
      <c r="P1387" s="426"/>
      <c r="Q1387" s="416" t="s">
        <v>169</v>
      </c>
      <c r="R1387" s="426"/>
      <c r="S1387" s="416" t="s">
        <v>169</v>
      </c>
      <c r="T1387" s="426"/>
      <c r="U1387" s="478" t="s">
        <v>169</v>
      </c>
      <c r="V1387" s="477"/>
      <c r="W1387" s="463" t="s">
        <v>169</v>
      </c>
      <c r="X1387" s="462"/>
      <c r="Y1387" s="781"/>
      <c r="Z1387" s="782"/>
      <c r="AA1387" s="792"/>
      <c r="AB1387" s="792"/>
      <c r="AC1387" s="792"/>
      <c r="AD1387" s="792"/>
      <c r="AE1387" s="792"/>
      <c r="AF1387" s="792"/>
    </row>
    <row r="1388" spans="1:32" s="404" customFormat="1" ht="15" customHeight="1" x14ac:dyDescent="0.2">
      <c r="A1388" s="402"/>
      <c r="B1388" s="824"/>
      <c r="C1388" s="825"/>
      <c r="D1388" s="792"/>
      <c r="E1388" s="829"/>
      <c r="F1388" s="843"/>
      <c r="G1388" s="835"/>
      <c r="H1388" s="829"/>
      <c r="I1388" s="416" t="s">
        <v>168</v>
      </c>
      <c r="J1388" s="427"/>
      <c r="K1388" s="416" t="s">
        <v>167</v>
      </c>
      <c r="L1388" s="427"/>
      <c r="M1388" s="816"/>
      <c r="N1388" s="817"/>
      <c r="O1388" s="416" t="s">
        <v>166</v>
      </c>
      <c r="P1388" s="426">
        <f>IF(P1386="",P1387-P1385,P1387-P1386)</f>
        <v>0</v>
      </c>
      <c r="Q1388" s="416" t="s">
        <v>166</v>
      </c>
      <c r="R1388" s="426">
        <f>IF(R1386="",R1387-R1385,R1387-R1386)</f>
        <v>0</v>
      </c>
      <c r="S1388" s="416" t="s">
        <v>166</v>
      </c>
      <c r="T1388" s="426">
        <f>IF(T1386="",T1387-T1385,T1387-T1386)</f>
        <v>0</v>
      </c>
      <c r="U1388" s="478" t="s">
        <v>166</v>
      </c>
      <c r="V1388" s="477">
        <f>IF(V1386="",V1387-V1385,V1387-V1386)</f>
        <v>0</v>
      </c>
      <c r="W1388" s="463" t="s">
        <v>166</v>
      </c>
      <c r="X1388" s="462">
        <f>IF(X1386="",X1387-X1385,X1387-X1386)</f>
        <v>0</v>
      </c>
      <c r="Y1388" s="781"/>
      <c r="Z1388" s="782"/>
      <c r="AA1388" s="792"/>
      <c r="AB1388" s="792"/>
      <c r="AC1388" s="792"/>
      <c r="AD1388" s="792"/>
      <c r="AE1388" s="792"/>
      <c r="AF1388" s="792"/>
    </row>
    <row r="1389" spans="1:32" s="404" customFormat="1" ht="15" customHeight="1" x14ac:dyDescent="0.2">
      <c r="A1389" s="402"/>
      <c r="B1389" s="824"/>
      <c r="C1389" s="825"/>
      <c r="D1389" s="792"/>
      <c r="E1389" s="829"/>
      <c r="F1389" s="843"/>
      <c r="G1389" s="835"/>
      <c r="H1389" s="829"/>
      <c r="I1389" s="416" t="s">
        <v>165</v>
      </c>
      <c r="J1389" s="415"/>
      <c r="K1389" s="416" t="s">
        <v>164</v>
      </c>
      <c r="L1389" s="415"/>
      <c r="M1389" s="816"/>
      <c r="N1389" s="817"/>
      <c r="O1389" s="816"/>
      <c r="P1389" s="817"/>
      <c r="Q1389" s="816"/>
      <c r="R1389" s="817"/>
      <c r="S1389" s="816"/>
      <c r="T1389" s="817"/>
      <c r="U1389" s="857"/>
      <c r="V1389" s="858"/>
      <c r="W1389" s="781"/>
      <c r="X1389" s="782"/>
      <c r="Y1389" s="781"/>
      <c r="Z1389" s="782"/>
      <c r="AA1389" s="792"/>
      <c r="AB1389" s="792"/>
      <c r="AC1389" s="792"/>
      <c r="AD1389" s="792"/>
      <c r="AE1389" s="792"/>
      <c r="AF1389" s="792"/>
    </row>
    <row r="1390" spans="1:32" s="404" customFormat="1" ht="15" customHeight="1" x14ac:dyDescent="0.2">
      <c r="A1390" s="402"/>
      <c r="B1390" s="826"/>
      <c r="C1390" s="827"/>
      <c r="D1390" s="793"/>
      <c r="E1390" s="830"/>
      <c r="F1390" s="844"/>
      <c r="G1390" s="836"/>
      <c r="H1390" s="830"/>
      <c r="I1390" s="406" t="s">
        <v>158</v>
      </c>
      <c r="J1390" s="451"/>
      <c r="K1390" s="820"/>
      <c r="L1390" s="821"/>
      <c r="M1390" s="818"/>
      <c r="N1390" s="819"/>
      <c r="O1390" s="818"/>
      <c r="P1390" s="819"/>
      <c r="Q1390" s="818"/>
      <c r="R1390" s="819"/>
      <c r="S1390" s="818"/>
      <c r="T1390" s="819"/>
      <c r="U1390" s="859"/>
      <c r="V1390" s="860"/>
      <c r="W1390" s="783"/>
      <c r="X1390" s="784"/>
      <c r="Y1390" s="783"/>
      <c r="Z1390" s="784"/>
      <c r="AA1390" s="793"/>
      <c r="AB1390" s="793"/>
      <c r="AC1390" s="793"/>
      <c r="AD1390" s="793"/>
      <c r="AE1390" s="793"/>
      <c r="AF1390" s="793"/>
    </row>
    <row r="1391" spans="1:32" s="404" customFormat="1" ht="12.75" customHeight="1" x14ac:dyDescent="0.2">
      <c r="A1391" s="402"/>
      <c r="B1391" s="822" t="s">
        <v>731</v>
      </c>
      <c r="C1391" s="823"/>
      <c r="D1391" s="791" t="s">
        <v>207</v>
      </c>
      <c r="E1391" s="828" t="s">
        <v>228</v>
      </c>
      <c r="F1391" s="831"/>
      <c r="G1391" s="834" t="s">
        <v>231</v>
      </c>
      <c r="H1391" s="828" t="s">
        <v>185</v>
      </c>
      <c r="I1391" s="434" t="s">
        <v>184</v>
      </c>
      <c r="J1391" s="438">
        <v>500000</v>
      </c>
      <c r="K1391" s="434" t="s">
        <v>183</v>
      </c>
      <c r="L1391" s="437">
        <f>+J1396+J1394</f>
        <v>44187</v>
      </c>
      <c r="M1391" s="434" t="s">
        <v>182</v>
      </c>
      <c r="N1391" s="436">
        <f>J1391</f>
        <v>500000</v>
      </c>
      <c r="O1391" s="434" t="s">
        <v>181</v>
      </c>
      <c r="P1391" s="435"/>
      <c r="Q1391" s="434" t="s">
        <v>181</v>
      </c>
      <c r="R1391" s="435"/>
      <c r="S1391" s="434" t="s">
        <v>181</v>
      </c>
      <c r="T1391" s="435"/>
      <c r="U1391" s="480" t="s">
        <v>181</v>
      </c>
      <c r="V1391" s="479"/>
      <c r="W1391" s="466" t="s">
        <v>181</v>
      </c>
      <c r="X1391" s="467">
        <v>1</v>
      </c>
      <c r="Y1391" s="466" t="s">
        <v>180</v>
      </c>
      <c r="Z1391" s="465"/>
      <c r="AA1391" s="791" t="s">
        <v>730</v>
      </c>
      <c r="AB1391" s="791" t="s">
        <v>730</v>
      </c>
      <c r="AC1391" s="791" t="s">
        <v>730</v>
      </c>
      <c r="AD1391" s="791" t="s">
        <v>730</v>
      </c>
      <c r="AE1391" s="791" t="s">
        <v>730</v>
      </c>
      <c r="AF1391" s="791" t="s">
        <v>110</v>
      </c>
    </row>
    <row r="1392" spans="1:32" s="404" customFormat="1" ht="15" customHeight="1" x14ac:dyDescent="0.2">
      <c r="A1392" s="402"/>
      <c r="B1392" s="824"/>
      <c r="C1392" s="825"/>
      <c r="D1392" s="792"/>
      <c r="E1392" s="829"/>
      <c r="F1392" s="832"/>
      <c r="G1392" s="835"/>
      <c r="H1392" s="829"/>
      <c r="I1392" s="416" t="s">
        <v>179</v>
      </c>
      <c r="J1392" s="432" t="s">
        <v>1011</v>
      </c>
      <c r="K1392" s="416" t="s">
        <v>177</v>
      </c>
      <c r="L1392" s="415"/>
      <c r="M1392" s="416" t="s">
        <v>176</v>
      </c>
      <c r="N1392" s="428">
        <f>N1391</f>
        <v>500000</v>
      </c>
      <c r="O1392" s="416" t="s">
        <v>175</v>
      </c>
      <c r="P1392" s="426"/>
      <c r="Q1392" s="416" t="s">
        <v>175</v>
      </c>
      <c r="R1392" s="426"/>
      <c r="S1392" s="416" t="s">
        <v>175</v>
      </c>
      <c r="T1392" s="426"/>
      <c r="U1392" s="478" t="s">
        <v>175</v>
      </c>
      <c r="V1392" s="477"/>
      <c r="W1392" s="463" t="s">
        <v>175</v>
      </c>
      <c r="X1392" s="462"/>
      <c r="Y1392" s="463" t="s">
        <v>174</v>
      </c>
      <c r="Z1392" s="464"/>
      <c r="AA1392" s="792"/>
      <c r="AB1392" s="792"/>
      <c r="AC1392" s="792"/>
      <c r="AD1392" s="792"/>
      <c r="AE1392" s="792"/>
      <c r="AF1392" s="792"/>
    </row>
    <row r="1393" spans="1:32" s="404" customFormat="1" x14ac:dyDescent="0.2">
      <c r="A1393" s="402"/>
      <c r="B1393" s="824"/>
      <c r="C1393" s="825"/>
      <c r="D1393" s="792"/>
      <c r="E1393" s="829"/>
      <c r="F1393" s="832"/>
      <c r="G1393" s="835"/>
      <c r="H1393" s="829"/>
      <c r="I1393" s="416" t="s">
        <v>173</v>
      </c>
      <c r="J1393" s="429" t="s">
        <v>172</v>
      </c>
      <c r="K1393" s="416" t="s">
        <v>171</v>
      </c>
      <c r="L1393" s="427"/>
      <c r="M1393" s="416" t="s">
        <v>170</v>
      </c>
      <c r="N1393" s="428"/>
      <c r="O1393" s="416" t="s">
        <v>169</v>
      </c>
      <c r="P1393" s="426"/>
      <c r="Q1393" s="416" t="s">
        <v>169</v>
      </c>
      <c r="R1393" s="426"/>
      <c r="S1393" s="416" t="s">
        <v>169</v>
      </c>
      <c r="T1393" s="426"/>
      <c r="U1393" s="478" t="s">
        <v>169</v>
      </c>
      <c r="V1393" s="477"/>
      <c r="W1393" s="463" t="s">
        <v>169</v>
      </c>
      <c r="X1393" s="462">
        <v>1</v>
      </c>
      <c r="Y1393" s="781"/>
      <c r="Z1393" s="782"/>
      <c r="AA1393" s="792"/>
      <c r="AB1393" s="792"/>
      <c r="AC1393" s="792"/>
      <c r="AD1393" s="792"/>
      <c r="AE1393" s="792"/>
      <c r="AF1393" s="792"/>
    </row>
    <row r="1394" spans="1:32" s="404" customFormat="1" ht="15" customHeight="1" x14ac:dyDescent="0.2">
      <c r="A1394" s="402"/>
      <c r="B1394" s="824"/>
      <c r="C1394" s="825"/>
      <c r="D1394" s="792"/>
      <c r="E1394" s="829"/>
      <c r="F1394" s="832"/>
      <c r="G1394" s="835"/>
      <c r="H1394" s="829"/>
      <c r="I1394" s="416" t="s">
        <v>168</v>
      </c>
      <c r="J1394" s="427">
        <v>69</v>
      </c>
      <c r="K1394" s="416" t="s">
        <v>167</v>
      </c>
      <c r="L1394" s="427"/>
      <c r="M1394" s="816"/>
      <c r="N1394" s="817"/>
      <c r="O1394" s="416" t="s">
        <v>166</v>
      </c>
      <c r="P1394" s="426">
        <f>IF(P1392="",P1393-P1391,P1393-P1392)</f>
        <v>0</v>
      </c>
      <c r="Q1394" s="416" t="s">
        <v>166</v>
      </c>
      <c r="R1394" s="426">
        <f>IF(R1392="",R1393-R1391,R1393-R1392)</f>
        <v>0</v>
      </c>
      <c r="S1394" s="416" t="s">
        <v>166</v>
      </c>
      <c r="T1394" s="426">
        <f>IF(T1392="",T1393-T1391,T1393-T1392)</f>
        <v>0</v>
      </c>
      <c r="U1394" s="478" t="s">
        <v>166</v>
      </c>
      <c r="V1394" s="477">
        <f>IF(V1392="",V1393-V1391,V1393-V1392)</f>
        <v>0</v>
      </c>
      <c r="W1394" s="463" t="s">
        <v>166</v>
      </c>
      <c r="X1394" s="462">
        <f>IF(X1392="",X1393-X1391,X1393-X1392)</f>
        <v>0</v>
      </c>
      <c r="Y1394" s="781"/>
      <c r="Z1394" s="782"/>
      <c r="AA1394" s="792"/>
      <c r="AB1394" s="792"/>
      <c r="AC1394" s="792"/>
      <c r="AD1394" s="792"/>
      <c r="AE1394" s="792"/>
      <c r="AF1394" s="792"/>
    </row>
    <row r="1395" spans="1:32" s="404" customFormat="1" ht="15" customHeight="1" x14ac:dyDescent="0.2">
      <c r="A1395" s="402"/>
      <c r="B1395" s="824"/>
      <c r="C1395" s="825"/>
      <c r="D1395" s="792"/>
      <c r="E1395" s="829"/>
      <c r="F1395" s="832"/>
      <c r="G1395" s="835"/>
      <c r="H1395" s="829"/>
      <c r="I1395" s="416" t="s">
        <v>165</v>
      </c>
      <c r="J1395" s="415"/>
      <c r="K1395" s="416" t="s">
        <v>164</v>
      </c>
      <c r="L1395" s="415">
        <v>44187</v>
      </c>
      <c r="M1395" s="816"/>
      <c r="N1395" s="817"/>
      <c r="O1395" s="816"/>
      <c r="P1395" s="817"/>
      <c r="Q1395" s="816"/>
      <c r="R1395" s="817"/>
      <c r="S1395" s="816"/>
      <c r="T1395" s="817"/>
      <c r="U1395" s="857"/>
      <c r="V1395" s="858"/>
      <c r="W1395" s="781"/>
      <c r="X1395" s="782"/>
      <c r="Y1395" s="781"/>
      <c r="Z1395" s="782"/>
      <c r="AA1395" s="792"/>
      <c r="AB1395" s="792"/>
      <c r="AC1395" s="792"/>
      <c r="AD1395" s="792"/>
      <c r="AE1395" s="792"/>
      <c r="AF1395" s="792"/>
    </row>
    <row r="1396" spans="1:32" s="404" customFormat="1" ht="15" customHeight="1" x14ac:dyDescent="0.2">
      <c r="A1396" s="402"/>
      <c r="B1396" s="826"/>
      <c r="C1396" s="827"/>
      <c r="D1396" s="793"/>
      <c r="E1396" s="830"/>
      <c r="F1396" s="833"/>
      <c r="G1396" s="836"/>
      <c r="H1396" s="830"/>
      <c r="I1396" s="406" t="s">
        <v>158</v>
      </c>
      <c r="J1396" s="451">
        <v>44118</v>
      </c>
      <c r="K1396" s="820"/>
      <c r="L1396" s="821"/>
      <c r="M1396" s="818"/>
      <c r="N1396" s="819"/>
      <c r="O1396" s="818"/>
      <c r="P1396" s="819"/>
      <c r="Q1396" s="818"/>
      <c r="R1396" s="819"/>
      <c r="S1396" s="818"/>
      <c r="T1396" s="819"/>
      <c r="U1396" s="859"/>
      <c r="V1396" s="860"/>
      <c r="W1396" s="783"/>
      <c r="X1396" s="784"/>
      <c r="Y1396" s="783"/>
      <c r="Z1396" s="784"/>
      <c r="AA1396" s="793"/>
      <c r="AB1396" s="793"/>
      <c r="AC1396" s="793"/>
      <c r="AD1396" s="793"/>
      <c r="AE1396" s="793"/>
      <c r="AF1396" s="793"/>
    </row>
    <row r="1397" spans="1:32" s="404" customFormat="1" ht="12.75" customHeight="1" x14ac:dyDescent="0.2">
      <c r="A1397" s="402"/>
      <c r="B1397" s="822" t="s">
        <v>720</v>
      </c>
      <c r="C1397" s="823"/>
      <c r="D1397" s="791" t="s">
        <v>715</v>
      </c>
      <c r="E1397" s="828" t="s">
        <v>219</v>
      </c>
      <c r="F1397" s="831"/>
      <c r="G1397" s="834" t="s">
        <v>218</v>
      </c>
      <c r="H1397" s="828"/>
      <c r="I1397" s="434" t="s">
        <v>184</v>
      </c>
      <c r="J1397" s="438">
        <v>5500000</v>
      </c>
      <c r="K1397" s="434" t="s">
        <v>183</v>
      </c>
      <c r="L1397" s="437"/>
      <c r="M1397" s="434" t="s">
        <v>182</v>
      </c>
      <c r="N1397" s="436">
        <f>J1397</f>
        <v>5500000</v>
      </c>
      <c r="O1397" s="434" t="s">
        <v>181</v>
      </c>
      <c r="P1397" s="435"/>
      <c r="Q1397" s="434" t="s">
        <v>181</v>
      </c>
      <c r="R1397" s="435"/>
      <c r="S1397" s="434" t="s">
        <v>181</v>
      </c>
      <c r="T1397" s="435"/>
      <c r="U1397" s="480" t="s">
        <v>181</v>
      </c>
      <c r="V1397" s="479"/>
      <c r="W1397" s="466" t="s">
        <v>181</v>
      </c>
      <c r="X1397" s="467"/>
      <c r="Y1397" s="466" t="s">
        <v>180</v>
      </c>
      <c r="Z1397" s="465"/>
      <c r="AA1397" s="791" t="s">
        <v>719</v>
      </c>
      <c r="AB1397" s="791" t="s">
        <v>719</v>
      </c>
      <c r="AC1397" s="791" t="s">
        <v>719</v>
      </c>
      <c r="AD1397" s="791" t="s">
        <v>719</v>
      </c>
      <c r="AE1397" s="791" t="s">
        <v>719</v>
      </c>
      <c r="AF1397" s="791" t="s">
        <v>110</v>
      </c>
    </row>
    <row r="1398" spans="1:32" s="404" customFormat="1" ht="15" customHeight="1" x14ac:dyDescent="0.2">
      <c r="A1398" s="402"/>
      <c r="B1398" s="824"/>
      <c r="C1398" s="825"/>
      <c r="D1398" s="792"/>
      <c r="E1398" s="829"/>
      <c r="F1398" s="832"/>
      <c r="G1398" s="835"/>
      <c r="H1398" s="829"/>
      <c r="I1398" s="416" t="s">
        <v>179</v>
      </c>
      <c r="J1398" s="432"/>
      <c r="K1398" s="416" t="s">
        <v>177</v>
      </c>
      <c r="L1398" s="415"/>
      <c r="M1398" s="416" t="s">
        <v>176</v>
      </c>
      <c r="N1398" s="428">
        <f>N1397</f>
        <v>5500000</v>
      </c>
      <c r="O1398" s="416" t="s">
        <v>175</v>
      </c>
      <c r="P1398" s="426"/>
      <c r="Q1398" s="416" t="s">
        <v>175</v>
      </c>
      <c r="R1398" s="426"/>
      <c r="S1398" s="416" t="s">
        <v>175</v>
      </c>
      <c r="T1398" s="426"/>
      <c r="U1398" s="478" t="s">
        <v>175</v>
      </c>
      <c r="V1398" s="477"/>
      <c r="W1398" s="463" t="s">
        <v>175</v>
      </c>
      <c r="X1398" s="462"/>
      <c r="Y1398" s="463" t="s">
        <v>174</v>
      </c>
      <c r="Z1398" s="464"/>
      <c r="AA1398" s="792"/>
      <c r="AB1398" s="792"/>
      <c r="AC1398" s="792"/>
      <c r="AD1398" s="792"/>
      <c r="AE1398" s="792"/>
      <c r="AF1398" s="792"/>
    </row>
    <row r="1399" spans="1:32" s="404" customFormat="1" x14ac:dyDescent="0.2">
      <c r="A1399" s="402"/>
      <c r="B1399" s="824"/>
      <c r="C1399" s="825"/>
      <c r="D1399" s="792"/>
      <c r="E1399" s="829"/>
      <c r="F1399" s="832"/>
      <c r="G1399" s="835"/>
      <c r="H1399" s="829"/>
      <c r="I1399" s="416" t="s">
        <v>173</v>
      </c>
      <c r="J1399" s="429"/>
      <c r="K1399" s="416" t="s">
        <v>171</v>
      </c>
      <c r="L1399" s="427"/>
      <c r="M1399" s="416" t="s">
        <v>170</v>
      </c>
      <c r="N1399" s="428"/>
      <c r="O1399" s="416" t="s">
        <v>169</v>
      </c>
      <c r="P1399" s="426"/>
      <c r="Q1399" s="416" t="s">
        <v>169</v>
      </c>
      <c r="R1399" s="426"/>
      <c r="S1399" s="416" t="s">
        <v>169</v>
      </c>
      <c r="T1399" s="426"/>
      <c r="U1399" s="478" t="s">
        <v>169</v>
      </c>
      <c r="V1399" s="477"/>
      <c r="W1399" s="463" t="s">
        <v>169</v>
      </c>
      <c r="X1399" s="462"/>
      <c r="Y1399" s="781"/>
      <c r="Z1399" s="782"/>
      <c r="AA1399" s="792"/>
      <c r="AB1399" s="792"/>
      <c r="AC1399" s="792"/>
      <c r="AD1399" s="792"/>
      <c r="AE1399" s="792"/>
      <c r="AF1399" s="792"/>
    </row>
    <row r="1400" spans="1:32" s="404" customFormat="1" ht="15" customHeight="1" x14ac:dyDescent="0.2">
      <c r="A1400" s="402"/>
      <c r="B1400" s="824"/>
      <c r="C1400" s="825"/>
      <c r="D1400" s="792"/>
      <c r="E1400" s="829"/>
      <c r="F1400" s="832"/>
      <c r="G1400" s="835"/>
      <c r="H1400" s="829"/>
      <c r="I1400" s="416" t="s">
        <v>168</v>
      </c>
      <c r="J1400" s="427"/>
      <c r="K1400" s="416" t="s">
        <v>167</v>
      </c>
      <c r="L1400" s="427"/>
      <c r="M1400" s="816"/>
      <c r="N1400" s="817"/>
      <c r="O1400" s="416" t="s">
        <v>166</v>
      </c>
      <c r="P1400" s="426">
        <f>IF(P1398="",P1399-P1397,P1399-P1398)</f>
        <v>0</v>
      </c>
      <c r="Q1400" s="416" t="s">
        <v>166</v>
      </c>
      <c r="R1400" s="426">
        <f>IF(R1398="",R1399-R1397,R1399-R1398)</f>
        <v>0</v>
      </c>
      <c r="S1400" s="416" t="s">
        <v>166</v>
      </c>
      <c r="T1400" s="426">
        <f>IF(T1398="",T1399-T1397,T1399-T1398)</f>
        <v>0</v>
      </c>
      <c r="U1400" s="478" t="s">
        <v>166</v>
      </c>
      <c r="V1400" s="477">
        <f>IF(V1398="",V1399-V1397,V1399-V1398)</f>
        <v>0</v>
      </c>
      <c r="W1400" s="463" t="s">
        <v>166</v>
      </c>
      <c r="X1400" s="462">
        <f>IF(X1398="",X1399-X1397,X1399-X1398)</f>
        <v>0</v>
      </c>
      <c r="Y1400" s="781"/>
      <c r="Z1400" s="782"/>
      <c r="AA1400" s="792"/>
      <c r="AB1400" s="792"/>
      <c r="AC1400" s="792"/>
      <c r="AD1400" s="792"/>
      <c r="AE1400" s="792"/>
      <c r="AF1400" s="792"/>
    </row>
    <row r="1401" spans="1:32" s="404" customFormat="1" ht="15" customHeight="1" x14ac:dyDescent="0.2">
      <c r="A1401" s="402"/>
      <c r="B1401" s="824"/>
      <c r="C1401" s="825"/>
      <c r="D1401" s="792"/>
      <c r="E1401" s="829"/>
      <c r="F1401" s="832"/>
      <c r="G1401" s="835"/>
      <c r="H1401" s="829"/>
      <c r="I1401" s="416" t="s">
        <v>165</v>
      </c>
      <c r="J1401" s="415"/>
      <c r="K1401" s="416" t="s">
        <v>164</v>
      </c>
      <c r="L1401" s="415"/>
      <c r="M1401" s="816"/>
      <c r="N1401" s="817"/>
      <c r="O1401" s="816"/>
      <c r="P1401" s="817"/>
      <c r="Q1401" s="816"/>
      <c r="R1401" s="817"/>
      <c r="S1401" s="816"/>
      <c r="T1401" s="817"/>
      <c r="U1401" s="857"/>
      <c r="V1401" s="858"/>
      <c r="W1401" s="781"/>
      <c r="X1401" s="782"/>
      <c r="Y1401" s="781"/>
      <c r="Z1401" s="782"/>
      <c r="AA1401" s="792"/>
      <c r="AB1401" s="792"/>
      <c r="AC1401" s="792"/>
      <c r="AD1401" s="792"/>
      <c r="AE1401" s="792"/>
      <c r="AF1401" s="792"/>
    </row>
    <row r="1402" spans="1:32" s="404" customFormat="1" ht="18" customHeight="1" x14ac:dyDescent="0.2">
      <c r="A1402" s="402"/>
      <c r="B1402" s="826"/>
      <c r="C1402" s="827"/>
      <c r="D1402" s="793"/>
      <c r="E1402" s="830"/>
      <c r="F1402" s="833"/>
      <c r="G1402" s="836"/>
      <c r="H1402" s="830"/>
      <c r="I1402" s="406" t="s">
        <v>158</v>
      </c>
      <c r="J1402" s="451"/>
      <c r="K1402" s="820"/>
      <c r="L1402" s="821"/>
      <c r="M1402" s="818"/>
      <c r="N1402" s="819"/>
      <c r="O1402" s="818"/>
      <c r="P1402" s="819"/>
      <c r="Q1402" s="818"/>
      <c r="R1402" s="819"/>
      <c r="S1402" s="818"/>
      <c r="T1402" s="819"/>
      <c r="U1402" s="859"/>
      <c r="V1402" s="860"/>
      <c r="W1402" s="783"/>
      <c r="X1402" s="784"/>
      <c r="Y1402" s="783"/>
      <c r="Z1402" s="784"/>
      <c r="AA1402" s="793"/>
      <c r="AB1402" s="793"/>
      <c r="AC1402" s="793"/>
      <c r="AD1402" s="793"/>
      <c r="AE1402" s="793"/>
      <c r="AF1402" s="793"/>
    </row>
    <row r="1403" spans="1:32" s="404" customFormat="1" ht="12.75" customHeight="1" x14ac:dyDescent="0.2">
      <c r="A1403" s="402"/>
      <c r="B1403" s="822" t="s">
        <v>718</v>
      </c>
      <c r="C1403" s="823"/>
      <c r="D1403" s="791" t="s">
        <v>715</v>
      </c>
      <c r="E1403" s="828" t="s">
        <v>228</v>
      </c>
      <c r="F1403" s="831"/>
      <c r="G1403" s="834" t="s">
        <v>231</v>
      </c>
      <c r="H1403" s="828"/>
      <c r="I1403" s="434" t="s">
        <v>184</v>
      </c>
      <c r="J1403" s="438">
        <v>380000</v>
      </c>
      <c r="K1403" s="434" t="s">
        <v>183</v>
      </c>
      <c r="L1403" s="437"/>
      <c r="M1403" s="434" t="s">
        <v>182</v>
      </c>
      <c r="N1403" s="436">
        <f>J1403</f>
        <v>380000</v>
      </c>
      <c r="O1403" s="434" t="s">
        <v>181</v>
      </c>
      <c r="P1403" s="435"/>
      <c r="Q1403" s="434" t="s">
        <v>181</v>
      </c>
      <c r="R1403" s="435"/>
      <c r="S1403" s="434" t="s">
        <v>181</v>
      </c>
      <c r="T1403" s="435"/>
      <c r="U1403" s="480" t="s">
        <v>181</v>
      </c>
      <c r="V1403" s="479"/>
      <c r="W1403" s="466" t="s">
        <v>181</v>
      </c>
      <c r="X1403" s="467"/>
      <c r="Y1403" s="466" t="s">
        <v>180</v>
      </c>
      <c r="Z1403" s="465"/>
      <c r="AA1403" s="791" t="s">
        <v>714</v>
      </c>
      <c r="AB1403" s="791" t="s">
        <v>714</v>
      </c>
      <c r="AC1403" s="791" t="s">
        <v>714</v>
      </c>
      <c r="AD1403" s="791" t="s">
        <v>714</v>
      </c>
      <c r="AE1403" s="791" t="s">
        <v>714</v>
      </c>
      <c r="AF1403" s="791" t="s">
        <v>110</v>
      </c>
    </row>
    <row r="1404" spans="1:32" s="404" customFormat="1" ht="15" customHeight="1" x14ac:dyDescent="0.2">
      <c r="A1404" s="402"/>
      <c r="B1404" s="824"/>
      <c r="C1404" s="825"/>
      <c r="D1404" s="792"/>
      <c r="E1404" s="829"/>
      <c r="F1404" s="832"/>
      <c r="G1404" s="835"/>
      <c r="H1404" s="829"/>
      <c r="I1404" s="416" t="s">
        <v>179</v>
      </c>
      <c r="J1404" s="432"/>
      <c r="K1404" s="416" t="s">
        <v>177</v>
      </c>
      <c r="L1404" s="415"/>
      <c r="M1404" s="416" t="s">
        <v>176</v>
      </c>
      <c r="N1404" s="428">
        <f>N1403</f>
        <v>380000</v>
      </c>
      <c r="O1404" s="416" t="s">
        <v>175</v>
      </c>
      <c r="P1404" s="426"/>
      <c r="Q1404" s="416" t="s">
        <v>175</v>
      </c>
      <c r="R1404" s="426"/>
      <c r="S1404" s="416" t="s">
        <v>175</v>
      </c>
      <c r="T1404" s="426"/>
      <c r="U1404" s="478" t="s">
        <v>175</v>
      </c>
      <c r="V1404" s="477"/>
      <c r="W1404" s="463" t="s">
        <v>175</v>
      </c>
      <c r="X1404" s="462"/>
      <c r="Y1404" s="463" t="s">
        <v>174</v>
      </c>
      <c r="Z1404" s="464"/>
      <c r="AA1404" s="792"/>
      <c r="AB1404" s="792"/>
      <c r="AC1404" s="792"/>
      <c r="AD1404" s="792"/>
      <c r="AE1404" s="792"/>
      <c r="AF1404" s="792"/>
    </row>
    <row r="1405" spans="1:32" s="404" customFormat="1" x14ac:dyDescent="0.2">
      <c r="A1405" s="402"/>
      <c r="B1405" s="824"/>
      <c r="C1405" s="825"/>
      <c r="D1405" s="792"/>
      <c r="E1405" s="829"/>
      <c r="F1405" s="832"/>
      <c r="G1405" s="835"/>
      <c r="H1405" s="829"/>
      <c r="I1405" s="416" t="s">
        <v>173</v>
      </c>
      <c r="J1405" s="429"/>
      <c r="K1405" s="416" t="s">
        <v>171</v>
      </c>
      <c r="L1405" s="427"/>
      <c r="M1405" s="416" t="s">
        <v>170</v>
      </c>
      <c r="N1405" s="428"/>
      <c r="O1405" s="416" t="s">
        <v>169</v>
      </c>
      <c r="P1405" s="426"/>
      <c r="Q1405" s="416" t="s">
        <v>169</v>
      </c>
      <c r="R1405" s="426"/>
      <c r="S1405" s="416" t="s">
        <v>169</v>
      </c>
      <c r="T1405" s="426"/>
      <c r="U1405" s="478" t="s">
        <v>169</v>
      </c>
      <c r="V1405" s="477"/>
      <c r="W1405" s="463" t="s">
        <v>169</v>
      </c>
      <c r="X1405" s="462"/>
      <c r="Y1405" s="781"/>
      <c r="Z1405" s="782"/>
      <c r="AA1405" s="792"/>
      <c r="AB1405" s="792"/>
      <c r="AC1405" s="792"/>
      <c r="AD1405" s="792"/>
      <c r="AE1405" s="792"/>
      <c r="AF1405" s="792"/>
    </row>
    <row r="1406" spans="1:32" s="404" customFormat="1" ht="15" customHeight="1" x14ac:dyDescent="0.2">
      <c r="A1406" s="402"/>
      <c r="B1406" s="824"/>
      <c r="C1406" s="825"/>
      <c r="D1406" s="792"/>
      <c r="E1406" s="829"/>
      <c r="F1406" s="832"/>
      <c r="G1406" s="835"/>
      <c r="H1406" s="829"/>
      <c r="I1406" s="416" t="s">
        <v>168</v>
      </c>
      <c r="J1406" s="427"/>
      <c r="K1406" s="416" t="s">
        <v>167</v>
      </c>
      <c r="L1406" s="427"/>
      <c r="M1406" s="816"/>
      <c r="N1406" s="817"/>
      <c r="O1406" s="416" t="s">
        <v>166</v>
      </c>
      <c r="P1406" s="426">
        <f>IF(P1404="",P1405-P1403,P1405-P1404)</f>
        <v>0</v>
      </c>
      <c r="Q1406" s="416" t="s">
        <v>166</v>
      </c>
      <c r="R1406" s="426">
        <f>IF(R1404="",R1405-R1403,R1405-R1404)</f>
        <v>0</v>
      </c>
      <c r="S1406" s="416" t="s">
        <v>166</v>
      </c>
      <c r="T1406" s="426">
        <f>IF(T1404="",T1405-T1403,T1405-T1404)</f>
        <v>0</v>
      </c>
      <c r="U1406" s="478" t="s">
        <v>166</v>
      </c>
      <c r="V1406" s="477">
        <f>IF(V1404="",V1405-V1403,V1405-V1404)</f>
        <v>0</v>
      </c>
      <c r="W1406" s="463" t="s">
        <v>166</v>
      </c>
      <c r="X1406" s="462">
        <f>IF(X1404="",X1405-X1403,X1405-X1404)</f>
        <v>0</v>
      </c>
      <c r="Y1406" s="781"/>
      <c r="Z1406" s="782"/>
      <c r="AA1406" s="792"/>
      <c r="AB1406" s="792"/>
      <c r="AC1406" s="792"/>
      <c r="AD1406" s="792"/>
      <c r="AE1406" s="792"/>
      <c r="AF1406" s="792"/>
    </row>
    <row r="1407" spans="1:32" s="404" customFormat="1" ht="15" customHeight="1" x14ac:dyDescent="0.2">
      <c r="A1407" s="402"/>
      <c r="B1407" s="824"/>
      <c r="C1407" s="825"/>
      <c r="D1407" s="792"/>
      <c r="E1407" s="829"/>
      <c r="F1407" s="832"/>
      <c r="G1407" s="835"/>
      <c r="H1407" s="829"/>
      <c r="I1407" s="416" t="s">
        <v>165</v>
      </c>
      <c r="J1407" s="415"/>
      <c r="K1407" s="416" t="s">
        <v>164</v>
      </c>
      <c r="L1407" s="415"/>
      <c r="M1407" s="816"/>
      <c r="N1407" s="817"/>
      <c r="O1407" s="816"/>
      <c r="P1407" s="817"/>
      <c r="Q1407" s="816"/>
      <c r="R1407" s="817"/>
      <c r="S1407" s="816"/>
      <c r="T1407" s="817"/>
      <c r="U1407" s="857"/>
      <c r="V1407" s="858"/>
      <c r="W1407" s="781"/>
      <c r="X1407" s="782"/>
      <c r="Y1407" s="781"/>
      <c r="Z1407" s="782"/>
      <c r="AA1407" s="792"/>
      <c r="AB1407" s="792"/>
      <c r="AC1407" s="792"/>
      <c r="AD1407" s="792"/>
      <c r="AE1407" s="792"/>
      <c r="AF1407" s="792"/>
    </row>
    <row r="1408" spans="1:32" s="404" customFormat="1" ht="15" customHeight="1" x14ac:dyDescent="0.2">
      <c r="A1408" s="402"/>
      <c r="B1408" s="826"/>
      <c r="C1408" s="827"/>
      <c r="D1408" s="793"/>
      <c r="E1408" s="830"/>
      <c r="F1408" s="833"/>
      <c r="G1408" s="836"/>
      <c r="H1408" s="830"/>
      <c r="I1408" s="406" t="s">
        <v>158</v>
      </c>
      <c r="J1408" s="451"/>
      <c r="K1408" s="820"/>
      <c r="L1408" s="821"/>
      <c r="M1408" s="818"/>
      <c r="N1408" s="819"/>
      <c r="O1408" s="818"/>
      <c r="P1408" s="819"/>
      <c r="Q1408" s="818"/>
      <c r="R1408" s="819"/>
      <c r="S1408" s="818"/>
      <c r="T1408" s="819"/>
      <c r="U1408" s="859"/>
      <c r="V1408" s="860"/>
      <c r="W1408" s="783"/>
      <c r="X1408" s="784"/>
      <c r="Y1408" s="783"/>
      <c r="Z1408" s="784"/>
      <c r="AA1408" s="793"/>
      <c r="AB1408" s="793"/>
      <c r="AC1408" s="793"/>
      <c r="AD1408" s="793"/>
      <c r="AE1408" s="793"/>
      <c r="AF1408" s="793"/>
    </row>
    <row r="1409" spans="1:32" s="404" customFormat="1" ht="12.75" customHeight="1" x14ac:dyDescent="0.2">
      <c r="A1409" s="402"/>
      <c r="B1409" s="822" t="s">
        <v>717</v>
      </c>
      <c r="C1409" s="823"/>
      <c r="D1409" s="791" t="s">
        <v>715</v>
      </c>
      <c r="E1409" s="828" t="s">
        <v>228</v>
      </c>
      <c r="F1409" s="831"/>
      <c r="G1409" s="834" t="s">
        <v>231</v>
      </c>
      <c r="H1409" s="828"/>
      <c r="I1409" s="434" t="s">
        <v>184</v>
      </c>
      <c r="J1409" s="438">
        <v>110000</v>
      </c>
      <c r="K1409" s="434" t="s">
        <v>183</v>
      </c>
      <c r="L1409" s="437"/>
      <c r="M1409" s="434" t="s">
        <v>182</v>
      </c>
      <c r="N1409" s="436">
        <f>J1409</f>
        <v>110000</v>
      </c>
      <c r="O1409" s="434" t="s">
        <v>181</v>
      </c>
      <c r="P1409" s="435"/>
      <c r="Q1409" s="434" t="s">
        <v>181</v>
      </c>
      <c r="R1409" s="435"/>
      <c r="S1409" s="434" t="s">
        <v>181</v>
      </c>
      <c r="T1409" s="435"/>
      <c r="U1409" s="480" t="s">
        <v>181</v>
      </c>
      <c r="V1409" s="479"/>
      <c r="W1409" s="466" t="s">
        <v>181</v>
      </c>
      <c r="X1409" s="467"/>
      <c r="Y1409" s="466" t="s">
        <v>180</v>
      </c>
      <c r="Z1409" s="465"/>
      <c r="AA1409" s="791" t="s">
        <v>714</v>
      </c>
      <c r="AB1409" s="791" t="s">
        <v>714</v>
      </c>
      <c r="AC1409" s="791" t="s">
        <v>714</v>
      </c>
      <c r="AD1409" s="791" t="s">
        <v>714</v>
      </c>
      <c r="AE1409" s="791" t="s">
        <v>714</v>
      </c>
      <c r="AF1409" s="791" t="s">
        <v>110</v>
      </c>
    </row>
    <row r="1410" spans="1:32" s="404" customFormat="1" ht="15" customHeight="1" x14ac:dyDescent="0.2">
      <c r="A1410" s="402"/>
      <c r="B1410" s="824"/>
      <c r="C1410" s="825"/>
      <c r="D1410" s="792"/>
      <c r="E1410" s="829"/>
      <c r="F1410" s="832"/>
      <c r="G1410" s="835"/>
      <c r="H1410" s="829"/>
      <c r="I1410" s="416" t="s">
        <v>179</v>
      </c>
      <c r="J1410" s="432"/>
      <c r="K1410" s="416" t="s">
        <v>177</v>
      </c>
      <c r="L1410" s="415"/>
      <c r="M1410" s="416" t="s">
        <v>176</v>
      </c>
      <c r="N1410" s="428">
        <f>N1409</f>
        <v>110000</v>
      </c>
      <c r="O1410" s="416" t="s">
        <v>175</v>
      </c>
      <c r="P1410" s="426"/>
      <c r="Q1410" s="416" t="s">
        <v>175</v>
      </c>
      <c r="R1410" s="426"/>
      <c r="S1410" s="416" t="s">
        <v>175</v>
      </c>
      <c r="T1410" s="426"/>
      <c r="U1410" s="478" t="s">
        <v>175</v>
      </c>
      <c r="V1410" s="477"/>
      <c r="W1410" s="463" t="s">
        <v>175</v>
      </c>
      <c r="X1410" s="462"/>
      <c r="Y1410" s="463" t="s">
        <v>174</v>
      </c>
      <c r="Z1410" s="464"/>
      <c r="AA1410" s="792"/>
      <c r="AB1410" s="792"/>
      <c r="AC1410" s="792"/>
      <c r="AD1410" s="792"/>
      <c r="AE1410" s="792"/>
      <c r="AF1410" s="792"/>
    </row>
    <row r="1411" spans="1:32" s="404" customFormat="1" x14ac:dyDescent="0.2">
      <c r="A1411" s="402"/>
      <c r="B1411" s="824"/>
      <c r="C1411" s="825"/>
      <c r="D1411" s="792"/>
      <c r="E1411" s="829"/>
      <c r="F1411" s="832"/>
      <c r="G1411" s="835"/>
      <c r="H1411" s="829"/>
      <c r="I1411" s="416" t="s">
        <v>173</v>
      </c>
      <c r="J1411" s="429"/>
      <c r="K1411" s="416" t="s">
        <v>171</v>
      </c>
      <c r="L1411" s="427"/>
      <c r="M1411" s="416" t="s">
        <v>170</v>
      </c>
      <c r="N1411" s="428"/>
      <c r="O1411" s="416" t="s">
        <v>169</v>
      </c>
      <c r="P1411" s="426"/>
      <c r="Q1411" s="416" t="s">
        <v>169</v>
      </c>
      <c r="R1411" s="426"/>
      <c r="S1411" s="416" t="s">
        <v>169</v>
      </c>
      <c r="T1411" s="426"/>
      <c r="U1411" s="478" t="s">
        <v>169</v>
      </c>
      <c r="V1411" s="477"/>
      <c r="W1411" s="463" t="s">
        <v>169</v>
      </c>
      <c r="X1411" s="462"/>
      <c r="Y1411" s="781"/>
      <c r="Z1411" s="782"/>
      <c r="AA1411" s="792"/>
      <c r="AB1411" s="792"/>
      <c r="AC1411" s="792"/>
      <c r="AD1411" s="792"/>
      <c r="AE1411" s="792"/>
      <c r="AF1411" s="792"/>
    </row>
    <row r="1412" spans="1:32" s="404" customFormat="1" ht="15" customHeight="1" x14ac:dyDescent="0.2">
      <c r="A1412" s="402"/>
      <c r="B1412" s="824"/>
      <c r="C1412" s="825"/>
      <c r="D1412" s="792"/>
      <c r="E1412" s="829"/>
      <c r="F1412" s="832"/>
      <c r="G1412" s="835"/>
      <c r="H1412" s="829"/>
      <c r="I1412" s="416" t="s">
        <v>168</v>
      </c>
      <c r="J1412" s="427"/>
      <c r="K1412" s="416" t="s">
        <v>167</v>
      </c>
      <c r="L1412" s="427"/>
      <c r="M1412" s="816"/>
      <c r="N1412" s="817"/>
      <c r="O1412" s="416" t="s">
        <v>166</v>
      </c>
      <c r="P1412" s="426">
        <f>IF(P1410="",P1411-P1409,P1411-P1410)</f>
        <v>0</v>
      </c>
      <c r="Q1412" s="416" t="s">
        <v>166</v>
      </c>
      <c r="R1412" s="426">
        <f>IF(R1410="",R1411-R1409,R1411-R1410)</f>
        <v>0</v>
      </c>
      <c r="S1412" s="416" t="s">
        <v>166</v>
      </c>
      <c r="T1412" s="426">
        <f>IF(T1410="",T1411-T1409,T1411-T1410)</f>
        <v>0</v>
      </c>
      <c r="U1412" s="478" t="s">
        <v>166</v>
      </c>
      <c r="V1412" s="477">
        <f>IF(V1410="",V1411-V1409,V1411-V1410)</f>
        <v>0</v>
      </c>
      <c r="W1412" s="463" t="s">
        <v>166</v>
      </c>
      <c r="X1412" s="462">
        <f>IF(X1410="",X1411-X1409,X1411-X1410)</f>
        <v>0</v>
      </c>
      <c r="Y1412" s="781"/>
      <c r="Z1412" s="782"/>
      <c r="AA1412" s="792"/>
      <c r="AB1412" s="792"/>
      <c r="AC1412" s="792"/>
      <c r="AD1412" s="792"/>
      <c r="AE1412" s="792"/>
      <c r="AF1412" s="792"/>
    </row>
    <row r="1413" spans="1:32" s="404" customFormat="1" ht="15" customHeight="1" x14ac:dyDescent="0.2">
      <c r="A1413" s="402"/>
      <c r="B1413" s="824"/>
      <c r="C1413" s="825"/>
      <c r="D1413" s="792"/>
      <c r="E1413" s="829"/>
      <c r="F1413" s="832"/>
      <c r="G1413" s="835"/>
      <c r="H1413" s="829"/>
      <c r="I1413" s="416" t="s">
        <v>165</v>
      </c>
      <c r="J1413" s="415"/>
      <c r="K1413" s="416" t="s">
        <v>164</v>
      </c>
      <c r="L1413" s="415"/>
      <c r="M1413" s="816"/>
      <c r="N1413" s="817"/>
      <c r="O1413" s="816"/>
      <c r="P1413" s="817"/>
      <c r="Q1413" s="816"/>
      <c r="R1413" s="817"/>
      <c r="S1413" s="816"/>
      <c r="T1413" s="817"/>
      <c r="U1413" s="857"/>
      <c r="V1413" s="858"/>
      <c r="W1413" s="781"/>
      <c r="X1413" s="782"/>
      <c r="Y1413" s="781"/>
      <c r="Z1413" s="782"/>
      <c r="AA1413" s="792"/>
      <c r="AB1413" s="792"/>
      <c r="AC1413" s="792"/>
      <c r="AD1413" s="792"/>
      <c r="AE1413" s="792"/>
      <c r="AF1413" s="792"/>
    </row>
    <row r="1414" spans="1:32" s="404" customFormat="1" ht="15" customHeight="1" x14ac:dyDescent="0.2">
      <c r="A1414" s="402"/>
      <c r="B1414" s="826"/>
      <c r="C1414" s="827"/>
      <c r="D1414" s="793"/>
      <c r="E1414" s="830"/>
      <c r="F1414" s="833"/>
      <c r="G1414" s="836"/>
      <c r="H1414" s="830"/>
      <c r="I1414" s="406" t="s">
        <v>158</v>
      </c>
      <c r="J1414" s="451"/>
      <c r="K1414" s="820"/>
      <c r="L1414" s="821"/>
      <c r="M1414" s="818"/>
      <c r="N1414" s="819"/>
      <c r="O1414" s="818"/>
      <c r="P1414" s="819"/>
      <c r="Q1414" s="818"/>
      <c r="R1414" s="819"/>
      <c r="S1414" s="818"/>
      <c r="T1414" s="819"/>
      <c r="U1414" s="859"/>
      <c r="V1414" s="860"/>
      <c r="W1414" s="783"/>
      <c r="X1414" s="784"/>
      <c r="Y1414" s="783"/>
      <c r="Z1414" s="784"/>
      <c r="AA1414" s="793"/>
      <c r="AB1414" s="793"/>
      <c r="AC1414" s="793"/>
      <c r="AD1414" s="793"/>
      <c r="AE1414" s="793"/>
      <c r="AF1414" s="793"/>
    </row>
    <row r="1415" spans="1:32" s="404" customFormat="1" ht="12.75" customHeight="1" x14ac:dyDescent="0.2">
      <c r="B1415" s="822" t="s">
        <v>1985</v>
      </c>
      <c r="C1415" s="823"/>
      <c r="D1415" s="791" t="s">
        <v>1986</v>
      </c>
      <c r="E1415" s="828" t="s">
        <v>228</v>
      </c>
      <c r="F1415" s="831"/>
      <c r="G1415" s="834" t="s">
        <v>231</v>
      </c>
      <c r="H1415" s="828" t="s">
        <v>193</v>
      </c>
      <c r="I1415" s="434" t="s">
        <v>184</v>
      </c>
      <c r="J1415" s="438">
        <v>1900000</v>
      </c>
      <c r="K1415" s="434" t="s">
        <v>183</v>
      </c>
      <c r="L1415" s="437">
        <f>J1420+J1418</f>
        <v>0</v>
      </c>
      <c r="M1415" s="434" t="s">
        <v>182</v>
      </c>
      <c r="N1415" s="436">
        <f>J1415</f>
        <v>1900000</v>
      </c>
      <c r="O1415" s="434" t="s">
        <v>181</v>
      </c>
      <c r="P1415" s="435">
        <v>1</v>
      </c>
      <c r="Q1415" s="434" t="s">
        <v>181</v>
      </c>
      <c r="R1415" s="435">
        <v>1</v>
      </c>
      <c r="S1415" s="434" t="s">
        <v>181</v>
      </c>
      <c r="T1415" s="435">
        <v>1</v>
      </c>
      <c r="U1415" s="434" t="s">
        <v>181</v>
      </c>
      <c r="V1415" s="435"/>
      <c r="W1415" s="466" t="s">
        <v>181</v>
      </c>
      <c r="X1415" s="467"/>
      <c r="Y1415" s="466" t="s">
        <v>180</v>
      </c>
      <c r="Z1415" s="465"/>
      <c r="AA1415" s="791" t="s">
        <v>227</v>
      </c>
      <c r="AB1415" s="791"/>
      <c r="AC1415" s="791"/>
      <c r="AD1415" s="791"/>
      <c r="AE1415" s="791"/>
      <c r="AF1415" s="791" t="s">
        <v>2182</v>
      </c>
    </row>
    <row r="1416" spans="1:32" s="404" customFormat="1" ht="15" customHeight="1" x14ac:dyDescent="0.2">
      <c r="B1416" s="824"/>
      <c r="C1416" s="825"/>
      <c r="D1416" s="792"/>
      <c r="E1416" s="829"/>
      <c r="F1416" s="832"/>
      <c r="G1416" s="835"/>
      <c r="H1416" s="829"/>
      <c r="I1416" s="416" t="s">
        <v>179</v>
      </c>
      <c r="J1416" s="432"/>
      <c r="K1416" s="416" t="s">
        <v>177</v>
      </c>
      <c r="L1416" s="415"/>
      <c r="M1416" s="416" t="s">
        <v>176</v>
      </c>
      <c r="N1416" s="428">
        <f>N1415</f>
        <v>1900000</v>
      </c>
      <c r="O1416" s="416" t="s">
        <v>175</v>
      </c>
      <c r="P1416" s="426"/>
      <c r="Q1416" s="416" t="s">
        <v>175</v>
      </c>
      <c r="R1416" s="426"/>
      <c r="S1416" s="416" t="s">
        <v>175</v>
      </c>
      <c r="T1416" s="426"/>
      <c r="U1416" s="416" t="s">
        <v>175</v>
      </c>
      <c r="V1416" s="426"/>
      <c r="W1416" s="463" t="s">
        <v>175</v>
      </c>
      <c r="X1416" s="462"/>
      <c r="Y1416" s="463" t="s">
        <v>174</v>
      </c>
      <c r="Z1416" s="464"/>
      <c r="AA1416" s="792"/>
      <c r="AB1416" s="792"/>
      <c r="AC1416" s="792"/>
      <c r="AD1416" s="792"/>
      <c r="AE1416" s="792"/>
      <c r="AF1416" s="792"/>
    </row>
    <row r="1417" spans="1:32" s="404" customFormat="1" ht="13.5" customHeight="1" x14ac:dyDescent="0.2">
      <c r="B1417" s="824"/>
      <c r="C1417" s="825"/>
      <c r="D1417" s="792"/>
      <c r="E1417" s="829"/>
      <c r="F1417" s="832"/>
      <c r="G1417" s="835"/>
      <c r="H1417" s="829"/>
      <c r="I1417" s="416" t="s">
        <v>173</v>
      </c>
      <c r="J1417" s="429"/>
      <c r="K1417" s="416" t="s">
        <v>171</v>
      </c>
      <c r="L1417" s="427"/>
      <c r="M1417" s="416" t="s">
        <v>170</v>
      </c>
      <c r="N1417" s="428"/>
      <c r="O1417" s="416" t="s">
        <v>169</v>
      </c>
      <c r="P1417" s="426">
        <v>1</v>
      </c>
      <c r="Q1417" s="416" t="s">
        <v>169</v>
      </c>
      <c r="R1417" s="426">
        <v>1</v>
      </c>
      <c r="S1417" s="416" t="s">
        <v>169</v>
      </c>
      <c r="T1417" s="426">
        <v>1</v>
      </c>
      <c r="U1417" s="416" t="s">
        <v>169</v>
      </c>
      <c r="V1417" s="426"/>
      <c r="W1417" s="463" t="s">
        <v>169</v>
      </c>
      <c r="X1417" s="462"/>
      <c r="Y1417" s="781"/>
      <c r="Z1417" s="782"/>
      <c r="AA1417" s="792"/>
      <c r="AB1417" s="792"/>
      <c r="AC1417" s="792"/>
      <c r="AD1417" s="792"/>
      <c r="AE1417" s="792"/>
      <c r="AF1417" s="792"/>
    </row>
    <row r="1418" spans="1:32" s="404" customFormat="1" ht="15" customHeight="1" x14ac:dyDescent="0.2">
      <c r="B1418" s="824"/>
      <c r="C1418" s="825"/>
      <c r="D1418" s="792"/>
      <c r="E1418" s="829"/>
      <c r="F1418" s="832"/>
      <c r="G1418" s="835"/>
      <c r="H1418" s="829"/>
      <c r="I1418" s="416" t="s">
        <v>168</v>
      </c>
      <c r="J1418" s="427"/>
      <c r="K1418" s="416" t="s">
        <v>167</v>
      </c>
      <c r="L1418" s="427"/>
      <c r="M1418" s="816"/>
      <c r="N1418" s="817"/>
      <c r="O1418" s="416" t="s">
        <v>166</v>
      </c>
      <c r="P1418" s="426">
        <f>IF(P1416="",P1417-P1415,P1417-P1416)</f>
        <v>0</v>
      </c>
      <c r="Q1418" s="416" t="s">
        <v>166</v>
      </c>
      <c r="R1418" s="426">
        <f>IF(R1416="",R1417-R1415,R1417-R1416)</f>
        <v>0</v>
      </c>
      <c r="S1418" s="416" t="s">
        <v>166</v>
      </c>
      <c r="T1418" s="426">
        <f>IF(T1416="",T1417-T1415,T1417-T1416)</f>
        <v>0</v>
      </c>
      <c r="U1418" s="416" t="s">
        <v>166</v>
      </c>
      <c r="V1418" s="426">
        <f>IF(V1416="",V1417-V1415,V1417-V1416)</f>
        <v>0</v>
      </c>
      <c r="W1418" s="463" t="s">
        <v>166</v>
      </c>
      <c r="X1418" s="462">
        <f>IF(X1416="",X1417-X1415,X1417-X1416)</f>
        <v>0</v>
      </c>
      <c r="Y1418" s="781"/>
      <c r="Z1418" s="782"/>
      <c r="AA1418" s="792"/>
      <c r="AB1418" s="792"/>
      <c r="AC1418" s="792"/>
      <c r="AD1418" s="792"/>
      <c r="AE1418" s="792"/>
      <c r="AF1418" s="792"/>
    </row>
    <row r="1419" spans="1:32" s="404" customFormat="1" ht="15" customHeight="1" x14ac:dyDescent="0.2">
      <c r="B1419" s="824"/>
      <c r="C1419" s="825"/>
      <c r="D1419" s="792"/>
      <c r="E1419" s="829"/>
      <c r="F1419" s="832"/>
      <c r="G1419" s="835"/>
      <c r="H1419" s="829"/>
      <c r="I1419" s="416" t="s">
        <v>165</v>
      </c>
      <c r="J1419" s="415"/>
      <c r="K1419" s="416" t="s">
        <v>164</v>
      </c>
      <c r="L1419" s="415"/>
      <c r="M1419" s="816"/>
      <c r="N1419" s="817"/>
      <c r="O1419" s="816"/>
      <c r="P1419" s="817"/>
      <c r="Q1419" s="816"/>
      <c r="R1419" s="817"/>
      <c r="S1419" s="816"/>
      <c r="T1419" s="817"/>
      <c r="U1419" s="816"/>
      <c r="V1419" s="817"/>
      <c r="W1419" s="781"/>
      <c r="X1419" s="782"/>
      <c r="Y1419" s="781"/>
      <c r="Z1419" s="782"/>
      <c r="AA1419" s="792"/>
      <c r="AB1419" s="792"/>
      <c r="AC1419" s="792"/>
      <c r="AD1419" s="792"/>
      <c r="AE1419" s="792"/>
      <c r="AF1419" s="792"/>
    </row>
    <row r="1420" spans="1:32" s="404" customFormat="1" ht="15" customHeight="1" x14ac:dyDescent="0.2">
      <c r="B1420" s="826"/>
      <c r="C1420" s="827"/>
      <c r="D1420" s="793"/>
      <c r="E1420" s="830"/>
      <c r="F1420" s="833"/>
      <c r="G1420" s="836"/>
      <c r="H1420" s="830"/>
      <c r="I1420" s="406" t="s">
        <v>158</v>
      </c>
      <c r="J1420" s="451"/>
      <c r="K1420" s="820"/>
      <c r="L1420" s="821"/>
      <c r="M1420" s="818"/>
      <c r="N1420" s="819"/>
      <c r="O1420" s="818"/>
      <c r="P1420" s="819"/>
      <c r="Q1420" s="818"/>
      <c r="R1420" s="819"/>
      <c r="S1420" s="818"/>
      <c r="T1420" s="819"/>
      <c r="U1420" s="818"/>
      <c r="V1420" s="819"/>
      <c r="W1420" s="783"/>
      <c r="X1420" s="784"/>
      <c r="Y1420" s="783"/>
      <c r="Z1420" s="784"/>
      <c r="AA1420" s="793"/>
      <c r="AB1420" s="793"/>
      <c r="AC1420" s="793"/>
      <c r="AD1420" s="793"/>
      <c r="AE1420" s="793"/>
      <c r="AF1420" s="793"/>
    </row>
    <row r="1421" spans="1:32" s="404" customFormat="1" ht="12.75" customHeight="1" x14ac:dyDescent="0.2">
      <c r="B1421" s="822" t="s">
        <v>1988</v>
      </c>
      <c r="C1421" s="823"/>
      <c r="D1421" s="791" t="s">
        <v>1986</v>
      </c>
      <c r="E1421" s="828" t="s">
        <v>228</v>
      </c>
      <c r="F1421" s="831"/>
      <c r="G1421" s="834" t="s">
        <v>231</v>
      </c>
      <c r="H1421" s="828" t="s">
        <v>193</v>
      </c>
      <c r="I1421" s="434" t="s">
        <v>184</v>
      </c>
      <c r="J1421" s="438">
        <v>500000</v>
      </c>
      <c r="K1421" s="434" t="s">
        <v>183</v>
      </c>
      <c r="L1421" s="437">
        <f>J1426+J1424</f>
        <v>0</v>
      </c>
      <c r="M1421" s="434" t="s">
        <v>182</v>
      </c>
      <c r="N1421" s="436">
        <f>J1421</f>
        <v>500000</v>
      </c>
      <c r="O1421" s="434" t="s">
        <v>181</v>
      </c>
      <c r="P1421" s="435">
        <v>1</v>
      </c>
      <c r="Q1421" s="434" t="s">
        <v>181</v>
      </c>
      <c r="R1421" s="435">
        <v>1</v>
      </c>
      <c r="S1421" s="434" t="s">
        <v>181</v>
      </c>
      <c r="T1421" s="435">
        <v>1</v>
      </c>
      <c r="U1421" s="434" t="s">
        <v>181</v>
      </c>
      <c r="V1421" s="435"/>
      <c r="W1421" s="466" t="s">
        <v>181</v>
      </c>
      <c r="X1421" s="467"/>
      <c r="Y1421" s="466" t="s">
        <v>180</v>
      </c>
      <c r="Z1421" s="465"/>
      <c r="AA1421" s="791" t="s">
        <v>227</v>
      </c>
      <c r="AB1421" s="791"/>
      <c r="AC1421" s="791"/>
      <c r="AD1421" s="791"/>
      <c r="AE1421" s="791"/>
      <c r="AF1421" s="791" t="s">
        <v>2182</v>
      </c>
    </row>
    <row r="1422" spans="1:32" s="404" customFormat="1" ht="15" customHeight="1" x14ac:dyDescent="0.2">
      <c r="B1422" s="824"/>
      <c r="C1422" s="825"/>
      <c r="D1422" s="792"/>
      <c r="E1422" s="829"/>
      <c r="F1422" s="832"/>
      <c r="G1422" s="835"/>
      <c r="H1422" s="829"/>
      <c r="I1422" s="416" t="s">
        <v>179</v>
      </c>
      <c r="J1422" s="432"/>
      <c r="K1422" s="416" t="s">
        <v>177</v>
      </c>
      <c r="L1422" s="415"/>
      <c r="M1422" s="416" t="s">
        <v>176</v>
      </c>
      <c r="N1422" s="428">
        <f>N1421</f>
        <v>500000</v>
      </c>
      <c r="O1422" s="416" t="s">
        <v>175</v>
      </c>
      <c r="P1422" s="426"/>
      <c r="Q1422" s="416" t="s">
        <v>175</v>
      </c>
      <c r="R1422" s="426"/>
      <c r="S1422" s="416" t="s">
        <v>175</v>
      </c>
      <c r="T1422" s="426"/>
      <c r="U1422" s="416" t="s">
        <v>175</v>
      </c>
      <c r="V1422" s="426"/>
      <c r="W1422" s="463" t="s">
        <v>175</v>
      </c>
      <c r="X1422" s="462"/>
      <c r="Y1422" s="463" t="s">
        <v>174</v>
      </c>
      <c r="Z1422" s="464"/>
      <c r="AA1422" s="792"/>
      <c r="AB1422" s="792"/>
      <c r="AC1422" s="792"/>
      <c r="AD1422" s="792"/>
      <c r="AE1422" s="792"/>
      <c r="AF1422" s="792"/>
    </row>
    <row r="1423" spans="1:32" s="404" customFormat="1" ht="13.5" customHeight="1" x14ac:dyDescent="0.2">
      <c r="B1423" s="824"/>
      <c r="C1423" s="825"/>
      <c r="D1423" s="792"/>
      <c r="E1423" s="829"/>
      <c r="F1423" s="832"/>
      <c r="G1423" s="835"/>
      <c r="H1423" s="829"/>
      <c r="I1423" s="416" t="s">
        <v>173</v>
      </c>
      <c r="J1423" s="429"/>
      <c r="K1423" s="416" t="s">
        <v>171</v>
      </c>
      <c r="L1423" s="427"/>
      <c r="M1423" s="416" t="s">
        <v>170</v>
      </c>
      <c r="N1423" s="428"/>
      <c r="O1423" s="416" t="s">
        <v>169</v>
      </c>
      <c r="P1423" s="426">
        <v>1</v>
      </c>
      <c r="Q1423" s="416" t="s">
        <v>169</v>
      </c>
      <c r="R1423" s="426">
        <v>1</v>
      </c>
      <c r="S1423" s="416" t="s">
        <v>169</v>
      </c>
      <c r="T1423" s="426">
        <v>1</v>
      </c>
      <c r="U1423" s="416" t="s">
        <v>169</v>
      </c>
      <c r="V1423" s="426"/>
      <c r="W1423" s="463" t="s">
        <v>169</v>
      </c>
      <c r="X1423" s="462"/>
      <c r="Y1423" s="781"/>
      <c r="Z1423" s="782"/>
      <c r="AA1423" s="792"/>
      <c r="AB1423" s="792"/>
      <c r="AC1423" s="792"/>
      <c r="AD1423" s="792"/>
      <c r="AE1423" s="792"/>
      <c r="AF1423" s="792"/>
    </row>
    <row r="1424" spans="1:32" s="404" customFormat="1" ht="15" customHeight="1" x14ac:dyDescent="0.2">
      <c r="B1424" s="824"/>
      <c r="C1424" s="825"/>
      <c r="D1424" s="792"/>
      <c r="E1424" s="829"/>
      <c r="F1424" s="832"/>
      <c r="G1424" s="835"/>
      <c r="H1424" s="829"/>
      <c r="I1424" s="416" t="s">
        <v>168</v>
      </c>
      <c r="J1424" s="427"/>
      <c r="K1424" s="416" t="s">
        <v>167</v>
      </c>
      <c r="L1424" s="427"/>
      <c r="M1424" s="816"/>
      <c r="N1424" s="817"/>
      <c r="O1424" s="416" t="s">
        <v>166</v>
      </c>
      <c r="P1424" s="426">
        <f>IF(P1422="",P1423-P1421,P1423-P1422)</f>
        <v>0</v>
      </c>
      <c r="Q1424" s="416" t="s">
        <v>166</v>
      </c>
      <c r="R1424" s="426">
        <f>IF(R1422="",R1423-R1421,R1423-R1422)</f>
        <v>0</v>
      </c>
      <c r="S1424" s="416" t="s">
        <v>166</v>
      </c>
      <c r="T1424" s="426">
        <f>IF(T1422="",T1423-T1421,T1423-T1422)</f>
        <v>0</v>
      </c>
      <c r="U1424" s="416" t="s">
        <v>166</v>
      </c>
      <c r="V1424" s="426">
        <f>IF(V1422="",V1423-V1421,V1423-V1422)</f>
        <v>0</v>
      </c>
      <c r="W1424" s="463" t="s">
        <v>166</v>
      </c>
      <c r="X1424" s="462">
        <f>IF(X1422="",X1423-X1421,X1423-X1422)</f>
        <v>0</v>
      </c>
      <c r="Y1424" s="781"/>
      <c r="Z1424" s="782"/>
      <c r="AA1424" s="792"/>
      <c r="AB1424" s="792"/>
      <c r="AC1424" s="792"/>
      <c r="AD1424" s="792"/>
      <c r="AE1424" s="792"/>
      <c r="AF1424" s="792"/>
    </row>
    <row r="1425" spans="2:32" s="404" customFormat="1" ht="15" customHeight="1" x14ac:dyDescent="0.2">
      <c r="B1425" s="824"/>
      <c r="C1425" s="825"/>
      <c r="D1425" s="792"/>
      <c r="E1425" s="829"/>
      <c r="F1425" s="832"/>
      <c r="G1425" s="835"/>
      <c r="H1425" s="829"/>
      <c r="I1425" s="416" t="s">
        <v>165</v>
      </c>
      <c r="J1425" s="415"/>
      <c r="K1425" s="416" t="s">
        <v>164</v>
      </c>
      <c r="L1425" s="415"/>
      <c r="M1425" s="816"/>
      <c r="N1425" s="817"/>
      <c r="O1425" s="816"/>
      <c r="P1425" s="817"/>
      <c r="Q1425" s="816"/>
      <c r="R1425" s="817"/>
      <c r="S1425" s="816"/>
      <c r="T1425" s="817"/>
      <c r="U1425" s="816"/>
      <c r="V1425" s="817"/>
      <c r="W1425" s="781"/>
      <c r="X1425" s="782"/>
      <c r="Y1425" s="781"/>
      <c r="Z1425" s="782"/>
      <c r="AA1425" s="792"/>
      <c r="AB1425" s="792"/>
      <c r="AC1425" s="792"/>
      <c r="AD1425" s="792"/>
      <c r="AE1425" s="792"/>
      <c r="AF1425" s="792"/>
    </row>
    <row r="1426" spans="2:32" s="404" customFormat="1" ht="15" customHeight="1" x14ac:dyDescent="0.2">
      <c r="B1426" s="826"/>
      <c r="C1426" s="827"/>
      <c r="D1426" s="793"/>
      <c r="E1426" s="830"/>
      <c r="F1426" s="833"/>
      <c r="G1426" s="836"/>
      <c r="H1426" s="830"/>
      <c r="I1426" s="406" t="s">
        <v>158</v>
      </c>
      <c r="J1426" s="451"/>
      <c r="K1426" s="820"/>
      <c r="L1426" s="821"/>
      <c r="M1426" s="818"/>
      <c r="N1426" s="819"/>
      <c r="O1426" s="818"/>
      <c r="P1426" s="819"/>
      <c r="Q1426" s="818"/>
      <c r="R1426" s="819"/>
      <c r="S1426" s="818"/>
      <c r="T1426" s="819"/>
      <c r="U1426" s="818"/>
      <c r="V1426" s="819"/>
      <c r="W1426" s="783"/>
      <c r="X1426" s="784"/>
      <c r="Y1426" s="783"/>
      <c r="Z1426" s="784"/>
      <c r="AA1426" s="793"/>
      <c r="AB1426" s="793"/>
      <c r="AC1426" s="793"/>
      <c r="AD1426" s="793"/>
      <c r="AE1426" s="793"/>
      <c r="AF1426" s="793"/>
    </row>
    <row r="1427" spans="2:32" s="404" customFormat="1" ht="12.75" customHeight="1" x14ac:dyDescent="0.2">
      <c r="B1427" s="822" t="s">
        <v>76</v>
      </c>
      <c r="C1427" s="823"/>
      <c r="D1427" s="791" t="s">
        <v>1986</v>
      </c>
      <c r="E1427" s="828" t="s">
        <v>228</v>
      </c>
      <c r="F1427" s="831"/>
      <c r="G1427" s="834" t="s">
        <v>231</v>
      </c>
      <c r="H1427" s="828" t="s">
        <v>193</v>
      </c>
      <c r="I1427" s="434" t="s">
        <v>184</v>
      </c>
      <c r="J1427" s="438">
        <v>3000000</v>
      </c>
      <c r="K1427" s="434" t="s">
        <v>183</v>
      </c>
      <c r="L1427" s="437">
        <f>J1432+J1430</f>
        <v>0</v>
      </c>
      <c r="M1427" s="434" t="s">
        <v>182</v>
      </c>
      <c r="N1427" s="436">
        <f>J1427</f>
        <v>3000000</v>
      </c>
      <c r="O1427" s="434" t="s">
        <v>181</v>
      </c>
      <c r="P1427" s="435">
        <v>1</v>
      </c>
      <c r="Q1427" s="434" t="s">
        <v>181</v>
      </c>
      <c r="R1427" s="435">
        <v>1</v>
      </c>
      <c r="S1427" s="434" t="s">
        <v>181</v>
      </c>
      <c r="T1427" s="435">
        <v>1</v>
      </c>
      <c r="U1427" s="434" t="s">
        <v>181</v>
      </c>
      <c r="V1427" s="435"/>
      <c r="W1427" s="466" t="s">
        <v>181</v>
      </c>
      <c r="X1427" s="467"/>
      <c r="Y1427" s="466" t="s">
        <v>180</v>
      </c>
      <c r="Z1427" s="465"/>
      <c r="AA1427" s="791" t="s">
        <v>227</v>
      </c>
      <c r="AB1427" s="791"/>
      <c r="AC1427" s="791"/>
      <c r="AD1427" s="791"/>
      <c r="AE1427" s="791"/>
      <c r="AF1427" s="791" t="s">
        <v>2182</v>
      </c>
    </row>
    <row r="1428" spans="2:32" s="404" customFormat="1" ht="15" customHeight="1" x14ac:dyDescent="0.2">
      <c r="B1428" s="824"/>
      <c r="C1428" s="825"/>
      <c r="D1428" s="792"/>
      <c r="E1428" s="829"/>
      <c r="F1428" s="832"/>
      <c r="G1428" s="835"/>
      <c r="H1428" s="829"/>
      <c r="I1428" s="416" t="s">
        <v>179</v>
      </c>
      <c r="J1428" s="432"/>
      <c r="K1428" s="416" t="s">
        <v>177</v>
      </c>
      <c r="L1428" s="415"/>
      <c r="M1428" s="416" t="s">
        <v>176</v>
      </c>
      <c r="N1428" s="428">
        <f>N1427</f>
        <v>3000000</v>
      </c>
      <c r="O1428" s="416" t="s">
        <v>175</v>
      </c>
      <c r="P1428" s="426"/>
      <c r="Q1428" s="416" t="s">
        <v>175</v>
      </c>
      <c r="R1428" s="426"/>
      <c r="S1428" s="416" t="s">
        <v>175</v>
      </c>
      <c r="T1428" s="426"/>
      <c r="U1428" s="416" t="s">
        <v>175</v>
      </c>
      <c r="V1428" s="426"/>
      <c r="W1428" s="463" t="s">
        <v>175</v>
      </c>
      <c r="X1428" s="462"/>
      <c r="Y1428" s="463" t="s">
        <v>174</v>
      </c>
      <c r="Z1428" s="464"/>
      <c r="AA1428" s="792"/>
      <c r="AB1428" s="792"/>
      <c r="AC1428" s="792"/>
      <c r="AD1428" s="792"/>
      <c r="AE1428" s="792"/>
      <c r="AF1428" s="792"/>
    </row>
    <row r="1429" spans="2:32" s="404" customFormat="1" ht="13.5" customHeight="1" x14ac:dyDescent="0.2">
      <c r="B1429" s="824"/>
      <c r="C1429" s="825"/>
      <c r="D1429" s="792"/>
      <c r="E1429" s="829"/>
      <c r="F1429" s="832"/>
      <c r="G1429" s="835"/>
      <c r="H1429" s="829"/>
      <c r="I1429" s="416" t="s">
        <v>173</v>
      </c>
      <c r="J1429" s="429"/>
      <c r="K1429" s="416" t="s">
        <v>171</v>
      </c>
      <c r="L1429" s="427"/>
      <c r="M1429" s="416" t="s">
        <v>170</v>
      </c>
      <c r="N1429" s="428"/>
      <c r="O1429" s="416" t="s">
        <v>169</v>
      </c>
      <c r="P1429" s="426">
        <v>1</v>
      </c>
      <c r="Q1429" s="416" t="s">
        <v>169</v>
      </c>
      <c r="R1429" s="426">
        <v>1</v>
      </c>
      <c r="S1429" s="416" t="s">
        <v>169</v>
      </c>
      <c r="T1429" s="426">
        <v>1</v>
      </c>
      <c r="U1429" s="416" t="s">
        <v>169</v>
      </c>
      <c r="V1429" s="426"/>
      <c r="W1429" s="463" t="s">
        <v>169</v>
      </c>
      <c r="X1429" s="462"/>
      <c r="Y1429" s="781"/>
      <c r="Z1429" s="782"/>
      <c r="AA1429" s="792"/>
      <c r="AB1429" s="792"/>
      <c r="AC1429" s="792"/>
      <c r="AD1429" s="792"/>
      <c r="AE1429" s="792"/>
      <c r="AF1429" s="792"/>
    </row>
    <row r="1430" spans="2:32" s="404" customFormat="1" ht="15" customHeight="1" x14ac:dyDescent="0.2">
      <c r="B1430" s="824"/>
      <c r="C1430" s="825"/>
      <c r="D1430" s="792"/>
      <c r="E1430" s="829"/>
      <c r="F1430" s="832"/>
      <c r="G1430" s="835"/>
      <c r="H1430" s="829"/>
      <c r="I1430" s="416" t="s">
        <v>168</v>
      </c>
      <c r="J1430" s="427"/>
      <c r="K1430" s="416" t="s">
        <v>167</v>
      </c>
      <c r="L1430" s="427"/>
      <c r="M1430" s="816"/>
      <c r="N1430" s="817"/>
      <c r="O1430" s="416" t="s">
        <v>166</v>
      </c>
      <c r="P1430" s="426">
        <f>IF(P1428="",P1429-P1427,P1429-P1428)</f>
        <v>0</v>
      </c>
      <c r="Q1430" s="416" t="s">
        <v>166</v>
      </c>
      <c r="R1430" s="426">
        <f>IF(R1428="",R1429-R1427,R1429-R1428)</f>
        <v>0</v>
      </c>
      <c r="S1430" s="416" t="s">
        <v>166</v>
      </c>
      <c r="T1430" s="426">
        <f>IF(T1428="",T1429-T1427,T1429-T1428)</f>
        <v>0</v>
      </c>
      <c r="U1430" s="416" t="s">
        <v>166</v>
      </c>
      <c r="V1430" s="426">
        <f>IF(V1428="",V1429-V1427,V1429-V1428)</f>
        <v>0</v>
      </c>
      <c r="W1430" s="463" t="s">
        <v>166</v>
      </c>
      <c r="X1430" s="462">
        <f>IF(X1428="",X1429-X1427,X1429-X1428)</f>
        <v>0</v>
      </c>
      <c r="Y1430" s="781"/>
      <c r="Z1430" s="782"/>
      <c r="AA1430" s="792"/>
      <c r="AB1430" s="792"/>
      <c r="AC1430" s="792"/>
      <c r="AD1430" s="792"/>
      <c r="AE1430" s="792"/>
      <c r="AF1430" s="792"/>
    </row>
    <row r="1431" spans="2:32" s="404" customFormat="1" ht="15" customHeight="1" x14ac:dyDescent="0.2">
      <c r="B1431" s="824"/>
      <c r="C1431" s="825"/>
      <c r="D1431" s="792"/>
      <c r="E1431" s="829"/>
      <c r="F1431" s="832"/>
      <c r="G1431" s="835"/>
      <c r="H1431" s="829"/>
      <c r="I1431" s="416" t="s">
        <v>165</v>
      </c>
      <c r="J1431" s="415"/>
      <c r="K1431" s="416" t="s">
        <v>164</v>
      </c>
      <c r="L1431" s="415"/>
      <c r="M1431" s="816"/>
      <c r="N1431" s="817"/>
      <c r="O1431" s="816"/>
      <c r="P1431" s="817"/>
      <c r="Q1431" s="816"/>
      <c r="R1431" s="817"/>
      <c r="S1431" s="816"/>
      <c r="T1431" s="817"/>
      <c r="U1431" s="816"/>
      <c r="V1431" s="817"/>
      <c r="W1431" s="781"/>
      <c r="X1431" s="782"/>
      <c r="Y1431" s="781"/>
      <c r="Z1431" s="782"/>
      <c r="AA1431" s="792"/>
      <c r="AB1431" s="792"/>
      <c r="AC1431" s="792"/>
      <c r="AD1431" s="792"/>
      <c r="AE1431" s="792"/>
      <c r="AF1431" s="792"/>
    </row>
    <row r="1432" spans="2:32" s="404" customFormat="1" ht="15" customHeight="1" x14ac:dyDescent="0.2">
      <c r="B1432" s="826"/>
      <c r="C1432" s="827"/>
      <c r="D1432" s="793"/>
      <c r="E1432" s="830"/>
      <c r="F1432" s="833"/>
      <c r="G1432" s="836"/>
      <c r="H1432" s="830"/>
      <c r="I1432" s="406" t="s">
        <v>158</v>
      </c>
      <c r="J1432" s="451"/>
      <c r="K1432" s="820"/>
      <c r="L1432" s="821"/>
      <c r="M1432" s="818"/>
      <c r="N1432" s="819"/>
      <c r="O1432" s="818"/>
      <c r="P1432" s="819"/>
      <c r="Q1432" s="818"/>
      <c r="R1432" s="819"/>
      <c r="S1432" s="818"/>
      <c r="T1432" s="819"/>
      <c r="U1432" s="818"/>
      <c r="V1432" s="819"/>
      <c r="W1432" s="783"/>
      <c r="X1432" s="784"/>
      <c r="Y1432" s="783"/>
      <c r="Z1432" s="784"/>
      <c r="AA1432" s="793"/>
      <c r="AB1432" s="793"/>
      <c r="AC1432" s="793"/>
      <c r="AD1432" s="793"/>
      <c r="AE1432" s="793"/>
      <c r="AF1432" s="793"/>
    </row>
    <row r="1433" spans="2:32" s="404" customFormat="1" ht="12.75" customHeight="1" x14ac:dyDescent="0.2">
      <c r="B1433" s="822" t="s">
        <v>77</v>
      </c>
      <c r="C1433" s="823"/>
      <c r="D1433" s="791" t="s">
        <v>1986</v>
      </c>
      <c r="E1433" s="828" t="s">
        <v>228</v>
      </c>
      <c r="F1433" s="831"/>
      <c r="G1433" s="834" t="s">
        <v>231</v>
      </c>
      <c r="H1433" s="828" t="s">
        <v>193</v>
      </c>
      <c r="I1433" s="434" t="s">
        <v>184</v>
      </c>
      <c r="J1433" s="438">
        <v>10000000</v>
      </c>
      <c r="K1433" s="434" t="s">
        <v>183</v>
      </c>
      <c r="L1433" s="437">
        <f>J1438+J1436</f>
        <v>0</v>
      </c>
      <c r="M1433" s="434" t="s">
        <v>182</v>
      </c>
      <c r="N1433" s="436">
        <f>J1433</f>
        <v>10000000</v>
      </c>
      <c r="O1433" s="434" t="s">
        <v>181</v>
      </c>
      <c r="P1433" s="435">
        <v>1</v>
      </c>
      <c r="Q1433" s="434" t="s">
        <v>181</v>
      </c>
      <c r="R1433" s="435">
        <v>1</v>
      </c>
      <c r="S1433" s="434" t="s">
        <v>181</v>
      </c>
      <c r="T1433" s="435">
        <v>1</v>
      </c>
      <c r="U1433" s="434" t="s">
        <v>181</v>
      </c>
      <c r="V1433" s="435"/>
      <c r="W1433" s="466" t="s">
        <v>181</v>
      </c>
      <c r="X1433" s="467"/>
      <c r="Y1433" s="466" t="s">
        <v>180</v>
      </c>
      <c r="Z1433" s="465"/>
      <c r="AA1433" s="791" t="s">
        <v>227</v>
      </c>
      <c r="AB1433" s="791"/>
      <c r="AC1433" s="791"/>
      <c r="AD1433" s="791"/>
      <c r="AE1433" s="791"/>
      <c r="AF1433" s="791" t="s">
        <v>2182</v>
      </c>
    </row>
    <row r="1434" spans="2:32" s="404" customFormat="1" ht="15" customHeight="1" x14ac:dyDescent="0.2">
      <c r="B1434" s="824"/>
      <c r="C1434" s="825"/>
      <c r="D1434" s="792"/>
      <c r="E1434" s="829"/>
      <c r="F1434" s="832"/>
      <c r="G1434" s="835"/>
      <c r="H1434" s="829"/>
      <c r="I1434" s="416" t="s">
        <v>179</v>
      </c>
      <c r="J1434" s="432"/>
      <c r="K1434" s="416" t="s">
        <v>177</v>
      </c>
      <c r="L1434" s="415"/>
      <c r="M1434" s="416" t="s">
        <v>176</v>
      </c>
      <c r="N1434" s="428">
        <f>N1433</f>
        <v>10000000</v>
      </c>
      <c r="O1434" s="416" t="s">
        <v>175</v>
      </c>
      <c r="P1434" s="426"/>
      <c r="Q1434" s="416" t="s">
        <v>175</v>
      </c>
      <c r="R1434" s="426"/>
      <c r="S1434" s="416" t="s">
        <v>175</v>
      </c>
      <c r="T1434" s="426"/>
      <c r="U1434" s="416" t="s">
        <v>175</v>
      </c>
      <c r="V1434" s="426"/>
      <c r="W1434" s="463" t="s">
        <v>175</v>
      </c>
      <c r="X1434" s="462"/>
      <c r="Y1434" s="463" t="s">
        <v>174</v>
      </c>
      <c r="Z1434" s="464"/>
      <c r="AA1434" s="792"/>
      <c r="AB1434" s="792"/>
      <c r="AC1434" s="792"/>
      <c r="AD1434" s="792"/>
      <c r="AE1434" s="792"/>
      <c r="AF1434" s="792"/>
    </row>
    <row r="1435" spans="2:32" s="404" customFormat="1" ht="13.5" customHeight="1" x14ac:dyDescent="0.2">
      <c r="B1435" s="824"/>
      <c r="C1435" s="825"/>
      <c r="D1435" s="792"/>
      <c r="E1435" s="829"/>
      <c r="F1435" s="832"/>
      <c r="G1435" s="835"/>
      <c r="H1435" s="829"/>
      <c r="I1435" s="416" t="s">
        <v>173</v>
      </c>
      <c r="J1435" s="429"/>
      <c r="K1435" s="416" t="s">
        <v>171</v>
      </c>
      <c r="L1435" s="427"/>
      <c r="M1435" s="416" t="s">
        <v>170</v>
      </c>
      <c r="N1435" s="428"/>
      <c r="O1435" s="416" t="s">
        <v>169</v>
      </c>
      <c r="P1435" s="426">
        <v>1</v>
      </c>
      <c r="Q1435" s="416" t="s">
        <v>169</v>
      </c>
      <c r="R1435" s="426">
        <v>1</v>
      </c>
      <c r="S1435" s="416" t="s">
        <v>169</v>
      </c>
      <c r="T1435" s="426">
        <v>1</v>
      </c>
      <c r="U1435" s="416" t="s">
        <v>169</v>
      </c>
      <c r="V1435" s="426"/>
      <c r="W1435" s="463" t="s">
        <v>169</v>
      </c>
      <c r="X1435" s="462"/>
      <c r="Y1435" s="781"/>
      <c r="Z1435" s="782"/>
      <c r="AA1435" s="792"/>
      <c r="AB1435" s="792"/>
      <c r="AC1435" s="792"/>
      <c r="AD1435" s="792"/>
      <c r="AE1435" s="792"/>
      <c r="AF1435" s="792"/>
    </row>
    <row r="1436" spans="2:32" s="404" customFormat="1" ht="15" customHeight="1" x14ac:dyDescent="0.2">
      <c r="B1436" s="824"/>
      <c r="C1436" s="825"/>
      <c r="D1436" s="792"/>
      <c r="E1436" s="829"/>
      <c r="F1436" s="832"/>
      <c r="G1436" s="835"/>
      <c r="H1436" s="829"/>
      <c r="I1436" s="416" t="s">
        <v>168</v>
      </c>
      <c r="J1436" s="427"/>
      <c r="K1436" s="416" t="s">
        <v>167</v>
      </c>
      <c r="L1436" s="427"/>
      <c r="M1436" s="816"/>
      <c r="N1436" s="817"/>
      <c r="O1436" s="416" t="s">
        <v>166</v>
      </c>
      <c r="P1436" s="426">
        <f>IF(P1434="",P1435-P1433,P1435-P1434)</f>
        <v>0</v>
      </c>
      <c r="Q1436" s="416" t="s">
        <v>166</v>
      </c>
      <c r="R1436" s="426">
        <f>IF(R1434="",R1435-R1433,R1435-R1434)</f>
        <v>0</v>
      </c>
      <c r="S1436" s="416" t="s">
        <v>166</v>
      </c>
      <c r="T1436" s="426">
        <f>IF(T1434="",T1435-T1433,T1435-T1434)</f>
        <v>0</v>
      </c>
      <c r="U1436" s="416" t="s">
        <v>166</v>
      </c>
      <c r="V1436" s="426">
        <f>IF(V1434="",V1435-V1433,V1435-V1434)</f>
        <v>0</v>
      </c>
      <c r="W1436" s="463" t="s">
        <v>166</v>
      </c>
      <c r="X1436" s="462">
        <f>IF(X1434="",X1435-X1433,X1435-X1434)</f>
        <v>0</v>
      </c>
      <c r="Y1436" s="781"/>
      <c r="Z1436" s="782"/>
      <c r="AA1436" s="792"/>
      <c r="AB1436" s="792"/>
      <c r="AC1436" s="792"/>
      <c r="AD1436" s="792"/>
      <c r="AE1436" s="792"/>
      <c r="AF1436" s="792"/>
    </row>
    <row r="1437" spans="2:32" s="404" customFormat="1" ht="15" customHeight="1" x14ac:dyDescent="0.2">
      <c r="B1437" s="824"/>
      <c r="C1437" s="825"/>
      <c r="D1437" s="792"/>
      <c r="E1437" s="829"/>
      <c r="F1437" s="832"/>
      <c r="G1437" s="835"/>
      <c r="H1437" s="829"/>
      <c r="I1437" s="416" t="s">
        <v>165</v>
      </c>
      <c r="J1437" s="415"/>
      <c r="K1437" s="416" t="s">
        <v>164</v>
      </c>
      <c r="L1437" s="415"/>
      <c r="M1437" s="816"/>
      <c r="N1437" s="817"/>
      <c r="O1437" s="816"/>
      <c r="P1437" s="817"/>
      <c r="Q1437" s="816"/>
      <c r="R1437" s="817"/>
      <c r="S1437" s="816"/>
      <c r="T1437" s="817"/>
      <c r="U1437" s="816"/>
      <c r="V1437" s="817"/>
      <c r="W1437" s="781"/>
      <c r="X1437" s="782"/>
      <c r="Y1437" s="781"/>
      <c r="Z1437" s="782"/>
      <c r="AA1437" s="792"/>
      <c r="AB1437" s="792"/>
      <c r="AC1437" s="792"/>
      <c r="AD1437" s="792"/>
      <c r="AE1437" s="792"/>
      <c r="AF1437" s="792"/>
    </row>
    <row r="1438" spans="2:32" s="404" customFormat="1" ht="15" customHeight="1" x14ac:dyDescent="0.2">
      <c r="B1438" s="826"/>
      <c r="C1438" s="827"/>
      <c r="D1438" s="793"/>
      <c r="E1438" s="830"/>
      <c r="F1438" s="833"/>
      <c r="G1438" s="836"/>
      <c r="H1438" s="830"/>
      <c r="I1438" s="406" t="s">
        <v>158</v>
      </c>
      <c r="J1438" s="451"/>
      <c r="K1438" s="820"/>
      <c r="L1438" s="821"/>
      <c r="M1438" s="818"/>
      <c r="N1438" s="819"/>
      <c r="O1438" s="818"/>
      <c r="P1438" s="819"/>
      <c r="Q1438" s="818"/>
      <c r="R1438" s="819"/>
      <c r="S1438" s="818"/>
      <c r="T1438" s="819"/>
      <c r="U1438" s="818"/>
      <c r="V1438" s="819"/>
      <c r="W1438" s="783"/>
      <c r="X1438" s="784"/>
      <c r="Y1438" s="783"/>
      <c r="Z1438" s="784"/>
      <c r="AA1438" s="793"/>
      <c r="AB1438" s="793"/>
      <c r="AC1438" s="793"/>
      <c r="AD1438" s="793"/>
      <c r="AE1438" s="793"/>
      <c r="AF1438" s="793"/>
    </row>
    <row r="1439" spans="2:32" s="404" customFormat="1" ht="12.75" customHeight="1" x14ac:dyDescent="0.2">
      <c r="B1439" s="822" t="s">
        <v>78</v>
      </c>
      <c r="C1439" s="823"/>
      <c r="D1439" s="791" t="s">
        <v>1986</v>
      </c>
      <c r="E1439" s="828" t="s">
        <v>228</v>
      </c>
      <c r="F1439" s="831"/>
      <c r="G1439" s="834" t="s">
        <v>231</v>
      </c>
      <c r="H1439" s="828" t="s">
        <v>193</v>
      </c>
      <c r="I1439" s="434" t="s">
        <v>184</v>
      </c>
      <c r="J1439" s="438">
        <v>10000000</v>
      </c>
      <c r="K1439" s="434" t="s">
        <v>183</v>
      </c>
      <c r="L1439" s="437">
        <f>J1444+J1442</f>
        <v>0</v>
      </c>
      <c r="M1439" s="434" t="s">
        <v>182</v>
      </c>
      <c r="N1439" s="436">
        <f>J1439</f>
        <v>10000000</v>
      </c>
      <c r="O1439" s="434" t="s">
        <v>181</v>
      </c>
      <c r="P1439" s="435">
        <v>1</v>
      </c>
      <c r="Q1439" s="434" t="s">
        <v>181</v>
      </c>
      <c r="R1439" s="435">
        <v>1</v>
      </c>
      <c r="S1439" s="434" t="s">
        <v>181</v>
      </c>
      <c r="T1439" s="435">
        <v>1</v>
      </c>
      <c r="U1439" s="434" t="s">
        <v>181</v>
      </c>
      <c r="V1439" s="435"/>
      <c r="W1439" s="466" t="s">
        <v>181</v>
      </c>
      <c r="X1439" s="467"/>
      <c r="Y1439" s="466" t="s">
        <v>180</v>
      </c>
      <c r="Z1439" s="465"/>
      <c r="AA1439" s="791" t="s">
        <v>227</v>
      </c>
      <c r="AB1439" s="791"/>
      <c r="AC1439" s="791"/>
      <c r="AD1439" s="791"/>
      <c r="AE1439" s="791"/>
      <c r="AF1439" s="791" t="s">
        <v>2182</v>
      </c>
    </row>
    <row r="1440" spans="2:32" s="404" customFormat="1" ht="15" customHeight="1" x14ac:dyDescent="0.2">
      <c r="B1440" s="824"/>
      <c r="C1440" s="825"/>
      <c r="D1440" s="792"/>
      <c r="E1440" s="829"/>
      <c r="F1440" s="832"/>
      <c r="G1440" s="835"/>
      <c r="H1440" s="829"/>
      <c r="I1440" s="416" t="s">
        <v>179</v>
      </c>
      <c r="J1440" s="432"/>
      <c r="K1440" s="416" t="s">
        <v>177</v>
      </c>
      <c r="L1440" s="415"/>
      <c r="M1440" s="416" t="s">
        <v>176</v>
      </c>
      <c r="N1440" s="428">
        <f>N1439</f>
        <v>10000000</v>
      </c>
      <c r="O1440" s="416" t="s">
        <v>175</v>
      </c>
      <c r="P1440" s="426"/>
      <c r="Q1440" s="416" t="s">
        <v>175</v>
      </c>
      <c r="R1440" s="426"/>
      <c r="S1440" s="416" t="s">
        <v>175</v>
      </c>
      <c r="T1440" s="426"/>
      <c r="U1440" s="416" t="s">
        <v>175</v>
      </c>
      <c r="V1440" s="426"/>
      <c r="W1440" s="463" t="s">
        <v>175</v>
      </c>
      <c r="X1440" s="462"/>
      <c r="Y1440" s="463" t="s">
        <v>174</v>
      </c>
      <c r="Z1440" s="464"/>
      <c r="AA1440" s="792"/>
      <c r="AB1440" s="792"/>
      <c r="AC1440" s="792"/>
      <c r="AD1440" s="792"/>
      <c r="AE1440" s="792"/>
      <c r="AF1440" s="792"/>
    </row>
    <row r="1441" spans="2:32" s="404" customFormat="1" ht="13.5" customHeight="1" x14ac:dyDescent="0.2">
      <c r="B1441" s="824"/>
      <c r="C1441" s="825"/>
      <c r="D1441" s="792"/>
      <c r="E1441" s="829"/>
      <c r="F1441" s="832"/>
      <c r="G1441" s="835"/>
      <c r="H1441" s="829"/>
      <c r="I1441" s="416" t="s">
        <v>173</v>
      </c>
      <c r="J1441" s="429"/>
      <c r="K1441" s="416" t="s">
        <v>171</v>
      </c>
      <c r="L1441" s="427"/>
      <c r="M1441" s="416" t="s">
        <v>170</v>
      </c>
      <c r="N1441" s="428"/>
      <c r="O1441" s="416" t="s">
        <v>169</v>
      </c>
      <c r="P1441" s="426">
        <v>1</v>
      </c>
      <c r="Q1441" s="416" t="s">
        <v>169</v>
      </c>
      <c r="R1441" s="426">
        <v>1</v>
      </c>
      <c r="S1441" s="416" t="s">
        <v>169</v>
      </c>
      <c r="T1441" s="426">
        <v>1</v>
      </c>
      <c r="U1441" s="416" t="s">
        <v>169</v>
      </c>
      <c r="V1441" s="426"/>
      <c r="W1441" s="463" t="s">
        <v>169</v>
      </c>
      <c r="X1441" s="462"/>
      <c r="Y1441" s="781"/>
      <c r="Z1441" s="782"/>
      <c r="AA1441" s="792"/>
      <c r="AB1441" s="792"/>
      <c r="AC1441" s="792"/>
      <c r="AD1441" s="792"/>
      <c r="AE1441" s="792"/>
      <c r="AF1441" s="792"/>
    </row>
    <row r="1442" spans="2:32" s="404" customFormat="1" ht="15" customHeight="1" x14ac:dyDescent="0.2">
      <c r="B1442" s="824"/>
      <c r="C1442" s="825"/>
      <c r="D1442" s="792"/>
      <c r="E1442" s="829"/>
      <c r="F1442" s="832"/>
      <c r="G1442" s="835"/>
      <c r="H1442" s="829"/>
      <c r="I1442" s="416" t="s">
        <v>168</v>
      </c>
      <c r="J1442" s="427"/>
      <c r="K1442" s="416" t="s">
        <v>167</v>
      </c>
      <c r="L1442" s="427"/>
      <c r="M1442" s="816"/>
      <c r="N1442" s="817"/>
      <c r="O1442" s="416" t="s">
        <v>166</v>
      </c>
      <c r="P1442" s="426">
        <f>IF(P1440="",P1441-P1439,P1441-P1440)</f>
        <v>0</v>
      </c>
      <c r="Q1442" s="416" t="s">
        <v>166</v>
      </c>
      <c r="R1442" s="426">
        <f>IF(R1440="",R1441-R1439,R1441-R1440)</f>
        <v>0</v>
      </c>
      <c r="S1442" s="416" t="s">
        <v>166</v>
      </c>
      <c r="T1442" s="426">
        <f>IF(T1440="",T1441-T1439,T1441-T1440)</f>
        <v>0</v>
      </c>
      <c r="U1442" s="416" t="s">
        <v>166</v>
      </c>
      <c r="V1442" s="426">
        <f>IF(V1440="",V1441-V1439,V1441-V1440)</f>
        <v>0</v>
      </c>
      <c r="W1442" s="463" t="s">
        <v>166</v>
      </c>
      <c r="X1442" s="462">
        <f>IF(X1440="",X1441-X1439,X1441-X1440)</f>
        <v>0</v>
      </c>
      <c r="Y1442" s="781"/>
      <c r="Z1442" s="782"/>
      <c r="AA1442" s="792"/>
      <c r="AB1442" s="792"/>
      <c r="AC1442" s="792"/>
      <c r="AD1442" s="792"/>
      <c r="AE1442" s="792"/>
      <c r="AF1442" s="792"/>
    </row>
    <row r="1443" spans="2:32" s="404" customFormat="1" ht="15" customHeight="1" x14ac:dyDescent="0.2">
      <c r="B1443" s="824"/>
      <c r="C1443" s="825"/>
      <c r="D1443" s="792"/>
      <c r="E1443" s="829"/>
      <c r="F1443" s="832"/>
      <c r="G1443" s="835"/>
      <c r="H1443" s="829"/>
      <c r="I1443" s="416" t="s">
        <v>165</v>
      </c>
      <c r="J1443" s="415"/>
      <c r="K1443" s="416" t="s">
        <v>164</v>
      </c>
      <c r="L1443" s="415"/>
      <c r="M1443" s="816"/>
      <c r="N1443" s="817"/>
      <c r="O1443" s="816"/>
      <c r="P1443" s="817"/>
      <c r="Q1443" s="816"/>
      <c r="R1443" s="817"/>
      <c r="S1443" s="816"/>
      <c r="T1443" s="817"/>
      <c r="U1443" s="816"/>
      <c r="V1443" s="817"/>
      <c r="W1443" s="781"/>
      <c r="X1443" s="782"/>
      <c r="Y1443" s="781"/>
      <c r="Z1443" s="782"/>
      <c r="AA1443" s="792"/>
      <c r="AB1443" s="792"/>
      <c r="AC1443" s="792"/>
      <c r="AD1443" s="792"/>
      <c r="AE1443" s="792"/>
      <c r="AF1443" s="792"/>
    </row>
    <row r="1444" spans="2:32" s="404" customFormat="1" ht="15" customHeight="1" x14ac:dyDescent="0.2">
      <c r="B1444" s="826"/>
      <c r="C1444" s="827"/>
      <c r="D1444" s="793"/>
      <c r="E1444" s="830"/>
      <c r="F1444" s="833"/>
      <c r="G1444" s="836"/>
      <c r="H1444" s="830"/>
      <c r="I1444" s="406" t="s">
        <v>158</v>
      </c>
      <c r="J1444" s="451"/>
      <c r="K1444" s="820"/>
      <c r="L1444" s="821"/>
      <c r="M1444" s="818"/>
      <c r="N1444" s="819"/>
      <c r="O1444" s="818"/>
      <c r="P1444" s="819"/>
      <c r="Q1444" s="818"/>
      <c r="R1444" s="819"/>
      <c r="S1444" s="818"/>
      <c r="T1444" s="819"/>
      <c r="U1444" s="818"/>
      <c r="V1444" s="819"/>
      <c r="W1444" s="783"/>
      <c r="X1444" s="784"/>
      <c r="Y1444" s="783"/>
      <c r="Z1444" s="784"/>
      <c r="AA1444" s="793"/>
      <c r="AB1444" s="793"/>
      <c r="AC1444" s="793"/>
      <c r="AD1444" s="793"/>
      <c r="AE1444" s="793"/>
      <c r="AF1444" s="793"/>
    </row>
    <row r="1445" spans="2:32" s="404" customFormat="1" ht="12.75" customHeight="1" x14ac:dyDescent="0.2">
      <c r="B1445" s="822" t="s">
        <v>79</v>
      </c>
      <c r="C1445" s="823"/>
      <c r="D1445" s="791" t="s">
        <v>1986</v>
      </c>
      <c r="E1445" s="828" t="s">
        <v>228</v>
      </c>
      <c r="F1445" s="831"/>
      <c r="G1445" s="834" t="s">
        <v>231</v>
      </c>
      <c r="H1445" s="828" t="s">
        <v>193</v>
      </c>
      <c r="I1445" s="434" t="s">
        <v>184</v>
      </c>
      <c r="J1445" s="438">
        <v>10000000</v>
      </c>
      <c r="K1445" s="434" t="s">
        <v>183</v>
      </c>
      <c r="L1445" s="437">
        <f>J1450+J1448</f>
        <v>0</v>
      </c>
      <c r="M1445" s="434" t="s">
        <v>182</v>
      </c>
      <c r="N1445" s="436">
        <f>J1445</f>
        <v>10000000</v>
      </c>
      <c r="O1445" s="434" t="s">
        <v>181</v>
      </c>
      <c r="P1445" s="435">
        <v>1</v>
      </c>
      <c r="Q1445" s="434" t="s">
        <v>181</v>
      </c>
      <c r="R1445" s="435">
        <v>1</v>
      </c>
      <c r="S1445" s="434" t="s">
        <v>181</v>
      </c>
      <c r="T1445" s="435">
        <v>1</v>
      </c>
      <c r="U1445" s="434" t="s">
        <v>181</v>
      </c>
      <c r="V1445" s="435"/>
      <c r="W1445" s="466" t="s">
        <v>181</v>
      </c>
      <c r="X1445" s="467"/>
      <c r="Y1445" s="466" t="s">
        <v>180</v>
      </c>
      <c r="Z1445" s="465"/>
      <c r="AA1445" s="791" t="s">
        <v>227</v>
      </c>
      <c r="AB1445" s="791"/>
      <c r="AC1445" s="791"/>
      <c r="AD1445" s="791"/>
      <c r="AE1445" s="791"/>
      <c r="AF1445" s="791" t="s">
        <v>2182</v>
      </c>
    </row>
    <row r="1446" spans="2:32" s="404" customFormat="1" ht="15" customHeight="1" x14ac:dyDescent="0.2">
      <c r="B1446" s="824"/>
      <c r="C1446" s="825"/>
      <c r="D1446" s="792"/>
      <c r="E1446" s="829"/>
      <c r="F1446" s="832"/>
      <c r="G1446" s="835"/>
      <c r="H1446" s="829"/>
      <c r="I1446" s="416" t="s">
        <v>179</v>
      </c>
      <c r="J1446" s="432"/>
      <c r="K1446" s="416" t="s">
        <v>177</v>
      </c>
      <c r="L1446" s="415"/>
      <c r="M1446" s="416" t="s">
        <v>176</v>
      </c>
      <c r="N1446" s="428">
        <f>N1445</f>
        <v>10000000</v>
      </c>
      <c r="O1446" s="416" t="s">
        <v>175</v>
      </c>
      <c r="P1446" s="426"/>
      <c r="Q1446" s="416" t="s">
        <v>175</v>
      </c>
      <c r="R1446" s="426"/>
      <c r="S1446" s="416" t="s">
        <v>175</v>
      </c>
      <c r="T1446" s="426"/>
      <c r="U1446" s="416" t="s">
        <v>175</v>
      </c>
      <c r="V1446" s="426"/>
      <c r="W1446" s="463" t="s">
        <v>175</v>
      </c>
      <c r="X1446" s="462"/>
      <c r="Y1446" s="463" t="s">
        <v>174</v>
      </c>
      <c r="Z1446" s="464"/>
      <c r="AA1446" s="792"/>
      <c r="AB1446" s="792"/>
      <c r="AC1446" s="792"/>
      <c r="AD1446" s="792"/>
      <c r="AE1446" s="792"/>
      <c r="AF1446" s="792"/>
    </row>
    <row r="1447" spans="2:32" s="404" customFormat="1" ht="13.5" customHeight="1" x14ac:dyDescent="0.2">
      <c r="B1447" s="824"/>
      <c r="C1447" s="825"/>
      <c r="D1447" s="792"/>
      <c r="E1447" s="829"/>
      <c r="F1447" s="832"/>
      <c r="G1447" s="835"/>
      <c r="H1447" s="829"/>
      <c r="I1447" s="416" t="s">
        <v>173</v>
      </c>
      <c r="J1447" s="429"/>
      <c r="K1447" s="416" t="s">
        <v>171</v>
      </c>
      <c r="L1447" s="427"/>
      <c r="M1447" s="416" t="s">
        <v>170</v>
      </c>
      <c r="N1447" s="428"/>
      <c r="O1447" s="416" t="s">
        <v>169</v>
      </c>
      <c r="P1447" s="426">
        <v>1</v>
      </c>
      <c r="Q1447" s="416" t="s">
        <v>169</v>
      </c>
      <c r="R1447" s="426">
        <v>1</v>
      </c>
      <c r="S1447" s="416" t="s">
        <v>169</v>
      </c>
      <c r="T1447" s="426">
        <v>1</v>
      </c>
      <c r="U1447" s="416" t="s">
        <v>169</v>
      </c>
      <c r="V1447" s="426"/>
      <c r="W1447" s="463" t="s">
        <v>169</v>
      </c>
      <c r="X1447" s="462"/>
      <c r="Y1447" s="781"/>
      <c r="Z1447" s="782"/>
      <c r="AA1447" s="792"/>
      <c r="AB1447" s="792"/>
      <c r="AC1447" s="792"/>
      <c r="AD1447" s="792"/>
      <c r="AE1447" s="792"/>
      <c r="AF1447" s="792"/>
    </row>
    <row r="1448" spans="2:32" s="404" customFormat="1" ht="15" customHeight="1" x14ac:dyDescent="0.2">
      <c r="B1448" s="824"/>
      <c r="C1448" s="825"/>
      <c r="D1448" s="792"/>
      <c r="E1448" s="829"/>
      <c r="F1448" s="832"/>
      <c r="G1448" s="835"/>
      <c r="H1448" s="829"/>
      <c r="I1448" s="416" t="s">
        <v>168</v>
      </c>
      <c r="J1448" s="427"/>
      <c r="K1448" s="416" t="s">
        <v>167</v>
      </c>
      <c r="L1448" s="427"/>
      <c r="M1448" s="816"/>
      <c r="N1448" s="817"/>
      <c r="O1448" s="416" t="s">
        <v>166</v>
      </c>
      <c r="P1448" s="426">
        <f>IF(P1446="",P1447-P1445,P1447-P1446)</f>
        <v>0</v>
      </c>
      <c r="Q1448" s="416" t="s">
        <v>166</v>
      </c>
      <c r="R1448" s="426">
        <f>IF(R1446="",R1447-R1445,R1447-R1446)</f>
        <v>0</v>
      </c>
      <c r="S1448" s="416" t="s">
        <v>166</v>
      </c>
      <c r="T1448" s="426">
        <f>IF(T1446="",T1447-T1445,T1447-T1446)</f>
        <v>0</v>
      </c>
      <c r="U1448" s="416" t="s">
        <v>166</v>
      </c>
      <c r="V1448" s="426">
        <f>IF(V1446="",V1447-V1445,V1447-V1446)</f>
        <v>0</v>
      </c>
      <c r="W1448" s="463" t="s">
        <v>166</v>
      </c>
      <c r="X1448" s="462">
        <f>IF(X1446="",X1447-X1445,X1447-X1446)</f>
        <v>0</v>
      </c>
      <c r="Y1448" s="781"/>
      <c r="Z1448" s="782"/>
      <c r="AA1448" s="792"/>
      <c r="AB1448" s="792"/>
      <c r="AC1448" s="792"/>
      <c r="AD1448" s="792"/>
      <c r="AE1448" s="792"/>
      <c r="AF1448" s="792"/>
    </row>
    <row r="1449" spans="2:32" s="404" customFormat="1" ht="15" customHeight="1" x14ac:dyDescent="0.2">
      <c r="B1449" s="824"/>
      <c r="C1449" s="825"/>
      <c r="D1449" s="792"/>
      <c r="E1449" s="829"/>
      <c r="F1449" s="832"/>
      <c r="G1449" s="835"/>
      <c r="H1449" s="829"/>
      <c r="I1449" s="416" t="s">
        <v>165</v>
      </c>
      <c r="J1449" s="415"/>
      <c r="K1449" s="416" t="s">
        <v>164</v>
      </c>
      <c r="L1449" s="415"/>
      <c r="M1449" s="816"/>
      <c r="N1449" s="817"/>
      <c r="O1449" s="816"/>
      <c r="P1449" s="817"/>
      <c r="Q1449" s="816"/>
      <c r="R1449" s="817"/>
      <c r="S1449" s="816"/>
      <c r="T1449" s="817"/>
      <c r="U1449" s="816"/>
      <c r="V1449" s="817"/>
      <c r="W1449" s="781"/>
      <c r="X1449" s="782"/>
      <c r="Y1449" s="781"/>
      <c r="Z1449" s="782"/>
      <c r="AA1449" s="792"/>
      <c r="AB1449" s="792"/>
      <c r="AC1449" s="792"/>
      <c r="AD1449" s="792"/>
      <c r="AE1449" s="792"/>
      <c r="AF1449" s="792"/>
    </row>
    <row r="1450" spans="2:32" s="404" customFormat="1" ht="15" customHeight="1" x14ac:dyDescent="0.2">
      <c r="B1450" s="826"/>
      <c r="C1450" s="827"/>
      <c r="D1450" s="793"/>
      <c r="E1450" s="830"/>
      <c r="F1450" s="833"/>
      <c r="G1450" s="836"/>
      <c r="H1450" s="830"/>
      <c r="I1450" s="406" t="s">
        <v>158</v>
      </c>
      <c r="J1450" s="451"/>
      <c r="K1450" s="820"/>
      <c r="L1450" s="821"/>
      <c r="M1450" s="818"/>
      <c r="N1450" s="819"/>
      <c r="O1450" s="818"/>
      <c r="P1450" s="819"/>
      <c r="Q1450" s="818"/>
      <c r="R1450" s="819"/>
      <c r="S1450" s="818"/>
      <c r="T1450" s="819"/>
      <c r="U1450" s="818"/>
      <c r="V1450" s="819"/>
      <c r="W1450" s="783"/>
      <c r="X1450" s="784"/>
      <c r="Y1450" s="783"/>
      <c r="Z1450" s="784"/>
      <c r="AA1450" s="793"/>
      <c r="AB1450" s="793"/>
      <c r="AC1450" s="793"/>
      <c r="AD1450" s="793"/>
      <c r="AE1450" s="793"/>
      <c r="AF1450" s="793"/>
    </row>
    <row r="1451" spans="2:32" s="404" customFormat="1" ht="12.75" customHeight="1" x14ac:dyDescent="0.2">
      <c r="B1451" s="822" t="s">
        <v>80</v>
      </c>
      <c r="C1451" s="823"/>
      <c r="D1451" s="791" t="s">
        <v>1986</v>
      </c>
      <c r="E1451" s="828" t="s">
        <v>228</v>
      </c>
      <c r="F1451" s="831"/>
      <c r="G1451" s="834" t="s">
        <v>231</v>
      </c>
      <c r="H1451" s="828" t="s">
        <v>193</v>
      </c>
      <c r="I1451" s="434" t="s">
        <v>184</v>
      </c>
      <c r="J1451" s="438">
        <v>10000000</v>
      </c>
      <c r="K1451" s="434" t="s">
        <v>183</v>
      </c>
      <c r="L1451" s="437">
        <f>J1456+J1454</f>
        <v>0</v>
      </c>
      <c r="M1451" s="434" t="s">
        <v>182</v>
      </c>
      <c r="N1451" s="436">
        <f>J1451</f>
        <v>10000000</v>
      </c>
      <c r="O1451" s="434" t="s">
        <v>181</v>
      </c>
      <c r="P1451" s="435">
        <v>1</v>
      </c>
      <c r="Q1451" s="434" t="s">
        <v>181</v>
      </c>
      <c r="R1451" s="435">
        <v>1</v>
      </c>
      <c r="S1451" s="434" t="s">
        <v>181</v>
      </c>
      <c r="T1451" s="435">
        <v>1</v>
      </c>
      <c r="U1451" s="434" t="s">
        <v>181</v>
      </c>
      <c r="V1451" s="435"/>
      <c r="W1451" s="466" t="s">
        <v>181</v>
      </c>
      <c r="X1451" s="467"/>
      <c r="Y1451" s="466" t="s">
        <v>180</v>
      </c>
      <c r="Z1451" s="465"/>
      <c r="AA1451" s="791" t="s">
        <v>227</v>
      </c>
      <c r="AB1451" s="791"/>
      <c r="AC1451" s="791"/>
      <c r="AD1451" s="791"/>
      <c r="AE1451" s="791"/>
      <c r="AF1451" s="791" t="s">
        <v>2182</v>
      </c>
    </row>
    <row r="1452" spans="2:32" s="404" customFormat="1" ht="15" customHeight="1" x14ac:dyDescent="0.2">
      <c r="B1452" s="824"/>
      <c r="C1452" s="825"/>
      <c r="D1452" s="792"/>
      <c r="E1452" s="829"/>
      <c r="F1452" s="832"/>
      <c r="G1452" s="835"/>
      <c r="H1452" s="829"/>
      <c r="I1452" s="416" t="s">
        <v>179</v>
      </c>
      <c r="J1452" s="432"/>
      <c r="K1452" s="416" t="s">
        <v>177</v>
      </c>
      <c r="L1452" s="415"/>
      <c r="M1452" s="416" t="s">
        <v>176</v>
      </c>
      <c r="N1452" s="428">
        <f>N1451</f>
        <v>10000000</v>
      </c>
      <c r="O1452" s="416" t="s">
        <v>175</v>
      </c>
      <c r="P1452" s="426"/>
      <c r="Q1452" s="416" t="s">
        <v>175</v>
      </c>
      <c r="R1452" s="426"/>
      <c r="S1452" s="416" t="s">
        <v>175</v>
      </c>
      <c r="T1452" s="426"/>
      <c r="U1452" s="416" t="s">
        <v>175</v>
      </c>
      <c r="V1452" s="426"/>
      <c r="W1452" s="463" t="s">
        <v>175</v>
      </c>
      <c r="X1452" s="462"/>
      <c r="Y1452" s="463" t="s">
        <v>174</v>
      </c>
      <c r="Z1452" s="464"/>
      <c r="AA1452" s="792"/>
      <c r="AB1452" s="792"/>
      <c r="AC1452" s="792"/>
      <c r="AD1452" s="792"/>
      <c r="AE1452" s="792"/>
      <c r="AF1452" s="792"/>
    </row>
    <row r="1453" spans="2:32" s="404" customFormat="1" ht="13.5" customHeight="1" x14ac:dyDescent="0.2">
      <c r="B1453" s="824"/>
      <c r="C1453" s="825"/>
      <c r="D1453" s="792"/>
      <c r="E1453" s="829"/>
      <c r="F1453" s="832"/>
      <c r="G1453" s="835"/>
      <c r="H1453" s="829"/>
      <c r="I1453" s="416" t="s">
        <v>173</v>
      </c>
      <c r="J1453" s="429"/>
      <c r="K1453" s="416" t="s">
        <v>171</v>
      </c>
      <c r="L1453" s="427"/>
      <c r="M1453" s="416" t="s">
        <v>170</v>
      </c>
      <c r="N1453" s="428"/>
      <c r="O1453" s="416" t="s">
        <v>169</v>
      </c>
      <c r="P1453" s="426">
        <v>1</v>
      </c>
      <c r="Q1453" s="416" t="s">
        <v>169</v>
      </c>
      <c r="R1453" s="426">
        <v>1</v>
      </c>
      <c r="S1453" s="416" t="s">
        <v>169</v>
      </c>
      <c r="T1453" s="426">
        <v>1</v>
      </c>
      <c r="U1453" s="416" t="s">
        <v>169</v>
      </c>
      <c r="V1453" s="426"/>
      <c r="W1453" s="463" t="s">
        <v>169</v>
      </c>
      <c r="X1453" s="462"/>
      <c r="Y1453" s="781"/>
      <c r="Z1453" s="782"/>
      <c r="AA1453" s="792"/>
      <c r="AB1453" s="792"/>
      <c r="AC1453" s="792"/>
      <c r="AD1453" s="792"/>
      <c r="AE1453" s="792"/>
      <c r="AF1453" s="792"/>
    </row>
    <row r="1454" spans="2:32" s="404" customFormat="1" ht="15" customHeight="1" x14ac:dyDescent="0.2">
      <c r="B1454" s="824"/>
      <c r="C1454" s="825"/>
      <c r="D1454" s="792"/>
      <c r="E1454" s="829"/>
      <c r="F1454" s="832"/>
      <c r="G1454" s="835"/>
      <c r="H1454" s="829"/>
      <c r="I1454" s="416" t="s">
        <v>168</v>
      </c>
      <c r="J1454" s="427"/>
      <c r="K1454" s="416" t="s">
        <v>167</v>
      </c>
      <c r="L1454" s="427"/>
      <c r="M1454" s="816"/>
      <c r="N1454" s="817"/>
      <c r="O1454" s="416" t="s">
        <v>166</v>
      </c>
      <c r="P1454" s="426">
        <f>IF(P1452="",P1453-P1451,P1453-P1452)</f>
        <v>0</v>
      </c>
      <c r="Q1454" s="416" t="s">
        <v>166</v>
      </c>
      <c r="R1454" s="426">
        <f>IF(R1452="",R1453-R1451,R1453-R1452)</f>
        <v>0</v>
      </c>
      <c r="S1454" s="416" t="s">
        <v>166</v>
      </c>
      <c r="T1454" s="426">
        <f>IF(T1452="",T1453-T1451,T1453-T1452)</f>
        <v>0</v>
      </c>
      <c r="U1454" s="416" t="s">
        <v>166</v>
      </c>
      <c r="V1454" s="426">
        <f>IF(V1452="",V1453-V1451,V1453-V1452)</f>
        <v>0</v>
      </c>
      <c r="W1454" s="463" t="s">
        <v>166</v>
      </c>
      <c r="X1454" s="462">
        <f>IF(X1452="",X1453-X1451,X1453-X1452)</f>
        <v>0</v>
      </c>
      <c r="Y1454" s="781"/>
      <c r="Z1454" s="782"/>
      <c r="AA1454" s="792"/>
      <c r="AB1454" s="792"/>
      <c r="AC1454" s="792"/>
      <c r="AD1454" s="792"/>
      <c r="AE1454" s="792"/>
      <c r="AF1454" s="792"/>
    </row>
    <row r="1455" spans="2:32" s="404" customFormat="1" ht="15" customHeight="1" x14ac:dyDescent="0.2">
      <c r="B1455" s="824"/>
      <c r="C1455" s="825"/>
      <c r="D1455" s="792"/>
      <c r="E1455" s="829"/>
      <c r="F1455" s="832"/>
      <c r="G1455" s="835"/>
      <c r="H1455" s="829"/>
      <c r="I1455" s="416" t="s">
        <v>165</v>
      </c>
      <c r="J1455" s="415"/>
      <c r="K1455" s="416" t="s">
        <v>164</v>
      </c>
      <c r="L1455" s="415"/>
      <c r="M1455" s="816"/>
      <c r="N1455" s="817"/>
      <c r="O1455" s="816"/>
      <c r="P1455" s="817"/>
      <c r="Q1455" s="816"/>
      <c r="R1455" s="817"/>
      <c r="S1455" s="816"/>
      <c r="T1455" s="817"/>
      <c r="U1455" s="816"/>
      <c r="V1455" s="817"/>
      <c r="W1455" s="781"/>
      <c r="X1455" s="782"/>
      <c r="Y1455" s="781"/>
      <c r="Z1455" s="782"/>
      <c r="AA1455" s="792"/>
      <c r="AB1455" s="792"/>
      <c r="AC1455" s="792"/>
      <c r="AD1455" s="792"/>
      <c r="AE1455" s="792"/>
      <c r="AF1455" s="792"/>
    </row>
    <row r="1456" spans="2:32" s="404" customFormat="1" ht="15" customHeight="1" x14ac:dyDescent="0.2">
      <c r="B1456" s="826"/>
      <c r="C1456" s="827"/>
      <c r="D1456" s="793"/>
      <c r="E1456" s="830"/>
      <c r="F1456" s="833"/>
      <c r="G1456" s="836"/>
      <c r="H1456" s="830"/>
      <c r="I1456" s="406" t="s">
        <v>158</v>
      </c>
      <c r="J1456" s="451"/>
      <c r="K1456" s="820"/>
      <c r="L1456" s="821"/>
      <c r="M1456" s="818"/>
      <c r="N1456" s="819"/>
      <c r="O1456" s="818"/>
      <c r="P1456" s="819"/>
      <c r="Q1456" s="818"/>
      <c r="R1456" s="819"/>
      <c r="S1456" s="818"/>
      <c r="T1456" s="819"/>
      <c r="U1456" s="818"/>
      <c r="V1456" s="819"/>
      <c r="W1456" s="783"/>
      <c r="X1456" s="784"/>
      <c r="Y1456" s="783"/>
      <c r="Z1456" s="784"/>
      <c r="AA1456" s="793"/>
      <c r="AB1456" s="793"/>
      <c r="AC1456" s="793"/>
      <c r="AD1456" s="793"/>
      <c r="AE1456" s="793"/>
      <c r="AF1456" s="793"/>
    </row>
    <row r="1457" spans="2:32" s="404" customFormat="1" ht="12.75" customHeight="1" x14ac:dyDescent="0.2">
      <c r="B1457" s="822" t="s">
        <v>81</v>
      </c>
      <c r="C1457" s="823"/>
      <c r="D1457" s="791" t="s">
        <v>1986</v>
      </c>
      <c r="E1457" s="828" t="s">
        <v>228</v>
      </c>
      <c r="F1457" s="831"/>
      <c r="G1457" s="834" t="s">
        <v>231</v>
      </c>
      <c r="H1457" s="828" t="s">
        <v>193</v>
      </c>
      <c r="I1457" s="434" t="s">
        <v>184</v>
      </c>
      <c r="J1457" s="438">
        <v>15000000</v>
      </c>
      <c r="K1457" s="434" t="s">
        <v>183</v>
      </c>
      <c r="L1457" s="437">
        <f>J1462+J1460</f>
        <v>0</v>
      </c>
      <c r="M1457" s="434" t="s">
        <v>182</v>
      </c>
      <c r="N1457" s="436">
        <f>J1457</f>
        <v>15000000</v>
      </c>
      <c r="O1457" s="434" t="s">
        <v>181</v>
      </c>
      <c r="P1457" s="435">
        <v>1</v>
      </c>
      <c r="Q1457" s="434" t="s">
        <v>181</v>
      </c>
      <c r="R1457" s="435">
        <v>1</v>
      </c>
      <c r="S1457" s="434" t="s">
        <v>181</v>
      </c>
      <c r="T1457" s="435">
        <v>1</v>
      </c>
      <c r="U1457" s="434" t="s">
        <v>181</v>
      </c>
      <c r="V1457" s="435"/>
      <c r="W1457" s="466" t="s">
        <v>181</v>
      </c>
      <c r="X1457" s="467"/>
      <c r="Y1457" s="466" t="s">
        <v>180</v>
      </c>
      <c r="Z1457" s="465"/>
      <c r="AA1457" s="791" t="s">
        <v>227</v>
      </c>
      <c r="AB1457" s="791"/>
      <c r="AC1457" s="791"/>
      <c r="AD1457" s="791"/>
      <c r="AE1457" s="791"/>
      <c r="AF1457" s="791" t="s">
        <v>2182</v>
      </c>
    </row>
    <row r="1458" spans="2:32" s="404" customFormat="1" ht="15" customHeight="1" x14ac:dyDescent="0.2">
      <c r="B1458" s="824"/>
      <c r="C1458" s="825"/>
      <c r="D1458" s="792"/>
      <c r="E1458" s="829"/>
      <c r="F1458" s="832"/>
      <c r="G1458" s="835"/>
      <c r="H1458" s="829"/>
      <c r="I1458" s="416" t="s">
        <v>179</v>
      </c>
      <c r="J1458" s="432"/>
      <c r="K1458" s="416" t="s">
        <v>177</v>
      </c>
      <c r="L1458" s="415"/>
      <c r="M1458" s="416" t="s">
        <v>176</v>
      </c>
      <c r="N1458" s="428">
        <f>N1457</f>
        <v>15000000</v>
      </c>
      <c r="O1458" s="416" t="s">
        <v>175</v>
      </c>
      <c r="P1458" s="426"/>
      <c r="Q1458" s="416" t="s">
        <v>175</v>
      </c>
      <c r="R1458" s="426"/>
      <c r="S1458" s="416" t="s">
        <v>175</v>
      </c>
      <c r="T1458" s="426"/>
      <c r="U1458" s="416" t="s">
        <v>175</v>
      </c>
      <c r="V1458" s="426"/>
      <c r="W1458" s="463" t="s">
        <v>175</v>
      </c>
      <c r="X1458" s="462"/>
      <c r="Y1458" s="463" t="s">
        <v>174</v>
      </c>
      <c r="Z1458" s="464"/>
      <c r="AA1458" s="792"/>
      <c r="AB1458" s="792"/>
      <c r="AC1458" s="792"/>
      <c r="AD1458" s="792"/>
      <c r="AE1458" s="792"/>
      <c r="AF1458" s="792"/>
    </row>
    <row r="1459" spans="2:32" s="404" customFormat="1" ht="13.5" customHeight="1" x14ac:dyDescent="0.2">
      <c r="B1459" s="824"/>
      <c r="C1459" s="825"/>
      <c r="D1459" s="792"/>
      <c r="E1459" s="829"/>
      <c r="F1459" s="832"/>
      <c r="G1459" s="835"/>
      <c r="H1459" s="829"/>
      <c r="I1459" s="416" t="s">
        <v>173</v>
      </c>
      <c r="J1459" s="429"/>
      <c r="K1459" s="416" t="s">
        <v>171</v>
      </c>
      <c r="L1459" s="427"/>
      <c r="M1459" s="416" t="s">
        <v>170</v>
      </c>
      <c r="N1459" s="428"/>
      <c r="O1459" s="416" t="s">
        <v>169</v>
      </c>
      <c r="P1459" s="426">
        <v>1</v>
      </c>
      <c r="Q1459" s="416" t="s">
        <v>169</v>
      </c>
      <c r="R1459" s="426">
        <v>1</v>
      </c>
      <c r="S1459" s="416" t="s">
        <v>169</v>
      </c>
      <c r="T1459" s="426">
        <v>1</v>
      </c>
      <c r="U1459" s="416" t="s">
        <v>169</v>
      </c>
      <c r="V1459" s="426"/>
      <c r="W1459" s="463" t="s">
        <v>169</v>
      </c>
      <c r="X1459" s="462"/>
      <c r="Y1459" s="781"/>
      <c r="Z1459" s="782"/>
      <c r="AA1459" s="792"/>
      <c r="AB1459" s="792"/>
      <c r="AC1459" s="792"/>
      <c r="AD1459" s="792"/>
      <c r="AE1459" s="792"/>
      <c r="AF1459" s="792"/>
    </row>
    <row r="1460" spans="2:32" s="404" customFormat="1" ht="15" customHeight="1" x14ac:dyDescent="0.2">
      <c r="B1460" s="824"/>
      <c r="C1460" s="825"/>
      <c r="D1460" s="792"/>
      <c r="E1460" s="829"/>
      <c r="F1460" s="832"/>
      <c r="G1460" s="835"/>
      <c r="H1460" s="829"/>
      <c r="I1460" s="416" t="s">
        <v>168</v>
      </c>
      <c r="J1460" s="427"/>
      <c r="K1460" s="416" t="s">
        <v>167</v>
      </c>
      <c r="L1460" s="427"/>
      <c r="M1460" s="816"/>
      <c r="N1460" s="817"/>
      <c r="O1460" s="416" t="s">
        <v>166</v>
      </c>
      <c r="P1460" s="426">
        <f>IF(P1458="",P1459-P1457,P1459-P1458)</f>
        <v>0</v>
      </c>
      <c r="Q1460" s="416" t="s">
        <v>166</v>
      </c>
      <c r="R1460" s="426">
        <f>IF(R1458="",R1459-R1457,R1459-R1458)</f>
        <v>0</v>
      </c>
      <c r="S1460" s="416" t="s">
        <v>166</v>
      </c>
      <c r="T1460" s="426">
        <f>IF(T1458="",T1459-T1457,T1459-T1458)</f>
        <v>0</v>
      </c>
      <c r="U1460" s="416" t="s">
        <v>166</v>
      </c>
      <c r="V1460" s="426">
        <f>IF(V1458="",V1459-V1457,V1459-V1458)</f>
        <v>0</v>
      </c>
      <c r="W1460" s="463" t="s">
        <v>166</v>
      </c>
      <c r="X1460" s="462">
        <f>IF(X1458="",X1459-X1457,X1459-X1458)</f>
        <v>0</v>
      </c>
      <c r="Y1460" s="781"/>
      <c r="Z1460" s="782"/>
      <c r="AA1460" s="792"/>
      <c r="AB1460" s="792"/>
      <c r="AC1460" s="792"/>
      <c r="AD1460" s="792"/>
      <c r="AE1460" s="792"/>
      <c r="AF1460" s="792"/>
    </row>
    <row r="1461" spans="2:32" s="404" customFormat="1" ht="15" customHeight="1" x14ac:dyDescent="0.2">
      <c r="B1461" s="824"/>
      <c r="C1461" s="825"/>
      <c r="D1461" s="792"/>
      <c r="E1461" s="829"/>
      <c r="F1461" s="832"/>
      <c r="G1461" s="835"/>
      <c r="H1461" s="829"/>
      <c r="I1461" s="416" t="s">
        <v>165</v>
      </c>
      <c r="J1461" s="415"/>
      <c r="K1461" s="416" t="s">
        <v>164</v>
      </c>
      <c r="L1461" s="415"/>
      <c r="M1461" s="816"/>
      <c r="N1461" s="817"/>
      <c r="O1461" s="816"/>
      <c r="P1461" s="817"/>
      <c r="Q1461" s="816"/>
      <c r="R1461" s="817"/>
      <c r="S1461" s="816"/>
      <c r="T1461" s="817"/>
      <c r="U1461" s="816"/>
      <c r="V1461" s="817"/>
      <c r="W1461" s="781"/>
      <c r="X1461" s="782"/>
      <c r="Y1461" s="781"/>
      <c r="Z1461" s="782"/>
      <c r="AA1461" s="792"/>
      <c r="AB1461" s="792"/>
      <c r="AC1461" s="792"/>
      <c r="AD1461" s="792"/>
      <c r="AE1461" s="792"/>
      <c r="AF1461" s="792"/>
    </row>
    <row r="1462" spans="2:32" s="404" customFormat="1" ht="15" customHeight="1" x14ac:dyDescent="0.2">
      <c r="B1462" s="826"/>
      <c r="C1462" s="827"/>
      <c r="D1462" s="793"/>
      <c r="E1462" s="830"/>
      <c r="F1462" s="833"/>
      <c r="G1462" s="836"/>
      <c r="H1462" s="830"/>
      <c r="I1462" s="406" t="s">
        <v>158</v>
      </c>
      <c r="J1462" s="451"/>
      <c r="K1462" s="820"/>
      <c r="L1462" s="821"/>
      <c r="M1462" s="818"/>
      <c r="N1462" s="819"/>
      <c r="O1462" s="818"/>
      <c r="P1462" s="819"/>
      <c r="Q1462" s="818"/>
      <c r="R1462" s="819"/>
      <c r="S1462" s="818"/>
      <c r="T1462" s="819"/>
      <c r="U1462" s="818"/>
      <c r="V1462" s="819"/>
      <c r="W1462" s="783"/>
      <c r="X1462" s="784"/>
      <c r="Y1462" s="783"/>
      <c r="Z1462" s="784"/>
      <c r="AA1462" s="793"/>
      <c r="AB1462" s="793"/>
      <c r="AC1462" s="793"/>
      <c r="AD1462" s="793"/>
      <c r="AE1462" s="793"/>
      <c r="AF1462" s="793"/>
    </row>
    <row r="1463" spans="2:32" s="404" customFormat="1" ht="12.75" customHeight="1" x14ac:dyDescent="0.2">
      <c r="B1463" s="822" t="s">
        <v>82</v>
      </c>
      <c r="C1463" s="823"/>
      <c r="D1463" s="791" t="s">
        <v>1986</v>
      </c>
      <c r="E1463" s="828" t="s">
        <v>228</v>
      </c>
      <c r="F1463" s="842"/>
      <c r="G1463" s="834" t="s">
        <v>231</v>
      </c>
      <c r="H1463" s="828" t="s">
        <v>193</v>
      </c>
      <c r="I1463" s="434" t="s">
        <v>184</v>
      </c>
      <c r="J1463" s="438">
        <v>30000000</v>
      </c>
      <c r="K1463" s="434" t="s">
        <v>183</v>
      </c>
      <c r="L1463" s="437">
        <f>J1468+J1466</f>
        <v>0</v>
      </c>
      <c r="M1463" s="434" t="s">
        <v>182</v>
      </c>
      <c r="N1463" s="436">
        <f>J1463</f>
        <v>30000000</v>
      </c>
      <c r="O1463" s="434" t="s">
        <v>181</v>
      </c>
      <c r="P1463" s="435">
        <v>1</v>
      </c>
      <c r="Q1463" s="434" t="s">
        <v>181</v>
      </c>
      <c r="R1463" s="435">
        <v>1</v>
      </c>
      <c r="S1463" s="434" t="s">
        <v>181</v>
      </c>
      <c r="T1463" s="435">
        <v>1</v>
      </c>
      <c r="U1463" s="434" t="s">
        <v>181</v>
      </c>
      <c r="V1463" s="435"/>
      <c r="W1463" s="466" t="s">
        <v>181</v>
      </c>
      <c r="X1463" s="467"/>
      <c r="Y1463" s="466" t="s">
        <v>180</v>
      </c>
      <c r="Z1463" s="465"/>
      <c r="AA1463" s="791" t="s">
        <v>227</v>
      </c>
      <c r="AB1463" s="791"/>
      <c r="AC1463" s="791"/>
      <c r="AD1463" s="791"/>
      <c r="AE1463" s="791"/>
      <c r="AF1463" s="791" t="s">
        <v>2182</v>
      </c>
    </row>
    <row r="1464" spans="2:32" s="404" customFormat="1" ht="15" customHeight="1" x14ac:dyDescent="0.2">
      <c r="B1464" s="824"/>
      <c r="C1464" s="825"/>
      <c r="D1464" s="792"/>
      <c r="E1464" s="829"/>
      <c r="F1464" s="843"/>
      <c r="G1464" s="835"/>
      <c r="H1464" s="829"/>
      <c r="I1464" s="416" t="s">
        <v>179</v>
      </c>
      <c r="J1464" s="432"/>
      <c r="K1464" s="416" t="s">
        <v>177</v>
      </c>
      <c r="L1464" s="415"/>
      <c r="M1464" s="416" t="s">
        <v>176</v>
      </c>
      <c r="N1464" s="428">
        <f>N1463</f>
        <v>30000000</v>
      </c>
      <c r="O1464" s="416" t="s">
        <v>175</v>
      </c>
      <c r="P1464" s="426"/>
      <c r="Q1464" s="416" t="s">
        <v>175</v>
      </c>
      <c r="R1464" s="426"/>
      <c r="S1464" s="416" t="s">
        <v>175</v>
      </c>
      <c r="T1464" s="426"/>
      <c r="U1464" s="416" t="s">
        <v>175</v>
      </c>
      <c r="V1464" s="426"/>
      <c r="W1464" s="463" t="s">
        <v>175</v>
      </c>
      <c r="X1464" s="462"/>
      <c r="Y1464" s="463" t="s">
        <v>174</v>
      </c>
      <c r="Z1464" s="464"/>
      <c r="AA1464" s="792"/>
      <c r="AB1464" s="792"/>
      <c r="AC1464" s="792"/>
      <c r="AD1464" s="792"/>
      <c r="AE1464" s="792"/>
      <c r="AF1464" s="792"/>
    </row>
    <row r="1465" spans="2:32" s="404" customFormat="1" ht="13.5" customHeight="1" x14ac:dyDescent="0.2">
      <c r="B1465" s="824"/>
      <c r="C1465" s="825"/>
      <c r="D1465" s="792"/>
      <c r="E1465" s="829"/>
      <c r="F1465" s="843"/>
      <c r="G1465" s="835"/>
      <c r="H1465" s="829"/>
      <c r="I1465" s="416" t="s">
        <v>173</v>
      </c>
      <c r="J1465" s="429"/>
      <c r="K1465" s="416" t="s">
        <v>171</v>
      </c>
      <c r="L1465" s="427"/>
      <c r="M1465" s="416" t="s">
        <v>170</v>
      </c>
      <c r="N1465" s="428"/>
      <c r="O1465" s="416" t="s">
        <v>169</v>
      </c>
      <c r="P1465" s="426">
        <v>1</v>
      </c>
      <c r="Q1465" s="416" t="s">
        <v>169</v>
      </c>
      <c r="R1465" s="426">
        <v>1</v>
      </c>
      <c r="S1465" s="416" t="s">
        <v>169</v>
      </c>
      <c r="T1465" s="426">
        <v>1</v>
      </c>
      <c r="U1465" s="416" t="s">
        <v>169</v>
      </c>
      <c r="V1465" s="426"/>
      <c r="W1465" s="463" t="s">
        <v>169</v>
      </c>
      <c r="X1465" s="462"/>
      <c r="Y1465" s="781"/>
      <c r="Z1465" s="782"/>
      <c r="AA1465" s="792"/>
      <c r="AB1465" s="792"/>
      <c r="AC1465" s="792"/>
      <c r="AD1465" s="792"/>
      <c r="AE1465" s="792"/>
      <c r="AF1465" s="792"/>
    </row>
    <row r="1466" spans="2:32" s="404" customFormat="1" ht="15" customHeight="1" x14ac:dyDescent="0.2">
      <c r="B1466" s="824"/>
      <c r="C1466" s="825"/>
      <c r="D1466" s="792"/>
      <c r="E1466" s="829"/>
      <c r="F1466" s="843"/>
      <c r="G1466" s="835"/>
      <c r="H1466" s="829"/>
      <c r="I1466" s="416" t="s">
        <v>168</v>
      </c>
      <c r="J1466" s="427"/>
      <c r="K1466" s="416" t="s">
        <v>167</v>
      </c>
      <c r="L1466" s="427"/>
      <c r="M1466" s="816"/>
      <c r="N1466" s="817"/>
      <c r="O1466" s="416" t="s">
        <v>166</v>
      </c>
      <c r="P1466" s="426">
        <f>IF(P1464="",P1465-P1463,P1465-P1464)</f>
        <v>0</v>
      </c>
      <c r="Q1466" s="416" t="s">
        <v>166</v>
      </c>
      <c r="R1466" s="426">
        <f>IF(R1464="",R1465-R1463,R1465-R1464)</f>
        <v>0</v>
      </c>
      <c r="S1466" s="416" t="s">
        <v>166</v>
      </c>
      <c r="T1466" s="426">
        <f>IF(T1464="",T1465-T1463,T1465-T1464)</f>
        <v>0</v>
      </c>
      <c r="U1466" s="416" t="s">
        <v>166</v>
      </c>
      <c r="V1466" s="426">
        <f>IF(V1464="",V1465-V1463,V1465-V1464)</f>
        <v>0</v>
      </c>
      <c r="W1466" s="463" t="s">
        <v>166</v>
      </c>
      <c r="X1466" s="462">
        <f>IF(X1464="",X1465-X1463,X1465-X1464)</f>
        <v>0</v>
      </c>
      <c r="Y1466" s="781"/>
      <c r="Z1466" s="782"/>
      <c r="AA1466" s="792"/>
      <c r="AB1466" s="792"/>
      <c r="AC1466" s="792"/>
      <c r="AD1466" s="792"/>
      <c r="AE1466" s="792"/>
      <c r="AF1466" s="792"/>
    </row>
    <row r="1467" spans="2:32" s="404" customFormat="1" ht="15" customHeight="1" x14ac:dyDescent="0.2">
      <c r="B1467" s="824"/>
      <c r="C1467" s="825"/>
      <c r="D1467" s="792"/>
      <c r="E1467" s="829"/>
      <c r="F1467" s="843"/>
      <c r="G1467" s="835"/>
      <c r="H1467" s="829"/>
      <c r="I1467" s="416" t="s">
        <v>165</v>
      </c>
      <c r="J1467" s="415"/>
      <c r="K1467" s="416" t="s">
        <v>164</v>
      </c>
      <c r="L1467" s="415"/>
      <c r="M1467" s="816"/>
      <c r="N1467" s="817"/>
      <c r="O1467" s="816"/>
      <c r="P1467" s="817"/>
      <c r="Q1467" s="816"/>
      <c r="R1467" s="817"/>
      <c r="S1467" s="816"/>
      <c r="T1467" s="817"/>
      <c r="U1467" s="816"/>
      <c r="V1467" s="817"/>
      <c r="W1467" s="781"/>
      <c r="X1467" s="782"/>
      <c r="Y1467" s="781"/>
      <c r="Z1467" s="782"/>
      <c r="AA1467" s="792"/>
      <c r="AB1467" s="792"/>
      <c r="AC1467" s="792"/>
      <c r="AD1467" s="792"/>
      <c r="AE1467" s="792"/>
      <c r="AF1467" s="792"/>
    </row>
    <row r="1468" spans="2:32" s="404" customFormat="1" ht="15" customHeight="1" x14ac:dyDescent="0.2">
      <c r="B1468" s="826"/>
      <c r="C1468" s="827"/>
      <c r="D1468" s="793"/>
      <c r="E1468" s="830"/>
      <c r="F1468" s="844"/>
      <c r="G1468" s="836"/>
      <c r="H1468" s="830"/>
      <c r="I1468" s="406" t="s">
        <v>158</v>
      </c>
      <c r="J1468" s="451"/>
      <c r="K1468" s="820"/>
      <c r="L1468" s="821"/>
      <c r="M1468" s="818"/>
      <c r="N1468" s="819"/>
      <c r="O1468" s="818"/>
      <c r="P1468" s="819"/>
      <c r="Q1468" s="818"/>
      <c r="R1468" s="819"/>
      <c r="S1468" s="818"/>
      <c r="T1468" s="819"/>
      <c r="U1468" s="818"/>
      <c r="V1468" s="819"/>
      <c r="W1468" s="783"/>
      <c r="X1468" s="784"/>
      <c r="Y1468" s="783"/>
      <c r="Z1468" s="784"/>
      <c r="AA1468" s="793"/>
      <c r="AB1468" s="793"/>
      <c r="AC1468" s="793"/>
      <c r="AD1468" s="793"/>
      <c r="AE1468" s="793"/>
      <c r="AF1468" s="793"/>
    </row>
    <row r="1469" spans="2:32" s="404" customFormat="1" ht="12.75" customHeight="1" x14ac:dyDescent="0.2">
      <c r="B1469" s="822" t="s">
        <v>83</v>
      </c>
      <c r="C1469" s="823"/>
      <c r="D1469" s="791" t="s">
        <v>1986</v>
      </c>
      <c r="E1469" s="828" t="s">
        <v>228</v>
      </c>
      <c r="F1469" s="842"/>
      <c r="G1469" s="834" t="s">
        <v>231</v>
      </c>
      <c r="H1469" s="828" t="s">
        <v>193</v>
      </c>
      <c r="I1469" s="434" t="s">
        <v>184</v>
      </c>
      <c r="J1469" s="438">
        <v>30000000</v>
      </c>
      <c r="K1469" s="434" t="s">
        <v>183</v>
      </c>
      <c r="L1469" s="437">
        <f>J1474+J1472</f>
        <v>0</v>
      </c>
      <c r="M1469" s="434" t="s">
        <v>182</v>
      </c>
      <c r="N1469" s="436">
        <f>J1469</f>
        <v>30000000</v>
      </c>
      <c r="O1469" s="434" t="s">
        <v>181</v>
      </c>
      <c r="P1469" s="435">
        <v>1</v>
      </c>
      <c r="Q1469" s="434" t="s">
        <v>181</v>
      </c>
      <c r="R1469" s="435">
        <v>1</v>
      </c>
      <c r="S1469" s="434" t="s">
        <v>181</v>
      </c>
      <c r="T1469" s="435">
        <v>1</v>
      </c>
      <c r="U1469" s="434" t="s">
        <v>181</v>
      </c>
      <c r="V1469" s="435"/>
      <c r="W1469" s="466" t="s">
        <v>181</v>
      </c>
      <c r="X1469" s="467"/>
      <c r="Y1469" s="466" t="s">
        <v>180</v>
      </c>
      <c r="Z1469" s="465"/>
      <c r="AA1469" s="791" t="s">
        <v>227</v>
      </c>
      <c r="AB1469" s="791"/>
      <c r="AC1469" s="791"/>
      <c r="AD1469" s="791"/>
      <c r="AE1469" s="791"/>
      <c r="AF1469" s="791" t="s">
        <v>2182</v>
      </c>
    </row>
    <row r="1470" spans="2:32" s="404" customFormat="1" ht="15" customHeight="1" x14ac:dyDescent="0.2">
      <c r="B1470" s="824"/>
      <c r="C1470" s="825"/>
      <c r="D1470" s="792"/>
      <c r="E1470" s="829"/>
      <c r="F1470" s="843"/>
      <c r="G1470" s="835"/>
      <c r="H1470" s="829"/>
      <c r="I1470" s="416" t="s">
        <v>179</v>
      </c>
      <c r="J1470" s="432"/>
      <c r="K1470" s="416" t="s">
        <v>177</v>
      </c>
      <c r="L1470" s="415"/>
      <c r="M1470" s="416" t="s">
        <v>176</v>
      </c>
      <c r="N1470" s="428">
        <f>N1469</f>
        <v>30000000</v>
      </c>
      <c r="O1470" s="416" t="s">
        <v>175</v>
      </c>
      <c r="P1470" s="426"/>
      <c r="Q1470" s="416" t="s">
        <v>175</v>
      </c>
      <c r="R1470" s="426"/>
      <c r="S1470" s="416" t="s">
        <v>175</v>
      </c>
      <c r="T1470" s="426"/>
      <c r="U1470" s="416" t="s">
        <v>175</v>
      </c>
      <c r="V1470" s="426"/>
      <c r="W1470" s="463" t="s">
        <v>175</v>
      </c>
      <c r="X1470" s="462"/>
      <c r="Y1470" s="463" t="s">
        <v>174</v>
      </c>
      <c r="Z1470" s="464"/>
      <c r="AA1470" s="792"/>
      <c r="AB1470" s="792"/>
      <c r="AC1470" s="792"/>
      <c r="AD1470" s="792"/>
      <c r="AE1470" s="792"/>
      <c r="AF1470" s="792"/>
    </row>
    <row r="1471" spans="2:32" s="404" customFormat="1" ht="13.5" customHeight="1" x14ac:dyDescent="0.2">
      <c r="B1471" s="824"/>
      <c r="C1471" s="825"/>
      <c r="D1471" s="792"/>
      <c r="E1471" s="829"/>
      <c r="F1471" s="843"/>
      <c r="G1471" s="835"/>
      <c r="H1471" s="829"/>
      <c r="I1471" s="416" t="s">
        <v>173</v>
      </c>
      <c r="J1471" s="429"/>
      <c r="K1471" s="416" t="s">
        <v>171</v>
      </c>
      <c r="L1471" s="427"/>
      <c r="M1471" s="416" t="s">
        <v>170</v>
      </c>
      <c r="N1471" s="428"/>
      <c r="O1471" s="416" t="s">
        <v>169</v>
      </c>
      <c r="P1471" s="426">
        <v>1</v>
      </c>
      <c r="Q1471" s="416" t="s">
        <v>169</v>
      </c>
      <c r="R1471" s="426">
        <v>1</v>
      </c>
      <c r="S1471" s="416" t="s">
        <v>169</v>
      </c>
      <c r="T1471" s="426">
        <v>1</v>
      </c>
      <c r="U1471" s="416" t="s">
        <v>169</v>
      </c>
      <c r="V1471" s="426"/>
      <c r="W1471" s="463" t="s">
        <v>169</v>
      </c>
      <c r="X1471" s="462"/>
      <c r="Y1471" s="781"/>
      <c r="Z1471" s="782"/>
      <c r="AA1471" s="792"/>
      <c r="AB1471" s="792"/>
      <c r="AC1471" s="792"/>
      <c r="AD1471" s="792"/>
      <c r="AE1471" s="792"/>
      <c r="AF1471" s="792"/>
    </row>
    <row r="1472" spans="2:32" s="404" customFormat="1" ht="15" customHeight="1" x14ac:dyDescent="0.2">
      <c r="B1472" s="824"/>
      <c r="C1472" s="825"/>
      <c r="D1472" s="792"/>
      <c r="E1472" s="829"/>
      <c r="F1472" s="843"/>
      <c r="G1472" s="835"/>
      <c r="H1472" s="829"/>
      <c r="I1472" s="416" t="s">
        <v>168</v>
      </c>
      <c r="J1472" s="427"/>
      <c r="K1472" s="416" t="s">
        <v>167</v>
      </c>
      <c r="L1472" s="427"/>
      <c r="M1472" s="816"/>
      <c r="N1472" s="817"/>
      <c r="O1472" s="416" t="s">
        <v>166</v>
      </c>
      <c r="P1472" s="426">
        <f>IF(P1470="",P1471-P1469,P1471-P1470)</f>
        <v>0</v>
      </c>
      <c r="Q1472" s="416" t="s">
        <v>166</v>
      </c>
      <c r="R1472" s="426">
        <f>IF(R1470="",R1471-R1469,R1471-R1470)</f>
        <v>0</v>
      </c>
      <c r="S1472" s="416" t="s">
        <v>166</v>
      </c>
      <c r="T1472" s="426">
        <f>IF(T1470="",T1471-T1469,T1471-T1470)</f>
        <v>0</v>
      </c>
      <c r="U1472" s="416" t="s">
        <v>166</v>
      </c>
      <c r="V1472" s="426">
        <f>IF(V1470="",V1471-V1469,V1471-V1470)</f>
        <v>0</v>
      </c>
      <c r="W1472" s="463" t="s">
        <v>166</v>
      </c>
      <c r="X1472" s="462">
        <f>IF(X1470="",X1471-X1469,X1471-X1470)</f>
        <v>0</v>
      </c>
      <c r="Y1472" s="781"/>
      <c r="Z1472" s="782"/>
      <c r="AA1472" s="792"/>
      <c r="AB1472" s="792"/>
      <c r="AC1472" s="792"/>
      <c r="AD1472" s="792"/>
      <c r="AE1472" s="792"/>
      <c r="AF1472" s="792"/>
    </row>
    <row r="1473" spans="2:32" s="404" customFormat="1" ht="15" customHeight="1" x14ac:dyDescent="0.2">
      <c r="B1473" s="824"/>
      <c r="C1473" s="825"/>
      <c r="D1473" s="792"/>
      <c r="E1473" s="829"/>
      <c r="F1473" s="843"/>
      <c r="G1473" s="835"/>
      <c r="H1473" s="829"/>
      <c r="I1473" s="416" t="s">
        <v>165</v>
      </c>
      <c r="J1473" s="415"/>
      <c r="K1473" s="416" t="s">
        <v>164</v>
      </c>
      <c r="L1473" s="415"/>
      <c r="M1473" s="816"/>
      <c r="N1473" s="817"/>
      <c r="O1473" s="816"/>
      <c r="P1473" s="817"/>
      <c r="Q1473" s="816"/>
      <c r="R1473" s="817"/>
      <c r="S1473" s="816"/>
      <c r="T1473" s="817"/>
      <c r="U1473" s="816"/>
      <c r="V1473" s="817"/>
      <c r="W1473" s="781"/>
      <c r="X1473" s="782"/>
      <c r="Y1473" s="781"/>
      <c r="Z1473" s="782"/>
      <c r="AA1473" s="792"/>
      <c r="AB1473" s="792"/>
      <c r="AC1473" s="792"/>
      <c r="AD1473" s="792"/>
      <c r="AE1473" s="792"/>
      <c r="AF1473" s="792"/>
    </row>
    <row r="1474" spans="2:32" s="404" customFormat="1" ht="15" customHeight="1" x14ac:dyDescent="0.2">
      <c r="B1474" s="826"/>
      <c r="C1474" s="827"/>
      <c r="D1474" s="793"/>
      <c r="E1474" s="830"/>
      <c r="F1474" s="844"/>
      <c r="G1474" s="836"/>
      <c r="H1474" s="830"/>
      <c r="I1474" s="406" t="s">
        <v>158</v>
      </c>
      <c r="J1474" s="451"/>
      <c r="K1474" s="820"/>
      <c r="L1474" s="821"/>
      <c r="M1474" s="818"/>
      <c r="N1474" s="819"/>
      <c r="O1474" s="818"/>
      <c r="P1474" s="819"/>
      <c r="Q1474" s="818"/>
      <c r="R1474" s="819"/>
      <c r="S1474" s="818"/>
      <c r="T1474" s="819"/>
      <c r="U1474" s="818"/>
      <c r="V1474" s="819"/>
      <c r="W1474" s="783"/>
      <c r="X1474" s="784"/>
      <c r="Y1474" s="783"/>
      <c r="Z1474" s="784"/>
      <c r="AA1474" s="793"/>
      <c r="AB1474" s="793"/>
      <c r="AC1474" s="793"/>
      <c r="AD1474" s="793"/>
      <c r="AE1474" s="793"/>
      <c r="AF1474" s="793"/>
    </row>
    <row r="1475" spans="2:32" s="404" customFormat="1" ht="12.75" customHeight="1" x14ac:dyDescent="0.2">
      <c r="B1475" s="822" t="s">
        <v>1990</v>
      </c>
      <c r="C1475" s="823"/>
      <c r="D1475" s="791" t="s">
        <v>1986</v>
      </c>
      <c r="E1475" s="828" t="s">
        <v>228</v>
      </c>
      <c r="F1475" s="842"/>
      <c r="G1475" s="834" t="s">
        <v>231</v>
      </c>
      <c r="H1475" s="828" t="s">
        <v>193</v>
      </c>
      <c r="I1475" s="434" t="s">
        <v>184</v>
      </c>
      <c r="J1475" s="438">
        <v>951204.81</v>
      </c>
      <c r="K1475" s="434" t="s">
        <v>183</v>
      </c>
      <c r="L1475" s="631">
        <f>J1480+J1478-0.001</f>
        <v>43458.999000000003</v>
      </c>
      <c r="M1475" s="605" t="s">
        <v>182</v>
      </c>
      <c r="N1475" s="608">
        <f>J1475</f>
        <v>951204.81</v>
      </c>
      <c r="O1475" s="605" t="s">
        <v>181</v>
      </c>
      <c r="P1475" s="609">
        <v>0.94552999999999998</v>
      </c>
      <c r="Q1475" s="662" t="s">
        <v>181</v>
      </c>
      <c r="R1475" s="663">
        <v>1</v>
      </c>
      <c r="S1475" s="677" t="s">
        <v>181</v>
      </c>
      <c r="T1475" s="678">
        <v>1</v>
      </c>
      <c r="U1475" s="677" t="s">
        <v>181</v>
      </c>
      <c r="V1475" s="678">
        <v>1</v>
      </c>
      <c r="W1475" s="605" t="s">
        <v>181</v>
      </c>
      <c r="X1475" s="609">
        <v>1</v>
      </c>
      <c r="Y1475" s="605" t="s">
        <v>180</v>
      </c>
      <c r="Z1475" s="610">
        <v>20</v>
      </c>
      <c r="AA1475" s="791" t="s">
        <v>227</v>
      </c>
      <c r="AB1475" s="791"/>
      <c r="AC1475" s="791"/>
      <c r="AD1475" s="791"/>
      <c r="AE1475" s="791"/>
      <c r="AF1475" s="791" t="s">
        <v>10</v>
      </c>
    </row>
    <row r="1476" spans="2:32" s="404" customFormat="1" ht="15" customHeight="1" x14ac:dyDescent="0.2">
      <c r="B1476" s="824"/>
      <c r="C1476" s="825"/>
      <c r="D1476" s="792"/>
      <c r="E1476" s="829"/>
      <c r="F1476" s="843"/>
      <c r="G1476" s="835"/>
      <c r="H1476" s="829"/>
      <c r="I1476" s="416" t="s">
        <v>179</v>
      </c>
      <c r="J1476" s="616" t="s">
        <v>198</v>
      </c>
      <c r="K1476" s="615" t="s">
        <v>177</v>
      </c>
      <c r="L1476" s="683" t="s">
        <v>2173</v>
      </c>
      <c r="M1476" s="615" t="s">
        <v>176</v>
      </c>
      <c r="N1476" s="618">
        <f t="shared" ref="N1476" si="0">N1475</f>
        <v>951204.81</v>
      </c>
      <c r="O1476" s="615" t="s">
        <v>175</v>
      </c>
      <c r="P1476" s="619">
        <v>0.78317999999999999</v>
      </c>
      <c r="Q1476" s="664" t="s">
        <v>175</v>
      </c>
      <c r="R1476" s="665">
        <v>0.83428999999999998</v>
      </c>
      <c r="S1476" s="679" t="s">
        <v>175</v>
      </c>
      <c r="T1476" s="680">
        <v>0.83428999999999998</v>
      </c>
      <c r="U1476" s="679" t="s">
        <v>175</v>
      </c>
      <c r="V1476" s="680">
        <v>0.83428999999999998</v>
      </c>
      <c r="W1476" s="615" t="s">
        <v>175</v>
      </c>
      <c r="X1476" s="619">
        <v>0.2253</v>
      </c>
      <c r="Y1476" s="463" t="s">
        <v>174</v>
      </c>
      <c r="Z1476" s="464"/>
      <c r="AA1476" s="792"/>
      <c r="AB1476" s="792"/>
      <c r="AC1476" s="792"/>
      <c r="AD1476" s="792"/>
      <c r="AE1476" s="792"/>
      <c r="AF1476" s="792"/>
    </row>
    <row r="1477" spans="2:32" s="404" customFormat="1" ht="13.5" customHeight="1" x14ac:dyDescent="0.2">
      <c r="B1477" s="824"/>
      <c r="C1477" s="825"/>
      <c r="D1477" s="792"/>
      <c r="E1477" s="829"/>
      <c r="F1477" s="843"/>
      <c r="G1477" s="835"/>
      <c r="H1477" s="829"/>
      <c r="I1477" s="416" t="s">
        <v>173</v>
      </c>
      <c r="J1477" s="621" t="s">
        <v>2172</v>
      </c>
      <c r="K1477" s="615" t="s">
        <v>171</v>
      </c>
      <c r="L1477" s="684">
        <v>501</v>
      </c>
      <c r="M1477" s="615" t="s">
        <v>170</v>
      </c>
      <c r="N1477" s="618"/>
      <c r="O1477" s="615" t="s">
        <v>169</v>
      </c>
      <c r="P1477" s="619">
        <v>0.71894000000000002</v>
      </c>
      <c r="Q1477" s="664" t="s">
        <v>169</v>
      </c>
      <c r="R1477" s="665">
        <v>0.75190999999999997</v>
      </c>
      <c r="S1477" s="679" t="s">
        <v>169</v>
      </c>
      <c r="T1477" s="680">
        <v>0.75190999999999997</v>
      </c>
      <c r="U1477" s="679" t="s">
        <v>169</v>
      </c>
      <c r="V1477" s="680">
        <v>0.75190999999999997</v>
      </c>
      <c r="W1477" s="615" t="s">
        <v>169</v>
      </c>
      <c r="X1477" s="619">
        <v>0.30330000000000001</v>
      </c>
      <c r="Y1477" s="781"/>
      <c r="Z1477" s="782"/>
      <c r="AA1477" s="792"/>
      <c r="AB1477" s="792"/>
      <c r="AC1477" s="792"/>
      <c r="AD1477" s="792"/>
      <c r="AE1477" s="792"/>
      <c r="AF1477" s="792"/>
    </row>
    <row r="1478" spans="2:32" s="404" customFormat="1" ht="15" customHeight="1" x14ac:dyDescent="0.2">
      <c r="B1478" s="824"/>
      <c r="C1478" s="825"/>
      <c r="D1478" s="792"/>
      <c r="E1478" s="829"/>
      <c r="F1478" s="843"/>
      <c r="G1478" s="835"/>
      <c r="H1478" s="829"/>
      <c r="I1478" s="416" t="s">
        <v>168</v>
      </c>
      <c r="J1478" s="622">
        <v>330</v>
      </c>
      <c r="K1478" s="615" t="s">
        <v>167</v>
      </c>
      <c r="L1478" s="684"/>
      <c r="M1478" s="785"/>
      <c r="N1478" s="786"/>
      <c r="O1478" s="615" t="s">
        <v>166</v>
      </c>
      <c r="P1478" s="619">
        <f>IF(P1476="",P1477-P1475,P1477-P1476)</f>
        <v>-6.4239999999999964E-2</v>
      </c>
      <c r="Q1478" s="664" t="s">
        <v>166</v>
      </c>
      <c r="R1478" s="665">
        <f>IF(R1476="",R1477-R1475,R1477-R1476)</f>
        <v>-8.2380000000000009E-2</v>
      </c>
      <c r="S1478" s="679" t="s">
        <v>166</v>
      </c>
      <c r="T1478" s="680">
        <f>IF(T1476="",T1477-T1475,T1477-T1476)</f>
        <v>-8.2380000000000009E-2</v>
      </c>
      <c r="U1478" s="679" t="s">
        <v>166</v>
      </c>
      <c r="V1478" s="680">
        <f>IF(V1476="",V1477-V1475,V1477-V1476)</f>
        <v>-8.2380000000000009E-2</v>
      </c>
      <c r="W1478" s="615" t="s">
        <v>166</v>
      </c>
      <c r="X1478" s="619">
        <f>IF(X1476="",X1477-X1475,X1477-X1476)</f>
        <v>7.8000000000000014E-2</v>
      </c>
      <c r="Y1478" s="781"/>
      <c r="Z1478" s="782"/>
      <c r="AA1478" s="792"/>
      <c r="AB1478" s="792"/>
      <c r="AC1478" s="792"/>
      <c r="AD1478" s="792"/>
      <c r="AE1478" s="792"/>
      <c r="AF1478" s="792"/>
    </row>
    <row r="1479" spans="2:32" s="404" customFormat="1" ht="15" customHeight="1" x14ac:dyDescent="0.2">
      <c r="B1479" s="824"/>
      <c r="C1479" s="825"/>
      <c r="D1479" s="792"/>
      <c r="E1479" s="829"/>
      <c r="F1479" s="843"/>
      <c r="G1479" s="835"/>
      <c r="H1479" s="829"/>
      <c r="I1479" s="416" t="s">
        <v>165</v>
      </c>
      <c r="J1479" s="617" t="s">
        <v>690</v>
      </c>
      <c r="K1479" s="615" t="s">
        <v>164</v>
      </c>
      <c r="L1479" s="685"/>
      <c r="M1479" s="785"/>
      <c r="N1479" s="786"/>
      <c r="O1479" s="785"/>
      <c r="P1479" s="786"/>
      <c r="Q1479" s="845"/>
      <c r="R1479" s="846"/>
      <c r="S1479" s="849"/>
      <c r="T1479" s="850"/>
      <c r="U1479" s="849"/>
      <c r="V1479" s="850"/>
      <c r="W1479" s="785"/>
      <c r="X1479" s="786"/>
      <c r="Y1479" s="781"/>
      <c r="Z1479" s="782"/>
      <c r="AA1479" s="792"/>
      <c r="AB1479" s="792"/>
      <c r="AC1479" s="792"/>
      <c r="AD1479" s="792"/>
      <c r="AE1479" s="792"/>
      <c r="AF1479" s="792"/>
    </row>
    <row r="1480" spans="2:32" s="404" customFormat="1" ht="15" customHeight="1" x14ac:dyDescent="0.2">
      <c r="B1480" s="826"/>
      <c r="C1480" s="827"/>
      <c r="D1480" s="793"/>
      <c r="E1480" s="830"/>
      <c r="F1480" s="844"/>
      <c r="G1480" s="836"/>
      <c r="H1480" s="830"/>
      <c r="I1480" s="406" t="s">
        <v>158</v>
      </c>
      <c r="J1480" s="630">
        <v>43129</v>
      </c>
      <c r="K1480" s="789"/>
      <c r="L1480" s="790"/>
      <c r="M1480" s="787"/>
      <c r="N1480" s="788"/>
      <c r="O1480" s="787"/>
      <c r="P1480" s="788"/>
      <c r="Q1480" s="847"/>
      <c r="R1480" s="848"/>
      <c r="S1480" s="851"/>
      <c r="T1480" s="852"/>
      <c r="U1480" s="851"/>
      <c r="V1480" s="852"/>
      <c r="W1480" s="787"/>
      <c r="X1480" s="788"/>
      <c r="Y1480" s="783"/>
      <c r="Z1480" s="784"/>
      <c r="AA1480" s="793"/>
      <c r="AB1480" s="793"/>
      <c r="AC1480" s="793"/>
      <c r="AD1480" s="793"/>
      <c r="AE1480" s="793"/>
      <c r="AF1480" s="793"/>
    </row>
    <row r="1481" spans="2:32" s="404" customFormat="1" ht="12.75" customHeight="1" x14ac:dyDescent="0.2">
      <c r="B1481" s="822" t="s">
        <v>1991</v>
      </c>
      <c r="C1481" s="823"/>
      <c r="D1481" s="791" t="s">
        <v>1986</v>
      </c>
      <c r="E1481" s="828" t="s">
        <v>228</v>
      </c>
      <c r="F1481" s="842"/>
      <c r="G1481" s="834" t="s">
        <v>231</v>
      </c>
      <c r="H1481" s="828" t="s">
        <v>193</v>
      </c>
      <c r="I1481" s="434" t="s">
        <v>184</v>
      </c>
      <c r="J1481" s="438">
        <v>3199294.6</v>
      </c>
      <c r="K1481" s="434" t="s">
        <v>183</v>
      </c>
      <c r="L1481" s="437">
        <f>J1486+J1484</f>
        <v>0</v>
      </c>
      <c r="M1481" s="434" t="s">
        <v>182</v>
      </c>
      <c r="N1481" s="436">
        <f>J1481</f>
        <v>3199294.6</v>
      </c>
      <c r="O1481" s="434" t="s">
        <v>181</v>
      </c>
      <c r="P1481" s="435">
        <v>1</v>
      </c>
      <c r="Q1481" s="434" t="s">
        <v>181</v>
      </c>
      <c r="R1481" s="435">
        <v>1</v>
      </c>
      <c r="S1481" s="434" t="s">
        <v>181</v>
      </c>
      <c r="T1481" s="435">
        <v>1</v>
      </c>
      <c r="U1481" s="434" t="s">
        <v>181</v>
      </c>
      <c r="V1481" s="435"/>
      <c r="W1481" s="466" t="s">
        <v>181</v>
      </c>
      <c r="X1481" s="467"/>
      <c r="Y1481" s="466" t="s">
        <v>180</v>
      </c>
      <c r="Z1481" s="465"/>
      <c r="AA1481" s="791" t="s">
        <v>227</v>
      </c>
      <c r="AB1481" s="791"/>
      <c r="AC1481" s="791"/>
      <c r="AD1481" s="791"/>
      <c r="AE1481" s="791"/>
      <c r="AF1481" s="791" t="s">
        <v>110</v>
      </c>
    </row>
    <row r="1482" spans="2:32" s="404" customFormat="1" ht="15" customHeight="1" x14ac:dyDescent="0.2">
      <c r="B1482" s="824"/>
      <c r="C1482" s="825"/>
      <c r="D1482" s="792"/>
      <c r="E1482" s="829"/>
      <c r="F1482" s="843"/>
      <c r="G1482" s="835"/>
      <c r="H1482" s="829"/>
      <c r="I1482" s="416" t="s">
        <v>179</v>
      </c>
      <c r="J1482" s="432"/>
      <c r="K1482" s="416" t="s">
        <v>177</v>
      </c>
      <c r="L1482" s="415"/>
      <c r="M1482" s="416" t="s">
        <v>176</v>
      </c>
      <c r="N1482" s="428">
        <f>N1481</f>
        <v>3199294.6</v>
      </c>
      <c r="O1482" s="416" t="s">
        <v>175</v>
      </c>
      <c r="P1482" s="426"/>
      <c r="Q1482" s="416" t="s">
        <v>175</v>
      </c>
      <c r="R1482" s="426"/>
      <c r="S1482" s="416" t="s">
        <v>175</v>
      </c>
      <c r="T1482" s="426"/>
      <c r="U1482" s="416" t="s">
        <v>175</v>
      </c>
      <c r="V1482" s="426"/>
      <c r="W1482" s="463" t="s">
        <v>175</v>
      </c>
      <c r="X1482" s="462"/>
      <c r="Y1482" s="463" t="s">
        <v>174</v>
      </c>
      <c r="Z1482" s="464"/>
      <c r="AA1482" s="792"/>
      <c r="AB1482" s="792"/>
      <c r="AC1482" s="792"/>
      <c r="AD1482" s="792"/>
      <c r="AE1482" s="792"/>
      <c r="AF1482" s="792"/>
    </row>
    <row r="1483" spans="2:32" s="404" customFormat="1" ht="13.5" customHeight="1" x14ac:dyDescent="0.2">
      <c r="B1483" s="824"/>
      <c r="C1483" s="825"/>
      <c r="D1483" s="792"/>
      <c r="E1483" s="829"/>
      <c r="F1483" s="843"/>
      <c r="G1483" s="835"/>
      <c r="H1483" s="829"/>
      <c r="I1483" s="416" t="s">
        <v>173</v>
      </c>
      <c r="J1483" s="429"/>
      <c r="K1483" s="416" t="s">
        <v>171</v>
      </c>
      <c r="L1483" s="427"/>
      <c r="M1483" s="416" t="s">
        <v>170</v>
      </c>
      <c r="N1483" s="428"/>
      <c r="O1483" s="416" t="s">
        <v>169</v>
      </c>
      <c r="P1483" s="426">
        <v>1</v>
      </c>
      <c r="Q1483" s="416" t="s">
        <v>169</v>
      </c>
      <c r="R1483" s="426">
        <v>1</v>
      </c>
      <c r="S1483" s="416" t="s">
        <v>169</v>
      </c>
      <c r="T1483" s="426">
        <v>1</v>
      </c>
      <c r="U1483" s="416" t="s">
        <v>169</v>
      </c>
      <c r="V1483" s="426"/>
      <c r="W1483" s="463" t="s">
        <v>169</v>
      </c>
      <c r="X1483" s="462"/>
      <c r="Y1483" s="781"/>
      <c r="Z1483" s="782"/>
      <c r="AA1483" s="792"/>
      <c r="AB1483" s="792"/>
      <c r="AC1483" s="792"/>
      <c r="AD1483" s="792"/>
      <c r="AE1483" s="792"/>
      <c r="AF1483" s="792"/>
    </row>
    <row r="1484" spans="2:32" s="404" customFormat="1" ht="15" customHeight="1" x14ac:dyDescent="0.2">
      <c r="B1484" s="824"/>
      <c r="C1484" s="825"/>
      <c r="D1484" s="792"/>
      <c r="E1484" s="829"/>
      <c r="F1484" s="843"/>
      <c r="G1484" s="835"/>
      <c r="H1484" s="829"/>
      <c r="I1484" s="416" t="s">
        <v>168</v>
      </c>
      <c r="J1484" s="427"/>
      <c r="K1484" s="416" t="s">
        <v>167</v>
      </c>
      <c r="L1484" s="427"/>
      <c r="M1484" s="816"/>
      <c r="N1484" s="817"/>
      <c r="O1484" s="416" t="s">
        <v>166</v>
      </c>
      <c r="P1484" s="426">
        <f>IF(P1482="",P1483-P1481,P1483-P1482)</f>
        <v>0</v>
      </c>
      <c r="Q1484" s="416" t="s">
        <v>166</v>
      </c>
      <c r="R1484" s="426">
        <f>IF(R1482="",R1483-R1481,R1483-R1482)</f>
        <v>0</v>
      </c>
      <c r="S1484" s="416" t="s">
        <v>166</v>
      </c>
      <c r="T1484" s="426">
        <f>IF(T1482="",T1483-T1481,T1483-T1482)</f>
        <v>0</v>
      </c>
      <c r="U1484" s="416" t="s">
        <v>166</v>
      </c>
      <c r="V1484" s="426">
        <f>IF(V1482="",V1483-V1481,V1483-V1482)</f>
        <v>0</v>
      </c>
      <c r="W1484" s="463" t="s">
        <v>166</v>
      </c>
      <c r="X1484" s="462">
        <f>IF(X1482="",X1483-X1481,X1483-X1482)</f>
        <v>0</v>
      </c>
      <c r="Y1484" s="781"/>
      <c r="Z1484" s="782"/>
      <c r="AA1484" s="792"/>
      <c r="AB1484" s="792"/>
      <c r="AC1484" s="792"/>
      <c r="AD1484" s="792"/>
      <c r="AE1484" s="792"/>
      <c r="AF1484" s="792"/>
    </row>
    <row r="1485" spans="2:32" s="404" customFormat="1" ht="15" customHeight="1" x14ac:dyDescent="0.2">
      <c r="B1485" s="824"/>
      <c r="C1485" s="825"/>
      <c r="D1485" s="792"/>
      <c r="E1485" s="829"/>
      <c r="F1485" s="843"/>
      <c r="G1485" s="835"/>
      <c r="H1485" s="829"/>
      <c r="I1485" s="416" t="s">
        <v>165</v>
      </c>
      <c r="J1485" s="415"/>
      <c r="K1485" s="416" t="s">
        <v>164</v>
      </c>
      <c r="L1485" s="415"/>
      <c r="M1485" s="816"/>
      <c r="N1485" s="817"/>
      <c r="O1485" s="816"/>
      <c r="P1485" s="817"/>
      <c r="Q1485" s="816"/>
      <c r="R1485" s="817"/>
      <c r="S1485" s="816"/>
      <c r="T1485" s="817"/>
      <c r="U1485" s="816"/>
      <c r="V1485" s="817"/>
      <c r="W1485" s="781"/>
      <c r="X1485" s="782"/>
      <c r="Y1485" s="781"/>
      <c r="Z1485" s="782"/>
      <c r="AA1485" s="792"/>
      <c r="AB1485" s="792"/>
      <c r="AC1485" s="792"/>
      <c r="AD1485" s="792"/>
      <c r="AE1485" s="792"/>
      <c r="AF1485" s="792"/>
    </row>
    <row r="1486" spans="2:32" s="404" customFormat="1" ht="15" customHeight="1" x14ac:dyDescent="0.2">
      <c r="B1486" s="826"/>
      <c r="C1486" s="827"/>
      <c r="D1486" s="793"/>
      <c r="E1486" s="830"/>
      <c r="F1486" s="844"/>
      <c r="G1486" s="836"/>
      <c r="H1486" s="830"/>
      <c r="I1486" s="406" t="s">
        <v>158</v>
      </c>
      <c r="J1486" s="451"/>
      <c r="K1486" s="820"/>
      <c r="L1486" s="821"/>
      <c r="M1486" s="818"/>
      <c r="N1486" s="819"/>
      <c r="O1486" s="818"/>
      <c r="P1486" s="819"/>
      <c r="Q1486" s="818"/>
      <c r="R1486" s="819"/>
      <c r="S1486" s="818"/>
      <c r="T1486" s="819"/>
      <c r="U1486" s="818"/>
      <c r="V1486" s="819"/>
      <c r="W1486" s="783"/>
      <c r="X1486" s="784"/>
      <c r="Y1486" s="783"/>
      <c r="Z1486" s="784"/>
      <c r="AA1486" s="793"/>
      <c r="AB1486" s="793"/>
      <c r="AC1486" s="793"/>
      <c r="AD1486" s="793"/>
      <c r="AE1486" s="793"/>
      <c r="AF1486" s="793"/>
    </row>
    <row r="1487" spans="2:32" s="404" customFormat="1" ht="12.75" customHeight="1" x14ac:dyDescent="0.2">
      <c r="B1487" s="822" t="s">
        <v>86</v>
      </c>
      <c r="C1487" s="823"/>
      <c r="D1487" s="791" t="s">
        <v>1986</v>
      </c>
      <c r="E1487" s="828" t="s">
        <v>228</v>
      </c>
      <c r="F1487" s="842"/>
      <c r="G1487" s="834" t="s">
        <v>231</v>
      </c>
      <c r="H1487" s="828" t="s">
        <v>193</v>
      </c>
      <c r="I1487" s="434" t="s">
        <v>184</v>
      </c>
      <c r="J1487" s="438">
        <v>290000</v>
      </c>
      <c r="K1487" s="434" t="s">
        <v>183</v>
      </c>
      <c r="L1487" s="437">
        <f>J1492+J1490</f>
        <v>0</v>
      </c>
      <c r="M1487" s="434" t="s">
        <v>182</v>
      </c>
      <c r="N1487" s="436">
        <f>J1487</f>
        <v>290000</v>
      </c>
      <c r="O1487" s="434" t="s">
        <v>181</v>
      </c>
      <c r="P1487" s="435">
        <v>1</v>
      </c>
      <c r="Q1487" s="434" t="s">
        <v>181</v>
      </c>
      <c r="R1487" s="435">
        <v>1</v>
      </c>
      <c r="S1487" s="434" t="s">
        <v>181</v>
      </c>
      <c r="T1487" s="435">
        <v>1</v>
      </c>
      <c r="U1487" s="434" t="s">
        <v>181</v>
      </c>
      <c r="V1487" s="435"/>
      <c r="W1487" s="466" t="s">
        <v>181</v>
      </c>
      <c r="X1487" s="467"/>
      <c r="Y1487" s="466" t="s">
        <v>180</v>
      </c>
      <c r="Z1487" s="465"/>
      <c r="AA1487" s="791" t="s">
        <v>227</v>
      </c>
      <c r="AB1487" s="791"/>
      <c r="AC1487" s="791"/>
      <c r="AD1487" s="791"/>
      <c r="AE1487" s="791"/>
      <c r="AF1487" s="791" t="s">
        <v>2182</v>
      </c>
    </row>
    <row r="1488" spans="2:32" s="404" customFormat="1" ht="15" customHeight="1" x14ac:dyDescent="0.2">
      <c r="B1488" s="824"/>
      <c r="C1488" s="825"/>
      <c r="D1488" s="792"/>
      <c r="E1488" s="829"/>
      <c r="F1488" s="843"/>
      <c r="G1488" s="835"/>
      <c r="H1488" s="829"/>
      <c r="I1488" s="416" t="s">
        <v>179</v>
      </c>
      <c r="J1488" s="432"/>
      <c r="K1488" s="416" t="s">
        <v>177</v>
      </c>
      <c r="L1488" s="415"/>
      <c r="M1488" s="416" t="s">
        <v>176</v>
      </c>
      <c r="N1488" s="428">
        <f>N1487</f>
        <v>290000</v>
      </c>
      <c r="O1488" s="416" t="s">
        <v>175</v>
      </c>
      <c r="P1488" s="426"/>
      <c r="Q1488" s="416" t="s">
        <v>175</v>
      </c>
      <c r="R1488" s="426"/>
      <c r="S1488" s="416" t="s">
        <v>175</v>
      </c>
      <c r="T1488" s="426"/>
      <c r="U1488" s="416" t="s">
        <v>175</v>
      </c>
      <c r="V1488" s="426"/>
      <c r="W1488" s="463" t="s">
        <v>175</v>
      </c>
      <c r="X1488" s="462"/>
      <c r="Y1488" s="463" t="s">
        <v>174</v>
      </c>
      <c r="Z1488" s="464"/>
      <c r="AA1488" s="792"/>
      <c r="AB1488" s="792"/>
      <c r="AC1488" s="792"/>
      <c r="AD1488" s="792"/>
      <c r="AE1488" s="792"/>
      <c r="AF1488" s="792"/>
    </row>
    <row r="1489" spans="2:32" s="404" customFormat="1" ht="13.5" customHeight="1" x14ac:dyDescent="0.2">
      <c r="B1489" s="824"/>
      <c r="C1489" s="825"/>
      <c r="D1489" s="792"/>
      <c r="E1489" s="829"/>
      <c r="F1489" s="843"/>
      <c r="G1489" s="835"/>
      <c r="H1489" s="829"/>
      <c r="I1489" s="416" t="s">
        <v>173</v>
      </c>
      <c r="J1489" s="429"/>
      <c r="K1489" s="416" t="s">
        <v>171</v>
      </c>
      <c r="L1489" s="427"/>
      <c r="M1489" s="416" t="s">
        <v>170</v>
      </c>
      <c r="N1489" s="428"/>
      <c r="O1489" s="416" t="s">
        <v>169</v>
      </c>
      <c r="P1489" s="426">
        <v>1</v>
      </c>
      <c r="Q1489" s="416" t="s">
        <v>169</v>
      </c>
      <c r="R1489" s="426">
        <v>1</v>
      </c>
      <c r="S1489" s="416" t="s">
        <v>169</v>
      </c>
      <c r="T1489" s="426">
        <v>1</v>
      </c>
      <c r="U1489" s="416" t="s">
        <v>169</v>
      </c>
      <c r="V1489" s="426"/>
      <c r="W1489" s="463" t="s">
        <v>169</v>
      </c>
      <c r="X1489" s="462"/>
      <c r="Y1489" s="781"/>
      <c r="Z1489" s="782"/>
      <c r="AA1489" s="792"/>
      <c r="AB1489" s="792"/>
      <c r="AC1489" s="792"/>
      <c r="AD1489" s="792"/>
      <c r="AE1489" s="792"/>
      <c r="AF1489" s="792"/>
    </row>
    <row r="1490" spans="2:32" s="404" customFormat="1" ht="15" customHeight="1" x14ac:dyDescent="0.2">
      <c r="B1490" s="824"/>
      <c r="C1490" s="825"/>
      <c r="D1490" s="792"/>
      <c r="E1490" s="829"/>
      <c r="F1490" s="843"/>
      <c r="G1490" s="835"/>
      <c r="H1490" s="829"/>
      <c r="I1490" s="416" t="s">
        <v>168</v>
      </c>
      <c r="J1490" s="427"/>
      <c r="K1490" s="416" t="s">
        <v>167</v>
      </c>
      <c r="L1490" s="427"/>
      <c r="M1490" s="816"/>
      <c r="N1490" s="817"/>
      <c r="O1490" s="416" t="s">
        <v>166</v>
      </c>
      <c r="P1490" s="426">
        <f>IF(P1488="",P1489-P1487,P1489-P1488)</f>
        <v>0</v>
      </c>
      <c r="Q1490" s="416" t="s">
        <v>166</v>
      </c>
      <c r="R1490" s="426">
        <f>IF(R1488="",R1489-R1487,R1489-R1488)</f>
        <v>0</v>
      </c>
      <c r="S1490" s="416" t="s">
        <v>166</v>
      </c>
      <c r="T1490" s="426">
        <f>IF(T1488="",T1489-T1487,T1489-T1488)</f>
        <v>0</v>
      </c>
      <c r="U1490" s="416" t="s">
        <v>166</v>
      </c>
      <c r="V1490" s="426">
        <f>IF(V1488="",V1489-V1487,V1489-V1488)</f>
        <v>0</v>
      </c>
      <c r="W1490" s="463" t="s">
        <v>166</v>
      </c>
      <c r="X1490" s="462">
        <f>IF(X1488="",X1489-X1487,X1489-X1488)</f>
        <v>0</v>
      </c>
      <c r="Y1490" s="781"/>
      <c r="Z1490" s="782"/>
      <c r="AA1490" s="792"/>
      <c r="AB1490" s="792"/>
      <c r="AC1490" s="792"/>
      <c r="AD1490" s="792"/>
      <c r="AE1490" s="792"/>
      <c r="AF1490" s="792"/>
    </row>
    <row r="1491" spans="2:32" s="404" customFormat="1" ht="15" customHeight="1" x14ac:dyDescent="0.2">
      <c r="B1491" s="824"/>
      <c r="C1491" s="825"/>
      <c r="D1491" s="792"/>
      <c r="E1491" s="829"/>
      <c r="F1491" s="843"/>
      <c r="G1491" s="835"/>
      <c r="H1491" s="829"/>
      <c r="I1491" s="416" t="s">
        <v>165</v>
      </c>
      <c r="J1491" s="415"/>
      <c r="K1491" s="416" t="s">
        <v>164</v>
      </c>
      <c r="L1491" s="415"/>
      <c r="M1491" s="816"/>
      <c r="N1491" s="817"/>
      <c r="O1491" s="816"/>
      <c r="P1491" s="817"/>
      <c r="Q1491" s="816"/>
      <c r="R1491" s="817"/>
      <c r="S1491" s="816"/>
      <c r="T1491" s="817"/>
      <c r="U1491" s="816"/>
      <c r="V1491" s="817"/>
      <c r="W1491" s="781"/>
      <c r="X1491" s="782"/>
      <c r="Y1491" s="781"/>
      <c r="Z1491" s="782"/>
      <c r="AA1491" s="792"/>
      <c r="AB1491" s="792"/>
      <c r="AC1491" s="792"/>
      <c r="AD1491" s="792"/>
      <c r="AE1491" s="792"/>
      <c r="AF1491" s="792"/>
    </row>
    <row r="1492" spans="2:32" s="404" customFormat="1" ht="15" customHeight="1" x14ac:dyDescent="0.2">
      <c r="B1492" s="826"/>
      <c r="C1492" s="827"/>
      <c r="D1492" s="793"/>
      <c r="E1492" s="830"/>
      <c r="F1492" s="844"/>
      <c r="G1492" s="836"/>
      <c r="H1492" s="830"/>
      <c r="I1492" s="406" t="s">
        <v>158</v>
      </c>
      <c r="J1492" s="451"/>
      <c r="K1492" s="820"/>
      <c r="L1492" s="821"/>
      <c r="M1492" s="818"/>
      <c r="N1492" s="819"/>
      <c r="O1492" s="818"/>
      <c r="P1492" s="819"/>
      <c r="Q1492" s="818"/>
      <c r="R1492" s="819"/>
      <c r="S1492" s="818"/>
      <c r="T1492" s="819"/>
      <c r="U1492" s="818"/>
      <c r="V1492" s="819"/>
      <c r="W1492" s="783"/>
      <c r="X1492" s="784"/>
      <c r="Y1492" s="783"/>
      <c r="Z1492" s="784"/>
      <c r="AA1492" s="793"/>
      <c r="AB1492" s="793"/>
      <c r="AC1492" s="793"/>
      <c r="AD1492" s="793"/>
      <c r="AE1492" s="793"/>
      <c r="AF1492" s="793"/>
    </row>
    <row r="1493" spans="2:32" s="404" customFormat="1" ht="12.75" customHeight="1" x14ac:dyDescent="0.2">
      <c r="B1493" s="822" t="s">
        <v>1992</v>
      </c>
      <c r="C1493" s="823"/>
      <c r="D1493" s="791" t="s">
        <v>1986</v>
      </c>
      <c r="E1493" s="828" t="s">
        <v>228</v>
      </c>
      <c r="F1493" s="842"/>
      <c r="G1493" s="834" t="s">
        <v>231</v>
      </c>
      <c r="H1493" s="828" t="s">
        <v>193</v>
      </c>
      <c r="I1493" s="434" t="s">
        <v>184</v>
      </c>
      <c r="J1493" s="438">
        <v>2707680</v>
      </c>
      <c r="K1493" s="434" t="s">
        <v>183</v>
      </c>
      <c r="L1493" s="437">
        <f>J1498+J1496</f>
        <v>0</v>
      </c>
      <c r="M1493" s="434" t="s">
        <v>182</v>
      </c>
      <c r="N1493" s="436">
        <f>J1493</f>
        <v>2707680</v>
      </c>
      <c r="O1493" s="434" t="s">
        <v>181</v>
      </c>
      <c r="P1493" s="435">
        <v>1</v>
      </c>
      <c r="Q1493" s="434" t="s">
        <v>181</v>
      </c>
      <c r="R1493" s="435">
        <v>1</v>
      </c>
      <c r="S1493" s="434" t="s">
        <v>181</v>
      </c>
      <c r="T1493" s="435">
        <v>1</v>
      </c>
      <c r="U1493" s="434" t="s">
        <v>181</v>
      </c>
      <c r="V1493" s="435"/>
      <c r="W1493" s="466" t="s">
        <v>181</v>
      </c>
      <c r="X1493" s="467"/>
      <c r="Y1493" s="466" t="s">
        <v>180</v>
      </c>
      <c r="Z1493" s="465"/>
      <c r="AA1493" s="791" t="s">
        <v>227</v>
      </c>
      <c r="AB1493" s="791"/>
      <c r="AC1493" s="791"/>
      <c r="AD1493" s="791"/>
      <c r="AE1493" s="791"/>
      <c r="AF1493" s="791" t="s">
        <v>2182</v>
      </c>
    </row>
    <row r="1494" spans="2:32" s="404" customFormat="1" ht="15" customHeight="1" x14ac:dyDescent="0.2">
      <c r="B1494" s="824"/>
      <c r="C1494" s="825"/>
      <c r="D1494" s="792"/>
      <c r="E1494" s="829"/>
      <c r="F1494" s="843"/>
      <c r="G1494" s="835"/>
      <c r="H1494" s="829"/>
      <c r="I1494" s="416" t="s">
        <v>179</v>
      </c>
      <c r="J1494" s="432"/>
      <c r="K1494" s="416" t="s">
        <v>177</v>
      </c>
      <c r="L1494" s="415"/>
      <c r="M1494" s="416" t="s">
        <v>176</v>
      </c>
      <c r="N1494" s="428">
        <f>N1493</f>
        <v>2707680</v>
      </c>
      <c r="O1494" s="416" t="s">
        <v>175</v>
      </c>
      <c r="P1494" s="426"/>
      <c r="Q1494" s="416" t="s">
        <v>175</v>
      </c>
      <c r="R1494" s="426"/>
      <c r="S1494" s="416" t="s">
        <v>175</v>
      </c>
      <c r="T1494" s="426"/>
      <c r="U1494" s="416" t="s">
        <v>175</v>
      </c>
      <c r="V1494" s="426"/>
      <c r="W1494" s="463" t="s">
        <v>175</v>
      </c>
      <c r="X1494" s="462"/>
      <c r="Y1494" s="463" t="s">
        <v>174</v>
      </c>
      <c r="Z1494" s="464"/>
      <c r="AA1494" s="792"/>
      <c r="AB1494" s="792"/>
      <c r="AC1494" s="792"/>
      <c r="AD1494" s="792"/>
      <c r="AE1494" s="792"/>
      <c r="AF1494" s="792"/>
    </row>
    <row r="1495" spans="2:32" s="404" customFormat="1" ht="13.5" customHeight="1" x14ac:dyDescent="0.2">
      <c r="B1495" s="824"/>
      <c r="C1495" s="825"/>
      <c r="D1495" s="792"/>
      <c r="E1495" s="829"/>
      <c r="F1495" s="843"/>
      <c r="G1495" s="835"/>
      <c r="H1495" s="829"/>
      <c r="I1495" s="416" t="s">
        <v>173</v>
      </c>
      <c r="J1495" s="429"/>
      <c r="K1495" s="416" t="s">
        <v>171</v>
      </c>
      <c r="L1495" s="427"/>
      <c r="M1495" s="416" t="s">
        <v>170</v>
      </c>
      <c r="N1495" s="428"/>
      <c r="O1495" s="416" t="s">
        <v>169</v>
      </c>
      <c r="P1495" s="426">
        <v>1</v>
      </c>
      <c r="Q1495" s="416" t="s">
        <v>169</v>
      </c>
      <c r="R1495" s="426">
        <v>1</v>
      </c>
      <c r="S1495" s="416" t="s">
        <v>169</v>
      </c>
      <c r="T1495" s="426">
        <v>1</v>
      </c>
      <c r="U1495" s="416" t="s">
        <v>169</v>
      </c>
      <c r="V1495" s="426"/>
      <c r="W1495" s="463" t="s">
        <v>169</v>
      </c>
      <c r="X1495" s="462"/>
      <c r="Y1495" s="781"/>
      <c r="Z1495" s="782"/>
      <c r="AA1495" s="792"/>
      <c r="AB1495" s="792"/>
      <c r="AC1495" s="792"/>
      <c r="AD1495" s="792"/>
      <c r="AE1495" s="792"/>
      <c r="AF1495" s="792"/>
    </row>
    <row r="1496" spans="2:32" s="404" customFormat="1" ht="15" customHeight="1" x14ac:dyDescent="0.2">
      <c r="B1496" s="824"/>
      <c r="C1496" s="825"/>
      <c r="D1496" s="792"/>
      <c r="E1496" s="829"/>
      <c r="F1496" s="843"/>
      <c r="G1496" s="835"/>
      <c r="H1496" s="829"/>
      <c r="I1496" s="416" t="s">
        <v>168</v>
      </c>
      <c r="J1496" s="427"/>
      <c r="K1496" s="416" t="s">
        <v>167</v>
      </c>
      <c r="L1496" s="427"/>
      <c r="M1496" s="816"/>
      <c r="N1496" s="817"/>
      <c r="O1496" s="416" t="s">
        <v>166</v>
      </c>
      <c r="P1496" s="426">
        <f>IF(P1494="",P1495-P1493,P1495-P1494)</f>
        <v>0</v>
      </c>
      <c r="Q1496" s="416" t="s">
        <v>166</v>
      </c>
      <c r="R1496" s="426">
        <f>IF(R1494="",R1495-R1493,R1495-R1494)</f>
        <v>0</v>
      </c>
      <c r="S1496" s="416" t="s">
        <v>166</v>
      </c>
      <c r="T1496" s="426">
        <f>IF(T1494="",T1495-T1493,T1495-T1494)</f>
        <v>0</v>
      </c>
      <c r="U1496" s="416" t="s">
        <v>166</v>
      </c>
      <c r="V1496" s="426">
        <f>IF(V1494="",V1495-V1493,V1495-V1494)</f>
        <v>0</v>
      </c>
      <c r="W1496" s="463" t="s">
        <v>166</v>
      </c>
      <c r="X1496" s="462">
        <f>IF(X1494="",X1495-X1493,X1495-X1494)</f>
        <v>0</v>
      </c>
      <c r="Y1496" s="781"/>
      <c r="Z1496" s="782"/>
      <c r="AA1496" s="792"/>
      <c r="AB1496" s="792"/>
      <c r="AC1496" s="792"/>
      <c r="AD1496" s="792"/>
      <c r="AE1496" s="792"/>
      <c r="AF1496" s="792"/>
    </row>
    <row r="1497" spans="2:32" s="404" customFormat="1" ht="15" customHeight="1" x14ac:dyDescent="0.2">
      <c r="B1497" s="824"/>
      <c r="C1497" s="825"/>
      <c r="D1497" s="792"/>
      <c r="E1497" s="829"/>
      <c r="F1497" s="843"/>
      <c r="G1497" s="835"/>
      <c r="H1497" s="829"/>
      <c r="I1497" s="416" t="s">
        <v>165</v>
      </c>
      <c r="J1497" s="415"/>
      <c r="K1497" s="416" t="s">
        <v>164</v>
      </c>
      <c r="L1497" s="415"/>
      <c r="M1497" s="816"/>
      <c r="N1497" s="817"/>
      <c r="O1497" s="816"/>
      <c r="P1497" s="817"/>
      <c r="Q1497" s="816"/>
      <c r="R1497" s="817"/>
      <c r="S1497" s="816"/>
      <c r="T1497" s="817"/>
      <c r="U1497" s="816"/>
      <c r="V1497" s="817"/>
      <c r="W1497" s="781"/>
      <c r="X1497" s="782"/>
      <c r="Y1497" s="781"/>
      <c r="Z1497" s="782"/>
      <c r="AA1497" s="792"/>
      <c r="AB1497" s="792"/>
      <c r="AC1497" s="792"/>
      <c r="AD1497" s="792"/>
      <c r="AE1497" s="792"/>
      <c r="AF1497" s="792"/>
    </row>
    <row r="1498" spans="2:32" s="404" customFormat="1" ht="36.75" customHeight="1" x14ac:dyDescent="0.2">
      <c r="B1498" s="826"/>
      <c r="C1498" s="827"/>
      <c r="D1498" s="793"/>
      <c r="E1498" s="830"/>
      <c r="F1498" s="844"/>
      <c r="G1498" s="836"/>
      <c r="H1498" s="830"/>
      <c r="I1498" s="406" t="s">
        <v>158</v>
      </c>
      <c r="J1498" s="451"/>
      <c r="K1498" s="820"/>
      <c r="L1498" s="821"/>
      <c r="M1498" s="818"/>
      <c r="N1498" s="819"/>
      <c r="O1498" s="818"/>
      <c r="P1498" s="819"/>
      <c r="Q1498" s="818"/>
      <c r="R1498" s="819"/>
      <c r="S1498" s="818"/>
      <c r="T1498" s="819"/>
      <c r="U1498" s="818"/>
      <c r="V1498" s="819"/>
      <c r="W1498" s="783"/>
      <c r="X1498" s="784"/>
      <c r="Y1498" s="783"/>
      <c r="Z1498" s="784"/>
      <c r="AA1498" s="793"/>
      <c r="AB1498" s="793"/>
      <c r="AC1498" s="793"/>
      <c r="AD1498" s="793"/>
      <c r="AE1498" s="793"/>
      <c r="AF1498" s="793"/>
    </row>
    <row r="1499" spans="2:32" s="404" customFormat="1" ht="12.75" customHeight="1" x14ac:dyDescent="0.2">
      <c r="B1499" s="822" t="s">
        <v>1994</v>
      </c>
      <c r="C1499" s="823"/>
      <c r="D1499" s="791" t="s">
        <v>1986</v>
      </c>
      <c r="E1499" s="828" t="s">
        <v>228</v>
      </c>
      <c r="F1499" s="842"/>
      <c r="G1499" s="834" t="s">
        <v>231</v>
      </c>
      <c r="H1499" s="828" t="s">
        <v>193</v>
      </c>
      <c r="I1499" s="434" t="s">
        <v>184</v>
      </c>
      <c r="J1499" s="438">
        <v>1590000</v>
      </c>
      <c r="K1499" s="434" t="s">
        <v>183</v>
      </c>
      <c r="L1499" s="437">
        <f>J1504+J1502</f>
        <v>0</v>
      </c>
      <c r="M1499" s="434" t="s">
        <v>182</v>
      </c>
      <c r="N1499" s="436">
        <f>J1499</f>
        <v>1590000</v>
      </c>
      <c r="O1499" s="434" t="s">
        <v>181</v>
      </c>
      <c r="P1499" s="435">
        <v>1</v>
      </c>
      <c r="Q1499" s="434" t="s">
        <v>181</v>
      </c>
      <c r="R1499" s="435">
        <v>1</v>
      </c>
      <c r="S1499" s="434" t="s">
        <v>181</v>
      </c>
      <c r="T1499" s="435">
        <v>1</v>
      </c>
      <c r="U1499" s="434" t="s">
        <v>181</v>
      </c>
      <c r="V1499" s="435"/>
      <c r="W1499" s="466" t="s">
        <v>181</v>
      </c>
      <c r="X1499" s="467"/>
      <c r="Y1499" s="466" t="s">
        <v>180</v>
      </c>
      <c r="Z1499" s="465"/>
      <c r="AA1499" s="791" t="s">
        <v>227</v>
      </c>
      <c r="AB1499" s="791"/>
      <c r="AC1499" s="791"/>
      <c r="AD1499" s="791"/>
      <c r="AE1499" s="791"/>
      <c r="AF1499" s="791" t="s">
        <v>2182</v>
      </c>
    </row>
    <row r="1500" spans="2:32" s="404" customFormat="1" ht="15" customHeight="1" x14ac:dyDescent="0.2">
      <c r="B1500" s="824"/>
      <c r="C1500" s="825"/>
      <c r="D1500" s="792"/>
      <c r="E1500" s="829"/>
      <c r="F1500" s="843"/>
      <c r="G1500" s="835"/>
      <c r="H1500" s="829"/>
      <c r="I1500" s="416" t="s">
        <v>179</v>
      </c>
      <c r="J1500" s="432"/>
      <c r="K1500" s="416" t="s">
        <v>177</v>
      </c>
      <c r="L1500" s="415"/>
      <c r="M1500" s="416" t="s">
        <v>176</v>
      </c>
      <c r="N1500" s="428">
        <f>N1499</f>
        <v>1590000</v>
      </c>
      <c r="O1500" s="416" t="s">
        <v>175</v>
      </c>
      <c r="P1500" s="426"/>
      <c r="Q1500" s="416" t="s">
        <v>175</v>
      </c>
      <c r="R1500" s="426"/>
      <c r="S1500" s="416" t="s">
        <v>175</v>
      </c>
      <c r="T1500" s="426"/>
      <c r="U1500" s="416" t="s">
        <v>175</v>
      </c>
      <c r="V1500" s="426"/>
      <c r="W1500" s="463" t="s">
        <v>175</v>
      </c>
      <c r="X1500" s="462"/>
      <c r="Y1500" s="463" t="s">
        <v>174</v>
      </c>
      <c r="Z1500" s="464"/>
      <c r="AA1500" s="792"/>
      <c r="AB1500" s="792"/>
      <c r="AC1500" s="792"/>
      <c r="AD1500" s="792"/>
      <c r="AE1500" s="792"/>
      <c r="AF1500" s="792"/>
    </row>
    <row r="1501" spans="2:32" s="404" customFormat="1" ht="13.5" customHeight="1" x14ac:dyDescent="0.2">
      <c r="B1501" s="824"/>
      <c r="C1501" s="825"/>
      <c r="D1501" s="792"/>
      <c r="E1501" s="829"/>
      <c r="F1501" s="843"/>
      <c r="G1501" s="835"/>
      <c r="H1501" s="829"/>
      <c r="I1501" s="416" t="s">
        <v>173</v>
      </c>
      <c r="J1501" s="429"/>
      <c r="K1501" s="416" t="s">
        <v>171</v>
      </c>
      <c r="L1501" s="427"/>
      <c r="M1501" s="416" t="s">
        <v>170</v>
      </c>
      <c r="N1501" s="428"/>
      <c r="O1501" s="416" t="s">
        <v>169</v>
      </c>
      <c r="P1501" s="426">
        <v>1</v>
      </c>
      <c r="Q1501" s="416" t="s">
        <v>169</v>
      </c>
      <c r="R1501" s="426">
        <v>1</v>
      </c>
      <c r="S1501" s="416" t="s">
        <v>169</v>
      </c>
      <c r="T1501" s="426">
        <v>1</v>
      </c>
      <c r="U1501" s="416" t="s">
        <v>169</v>
      </c>
      <c r="V1501" s="426"/>
      <c r="W1501" s="463" t="s">
        <v>169</v>
      </c>
      <c r="X1501" s="462"/>
      <c r="Y1501" s="781"/>
      <c r="Z1501" s="782"/>
      <c r="AA1501" s="792"/>
      <c r="AB1501" s="792"/>
      <c r="AC1501" s="792"/>
      <c r="AD1501" s="792"/>
      <c r="AE1501" s="792"/>
      <c r="AF1501" s="792"/>
    </row>
    <row r="1502" spans="2:32" s="404" customFormat="1" ht="15" customHeight="1" x14ac:dyDescent="0.2">
      <c r="B1502" s="824"/>
      <c r="C1502" s="825"/>
      <c r="D1502" s="792"/>
      <c r="E1502" s="829"/>
      <c r="F1502" s="843"/>
      <c r="G1502" s="835"/>
      <c r="H1502" s="829"/>
      <c r="I1502" s="416" t="s">
        <v>168</v>
      </c>
      <c r="J1502" s="427"/>
      <c r="K1502" s="416" t="s">
        <v>167</v>
      </c>
      <c r="L1502" s="427"/>
      <c r="M1502" s="816"/>
      <c r="N1502" s="817"/>
      <c r="O1502" s="416" t="s">
        <v>166</v>
      </c>
      <c r="P1502" s="426">
        <f>IF(P1500="",P1501-P1499,P1501-P1500)</f>
        <v>0</v>
      </c>
      <c r="Q1502" s="416" t="s">
        <v>166</v>
      </c>
      <c r="R1502" s="426">
        <f>IF(R1500="",R1501-R1499,R1501-R1500)</f>
        <v>0</v>
      </c>
      <c r="S1502" s="416" t="s">
        <v>166</v>
      </c>
      <c r="T1502" s="426">
        <f>IF(T1500="",T1501-T1499,T1501-T1500)</f>
        <v>0</v>
      </c>
      <c r="U1502" s="416" t="s">
        <v>166</v>
      </c>
      <c r="V1502" s="426">
        <f>IF(V1500="",V1501-V1499,V1501-V1500)</f>
        <v>0</v>
      </c>
      <c r="W1502" s="463" t="s">
        <v>166</v>
      </c>
      <c r="X1502" s="462">
        <f>IF(X1500="",X1501-X1499,X1501-X1500)</f>
        <v>0</v>
      </c>
      <c r="Y1502" s="781"/>
      <c r="Z1502" s="782"/>
      <c r="AA1502" s="792"/>
      <c r="AB1502" s="792"/>
      <c r="AC1502" s="792"/>
      <c r="AD1502" s="792"/>
      <c r="AE1502" s="792"/>
      <c r="AF1502" s="792"/>
    </row>
    <row r="1503" spans="2:32" s="404" customFormat="1" ht="15" customHeight="1" x14ac:dyDescent="0.2">
      <c r="B1503" s="824"/>
      <c r="C1503" s="825"/>
      <c r="D1503" s="792"/>
      <c r="E1503" s="829"/>
      <c r="F1503" s="843"/>
      <c r="G1503" s="835"/>
      <c r="H1503" s="829"/>
      <c r="I1503" s="416" t="s">
        <v>165</v>
      </c>
      <c r="J1503" s="415"/>
      <c r="K1503" s="416" t="s">
        <v>164</v>
      </c>
      <c r="L1503" s="415"/>
      <c r="M1503" s="816"/>
      <c r="N1503" s="817"/>
      <c r="O1503" s="816"/>
      <c r="P1503" s="817"/>
      <c r="Q1503" s="816"/>
      <c r="R1503" s="817"/>
      <c r="S1503" s="816"/>
      <c r="T1503" s="817"/>
      <c r="U1503" s="816"/>
      <c r="V1503" s="817"/>
      <c r="W1503" s="781"/>
      <c r="X1503" s="782"/>
      <c r="Y1503" s="781"/>
      <c r="Z1503" s="782"/>
      <c r="AA1503" s="792"/>
      <c r="AB1503" s="792"/>
      <c r="AC1503" s="792"/>
      <c r="AD1503" s="792"/>
      <c r="AE1503" s="792"/>
      <c r="AF1503" s="792"/>
    </row>
    <row r="1504" spans="2:32" s="404" customFormat="1" ht="15" customHeight="1" x14ac:dyDescent="0.2">
      <c r="B1504" s="826"/>
      <c r="C1504" s="827"/>
      <c r="D1504" s="793"/>
      <c r="E1504" s="830"/>
      <c r="F1504" s="844"/>
      <c r="G1504" s="836"/>
      <c r="H1504" s="830"/>
      <c r="I1504" s="406" t="s">
        <v>158</v>
      </c>
      <c r="J1504" s="451"/>
      <c r="K1504" s="820"/>
      <c r="L1504" s="821"/>
      <c r="M1504" s="818"/>
      <c r="N1504" s="819"/>
      <c r="O1504" s="818"/>
      <c r="P1504" s="819"/>
      <c r="Q1504" s="818"/>
      <c r="R1504" s="819"/>
      <c r="S1504" s="818"/>
      <c r="T1504" s="819"/>
      <c r="U1504" s="818"/>
      <c r="V1504" s="819"/>
      <c r="W1504" s="783"/>
      <c r="X1504" s="784"/>
      <c r="Y1504" s="783"/>
      <c r="Z1504" s="784"/>
      <c r="AA1504" s="793"/>
      <c r="AB1504" s="793"/>
      <c r="AC1504" s="793"/>
      <c r="AD1504" s="793"/>
      <c r="AE1504" s="793"/>
      <c r="AF1504" s="793"/>
    </row>
    <row r="1505" spans="2:32" s="404" customFormat="1" ht="12.75" customHeight="1" x14ac:dyDescent="0.2">
      <c r="B1505" s="822" t="s">
        <v>87</v>
      </c>
      <c r="C1505" s="823"/>
      <c r="D1505" s="791" t="s">
        <v>1986</v>
      </c>
      <c r="E1505" s="828" t="s">
        <v>228</v>
      </c>
      <c r="F1505" s="842"/>
      <c r="G1505" s="834" t="s">
        <v>231</v>
      </c>
      <c r="H1505" s="828" t="s">
        <v>193</v>
      </c>
      <c r="I1505" s="434" t="s">
        <v>184</v>
      </c>
      <c r="J1505" s="438">
        <v>500000</v>
      </c>
      <c r="K1505" s="434" t="s">
        <v>183</v>
      </c>
      <c r="L1505" s="437">
        <f>J1510+J1508</f>
        <v>0</v>
      </c>
      <c r="M1505" s="434" t="s">
        <v>182</v>
      </c>
      <c r="N1505" s="436">
        <f>J1505</f>
        <v>500000</v>
      </c>
      <c r="O1505" s="434" t="s">
        <v>181</v>
      </c>
      <c r="P1505" s="435">
        <v>1</v>
      </c>
      <c r="Q1505" s="434" t="s">
        <v>181</v>
      </c>
      <c r="R1505" s="435">
        <v>1</v>
      </c>
      <c r="S1505" s="434" t="s">
        <v>181</v>
      </c>
      <c r="T1505" s="435">
        <v>1</v>
      </c>
      <c r="U1505" s="434" t="s">
        <v>181</v>
      </c>
      <c r="V1505" s="435"/>
      <c r="W1505" s="466" t="s">
        <v>181</v>
      </c>
      <c r="X1505" s="467"/>
      <c r="Y1505" s="466" t="s">
        <v>180</v>
      </c>
      <c r="Z1505" s="465"/>
      <c r="AA1505" s="791" t="s">
        <v>227</v>
      </c>
      <c r="AB1505" s="791"/>
      <c r="AC1505" s="791"/>
      <c r="AD1505" s="791"/>
      <c r="AE1505" s="791"/>
      <c r="AF1505" s="791" t="s">
        <v>2182</v>
      </c>
    </row>
    <row r="1506" spans="2:32" s="404" customFormat="1" ht="15" customHeight="1" x14ac:dyDescent="0.2">
      <c r="B1506" s="824"/>
      <c r="C1506" s="825"/>
      <c r="D1506" s="792"/>
      <c r="E1506" s="829"/>
      <c r="F1506" s="843"/>
      <c r="G1506" s="835"/>
      <c r="H1506" s="829"/>
      <c r="I1506" s="416" t="s">
        <v>179</v>
      </c>
      <c r="J1506" s="432"/>
      <c r="K1506" s="416" t="s">
        <v>177</v>
      </c>
      <c r="L1506" s="415"/>
      <c r="M1506" s="416" t="s">
        <v>176</v>
      </c>
      <c r="N1506" s="428">
        <f>N1505</f>
        <v>500000</v>
      </c>
      <c r="O1506" s="416" t="s">
        <v>175</v>
      </c>
      <c r="P1506" s="426"/>
      <c r="Q1506" s="416" t="s">
        <v>175</v>
      </c>
      <c r="R1506" s="426"/>
      <c r="S1506" s="416" t="s">
        <v>175</v>
      </c>
      <c r="T1506" s="426"/>
      <c r="U1506" s="416" t="s">
        <v>175</v>
      </c>
      <c r="V1506" s="426"/>
      <c r="W1506" s="463" t="s">
        <v>175</v>
      </c>
      <c r="X1506" s="462"/>
      <c r="Y1506" s="463" t="s">
        <v>174</v>
      </c>
      <c r="Z1506" s="464"/>
      <c r="AA1506" s="792"/>
      <c r="AB1506" s="792"/>
      <c r="AC1506" s="792"/>
      <c r="AD1506" s="792"/>
      <c r="AE1506" s="792"/>
      <c r="AF1506" s="792"/>
    </row>
    <row r="1507" spans="2:32" s="404" customFormat="1" ht="13.5" customHeight="1" x14ac:dyDescent="0.2">
      <c r="B1507" s="824"/>
      <c r="C1507" s="825"/>
      <c r="D1507" s="792"/>
      <c r="E1507" s="829"/>
      <c r="F1507" s="843"/>
      <c r="G1507" s="835"/>
      <c r="H1507" s="829"/>
      <c r="I1507" s="416" t="s">
        <v>173</v>
      </c>
      <c r="J1507" s="429"/>
      <c r="K1507" s="416" t="s">
        <v>171</v>
      </c>
      <c r="L1507" s="427"/>
      <c r="M1507" s="416" t="s">
        <v>170</v>
      </c>
      <c r="N1507" s="428"/>
      <c r="O1507" s="416" t="s">
        <v>169</v>
      </c>
      <c r="P1507" s="426">
        <v>1</v>
      </c>
      <c r="Q1507" s="416" t="s">
        <v>169</v>
      </c>
      <c r="R1507" s="426">
        <v>1</v>
      </c>
      <c r="S1507" s="416" t="s">
        <v>169</v>
      </c>
      <c r="T1507" s="426">
        <v>1</v>
      </c>
      <c r="U1507" s="416" t="s">
        <v>169</v>
      </c>
      <c r="V1507" s="426"/>
      <c r="W1507" s="463" t="s">
        <v>169</v>
      </c>
      <c r="X1507" s="462"/>
      <c r="Y1507" s="781"/>
      <c r="Z1507" s="782"/>
      <c r="AA1507" s="792"/>
      <c r="AB1507" s="792"/>
      <c r="AC1507" s="792"/>
      <c r="AD1507" s="792"/>
      <c r="AE1507" s="792"/>
      <c r="AF1507" s="792"/>
    </row>
    <row r="1508" spans="2:32" s="404" customFormat="1" ht="15" customHeight="1" x14ac:dyDescent="0.2">
      <c r="B1508" s="824"/>
      <c r="C1508" s="825"/>
      <c r="D1508" s="792"/>
      <c r="E1508" s="829"/>
      <c r="F1508" s="843"/>
      <c r="G1508" s="835"/>
      <c r="H1508" s="829"/>
      <c r="I1508" s="416" t="s">
        <v>168</v>
      </c>
      <c r="J1508" s="427"/>
      <c r="K1508" s="416" t="s">
        <v>167</v>
      </c>
      <c r="L1508" s="427"/>
      <c r="M1508" s="816"/>
      <c r="N1508" s="817"/>
      <c r="O1508" s="416" t="s">
        <v>166</v>
      </c>
      <c r="P1508" s="426">
        <f>IF(P1506="",P1507-P1505,P1507-P1506)</f>
        <v>0</v>
      </c>
      <c r="Q1508" s="416" t="s">
        <v>166</v>
      </c>
      <c r="R1508" s="426">
        <f>IF(R1506="",R1507-R1505,R1507-R1506)</f>
        <v>0</v>
      </c>
      <c r="S1508" s="416" t="s">
        <v>166</v>
      </c>
      <c r="T1508" s="426">
        <f>IF(T1506="",T1507-T1505,T1507-T1506)</f>
        <v>0</v>
      </c>
      <c r="U1508" s="416" t="s">
        <v>166</v>
      </c>
      <c r="V1508" s="426">
        <f>IF(V1506="",V1507-V1505,V1507-V1506)</f>
        <v>0</v>
      </c>
      <c r="W1508" s="463" t="s">
        <v>166</v>
      </c>
      <c r="X1508" s="462">
        <f>IF(X1506="",X1507-X1505,X1507-X1506)</f>
        <v>0</v>
      </c>
      <c r="Y1508" s="781"/>
      <c r="Z1508" s="782"/>
      <c r="AA1508" s="792"/>
      <c r="AB1508" s="792"/>
      <c r="AC1508" s="792"/>
      <c r="AD1508" s="792"/>
      <c r="AE1508" s="792"/>
      <c r="AF1508" s="792"/>
    </row>
    <row r="1509" spans="2:32" s="404" customFormat="1" ht="15" customHeight="1" x14ac:dyDescent="0.2">
      <c r="B1509" s="824"/>
      <c r="C1509" s="825"/>
      <c r="D1509" s="792"/>
      <c r="E1509" s="829"/>
      <c r="F1509" s="843"/>
      <c r="G1509" s="835"/>
      <c r="H1509" s="829"/>
      <c r="I1509" s="416" t="s">
        <v>165</v>
      </c>
      <c r="J1509" s="415"/>
      <c r="K1509" s="416" t="s">
        <v>164</v>
      </c>
      <c r="L1509" s="415"/>
      <c r="M1509" s="816"/>
      <c r="N1509" s="817"/>
      <c r="O1509" s="816"/>
      <c r="P1509" s="817"/>
      <c r="Q1509" s="816"/>
      <c r="R1509" s="817"/>
      <c r="S1509" s="816"/>
      <c r="T1509" s="817"/>
      <c r="U1509" s="816"/>
      <c r="V1509" s="817"/>
      <c r="W1509" s="781"/>
      <c r="X1509" s="782"/>
      <c r="Y1509" s="781"/>
      <c r="Z1509" s="782"/>
      <c r="AA1509" s="792"/>
      <c r="AB1509" s="792"/>
      <c r="AC1509" s="792"/>
      <c r="AD1509" s="792"/>
      <c r="AE1509" s="792"/>
      <c r="AF1509" s="792"/>
    </row>
    <row r="1510" spans="2:32" s="404" customFormat="1" ht="15" customHeight="1" x14ac:dyDescent="0.2">
      <c r="B1510" s="826"/>
      <c r="C1510" s="827"/>
      <c r="D1510" s="793"/>
      <c r="E1510" s="830"/>
      <c r="F1510" s="844"/>
      <c r="G1510" s="836"/>
      <c r="H1510" s="830"/>
      <c r="I1510" s="406" t="s">
        <v>158</v>
      </c>
      <c r="J1510" s="451"/>
      <c r="K1510" s="820"/>
      <c r="L1510" s="821"/>
      <c r="M1510" s="818"/>
      <c r="N1510" s="819"/>
      <c r="O1510" s="818"/>
      <c r="P1510" s="819"/>
      <c r="Q1510" s="818"/>
      <c r="R1510" s="819"/>
      <c r="S1510" s="818"/>
      <c r="T1510" s="819"/>
      <c r="U1510" s="818"/>
      <c r="V1510" s="819"/>
      <c r="W1510" s="783"/>
      <c r="X1510" s="784"/>
      <c r="Y1510" s="783"/>
      <c r="Z1510" s="784"/>
      <c r="AA1510" s="793"/>
      <c r="AB1510" s="793"/>
      <c r="AC1510" s="793"/>
      <c r="AD1510" s="793"/>
      <c r="AE1510" s="793"/>
      <c r="AF1510" s="793"/>
    </row>
    <row r="1511" spans="2:32" s="404" customFormat="1" ht="12.75" customHeight="1" x14ac:dyDescent="0.2">
      <c r="B1511" s="822" t="s">
        <v>88</v>
      </c>
      <c r="C1511" s="823"/>
      <c r="D1511" s="791" t="s">
        <v>1986</v>
      </c>
      <c r="E1511" s="828" t="s">
        <v>228</v>
      </c>
      <c r="F1511" s="842"/>
      <c r="G1511" s="834" t="s">
        <v>231</v>
      </c>
      <c r="H1511" s="828" t="s">
        <v>193</v>
      </c>
      <c r="I1511" s="434" t="s">
        <v>184</v>
      </c>
      <c r="J1511" s="438">
        <v>238125</v>
      </c>
      <c r="K1511" s="434" t="s">
        <v>183</v>
      </c>
      <c r="L1511" s="437">
        <f>J1516+J1514</f>
        <v>0</v>
      </c>
      <c r="M1511" s="434" t="s">
        <v>182</v>
      </c>
      <c r="N1511" s="436">
        <f>J1511</f>
        <v>238125</v>
      </c>
      <c r="O1511" s="434" t="s">
        <v>181</v>
      </c>
      <c r="P1511" s="435">
        <v>1</v>
      </c>
      <c r="Q1511" s="434" t="s">
        <v>181</v>
      </c>
      <c r="R1511" s="435">
        <v>1</v>
      </c>
      <c r="S1511" s="434" t="s">
        <v>181</v>
      </c>
      <c r="T1511" s="435">
        <v>1</v>
      </c>
      <c r="U1511" s="434" t="s">
        <v>181</v>
      </c>
      <c r="V1511" s="435"/>
      <c r="W1511" s="466" t="s">
        <v>181</v>
      </c>
      <c r="X1511" s="467"/>
      <c r="Y1511" s="466" t="s">
        <v>180</v>
      </c>
      <c r="Z1511" s="465"/>
      <c r="AA1511" s="791" t="s">
        <v>227</v>
      </c>
      <c r="AB1511" s="791"/>
      <c r="AC1511" s="791"/>
      <c r="AD1511" s="791"/>
      <c r="AE1511" s="791"/>
      <c r="AF1511" s="791" t="s">
        <v>2182</v>
      </c>
    </row>
    <row r="1512" spans="2:32" s="404" customFormat="1" ht="15" customHeight="1" x14ac:dyDescent="0.2">
      <c r="B1512" s="824"/>
      <c r="C1512" s="825"/>
      <c r="D1512" s="792"/>
      <c r="E1512" s="829"/>
      <c r="F1512" s="843"/>
      <c r="G1512" s="835"/>
      <c r="H1512" s="829"/>
      <c r="I1512" s="416" t="s">
        <v>179</v>
      </c>
      <c r="J1512" s="432"/>
      <c r="K1512" s="416" t="s">
        <v>177</v>
      </c>
      <c r="L1512" s="415"/>
      <c r="M1512" s="416" t="s">
        <v>176</v>
      </c>
      <c r="N1512" s="428">
        <f>N1511</f>
        <v>238125</v>
      </c>
      <c r="O1512" s="416" t="s">
        <v>175</v>
      </c>
      <c r="P1512" s="426"/>
      <c r="Q1512" s="416" t="s">
        <v>175</v>
      </c>
      <c r="R1512" s="426"/>
      <c r="S1512" s="416" t="s">
        <v>175</v>
      </c>
      <c r="T1512" s="426"/>
      <c r="U1512" s="416" t="s">
        <v>175</v>
      </c>
      <c r="V1512" s="426"/>
      <c r="W1512" s="463" t="s">
        <v>175</v>
      </c>
      <c r="X1512" s="462"/>
      <c r="Y1512" s="463" t="s">
        <v>174</v>
      </c>
      <c r="Z1512" s="464"/>
      <c r="AA1512" s="792"/>
      <c r="AB1512" s="792"/>
      <c r="AC1512" s="792"/>
      <c r="AD1512" s="792"/>
      <c r="AE1512" s="792"/>
      <c r="AF1512" s="792"/>
    </row>
    <row r="1513" spans="2:32" s="404" customFormat="1" ht="13.5" customHeight="1" x14ac:dyDescent="0.2">
      <c r="B1513" s="824"/>
      <c r="C1513" s="825"/>
      <c r="D1513" s="792"/>
      <c r="E1513" s="829"/>
      <c r="F1513" s="843"/>
      <c r="G1513" s="835"/>
      <c r="H1513" s="829"/>
      <c r="I1513" s="416" t="s">
        <v>173</v>
      </c>
      <c r="J1513" s="429"/>
      <c r="K1513" s="416" t="s">
        <v>171</v>
      </c>
      <c r="L1513" s="427"/>
      <c r="M1513" s="416" t="s">
        <v>170</v>
      </c>
      <c r="N1513" s="428"/>
      <c r="O1513" s="416" t="s">
        <v>169</v>
      </c>
      <c r="P1513" s="426">
        <v>1</v>
      </c>
      <c r="Q1513" s="416" t="s">
        <v>169</v>
      </c>
      <c r="R1513" s="426">
        <v>1</v>
      </c>
      <c r="S1513" s="416" t="s">
        <v>169</v>
      </c>
      <c r="T1513" s="426">
        <v>1</v>
      </c>
      <c r="U1513" s="416" t="s">
        <v>169</v>
      </c>
      <c r="V1513" s="426"/>
      <c r="W1513" s="463" t="s">
        <v>169</v>
      </c>
      <c r="X1513" s="462"/>
      <c r="Y1513" s="781"/>
      <c r="Z1513" s="782"/>
      <c r="AA1513" s="792"/>
      <c r="AB1513" s="792"/>
      <c r="AC1513" s="792"/>
      <c r="AD1513" s="792"/>
      <c r="AE1513" s="792"/>
      <c r="AF1513" s="792"/>
    </row>
    <row r="1514" spans="2:32" s="404" customFormat="1" ht="15" customHeight="1" x14ac:dyDescent="0.2">
      <c r="B1514" s="824"/>
      <c r="C1514" s="825"/>
      <c r="D1514" s="792"/>
      <c r="E1514" s="829"/>
      <c r="F1514" s="843"/>
      <c r="G1514" s="835"/>
      <c r="H1514" s="829"/>
      <c r="I1514" s="416" t="s">
        <v>168</v>
      </c>
      <c r="J1514" s="427"/>
      <c r="K1514" s="416" t="s">
        <v>167</v>
      </c>
      <c r="L1514" s="427"/>
      <c r="M1514" s="816"/>
      <c r="N1514" s="817"/>
      <c r="O1514" s="416" t="s">
        <v>166</v>
      </c>
      <c r="P1514" s="426">
        <f>IF(P1512="",P1513-P1511,P1513-P1512)</f>
        <v>0</v>
      </c>
      <c r="Q1514" s="416" t="s">
        <v>166</v>
      </c>
      <c r="R1514" s="426">
        <f>IF(R1512="",R1513-R1511,R1513-R1512)</f>
        <v>0</v>
      </c>
      <c r="S1514" s="416" t="s">
        <v>166</v>
      </c>
      <c r="T1514" s="426">
        <f>IF(T1512="",T1513-T1511,T1513-T1512)</f>
        <v>0</v>
      </c>
      <c r="U1514" s="416" t="s">
        <v>166</v>
      </c>
      <c r="V1514" s="426">
        <f>IF(V1512="",V1513-V1511,V1513-V1512)</f>
        <v>0</v>
      </c>
      <c r="W1514" s="463" t="s">
        <v>166</v>
      </c>
      <c r="X1514" s="462">
        <f>IF(X1512="",X1513-X1511,X1513-X1512)</f>
        <v>0</v>
      </c>
      <c r="Y1514" s="781"/>
      <c r="Z1514" s="782"/>
      <c r="AA1514" s="792"/>
      <c r="AB1514" s="792"/>
      <c r="AC1514" s="792"/>
      <c r="AD1514" s="792"/>
      <c r="AE1514" s="792"/>
      <c r="AF1514" s="792"/>
    </row>
    <row r="1515" spans="2:32" s="404" customFormat="1" ht="15" customHeight="1" x14ac:dyDescent="0.2">
      <c r="B1515" s="824"/>
      <c r="C1515" s="825"/>
      <c r="D1515" s="792"/>
      <c r="E1515" s="829"/>
      <c r="F1515" s="843"/>
      <c r="G1515" s="835"/>
      <c r="H1515" s="829"/>
      <c r="I1515" s="416" t="s">
        <v>165</v>
      </c>
      <c r="J1515" s="415"/>
      <c r="K1515" s="416" t="s">
        <v>164</v>
      </c>
      <c r="L1515" s="415"/>
      <c r="M1515" s="816"/>
      <c r="N1515" s="817"/>
      <c r="O1515" s="816"/>
      <c r="P1515" s="817"/>
      <c r="Q1515" s="816"/>
      <c r="R1515" s="817"/>
      <c r="S1515" s="816"/>
      <c r="T1515" s="817"/>
      <c r="U1515" s="816"/>
      <c r="V1515" s="817"/>
      <c r="W1515" s="781"/>
      <c r="X1515" s="782"/>
      <c r="Y1515" s="781"/>
      <c r="Z1515" s="782"/>
      <c r="AA1515" s="792"/>
      <c r="AB1515" s="792"/>
      <c r="AC1515" s="792"/>
      <c r="AD1515" s="792"/>
      <c r="AE1515" s="792"/>
      <c r="AF1515" s="792"/>
    </row>
    <row r="1516" spans="2:32" s="404" customFormat="1" ht="15" customHeight="1" x14ac:dyDescent="0.2">
      <c r="B1516" s="826"/>
      <c r="C1516" s="827"/>
      <c r="D1516" s="793"/>
      <c r="E1516" s="830"/>
      <c r="F1516" s="844"/>
      <c r="G1516" s="836"/>
      <c r="H1516" s="830"/>
      <c r="I1516" s="406" t="s">
        <v>158</v>
      </c>
      <c r="J1516" s="451"/>
      <c r="K1516" s="820"/>
      <c r="L1516" s="821"/>
      <c r="M1516" s="818"/>
      <c r="N1516" s="819"/>
      <c r="O1516" s="818"/>
      <c r="P1516" s="819"/>
      <c r="Q1516" s="818"/>
      <c r="R1516" s="819"/>
      <c r="S1516" s="818"/>
      <c r="T1516" s="819"/>
      <c r="U1516" s="818"/>
      <c r="V1516" s="819"/>
      <c r="W1516" s="783"/>
      <c r="X1516" s="784"/>
      <c r="Y1516" s="783"/>
      <c r="Z1516" s="784"/>
      <c r="AA1516" s="793"/>
      <c r="AB1516" s="793"/>
      <c r="AC1516" s="793"/>
      <c r="AD1516" s="793"/>
      <c r="AE1516" s="793"/>
      <c r="AF1516" s="793"/>
    </row>
    <row r="1517" spans="2:32" s="404" customFormat="1" ht="12.75" customHeight="1" x14ac:dyDescent="0.2">
      <c r="B1517" s="822" t="s">
        <v>90</v>
      </c>
      <c r="C1517" s="823"/>
      <c r="D1517" s="791" t="s">
        <v>1986</v>
      </c>
      <c r="E1517" s="828" t="s">
        <v>228</v>
      </c>
      <c r="F1517" s="842"/>
      <c r="G1517" s="834" t="s">
        <v>231</v>
      </c>
      <c r="H1517" s="828" t="s">
        <v>193</v>
      </c>
      <c r="I1517" s="434" t="s">
        <v>184</v>
      </c>
      <c r="J1517" s="438">
        <v>29000000</v>
      </c>
      <c r="K1517" s="434" t="s">
        <v>183</v>
      </c>
      <c r="L1517" s="437">
        <f>J1522+J1520</f>
        <v>0</v>
      </c>
      <c r="M1517" s="434" t="s">
        <v>182</v>
      </c>
      <c r="N1517" s="436">
        <f>J1517</f>
        <v>29000000</v>
      </c>
      <c r="O1517" s="434" t="s">
        <v>181</v>
      </c>
      <c r="P1517" s="435">
        <v>1</v>
      </c>
      <c r="Q1517" s="434" t="s">
        <v>181</v>
      </c>
      <c r="R1517" s="435">
        <v>1</v>
      </c>
      <c r="S1517" s="434" t="s">
        <v>181</v>
      </c>
      <c r="T1517" s="435">
        <v>1</v>
      </c>
      <c r="U1517" s="434" t="s">
        <v>181</v>
      </c>
      <c r="V1517" s="435"/>
      <c r="W1517" s="466" t="s">
        <v>181</v>
      </c>
      <c r="X1517" s="467"/>
      <c r="Y1517" s="466" t="s">
        <v>180</v>
      </c>
      <c r="Z1517" s="465"/>
      <c r="AA1517" s="791" t="s">
        <v>227</v>
      </c>
      <c r="AB1517" s="791"/>
      <c r="AC1517" s="791"/>
      <c r="AD1517" s="791"/>
      <c r="AE1517" s="791"/>
      <c r="AF1517" s="791" t="s">
        <v>2182</v>
      </c>
    </row>
    <row r="1518" spans="2:32" s="404" customFormat="1" ht="15" customHeight="1" x14ac:dyDescent="0.2">
      <c r="B1518" s="824"/>
      <c r="C1518" s="825"/>
      <c r="D1518" s="792"/>
      <c r="E1518" s="829"/>
      <c r="F1518" s="843"/>
      <c r="G1518" s="835"/>
      <c r="H1518" s="829"/>
      <c r="I1518" s="416" t="s">
        <v>179</v>
      </c>
      <c r="J1518" s="432"/>
      <c r="K1518" s="416" t="s">
        <v>177</v>
      </c>
      <c r="L1518" s="415"/>
      <c r="M1518" s="416" t="s">
        <v>176</v>
      </c>
      <c r="N1518" s="428">
        <f>N1517</f>
        <v>29000000</v>
      </c>
      <c r="O1518" s="416" t="s">
        <v>175</v>
      </c>
      <c r="P1518" s="426"/>
      <c r="Q1518" s="416" t="s">
        <v>175</v>
      </c>
      <c r="R1518" s="426"/>
      <c r="S1518" s="416" t="s">
        <v>175</v>
      </c>
      <c r="T1518" s="426"/>
      <c r="U1518" s="416" t="s">
        <v>175</v>
      </c>
      <c r="V1518" s="426"/>
      <c r="W1518" s="463" t="s">
        <v>175</v>
      </c>
      <c r="X1518" s="462"/>
      <c r="Y1518" s="463" t="s">
        <v>174</v>
      </c>
      <c r="Z1518" s="464"/>
      <c r="AA1518" s="792"/>
      <c r="AB1518" s="792"/>
      <c r="AC1518" s="792"/>
      <c r="AD1518" s="792"/>
      <c r="AE1518" s="792"/>
      <c r="AF1518" s="792"/>
    </row>
    <row r="1519" spans="2:32" s="404" customFormat="1" ht="13.5" customHeight="1" x14ac:dyDescent="0.2">
      <c r="B1519" s="824"/>
      <c r="C1519" s="825"/>
      <c r="D1519" s="792"/>
      <c r="E1519" s="829"/>
      <c r="F1519" s="843"/>
      <c r="G1519" s="835"/>
      <c r="H1519" s="829"/>
      <c r="I1519" s="416" t="s">
        <v>173</v>
      </c>
      <c r="J1519" s="429"/>
      <c r="K1519" s="416" t="s">
        <v>171</v>
      </c>
      <c r="L1519" s="427"/>
      <c r="M1519" s="416" t="s">
        <v>170</v>
      </c>
      <c r="N1519" s="428"/>
      <c r="O1519" s="416" t="s">
        <v>169</v>
      </c>
      <c r="P1519" s="426">
        <v>1</v>
      </c>
      <c r="Q1519" s="416" t="s">
        <v>169</v>
      </c>
      <c r="R1519" s="426">
        <v>1</v>
      </c>
      <c r="S1519" s="416" t="s">
        <v>169</v>
      </c>
      <c r="T1519" s="426">
        <v>1</v>
      </c>
      <c r="U1519" s="416" t="s">
        <v>169</v>
      </c>
      <c r="V1519" s="426"/>
      <c r="W1519" s="463" t="s">
        <v>169</v>
      </c>
      <c r="X1519" s="462"/>
      <c r="Y1519" s="781"/>
      <c r="Z1519" s="782"/>
      <c r="AA1519" s="792"/>
      <c r="AB1519" s="792"/>
      <c r="AC1519" s="792"/>
      <c r="AD1519" s="792"/>
      <c r="AE1519" s="792"/>
      <c r="AF1519" s="792"/>
    </row>
    <row r="1520" spans="2:32" s="404" customFormat="1" ht="15" customHeight="1" x14ac:dyDescent="0.2">
      <c r="B1520" s="824"/>
      <c r="C1520" s="825"/>
      <c r="D1520" s="792"/>
      <c r="E1520" s="829"/>
      <c r="F1520" s="843"/>
      <c r="G1520" s="835"/>
      <c r="H1520" s="829"/>
      <c r="I1520" s="416" t="s">
        <v>168</v>
      </c>
      <c r="J1520" s="427"/>
      <c r="K1520" s="416" t="s">
        <v>167</v>
      </c>
      <c r="L1520" s="427"/>
      <c r="M1520" s="816"/>
      <c r="N1520" s="817"/>
      <c r="O1520" s="416" t="s">
        <v>166</v>
      </c>
      <c r="P1520" s="426">
        <f>IF(P1518="",P1519-P1517,P1519-P1518)</f>
        <v>0</v>
      </c>
      <c r="Q1520" s="416" t="s">
        <v>166</v>
      </c>
      <c r="R1520" s="426">
        <f>IF(R1518="",R1519-R1517,R1519-R1518)</f>
        <v>0</v>
      </c>
      <c r="S1520" s="416" t="s">
        <v>166</v>
      </c>
      <c r="T1520" s="426">
        <f>IF(T1518="",T1519-T1517,T1519-T1518)</f>
        <v>0</v>
      </c>
      <c r="U1520" s="416" t="s">
        <v>166</v>
      </c>
      <c r="V1520" s="426">
        <f>IF(V1518="",V1519-V1517,V1519-V1518)</f>
        <v>0</v>
      </c>
      <c r="W1520" s="463" t="s">
        <v>166</v>
      </c>
      <c r="X1520" s="462">
        <f>IF(X1518="",X1519-X1517,X1519-X1518)</f>
        <v>0</v>
      </c>
      <c r="Y1520" s="781"/>
      <c r="Z1520" s="782"/>
      <c r="AA1520" s="792"/>
      <c r="AB1520" s="792"/>
      <c r="AC1520" s="792"/>
      <c r="AD1520" s="792"/>
      <c r="AE1520" s="792"/>
      <c r="AF1520" s="792"/>
    </row>
    <row r="1521" spans="1:33" s="404" customFormat="1" ht="15" customHeight="1" x14ac:dyDescent="0.2">
      <c r="B1521" s="824"/>
      <c r="C1521" s="825"/>
      <c r="D1521" s="792"/>
      <c r="E1521" s="829"/>
      <c r="F1521" s="843"/>
      <c r="G1521" s="835"/>
      <c r="H1521" s="829"/>
      <c r="I1521" s="416" t="s">
        <v>165</v>
      </c>
      <c r="J1521" s="415"/>
      <c r="K1521" s="416" t="s">
        <v>164</v>
      </c>
      <c r="L1521" s="415"/>
      <c r="M1521" s="816"/>
      <c r="N1521" s="817"/>
      <c r="O1521" s="816"/>
      <c r="P1521" s="817"/>
      <c r="Q1521" s="816"/>
      <c r="R1521" s="817"/>
      <c r="S1521" s="816"/>
      <c r="T1521" s="817"/>
      <c r="U1521" s="816"/>
      <c r="V1521" s="817"/>
      <c r="W1521" s="781"/>
      <c r="X1521" s="782"/>
      <c r="Y1521" s="781"/>
      <c r="Z1521" s="782"/>
      <c r="AA1521" s="792"/>
      <c r="AB1521" s="792"/>
      <c r="AC1521" s="792"/>
      <c r="AD1521" s="792"/>
      <c r="AE1521" s="792"/>
      <c r="AF1521" s="792"/>
    </row>
    <row r="1522" spans="1:33" s="404" customFormat="1" ht="15" customHeight="1" x14ac:dyDescent="0.2">
      <c r="B1522" s="826"/>
      <c r="C1522" s="827"/>
      <c r="D1522" s="793"/>
      <c r="E1522" s="830"/>
      <c r="F1522" s="844"/>
      <c r="G1522" s="836"/>
      <c r="H1522" s="830"/>
      <c r="I1522" s="406" t="s">
        <v>158</v>
      </c>
      <c r="J1522" s="451"/>
      <c r="K1522" s="820"/>
      <c r="L1522" s="821"/>
      <c r="M1522" s="818"/>
      <c r="N1522" s="819"/>
      <c r="O1522" s="818"/>
      <c r="P1522" s="819"/>
      <c r="Q1522" s="818"/>
      <c r="R1522" s="819"/>
      <c r="S1522" s="818"/>
      <c r="T1522" s="819"/>
      <c r="U1522" s="818"/>
      <c r="V1522" s="819"/>
      <c r="W1522" s="783"/>
      <c r="X1522" s="784"/>
      <c r="Y1522" s="783"/>
      <c r="Z1522" s="784"/>
      <c r="AA1522" s="793"/>
      <c r="AB1522" s="793"/>
      <c r="AC1522" s="793"/>
      <c r="AD1522" s="793"/>
      <c r="AE1522" s="793"/>
      <c r="AF1522" s="793"/>
    </row>
    <row r="1523" spans="1:33" s="404" customFormat="1" ht="12.75" customHeight="1" x14ac:dyDescent="0.2">
      <c r="B1523" s="822" t="s">
        <v>91</v>
      </c>
      <c r="C1523" s="823"/>
      <c r="D1523" s="791" t="s">
        <v>1986</v>
      </c>
      <c r="E1523" s="828" t="s">
        <v>228</v>
      </c>
      <c r="F1523" s="842"/>
      <c r="G1523" s="834" t="s">
        <v>231</v>
      </c>
      <c r="H1523" s="828" t="s">
        <v>193</v>
      </c>
      <c r="I1523" s="434" t="s">
        <v>184</v>
      </c>
      <c r="J1523" s="438">
        <v>50000000</v>
      </c>
      <c r="K1523" s="434" t="s">
        <v>183</v>
      </c>
      <c r="L1523" s="437">
        <f>J1528+J1526</f>
        <v>0</v>
      </c>
      <c r="M1523" s="434" t="s">
        <v>182</v>
      </c>
      <c r="N1523" s="436">
        <f>J1523</f>
        <v>50000000</v>
      </c>
      <c r="O1523" s="434" t="s">
        <v>181</v>
      </c>
      <c r="P1523" s="435">
        <v>1</v>
      </c>
      <c r="Q1523" s="434" t="s">
        <v>181</v>
      </c>
      <c r="R1523" s="435">
        <v>1</v>
      </c>
      <c r="S1523" s="434" t="s">
        <v>181</v>
      </c>
      <c r="T1523" s="435">
        <v>1</v>
      </c>
      <c r="U1523" s="434" t="s">
        <v>181</v>
      </c>
      <c r="V1523" s="435"/>
      <c r="W1523" s="466" t="s">
        <v>181</v>
      </c>
      <c r="X1523" s="467"/>
      <c r="Y1523" s="466" t="s">
        <v>180</v>
      </c>
      <c r="Z1523" s="465"/>
      <c r="AA1523" s="791" t="s">
        <v>227</v>
      </c>
      <c r="AB1523" s="791"/>
      <c r="AC1523" s="791"/>
      <c r="AD1523" s="791"/>
      <c r="AE1523" s="791"/>
      <c r="AF1523" s="791" t="s">
        <v>2182</v>
      </c>
    </row>
    <row r="1524" spans="1:33" s="404" customFormat="1" ht="15" customHeight="1" x14ac:dyDescent="0.2">
      <c r="B1524" s="824"/>
      <c r="C1524" s="825"/>
      <c r="D1524" s="792"/>
      <c r="E1524" s="829"/>
      <c r="F1524" s="843"/>
      <c r="G1524" s="835"/>
      <c r="H1524" s="829"/>
      <c r="I1524" s="416" t="s">
        <v>179</v>
      </c>
      <c r="J1524" s="432"/>
      <c r="K1524" s="416" t="s">
        <v>177</v>
      </c>
      <c r="L1524" s="415"/>
      <c r="M1524" s="416" t="s">
        <v>176</v>
      </c>
      <c r="N1524" s="428">
        <f>N1523</f>
        <v>50000000</v>
      </c>
      <c r="O1524" s="416" t="s">
        <v>175</v>
      </c>
      <c r="P1524" s="426"/>
      <c r="Q1524" s="416" t="s">
        <v>175</v>
      </c>
      <c r="R1524" s="426"/>
      <c r="S1524" s="416" t="s">
        <v>175</v>
      </c>
      <c r="T1524" s="426"/>
      <c r="U1524" s="416" t="s">
        <v>175</v>
      </c>
      <c r="V1524" s="426"/>
      <c r="W1524" s="463" t="s">
        <v>175</v>
      </c>
      <c r="X1524" s="462"/>
      <c r="Y1524" s="463" t="s">
        <v>174</v>
      </c>
      <c r="Z1524" s="464"/>
      <c r="AA1524" s="792"/>
      <c r="AB1524" s="792"/>
      <c r="AC1524" s="792"/>
      <c r="AD1524" s="792"/>
      <c r="AE1524" s="792"/>
      <c r="AF1524" s="792"/>
    </row>
    <row r="1525" spans="1:33" s="404" customFormat="1" ht="13.5" customHeight="1" x14ac:dyDescent="0.2">
      <c r="B1525" s="824"/>
      <c r="C1525" s="825"/>
      <c r="D1525" s="792"/>
      <c r="E1525" s="829"/>
      <c r="F1525" s="843"/>
      <c r="G1525" s="835"/>
      <c r="H1525" s="829"/>
      <c r="I1525" s="416" t="s">
        <v>173</v>
      </c>
      <c r="J1525" s="429"/>
      <c r="K1525" s="416" t="s">
        <v>171</v>
      </c>
      <c r="L1525" s="427"/>
      <c r="M1525" s="416" t="s">
        <v>170</v>
      </c>
      <c r="N1525" s="428"/>
      <c r="O1525" s="416" t="s">
        <v>169</v>
      </c>
      <c r="P1525" s="426">
        <v>1</v>
      </c>
      <c r="Q1525" s="416" t="s">
        <v>169</v>
      </c>
      <c r="R1525" s="426">
        <v>1</v>
      </c>
      <c r="S1525" s="416" t="s">
        <v>169</v>
      </c>
      <c r="T1525" s="426">
        <v>1</v>
      </c>
      <c r="U1525" s="416" t="s">
        <v>169</v>
      </c>
      <c r="V1525" s="426"/>
      <c r="W1525" s="463" t="s">
        <v>169</v>
      </c>
      <c r="X1525" s="462"/>
      <c r="Y1525" s="781"/>
      <c r="Z1525" s="782"/>
      <c r="AA1525" s="792"/>
      <c r="AB1525" s="792"/>
      <c r="AC1525" s="792"/>
      <c r="AD1525" s="792"/>
      <c r="AE1525" s="792"/>
      <c r="AF1525" s="792"/>
    </row>
    <row r="1526" spans="1:33" s="404" customFormat="1" ht="15" customHeight="1" x14ac:dyDescent="0.2">
      <c r="B1526" s="824"/>
      <c r="C1526" s="825"/>
      <c r="D1526" s="792"/>
      <c r="E1526" s="829"/>
      <c r="F1526" s="843"/>
      <c r="G1526" s="835"/>
      <c r="H1526" s="829"/>
      <c r="I1526" s="416" t="s">
        <v>168</v>
      </c>
      <c r="J1526" s="427"/>
      <c r="K1526" s="416" t="s">
        <v>167</v>
      </c>
      <c r="L1526" s="427"/>
      <c r="M1526" s="816"/>
      <c r="N1526" s="817"/>
      <c r="O1526" s="416" t="s">
        <v>166</v>
      </c>
      <c r="P1526" s="426">
        <f>IF(P1524="",P1525-P1523,P1525-P1524)</f>
        <v>0</v>
      </c>
      <c r="Q1526" s="416" t="s">
        <v>166</v>
      </c>
      <c r="R1526" s="426">
        <f>IF(R1524="",R1525-R1523,R1525-R1524)</f>
        <v>0</v>
      </c>
      <c r="S1526" s="416" t="s">
        <v>166</v>
      </c>
      <c r="T1526" s="426">
        <f>IF(T1524="",T1525-T1523,T1525-T1524)</f>
        <v>0</v>
      </c>
      <c r="U1526" s="416" t="s">
        <v>166</v>
      </c>
      <c r="V1526" s="426">
        <f>IF(V1524="",V1525-V1523,V1525-V1524)</f>
        <v>0</v>
      </c>
      <c r="W1526" s="463" t="s">
        <v>166</v>
      </c>
      <c r="X1526" s="462">
        <f>IF(X1524="",X1525-X1523,X1525-X1524)</f>
        <v>0</v>
      </c>
      <c r="Y1526" s="781"/>
      <c r="Z1526" s="782"/>
      <c r="AA1526" s="792"/>
      <c r="AB1526" s="792"/>
      <c r="AC1526" s="792"/>
      <c r="AD1526" s="792"/>
      <c r="AE1526" s="792"/>
      <c r="AF1526" s="792"/>
    </row>
    <row r="1527" spans="1:33" s="404" customFormat="1" ht="15" customHeight="1" x14ac:dyDescent="0.2">
      <c r="B1527" s="824"/>
      <c r="C1527" s="825"/>
      <c r="D1527" s="792"/>
      <c r="E1527" s="829"/>
      <c r="F1527" s="843"/>
      <c r="G1527" s="835"/>
      <c r="H1527" s="829"/>
      <c r="I1527" s="416" t="s">
        <v>165</v>
      </c>
      <c r="J1527" s="415"/>
      <c r="K1527" s="416" t="s">
        <v>164</v>
      </c>
      <c r="L1527" s="415"/>
      <c r="M1527" s="816"/>
      <c r="N1527" s="817"/>
      <c r="O1527" s="816"/>
      <c r="P1527" s="817"/>
      <c r="Q1527" s="816"/>
      <c r="R1527" s="817"/>
      <c r="S1527" s="816"/>
      <c r="T1527" s="817"/>
      <c r="U1527" s="816"/>
      <c r="V1527" s="817"/>
      <c r="W1527" s="781"/>
      <c r="X1527" s="782"/>
      <c r="Y1527" s="781"/>
      <c r="Z1527" s="782"/>
      <c r="AA1527" s="792"/>
      <c r="AB1527" s="792"/>
      <c r="AC1527" s="792"/>
      <c r="AD1527" s="792"/>
      <c r="AE1527" s="792"/>
      <c r="AF1527" s="792"/>
    </row>
    <row r="1528" spans="1:33" s="404" customFormat="1" ht="15" customHeight="1" x14ac:dyDescent="0.2">
      <c r="B1528" s="826"/>
      <c r="C1528" s="827"/>
      <c r="D1528" s="793"/>
      <c r="E1528" s="830"/>
      <c r="F1528" s="844"/>
      <c r="G1528" s="836"/>
      <c r="H1528" s="830"/>
      <c r="I1528" s="406" t="s">
        <v>158</v>
      </c>
      <c r="J1528" s="451"/>
      <c r="K1528" s="820"/>
      <c r="L1528" s="821"/>
      <c r="M1528" s="818"/>
      <c r="N1528" s="819"/>
      <c r="O1528" s="818"/>
      <c r="P1528" s="819"/>
      <c r="Q1528" s="818"/>
      <c r="R1528" s="819"/>
      <c r="S1528" s="818"/>
      <c r="T1528" s="819"/>
      <c r="U1528" s="818"/>
      <c r="V1528" s="819"/>
      <c r="W1528" s="783"/>
      <c r="X1528" s="784"/>
      <c r="Y1528" s="783"/>
      <c r="Z1528" s="784"/>
      <c r="AA1528" s="793"/>
      <c r="AB1528" s="793"/>
      <c r="AC1528" s="793"/>
      <c r="AD1528" s="793"/>
      <c r="AE1528" s="793"/>
      <c r="AF1528" s="793"/>
    </row>
    <row r="1529" spans="1:33" s="597" customFormat="1" ht="12.75" customHeight="1" x14ac:dyDescent="0.2">
      <c r="B1529" s="794" t="s">
        <v>2095</v>
      </c>
      <c r="C1529" s="795"/>
      <c r="D1529" s="800" t="s">
        <v>2100</v>
      </c>
      <c r="E1529" s="803" t="s">
        <v>219</v>
      </c>
      <c r="F1529" s="806"/>
      <c r="G1529" s="809" t="s">
        <v>218</v>
      </c>
      <c r="H1529" s="803"/>
      <c r="I1529" s="605" t="s">
        <v>184</v>
      </c>
      <c r="J1529" s="606">
        <v>63458000</v>
      </c>
      <c r="K1529" s="605" t="s">
        <v>183</v>
      </c>
      <c r="L1529" s="631"/>
      <c r="M1529" s="605" t="s">
        <v>182</v>
      </c>
      <c r="N1529" s="608">
        <f>J1529</f>
        <v>63458000</v>
      </c>
      <c r="O1529" s="605" t="s">
        <v>181</v>
      </c>
      <c r="P1529" s="609"/>
      <c r="Q1529" s="605" t="s">
        <v>181</v>
      </c>
      <c r="R1529" s="609"/>
      <c r="S1529" s="605" t="s">
        <v>181</v>
      </c>
      <c r="T1529" s="609"/>
      <c r="U1529" s="632" t="s">
        <v>181</v>
      </c>
      <c r="V1529" s="633"/>
      <c r="W1529" s="653" t="s">
        <v>180</v>
      </c>
      <c r="X1529" s="674"/>
      <c r="Y1529" s="466" t="s">
        <v>180</v>
      </c>
      <c r="Z1529" s="465"/>
      <c r="AA1529" s="791" t="s">
        <v>227</v>
      </c>
      <c r="AB1529" s="791" t="s">
        <v>227</v>
      </c>
      <c r="AC1529" s="791" t="s">
        <v>227</v>
      </c>
      <c r="AD1529" s="791" t="s">
        <v>227</v>
      </c>
      <c r="AE1529" s="791" t="s">
        <v>227</v>
      </c>
      <c r="AF1529" s="791" t="s">
        <v>2097</v>
      </c>
      <c r="AG1529" s="724"/>
    </row>
    <row r="1530" spans="1:33" s="597" customFormat="1" ht="15" customHeight="1" x14ac:dyDescent="0.2">
      <c r="B1530" s="796"/>
      <c r="C1530" s="797"/>
      <c r="D1530" s="801"/>
      <c r="E1530" s="804"/>
      <c r="F1530" s="807"/>
      <c r="G1530" s="810"/>
      <c r="H1530" s="804"/>
      <c r="I1530" s="615" t="s">
        <v>179</v>
      </c>
      <c r="J1530" s="616"/>
      <c r="K1530" s="615" t="s">
        <v>177</v>
      </c>
      <c r="L1530" s="617"/>
      <c r="M1530" s="615" t="s">
        <v>176</v>
      </c>
      <c r="N1530" s="618">
        <f>N1529</f>
        <v>63458000</v>
      </c>
      <c r="O1530" s="615" t="s">
        <v>175</v>
      </c>
      <c r="P1530" s="619"/>
      <c r="Q1530" s="615" t="s">
        <v>175</v>
      </c>
      <c r="R1530" s="619"/>
      <c r="S1530" s="615" t="s">
        <v>175</v>
      </c>
      <c r="T1530" s="619"/>
      <c r="U1530" s="634" t="s">
        <v>175</v>
      </c>
      <c r="V1530" s="635"/>
      <c r="W1530" s="655" t="s">
        <v>174</v>
      </c>
      <c r="X1530" s="675"/>
      <c r="Y1530" s="463" t="s">
        <v>174</v>
      </c>
      <c r="Z1530" s="464"/>
      <c r="AA1530" s="792"/>
      <c r="AB1530" s="792"/>
      <c r="AC1530" s="792"/>
      <c r="AD1530" s="792"/>
      <c r="AE1530" s="792"/>
      <c r="AF1530" s="792"/>
      <c r="AG1530" s="724"/>
    </row>
    <row r="1531" spans="1:33" s="597" customFormat="1" x14ac:dyDescent="0.2">
      <c r="B1531" s="796"/>
      <c r="C1531" s="797"/>
      <c r="D1531" s="801"/>
      <c r="E1531" s="804"/>
      <c r="F1531" s="807"/>
      <c r="G1531" s="810"/>
      <c r="H1531" s="804"/>
      <c r="I1531" s="615" t="s">
        <v>173</v>
      </c>
      <c r="J1531" s="621"/>
      <c r="K1531" s="615" t="s">
        <v>171</v>
      </c>
      <c r="L1531" s="622"/>
      <c r="M1531" s="615" t="s">
        <v>170</v>
      </c>
      <c r="N1531" s="618"/>
      <c r="O1531" s="615" t="s">
        <v>169</v>
      </c>
      <c r="P1531" s="619"/>
      <c r="Q1531" s="615" t="s">
        <v>169</v>
      </c>
      <c r="R1531" s="619"/>
      <c r="S1531" s="615" t="s">
        <v>169</v>
      </c>
      <c r="T1531" s="619"/>
      <c r="U1531" s="634" t="s">
        <v>169</v>
      </c>
      <c r="V1531" s="635"/>
      <c r="W1531" s="777"/>
      <c r="X1531" s="778"/>
      <c r="Y1531" s="781"/>
      <c r="Z1531" s="782"/>
      <c r="AA1531" s="792"/>
      <c r="AB1531" s="792"/>
      <c r="AC1531" s="792"/>
      <c r="AD1531" s="792"/>
      <c r="AE1531" s="792"/>
      <c r="AF1531" s="792"/>
      <c r="AG1531" s="724"/>
    </row>
    <row r="1532" spans="1:33" s="597" customFormat="1" ht="15" customHeight="1" x14ac:dyDescent="0.2">
      <c r="B1532" s="796"/>
      <c r="C1532" s="797"/>
      <c r="D1532" s="801"/>
      <c r="E1532" s="804"/>
      <c r="F1532" s="807"/>
      <c r="G1532" s="810"/>
      <c r="H1532" s="804"/>
      <c r="I1532" s="615" t="s">
        <v>168</v>
      </c>
      <c r="J1532" s="622"/>
      <c r="K1532" s="615" t="s">
        <v>167</v>
      </c>
      <c r="L1532" s="622"/>
      <c r="M1532" s="785"/>
      <c r="N1532" s="786"/>
      <c r="O1532" s="615" t="s">
        <v>166</v>
      </c>
      <c r="P1532" s="619">
        <f>IF(P1530="",P1531-P1529,P1531-P1530)</f>
        <v>0</v>
      </c>
      <c r="Q1532" s="615" t="s">
        <v>166</v>
      </c>
      <c r="R1532" s="619">
        <f>IF(R1530="",R1531-R1529,R1531-R1530)</f>
        <v>0</v>
      </c>
      <c r="S1532" s="615" t="s">
        <v>166</v>
      </c>
      <c r="T1532" s="619">
        <f>IF(T1530="",T1531-T1529,T1531-T1530)</f>
        <v>0</v>
      </c>
      <c r="U1532" s="634" t="s">
        <v>166</v>
      </c>
      <c r="V1532" s="635">
        <f>IF(V1530="",V1531-V1529,V1531-V1530)</f>
        <v>0</v>
      </c>
      <c r="W1532" s="777"/>
      <c r="X1532" s="778"/>
      <c r="Y1532" s="781"/>
      <c r="Z1532" s="782"/>
      <c r="AA1532" s="792"/>
      <c r="AB1532" s="792"/>
      <c r="AC1532" s="792"/>
      <c r="AD1532" s="792"/>
      <c r="AE1532" s="792"/>
      <c r="AF1532" s="792"/>
      <c r="AG1532" s="724"/>
    </row>
    <row r="1533" spans="1:33" s="597" customFormat="1" ht="15" customHeight="1" x14ac:dyDescent="0.2">
      <c r="B1533" s="796"/>
      <c r="C1533" s="797"/>
      <c r="D1533" s="801"/>
      <c r="E1533" s="804"/>
      <c r="F1533" s="807"/>
      <c r="G1533" s="810"/>
      <c r="H1533" s="804"/>
      <c r="I1533" s="615" t="s">
        <v>165</v>
      </c>
      <c r="J1533" s="617"/>
      <c r="K1533" s="615" t="s">
        <v>164</v>
      </c>
      <c r="L1533" s="617"/>
      <c r="M1533" s="785"/>
      <c r="N1533" s="786"/>
      <c r="O1533" s="785"/>
      <c r="P1533" s="786"/>
      <c r="Q1533" s="785"/>
      <c r="R1533" s="786"/>
      <c r="S1533" s="785"/>
      <c r="T1533" s="786"/>
      <c r="U1533" s="812"/>
      <c r="V1533" s="813"/>
      <c r="W1533" s="777"/>
      <c r="X1533" s="778"/>
      <c r="Y1533" s="781"/>
      <c r="Z1533" s="782"/>
      <c r="AA1533" s="792"/>
      <c r="AB1533" s="792"/>
      <c r="AC1533" s="792"/>
      <c r="AD1533" s="792"/>
      <c r="AE1533" s="792"/>
      <c r="AF1533" s="792"/>
      <c r="AG1533" s="724"/>
    </row>
    <row r="1534" spans="1:33" s="597" customFormat="1" ht="15" customHeight="1" x14ac:dyDescent="0.2">
      <c r="B1534" s="798"/>
      <c r="C1534" s="799"/>
      <c r="D1534" s="802"/>
      <c r="E1534" s="805"/>
      <c r="F1534" s="808"/>
      <c r="G1534" s="811"/>
      <c r="H1534" s="805"/>
      <c r="I1534" s="629" t="s">
        <v>158</v>
      </c>
      <c r="J1534" s="630"/>
      <c r="K1534" s="789"/>
      <c r="L1534" s="790"/>
      <c r="M1534" s="787"/>
      <c r="N1534" s="788"/>
      <c r="O1534" s="787"/>
      <c r="P1534" s="788"/>
      <c r="Q1534" s="787"/>
      <c r="R1534" s="788"/>
      <c r="S1534" s="787"/>
      <c r="T1534" s="788"/>
      <c r="U1534" s="814"/>
      <c r="V1534" s="815"/>
      <c r="W1534" s="779"/>
      <c r="X1534" s="780"/>
      <c r="Y1534" s="783"/>
      <c r="Z1534" s="784"/>
      <c r="AA1534" s="793"/>
      <c r="AB1534" s="793"/>
      <c r="AC1534" s="793"/>
      <c r="AD1534" s="793"/>
      <c r="AE1534" s="793"/>
      <c r="AF1534" s="793"/>
      <c r="AG1534" s="724"/>
    </row>
    <row r="1535" spans="1:33" s="404" customFormat="1" ht="13.5" customHeight="1" x14ac:dyDescent="0.2">
      <c r="A1535" s="402"/>
      <c r="B1535" s="794" t="s">
        <v>2096</v>
      </c>
      <c r="C1535" s="795"/>
      <c r="D1535" s="800" t="s">
        <v>2100</v>
      </c>
      <c r="E1535" s="803" t="s">
        <v>219</v>
      </c>
      <c r="F1535" s="806"/>
      <c r="G1535" s="809" t="s">
        <v>218</v>
      </c>
      <c r="H1535" s="803" t="s">
        <v>185</v>
      </c>
      <c r="I1535" s="605" t="s">
        <v>184</v>
      </c>
      <c r="J1535" s="606">
        <v>53991806</v>
      </c>
      <c r="K1535" s="605" t="s">
        <v>183</v>
      </c>
      <c r="L1535" s="631">
        <v>0</v>
      </c>
      <c r="M1535" s="605" t="s">
        <v>182</v>
      </c>
      <c r="N1535" s="608">
        <f>J1535</f>
        <v>53991806</v>
      </c>
      <c r="O1535" s="605" t="s">
        <v>181</v>
      </c>
      <c r="P1535" s="609"/>
      <c r="Q1535" s="402"/>
      <c r="R1535" s="402"/>
      <c r="S1535" s="402"/>
      <c r="T1535" s="402"/>
      <c r="U1535" s="402"/>
      <c r="V1535" s="402"/>
      <c r="W1535" s="653" t="s">
        <v>180</v>
      </c>
      <c r="X1535" s="674"/>
      <c r="Y1535" s="466" t="s">
        <v>180</v>
      </c>
      <c r="Z1535" s="465"/>
      <c r="AA1535" s="791" t="s">
        <v>227</v>
      </c>
      <c r="AB1535" s="791" t="s">
        <v>227</v>
      </c>
      <c r="AC1535" s="791" t="s">
        <v>227</v>
      </c>
      <c r="AD1535" s="791" t="s">
        <v>227</v>
      </c>
      <c r="AE1535" s="791" t="s">
        <v>227</v>
      </c>
      <c r="AF1535" s="791" t="s">
        <v>2097</v>
      </c>
    </row>
    <row r="1536" spans="1:33" s="404" customFormat="1" x14ac:dyDescent="0.2">
      <c r="A1536" s="402"/>
      <c r="B1536" s="796"/>
      <c r="C1536" s="797"/>
      <c r="D1536" s="801"/>
      <c r="E1536" s="804"/>
      <c r="F1536" s="807"/>
      <c r="G1536" s="810"/>
      <c r="H1536" s="804"/>
      <c r="I1536" s="615" t="s">
        <v>179</v>
      </c>
      <c r="J1536" s="616"/>
      <c r="K1536" s="615" t="s">
        <v>177</v>
      </c>
      <c r="L1536" s="617"/>
      <c r="M1536" s="615" t="s">
        <v>176</v>
      </c>
      <c r="N1536" s="618">
        <f>N1535</f>
        <v>53991806</v>
      </c>
      <c r="O1536" s="615" t="s">
        <v>175</v>
      </c>
      <c r="P1536" s="619"/>
      <c r="Q1536" s="402"/>
      <c r="R1536" s="402"/>
      <c r="S1536" s="402"/>
      <c r="T1536" s="402"/>
      <c r="U1536" s="402"/>
      <c r="V1536" s="402"/>
      <c r="W1536" s="655" t="s">
        <v>174</v>
      </c>
      <c r="X1536" s="675"/>
      <c r="Y1536" s="463" t="s">
        <v>174</v>
      </c>
      <c r="Z1536" s="464"/>
      <c r="AA1536" s="792"/>
      <c r="AB1536" s="792"/>
      <c r="AC1536" s="792"/>
      <c r="AD1536" s="792"/>
      <c r="AE1536" s="792"/>
      <c r="AF1536" s="792"/>
    </row>
    <row r="1537" spans="1:32" s="404" customFormat="1" x14ac:dyDescent="0.2">
      <c r="A1537" s="402"/>
      <c r="B1537" s="796"/>
      <c r="C1537" s="797"/>
      <c r="D1537" s="801"/>
      <c r="E1537" s="804"/>
      <c r="F1537" s="807"/>
      <c r="G1537" s="810"/>
      <c r="H1537" s="804"/>
      <c r="I1537" s="615" t="s">
        <v>173</v>
      </c>
      <c r="J1537" s="621"/>
      <c r="K1537" s="615" t="s">
        <v>171</v>
      </c>
      <c r="L1537" s="622"/>
      <c r="M1537" s="615" t="s">
        <v>170</v>
      </c>
      <c r="N1537" s="618"/>
      <c r="O1537" s="615" t="s">
        <v>169</v>
      </c>
      <c r="P1537" s="619"/>
      <c r="Q1537" s="402"/>
      <c r="R1537" s="402"/>
      <c r="S1537" s="402"/>
      <c r="T1537" s="402"/>
      <c r="U1537" s="402"/>
      <c r="V1537" s="402"/>
      <c r="W1537" s="777"/>
      <c r="X1537" s="778"/>
      <c r="Y1537" s="781"/>
      <c r="Z1537" s="782"/>
      <c r="AA1537" s="792"/>
      <c r="AB1537" s="792"/>
      <c r="AC1537" s="792"/>
      <c r="AD1537" s="792"/>
      <c r="AE1537" s="792"/>
      <c r="AF1537" s="792"/>
    </row>
    <row r="1538" spans="1:32" s="404" customFormat="1" x14ac:dyDescent="0.2">
      <c r="A1538" s="402"/>
      <c r="B1538" s="796"/>
      <c r="C1538" s="797"/>
      <c r="D1538" s="801"/>
      <c r="E1538" s="804"/>
      <c r="F1538" s="807"/>
      <c r="G1538" s="810"/>
      <c r="H1538" s="804"/>
      <c r="I1538" s="615" t="s">
        <v>168</v>
      </c>
      <c r="J1538" s="622"/>
      <c r="K1538" s="615" t="s">
        <v>167</v>
      </c>
      <c r="L1538" s="622"/>
      <c r="M1538" s="785"/>
      <c r="N1538" s="786"/>
      <c r="O1538" s="615" t="s">
        <v>166</v>
      </c>
      <c r="P1538" s="619"/>
      <c r="Q1538" s="402"/>
      <c r="R1538" s="402"/>
      <c r="S1538" s="402"/>
      <c r="T1538" s="402"/>
      <c r="U1538" s="402"/>
      <c r="V1538" s="402"/>
      <c r="W1538" s="777"/>
      <c r="X1538" s="778"/>
      <c r="Y1538" s="781"/>
      <c r="Z1538" s="782"/>
      <c r="AA1538" s="792"/>
      <c r="AB1538" s="792"/>
      <c r="AC1538" s="792"/>
      <c r="AD1538" s="792"/>
      <c r="AE1538" s="792"/>
      <c r="AF1538" s="792"/>
    </row>
    <row r="1539" spans="1:32" s="404" customFormat="1" x14ac:dyDescent="0.2">
      <c r="A1539" s="402"/>
      <c r="B1539" s="796"/>
      <c r="C1539" s="797"/>
      <c r="D1539" s="801"/>
      <c r="E1539" s="804"/>
      <c r="F1539" s="807"/>
      <c r="G1539" s="810"/>
      <c r="H1539" s="804"/>
      <c r="I1539" s="615" t="s">
        <v>165</v>
      </c>
      <c r="J1539" s="617"/>
      <c r="K1539" s="615" t="s">
        <v>164</v>
      </c>
      <c r="L1539" s="617"/>
      <c r="M1539" s="785"/>
      <c r="N1539" s="786"/>
      <c r="O1539" s="785"/>
      <c r="P1539" s="786"/>
      <c r="Q1539" s="402"/>
      <c r="R1539" s="402"/>
      <c r="S1539" s="402"/>
      <c r="T1539" s="402"/>
      <c r="U1539" s="402"/>
      <c r="V1539" s="402"/>
      <c r="W1539" s="777"/>
      <c r="X1539" s="778"/>
      <c r="Y1539" s="781"/>
      <c r="Z1539" s="782"/>
      <c r="AA1539" s="792"/>
      <c r="AB1539" s="792"/>
      <c r="AC1539" s="792"/>
      <c r="AD1539" s="792"/>
      <c r="AE1539" s="792"/>
      <c r="AF1539" s="792"/>
    </row>
    <row r="1540" spans="1:32" s="404" customFormat="1" x14ac:dyDescent="0.2">
      <c r="A1540" s="402"/>
      <c r="B1540" s="798"/>
      <c r="C1540" s="799"/>
      <c r="D1540" s="802"/>
      <c r="E1540" s="805"/>
      <c r="F1540" s="808"/>
      <c r="G1540" s="811"/>
      <c r="H1540" s="805"/>
      <c r="I1540" s="629" t="s">
        <v>158</v>
      </c>
      <c r="J1540" s="630"/>
      <c r="K1540" s="789"/>
      <c r="L1540" s="790"/>
      <c r="M1540" s="787"/>
      <c r="N1540" s="788"/>
      <c r="O1540" s="787"/>
      <c r="P1540" s="788"/>
      <c r="Q1540" s="402"/>
      <c r="R1540" s="402"/>
      <c r="S1540" s="402"/>
      <c r="T1540" s="402"/>
      <c r="U1540" s="402"/>
      <c r="V1540" s="402"/>
      <c r="W1540" s="779"/>
      <c r="X1540" s="780"/>
      <c r="Y1540" s="783"/>
      <c r="Z1540" s="784"/>
      <c r="AA1540" s="793"/>
      <c r="AB1540" s="793"/>
      <c r="AC1540" s="793"/>
      <c r="AD1540" s="793"/>
      <c r="AE1540" s="793"/>
      <c r="AF1540" s="793"/>
    </row>
    <row r="1541" spans="1:32" s="404" customFormat="1" ht="13.5" customHeight="1" x14ac:dyDescent="0.2">
      <c r="A1541" s="402"/>
      <c r="B1541" s="794" t="s">
        <v>2108</v>
      </c>
      <c r="C1541" s="795"/>
      <c r="D1541" s="800" t="s">
        <v>2107</v>
      </c>
      <c r="E1541" s="803" t="s">
        <v>219</v>
      </c>
      <c r="F1541" s="806"/>
      <c r="G1541" s="809" t="s">
        <v>218</v>
      </c>
      <c r="H1541" s="803" t="s">
        <v>185</v>
      </c>
      <c r="I1541" s="605" t="s">
        <v>184</v>
      </c>
      <c r="J1541" s="606">
        <v>215000000</v>
      </c>
      <c r="K1541" s="605" t="s">
        <v>183</v>
      </c>
      <c r="L1541" s="631">
        <v>0</v>
      </c>
      <c r="M1541" s="605" t="s">
        <v>182</v>
      </c>
      <c r="N1541" s="608">
        <f>J1541</f>
        <v>215000000</v>
      </c>
      <c r="O1541" s="605" t="s">
        <v>181</v>
      </c>
      <c r="P1541" s="609"/>
      <c r="Q1541" s="402"/>
      <c r="R1541" s="402"/>
      <c r="S1541" s="402"/>
      <c r="T1541" s="402"/>
      <c r="U1541" s="402"/>
      <c r="V1541" s="402"/>
      <c r="W1541" s="653" t="s">
        <v>180</v>
      </c>
      <c r="X1541" s="674"/>
      <c r="Y1541" s="466" t="s">
        <v>180</v>
      </c>
      <c r="Z1541" s="465"/>
      <c r="AA1541" s="791" t="s">
        <v>227</v>
      </c>
      <c r="AB1541" s="791" t="s">
        <v>227</v>
      </c>
      <c r="AC1541" s="791" t="s">
        <v>227</v>
      </c>
      <c r="AD1541" s="791" t="s">
        <v>227</v>
      </c>
      <c r="AE1541" s="791" t="s">
        <v>227</v>
      </c>
      <c r="AF1541" s="791" t="s">
        <v>2109</v>
      </c>
    </row>
    <row r="1542" spans="1:32" s="404" customFormat="1" ht="12.2" customHeight="1" x14ac:dyDescent="0.2">
      <c r="A1542" s="402"/>
      <c r="B1542" s="796"/>
      <c r="C1542" s="797"/>
      <c r="D1542" s="801"/>
      <c r="E1542" s="804"/>
      <c r="F1542" s="807"/>
      <c r="G1542" s="810"/>
      <c r="H1542" s="804"/>
      <c r="I1542" s="615" t="s">
        <v>179</v>
      </c>
      <c r="J1542" s="616"/>
      <c r="K1542" s="615" t="s">
        <v>177</v>
      </c>
      <c r="L1542" s="617"/>
      <c r="M1542" s="615" t="s">
        <v>176</v>
      </c>
      <c r="N1542" s="618">
        <f>N1541</f>
        <v>215000000</v>
      </c>
      <c r="O1542" s="615" t="s">
        <v>175</v>
      </c>
      <c r="P1542" s="619"/>
      <c r="Q1542" s="402"/>
      <c r="R1542" s="402"/>
      <c r="S1542" s="402"/>
      <c r="T1542" s="402"/>
      <c r="U1542" s="402"/>
      <c r="V1542" s="402"/>
      <c r="W1542" s="655" t="s">
        <v>174</v>
      </c>
      <c r="X1542" s="675"/>
      <c r="Y1542" s="463" t="s">
        <v>174</v>
      </c>
      <c r="Z1542" s="464"/>
      <c r="AA1542" s="792"/>
      <c r="AB1542" s="792"/>
      <c r="AC1542" s="792"/>
      <c r="AD1542" s="792"/>
      <c r="AE1542" s="792"/>
      <c r="AF1542" s="792"/>
    </row>
    <row r="1543" spans="1:32" s="404" customFormat="1" ht="12.2" customHeight="1" x14ac:dyDescent="0.2">
      <c r="A1543" s="402"/>
      <c r="B1543" s="796"/>
      <c r="C1543" s="797"/>
      <c r="D1543" s="801"/>
      <c r="E1543" s="804"/>
      <c r="F1543" s="807"/>
      <c r="G1543" s="810"/>
      <c r="H1543" s="804"/>
      <c r="I1543" s="615" t="s">
        <v>173</v>
      </c>
      <c r="J1543" s="621"/>
      <c r="K1543" s="615" t="s">
        <v>171</v>
      </c>
      <c r="L1543" s="622"/>
      <c r="M1543" s="615" t="s">
        <v>170</v>
      </c>
      <c r="N1543" s="618"/>
      <c r="O1543" s="615" t="s">
        <v>169</v>
      </c>
      <c r="P1543" s="619"/>
      <c r="Q1543" s="402"/>
      <c r="R1543" s="402"/>
      <c r="S1543" s="402"/>
      <c r="T1543" s="402"/>
      <c r="U1543" s="402"/>
      <c r="V1543" s="402"/>
      <c r="W1543" s="777"/>
      <c r="X1543" s="778"/>
      <c r="Y1543" s="781"/>
      <c r="Z1543" s="782"/>
      <c r="AA1543" s="792"/>
      <c r="AB1543" s="792"/>
      <c r="AC1543" s="792"/>
      <c r="AD1543" s="792"/>
      <c r="AE1543" s="792"/>
      <c r="AF1543" s="792"/>
    </row>
    <row r="1544" spans="1:32" s="404" customFormat="1" ht="12.2" customHeight="1" x14ac:dyDescent="0.2">
      <c r="A1544" s="402"/>
      <c r="B1544" s="796"/>
      <c r="C1544" s="797"/>
      <c r="D1544" s="801"/>
      <c r="E1544" s="804"/>
      <c r="F1544" s="807"/>
      <c r="G1544" s="810"/>
      <c r="H1544" s="804"/>
      <c r="I1544" s="615" t="s">
        <v>168</v>
      </c>
      <c r="J1544" s="622"/>
      <c r="K1544" s="615" t="s">
        <v>167</v>
      </c>
      <c r="L1544" s="622"/>
      <c r="M1544" s="785"/>
      <c r="N1544" s="786"/>
      <c r="O1544" s="615" t="s">
        <v>166</v>
      </c>
      <c r="P1544" s="619"/>
      <c r="Q1544" s="402"/>
      <c r="R1544" s="402"/>
      <c r="S1544" s="402"/>
      <c r="T1544" s="402"/>
      <c r="U1544" s="402"/>
      <c r="V1544" s="402"/>
      <c r="W1544" s="777"/>
      <c r="X1544" s="778"/>
      <c r="Y1544" s="781"/>
      <c r="Z1544" s="782"/>
      <c r="AA1544" s="792"/>
      <c r="AB1544" s="792"/>
      <c r="AC1544" s="792"/>
      <c r="AD1544" s="792"/>
      <c r="AE1544" s="792"/>
      <c r="AF1544" s="792"/>
    </row>
    <row r="1545" spans="1:32" s="404" customFormat="1" ht="12.2" customHeight="1" x14ac:dyDescent="0.2">
      <c r="A1545" s="402"/>
      <c r="B1545" s="796"/>
      <c r="C1545" s="797"/>
      <c r="D1545" s="801"/>
      <c r="E1545" s="804"/>
      <c r="F1545" s="807"/>
      <c r="G1545" s="810"/>
      <c r="H1545" s="804"/>
      <c r="I1545" s="615" t="s">
        <v>165</v>
      </c>
      <c r="J1545" s="617"/>
      <c r="K1545" s="615" t="s">
        <v>164</v>
      </c>
      <c r="L1545" s="617"/>
      <c r="M1545" s="785"/>
      <c r="N1545" s="786"/>
      <c r="O1545" s="785"/>
      <c r="P1545" s="786"/>
      <c r="Q1545" s="402"/>
      <c r="R1545" s="402"/>
      <c r="S1545" s="402"/>
      <c r="T1545" s="402"/>
      <c r="U1545" s="402"/>
      <c r="V1545" s="402"/>
      <c r="W1545" s="777"/>
      <c r="X1545" s="778"/>
      <c r="Y1545" s="781"/>
      <c r="Z1545" s="782"/>
      <c r="AA1545" s="792"/>
      <c r="AB1545" s="792"/>
      <c r="AC1545" s="792"/>
      <c r="AD1545" s="792"/>
      <c r="AE1545" s="792"/>
      <c r="AF1545" s="792"/>
    </row>
    <row r="1546" spans="1:32" s="404" customFormat="1" ht="12.2" customHeight="1" x14ac:dyDescent="0.2">
      <c r="A1546" s="402"/>
      <c r="B1546" s="798"/>
      <c r="C1546" s="799"/>
      <c r="D1546" s="802"/>
      <c r="E1546" s="805"/>
      <c r="F1546" s="808"/>
      <c r="G1546" s="811"/>
      <c r="H1546" s="805"/>
      <c r="I1546" s="629" t="s">
        <v>158</v>
      </c>
      <c r="J1546" s="630"/>
      <c r="K1546" s="789"/>
      <c r="L1546" s="790"/>
      <c r="M1546" s="787"/>
      <c r="N1546" s="788"/>
      <c r="O1546" s="787"/>
      <c r="P1546" s="788"/>
      <c r="Q1546" s="402"/>
      <c r="R1546" s="402"/>
      <c r="S1546" s="402"/>
      <c r="T1546" s="402"/>
      <c r="U1546" s="402"/>
      <c r="V1546" s="402"/>
      <c r="W1546" s="779"/>
      <c r="X1546" s="780"/>
      <c r="Y1546" s="783"/>
      <c r="Z1546" s="784"/>
      <c r="AA1546" s="793"/>
      <c r="AB1546" s="793"/>
      <c r="AC1546" s="793"/>
      <c r="AD1546" s="793"/>
      <c r="AE1546" s="793"/>
      <c r="AF1546" s="793"/>
    </row>
    <row r="1547" spans="1:32" s="404" customFormat="1" ht="13.5" customHeight="1" x14ac:dyDescent="0.2">
      <c r="A1547" s="402"/>
      <c r="B1547" s="794" t="s">
        <v>2110</v>
      </c>
      <c r="C1547" s="795"/>
      <c r="D1547" s="800" t="s">
        <v>2112</v>
      </c>
      <c r="E1547" s="803" t="s">
        <v>219</v>
      </c>
      <c r="F1547" s="806"/>
      <c r="G1547" s="809" t="s">
        <v>218</v>
      </c>
      <c r="H1547" s="803" t="s">
        <v>185</v>
      </c>
      <c r="I1547" s="605" t="s">
        <v>184</v>
      </c>
      <c r="J1547" s="606">
        <v>6072010.8700000001</v>
      </c>
      <c r="K1547" s="605" t="s">
        <v>183</v>
      </c>
      <c r="L1547" s="631">
        <v>0</v>
      </c>
      <c r="M1547" s="605" t="s">
        <v>182</v>
      </c>
      <c r="N1547" s="608">
        <f>J1547</f>
        <v>6072010.8700000001</v>
      </c>
      <c r="O1547" s="605" t="s">
        <v>181</v>
      </c>
      <c r="P1547" s="609"/>
      <c r="Q1547" s="402"/>
      <c r="R1547" s="402"/>
      <c r="S1547" s="402"/>
      <c r="T1547" s="402"/>
      <c r="U1547" s="402"/>
      <c r="V1547" s="402"/>
      <c r="W1547" s="653" t="s">
        <v>180</v>
      </c>
      <c r="X1547" s="674"/>
      <c r="Y1547" s="466" t="s">
        <v>180</v>
      </c>
      <c r="Z1547" s="465"/>
      <c r="AA1547" s="791" t="s">
        <v>227</v>
      </c>
      <c r="AB1547" s="791" t="s">
        <v>227</v>
      </c>
      <c r="AC1547" s="791" t="s">
        <v>227</v>
      </c>
      <c r="AD1547" s="791" t="s">
        <v>227</v>
      </c>
      <c r="AE1547" s="791" t="s">
        <v>227</v>
      </c>
      <c r="AF1547" s="791" t="s">
        <v>2114</v>
      </c>
    </row>
    <row r="1548" spans="1:32" s="404" customFormat="1" ht="12.2" customHeight="1" x14ac:dyDescent="0.2">
      <c r="A1548" s="402"/>
      <c r="B1548" s="796"/>
      <c r="C1548" s="797"/>
      <c r="D1548" s="801"/>
      <c r="E1548" s="804"/>
      <c r="F1548" s="807"/>
      <c r="G1548" s="810"/>
      <c r="H1548" s="804"/>
      <c r="I1548" s="615" t="s">
        <v>179</v>
      </c>
      <c r="J1548" s="616"/>
      <c r="K1548" s="615" t="s">
        <v>177</v>
      </c>
      <c r="L1548" s="617"/>
      <c r="M1548" s="615" t="s">
        <v>176</v>
      </c>
      <c r="N1548" s="618">
        <f>N1547</f>
        <v>6072010.8700000001</v>
      </c>
      <c r="O1548" s="615" t="s">
        <v>175</v>
      </c>
      <c r="P1548" s="619"/>
      <c r="Q1548" s="402"/>
      <c r="R1548" s="402"/>
      <c r="S1548" s="402"/>
      <c r="T1548" s="402"/>
      <c r="U1548" s="402"/>
      <c r="V1548" s="402"/>
      <c r="W1548" s="655" t="s">
        <v>174</v>
      </c>
      <c r="X1548" s="675"/>
      <c r="Y1548" s="463" t="s">
        <v>174</v>
      </c>
      <c r="Z1548" s="464"/>
      <c r="AA1548" s="792"/>
      <c r="AB1548" s="792"/>
      <c r="AC1548" s="792"/>
      <c r="AD1548" s="792"/>
      <c r="AE1548" s="792"/>
      <c r="AF1548" s="792"/>
    </row>
    <row r="1549" spans="1:32" s="404" customFormat="1" ht="12.2" customHeight="1" x14ac:dyDescent="0.2">
      <c r="A1549" s="402"/>
      <c r="B1549" s="796"/>
      <c r="C1549" s="797"/>
      <c r="D1549" s="801"/>
      <c r="E1549" s="804"/>
      <c r="F1549" s="807"/>
      <c r="G1549" s="810"/>
      <c r="H1549" s="804"/>
      <c r="I1549" s="615" t="s">
        <v>173</v>
      </c>
      <c r="J1549" s="621"/>
      <c r="K1549" s="615" t="s">
        <v>171</v>
      </c>
      <c r="L1549" s="622"/>
      <c r="M1549" s="615" t="s">
        <v>170</v>
      </c>
      <c r="N1549" s="618"/>
      <c r="O1549" s="615" t="s">
        <v>169</v>
      </c>
      <c r="P1549" s="619"/>
      <c r="Q1549" s="402"/>
      <c r="R1549" s="402"/>
      <c r="S1549" s="402"/>
      <c r="T1549" s="402"/>
      <c r="U1549" s="402"/>
      <c r="V1549" s="402"/>
      <c r="W1549" s="777"/>
      <c r="X1549" s="778"/>
      <c r="Y1549" s="781"/>
      <c r="Z1549" s="782"/>
      <c r="AA1549" s="792"/>
      <c r="AB1549" s="792"/>
      <c r="AC1549" s="792"/>
      <c r="AD1549" s="792"/>
      <c r="AE1549" s="792"/>
      <c r="AF1549" s="792"/>
    </row>
    <row r="1550" spans="1:32" s="404" customFormat="1" ht="12.2" customHeight="1" x14ac:dyDescent="0.2">
      <c r="A1550" s="402"/>
      <c r="B1550" s="796"/>
      <c r="C1550" s="797"/>
      <c r="D1550" s="801"/>
      <c r="E1550" s="804"/>
      <c r="F1550" s="807"/>
      <c r="G1550" s="810"/>
      <c r="H1550" s="804"/>
      <c r="I1550" s="615" t="s">
        <v>168</v>
      </c>
      <c r="J1550" s="622"/>
      <c r="K1550" s="615" t="s">
        <v>167</v>
      </c>
      <c r="L1550" s="622"/>
      <c r="M1550" s="785"/>
      <c r="N1550" s="786"/>
      <c r="O1550" s="615" t="s">
        <v>166</v>
      </c>
      <c r="P1550" s="619"/>
      <c r="Q1550" s="402"/>
      <c r="R1550" s="402"/>
      <c r="S1550" s="402"/>
      <c r="T1550" s="402"/>
      <c r="U1550" s="402"/>
      <c r="V1550" s="402"/>
      <c r="W1550" s="777"/>
      <c r="X1550" s="778"/>
      <c r="Y1550" s="781"/>
      <c r="Z1550" s="782"/>
      <c r="AA1550" s="792"/>
      <c r="AB1550" s="792"/>
      <c r="AC1550" s="792"/>
      <c r="AD1550" s="792"/>
      <c r="AE1550" s="792"/>
      <c r="AF1550" s="792"/>
    </row>
    <row r="1551" spans="1:32" s="404" customFormat="1" ht="12.2" customHeight="1" x14ac:dyDescent="0.2">
      <c r="A1551" s="402"/>
      <c r="B1551" s="796"/>
      <c r="C1551" s="797"/>
      <c r="D1551" s="801"/>
      <c r="E1551" s="804"/>
      <c r="F1551" s="807"/>
      <c r="G1551" s="810"/>
      <c r="H1551" s="804"/>
      <c r="I1551" s="615" t="s">
        <v>165</v>
      </c>
      <c r="J1551" s="617"/>
      <c r="K1551" s="615" t="s">
        <v>164</v>
      </c>
      <c r="L1551" s="617"/>
      <c r="M1551" s="785"/>
      <c r="N1551" s="786"/>
      <c r="O1551" s="785"/>
      <c r="P1551" s="786"/>
      <c r="Q1551" s="402"/>
      <c r="R1551" s="402"/>
      <c r="S1551" s="402"/>
      <c r="T1551" s="402"/>
      <c r="U1551" s="402"/>
      <c r="V1551" s="402"/>
      <c r="W1551" s="777"/>
      <c r="X1551" s="778"/>
      <c r="Y1551" s="781"/>
      <c r="Z1551" s="782"/>
      <c r="AA1551" s="792"/>
      <c r="AB1551" s="792"/>
      <c r="AC1551" s="792"/>
      <c r="AD1551" s="792"/>
      <c r="AE1551" s="792"/>
      <c r="AF1551" s="792"/>
    </row>
    <row r="1552" spans="1:32" s="404" customFormat="1" ht="12.2" customHeight="1" x14ac:dyDescent="0.2">
      <c r="A1552" s="402"/>
      <c r="B1552" s="798"/>
      <c r="C1552" s="799"/>
      <c r="D1552" s="802"/>
      <c r="E1552" s="805"/>
      <c r="F1552" s="808"/>
      <c r="G1552" s="811"/>
      <c r="H1552" s="805"/>
      <c r="I1552" s="629" t="s">
        <v>158</v>
      </c>
      <c r="J1552" s="630"/>
      <c r="K1552" s="789"/>
      <c r="L1552" s="790"/>
      <c r="M1552" s="787"/>
      <c r="N1552" s="788"/>
      <c r="O1552" s="787"/>
      <c r="P1552" s="788"/>
      <c r="Q1552" s="402"/>
      <c r="R1552" s="402"/>
      <c r="S1552" s="402"/>
      <c r="T1552" s="402"/>
      <c r="U1552" s="402"/>
      <c r="V1552" s="402"/>
      <c r="W1552" s="779"/>
      <c r="X1552" s="780"/>
      <c r="Y1552" s="783"/>
      <c r="Z1552" s="784"/>
      <c r="AA1552" s="793"/>
      <c r="AB1552" s="793"/>
      <c r="AC1552" s="793"/>
      <c r="AD1552" s="793"/>
      <c r="AE1552" s="793"/>
      <c r="AF1552" s="793"/>
    </row>
    <row r="1553" spans="1:32" s="404" customFormat="1" x14ac:dyDescent="0.2">
      <c r="A1553" s="402"/>
      <c r="D1553" s="402"/>
      <c r="E1553" s="402"/>
      <c r="F1553" s="402"/>
      <c r="G1553" s="403"/>
      <c r="H1553" s="402"/>
      <c r="I1553" s="402"/>
      <c r="J1553" s="402"/>
      <c r="K1553" s="402"/>
      <c r="L1553" s="402"/>
      <c r="M1553" s="402"/>
      <c r="N1553" s="402"/>
      <c r="O1553" s="402"/>
      <c r="P1553" s="402"/>
      <c r="Q1553" s="402"/>
      <c r="R1553" s="402"/>
      <c r="S1553" s="402"/>
      <c r="T1553" s="402"/>
      <c r="U1553" s="402"/>
      <c r="V1553" s="402"/>
      <c r="W1553" s="402"/>
      <c r="X1553" s="402"/>
      <c r="Y1553" s="402"/>
      <c r="Z1553" s="402"/>
      <c r="AA1553" s="402"/>
      <c r="AB1553" s="402"/>
      <c r="AC1553" s="402"/>
      <c r="AD1553" s="402"/>
      <c r="AE1553" s="402"/>
      <c r="AF1553" s="402"/>
    </row>
    <row r="1554" spans="1:32" s="404" customFormat="1" x14ac:dyDescent="0.2">
      <c r="A1554" s="402"/>
      <c r="D1554" s="402"/>
      <c r="E1554" s="402"/>
      <c r="F1554" s="402"/>
      <c r="G1554" s="403"/>
      <c r="H1554" s="402"/>
      <c r="I1554" s="402"/>
      <c r="J1554" s="402"/>
      <c r="K1554" s="402"/>
      <c r="L1554" s="402"/>
      <c r="M1554" s="402"/>
      <c r="N1554" s="402"/>
      <c r="O1554" s="402"/>
      <c r="P1554" s="402"/>
      <c r="Q1554" s="402"/>
      <c r="R1554" s="402"/>
      <c r="S1554" s="402"/>
      <c r="T1554" s="402"/>
      <c r="U1554" s="402"/>
      <c r="V1554" s="402"/>
      <c r="W1554" s="402"/>
      <c r="X1554" s="402"/>
      <c r="Y1554" s="402"/>
      <c r="Z1554" s="402"/>
      <c r="AA1554" s="402"/>
      <c r="AB1554" s="402"/>
      <c r="AC1554" s="402"/>
      <c r="AD1554" s="402"/>
      <c r="AE1554" s="402"/>
      <c r="AF1554" s="402"/>
    </row>
    <row r="1555" spans="1:32" s="404" customFormat="1" x14ac:dyDescent="0.2">
      <c r="A1555" s="402"/>
      <c r="D1555" s="402"/>
      <c r="E1555" s="402"/>
      <c r="F1555" s="402"/>
      <c r="G1555" s="403"/>
      <c r="H1555" s="402"/>
      <c r="I1555" s="402"/>
      <c r="J1555" s="402"/>
      <c r="K1555" s="402"/>
      <c r="L1555" s="402"/>
      <c r="M1555" s="402"/>
      <c r="N1555" s="402"/>
      <c r="O1555" s="402"/>
      <c r="P1555" s="402"/>
      <c r="Q1555" s="402"/>
      <c r="R1555" s="402"/>
      <c r="S1555" s="402"/>
      <c r="T1555" s="402"/>
      <c r="U1555" s="402"/>
      <c r="V1555" s="402"/>
      <c r="W1555" s="402"/>
      <c r="X1555" s="402"/>
      <c r="Y1555" s="402"/>
      <c r="Z1555" s="402"/>
      <c r="AA1555" s="402"/>
      <c r="AB1555" s="402"/>
      <c r="AC1555" s="402"/>
      <c r="AD1555" s="402"/>
      <c r="AE1555" s="402"/>
      <c r="AF1555" s="402"/>
    </row>
    <row r="1556" spans="1:32" s="404" customFormat="1" x14ac:dyDescent="0.2">
      <c r="A1556" s="402"/>
      <c r="D1556" s="402"/>
      <c r="E1556" s="402"/>
      <c r="F1556" s="402"/>
      <c r="G1556" s="403"/>
      <c r="H1556" s="402"/>
      <c r="I1556" s="402"/>
      <c r="J1556" s="402"/>
      <c r="K1556" s="402"/>
      <c r="L1556" s="402"/>
      <c r="M1556" s="402"/>
      <c r="N1556" s="402"/>
      <c r="O1556" s="402"/>
      <c r="P1556" s="402"/>
      <c r="Q1556" s="402"/>
      <c r="R1556" s="402"/>
      <c r="S1556" s="402"/>
      <c r="T1556" s="402"/>
      <c r="U1556" s="402"/>
      <c r="V1556" s="402"/>
      <c r="W1556" s="402"/>
      <c r="X1556" s="402"/>
      <c r="Y1556" s="402"/>
      <c r="Z1556" s="402"/>
      <c r="AA1556" s="402"/>
      <c r="AB1556" s="402"/>
      <c r="AC1556" s="402"/>
      <c r="AD1556" s="402"/>
      <c r="AE1556" s="402"/>
      <c r="AF1556" s="402"/>
    </row>
    <row r="1557" spans="1:32" s="404" customFormat="1" x14ac:dyDescent="0.2">
      <c r="A1557" s="402"/>
      <c r="D1557" s="402"/>
      <c r="E1557" s="402"/>
      <c r="F1557" s="402"/>
      <c r="G1557" s="403"/>
      <c r="H1557" s="402"/>
      <c r="I1557" s="402"/>
      <c r="J1557" s="402"/>
      <c r="K1557" s="402"/>
      <c r="L1557" s="402"/>
      <c r="M1557" s="402"/>
      <c r="N1557" s="402"/>
      <c r="O1557" s="402"/>
      <c r="P1557" s="402"/>
      <c r="Q1557" s="402"/>
      <c r="R1557" s="402"/>
      <c r="S1557" s="402"/>
      <c r="T1557" s="402"/>
      <c r="U1557" s="402"/>
      <c r="V1557" s="402"/>
      <c r="W1557" s="402"/>
      <c r="X1557" s="402"/>
      <c r="Y1557" s="402"/>
      <c r="Z1557" s="402"/>
      <c r="AA1557" s="402"/>
      <c r="AB1557" s="402"/>
      <c r="AC1557" s="402"/>
      <c r="AD1557" s="402"/>
      <c r="AE1557" s="402"/>
      <c r="AF1557" s="402"/>
    </row>
    <row r="1558" spans="1:32" s="404" customFormat="1" x14ac:dyDescent="0.2">
      <c r="A1558" s="402"/>
      <c r="D1558" s="402"/>
      <c r="E1558" s="402"/>
      <c r="F1558" s="402"/>
      <c r="G1558" s="403"/>
      <c r="H1558" s="402"/>
      <c r="I1558" s="402"/>
      <c r="J1558" s="402"/>
      <c r="K1558" s="402"/>
      <c r="L1558" s="402"/>
      <c r="M1558" s="402"/>
      <c r="N1558" s="402"/>
      <c r="O1558" s="402"/>
      <c r="P1558" s="402"/>
      <c r="Q1558" s="402"/>
      <c r="R1558" s="402"/>
      <c r="S1558" s="402"/>
      <c r="T1558" s="402"/>
      <c r="U1558" s="402"/>
      <c r="V1558" s="402"/>
      <c r="W1558" s="402"/>
      <c r="X1558" s="402"/>
      <c r="Y1558" s="402"/>
      <c r="Z1558" s="402"/>
      <c r="AA1558" s="402"/>
      <c r="AB1558" s="402"/>
      <c r="AC1558" s="402"/>
      <c r="AD1558" s="402"/>
      <c r="AE1558" s="402"/>
      <c r="AF1558" s="402"/>
    </row>
    <row r="1559" spans="1:32" s="404" customFormat="1" x14ac:dyDescent="0.2">
      <c r="A1559" s="402"/>
      <c r="D1559" s="402"/>
      <c r="E1559" s="402"/>
      <c r="F1559" s="402"/>
      <c r="G1559" s="403"/>
      <c r="H1559" s="402"/>
      <c r="I1559" s="402"/>
      <c r="J1559" s="402"/>
      <c r="K1559" s="402"/>
      <c r="L1559" s="402"/>
      <c r="M1559" s="402"/>
      <c r="N1559" s="402"/>
      <c r="O1559" s="402"/>
      <c r="P1559" s="402"/>
      <c r="Q1559" s="402"/>
      <c r="R1559" s="402"/>
      <c r="S1559" s="402"/>
      <c r="T1559" s="402"/>
      <c r="U1559" s="402"/>
      <c r="V1559" s="402"/>
      <c r="W1559" s="402"/>
      <c r="X1559" s="402"/>
      <c r="Y1559" s="402"/>
      <c r="Z1559" s="402"/>
      <c r="AA1559" s="402"/>
      <c r="AB1559" s="402"/>
      <c r="AC1559" s="402"/>
      <c r="AD1559" s="402"/>
      <c r="AE1559" s="402"/>
      <c r="AF1559" s="402"/>
    </row>
    <row r="1560" spans="1:32" s="404" customFormat="1" x14ac:dyDescent="0.2">
      <c r="A1560" s="402"/>
      <c r="D1560" s="402"/>
      <c r="E1560" s="402"/>
      <c r="F1560" s="402"/>
      <c r="G1560" s="403"/>
      <c r="H1560" s="402"/>
      <c r="I1560" s="402"/>
      <c r="J1560" s="402"/>
      <c r="K1560" s="402"/>
      <c r="L1560" s="402"/>
      <c r="M1560" s="402"/>
      <c r="N1560" s="402"/>
      <c r="O1560" s="402"/>
      <c r="P1560" s="402"/>
      <c r="Q1560" s="402"/>
      <c r="R1560" s="402"/>
      <c r="S1560" s="402"/>
      <c r="T1560" s="402"/>
      <c r="U1560" s="402"/>
      <c r="V1560" s="402"/>
      <c r="W1560" s="402"/>
      <c r="X1560" s="402"/>
      <c r="Y1560" s="402"/>
      <c r="Z1560" s="402"/>
      <c r="AA1560" s="402"/>
      <c r="AB1560" s="402"/>
      <c r="AC1560" s="402"/>
      <c r="AD1560" s="402"/>
      <c r="AE1560" s="402"/>
      <c r="AF1560" s="402"/>
    </row>
    <row r="1561" spans="1:32" s="404" customFormat="1" x14ac:dyDescent="0.2">
      <c r="A1561" s="402"/>
      <c r="D1561" s="402"/>
      <c r="E1561" s="402"/>
      <c r="F1561" s="402"/>
      <c r="G1561" s="403"/>
      <c r="H1561" s="402"/>
      <c r="I1561" s="402"/>
      <c r="J1561" s="402"/>
      <c r="K1561" s="402"/>
      <c r="L1561" s="402"/>
      <c r="M1561" s="402"/>
      <c r="N1561" s="402"/>
      <c r="O1561" s="402"/>
      <c r="P1561" s="402"/>
      <c r="Q1561" s="402"/>
      <c r="R1561" s="402"/>
      <c r="S1561" s="402"/>
      <c r="T1561" s="402"/>
      <c r="U1561" s="402"/>
      <c r="V1561" s="402"/>
      <c r="W1561" s="402"/>
      <c r="X1561" s="402"/>
      <c r="Y1561" s="402"/>
      <c r="Z1561" s="402"/>
      <c r="AA1561" s="402"/>
      <c r="AB1561" s="402"/>
      <c r="AC1561" s="402"/>
      <c r="AD1561" s="402"/>
      <c r="AE1561" s="402"/>
      <c r="AF1561" s="402"/>
    </row>
    <row r="1562" spans="1:32" s="404" customFormat="1" x14ac:dyDescent="0.2">
      <c r="A1562" s="402"/>
      <c r="D1562" s="402"/>
      <c r="E1562" s="402"/>
      <c r="F1562" s="402"/>
      <c r="G1562" s="403"/>
      <c r="H1562" s="402"/>
      <c r="I1562" s="402"/>
      <c r="J1562" s="402"/>
      <c r="K1562" s="402"/>
      <c r="L1562" s="402"/>
      <c r="M1562" s="402"/>
      <c r="N1562" s="402"/>
      <c r="O1562" s="402"/>
      <c r="P1562" s="402"/>
      <c r="Q1562" s="402"/>
      <c r="R1562" s="402"/>
      <c r="S1562" s="402"/>
      <c r="T1562" s="402"/>
      <c r="U1562" s="402"/>
      <c r="V1562" s="402"/>
      <c r="W1562" s="402"/>
      <c r="X1562" s="402"/>
      <c r="Y1562" s="402"/>
      <c r="Z1562" s="402"/>
      <c r="AA1562" s="402"/>
      <c r="AB1562" s="402"/>
      <c r="AC1562" s="402"/>
      <c r="AD1562" s="402"/>
      <c r="AE1562" s="402"/>
      <c r="AF1562" s="402"/>
    </row>
    <row r="1563" spans="1:32" s="404" customFormat="1" x14ac:dyDescent="0.2">
      <c r="A1563" s="402"/>
      <c r="D1563" s="402"/>
      <c r="E1563" s="402"/>
      <c r="F1563" s="402"/>
      <c r="G1563" s="403"/>
      <c r="H1563" s="402"/>
      <c r="I1563" s="402"/>
      <c r="J1563" s="402"/>
      <c r="K1563" s="402"/>
      <c r="L1563" s="402"/>
      <c r="M1563" s="402"/>
      <c r="N1563" s="402"/>
      <c r="O1563" s="402"/>
      <c r="P1563" s="402"/>
      <c r="Q1563" s="402"/>
      <c r="R1563" s="402"/>
      <c r="S1563" s="402"/>
      <c r="T1563" s="402"/>
      <c r="U1563" s="402"/>
      <c r="V1563" s="402"/>
      <c r="W1563" s="402"/>
      <c r="X1563" s="402"/>
      <c r="Y1563" s="402"/>
      <c r="Z1563" s="402"/>
      <c r="AA1563" s="402"/>
      <c r="AB1563" s="402"/>
      <c r="AC1563" s="402"/>
      <c r="AD1563" s="402"/>
      <c r="AE1563" s="402"/>
      <c r="AF1563" s="402"/>
    </row>
    <row r="1564" spans="1:32" s="404" customFormat="1" x14ac:dyDescent="0.2">
      <c r="A1564" s="402"/>
      <c r="D1564" s="402"/>
      <c r="E1564" s="402"/>
      <c r="F1564" s="402"/>
      <c r="G1564" s="403"/>
      <c r="H1564" s="402"/>
      <c r="I1564" s="402"/>
      <c r="J1564" s="402"/>
      <c r="K1564" s="402"/>
      <c r="L1564" s="402"/>
      <c r="M1564" s="402"/>
      <c r="N1564" s="402"/>
      <c r="O1564" s="402"/>
      <c r="P1564" s="402"/>
      <c r="Q1564" s="402"/>
      <c r="R1564" s="402"/>
      <c r="S1564" s="402"/>
      <c r="T1564" s="402"/>
      <c r="U1564" s="402"/>
      <c r="V1564" s="402"/>
      <c r="W1564" s="402"/>
      <c r="X1564" s="402"/>
      <c r="Y1564" s="402"/>
      <c r="Z1564" s="402"/>
      <c r="AA1564" s="402"/>
      <c r="AB1564" s="402"/>
      <c r="AC1564" s="402"/>
      <c r="AD1564" s="402"/>
      <c r="AE1564" s="402"/>
      <c r="AF1564" s="402"/>
    </row>
    <row r="1565" spans="1:32" s="404" customFormat="1" x14ac:dyDescent="0.2">
      <c r="A1565" s="402"/>
      <c r="D1565" s="402"/>
      <c r="E1565" s="402"/>
      <c r="F1565" s="402"/>
      <c r="G1565" s="403"/>
      <c r="H1565" s="402"/>
      <c r="I1565" s="402"/>
      <c r="J1565" s="402"/>
      <c r="K1565" s="402"/>
      <c r="L1565" s="402"/>
      <c r="M1565" s="402"/>
      <c r="N1565" s="402"/>
      <c r="O1565" s="402"/>
      <c r="P1565" s="402"/>
      <c r="Q1565" s="402"/>
      <c r="R1565" s="402"/>
      <c r="S1565" s="402"/>
      <c r="T1565" s="402"/>
      <c r="U1565" s="402"/>
      <c r="V1565" s="402"/>
      <c r="W1565" s="402"/>
      <c r="X1565" s="402"/>
      <c r="Y1565" s="402"/>
      <c r="Z1565" s="402"/>
      <c r="AA1565" s="402"/>
      <c r="AB1565" s="402"/>
      <c r="AC1565" s="402"/>
      <c r="AD1565" s="402"/>
      <c r="AE1565" s="402"/>
      <c r="AF1565" s="402"/>
    </row>
    <row r="1566" spans="1:32" s="404" customFormat="1" x14ac:dyDescent="0.2">
      <c r="A1566" s="402"/>
      <c r="D1566" s="402"/>
      <c r="E1566" s="402"/>
      <c r="F1566" s="402"/>
      <c r="G1566" s="403"/>
      <c r="H1566" s="402"/>
      <c r="I1566" s="402"/>
      <c r="J1566" s="402"/>
      <c r="K1566" s="402"/>
      <c r="L1566" s="402"/>
      <c r="M1566" s="402"/>
      <c r="N1566" s="402"/>
      <c r="O1566" s="402"/>
      <c r="P1566" s="402"/>
      <c r="Q1566" s="402"/>
      <c r="R1566" s="402"/>
      <c r="S1566" s="402"/>
      <c r="T1566" s="402"/>
      <c r="U1566" s="402"/>
      <c r="V1566" s="402"/>
      <c r="W1566" s="402"/>
      <c r="X1566" s="402"/>
      <c r="Y1566" s="402"/>
      <c r="Z1566" s="402"/>
      <c r="AA1566" s="402"/>
      <c r="AB1566" s="402"/>
      <c r="AC1566" s="402"/>
      <c r="AD1566" s="402"/>
      <c r="AE1566" s="402"/>
      <c r="AF1566" s="402"/>
    </row>
    <row r="1567" spans="1:32" x14ac:dyDescent="0.2">
      <c r="W1567" s="402"/>
      <c r="X1567" s="402"/>
      <c r="Y1567" s="402"/>
      <c r="Z1567" s="402"/>
    </row>
    <row r="1568" spans="1:32" x14ac:dyDescent="0.2">
      <c r="W1568" s="402"/>
      <c r="X1568" s="402"/>
      <c r="Y1568" s="402"/>
      <c r="Z1568" s="402"/>
    </row>
    <row r="1569" spans="23:26" x14ac:dyDescent="0.2">
      <c r="W1569" s="402"/>
      <c r="X1569" s="402"/>
      <c r="Y1569" s="402"/>
      <c r="Z1569" s="402"/>
    </row>
    <row r="1570" spans="23:26" x14ac:dyDescent="0.2">
      <c r="W1570" s="402"/>
      <c r="X1570" s="402"/>
      <c r="Y1570" s="402"/>
      <c r="Z1570" s="402"/>
    </row>
    <row r="1571" spans="23:26" x14ac:dyDescent="0.2">
      <c r="W1571" s="402"/>
      <c r="X1571" s="402"/>
      <c r="Y1571" s="402"/>
      <c r="Z1571" s="402"/>
    </row>
    <row r="1572" spans="23:26" x14ac:dyDescent="0.2">
      <c r="W1572" s="402"/>
      <c r="X1572" s="402"/>
      <c r="Y1572" s="402"/>
      <c r="Z1572" s="402"/>
    </row>
    <row r="1573" spans="23:26" x14ac:dyDescent="0.2">
      <c r="W1573" s="402"/>
      <c r="X1573" s="402"/>
      <c r="Y1573" s="402"/>
      <c r="Z1573" s="402"/>
    </row>
    <row r="1574" spans="23:26" x14ac:dyDescent="0.2">
      <c r="W1574" s="402"/>
      <c r="X1574" s="402"/>
      <c r="Y1574" s="402"/>
      <c r="Z1574" s="402"/>
    </row>
    <row r="1575" spans="23:26" x14ac:dyDescent="0.2">
      <c r="W1575" s="402"/>
      <c r="X1575" s="402"/>
      <c r="Y1575" s="402"/>
      <c r="Z1575" s="402"/>
    </row>
    <row r="1576" spans="23:26" x14ac:dyDescent="0.2">
      <c r="W1576" s="402"/>
      <c r="X1576" s="402"/>
      <c r="Y1576" s="402"/>
      <c r="Z1576" s="402"/>
    </row>
    <row r="1577" spans="23:26" x14ac:dyDescent="0.2">
      <c r="W1577" s="402"/>
      <c r="X1577" s="402"/>
      <c r="Y1577" s="402"/>
      <c r="Z1577" s="402"/>
    </row>
    <row r="1578" spans="23:26" x14ac:dyDescent="0.2">
      <c r="W1578" s="402"/>
      <c r="X1578" s="402"/>
      <c r="Y1578" s="402"/>
      <c r="Z1578" s="402"/>
    </row>
    <row r="1579" spans="23:26" x14ac:dyDescent="0.2">
      <c r="W1579" s="402"/>
      <c r="X1579" s="402"/>
      <c r="Y1579" s="402"/>
      <c r="Z1579" s="402"/>
    </row>
    <row r="1580" spans="23:26" x14ac:dyDescent="0.2">
      <c r="W1580" s="402"/>
      <c r="X1580" s="402"/>
      <c r="Y1580" s="402"/>
      <c r="Z1580" s="402"/>
    </row>
    <row r="1581" spans="23:26" x14ac:dyDescent="0.2">
      <c r="W1581" s="402"/>
      <c r="X1581" s="402"/>
      <c r="Y1581" s="402"/>
      <c r="Z1581" s="402"/>
    </row>
    <row r="1582" spans="23:26" x14ac:dyDescent="0.2">
      <c r="W1582" s="402"/>
      <c r="X1582" s="402"/>
      <c r="Y1582" s="402"/>
      <c r="Z1582" s="402"/>
    </row>
    <row r="1583" spans="23:26" x14ac:dyDescent="0.2">
      <c r="W1583" s="402"/>
      <c r="X1583" s="402"/>
      <c r="Y1583" s="402"/>
      <c r="Z1583" s="402"/>
    </row>
    <row r="1584" spans="23:26" x14ac:dyDescent="0.2">
      <c r="W1584" s="402"/>
      <c r="X1584" s="402"/>
      <c r="Y1584" s="402"/>
      <c r="Z1584" s="402"/>
    </row>
    <row r="1585" spans="23:26" x14ac:dyDescent="0.2">
      <c r="W1585" s="402"/>
      <c r="X1585" s="402"/>
      <c r="Y1585" s="402"/>
      <c r="Z1585" s="402"/>
    </row>
    <row r="1586" spans="23:26" x14ac:dyDescent="0.2">
      <c r="W1586" s="402"/>
      <c r="X1586" s="402"/>
      <c r="Y1586" s="402"/>
      <c r="Z1586" s="402"/>
    </row>
    <row r="1587" spans="23:26" x14ac:dyDescent="0.2">
      <c r="W1587" s="402"/>
      <c r="X1587" s="402"/>
      <c r="Y1587" s="402"/>
      <c r="Z1587" s="402"/>
    </row>
    <row r="1588" spans="23:26" x14ac:dyDescent="0.2">
      <c r="W1588" s="402"/>
      <c r="X1588" s="402"/>
      <c r="Y1588" s="402"/>
      <c r="Z1588" s="402"/>
    </row>
    <row r="1589" spans="23:26" x14ac:dyDescent="0.2">
      <c r="W1589" s="402"/>
      <c r="X1589" s="402"/>
      <c r="Y1589" s="402"/>
      <c r="Z1589" s="402"/>
    </row>
    <row r="1590" spans="23:26" x14ac:dyDescent="0.2">
      <c r="W1590" s="402"/>
      <c r="X1590" s="402"/>
      <c r="Y1590" s="402"/>
      <c r="Z1590" s="402"/>
    </row>
    <row r="1591" spans="23:26" x14ac:dyDescent="0.2">
      <c r="W1591" s="402"/>
      <c r="X1591" s="402"/>
      <c r="Y1591" s="402"/>
      <c r="Z1591" s="402"/>
    </row>
    <row r="1592" spans="23:26" x14ac:dyDescent="0.2">
      <c r="W1592" s="402"/>
      <c r="X1592" s="402"/>
      <c r="Y1592" s="402"/>
      <c r="Z1592" s="402"/>
    </row>
    <row r="1593" spans="23:26" x14ac:dyDescent="0.2">
      <c r="W1593" s="402"/>
      <c r="X1593" s="402"/>
      <c r="Y1593" s="402"/>
      <c r="Z1593" s="402"/>
    </row>
    <row r="1594" spans="23:26" x14ac:dyDescent="0.2">
      <c r="W1594" s="402"/>
      <c r="X1594" s="402"/>
      <c r="Y1594" s="402"/>
      <c r="Z1594" s="402"/>
    </row>
    <row r="1595" spans="23:26" x14ac:dyDescent="0.2">
      <c r="W1595" s="402"/>
      <c r="X1595" s="402"/>
      <c r="Y1595" s="402"/>
      <c r="Z1595" s="402"/>
    </row>
    <row r="1596" spans="23:26" x14ac:dyDescent="0.2">
      <c r="W1596" s="402"/>
      <c r="X1596" s="402"/>
      <c r="Y1596" s="402"/>
      <c r="Z1596" s="402"/>
    </row>
    <row r="1597" spans="23:26" x14ac:dyDescent="0.2">
      <c r="W1597" s="402"/>
      <c r="X1597" s="402"/>
      <c r="Y1597" s="402"/>
      <c r="Z1597" s="402"/>
    </row>
    <row r="1598" spans="23:26" x14ac:dyDescent="0.2">
      <c r="W1598" s="402"/>
      <c r="X1598" s="402"/>
      <c r="Y1598" s="402"/>
      <c r="Z1598" s="402"/>
    </row>
    <row r="1599" spans="23:26" x14ac:dyDescent="0.2">
      <c r="W1599" s="402"/>
      <c r="X1599" s="402"/>
      <c r="Y1599" s="402"/>
      <c r="Z1599" s="402"/>
    </row>
    <row r="1600" spans="23:26" x14ac:dyDescent="0.2">
      <c r="W1600" s="402"/>
      <c r="X1600" s="402"/>
      <c r="Y1600" s="402"/>
      <c r="Z1600" s="402"/>
    </row>
    <row r="1601" spans="23:26" x14ac:dyDescent="0.2">
      <c r="W1601" s="402"/>
      <c r="X1601" s="402"/>
      <c r="Y1601" s="402"/>
      <c r="Z1601" s="402"/>
    </row>
    <row r="1602" spans="23:26" x14ac:dyDescent="0.2">
      <c r="W1602" s="402"/>
      <c r="X1602" s="402"/>
      <c r="Y1602" s="402"/>
      <c r="Z1602" s="402"/>
    </row>
    <row r="1603" spans="23:26" x14ac:dyDescent="0.2">
      <c r="W1603" s="402"/>
      <c r="X1603" s="402"/>
      <c r="Y1603" s="402"/>
      <c r="Z1603" s="402"/>
    </row>
    <row r="1604" spans="23:26" x14ac:dyDescent="0.2">
      <c r="W1604" s="402"/>
      <c r="X1604" s="402"/>
      <c r="Y1604" s="402"/>
      <c r="Z1604" s="402"/>
    </row>
    <row r="1605" spans="23:26" x14ac:dyDescent="0.2">
      <c r="W1605" s="402"/>
      <c r="X1605" s="402"/>
      <c r="Y1605" s="402"/>
      <c r="Z1605" s="402"/>
    </row>
    <row r="1606" spans="23:26" x14ac:dyDescent="0.2">
      <c r="W1606" s="402"/>
      <c r="X1606" s="402"/>
      <c r="Y1606" s="402"/>
      <c r="Z1606" s="402"/>
    </row>
    <row r="1607" spans="23:26" x14ac:dyDescent="0.2">
      <c r="W1607" s="402"/>
      <c r="X1607" s="402"/>
      <c r="Y1607" s="402"/>
      <c r="Z1607" s="402"/>
    </row>
    <row r="1608" spans="23:26" x14ac:dyDescent="0.2">
      <c r="W1608" s="402"/>
      <c r="X1608" s="402"/>
      <c r="Y1608" s="402"/>
      <c r="Z1608" s="402"/>
    </row>
    <row r="1609" spans="23:26" x14ac:dyDescent="0.2">
      <c r="W1609" s="402"/>
      <c r="X1609" s="402"/>
      <c r="Y1609" s="402"/>
      <c r="Z1609" s="402"/>
    </row>
    <row r="1610" spans="23:26" x14ac:dyDescent="0.2">
      <c r="W1610" s="402"/>
      <c r="X1610" s="402"/>
      <c r="Y1610" s="402"/>
      <c r="Z1610" s="402"/>
    </row>
    <row r="1611" spans="23:26" x14ac:dyDescent="0.2">
      <c r="W1611" s="402"/>
      <c r="X1611" s="402"/>
      <c r="Y1611" s="402"/>
      <c r="Z1611" s="402"/>
    </row>
    <row r="1612" spans="23:26" x14ac:dyDescent="0.2">
      <c r="W1612" s="402"/>
      <c r="X1612" s="402"/>
      <c r="Y1612" s="402"/>
      <c r="Z1612" s="402"/>
    </row>
    <row r="1613" spans="23:26" x14ac:dyDescent="0.2">
      <c r="W1613" s="402"/>
      <c r="X1613" s="402"/>
      <c r="Y1613" s="402"/>
      <c r="Z1613" s="402"/>
    </row>
    <row r="1614" spans="23:26" x14ac:dyDescent="0.2">
      <c r="W1614" s="402"/>
      <c r="X1614" s="402"/>
      <c r="Y1614" s="402"/>
      <c r="Z1614" s="402"/>
    </row>
    <row r="1615" spans="23:26" x14ac:dyDescent="0.2">
      <c r="W1615" s="402"/>
      <c r="X1615" s="402"/>
      <c r="Y1615" s="402"/>
      <c r="Z1615" s="402"/>
    </row>
    <row r="1616" spans="23:26" x14ac:dyDescent="0.2">
      <c r="W1616" s="402"/>
      <c r="X1616" s="402"/>
      <c r="Y1616" s="402"/>
      <c r="Z1616" s="402"/>
    </row>
    <row r="1617" spans="23:26" x14ac:dyDescent="0.2">
      <c r="W1617" s="402"/>
      <c r="X1617" s="402"/>
      <c r="Y1617" s="402"/>
      <c r="Z1617" s="402"/>
    </row>
    <row r="1618" spans="23:26" x14ac:dyDescent="0.2">
      <c r="W1618" s="402"/>
      <c r="X1618" s="402"/>
      <c r="Y1618" s="402"/>
      <c r="Z1618" s="402"/>
    </row>
    <row r="1619" spans="23:26" x14ac:dyDescent="0.2">
      <c r="W1619" s="402"/>
      <c r="X1619" s="402"/>
      <c r="Y1619" s="402"/>
      <c r="Z1619" s="402"/>
    </row>
    <row r="1620" spans="23:26" x14ac:dyDescent="0.2">
      <c r="W1620" s="402"/>
      <c r="X1620" s="402"/>
      <c r="Y1620" s="402"/>
      <c r="Z1620" s="402"/>
    </row>
    <row r="1621" spans="23:26" x14ac:dyDescent="0.2">
      <c r="W1621" s="402"/>
      <c r="X1621" s="402"/>
      <c r="Y1621" s="402"/>
      <c r="Z1621" s="402"/>
    </row>
    <row r="1622" spans="23:26" x14ac:dyDescent="0.2">
      <c r="W1622" s="402"/>
      <c r="X1622" s="402"/>
      <c r="Y1622" s="402"/>
      <c r="Z1622" s="402"/>
    </row>
    <row r="1623" spans="23:26" x14ac:dyDescent="0.2">
      <c r="W1623" s="402"/>
      <c r="X1623" s="402"/>
      <c r="Y1623" s="402"/>
      <c r="Z1623" s="402"/>
    </row>
    <row r="1624" spans="23:26" x14ac:dyDescent="0.2">
      <c r="W1624" s="402"/>
      <c r="X1624" s="402"/>
      <c r="Y1624" s="402"/>
      <c r="Z1624" s="402"/>
    </row>
    <row r="1625" spans="23:26" x14ac:dyDescent="0.2">
      <c r="W1625" s="402"/>
      <c r="X1625" s="402"/>
      <c r="Y1625" s="402"/>
      <c r="Z1625" s="402"/>
    </row>
    <row r="1626" spans="23:26" x14ac:dyDescent="0.2">
      <c r="W1626" s="402"/>
      <c r="X1626" s="402"/>
      <c r="Y1626" s="402"/>
      <c r="Z1626" s="402"/>
    </row>
    <row r="1627" spans="23:26" x14ac:dyDescent="0.2">
      <c r="W1627" s="402"/>
      <c r="X1627" s="402"/>
      <c r="Y1627" s="402"/>
      <c r="Z1627" s="402"/>
    </row>
    <row r="1628" spans="23:26" x14ac:dyDescent="0.2">
      <c r="W1628" s="402"/>
      <c r="X1628" s="402"/>
      <c r="Y1628" s="402"/>
      <c r="Z1628" s="402"/>
    </row>
    <row r="1629" spans="23:26" x14ac:dyDescent="0.2">
      <c r="W1629" s="402"/>
      <c r="X1629" s="402"/>
      <c r="Y1629" s="402"/>
      <c r="Z1629" s="402"/>
    </row>
    <row r="1630" spans="23:26" x14ac:dyDescent="0.2">
      <c r="W1630" s="402"/>
      <c r="X1630" s="402"/>
      <c r="Y1630" s="402"/>
      <c r="Z1630" s="402"/>
    </row>
    <row r="1631" spans="23:26" x14ac:dyDescent="0.2">
      <c r="W1631" s="402"/>
      <c r="X1631" s="402"/>
      <c r="Y1631" s="402"/>
      <c r="Z1631" s="402"/>
    </row>
    <row r="1632" spans="23:26" x14ac:dyDescent="0.2">
      <c r="W1632" s="402"/>
      <c r="X1632" s="402"/>
      <c r="Y1632" s="402"/>
      <c r="Z1632" s="402"/>
    </row>
    <row r="1633" spans="23:26" x14ac:dyDescent="0.2">
      <c r="W1633" s="402"/>
      <c r="X1633" s="402"/>
      <c r="Y1633" s="402"/>
      <c r="Z1633" s="402"/>
    </row>
    <row r="1634" spans="23:26" x14ac:dyDescent="0.2">
      <c r="W1634" s="402"/>
      <c r="X1634" s="402"/>
      <c r="Y1634" s="402"/>
      <c r="Z1634" s="402"/>
    </row>
    <row r="1635" spans="23:26" x14ac:dyDescent="0.2">
      <c r="W1635" s="402"/>
      <c r="X1635" s="402"/>
      <c r="Y1635" s="402"/>
      <c r="Z1635" s="402"/>
    </row>
    <row r="1636" spans="23:26" x14ac:dyDescent="0.2">
      <c r="W1636" s="402"/>
      <c r="X1636" s="402"/>
      <c r="Y1636" s="402"/>
      <c r="Z1636" s="402"/>
    </row>
    <row r="1637" spans="23:26" x14ac:dyDescent="0.2">
      <c r="W1637" s="402"/>
      <c r="X1637" s="402"/>
      <c r="Y1637" s="402"/>
      <c r="Z1637" s="402"/>
    </row>
    <row r="1638" spans="23:26" x14ac:dyDescent="0.2">
      <c r="W1638" s="402"/>
      <c r="X1638" s="402"/>
      <c r="Y1638" s="402"/>
      <c r="Z1638" s="402"/>
    </row>
    <row r="1639" spans="23:26" x14ac:dyDescent="0.2">
      <c r="W1639" s="402"/>
      <c r="X1639" s="402"/>
      <c r="Y1639" s="402"/>
      <c r="Z1639" s="402"/>
    </row>
    <row r="1640" spans="23:26" x14ac:dyDescent="0.2">
      <c r="W1640" s="402"/>
      <c r="X1640" s="402"/>
      <c r="Y1640" s="402"/>
      <c r="Z1640" s="402"/>
    </row>
    <row r="1641" spans="23:26" x14ac:dyDescent="0.2">
      <c r="W1641" s="402"/>
      <c r="X1641" s="402"/>
      <c r="Y1641" s="402"/>
      <c r="Z1641" s="402"/>
    </row>
    <row r="1642" spans="23:26" x14ac:dyDescent="0.2">
      <c r="W1642" s="402"/>
      <c r="X1642" s="402"/>
      <c r="Y1642" s="402"/>
      <c r="Z1642" s="402"/>
    </row>
    <row r="1643" spans="23:26" x14ac:dyDescent="0.2">
      <c r="W1643" s="402"/>
      <c r="X1643" s="402"/>
      <c r="Y1643" s="402"/>
      <c r="Z1643" s="402"/>
    </row>
    <row r="1644" spans="23:26" x14ac:dyDescent="0.2">
      <c r="W1644" s="402"/>
      <c r="X1644" s="402"/>
      <c r="Y1644" s="402"/>
      <c r="Z1644" s="402"/>
    </row>
    <row r="1645" spans="23:26" x14ac:dyDescent="0.2">
      <c r="W1645" s="402"/>
      <c r="X1645" s="402"/>
      <c r="Y1645" s="402"/>
      <c r="Z1645" s="402"/>
    </row>
    <row r="1646" spans="23:26" x14ac:dyDescent="0.2">
      <c r="W1646" s="402"/>
      <c r="X1646" s="402"/>
      <c r="Y1646" s="402"/>
      <c r="Z1646" s="402"/>
    </row>
    <row r="1647" spans="23:26" x14ac:dyDescent="0.2">
      <c r="W1647" s="402"/>
      <c r="X1647" s="402"/>
      <c r="Y1647" s="402"/>
      <c r="Z1647" s="402"/>
    </row>
    <row r="1648" spans="23:26" x14ac:dyDescent="0.2">
      <c r="W1648" s="402"/>
      <c r="X1648" s="402"/>
      <c r="Y1648" s="402"/>
      <c r="Z1648" s="402"/>
    </row>
    <row r="1649" spans="23:26" x14ac:dyDescent="0.2">
      <c r="W1649" s="402"/>
      <c r="X1649" s="402"/>
      <c r="Y1649" s="402"/>
      <c r="Z1649" s="402"/>
    </row>
    <row r="1650" spans="23:26" x14ac:dyDescent="0.2">
      <c r="W1650" s="402"/>
      <c r="X1650" s="402"/>
      <c r="Y1650" s="402"/>
      <c r="Z1650" s="402"/>
    </row>
    <row r="1651" spans="23:26" x14ac:dyDescent="0.2">
      <c r="W1651" s="402"/>
      <c r="X1651" s="402"/>
      <c r="Y1651" s="402"/>
      <c r="Z1651" s="402"/>
    </row>
    <row r="1652" spans="23:26" x14ac:dyDescent="0.2">
      <c r="W1652" s="402"/>
      <c r="X1652" s="402"/>
      <c r="Y1652" s="402"/>
      <c r="Z1652" s="402"/>
    </row>
    <row r="1653" spans="23:26" x14ac:dyDescent="0.2">
      <c r="W1653" s="402"/>
      <c r="X1653" s="402"/>
      <c r="Y1653" s="402"/>
      <c r="Z1653" s="402"/>
    </row>
    <row r="1654" spans="23:26" x14ac:dyDescent="0.2">
      <c r="W1654" s="402"/>
      <c r="X1654" s="402"/>
      <c r="Y1654" s="402"/>
      <c r="Z1654" s="402"/>
    </row>
    <row r="1655" spans="23:26" x14ac:dyDescent="0.2">
      <c r="W1655" s="402"/>
      <c r="X1655" s="402"/>
      <c r="Y1655" s="402"/>
      <c r="Z1655" s="402"/>
    </row>
    <row r="1656" spans="23:26" x14ac:dyDescent="0.2">
      <c r="W1656" s="402"/>
      <c r="X1656" s="402"/>
      <c r="Y1656" s="402"/>
      <c r="Z1656" s="402"/>
    </row>
    <row r="1657" spans="23:26" x14ac:dyDescent="0.2">
      <c r="W1657" s="402"/>
      <c r="X1657" s="402"/>
      <c r="Y1657" s="402"/>
      <c r="Z1657" s="402"/>
    </row>
    <row r="1658" spans="23:26" x14ac:dyDescent="0.2">
      <c r="W1658" s="402"/>
      <c r="X1658" s="402"/>
      <c r="Y1658" s="402"/>
      <c r="Z1658" s="402"/>
    </row>
    <row r="1659" spans="23:26" x14ac:dyDescent="0.2">
      <c r="W1659" s="402"/>
      <c r="X1659" s="402"/>
      <c r="Y1659" s="402"/>
      <c r="Z1659" s="402"/>
    </row>
    <row r="1660" spans="23:26" x14ac:dyDescent="0.2">
      <c r="W1660" s="402"/>
      <c r="X1660" s="402"/>
      <c r="Y1660" s="402"/>
      <c r="Z1660" s="402"/>
    </row>
    <row r="1661" spans="23:26" x14ac:dyDescent="0.2">
      <c r="W1661" s="402"/>
      <c r="X1661" s="402"/>
      <c r="Y1661" s="402"/>
      <c r="Z1661" s="402"/>
    </row>
    <row r="1662" spans="23:26" x14ac:dyDescent="0.2">
      <c r="W1662" s="402"/>
      <c r="X1662" s="402"/>
      <c r="Y1662" s="402"/>
      <c r="Z1662" s="402"/>
    </row>
    <row r="1663" spans="23:26" x14ac:dyDescent="0.2">
      <c r="W1663" s="402"/>
      <c r="X1663" s="402"/>
      <c r="Y1663" s="402"/>
      <c r="Z1663" s="402"/>
    </row>
    <row r="1664" spans="23:26" x14ac:dyDescent="0.2">
      <c r="W1664" s="402"/>
      <c r="X1664" s="402"/>
      <c r="Y1664" s="402"/>
      <c r="Z1664" s="402"/>
    </row>
    <row r="1665" spans="23:26" x14ac:dyDescent="0.2">
      <c r="W1665" s="402"/>
      <c r="X1665" s="402"/>
      <c r="Y1665" s="402"/>
      <c r="Z1665" s="402"/>
    </row>
    <row r="1666" spans="23:26" x14ac:dyDescent="0.2">
      <c r="W1666" s="402"/>
      <c r="X1666" s="402"/>
      <c r="Y1666" s="402"/>
      <c r="Z1666" s="402"/>
    </row>
    <row r="1667" spans="23:26" x14ac:dyDescent="0.2">
      <c r="W1667" s="402"/>
      <c r="X1667" s="402"/>
      <c r="Y1667" s="402"/>
      <c r="Z1667" s="402"/>
    </row>
    <row r="1668" spans="23:26" x14ac:dyDescent="0.2">
      <c r="W1668" s="402"/>
      <c r="X1668" s="402"/>
      <c r="Y1668" s="402"/>
      <c r="Z1668" s="402"/>
    </row>
    <row r="1669" spans="23:26" x14ac:dyDescent="0.2">
      <c r="W1669" s="402"/>
      <c r="X1669" s="402"/>
      <c r="Y1669" s="402"/>
      <c r="Z1669" s="402"/>
    </row>
    <row r="1670" spans="23:26" x14ac:dyDescent="0.2">
      <c r="W1670" s="402"/>
      <c r="X1670" s="402"/>
      <c r="Y1670" s="402"/>
      <c r="Z1670" s="402"/>
    </row>
    <row r="1671" spans="23:26" x14ac:dyDescent="0.2">
      <c r="W1671" s="402"/>
      <c r="X1671" s="402"/>
      <c r="Y1671" s="402"/>
      <c r="Z1671" s="402"/>
    </row>
    <row r="1672" spans="23:26" x14ac:dyDescent="0.2">
      <c r="W1672" s="402"/>
      <c r="X1672" s="402"/>
      <c r="Y1672" s="402"/>
      <c r="Z1672" s="402"/>
    </row>
    <row r="1673" spans="23:26" x14ac:dyDescent="0.2">
      <c r="W1673" s="402"/>
      <c r="X1673" s="402"/>
      <c r="Y1673" s="402"/>
      <c r="Z1673" s="402"/>
    </row>
    <row r="1674" spans="23:26" x14ac:dyDescent="0.2">
      <c r="W1674" s="402"/>
      <c r="X1674" s="402"/>
      <c r="Y1674" s="402"/>
      <c r="Z1674" s="402"/>
    </row>
    <row r="1675" spans="23:26" x14ac:dyDescent="0.2">
      <c r="W1675" s="402"/>
      <c r="X1675" s="402"/>
      <c r="Y1675" s="402"/>
      <c r="Z1675" s="402"/>
    </row>
    <row r="1676" spans="23:26" x14ac:dyDescent="0.2">
      <c r="W1676" s="402"/>
      <c r="X1676" s="402"/>
      <c r="Y1676" s="402"/>
      <c r="Z1676" s="402"/>
    </row>
    <row r="1677" spans="23:26" x14ac:dyDescent="0.2">
      <c r="W1677" s="402"/>
      <c r="X1677" s="402"/>
      <c r="Y1677" s="402"/>
      <c r="Z1677" s="402"/>
    </row>
    <row r="1678" spans="23:26" x14ac:dyDescent="0.2">
      <c r="W1678" s="402"/>
      <c r="X1678" s="402"/>
      <c r="Y1678" s="402"/>
      <c r="Z1678" s="402"/>
    </row>
    <row r="1679" spans="23:26" x14ac:dyDescent="0.2">
      <c r="W1679" s="402"/>
      <c r="X1679" s="402"/>
      <c r="Y1679" s="402"/>
      <c r="Z1679" s="402"/>
    </row>
    <row r="1680" spans="23:26" x14ac:dyDescent="0.2">
      <c r="W1680" s="402"/>
      <c r="X1680" s="402"/>
      <c r="Y1680" s="402"/>
      <c r="Z1680" s="402"/>
    </row>
    <row r="1681" spans="23:26" x14ac:dyDescent="0.2">
      <c r="W1681" s="402"/>
      <c r="X1681" s="402"/>
      <c r="Y1681" s="402"/>
      <c r="Z1681" s="402"/>
    </row>
    <row r="1682" spans="23:26" x14ac:dyDescent="0.2">
      <c r="W1682" s="402"/>
      <c r="X1682" s="402"/>
      <c r="Y1682" s="402"/>
      <c r="Z1682" s="402"/>
    </row>
    <row r="1683" spans="23:26" x14ac:dyDescent="0.2">
      <c r="W1683" s="402"/>
      <c r="X1683" s="402"/>
      <c r="Y1683" s="402"/>
      <c r="Z1683" s="402"/>
    </row>
    <row r="1684" spans="23:26" x14ac:dyDescent="0.2">
      <c r="W1684" s="402"/>
      <c r="X1684" s="402"/>
      <c r="Y1684" s="402"/>
      <c r="Z1684" s="402"/>
    </row>
    <row r="1685" spans="23:26" x14ac:dyDescent="0.2">
      <c r="W1685" s="402"/>
      <c r="X1685" s="402"/>
      <c r="Y1685" s="402"/>
      <c r="Z1685" s="402"/>
    </row>
    <row r="1686" spans="23:26" x14ac:dyDescent="0.2">
      <c r="W1686" s="402"/>
      <c r="X1686" s="402"/>
      <c r="Y1686" s="402"/>
      <c r="Z1686" s="402"/>
    </row>
    <row r="1687" spans="23:26" x14ac:dyDescent="0.2">
      <c r="W1687" s="402"/>
      <c r="X1687" s="402"/>
      <c r="Y1687" s="402"/>
      <c r="Z1687" s="402"/>
    </row>
    <row r="1688" spans="23:26" x14ac:dyDescent="0.2">
      <c r="W1688" s="402"/>
      <c r="X1688" s="402"/>
      <c r="Y1688" s="402"/>
      <c r="Z1688" s="402"/>
    </row>
    <row r="1689" spans="23:26" x14ac:dyDescent="0.2">
      <c r="W1689" s="402"/>
      <c r="X1689" s="402"/>
      <c r="Y1689" s="402"/>
      <c r="Z1689" s="402"/>
    </row>
    <row r="1690" spans="23:26" x14ac:dyDescent="0.2">
      <c r="W1690" s="402"/>
      <c r="X1690" s="402"/>
      <c r="Y1690" s="402"/>
      <c r="Z1690" s="402"/>
    </row>
    <row r="1691" spans="23:26" x14ac:dyDescent="0.2">
      <c r="W1691" s="402"/>
      <c r="X1691" s="402"/>
      <c r="Y1691" s="402"/>
      <c r="Z1691" s="402"/>
    </row>
    <row r="1692" spans="23:26" x14ac:dyDescent="0.2">
      <c r="W1692" s="402"/>
      <c r="X1692" s="402"/>
      <c r="Y1692" s="402"/>
      <c r="Z1692" s="402"/>
    </row>
    <row r="1693" spans="23:26" x14ac:dyDescent="0.2">
      <c r="W1693" s="402"/>
      <c r="X1693" s="402"/>
      <c r="Y1693" s="402"/>
      <c r="Z1693" s="402"/>
    </row>
    <row r="1694" spans="23:26" x14ac:dyDescent="0.2">
      <c r="W1694" s="402"/>
      <c r="X1694" s="402"/>
      <c r="Y1694" s="402"/>
      <c r="Z1694" s="402"/>
    </row>
    <row r="1695" spans="23:26" x14ac:dyDescent="0.2">
      <c r="W1695" s="402"/>
      <c r="X1695" s="402"/>
      <c r="Y1695" s="402"/>
      <c r="Z1695" s="402"/>
    </row>
    <row r="1696" spans="23:26" x14ac:dyDescent="0.2">
      <c r="W1696" s="402"/>
      <c r="X1696" s="402"/>
      <c r="Y1696" s="402"/>
      <c r="Z1696" s="402"/>
    </row>
    <row r="1697" spans="23:26" x14ac:dyDescent="0.2">
      <c r="W1697" s="402"/>
      <c r="X1697" s="402"/>
      <c r="Y1697" s="402"/>
      <c r="Z1697" s="402"/>
    </row>
    <row r="1698" spans="23:26" x14ac:dyDescent="0.2">
      <c r="W1698" s="402"/>
      <c r="X1698" s="402"/>
      <c r="Y1698" s="402"/>
      <c r="Z1698" s="402"/>
    </row>
    <row r="1699" spans="23:26" x14ac:dyDescent="0.2">
      <c r="W1699" s="402"/>
      <c r="X1699" s="402"/>
      <c r="Y1699" s="402"/>
      <c r="Z1699" s="402"/>
    </row>
    <row r="1700" spans="23:26" x14ac:dyDescent="0.2">
      <c r="W1700" s="402"/>
      <c r="X1700" s="402"/>
      <c r="Y1700" s="402"/>
      <c r="Z1700" s="402"/>
    </row>
    <row r="1701" spans="23:26" x14ac:dyDescent="0.2">
      <c r="W1701" s="402"/>
      <c r="X1701" s="402"/>
      <c r="Y1701" s="402"/>
      <c r="Z1701" s="402"/>
    </row>
    <row r="1702" spans="23:26" x14ac:dyDescent="0.2">
      <c r="W1702" s="402"/>
      <c r="X1702" s="402"/>
      <c r="Y1702" s="402"/>
      <c r="Z1702" s="402"/>
    </row>
    <row r="1703" spans="23:26" x14ac:dyDescent="0.2">
      <c r="W1703" s="402"/>
      <c r="X1703" s="402"/>
      <c r="Y1703" s="402"/>
      <c r="Z1703" s="402"/>
    </row>
    <row r="1704" spans="23:26" x14ac:dyDescent="0.2">
      <c r="W1704" s="402"/>
      <c r="X1704" s="402"/>
      <c r="Y1704" s="402"/>
      <c r="Z1704" s="402"/>
    </row>
    <row r="1705" spans="23:26" x14ac:dyDescent="0.2">
      <c r="W1705" s="402"/>
      <c r="X1705" s="402"/>
      <c r="Y1705" s="402"/>
      <c r="Z1705" s="402"/>
    </row>
    <row r="1706" spans="23:26" x14ac:dyDescent="0.2">
      <c r="W1706" s="402"/>
      <c r="X1706" s="402"/>
      <c r="Y1706" s="402"/>
      <c r="Z1706" s="402"/>
    </row>
    <row r="1707" spans="23:26" x14ac:dyDescent="0.2">
      <c r="W1707" s="402"/>
      <c r="X1707" s="402"/>
      <c r="Y1707" s="402"/>
      <c r="Z1707" s="402"/>
    </row>
    <row r="1708" spans="23:26" x14ac:dyDescent="0.2">
      <c r="W1708" s="402"/>
      <c r="X1708" s="402"/>
      <c r="Y1708" s="402"/>
      <c r="Z1708" s="402"/>
    </row>
    <row r="1709" spans="23:26" x14ac:dyDescent="0.2">
      <c r="W1709" s="402"/>
      <c r="X1709" s="402"/>
      <c r="Y1709" s="402"/>
      <c r="Z1709" s="402"/>
    </row>
    <row r="1710" spans="23:26" x14ac:dyDescent="0.2">
      <c r="W1710" s="402"/>
      <c r="X1710" s="402"/>
      <c r="Y1710" s="402"/>
      <c r="Z1710" s="402"/>
    </row>
    <row r="1711" spans="23:26" x14ac:dyDescent="0.2">
      <c r="W1711" s="402"/>
      <c r="X1711" s="402"/>
      <c r="Y1711" s="402"/>
      <c r="Z1711" s="402"/>
    </row>
    <row r="1712" spans="23:26" x14ac:dyDescent="0.2">
      <c r="W1712" s="402"/>
      <c r="X1712" s="402"/>
      <c r="Y1712" s="402"/>
      <c r="Z1712" s="402"/>
    </row>
    <row r="1713" spans="23:26" x14ac:dyDescent="0.2">
      <c r="W1713" s="402"/>
      <c r="X1713" s="402"/>
      <c r="Y1713" s="402"/>
      <c r="Z1713" s="402"/>
    </row>
    <row r="1714" spans="23:26" x14ac:dyDescent="0.2">
      <c r="W1714" s="402"/>
      <c r="X1714" s="402"/>
      <c r="Y1714" s="402"/>
      <c r="Z1714" s="402"/>
    </row>
    <row r="1715" spans="23:26" x14ac:dyDescent="0.2">
      <c r="W1715" s="402"/>
      <c r="X1715" s="402"/>
      <c r="Y1715" s="402"/>
      <c r="Z1715" s="402"/>
    </row>
    <row r="1716" spans="23:26" x14ac:dyDescent="0.2">
      <c r="W1716" s="402"/>
      <c r="X1716" s="402"/>
      <c r="Y1716" s="402"/>
      <c r="Z1716" s="402"/>
    </row>
    <row r="1717" spans="23:26" x14ac:dyDescent="0.2">
      <c r="W1717" s="402"/>
      <c r="X1717" s="402"/>
      <c r="Y1717" s="402"/>
      <c r="Z1717" s="402"/>
    </row>
    <row r="1718" spans="23:26" x14ac:dyDescent="0.2">
      <c r="W1718" s="402"/>
      <c r="X1718" s="402"/>
      <c r="Y1718" s="402"/>
      <c r="Z1718" s="402"/>
    </row>
    <row r="1719" spans="23:26" x14ac:dyDescent="0.2">
      <c r="W1719" s="402"/>
      <c r="X1719" s="402"/>
      <c r="Y1719" s="402"/>
      <c r="Z1719" s="402"/>
    </row>
    <row r="1720" spans="23:26" x14ac:dyDescent="0.2">
      <c r="W1720" s="402"/>
      <c r="X1720" s="402"/>
      <c r="Y1720" s="402"/>
      <c r="Z1720" s="402"/>
    </row>
    <row r="1721" spans="23:26" x14ac:dyDescent="0.2">
      <c r="W1721" s="402"/>
      <c r="X1721" s="402"/>
      <c r="Y1721" s="402"/>
      <c r="Z1721" s="402"/>
    </row>
    <row r="1722" spans="23:26" x14ac:dyDescent="0.2">
      <c r="W1722" s="402"/>
      <c r="X1722" s="402"/>
      <c r="Y1722" s="402"/>
      <c r="Z1722" s="402"/>
    </row>
    <row r="1723" spans="23:26" x14ac:dyDescent="0.2">
      <c r="W1723" s="402"/>
      <c r="X1723" s="402"/>
      <c r="Y1723" s="402"/>
      <c r="Z1723" s="402"/>
    </row>
    <row r="1724" spans="23:26" x14ac:dyDescent="0.2">
      <c r="W1724" s="402"/>
      <c r="X1724" s="402"/>
      <c r="Y1724" s="402"/>
      <c r="Z1724" s="402"/>
    </row>
    <row r="1725" spans="23:26" x14ac:dyDescent="0.2">
      <c r="W1725" s="402"/>
      <c r="X1725" s="402"/>
      <c r="Y1725" s="402"/>
      <c r="Z1725" s="402"/>
    </row>
    <row r="1726" spans="23:26" x14ac:dyDescent="0.2">
      <c r="W1726" s="402"/>
      <c r="X1726" s="402"/>
      <c r="Y1726" s="402"/>
      <c r="Z1726" s="402"/>
    </row>
    <row r="1727" spans="23:26" x14ac:dyDescent="0.2">
      <c r="W1727" s="402"/>
      <c r="X1727" s="402"/>
      <c r="Y1727" s="402"/>
      <c r="Z1727" s="402"/>
    </row>
    <row r="1728" spans="23:26" x14ac:dyDescent="0.2">
      <c r="W1728" s="402"/>
      <c r="X1728" s="402"/>
      <c r="Y1728" s="402"/>
      <c r="Z1728" s="402"/>
    </row>
    <row r="1729" spans="23:26" x14ac:dyDescent="0.2">
      <c r="W1729" s="402"/>
      <c r="X1729" s="402"/>
      <c r="Y1729" s="402"/>
      <c r="Z1729" s="402"/>
    </row>
    <row r="1730" spans="23:26" x14ac:dyDescent="0.2">
      <c r="W1730" s="402"/>
      <c r="X1730" s="402"/>
      <c r="Y1730" s="402"/>
      <c r="Z1730" s="402"/>
    </row>
    <row r="1731" spans="23:26" x14ac:dyDescent="0.2">
      <c r="W1731" s="402"/>
      <c r="X1731" s="402"/>
      <c r="Y1731" s="402"/>
      <c r="Z1731" s="402"/>
    </row>
    <row r="1732" spans="23:26" x14ac:dyDescent="0.2">
      <c r="W1732" s="402"/>
      <c r="X1732" s="402"/>
      <c r="Y1732" s="402"/>
      <c r="Z1732" s="402"/>
    </row>
    <row r="1733" spans="23:26" x14ac:dyDescent="0.2">
      <c r="W1733" s="402"/>
      <c r="X1733" s="402"/>
      <c r="Y1733" s="402"/>
      <c r="Z1733" s="402"/>
    </row>
    <row r="1734" spans="23:26" x14ac:dyDescent="0.2">
      <c r="W1734" s="402"/>
      <c r="X1734" s="402"/>
      <c r="Y1734" s="402"/>
      <c r="Z1734" s="402"/>
    </row>
    <row r="1735" spans="23:26" x14ac:dyDescent="0.2">
      <c r="W1735" s="402"/>
      <c r="X1735" s="402"/>
      <c r="Y1735" s="402"/>
      <c r="Z1735" s="402"/>
    </row>
    <row r="1736" spans="23:26" x14ac:dyDescent="0.2">
      <c r="W1736" s="402"/>
      <c r="X1736" s="402"/>
      <c r="Y1736" s="402"/>
      <c r="Z1736" s="402"/>
    </row>
    <row r="1737" spans="23:26" x14ac:dyDescent="0.2">
      <c r="W1737" s="402"/>
      <c r="X1737" s="402"/>
      <c r="Y1737" s="402"/>
      <c r="Z1737" s="402"/>
    </row>
    <row r="1738" spans="23:26" x14ac:dyDescent="0.2">
      <c r="W1738" s="402"/>
      <c r="X1738" s="402"/>
      <c r="Y1738" s="402"/>
      <c r="Z1738" s="402"/>
    </row>
    <row r="1739" spans="23:26" x14ac:dyDescent="0.2">
      <c r="W1739" s="402"/>
      <c r="X1739" s="402"/>
      <c r="Y1739" s="402"/>
      <c r="Z1739" s="402"/>
    </row>
    <row r="1740" spans="23:26" x14ac:dyDescent="0.2">
      <c r="W1740" s="402"/>
      <c r="X1740" s="402"/>
      <c r="Y1740" s="402"/>
      <c r="Z1740" s="402"/>
    </row>
    <row r="1741" spans="23:26" x14ac:dyDescent="0.2">
      <c r="W1741" s="402"/>
      <c r="X1741" s="402"/>
      <c r="Y1741" s="402"/>
      <c r="Z1741" s="402"/>
    </row>
    <row r="1742" spans="23:26" x14ac:dyDescent="0.2">
      <c r="W1742" s="402"/>
      <c r="X1742" s="402"/>
      <c r="Y1742" s="402"/>
      <c r="Z1742" s="402"/>
    </row>
    <row r="1743" spans="23:26" x14ac:dyDescent="0.2">
      <c r="W1743" s="402"/>
      <c r="X1743" s="402"/>
      <c r="Y1743" s="402"/>
      <c r="Z1743" s="402"/>
    </row>
    <row r="1744" spans="23:26" x14ac:dyDescent="0.2">
      <c r="W1744" s="402"/>
      <c r="X1744" s="402"/>
      <c r="Y1744" s="402"/>
      <c r="Z1744" s="402"/>
    </row>
    <row r="1745" spans="23:26" x14ac:dyDescent="0.2">
      <c r="W1745" s="402"/>
      <c r="X1745" s="402"/>
      <c r="Y1745" s="402"/>
      <c r="Z1745" s="402"/>
    </row>
    <row r="1746" spans="23:26" x14ac:dyDescent="0.2">
      <c r="W1746" s="402"/>
      <c r="X1746" s="402"/>
      <c r="Y1746" s="402"/>
      <c r="Z1746" s="402"/>
    </row>
    <row r="1747" spans="23:26" x14ac:dyDescent="0.2">
      <c r="W1747" s="402"/>
      <c r="X1747" s="402"/>
      <c r="Y1747" s="402"/>
      <c r="Z1747" s="402"/>
    </row>
    <row r="1748" spans="23:26" x14ac:dyDescent="0.2">
      <c r="W1748" s="402"/>
      <c r="X1748" s="402"/>
      <c r="Y1748" s="402"/>
      <c r="Z1748" s="402"/>
    </row>
    <row r="1749" spans="23:26" x14ac:dyDescent="0.2">
      <c r="W1749" s="402"/>
      <c r="X1749" s="402"/>
      <c r="Y1749" s="402"/>
      <c r="Z1749" s="402"/>
    </row>
    <row r="1750" spans="23:26" x14ac:dyDescent="0.2">
      <c r="W1750" s="402"/>
      <c r="X1750" s="402"/>
      <c r="Y1750" s="402"/>
      <c r="Z1750" s="402"/>
    </row>
    <row r="1751" spans="23:26" x14ac:dyDescent="0.2">
      <c r="W1751" s="402"/>
      <c r="X1751" s="402"/>
      <c r="Y1751" s="402"/>
      <c r="Z1751" s="402"/>
    </row>
    <row r="1752" spans="23:26" x14ac:dyDescent="0.2">
      <c r="W1752" s="402"/>
      <c r="X1752" s="402"/>
      <c r="Y1752" s="402"/>
      <c r="Z1752" s="402"/>
    </row>
    <row r="1753" spans="23:26" x14ac:dyDescent="0.2">
      <c r="W1753" s="402"/>
      <c r="X1753" s="402"/>
      <c r="Y1753" s="402"/>
      <c r="Z1753" s="402"/>
    </row>
    <row r="1754" spans="23:26" x14ac:dyDescent="0.2">
      <c r="W1754" s="402"/>
      <c r="X1754" s="402"/>
      <c r="Y1754" s="402"/>
      <c r="Z1754" s="402"/>
    </row>
    <row r="1755" spans="23:26" x14ac:dyDescent="0.2">
      <c r="W1755" s="402"/>
      <c r="X1755" s="402"/>
      <c r="Y1755" s="402"/>
      <c r="Z1755" s="402"/>
    </row>
    <row r="1756" spans="23:26" x14ac:dyDescent="0.2">
      <c r="W1756" s="402"/>
      <c r="X1756" s="402"/>
      <c r="Y1756" s="402"/>
      <c r="Z1756" s="402"/>
    </row>
    <row r="1757" spans="23:26" x14ac:dyDescent="0.2">
      <c r="W1757" s="402"/>
      <c r="X1757" s="402"/>
      <c r="Y1757" s="402"/>
      <c r="Z1757" s="402"/>
    </row>
    <row r="1758" spans="23:26" x14ac:dyDescent="0.2">
      <c r="W1758" s="402"/>
      <c r="X1758" s="402"/>
      <c r="Y1758" s="402"/>
      <c r="Z1758" s="402"/>
    </row>
    <row r="1759" spans="23:26" x14ac:dyDescent="0.2">
      <c r="W1759" s="402"/>
      <c r="X1759" s="402"/>
      <c r="Y1759" s="402"/>
      <c r="Z1759" s="402"/>
    </row>
    <row r="1760" spans="23:26" x14ac:dyDescent="0.2">
      <c r="W1760" s="402"/>
      <c r="X1760" s="402"/>
      <c r="Y1760" s="402"/>
      <c r="Z1760" s="402"/>
    </row>
    <row r="1761" spans="23:26" x14ac:dyDescent="0.2">
      <c r="W1761" s="402"/>
      <c r="X1761" s="402"/>
      <c r="Y1761" s="402"/>
      <c r="Z1761" s="402"/>
    </row>
    <row r="1762" spans="23:26" x14ac:dyDescent="0.2">
      <c r="W1762" s="402"/>
      <c r="X1762" s="402"/>
      <c r="Y1762" s="402"/>
      <c r="Z1762" s="402"/>
    </row>
    <row r="1763" spans="23:26" x14ac:dyDescent="0.2">
      <c r="W1763" s="402"/>
      <c r="X1763" s="402"/>
      <c r="Y1763" s="402"/>
      <c r="Z1763" s="402"/>
    </row>
    <row r="1764" spans="23:26" x14ac:dyDescent="0.2">
      <c r="W1764" s="402"/>
      <c r="X1764" s="402"/>
      <c r="Y1764" s="402"/>
      <c r="Z1764" s="402"/>
    </row>
    <row r="1765" spans="23:26" x14ac:dyDescent="0.2">
      <c r="W1765" s="402"/>
      <c r="X1765" s="402"/>
      <c r="Y1765" s="402"/>
      <c r="Z1765" s="402"/>
    </row>
    <row r="1766" spans="23:26" x14ac:dyDescent="0.2">
      <c r="W1766" s="402"/>
      <c r="X1766" s="402"/>
      <c r="Y1766" s="402"/>
      <c r="Z1766" s="402"/>
    </row>
    <row r="1767" spans="23:26" x14ac:dyDescent="0.2">
      <c r="W1767" s="402"/>
      <c r="X1767" s="402"/>
      <c r="Y1767" s="402"/>
      <c r="Z1767" s="402"/>
    </row>
    <row r="1768" spans="23:26" x14ac:dyDescent="0.2">
      <c r="W1768" s="402"/>
      <c r="X1768" s="402"/>
      <c r="Y1768" s="402"/>
      <c r="Z1768" s="402"/>
    </row>
    <row r="1769" spans="23:26" x14ac:dyDescent="0.2">
      <c r="W1769" s="402"/>
      <c r="X1769" s="402"/>
      <c r="Y1769" s="402"/>
      <c r="Z1769" s="402"/>
    </row>
    <row r="1770" spans="23:26" x14ac:dyDescent="0.2">
      <c r="W1770" s="402"/>
      <c r="X1770" s="402"/>
      <c r="Y1770" s="402"/>
      <c r="Z1770" s="402"/>
    </row>
    <row r="1771" spans="23:26" x14ac:dyDescent="0.2">
      <c r="W1771" s="402"/>
      <c r="X1771" s="402"/>
      <c r="Y1771" s="402"/>
      <c r="Z1771" s="402"/>
    </row>
    <row r="1772" spans="23:26" x14ac:dyDescent="0.2">
      <c r="W1772" s="402"/>
      <c r="X1772" s="402"/>
      <c r="Y1772" s="402"/>
      <c r="Z1772" s="402"/>
    </row>
    <row r="1773" spans="23:26" x14ac:dyDescent="0.2">
      <c r="W1773" s="402"/>
      <c r="X1773" s="402"/>
      <c r="Y1773" s="402"/>
      <c r="Z1773" s="402"/>
    </row>
    <row r="1774" spans="23:26" x14ac:dyDescent="0.2">
      <c r="W1774" s="402"/>
      <c r="X1774" s="402"/>
      <c r="Y1774" s="402"/>
      <c r="Z1774" s="402"/>
    </row>
    <row r="1775" spans="23:26" x14ac:dyDescent="0.2">
      <c r="W1775" s="402"/>
      <c r="X1775" s="402"/>
      <c r="Y1775" s="402"/>
      <c r="Z1775" s="402"/>
    </row>
    <row r="1776" spans="23:26" x14ac:dyDescent="0.2">
      <c r="W1776" s="402"/>
      <c r="X1776" s="402"/>
      <c r="Y1776" s="402"/>
      <c r="Z1776" s="402"/>
    </row>
    <row r="1777" spans="23:26" x14ac:dyDescent="0.2">
      <c r="W1777" s="402"/>
      <c r="X1777" s="402"/>
      <c r="Y1777" s="402"/>
      <c r="Z1777" s="402"/>
    </row>
    <row r="1778" spans="23:26" x14ac:dyDescent="0.2">
      <c r="W1778" s="402"/>
      <c r="X1778" s="402"/>
      <c r="Y1778" s="402"/>
      <c r="Z1778" s="402"/>
    </row>
    <row r="1779" spans="23:26" x14ac:dyDescent="0.2">
      <c r="W1779" s="402"/>
      <c r="X1779" s="402"/>
      <c r="Y1779" s="402"/>
      <c r="Z1779" s="402"/>
    </row>
    <row r="1780" spans="23:26" x14ac:dyDescent="0.2">
      <c r="W1780" s="402"/>
      <c r="X1780" s="402"/>
      <c r="Y1780" s="402"/>
      <c r="Z1780" s="402"/>
    </row>
    <row r="1781" spans="23:26" x14ac:dyDescent="0.2">
      <c r="W1781" s="402"/>
      <c r="X1781" s="402"/>
      <c r="Y1781" s="402"/>
      <c r="Z1781" s="402"/>
    </row>
    <row r="1782" spans="23:26" x14ac:dyDescent="0.2">
      <c r="W1782" s="402"/>
      <c r="X1782" s="402"/>
      <c r="Y1782" s="402"/>
      <c r="Z1782" s="402"/>
    </row>
    <row r="1783" spans="23:26" x14ac:dyDescent="0.2">
      <c r="W1783" s="402"/>
      <c r="X1783" s="402"/>
      <c r="Y1783" s="402"/>
      <c r="Z1783" s="402"/>
    </row>
    <row r="1784" spans="23:26" x14ac:dyDescent="0.2">
      <c r="W1784" s="402"/>
      <c r="X1784" s="402"/>
      <c r="Y1784" s="402"/>
      <c r="Z1784" s="402"/>
    </row>
    <row r="1785" spans="23:26" x14ac:dyDescent="0.2">
      <c r="W1785" s="402"/>
      <c r="X1785" s="402"/>
      <c r="Y1785" s="402"/>
      <c r="Z1785" s="402"/>
    </row>
    <row r="1786" spans="23:26" x14ac:dyDescent="0.2">
      <c r="W1786" s="402"/>
      <c r="X1786" s="402"/>
      <c r="Y1786" s="402"/>
      <c r="Z1786" s="402"/>
    </row>
    <row r="1787" spans="23:26" x14ac:dyDescent="0.2">
      <c r="W1787" s="402"/>
      <c r="X1787" s="402"/>
      <c r="Y1787" s="402"/>
      <c r="Z1787" s="402"/>
    </row>
    <row r="1788" spans="23:26" x14ac:dyDescent="0.2">
      <c r="W1788" s="402"/>
      <c r="X1788" s="402"/>
      <c r="Y1788" s="402"/>
      <c r="Z1788" s="402"/>
    </row>
    <row r="1789" spans="23:26" x14ac:dyDescent="0.2">
      <c r="W1789" s="402"/>
      <c r="X1789" s="402"/>
      <c r="Y1789" s="402"/>
      <c r="Z1789" s="402"/>
    </row>
    <row r="1790" spans="23:26" x14ac:dyDescent="0.2">
      <c r="W1790" s="402"/>
      <c r="X1790" s="402"/>
      <c r="Y1790" s="402"/>
      <c r="Z1790" s="402"/>
    </row>
    <row r="1791" spans="23:26" x14ac:dyDescent="0.2">
      <c r="W1791" s="402"/>
      <c r="X1791" s="402"/>
      <c r="Y1791" s="402"/>
      <c r="Z1791" s="402"/>
    </row>
    <row r="1792" spans="23:26" x14ac:dyDescent="0.2">
      <c r="W1792" s="402"/>
      <c r="X1792" s="402"/>
      <c r="Y1792" s="402"/>
      <c r="Z1792" s="402"/>
    </row>
    <row r="1793" spans="23:26" x14ac:dyDescent="0.2">
      <c r="W1793" s="402"/>
      <c r="X1793" s="402"/>
      <c r="Y1793" s="402"/>
      <c r="Z1793" s="402"/>
    </row>
    <row r="1794" spans="23:26" x14ac:dyDescent="0.2">
      <c r="W1794" s="402"/>
      <c r="X1794" s="402"/>
      <c r="Y1794" s="402"/>
      <c r="Z1794" s="402"/>
    </row>
    <row r="1795" spans="23:26" x14ac:dyDescent="0.2">
      <c r="W1795" s="402"/>
      <c r="X1795" s="402"/>
      <c r="Y1795" s="402"/>
      <c r="Z1795" s="402"/>
    </row>
    <row r="1796" spans="23:26" x14ac:dyDescent="0.2">
      <c r="W1796" s="402"/>
      <c r="X1796" s="402"/>
      <c r="Y1796" s="402"/>
      <c r="Z1796" s="402"/>
    </row>
    <row r="1797" spans="23:26" x14ac:dyDescent="0.2">
      <c r="W1797" s="402"/>
      <c r="X1797" s="402"/>
      <c r="Y1797" s="402"/>
      <c r="Z1797" s="402"/>
    </row>
    <row r="1798" spans="23:26" x14ac:dyDescent="0.2">
      <c r="W1798" s="402"/>
      <c r="X1798" s="402"/>
      <c r="Y1798" s="402"/>
      <c r="Z1798" s="402"/>
    </row>
    <row r="1799" spans="23:26" x14ac:dyDescent="0.2">
      <c r="W1799" s="402"/>
      <c r="X1799" s="402"/>
      <c r="Y1799" s="402"/>
      <c r="Z1799" s="402"/>
    </row>
    <row r="1800" spans="23:26" x14ac:dyDescent="0.2">
      <c r="W1800" s="402"/>
      <c r="X1800" s="402"/>
      <c r="Y1800" s="402"/>
      <c r="Z1800" s="402"/>
    </row>
    <row r="1801" spans="23:26" x14ac:dyDescent="0.2">
      <c r="W1801" s="402"/>
      <c r="X1801" s="402"/>
      <c r="Y1801" s="402"/>
      <c r="Z1801" s="402"/>
    </row>
    <row r="1802" spans="23:26" x14ac:dyDescent="0.2">
      <c r="W1802" s="402"/>
      <c r="X1802" s="402"/>
      <c r="Y1802" s="402"/>
      <c r="Z1802" s="402"/>
    </row>
    <row r="1803" spans="23:26" x14ac:dyDescent="0.2">
      <c r="W1803" s="402"/>
      <c r="X1803" s="402"/>
      <c r="Y1803" s="402"/>
      <c r="Z1803" s="402"/>
    </row>
    <row r="1804" spans="23:26" x14ac:dyDescent="0.2">
      <c r="W1804" s="402"/>
      <c r="X1804" s="402"/>
      <c r="Y1804" s="402"/>
      <c r="Z1804" s="402"/>
    </row>
    <row r="1805" spans="23:26" x14ac:dyDescent="0.2">
      <c r="W1805" s="402"/>
      <c r="X1805" s="402"/>
      <c r="Y1805" s="402"/>
      <c r="Z1805" s="402"/>
    </row>
    <row r="1806" spans="23:26" x14ac:dyDescent="0.2">
      <c r="W1806" s="402"/>
      <c r="X1806" s="402"/>
      <c r="Y1806" s="402"/>
      <c r="Z1806" s="402"/>
    </row>
    <row r="1807" spans="23:26" x14ac:dyDescent="0.2">
      <c r="W1807" s="402"/>
      <c r="X1807" s="402"/>
      <c r="Y1807" s="402"/>
      <c r="Z1807" s="402"/>
    </row>
    <row r="1808" spans="23:26" x14ac:dyDescent="0.2">
      <c r="W1808" s="402"/>
      <c r="X1808" s="402"/>
      <c r="Y1808" s="402"/>
      <c r="Z1808" s="402"/>
    </row>
    <row r="1809" spans="23:26" x14ac:dyDescent="0.2">
      <c r="W1809" s="402"/>
      <c r="X1809" s="402"/>
      <c r="Y1809" s="402"/>
      <c r="Z1809" s="402"/>
    </row>
    <row r="1810" spans="23:26" x14ac:dyDescent="0.2">
      <c r="W1810" s="402"/>
      <c r="X1810" s="402"/>
      <c r="Y1810" s="402"/>
      <c r="Z1810" s="402"/>
    </row>
    <row r="1811" spans="23:26" x14ac:dyDescent="0.2">
      <c r="W1811" s="402"/>
      <c r="X1811" s="402"/>
      <c r="Y1811" s="402"/>
      <c r="Z1811" s="402"/>
    </row>
    <row r="1812" spans="23:26" x14ac:dyDescent="0.2">
      <c r="W1812" s="402"/>
      <c r="X1812" s="402"/>
      <c r="Y1812" s="402"/>
      <c r="Z1812" s="402"/>
    </row>
    <row r="1813" spans="23:26" x14ac:dyDescent="0.2">
      <c r="W1813" s="402"/>
      <c r="X1813" s="402"/>
      <c r="Y1813" s="402"/>
      <c r="Z1813" s="402"/>
    </row>
    <row r="1814" spans="23:26" x14ac:dyDescent="0.2">
      <c r="W1814" s="402"/>
      <c r="X1814" s="402"/>
      <c r="Y1814" s="402"/>
      <c r="Z1814" s="402"/>
    </row>
    <row r="1815" spans="23:26" x14ac:dyDescent="0.2">
      <c r="W1815" s="402"/>
      <c r="X1815" s="402"/>
      <c r="Y1815" s="402"/>
      <c r="Z1815" s="402"/>
    </row>
    <row r="1816" spans="23:26" x14ac:dyDescent="0.2">
      <c r="W1816" s="402"/>
      <c r="X1816" s="402"/>
      <c r="Y1816" s="402"/>
      <c r="Z1816" s="402"/>
    </row>
    <row r="1817" spans="23:26" x14ac:dyDescent="0.2">
      <c r="W1817" s="402"/>
      <c r="X1817" s="402"/>
      <c r="Y1817" s="402"/>
      <c r="Z1817" s="402"/>
    </row>
    <row r="1818" spans="23:26" x14ac:dyDescent="0.2">
      <c r="W1818" s="402"/>
      <c r="X1818" s="402"/>
      <c r="Y1818" s="402"/>
      <c r="Z1818" s="402"/>
    </row>
    <row r="1819" spans="23:26" x14ac:dyDescent="0.2">
      <c r="W1819" s="402"/>
      <c r="X1819" s="402"/>
      <c r="Y1819" s="402"/>
      <c r="Z1819" s="402"/>
    </row>
    <row r="1820" spans="23:26" x14ac:dyDescent="0.2">
      <c r="W1820" s="402"/>
      <c r="X1820" s="402"/>
      <c r="Y1820" s="402"/>
      <c r="Z1820" s="402"/>
    </row>
    <row r="1821" spans="23:26" x14ac:dyDescent="0.2">
      <c r="W1821" s="402"/>
      <c r="X1821" s="402"/>
      <c r="Y1821" s="402"/>
      <c r="Z1821" s="402"/>
    </row>
    <row r="1822" spans="23:26" x14ac:dyDescent="0.2">
      <c r="W1822" s="402"/>
      <c r="X1822" s="402"/>
      <c r="Y1822" s="402"/>
      <c r="Z1822" s="402"/>
    </row>
    <row r="1823" spans="23:26" x14ac:dyDescent="0.2">
      <c r="W1823" s="402"/>
      <c r="X1823" s="402"/>
      <c r="Y1823" s="402"/>
      <c r="Z1823" s="402"/>
    </row>
    <row r="1824" spans="23:26" x14ac:dyDescent="0.2">
      <c r="W1824" s="402"/>
      <c r="X1824" s="402"/>
      <c r="Y1824" s="402"/>
      <c r="Z1824" s="402"/>
    </row>
    <row r="1825" spans="23:26" x14ac:dyDescent="0.2">
      <c r="W1825" s="402"/>
      <c r="X1825" s="402"/>
      <c r="Y1825" s="402"/>
      <c r="Z1825" s="402"/>
    </row>
    <row r="1826" spans="23:26" x14ac:dyDescent="0.2">
      <c r="W1826" s="402"/>
      <c r="X1826" s="402"/>
      <c r="Y1826" s="402"/>
      <c r="Z1826" s="402"/>
    </row>
    <row r="1827" spans="23:26" x14ac:dyDescent="0.2">
      <c r="W1827" s="402"/>
      <c r="X1827" s="402"/>
      <c r="Y1827" s="402"/>
      <c r="Z1827" s="402"/>
    </row>
    <row r="1828" spans="23:26" x14ac:dyDescent="0.2">
      <c r="W1828" s="402"/>
      <c r="X1828" s="402"/>
      <c r="Y1828" s="402"/>
      <c r="Z1828" s="402"/>
    </row>
    <row r="1829" spans="23:26" x14ac:dyDescent="0.2">
      <c r="W1829" s="402"/>
      <c r="X1829" s="402"/>
      <c r="Y1829" s="402"/>
      <c r="Z1829" s="402"/>
    </row>
    <row r="1830" spans="23:26" x14ac:dyDescent="0.2">
      <c r="W1830" s="402"/>
      <c r="X1830" s="402"/>
      <c r="Y1830" s="402"/>
      <c r="Z1830" s="402"/>
    </row>
    <row r="1831" spans="23:26" x14ac:dyDescent="0.2">
      <c r="W1831" s="402"/>
      <c r="X1831" s="402"/>
      <c r="Y1831" s="402"/>
      <c r="Z1831" s="402"/>
    </row>
    <row r="1832" spans="23:26" x14ac:dyDescent="0.2">
      <c r="W1832" s="402"/>
      <c r="X1832" s="402"/>
      <c r="Y1832" s="402"/>
      <c r="Z1832" s="402"/>
    </row>
    <row r="1833" spans="23:26" x14ac:dyDescent="0.2">
      <c r="W1833" s="402"/>
      <c r="X1833" s="402"/>
      <c r="Y1833" s="402"/>
      <c r="Z1833" s="402"/>
    </row>
    <row r="1834" spans="23:26" x14ac:dyDescent="0.2">
      <c r="W1834" s="402"/>
      <c r="X1834" s="402"/>
      <c r="Y1834" s="402"/>
      <c r="Z1834" s="402"/>
    </row>
    <row r="1835" spans="23:26" x14ac:dyDescent="0.2">
      <c r="W1835" s="402"/>
      <c r="X1835" s="402"/>
      <c r="Y1835" s="402"/>
      <c r="Z1835" s="402"/>
    </row>
    <row r="1836" spans="23:26" x14ac:dyDescent="0.2">
      <c r="W1836" s="402"/>
      <c r="X1836" s="402"/>
      <c r="Y1836" s="402"/>
      <c r="Z1836" s="402"/>
    </row>
    <row r="1837" spans="23:26" x14ac:dyDescent="0.2">
      <c r="W1837" s="402"/>
      <c r="X1837" s="402"/>
      <c r="Y1837" s="402"/>
      <c r="Z1837" s="402"/>
    </row>
    <row r="1838" spans="23:26" x14ac:dyDescent="0.2">
      <c r="W1838" s="402"/>
      <c r="X1838" s="402"/>
      <c r="Y1838" s="402"/>
      <c r="Z1838" s="402"/>
    </row>
    <row r="1839" spans="23:26" x14ac:dyDescent="0.2">
      <c r="W1839" s="402"/>
      <c r="X1839" s="402"/>
      <c r="Y1839" s="402"/>
      <c r="Z1839" s="402"/>
    </row>
    <row r="1840" spans="23:26" x14ac:dyDescent="0.2">
      <c r="W1840" s="402"/>
      <c r="X1840" s="402"/>
      <c r="Y1840" s="402"/>
      <c r="Z1840" s="402"/>
    </row>
    <row r="1841" spans="23:26" x14ac:dyDescent="0.2">
      <c r="W1841" s="402"/>
      <c r="X1841" s="402"/>
      <c r="Y1841" s="402"/>
      <c r="Z1841" s="402"/>
    </row>
    <row r="1842" spans="23:26" x14ac:dyDescent="0.2">
      <c r="W1842" s="402"/>
      <c r="X1842" s="402"/>
      <c r="Y1842" s="402"/>
      <c r="Z1842" s="402"/>
    </row>
    <row r="1843" spans="23:26" x14ac:dyDescent="0.2">
      <c r="W1843" s="402"/>
      <c r="X1843" s="402"/>
      <c r="Y1843" s="402"/>
      <c r="Z1843" s="402"/>
    </row>
    <row r="1844" spans="23:26" x14ac:dyDescent="0.2">
      <c r="W1844" s="402"/>
      <c r="X1844" s="402"/>
      <c r="Y1844" s="402"/>
      <c r="Z1844" s="402"/>
    </row>
    <row r="1845" spans="23:26" x14ac:dyDescent="0.2">
      <c r="W1845" s="402"/>
      <c r="X1845" s="402"/>
      <c r="Y1845" s="402"/>
      <c r="Z1845" s="402"/>
    </row>
    <row r="1846" spans="23:26" x14ac:dyDescent="0.2">
      <c r="W1846" s="402"/>
      <c r="X1846" s="402"/>
      <c r="Y1846" s="402"/>
      <c r="Z1846" s="402"/>
    </row>
    <row r="1847" spans="23:26" x14ac:dyDescent="0.2">
      <c r="W1847" s="402"/>
      <c r="X1847" s="402"/>
      <c r="Y1847" s="402"/>
      <c r="Z1847" s="402"/>
    </row>
    <row r="1848" spans="23:26" x14ac:dyDescent="0.2">
      <c r="W1848" s="402"/>
      <c r="X1848" s="402"/>
      <c r="Y1848" s="402"/>
      <c r="Z1848" s="402"/>
    </row>
    <row r="1849" spans="23:26" x14ac:dyDescent="0.2">
      <c r="W1849" s="402"/>
      <c r="X1849" s="402"/>
      <c r="Y1849" s="402"/>
      <c r="Z1849" s="402"/>
    </row>
    <row r="1850" spans="23:26" x14ac:dyDescent="0.2">
      <c r="W1850" s="402"/>
      <c r="X1850" s="402"/>
      <c r="Y1850" s="402"/>
      <c r="Z1850" s="402"/>
    </row>
    <row r="1851" spans="23:26" x14ac:dyDescent="0.2">
      <c r="W1851" s="402"/>
      <c r="X1851" s="402"/>
      <c r="Y1851" s="402"/>
      <c r="Z1851" s="402"/>
    </row>
    <row r="1852" spans="23:26" x14ac:dyDescent="0.2">
      <c r="W1852" s="402"/>
      <c r="X1852" s="402"/>
      <c r="Y1852" s="402"/>
      <c r="Z1852" s="402"/>
    </row>
    <row r="1853" spans="23:26" x14ac:dyDescent="0.2">
      <c r="W1853" s="402"/>
      <c r="X1853" s="402"/>
      <c r="Y1853" s="402"/>
      <c r="Z1853" s="402"/>
    </row>
    <row r="1854" spans="23:26" x14ac:dyDescent="0.2">
      <c r="W1854" s="402"/>
      <c r="X1854" s="402"/>
      <c r="Y1854" s="402"/>
      <c r="Z1854" s="402"/>
    </row>
    <row r="1855" spans="23:26" x14ac:dyDescent="0.2">
      <c r="W1855" s="402"/>
      <c r="X1855" s="402"/>
      <c r="Y1855" s="402"/>
      <c r="Z1855" s="402"/>
    </row>
    <row r="1856" spans="23:26" x14ac:dyDescent="0.2">
      <c r="W1856" s="402"/>
      <c r="X1856" s="402"/>
      <c r="Y1856" s="402"/>
      <c r="Z1856" s="402"/>
    </row>
    <row r="1857" spans="23:26" x14ac:dyDescent="0.2">
      <c r="W1857" s="402"/>
      <c r="X1857" s="402"/>
      <c r="Y1857" s="402"/>
      <c r="Z1857" s="402"/>
    </row>
    <row r="1858" spans="23:26" x14ac:dyDescent="0.2">
      <c r="W1858" s="402"/>
      <c r="X1858" s="402"/>
      <c r="Y1858" s="402"/>
      <c r="Z1858" s="402"/>
    </row>
    <row r="1859" spans="23:26" x14ac:dyDescent="0.2">
      <c r="W1859" s="402"/>
      <c r="X1859" s="402"/>
      <c r="Y1859" s="402"/>
      <c r="Z1859" s="402"/>
    </row>
    <row r="1860" spans="23:26" x14ac:dyDescent="0.2">
      <c r="W1860" s="402"/>
      <c r="X1860" s="402"/>
      <c r="Y1860" s="402"/>
      <c r="Z1860" s="402"/>
    </row>
    <row r="1861" spans="23:26" x14ac:dyDescent="0.2">
      <c r="W1861" s="402"/>
      <c r="X1861" s="402"/>
      <c r="Y1861" s="402"/>
      <c r="Z1861" s="402"/>
    </row>
    <row r="1862" spans="23:26" x14ac:dyDescent="0.2">
      <c r="W1862" s="402"/>
      <c r="X1862" s="402"/>
      <c r="Y1862" s="402"/>
      <c r="Z1862" s="402"/>
    </row>
    <row r="1863" spans="23:26" x14ac:dyDescent="0.2">
      <c r="W1863" s="402"/>
      <c r="X1863" s="402"/>
      <c r="Y1863" s="402"/>
      <c r="Z1863" s="402"/>
    </row>
    <row r="1864" spans="23:26" x14ac:dyDescent="0.2">
      <c r="W1864" s="402"/>
      <c r="X1864" s="402"/>
      <c r="Y1864" s="402"/>
      <c r="Z1864" s="402"/>
    </row>
    <row r="1865" spans="23:26" x14ac:dyDescent="0.2">
      <c r="W1865" s="402"/>
      <c r="X1865" s="402"/>
      <c r="Y1865" s="402"/>
      <c r="Z1865" s="402"/>
    </row>
    <row r="1866" spans="23:26" x14ac:dyDescent="0.2">
      <c r="W1866" s="402"/>
      <c r="X1866" s="402"/>
      <c r="Y1866" s="402"/>
      <c r="Z1866" s="402"/>
    </row>
    <row r="1867" spans="23:26" x14ac:dyDescent="0.2">
      <c r="W1867" s="402"/>
      <c r="X1867" s="402"/>
      <c r="Y1867" s="402"/>
      <c r="Z1867" s="402"/>
    </row>
    <row r="1868" spans="23:26" x14ac:dyDescent="0.2">
      <c r="W1868" s="402"/>
      <c r="X1868" s="402"/>
      <c r="Y1868" s="402"/>
      <c r="Z1868" s="402"/>
    </row>
    <row r="1869" spans="23:26" x14ac:dyDescent="0.2">
      <c r="W1869" s="402"/>
      <c r="X1869" s="402"/>
      <c r="Y1869" s="402"/>
      <c r="Z1869" s="402"/>
    </row>
    <row r="1870" spans="23:26" x14ac:dyDescent="0.2">
      <c r="W1870" s="402"/>
      <c r="X1870" s="402"/>
      <c r="Y1870" s="402"/>
      <c r="Z1870" s="402"/>
    </row>
    <row r="1871" spans="23:26" x14ac:dyDescent="0.2">
      <c r="W1871" s="402"/>
      <c r="X1871" s="402"/>
      <c r="Y1871" s="402"/>
      <c r="Z1871" s="402"/>
    </row>
    <row r="1872" spans="23:26" x14ac:dyDescent="0.2">
      <c r="W1872" s="402"/>
      <c r="X1872" s="402"/>
      <c r="Y1872" s="402"/>
      <c r="Z1872" s="402"/>
    </row>
    <row r="1873" spans="23:26" x14ac:dyDescent="0.2">
      <c r="W1873" s="402"/>
      <c r="X1873" s="402"/>
      <c r="Y1873" s="402"/>
      <c r="Z1873" s="402"/>
    </row>
    <row r="1874" spans="23:26" x14ac:dyDescent="0.2">
      <c r="W1874" s="402"/>
      <c r="X1874" s="402"/>
      <c r="Y1874" s="402"/>
      <c r="Z1874" s="402"/>
    </row>
    <row r="1875" spans="23:26" x14ac:dyDescent="0.2">
      <c r="W1875" s="402"/>
      <c r="X1875" s="402"/>
      <c r="Y1875" s="402"/>
      <c r="Z1875" s="402"/>
    </row>
    <row r="1876" spans="23:26" x14ac:dyDescent="0.2">
      <c r="W1876" s="402"/>
      <c r="X1876" s="402"/>
      <c r="Y1876" s="402"/>
      <c r="Z1876" s="402"/>
    </row>
    <row r="1877" spans="23:26" x14ac:dyDescent="0.2">
      <c r="W1877" s="402"/>
      <c r="X1877" s="402"/>
      <c r="Y1877" s="402"/>
      <c r="Z1877" s="402"/>
    </row>
    <row r="1878" spans="23:26" x14ac:dyDescent="0.2">
      <c r="W1878" s="402"/>
      <c r="X1878" s="402"/>
      <c r="Y1878" s="402"/>
      <c r="Z1878" s="402"/>
    </row>
    <row r="1879" spans="23:26" x14ac:dyDescent="0.2">
      <c r="W1879" s="402"/>
      <c r="X1879" s="402"/>
      <c r="Y1879" s="402"/>
      <c r="Z1879" s="402"/>
    </row>
    <row r="1880" spans="23:26" x14ac:dyDescent="0.2">
      <c r="W1880" s="402"/>
      <c r="X1880" s="402"/>
      <c r="Y1880" s="402"/>
      <c r="Z1880" s="402"/>
    </row>
    <row r="1881" spans="23:26" x14ac:dyDescent="0.2">
      <c r="W1881" s="402"/>
      <c r="X1881" s="402"/>
      <c r="Y1881" s="402"/>
      <c r="Z1881" s="402"/>
    </row>
    <row r="1882" spans="23:26" x14ac:dyDescent="0.2">
      <c r="W1882" s="402"/>
      <c r="X1882" s="402"/>
      <c r="Y1882" s="402"/>
      <c r="Z1882" s="402"/>
    </row>
    <row r="1883" spans="23:26" x14ac:dyDescent="0.2">
      <c r="W1883" s="402"/>
      <c r="X1883" s="402"/>
      <c r="Y1883" s="402"/>
      <c r="Z1883" s="402"/>
    </row>
    <row r="1884" spans="23:26" x14ac:dyDescent="0.2">
      <c r="W1884" s="402"/>
      <c r="X1884" s="402"/>
      <c r="Y1884" s="402"/>
      <c r="Z1884" s="402"/>
    </row>
    <row r="1885" spans="23:26" x14ac:dyDescent="0.2">
      <c r="W1885" s="402"/>
      <c r="X1885" s="402"/>
      <c r="Y1885" s="402"/>
      <c r="Z1885" s="402"/>
    </row>
    <row r="1886" spans="23:26" x14ac:dyDescent="0.2">
      <c r="W1886" s="402"/>
      <c r="X1886" s="402"/>
      <c r="Y1886" s="402"/>
      <c r="Z1886" s="402"/>
    </row>
    <row r="1887" spans="23:26" x14ac:dyDescent="0.2">
      <c r="W1887" s="402"/>
      <c r="X1887" s="402"/>
      <c r="Y1887" s="402"/>
      <c r="Z1887" s="402"/>
    </row>
    <row r="1888" spans="23:26" x14ac:dyDescent="0.2">
      <c r="W1888" s="402"/>
      <c r="X1888" s="402"/>
      <c r="Y1888" s="402"/>
      <c r="Z1888" s="402"/>
    </row>
    <row r="1889" spans="23:26" x14ac:dyDescent="0.2">
      <c r="W1889" s="402"/>
      <c r="X1889" s="402"/>
      <c r="Y1889" s="402"/>
      <c r="Z1889" s="402"/>
    </row>
    <row r="1890" spans="23:26" x14ac:dyDescent="0.2">
      <c r="W1890" s="402"/>
      <c r="X1890" s="402"/>
      <c r="Y1890" s="402"/>
      <c r="Z1890" s="402"/>
    </row>
    <row r="1891" spans="23:26" x14ac:dyDescent="0.2">
      <c r="W1891" s="402"/>
      <c r="X1891" s="402"/>
      <c r="Y1891" s="402"/>
      <c r="Z1891" s="402"/>
    </row>
    <row r="1892" spans="23:26" x14ac:dyDescent="0.2">
      <c r="W1892" s="402"/>
      <c r="X1892" s="402"/>
      <c r="Y1892" s="402"/>
      <c r="Z1892" s="402"/>
    </row>
    <row r="1893" spans="23:26" x14ac:dyDescent="0.2">
      <c r="W1893" s="402"/>
      <c r="X1893" s="402"/>
      <c r="Y1893" s="402"/>
      <c r="Z1893" s="402"/>
    </row>
    <row r="1894" spans="23:26" x14ac:dyDescent="0.2">
      <c r="W1894" s="402"/>
      <c r="X1894" s="402"/>
      <c r="Y1894" s="402"/>
      <c r="Z1894" s="402"/>
    </row>
    <row r="1895" spans="23:26" x14ac:dyDescent="0.2">
      <c r="W1895" s="402"/>
      <c r="X1895" s="402"/>
      <c r="Y1895" s="402"/>
      <c r="Z1895" s="402"/>
    </row>
    <row r="1896" spans="23:26" x14ac:dyDescent="0.2">
      <c r="W1896" s="402"/>
      <c r="X1896" s="402"/>
      <c r="Y1896" s="402"/>
      <c r="Z1896" s="402"/>
    </row>
    <row r="1897" spans="23:26" x14ac:dyDescent="0.2">
      <c r="W1897" s="402"/>
      <c r="X1897" s="402"/>
      <c r="Y1897" s="402"/>
      <c r="Z1897" s="402"/>
    </row>
    <row r="1898" spans="23:26" x14ac:dyDescent="0.2">
      <c r="W1898" s="402"/>
      <c r="X1898" s="402"/>
      <c r="Y1898" s="402"/>
      <c r="Z1898" s="402"/>
    </row>
    <row r="1899" spans="23:26" x14ac:dyDescent="0.2">
      <c r="W1899" s="402"/>
      <c r="X1899" s="402"/>
      <c r="Y1899" s="402"/>
      <c r="Z1899" s="402"/>
    </row>
    <row r="1900" spans="23:26" x14ac:dyDescent="0.2">
      <c r="W1900" s="402"/>
      <c r="X1900" s="402"/>
      <c r="Y1900" s="402"/>
      <c r="Z1900" s="402"/>
    </row>
    <row r="1901" spans="23:26" x14ac:dyDescent="0.2">
      <c r="W1901" s="402"/>
      <c r="X1901" s="402"/>
      <c r="Y1901" s="402"/>
      <c r="Z1901" s="402"/>
    </row>
    <row r="1902" spans="23:26" x14ac:dyDescent="0.2">
      <c r="W1902" s="402"/>
      <c r="X1902" s="402"/>
      <c r="Y1902" s="402"/>
      <c r="Z1902" s="402"/>
    </row>
    <row r="1903" spans="23:26" x14ac:dyDescent="0.2">
      <c r="W1903" s="402"/>
      <c r="X1903" s="402"/>
      <c r="Y1903" s="402"/>
      <c r="Z1903" s="402"/>
    </row>
    <row r="1904" spans="23:26" x14ac:dyDescent="0.2">
      <c r="W1904" s="402"/>
      <c r="X1904" s="402"/>
      <c r="Y1904" s="402"/>
      <c r="Z1904" s="402"/>
    </row>
    <row r="1905" spans="23:26" x14ac:dyDescent="0.2">
      <c r="W1905" s="402"/>
      <c r="X1905" s="402"/>
      <c r="Y1905" s="402"/>
      <c r="Z1905" s="402"/>
    </row>
    <row r="1906" spans="23:26" x14ac:dyDescent="0.2">
      <c r="W1906" s="402"/>
      <c r="X1906" s="402"/>
      <c r="Y1906" s="402"/>
      <c r="Z1906" s="402"/>
    </row>
    <row r="1907" spans="23:26" x14ac:dyDescent="0.2">
      <c r="W1907" s="402"/>
      <c r="X1907" s="402"/>
      <c r="Y1907" s="402"/>
      <c r="Z1907" s="402"/>
    </row>
    <row r="1908" spans="23:26" x14ac:dyDescent="0.2">
      <c r="W1908" s="402"/>
      <c r="X1908" s="402"/>
      <c r="Y1908" s="402"/>
      <c r="Z1908" s="402"/>
    </row>
    <row r="1909" spans="23:26" x14ac:dyDescent="0.2">
      <c r="W1909" s="402"/>
      <c r="X1909" s="402"/>
      <c r="Y1909" s="402"/>
      <c r="Z1909" s="402"/>
    </row>
    <row r="1910" spans="23:26" x14ac:dyDescent="0.2">
      <c r="W1910" s="402"/>
      <c r="X1910" s="402"/>
      <c r="Y1910" s="402"/>
      <c r="Z1910" s="402"/>
    </row>
    <row r="1911" spans="23:26" x14ac:dyDescent="0.2">
      <c r="W1911" s="402"/>
      <c r="X1911" s="402"/>
      <c r="Y1911" s="402"/>
      <c r="Z1911" s="402"/>
    </row>
    <row r="1912" spans="23:26" x14ac:dyDescent="0.2">
      <c r="W1912" s="402"/>
      <c r="X1912" s="402"/>
      <c r="Y1912" s="402"/>
      <c r="Z1912" s="402"/>
    </row>
    <row r="1913" spans="23:26" x14ac:dyDescent="0.2">
      <c r="W1913" s="402"/>
      <c r="X1913" s="402"/>
      <c r="Y1913" s="402"/>
      <c r="Z1913" s="402"/>
    </row>
    <row r="1914" spans="23:26" x14ac:dyDescent="0.2">
      <c r="W1914" s="402"/>
      <c r="X1914" s="402"/>
      <c r="Y1914" s="402"/>
      <c r="Z1914" s="402"/>
    </row>
    <row r="1915" spans="23:26" x14ac:dyDescent="0.2">
      <c r="W1915" s="402"/>
      <c r="X1915" s="402"/>
      <c r="Y1915" s="402"/>
      <c r="Z1915" s="402"/>
    </row>
    <row r="1916" spans="23:26" x14ac:dyDescent="0.2">
      <c r="W1916" s="402"/>
      <c r="X1916" s="402"/>
      <c r="Y1916" s="402"/>
      <c r="Z1916" s="402"/>
    </row>
    <row r="1917" spans="23:26" x14ac:dyDescent="0.2">
      <c r="W1917" s="402"/>
      <c r="X1917" s="402"/>
      <c r="Y1917" s="402"/>
      <c r="Z1917" s="402"/>
    </row>
    <row r="1918" spans="23:26" x14ac:dyDescent="0.2">
      <c r="W1918" s="402"/>
      <c r="X1918" s="402"/>
      <c r="Y1918" s="402"/>
      <c r="Z1918" s="402"/>
    </row>
    <row r="1919" spans="23:26" x14ac:dyDescent="0.2">
      <c r="W1919" s="402"/>
      <c r="X1919" s="402"/>
      <c r="Y1919" s="402"/>
      <c r="Z1919" s="402"/>
    </row>
    <row r="1920" spans="23:26" x14ac:dyDescent="0.2">
      <c r="W1920" s="402"/>
      <c r="X1920" s="402"/>
      <c r="Y1920" s="402"/>
      <c r="Z1920" s="402"/>
    </row>
    <row r="1921" spans="23:26" x14ac:dyDescent="0.2">
      <c r="W1921" s="402"/>
      <c r="X1921" s="402"/>
      <c r="Y1921" s="402"/>
      <c r="Z1921" s="402"/>
    </row>
    <row r="1922" spans="23:26" x14ac:dyDescent="0.2">
      <c r="W1922" s="402"/>
      <c r="X1922" s="402"/>
      <c r="Y1922" s="402"/>
      <c r="Z1922" s="402"/>
    </row>
    <row r="1923" spans="23:26" x14ac:dyDescent="0.2">
      <c r="W1923" s="402"/>
      <c r="X1923" s="402"/>
      <c r="Y1923" s="402"/>
      <c r="Z1923" s="402"/>
    </row>
    <row r="1924" spans="23:26" x14ac:dyDescent="0.2">
      <c r="W1924" s="402"/>
      <c r="X1924" s="402"/>
      <c r="Y1924" s="402"/>
      <c r="Z1924" s="402"/>
    </row>
    <row r="1925" spans="23:26" x14ac:dyDescent="0.2">
      <c r="W1925" s="402"/>
      <c r="X1925" s="402"/>
      <c r="Y1925" s="402"/>
      <c r="Z1925" s="402"/>
    </row>
    <row r="1926" spans="23:26" x14ac:dyDescent="0.2">
      <c r="W1926" s="402"/>
      <c r="X1926" s="402"/>
      <c r="Y1926" s="402"/>
      <c r="Z1926" s="402"/>
    </row>
    <row r="1927" spans="23:26" x14ac:dyDescent="0.2">
      <c r="W1927" s="402"/>
      <c r="X1927" s="402"/>
      <c r="Y1927" s="402"/>
      <c r="Z1927" s="402"/>
    </row>
    <row r="1928" spans="23:26" x14ac:dyDescent="0.2">
      <c r="W1928" s="402"/>
      <c r="X1928" s="402"/>
      <c r="Y1928" s="402"/>
      <c r="Z1928" s="402"/>
    </row>
    <row r="1929" spans="23:26" x14ac:dyDescent="0.2">
      <c r="W1929" s="402"/>
      <c r="X1929" s="402"/>
      <c r="Y1929" s="402"/>
      <c r="Z1929" s="402"/>
    </row>
    <row r="1930" spans="23:26" x14ac:dyDescent="0.2">
      <c r="W1930" s="402"/>
      <c r="X1930" s="402"/>
      <c r="Y1930" s="402"/>
      <c r="Z1930" s="402"/>
    </row>
    <row r="1931" spans="23:26" x14ac:dyDescent="0.2">
      <c r="W1931" s="402"/>
      <c r="X1931" s="402"/>
      <c r="Y1931" s="402"/>
      <c r="Z1931" s="402"/>
    </row>
    <row r="1932" spans="23:26" x14ac:dyDescent="0.2">
      <c r="W1932" s="402"/>
      <c r="X1932" s="402"/>
      <c r="Y1932" s="402"/>
      <c r="Z1932" s="402"/>
    </row>
    <row r="1933" spans="23:26" x14ac:dyDescent="0.2">
      <c r="W1933" s="402"/>
      <c r="X1933" s="402"/>
      <c r="Y1933" s="402"/>
      <c r="Z1933" s="402"/>
    </row>
    <row r="1934" spans="23:26" x14ac:dyDescent="0.2">
      <c r="W1934" s="402"/>
      <c r="X1934" s="402"/>
      <c r="Y1934" s="402"/>
      <c r="Z1934" s="402"/>
    </row>
    <row r="1935" spans="23:26" x14ac:dyDescent="0.2">
      <c r="W1935" s="402"/>
      <c r="X1935" s="402"/>
      <c r="Y1935" s="402"/>
      <c r="Z1935" s="402"/>
    </row>
    <row r="1936" spans="23:26" x14ac:dyDescent="0.2">
      <c r="W1936" s="402"/>
      <c r="X1936" s="402"/>
      <c r="Y1936" s="402"/>
      <c r="Z1936" s="402"/>
    </row>
    <row r="1937" spans="23:26" x14ac:dyDescent="0.2">
      <c r="W1937" s="402"/>
      <c r="X1937" s="402"/>
      <c r="Y1937" s="402"/>
      <c r="Z1937" s="402"/>
    </row>
    <row r="1938" spans="23:26" x14ac:dyDescent="0.2">
      <c r="W1938" s="402"/>
      <c r="X1938" s="402"/>
      <c r="Y1938" s="402"/>
      <c r="Z1938" s="402"/>
    </row>
    <row r="1939" spans="23:26" x14ac:dyDescent="0.2">
      <c r="W1939" s="402"/>
      <c r="X1939" s="402"/>
      <c r="Y1939" s="402"/>
      <c r="Z1939" s="402"/>
    </row>
    <row r="1940" spans="23:26" x14ac:dyDescent="0.2">
      <c r="W1940" s="402"/>
      <c r="X1940" s="402"/>
      <c r="Y1940" s="402"/>
      <c r="Z1940" s="402"/>
    </row>
    <row r="1941" spans="23:26" x14ac:dyDescent="0.2">
      <c r="W1941" s="402"/>
      <c r="X1941" s="402"/>
      <c r="Y1941" s="402"/>
      <c r="Z1941" s="402"/>
    </row>
    <row r="1942" spans="23:26" x14ac:dyDescent="0.2">
      <c r="W1942" s="402"/>
      <c r="X1942" s="402"/>
      <c r="Y1942" s="402"/>
      <c r="Z1942" s="402"/>
    </row>
    <row r="1943" spans="23:26" x14ac:dyDescent="0.2">
      <c r="W1943" s="402"/>
      <c r="X1943" s="402"/>
      <c r="Y1943" s="402"/>
      <c r="Z1943" s="402"/>
    </row>
    <row r="1944" spans="23:26" x14ac:dyDescent="0.2">
      <c r="W1944" s="402"/>
      <c r="X1944" s="402"/>
      <c r="Y1944" s="402"/>
      <c r="Z1944" s="402"/>
    </row>
    <row r="1945" spans="23:26" x14ac:dyDescent="0.2">
      <c r="W1945" s="402"/>
      <c r="X1945" s="402"/>
      <c r="Y1945" s="402"/>
      <c r="Z1945" s="402"/>
    </row>
    <row r="1946" spans="23:26" x14ac:dyDescent="0.2">
      <c r="W1946" s="402"/>
      <c r="X1946" s="402"/>
      <c r="Y1946" s="402"/>
      <c r="Z1946" s="402"/>
    </row>
    <row r="1947" spans="23:26" x14ac:dyDescent="0.2">
      <c r="W1947" s="402"/>
      <c r="X1947" s="402"/>
      <c r="Y1947" s="402"/>
      <c r="Z1947" s="402"/>
    </row>
    <row r="1948" spans="23:26" x14ac:dyDescent="0.2">
      <c r="W1948" s="402"/>
      <c r="X1948" s="402"/>
      <c r="Y1948" s="402"/>
      <c r="Z1948" s="402"/>
    </row>
    <row r="1949" spans="23:26" x14ac:dyDescent="0.2">
      <c r="W1949" s="402"/>
      <c r="X1949" s="402"/>
      <c r="Y1949" s="402"/>
      <c r="Z1949" s="402"/>
    </row>
    <row r="1950" spans="23:26" x14ac:dyDescent="0.2">
      <c r="W1950" s="402"/>
      <c r="X1950" s="402"/>
      <c r="Y1950" s="402"/>
      <c r="Z1950" s="402"/>
    </row>
    <row r="1951" spans="23:26" x14ac:dyDescent="0.2">
      <c r="W1951" s="402"/>
      <c r="X1951" s="402"/>
      <c r="Y1951" s="402"/>
      <c r="Z1951" s="402"/>
    </row>
    <row r="1952" spans="23:26" x14ac:dyDescent="0.2">
      <c r="W1952" s="402"/>
      <c r="X1952" s="402"/>
      <c r="Y1952" s="402"/>
      <c r="Z1952" s="402"/>
    </row>
    <row r="1953" spans="23:26" x14ac:dyDescent="0.2">
      <c r="W1953" s="402"/>
      <c r="X1953" s="402"/>
      <c r="Y1953" s="402"/>
      <c r="Z1953" s="402"/>
    </row>
    <row r="1954" spans="23:26" x14ac:dyDescent="0.2">
      <c r="W1954" s="402"/>
      <c r="X1954" s="402"/>
      <c r="Y1954" s="402"/>
      <c r="Z1954" s="402"/>
    </row>
    <row r="1955" spans="23:26" x14ac:dyDescent="0.2">
      <c r="W1955" s="402"/>
      <c r="X1955" s="402"/>
      <c r="Y1955" s="402"/>
      <c r="Z1955" s="402"/>
    </row>
    <row r="1956" spans="23:26" x14ac:dyDescent="0.2">
      <c r="W1956" s="402"/>
      <c r="X1956" s="402"/>
      <c r="Y1956" s="402"/>
      <c r="Z1956" s="402"/>
    </row>
    <row r="1957" spans="23:26" x14ac:dyDescent="0.2">
      <c r="W1957" s="402"/>
      <c r="X1957" s="402"/>
      <c r="Y1957" s="402"/>
      <c r="Z1957" s="402"/>
    </row>
    <row r="1958" spans="23:26" x14ac:dyDescent="0.2">
      <c r="W1958" s="402"/>
      <c r="X1958" s="402"/>
      <c r="Y1958" s="402"/>
      <c r="Z1958" s="402"/>
    </row>
    <row r="1959" spans="23:26" x14ac:dyDescent="0.2">
      <c r="W1959" s="402"/>
      <c r="X1959" s="402"/>
      <c r="Y1959" s="402"/>
      <c r="Z1959" s="402"/>
    </row>
    <row r="1960" spans="23:26" x14ac:dyDescent="0.2">
      <c r="W1960" s="402"/>
      <c r="X1960" s="402"/>
      <c r="Y1960" s="402"/>
      <c r="Z1960" s="402"/>
    </row>
    <row r="1961" spans="23:26" x14ac:dyDescent="0.2">
      <c r="W1961" s="402"/>
      <c r="X1961" s="402"/>
      <c r="Y1961" s="402"/>
      <c r="Z1961" s="402"/>
    </row>
    <row r="1962" spans="23:26" x14ac:dyDescent="0.2">
      <c r="W1962" s="402"/>
      <c r="X1962" s="402"/>
      <c r="Y1962" s="402"/>
      <c r="Z1962" s="402"/>
    </row>
    <row r="1963" spans="23:26" x14ac:dyDescent="0.2">
      <c r="W1963" s="402"/>
      <c r="X1963" s="402"/>
      <c r="Y1963" s="402"/>
      <c r="Z1963" s="402"/>
    </row>
    <row r="1964" spans="23:26" x14ac:dyDescent="0.2">
      <c r="W1964" s="402"/>
      <c r="X1964" s="402"/>
      <c r="Y1964" s="402"/>
      <c r="Z1964" s="402"/>
    </row>
    <row r="1965" spans="23:26" x14ac:dyDescent="0.2">
      <c r="W1965" s="402"/>
      <c r="X1965" s="402"/>
      <c r="Y1965" s="402"/>
      <c r="Z1965" s="402"/>
    </row>
    <row r="1966" spans="23:26" x14ac:dyDescent="0.2">
      <c r="W1966" s="402"/>
      <c r="X1966" s="402"/>
      <c r="Y1966" s="402"/>
      <c r="Z1966" s="402"/>
    </row>
    <row r="1967" spans="23:26" x14ac:dyDescent="0.2">
      <c r="W1967" s="402"/>
      <c r="X1967" s="402"/>
      <c r="Y1967" s="402"/>
      <c r="Z1967" s="402"/>
    </row>
    <row r="1968" spans="23:26" x14ac:dyDescent="0.2">
      <c r="W1968" s="402"/>
      <c r="X1968" s="402"/>
      <c r="Y1968" s="402"/>
      <c r="Z1968" s="402"/>
    </row>
    <row r="1969" spans="23:26" x14ac:dyDescent="0.2">
      <c r="W1969" s="402"/>
      <c r="X1969" s="402"/>
      <c r="Y1969" s="402"/>
      <c r="Z1969" s="402"/>
    </row>
    <row r="1970" spans="23:26" x14ac:dyDescent="0.2">
      <c r="W1970" s="402"/>
      <c r="X1970" s="402"/>
      <c r="Y1970" s="402"/>
      <c r="Z1970" s="402"/>
    </row>
    <row r="1971" spans="23:26" x14ac:dyDescent="0.2">
      <c r="W1971" s="402"/>
      <c r="X1971" s="402"/>
      <c r="Y1971" s="402"/>
      <c r="Z1971" s="402"/>
    </row>
    <row r="1972" spans="23:26" x14ac:dyDescent="0.2">
      <c r="W1972" s="402"/>
      <c r="X1972" s="402"/>
      <c r="Y1972" s="402"/>
      <c r="Z1972" s="402"/>
    </row>
    <row r="1973" spans="23:26" x14ac:dyDescent="0.2">
      <c r="W1973" s="402"/>
      <c r="X1973" s="402"/>
      <c r="Y1973" s="402"/>
      <c r="Z1973" s="402"/>
    </row>
    <row r="1974" spans="23:26" x14ac:dyDescent="0.2">
      <c r="W1974" s="402"/>
      <c r="X1974" s="402"/>
      <c r="Y1974" s="402"/>
      <c r="Z1974" s="402"/>
    </row>
    <row r="1975" spans="23:26" x14ac:dyDescent="0.2">
      <c r="W1975" s="402"/>
      <c r="X1975" s="402"/>
      <c r="Y1975" s="402"/>
      <c r="Z1975" s="402"/>
    </row>
    <row r="1976" spans="23:26" x14ac:dyDescent="0.2">
      <c r="W1976" s="402"/>
      <c r="X1976" s="402"/>
      <c r="Y1976" s="402"/>
      <c r="Z1976" s="402"/>
    </row>
    <row r="1977" spans="23:26" x14ac:dyDescent="0.2">
      <c r="W1977" s="402"/>
      <c r="X1977" s="402"/>
      <c r="Y1977" s="402"/>
      <c r="Z1977" s="402"/>
    </row>
    <row r="1978" spans="23:26" x14ac:dyDescent="0.2">
      <c r="W1978" s="402"/>
      <c r="X1978" s="402"/>
      <c r="Y1978" s="402"/>
      <c r="Z1978" s="402"/>
    </row>
    <row r="1979" spans="23:26" x14ac:dyDescent="0.2">
      <c r="W1979" s="402"/>
      <c r="X1979" s="402"/>
      <c r="Y1979" s="402"/>
      <c r="Z1979" s="402"/>
    </row>
    <row r="1980" spans="23:26" x14ac:dyDescent="0.2">
      <c r="W1980" s="402"/>
      <c r="X1980" s="402"/>
      <c r="Y1980" s="402"/>
      <c r="Z1980" s="402"/>
    </row>
    <row r="1981" spans="23:26" x14ac:dyDescent="0.2">
      <c r="W1981" s="402"/>
      <c r="X1981" s="402"/>
      <c r="Y1981" s="402"/>
      <c r="Z1981" s="402"/>
    </row>
    <row r="1982" spans="23:26" x14ac:dyDescent="0.2">
      <c r="W1982" s="402"/>
      <c r="X1982" s="402"/>
      <c r="Y1982" s="402"/>
      <c r="Z1982" s="402"/>
    </row>
    <row r="1983" spans="23:26" x14ac:dyDescent="0.2">
      <c r="W1983" s="402"/>
      <c r="X1983" s="402"/>
      <c r="Y1983" s="402"/>
      <c r="Z1983" s="402"/>
    </row>
    <row r="1984" spans="23:26" x14ac:dyDescent="0.2">
      <c r="W1984" s="402"/>
      <c r="X1984" s="402"/>
      <c r="Y1984" s="402"/>
      <c r="Z1984" s="402"/>
    </row>
    <row r="1985" spans="23:26" x14ac:dyDescent="0.2">
      <c r="W1985" s="402"/>
      <c r="X1985" s="402"/>
      <c r="Y1985" s="402"/>
      <c r="Z1985" s="402"/>
    </row>
    <row r="1986" spans="23:26" x14ac:dyDescent="0.2">
      <c r="W1986" s="402"/>
      <c r="X1986" s="402"/>
      <c r="Y1986" s="402"/>
      <c r="Z1986" s="402"/>
    </row>
    <row r="1987" spans="23:26" x14ac:dyDescent="0.2">
      <c r="W1987" s="402"/>
      <c r="X1987" s="402"/>
      <c r="Y1987" s="402"/>
      <c r="Z1987" s="402"/>
    </row>
    <row r="1988" spans="23:26" x14ac:dyDescent="0.2">
      <c r="W1988" s="402"/>
      <c r="X1988" s="402"/>
      <c r="Y1988" s="402"/>
      <c r="Z1988" s="402"/>
    </row>
    <row r="1989" spans="23:26" x14ac:dyDescent="0.2">
      <c r="W1989" s="402"/>
      <c r="X1989" s="402"/>
      <c r="Y1989" s="402"/>
      <c r="Z1989" s="402"/>
    </row>
    <row r="1990" spans="23:26" x14ac:dyDescent="0.2">
      <c r="W1990" s="402"/>
      <c r="X1990" s="402"/>
      <c r="Y1990" s="402"/>
      <c r="Z1990" s="402"/>
    </row>
    <row r="1991" spans="23:26" x14ac:dyDescent="0.2">
      <c r="W1991" s="402"/>
      <c r="X1991" s="402"/>
      <c r="Y1991" s="402"/>
      <c r="Z1991" s="402"/>
    </row>
    <row r="1992" spans="23:26" x14ac:dyDescent="0.2">
      <c r="W1992" s="402"/>
      <c r="X1992" s="402"/>
      <c r="Y1992" s="402"/>
      <c r="Z1992" s="402"/>
    </row>
    <row r="1993" spans="23:26" x14ac:dyDescent="0.2">
      <c r="W1993" s="402"/>
      <c r="X1993" s="402"/>
      <c r="Y1993" s="402"/>
      <c r="Z1993" s="402"/>
    </row>
    <row r="1994" spans="23:26" x14ac:dyDescent="0.2">
      <c r="W1994" s="402"/>
      <c r="X1994" s="402"/>
      <c r="Y1994" s="402"/>
      <c r="Z1994" s="402"/>
    </row>
    <row r="1995" spans="23:26" x14ac:dyDescent="0.2">
      <c r="W1995" s="402"/>
      <c r="X1995" s="402"/>
      <c r="Y1995" s="402"/>
      <c r="Z1995" s="402"/>
    </row>
    <row r="1996" spans="23:26" x14ac:dyDescent="0.2">
      <c r="W1996" s="402"/>
      <c r="X1996" s="402"/>
      <c r="Y1996" s="402"/>
      <c r="Z1996" s="402"/>
    </row>
    <row r="1997" spans="23:26" x14ac:dyDescent="0.2">
      <c r="W1997" s="402"/>
      <c r="X1997" s="402"/>
      <c r="Y1997" s="402"/>
      <c r="Z1997" s="402"/>
    </row>
    <row r="1998" spans="23:26" x14ac:dyDescent="0.2">
      <c r="W1998" s="402"/>
      <c r="X1998" s="402"/>
      <c r="Y1998" s="402"/>
      <c r="Z1998" s="402"/>
    </row>
    <row r="1999" spans="23:26" x14ac:dyDescent="0.2">
      <c r="W1999" s="402"/>
      <c r="X1999" s="402"/>
      <c r="Y1999" s="402"/>
      <c r="Z1999" s="402"/>
    </row>
    <row r="2000" spans="23:26" x14ac:dyDescent="0.2">
      <c r="W2000" s="402"/>
      <c r="X2000" s="402"/>
      <c r="Y2000" s="402"/>
      <c r="Z2000" s="402"/>
    </row>
    <row r="2001" spans="23:26" x14ac:dyDescent="0.2">
      <c r="W2001" s="402"/>
      <c r="X2001" s="402"/>
      <c r="Y2001" s="402"/>
      <c r="Z2001" s="402"/>
    </row>
    <row r="2002" spans="23:26" x14ac:dyDescent="0.2">
      <c r="W2002" s="402"/>
      <c r="X2002" s="402"/>
      <c r="Y2002" s="402"/>
      <c r="Z2002" s="402"/>
    </row>
    <row r="2003" spans="23:26" x14ac:dyDescent="0.2">
      <c r="W2003" s="402"/>
      <c r="X2003" s="402"/>
      <c r="Y2003" s="402"/>
      <c r="Z2003" s="402"/>
    </row>
    <row r="2004" spans="23:26" x14ac:dyDescent="0.2">
      <c r="W2004" s="402"/>
      <c r="X2004" s="402"/>
      <c r="Y2004" s="402"/>
      <c r="Z2004" s="402"/>
    </row>
    <row r="2005" spans="23:26" x14ac:dyDescent="0.2">
      <c r="W2005" s="402"/>
      <c r="X2005" s="402"/>
      <c r="Y2005" s="402"/>
      <c r="Z2005" s="402"/>
    </row>
    <row r="2006" spans="23:26" x14ac:dyDescent="0.2">
      <c r="W2006" s="402"/>
      <c r="X2006" s="402"/>
      <c r="Y2006" s="402"/>
      <c r="Z2006" s="402"/>
    </row>
    <row r="2007" spans="23:26" x14ac:dyDescent="0.2">
      <c r="W2007" s="402"/>
      <c r="X2007" s="402"/>
      <c r="Y2007" s="402"/>
      <c r="Z2007" s="402"/>
    </row>
    <row r="2008" spans="23:26" x14ac:dyDescent="0.2">
      <c r="W2008" s="402"/>
      <c r="X2008" s="402"/>
      <c r="Y2008" s="402"/>
      <c r="Z2008" s="402"/>
    </row>
    <row r="2009" spans="23:26" x14ac:dyDescent="0.2">
      <c r="W2009" s="402"/>
      <c r="X2009" s="402"/>
      <c r="Y2009" s="402"/>
      <c r="Z2009" s="402"/>
    </row>
    <row r="2010" spans="23:26" x14ac:dyDescent="0.2">
      <c r="W2010" s="402"/>
      <c r="X2010" s="402"/>
      <c r="Y2010" s="402"/>
      <c r="Z2010" s="402"/>
    </row>
    <row r="2011" spans="23:26" x14ac:dyDescent="0.2">
      <c r="W2011" s="402"/>
      <c r="X2011" s="402"/>
      <c r="Y2011" s="402"/>
      <c r="Z2011" s="402"/>
    </row>
    <row r="2012" spans="23:26" x14ac:dyDescent="0.2">
      <c r="W2012" s="402"/>
      <c r="X2012" s="402"/>
      <c r="Y2012" s="402"/>
      <c r="Z2012" s="402"/>
    </row>
    <row r="2013" spans="23:26" x14ac:dyDescent="0.2">
      <c r="W2013" s="402"/>
      <c r="X2013" s="402"/>
      <c r="Y2013" s="402"/>
      <c r="Z2013" s="402"/>
    </row>
    <row r="2014" spans="23:26" x14ac:dyDescent="0.2">
      <c r="W2014" s="402"/>
      <c r="X2014" s="402"/>
      <c r="Y2014" s="402"/>
      <c r="Z2014" s="402"/>
    </row>
    <row r="2015" spans="23:26" x14ac:dyDescent="0.2">
      <c r="W2015" s="402"/>
      <c r="X2015" s="402"/>
      <c r="Y2015" s="402"/>
      <c r="Z2015" s="402"/>
    </row>
    <row r="2016" spans="23:26" x14ac:dyDescent="0.2">
      <c r="W2016" s="402"/>
      <c r="X2016" s="402"/>
      <c r="Y2016" s="402"/>
      <c r="Z2016" s="402"/>
    </row>
    <row r="2017" spans="23:26" x14ac:dyDescent="0.2">
      <c r="W2017" s="402"/>
      <c r="X2017" s="402"/>
      <c r="Y2017" s="402"/>
      <c r="Z2017" s="402"/>
    </row>
    <row r="2018" spans="23:26" x14ac:dyDescent="0.2">
      <c r="W2018" s="402"/>
      <c r="X2018" s="402"/>
      <c r="Y2018" s="402"/>
      <c r="Z2018" s="402"/>
    </row>
    <row r="2019" spans="23:26" x14ac:dyDescent="0.2">
      <c r="W2019" s="402"/>
      <c r="X2019" s="402"/>
      <c r="Y2019" s="402"/>
      <c r="Z2019" s="402"/>
    </row>
    <row r="2020" spans="23:26" x14ac:dyDescent="0.2">
      <c r="W2020" s="402"/>
      <c r="X2020" s="402"/>
      <c r="Y2020" s="402"/>
      <c r="Z2020" s="402"/>
    </row>
    <row r="2021" spans="23:26" x14ac:dyDescent="0.2">
      <c r="W2021" s="402"/>
      <c r="X2021" s="402"/>
      <c r="Y2021" s="402"/>
      <c r="Z2021" s="402"/>
    </row>
    <row r="2022" spans="23:26" x14ac:dyDescent="0.2">
      <c r="W2022" s="402"/>
      <c r="X2022" s="402"/>
      <c r="Y2022" s="402"/>
      <c r="Z2022" s="402"/>
    </row>
    <row r="2023" spans="23:26" x14ac:dyDescent="0.2">
      <c r="W2023" s="402"/>
      <c r="X2023" s="402"/>
      <c r="Y2023" s="402"/>
      <c r="Z2023" s="402"/>
    </row>
    <row r="2024" spans="23:26" x14ac:dyDescent="0.2">
      <c r="W2024" s="402"/>
      <c r="X2024" s="402"/>
      <c r="Y2024" s="402"/>
      <c r="Z2024" s="402"/>
    </row>
    <row r="2025" spans="23:26" x14ac:dyDescent="0.2">
      <c r="W2025" s="402"/>
      <c r="X2025" s="402"/>
      <c r="Y2025" s="402"/>
      <c r="Z2025" s="402"/>
    </row>
    <row r="2026" spans="23:26" x14ac:dyDescent="0.2">
      <c r="W2026" s="402"/>
      <c r="X2026" s="402"/>
      <c r="Y2026" s="402"/>
      <c r="Z2026" s="402"/>
    </row>
    <row r="2027" spans="23:26" x14ac:dyDescent="0.2">
      <c r="W2027" s="402"/>
      <c r="X2027" s="402"/>
      <c r="Y2027" s="402"/>
      <c r="Z2027" s="402"/>
    </row>
    <row r="2028" spans="23:26" x14ac:dyDescent="0.2">
      <c r="W2028" s="402"/>
      <c r="X2028" s="402"/>
      <c r="Y2028" s="402"/>
      <c r="Z2028" s="402"/>
    </row>
    <row r="2029" spans="23:26" x14ac:dyDescent="0.2">
      <c r="W2029" s="402"/>
      <c r="X2029" s="402"/>
      <c r="Y2029" s="402"/>
      <c r="Z2029" s="402"/>
    </row>
    <row r="2030" spans="23:26" x14ac:dyDescent="0.2">
      <c r="W2030" s="402"/>
      <c r="X2030" s="402"/>
      <c r="Y2030" s="402"/>
      <c r="Z2030" s="402"/>
    </row>
    <row r="2031" spans="23:26" x14ac:dyDescent="0.2">
      <c r="W2031" s="402"/>
      <c r="X2031" s="402"/>
      <c r="Y2031" s="402"/>
      <c r="Z2031" s="402"/>
    </row>
    <row r="2032" spans="23:26" x14ac:dyDescent="0.2">
      <c r="W2032" s="402"/>
      <c r="X2032" s="402"/>
      <c r="Y2032" s="402"/>
      <c r="Z2032" s="402"/>
    </row>
    <row r="2033" spans="23:26" x14ac:dyDescent="0.2">
      <c r="W2033" s="402"/>
      <c r="X2033" s="402"/>
      <c r="Y2033" s="402"/>
      <c r="Z2033" s="402"/>
    </row>
    <row r="2034" spans="23:26" x14ac:dyDescent="0.2">
      <c r="W2034" s="402"/>
      <c r="X2034" s="402"/>
      <c r="Y2034" s="402"/>
      <c r="Z2034" s="402"/>
    </row>
    <row r="2035" spans="23:26" x14ac:dyDescent="0.2">
      <c r="W2035" s="402"/>
      <c r="X2035" s="402"/>
      <c r="Y2035" s="402"/>
      <c r="Z2035" s="402"/>
    </row>
    <row r="2036" spans="23:26" x14ac:dyDescent="0.2">
      <c r="W2036" s="402"/>
      <c r="X2036" s="402"/>
      <c r="Y2036" s="402"/>
      <c r="Z2036" s="402"/>
    </row>
    <row r="2037" spans="23:26" x14ac:dyDescent="0.2">
      <c r="W2037" s="402"/>
      <c r="X2037" s="402"/>
      <c r="Y2037" s="402"/>
      <c r="Z2037" s="402"/>
    </row>
    <row r="2038" spans="23:26" x14ac:dyDescent="0.2">
      <c r="W2038" s="402"/>
      <c r="X2038" s="402"/>
      <c r="Y2038" s="402"/>
      <c r="Z2038" s="402"/>
    </row>
    <row r="2039" spans="23:26" x14ac:dyDescent="0.2">
      <c r="W2039" s="402"/>
      <c r="X2039" s="402"/>
      <c r="Y2039" s="402"/>
      <c r="Z2039" s="402"/>
    </row>
    <row r="2040" spans="23:26" x14ac:dyDescent="0.2">
      <c r="W2040" s="402"/>
      <c r="X2040" s="402"/>
      <c r="Y2040" s="402"/>
      <c r="Z2040" s="402"/>
    </row>
    <row r="2041" spans="23:26" x14ac:dyDescent="0.2">
      <c r="W2041" s="402"/>
      <c r="X2041" s="402"/>
      <c r="Y2041" s="402"/>
      <c r="Z2041" s="402"/>
    </row>
    <row r="2042" spans="23:26" x14ac:dyDescent="0.2">
      <c r="W2042" s="402"/>
      <c r="X2042" s="402"/>
      <c r="Y2042" s="402"/>
      <c r="Z2042" s="402"/>
    </row>
    <row r="2043" spans="23:26" x14ac:dyDescent="0.2">
      <c r="W2043" s="402"/>
      <c r="X2043" s="402"/>
      <c r="Y2043" s="402"/>
      <c r="Z2043" s="402"/>
    </row>
    <row r="2044" spans="23:26" x14ac:dyDescent="0.2">
      <c r="W2044" s="402"/>
      <c r="X2044" s="402"/>
      <c r="Y2044" s="402"/>
      <c r="Z2044" s="402"/>
    </row>
    <row r="2045" spans="23:26" x14ac:dyDescent="0.2">
      <c r="W2045" s="402"/>
      <c r="X2045" s="402"/>
      <c r="Y2045" s="402"/>
      <c r="Z2045" s="402"/>
    </row>
    <row r="2046" spans="23:26" x14ac:dyDescent="0.2">
      <c r="W2046" s="402"/>
      <c r="X2046" s="402"/>
      <c r="Y2046" s="402"/>
      <c r="Z2046" s="402"/>
    </row>
    <row r="2047" spans="23:26" x14ac:dyDescent="0.2">
      <c r="W2047" s="402"/>
      <c r="X2047" s="402"/>
      <c r="Y2047" s="402"/>
      <c r="Z2047" s="402"/>
    </row>
    <row r="2048" spans="23:26" x14ac:dyDescent="0.2">
      <c r="W2048" s="402"/>
      <c r="X2048" s="402"/>
      <c r="Y2048" s="402"/>
      <c r="Z2048" s="402"/>
    </row>
    <row r="2049" spans="23:26" x14ac:dyDescent="0.2">
      <c r="W2049" s="402"/>
      <c r="X2049" s="402"/>
      <c r="Y2049" s="402"/>
      <c r="Z2049" s="402"/>
    </row>
    <row r="2050" spans="23:26" x14ac:dyDescent="0.2">
      <c r="W2050" s="402"/>
      <c r="X2050" s="402"/>
      <c r="Y2050" s="402"/>
      <c r="Z2050" s="402"/>
    </row>
    <row r="2051" spans="23:26" x14ac:dyDescent="0.2">
      <c r="W2051" s="402"/>
      <c r="X2051" s="402"/>
      <c r="Y2051" s="402"/>
      <c r="Z2051" s="402"/>
    </row>
    <row r="2052" spans="23:26" x14ac:dyDescent="0.2">
      <c r="W2052" s="402"/>
      <c r="X2052" s="402"/>
      <c r="Y2052" s="402"/>
      <c r="Z2052" s="402"/>
    </row>
    <row r="2053" spans="23:26" x14ac:dyDescent="0.2">
      <c r="W2053" s="402"/>
      <c r="X2053" s="402"/>
      <c r="Y2053" s="402"/>
      <c r="Z2053" s="402"/>
    </row>
    <row r="2054" spans="23:26" x14ac:dyDescent="0.2">
      <c r="W2054" s="402"/>
      <c r="X2054" s="402"/>
      <c r="Y2054" s="402"/>
      <c r="Z2054" s="402"/>
    </row>
    <row r="2055" spans="23:26" x14ac:dyDescent="0.2">
      <c r="W2055" s="402"/>
      <c r="X2055" s="402"/>
      <c r="Y2055" s="402"/>
      <c r="Z2055" s="402"/>
    </row>
    <row r="2056" spans="23:26" x14ac:dyDescent="0.2">
      <c r="W2056" s="402"/>
      <c r="X2056" s="402"/>
      <c r="Y2056" s="402"/>
      <c r="Z2056" s="402"/>
    </row>
    <row r="2057" spans="23:26" x14ac:dyDescent="0.2">
      <c r="W2057" s="402"/>
      <c r="X2057" s="402"/>
      <c r="Y2057" s="402"/>
      <c r="Z2057" s="402"/>
    </row>
    <row r="2058" spans="23:26" x14ac:dyDescent="0.2">
      <c r="W2058" s="402"/>
      <c r="X2058" s="402"/>
      <c r="Y2058" s="402"/>
      <c r="Z2058" s="402"/>
    </row>
    <row r="2059" spans="23:26" x14ac:dyDescent="0.2">
      <c r="W2059" s="402"/>
      <c r="X2059" s="402"/>
      <c r="Y2059" s="402"/>
      <c r="Z2059" s="402"/>
    </row>
    <row r="2060" spans="23:26" x14ac:dyDescent="0.2">
      <c r="W2060" s="402"/>
      <c r="X2060" s="402"/>
      <c r="Y2060" s="402"/>
      <c r="Z2060" s="402"/>
    </row>
    <row r="2061" spans="23:26" x14ac:dyDescent="0.2">
      <c r="W2061" s="402"/>
      <c r="X2061" s="402"/>
      <c r="Y2061" s="402"/>
      <c r="Z2061" s="402"/>
    </row>
    <row r="2062" spans="23:26" x14ac:dyDescent="0.2">
      <c r="W2062" s="402"/>
      <c r="X2062" s="402"/>
      <c r="Y2062" s="402"/>
      <c r="Z2062" s="402"/>
    </row>
    <row r="2063" spans="23:26" x14ac:dyDescent="0.2">
      <c r="W2063" s="402"/>
      <c r="X2063" s="402"/>
      <c r="Y2063" s="402"/>
      <c r="Z2063" s="402"/>
    </row>
    <row r="2064" spans="23:26" x14ac:dyDescent="0.2">
      <c r="W2064" s="402"/>
      <c r="X2064" s="402"/>
      <c r="Y2064" s="402"/>
      <c r="Z2064" s="402"/>
    </row>
    <row r="2065" spans="23:26" x14ac:dyDescent="0.2">
      <c r="W2065" s="402"/>
      <c r="X2065" s="402"/>
      <c r="Y2065" s="402"/>
      <c r="Z2065" s="402"/>
    </row>
    <row r="2066" spans="23:26" x14ac:dyDescent="0.2">
      <c r="W2066" s="402"/>
      <c r="X2066" s="402"/>
      <c r="Y2066" s="402"/>
      <c r="Z2066" s="402"/>
    </row>
    <row r="2067" spans="23:26" x14ac:dyDescent="0.2">
      <c r="W2067" s="402"/>
      <c r="X2067" s="402"/>
      <c r="Y2067" s="402"/>
      <c r="Z2067" s="402"/>
    </row>
    <row r="2068" spans="23:26" x14ac:dyDescent="0.2">
      <c r="W2068" s="402"/>
      <c r="X2068" s="402"/>
      <c r="Y2068" s="402"/>
      <c r="Z2068" s="402"/>
    </row>
    <row r="2069" spans="23:26" x14ac:dyDescent="0.2">
      <c r="W2069" s="402"/>
      <c r="X2069" s="402"/>
      <c r="Y2069" s="402"/>
      <c r="Z2069" s="402"/>
    </row>
    <row r="2070" spans="23:26" x14ac:dyDescent="0.2">
      <c r="W2070" s="402"/>
      <c r="X2070" s="402"/>
      <c r="Y2070" s="402"/>
      <c r="Z2070" s="402"/>
    </row>
    <row r="2071" spans="23:26" x14ac:dyDescent="0.2">
      <c r="W2071" s="402"/>
      <c r="X2071" s="402"/>
      <c r="Y2071" s="402"/>
      <c r="Z2071" s="402"/>
    </row>
    <row r="2072" spans="23:26" x14ac:dyDescent="0.2">
      <c r="W2072" s="402"/>
      <c r="X2072" s="402"/>
      <c r="Y2072" s="402"/>
      <c r="Z2072" s="402"/>
    </row>
    <row r="2073" spans="23:26" x14ac:dyDescent="0.2">
      <c r="W2073" s="402"/>
      <c r="X2073" s="402"/>
      <c r="Y2073" s="402"/>
      <c r="Z2073" s="402"/>
    </row>
    <row r="2074" spans="23:26" x14ac:dyDescent="0.2">
      <c r="W2074" s="402"/>
      <c r="X2074" s="402"/>
      <c r="Y2074" s="402"/>
      <c r="Z2074" s="402"/>
    </row>
    <row r="2075" spans="23:26" x14ac:dyDescent="0.2">
      <c r="W2075" s="402"/>
      <c r="X2075" s="402"/>
      <c r="Y2075" s="402"/>
      <c r="Z2075" s="402"/>
    </row>
    <row r="2076" spans="23:26" x14ac:dyDescent="0.2">
      <c r="W2076" s="402"/>
      <c r="X2076" s="402"/>
      <c r="Y2076" s="402"/>
      <c r="Z2076" s="402"/>
    </row>
    <row r="2077" spans="23:26" x14ac:dyDescent="0.2">
      <c r="W2077" s="402"/>
      <c r="X2077" s="402"/>
      <c r="Y2077" s="402"/>
      <c r="Z2077" s="402"/>
    </row>
    <row r="2078" spans="23:26" x14ac:dyDescent="0.2">
      <c r="W2078" s="402"/>
      <c r="X2078" s="402"/>
      <c r="Y2078" s="402"/>
      <c r="Z2078" s="402"/>
    </row>
    <row r="2079" spans="23:26" x14ac:dyDescent="0.2">
      <c r="W2079" s="402"/>
      <c r="X2079" s="402"/>
      <c r="Y2079" s="402"/>
      <c r="Z2079" s="402"/>
    </row>
    <row r="2080" spans="23:26" x14ac:dyDescent="0.2">
      <c r="W2080" s="402"/>
      <c r="X2080" s="402"/>
      <c r="Y2080" s="402"/>
      <c r="Z2080" s="402"/>
    </row>
    <row r="2081" spans="23:26" x14ac:dyDescent="0.2">
      <c r="W2081" s="402"/>
      <c r="X2081" s="402"/>
      <c r="Y2081" s="402"/>
      <c r="Z2081" s="402"/>
    </row>
    <row r="2082" spans="23:26" x14ac:dyDescent="0.2">
      <c r="W2082" s="402"/>
      <c r="X2082" s="402"/>
      <c r="Y2082" s="402"/>
      <c r="Z2082" s="402"/>
    </row>
    <row r="2083" spans="23:26" x14ac:dyDescent="0.2">
      <c r="W2083" s="402"/>
      <c r="X2083" s="402"/>
      <c r="Y2083" s="402"/>
      <c r="Z2083" s="402"/>
    </row>
    <row r="2084" spans="23:26" x14ac:dyDescent="0.2">
      <c r="W2084" s="402"/>
      <c r="X2084" s="402"/>
      <c r="Y2084" s="402"/>
      <c r="Z2084" s="402"/>
    </row>
    <row r="2085" spans="23:26" x14ac:dyDescent="0.2">
      <c r="W2085" s="402"/>
      <c r="X2085" s="402"/>
      <c r="Y2085" s="402"/>
      <c r="Z2085" s="402"/>
    </row>
    <row r="2086" spans="23:26" x14ac:dyDescent="0.2">
      <c r="W2086" s="402"/>
      <c r="X2086" s="402"/>
      <c r="Y2086" s="402"/>
      <c r="Z2086" s="402"/>
    </row>
    <row r="2087" spans="23:26" x14ac:dyDescent="0.2">
      <c r="W2087" s="402"/>
      <c r="X2087" s="402"/>
      <c r="Y2087" s="402"/>
      <c r="Z2087" s="402"/>
    </row>
    <row r="2088" spans="23:26" x14ac:dyDescent="0.2">
      <c r="W2088" s="402"/>
      <c r="X2088" s="402"/>
      <c r="Y2088" s="402"/>
      <c r="Z2088" s="402"/>
    </row>
    <row r="2089" spans="23:26" x14ac:dyDescent="0.2">
      <c r="W2089" s="402"/>
      <c r="X2089" s="402"/>
      <c r="Y2089" s="402"/>
      <c r="Z2089" s="402"/>
    </row>
    <row r="2090" spans="23:26" x14ac:dyDescent="0.2">
      <c r="W2090" s="402"/>
      <c r="X2090" s="402"/>
      <c r="Y2090" s="402"/>
      <c r="Z2090" s="402"/>
    </row>
    <row r="2091" spans="23:26" x14ac:dyDescent="0.2">
      <c r="W2091" s="402"/>
      <c r="X2091" s="402"/>
      <c r="Y2091" s="402"/>
      <c r="Z2091" s="402"/>
    </row>
    <row r="2092" spans="23:26" x14ac:dyDescent="0.2">
      <c r="W2092" s="402"/>
      <c r="X2092" s="402"/>
      <c r="Y2092" s="402"/>
      <c r="Z2092" s="402"/>
    </row>
    <row r="2093" spans="23:26" x14ac:dyDescent="0.2">
      <c r="W2093" s="402"/>
      <c r="X2093" s="402"/>
      <c r="Y2093" s="402"/>
      <c r="Z2093" s="402"/>
    </row>
    <row r="2094" spans="23:26" x14ac:dyDescent="0.2">
      <c r="W2094" s="402"/>
      <c r="X2094" s="402"/>
      <c r="Y2094" s="402"/>
      <c r="Z2094" s="402"/>
    </row>
    <row r="2095" spans="23:26" x14ac:dyDescent="0.2">
      <c r="W2095" s="402"/>
      <c r="X2095" s="402"/>
      <c r="Y2095" s="402"/>
      <c r="Z2095" s="402"/>
    </row>
    <row r="2096" spans="23:26" x14ac:dyDescent="0.2">
      <c r="W2096" s="402"/>
      <c r="X2096" s="402"/>
      <c r="Y2096" s="402"/>
      <c r="Z2096" s="402"/>
    </row>
    <row r="2097" spans="23:26" x14ac:dyDescent="0.2">
      <c r="W2097" s="402"/>
      <c r="X2097" s="402"/>
      <c r="Y2097" s="402"/>
      <c r="Z2097" s="402"/>
    </row>
    <row r="2098" spans="23:26" x14ac:dyDescent="0.2">
      <c r="W2098" s="402"/>
      <c r="X2098" s="402"/>
      <c r="Y2098" s="402"/>
      <c r="Z2098" s="402"/>
    </row>
    <row r="2099" spans="23:26" x14ac:dyDescent="0.2">
      <c r="W2099" s="402"/>
      <c r="X2099" s="402"/>
      <c r="Y2099" s="402"/>
      <c r="Z2099" s="402"/>
    </row>
    <row r="2100" spans="23:26" x14ac:dyDescent="0.2">
      <c r="W2100" s="402"/>
      <c r="X2100" s="402"/>
      <c r="Y2100" s="402"/>
      <c r="Z2100" s="402"/>
    </row>
    <row r="2101" spans="23:26" x14ac:dyDescent="0.2">
      <c r="W2101" s="402"/>
      <c r="X2101" s="402"/>
      <c r="Y2101" s="402"/>
      <c r="Z2101" s="402"/>
    </row>
    <row r="2102" spans="23:26" x14ac:dyDescent="0.2">
      <c r="W2102" s="402"/>
      <c r="X2102" s="402"/>
      <c r="Y2102" s="402"/>
      <c r="Z2102" s="402"/>
    </row>
    <row r="2103" spans="23:26" x14ac:dyDescent="0.2">
      <c r="W2103" s="402"/>
      <c r="X2103" s="402"/>
      <c r="Y2103" s="402"/>
      <c r="Z2103" s="402"/>
    </row>
    <row r="2104" spans="23:26" x14ac:dyDescent="0.2">
      <c r="W2104" s="402"/>
      <c r="X2104" s="402"/>
      <c r="Y2104" s="402"/>
      <c r="Z2104" s="402"/>
    </row>
    <row r="2105" spans="23:26" x14ac:dyDescent="0.2">
      <c r="W2105" s="402"/>
      <c r="X2105" s="402"/>
      <c r="Y2105" s="402"/>
      <c r="Z2105" s="402"/>
    </row>
    <row r="2106" spans="23:26" x14ac:dyDescent="0.2">
      <c r="W2106" s="402"/>
      <c r="X2106" s="402"/>
      <c r="Y2106" s="402"/>
      <c r="Z2106" s="402"/>
    </row>
    <row r="2107" spans="23:26" x14ac:dyDescent="0.2">
      <c r="W2107" s="402"/>
      <c r="X2107" s="402"/>
      <c r="Y2107" s="402"/>
      <c r="Z2107" s="402"/>
    </row>
    <row r="2108" spans="23:26" x14ac:dyDescent="0.2">
      <c r="W2108" s="402"/>
      <c r="X2108" s="402"/>
      <c r="Y2108" s="402"/>
      <c r="Z2108" s="402"/>
    </row>
    <row r="2109" spans="23:26" x14ac:dyDescent="0.2">
      <c r="W2109" s="402"/>
      <c r="X2109" s="402"/>
      <c r="Y2109" s="402"/>
      <c r="Z2109" s="402"/>
    </row>
    <row r="2110" spans="23:26" x14ac:dyDescent="0.2">
      <c r="W2110" s="402"/>
      <c r="X2110" s="402"/>
      <c r="Y2110" s="402"/>
      <c r="Z2110" s="402"/>
    </row>
    <row r="2111" spans="23:26" x14ac:dyDescent="0.2">
      <c r="W2111" s="402"/>
      <c r="X2111" s="402"/>
      <c r="Y2111" s="402"/>
      <c r="Z2111" s="402"/>
    </row>
    <row r="2112" spans="23:26" x14ac:dyDescent="0.2">
      <c r="W2112" s="402"/>
      <c r="X2112" s="402"/>
      <c r="Y2112" s="402"/>
      <c r="Z2112" s="402"/>
    </row>
    <row r="2113" spans="23:26" x14ac:dyDescent="0.2">
      <c r="W2113" s="402"/>
      <c r="X2113" s="402"/>
      <c r="Y2113" s="402"/>
      <c r="Z2113" s="402"/>
    </row>
    <row r="2114" spans="23:26" x14ac:dyDescent="0.2">
      <c r="W2114" s="402"/>
      <c r="X2114" s="402"/>
      <c r="Y2114" s="402"/>
      <c r="Z2114" s="402"/>
    </row>
    <row r="2115" spans="23:26" x14ac:dyDescent="0.2">
      <c r="W2115" s="402"/>
      <c r="X2115" s="402"/>
      <c r="Y2115" s="402"/>
      <c r="Z2115" s="402"/>
    </row>
    <row r="2116" spans="23:26" x14ac:dyDescent="0.2">
      <c r="W2116" s="402"/>
      <c r="X2116" s="402"/>
      <c r="Y2116" s="402"/>
      <c r="Z2116" s="402"/>
    </row>
    <row r="2117" spans="23:26" x14ac:dyDescent="0.2">
      <c r="W2117" s="402"/>
      <c r="X2117" s="402"/>
      <c r="Y2117" s="402"/>
      <c r="Z2117" s="402"/>
    </row>
    <row r="2118" spans="23:26" x14ac:dyDescent="0.2">
      <c r="W2118" s="402"/>
      <c r="X2118" s="402"/>
      <c r="Y2118" s="402"/>
      <c r="Z2118" s="402"/>
    </row>
    <row r="2119" spans="23:26" x14ac:dyDescent="0.2">
      <c r="W2119" s="402"/>
      <c r="X2119" s="402"/>
      <c r="Y2119" s="402"/>
      <c r="Z2119" s="402"/>
    </row>
    <row r="2120" spans="23:26" x14ac:dyDescent="0.2">
      <c r="W2120" s="402"/>
      <c r="X2120" s="402"/>
      <c r="Y2120" s="402"/>
      <c r="Z2120" s="402"/>
    </row>
    <row r="2121" spans="23:26" x14ac:dyDescent="0.2">
      <c r="W2121" s="402"/>
      <c r="X2121" s="402"/>
      <c r="Y2121" s="402"/>
      <c r="Z2121" s="402"/>
    </row>
    <row r="2122" spans="23:26" x14ac:dyDescent="0.2">
      <c r="W2122" s="402"/>
      <c r="X2122" s="402"/>
      <c r="Y2122" s="402"/>
      <c r="Z2122" s="402"/>
    </row>
    <row r="2123" spans="23:26" x14ac:dyDescent="0.2">
      <c r="W2123" s="402"/>
      <c r="X2123" s="402"/>
      <c r="Y2123" s="402"/>
      <c r="Z2123" s="402"/>
    </row>
    <row r="2124" spans="23:26" x14ac:dyDescent="0.2">
      <c r="W2124" s="402"/>
      <c r="X2124" s="402"/>
      <c r="Y2124" s="402"/>
      <c r="Z2124" s="402"/>
    </row>
    <row r="2125" spans="23:26" x14ac:dyDescent="0.2">
      <c r="W2125" s="402"/>
      <c r="X2125" s="402"/>
      <c r="Y2125" s="402"/>
      <c r="Z2125" s="402"/>
    </row>
    <row r="2126" spans="23:26" x14ac:dyDescent="0.2">
      <c r="W2126" s="402"/>
      <c r="X2126" s="402"/>
      <c r="Y2126" s="402"/>
      <c r="Z2126" s="402"/>
    </row>
    <row r="2127" spans="23:26" x14ac:dyDescent="0.2">
      <c r="W2127" s="402"/>
      <c r="X2127" s="402"/>
      <c r="Y2127" s="402"/>
      <c r="Z2127" s="402"/>
    </row>
    <row r="2128" spans="23:26" x14ac:dyDescent="0.2">
      <c r="W2128" s="402"/>
      <c r="X2128" s="402"/>
      <c r="Y2128" s="402"/>
      <c r="Z2128" s="402"/>
    </row>
    <row r="2129" spans="23:26" x14ac:dyDescent="0.2">
      <c r="W2129" s="402"/>
      <c r="X2129" s="402"/>
      <c r="Y2129" s="402"/>
      <c r="Z2129" s="402"/>
    </row>
    <row r="2130" spans="23:26" x14ac:dyDescent="0.2">
      <c r="W2130" s="402"/>
      <c r="X2130" s="402"/>
      <c r="Y2130" s="402"/>
      <c r="Z2130" s="402"/>
    </row>
    <row r="2131" spans="23:26" x14ac:dyDescent="0.2">
      <c r="W2131" s="402"/>
      <c r="X2131" s="402"/>
      <c r="Y2131" s="402"/>
      <c r="Z2131" s="402"/>
    </row>
    <row r="2132" spans="23:26" x14ac:dyDescent="0.2">
      <c r="W2132" s="402"/>
      <c r="X2132" s="402"/>
      <c r="Y2132" s="402"/>
      <c r="Z2132" s="402"/>
    </row>
    <row r="2133" spans="23:26" x14ac:dyDescent="0.2">
      <c r="W2133" s="402"/>
      <c r="X2133" s="402"/>
      <c r="Y2133" s="402"/>
      <c r="Z2133" s="402"/>
    </row>
    <row r="2134" spans="23:26" x14ac:dyDescent="0.2">
      <c r="W2134" s="402"/>
      <c r="X2134" s="402"/>
      <c r="Y2134" s="402"/>
      <c r="Z2134" s="402"/>
    </row>
    <row r="2135" spans="23:26" x14ac:dyDescent="0.2">
      <c r="W2135" s="402"/>
      <c r="X2135" s="402"/>
      <c r="Y2135" s="402"/>
      <c r="Z2135" s="402"/>
    </row>
    <row r="2136" spans="23:26" x14ac:dyDescent="0.2">
      <c r="W2136" s="402"/>
      <c r="X2136" s="402"/>
      <c r="Y2136" s="402"/>
      <c r="Z2136" s="402"/>
    </row>
    <row r="2137" spans="23:26" x14ac:dyDescent="0.2">
      <c r="W2137" s="402"/>
      <c r="X2137" s="402"/>
      <c r="Y2137" s="402"/>
      <c r="Z2137" s="402"/>
    </row>
    <row r="2138" spans="23:26" x14ac:dyDescent="0.2">
      <c r="W2138" s="402"/>
      <c r="X2138" s="402"/>
      <c r="Y2138" s="402"/>
      <c r="Z2138" s="402"/>
    </row>
    <row r="2139" spans="23:26" x14ac:dyDescent="0.2">
      <c r="W2139" s="402"/>
      <c r="X2139" s="402"/>
      <c r="Y2139" s="402"/>
      <c r="Z2139" s="402"/>
    </row>
    <row r="2140" spans="23:26" x14ac:dyDescent="0.2">
      <c r="W2140" s="402"/>
      <c r="X2140" s="402"/>
      <c r="Y2140" s="402"/>
      <c r="Z2140" s="402"/>
    </row>
    <row r="2141" spans="23:26" x14ac:dyDescent="0.2">
      <c r="W2141" s="402"/>
      <c r="X2141" s="402"/>
      <c r="Y2141" s="402"/>
      <c r="Z2141" s="402"/>
    </row>
    <row r="2142" spans="23:26" x14ac:dyDescent="0.2">
      <c r="W2142" s="402"/>
      <c r="X2142" s="402"/>
      <c r="Y2142" s="402"/>
      <c r="Z2142" s="402"/>
    </row>
    <row r="2143" spans="23:26" x14ac:dyDescent="0.2">
      <c r="W2143" s="402"/>
      <c r="X2143" s="402"/>
      <c r="Y2143" s="402"/>
      <c r="Z2143" s="402"/>
    </row>
    <row r="2144" spans="23:26" x14ac:dyDescent="0.2">
      <c r="W2144" s="402"/>
      <c r="X2144" s="402"/>
      <c r="Y2144" s="402"/>
      <c r="Z2144" s="402"/>
    </row>
    <row r="2145" spans="23:26" x14ac:dyDescent="0.2">
      <c r="W2145" s="402"/>
      <c r="X2145" s="402"/>
      <c r="Y2145" s="402"/>
      <c r="Z2145" s="402"/>
    </row>
    <row r="2146" spans="23:26" x14ac:dyDescent="0.2">
      <c r="W2146" s="402"/>
      <c r="X2146" s="402"/>
      <c r="Y2146" s="402"/>
      <c r="Z2146" s="402"/>
    </row>
    <row r="2147" spans="23:26" x14ac:dyDescent="0.2">
      <c r="W2147" s="402"/>
      <c r="X2147" s="402"/>
      <c r="Y2147" s="402"/>
      <c r="Z2147" s="402"/>
    </row>
    <row r="2148" spans="23:26" x14ac:dyDescent="0.2">
      <c r="W2148" s="402"/>
      <c r="X2148" s="402"/>
      <c r="Y2148" s="402"/>
      <c r="Z2148" s="402"/>
    </row>
    <row r="2149" spans="23:26" x14ac:dyDescent="0.2">
      <c r="W2149" s="402"/>
      <c r="X2149" s="402"/>
      <c r="Y2149" s="402"/>
      <c r="Z2149" s="402"/>
    </row>
    <row r="2150" spans="23:26" x14ac:dyDescent="0.2">
      <c r="W2150" s="402"/>
      <c r="X2150" s="402"/>
      <c r="Y2150" s="402"/>
      <c r="Z2150" s="402"/>
    </row>
    <row r="2151" spans="23:26" x14ac:dyDescent="0.2">
      <c r="W2151" s="402"/>
      <c r="X2151" s="402"/>
      <c r="Y2151" s="402"/>
      <c r="Z2151" s="402"/>
    </row>
    <row r="2152" spans="23:26" x14ac:dyDescent="0.2">
      <c r="W2152" s="402"/>
      <c r="X2152" s="402"/>
      <c r="Y2152" s="402"/>
      <c r="Z2152" s="402"/>
    </row>
    <row r="2153" spans="23:26" x14ac:dyDescent="0.2">
      <c r="W2153" s="402"/>
      <c r="X2153" s="402"/>
      <c r="Y2153" s="402"/>
      <c r="Z2153" s="402"/>
    </row>
    <row r="2154" spans="23:26" x14ac:dyDescent="0.2">
      <c r="W2154" s="402"/>
      <c r="X2154" s="402"/>
      <c r="Y2154" s="402"/>
      <c r="Z2154" s="402"/>
    </row>
    <row r="2155" spans="23:26" x14ac:dyDescent="0.2">
      <c r="W2155" s="402"/>
      <c r="X2155" s="402"/>
      <c r="Y2155" s="402"/>
      <c r="Z2155" s="402"/>
    </row>
    <row r="2156" spans="23:26" x14ac:dyDescent="0.2">
      <c r="W2156" s="402"/>
      <c r="X2156" s="402"/>
      <c r="Y2156" s="402"/>
      <c r="Z2156" s="402"/>
    </row>
    <row r="2157" spans="23:26" x14ac:dyDescent="0.2">
      <c r="W2157" s="402"/>
      <c r="X2157" s="402"/>
      <c r="Y2157" s="402"/>
      <c r="Z2157" s="402"/>
    </row>
    <row r="2158" spans="23:26" x14ac:dyDescent="0.2">
      <c r="W2158" s="402"/>
      <c r="X2158" s="402"/>
      <c r="Y2158" s="402"/>
      <c r="Z2158" s="402"/>
    </row>
    <row r="2159" spans="23:26" x14ac:dyDescent="0.2">
      <c r="W2159" s="402"/>
      <c r="X2159" s="402"/>
      <c r="Y2159" s="402"/>
      <c r="Z2159" s="402"/>
    </row>
    <row r="2160" spans="23:26" x14ac:dyDescent="0.2">
      <c r="W2160" s="402"/>
      <c r="X2160" s="402"/>
      <c r="Y2160" s="402"/>
      <c r="Z2160" s="402"/>
    </row>
    <row r="2161" spans="23:26" x14ac:dyDescent="0.2">
      <c r="W2161" s="402"/>
      <c r="X2161" s="402"/>
      <c r="Y2161" s="402"/>
      <c r="Z2161" s="402"/>
    </row>
    <row r="2162" spans="23:26" x14ac:dyDescent="0.2">
      <c r="W2162" s="402"/>
      <c r="X2162" s="402"/>
      <c r="Y2162" s="402"/>
      <c r="Z2162" s="402"/>
    </row>
    <row r="2163" spans="23:26" x14ac:dyDescent="0.2">
      <c r="W2163" s="402"/>
      <c r="X2163" s="402"/>
      <c r="Y2163" s="402"/>
      <c r="Z2163" s="402"/>
    </row>
    <row r="2164" spans="23:26" x14ac:dyDescent="0.2">
      <c r="W2164" s="402"/>
      <c r="X2164" s="402"/>
      <c r="Y2164" s="402"/>
      <c r="Z2164" s="402"/>
    </row>
    <row r="2165" spans="23:26" x14ac:dyDescent="0.2">
      <c r="W2165" s="402"/>
      <c r="X2165" s="402"/>
      <c r="Y2165" s="402"/>
      <c r="Z2165" s="402"/>
    </row>
    <row r="2166" spans="23:26" x14ac:dyDescent="0.2">
      <c r="W2166" s="402"/>
      <c r="X2166" s="402"/>
      <c r="Y2166" s="402"/>
      <c r="Z2166" s="402"/>
    </row>
    <row r="2167" spans="23:26" x14ac:dyDescent="0.2">
      <c r="W2167" s="402"/>
      <c r="X2167" s="402"/>
      <c r="Y2167" s="402"/>
      <c r="Z2167" s="402"/>
    </row>
    <row r="2168" spans="23:26" x14ac:dyDescent="0.2">
      <c r="W2168" s="402"/>
      <c r="X2168" s="402"/>
      <c r="Y2168" s="402"/>
      <c r="Z2168" s="402"/>
    </row>
    <row r="2169" spans="23:26" x14ac:dyDescent="0.2">
      <c r="W2169" s="402"/>
      <c r="X2169" s="402"/>
      <c r="Y2169" s="402"/>
      <c r="Z2169" s="402"/>
    </row>
    <row r="2170" spans="23:26" x14ac:dyDescent="0.2">
      <c r="W2170" s="402"/>
      <c r="X2170" s="402"/>
      <c r="Y2170" s="402"/>
      <c r="Z2170" s="402"/>
    </row>
    <row r="2171" spans="23:26" x14ac:dyDescent="0.2">
      <c r="W2171" s="402"/>
      <c r="X2171" s="402"/>
      <c r="Y2171" s="402"/>
      <c r="Z2171" s="402"/>
    </row>
    <row r="2172" spans="23:26" x14ac:dyDescent="0.2">
      <c r="W2172" s="402"/>
      <c r="X2172" s="402"/>
      <c r="Y2172" s="402"/>
      <c r="Z2172" s="402"/>
    </row>
    <row r="2173" spans="23:26" x14ac:dyDescent="0.2">
      <c r="W2173" s="402"/>
      <c r="X2173" s="402"/>
      <c r="Y2173" s="402"/>
      <c r="Z2173" s="402"/>
    </row>
    <row r="2174" spans="23:26" x14ac:dyDescent="0.2">
      <c r="W2174" s="402"/>
      <c r="X2174" s="402"/>
      <c r="Y2174" s="402"/>
      <c r="Z2174" s="402"/>
    </row>
    <row r="2175" spans="23:26" x14ac:dyDescent="0.2">
      <c r="W2175" s="402"/>
      <c r="X2175" s="402"/>
      <c r="Y2175" s="402"/>
      <c r="Z2175" s="402"/>
    </row>
    <row r="2176" spans="23:26" x14ac:dyDescent="0.2">
      <c r="W2176" s="402"/>
      <c r="X2176" s="402"/>
      <c r="Y2176" s="402"/>
      <c r="Z2176" s="402"/>
    </row>
    <row r="2177" spans="23:26" x14ac:dyDescent="0.2">
      <c r="W2177" s="402"/>
      <c r="X2177" s="402"/>
      <c r="Y2177" s="402"/>
      <c r="Z2177" s="402"/>
    </row>
    <row r="2178" spans="23:26" x14ac:dyDescent="0.2">
      <c r="W2178" s="402"/>
      <c r="X2178" s="402"/>
      <c r="Y2178" s="402"/>
      <c r="Z2178" s="402"/>
    </row>
    <row r="2179" spans="23:26" x14ac:dyDescent="0.2">
      <c r="W2179" s="402"/>
      <c r="X2179" s="402"/>
      <c r="Y2179" s="402"/>
      <c r="Z2179" s="402"/>
    </row>
    <row r="2180" spans="23:26" x14ac:dyDescent="0.2">
      <c r="W2180" s="402"/>
      <c r="X2180" s="402"/>
      <c r="Y2180" s="402"/>
      <c r="Z2180" s="402"/>
    </row>
    <row r="2181" spans="23:26" x14ac:dyDescent="0.2">
      <c r="W2181" s="402"/>
      <c r="X2181" s="402"/>
      <c r="Y2181" s="402"/>
      <c r="Z2181" s="402"/>
    </row>
    <row r="2182" spans="23:26" x14ac:dyDescent="0.2">
      <c r="W2182" s="402"/>
      <c r="X2182" s="402"/>
      <c r="Y2182" s="402"/>
      <c r="Z2182" s="402"/>
    </row>
    <row r="2183" spans="23:26" x14ac:dyDescent="0.2">
      <c r="W2183" s="402"/>
      <c r="X2183" s="402"/>
      <c r="Y2183" s="402"/>
      <c r="Z2183" s="402"/>
    </row>
    <row r="2184" spans="23:26" x14ac:dyDescent="0.2">
      <c r="W2184" s="402"/>
      <c r="X2184" s="402"/>
      <c r="Y2184" s="402"/>
      <c r="Z2184" s="402"/>
    </row>
    <row r="2185" spans="23:26" x14ac:dyDescent="0.2">
      <c r="W2185" s="402"/>
      <c r="X2185" s="402"/>
      <c r="Y2185" s="402"/>
      <c r="Z2185" s="402"/>
    </row>
    <row r="2186" spans="23:26" x14ac:dyDescent="0.2">
      <c r="W2186" s="402"/>
      <c r="X2186" s="402"/>
      <c r="Y2186" s="402"/>
      <c r="Z2186" s="402"/>
    </row>
    <row r="2187" spans="23:26" x14ac:dyDescent="0.2">
      <c r="W2187" s="402"/>
      <c r="X2187" s="402"/>
      <c r="Y2187" s="402"/>
      <c r="Z2187" s="402"/>
    </row>
    <row r="2188" spans="23:26" x14ac:dyDescent="0.2">
      <c r="W2188" s="402"/>
      <c r="X2188" s="402"/>
      <c r="Y2188" s="402"/>
      <c r="Z2188" s="402"/>
    </row>
    <row r="2189" spans="23:26" x14ac:dyDescent="0.2">
      <c r="W2189" s="402"/>
      <c r="X2189" s="402"/>
      <c r="Y2189" s="402"/>
      <c r="Z2189" s="402"/>
    </row>
    <row r="2190" spans="23:26" x14ac:dyDescent="0.2">
      <c r="W2190" s="402"/>
      <c r="X2190" s="402"/>
      <c r="Y2190" s="402"/>
      <c r="Z2190" s="402"/>
    </row>
    <row r="2191" spans="23:26" x14ac:dyDescent="0.2">
      <c r="W2191" s="402"/>
      <c r="X2191" s="402"/>
      <c r="Y2191" s="402"/>
      <c r="Z2191" s="402"/>
    </row>
    <row r="2192" spans="23:26" x14ac:dyDescent="0.2">
      <c r="W2192" s="402"/>
      <c r="X2192" s="402"/>
      <c r="Y2192" s="402"/>
      <c r="Z2192" s="402"/>
    </row>
    <row r="2193" spans="23:26" x14ac:dyDescent="0.2">
      <c r="W2193" s="402"/>
      <c r="X2193" s="402"/>
      <c r="Y2193" s="402"/>
      <c r="Z2193" s="402"/>
    </row>
    <row r="2194" spans="23:26" x14ac:dyDescent="0.2">
      <c r="W2194" s="402"/>
      <c r="X2194" s="402"/>
      <c r="Y2194" s="402"/>
      <c r="Z2194" s="402"/>
    </row>
    <row r="2195" spans="23:26" x14ac:dyDescent="0.2">
      <c r="W2195" s="402"/>
      <c r="X2195" s="402"/>
      <c r="Y2195" s="402"/>
      <c r="Z2195" s="402"/>
    </row>
    <row r="2196" spans="23:26" x14ac:dyDescent="0.2">
      <c r="W2196" s="402"/>
      <c r="X2196" s="402"/>
      <c r="Y2196" s="402"/>
      <c r="Z2196" s="402"/>
    </row>
    <row r="2197" spans="23:26" x14ac:dyDescent="0.2">
      <c r="W2197" s="402"/>
      <c r="X2197" s="402"/>
      <c r="Y2197" s="402"/>
      <c r="Z2197" s="402"/>
    </row>
    <row r="2198" spans="23:26" x14ac:dyDescent="0.2">
      <c r="W2198" s="402"/>
      <c r="X2198" s="402"/>
      <c r="Y2198" s="402"/>
      <c r="Z2198" s="402"/>
    </row>
    <row r="2199" spans="23:26" x14ac:dyDescent="0.2">
      <c r="W2199" s="402"/>
      <c r="X2199" s="402"/>
      <c r="Y2199" s="402"/>
      <c r="Z2199" s="402"/>
    </row>
    <row r="2200" spans="23:26" x14ac:dyDescent="0.2">
      <c r="W2200" s="402"/>
      <c r="X2200" s="402"/>
      <c r="Y2200" s="402"/>
      <c r="Z2200" s="402"/>
    </row>
    <row r="2201" spans="23:26" x14ac:dyDescent="0.2">
      <c r="W2201" s="402"/>
      <c r="X2201" s="402"/>
      <c r="Y2201" s="402"/>
      <c r="Z2201" s="402"/>
    </row>
    <row r="2202" spans="23:26" x14ac:dyDescent="0.2">
      <c r="W2202" s="402"/>
      <c r="X2202" s="402"/>
      <c r="Y2202" s="402"/>
      <c r="Z2202" s="402"/>
    </row>
    <row r="2203" spans="23:26" x14ac:dyDescent="0.2">
      <c r="W2203" s="402"/>
      <c r="X2203" s="402"/>
      <c r="Y2203" s="402"/>
      <c r="Z2203" s="402"/>
    </row>
    <row r="2204" spans="23:26" x14ac:dyDescent="0.2">
      <c r="W2204" s="402"/>
      <c r="X2204" s="402"/>
      <c r="Y2204" s="402"/>
      <c r="Z2204" s="402"/>
    </row>
    <row r="2205" spans="23:26" x14ac:dyDescent="0.2">
      <c r="W2205" s="402"/>
      <c r="X2205" s="402"/>
      <c r="Y2205" s="402"/>
      <c r="Z2205" s="402"/>
    </row>
    <row r="2206" spans="23:26" x14ac:dyDescent="0.2">
      <c r="W2206" s="402"/>
      <c r="X2206" s="402"/>
      <c r="Y2206" s="402"/>
      <c r="Z2206" s="402"/>
    </row>
    <row r="2207" spans="23:26" x14ac:dyDescent="0.2">
      <c r="W2207" s="402"/>
      <c r="X2207" s="402"/>
      <c r="Y2207" s="402"/>
      <c r="Z2207" s="402"/>
    </row>
    <row r="2208" spans="23:26" x14ac:dyDescent="0.2">
      <c r="W2208" s="402"/>
      <c r="X2208" s="402"/>
      <c r="Y2208" s="402"/>
      <c r="Z2208" s="402"/>
    </row>
    <row r="2209" spans="23:26" x14ac:dyDescent="0.2">
      <c r="W2209" s="402"/>
      <c r="X2209" s="402"/>
      <c r="Y2209" s="402"/>
      <c r="Z2209" s="402"/>
    </row>
    <row r="2210" spans="23:26" x14ac:dyDescent="0.2">
      <c r="W2210" s="402"/>
      <c r="X2210" s="402"/>
      <c r="Y2210" s="402"/>
      <c r="Z2210" s="402"/>
    </row>
    <row r="2211" spans="23:26" x14ac:dyDescent="0.2">
      <c r="W2211" s="402"/>
      <c r="X2211" s="402"/>
      <c r="Y2211" s="402"/>
      <c r="Z2211" s="402"/>
    </row>
    <row r="2212" spans="23:26" x14ac:dyDescent="0.2">
      <c r="W2212" s="402"/>
      <c r="X2212" s="402"/>
      <c r="Y2212" s="402"/>
      <c r="Z2212" s="402"/>
    </row>
    <row r="2213" spans="23:26" x14ac:dyDescent="0.2">
      <c r="W2213" s="402"/>
      <c r="X2213" s="402"/>
      <c r="Y2213" s="402"/>
      <c r="Z2213" s="402"/>
    </row>
    <row r="2214" spans="23:26" x14ac:dyDescent="0.2">
      <c r="W2214" s="402"/>
      <c r="X2214" s="402"/>
      <c r="Y2214" s="402"/>
      <c r="Z2214" s="402"/>
    </row>
    <row r="2215" spans="23:26" x14ac:dyDescent="0.2">
      <c r="W2215" s="402"/>
      <c r="X2215" s="402"/>
      <c r="Y2215" s="402"/>
      <c r="Z2215" s="402"/>
    </row>
    <row r="2216" spans="23:26" x14ac:dyDescent="0.2">
      <c r="W2216" s="402"/>
      <c r="X2216" s="402"/>
      <c r="Y2216" s="402"/>
      <c r="Z2216" s="402"/>
    </row>
    <row r="2217" spans="23:26" x14ac:dyDescent="0.2">
      <c r="W2217" s="402"/>
      <c r="X2217" s="402"/>
      <c r="Y2217" s="402"/>
      <c r="Z2217" s="402"/>
    </row>
    <row r="2218" spans="23:26" x14ac:dyDescent="0.2">
      <c r="W2218" s="402"/>
      <c r="X2218" s="402"/>
      <c r="Y2218" s="402"/>
      <c r="Z2218" s="402"/>
    </row>
    <row r="2219" spans="23:26" x14ac:dyDescent="0.2">
      <c r="W2219" s="402"/>
      <c r="X2219" s="402"/>
      <c r="Y2219" s="402"/>
      <c r="Z2219" s="402"/>
    </row>
    <row r="2220" spans="23:26" x14ac:dyDescent="0.2">
      <c r="W2220" s="402"/>
      <c r="X2220" s="402"/>
      <c r="Y2220" s="402"/>
      <c r="Z2220" s="402"/>
    </row>
    <row r="2221" spans="23:26" x14ac:dyDescent="0.2">
      <c r="W2221" s="402"/>
      <c r="X2221" s="402"/>
      <c r="Y2221" s="402"/>
      <c r="Z2221" s="402"/>
    </row>
    <row r="2222" spans="23:26" x14ac:dyDescent="0.2">
      <c r="W2222" s="402"/>
      <c r="X2222" s="402"/>
      <c r="Y2222" s="402"/>
      <c r="Z2222" s="402"/>
    </row>
    <row r="2223" spans="23:26" x14ac:dyDescent="0.2">
      <c r="W2223" s="402"/>
      <c r="X2223" s="402"/>
      <c r="Y2223" s="402"/>
      <c r="Z2223" s="402"/>
    </row>
    <row r="2224" spans="23:26" x14ac:dyDescent="0.2">
      <c r="W2224" s="402"/>
      <c r="X2224" s="402"/>
      <c r="Y2224" s="402"/>
      <c r="Z2224" s="402"/>
    </row>
    <row r="2225" spans="23:26" x14ac:dyDescent="0.2">
      <c r="W2225" s="402"/>
      <c r="X2225" s="402"/>
      <c r="Y2225" s="402"/>
      <c r="Z2225" s="402"/>
    </row>
    <row r="2226" spans="23:26" x14ac:dyDescent="0.2">
      <c r="W2226" s="402"/>
      <c r="X2226" s="402"/>
      <c r="Y2226" s="402"/>
      <c r="Z2226" s="402"/>
    </row>
    <row r="2227" spans="23:26" x14ac:dyDescent="0.2">
      <c r="W2227" s="402"/>
      <c r="X2227" s="402"/>
      <c r="Y2227" s="402"/>
      <c r="Z2227" s="402"/>
    </row>
    <row r="2228" spans="23:26" x14ac:dyDescent="0.2">
      <c r="W2228" s="402"/>
      <c r="X2228" s="402"/>
      <c r="Y2228" s="402"/>
      <c r="Z2228" s="402"/>
    </row>
    <row r="2229" spans="23:26" x14ac:dyDescent="0.2">
      <c r="W2229" s="402"/>
      <c r="X2229" s="402"/>
      <c r="Y2229" s="402"/>
      <c r="Z2229" s="402"/>
    </row>
    <row r="2230" spans="23:26" x14ac:dyDescent="0.2">
      <c r="W2230" s="402"/>
      <c r="X2230" s="402"/>
      <c r="Y2230" s="402"/>
      <c r="Z2230" s="402"/>
    </row>
    <row r="2231" spans="23:26" x14ac:dyDescent="0.2">
      <c r="W2231" s="402"/>
      <c r="X2231" s="402"/>
      <c r="Y2231" s="402"/>
      <c r="Z2231" s="402"/>
    </row>
    <row r="2232" spans="23:26" x14ac:dyDescent="0.2">
      <c r="W2232" s="402"/>
      <c r="X2232" s="402"/>
      <c r="Y2232" s="402"/>
      <c r="Z2232" s="402"/>
    </row>
    <row r="2233" spans="23:26" x14ac:dyDescent="0.2">
      <c r="W2233" s="402"/>
      <c r="X2233" s="402"/>
      <c r="Y2233" s="402"/>
      <c r="Z2233" s="402"/>
    </row>
    <row r="2234" spans="23:26" x14ac:dyDescent="0.2">
      <c r="W2234" s="402"/>
      <c r="X2234" s="402"/>
      <c r="Y2234" s="402"/>
      <c r="Z2234" s="402"/>
    </row>
    <row r="2235" spans="23:26" x14ac:dyDescent="0.2">
      <c r="W2235" s="402"/>
      <c r="X2235" s="402"/>
      <c r="Y2235" s="402"/>
      <c r="Z2235" s="402"/>
    </row>
    <row r="2236" spans="23:26" x14ac:dyDescent="0.2">
      <c r="W2236" s="402"/>
      <c r="X2236" s="402"/>
      <c r="Y2236" s="402"/>
      <c r="Z2236" s="402"/>
    </row>
    <row r="2237" spans="23:26" x14ac:dyDescent="0.2">
      <c r="W2237" s="402"/>
      <c r="X2237" s="402"/>
      <c r="Y2237" s="402"/>
      <c r="Z2237" s="402"/>
    </row>
    <row r="2238" spans="23:26" x14ac:dyDescent="0.2">
      <c r="W2238" s="402"/>
      <c r="X2238" s="402"/>
      <c r="Y2238" s="402"/>
      <c r="Z2238" s="402"/>
    </row>
    <row r="2239" spans="23:26" x14ac:dyDescent="0.2">
      <c r="W2239" s="402"/>
      <c r="X2239" s="402"/>
      <c r="Y2239" s="402"/>
      <c r="Z2239" s="402"/>
    </row>
    <row r="2240" spans="23:26" x14ac:dyDescent="0.2">
      <c r="W2240" s="402"/>
      <c r="X2240" s="402"/>
      <c r="Y2240" s="402"/>
      <c r="Z2240" s="402"/>
    </row>
    <row r="2241" spans="23:26" x14ac:dyDescent="0.2">
      <c r="W2241" s="402"/>
      <c r="X2241" s="402"/>
      <c r="Y2241" s="402"/>
      <c r="Z2241" s="402"/>
    </row>
    <row r="2242" spans="23:26" x14ac:dyDescent="0.2">
      <c r="W2242" s="402"/>
      <c r="X2242" s="402"/>
      <c r="Y2242" s="402"/>
      <c r="Z2242" s="402"/>
    </row>
    <row r="2243" spans="23:26" x14ac:dyDescent="0.2">
      <c r="W2243" s="402"/>
      <c r="X2243" s="402"/>
      <c r="Y2243" s="402"/>
      <c r="Z2243" s="402"/>
    </row>
    <row r="2244" spans="23:26" x14ac:dyDescent="0.2">
      <c r="W2244" s="402"/>
      <c r="X2244" s="402"/>
      <c r="Y2244" s="402"/>
      <c r="Z2244" s="402"/>
    </row>
    <row r="2245" spans="23:26" x14ac:dyDescent="0.2">
      <c r="W2245" s="402"/>
      <c r="X2245" s="402"/>
      <c r="Y2245" s="402"/>
      <c r="Z2245" s="402"/>
    </row>
    <row r="2246" spans="23:26" x14ac:dyDescent="0.2">
      <c r="W2246" s="402"/>
      <c r="X2246" s="402"/>
      <c r="Y2246" s="402"/>
      <c r="Z2246" s="402"/>
    </row>
    <row r="2247" spans="23:26" x14ac:dyDescent="0.2">
      <c r="W2247" s="402"/>
      <c r="X2247" s="402"/>
      <c r="Y2247" s="402"/>
      <c r="Z2247" s="402"/>
    </row>
    <row r="2248" spans="23:26" x14ac:dyDescent="0.2">
      <c r="W2248" s="402"/>
      <c r="X2248" s="402"/>
      <c r="Y2248" s="402"/>
      <c r="Z2248" s="402"/>
    </row>
    <row r="2249" spans="23:26" x14ac:dyDescent="0.2">
      <c r="W2249" s="402"/>
      <c r="X2249" s="402"/>
      <c r="Y2249" s="402"/>
      <c r="Z2249" s="402"/>
    </row>
    <row r="2250" spans="23:26" x14ac:dyDescent="0.2">
      <c r="W2250" s="402"/>
      <c r="X2250" s="402"/>
      <c r="Y2250" s="402"/>
      <c r="Z2250" s="402"/>
    </row>
    <row r="2251" spans="23:26" x14ac:dyDescent="0.2">
      <c r="W2251" s="402"/>
      <c r="X2251" s="402"/>
      <c r="Y2251" s="402"/>
      <c r="Z2251" s="402"/>
    </row>
    <row r="2252" spans="23:26" x14ac:dyDescent="0.2">
      <c r="W2252" s="402"/>
      <c r="X2252" s="402"/>
      <c r="Y2252" s="402"/>
      <c r="Z2252" s="402"/>
    </row>
    <row r="2253" spans="23:26" x14ac:dyDescent="0.2">
      <c r="W2253" s="402"/>
      <c r="X2253" s="402"/>
      <c r="Y2253" s="402"/>
      <c r="Z2253" s="402"/>
    </row>
    <row r="2254" spans="23:26" x14ac:dyDescent="0.2">
      <c r="W2254" s="402"/>
      <c r="X2254" s="402"/>
      <c r="Y2254" s="402"/>
      <c r="Z2254" s="402"/>
    </row>
    <row r="2255" spans="23:26" x14ac:dyDescent="0.2">
      <c r="W2255" s="402"/>
      <c r="X2255" s="402"/>
      <c r="Y2255" s="402"/>
      <c r="Z2255" s="402"/>
    </row>
    <row r="2256" spans="23:26" x14ac:dyDescent="0.2">
      <c r="W2256" s="402"/>
      <c r="X2256" s="402"/>
      <c r="Y2256" s="402"/>
      <c r="Z2256" s="402"/>
    </row>
    <row r="2257" spans="23:26" x14ac:dyDescent="0.2">
      <c r="W2257" s="402"/>
      <c r="X2257" s="402"/>
      <c r="Y2257" s="402"/>
      <c r="Z2257" s="402"/>
    </row>
    <row r="2258" spans="23:26" x14ac:dyDescent="0.2">
      <c r="W2258" s="402"/>
      <c r="X2258" s="402"/>
      <c r="Y2258" s="402"/>
      <c r="Z2258" s="402"/>
    </row>
    <row r="2259" spans="23:26" x14ac:dyDescent="0.2">
      <c r="W2259" s="402"/>
      <c r="X2259" s="402"/>
      <c r="Y2259" s="402"/>
      <c r="Z2259" s="402"/>
    </row>
    <row r="2260" spans="23:26" x14ac:dyDescent="0.2">
      <c r="W2260" s="402"/>
      <c r="X2260" s="402"/>
      <c r="Y2260" s="402"/>
      <c r="Z2260" s="402"/>
    </row>
    <row r="2261" spans="23:26" x14ac:dyDescent="0.2">
      <c r="W2261" s="402"/>
      <c r="X2261" s="402"/>
      <c r="Y2261" s="402"/>
      <c r="Z2261" s="402"/>
    </row>
    <row r="2262" spans="23:26" x14ac:dyDescent="0.2">
      <c r="W2262" s="402"/>
      <c r="X2262" s="402"/>
      <c r="Y2262" s="402"/>
      <c r="Z2262" s="402"/>
    </row>
    <row r="2263" spans="23:26" x14ac:dyDescent="0.2">
      <c r="W2263" s="402"/>
      <c r="X2263" s="402"/>
      <c r="Y2263" s="402"/>
      <c r="Z2263" s="402"/>
    </row>
    <row r="2264" spans="23:26" x14ac:dyDescent="0.2">
      <c r="W2264" s="402"/>
      <c r="X2264" s="402"/>
      <c r="Y2264" s="402"/>
      <c r="Z2264" s="402"/>
    </row>
    <row r="2265" spans="23:26" x14ac:dyDescent="0.2">
      <c r="W2265" s="402"/>
      <c r="X2265" s="402"/>
      <c r="Y2265" s="402"/>
      <c r="Z2265" s="402"/>
    </row>
    <row r="2266" spans="23:26" x14ac:dyDescent="0.2">
      <c r="W2266" s="402"/>
      <c r="X2266" s="402"/>
      <c r="Y2266" s="402"/>
      <c r="Z2266" s="402"/>
    </row>
    <row r="2267" spans="23:26" x14ac:dyDescent="0.2">
      <c r="W2267" s="402"/>
      <c r="X2267" s="402"/>
      <c r="Y2267" s="402"/>
      <c r="Z2267" s="402"/>
    </row>
    <row r="2268" spans="23:26" x14ac:dyDescent="0.2">
      <c r="W2268" s="402"/>
      <c r="X2268" s="402"/>
      <c r="Y2268" s="402"/>
      <c r="Z2268" s="402"/>
    </row>
    <row r="2269" spans="23:26" x14ac:dyDescent="0.2">
      <c r="W2269" s="402"/>
      <c r="X2269" s="402"/>
      <c r="Y2269" s="402"/>
      <c r="Z2269" s="402"/>
    </row>
    <row r="2270" spans="23:26" x14ac:dyDescent="0.2">
      <c r="W2270" s="402"/>
      <c r="X2270" s="402"/>
      <c r="Y2270" s="402"/>
      <c r="Z2270" s="402"/>
    </row>
    <row r="2271" spans="23:26" x14ac:dyDescent="0.2">
      <c r="W2271" s="402"/>
      <c r="X2271" s="402"/>
      <c r="Y2271" s="402"/>
      <c r="Z2271" s="402"/>
    </row>
    <row r="2272" spans="23:26" x14ac:dyDescent="0.2">
      <c r="W2272" s="402"/>
      <c r="X2272" s="402"/>
      <c r="Y2272" s="402"/>
      <c r="Z2272" s="402"/>
    </row>
    <row r="2273" spans="23:26" x14ac:dyDescent="0.2">
      <c r="W2273" s="402"/>
      <c r="X2273" s="402"/>
      <c r="Y2273" s="402"/>
      <c r="Z2273" s="402"/>
    </row>
    <row r="2274" spans="23:26" x14ac:dyDescent="0.2">
      <c r="W2274" s="402"/>
      <c r="X2274" s="402"/>
      <c r="Y2274" s="402"/>
      <c r="Z2274" s="402"/>
    </row>
    <row r="2275" spans="23:26" x14ac:dyDescent="0.2">
      <c r="W2275" s="402"/>
      <c r="X2275" s="402"/>
      <c r="Y2275" s="402"/>
      <c r="Z2275" s="402"/>
    </row>
    <row r="2276" spans="23:26" x14ac:dyDescent="0.2">
      <c r="W2276" s="402"/>
      <c r="X2276" s="402"/>
      <c r="Y2276" s="402"/>
      <c r="Z2276" s="402"/>
    </row>
    <row r="2277" spans="23:26" x14ac:dyDescent="0.2">
      <c r="W2277" s="402"/>
      <c r="X2277" s="402"/>
      <c r="Y2277" s="402"/>
      <c r="Z2277" s="402"/>
    </row>
    <row r="2278" spans="23:26" x14ac:dyDescent="0.2">
      <c r="W2278" s="402"/>
      <c r="X2278" s="402"/>
      <c r="Y2278" s="402"/>
      <c r="Z2278" s="402"/>
    </row>
    <row r="2279" spans="23:26" x14ac:dyDescent="0.2">
      <c r="W2279" s="402"/>
      <c r="X2279" s="402"/>
      <c r="Y2279" s="402"/>
      <c r="Z2279" s="402"/>
    </row>
    <row r="2280" spans="23:26" x14ac:dyDescent="0.2">
      <c r="W2280" s="402"/>
      <c r="X2280" s="402"/>
      <c r="Y2280" s="402"/>
      <c r="Z2280" s="402"/>
    </row>
    <row r="2281" spans="23:26" x14ac:dyDescent="0.2">
      <c r="W2281" s="402"/>
      <c r="X2281" s="402"/>
      <c r="Y2281" s="402"/>
      <c r="Z2281" s="402"/>
    </row>
    <row r="2282" spans="23:26" x14ac:dyDescent="0.2">
      <c r="W2282" s="402"/>
      <c r="X2282" s="402"/>
      <c r="Y2282" s="402"/>
      <c r="Z2282" s="402"/>
    </row>
    <row r="2283" spans="23:26" x14ac:dyDescent="0.2">
      <c r="W2283" s="402"/>
      <c r="X2283" s="402"/>
      <c r="Y2283" s="402"/>
      <c r="Z2283" s="402"/>
    </row>
    <row r="2284" spans="23:26" x14ac:dyDescent="0.2">
      <c r="W2284" s="402"/>
      <c r="X2284" s="402"/>
      <c r="Y2284" s="402"/>
      <c r="Z2284" s="402"/>
    </row>
    <row r="2285" spans="23:26" x14ac:dyDescent="0.2">
      <c r="W2285" s="402"/>
      <c r="X2285" s="402"/>
      <c r="Y2285" s="402"/>
      <c r="Z2285" s="402"/>
    </row>
    <row r="2286" spans="23:26" x14ac:dyDescent="0.2">
      <c r="W2286" s="402"/>
      <c r="X2286" s="402"/>
      <c r="Y2286" s="402"/>
      <c r="Z2286" s="402"/>
    </row>
    <row r="2287" spans="23:26" x14ac:dyDescent="0.2">
      <c r="W2287" s="402"/>
      <c r="X2287" s="402"/>
      <c r="Y2287" s="402"/>
      <c r="Z2287" s="402"/>
    </row>
    <row r="2288" spans="23:26" x14ac:dyDescent="0.2">
      <c r="W2288" s="402"/>
      <c r="X2288" s="402"/>
      <c r="Y2288" s="402"/>
      <c r="Z2288" s="402"/>
    </row>
    <row r="2289" spans="23:26" x14ac:dyDescent="0.2">
      <c r="W2289" s="402"/>
      <c r="X2289" s="402"/>
      <c r="Y2289" s="402"/>
      <c r="Z2289" s="402"/>
    </row>
    <row r="2290" spans="23:26" x14ac:dyDescent="0.2">
      <c r="W2290" s="402"/>
      <c r="X2290" s="402"/>
      <c r="Y2290" s="402"/>
      <c r="Z2290" s="402"/>
    </row>
    <row r="2291" spans="23:26" x14ac:dyDescent="0.2">
      <c r="W2291" s="402"/>
      <c r="X2291" s="402"/>
      <c r="Y2291" s="402"/>
      <c r="Z2291" s="402"/>
    </row>
    <row r="2292" spans="23:26" x14ac:dyDescent="0.2">
      <c r="W2292" s="402"/>
      <c r="X2292" s="402"/>
      <c r="Y2292" s="402"/>
      <c r="Z2292" s="402"/>
    </row>
    <row r="2293" spans="23:26" x14ac:dyDescent="0.2">
      <c r="W2293" s="402"/>
      <c r="X2293" s="402"/>
      <c r="Y2293" s="402"/>
      <c r="Z2293" s="402"/>
    </row>
    <row r="2294" spans="23:26" x14ac:dyDescent="0.2">
      <c r="W2294" s="402"/>
      <c r="X2294" s="402"/>
      <c r="Y2294" s="402"/>
      <c r="Z2294" s="402"/>
    </row>
    <row r="2295" spans="23:26" x14ac:dyDescent="0.2">
      <c r="W2295" s="402"/>
      <c r="X2295" s="402"/>
      <c r="Y2295" s="402"/>
      <c r="Z2295" s="402"/>
    </row>
    <row r="2296" spans="23:26" x14ac:dyDescent="0.2">
      <c r="W2296" s="402"/>
      <c r="X2296" s="402"/>
      <c r="Y2296" s="402"/>
      <c r="Z2296" s="402"/>
    </row>
    <row r="2297" spans="23:26" x14ac:dyDescent="0.2">
      <c r="W2297" s="402"/>
      <c r="X2297" s="402"/>
      <c r="Y2297" s="402"/>
      <c r="Z2297" s="402"/>
    </row>
    <row r="2298" spans="23:26" x14ac:dyDescent="0.2">
      <c r="W2298" s="402"/>
      <c r="X2298" s="402"/>
      <c r="Y2298" s="402"/>
      <c r="Z2298" s="402"/>
    </row>
    <row r="2299" spans="23:26" x14ac:dyDescent="0.2">
      <c r="W2299" s="402"/>
      <c r="X2299" s="402"/>
      <c r="Y2299" s="402"/>
      <c r="Z2299" s="402"/>
    </row>
    <row r="2300" spans="23:26" x14ac:dyDescent="0.2">
      <c r="W2300" s="402"/>
      <c r="X2300" s="402"/>
      <c r="Y2300" s="402"/>
      <c r="Z2300" s="402"/>
    </row>
    <row r="2301" spans="23:26" x14ac:dyDescent="0.2">
      <c r="W2301" s="402"/>
      <c r="X2301" s="402"/>
      <c r="Y2301" s="402"/>
      <c r="Z2301" s="402"/>
    </row>
    <row r="2302" spans="23:26" x14ac:dyDescent="0.2">
      <c r="W2302" s="402"/>
      <c r="X2302" s="402"/>
      <c r="Y2302" s="402"/>
      <c r="Z2302" s="402"/>
    </row>
    <row r="2303" spans="23:26" x14ac:dyDescent="0.2">
      <c r="W2303" s="402"/>
      <c r="X2303" s="402"/>
      <c r="Y2303" s="402"/>
      <c r="Z2303" s="402"/>
    </row>
    <row r="2304" spans="23:26" x14ac:dyDescent="0.2">
      <c r="W2304" s="402"/>
      <c r="X2304" s="402"/>
      <c r="Y2304" s="402"/>
      <c r="Z2304" s="402"/>
    </row>
    <row r="2305" spans="23:26" x14ac:dyDescent="0.2">
      <c r="W2305" s="402"/>
      <c r="X2305" s="402"/>
      <c r="Y2305" s="402"/>
      <c r="Z2305" s="402"/>
    </row>
    <row r="2306" spans="23:26" x14ac:dyDescent="0.2">
      <c r="W2306" s="402"/>
      <c r="X2306" s="402"/>
      <c r="Y2306" s="402"/>
      <c r="Z2306" s="402"/>
    </row>
    <row r="2307" spans="23:26" x14ac:dyDescent="0.2">
      <c r="W2307" s="402"/>
      <c r="X2307" s="402"/>
      <c r="Y2307" s="402"/>
      <c r="Z2307" s="402"/>
    </row>
    <row r="2308" spans="23:26" x14ac:dyDescent="0.2">
      <c r="W2308" s="402"/>
      <c r="X2308" s="402"/>
      <c r="Y2308" s="402"/>
      <c r="Z2308" s="402"/>
    </row>
    <row r="2309" spans="23:26" x14ac:dyDescent="0.2">
      <c r="W2309" s="402"/>
      <c r="X2309" s="402"/>
      <c r="Y2309" s="402"/>
      <c r="Z2309" s="402"/>
    </row>
    <row r="2310" spans="23:26" x14ac:dyDescent="0.2">
      <c r="W2310" s="402"/>
      <c r="X2310" s="402"/>
      <c r="Y2310" s="402"/>
      <c r="Z2310" s="402"/>
    </row>
    <row r="2311" spans="23:26" x14ac:dyDescent="0.2">
      <c r="W2311" s="402"/>
      <c r="X2311" s="402"/>
      <c r="Y2311" s="402"/>
      <c r="Z2311" s="402"/>
    </row>
    <row r="2312" spans="23:26" x14ac:dyDescent="0.2">
      <c r="W2312" s="402"/>
      <c r="X2312" s="402"/>
      <c r="Y2312" s="402"/>
      <c r="Z2312" s="402"/>
    </row>
    <row r="2313" spans="23:26" x14ac:dyDescent="0.2">
      <c r="W2313" s="402"/>
      <c r="X2313" s="402"/>
      <c r="Y2313" s="402"/>
      <c r="Z2313" s="402"/>
    </row>
    <row r="2314" spans="23:26" x14ac:dyDescent="0.2">
      <c r="W2314" s="402"/>
      <c r="X2314" s="402"/>
      <c r="Y2314" s="402"/>
      <c r="Z2314" s="402"/>
    </row>
    <row r="2315" spans="23:26" x14ac:dyDescent="0.2">
      <c r="W2315" s="402"/>
      <c r="X2315" s="402"/>
      <c r="Y2315" s="402"/>
      <c r="Z2315" s="402"/>
    </row>
    <row r="2316" spans="23:26" x14ac:dyDescent="0.2">
      <c r="W2316" s="402"/>
      <c r="X2316" s="402"/>
      <c r="Y2316" s="402"/>
      <c r="Z2316" s="402"/>
    </row>
    <row r="2317" spans="23:26" x14ac:dyDescent="0.2">
      <c r="W2317" s="402"/>
      <c r="X2317" s="402"/>
      <c r="Y2317" s="402"/>
      <c r="Z2317" s="402"/>
    </row>
    <row r="2318" spans="23:26" x14ac:dyDescent="0.2">
      <c r="W2318" s="402"/>
      <c r="X2318" s="402"/>
      <c r="Y2318" s="402"/>
      <c r="Z2318" s="402"/>
    </row>
    <row r="2319" spans="23:26" x14ac:dyDescent="0.2">
      <c r="W2319" s="402"/>
      <c r="X2319" s="402"/>
      <c r="Y2319" s="402"/>
      <c r="Z2319" s="402"/>
    </row>
    <row r="2320" spans="23:26" x14ac:dyDescent="0.2">
      <c r="W2320" s="402"/>
      <c r="X2320" s="402"/>
      <c r="Y2320" s="402"/>
      <c r="Z2320" s="402"/>
    </row>
    <row r="2321" spans="23:26" x14ac:dyDescent="0.2">
      <c r="W2321" s="402"/>
      <c r="X2321" s="402"/>
      <c r="Y2321" s="402"/>
      <c r="Z2321" s="402"/>
    </row>
    <row r="2322" spans="23:26" x14ac:dyDescent="0.2">
      <c r="W2322" s="402"/>
      <c r="X2322" s="402"/>
      <c r="Y2322" s="402"/>
      <c r="Z2322" s="402"/>
    </row>
    <row r="2323" spans="23:26" x14ac:dyDescent="0.2">
      <c r="W2323" s="402"/>
      <c r="X2323" s="402"/>
      <c r="Y2323" s="402"/>
      <c r="Z2323" s="402"/>
    </row>
    <row r="2324" spans="23:26" x14ac:dyDescent="0.2">
      <c r="W2324" s="402"/>
      <c r="X2324" s="402"/>
      <c r="Y2324" s="402"/>
      <c r="Z2324" s="402"/>
    </row>
    <row r="2325" spans="23:26" x14ac:dyDescent="0.2">
      <c r="W2325" s="402"/>
      <c r="X2325" s="402"/>
      <c r="Y2325" s="402"/>
      <c r="Z2325" s="402"/>
    </row>
    <row r="2326" spans="23:26" x14ac:dyDescent="0.2">
      <c r="W2326" s="402"/>
      <c r="X2326" s="402"/>
      <c r="Y2326" s="402"/>
      <c r="Z2326" s="402"/>
    </row>
    <row r="2327" spans="23:26" x14ac:dyDescent="0.2">
      <c r="W2327" s="402"/>
      <c r="X2327" s="402"/>
      <c r="Y2327" s="402"/>
      <c r="Z2327" s="402"/>
    </row>
    <row r="2328" spans="23:26" x14ac:dyDescent="0.2">
      <c r="W2328" s="402"/>
      <c r="X2328" s="402"/>
      <c r="Y2328" s="402"/>
      <c r="Z2328" s="402"/>
    </row>
    <row r="2329" spans="23:26" x14ac:dyDescent="0.2">
      <c r="W2329" s="402"/>
      <c r="X2329" s="402"/>
      <c r="Y2329" s="402"/>
      <c r="Z2329" s="402"/>
    </row>
    <row r="2330" spans="23:26" x14ac:dyDescent="0.2">
      <c r="W2330" s="402"/>
      <c r="X2330" s="402"/>
      <c r="Y2330" s="402"/>
      <c r="Z2330" s="402"/>
    </row>
    <row r="2331" spans="23:26" x14ac:dyDescent="0.2">
      <c r="W2331" s="402"/>
      <c r="X2331" s="402"/>
      <c r="Y2331" s="402"/>
      <c r="Z2331" s="402"/>
    </row>
    <row r="2332" spans="23:26" x14ac:dyDescent="0.2">
      <c r="W2332" s="402"/>
      <c r="X2332" s="402"/>
      <c r="Y2332" s="402"/>
      <c r="Z2332" s="402"/>
    </row>
    <row r="2333" spans="23:26" x14ac:dyDescent="0.2">
      <c r="W2333" s="402"/>
      <c r="X2333" s="402"/>
      <c r="Y2333" s="402"/>
      <c r="Z2333" s="402"/>
    </row>
    <row r="2334" spans="23:26" x14ac:dyDescent="0.2">
      <c r="W2334" s="402"/>
      <c r="X2334" s="402"/>
      <c r="Y2334" s="402"/>
      <c r="Z2334" s="402"/>
    </row>
    <row r="2335" spans="23:26" x14ac:dyDescent="0.2">
      <c r="W2335" s="402"/>
      <c r="X2335" s="402"/>
      <c r="Y2335" s="402"/>
      <c r="Z2335" s="402"/>
    </row>
    <row r="2336" spans="23:26" x14ac:dyDescent="0.2">
      <c r="W2336" s="402"/>
      <c r="X2336" s="402"/>
      <c r="Y2336" s="402"/>
      <c r="Z2336" s="402"/>
    </row>
    <row r="2337" spans="23:26" x14ac:dyDescent="0.2">
      <c r="W2337" s="402"/>
      <c r="X2337" s="402"/>
      <c r="Y2337" s="402"/>
      <c r="Z2337" s="402"/>
    </row>
    <row r="2338" spans="23:26" x14ac:dyDescent="0.2">
      <c r="W2338" s="402"/>
      <c r="X2338" s="402"/>
      <c r="Y2338" s="402"/>
      <c r="Z2338" s="402"/>
    </row>
    <row r="2339" spans="23:26" x14ac:dyDescent="0.2">
      <c r="W2339" s="402"/>
      <c r="X2339" s="402"/>
      <c r="Y2339" s="402"/>
      <c r="Z2339" s="402"/>
    </row>
    <row r="2340" spans="23:26" x14ac:dyDescent="0.2">
      <c r="W2340" s="402"/>
      <c r="X2340" s="402"/>
      <c r="Y2340" s="402"/>
      <c r="Z2340" s="402"/>
    </row>
    <row r="2341" spans="23:26" x14ac:dyDescent="0.2">
      <c r="W2341" s="402"/>
      <c r="X2341" s="402"/>
      <c r="Y2341" s="402"/>
      <c r="Z2341" s="402"/>
    </row>
    <row r="2342" spans="23:26" x14ac:dyDescent="0.2">
      <c r="W2342" s="402"/>
      <c r="X2342" s="402"/>
      <c r="Y2342" s="402"/>
      <c r="Z2342" s="402"/>
    </row>
    <row r="2343" spans="23:26" x14ac:dyDescent="0.2">
      <c r="W2343" s="402"/>
      <c r="X2343" s="402"/>
      <c r="Y2343" s="402"/>
      <c r="Z2343" s="402"/>
    </row>
    <row r="2344" spans="23:26" x14ac:dyDescent="0.2">
      <c r="W2344" s="402"/>
      <c r="X2344" s="402"/>
      <c r="Y2344" s="402"/>
      <c r="Z2344" s="402"/>
    </row>
    <row r="2345" spans="23:26" x14ac:dyDescent="0.2">
      <c r="W2345" s="402"/>
      <c r="X2345" s="402"/>
      <c r="Y2345" s="402"/>
      <c r="Z2345" s="402"/>
    </row>
    <row r="2346" spans="23:26" x14ac:dyDescent="0.2">
      <c r="W2346" s="402"/>
      <c r="X2346" s="402"/>
      <c r="Y2346" s="402"/>
      <c r="Z2346" s="402"/>
    </row>
    <row r="2347" spans="23:26" x14ac:dyDescent="0.2">
      <c r="W2347" s="402"/>
      <c r="X2347" s="402"/>
      <c r="Y2347" s="402"/>
      <c r="Z2347" s="402"/>
    </row>
    <row r="2348" spans="23:26" x14ac:dyDescent="0.2">
      <c r="W2348" s="402"/>
      <c r="X2348" s="402"/>
      <c r="Y2348" s="402"/>
      <c r="Z2348" s="402"/>
    </row>
    <row r="2349" spans="23:26" x14ac:dyDescent="0.2">
      <c r="W2349" s="402"/>
      <c r="X2349" s="402"/>
      <c r="Y2349" s="402"/>
      <c r="Z2349" s="402"/>
    </row>
    <row r="2350" spans="23:26" x14ac:dyDescent="0.2">
      <c r="W2350" s="402"/>
      <c r="X2350" s="402"/>
      <c r="Y2350" s="402"/>
      <c r="Z2350" s="402"/>
    </row>
    <row r="2351" spans="23:26" x14ac:dyDescent="0.2">
      <c r="W2351" s="402"/>
      <c r="X2351" s="402"/>
      <c r="Y2351" s="402"/>
      <c r="Z2351" s="402"/>
    </row>
    <row r="2352" spans="23:26" x14ac:dyDescent="0.2">
      <c r="W2352" s="402"/>
      <c r="X2352" s="402"/>
      <c r="Y2352" s="402"/>
      <c r="Z2352" s="402"/>
    </row>
    <row r="2353" spans="23:26" x14ac:dyDescent="0.2">
      <c r="W2353" s="402"/>
      <c r="X2353" s="402"/>
      <c r="Y2353" s="402"/>
      <c r="Z2353" s="402"/>
    </row>
    <row r="2354" spans="23:26" x14ac:dyDescent="0.2">
      <c r="W2354" s="402"/>
      <c r="X2354" s="402"/>
      <c r="Y2354" s="402"/>
      <c r="Z2354" s="402"/>
    </row>
    <row r="2355" spans="23:26" x14ac:dyDescent="0.2">
      <c r="W2355" s="402"/>
      <c r="X2355" s="402"/>
      <c r="Y2355" s="402"/>
      <c r="Z2355" s="402"/>
    </row>
    <row r="2356" spans="23:26" x14ac:dyDescent="0.2">
      <c r="W2356" s="402"/>
      <c r="X2356" s="402"/>
      <c r="Y2356" s="402"/>
      <c r="Z2356" s="402"/>
    </row>
    <row r="2357" spans="23:26" x14ac:dyDescent="0.2">
      <c r="W2357" s="402"/>
      <c r="X2357" s="402"/>
      <c r="Y2357" s="402"/>
      <c r="Z2357" s="402"/>
    </row>
    <row r="2358" spans="23:26" x14ac:dyDescent="0.2">
      <c r="W2358" s="402"/>
      <c r="X2358" s="402"/>
      <c r="Y2358" s="402"/>
      <c r="Z2358" s="402"/>
    </row>
    <row r="2359" spans="23:26" x14ac:dyDescent="0.2">
      <c r="W2359" s="402"/>
      <c r="X2359" s="402"/>
      <c r="Y2359" s="402"/>
      <c r="Z2359" s="402"/>
    </row>
    <row r="2360" spans="23:26" x14ac:dyDescent="0.2">
      <c r="W2360" s="402"/>
      <c r="X2360" s="402"/>
      <c r="Y2360" s="402"/>
      <c r="Z2360" s="402"/>
    </row>
    <row r="2361" spans="23:26" x14ac:dyDescent="0.2">
      <c r="W2361" s="402"/>
      <c r="X2361" s="402"/>
      <c r="Y2361" s="402"/>
      <c r="Z2361" s="402"/>
    </row>
    <row r="2362" spans="23:26" x14ac:dyDescent="0.2">
      <c r="W2362" s="402"/>
      <c r="X2362" s="402"/>
      <c r="Y2362" s="402"/>
      <c r="Z2362" s="402"/>
    </row>
    <row r="2363" spans="23:26" x14ac:dyDescent="0.2">
      <c r="W2363" s="402"/>
      <c r="X2363" s="402"/>
      <c r="Y2363" s="402"/>
      <c r="Z2363" s="402"/>
    </row>
    <row r="2364" spans="23:26" x14ac:dyDescent="0.2">
      <c r="W2364" s="402"/>
      <c r="X2364" s="402"/>
      <c r="Y2364" s="402"/>
      <c r="Z2364" s="402"/>
    </row>
    <row r="2365" spans="23:26" x14ac:dyDescent="0.2">
      <c r="W2365" s="402"/>
      <c r="X2365" s="402"/>
      <c r="Y2365" s="402"/>
      <c r="Z2365" s="402"/>
    </row>
    <row r="2366" spans="23:26" x14ac:dyDescent="0.2">
      <c r="W2366" s="402"/>
      <c r="X2366" s="402"/>
      <c r="Y2366" s="402"/>
      <c r="Z2366" s="402"/>
    </row>
    <row r="2367" spans="23:26" x14ac:dyDescent="0.2">
      <c r="W2367" s="402"/>
      <c r="X2367" s="402"/>
      <c r="Y2367" s="402"/>
      <c r="Z2367" s="402"/>
    </row>
    <row r="2368" spans="23:26" x14ac:dyDescent="0.2">
      <c r="W2368" s="402"/>
      <c r="X2368" s="402"/>
      <c r="Y2368" s="402"/>
      <c r="Z2368" s="402"/>
    </row>
    <row r="2369" spans="23:26" x14ac:dyDescent="0.2">
      <c r="W2369" s="402"/>
      <c r="X2369" s="402"/>
      <c r="Y2369" s="402"/>
      <c r="Z2369" s="402"/>
    </row>
    <row r="2370" spans="23:26" x14ac:dyDescent="0.2">
      <c r="W2370" s="402"/>
      <c r="X2370" s="402"/>
      <c r="Y2370" s="402"/>
      <c r="Z2370" s="402"/>
    </row>
    <row r="2371" spans="23:26" x14ac:dyDescent="0.2">
      <c r="W2371" s="402"/>
      <c r="X2371" s="402"/>
      <c r="Y2371" s="402"/>
      <c r="Z2371" s="402"/>
    </row>
    <row r="2372" spans="23:26" x14ac:dyDescent="0.2">
      <c r="W2372" s="402"/>
      <c r="X2372" s="402"/>
      <c r="Y2372" s="402"/>
      <c r="Z2372" s="402"/>
    </row>
    <row r="2373" spans="23:26" x14ac:dyDescent="0.2">
      <c r="W2373" s="402"/>
      <c r="X2373" s="402"/>
      <c r="Y2373" s="402"/>
      <c r="Z2373" s="402"/>
    </row>
    <row r="2374" spans="23:26" x14ac:dyDescent="0.2">
      <c r="W2374" s="402"/>
      <c r="X2374" s="402"/>
      <c r="Y2374" s="402"/>
      <c r="Z2374" s="402"/>
    </row>
    <row r="2375" spans="23:26" x14ac:dyDescent="0.2">
      <c r="W2375" s="402"/>
      <c r="X2375" s="402"/>
      <c r="Y2375" s="402"/>
      <c r="Z2375" s="402"/>
    </row>
    <row r="2376" spans="23:26" x14ac:dyDescent="0.2">
      <c r="W2376" s="402"/>
      <c r="X2376" s="402"/>
      <c r="Y2376" s="402"/>
      <c r="Z2376" s="402"/>
    </row>
    <row r="2377" spans="23:26" x14ac:dyDescent="0.2">
      <c r="W2377" s="402"/>
      <c r="X2377" s="402"/>
      <c r="Y2377" s="402"/>
      <c r="Z2377" s="402"/>
    </row>
    <row r="2378" spans="23:26" x14ac:dyDescent="0.2">
      <c r="W2378" s="402"/>
      <c r="X2378" s="402"/>
      <c r="Y2378" s="402"/>
      <c r="Z2378" s="402"/>
    </row>
    <row r="2379" spans="23:26" x14ac:dyDescent="0.2">
      <c r="W2379" s="402"/>
      <c r="X2379" s="402"/>
      <c r="Y2379" s="402"/>
      <c r="Z2379" s="402"/>
    </row>
    <row r="2380" spans="23:26" x14ac:dyDescent="0.2">
      <c r="W2380" s="402"/>
      <c r="X2380" s="402"/>
      <c r="Y2380" s="402"/>
      <c r="Z2380" s="402"/>
    </row>
    <row r="2381" spans="23:26" x14ac:dyDescent="0.2">
      <c r="W2381" s="402"/>
      <c r="X2381" s="402"/>
      <c r="Y2381" s="402"/>
      <c r="Z2381" s="402"/>
    </row>
    <row r="2382" spans="23:26" x14ac:dyDescent="0.2">
      <c r="W2382" s="402"/>
      <c r="X2382" s="402"/>
      <c r="Y2382" s="402"/>
      <c r="Z2382" s="402"/>
    </row>
    <row r="2383" spans="23:26" x14ac:dyDescent="0.2">
      <c r="W2383" s="402"/>
      <c r="X2383" s="402"/>
      <c r="Y2383" s="402"/>
      <c r="Z2383" s="402"/>
    </row>
    <row r="2384" spans="23:26" x14ac:dyDescent="0.2">
      <c r="W2384" s="402"/>
      <c r="X2384" s="402"/>
      <c r="Y2384" s="402"/>
      <c r="Z2384" s="402"/>
    </row>
    <row r="2385" spans="23:26" x14ac:dyDescent="0.2">
      <c r="W2385" s="402"/>
      <c r="X2385" s="402"/>
      <c r="Y2385" s="402"/>
      <c r="Z2385" s="402"/>
    </row>
    <row r="2386" spans="23:26" x14ac:dyDescent="0.2">
      <c r="W2386" s="402"/>
      <c r="X2386" s="402"/>
      <c r="Y2386" s="402"/>
      <c r="Z2386" s="402"/>
    </row>
    <row r="2387" spans="23:26" x14ac:dyDescent="0.2">
      <c r="W2387" s="402"/>
      <c r="X2387" s="402"/>
      <c r="Y2387" s="402"/>
      <c r="Z2387" s="402"/>
    </row>
    <row r="2388" spans="23:26" x14ac:dyDescent="0.2">
      <c r="W2388" s="402"/>
      <c r="X2388" s="402"/>
      <c r="Y2388" s="402"/>
      <c r="Z2388" s="402"/>
    </row>
    <row r="2389" spans="23:26" x14ac:dyDescent="0.2">
      <c r="W2389" s="402"/>
      <c r="X2389" s="402"/>
      <c r="Y2389" s="402"/>
      <c r="Z2389" s="402"/>
    </row>
    <row r="2390" spans="23:26" x14ac:dyDescent="0.2">
      <c r="W2390" s="402"/>
      <c r="X2390" s="402"/>
      <c r="Y2390" s="402"/>
      <c r="Z2390" s="402"/>
    </row>
    <row r="2391" spans="23:26" x14ac:dyDescent="0.2">
      <c r="W2391" s="402"/>
      <c r="X2391" s="402"/>
      <c r="Y2391" s="402"/>
      <c r="Z2391" s="402"/>
    </row>
    <row r="2392" spans="23:26" x14ac:dyDescent="0.2">
      <c r="W2392" s="402"/>
      <c r="X2392" s="402"/>
      <c r="Y2392" s="402"/>
      <c r="Z2392" s="402"/>
    </row>
    <row r="2393" spans="23:26" x14ac:dyDescent="0.2">
      <c r="W2393" s="402"/>
      <c r="X2393" s="402"/>
      <c r="Y2393" s="402"/>
      <c r="Z2393" s="402"/>
    </row>
    <row r="2394" spans="23:26" x14ac:dyDescent="0.2">
      <c r="W2394" s="402"/>
      <c r="X2394" s="402"/>
      <c r="Y2394" s="402"/>
      <c r="Z2394" s="402"/>
    </row>
    <row r="2395" spans="23:26" x14ac:dyDescent="0.2">
      <c r="W2395" s="402"/>
      <c r="X2395" s="402"/>
      <c r="Y2395" s="402"/>
      <c r="Z2395" s="402"/>
    </row>
    <row r="2396" spans="23:26" x14ac:dyDescent="0.2">
      <c r="W2396" s="402"/>
      <c r="X2396" s="402"/>
      <c r="Y2396" s="402"/>
      <c r="Z2396" s="402"/>
    </row>
    <row r="2397" spans="23:26" x14ac:dyDescent="0.2">
      <c r="W2397" s="402"/>
      <c r="X2397" s="402"/>
      <c r="Y2397" s="402"/>
      <c r="Z2397" s="402"/>
    </row>
    <row r="2398" spans="23:26" x14ac:dyDescent="0.2">
      <c r="W2398" s="402"/>
      <c r="X2398" s="402"/>
      <c r="Y2398" s="402"/>
      <c r="Z2398" s="402"/>
    </row>
    <row r="2399" spans="23:26" x14ac:dyDescent="0.2">
      <c r="W2399" s="402"/>
      <c r="X2399" s="402"/>
      <c r="Y2399" s="402"/>
      <c r="Z2399" s="402"/>
    </row>
    <row r="2400" spans="23:26" x14ac:dyDescent="0.2">
      <c r="W2400" s="402"/>
      <c r="X2400" s="402"/>
      <c r="Y2400" s="402"/>
      <c r="Z2400" s="402"/>
    </row>
    <row r="2401" spans="23:26" x14ac:dyDescent="0.2">
      <c r="W2401" s="402"/>
      <c r="X2401" s="402"/>
      <c r="Y2401" s="402"/>
      <c r="Z2401" s="402"/>
    </row>
    <row r="2402" spans="23:26" x14ac:dyDescent="0.2">
      <c r="W2402" s="402"/>
      <c r="X2402" s="402"/>
      <c r="Y2402" s="402"/>
      <c r="Z2402" s="402"/>
    </row>
    <row r="2403" spans="23:26" x14ac:dyDescent="0.2">
      <c r="W2403" s="402"/>
      <c r="X2403" s="402"/>
      <c r="Y2403" s="402"/>
      <c r="Z2403" s="402"/>
    </row>
    <row r="2404" spans="23:26" x14ac:dyDescent="0.2">
      <c r="W2404" s="402"/>
      <c r="X2404" s="402"/>
      <c r="Y2404" s="402"/>
      <c r="Z2404" s="402"/>
    </row>
    <row r="2405" spans="23:26" x14ac:dyDescent="0.2">
      <c r="W2405" s="402"/>
      <c r="X2405" s="402"/>
      <c r="Y2405" s="402"/>
      <c r="Z2405" s="402"/>
    </row>
    <row r="2406" spans="23:26" x14ac:dyDescent="0.2">
      <c r="W2406" s="402"/>
      <c r="X2406" s="402"/>
      <c r="Y2406" s="402"/>
      <c r="Z2406" s="402"/>
    </row>
    <row r="2407" spans="23:26" x14ac:dyDescent="0.2">
      <c r="W2407" s="402"/>
      <c r="X2407" s="402"/>
      <c r="Y2407" s="402"/>
      <c r="Z2407" s="402"/>
    </row>
    <row r="2408" spans="23:26" x14ac:dyDescent="0.2">
      <c r="W2408" s="402"/>
      <c r="X2408" s="402"/>
      <c r="Y2408" s="402"/>
      <c r="Z2408" s="402"/>
    </row>
    <row r="2409" spans="23:26" x14ac:dyDescent="0.2">
      <c r="W2409" s="402"/>
      <c r="X2409" s="402"/>
      <c r="Y2409" s="402"/>
      <c r="Z2409" s="402"/>
    </row>
    <row r="2410" spans="23:26" x14ac:dyDescent="0.2">
      <c r="W2410" s="402"/>
      <c r="X2410" s="402"/>
      <c r="Y2410" s="402"/>
      <c r="Z2410" s="402"/>
    </row>
    <row r="2411" spans="23:26" x14ac:dyDescent="0.2">
      <c r="W2411" s="402"/>
      <c r="X2411" s="402"/>
      <c r="Y2411" s="402"/>
      <c r="Z2411" s="402"/>
    </row>
    <row r="2412" spans="23:26" x14ac:dyDescent="0.2">
      <c r="W2412" s="402"/>
      <c r="X2412" s="402"/>
      <c r="Y2412" s="402"/>
      <c r="Z2412" s="402"/>
    </row>
    <row r="2413" spans="23:26" x14ac:dyDescent="0.2">
      <c r="W2413" s="402"/>
      <c r="X2413" s="402"/>
      <c r="Y2413" s="402"/>
      <c r="Z2413" s="402"/>
    </row>
    <row r="2414" spans="23:26" x14ac:dyDescent="0.2">
      <c r="W2414" s="402"/>
      <c r="X2414" s="402"/>
      <c r="Y2414" s="402"/>
      <c r="Z2414" s="402"/>
    </row>
    <row r="2415" spans="23:26" x14ac:dyDescent="0.2">
      <c r="W2415" s="402"/>
      <c r="X2415" s="402"/>
      <c r="Y2415" s="402"/>
      <c r="Z2415" s="402"/>
    </row>
    <row r="2416" spans="23:26" x14ac:dyDescent="0.2">
      <c r="W2416" s="402"/>
      <c r="X2416" s="402"/>
      <c r="Y2416" s="402"/>
      <c r="Z2416" s="402"/>
    </row>
    <row r="2417" spans="23:26" x14ac:dyDescent="0.2">
      <c r="W2417" s="402"/>
      <c r="X2417" s="402"/>
      <c r="Y2417" s="402"/>
      <c r="Z2417" s="402"/>
    </row>
    <row r="2418" spans="23:26" x14ac:dyDescent="0.2">
      <c r="W2418" s="402"/>
      <c r="X2418" s="402"/>
      <c r="Y2418" s="402"/>
      <c r="Z2418" s="402"/>
    </row>
    <row r="2419" spans="23:26" x14ac:dyDescent="0.2">
      <c r="W2419" s="402"/>
      <c r="X2419" s="402"/>
      <c r="Y2419" s="402"/>
      <c r="Z2419" s="402"/>
    </row>
    <row r="2420" spans="23:26" x14ac:dyDescent="0.2">
      <c r="W2420" s="402"/>
      <c r="X2420" s="402"/>
      <c r="Y2420" s="402"/>
      <c r="Z2420" s="402"/>
    </row>
    <row r="2421" spans="23:26" x14ac:dyDescent="0.2">
      <c r="W2421" s="402"/>
      <c r="X2421" s="402"/>
      <c r="Y2421" s="402"/>
      <c r="Z2421" s="402"/>
    </row>
    <row r="2422" spans="23:26" x14ac:dyDescent="0.2">
      <c r="W2422" s="402"/>
      <c r="X2422" s="402"/>
      <c r="Y2422" s="402"/>
      <c r="Z2422" s="402"/>
    </row>
    <row r="2423" spans="23:26" x14ac:dyDescent="0.2">
      <c r="W2423" s="402"/>
      <c r="X2423" s="402"/>
      <c r="Y2423" s="402"/>
      <c r="Z2423" s="402"/>
    </row>
    <row r="2424" spans="23:26" x14ac:dyDescent="0.2">
      <c r="W2424" s="402"/>
      <c r="X2424" s="402"/>
      <c r="Y2424" s="402"/>
      <c r="Z2424" s="402"/>
    </row>
    <row r="2425" spans="23:26" x14ac:dyDescent="0.2">
      <c r="W2425" s="402"/>
      <c r="X2425" s="402"/>
      <c r="Y2425" s="402"/>
      <c r="Z2425" s="402"/>
    </row>
    <row r="2426" spans="23:26" x14ac:dyDescent="0.2">
      <c r="W2426" s="402"/>
      <c r="X2426" s="402"/>
      <c r="Y2426" s="402"/>
      <c r="Z2426" s="402"/>
    </row>
    <row r="2427" spans="23:26" x14ac:dyDescent="0.2">
      <c r="W2427" s="402"/>
      <c r="X2427" s="402"/>
      <c r="Y2427" s="402"/>
      <c r="Z2427" s="402"/>
    </row>
    <row r="2428" spans="23:26" x14ac:dyDescent="0.2">
      <c r="W2428" s="402"/>
      <c r="X2428" s="402"/>
      <c r="Y2428" s="402"/>
      <c r="Z2428" s="402"/>
    </row>
    <row r="2429" spans="23:26" x14ac:dyDescent="0.2">
      <c r="W2429" s="402"/>
      <c r="X2429" s="402"/>
      <c r="Y2429" s="402"/>
      <c r="Z2429" s="402"/>
    </row>
    <row r="2430" spans="23:26" x14ac:dyDescent="0.2">
      <c r="W2430" s="402"/>
      <c r="X2430" s="402"/>
      <c r="Y2430" s="402"/>
      <c r="Z2430" s="402"/>
    </row>
    <row r="2431" spans="23:26" x14ac:dyDescent="0.2">
      <c r="W2431" s="402"/>
      <c r="X2431" s="402"/>
      <c r="Y2431" s="402"/>
      <c r="Z2431" s="402"/>
    </row>
    <row r="2432" spans="23:26" x14ac:dyDescent="0.2">
      <c r="W2432" s="402"/>
      <c r="X2432" s="402"/>
      <c r="Y2432" s="402"/>
      <c r="Z2432" s="402"/>
    </row>
    <row r="2433" spans="23:26" x14ac:dyDescent="0.2">
      <c r="W2433" s="402"/>
      <c r="X2433" s="402"/>
      <c r="Y2433" s="402"/>
      <c r="Z2433" s="402"/>
    </row>
    <row r="2434" spans="23:26" x14ac:dyDescent="0.2">
      <c r="W2434" s="402"/>
      <c r="X2434" s="402"/>
      <c r="Y2434" s="402"/>
      <c r="Z2434" s="402"/>
    </row>
    <row r="2435" spans="23:26" x14ac:dyDescent="0.2">
      <c r="W2435" s="402"/>
      <c r="X2435" s="402"/>
      <c r="Y2435" s="402"/>
      <c r="Z2435" s="402"/>
    </row>
    <row r="2436" spans="23:26" x14ac:dyDescent="0.2">
      <c r="W2436" s="402"/>
      <c r="X2436" s="402"/>
      <c r="Y2436" s="402"/>
      <c r="Z2436" s="402"/>
    </row>
    <row r="2437" spans="23:26" x14ac:dyDescent="0.2">
      <c r="W2437" s="402"/>
      <c r="X2437" s="402"/>
      <c r="Y2437" s="402"/>
      <c r="Z2437" s="402"/>
    </row>
    <row r="2438" spans="23:26" x14ac:dyDescent="0.2">
      <c r="W2438" s="402"/>
      <c r="X2438" s="402"/>
      <c r="Y2438" s="402"/>
      <c r="Z2438" s="402"/>
    </row>
    <row r="2439" spans="23:26" x14ac:dyDescent="0.2">
      <c r="W2439" s="402"/>
      <c r="X2439" s="402"/>
      <c r="Y2439" s="402"/>
      <c r="Z2439" s="402"/>
    </row>
    <row r="2440" spans="23:26" x14ac:dyDescent="0.2">
      <c r="W2440" s="402"/>
      <c r="X2440" s="402"/>
      <c r="Y2440" s="402"/>
      <c r="Z2440" s="402"/>
    </row>
    <row r="2441" spans="23:26" x14ac:dyDescent="0.2">
      <c r="W2441" s="402"/>
      <c r="X2441" s="402"/>
      <c r="Y2441" s="402"/>
      <c r="Z2441" s="402"/>
    </row>
    <row r="2442" spans="23:26" x14ac:dyDescent="0.2">
      <c r="W2442" s="402"/>
      <c r="X2442" s="402"/>
      <c r="Y2442" s="402"/>
      <c r="Z2442" s="402"/>
    </row>
    <row r="2443" spans="23:26" x14ac:dyDescent="0.2">
      <c r="W2443" s="402"/>
      <c r="X2443" s="402"/>
      <c r="Y2443" s="402"/>
      <c r="Z2443" s="402"/>
    </row>
    <row r="2444" spans="23:26" x14ac:dyDescent="0.2">
      <c r="W2444" s="402"/>
      <c r="X2444" s="402"/>
      <c r="Y2444" s="402"/>
      <c r="Z2444" s="402"/>
    </row>
    <row r="2445" spans="23:26" x14ac:dyDescent="0.2">
      <c r="W2445" s="402"/>
      <c r="X2445" s="402"/>
      <c r="Y2445" s="402"/>
      <c r="Z2445" s="402"/>
    </row>
    <row r="2446" spans="23:26" x14ac:dyDescent="0.2">
      <c r="W2446" s="402"/>
      <c r="X2446" s="402"/>
      <c r="Y2446" s="402"/>
      <c r="Z2446" s="402"/>
    </row>
    <row r="2447" spans="23:26" x14ac:dyDescent="0.2">
      <c r="W2447" s="402"/>
      <c r="X2447" s="402"/>
      <c r="Y2447" s="402"/>
      <c r="Z2447" s="402"/>
    </row>
    <row r="2448" spans="23:26" x14ac:dyDescent="0.2">
      <c r="W2448" s="402"/>
      <c r="X2448" s="402"/>
      <c r="Y2448" s="402"/>
      <c r="Z2448" s="402"/>
    </row>
    <row r="2449" spans="23:26" x14ac:dyDescent="0.2">
      <c r="W2449" s="402"/>
      <c r="X2449" s="402"/>
      <c r="Y2449" s="402"/>
      <c r="Z2449" s="402"/>
    </row>
    <row r="2450" spans="23:26" x14ac:dyDescent="0.2">
      <c r="W2450" s="402"/>
      <c r="X2450" s="402"/>
      <c r="Y2450" s="402"/>
      <c r="Z2450" s="402"/>
    </row>
    <row r="2451" spans="23:26" x14ac:dyDescent="0.2">
      <c r="W2451" s="402"/>
      <c r="X2451" s="402"/>
      <c r="Y2451" s="402"/>
      <c r="Z2451" s="402"/>
    </row>
    <row r="2452" spans="23:26" x14ac:dyDescent="0.2">
      <c r="W2452" s="402"/>
      <c r="X2452" s="402"/>
      <c r="Y2452" s="402"/>
      <c r="Z2452" s="402"/>
    </row>
    <row r="2453" spans="23:26" x14ac:dyDescent="0.2">
      <c r="W2453" s="402"/>
      <c r="X2453" s="402"/>
      <c r="Y2453" s="402"/>
      <c r="Z2453" s="402"/>
    </row>
    <row r="2454" spans="23:26" x14ac:dyDescent="0.2">
      <c r="W2454" s="402"/>
      <c r="X2454" s="402"/>
      <c r="Y2454" s="402"/>
      <c r="Z2454" s="402"/>
    </row>
    <row r="2455" spans="23:26" x14ac:dyDescent="0.2">
      <c r="W2455" s="402"/>
      <c r="X2455" s="402"/>
      <c r="Y2455" s="402"/>
      <c r="Z2455" s="402"/>
    </row>
    <row r="2456" spans="23:26" x14ac:dyDescent="0.2">
      <c r="W2456" s="402"/>
      <c r="X2456" s="402"/>
      <c r="Y2456" s="402"/>
      <c r="Z2456" s="402"/>
    </row>
    <row r="2457" spans="23:26" x14ac:dyDescent="0.2">
      <c r="W2457" s="402"/>
      <c r="X2457" s="402"/>
      <c r="Y2457" s="402"/>
      <c r="Z2457" s="402"/>
    </row>
    <row r="2458" spans="23:26" x14ac:dyDescent="0.2">
      <c r="W2458" s="402"/>
      <c r="X2458" s="402"/>
      <c r="Y2458" s="402"/>
      <c r="Z2458" s="402"/>
    </row>
    <row r="2459" spans="23:26" x14ac:dyDescent="0.2">
      <c r="W2459" s="402"/>
      <c r="X2459" s="402"/>
      <c r="Y2459" s="402"/>
      <c r="Z2459" s="402"/>
    </row>
    <row r="2460" spans="23:26" x14ac:dyDescent="0.2">
      <c r="W2460" s="402"/>
      <c r="X2460" s="402"/>
      <c r="Y2460" s="402"/>
      <c r="Z2460" s="402"/>
    </row>
    <row r="2461" spans="23:26" x14ac:dyDescent="0.2">
      <c r="W2461" s="402"/>
      <c r="X2461" s="402"/>
      <c r="Y2461" s="402"/>
      <c r="Z2461" s="402"/>
    </row>
    <row r="2462" spans="23:26" x14ac:dyDescent="0.2">
      <c r="W2462" s="402"/>
      <c r="X2462" s="402"/>
      <c r="Y2462" s="402"/>
      <c r="Z2462" s="402"/>
    </row>
    <row r="2463" spans="23:26" x14ac:dyDescent="0.2">
      <c r="W2463" s="402"/>
      <c r="X2463" s="402"/>
      <c r="Y2463" s="402"/>
      <c r="Z2463" s="402"/>
    </row>
    <row r="2464" spans="23:26" x14ac:dyDescent="0.2">
      <c r="W2464" s="402"/>
      <c r="X2464" s="402"/>
      <c r="Y2464" s="402"/>
      <c r="Z2464" s="402"/>
    </row>
    <row r="2465" spans="23:26" x14ac:dyDescent="0.2">
      <c r="W2465" s="402"/>
      <c r="X2465" s="402"/>
      <c r="Y2465" s="402"/>
      <c r="Z2465" s="402"/>
    </row>
    <row r="2466" spans="23:26" x14ac:dyDescent="0.2">
      <c r="W2466" s="402"/>
      <c r="X2466" s="402"/>
      <c r="Y2466" s="402"/>
      <c r="Z2466" s="402"/>
    </row>
    <row r="2467" spans="23:26" x14ac:dyDescent="0.2">
      <c r="W2467" s="402"/>
      <c r="X2467" s="402"/>
      <c r="Y2467" s="402"/>
      <c r="Z2467" s="402"/>
    </row>
    <row r="2468" spans="23:26" x14ac:dyDescent="0.2">
      <c r="W2468" s="402"/>
      <c r="X2468" s="402"/>
      <c r="Y2468" s="402"/>
      <c r="Z2468" s="402"/>
    </row>
    <row r="2469" spans="23:26" x14ac:dyDescent="0.2">
      <c r="W2469" s="402"/>
      <c r="X2469" s="402"/>
      <c r="Y2469" s="402"/>
      <c r="Z2469" s="402"/>
    </row>
    <row r="2470" spans="23:26" x14ac:dyDescent="0.2">
      <c r="W2470" s="402"/>
      <c r="X2470" s="402"/>
      <c r="Y2470" s="402"/>
      <c r="Z2470" s="402"/>
    </row>
    <row r="2471" spans="23:26" x14ac:dyDescent="0.2">
      <c r="W2471" s="402"/>
      <c r="X2471" s="402"/>
      <c r="Y2471" s="402"/>
      <c r="Z2471" s="402"/>
    </row>
    <row r="2472" spans="23:26" x14ac:dyDescent="0.2">
      <c r="W2472" s="402"/>
      <c r="X2472" s="402"/>
      <c r="Y2472" s="402"/>
      <c r="Z2472" s="402"/>
    </row>
    <row r="2473" spans="23:26" x14ac:dyDescent="0.2">
      <c r="W2473" s="402"/>
      <c r="X2473" s="402"/>
      <c r="Y2473" s="402"/>
      <c r="Z2473" s="402"/>
    </row>
    <row r="2474" spans="23:26" x14ac:dyDescent="0.2">
      <c r="W2474" s="402"/>
      <c r="X2474" s="402"/>
      <c r="Y2474" s="402"/>
      <c r="Z2474" s="402"/>
    </row>
    <row r="2475" spans="23:26" x14ac:dyDescent="0.2">
      <c r="W2475" s="402"/>
      <c r="X2475" s="402"/>
      <c r="Y2475" s="402"/>
      <c r="Z2475" s="402"/>
    </row>
    <row r="2476" spans="23:26" x14ac:dyDescent="0.2">
      <c r="W2476" s="402"/>
      <c r="X2476" s="402"/>
      <c r="Y2476" s="402"/>
      <c r="Z2476" s="402"/>
    </row>
    <row r="2477" spans="23:26" x14ac:dyDescent="0.2">
      <c r="W2477" s="402"/>
      <c r="X2477" s="402"/>
      <c r="Y2477" s="402"/>
      <c r="Z2477" s="402"/>
    </row>
    <row r="2478" spans="23:26" x14ac:dyDescent="0.2">
      <c r="W2478" s="402"/>
      <c r="X2478" s="402"/>
      <c r="Y2478" s="402"/>
      <c r="Z2478" s="402"/>
    </row>
    <row r="2479" spans="23:26" x14ac:dyDescent="0.2">
      <c r="W2479" s="402"/>
      <c r="X2479" s="402"/>
      <c r="Y2479" s="402"/>
      <c r="Z2479" s="402"/>
    </row>
    <row r="2480" spans="23:26" x14ac:dyDescent="0.2">
      <c r="W2480" s="402"/>
      <c r="X2480" s="402"/>
      <c r="Y2480" s="402"/>
      <c r="Z2480" s="402"/>
    </row>
    <row r="2481" spans="23:26" x14ac:dyDescent="0.2">
      <c r="W2481" s="402"/>
      <c r="X2481" s="402"/>
      <c r="Y2481" s="402"/>
      <c r="Z2481" s="402"/>
    </row>
    <row r="2482" spans="23:26" x14ac:dyDescent="0.2">
      <c r="W2482" s="402"/>
      <c r="X2482" s="402"/>
      <c r="Y2482" s="402"/>
      <c r="Z2482" s="402"/>
    </row>
    <row r="2483" spans="23:26" x14ac:dyDescent="0.2">
      <c r="W2483" s="402"/>
      <c r="X2483" s="402"/>
      <c r="Y2483" s="402"/>
      <c r="Z2483" s="402"/>
    </row>
    <row r="2484" spans="23:26" x14ac:dyDescent="0.2">
      <c r="W2484" s="402"/>
      <c r="X2484" s="402"/>
      <c r="Y2484" s="402"/>
      <c r="Z2484" s="402"/>
    </row>
    <row r="2485" spans="23:26" x14ac:dyDescent="0.2">
      <c r="W2485" s="402"/>
      <c r="X2485" s="402"/>
      <c r="Y2485" s="402"/>
      <c r="Z2485" s="402"/>
    </row>
    <row r="2486" spans="23:26" x14ac:dyDescent="0.2">
      <c r="W2486" s="402"/>
      <c r="X2486" s="402"/>
      <c r="Y2486" s="402"/>
      <c r="Z2486" s="402"/>
    </row>
    <row r="2487" spans="23:26" x14ac:dyDescent="0.2">
      <c r="W2487" s="402"/>
      <c r="X2487" s="402"/>
      <c r="Y2487" s="402"/>
      <c r="Z2487" s="402"/>
    </row>
    <row r="2488" spans="23:26" x14ac:dyDescent="0.2">
      <c r="W2488" s="402"/>
      <c r="X2488" s="402"/>
      <c r="Y2488" s="402"/>
      <c r="Z2488" s="402"/>
    </row>
    <row r="2489" spans="23:26" x14ac:dyDescent="0.2">
      <c r="W2489" s="402"/>
      <c r="X2489" s="402"/>
      <c r="Y2489" s="402"/>
      <c r="Z2489" s="402"/>
    </row>
    <row r="2490" spans="23:26" x14ac:dyDescent="0.2">
      <c r="W2490" s="402"/>
      <c r="X2490" s="402"/>
      <c r="Y2490" s="402"/>
      <c r="Z2490" s="402"/>
    </row>
    <row r="2491" spans="23:26" x14ac:dyDescent="0.2">
      <c r="W2491" s="402"/>
      <c r="X2491" s="402"/>
      <c r="Y2491" s="402"/>
      <c r="Z2491" s="402"/>
    </row>
    <row r="2492" spans="23:26" x14ac:dyDescent="0.2">
      <c r="W2492" s="402"/>
      <c r="X2492" s="402"/>
      <c r="Y2492" s="402"/>
      <c r="Z2492" s="402"/>
    </row>
    <row r="2493" spans="23:26" x14ac:dyDescent="0.2">
      <c r="W2493" s="402"/>
      <c r="X2493" s="402"/>
      <c r="Y2493" s="402"/>
      <c r="Z2493" s="402"/>
    </row>
    <row r="2494" spans="23:26" x14ac:dyDescent="0.2">
      <c r="W2494" s="402"/>
      <c r="X2494" s="402"/>
      <c r="Y2494" s="402"/>
      <c r="Z2494" s="402"/>
    </row>
    <row r="2495" spans="23:26" x14ac:dyDescent="0.2">
      <c r="W2495" s="402"/>
      <c r="X2495" s="402"/>
      <c r="Y2495" s="402"/>
      <c r="Z2495" s="402"/>
    </row>
    <row r="2496" spans="23:26" x14ac:dyDescent="0.2">
      <c r="W2496" s="402"/>
      <c r="X2496" s="402"/>
      <c r="Y2496" s="402"/>
      <c r="Z2496" s="402"/>
    </row>
    <row r="2497" spans="23:26" x14ac:dyDescent="0.2">
      <c r="W2497" s="402"/>
      <c r="X2497" s="402"/>
      <c r="Y2497" s="402"/>
      <c r="Z2497" s="402"/>
    </row>
    <row r="2498" spans="23:26" x14ac:dyDescent="0.2">
      <c r="W2498" s="402"/>
      <c r="X2498" s="402"/>
      <c r="Y2498" s="402"/>
      <c r="Z2498" s="402"/>
    </row>
    <row r="2499" spans="23:26" x14ac:dyDescent="0.2">
      <c r="W2499" s="402"/>
      <c r="X2499" s="402"/>
      <c r="Y2499" s="402"/>
      <c r="Z2499" s="402"/>
    </row>
    <row r="2500" spans="23:26" x14ac:dyDescent="0.2">
      <c r="W2500" s="402"/>
      <c r="X2500" s="402"/>
      <c r="Y2500" s="402"/>
      <c r="Z2500" s="402"/>
    </row>
    <row r="2501" spans="23:26" x14ac:dyDescent="0.2">
      <c r="W2501" s="402"/>
      <c r="X2501" s="402"/>
      <c r="Y2501" s="402"/>
      <c r="Z2501" s="402"/>
    </row>
    <row r="2502" spans="23:26" x14ac:dyDescent="0.2">
      <c r="W2502" s="402"/>
      <c r="X2502" s="402"/>
      <c r="Y2502" s="402"/>
      <c r="Z2502" s="402"/>
    </row>
    <row r="2503" spans="23:26" x14ac:dyDescent="0.2">
      <c r="W2503" s="402"/>
      <c r="X2503" s="402"/>
      <c r="Y2503" s="402"/>
      <c r="Z2503" s="402"/>
    </row>
    <row r="2504" spans="23:26" x14ac:dyDescent="0.2">
      <c r="W2504" s="402"/>
      <c r="X2504" s="402"/>
      <c r="Y2504" s="402"/>
      <c r="Z2504" s="402"/>
    </row>
    <row r="2505" spans="23:26" x14ac:dyDescent="0.2">
      <c r="W2505" s="402"/>
      <c r="X2505" s="402"/>
      <c r="Y2505" s="402"/>
      <c r="Z2505" s="402"/>
    </row>
    <row r="2506" spans="23:26" x14ac:dyDescent="0.2">
      <c r="W2506" s="402"/>
      <c r="X2506" s="402"/>
      <c r="Y2506" s="402"/>
      <c r="Z2506" s="402"/>
    </row>
    <row r="2507" spans="23:26" x14ac:dyDescent="0.2">
      <c r="W2507" s="402"/>
      <c r="X2507" s="402"/>
      <c r="Y2507" s="402"/>
      <c r="Z2507" s="402"/>
    </row>
    <row r="2508" spans="23:26" x14ac:dyDescent="0.2">
      <c r="W2508" s="402"/>
      <c r="X2508" s="402"/>
      <c r="Y2508" s="402"/>
      <c r="Z2508" s="402"/>
    </row>
    <row r="2509" spans="23:26" x14ac:dyDescent="0.2">
      <c r="W2509" s="402"/>
      <c r="X2509" s="402"/>
      <c r="Y2509" s="402"/>
      <c r="Z2509" s="402"/>
    </row>
    <row r="2510" spans="23:26" x14ac:dyDescent="0.2">
      <c r="W2510" s="402"/>
      <c r="X2510" s="402"/>
      <c r="Y2510" s="402"/>
      <c r="Z2510" s="402"/>
    </row>
    <row r="2511" spans="23:26" x14ac:dyDescent="0.2">
      <c r="W2511" s="402"/>
      <c r="X2511" s="402"/>
      <c r="Y2511" s="402"/>
      <c r="Z2511" s="402"/>
    </row>
    <row r="2512" spans="23:26" x14ac:dyDescent="0.2">
      <c r="W2512" s="402"/>
      <c r="X2512" s="402"/>
      <c r="Y2512" s="402"/>
      <c r="Z2512" s="402"/>
    </row>
    <row r="2513" spans="23:26" x14ac:dyDescent="0.2">
      <c r="W2513" s="402"/>
      <c r="X2513" s="402"/>
      <c r="Y2513" s="402"/>
      <c r="Z2513" s="402"/>
    </row>
    <row r="2514" spans="23:26" x14ac:dyDescent="0.2">
      <c r="W2514" s="402"/>
      <c r="X2514" s="402"/>
      <c r="Y2514" s="402"/>
      <c r="Z2514" s="402"/>
    </row>
    <row r="2515" spans="23:26" x14ac:dyDescent="0.2">
      <c r="W2515" s="402"/>
      <c r="X2515" s="402"/>
      <c r="Y2515" s="402"/>
      <c r="Z2515" s="402"/>
    </row>
    <row r="2516" spans="23:26" x14ac:dyDescent="0.2">
      <c r="W2516" s="402"/>
      <c r="X2516" s="402"/>
      <c r="Y2516" s="402"/>
      <c r="Z2516" s="402"/>
    </row>
    <row r="2517" spans="23:26" x14ac:dyDescent="0.2">
      <c r="W2517" s="402"/>
      <c r="X2517" s="402"/>
      <c r="Y2517" s="402"/>
      <c r="Z2517" s="402"/>
    </row>
    <row r="2518" spans="23:26" x14ac:dyDescent="0.2">
      <c r="W2518" s="402"/>
      <c r="X2518" s="402"/>
      <c r="Y2518" s="402"/>
      <c r="Z2518" s="402"/>
    </row>
    <row r="2519" spans="23:26" x14ac:dyDescent="0.2">
      <c r="W2519" s="402"/>
      <c r="X2519" s="402"/>
      <c r="Y2519" s="402"/>
      <c r="Z2519" s="402"/>
    </row>
    <row r="2520" spans="23:26" x14ac:dyDescent="0.2">
      <c r="W2520" s="402"/>
      <c r="X2520" s="402"/>
      <c r="Y2520" s="402"/>
      <c r="Z2520" s="402"/>
    </row>
    <row r="2521" spans="23:26" x14ac:dyDescent="0.2">
      <c r="W2521" s="402"/>
      <c r="X2521" s="402"/>
      <c r="Y2521" s="402"/>
      <c r="Z2521" s="402"/>
    </row>
    <row r="2522" spans="23:26" x14ac:dyDescent="0.2">
      <c r="W2522" s="402"/>
      <c r="X2522" s="402"/>
      <c r="Y2522" s="402"/>
      <c r="Z2522" s="402"/>
    </row>
    <row r="2523" spans="23:26" x14ac:dyDescent="0.2">
      <c r="W2523" s="402"/>
      <c r="X2523" s="402"/>
      <c r="Y2523" s="402"/>
      <c r="Z2523" s="402"/>
    </row>
    <row r="2524" spans="23:26" x14ac:dyDescent="0.2">
      <c r="W2524" s="402"/>
      <c r="X2524" s="402"/>
      <c r="Y2524" s="402"/>
      <c r="Z2524" s="402"/>
    </row>
    <row r="2525" spans="23:26" x14ac:dyDescent="0.2">
      <c r="W2525" s="402"/>
      <c r="X2525" s="402"/>
      <c r="Y2525" s="402"/>
      <c r="Z2525" s="402"/>
    </row>
    <row r="2526" spans="23:26" x14ac:dyDescent="0.2">
      <c r="W2526" s="402"/>
      <c r="X2526" s="402"/>
      <c r="Y2526" s="402"/>
      <c r="Z2526" s="402"/>
    </row>
    <row r="2527" spans="23:26" x14ac:dyDescent="0.2">
      <c r="W2527" s="402"/>
      <c r="X2527" s="402"/>
      <c r="Y2527" s="402"/>
      <c r="Z2527" s="402"/>
    </row>
    <row r="2528" spans="23:26" x14ac:dyDescent="0.2">
      <c r="W2528" s="402"/>
      <c r="X2528" s="402"/>
      <c r="Y2528" s="402"/>
      <c r="Z2528" s="402"/>
    </row>
    <row r="2529" spans="23:26" x14ac:dyDescent="0.2">
      <c r="W2529" s="402"/>
      <c r="X2529" s="402"/>
      <c r="Y2529" s="402"/>
      <c r="Z2529" s="402"/>
    </row>
    <row r="2530" spans="23:26" x14ac:dyDescent="0.2">
      <c r="W2530" s="402"/>
      <c r="X2530" s="402"/>
      <c r="Y2530" s="402"/>
      <c r="Z2530" s="402"/>
    </row>
    <row r="2531" spans="23:26" x14ac:dyDescent="0.2">
      <c r="W2531" s="402"/>
      <c r="X2531" s="402"/>
      <c r="Y2531" s="402"/>
      <c r="Z2531" s="402"/>
    </row>
    <row r="2532" spans="23:26" x14ac:dyDescent="0.2">
      <c r="W2532" s="402"/>
      <c r="X2532" s="402"/>
      <c r="Y2532" s="402"/>
      <c r="Z2532" s="402"/>
    </row>
    <row r="2533" spans="23:26" x14ac:dyDescent="0.2">
      <c r="W2533" s="402"/>
      <c r="X2533" s="402"/>
      <c r="Y2533" s="402"/>
      <c r="Z2533" s="402"/>
    </row>
    <row r="2534" spans="23:26" x14ac:dyDescent="0.2">
      <c r="W2534" s="402"/>
      <c r="X2534" s="402"/>
      <c r="Y2534" s="402"/>
      <c r="Z2534" s="402"/>
    </row>
    <row r="2535" spans="23:26" x14ac:dyDescent="0.2">
      <c r="W2535" s="402"/>
      <c r="X2535" s="402"/>
      <c r="Y2535" s="402"/>
      <c r="Z2535" s="402"/>
    </row>
    <row r="2536" spans="23:26" x14ac:dyDescent="0.2">
      <c r="W2536" s="402"/>
      <c r="X2536" s="402"/>
      <c r="Y2536" s="402"/>
      <c r="Z2536" s="402"/>
    </row>
    <row r="2537" spans="23:26" x14ac:dyDescent="0.2">
      <c r="W2537" s="402"/>
      <c r="X2537" s="402"/>
      <c r="Y2537" s="402"/>
      <c r="Z2537" s="402"/>
    </row>
    <row r="2538" spans="23:26" x14ac:dyDescent="0.2">
      <c r="W2538" s="402"/>
      <c r="X2538" s="402"/>
      <c r="Y2538" s="402"/>
      <c r="Z2538" s="402"/>
    </row>
    <row r="2539" spans="23:26" x14ac:dyDescent="0.2">
      <c r="W2539" s="402"/>
      <c r="X2539" s="402"/>
      <c r="Y2539" s="402"/>
      <c r="Z2539" s="402"/>
    </row>
    <row r="2540" spans="23:26" x14ac:dyDescent="0.2">
      <c r="W2540" s="402"/>
      <c r="X2540" s="402"/>
      <c r="Y2540" s="402"/>
      <c r="Z2540" s="402"/>
    </row>
    <row r="2541" spans="23:26" x14ac:dyDescent="0.2">
      <c r="W2541" s="402"/>
      <c r="X2541" s="402"/>
      <c r="Y2541" s="402"/>
      <c r="Z2541" s="402"/>
    </row>
    <row r="2542" spans="23:26" x14ac:dyDescent="0.2">
      <c r="W2542" s="402"/>
      <c r="X2542" s="402"/>
      <c r="Y2542" s="402"/>
      <c r="Z2542" s="402"/>
    </row>
    <row r="2543" spans="23:26" x14ac:dyDescent="0.2">
      <c r="W2543" s="402"/>
      <c r="X2543" s="402"/>
      <c r="Y2543" s="402"/>
      <c r="Z2543" s="402"/>
    </row>
    <row r="2544" spans="23:26" x14ac:dyDescent="0.2">
      <c r="W2544" s="402"/>
      <c r="X2544" s="402"/>
      <c r="Y2544" s="402"/>
      <c r="Z2544" s="402"/>
    </row>
    <row r="2545" spans="23:26" x14ac:dyDescent="0.2">
      <c r="W2545" s="402"/>
      <c r="X2545" s="402"/>
      <c r="Y2545" s="402"/>
      <c r="Z2545" s="402"/>
    </row>
    <row r="2546" spans="23:26" x14ac:dyDescent="0.2">
      <c r="W2546" s="402"/>
      <c r="X2546" s="402"/>
      <c r="Y2546" s="402"/>
      <c r="Z2546" s="402"/>
    </row>
    <row r="2547" spans="23:26" x14ac:dyDescent="0.2">
      <c r="W2547" s="402"/>
      <c r="X2547" s="402"/>
      <c r="Y2547" s="402"/>
      <c r="Z2547" s="402"/>
    </row>
    <row r="2548" spans="23:26" x14ac:dyDescent="0.2">
      <c r="W2548" s="402"/>
      <c r="X2548" s="402"/>
      <c r="Y2548" s="402"/>
      <c r="Z2548" s="402"/>
    </row>
    <row r="2549" spans="23:26" x14ac:dyDescent="0.2">
      <c r="W2549" s="402"/>
      <c r="X2549" s="402"/>
      <c r="Y2549" s="402"/>
      <c r="Z2549" s="402"/>
    </row>
    <row r="2550" spans="23:26" x14ac:dyDescent="0.2">
      <c r="W2550" s="402"/>
      <c r="X2550" s="402"/>
      <c r="Y2550" s="402"/>
      <c r="Z2550" s="402"/>
    </row>
    <row r="2551" spans="23:26" x14ac:dyDescent="0.2">
      <c r="W2551" s="402"/>
      <c r="X2551" s="402"/>
      <c r="Y2551" s="402"/>
      <c r="Z2551" s="402"/>
    </row>
    <row r="2552" spans="23:26" x14ac:dyDescent="0.2">
      <c r="W2552" s="402"/>
      <c r="X2552" s="402"/>
      <c r="Y2552" s="402"/>
      <c r="Z2552" s="402"/>
    </row>
    <row r="2553" spans="23:26" x14ac:dyDescent="0.2">
      <c r="W2553" s="402"/>
      <c r="X2553" s="402"/>
      <c r="Y2553" s="402"/>
      <c r="Z2553" s="402"/>
    </row>
    <row r="2554" spans="23:26" x14ac:dyDescent="0.2">
      <c r="W2554" s="402"/>
      <c r="X2554" s="402"/>
      <c r="Y2554" s="402"/>
      <c r="Z2554" s="402"/>
    </row>
    <row r="2555" spans="23:26" x14ac:dyDescent="0.2">
      <c r="W2555" s="402"/>
      <c r="X2555" s="402"/>
      <c r="Y2555" s="402"/>
      <c r="Z2555" s="402"/>
    </row>
    <row r="2556" spans="23:26" x14ac:dyDescent="0.2">
      <c r="W2556" s="402"/>
      <c r="X2556" s="402"/>
      <c r="Y2556" s="402"/>
      <c r="Z2556" s="402"/>
    </row>
    <row r="2557" spans="23:26" x14ac:dyDescent="0.2">
      <c r="W2557" s="402"/>
      <c r="X2557" s="402"/>
      <c r="Y2557" s="402"/>
      <c r="Z2557" s="402"/>
    </row>
    <row r="2558" spans="23:26" x14ac:dyDescent="0.2">
      <c r="W2558" s="402"/>
      <c r="X2558" s="402"/>
      <c r="Y2558" s="402"/>
      <c r="Z2558" s="402"/>
    </row>
    <row r="2559" spans="23:26" x14ac:dyDescent="0.2">
      <c r="W2559" s="402"/>
      <c r="X2559" s="402"/>
      <c r="Y2559" s="402"/>
      <c r="Z2559" s="402"/>
    </row>
    <row r="2560" spans="23:26" x14ac:dyDescent="0.2">
      <c r="W2560" s="402"/>
      <c r="X2560" s="402"/>
      <c r="Y2560" s="402"/>
      <c r="Z2560" s="402"/>
    </row>
    <row r="2561" spans="23:26" x14ac:dyDescent="0.2">
      <c r="W2561" s="402"/>
      <c r="X2561" s="402"/>
      <c r="Y2561" s="402"/>
      <c r="Z2561" s="402"/>
    </row>
    <row r="2562" spans="23:26" x14ac:dyDescent="0.2">
      <c r="W2562" s="402"/>
      <c r="X2562" s="402"/>
      <c r="Y2562" s="402"/>
      <c r="Z2562" s="402"/>
    </row>
    <row r="2563" spans="23:26" x14ac:dyDescent="0.2">
      <c r="W2563" s="402"/>
      <c r="X2563" s="402"/>
      <c r="Y2563" s="402"/>
      <c r="Z2563" s="402"/>
    </row>
    <row r="2564" spans="23:26" x14ac:dyDescent="0.2">
      <c r="W2564" s="402"/>
      <c r="X2564" s="402"/>
      <c r="Y2564" s="402"/>
      <c r="Z2564" s="402"/>
    </row>
    <row r="2565" spans="23:26" x14ac:dyDescent="0.2">
      <c r="W2565" s="402"/>
      <c r="X2565" s="402"/>
      <c r="Y2565" s="402"/>
      <c r="Z2565" s="402"/>
    </row>
    <row r="2566" spans="23:26" x14ac:dyDescent="0.2">
      <c r="W2566" s="402"/>
      <c r="X2566" s="402"/>
      <c r="Y2566" s="402"/>
      <c r="Z2566" s="402"/>
    </row>
    <row r="2567" spans="23:26" x14ac:dyDescent="0.2">
      <c r="W2567" s="402"/>
      <c r="X2567" s="402"/>
      <c r="Y2567" s="402"/>
      <c r="Z2567" s="402"/>
    </row>
    <row r="2568" spans="23:26" x14ac:dyDescent="0.2">
      <c r="W2568" s="402"/>
      <c r="X2568" s="402"/>
      <c r="Y2568" s="402"/>
      <c r="Z2568" s="402"/>
    </row>
    <row r="2569" spans="23:26" x14ac:dyDescent="0.2">
      <c r="W2569" s="402"/>
      <c r="X2569" s="402"/>
      <c r="Y2569" s="402"/>
      <c r="Z2569" s="402"/>
    </row>
    <row r="2570" spans="23:26" x14ac:dyDescent="0.2">
      <c r="W2570" s="402"/>
      <c r="X2570" s="402"/>
      <c r="Y2570" s="402"/>
      <c r="Z2570" s="402"/>
    </row>
    <row r="2571" spans="23:26" x14ac:dyDescent="0.2">
      <c r="W2571" s="402"/>
      <c r="X2571" s="402"/>
      <c r="Y2571" s="402"/>
      <c r="Z2571" s="402"/>
    </row>
    <row r="2572" spans="23:26" x14ac:dyDescent="0.2">
      <c r="W2572" s="402"/>
      <c r="X2572" s="402"/>
      <c r="Y2572" s="402"/>
      <c r="Z2572" s="402"/>
    </row>
    <row r="2573" spans="23:26" x14ac:dyDescent="0.2">
      <c r="W2573" s="402"/>
      <c r="X2573" s="402"/>
      <c r="Y2573" s="402"/>
      <c r="Z2573" s="402"/>
    </row>
    <row r="2574" spans="23:26" x14ac:dyDescent="0.2">
      <c r="W2574" s="402"/>
      <c r="X2574" s="402"/>
      <c r="Y2574" s="402"/>
      <c r="Z2574" s="402"/>
    </row>
    <row r="2575" spans="23:26" x14ac:dyDescent="0.2">
      <c r="W2575" s="402"/>
      <c r="X2575" s="402"/>
      <c r="Y2575" s="402"/>
      <c r="Z2575" s="402"/>
    </row>
    <row r="2576" spans="23:26" x14ac:dyDescent="0.2">
      <c r="W2576" s="402"/>
      <c r="X2576" s="402"/>
      <c r="Y2576" s="402"/>
      <c r="Z2576" s="402"/>
    </row>
    <row r="2577" spans="23:26" x14ac:dyDescent="0.2">
      <c r="W2577" s="402"/>
      <c r="X2577" s="402"/>
      <c r="Y2577" s="402"/>
      <c r="Z2577" s="402"/>
    </row>
    <row r="2578" spans="23:26" x14ac:dyDescent="0.2">
      <c r="W2578" s="402"/>
      <c r="X2578" s="402"/>
      <c r="Y2578" s="402"/>
      <c r="Z2578" s="402"/>
    </row>
    <row r="2579" spans="23:26" x14ac:dyDescent="0.2">
      <c r="W2579" s="402"/>
      <c r="X2579" s="402"/>
      <c r="Y2579" s="402"/>
      <c r="Z2579" s="402"/>
    </row>
    <row r="2580" spans="23:26" x14ac:dyDescent="0.2">
      <c r="W2580" s="402"/>
      <c r="X2580" s="402"/>
      <c r="Y2580" s="402"/>
      <c r="Z2580" s="402"/>
    </row>
    <row r="2581" spans="23:26" x14ac:dyDescent="0.2">
      <c r="W2581" s="402"/>
      <c r="X2581" s="402"/>
      <c r="Y2581" s="402"/>
      <c r="Z2581" s="402"/>
    </row>
    <row r="2582" spans="23:26" x14ac:dyDescent="0.2">
      <c r="W2582" s="402"/>
      <c r="X2582" s="402"/>
      <c r="Y2582" s="402"/>
      <c r="Z2582" s="402"/>
    </row>
    <row r="2583" spans="23:26" x14ac:dyDescent="0.2">
      <c r="W2583" s="402"/>
      <c r="X2583" s="402"/>
      <c r="Y2583" s="402"/>
      <c r="Z2583" s="402"/>
    </row>
    <row r="2584" spans="23:26" x14ac:dyDescent="0.2">
      <c r="W2584" s="402"/>
      <c r="X2584" s="402"/>
      <c r="Y2584" s="402"/>
      <c r="Z2584" s="402"/>
    </row>
    <row r="2585" spans="23:26" x14ac:dyDescent="0.2">
      <c r="W2585" s="402"/>
      <c r="X2585" s="402"/>
      <c r="Y2585" s="402"/>
      <c r="Z2585" s="402"/>
    </row>
    <row r="2586" spans="23:26" x14ac:dyDescent="0.2">
      <c r="W2586" s="402"/>
      <c r="X2586" s="402"/>
      <c r="Y2586" s="402"/>
      <c r="Z2586" s="402"/>
    </row>
    <row r="2587" spans="23:26" x14ac:dyDescent="0.2">
      <c r="W2587" s="402"/>
      <c r="X2587" s="402"/>
      <c r="Y2587" s="402"/>
      <c r="Z2587" s="402"/>
    </row>
    <row r="2588" spans="23:26" x14ac:dyDescent="0.2">
      <c r="W2588" s="402"/>
      <c r="X2588" s="402"/>
      <c r="Y2588" s="402"/>
      <c r="Z2588" s="402"/>
    </row>
    <row r="2589" spans="23:26" x14ac:dyDescent="0.2">
      <c r="W2589" s="402"/>
      <c r="X2589" s="402"/>
      <c r="Y2589" s="402"/>
      <c r="Z2589" s="402"/>
    </row>
    <row r="2590" spans="23:26" x14ac:dyDescent="0.2">
      <c r="W2590" s="402"/>
      <c r="X2590" s="402"/>
      <c r="Y2590" s="402"/>
      <c r="Z2590" s="402"/>
    </row>
    <row r="2591" spans="23:26" x14ac:dyDescent="0.2">
      <c r="W2591" s="402"/>
      <c r="X2591" s="402"/>
      <c r="Y2591" s="402"/>
      <c r="Z2591" s="402"/>
    </row>
    <row r="2592" spans="23:26" x14ac:dyDescent="0.2">
      <c r="W2592" s="402"/>
      <c r="X2592" s="402"/>
      <c r="Y2592" s="402"/>
      <c r="Z2592" s="402"/>
    </row>
    <row r="2593" spans="23:26" x14ac:dyDescent="0.2">
      <c r="W2593" s="402"/>
      <c r="X2593" s="402"/>
      <c r="Y2593" s="402"/>
      <c r="Z2593" s="402"/>
    </row>
    <row r="2594" spans="23:26" x14ac:dyDescent="0.2">
      <c r="W2594" s="402"/>
      <c r="X2594" s="402"/>
      <c r="Y2594" s="402"/>
      <c r="Z2594" s="402"/>
    </row>
    <row r="2595" spans="23:26" x14ac:dyDescent="0.2">
      <c r="W2595" s="402"/>
      <c r="X2595" s="402"/>
      <c r="Y2595" s="402"/>
      <c r="Z2595" s="402"/>
    </row>
    <row r="2596" spans="23:26" x14ac:dyDescent="0.2">
      <c r="W2596" s="402"/>
      <c r="X2596" s="402"/>
      <c r="Y2596" s="402"/>
      <c r="Z2596" s="402"/>
    </row>
    <row r="2597" spans="23:26" x14ac:dyDescent="0.2">
      <c r="W2597" s="402"/>
      <c r="X2597" s="402"/>
      <c r="Y2597" s="402"/>
      <c r="Z2597" s="402"/>
    </row>
    <row r="2598" spans="23:26" x14ac:dyDescent="0.2">
      <c r="W2598" s="402"/>
      <c r="X2598" s="402"/>
      <c r="Y2598" s="402"/>
      <c r="Z2598" s="402"/>
    </row>
    <row r="2599" spans="23:26" x14ac:dyDescent="0.2">
      <c r="W2599" s="402"/>
      <c r="X2599" s="402"/>
      <c r="Y2599" s="402"/>
      <c r="Z2599" s="402"/>
    </row>
    <row r="2600" spans="23:26" x14ac:dyDescent="0.2">
      <c r="W2600" s="402"/>
      <c r="X2600" s="402"/>
      <c r="Y2600" s="402"/>
      <c r="Z2600" s="402"/>
    </row>
    <row r="2601" spans="23:26" x14ac:dyDescent="0.2">
      <c r="W2601" s="402"/>
      <c r="X2601" s="402"/>
      <c r="Y2601" s="402"/>
      <c r="Z2601" s="402"/>
    </row>
    <row r="2602" spans="23:26" x14ac:dyDescent="0.2">
      <c r="W2602" s="402"/>
      <c r="X2602" s="402"/>
      <c r="Y2602" s="402"/>
      <c r="Z2602" s="402"/>
    </row>
    <row r="2603" spans="23:26" x14ac:dyDescent="0.2">
      <c r="W2603" s="402"/>
      <c r="X2603" s="402"/>
      <c r="Y2603" s="402"/>
      <c r="Z2603" s="402"/>
    </row>
    <row r="2604" spans="23:26" x14ac:dyDescent="0.2">
      <c r="W2604" s="402"/>
      <c r="X2604" s="402"/>
      <c r="Y2604" s="402"/>
      <c r="Z2604" s="402"/>
    </row>
    <row r="2605" spans="23:26" x14ac:dyDescent="0.2">
      <c r="W2605" s="402"/>
      <c r="X2605" s="402"/>
      <c r="Y2605" s="402"/>
      <c r="Z2605" s="402"/>
    </row>
    <row r="2606" spans="23:26" x14ac:dyDescent="0.2">
      <c r="W2606" s="402"/>
      <c r="X2606" s="402"/>
      <c r="Y2606" s="402"/>
      <c r="Z2606" s="402"/>
    </row>
    <row r="2607" spans="23:26" x14ac:dyDescent="0.2">
      <c r="W2607" s="402"/>
      <c r="X2607" s="402"/>
      <c r="Y2607" s="402"/>
      <c r="Z2607" s="402"/>
    </row>
    <row r="2608" spans="23:26" x14ac:dyDescent="0.2">
      <c r="W2608" s="402"/>
      <c r="X2608" s="402"/>
      <c r="Y2608" s="402"/>
      <c r="Z2608" s="402"/>
    </row>
    <row r="2609" spans="23:26" x14ac:dyDescent="0.2">
      <c r="W2609" s="402"/>
      <c r="X2609" s="402"/>
      <c r="Y2609" s="402"/>
      <c r="Z2609" s="402"/>
    </row>
    <row r="2610" spans="23:26" x14ac:dyDescent="0.2">
      <c r="W2610" s="402"/>
      <c r="X2610" s="402"/>
      <c r="Y2610" s="402"/>
      <c r="Z2610" s="402"/>
    </row>
    <row r="2611" spans="23:26" x14ac:dyDescent="0.2">
      <c r="W2611" s="402"/>
      <c r="X2611" s="402"/>
      <c r="Y2611" s="402"/>
      <c r="Z2611" s="402"/>
    </row>
    <row r="2612" spans="23:26" x14ac:dyDescent="0.2">
      <c r="W2612" s="402"/>
      <c r="X2612" s="402"/>
      <c r="Y2612" s="402"/>
      <c r="Z2612" s="402"/>
    </row>
    <row r="2613" spans="23:26" x14ac:dyDescent="0.2">
      <c r="W2613" s="402"/>
      <c r="X2613" s="402"/>
      <c r="Y2613" s="402"/>
      <c r="Z2613" s="402"/>
    </row>
    <row r="2614" spans="23:26" x14ac:dyDescent="0.2">
      <c r="W2614" s="402"/>
      <c r="X2614" s="402"/>
      <c r="Y2614" s="402"/>
      <c r="Z2614" s="402"/>
    </row>
    <row r="2615" spans="23:26" x14ac:dyDescent="0.2">
      <c r="W2615" s="402"/>
      <c r="X2615" s="402"/>
      <c r="Y2615" s="402"/>
      <c r="Z2615" s="402"/>
    </row>
    <row r="2616" spans="23:26" x14ac:dyDescent="0.2">
      <c r="W2616" s="402"/>
      <c r="X2616" s="402"/>
      <c r="Y2616" s="402"/>
      <c r="Z2616" s="402"/>
    </row>
    <row r="2617" spans="23:26" x14ac:dyDescent="0.2">
      <c r="W2617" s="402"/>
      <c r="X2617" s="402"/>
      <c r="Y2617" s="402"/>
      <c r="Z2617" s="402"/>
    </row>
    <row r="2618" spans="23:26" x14ac:dyDescent="0.2">
      <c r="W2618" s="402"/>
      <c r="X2618" s="402"/>
      <c r="Y2618" s="402"/>
      <c r="Z2618" s="402"/>
    </row>
    <row r="2619" spans="23:26" x14ac:dyDescent="0.2">
      <c r="W2619" s="402"/>
      <c r="X2619" s="402"/>
      <c r="Y2619" s="402"/>
      <c r="Z2619" s="402"/>
    </row>
    <row r="2620" spans="23:26" x14ac:dyDescent="0.2">
      <c r="W2620" s="402"/>
      <c r="X2620" s="402"/>
      <c r="Y2620" s="402"/>
      <c r="Z2620" s="402"/>
    </row>
    <row r="2621" spans="23:26" x14ac:dyDescent="0.2">
      <c r="W2621" s="402"/>
      <c r="X2621" s="402"/>
      <c r="Y2621" s="402"/>
      <c r="Z2621" s="402"/>
    </row>
    <row r="2622" spans="23:26" x14ac:dyDescent="0.2">
      <c r="W2622" s="402"/>
      <c r="X2622" s="402"/>
      <c r="Y2622" s="402"/>
      <c r="Z2622" s="402"/>
    </row>
    <row r="2623" spans="23:26" x14ac:dyDescent="0.2">
      <c r="W2623" s="402"/>
      <c r="X2623" s="402"/>
      <c r="Y2623" s="402"/>
      <c r="Z2623" s="402"/>
    </row>
    <row r="2624" spans="23:26" x14ac:dyDescent="0.2">
      <c r="W2624" s="402"/>
      <c r="X2624" s="402"/>
      <c r="Y2624" s="402"/>
      <c r="Z2624" s="402"/>
    </row>
    <row r="2625" spans="23:26" x14ac:dyDescent="0.2">
      <c r="W2625" s="402"/>
      <c r="X2625" s="402"/>
      <c r="Y2625" s="402"/>
      <c r="Z2625" s="402"/>
    </row>
    <row r="2626" spans="23:26" x14ac:dyDescent="0.2">
      <c r="W2626" s="402"/>
      <c r="X2626" s="402"/>
      <c r="Y2626" s="402"/>
      <c r="Z2626" s="402"/>
    </row>
    <row r="2627" spans="23:26" x14ac:dyDescent="0.2">
      <c r="W2627" s="402"/>
      <c r="X2627" s="402"/>
      <c r="Y2627" s="402"/>
      <c r="Z2627" s="402"/>
    </row>
    <row r="2628" spans="23:26" x14ac:dyDescent="0.2">
      <c r="W2628" s="402"/>
      <c r="X2628" s="402"/>
      <c r="Y2628" s="402"/>
      <c r="Z2628" s="402"/>
    </row>
    <row r="2629" spans="23:26" x14ac:dyDescent="0.2">
      <c r="W2629" s="402"/>
      <c r="X2629" s="402"/>
      <c r="Y2629" s="402"/>
      <c r="Z2629" s="402"/>
    </row>
    <row r="2630" spans="23:26" x14ac:dyDescent="0.2">
      <c r="W2630" s="402"/>
      <c r="X2630" s="402"/>
      <c r="Y2630" s="402"/>
      <c r="Z2630" s="402"/>
    </row>
    <row r="2631" spans="23:26" x14ac:dyDescent="0.2">
      <c r="W2631" s="402"/>
      <c r="X2631" s="402"/>
      <c r="Y2631" s="402"/>
      <c r="Z2631" s="402"/>
    </row>
    <row r="2632" spans="23:26" x14ac:dyDescent="0.2">
      <c r="W2632" s="402"/>
      <c r="X2632" s="402"/>
      <c r="Y2632" s="402"/>
      <c r="Z2632" s="402"/>
    </row>
    <row r="2633" spans="23:26" x14ac:dyDescent="0.2">
      <c r="W2633" s="402"/>
      <c r="X2633" s="402"/>
      <c r="Y2633" s="402"/>
      <c r="Z2633" s="402"/>
    </row>
    <row r="2634" spans="23:26" x14ac:dyDescent="0.2">
      <c r="W2634" s="402"/>
      <c r="X2634" s="402"/>
      <c r="Y2634" s="402"/>
      <c r="Z2634" s="402"/>
    </row>
    <row r="2635" spans="23:26" x14ac:dyDescent="0.2">
      <c r="W2635" s="402"/>
      <c r="X2635" s="402"/>
      <c r="Y2635" s="402"/>
      <c r="Z2635" s="402"/>
    </row>
    <row r="2636" spans="23:26" x14ac:dyDescent="0.2">
      <c r="W2636" s="402"/>
      <c r="X2636" s="402"/>
      <c r="Y2636" s="402"/>
      <c r="Z2636" s="402"/>
    </row>
    <row r="2637" spans="23:26" x14ac:dyDescent="0.2">
      <c r="W2637" s="402"/>
      <c r="X2637" s="402"/>
      <c r="Y2637" s="402"/>
      <c r="Z2637" s="402"/>
    </row>
    <row r="2638" spans="23:26" x14ac:dyDescent="0.2">
      <c r="W2638" s="402"/>
      <c r="X2638" s="402"/>
      <c r="Y2638" s="402"/>
      <c r="Z2638" s="402"/>
    </row>
    <row r="2639" spans="23:26" x14ac:dyDescent="0.2">
      <c r="W2639" s="402"/>
      <c r="X2639" s="402"/>
      <c r="Y2639" s="402"/>
      <c r="Z2639" s="402"/>
    </row>
    <row r="2640" spans="23:26" x14ac:dyDescent="0.2">
      <c r="W2640" s="402"/>
      <c r="X2640" s="402"/>
      <c r="Y2640" s="402"/>
      <c r="Z2640" s="402"/>
    </row>
    <row r="2641" spans="23:26" x14ac:dyDescent="0.2">
      <c r="W2641" s="402"/>
      <c r="X2641" s="402"/>
      <c r="Y2641" s="402"/>
      <c r="Z2641" s="402"/>
    </row>
    <row r="2642" spans="23:26" x14ac:dyDescent="0.2">
      <c r="W2642" s="402"/>
      <c r="X2642" s="402"/>
      <c r="Y2642" s="402"/>
      <c r="Z2642" s="402"/>
    </row>
    <row r="2643" spans="23:26" x14ac:dyDescent="0.2">
      <c r="W2643" s="402"/>
      <c r="X2643" s="402"/>
      <c r="Y2643" s="402"/>
      <c r="Z2643" s="402"/>
    </row>
    <row r="2644" spans="23:26" x14ac:dyDescent="0.2">
      <c r="W2644" s="402"/>
      <c r="X2644" s="402"/>
      <c r="Y2644" s="402"/>
      <c r="Z2644" s="402"/>
    </row>
    <row r="2645" spans="23:26" x14ac:dyDescent="0.2">
      <c r="W2645" s="402"/>
      <c r="X2645" s="402"/>
      <c r="Y2645" s="402"/>
      <c r="Z2645" s="402"/>
    </row>
    <row r="2646" spans="23:26" x14ac:dyDescent="0.2">
      <c r="W2646" s="402"/>
      <c r="X2646" s="402"/>
      <c r="Y2646" s="402"/>
      <c r="Z2646" s="402"/>
    </row>
    <row r="2647" spans="23:26" x14ac:dyDescent="0.2">
      <c r="W2647" s="402"/>
      <c r="X2647" s="402"/>
      <c r="Y2647" s="402"/>
      <c r="Z2647" s="402"/>
    </row>
    <row r="2648" spans="23:26" x14ac:dyDescent="0.2">
      <c r="W2648" s="402"/>
      <c r="X2648" s="402"/>
      <c r="Y2648" s="402"/>
      <c r="Z2648" s="402"/>
    </row>
    <row r="2649" spans="23:26" x14ac:dyDescent="0.2">
      <c r="W2649" s="402"/>
      <c r="X2649" s="402"/>
      <c r="Y2649" s="402"/>
      <c r="Z2649" s="402"/>
    </row>
    <row r="2650" spans="23:26" x14ac:dyDescent="0.2">
      <c r="W2650" s="402"/>
      <c r="X2650" s="402"/>
      <c r="Y2650" s="402"/>
      <c r="Z2650" s="402"/>
    </row>
    <row r="2651" spans="23:26" x14ac:dyDescent="0.2">
      <c r="W2651" s="402"/>
      <c r="X2651" s="402"/>
      <c r="Y2651" s="402"/>
      <c r="Z2651" s="402"/>
    </row>
    <row r="2652" spans="23:26" x14ac:dyDescent="0.2">
      <c r="W2652" s="402"/>
      <c r="X2652" s="402"/>
      <c r="Y2652" s="402"/>
      <c r="Z2652" s="402"/>
    </row>
    <row r="2653" spans="23:26" x14ac:dyDescent="0.2">
      <c r="W2653" s="402"/>
      <c r="X2653" s="402"/>
      <c r="Y2653" s="402"/>
      <c r="Z2653" s="402"/>
    </row>
    <row r="2654" spans="23:26" x14ac:dyDescent="0.2">
      <c r="W2654" s="402"/>
      <c r="X2654" s="402"/>
      <c r="Y2654" s="402"/>
      <c r="Z2654" s="402"/>
    </row>
    <row r="2655" spans="23:26" x14ac:dyDescent="0.2">
      <c r="W2655" s="402"/>
      <c r="X2655" s="402"/>
      <c r="Y2655" s="402"/>
      <c r="Z2655" s="402"/>
    </row>
    <row r="2656" spans="23:26" x14ac:dyDescent="0.2">
      <c r="W2656" s="402"/>
      <c r="X2656" s="402"/>
      <c r="Y2656" s="402"/>
      <c r="Z2656" s="402"/>
    </row>
    <row r="2657" spans="23:26" x14ac:dyDescent="0.2">
      <c r="W2657" s="402"/>
      <c r="X2657" s="402"/>
      <c r="Y2657" s="402"/>
      <c r="Z2657" s="402"/>
    </row>
    <row r="2658" spans="23:26" x14ac:dyDescent="0.2">
      <c r="W2658" s="402"/>
      <c r="X2658" s="402"/>
      <c r="Y2658" s="402"/>
      <c r="Z2658" s="402"/>
    </row>
    <row r="2659" spans="23:26" x14ac:dyDescent="0.2">
      <c r="W2659" s="402"/>
      <c r="X2659" s="402"/>
      <c r="Y2659" s="402"/>
      <c r="Z2659" s="402"/>
    </row>
    <row r="2660" spans="23:26" x14ac:dyDescent="0.2">
      <c r="W2660" s="402"/>
      <c r="X2660" s="402"/>
      <c r="Y2660" s="402"/>
      <c r="Z2660" s="402"/>
    </row>
    <row r="2661" spans="23:26" x14ac:dyDescent="0.2">
      <c r="W2661" s="402"/>
      <c r="X2661" s="402"/>
      <c r="Y2661" s="402"/>
      <c r="Z2661" s="402"/>
    </row>
    <row r="2662" spans="23:26" x14ac:dyDescent="0.2">
      <c r="W2662" s="402"/>
      <c r="X2662" s="402"/>
      <c r="Y2662" s="402"/>
      <c r="Z2662" s="402"/>
    </row>
    <row r="2663" spans="23:26" x14ac:dyDescent="0.2">
      <c r="W2663" s="402"/>
      <c r="X2663" s="402"/>
      <c r="Y2663" s="402"/>
      <c r="Z2663" s="402"/>
    </row>
    <row r="2664" spans="23:26" x14ac:dyDescent="0.2">
      <c r="W2664" s="402"/>
      <c r="X2664" s="402"/>
      <c r="Y2664" s="402"/>
      <c r="Z2664" s="402"/>
    </row>
    <row r="2665" spans="23:26" x14ac:dyDescent="0.2">
      <c r="W2665" s="402"/>
      <c r="X2665" s="402"/>
      <c r="Y2665" s="402"/>
      <c r="Z2665" s="402"/>
    </row>
    <row r="2666" spans="23:26" x14ac:dyDescent="0.2">
      <c r="W2666" s="402"/>
      <c r="X2666" s="402"/>
      <c r="Y2666" s="402"/>
      <c r="Z2666" s="402"/>
    </row>
    <row r="2667" spans="23:26" x14ac:dyDescent="0.2">
      <c r="W2667" s="402"/>
      <c r="X2667" s="402"/>
      <c r="Y2667" s="402"/>
      <c r="Z2667" s="402"/>
    </row>
    <row r="2668" spans="23:26" x14ac:dyDescent="0.2">
      <c r="W2668" s="402"/>
      <c r="X2668" s="402"/>
      <c r="Y2668" s="402"/>
      <c r="Z2668" s="402"/>
    </row>
    <row r="2669" spans="23:26" x14ac:dyDescent="0.2">
      <c r="W2669" s="402"/>
      <c r="X2669" s="402"/>
      <c r="Y2669" s="402"/>
      <c r="Z2669" s="402"/>
    </row>
    <row r="2670" spans="23:26" x14ac:dyDescent="0.2">
      <c r="W2670" s="402"/>
      <c r="X2670" s="402"/>
      <c r="Y2670" s="402"/>
      <c r="Z2670" s="402"/>
    </row>
    <row r="2671" spans="23:26" x14ac:dyDescent="0.2">
      <c r="W2671" s="402"/>
      <c r="X2671" s="402"/>
      <c r="Y2671" s="402"/>
      <c r="Z2671" s="402"/>
    </row>
    <row r="2672" spans="23:26" x14ac:dyDescent="0.2">
      <c r="W2672" s="402"/>
      <c r="X2672" s="402"/>
      <c r="Y2672" s="402"/>
      <c r="Z2672" s="402"/>
    </row>
    <row r="2673" spans="23:26" x14ac:dyDescent="0.2">
      <c r="W2673" s="402"/>
      <c r="X2673" s="402"/>
      <c r="Y2673" s="402"/>
      <c r="Z2673" s="402"/>
    </row>
    <row r="2674" spans="23:26" x14ac:dyDescent="0.2">
      <c r="W2674" s="402"/>
      <c r="X2674" s="402"/>
      <c r="Y2674" s="402"/>
      <c r="Z2674" s="402"/>
    </row>
    <row r="2675" spans="23:26" x14ac:dyDescent="0.2">
      <c r="W2675" s="402"/>
      <c r="X2675" s="402"/>
      <c r="Y2675" s="402"/>
      <c r="Z2675" s="402"/>
    </row>
    <row r="2676" spans="23:26" x14ac:dyDescent="0.2">
      <c r="W2676" s="402"/>
      <c r="X2676" s="402"/>
      <c r="Y2676" s="402"/>
      <c r="Z2676" s="402"/>
    </row>
    <row r="2677" spans="23:26" x14ac:dyDescent="0.2">
      <c r="W2677" s="402"/>
      <c r="X2677" s="402"/>
      <c r="Y2677" s="402"/>
      <c r="Z2677" s="402"/>
    </row>
    <row r="2678" spans="23:26" x14ac:dyDescent="0.2">
      <c r="W2678" s="402"/>
      <c r="X2678" s="402"/>
      <c r="Y2678" s="402"/>
      <c r="Z2678" s="402"/>
    </row>
    <row r="2679" spans="23:26" x14ac:dyDescent="0.2">
      <c r="W2679" s="402"/>
      <c r="X2679" s="402"/>
      <c r="Y2679" s="402"/>
      <c r="Z2679" s="402"/>
    </row>
    <row r="2680" spans="23:26" x14ac:dyDescent="0.2">
      <c r="W2680" s="402"/>
      <c r="X2680" s="402"/>
      <c r="Y2680" s="402"/>
      <c r="Z2680" s="402"/>
    </row>
    <row r="2681" spans="23:26" x14ac:dyDescent="0.2">
      <c r="W2681" s="402"/>
      <c r="X2681" s="402"/>
      <c r="Y2681" s="402"/>
      <c r="Z2681" s="402"/>
    </row>
    <row r="2682" spans="23:26" x14ac:dyDescent="0.2">
      <c r="W2682" s="402"/>
      <c r="X2682" s="402"/>
      <c r="Y2682" s="402"/>
      <c r="Z2682" s="402"/>
    </row>
    <row r="2683" spans="23:26" x14ac:dyDescent="0.2">
      <c r="W2683" s="402"/>
      <c r="X2683" s="402"/>
      <c r="Y2683" s="402"/>
      <c r="Z2683" s="402"/>
    </row>
    <row r="2684" spans="23:26" x14ac:dyDescent="0.2">
      <c r="W2684" s="402"/>
      <c r="X2684" s="402"/>
      <c r="Y2684" s="402"/>
      <c r="Z2684" s="402"/>
    </row>
    <row r="2685" spans="23:26" x14ac:dyDescent="0.2">
      <c r="W2685" s="402"/>
      <c r="X2685" s="402"/>
      <c r="Y2685" s="402"/>
      <c r="Z2685" s="402"/>
    </row>
    <row r="2686" spans="23:26" x14ac:dyDescent="0.2">
      <c r="W2686" s="402"/>
      <c r="X2686" s="402"/>
      <c r="Y2686" s="402"/>
      <c r="Z2686" s="402"/>
    </row>
    <row r="2687" spans="23:26" x14ac:dyDescent="0.2">
      <c r="W2687" s="402"/>
      <c r="X2687" s="402"/>
      <c r="Y2687" s="402"/>
      <c r="Z2687" s="402"/>
    </row>
    <row r="2688" spans="23:26" x14ac:dyDescent="0.2">
      <c r="W2688" s="402"/>
      <c r="X2688" s="402"/>
      <c r="Y2688" s="402"/>
      <c r="Z2688" s="402"/>
    </row>
    <row r="2689" spans="23:26" x14ac:dyDescent="0.2">
      <c r="W2689" s="402"/>
      <c r="X2689" s="402"/>
      <c r="Y2689" s="402"/>
      <c r="Z2689" s="402"/>
    </row>
    <row r="2690" spans="23:26" x14ac:dyDescent="0.2">
      <c r="W2690" s="402"/>
      <c r="X2690" s="402"/>
      <c r="Y2690" s="402"/>
      <c r="Z2690" s="402"/>
    </row>
    <row r="2691" spans="23:26" x14ac:dyDescent="0.2">
      <c r="W2691" s="402"/>
      <c r="X2691" s="402"/>
      <c r="Y2691" s="402"/>
      <c r="Z2691" s="402"/>
    </row>
    <row r="2692" spans="23:26" x14ac:dyDescent="0.2">
      <c r="W2692" s="402"/>
      <c r="X2692" s="402"/>
      <c r="Y2692" s="402"/>
      <c r="Z2692" s="402"/>
    </row>
    <row r="2693" spans="23:26" x14ac:dyDescent="0.2">
      <c r="W2693" s="402"/>
      <c r="X2693" s="402"/>
      <c r="Y2693" s="402"/>
      <c r="Z2693" s="402"/>
    </row>
    <row r="2694" spans="23:26" x14ac:dyDescent="0.2">
      <c r="W2694" s="402"/>
      <c r="X2694" s="402"/>
      <c r="Y2694" s="402"/>
      <c r="Z2694" s="402"/>
    </row>
    <row r="2695" spans="23:26" x14ac:dyDescent="0.2">
      <c r="W2695" s="402"/>
      <c r="X2695" s="402"/>
      <c r="Y2695" s="402"/>
      <c r="Z2695" s="402"/>
    </row>
    <row r="2696" spans="23:26" x14ac:dyDescent="0.2">
      <c r="W2696" s="402"/>
      <c r="X2696" s="402"/>
      <c r="Y2696" s="402"/>
      <c r="Z2696" s="402"/>
    </row>
    <row r="2697" spans="23:26" x14ac:dyDescent="0.2">
      <c r="W2697" s="402"/>
      <c r="X2697" s="402"/>
      <c r="Y2697" s="402"/>
      <c r="Z2697" s="402"/>
    </row>
    <row r="2698" spans="23:26" x14ac:dyDescent="0.2">
      <c r="W2698" s="402"/>
      <c r="X2698" s="402"/>
      <c r="Y2698" s="402"/>
      <c r="Z2698" s="402"/>
    </row>
    <row r="2699" spans="23:26" x14ac:dyDescent="0.2">
      <c r="W2699" s="402"/>
      <c r="X2699" s="402"/>
      <c r="Y2699" s="402"/>
      <c r="Z2699" s="402"/>
    </row>
    <row r="2700" spans="23:26" x14ac:dyDescent="0.2">
      <c r="W2700" s="402"/>
      <c r="X2700" s="402"/>
      <c r="Y2700" s="402"/>
      <c r="Z2700" s="402"/>
    </row>
    <row r="2701" spans="23:26" x14ac:dyDescent="0.2">
      <c r="W2701" s="402"/>
      <c r="X2701" s="402"/>
      <c r="Y2701" s="402"/>
      <c r="Z2701" s="402"/>
    </row>
    <row r="2702" spans="23:26" x14ac:dyDescent="0.2">
      <c r="W2702" s="402"/>
      <c r="X2702" s="402"/>
      <c r="Y2702" s="402"/>
      <c r="Z2702" s="402"/>
    </row>
    <row r="2703" spans="23:26" x14ac:dyDescent="0.2">
      <c r="W2703" s="402"/>
      <c r="X2703" s="402"/>
      <c r="Y2703" s="402"/>
      <c r="Z2703" s="402"/>
    </row>
    <row r="2704" spans="23:26" x14ac:dyDescent="0.2">
      <c r="W2704" s="402"/>
      <c r="X2704" s="402"/>
      <c r="Y2704" s="402"/>
      <c r="Z2704" s="402"/>
    </row>
    <row r="2705" spans="23:26" x14ac:dyDescent="0.2">
      <c r="W2705" s="402"/>
      <c r="X2705" s="402"/>
      <c r="Y2705" s="402"/>
      <c r="Z2705" s="402"/>
    </row>
    <row r="2706" spans="23:26" x14ac:dyDescent="0.2">
      <c r="W2706" s="402"/>
      <c r="X2706" s="402"/>
      <c r="Y2706" s="402"/>
      <c r="Z2706" s="402"/>
    </row>
    <row r="2707" spans="23:26" x14ac:dyDescent="0.2">
      <c r="W2707" s="402"/>
      <c r="X2707" s="402"/>
      <c r="Y2707" s="402"/>
      <c r="Z2707" s="402"/>
    </row>
    <row r="2708" spans="23:26" x14ac:dyDescent="0.2">
      <c r="W2708" s="402"/>
      <c r="X2708" s="402"/>
      <c r="Y2708" s="402"/>
      <c r="Z2708" s="402"/>
    </row>
    <row r="2709" spans="23:26" x14ac:dyDescent="0.2">
      <c r="W2709" s="402"/>
      <c r="X2709" s="402"/>
      <c r="Y2709" s="402"/>
      <c r="Z2709" s="402"/>
    </row>
    <row r="2710" spans="23:26" x14ac:dyDescent="0.2">
      <c r="W2710" s="402"/>
      <c r="X2710" s="402"/>
      <c r="Y2710" s="402"/>
      <c r="Z2710" s="402"/>
    </row>
    <row r="2711" spans="23:26" x14ac:dyDescent="0.2">
      <c r="W2711" s="402"/>
      <c r="X2711" s="402"/>
      <c r="Y2711" s="402"/>
      <c r="Z2711" s="402"/>
    </row>
    <row r="2712" spans="23:26" x14ac:dyDescent="0.2">
      <c r="W2712" s="402"/>
      <c r="X2712" s="402"/>
      <c r="Y2712" s="402"/>
      <c r="Z2712" s="402"/>
    </row>
    <row r="2713" spans="23:26" x14ac:dyDescent="0.2">
      <c r="W2713" s="402"/>
      <c r="X2713" s="402"/>
      <c r="Y2713" s="402"/>
      <c r="Z2713" s="402"/>
    </row>
    <row r="2714" spans="23:26" x14ac:dyDescent="0.2">
      <c r="W2714" s="402"/>
      <c r="X2714" s="402"/>
      <c r="Y2714" s="402"/>
      <c r="Z2714" s="402"/>
    </row>
    <row r="2715" spans="23:26" x14ac:dyDescent="0.2">
      <c r="W2715" s="402"/>
      <c r="X2715" s="402"/>
      <c r="Y2715" s="402"/>
      <c r="Z2715" s="402"/>
    </row>
    <row r="2716" spans="23:26" x14ac:dyDescent="0.2">
      <c r="W2716" s="402"/>
      <c r="X2716" s="402"/>
      <c r="Y2716" s="402"/>
      <c r="Z2716" s="402"/>
    </row>
    <row r="2717" spans="23:26" x14ac:dyDescent="0.2">
      <c r="W2717" s="402"/>
      <c r="X2717" s="402"/>
      <c r="Y2717" s="402"/>
      <c r="Z2717" s="402"/>
    </row>
    <row r="2718" spans="23:26" x14ac:dyDescent="0.2">
      <c r="W2718" s="402"/>
      <c r="X2718" s="402"/>
      <c r="Y2718" s="402"/>
      <c r="Z2718" s="402"/>
    </row>
    <row r="2719" spans="23:26" x14ac:dyDescent="0.2">
      <c r="W2719" s="402"/>
      <c r="X2719" s="402"/>
      <c r="Y2719" s="402"/>
      <c r="Z2719" s="402"/>
    </row>
    <row r="2720" spans="23:26" x14ac:dyDescent="0.2">
      <c r="W2720" s="402"/>
      <c r="X2720" s="402"/>
      <c r="Y2720" s="402"/>
      <c r="Z2720" s="402"/>
    </row>
    <row r="2721" spans="23:26" x14ac:dyDescent="0.2">
      <c r="W2721" s="402"/>
      <c r="X2721" s="402"/>
      <c r="Y2721" s="402"/>
      <c r="Z2721" s="402"/>
    </row>
    <row r="2722" spans="23:26" x14ac:dyDescent="0.2">
      <c r="W2722" s="402"/>
      <c r="X2722" s="402"/>
      <c r="Y2722" s="402"/>
      <c r="Z2722" s="402"/>
    </row>
    <row r="2723" spans="23:26" x14ac:dyDescent="0.2">
      <c r="W2723" s="402"/>
      <c r="X2723" s="402"/>
      <c r="Y2723" s="402"/>
      <c r="Z2723" s="402"/>
    </row>
    <row r="2724" spans="23:26" x14ac:dyDescent="0.2">
      <c r="W2724" s="402"/>
      <c r="X2724" s="402"/>
      <c r="Y2724" s="402"/>
      <c r="Z2724" s="402"/>
    </row>
    <row r="2725" spans="23:26" x14ac:dyDescent="0.2">
      <c r="W2725" s="402"/>
      <c r="X2725" s="402"/>
      <c r="Y2725" s="402"/>
      <c r="Z2725" s="402"/>
    </row>
    <row r="2726" spans="23:26" x14ac:dyDescent="0.2">
      <c r="W2726" s="402"/>
      <c r="X2726" s="402"/>
      <c r="Y2726" s="402"/>
      <c r="Z2726" s="402"/>
    </row>
    <row r="2727" spans="23:26" x14ac:dyDescent="0.2">
      <c r="W2727" s="402"/>
      <c r="X2727" s="402"/>
      <c r="Y2727" s="402"/>
      <c r="Z2727" s="402"/>
    </row>
    <row r="2728" spans="23:26" x14ac:dyDescent="0.2">
      <c r="W2728" s="402"/>
      <c r="X2728" s="402"/>
      <c r="Y2728" s="402"/>
      <c r="Z2728" s="402"/>
    </row>
    <row r="2729" spans="23:26" x14ac:dyDescent="0.2">
      <c r="W2729" s="402"/>
      <c r="X2729" s="402"/>
      <c r="Y2729" s="402"/>
      <c r="Z2729" s="402"/>
    </row>
    <row r="2730" spans="23:26" x14ac:dyDescent="0.2">
      <c r="W2730" s="402"/>
      <c r="X2730" s="402"/>
      <c r="Y2730" s="402"/>
      <c r="Z2730" s="402"/>
    </row>
    <row r="2731" spans="23:26" x14ac:dyDescent="0.2">
      <c r="W2731" s="402"/>
      <c r="X2731" s="402"/>
      <c r="Y2731" s="402"/>
      <c r="Z2731" s="402"/>
    </row>
    <row r="2732" spans="23:26" x14ac:dyDescent="0.2">
      <c r="W2732" s="402"/>
      <c r="X2732" s="402"/>
      <c r="Y2732" s="402"/>
      <c r="Z2732" s="402"/>
    </row>
    <row r="2733" spans="23:26" x14ac:dyDescent="0.2">
      <c r="W2733" s="402"/>
      <c r="X2733" s="402"/>
      <c r="Y2733" s="402"/>
      <c r="Z2733" s="402"/>
    </row>
    <row r="2734" spans="23:26" x14ac:dyDescent="0.2">
      <c r="W2734" s="402"/>
      <c r="X2734" s="402"/>
      <c r="Y2734" s="402"/>
      <c r="Z2734" s="402"/>
    </row>
    <row r="2735" spans="23:26" x14ac:dyDescent="0.2">
      <c r="W2735" s="402"/>
      <c r="X2735" s="402"/>
      <c r="Y2735" s="402"/>
      <c r="Z2735" s="402"/>
    </row>
    <row r="2736" spans="23:26" x14ac:dyDescent="0.2">
      <c r="W2736" s="402"/>
      <c r="X2736" s="402"/>
      <c r="Y2736" s="402"/>
      <c r="Z2736" s="402"/>
    </row>
    <row r="2737" spans="23:26" x14ac:dyDescent="0.2">
      <c r="W2737" s="402"/>
      <c r="X2737" s="402"/>
      <c r="Y2737" s="402"/>
      <c r="Z2737" s="402"/>
    </row>
    <row r="2738" spans="23:26" x14ac:dyDescent="0.2">
      <c r="W2738" s="402"/>
      <c r="X2738" s="402"/>
      <c r="Y2738" s="402"/>
      <c r="Z2738" s="402"/>
    </row>
    <row r="2739" spans="23:26" x14ac:dyDescent="0.2">
      <c r="W2739" s="402"/>
      <c r="X2739" s="402"/>
      <c r="Y2739" s="402"/>
      <c r="Z2739" s="402"/>
    </row>
    <row r="2740" spans="23:26" x14ac:dyDescent="0.2">
      <c r="W2740" s="402"/>
      <c r="X2740" s="402"/>
      <c r="Y2740" s="402"/>
      <c r="Z2740" s="402"/>
    </row>
    <row r="2741" spans="23:26" x14ac:dyDescent="0.2">
      <c r="W2741" s="402"/>
      <c r="X2741" s="402"/>
      <c r="Y2741" s="402"/>
      <c r="Z2741" s="402"/>
    </row>
    <row r="2742" spans="23:26" x14ac:dyDescent="0.2">
      <c r="W2742" s="402"/>
      <c r="X2742" s="402"/>
      <c r="Y2742" s="402"/>
      <c r="Z2742" s="402"/>
    </row>
    <row r="2743" spans="23:26" x14ac:dyDescent="0.2">
      <c r="W2743" s="402"/>
      <c r="X2743" s="402"/>
      <c r="Y2743" s="402"/>
      <c r="Z2743" s="402"/>
    </row>
    <row r="2744" spans="23:26" x14ac:dyDescent="0.2">
      <c r="W2744" s="402"/>
      <c r="X2744" s="402"/>
      <c r="Y2744" s="402"/>
      <c r="Z2744" s="402"/>
    </row>
    <row r="2745" spans="23:26" x14ac:dyDescent="0.2">
      <c r="W2745" s="402"/>
      <c r="X2745" s="402"/>
      <c r="Y2745" s="402"/>
      <c r="Z2745" s="402"/>
    </row>
    <row r="2746" spans="23:26" x14ac:dyDescent="0.2">
      <c r="W2746" s="402"/>
      <c r="X2746" s="402"/>
      <c r="Y2746" s="402"/>
      <c r="Z2746" s="402"/>
    </row>
    <row r="2747" spans="23:26" x14ac:dyDescent="0.2">
      <c r="W2747" s="402"/>
      <c r="X2747" s="402"/>
      <c r="Y2747" s="402"/>
      <c r="Z2747" s="402"/>
    </row>
    <row r="2748" spans="23:26" x14ac:dyDescent="0.2">
      <c r="W2748" s="402"/>
      <c r="X2748" s="402"/>
      <c r="Y2748" s="402"/>
      <c r="Z2748" s="402"/>
    </row>
    <row r="2749" spans="23:26" x14ac:dyDescent="0.2">
      <c r="W2749" s="402"/>
      <c r="X2749" s="402"/>
      <c r="Y2749" s="402"/>
      <c r="Z2749" s="402"/>
    </row>
    <row r="2750" spans="23:26" x14ac:dyDescent="0.2">
      <c r="W2750" s="402"/>
      <c r="X2750" s="402"/>
      <c r="Y2750" s="402"/>
      <c r="Z2750" s="402"/>
    </row>
    <row r="2751" spans="23:26" x14ac:dyDescent="0.2">
      <c r="W2751" s="402"/>
      <c r="X2751" s="402"/>
      <c r="Y2751" s="402"/>
      <c r="Z2751" s="402"/>
    </row>
    <row r="2752" spans="23:26" x14ac:dyDescent="0.2">
      <c r="W2752" s="402"/>
      <c r="X2752" s="402"/>
      <c r="Y2752" s="402"/>
      <c r="Z2752" s="402"/>
    </row>
    <row r="2753" spans="23:26" x14ac:dyDescent="0.2">
      <c r="W2753" s="402"/>
      <c r="X2753" s="402"/>
      <c r="Y2753" s="402"/>
      <c r="Z2753" s="402"/>
    </row>
    <row r="2754" spans="23:26" x14ac:dyDescent="0.2">
      <c r="W2754" s="402"/>
      <c r="X2754" s="402"/>
      <c r="Y2754" s="402"/>
      <c r="Z2754" s="402"/>
    </row>
    <row r="2755" spans="23:26" x14ac:dyDescent="0.2">
      <c r="W2755" s="402"/>
      <c r="X2755" s="402"/>
      <c r="Y2755" s="402"/>
      <c r="Z2755" s="402"/>
    </row>
    <row r="2756" spans="23:26" x14ac:dyDescent="0.2">
      <c r="W2756" s="402"/>
      <c r="X2756" s="402"/>
      <c r="Y2756" s="402"/>
      <c r="Z2756" s="402"/>
    </row>
    <row r="2757" spans="23:26" x14ac:dyDescent="0.2">
      <c r="W2757" s="402"/>
      <c r="X2757" s="402"/>
      <c r="Y2757" s="402"/>
      <c r="Z2757" s="402"/>
    </row>
    <row r="2758" spans="23:26" x14ac:dyDescent="0.2">
      <c r="W2758" s="402"/>
      <c r="X2758" s="402"/>
      <c r="Y2758" s="402"/>
      <c r="Z2758" s="402"/>
    </row>
    <row r="2759" spans="23:26" x14ac:dyDescent="0.2">
      <c r="W2759" s="402"/>
      <c r="X2759" s="402"/>
      <c r="Y2759" s="402"/>
      <c r="Z2759" s="402"/>
    </row>
    <row r="2760" spans="23:26" x14ac:dyDescent="0.2">
      <c r="W2760" s="402"/>
      <c r="X2760" s="402"/>
      <c r="Y2760" s="402"/>
      <c r="Z2760" s="402"/>
    </row>
    <row r="2761" spans="23:26" x14ac:dyDescent="0.2">
      <c r="W2761" s="402"/>
      <c r="X2761" s="402"/>
      <c r="Y2761" s="402"/>
      <c r="Z2761" s="402"/>
    </row>
    <row r="2762" spans="23:26" x14ac:dyDescent="0.2">
      <c r="W2762" s="402"/>
      <c r="X2762" s="402"/>
      <c r="Y2762" s="402"/>
      <c r="Z2762" s="402"/>
    </row>
    <row r="2763" spans="23:26" x14ac:dyDescent="0.2">
      <c r="W2763" s="402"/>
      <c r="X2763" s="402"/>
      <c r="Y2763" s="402"/>
      <c r="Z2763" s="402"/>
    </row>
    <row r="2764" spans="23:26" x14ac:dyDescent="0.2">
      <c r="W2764" s="402"/>
      <c r="X2764" s="402"/>
      <c r="Y2764" s="402"/>
      <c r="Z2764" s="402"/>
    </row>
    <row r="2765" spans="23:26" x14ac:dyDescent="0.2">
      <c r="W2765" s="402"/>
      <c r="X2765" s="402"/>
      <c r="Y2765" s="402"/>
      <c r="Z2765" s="402"/>
    </row>
    <row r="2766" spans="23:26" x14ac:dyDescent="0.2">
      <c r="W2766" s="402"/>
      <c r="X2766" s="402"/>
      <c r="Y2766" s="402"/>
      <c r="Z2766" s="402"/>
    </row>
    <row r="2767" spans="23:26" x14ac:dyDescent="0.2">
      <c r="W2767" s="402"/>
      <c r="X2767" s="402"/>
      <c r="Y2767" s="402"/>
      <c r="Z2767" s="402"/>
    </row>
    <row r="2768" spans="23:26" x14ac:dyDescent="0.2">
      <c r="W2768" s="402"/>
      <c r="X2768" s="402"/>
      <c r="Y2768" s="402"/>
      <c r="Z2768" s="402"/>
    </row>
    <row r="2769" spans="23:26" x14ac:dyDescent="0.2">
      <c r="W2769" s="402"/>
      <c r="X2769" s="402"/>
      <c r="Y2769" s="402"/>
      <c r="Z2769" s="402"/>
    </row>
    <row r="2770" spans="23:26" x14ac:dyDescent="0.2">
      <c r="W2770" s="402"/>
      <c r="X2770" s="402"/>
      <c r="Y2770" s="402"/>
      <c r="Z2770" s="402"/>
    </row>
    <row r="2771" spans="23:26" x14ac:dyDescent="0.2">
      <c r="W2771" s="402"/>
      <c r="X2771" s="402"/>
      <c r="Y2771" s="402"/>
      <c r="Z2771" s="402"/>
    </row>
    <row r="2772" spans="23:26" x14ac:dyDescent="0.2">
      <c r="W2772" s="402"/>
      <c r="X2772" s="402"/>
      <c r="Y2772" s="402"/>
      <c r="Z2772" s="402"/>
    </row>
    <row r="2773" spans="23:26" x14ac:dyDescent="0.2">
      <c r="W2773" s="402"/>
      <c r="X2773" s="402"/>
      <c r="Y2773" s="402"/>
      <c r="Z2773" s="402"/>
    </row>
    <row r="2774" spans="23:26" x14ac:dyDescent="0.2">
      <c r="W2774" s="402"/>
      <c r="X2774" s="402"/>
      <c r="Y2774" s="402"/>
      <c r="Z2774" s="402"/>
    </row>
    <row r="2775" spans="23:26" x14ac:dyDescent="0.2">
      <c r="W2775" s="402"/>
      <c r="X2775" s="402"/>
      <c r="Y2775" s="402"/>
      <c r="Z2775" s="402"/>
    </row>
    <row r="2776" spans="23:26" x14ac:dyDescent="0.2">
      <c r="W2776" s="402"/>
      <c r="X2776" s="402"/>
      <c r="Y2776" s="402"/>
      <c r="Z2776" s="402"/>
    </row>
    <row r="2777" spans="23:26" x14ac:dyDescent="0.2">
      <c r="W2777" s="402"/>
      <c r="X2777" s="402"/>
      <c r="Y2777" s="402"/>
      <c r="Z2777" s="402"/>
    </row>
    <row r="2778" spans="23:26" x14ac:dyDescent="0.2">
      <c r="W2778" s="402"/>
      <c r="X2778" s="402"/>
      <c r="Y2778" s="402"/>
      <c r="Z2778" s="402"/>
    </row>
    <row r="2779" spans="23:26" x14ac:dyDescent="0.2">
      <c r="W2779" s="402"/>
      <c r="X2779" s="402"/>
      <c r="Y2779" s="402"/>
      <c r="Z2779" s="402"/>
    </row>
    <row r="2780" spans="23:26" x14ac:dyDescent="0.2">
      <c r="W2780" s="402"/>
      <c r="X2780" s="402"/>
      <c r="Y2780" s="402"/>
      <c r="Z2780" s="402"/>
    </row>
    <row r="2781" spans="23:26" x14ac:dyDescent="0.2">
      <c r="W2781" s="402"/>
      <c r="X2781" s="402"/>
      <c r="Y2781" s="402"/>
      <c r="Z2781" s="402"/>
    </row>
    <row r="2782" spans="23:26" x14ac:dyDescent="0.2">
      <c r="W2782" s="402"/>
      <c r="X2782" s="402"/>
      <c r="Y2782" s="402"/>
      <c r="Z2782" s="402"/>
    </row>
    <row r="2783" spans="23:26" x14ac:dyDescent="0.2">
      <c r="W2783" s="402"/>
      <c r="X2783" s="402"/>
      <c r="Y2783" s="402"/>
      <c r="Z2783" s="402"/>
    </row>
    <row r="2784" spans="23:26" x14ac:dyDescent="0.2">
      <c r="W2784" s="402"/>
      <c r="X2784" s="402"/>
      <c r="Y2784" s="402"/>
      <c r="Z2784" s="402"/>
    </row>
    <row r="2785" spans="23:26" x14ac:dyDescent="0.2">
      <c r="W2785" s="402"/>
      <c r="X2785" s="402"/>
      <c r="Y2785" s="402"/>
      <c r="Z2785" s="402"/>
    </row>
    <row r="2786" spans="23:26" x14ac:dyDescent="0.2">
      <c r="W2786" s="402"/>
      <c r="X2786" s="402"/>
      <c r="Y2786" s="402"/>
      <c r="Z2786" s="402"/>
    </row>
    <row r="2787" spans="23:26" x14ac:dyDescent="0.2">
      <c r="W2787" s="402"/>
      <c r="X2787" s="402"/>
      <c r="Y2787" s="402"/>
      <c r="Z2787" s="402"/>
    </row>
    <row r="2788" spans="23:26" x14ac:dyDescent="0.2">
      <c r="W2788" s="402"/>
      <c r="X2788" s="402"/>
      <c r="Y2788" s="402"/>
      <c r="Z2788" s="402"/>
    </row>
    <row r="2789" spans="23:26" x14ac:dyDescent="0.2">
      <c r="W2789" s="402"/>
      <c r="X2789" s="402"/>
      <c r="Y2789" s="402"/>
      <c r="Z2789" s="402"/>
    </row>
    <row r="2790" spans="23:26" x14ac:dyDescent="0.2">
      <c r="W2790" s="402"/>
      <c r="X2790" s="402"/>
      <c r="Y2790" s="402"/>
      <c r="Z2790" s="402"/>
    </row>
    <row r="2791" spans="23:26" x14ac:dyDescent="0.2">
      <c r="W2791" s="402"/>
      <c r="X2791" s="402"/>
      <c r="Y2791" s="402"/>
      <c r="Z2791" s="402"/>
    </row>
    <row r="2792" spans="23:26" x14ac:dyDescent="0.2">
      <c r="W2792" s="402"/>
      <c r="X2792" s="402"/>
      <c r="Y2792" s="402"/>
      <c r="Z2792" s="402"/>
    </row>
    <row r="2793" spans="23:26" x14ac:dyDescent="0.2">
      <c r="W2793" s="402"/>
      <c r="X2793" s="402"/>
      <c r="Y2793" s="402"/>
      <c r="Z2793" s="402"/>
    </row>
    <row r="2794" spans="23:26" x14ac:dyDescent="0.2">
      <c r="W2794" s="402"/>
      <c r="X2794" s="402"/>
      <c r="Y2794" s="402"/>
      <c r="Z2794" s="402"/>
    </row>
    <row r="2795" spans="23:26" x14ac:dyDescent="0.2">
      <c r="W2795" s="402"/>
      <c r="X2795" s="402"/>
      <c r="Y2795" s="402"/>
      <c r="Z2795" s="402"/>
    </row>
    <row r="2796" spans="23:26" x14ac:dyDescent="0.2">
      <c r="W2796" s="402"/>
      <c r="X2796" s="402"/>
      <c r="Y2796" s="402"/>
      <c r="Z2796" s="402"/>
    </row>
    <row r="2797" spans="23:26" x14ac:dyDescent="0.2">
      <c r="W2797" s="402"/>
      <c r="X2797" s="402"/>
      <c r="Y2797" s="402"/>
      <c r="Z2797" s="402"/>
    </row>
    <row r="2798" spans="23:26" x14ac:dyDescent="0.2">
      <c r="W2798" s="402"/>
      <c r="X2798" s="402"/>
      <c r="Y2798" s="402"/>
      <c r="Z2798" s="402"/>
    </row>
    <row r="2799" spans="23:26" x14ac:dyDescent="0.2">
      <c r="W2799" s="402"/>
      <c r="X2799" s="402"/>
      <c r="Y2799" s="402"/>
      <c r="Z2799" s="402"/>
    </row>
    <row r="2800" spans="23:26" x14ac:dyDescent="0.2">
      <c r="W2800" s="402"/>
      <c r="X2800" s="402"/>
      <c r="Y2800" s="402"/>
      <c r="Z2800" s="402"/>
    </row>
    <row r="2801" spans="23:26" x14ac:dyDescent="0.2">
      <c r="W2801" s="402"/>
      <c r="X2801" s="402"/>
      <c r="Y2801" s="402"/>
      <c r="Z2801" s="402"/>
    </row>
    <row r="2802" spans="23:26" x14ac:dyDescent="0.2">
      <c r="W2802" s="402"/>
      <c r="X2802" s="402"/>
      <c r="Y2802" s="402"/>
      <c r="Z2802" s="402"/>
    </row>
    <row r="2803" spans="23:26" x14ac:dyDescent="0.2">
      <c r="W2803" s="402"/>
      <c r="X2803" s="402"/>
      <c r="Y2803" s="402"/>
      <c r="Z2803" s="402"/>
    </row>
    <row r="2804" spans="23:26" x14ac:dyDescent="0.2">
      <c r="W2804" s="402"/>
      <c r="X2804" s="402"/>
      <c r="Y2804" s="402"/>
      <c r="Z2804" s="402"/>
    </row>
    <row r="2805" spans="23:26" x14ac:dyDescent="0.2">
      <c r="W2805" s="402"/>
      <c r="X2805" s="402"/>
      <c r="Y2805" s="402"/>
      <c r="Z2805" s="402"/>
    </row>
    <row r="2806" spans="23:26" x14ac:dyDescent="0.2">
      <c r="W2806" s="402"/>
      <c r="X2806" s="402"/>
      <c r="Y2806" s="402"/>
      <c r="Z2806" s="402"/>
    </row>
    <row r="2807" spans="23:26" x14ac:dyDescent="0.2">
      <c r="W2807" s="402"/>
      <c r="X2807" s="402"/>
      <c r="Y2807" s="402"/>
      <c r="Z2807" s="402"/>
    </row>
    <row r="2808" spans="23:26" x14ac:dyDescent="0.2">
      <c r="W2808" s="402"/>
      <c r="X2808" s="402"/>
      <c r="Y2808" s="402"/>
      <c r="Z2808" s="402"/>
    </row>
    <row r="2809" spans="23:26" x14ac:dyDescent="0.2">
      <c r="W2809" s="402"/>
      <c r="X2809" s="402"/>
      <c r="Y2809" s="402"/>
      <c r="Z2809" s="402"/>
    </row>
    <row r="2810" spans="23:26" x14ac:dyDescent="0.2">
      <c r="W2810" s="402"/>
      <c r="X2810" s="402"/>
      <c r="Y2810" s="402"/>
      <c r="Z2810" s="402"/>
    </row>
    <row r="2811" spans="23:26" x14ac:dyDescent="0.2">
      <c r="W2811" s="402"/>
      <c r="X2811" s="402"/>
      <c r="Y2811" s="402"/>
      <c r="Z2811" s="402"/>
    </row>
    <row r="2812" spans="23:26" x14ac:dyDescent="0.2">
      <c r="W2812" s="402"/>
      <c r="X2812" s="402"/>
      <c r="Y2812" s="402"/>
      <c r="Z2812" s="402"/>
    </row>
    <row r="2813" spans="23:26" x14ac:dyDescent="0.2">
      <c r="W2813" s="402"/>
      <c r="X2813" s="402"/>
      <c r="Y2813" s="402"/>
      <c r="Z2813" s="402"/>
    </row>
    <row r="2814" spans="23:26" x14ac:dyDescent="0.2">
      <c r="W2814" s="402"/>
      <c r="X2814" s="402"/>
      <c r="Y2814" s="402"/>
      <c r="Z2814" s="402"/>
    </row>
    <row r="2815" spans="23:26" x14ac:dyDescent="0.2">
      <c r="W2815" s="402"/>
      <c r="X2815" s="402"/>
      <c r="Y2815" s="402"/>
      <c r="Z2815" s="402"/>
    </row>
    <row r="2816" spans="23:26" x14ac:dyDescent="0.2">
      <c r="W2816" s="402"/>
      <c r="X2816" s="402"/>
      <c r="Y2816" s="402"/>
      <c r="Z2816" s="402"/>
    </row>
    <row r="2817" spans="23:26" x14ac:dyDescent="0.2">
      <c r="W2817" s="402"/>
      <c r="X2817" s="402"/>
      <c r="Y2817" s="402"/>
      <c r="Z2817" s="402"/>
    </row>
    <row r="2818" spans="23:26" x14ac:dyDescent="0.2">
      <c r="W2818" s="402"/>
      <c r="X2818" s="402"/>
      <c r="Y2818" s="402"/>
      <c r="Z2818" s="402"/>
    </row>
    <row r="2819" spans="23:26" x14ac:dyDescent="0.2">
      <c r="W2819" s="402"/>
      <c r="X2819" s="402"/>
      <c r="Y2819" s="402"/>
      <c r="Z2819" s="402"/>
    </row>
    <row r="2820" spans="23:26" x14ac:dyDescent="0.2">
      <c r="W2820" s="402"/>
      <c r="X2820" s="402"/>
      <c r="Y2820" s="402"/>
      <c r="Z2820" s="402"/>
    </row>
    <row r="2821" spans="23:26" x14ac:dyDescent="0.2">
      <c r="W2821" s="402"/>
      <c r="X2821" s="402"/>
      <c r="Y2821" s="402"/>
      <c r="Z2821" s="402"/>
    </row>
    <row r="2822" spans="23:26" x14ac:dyDescent="0.2">
      <c r="W2822" s="402"/>
      <c r="X2822" s="402"/>
      <c r="Y2822" s="402"/>
      <c r="Z2822" s="402"/>
    </row>
    <row r="2823" spans="23:26" x14ac:dyDescent="0.2">
      <c r="W2823" s="402"/>
      <c r="X2823" s="402"/>
      <c r="Y2823" s="402"/>
      <c r="Z2823" s="402"/>
    </row>
    <row r="2824" spans="23:26" x14ac:dyDescent="0.2">
      <c r="W2824" s="402"/>
      <c r="X2824" s="402"/>
      <c r="Y2824" s="402"/>
      <c r="Z2824" s="402"/>
    </row>
    <row r="2825" spans="23:26" x14ac:dyDescent="0.2">
      <c r="W2825" s="402"/>
      <c r="X2825" s="402"/>
      <c r="Y2825" s="402"/>
      <c r="Z2825" s="402"/>
    </row>
    <row r="2826" spans="23:26" x14ac:dyDescent="0.2">
      <c r="W2826" s="402"/>
      <c r="X2826" s="402"/>
      <c r="Y2826" s="402"/>
      <c r="Z2826" s="402"/>
    </row>
    <row r="2827" spans="23:26" x14ac:dyDescent="0.2">
      <c r="W2827" s="402"/>
      <c r="X2827" s="402"/>
      <c r="Y2827" s="402"/>
      <c r="Z2827" s="402"/>
    </row>
    <row r="2828" spans="23:26" x14ac:dyDescent="0.2">
      <c r="W2828" s="402"/>
      <c r="X2828" s="402"/>
      <c r="Y2828" s="402"/>
      <c r="Z2828" s="402"/>
    </row>
    <row r="2829" spans="23:26" x14ac:dyDescent="0.2">
      <c r="W2829" s="402"/>
      <c r="X2829" s="402"/>
      <c r="Y2829" s="402"/>
      <c r="Z2829" s="402"/>
    </row>
    <row r="2830" spans="23:26" x14ac:dyDescent="0.2">
      <c r="W2830" s="402"/>
      <c r="X2830" s="402"/>
      <c r="Y2830" s="402"/>
      <c r="Z2830" s="402"/>
    </row>
    <row r="2831" spans="23:26" x14ac:dyDescent="0.2">
      <c r="W2831" s="402"/>
      <c r="X2831" s="402"/>
      <c r="Y2831" s="402"/>
      <c r="Z2831" s="402"/>
    </row>
    <row r="2832" spans="23:26" x14ac:dyDescent="0.2">
      <c r="W2832" s="402"/>
      <c r="X2832" s="402"/>
      <c r="Y2832" s="402"/>
      <c r="Z2832" s="402"/>
    </row>
    <row r="2833" spans="23:26" x14ac:dyDescent="0.2">
      <c r="W2833" s="402"/>
      <c r="X2833" s="402"/>
      <c r="Y2833" s="402"/>
      <c r="Z2833" s="402"/>
    </row>
    <row r="2834" spans="23:26" x14ac:dyDescent="0.2">
      <c r="W2834" s="402"/>
      <c r="X2834" s="402"/>
      <c r="Y2834" s="402"/>
      <c r="Z2834" s="402"/>
    </row>
    <row r="2835" spans="23:26" x14ac:dyDescent="0.2">
      <c r="W2835" s="402"/>
      <c r="X2835" s="402"/>
      <c r="Y2835" s="402"/>
      <c r="Z2835" s="402"/>
    </row>
    <row r="2836" spans="23:26" x14ac:dyDescent="0.2">
      <c r="W2836" s="402"/>
      <c r="X2836" s="402"/>
      <c r="Y2836" s="402"/>
      <c r="Z2836" s="402"/>
    </row>
    <row r="2837" spans="23:26" x14ac:dyDescent="0.2">
      <c r="W2837" s="402"/>
      <c r="X2837" s="402"/>
      <c r="Y2837" s="402"/>
      <c r="Z2837" s="402"/>
    </row>
    <row r="2838" spans="23:26" x14ac:dyDescent="0.2">
      <c r="W2838" s="402"/>
      <c r="X2838" s="402"/>
      <c r="Y2838" s="402"/>
      <c r="Z2838" s="402"/>
    </row>
    <row r="2839" spans="23:26" x14ac:dyDescent="0.2">
      <c r="W2839" s="402"/>
      <c r="X2839" s="402"/>
      <c r="Y2839" s="402"/>
      <c r="Z2839" s="402"/>
    </row>
    <row r="2840" spans="23:26" x14ac:dyDescent="0.2">
      <c r="W2840" s="402"/>
      <c r="X2840" s="402"/>
      <c r="Y2840" s="402"/>
      <c r="Z2840" s="402"/>
    </row>
    <row r="2841" spans="23:26" x14ac:dyDescent="0.2">
      <c r="W2841" s="402"/>
      <c r="X2841" s="402"/>
      <c r="Y2841" s="402"/>
      <c r="Z2841" s="402"/>
    </row>
    <row r="2842" spans="23:26" x14ac:dyDescent="0.2">
      <c r="W2842" s="402"/>
      <c r="X2842" s="402"/>
      <c r="Y2842" s="402"/>
      <c r="Z2842" s="402"/>
    </row>
    <row r="2843" spans="23:26" x14ac:dyDescent="0.2">
      <c r="W2843" s="402"/>
      <c r="X2843" s="402"/>
      <c r="Y2843" s="402"/>
      <c r="Z2843" s="402"/>
    </row>
    <row r="2844" spans="23:26" x14ac:dyDescent="0.2">
      <c r="W2844" s="402"/>
      <c r="X2844" s="402"/>
      <c r="Y2844" s="402"/>
      <c r="Z2844" s="402"/>
    </row>
    <row r="2845" spans="23:26" x14ac:dyDescent="0.2">
      <c r="W2845" s="402"/>
      <c r="X2845" s="402"/>
      <c r="Y2845" s="402"/>
      <c r="Z2845" s="402"/>
    </row>
    <row r="2846" spans="23:26" x14ac:dyDescent="0.2">
      <c r="W2846" s="402"/>
      <c r="X2846" s="402"/>
      <c r="Y2846" s="402"/>
      <c r="Z2846" s="402"/>
    </row>
    <row r="2847" spans="23:26" x14ac:dyDescent="0.2">
      <c r="W2847" s="402"/>
      <c r="X2847" s="402"/>
      <c r="Y2847" s="402"/>
      <c r="Z2847" s="402"/>
    </row>
    <row r="2848" spans="23:26" x14ac:dyDescent="0.2">
      <c r="W2848" s="402"/>
      <c r="X2848" s="402"/>
      <c r="Y2848" s="402"/>
      <c r="Z2848" s="402"/>
    </row>
    <row r="2849" spans="23:26" x14ac:dyDescent="0.2">
      <c r="W2849" s="402"/>
      <c r="X2849" s="402"/>
      <c r="Y2849" s="402"/>
      <c r="Z2849" s="402"/>
    </row>
    <row r="2850" spans="23:26" x14ac:dyDescent="0.2">
      <c r="W2850" s="402"/>
      <c r="X2850" s="402"/>
      <c r="Y2850" s="402"/>
      <c r="Z2850" s="402"/>
    </row>
    <row r="2851" spans="23:26" x14ac:dyDescent="0.2">
      <c r="W2851" s="402"/>
      <c r="X2851" s="402"/>
      <c r="Y2851" s="402"/>
      <c r="Z2851" s="402"/>
    </row>
    <row r="2852" spans="23:26" x14ac:dyDescent="0.2">
      <c r="W2852" s="402"/>
      <c r="X2852" s="402"/>
      <c r="Y2852" s="402"/>
      <c r="Z2852" s="402"/>
    </row>
    <row r="2853" spans="23:26" x14ac:dyDescent="0.2">
      <c r="W2853" s="402"/>
      <c r="X2853" s="402"/>
      <c r="Y2853" s="402"/>
      <c r="Z2853" s="402"/>
    </row>
    <row r="2854" spans="23:26" x14ac:dyDescent="0.2">
      <c r="W2854" s="402"/>
      <c r="X2854" s="402"/>
      <c r="Y2854" s="402"/>
      <c r="Z2854" s="402"/>
    </row>
    <row r="2855" spans="23:26" x14ac:dyDescent="0.2">
      <c r="W2855" s="402"/>
      <c r="X2855" s="402"/>
      <c r="Y2855" s="402"/>
      <c r="Z2855" s="402"/>
    </row>
    <row r="2856" spans="23:26" x14ac:dyDescent="0.2">
      <c r="W2856" s="402"/>
      <c r="X2856" s="402"/>
      <c r="Y2856" s="402"/>
      <c r="Z2856" s="402"/>
    </row>
    <row r="2857" spans="23:26" x14ac:dyDescent="0.2">
      <c r="W2857" s="402"/>
      <c r="X2857" s="402"/>
      <c r="Y2857" s="402"/>
      <c r="Z2857" s="402"/>
    </row>
    <row r="2858" spans="23:26" x14ac:dyDescent="0.2">
      <c r="W2858" s="402"/>
      <c r="X2858" s="402"/>
      <c r="Y2858" s="402"/>
      <c r="Z2858" s="402"/>
    </row>
    <row r="2859" spans="23:26" x14ac:dyDescent="0.2">
      <c r="W2859" s="402"/>
      <c r="X2859" s="402"/>
      <c r="Y2859" s="402"/>
      <c r="Z2859" s="402"/>
    </row>
    <row r="2860" spans="23:26" x14ac:dyDescent="0.2">
      <c r="W2860" s="402"/>
      <c r="X2860" s="402"/>
      <c r="Y2860" s="402"/>
      <c r="Z2860" s="402"/>
    </row>
    <row r="2861" spans="23:26" x14ac:dyDescent="0.2">
      <c r="W2861" s="402"/>
      <c r="X2861" s="402"/>
      <c r="Y2861" s="402"/>
      <c r="Z2861" s="402"/>
    </row>
    <row r="2862" spans="23:26" x14ac:dyDescent="0.2">
      <c r="W2862" s="402"/>
      <c r="X2862" s="402"/>
      <c r="Y2862" s="402"/>
      <c r="Z2862" s="402"/>
    </row>
    <row r="2863" spans="23:26" x14ac:dyDescent="0.2">
      <c r="W2863" s="402"/>
      <c r="X2863" s="402"/>
      <c r="Y2863" s="402"/>
      <c r="Z2863" s="402"/>
    </row>
    <row r="2864" spans="23:26" x14ac:dyDescent="0.2">
      <c r="W2864" s="402"/>
      <c r="X2864" s="402"/>
      <c r="Y2864" s="402"/>
      <c r="Z2864" s="402"/>
    </row>
    <row r="2865" spans="23:26" x14ac:dyDescent="0.2">
      <c r="W2865" s="402"/>
      <c r="X2865" s="402"/>
      <c r="Y2865" s="402"/>
      <c r="Z2865" s="402"/>
    </row>
    <row r="2866" spans="23:26" x14ac:dyDescent="0.2">
      <c r="W2866" s="402"/>
      <c r="X2866" s="402"/>
      <c r="Y2866" s="402"/>
      <c r="Z2866" s="402"/>
    </row>
    <row r="2867" spans="23:26" x14ac:dyDescent="0.2">
      <c r="W2867" s="402"/>
      <c r="X2867" s="402"/>
      <c r="Y2867" s="402"/>
      <c r="Z2867" s="402"/>
    </row>
    <row r="2868" spans="23:26" x14ac:dyDescent="0.2">
      <c r="W2868" s="402"/>
      <c r="X2868" s="402"/>
      <c r="Y2868" s="402"/>
      <c r="Z2868" s="402"/>
    </row>
    <row r="2869" spans="23:26" x14ac:dyDescent="0.2">
      <c r="W2869" s="402"/>
      <c r="X2869" s="402"/>
      <c r="Y2869" s="402"/>
      <c r="Z2869" s="402"/>
    </row>
    <row r="2870" spans="23:26" x14ac:dyDescent="0.2">
      <c r="W2870" s="402"/>
      <c r="X2870" s="402"/>
      <c r="Y2870" s="402"/>
      <c r="Z2870" s="402"/>
    </row>
    <row r="2871" spans="23:26" x14ac:dyDescent="0.2">
      <c r="W2871" s="402"/>
      <c r="X2871" s="402"/>
      <c r="Y2871" s="402"/>
      <c r="Z2871" s="402"/>
    </row>
    <row r="2872" spans="23:26" x14ac:dyDescent="0.2">
      <c r="W2872" s="402"/>
      <c r="X2872" s="402"/>
      <c r="Y2872" s="402"/>
      <c r="Z2872" s="402"/>
    </row>
    <row r="2873" spans="23:26" x14ac:dyDescent="0.2">
      <c r="W2873" s="402"/>
      <c r="X2873" s="402"/>
      <c r="Y2873" s="402"/>
      <c r="Z2873" s="402"/>
    </row>
    <row r="2874" spans="23:26" x14ac:dyDescent="0.2">
      <c r="W2874" s="402"/>
      <c r="X2874" s="402"/>
      <c r="Y2874" s="402"/>
      <c r="Z2874" s="402"/>
    </row>
    <row r="2875" spans="23:26" x14ac:dyDescent="0.2">
      <c r="W2875" s="402"/>
      <c r="X2875" s="402"/>
      <c r="Y2875" s="402"/>
      <c r="Z2875" s="402"/>
    </row>
    <row r="2876" spans="23:26" x14ac:dyDescent="0.2">
      <c r="W2876" s="402"/>
      <c r="X2876" s="402"/>
      <c r="Y2876" s="402"/>
      <c r="Z2876" s="402"/>
    </row>
    <row r="2877" spans="23:26" x14ac:dyDescent="0.2">
      <c r="W2877" s="402"/>
      <c r="X2877" s="402"/>
      <c r="Y2877" s="402"/>
      <c r="Z2877" s="402"/>
    </row>
    <row r="2878" spans="23:26" x14ac:dyDescent="0.2">
      <c r="W2878" s="402"/>
      <c r="X2878" s="402"/>
      <c r="Y2878" s="402"/>
      <c r="Z2878" s="402"/>
    </row>
    <row r="2879" spans="23:26" x14ac:dyDescent="0.2">
      <c r="W2879" s="402"/>
      <c r="X2879" s="402"/>
      <c r="Y2879" s="402"/>
      <c r="Z2879" s="402"/>
    </row>
    <row r="2880" spans="23:26" x14ac:dyDescent="0.2">
      <c r="W2880" s="402"/>
      <c r="X2880" s="402"/>
      <c r="Y2880" s="402"/>
      <c r="Z2880" s="402"/>
    </row>
    <row r="2881" spans="23:26" x14ac:dyDescent="0.2">
      <c r="W2881" s="402"/>
      <c r="X2881" s="402"/>
      <c r="Y2881" s="402"/>
      <c r="Z2881" s="402"/>
    </row>
    <row r="2882" spans="23:26" x14ac:dyDescent="0.2">
      <c r="W2882" s="402"/>
      <c r="X2882" s="402"/>
      <c r="Y2882" s="402"/>
      <c r="Z2882" s="402"/>
    </row>
    <row r="2883" spans="23:26" x14ac:dyDescent="0.2">
      <c r="W2883" s="402"/>
      <c r="X2883" s="402"/>
      <c r="Y2883" s="402"/>
      <c r="Z2883" s="402"/>
    </row>
    <row r="2884" spans="23:26" x14ac:dyDescent="0.2">
      <c r="W2884" s="402"/>
      <c r="X2884" s="402"/>
      <c r="Y2884" s="402"/>
      <c r="Z2884" s="402"/>
    </row>
    <row r="2885" spans="23:26" x14ac:dyDescent="0.2">
      <c r="W2885" s="402"/>
      <c r="X2885" s="402"/>
      <c r="Y2885" s="402"/>
      <c r="Z2885" s="402"/>
    </row>
    <row r="2886" spans="23:26" x14ac:dyDescent="0.2">
      <c r="W2886" s="402"/>
      <c r="X2886" s="402"/>
      <c r="Y2886" s="402"/>
      <c r="Z2886" s="402"/>
    </row>
    <row r="2887" spans="23:26" x14ac:dyDescent="0.2">
      <c r="W2887" s="402"/>
      <c r="X2887" s="402"/>
      <c r="Y2887" s="402"/>
      <c r="Z2887" s="402"/>
    </row>
    <row r="2888" spans="23:26" x14ac:dyDescent="0.2">
      <c r="W2888" s="402"/>
      <c r="X2888" s="402"/>
      <c r="Y2888" s="402"/>
      <c r="Z2888" s="402"/>
    </row>
    <row r="2889" spans="23:26" x14ac:dyDescent="0.2">
      <c r="W2889" s="402"/>
      <c r="X2889" s="402"/>
      <c r="Y2889" s="402"/>
      <c r="Z2889" s="402"/>
    </row>
    <row r="2890" spans="23:26" x14ac:dyDescent="0.2">
      <c r="W2890" s="402"/>
      <c r="X2890" s="402"/>
      <c r="Y2890" s="402"/>
      <c r="Z2890" s="402"/>
    </row>
    <row r="2891" spans="23:26" x14ac:dyDescent="0.2">
      <c r="W2891" s="402"/>
      <c r="X2891" s="402"/>
      <c r="Y2891" s="402"/>
      <c r="Z2891" s="402"/>
    </row>
    <row r="2892" spans="23:26" x14ac:dyDescent="0.2">
      <c r="W2892" s="402"/>
      <c r="X2892" s="402"/>
      <c r="Y2892" s="402"/>
      <c r="Z2892" s="402"/>
    </row>
    <row r="2893" spans="23:26" x14ac:dyDescent="0.2">
      <c r="W2893" s="402"/>
      <c r="X2893" s="402"/>
      <c r="Y2893" s="402"/>
      <c r="Z2893" s="402"/>
    </row>
    <row r="2894" spans="23:26" x14ac:dyDescent="0.2">
      <c r="W2894" s="402"/>
      <c r="X2894" s="402"/>
      <c r="Y2894" s="402"/>
      <c r="Z2894" s="402"/>
    </row>
    <row r="2895" spans="23:26" x14ac:dyDescent="0.2">
      <c r="W2895" s="402"/>
      <c r="X2895" s="402"/>
      <c r="Y2895" s="402"/>
      <c r="Z2895" s="402"/>
    </row>
    <row r="2896" spans="23:26" x14ac:dyDescent="0.2">
      <c r="W2896" s="402"/>
      <c r="X2896" s="402"/>
      <c r="Y2896" s="402"/>
      <c r="Z2896" s="402"/>
    </row>
    <row r="2897" spans="23:26" x14ac:dyDescent="0.2">
      <c r="W2897" s="402"/>
      <c r="X2897" s="402"/>
      <c r="Y2897" s="402"/>
      <c r="Z2897" s="402"/>
    </row>
    <row r="2898" spans="23:26" x14ac:dyDescent="0.2">
      <c r="W2898" s="402"/>
      <c r="X2898" s="402"/>
      <c r="Y2898" s="402"/>
      <c r="Z2898" s="402"/>
    </row>
    <row r="2899" spans="23:26" x14ac:dyDescent="0.2">
      <c r="W2899" s="402"/>
      <c r="X2899" s="402"/>
      <c r="Y2899" s="402"/>
      <c r="Z2899" s="402"/>
    </row>
    <row r="2900" spans="23:26" x14ac:dyDescent="0.2">
      <c r="W2900" s="402"/>
      <c r="X2900" s="402"/>
      <c r="Y2900" s="402"/>
      <c r="Z2900" s="402"/>
    </row>
    <row r="2901" spans="23:26" x14ac:dyDescent="0.2">
      <c r="W2901" s="402"/>
      <c r="X2901" s="402"/>
      <c r="Y2901" s="402"/>
      <c r="Z2901" s="402"/>
    </row>
    <row r="2902" spans="23:26" x14ac:dyDescent="0.2">
      <c r="W2902" s="402"/>
      <c r="X2902" s="402"/>
      <c r="Y2902" s="402"/>
      <c r="Z2902" s="402"/>
    </row>
    <row r="2903" spans="23:26" x14ac:dyDescent="0.2">
      <c r="W2903" s="402"/>
      <c r="X2903" s="402"/>
      <c r="Y2903" s="402"/>
      <c r="Z2903" s="402"/>
    </row>
    <row r="2904" spans="23:26" x14ac:dyDescent="0.2">
      <c r="W2904" s="402"/>
      <c r="X2904" s="402"/>
      <c r="Y2904" s="402"/>
      <c r="Z2904" s="402"/>
    </row>
    <row r="2905" spans="23:26" x14ac:dyDescent="0.2">
      <c r="W2905" s="402"/>
      <c r="X2905" s="402"/>
      <c r="Y2905" s="402"/>
      <c r="Z2905" s="402"/>
    </row>
    <row r="2906" spans="23:26" x14ac:dyDescent="0.2">
      <c r="W2906" s="402"/>
      <c r="X2906" s="402"/>
      <c r="Y2906" s="402"/>
      <c r="Z2906" s="402"/>
    </row>
    <row r="2907" spans="23:26" x14ac:dyDescent="0.2">
      <c r="W2907" s="402"/>
      <c r="X2907" s="402"/>
      <c r="Y2907" s="402"/>
      <c r="Z2907" s="402"/>
    </row>
    <row r="2908" spans="23:26" x14ac:dyDescent="0.2">
      <c r="W2908" s="402"/>
      <c r="X2908" s="402"/>
      <c r="Y2908" s="402"/>
      <c r="Z2908" s="402"/>
    </row>
    <row r="2909" spans="23:26" x14ac:dyDescent="0.2">
      <c r="W2909" s="402"/>
      <c r="X2909" s="402"/>
      <c r="Y2909" s="402"/>
      <c r="Z2909" s="402"/>
    </row>
    <row r="2910" spans="23:26" x14ac:dyDescent="0.2">
      <c r="W2910" s="402"/>
      <c r="X2910" s="402"/>
      <c r="Y2910" s="402"/>
      <c r="Z2910" s="402"/>
    </row>
    <row r="2911" spans="23:26" x14ac:dyDescent="0.2">
      <c r="W2911" s="402"/>
      <c r="X2911" s="402"/>
      <c r="Y2911" s="402"/>
      <c r="Z2911" s="402"/>
    </row>
    <row r="2912" spans="23:26" x14ac:dyDescent="0.2">
      <c r="W2912" s="402"/>
      <c r="X2912" s="402"/>
      <c r="Y2912" s="402"/>
      <c r="Z2912" s="402"/>
    </row>
    <row r="2913" spans="23:26" x14ac:dyDescent="0.2">
      <c r="W2913" s="402"/>
      <c r="X2913" s="402"/>
      <c r="Y2913" s="402"/>
      <c r="Z2913" s="402"/>
    </row>
    <row r="2914" spans="23:26" x14ac:dyDescent="0.2">
      <c r="W2914" s="402"/>
      <c r="X2914" s="402"/>
      <c r="Y2914" s="402"/>
      <c r="Z2914" s="402"/>
    </row>
    <row r="2915" spans="23:26" x14ac:dyDescent="0.2">
      <c r="W2915" s="402"/>
      <c r="X2915" s="402"/>
      <c r="Y2915" s="402"/>
      <c r="Z2915" s="402"/>
    </row>
    <row r="2916" spans="23:26" x14ac:dyDescent="0.2">
      <c r="W2916" s="402"/>
      <c r="X2916" s="402"/>
      <c r="Y2916" s="402"/>
      <c r="Z2916" s="402"/>
    </row>
    <row r="2917" spans="23:26" x14ac:dyDescent="0.2">
      <c r="W2917" s="402"/>
      <c r="X2917" s="402"/>
      <c r="Y2917" s="402"/>
      <c r="Z2917" s="402"/>
    </row>
    <row r="2918" spans="23:26" x14ac:dyDescent="0.2">
      <c r="W2918" s="402"/>
      <c r="X2918" s="402"/>
      <c r="Y2918" s="402"/>
      <c r="Z2918" s="402"/>
    </row>
    <row r="2919" spans="23:26" x14ac:dyDescent="0.2">
      <c r="W2919" s="402"/>
      <c r="X2919" s="402"/>
      <c r="Y2919" s="402"/>
      <c r="Z2919" s="402"/>
    </row>
    <row r="2920" spans="23:26" x14ac:dyDescent="0.2">
      <c r="W2920" s="402"/>
      <c r="X2920" s="402"/>
      <c r="Y2920" s="402"/>
      <c r="Z2920" s="402"/>
    </row>
    <row r="2921" spans="23:26" x14ac:dyDescent="0.2">
      <c r="W2921" s="402"/>
      <c r="X2921" s="402"/>
      <c r="Y2921" s="402"/>
      <c r="Z2921" s="402"/>
    </row>
    <row r="2922" spans="23:26" x14ac:dyDescent="0.2">
      <c r="W2922" s="402"/>
      <c r="X2922" s="402"/>
      <c r="Y2922" s="402"/>
      <c r="Z2922" s="402"/>
    </row>
    <row r="2923" spans="23:26" x14ac:dyDescent="0.2">
      <c r="W2923" s="402"/>
      <c r="X2923" s="402"/>
      <c r="Y2923" s="402"/>
      <c r="Z2923" s="402"/>
    </row>
    <row r="2924" spans="23:26" x14ac:dyDescent="0.2">
      <c r="W2924" s="402"/>
      <c r="X2924" s="402"/>
      <c r="Y2924" s="402"/>
      <c r="Z2924" s="402"/>
    </row>
    <row r="2925" spans="23:26" x14ac:dyDescent="0.2">
      <c r="W2925" s="402"/>
      <c r="X2925" s="402"/>
      <c r="Y2925" s="402"/>
      <c r="Z2925" s="402"/>
    </row>
    <row r="2926" spans="23:26" x14ac:dyDescent="0.2">
      <c r="W2926" s="402"/>
      <c r="X2926" s="402"/>
      <c r="Y2926" s="402"/>
      <c r="Z2926" s="402"/>
    </row>
    <row r="2927" spans="23:26" x14ac:dyDescent="0.2">
      <c r="W2927" s="402"/>
      <c r="X2927" s="402"/>
      <c r="Y2927" s="402"/>
      <c r="Z2927" s="402"/>
    </row>
    <row r="2928" spans="23:26" x14ac:dyDescent="0.2">
      <c r="W2928" s="402"/>
      <c r="X2928" s="402"/>
      <c r="Y2928" s="402"/>
      <c r="Z2928" s="402"/>
    </row>
    <row r="2929" spans="23:26" x14ac:dyDescent="0.2">
      <c r="W2929" s="402"/>
      <c r="X2929" s="402"/>
      <c r="Y2929" s="402"/>
      <c r="Z2929" s="402"/>
    </row>
    <row r="2930" spans="23:26" x14ac:dyDescent="0.2">
      <c r="W2930" s="402"/>
      <c r="X2930" s="402"/>
      <c r="Y2930" s="402"/>
      <c r="Z2930" s="402"/>
    </row>
    <row r="2931" spans="23:26" x14ac:dyDescent="0.2">
      <c r="W2931" s="402"/>
      <c r="X2931" s="402"/>
      <c r="Y2931" s="402"/>
      <c r="Z2931" s="402"/>
    </row>
    <row r="2932" spans="23:26" x14ac:dyDescent="0.2">
      <c r="W2932" s="402"/>
      <c r="X2932" s="402"/>
      <c r="Y2932" s="402"/>
      <c r="Z2932" s="402"/>
    </row>
    <row r="2933" spans="23:26" x14ac:dyDescent="0.2">
      <c r="W2933" s="402"/>
      <c r="X2933" s="402"/>
      <c r="Y2933" s="402"/>
      <c r="Z2933" s="402"/>
    </row>
    <row r="2934" spans="23:26" x14ac:dyDescent="0.2">
      <c r="W2934" s="402"/>
      <c r="X2934" s="402"/>
      <c r="Y2934" s="402"/>
      <c r="Z2934" s="402"/>
    </row>
    <row r="2935" spans="23:26" x14ac:dyDescent="0.2">
      <c r="W2935" s="402"/>
      <c r="X2935" s="402"/>
      <c r="Y2935" s="402"/>
      <c r="Z2935" s="402"/>
    </row>
    <row r="2936" spans="23:26" x14ac:dyDescent="0.2">
      <c r="W2936" s="402"/>
      <c r="X2936" s="402"/>
      <c r="Y2936" s="402"/>
      <c r="Z2936" s="402"/>
    </row>
    <row r="2937" spans="23:26" x14ac:dyDescent="0.2">
      <c r="W2937" s="402"/>
      <c r="X2937" s="402"/>
      <c r="Y2937" s="402"/>
      <c r="Z2937" s="402"/>
    </row>
    <row r="2938" spans="23:26" x14ac:dyDescent="0.2">
      <c r="W2938" s="402"/>
      <c r="X2938" s="402"/>
      <c r="Y2938" s="402"/>
      <c r="Z2938" s="402"/>
    </row>
    <row r="2939" spans="23:26" x14ac:dyDescent="0.2">
      <c r="W2939" s="402"/>
      <c r="X2939" s="402"/>
      <c r="Y2939" s="402"/>
      <c r="Z2939" s="402"/>
    </row>
    <row r="2940" spans="23:26" x14ac:dyDescent="0.2">
      <c r="W2940" s="402"/>
      <c r="X2940" s="402"/>
      <c r="Y2940" s="402"/>
      <c r="Z2940" s="402"/>
    </row>
    <row r="2941" spans="23:26" x14ac:dyDescent="0.2">
      <c r="W2941" s="402"/>
      <c r="X2941" s="402"/>
      <c r="Y2941" s="402"/>
      <c r="Z2941" s="402"/>
    </row>
    <row r="2942" spans="23:26" x14ac:dyDescent="0.2">
      <c r="W2942" s="402"/>
      <c r="X2942" s="402"/>
      <c r="Y2942" s="402"/>
      <c r="Z2942" s="402"/>
    </row>
    <row r="2943" spans="23:26" x14ac:dyDescent="0.2">
      <c r="W2943" s="402"/>
      <c r="X2943" s="402"/>
      <c r="Y2943" s="402"/>
      <c r="Z2943" s="402"/>
    </row>
    <row r="2944" spans="23:26" x14ac:dyDescent="0.2">
      <c r="W2944" s="402"/>
      <c r="X2944" s="402"/>
      <c r="Y2944" s="402"/>
      <c r="Z2944" s="402"/>
    </row>
    <row r="2945" spans="23:26" x14ac:dyDescent="0.2">
      <c r="W2945" s="402"/>
      <c r="X2945" s="402"/>
      <c r="Y2945" s="402"/>
      <c r="Z2945" s="402"/>
    </row>
    <row r="2946" spans="23:26" x14ac:dyDescent="0.2">
      <c r="W2946" s="402"/>
      <c r="X2946" s="402"/>
      <c r="Y2946" s="402"/>
      <c r="Z2946" s="402"/>
    </row>
    <row r="2947" spans="23:26" x14ac:dyDescent="0.2">
      <c r="W2947" s="402"/>
      <c r="X2947" s="402"/>
      <c r="Y2947" s="402"/>
      <c r="Z2947" s="402"/>
    </row>
    <row r="2948" spans="23:26" x14ac:dyDescent="0.2">
      <c r="W2948" s="402"/>
      <c r="X2948" s="402"/>
      <c r="Y2948" s="402"/>
      <c r="Z2948" s="402"/>
    </row>
    <row r="2949" spans="23:26" x14ac:dyDescent="0.2">
      <c r="W2949" s="402"/>
      <c r="X2949" s="402"/>
      <c r="Y2949" s="402"/>
      <c r="Z2949" s="402"/>
    </row>
    <row r="2950" spans="23:26" x14ac:dyDescent="0.2">
      <c r="W2950" s="402"/>
      <c r="X2950" s="402"/>
      <c r="Y2950" s="402"/>
      <c r="Z2950" s="402"/>
    </row>
    <row r="2951" spans="23:26" x14ac:dyDescent="0.2">
      <c r="W2951" s="402"/>
      <c r="X2951" s="402"/>
      <c r="Y2951" s="402"/>
      <c r="Z2951" s="402"/>
    </row>
    <row r="2952" spans="23:26" x14ac:dyDescent="0.2">
      <c r="W2952" s="402"/>
      <c r="X2952" s="402"/>
      <c r="Y2952" s="402"/>
      <c r="Z2952" s="402"/>
    </row>
    <row r="2953" spans="23:26" x14ac:dyDescent="0.2">
      <c r="W2953" s="402"/>
      <c r="X2953" s="402"/>
      <c r="Y2953" s="402"/>
      <c r="Z2953" s="402"/>
    </row>
    <row r="2954" spans="23:26" x14ac:dyDescent="0.2">
      <c r="W2954" s="402"/>
      <c r="X2954" s="402"/>
      <c r="Y2954" s="402"/>
      <c r="Z2954" s="402"/>
    </row>
    <row r="2955" spans="23:26" x14ac:dyDescent="0.2">
      <c r="W2955" s="402"/>
      <c r="X2955" s="402"/>
      <c r="Y2955" s="402"/>
      <c r="Z2955" s="402"/>
    </row>
    <row r="2956" spans="23:26" x14ac:dyDescent="0.2">
      <c r="W2956" s="402"/>
      <c r="X2956" s="402"/>
      <c r="Y2956" s="402"/>
      <c r="Z2956" s="402"/>
    </row>
    <row r="2957" spans="23:26" x14ac:dyDescent="0.2">
      <c r="W2957" s="402"/>
      <c r="X2957" s="402"/>
      <c r="Y2957" s="402"/>
      <c r="Z2957" s="402"/>
    </row>
    <row r="2958" spans="23:26" x14ac:dyDescent="0.2">
      <c r="W2958" s="402"/>
      <c r="X2958" s="402"/>
      <c r="Y2958" s="402"/>
      <c r="Z2958" s="402"/>
    </row>
    <row r="2959" spans="23:26" x14ac:dyDescent="0.2">
      <c r="W2959" s="402"/>
      <c r="X2959" s="402"/>
      <c r="Y2959" s="402"/>
      <c r="Z2959" s="402"/>
    </row>
    <row r="2960" spans="23:26" x14ac:dyDescent="0.2">
      <c r="W2960" s="402"/>
      <c r="X2960" s="402"/>
      <c r="Y2960" s="402"/>
      <c r="Z2960" s="402"/>
    </row>
    <row r="2961" spans="23:26" x14ac:dyDescent="0.2">
      <c r="W2961" s="402"/>
      <c r="X2961" s="402"/>
      <c r="Y2961" s="402"/>
      <c r="Z2961" s="402"/>
    </row>
    <row r="2962" spans="23:26" x14ac:dyDescent="0.2">
      <c r="W2962" s="402"/>
      <c r="X2962" s="402"/>
      <c r="Y2962" s="402"/>
      <c r="Z2962" s="402"/>
    </row>
    <row r="2963" spans="23:26" x14ac:dyDescent="0.2">
      <c r="W2963" s="402"/>
      <c r="X2963" s="402"/>
      <c r="Y2963" s="402"/>
      <c r="Z2963" s="402"/>
    </row>
    <row r="2964" spans="23:26" x14ac:dyDescent="0.2">
      <c r="W2964" s="402"/>
      <c r="X2964" s="402"/>
      <c r="Y2964" s="402"/>
      <c r="Z2964" s="402"/>
    </row>
    <row r="2965" spans="23:26" x14ac:dyDescent="0.2">
      <c r="W2965" s="402"/>
      <c r="X2965" s="402"/>
      <c r="Y2965" s="402"/>
      <c r="Z2965" s="402"/>
    </row>
    <row r="2966" spans="23:26" x14ac:dyDescent="0.2">
      <c r="W2966" s="402"/>
      <c r="X2966" s="402"/>
      <c r="Y2966" s="402"/>
      <c r="Z2966" s="402"/>
    </row>
    <row r="2967" spans="23:26" x14ac:dyDescent="0.2">
      <c r="W2967" s="402"/>
      <c r="X2967" s="402"/>
      <c r="Y2967" s="402"/>
      <c r="Z2967" s="402"/>
    </row>
    <row r="2968" spans="23:26" x14ac:dyDescent="0.2">
      <c r="W2968" s="402"/>
      <c r="X2968" s="402"/>
      <c r="Y2968" s="402"/>
      <c r="Z2968" s="402"/>
    </row>
    <row r="2969" spans="23:26" x14ac:dyDescent="0.2">
      <c r="W2969" s="402"/>
      <c r="X2969" s="402"/>
      <c r="Y2969" s="402"/>
      <c r="Z2969" s="402"/>
    </row>
    <row r="2970" spans="23:26" x14ac:dyDescent="0.2">
      <c r="W2970" s="402"/>
      <c r="X2970" s="402"/>
      <c r="Y2970" s="402"/>
      <c r="Z2970" s="402"/>
    </row>
    <row r="2971" spans="23:26" x14ac:dyDescent="0.2">
      <c r="W2971" s="402"/>
      <c r="X2971" s="402"/>
      <c r="Y2971" s="402"/>
      <c r="Z2971" s="402"/>
    </row>
    <row r="2972" spans="23:26" x14ac:dyDescent="0.2">
      <c r="W2972" s="402"/>
      <c r="X2972" s="402"/>
      <c r="Y2972" s="402"/>
      <c r="Z2972" s="402"/>
    </row>
    <row r="2973" spans="23:26" x14ac:dyDescent="0.2">
      <c r="W2973" s="402"/>
      <c r="X2973" s="402"/>
      <c r="Y2973" s="402"/>
      <c r="Z2973" s="402"/>
    </row>
    <row r="2974" spans="23:26" x14ac:dyDescent="0.2">
      <c r="W2974" s="402"/>
      <c r="X2974" s="402"/>
      <c r="Y2974" s="402"/>
      <c r="Z2974" s="402"/>
    </row>
    <row r="2975" spans="23:26" x14ac:dyDescent="0.2">
      <c r="W2975" s="402"/>
      <c r="X2975" s="402"/>
      <c r="Y2975" s="402"/>
      <c r="Z2975" s="402"/>
    </row>
    <row r="2976" spans="23:26" x14ac:dyDescent="0.2">
      <c r="W2976" s="402"/>
      <c r="X2976" s="402"/>
      <c r="Y2976" s="402"/>
      <c r="Z2976" s="402"/>
    </row>
    <row r="2977" spans="23:26" x14ac:dyDescent="0.2">
      <c r="W2977" s="402"/>
      <c r="X2977" s="402"/>
      <c r="Y2977" s="402"/>
      <c r="Z2977" s="402"/>
    </row>
    <row r="2978" spans="23:26" x14ac:dyDescent="0.2">
      <c r="W2978" s="402"/>
      <c r="X2978" s="402"/>
      <c r="Y2978" s="402"/>
      <c r="Z2978" s="402"/>
    </row>
    <row r="2979" spans="23:26" x14ac:dyDescent="0.2">
      <c r="W2979" s="402"/>
      <c r="X2979" s="402"/>
      <c r="Y2979" s="402"/>
      <c r="Z2979" s="402"/>
    </row>
    <row r="2980" spans="23:26" x14ac:dyDescent="0.2">
      <c r="W2980" s="402"/>
      <c r="X2980" s="402"/>
      <c r="Y2980" s="402"/>
      <c r="Z2980" s="402"/>
    </row>
    <row r="2981" spans="23:26" x14ac:dyDescent="0.2">
      <c r="W2981" s="402"/>
      <c r="X2981" s="402"/>
      <c r="Y2981" s="402"/>
      <c r="Z2981" s="402"/>
    </row>
    <row r="2982" spans="23:26" x14ac:dyDescent="0.2">
      <c r="W2982" s="402"/>
      <c r="X2982" s="402"/>
      <c r="Y2982" s="402"/>
      <c r="Z2982" s="402"/>
    </row>
    <row r="2983" spans="23:26" x14ac:dyDescent="0.2">
      <c r="W2983" s="402"/>
      <c r="X2983" s="402"/>
      <c r="Y2983" s="402"/>
      <c r="Z2983" s="402"/>
    </row>
    <row r="2984" spans="23:26" x14ac:dyDescent="0.2">
      <c r="W2984" s="402"/>
      <c r="X2984" s="402"/>
      <c r="Y2984" s="402"/>
      <c r="Z2984" s="402"/>
    </row>
    <row r="2985" spans="23:26" x14ac:dyDescent="0.2">
      <c r="W2985" s="402"/>
      <c r="X2985" s="402"/>
      <c r="Y2985" s="402"/>
      <c r="Z2985" s="402"/>
    </row>
    <row r="2986" spans="23:26" x14ac:dyDescent="0.2">
      <c r="W2986" s="402"/>
      <c r="X2986" s="402"/>
      <c r="Y2986" s="402"/>
      <c r="Z2986" s="402"/>
    </row>
    <row r="2987" spans="23:26" x14ac:dyDescent="0.2">
      <c r="W2987" s="402"/>
      <c r="X2987" s="402"/>
      <c r="Y2987" s="402"/>
      <c r="Z2987" s="402"/>
    </row>
    <row r="2988" spans="23:26" x14ac:dyDescent="0.2">
      <c r="W2988" s="402"/>
      <c r="X2988" s="402"/>
      <c r="Y2988" s="402"/>
      <c r="Z2988" s="402"/>
    </row>
    <row r="2989" spans="23:26" x14ac:dyDescent="0.2">
      <c r="W2989" s="402"/>
      <c r="X2989" s="402"/>
      <c r="Y2989" s="402"/>
      <c r="Z2989" s="402"/>
    </row>
    <row r="2990" spans="23:26" x14ac:dyDescent="0.2">
      <c r="W2990" s="402"/>
      <c r="X2990" s="402"/>
      <c r="Y2990" s="402"/>
      <c r="Z2990" s="402"/>
    </row>
    <row r="2991" spans="23:26" x14ac:dyDescent="0.2">
      <c r="W2991" s="402"/>
      <c r="X2991" s="402"/>
      <c r="Y2991" s="402"/>
      <c r="Z2991" s="402"/>
    </row>
    <row r="2992" spans="23:26" x14ac:dyDescent="0.2">
      <c r="W2992" s="402"/>
      <c r="X2992" s="402"/>
      <c r="Y2992" s="402"/>
      <c r="Z2992" s="402"/>
    </row>
    <row r="2993" spans="23:26" x14ac:dyDescent="0.2">
      <c r="W2993" s="402"/>
      <c r="X2993" s="402"/>
      <c r="Y2993" s="402"/>
      <c r="Z2993" s="402"/>
    </row>
    <row r="2994" spans="23:26" x14ac:dyDescent="0.2">
      <c r="W2994" s="402"/>
      <c r="X2994" s="402"/>
      <c r="Y2994" s="402"/>
      <c r="Z2994" s="402"/>
    </row>
    <row r="2995" spans="23:26" x14ac:dyDescent="0.2">
      <c r="W2995" s="402"/>
      <c r="X2995" s="402"/>
      <c r="Y2995" s="402"/>
      <c r="Z2995" s="402"/>
    </row>
    <row r="2996" spans="23:26" x14ac:dyDescent="0.2">
      <c r="W2996" s="402"/>
      <c r="X2996" s="402"/>
      <c r="Y2996" s="402"/>
      <c r="Z2996" s="402"/>
    </row>
    <row r="2997" spans="23:26" x14ac:dyDescent="0.2">
      <c r="W2997" s="402"/>
      <c r="X2997" s="402"/>
      <c r="Y2997" s="402"/>
      <c r="Z2997" s="402"/>
    </row>
    <row r="2998" spans="23:26" x14ac:dyDescent="0.2">
      <c r="W2998" s="402"/>
      <c r="X2998" s="402"/>
      <c r="Y2998" s="402"/>
      <c r="Z2998" s="402"/>
    </row>
    <row r="2999" spans="23:26" x14ac:dyDescent="0.2">
      <c r="W2999" s="402"/>
      <c r="X2999" s="402"/>
      <c r="Y2999" s="402"/>
      <c r="Z2999" s="402"/>
    </row>
    <row r="3000" spans="23:26" x14ac:dyDescent="0.2">
      <c r="W3000" s="402"/>
      <c r="X3000" s="402"/>
      <c r="Y3000" s="402"/>
      <c r="Z3000" s="402"/>
    </row>
    <row r="3001" spans="23:26" x14ac:dyDescent="0.2">
      <c r="W3001" s="402"/>
      <c r="X3001" s="402"/>
      <c r="Y3001" s="402"/>
      <c r="Z3001" s="402"/>
    </row>
    <row r="3002" spans="23:26" x14ac:dyDescent="0.2">
      <c r="W3002" s="402"/>
      <c r="X3002" s="402"/>
      <c r="Y3002" s="402"/>
      <c r="Z3002" s="402"/>
    </row>
    <row r="3003" spans="23:26" x14ac:dyDescent="0.2">
      <c r="W3003" s="402"/>
      <c r="X3003" s="402"/>
      <c r="Y3003" s="402"/>
      <c r="Z3003" s="402"/>
    </row>
    <row r="3004" spans="23:26" x14ac:dyDescent="0.2">
      <c r="W3004" s="402"/>
      <c r="X3004" s="402"/>
      <c r="Y3004" s="402"/>
      <c r="Z3004" s="402"/>
    </row>
    <row r="3005" spans="23:26" x14ac:dyDescent="0.2">
      <c r="W3005" s="402"/>
      <c r="X3005" s="402"/>
      <c r="Y3005" s="402"/>
      <c r="Z3005" s="402"/>
    </row>
    <row r="3006" spans="23:26" x14ac:dyDescent="0.2">
      <c r="W3006" s="402"/>
      <c r="X3006" s="402"/>
      <c r="Y3006" s="402"/>
      <c r="Z3006" s="402"/>
    </row>
    <row r="3007" spans="23:26" x14ac:dyDescent="0.2">
      <c r="W3007" s="402"/>
      <c r="X3007" s="402"/>
      <c r="Y3007" s="402"/>
      <c r="Z3007" s="402"/>
    </row>
    <row r="3008" spans="23:26" x14ac:dyDescent="0.2">
      <c r="W3008" s="402"/>
      <c r="X3008" s="402"/>
      <c r="Y3008" s="402"/>
      <c r="Z3008" s="402"/>
    </row>
    <row r="3009" spans="23:26" x14ac:dyDescent="0.2">
      <c r="W3009" s="402"/>
      <c r="X3009" s="402"/>
      <c r="Y3009" s="402"/>
      <c r="Z3009" s="402"/>
    </row>
    <row r="3010" spans="23:26" x14ac:dyDescent="0.2">
      <c r="W3010" s="402"/>
      <c r="X3010" s="402"/>
      <c r="Y3010" s="402"/>
      <c r="Z3010" s="402"/>
    </row>
    <row r="3011" spans="23:26" x14ac:dyDescent="0.2">
      <c r="W3011" s="402"/>
      <c r="X3011" s="402"/>
      <c r="Y3011" s="402"/>
      <c r="Z3011" s="402"/>
    </row>
    <row r="3012" spans="23:26" x14ac:dyDescent="0.2">
      <c r="W3012" s="402"/>
      <c r="X3012" s="402"/>
      <c r="Y3012" s="402"/>
      <c r="Z3012" s="402"/>
    </row>
    <row r="3013" spans="23:26" x14ac:dyDescent="0.2">
      <c r="W3013" s="402"/>
      <c r="X3013" s="402"/>
      <c r="Y3013" s="402"/>
      <c r="Z3013" s="402"/>
    </row>
    <row r="3014" spans="23:26" x14ac:dyDescent="0.2">
      <c r="W3014" s="402"/>
      <c r="X3014" s="402"/>
      <c r="Y3014" s="402"/>
      <c r="Z3014" s="402"/>
    </row>
    <row r="3015" spans="23:26" x14ac:dyDescent="0.2">
      <c r="W3015" s="402"/>
      <c r="X3015" s="402"/>
      <c r="Y3015" s="402"/>
      <c r="Z3015" s="402"/>
    </row>
    <row r="3016" spans="23:26" x14ac:dyDescent="0.2">
      <c r="W3016" s="402"/>
      <c r="X3016" s="402"/>
      <c r="Y3016" s="402"/>
      <c r="Z3016" s="402"/>
    </row>
    <row r="3017" spans="23:26" x14ac:dyDescent="0.2">
      <c r="W3017" s="402"/>
      <c r="X3017" s="402"/>
      <c r="Y3017" s="402"/>
      <c r="Z3017" s="402"/>
    </row>
    <row r="3018" spans="23:26" x14ac:dyDescent="0.2">
      <c r="W3018" s="402"/>
      <c r="X3018" s="402"/>
      <c r="Y3018" s="402"/>
      <c r="Z3018" s="402"/>
    </row>
    <row r="3019" spans="23:26" x14ac:dyDescent="0.2">
      <c r="W3019" s="402"/>
      <c r="X3019" s="402"/>
      <c r="Y3019" s="402"/>
      <c r="Z3019" s="402"/>
    </row>
    <row r="3020" spans="23:26" x14ac:dyDescent="0.2">
      <c r="W3020" s="402"/>
      <c r="X3020" s="402"/>
      <c r="Y3020" s="402"/>
      <c r="Z3020" s="402"/>
    </row>
    <row r="3021" spans="23:26" x14ac:dyDescent="0.2">
      <c r="W3021" s="402"/>
      <c r="X3021" s="402"/>
      <c r="Y3021" s="402"/>
      <c r="Z3021" s="402"/>
    </row>
    <row r="3022" spans="23:26" x14ac:dyDescent="0.2">
      <c r="W3022" s="402"/>
      <c r="X3022" s="402"/>
      <c r="Y3022" s="402"/>
      <c r="Z3022" s="402"/>
    </row>
    <row r="3023" spans="23:26" x14ac:dyDescent="0.2">
      <c r="W3023" s="402"/>
      <c r="X3023" s="402"/>
      <c r="Y3023" s="402"/>
      <c r="Z3023" s="402"/>
    </row>
    <row r="3024" spans="23:26" x14ac:dyDescent="0.2">
      <c r="W3024" s="402"/>
      <c r="X3024" s="402"/>
      <c r="Y3024" s="402"/>
      <c r="Z3024" s="402"/>
    </row>
    <row r="3025" spans="23:26" x14ac:dyDescent="0.2">
      <c r="W3025" s="402"/>
      <c r="X3025" s="402"/>
      <c r="Y3025" s="402"/>
      <c r="Z3025" s="402"/>
    </row>
    <row r="3026" spans="23:26" x14ac:dyDescent="0.2">
      <c r="W3026" s="402"/>
      <c r="X3026" s="402"/>
      <c r="Y3026" s="402"/>
      <c r="Z3026" s="402"/>
    </row>
    <row r="3027" spans="23:26" x14ac:dyDescent="0.2">
      <c r="W3027" s="402"/>
      <c r="X3027" s="402"/>
      <c r="Y3027" s="402"/>
      <c r="Z3027" s="402"/>
    </row>
    <row r="3028" spans="23:26" x14ac:dyDescent="0.2">
      <c r="W3028" s="402"/>
      <c r="X3028" s="402"/>
      <c r="Y3028" s="402"/>
      <c r="Z3028" s="402"/>
    </row>
    <row r="3029" spans="23:26" x14ac:dyDescent="0.2">
      <c r="W3029" s="402"/>
      <c r="X3029" s="402"/>
      <c r="Y3029" s="402"/>
      <c r="Z3029" s="402"/>
    </row>
    <row r="3030" spans="23:26" x14ac:dyDescent="0.2">
      <c r="W3030" s="402"/>
      <c r="X3030" s="402"/>
      <c r="Y3030" s="402"/>
      <c r="Z3030" s="402"/>
    </row>
    <row r="3031" spans="23:26" x14ac:dyDescent="0.2">
      <c r="W3031" s="402"/>
      <c r="X3031" s="402"/>
      <c r="Y3031" s="402"/>
      <c r="Z3031" s="402"/>
    </row>
    <row r="3032" spans="23:26" x14ac:dyDescent="0.2">
      <c r="W3032" s="402"/>
      <c r="X3032" s="402"/>
      <c r="Y3032" s="402"/>
      <c r="Z3032" s="402"/>
    </row>
    <row r="3033" spans="23:26" x14ac:dyDescent="0.2">
      <c r="W3033" s="402"/>
      <c r="X3033" s="402"/>
      <c r="Y3033" s="402"/>
      <c r="Z3033" s="402"/>
    </row>
    <row r="3034" spans="23:26" x14ac:dyDescent="0.2">
      <c r="W3034" s="402"/>
      <c r="X3034" s="402"/>
      <c r="Y3034" s="402"/>
      <c r="Z3034" s="402"/>
    </row>
    <row r="3035" spans="23:26" x14ac:dyDescent="0.2">
      <c r="W3035" s="402"/>
      <c r="X3035" s="402"/>
      <c r="Y3035" s="402"/>
      <c r="Z3035" s="402"/>
    </row>
    <row r="3036" spans="23:26" x14ac:dyDescent="0.2">
      <c r="W3036" s="402"/>
      <c r="X3036" s="402"/>
      <c r="Y3036" s="402"/>
      <c r="Z3036" s="402"/>
    </row>
    <row r="3037" spans="23:26" x14ac:dyDescent="0.2">
      <c r="W3037" s="402"/>
      <c r="X3037" s="402"/>
      <c r="Y3037" s="402"/>
      <c r="Z3037" s="402"/>
    </row>
    <row r="3038" spans="23:26" x14ac:dyDescent="0.2">
      <c r="W3038" s="402"/>
      <c r="X3038" s="402"/>
      <c r="Y3038" s="402"/>
      <c r="Z3038" s="402"/>
    </row>
    <row r="3039" spans="23:26" x14ac:dyDescent="0.2">
      <c r="W3039" s="402"/>
      <c r="X3039" s="402"/>
      <c r="Y3039" s="402"/>
      <c r="Z3039" s="402"/>
    </row>
    <row r="3040" spans="23:26" x14ac:dyDescent="0.2">
      <c r="W3040" s="402"/>
      <c r="X3040" s="402"/>
      <c r="Y3040" s="402"/>
      <c r="Z3040" s="402"/>
    </row>
    <row r="3041" spans="23:26" x14ac:dyDescent="0.2">
      <c r="W3041" s="402"/>
      <c r="X3041" s="402"/>
      <c r="Y3041" s="402"/>
      <c r="Z3041" s="402"/>
    </row>
    <row r="3042" spans="23:26" x14ac:dyDescent="0.2">
      <c r="W3042" s="402"/>
      <c r="X3042" s="402"/>
      <c r="Y3042" s="402"/>
      <c r="Z3042" s="402"/>
    </row>
    <row r="3043" spans="23:26" x14ac:dyDescent="0.2">
      <c r="W3043" s="402"/>
      <c r="X3043" s="402"/>
      <c r="Y3043" s="402"/>
      <c r="Z3043" s="402"/>
    </row>
    <row r="3044" spans="23:26" x14ac:dyDescent="0.2">
      <c r="W3044" s="402"/>
      <c r="X3044" s="402"/>
      <c r="Y3044" s="402"/>
      <c r="Z3044" s="402"/>
    </row>
    <row r="3045" spans="23:26" x14ac:dyDescent="0.2">
      <c r="W3045" s="402"/>
      <c r="X3045" s="402"/>
      <c r="Y3045" s="402"/>
      <c r="Z3045" s="402"/>
    </row>
    <row r="3046" spans="23:26" x14ac:dyDescent="0.2">
      <c r="W3046" s="402"/>
      <c r="X3046" s="402"/>
      <c r="Y3046" s="402"/>
      <c r="Z3046" s="402"/>
    </row>
    <row r="3047" spans="23:26" x14ac:dyDescent="0.2">
      <c r="W3047" s="402"/>
      <c r="X3047" s="402"/>
      <c r="Y3047" s="402"/>
      <c r="Z3047" s="402"/>
    </row>
    <row r="3048" spans="23:26" x14ac:dyDescent="0.2">
      <c r="W3048" s="402"/>
      <c r="X3048" s="402"/>
      <c r="Y3048" s="402"/>
      <c r="Z3048" s="402"/>
    </row>
    <row r="3049" spans="23:26" x14ac:dyDescent="0.2">
      <c r="W3049" s="402"/>
      <c r="X3049" s="402"/>
      <c r="Y3049" s="402"/>
      <c r="Z3049" s="402"/>
    </row>
    <row r="3050" spans="23:26" x14ac:dyDescent="0.2">
      <c r="W3050" s="402"/>
      <c r="X3050" s="402"/>
      <c r="Y3050" s="402"/>
      <c r="Z3050" s="402"/>
    </row>
    <row r="3051" spans="23:26" x14ac:dyDescent="0.2">
      <c r="W3051" s="402"/>
      <c r="X3051" s="402"/>
      <c r="Y3051" s="402"/>
      <c r="Z3051" s="402"/>
    </row>
    <row r="3052" spans="23:26" x14ac:dyDescent="0.2">
      <c r="W3052" s="402"/>
      <c r="X3052" s="402"/>
      <c r="Y3052" s="402"/>
      <c r="Z3052" s="402"/>
    </row>
    <row r="3053" spans="23:26" x14ac:dyDescent="0.2">
      <c r="W3053" s="402"/>
      <c r="X3053" s="402"/>
      <c r="Y3053" s="402"/>
      <c r="Z3053" s="402"/>
    </row>
    <row r="3054" spans="23:26" x14ac:dyDescent="0.2">
      <c r="W3054" s="402"/>
      <c r="X3054" s="402"/>
      <c r="Y3054" s="402"/>
      <c r="Z3054" s="402"/>
    </row>
    <row r="3055" spans="23:26" x14ac:dyDescent="0.2">
      <c r="W3055" s="402"/>
      <c r="X3055" s="402"/>
      <c r="Y3055" s="402"/>
      <c r="Z3055" s="402"/>
    </row>
    <row r="3056" spans="23:26" x14ac:dyDescent="0.2">
      <c r="W3056" s="402"/>
      <c r="X3056" s="402"/>
      <c r="Y3056" s="402"/>
      <c r="Z3056" s="402"/>
    </row>
    <row r="3057" spans="23:26" x14ac:dyDescent="0.2">
      <c r="W3057" s="402"/>
      <c r="X3057" s="402"/>
      <c r="Y3057" s="402"/>
      <c r="Z3057" s="402"/>
    </row>
    <row r="3058" spans="23:26" x14ac:dyDescent="0.2">
      <c r="W3058" s="402"/>
      <c r="X3058" s="402"/>
      <c r="Y3058" s="402"/>
      <c r="Z3058" s="402"/>
    </row>
    <row r="3059" spans="23:26" x14ac:dyDescent="0.2">
      <c r="W3059" s="402"/>
      <c r="X3059" s="402"/>
      <c r="Y3059" s="402"/>
      <c r="Z3059" s="402"/>
    </row>
    <row r="3060" spans="23:26" x14ac:dyDescent="0.2">
      <c r="W3060" s="402"/>
      <c r="X3060" s="402"/>
      <c r="Y3060" s="402"/>
      <c r="Z3060" s="402"/>
    </row>
    <row r="3061" spans="23:26" x14ac:dyDescent="0.2">
      <c r="W3061" s="402"/>
      <c r="X3061" s="402"/>
      <c r="Y3061" s="402"/>
      <c r="Z3061" s="402"/>
    </row>
    <row r="3062" spans="23:26" x14ac:dyDescent="0.2">
      <c r="W3062" s="402"/>
      <c r="X3062" s="402"/>
      <c r="Y3062" s="402"/>
      <c r="Z3062" s="402"/>
    </row>
    <row r="3063" spans="23:26" x14ac:dyDescent="0.2">
      <c r="W3063" s="402"/>
      <c r="X3063" s="402"/>
      <c r="Y3063" s="402"/>
      <c r="Z3063" s="402"/>
    </row>
    <row r="3064" spans="23:26" x14ac:dyDescent="0.2">
      <c r="W3064" s="402"/>
      <c r="X3064" s="402"/>
      <c r="Y3064" s="402"/>
      <c r="Z3064" s="402"/>
    </row>
    <row r="3065" spans="23:26" x14ac:dyDescent="0.2">
      <c r="W3065" s="402"/>
      <c r="X3065" s="402"/>
      <c r="Y3065" s="402"/>
      <c r="Z3065" s="402"/>
    </row>
    <row r="3066" spans="23:26" x14ac:dyDescent="0.2">
      <c r="W3066" s="402"/>
      <c r="X3066" s="402"/>
      <c r="Y3066" s="402"/>
      <c r="Z3066" s="402"/>
    </row>
    <row r="3067" spans="23:26" x14ac:dyDescent="0.2">
      <c r="W3067" s="402"/>
      <c r="X3067" s="402"/>
      <c r="Y3067" s="402"/>
      <c r="Z3067" s="402"/>
    </row>
    <row r="3068" spans="23:26" x14ac:dyDescent="0.2">
      <c r="W3068" s="402"/>
      <c r="X3068" s="402"/>
      <c r="Y3068" s="402"/>
      <c r="Z3068" s="402"/>
    </row>
    <row r="3069" spans="23:26" x14ac:dyDescent="0.2">
      <c r="W3069" s="402"/>
      <c r="X3069" s="402"/>
      <c r="Y3069" s="402"/>
      <c r="Z3069" s="402"/>
    </row>
    <row r="3070" spans="23:26" x14ac:dyDescent="0.2">
      <c r="W3070" s="402"/>
      <c r="X3070" s="402"/>
      <c r="Y3070" s="402"/>
      <c r="Z3070" s="402"/>
    </row>
    <row r="3071" spans="23:26" x14ac:dyDescent="0.2">
      <c r="W3071" s="402"/>
      <c r="X3071" s="402"/>
      <c r="Y3071" s="402"/>
      <c r="Z3071" s="402"/>
    </row>
    <row r="3072" spans="23:26" x14ac:dyDescent="0.2">
      <c r="W3072" s="402"/>
      <c r="X3072" s="402"/>
      <c r="Y3072" s="402"/>
      <c r="Z3072" s="402"/>
    </row>
    <row r="3073" spans="23:26" x14ac:dyDescent="0.2">
      <c r="W3073" s="402"/>
      <c r="X3073" s="402"/>
      <c r="Y3073" s="402"/>
      <c r="Z3073" s="402"/>
    </row>
    <row r="3074" spans="23:26" x14ac:dyDescent="0.2">
      <c r="W3074" s="402"/>
      <c r="X3074" s="402"/>
      <c r="Y3074" s="402"/>
      <c r="Z3074" s="402"/>
    </row>
    <row r="3075" spans="23:26" x14ac:dyDescent="0.2">
      <c r="W3075" s="402"/>
      <c r="X3075" s="402"/>
      <c r="Y3075" s="402"/>
      <c r="Z3075" s="402"/>
    </row>
    <row r="3076" spans="23:26" x14ac:dyDescent="0.2">
      <c r="W3076" s="402"/>
      <c r="X3076" s="402"/>
      <c r="Y3076" s="402"/>
      <c r="Z3076" s="402"/>
    </row>
    <row r="3077" spans="23:26" x14ac:dyDescent="0.2">
      <c r="W3077" s="402"/>
      <c r="X3077" s="402"/>
      <c r="Y3077" s="402"/>
      <c r="Z3077" s="402"/>
    </row>
    <row r="3078" spans="23:26" x14ac:dyDescent="0.2">
      <c r="W3078" s="402"/>
      <c r="X3078" s="402"/>
      <c r="Y3078" s="402"/>
      <c r="Z3078" s="402"/>
    </row>
    <row r="3079" spans="23:26" x14ac:dyDescent="0.2">
      <c r="W3079" s="402"/>
      <c r="X3079" s="402"/>
      <c r="Y3079" s="402"/>
      <c r="Z3079" s="402"/>
    </row>
    <row r="3080" spans="23:26" x14ac:dyDescent="0.2">
      <c r="W3080" s="402"/>
      <c r="X3080" s="402"/>
      <c r="Y3080" s="402"/>
      <c r="Z3080" s="402"/>
    </row>
    <row r="3081" spans="23:26" x14ac:dyDescent="0.2">
      <c r="W3081" s="402"/>
      <c r="X3081" s="402"/>
      <c r="Y3081" s="402"/>
      <c r="Z3081" s="402"/>
    </row>
    <row r="3082" spans="23:26" x14ac:dyDescent="0.2">
      <c r="W3082" s="402"/>
      <c r="X3082" s="402"/>
      <c r="Y3082" s="402"/>
      <c r="Z3082" s="402"/>
    </row>
    <row r="3083" spans="23:26" x14ac:dyDescent="0.2">
      <c r="W3083" s="402"/>
      <c r="X3083" s="402"/>
      <c r="Y3083" s="402"/>
      <c r="Z3083" s="402"/>
    </row>
    <row r="3084" spans="23:26" x14ac:dyDescent="0.2">
      <c r="W3084" s="402"/>
      <c r="X3084" s="402"/>
      <c r="Y3084" s="402"/>
      <c r="Z3084" s="402"/>
    </row>
    <row r="3085" spans="23:26" x14ac:dyDescent="0.2">
      <c r="W3085" s="402"/>
      <c r="X3085" s="402"/>
      <c r="Y3085" s="402"/>
      <c r="Z3085" s="402"/>
    </row>
    <row r="3086" spans="23:26" x14ac:dyDescent="0.2">
      <c r="W3086" s="402"/>
      <c r="X3086" s="402"/>
      <c r="Y3086" s="402"/>
      <c r="Z3086" s="402"/>
    </row>
    <row r="3087" spans="23:26" x14ac:dyDescent="0.2">
      <c r="W3087" s="402"/>
      <c r="X3087" s="402"/>
      <c r="Y3087" s="402"/>
      <c r="Z3087" s="402"/>
    </row>
    <row r="3088" spans="23:26" x14ac:dyDescent="0.2">
      <c r="W3088" s="402"/>
      <c r="X3088" s="402"/>
      <c r="Y3088" s="402"/>
      <c r="Z3088" s="402"/>
    </row>
    <row r="3089" spans="23:26" x14ac:dyDescent="0.2">
      <c r="W3089" s="402"/>
      <c r="X3089" s="402"/>
      <c r="Y3089" s="402"/>
      <c r="Z3089" s="402"/>
    </row>
    <row r="3090" spans="23:26" x14ac:dyDescent="0.2">
      <c r="W3090" s="402"/>
      <c r="X3090" s="402"/>
      <c r="Y3090" s="402"/>
      <c r="Z3090" s="402"/>
    </row>
    <row r="3091" spans="23:26" x14ac:dyDescent="0.2">
      <c r="W3091" s="402"/>
      <c r="X3091" s="402"/>
      <c r="Y3091" s="402"/>
      <c r="Z3091" s="402"/>
    </row>
    <row r="3092" spans="23:26" x14ac:dyDescent="0.2">
      <c r="W3092" s="402"/>
      <c r="X3092" s="402"/>
      <c r="Y3092" s="402"/>
      <c r="Z3092" s="402"/>
    </row>
    <row r="3093" spans="23:26" x14ac:dyDescent="0.2">
      <c r="W3093" s="402"/>
      <c r="X3093" s="402"/>
      <c r="Y3093" s="402"/>
      <c r="Z3093" s="402"/>
    </row>
    <row r="3094" spans="23:26" x14ac:dyDescent="0.2">
      <c r="W3094" s="402"/>
      <c r="X3094" s="402"/>
      <c r="Y3094" s="402"/>
      <c r="Z3094" s="402"/>
    </row>
    <row r="3095" spans="23:26" x14ac:dyDescent="0.2">
      <c r="W3095" s="402"/>
      <c r="X3095" s="402"/>
      <c r="Y3095" s="402"/>
      <c r="Z3095" s="402"/>
    </row>
    <row r="3096" spans="23:26" x14ac:dyDescent="0.2">
      <c r="W3096" s="402"/>
      <c r="X3096" s="402"/>
      <c r="Y3096" s="402"/>
      <c r="Z3096" s="402"/>
    </row>
    <row r="3097" spans="23:26" x14ac:dyDescent="0.2">
      <c r="W3097" s="402"/>
      <c r="X3097" s="402"/>
      <c r="Y3097" s="402"/>
      <c r="Z3097" s="402"/>
    </row>
    <row r="3098" spans="23:26" x14ac:dyDescent="0.2">
      <c r="W3098" s="402"/>
      <c r="X3098" s="402"/>
      <c r="Y3098" s="402"/>
      <c r="Z3098" s="402"/>
    </row>
    <row r="3099" spans="23:26" x14ac:dyDescent="0.2">
      <c r="W3099" s="402"/>
      <c r="X3099" s="402"/>
      <c r="Y3099" s="402"/>
      <c r="Z3099" s="402"/>
    </row>
    <row r="3100" spans="23:26" x14ac:dyDescent="0.2">
      <c r="W3100" s="402"/>
      <c r="X3100" s="402"/>
      <c r="Y3100" s="402"/>
      <c r="Z3100" s="402"/>
    </row>
    <row r="3101" spans="23:26" x14ac:dyDescent="0.2">
      <c r="W3101" s="402"/>
      <c r="X3101" s="402"/>
      <c r="Y3101" s="402"/>
      <c r="Z3101" s="402"/>
    </row>
    <row r="3102" spans="23:26" x14ac:dyDescent="0.2">
      <c r="W3102" s="402"/>
      <c r="X3102" s="402"/>
      <c r="Y3102" s="402"/>
      <c r="Z3102" s="402"/>
    </row>
    <row r="3103" spans="23:26" x14ac:dyDescent="0.2">
      <c r="W3103" s="402"/>
      <c r="X3103" s="402"/>
      <c r="Y3103" s="402"/>
      <c r="Z3103" s="402"/>
    </row>
    <row r="3104" spans="23:26" x14ac:dyDescent="0.2">
      <c r="W3104" s="402"/>
      <c r="X3104" s="402"/>
      <c r="Y3104" s="402"/>
      <c r="Z3104" s="402"/>
    </row>
    <row r="3105" spans="23:26" x14ac:dyDescent="0.2">
      <c r="W3105" s="402"/>
      <c r="X3105" s="402"/>
      <c r="Y3105" s="402"/>
      <c r="Z3105" s="402"/>
    </row>
    <row r="3106" spans="23:26" x14ac:dyDescent="0.2">
      <c r="W3106" s="402"/>
      <c r="X3106" s="402"/>
      <c r="Y3106" s="402"/>
      <c r="Z3106" s="402"/>
    </row>
    <row r="3107" spans="23:26" x14ac:dyDescent="0.2">
      <c r="W3107" s="402"/>
      <c r="X3107" s="402"/>
      <c r="Y3107" s="402"/>
      <c r="Z3107" s="402"/>
    </row>
    <row r="3108" spans="23:26" x14ac:dyDescent="0.2">
      <c r="W3108" s="402"/>
      <c r="X3108" s="402"/>
      <c r="Y3108" s="402"/>
      <c r="Z3108" s="402"/>
    </row>
    <row r="3109" spans="23:26" x14ac:dyDescent="0.2">
      <c r="W3109" s="402"/>
      <c r="X3109" s="402"/>
      <c r="Y3109" s="402"/>
      <c r="Z3109" s="402"/>
    </row>
    <row r="3110" spans="23:26" x14ac:dyDescent="0.2">
      <c r="W3110" s="402"/>
      <c r="X3110" s="402"/>
      <c r="Y3110" s="402"/>
      <c r="Z3110" s="402"/>
    </row>
    <row r="3111" spans="23:26" x14ac:dyDescent="0.2">
      <c r="W3111" s="402"/>
      <c r="X3111" s="402"/>
      <c r="Y3111" s="402"/>
      <c r="Z3111" s="402"/>
    </row>
    <row r="3112" spans="23:26" x14ac:dyDescent="0.2">
      <c r="W3112" s="402"/>
      <c r="X3112" s="402"/>
      <c r="Y3112" s="402"/>
      <c r="Z3112" s="402"/>
    </row>
    <row r="3113" spans="23:26" x14ac:dyDescent="0.2">
      <c r="W3113" s="402"/>
      <c r="X3113" s="402"/>
      <c r="Y3113" s="402"/>
      <c r="Z3113" s="402"/>
    </row>
    <row r="3114" spans="23:26" x14ac:dyDescent="0.2">
      <c r="W3114" s="402"/>
      <c r="X3114" s="402"/>
      <c r="Y3114" s="402"/>
      <c r="Z3114" s="402"/>
    </row>
    <row r="3115" spans="23:26" x14ac:dyDescent="0.2">
      <c r="W3115" s="402"/>
      <c r="X3115" s="402"/>
      <c r="Y3115" s="402"/>
      <c r="Z3115" s="402"/>
    </row>
    <row r="3116" spans="23:26" x14ac:dyDescent="0.2">
      <c r="W3116" s="402"/>
      <c r="X3116" s="402"/>
      <c r="Y3116" s="402"/>
      <c r="Z3116" s="402"/>
    </row>
    <row r="3117" spans="23:26" x14ac:dyDescent="0.2">
      <c r="W3117" s="402"/>
      <c r="X3117" s="402"/>
      <c r="Y3117" s="402"/>
      <c r="Z3117" s="402"/>
    </row>
    <row r="3118" spans="23:26" x14ac:dyDescent="0.2">
      <c r="W3118" s="402"/>
      <c r="X3118" s="402"/>
      <c r="Y3118" s="402"/>
      <c r="Z3118" s="402"/>
    </row>
    <row r="3119" spans="23:26" x14ac:dyDescent="0.2">
      <c r="W3119" s="402"/>
      <c r="X3119" s="402"/>
      <c r="Y3119" s="402"/>
      <c r="Z3119" s="402"/>
    </row>
    <row r="3120" spans="23:26" x14ac:dyDescent="0.2">
      <c r="W3120" s="402"/>
      <c r="X3120" s="402"/>
      <c r="Y3120" s="402"/>
      <c r="Z3120" s="402"/>
    </row>
    <row r="3121" spans="23:26" x14ac:dyDescent="0.2">
      <c r="W3121" s="402"/>
      <c r="X3121" s="402"/>
      <c r="Y3121" s="402"/>
      <c r="Z3121" s="402"/>
    </row>
    <row r="3122" spans="23:26" x14ac:dyDescent="0.2">
      <c r="W3122" s="402"/>
      <c r="X3122" s="402"/>
      <c r="Y3122" s="402"/>
      <c r="Z3122" s="402"/>
    </row>
    <row r="3123" spans="23:26" x14ac:dyDescent="0.2">
      <c r="W3123" s="402"/>
      <c r="X3123" s="402"/>
      <c r="Y3123" s="402"/>
      <c r="Z3123" s="402"/>
    </row>
    <row r="3124" spans="23:26" x14ac:dyDescent="0.2">
      <c r="W3124" s="402"/>
      <c r="X3124" s="402"/>
      <c r="Y3124" s="402"/>
      <c r="Z3124" s="402"/>
    </row>
    <row r="3125" spans="23:26" x14ac:dyDescent="0.2">
      <c r="W3125" s="402"/>
      <c r="X3125" s="402"/>
      <c r="Y3125" s="402"/>
      <c r="Z3125" s="402"/>
    </row>
    <row r="3126" spans="23:26" x14ac:dyDescent="0.2">
      <c r="W3126" s="402"/>
      <c r="X3126" s="402"/>
      <c r="Y3126" s="402"/>
      <c r="Z3126" s="402"/>
    </row>
    <row r="3127" spans="23:26" x14ac:dyDescent="0.2">
      <c r="W3127" s="402"/>
      <c r="X3127" s="402"/>
      <c r="Y3127" s="402"/>
      <c r="Z3127" s="402"/>
    </row>
    <row r="3128" spans="23:26" x14ac:dyDescent="0.2">
      <c r="W3128" s="402"/>
      <c r="X3128" s="402"/>
      <c r="Y3128" s="402"/>
      <c r="Z3128" s="402"/>
    </row>
    <row r="3129" spans="23:26" x14ac:dyDescent="0.2">
      <c r="W3129" s="402"/>
      <c r="X3129" s="402"/>
      <c r="Y3129" s="402"/>
      <c r="Z3129" s="402"/>
    </row>
    <row r="3130" spans="23:26" x14ac:dyDescent="0.2">
      <c r="W3130" s="402"/>
      <c r="X3130" s="402"/>
      <c r="Y3130" s="402"/>
      <c r="Z3130" s="402"/>
    </row>
    <row r="3131" spans="23:26" x14ac:dyDescent="0.2">
      <c r="W3131" s="402"/>
      <c r="X3131" s="402"/>
      <c r="Y3131" s="402"/>
      <c r="Z3131" s="402"/>
    </row>
    <row r="3132" spans="23:26" x14ac:dyDescent="0.2">
      <c r="W3132" s="402"/>
      <c r="X3132" s="402"/>
      <c r="Y3132" s="402"/>
      <c r="Z3132" s="402"/>
    </row>
    <row r="3133" spans="23:26" x14ac:dyDescent="0.2">
      <c r="W3133" s="402"/>
      <c r="X3133" s="402"/>
      <c r="Y3133" s="402"/>
      <c r="Z3133" s="402"/>
    </row>
    <row r="3134" spans="23:26" x14ac:dyDescent="0.2">
      <c r="W3134" s="402"/>
      <c r="X3134" s="402"/>
      <c r="Y3134" s="402"/>
      <c r="Z3134" s="402"/>
    </row>
    <row r="3135" spans="23:26" x14ac:dyDescent="0.2">
      <c r="W3135" s="402"/>
      <c r="X3135" s="402"/>
      <c r="Y3135" s="402"/>
      <c r="Z3135" s="402"/>
    </row>
    <row r="3136" spans="23:26" x14ac:dyDescent="0.2">
      <c r="W3136" s="402"/>
      <c r="X3136" s="402"/>
      <c r="Y3136" s="402"/>
      <c r="Z3136" s="402"/>
    </row>
    <row r="3137" spans="23:26" x14ac:dyDescent="0.2">
      <c r="W3137" s="402"/>
      <c r="X3137" s="402"/>
      <c r="Y3137" s="402"/>
      <c r="Z3137" s="402"/>
    </row>
    <row r="3138" spans="23:26" x14ac:dyDescent="0.2">
      <c r="W3138" s="402"/>
      <c r="X3138" s="402"/>
      <c r="Y3138" s="402"/>
      <c r="Z3138" s="402"/>
    </row>
    <row r="3139" spans="23:26" x14ac:dyDescent="0.2">
      <c r="W3139" s="402"/>
      <c r="X3139" s="402"/>
      <c r="Y3139" s="402"/>
      <c r="Z3139" s="402"/>
    </row>
    <row r="3140" spans="23:26" x14ac:dyDescent="0.2">
      <c r="W3140" s="402"/>
      <c r="X3140" s="402"/>
      <c r="Y3140" s="402"/>
      <c r="Z3140" s="402"/>
    </row>
    <row r="3141" spans="23:26" x14ac:dyDescent="0.2">
      <c r="W3141" s="402"/>
      <c r="X3141" s="402"/>
      <c r="Y3141" s="402"/>
      <c r="Z3141" s="402"/>
    </row>
    <row r="3142" spans="23:26" x14ac:dyDescent="0.2">
      <c r="W3142" s="402"/>
      <c r="X3142" s="402"/>
      <c r="Y3142" s="402"/>
      <c r="Z3142" s="402"/>
    </row>
    <row r="3143" spans="23:26" x14ac:dyDescent="0.2">
      <c r="W3143" s="402"/>
      <c r="X3143" s="402"/>
      <c r="Y3143" s="402"/>
      <c r="Z3143" s="402"/>
    </row>
    <row r="3144" spans="23:26" x14ac:dyDescent="0.2">
      <c r="W3144" s="402"/>
      <c r="X3144" s="402"/>
      <c r="Y3144" s="402"/>
      <c r="Z3144" s="402"/>
    </row>
    <row r="3145" spans="23:26" x14ac:dyDescent="0.2">
      <c r="W3145" s="402"/>
      <c r="X3145" s="402"/>
      <c r="Y3145" s="402"/>
      <c r="Z3145" s="402"/>
    </row>
    <row r="3146" spans="23:26" x14ac:dyDescent="0.2">
      <c r="W3146" s="402"/>
      <c r="X3146" s="402"/>
      <c r="Y3146" s="402"/>
      <c r="Z3146" s="402"/>
    </row>
    <row r="3147" spans="23:26" x14ac:dyDescent="0.2">
      <c r="W3147" s="402"/>
      <c r="X3147" s="402"/>
      <c r="Y3147" s="402"/>
      <c r="Z3147" s="402"/>
    </row>
    <row r="3148" spans="23:26" x14ac:dyDescent="0.2">
      <c r="W3148" s="402"/>
      <c r="X3148" s="402"/>
      <c r="Y3148" s="402"/>
      <c r="Z3148" s="402"/>
    </row>
    <row r="3149" spans="23:26" x14ac:dyDescent="0.2">
      <c r="W3149" s="402"/>
      <c r="X3149" s="402"/>
      <c r="Y3149" s="402"/>
      <c r="Z3149" s="402"/>
    </row>
    <row r="3150" spans="23:26" x14ac:dyDescent="0.2">
      <c r="W3150" s="402"/>
      <c r="X3150" s="402"/>
      <c r="Y3150" s="402"/>
      <c r="Z3150" s="402"/>
    </row>
    <row r="3151" spans="23:26" x14ac:dyDescent="0.2">
      <c r="W3151" s="402"/>
      <c r="X3151" s="402"/>
      <c r="Y3151" s="402"/>
      <c r="Z3151" s="402"/>
    </row>
    <row r="3152" spans="23:26" x14ac:dyDescent="0.2">
      <c r="W3152" s="402"/>
      <c r="X3152" s="402"/>
      <c r="Y3152" s="402"/>
      <c r="Z3152" s="402"/>
    </row>
    <row r="3153" spans="23:26" x14ac:dyDescent="0.2">
      <c r="W3153" s="402"/>
      <c r="X3153" s="402"/>
      <c r="Y3153" s="402"/>
      <c r="Z3153" s="402"/>
    </row>
    <row r="3154" spans="23:26" x14ac:dyDescent="0.2">
      <c r="W3154" s="402"/>
      <c r="X3154" s="402"/>
      <c r="Y3154" s="402"/>
      <c r="Z3154" s="402"/>
    </row>
    <row r="3155" spans="23:26" x14ac:dyDescent="0.2">
      <c r="W3155" s="402"/>
      <c r="X3155" s="402"/>
      <c r="Y3155" s="402"/>
      <c r="Z3155" s="402"/>
    </row>
    <row r="3156" spans="23:26" x14ac:dyDescent="0.2">
      <c r="W3156" s="402"/>
      <c r="X3156" s="402"/>
      <c r="Y3156" s="402"/>
      <c r="Z3156" s="402"/>
    </row>
    <row r="3157" spans="23:26" x14ac:dyDescent="0.2">
      <c r="W3157" s="402"/>
      <c r="X3157" s="402"/>
      <c r="Y3157" s="402"/>
      <c r="Z3157" s="402"/>
    </row>
    <row r="3158" spans="23:26" x14ac:dyDescent="0.2">
      <c r="W3158" s="402"/>
      <c r="X3158" s="402"/>
      <c r="Y3158" s="402"/>
      <c r="Z3158" s="402"/>
    </row>
    <row r="3159" spans="23:26" x14ac:dyDescent="0.2">
      <c r="W3159" s="402"/>
      <c r="X3159" s="402"/>
      <c r="Y3159" s="402"/>
      <c r="Z3159" s="402"/>
    </row>
    <row r="3160" spans="23:26" x14ac:dyDescent="0.2">
      <c r="W3160" s="402"/>
      <c r="X3160" s="402"/>
      <c r="Y3160" s="402"/>
      <c r="Z3160" s="402"/>
    </row>
    <row r="3161" spans="23:26" x14ac:dyDescent="0.2">
      <c r="W3161" s="402"/>
      <c r="X3161" s="402"/>
      <c r="Y3161" s="402"/>
      <c r="Z3161" s="402"/>
    </row>
    <row r="3162" spans="23:26" x14ac:dyDescent="0.2">
      <c r="W3162" s="402"/>
      <c r="X3162" s="402"/>
      <c r="Y3162" s="402"/>
      <c r="Z3162" s="402"/>
    </row>
    <row r="3163" spans="23:26" x14ac:dyDescent="0.2">
      <c r="W3163" s="402"/>
      <c r="X3163" s="402"/>
      <c r="Y3163" s="402"/>
      <c r="Z3163" s="402"/>
    </row>
    <row r="3164" spans="23:26" x14ac:dyDescent="0.2">
      <c r="W3164" s="402"/>
      <c r="X3164" s="402"/>
      <c r="Y3164" s="402"/>
      <c r="Z3164" s="402"/>
    </row>
    <row r="3165" spans="23:26" x14ac:dyDescent="0.2">
      <c r="W3165" s="402"/>
      <c r="X3165" s="402"/>
      <c r="Y3165" s="402"/>
      <c r="Z3165" s="402"/>
    </row>
    <row r="3166" spans="23:26" x14ac:dyDescent="0.2">
      <c r="W3166" s="402"/>
      <c r="X3166" s="402"/>
      <c r="Y3166" s="402"/>
      <c r="Z3166" s="402"/>
    </row>
    <row r="3167" spans="23:26" x14ac:dyDescent="0.2">
      <c r="W3167" s="402"/>
      <c r="X3167" s="402"/>
      <c r="Y3167" s="402"/>
      <c r="Z3167" s="402"/>
    </row>
    <row r="3168" spans="23:26" x14ac:dyDescent="0.2">
      <c r="W3168" s="402"/>
      <c r="X3168" s="402"/>
      <c r="Y3168" s="402"/>
      <c r="Z3168" s="402"/>
    </row>
    <row r="3169" spans="23:26" x14ac:dyDescent="0.2">
      <c r="W3169" s="402"/>
      <c r="X3169" s="402"/>
      <c r="Y3169" s="402"/>
      <c r="Z3169" s="402"/>
    </row>
    <row r="3170" spans="23:26" x14ac:dyDescent="0.2">
      <c r="W3170" s="402"/>
      <c r="X3170" s="402"/>
      <c r="Y3170" s="402"/>
      <c r="Z3170" s="402"/>
    </row>
    <row r="3171" spans="23:26" x14ac:dyDescent="0.2">
      <c r="W3171" s="402"/>
      <c r="X3171" s="402"/>
      <c r="Y3171" s="402"/>
      <c r="Z3171" s="402"/>
    </row>
    <row r="3172" spans="23:26" x14ac:dyDescent="0.2">
      <c r="W3172" s="402"/>
      <c r="X3172" s="402"/>
      <c r="Y3172" s="402"/>
      <c r="Z3172" s="402"/>
    </row>
    <row r="3173" spans="23:26" x14ac:dyDescent="0.2">
      <c r="W3173" s="402"/>
      <c r="X3173" s="402"/>
      <c r="Y3173" s="402"/>
      <c r="Z3173" s="402"/>
    </row>
    <row r="3174" spans="23:26" x14ac:dyDescent="0.2">
      <c r="W3174" s="402"/>
      <c r="X3174" s="402"/>
      <c r="Y3174" s="402"/>
      <c r="Z3174" s="402"/>
    </row>
    <row r="3175" spans="23:26" x14ac:dyDescent="0.2">
      <c r="W3175" s="402"/>
      <c r="X3175" s="402"/>
      <c r="Y3175" s="402"/>
      <c r="Z3175" s="402"/>
    </row>
    <row r="3176" spans="23:26" x14ac:dyDescent="0.2">
      <c r="W3176" s="402"/>
      <c r="X3176" s="402"/>
      <c r="Y3176" s="402"/>
      <c r="Z3176" s="402"/>
    </row>
    <row r="3177" spans="23:26" x14ac:dyDescent="0.2">
      <c r="W3177" s="402"/>
      <c r="X3177" s="402"/>
      <c r="Y3177" s="402"/>
      <c r="Z3177" s="402"/>
    </row>
    <row r="3178" spans="23:26" x14ac:dyDescent="0.2">
      <c r="W3178" s="402"/>
      <c r="X3178" s="402"/>
      <c r="Y3178" s="402"/>
      <c r="Z3178" s="402"/>
    </row>
    <row r="3179" spans="23:26" x14ac:dyDescent="0.2">
      <c r="W3179" s="402"/>
      <c r="X3179" s="402"/>
      <c r="Y3179" s="402"/>
      <c r="Z3179" s="402"/>
    </row>
    <row r="3180" spans="23:26" x14ac:dyDescent="0.2">
      <c r="W3180" s="402"/>
      <c r="X3180" s="402"/>
      <c r="Y3180" s="402"/>
      <c r="Z3180" s="402"/>
    </row>
    <row r="3181" spans="23:26" x14ac:dyDescent="0.2">
      <c r="W3181" s="402"/>
      <c r="X3181" s="402"/>
      <c r="Y3181" s="402"/>
      <c r="Z3181" s="402"/>
    </row>
    <row r="3182" spans="23:26" x14ac:dyDescent="0.2">
      <c r="W3182" s="402"/>
      <c r="X3182" s="402"/>
      <c r="Y3182" s="402"/>
      <c r="Z3182" s="402"/>
    </row>
    <row r="3183" spans="23:26" x14ac:dyDescent="0.2">
      <c r="W3183" s="402"/>
      <c r="X3183" s="402"/>
      <c r="Y3183" s="402"/>
      <c r="Z3183" s="402"/>
    </row>
    <row r="3184" spans="23:26" x14ac:dyDescent="0.2">
      <c r="W3184" s="402"/>
      <c r="X3184" s="402"/>
      <c r="Y3184" s="402"/>
      <c r="Z3184" s="402"/>
    </row>
    <row r="3185" spans="23:26" x14ac:dyDescent="0.2">
      <c r="W3185" s="402"/>
      <c r="X3185" s="402"/>
      <c r="Y3185" s="402"/>
      <c r="Z3185" s="402"/>
    </row>
    <row r="3186" spans="23:26" x14ac:dyDescent="0.2">
      <c r="W3186" s="402"/>
      <c r="X3186" s="402"/>
      <c r="Y3186" s="402"/>
      <c r="Z3186" s="402"/>
    </row>
    <row r="3187" spans="23:26" x14ac:dyDescent="0.2">
      <c r="W3187" s="402"/>
      <c r="X3187" s="402"/>
      <c r="Y3187" s="402"/>
      <c r="Z3187" s="402"/>
    </row>
    <row r="3188" spans="23:26" x14ac:dyDescent="0.2">
      <c r="W3188" s="402"/>
      <c r="X3188" s="402"/>
      <c r="Y3188" s="402"/>
      <c r="Z3188" s="402"/>
    </row>
    <row r="3189" spans="23:26" x14ac:dyDescent="0.2">
      <c r="W3189" s="402"/>
      <c r="X3189" s="402"/>
      <c r="Y3189" s="402"/>
      <c r="Z3189" s="402"/>
    </row>
    <row r="3190" spans="23:26" x14ac:dyDescent="0.2">
      <c r="W3190" s="402"/>
      <c r="X3190" s="402"/>
      <c r="Y3190" s="402"/>
      <c r="Z3190" s="402"/>
    </row>
    <row r="3191" spans="23:26" x14ac:dyDescent="0.2">
      <c r="W3191" s="402"/>
      <c r="X3191" s="402"/>
      <c r="Y3191" s="402"/>
      <c r="Z3191" s="402"/>
    </row>
    <row r="3192" spans="23:26" x14ac:dyDescent="0.2">
      <c r="W3192" s="402"/>
      <c r="X3192" s="402"/>
      <c r="Y3192" s="402"/>
      <c r="Z3192" s="402"/>
    </row>
    <row r="3193" spans="23:26" x14ac:dyDescent="0.2">
      <c r="W3193" s="402"/>
      <c r="X3193" s="402"/>
      <c r="Y3193" s="402"/>
      <c r="Z3193" s="402"/>
    </row>
    <row r="3194" spans="23:26" x14ac:dyDescent="0.2">
      <c r="W3194" s="402"/>
      <c r="X3194" s="402"/>
      <c r="Y3194" s="402"/>
      <c r="Z3194" s="402"/>
    </row>
    <row r="3195" spans="23:26" x14ac:dyDescent="0.2">
      <c r="W3195" s="402"/>
      <c r="X3195" s="402"/>
      <c r="Y3195" s="402"/>
      <c r="Z3195" s="402"/>
    </row>
    <row r="3196" spans="23:26" x14ac:dyDescent="0.2">
      <c r="W3196" s="402"/>
      <c r="X3196" s="402"/>
      <c r="Y3196" s="402"/>
      <c r="Z3196" s="402"/>
    </row>
    <row r="3197" spans="23:26" x14ac:dyDescent="0.2">
      <c r="W3197" s="402"/>
      <c r="X3197" s="402"/>
      <c r="Y3197" s="402"/>
      <c r="Z3197" s="402"/>
    </row>
    <row r="3198" spans="23:26" x14ac:dyDescent="0.2">
      <c r="W3198" s="402"/>
      <c r="X3198" s="402"/>
      <c r="Y3198" s="402"/>
      <c r="Z3198" s="402"/>
    </row>
    <row r="3199" spans="23:26" x14ac:dyDescent="0.2">
      <c r="W3199" s="402"/>
      <c r="X3199" s="402"/>
      <c r="Y3199" s="402"/>
      <c r="Z3199" s="402"/>
    </row>
    <row r="3200" spans="23:26" x14ac:dyDescent="0.2">
      <c r="W3200" s="402"/>
      <c r="X3200" s="402"/>
      <c r="Y3200" s="402"/>
      <c r="Z3200" s="402"/>
    </row>
    <row r="3201" spans="23:26" x14ac:dyDescent="0.2">
      <c r="W3201" s="402"/>
      <c r="X3201" s="402"/>
      <c r="Y3201" s="402"/>
      <c r="Z3201" s="402"/>
    </row>
    <row r="3202" spans="23:26" x14ac:dyDescent="0.2">
      <c r="W3202" s="402"/>
      <c r="X3202" s="402"/>
      <c r="Y3202" s="402"/>
      <c r="Z3202" s="402"/>
    </row>
    <row r="3203" spans="23:26" x14ac:dyDescent="0.2">
      <c r="W3203" s="402"/>
      <c r="X3203" s="402"/>
      <c r="Y3203" s="402"/>
      <c r="Z3203" s="402"/>
    </row>
    <row r="3204" spans="23:26" x14ac:dyDescent="0.2">
      <c r="W3204" s="402"/>
      <c r="X3204" s="402"/>
      <c r="Y3204" s="402"/>
      <c r="Z3204" s="402"/>
    </row>
    <row r="3205" spans="23:26" x14ac:dyDescent="0.2">
      <c r="W3205" s="402"/>
      <c r="X3205" s="402"/>
      <c r="Y3205" s="402"/>
      <c r="Z3205" s="402"/>
    </row>
    <row r="3206" spans="23:26" x14ac:dyDescent="0.2">
      <c r="W3206" s="402"/>
      <c r="X3206" s="402"/>
      <c r="Y3206" s="402"/>
      <c r="Z3206" s="402"/>
    </row>
    <row r="3207" spans="23:26" x14ac:dyDescent="0.2">
      <c r="W3207" s="402"/>
      <c r="X3207" s="402"/>
      <c r="Y3207" s="402"/>
      <c r="Z3207" s="402"/>
    </row>
    <row r="3208" spans="23:26" x14ac:dyDescent="0.2">
      <c r="W3208" s="402"/>
      <c r="X3208" s="402"/>
      <c r="Y3208" s="402"/>
      <c r="Z3208" s="402"/>
    </row>
    <row r="3209" spans="23:26" x14ac:dyDescent="0.2">
      <c r="W3209" s="402"/>
      <c r="X3209" s="402"/>
      <c r="Y3209" s="402"/>
      <c r="Z3209" s="402"/>
    </row>
    <row r="3210" spans="23:26" x14ac:dyDescent="0.2">
      <c r="W3210" s="402"/>
      <c r="X3210" s="402"/>
      <c r="Y3210" s="402"/>
      <c r="Z3210" s="402"/>
    </row>
    <row r="3211" spans="23:26" x14ac:dyDescent="0.2">
      <c r="W3211" s="402"/>
      <c r="X3211" s="402"/>
      <c r="Y3211" s="402"/>
      <c r="Z3211" s="402"/>
    </row>
    <row r="3212" spans="23:26" x14ac:dyDescent="0.2">
      <c r="W3212" s="402"/>
      <c r="X3212" s="402"/>
      <c r="Y3212" s="402"/>
      <c r="Z3212" s="402"/>
    </row>
    <row r="3213" spans="23:26" x14ac:dyDescent="0.2">
      <c r="W3213" s="402"/>
      <c r="X3213" s="402"/>
      <c r="Y3213" s="402"/>
      <c r="Z3213" s="402"/>
    </row>
    <row r="3214" spans="23:26" x14ac:dyDescent="0.2">
      <c r="W3214" s="402"/>
      <c r="X3214" s="402"/>
      <c r="Y3214" s="402"/>
      <c r="Z3214" s="402"/>
    </row>
    <row r="3215" spans="23:26" x14ac:dyDescent="0.2">
      <c r="W3215" s="402"/>
      <c r="X3215" s="402"/>
      <c r="Y3215" s="402"/>
      <c r="Z3215" s="402"/>
    </row>
    <row r="3216" spans="23:26" x14ac:dyDescent="0.2">
      <c r="W3216" s="402"/>
      <c r="X3216" s="402"/>
      <c r="Y3216" s="402"/>
      <c r="Z3216" s="402"/>
    </row>
    <row r="3217" spans="23:26" x14ac:dyDescent="0.2">
      <c r="W3217" s="402"/>
      <c r="X3217" s="402"/>
      <c r="Y3217" s="402"/>
      <c r="Z3217" s="402"/>
    </row>
    <row r="3218" spans="23:26" x14ac:dyDescent="0.2">
      <c r="W3218" s="402"/>
      <c r="X3218" s="402"/>
      <c r="Y3218" s="402"/>
      <c r="Z3218" s="402"/>
    </row>
    <row r="3219" spans="23:26" x14ac:dyDescent="0.2">
      <c r="W3219" s="402"/>
      <c r="X3219" s="402"/>
      <c r="Y3219" s="402"/>
      <c r="Z3219" s="402"/>
    </row>
    <row r="3220" spans="23:26" x14ac:dyDescent="0.2">
      <c r="W3220" s="402"/>
      <c r="X3220" s="402"/>
      <c r="Y3220" s="402"/>
      <c r="Z3220" s="402"/>
    </row>
    <row r="3221" spans="23:26" x14ac:dyDescent="0.2">
      <c r="W3221" s="402"/>
      <c r="X3221" s="402"/>
      <c r="Y3221" s="402"/>
      <c r="Z3221" s="402"/>
    </row>
    <row r="3222" spans="23:26" x14ac:dyDescent="0.2">
      <c r="W3222" s="402"/>
      <c r="X3222" s="402"/>
      <c r="Y3222" s="402"/>
      <c r="Z3222" s="402"/>
    </row>
    <row r="3223" spans="23:26" x14ac:dyDescent="0.2">
      <c r="W3223" s="402"/>
      <c r="X3223" s="402"/>
      <c r="Y3223" s="402"/>
      <c r="Z3223" s="402"/>
    </row>
    <row r="3224" spans="23:26" x14ac:dyDescent="0.2">
      <c r="W3224" s="402"/>
      <c r="X3224" s="402"/>
      <c r="Y3224" s="402"/>
      <c r="Z3224" s="402"/>
    </row>
    <row r="3225" spans="23:26" x14ac:dyDescent="0.2">
      <c r="W3225" s="402"/>
      <c r="X3225" s="402"/>
      <c r="Y3225" s="402"/>
      <c r="Z3225" s="402"/>
    </row>
    <row r="3226" spans="23:26" x14ac:dyDescent="0.2">
      <c r="W3226" s="402"/>
      <c r="X3226" s="402"/>
      <c r="Y3226" s="402"/>
      <c r="Z3226" s="402"/>
    </row>
    <row r="3227" spans="23:26" x14ac:dyDescent="0.2">
      <c r="W3227" s="402"/>
      <c r="X3227" s="402"/>
      <c r="Y3227" s="402"/>
      <c r="Z3227" s="402"/>
    </row>
    <row r="3228" spans="23:26" x14ac:dyDescent="0.2">
      <c r="W3228" s="402"/>
      <c r="X3228" s="402"/>
      <c r="Y3228" s="402"/>
      <c r="Z3228" s="402"/>
    </row>
    <row r="3229" spans="23:26" x14ac:dyDescent="0.2">
      <c r="W3229" s="402"/>
      <c r="X3229" s="402"/>
      <c r="Y3229" s="402"/>
      <c r="Z3229" s="402"/>
    </row>
    <row r="3230" spans="23:26" x14ac:dyDescent="0.2">
      <c r="W3230" s="402"/>
      <c r="X3230" s="402"/>
      <c r="Y3230" s="402"/>
      <c r="Z3230" s="402"/>
    </row>
    <row r="3231" spans="23:26" x14ac:dyDescent="0.2">
      <c r="W3231" s="402"/>
      <c r="X3231" s="402"/>
      <c r="Y3231" s="402"/>
      <c r="Z3231" s="402"/>
    </row>
    <row r="3232" spans="23:26" x14ac:dyDescent="0.2">
      <c r="W3232" s="402"/>
      <c r="X3232" s="402"/>
      <c r="Y3232" s="402"/>
      <c r="Z3232" s="402"/>
    </row>
    <row r="3233" spans="23:26" x14ac:dyDescent="0.2">
      <c r="W3233" s="402"/>
      <c r="X3233" s="402"/>
      <c r="Y3233" s="402"/>
      <c r="Z3233" s="402"/>
    </row>
    <row r="3234" spans="23:26" x14ac:dyDescent="0.2">
      <c r="W3234" s="402"/>
      <c r="X3234" s="402"/>
      <c r="Y3234" s="402"/>
      <c r="Z3234" s="402"/>
    </row>
    <row r="3235" spans="23:26" x14ac:dyDescent="0.2">
      <c r="W3235" s="402"/>
      <c r="X3235" s="402"/>
      <c r="Y3235" s="402"/>
      <c r="Z3235" s="402"/>
    </row>
    <row r="3236" spans="23:26" x14ac:dyDescent="0.2">
      <c r="W3236" s="402"/>
      <c r="X3236" s="402"/>
      <c r="Y3236" s="402"/>
      <c r="Z3236" s="402"/>
    </row>
    <row r="3237" spans="23:26" x14ac:dyDescent="0.2">
      <c r="W3237" s="402"/>
      <c r="X3237" s="402"/>
      <c r="Y3237" s="402"/>
      <c r="Z3237" s="402"/>
    </row>
    <row r="3238" spans="23:26" x14ac:dyDescent="0.2">
      <c r="W3238" s="402"/>
      <c r="X3238" s="402"/>
      <c r="Y3238" s="402"/>
      <c r="Z3238" s="402"/>
    </row>
    <row r="3239" spans="23:26" x14ac:dyDescent="0.2">
      <c r="W3239" s="402"/>
      <c r="X3239" s="402"/>
      <c r="Y3239" s="402"/>
      <c r="Z3239" s="402"/>
    </row>
    <row r="3240" spans="23:26" x14ac:dyDescent="0.2">
      <c r="W3240" s="402"/>
      <c r="X3240" s="402"/>
      <c r="Y3240" s="402"/>
      <c r="Z3240" s="402"/>
    </row>
    <row r="3241" spans="23:26" x14ac:dyDescent="0.2">
      <c r="W3241" s="402"/>
      <c r="X3241" s="402"/>
      <c r="Y3241" s="402"/>
      <c r="Z3241" s="402"/>
    </row>
    <row r="3242" spans="23:26" x14ac:dyDescent="0.2">
      <c r="W3242" s="402"/>
      <c r="X3242" s="402"/>
      <c r="Y3242" s="402"/>
      <c r="Z3242" s="402"/>
    </row>
    <row r="3243" spans="23:26" x14ac:dyDescent="0.2">
      <c r="W3243" s="402"/>
      <c r="X3243" s="402"/>
      <c r="Y3243" s="402"/>
      <c r="Z3243" s="402"/>
    </row>
    <row r="3244" spans="23:26" x14ac:dyDescent="0.2">
      <c r="W3244" s="402"/>
      <c r="X3244" s="402"/>
      <c r="Y3244" s="402"/>
      <c r="Z3244" s="402"/>
    </row>
    <row r="3245" spans="23:26" x14ac:dyDescent="0.2">
      <c r="W3245" s="402"/>
      <c r="X3245" s="402"/>
      <c r="Y3245" s="402"/>
      <c r="Z3245" s="402"/>
    </row>
    <row r="3246" spans="23:26" x14ac:dyDescent="0.2">
      <c r="W3246" s="402"/>
      <c r="X3246" s="402"/>
      <c r="Y3246" s="402"/>
      <c r="Z3246" s="402"/>
    </row>
    <row r="3247" spans="23:26" x14ac:dyDescent="0.2">
      <c r="W3247" s="402"/>
      <c r="X3247" s="402"/>
      <c r="Y3247" s="402"/>
      <c r="Z3247" s="402"/>
    </row>
    <row r="3248" spans="23:26" x14ac:dyDescent="0.2">
      <c r="W3248" s="402"/>
      <c r="X3248" s="402"/>
      <c r="Y3248" s="402"/>
      <c r="Z3248" s="402"/>
    </row>
    <row r="3249" spans="23:26" x14ac:dyDescent="0.2">
      <c r="W3249" s="402"/>
      <c r="X3249" s="402"/>
      <c r="Y3249" s="402"/>
      <c r="Z3249" s="402"/>
    </row>
    <row r="3250" spans="23:26" x14ac:dyDescent="0.2">
      <c r="W3250" s="402"/>
      <c r="X3250" s="402"/>
      <c r="Y3250" s="402"/>
      <c r="Z3250" s="402"/>
    </row>
    <row r="3251" spans="23:26" x14ac:dyDescent="0.2">
      <c r="W3251" s="402"/>
      <c r="X3251" s="402"/>
      <c r="Y3251" s="402"/>
      <c r="Z3251" s="402"/>
    </row>
    <row r="3252" spans="23:26" x14ac:dyDescent="0.2">
      <c r="W3252" s="402"/>
      <c r="X3252" s="402"/>
      <c r="Y3252" s="402"/>
      <c r="Z3252" s="402"/>
    </row>
    <row r="3253" spans="23:26" x14ac:dyDescent="0.2">
      <c r="W3253" s="402"/>
      <c r="X3253" s="402"/>
      <c r="Y3253" s="402"/>
      <c r="Z3253" s="402"/>
    </row>
    <row r="3254" spans="23:26" x14ac:dyDescent="0.2">
      <c r="W3254" s="402"/>
      <c r="X3254" s="402"/>
      <c r="Y3254" s="402"/>
      <c r="Z3254" s="402"/>
    </row>
    <row r="3255" spans="23:26" x14ac:dyDescent="0.2">
      <c r="W3255" s="402"/>
      <c r="X3255" s="402"/>
      <c r="Y3255" s="402"/>
      <c r="Z3255" s="402"/>
    </row>
    <row r="3256" spans="23:26" x14ac:dyDescent="0.2">
      <c r="W3256" s="402"/>
      <c r="X3256" s="402"/>
      <c r="Y3256" s="402"/>
      <c r="Z3256" s="402"/>
    </row>
    <row r="3257" spans="23:26" x14ac:dyDescent="0.2">
      <c r="W3257" s="402"/>
      <c r="X3257" s="402"/>
      <c r="Y3257" s="402"/>
      <c r="Z3257" s="402"/>
    </row>
    <row r="3258" spans="23:26" x14ac:dyDescent="0.2">
      <c r="W3258" s="402"/>
      <c r="X3258" s="402"/>
      <c r="Y3258" s="402"/>
      <c r="Z3258" s="402"/>
    </row>
    <row r="3259" spans="23:26" x14ac:dyDescent="0.2">
      <c r="W3259" s="402"/>
      <c r="X3259" s="402"/>
      <c r="Y3259" s="402"/>
      <c r="Z3259" s="402"/>
    </row>
    <row r="3260" spans="23:26" x14ac:dyDescent="0.2">
      <c r="W3260" s="402"/>
      <c r="X3260" s="402"/>
      <c r="Y3260" s="402"/>
      <c r="Z3260" s="402"/>
    </row>
    <row r="3261" spans="23:26" x14ac:dyDescent="0.2">
      <c r="W3261" s="402"/>
      <c r="X3261" s="402"/>
      <c r="Y3261" s="402"/>
      <c r="Z3261" s="402"/>
    </row>
    <row r="3262" spans="23:26" x14ac:dyDescent="0.2">
      <c r="W3262" s="402"/>
      <c r="X3262" s="402"/>
      <c r="Y3262" s="402"/>
      <c r="Z3262" s="402"/>
    </row>
    <row r="3263" spans="23:26" x14ac:dyDescent="0.2">
      <c r="W3263" s="402"/>
      <c r="X3263" s="402"/>
      <c r="Y3263" s="402"/>
      <c r="Z3263" s="402"/>
    </row>
    <row r="3264" spans="23:26" x14ac:dyDescent="0.2">
      <c r="W3264" s="402"/>
      <c r="X3264" s="402"/>
      <c r="Y3264" s="402"/>
      <c r="Z3264" s="402"/>
    </row>
    <row r="3265" spans="23:26" x14ac:dyDescent="0.2">
      <c r="W3265" s="402"/>
      <c r="X3265" s="402"/>
      <c r="Y3265" s="402"/>
      <c r="Z3265" s="402"/>
    </row>
    <row r="3266" spans="23:26" x14ac:dyDescent="0.2">
      <c r="W3266" s="402"/>
      <c r="X3266" s="402"/>
      <c r="Y3266" s="402"/>
      <c r="Z3266" s="402"/>
    </row>
    <row r="3267" spans="23:26" x14ac:dyDescent="0.2">
      <c r="W3267" s="402"/>
      <c r="X3267" s="402"/>
      <c r="Y3267" s="402"/>
      <c r="Z3267" s="402"/>
    </row>
    <row r="3268" spans="23:26" x14ac:dyDescent="0.2">
      <c r="W3268" s="402"/>
      <c r="X3268" s="402"/>
      <c r="Y3268" s="402"/>
      <c r="Z3268" s="402"/>
    </row>
    <row r="3269" spans="23:26" x14ac:dyDescent="0.2">
      <c r="W3269" s="402"/>
      <c r="X3269" s="402"/>
      <c r="Y3269" s="402"/>
      <c r="Z3269" s="402"/>
    </row>
    <row r="3270" spans="23:26" x14ac:dyDescent="0.2">
      <c r="W3270" s="402"/>
      <c r="X3270" s="402"/>
      <c r="Y3270" s="402"/>
      <c r="Z3270" s="402"/>
    </row>
    <row r="3271" spans="23:26" x14ac:dyDescent="0.2">
      <c r="W3271" s="402"/>
      <c r="X3271" s="402"/>
      <c r="Y3271" s="402"/>
      <c r="Z3271" s="402"/>
    </row>
    <row r="3272" spans="23:26" x14ac:dyDescent="0.2">
      <c r="W3272" s="402"/>
      <c r="X3272" s="402"/>
      <c r="Y3272" s="402"/>
      <c r="Z3272" s="402"/>
    </row>
    <row r="3273" spans="23:26" x14ac:dyDescent="0.2">
      <c r="W3273" s="402"/>
      <c r="X3273" s="402"/>
      <c r="Y3273" s="402"/>
      <c r="Z3273" s="402"/>
    </row>
    <row r="3274" spans="23:26" x14ac:dyDescent="0.2">
      <c r="W3274" s="402"/>
      <c r="X3274" s="402"/>
      <c r="Y3274" s="402"/>
      <c r="Z3274" s="402"/>
    </row>
    <row r="3275" spans="23:26" x14ac:dyDescent="0.2">
      <c r="W3275" s="402"/>
      <c r="X3275" s="402"/>
      <c r="Y3275" s="402"/>
      <c r="Z3275" s="402"/>
    </row>
    <row r="3276" spans="23:26" x14ac:dyDescent="0.2">
      <c r="W3276" s="402"/>
      <c r="X3276" s="402"/>
      <c r="Y3276" s="402"/>
      <c r="Z3276" s="402"/>
    </row>
    <row r="3277" spans="23:26" x14ac:dyDescent="0.2">
      <c r="W3277" s="402"/>
      <c r="X3277" s="402"/>
      <c r="Y3277" s="402"/>
      <c r="Z3277" s="402"/>
    </row>
    <row r="3278" spans="23:26" x14ac:dyDescent="0.2">
      <c r="W3278" s="402"/>
      <c r="X3278" s="402"/>
      <c r="Y3278" s="402"/>
      <c r="Z3278" s="402"/>
    </row>
    <row r="3279" spans="23:26" x14ac:dyDescent="0.2">
      <c r="W3279" s="402"/>
      <c r="X3279" s="402"/>
      <c r="Y3279" s="402"/>
      <c r="Z3279" s="402"/>
    </row>
    <row r="3280" spans="23:26" x14ac:dyDescent="0.2">
      <c r="W3280" s="402"/>
      <c r="X3280" s="402"/>
      <c r="Y3280" s="402"/>
      <c r="Z3280" s="402"/>
    </row>
    <row r="3281" spans="23:26" x14ac:dyDescent="0.2">
      <c r="W3281" s="402"/>
      <c r="X3281" s="402"/>
      <c r="Y3281" s="402"/>
      <c r="Z3281" s="402"/>
    </row>
    <row r="3282" spans="23:26" x14ac:dyDescent="0.2">
      <c r="W3282" s="402"/>
      <c r="X3282" s="402"/>
      <c r="Y3282" s="402"/>
      <c r="Z3282" s="402"/>
    </row>
    <row r="3283" spans="23:26" x14ac:dyDescent="0.2">
      <c r="W3283" s="402"/>
      <c r="X3283" s="402"/>
      <c r="Y3283" s="402"/>
      <c r="Z3283" s="402"/>
    </row>
    <row r="3284" spans="23:26" x14ac:dyDescent="0.2">
      <c r="W3284" s="402"/>
      <c r="X3284" s="402"/>
      <c r="Y3284" s="402"/>
      <c r="Z3284" s="402"/>
    </row>
    <row r="3285" spans="23:26" x14ac:dyDescent="0.2">
      <c r="W3285" s="402"/>
      <c r="X3285" s="402"/>
      <c r="Y3285" s="402"/>
      <c r="Z3285" s="402"/>
    </row>
    <row r="3286" spans="23:26" x14ac:dyDescent="0.2">
      <c r="W3286" s="402"/>
      <c r="X3286" s="402"/>
      <c r="Y3286" s="402"/>
      <c r="Z3286" s="402"/>
    </row>
    <row r="3287" spans="23:26" x14ac:dyDescent="0.2">
      <c r="W3287" s="402"/>
      <c r="X3287" s="402"/>
      <c r="Y3287" s="402"/>
      <c r="Z3287" s="402"/>
    </row>
    <row r="3288" spans="23:26" x14ac:dyDescent="0.2">
      <c r="W3288" s="402"/>
      <c r="X3288" s="402"/>
      <c r="Y3288" s="402"/>
      <c r="Z3288" s="402"/>
    </row>
    <row r="3289" spans="23:26" x14ac:dyDescent="0.2">
      <c r="W3289" s="402"/>
      <c r="X3289" s="402"/>
      <c r="Y3289" s="402"/>
      <c r="Z3289" s="402"/>
    </row>
    <row r="3290" spans="23:26" x14ac:dyDescent="0.2">
      <c r="W3290" s="402"/>
      <c r="X3290" s="402"/>
      <c r="Y3290" s="402"/>
      <c r="Z3290" s="402"/>
    </row>
    <row r="3291" spans="23:26" x14ac:dyDescent="0.2">
      <c r="W3291" s="402"/>
      <c r="X3291" s="402"/>
      <c r="Y3291" s="402"/>
      <c r="Z3291" s="402"/>
    </row>
    <row r="3292" spans="23:26" x14ac:dyDescent="0.2">
      <c r="W3292" s="402"/>
      <c r="X3292" s="402"/>
      <c r="Y3292" s="402"/>
      <c r="Z3292" s="402"/>
    </row>
    <row r="3293" spans="23:26" x14ac:dyDescent="0.2">
      <c r="W3293" s="402"/>
      <c r="X3293" s="402"/>
      <c r="Y3293" s="402"/>
      <c r="Z3293" s="402"/>
    </row>
    <row r="3294" spans="23:26" x14ac:dyDescent="0.2">
      <c r="W3294" s="402"/>
      <c r="X3294" s="402"/>
      <c r="Y3294" s="402"/>
      <c r="Z3294" s="402"/>
    </row>
    <row r="3295" spans="23:26" x14ac:dyDescent="0.2">
      <c r="W3295" s="402"/>
      <c r="X3295" s="402"/>
      <c r="Y3295" s="402"/>
      <c r="Z3295" s="402"/>
    </row>
    <row r="3296" spans="23:26" x14ac:dyDescent="0.2">
      <c r="W3296" s="402"/>
      <c r="X3296" s="402"/>
      <c r="Y3296" s="402"/>
      <c r="Z3296" s="402"/>
    </row>
    <row r="3297" spans="23:26" x14ac:dyDescent="0.2">
      <c r="W3297" s="402"/>
      <c r="X3297" s="402"/>
      <c r="Y3297" s="402"/>
      <c r="Z3297" s="402"/>
    </row>
    <row r="3298" spans="23:26" x14ac:dyDescent="0.2">
      <c r="W3298" s="402"/>
      <c r="X3298" s="402"/>
      <c r="Y3298" s="402"/>
      <c r="Z3298" s="402"/>
    </row>
    <row r="3299" spans="23:26" x14ac:dyDescent="0.2">
      <c r="W3299" s="402"/>
      <c r="X3299" s="402"/>
      <c r="Y3299" s="402"/>
      <c r="Z3299" s="402"/>
    </row>
    <row r="3300" spans="23:26" x14ac:dyDescent="0.2">
      <c r="W3300" s="402"/>
      <c r="X3300" s="402"/>
      <c r="Y3300" s="402"/>
      <c r="Z3300" s="402"/>
    </row>
    <row r="3301" spans="23:26" x14ac:dyDescent="0.2">
      <c r="W3301" s="402"/>
      <c r="X3301" s="402"/>
      <c r="Y3301" s="402"/>
      <c r="Z3301" s="402"/>
    </row>
    <row r="3302" spans="23:26" x14ac:dyDescent="0.2">
      <c r="W3302" s="402"/>
      <c r="X3302" s="402"/>
      <c r="Y3302" s="402"/>
      <c r="Z3302" s="402"/>
    </row>
    <row r="3303" spans="23:26" x14ac:dyDescent="0.2">
      <c r="W3303" s="402"/>
      <c r="X3303" s="402"/>
      <c r="Y3303" s="402"/>
      <c r="Z3303" s="402"/>
    </row>
    <row r="3304" spans="23:26" x14ac:dyDescent="0.2">
      <c r="W3304" s="402"/>
      <c r="X3304" s="402"/>
      <c r="Y3304" s="402"/>
      <c r="Z3304" s="402"/>
    </row>
    <row r="3305" spans="23:26" x14ac:dyDescent="0.2">
      <c r="W3305" s="402"/>
      <c r="X3305" s="402"/>
      <c r="Y3305" s="402"/>
      <c r="Z3305" s="402"/>
    </row>
    <row r="3306" spans="23:26" x14ac:dyDescent="0.2">
      <c r="W3306" s="402"/>
      <c r="X3306" s="402"/>
      <c r="Y3306" s="402"/>
      <c r="Z3306" s="402"/>
    </row>
    <row r="3307" spans="23:26" x14ac:dyDescent="0.2">
      <c r="W3307" s="402"/>
      <c r="X3307" s="402"/>
      <c r="Y3307" s="402"/>
      <c r="Z3307" s="402"/>
    </row>
    <row r="3308" spans="23:26" x14ac:dyDescent="0.2">
      <c r="W3308" s="402"/>
      <c r="X3308" s="402"/>
      <c r="Y3308" s="402"/>
      <c r="Z3308" s="402"/>
    </row>
    <row r="3309" spans="23:26" x14ac:dyDescent="0.2">
      <c r="W3309" s="402"/>
      <c r="X3309" s="402"/>
      <c r="Y3309" s="402"/>
      <c r="Z3309" s="402"/>
    </row>
    <row r="3310" spans="23:26" x14ac:dyDescent="0.2">
      <c r="W3310" s="402"/>
      <c r="X3310" s="402"/>
      <c r="Y3310" s="402"/>
      <c r="Z3310" s="402"/>
    </row>
    <row r="3311" spans="23:26" x14ac:dyDescent="0.2">
      <c r="W3311" s="402"/>
      <c r="X3311" s="402"/>
      <c r="Y3311" s="402"/>
      <c r="Z3311" s="402"/>
    </row>
    <row r="3312" spans="23:26" x14ac:dyDescent="0.2">
      <c r="W3312" s="402"/>
      <c r="X3312" s="402"/>
      <c r="Y3312" s="402"/>
      <c r="Z3312" s="402"/>
    </row>
    <row r="3313" spans="23:26" x14ac:dyDescent="0.2">
      <c r="W3313" s="402"/>
      <c r="X3313" s="402"/>
      <c r="Y3313" s="402"/>
      <c r="Z3313" s="402"/>
    </row>
    <row r="3314" spans="23:26" x14ac:dyDescent="0.2">
      <c r="W3314" s="402"/>
      <c r="X3314" s="402"/>
      <c r="Y3314" s="402"/>
      <c r="Z3314" s="402"/>
    </row>
    <row r="3315" spans="23:26" x14ac:dyDescent="0.2">
      <c r="W3315" s="402"/>
      <c r="X3315" s="402"/>
      <c r="Y3315" s="402"/>
      <c r="Z3315" s="402"/>
    </row>
    <row r="3316" spans="23:26" x14ac:dyDescent="0.2">
      <c r="W3316" s="402"/>
      <c r="X3316" s="402"/>
      <c r="Y3316" s="402"/>
      <c r="Z3316" s="402"/>
    </row>
    <row r="3317" spans="23:26" x14ac:dyDescent="0.2">
      <c r="W3317" s="402"/>
      <c r="X3317" s="402"/>
      <c r="Y3317" s="402"/>
      <c r="Z3317" s="402"/>
    </row>
    <row r="3318" spans="23:26" x14ac:dyDescent="0.2">
      <c r="W3318" s="402"/>
      <c r="X3318" s="402"/>
      <c r="Y3318" s="402"/>
      <c r="Z3318" s="402"/>
    </row>
    <row r="3319" spans="23:26" x14ac:dyDescent="0.2">
      <c r="W3319" s="402"/>
      <c r="X3319" s="402"/>
      <c r="Y3319" s="402"/>
      <c r="Z3319" s="402"/>
    </row>
    <row r="3320" spans="23:26" x14ac:dyDescent="0.2">
      <c r="W3320" s="402"/>
      <c r="X3320" s="402"/>
      <c r="Y3320" s="402"/>
      <c r="Z3320" s="402"/>
    </row>
    <row r="3321" spans="23:26" x14ac:dyDescent="0.2">
      <c r="W3321" s="402"/>
      <c r="X3321" s="402"/>
      <c r="Y3321" s="402"/>
      <c r="Z3321" s="402"/>
    </row>
    <row r="3322" spans="23:26" x14ac:dyDescent="0.2">
      <c r="W3322" s="402"/>
      <c r="X3322" s="402"/>
      <c r="Y3322" s="402"/>
      <c r="Z3322" s="402"/>
    </row>
    <row r="3323" spans="23:26" x14ac:dyDescent="0.2">
      <c r="W3323" s="402"/>
      <c r="X3323" s="402"/>
      <c r="Y3323" s="402"/>
      <c r="Z3323" s="402"/>
    </row>
    <row r="3324" spans="23:26" x14ac:dyDescent="0.2">
      <c r="W3324" s="402"/>
      <c r="X3324" s="402"/>
      <c r="Y3324" s="402"/>
      <c r="Z3324" s="402"/>
    </row>
    <row r="3325" spans="23:26" x14ac:dyDescent="0.2">
      <c r="W3325" s="402"/>
      <c r="X3325" s="402"/>
      <c r="Y3325" s="402"/>
      <c r="Z3325" s="402"/>
    </row>
    <row r="3326" spans="23:26" x14ac:dyDescent="0.2">
      <c r="W3326" s="402"/>
      <c r="X3326" s="402"/>
      <c r="Y3326" s="402"/>
      <c r="Z3326" s="402"/>
    </row>
    <row r="3327" spans="23:26" x14ac:dyDescent="0.2">
      <c r="W3327" s="402"/>
      <c r="X3327" s="402"/>
      <c r="Y3327" s="402"/>
      <c r="Z3327" s="402"/>
    </row>
    <row r="3328" spans="23:26" x14ac:dyDescent="0.2">
      <c r="W3328" s="402"/>
      <c r="X3328" s="402"/>
      <c r="Y3328" s="402"/>
      <c r="Z3328" s="402"/>
    </row>
    <row r="3329" spans="23:26" x14ac:dyDescent="0.2">
      <c r="W3329" s="402"/>
      <c r="X3329" s="402"/>
      <c r="Y3329" s="402"/>
      <c r="Z3329" s="402"/>
    </row>
    <row r="3330" spans="23:26" x14ac:dyDescent="0.2">
      <c r="W3330" s="402"/>
      <c r="X3330" s="402"/>
      <c r="Y3330" s="402"/>
      <c r="Z3330" s="402"/>
    </row>
    <row r="3331" spans="23:26" x14ac:dyDescent="0.2">
      <c r="W3331" s="402"/>
      <c r="X3331" s="402"/>
      <c r="Y3331" s="402"/>
      <c r="Z3331" s="402"/>
    </row>
    <row r="3332" spans="23:26" x14ac:dyDescent="0.2">
      <c r="W3332" s="402"/>
      <c r="X3332" s="402"/>
      <c r="Y3332" s="402"/>
      <c r="Z3332" s="402"/>
    </row>
    <row r="3333" spans="23:26" x14ac:dyDescent="0.2">
      <c r="W3333" s="402"/>
      <c r="X3333" s="402"/>
      <c r="Y3333" s="402"/>
      <c r="Z3333" s="402"/>
    </row>
    <row r="3334" spans="23:26" x14ac:dyDescent="0.2">
      <c r="W3334" s="402"/>
      <c r="X3334" s="402"/>
      <c r="Y3334" s="402"/>
      <c r="Z3334" s="402"/>
    </row>
    <row r="3335" spans="23:26" x14ac:dyDescent="0.2">
      <c r="W3335" s="402"/>
      <c r="X3335" s="402"/>
      <c r="Y3335" s="402"/>
      <c r="Z3335" s="402"/>
    </row>
    <row r="3336" spans="23:26" x14ac:dyDescent="0.2">
      <c r="W3336" s="402"/>
      <c r="X3336" s="402"/>
      <c r="Y3336" s="402"/>
      <c r="Z3336" s="402"/>
    </row>
    <row r="3337" spans="23:26" x14ac:dyDescent="0.2">
      <c r="W3337" s="402"/>
      <c r="X3337" s="402"/>
      <c r="Y3337" s="402"/>
      <c r="Z3337" s="402"/>
    </row>
    <row r="3338" spans="23:26" x14ac:dyDescent="0.2">
      <c r="W3338" s="402"/>
      <c r="X3338" s="402"/>
      <c r="Y3338" s="402"/>
      <c r="Z3338" s="402"/>
    </row>
    <row r="3339" spans="23:26" x14ac:dyDescent="0.2">
      <c r="W3339" s="402"/>
      <c r="X3339" s="402"/>
      <c r="Y3339" s="402"/>
      <c r="Z3339" s="402"/>
    </row>
    <row r="3340" spans="23:26" x14ac:dyDescent="0.2">
      <c r="W3340" s="402"/>
      <c r="X3340" s="402"/>
      <c r="Y3340" s="402"/>
      <c r="Z3340" s="402"/>
    </row>
    <row r="3341" spans="23:26" x14ac:dyDescent="0.2">
      <c r="W3341" s="402"/>
      <c r="X3341" s="402"/>
      <c r="Y3341" s="402"/>
      <c r="Z3341" s="402"/>
    </row>
    <row r="3342" spans="23:26" x14ac:dyDescent="0.2">
      <c r="W3342" s="402"/>
      <c r="X3342" s="402"/>
      <c r="Y3342" s="402"/>
      <c r="Z3342" s="402"/>
    </row>
    <row r="3343" spans="23:26" x14ac:dyDescent="0.2">
      <c r="W3343" s="402"/>
      <c r="X3343" s="402"/>
      <c r="Y3343" s="402"/>
      <c r="Z3343" s="402"/>
    </row>
    <row r="3344" spans="23:26" x14ac:dyDescent="0.2">
      <c r="W3344" s="402"/>
      <c r="X3344" s="402"/>
      <c r="Y3344" s="402"/>
      <c r="Z3344" s="402"/>
    </row>
    <row r="3345" spans="23:26" x14ac:dyDescent="0.2">
      <c r="W3345" s="402"/>
      <c r="X3345" s="402"/>
      <c r="Y3345" s="402"/>
      <c r="Z3345" s="402"/>
    </row>
    <row r="3346" spans="23:26" x14ac:dyDescent="0.2">
      <c r="W3346" s="402"/>
      <c r="X3346" s="402"/>
      <c r="Y3346" s="402"/>
      <c r="Z3346" s="402"/>
    </row>
    <row r="3347" spans="23:26" x14ac:dyDescent="0.2">
      <c r="W3347" s="402"/>
      <c r="X3347" s="402"/>
      <c r="Y3347" s="402"/>
      <c r="Z3347" s="402"/>
    </row>
    <row r="3348" spans="23:26" x14ac:dyDescent="0.2">
      <c r="W3348" s="402"/>
      <c r="X3348" s="402"/>
      <c r="Y3348" s="402"/>
      <c r="Z3348" s="402"/>
    </row>
    <row r="3349" spans="23:26" x14ac:dyDescent="0.2">
      <c r="W3349" s="402"/>
      <c r="X3349" s="402"/>
      <c r="Y3349" s="402"/>
      <c r="Z3349" s="402"/>
    </row>
    <row r="3350" spans="23:26" x14ac:dyDescent="0.2">
      <c r="W3350" s="402"/>
      <c r="X3350" s="402"/>
      <c r="Y3350" s="402"/>
      <c r="Z3350" s="402"/>
    </row>
    <row r="3351" spans="23:26" x14ac:dyDescent="0.2">
      <c r="W3351" s="402"/>
      <c r="X3351" s="402"/>
      <c r="Y3351" s="402"/>
      <c r="Z3351" s="402"/>
    </row>
    <row r="3352" spans="23:26" x14ac:dyDescent="0.2">
      <c r="W3352" s="402"/>
      <c r="X3352" s="402"/>
      <c r="Y3352" s="402"/>
      <c r="Z3352" s="402"/>
    </row>
    <row r="3353" spans="23:26" x14ac:dyDescent="0.2">
      <c r="W3353" s="402"/>
      <c r="X3353" s="402"/>
      <c r="Y3353" s="402"/>
      <c r="Z3353" s="402"/>
    </row>
    <row r="3354" spans="23:26" x14ac:dyDescent="0.2">
      <c r="W3354" s="402"/>
      <c r="X3354" s="402"/>
      <c r="Y3354" s="402"/>
      <c r="Z3354" s="402"/>
    </row>
    <row r="3355" spans="23:26" x14ac:dyDescent="0.2">
      <c r="W3355" s="402"/>
      <c r="X3355" s="402"/>
      <c r="Y3355" s="402"/>
      <c r="Z3355" s="402"/>
    </row>
    <row r="3356" spans="23:26" x14ac:dyDescent="0.2">
      <c r="W3356" s="402"/>
      <c r="X3356" s="402"/>
      <c r="Y3356" s="402"/>
      <c r="Z3356" s="402"/>
    </row>
    <row r="3357" spans="23:26" x14ac:dyDescent="0.2">
      <c r="W3357" s="402"/>
      <c r="X3357" s="402"/>
      <c r="Y3357" s="402"/>
      <c r="Z3357" s="402"/>
    </row>
    <row r="3358" spans="23:26" x14ac:dyDescent="0.2">
      <c r="W3358" s="402"/>
      <c r="X3358" s="402"/>
      <c r="Y3358" s="402"/>
      <c r="Z3358" s="402"/>
    </row>
    <row r="3359" spans="23:26" x14ac:dyDescent="0.2">
      <c r="W3359" s="402"/>
      <c r="X3359" s="402"/>
      <c r="Y3359" s="402"/>
      <c r="Z3359" s="402"/>
    </row>
    <row r="3360" spans="23:26" x14ac:dyDescent="0.2">
      <c r="W3360" s="402"/>
      <c r="X3360" s="402"/>
      <c r="Y3360" s="402"/>
      <c r="Z3360" s="402"/>
    </row>
    <row r="3361" spans="23:26" x14ac:dyDescent="0.2">
      <c r="W3361" s="402"/>
      <c r="X3361" s="402"/>
      <c r="Y3361" s="402"/>
      <c r="Z3361" s="402"/>
    </row>
    <row r="3362" spans="23:26" x14ac:dyDescent="0.2">
      <c r="W3362" s="402"/>
      <c r="X3362" s="402"/>
      <c r="Y3362" s="402"/>
      <c r="Z3362" s="402"/>
    </row>
    <row r="3363" spans="23:26" x14ac:dyDescent="0.2">
      <c r="W3363" s="402"/>
      <c r="X3363" s="402"/>
      <c r="Y3363" s="402"/>
      <c r="Z3363" s="402"/>
    </row>
    <row r="3364" spans="23:26" x14ac:dyDescent="0.2">
      <c r="W3364" s="402"/>
      <c r="X3364" s="402"/>
      <c r="Y3364" s="402"/>
      <c r="Z3364" s="402"/>
    </row>
    <row r="3365" spans="23:26" x14ac:dyDescent="0.2">
      <c r="W3365" s="402"/>
      <c r="X3365" s="402"/>
      <c r="Y3365" s="402"/>
      <c r="Z3365" s="402"/>
    </row>
    <row r="3366" spans="23:26" x14ac:dyDescent="0.2">
      <c r="W3366" s="402"/>
      <c r="X3366" s="402"/>
      <c r="Y3366" s="402"/>
      <c r="Z3366" s="402"/>
    </row>
    <row r="3367" spans="23:26" x14ac:dyDescent="0.2">
      <c r="W3367" s="402"/>
      <c r="X3367" s="402"/>
      <c r="Y3367" s="402"/>
      <c r="Z3367" s="402"/>
    </row>
    <row r="3368" spans="23:26" x14ac:dyDescent="0.2">
      <c r="W3368" s="402"/>
      <c r="X3368" s="402"/>
      <c r="Y3368" s="402"/>
      <c r="Z3368" s="402"/>
    </row>
    <row r="3369" spans="23:26" x14ac:dyDescent="0.2">
      <c r="W3369" s="402"/>
      <c r="X3369" s="402"/>
      <c r="Y3369" s="402"/>
      <c r="Z3369" s="402"/>
    </row>
    <row r="3370" spans="23:26" x14ac:dyDescent="0.2">
      <c r="W3370" s="402"/>
      <c r="X3370" s="402"/>
      <c r="Y3370" s="402"/>
      <c r="Z3370" s="402"/>
    </row>
    <row r="3371" spans="23:26" x14ac:dyDescent="0.2">
      <c r="W3371" s="402"/>
      <c r="X3371" s="402"/>
      <c r="Y3371" s="402"/>
      <c r="Z3371" s="402"/>
    </row>
    <row r="3372" spans="23:26" x14ac:dyDescent="0.2">
      <c r="W3372" s="402"/>
      <c r="X3372" s="402"/>
      <c r="Y3372" s="402"/>
      <c r="Z3372" s="402"/>
    </row>
    <row r="3373" spans="23:26" x14ac:dyDescent="0.2">
      <c r="W3373" s="402"/>
      <c r="X3373" s="402"/>
      <c r="Y3373" s="402"/>
      <c r="Z3373" s="402"/>
    </row>
    <row r="3374" spans="23:26" x14ac:dyDescent="0.2">
      <c r="W3374" s="402"/>
      <c r="X3374" s="402"/>
      <c r="Y3374" s="402"/>
      <c r="Z3374" s="402"/>
    </row>
    <row r="3375" spans="23:26" x14ac:dyDescent="0.2">
      <c r="W3375" s="402"/>
      <c r="X3375" s="402"/>
      <c r="Y3375" s="402"/>
      <c r="Z3375" s="402"/>
    </row>
    <row r="3376" spans="23:26" x14ac:dyDescent="0.2">
      <c r="W3376" s="402"/>
      <c r="X3376" s="402"/>
      <c r="Y3376" s="402"/>
      <c r="Z3376" s="402"/>
    </row>
    <row r="3377" spans="23:26" x14ac:dyDescent="0.2">
      <c r="W3377" s="402"/>
      <c r="X3377" s="402"/>
      <c r="Y3377" s="402"/>
      <c r="Z3377" s="402"/>
    </row>
    <row r="3378" spans="23:26" x14ac:dyDescent="0.2">
      <c r="W3378" s="402"/>
      <c r="X3378" s="402"/>
      <c r="Y3378" s="402"/>
      <c r="Z3378" s="402"/>
    </row>
    <row r="3379" spans="23:26" x14ac:dyDescent="0.2">
      <c r="W3379" s="402"/>
      <c r="X3379" s="402"/>
      <c r="Y3379" s="402"/>
      <c r="Z3379" s="402"/>
    </row>
    <row r="3380" spans="23:26" x14ac:dyDescent="0.2">
      <c r="W3380" s="402"/>
      <c r="X3380" s="402"/>
      <c r="Y3380" s="402"/>
      <c r="Z3380" s="402"/>
    </row>
    <row r="3381" spans="23:26" x14ac:dyDescent="0.2">
      <c r="W3381" s="402"/>
      <c r="X3381" s="402"/>
      <c r="Y3381" s="402"/>
      <c r="Z3381" s="402"/>
    </row>
    <row r="3382" spans="23:26" x14ac:dyDescent="0.2">
      <c r="W3382" s="402"/>
      <c r="X3382" s="402"/>
      <c r="Y3382" s="402"/>
      <c r="Z3382" s="402"/>
    </row>
    <row r="3383" spans="23:26" x14ac:dyDescent="0.2">
      <c r="W3383" s="402"/>
      <c r="X3383" s="402"/>
      <c r="Y3383" s="402"/>
      <c r="Z3383" s="402"/>
    </row>
    <row r="3384" spans="23:26" x14ac:dyDescent="0.2">
      <c r="W3384" s="402"/>
      <c r="X3384" s="402"/>
      <c r="Y3384" s="402"/>
      <c r="Z3384" s="402"/>
    </row>
    <row r="3385" spans="23:26" x14ac:dyDescent="0.2">
      <c r="W3385" s="402"/>
      <c r="X3385" s="402"/>
      <c r="Y3385" s="402"/>
      <c r="Z3385" s="402"/>
    </row>
    <row r="3386" spans="23:26" x14ac:dyDescent="0.2">
      <c r="W3386" s="402"/>
      <c r="X3386" s="402"/>
      <c r="Y3386" s="402"/>
      <c r="Z3386" s="402"/>
    </row>
    <row r="3387" spans="23:26" x14ac:dyDescent="0.2">
      <c r="W3387" s="402"/>
      <c r="X3387" s="402"/>
      <c r="Y3387" s="402"/>
      <c r="Z3387" s="402"/>
    </row>
    <row r="3388" spans="23:26" x14ac:dyDescent="0.2">
      <c r="W3388" s="402"/>
      <c r="X3388" s="402"/>
      <c r="Y3388" s="402"/>
      <c r="Z3388" s="402"/>
    </row>
    <row r="3389" spans="23:26" x14ac:dyDescent="0.2">
      <c r="W3389" s="402"/>
      <c r="X3389" s="402"/>
      <c r="Y3389" s="402"/>
      <c r="Z3389" s="402"/>
    </row>
    <row r="3390" spans="23:26" x14ac:dyDescent="0.2">
      <c r="W3390" s="402"/>
      <c r="X3390" s="402"/>
      <c r="Y3390" s="402"/>
      <c r="Z3390" s="402"/>
    </row>
    <row r="3391" spans="23:26" x14ac:dyDescent="0.2">
      <c r="W3391" s="402"/>
      <c r="X3391" s="402"/>
      <c r="Y3391" s="402"/>
      <c r="Z3391" s="402"/>
    </row>
    <row r="3392" spans="23:26" x14ac:dyDescent="0.2">
      <c r="W3392" s="402"/>
      <c r="X3392" s="402"/>
      <c r="Y3392" s="402"/>
      <c r="Z3392" s="402"/>
    </row>
    <row r="3393" spans="23:26" x14ac:dyDescent="0.2">
      <c r="W3393" s="402"/>
      <c r="X3393" s="402"/>
      <c r="Y3393" s="402"/>
      <c r="Z3393" s="402"/>
    </row>
    <row r="3394" spans="23:26" x14ac:dyDescent="0.2">
      <c r="W3394" s="402"/>
      <c r="X3394" s="402"/>
      <c r="Y3394" s="402"/>
      <c r="Z3394" s="402"/>
    </row>
    <row r="3395" spans="23:26" x14ac:dyDescent="0.2">
      <c r="W3395" s="402"/>
      <c r="X3395" s="402"/>
      <c r="Y3395" s="402"/>
      <c r="Z3395" s="402"/>
    </row>
    <row r="3396" spans="23:26" x14ac:dyDescent="0.2">
      <c r="W3396" s="402"/>
      <c r="X3396" s="402"/>
      <c r="Y3396" s="402"/>
      <c r="Z3396" s="402"/>
    </row>
    <row r="3397" spans="23:26" x14ac:dyDescent="0.2">
      <c r="W3397" s="402"/>
      <c r="X3397" s="402"/>
      <c r="Y3397" s="402"/>
      <c r="Z3397" s="402"/>
    </row>
    <row r="3398" spans="23:26" x14ac:dyDescent="0.2">
      <c r="W3398" s="402"/>
      <c r="X3398" s="402"/>
      <c r="Y3398" s="402"/>
      <c r="Z3398" s="402"/>
    </row>
    <row r="3399" spans="23:26" x14ac:dyDescent="0.2">
      <c r="W3399" s="402"/>
      <c r="X3399" s="402"/>
      <c r="Y3399" s="402"/>
      <c r="Z3399" s="402"/>
    </row>
    <row r="3400" spans="23:26" x14ac:dyDescent="0.2">
      <c r="W3400" s="402"/>
      <c r="X3400" s="402"/>
      <c r="Y3400" s="402"/>
      <c r="Z3400" s="402"/>
    </row>
    <row r="3401" spans="23:26" x14ac:dyDescent="0.2">
      <c r="W3401" s="402"/>
      <c r="X3401" s="402"/>
      <c r="Y3401" s="402"/>
      <c r="Z3401" s="402"/>
    </row>
    <row r="3402" spans="23:26" x14ac:dyDescent="0.2">
      <c r="W3402" s="402"/>
      <c r="X3402" s="402"/>
      <c r="Y3402" s="402"/>
      <c r="Z3402" s="402"/>
    </row>
    <row r="3403" spans="23:26" x14ac:dyDescent="0.2">
      <c r="W3403" s="402"/>
      <c r="X3403" s="402"/>
      <c r="Y3403" s="402"/>
      <c r="Z3403" s="402"/>
    </row>
    <row r="3404" spans="23:26" x14ac:dyDescent="0.2">
      <c r="W3404" s="402"/>
      <c r="X3404" s="402"/>
      <c r="Y3404" s="402"/>
      <c r="Z3404" s="402"/>
    </row>
    <row r="3405" spans="23:26" x14ac:dyDescent="0.2">
      <c r="W3405" s="402"/>
      <c r="X3405" s="402"/>
      <c r="Y3405" s="402"/>
      <c r="Z3405" s="402"/>
    </row>
    <row r="3406" spans="23:26" x14ac:dyDescent="0.2">
      <c r="W3406" s="402"/>
      <c r="X3406" s="402"/>
      <c r="Y3406" s="402"/>
      <c r="Z3406" s="402"/>
    </row>
    <row r="3407" spans="23:26" x14ac:dyDescent="0.2">
      <c r="W3407" s="402"/>
      <c r="X3407" s="402"/>
      <c r="Y3407" s="402"/>
      <c r="Z3407" s="402"/>
    </row>
    <row r="3408" spans="23:26" x14ac:dyDescent="0.2">
      <c r="W3408" s="402"/>
      <c r="X3408" s="402"/>
      <c r="Y3408" s="402"/>
      <c r="Z3408" s="402"/>
    </row>
    <row r="3409" spans="23:26" x14ac:dyDescent="0.2">
      <c r="W3409" s="402"/>
      <c r="X3409" s="402"/>
      <c r="Y3409" s="402"/>
      <c r="Z3409" s="402"/>
    </row>
    <row r="3410" spans="23:26" x14ac:dyDescent="0.2">
      <c r="W3410" s="402"/>
      <c r="X3410" s="402"/>
      <c r="Y3410" s="402"/>
      <c r="Z3410" s="402"/>
    </row>
    <row r="3411" spans="23:26" x14ac:dyDescent="0.2">
      <c r="W3411" s="402"/>
      <c r="X3411" s="402"/>
      <c r="Y3411" s="402"/>
      <c r="Z3411" s="402"/>
    </row>
    <row r="3412" spans="23:26" x14ac:dyDescent="0.2">
      <c r="W3412" s="402"/>
      <c r="X3412" s="402"/>
      <c r="Y3412" s="402"/>
      <c r="Z3412" s="402"/>
    </row>
    <row r="3413" spans="23:26" x14ac:dyDescent="0.2">
      <c r="W3413" s="402"/>
      <c r="X3413" s="402"/>
      <c r="Y3413" s="402"/>
      <c r="Z3413" s="402"/>
    </row>
    <row r="3414" spans="23:26" x14ac:dyDescent="0.2">
      <c r="W3414" s="402"/>
      <c r="X3414" s="402"/>
      <c r="Y3414" s="402"/>
      <c r="Z3414" s="402"/>
    </row>
    <row r="3415" spans="23:26" x14ac:dyDescent="0.2">
      <c r="W3415" s="402"/>
      <c r="X3415" s="402"/>
      <c r="Y3415" s="402"/>
      <c r="Z3415" s="402"/>
    </row>
    <row r="3416" spans="23:26" x14ac:dyDescent="0.2">
      <c r="W3416" s="402"/>
      <c r="X3416" s="402"/>
      <c r="Y3416" s="402"/>
      <c r="Z3416" s="402"/>
    </row>
    <row r="3417" spans="23:26" x14ac:dyDescent="0.2">
      <c r="W3417" s="402"/>
      <c r="X3417" s="402"/>
      <c r="Y3417" s="402"/>
      <c r="Z3417" s="402"/>
    </row>
    <row r="3418" spans="23:26" x14ac:dyDescent="0.2">
      <c r="W3418" s="402"/>
      <c r="X3418" s="402"/>
      <c r="Y3418" s="402"/>
      <c r="Z3418" s="402"/>
    </row>
    <row r="3419" spans="23:26" x14ac:dyDescent="0.2">
      <c r="W3419" s="402"/>
      <c r="X3419" s="402"/>
      <c r="Y3419" s="402"/>
      <c r="Z3419" s="402"/>
    </row>
    <row r="3420" spans="23:26" x14ac:dyDescent="0.2">
      <c r="W3420" s="402"/>
      <c r="X3420" s="402"/>
      <c r="Y3420" s="402"/>
      <c r="Z3420" s="402"/>
    </row>
    <row r="3421" spans="23:26" x14ac:dyDescent="0.2">
      <c r="W3421" s="402"/>
      <c r="X3421" s="402"/>
      <c r="Y3421" s="402"/>
      <c r="Z3421" s="402"/>
    </row>
    <row r="3422" spans="23:26" x14ac:dyDescent="0.2">
      <c r="W3422" s="402"/>
      <c r="X3422" s="402"/>
      <c r="Y3422" s="402"/>
      <c r="Z3422" s="402"/>
    </row>
    <row r="3423" spans="23:26" x14ac:dyDescent="0.2">
      <c r="W3423" s="402"/>
      <c r="X3423" s="402"/>
      <c r="Y3423" s="402"/>
      <c r="Z3423" s="402"/>
    </row>
    <row r="3424" spans="23:26" x14ac:dyDescent="0.2">
      <c r="W3424" s="402"/>
      <c r="X3424" s="402"/>
      <c r="Y3424" s="402"/>
      <c r="Z3424" s="402"/>
    </row>
    <row r="3425" spans="23:26" x14ac:dyDescent="0.2">
      <c r="W3425" s="402"/>
      <c r="X3425" s="402"/>
      <c r="Y3425" s="402"/>
      <c r="Z3425" s="402"/>
    </row>
    <row r="3426" spans="23:26" x14ac:dyDescent="0.2">
      <c r="W3426" s="402"/>
      <c r="X3426" s="402"/>
      <c r="Y3426" s="402"/>
      <c r="Z3426" s="402"/>
    </row>
    <row r="3427" spans="23:26" x14ac:dyDescent="0.2">
      <c r="W3427" s="402"/>
      <c r="X3427" s="402"/>
      <c r="Y3427" s="402"/>
      <c r="Z3427" s="402"/>
    </row>
    <row r="3428" spans="23:26" x14ac:dyDescent="0.2">
      <c r="W3428" s="402"/>
      <c r="X3428" s="402"/>
      <c r="Y3428" s="402"/>
      <c r="Z3428" s="402"/>
    </row>
    <row r="3429" spans="23:26" x14ac:dyDescent="0.2">
      <c r="W3429" s="402"/>
      <c r="X3429" s="402"/>
      <c r="Y3429" s="402"/>
      <c r="Z3429" s="402"/>
    </row>
    <row r="3430" spans="23:26" x14ac:dyDescent="0.2">
      <c r="W3430" s="402"/>
      <c r="X3430" s="402"/>
      <c r="Y3430" s="402"/>
      <c r="Z3430" s="402"/>
    </row>
    <row r="3431" spans="23:26" x14ac:dyDescent="0.2">
      <c r="W3431" s="402"/>
      <c r="X3431" s="402"/>
      <c r="Y3431" s="402"/>
      <c r="Z3431" s="402"/>
    </row>
    <row r="3432" spans="23:26" x14ac:dyDescent="0.2">
      <c r="W3432" s="402"/>
      <c r="X3432" s="402"/>
      <c r="Y3432" s="402"/>
      <c r="Z3432" s="402"/>
    </row>
    <row r="3433" spans="23:26" x14ac:dyDescent="0.2">
      <c r="W3433" s="402"/>
      <c r="X3433" s="402"/>
      <c r="Y3433" s="402"/>
      <c r="Z3433" s="402"/>
    </row>
    <row r="3434" spans="23:26" x14ac:dyDescent="0.2">
      <c r="W3434" s="402"/>
      <c r="X3434" s="402"/>
      <c r="Y3434" s="402"/>
      <c r="Z3434" s="402"/>
    </row>
    <row r="3435" spans="23:26" x14ac:dyDescent="0.2">
      <c r="W3435" s="402"/>
      <c r="X3435" s="402"/>
      <c r="Y3435" s="402"/>
      <c r="Z3435" s="402"/>
    </row>
    <row r="3436" spans="23:26" x14ac:dyDescent="0.2">
      <c r="W3436" s="402"/>
      <c r="X3436" s="402"/>
      <c r="Y3436" s="402"/>
      <c r="Z3436" s="402"/>
    </row>
    <row r="3437" spans="23:26" x14ac:dyDescent="0.2">
      <c r="W3437" s="402"/>
      <c r="X3437" s="402"/>
      <c r="Y3437" s="402"/>
      <c r="Z3437" s="402"/>
    </row>
    <row r="3438" spans="23:26" x14ac:dyDescent="0.2">
      <c r="W3438" s="402"/>
      <c r="X3438" s="402"/>
      <c r="Y3438" s="402"/>
      <c r="Z3438" s="402"/>
    </row>
    <row r="3439" spans="23:26" x14ac:dyDescent="0.2">
      <c r="W3439" s="402"/>
      <c r="X3439" s="402"/>
      <c r="Y3439" s="402"/>
      <c r="Z3439" s="402"/>
    </row>
    <row r="3440" spans="23:26" x14ac:dyDescent="0.2">
      <c r="W3440" s="402"/>
      <c r="X3440" s="402"/>
      <c r="Y3440" s="402"/>
      <c r="Z3440" s="402"/>
    </row>
    <row r="3441" spans="23:26" x14ac:dyDescent="0.2">
      <c r="W3441" s="402"/>
      <c r="X3441" s="402"/>
      <c r="Y3441" s="402"/>
      <c r="Z3441" s="402"/>
    </row>
    <row r="3442" spans="23:26" x14ac:dyDescent="0.2">
      <c r="W3442" s="402"/>
      <c r="X3442" s="402"/>
      <c r="Y3442" s="402"/>
      <c r="Z3442" s="402"/>
    </row>
    <row r="3443" spans="23:26" x14ac:dyDescent="0.2">
      <c r="W3443" s="402"/>
      <c r="X3443" s="402"/>
      <c r="Y3443" s="402"/>
      <c r="Z3443" s="402"/>
    </row>
    <row r="3444" spans="23:26" x14ac:dyDescent="0.2">
      <c r="W3444" s="402"/>
      <c r="X3444" s="402"/>
      <c r="Y3444" s="402"/>
      <c r="Z3444" s="402"/>
    </row>
    <row r="3445" spans="23:26" x14ac:dyDescent="0.2">
      <c r="W3445" s="402"/>
      <c r="X3445" s="402"/>
      <c r="Y3445" s="402"/>
      <c r="Z3445" s="402"/>
    </row>
    <row r="3446" spans="23:26" x14ac:dyDescent="0.2">
      <c r="W3446" s="402"/>
      <c r="X3446" s="402"/>
      <c r="Y3446" s="402"/>
      <c r="Z3446" s="402"/>
    </row>
    <row r="3447" spans="23:26" x14ac:dyDescent="0.2">
      <c r="W3447" s="402"/>
      <c r="X3447" s="402"/>
      <c r="Y3447" s="402"/>
      <c r="Z3447" s="402"/>
    </row>
    <row r="3448" spans="23:26" x14ac:dyDescent="0.2">
      <c r="W3448" s="402"/>
      <c r="X3448" s="402"/>
      <c r="Y3448" s="402"/>
      <c r="Z3448" s="402"/>
    </row>
    <row r="3449" spans="23:26" x14ac:dyDescent="0.2">
      <c r="W3449" s="402"/>
      <c r="X3449" s="402"/>
      <c r="Y3449" s="402"/>
      <c r="Z3449" s="402"/>
    </row>
    <row r="3450" spans="23:26" x14ac:dyDescent="0.2">
      <c r="W3450" s="402"/>
      <c r="X3450" s="402"/>
      <c r="Y3450" s="402"/>
      <c r="Z3450" s="402"/>
    </row>
    <row r="3451" spans="23:26" x14ac:dyDescent="0.2">
      <c r="W3451" s="402"/>
      <c r="X3451" s="402"/>
      <c r="Y3451" s="402"/>
      <c r="Z3451" s="402"/>
    </row>
    <row r="3452" spans="23:26" x14ac:dyDescent="0.2">
      <c r="W3452" s="402"/>
      <c r="X3452" s="402"/>
      <c r="Y3452" s="402"/>
      <c r="Z3452" s="402"/>
    </row>
    <row r="3453" spans="23:26" x14ac:dyDescent="0.2">
      <c r="W3453" s="402"/>
      <c r="X3453" s="402"/>
      <c r="Y3453" s="402"/>
      <c r="Z3453" s="402"/>
    </row>
    <row r="3454" spans="23:26" x14ac:dyDescent="0.2">
      <c r="W3454" s="402"/>
      <c r="X3454" s="402"/>
      <c r="Y3454" s="402"/>
      <c r="Z3454" s="402"/>
    </row>
    <row r="3455" spans="23:26" x14ac:dyDescent="0.2">
      <c r="W3455" s="402"/>
      <c r="X3455" s="402"/>
      <c r="Y3455" s="402"/>
      <c r="Z3455" s="402"/>
    </row>
    <row r="3456" spans="23:26" x14ac:dyDescent="0.2">
      <c r="W3456" s="402"/>
      <c r="X3456" s="402"/>
      <c r="Y3456" s="402"/>
      <c r="Z3456" s="402"/>
    </row>
    <row r="3457" spans="23:26" x14ac:dyDescent="0.2">
      <c r="W3457" s="402"/>
      <c r="X3457" s="402"/>
      <c r="Y3457" s="402"/>
      <c r="Z3457" s="402"/>
    </row>
    <row r="3458" spans="23:26" x14ac:dyDescent="0.2">
      <c r="W3458" s="402"/>
      <c r="X3458" s="402"/>
      <c r="Y3458" s="402"/>
      <c r="Z3458" s="402"/>
    </row>
    <row r="3459" spans="23:26" x14ac:dyDescent="0.2">
      <c r="W3459" s="402"/>
      <c r="X3459" s="402"/>
      <c r="Y3459" s="402"/>
      <c r="Z3459" s="402"/>
    </row>
    <row r="3460" spans="23:26" x14ac:dyDescent="0.2">
      <c r="W3460" s="402"/>
      <c r="X3460" s="402"/>
      <c r="Y3460" s="402"/>
      <c r="Z3460" s="402"/>
    </row>
    <row r="3461" spans="23:26" x14ac:dyDescent="0.2">
      <c r="W3461" s="402"/>
      <c r="X3461" s="402"/>
      <c r="Y3461" s="402"/>
      <c r="Z3461" s="402"/>
    </row>
    <row r="3462" spans="23:26" x14ac:dyDescent="0.2">
      <c r="W3462" s="402"/>
      <c r="X3462" s="402"/>
      <c r="Y3462" s="402"/>
      <c r="Z3462" s="402"/>
    </row>
    <row r="3463" spans="23:26" x14ac:dyDescent="0.2">
      <c r="W3463" s="402"/>
      <c r="X3463" s="402"/>
      <c r="Y3463" s="402"/>
      <c r="Z3463" s="402"/>
    </row>
    <row r="3464" spans="23:26" x14ac:dyDescent="0.2">
      <c r="W3464" s="402"/>
      <c r="X3464" s="402"/>
      <c r="Y3464" s="402"/>
      <c r="Z3464" s="402"/>
    </row>
    <row r="3465" spans="23:26" x14ac:dyDescent="0.2">
      <c r="W3465" s="402"/>
      <c r="X3465" s="402"/>
      <c r="Y3465" s="402"/>
      <c r="Z3465" s="402"/>
    </row>
    <row r="3466" spans="23:26" x14ac:dyDescent="0.2">
      <c r="W3466" s="402"/>
      <c r="X3466" s="402"/>
      <c r="Y3466" s="402"/>
      <c r="Z3466" s="402"/>
    </row>
    <row r="3467" spans="23:26" x14ac:dyDescent="0.2">
      <c r="W3467" s="402"/>
      <c r="X3467" s="402"/>
      <c r="Y3467" s="402"/>
      <c r="Z3467" s="402"/>
    </row>
    <row r="3468" spans="23:26" x14ac:dyDescent="0.2">
      <c r="W3468" s="402"/>
      <c r="X3468" s="402"/>
      <c r="Y3468" s="402"/>
      <c r="Z3468" s="402"/>
    </row>
    <row r="3469" spans="23:26" x14ac:dyDescent="0.2">
      <c r="W3469" s="402"/>
      <c r="X3469" s="402"/>
      <c r="Y3469" s="402"/>
      <c r="Z3469" s="402"/>
    </row>
    <row r="3470" spans="23:26" x14ac:dyDescent="0.2">
      <c r="W3470" s="402"/>
      <c r="X3470" s="402"/>
      <c r="Y3470" s="402"/>
      <c r="Z3470" s="402"/>
    </row>
    <row r="3471" spans="23:26" x14ac:dyDescent="0.2">
      <c r="W3471" s="402"/>
      <c r="X3471" s="402"/>
      <c r="Y3471" s="402"/>
      <c r="Z3471" s="402"/>
    </row>
    <row r="3472" spans="23:26" x14ac:dyDescent="0.2">
      <c r="W3472" s="402"/>
      <c r="X3472" s="402"/>
      <c r="Y3472" s="402"/>
      <c r="Z3472" s="402"/>
    </row>
    <row r="3473" spans="23:26" x14ac:dyDescent="0.2">
      <c r="W3473" s="402"/>
      <c r="X3473" s="402"/>
      <c r="Y3473" s="402"/>
      <c r="Z3473" s="402"/>
    </row>
    <row r="3474" spans="23:26" x14ac:dyDescent="0.2">
      <c r="W3474" s="402"/>
      <c r="X3474" s="402"/>
      <c r="Y3474" s="402"/>
      <c r="Z3474" s="402"/>
    </row>
    <row r="3475" spans="23:26" x14ac:dyDescent="0.2">
      <c r="W3475" s="402"/>
      <c r="X3475" s="402"/>
      <c r="Y3475" s="402"/>
      <c r="Z3475" s="402"/>
    </row>
    <row r="3476" spans="23:26" x14ac:dyDescent="0.2">
      <c r="W3476" s="402"/>
      <c r="X3476" s="402"/>
      <c r="Y3476" s="402"/>
      <c r="Z3476" s="402"/>
    </row>
    <row r="3477" spans="23:26" x14ac:dyDescent="0.2">
      <c r="W3477" s="402"/>
      <c r="X3477" s="402"/>
      <c r="Y3477" s="402"/>
      <c r="Z3477" s="402"/>
    </row>
    <row r="3478" spans="23:26" x14ac:dyDescent="0.2">
      <c r="W3478" s="402"/>
      <c r="X3478" s="402"/>
      <c r="Y3478" s="402"/>
      <c r="Z3478" s="402"/>
    </row>
    <row r="3479" spans="23:26" x14ac:dyDescent="0.2">
      <c r="W3479" s="402"/>
      <c r="X3479" s="402"/>
      <c r="Y3479" s="402"/>
      <c r="Z3479" s="402"/>
    </row>
    <row r="3480" spans="23:26" x14ac:dyDescent="0.2">
      <c r="W3480" s="402"/>
      <c r="X3480" s="402"/>
      <c r="Y3480" s="402"/>
      <c r="Z3480" s="402"/>
    </row>
    <row r="3481" spans="23:26" x14ac:dyDescent="0.2">
      <c r="W3481" s="402"/>
      <c r="X3481" s="402"/>
      <c r="Y3481" s="402"/>
      <c r="Z3481" s="402"/>
    </row>
    <row r="3482" spans="23:26" x14ac:dyDescent="0.2">
      <c r="W3482" s="402"/>
      <c r="X3482" s="402"/>
      <c r="Y3482" s="402"/>
      <c r="Z3482" s="402"/>
    </row>
    <row r="3483" spans="23:26" x14ac:dyDescent="0.2">
      <c r="W3483" s="402"/>
      <c r="X3483" s="402"/>
      <c r="Y3483" s="402"/>
      <c r="Z3483" s="402"/>
    </row>
    <row r="3484" spans="23:26" x14ac:dyDescent="0.2">
      <c r="W3484" s="402"/>
      <c r="X3484" s="402"/>
      <c r="Y3484" s="402"/>
      <c r="Z3484" s="402"/>
    </row>
    <row r="3485" spans="23:26" x14ac:dyDescent="0.2">
      <c r="W3485" s="402"/>
      <c r="X3485" s="402"/>
      <c r="Y3485" s="402"/>
      <c r="Z3485" s="402"/>
    </row>
    <row r="3486" spans="23:26" x14ac:dyDescent="0.2">
      <c r="W3486" s="402"/>
      <c r="X3486" s="402"/>
      <c r="Y3486" s="402"/>
      <c r="Z3486" s="402"/>
    </row>
    <row r="3487" spans="23:26" x14ac:dyDescent="0.2">
      <c r="W3487" s="402"/>
      <c r="X3487" s="402"/>
      <c r="Y3487" s="402"/>
      <c r="Z3487" s="402"/>
    </row>
    <row r="3488" spans="23:26" x14ac:dyDescent="0.2">
      <c r="W3488" s="402"/>
      <c r="X3488" s="402"/>
      <c r="Y3488" s="402"/>
      <c r="Z3488" s="402"/>
    </row>
    <row r="3489" spans="23:26" x14ac:dyDescent="0.2">
      <c r="W3489" s="402"/>
      <c r="X3489" s="402"/>
      <c r="Y3489" s="402"/>
      <c r="Z3489" s="402"/>
    </row>
    <row r="3490" spans="23:26" x14ac:dyDescent="0.2">
      <c r="W3490" s="402"/>
      <c r="X3490" s="402"/>
      <c r="Y3490" s="402"/>
      <c r="Z3490" s="402"/>
    </row>
    <row r="3491" spans="23:26" x14ac:dyDescent="0.2">
      <c r="W3491" s="402"/>
      <c r="X3491" s="402"/>
      <c r="Y3491" s="402"/>
      <c r="Z3491" s="402"/>
    </row>
    <row r="3492" spans="23:26" x14ac:dyDescent="0.2">
      <c r="W3492" s="402"/>
      <c r="X3492" s="402"/>
      <c r="Y3492" s="402"/>
      <c r="Z3492" s="402"/>
    </row>
    <row r="3493" spans="23:26" x14ac:dyDescent="0.2">
      <c r="W3493" s="402"/>
      <c r="X3493" s="402"/>
      <c r="Y3493" s="402"/>
      <c r="Z3493" s="402"/>
    </row>
    <row r="3494" spans="23:26" x14ac:dyDescent="0.2">
      <c r="W3494" s="402"/>
      <c r="X3494" s="402"/>
      <c r="Y3494" s="402"/>
      <c r="Z3494" s="402"/>
    </row>
    <row r="3495" spans="23:26" x14ac:dyDescent="0.2">
      <c r="W3495" s="402"/>
      <c r="X3495" s="402"/>
      <c r="Y3495" s="402"/>
      <c r="Z3495" s="402"/>
    </row>
    <row r="3496" spans="23:26" x14ac:dyDescent="0.2">
      <c r="W3496" s="402"/>
      <c r="X3496" s="402"/>
      <c r="Y3496" s="402"/>
      <c r="Z3496" s="402"/>
    </row>
    <row r="3497" spans="23:26" x14ac:dyDescent="0.2">
      <c r="W3497" s="402"/>
      <c r="X3497" s="402"/>
      <c r="Y3497" s="402"/>
      <c r="Z3497" s="402"/>
    </row>
    <row r="3498" spans="23:26" x14ac:dyDescent="0.2">
      <c r="W3498" s="402"/>
      <c r="X3498" s="402"/>
      <c r="Y3498" s="402"/>
      <c r="Z3498" s="402"/>
    </row>
    <row r="3499" spans="23:26" x14ac:dyDescent="0.2">
      <c r="W3499" s="402"/>
      <c r="X3499" s="402"/>
      <c r="Y3499" s="402"/>
      <c r="Z3499" s="402"/>
    </row>
    <row r="3500" spans="23:26" x14ac:dyDescent="0.2">
      <c r="W3500" s="402"/>
      <c r="X3500" s="402"/>
      <c r="Y3500" s="402"/>
      <c r="Z3500" s="402"/>
    </row>
    <row r="3501" spans="23:26" x14ac:dyDescent="0.2">
      <c r="W3501" s="402"/>
      <c r="X3501" s="402"/>
      <c r="Y3501" s="402"/>
      <c r="Z3501" s="402"/>
    </row>
    <row r="3502" spans="23:26" x14ac:dyDescent="0.2">
      <c r="W3502" s="402"/>
      <c r="X3502" s="402"/>
      <c r="Y3502" s="402"/>
      <c r="Z3502" s="402"/>
    </row>
    <row r="3503" spans="23:26" x14ac:dyDescent="0.2">
      <c r="W3503" s="402"/>
      <c r="X3503" s="402"/>
      <c r="Y3503" s="402"/>
      <c r="Z3503" s="402"/>
    </row>
    <row r="3504" spans="23:26" x14ac:dyDescent="0.2">
      <c r="W3504" s="402"/>
      <c r="X3504" s="402"/>
      <c r="Y3504" s="402"/>
      <c r="Z3504" s="402"/>
    </row>
    <row r="3505" spans="23:26" x14ac:dyDescent="0.2">
      <c r="W3505" s="402"/>
      <c r="X3505" s="402"/>
      <c r="Y3505" s="402"/>
      <c r="Z3505" s="402"/>
    </row>
    <row r="3506" spans="23:26" x14ac:dyDescent="0.2">
      <c r="W3506" s="402"/>
      <c r="X3506" s="402"/>
      <c r="Y3506" s="402"/>
      <c r="Z3506" s="402"/>
    </row>
    <row r="3507" spans="23:26" x14ac:dyDescent="0.2">
      <c r="W3507" s="402"/>
      <c r="X3507" s="402"/>
      <c r="Y3507" s="402"/>
      <c r="Z3507" s="402"/>
    </row>
    <row r="3508" spans="23:26" x14ac:dyDescent="0.2">
      <c r="W3508" s="402"/>
      <c r="X3508" s="402"/>
      <c r="Y3508" s="402"/>
      <c r="Z3508" s="402"/>
    </row>
    <row r="3509" spans="23:26" x14ac:dyDescent="0.2">
      <c r="W3509" s="402"/>
      <c r="X3509" s="402"/>
      <c r="Y3509" s="402"/>
      <c r="Z3509" s="402"/>
    </row>
    <row r="3510" spans="23:26" x14ac:dyDescent="0.2">
      <c r="W3510" s="402"/>
      <c r="X3510" s="402"/>
      <c r="Y3510" s="402"/>
      <c r="Z3510" s="402"/>
    </row>
    <row r="3511" spans="23:26" x14ac:dyDescent="0.2">
      <c r="W3511" s="402"/>
      <c r="X3511" s="402"/>
      <c r="Y3511" s="402"/>
      <c r="Z3511" s="402"/>
    </row>
    <row r="3512" spans="23:26" x14ac:dyDescent="0.2">
      <c r="W3512" s="402"/>
      <c r="X3512" s="402"/>
      <c r="Y3512" s="402"/>
      <c r="Z3512" s="402"/>
    </row>
    <row r="3513" spans="23:26" x14ac:dyDescent="0.2">
      <c r="W3513" s="402"/>
      <c r="X3513" s="402"/>
      <c r="Y3513" s="402"/>
      <c r="Z3513" s="402"/>
    </row>
    <row r="3514" spans="23:26" x14ac:dyDescent="0.2">
      <c r="W3514" s="402"/>
      <c r="X3514" s="402"/>
      <c r="Y3514" s="402"/>
      <c r="Z3514" s="402"/>
    </row>
    <row r="3515" spans="23:26" x14ac:dyDescent="0.2">
      <c r="W3515" s="402"/>
      <c r="X3515" s="402"/>
      <c r="Y3515" s="402"/>
      <c r="Z3515" s="402"/>
    </row>
    <row r="3516" spans="23:26" x14ac:dyDescent="0.2">
      <c r="W3516" s="402"/>
      <c r="X3516" s="402"/>
      <c r="Y3516" s="402"/>
      <c r="Z3516" s="402"/>
    </row>
    <row r="3517" spans="23:26" x14ac:dyDescent="0.2">
      <c r="W3517" s="402"/>
      <c r="X3517" s="402"/>
      <c r="Y3517" s="402"/>
      <c r="Z3517" s="402"/>
    </row>
    <row r="3518" spans="23:26" x14ac:dyDescent="0.2">
      <c r="W3518" s="402"/>
      <c r="X3518" s="402"/>
      <c r="Y3518" s="402"/>
      <c r="Z3518" s="402"/>
    </row>
    <row r="3519" spans="23:26" x14ac:dyDescent="0.2">
      <c r="W3519" s="402"/>
      <c r="X3519" s="402"/>
      <c r="Y3519" s="402"/>
      <c r="Z3519" s="402"/>
    </row>
    <row r="3520" spans="23:26" x14ac:dyDescent="0.2">
      <c r="W3520" s="402"/>
      <c r="X3520" s="402"/>
      <c r="Y3520" s="402"/>
      <c r="Z3520" s="402"/>
    </row>
    <row r="3521" spans="23:26" x14ac:dyDescent="0.2">
      <c r="W3521" s="402"/>
      <c r="X3521" s="402"/>
      <c r="Y3521" s="402"/>
      <c r="Z3521" s="402"/>
    </row>
    <row r="3522" spans="23:26" x14ac:dyDescent="0.2">
      <c r="W3522" s="402"/>
      <c r="X3522" s="402"/>
      <c r="Y3522" s="402"/>
      <c r="Z3522" s="402"/>
    </row>
    <row r="3523" spans="23:26" x14ac:dyDescent="0.2">
      <c r="W3523" s="402"/>
      <c r="X3523" s="402"/>
      <c r="Y3523" s="402"/>
      <c r="Z3523" s="402"/>
    </row>
    <row r="3524" spans="23:26" x14ac:dyDescent="0.2">
      <c r="W3524" s="402"/>
      <c r="X3524" s="402"/>
      <c r="Y3524" s="402"/>
      <c r="Z3524" s="402"/>
    </row>
    <row r="3525" spans="23:26" x14ac:dyDescent="0.2">
      <c r="W3525" s="402"/>
      <c r="X3525" s="402"/>
      <c r="Y3525" s="402"/>
      <c r="Z3525" s="402"/>
    </row>
    <row r="3526" spans="23:26" x14ac:dyDescent="0.2">
      <c r="W3526" s="402"/>
      <c r="X3526" s="402"/>
      <c r="Y3526" s="402"/>
      <c r="Z3526" s="402"/>
    </row>
    <row r="3527" spans="23:26" x14ac:dyDescent="0.2">
      <c r="W3527" s="402"/>
      <c r="X3527" s="402"/>
      <c r="Y3527" s="402"/>
      <c r="Z3527" s="402"/>
    </row>
    <row r="3528" spans="23:26" x14ac:dyDescent="0.2">
      <c r="W3528" s="402"/>
      <c r="X3528" s="402"/>
      <c r="Y3528" s="402"/>
      <c r="Z3528" s="402"/>
    </row>
    <row r="3529" spans="23:26" x14ac:dyDescent="0.2">
      <c r="W3529" s="402"/>
      <c r="X3529" s="402"/>
      <c r="Y3529" s="402"/>
      <c r="Z3529" s="402"/>
    </row>
    <row r="3530" spans="23:26" x14ac:dyDescent="0.2">
      <c r="W3530" s="402"/>
      <c r="X3530" s="402"/>
      <c r="Y3530" s="402"/>
      <c r="Z3530" s="402"/>
    </row>
    <row r="3531" spans="23:26" x14ac:dyDescent="0.2">
      <c r="W3531" s="402"/>
      <c r="X3531" s="402"/>
      <c r="Y3531" s="402"/>
      <c r="Z3531" s="402"/>
    </row>
    <row r="3532" spans="23:26" x14ac:dyDescent="0.2">
      <c r="W3532" s="402"/>
      <c r="X3532" s="402"/>
      <c r="Y3532" s="402"/>
      <c r="Z3532" s="402"/>
    </row>
    <row r="3533" spans="23:26" x14ac:dyDescent="0.2">
      <c r="W3533" s="402"/>
      <c r="X3533" s="402"/>
      <c r="Y3533" s="402"/>
      <c r="Z3533" s="402"/>
    </row>
    <row r="3534" spans="23:26" x14ac:dyDescent="0.2">
      <c r="W3534" s="402"/>
      <c r="X3534" s="402"/>
      <c r="Y3534" s="402"/>
      <c r="Z3534" s="402"/>
    </row>
    <row r="3535" spans="23:26" x14ac:dyDescent="0.2">
      <c r="W3535" s="402"/>
      <c r="X3535" s="402"/>
      <c r="Y3535" s="402"/>
      <c r="Z3535" s="402"/>
    </row>
    <row r="3536" spans="23:26" x14ac:dyDescent="0.2">
      <c r="W3536" s="402"/>
      <c r="X3536" s="402"/>
      <c r="Y3536" s="402"/>
      <c r="Z3536" s="402"/>
    </row>
    <row r="3537" spans="23:26" x14ac:dyDescent="0.2">
      <c r="W3537" s="402"/>
      <c r="X3537" s="402"/>
      <c r="Y3537" s="402"/>
      <c r="Z3537" s="402"/>
    </row>
    <row r="3538" spans="23:26" x14ac:dyDescent="0.2">
      <c r="W3538" s="402"/>
      <c r="X3538" s="402"/>
      <c r="Y3538" s="402"/>
      <c r="Z3538" s="402"/>
    </row>
    <row r="3539" spans="23:26" x14ac:dyDescent="0.2">
      <c r="W3539" s="402"/>
      <c r="X3539" s="402"/>
      <c r="Y3539" s="402"/>
      <c r="Z3539" s="402"/>
    </row>
    <row r="3540" spans="23:26" x14ac:dyDescent="0.2">
      <c r="W3540" s="402"/>
      <c r="X3540" s="402"/>
      <c r="Y3540" s="402"/>
      <c r="Z3540" s="402"/>
    </row>
    <row r="3541" spans="23:26" x14ac:dyDescent="0.2">
      <c r="W3541" s="402"/>
      <c r="X3541" s="402"/>
      <c r="Y3541" s="402"/>
      <c r="Z3541" s="402"/>
    </row>
    <row r="3542" spans="23:26" x14ac:dyDescent="0.2">
      <c r="W3542" s="402"/>
      <c r="X3542" s="402"/>
      <c r="Y3542" s="402"/>
      <c r="Z3542" s="402"/>
    </row>
    <row r="3543" spans="23:26" x14ac:dyDescent="0.2">
      <c r="W3543" s="402"/>
      <c r="X3543" s="402"/>
      <c r="Y3543" s="402"/>
      <c r="Z3543" s="402"/>
    </row>
    <row r="3544" spans="23:26" x14ac:dyDescent="0.2">
      <c r="W3544" s="402"/>
      <c r="X3544" s="402"/>
      <c r="Y3544" s="402"/>
      <c r="Z3544" s="402"/>
    </row>
    <row r="3545" spans="23:26" x14ac:dyDescent="0.2">
      <c r="W3545" s="402"/>
      <c r="X3545" s="402"/>
      <c r="Y3545" s="402"/>
      <c r="Z3545" s="402"/>
    </row>
    <row r="3546" spans="23:26" x14ac:dyDescent="0.2">
      <c r="W3546" s="402"/>
      <c r="X3546" s="402"/>
      <c r="Y3546" s="402"/>
      <c r="Z3546" s="402"/>
    </row>
    <row r="3547" spans="23:26" x14ac:dyDescent="0.2">
      <c r="W3547" s="402"/>
      <c r="X3547" s="402"/>
      <c r="Y3547" s="402"/>
      <c r="Z3547" s="402"/>
    </row>
    <row r="3548" spans="23:26" x14ac:dyDescent="0.2">
      <c r="W3548" s="402"/>
      <c r="X3548" s="402"/>
      <c r="Y3548" s="402"/>
      <c r="Z3548" s="402"/>
    </row>
    <row r="3549" spans="23:26" x14ac:dyDescent="0.2">
      <c r="W3549" s="402"/>
      <c r="X3549" s="402"/>
      <c r="Y3549" s="402"/>
      <c r="Z3549" s="402"/>
    </row>
    <row r="3550" spans="23:26" x14ac:dyDescent="0.2">
      <c r="W3550" s="402"/>
      <c r="X3550" s="402"/>
      <c r="Y3550" s="402"/>
      <c r="Z3550" s="402"/>
    </row>
    <row r="3551" spans="23:26" x14ac:dyDescent="0.2">
      <c r="W3551" s="402"/>
      <c r="X3551" s="402"/>
      <c r="Y3551" s="402"/>
      <c r="Z3551" s="402"/>
    </row>
    <row r="3552" spans="23:26" x14ac:dyDescent="0.2">
      <c r="W3552" s="402"/>
      <c r="X3552" s="402"/>
      <c r="Y3552" s="402"/>
      <c r="Z3552" s="402"/>
    </row>
    <row r="3553" spans="23:26" x14ac:dyDescent="0.2">
      <c r="W3553" s="402"/>
      <c r="X3553" s="402"/>
      <c r="Y3553" s="402"/>
      <c r="Z3553" s="402"/>
    </row>
    <row r="3554" spans="23:26" x14ac:dyDescent="0.2">
      <c r="W3554" s="402"/>
      <c r="X3554" s="402"/>
      <c r="Y3554" s="402"/>
      <c r="Z3554" s="402"/>
    </row>
    <row r="3555" spans="23:26" x14ac:dyDescent="0.2">
      <c r="W3555" s="402"/>
      <c r="X3555" s="402"/>
      <c r="Y3555" s="402"/>
      <c r="Z3555" s="402"/>
    </row>
    <row r="3556" spans="23:26" x14ac:dyDescent="0.2">
      <c r="W3556" s="402"/>
      <c r="X3556" s="402"/>
      <c r="Y3556" s="402"/>
      <c r="Z3556" s="402"/>
    </row>
    <row r="3557" spans="23:26" x14ac:dyDescent="0.2">
      <c r="W3557" s="402"/>
      <c r="X3557" s="402"/>
      <c r="Y3557" s="402"/>
      <c r="Z3557" s="402"/>
    </row>
    <row r="3558" spans="23:26" x14ac:dyDescent="0.2">
      <c r="W3558" s="402"/>
      <c r="X3558" s="402"/>
      <c r="Y3558" s="402"/>
      <c r="Z3558" s="402"/>
    </row>
    <row r="3559" spans="23:26" x14ac:dyDescent="0.2">
      <c r="W3559" s="402"/>
      <c r="X3559" s="402"/>
      <c r="Y3559" s="402"/>
      <c r="Z3559" s="402"/>
    </row>
    <row r="3560" spans="23:26" x14ac:dyDescent="0.2">
      <c r="W3560" s="402"/>
      <c r="X3560" s="402"/>
      <c r="Y3560" s="402"/>
      <c r="Z3560" s="402"/>
    </row>
    <row r="3561" spans="23:26" x14ac:dyDescent="0.2">
      <c r="W3561" s="402"/>
      <c r="X3561" s="402"/>
      <c r="Y3561" s="402"/>
      <c r="Z3561" s="402"/>
    </row>
    <row r="3562" spans="23:26" x14ac:dyDescent="0.2">
      <c r="W3562" s="402"/>
      <c r="X3562" s="402"/>
      <c r="Y3562" s="402"/>
      <c r="Z3562" s="402"/>
    </row>
    <row r="3563" spans="23:26" x14ac:dyDescent="0.2">
      <c r="W3563" s="402"/>
      <c r="X3563" s="402"/>
      <c r="Y3563" s="402"/>
      <c r="Z3563" s="402"/>
    </row>
    <row r="3564" spans="23:26" x14ac:dyDescent="0.2">
      <c r="W3564" s="402"/>
      <c r="X3564" s="402"/>
      <c r="Y3564" s="402"/>
      <c r="Z3564" s="402"/>
    </row>
    <row r="3565" spans="23:26" x14ac:dyDescent="0.2">
      <c r="W3565" s="402"/>
      <c r="X3565" s="402"/>
      <c r="Y3565" s="402"/>
      <c r="Z3565" s="402"/>
    </row>
    <row r="3566" spans="23:26" x14ac:dyDescent="0.2">
      <c r="W3566" s="402"/>
      <c r="X3566" s="402"/>
      <c r="Y3566" s="402"/>
      <c r="Z3566" s="402"/>
    </row>
    <row r="3567" spans="23:26" x14ac:dyDescent="0.2">
      <c r="W3567" s="402"/>
      <c r="X3567" s="402"/>
      <c r="Y3567" s="402"/>
      <c r="Z3567" s="402"/>
    </row>
    <row r="3568" spans="23:26" x14ac:dyDescent="0.2">
      <c r="W3568" s="402"/>
      <c r="X3568" s="402"/>
      <c r="Y3568" s="402"/>
      <c r="Z3568" s="402"/>
    </row>
    <row r="3569" spans="23:26" x14ac:dyDescent="0.2">
      <c r="W3569" s="402"/>
      <c r="X3569" s="402"/>
      <c r="Y3569" s="402"/>
      <c r="Z3569" s="402"/>
    </row>
    <row r="3570" spans="23:26" x14ac:dyDescent="0.2">
      <c r="W3570" s="402"/>
      <c r="X3570" s="402"/>
      <c r="Y3570" s="402"/>
      <c r="Z3570" s="402"/>
    </row>
    <row r="3571" spans="23:26" x14ac:dyDescent="0.2">
      <c r="W3571" s="402"/>
      <c r="X3571" s="402"/>
      <c r="Y3571" s="402"/>
      <c r="Z3571" s="402"/>
    </row>
    <row r="3572" spans="23:26" x14ac:dyDescent="0.2">
      <c r="W3572" s="402"/>
      <c r="X3572" s="402"/>
      <c r="Y3572" s="402"/>
      <c r="Z3572" s="402"/>
    </row>
    <row r="3573" spans="23:26" x14ac:dyDescent="0.2">
      <c r="W3573" s="402"/>
      <c r="X3573" s="402"/>
      <c r="Y3573" s="402"/>
      <c r="Z3573" s="402"/>
    </row>
    <row r="3574" spans="23:26" x14ac:dyDescent="0.2">
      <c r="W3574" s="402"/>
      <c r="X3574" s="402"/>
      <c r="Y3574" s="402"/>
      <c r="Z3574" s="402"/>
    </row>
    <row r="3575" spans="23:26" x14ac:dyDescent="0.2">
      <c r="W3575" s="402"/>
      <c r="X3575" s="402"/>
      <c r="Y3575" s="402"/>
      <c r="Z3575" s="402"/>
    </row>
    <row r="3576" spans="23:26" x14ac:dyDescent="0.2">
      <c r="W3576" s="402"/>
      <c r="X3576" s="402"/>
      <c r="Y3576" s="402"/>
      <c r="Z3576" s="402"/>
    </row>
    <row r="3577" spans="23:26" x14ac:dyDescent="0.2">
      <c r="W3577" s="402"/>
      <c r="X3577" s="402"/>
      <c r="Y3577" s="402"/>
      <c r="Z3577" s="402"/>
    </row>
    <row r="3578" spans="23:26" x14ac:dyDescent="0.2">
      <c r="W3578" s="402"/>
      <c r="X3578" s="402"/>
      <c r="Y3578" s="402"/>
      <c r="Z3578" s="402"/>
    </row>
    <row r="3579" spans="23:26" x14ac:dyDescent="0.2">
      <c r="W3579" s="402"/>
      <c r="X3579" s="402"/>
      <c r="Y3579" s="402"/>
      <c r="Z3579" s="402"/>
    </row>
    <row r="3580" spans="23:26" x14ac:dyDescent="0.2">
      <c r="W3580" s="402"/>
      <c r="X3580" s="402"/>
      <c r="Y3580" s="402"/>
      <c r="Z3580" s="402"/>
    </row>
    <row r="3581" spans="23:26" x14ac:dyDescent="0.2">
      <c r="W3581" s="402"/>
      <c r="X3581" s="402"/>
      <c r="Y3581" s="402"/>
      <c r="Z3581" s="402"/>
    </row>
    <row r="3582" spans="23:26" x14ac:dyDescent="0.2">
      <c r="W3582" s="402"/>
      <c r="X3582" s="402"/>
      <c r="Y3582" s="402"/>
      <c r="Z3582" s="402"/>
    </row>
    <row r="3583" spans="23:26" x14ac:dyDescent="0.2">
      <c r="W3583" s="402"/>
      <c r="X3583" s="402"/>
      <c r="Y3583" s="402"/>
      <c r="Z3583" s="402"/>
    </row>
    <row r="3584" spans="23:26" x14ac:dyDescent="0.2">
      <c r="W3584" s="402"/>
      <c r="X3584" s="402"/>
      <c r="Y3584" s="402"/>
      <c r="Z3584" s="402"/>
    </row>
    <row r="3585" spans="23:26" x14ac:dyDescent="0.2">
      <c r="W3585" s="402"/>
      <c r="X3585" s="402"/>
      <c r="Y3585" s="402"/>
      <c r="Z3585" s="402"/>
    </row>
    <row r="3586" spans="23:26" x14ac:dyDescent="0.2">
      <c r="W3586" s="402"/>
      <c r="X3586" s="402"/>
      <c r="Y3586" s="402"/>
      <c r="Z3586" s="402"/>
    </row>
    <row r="3587" spans="23:26" x14ac:dyDescent="0.2">
      <c r="W3587" s="402"/>
      <c r="X3587" s="402"/>
      <c r="Y3587" s="402"/>
      <c r="Z3587" s="402"/>
    </row>
    <row r="3588" spans="23:26" x14ac:dyDescent="0.2">
      <c r="W3588" s="402"/>
      <c r="X3588" s="402"/>
      <c r="Y3588" s="402"/>
      <c r="Z3588" s="402"/>
    </row>
    <row r="3589" spans="23:26" x14ac:dyDescent="0.2">
      <c r="W3589" s="402"/>
      <c r="X3589" s="402"/>
      <c r="Y3589" s="402"/>
      <c r="Z3589" s="402"/>
    </row>
    <row r="3590" spans="23:26" x14ac:dyDescent="0.2">
      <c r="W3590" s="402"/>
      <c r="X3590" s="402"/>
      <c r="Y3590" s="402"/>
      <c r="Z3590" s="402"/>
    </row>
    <row r="3591" spans="23:26" x14ac:dyDescent="0.2">
      <c r="W3591" s="402"/>
      <c r="X3591" s="402"/>
      <c r="Y3591" s="402"/>
      <c r="Z3591" s="402"/>
    </row>
    <row r="3592" spans="23:26" x14ac:dyDescent="0.2">
      <c r="W3592" s="402"/>
      <c r="X3592" s="402"/>
      <c r="Y3592" s="402"/>
      <c r="Z3592" s="402"/>
    </row>
    <row r="3593" spans="23:26" x14ac:dyDescent="0.2">
      <c r="W3593" s="402"/>
      <c r="X3593" s="402"/>
      <c r="Y3593" s="402"/>
      <c r="Z3593" s="402"/>
    </row>
    <row r="3594" spans="23:26" x14ac:dyDescent="0.2">
      <c r="W3594" s="402"/>
      <c r="X3594" s="402"/>
      <c r="Y3594" s="402"/>
      <c r="Z3594" s="402"/>
    </row>
    <row r="3595" spans="23:26" x14ac:dyDescent="0.2">
      <c r="W3595" s="402"/>
      <c r="X3595" s="402"/>
      <c r="Y3595" s="402"/>
      <c r="Z3595" s="402"/>
    </row>
    <row r="3596" spans="23:26" x14ac:dyDescent="0.2">
      <c r="W3596" s="402"/>
      <c r="X3596" s="402"/>
      <c r="Y3596" s="402"/>
      <c r="Z3596" s="402"/>
    </row>
    <row r="3597" spans="23:26" x14ac:dyDescent="0.2">
      <c r="W3597" s="402"/>
      <c r="X3597" s="402"/>
      <c r="Y3597" s="402"/>
      <c r="Z3597" s="402"/>
    </row>
    <row r="3598" spans="23:26" x14ac:dyDescent="0.2">
      <c r="W3598" s="402"/>
      <c r="X3598" s="402"/>
      <c r="Y3598" s="402"/>
      <c r="Z3598" s="402"/>
    </row>
    <row r="3599" spans="23:26" x14ac:dyDescent="0.2">
      <c r="W3599" s="402"/>
      <c r="X3599" s="402"/>
      <c r="Y3599" s="402"/>
      <c r="Z3599" s="402"/>
    </row>
    <row r="3600" spans="23:26" x14ac:dyDescent="0.2">
      <c r="W3600" s="402"/>
      <c r="X3600" s="402"/>
      <c r="Y3600" s="402"/>
      <c r="Z3600" s="402"/>
    </row>
    <row r="3601" spans="23:26" x14ac:dyDescent="0.2">
      <c r="W3601" s="402"/>
      <c r="X3601" s="402"/>
      <c r="Y3601" s="402"/>
      <c r="Z3601" s="402"/>
    </row>
    <row r="3602" spans="23:26" x14ac:dyDescent="0.2">
      <c r="W3602" s="402"/>
      <c r="X3602" s="402"/>
      <c r="Y3602" s="402"/>
      <c r="Z3602" s="402"/>
    </row>
    <row r="3603" spans="23:26" x14ac:dyDescent="0.2">
      <c r="W3603" s="402"/>
      <c r="X3603" s="402"/>
      <c r="Y3603" s="402"/>
      <c r="Z3603" s="402"/>
    </row>
    <row r="3604" spans="23:26" x14ac:dyDescent="0.2">
      <c r="W3604" s="402"/>
      <c r="X3604" s="402"/>
      <c r="Y3604" s="402"/>
      <c r="Z3604" s="402"/>
    </row>
    <row r="3605" spans="23:26" x14ac:dyDescent="0.2">
      <c r="W3605" s="402"/>
      <c r="X3605" s="402"/>
      <c r="Y3605" s="402"/>
      <c r="Z3605" s="402"/>
    </row>
    <row r="3606" spans="23:26" x14ac:dyDescent="0.2">
      <c r="W3606" s="402"/>
      <c r="X3606" s="402"/>
      <c r="Y3606" s="402"/>
      <c r="Z3606" s="402"/>
    </row>
    <row r="3607" spans="23:26" x14ac:dyDescent="0.2">
      <c r="W3607" s="402"/>
      <c r="X3607" s="402"/>
      <c r="Y3607" s="402"/>
      <c r="Z3607" s="402"/>
    </row>
    <row r="3608" spans="23:26" x14ac:dyDescent="0.2">
      <c r="W3608" s="402"/>
      <c r="X3608" s="402"/>
      <c r="Y3608" s="402"/>
      <c r="Z3608" s="402"/>
    </row>
    <row r="3609" spans="23:26" x14ac:dyDescent="0.2">
      <c r="W3609" s="402"/>
      <c r="X3609" s="402"/>
      <c r="Y3609" s="402"/>
      <c r="Z3609" s="402"/>
    </row>
    <row r="3610" spans="23:26" x14ac:dyDescent="0.2">
      <c r="W3610" s="402"/>
      <c r="X3610" s="402"/>
      <c r="Y3610" s="402"/>
      <c r="Z3610" s="402"/>
    </row>
    <row r="3611" spans="23:26" x14ac:dyDescent="0.2">
      <c r="W3611" s="402"/>
      <c r="X3611" s="402"/>
      <c r="Y3611" s="402"/>
      <c r="Z3611" s="402"/>
    </row>
    <row r="3612" spans="23:26" x14ac:dyDescent="0.2">
      <c r="W3612" s="402"/>
      <c r="X3612" s="402"/>
      <c r="Y3612" s="402"/>
      <c r="Z3612" s="402"/>
    </row>
    <row r="3613" spans="23:26" x14ac:dyDescent="0.2">
      <c r="W3613" s="402"/>
      <c r="X3613" s="402"/>
      <c r="Y3613" s="402"/>
      <c r="Z3613" s="402"/>
    </row>
    <row r="3614" spans="23:26" x14ac:dyDescent="0.2">
      <c r="W3614" s="402"/>
      <c r="X3614" s="402"/>
      <c r="Y3614" s="402"/>
      <c r="Z3614" s="402"/>
    </row>
    <row r="3615" spans="23:26" x14ac:dyDescent="0.2">
      <c r="W3615" s="402"/>
      <c r="X3615" s="402"/>
      <c r="Y3615" s="402"/>
      <c r="Z3615" s="402"/>
    </row>
    <row r="3616" spans="23:26" x14ac:dyDescent="0.2">
      <c r="W3616" s="402"/>
      <c r="X3616" s="402"/>
      <c r="Y3616" s="402"/>
      <c r="Z3616" s="402"/>
    </row>
    <row r="3617" spans="23:26" x14ac:dyDescent="0.2">
      <c r="W3617" s="402"/>
      <c r="X3617" s="402"/>
      <c r="Y3617" s="402"/>
      <c r="Z3617" s="402"/>
    </row>
    <row r="3618" spans="23:26" x14ac:dyDescent="0.2">
      <c r="W3618" s="402"/>
      <c r="X3618" s="402"/>
      <c r="Y3618" s="402"/>
      <c r="Z3618" s="402"/>
    </row>
    <row r="3619" spans="23:26" x14ac:dyDescent="0.2">
      <c r="W3619" s="402"/>
      <c r="X3619" s="402"/>
      <c r="Y3619" s="402"/>
      <c r="Z3619" s="402"/>
    </row>
    <row r="3620" spans="23:26" x14ac:dyDescent="0.2">
      <c r="W3620" s="402"/>
      <c r="X3620" s="402"/>
      <c r="Y3620" s="402"/>
      <c r="Z3620" s="402"/>
    </row>
    <row r="3621" spans="23:26" x14ac:dyDescent="0.2">
      <c r="W3621" s="402"/>
      <c r="X3621" s="402"/>
      <c r="Y3621" s="402"/>
      <c r="Z3621" s="402"/>
    </row>
    <row r="3622" spans="23:26" x14ac:dyDescent="0.2">
      <c r="W3622" s="402"/>
      <c r="X3622" s="402"/>
      <c r="Y3622" s="402"/>
      <c r="Z3622" s="402"/>
    </row>
    <row r="3623" spans="23:26" x14ac:dyDescent="0.2">
      <c r="W3623" s="402"/>
      <c r="X3623" s="402"/>
      <c r="Y3623" s="402"/>
      <c r="Z3623" s="402"/>
    </row>
    <row r="3624" spans="23:26" x14ac:dyDescent="0.2">
      <c r="W3624" s="402"/>
      <c r="X3624" s="402"/>
      <c r="Y3624" s="402"/>
      <c r="Z3624" s="402"/>
    </row>
    <row r="3625" spans="23:26" x14ac:dyDescent="0.2">
      <c r="W3625" s="402"/>
      <c r="X3625" s="402"/>
      <c r="Y3625" s="402"/>
      <c r="Z3625" s="402"/>
    </row>
    <row r="3626" spans="23:26" x14ac:dyDescent="0.2">
      <c r="W3626" s="402"/>
      <c r="X3626" s="402"/>
      <c r="Y3626" s="402"/>
      <c r="Z3626" s="402"/>
    </row>
    <row r="3627" spans="23:26" x14ac:dyDescent="0.2">
      <c r="W3627" s="402"/>
      <c r="X3627" s="402"/>
      <c r="Y3627" s="402"/>
      <c r="Z3627" s="402"/>
    </row>
    <row r="3628" spans="23:26" x14ac:dyDescent="0.2">
      <c r="W3628" s="402"/>
      <c r="X3628" s="402"/>
      <c r="Y3628" s="402"/>
      <c r="Z3628" s="402"/>
    </row>
    <row r="3629" spans="23:26" x14ac:dyDescent="0.2">
      <c r="W3629" s="402"/>
      <c r="X3629" s="402"/>
      <c r="Y3629" s="402"/>
      <c r="Z3629" s="402"/>
    </row>
    <row r="3630" spans="23:26" x14ac:dyDescent="0.2">
      <c r="W3630" s="402"/>
      <c r="X3630" s="402"/>
      <c r="Y3630" s="402"/>
      <c r="Z3630" s="402"/>
    </row>
    <row r="3631" spans="23:26" x14ac:dyDescent="0.2">
      <c r="W3631" s="402"/>
      <c r="X3631" s="402"/>
      <c r="Y3631" s="402"/>
      <c r="Z3631" s="402"/>
    </row>
    <row r="3632" spans="23:26" x14ac:dyDescent="0.2">
      <c r="W3632" s="402"/>
      <c r="X3632" s="402"/>
      <c r="Y3632" s="402"/>
      <c r="Z3632" s="402"/>
    </row>
    <row r="3633" spans="23:26" x14ac:dyDescent="0.2">
      <c r="W3633" s="402"/>
      <c r="X3633" s="402"/>
      <c r="Y3633" s="402"/>
      <c r="Z3633" s="402"/>
    </row>
    <row r="3634" spans="23:26" x14ac:dyDescent="0.2">
      <c r="W3634" s="402"/>
      <c r="X3634" s="402"/>
      <c r="Y3634" s="402"/>
      <c r="Z3634" s="402"/>
    </row>
    <row r="3635" spans="23:26" x14ac:dyDescent="0.2">
      <c r="W3635" s="402"/>
      <c r="X3635" s="402"/>
      <c r="Y3635" s="402"/>
      <c r="Z3635" s="402"/>
    </row>
    <row r="3636" spans="23:26" x14ac:dyDescent="0.2">
      <c r="W3636" s="402"/>
      <c r="X3636" s="402"/>
      <c r="Y3636" s="402"/>
      <c r="Z3636" s="402"/>
    </row>
    <row r="3637" spans="23:26" x14ac:dyDescent="0.2">
      <c r="W3637" s="402"/>
      <c r="X3637" s="402"/>
      <c r="Y3637" s="402"/>
      <c r="Z3637" s="402"/>
    </row>
    <row r="3638" spans="23:26" x14ac:dyDescent="0.2">
      <c r="W3638" s="402"/>
      <c r="X3638" s="402"/>
      <c r="Y3638" s="402"/>
      <c r="Z3638" s="402"/>
    </row>
    <row r="3639" spans="23:26" x14ac:dyDescent="0.2">
      <c r="W3639" s="402"/>
      <c r="X3639" s="402"/>
      <c r="Y3639" s="402"/>
      <c r="Z3639" s="402"/>
    </row>
    <row r="3640" spans="23:26" x14ac:dyDescent="0.2">
      <c r="W3640" s="402"/>
      <c r="X3640" s="402"/>
      <c r="Y3640" s="402"/>
      <c r="Z3640" s="402"/>
    </row>
    <row r="3641" spans="23:26" x14ac:dyDescent="0.2">
      <c r="W3641" s="402"/>
      <c r="X3641" s="402"/>
      <c r="Y3641" s="402"/>
      <c r="Z3641" s="402"/>
    </row>
    <row r="3642" spans="23:26" x14ac:dyDescent="0.2">
      <c r="W3642" s="402"/>
      <c r="X3642" s="402"/>
      <c r="Y3642" s="402"/>
      <c r="Z3642" s="402"/>
    </row>
    <row r="3643" spans="23:26" x14ac:dyDescent="0.2">
      <c r="W3643" s="402"/>
      <c r="X3643" s="402"/>
      <c r="Y3643" s="402"/>
      <c r="Z3643" s="402"/>
    </row>
    <row r="3644" spans="23:26" x14ac:dyDescent="0.2">
      <c r="W3644" s="402"/>
      <c r="X3644" s="402"/>
      <c r="Y3644" s="402"/>
      <c r="Z3644" s="402"/>
    </row>
    <row r="3645" spans="23:26" x14ac:dyDescent="0.2">
      <c r="W3645" s="402"/>
      <c r="X3645" s="402"/>
      <c r="Y3645" s="402"/>
      <c r="Z3645" s="402"/>
    </row>
    <row r="3646" spans="23:26" x14ac:dyDescent="0.2">
      <c r="W3646" s="402"/>
      <c r="X3646" s="402"/>
      <c r="Y3646" s="402"/>
      <c r="Z3646" s="402"/>
    </row>
    <row r="3647" spans="23:26" x14ac:dyDescent="0.2">
      <c r="W3647" s="402"/>
      <c r="X3647" s="402"/>
      <c r="Y3647" s="402"/>
      <c r="Z3647" s="402"/>
    </row>
    <row r="3648" spans="23:26" x14ac:dyDescent="0.2">
      <c r="W3648" s="402"/>
      <c r="X3648" s="402"/>
      <c r="Y3648" s="402"/>
      <c r="Z3648" s="402"/>
    </row>
    <row r="3649" spans="23:26" x14ac:dyDescent="0.2">
      <c r="W3649" s="402"/>
      <c r="X3649" s="402"/>
      <c r="Y3649" s="402"/>
      <c r="Z3649" s="402"/>
    </row>
    <row r="3650" spans="23:26" x14ac:dyDescent="0.2">
      <c r="W3650" s="402"/>
      <c r="X3650" s="402"/>
      <c r="Y3650" s="402"/>
      <c r="Z3650" s="402"/>
    </row>
    <row r="3651" spans="23:26" x14ac:dyDescent="0.2">
      <c r="W3651" s="402"/>
      <c r="X3651" s="402"/>
      <c r="Y3651" s="402"/>
      <c r="Z3651" s="402"/>
    </row>
    <row r="3652" spans="23:26" x14ac:dyDescent="0.2">
      <c r="W3652" s="402"/>
      <c r="X3652" s="402"/>
      <c r="Y3652" s="402"/>
      <c r="Z3652" s="402"/>
    </row>
    <row r="3653" spans="23:26" x14ac:dyDescent="0.2">
      <c r="W3653" s="402"/>
      <c r="X3653" s="402"/>
      <c r="Y3653" s="402"/>
      <c r="Z3653" s="402"/>
    </row>
    <row r="3654" spans="23:26" x14ac:dyDescent="0.2">
      <c r="W3654" s="402"/>
      <c r="X3654" s="402"/>
      <c r="Y3654" s="402"/>
      <c r="Z3654" s="402"/>
    </row>
    <row r="3655" spans="23:26" x14ac:dyDescent="0.2">
      <c r="W3655" s="402"/>
      <c r="X3655" s="402"/>
      <c r="Y3655" s="402"/>
      <c r="Z3655" s="402"/>
    </row>
    <row r="3656" spans="23:26" x14ac:dyDescent="0.2">
      <c r="W3656" s="402"/>
      <c r="X3656" s="402"/>
      <c r="Y3656" s="402"/>
      <c r="Z3656" s="402"/>
    </row>
    <row r="3657" spans="23:26" x14ac:dyDescent="0.2">
      <c r="W3657" s="402"/>
      <c r="X3657" s="402"/>
      <c r="Y3657" s="402"/>
      <c r="Z3657" s="402"/>
    </row>
    <row r="3658" spans="23:26" x14ac:dyDescent="0.2">
      <c r="W3658" s="402"/>
      <c r="X3658" s="402"/>
      <c r="Y3658" s="402"/>
      <c r="Z3658" s="402"/>
    </row>
    <row r="3659" spans="23:26" x14ac:dyDescent="0.2">
      <c r="W3659" s="402"/>
      <c r="X3659" s="402"/>
      <c r="Y3659" s="402"/>
      <c r="Z3659" s="402"/>
    </row>
    <row r="3660" spans="23:26" x14ac:dyDescent="0.2">
      <c r="W3660" s="402"/>
      <c r="X3660" s="402"/>
      <c r="Y3660" s="402"/>
      <c r="Z3660" s="402"/>
    </row>
    <row r="3661" spans="23:26" x14ac:dyDescent="0.2">
      <c r="W3661" s="402"/>
      <c r="X3661" s="402"/>
      <c r="Y3661" s="402"/>
      <c r="Z3661" s="402"/>
    </row>
    <row r="3662" spans="23:26" x14ac:dyDescent="0.2">
      <c r="W3662" s="402"/>
      <c r="X3662" s="402"/>
      <c r="Y3662" s="402"/>
      <c r="Z3662" s="402"/>
    </row>
    <row r="3663" spans="23:26" x14ac:dyDescent="0.2">
      <c r="W3663" s="402"/>
      <c r="X3663" s="402"/>
      <c r="Y3663" s="402"/>
      <c r="Z3663" s="402"/>
    </row>
    <row r="3664" spans="23:26" x14ac:dyDescent="0.2">
      <c r="W3664" s="402"/>
      <c r="X3664" s="402"/>
      <c r="Y3664" s="402"/>
      <c r="Z3664" s="402"/>
    </row>
    <row r="3665" spans="23:26" x14ac:dyDescent="0.2">
      <c r="W3665" s="402"/>
      <c r="X3665" s="402"/>
      <c r="Y3665" s="402"/>
      <c r="Z3665" s="402"/>
    </row>
    <row r="3666" spans="23:26" x14ac:dyDescent="0.2">
      <c r="W3666" s="402"/>
      <c r="X3666" s="402"/>
      <c r="Y3666" s="402"/>
      <c r="Z3666" s="402"/>
    </row>
    <row r="3667" spans="23:26" x14ac:dyDescent="0.2">
      <c r="W3667" s="402"/>
      <c r="X3667" s="402"/>
      <c r="Y3667" s="402"/>
      <c r="Z3667" s="402"/>
    </row>
    <row r="3668" spans="23:26" x14ac:dyDescent="0.2">
      <c r="W3668" s="402"/>
      <c r="X3668" s="402"/>
      <c r="Y3668" s="402"/>
      <c r="Z3668" s="402"/>
    </row>
    <row r="3669" spans="23:26" x14ac:dyDescent="0.2">
      <c r="W3669" s="402"/>
      <c r="X3669" s="402"/>
      <c r="Y3669" s="402"/>
      <c r="Z3669" s="402"/>
    </row>
    <row r="3670" spans="23:26" x14ac:dyDescent="0.2">
      <c r="W3670" s="402"/>
      <c r="X3670" s="402"/>
      <c r="Y3670" s="402"/>
      <c r="Z3670" s="402"/>
    </row>
    <row r="3671" spans="23:26" x14ac:dyDescent="0.2">
      <c r="W3671" s="402"/>
      <c r="X3671" s="402"/>
      <c r="Y3671" s="402"/>
      <c r="Z3671" s="402"/>
    </row>
    <row r="3672" spans="23:26" x14ac:dyDescent="0.2">
      <c r="W3672" s="402"/>
      <c r="X3672" s="402"/>
      <c r="Y3672" s="402"/>
      <c r="Z3672" s="402"/>
    </row>
    <row r="3673" spans="23:26" x14ac:dyDescent="0.2">
      <c r="W3673" s="402"/>
      <c r="X3673" s="402"/>
      <c r="Y3673" s="402"/>
      <c r="Z3673" s="402"/>
    </row>
    <row r="3674" spans="23:26" x14ac:dyDescent="0.2">
      <c r="W3674" s="402"/>
      <c r="X3674" s="402"/>
      <c r="Y3674" s="402"/>
      <c r="Z3674" s="402"/>
    </row>
    <row r="3675" spans="23:26" x14ac:dyDescent="0.2">
      <c r="W3675" s="402"/>
      <c r="X3675" s="402"/>
      <c r="Y3675" s="402"/>
      <c r="Z3675" s="402"/>
    </row>
    <row r="3676" spans="23:26" x14ac:dyDescent="0.2">
      <c r="W3676" s="402"/>
      <c r="X3676" s="402"/>
      <c r="Y3676" s="402"/>
      <c r="Z3676" s="402"/>
    </row>
    <row r="3677" spans="23:26" x14ac:dyDescent="0.2">
      <c r="W3677" s="402"/>
      <c r="X3677" s="402"/>
      <c r="Y3677" s="402"/>
      <c r="Z3677" s="402"/>
    </row>
    <row r="3678" spans="23:26" x14ac:dyDescent="0.2">
      <c r="W3678" s="402"/>
      <c r="X3678" s="402"/>
      <c r="Y3678" s="402"/>
      <c r="Z3678" s="402"/>
    </row>
    <row r="3679" spans="23:26" x14ac:dyDescent="0.2">
      <c r="W3679" s="402"/>
      <c r="X3679" s="402"/>
      <c r="Y3679" s="402"/>
      <c r="Z3679" s="402"/>
    </row>
    <row r="3680" spans="23:26" x14ac:dyDescent="0.2">
      <c r="W3680" s="402"/>
      <c r="X3680" s="402"/>
      <c r="Y3680" s="402"/>
      <c r="Z3680" s="402"/>
    </row>
    <row r="3681" spans="23:26" x14ac:dyDescent="0.2">
      <c r="W3681" s="402"/>
      <c r="X3681" s="402"/>
      <c r="Y3681" s="402"/>
      <c r="Z3681" s="402"/>
    </row>
    <row r="3682" spans="23:26" x14ac:dyDescent="0.2">
      <c r="W3682" s="402"/>
      <c r="X3682" s="402"/>
      <c r="Y3682" s="402"/>
      <c r="Z3682" s="402"/>
    </row>
    <row r="3683" spans="23:26" x14ac:dyDescent="0.2">
      <c r="W3683" s="402"/>
      <c r="X3683" s="402"/>
      <c r="Y3683" s="402"/>
      <c r="Z3683" s="402"/>
    </row>
    <row r="3684" spans="23:26" x14ac:dyDescent="0.2">
      <c r="W3684" s="402"/>
      <c r="X3684" s="402"/>
      <c r="Y3684" s="402"/>
      <c r="Z3684" s="402"/>
    </row>
    <row r="3685" spans="23:26" x14ac:dyDescent="0.2">
      <c r="W3685" s="402"/>
      <c r="X3685" s="402"/>
      <c r="Y3685" s="402"/>
      <c r="Z3685" s="402"/>
    </row>
    <row r="3686" spans="23:26" x14ac:dyDescent="0.2">
      <c r="W3686" s="402"/>
      <c r="X3686" s="402"/>
      <c r="Y3686" s="402"/>
      <c r="Z3686" s="402"/>
    </row>
    <row r="3687" spans="23:26" x14ac:dyDescent="0.2">
      <c r="W3687" s="402"/>
      <c r="X3687" s="402"/>
      <c r="Y3687" s="402"/>
      <c r="Z3687" s="402"/>
    </row>
    <row r="3688" spans="23:26" x14ac:dyDescent="0.2">
      <c r="W3688" s="402"/>
      <c r="X3688" s="402"/>
      <c r="Y3688" s="402"/>
      <c r="Z3688" s="402"/>
    </row>
    <row r="3689" spans="23:26" x14ac:dyDescent="0.2">
      <c r="W3689" s="402"/>
      <c r="X3689" s="402"/>
      <c r="Y3689" s="402"/>
      <c r="Z3689" s="402"/>
    </row>
    <row r="3690" spans="23:26" x14ac:dyDescent="0.2">
      <c r="W3690" s="402"/>
      <c r="X3690" s="402"/>
      <c r="Y3690" s="402"/>
      <c r="Z3690" s="402"/>
    </row>
    <row r="3691" spans="23:26" x14ac:dyDescent="0.2">
      <c r="W3691" s="402"/>
      <c r="X3691" s="402"/>
      <c r="Y3691" s="402"/>
      <c r="Z3691" s="402"/>
    </row>
    <row r="3692" spans="23:26" x14ac:dyDescent="0.2">
      <c r="W3692" s="402"/>
      <c r="X3692" s="402"/>
      <c r="Y3692" s="402"/>
      <c r="Z3692" s="402"/>
    </row>
    <row r="3693" spans="23:26" x14ac:dyDescent="0.2">
      <c r="W3693" s="402"/>
      <c r="X3693" s="402"/>
      <c r="Y3693" s="402"/>
      <c r="Z3693" s="402"/>
    </row>
    <row r="3694" spans="23:26" x14ac:dyDescent="0.2">
      <c r="W3694" s="402"/>
      <c r="X3694" s="402"/>
      <c r="Y3694" s="402"/>
      <c r="Z3694" s="402"/>
    </row>
    <row r="3695" spans="23:26" x14ac:dyDescent="0.2">
      <c r="W3695" s="402"/>
      <c r="X3695" s="402"/>
      <c r="Y3695" s="402"/>
      <c r="Z3695" s="402"/>
    </row>
    <row r="3696" spans="23:26" x14ac:dyDescent="0.2">
      <c r="W3696" s="402"/>
      <c r="X3696" s="402"/>
      <c r="Y3696" s="402"/>
      <c r="Z3696" s="402"/>
    </row>
    <row r="3697" spans="23:26" x14ac:dyDescent="0.2">
      <c r="W3697" s="402"/>
      <c r="X3697" s="402"/>
      <c r="Y3697" s="402"/>
      <c r="Z3697" s="402"/>
    </row>
    <row r="3698" spans="23:26" x14ac:dyDescent="0.2">
      <c r="W3698" s="402"/>
      <c r="X3698" s="402"/>
      <c r="Y3698" s="402"/>
      <c r="Z3698" s="402"/>
    </row>
    <row r="3699" spans="23:26" x14ac:dyDescent="0.2">
      <c r="W3699" s="402"/>
      <c r="X3699" s="402"/>
      <c r="Y3699" s="402"/>
      <c r="Z3699" s="402"/>
    </row>
    <row r="3700" spans="23:26" x14ac:dyDescent="0.2">
      <c r="W3700" s="402"/>
      <c r="X3700" s="402"/>
      <c r="Y3700" s="402"/>
      <c r="Z3700" s="402"/>
    </row>
    <row r="3701" spans="23:26" x14ac:dyDescent="0.2">
      <c r="W3701" s="402"/>
      <c r="X3701" s="402"/>
      <c r="Y3701" s="402"/>
      <c r="Z3701" s="402"/>
    </row>
    <row r="3702" spans="23:26" x14ac:dyDescent="0.2">
      <c r="W3702" s="402"/>
      <c r="X3702" s="402"/>
      <c r="Y3702" s="402"/>
      <c r="Z3702" s="402"/>
    </row>
    <row r="3703" spans="23:26" x14ac:dyDescent="0.2">
      <c r="W3703" s="402"/>
      <c r="X3703" s="402"/>
      <c r="Y3703" s="402"/>
      <c r="Z3703" s="402"/>
    </row>
    <row r="3704" spans="23:26" x14ac:dyDescent="0.2">
      <c r="W3704" s="402"/>
      <c r="X3704" s="402"/>
      <c r="Y3704" s="402"/>
      <c r="Z3704" s="402"/>
    </row>
    <row r="3705" spans="23:26" x14ac:dyDescent="0.2">
      <c r="W3705" s="402"/>
      <c r="X3705" s="402"/>
      <c r="Y3705" s="402"/>
      <c r="Z3705" s="402"/>
    </row>
    <row r="3706" spans="23:26" x14ac:dyDescent="0.2">
      <c r="W3706" s="402"/>
      <c r="X3706" s="402"/>
      <c r="Y3706" s="402"/>
      <c r="Z3706" s="402"/>
    </row>
    <row r="3707" spans="23:26" x14ac:dyDescent="0.2">
      <c r="W3707" s="402"/>
      <c r="X3707" s="402"/>
      <c r="Y3707" s="402"/>
      <c r="Z3707" s="402"/>
    </row>
    <row r="3708" spans="23:26" x14ac:dyDescent="0.2">
      <c r="W3708" s="402"/>
      <c r="X3708" s="402"/>
      <c r="Y3708" s="402"/>
      <c r="Z3708" s="402"/>
    </row>
    <row r="3709" spans="23:26" x14ac:dyDescent="0.2">
      <c r="W3709" s="402"/>
      <c r="X3709" s="402"/>
      <c r="Y3709" s="402"/>
      <c r="Z3709" s="402"/>
    </row>
    <row r="3710" spans="23:26" x14ac:dyDescent="0.2">
      <c r="W3710" s="402"/>
      <c r="X3710" s="402"/>
      <c r="Y3710" s="402"/>
      <c r="Z3710" s="402"/>
    </row>
    <row r="3711" spans="23:26" x14ac:dyDescent="0.2">
      <c r="W3711" s="402"/>
      <c r="X3711" s="402"/>
      <c r="Y3711" s="402"/>
      <c r="Z3711" s="402"/>
    </row>
    <row r="3712" spans="23:26" x14ac:dyDescent="0.2">
      <c r="W3712" s="402"/>
      <c r="X3712" s="402"/>
      <c r="Y3712" s="402"/>
      <c r="Z3712" s="402"/>
    </row>
    <row r="3713" spans="23:26" x14ac:dyDescent="0.2">
      <c r="W3713" s="402"/>
      <c r="X3713" s="402"/>
      <c r="Y3713" s="402"/>
      <c r="Z3713" s="402"/>
    </row>
    <row r="3714" spans="23:26" x14ac:dyDescent="0.2">
      <c r="W3714" s="402"/>
      <c r="X3714" s="402"/>
      <c r="Y3714" s="402"/>
      <c r="Z3714" s="402"/>
    </row>
    <row r="3715" spans="23:26" x14ac:dyDescent="0.2">
      <c r="W3715" s="402"/>
      <c r="X3715" s="402"/>
      <c r="Y3715" s="402"/>
      <c r="Z3715" s="402"/>
    </row>
    <row r="3716" spans="23:26" x14ac:dyDescent="0.2">
      <c r="W3716" s="402"/>
      <c r="X3716" s="402"/>
      <c r="Y3716" s="402"/>
      <c r="Z3716" s="402"/>
    </row>
    <row r="3717" spans="23:26" x14ac:dyDescent="0.2">
      <c r="W3717" s="402"/>
      <c r="X3717" s="402"/>
      <c r="Y3717" s="402"/>
      <c r="Z3717" s="402"/>
    </row>
    <row r="3718" spans="23:26" x14ac:dyDescent="0.2">
      <c r="W3718" s="402"/>
      <c r="X3718" s="402"/>
      <c r="Y3718" s="402"/>
      <c r="Z3718" s="402"/>
    </row>
    <row r="3719" spans="23:26" x14ac:dyDescent="0.2">
      <c r="W3719" s="402"/>
      <c r="X3719" s="402"/>
      <c r="Y3719" s="402"/>
      <c r="Z3719" s="402"/>
    </row>
    <row r="3720" spans="23:26" x14ac:dyDescent="0.2">
      <c r="W3720" s="402"/>
      <c r="X3720" s="402"/>
      <c r="Y3720" s="402"/>
      <c r="Z3720" s="402"/>
    </row>
    <row r="3721" spans="23:26" x14ac:dyDescent="0.2">
      <c r="W3721" s="402"/>
      <c r="X3721" s="402"/>
      <c r="Y3721" s="402"/>
      <c r="Z3721" s="402"/>
    </row>
    <row r="3722" spans="23:26" x14ac:dyDescent="0.2">
      <c r="W3722" s="402"/>
      <c r="X3722" s="402"/>
      <c r="Y3722" s="402"/>
      <c r="Z3722" s="402"/>
    </row>
    <row r="3723" spans="23:26" x14ac:dyDescent="0.2">
      <c r="W3723" s="402"/>
      <c r="X3723" s="402"/>
      <c r="Y3723" s="402"/>
      <c r="Z3723" s="402"/>
    </row>
    <row r="3724" spans="23:26" x14ac:dyDescent="0.2">
      <c r="W3724" s="402"/>
      <c r="X3724" s="402"/>
      <c r="Y3724" s="402"/>
      <c r="Z3724" s="402"/>
    </row>
    <row r="3725" spans="23:26" x14ac:dyDescent="0.2">
      <c r="W3725" s="402"/>
      <c r="X3725" s="402"/>
      <c r="Y3725" s="402"/>
      <c r="Z3725" s="402"/>
    </row>
    <row r="3726" spans="23:26" x14ac:dyDescent="0.2">
      <c r="W3726" s="402"/>
      <c r="X3726" s="402"/>
      <c r="Y3726" s="402"/>
      <c r="Z3726" s="402"/>
    </row>
    <row r="3727" spans="23:26" x14ac:dyDescent="0.2">
      <c r="W3727" s="402"/>
      <c r="X3727" s="402"/>
      <c r="Y3727" s="402"/>
      <c r="Z3727" s="402"/>
    </row>
    <row r="3728" spans="23:26" x14ac:dyDescent="0.2">
      <c r="W3728" s="402"/>
      <c r="X3728" s="402"/>
      <c r="Y3728" s="402"/>
      <c r="Z3728" s="402"/>
    </row>
    <row r="3729" spans="23:26" x14ac:dyDescent="0.2">
      <c r="W3729" s="402"/>
      <c r="X3729" s="402"/>
      <c r="Y3729" s="402"/>
      <c r="Z3729" s="402"/>
    </row>
    <row r="3730" spans="23:26" x14ac:dyDescent="0.2">
      <c r="W3730" s="402"/>
      <c r="X3730" s="402"/>
      <c r="Y3730" s="402"/>
      <c r="Z3730" s="402"/>
    </row>
    <row r="3731" spans="23:26" x14ac:dyDescent="0.2">
      <c r="W3731" s="402"/>
      <c r="X3731" s="402"/>
      <c r="Y3731" s="402"/>
      <c r="Z3731" s="402"/>
    </row>
    <row r="3732" spans="23:26" x14ac:dyDescent="0.2">
      <c r="W3732" s="402"/>
      <c r="X3732" s="402"/>
      <c r="Y3732" s="402"/>
      <c r="Z3732" s="402"/>
    </row>
    <row r="3733" spans="23:26" x14ac:dyDescent="0.2">
      <c r="W3733" s="402"/>
      <c r="X3733" s="402"/>
      <c r="Y3733" s="402"/>
      <c r="Z3733" s="402"/>
    </row>
    <row r="3734" spans="23:26" x14ac:dyDescent="0.2">
      <c r="W3734" s="402"/>
      <c r="X3734" s="402"/>
      <c r="Y3734" s="402"/>
      <c r="Z3734" s="402"/>
    </row>
    <row r="3735" spans="23:26" x14ac:dyDescent="0.2">
      <c r="W3735" s="402"/>
      <c r="X3735" s="402"/>
      <c r="Y3735" s="402"/>
      <c r="Z3735" s="402"/>
    </row>
    <row r="3736" spans="23:26" x14ac:dyDescent="0.2">
      <c r="W3736" s="402"/>
      <c r="X3736" s="402"/>
      <c r="Y3736" s="402"/>
      <c r="Z3736" s="402"/>
    </row>
    <row r="3737" spans="23:26" x14ac:dyDescent="0.2">
      <c r="W3737" s="402"/>
      <c r="X3737" s="402"/>
      <c r="Y3737" s="402"/>
      <c r="Z3737" s="402"/>
    </row>
    <row r="3738" spans="23:26" x14ac:dyDescent="0.2">
      <c r="W3738" s="402"/>
      <c r="X3738" s="402"/>
      <c r="Y3738" s="402"/>
      <c r="Z3738" s="402"/>
    </row>
    <row r="3739" spans="23:26" x14ac:dyDescent="0.2">
      <c r="W3739" s="402"/>
      <c r="X3739" s="402"/>
      <c r="Y3739" s="402"/>
      <c r="Z3739" s="402"/>
    </row>
    <row r="3740" spans="23:26" x14ac:dyDescent="0.2">
      <c r="W3740" s="402"/>
      <c r="X3740" s="402"/>
      <c r="Y3740" s="402"/>
      <c r="Z3740" s="402"/>
    </row>
    <row r="3741" spans="23:26" x14ac:dyDescent="0.2">
      <c r="W3741" s="402"/>
      <c r="X3741" s="402"/>
      <c r="Y3741" s="402"/>
      <c r="Z3741" s="402"/>
    </row>
    <row r="3742" spans="23:26" x14ac:dyDescent="0.2">
      <c r="W3742" s="402"/>
      <c r="X3742" s="402"/>
      <c r="Y3742" s="402"/>
      <c r="Z3742" s="402"/>
    </row>
    <row r="3743" spans="23:26" x14ac:dyDescent="0.2">
      <c r="W3743" s="402"/>
      <c r="X3743" s="402"/>
      <c r="Y3743" s="402"/>
      <c r="Z3743" s="402"/>
    </row>
    <row r="3744" spans="23:26" x14ac:dyDescent="0.2">
      <c r="W3744" s="402"/>
      <c r="X3744" s="402"/>
      <c r="Y3744" s="402"/>
      <c r="Z3744" s="402"/>
    </row>
    <row r="3745" spans="23:26" x14ac:dyDescent="0.2">
      <c r="W3745" s="402"/>
      <c r="X3745" s="402"/>
      <c r="Y3745" s="402"/>
      <c r="Z3745" s="402"/>
    </row>
    <row r="3746" spans="23:26" x14ac:dyDescent="0.2">
      <c r="W3746" s="402"/>
      <c r="X3746" s="402"/>
      <c r="Y3746" s="402"/>
      <c r="Z3746" s="402"/>
    </row>
    <row r="3747" spans="23:26" x14ac:dyDescent="0.2">
      <c r="W3747" s="402"/>
      <c r="X3747" s="402"/>
      <c r="Y3747" s="402"/>
      <c r="Z3747" s="402"/>
    </row>
    <row r="3748" spans="23:26" x14ac:dyDescent="0.2">
      <c r="W3748" s="402"/>
      <c r="X3748" s="402"/>
      <c r="Y3748" s="402"/>
      <c r="Z3748" s="402"/>
    </row>
    <row r="3749" spans="23:26" x14ac:dyDescent="0.2">
      <c r="W3749" s="402"/>
      <c r="X3749" s="402"/>
      <c r="Y3749" s="402"/>
      <c r="Z3749" s="402"/>
    </row>
    <row r="3750" spans="23:26" x14ac:dyDescent="0.2">
      <c r="W3750" s="402"/>
      <c r="X3750" s="402"/>
      <c r="Y3750" s="402"/>
      <c r="Z3750" s="402"/>
    </row>
    <row r="3751" spans="23:26" x14ac:dyDescent="0.2">
      <c r="W3751" s="402"/>
      <c r="X3751" s="402"/>
      <c r="Y3751" s="402"/>
      <c r="Z3751" s="402"/>
    </row>
    <row r="3752" spans="23:26" x14ac:dyDescent="0.2">
      <c r="W3752" s="402"/>
      <c r="X3752" s="402"/>
      <c r="Y3752" s="402"/>
      <c r="Z3752" s="402"/>
    </row>
    <row r="3753" spans="23:26" x14ac:dyDescent="0.2">
      <c r="W3753" s="402"/>
      <c r="X3753" s="402"/>
      <c r="Y3753" s="402"/>
      <c r="Z3753" s="402"/>
    </row>
    <row r="3754" spans="23:26" x14ac:dyDescent="0.2">
      <c r="W3754" s="402"/>
      <c r="X3754" s="402"/>
      <c r="Y3754" s="402"/>
      <c r="Z3754" s="402"/>
    </row>
    <row r="3755" spans="23:26" x14ac:dyDescent="0.2">
      <c r="W3755" s="402"/>
      <c r="X3755" s="402"/>
      <c r="Y3755" s="402"/>
      <c r="Z3755" s="402"/>
    </row>
    <row r="3756" spans="23:26" x14ac:dyDescent="0.2">
      <c r="W3756" s="402"/>
      <c r="X3756" s="402"/>
      <c r="Y3756" s="402"/>
      <c r="Z3756" s="402"/>
    </row>
    <row r="3757" spans="23:26" x14ac:dyDescent="0.2">
      <c r="W3757" s="402"/>
      <c r="X3757" s="402"/>
      <c r="Y3757" s="402"/>
      <c r="Z3757" s="402"/>
    </row>
    <row r="3758" spans="23:26" x14ac:dyDescent="0.2">
      <c r="W3758" s="402"/>
      <c r="X3758" s="402"/>
      <c r="Y3758" s="402"/>
      <c r="Z3758" s="402"/>
    </row>
    <row r="3759" spans="23:26" x14ac:dyDescent="0.2">
      <c r="W3759" s="402"/>
      <c r="X3759" s="402"/>
      <c r="Y3759" s="402"/>
      <c r="Z3759" s="402"/>
    </row>
    <row r="3760" spans="23:26" x14ac:dyDescent="0.2">
      <c r="W3760" s="402"/>
      <c r="X3760" s="402"/>
      <c r="Y3760" s="402"/>
      <c r="Z3760" s="402"/>
    </row>
    <row r="3761" spans="23:26" x14ac:dyDescent="0.2">
      <c r="W3761" s="402"/>
      <c r="X3761" s="402"/>
      <c r="Y3761" s="402"/>
      <c r="Z3761" s="402"/>
    </row>
    <row r="3762" spans="23:26" x14ac:dyDescent="0.2">
      <c r="W3762" s="402"/>
      <c r="X3762" s="402"/>
      <c r="Y3762" s="402"/>
      <c r="Z3762" s="402"/>
    </row>
    <row r="3763" spans="23:26" x14ac:dyDescent="0.2">
      <c r="W3763" s="402"/>
      <c r="X3763" s="402"/>
      <c r="Y3763" s="402"/>
      <c r="Z3763" s="402"/>
    </row>
    <row r="3764" spans="23:26" x14ac:dyDescent="0.2">
      <c r="W3764" s="402"/>
      <c r="X3764" s="402"/>
      <c r="Y3764" s="402"/>
      <c r="Z3764" s="402"/>
    </row>
    <row r="3765" spans="23:26" x14ac:dyDescent="0.2">
      <c r="W3765" s="402"/>
      <c r="X3765" s="402"/>
      <c r="Y3765" s="402"/>
      <c r="Z3765" s="402"/>
    </row>
    <row r="3766" spans="23:26" x14ac:dyDescent="0.2">
      <c r="W3766" s="402"/>
      <c r="X3766" s="402"/>
      <c r="Y3766" s="402"/>
      <c r="Z3766" s="402"/>
    </row>
    <row r="3767" spans="23:26" x14ac:dyDescent="0.2">
      <c r="W3767" s="402"/>
      <c r="X3767" s="402"/>
      <c r="Y3767" s="402"/>
      <c r="Z3767" s="402"/>
    </row>
    <row r="3768" spans="23:26" x14ac:dyDescent="0.2">
      <c r="W3768" s="402"/>
      <c r="X3768" s="402"/>
      <c r="Y3768" s="402"/>
      <c r="Z3768" s="402"/>
    </row>
    <row r="3769" spans="23:26" x14ac:dyDescent="0.2">
      <c r="W3769" s="402"/>
      <c r="X3769" s="402"/>
      <c r="Y3769" s="402"/>
      <c r="Z3769" s="402"/>
    </row>
    <row r="3770" spans="23:26" x14ac:dyDescent="0.2">
      <c r="W3770" s="402"/>
      <c r="X3770" s="402"/>
      <c r="Y3770" s="402"/>
      <c r="Z3770" s="402"/>
    </row>
    <row r="3771" spans="23:26" x14ac:dyDescent="0.2">
      <c r="W3771" s="402"/>
      <c r="X3771" s="402"/>
      <c r="Y3771" s="402"/>
      <c r="Z3771" s="402"/>
    </row>
    <row r="3772" spans="23:26" x14ac:dyDescent="0.2">
      <c r="W3772" s="402"/>
      <c r="X3772" s="402"/>
      <c r="Y3772" s="402"/>
      <c r="Z3772" s="402"/>
    </row>
    <row r="3773" spans="23:26" x14ac:dyDescent="0.2">
      <c r="W3773" s="402"/>
      <c r="X3773" s="402"/>
      <c r="Y3773" s="402"/>
      <c r="Z3773" s="402"/>
    </row>
    <row r="3774" spans="23:26" x14ac:dyDescent="0.2">
      <c r="W3774" s="402"/>
      <c r="X3774" s="402"/>
      <c r="Y3774" s="402"/>
      <c r="Z3774" s="402"/>
    </row>
    <row r="3775" spans="23:26" x14ac:dyDescent="0.2">
      <c r="W3775" s="402"/>
      <c r="X3775" s="402"/>
      <c r="Y3775" s="402"/>
      <c r="Z3775" s="402"/>
    </row>
    <row r="3776" spans="23:26" x14ac:dyDescent="0.2">
      <c r="W3776" s="402"/>
      <c r="X3776" s="402"/>
      <c r="Y3776" s="402"/>
      <c r="Z3776" s="402"/>
    </row>
    <row r="3777" spans="23:26" x14ac:dyDescent="0.2">
      <c r="W3777" s="402"/>
      <c r="X3777" s="402"/>
      <c r="Y3777" s="402"/>
      <c r="Z3777" s="402"/>
    </row>
    <row r="3778" spans="23:26" x14ac:dyDescent="0.2">
      <c r="W3778" s="402"/>
      <c r="X3778" s="402"/>
      <c r="Y3778" s="402"/>
      <c r="Z3778" s="402"/>
    </row>
    <row r="3779" spans="23:26" x14ac:dyDescent="0.2">
      <c r="W3779" s="402"/>
      <c r="X3779" s="402"/>
      <c r="Y3779" s="402"/>
      <c r="Z3779" s="402"/>
    </row>
    <row r="3780" spans="23:26" x14ac:dyDescent="0.2">
      <c r="W3780" s="402"/>
      <c r="X3780" s="402"/>
      <c r="Y3780" s="402"/>
      <c r="Z3780" s="402"/>
    </row>
    <row r="3781" spans="23:26" x14ac:dyDescent="0.2">
      <c r="W3781" s="402"/>
      <c r="X3781" s="402"/>
      <c r="Y3781" s="402"/>
      <c r="Z3781" s="402"/>
    </row>
    <row r="3782" spans="23:26" x14ac:dyDescent="0.2">
      <c r="W3782" s="402"/>
      <c r="X3782" s="402"/>
      <c r="Y3782" s="402"/>
      <c r="Z3782" s="402"/>
    </row>
    <row r="3783" spans="23:26" x14ac:dyDescent="0.2">
      <c r="W3783" s="402"/>
      <c r="X3783" s="402"/>
      <c r="Y3783" s="402"/>
      <c r="Z3783" s="402"/>
    </row>
    <row r="3784" spans="23:26" x14ac:dyDescent="0.2">
      <c r="W3784" s="402"/>
      <c r="X3784" s="402"/>
      <c r="Y3784" s="402"/>
      <c r="Z3784" s="402"/>
    </row>
    <row r="3785" spans="23:26" x14ac:dyDescent="0.2">
      <c r="W3785" s="402"/>
      <c r="X3785" s="402"/>
      <c r="Y3785" s="402"/>
      <c r="Z3785" s="402"/>
    </row>
    <row r="3786" spans="23:26" x14ac:dyDescent="0.2">
      <c r="W3786" s="402"/>
      <c r="X3786" s="402"/>
      <c r="Y3786" s="402"/>
      <c r="Z3786" s="402"/>
    </row>
    <row r="3787" spans="23:26" x14ac:dyDescent="0.2">
      <c r="W3787" s="402"/>
      <c r="X3787" s="402"/>
      <c r="Y3787" s="402"/>
      <c r="Z3787" s="402"/>
    </row>
    <row r="3788" spans="23:26" x14ac:dyDescent="0.2">
      <c r="W3788" s="402"/>
      <c r="X3788" s="402"/>
      <c r="Y3788" s="402"/>
      <c r="Z3788" s="402"/>
    </row>
    <row r="3789" spans="23:26" x14ac:dyDescent="0.2">
      <c r="W3789" s="402"/>
      <c r="X3789" s="402"/>
      <c r="Y3789" s="402"/>
      <c r="Z3789" s="402"/>
    </row>
    <row r="3790" spans="23:26" x14ac:dyDescent="0.2">
      <c r="W3790" s="402"/>
      <c r="X3790" s="402"/>
      <c r="Y3790" s="402"/>
      <c r="Z3790" s="402"/>
    </row>
    <row r="3791" spans="23:26" x14ac:dyDescent="0.2">
      <c r="W3791" s="402"/>
      <c r="X3791" s="402"/>
      <c r="Y3791" s="402"/>
      <c r="Z3791" s="402"/>
    </row>
    <row r="3792" spans="23:26" x14ac:dyDescent="0.2">
      <c r="W3792" s="402"/>
      <c r="X3792" s="402"/>
      <c r="Y3792" s="402"/>
      <c r="Z3792" s="402"/>
    </row>
    <row r="3793" spans="23:26" x14ac:dyDescent="0.2">
      <c r="W3793" s="402"/>
      <c r="X3793" s="402"/>
      <c r="Y3793" s="402"/>
      <c r="Z3793" s="402"/>
    </row>
    <row r="3794" spans="23:26" x14ac:dyDescent="0.2">
      <c r="W3794" s="402"/>
      <c r="X3794" s="402"/>
      <c r="Y3794" s="402"/>
      <c r="Z3794" s="402"/>
    </row>
    <row r="3795" spans="23:26" x14ac:dyDescent="0.2">
      <c r="W3795" s="402"/>
      <c r="X3795" s="402"/>
      <c r="Y3795" s="402"/>
      <c r="Z3795" s="402"/>
    </row>
    <row r="3796" spans="23:26" x14ac:dyDescent="0.2">
      <c r="W3796" s="402"/>
      <c r="X3796" s="402"/>
      <c r="Y3796" s="402"/>
      <c r="Z3796" s="402"/>
    </row>
    <row r="3797" spans="23:26" x14ac:dyDescent="0.2">
      <c r="W3797" s="402"/>
      <c r="X3797" s="402"/>
      <c r="Y3797" s="402"/>
      <c r="Z3797" s="402"/>
    </row>
    <row r="3798" spans="23:26" x14ac:dyDescent="0.2">
      <c r="W3798" s="402"/>
      <c r="X3798" s="402"/>
      <c r="Y3798" s="402"/>
      <c r="Z3798" s="402"/>
    </row>
    <row r="3799" spans="23:26" x14ac:dyDescent="0.2">
      <c r="W3799" s="402"/>
      <c r="X3799" s="402"/>
      <c r="Y3799" s="402"/>
      <c r="Z3799" s="402"/>
    </row>
    <row r="3800" spans="23:26" x14ac:dyDescent="0.2">
      <c r="W3800" s="402"/>
      <c r="X3800" s="402"/>
      <c r="Y3800" s="402"/>
      <c r="Z3800" s="402"/>
    </row>
    <row r="3801" spans="23:26" x14ac:dyDescent="0.2">
      <c r="W3801" s="402"/>
      <c r="X3801" s="402"/>
      <c r="Y3801" s="402"/>
      <c r="Z3801" s="402"/>
    </row>
    <row r="3802" spans="23:26" x14ac:dyDescent="0.2">
      <c r="W3802" s="402"/>
      <c r="X3802" s="402"/>
      <c r="Y3802" s="402"/>
      <c r="Z3802" s="402"/>
    </row>
    <row r="3803" spans="23:26" x14ac:dyDescent="0.2">
      <c r="W3803" s="402"/>
      <c r="X3803" s="402"/>
      <c r="Y3803" s="402"/>
      <c r="Z3803" s="402"/>
    </row>
    <row r="3804" spans="23:26" x14ac:dyDescent="0.2">
      <c r="W3804" s="402"/>
      <c r="X3804" s="402"/>
      <c r="Y3804" s="402"/>
      <c r="Z3804" s="402"/>
    </row>
    <row r="3805" spans="23:26" x14ac:dyDescent="0.2">
      <c r="W3805" s="402"/>
      <c r="X3805" s="402"/>
      <c r="Y3805" s="402"/>
      <c r="Z3805" s="402"/>
    </row>
    <row r="3806" spans="23:26" x14ac:dyDescent="0.2">
      <c r="W3806" s="402"/>
      <c r="X3806" s="402"/>
      <c r="Y3806" s="402"/>
      <c r="Z3806" s="402"/>
    </row>
    <row r="3807" spans="23:26" x14ac:dyDescent="0.2">
      <c r="W3807" s="402"/>
      <c r="X3807" s="402"/>
      <c r="Y3807" s="402"/>
      <c r="Z3807" s="402"/>
    </row>
    <row r="3808" spans="23:26" x14ac:dyDescent="0.2">
      <c r="W3808" s="402"/>
      <c r="X3808" s="402"/>
      <c r="Y3808" s="402"/>
      <c r="Z3808" s="402"/>
    </row>
    <row r="3809" spans="23:26" x14ac:dyDescent="0.2">
      <c r="W3809" s="402"/>
      <c r="X3809" s="402"/>
      <c r="Y3809" s="402"/>
      <c r="Z3809" s="402"/>
    </row>
    <row r="3810" spans="23:26" x14ac:dyDescent="0.2">
      <c r="W3810" s="402"/>
      <c r="X3810" s="402"/>
      <c r="Y3810" s="402"/>
      <c r="Z3810" s="402"/>
    </row>
    <row r="3811" spans="23:26" x14ac:dyDescent="0.2">
      <c r="W3811" s="402"/>
      <c r="X3811" s="402"/>
      <c r="Y3811" s="402"/>
      <c r="Z3811" s="402"/>
    </row>
    <row r="3812" spans="23:26" x14ac:dyDescent="0.2">
      <c r="W3812" s="402"/>
      <c r="X3812" s="402"/>
      <c r="Y3812" s="402"/>
      <c r="Z3812" s="402"/>
    </row>
    <row r="3813" spans="23:26" x14ac:dyDescent="0.2">
      <c r="W3813" s="402"/>
      <c r="X3813" s="402"/>
      <c r="Y3813" s="402"/>
      <c r="Z3813" s="402"/>
    </row>
    <row r="3814" spans="23:26" x14ac:dyDescent="0.2">
      <c r="W3814" s="402"/>
      <c r="X3814" s="402"/>
      <c r="Y3814" s="402"/>
      <c r="Z3814" s="402"/>
    </row>
    <row r="3815" spans="23:26" x14ac:dyDescent="0.2">
      <c r="W3815" s="402"/>
      <c r="X3815" s="402"/>
      <c r="Y3815" s="402"/>
      <c r="Z3815" s="402"/>
    </row>
    <row r="3816" spans="23:26" x14ac:dyDescent="0.2">
      <c r="W3816" s="402"/>
      <c r="X3816" s="402"/>
      <c r="Y3816" s="402"/>
      <c r="Z3816" s="402"/>
    </row>
    <row r="3817" spans="23:26" x14ac:dyDescent="0.2">
      <c r="W3817" s="402"/>
      <c r="X3817" s="402"/>
      <c r="Y3817" s="402"/>
      <c r="Z3817" s="402"/>
    </row>
    <row r="3818" spans="23:26" x14ac:dyDescent="0.2">
      <c r="W3818" s="402"/>
      <c r="X3818" s="402"/>
      <c r="Y3818" s="402"/>
      <c r="Z3818" s="402"/>
    </row>
    <row r="3819" spans="23:26" x14ac:dyDescent="0.2">
      <c r="W3819" s="402"/>
      <c r="X3819" s="402"/>
      <c r="Y3819" s="402"/>
      <c r="Z3819" s="402"/>
    </row>
    <row r="3820" spans="23:26" x14ac:dyDescent="0.2">
      <c r="W3820" s="402"/>
      <c r="X3820" s="402"/>
      <c r="Y3820" s="402"/>
      <c r="Z3820" s="402"/>
    </row>
    <row r="3821" spans="23:26" x14ac:dyDescent="0.2">
      <c r="W3821" s="402"/>
      <c r="X3821" s="402"/>
      <c r="Y3821" s="402"/>
      <c r="Z3821" s="402"/>
    </row>
    <row r="3822" spans="23:26" x14ac:dyDescent="0.2">
      <c r="W3822" s="402"/>
      <c r="X3822" s="402"/>
      <c r="Y3822" s="402"/>
      <c r="Z3822" s="402"/>
    </row>
    <row r="3823" spans="23:26" x14ac:dyDescent="0.2">
      <c r="W3823" s="402"/>
      <c r="X3823" s="402"/>
      <c r="Y3823" s="402"/>
      <c r="Z3823" s="402"/>
    </row>
    <row r="3824" spans="23:26" x14ac:dyDescent="0.2">
      <c r="W3824" s="402"/>
      <c r="X3824" s="402"/>
      <c r="Y3824" s="402"/>
      <c r="Z3824" s="402"/>
    </row>
    <row r="3825" spans="23:26" x14ac:dyDescent="0.2">
      <c r="W3825" s="402"/>
      <c r="X3825" s="402"/>
      <c r="Y3825" s="402"/>
      <c r="Z3825" s="402"/>
    </row>
    <row r="3826" spans="23:26" x14ac:dyDescent="0.2">
      <c r="W3826" s="402"/>
      <c r="X3826" s="402"/>
      <c r="Y3826" s="402"/>
      <c r="Z3826" s="402"/>
    </row>
    <row r="3827" spans="23:26" x14ac:dyDescent="0.2">
      <c r="W3827" s="402"/>
      <c r="X3827" s="402"/>
      <c r="Y3827" s="402"/>
      <c r="Z3827" s="402"/>
    </row>
    <row r="3828" spans="23:26" x14ac:dyDescent="0.2">
      <c r="W3828" s="402"/>
      <c r="X3828" s="402"/>
      <c r="Y3828" s="402"/>
      <c r="Z3828" s="402"/>
    </row>
    <row r="3829" spans="23:26" x14ac:dyDescent="0.2">
      <c r="W3829" s="402"/>
      <c r="X3829" s="402"/>
      <c r="Y3829" s="402"/>
      <c r="Z3829" s="402"/>
    </row>
    <row r="3830" spans="23:26" x14ac:dyDescent="0.2">
      <c r="W3830" s="402"/>
      <c r="X3830" s="402"/>
      <c r="Y3830" s="402"/>
      <c r="Z3830" s="402"/>
    </row>
    <row r="3831" spans="23:26" x14ac:dyDescent="0.2">
      <c r="W3831" s="402"/>
      <c r="X3831" s="402"/>
      <c r="Y3831" s="402"/>
      <c r="Z3831" s="402"/>
    </row>
    <row r="3832" spans="23:26" x14ac:dyDescent="0.2">
      <c r="W3832" s="402"/>
      <c r="X3832" s="402"/>
      <c r="Y3832" s="402"/>
      <c r="Z3832" s="402"/>
    </row>
    <row r="3833" spans="23:26" x14ac:dyDescent="0.2">
      <c r="W3833" s="402"/>
      <c r="X3833" s="402"/>
      <c r="Y3833" s="402"/>
      <c r="Z3833" s="402"/>
    </row>
    <row r="3834" spans="23:26" x14ac:dyDescent="0.2">
      <c r="W3834" s="402"/>
      <c r="X3834" s="402"/>
      <c r="Y3834" s="402"/>
      <c r="Z3834" s="402"/>
    </row>
    <row r="3835" spans="23:26" x14ac:dyDescent="0.2">
      <c r="W3835" s="402"/>
      <c r="X3835" s="402"/>
      <c r="Y3835" s="402"/>
      <c r="Z3835" s="402"/>
    </row>
    <row r="3836" spans="23:26" x14ac:dyDescent="0.2">
      <c r="W3836" s="402"/>
      <c r="X3836" s="402"/>
      <c r="Y3836" s="402"/>
      <c r="Z3836" s="402"/>
    </row>
    <row r="3837" spans="23:26" x14ac:dyDescent="0.2">
      <c r="W3837" s="402"/>
      <c r="X3837" s="402"/>
      <c r="Y3837" s="402"/>
      <c r="Z3837" s="402"/>
    </row>
    <row r="3838" spans="23:26" x14ac:dyDescent="0.2">
      <c r="W3838" s="402"/>
      <c r="X3838" s="402"/>
      <c r="Y3838" s="402"/>
      <c r="Z3838" s="402"/>
    </row>
    <row r="3839" spans="23:26" x14ac:dyDescent="0.2">
      <c r="W3839" s="402"/>
      <c r="X3839" s="402"/>
      <c r="Y3839" s="402"/>
      <c r="Z3839" s="402"/>
    </row>
    <row r="3840" spans="23:26" x14ac:dyDescent="0.2">
      <c r="W3840" s="402"/>
      <c r="X3840" s="402"/>
      <c r="Y3840" s="402"/>
      <c r="Z3840" s="402"/>
    </row>
    <row r="3841" spans="23:26" x14ac:dyDescent="0.2">
      <c r="W3841" s="402"/>
      <c r="X3841" s="402"/>
      <c r="Y3841" s="402"/>
      <c r="Z3841" s="402"/>
    </row>
    <row r="3842" spans="23:26" x14ac:dyDescent="0.2">
      <c r="W3842" s="402"/>
      <c r="X3842" s="402"/>
      <c r="Y3842" s="402"/>
      <c r="Z3842" s="402"/>
    </row>
    <row r="3843" spans="23:26" x14ac:dyDescent="0.2">
      <c r="W3843" s="402"/>
      <c r="X3843" s="402"/>
      <c r="Y3843" s="402"/>
      <c r="Z3843" s="402"/>
    </row>
    <row r="3844" spans="23:26" x14ac:dyDescent="0.2">
      <c r="W3844" s="402"/>
      <c r="X3844" s="402"/>
      <c r="Y3844" s="402"/>
      <c r="Z3844" s="402"/>
    </row>
    <row r="3845" spans="23:26" x14ac:dyDescent="0.2">
      <c r="W3845" s="402"/>
      <c r="X3845" s="402"/>
      <c r="Y3845" s="402"/>
      <c r="Z3845" s="402"/>
    </row>
    <row r="3846" spans="23:26" x14ac:dyDescent="0.2">
      <c r="W3846" s="402"/>
      <c r="X3846" s="402"/>
      <c r="Y3846" s="402"/>
      <c r="Z3846" s="402"/>
    </row>
    <row r="3847" spans="23:26" x14ac:dyDescent="0.2">
      <c r="W3847" s="402"/>
      <c r="X3847" s="402"/>
      <c r="Y3847" s="402"/>
      <c r="Z3847" s="402"/>
    </row>
    <row r="3848" spans="23:26" x14ac:dyDescent="0.2">
      <c r="W3848" s="402"/>
      <c r="X3848" s="402"/>
      <c r="Y3848" s="402"/>
      <c r="Z3848" s="402"/>
    </row>
    <row r="3849" spans="23:26" x14ac:dyDescent="0.2">
      <c r="W3849" s="402"/>
      <c r="X3849" s="402"/>
      <c r="Y3849" s="402"/>
      <c r="Z3849" s="402"/>
    </row>
    <row r="3850" spans="23:26" x14ac:dyDescent="0.2">
      <c r="W3850" s="402"/>
      <c r="X3850" s="402"/>
      <c r="Y3850" s="402"/>
      <c r="Z3850" s="402"/>
    </row>
    <row r="3851" spans="23:26" x14ac:dyDescent="0.2">
      <c r="W3851" s="402"/>
      <c r="X3851" s="402"/>
      <c r="Y3851" s="402"/>
      <c r="Z3851" s="402"/>
    </row>
    <row r="3852" spans="23:26" x14ac:dyDescent="0.2">
      <c r="W3852" s="402"/>
      <c r="X3852" s="402"/>
      <c r="Y3852" s="402"/>
      <c r="Z3852" s="402"/>
    </row>
    <row r="3853" spans="23:26" x14ac:dyDescent="0.2">
      <c r="W3853" s="402"/>
      <c r="X3853" s="402"/>
      <c r="Y3853" s="402"/>
      <c r="Z3853" s="402"/>
    </row>
    <row r="3854" spans="23:26" x14ac:dyDescent="0.2">
      <c r="W3854" s="402"/>
      <c r="X3854" s="402"/>
      <c r="Y3854" s="402"/>
      <c r="Z3854" s="402"/>
    </row>
    <row r="3855" spans="23:26" x14ac:dyDescent="0.2">
      <c r="W3855" s="402"/>
      <c r="X3855" s="402"/>
      <c r="Y3855" s="402"/>
      <c r="Z3855" s="402"/>
    </row>
    <row r="3856" spans="23:26" x14ac:dyDescent="0.2">
      <c r="W3856" s="402"/>
      <c r="X3856" s="402"/>
      <c r="Y3856" s="402"/>
      <c r="Z3856" s="402"/>
    </row>
    <row r="3857" spans="23:26" x14ac:dyDescent="0.2">
      <c r="W3857" s="402"/>
      <c r="X3857" s="402"/>
      <c r="Y3857" s="402"/>
      <c r="Z3857" s="402"/>
    </row>
    <row r="3858" spans="23:26" x14ac:dyDescent="0.2">
      <c r="W3858" s="402"/>
      <c r="X3858" s="402"/>
      <c r="Y3858" s="402"/>
      <c r="Z3858" s="402"/>
    </row>
    <row r="3859" spans="23:26" x14ac:dyDescent="0.2">
      <c r="W3859" s="402"/>
      <c r="X3859" s="402"/>
      <c r="Y3859" s="402"/>
      <c r="Z3859" s="402"/>
    </row>
    <row r="3860" spans="23:26" x14ac:dyDescent="0.2">
      <c r="W3860" s="402"/>
      <c r="X3860" s="402"/>
      <c r="Y3860" s="402"/>
      <c r="Z3860" s="402"/>
    </row>
    <row r="3861" spans="23:26" x14ac:dyDescent="0.2">
      <c r="W3861" s="402"/>
      <c r="X3861" s="402"/>
      <c r="Y3861" s="402"/>
      <c r="Z3861" s="402"/>
    </row>
    <row r="3862" spans="23:26" x14ac:dyDescent="0.2">
      <c r="W3862" s="402"/>
      <c r="X3862" s="402"/>
      <c r="Y3862" s="402"/>
      <c r="Z3862" s="402"/>
    </row>
    <row r="3863" spans="23:26" x14ac:dyDescent="0.2">
      <c r="W3863" s="402"/>
      <c r="X3863" s="402"/>
      <c r="Y3863" s="402"/>
      <c r="Z3863" s="402"/>
    </row>
    <row r="3864" spans="23:26" x14ac:dyDescent="0.2">
      <c r="W3864" s="402"/>
      <c r="X3864" s="402"/>
      <c r="Y3864" s="402"/>
      <c r="Z3864" s="402"/>
    </row>
    <row r="3865" spans="23:26" x14ac:dyDescent="0.2">
      <c r="W3865" s="402"/>
      <c r="X3865" s="402"/>
      <c r="Y3865" s="402"/>
      <c r="Z3865" s="402"/>
    </row>
    <row r="3866" spans="23:26" x14ac:dyDescent="0.2">
      <c r="W3866" s="402"/>
      <c r="X3866" s="402"/>
      <c r="Y3866" s="402"/>
      <c r="Z3866" s="402"/>
    </row>
    <row r="3867" spans="23:26" x14ac:dyDescent="0.2">
      <c r="W3867" s="402"/>
      <c r="X3867" s="402"/>
      <c r="Y3867" s="402"/>
      <c r="Z3867" s="402"/>
    </row>
    <row r="3868" spans="23:26" x14ac:dyDescent="0.2">
      <c r="W3868" s="402"/>
      <c r="X3868" s="402"/>
      <c r="Y3868" s="402"/>
      <c r="Z3868" s="402"/>
    </row>
    <row r="3869" spans="23:26" x14ac:dyDescent="0.2">
      <c r="W3869" s="402"/>
      <c r="X3869" s="402"/>
      <c r="Y3869" s="402"/>
      <c r="Z3869" s="402"/>
    </row>
    <row r="3870" spans="23:26" x14ac:dyDescent="0.2">
      <c r="W3870" s="402"/>
      <c r="X3870" s="402"/>
      <c r="Y3870" s="402"/>
      <c r="Z3870" s="402"/>
    </row>
    <row r="3871" spans="23:26" x14ac:dyDescent="0.2">
      <c r="W3871" s="402"/>
      <c r="X3871" s="402"/>
      <c r="Y3871" s="402"/>
      <c r="Z3871" s="402"/>
    </row>
    <row r="3872" spans="23:26" x14ac:dyDescent="0.2">
      <c r="W3872" s="402"/>
      <c r="X3872" s="402"/>
      <c r="Y3872" s="402"/>
      <c r="Z3872" s="402"/>
    </row>
    <row r="3873" spans="23:26" x14ac:dyDescent="0.2">
      <c r="W3873" s="402"/>
      <c r="X3873" s="402"/>
      <c r="Y3873" s="402"/>
      <c r="Z3873" s="402"/>
    </row>
    <row r="3874" spans="23:26" x14ac:dyDescent="0.2">
      <c r="W3874" s="402"/>
      <c r="X3874" s="402"/>
      <c r="Y3874" s="402"/>
      <c r="Z3874" s="402"/>
    </row>
    <row r="3875" spans="23:26" x14ac:dyDescent="0.2">
      <c r="W3875" s="402"/>
      <c r="X3875" s="402"/>
      <c r="Y3875" s="402"/>
      <c r="Z3875" s="402"/>
    </row>
    <row r="3876" spans="23:26" x14ac:dyDescent="0.2">
      <c r="W3876" s="402"/>
      <c r="X3876" s="402"/>
      <c r="Y3876" s="402"/>
      <c r="Z3876" s="402"/>
    </row>
    <row r="3877" spans="23:26" x14ac:dyDescent="0.2">
      <c r="W3877" s="402"/>
      <c r="X3877" s="402"/>
      <c r="Y3877" s="402"/>
      <c r="Z3877" s="402"/>
    </row>
    <row r="3878" spans="23:26" x14ac:dyDescent="0.2">
      <c r="W3878" s="402"/>
      <c r="X3878" s="402"/>
      <c r="Y3878" s="402"/>
      <c r="Z3878" s="402"/>
    </row>
    <row r="3879" spans="23:26" x14ac:dyDescent="0.2">
      <c r="W3879" s="402"/>
      <c r="X3879" s="402"/>
      <c r="Y3879" s="402"/>
      <c r="Z3879" s="402"/>
    </row>
    <row r="3880" spans="23:26" x14ac:dyDescent="0.2">
      <c r="W3880" s="402"/>
      <c r="X3880" s="402"/>
      <c r="Y3880" s="402"/>
      <c r="Z3880" s="402"/>
    </row>
    <row r="3881" spans="23:26" x14ac:dyDescent="0.2">
      <c r="W3881" s="402"/>
      <c r="X3881" s="402"/>
      <c r="Y3881" s="402"/>
      <c r="Z3881" s="402"/>
    </row>
    <row r="3882" spans="23:26" x14ac:dyDescent="0.2">
      <c r="W3882" s="402"/>
      <c r="X3882" s="402"/>
      <c r="Y3882" s="402"/>
      <c r="Z3882" s="402"/>
    </row>
    <row r="3883" spans="23:26" x14ac:dyDescent="0.2">
      <c r="W3883" s="402"/>
      <c r="X3883" s="402"/>
      <c r="Y3883" s="402"/>
      <c r="Z3883" s="402"/>
    </row>
    <row r="3884" spans="23:26" x14ac:dyDescent="0.2">
      <c r="W3884" s="402"/>
      <c r="X3884" s="402"/>
      <c r="Y3884" s="402"/>
      <c r="Z3884" s="402"/>
    </row>
    <row r="3885" spans="23:26" x14ac:dyDescent="0.2">
      <c r="W3885" s="402"/>
      <c r="X3885" s="402"/>
      <c r="Y3885" s="402"/>
      <c r="Z3885" s="402"/>
    </row>
    <row r="3886" spans="23:26" x14ac:dyDescent="0.2">
      <c r="W3886" s="402"/>
      <c r="X3886" s="402"/>
      <c r="Y3886" s="402"/>
      <c r="Z3886" s="402"/>
    </row>
    <row r="3887" spans="23:26" x14ac:dyDescent="0.2">
      <c r="W3887" s="402"/>
      <c r="X3887" s="402"/>
      <c r="Y3887" s="402"/>
      <c r="Z3887" s="402"/>
    </row>
    <row r="3888" spans="23:26" x14ac:dyDescent="0.2">
      <c r="W3888" s="402"/>
      <c r="X3888" s="402"/>
      <c r="Y3888" s="402"/>
      <c r="Z3888" s="402"/>
    </row>
    <row r="3889" spans="23:26" x14ac:dyDescent="0.2">
      <c r="W3889" s="402"/>
      <c r="X3889" s="402"/>
      <c r="Y3889" s="402"/>
      <c r="Z3889" s="402"/>
    </row>
    <row r="3890" spans="23:26" x14ac:dyDescent="0.2">
      <c r="W3890" s="402"/>
      <c r="X3890" s="402"/>
      <c r="Y3890" s="402"/>
      <c r="Z3890" s="402"/>
    </row>
    <row r="3891" spans="23:26" x14ac:dyDescent="0.2">
      <c r="W3891" s="402"/>
      <c r="X3891" s="402"/>
      <c r="Y3891" s="402"/>
      <c r="Z3891" s="402"/>
    </row>
    <row r="3892" spans="23:26" x14ac:dyDescent="0.2">
      <c r="W3892" s="402"/>
      <c r="X3892" s="402"/>
      <c r="Y3892" s="402"/>
      <c r="Z3892" s="402"/>
    </row>
    <row r="3893" spans="23:26" x14ac:dyDescent="0.2">
      <c r="W3893" s="402"/>
      <c r="X3893" s="402"/>
      <c r="Y3893" s="402"/>
      <c r="Z3893" s="402"/>
    </row>
    <row r="3894" spans="23:26" x14ac:dyDescent="0.2">
      <c r="W3894" s="402"/>
      <c r="X3894" s="402"/>
      <c r="Y3894" s="402"/>
      <c r="Z3894" s="402"/>
    </row>
    <row r="3895" spans="23:26" x14ac:dyDescent="0.2">
      <c r="W3895" s="402"/>
      <c r="X3895" s="402"/>
      <c r="Y3895" s="402"/>
      <c r="Z3895" s="402"/>
    </row>
    <row r="3896" spans="23:26" x14ac:dyDescent="0.2">
      <c r="W3896" s="402"/>
      <c r="X3896" s="402"/>
      <c r="Y3896" s="402"/>
      <c r="Z3896" s="402"/>
    </row>
    <row r="3897" spans="23:26" x14ac:dyDescent="0.2">
      <c r="W3897" s="402"/>
      <c r="X3897" s="402"/>
      <c r="Y3897" s="402"/>
      <c r="Z3897" s="402"/>
    </row>
    <row r="3898" spans="23:26" x14ac:dyDescent="0.2">
      <c r="W3898" s="402"/>
      <c r="X3898" s="402"/>
      <c r="Y3898" s="402"/>
      <c r="Z3898" s="402"/>
    </row>
    <row r="3899" spans="23:26" x14ac:dyDescent="0.2">
      <c r="W3899" s="402"/>
      <c r="X3899" s="402"/>
      <c r="Y3899" s="402"/>
      <c r="Z3899" s="402"/>
    </row>
    <row r="3900" spans="23:26" x14ac:dyDescent="0.2">
      <c r="W3900" s="402"/>
      <c r="X3900" s="402"/>
      <c r="Y3900" s="402"/>
      <c r="Z3900" s="402"/>
    </row>
    <row r="3901" spans="23:26" x14ac:dyDescent="0.2">
      <c r="W3901" s="402"/>
      <c r="X3901" s="402"/>
      <c r="Y3901" s="402"/>
      <c r="Z3901" s="402"/>
    </row>
    <row r="3902" spans="23:26" x14ac:dyDescent="0.2">
      <c r="W3902" s="402"/>
      <c r="X3902" s="402"/>
      <c r="Y3902" s="402"/>
      <c r="Z3902" s="402"/>
    </row>
    <row r="3903" spans="23:26" x14ac:dyDescent="0.2">
      <c r="W3903" s="402"/>
      <c r="X3903" s="402"/>
      <c r="Y3903" s="402"/>
      <c r="Z3903" s="402"/>
    </row>
    <row r="3904" spans="23:26" x14ac:dyDescent="0.2">
      <c r="W3904" s="402"/>
      <c r="X3904" s="402"/>
      <c r="Y3904" s="402"/>
      <c r="Z3904" s="402"/>
    </row>
    <row r="3905" spans="23:26" x14ac:dyDescent="0.2">
      <c r="W3905" s="402"/>
      <c r="X3905" s="402"/>
      <c r="Y3905" s="402"/>
      <c r="Z3905" s="402"/>
    </row>
    <row r="3906" spans="23:26" x14ac:dyDescent="0.2">
      <c r="W3906" s="402"/>
      <c r="X3906" s="402"/>
      <c r="Y3906" s="402"/>
      <c r="Z3906" s="402"/>
    </row>
    <row r="3907" spans="23:26" x14ac:dyDescent="0.2">
      <c r="W3907" s="402"/>
      <c r="X3907" s="402"/>
      <c r="Y3907" s="402"/>
      <c r="Z3907" s="402"/>
    </row>
    <row r="3908" spans="23:26" x14ac:dyDescent="0.2">
      <c r="W3908" s="402"/>
      <c r="X3908" s="402"/>
      <c r="Y3908" s="402"/>
      <c r="Z3908" s="402"/>
    </row>
    <row r="3909" spans="23:26" x14ac:dyDescent="0.2">
      <c r="W3909" s="402"/>
      <c r="X3909" s="402"/>
      <c r="Y3909" s="402"/>
      <c r="Z3909" s="402"/>
    </row>
    <row r="3910" spans="23:26" x14ac:dyDescent="0.2">
      <c r="W3910" s="402"/>
      <c r="X3910" s="402"/>
      <c r="Y3910" s="402"/>
      <c r="Z3910" s="402"/>
    </row>
    <row r="3911" spans="23:26" x14ac:dyDescent="0.2">
      <c r="W3911" s="402"/>
      <c r="X3911" s="402"/>
      <c r="Y3911" s="402"/>
      <c r="Z3911" s="402"/>
    </row>
    <row r="3912" spans="23:26" x14ac:dyDescent="0.2">
      <c r="W3912" s="402"/>
      <c r="X3912" s="402"/>
      <c r="Y3912" s="402"/>
      <c r="Z3912" s="402"/>
    </row>
    <row r="3913" spans="23:26" x14ac:dyDescent="0.2">
      <c r="W3913" s="402"/>
      <c r="X3913" s="402"/>
      <c r="Y3913" s="402"/>
      <c r="Z3913" s="402"/>
    </row>
    <row r="3914" spans="23:26" x14ac:dyDescent="0.2">
      <c r="W3914" s="402"/>
      <c r="X3914" s="402"/>
      <c r="Y3914" s="402"/>
      <c r="Z3914" s="402"/>
    </row>
    <row r="3915" spans="23:26" x14ac:dyDescent="0.2">
      <c r="W3915" s="402"/>
      <c r="X3915" s="402"/>
      <c r="Y3915" s="402"/>
      <c r="Z3915" s="402"/>
    </row>
    <row r="3916" spans="23:26" x14ac:dyDescent="0.2">
      <c r="W3916" s="402"/>
      <c r="X3916" s="402"/>
      <c r="Y3916" s="402"/>
      <c r="Z3916" s="402"/>
    </row>
    <row r="3917" spans="23:26" x14ac:dyDescent="0.2">
      <c r="W3917" s="402"/>
      <c r="X3917" s="402"/>
      <c r="Y3917" s="402"/>
      <c r="Z3917" s="402"/>
    </row>
    <row r="3918" spans="23:26" x14ac:dyDescent="0.2">
      <c r="W3918" s="402"/>
      <c r="X3918" s="402"/>
      <c r="Y3918" s="402"/>
      <c r="Z3918" s="402"/>
    </row>
    <row r="3919" spans="23:26" x14ac:dyDescent="0.2">
      <c r="W3919" s="402"/>
      <c r="X3919" s="402"/>
      <c r="Y3919" s="402"/>
      <c r="Z3919" s="402"/>
    </row>
    <row r="3920" spans="23:26" x14ac:dyDescent="0.2">
      <c r="W3920" s="402"/>
      <c r="X3920" s="402"/>
      <c r="Y3920" s="402"/>
      <c r="Z3920" s="402"/>
    </row>
    <row r="3921" spans="23:26" x14ac:dyDescent="0.2">
      <c r="W3921" s="402"/>
      <c r="X3921" s="402"/>
      <c r="Y3921" s="402"/>
      <c r="Z3921" s="402"/>
    </row>
    <row r="3922" spans="23:26" x14ac:dyDescent="0.2">
      <c r="W3922" s="402"/>
      <c r="X3922" s="402"/>
      <c r="Y3922" s="402"/>
      <c r="Z3922" s="402"/>
    </row>
    <row r="3923" spans="23:26" x14ac:dyDescent="0.2">
      <c r="W3923" s="402"/>
      <c r="X3923" s="402"/>
      <c r="Y3923" s="402"/>
      <c r="Z3923" s="402"/>
    </row>
    <row r="3924" spans="23:26" x14ac:dyDescent="0.2">
      <c r="W3924" s="402"/>
      <c r="X3924" s="402"/>
      <c r="Y3924" s="402"/>
      <c r="Z3924" s="402"/>
    </row>
    <row r="3925" spans="23:26" x14ac:dyDescent="0.2">
      <c r="W3925" s="402"/>
      <c r="X3925" s="402"/>
      <c r="Y3925" s="402"/>
      <c r="Z3925" s="402"/>
    </row>
    <row r="3926" spans="23:26" x14ac:dyDescent="0.2">
      <c r="W3926" s="402"/>
      <c r="X3926" s="402"/>
      <c r="Y3926" s="402"/>
      <c r="Z3926" s="402"/>
    </row>
    <row r="3927" spans="23:26" x14ac:dyDescent="0.2">
      <c r="W3927" s="402"/>
      <c r="X3927" s="402"/>
      <c r="Y3927" s="402"/>
      <c r="Z3927" s="402"/>
    </row>
    <row r="3928" spans="23:26" x14ac:dyDescent="0.2">
      <c r="W3928" s="402"/>
      <c r="X3928" s="402"/>
      <c r="Y3928" s="402"/>
      <c r="Z3928" s="402"/>
    </row>
    <row r="3929" spans="23:26" x14ac:dyDescent="0.2">
      <c r="W3929" s="402"/>
      <c r="X3929" s="402"/>
      <c r="Y3929" s="402"/>
      <c r="Z3929" s="402"/>
    </row>
    <row r="3930" spans="23:26" x14ac:dyDescent="0.2">
      <c r="W3930" s="402"/>
      <c r="X3930" s="402"/>
      <c r="Y3930" s="402"/>
      <c r="Z3930" s="402"/>
    </row>
    <row r="3931" spans="23:26" x14ac:dyDescent="0.2">
      <c r="W3931" s="402"/>
      <c r="X3931" s="402"/>
      <c r="Y3931" s="402"/>
      <c r="Z3931" s="402"/>
    </row>
    <row r="3932" spans="23:26" x14ac:dyDescent="0.2">
      <c r="W3932" s="402"/>
      <c r="X3932" s="402"/>
      <c r="Y3932" s="402"/>
      <c r="Z3932" s="402"/>
    </row>
    <row r="3933" spans="23:26" x14ac:dyDescent="0.2">
      <c r="W3933" s="402"/>
      <c r="X3933" s="402"/>
      <c r="Y3933" s="402"/>
      <c r="Z3933" s="402"/>
    </row>
    <row r="3934" spans="23:26" x14ac:dyDescent="0.2">
      <c r="W3934" s="402"/>
      <c r="X3934" s="402"/>
      <c r="Y3934" s="402"/>
      <c r="Z3934" s="402"/>
    </row>
    <row r="3935" spans="23:26" x14ac:dyDescent="0.2">
      <c r="W3935" s="402"/>
      <c r="X3935" s="402"/>
      <c r="Y3935" s="402"/>
      <c r="Z3935" s="402"/>
    </row>
    <row r="3936" spans="23:26" x14ac:dyDescent="0.2">
      <c r="W3936" s="402"/>
      <c r="X3936" s="402"/>
      <c r="Y3936" s="402"/>
      <c r="Z3936" s="402"/>
    </row>
    <row r="3937" spans="23:26" x14ac:dyDescent="0.2">
      <c r="W3937" s="402"/>
      <c r="X3937" s="402"/>
      <c r="Y3937" s="402"/>
      <c r="Z3937" s="402"/>
    </row>
    <row r="3938" spans="23:26" x14ac:dyDescent="0.2">
      <c r="W3938" s="402"/>
      <c r="X3938" s="402"/>
      <c r="Y3938" s="402"/>
      <c r="Z3938" s="402"/>
    </row>
    <row r="3939" spans="23:26" x14ac:dyDescent="0.2">
      <c r="W3939" s="402"/>
      <c r="X3939" s="402"/>
      <c r="Y3939" s="402"/>
      <c r="Z3939" s="402"/>
    </row>
    <row r="3940" spans="23:26" x14ac:dyDescent="0.2">
      <c r="W3940" s="402"/>
      <c r="X3940" s="402"/>
      <c r="Y3940" s="402"/>
      <c r="Z3940" s="402"/>
    </row>
    <row r="3941" spans="23:26" x14ac:dyDescent="0.2">
      <c r="W3941" s="402"/>
      <c r="X3941" s="402"/>
      <c r="Y3941" s="402"/>
      <c r="Z3941" s="402"/>
    </row>
    <row r="3942" spans="23:26" x14ac:dyDescent="0.2">
      <c r="W3942" s="402"/>
      <c r="X3942" s="402"/>
      <c r="Y3942" s="402"/>
      <c r="Z3942" s="402"/>
    </row>
    <row r="3943" spans="23:26" x14ac:dyDescent="0.2">
      <c r="W3943" s="402"/>
      <c r="X3943" s="402"/>
      <c r="Y3943" s="402"/>
      <c r="Z3943" s="402"/>
    </row>
    <row r="3944" spans="23:26" x14ac:dyDescent="0.2">
      <c r="W3944" s="402"/>
      <c r="X3944" s="402"/>
      <c r="Y3944" s="402"/>
      <c r="Z3944" s="402"/>
    </row>
    <row r="3945" spans="23:26" x14ac:dyDescent="0.2">
      <c r="W3945" s="402"/>
      <c r="X3945" s="402"/>
      <c r="Y3945" s="402"/>
      <c r="Z3945" s="402"/>
    </row>
    <row r="3946" spans="23:26" x14ac:dyDescent="0.2">
      <c r="W3946" s="402"/>
      <c r="X3946" s="402"/>
      <c r="Y3946" s="402"/>
      <c r="Z3946" s="402"/>
    </row>
    <row r="3947" spans="23:26" x14ac:dyDescent="0.2">
      <c r="W3947" s="402"/>
      <c r="X3947" s="402"/>
      <c r="Y3947" s="402"/>
      <c r="Z3947" s="402"/>
    </row>
    <row r="3948" spans="23:26" x14ac:dyDescent="0.2">
      <c r="W3948" s="402"/>
      <c r="X3948" s="402"/>
      <c r="Y3948" s="402"/>
      <c r="Z3948" s="402"/>
    </row>
    <row r="3949" spans="23:26" x14ac:dyDescent="0.2">
      <c r="W3949" s="402"/>
      <c r="X3949" s="402"/>
      <c r="Y3949" s="402"/>
      <c r="Z3949" s="402"/>
    </row>
    <row r="3950" spans="23:26" x14ac:dyDescent="0.2">
      <c r="W3950" s="402"/>
      <c r="X3950" s="402"/>
      <c r="Y3950" s="402"/>
      <c r="Z3950" s="402"/>
    </row>
    <row r="3951" spans="23:26" x14ac:dyDescent="0.2">
      <c r="W3951" s="402"/>
      <c r="X3951" s="402"/>
      <c r="Y3951" s="402"/>
      <c r="Z3951" s="402"/>
    </row>
    <row r="3952" spans="23:26" x14ac:dyDescent="0.2">
      <c r="W3952" s="402"/>
      <c r="X3952" s="402"/>
      <c r="Y3952" s="402"/>
      <c r="Z3952" s="402"/>
    </row>
    <row r="3953" spans="23:26" x14ac:dyDescent="0.2">
      <c r="W3953" s="402"/>
      <c r="X3953" s="402"/>
      <c r="Y3953" s="402"/>
      <c r="Z3953" s="402"/>
    </row>
    <row r="3954" spans="23:26" x14ac:dyDescent="0.2">
      <c r="W3954" s="402"/>
      <c r="X3954" s="402"/>
      <c r="Y3954" s="402"/>
      <c r="Z3954" s="402"/>
    </row>
    <row r="3955" spans="23:26" x14ac:dyDescent="0.2">
      <c r="W3955" s="402"/>
      <c r="X3955" s="402"/>
      <c r="Y3955" s="402"/>
      <c r="Z3955" s="402"/>
    </row>
    <row r="3956" spans="23:26" x14ac:dyDescent="0.2">
      <c r="W3956" s="402"/>
      <c r="X3956" s="402"/>
      <c r="Y3956" s="402"/>
      <c r="Z3956" s="402"/>
    </row>
    <row r="3957" spans="23:26" x14ac:dyDescent="0.2">
      <c r="W3957" s="402"/>
      <c r="X3957" s="402"/>
      <c r="Y3957" s="402"/>
      <c r="Z3957" s="402"/>
    </row>
    <row r="3958" spans="23:26" x14ac:dyDescent="0.2">
      <c r="W3958" s="402"/>
      <c r="X3958" s="402"/>
      <c r="Y3958" s="402"/>
      <c r="Z3958" s="402"/>
    </row>
    <row r="3959" spans="23:26" x14ac:dyDescent="0.2">
      <c r="W3959" s="402"/>
      <c r="X3959" s="402"/>
      <c r="Y3959" s="402"/>
      <c r="Z3959" s="402"/>
    </row>
    <row r="3960" spans="23:26" x14ac:dyDescent="0.2">
      <c r="W3960" s="402"/>
      <c r="X3960" s="402"/>
      <c r="Y3960" s="402"/>
      <c r="Z3960" s="402"/>
    </row>
    <row r="3961" spans="23:26" x14ac:dyDescent="0.2">
      <c r="W3961" s="402"/>
      <c r="X3961" s="402"/>
      <c r="Y3961" s="402"/>
      <c r="Z3961" s="402"/>
    </row>
    <row r="3962" spans="23:26" x14ac:dyDescent="0.2">
      <c r="W3962" s="402"/>
      <c r="X3962" s="402"/>
      <c r="Y3962" s="402"/>
      <c r="Z3962" s="402"/>
    </row>
    <row r="3963" spans="23:26" x14ac:dyDescent="0.2">
      <c r="W3963" s="402"/>
      <c r="X3963" s="402"/>
      <c r="Y3963" s="402"/>
      <c r="Z3963" s="402"/>
    </row>
    <row r="3964" spans="23:26" x14ac:dyDescent="0.2">
      <c r="W3964" s="402"/>
      <c r="X3964" s="402"/>
      <c r="Y3964" s="402"/>
      <c r="Z3964" s="402"/>
    </row>
    <row r="3965" spans="23:26" x14ac:dyDescent="0.2">
      <c r="W3965" s="402"/>
      <c r="X3965" s="402"/>
      <c r="Y3965" s="402"/>
      <c r="Z3965" s="402"/>
    </row>
    <row r="3966" spans="23:26" x14ac:dyDescent="0.2">
      <c r="W3966" s="402"/>
      <c r="X3966" s="402"/>
      <c r="Y3966" s="402"/>
      <c r="Z3966" s="402"/>
    </row>
    <row r="3967" spans="23:26" x14ac:dyDescent="0.2">
      <c r="W3967" s="402"/>
      <c r="X3967" s="402"/>
      <c r="Y3967" s="402"/>
      <c r="Z3967" s="402"/>
    </row>
    <row r="3968" spans="23:26" x14ac:dyDescent="0.2">
      <c r="W3968" s="402"/>
      <c r="X3968" s="402"/>
      <c r="Y3968" s="402"/>
      <c r="Z3968" s="402"/>
    </row>
    <row r="3969" spans="23:26" x14ac:dyDescent="0.2">
      <c r="W3969" s="402"/>
      <c r="X3969" s="402"/>
      <c r="Y3969" s="402"/>
      <c r="Z3969" s="402"/>
    </row>
    <row r="3970" spans="23:26" x14ac:dyDescent="0.2">
      <c r="W3970" s="402"/>
      <c r="X3970" s="402"/>
      <c r="Y3970" s="402"/>
      <c r="Z3970" s="402"/>
    </row>
    <row r="3971" spans="23:26" x14ac:dyDescent="0.2">
      <c r="W3971" s="402"/>
      <c r="X3971" s="402"/>
      <c r="Y3971" s="402"/>
      <c r="Z3971" s="402"/>
    </row>
    <row r="3972" spans="23:26" x14ac:dyDescent="0.2">
      <c r="W3972" s="402"/>
      <c r="X3972" s="402"/>
      <c r="Y3972" s="402"/>
      <c r="Z3972" s="402"/>
    </row>
    <row r="3973" spans="23:26" x14ac:dyDescent="0.2">
      <c r="W3973" s="402"/>
      <c r="X3973" s="402"/>
      <c r="Y3973" s="402"/>
      <c r="Z3973" s="402"/>
    </row>
    <row r="3974" spans="23:26" x14ac:dyDescent="0.2">
      <c r="W3974" s="402"/>
      <c r="X3974" s="402"/>
      <c r="Y3974" s="402"/>
      <c r="Z3974" s="402"/>
    </row>
    <row r="3975" spans="23:26" x14ac:dyDescent="0.2">
      <c r="W3975" s="402"/>
      <c r="X3975" s="402"/>
      <c r="Y3975" s="402"/>
      <c r="Z3975" s="402"/>
    </row>
    <row r="3976" spans="23:26" x14ac:dyDescent="0.2">
      <c r="W3976" s="402"/>
      <c r="X3976" s="402"/>
      <c r="Y3976" s="402"/>
      <c r="Z3976" s="402"/>
    </row>
    <row r="3977" spans="23:26" x14ac:dyDescent="0.2">
      <c r="W3977" s="402"/>
      <c r="X3977" s="402"/>
      <c r="Y3977" s="402"/>
      <c r="Z3977" s="402"/>
    </row>
    <row r="3978" spans="23:26" x14ac:dyDescent="0.2">
      <c r="W3978" s="402"/>
      <c r="X3978" s="402"/>
      <c r="Y3978" s="402"/>
      <c r="Z3978" s="402"/>
    </row>
    <row r="3979" spans="23:26" x14ac:dyDescent="0.2">
      <c r="W3979" s="402"/>
      <c r="X3979" s="402"/>
      <c r="Y3979" s="402"/>
      <c r="Z3979" s="402"/>
    </row>
    <row r="3980" spans="23:26" x14ac:dyDescent="0.2">
      <c r="W3980" s="402"/>
      <c r="X3980" s="402"/>
      <c r="Y3980" s="402"/>
      <c r="Z3980" s="402"/>
    </row>
    <row r="3981" spans="23:26" x14ac:dyDescent="0.2">
      <c r="W3981" s="402"/>
      <c r="X3981" s="402"/>
      <c r="Y3981" s="402"/>
      <c r="Z3981" s="402"/>
    </row>
    <row r="3982" spans="23:26" x14ac:dyDescent="0.2">
      <c r="W3982" s="402"/>
      <c r="X3982" s="402"/>
      <c r="Y3982" s="402"/>
      <c r="Z3982" s="402"/>
    </row>
    <row r="3983" spans="23:26" x14ac:dyDescent="0.2">
      <c r="W3983" s="402"/>
      <c r="X3983" s="402"/>
      <c r="Y3983" s="402"/>
      <c r="Z3983" s="402"/>
    </row>
    <row r="3984" spans="23:26" x14ac:dyDescent="0.2">
      <c r="W3984" s="402"/>
      <c r="X3984" s="402"/>
      <c r="Y3984" s="402"/>
      <c r="Z3984" s="402"/>
    </row>
    <row r="3985" spans="23:26" x14ac:dyDescent="0.2">
      <c r="W3985" s="402"/>
      <c r="X3985" s="402"/>
      <c r="Y3985" s="402"/>
      <c r="Z3985" s="402"/>
    </row>
    <row r="3986" spans="23:26" x14ac:dyDescent="0.2">
      <c r="W3986" s="402"/>
      <c r="X3986" s="402"/>
      <c r="Y3986" s="402"/>
      <c r="Z3986" s="402"/>
    </row>
    <row r="3987" spans="23:26" x14ac:dyDescent="0.2">
      <c r="W3987" s="402"/>
      <c r="X3987" s="402"/>
      <c r="Y3987" s="402"/>
      <c r="Z3987" s="402"/>
    </row>
    <row r="3988" spans="23:26" x14ac:dyDescent="0.2">
      <c r="W3988" s="402"/>
      <c r="X3988" s="402"/>
      <c r="Y3988" s="402"/>
      <c r="Z3988" s="402"/>
    </row>
    <row r="3989" spans="23:26" x14ac:dyDescent="0.2">
      <c r="W3989" s="402"/>
      <c r="X3989" s="402"/>
      <c r="Y3989" s="402"/>
      <c r="Z3989" s="402"/>
    </row>
    <row r="3990" spans="23:26" x14ac:dyDescent="0.2">
      <c r="W3990" s="402"/>
      <c r="X3990" s="402"/>
      <c r="Y3990" s="402"/>
      <c r="Z3990" s="402"/>
    </row>
    <row r="3991" spans="23:26" x14ac:dyDescent="0.2">
      <c r="W3991" s="402"/>
      <c r="X3991" s="402"/>
      <c r="Y3991" s="402"/>
      <c r="Z3991" s="402"/>
    </row>
    <row r="3992" spans="23:26" x14ac:dyDescent="0.2">
      <c r="W3992" s="402"/>
      <c r="X3992" s="402"/>
      <c r="Y3992" s="402"/>
      <c r="Z3992" s="402"/>
    </row>
    <row r="3993" spans="23:26" x14ac:dyDescent="0.2">
      <c r="W3993" s="402"/>
      <c r="X3993" s="402"/>
      <c r="Y3993" s="402"/>
      <c r="Z3993" s="402"/>
    </row>
    <row r="3994" spans="23:26" x14ac:dyDescent="0.2">
      <c r="W3994" s="402"/>
      <c r="X3994" s="402"/>
      <c r="Y3994" s="402"/>
      <c r="Z3994" s="402"/>
    </row>
    <row r="3995" spans="23:26" x14ac:dyDescent="0.2">
      <c r="W3995" s="402"/>
      <c r="X3995" s="402"/>
      <c r="Y3995" s="402"/>
      <c r="Z3995" s="402"/>
    </row>
    <row r="3996" spans="23:26" x14ac:dyDescent="0.2">
      <c r="W3996" s="402"/>
      <c r="X3996" s="402"/>
      <c r="Y3996" s="402"/>
      <c r="Z3996" s="402"/>
    </row>
    <row r="3997" spans="23:26" x14ac:dyDescent="0.2">
      <c r="W3997" s="402"/>
      <c r="X3997" s="402"/>
      <c r="Y3997" s="402"/>
      <c r="Z3997" s="402"/>
    </row>
    <row r="3998" spans="23:26" x14ac:dyDescent="0.2">
      <c r="W3998" s="402"/>
      <c r="X3998" s="402"/>
      <c r="Y3998" s="402"/>
      <c r="Z3998" s="402"/>
    </row>
    <row r="3999" spans="23:26" x14ac:dyDescent="0.2">
      <c r="W3999" s="402"/>
      <c r="X3999" s="402"/>
      <c r="Y3999" s="402"/>
      <c r="Z3999" s="402"/>
    </row>
    <row r="4000" spans="23:26" x14ac:dyDescent="0.2">
      <c r="W4000" s="402"/>
      <c r="X4000" s="402"/>
      <c r="Y4000" s="402"/>
      <c r="Z4000" s="402"/>
    </row>
    <row r="4001" spans="23:26" x14ac:dyDescent="0.2">
      <c r="W4001" s="402"/>
      <c r="X4001" s="402"/>
      <c r="Y4001" s="402"/>
      <c r="Z4001" s="402"/>
    </row>
    <row r="4002" spans="23:26" x14ac:dyDescent="0.2">
      <c r="W4002" s="402"/>
      <c r="X4002" s="402"/>
      <c r="Y4002" s="402"/>
      <c r="Z4002" s="402"/>
    </row>
    <row r="4003" spans="23:26" x14ac:dyDescent="0.2">
      <c r="W4003" s="402"/>
      <c r="X4003" s="402"/>
      <c r="Y4003" s="402"/>
      <c r="Z4003" s="402"/>
    </row>
    <row r="4004" spans="23:26" x14ac:dyDescent="0.2">
      <c r="W4004" s="402"/>
      <c r="X4004" s="402"/>
      <c r="Y4004" s="402"/>
      <c r="Z4004" s="402"/>
    </row>
    <row r="4005" spans="23:26" x14ac:dyDescent="0.2">
      <c r="W4005" s="402"/>
      <c r="X4005" s="402"/>
      <c r="Y4005" s="402"/>
      <c r="Z4005" s="402"/>
    </row>
    <row r="4006" spans="23:26" x14ac:dyDescent="0.2">
      <c r="W4006" s="402"/>
      <c r="X4006" s="402"/>
      <c r="Y4006" s="402"/>
      <c r="Z4006" s="402"/>
    </row>
    <row r="4007" spans="23:26" x14ac:dyDescent="0.2">
      <c r="W4007" s="402"/>
      <c r="X4007" s="402"/>
      <c r="Y4007" s="402"/>
      <c r="Z4007" s="402"/>
    </row>
    <row r="4008" spans="23:26" x14ac:dyDescent="0.2">
      <c r="W4008" s="402"/>
      <c r="X4008" s="402"/>
      <c r="Y4008" s="402"/>
      <c r="Z4008" s="402"/>
    </row>
    <row r="4009" spans="23:26" x14ac:dyDescent="0.2">
      <c r="W4009" s="402"/>
      <c r="X4009" s="402"/>
      <c r="Y4009" s="402"/>
      <c r="Z4009" s="402"/>
    </row>
    <row r="4010" spans="23:26" x14ac:dyDescent="0.2">
      <c r="W4010" s="402"/>
      <c r="X4010" s="402"/>
      <c r="Y4010" s="402"/>
      <c r="Z4010" s="402"/>
    </row>
    <row r="4011" spans="23:26" x14ac:dyDescent="0.2">
      <c r="W4011" s="402"/>
      <c r="X4011" s="402"/>
      <c r="Y4011" s="402"/>
      <c r="Z4011" s="402"/>
    </row>
    <row r="4012" spans="23:26" x14ac:dyDescent="0.2">
      <c r="W4012" s="402"/>
      <c r="X4012" s="402"/>
      <c r="Y4012" s="402"/>
      <c r="Z4012" s="402"/>
    </row>
    <row r="4013" spans="23:26" x14ac:dyDescent="0.2">
      <c r="W4013" s="402"/>
      <c r="X4013" s="402"/>
      <c r="Y4013" s="402"/>
      <c r="Z4013" s="402"/>
    </row>
    <row r="4014" spans="23:26" x14ac:dyDescent="0.2">
      <c r="W4014" s="402"/>
      <c r="X4014" s="402"/>
      <c r="Y4014" s="402"/>
      <c r="Z4014" s="402"/>
    </row>
    <row r="4015" spans="23:26" x14ac:dyDescent="0.2">
      <c r="W4015" s="402"/>
      <c r="X4015" s="402"/>
      <c r="Y4015" s="402"/>
      <c r="Z4015" s="402"/>
    </row>
    <row r="4016" spans="23:26" x14ac:dyDescent="0.2">
      <c r="W4016" s="402"/>
      <c r="X4016" s="402"/>
      <c r="Y4016" s="402"/>
      <c r="Z4016" s="402"/>
    </row>
    <row r="4017" spans="23:26" x14ac:dyDescent="0.2">
      <c r="W4017" s="402"/>
      <c r="X4017" s="402"/>
      <c r="Y4017" s="402"/>
      <c r="Z4017" s="402"/>
    </row>
    <row r="4018" spans="23:26" x14ac:dyDescent="0.2">
      <c r="W4018" s="402"/>
      <c r="X4018" s="402"/>
      <c r="Y4018" s="402"/>
      <c r="Z4018" s="402"/>
    </row>
    <row r="4019" spans="23:26" x14ac:dyDescent="0.2">
      <c r="W4019" s="402"/>
      <c r="X4019" s="402"/>
      <c r="Y4019" s="402"/>
      <c r="Z4019" s="402"/>
    </row>
    <row r="4020" spans="23:26" x14ac:dyDescent="0.2">
      <c r="W4020" s="402"/>
      <c r="X4020" s="402"/>
      <c r="Y4020" s="402"/>
      <c r="Z4020" s="402"/>
    </row>
    <row r="4021" spans="23:26" x14ac:dyDescent="0.2">
      <c r="W4021" s="402"/>
      <c r="X4021" s="402"/>
      <c r="Y4021" s="402"/>
      <c r="Z4021" s="402"/>
    </row>
    <row r="4022" spans="23:26" x14ac:dyDescent="0.2">
      <c r="W4022" s="402"/>
      <c r="X4022" s="402"/>
      <c r="Y4022" s="402"/>
      <c r="Z4022" s="402"/>
    </row>
    <row r="4023" spans="23:26" x14ac:dyDescent="0.2">
      <c r="W4023" s="402"/>
      <c r="X4023" s="402"/>
      <c r="Y4023" s="402"/>
      <c r="Z4023" s="402"/>
    </row>
    <row r="4024" spans="23:26" x14ac:dyDescent="0.2">
      <c r="W4024" s="402"/>
      <c r="X4024" s="402"/>
      <c r="Y4024" s="402"/>
      <c r="Z4024" s="402"/>
    </row>
    <row r="4025" spans="23:26" x14ac:dyDescent="0.2">
      <c r="W4025" s="402"/>
      <c r="X4025" s="402"/>
      <c r="Y4025" s="402"/>
      <c r="Z4025" s="402"/>
    </row>
    <row r="4026" spans="23:26" x14ac:dyDescent="0.2">
      <c r="W4026" s="402"/>
      <c r="X4026" s="402"/>
      <c r="Y4026" s="402"/>
      <c r="Z4026" s="402"/>
    </row>
    <row r="4027" spans="23:26" x14ac:dyDescent="0.2">
      <c r="W4027" s="402"/>
      <c r="X4027" s="402"/>
      <c r="Y4027" s="402"/>
      <c r="Z4027" s="402"/>
    </row>
    <row r="4028" spans="23:26" x14ac:dyDescent="0.2">
      <c r="W4028" s="402"/>
      <c r="X4028" s="402"/>
      <c r="Y4028" s="402"/>
      <c r="Z4028" s="402"/>
    </row>
    <row r="4029" spans="23:26" x14ac:dyDescent="0.2">
      <c r="W4029" s="402"/>
      <c r="X4029" s="402"/>
      <c r="Y4029" s="402"/>
      <c r="Z4029" s="402"/>
    </row>
    <row r="4030" spans="23:26" x14ac:dyDescent="0.2">
      <c r="W4030" s="402"/>
      <c r="X4030" s="402"/>
      <c r="Y4030" s="402"/>
      <c r="Z4030" s="402"/>
    </row>
    <row r="4031" spans="23:26" x14ac:dyDescent="0.2">
      <c r="W4031" s="402"/>
      <c r="X4031" s="402"/>
      <c r="Y4031" s="402"/>
      <c r="Z4031" s="402"/>
    </row>
    <row r="4032" spans="23:26" x14ac:dyDescent="0.2">
      <c r="W4032" s="402"/>
      <c r="X4032" s="402"/>
      <c r="Y4032" s="402"/>
      <c r="Z4032" s="402"/>
    </row>
    <row r="4033" spans="23:26" x14ac:dyDescent="0.2">
      <c r="W4033" s="402"/>
      <c r="X4033" s="402"/>
      <c r="Y4033" s="402"/>
      <c r="Z4033" s="402"/>
    </row>
    <row r="4034" spans="23:26" x14ac:dyDescent="0.2">
      <c r="W4034" s="402"/>
      <c r="X4034" s="402"/>
      <c r="Y4034" s="402"/>
      <c r="Z4034" s="402"/>
    </row>
    <row r="4035" spans="23:26" x14ac:dyDescent="0.2">
      <c r="W4035" s="402"/>
      <c r="X4035" s="402"/>
      <c r="Y4035" s="402"/>
      <c r="Z4035" s="402"/>
    </row>
    <row r="4036" spans="23:26" x14ac:dyDescent="0.2">
      <c r="W4036" s="402"/>
      <c r="X4036" s="402"/>
      <c r="Y4036" s="402"/>
      <c r="Z4036" s="402"/>
    </row>
    <row r="4037" spans="23:26" x14ac:dyDescent="0.2">
      <c r="W4037" s="402"/>
      <c r="X4037" s="402"/>
      <c r="Y4037" s="402"/>
      <c r="Z4037" s="402"/>
    </row>
    <row r="4038" spans="23:26" x14ac:dyDescent="0.2">
      <c r="W4038" s="402"/>
      <c r="X4038" s="402"/>
      <c r="Y4038" s="402"/>
      <c r="Z4038" s="402"/>
    </row>
    <row r="4039" spans="23:26" x14ac:dyDescent="0.2">
      <c r="W4039" s="402"/>
      <c r="X4039" s="402"/>
      <c r="Y4039" s="402"/>
      <c r="Z4039" s="402"/>
    </row>
    <row r="4040" spans="23:26" x14ac:dyDescent="0.2">
      <c r="W4040" s="402"/>
      <c r="X4040" s="402"/>
      <c r="Y4040" s="402"/>
      <c r="Z4040" s="402"/>
    </row>
    <row r="4041" spans="23:26" x14ac:dyDescent="0.2">
      <c r="W4041" s="402"/>
      <c r="X4041" s="402"/>
      <c r="Y4041" s="402"/>
      <c r="Z4041" s="402"/>
    </row>
    <row r="4042" spans="23:26" x14ac:dyDescent="0.2">
      <c r="W4042" s="402"/>
      <c r="X4042" s="402"/>
      <c r="Y4042" s="402"/>
      <c r="Z4042" s="402"/>
    </row>
    <row r="4043" spans="23:26" x14ac:dyDescent="0.2">
      <c r="W4043" s="402"/>
      <c r="X4043" s="402"/>
      <c r="Y4043" s="402"/>
      <c r="Z4043" s="402"/>
    </row>
    <row r="4044" spans="23:26" x14ac:dyDescent="0.2">
      <c r="W4044" s="402"/>
      <c r="X4044" s="402"/>
      <c r="Y4044" s="402"/>
      <c r="Z4044" s="402"/>
    </row>
    <row r="4045" spans="23:26" x14ac:dyDescent="0.2">
      <c r="W4045" s="402"/>
      <c r="X4045" s="402"/>
      <c r="Y4045" s="402"/>
      <c r="Z4045" s="402"/>
    </row>
    <row r="4046" spans="23:26" x14ac:dyDescent="0.2">
      <c r="W4046" s="402"/>
      <c r="X4046" s="402"/>
      <c r="Y4046" s="402"/>
      <c r="Z4046" s="402"/>
    </row>
    <row r="4047" spans="23:26" x14ac:dyDescent="0.2">
      <c r="W4047" s="402"/>
      <c r="X4047" s="402"/>
      <c r="Y4047" s="402"/>
      <c r="Z4047" s="402"/>
    </row>
    <row r="4048" spans="23:26" x14ac:dyDescent="0.2">
      <c r="W4048" s="402"/>
      <c r="X4048" s="402"/>
      <c r="Y4048" s="402"/>
      <c r="Z4048" s="402"/>
    </row>
    <row r="4049" spans="23:26" x14ac:dyDescent="0.2">
      <c r="W4049" s="402"/>
      <c r="X4049" s="402"/>
      <c r="Y4049" s="402"/>
      <c r="Z4049" s="402"/>
    </row>
    <row r="4050" spans="23:26" x14ac:dyDescent="0.2">
      <c r="W4050" s="402"/>
      <c r="X4050" s="402"/>
      <c r="Y4050" s="402"/>
      <c r="Z4050" s="402"/>
    </row>
    <row r="4051" spans="23:26" x14ac:dyDescent="0.2">
      <c r="W4051" s="402"/>
      <c r="X4051" s="402"/>
      <c r="Y4051" s="402"/>
      <c r="Z4051" s="402"/>
    </row>
    <row r="4052" spans="23:26" x14ac:dyDescent="0.2">
      <c r="W4052" s="402"/>
      <c r="X4052" s="402"/>
      <c r="Y4052" s="402"/>
      <c r="Z4052" s="402"/>
    </row>
    <row r="4053" spans="23:26" x14ac:dyDescent="0.2">
      <c r="W4053" s="402"/>
      <c r="X4053" s="402"/>
      <c r="Y4053" s="402"/>
      <c r="Z4053" s="402"/>
    </row>
    <row r="4054" spans="23:26" x14ac:dyDescent="0.2">
      <c r="W4054" s="402"/>
      <c r="X4054" s="402"/>
      <c r="Y4054" s="402"/>
      <c r="Z4054" s="402"/>
    </row>
    <row r="4055" spans="23:26" x14ac:dyDescent="0.2">
      <c r="W4055" s="402"/>
      <c r="X4055" s="402"/>
      <c r="Y4055" s="402"/>
      <c r="Z4055" s="402"/>
    </row>
    <row r="4056" spans="23:26" x14ac:dyDescent="0.2">
      <c r="W4056" s="402"/>
      <c r="X4056" s="402"/>
      <c r="Y4056" s="402"/>
      <c r="Z4056" s="402"/>
    </row>
    <row r="4057" spans="23:26" x14ac:dyDescent="0.2">
      <c r="W4057" s="402"/>
      <c r="X4057" s="402"/>
      <c r="Y4057" s="402"/>
      <c r="Z4057" s="402"/>
    </row>
    <row r="4058" spans="23:26" x14ac:dyDescent="0.2">
      <c r="W4058" s="402"/>
      <c r="X4058" s="402"/>
      <c r="Y4058" s="402"/>
      <c r="Z4058" s="402"/>
    </row>
    <row r="4059" spans="23:26" x14ac:dyDescent="0.2">
      <c r="W4059" s="402"/>
      <c r="X4059" s="402"/>
      <c r="Y4059" s="402"/>
      <c r="Z4059" s="402"/>
    </row>
    <row r="4060" spans="23:26" x14ac:dyDescent="0.2">
      <c r="W4060" s="402"/>
      <c r="X4060" s="402"/>
      <c r="Y4060" s="402"/>
      <c r="Z4060" s="402"/>
    </row>
    <row r="4061" spans="23:26" x14ac:dyDescent="0.2">
      <c r="W4061" s="402"/>
      <c r="X4061" s="402"/>
      <c r="Y4061" s="402"/>
      <c r="Z4061" s="402"/>
    </row>
    <row r="4062" spans="23:26" x14ac:dyDescent="0.2">
      <c r="W4062" s="402"/>
      <c r="X4062" s="402"/>
      <c r="Y4062" s="402"/>
      <c r="Z4062" s="402"/>
    </row>
    <row r="4063" spans="23:26" x14ac:dyDescent="0.2">
      <c r="W4063" s="402"/>
      <c r="X4063" s="402"/>
      <c r="Y4063" s="402"/>
      <c r="Z4063" s="402"/>
    </row>
    <row r="4064" spans="23:26" x14ac:dyDescent="0.2">
      <c r="W4064" s="402"/>
      <c r="X4064" s="402"/>
      <c r="Y4064" s="402"/>
      <c r="Z4064" s="402"/>
    </row>
    <row r="4065" spans="23:26" x14ac:dyDescent="0.2">
      <c r="W4065" s="402"/>
      <c r="X4065" s="402"/>
      <c r="Y4065" s="402"/>
      <c r="Z4065" s="402"/>
    </row>
    <row r="4066" spans="23:26" x14ac:dyDescent="0.2">
      <c r="W4066" s="402"/>
      <c r="X4066" s="402"/>
      <c r="Y4066" s="402"/>
      <c r="Z4066" s="402"/>
    </row>
    <row r="4067" spans="23:26" x14ac:dyDescent="0.2">
      <c r="W4067" s="402"/>
      <c r="X4067" s="402"/>
      <c r="Y4067" s="402"/>
      <c r="Z4067" s="402"/>
    </row>
    <row r="4068" spans="23:26" x14ac:dyDescent="0.2">
      <c r="W4068" s="402"/>
      <c r="X4068" s="402"/>
      <c r="Y4068" s="402"/>
      <c r="Z4068" s="402"/>
    </row>
    <row r="4069" spans="23:26" x14ac:dyDescent="0.2">
      <c r="W4069" s="402"/>
      <c r="X4069" s="402"/>
      <c r="Y4069" s="402"/>
      <c r="Z4069" s="402"/>
    </row>
    <row r="4070" spans="23:26" x14ac:dyDescent="0.2">
      <c r="W4070" s="402"/>
      <c r="X4070" s="402"/>
      <c r="Y4070" s="402"/>
      <c r="Z4070" s="402"/>
    </row>
    <row r="4071" spans="23:26" x14ac:dyDescent="0.2">
      <c r="W4071" s="402"/>
      <c r="X4071" s="402"/>
      <c r="Y4071" s="402"/>
      <c r="Z4071" s="402"/>
    </row>
    <row r="4072" spans="23:26" x14ac:dyDescent="0.2">
      <c r="W4072" s="402"/>
      <c r="X4072" s="402"/>
      <c r="Y4072" s="402"/>
      <c r="Z4072" s="402"/>
    </row>
    <row r="4073" spans="23:26" x14ac:dyDescent="0.2">
      <c r="W4073" s="402"/>
      <c r="X4073" s="402"/>
      <c r="Y4073" s="402"/>
      <c r="Z4073" s="402"/>
    </row>
    <row r="4074" spans="23:26" x14ac:dyDescent="0.2">
      <c r="W4074" s="402"/>
      <c r="X4074" s="402"/>
      <c r="Y4074" s="402"/>
      <c r="Z4074" s="402"/>
    </row>
    <row r="4075" spans="23:26" x14ac:dyDescent="0.2">
      <c r="W4075" s="402"/>
      <c r="X4075" s="402"/>
      <c r="Y4075" s="402"/>
      <c r="Z4075" s="402"/>
    </row>
    <row r="4076" spans="23:26" x14ac:dyDescent="0.2">
      <c r="W4076" s="402"/>
      <c r="X4076" s="402"/>
      <c r="Y4076" s="402"/>
      <c r="Z4076" s="402"/>
    </row>
    <row r="4077" spans="23:26" x14ac:dyDescent="0.2">
      <c r="W4077" s="402"/>
      <c r="X4077" s="402"/>
      <c r="Y4077" s="402"/>
      <c r="Z4077" s="402"/>
    </row>
    <row r="4078" spans="23:26" x14ac:dyDescent="0.2">
      <c r="W4078" s="402"/>
      <c r="X4078" s="402"/>
      <c r="Y4078" s="402"/>
      <c r="Z4078" s="402"/>
    </row>
    <row r="4079" spans="23:26" x14ac:dyDescent="0.2">
      <c r="W4079" s="402"/>
      <c r="X4079" s="402"/>
      <c r="Y4079" s="402"/>
      <c r="Z4079" s="402"/>
    </row>
    <row r="4080" spans="23:26" x14ac:dyDescent="0.2">
      <c r="W4080" s="402"/>
      <c r="X4080" s="402"/>
      <c r="Y4080" s="402"/>
      <c r="Z4080" s="402"/>
    </row>
    <row r="4081" spans="23:26" x14ac:dyDescent="0.2">
      <c r="W4081" s="402"/>
      <c r="X4081" s="402"/>
      <c r="Y4081" s="402"/>
      <c r="Z4081" s="402"/>
    </row>
    <row r="4082" spans="23:26" x14ac:dyDescent="0.2">
      <c r="W4082" s="402"/>
      <c r="X4082" s="402"/>
      <c r="Y4082" s="402"/>
      <c r="Z4082" s="402"/>
    </row>
    <row r="4083" spans="23:26" x14ac:dyDescent="0.2">
      <c r="W4083" s="402"/>
      <c r="X4083" s="402"/>
      <c r="Y4083" s="402"/>
      <c r="Z4083" s="402"/>
    </row>
    <row r="4084" spans="23:26" x14ac:dyDescent="0.2">
      <c r="W4084" s="402"/>
      <c r="X4084" s="402"/>
      <c r="Y4084" s="402"/>
      <c r="Z4084" s="402"/>
    </row>
    <row r="4085" spans="23:26" x14ac:dyDescent="0.2">
      <c r="W4085" s="402"/>
      <c r="X4085" s="402"/>
      <c r="Y4085" s="402"/>
      <c r="Z4085" s="402"/>
    </row>
    <row r="4086" spans="23:26" x14ac:dyDescent="0.2">
      <c r="W4086" s="402"/>
      <c r="X4086" s="402"/>
      <c r="Y4086" s="402"/>
      <c r="Z4086" s="402"/>
    </row>
    <row r="4087" spans="23:26" x14ac:dyDescent="0.2">
      <c r="W4087" s="402"/>
      <c r="X4087" s="402"/>
      <c r="Y4087" s="402"/>
      <c r="Z4087" s="402"/>
    </row>
    <row r="4088" spans="23:26" x14ac:dyDescent="0.2">
      <c r="W4088" s="402"/>
      <c r="X4088" s="402"/>
      <c r="Y4088" s="402"/>
      <c r="Z4088" s="402"/>
    </row>
    <row r="4089" spans="23:26" x14ac:dyDescent="0.2">
      <c r="W4089" s="402"/>
      <c r="X4089" s="402"/>
      <c r="Y4089" s="402"/>
      <c r="Z4089" s="402"/>
    </row>
    <row r="4090" spans="23:26" x14ac:dyDescent="0.2">
      <c r="W4090" s="402"/>
      <c r="X4090" s="402"/>
      <c r="Y4090" s="402"/>
      <c r="Z4090" s="402"/>
    </row>
    <row r="4091" spans="23:26" x14ac:dyDescent="0.2">
      <c r="W4091" s="402"/>
      <c r="X4091" s="402"/>
      <c r="Y4091" s="402"/>
      <c r="Z4091" s="402"/>
    </row>
    <row r="4092" spans="23:26" x14ac:dyDescent="0.2">
      <c r="W4092" s="402"/>
      <c r="X4092" s="402"/>
      <c r="Y4092" s="402"/>
      <c r="Z4092" s="402"/>
    </row>
    <row r="4093" spans="23:26" x14ac:dyDescent="0.2">
      <c r="W4093" s="402"/>
      <c r="X4093" s="402"/>
      <c r="Y4093" s="402"/>
      <c r="Z4093" s="402"/>
    </row>
    <row r="4094" spans="23:26" x14ac:dyDescent="0.2">
      <c r="W4094" s="402"/>
      <c r="X4094" s="402"/>
      <c r="Y4094" s="402"/>
      <c r="Z4094" s="402"/>
    </row>
    <row r="4095" spans="23:26" x14ac:dyDescent="0.2">
      <c r="W4095" s="402"/>
      <c r="X4095" s="402"/>
      <c r="Y4095" s="402"/>
      <c r="Z4095" s="402"/>
    </row>
    <row r="4096" spans="23:26" x14ac:dyDescent="0.2">
      <c r="W4096" s="402"/>
      <c r="X4096" s="402"/>
      <c r="Y4096" s="402"/>
      <c r="Z4096" s="402"/>
    </row>
    <row r="4097" spans="23:26" x14ac:dyDescent="0.2">
      <c r="W4097" s="402"/>
      <c r="X4097" s="402"/>
      <c r="Y4097" s="402"/>
      <c r="Z4097" s="402"/>
    </row>
    <row r="4098" spans="23:26" x14ac:dyDescent="0.2">
      <c r="W4098" s="402"/>
      <c r="X4098" s="402"/>
      <c r="Y4098" s="402"/>
      <c r="Z4098" s="402"/>
    </row>
    <row r="4099" spans="23:26" x14ac:dyDescent="0.2">
      <c r="W4099" s="402"/>
      <c r="X4099" s="402"/>
      <c r="Y4099" s="402"/>
      <c r="Z4099" s="402"/>
    </row>
    <row r="4100" spans="23:26" x14ac:dyDescent="0.2">
      <c r="W4100" s="402"/>
      <c r="X4100" s="402"/>
      <c r="Y4100" s="402"/>
      <c r="Z4100" s="402"/>
    </row>
    <row r="4101" spans="23:26" x14ac:dyDescent="0.2">
      <c r="W4101" s="402"/>
      <c r="X4101" s="402"/>
      <c r="Y4101" s="402"/>
      <c r="Z4101" s="402"/>
    </row>
    <row r="4102" spans="23:26" x14ac:dyDescent="0.2">
      <c r="W4102" s="402"/>
      <c r="X4102" s="402"/>
      <c r="Y4102" s="402"/>
      <c r="Z4102" s="402"/>
    </row>
    <row r="4103" spans="23:26" x14ac:dyDescent="0.2">
      <c r="W4103" s="402"/>
      <c r="X4103" s="402"/>
      <c r="Y4103" s="402"/>
      <c r="Z4103" s="402"/>
    </row>
    <row r="4104" spans="23:26" x14ac:dyDescent="0.2">
      <c r="W4104" s="402"/>
      <c r="X4104" s="402"/>
      <c r="Y4104" s="402"/>
      <c r="Z4104" s="402"/>
    </row>
    <row r="4105" spans="23:26" x14ac:dyDescent="0.2">
      <c r="W4105" s="402"/>
      <c r="X4105" s="402"/>
      <c r="Y4105" s="402"/>
      <c r="Z4105" s="402"/>
    </row>
    <row r="4106" spans="23:26" x14ac:dyDescent="0.2">
      <c r="W4106" s="402"/>
      <c r="X4106" s="402"/>
      <c r="Y4106" s="402"/>
      <c r="Z4106" s="402"/>
    </row>
    <row r="4107" spans="23:26" x14ac:dyDescent="0.2">
      <c r="W4107" s="402"/>
      <c r="X4107" s="402"/>
      <c r="Y4107" s="402"/>
      <c r="Z4107" s="402"/>
    </row>
    <row r="4108" spans="23:26" x14ac:dyDescent="0.2">
      <c r="W4108" s="402"/>
      <c r="X4108" s="402"/>
      <c r="Y4108" s="402"/>
      <c r="Z4108" s="402"/>
    </row>
    <row r="4109" spans="23:26" x14ac:dyDescent="0.2">
      <c r="W4109" s="402"/>
      <c r="X4109" s="402"/>
      <c r="Y4109" s="402"/>
      <c r="Z4109" s="402"/>
    </row>
    <row r="4110" spans="23:26" x14ac:dyDescent="0.2">
      <c r="W4110" s="402"/>
      <c r="X4110" s="402"/>
      <c r="Y4110" s="402"/>
      <c r="Z4110" s="402"/>
    </row>
    <row r="4111" spans="23:26" x14ac:dyDescent="0.2">
      <c r="W4111" s="402"/>
      <c r="X4111" s="402"/>
      <c r="Y4111" s="402"/>
      <c r="Z4111" s="402"/>
    </row>
    <row r="4112" spans="23:26" x14ac:dyDescent="0.2">
      <c r="W4112" s="402"/>
      <c r="X4112" s="402"/>
      <c r="Y4112" s="402"/>
      <c r="Z4112" s="402"/>
    </row>
    <row r="4113" spans="23:26" x14ac:dyDescent="0.2">
      <c r="W4113" s="402"/>
      <c r="X4113" s="402"/>
      <c r="Y4113" s="402"/>
      <c r="Z4113" s="402"/>
    </row>
    <row r="4114" spans="23:26" x14ac:dyDescent="0.2">
      <c r="W4114" s="402"/>
      <c r="X4114" s="402"/>
      <c r="Y4114" s="402"/>
      <c r="Z4114" s="402"/>
    </row>
    <row r="4115" spans="23:26" x14ac:dyDescent="0.2">
      <c r="W4115" s="402"/>
      <c r="X4115" s="402"/>
      <c r="Y4115" s="402"/>
      <c r="Z4115" s="402"/>
    </row>
    <row r="4116" spans="23:26" x14ac:dyDescent="0.2">
      <c r="W4116" s="402"/>
      <c r="X4116" s="402"/>
      <c r="Y4116" s="402"/>
      <c r="Z4116" s="402"/>
    </row>
    <row r="4117" spans="23:26" x14ac:dyDescent="0.2">
      <c r="W4117" s="402"/>
      <c r="X4117" s="402"/>
      <c r="Y4117" s="402"/>
      <c r="Z4117" s="402"/>
    </row>
    <row r="4118" spans="23:26" x14ac:dyDescent="0.2">
      <c r="W4118" s="402"/>
      <c r="X4118" s="402"/>
      <c r="Y4118" s="402"/>
      <c r="Z4118" s="402"/>
    </row>
    <row r="4119" spans="23:26" x14ac:dyDescent="0.2">
      <c r="W4119" s="402"/>
      <c r="X4119" s="402"/>
      <c r="Y4119" s="402"/>
      <c r="Z4119" s="402"/>
    </row>
    <row r="4120" spans="23:26" x14ac:dyDescent="0.2">
      <c r="W4120" s="402"/>
      <c r="X4120" s="402"/>
      <c r="Y4120" s="402"/>
      <c r="Z4120" s="402"/>
    </row>
    <row r="4121" spans="23:26" x14ac:dyDescent="0.2">
      <c r="W4121" s="402"/>
      <c r="X4121" s="402"/>
      <c r="Y4121" s="402"/>
      <c r="Z4121" s="402"/>
    </row>
    <row r="4122" spans="23:26" x14ac:dyDescent="0.2">
      <c r="W4122" s="402"/>
      <c r="X4122" s="402"/>
      <c r="Y4122" s="402"/>
      <c r="Z4122" s="402"/>
    </row>
    <row r="4123" spans="23:26" x14ac:dyDescent="0.2">
      <c r="W4123" s="402"/>
      <c r="X4123" s="402"/>
      <c r="Y4123" s="402"/>
      <c r="Z4123" s="402"/>
    </row>
    <row r="4124" spans="23:26" x14ac:dyDescent="0.2">
      <c r="W4124" s="402"/>
      <c r="X4124" s="402"/>
      <c r="Y4124" s="402"/>
      <c r="Z4124" s="402"/>
    </row>
    <row r="4125" spans="23:26" x14ac:dyDescent="0.2">
      <c r="W4125" s="402"/>
      <c r="X4125" s="402"/>
      <c r="Y4125" s="402"/>
      <c r="Z4125" s="402"/>
    </row>
    <row r="4126" spans="23:26" x14ac:dyDescent="0.2">
      <c r="W4126" s="402"/>
      <c r="X4126" s="402"/>
      <c r="Y4126" s="402"/>
      <c r="Z4126" s="402"/>
    </row>
    <row r="4127" spans="23:26" x14ac:dyDescent="0.2">
      <c r="W4127" s="402"/>
      <c r="X4127" s="402"/>
      <c r="Y4127" s="402"/>
      <c r="Z4127" s="402"/>
    </row>
    <row r="4128" spans="23:26" x14ac:dyDescent="0.2">
      <c r="W4128" s="402"/>
      <c r="X4128" s="402"/>
      <c r="Y4128" s="402"/>
      <c r="Z4128" s="402"/>
    </row>
    <row r="4129" spans="23:26" x14ac:dyDescent="0.2">
      <c r="W4129" s="402"/>
      <c r="X4129" s="402"/>
      <c r="Y4129" s="402"/>
      <c r="Z4129" s="402"/>
    </row>
    <row r="4130" spans="23:26" x14ac:dyDescent="0.2">
      <c r="W4130" s="402"/>
      <c r="X4130" s="402"/>
      <c r="Y4130" s="402"/>
      <c r="Z4130" s="402"/>
    </row>
    <row r="4131" spans="23:26" x14ac:dyDescent="0.2">
      <c r="W4131" s="402"/>
      <c r="X4131" s="402"/>
      <c r="Y4131" s="402"/>
      <c r="Z4131" s="402"/>
    </row>
    <row r="4132" spans="23:26" x14ac:dyDescent="0.2">
      <c r="W4132" s="402"/>
      <c r="X4132" s="402"/>
      <c r="Y4132" s="402"/>
      <c r="Z4132" s="402"/>
    </row>
    <row r="4133" spans="23:26" x14ac:dyDescent="0.2">
      <c r="W4133" s="402"/>
      <c r="X4133" s="402"/>
      <c r="Y4133" s="402"/>
      <c r="Z4133" s="402"/>
    </row>
    <row r="4134" spans="23:26" x14ac:dyDescent="0.2">
      <c r="W4134" s="402"/>
      <c r="X4134" s="402"/>
      <c r="Y4134" s="402"/>
      <c r="Z4134" s="402"/>
    </row>
    <row r="4135" spans="23:26" x14ac:dyDescent="0.2">
      <c r="W4135" s="402"/>
      <c r="X4135" s="402"/>
      <c r="Y4135" s="402"/>
      <c r="Z4135" s="402"/>
    </row>
    <row r="4136" spans="23:26" x14ac:dyDescent="0.2">
      <c r="W4136" s="402"/>
      <c r="X4136" s="402"/>
      <c r="Y4136" s="402"/>
      <c r="Z4136" s="402"/>
    </row>
    <row r="4137" spans="23:26" x14ac:dyDescent="0.2">
      <c r="W4137" s="402"/>
      <c r="X4137" s="402"/>
      <c r="Y4137" s="402"/>
      <c r="Z4137" s="402"/>
    </row>
    <row r="4138" spans="23:26" x14ac:dyDescent="0.2">
      <c r="W4138" s="402"/>
      <c r="X4138" s="402"/>
      <c r="Y4138" s="402"/>
      <c r="Z4138" s="402"/>
    </row>
    <row r="4139" spans="23:26" x14ac:dyDescent="0.2">
      <c r="W4139" s="402"/>
      <c r="X4139" s="402"/>
      <c r="Y4139" s="402"/>
      <c r="Z4139" s="402"/>
    </row>
    <row r="4140" spans="23:26" x14ac:dyDescent="0.2">
      <c r="W4140" s="402"/>
      <c r="X4140" s="402"/>
      <c r="Y4140" s="402"/>
      <c r="Z4140" s="402"/>
    </row>
    <row r="4141" spans="23:26" x14ac:dyDescent="0.2">
      <c r="W4141" s="402"/>
      <c r="X4141" s="402"/>
      <c r="Y4141" s="402"/>
      <c r="Z4141" s="402"/>
    </row>
    <row r="4142" spans="23:26" x14ac:dyDescent="0.2">
      <c r="W4142" s="402"/>
      <c r="X4142" s="402"/>
      <c r="Y4142" s="402"/>
      <c r="Z4142" s="402"/>
    </row>
    <row r="4143" spans="23:26" x14ac:dyDescent="0.2">
      <c r="W4143" s="402"/>
      <c r="X4143" s="402"/>
      <c r="Y4143" s="402"/>
      <c r="Z4143" s="402"/>
    </row>
    <row r="4144" spans="23:26" x14ac:dyDescent="0.2">
      <c r="W4144" s="402"/>
      <c r="X4144" s="402"/>
      <c r="Y4144" s="402"/>
      <c r="Z4144" s="402"/>
    </row>
    <row r="4145" spans="23:26" x14ac:dyDescent="0.2">
      <c r="W4145" s="402"/>
      <c r="X4145" s="402"/>
      <c r="Y4145" s="402"/>
      <c r="Z4145" s="402"/>
    </row>
    <row r="4146" spans="23:26" x14ac:dyDescent="0.2">
      <c r="W4146" s="402"/>
      <c r="X4146" s="402"/>
      <c r="Y4146" s="402"/>
      <c r="Z4146" s="402"/>
    </row>
    <row r="4147" spans="23:26" x14ac:dyDescent="0.2">
      <c r="W4147" s="402"/>
      <c r="X4147" s="402"/>
      <c r="Y4147" s="402"/>
      <c r="Z4147" s="402"/>
    </row>
    <row r="4148" spans="23:26" x14ac:dyDescent="0.2">
      <c r="W4148" s="402"/>
      <c r="X4148" s="402"/>
      <c r="Y4148" s="402"/>
      <c r="Z4148" s="402"/>
    </row>
    <row r="4149" spans="23:26" x14ac:dyDescent="0.2">
      <c r="W4149" s="402"/>
      <c r="X4149" s="402"/>
      <c r="Y4149" s="402"/>
      <c r="Z4149" s="402"/>
    </row>
    <row r="4150" spans="23:26" x14ac:dyDescent="0.2">
      <c r="W4150" s="402"/>
      <c r="X4150" s="402"/>
      <c r="Y4150" s="402"/>
      <c r="Z4150" s="402"/>
    </row>
    <row r="4151" spans="23:26" x14ac:dyDescent="0.2">
      <c r="W4151" s="402"/>
      <c r="X4151" s="402"/>
      <c r="Y4151" s="402"/>
      <c r="Z4151" s="402"/>
    </row>
    <row r="4152" spans="23:26" x14ac:dyDescent="0.2">
      <c r="W4152" s="402"/>
      <c r="X4152" s="402"/>
      <c r="Y4152" s="402"/>
      <c r="Z4152" s="402"/>
    </row>
    <row r="4153" spans="23:26" x14ac:dyDescent="0.2">
      <c r="W4153" s="402"/>
      <c r="X4153" s="402"/>
      <c r="Y4153" s="402"/>
      <c r="Z4153" s="402"/>
    </row>
    <row r="4154" spans="23:26" x14ac:dyDescent="0.2">
      <c r="W4154" s="402"/>
      <c r="X4154" s="402"/>
      <c r="Y4154" s="402"/>
      <c r="Z4154" s="402"/>
    </row>
    <row r="4155" spans="23:26" x14ac:dyDescent="0.2">
      <c r="W4155" s="402"/>
      <c r="X4155" s="402"/>
      <c r="Y4155" s="402"/>
      <c r="Z4155" s="402"/>
    </row>
    <row r="4156" spans="23:26" x14ac:dyDescent="0.2">
      <c r="W4156" s="402"/>
      <c r="X4156" s="402"/>
      <c r="Y4156" s="402"/>
      <c r="Z4156" s="402"/>
    </row>
    <row r="4157" spans="23:26" x14ac:dyDescent="0.2">
      <c r="W4157" s="402"/>
      <c r="X4157" s="402"/>
      <c r="Y4157" s="402"/>
      <c r="Z4157" s="402"/>
    </row>
    <row r="4158" spans="23:26" x14ac:dyDescent="0.2">
      <c r="W4158" s="402"/>
      <c r="X4158" s="402"/>
      <c r="Y4158" s="402"/>
      <c r="Z4158" s="402"/>
    </row>
    <row r="4159" spans="23:26" x14ac:dyDescent="0.2">
      <c r="W4159" s="402"/>
      <c r="X4159" s="402"/>
      <c r="Y4159" s="402"/>
      <c r="Z4159" s="402"/>
    </row>
    <row r="4160" spans="23:26" x14ac:dyDescent="0.2">
      <c r="W4160" s="402"/>
      <c r="X4160" s="402"/>
      <c r="Y4160" s="402"/>
      <c r="Z4160" s="402"/>
    </row>
    <row r="4161" spans="23:26" x14ac:dyDescent="0.2">
      <c r="W4161" s="402"/>
      <c r="X4161" s="402"/>
      <c r="Y4161" s="402"/>
      <c r="Z4161" s="402"/>
    </row>
    <row r="4162" spans="23:26" x14ac:dyDescent="0.2">
      <c r="W4162" s="402"/>
      <c r="X4162" s="402"/>
      <c r="Y4162" s="402"/>
      <c r="Z4162" s="402"/>
    </row>
    <row r="4163" spans="23:26" x14ac:dyDescent="0.2">
      <c r="W4163" s="402"/>
      <c r="X4163" s="402"/>
      <c r="Y4163" s="402"/>
      <c r="Z4163" s="402"/>
    </row>
    <row r="4164" spans="23:26" x14ac:dyDescent="0.2">
      <c r="W4164" s="402"/>
      <c r="X4164" s="402"/>
      <c r="Y4164" s="402"/>
      <c r="Z4164" s="402"/>
    </row>
    <row r="4165" spans="23:26" x14ac:dyDescent="0.2">
      <c r="W4165" s="402"/>
      <c r="X4165" s="402"/>
      <c r="Y4165" s="402"/>
      <c r="Z4165" s="402"/>
    </row>
    <row r="4166" spans="23:26" x14ac:dyDescent="0.2">
      <c r="W4166" s="402"/>
      <c r="X4166" s="402"/>
      <c r="Y4166" s="402"/>
      <c r="Z4166" s="402"/>
    </row>
    <row r="4167" spans="23:26" x14ac:dyDescent="0.2">
      <c r="W4167" s="402"/>
      <c r="X4167" s="402"/>
      <c r="Y4167" s="402"/>
      <c r="Z4167" s="402"/>
    </row>
    <row r="4168" spans="23:26" x14ac:dyDescent="0.2">
      <c r="W4168" s="402"/>
      <c r="X4168" s="402"/>
      <c r="Y4168" s="402"/>
      <c r="Z4168" s="402"/>
    </row>
    <row r="4169" spans="23:26" x14ac:dyDescent="0.2">
      <c r="W4169" s="402"/>
      <c r="X4169" s="402"/>
      <c r="Y4169" s="402"/>
      <c r="Z4169" s="402"/>
    </row>
    <row r="4170" spans="23:26" x14ac:dyDescent="0.2">
      <c r="W4170" s="402"/>
      <c r="X4170" s="402"/>
      <c r="Y4170" s="402"/>
      <c r="Z4170" s="402"/>
    </row>
    <row r="4171" spans="23:26" x14ac:dyDescent="0.2">
      <c r="W4171" s="402"/>
      <c r="X4171" s="402"/>
      <c r="Y4171" s="402"/>
      <c r="Z4171" s="402"/>
    </row>
    <row r="4172" spans="23:26" x14ac:dyDescent="0.2">
      <c r="W4172" s="402"/>
      <c r="X4172" s="402"/>
      <c r="Y4172" s="402"/>
      <c r="Z4172" s="402"/>
    </row>
    <row r="4173" spans="23:26" x14ac:dyDescent="0.2">
      <c r="W4173" s="402"/>
      <c r="X4173" s="402"/>
      <c r="Y4173" s="402"/>
      <c r="Z4173" s="402"/>
    </row>
    <row r="4174" spans="23:26" x14ac:dyDescent="0.2">
      <c r="W4174" s="402"/>
      <c r="X4174" s="402"/>
      <c r="Y4174" s="402"/>
      <c r="Z4174" s="402"/>
    </row>
    <row r="4175" spans="23:26" x14ac:dyDescent="0.2">
      <c r="W4175" s="402"/>
      <c r="X4175" s="402"/>
      <c r="Y4175" s="402"/>
      <c r="Z4175" s="402"/>
    </row>
    <row r="4176" spans="23:26" x14ac:dyDescent="0.2">
      <c r="W4176" s="402"/>
      <c r="X4176" s="402"/>
      <c r="Y4176" s="402"/>
      <c r="Z4176" s="402"/>
    </row>
    <row r="4177" spans="23:26" x14ac:dyDescent="0.2">
      <c r="W4177" s="402"/>
      <c r="X4177" s="402"/>
      <c r="Y4177" s="402"/>
      <c r="Z4177" s="402"/>
    </row>
    <row r="4178" spans="23:26" x14ac:dyDescent="0.2">
      <c r="W4178" s="402"/>
      <c r="X4178" s="402"/>
      <c r="Y4178" s="402"/>
      <c r="Z4178" s="402"/>
    </row>
    <row r="4179" spans="23:26" x14ac:dyDescent="0.2">
      <c r="W4179" s="402"/>
      <c r="X4179" s="402"/>
      <c r="Y4179" s="402"/>
      <c r="Z4179" s="402"/>
    </row>
    <row r="4180" spans="23:26" x14ac:dyDescent="0.2">
      <c r="W4180" s="402"/>
      <c r="X4180" s="402"/>
      <c r="Y4180" s="402"/>
      <c r="Z4180" s="402"/>
    </row>
    <row r="4181" spans="23:26" x14ac:dyDescent="0.2">
      <c r="W4181" s="402"/>
      <c r="X4181" s="402"/>
      <c r="Y4181" s="402"/>
      <c r="Z4181" s="402"/>
    </row>
    <row r="4182" spans="23:26" x14ac:dyDescent="0.2">
      <c r="W4182" s="402"/>
      <c r="X4182" s="402"/>
      <c r="Y4182" s="402"/>
      <c r="Z4182" s="402"/>
    </row>
    <row r="4183" spans="23:26" x14ac:dyDescent="0.2">
      <c r="W4183" s="402"/>
      <c r="X4183" s="402"/>
      <c r="Y4183" s="402"/>
      <c r="Z4183" s="402"/>
    </row>
    <row r="4184" spans="23:26" x14ac:dyDescent="0.2">
      <c r="W4184" s="402"/>
      <c r="X4184" s="402"/>
      <c r="Y4184" s="402"/>
      <c r="Z4184" s="402"/>
    </row>
    <row r="4185" spans="23:26" x14ac:dyDescent="0.2">
      <c r="W4185" s="402"/>
      <c r="X4185" s="402"/>
      <c r="Y4185" s="402"/>
      <c r="Z4185" s="402"/>
    </row>
    <row r="4186" spans="23:26" x14ac:dyDescent="0.2">
      <c r="W4186" s="402"/>
      <c r="X4186" s="402"/>
      <c r="Y4186" s="402"/>
      <c r="Z4186" s="402"/>
    </row>
    <row r="4187" spans="23:26" x14ac:dyDescent="0.2">
      <c r="W4187" s="402"/>
      <c r="X4187" s="402"/>
      <c r="Y4187" s="402"/>
      <c r="Z4187" s="402"/>
    </row>
    <row r="4188" spans="23:26" x14ac:dyDescent="0.2">
      <c r="W4188" s="402"/>
      <c r="X4188" s="402"/>
      <c r="Y4188" s="402"/>
      <c r="Z4188" s="402"/>
    </row>
    <row r="4189" spans="23:26" x14ac:dyDescent="0.2">
      <c r="W4189" s="402"/>
      <c r="X4189" s="402"/>
      <c r="Y4189" s="402"/>
      <c r="Z4189" s="402"/>
    </row>
    <row r="4190" spans="23:26" x14ac:dyDescent="0.2">
      <c r="W4190" s="402"/>
      <c r="X4190" s="402"/>
      <c r="Y4190" s="402"/>
      <c r="Z4190" s="402"/>
    </row>
    <row r="4191" spans="23:26" x14ac:dyDescent="0.2">
      <c r="W4191" s="402"/>
      <c r="X4191" s="402"/>
      <c r="Y4191" s="402"/>
      <c r="Z4191" s="402"/>
    </row>
    <row r="4192" spans="23:26" x14ac:dyDescent="0.2">
      <c r="W4192" s="402"/>
      <c r="X4192" s="402"/>
      <c r="Y4192" s="402"/>
      <c r="Z4192" s="402"/>
    </row>
    <row r="4193" spans="23:26" x14ac:dyDescent="0.2">
      <c r="W4193" s="402"/>
      <c r="X4193" s="402"/>
      <c r="Y4193" s="402"/>
      <c r="Z4193" s="402"/>
    </row>
    <row r="4194" spans="23:26" x14ac:dyDescent="0.2">
      <c r="W4194" s="402"/>
      <c r="X4194" s="402"/>
      <c r="Y4194" s="402"/>
      <c r="Z4194" s="402"/>
    </row>
    <row r="4195" spans="23:26" x14ac:dyDescent="0.2">
      <c r="W4195" s="402"/>
      <c r="X4195" s="402"/>
      <c r="Y4195" s="402"/>
      <c r="Z4195" s="402"/>
    </row>
    <row r="4196" spans="23:26" x14ac:dyDescent="0.2">
      <c r="W4196" s="402"/>
      <c r="X4196" s="402"/>
      <c r="Y4196" s="402"/>
      <c r="Z4196" s="402"/>
    </row>
    <row r="4197" spans="23:26" x14ac:dyDescent="0.2">
      <c r="W4197" s="402"/>
      <c r="X4197" s="402"/>
      <c r="Y4197" s="402"/>
      <c r="Z4197" s="402"/>
    </row>
    <row r="4198" spans="23:26" x14ac:dyDescent="0.2">
      <c r="W4198" s="402"/>
      <c r="X4198" s="402"/>
      <c r="Y4198" s="402"/>
      <c r="Z4198" s="402"/>
    </row>
    <row r="4199" spans="23:26" x14ac:dyDescent="0.2">
      <c r="W4199" s="402"/>
      <c r="X4199" s="402"/>
      <c r="Y4199" s="402"/>
      <c r="Z4199" s="402"/>
    </row>
    <row r="4200" spans="23:26" x14ac:dyDescent="0.2">
      <c r="W4200" s="402"/>
      <c r="X4200" s="402"/>
      <c r="Y4200" s="402"/>
      <c r="Z4200" s="402"/>
    </row>
    <row r="4201" spans="23:26" x14ac:dyDescent="0.2">
      <c r="W4201" s="402"/>
      <c r="X4201" s="402"/>
      <c r="Y4201" s="402"/>
      <c r="Z4201" s="402"/>
    </row>
    <row r="4202" spans="23:26" x14ac:dyDescent="0.2">
      <c r="W4202" s="402"/>
      <c r="X4202" s="402"/>
      <c r="Y4202" s="402"/>
      <c r="Z4202" s="402"/>
    </row>
    <row r="4203" spans="23:26" x14ac:dyDescent="0.2">
      <c r="W4203" s="402"/>
      <c r="X4203" s="402"/>
      <c r="Y4203" s="402"/>
      <c r="Z4203" s="402"/>
    </row>
    <row r="4204" spans="23:26" x14ac:dyDescent="0.2">
      <c r="W4204" s="402"/>
      <c r="X4204" s="402"/>
      <c r="Y4204" s="402"/>
      <c r="Z4204" s="402"/>
    </row>
    <row r="4205" spans="23:26" x14ac:dyDescent="0.2">
      <c r="W4205" s="402"/>
      <c r="X4205" s="402"/>
      <c r="Y4205" s="402"/>
      <c r="Z4205" s="402"/>
    </row>
    <row r="4206" spans="23:26" x14ac:dyDescent="0.2">
      <c r="W4206" s="402"/>
      <c r="X4206" s="402"/>
      <c r="Y4206" s="402"/>
      <c r="Z4206" s="402"/>
    </row>
    <row r="4207" spans="23:26" x14ac:dyDescent="0.2">
      <c r="W4207" s="402"/>
      <c r="X4207" s="402"/>
      <c r="Y4207" s="402"/>
      <c r="Z4207" s="402"/>
    </row>
    <row r="4208" spans="23:26" x14ac:dyDescent="0.2">
      <c r="W4208" s="402"/>
      <c r="X4208" s="402"/>
      <c r="Y4208" s="402"/>
      <c r="Z4208" s="402"/>
    </row>
    <row r="4209" spans="23:26" x14ac:dyDescent="0.2">
      <c r="W4209" s="402"/>
      <c r="X4209" s="402"/>
      <c r="Y4209" s="402"/>
      <c r="Z4209" s="402"/>
    </row>
    <row r="4210" spans="23:26" x14ac:dyDescent="0.2">
      <c r="W4210" s="402"/>
      <c r="X4210" s="402"/>
      <c r="Y4210" s="402"/>
      <c r="Z4210" s="402"/>
    </row>
    <row r="4211" spans="23:26" x14ac:dyDescent="0.2">
      <c r="W4211" s="402"/>
      <c r="X4211" s="402"/>
      <c r="Y4211" s="402"/>
      <c r="Z4211" s="402"/>
    </row>
    <row r="4212" spans="23:26" x14ac:dyDescent="0.2">
      <c r="W4212" s="402"/>
      <c r="X4212" s="402"/>
      <c r="Y4212" s="402"/>
      <c r="Z4212" s="402"/>
    </row>
    <row r="4213" spans="23:26" x14ac:dyDescent="0.2">
      <c r="W4213" s="402"/>
      <c r="X4213" s="402"/>
      <c r="Y4213" s="402"/>
      <c r="Z4213" s="402"/>
    </row>
    <row r="4214" spans="23:26" x14ac:dyDescent="0.2">
      <c r="W4214" s="402"/>
      <c r="X4214" s="402"/>
      <c r="Y4214" s="402"/>
      <c r="Z4214" s="402"/>
    </row>
    <row r="4215" spans="23:26" x14ac:dyDescent="0.2">
      <c r="W4215" s="402"/>
      <c r="X4215" s="402"/>
      <c r="Y4215" s="402"/>
      <c r="Z4215" s="402"/>
    </row>
    <row r="4216" spans="23:26" x14ac:dyDescent="0.2">
      <c r="W4216" s="402"/>
      <c r="X4216" s="402"/>
      <c r="Y4216" s="402"/>
      <c r="Z4216" s="402"/>
    </row>
    <row r="4217" spans="23:26" x14ac:dyDescent="0.2">
      <c r="W4217" s="402"/>
      <c r="X4217" s="402"/>
      <c r="Y4217" s="402"/>
      <c r="Z4217" s="402"/>
    </row>
    <row r="4218" spans="23:26" x14ac:dyDescent="0.2">
      <c r="W4218" s="402"/>
      <c r="X4218" s="402"/>
      <c r="Y4218" s="402"/>
      <c r="Z4218" s="402"/>
    </row>
    <row r="4219" spans="23:26" x14ac:dyDescent="0.2">
      <c r="W4219" s="402"/>
      <c r="X4219" s="402"/>
      <c r="Y4219" s="402"/>
      <c r="Z4219" s="402"/>
    </row>
    <row r="4220" spans="23:26" x14ac:dyDescent="0.2">
      <c r="W4220" s="402"/>
      <c r="X4220" s="402"/>
      <c r="Y4220" s="402"/>
      <c r="Z4220" s="402"/>
    </row>
    <row r="4221" spans="23:26" x14ac:dyDescent="0.2">
      <c r="W4221" s="402"/>
      <c r="X4221" s="402"/>
      <c r="Y4221" s="402"/>
      <c r="Z4221" s="402"/>
    </row>
    <row r="4222" spans="23:26" x14ac:dyDescent="0.2">
      <c r="W4222" s="402"/>
      <c r="X4222" s="402"/>
      <c r="Y4222" s="402"/>
      <c r="Z4222" s="402"/>
    </row>
    <row r="4223" spans="23:26" x14ac:dyDescent="0.2">
      <c r="W4223" s="402"/>
      <c r="X4223" s="402"/>
      <c r="Y4223" s="402"/>
      <c r="Z4223" s="402"/>
    </row>
    <row r="4224" spans="23:26" x14ac:dyDescent="0.2">
      <c r="W4224" s="402"/>
      <c r="X4224" s="402"/>
      <c r="Y4224" s="402"/>
      <c r="Z4224" s="402"/>
    </row>
    <row r="4225" spans="23:26" x14ac:dyDescent="0.2">
      <c r="W4225" s="402"/>
      <c r="X4225" s="402"/>
      <c r="Y4225" s="402"/>
      <c r="Z4225" s="402"/>
    </row>
    <row r="4226" spans="23:26" x14ac:dyDescent="0.2">
      <c r="W4226" s="402"/>
      <c r="X4226" s="402"/>
      <c r="Y4226" s="402"/>
      <c r="Z4226" s="402"/>
    </row>
    <row r="4227" spans="23:26" x14ac:dyDescent="0.2">
      <c r="W4227" s="402"/>
      <c r="X4227" s="402"/>
      <c r="Y4227" s="402"/>
      <c r="Z4227" s="402"/>
    </row>
    <row r="4228" spans="23:26" x14ac:dyDescent="0.2">
      <c r="W4228" s="402"/>
      <c r="X4228" s="402"/>
      <c r="Y4228" s="402"/>
      <c r="Z4228" s="402"/>
    </row>
    <row r="4229" spans="23:26" x14ac:dyDescent="0.2">
      <c r="W4229" s="402"/>
      <c r="X4229" s="402"/>
      <c r="Y4229" s="402"/>
      <c r="Z4229" s="402"/>
    </row>
    <row r="4230" spans="23:26" x14ac:dyDescent="0.2">
      <c r="W4230" s="402"/>
      <c r="X4230" s="402"/>
      <c r="Y4230" s="402"/>
      <c r="Z4230" s="402"/>
    </row>
    <row r="4231" spans="23:26" x14ac:dyDescent="0.2">
      <c r="W4231" s="402"/>
      <c r="X4231" s="402"/>
      <c r="Y4231" s="402"/>
      <c r="Z4231" s="402"/>
    </row>
    <row r="4232" spans="23:26" x14ac:dyDescent="0.2">
      <c r="W4232" s="402"/>
      <c r="X4232" s="402"/>
      <c r="Y4232" s="402"/>
      <c r="Z4232" s="402"/>
    </row>
    <row r="4233" spans="23:26" x14ac:dyDescent="0.2">
      <c r="W4233" s="402"/>
      <c r="X4233" s="402"/>
      <c r="Y4233" s="402"/>
      <c r="Z4233" s="402"/>
    </row>
    <row r="4234" spans="23:26" x14ac:dyDescent="0.2">
      <c r="W4234" s="402"/>
      <c r="X4234" s="402"/>
      <c r="Y4234" s="402"/>
      <c r="Z4234" s="402"/>
    </row>
    <row r="4235" spans="23:26" x14ac:dyDescent="0.2">
      <c r="W4235" s="402"/>
      <c r="X4235" s="402"/>
      <c r="Y4235" s="402"/>
      <c r="Z4235" s="402"/>
    </row>
    <row r="4236" spans="23:26" x14ac:dyDescent="0.2">
      <c r="W4236" s="402"/>
      <c r="X4236" s="402"/>
      <c r="Y4236" s="402"/>
      <c r="Z4236" s="402"/>
    </row>
    <row r="4237" spans="23:26" x14ac:dyDescent="0.2">
      <c r="W4237" s="402"/>
      <c r="X4237" s="402"/>
      <c r="Y4237" s="402"/>
      <c r="Z4237" s="402"/>
    </row>
    <row r="4238" spans="23:26" x14ac:dyDescent="0.2">
      <c r="W4238" s="402"/>
      <c r="X4238" s="402"/>
      <c r="Y4238" s="402"/>
      <c r="Z4238" s="402"/>
    </row>
    <row r="4239" spans="23:26" x14ac:dyDescent="0.2">
      <c r="W4239" s="402"/>
      <c r="X4239" s="402"/>
      <c r="Y4239" s="402"/>
      <c r="Z4239" s="402"/>
    </row>
    <row r="4240" spans="23:26" x14ac:dyDescent="0.2">
      <c r="W4240" s="402"/>
      <c r="X4240" s="402"/>
      <c r="Y4240" s="402"/>
      <c r="Z4240" s="402"/>
    </row>
    <row r="4241" spans="23:26" x14ac:dyDescent="0.2">
      <c r="W4241" s="402"/>
      <c r="X4241" s="402"/>
      <c r="Y4241" s="402"/>
      <c r="Z4241" s="402"/>
    </row>
    <row r="4242" spans="23:26" x14ac:dyDescent="0.2">
      <c r="W4242" s="402"/>
      <c r="X4242" s="402"/>
      <c r="Y4242" s="402"/>
      <c r="Z4242" s="402"/>
    </row>
    <row r="4243" spans="23:26" x14ac:dyDescent="0.2">
      <c r="W4243" s="402"/>
      <c r="X4243" s="402"/>
      <c r="Y4243" s="402"/>
      <c r="Z4243" s="402"/>
    </row>
    <row r="4244" spans="23:26" x14ac:dyDescent="0.2">
      <c r="W4244" s="402"/>
      <c r="X4244" s="402"/>
      <c r="Y4244" s="402"/>
      <c r="Z4244" s="402"/>
    </row>
    <row r="4245" spans="23:26" x14ac:dyDescent="0.2">
      <c r="W4245" s="402"/>
      <c r="X4245" s="402"/>
      <c r="Y4245" s="402"/>
      <c r="Z4245" s="402"/>
    </row>
    <row r="4246" spans="23:26" x14ac:dyDescent="0.2">
      <c r="W4246" s="402"/>
      <c r="X4246" s="402"/>
      <c r="Y4246" s="402"/>
      <c r="Z4246" s="402"/>
    </row>
    <row r="4247" spans="23:26" x14ac:dyDescent="0.2">
      <c r="W4247" s="402"/>
      <c r="X4247" s="402"/>
      <c r="Y4247" s="402"/>
      <c r="Z4247" s="402"/>
    </row>
    <row r="4248" spans="23:26" x14ac:dyDescent="0.2">
      <c r="W4248" s="402"/>
      <c r="X4248" s="402"/>
      <c r="Y4248" s="402"/>
      <c r="Z4248" s="402"/>
    </row>
    <row r="4249" spans="23:26" x14ac:dyDescent="0.2">
      <c r="W4249" s="402"/>
      <c r="X4249" s="402"/>
      <c r="Y4249" s="402"/>
      <c r="Z4249" s="402"/>
    </row>
    <row r="4250" spans="23:26" x14ac:dyDescent="0.2">
      <c r="W4250" s="402"/>
      <c r="X4250" s="402"/>
      <c r="Y4250" s="402"/>
      <c r="Z4250" s="402"/>
    </row>
    <row r="4251" spans="23:26" x14ac:dyDescent="0.2">
      <c r="W4251" s="402"/>
      <c r="X4251" s="402"/>
      <c r="Y4251" s="402"/>
      <c r="Z4251" s="402"/>
    </row>
    <row r="4252" spans="23:26" x14ac:dyDescent="0.2">
      <c r="W4252" s="402"/>
      <c r="X4252" s="402"/>
      <c r="Y4252" s="402"/>
      <c r="Z4252" s="402"/>
    </row>
    <row r="4253" spans="23:26" x14ac:dyDescent="0.2">
      <c r="W4253" s="402"/>
      <c r="X4253" s="402"/>
      <c r="Y4253" s="402"/>
      <c r="Z4253" s="402"/>
    </row>
    <row r="4254" spans="23:26" x14ac:dyDescent="0.2">
      <c r="W4254" s="402"/>
      <c r="X4254" s="402"/>
      <c r="Y4254" s="402"/>
      <c r="Z4254" s="402"/>
    </row>
    <row r="4255" spans="23:26" x14ac:dyDescent="0.2">
      <c r="W4255" s="402"/>
      <c r="X4255" s="402"/>
      <c r="Y4255" s="402"/>
      <c r="Z4255" s="402"/>
    </row>
    <row r="4256" spans="23:26" x14ac:dyDescent="0.2">
      <c r="W4256" s="402"/>
      <c r="X4256" s="402"/>
      <c r="Y4256" s="402"/>
      <c r="Z4256" s="402"/>
    </row>
    <row r="4257" spans="23:26" x14ac:dyDescent="0.2">
      <c r="W4257" s="402"/>
      <c r="X4257" s="402"/>
      <c r="Y4257" s="402"/>
      <c r="Z4257" s="402"/>
    </row>
    <row r="4258" spans="23:26" x14ac:dyDescent="0.2">
      <c r="W4258" s="402"/>
      <c r="X4258" s="402"/>
      <c r="Y4258" s="402"/>
      <c r="Z4258" s="402"/>
    </row>
    <row r="4259" spans="23:26" x14ac:dyDescent="0.2">
      <c r="W4259" s="402"/>
      <c r="X4259" s="402"/>
      <c r="Y4259" s="402"/>
      <c r="Z4259" s="402"/>
    </row>
    <row r="4260" spans="23:26" x14ac:dyDescent="0.2">
      <c r="W4260" s="402"/>
      <c r="X4260" s="402"/>
      <c r="Y4260" s="402"/>
      <c r="Z4260" s="402"/>
    </row>
    <row r="4261" spans="23:26" x14ac:dyDescent="0.2">
      <c r="W4261" s="402"/>
      <c r="X4261" s="402"/>
      <c r="Y4261" s="402"/>
      <c r="Z4261" s="402"/>
    </row>
    <row r="4262" spans="23:26" x14ac:dyDescent="0.2">
      <c r="W4262" s="402"/>
      <c r="X4262" s="402"/>
      <c r="Y4262" s="402"/>
      <c r="Z4262" s="402"/>
    </row>
    <row r="4263" spans="23:26" x14ac:dyDescent="0.2">
      <c r="W4263" s="402"/>
      <c r="X4263" s="402"/>
      <c r="Y4263" s="402"/>
      <c r="Z4263" s="402"/>
    </row>
    <row r="4264" spans="23:26" x14ac:dyDescent="0.2">
      <c r="W4264" s="402"/>
      <c r="X4264" s="402"/>
      <c r="Y4264" s="402"/>
      <c r="Z4264" s="402"/>
    </row>
    <row r="4265" spans="23:26" x14ac:dyDescent="0.2">
      <c r="W4265" s="402"/>
      <c r="X4265" s="402"/>
      <c r="Y4265" s="402"/>
      <c r="Z4265" s="402"/>
    </row>
    <row r="4266" spans="23:26" x14ac:dyDescent="0.2">
      <c r="W4266" s="402"/>
      <c r="X4266" s="402"/>
      <c r="Y4266" s="402"/>
      <c r="Z4266" s="402"/>
    </row>
    <row r="4267" spans="23:26" x14ac:dyDescent="0.2">
      <c r="W4267" s="402"/>
      <c r="X4267" s="402"/>
      <c r="Y4267" s="402"/>
      <c r="Z4267" s="402"/>
    </row>
    <row r="4268" spans="23:26" x14ac:dyDescent="0.2">
      <c r="W4268" s="402"/>
      <c r="X4268" s="402"/>
      <c r="Y4268" s="402"/>
      <c r="Z4268" s="402"/>
    </row>
    <row r="4269" spans="23:26" x14ac:dyDescent="0.2">
      <c r="W4269" s="402"/>
      <c r="X4269" s="402"/>
      <c r="Y4269" s="402"/>
      <c r="Z4269" s="402"/>
    </row>
    <row r="4270" spans="23:26" x14ac:dyDescent="0.2">
      <c r="W4270" s="402"/>
      <c r="X4270" s="402"/>
      <c r="Y4270" s="402"/>
      <c r="Z4270" s="402"/>
    </row>
    <row r="4271" spans="23:26" x14ac:dyDescent="0.2">
      <c r="W4271" s="402"/>
      <c r="X4271" s="402"/>
      <c r="Y4271" s="402"/>
      <c r="Z4271" s="402"/>
    </row>
    <row r="4272" spans="23:26" x14ac:dyDescent="0.2">
      <c r="W4272" s="402"/>
      <c r="X4272" s="402"/>
      <c r="Y4272" s="402"/>
      <c r="Z4272" s="402"/>
    </row>
    <row r="4273" spans="23:26" x14ac:dyDescent="0.2">
      <c r="W4273" s="402"/>
      <c r="X4273" s="402"/>
      <c r="Y4273" s="402"/>
      <c r="Z4273" s="402"/>
    </row>
    <row r="4274" spans="23:26" x14ac:dyDescent="0.2">
      <c r="W4274" s="402"/>
      <c r="X4274" s="402"/>
      <c r="Y4274" s="402"/>
      <c r="Z4274" s="402"/>
    </row>
    <row r="4275" spans="23:26" x14ac:dyDescent="0.2">
      <c r="W4275" s="402"/>
      <c r="X4275" s="402"/>
      <c r="Y4275" s="402"/>
      <c r="Z4275" s="402"/>
    </row>
    <row r="4276" spans="23:26" x14ac:dyDescent="0.2">
      <c r="W4276" s="402"/>
      <c r="X4276" s="402"/>
      <c r="Y4276" s="402"/>
      <c r="Z4276" s="402"/>
    </row>
    <row r="4277" spans="23:26" x14ac:dyDescent="0.2">
      <c r="W4277" s="402"/>
      <c r="X4277" s="402"/>
      <c r="Y4277" s="402"/>
      <c r="Z4277" s="402"/>
    </row>
    <row r="4278" spans="23:26" x14ac:dyDescent="0.2">
      <c r="W4278" s="402"/>
      <c r="X4278" s="402"/>
      <c r="Y4278" s="402"/>
      <c r="Z4278" s="402"/>
    </row>
    <row r="4279" spans="23:26" x14ac:dyDescent="0.2">
      <c r="W4279" s="402"/>
      <c r="X4279" s="402"/>
      <c r="Y4279" s="402"/>
      <c r="Z4279" s="402"/>
    </row>
    <row r="4280" spans="23:26" x14ac:dyDescent="0.2">
      <c r="W4280" s="402"/>
      <c r="X4280" s="402"/>
      <c r="Y4280" s="402"/>
      <c r="Z4280" s="402"/>
    </row>
    <row r="4281" spans="23:26" x14ac:dyDescent="0.2">
      <c r="W4281" s="402"/>
      <c r="X4281" s="402"/>
      <c r="Y4281" s="402"/>
      <c r="Z4281" s="402"/>
    </row>
    <row r="4282" spans="23:26" x14ac:dyDescent="0.2">
      <c r="W4282" s="402"/>
      <c r="X4282" s="402"/>
      <c r="Y4282" s="402"/>
      <c r="Z4282" s="402"/>
    </row>
    <row r="4283" spans="23:26" x14ac:dyDescent="0.2">
      <c r="W4283" s="402"/>
      <c r="X4283" s="402"/>
      <c r="Y4283" s="402"/>
      <c r="Z4283" s="402"/>
    </row>
    <row r="4284" spans="23:26" x14ac:dyDescent="0.2">
      <c r="W4284" s="402"/>
      <c r="X4284" s="402"/>
      <c r="Y4284" s="402"/>
      <c r="Z4284" s="402"/>
    </row>
    <row r="4285" spans="23:26" x14ac:dyDescent="0.2">
      <c r="W4285" s="402"/>
      <c r="X4285" s="402"/>
      <c r="Y4285" s="402"/>
      <c r="Z4285" s="402"/>
    </row>
    <row r="4286" spans="23:26" x14ac:dyDescent="0.2">
      <c r="W4286" s="402"/>
      <c r="X4286" s="402"/>
      <c r="Y4286" s="402"/>
      <c r="Z4286" s="402"/>
    </row>
    <row r="4287" spans="23:26" x14ac:dyDescent="0.2">
      <c r="W4287" s="402"/>
      <c r="X4287" s="402"/>
      <c r="Y4287" s="402"/>
      <c r="Z4287" s="402"/>
    </row>
    <row r="4288" spans="23:26" x14ac:dyDescent="0.2">
      <c r="W4288" s="402"/>
      <c r="X4288" s="402"/>
      <c r="Y4288" s="402"/>
      <c r="Z4288" s="402"/>
    </row>
    <row r="4289" spans="23:26" x14ac:dyDescent="0.2">
      <c r="W4289" s="402"/>
      <c r="X4289" s="402"/>
      <c r="Y4289" s="402"/>
      <c r="Z4289" s="402"/>
    </row>
    <row r="4290" spans="23:26" x14ac:dyDescent="0.2">
      <c r="W4290" s="402"/>
      <c r="X4290" s="402"/>
      <c r="Y4290" s="402"/>
      <c r="Z4290" s="402"/>
    </row>
    <row r="4291" spans="23:26" x14ac:dyDescent="0.2">
      <c r="W4291" s="402"/>
      <c r="X4291" s="402"/>
      <c r="Y4291" s="402"/>
      <c r="Z4291" s="402"/>
    </row>
    <row r="4292" spans="23:26" x14ac:dyDescent="0.2">
      <c r="W4292" s="402"/>
      <c r="X4292" s="402"/>
      <c r="Y4292" s="402"/>
      <c r="Z4292" s="402"/>
    </row>
    <row r="4293" spans="23:26" x14ac:dyDescent="0.2">
      <c r="W4293" s="402"/>
      <c r="X4293" s="402"/>
      <c r="Y4293" s="402"/>
      <c r="Z4293" s="402"/>
    </row>
    <row r="4294" spans="23:26" x14ac:dyDescent="0.2">
      <c r="W4294" s="402"/>
      <c r="X4294" s="402"/>
      <c r="Y4294" s="402"/>
      <c r="Z4294" s="402"/>
    </row>
    <row r="4295" spans="23:26" x14ac:dyDescent="0.2">
      <c r="W4295" s="402"/>
      <c r="X4295" s="402"/>
      <c r="Y4295" s="402"/>
      <c r="Z4295" s="402"/>
    </row>
    <row r="4296" spans="23:26" x14ac:dyDescent="0.2">
      <c r="W4296" s="402"/>
      <c r="X4296" s="402"/>
      <c r="Y4296" s="402"/>
      <c r="Z4296" s="402"/>
    </row>
    <row r="4297" spans="23:26" x14ac:dyDescent="0.2">
      <c r="W4297" s="402"/>
      <c r="X4297" s="402"/>
      <c r="Y4297" s="402"/>
      <c r="Z4297" s="402"/>
    </row>
    <row r="4298" spans="23:26" x14ac:dyDescent="0.2">
      <c r="W4298" s="402"/>
      <c r="X4298" s="402"/>
      <c r="Y4298" s="402"/>
      <c r="Z4298" s="402"/>
    </row>
    <row r="4299" spans="23:26" x14ac:dyDescent="0.2">
      <c r="W4299" s="402"/>
      <c r="X4299" s="402"/>
      <c r="Y4299" s="402"/>
      <c r="Z4299" s="402"/>
    </row>
    <row r="4300" spans="23:26" x14ac:dyDescent="0.2">
      <c r="W4300" s="402"/>
      <c r="X4300" s="402"/>
      <c r="Y4300" s="402"/>
      <c r="Z4300" s="402"/>
    </row>
    <row r="4301" spans="23:26" x14ac:dyDescent="0.2">
      <c r="W4301" s="402"/>
      <c r="X4301" s="402"/>
      <c r="Y4301" s="402"/>
      <c r="Z4301" s="402"/>
    </row>
    <row r="4302" spans="23:26" x14ac:dyDescent="0.2">
      <c r="W4302" s="402"/>
      <c r="X4302" s="402"/>
      <c r="Y4302" s="402"/>
      <c r="Z4302" s="402"/>
    </row>
    <row r="4303" spans="23:26" x14ac:dyDescent="0.2">
      <c r="W4303" s="402"/>
      <c r="X4303" s="402"/>
      <c r="Y4303" s="402"/>
      <c r="Z4303" s="402"/>
    </row>
    <row r="4304" spans="23:26" x14ac:dyDescent="0.2">
      <c r="W4304" s="402"/>
      <c r="X4304" s="402"/>
      <c r="Y4304" s="402"/>
      <c r="Z4304" s="402"/>
    </row>
    <row r="4305" spans="23:26" x14ac:dyDescent="0.2">
      <c r="W4305" s="402"/>
      <c r="X4305" s="402"/>
      <c r="Y4305" s="402"/>
      <c r="Z4305" s="402"/>
    </row>
    <row r="4306" spans="23:26" x14ac:dyDescent="0.2">
      <c r="W4306" s="402"/>
      <c r="X4306" s="402"/>
      <c r="Y4306" s="402"/>
      <c r="Z4306" s="402"/>
    </row>
    <row r="4307" spans="23:26" x14ac:dyDescent="0.2">
      <c r="W4307" s="402"/>
      <c r="X4307" s="402"/>
      <c r="Y4307" s="402"/>
      <c r="Z4307" s="402"/>
    </row>
    <row r="4308" spans="23:26" x14ac:dyDescent="0.2">
      <c r="W4308" s="402"/>
      <c r="X4308" s="402"/>
      <c r="Y4308" s="402"/>
      <c r="Z4308" s="402"/>
    </row>
    <row r="4309" spans="23:26" x14ac:dyDescent="0.2">
      <c r="W4309" s="402"/>
      <c r="X4309" s="402"/>
      <c r="Y4309" s="402"/>
      <c r="Z4309" s="402"/>
    </row>
    <row r="4310" spans="23:26" x14ac:dyDescent="0.2">
      <c r="W4310" s="402"/>
      <c r="X4310" s="402"/>
      <c r="Y4310" s="402"/>
      <c r="Z4310" s="402"/>
    </row>
    <row r="4311" spans="23:26" x14ac:dyDescent="0.2">
      <c r="W4311" s="402"/>
      <c r="X4311" s="402"/>
      <c r="Y4311" s="402"/>
      <c r="Z4311" s="402"/>
    </row>
    <row r="4312" spans="23:26" x14ac:dyDescent="0.2">
      <c r="W4312" s="402"/>
      <c r="X4312" s="402"/>
      <c r="Y4312" s="402"/>
      <c r="Z4312" s="402"/>
    </row>
    <row r="4313" spans="23:26" x14ac:dyDescent="0.2">
      <c r="W4313" s="402"/>
      <c r="X4313" s="402"/>
      <c r="Y4313" s="402"/>
      <c r="Z4313" s="402"/>
    </row>
    <row r="4314" spans="23:26" x14ac:dyDescent="0.2">
      <c r="W4314" s="402"/>
      <c r="X4314" s="402"/>
      <c r="Y4314" s="402"/>
      <c r="Z4314" s="402"/>
    </row>
    <row r="4315" spans="23:26" x14ac:dyDescent="0.2">
      <c r="W4315" s="402"/>
      <c r="X4315" s="402"/>
      <c r="Y4315" s="402"/>
      <c r="Z4315" s="402"/>
    </row>
    <row r="4316" spans="23:26" x14ac:dyDescent="0.2">
      <c r="W4316" s="402"/>
      <c r="X4316" s="402"/>
      <c r="Y4316" s="402"/>
      <c r="Z4316" s="402"/>
    </row>
    <row r="4317" spans="23:26" x14ac:dyDescent="0.2">
      <c r="W4317" s="402"/>
      <c r="X4317" s="402"/>
      <c r="Y4317" s="402"/>
      <c r="Z4317" s="402"/>
    </row>
    <row r="4318" spans="23:26" x14ac:dyDescent="0.2">
      <c r="W4318" s="402"/>
      <c r="X4318" s="402"/>
      <c r="Y4318" s="402"/>
      <c r="Z4318" s="402"/>
    </row>
    <row r="4319" spans="23:26" x14ac:dyDescent="0.2">
      <c r="W4319" s="402"/>
      <c r="X4319" s="402"/>
      <c r="Y4319" s="402"/>
      <c r="Z4319" s="402"/>
    </row>
    <row r="4320" spans="23:26" x14ac:dyDescent="0.2">
      <c r="W4320" s="402"/>
      <c r="X4320" s="402"/>
      <c r="Y4320" s="402"/>
      <c r="Z4320" s="402"/>
    </row>
    <row r="4321" spans="23:26" x14ac:dyDescent="0.2">
      <c r="W4321" s="402"/>
      <c r="X4321" s="402"/>
      <c r="Y4321" s="402"/>
      <c r="Z4321" s="402"/>
    </row>
    <row r="4322" spans="23:26" x14ac:dyDescent="0.2">
      <c r="W4322" s="402"/>
      <c r="X4322" s="402"/>
      <c r="Y4322" s="402"/>
      <c r="Z4322" s="402"/>
    </row>
    <row r="4323" spans="23:26" x14ac:dyDescent="0.2">
      <c r="W4323" s="402"/>
      <c r="X4323" s="402"/>
      <c r="Y4323" s="402"/>
      <c r="Z4323" s="402"/>
    </row>
    <row r="4324" spans="23:26" x14ac:dyDescent="0.2">
      <c r="W4324" s="402"/>
      <c r="X4324" s="402"/>
      <c r="Y4324" s="402"/>
      <c r="Z4324" s="402"/>
    </row>
    <row r="4325" spans="23:26" x14ac:dyDescent="0.2">
      <c r="W4325" s="402"/>
      <c r="X4325" s="402"/>
      <c r="Y4325" s="402"/>
      <c r="Z4325" s="402"/>
    </row>
    <row r="4326" spans="23:26" x14ac:dyDescent="0.2">
      <c r="W4326" s="402"/>
      <c r="X4326" s="402"/>
      <c r="Y4326" s="402"/>
      <c r="Z4326" s="402"/>
    </row>
    <row r="4327" spans="23:26" x14ac:dyDescent="0.2">
      <c r="W4327" s="402"/>
      <c r="X4327" s="402"/>
      <c r="Y4327" s="402"/>
      <c r="Z4327" s="402"/>
    </row>
    <row r="4328" spans="23:26" x14ac:dyDescent="0.2">
      <c r="W4328" s="402"/>
      <c r="X4328" s="402"/>
      <c r="Y4328" s="402"/>
      <c r="Z4328" s="402"/>
    </row>
    <row r="4329" spans="23:26" x14ac:dyDescent="0.2">
      <c r="W4329" s="402"/>
      <c r="X4329" s="402"/>
      <c r="Y4329" s="402"/>
      <c r="Z4329" s="402"/>
    </row>
    <row r="4330" spans="23:26" x14ac:dyDescent="0.2">
      <c r="W4330" s="402"/>
      <c r="X4330" s="402"/>
      <c r="Y4330" s="402"/>
      <c r="Z4330" s="402"/>
    </row>
    <row r="4331" spans="23:26" x14ac:dyDescent="0.2">
      <c r="W4331" s="402"/>
      <c r="X4331" s="402"/>
      <c r="Y4331" s="402"/>
      <c r="Z4331" s="402"/>
    </row>
    <row r="4332" spans="23:26" x14ac:dyDescent="0.2">
      <c r="W4332" s="402"/>
      <c r="X4332" s="402"/>
      <c r="Y4332" s="402"/>
      <c r="Z4332" s="402"/>
    </row>
    <row r="4333" spans="23:26" x14ac:dyDescent="0.2">
      <c r="W4333" s="402"/>
      <c r="X4333" s="402"/>
      <c r="Y4333" s="402"/>
      <c r="Z4333" s="402"/>
    </row>
    <row r="4334" spans="23:26" x14ac:dyDescent="0.2">
      <c r="W4334" s="402"/>
      <c r="X4334" s="402"/>
      <c r="Y4334" s="402"/>
      <c r="Z4334" s="402"/>
    </row>
    <row r="4335" spans="23:26" x14ac:dyDescent="0.2">
      <c r="W4335" s="402"/>
      <c r="X4335" s="402"/>
      <c r="Y4335" s="402"/>
      <c r="Z4335" s="402"/>
    </row>
    <row r="4336" spans="23:26" x14ac:dyDescent="0.2">
      <c r="W4336" s="402"/>
      <c r="X4336" s="402"/>
      <c r="Y4336" s="402"/>
      <c r="Z4336" s="402"/>
    </row>
    <row r="4337" spans="23:26" x14ac:dyDescent="0.2">
      <c r="W4337" s="402"/>
      <c r="X4337" s="402"/>
      <c r="Y4337" s="402"/>
      <c r="Z4337" s="402"/>
    </row>
    <row r="4338" spans="23:26" x14ac:dyDescent="0.2">
      <c r="W4338" s="402"/>
      <c r="X4338" s="402"/>
      <c r="Y4338" s="402"/>
      <c r="Z4338" s="402"/>
    </row>
    <row r="4339" spans="23:26" x14ac:dyDescent="0.2">
      <c r="W4339" s="402"/>
      <c r="X4339" s="402"/>
      <c r="Y4339" s="402"/>
      <c r="Z4339" s="402"/>
    </row>
    <row r="4340" spans="23:26" x14ac:dyDescent="0.2">
      <c r="W4340" s="402"/>
      <c r="X4340" s="402"/>
      <c r="Y4340" s="402"/>
      <c r="Z4340" s="402"/>
    </row>
    <row r="4341" spans="23:26" x14ac:dyDescent="0.2">
      <c r="W4341" s="402"/>
      <c r="X4341" s="402"/>
      <c r="Y4341" s="402"/>
      <c r="Z4341" s="402"/>
    </row>
    <row r="4342" spans="23:26" x14ac:dyDescent="0.2">
      <c r="W4342" s="402"/>
      <c r="X4342" s="402"/>
      <c r="Y4342" s="402"/>
      <c r="Z4342" s="402"/>
    </row>
    <row r="4343" spans="23:26" x14ac:dyDescent="0.2">
      <c r="W4343" s="402"/>
      <c r="X4343" s="402"/>
      <c r="Y4343" s="402"/>
      <c r="Z4343" s="402"/>
    </row>
    <row r="4344" spans="23:26" x14ac:dyDescent="0.2">
      <c r="W4344" s="402"/>
      <c r="X4344" s="402"/>
      <c r="Y4344" s="402"/>
      <c r="Z4344" s="402"/>
    </row>
    <row r="4345" spans="23:26" x14ac:dyDescent="0.2">
      <c r="W4345" s="402"/>
      <c r="X4345" s="402"/>
      <c r="Y4345" s="402"/>
      <c r="Z4345" s="402"/>
    </row>
    <row r="4346" spans="23:26" x14ac:dyDescent="0.2">
      <c r="W4346" s="402"/>
      <c r="X4346" s="402"/>
      <c r="Y4346" s="402"/>
      <c r="Z4346" s="402"/>
    </row>
    <row r="4347" spans="23:26" x14ac:dyDescent="0.2">
      <c r="W4347" s="402"/>
      <c r="X4347" s="402"/>
      <c r="Y4347" s="402"/>
      <c r="Z4347" s="402"/>
    </row>
    <row r="4348" spans="23:26" x14ac:dyDescent="0.2">
      <c r="W4348" s="402"/>
      <c r="X4348" s="402"/>
      <c r="Y4348" s="402"/>
      <c r="Z4348" s="402"/>
    </row>
    <row r="4349" spans="23:26" x14ac:dyDescent="0.2">
      <c r="W4349" s="402"/>
      <c r="X4349" s="402"/>
      <c r="Y4349" s="402"/>
      <c r="Z4349" s="402"/>
    </row>
    <row r="4350" spans="23:26" x14ac:dyDescent="0.2">
      <c r="W4350" s="402"/>
      <c r="X4350" s="402"/>
      <c r="Y4350" s="402"/>
      <c r="Z4350" s="402"/>
    </row>
    <row r="4351" spans="23:26" x14ac:dyDescent="0.2">
      <c r="W4351" s="402"/>
      <c r="X4351" s="402"/>
      <c r="Y4351" s="402"/>
      <c r="Z4351" s="402"/>
    </row>
    <row r="4352" spans="23:26" x14ac:dyDescent="0.2">
      <c r="W4352" s="402"/>
      <c r="X4352" s="402"/>
      <c r="Y4352" s="402"/>
      <c r="Z4352" s="402"/>
    </row>
    <row r="4353" spans="23:26" x14ac:dyDescent="0.2">
      <c r="W4353" s="402"/>
      <c r="X4353" s="402"/>
      <c r="Y4353" s="402"/>
      <c r="Z4353" s="402"/>
    </row>
    <row r="4354" spans="23:26" x14ac:dyDescent="0.2">
      <c r="W4354" s="402"/>
      <c r="X4354" s="402"/>
      <c r="Y4354" s="402"/>
      <c r="Z4354" s="402"/>
    </row>
    <row r="4355" spans="23:26" x14ac:dyDescent="0.2">
      <c r="W4355" s="402"/>
      <c r="X4355" s="402"/>
      <c r="Y4355" s="402"/>
      <c r="Z4355" s="402"/>
    </row>
    <row r="4356" spans="23:26" x14ac:dyDescent="0.2">
      <c r="W4356" s="402"/>
      <c r="X4356" s="402"/>
      <c r="Y4356" s="402"/>
      <c r="Z4356" s="402"/>
    </row>
    <row r="4357" spans="23:26" x14ac:dyDescent="0.2">
      <c r="W4357" s="402"/>
      <c r="X4357" s="402"/>
      <c r="Y4357" s="402"/>
      <c r="Z4357" s="402"/>
    </row>
    <row r="4358" spans="23:26" x14ac:dyDescent="0.2">
      <c r="W4358" s="402"/>
      <c r="X4358" s="402"/>
      <c r="Y4358" s="402"/>
      <c r="Z4358" s="402"/>
    </row>
    <row r="4359" spans="23:26" x14ac:dyDescent="0.2">
      <c r="W4359" s="402"/>
      <c r="X4359" s="402"/>
      <c r="Y4359" s="402"/>
      <c r="Z4359" s="402"/>
    </row>
    <row r="4360" spans="23:26" x14ac:dyDescent="0.2">
      <c r="W4360" s="402"/>
      <c r="X4360" s="402"/>
      <c r="Y4360" s="402"/>
      <c r="Z4360" s="402"/>
    </row>
    <row r="4361" spans="23:26" x14ac:dyDescent="0.2">
      <c r="W4361" s="402"/>
      <c r="X4361" s="402"/>
      <c r="Y4361" s="402"/>
      <c r="Z4361" s="402"/>
    </row>
    <row r="4362" spans="23:26" x14ac:dyDescent="0.2">
      <c r="W4362" s="402"/>
      <c r="X4362" s="402"/>
      <c r="Y4362" s="402"/>
      <c r="Z4362" s="402"/>
    </row>
    <row r="4363" spans="23:26" x14ac:dyDescent="0.2">
      <c r="W4363" s="402"/>
      <c r="X4363" s="402"/>
      <c r="Y4363" s="402"/>
      <c r="Z4363" s="402"/>
    </row>
    <row r="4364" spans="23:26" x14ac:dyDescent="0.2">
      <c r="W4364" s="402"/>
      <c r="X4364" s="402"/>
      <c r="Y4364" s="402"/>
      <c r="Z4364" s="402"/>
    </row>
    <row r="4365" spans="23:26" x14ac:dyDescent="0.2">
      <c r="W4365" s="402"/>
      <c r="X4365" s="402"/>
      <c r="Y4365" s="402"/>
      <c r="Z4365" s="402"/>
    </row>
    <row r="4366" spans="23:26" x14ac:dyDescent="0.2">
      <c r="W4366" s="402"/>
      <c r="X4366" s="402"/>
      <c r="Y4366" s="402"/>
      <c r="Z4366" s="402"/>
    </row>
    <row r="4367" spans="23:26" x14ac:dyDescent="0.2">
      <c r="W4367" s="402"/>
      <c r="X4367" s="402"/>
      <c r="Y4367" s="402"/>
      <c r="Z4367" s="402"/>
    </row>
    <row r="4368" spans="23:26" x14ac:dyDescent="0.2">
      <c r="W4368" s="402"/>
      <c r="X4368" s="402"/>
      <c r="Y4368" s="402"/>
      <c r="Z4368" s="402"/>
    </row>
    <row r="4369" spans="23:26" x14ac:dyDescent="0.2">
      <c r="W4369" s="402"/>
      <c r="X4369" s="402"/>
      <c r="Y4369" s="402"/>
      <c r="Z4369" s="402"/>
    </row>
    <row r="4370" spans="23:26" x14ac:dyDescent="0.2">
      <c r="W4370" s="402"/>
      <c r="X4370" s="402"/>
      <c r="Y4370" s="402"/>
      <c r="Z4370" s="402"/>
    </row>
    <row r="4371" spans="23:26" x14ac:dyDescent="0.2">
      <c r="W4371" s="402"/>
      <c r="X4371" s="402"/>
      <c r="Y4371" s="402"/>
      <c r="Z4371" s="402"/>
    </row>
    <row r="4372" spans="23:26" x14ac:dyDescent="0.2">
      <c r="W4372" s="402"/>
      <c r="X4372" s="402"/>
      <c r="Y4372" s="402"/>
      <c r="Z4372" s="402"/>
    </row>
    <row r="4373" spans="23:26" x14ac:dyDescent="0.2">
      <c r="W4373" s="402"/>
      <c r="X4373" s="402"/>
      <c r="Y4373" s="402"/>
      <c r="Z4373" s="402"/>
    </row>
    <row r="4374" spans="23:26" x14ac:dyDescent="0.2">
      <c r="W4374" s="402"/>
      <c r="X4374" s="402"/>
      <c r="Y4374" s="402"/>
      <c r="Z4374" s="402"/>
    </row>
    <row r="4375" spans="23:26" x14ac:dyDescent="0.2">
      <c r="W4375" s="402"/>
      <c r="X4375" s="402"/>
      <c r="Y4375" s="402"/>
      <c r="Z4375" s="402"/>
    </row>
    <row r="4376" spans="23:26" x14ac:dyDescent="0.2">
      <c r="W4376" s="402"/>
      <c r="X4376" s="402"/>
      <c r="Y4376" s="402"/>
      <c r="Z4376" s="402"/>
    </row>
    <row r="4377" spans="23:26" x14ac:dyDescent="0.2">
      <c r="W4377" s="402"/>
      <c r="X4377" s="402"/>
      <c r="Y4377" s="402"/>
      <c r="Z4377" s="402"/>
    </row>
    <row r="4378" spans="23:26" x14ac:dyDescent="0.2">
      <c r="W4378" s="402"/>
      <c r="X4378" s="402"/>
      <c r="Y4378" s="402"/>
      <c r="Z4378" s="402"/>
    </row>
    <row r="4379" spans="23:26" x14ac:dyDescent="0.2">
      <c r="W4379" s="402"/>
      <c r="X4379" s="402"/>
      <c r="Y4379" s="402"/>
      <c r="Z4379" s="402"/>
    </row>
    <row r="4380" spans="23:26" x14ac:dyDescent="0.2">
      <c r="W4380" s="402"/>
      <c r="X4380" s="402"/>
      <c r="Y4380" s="402"/>
      <c r="Z4380" s="402"/>
    </row>
    <row r="4381" spans="23:26" x14ac:dyDescent="0.2">
      <c r="W4381" s="402"/>
      <c r="X4381" s="402"/>
      <c r="Y4381" s="402"/>
      <c r="Z4381" s="402"/>
    </row>
    <row r="4382" spans="23:26" x14ac:dyDescent="0.2">
      <c r="W4382" s="402"/>
      <c r="X4382" s="402"/>
      <c r="Y4382" s="402"/>
      <c r="Z4382" s="402"/>
    </row>
    <row r="4383" spans="23:26" x14ac:dyDescent="0.2">
      <c r="W4383" s="402"/>
      <c r="X4383" s="402"/>
      <c r="Y4383" s="402"/>
      <c r="Z4383" s="402"/>
    </row>
    <row r="4384" spans="23:26" x14ac:dyDescent="0.2">
      <c r="W4384" s="402"/>
      <c r="X4384" s="402"/>
      <c r="Y4384" s="402"/>
      <c r="Z4384" s="402"/>
    </row>
    <row r="4385" spans="23:26" x14ac:dyDescent="0.2">
      <c r="W4385" s="402"/>
      <c r="X4385" s="402"/>
      <c r="Y4385" s="402"/>
      <c r="Z4385" s="402"/>
    </row>
    <row r="4386" spans="23:26" x14ac:dyDescent="0.2">
      <c r="W4386" s="402"/>
      <c r="X4386" s="402"/>
      <c r="Y4386" s="402"/>
      <c r="Z4386" s="402"/>
    </row>
    <row r="4387" spans="23:26" x14ac:dyDescent="0.2">
      <c r="W4387" s="402"/>
      <c r="X4387" s="402"/>
      <c r="Y4387" s="402"/>
      <c r="Z4387" s="402"/>
    </row>
    <row r="4388" spans="23:26" x14ac:dyDescent="0.2">
      <c r="W4388" s="402"/>
      <c r="X4388" s="402"/>
      <c r="Y4388" s="402"/>
      <c r="Z4388" s="402"/>
    </row>
    <row r="4389" spans="23:26" x14ac:dyDescent="0.2">
      <c r="W4389" s="402"/>
      <c r="X4389" s="402"/>
      <c r="Y4389" s="402"/>
      <c r="Z4389" s="402"/>
    </row>
    <row r="4390" spans="23:26" x14ac:dyDescent="0.2">
      <c r="W4390" s="402"/>
      <c r="X4390" s="402"/>
      <c r="Y4390" s="402"/>
      <c r="Z4390" s="402"/>
    </row>
    <row r="4391" spans="23:26" x14ac:dyDescent="0.2">
      <c r="W4391" s="402"/>
      <c r="X4391" s="402"/>
      <c r="Y4391" s="402"/>
      <c r="Z4391" s="402"/>
    </row>
    <row r="4392" spans="23:26" x14ac:dyDescent="0.2">
      <c r="W4392" s="402"/>
      <c r="X4392" s="402"/>
      <c r="Y4392" s="402"/>
      <c r="Z4392" s="402"/>
    </row>
    <row r="4393" spans="23:26" x14ac:dyDescent="0.2">
      <c r="W4393" s="402"/>
      <c r="X4393" s="402"/>
      <c r="Y4393" s="402"/>
      <c r="Z4393" s="402"/>
    </row>
    <row r="4394" spans="23:26" x14ac:dyDescent="0.2">
      <c r="W4394" s="402"/>
      <c r="X4394" s="402"/>
      <c r="Y4394" s="402"/>
      <c r="Z4394" s="402"/>
    </row>
    <row r="4395" spans="23:26" x14ac:dyDescent="0.2">
      <c r="W4395" s="402"/>
      <c r="X4395" s="402"/>
      <c r="Y4395" s="402"/>
      <c r="Z4395" s="402"/>
    </row>
    <row r="4396" spans="23:26" x14ac:dyDescent="0.2">
      <c r="W4396" s="402"/>
      <c r="X4396" s="402"/>
      <c r="Y4396" s="402"/>
      <c r="Z4396" s="402"/>
    </row>
    <row r="4397" spans="23:26" x14ac:dyDescent="0.2">
      <c r="W4397" s="402"/>
      <c r="X4397" s="402"/>
      <c r="Y4397" s="402"/>
      <c r="Z4397" s="402"/>
    </row>
    <row r="4398" spans="23:26" x14ac:dyDescent="0.2">
      <c r="W4398" s="402"/>
      <c r="X4398" s="402"/>
      <c r="Y4398" s="402"/>
      <c r="Z4398" s="402"/>
    </row>
    <row r="4399" spans="23:26" x14ac:dyDescent="0.2">
      <c r="W4399" s="402"/>
      <c r="X4399" s="402"/>
      <c r="Y4399" s="402"/>
      <c r="Z4399" s="402"/>
    </row>
    <row r="4400" spans="23:26" x14ac:dyDescent="0.2">
      <c r="W4400" s="402"/>
      <c r="X4400" s="402"/>
      <c r="Y4400" s="402"/>
      <c r="Z4400" s="402"/>
    </row>
    <row r="4401" spans="23:26" x14ac:dyDescent="0.2">
      <c r="W4401" s="402"/>
      <c r="X4401" s="402"/>
      <c r="Y4401" s="402"/>
      <c r="Z4401" s="402"/>
    </row>
    <row r="4402" spans="23:26" x14ac:dyDescent="0.2">
      <c r="W4402" s="402"/>
      <c r="X4402" s="402"/>
      <c r="Y4402" s="402"/>
      <c r="Z4402" s="402"/>
    </row>
    <row r="4403" spans="23:26" x14ac:dyDescent="0.2">
      <c r="W4403" s="402"/>
      <c r="X4403" s="402"/>
      <c r="Y4403" s="402"/>
      <c r="Z4403" s="402"/>
    </row>
    <row r="4404" spans="23:26" x14ac:dyDescent="0.2">
      <c r="W4404" s="402"/>
      <c r="X4404" s="402"/>
      <c r="Y4404" s="402"/>
      <c r="Z4404" s="402"/>
    </row>
    <row r="4405" spans="23:26" x14ac:dyDescent="0.2">
      <c r="W4405" s="402"/>
      <c r="X4405" s="402"/>
      <c r="Y4405" s="402"/>
      <c r="Z4405" s="402"/>
    </row>
    <row r="4406" spans="23:26" x14ac:dyDescent="0.2">
      <c r="W4406" s="402"/>
      <c r="X4406" s="402"/>
      <c r="Y4406" s="402"/>
      <c r="Z4406" s="402"/>
    </row>
    <row r="4407" spans="23:26" x14ac:dyDescent="0.2">
      <c r="W4407" s="402"/>
      <c r="X4407" s="402"/>
      <c r="Y4407" s="402"/>
      <c r="Z4407" s="402"/>
    </row>
    <row r="4408" spans="23:26" x14ac:dyDescent="0.2">
      <c r="W4408" s="402"/>
      <c r="X4408" s="402"/>
      <c r="Y4408" s="402"/>
      <c r="Z4408" s="402"/>
    </row>
    <row r="4409" spans="23:26" x14ac:dyDescent="0.2">
      <c r="W4409" s="402"/>
      <c r="X4409" s="402"/>
      <c r="Y4409" s="402"/>
      <c r="Z4409" s="402"/>
    </row>
    <row r="4410" spans="23:26" x14ac:dyDescent="0.2">
      <c r="W4410" s="402"/>
      <c r="X4410" s="402"/>
      <c r="Y4410" s="402"/>
      <c r="Z4410" s="402"/>
    </row>
    <row r="4411" spans="23:26" x14ac:dyDescent="0.2">
      <c r="W4411" s="402"/>
      <c r="X4411" s="402"/>
      <c r="Y4411" s="402"/>
      <c r="Z4411" s="402"/>
    </row>
    <row r="4412" spans="23:26" x14ac:dyDescent="0.2">
      <c r="W4412" s="402"/>
      <c r="X4412" s="402"/>
      <c r="Y4412" s="402"/>
      <c r="Z4412" s="402"/>
    </row>
    <row r="4413" spans="23:26" x14ac:dyDescent="0.2">
      <c r="W4413" s="402"/>
      <c r="X4413" s="402"/>
      <c r="Y4413" s="402"/>
      <c r="Z4413" s="402"/>
    </row>
    <row r="4414" spans="23:26" x14ac:dyDescent="0.2">
      <c r="W4414" s="402"/>
      <c r="X4414" s="402"/>
      <c r="Y4414" s="402"/>
      <c r="Z4414" s="402"/>
    </row>
    <row r="4415" spans="23:26" x14ac:dyDescent="0.2">
      <c r="W4415" s="402"/>
      <c r="X4415" s="402"/>
      <c r="Y4415" s="402"/>
      <c r="Z4415" s="402"/>
    </row>
    <row r="4416" spans="23:26" x14ac:dyDescent="0.2">
      <c r="W4416" s="402"/>
      <c r="X4416" s="402"/>
      <c r="Y4416" s="402"/>
      <c r="Z4416" s="402"/>
    </row>
    <row r="4417" spans="23:26" x14ac:dyDescent="0.2">
      <c r="W4417" s="402"/>
      <c r="X4417" s="402"/>
      <c r="Y4417" s="402"/>
      <c r="Z4417" s="402"/>
    </row>
    <row r="4418" spans="23:26" x14ac:dyDescent="0.2">
      <c r="W4418" s="402"/>
      <c r="X4418" s="402"/>
      <c r="Y4418" s="402"/>
      <c r="Z4418" s="402"/>
    </row>
    <row r="4419" spans="23:26" x14ac:dyDescent="0.2">
      <c r="W4419" s="402"/>
      <c r="X4419" s="402"/>
      <c r="Y4419" s="402"/>
      <c r="Z4419" s="402"/>
    </row>
    <row r="4420" spans="23:26" x14ac:dyDescent="0.2">
      <c r="W4420" s="402"/>
      <c r="X4420" s="402"/>
      <c r="Y4420" s="402"/>
      <c r="Z4420" s="402"/>
    </row>
    <row r="4421" spans="23:26" x14ac:dyDescent="0.2">
      <c r="W4421" s="402"/>
      <c r="X4421" s="402"/>
      <c r="Y4421" s="402"/>
      <c r="Z4421" s="402"/>
    </row>
    <row r="4422" spans="23:26" x14ac:dyDescent="0.2">
      <c r="W4422" s="402"/>
      <c r="X4422" s="402"/>
      <c r="Y4422" s="402"/>
      <c r="Z4422" s="402"/>
    </row>
    <row r="4423" spans="23:26" x14ac:dyDescent="0.2">
      <c r="W4423" s="402"/>
      <c r="X4423" s="402"/>
      <c r="Y4423" s="402"/>
      <c r="Z4423" s="402"/>
    </row>
    <row r="4424" spans="23:26" x14ac:dyDescent="0.2">
      <c r="W4424" s="402"/>
      <c r="X4424" s="402"/>
      <c r="Y4424" s="402"/>
      <c r="Z4424" s="402"/>
    </row>
    <row r="4425" spans="23:26" x14ac:dyDescent="0.2">
      <c r="W4425" s="402"/>
      <c r="X4425" s="402"/>
      <c r="Y4425" s="402"/>
      <c r="Z4425" s="402"/>
    </row>
    <row r="4426" spans="23:26" x14ac:dyDescent="0.2">
      <c r="W4426" s="402"/>
      <c r="X4426" s="402"/>
      <c r="Y4426" s="402"/>
      <c r="Z4426" s="402"/>
    </row>
    <row r="4427" spans="23:26" x14ac:dyDescent="0.2">
      <c r="W4427" s="402"/>
      <c r="X4427" s="402"/>
      <c r="Y4427" s="402"/>
      <c r="Z4427" s="402"/>
    </row>
    <row r="4428" spans="23:26" x14ac:dyDescent="0.2">
      <c r="W4428" s="402"/>
      <c r="X4428" s="402"/>
      <c r="Y4428" s="402"/>
      <c r="Z4428" s="402"/>
    </row>
    <row r="4429" spans="23:26" x14ac:dyDescent="0.2">
      <c r="W4429" s="402"/>
      <c r="X4429" s="402"/>
      <c r="Y4429" s="402"/>
      <c r="Z4429" s="402"/>
    </row>
    <row r="4430" spans="23:26" x14ac:dyDescent="0.2">
      <c r="W4430" s="402"/>
      <c r="X4430" s="402"/>
      <c r="Y4430" s="402"/>
      <c r="Z4430" s="402"/>
    </row>
    <row r="4431" spans="23:26" x14ac:dyDescent="0.2">
      <c r="W4431" s="402"/>
      <c r="X4431" s="402"/>
      <c r="Y4431" s="402"/>
      <c r="Z4431" s="402"/>
    </row>
    <row r="4432" spans="23:26" x14ac:dyDescent="0.2">
      <c r="W4432" s="402"/>
      <c r="X4432" s="402"/>
      <c r="Y4432" s="402"/>
      <c r="Z4432" s="402"/>
    </row>
    <row r="4433" spans="23:26" x14ac:dyDescent="0.2">
      <c r="W4433" s="402"/>
      <c r="X4433" s="402"/>
      <c r="Y4433" s="402"/>
      <c r="Z4433" s="402"/>
    </row>
    <row r="4434" spans="23:26" x14ac:dyDescent="0.2">
      <c r="W4434" s="402"/>
      <c r="X4434" s="402"/>
      <c r="Y4434" s="402"/>
      <c r="Z4434" s="402"/>
    </row>
    <row r="4435" spans="23:26" x14ac:dyDescent="0.2">
      <c r="W4435" s="402"/>
      <c r="X4435" s="402"/>
      <c r="Y4435" s="402"/>
      <c r="Z4435" s="402"/>
    </row>
    <row r="4436" spans="23:26" x14ac:dyDescent="0.2">
      <c r="W4436" s="402"/>
      <c r="X4436" s="402"/>
      <c r="Y4436" s="402"/>
      <c r="Z4436" s="402"/>
    </row>
    <row r="4437" spans="23:26" x14ac:dyDescent="0.2">
      <c r="W4437" s="402"/>
      <c r="X4437" s="402"/>
      <c r="Y4437" s="402"/>
      <c r="Z4437" s="402"/>
    </row>
    <row r="4438" spans="23:26" x14ac:dyDescent="0.2">
      <c r="W4438" s="402"/>
      <c r="X4438" s="402"/>
      <c r="Y4438" s="402"/>
      <c r="Z4438" s="402"/>
    </row>
    <row r="4439" spans="23:26" x14ac:dyDescent="0.2">
      <c r="W4439" s="402"/>
      <c r="X4439" s="402"/>
      <c r="Y4439" s="402"/>
      <c r="Z4439" s="402"/>
    </row>
    <row r="4440" spans="23:26" x14ac:dyDescent="0.2">
      <c r="W4440" s="402"/>
      <c r="X4440" s="402"/>
      <c r="Y4440" s="402"/>
      <c r="Z4440" s="402"/>
    </row>
    <row r="4441" spans="23:26" x14ac:dyDescent="0.2">
      <c r="W4441" s="402"/>
      <c r="X4441" s="402"/>
      <c r="Y4441" s="402"/>
      <c r="Z4441" s="402"/>
    </row>
    <row r="4442" spans="23:26" x14ac:dyDescent="0.2">
      <c r="W4442" s="402"/>
      <c r="X4442" s="402"/>
      <c r="Y4442" s="402"/>
      <c r="Z4442" s="402"/>
    </row>
    <row r="4443" spans="23:26" x14ac:dyDescent="0.2">
      <c r="W4443" s="402"/>
      <c r="X4443" s="402"/>
      <c r="Y4443" s="402"/>
      <c r="Z4443" s="402"/>
    </row>
    <row r="4444" spans="23:26" x14ac:dyDescent="0.2">
      <c r="W4444" s="402"/>
      <c r="X4444" s="402"/>
      <c r="Y4444" s="402"/>
      <c r="Z4444" s="402"/>
    </row>
    <row r="4445" spans="23:26" x14ac:dyDescent="0.2">
      <c r="W4445" s="402"/>
      <c r="X4445" s="402"/>
      <c r="Y4445" s="402"/>
      <c r="Z4445" s="402"/>
    </row>
    <row r="4446" spans="23:26" x14ac:dyDescent="0.2">
      <c r="W4446" s="402"/>
      <c r="X4446" s="402"/>
      <c r="Y4446" s="402"/>
      <c r="Z4446" s="402"/>
    </row>
    <row r="4447" spans="23:26" x14ac:dyDescent="0.2">
      <c r="W4447" s="402"/>
      <c r="X4447" s="402"/>
      <c r="Y4447" s="402"/>
      <c r="Z4447" s="402"/>
    </row>
    <row r="4448" spans="23:26" x14ac:dyDescent="0.2">
      <c r="W4448" s="402"/>
      <c r="X4448" s="402"/>
      <c r="Y4448" s="402"/>
      <c r="Z4448" s="402"/>
    </row>
    <row r="4449" spans="23:26" x14ac:dyDescent="0.2">
      <c r="W4449" s="402"/>
      <c r="X4449" s="402"/>
      <c r="Y4449" s="402"/>
      <c r="Z4449" s="402"/>
    </row>
    <row r="4450" spans="23:26" x14ac:dyDescent="0.2">
      <c r="W4450" s="402"/>
      <c r="X4450" s="402"/>
      <c r="Y4450" s="402"/>
      <c r="Z4450" s="402"/>
    </row>
    <row r="4451" spans="23:26" x14ac:dyDescent="0.2">
      <c r="W4451" s="402"/>
      <c r="X4451" s="402"/>
      <c r="Y4451" s="402"/>
      <c r="Z4451" s="402"/>
    </row>
    <row r="4452" spans="23:26" x14ac:dyDescent="0.2">
      <c r="W4452" s="402"/>
      <c r="X4452" s="402"/>
      <c r="Y4452" s="402"/>
      <c r="Z4452" s="402"/>
    </row>
    <row r="4453" spans="23:26" x14ac:dyDescent="0.2">
      <c r="W4453" s="402"/>
      <c r="X4453" s="402"/>
      <c r="Y4453" s="402"/>
      <c r="Z4453" s="402"/>
    </row>
    <row r="4454" spans="23:26" x14ac:dyDescent="0.2">
      <c r="W4454" s="402"/>
      <c r="X4454" s="402"/>
      <c r="Y4454" s="402"/>
      <c r="Z4454" s="402"/>
    </row>
    <row r="4455" spans="23:26" x14ac:dyDescent="0.2">
      <c r="W4455" s="402"/>
      <c r="X4455" s="402"/>
      <c r="Y4455" s="402"/>
      <c r="Z4455" s="402"/>
    </row>
    <row r="4456" spans="23:26" x14ac:dyDescent="0.2">
      <c r="W4456" s="402"/>
      <c r="X4456" s="402"/>
      <c r="Y4456" s="402"/>
      <c r="Z4456" s="402"/>
    </row>
    <row r="4457" spans="23:26" x14ac:dyDescent="0.2">
      <c r="W4457" s="402"/>
      <c r="X4457" s="402"/>
      <c r="Y4457" s="402"/>
      <c r="Z4457" s="402"/>
    </row>
    <row r="4458" spans="23:26" x14ac:dyDescent="0.2">
      <c r="W4458" s="402"/>
      <c r="X4458" s="402"/>
      <c r="Y4458" s="402"/>
      <c r="Z4458" s="402"/>
    </row>
    <row r="4459" spans="23:26" x14ac:dyDescent="0.2">
      <c r="W4459" s="402"/>
      <c r="X4459" s="402"/>
      <c r="Y4459" s="402"/>
      <c r="Z4459" s="402"/>
    </row>
    <row r="4460" spans="23:26" x14ac:dyDescent="0.2">
      <c r="W4460" s="402"/>
      <c r="X4460" s="402"/>
      <c r="Y4460" s="402"/>
      <c r="Z4460" s="402"/>
    </row>
    <row r="4461" spans="23:26" x14ac:dyDescent="0.2">
      <c r="W4461" s="402"/>
      <c r="X4461" s="402"/>
      <c r="Y4461" s="402"/>
      <c r="Z4461" s="402"/>
    </row>
    <row r="4462" spans="23:26" x14ac:dyDescent="0.2">
      <c r="W4462" s="402"/>
      <c r="X4462" s="402"/>
      <c r="Y4462" s="402"/>
      <c r="Z4462" s="402"/>
    </row>
    <row r="4463" spans="23:26" x14ac:dyDescent="0.2">
      <c r="W4463" s="402"/>
      <c r="X4463" s="402"/>
      <c r="Y4463" s="402"/>
      <c r="Z4463" s="402"/>
    </row>
    <row r="4464" spans="23:26" x14ac:dyDescent="0.2">
      <c r="W4464" s="402"/>
      <c r="X4464" s="402"/>
      <c r="Y4464" s="402"/>
      <c r="Z4464" s="402"/>
    </row>
    <row r="4465" spans="23:26" x14ac:dyDescent="0.2">
      <c r="W4465" s="402"/>
      <c r="X4465" s="402"/>
      <c r="Y4465" s="402"/>
      <c r="Z4465" s="402"/>
    </row>
    <row r="4466" spans="23:26" x14ac:dyDescent="0.2">
      <c r="W4466" s="402"/>
      <c r="X4466" s="402"/>
      <c r="Y4466" s="402"/>
      <c r="Z4466" s="402"/>
    </row>
    <row r="4467" spans="23:26" x14ac:dyDescent="0.2">
      <c r="W4467" s="402"/>
      <c r="X4467" s="402"/>
      <c r="Y4467" s="402"/>
      <c r="Z4467" s="402"/>
    </row>
    <row r="4468" spans="23:26" x14ac:dyDescent="0.2">
      <c r="W4468" s="402"/>
      <c r="X4468" s="402"/>
      <c r="Y4468" s="402"/>
      <c r="Z4468" s="402"/>
    </row>
    <row r="4469" spans="23:26" x14ac:dyDescent="0.2">
      <c r="W4469" s="402"/>
      <c r="X4469" s="402"/>
      <c r="Y4469" s="402"/>
      <c r="Z4469" s="402"/>
    </row>
    <row r="4470" spans="23:26" x14ac:dyDescent="0.2">
      <c r="W4470" s="402"/>
      <c r="X4470" s="402"/>
      <c r="Y4470" s="402"/>
      <c r="Z4470" s="402"/>
    </row>
    <row r="4471" spans="23:26" x14ac:dyDescent="0.2">
      <c r="W4471" s="402"/>
      <c r="X4471" s="402"/>
      <c r="Y4471" s="402"/>
      <c r="Z4471" s="402"/>
    </row>
    <row r="4472" spans="23:26" x14ac:dyDescent="0.2">
      <c r="W4472" s="402"/>
      <c r="X4472" s="402"/>
      <c r="Y4472" s="402"/>
      <c r="Z4472" s="402"/>
    </row>
    <row r="4473" spans="23:26" x14ac:dyDescent="0.2">
      <c r="W4473" s="402"/>
      <c r="X4473" s="402"/>
      <c r="Y4473" s="402"/>
      <c r="Z4473" s="402"/>
    </row>
    <row r="4474" spans="23:26" x14ac:dyDescent="0.2">
      <c r="W4474" s="402"/>
      <c r="X4474" s="402"/>
      <c r="Y4474" s="402"/>
      <c r="Z4474" s="402"/>
    </row>
    <row r="4475" spans="23:26" x14ac:dyDescent="0.2">
      <c r="W4475" s="402"/>
      <c r="X4475" s="402"/>
      <c r="Y4475" s="402"/>
      <c r="Z4475" s="402"/>
    </row>
    <row r="4476" spans="23:26" x14ac:dyDescent="0.2">
      <c r="W4476" s="402"/>
      <c r="X4476" s="402"/>
      <c r="Y4476" s="402"/>
      <c r="Z4476" s="402"/>
    </row>
    <row r="4477" spans="23:26" x14ac:dyDescent="0.2">
      <c r="W4477" s="402"/>
      <c r="X4477" s="402"/>
      <c r="Y4477" s="402"/>
      <c r="Z4477" s="402"/>
    </row>
    <row r="4478" spans="23:26" x14ac:dyDescent="0.2">
      <c r="W4478" s="402"/>
      <c r="X4478" s="402"/>
      <c r="Y4478" s="402"/>
      <c r="Z4478" s="402"/>
    </row>
    <row r="4479" spans="23:26" x14ac:dyDescent="0.2">
      <c r="W4479" s="402"/>
      <c r="X4479" s="402"/>
      <c r="Y4479" s="402"/>
      <c r="Z4479" s="402"/>
    </row>
    <row r="4480" spans="23:26" x14ac:dyDescent="0.2">
      <c r="W4480" s="402"/>
      <c r="X4480" s="402"/>
      <c r="Y4480" s="402"/>
      <c r="Z4480" s="402"/>
    </row>
    <row r="4481" spans="23:26" x14ac:dyDescent="0.2">
      <c r="W4481" s="402"/>
      <c r="X4481" s="402"/>
      <c r="Y4481" s="402"/>
      <c r="Z4481" s="402"/>
    </row>
    <row r="4482" spans="23:26" x14ac:dyDescent="0.2">
      <c r="W4482" s="402"/>
      <c r="X4482" s="402"/>
      <c r="Y4482" s="402"/>
      <c r="Z4482" s="402"/>
    </row>
    <row r="4483" spans="23:26" x14ac:dyDescent="0.2">
      <c r="W4483" s="402"/>
      <c r="X4483" s="402"/>
      <c r="Y4483" s="402"/>
      <c r="Z4483" s="402"/>
    </row>
    <row r="4484" spans="23:26" x14ac:dyDescent="0.2">
      <c r="W4484" s="402"/>
      <c r="X4484" s="402"/>
      <c r="Y4484" s="402"/>
      <c r="Z4484" s="402"/>
    </row>
    <row r="4485" spans="23:26" x14ac:dyDescent="0.2">
      <c r="W4485" s="402"/>
      <c r="X4485" s="402"/>
      <c r="Y4485" s="402"/>
      <c r="Z4485" s="402"/>
    </row>
    <row r="4486" spans="23:26" x14ac:dyDescent="0.2">
      <c r="W4486" s="402"/>
      <c r="X4486" s="402"/>
      <c r="Y4486" s="402"/>
      <c r="Z4486" s="402"/>
    </row>
    <row r="4487" spans="23:26" x14ac:dyDescent="0.2">
      <c r="W4487" s="402"/>
      <c r="X4487" s="402"/>
      <c r="Y4487" s="402"/>
      <c r="Z4487" s="402"/>
    </row>
    <row r="4488" spans="23:26" x14ac:dyDescent="0.2">
      <c r="W4488" s="402"/>
      <c r="X4488" s="402"/>
      <c r="Y4488" s="402"/>
      <c r="Z4488" s="402"/>
    </row>
    <row r="4489" spans="23:26" x14ac:dyDescent="0.2">
      <c r="W4489" s="402"/>
      <c r="X4489" s="402"/>
      <c r="Y4489" s="402"/>
      <c r="Z4489" s="402"/>
    </row>
    <row r="4490" spans="23:26" x14ac:dyDescent="0.2">
      <c r="W4490" s="402"/>
      <c r="X4490" s="402"/>
      <c r="Y4490" s="402"/>
      <c r="Z4490" s="402"/>
    </row>
    <row r="4491" spans="23:26" x14ac:dyDescent="0.2">
      <c r="W4491" s="402"/>
      <c r="X4491" s="402"/>
      <c r="Y4491" s="402"/>
      <c r="Z4491" s="402"/>
    </row>
    <row r="4492" spans="23:26" x14ac:dyDescent="0.2">
      <c r="W4492" s="402"/>
      <c r="X4492" s="402"/>
      <c r="Y4492" s="402"/>
      <c r="Z4492" s="402"/>
    </row>
    <row r="4493" spans="23:26" x14ac:dyDescent="0.2">
      <c r="W4493" s="402"/>
      <c r="X4493" s="402"/>
      <c r="Y4493" s="402"/>
      <c r="Z4493" s="402"/>
    </row>
    <row r="4494" spans="23:26" x14ac:dyDescent="0.2">
      <c r="W4494" s="402"/>
      <c r="X4494" s="402"/>
      <c r="Y4494" s="402"/>
      <c r="Z4494" s="402"/>
    </row>
    <row r="4495" spans="23:26" x14ac:dyDescent="0.2">
      <c r="W4495" s="402"/>
      <c r="X4495" s="402"/>
      <c r="Y4495" s="402"/>
      <c r="Z4495" s="402"/>
    </row>
    <row r="4496" spans="23:26" x14ac:dyDescent="0.2">
      <c r="W4496" s="402"/>
      <c r="X4496" s="402"/>
      <c r="Y4496" s="402"/>
      <c r="Z4496" s="402"/>
    </row>
    <row r="4497" spans="23:26" x14ac:dyDescent="0.2">
      <c r="W4497" s="402"/>
      <c r="X4497" s="402"/>
      <c r="Y4497" s="402"/>
      <c r="Z4497" s="402"/>
    </row>
    <row r="4498" spans="23:26" x14ac:dyDescent="0.2">
      <c r="W4498" s="402"/>
      <c r="X4498" s="402"/>
      <c r="Y4498" s="402"/>
      <c r="Z4498" s="402"/>
    </row>
    <row r="4499" spans="23:26" x14ac:dyDescent="0.2">
      <c r="W4499" s="402"/>
      <c r="X4499" s="402"/>
      <c r="Y4499" s="402"/>
      <c r="Z4499" s="402"/>
    </row>
    <row r="4500" spans="23:26" x14ac:dyDescent="0.2">
      <c r="W4500" s="402"/>
      <c r="X4500" s="402"/>
      <c r="Y4500" s="402"/>
      <c r="Z4500" s="402"/>
    </row>
    <row r="4501" spans="23:26" x14ac:dyDescent="0.2">
      <c r="W4501" s="402"/>
      <c r="X4501" s="402"/>
      <c r="Y4501" s="402"/>
      <c r="Z4501" s="402"/>
    </row>
    <row r="4502" spans="23:26" x14ac:dyDescent="0.2">
      <c r="W4502" s="402"/>
      <c r="X4502" s="402"/>
      <c r="Y4502" s="402"/>
      <c r="Z4502" s="402"/>
    </row>
    <row r="4503" spans="23:26" x14ac:dyDescent="0.2">
      <c r="W4503" s="402"/>
      <c r="X4503" s="402"/>
      <c r="Y4503" s="402"/>
      <c r="Z4503" s="402"/>
    </row>
    <row r="4504" spans="23:26" x14ac:dyDescent="0.2">
      <c r="W4504" s="402"/>
      <c r="X4504" s="402"/>
      <c r="Y4504" s="402"/>
      <c r="Z4504" s="402"/>
    </row>
    <row r="4505" spans="23:26" x14ac:dyDescent="0.2">
      <c r="W4505" s="402"/>
      <c r="X4505" s="402"/>
      <c r="Y4505" s="402"/>
      <c r="Z4505" s="402"/>
    </row>
    <row r="4506" spans="23:26" x14ac:dyDescent="0.2">
      <c r="W4506" s="402"/>
      <c r="X4506" s="402"/>
      <c r="Y4506" s="402"/>
      <c r="Z4506" s="402"/>
    </row>
    <row r="4507" spans="23:26" x14ac:dyDescent="0.2">
      <c r="W4507" s="402"/>
      <c r="X4507" s="402"/>
      <c r="Y4507" s="402"/>
      <c r="Z4507" s="402"/>
    </row>
    <row r="4508" spans="23:26" x14ac:dyDescent="0.2">
      <c r="W4508" s="402"/>
      <c r="X4508" s="402"/>
      <c r="Y4508" s="402"/>
      <c r="Z4508" s="402"/>
    </row>
    <row r="4509" spans="23:26" x14ac:dyDescent="0.2">
      <c r="W4509" s="402"/>
      <c r="X4509" s="402"/>
      <c r="Y4509" s="402"/>
      <c r="Z4509" s="402"/>
    </row>
    <row r="4510" spans="23:26" x14ac:dyDescent="0.2">
      <c r="W4510" s="402"/>
      <c r="X4510" s="402"/>
      <c r="Y4510" s="402"/>
      <c r="Z4510" s="402"/>
    </row>
    <row r="4511" spans="23:26" x14ac:dyDescent="0.2">
      <c r="W4511" s="402"/>
      <c r="X4511" s="402"/>
      <c r="Y4511" s="402"/>
      <c r="Z4511" s="402"/>
    </row>
    <row r="4512" spans="23:26" x14ac:dyDescent="0.2">
      <c r="W4512" s="402"/>
      <c r="X4512" s="402"/>
      <c r="Y4512" s="402"/>
      <c r="Z4512" s="402"/>
    </row>
    <row r="4513" spans="23:26" x14ac:dyDescent="0.2">
      <c r="W4513" s="402"/>
      <c r="X4513" s="402"/>
      <c r="Y4513" s="402"/>
      <c r="Z4513" s="402"/>
    </row>
    <row r="4514" spans="23:26" x14ac:dyDescent="0.2">
      <c r="W4514" s="402"/>
      <c r="X4514" s="402"/>
      <c r="Y4514" s="402"/>
      <c r="Z4514" s="402"/>
    </row>
    <row r="4515" spans="23:26" x14ac:dyDescent="0.2">
      <c r="W4515" s="402"/>
      <c r="X4515" s="402"/>
      <c r="Y4515" s="402"/>
      <c r="Z4515" s="402"/>
    </row>
    <row r="4516" spans="23:26" x14ac:dyDescent="0.2">
      <c r="W4516" s="402"/>
      <c r="X4516" s="402"/>
      <c r="Y4516" s="402"/>
      <c r="Z4516" s="402"/>
    </row>
    <row r="4517" spans="23:26" x14ac:dyDescent="0.2">
      <c r="W4517" s="402"/>
      <c r="X4517" s="402"/>
      <c r="Y4517" s="402"/>
      <c r="Z4517" s="402"/>
    </row>
    <row r="4518" spans="23:26" x14ac:dyDescent="0.2">
      <c r="W4518" s="402"/>
      <c r="X4518" s="402"/>
      <c r="Y4518" s="402"/>
      <c r="Z4518" s="402"/>
    </row>
    <row r="4519" spans="23:26" x14ac:dyDescent="0.2">
      <c r="W4519" s="402"/>
      <c r="X4519" s="402"/>
      <c r="Y4519" s="402"/>
      <c r="Z4519" s="402"/>
    </row>
    <row r="4520" spans="23:26" x14ac:dyDescent="0.2">
      <c r="W4520" s="402"/>
      <c r="X4520" s="402"/>
      <c r="Y4520" s="402"/>
      <c r="Z4520" s="402"/>
    </row>
    <row r="4521" spans="23:26" x14ac:dyDescent="0.2">
      <c r="W4521" s="402"/>
      <c r="X4521" s="402"/>
      <c r="Y4521" s="402"/>
      <c r="Z4521" s="402"/>
    </row>
    <row r="4522" spans="23:26" x14ac:dyDescent="0.2">
      <c r="W4522" s="402"/>
      <c r="X4522" s="402"/>
      <c r="Y4522" s="402"/>
      <c r="Z4522" s="402"/>
    </row>
    <row r="4523" spans="23:26" x14ac:dyDescent="0.2">
      <c r="W4523" s="402"/>
      <c r="X4523" s="402"/>
      <c r="Y4523" s="402"/>
      <c r="Z4523" s="402"/>
    </row>
    <row r="4524" spans="23:26" x14ac:dyDescent="0.2">
      <c r="W4524" s="402"/>
      <c r="X4524" s="402"/>
      <c r="Y4524" s="402"/>
      <c r="Z4524" s="402"/>
    </row>
    <row r="4525" spans="23:26" x14ac:dyDescent="0.2">
      <c r="W4525" s="402"/>
      <c r="X4525" s="402"/>
      <c r="Y4525" s="402"/>
      <c r="Z4525" s="402"/>
    </row>
    <row r="4526" spans="23:26" x14ac:dyDescent="0.2">
      <c r="W4526" s="402"/>
      <c r="X4526" s="402"/>
      <c r="Y4526" s="402"/>
      <c r="Z4526" s="402"/>
    </row>
    <row r="4527" spans="23:26" x14ac:dyDescent="0.2">
      <c r="W4527" s="402"/>
      <c r="X4527" s="402"/>
      <c r="Y4527" s="402"/>
      <c r="Z4527" s="402"/>
    </row>
    <row r="4528" spans="23:26" x14ac:dyDescent="0.2">
      <c r="W4528" s="402"/>
      <c r="X4528" s="402"/>
      <c r="Y4528" s="402"/>
      <c r="Z4528" s="402"/>
    </row>
    <row r="4529" spans="23:26" x14ac:dyDescent="0.2">
      <c r="W4529" s="402"/>
      <c r="X4529" s="402"/>
      <c r="Y4529" s="402"/>
      <c r="Z4529" s="402"/>
    </row>
    <row r="4530" spans="23:26" x14ac:dyDescent="0.2">
      <c r="W4530" s="402"/>
      <c r="X4530" s="402"/>
      <c r="Y4530" s="402"/>
      <c r="Z4530" s="402"/>
    </row>
    <row r="4531" spans="23:26" x14ac:dyDescent="0.2">
      <c r="W4531" s="402"/>
      <c r="X4531" s="402"/>
      <c r="Y4531" s="402"/>
      <c r="Z4531" s="402"/>
    </row>
    <row r="4532" spans="23:26" x14ac:dyDescent="0.2">
      <c r="W4532" s="402"/>
      <c r="X4532" s="402"/>
      <c r="Y4532" s="402"/>
      <c r="Z4532" s="402"/>
    </row>
    <row r="4533" spans="23:26" x14ac:dyDescent="0.2">
      <c r="W4533" s="402"/>
      <c r="X4533" s="402"/>
      <c r="Y4533" s="402"/>
      <c r="Z4533" s="402"/>
    </row>
    <row r="4534" spans="23:26" x14ac:dyDescent="0.2">
      <c r="W4534" s="402"/>
      <c r="X4534" s="402"/>
      <c r="Y4534" s="402"/>
      <c r="Z4534" s="402"/>
    </row>
    <row r="4535" spans="23:26" x14ac:dyDescent="0.2">
      <c r="W4535" s="402"/>
      <c r="X4535" s="402"/>
      <c r="Y4535" s="402"/>
      <c r="Z4535" s="402"/>
    </row>
    <row r="4536" spans="23:26" x14ac:dyDescent="0.2">
      <c r="W4536" s="402"/>
      <c r="X4536" s="402"/>
      <c r="Y4536" s="402"/>
      <c r="Z4536" s="402"/>
    </row>
    <row r="4537" spans="23:26" x14ac:dyDescent="0.2">
      <c r="W4537" s="402"/>
      <c r="X4537" s="402"/>
      <c r="Y4537" s="402"/>
      <c r="Z4537" s="402"/>
    </row>
    <row r="4538" spans="23:26" x14ac:dyDescent="0.2">
      <c r="W4538" s="402"/>
      <c r="X4538" s="402"/>
      <c r="Y4538" s="402"/>
      <c r="Z4538" s="402"/>
    </row>
    <row r="4539" spans="23:26" x14ac:dyDescent="0.2">
      <c r="W4539" s="402"/>
      <c r="X4539" s="402"/>
      <c r="Y4539" s="402"/>
      <c r="Z4539" s="402"/>
    </row>
    <row r="4540" spans="23:26" x14ac:dyDescent="0.2">
      <c r="W4540" s="402"/>
      <c r="X4540" s="402"/>
      <c r="Y4540" s="402"/>
      <c r="Z4540" s="402"/>
    </row>
    <row r="4541" spans="23:26" x14ac:dyDescent="0.2">
      <c r="W4541" s="402"/>
      <c r="X4541" s="402"/>
      <c r="Y4541" s="402"/>
      <c r="Z4541" s="402"/>
    </row>
    <row r="4542" spans="23:26" x14ac:dyDescent="0.2">
      <c r="W4542" s="402"/>
      <c r="X4542" s="402"/>
      <c r="Y4542" s="402"/>
      <c r="Z4542" s="402"/>
    </row>
    <row r="4543" spans="23:26" x14ac:dyDescent="0.2">
      <c r="W4543" s="402"/>
      <c r="X4543" s="402"/>
      <c r="Y4543" s="402"/>
      <c r="Z4543" s="402"/>
    </row>
    <row r="4544" spans="23:26" x14ac:dyDescent="0.2">
      <c r="W4544" s="402"/>
      <c r="X4544" s="402"/>
      <c r="Y4544" s="402"/>
      <c r="Z4544" s="402"/>
    </row>
    <row r="4545" spans="23:26" x14ac:dyDescent="0.2">
      <c r="W4545" s="402"/>
      <c r="X4545" s="402"/>
      <c r="Y4545" s="402"/>
      <c r="Z4545" s="402"/>
    </row>
    <row r="4546" spans="23:26" x14ac:dyDescent="0.2">
      <c r="W4546" s="402"/>
      <c r="X4546" s="402"/>
      <c r="Y4546" s="402"/>
      <c r="Z4546" s="402"/>
    </row>
    <row r="4547" spans="23:26" x14ac:dyDescent="0.2">
      <c r="W4547" s="402"/>
      <c r="X4547" s="402"/>
      <c r="Y4547" s="402"/>
      <c r="Z4547" s="402"/>
    </row>
    <row r="4548" spans="23:26" x14ac:dyDescent="0.2">
      <c r="W4548" s="402"/>
      <c r="X4548" s="402"/>
      <c r="Y4548" s="402"/>
      <c r="Z4548" s="402"/>
    </row>
    <row r="4549" spans="23:26" x14ac:dyDescent="0.2">
      <c r="W4549" s="402"/>
      <c r="X4549" s="402"/>
      <c r="Y4549" s="402"/>
      <c r="Z4549" s="402"/>
    </row>
    <row r="4550" spans="23:26" x14ac:dyDescent="0.2">
      <c r="W4550" s="402"/>
      <c r="X4550" s="402"/>
      <c r="Y4550" s="402"/>
      <c r="Z4550" s="402"/>
    </row>
    <row r="4551" spans="23:26" x14ac:dyDescent="0.2">
      <c r="W4551" s="402"/>
      <c r="X4551" s="402"/>
      <c r="Y4551" s="402"/>
      <c r="Z4551" s="402"/>
    </row>
    <row r="4552" spans="23:26" x14ac:dyDescent="0.2">
      <c r="W4552" s="402"/>
      <c r="X4552" s="402"/>
      <c r="Y4552" s="402"/>
      <c r="Z4552" s="402"/>
    </row>
    <row r="4553" spans="23:26" x14ac:dyDescent="0.2">
      <c r="W4553" s="402"/>
      <c r="X4553" s="402"/>
      <c r="Y4553" s="402"/>
      <c r="Z4553" s="402"/>
    </row>
    <row r="4554" spans="23:26" x14ac:dyDescent="0.2">
      <c r="W4554" s="402"/>
      <c r="X4554" s="402"/>
      <c r="Y4554" s="402"/>
      <c r="Z4554" s="402"/>
    </row>
    <row r="4555" spans="23:26" x14ac:dyDescent="0.2">
      <c r="W4555" s="402"/>
      <c r="X4555" s="402"/>
      <c r="Y4555" s="402"/>
      <c r="Z4555" s="402"/>
    </row>
    <row r="4556" spans="23:26" x14ac:dyDescent="0.2">
      <c r="W4556" s="402"/>
      <c r="X4556" s="402"/>
      <c r="Y4556" s="402"/>
      <c r="Z4556" s="402"/>
    </row>
    <row r="4557" spans="23:26" x14ac:dyDescent="0.2">
      <c r="W4557" s="402"/>
      <c r="X4557" s="402"/>
      <c r="Y4557" s="402"/>
      <c r="Z4557" s="402"/>
    </row>
    <row r="4558" spans="23:26" x14ac:dyDescent="0.2">
      <c r="W4558" s="402"/>
      <c r="X4558" s="402"/>
      <c r="Y4558" s="402"/>
      <c r="Z4558" s="402"/>
    </row>
    <row r="4559" spans="23:26" x14ac:dyDescent="0.2">
      <c r="W4559" s="402"/>
      <c r="X4559" s="402"/>
      <c r="Y4559" s="402"/>
      <c r="Z4559" s="402"/>
    </row>
    <row r="4560" spans="23:26" x14ac:dyDescent="0.2">
      <c r="W4560" s="402"/>
      <c r="X4560" s="402"/>
      <c r="Y4560" s="402"/>
      <c r="Z4560" s="402"/>
    </row>
    <row r="4561" spans="23:26" x14ac:dyDescent="0.2">
      <c r="W4561" s="402"/>
      <c r="X4561" s="402"/>
      <c r="Y4561" s="402"/>
      <c r="Z4561" s="402"/>
    </row>
    <row r="4562" spans="23:26" x14ac:dyDescent="0.2">
      <c r="W4562" s="402"/>
      <c r="X4562" s="402"/>
      <c r="Y4562" s="402"/>
      <c r="Z4562" s="402"/>
    </row>
    <row r="4563" spans="23:26" x14ac:dyDescent="0.2">
      <c r="W4563" s="402"/>
      <c r="X4563" s="402"/>
      <c r="Y4563" s="402"/>
      <c r="Z4563" s="402"/>
    </row>
    <row r="4564" spans="23:26" x14ac:dyDescent="0.2">
      <c r="W4564" s="402"/>
      <c r="X4564" s="402"/>
      <c r="Y4564" s="402"/>
      <c r="Z4564" s="402"/>
    </row>
    <row r="4565" spans="23:26" x14ac:dyDescent="0.2">
      <c r="W4565" s="402"/>
      <c r="X4565" s="402"/>
      <c r="Y4565" s="402"/>
      <c r="Z4565" s="402"/>
    </row>
    <row r="4566" spans="23:26" x14ac:dyDescent="0.2">
      <c r="W4566" s="402"/>
      <c r="X4566" s="402"/>
      <c r="Y4566" s="402"/>
      <c r="Z4566" s="402"/>
    </row>
    <row r="4567" spans="23:26" x14ac:dyDescent="0.2">
      <c r="W4567" s="402"/>
      <c r="X4567" s="402"/>
      <c r="Y4567" s="402"/>
      <c r="Z4567" s="402"/>
    </row>
    <row r="4568" spans="23:26" x14ac:dyDescent="0.2">
      <c r="W4568" s="402"/>
      <c r="X4568" s="402"/>
      <c r="Y4568" s="402"/>
      <c r="Z4568" s="402"/>
    </row>
    <row r="4569" spans="23:26" x14ac:dyDescent="0.2">
      <c r="W4569" s="402"/>
      <c r="X4569" s="402"/>
      <c r="Y4569" s="402"/>
      <c r="Z4569" s="402"/>
    </row>
    <row r="4570" spans="23:26" x14ac:dyDescent="0.2">
      <c r="W4570" s="402"/>
      <c r="X4570" s="402"/>
      <c r="Y4570" s="402"/>
      <c r="Z4570" s="402"/>
    </row>
    <row r="4571" spans="23:26" x14ac:dyDescent="0.2">
      <c r="W4571" s="402"/>
      <c r="X4571" s="402"/>
      <c r="Y4571" s="402"/>
      <c r="Z4571" s="402"/>
    </row>
    <row r="4572" spans="23:26" x14ac:dyDescent="0.2">
      <c r="W4572" s="402"/>
      <c r="X4572" s="402"/>
      <c r="Y4572" s="402"/>
      <c r="Z4572" s="402"/>
    </row>
    <row r="4573" spans="23:26" x14ac:dyDescent="0.2">
      <c r="W4573" s="402"/>
      <c r="X4573" s="402"/>
      <c r="Y4573" s="402"/>
      <c r="Z4573" s="402"/>
    </row>
    <row r="4574" spans="23:26" x14ac:dyDescent="0.2">
      <c r="W4574" s="402"/>
      <c r="X4574" s="402"/>
      <c r="Y4574" s="402"/>
      <c r="Z4574" s="402"/>
    </row>
    <row r="4575" spans="23:26" x14ac:dyDescent="0.2">
      <c r="W4575" s="402"/>
      <c r="X4575" s="402"/>
      <c r="Y4575" s="402"/>
      <c r="Z4575" s="402"/>
    </row>
    <row r="4576" spans="23:26" x14ac:dyDescent="0.2">
      <c r="W4576" s="402"/>
      <c r="X4576" s="402"/>
      <c r="Y4576" s="402"/>
      <c r="Z4576" s="402"/>
    </row>
    <row r="4577" spans="23:26" x14ac:dyDescent="0.2">
      <c r="W4577" s="402"/>
      <c r="X4577" s="402"/>
      <c r="Y4577" s="402"/>
      <c r="Z4577" s="402"/>
    </row>
    <row r="4578" spans="23:26" x14ac:dyDescent="0.2">
      <c r="W4578" s="402"/>
      <c r="X4578" s="402"/>
      <c r="Y4578" s="402"/>
      <c r="Z4578" s="402"/>
    </row>
    <row r="4579" spans="23:26" x14ac:dyDescent="0.2">
      <c r="W4579" s="402"/>
      <c r="X4579" s="402"/>
      <c r="Y4579" s="402"/>
      <c r="Z4579" s="402"/>
    </row>
    <row r="4580" spans="23:26" x14ac:dyDescent="0.2">
      <c r="W4580" s="402"/>
      <c r="X4580" s="402"/>
      <c r="Y4580" s="402"/>
      <c r="Z4580" s="402"/>
    </row>
    <row r="4581" spans="23:26" x14ac:dyDescent="0.2">
      <c r="W4581" s="402"/>
      <c r="X4581" s="402"/>
      <c r="Y4581" s="402"/>
      <c r="Z4581" s="402"/>
    </row>
    <row r="4582" spans="23:26" x14ac:dyDescent="0.2">
      <c r="W4582" s="402"/>
      <c r="X4582" s="402"/>
      <c r="Y4582" s="402"/>
      <c r="Z4582" s="402"/>
    </row>
    <row r="4583" spans="23:26" x14ac:dyDescent="0.2">
      <c r="W4583" s="402"/>
      <c r="X4583" s="402"/>
      <c r="Y4583" s="402"/>
      <c r="Z4583" s="402"/>
    </row>
    <row r="4584" spans="23:26" x14ac:dyDescent="0.2">
      <c r="W4584" s="402"/>
      <c r="X4584" s="402"/>
      <c r="Y4584" s="402"/>
      <c r="Z4584" s="402"/>
    </row>
    <row r="4585" spans="23:26" x14ac:dyDescent="0.2">
      <c r="W4585" s="402"/>
      <c r="X4585" s="402"/>
      <c r="Y4585" s="402"/>
      <c r="Z4585" s="402"/>
    </row>
    <row r="4586" spans="23:26" x14ac:dyDescent="0.2">
      <c r="W4586" s="402"/>
      <c r="X4586" s="402"/>
      <c r="Y4586" s="402"/>
      <c r="Z4586" s="402"/>
    </row>
    <row r="4587" spans="23:26" x14ac:dyDescent="0.2">
      <c r="W4587" s="402"/>
      <c r="X4587" s="402"/>
      <c r="Y4587" s="402"/>
      <c r="Z4587" s="402"/>
    </row>
    <row r="4588" spans="23:26" x14ac:dyDescent="0.2">
      <c r="W4588" s="402"/>
      <c r="X4588" s="402"/>
      <c r="Y4588" s="402"/>
      <c r="Z4588" s="402"/>
    </row>
    <row r="4589" spans="23:26" x14ac:dyDescent="0.2">
      <c r="W4589" s="402"/>
      <c r="X4589" s="402"/>
      <c r="Y4589" s="402"/>
      <c r="Z4589" s="402"/>
    </row>
    <row r="4590" spans="23:26" x14ac:dyDescent="0.2">
      <c r="W4590" s="402"/>
      <c r="X4590" s="402"/>
      <c r="Y4590" s="402"/>
      <c r="Z4590" s="402"/>
    </row>
    <row r="4591" spans="23:26" x14ac:dyDescent="0.2">
      <c r="W4591" s="402"/>
      <c r="X4591" s="402"/>
      <c r="Y4591" s="402"/>
      <c r="Z4591" s="402"/>
    </row>
    <row r="4592" spans="23:26" x14ac:dyDescent="0.2">
      <c r="W4592" s="402"/>
      <c r="X4592" s="402"/>
      <c r="Y4592" s="402"/>
      <c r="Z4592" s="402"/>
    </row>
    <row r="4593" spans="23:26" x14ac:dyDescent="0.2">
      <c r="W4593" s="402"/>
      <c r="X4593" s="402"/>
      <c r="Y4593" s="402"/>
      <c r="Z4593" s="402"/>
    </row>
    <row r="4594" spans="23:26" x14ac:dyDescent="0.2">
      <c r="W4594" s="402"/>
      <c r="X4594" s="402"/>
      <c r="Y4594" s="402"/>
      <c r="Z4594" s="402"/>
    </row>
    <row r="4595" spans="23:26" x14ac:dyDescent="0.2">
      <c r="W4595" s="402"/>
      <c r="X4595" s="402"/>
      <c r="Y4595" s="402"/>
      <c r="Z4595" s="402"/>
    </row>
    <row r="4596" spans="23:26" x14ac:dyDescent="0.2">
      <c r="W4596" s="402"/>
      <c r="X4596" s="402"/>
      <c r="Y4596" s="402"/>
      <c r="Z4596" s="402"/>
    </row>
    <row r="4597" spans="23:26" x14ac:dyDescent="0.2">
      <c r="W4597" s="402"/>
      <c r="X4597" s="402"/>
      <c r="Y4597" s="402"/>
      <c r="Z4597" s="402"/>
    </row>
    <row r="4598" spans="23:26" x14ac:dyDescent="0.2">
      <c r="W4598" s="402"/>
      <c r="X4598" s="402"/>
      <c r="Y4598" s="402"/>
      <c r="Z4598" s="402"/>
    </row>
    <row r="4599" spans="23:26" x14ac:dyDescent="0.2">
      <c r="W4599" s="402"/>
      <c r="X4599" s="402"/>
      <c r="Y4599" s="402"/>
      <c r="Z4599" s="402"/>
    </row>
    <row r="4600" spans="23:26" x14ac:dyDescent="0.2">
      <c r="W4600" s="402"/>
      <c r="X4600" s="402"/>
      <c r="Y4600" s="402"/>
      <c r="Z4600" s="402"/>
    </row>
    <row r="4601" spans="23:26" x14ac:dyDescent="0.2">
      <c r="W4601" s="402"/>
      <c r="X4601" s="402"/>
      <c r="Y4601" s="402"/>
      <c r="Z4601" s="402"/>
    </row>
    <row r="4602" spans="23:26" x14ac:dyDescent="0.2">
      <c r="W4602" s="402"/>
      <c r="X4602" s="402"/>
      <c r="Y4602" s="402"/>
      <c r="Z4602" s="402"/>
    </row>
    <row r="4603" spans="23:26" x14ac:dyDescent="0.2">
      <c r="W4603" s="402"/>
      <c r="X4603" s="402"/>
      <c r="Y4603" s="402"/>
      <c r="Z4603" s="402"/>
    </row>
    <row r="4604" spans="23:26" x14ac:dyDescent="0.2">
      <c r="W4604" s="402"/>
      <c r="X4604" s="402"/>
      <c r="Y4604" s="402"/>
      <c r="Z4604" s="402"/>
    </row>
    <row r="4605" spans="23:26" x14ac:dyDescent="0.2">
      <c r="W4605" s="402"/>
      <c r="X4605" s="402"/>
      <c r="Y4605" s="402"/>
      <c r="Z4605" s="402"/>
    </row>
    <row r="4606" spans="23:26" x14ac:dyDescent="0.2">
      <c r="W4606" s="402"/>
      <c r="X4606" s="402"/>
      <c r="Y4606" s="402"/>
      <c r="Z4606" s="402"/>
    </row>
    <row r="4607" spans="23:26" x14ac:dyDescent="0.2">
      <c r="W4607" s="402"/>
      <c r="X4607" s="402"/>
      <c r="Y4607" s="402"/>
      <c r="Z4607" s="402"/>
    </row>
    <row r="4608" spans="23:26" x14ac:dyDescent="0.2">
      <c r="W4608" s="402"/>
      <c r="X4608" s="402"/>
      <c r="Y4608" s="402"/>
      <c r="Z4608" s="402"/>
    </row>
    <row r="4609" spans="23:26" x14ac:dyDescent="0.2">
      <c r="W4609" s="402"/>
      <c r="X4609" s="402"/>
      <c r="Y4609" s="402"/>
      <c r="Z4609" s="402"/>
    </row>
    <row r="4610" spans="23:26" x14ac:dyDescent="0.2">
      <c r="W4610" s="402"/>
      <c r="X4610" s="402"/>
      <c r="Y4610" s="402"/>
      <c r="Z4610" s="402"/>
    </row>
    <row r="4611" spans="23:26" x14ac:dyDescent="0.2">
      <c r="W4611" s="402"/>
      <c r="X4611" s="402"/>
      <c r="Y4611" s="402"/>
      <c r="Z4611" s="402"/>
    </row>
    <row r="4612" spans="23:26" x14ac:dyDescent="0.2">
      <c r="W4612" s="402"/>
      <c r="X4612" s="402"/>
      <c r="Y4612" s="402"/>
      <c r="Z4612" s="402"/>
    </row>
    <row r="4613" spans="23:26" x14ac:dyDescent="0.2">
      <c r="W4613" s="402"/>
      <c r="X4613" s="402"/>
      <c r="Y4613" s="402"/>
      <c r="Z4613" s="402"/>
    </row>
    <row r="4614" spans="23:26" x14ac:dyDescent="0.2">
      <c r="W4614" s="402"/>
      <c r="X4614" s="402"/>
      <c r="Y4614" s="402"/>
      <c r="Z4614" s="402"/>
    </row>
    <row r="4615" spans="23:26" x14ac:dyDescent="0.2">
      <c r="W4615" s="402"/>
      <c r="X4615" s="402"/>
      <c r="Y4615" s="402"/>
      <c r="Z4615" s="402"/>
    </row>
    <row r="4616" spans="23:26" x14ac:dyDescent="0.2">
      <c r="W4616" s="402"/>
      <c r="X4616" s="402"/>
      <c r="Y4616" s="402"/>
      <c r="Z4616" s="402"/>
    </row>
    <row r="4617" spans="23:26" x14ac:dyDescent="0.2">
      <c r="W4617" s="402"/>
      <c r="X4617" s="402"/>
      <c r="Y4617" s="402"/>
      <c r="Z4617" s="402"/>
    </row>
    <row r="4618" spans="23:26" x14ac:dyDescent="0.2">
      <c r="W4618" s="402"/>
      <c r="X4618" s="402"/>
      <c r="Y4618" s="402"/>
      <c r="Z4618" s="402"/>
    </row>
    <row r="4619" spans="23:26" x14ac:dyDescent="0.2">
      <c r="W4619" s="402"/>
      <c r="X4619" s="402"/>
      <c r="Y4619" s="402"/>
      <c r="Z4619" s="402"/>
    </row>
    <row r="4620" spans="23:26" x14ac:dyDescent="0.2">
      <c r="W4620" s="402"/>
      <c r="X4620" s="402"/>
      <c r="Y4620" s="402"/>
      <c r="Z4620" s="402"/>
    </row>
    <row r="4621" spans="23:26" x14ac:dyDescent="0.2">
      <c r="W4621" s="402"/>
      <c r="X4621" s="402"/>
      <c r="Y4621" s="402"/>
      <c r="Z4621" s="402"/>
    </row>
    <row r="4622" spans="23:26" x14ac:dyDescent="0.2">
      <c r="W4622" s="402"/>
      <c r="X4622" s="402"/>
      <c r="Y4622" s="402"/>
      <c r="Z4622" s="402"/>
    </row>
    <row r="4623" spans="23:26" x14ac:dyDescent="0.2">
      <c r="W4623" s="402"/>
      <c r="X4623" s="402"/>
      <c r="Y4623" s="402"/>
      <c r="Z4623" s="402"/>
    </row>
    <row r="4624" spans="23:26" x14ac:dyDescent="0.2">
      <c r="W4624" s="402"/>
      <c r="X4624" s="402"/>
      <c r="Y4624" s="402"/>
      <c r="Z4624" s="402"/>
    </row>
    <row r="4625" spans="23:26" x14ac:dyDescent="0.2">
      <c r="W4625" s="402"/>
      <c r="X4625" s="402"/>
      <c r="Y4625" s="402"/>
      <c r="Z4625" s="402"/>
    </row>
    <row r="4626" spans="23:26" x14ac:dyDescent="0.2">
      <c r="W4626" s="402"/>
      <c r="X4626" s="402"/>
      <c r="Y4626" s="402"/>
      <c r="Z4626" s="402"/>
    </row>
    <row r="4627" spans="23:26" x14ac:dyDescent="0.2">
      <c r="W4627" s="402"/>
      <c r="X4627" s="402"/>
      <c r="Y4627" s="402"/>
      <c r="Z4627" s="402"/>
    </row>
    <row r="4628" spans="23:26" x14ac:dyDescent="0.2">
      <c r="W4628" s="402"/>
      <c r="X4628" s="402"/>
      <c r="Y4628" s="402"/>
      <c r="Z4628" s="402"/>
    </row>
    <row r="4629" spans="23:26" x14ac:dyDescent="0.2">
      <c r="W4629" s="402"/>
      <c r="X4629" s="402"/>
      <c r="Y4629" s="402"/>
      <c r="Z4629" s="402"/>
    </row>
    <row r="4630" spans="23:26" x14ac:dyDescent="0.2">
      <c r="W4630" s="402"/>
      <c r="X4630" s="402"/>
      <c r="Y4630" s="402"/>
      <c r="Z4630" s="402"/>
    </row>
    <row r="4631" spans="23:26" x14ac:dyDescent="0.2">
      <c r="W4631" s="402"/>
      <c r="X4631" s="402"/>
      <c r="Y4631" s="402"/>
      <c r="Z4631" s="402"/>
    </row>
    <row r="4632" spans="23:26" x14ac:dyDescent="0.2">
      <c r="W4632" s="402"/>
      <c r="X4632" s="402"/>
      <c r="Y4632" s="402"/>
      <c r="Z4632" s="402"/>
    </row>
    <row r="4633" spans="23:26" x14ac:dyDescent="0.2">
      <c r="W4633" s="402"/>
      <c r="X4633" s="402"/>
      <c r="Y4633" s="402"/>
      <c r="Z4633" s="402"/>
    </row>
    <row r="4634" spans="23:26" x14ac:dyDescent="0.2">
      <c r="W4634" s="402"/>
      <c r="X4634" s="402"/>
      <c r="Y4634" s="402"/>
      <c r="Z4634" s="402"/>
    </row>
    <row r="4635" spans="23:26" x14ac:dyDescent="0.2">
      <c r="W4635" s="402"/>
      <c r="X4635" s="402"/>
      <c r="Y4635" s="402"/>
      <c r="Z4635" s="402"/>
    </row>
    <row r="4636" spans="23:26" x14ac:dyDescent="0.2">
      <c r="W4636" s="402"/>
      <c r="X4636" s="402"/>
      <c r="Y4636" s="402"/>
      <c r="Z4636" s="402"/>
    </row>
    <row r="4637" spans="23:26" x14ac:dyDescent="0.2">
      <c r="W4637" s="402"/>
      <c r="X4637" s="402"/>
      <c r="Y4637" s="402"/>
      <c r="Z4637" s="402"/>
    </row>
    <row r="4638" spans="23:26" x14ac:dyDescent="0.2">
      <c r="W4638" s="402"/>
      <c r="X4638" s="402"/>
      <c r="Y4638" s="402"/>
      <c r="Z4638" s="402"/>
    </row>
    <row r="4639" spans="23:26" x14ac:dyDescent="0.2">
      <c r="W4639" s="402"/>
      <c r="X4639" s="402"/>
      <c r="Y4639" s="402"/>
      <c r="Z4639" s="402"/>
    </row>
    <row r="4640" spans="23:26" x14ac:dyDescent="0.2">
      <c r="W4640" s="402"/>
      <c r="X4640" s="402"/>
      <c r="Y4640" s="402"/>
      <c r="Z4640" s="402"/>
    </row>
    <row r="4641" spans="23:26" x14ac:dyDescent="0.2">
      <c r="W4641" s="402"/>
      <c r="X4641" s="402"/>
      <c r="Y4641" s="402"/>
      <c r="Z4641" s="402"/>
    </row>
    <row r="4642" spans="23:26" x14ac:dyDescent="0.2">
      <c r="W4642" s="402"/>
      <c r="X4642" s="402"/>
      <c r="Y4642" s="402"/>
      <c r="Z4642" s="402"/>
    </row>
    <row r="4643" spans="23:26" x14ac:dyDescent="0.2">
      <c r="W4643" s="402"/>
      <c r="X4643" s="402"/>
      <c r="Y4643" s="402"/>
      <c r="Z4643" s="402"/>
    </row>
    <row r="4644" spans="23:26" x14ac:dyDescent="0.2">
      <c r="W4644" s="402"/>
      <c r="X4644" s="402"/>
      <c r="Y4644" s="402"/>
      <c r="Z4644" s="402"/>
    </row>
    <row r="4645" spans="23:26" x14ac:dyDescent="0.2">
      <c r="W4645" s="402"/>
      <c r="X4645" s="402"/>
      <c r="Y4645" s="402"/>
      <c r="Z4645" s="402"/>
    </row>
    <row r="4646" spans="23:26" x14ac:dyDescent="0.2">
      <c r="W4646" s="402"/>
      <c r="X4646" s="402"/>
      <c r="Y4646" s="402"/>
      <c r="Z4646" s="402"/>
    </row>
    <row r="4647" spans="23:26" x14ac:dyDescent="0.2">
      <c r="W4647" s="402"/>
      <c r="X4647" s="402"/>
      <c r="Y4647" s="402"/>
      <c r="Z4647" s="402"/>
    </row>
    <row r="4648" spans="23:26" x14ac:dyDescent="0.2">
      <c r="W4648" s="402"/>
      <c r="X4648" s="402"/>
      <c r="Y4648" s="402"/>
      <c r="Z4648" s="402"/>
    </row>
    <row r="4649" spans="23:26" x14ac:dyDescent="0.2">
      <c r="W4649" s="402"/>
      <c r="X4649" s="402"/>
      <c r="Y4649" s="402"/>
      <c r="Z4649" s="402"/>
    </row>
    <row r="4650" spans="23:26" x14ac:dyDescent="0.2">
      <c r="W4650" s="402"/>
      <c r="X4650" s="402"/>
      <c r="Y4650" s="402"/>
      <c r="Z4650" s="402"/>
    </row>
    <row r="4651" spans="23:26" x14ac:dyDescent="0.2">
      <c r="W4651" s="402"/>
      <c r="X4651" s="402"/>
      <c r="Y4651" s="402"/>
      <c r="Z4651" s="402"/>
    </row>
    <row r="4652" spans="23:26" x14ac:dyDescent="0.2">
      <c r="W4652" s="402"/>
      <c r="X4652" s="402"/>
      <c r="Y4652" s="402"/>
      <c r="Z4652" s="402"/>
    </row>
    <row r="4653" spans="23:26" x14ac:dyDescent="0.2">
      <c r="W4653" s="402"/>
      <c r="X4653" s="402"/>
      <c r="Y4653" s="402"/>
      <c r="Z4653" s="402"/>
    </row>
    <row r="4654" spans="23:26" x14ac:dyDescent="0.2">
      <c r="W4654" s="402"/>
      <c r="X4654" s="402"/>
      <c r="Y4654" s="402"/>
      <c r="Z4654" s="402"/>
    </row>
    <row r="4655" spans="23:26" x14ac:dyDescent="0.2">
      <c r="W4655" s="402"/>
      <c r="X4655" s="402"/>
      <c r="Y4655" s="402"/>
      <c r="Z4655" s="402"/>
    </row>
    <row r="4656" spans="23:26" x14ac:dyDescent="0.2">
      <c r="W4656" s="402"/>
      <c r="X4656" s="402"/>
      <c r="Y4656" s="402"/>
      <c r="Z4656" s="402"/>
    </row>
    <row r="4657" spans="23:26" x14ac:dyDescent="0.2">
      <c r="W4657" s="402"/>
      <c r="X4657" s="402"/>
      <c r="Y4657" s="402"/>
      <c r="Z4657" s="402"/>
    </row>
    <row r="4658" spans="23:26" x14ac:dyDescent="0.2">
      <c r="W4658" s="402"/>
      <c r="X4658" s="402"/>
      <c r="Y4658" s="402"/>
      <c r="Z4658" s="402"/>
    </row>
    <row r="4659" spans="23:26" x14ac:dyDescent="0.2">
      <c r="W4659" s="402"/>
      <c r="X4659" s="402"/>
      <c r="Y4659" s="402"/>
      <c r="Z4659" s="402"/>
    </row>
    <row r="4660" spans="23:26" x14ac:dyDescent="0.2">
      <c r="W4660" s="402"/>
      <c r="X4660" s="402"/>
      <c r="Y4660" s="402"/>
      <c r="Z4660" s="402"/>
    </row>
    <row r="4661" spans="23:26" x14ac:dyDescent="0.2">
      <c r="W4661" s="402"/>
      <c r="X4661" s="402"/>
      <c r="Y4661" s="402"/>
      <c r="Z4661" s="402"/>
    </row>
    <row r="4662" spans="23:26" x14ac:dyDescent="0.2">
      <c r="W4662" s="402"/>
      <c r="X4662" s="402"/>
      <c r="Y4662" s="402"/>
      <c r="Z4662" s="402"/>
    </row>
    <row r="4663" spans="23:26" x14ac:dyDescent="0.2">
      <c r="W4663" s="402"/>
      <c r="X4663" s="402"/>
      <c r="Y4663" s="402"/>
      <c r="Z4663" s="402"/>
    </row>
    <row r="4664" spans="23:26" x14ac:dyDescent="0.2">
      <c r="W4664" s="402"/>
      <c r="X4664" s="402"/>
      <c r="Y4664" s="402"/>
      <c r="Z4664" s="402"/>
    </row>
    <row r="4665" spans="23:26" x14ac:dyDescent="0.2">
      <c r="W4665" s="402"/>
      <c r="X4665" s="402"/>
      <c r="Y4665" s="402"/>
      <c r="Z4665" s="402"/>
    </row>
    <row r="4666" spans="23:26" x14ac:dyDescent="0.2">
      <c r="W4666" s="402"/>
      <c r="X4666" s="402"/>
      <c r="Y4666" s="402"/>
      <c r="Z4666" s="402"/>
    </row>
    <row r="4667" spans="23:26" x14ac:dyDescent="0.2">
      <c r="W4667" s="402"/>
      <c r="X4667" s="402"/>
      <c r="Y4667" s="402"/>
      <c r="Z4667" s="402"/>
    </row>
    <row r="4668" spans="23:26" x14ac:dyDescent="0.2">
      <c r="W4668" s="402"/>
      <c r="X4668" s="402"/>
      <c r="Y4668" s="402"/>
      <c r="Z4668" s="402"/>
    </row>
    <row r="4669" spans="23:26" x14ac:dyDescent="0.2">
      <c r="W4669" s="402"/>
      <c r="X4669" s="402"/>
      <c r="Y4669" s="402"/>
      <c r="Z4669" s="402"/>
    </row>
    <row r="4670" spans="23:26" x14ac:dyDescent="0.2">
      <c r="W4670" s="402"/>
      <c r="X4670" s="402"/>
      <c r="Y4670" s="402"/>
      <c r="Z4670" s="402"/>
    </row>
    <row r="4671" spans="23:26" x14ac:dyDescent="0.2">
      <c r="W4671" s="402"/>
      <c r="X4671" s="402"/>
      <c r="Y4671" s="402"/>
      <c r="Z4671" s="402"/>
    </row>
    <row r="4672" spans="23:26" x14ac:dyDescent="0.2">
      <c r="W4672" s="402"/>
      <c r="X4672" s="402"/>
      <c r="Y4672" s="402"/>
      <c r="Z4672" s="402"/>
    </row>
    <row r="4673" spans="23:26" x14ac:dyDescent="0.2">
      <c r="W4673" s="402"/>
      <c r="X4673" s="402"/>
      <c r="Y4673" s="402"/>
      <c r="Z4673" s="402"/>
    </row>
    <row r="4674" spans="23:26" x14ac:dyDescent="0.2">
      <c r="W4674" s="402"/>
      <c r="X4674" s="402"/>
      <c r="Y4674" s="402"/>
      <c r="Z4674" s="402"/>
    </row>
    <row r="4675" spans="23:26" x14ac:dyDescent="0.2">
      <c r="W4675" s="402"/>
      <c r="X4675" s="402"/>
      <c r="Y4675" s="402"/>
      <c r="Z4675" s="402"/>
    </row>
    <row r="4676" spans="23:26" x14ac:dyDescent="0.2">
      <c r="W4676" s="402"/>
      <c r="X4676" s="402"/>
      <c r="Y4676" s="402"/>
      <c r="Z4676" s="402"/>
    </row>
    <row r="4677" spans="23:26" x14ac:dyDescent="0.2">
      <c r="W4677" s="402"/>
      <c r="X4677" s="402"/>
      <c r="Y4677" s="402"/>
      <c r="Z4677" s="402"/>
    </row>
    <row r="4678" spans="23:26" x14ac:dyDescent="0.2">
      <c r="W4678" s="402"/>
      <c r="X4678" s="402"/>
      <c r="Y4678" s="402"/>
      <c r="Z4678" s="402"/>
    </row>
    <row r="4679" spans="23:26" x14ac:dyDescent="0.2">
      <c r="W4679" s="402"/>
      <c r="X4679" s="402"/>
      <c r="Y4679" s="402"/>
      <c r="Z4679" s="402"/>
    </row>
    <row r="4680" spans="23:26" x14ac:dyDescent="0.2">
      <c r="W4680" s="402"/>
      <c r="X4680" s="402"/>
      <c r="Y4680" s="402"/>
      <c r="Z4680" s="402"/>
    </row>
    <row r="4681" spans="23:26" x14ac:dyDescent="0.2">
      <c r="W4681" s="402"/>
      <c r="X4681" s="402"/>
      <c r="Y4681" s="402"/>
      <c r="Z4681" s="402"/>
    </row>
    <row r="4682" spans="23:26" x14ac:dyDescent="0.2">
      <c r="W4682" s="402"/>
      <c r="X4682" s="402"/>
      <c r="Y4682" s="402"/>
      <c r="Z4682" s="402"/>
    </row>
    <row r="4683" spans="23:26" x14ac:dyDescent="0.2">
      <c r="W4683" s="402"/>
      <c r="X4683" s="402"/>
      <c r="Y4683" s="402"/>
      <c r="Z4683" s="402"/>
    </row>
    <row r="4684" spans="23:26" x14ac:dyDescent="0.2">
      <c r="W4684" s="402"/>
      <c r="X4684" s="402"/>
      <c r="Y4684" s="402"/>
      <c r="Z4684" s="402"/>
    </row>
    <row r="4685" spans="23:26" x14ac:dyDescent="0.2">
      <c r="W4685" s="402"/>
      <c r="X4685" s="402"/>
      <c r="Y4685" s="402"/>
      <c r="Z4685" s="402"/>
    </row>
    <row r="4686" spans="23:26" x14ac:dyDescent="0.2">
      <c r="W4686" s="402"/>
      <c r="X4686" s="402"/>
      <c r="Y4686" s="402"/>
      <c r="Z4686" s="402"/>
    </row>
    <row r="4687" spans="23:26" x14ac:dyDescent="0.2">
      <c r="W4687" s="402"/>
      <c r="X4687" s="402"/>
      <c r="Y4687" s="402"/>
      <c r="Z4687" s="402"/>
    </row>
    <row r="4688" spans="23:26" x14ac:dyDescent="0.2">
      <c r="W4688" s="402"/>
      <c r="X4688" s="402"/>
      <c r="Y4688" s="402"/>
      <c r="Z4688" s="402"/>
    </row>
    <row r="4689" spans="23:26" x14ac:dyDescent="0.2">
      <c r="W4689" s="402"/>
      <c r="X4689" s="402"/>
      <c r="Y4689" s="402"/>
      <c r="Z4689" s="402"/>
    </row>
    <row r="4690" spans="23:26" x14ac:dyDescent="0.2">
      <c r="W4690" s="402"/>
      <c r="X4690" s="402"/>
      <c r="Y4690" s="402"/>
      <c r="Z4690" s="402"/>
    </row>
    <row r="4691" spans="23:26" x14ac:dyDescent="0.2">
      <c r="W4691" s="402"/>
      <c r="X4691" s="402"/>
      <c r="Y4691" s="402"/>
      <c r="Z4691" s="402"/>
    </row>
    <row r="4692" spans="23:26" x14ac:dyDescent="0.2">
      <c r="W4692" s="402"/>
      <c r="X4692" s="402"/>
      <c r="Y4692" s="402"/>
      <c r="Z4692" s="402"/>
    </row>
    <row r="4693" spans="23:26" x14ac:dyDescent="0.2">
      <c r="W4693" s="402"/>
      <c r="X4693" s="402"/>
      <c r="Y4693" s="402"/>
      <c r="Z4693" s="402"/>
    </row>
    <row r="4694" spans="23:26" x14ac:dyDescent="0.2">
      <c r="W4694" s="402"/>
      <c r="X4694" s="402"/>
      <c r="Y4694" s="402"/>
      <c r="Z4694" s="402"/>
    </row>
    <row r="4695" spans="23:26" x14ac:dyDescent="0.2">
      <c r="W4695" s="402"/>
      <c r="X4695" s="402"/>
      <c r="Y4695" s="402"/>
      <c r="Z4695" s="402"/>
    </row>
    <row r="4696" spans="23:26" x14ac:dyDescent="0.2">
      <c r="W4696" s="402"/>
      <c r="X4696" s="402"/>
      <c r="Y4696" s="402"/>
      <c r="Z4696" s="402"/>
    </row>
    <row r="4697" spans="23:26" x14ac:dyDescent="0.2">
      <c r="W4697" s="402"/>
      <c r="X4697" s="402"/>
      <c r="Y4697" s="402"/>
      <c r="Z4697" s="402"/>
    </row>
    <row r="4698" spans="23:26" x14ac:dyDescent="0.2">
      <c r="W4698" s="402"/>
      <c r="X4698" s="402"/>
      <c r="Y4698" s="402"/>
      <c r="Z4698" s="402"/>
    </row>
    <row r="4699" spans="23:26" x14ac:dyDescent="0.2">
      <c r="W4699" s="402"/>
      <c r="X4699" s="402"/>
      <c r="Y4699" s="402"/>
      <c r="Z4699" s="402"/>
    </row>
    <row r="4700" spans="23:26" x14ac:dyDescent="0.2">
      <c r="W4700" s="402"/>
      <c r="X4700" s="402"/>
      <c r="Y4700" s="402"/>
      <c r="Z4700" s="402"/>
    </row>
    <row r="4701" spans="23:26" x14ac:dyDescent="0.2">
      <c r="W4701" s="402"/>
      <c r="X4701" s="402"/>
      <c r="Y4701" s="402"/>
      <c r="Z4701" s="402"/>
    </row>
    <row r="4702" spans="23:26" x14ac:dyDescent="0.2">
      <c r="W4702" s="402"/>
      <c r="X4702" s="402"/>
      <c r="Y4702" s="402"/>
      <c r="Z4702" s="402"/>
    </row>
    <row r="4703" spans="23:26" x14ac:dyDescent="0.2">
      <c r="W4703" s="402"/>
      <c r="X4703" s="402"/>
      <c r="Y4703" s="402"/>
      <c r="Z4703" s="402"/>
    </row>
    <row r="4704" spans="23:26" x14ac:dyDescent="0.2">
      <c r="W4704" s="402"/>
      <c r="X4704" s="402"/>
      <c r="Y4704" s="402"/>
      <c r="Z4704" s="402"/>
    </row>
    <row r="4705" spans="23:26" x14ac:dyDescent="0.2">
      <c r="W4705" s="402"/>
      <c r="X4705" s="402"/>
      <c r="Y4705" s="402"/>
      <c r="Z4705" s="402"/>
    </row>
    <row r="4706" spans="23:26" x14ac:dyDescent="0.2">
      <c r="W4706" s="402"/>
      <c r="X4706" s="402"/>
      <c r="Y4706" s="402"/>
      <c r="Z4706" s="402"/>
    </row>
    <row r="4707" spans="23:26" x14ac:dyDescent="0.2">
      <c r="W4707" s="402"/>
      <c r="X4707" s="402"/>
      <c r="Y4707" s="402"/>
      <c r="Z4707" s="402"/>
    </row>
    <row r="4708" spans="23:26" x14ac:dyDescent="0.2">
      <c r="W4708" s="402"/>
      <c r="X4708" s="402"/>
      <c r="Y4708" s="402"/>
      <c r="Z4708" s="402"/>
    </row>
    <row r="4709" spans="23:26" x14ac:dyDescent="0.2">
      <c r="W4709" s="402"/>
      <c r="X4709" s="402"/>
      <c r="Y4709" s="402"/>
      <c r="Z4709" s="402"/>
    </row>
    <row r="4710" spans="23:26" x14ac:dyDescent="0.2">
      <c r="W4710" s="402"/>
      <c r="X4710" s="402"/>
      <c r="Y4710" s="402"/>
      <c r="Z4710" s="402"/>
    </row>
    <row r="4711" spans="23:26" x14ac:dyDescent="0.2">
      <c r="W4711" s="402"/>
      <c r="X4711" s="402"/>
      <c r="Y4711" s="402"/>
      <c r="Z4711" s="402"/>
    </row>
    <row r="4712" spans="23:26" x14ac:dyDescent="0.2">
      <c r="W4712" s="402"/>
      <c r="X4712" s="402"/>
      <c r="Y4712" s="402"/>
      <c r="Z4712" s="402"/>
    </row>
    <row r="4713" spans="23:26" x14ac:dyDescent="0.2">
      <c r="W4713" s="402"/>
      <c r="X4713" s="402"/>
      <c r="Y4713" s="402"/>
      <c r="Z4713" s="402"/>
    </row>
    <row r="4714" spans="23:26" x14ac:dyDescent="0.2">
      <c r="W4714" s="402"/>
      <c r="X4714" s="402"/>
      <c r="Y4714" s="402"/>
      <c r="Z4714" s="402"/>
    </row>
    <row r="4715" spans="23:26" x14ac:dyDescent="0.2">
      <c r="W4715" s="402"/>
      <c r="X4715" s="402"/>
      <c r="Y4715" s="402"/>
      <c r="Z4715" s="402"/>
    </row>
    <row r="4716" spans="23:26" x14ac:dyDescent="0.2">
      <c r="W4716" s="402"/>
      <c r="X4716" s="402"/>
      <c r="Y4716" s="402"/>
      <c r="Z4716" s="402"/>
    </row>
    <row r="4717" spans="23:26" x14ac:dyDescent="0.2">
      <c r="W4717" s="402"/>
      <c r="X4717" s="402"/>
      <c r="Y4717" s="402"/>
      <c r="Z4717" s="402"/>
    </row>
    <row r="4718" spans="23:26" x14ac:dyDescent="0.2">
      <c r="W4718" s="402"/>
      <c r="X4718" s="402"/>
      <c r="Y4718" s="402"/>
      <c r="Z4718" s="402"/>
    </row>
    <row r="4719" spans="23:26" x14ac:dyDescent="0.2">
      <c r="W4719" s="402"/>
      <c r="X4719" s="402"/>
      <c r="Y4719" s="402"/>
      <c r="Z4719" s="402"/>
    </row>
    <row r="4720" spans="23:26" x14ac:dyDescent="0.2">
      <c r="W4720" s="402"/>
      <c r="X4720" s="402"/>
      <c r="Y4720" s="402"/>
      <c r="Z4720" s="402"/>
    </row>
    <row r="4721" spans="23:26" x14ac:dyDescent="0.2">
      <c r="W4721" s="402"/>
      <c r="X4721" s="402"/>
      <c r="Y4721" s="402"/>
      <c r="Z4721" s="402"/>
    </row>
    <row r="4722" spans="23:26" x14ac:dyDescent="0.2">
      <c r="W4722" s="402"/>
      <c r="X4722" s="402"/>
      <c r="Y4722" s="402"/>
      <c r="Z4722" s="402"/>
    </row>
    <row r="4723" spans="23:26" x14ac:dyDescent="0.2">
      <c r="W4723" s="402"/>
      <c r="X4723" s="402"/>
      <c r="Y4723" s="402"/>
      <c r="Z4723" s="402"/>
    </row>
    <row r="4724" spans="23:26" x14ac:dyDescent="0.2">
      <c r="W4724" s="402"/>
      <c r="X4724" s="402"/>
      <c r="Y4724" s="402"/>
      <c r="Z4724" s="402"/>
    </row>
    <row r="4725" spans="23:26" x14ac:dyDescent="0.2">
      <c r="W4725" s="402"/>
      <c r="X4725" s="402"/>
      <c r="Y4725" s="402"/>
      <c r="Z4725" s="402"/>
    </row>
    <row r="4726" spans="23:26" x14ac:dyDescent="0.2">
      <c r="W4726" s="402"/>
      <c r="X4726" s="402"/>
      <c r="Y4726" s="402"/>
      <c r="Z4726" s="402"/>
    </row>
    <row r="4727" spans="23:26" x14ac:dyDescent="0.2">
      <c r="W4727" s="402"/>
      <c r="X4727" s="402"/>
      <c r="Y4727" s="402"/>
      <c r="Z4727" s="402"/>
    </row>
    <row r="4728" spans="23:26" x14ac:dyDescent="0.2">
      <c r="W4728" s="402"/>
      <c r="X4728" s="402"/>
      <c r="Y4728" s="402"/>
      <c r="Z4728" s="402"/>
    </row>
    <row r="4729" spans="23:26" x14ac:dyDescent="0.2">
      <c r="W4729" s="402"/>
      <c r="X4729" s="402"/>
      <c r="Y4729" s="402"/>
      <c r="Z4729" s="402"/>
    </row>
    <row r="4730" spans="23:26" x14ac:dyDescent="0.2">
      <c r="W4730" s="402"/>
      <c r="X4730" s="402"/>
      <c r="Y4730" s="402"/>
      <c r="Z4730" s="402"/>
    </row>
    <row r="4731" spans="23:26" x14ac:dyDescent="0.2">
      <c r="W4731" s="402"/>
      <c r="X4731" s="402"/>
      <c r="Y4731" s="402"/>
      <c r="Z4731" s="402"/>
    </row>
    <row r="4732" spans="23:26" x14ac:dyDescent="0.2">
      <c r="W4732" s="402"/>
      <c r="X4732" s="402"/>
      <c r="Y4732" s="402"/>
      <c r="Z4732" s="402"/>
    </row>
    <row r="4733" spans="23:26" x14ac:dyDescent="0.2">
      <c r="W4733" s="402"/>
      <c r="X4733" s="402"/>
      <c r="Y4733" s="402"/>
      <c r="Z4733" s="402"/>
    </row>
    <row r="4734" spans="23:26" x14ac:dyDescent="0.2">
      <c r="W4734" s="402"/>
      <c r="X4734" s="402"/>
      <c r="Y4734" s="402"/>
      <c r="Z4734" s="402"/>
    </row>
    <row r="4735" spans="23:26" x14ac:dyDescent="0.2">
      <c r="W4735" s="402"/>
      <c r="X4735" s="402"/>
      <c r="Y4735" s="402"/>
      <c r="Z4735" s="402"/>
    </row>
    <row r="4736" spans="23:26" x14ac:dyDescent="0.2">
      <c r="W4736" s="402"/>
      <c r="X4736" s="402"/>
      <c r="Y4736" s="402"/>
      <c r="Z4736" s="402"/>
    </row>
    <row r="4737" spans="23:26" x14ac:dyDescent="0.2">
      <c r="W4737" s="402"/>
      <c r="X4737" s="402"/>
      <c r="Y4737" s="402"/>
      <c r="Z4737" s="402"/>
    </row>
    <row r="4738" spans="23:26" x14ac:dyDescent="0.2">
      <c r="W4738" s="402"/>
      <c r="X4738" s="402"/>
      <c r="Y4738" s="402"/>
      <c r="Z4738" s="402"/>
    </row>
    <row r="4739" spans="23:26" x14ac:dyDescent="0.2">
      <c r="W4739" s="402"/>
      <c r="X4739" s="402"/>
      <c r="Y4739" s="402"/>
      <c r="Z4739" s="402"/>
    </row>
    <row r="4740" spans="23:26" x14ac:dyDescent="0.2">
      <c r="W4740" s="402"/>
      <c r="X4740" s="402"/>
      <c r="Y4740" s="402"/>
      <c r="Z4740" s="402"/>
    </row>
    <row r="4741" spans="23:26" x14ac:dyDescent="0.2">
      <c r="W4741" s="402"/>
      <c r="X4741" s="402"/>
      <c r="Y4741" s="402"/>
      <c r="Z4741" s="402"/>
    </row>
    <row r="4742" spans="23:26" x14ac:dyDescent="0.2">
      <c r="W4742" s="402"/>
      <c r="X4742" s="402"/>
      <c r="Y4742" s="402"/>
      <c r="Z4742" s="402"/>
    </row>
    <row r="4743" spans="23:26" x14ac:dyDescent="0.2">
      <c r="W4743" s="402"/>
      <c r="X4743" s="402"/>
      <c r="Y4743" s="402"/>
      <c r="Z4743" s="402"/>
    </row>
    <row r="4744" spans="23:26" x14ac:dyDescent="0.2">
      <c r="W4744" s="402"/>
      <c r="X4744" s="402"/>
      <c r="Y4744" s="402"/>
      <c r="Z4744" s="402"/>
    </row>
    <row r="4745" spans="23:26" x14ac:dyDescent="0.2">
      <c r="W4745" s="402"/>
      <c r="X4745" s="402"/>
      <c r="Y4745" s="402"/>
      <c r="Z4745" s="402"/>
    </row>
    <row r="4746" spans="23:26" x14ac:dyDescent="0.2">
      <c r="W4746" s="402"/>
      <c r="X4746" s="402"/>
      <c r="Y4746" s="402"/>
      <c r="Z4746" s="402"/>
    </row>
    <row r="4747" spans="23:26" x14ac:dyDescent="0.2">
      <c r="W4747" s="402"/>
      <c r="X4747" s="402"/>
      <c r="Y4747" s="402"/>
      <c r="Z4747" s="402"/>
    </row>
    <row r="4748" spans="23:26" x14ac:dyDescent="0.2">
      <c r="W4748" s="402"/>
      <c r="X4748" s="402"/>
      <c r="Y4748" s="402"/>
      <c r="Z4748" s="402"/>
    </row>
    <row r="4749" spans="23:26" x14ac:dyDescent="0.2">
      <c r="W4749" s="402"/>
      <c r="X4749" s="402"/>
      <c r="Y4749" s="402"/>
      <c r="Z4749" s="402"/>
    </row>
    <row r="4750" spans="23:26" x14ac:dyDescent="0.2">
      <c r="W4750" s="402"/>
      <c r="X4750" s="402"/>
      <c r="Y4750" s="402"/>
      <c r="Z4750" s="402"/>
    </row>
    <row r="4751" spans="23:26" x14ac:dyDescent="0.2">
      <c r="W4751" s="402"/>
      <c r="X4751" s="402"/>
      <c r="Y4751" s="402"/>
      <c r="Z4751" s="402"/>
    </row>
    <row r="4752" spans="23:26" x14ac:dyDescent="0.2">
      <c r="W4752" s="402"/>
      <c r="X4752" s="402"/>
      <c r="Y4752" s="402"/>
      <c r="Z4752" s="402"/>
    </row>
    <row r="4753" spans="23:26" x14ac:dyDescent="0.2">
      <c r="W4753" s="402"/>
      <c r="X4753" s="402"/>
      <c r="Y4753" s="402"/>
      <c r="Z4753" s="402"/>
    </row>
    <row r="4754" spans="23:26" x14ac:dyDescent="0.2">
      <c r="W4754" s="402"/>
      <c r="X4754" s="402"/>
      <c r="Y4754" s="402"/>
      <c r="Z4754" s="402"/>
    </row>
    <row r="4755" spans="23:26" x14ac:dyDescent="0.2">
      <c r="W4755" s="402"/>
      <c r="X4755" s="402"/>
      <c r="Y4755" s="402"/>
      <c r="Z4755" s="402"/>
    </row>
    <row r="4756" spans="23:26" x14ac:dyDescent="0.2">
      <c r="W4756" s="402"/>
      <c r="X4756" s="402"/>
      <c r="Y4756" s="402"/>
      <c r="Z4756" s="402"/>
    </row>
    <row r="4757" spans="23:26" x14ac:dyDescent="0.2">
      <c r="W4757" s="402"/>
      <c r="X4757" s="402"/>
      <c r="Y4757" s="402"/>
      <c r="Z4757" s="402"/>
    </row>
    <row r="4758" spans="23:26" x14ac:dyDescent="0.2">
      <c r="W4758" s="402"/>
      <c r="X4758" s="402"/>
      <c r="Y4758" s="402"/>
      <c r="Z4758" s="402"/>
    </row>
    <row r="4759" spans="23:26" x14ac:dyDescent="0.2">
      <c r="W4759" s="402"/>
      <c r="X4759" s="402"/>
      <c r="Y4759" s="402"/>
      <c r="Z4759" s="402"/>
    </row>
    <row r="4760" spans="23:26" x14ac:dyDescent="0.2">
      <c r="W4760" s="402"/>
      <c r="X4760" s="402"/>
      <c r="Y4760" s="402"/>
      <c r="Z4760" s="402"/>
    </row>
    <row r="4761" spans="23:26" x14ac:dyDescent="0.2">
      <c r="W4761" s="402"/>
      <c r="X4761" s="402"/>
      <c r="Y4761" s="402"/>
      <c r="Z4761" s="402"/>
    </row>
    <row r="4762" spans="23:26" x14ac:dyDescent="0.2">
      <c r="W4762" s="402"/>
      <c r="X4762" s="402"/>
      <c r="Y4762" s="402"/>
      <c r="Z4762" s="402"/>
    </row>
    <row r="4763" spans="23:26" x14ac:dyDescent="0.2">
      <c r="W4763" s="402"/>
      <c r="X4763" s="402"/>
      <c r="Y4763" s="402"/>
      <c r="Z4763" s="402"/>
    </row>
    <row r="4764" spans="23:26" x14ac:dyDescent="0.2">
      <c r="W4764" s="402"/>
      <c r="X4764" s="402"/>
      <c r="Y4764" s="402"/>
      <c r="Z4764" s="402"/>
    </row>
    <row r="4765" spans="23:26" x14ac:dyDescent="0.2">
      <c r="W4765" s="402"/>
      <c r="X4765" s="402"/>
      <c r="Y4765" s="402"/>
      <c r="Z4765" s="402"/>
    </row>
    <row r="4766" spans="23:26" x14ac:dyDescent="0.2">
      <c r="W4766" s="402"/>
      <c r="X4766" s="402"/>
      <c r="Y4766" s="402"/>
      <c r="Z4766" s="402"/>
    </row>
    <row r="4767" spans="23:26" x14ac:dyDescent="0.2">
      <c r="W4767" s="402"/>
      <c r="X4767" s="402"/>
      <c r="Y4767" s="402"/>
      <c r="Z4767" s="402"/>
    </row>
    <row r="4768" spans="23:26" x14ac:dyDescent="0.2">
      <c r="W4768" s="402"/>
      <c r="X4768" s="402"/>
      <c r="Y4768" s="402"/>
      <c r="Z4768" s="402"/>
    </row>
    <row r="4769" spans="23:26" x14ac:dyDescent="0.2">
      <c r="W4769" s="402"/>
      <c r="X4769" s="402"/>
      <c r="Y4769" s="402"/>
      <c r="Z4769" s="402"/>
    </row>
    <row r="4770" spans="23:26" x14ac:dyDescent="0.2">
      <c r="W4770" s="402"/>
      <c r="X4770" s="402"/>
      <c r="Y4770" s="402"/>
      <c r="Z4770" s="402"/>
    </row>
    <row r="4771" spans="23:26" x14ac:dyDescent="0.2">
      <c r="W4771" s="402"/>
      <c r="X4771" s="402"/>
      <c r="Y4771" s="402"/>
      <c r="Z4771" s="402"/>
    </row>
    <row r="4772" spans="23:26" x14ac:dyDescent="0.2">
      <c r="W4772" s="402"/>
      <c r="X4772" s="402"/>
      <c r="Y4772" s="402"/>
      <c r="Z4772" s="402"/>
    </row>
    <row r="4773" spans="23:26" x14ac:dyDescent="0.2">
      <c r="W4773" s="402"/>
      <c r="X4773" s="402"/>
      <c r="Y4773" s="402"/>
      <c r="Z4773" s="402"/>
    </row>
    <row r="4774" spans="23:26" x14ac:dyDescent="0.2">
      <c r="W4774" s="402"/>
      <c r="X4774" s="402"/>
      <c r="Y4774" s="402"/>
      <c r="Z4774" s="402"/>
    </row>
    <row r="4775" spans="23:26" x14ac:dyDescent="0.2">
      <c r="W4775" s="402"/>
      <c r="X4775" s="402"/>
      <c r="Y4775" s="402"/>
      <c r="Z4775" s="402"/>
    </row>
    <row r="4776" spans="23:26" x14ac:dyDescent="0.2">
      <c r="W4776" s="402"/>
      <c r="X4776" s="402"/>
      <c r="Y4776" s="402"/>
      <c r="Z4776" s="402"/>
    </row>
    <row r="4777" spans="23:26" x14ac:dyDescent="0.2">
      <c r="W4777" s="402"/>
      <c r="X4777" s="402"/>
      <c r="Y4777" s="402"/>
      <c r="Z4777" s="402"/>
    </row>
    <row r="4778" spans="23:26" x14ac:dyDescent="0.2">
      <c r="W4778" s="402"/>
      <c r="X4778" s="402"/>
      <c r="Y4778" s="402"/>
      <c r="Z4778" s="402"/>
    </row>
    <row r="4779" spans="23:26" x14ac:dyDescent="0.2">
      <c r="W4779" s="402"/>
      <c r="X4779" s="402"/>
      <c r="Y4779" s="402"/>
      <c r="Z4779" s="402"/>
    </row>
    <row r="4780" spans="23:26" x14ac:dyDescent="0.2">
      <c r="W4780" s="402"/>
      <c r="X4780" s="402"/>
      <c r="Y4780" s="402"/>
      <c r="Z4780" s="402"/>
    </row>
    <row r="4781" spans="23:26" x14ac:dyDescent="0.2">
      <c r="W4781" s="402"/>
      <c r="X4781" s="402"/>
      <c r="Y4781" s="402"/>
      <c r="Z4781" s="402"/>
    </row>
    <row r="4782" spans="23:26" x14ac:dyDescent="0.2">
      <c r="W4782" s="402"/>
      <c r="X4782" s="402"/>
      <c r="Y4782" s="402"/>
      <c r="Z4782" s="402"/>
    </row>
    <row r="4783" spans="23:26" x14ac:dyDescent="0.2">
      <c r="W4783" s="402"/>
      <c r="X4783" s="402"/>
      <c r="Y4783" s="402"/>
      <c r="Z4783" s="402"/>
    </row>
    <row r="4784" spans="23:26" x14ac:dyDescent="0.2">
      <c r="W4784" s="402"/>
      <c r="X4784" s="402"/>
      <c r="Y4784" s="402"/>
      <c r="Z4784" s="402"/>
    </row>
    <row r="4785" spans="23:26" x14ac:dyDescent="0.2">
      <c r="W4785" s="402"/>
      <c r="X4785" s="402"/>
      <c r="Y4785" s="402"/>
      <c r="Z4785" s="402"/>
    </row>
    <row r="4786" spans="23:26" x14ac:dyDescent="0.2">
      <c r="W4786" s="402"/>
      <c r="X4786" s="402"/>
      <c r="Y4786" s="402"/>
      <c r="Z4786" s="402"/>
    </row>
    <row r="4787" spans="23:26" x14ac:dyDescent="0.2">
      <c r="W4787" s="402"/>
      <c r="X4787" s="402"/>
      <c r="Y4787" s="402"/>
      <c r="Z4787" s="402"/>
    </row>
    <row r="4788" spans="23:26" x14ac:dyDescent="0.2">
      <c r="W4788" s="402"/>
      <c r="X4788" s="402"/>
      <c r="Y4788" s="402"/>
      <c r="Z4788" s="402"/>
    </row>
    <row r="4789" spans="23:26" x14ac:dyDescent="0.2">
      <c r="W4789" s="402"/>
      <c r="X4789" s="402"/>
      <c r="Y4789" s="402"/>
      <c r="Z4789" s="402"/>
    </row>
    <row r="4790" spans="23:26" x14ac:dyDescent="0.2">
      <c r="W4790" s="402"/>
      <c r="X4790" s="402"/>
      <c r="Y4790" s="402"/>
      <c r="Z4790" s="402"/>
    </row>
    <row r="4791" spans="23:26" x14ac:dyDescent="0.2">
      <c r="W4791" s="402"/>
      <c r="X4791" s="402"/>
      <c r="Y4791" s="402"/>
      <c r="Z4791" s="402"/>
    </row>
    <row r="4792" spans="23:26" x14ac:dyDescent="0.2">
      <c r="W4792" s="402"/>
      <c r="X4792" s="402"/>
      <c r="Y4792" s="402"/>
      <c r="Z4792" s="402"/>
    </row>
    <row r="4793" spans="23:26" x14ac:dyDescent="0.2">
      <c r="W4793" s="402"/>
      <c r="X4793" s="402"/>
      <c r="Y4793" s="402"/>
      <c r="Z4793" s="402"/>
    </row>
    <row r="4794" spans="23:26" x14ac:dyDescent="0.2">
      <c r="W4794" s="402"/>
      <c r="X4794" s="402"/>
      <c r="Y4794" s="402"/>
      <c r="Z4794" s="402"/>
    </row>
    <row r="4795" spans="23:26" x14ac:dyDescent="0.2">
      <c r="W4795" s="402"/>
      <c r="X4795" s="402"/>
      <c r="Y4795" s="402"/>
      <c r="Z4795" s="402"/>
    </row>
    <row r="4796" spans="23:26" x14ac:dyDescent="0.2">
      <c r="W4796" s="402"/>
      <c r="X4796" s="402"/>
      <c r="Y4796" s="402"/>
      <c r="Z4796" s="402"/>
    </row>
    <row r="4797" spans="23:26" x14ac:dyDescent="0.2">
      <c r="W4797" s="402"/>
      <c r="X4797" s="402"/>
      <c r="Y4797" s="402"/>
      <c r="Z4797" s="402"/>
    </row>
    <row r="4798" spans="23:26" x14ac:dyDescent="0.2">
      <c r="W4798" s="402"/>
      <c r="X4798" s="402"/>
      <c r="Y4798" s="402"/>
      <c r="Z4798" s="402"/>
    </row>
    <row r="4799" spans="23:26" x14ac:dyDescent="0.2">
      <c r="W4799" s="402"/>
      <c r="X4799" s="402"/>
      <c r="Y4799" s="402"/>
      <c r="Z4799" s="402"/>
    </row>
    <row r="4800" spans="23:26" x14ac:dyDescent="0.2">
      <c r="W4800" s="402"/>
      <c r="X4800" s="402"/>
      <c r="Y4800" s="402"/>
      <c r="Z4800" s="402"/>
    </row>
    <row r="4801" spans="23:26" x14ac:dyDescent="0.2">
      <c r="W4801" s="402"/>
      <c r="X4801" s="402"/>
      <c r="Y4801" s="402"/>
      <c r="Z4801" s="402"/>
    </row>
    <row r="4802" spans="23:26" x14ac:dyDescent="0.2">
      <c r="W4802" s="402"/>
      <c r="X4802" s="402"/>
      <c r="Y4802" s="402"/>
      <c r="Z4802" s="402"/>
    </row>
    <row r="4803" spans="23:26" x14ac:dyDescent="0.2">
      <c r="W4803" s="402"/>
      <c r="X4803" s="402"/>
      <c r="Y4803" s="402"/>
      <c r="Z4803" s="402"/>
    </row>
    <row r="4804" spans="23:26" x14ac:dyDescent="0.2">
      <c r="W4804" s="402"/>
      <c r="X4804" s="402"/>
      <c r="Y4804" s="402"/>
      <c r="Z4804" s="402"/>
    </row>
    <row r="4805" spans="23:26" x14ac:dyDescent="0.2">
      <c r="W4805" s="402"/>
      <c r="X4805" s="402"/>
      <c r="Y4805" s="402"/>
      <c r="Z4805" s="402"/>
    </row>
    <row r="4806" spans="23:26" x14ac:dyDescent="0.2">
      <c r="W4806" s="402"/>
      <c r="X4806" s="402"/>
      <c r="Y4806" s="402"/>
      <c r="Z4806" s="402"/>
    </row>
    <row r="4807" spans="23:26" x14ac:dyDescent="0.2">
      <c r="W4807" s="402"/>
      <c r="X4807" s="402"/>
      <c r="Y4807" s="402"/>
      <c r="Z4807" s="402"/>
    </row>
    <row r="4808" spans="23:26" x14ac:dyDescent="0.2">
      <c r="W4808" s="402"/>
      <c r="X4808" s="402"/>
      <c r="Y4808" s="402"/>
      <c r="Z4808" s="402"/>
    </row>
    <row r="4809" spans="23:26" x14ac:dyDescent="0.2">
      <c r="W4809" s="402"/>
      <c r="X4809" s="402"/>
      <c r="Y4809" s="402"/>
      <c r="Z4809" s="402"/>
    </row>
    <row r="4810" spans="23:26" x14ac:dyDescent="0.2">
      <c r="W4810" s="402"/>
      <c r="X4810" s="402"/>
      <c r="Y4810" s="402"/>
      <c r="Z4810" s="402"/>
    </row>
    <row r="4811" spans="23:26" x14ac:dyDescent="0.2">
      <c r="W4811" s="402"/>
      <c r="X4811" s="402"/>
      <c r="Y4811" s="402"/>
      <c r="Z4811" s="402"/>
    </row>
    <row r="4812" spans="23:26" x14ac:dyDescent="0.2">
      <c r="W4812" s="402"/>
      <c r="X4812" s="402"/>
      <c r="Y4812" s="402"/>
      <c r="Z4812" s="402"/>
    </row>
    <row r="4813" spans="23:26" x14ac:dyDescent="0.2">
      <c r="W4813" s="402"/>
      <c r="X4813" s="402"/>
      <c r="Y4813" s="402"/>
      <c r="Z4813" s="402"/>
    </row>
    <row r="4814" spans="23:26" x14ac:dyDescent="0.2">
      <c r="W4814" s="402"/>
      <c r="X4814" s="402"/>
      <c r="Y4814" s="402"/>
      <c r="Z4814" s="402"/>
    </row>
    <row r="4815" spans="23:26" x14ac:dyDescent="0.2">
      <c r="W4815" s="402"/>
      <c r="X4815" s="402"/>
      <c r="Y4815" s="402"/>
      <c r="Z4815" s="402"/>
    </row>
    <row r="4816" spans="23:26" x14ac:dyDescent="0.2">
      <c r="W4816" s="402"/>
      <c r="X4816" s="402"/>
      <c r="Y4816" s="402"/>
      <c r="Z4816" s="402"/>
    </row>
    <row r="4817" spans="23:26" x14ac:dyDescent="0.2">
      <c r="W4817" s="402"/>
      <c r="X4817" s="402"/>
      <c r="Y4817" s="402"/>
      <c r="Z4817" s="402"/>
    </row>
    <row r="4818" spans="23:26" x14ac:dyDescent="0.2">
      <c r="W4818" s="402"/>
      <c r="X4818" s="402"/>
      <c r="Y4818" s="402"/>
      <c r="Z4818" s="402"/>
    </row>
    <row r="4819" spans="23:26" x14ac:dyDescent="0.2">
      <c r="W4819" s="402"/>
      <c r="X4819" s="402"/>
      <c r="Y4819" s="402"/>
      <c r="Z4819" s="402"/>
    </row>
    <row r="4820" spans="23:26" x14ac:dyDescent="0.2">
      <c r="W4820" s="402"/>
      <c r="X4820" s="402"/>
      <c r="Y4820" s="402"/>
      <c r="Z4820" s="402"/>
    </row>
    <row r="4821" spans="23:26" x14ac:dyDescent="0.2">
      <c r="W4821" s="402"/>
      <c r="X4821" s="402"/>
      <c r="Y4821" s="402"/>
      <c r="Z4821" s="402"/>
    </row>
    <row r="4822" spans="23:26" x14ac:dyDescent="0.2">
      <c r="W4822" s="402"/>
      <c r="X4822" s="402"/>
      <c r="Y4822" s="402"/>
      <c r="Z4822" s="402"/>
    </row>
    <row r="4823" spans="23:26" x14ac:dyDescent="0.2">
      <c r="W4823" s="402"/>
      <c r="X4823" s="402"/>
      <c r="Y4823" s="402"/>
      <c r="Z4823" s="402"/>
    </row>
    <row r="4824" spans="23:26" x14ac:dyDescent="0.2">
      <c r="W4824" s="402"/>
      <c r="X4824" s="402"/>
      <c r="Y4824" s="402"/>
      <c r="Z4824" s="402"/>
    </row>
    <row r="4825" spans="23:26" x14ac:dyDescent="0.2">
      <c r="W4825" s="402"/>
      <c r="X4825" s="402"/>
      <c r="Y4825" s="402"/>
      <c r="Z4825" s="402"/>
    </row>
    <row r="4826" spans="23:26" x14ac:dyDescent="0.2">
      <c r="W4826" s="402"/>
      <c r="X4826" s="402"/>
      <c r="Y4826" s="402"/>
      <c r="Z4826" s="402"/>
    </row>
    <row r="4827" spans="23:26" x14ac:dyDescent="0.2">
      <c r="W4827" s="402"/>
      <c r="X4827" s="402"/>
      <c r="Y4827" s="402"/>
      <c r="Z4827" s="402"/>
    </row>
    <row r="4828" spans="23:26" x14ac:dyDescent="0.2">
      <c r="W4828" s="402"/>
      <c r="X4828" s="402"/>
      <c r="Y4828" s="402"/>
      <c r="Z4828" s="402"/>
    </row>
    <row r="4829" spans="23:26" x14ac:dyDescent="0.2">
      <c r="W4829" s="402"/>
      <c r="X4829" s="402"/>
      <c r="Y4829" s="402"/>
      <c r="Z4829" s="402"/>
    </row>
    <row r="4830" spans="23:26" x14ac:dyDescent="0.2">
      <c r="W4830" s="402"/>
      <c r="X4830" s="402"/>
      <c r="Y4830" s="402"/>
      <c r="Z4830" s="402"/>
    </row>
    <row r="4831" spans="23:26" x14ac:dyDescent="0.2">
      <c r="W4831" s="402"/>
      <c r="X4831" s="402"/>
      <c r="Y4831" s="402"/>
      <c r="Z4831" s="402"/>
    </row>
    <row r="4832" spans="23:26" x14ac:dyDescent="0.2">
      <c r="W4832" s="402"/>
      <c r="X4832" s="402"/>
      <c r="Y4832" s="402"/>
      <c r="Z4832" s="402"/>
    </row>
    <row r="4833" spans="23:26" x14ac:dyDescent="0.2">
      <c r="W4833" s="402"/>
      <c r="X4833" s="402"/>
      <c r="Y4833" s="402"/>
      <c r="Z4833" s="402"/>
    </row>
    <row r="4834" spans="23:26" x14ac:dyDescent="0.2">
      <c r="W4834" s="402"/>
      <c r="X4834" s="402"/>
      <c r="Y4834" s="402"/>
      <c r="Z4834" s="402"/>
    </row>
    <row r="4835" spans="23:26" x14ac:dyDescent="0.2">
      <c r="W4835" s="402"/>
      <c r="X4835" s="402"/>
      <c r="Y4835" s="402"/>
      <c r="Z4835" s="402"/>
    </row>
    <row r="4836" spans="23:26" x14ac:dyDescent="0.2">
      <c r="W4836" s="402"/>
      <c r="X4836" s="402"/>
      <c r="Y4836" s="402"/>
      <c r="Z4836" s="402"/>
    </row>
    <row r="4837" spans="23:26" x14ac:dyDescent="0.2">
      <c r="W4837" s="402"/>
      <c r="X4837" s="402"/>
      <c r="Y4837" s="402"/>
      <c r="Z4837" s="402"/>
    </row>
    <row r="4838" spans="23:26" x14ac:dyDescent="0.2">
      <c r="W4838" s="402"/>
      <c r="X4838" s="402"/>
      <c r="Y4838" s="402"/>
      <c r="Z4838" s="402"/>
    </row>
    <row r="4839" spans="23:26" x14ac:dyDescent="0.2">
      <c r="W4839" s="402"/>
      <c r="X4839" s="402"/>
      <c r="Y4839" s="402"/>
      <c r="Z4839" s="402"/>
    </row>
    <row r="4840" spans="23:26" x14ac:dyDescent="0.2">
      <c r="W4840" s="402"/>
      <c r="X4840" s="402"/>
      <c r="Y4840" s="402"/>
      <c r="Z4840" s="402"/>
    </row>
    <row r="4841" spans="23:26" x14ac:dyDescent="0.2">
      <c r="W4841" s="402"/>
      <c r="X4841" s="402"/>
      <c r="Y4841" s="402"/>
      <c r="Z4841" s="402"/>
    </row>
    <row r="4842" spans="23:26" x14ac:dyDescent="0.2">
      <c r="W4842" s="402"/>
      <c r="X4842" s="402"/>
      <c r="Y4842" s="402"/>
      <c r="Z4842" s="402"/>
    </row>
    <row r="4843" spans="23:26" x14ac:dyDescent="0.2">
      <c r="W4843" s="402"/>
      <c r="X4843" s="402"/>
      <c r="Y4843" s="402"/>
      <c r="Z4843" s="402"/>
    </row>
    <row r="4844" spans="23:26" x14ac:dyDescent="0.2">
      <c r="W4844" s="402"/>
      <c r="X4844" s="402"/>
      <c r="Y4844" s="402"/>
      <c r="Z4844" s="402"/>
    </row>
    <row r="4845" spans="23:26" x14ac:dyDescent="0.2">
      <c r="W4845" s="402"/>
      <c r="X4845" s="402"/>
      <c r="Y4845" s="402"/>
      <c r="Z4845" s="402"/>
    </row>
    <row r="4846" spans="23:26" x14ac:dyDescent="0.2">
      <c r="W4846" s="402"/>
      <c r="X4846" s="402"/>
      <c r="Y4846" s="402"/>
      <c r="Z4846" s="402"/>
    </row>
    <row r="4847" spans="23:26" x14ac:dyDescent="0.2">
      <c r="W4847" s="402"/>
      <c r="X4847" s="402"/>
      <c r="Y4847" s="402"/>
      <c r="Z4847" s="402"/>
    </row>
    <row r="4848" spans="23:26" x14ac:dyDescent="0.2">
      <c r="W4848" s="402"/>
      <c r="X4848" s="402"/>
      <c r="Y4848" s="402"/>
      <c r="Z4848" s="402"/>
    </row>
    <row r="4849" spans="23:26" x14ac:dyDescent="0.2">
      <c r="W4849" s="402"/>
      <c r="X4849" s="402"/>
      <c r="Y4849" s="402"/>
      <c r="Z4849" s="402"/>
    </row>
    <row r="4850" spans="23:26" x14ac:dyDescent="0.2">
      <c r="W4850" s="402"/>
      <c r="X4850" s="402"/>
      <c r="Y4850" s="402"/>
      <c r="Z4850" s="402"/>
    </row>
    <row r="4851" spans="23:26" x14ac:dyDescent="0.2">
      <c r="W4851" s="402"/>
      <c r="X4851" s="402"/>
      <c r="Y4851" s="402"/>
      <c r="Z4851" s="402"/>
    </row>
    <row r="4852" spans="23:26" x14ac:dyDescent="0.2">
      <c r="W4852" s="402"/>
      <c r="X4852" s="402"/>
      <c r="Y4852" s="402"/>
      <c r="Z4852" s="402"/>
    </row>
    <row r="4853" spans="23:26" x14ac:dyDescent="0.2">
      <c r="W4853" s="402"/>
      <c r="X4853" s="402"/>
      <c r="Y4853" s="402"/>
      <c r="Z4853" s="402"/>
    </row>
    <row r="4854" spans="23:26" x14ac:dyDescent="0.2">
      <c r="W4854" s="402"/>
      <c r="X4854" s="402"/>
      <c r="Y4854" s="402"/>
      <c r="Z4854" s="402"/>
    </row>
    <row r="4855" spans="23:26" x14ac:dyDescent="0.2">
      <c r="W4855" s="402"/>
      <c r="X4855" s="402"/>
      <c r="Y4855" s="402"/>
      <c r="Z4855" s="402"/>
    </row>
    <row r="4856" spans="23:26" x14ac:dyDescent="0.2">
      <c r="W4856" s="402"/>
      <c r="X4856" s="402"/>
      <c r="Y4856" s="402"/>
      <c r="Z4856" s="402"/>
    </row>
    <row r="4857" spans="23:26" x14ac:dyDescent="0.2">
      <c r="W4857" s="402"/>
      <c r="X4857" s="402"/>
      <c r="Y4857" s="402"/>
      <c r="Z4857" s="402"/>
    </row>
    <row r="4858" spans="23:26" x14ac:dyDescent="0.2">
      <c r="W4858" s="402"/>
      <c r="X4858" s="402"/>
      <c r="Y4858" s="402"/>
      <c r="Z4858" s="402"/>
    </row>
    <row r="4859" spans="23:26" x14ac:dyDescent="0.2">
      <c r="W4859" s="402"/>
      <c r="X4859" s="402"/>
      <c r="Y4859" s="402"/>
      <c r="Z4859" s="402"/>
    </row>
    <row r="4860" spans="23:26" x14ac:dyDescent="0.2">
      <c r="W4860" s="402"/>
      <c r="X4860" s="402"/>
      <c r="Y4860" s="402"/>
      <c r="Z4860" s="402"/>
    </row>
    <row r="4861" spans="23:26" x14ac:dyDescent="0.2">
      <c r="W4861" s="402"/>
      <c r="X4861" s="402"/>
      <c r="Y4861" s="402"/>
      <c r="Z4861" s="402"/>
    </row>
    <row r="4862" spans="23:26" x14ac:dyDescent="0.2">
      <c r="W4862" s="402"/>
      <c r="X4862" s="402"/>
      <c r="Y4862" s="402"/>
      <c r="Z4862" s="402"/>
    </row>
    <row r="4863" spans="23:26" x14ac:dyDescent="0.2">
      <c r="W4863" s="402"/>
      <c r="X4863" s="402"/>
      <c r="Y4863" s="402"/>
      <c r="Z4863" s="402"/>
    </row>
    <row r="4864" spans="23:26" x14ac:dyDescent="0.2">
      <c r="W4864" s="402"/>
      <c r="X4864" s="402"/>
      <c r="Y4864" s="402"/>
      <c r="Z4864" s="402"/>
    </row>
    <row r="4865" spans="23:26" x14ac:dyDescent="0.2">
      <c r="W4865" s="402"/>
      <c r="X4865" s="402"/>
      <c r="Y4865" s="402"/>
      <c r="Z4865" s="402"/>
    </row>
    <row r="4866" spans="23:26" x14ac:dyDescent="0.2">
      <c r="W4866" s="402"/>
      <c r="X4866" s="402"/>
      <c r="Y4866" s="402"/>
      <c r="Z4866" s="402"/>
    </row>
    <row r="4867" spans="23:26" x14ac:dyDescent="0.2">
      <c r="W4867" s="402"/>
      <c r="X4867" s="402"/>
      <c r="Y4867" s="402"/>
      <c r="Z4867" s="402"/>
    </row>
    <row r="4868" spans="23:26" x14ac:dyDescent="0.2">
      <c r="W4868" s="402"/>
      <c r="X4868" s="402"/>
      <c r="Y4868" s="402"/>
      <c r="Z4868" s="402"/>
    </row>
    <row r="4869" spans="23:26" x14ac:dyDescent="0.2">
      <c r="W4869" s="402"/>
      <c r="X4869" s="402"/>
      <c r="Y4869" s="402"/>
      <c r="Z4869" s="402"/>
    </row>
    <row r="4870" spans="23:26" x14ac:dyDescent="0.2">
      <c r="W4870" s="402"/>
      <c r="X4870" s="402"/>
      <c r="Y4870" s="402"/>
      <c r="Z4870" s="402"/>
    </row>
    <row r="4871" spans="23:26" x14ac:dyDescent="0.2">
      <c r="W4871" s="402"/>
      <c r="X4871" s="402"/>
      <c r="Y4871" s="402"/>
      <c r="Z4871" s="402"/>
    </row>
    <row r="4872" spans="23:26" x14ac:dyDescent="0.2">
      <c r="W4872" s="402"/>
      <c r="X4872" s="402"/>
      <c r="Y4872" s="402"/>
      <c r="Z4872" s="402"/>
    </row>
    <row r="4873" spans="23:26" x14ac:dyDescent="0.2">
      <c r="W4873" s="402"/>
      <c r="X4873" s="402"/>
      <c r="Y4873" s="402"/>
      <c r="Z4873" s="402"/>
    </row>
    <row r="4874" spans="23:26" x14ac:dyDescent="0.2">
      <c r="W4874" s="402"/>
      <c r="X4874" s="402"/>
      <c r="Y4874" s="402"/>
      <c r="Z4874" s="402"/>
    </row>
    <row r="4875" spans="23:26" x14ac:dyDescent="0.2">
      <c r="W4875" s="402"/>
      <c r="X4875" s="402"/>
      <c r="Y4875" s="402"/>
      <c r="Z4875" s="402"/>
    </row>
    <row r="4876" spans="23:26" x14ac:dyDescent="0.2">
      <c r="W4876" s="402"/>
      <c r="X4876" s="402"/>
      <c r="Y4876" s="402"/>
      <c r="Z4876" s="402"/>
    </row>
    <row r="4877" spans="23:26" x14ac:dyDescent="0.2">
      <c r="W4877" s="402"/>
      <c r="X4877" s="402"/>
      <c r="Y4877" s="402"/>
      <c r="Z4877" s="402"/>
    </row>
    <row r="4878" spans="23:26" x14ac:dyDescent="0.2">
      <c r="W4878" s="402"/>
      <c r="X4878" s="402"/>
      <c r="Y4878" s="402"/>
      <c r="Z4878" s="402"/>
    </row>
    <row r="4879" spans="23:26" x14ac:dyDescent="0.2">
      <c r="W4879" s="402"/>
      <c r="X4879" s="402"/>
      <c r="Y4879" s="402"/>
      <c r="Z4879" s="402"/>
    </row>
    <row r="4880" spans="23:26" x14ac:dyDescent="0.2">
      <c r="W4880" s="402"/>
      <c r="X4880" s="402"/>
      <c r="Y4880" s="402"/>
      <c r="Z4880" s="402"/>
    </row>
    <row r="4881" spans="23:26" x14ac:dyDescent="0.2">
      <c r="W4881" s="402"/>
      <c r="X4881" s="402"/>
      <c r="Y4881" s="402"/>
      <c r="Z4881" s="402"/>
    </row>
    <row r="4882" spans="23:26" x14ac:dyDescent="0.2">
      <c r="W4882" s="402"/>
      <c r="X4882" s="402"/>
      <c r="Y4882" s="402"/>
      <c r="Z4882" s="402"/>
    </row>
    <row r="4883" spans="23:26" x14ac:dyDescent="0.2">
      <c r="W4883" s="402"/>
      <c r="X4883" s="402"/>
      <c r="Y4883" s="402"/>
      <c r="Z4883" s="402"/>
    </row>
    <row r="4884" spans="23:26" x14ac:dyDescent="0.2">
      <c r="W4884" s="402"/>
      <c r="X4884" s="402"/>
      <c r="Y4884" s="402"/>
      <c r="Z4884" s="402"/>
    </row>
    <row r="4885" spans="23:26" x14ac:dyDescent="0.2">
      <c r="W4885" s="402"/>
      <c r="X4885" s="402"/>
      <c r="Y4885" s="402"/>
      <c r="Z4885" s="402"/>
    </row>
    <row r="4886" spans="23:26" x14ac:dyDescent="0.2">
      <c r="W4886" s="402"/>
      <c r="X4886" s="402"/>
      <c r="Y4886" s="402"/>
      <c r="Z4886" s="402"/>
    </row>
    <row r="4887" spans="23:26" x14ac:dyDescent="0.2">
      <c r="W4887" s="402"/>
      <c r="X4887" s="402"/>
      <c r="Y4887" s="402"/>
      <c r="Z4887" s="402"/>
    </row>
    <row r="4888" spans="23:26" x14ac:dyDescent="0.2">
      <c r="W4888" s="402"/>
      <c r="X4888" s="402"/>
      <c r="Y4888" s="402"/>
      <c r="Z4888" s="402"/>
    </row>
    <row r="4889" spans="23:26" x14ac:dyDescent="0.2">
      <c r="W4889" s="402"/>
      <c r="X4889" s="402"/>
      <c r="Y4889" s="402"/>
      <c r="Z4889" s="402"/>
    </row>
    <row r="4890" spans="23:26" x14ac:dyDescent="0.2">
      <c r="W4890" s="402"/>
      <c r="X4890" s="402"/>
      <c r="Y4890" s="402"/>
      <c r="Z4890" s="402"/>
    </row>
    <row r="4891" spans="23:26" x14ac:dyDescent="0.2">
      <c r="W4891" s="402"/>
      <c r="X4891" s="402"/>
      <c r="Y4891" s="402"/>
      <c r="Z4891" s="402"/>
    </row>
    <row r="4892" spans="23:26" x14ac:dyDescent="0.2">
      <c r="W4892" s="402"/>
      <c r="X4892" s="402"/>
      <c r="Y4892" s="402"/>
      <c r="Z4892" s="402"/>
    </row>
    <row r="4893" spans="23:26" x14ac:dyDescent="0.2">
      <c r="W4893" s="402"/>
      <c r="X4893" s="402"/>
      <c r="Y4893" s="402"/>
      <c r="Z4893" s="402"/>
    </row>
    <row r="4894" spans="23:26" x14ac:dyDescent="0.2">
      <c r="W4894" s="402"/>
      <c r="X4894" s="402"/>
      <c r="Y4894" s="402"/>
      <c r="Z4894" s="402"/>
    </row>
    <row r="4895" spans="23:26" x14ac:dyDescent="0.2">
      <c r="W4895" s="402"/>
      <c r="X4895" s="402"/>
      <c r="Y4895" s="402"/>
      <c r="Z4895" s="402"/>
    </row>
    <row r="4896" spans="23:26" x14ac:dyDescent="0.2">
      <c r="W4896" s="402"/>
      <c r="X4896" s="402"/>
      <c r="Y4896" s="402"/>
      <c r="Z4896" s="402"/>
    </row>
    <row r="4897" spans="23:26" x14ac:dyDescent="0.2">
      <c r="W4897" s="402"/>
      <c r="X4897" s="402"/>
      <c r="Y4897" s="402"/>
      <c r="Z4897" s="402"/>
    </row>
    <row r="4898" spans="23:26" x14ac:dyDescent="0.2">
      <c r="W4898" s="402"/>
      <c r="X4898" s="402"/>
      <c r="Y4898" s="402"/>
      <c r="Z4898" s="402"/>
    </row>
    <row r="4899" spans="23:26" x14ac:dyDescent="0.2">
      <c r="W4899" s="402"/>
      <c r="X4899" s="402"/>
      <c r="Y4899" s="402"/>
      <c r="Z4899" s="402"/>
    </row>
    <row r="4900" spans="23:26" x14ac:dyDescent="0.2">
      <c r="W4900" s="402"/>
      <c r="X4900" s="402"/>
      <c r="Y4900" s="402"/>
      <c r="Z4900" s="402"/>
    </row>
    <row r="4901" spans="23:26" x14ac:dyDescent="0.2">
      <c r="W4901" s="402"/>
      <c r="X4901" s="402"/>
      <c r="Y4901" s="402"/>
      <c r="Z4901" s="402"/>
    </row>
    <row r="4902" spans="23:26" x14ac:dyDescent="0.2">
      <c r="W4902" s="402"/>
      <c r="X4902" s="402"/>
      <c r="Y4902" s="402"/>
      <c r="Z4902" s="402"/>
    </row>
    <row r="4903" spans="23:26" x14ac:dyDescent="0.2">
      <c r="W4903" s="402"/>
      <c r="X4903" s="402"/>
      <c r="Y4903" s="402"/>
      <c r="Z4903" s="402"/>
    </row>
    <row r="4904" spans="23:26" x14ac:dyDescent="0.2">
      <c r="W4904" s="402"/>
      <c r="X4904" s="402"/>
      <c r="Y4904" s="402"/>
      <c r="Z4904" s="402"/>
    </row>
    <row r="4905" spans="23:26" x14ac:dyDescent="0.2">
      <c r="W4905" s="402"/>
      <c r="X4905" s="402"/>
      <c r="Y4905" s="402"/>
      <c r="Z4905" s="402"/>
    </row>
    <row r="4906" spans="23:26" x14ac:dyDescent="0.2">
      <c r="W4906" s="402"/>
      <c r="X4906" s="402"/>
      <c r="Y4906" s="402"/>
      <c r="Z4906" s="402"/>
    </row>
    <row r="4907" spans="23:26" x14ac:dyDescent="0.2">
      <c r="W4907" s="402"/>
      <c r="X4907" s="402"/>
      <c r="Y4907" s="402"/>
      <c r="Z4907" s="402"/>
    </row>
    <row r="4908" spans="23:26" x14ac:dyDescent="0.2">
      <c r="W4908" s="402"/>
      <c r="X4908" s="402"/>
      <c r="Y4908" s="402"/>
      <c r="Z4908" s="402"/>
    </row>
    <row r="4909" spans="23:26" x14ac:dyDescent="0.2">
      <c r="W4909" s="402"/>
      <c r="X4909" s="402"/>
      <c r="Y4909" s="402"/>
      <c r="Z4909" s="402"/>
    </row>
    <row r="4910" spans="23:26" x14ac:dyDescent="0.2">
      <c r="W4910" s="402"/>
      <c r="X4910" s="402"/>
      <c r="Y4910" s="402"/>
      <c r="Z4910" s="402"/>
    </row>
    <row r="4911" spans="23:26" x14ac:dyDescent="0.2">
      <c r="W4911" s="402"/>
      <c r="X4911" s="402"/>
      <c r="Y4911" s="402"/>
      <c r="Z4911" s="402"/>
    </row>
    <row r="4912" spans="23:26" x14ac:dyDescent="0.2">
      <c r="W4912" s="402"/>
      <c r="X4912" s="402"/>
      <c r="Y4912" s="402"/>
      <c r="Z4912" s="402"/>
    </row>
    <row r="4913" spans="23:26" x14ac:dyDescent="0.2">
      <c r="W4913" s="402"/>
      <c r="X4913" s="402"/>
      <c r="Y4913" s="402"/>
      <c r="Z4913" s="402"/>
    </row>
    <row r="4914" spans="23:26" x14ac:dyDescent="0.2">
      <c r="W4914" s="402"/>
      <c r="X4914" s="402"/>
      <c r="Y4914" s="402"/>
      <c r="Z4914" s="402"/>
    </row>
    <row r="4915" spans="23:26" x14ac:dyDescent="0.2">
      <c r="W4915" s="402"/>
      <c r="X4915" s="402"/>
      <c r="Y4915" s="402"/>
      <c r="Z4915" s="402"/>
    </row>
    <row r="4916" spans="23:26" x14ac:dyDescent="0.2">
      <c r="W4916" s="402"/>
      <c r="X4916" s="402"/>
      <c r="Y4916" s="402"/>
      <c r="Z4916" s="402"/>
    </row>
    <row r="4917" spans="23:26" x14ac:dyDescent="0.2">
      <c r="W4917" s="402"/>
      <c r="X4917" s="402"/>
      <c r="Y4917" s="402"/>
      <c r="Z4917" s="402"/>
    </row>
    <row r="4918" spans="23:26" x14ac:dyDescent="0.2">
      <c r="W4918" s="402"/>
      <c r="X4918" s="402"/>
      <c r="Y4918" s="402"/>
      <c r="Z4918" s="402"/>
    </row>
    <row r="4919" spans="23:26" x14ac:dyDescent="0.2">
      <c r="W4919" s="402"/>
      <c r="X4919" s="402"/>
      <c r="Y4919" s="402"/>
      <c r="Z4919" s="402"/>
    </row>
    <row r="4920" spans="23:26" x14ac:dyDescent="0.2">
      <c r="W4920" s="402"/>
      <c r="X4920" s="402"/>
      <c r="Y4920" s="402"/>
      <c r="Z4920" s="402"/>
    </row>
    <row r="4921" spans="23:26" x14ac:dyDescent="0.2">
      <c r="W4921" s="402"/>
      <c r="X4921" s="402"/>
      <c r="Y4921" s="402"/>
      <c r="Z4921" s="402"/>
    </row>
    <row r="4922" spans="23:26" x14ac:dyDescent="0.2">
      <c r="W4922" s="402"/>
      <c r="X4922" s="402"/>
      <c r="Y4922" s="402"/>
      <c r="Z4922" s="402"/>
    </row>
    <row r="4923" spans="23:26" x14ac:dyDescent="0.2">
      <c r="W4923" s="402"/>
      <c r="X4923" s="402"/>
      <c r="Y4923" s="402"/>
      <c r="Z4923" s="402"/>
    </row>
    <row r="4924" spans="23:26" x14ac:dyDescent="0.2">
      <c r="W4924" s="402"/>
      <c r="X4924" s="402"/>
      <c r="Y4924" s="402"/>
      <c r="Z4924" s="402"/>
    </row>
    <row r="4925" spans="23:26" x14ac:dyDescent="0.2">
      <c r="W4925" s="402"/>
      <c r="X4925" s="402"/>
      <c r="Y4925" s="402"/>
      <c r="Z4925" s="402"/>
    </row>
    <row r="4926" spans="23:26" x14ac:dyDescent="0.2">
      <c r="W4926" s="402"/>
      <c r="X4926" s="402"/>
      <c r="Y4926" s="402"/>
      <c r="Z4926" s="402"/>
    </row>
    <row r="4927" spans="23:26" x14ac:dyDescent="0.2">
      <c r="W4927" s="402"/>
      <c r="X4927" s="402"/>
      <c r="Y4927" s="402"/>
      <c r="Z4927" s="402"/>
    </row>
    <row r="4928" spans="23:26" x14ac:dyDescent="0.2">
      <c r="W4928" s="402"/>
      <c r="X4928" s="402"/>
      <c r="Y4928" s="402"/>
      <c r="Z4928" s="402"/>
    </row>
    <row r="4929" spans="23:26" x14ac:dyDescent="0.2">
      <c r="W4929" s="402"/>
      <c r="X4929" s="402"/>
      <c r="Y4929" s="402"/>
      <c r="Z4929" s="402"/>
    </row>
    <row r="4930" spans="23:26" x14ac:dyDescent="0.2">
      <c r="W4930" s="402"/>
      <c r="X4930" s="402"/>
      <c r="Y4930" s="402"/>
      <c r="Z4930" s="402"/>
    </row>
    <row r="4931" spans="23:26" x14ac:dyDescent="0.2">
      <c r="W4931" s="402"/>
      <c r="X4931" s="402"/>
      <c r="Y4931" s="402"/>
      <c r="Z4931" s="402"/>
    </row>
    <row r="4932" spans="23:26" x14ac:dyDescent="0.2">
      <c r="W4932" s="402"/>
      <c r="X4932" s="402"/>
      <c r="Y4932" s="402"/>
      <c r="Z4932" s="402"/>
    </row>
    <row r="4933" spans="23:26" x14ac:dyDescent="0.2">
      <c r="W4933" s="402"/>
      <c r="X4933" s="402"/>
      <c r="Y4933" s="402"/>
      <c r="Z4933" s="402"/>
    </row>
    <row r="4934" spans="23:26" x14ac:dyDescent="0.2">
      <c r="W4934" s="402"/>
      <c r="X4934" s="402"/>
      <c r="Y4934" s="402"/>
      <c r="Z4934" s="402"/>
    </row>
    <row r="4935" spans="23:26" x14ac:dyDescent="0.2">
      <c r="W4935" s="402"/>
      <c r="X4935" s="402"/>
      <c r="Y4935" s="402"/>
      <c r="Z4935" s="402"/>
    </row>
    <row r="4936" spans="23:26" x14ac:dyDescent="0.2">
      <c r="W4936" s="402"/>
      <c r="X4936" s="402"/>
      <c r="Y4936" s="402"/>
      <c r="Z4936" s="402"/>
    </row>
    <row r="4937" spans="23:26" x14ac:dyDescent="0.2">
      <c r="W4937" s="402"/>
      <c r="X4937" s="402"/>
      <c r="Y4937" s="402"/>
      <c r="Z4937" s="402"/>
    </row>
    <row r="4938" spans="23:26" x14ac:dyDescent="0.2">
      <c r="W4938" s="402"/>
      <c r="X4938" s="402"/>
      <c r="Y4938" s="402"/>
      <c r="Z4938" s="402"/>
    </row>
    <row r="4939" spans="23:26" x14ac:dyDescent="0.2">
      <c r="W4939" s="402"/>
      <c r="X4939" s="402"/>
      <c r="Y4939" s="402"/>
      <c r="Z4939" s="402"/>
    </row>
    <row r="4940" spans="23:26" x14ac:dyDescent="0.2">
      <c r="W4940" s="402"/>
      <c r="X4940" s="402"/>
      <c r="Y4940" s="402"/>
      <c r="Z4940" s="402"/>
    </row>
    <row r="4941" spans="23:26" x14ac:dyDescent="0.2">
      <c r="W4941" s="402"/>
      <c r="X4941" s="402"/>
      <c r="Y4941" s="402"/>
      <c r="Z4941" s="402"/>
    </row>
    <row r="4942" spans="23:26" x14ac:dyDescent="0.2">
      <c r="W4942" s="402"/>
      <c r="X4942" s="402"/>
      <c r="Y4942" s="402"/>
      <c r="Z4942" s="402"/>
    </row>
    <row r="4943" spans="23:26" x14ac:dyDescent="0.2">
      <c r="W4943" s="402"/>
      <c r="X4943" s="402"/>
      <c r="Y4943" s="402"/>
      <c r="Z4943" s="402"/>
    </row>
    <row r="4944" spans="23:26" x14ac:dyDescent="0.2">
      <c r="W4944" s="402"/>
      <c r="X4944" s="402"/>
      <c r="Y4944" s="402"/>
      <c r="Z4944" s="402"/>
    </row>
    <row r="4945" spans="23:26" x14ac:dyDescent="0.2">
      <c r="W4945" s="402"/>
      <c r="X4945" s="402"/>
      <c r="Y4945" s="402"/>
      <c r="Z4945" s="402"/>
    </row>
    <row r="4946" spans="23:26" x14ac:dyDescent="0.2">
      <c r="W4946" s="402"/>
      <c r="X4946" s="402"/>
      <c r="Y4946" s="402"/>
      <c r="Z4946" s="402"/>
    </row>
    <row r="4947" spans="23:26" x14ac:dyDescent="0.2">
      <c r="W4947" s="402"/>
      <c r="X4947" s="402"/>
      <c r="Y4947" s="402"/>
      <c r="Z4947" s="402"/>
    </row>
    <row r="4948" spans="23:26" x14ac:dyDescent="0.2">
      <c r="W4948" s="402"/>
      <c r="X4948" s="402"/>
      <c r="Y4948" s="402"/>
      <c r="Z4948" s="402"/>
    </row>
    <row r="4949" spans="23:26" x14ac:dyDescent="0.2">
      <c r="W4949" s="402"/>
      <c r="X4949" s="402"/>
      <c r="Y4949" s="402"/>
      <c r="Z4949" s="402"/>
    </row>
    <row r="4950" spans="23:26" x14ac:dyDescent="0.2">
      <c r="W4950" s="402"/>
      <c r="X4950" s="402"/>
      <c r="Y4950" s="402"/>
      <c r="Z4950" s="402"/>
    </row>
    <row r="4951" spans="23:26" x14ac:dyDescent="0.2">
      <c r="W4951" s="402"/>
      <c r="X4951" s="402"/>
      <c r="Y4951" s="402"/>
      <c r="Z4951" s="402"/>
    </row>
    <row r="4952" spans="23:26" x14ac:dyDescent="0.2">
      <c r="W4952" s="402"/>
      <c r="X4952" s="402"/>
      <c r="Y4952" s="402"/>
      <c r="Z4952" s="402"/>
    </row>
    <row r="4953" spans="23:26" x14ac:dyDescent="0.2">
      <c r="W4953" s="402"/>
      <c r="X4953" s="402"/>
      <c r="Y4953" s="402"/>
      <c r="Z4953" s="402"/>
    </row>
    <row r="4954" spans="23:26" x14ac:dyDescent="0.2">
      <c r="W4954" s="402"/>
      <c r="X4954" s="402"/>
      <c r="Y4954" s="402"/>
      <c r="Z4954" s="402"/>
    </row>
    <row r="4955" spans="23:26" x14ac:dyDescent="0.2">
      <c r="W4955" s="402"/>
      <c r="X4955" s="402"/>
      <c r="Y4955" s="402"/>
      <c r="Z4955" s="402"/>
    </row>
    <row r="4956" spans="23:26" x14ac:dyDescent="0.2">
      <c r="W4956" s="402"/>
      <c r="X4956" s="402"/>
      <c r="Y4956" s="402"/>
      <c r="Z4956" s="402"/>
    </row>
    <row r="4957" spans="23:26" x14ac:dyDescent="0.2">
      <c r="W4957" s="402"/>
      <c r="X4957" s="402"/>
      <c r="Y4957" s="402"/>
      <c r="Z4957" s="402"/>
    </row>
    <row r="4958" spans="23:26" x14ac:dyDescent="0.2">
      <c r="W4958" s="402"/>
      <c r="X4958" s="402"/>
      <c r="Y4958" s="402"/>
      <c r="Z4958" s="402"/>
    </row>
    <row r="4959" spans="23:26" x14ac:dyDescent="0.2">
      <c r="W4959" s="402"/>
      <c r="X4959" s="402"/>
      <c r="Y4959" s="402"/>
      <c r="Z4959" s="402"/>
    </row>
    <row r="4960" spans="23:26" x14ac:dyDescent="0.2">
      <c r="W4960" s="402"/>
      <c r="X4960" s="402"/>
      <c r="Y4960" s="402"/>
      <c r="Z4960" s="402"/>
    </row>
    <row r="4961" spans="23:26" x14ac:dyDescent="0.2">
      <c r="W4961" s="402"/>
      <c r="X4961" s="402"/>
      <c r="Y4961" s="402"/>
      <c r="Z4961" s="402"/>
    </row>
    <row r="4962" spans="23:26" x14ac:dyDescent="0.2">
      <c r="W4962" s="402"/>
      <c r="X4962" s="402"/>
      <c r="Y4962" s="402"/>
      <c r="Z4962" s="402"/>
    </row>
    <row r="4963" spans="23:26" x14ac:dyDescent="0.2">
      <c r="W4963" s="402"/>
      <c r="X4963" s="402"/>
      <c r="Y4963" s="402"/>
      <c r="Z4963" s="402"/>
    </row>
    <row r="4964" spans="23:26" x14ac:dyDescent="0.2">
      <c r="W4964" s="402"/>
      <c r="X4964" s="402"/>
      <c r="Y4964" s="402"/>
      <c r="Z4964" s="402"/>
    </row>
    <row r="4965" spans="23:26" x14ac:dyDescent="0.2">
      <c r="W4965" s="402"/>
      <c r="X4965" s="402"/>
      <c r="Y4965" s="402"/>
      <c r="Z4965" s="402"/>
    </row>
    <row r="4966" spans="23:26" x14ac:dyDescent="0.2">
      <c r="W4966" s="402"/>
      <c r="X4966" s="402"/>
      <c r="Y4966" s="402"/>
      <c r="Z4966" s="402"/>
    </row>
    <row r="4967" spans="23:26" x14ac:dyDescent="0.2">
      <c r="W4967" s="402"/>
      <c r="X4967" s="402"/>
      <c r="Y4967" s="402"/>
      <c r="Z4967" s="402"/>
    </row>
    <row r="4968" spans="23:26" x14ac:dyDescent="0.2">
      <c r="W4968" s="402"/>
      <c r="X4968" s="402"/>
      <c r="Y4968" s="402"/>
      <c r="Z4968" s="402"/>
    </row>
    <row r="4969" spans="23:26" x14ac:dyDescent="0.2">
      <c r="W4969" s="402"/>
      <c r="X4969" s="402"/>
      <c r="Y4969" s="402"/>
      <c r="Z4969" s="402"/>
    </row>
    <row r="4970" spans="23:26" x14ac:dyDescent="0.2">
      <c r="W4970" s="402"/>
      <c r="X4970" s="402"/>
      <c r="Y4970" s="402"/>
      <c r="Z4970" s="402"/>
    </row>
    <row r="4971" spans="23:26" x14ac:dyDescent="0.2">
      <c r="W4971" s="402"/>
      <c r="X4971" s="402"/>
      <c r="Y4971" s="402"/>
      <c r="Z4971" s="402"/>
    </row>
    <row r="4972" spans="23:26" x14ac:dyDescent="0.2">
      <c r="W4972" s="402"/>
      <c r="X4972" s="402"/>
      <c r="Y4972" s="402"/>
      <c r="Z4972" s="402"/>
    </row>
    <row r="4973" spans="23:26" x14ac:dyDescent="0.2">
      <c r="W4973" s="402"/>
      <c r="X4973" s="402"/>
      <c r="Y4973" s="402"/>
      <c r="Z4973" s="402"/>
    </row>
    <row r="4974" spans="23:26" x14ac:dyDescent="0.2">
      <c r="W4974" s="402"/>
      <c r="X4974" s="402"/>
      <c r="Y4974" s="402"/>
      <c r="Z4974" s="402"/>
    </row>
    <row r="4975" spans="23:26" x14ac:dyDescent="0.2">
      <c r="W4975" s="402"/>
      <c r="X4975" s="402"/>
      <c r="Y4975" s="402"/>
      <c r="Z4975" s="402"/>
    </row>
    <row r="4976" spans="23:26" x14ac:dyDescent="0.2">
      <c r="W4976" s="402"/>
      <c r="X4976" s="402"/>
      <c r="Y4976" s="402"/>
      <c r="Z4976" s="402"/>
    </row>
    <row r="4977" spans="23:26" x14ac:dyDescent="0.2">
      <c r="W4977" s="402"/>
      <c r="X4977" s="402"/>
      <c r="Y4977" s="402"/>
      <c r="Z4977" s="402"/>
    </row>
    <row r="4978" spans="23:26" x14ac:dyDescent="0.2">
      <c r="W4978" s="402"/>
      <c r="X4978" s="402"/>
      <c r="Y4978" s="402"/>
      <c r="Z4978" s="402"/>
    </row>
    <row r="4979" spans="23:26" x14ac:dyDescent="0.2">
      <c r="W4979" s="402"/>
      <c r="X4979" s="402"/>
      <c r="Y4979" s="402"/>
      <c r="Z4979" s="402"/>
    </row>
    <row r="4980" spans="23:26" x14ac:dyDescent="0.2">
      <c r="W4980" s="402"/>
      <c r="X4980" s="402"/>
      <c r="Y4980" s="402"/>
      <c r="Z4980" s="402"/>
    </row>
    <row r="4981" spans="23:26" x14ac:dyDescent="0.2">
      <c r="W4981" s="402"/>
      <c r="X4981" s="402"/>
      <c r="Y4981" s="402"/>
      <c r="Z4981" s="402"/>
    </row>
    <row r="4982" spans="23:26" x14ac:dyDescent="0.2">
      <c r="W4982" s="402"/>
      <c r="X4982" s="402"/>
      <c r="Y4982" s="402"/>
      <c r="Z4982" s="402"/>
    </row>
    <row r="4983" spans="23:26" x14ac:dyDescent="0.2">
      <c r="W4983" s="402"/>
      <c r="X4983" s="402"/>
      <c r="Y4983" s="402"/>
      <c r="Z4983" s="402"/>
    </row>
    <row r="4984" spans="23:26" x14ac:dyDescent="0.2">
      <c r="W4984" s="402"/>
      <c r="X4984" s="402"/>
      <c r="Y4984" s="402"/>
      <c r="Z4984" s="402"/>
    </row>
    <row r="4985" spans="23:26" x14ac:dyDescent="0.2">
      <c r="W4985" s="402"/>
      <c r="X4985" s="402"/>
      <c r="Y4985" s="402"/>
      <c r="Z4985" s="402"/>
    </row>
    <row r="4986" spans="23:26" x14ac:dyDescent="0.2">
      <c r="W4986" s="402"/>
      <c r="X4986" s="402"/>
      <c r="Y4986" s="402"/>
      <c r="Z4986" s="402"/>
    </row>
    <row r="4987" spans="23:26" x14ac:dyDescent="0.2">
      <c r="W4987" s="402"/>
      <c r="X4987" s="402"/>
      <c r="Y4987" s="402"/>
      <c r="Z4987" s="402"/>
    </row>
    <row r="4988" spans="23:26" x14ac:dyDescent="0.2">
      <c r="W4988" s="402"/>
      <c r="X4988" s="402"/>
      <c r="Y4988" s="402"/>
      <c r="Z4988" s="402"/>
    </row>
    <row r="4989" spans="23:26" x14ac:dyDescent="0.2">
      <c r="W4989" s="402"/>
      <c r="X4989" s="402"/>
      <c r="Y4989" s="402"/>
      <c r="Z4989" s="402"/>
    </row>
    <row r="4990" spans="23:26" x14ac:dyDescent="0.2">
      <c r="W4990" s="402"/>
      <c r="X4990" s="402"/>
      <c r="Y4990" s="402"/>
      <c r="Z4990" s="402"/>
    </row>
    <row r="4991" spans="23:26" x14ac:dyDescent="0.2">
      <c r="W4991" s="402"/>
      <c r="X4991" s="402"/>
      <c r="Y4991" s="402"/>
      <c r="Z4991" s="402"/>
    </row>
    <row r="4992" spans="23:26" x14ac:dyDescent="0.2">
      <c r="W4992" s="402"/>
      <c r="X4992" s="402"/>
      <c r="Y4992" s="402"/>
      <c r="Z4992" s="402"/>
    </row>
    <row r="4993" spans="23:26" x14ac:dyDescent="0.2">
      <c r="W4993" s="402"/>
      <c r="X4993" s="402"/>
      <c r="Y4993" s="402"/>
      <c r="Z4993" s="402"/>
    </row>
    <row r="4994" spans="23:26" x14ac:dyDescent="0.2">
      <c r="W4994" s="402"/>
      <c r="X4994" s="402"/>
      <c r="Y4994" s="402"/>
      <c r="Z4994" s="402"/>
    </row>
    <row r="4995" spans="23:26" x14ac:dyDescent="0.2">
      <c r="W4995" s="402"/>
      <c r="X4995" s="402"/>
      <c r="Y4995" s="402"/>
      <c r="Z4995" s="402"/>
    </row>
    <row r="4996" spans="23:26" x14ac:dyDescent="0.2">
      <c r="W4996" s="402"/>
      <c r="X4996" s="402"/>
      <c r="Y4996" s="402"/>
      <c r="Z4996" s="402"/>
    </row>
    <row r="4997" spans="23:26" x14ac:dyDescent="0.2">
      <c r="W4997" s="402"/>
      <c r="X4997" s="402"/>
      <c r="Y4997" s="402"/>
      <c r="Z4997" s="402"/>
    </row>
    <row r="4998" spans="23:26" x14ac:dyDescent="0.2">
      <c r="W4998" s="402"/>
      <c r="X4998" s="402"/>
      <c r="Y4998" s="402"/>
      <c r="Z4998" s="402"/>
    </row>
    <row r="4999" spans="23:26" x14ac:dyDescent="0.2">
      <c r="W4999" s="402"/>
      <c r="X4999" s="402"/>
      <c r="Y4999" s="402"/>
      <c r="Z4999" s="402"/>
    </row>
    <row r="5000" spans="23:26" x14ac:dyDescent="0.2">
      <c r="W5000" s="402"/>
      <c r="X5000" s="402"/>
      <c r="Y5000" s="402"/>
      <c r="Z5000" s="402"/>
    </row>
    <row r="5001" spans="23:26" x14ac:dyDescent="0.2">
      <c r="W5001" s="402"/>
      <c r="X5001" s="402"/>
      <c r="Y5001" s="402"/>
      <c r="Z5001" s="402"/>
    </row>
    <row r="5002" spans="23:26" x14ac:dyDescent="0.2">
      <c r="W5002" s="402"/>
      <c r="X5002" s="402"/>
      <c r="Y5002" s="402"/>
      <c r="Z5002" s="402"/>
    </row>
    <row r="5003" spans="23:26" x14ac:dyDescent="0.2">
      <c r="W5003" s="402"/>
      <c r="X5003" s="402"/>
      <c r="Y5003" s="402"/>
      <c r="Z5003" s="402"/>
    </row>
    <row r="5004" spans="23:26" x14ac:dyDescent="0.2">
      <c r="W5004" s="402"/>
      <c r="X5004" s="402"/>
      <c r="Y5004" s="402"/>
      <c r="Z5004" s="402"/>
    </row>
    <row r="5005" spans="23:26" x14ac:dyDescent="0.2">
      <c r="W5005" s="402"/>
      <c r="X5005" s="402"/>
      <c r="Y5005" s="402"/>
      <c r="Z5005" s="402"/>
    </row>
    <row r="5006" spans="23:26" x14ac:dyDescent="0.2">
      <c r="W5006" s="402"/>
      <c r="X5006" s="402"/>
      <c r="Y5006" s="402"/>
      <c r="Z5006" s="402"/>
    </row>
    <row r="5007" spans="23:26" x14ac:dyDescent="0.2">
      <c r="W5007" s="402"/>
      <c r="X5007" s="402"/>
      <c r="Y5007" s="402"/>
      <c r="Z5007" s="402"/>
    </row>
    <row r="5008" spans="23:26" x14ac:dyDescent="0.2">
      <c r="W5008" s="402"/>
      <c r="X5008" s="402"/>
      <c r="Y5008" s="402"/>
      <c r="Z5008" s="402"/>
    </row>
    <row r="5009" spans="23:26" x14ac:dyDescent="0.2">
      <c r="W5009" s="402"/>
      <c r="X5009" s="402"/>
      <c r="Y5009" s="402"/>
      <c r="Z5009" s="402"/>
    </row>
    <row r="5010" spans="23:26" x14ac:dyDescent="0.2">
      <c r="W5010" s="402"/>
      <c r="X5010" s="402"/>
      <c r="Y5010" s="402"/>
      <c r="Z5010" s="402"/>
    </row>
    <row r="5011" spans="23:26" x14ac:dyDescent="0.2">
      <c r="W5011" s="402"/>
      <c r="X5011" s="402"/>
      <c r="Y5011" s="402"/>
      <c r="Z5011" s="402"/>
    </row>
    <row r="5012" spans="23:26" x14ac:dyDescent="0.2">
      <c r="W5012" s="402"/>
      <c r="X5012" s="402"/>
      <c r="Y5012" s="402"/>
      <c r="Z5012" s="402"/>
    </row>
    <row r="5013" spans="23:26" x14ac:dyDescent="0.2">
      <c r="W5013" s="402"/>
      <c r="X5013" s="402"/>
      <c r="Y5013" s="402"/>
      <c r="Z5013" s="402"/>
    </row>
    <row r="5014" spans="23:26" x14ac:dyDescent="0.2">
      <c r="W5014" s="402"/>
      <c r="X5014" s="402"/>
      <c r="Y5014" s="402"/>
      <c r="Z5014" s="402"/>
    </row>
    <row r="5015" spans="23:26" x14ac:dyDescent="0.2">
      <c r="W5015" s="402"/>
      <c r="X5015" s="402"/>
      <c r="Y5015" s="402"/>
      <c r="Z5015" s="402"/>
    </row>
    <row r="5016" spans="23:26" x14ac:dyDescent="0.2">
      <c r="W5016" s="402"/>
      <c r="X5016" s="402"/>
      <c r="Y5016" s="402"/>
      <c r="Z5016" s="402"/>
    </row>
    <row r="5017" spans="23:26" x14ac:dyDescent="0.2">
      <c r="W5017" s="402"/>
      <c r="X5017" s="402"/>
      <c r="Y5017" s="402"/>
      <c r="Z5017" s="402"/>
    </row>
    <row r="5018" spans="23:26" x14ac:dyDescent="0.2">
      <c r="W5018" s="402"/>
      <c r="X5018" s="402"/>
      <c r="Y5018" s="402"/>
      <c r="Z5018" s="402"/>
    </row>
    <row r="5019" spans="23:26" x14ac:dyDescent="0.2">
      <c r="W5019" s="402"/>
      <c r="X5019" s="402"/>
      <c r="Y5019" s="402"/>
      <c r="Z5019" s="402"/>
    </row>
    <row r="5020" spans="23:26" x14ac:dyDescent="0.2">
      <c r="W5020" s="402"/>
      <c r="X5020" s="402"/>
      <c r="Y5020" s="402"/>
      <c r="Z5020" s="402"/>
    </row>
    <row r="5021" spans="23:26" x14ac:dyDescent="0.2">
      <c r="W5021" s="402"/>
      <c r="X5021" s="402"/>
      <c r="Y5021" s="402"/>
      <c r="Z5021" s="402"/>
    </row>
    <row r="5022" spans="23:26" x14ac:dyDescent="0.2">
      <c r="W5022" s="402"/>
      <c r="X5022" s="402"/>
      <c r="Y5022" s="402"/>
      <c r="Z5022" s="402"/>
    </row>
    <row r="5023" spans="23:26" x14ac:dyDescent="0.2">
      <c r="W5023" s="402"/>
      <c r="X5023" s="402"/>
      <c r="Y5023" s="402"/>
      <c r="Z5023" s="402"/>
    </row>
    <row r="5024" spans="23:26" x14ac:dyDescent="0.2">
      <c r="W5024" s="402"/>
      <c r="X5024" s="402"/>
      <c r="Y5024" s="402"/>
      <c r="Z5024" s="402"/>
    </row>
    <row r="5025" spans="23:26" x14ac:dyDescent="0.2">
      <c r="W5025" s="402"/>
      <c r="X5025" s="402"/>
      <c r="Y5025" s="402"/>
      <c r="Z5025" s="402"/>
    </row>
    <row r="5026" spans="23:26" x14ac:dyDescent="0.2">
      <c r="W5026" s="402"/>
      <c r="X5026" s="402"/>
      <c r="Y5026" s="402"/>
      <c r="Z5026" s="402"/>
    </row>
    <row r="5027" spans="23:26" x14ac:dyDescent="0.2">
      <c r="W5027" s="402"/>
      <c r="X5027" s="402"/>
      <c r="Y5027" s="402"/>
      <c r="Z5027" s="402"/>
    </row>
    <row r="5028" spans="23:26" x14ac:dyDescent="0.2">
      <c r="W5028" s="402"/>
      <c r="X5028" s="402"/>
      <c r="Y5028" s="402"/>
      <c r="Z5028" s="402"/>
    </row>
    <row r="5029" spans="23:26" x14ac:dyDescent="0.2">
      <c r="W5029" s="402"/>
      <c r="X5029" s="402"/>
      <c r="Y5029" s="402"/>
      <c r="Z5029" s="402"/>
    </row>
    <row r="5030" spans="23:26" x14ac:dyDescent="0.2">
      <c r="W5030" s="402"/>
      <c r="X5030" s="402"/>
      <c r="Y5030" s="402"/>
      <c r="Z5030" s="402"/>
    </row>
    <row r="5031" spans="23:26" x14ac:dyDescent="0.2">
      <c r="W5031" s="402"/>
      <c r="X5031" s="402"/>
      <c r="Y5031" s="402"/>
      <c r="Z5031" s="402"/>
    </row>
    <row r="5032" spans="23:26" x14ac:dyDescent="0.2">
      <c r="W5032" s="402"/>
      <c r="X5032" s="402"/>
      <c r="Y5032" s="402"/>
      <c r="Z5032" s="402"/>
    </row>
    <row r="5033" spans="23:26" x14ac:dyDescent="0.2">
      <c r="W5033" s="402"/>
      <c r="X5033" s="402"/>
      <c r="Y5033" s="402"/>
      <c r="Z5033" s="402"/>
    </row>
    <row r="5034" spans="23:26" x14ac:dyDescent="0.2">
      <c r="W5034" s="402"/>
      <c r="X5034" s="402"/>
      <c r="Y5034" s="402"/>
      <c r="Z5034" s="402"/>
    </row>
    <row r="5035" spans="23:26" x14ac:dyDescent="0.2">
      <c r="W5035" s="402"/>
      <c r="X5035" s="402"/>
      <c r="Y5035" s="402"/>
      <c r="Z5035" s="402"/>
    </row>
    <row r="5036" spans="23:26" x14ac:dyDescent="0.2">
      <c r="W5036" s="402"/>
      <c r="X5036" s="402"/>
      <c r="Y5036" s="402"/>
      <c r="Z5036" s="402"/>
    </row>
    <row r="5037" spans="23:26" x14ac:dyDescent="0.2">
      <c r="W5037" s="402"/>
      <c r="X5037" s="402"/>
      <c r="Y5037" s="402"/>
      <c r="Z5037" s="402"/>
    </row>
    <row r="5038" spans="23:26" x14ac:dyDescent="0.2">
      <c r="W5038" s="402"/>
      <c r="X5038" s="402"/>
      <c r="Y5038" s="402"/>
      <c r="Z5038" s="402"/>
    </row>
    <row r="5039" spans="23:26" x14ac:dyDescent="0.2">
      <c r="W5039" s="402"/>
      <c r="X5039" s="402"/>
      <c r="Y5039" s="402"/>
      <c r="Z5039" s="402"/>
    </row>
    <row r="5040" spans="23:26" x14ac:dyDescent="0.2">
      <c r="W5040" s="402"/>
      <c r="X5040" s="402"/>
      <c r="Y5040" s="402"/>
      <c r="Z5040" s="402"/>
    </row>
    <row r="5041" spans="23:26" x14ac:dyDescent="0.2">
      <c r="W5041" s="402"/>
      <c r="X5041" s="402"/>
      <c r="Y5041" s="402"/>
      <c r="Z5041" s="402"/>
    </row>
    <row r="5042" spans="23:26" x14ac:dyDescent="0.2">
      <c r="W5042" s="402"/>
      <c r="X5042" s="402"/>
      <c r="Y5042" s="402"/>
      <c r="Z5042" s="402"/>
    </row>
    <row r="5043" spans="23:26" x14ac:dyDescent="0.2">
      <c r="W5043" s="402"/>
      <c r="X5043" s="402"/>
      <c r="Y5043" s="402"/>
      <c r="Z5043" s="402"/>
    </row>
    <row r="5044" spans="23:26" x14ac:dyDescent="0.2">
      <c r="W5044" s="402"/>
      <c r="X5044" s="402"/>
      <c r="Y5044" s="402"/>
      <c r="Z5044" s="402"/>
    </row>
    <row r="5045" spans="23:26" x14ac:dyDescent="0.2">
      <c r="W5045" s="402"/>
      <c r="X5045" s="402"/>
      <c r="Y5045" s="402"/>
      <c r="Z5045" s="402"/>
    </row>
    <row r="5046" spans="23:26" x14ac:dyDescent="0.2">
      <c r="W5046" s="402"/>
      <c r="X5046" s="402"/>
      <c r="Y5046" s="402"/>
      <c r="Z5046" s="402"/>
    </row>
    <row r="5047" spans="23:26" x14ac:dyDescent="0.2">
      <c r="W5047" s="402"/>
      <c r="X5047" s="402"/>
      <c r="Y5047" s="402"/>
      <c r="Z5047" s="402"/>
    </row>
    <row r="5048" spans="23:26" x14ac:dyDescent="0.2">
      <c r="W5048" s="402"/>
      <c r="X5048" s="402"/>
      <c r="Y5048" s="402"/>
      <c r="Z5048" s="402"/>
    </row>
    <row r="5049" spans="23:26" x14ac:dyDescent="0.2">
      <c r="W5049" s="402"/>
      <c r="X5049" s="402"/>
      <c r="Y5049" s="402"/>
      <c r="Z5049" s="402"/>
    </row>
    <row r="5050" spans="23:26" x14ac:dyDescent="0.2">
      <c r="W5050" s="402"/>
      <c r="X5050" s="402"/>
      <c r="Y5050" s="402"/>
      <c r="Z5050" s="402"/>
    </row>
    <row r="5051" spans="23:26" x14ac:dyDescent="0.2">
      <c r="W5051" s="402"/>
      <c r="X5051" s="402"/>
      <c r="Y5051" s="402"/>
      <c r="Z5051" s="402"/>
    </row>
    <row r="5052" spans="23:26" x14ac:dyDescent="0.2">
      <c r="W5052" s="402"/>
      <c r="X5052" s="402"/>
      <c r="Y5052" s="402"/>
      <c r="Z5052" s="402"/>
    </row>
    <row r="5053" spans="23:26" x14ac:dyDescent="0.2">
      <c r="W5053" s="402"/>
      <c r="X5053" s="402"/>
      <c r="Y5053" s="402"/>
      <c r="Z5053" s="402"/>
    </row>
    <row r="5054" spans="23:26" x14ac:dyDescent="0.2">
      <c r="W5054" s="402"/>
      <c r="X5054" s="402"/>
      <c r="Y5054" s="402"/>
      <c r="Z5054" s="402"/>
    </row>
    <row r="5055" spans="23:26" x14ac:dyDescent="0.2">
      <c r="W5055" s="402"/>
      <c r="X5055" s="402"/>
      <c r="Y5055" s="402"/>
      <c r="Z5055" s="402"/>
    </row>
    <row r="5056" spans="23:26" x14ac:dyDescent="0.2">
      <c r="W5056" s="402"/>
      <c r="X5056" s="402"/>
      <c r="Y5056" s="402"/>
      <c r="Z5056" s="402"/>
    </row>
    <row r="5057" spans="23:26" x14ac:dyDescent="0.2">
      <c r="W5057" s="402"/>
      <c r="X5057" s="402"/>
      <c r="Y5057" s="402"/>
      <c r="Z5057" s="402"/>
    </row>
    <row r="5058" spans="23:26" x14ac:dyDescent="0.2">
      <c r="W5058" s="402"/>
      <c r="X5058" s="402"/>
      <c r="Y5058" s="402"/>
      <c r="Z5058" s="402"/>
    </row>
    <row r="5059" spans="23:26" x14ac:dyDescent="0.2">
      <c r="W5059" s="402"/>
      <c r="X5059" s="402"/>
      <c r="Y5059" s="402"/>
      <c r="Z5059" s="402"/>
    </row>
    <row r="5060" spans="23:26" x14ac:dyDescent="0.2">
      <c r="W5060" s="402"/>
      <c r="X5060" s="402"/>
      <c r="Y5060" s="402"/>
      <c r="Z5060" s="402"/>
    </row>
    <row r="5061" spans="23:26" x14ac:dyDescent="0.2">
      <c r="W5061" s="402"/>
      <c r="X5061" s="402"/>
      <c r="Y5061" s="402"/>
      <c r="Z5061" s="402"/>
    </row>
    <row r="5062" spans="23:26" x14ac:dyDescent="0.2">
      <c r="W5062" s="402"/>
      <c r="X5062" s="402"/>
      <c r="Y5062" s="402"/>
      <c r="Z5062" s="402"/>
    </row>
    <row r="5063" spans="23:26" x14ac:dyDescent="0.2">
      <c r="W5063" s="402"/>
      <c r="X5063" s="402"/>
      <c r="Y5063" s="402"/>
      <c r="Z5063" s="402"/>
    </row>
    <row r="5064" spans="23:26" x14ac:dyDescent="0.2">
      <c r="W5064" s="402"/>
      <c r="X5064" s="402"/>
      <c r="Y5064" s="402"/>
      <c r="Z5064" s="402"/>
    </row>
    <row r="5065" spans="23:26" x14ac:dyDescent="0.2">
      <c r="W5065" s="402"/>
      <c r="X5065" s="402"/>
      <c r="Y5065" s="402"/>
      <c r="Z5065" s="402"/>
    </row>
    <row r="5066" spans="23:26" x14ac:dyDescent="0.2">
      <c r="W5066" s="402"/>
      <c r="X5066" s="402"/>
      <c r="Y5066" s="402"/>
      <c r="Z5066" s="402"/>
    </row>
    <row r="5067" spans="23:26" x14ac:dyDescent="0.2">
      <c r="W5067" s="402"/>
      <c r="X5067" s="402"/>
      <c r="Y5067" s="402"/>
      <c r="Z5067" s="402"/>
    </row>
    <row r="5068" spans="23:26" x14ac:dyDescent="0.2">
      <c r="W5068" s="402"/>
      <c r="X5068" s="402"/>
      <c r="Y5068" s="402"/>
      <c r="Z5068" s="402"/>
    </row>
    <row r="5069" spans="23:26" x14ac:dyDescent="0.2">
      <c r="W5069" s="402"/>
      <c r="X5069" s="402"/>
      <c r="Y5069" s="402"/>
      <c r="Z5069" s="402"/>
    </row>
    <row r="5070" spans="23:26" x14ac:dyDescent="0.2">
      <c r="W5070" s="402"/>
      <c r="X5070" s="402"/>
      <c r="Y5070" s="402"/>
      <c r="Z5070" s="402"/>
    </row>
    <row r="5071" spans="23:26" x14ac:dyDescent="0.2">
      <c r="W5071" s="402"/>
      <c r="X5071" s="402"/>
      <c r="Y5071" s="402"/>
      <c r="Z5071" s="402"/>
    </row>
    <row r="5072" spans="23:26" x14ac:dyDescent="0.2">
      <c r="W5072" s="402"/>
      <c r="X5072" s="402"/>
      <c r="Y5072" s="402"/>
      <c r="Z5072" s="402"/>
    </row>
    <row r="5073" spans="23:26" x14ac:dyDescent="0.2">
      <c r="W5073" s="402"/>
      <c r="X5073" s="402"/>
      <c r="Y5073" s="402"/>
      <c r="Z5073" s="402"/>
    </row>
    <row r="5074" spans="23:26" x14ac:dyDescent="0.2">
      <c r="W5074" s="402"/>
      <c r="X5074" s="402"/>
      <c r="Y5074" s="402"/>
      <c r="Z5074" s="402"/>
    </row>
    <row r="5075" spans="23:26" x14ac:dyDescent="0.2">
      <c r="W5075" s="402"/>
      <c r="X5075" s="402"/>
      <c r="Y5075" s="402"/>
      <c r="Z5075" s="402"/>
    </row>
    <row r="5076" spans="23:26" x14ac:dyDescent="0.2">
      <c r="W5076" s="402"/>
      <c r="X5076" s="402"/>
      <c r="Y5076" s="402"/>
      <c r="Z5076" s="402"/>
    </row>
    <row r="5077" spans="23:26" x14ac:dyDescent="0.2">
      <c r="W5077" s="402"/>
      <c r="X5077" s="402"/>
      <c r="Y5077" s="402"/>
      <c r="Z5077" s="402"/>
    </row>
    <row r="5078" spans="23:26" x14ac:dyDescent="0.2">
      <c r="W5078" s="402"/>
      <c r="X5078" s="402"/>
      <c r="Y5078" s="402"/>
      <c r="Z5078" s="402"/>
    </row>
    <row r="5079" spans="23:26" x14ac:dyDescent="0.2">
      <c r="W5079" s="402"/>
      <c r="X5079" s="402"/>
      <c r="Y5079" s="402"/>
      <c r="Z5079" s="402"/>
    </row>
    <row r="5080" spans="23:26" x14ac:dyDescent="0.2">
      <c r="W5080" s="402"/>
      <c r="X5080" s="402"/>
      <c r="Y5080" s="402"/>
      <c r="Z5080" s="402"/>
    </row>
    <row r="5081" spans="23:26" x14ac:dyDescent="0.2">
      <c r="W5081" s="402"/>
      <c r="X5081" s="402"/>
      <c r="Y5081" s="402"/>
      <c r="Z5081" s="402"/>
    </row>
    <row r="5082" spans="23:26" x14ac:dyDescent="0.2">
      <c r="W5082" s="402"/>
      <c r="X5082" s="402"/>
      <c r="Y5082" s="402"/>
      <c r="Z5082" s="402"/>
    </row>
    <row r="5083" spans="23:26" x14ac:dyDescent="0.2">
      <c r="W5083" s="402"/>
      <c r="X5083" s="402"/>
      <c r="Y5083" s="402"/>
      <c r="Z5083" s="402"/>
    </row>
    <row r="5084" spans="23:26" x14ac:dyDescent="0.2">
      <c r="W5084" s="402"/>
      <c r="X5084" s="402"/>
      <c r="Y5084" s="402"/>
      <c r="Z5084" s="402"/>
    </row>
    <row r="5085" spans="23:26" x14ac:dyDescent="0.2">
      <c r="W5085" s="402"/>
      <c r="X5085" s="402"/>
      <c r="Y5085" s="402"/>
      <c r="Z5085" s="402"/>
    </row>
    <row r="5086" spans="23:26" x14ac:dyDescent="0.2">
      <c r="W5086" s="402"/>
      <c r="X5086" s="402"/>
      <c r="Y5086" s="402"/>
      <c r="Z5086" s="402"/>
    </row>
    <row r="5087" spans="23:26" x14ac:dyDescent="0.2">
      <c r="W5087" s="402"/>
      <c r="X5087" s="402"/>
      <c r="Y5087" s="402"/>
      <c r="Z5087" s="402"/>
    </row>
    <row r="5088" spans="23:26" x14ac:dyDescent="0.2">
      <c r="W5088" s="402"/>
      <c r="X5088" s="402"/>
      <c r="Y5088" s="402"/>
      <c r="Z5088" s="402"/>
    </row>
    <row r="5089" spans="23:26" x14ac:dyDescent="0.2">
      <c r="W5089" s="402"/>
      <c r="X5089" s="402"/>
      <c r="Y5089" s="402"/>
      <c r="Z5089" s="402"/>
    </row>
    <row r="5090" spans="23:26" x14ac:dyDescent="0.2">
      <c r="W5090" s="402"/>
      <c r="X5090" s="402"/>
      <c r="Y5090" s="402"/>
      <c r="Z5090" s="402"/>
    </row>
    <row r="5091" spans="23:26" x14ac:dyDescent="0.2">
      <c r="W5091" s="402"/>
      <c r="X5091" s="402"/>
      <c r="Y5091" s="402"/>
      <c r="Z5091" s="402"/>
    </row>
    <row r="5092" spans="23:26" x14ac:dyDescent="0.2">
      <c r="W5092" s="402"/>
      <c r="X5092" s="402"/>
      <c r="Y5092" s="402"/>
      <c r="Z5092" s="402"/>
    </row>
    <row r="5093" spans="23:26" x14ac:dyDescent="0.2">
      <c r="W5093" s="402"/>
      <c r="X5093" s="402"/>
      <c r="Y5093" s="402"/>
      <c r="Z5093" s="402"/>
    </row>
    <row r="5094" spans="23:26" x14ac:dyDescent="0.2">
      <c r="W5094" s="402"/>
      <c r="X5094" s="402"/>
      <c r="Y5094" s="402"/>
      <c r="Z5094" s="402"/>
    </row>
    <row r="5095" spans="23:26" x14ac:dyDescent="0.2">
      <c r="W5095" s="402"/>
      <c r="X5095" s="402"/>
      <c r="Y5095" s="402"/>
      <c r="Z5095" s="402"/>
    </row>
    <row r="5096" spans="23:26" x14ac:dyDescent="0.2">
      <c r="W5096" s="402"/>
      <c r="X5096" s="402"/>
      <c r="Y5096" s="402"/>
      <c r="Z5096" s="402"/>
    </row>
    <row r="5097" spans="23:26" x14ac:dyDescent="0.2">
      <c r="W5097" s="402"/>
      <c r="X5097" s="402"/>
      <c r="Y5097" s="402"/>
      <c r="Z5097" s="402"/>
    </row>
    <row r="5098" spans="23:26" x14ac:dyDescent="0.2">
      <c r="W5098" s="402"/>
      <c r="X5098" s="402"/>
      <c r="Y5098" s="402"/>
      <c r="Z5098" s="402"/>
    </row>
    <row r="5099" spans="23:26" x14ac:dyDescent="0.2">
      <c r="W5099" s="402"/>
      <c r="X5099" s="402"/>
      <c r="Y5099" s="402"/>
      <c r="Z5099" s="402"/>
    </row>
    <row r="5100" spans="23:26" x14ac:dyDescent="0.2">
      <c r="W5100" s="402"/>
      <c r="X5100" s="402"/>
      <c r="Y5100" s="402"/>
      <c r="Z5100" s="402"/>
    </row>
    <row r="5101" spans="23:26" x14ac:dyDescent="0.2">
      <c r="W5101" s="402"/>
      <c r="X5101" s="402"/>
      <c r="Y5101" s="402"/>
      <c r="Z5101" s="402"/>
    </row>
    <row r="5102" spans="23:26" x14ac:dyDescent="0.2">
      <c r="W5102" s="402"/>
      <c r="X5102" s="402"/>
      <c r="Y5102" s="402"/>
      <c r="Z5102" s="402"/>
    </row>
    <row r="5103" spans="23:26" x14ac:dyDescent="0.2">
      <c r="W5103" s="402"/>
      <c r="X5103" s="402"/>
      <c r="Y5103" s="402"/>
      <c r="Z5103" s="402"/>
    </row>
    <row r="5104" spans="23:26" x14ac:dyDescent="0.2">
      <c r="W5104" s="402"/>
      <c r="X5104" s="402"/>
      <c r="Y5104" s="402"/>
      <c r="Z5104" s="402"/>
    </row>
    <row r="5105" spans="23:26" x14ac:dyDescent="0.2">
      <c r="W5105" s="402"/>
      <c r="X5105" s="402"/>
      <c r="Y5105" s="402"/>
      <c r="Z5105" s="402"/>
    </row>
    <row r="5106" spans="23:26" x14ac:dyDescent="0.2">
      <c r="W5106" s="402"/>
      <c r="X5106" s="402"/>
      <c r="Y5106" s="402"/>
      <c r="Z5106" s="402"/>
    </row>
    <row r="5107" spans="23:26" x14ac:dyDescent="0.2">
      <c r="W5107" s="402"/>
      <c r="X5107" s="402"/>
      <c r="Y5107" s="402"/>
      <c r="Z5107" s="402"/>
    </row>
    <row r="5108" spans="23:26" x14ac:dyDescent="0.2">
      <c r="W5108" s="402"/>
      <c r="X5108" s="402"/>
      <c r="Y5108" s="402"/>
      <c r="Z5108" s="402"/>
    </row>
    <row r="5109" spans="23:26" x14ac:dyDescent="0.2">
      <c r="W5109" s="402"/>
      <c r="X5109" s="402"/>
      <c r="Y5109" s="402"/>
      <c r="Z5109" s="402"/>
    </row>
    <row r="5110" spans="23:26" x14ac:dyDescent="0.2">
      <c r="W5110" s="402"/>
      <c r="X5110" s="402"/>
      <c r="Y5110" s="402"/>
      <c r="Z5110" s="402"/>
    </row>
    <row r="5111" spans="23:26" x14ac:dyDescent="0.2">
      <c r="W5111" s="402"/>
      <c r="X5111" s="402"/>
      <c r="Y5111" s="402"/>
      <c r="Z5111" s="402"/>
    </row>
    <row r="5112" spans="23:26" x14ac:dyDescent="0.2">
      <c r="W5112" s="402"/>
      <c r="X5112" s="402"/>
      <c r="Y5112" s="402"/>
      <c r="Z5112" s="402"/>
    </row>
    <row r="5113" spans="23:26" x14ac:dyDescent="0.2">
      <c r="W5113" s="402"/>
      <c r="X5113" s="402"/>
      <c r="Y5113" s="402"/>
      <c r="Z5113" s="402"/>
    </row>
    <row r="5114" spans="23:26" x14ac:dyDescent="0.2">
      <c r="W5114" s="402"/>
      <c r="X5114" s="402"/>
      <c r="Y5114" s="402"/>
      <c r="Z5114" s="402"/>
    </row>
    <row r="5115" spans="23:26" x14ac:dyDescent="0.2">
      <c r="W5115" s="402"/>
      <c r="X5115" s="402"/>
      <c r="Y5115" s="402"/>
      <c r="Z5115" s="402"/>
    </row>
    <row r="5116" spans="23:26" x14ac:dyDescent="0.2">
      <c r="W5116" s="402"/>
      <c r="X5116" s="402"/>
      <c r="Y5116" s="402"/>
      <c r="Z5116" s="402"/>
    </row>
    <row r="5117" spans="23:26" x14ac:dyDescent="0.2">
      <c r="W5117" s="402"/>
      <c r="X5117" s="402"/>
      <c r="Y5117" s="402"/>
      <c r="Z5117" s="402"/>
    </row>
    <row r="5118" spans="23:26" x14ac:dyDescent="0.2">
      <c r="W5118" s="402"/>
      <c r="X5118" s="402"/>
      <c r="Y5118" s="402"/>
      <c r="Z5118" s="402"/>
    </row>
    <row r="5119" spans="23:26" x14ac:dyDescent="0.2">
      <c r="W5119" s="402"/>
      <c r="X5119" s="402"/>
      <c r="Y5119" s="402"/>
      <c r="Z5119" s="402"/>
    </row>
    <row r="5120" spans="23:26" x14ac:dyDescent="0.2">
      <c r="W5120" s="402"/>
      <c r="X5120" s="402"/>
      <c r="Y5120" s="402"/>
      <c r="Z5120" s="402"/>
    </row>
    <row r="5121" spans="23:26" x14ac:dyDescent="0.2">
      <c r="W5121" s="402"/>
      <c r="X5121" s="402"/>
      <c r="Y5121" s="402"/>
      <c r="Z5121" s="402"/>
    </row>
    <row r="5122" spans="23:26" x14ac:dyDescent="0.2">
      <c r="W5122" s="402"/>
      <c r="X5122" s="402"/>
      <c r="Y5122" s="402"/>
      <c r="Z5122" s="402"/>
    </row>
    <row r="5123" spans="23:26" x14ac:dyDescent="0.2">
      <c r="W5123" s="402"/>
      <c r="X5123" s="402"/>
      <c r="Y5123" s="402"/>
      <c r="Z5123" s="402"/>
    </row>
    <row r="5124" spans="23:26" x14ac:dyDescent="0.2">
      <c r="W5124" s="402"/>
      <c r="X5124" s="402"/>
      <c r="Y5124" s="402"/>
      <c r="Z5124" s="402"/>
    </row>
    <row r="5125" spans="23:26" x14ac:dyDescent="0.2">
      <c r="W5125" s="402"/>
      <c r="X5125" s="402"/>
      <c r="Y5125" s="402"/>
      <c r="Z5125" s="402"/>
    </row>
    <row r="5126" spans="23:26" x14ac:dyDescent="0.2">
      <c r="W5126" s="402"/>
      <c r="X5126" s="402"/>
      <c r="Y5126" s="402"/>
      <c r="Z5126" s="402"/>
    </row>
    <row r="5127" spans="23:26" x14ac:dyDescent="0.2">
      <c r="W5127" s="402"/>
      <c r="X5127" s="402"/>
      <c r="Y5127" s="402"/>
      <c r="Z5127" s="402"/>
    </row>
    <row r="5128" spans="23:26" x14ac:dyDescent="0.2">
      <c r="W5128" s="402"/>
      <c r="X5128" s="402"/>
      <c r="Y5128" s="402"/>
      <c r="Z5128" s="402"/>
    </row>
    <row r="5129" spans="23:26" x14ac:dyDescent="0.2">
      <c r="W5129" s="402"/>
      <c r="X5129" s="402"/>
      <c r="Y5129" s="402"/>
      <c r="Z5129" s="402"/>
    </row>
    <row r="5130" spans="23:26" x14ac:dyDescent="0.2">
      <c r="W5130" s="402"/>
      <c r="X5130" s="402"/>
      <c r="Y5130" s="402"/>
      <c r="Z5130" s="402"/>
    </row>
    <row r="5131" spans="23:26" x14ac:dyDescent="0.2">
      <c r="W5131" s="402"/>
      <c r="X5131" s="402"/>
      <c r="Y5131" s="402"/>
      <c r="Z5131" s="402"/>
    </row>
    <row r="5132" spans="23:26" x14ac:dyDescent="0.2">
      <c r="W5132" s="402"/>
      <c r="X5132" s="402"/>
      <c r="Y5132" s="402"/>
      <c r="Z5132" s="402"/>
    </row>
    <row r="5133" spans="23:26" x14ac:dyDescent="0.2">
      <c r="W5133" s="402"/>
      <c r="X5133" s="402"/>
      <c r="Y5133" s="402"/>
      <c r="Z5133" s="402"/>
    </row>
    <row r="5134" spans="23:26" x14ac:dyDescent="0.2">
      <c r="W5134" s="402"/>
      <c r="X5134" s="402"/>
      <c r="Y5134" s="402"/>
      <c r="Z5134" s="402"/>
    </row>
    <row r="5135" spans="23:26" x14ac:dyDescent="0.2">
      <c r="W5135" s="402"/>
      <c r="X5135" s="402"/>
      <c r="Y5135" s="402"/>
      <c r="Z5135" s="402"/>
    </row>
    <row r="5136" spans="23:26" x14ac:dyDescent="0.2">
      <c r="W5136" s="402"/>
      <c r="X5136" s="402"/>
      <c r="Y5136" s="402"/>
      <c r="Z5136" s="402"/>
    </row>
    <row r="5137" spans="23:26" x14ac:dyDescent="0.2">
      <c r="W5137" s="402"/>
      <c r="X5137" s="402"/>
      <c r="Y5137" s="402"/>
      <c r="Z5137" s="402"/>
    </row>
    <row r="5138" spans="23:26" x14ac:dyDescent="0.2">
      <c r="W5138" s="402"/>
      <c r="X5138" s="402"/>
      <c r="Y5138" s="402"/>
      <c r="Z5138" s="402"/>
    </row>
    <row r="5139" spans="23:26" x14ac:dyDescent="0.2">
      <c r="W5139" s="402"/>
      <c r="X5139" s="402"/>
      <c r="Y5139" s="402"/>
      <c r="Z5139" s="402"/>
    </row>
    <row r="5140" spans="23:26" x14ac:dyDescent="0.2">
      <c r="W5140" s="402"/>
      <c r="X5140" s="402"/>
      <c r="Y5140" s="402"/>
      <c r="Z5140" s="402"/>
    </row>
    <row r="5141" spans="23:26" x14ac:dyDescent="0.2">
      <c r="W5141" s="402"/>
      <c r="X5141" s="402"/>
      <c r="Y5141" s="402"/>
      <c r="Z5141" s="402"/>
    </row>
    <row r="5142" spans="23:26" x14ac:dyDescent="0.2">
      <c r="W5142" s="402"/>
      <c r="X5142" s="402"/>
      <c r="Y5142" s="402"/>
      <c r="Z5142" s="402"/>
    </row>
    <row r="5143" spans="23:26" x14ac:dyDescent="0.2">
      <c r="W5143" s="402"/>
      <c r="X5143" s="402"/>
      <c r="Y5143" s="402"/>
      <c r="Z5143" s="402"/>
    </row>
    <row r="5144" spans="23:26" x14ac:dyDescent="0.2">
      <c r="W5144" s="402"/>
      <c r="X5144" s="402"/>
      <c r="Y5144" s="402"/>
      <c r="Z5144" s="402"/>
    </row>
    <row r="5145" spans="23:26" x14ac:dyDescent="0.2">
      <c r="W5145" s="402"/>
      <c r="X5145" s="402"/>
      <c r="Y5145" s="402"/>
      <c r="Z5145" s="402"/>
    </row>
    <row r="5146" spans="23:26" x14ac:dyDescent="0.2">
      <c r="W5146" s="402"/>
      <c r="X5146" s="402"/>
      <c r="Y5146" s="402"/>
      <c r="Z5146" s="402"/>
    </row>
    <row r="5147" spans="23:26" x14ac:dyDescent="0.2">
      <c r="W5147" s="402"/>
      <c r="X5147" s="402"/>
      <c r="Y5147" s="402"/>
      <c r="Z5147" s="402"/>
    </row>
    <row r="5148" spans="23:26" x14ac:dyDescent="0.2">
      <c r="W5148" s="402"/>
      <c r="X5148" s="402"/>
      <c r="Y5148" s="402"/>
      <c r="Z5148" s="402"/>
    </row>
    <row r="5149" spans="23:26" x14ac:dyDescent="0.2">
      <c r="W5149" s="402"/>
      <c r="X5149" s="402"/>
      <c r="Y5149" s="402"/>
      <c r="Z5149" s="402"/>
    </row>
    <row r="5150" spans="23:26" x14ac:dyDescent="0.2">
      <c r="W5150" s="402"/>
      <c r="X5150" s="402"/>
      <c r="Y5150" s="402"/>
      <c r="Z5150" s="402"/>
    </row>
    <row r="5151" spans="23:26" x14ac:dyDescent="0.2">
      <c r="W5151" s="402"/>
      <c r="X5151" s="402"/>
      <c r="Y5151" s="402"/>
      <c r="Z5151" s="402"/>
    </row>
    <row r="5152" spans="23:26" x14ac:dyDescent="0.2">
      <c r="W5152" s="402"/>
      <c r="X5152" s="402"/>
      <c r="Y5152" s="402"/>
      <c r="Z5152" s="402"/>
    </row>
    <row r="5153" spans="23:26" x14ac:dyDescent="0.2">
      <c r="W5153" s="402"/>
      <c r="X5153" s="402"/>
      <c r="Y5153" s="402"/>
      <c r="Z5153" s="402"/>
    </row>
    <row r="5154" spans="23:26" x14ac:dyDescent="0.2">
      <c r="W5154" s="402"/>
      <c r="X5154" s="402"/>
      <c r="Y5154" s="402"/>
      <c r="Z5154" s="402"/>
    </row>
    <row r="5155" spans="23:26" x14ac:dyDescent="0.2">
      <c r="W5155" s="402"/>
      <c r="X5155" s="402"/>
      <c r="Y5155" s="402"/>
      <c r="Z5155" s="402"/>
    </row>
    <row r="5156" spans="23:26" x14ac:dyDescent="0.2">
      <c r="W5156" s="402"/>
      <c r="X5156" s="402"/>
      <c r="Y5156" s="402"/>
      <c r="Z5156" s="402"/>
    </row>
    <row r="5157" spans="23:26" x14ac:dyDescent="0.2">
      <c r="W5157" s="402"/>
      <c r="X5157" s="402"/>
      <c r="Y5157" s="402"/>
      <c r="Z5157" s="402"/>
    </row>
    <row r="5158" spans="23:26" x14ac:dyDescent="0.2">
      <c r="W5158" s="402"/>
      <c r="X5158" s="402"/>
      <c r="Y5158" s="402"/>
      <c r="Z5158" s="402"/>
    </row>
    <row r="5159" spans="23:26" x14ac:dyDescent="0.2">
      <c r="W5159" s="402"/>
      <c r="X5159" s="402"/>
      <c r="Y5159" s="402"/>
      <c r="Z5159" s="402"/>
    </row>
    <row r="5160" spans="23:26" x14ac:dyDescent="0.2">
      <c r="W5160" s="402"/>
      <c r="X5160" s="402"/>
      <c r="Y5160" s="402"/>
      <c r="Z5160" s="402"/>
    </row>
    <row r="5161" spans="23:26" x14ac:dyDescent="0.2">
      <c r="W5161" s="402"/>
      <c r="X5161" s="402"/>
      <c r="Y5161" s="402"/>
      <c r="Z5161" s="402"/>
    </row>
    <row r="5162" spans="23:26" x14ac:dyDescent="0.2">
      <c r="W5162" s="402"/>
      <c r="X5162" s="402"/>
      <c r="Y5162" s="402"/>
      <c r="Z5162" s="402"/>
    </row>
    <row r="5163" spans="23:26" x14ac:dyDescent="0.2">
      <c r="W5163" s="402"/>
      <c r="X5163" s="402"/>
      <c r="Y5163" s="402"/>
      <c r="Z5163" s="402"/>
    </row>
    <row r="5164" spans="23:26" x14ac:dyDescent="0.2">
      <c r="W5164" s="402"/>
      <c r="X5164" s="402"/>
      <c r="Y5164" s="402"/>
      <c r="Z5164" s="402"/>
    </row>
    <row r="5165" spans="23:26" x14ac:dyDescent="0.2">
      <c r="W5165" s="402"/>
      <c r="X5165" s="402"/>
      <c r="Y5165" s="402"/>
      <c r="Z5165" s="402"/>
    </row>
    <row r="5166" spans="23:26" x14ac:dyDescent="0.2">
      <c r="W5166" s="402"/>
      <c r="X5166" s="402"/>
      <c r="Y5166" s="402"/>
      <c r="Z5166" s="402"/>
    </row>
    <row r="5167" spans="23:26" x14ac:dyDescent="0.2">
      <c r="W5167" s="402"/>
      <c r="X5167" s="402"/>
      <c r="Y5167" s="402"/>
      <c r="Z5167" s="402"/>
    </row>
    <row r="5168" spans="23:26" x14ac:dyDescent="0.2">
      <c r="W5168" s="402"/>
      <c r="X5168" s="402"/>
      <c r="Y5168" s="402"/>
      <c r="Z5168" s="402"/>
    </row>
    <row r="5169" spans="23:26" x14ac:dyDescent="0.2">
      <c r="W5169" s="402"/>
      <c r="X5169" s="402"/>
      <c r="Y5169" s="402"/>
      <c r="Z5169" s="402"/>
    </row>
    <row r="5170" spans="23:26" x14ac:dyDescent="0.2">
      <c r="W5170" s="402"/>
      <c r="X5170" s="402"/>
      <c r="Y5170" s="402"/>
      <c r="Z5170" s="402"/>
    </row>
    <row r="5171" spans="23:26" x14ac:dyDescent="0.2">
      <c r="W5171" s="402"/>
      <c r="X5171" s="402"/>
      <c r="Y5171" s="402"/>
      <c r="Z5171" s="402"/>
    </row>
    <row r="5172" spans="23:26" x14ac:dyDescent="0.2">
      <c r="W5172" s="402"/>
      <c r="X5172" s="402"/>
      <c r="Y5172" s="402"/>
      <c r="Z5172" s="402"/>
    </row>
    <row r="5173" spans="23:26" x14ac:dyDescent="0.2">
      <c r="W5173" s="402"/>
      <c r="X5173" s="402"/>
      <c r="Y5173" s="402"/>
      <c r="Z5173" s="402"/>
    </row>
    <row r="5174" spans="23:26" x14ac:dyDescent="0.2">
      <c r="W5174" s="402"/>
      <c r="X5174" s="402"/>
      <c r="Y5174" s="402"/>
      <c r="Z5174" s="402"/>
    </row>
    <row r="5175" spans="23:26" x14ac:dyDescent="0.2">
      <c r="W5175" s="402"/>
      <c r="X5175" s="402"/>
      <c r="Y5175" s="402"/>
      <c r="Z5175" s="402"/>
    </row>
    <row r="5176" spans="23:26" x14ac:dyDescent="0.2">
      <c r="W5176" s="402"/>
      <c r="X5176" s="402"/>
      <c r="Y5176" s="402"/>
      <c r="Z5176" s="402"/>
    </row>
    <row r="5177" spans="23:26" x14ac:dyDescent="0.2">
      <c r="W5177" s="402"/>
      <c r="X5177" s="402"/>
      <c r="Y5177" s="402"/>
      <c r="Z5177" s="402"/>
    </row>
    <row r="5178" spans="23:26" x14ac:dyDescent="0.2">
      <c r="W5178" s="402"/>
      <c r="X5178" s="402"/>
      <c r="Y5178" s="402"/>
      <c r="Z5178" s="402"/>
    </row>
    <row r="5179" spans="23:26" x14ac:dyDescent="0.2">
      <c r="W5179" s="402"/>
      <c r="X5179" s="402"/>
      <c r="Y5179" s="402"/>
      <c r="Z5179" s="402"/>
    </row>
    <row r="5180" spans="23:26" x14ac:dyDescent="0.2">
      <c r="W5180" s="402"/>
      <c r="X5180" s="402"/>
      <c r="Y5180" s="402"/>
      <c r="Z5180" s="402"/>
    </row>
    <row r="5181" spans="23:26" x14ac:dyDescent="0.2">
      <c r="W5181" s="402"/>
      <c r="X5181" s="402"/>
      <c r="Y5181" s="402"/>
      <c r="Z5181" s="402"/>
    </row>
    <row r="5182" spans="23:26" x14ac:dyDescent="0.2">
      <c r="W5182" s="402"/>
      <c r="X5182" s="402"/>
      <c r="Y5182" s="402"/>
      <c r="Z5182" s="402"/>
    </row>
    <row r="5183" spans="23:26" x14ac:dyDescent="0.2">
      <c r="W5183" s="402"/>
      <c r="X5183" s="402"/>
      <c r="Y5183" s="402"/>
      <c r="Z5183" s="402"/>
    </row>
    <row r="5184" spans="23:26" x14ac:dyDescent="0.2">
      <c r="W5184" s="402"/>
      <c r="X5184" s="402"/>
      <c r="Y5184" s="402"/>
      <c r="Z5184" s="402"/>
    </row>
    <row r="5185" spans="23:26" x14ac:dyDescent="0.2">
      <c r="W5185" s="402"/>
      <c r="X5185" s="402"/>
      <c r="Y5185" s="402"/>
      <c r="Z5185" s="402"/>
    </row>
    <row r="5186" spans="23:26" x14ac:dyDescent="0.2">
      <c r="W5186" s="402"/>
      <c r="X5186" s="402"/>
      <c r="Y5186" s="402"/>
      <c r="Z5186" s="402"/>
    </row>
    <row r="5187" spans="23:26" x14ac:dyDescent="0.2">
      <c r="W5187" s="402"/>
      <c r="X5187" s="402"/>
      <c r="Y5187" s="402"/>
      <c r="Z5187" s="402"/>
    </row>
    <row r="5188" spans="23:26" x14ac:dyDescent="0.2">
      <c r="W5188" s="402"/>
      <c r="X5188" s="402"/>
      <c r="Y5188" s="402"/>
      <c r="Z5188" s="402"/>
    </row>
    <row r="5189" spans="23:26" x14ac:dyDescent="0.2">
      <c r="W5189" s="402"/>
      <c r="X5189" s="402"/>
      <c r="Y5189" s="402"/>
      <c r="Z5189" s="402"/>
    </row>
    <row r="5190" spans="23:26" x14ac:dyDescent="0.2">
      <c r="W5190" s="402"/>
      <c r="X5190" s="402"/>
      <c r="Y5190" s="402"/>
      <c r="Z5190" s="402"/>
    </row>
    <row r="5191" spans="23:26" x14ac:dyDescent="0.2">
      <c r="W5191" s="402"/>
      <c r="X5191" s="402"/>
      <c r="Y5191" s="402"/>
      <c r="Z5191" s="402"/>
    </row>
    <row r="5192" spans="23:26" x14ac:dyDescent="0.2">
      <c r="W5192" s="402"/>
      <c r="X5192" s="402"/>
      <c r="Y5192" s="402"/>
      <c r="Z5192" s="402"/>
    </row>
    <row r="5193" spans="23:26" x14ac:dyDescent="0.2">
      <c r="W5193" s="402"/>
      <c r="X5193" s="402"/>
      <c r="Y5193" s="402"/>
      <c r="Z5193" s="402"/>
    </row>
    <row r="5194" spans="23:26" x14ac:dyDescent="0.2">
      <c r="W5194" s="402"/>
      <c r="X5194" s="402"/>
      <c r="Y5194" s="402"/>
      <c r="Z5194" s="402"/>
    </row>
    <row r="5195" spans="23:26" x14ac:dyDescent="0.2">
      <c r="W5195" s="402"/>
      <c r="X5195" s="402"/>
      <c r="Y5195" s="402"/>
      <c r="Z5195" s="402"/>
    </row>
    <row r="5196" spans="23:26" x14ac:dyDescent="0.2">
      <c r="W5196" s="402"/>
      <c r="X5196" s="402"/>
      <c r="Y5196" s="402"/>
      <c r="Z5196" s="402"/>
    </row>
    <row r="5197" spans="23:26" x14ac:dyDescent="0.2">
      <c r="W5197" s="402"/>
      <c r="X5197" s="402"/>
      <c r="Y5197" s="402"/>
      <c r="Z5197" s="402"/>
    </row>
    <row r="5198" spans="23:26" x14ac:dyDescent="0.2">
      <c r="W5198" s="402"/>
      <c r="X5198" s="402"/>
      <c r="Y5198" s="402"/>
      <c r="Z5198" s="402"/>
    </row>
    <row r="5199" spans="23:26" x14ac:dyDescent="0.2">
      <c r="W5199" s="402"/>
      <c r="X5199" s="402"/>
      <c r="Y5199" s="402"/>
      <c r="Z5199" s="402"/>
    </row>
    <row r="5200" spans="23:26" x14ac:dyDescent="0.2">
      <c r="W5200" s="402"/>
      <c r="X5200" s="402"/>
      <c r="Y5200" s="402"/>
      <c r="Z5200" s="402"/>
    </row>
    <row r="5201" spans="23:26" x14ac:dyDescent="0.2">
      <c r="W5201" s="402"/>
      <c r="X5201" s="402"/>
      <c r="Y5201" s="402"/>
      <c r="Z5201" s="402"/>
    </row>
    <row r="5202" spans="23:26" x14ac:dyDescent="0.2">
      <c r="W5202" s="402"/>
      <c r="X5202" s="402"/>
      <c r="Y5202" s="402"/>
      <c r="Z5202" s="402"/>
    </row>
    <row r="5203" spans="23:26" x14ac:dyDescent="0.2">
      <c r="W5203" s="402"/>
      <c r="X5203" s="402"/>
      <c r="Y5203" s="402"/>
      <c r="Z5203" s="402"/>
    </row>
    <row r="5204" spans="23:26" x14ac:dyDescent="0.2">
      <c r="W5204" s="402"/>
      <c r="X5204" s="402"/>
      <c r="Y5204" s="402"/>
      <c r="Z5204" s="402"/>
    </row>
    <row r="5205" spans="23:26" x14ac:dyDescent="0.2">
      <c r="W5205" s="402"/>
      <c r="X5205" s="402"/>
      <c r="Y5205" s="402"/>
      <c r="Z5205" s="402"/>
    </row>
    <row r="5206" spans="23:26" x14ac:dyDescent="0.2">
      <c r="W5206" s="402"/>
      <c r="X5206" s="402"/>
      <c r="Y5206" s="402"/>
      <c r="Z5206" s="402"/>
    </row>
    <row r="5207" spans="23:26" x14ac:dyDescent="0.2">
      <c r="W5207" s="402"/>
      <c r="X5207" s="402"/>
      <c r="Y5207" s="402"/>
      <c r="Z5207" s="402"/>
    </row>
    <row r="5208" spans="23:26" x14ac:dyDescent="0.2">
      <c r="W5208" s="402"/>
      <c r="X5208" s="402"/>
      <c r="Y5208" s="402"/>
      <c r="Z5208" s="402"/>
    </row>
    <row r="5209" spans="23:26" x14ac:dyDescent="0.2">
      <c r="W5209" s="402"/>
      <c r="X5209" s="402"/>
      <c r="Y5209" s="402"/>
      <c r="Z5209" s="402"/>
    </row>
    <row r="5210" spans="23:26" x14ac:dyDescent="0.2">
      <c r="W5210" s="402"/>
      <c r="X5210" s="402"/>
      <c r="Y5210" s="402"/>
      <c r="Z5210" s="402"/>
    </row>
    <row r="5211" spans="23:26" x14ac:dyDescent="0.2">
      <c r="W5211" s="402"/>
      <c r="X5211" s="402"/>
      <c r="Y5211" s="402"/>
      <c r="Z5211" s="402"/>
    </row>
    <row r="5212" spans="23:26" x14ac:dyDescent="0.2">
      <c r="W5212" s="402"/>
      <c r="X5212" s="402"/>
      <c r="Y5212" s="402"/>
      <c r="Z5212" s="402"/>
    </row>
    <row r="5213" spans="23:26" x14ac:dyDescent="0.2">
      <c r="W5213" s="402"/>
      <c r="X5213" s="402"/>
      <c r="Y5213" s="402"/>
      <c r="Z5213" s="402"/>
    </row>
    <row r="5214" spans="23:26" x14ac:dyDescent="0.2">
      <c r="W5214" s="402"/>
      <c r="X5214" s="402"/>
      <c r="Y5214" s="402"/>
      <c r="Z5214" s="402"/>
    </row>
    <row r="5215" spans="23:26" x14ac:dyDescent="0.2">
      <c r="W5215" s="402"/>
      <c r="X5215" s="402"/>
      <c r="Y5215" s="402"/>
      <c r="Z5215" s="402"/>
    </row>
    <row r="5216" spans="23:26" x14ac:dyDescent="0.2">
      <c r="W5216" s="402"/>
      <c r="X5216" s="402"/>
      <c r="Y5216" s="402"/>
      <c r="Z5216" s="402"/>
    </row>
    <row r="5217" spans="23:26" x14ac:dyDescent="0.2">
      <c r="W5217" s="402"/>
      <c r="X5217" s="402"/>
      <c r="Y5217" s="402"/>
      <c r="Z5217" s="402"/>
    </row>
    <row r="5218" spans="23:26" x14ac:dyDescent="0.2">
      <c r="W5218" s="402"/>
      <c r="X5218" s="402"/>
      <c r="Y5218" s="402"/>
      <c r="Z5218" s="402"/>
    </row>
    <row r="5219" spans="23:26" x14ac:dyDescent="0.2">
      <c r="W5219" s="402"/>
      <c r="X5219" s="402"/>
      <c r="Y5219" s="402"/>
      <c r="Z5219" s="402"/>
    </row>
    <row r="5220" spans="23:26" x14ac:dyDescent="0.2">
      <c r="W5220" s="402"/>
      <c r="X5220" s="402"/>
      <c r="Y5220" s="402"/>
      <c r="Z5220" s="402"/>
    </row>
    <row r="5221" spans="23:26" x14ac:dyDescent="0.2">
      <c r="W5221" s="402"/>
      <c r="X5221" s="402"/>
      <c r="Y5221" s="402"/>
      <c r="Z5221" s="402"/>
    </row>
    <row r="5222" spans="23:26" x14ac:dyDescent="0.2">
      <c r="W5222" s="402"/>
      <c r="X5222" s="402"/>
      <c r="Y5222" s="402"/>
      <c r="Z5222" s="402"/>
    </row>
    <row r="5223" spans="23:26" x14ac:dyDescent="0.2">
      <c r="W5223" s="402"/>
      <c r="X5223" s="402"/>
      <c r="Y5223" s="402"/>
      <c r="Z5223" s="402"/>
    </row>
    <row r="5224" spans="23:26" x14ac:dyDescent="0.2">
      <c r="W5224" s="402"/>
      <c r="X5224" s="402"/>
      <c r="Y5224" s="402"/>
      <c r="Z5224" s="402"/>
    </row>
    <row r="5225" spans="23:26" x14ac:dyDescent="0.2">
      <c r="W5225" s="402"/>
      <c r="X5225" s="402"/>
      <c r="Y5225" s="402"/>
      <c r="Z5225" s="402"/>
    </row>
    <row r="5226" spans="23:26" x14ac:dyDescent="0.2">
      <c r="W5226" s="402"/>
      <c r="X5226" s="402"/>
      <c r="Y5226" s="402"/>
      <c r="Z5226" s="402"/>
    </row>
    <row r="5227" spans="23:26" x14ac:dyDescent="0.2">
      <c r="W5227" s="402"/>
      <c r="X5227" s="402"/>
      <c r="Y5227" s="402"/>
      <c r="Z5227" s="402"/>
    </row>
    <row r="5228" spans="23:26" x14ac:dyDescent="0.2">
      <c r="W5228" s="402"/>
      <c r="X5228" s="402"/>
      <c r="Y5228" s="402"/>
      <c r="Z5228" s="402"/>
    </row>
    <row r="5229" spans="23:26" x14ac:dyDescent="0.2">
      <c r="W5229" s="402"/>
      <c r="X5229" s="402"/>
      <c r="Y5229" s="402"/>
      <c r="Z5229" s="402"/>
    </row>
    <row r="5230" spans="23:26" x14ac:dyDescent="0.2">
      <c r="W5230" s="402"/>
      <c r="X5230" s="402"/>
      <c r="Y5230" s="402"/>
      <c r="Z5230" s="402"/>
    </row>
    <row r="5231" spans="23:26" x14ac:dyDescent="0.2">
      <c r="W5231" s="402"/>
      <c r="X5231" s="402"/>
      <c r="Y5231" s="402"/>
      <c r="Z5231" s="402"/>
    </row>
    <row r="5232" spans="23:26" x14ac:dyDescent="0.2">
      <c r="W5232" s="402"/>
      <c r="X5232" s="402"/>
      <c r="Y5232" s="402"/>
      <c r="Z5232" s="402"/>
    </row>
    <row r="5233" spans="23:26" x14ac:dyDescent="0.2">
      <c r="W5233" s="402"/>
      <c r="X5233" s="402"/>
      <c r="Y5233" s="402"/>
      <c r="Z5233" s="402"/>
    </row>
    <row r="5234" spans="23:26" x14ac:dyDescent="0.2">
      <c r="W5234" s="402"/>
      <c r="X5234" s="402"/>
      <c r="Y5234" s="402"/>
      <c r="Z5234" s="402"/>
    </row>
    <row r="5235" spans="23:26" x14ac:dyDescent="0.2">
      <c r="W5235" s="402"/>
      <c r="X5235" s="402"/>
      <c r="Y5235" s="402"/>
      <c r="Z5235" s="402"/>
    </row>
    <row r="5236" spans="23:26" x14ac:dyDescent="0.2">
      <c r="W5236" s="402"/>
      <c r="X5236" s="402"/>
      <c r="Y5236" s="402"/>
      <c r="Z5236" s="402"/>
    </row>
    <row r="5237" spans="23:26" x14ac:dyDescent="0.2">
      <c r="W5237" s="402"/>
      <c r="X5237" s="402"/>
      <c r="Y5237" s="402"/>
      <c r="Z5237" s="402"/>
    </row>
    <row r="5238" spans="23:26" x14ac:dyDescent="0.2">
      <c r="W5238" s="402"/>
      <c r="X5238" s="402"/>
      <c r="Y5238" s="402"/>
      <c r="Z5238" s="402"/>
    </row>
    <row r="5239" spans="23:26" x14ac:dyDescent="0.2">
      <c r="W5239" s="402"/>
      <c r="X5239" s="402"/>
      <c r="Y5239" s="402"/>
      <c r="Z5239" s="402"/>
    </row>
    <row r="5240" spans="23:26" x14ac:dyDescent="0.2">
      <c r="W5240" s="402"/>
      <c r="X5240" s="402"/>
      <c r="Y5240" s="402"/>
      <c r="Z5240" s="402"/>
    </row>
    <row r="5241" spans="23:26" x14ac:dyDescent="0.2">
      <c r="W5241" s="402"/>
      <c r="X5241" s="402"/>
      <c r="Y5241" s="402"/>
      <c r="Z5241" s="402"/>
    </row>
    <row r="5242" spans="23:26" x14ac:dyDescent="0.2">
      <c r="W5242" s="402"/>
      <c r="X5242" s="402"/>
      <c r="Y5242" s="402"/>
      <c r="Z5242" s="402"/>
    </row>
    <row r="5243" spans="23:26" x14ac:dyDescent="0.2">
      <c r="W5243" s="402"/>
      <c r="X5243" s="402"/>
      <c r="Y5243" s="402"/>
      <c r="Z5243" s="402"/>
    </row>
    <row r="5244" spans="23:26" x14ac:dyDescent="0.2">
      <c r="W5244" s="402"/>
      <c r="X5244" s="402"/>
      <c r="Y5244" s="402"/>
      <c r="Z5244" s="402"/>
    </row>
    <row r="5245" spans="23:26" x14ac:dyDescent="0.2">
      <c r="W5245" s="402"/>
      <c r="X5245" s="402"/>
      <c r="Y5245" s="402"/>
      <c r="Z5245" s="402"/>
    </row>
    <row r="5246" spans="23:26" x14ac:dyDescent="0.2">
      <c r="W5246" s="402"/>
      <c r="X5246" s="402"/>
      <c r="Y5246" s="402"/>
      <c r="Z5246" s="402"/>
    </row>
    <row r="5247" spans="23:26" x14ac:dyDescent="0.2">
      <c r="W5247" s="402"/>
      <c r="X5247" s="402"/>
      <c r="Y5247" s="402"/>
      <c r="Z5247" s="402"/>
    </row>
    <row r="5248" spans="23:26" x14ac:dyDescent="0.2">
      <c r="W5248" s="402"/>
      <c r="X5248" s="402"/>
      <c r="Y5248" s="402"/>
      <c r="Z5248" s="402"/>
    </row>
    <row r="5249" spans="23:26" x14ac:dyDescent="0.2">
      <c r="W5249" s="402"/>
      <c r="X5249" s="402"/>
      <c r="Y5249" s="402"/>
      <c r="Z5249" s="402"/>
    </row>
    <row r="5250" spans="23:26" x14ac:dyDescent="0.2">
      <c r="W5250" s="402"/>
      <c r="X5250" s="402"/>
      <c r="Y5250" s="402"/>
      <c r="Z5250" s="402"/>
    </row>
    <row r="5251" spans="23:26" x14ac:dyDescent="0.2">
      <c r="W5251" s="402"/>
      <c r="X5251" s="402"/>
      <c r="Y5251" s="402"/>
      <c r="Z5251" s="402"/>
    </row>
    <row r="5252" spans="23:26" x14ac:dyDescent="0.2">
      <c r="W5252" s="402"/>
      <c r="X5252" s="402"/>
      <c r="Y5252" s="402"/>
      <c r="Z5252" s="402"/>
    </row>
    <row r="5253" spans="23:26" x14ac:dyDescent="0.2">
      <c r="W5253" s="402"/>
      <c r="X5253" s="402"/>
      <c r="Y5253" s="402"/>
      <c r="Z5253" s="402"/>
    </row>
    <row r="5254" spans="23:26" x14ac:dyDescent="0.2">
      <c r="W5254" s="402"/>
      <c r="X5254" s="402"/>
      <c r="Y5254" s="402"/>
      <c r="Z5254" s="402"/>
    </row>
    <row r="5255" spans="23:26" x14ac:dyDescent="0.2">
      <c r="W5255" s="402"/>
      <c r="X5255" s="402"/>
      <c r="Y5255" s="402"/>
      <c r="Z5255" s="402"/>
    </row>
    <row r="5256" spans="23:26" x14ac:dyDescent="0.2">
      <c r="W5256" s="402"/>
      <c r="X5256" s="402"/>
      <c r="Y5256" s="402"/>
      <c r="Z5256" s="402"/>
    </row>
    <row r="5257" spans="23:26" x14ac:dyDescent="0.2">
      <c r="W5257" s="402"/>
      <c r="X5257" s="402"/>
      <c r="Y5257" s="402"/>
      <c r="Z5257" s="402"/>
    </row>
    <row r="5258" spans="23:26" x14ac:dyDescent="0.2">
      <c r="W5258" s="402"/>
      <c r="X5258" s="402"/>
      <c r="Y5258" s="402"/>
      <c r="Z5258" s="402"/>
    </row>
    <row r="5259" spans="23:26" x14ac:dyDescent="0.2">
      <c r="W5259" s="402"/>
      <c r="X5259" s="402"/>
      <c r="Y5259" s="402"/>
      <c r="Z5259" s="402"/>
    </row>
    <row r="5260" spans="23:26" x14ac:dyDescent="0.2">
      <c r="W5260" s="402"/>
      <c r="X5260" s="402"/>
      <c r="Y5260" s="402"/>
      <c r="Z5260" s="402"/>
    </row>
    <row r="5261" spans="23:26" x14ac:dyDescent="0.2">
      <c r="W5261" s="402"/>
      <c r="X5261" s="402"/>
      <c r="Y5261" s="402"/>
      <c r="Z5261" s="402"/>
    </row>
    <row r="5262" spans="23:26" x14ac:dyDescent="0.2">
      <c r="W5262" s="402"/>
      <c r="X5262" s="402"/>
      <c r="Y5262" s="402"/>
      <c r="Z5262" s="402"/>
    </row>
    <row r="5263" spans="23:26" x14ac:dyDescent="0.2">
      <c r="W5263" s="402"/>
      <c r="X5263" s="402"/>
      <c r="Y5263" s="402"/>
      <c r="Z5263" s="402"/>
    </row>
    <row r="5264" spans="23:26" x14ac:dyDescent="0.2">
      <c r="W5264" s="402"/>
      <c r="X5264" s="402"/>
      <c r="Y5264" s="402"/>
      <c r="Z5264" s="402"/>
    </row>
    <row r="5265" spans="23:26" x14ac:dyDescent="0.2">
      <c r="W5265" s="402"/>
      <c r="X5265" s="402"/>
      <c r="Y5265" s="402"/>
      <c r="Z5265" s="402"/>
    </row>
    <row r="5266" spans="23:26" x14ac:dyDescent="0.2">
      <c r="W5266" s="402"/>
      <c r="X5266" s="402"/>
      <c r="Y5266" s="402"/>
      <c r="Z5266" s="402"/>
    </row>
    <row r="5267" spans="23:26" x14ac:dyDescent="0.2">
      <c r="W5267" s="402"/>
      <c r="X5267" s="402"/>
      <c r="Y5267" s="402"/>
      <c r="Z5267" s="402"/>
    </row>
    <row r="5268" spans="23:26" x14ac:dyDescent="0.2">
      <c r="W5268" s="402"/>
      <c r="X5268" s="402"/>
      <c r="Y5268" s="402"/>
      <c r="Z5268" s="402"/>
    </row>
    <row r="5269" spans="23:26" x14ac:dyDescent="0.2">
      <c r="W5269" s="402"/>
      <c r="X5269" s="402"/>
      <c r="Y5269" s="402"/>
      <c r="Z5269" s="402"/>
    </row>
    <row r="5270" spans="23:26" x14ac:dyDescent="0.2">
      <c r="W5270" s="402"/>
      <c r="X5270" s="402"/>
      <c r="Y5270" s="402"/>
      <c r="Z5270" s="402"/>
    </row>
    <row r="5271" spans="23:26" x14ac:dyDescent="0.2">
      <c r="W5271" s="402"/>
      <c r="X5271" s="402"/>
      <c r="Y5271" s="402"/>
      <c r="Z5271" s="402"/>
    </row>
    <row r="5272" spans="23:26" x14ac:dyDescent="0.2">
      <c r="W5272" s="402"/>
      <c r="X5272" s="402"/>
      <c r="Y5272" s="402"/>
      <c r="Z5272" s="402"/>
    </row>
    <row r="5273" spans="23:26" x14ac:dyDescent="0.2">
      <c r="W5273" s="402"/>
      <c r="X5273" s="402"/>
      <c r="Y5273" s="402"/>
      <c r="Z5273" s="402"/>
    </row>
    <row r="5274" spans="23:26" x14ac:dyDescent="0.2">
      <c r="W5274" s="402"/>
      <c r="X5274" s="402"/>
      <c r="Y5274" s="402"/>
      <c r="Z5274" s="402"/>
    </row>
    <row r="5275" spans="23:26" x14ac:dyDescent="0.2">
      <c r="W5275" s="402"/>
      <c r="X5275" s="402"/>
      <c r="Y5275" s="402"/>
      <c r="Z5275" s="402"/>
    </row>
    <row r="5276" spans="23:26" x14ac:dyDescent="0.2">
      <c r="W5276" s="402"/>
      <c r="X5276" s="402"/>
      <c r="Y5276" s="402"/>
      <c r="Z5276" s="402"/>
    </row>
    <row r="5277" spans="23:26" x14ac:dyDescent="0.2">
      <c r="W5277" s="402"/>
      <c r="X5277" s="402"/>
      <c r="Y5277" s="402"/>
      <c r="Z5277" s="402"/>
    </row>
    <row r="5278" spans="23:26" x14ac:dyDescent="0.2">
      <c r="W5278" s="402"/>
      <c r="X5278" s="402"/>
      <c r="Y5278" s="402"/>
      <c r="Z5278" s="402"/>
    </row>
    <row r="5279" spans="23:26" x14ac:dyDescent="0.2">
      <c r="W5279" s="402"/>
      <c r="X5279" s="402"/>
      <c r="Y5279" s="402"/>
      <c r="Z5279" s="402"/>
    </row>
    <row r="5280" spans="23:26" x14ac:dyDescent="0.2">
      <c r="W5280" s="402"/>
      <c r="X5280" s="402"/>
      <c r="Y5280" s="402"/>
      <c r="Z5280" s="402"/>
    </row>
    <row r="5281" spans="23:26" x14ac:dyDescent="0.2">
      <c r="W5281" s="402"/>
      <c r="X5281" s="402"/>
      <c r="Y5281" s="402"/>
      <c r="Z5281" s="402"/>
    </row>
    <row r="5282" spans="23:26" x14ac:dyDescent="0.2">
      <c r="W5282" s="402"/>
      <c r="X5282" s="402"/>
      <c r="Y5282" s="402"/>
      <c r="Z5282" s="402"/>
    </row>
    <row r="5283" spans="23:26" x14ac:dyDescent="0.2">
      <c r="W5283" s="402"/>
      <c r="X5283" s="402"/>
      <c r="Y5283" s="402"/>
      <c r="Z5283" s="402"/>
    </row>
    <row r="5284" spans="23:26" x14ac:dyDescent="0.2">
      <c r="W5284" s="402"/>
      <c r="X5284" s="402"/>
      <c r="Y5284" s="402"/>
      <c r="Z5284" s="402"/>
    </row>
    <row r="5285" spans="23:26" x14ac:dyDescent="0.2">
      <c r="W5285" s="402"/>
      <c r="X5285" s="402"/>
      <c r="Y5285" s="402"/>
      <c r="Z5285" s="402"/>
    </row>
    <row r="5286" spans="23:26" x14ac:dyDescent="0.2">
      <c r="W5286" s="402"/>
      <c r="X5286" s="402"/>
      <c r="Y5286" s="402"/>
      <c r="Z5286" s="402"/>
    </row>
    <row r="5287" spans="23:26" x14ac:dyDescent="0.2">
      <c r="W5287" s="402"/>
      <c r="X5287" s="402"/>
      <c r="Y5287" s="402"/>
      <c r="Z5287" s="402"/>
    </row>
    <row r="5288" spans="23:26" x14ac:dyDescent="0.2">
      <c r="W5288" s="402"/>
      <c r="X5288" s="402"/>
      <c r="Y5288" s="402"/>
      <c r="Z5288" s="402"/>
    </row>
    <row r="5289" spans="23:26" x14ac:dyDescent="0.2">
      <c r="W5289" s="402"/>
      <c r="X5289" s="402"/>
      <c r="Y5289" s="402"/>
      <c r="Z5289" s="402"/>
    </row>
    <row r="5290" spans="23:26" x14ac:dyDescent="0.2">
      <c r="W5290" s="402"/>
      <c r="X5290" s="402"/>
      <c r="Y5290" s="402"/>
      <c r="Z5290" s="402"/>
    </row>
    <row r="5291" spans="23:26" x14ac:dyDescent="0.2">
      <c r="W5291" s="402"/>
      <c r="X5291" s="402"/>
      <c r="Y5291" s="402"/>
      <c r="Z5291" s="402"/>
    </row>
    <row r="5292" spans="23:26" x14ac:dyDescent="0.2">
      <c r="W5292" s="402"/>
      <c r="X5292" s="402"/>
      <c r="Y5292" s="402"/>
      <c r="Z5292" s="402"/>
    </row>
    <row r="5293" spans="23:26" x14ac:dyDescent="0.2">
      <c r="W5293" s="402"/>
      <c r="X5293" s="402"/>
      <c r="Y5293" s="402"/>
      <c r="Z5293" s="402"/>
    </row>
    <row r="5294" spans="23:26" x14ac:dyDescent="0.2">
      <c r="W5294" s="402"/>
      <c r="X5294" s="402"/>
      <c r="Y5294" s="402"/>
      <c r="Z5294" s="402"/>
    </row>
    <row r="5295" spans="23:26" x14ac:dyDescent="0.2">
      <c r="W5295" s="402"/>
      <c r="X5295" s="402"/>
      <c r="Y5295" s="402"/>
      <c r="Z5295" s="402"/>
    </row>
    <row r="5296" spans="23:26" x14ac:dyDescent="0.2">
      <c r="W5296" s="402"/>
      <c r="X5296" s="402"/>
      <c r="Y5296" s="402"/>
      <c r="Z5296" s="402"/>
    </row>
    <row r="5297" spans="23:26" x14ac:dyDescent="0.2">
      <c r="W5297" s="402"/>
      <c r="X5297" s="402"/>
      <c r="Y5297" s="402"/>
      <c r="Z5297" s="402"/>
    </row>
    <row r="5298" spans="23:26" x14ac:dyDescent="0.2">
      <c r="W5298" s="402"/>
      <c r="X5298" s="402"/>
      <c r="Y5298" s="402"/>
      <c r="Z5298" s="402"/>
    </row>
    <row r="5299" spans="23:26" x14ac:dyDescent="0.2">
      <c r="W5299" s="402"/>
      <c r="X5299" s="402"/>
      <c r="Y5299" s="402"/>
      <c r="Z5299" s="402"/>
    </row>
    <row r="5300" spans="23:26" x14ac:dyDescent="0.2">
      <c r="W5300" s="402"/>
      <c r="X5300" s="402"/>
      <c r="Y5300" s="402"/>
      <c r="Z5300" s="402"/>
    </row>
    <row r="5301" spans="23:26" x14ac:dyDescent="0.2">
      <c r="W5301" s="402"/>
      <c r="X5301" s="402"/>
      <c r="Y5301" s="402"/>
      <c r="Z5301" s="402"/>
    </row>
    <row r="5302" spans="23:26" x14ac:dyDescent="0.2">
      <c r="W5302" s="402"/>
      <c r="X5302" s="402"/>
      <c r="Y5302" s="402"/>
      <c r="Z5302" s="402"/>
    </row>
    <row r="5303" spans="23:26" x14ac:dyDescent="0.2">
      <c r="W5303" s="402"/>
      <c r="X5303" s="402"/>
      <c r="Y5303" s="402"/>
      <c r="Z5303" s="402"/>
    </row>
    <row r="5304" spans="23:26" x14ac:dyDescent="0.2">
      <c r="W5304" s="402"/>
      <c r="X5304" s="402"/>
      <c r="Y5304" s="402"/>
      <c r="Z5304" s="402"/>
    </row>
    <row r="5305" spans="23:26" x14ac:dyDescent="0.2">
      <c r="W5305" s="402"/>
      <c r="X5305" s="402"/>
      <c r="Y5305" s="402"/>
      <c r="Z5305" s="402"/>
    </row>
    <row r="5306" spans="23:26" x14ac:dyDescent="0.2">
      <c r="W5306" s="402"/>
      <c r="X5306" s="402"/>
      <c r="Y5306" s="402"/>
      <c r="Z5306" s="402"/>
    </row>
    <row r="5307" spans="23:26" x14ac:dyDescent="0.2">
      <c r="W5307" s="402"/>
      <c r="X5307" s="402"/>
      <c r="Y5307" s="402"/>
      <c r="Z5307" s="402"/>
    </row>
    <row r="5308" spans="23:26" x14ac:dyDescent="0.2">
      <c r="W5308" s="402"/>
      <c r="X5308" s="402"/>
      <c r="Y5308" s="402"/>
      <c r="Z5308" s="402"/>
    </row>
    <row r="5309" spans="23:26" x14ac:dyDescent="0.2">
      <c r="W5309" s="402"/>
      <c r="X5309" s="402"/>
      <c r="Y5309" s="402"/>
      <c r="Z5309" s="402"/>
    </row>
    <row r="5310" spans="23:26" x14ac:dyDescent="0.2">
      <c r="W5310" s="402"/>
      <c r="X5310" s="402"/>
      <c r="Y5310" s="402"/>
      <c r="Z5310" s="402"/>
    </row>
    <row r="5311" spans="23:26" x14ac:dyDescent="0.2">
      <c r="W5311" s="402"/>
      <c r="X5311" s="402"/>
      <c r="Y5311" s="402"/>
      <c r="Z5311" s="402"/>
    </row>
    <row r="5312" spans="23:26" x14ac:dyDescent="0.2">
      <c r="W5312" s="402"/>
      <c r="X5312" s="402"/>
      <c r="Y5312" s="402"/>
      <c r="Z5312" s="402"/>
    </row>
    <row r="5313" spans="23:26" x14ac:dyDescent="0.2">
      <c r="W5313" s="402"/>
      <c r="X5313" s="402"/>
      <c r="Y5313" s="402"/>
      <c r="Z5313" s="402"/>
    </row>
    <row r="5314" spans="23:26" x14ac:dyDescent="0.2">
      <c r="W5314" s="402"/>
      <c r="X5314" s="402"/>
      <c r="Y5314" s="402"/>
      <c r="Z5314" s="402"/>
    </row>
    <row r="5315" spans="23:26" x14ac:dyDescent="0.2">
      <c r="W5315" s="402"/>
      <c r="X5315" s="402"/>
      <c r="Y5315" s="402"/>
      <c r="Z5315" s="402"/>
    </row>
    <row r="5316" spans="23:26" x14ac:dyDescent="0.2">
      <c r="W5316" s="402"/>
      <c r="X5316" s="402"/>
      <c r="Y5316" s="402"/>
      <c r="Z5316" s="402"/>
    </row>
    <row r="5317" spans="23:26" x14ac:dyDescent="0.2">
      <c r="W5317" s="402"/>
      <c r="X5317" s="402"/>
      <c r="Y5317" s="402"/>
      <c r="Z5317" s="402"/>
    </row>
    <row r="5318" spans="23:26" x14ac:dyDescent="0.2">
      <c r="W5318" s="402"/>
      <c r="X5318" s="402"/>
      <c r="Y5318" s="402"/>
      <c r="Z5318" s="402"/>
    </row>
    <row r="5319" spans="23:26" x14ac:dyDescent="0.2">
      <c r="W5319" s="402"/>
      <c r="X5319" s="402"/>
      <c r="Y5319" s="402"/>
      <c r="Z5319" s="402"/>
    </row>
    <row r="5320" spans="23:26" x14ac:dyDescent="0.2">
      <c r="W5320" s="402"/>
      <c r="X5320" s="402"/>
      <c r="Y5320" s="402"/>
      <c r="Z5320" s="402"/>
    </row>
    <row r="5321" spans="23:26" x14ac:dyDescent="0.2">
      <c r="W5321" s="402"/>
      <c r="X5321" s="402"/>
      <c r="Y5321" s="402"/>
      <c r="Z5321" s="402"/>
    </row>
    <row r="5322" spans="23:26" x14ac:dyDescent="0.2">
      <c r="W5322" s="402"/>
      <c r="X5322" s="402"/>
      <c r="Y5322" s="402"/>
      <c r="Z5322" s="402"/>
    </row>
    <row r="5323" spans="23:26" x14ac:dyDescent="0.2">
      <c r="W5323" s="402"/>
      <c r="X5323" s="402"/>
      <c r="Y5323" s="402"/>
      <c r="Z5323" s="402"/>
    </row>
    <row r="5324" spans="23:26" x14ac:dyDescent="0.2">
      <c r="W5324" s="402"/>
      <c r="X5324" s="402"/>
      <c r="Y5324" s="402"/>
      <c r="Z5324" s="402"/>
    </row>
    <row r="5325" spans="23:26" x14ac:dyDescent="0.2">
      <c r="W5325" s="402"/>
      <c r="X5325" s="402"/>
      <c r="Y5325" s="402"/>
      <c r="Z5325" s="402"/>
    </row>
    <row r="5326" spans="23:26" x14ac:dyDescent="0.2">
      <c r="W5326" s="402"/>
      <c r="X5326" s="402"/>
      <c r="Y5326" s="402"/>
      <c r="Z5326" s="402"/>
    </row>
    <row r="5327" spans="23:26" x14ac:dyDescent="0.2">
      <c r="W5327" s="402"/>
      <c r="X5327" s="402"/>
      <c r="Y5327" s="402"/>
      <c r="Z5327" s="402"/>
    </row>
    <row r="5328" spans="23:26" x14ac:dyDescent="0.2">
      <c r="W5328" s="402"/>
      <c r="X5328" s="402"/>
      <c r="Y5328" s="402"/>
      <c r="Z5328" s="402"/>
    </row>
    <row r="5329" spans="23:26" x14ac:dyDescent="0.2">
      <c r="W5329" s="402"/>
      <c r="X5329" s="402"/>
      <c r="Y5329" s="402"/>
      <c r="Z5329" s="402"/>
    </row>
    <row r="5330" spans="23:26" x14ac:dyDescent="0.2">
      <c r="W5330" s="402"/>
      <c r="X5330" s="402"/>
      <c r="Y5330" s="402"/>
      <c r="Z5330" s="402"/>
    </row>
    <row r="5331" spans="23:26" x14ac:dyDescent="0.2">
      <c r="W5331" s="402"/>
      <c r="X5331" s="402"/>
      <c r="Y5331" s="402"/>
      <c r="Z5331" s="402"/>
    </row>
    <row r="5332" spans="23:26" x14ac:dyDescent="0.2">
      <c r="W5332" s="402"/>
      <c r="X5332" s="402"/>
      <c r="Y5332" s="402"/>
      <c r="Z5332" s="402"/>
    </row>
    <row r="5333" spans="23:26" x14ac:dyDescent="0.2">
      <c r="W5333" s="402"/>
      <c r="X5333" s="402"/>
      <c r="Y5333" s="402"/>
      <c r="Z5333" s="402"/>
    </row>
    <row r="5334" spans="23:26" x14ac:dyDescent="0.2">
      <c r="W5334" s="402"/>
      <c r="X5334" s="402"/>
      <c r="Y5334" s="402"/>
      <c r="Z5334" s="402"/>
    </row>
    <row r="5335" spans="23:26" x14ac:dyDescent="0.2">
      <c r="W5335" s="402"/>
      <c r="X5335" s="402"/>
      <c r="Y5335" s="402"/>
      <c r="Z5335" s="402"/>
    </row>
    <row r="5336" spans="23:26" x14ac:dyDescent="0.2">
      <c r="W5336" s="402"/>
      <c r="X5336" s="402"/>
      <c r="Y5336" s="402"/>
      <c r="Z5336" s="402"/>
    </row>
    <row r="5337" spans="23:26" x14ac:dyDescent="0.2">
      <c r="W5337" s="402"/>
      <c r="X5337" s="402"/>
      <c r="Y5337" s="402"/>
      <c r="Z5337" s="402"/>
    </row>
    <row r="5338" spans="23:26" x14ac:dyDescent="0.2">
      <c r="W5338" s="402"/>
      <c r="X5338" s="402"/>
      <c r="Y5338" s="402"/>
      <c r="Z5338" s="402"/>
    </row>
    <row r="5339" spans="23:26" x14ac:dyDescent="0.2">
      <c r="W5339" s="402"/>
      <c r="X5339" s="402"/>
      <c r="Y5339" s="402"/>
      <c r="Z5339" s="402"/>
    </row>
    <row r="5340" spans="23:26" x14ac:dyDescent="0.2">
      <c r="W5340" s="402"/>
      <c r="X5340" s="402"/>
      <c r="Y5340" s="402"/>
      <c r="Z5340" s="402"/>
    </row>
    <row r="5341" spans="23:26" x14ac:dyDescent="0.2">
      <c r="W5341" s="402"/>
      <c r="X5341" s="402"/>
      <c r="Y5341" s="402"/>
      <c r="Z5341" s="402"/>
    </row>
    <row r="5342" spans="23:26" x14ac:dyDescent="0.2">
      <c r="W5342" s="402"/>
      <c r="X5342" s="402"/>
      <c r="Y5342" s="402"/>
      <c r="Z5342" s="402"/>
    </row>
    <row r="5343" spans="23:26" x14ac:dyDescent="0.2">
      <c r="W5343" s="402"/>
      <c r="X5343" s="402"/>
      <c r="Y5343" s="402"/>
      <c r="Z5343" s="402"/>
    </row>
    <row r="5344" spans="23:26" x14ac:dyDescent="0.2">
      <c r="W5344" s="402"/>
      <c r="X5344" s="402"/>
      <c r="Y5344" s="402"/>
      <c r="Z5344" s="402"/>
    </row>
    <row r="5345" spans="23:26" x14ac:dyDescent="0.2">
      <c r="W5345" s="402"/>
      <c r="X5345" s="402"/>
      <c r="Y5345" s="402"/>
      <c r="Z5345" s="402"/>
    </row>
    <row r="5346" spans="23:26" x14ac:dyDescent="0.2">
      <c r="W5346" s="402"/>
      <c r="X5346" s="402"/>
      <c r="Y5346" s="402"/>
      <c r="Z5346" s="402"/>
    </row>
    <row r="5347" spans="23:26" x14ac:dyDescent="0.2">
      <c r="W5347" s="402"/>
      <c r="X5347" s="402"/>
      <c r="Y5347" s="402"/>
      <c r="Z5347" s="402"/>
    </row>
    <row r="5348" spans="23:26" x14ac:dyDescent="0.2">
      <c r="W5348" s="402"/>
      <c r="X5348" s="402"/>
      <c r="Y5348" s="402"/>
      <c r="Z5348" s="402"/>
    </row>
    <row r="5349" spans="23:26" x14ac:dyDescent="0.2">
      <c r="W5349" s="402"/>
      <c r="X5349" s="402"/>
      <c r="Y5349" s="402"/>
      <c r="Z5349" s="402"/>
    </row>
    <row r="5350" spans="23:26" x14ac:dyDescent="0.2">
      <c r="W5350" s="402"/>
      <c r="X5350" s="402"/>
      <c r="Y5350" s="402"/>
      <c r="Z5350" s="402"/>
    </row>
    <row r="5351" spans="23:26" x14ac:dyDescent="0.2">
      <c r="W5351" s="402"/>
      <c r="X5351" s="402"/>
      <c r="Y5351" s="402"/>
      <c r="Z5351" s="402"/>
    </row>
    <row r="5352" spans="23:26" x14ac:dyDescent="0.2">
      <c r="W5352" s="402"/>
      <c r="X5352" s="402"/>
      <c r="Y5352" s="402"/>
      <c r="Z5352" s="402"/>
    </row>
    <row r="5353" spans="23:26" x14ac:dyDescent="0.2">
      <c r="W5353" s="402"/>
      <c r="X5353" s="402"/>
      <c r="Y5353" s="402"/>
      <c r="Z5353" s="402"/>
    </row>
    <row r="5354" spans="23:26" x14ac:dyDescent="0.2">
      <c r="W5354" s="402"/>
      <c r="X5354" s="402"/>
      <c r="Y5354" s="402"/>
      <c r="Z5354" s="402"/>
    </row>
    <row r="5355" spans="23:26" x14ac:dyDescent="0.2">
      <c r="W5355" s="402"/>
      <c r="X5355" s="402"/>
      <c r="Y5355" s="402"/>
      <c r="Z5355" s="402"/>
    </row>
    <row r="5356" spans="23:26" x14ac:dyDescent="0.2">
      <c r="W5356" s="402"/>
      <c r="X5356" s="402"/>
      <c r="Y5356" s="402"/>
      <c r="Z5356" s="402"/>
    </row>
    <row r="5357" spans="23:26" x14ac:dyDescent="0.2">
      <c r="W5357" s="402"/>
      <c r="X5357" s="402"/>
      <c r="Y5357" s="402"/>
      <c r="Z5357" s="402"/>
    </row>
    <row r="5358" spans="23:26" x14ac:dyDescent="0.2">
      <c r="W5358" s="402"/>
      <c r="X5358" s="402"/>
      <c r="Y5358" s="402"/>
      <c r="Z5358" s="402"/>
    </row>
    <row r="5359" spans="23:26" x14ac:dyDescent="0.2">
      <c r="W5359" s="402"/>
      <c r="X5359" s="402"/>
      <c r="Y5359" s="402"/>
      <c r="Z5359" s="402"/>
    </row>
    <row r="5360" spans="23:26" x14ac:dyDescent="0.2">
      <c r="W5360" s="402"/>
      <c r="X5360" s="402"/>
      <c r="Y5360" s="402"/>
      <c r="Z5360" s="402"/>
    </row>
    <row r="5361" spans="23:26" x14ac:dyDescent="0.2">
      <c r="W5361" s="402"/>
      <c r="X5361" s="402"/>
      <c r="Y5361" s="402"/>
      <c r="Z5361" s="402"/>
    </row>
    <row r="5362" spans="23:26" x14ac:dyDescent="0.2">
      <c r="W5362" s="402"/>
      <c r="X5362" s="402"/>
      <c r="Y5362" s="402"/>
      <c r="Z5362" s="402"/>
    </row>
    <row r="5363" spans="23:26" x14ac:dyDescent="0.2">
      <c r="W5363" s="402"/>
      <c r="X5363" s="402"/>
      <c r="Y5363" s="402"/>
      <c r="Z5363" s="402"/>
    </row>
    <row r="5364" spans="23:26" x14ac:dyDescent="0.2">
      <c r="W5364" s="402"/>
      <c r="X5364" s="402"/>
      <c r="Y5364" s="402"/>
      <c r="Z5364" s="402"/>
    </row>
    <row r="5365" spans="23:26" x14ac:dyDescent="0.2">
      <c r="W5365" s="402"/>
      <c r="X5365" s="402"/>
      <c r="Y5365" s="402"/>
      <c r="Z5365" s="402"/>
    </row>
    <row r="5366" spans="23:26" x14ac:dyDescent="0.2">
      <c r="W5366" s="402"/>
      <c r="X5366" s="402"/>
      <c r="Y5366" s="402"/>
      <c r="Z5366" s="402"/>
    </row>
    <row r="5367" spans="23:26" x14ac:dyDescent="0.2">
      <c r="W5367" s="402"/>
      <c r="X5367" s="402"/>
      <c r="Y5367" s="402"/>
      <c r="Z5367" s="402"/>
    </row>
    <row r="5368" spans="23:26" x14ac:dyDescent="0.2">
      <c r="W5368" s="402"/>
      <c r="X5368" s="402"/>
      <c r="Y5368" s="402"/>
      <c r="Z5368" s="402"/>
    </row>
    <row r="5369" spans="23:26" x14ac:dyDescent="0.2">
      <c r="W5369" s="402"/>
      <c r="X5369" s="402"/>
      <c r="Y5369" s="402"/>
      <c r="Z5369" s="402"/>
    </row>
    <row r="5370" spans="23:26" x14ac:dyDescent="0.2">
      <c r="W5370" s="402"/>
      <c r="X5370" s="402"/>
      <c r="Y5370" s="402"/>
      <c r="Z5370" s="402"/>
    </row>
    <row r="5371" spans="23:26" x14ac:dyDescent="0.2">
      <c r="W5371" s="402"/>
      <c r="X5371" s="402"/>
      <c r="Y5371" s="402"/>
      <c r="Z5371" s="402"/>
    </row>
    <row r="5372" spans="23:26" x14ac:dyDescent="0.2">
      <c r="W5372" s="402"/>
      <c r="X5372" s="402"/>
      <c r="Y5372" s="402"/>
      <c r="Z5372" s="402"/>
    </row>
    <row r="5373" spans="23:26" x14ac:dyDescent="0.2">
      <c r="W5373" s="402"/>
      <c r="X5373" s="402"/>
      <c r="Y5373" s="402"/>
      <c r="Z5373" s="402"/>
    </row>
    <row r="5374" spans="23:26" x14ac:dyDescent="0.2">
      <c r="W5374" s="402"/>
      <c r="X5374" s="402"/>
      <c r="Y5374" s="402"/>
      <c r="Z5374" s="402"/>
    </row>
    <row r="5375" spans="23:26" x14ac:dyDescent="0.2">
      <c r="W5375" s="402"/>
      <c r="X5375" s="402"/>
      <c r="Y5375" s="402"/>
      <c r="Z5375" s="402"/>
    </row>
    <row r="5376" spans="23:26" x14ac:dyDescent="0.2">
      <c r="W5376" s="402"/>
      <c r="X5376" s="402"/>
      <c r="Y5376" s="402"/>
      <c r="Z5376" s="402"/>
    </row>
    <row r="5377" spans="23:26" x14ac:dyDescent="0.2">
      <c r="W5377" s="402"/>
      <c r="X5377" s="402"/>
      <c r="Y5377" s="402"/>
      <c r="Z5377" s="402"/>
    </row>
    <row r="5378" spans="23:26" x14ac:dyDescent="0.2">
      <c r="W5378" s="402"/>
      <c r="X5378" s="402"/>
      <c r="Y5378" s="402"/>
      <c r="Z5378" s="402"/>
    </row>
    <row r="5379" spans="23:26" x14ac:dyDescent="0.2">
      <c r="W5379" s="402"/>
      <c r="X5379" s="402"/>
      <c r="Y5379" s="402"/>
      <c r="Z5379" s="402"/>
    </row>
    <row r="5380" spans="23:26" x14ac:dyDescent="0.2">
      <c r="W5380" s="402"/>
      <c r="X5380" s="402"/>
      <c r="Y5380" s="402"/>
      <c r="Z5380" s="402"/>
    </row>
    <row r="5381" spans="23:26" x14ac:dyDescent="0.2">
      <c r="W5381" s="402"/>
      <c r="X5381" s="402"/>
      <c r="Y5381" s="402"/>
      <c r="Z5381" s="402"/>
    </row>
    <row r="5382" spans="23:26" x14ac:dyDescent="0.2">
      <c r="W5382" s="402"/>
      <c r="X5382" s="402"/>
      <c r="Y5382" s="402"/>
      <c r="Z5382" s="402"/>
    </row>
    <row r="5383" spans="23:26" x14ac:dyDescent="0.2">
      <c r="W5383" s="402"/>
      <c r="X5383" s="402"/>
      <c r="Y5383" s="402"/>
      <c r="Z5383" s="402"/>
    </row>
    <row r="5384" spans="23:26" x14ac:dyDescent="0.2">
      <c r="W5384" s="402"/>
      <c r="X5384" s="402"/>
      <c r="Y5384" s="402"/>
      <c r="Z5384" s="402"/>
    </row>
    <row r="5385" spans="23:26" x14ac:dyDescent="0.2">
      <c r="W5385" s="402"/>
      <c r="X5385" s="402"/>
      <c r="Y5385" s="402"/>
      <c r="Z5385" s="402"/>
    </row>
    <row r="5386" spans="23:26" x14ac:dyDescent="0.2">
      <c r="W5386" s="402"/>
      <c r="X5386" s="402"/>
      <c r="Y5386" s="402"/>
      <c r="Z5386" s="402"/>
    </row>
    <row r="5387" spans="23:26" x14ac:dyDescent="0.2">
      <c r="W5387" s="402"/>
      <c r="X5387" s="402"/>
      <c r="Y5387" s="402"/>
      <c r="Z5387" s="402"/>
    </row>
    <row r="5388" spans="23:26" x14ac:dyDescent="0.2">
      <c r="W5388" s="402"/>
      <c r="X5388" s="402"/>
      <c r="Y5388" s="402"/>
      <c r="Z5388" s="402"/>
    </row>
    <row r="5389" spans="23:26" x14ac:dyDescent="0.2">
      <c r="W5389" s="402"/>
      <c r="X5389" s="402"/>
      <c r="Y5389" s="402"/>
      <c r="Z5389" s="402"/>
    </row>
    <row r="5390" spans="23:26" x14ac:dyDescent="0.2">
      <c r="W5390" s="402"/>
      <c r="X5390" s="402"/>
      <c r="Y5390" s="402"/>
      <c r="Z5390" s="402"/>
    </row>
    <row r="5391" spans="23:26" x14ac:dyDescent="0.2">
      <c r="W5391" s="402"/>
      <c r="X5391" s="402"/>
      <c r="Y5391" s="402"/>
      <c r="Z5391" s="402"/>
    </row>
    <row r="5392" spans="23:26" x14ac:dyDescent="0.2">
      <c r="W5392" s="402"/>
      <c r="X5392" s="402"/>
      <c r="Y5392" s="402"/>
      <c r="Z5392" s="402"/>
    </row>
    <row r="5393" spans="23:26" x14ac:dyDescent="0.2">
      <c r="W5393" s="402"/>
      <c r="X5393" s="402"/>
      <c r="Y5393" s="402"/>
      <c r="Z5393" s="402"/>
    </row>
    <row r="5394" spans="23:26" x14ac:dyDescent="0.2">
      <c r="W5394" s="402"/>
      <c r="X5394" s="402"/>
      <c r="Y5394" s="402"/>
      <c r="Z5394" s="402"/>
    </row>
    <row r="5395" spans="23:26" x14ac:dyDescent="0.2">
      <c r="W5395" s="402"/>
      <c r="X5395" s="402"/>
      <c r="Y5395" s="402"/>
      <c r="Z5395" s="402"/>
    </row>
    <row r="5396" spans="23:26" x14ac:dyDescent="0.2">
      <c r="W5396" s="402"/>
      <c r="X5396" s="402"/>
      <c r="Y5396" s="402"/>
      <c r="Z5396" s="402"/>
    </row>
    <row r="5397" spans="23:26" x14ac:dyDescent="0.2">
      <c r="W5397" s="402"/>
      <c r="X5397" s="402"/>
      <c r="Y5397" s="402"/>
      <c r="Z5397" s="402"/>
    </row>
    <row r="5398" spans="23:26" x14ac:dyDescent="0.2">
      <c r="W5398" s="402"/>
      <c r="X5398" s="402"/>
      <c r="Y5398" s="402"/>
      <c r="Z5398" s="402"/>
    </row>
    <row r="5399" spans="23:26" x14ac:dyDescent="0.2">
      <c r="W5399" s="402"/>
      <c r="X5399" s="402"/>
      <c r="Y5399" s="402"/>
      <c r="Z5399" s="402"/>
    </row>
    <row r="5400" spans="23:26" x14ac:dyDescent="0.2">
      <c r="W5400" s="402"/>
      <c r="X5400" s="402"/>
      <c r="Y5400" s="402"/>
      <c r="Z5400" s="402"/>
    </row>
    <row r="5401" spans="23:26" x14ac:dyDescent="0.2">
      <c r="W5401" s="402"/>
      <c r="X5401" s="402"/>
      <c r="Y5401" s="402"/>
      <c r="Z5401" s="402"/>
    </row>
    <row r="5402" spans="23:26" x14ac:dyDescent="0.2">
      <c r="W5402" s="402"/>
      <c r="X5402" s="402"/>
      <c r="Y5402" s="402"/>
      <c r="Z5402" s="402"/>
    </row>
    <row r="5403" spans="23:26" x14ac:dyDescent="0.2">
      <c r="W5403" s="402"/>
      <c r="X5403" s="402"/>
      <c r="Y5403" s="402"/>
      <c r="Z5403" s="402"/>
    </row>
    <row r="5404" spans="23:26" x14ac:dyDescent="0.2">
      <c r="W5404" s="402"/>
      <c r="X5404" s="402"/>
      <c r="Y5404" s="402"/>
      <c r="Z5404" s="402"/>
    </row>
    <row r="5405" spans="23:26" x14ac:dyDescent="0.2">
      <c r="W5405" s="402"/>
      <c r="X5405" s="402"/>
      <c r="Y5405" s="402"/>
      <c r="Z5405" s="402"/>
    </row>
    <row r="5406" spans="23:26" x14ac:dyDescent="0.2">
      <c r="W5406" s="402"/>
      <c r="X5406" s="402"/>
      <c r="Y5406" s="402"/>
      <c r="Z5406" s="402"/>
    </row>
    <row r="5407" spans="23:26" x14ac:dyDescent="0.2">
      <c r="W5407" s="402"/>
      <c r="X5407" s="402"/>
      <c r="Y5407" s="402"/>
      <c r="Z5407" s="402"/>
    </row>
    <row r="5408" spans="23:26" x14ac:dyDescent="0.2">
      <c r="W5408" s="402"/>
      <c r="X5408" s="402"/>
      <c r="Y5408" s="402"/>
      <c r="Z5408" s="402"/>
    </row>
    <row r="5409" spans="23:26" x14ac:dyDescent="0.2">
      <c r="W5409" s="402"/>
      <c r="X5409" s="402"/>
      <c r="Y5409" s="402"/>
      <c r="Z5409" s="402"/>
    </row>
    <row r="5410" spans="23:26" x14ac:dyDescent="0.2">
      <c r="W5410" s="402"/>
      <c r="X5410" s="402"/>
      <c r="Y5410" s="402"/>
      <c r="Z5410" s="402"/>
    </row>
    <row r="5411" spans="23:26" x14ac:dyDescent="0.2">
      <c r="W5411" s="402"/>
      <c r="X5411" s="402"/>
      <c r="Y5411" s="402"/>
      <c r="Z5411" s="402"/>
    </row>
    <row r="5412" spans="23:26" x14ac:dyDescent="0.2">
      <c r="W5412" s="402"/>
      <c r="X5412" s="402"/>
      <c r="Y5412" s="402"/>
      <c r="Z5412" s="402"/>
    </row>
    <row r="5413" spans="23:26" x14ac:dyDescent="0.2">
      <c r="W5413" s="402"/>
      <c r="X5413" s="402"/>
      <c r="Y5413" s="402"/>
      <c r="Z5413" s="402"/>
    </row>
    <row r="5414" spans="23:26" x14ac:dyDescent="0.2">
      <c r="W5414" s="402"/>
      <c r="X5414" s="402"/>
      <c r="Y5414" s="402"/>
      <c r="Z5414" s="402"/>
    </row>
    <row r="5415" spans="23:26" x14ac:dyDescent="0.2">
      <c r="W5415" s="402"/>
      <c r="X5415" s="402"/>
      <c r="Y5415" s="402"/>
      <c r="Z5415" s="402"/>
    </row>
    <row r="5416" spans="23:26" x14ac:dyDescent="0.2">
      <c r="W5416" s="402"/>
      <c r="X5416" s="402"/>
      <c r="Y5416" s="402"/>
      <c r="Z5416" s="402"/>
    </row>
    <row r="5417" spans="23:26" x14ac:dyDescent="0.2">
      <c r="W5417" s="402"/>
      <c r="X5417" s="402"/>
      <c r="Y5417" s="402"/>
      <c r="Z5417" s="402"/>
    </row>
    <row r="5418" spans="23:26" x14ac:dyDescent="0.2">
      <c r="W5418" s="402"/>
      <c r="X5418" s="402"/>
      <c r="Y5418" s="402"/>
      <c r="Z5418" s="402"/>
    </row>
    <row r="5419" spans="23:26" x14ac:dyDescent="0.2">
      <c r="W5419" s="402"/>
      <c r="X5419" s="402"/>
      <c r="Y5419" s="402"/>
      <c r="Z5419" s="402"/>
    </row>
    <row r="5420" spans="23:26" x14ac:dyDescent="0.2">
      <c r="W5420" s="402"/>
      <c r="X5420" s="402"/>
      <c r="Y5420" s="402"/>
      <c r="Z5420" s="402"/>
    </row>
    <row r="5421" spans="23:26" x14ac:dyDescent="0.2">
      <c r="W5421" s="402"/>
      <c r="X5421" s="402"/>
      <c r="Y5421" s="402"/>
      <c r="Z5421" s="402"/>
    </row>
    <row r="5422" spans="23:26" x14ac:dyDescent="0.2">
      <c r="W5422" s="402"/>
      <c r="X5422" s="402"/>
      <c r="Y5422" s="402"/>
      <c r="Z5422" s="402"/>
    </row>
    <row r="5423" spans="23:26" x14ac:dyDescent="0.2">
      <c r="W5423" s="402"/>
      <c r="X5423" s="402"/>
      <c r="Y5423" s="402"/>
      <c r="Z5423" s="402"/>
    </row>
    <row r="5424" spans="23:26" x14ac:dyDescent="0.2">
      <c r="W5424" s="402"/>
      <c r="X5424" s="402"/>
      <c r="Y5424" s="402"/>
      <c r="Z5424" s="402"/>
    </row>
    <row r="5425" spans="23:26" x14ac:dyDescent="0.2">
      <c r="W5425" s="402"/>
      <c r="X5425" s="402"/>
      <c r="Y5425" s="402"/>
      <c r="Z5425" s="402"/>
    </row>
    <row r="5426" spans="23:26" x14ac:dyDescent="0.2">
      <c r="W5426" s="402"/>
      <c r="X5426" s="402"/>
      <c r="Y5426" s="402"/>
      <c r="Z5426" s="402"/>
    </row>
    <row r="5427" spans="23:26" x14ac:dyDescent="0.2">
      <c r="W5427" s="402"/>
      <c r="X5427" s="402"/>
      <c r="Y5427" s="402"/>
      <c r="Z5427" s="402"/>
    </row>
    <row r="5428" spans="23:26" x14ac:dyDescent="0.2">
      <c r="W5428" s="402"/>
      <c r="X5428" s="402"/>
      <c r="Y5428" s="402"/>
      <c r="Z5428" s="402"/>
    </row>
    <row r="5429" spans="23:26" x14ac:dyDescent="0.2">
      <c r="W5429" s="402"/>
      <c r="X5429" s="402"/>
      <c r="Y5429" s="402"/>
      <c r="Z5429" s="402"/>
    </row>
    <row r="5430" spans="23:26" x14ac:dyDescent="0.2">
      <c r="W5430" s="402"/>
      <c r="X5430" s="402"/>
      <c r="Y5430" s="402"/>
      <c r="Z5430" s="402"/>
    </row>
    <row r="5431" spans="23:26" x14ac:dyDescent="0.2">
      <c r="W5431" s="402"/>
      <c r="X5431" s="402"/>
      <c r="Y5431" s="402"/>
      <c r="Z5431" s="402"/>
    </row>
    <row r="5432" spans="23:26" x14ac:dyDescent="0.2">
      <c r="W5432" s="402"/>
      <c r="X5432" s="402"/>
      <c r="Y5432" s="402"/>
      <c r="Z5432" s="402"/>
    </row>
    <row r="5433" spans="23:26" x14ac:dyDescent="0.2">
      <c r="W5433" s="402"/>
      <c r="X5433" s="402"/>
      <c r="Y5433" s="402"/>
      <c r="Z5433" s="402"/>
    </row>
    <row r="5434" spans="23:26" x14ac:dyDescent="0.2">
      <c r="W5434" s="402"/>
      <c r="X5434" s="402"/>
      <c r="Y5434" s="402"/>
      <c r="Z5434" s="402"/>
    </row>
    <row r="5435" spans="23:26" x14ac:dyDescent="0.2">
      <c r="W5435" s="402"/>
      <c r="X5435" s="402"/>
      <c r="Y5435" s="402"/>
      <c r="Z5435" s="402"/>
    </row>
    <row r="5436" spans="23:26" x14ac:dyDescent="0.2">
      <c r="W5436" s="402"/>
      <c r="X5436" s="402"/>
      <c r="Y5436" s="402"/>
      <c r="Z5436" s="402"/>
    </row>
    <row r="5437" spans="23:26" x14ac:dyDescent="0.2">
      <c r="W5437" s="402"/>
      <c r="X5437" s="402"/>
      <c r="Y5437" s="402"/>
      <c r="Z5437" s="402"/>
    </row>
    <row r="5438" spans="23:26" x14ac:dyDescent="0.2">
      <c r="W5438" s="402"/>
      <c r="X5438" s="402"/>
      <c r="Y5438" s="402"/>
      <c r="Z5438" s="402"/>
    </row>
    <row r="5439" spans="23:26" x14ac:dyDescent="0.2">
      <c r="W5439" s="402"/>
      <c r="X5439" s="402"/>
      <c r="Y5439" s="402"/>
      <c r="Z5439" s="402"/>
    </row>
    <row r="5440" spans="23:26" x14ac:dyDescent="0.2">
      <c r="W5440" s="402"/>
      <c r="X5440" s="402"/>
      <c r="Y5440" s="402"/>
      <c r="Z5440" s="402"/>
    </row>
    <row r="5441" spans="23:26" x14ac:dyDescent="0.2">
      <c r="W5441" s="402"/>
      <c r="X5441" s="402"/>
      <c r="Y5441" s="402"/>
      <c r="Z5441" s="402"/>
    </row>
    <row r="5442" spans="23:26" x14ac:dyDescent="0.2">
      <c r="W5442" s="402"/>
      <c r="X5442" s="402"/>
      <c r="Y5442" s="402"/>
      <c r="Z5442" s="402"/>
    </row>
    <row r="5443" spans="23:26" x14ac:dyDescent="0.2">
      <c r="W5443" s="402"/>
      <c r="X5443" s="402"/>
      <c r="Y5443" s="402"/>
      <c r="Z5443" s="402"/>
    </row>
    <row r="5444" spans="23:26" x14ac:dyDescent="0.2">
      <c r="W5444" s="402"/>
      <c r="X5444" s="402"/>
      <c r="Y5444" s="402"/>
      <c r="Z5444" s="402"/>
    </row>
    <row r="5445" spans="23:26" x14ac:dyDescent="0.2">
      <c r="W5445" s="402"/>
      <c r="X5445" s="402"/>
      <c r="Y5445" s="402"/>
      <c r="Z5445" s="402"/>
    </row>
    <row r="5446" spans="23:26" x14ac:dyDescent="0.2">
      <c r="W5446" s="402"/>
      <c r="X5446" s="402"/>
      <c r="Y5446" s="402"/>
      <c r="Z5446" s="402"/>
    </row>
    <row r="5447" spans="23:26" x14ac:dyDescent="0.2">
      <c r="W5447" s="402"/>
      <c r="X5447" s="402"/>
      <c r="Y5447" s="402"/>
      <c r="Z5447" s="402"/>
    </row>
    <row r="5448" spans="23:26" x14ac:dyDescent="0.2">
      <c r="W5448" s="402"/>
      <c r="X5448" s="402"/>
      <c r="Y5448" s="402"/>
      <c r="Z5448" s="402"/>
    </row>
    <row r="5449" spans="23:26" x14ac:dyDescent="0.2">
      <c r="W5449" s="402"/>
      <c r="X5449" s="402"/>
      <c r="Y5449" s="402"/>
      <c r="Z5449" s="402"/>
    </row>
    <row r="5450" spans="23:26" x14ac:dyDescent="0.2">
      <c r="W5450" s="402"/>
      <c r="X5450" s="402"/>
      <c r="Y5450" s="402"/>
      <c r="Z5450" s="402"/>
    </row>
    <row r="5451" spans="23:26" x14ac:dyDescent="0.2">
      <c r="W5451" s="402"/>
      <c r="X5451" s="402"/>
      <c r="Y5451" s="402"/>
      <c r="Z5451" s="402"/>
    </row>
    <row r="5452" spans="23:26" x14ac:dyDescent="0.2">
      <c r="W5452" s="402"/>
      <c r="X5452" s="402"/>
      <c r="Y5452" s="402"/>
      <c r="Z5452" s="402"/>
    </row>
    <row r="5453" spans="23:26" x14ac:dyDescent="0.2">
      <c r="W5453" s="402"/>
      <c r="X5453" s="402"/>
      <c r="Y5453" s="402"/>
      <c r="Z5453" s="402"/>
    </row>
    <row r="5454" spans="23:26" x14ac:dyDescent="0.2">
      <c r="W5454" s="402"/>
      <c r="X5454" s="402"/>
      <c r="Y5454" s="402"/>
      <c r="Z5454" s="402"/>
    </row>
    <row r="5455" spans="23:26" x14ac:dyDescent="0.2">
      <c r="W5455" s="402"/>
      <c r="X5455" s="402"/>
      <c r="Y5455" s="402"/>
      <c r="Z5455" s="402"/>
    </row>
    <row r="5456" spans="23:26" x14ac:dyDescent="0.2">
      <c r="W5456" s="402"/>
      <c r="X5456" s="402"/>
      <c r="Y5456" s="402"/>
      <c r="Z5456" s="402"/>
    </row>
    <row r="5457" spans="23:26" x14ac:dyDescent="0.2">
      <c r="W5457" s="402"/>
      <c r="X5457" s="402"/>
      <c r="Y5457" s="402"/>
      <c r="Z5457" s="402"/>
    </row>
    <row r="5458" spans="23:26" x14ac:dyDescent="0.2">
      <c r="W5458" s="402"/>
      <c r="X5458" s="402"/>
      <c r="Y5458" s="402"/>
      <c r="Z5458" s="402"/>
    </row>
    <row r="5459" spans="23:26" x14ac:dyDescent="0.2">
      <c r="W5459" s="402"/>
      <c r="X5459" s="402"/>
      <c r="Y5459" s="402"/>
      <c r="Z5459" s="402"/>
    </row>
    <row r="5460" spans="23:26" x14ac:dyDescent="0.2">
      <c r="W5460" s="402"/>
      <c r="X5460" s="402"/>
      <c r="Y5460" s="402"/>
      <c r="Z5460" s="402"/>
    </row>
    <row r="5461" spans="23:26" x14ac:dyDescent="0.2">
      <c r="W5461" s="402"/>
      <c r="X5461" s="402"/>
      <c r="Y5461" s="402"/>
      <c r="Z5461" s="402"/>
    </row>
    <row r="5462" spans="23:26" x14ac:dyDescent="0.2">
      <c r="W5462" s="402"/>
      <c r="X5462" s="402"/>
      <c r="Y5462" s="402"/>
      <c r="Z5462" s="402"/>
    </row>
    <row r="5463" spans="23:26" x14ac:dyDescent="0.2">
      <c r="W5463" s="402"/>
      <c r="X5463" s="402"/>
      <c r="Y5463" s="402"/>
      <c r="Z5463" s="402"/>
    </row>
    <row r="5464" spans="23:26" x14ac:dyDescent="0.2">
      <c r="W5464" s="402"/>
      <c r="X5464" s="402"/>
      <c r="Y5464" s="402"/>
      <c r="Z5464" s="402"/>
    </row>
    <row r="5465" spans="23:26" x14ac:dyDescent="0.2">
      <c r="W5465" s="402"/>
      <c r="X5465" s="402"/>
      <c r="Y5465" s="402"/>
      <c r="Z5465" s="402"/>
    </row>
    <row r="5466" spans="23:26" x14ac:dyDescent="0.2">
      <c r="W5466" s="402"/>
      <c r="X5466" s="402"/>
      <c r="Y5466" s="402"/>
      <c r="Z5466" s="402"/>
    </row>
    <row r="5467" spans="23:26" x14ac:dyDescent="0.2">
      <c r="W5467" s="402"/>
      <c r="X5467" s="402"/>
      <c r="Y5467" s="402"/>
      <c r="Z5467" s="402"/>
    </row>
    <row r="5468" spans="23:26" x14ac:dyDescent="0.2">
      <c r="W5468" s="402"/>
      <c r="X5468" s="402"/>
      <c r="Y5468" s="402"/>
      <c r="Z5468" s="402"/>
    </row>
    <row r="5469" spans="23:26" x14ac:dyDescent="0.2">
      <c r="W5469" s="402"/>
      <c r="X5469" s="402"/>
      <c r="Y5469" s="402"/>
      <c r="Z5469" s="402"/>
    </row>
    <row r="5470" spans="23:26" x14ac:dyDescent="0.2">
      <c r="W5470" s="402"/>
      <c r="X5470" s="402"/>
      <c r="Y5470" s="402"/>
      <c r="Z5470" s="402"/>
    </row>
    <row r="5471" spans="23:26" x14ac:dyDescent="0.2">
      <c r="W5471" s="402"/>
      <c r="X5471" s="402"/>
      <c r="Y5471" s="402"/>
      <c r="Z5471" s="402"/>
    </row>
    <row r="5472" spans="23:26" x14ac:dyDescent="0.2">
      <c r="W5472" s="402"/>
      <c r="X5472" s="402"/>
      <c r="Y5472" s="402"/>
      <c r="Z5472" s="402"/>
    </row>
    <row r="5473" spans="23:26" x14ac:dyDescent="0.2">
      <c r="W5473" s="402"/>
      <c r="X5473" s="402"/>
      <c r="Y5473" s="402"/>
      <c r="Z5473" s="402"/>
    </row>
    <row r="5474" spans="23:26" x14ac:dyDescent="0.2">
      <c r="W5474" s="402"/>
      <c r="X5474" s="402"/>
      <c r="Y5474" s="402"/>
      <c r="Z5474" s="402"/>
    </row>
    <row r="5475" spans="23:26" x14ac:dyDescent="0.2">
      <c r="W5475" s="402"/>
      <c r="X5475" s="402"/>
      <c r="Y5475" s="402"/>
      <c r="Z5475" s="402"/>
    </row>
    <row r="5476" spans="23:26" x14ac:dyDescent="0.2">
      <c r="W5476" s="402"/>
      <c r="X5476" s="402"/>
      <c r="Y5476" s="402"/>
      <c r="Z5476" s="402"/>
    </row>
    <row r="5477" spans="23:26" x14ac:dyDescent="0.2">
      <c r="W5477" s="402"/>
      <c r="X5477" s="402"/>
      <c r="Y5477" s="402"/>
      <c r="Z5477" s="402"/>
    </row>
    <row r="5478" spans="23:26" x14ac:dyDescent="0.2">
      <c r="W5478" s="402"/>
      <c r="X5478" s="402"/>
      <c r="Y5478" s="402"/>
      <c r="Z5478" s="402"/>
    </row>
    <row r="5479" spans="23:26" x14ac:dyDescent="0.2">
      <c r="W5479" s="402"/>
      <c r="X5479" s="402"/>
      <c r="Y5479" s="402"/>
      <c r="Z5479" s="402"/>
    </row>
    <row r="5480" spans="23:26" x14ac:dyDescent="0.2">
      <c r="W5480" s="402"/>
      <c r="X5480" s="402"/>
      <c r="Y5480" s="402"/>
      <c r="Z5480" s="402"/>
    </row>
    <row r="5481" spans="23:26" x14ac:dyDescent="0.2">
      <c r="W5481" s="402"/>
      <c r="X5481" s="402"/>
      <c r="Y5481" s="402"/>
      <c r="Z5481" s="402"/>
    </row>
    <row r="5482" spans="23:26" x14ac:dyDescent="0.2">
      <c r="W5482" s="402"/>
      <c r="X5482" s="402"/>
      <c r="Y5482" s="402"/>
      <c r="Z5482" s="402"/>
    </row>
    <row r="5483" spans="23:26" x14ac:dyDescent="0.2">
      <c r="W5483" s="402"/>
      <c r="X5483" s="402"/>
      <c r="Y5483" s="402"/>
      <c r="Z5483" s="402"/>
    </row>
    <row r="5484" spans="23:26" x14ac:dyDescent="0.2">
      <c r="W5484" s="402"/>
      <c r="X5484" s="402"/>
      <c r="Y5484" s="402"/>
      <c r="Z5484" s="402"/>
    </row>
    <row r="5485" spans="23:26" x14ac:dyDescent="0.2">
      <c r="W5485" s="402"/>
      <c r="X5485" s="402"/>
      <c r="Y5485" s="402"/>
      <c r="Z5485" s="402"/>
    </row>
    <row r="5486" spans="23:26" x14ac:dyDescent="0.2">
      <c r="W5486" s="402"/>
      <c r="X5486" s="402"/>
      <c r="Y5486" s="402"/>
      <c r="Z5486" s="402"/>
    </row>
    <row r="5487" spans="23:26" x14ac:dyDescent="0.2">
      <c r="W5487" s="402"/>
      <c r="X5487" s="402"/>
      <c r="Y5487" s="402"/>
      <c r="Z5487" s="402"/>
    </row>
    <row r="5488" spans="23:26" x14ac:dyDescent="0.2">
      <c r="W5488" s="402"/>
      <c r="X5488" s="402"/>
      <c r="Y5488" s="402"/>
      <c r="Z5488" s="402"/>
    </row>
    <row r="5489" spans="23:26" x14ac:dyDescent="0.2">
      <c r="W5489" s="402"/>
      <c r="X5489" s="402"/>
      <c r="Y5489" s="402"/>
      <c r="Z5489" s="402"/>
    </row>
    <row r="5490" spans="23:26" x14ac:dyDescent="0.2">
      <c r="W5490" s="402"/>
      <c r="X5490" s="402"/>
      <c r="Y5490" s="402"/>
      <c r="Z5490" s="402"/>
    </row>
    <row r="5491" spans="23:26" x14ac:dyDescent="0.2">
      <c r="W5491" s="402"/>
      <c r="X5491" s="402"/>
      <c r="Y5491" s="402"/>
      <c r="Z5491" s="402"/>
    </row>
    <row r="5492" spans="23:26" x14ac:dyDescent="0.2">
      <c r="W5492" s="402"/>
      <c r="X5492" s="402"/>
      <c r="Y5492" s="402"/>
      <c r="Z5492" s="402"/>
    </row>
    <row r="5493" spans="23:26" x14ac:dyDescent="0.2">
      <c r="W5493" s="402"/>
      <c r="X5493" s="402"/>
      <c r="Y5493" s="402"/>
      <c r="Z5493" s="402"/>
    </row>
    <row r="5494" spans="23:26" x14ac:dyDescent="0.2">
      <c r="W5494" s="402"/>
      <c r="X5494" s="402"/>
      <c r="Y5494" s="402"/>
      <c r="Z5494" s="402"/>
    </row>
    <row r="5495" spans="23:26" x14ac:dyDescent="0.2">
      <c r="W5495" s="402"/>
      <c r="X5495" s="402"/>
      <c r="Y5495" s="402"/>
      <c r="Z5495" s="402"/>
    </row>
    <row r="5496" spans="23:26" x14ac:dyDescent="0.2">
      <c r="W5496" s="402"/>
      <c r="X5496" s="402"/>
      <c r="Y5496" s="402"/>
      <c r="Z5496" s="402"/>
    </row>
    <row r="5497" spans="23:26" x14ac:dyDescent="0.2">
      <c r="W5497" s="402"/>
      <c r="X5497" s="402"/>
      <c r="Y5497" s="402"/>
      <c r="Z5497" s="402"/>
    </row>
    <row r="5498" spans="23:26" x14ac:dyDescent="0.2">
      <c r="W5498" s="402"/>
      <c r="X5498" s="402"/>
      <c r="Y5498" s="402"/>
      <c r="Z5498" s="402"/>
    </row>
    <row r="5499" spans="23:26" x14ac:dyDescent="0.2">
      <c r="W5499" s="402"/>
      <c r="X5499" s="402"/>
      <c r="Y5499" s="402"/>
      <c r="Z5499" s="402"/>
    </row>
    <row r="5500" spans="23:26" x14ac:dyDescent="0.2">
      <c r="W5500" s="402"/>
      <c r="X5500" s="402"/>
      <c r="Y5500" s="402"/>
      <c r="Z5500" s="402"/>
    </row>
    <row r="5501" spans="23:26" x14ac:dyDescent="0.2">
      <c r="W5501" s="402"/>
      <c r="X5501" s="402"/>
      <c r="Y5501" s="402"/>
      <c r="Z5501" s="402"/>
    </row>
    <row r="5502" spans="23:26" x14ac:dyDescent="0.2">
      <c r="W5502" s="402"/>
      <c r="X5502" s="402"/>
      <c r="Y5502" s="402"/>
      <c r="Z5502" s="402"/>
    </row>
    <row r="5503" spans="23:26" x14ac:dyDescent="0.2">
      <c r="W5503" s="402"/>
      <c r="X5503" s="402"/>
      <c r="Y5503" s="402"/>
      <c r="Z5503" s="402"/>
    </row>
    <row r="5504" spans="23:26" x14ac:dyDescent="0.2">
      <c r="W5504" s="402"/>
      <c r="X5504" s="402"/>
      <c r="Y5504" s="402"/>
      <c r="Z5504" s="402"/>
    </row>
    <row r="5505" spans="23:26" x14ac:dyDescent="0.2">
      <c r="W5505" s="402"/>
      <c r="X5505" s="402"/>
      <c r="Y5505" s="402"/>
      <c r="Z5505" s="402"/>
    </row>
    <row r="5506" spans="23:26" x14ac:dyDescent="0.2">
      <c r="W5506" s="402"/>
      <c r="X5506" s="402"/>
      <c r="Y5506" s="402"/>
      <c r="Z5506" s="402"/>
    </row>
    <row r="5507" spans="23:26" x14ac:dyDescent="0.2">
      <c r="W5507" s="402"/>
      <c r="X5507" s="402"/>
      <c r="Y5507" s="402"/>
      <c r="Z5507" s="402"/>
    </row>
    <row r="5508" spans="23:26" x14ac:dyDescent="0.2">
      <c r="W5508" s="402"/>
      <c r="X5508" s="402"/>
      <c r="Y5508" s="402"/>
      <c r="Z5508" s="402"/>
    </row>
    <row r="5509" spans="23:26" x14ac:dyDescent="0.2">
      <c r="W5509" s="402"/>
      <c r="X5509" s="402"/>
      <c r="Y5509" s="402"/>
      <c r="Z5509" s="402"/>
    </row>
    <row r="5510" spans="23:26" x14ac:dyDescent="0.2">
      <c r="W5510" s="402"/>
      <c r="X5510" s="402"/>
      <c r="Y5510" s="402"/>
      <c r="Z5510" s="402"/>
    </row>
    <row r="5511" spans="23:26" x14ac:dyDescent="0.2">
      <c r="W5511" s="402"/>
      <c r="X5511" s="402"/>
      <c r="Y5511" s="402"/>
      <c r="Z5511" s="402"/>
    </row>
    <row r="5512" spans="23:26" x14ac:dyDescent="0.2">
      <c r="W5512" s="402"/>
      <c r="X5512" s="402"/>
      <c r="Y5512" s="402"/>
      <c r="Z5512" s="402"/>
    </row>
    <row r="5513" spans="23:26" x14ac:dyDescent="0.2">
      <c r="W5513" s="402"/>
      <c r="X5513" s="402"/>
      <c r="Y5513" s="402"/>
      <c r="Z5513" s="402"/>
    </row>
    <row r="5514" spans="23:26" x14ac:dyDescent="0.2">
      <c r="W5514" s="402"/>
      <c r="X5514" s="402"/>
      <c r="Y5514" s="402"/>
      <c r="Z5514" s="402"/>
    </row>
    <row r="5515" spans="23:26" x14ac:dyDescent="0.2">
      <c r="W5515" s="402"/>
      <c r="X5515" s="402"/>
      <c r="Y5515" s="402"/>
      <c r="Z5515" s="402"/>
    </row>
    <row r="5516" spans="23:26" x14ac:dyDescent="0.2">
      <c r="W5516" s="402"/>
      <c r="X5516" s="402"/>
      <c r="Y5516" s="402"/>
      <c r="Z5516" s="402"/>
    </row>
    <row r="5517" spans="23:26" x14ac:dyDescent="0.2">
      <c r="W5517" s="402"/>
      <c r="X5517" s="402"/>
      <c r="Y5517" s="402"/>
      <c r="Z5517" s="402"/>
    </row>
    <row r="5518" spans="23:26" x14ac:dyDescent="0.2">
      <c r="W5518" s="402"/>
      <c r="X5518" s="402"/>
      <c r="Y5518" s="402"/>
      <c r="Z5518" s="402"/>
    </row>
    <row r="5519" spans="23:26" x14ac:dyDescent="0.2">
      <c r="W5519" s="402"/>
      <c r="X5519" s="402"/>
      <c r="Y5519" s="402"/>
      <c r="Z5519" s="402"/>
    </row>
    <row r="5520" spans="23:26" x14ac:dyDescent="0.2">
      <c r="W5520" s="402"/>
      <c r="X5520" s="402"/>
      <c r="Y5520" s="402"/>
      <c r="Z5520" s="402"/>
    </row>
    <row r="5521" spans="23:26" x14ac:dyDescent="0.2">
      <c r="W5521" s="402"/>
      <c r="X5521" s="402"/>
      <c r="Y5521" s="402"/>
      <c r="Z5521" s="402"/>
    </row>
    <row r="5522" spans="23:26" x14ac:dyDescent="0.2">
      <c r="W5522" s="402"/>
      <c r="X5522" s="402"/>
      <c r="Y5522" s="402"/>
      <c r="Z5522" s="402"/>
    </row>
    <row r="5523" spans="23:26" x14ac:dyDescent="0.2">
      <c r="W5523" s="402"/>
      <c r="X5523" s="402"/>
      <c r="Y5523" s="402"/>
      <c r="Z5523" s="402"/>
    </row>
    <row r="5524" spans="23:26" x14ac:dyDescent="0.2">
      <c r="W5524" s="402"/>
      <c r="X5524" s="402"/>
      <c r="Y5524" s="402"/>
      <c r="Z5524" s="402"/>
    </row>
    <row r="5525" spans="23:26" x14ac:dyDescent="0.2">
      <c r="W5525" s="402"/>
      <c r="X5525" s="402"/>
      <c r="Y5525" s="402"/>
      <c r="Z5525" s="402"/>
    </row>
    <row r="5526" spans="23:26" x14ac:dyDescent="0.2">
      <c r="W5526" s="402"/>
      <c r="X5526" s="402"/>
      <c r="Y5526" s="402"/>
      <c r="Z5526" s="402"/>
    </row>
    <row r="5527" spans="23:26" x14ac:dyDescent="0.2">
      <c r="W5527" s="402"/>
      <c r="X5527" s="402"/>
      <c r="Y5527" s="402"/>
      <c r="Z5527" s="402"/>
    </row>
    <row r="5528" spans="23:26" x14ac:dyDescent="0.2">
      <c r="W5528" s="402"/>
      <c r="X5528" s="402"/>
      <c r="Y5528" s="402"/>
      <c r="Z5528" s="402"/>
    </row>
    <row r="5529" spans="23:26" x14ac:dyDescent="0.2">
      <c r="W5529" s="402"/>
      <c r="X5529" s="402"/>
      <c r="Y5529" s="402"/>
      <c r="Z5529" s="402"/>
    </row>
    <row r="5530" spans="23:26" x14ac:dyDescent="0.2">
      <c r="W5530" s="402"/>
      <c r="X5530" s="402"/>
      <c r="Y5530" s="402"/>
      <c r="Z5530" s="402"/>
    </row>
    <row r="5531" spans="23:26" x14ac:dyDescent="0.2">
      <c r="W5531" s="402"/>
      <c r="X5531" s="402"/>
      <c r="Y5531" s="402"/>
      <c r="Z5531" s="402"/>
    </row>
    <row r="5532" spans="23:26" x14ac:dyDescent="0.2">
      <c r="W5532" s="402"/>
      <c r="X5532" s="402"/>
      <c r="Y5532" s="402"/>
      <c r="Z5532" s="402"/>
    </row>
    <row r="5533" spans="23:26" x14ac:dyDescent="0.2">
      <c r="W5533" s="402"/>
      <c r="X5533" s="402"/>
      <c r="Y5533" s="402"/>
      <c r="Z5533" s="402"/>
    </row>
    <row r="5534" spans="23:26" x14ac:dyDescent="0.2">
      <c r="W5534" s="402"/>
      <c r="X5534" s="402"/>
      <c r="Y5534" s="402"/>
      <c r="Z5534" s="402"/>
    </row>
    <row r="5535" spans="23:26" x14ac:dyDescent="0.2">
      <c r="W5535" s="402"/>
      <c r="X5535" s="402"/>
      <c r="Y5535" s="402"/>
      <c r="Z5535" s="402"/>
    </row>
    <row r="5536" spans="23:26" x14ac:dyDescent="0.2">
      <c r="W5536" s="402"/>
      <c r="X5536" s="402"/>
      <c r="Y5536" s="402"/>
      <c r="Z5536" s="402"/>
    </row>
    <row r="5537" spans="23:26" x14ac:dyDescent="0.2">
      <c r="W5537" s="402"/>
      <c r="X5537" s="402"/>
      <c r="Y5537" s="402"/>
      <c r="Z5537" s="402"/>
    </row>
    <row r="5538" spans="23:26" x14ac:dyDescent="0.2">
      <c r="W5538" s="402"/>
      <c r="X5538" s="402"/>
      <c r="Y5538" s="402"/>
      <c r="Z5538" s="402"/>
    </row>
    <row r="5539" spans="23:26" x14ac:dyDescent="0.2">
      <c r="W5539" s="402"/>
      <c r="X5539" s="402"/>
      <c r="Y5539" s="402"/>
      <c r="Z5539" s="402"/>
    </row>
    <row r="5540" spans="23:26" x14ac:dyDescent="0.2">
      <c r="W5540" s="402"/>
      <c r="X5540" s="402"/>
      <c r="Y5540" s="402"/>
      <c r="Z5540" s="402"/>
    </row>
    <row r="5541" spans="23:26" x14ac:dyDescent="0.2">
      <c r="W5541" s="402"/>
      <c r="X5541" s="402"/>
      <c r="Y5541" s="402"/>
      <c r="Z5541" s="402"/>
    </row>
    <row r="5542" spans="23:26" x14ac:dyDescent="0.2">
      <c r="W5542" s="402"/>
      <c r="X5542" s="402"/>
      <c r="Y5542" s="402"/>
      <c r="Z5542" s="402"/>
    </row>
    <row r="5543" spans="23:26" x14ac:dyDescent="0.2">
      <c r="W5543" s="402"/>
      <c r="X5543" s="402"/>
      <c r="Y5543" s="402"/>
      <c r="Z5543" s="402"/>
    </row>
    <row r="5544" spans="23:26" x14ac:dyDescent="0.2">
      <c r="W5544" s="402"/>
      <c r="X5544" s="402"/>
      <c r="Y5544" s="402"/>
      <c r="Z5544" s="402"/>
    </row>
    <row r="5545" spans="23:26" x14ac:dyDescent="0.2">
      <c r="W5545" s="402"/>
      <c r="X5545" s="402"/>
      <c r="Y5545" s="402"/>
      <c r="Z5545" s="402"/>
    </row>
    <row r="5546" spans="23:26" x14ac:dyDescent="0.2">
      <c r="W5546" s="402"/>
      <c r="X5546" s="402"/>
      <c r="Y5546" s="402"/>
      <c r="Z5546" s="402"/>
    </row>
    <row r="5547" spans="23:26" x14ac:dyDescent="0.2">
      <c r="W5547" s="402"/>
      <c r="X5547" s="402"/>
      <c r="Y5547" s="402"/>
      <c r="Z5547" s="402"/>
    </row>
    <row r="5548" spans="23:26" x14ac:dyDescent="0.2">
      <c r="W5548" s="402"/>
      <c r="X5548" s="402"/>
      <c r="Y5548" s="402"/>
      <c r="Z5548" s="402"/>
    </row>
    <row r="5549" spans="23:26" x14ac:dyDescent="0.2">
      <c r="W5549" s="402"/>
      <c r="X5549" s="402"/>
      <c r="Y5549" s="402"/>
      <c r="Z5549" s="402"/>
    </row>
    <row r="5550" spans="23:26" x14ac:dyDescent="0.2">
      <c r="W5550" s="402"/>
      <c r="X5550" s="402"/>
      <c r="Y5550" s="402"/>
      <c r="Z5550" s="402"/>
    </row>
    <row r="5551" spans="23:26" x14ac:dyDescent="0.2">
      <c r="W5551" s="402"/>
      <c r="X5551" s="402"/>
      <c r="Y5551" s="402"/>
      <c r="Z5551" s="402"/>
    </row>
    <row r="5552" spans="23:26" x14ac:dyDescent="0.2">
      <c r="W5552" s="402"/>
      <c r="X5552" s="402"/>
      <c r="Y5552" s="402"/>
      <c r="Z5552" s="402"/>
    </row>
    <row r="5553" spans="23:26" x14ac:dyDescent="0.2">
      <c r="W5553" s="402"/>
      <c r="X5553" s="402"/>
      <c r="Y5553" s="402"/>
      <c r="Z5553" s="402"/>
    </row>
    <row r="5554" spans="23:26" x14ac:dyDescent="0.2">
      <c r="W5554" s="402"/>
      <c r="X5554" s="402"/>
      <c r="Y5554" s="402"/>
      <c r="Z5554" s="402"/>
    </row>
    <row r="5555" spans="23:26" x14ac:dyDescent="0.2">
      <c r="W5555" s="402"/>
      <c r="X5555" s="402"/>
      <c r="Y5555" s="402"/>
      <c r="Z5555" s="402"/>
    </row>
    <row r="5556" spans="23:26" x14ac:dyDescent="0.2">
      <c r="W5556" s="402"/>
      <c r="X5556" s="402"/>
      <c r="Y5556" s="402"/>
      <c r="Z5556" s="402"/>
    </row>
    <row r="5557" spans="23:26" x14ac:dyDescent="0.2">
      <c r="W5557" s="402"/>
      <c r="X5557" s="402"/>
      <c r="Y5557" s="402"/>
      <c r="Z5557" s="402"/>
    </row>
    <row r="5558" spans="23:26" x14ac:dyDescent="0.2">
      <c r="W5558" s="402"/>
      <c r="X5558" s="402"/>
      <c r="Y5558" s="402"/>
      <c r="Z5558" s="402"/>
    </row>
    <row r="5559" spans="23:26" x14ac:dyDescent="0.2">
      <c r="W5559" s="402"/>
      <c r="X5559" s="402"/>
      <c r="Y5559" s="402"/>
      <c r="Z5559" s="402"/>
    </row>
    <row r="5560" spans="23:26" x14ac:dyDescent="0.2">
      <c r="W5560" s="402"/>
      <c r="X5560" s="402"/>
      <c r="Y5560" s="402"/>
      <c r="Z5560" s="402"/>
    </row>
    <row r="5561" spans="23:26" x14ac:dyDescent="0.2">
      <c r="W5561" s="402"/>
      <c r="X5561" s="402"/>
      <c r="Y5561" s="402"/>
      <c r="Z5561" s="402"/>
    </row>
    <row r="5562" spans="23:26" x14ac:dyDescent="0.2">
      <c r="W5562" s="402"/>
      <c r="X5562" s="402"/>
      <c r="Y5562" s="402"/>
      <c r="Z5562" s="402"/>
    </row>
    <row r="5563" spans="23:26" x14ac:dyDescent="0.2">
      <c r="W5563" s="402"/>
      <c r="X5563" s="402"/>
      <c r="Y5563" s="402"/>
      <c r="Z5563" s="402"/>
    </row>
    <row r="5564" spans="23:26" x14ac:dyDescent="0.2">
      <c r="W5564" s="402"/>
      <c r="X5564" s="402"/>
      <c r="Y5564" s="402"/>
      <c r="Z5564" s="402"/>
    </row>
    <row r="5565" spans="23:26" x14ac:dyDescent="0.2">
      <c r="W5565" s="402"/>
      <c r="X5565" s="402"/>
      <c r="Y5565" s="402"/>
      <c r="Z5565" s="402"/>
    </row>
    <row r="5566" spans="23:26" x14ac:dyDescent="0.2">
      <c r="W5566" s="402"/>
      <c r="X5566" s="402"/>
      <c r="Y5566" s="402"/>
      <c r="Z5566" s="402"/>
    </row>
    <row r="5567" spans="23:26" x14ac:dyDescent="0.2">
      <c r="W5567" s="402"/>
      <c r="X5567" s="402"/>
      <c r="Y5567" s="402"/>
      <c r="Z5567" s="402"/>
    </row>
    <row r="5568" spans="23:26" x14ac:dyDescent="0.2">
      <c r="W5568" s="402"/>
      <c r="X5568" s="402"/>
      <c r="Y5568" s="402"/>
      <c r="Z5568" s="402"/>
    </row>
    <row r="5569" spans="23:26" x14ac:dyDescent="0.2">
      <c r="W5569" s="402"/>
      <c r="X5569" s="402"/>
      <c r="Y5569" s="402"/>
      <c r="Z5569" s="402"/>
    </row>
    <row r="5570" spans="23:26" x14ac:dyDescent="0.2">
      <c r="W5570" s="402"/>
      <c r="X5570" s="402"/>
      <c r="Y5570" s="402"/>
      <c r="Z5570" s="402"/>
    </row>
    <row r="5571" spans="23:26" x14ac:dyDescent="0.2">
      <c r="W5571" s="402"/>
      <c r="X5571" s="402"/>
      <c r="Y5571" s="402"/>
      <c r="Z5571" s="402"/>
    </row>
    <row r="5572" spans="23:26" x14ac:dyDescent="0.2">
      <c r="W5572" s="402"/>
      <c r="X5572" s="402"/>
      <c r="Y5572" s="402"/>
      <c r="Z5572" s="402"/>
    </row>
    <row r="5573" spans="23:26" x14ac:dyDescent="0.2">
      <c r="W5573" s="402"/>
      <c r="X5573" s="402"/>
      <c r="Y5573" s="402"/>
      <c r="Z5573" s="402"/>
    </row>
    <row r="5574" spans="23:26" x14ac:dyDescent="0.2">
      <c r="W5574" s="402"/>
      <c r="X5574" s="402"/>
      <c r="Y5574" s="402"/>
      <c r="Z5574" s="402"/>
    </row>
    <row r="5575" spans="23:26" x14ac:dyDescent="0.2">
      <c r="W5575" s="402"/>
      <c r="X5575" s="402"/>
      <c r="Y5575" s="402"/>
      <c r="Z5575" s="402"/>
    </row>
    <row r="5576" spans="23:26" x14ac:dyDescent="0.2">
      <c r="W5576" s="402"/>
      <c r="X5576" s="402"/>
      <c r="Y5576" s="402"/>
      <c r="Z5576" s="402"/>
    </row>
    <row r="5577" spans="23:26" x14ac:dyDescent="0.2">
      <c r="W5577" s="402"/>
      <c r="X5577" s="402"/>
      <c r="Y5577" s="402"/>
      <c r="Z5577" s="402"/>
    </row>
    <row r="5578" spans="23:26" x14ac:dyDescent="0.2">
      <c r="W5578" s="402"/>
      <c r="X5578" s="402"/>
      <c r="Y5578" s="402"/>
      <c r="Z5578" s="402"/>
    </row>
    <row r="5579" spans="23:26" x14ac:dyDescent="0.2">
      <c r="W5579" s="402"/>
      <c r="X5579" s="402"/>
      <c r="Y5579" s="402"/>
      <c r="Z5579" s="402"/>
    </row>
    <row r="5580" spans="23:26" x14ac:dyDescent="0.2">
      <c r="W5580" s="402"/>
      <c r="X5580" s="402"/>
      <c r="Y5580" s="402"/>
      <c r="Z5580" s="402"/>
    </row>
    <row r="5581" spans="23:26" x14ac:dyDescent="0.2">
      <c r="W5581" s="402"/>
      <c r="X5581" s="402"/>
      <c r="Y5581" s="402"/>
      <c r="Z5581" s="402"/>
    </row>
    <row r="5582" spans="23:26" x14ac:dyDescent="0.2">
      <c r="W5582" s="402"/>
      <c r="X5582" s="402"/>
      <c r="Y5582" s="402"/>
      <c r="Z5582" s="402"/>
    </row>
    <row r="5583" spans="23:26" x14ac:dyDescent="0.2">
      <c r="W5583" s="402"/>
      <c r="X5583" s="402"/>
      <c r="Y5583" s="402"/>
      <c r="Z5583" s="402"/>
    </row>
    <row r="5584" spans="23:26" x14ac:dyDescent="0.2">
      <c r="W5584" s="402"/>
      <c r="X5584" s="402"/>
      <c r="Y5584" s="402"/>
      <c r="Z5584" s="402"/>
    </row>
    <row r="5585" spans="23:26" x14ac:dyDescent="0.2">
      <c r="W5585" s="402"/>
      <c r="X5585" s="402"/>
      <c r="Y5585" s="402"/>
      <c r="Z5585" s="402"/>
    </row>
    <row r="5586" spans="23:26" x14ac:dyDescent="0.2">
      <c r="W5586" s="402"/>
      <c r="X5586" s="402"/>
      <c r="Y5586" s="402"/>
      <c r="Z5586" s="402"/>
    </row>
    <row r="5587" spans="23:26" x14ac:dyDescent="0.2">
      <c r="W5587" s="402"/>
      <c r="X5587" s="402"/>
      <c r="Y5587" s="402"/>
      <c r="Z5587" s="402"/>
    </row>
    <row r="5588" spans="23:26" x14ac:dyDescent="0.2">
      <c r="W5588" s="402"/>
      <c r="X5588" s="402"/>
      <c r="Y5588" s="402"/>
      <c r="Z5588" s="402"/>
    </row>
    <row r="5589" spans="23:26" x14ac:dyDescent="0.2">
      <c r="W5589" s="402"/>
      <c r="X5589" s="402"/>
      <c r="Y5589" s="402"/>
      <c r="Z5589" s="402"/>
    </row>
    <row r="5590" spans="23:26" x14ac:dyDescent="0.2">
      <c r="W5590" s="402"/>
      <c r="X5590" s="402"/>
      <c r="Y5590" s="402"/>
      <c r="Z5590" s="402"/>
    </row>
    <row r="5591" spans="23:26" x14ac:dyDescent="0.2">
      <c r="W5591" s="402"/>
      <c r="X5591" s="402"/>
      <c r="Y5591" s="402"/>
      <c r="Z5591" s="402"/>
    </row>
    <row r="5592" spans="23:26" x14ac:dyDescent="0.2">
      <c r="W5592" s="402"/>
      <c r="X5592" s="402"/>
      <c r="Y5592" s="402"/>
      <c r="Z5592" s="402"/>
    </row>
    <row r="5593" spans="23:26" x14ac:dyDescent="0.2">
      <c r="W5593" s="402"/>
      <c r="X5593" s="402"/>
      <c r="Y5593" s="402"/>
      <c r="Z5593" s="402"/>
    </row>
    <row r="5594" spans="23:26" x14ac:dyDescent="0.2">
      <c r="W5594" s="402"/>
      <c r="X5594" s="402"/>
      <c r="Y5594" s="402"/>
      <c r="Z5594" s="402"/>
    </row>
    <row r="5595" spans="23:26" x14ac:dyDescent="0.2">
      <c r="W5595" s="402"/>
      <c r="X5595" s="402"/>
      <c r="Y5595" s="402"/>
      <c r="Z5595" s="402"/>
    </row>
    <row r="5596" spans="23:26" x14ac:dyDescent="0.2">
      <c r="W5596" s="402"/>
      <c r="X5596" s="402"/>
      <c r="Y5596" s="402"/>
      <c r="Z5596" s="402"/>
    </row>
    <row r="5597" spans="23:26" x14ac:dyDescent="0.2">
      <c r="W5597" s="402"/>
      <c r="X5597" s="402"/>
      <c r="Y5597" s="402"/>
      <c r="Z5597" s="402"/>
    </row>
    <row r="5598" spans="23:26" x14ac:dyDescent="0.2">
      <c r="W5598" s="402"/>
      <c r="X5598" s="402"/>
      <c r="Y5598" s="402"/>
      <c r="Z5598" s="402"/>
    </row>
    <row r="5599" spans="23:26" x14ac:dyDescent="0.2">
      <c r="W5599" s="402"/>
      <c r="X5599" s="402"/>
      <c r="Y5599" s="402"/>
      <c r="Z5599" s="402"/>
    </row>
    <row r="5600" spans="23:26" x14ac:dyDescent="0.2">
      <c r="W5600" s="402"/>
      <c r="X5600" s="402"/>
      <c r="Y5600" s="402"/>
      <c r="Z5600" s="402"/>
    </row>
    <row r="5601" spans="23:26" x14ac:dyDescent="0.2">
      <c r="W5601" s="402"/>
      <c r="X5601" s="402"/>
      <c r="Y5601" s="402"/>
      <c r="Z5601" s="402"/>
    </row>
    <row r="5602" spans="23:26" x14ac:dyDescent="0.2">
      <c r="W5602" s="402"/>
      <c r="X5602" s="402"/>
      <c r="Y5602" s="402"/>
      <c r="Z5602" s="402"/>
    </row>
    <row r="5603" spans="23:26" x14ac:dyDescent="0.2">
      <c r="W5603" s="402"/>
      <c r="X5603" s="402"/>
      <c r="Y5603" s="402"/>
      <c r="Z5603" s="402"/>
    </row>
    <row r="5604" spans="23:26" x14ac:dyDescent="0.2">
      <c r="W5604" s="402"/>
      <c r="X5604" s="402"/>
      <c r="Y5604" s="402"/>
      <c r="Z5604" s="402"/>
    </row>
    <row r="5605" spans="23:26" x14ac:dyDescent="0.2">
      <c r="W5605" s="402"/>
      <c r="X5605" s="402"/>
      <c r="Y5605" s="402"/>
      <c r="Z5605" s="402"/>
    </row>
    <row r="5606" spans="23:26" x14ac:dyDescent="0.2">
      <c r="W5606" s="402"/>
      <c r="X5606" s="402"/>
      <c r="Y5606" s="402"/>
      <c r="Z5606" s="402"/>
    </row>
    <row r="5607" spans="23:26" x14ac:dyDescent="0.2">
      <c r="W5607" s="402"/>
      <c r="X5607" s="402"/>
      <c r="Y5607" s="402"/>
      <c r="Z5607" s="402"/>
    </row>
    <row r="5608" spans="23:26" x14ac:dyDescent="0.2">
      <c r="W5608" s="402"/>
      <c r="X5608" s="402"/>
      <c r="Y5608" s="402"/>
      <c r="Z5608" s="402"/>
    </row>
    <row r="5609" spans="23:26" x14ac:dyDescent="0.2">
      <c r="W5609" s="402"/>
      <c r="X5609" s="402"/>
      <c r="Y5609" s="402"/>
      <c r="Z5609" s="402"/>
    </row>
    <row r="5610" spans="23:26" x14ac:dyDescent="0.2">
      <c r="W5610" s="402"/>
      <c r="X5610" s="402"/>
      <c r="Y5610" s="402"/>
      <c r="Z5610" s="402"/>
    </row>
    <row r="5611" spans="23:26" x14ac:dyDescent="0.2">
      <c r="W5611" s="402"/>
      <c r="X5611" s="402"/>
      <c r="Y5611" s="402"/>
      <c r="Z5611" s="402"/>
    </row>
    <row r="5612" spans="23:26" x14ac:dyDescent="0.2">
      <c r="W5612" s="402"/>
      <c r="X5612" s="402"/>
      <c r="Y5612" s="402"/>
      <c r="Z5612" s="402"/>
    </row>
    <row r="5613" spans="23:26" x14ac:dyDescent="0.2">
      <c r="W5613" s="402"/>
      <c r="X5613" s="402"/>
      <c r="Y5613" s="402"/>
      <c r="Z5613" s="402"/>
    </row>
    <row r="5614" spans="23:26" x14ac:dyDescent="0.2">
      <c r="W5614" s="402"/>
      <c r="X5614" s="402"/>
      <c r="Y5614" s="402"/>
      <c r="Z5614" s="402"/>
    </row>
    <row r="5615" spans="23:26" x14ac:dyDescent="0.2">
      <c r="W5615" s="402"/>
      <c r="X5615" s="402"/>
      <c r="Y5615" s="402"/>
      <c r="Z5615" s="402"/>
    </row>
    <row r="5616" spans="23:26" x14ac:dyDescent="0.2">
      <c r="W5616" s="402"/>
      <c r="X5616" s="402"/>
      <c r="Y5616" s="402"/>
      <c r="Z5616" s="402"/>
    </row>
    <row r="5617" spans="23:26" x14ac:dyDescent="0.2">
      <c r="W5617" s="402"/>
      <c r="X5617" s="402"/>
      <c r="Y5617" s="402"/>
      <c r="Z5617" s="402"/>
    </row>
    <row r="5618" spans="23:26" x14ac:dyDescent="0.2">
      <c r="W5618" s="402"/>
      <c r="X5618" s="402"/>
      <c r="Y5618" s="402"/>
      <c r="Z5618" s="402"/>
    </row>
    <row r="5619" spans="23:26" x14ac:dyDescent="0.2">
      <c r="W5619" s="402"/>
      <c r="X5619" s="402"/>
      <c r="Y5619" s="402"/>
      <c r="Z5619" s="402"/>
    </row>
    <row r="5620" spans="23:26" x14ac:dyDescent="0.2">
      <c r="W5620" s="402"/>
      <c r="X5620" s="402"/>
      <c r="Y5620" s="402"/>
      <c r="Z5620" s="402"/>
    </row>
    <row r="5621" spans="23:26" x14ac:dyDescent="0.2">
      <c r="W5621" s="402"/>
      <c r="X5621" s="402"/>
      <c r="Y5621" s="402"/>
      <c r="Z5621" s="402"/>
    </row>
    <row r="5622" spans="23:26" x14ac:dyDescent="0.2">
      <c r="W5622" s="402"/>
      <c r="X5622" s="402"/>
      <c r="Y5622" s="402"/>
      <c r="Z5622" s="402"/>
    </row>
    <row r="5623" spans="23:26" x14ac:dyDescent="0.2">
      <c r="W5623" s="402"/>
      <c r="X5623" s="402"/>
      <c r="Y5623" s="402"/>
      <c r="Z5623" s="402"/>
    </row>
    <row r="5624" spans="23:26" x14ac:dyDescent="0.2">
      <c r="W5624" s="402"/>
      <c r="X5624" s="402"/>
      <c r="Y5624" s="402"/>
      <c r="Z5624" s="402"/>
    </row>
    <row r="5625" spans="23:26" x14ac:dyDescent="0.2">
      <c r="W5625" s="402"/>
      <c r="X5625" s="402"/>
      <c r="Y5625" s="402"/>
      <c r="Z5625" s="402"/>
    </row>
    <row r="5626" spans="23:26" x14ac:dyDescent="0.2">
      <c r="W5626" s="402"/>
      <c r="X5626" s="402"/>
      <c r="Y5626" s="402"/>
      <c r="Z5626" s="402"/>
    </row>
    <row r="5627" spans="23:26" x14ac:dyDescent="0.2">
      <c r="W5627" s="402"/>
      <c r="X5627" s="402"/>
      <c r="Y5627" s="402"/>
      <c r="Z5627" s="402"/>
    </row>
    <row r="5628" spans="23:26" x14ac:dyDescent="0.2">
      <c r="W5628" s="402"/>
      <c r="X5628" s="402"/>
      <c r="Y5628" s="402"/>
      <c r="Z5628" s="402"/>
    </row>
    <row r="5629" spans="23:26" x14ac:dyDescent="0.2">
      <c r="W5629" s="402"/>
      <c r="X5629" s="402"/>
      <c r="Y5629" s="402"/>
      <c r="Z5629" s="402"/>
    </row>
    <row r="5630" spans="23:26" x14ac:dyDescent="0.2">
      <c r="W5630" s="402"/>
      <c r="X5630" s="402"/>
      <c r="Y5630" s="402"/>
      <c r="Z5630" s="402"/>
    </row>
    <row r="5631" spans="23:26" x14ac:dyDescent="0.2">
      <c r="W5631" s="402"/>
      <c r="X5631" s="402"/>
      <c r="Y5631" s="402"/>
      <c r="Z5631" s="402"/>
    </row>
    <row r="5632" spans="23:26" x14ac:dyDescent="0.2">
      <c r="W5632" s="402"/>
      <c r="X5632" s="402"/>
      <c r="Y5632" s="402"/>
      <c r="Z5632" s="402"/>
    </row>
    <row r="5633" spans="23:26" x14ac:dyDescent="0.2">
      <c r="W5633" s="402"/>
      <c r="X5633" s="402"/>
      <c r="Y5633" s="402"/>
      <c r="Z5633" s="402"/>
    </row>
    <row r="5634" spans="23:26" x14ac:dyDescent="0.2">
      <c r="W5634" s="402"/>
      <c r="X5634" s="402"/>
      <c r="Y5634" s="402"/>
      <c r="Z5634" s="402"/>
    </row>
    <row r="5635" spans="23:26" x14ac:dyDescent="0.2">
      <c r="W5635" s="402"/>
      <c r="X5635" s="402"/>
      <c r="Y5635" s="402"/>
      <c r="Z5635" s="402"/>
    </row>
    <row r="5636" spans="23:26" x14ac:dyDescent="0.2">
      <c r="W5636" s="402"/>
      <c r="X5636" s="402"/>
      <c r="Y5636" s="402"/>
      <c r="Z5636" s="402"/>
    </row>
    <row r="5637" spans="23:26" x14ac:dyDescent="0.2">
      <c r="W5637" s="402"/>
      <c r="X5637" s="402"/>
      <c r="Y5637" s="402"/>
      <c r="Z5637" s="402"/>
    </row>
    <row r="5638" spans="23:26" x14ac:dyDescent="0.2">
      <c r="W5638" s="402"/>
      <c r="X5638" s="402"/>
      <c r="Y5638" s="402"/>
      <c r="Z5638" s="402"/>
    </row>
    <row r="5639" spans="23:26" x14ac:dyDescent="0.2">
      <c r="W5639" s="402"/>
      <c r="X5639" s="402"/>
      <c r="Y5639" s="402"/>
      <c r="Z5639" s="402"/>
    </row>
    <row r="5640" spans="23:26" x14ac:dyDescent="0.2">
      <c r="W5640" s="402"/>
      <c r="X5640" s="402"/>
      <c r="Y5640" s="402"/>
      <c r="Z5640" s="402"/>
    </row>
    <row r="5641" spans="23:26" x14ac:dyDescent="0.2">
      <c r="W5641" s="402"/>
      <c r="X5641" s="402"/>
      <c r="Y5641" s="402"/>
      <c r="Z5641" s="402"/>
    </row>
    <row r="5642" spans="23:26" x14ac:dyDescent="0.2">
      <c r="W5642" s="402"/>
      <c r="X5642" s="402"/>
      <c r="Y5642" s="402"/>
      <c r="Z5642" s="402"/>
    </row>
    <row r="5643" spans="23:26" x14ac:dyDescent="0.2">
      <c r="W5643" s="402"/>
      <c r="X5643" s="402"/>
      <c r="Y5643" s="402"/>
      <c r="Z5643" s="402"/>
    </row>
    <row r="5644" spans="23:26" x14ac:dyDescent="0.2">
      <c r="W5644" s="402"/>
      <c r="X5644" s="402"/>
      <c r="Y5644" s="402"/>
      <c r="Z5644" s="402"/>
    </row>
    <row r="5645" spans="23:26" x14ac:dyDescent="0.2">
      <c r="W5645" s="402"/>
      <c r="X5645" s="402"/>
      <c r="Y5645" s="402"/>
      <c r="Z5645" s="402"/>
    </row>
    <row r="5646" spans="23:26" x14ac:dyDescent="0.2">
      <c r="W5646" s="402"/>
      <c r="X5646" s="402"/>
      <c r="Y5646" s="402"/>
      <c r="Z5646" s="402"/>
    </row>
    <row r="5647" spans="23:26" x14ac:dyDescent="0.2">
      <c r="W5647" s="402"/>
      <c r="X5647" s="402"/>
      <c r="Y5647" s="402"/>
      <c r="Z5647" s="402"/>
    </row>
    <row r="5648" spans="23:26" x14ac:dyDescent="0.2">
      <c r="W5648" s="402"/>
      <c r="X5648" s="402"/>
      <c r="Y5648" s="402"/>
      <c r="Z5648" s="402"/>
    </row>
    <row r="5649" spans="23:26" x14ac:dyDescent="0.2">
      <c r="W5649" s="402"/>
      <c r="X5649" s="402"/>
      <c r="Y5649" s="402"/>
      <c r="Z5649" s="402"/>
    </row>
    <row r="5650" spans="23:26" x14ac:dyDescent="0.2">
      <c r="W5650" s="402"/>
      <c r="X5650" s="402"/>
      <c r="Y5650" s="402"/>
      <c r="Z5650" s="402"/>
    </row>
    <row r="5651" spans="23:26" x14ac:dyDescent="0.2">
      <c r="W5651" s="402"/>
      <c r="X5651" s="402"/>
      <c r="Y5651" s="402"/>
      <c r="Z5651" s="402"/>
    </row>
    <row r="5652" spans="23:26" x14ac:dyDescent="0.2">
      <c r="W5652" s="402"/>
      <c r="X5652" s="402"/>
      <c r="Y5652" s="402"/>
      <c r="Z5652" s="402"/>
    </row>
    <row r="5653" spans="23:26" x14ac:dyDescent="0.2">
      <c r="W5653" s="402"/>
      <c r="X5653" s="402"/>
      <c r="Y5653" s="402"/>
      <c r="Z5653" s="402"/>
    </row>
    <row r="5654" spans="23:26" x14ac:dyDescent="0.2">
      <c r="W5654" s="402"/>
      <c r="X5654" s="402"/>
      <c r="Y5654" s="402"/>
      <c r="Z5654" s="402"/>
    </row>
    <row r="5655" spans="23:26" x14ac:dyDescent="0.2">
      <c r="W5655" s="402"/>
      <c r="X5655" s="402"/>
      <c r="Y5655" s="402"/>
      <c r="Z5655" s="402"/>
    </row>
    <row r="5656" spans="23:26" x14ac:dyDescent="0.2">
      <c r="W5656" s="402"/>
      <c r="X5656" s="402"/>
      <c r="Y5656" s="402"/>
      <c r="Z5656" s="402"/>
    </row>
    <row r="5657" spans="23:26" x14ac:dyDescent="0.2">
      <c r="W5657" s="402"/>
      <c r="X5657" s="402"/>
      <c r="Y5657" s="402"/>
      <c r="Z5657" s="402"/>
    </row>
    <row r="5658" spans="23:26" x14ac:dyDescent="0.2">
      <c r="W5658" s="402"/>
      <c r="X5658" s="402"/>
      <c r="Y5658" s="402"/>
      <c r="Z5658" s="402"/>
    </row>
    <row r="5659" spans="23:26" x14ac:dyDescent="0.2">
      <c r="W5659" s="402"/>
      <c r="X5659" s="402"/>
      <c r="Y5659" s="402"/>
      <c r="Z5659" s="402"/>
    </row>
    <row r="5660" spans="23:26" x14ac:dyDescent="0.2">
      <c r="W5660" s="402"/>
      <c r="X5660" s="402"/>
      <c r="Y5660" s="402"/>
      <c r="Z5660" s="402"/>
    </row>
    <row r="5661" spans="23:26" x14ac:dyDescent="0.2">
      <c r="W5661" s="402"/>
      <c r="X5661" s="402"/>
      <c r="Y5661" s="402"/>
      <c r="Z5661" s="402"/>
    </row>
    <row r="5662" spans="23:26" x14ac:dyDescent="0.2">
      <c r="W5662" s="402"/>
      <c r="X5662" s="402"/>
      <c r="Y5662" s="402"/>
      <c r="Z5662" s="402"/>
    </row>
    <row r="5663" spans="23:26" x14ac:dyDescent="0.2">
      <c r="W5663" s="402"/>
      <c r="X5663" s="402"/>
      <c r="Y5663" s="402"/>
      <c r="Z5663" s="402"/>
    </row>
    <row r="5664" spans="23:26" x14ac:dyDescent="0.2">
      <c r="W5664" s="402"/>
      <c r="X5664" s="402"/>
      <c r="Y5664" s="402"/>
      <c r="Z5664" s="402"/>
    </row>
    <row r="5665" spans="23:26" x14ac:dyDescent="0.2">
      <c r="W5665" s="402"/>
      <c r="X5665" s="402"/>
      <c r="Y5665" s="402"/>
      <c r="Z5665" s="402"/>
    </row>
    <row r="5666" spans="23:26" x14ac:dyDescent="0.2">
      <c r="W5666" s="402"/>
      <c r="X5666" s="402"/>
      <c r="Y5666" s="402"/>
      <c r="Z5666" s="402"/>
    </row>
    <row r="5667" spans="23:26" x14ac:dyDescent="0.2">
      <c r="W5667" s="402"/>
      <c r="X5667" s="402"/>
      <c r="Y5667" s="402"/>
      <c r="Z5667" s="402"/>
    </row>
    <row r="5668" spans="23:26" x14ac:dyDescent="0.2">
      <c r="W5668" s="402"/>
      <c r="X5668" s="402"/>
      <c r="Y5668" s="402"/>
      <c r="Z5668" s="402"/>
    </row>
    <row r="5669" spans="23:26" x14ac:dyDescent="0.2">
      <c r="W5669" s="402"/>
      <c r="X5669" s="402"/>
      <c r="Y5669" s="402"/>
      <c r="Z5669" s="402"/>
    </row>
    <row r="5670" spans="23:26" x14ac:dyDescent="0.2">
      <c r="W5670" s="402"/>
      <c r="X5670" s="402"/>
      <c r="Y5670" s="402"/>
      <c r="Z5670" s="402"/>
    </row>
    <row r="5671" spans="23:26" x14ac:dyDescent="0.2">
      <c r="W5671" s="402"/>
      <c r="X5671" s="402"/>
      <c r="Y5671" s="402"/>
      <c r="Z5671" s="402"/>
    </row>
    <row r="5672" spans="23:26" x14ac:dyDescent="0.2">
      <c r="W5672" s="402"/>
      <c r="X5672" s="402"/>
      <c r="Y5672" s="402"/>
      <c r="Z5672" s="402"/>
    </row>
    <row r="5673" spans="23:26" x14ac:dyDescent="0.2">
      <c r="W5673" s="402"/>
      <c r="X5673" s="402"/>
      <c r="Y5673" s="402"/>
      <c r="Z5673" s="402"/>
    </row>
    <row r="5674" spans="23:26" x14ac:dyDescent="0.2">
      <c r="W5674" s="402"/>
      <c r="X5674" s="402"/>
      <c r="Y5674" s="402"/>
      <c r="Z5674" s="402"/>
    </row>
    <row r="5675" spans="23:26" x14ac:dyDescent="0.2">
      <c r="W5675" s="402"/>
      <c r="X5675" s="402"/>
      <c r="Y5675" s="402"/>
      <c r="Z5675" s="402"/>
    </row>
    <row r="5676" spans="23:26" x14ac:dyDescent="0.2">
      <c r="W5676" s="402"/>
      <c r="X5676" s="402"/>
      <c r="Y5676" s="402"/>
      <c r="Z5676" s="402"/>
    </row>
    <row r="5677" spans="23:26" x14ac:dyDescent="0.2">
      <c r="W5677" s="402"/>
      <c r="X5677" s="402"/>
      <c r="Y5677" s="402"/>
      <c r="Z5677" s="402"/>
    </row>
    <row r="5678" spans="23:26" x14ac:dyDescent="0.2">
      <c r="W5678" s="402"/>
      <c r="X5678" s="402"/>
      <c r="Y5678" s="402"/>
      <c r="Z5678" s="402"/>
    </row>
    <row r="5679" spans="23:26" x14ac:dyDescent="0.2">
      <c r="W5679" s="402"/>
      <c r="X5679" s="402"/>
      <c r="Y5679" s="402"/>
      <c r="Z5679" s="402"/>
    </row>
    <row r="5680" spans="23:26" x14ac:dyDescent="0.2">
      <c r="W5680" s="402"/>
      <c r="X5680" s="402"/>
      <c r="Y5680" s="402"/>
      <c r="Z5680" s="402"/>
    </row>
    <row r="5681" spans="23:26" x14ac:dyDescent="0.2">
      <c r="W5681" s="402"/>
      <c r="X5681" s="402"/>
      <c r="Y5681" s="402"/>
      <c r="Z5681" s="402"/>
    </row>
    <row r="5682" spans="23:26" x14ac:dyDescent="0.2">
      <c r="W5682" s="402"/>
      <c r="X5682" s="402"/>
      <c r="Y5682" s="402"/>
      <c r="Z5682" s="402"/>
    </row>
    <row r="5683" spans="23:26" x14ac:dyDescent="0.2">
      <c r="W5683" s="402"/>
      <c r="X5683" s="402"/>
      <c r="Y5683" s="402"/>
      <c r="Z5683" s="402"/>
    </row>
    <row r="5684" spans="23:26" x14ac:dyDescent="0.2">
      <c r="W5684" s="402"/>
      <c r="X5684" s="402"/>
      <c r="Y5684" s="402"/>
      <c r="Z5684" s="402"/>
    </row>
    <row r="5685" spans="23:26" x14ac:dyDescent="0.2">
      <c r="W5685" s="402"/>
      <c r="X5685" s="402"/>
      <c r="Y5685" s="402"/>
      <c r="Z5685" s="402"/>
    </row>
    <row r="5686" spans="23:26" x14ac:dyDescent="0.2">
      <c r="W5686" s="402"/>
      <c r="X5686" s="402"/>
      <c r="Y5686" s="402"/>
      <c r="Z5686" s="402"/>
    </row>
    <row r="5687" spans="23:26" x14ac:dyDescent="0.2">
      <c r="W5687" s="402"/>
      <c r="X5687" s="402"/>
      <c r="Y5687" s="402"/>
      <c r="Z5687" s="402"/>
    </row>
    <row r="5688" spans="23:26" x14ac:dyDescent="0.2">
      <c r="W5688" s="402"/>
      <c r="X5688" s="402"/>
      <c r="Y5688" s="402"/>
      <c r="Z5688" s="402"/>
    </row>
    <row r="5689" spans="23:26" x14ac:dyDescent="0.2">
      <c r="W5689" s="402"/>
      <c r="X5689" s="402"/>
      <c r="Y5689" s="402"/>
      <c r="Z5689" s="402"/>
    </row>
    <row r="5690" spans="23:26" x14ac:dyDescent="0.2">
      <c r="W5690" s="402"/>
      <c r="X5690" s="402"/>
      <c r="Y5690" s="402"/>
      <c r="Z5690" s="402"/>
    </row>
    <row r="5691" spans="23:26" x14ac:dyDescent="0.2">
      <c r="W5691" s="402"/>
      <c r="X5691" s="402"/>
      <c r="Y5691" s="402"/>
      <c r="Z5691" s="402"/>
    </row>
    <row r="5692" spans="23:26" x14ac:dyDescent="0.2">
      <c r="W5692" s="402"/>
      <c r="X5692" s="402"/>
      <c r="Y5692" s="402"/>
      <c r="Z5692" s="402"/>
    </row>
    <row r="5693" spans="23:26" x14ac:dyDescent="0.2">
      <c r="W5693" s="402"/>
      <c r="X5693" s="402"/>
      <c r="Y5693" s="402"/>
      <c r="Z5693" s="402"/>
    </row>
    <row r="5694" spans="23:26" x14ac:dyDescent="0.2">
      <c r="W5694" s="402"/>
      <c r="X5694" s="402"/>
      <c r="Y5694" s="402"/>
      <c r="Z5694" s="402"/>
    </row>
    <row r="5695" spans="23:26" x14ac:dyDescent="0.2">
      <c r="W5695" s="402"/>
      <c r="X5695" s="402"/>
      <c r="Y5695" s="402"/>
      <c r="Z5695" s="402"/>
    </row>
    <row r="5696" spans="23:26" x14ac:dyDescent="0.2">
      <c r="W5696" s="402"/>
      <c r="X5696" s="402"/>
      <c r="Y5696" s="402"/>
      <c r="Z5696" s="402"/>
    </row>
    <row r="5697" spans="23:26" x14ac:dyDescent="0.2">
      <c r="W5697" s="402"/>
      <c r="X5697" s="402"/>
      <c r="Y5697" s="402"/>
      <c r="Z5697" s="402"/>
    </row>
    <row r="5698" spans="23:26" x14ac:dyDescent="0.2">
      <c r="W5698" s="402"/>
      <c r="X5698" s="402"/>
      <c r="Y5698" s="402"/>
      <c r="Z5698" s="402"/>
    </row>
    <row r="5699" spans="23:26" x14ac:dyDescent="0.2">
      <c r="W5699" s="402"/>
      <c r="X5699" s="402"/>
      <c r="Y5699" s="402"/>
      <c r="Z5699" s="402"/>
    </row>
    <row r="5700" spans="23:26" x14ac:dyDescent="0.2">
      <c r="W5700" s="402"/>
      <c r="X5700" s="402"/>
      <c r="Y5700" s="402"/>
      <c r="Z5700" s="402"/>
    </row>
    <row r="5701" spans="23:26" x14ac:dyDescent="0.2">
      <c r="W5701" s="402"/>
      <c r="X5701" s="402"/>
      <c r="Y5701" s="402"/>
      <c r="Z5701" s="402"/>
    </row>
    <row r="5702" spans="23:26" x14ac:dyDescent="0.2">
      <c r="W5702" s="402"/>
      <c r="X5702" s="402"/>
      <c r="Y5702" s="402"/>
      <c r="Z5702" s="402"/>
    </row>
    <row r="5703" spans="23:26" x14ac:dyDescent="0.2">
      <c r="W5703" s="402"/>
      <c r="X5703" s="402"/>
      <c r="Y5703" s="402"/>
      <c r="Z5703" s="402"/>
    </row>
    <row r="5704" spans="23:26" x14ac:dyDescent="0.2">
      <c r="W5704" s="402"/>
      <c r="X5704" s="402"/>
      <c r="Y5704" s="402"/>
      <c r="Z5704" s="402"/>
    </row>
    <row r="5705" spans="23:26" x14ac:dyDescent="0.2">
      <c r="W5705" s="402"/>
      <c r="X5705" s="402"/>
      <c r="Y5705" s="402"/>
      <c r="Z5705" s="402"/>
    </row>
    <row r="5706" spans="23:26" x14ac:dyDescent="0.2">
      <c r="W5706" s="402"/>
      <c r="X5706" s="402"/>
      <c r="Y5706" s="402"/>
      <c r="Z5706" s="402"/>
    </row>
    <row r="5707" spans="23:26" x14ac:dyDescent="0.2">
      <c r="W5707" s="402"/>
      <c r="X5707" s="402"/>
      <c r="Y5707" s="402"/>
      <c r="Z5707" s="402"/>
    </row>
    <row r="5708" spans="23:26" x14ac:dyDescent="0.2">
      <c r="W5708" s="402"/>
      <c r="X5708" s="402"/>
      <c r="Y5708" s="402"/>
      <c r="Z5708" s="402"/>
    </row>
    <row r="5709" spans="23:26" x14ac:dyDescent="0.2">
      <c r="W5709" s="402"/>
      <c r="X5709" s="402"/>
      <c r="Y5709" s="402"/>
      <c r="Z5709" s="402"/>
    </row>
    <row r="5710" spans="23:26" x14ac:dyDescent="0.2">
      <c r="W5710" s="402"/>
      <c r="X5710" s="402"/>
      <c r="Y5710" s="402"/>
      <c r="Z5710" s="402"/>
    </row>
    <row r="5711" spans="23:26" x14ac:dyDescent="0.2">
      <c r="W5711" s="402"/>
      <c r="X5711" s="402"/>
      <c r="Y5711" s="402"/>
      <c r="Z5711" s="402"/>
    </row>
    <row r="5712" spans="23:26" x14ac:dyDescent="0.2">
      <c r="W5712" s="402"/>
      <c r="X5712" s="402"/>
      <c r="Y5712" s="402"/>
      <c r="Z5712" s="402"/>
    </row>
    <row r="5713" spans="23:26" x14ac:dyDescent="0.2">
      <c r="W5713" s="402"/>
      <c r="X5713" s="402"/>
      <c r="Y5713" s="402"/>
      <c r="Z5713" s="402"/>
    </row>
    <row r="5714" spans="23:26" x14ac:dyDescent="0.2">
      <c r="W5714" s="402"/>
      <c r="X5714" s="402"/>
      <c r="Y5714" s="402"/>
      <c r="Z5714" s="402"/>
    </row>
    <row r="5715" spans="23:26" x14ac:dyDescent="0.2">
      <c r="W5715" s="402"/>
      <c r="X5715" s="402"/>
      <c r="Y5715" s="402"/>
      <c r="Z5715" s="402"/>
    </row>
    <row r="5716" spans="23:26" x14ac:dyDescent="0.2">
      <c r="W5716" s="402"/>
      <c r="X5716" s="402"/>
      <c r="Y5716" s="402"/>
      <c r="Z5716" s="402"/>
    </row>
    <row r="5717" spans="23:26" x14ac:dyDescent="0.2">
      <c r="W5717" s="402"/>
      <c r="X5717" s="402"/>
      <c r="Y5717" s="402"/>
      <c r="Z5717" s="402"/>
    </row>
    <row r="5718" spans="23:26" x14ac:dyDescent="0.2">
      <c r="W5718" s="402"/>
      <c r="X5718" s="402"/>
      <c r="Y5718" s="402"/>
      <c r="Z5718" s="402"/>
    </row>
    <row r="5719" spans="23:26" x14ac:dyDescent="0.2">
      <c r="W5719" s="402"/>
      <c r="X5719" s="402"/>
      <c r="Y5719" s="402"/>
      <c r="Z5719" s="402"/>
    </row>
    <row r="5720" spans="23:26" x14ac:dyDescent="0.2">
      <c r="W5720" s="402"/>
      <c r="X5720" s="402"/>
      <c r="Y5720" s="402"/>
      <c r="Z5720" s="402"/>
    </row>
    <row r="5721" spans="23:26" x14ac:dyDescent="0.2">
      <c r="W5721" s="402"/>
      <c r="X5721" s="402"/>
      <c r="Y5721" s="402"/>
      <c r="Z5721" s="402"/>
    </row>
    <row r="5722" spans="23:26" x14ac:dyDescent="0.2">
      <c r="W5722" s="402"/>
      <c r="X5722" s="402"/>
      <c r="Y5722" s="402"/>
      <c r="Z5722" s="402"/>
    </row>
    <row r="5723" spans="23:26" x14ac:dyDescent="0.2">
      <c r="W5723" s="402"/>
      <c r="X5723" s="402"/>
      <c r="Y5723" s="402"/>
      <c r="Z5723" s="402"/>
    </row>
    <row r="5724" spans="23:26" x14ac:dyDescent="0.2">
      <c r="W5724" s="402"/>
      <c r="X5724" s="402"/>
      <c r="Y5724" s="402"/>
      <c r="Z5724" s="402"/>
    </row>
    <row r="5725" spans="23:26" x14ac:dyDescent="0.2">
      <c r="W5725" s="402"/>
      <c r="X5725" s="402"/>
      <c r="Y5725" s="402"/>
      <c r="Z5725" s="402"/>
    </row>
    <row r="5726" spans="23:26" x14ac:dyDescent="0.2">
      <c r="W5726" s="402"/>
      <c r="X5726" s="402"/>
      <c r="Y5726" s="402"/>
      <c r="Z5726" s="402"/>
    </row>
    <row r="5727" spans="23:26" x14ac:dyDescent="0.2">
      <c r="W5727" s="402"/>
      <c r="X5727" s="402"/>
      <c r="Y5727" s="402"/>
      <c r="Z5727" s="402"/>
    </row>
    <row r="5728" spans="23:26" x14ac:dyDescent="0.2">
      <c r="W5728" s="402"/>
      <c r="X5728" s="402"/>
      <c r="Y5728" s="402"/>
      <c r="Z5728" s="402"/>
    </row>
    <row r="5729" spans="23:26" x14ac:dyDescent="0.2">
      <c r="W5729" s="402"/>
      <c r="X5729" s="402"/>
      <c r="Y5729" s="402"/>
      <c r="Z5729" s="402"/>
    </row>
    <row r="5730" spans="23:26" x14ac:dyDescent="0.2">
      <c r="W5730" s="402"/>
      <c r="X5730" s="402"/>
      <c r="Y5730" s="402"/>
      <c r="Z5730" s="402"/>
    </row>
    <row r="5731" spans="23:26" x14ac:dyDescent="0.2">
      <c r="W5731" s="402"/>
      <c r="X5731" s="402"/>
      <c r="Y5731" s="402"/>
      <c r="Z5731" s="402"/>
    </row>
    <row r="5732" spans="23:26" x14ac:dyDescent="0.2">
      <c r="W5732" s="402"/>
      <c r="X5732" s="402"/>
      <c r="Y5732" s="402"/>
      <c r="Z5732" s="402"/>
    </row>
    <row r="5733" spans="23:26" x14ac:dyDescent="0.2">
      <c r="W5733" s="402"/>
      <c r="X5733" s="402"/>
      <c r="Y5733" s="402"/>
      <c r="Z5733" s="402"/>
    </row>
    <row r="5734" spans="23:26" x14ac:dyDescent="0.2">
      <c r="W5734" s="402"/>
      <c r="X5734" s="402"/>
      <c r="Y5734" s="402"/>
      <c r="Z5734" s="402"/>
    </row>
    <row r="5735" spans="23:26" x14ac:dyDescent="0.2">
      <c r="W5735" s="402"/>
      <c r="X5735" s="402"/>
      <c r="Y5735" s="402"/>
      <c r="Z5735" s="402"/>
    </row>
    <row r="5736" spans="23:26" x14ac:dyDescent="0.2">
      <c r="W5736" s="402"/>
      <c r="X5736" s="402"/>
      <c r="Y5736" s="402"/>
      <c r="Z5736" s="402"/>
    </row>
    <row r="5737" spans="23:26" x14ac:dyDescent="0.2">
      <c r="W5737" s="402"/>
      <c r="X5737" s="402"/>
      <c r="Y5737" s="402"/>
      <c r="Z5737" s="402"/>
    </row>
    <row r="5738" spans="23:26" x14ac:dyDescent="0.2">
      <c r="W5738" s="402"/>
      <c r="X5738" s="402"/>
      <c r="Y5738" s="402"/>
      <c r="Z5738" s="402"/>
    </row>
    <row r="5739" spans="23:26" x14ac:dyDescent="0.2">
      <c r="W5739" s="402"/>
      <c r="X5739" s="402"/>
      <c r="Y5739" s="402"/>
      <c r="Z5739" s="402"/>
    </row>
    <row r="5740" spans="23:26" x14ac:dyDescent="0.2">
      <c r="W5740" s="402"/>
      <c r="X5740" s="402"/>
      <c r="Y5740" s="402"/>
      <c r="Z5740" s="402"/>
    </row>
    <row r="5741" spans="23:26" x14ac:dyDescent="0.2">
      <c r="W5741" s="402"/>
      <c r="X5741" s="402"/>
      <c r="Y5741" s="402"/>
      <c r="Z5741" s="402"/>
    </row>
    <row r="5742" spans="23:26" x14ac:dyDescent="0.2">
      <c r="W5742" s="402"/>
      <c r="X5742" s="402"/>
      <c r="Y5742" s="402"/>
      <c r="Z5742" s="402"/>
    </row>
    <row r="5743" spans="23:26" x14ac:dyDescent="0.2">
      <c r="W5743" s="402"/>
      <c r="X5743" s="402"/>
      <c r="Y5743" s="402"/>
      <c r="Z5743" s="402"/>
    </row>
    <row r="5744" spans="23:26" x14ac:dyDescent="0.2">
      <c r="W5744" s="402"/>
      <c r="X5744" s="402"/>
      <c r="Y5744" s="402"/>
      <c r="Z5744" s="402"/>
    </row>
    <row r="5745" spans="23:26" x14ac:dyDescent="0.2">
      <c r="W5745" s="402"/>
      <c r="X5745" s="402"/>
      <c r="Y5745" s="402"/>
      <c r="Z5745" s="402"/>
    </row>
    <row r="5746" spans="23:26" x14ac:dyDescent="0.2">
      <c r="W5746" s="402"/>
      <c r="X5746" s="402"/>
      <c r="Y5746" s="402"/>
      <c r="Z5746" s="402"/>
    </row>
    <row r="5747" spans="23:26" x14ac:dyDescent="0.2">
      <c r="W5747" s="402"/>
      <c r="X5747" s="402"/>
      <c r="Y5747" s="402"/>
      <c r="Z5747" s="402"/>
    </row>
    <row r="5748" spans="23:26" x14ac:dyDescent="0.2">
      <c r="W5748" s="402"/>
      <c r="X5748" s="402"/>
      <c r="Y5748" s="402"/>
      <c r="Z5748" s="402"/>
    </row>
    <row r="5749" spans="23:26" x14ac:dyDescent="0.2">
      <c r="W5749" s="402"/>
      <c r="X5749" s="402"/>
      <c r="Y5749" s="402"/>
      <c r="Z5749" s="402"/>
    </row>
    <row r="5750" spans="23:26" x14ac:dyDescent="0.2">
      <c r="W5750" s="402"/>
      <c r="X5750" s="402"/>
      <c r="Y5750" s="402"/>
      <c r="Z5750" s="402"/>
    </row>
    <row r="5751" spans="23:26" x14ac:dyDescent="0.2">
      <c r="W5751" s="402"/>
      <c r="X5751" s="402"/>
      <c r="Y5751" s="402"/>
      <c r="Z5751" s="402"/>
    </row>
    <row r="5752" spans="23:26" x14ac:dyDescent="0.2">
      <c r="W5752" s="402"/>
      <c r="X5752" s="402"/>
      <c r="Y5752" s="402"/>
      <c r="Z5752" s="402"/>
    </row>
    <row r="5753" spans="23:26" x14ac:dyDescent="0.2">
      <c r="W5753" s="402"/>
      <c r="X5753" s="402"/>
      <c r="Y5753" s="402"/>
      <c r="Z5753" s="402"/>
    </row>
    <row r="5754" spans="23:26" x14ac:dyDescent="0.2">
      <c r="W5754" s="402"/>
      <c r="X5754" s="402"/>
      <c r="Y5754" s="402"/>
      <c r="Z5754" s="402"/>
    </row>
    <row r="5755" spans="23:26" x14ac:dyDescent="0.2">
      <c r="W5755" s="402"/>
      <c r="X5755" s="402"/>
      <c r="Y5755" s="402"/>
      <c r="Z5755" s="402"/>
    </row>
    <row r="5756" spans="23:26" x14ac:dyDescent="0.2">
      <c r="W5756" s="402"/>
      <c r="X5756" s="402"/>
      <c r="Y5756" s="402"/>
      <c r="Z5756" s="402"/>
    </row>
    <row r="5757" spans="23:26" x14ac:dyDescent="0.2">
      <c r="W5757" s="402"/>
      <c r="X5757" s="402"/>
      <c r="Y5757" s="402"/>
      <c r="Z5757" s="402"/>
    </row>
    <row r="5758" spans="23:26" x14ac:dyDescent="0.2">
      <c r="W5758" s="402"/>
      <c r="X5758" s="402"/>
      <c r="Y5758" s="402"/>
      <c r="Z5758" s="402"/>
    </row>
    <row r="5759" spans="23:26" x14ac:dyDescent="0.2">
      <c r="W5759" s="402"/>
      <c r="X5759" s="402"/>
      <c r="Y5759" s="402"/>
      <c r="Z5759" s="402"/>
    </row>
    <row r="5760" spans="23:26" x14ac:dyDescent="0.2">
      <c r="W5760" s="402"/>
      <c r="X5760" s="402"/>
      <c r="Y5760" s="402"/>
      <c r="Z5760" s="402"/>
    </row>
    <row r="5761" spans="23:26" x14ac:dyDescent="0.2">
      <c r="W5761" s="402"/>
      <c r="X5761" s="402"/>
      <c r="Y5761" s="402"/>
      <c r="Z5761" s="402"/>
    </row>
    <row r="5762" spans="23:26" x14ac:dyDescent="0.2">
      <c r="W5762" s="402"/>
      <c r="X5762" s="402"/>
      <c r="Y5762" s="402"/>
      <c r="Z5762" s="402"/>
    </row>
    <row r="5763" spans="23:26" x14ac:dyDescent="0.2">
      <c r="W5763" s="402"/>
      <c r="X5763" s="402"/>
      <c r="Y5763" s="402"/>
      <c r="Z5763" s="402"/>
    </row>
    <row r="5764" spans="23:26" x14ac:dyDescent="0.2">
      <c r="W5764" s="402"/>
      <c r="X5764" s="402"/>
      <c r="Y5764" s="402"/>
      <c r="Z5764" s="402"/>
    </row>
    <row r="5765" spans="23:26" x14ac:dyDescent="0.2">
      <c r="W5765" s="402"/>
      <c r="X5765" s="402"/>
      <c r="Y5765" s="402"/>
      <c r="Z5765" s="402"/>
    </row>
    <row r="5766" spans="23:26" x14ac:dyDescent="0.2">
      <c r="W5766" s="402"/>
      <c r="X5766" s="402"/>
      <c r="Y5766" s="402"/>
      <c r="Z5766" s="402"/>
    </row>
    <row r="5767" spans="23:26" x14ac:dyDescent="0.2">
      <c r="W5767" s="402"/>
      <c r="X5767" s="402"/>
      <c r="Y5767" s="402"/>
      <c r="Z5767" s="402"/>
    </row>
    <row r="5768" spans="23:26" x14ac:dyDescent="0.2">
      <c r="W5768" s="402"/>
      <c r="X5768" s="402"/>
      <c r="Y5768" s="402"/>
      <c r="Z5768" s="402"/>
    </row>
    <row r="5769" spans="23:26" x14ac:dyDescent="0.2">
      <c r="W5769" s="402"/>
      <c r="X5769" s="402"/>
      <c r="Y5769" s="402"/>
      <c r="Z5769" s="402"/>
    </row>
    <row r="5770" spans="23:26" x14ac:dyDescent="0.2">
      <c r="W5770" s="402"/>
      <c r="X5770" s="402"/>
      <c r="Y5770" s="402"/>
      <c r="Z5770" s="402"/>
    </row>
    <row r="5771" spans="23:26" x14ac:dyDescent="0.2">
      <c r="W5771" s="402"/>
      <c r="X5771" s="402"/>
      <c r="Y5771" s="402"/>
      <c r="Z5771" s="402"/>
    </row>
    <row r="5772" spans="23:26" x14ac:dyDescent="0.2">
      <c r="W5772" s="402"/>
      <c r="X5772" s="402"/>
      <c r="Y5772" s="402"/>
      <c r="Z5772" s="402"/>
    </row>
    <row r="5773" spans="23:26" x14ac:dyDescent="0.2">
      <c r="W5773" s="402"/>
      <c r="X5773" s="402"/>
      <c r="Y5773" s="402"/>
      <c r="Z5773" s="402"/>
    </row>
    <row r="5774" spans="23:26" x14ac:dyDescent="0.2">
      <c r="W5774" s="402"/>
      <c r="X5774" s="402"/>
      <c r="Y5774" s="402"/>
      <c r="Z5774" s="402"/>
    </row>
    <row r="5775" spans="23:26" x14ac:dyDescent="0.2">
      <c r="W5775" s="402"/>
      <c r="X5775" s="402"/>
      <c r="Y5775" s="402"/>
      <c r="Z5775" s="402"/>
    </row>
    <row r="5776" spans="23:26" x14ac:dyDescent="0.2">
      <c r="W5776" s="402"/>
      <c r="X5776" s="402"/>
      <c r="Y5776" s="402"/>
      <c r="Z5776" s="402"/>
    </row>
    <row r="5777" spans="23:26" x14ac:dyDescent="0.2">
      <c r="W5777" s="402"/>
      <c r="X5777" s="402"/>
      <c r="Y5777" s="402"/>
      <c r="Z5777" s="402"/>
    </row>
    <row r="5778" spans="23:26" x14ac:dyDescent="0.2">
      <c r="W5778" s="402"/>
      <c r="X5778" s="402"/>
      <c r="Y5778" s="402"/>
      <c r="Z5778" s="402"/>
    </row>
    <row r="5779" spans="23:26" x14ac:dyDescent="0.2">
      <c r="W5779" s="402"/>
      <c r="X5779" s="402"/>
      <c r="Y5779" s="402"/>
      <c r="Z5779" s="402"/>
    </row>
    <row r="5780" spans="23:26" x14ac:dyDescent="0.2">
      <c r="W5780" s="402"/>
      <c r="X5780" s="402"/>
      <c r="Y5780" s="402"/>
      <c r="Z5780" s="402"/>
    </row>
    <row r="5781" spans="23:26" x14ac:dyDescent="0.2">
      <c r="W5781" s="402"/>
      <c r="X5781" s="402"/>
      <c r="Y5781" s="402"/>
      <c r="Z5781" s="402"/>
    </row>
    <row r="5782" spans="23:26" x14ac:dyDescent="0.2">
      <c r="W5782" s="402"/>
      <c r="X5782" s="402"/>
      <c r="Y5782" s="402"/>
      <c r="Z5782" s="402"/>
    </row>
    <row r="5783" spans="23:26" x14ac:dyDescent="0.2">
      <c r="W5783" s="402"/>
      <c r="X5783" s="402"/>
      <c r="Y5783" s="402"/>
      <c r="Z5783" s="402"/>
    </row>
    <row r="5784" spans="23:26" x14ac:dyDescent="0.2">
      <c r="W5784" s="402"/>
      <c r="X5784" s="402"/>
      <c r="Y5784" s="402"/>
      <c r="Z5784" s="402"/>
    </row>
    <row r="5785" spans="23:26" x14ac:dyDescent="0.2">
      <c r="W5785" s="402"/>
      <c r="X5785" s="402"/>
      <c r="Y5785" s="402"/>
      <c r="Z5785" s="402"/>
    </row>
    <row r="5786" spans="23:26" x14ac:dyDescent="0.2">
      <c r="W5786" s="402"/>
      <c r="X5786" s="402"/>
      <c r="Y5786" s="402"/>
      <c r="Z5786" s="402"/>
    </row>
    <row r="5787" spans="23:26" x14ac:dyDescent="0.2">
      <c r="W5787" s="402"/>
      <c r="X5787" s="402"/>
      <c r="Y5787" s="402"/>
      <c r="Z5787" s="402"/>
    </row>
    <row r="5788" spans="23:26" x14ac:dyDescent="0.2">
      <c r="W5788" s="402"/>
      <c r="X5788" s="402"/>
      <c r="Y5788" s="402"/>
      <c r="Z5788" s="402"/>
    </row>
    <row r="5789" spans="23:26" x14ac:dyDescent="0.2">
      <c r="W5789" s="402"/>
      <c r="X5789" s="402"/>
      <c r="Y5789" s="402"/>
      <c r="Z5789" s="402"/>
    </row>
    <row r="5790" spans="23:26" x14ac:dyDescent="0.2">
      <c r="W5790" s="402"/>
      <c r="X5790" s="402"/>
      <c r="Y5790" s="402"/>
      <c r="Z5790" s="402"/>
    </row>
    <row r="5791" spans="23:26" x14ac:dyDescent="0.2">
      <c r="W5791" s="402"/>
      <c r="X5791" s="402"/>
      <c r="Y5791" s="402"/>
      <c r="Z5791" s="402"/>
    </row>
    <row r="5792" spans="23:26" x14ac:dyDescent="0.2">
      <c r="W5792" s="402"/>
      <c r="X5792" s="402"/>
      <c r="Y5792" s="402"/>
      <c r="Z5792" s="402"/>
    </row>
    <row r="5793" spans="23:26" x14ac:dyDescent="0.2">
      <c r="W5793" s="402"/>
      <c r="X5793" s="402"/>
      <c r="Y5793" s="402"/>
      <c r="Z5793" s="402"/>
    </row>
    <row r="5794" spans="23:26" x14ac:dyDescent="0.2">
      <c r="W5794" s="402"/>
      <c r="X5794" s="402"/>
      <c r="Y5794" s="402"/>
      <c r="Z5794" s="402"/>
    </row>
    <row r="5795" spans="23:26" x14ac:dyDescent="0.2">
      <c r="W5795" s="402"/>
      <c r="X5795" s="402"/>
      <c r="Y5795" s="402"/>
      <c r="Z5795" s="402"/>
    </row>
    <row r="5796" spans="23:26" x14ac:dyDescent="0.2">
      <c r="W5796" s="402"/>
      <c r="X5796" s="402"/>
      <c r="Y5796" s="402"/>
      <c r="Z5796" s="402"/>
    </row>
    <row r="5797" spans="23:26" x14ac:dyDescent="0.2">
      <c r="W5797" s="402"/>
      <c r="X5797" s="402"/>
      <c r="Y5797" s="402"/>
      <c r="Z5797" s="402"/>
    </row>
    <row r="5798" spans="23:26" x14ac:dyDescent="0.2">
      <c r="W5798" s="402"/>
      <c r="X5798" s="402"/>
      <c r="Y5798" s="402"/>
      <c r="Z5798" s="402"/>
    </row>
    <row r="5799" spans="23:26" x14ac:dyDescent="0.2">
      <c r="W5799" s="402"/>
      <c r="X5799" s="402"/>
      <c r="Y5799" s="402"/>
      <c r="Z5799" s="402"/>
    </row>
    <row r="5800" spans="23:26" x14ac:dyDescent="0.2">
      <c r="W5800" s="402"/>
      <c r="X5800" s="402"/>
      <c r="Y5800" s="402"/>
      <c r="Z5800" s="402"/>
    </row>
    <row r="5801" spans="23:26" x14ac:dyDescent="0.2">
      <c r="W5801" s="402"/>
      <c r="X5801" s="402"/>
      <c r="Y5801" s="402"/>
      <c r="Z5801" s="402"/>
    </row>
    <row r="5802" spans="23:26" x14ac:dyDescent="0.2">
      <c r="W5802" s="402"/>
      <c r="X5802" s="402"/>
      <c r="Y5802" s="402"/>
      <c r="Z5802" s="402"/>
    </row>
    <row r="5803" spans="23:26" x14ac:dyDescent="0.2">
      <c r="W5803" s="402"/>
      <c r="X5803" s="402"/>
      <c r="Y5803" s="402"/>
      <c r="Z5803" s="402"/>
    </row>
    <row r="5804" spans="23:26" x14ac:dyDescent="0.2">
      <c r="W5804" s="402"/>
      <c r="X5804" s="402"/>
      <c r="Y5804" s="402"/>
      <c r="Z5804" s="402"/>
    </row>
    <row r="5805" spans="23:26" x14ac:dyDescent="0.2">
      <c r="W5805" s="402"/>
      <c r="X5805" s="402"/>
      <c r="Y5805" s="402"/>
      <c r="Z5805" s="402"/>
    </row>
    <row r="5806" spans="23:26" x14ac:dyDescent="0.2">
      <c r="W5806" s="402"/>
      <c r="X5806" s="402"/>
      <c r="Y5806" s="402"/>
      <c r="Z5806" s="402"/>
    </row>
    <row r="5807" spans="23:26" x14ac:dyDescent="0.2">
      <c r="W5807" s="402"/>
      <c r="X5807" s="402"/>
      <c r="Y5807" s="402"/>
      <c r="Z5807" s="402"/>
    </row>
    <row r="5808" spans="23:26" x14ac:dyDescent="0.2">
      <c r="W5808" s="402"/>
      <c r="X5808" s="402"/>
      <c r="Y5808" s="402"/>
      <c r="Z5808" s="402"/>
    </row>
    <row r="5809" spans="23:26" x14ac:dyDescent="0.2">
      <c r="W5809" s="402"/>
      <c r="X5809" s="402"/>
      <c r="Y5809" s="402"/>
      <c r="Z5809" s="402"/>
    </row>
    <row r="5810" spans="23:26" x14ac:dyDescent="0.2">
      <c r="W5810" s="402"/>
      <c r="X5810" s="402"/>
      <c r="Y5810" s="402"/>
      <c r="Z5810" s="402"/>
    </row>
    <row r="5811" spans="23:26" x14ac:dyDescent="0.2">
      <c r="W5811" s="402"/>
      <c r="X5811" s="402"/>
      <c r="Y5811" s="402"/>
      <c r="Z5811" s="402"/>
    </row>
    <row r="5812" spans="23:26" x14ac:dyDescent="0.2">
      <c r="W5812" s="402"/>
      <c r="X5812" s="402"/>
      <c r="Y5812" s="402"/>
      <c r="Z5812" s="402"/>
    </row>
    <row r="5813" spans="23:26" x14ac:dyDescent="0.2">
      <c r="W5813" s="402"/>
      <c r="X5813" s="402"/>
      <c r="Y5813" s="402"/>
      <c r="Z5813" s="402"/>
    </row>
    <row r="5814" spans="23:26" x14ac:dyDescent="0.2">
      <c r="W5814" s="402"/>
      <c r="X5814" s="402"/>
      <c r="Y5814" s="402"/>
      <c r="Z5814" s="402"/>
    </row>
    <row r="5815" spans="23:26" x14ac:dyDescent="0.2">
      <c r="W5815" s="402"/>
      <c r="X5815" s="402"/>
      <c r="Y5815" s="402"/>
      <c r="Z5815" s="402"/>
    </row>
    <row r="5816" spans="23:26" x14ac:dyDescent="0.2">
      <c r="W5816" s="402"/>
      <c r="X5816" s="402"/>
      <c r="Y5816" s="402"/>
      <c r="Z5816" s="402"/>
    </row>
    <row r="5817" spans="23:26" x14ac:dyDescent="0.2">
      <c r="W5817" s="402"/>
      <c r="X5817" s="402"/>
      <c r="Y5817" s="402"/>
      <c r="Z5817" s="402"/>
    </row>
    <row r="5818" spans="23:26" x14ac:dyDescent="0.2">
      <c r="W5818" s="402"/>
      <c r="X5818" s="402"/>
      <c r="Y5818" s="402"/>
      <c r="Z5818" s="402"/>
    </row>
    <row r="5819" spans="23:26" x14ac:dyDescent="0.2">
      <c r="W5819" s="402"/>
      <c r="X5819" s="402"/>
      <c r="Y5819" s="402"/>
      <c r="Z5819" s="402"/>
    </row>
    <row r="5820" spans="23:26" x14ac:dyDescent="0.2">
      <c r="W5820" s="402"/>
      <c r="X5820" s="402"/>
      <c r="Y5820" s="402"/>
      <c r="Z5820" s="402"/>
    </row>
    <row r="5821" spans="23:26" x14ac:dyDescent="0.2">
      <c r="W5821" s="402"/>
      <c r="X5821" s="402"/>
      <c r="Y5821" s="402"/>
      <c r="Z5821" s="402"/>
    </row>
    <row r="5822" spans="23:26" x14ac:dyDescent="0.2">
      <c r="W5822" s="402"/>
      <c r="X5822" s="402"/>
      <c r="Y5822" s="402"/>
      <c r="Z5822" s="402"/>
    </row>
    <row r="5823" spans="23:26" x14ac:dyDescent="0.2">
      <c r="W5823" s="402"/>
      <c r="X5823" s="402"/>
      <c r="Y5823" s="402"/>
      <c r="Z5823" s="402"/>
    </row>
    <row r="5824" spans="23:26" x14ac:dyDescent="0.2">
      <c r="W5824" s="402"/>
      <c r="X5824" s="402"/>
      <c r="Y5824" s="402"/>
      <c r="Z5824" s="402"/>
    </row>
    <row r="5825" spans="23:26" x14ac:dyDescent="0.2">
      <c r="W5825" s="402"/>
      <c r="X5825" s="402"/>
      <c r="Y5825" s="402"/>
      <c r="Z5825" s="402"/>
    </row>
    <row r="5826" spans="23:26" x14ac:dyDescent="0.2">
      <c r="W5826" s="402"/>
      <c r="X5826" s="402"/>
      <c r="Y5826" s="402"/>
      <c r="Z5826" s="402"/>
    </row>
    <row r="5827" spans="23:26" x14ac:dyDescent="0.2">
      <c r="W5827" s="402"/>
      <c r="X5827" s="402"/>
      <c r="Y5827" s="402"/>
      <c r="Z5827" s="402"/>
    </row>
    <row r="5828" spans="23:26" x14ac:dyDescent="0.2">
      <c r="W5828" s="402"/>
      <c r="X5828" s="402"/>
      <c r="Y5828" s="402"/>
      <c r="Z5828" s="402"/>
    </row>
    <row r="5829" spans="23:26" x14ac:dyDescent="0.2">
      <c r="W5829" s="402"/>
      <c r="X5829" s="402"/>
      <c r="Y5829" s="402"/>
      <c r="Z5829" s="402"/>
    </row>
    <row r="5830" spans="23:26" x14ac:dyDescent="0.2">
      <c r="W5830" s="402"/>
      <c r="X5830" s="402"/>
      <c r="Y5830" s="402"/>
      <c r="Z5830" s="402"/>
    </row>
    <row r="5831" spans="23:26" x14ac:dyDescent="0.2">
      <c r="W5831" s="402"/>
      <c r="X5831" s="402"/>
      <c r="Y5831" s="402"/>
      <c r="Z5831" s="402"/>
    </row>
    <row r="5832" spans="23:26" x14ac:dyDescent="0.2">
      <c r="W5832" s="402"/>
      <c r="X5832" s="402"/>
      <c r="Y5832" s="402"/>
      <c r="Z5832" s="402"/>
    </row>
    <row r="5833" spans="23:26" x14ac:dyDescent="0.2">
      <c r="W5833" s="402"/>
      <c r="X5833" s="402"/>
      <c r="Y5833" s="402"/>
      <c r="Z5833" s="402"/>
    </row>
    <row r="5834" spans="23:26" x14ac:dyDescent="0.2">
      <c r="W5834" s="402"/>
      <c r="X5834" s="402"/>
      <c r="Y5834" s="402"/>
      <c r="Z5834" s="402"/>
    </row>
    <row r="5835" spans="23:26" x14ac:dyDescent="0.2">
      <c r="W5835" s="402"/>
      <c r="X5835" s="402"/>
      <c r="Y5835" s="402"/>
      <c r="Z5835" s="402"/>
    </row>
    <row r="5836" spans="23:26" x14ac:dyDescent="0.2">
      <c r="W5836" s="402"/>
      <c r="X5836" s="402"/>
      <c r="Y5836" s="402"/>
      <c r="Z5836" s="402"/>
    </row>
    <row r="5837" spans="23:26" x14ac:dyDescent="0.2">
      <c r="W5837" s="402"/>
      <c r="X5837" s="402"/>
      <c r="Y5837" s="402"/>
      <c r="Z5837" s="402"/>
    </row>
    <row r="5838" spans="23:26" x14ac:dyDescent="0.2">
      <c r="W5838" s="402"/>
      <c r="X5838" s="402"/>
      <c r="Y5838" s="402"/>
      <c r="Z5838" s="402"/>
    </row>
    <row r="5839" spans="23:26" x14ac:dyDescent="0.2">
      <c r="W5839" s="402"/>
      <c r="X5839" s="402"/>
      <c r="Y5839" s="402"/>
      <c r="Z5839" s="402"/>
    </row>
    <row r="5840" spans="23:26" x14ac:dyDescent="0.2">
      <c r="W5840" s="402"/>
      <c r="X5840" s="402"/>
      <c r="Y5840" s="402"/>
      <c r="Z5840" s="402"/>
    </row>
    <row r="5841" spans="23:26" x14ac:dyDescent="0.2">
      <c r="W5841" s="402"/>
      <c r="X5841" s="402"/>
      <c r="Y5841" s="402"/>
      <c r="Z5841" s="402"/>
    </row>
    <row r="5842" spans="23:26" x14ac:dyDescent="0.2">
      <c r="W5842" s="402"/>
      <c r="X5842" s="402"/>
      <c r="Y5842" s="402"/>
      <c r="Z5842" s="402"/>
    </row>
    <row r="5843" spans="23:26" x14ac:dyDescent="0.2">
      <c r="W5843" s="402"/>
      <c r="X5843" s="402"/>
      <c r="Y5843" s="402"/>
      <c r="Z5843" s="402"/>
    </row>
    <row r="5844" spans="23:26" x14ac:dyDescent="0.2">
      <c r="W5844" s="402"/>
      <c r="X5844" s="402"/>
      <c r="Y5844" s="402"/>
      <c r="Z5844" s="402"/>
    </row>
    <row r="5845" spans="23:26" x14ac:dyDescent="0.2">
      <c r="W5845" s="402"/>
      <c r="X5845" s="402"/>
      <c r="Y5845" s="402"/>
      <c r="Z5845" s="402"/>
    </row>
    <row r="5846" spans="23:26" x14ac:dyDescent="0.2">
      <c r="W5846" s="402"/>
      <c r="X5846" s="402"/>
      <c r="Y5846" s="402"/>
      <c r="Z5846" s="402"/>
    </row>
    <row r="5847" spans="23:26" x14ac:dyDescent="0.2">
      <c r="W5847" s="402"/>
      <c r="X5847" s="402"/>
      <c r="Y5847" s="402"/>
      <c r="Z5847" s="402"/>
    </row>
    <row r="5848" spans="23:26" x14ac:dyDescent="0.2">
      <c r="W5848" s="402"/>
      <c r="X5848" s="402"/>
      <c r="Y5848" s="402"/>
      <c r="Z5848" s="402"/>
    </row>
    <row r="5849" spans="23:26" x14ac:dyDescent="0.2">
      <c r="W5849" s="402"/>
      <c r="X5849" s="402"/>
      <c r="Y5849" s="402"/>
      <c r="Z5849" s="402"/>
    </row>
    <row r="5850" spans="23:26" x14ac:dyDescent="0.2">
      <c r="W5850" s="402"/>
      <c r="X5850" s="402"/>
      <c r="Y5850" s="402"/>
      <c r="Z5850" s="402"/>
    </row>
    <row r="5851" spans="23:26" x14ac:dyDescent="0.2">
      <c r="W5851" s="402"/>
      <c r="X5851" s="402"/>
      <c r="Y5851" s="402"/>
      <c r="Z5851" s="402"/>
    </row>
    <row r="5852" spans="23:26" x14ac:dyDescent="0.2">
      <c r="W5852" s="402"/>
      <c r="X5852" s="402"/>
      <c r="Y5852" s="402"/>
      <c r="Z5852" s="402"/>
    </row>
    <row r="5853" spans="23:26" x14ac:dyDescent="0.2">
      <c r="W5853" s="402"/>
      <c r="X5853" s="402"/>
      <c r="Y5853" s="402"/>
      <c r="Z5853" s="402"/>
    </row>
    <row r="5854" spans="23:26" x14ac:dyDescent="0.2">
      <c r="W5854" s="402"/>
      <c r="X5854" s="402"/>
      <c r="Y5854" s="402"/>
      <c r="Z5854" s="402"/>
    </row>
    <row r="5855" spans="23:26" x14ac:dyDescent="0.2">
      <c r="W5855" s="402"/>
      <c r="X5855" s="402"/>
      <c r="Y5855" s="402"/>
      <c r="Z5855" s="402"/>
    </row>
    <row r="5856" spans="23:26" x14ac:dyDescent="0.2">
      <c r="W5856" s="402"/>
      <c r="X5856" s="402"/>
      <c r="Y5856" s="402"/>
      <c r="Z5856" s="402"/>
    </row>
    <row r="5857" spans="23:26" x14ac:dyDescent="0.2">
      <c r="W5857" s="402"/>
      <c r="X5857" s="402"/>
      <c r="Y5857" s="402"/>
      <c r="Z5857" s="402"/>
    </row>
    <row r="5858" spans="23:26" x14ac:dyDescent="0.2">
      <c r="W5858" s="402"/>
      <c r="X5858" s="402"/>
      <c r="Y5858" s="402"/>
      <c r="Z5858" s="402"/>
    </row>
    <row r="5859" spans="23:26" x14ac:dyDescent="0.2">
      <c r="W5859" s="402"/>
      <c r="X5859" s="402"/>
      <c r="Y5859" s="402"/>
      <c r="Z5859" s="402"/>
    </row>
    <row r="5860" spans="23:26" x14ac:dyDescent="0.2">
      <c r="W5860" s="402"/>
      <c r="X5860" s="402"/>
      <c r="Y5860" s="402"/>
      <c r="Z5860" s="402"/>
    </row>
    <row r="5861" spans="23:26" x14ac:dyDescent="0.2">
      <c r="W5861" s="402"/>
      <c r="X5861" s="402"/>
      <c r="Y5861" s="402"/>
      <c r="Z5861" s="402"/>
    </row>
    <row r="5862" spans="23:26" x14ac:dyDescent="0.2">
      <c r="W5862" s="402"/>
      <c r="X5862" s="402"/>
      <c r="Y5862" s="402"/>
      <c r="Z5862" s="402"/>
    </row>
    <row r="5863" spans="23:26" x14ac:dyDescent="0.2">
      <c r="W5863" s="402"/>
      <c r="X5863" s="402"/>
      <c r="Y5863" s="402"/>
      <c r="Z5863" s="402"/>
    </row>
    <row r="5864" spans="23:26" x14ac:dyDescent="0.2">
      <c r="W5864" s="402"/>
      <c r="X5864" s="402"/>
      <c r="Y5864" s="402"/>
      <c r="Z5864" s="402"/>
    </row>
    <row r="5865" spans="23:26" x14ac:dyDescent="0.2">
      <c r="W5865" s="402"/>
      <c r="X5865" s="402"/>
      <c r="Y5865" s="402"/>
      <c r="Z5865" s="402"/>
    </row>
    <row r="5866" spans="23:26" x14ac:dyDescent="0.2">
      <c r="W5866" s="402"/>
      <c r="X5866" s="402"/>
      <c r="Y5866" s="402"/>
      <c r="Z5866" s="402"/>
    </row>
    <row r="5867" spans="23:26" x14ac:dyDescent="0.2">
      <c r="W5867" s="402"/>
      <c r="X5867" s="402"/>
      <c r="Y5867" s="402"/>
      <c r="Z5867" s="402"/>
    </row>
    <row r="5868" spans="23:26" x14ac:dyDescent="0.2">
      <c r="W5868" s="402"/>
      <c r="X5868" s="402"/>
      <c r="Y5868" s="402"/>
      <c r="Z5868" s="402"/>
    </row>
    <row r="5869" spans="23:26" x14ac:dyDescent="0.2">
      <c r="W5869" s="402"/>
      <c r="X5869" s="402"/>
      <c r="Y5869" s="402"/>
      <c r="Z5869" s="402"/>
    </row>
    <row r="5870" spans="23:26" x14ac:dyDescent="0.2">
      <c r="W5870" s="402"/>
      <c r="X5870" s="402"/>
      <c r="Y5870" s="402"/>
      <c r="Z5870" s="402"/>
    </row>
    <row r="5871" spans="23:26" x14ac:dyDescent="0.2">
      <c r="W5871" s="402"/>
      <c r="X5871" s="402"/>
      <c r="Y5871" s="402"/>
      <c r="Z5871" s="402"/>
    </row>
    <row r="5872" spans="23:26" x14ac:dyDescent="0.2">
      <c r="W5872" s="402"/>
      <c r="X5872" s="402"/>
      <c r="Y5872" s="402"/>
      <c r="Z5872" s="402"/>
    </row>
    <row r="5873" spans="23:26" x14ac:dyDescent="0.2">
      <c r="W5873" s="402"/>
      <c r="X5873" s="402"/>
      <c r="Y5873" s="402"/>
      <c r="Z5873" s="402"/>
    </row>
    <row r="5874" spans="23:26" x14ac:dyDescent="0.2">
      <c r="W5874" s="402"/>
      <c r="X5874" s="402"/>
      <c r="Y5874" s="402"/>
      <c r="Z5874" s="402"/>
    </row>
    <row r="5875" spans="23:26" x14ac:dyDescent="0.2">
      <c r="W5875" s="402"/>
      <c r="X5875" s="402"/>
      <c r="Y5875" s="402"/>
      <c r="Z5875" s="402"/>
    </row>
    <row r="5876" spans="23:26" x14ac:dyDescent="0.2">
      <c r="W5876" s="402"/>
      <c r="X5876" s="402"/>
      <c r="Y5876" s="402"/>
      <c r="Z5876" s="402"/>
    </row>
    <row r="5877" spans="23:26" x14ac:dyDescent="0.2">
      <c r="W5877" s="402"/>
      <c r="X5877" s="402"/>
      <c r="Y5877" s="402"/>
      <c r="Z5877" s="402"/>
    </row>
    <row r="5878" spans="23:26" x14ac:dyDescent="0.2">
      <c r="W5878" s="402"/>
      <c r="X5878" s="402"/>
      <c r="Y5878" s="402"/>
      <c r="Z5878" s="402"/>
    </row>
    <row r="5879" spans="23:26" x14ac:dyDescent="0.2">
      <c r="W5879" s="402"/>
      <c r="X5879" s="402"/>
      <c r="Y5879" s="402"/>
      <c r="Z5879" s="402"/>
    </row>
    <row r="5880" spans="23:26" x14ac:dyDescent="0.2">
      <c r="W5880" s="402"/>
      <c r="X5880" s="402"/>
      <c r="Y5880" s="402"/>
      <c r="Z5880" s="402"/>
    </row>
    <row r="5881" spans="23:26" x14ac:dyDescent="0.2">
      <c r="W5881" s="402"/>
      <c r="X5881" s="402"/>
      <c r="Y5881" s="402"/>
      <c r="Z5881" s="402"/>
    </row>
    <row r="5882" spans="23:26" x14ac:dyDescent="0.2">
      <c r="W5882" s="402"/>
      <c r="X5882" s="402"/>
      <c r="Y5882" s="402"/>
      <c r="Z5882" s="402"/>
    </row>
    <row r="5883" spans="23:26" x14ac:dyDescent="0.2">
      <c r="W5883" s="402"/>
      <c r="X5883" s="402"/>
      <c r="Y5883" s="402"/>
      <c r="Z5883" s="402"/>
    </row>
    <row r="5884" spans="23:26" x14ac:dyDescent="0.2">
      <c r="W5884" s="402"/>
      <c r="X5884" s="402"/>
      <c r="Y5884" s="402"/>
      <c r="Z5884" s="402"/>
    </row>
    <row r="5885" spans="23:26" x14ac:dyDescent="0.2">
      <c r="W5885" s="402"/>
      <c r="X5885" s="402"/>
      <c r="Y5885" s="402"/>
      <c r="Z5885" s="402"/>
    </row>
    <row r="5886" spans="23:26" x14ac:dyDescent="0.2">
      <c r="W5886" s="402"/>
      <c r="X5886" s="402"/>
      <c r="Y5886" s="402"/>
      <c r="Z5886" s="402"/>
    </row>
    <row r="5887" spans="23:26" x14ac:dyDescent="0.2">
      <c r="W5887" s="402"/>
      <c r="X5887" s="402"/>
      <c r="Y5887" s="402"/>
      <c r="Z5887" s="402"/>
    </row>
    <row r="5888" spans="23:26" x14ac:dyDescent="0.2">
      <c r="W5888" s="402"/>
      <c r="X5888" s="402"/>
      <c r="Y5888" s="402"/>
      <c r="Z5888" s="402"/>
    </row>
    <row r="5889" spans="23:26" x14ac:dyDescent="0.2">
      <c r="W5889" s="402"/>
      <c r="X5889" s="402"/>
      <c r="Y5889" s="402"/>
      <c r="Z5889" s="402"/>
    </row>
    <row r="5890" spans="23:26" x14ac:dyDescent="0.2">
      <c r="W5890" s="402"/>
      <c r="X5890" s="402"/>
      <c r="Y5890" s="402"/>
      <c r="Z5890" s="402"/>
    </row>
    <row r="5891" spans="23:26" x14ac:dyDescent="0.2">
      <c r="W5891" s="402"/>
      <c r="X5891" s="402"/>
      <c r="Y5891" s="402"/>
      <c r="Z5891" s="402"/>
    </row>
    <row r="5892" spans="23:26" x14ac:dyDescent="0.2">
      <c r="W5892" s="402"/>
      <c r="X5892" s="402"/>
      <c r="Y5892" s="402"/>
      <c r="Z5892" s="402"/>
    </row>
    <row r="5893" spans="23:26" x14ac:dyDescent="0.2">
      <c r="W5893" s="402"/>
      <c r="X5893" s="402"/>
      <c r="Y5893" s="402"/>
      <c r="Z5893" s="402"/>
    </row>
    <row r="5894" spans="23:26" x14ac:dyDescent="0.2">
      <c r="W5894" s="402"/>
      <c r="X5894" s="402"/>
      <c r="Y5894" s="402"/>
      <c r="Z5894" s="402"/>
    </row>
    <row r="5895" spans="23:26" x14ac:dyDescent="0.2">
      <c r="W5895" s="402"/>
      <c r="X5895" s="402"/>
      <c r="Y5895" s="402"/>
      <c r="Z5895" s="402"/>
    </row>
    <row r="5896" spans="23:26" x14ac:dyDescent="0.2">
      <c r="W5896" s="402"/>
      <c r="X5896" s="402"/>
      <c r="Y5896" s="402"/>
      <c r="Z5896" s="402"/>
    </row>
    <row r="5897" spans="23:26" x14ac:dyDescent="0.2">
      <c r="W5897" s="402"/>
      <c r="X5897" s="402"/>
      <c r="Y5897" s="402"/>
      <c r="Z5897" s="402"/>
    </row>
    <row r="5898" spans="23:26" x14ac:dyDescent="0.2">
      <c r="W5898" s="402"/>
      <c r="X5898" s="402"/>
      <c r="Y5898" s="402"/>
      <c r="Z5898" s="402"/>
    </row>
    <row r="5899" spans="23:26" x14ac:dyDescent="0.2">
      <c r="W5899" s="402"/>
      <c r="X5899" s="402"/>
      <c r="Y5899" s="402"/>
      <c r="Z5899" s="402"/>
    </row>
    <row r="5900" spans="23:26" x14ac:dyDescent="0.2">
      <c r="W5900" s="402"/>
      <c r="X5900" s="402"/>
      <c r="Y5900" s="402"/>
      <c r="Z5900" s="402"/>
    </row>
    <row r="5901" spans="23:26" x14ac:dyDescent="0.2">
      <c r="W5901" s="402"/>
      <c r="X5901" s="402"/>
      <c r="Y5901" s="402"/>
      <c r="Z5901" s="402"/>
    </row>
    <row r="5902" spans="23:26" x14ac:dyDescent="0.2">
      <c r="W5902" s="402"/>
      <c r="X5902" s="402"/>
      <c r="Y5902" s="402"/>
      <c r="Z5902" s="402"/>
    </row>
    <row r="5903" spans="23:26" x14ac:dyDescent="0.2">
      <c r="W5903" s="402"/>
      <c r="X5903" s="402"/>
      <c r="Y5903" s="402"/>
      <c r="Z5903" s="402"/>
    </row>
    <row r="5904" spans="23:26" x14ac:dyDescent="0.2">
      <c r="W5904" s="402"/>
      <c r="X5904" s="402"/>
      <c r="Y5904" s="402"/>
      <c r="Z5904" s="402"/>
    </row>
    <row r="5905" spans="23:26" x14ac:dyDescent="0.2">
      <c r="W5905" s="402"/>
      <c r="X5905" s="402"/>
      <c r="Y5905" s="402"/>
      <c r="Z5905" s="402"/>
    </row>
    <row r="5906" spans="23:26" x14ac:dyDescent="0.2">
      <c r="W5906" s="402"/>
      <c r="X5906" s="402"/>
      <c r="Y5906" s="402"/>
      <c r="Z5906" s="402"/>
    </row>
    <row r="5907" spans="23:26" x14ac:dyDescent="0.2">
      <c r="W5907" s="402"/>
      <c r="X5907" s="402"/>
      <c r="Y5907" s="402"/>
      <c r="Z5907" s="402"/>
    </row>
    <row r="5908" spans="23:26" x14ac:dyDescent="0.2">
      <c r="W5908" s="402"/>
      <c r="X5908" s="402"/>
      <c r="Y5908" s="402"/>
      <c r="Z5908" s="402"/>
    </row>
    <row r="5909" spans="23:26" x14ac:dyDescent="0.2">
      <c r="W5909" s="402"/>
      <c r="X5909" s="402"/>
      <c r="Y5909" s="402"/>
      <c r="Z5909" s="402"/>
    </row>
    <row r="5910" spans="23:26" x14ac:dyDescent="0.2">
      <c r="W5910" s="402"/>
      <c r="X5910" s="402"/>
      <c r="Y5910" s="402"/>
      <c r="Z5910" s="402"/>
    </row>
    <row r="5911" spans="23:26" x14ac:dyDescent="0.2">
      <c r="W5911" s="402"/>
      <c r="X5911" s="402"/>
      <c r="Y5911" s="402"/>
      <c r="Z5911" s="402"/>
    </row>
    <row r="5912" spans="23:26" x14ac:dyDescent="0.2">
      <c r="W5912" s="402"/>
      <c r="X5912" s="402"/>
      <c r="Y5912" s="402"/>
      <c r="Z5912" s="402"/>
    </row>
    <row r="5913" spans="23:26" x14ac:dyDescent="0.2">
      <c r="W5913" s="402"/>
      <c r="X5913" s="402"/>
      <c r="Y5913" s="402"/>
      <c r="Z5913" s="402"/>
    </row>
    <row r="5914" spans="23:26" x14ac:dyDescent="0.2">
      <c r="W5914" s="402"/>
      <c r="X5914" s="402"/>
      <c r="Y5914" s="402"/>
      <c r="Z5914" s="402"/>
    </row>
    <row r="5915" spans="23:26" x14ac:dyDescent="0.2">
      <c r="W5915" s="402"/>
      <c r="X5915" s="402"/>
      <c r="Y5915" s="402"/>
      <c r="Z5915" s="402"/>
    </row>
    <row r="5916" spans="23:26" x14ac:dyDescent="0.2">
      <c r="W5916" s="402"/>
      <c r="X5916" s="402"/>
      <c r="Y5916" s="402"/>
      <c r="Z5916" s="402"/>
    </row>
    <row r="5917" spans="23:26" x14ac:dyDescent="0.2">
      <c r="W5917" s="402"/>
      <c r="X5917" s="402"/>
      <c r="Y5917" s="402"/>
      <c r="Z5917" s="402"/>
    </row>
    <row r="5918" spans="23:26" x14ac:dyDescent="0.2">
      <c r="W5918" s="402"/>
      <c r="X5918" s="402"/>
      <c r="Y5918" s="402"/>
      <c r="Z5918" s="402"/>
    </row>
    <row r="5919" spans="23:26" x14ac:dyDescent="0.2">
      <c r="W5919" s="402"/>
      <c r="X5919" s="402"/>
      <c r="Y5919" s="402"/>
      <c r="Z5919" s="402"/>
    </row>
    <row r="5920" spans="23:26" x14ac:dyDescent="0.2">
      <c r="W5920" s="402"/>
      <c r="X5920" s="402"/>
      <c r="Y5920" s="402"/>
      <c r="Z5920" s="402"/>
    </row>
    <row r="5921" spans="23:26" x14ac:dyDescent="0.2">
      <c r="W5921" s="402"/>
      <c r="X5921" s="402"/>
      <c r="Y5921" s="402"/>
      <c r="Z5921" s="402"/>
    </row>
    <row r="5922" spans="23:26" x14ac:dyDescent="0.2">
      <c r="W5922" s="402"/>
      <c r="X5922" s="402"/>
      <c r="Y5922" s="402"/>
      <c r="Z5922" s="402"/>
    </row>
    <row r="5923" spans="23:26" x14ac:dyDescent="0.2">
      <c r="W5923" s="402"/>
      <c r="X5923" s="402"/>
      <c r="Y5923" s="402"/>
      <c r="Z5923" s="402"/>
    </row>
    <row r="5924" spans="23:26" x14ac:dyDescent="0.2">
      <c r="W5924" s="402"/>
      <c r="X5924" s="402"/>
      <c r="Y5924" s="402"/>
      <c r="Z5924" s="402"/>
    </row>
    <row r="5925" spans="23:26" x14ac:dyDescent="0.2">
      <c r="W5925" s="402"/>
      <c r="X5925" s="402"/>
      <c r="Y5925" s="402"/>
      <c r="Z5925" s="402"/>
    </row>
    <row r="5926" spans="23:26" x14ac:dyDescent="0.2">
      <c r="W5926" s="402"/>
      <c r="X5926" s="402"/>
      <c r="Y5926" s="402"/>
      <c r="Z5926" s="402"/>
    </row>
    <row r="5927" spans="23:26" x14ac:dyDescent="0.2">
      <c r="W5927" s="402"/>
      <c r="X5927" s="402"/>
      <c r="Y5927" s="402"/>
      <c r="Z5927" s="402"/>
    </row>
    <row r="5928" spans="23:26" x14ac:dyDescent="0.2">
      <c r="W5928" s="402"/>
      <c r="X5928" s="402"/>
      <c r="Y5928" s="402"/>
      <c r="Z5928" s="402"/>
    </row>
    <row r="5929" spans="23:26" x14ac:dyDescent="0.2">
      <c r="W5929" s="402"/>
      <c r="X5929" s="402"/>
      <c r="Y5929" s="402"/>
      <c r="Z5929" s="402"/>
    </row>
    <row r="5930" spans="23:26" x14ac:dyDescent="0.2">
      <c r="W5930" s="402"/>
      <c r="X5930" s="402"/>
      <c r="Y5930" s="402"/>
      <c r="Z5930" s="402"/>
    </row>
    <row r="5931" spans="23:26" x14ac:dyDescent="0.2">
      <c r="W5931" s="402"/>
      <c r="X5931" s="402"/>
      <c r="Y5931" s="402"/>
      <c r="Z5931" s="402"/>
    </row>
    <row r="5932" spans="23:26" x14ac:dyDescent="0.2">
      <c r="W5932" s="402"/>
      <c r="X5932" s="402"/>
      <c r="Y5932" s="402"/>
      <c r="Z5932" s="402"/>
    </row>
    <row r="5933" spans="23:26" x14ac:dyDescent="0.2">
      <c r="W5933" s="402"/>
      <c r="X5933" s="402"/>
      <c r="Y5933" s="402"/>
      <c r="Z5933" s="402"/>
    </row>
    <row r="5934" spans="23:26" x14ac:dyDescent="0.2">
      <c r="W5934" s="402"/>
      <c r="X5934" s="402"/>
      <c r="Y5934" s="402"/>
      <c r="Z5934" s="402"/>
    </row>
    <row r="5935" spans="23:26" x14ac:dyDescent="0.2">
      <c r="W5935" s="402"/>
      <c r="X5935" s="402"/>
      <c r="Y5935" s="402"/>
      <c r="Z5935" s="402"/>
    </row>
    <row r="5936" spans="23:26" x14ac:dyDescent="0.2">
      <c r="W5936" s="402"/>
      <c r="X5936" s="402"/>
      <c r="Y5936" s="402"/>
      <c r="Z5936" s="402"/>
    </row>
    <row r="5937" spans="23:26" x14ac:dyDescent="0.2">
      <c r="W5937" s="402"/>
      <c r="X5937" s="402"/>
      <c r="Y5937" s="402"/>
      <c r="Z5937" s="402"/>
    </row>
    <row r="5938" spans="23:26" x14ac:dyDescent="0.2">
      <c r="W5938" s="402"/>
      <c r="X5938" s="402"/>
      <c r="Y5938" s="402"/>
      <c r="Z5938" s="402"/>
    </row>
    <row r="5939" spans="23:26" x14ac:dyDescent="0.2">
      <c r="W5939" s="402"/>
      <c r="X5939" s="402"/>
      <c r="Y5939" s="402"/>
      <c r="Z5939" s="402"/>
    </row>
    <row r="5940" spans="23:26" x14ac:dyDescent="0.2">
      <c r="W5940" s="402"/>
      <c r="X5940" s="402"/>
      <c r="Y5940" s="402"/>
      <c r="Z5940" s="402"/>
    </row>
    <row r="5941" spans="23:26" x14ac:dyDescent="0.2">
      <c r="W5941" s="402"/>
      <c r="X5941" s="402"/>
      <c r="Y5941" s="402"/>
      <c r="Z5941" s="402"/>
    </row>
    <row r="5942" spans="23:26" x14ac:dyDescent="0.2">
      <c r="W5942" s="402"/>
      <c r="X5942" s="402"/>
      <c r="Y5942" s="402"/>
      <c r="Z5942" s="402"/>
    </row>
    <row r="5943" spans="23:26" x14ac:dyDescent="0.2">
      <c r="W5943" s="402"/>
      <c r="X5943" s="402"/>
      <c r="Y5943" s="402"/>
      <c r="Z5943" s="402"/>
    </row>
    <row r="5944" spans="23:26" x14ac:dyDescent="0.2">
      <c r="W5944" s="402"/>
      <c r="X5944" s="402"/>
      <c r="Y5944" s="402"/>
      <c r="Z5944" s="402"/>
    </row>
    <row r="5945" spans="23:26" x14ac:dyDescent="0.2">
      <c r="W5945" s="402"/>
      <c r="X5945" s="402"/>
      <c r="Y5945" s="402"/>
      <c r="Z5945" s="402"/>
    </row>
    <row r="5946" spans="23:26" x14ac:dyDescent="0.2">
      <c r="W5946" s="402"/>
      <c r="X5946" s="402"/>
      <c r="Y5946" s="402"/>
      <c r="Z5946" s="402"/>
    </row>
    <row r="5947" spans="23:26" x14ac:dyDescent="0.2">
      <c r="W5947" s="402"/>
      <c r="X5947" s="402"/>
      <c r="Y5947" s="402"/>
      <c r="Z5947" s="402"/>
    </row>
    <row r="5948" spans="23:26" x14ac:dyDescent="0.2">
      <c r="W5948" s="402"/>
      <c r="X5948" s="402"/>
      <c r="Y5948" s="402"/>
      <c r="Z5948" s="402"/>
    </row>
    <row r="5949" spans="23:26" x14ac:dyDescent="0.2">
      <c r="W5949" s="402"/>
      <c r="X5949" s="402"/>
      <c r="Y5949" s="402"/>
      <c r="Z5949" s="402"/>
    </row>
    <row r="5950" spans="23:26" x14ac:dyDescent="0.2">
      <c r="W5950" s="402"/>
      <c r="X5950" s="402"/>
      <c r="Y5950" s="402"/>
      <c r="Z5950" s="402"/>
    </row>
    <row r="5951" spans="23:26" x14ac:dyDescent="0.2">
      <c r="W5951" s="402"/>
      <c r="X5951" s="402"/>
      <c r="Y5951" s="402"/>
      <c r="Z5951" s="402"/>
    </row>
    <row r="5952" spans="23:26" x14ac:dyDescent="0.2">
      <c r="W5952" s="402"/>
      <c r="X5952" s="402"/>
      <c r="Y5952" s="402"/>
      <c r="Z5952" s="402"/>
    </row>
    <row r="5953" spans="23:26" x14ac:dyDescent="0.2">
      <c r="W5953" s="402"/>
      <c r="X5953" s="402"/>
      <c r="Y5953" s="402"/>
      <c r="Z5953" s="402"/>
    </row>
    <row r="5954" spans="23:26" x14ac:dyDescent="0.2">
      <c r="W5954" s="402"/>
      <c r="X5954" s="402"/>
      <c r="Y5954" s="402"/>
      <c r="Z5954" s="402"/>
    </row>
    <row r="5955" spans="23:26" x14ac:dyDescent="0.2">
      <c r="W5955" s="402"/>
      <c r="X5955" s="402"/>
      <c r="Y5955" s="402"/>
      <c r="Z5955" s="402"/>
    </row>
    <row r="5956" spans="23:26" x14ac:dyDescent="0.2">
      <c r="W5956" s="402"/>
      <c r="X5956" s="402"/>
      <c r="Y5956" s="402"/>
      <c r="Z5956" s="402"/>
    </row>
    <row r="5957" spans="23:26" x14ac:dyDescent="0.2">
      <c r="W5957" s="402"/>
      <c r="X5957" s="402"/>
      <c r="Y5957" s="402"/>
      <c r="Z5957" s="402"/>
    </row>
    <row r="5958" spans="23:26" x14ac:dyDescent="0.2">
      <c r="W5958" s="402"/>
      <c r="X5958" s="402"/>
      <c r="Y5958" s="402"/>
      <c r="Z5958" s="402"/>
    </row>
    <row r="5959" spans="23:26" x14ac:dyDescent="0.2">
      <c r="W5959" s="402"/>
      <c r="X5959" s="402"/>
      <c r="Y5959" s="402"/>
      <c r="Z5959" s="402"/>
    </row>
    <row r="5960" spans="23:26" x14ac:dyDescent="0.2">
      <c r="W5960" s="402"/>
      <c r="X5960" s="402"/>
      <c r="Y5960" s="402"/>
      <c r="Z5960" s="402"/>
    </row>
    <row r="5961" spans="23:26" x14ac:dyDescent="0.2">
      <c r="W5961" s="402"/>
      <c r="X5961" s="402"/>
      <c r="Y5961" s="402"/>
      <c r="Z5961" s="402"/>
    </row>
    <row r="5962" spans="23:26" x14ac:dyDescent="0.2">
      <c r="W5962" s="402"/>
      <c r="X5962" s="402"/>
      <c r="Y5962" s="402"/>
      <c r="Z5962" s="402"/>
    </row>
    <row r="5963" spans="23:26" x14ac:dyDescent="0.2">
      <c r="W5963" s="402"/>
      <c r="X5963" s="402"/>
      <c r="Y5963" s="402"/>
      <c r="Z5963" s="402"/>
    </row>
    <row r="5964" spans="23:26" x14ac:dyDescent="0.2">
      <c r="W5964" s="402"/>
      <c r="X5964" s="402"/>
      <c r="Y5964" s="402"/>
      <c r="Z5964" s="402"/>
    </row>
    <row r="5965" spans="23:26" x14ac:dyDescent="0.2">
      <c r="W5965" s="402"/>
      <c r="X5965" s="402"/>
      <c r="Y5965" s="402"/>
      <c r="Z5965" s="402"/>
    </row>
    <row r="5966" spans="23:26" x14ac:dyDescent="0.2">
      <c r="W5966" s="402"/>
      <c r="X5966" s="402"/>
      <c r="Y5966" s="402"/>
      <c r="Z5966" s="402"/>
    </row>
    <row r="5967" spans="23:26" x14ac:dyDescent="0.2">
      <c r="W5967" s="402"/>
      <c r="X5967" s="402"/>
      <c r="Y5967" s="402"/>
      <c r="Z5967" s="402"/>
    </row>
    <row r="5968" spans="23:26" x14ac:dyDescent="0.2">
      <c r="W5968" s="402"/>
      <c r="X5968" s="402"/>
      <c r="Y5968" s="402"/>
      <c r="Z5968" s="402"/>
    </row>
    <row r="5969" spans="23:26" x14ac:dyDescent="0.2">
      <c r="W5969" s="402"/>
      <c r="X5969" s="402"/>
      <c r="Y5969" s="402"/>
      <c r="Z5969" s="402"/>
    </row>
    <row r="5970" spans="23:26" x14ac:dyDescent="0.2">
      <c r="W5970" s="402"/>
      <c r="X5970" s="402"/>
      <c r="Y5970" s="402"/>
      <c r="Z5970" s="402"/>
    </row>
    <row r="5971" spans="23:26" x14ac:dyDescent="0.2">
      <c r="W5971" s="402"/>
      <c r="X5971" s="402"/>
      <c r="Y5971" s="402"/>
      <c r="Z5971" s="402"/>
    </row>
    <row r="5972" spans="23:26" x14ac:dyDescent="0.2">
      <c r="W5972" s="402"/>
      <c r="X5972" s="402"/>
      <c r="Y5972" s="402"/>
      <c r="Z5972" s="402"/>
    </row>
    <row r="5973" spans="23:26" x14ac:dyDescent="0.2">
      <c r="W5973" s="402"/>
      <c r="X5973" s="402"/>
      <c r="Y5973" s="402"/>
      <c r="Z5973" s="402"/>
    </row>
    <row r="5974" spans="23:26" x14ac:dyDescent="0.2">
      <c r="W5974" s="402"/>
      <c r="X5974" s="402"/>
      <c r="Y5974" s="402"/>
      <c r="Z5974" s="402"/>
    </row>
    <row r="5975" spans="23:26" x14ac:dyDescent="0.2">
      <c r="W5975" s="402"/>
      <c r="X5975" s="402"/>
      <c r="Y5975" s="402"/>
      <c r="Z5975" s="402"/>
    </row>
    <row r="5976" spans="23:26" x14ac:dyDescent="0.2">
      <c r="W5976" s="402"/>
      <c r="X5976" s="402"/>
      <c r="Y5976" s="402"/>
      <c r="Z5976" s="402"/>
    </row>
    <row r="5977" spans="23:26" x14ac:dyDescent="0.2">
      <c r="W5977" s="402"/>
      <c r="X5977" s="402"/>
      <c r="Y5977" s="402"/>
      <c r="Z5977" s="402"/>
    </row>
    <row r="5978" spans="23:26" x14ac:dyDescent="0.2">
      <c r="W5978" s="402"/>
      <c r="X5978" s="402"/>
      <c r="Y5978" s="402"/>
      <c r="Z5978" s="402"/>
    </row>
    <row r="5979" spans="23:26" x14ac:dyDescent="0.2">
      <c r="W5979" s="402"/>
      <c r="X5979" s="402"/>
      <c r="Y5979" s="402"/>
      <c r="Z5979" s="402"/>
    </row>
    <row r="5980" spans="23:26" x14ac:dyDescent="0.2">
      <c r="W5980" s="402"/>
      <c r="X5980" s="402"/>
      <c r="Y5980" s="402"/>
      <c r="Z5980" s="402"/>
    </row>
    <row r="5981" spans="23:26" x14ac:dyDescent="0.2">
      <c r="W5981" s="402"/>
      <c r="X5981" s="402"/>
      <c r="Y5981" s="402"/>
      <c r="Z5981" s="402"/>
    </row>
    <row r="5982" spans="23:26" x14ac:dyDescent="0.2">
      <c r="W5982" s="402"/>
      <c r="X5982" s="402"/>
      <c r="Y5982" s="402"/>
      <c r="Z5982" s="402"/>
    </row>
    <row r="5983" spans="23:26" x14ac:dyDescent="0.2">
      <c r="W5983" s="402"/>
      <c r="X5983" s="402"/>
      <c r="Y5983" s="402"/>
      <c r="Z5983" s="402"/>
    </row>
    <row r="5984" spans="23:26" x14ac:dyDescent="0.2">
      <c r="W5984" s="402"/>
      <c r="X5984" s="402"/>
      <c r="Y5984" s="402"/>
      <c r="Z5984" s="402"/>
    </row>
    <row r="5985" spans="23:26" x14ac:dyDescent="0.2">
      <c r="W5985" s="402"/>
      <c r="X5985" s="402"/>
      <c r="Y5985" s="402"/>
      <c r="Z5985" s="402"/>
    </row>
    <row r="5986" spans="23:26" x14ac:dyDescent="0.2">
      <c r="W5986" s="402"/>
      <c r="X5986" s="402"/>
      <c r="Y5986" s="402"/>
      <c r="Z5986" s="402"/>
    </row>
    <row r="5987" spans="23:26" x14ac:dyDescent="0.2">
      <c r="W5987" s="402"/>
      <c r="X5987" s="402"/>
      <c r="Y5987" s="402"/>
      <c r="Z5987" s="402"/>
    </row>
    <row r="5988" spans="23:26" x14ac:dyDescent="0.2">
      <c r="W5988" s="402"/>
      <c r="X5988" s="402"/>
      <c r="Y5988" s="402"/>
      <c r="Z5988" s="402"/>
    </row>
    <row r="5989" spans="23:26" x14ac:dyDescent="0.2">
      <c r="W5989" s="402"/>
      <c r="X5989" s="402"/>
      <c r="Y5989" s="402"/>
      <c r="Z5989" s="402"/>
    </row>
    <row r="5990" spans="23:26" x14ac:dyDescent="0.2">
      <c r="W5990" s="402"/>
      <c r="X5990" s="402"/>
      <c r="Y5990" s="402"/>
      <c r="Z5990" s="402"/>
    </row>
    <row r="5991" spans="23:26" x14ac:dyDescent="0.2">
      <c r="W5991" s="402"/>
      <c r="X5991" s="402"/>
      <c r="Y5991" s="402"/>
      <c r="Z5991" s="402"/>
    </row>
    <row r="5992" spans="23:26" x14ac:dyDescent="0.2">
      <c r="W5992" s="402"/>
      <c r="X5992" s="402"/>
      <c r="Y5992" s="402"/>
      <c r="Z5992" s="402"/>
    </row>
    <row r="5993" spans="23:26" x14ac:dyDescent="0.2">
      <c r="W5993" s="402"/>
      <c r="X5993" s="402"/>
      <c r="Y5993" s="402"/>
      <c r="Z5993" s="402"/>
    </row>
    <row r="5994" spans="23:26" x14ac:dyDescent="0.2">
      <c r="W5994" s="402"/>
      <c r="X5994" s="402"/>
      <c r="Y5994" s="402"/>
      <c r="Z5994" s="402"/>
    </row>
    <row r="5995" spans="23:26" x14ac:dyDescent="0.2">
      <c r="W5995" s="402"/>
      <c r="X5995" s="402"/>
      <c r="Y5995" s="402"/>
      <c r="Z5995" s="402"/>
    </row>
    <row r="5996" spans="23:26" x14ac:dyDescent="0.2">
      <c r="W5996" s="402"/>
      <c r="X5996" s="402"/>
      <c r="Y5996" s="402"/>
      <c r="Z5996" s="402"/>
    </row>
    <row r="5997" spans="23:26" x14ac:dyDescent="0.2">
      <c r="W5997" s="402"/>
      <c r="X5997" s="402"/>
      <c r="Y5997" s="402"/>
      <c r="Z5997" s="402"/>
    </row>
    <row r="5998" spans="23:26" x14ac:dyDescent="0.2">
      <c r="W5998" s="402"/>
      <c r="X5998" s="402"/>
      <c r="Y5998" s="402"/>
      <c r="Z5998" s="402"/>
    </row>
    <row r="5999" spans="23:26" x14ac:dyDescent="0.2">
      <c r="W5999" s="402"/>
      <c r="X5999" s="402"/>
      <c r="Y5999" s="402"/>
      <c r="Z5999" s="402"/>
    </row>
    <row r="6000" spans="23:26" x14ac:dyDescent="0.2">
      <c r="W6000" s="402"/>
      <c r="X6000" s="402"/>
      <c r="Y6000" s="402"/>
      <c r="Z6000" s="402"/>
    </row>
    <row r="6001" spans="23:26" x14ac:dyDescent="0.2">
      <c r="W6001" s="402"/>
      <c r="X6001" s="402"/>
      <c r="Y6001" s="402"/>
      <c r="Z6001" s="402"/>
    </row>
    <row r="6002" spans="23:26" x14ac:dyDescent="0.2">
      <c r="W6002" s="402"/>
      <c r="X6002" s="402"/>
      <c r="Y6002" s="402"/>
      <c r="Z6002" s="402"/>
    </row>
    <row r="6003" spans="23:26" x14ac:dyDescent="0.2">
      <c r="W6003" s="402"/>
      <c r="X6003" s="402"/>
      <c r="Y6003" s="402"/>
      <c r="Z6003" s="402"/>
    </row>
    <row r="6004" spans="23:26" x14ac:dyDescent="0.2">
      <c r="W6004" s="402"/>
      <c r="X6004" s="402"/>
      <c r="Y6004" s="402"/>
      <c r="Z6004" s="402"/>
    </row>
    <row r="6005" spans="23:26" x14ac:dyDescent="0.2">
      <c r="W6005" s="402"/>
      <c r="X6005" s="402"/>
      <c r="Y6005" s="402"/>
      <c r="Z6005" s="402"/>
    </row>
    <row r="6006" spans="23:26" x14ac:dyDescent="0.2">
      <c r="W6006" s="402"/>
      <c r="X6006" s="402"/>
      <c r="Y6006" s="402"/>
      <c r="Z6006" s="402"/>
    </row>
    <row r="6007" spans="23:26" x14ac:dyDescent="0.2">
      <c r="W6007" s="402"/>
      <c r="X6007" s="402"/>
      <c r="Y6007" s="402"/>
      <c r="Z6007" s="402"/>
    </row>
    <row r="6008" spans="23:26" x14ac:dyDescent="0.2">
      <c r="W6008" s="402"/>
      <c r="X6008" s="402"/>
      <c r="Y6008" s="402"/>
      <c r="Z6008" s="402"/>
    </row>
    <row r="6009" spans="23:26" x14ac:dyDescent="0.2">
      <c r="W6009" s="402"/>
      <c r="X6009" s="402"/>
      <c r="Y6009" s="402"/>
      <c r="Z6009" s="402"/>
    </row>
    <row r="6010" spans="23:26" x14ac:dyDescent="0.2">
      <c r="W6010" s="402"/>
      <c r="X6010" s="402"/>
      <c r="Y6010" s="402"/>
      <c r="Z6010" s="402"/>
    </row>
    <row r="6011" spans="23:26" x14ac:dyDescent="0.2">
      <c r="W6011" s="402"/>
      <c r="X6011" s="402"/>
      <c r="Y6011" s="402"/>
      <c r="Z6011" s="402"/>
    </row>
    <row r="6012" spans="23:26" x14ac:dyDescent="0.2">
      <c r="W6012" s="402"/>
      <c r="X6012" s="402"/>
      <c r="Y6012" s="402"/>
      <c r="Z6012" s="402"/>
    </row>
    <row r="6013" spans="23:26" x14ac:dyDescent="0.2">
      <c r="W6013" s="402"/>
      <c r="X6013" s="402"/>
      <c r="Y6013" s="402"/>
      <c r="Z6013" s="402"/>
    </row>
    <row r="6014" spans="23:26" x14ac:dyDescent="0.2">
      <c r="W6014" s="402"/>
      <c r="X6014" s="402"/>
      <c r="Y6014" s="402"/>
      <c r="Z6014" s="402"/>
    </row>
    <row r="6015" spans="23:26" x14ac:dyDescent="0.2">
      <c r="W6015" s="402"/>
      <c r="X6015" s="402"/>
      <c r="Y6015" s="402"/>
      <c r="Z6015" s="402"/>
    </row>
    <row r="6016" spans="23:26" x14ac:dyDescent="0.2">
      <c r="W6016" s="402"/>
      <c r="X6016" s="402"/>
      <c r="Y6016" s="402"/>
      <c r="Z6016" s="402"/>
    </row>
    <row r="6017" spans="23:26" x14ac:dyDescent="0.2">
      <c r="W6017" s="402"/>
      <c r="X6017" s="402"/>
      <c r="Y6017" s="402"/>
      <c r="Z6017" s="402"/>
    </row>
    <row r="6018" spans="23:26" x14ac:dyDescent="0.2">
      <c r="W6018" s="402"/>
      <c r="X6018" s="402"/>
      <c r="Y6018" s="402"/>
      <c r="Z6018" s="402"/>
    </row>
    <row r="6019" spans="23:26" x14ac:dyDescent="0.2">
      <c r="W6019" s="402"/>
      <c r="X6019" s="402"/>
      <c r="Y6019" s="402"/>
      <c r="Z6019" s="402"/>
    </row>
    <row r="6020" spans="23:26" x14ac:dyDescent="0.2">
      <c r="W6020" s="402"/>
      <c r="X6020" s="402"/>
      <c r="Y6020" s="402"/>
      <c r="Z6020" s="402"/>
    </row>
    <row r="6021" spans="23:26" x14ac:dyDescent="0.2">
      <c r="W6021" s="402"/>
      <c r="X6021" s="402"/>
      <c r="Y6021" s="402"/>
      <c r="Z6021" s="402"/>
    </row>
    <row r="6022" spans="23:26" x14ac:dyDescent="0.2">
      <c r="W6022" s="402"/>
      <c r="X6022" s="402"/>
      <c r="Y6022" s="402"/>
      <c r="Z6022" s="402"/>
    </row>
    <row r="6023" spans="23:26" x14ac:dyDescent="0.2">
      <c r="W6023" s="402"/>
      <c r="X6023" s="402"/>
      <c r="Y6023" s="402"/>
      <c r="Z6023" s="402"/>
    </row>
    <row r="6024" spans="23:26" x14ac:dyDescent="0.2">
      <c r="W6024" s="402"/>
      <c r="X6024" s="402"/>
      <c r="Y6024" s="402"/>
      <c r="Z6024" s="402"/>
    </row>
    <row r="6025" spans="23:26" x14ac:dyDescent="0.2">
      <c r="W6025" s="402"/>
      <c r="X6025" s="402"/>
      <c r="Y6025" s="402"/>
      <c r="Z6025" s="402"/>
    </row>
    <row r="6026" spans="23:26" x14ac:dyDescent="0.2">
      <c r="W6026" s="402"/>
      <c r="X6026" s="402"/>
      <c r="Y6026" s="402"/>
      <c r="Z6026" s="402"/>
    </row>
    <row r="6027" spans="23:26" x14ac:dyDescent="0.2">
      <c r="W6027" s="402"/>
      <c r="X6027" s="402"/>
      <c r="Y6027" s="402"/>
      <c r="Z6027" s="402"/>
    </row>
    <row r="6028" spans="23:26" x14ac:dyDescent="0.2">
      <c r="W6028" s="402"/>
      <c r="X6028" s="402"/>
      <c r="Y6028" s="402"/>
      <c r="Z6028" s="402"/>
    </row>
    <row r="6029" spans="23:26" x14ac:dyDescent="0.2">
      <c r="W6029" s="402"/>
      <c r="X6029" s="402"/>
      <c r="Y6029" s="402"/>
      <c r="Z6029" s="402"/>
    </row>
    <row r="6030" spans="23:26" x14ac:dyDescent="0.2">
      <c r="W6030" s="402"/>
      <c r="X6030" s="402"/>
      <c r="Y6030" s="402"/>
      <c r="Z6030" s="402"/>
    </row>
    <row r="6031" spans="23:26" x14ac:dyDescent="0.2">
      <c r="W6031" s="402"/>
      <c r="X6031" s="402"/>
      <c r="Y6031" s="402"/>
      <c r="Z6031" s="402"/>
    </row>
    <row r="6032" spans="23:26" x14ac:dyDescent="0.2">
      <c r="W6032" s="402"/>
      <c r="X6032" s="402"/>
      <c r="Y6032" s="402"/>
      <c r="Z6032" s="402"/>
    </row>
    <row r="6033" spans="23:26" x14ac:dyDescent="0.2">
      <c r="W6033" s="402"/>
      <c r="X6033" s="402"/>
      <c r="Y6033" s="402"/>
      <c r="Z6033" s="402"/>
    </row>
    <row r="6034" spans="23:26" x14ac:dyDescent="0.2">
      <c r="W6034" s="402"/>
      <c r="X6034" s="402"/>
      <c r="Y6034" s="402"/>
      <c r="Z6034" s="402"/>
    </row>
    <row r="6035" spans="23:26" x14ac:dyDescent="0.2">
      <c r="W6035" s="402"/>
      <c r="X6035" s="402"/>
      <c r="Y6035" s="402"/>
      <c r="Z6035" s="402"/>
    </row>
    <row r="6036" spans="23:26" x14ac:dyDescent="0.2">
      <c r="W6036" s="402"/>
      <c r="X6036" s="402"/>
      <c r="Y6036" s="402"/>
      <c r="Z6036" s="402"/>
    </row>
    <row r="6037" spans="23:26" x14ac:dyDescent="0.2">
      <c r="W6037" s="402"/>
      <c r="X6037" s="402"/>
      <c r="Y6037" s="402"/>
      <c r="Z6037" s="402"/>
    </row>
    <row r="6038" spans="23:26" x14ac:dyDescent="0.2">
      <c r="W6038" s="402"/>
      <c r="X6038" s="402"/>
      <c r="Y6038" s="402"/>
      <c r="Z6038" s="402"/>
    </row>
    <row r="6039" spans="23:26" x14ac:dyDescent="0.2">
      <c r="W6039" s="402"/>
      <c r="X6039" s="402"/>
      <c r="Y6039" s="402"/>
      <c r="Z6039" s="402"/>
    </row>
    <row r="6040" spans="23:26" x14ac:dyDescent="0.2">
      <c r="W6040" s="402"/>
      <c r="X6040" s="402"/>
      <c r="Y6040" s="402"/>
      <c r="Z6040" s="402"/>
    </row>
    <row r="6041" spans="23:26" x14ac:dyDescent="0.2">
      <c r="W6041" s="402"/>
      <c r="X6041" s="402"/>
      <c r="Y6041" s="402"/>
      <c r="Z6041" s="402"/>
    </row>
    <row r="6042" spans="23:26" x14ac:dyDescent="0.2">
      <c r="W6042" s="402"/>
      <c r="X6042" s="402"/>
      <c r="Y6042" s="402"/>
      <c r="Z6042" s="402"/>
    </row>
    <row r="6043" spans="23:26" x14ac:dyDescent="0.2">
      <c r="W6043" s="402"/>
      <c r="X6043" s="402"/>
      <c r="Y6043" s="402"/>
      <c r="Z6043" s="402"/>
    </row>
    <row r="6044" spans="23:26" x14ac:dyDescent="0.2">
      <c r="W6044" s="402"/>
      <c r="X6044" s="402"/>
      <c r="Y6044" s="402"/>
      <c r="Z6044" s="402"/>
    </row>
    <row r="6045" spans="23:26" x14ac:dyDescent="0.2">
      <c r="W6045" s="402"/>
      <c r="X6045" s="402"/>
      <c r="Y6045" s="402"/>
      <c r="Z6045" s="402"/>
    </row>
    <row r="6046" spans="23:26" x14ac:dyDescent="0.2">
      <c r="W6046" s="402"/>
      <c r="X6046" s="402"/>
      <c r="Y6046" s="402"/>
      <c r="Z6046" s="402"/>
    </row>
    <row r="6047" spans="23:26" x14ac:dyDescent="0.2">
      <c r="W6047" s="402"/>
      <c r="X6047" s="402"/>
      <c r="Y6047" s="402"/>
      <c r="Z6047" s="402"/>
    </row>
    <row r="6048" spans="23:26" x14ac:dyDescent="0.2">
      <c r="W6048" s="402"/>
      <c r="X6048" s="402"/>
      <c r="Y6048" s="402"/>
      <c r="Z6048" s="402"/>
    </row>
    <row r="6049" spans="23:26" x14ac:dyDescent="0.2">
      <c r="W6049" s="402"/>
      <c r="X6049" s="402"/>
      <c r="Y6049" s="402"/>
      <c r="Z6049" s="402"/>
    </row>
    <row r="6050" spans="23:26" x14ac:dyDescent="0.2">
      <c r="W6050" s="402"/>
      <c r="X6050" s="402"/>
      <c r="Y6050" s="402"/>
      <c r="Z6050" s="402"/>
    </row>
    <row r="6051" spans="23:26" x14ac:dyDescent="0.2">
      <c r="W6051" s="402"/>
      <c r="X6051" s="402"/>
      <c r="Y6051" s="402"/>
      <c r="Z6051" s="402"/>
    </row>
    <row r="6052" spans="23:26" x14ac:dyDescent="0.2">
      <c r="W6052" s="402"/>
      <c r="X6052" s="402"/>
      <c r="Y6052" s="402"/>
      <c r="Z6052" s="402"/>
    </row>
    <row r="6053" spans="23:26" x14ac:dyDescent="0.2">
      <c r="W6053" s="402"/>
      <c r="X6053" s="402"/>
      <c r="Y6053" s="402"/>
      <c r="Z6053" s="402"/>
    </row>
    <row r="6054" spans="23:26" x14ac:dyDescent="0.2">
      <c r="W6054" s="402"/>
      <c r="X6054" s="402"/>
      <c r="Y6054" s="402"/>
      <c r="Z6054" s="402"/>
    </row>
    <row r="6055" spans="23:26" x14ac:dyDescent="0.2">
      <c r="W6055" s="402"/>
      <c r="X6055" s="402"/>
      <c r="Y6055" s="402"/>
      <c r="Z6055" s="402"/>
    </row>
    <row r="6056" spans="23:26" x14ac:dyDescent="0.2">
      <c r="W6056" s="402"/>
      <c r="X6056" s="402"/>
      <c r="Y6056" s="402"/>
      <c r="Z6056" s="402"/>
    </row>
    <row r="6057" spans="23:26" x14ac:dyDescent="0.2">
      <c r="W6057" s="402"/>
      <c r="X6057" s="402"/>
      <c r="Y6057" s="402"/>
      <c r="Z6057" s="402"/>
    </row>
    <row r="6058" spans="23:26" x14ac:dyDescent="0.2">
      <c r="W6058" s="402"/>
      <c r="X6058" s="402"/>
      <c r="Y6058" s="402"/>
      <c r="Z6058" s="402"/>
    </row>
    <row r="6059" spans="23:26" x14ac:dyDescent="0.2">
      <c r="W6059" s="402"/>
      <c r="X6059" s="402"/>
      <c r="Y6059" s="402"/>
      <c r="Z6059" s="402"/>
    </row>
    <row r="6060" spans="23:26" x14ac:dyDescent="0.2">
      <c r="W6060" s="402"/>
      <c r="X6060" s="402"/>
      <c r="Y6060" s="402"/>
      <c r="Z6060" s="402"/>
    </row>
    <row r="6061" spans="23:26" x14ac:dyDescent="0.2">
      <c r="W6061" s="402"/>
      <c r="X6061" s="402"/>
      <c r="Y6061" s="402"/>
      <c r="Z6061" s="402"/>
    </row>
    <row r="6062" spans="23:26" x14ac:dyDescent="0.2">
      <c r="W6062" s="402"/>
      <c r="X6062" s="402"/>
      <c r="Y6062" s="402"/>
      <c r="Z6062" s="402"/>
    </row>
    <row r="6063" spans="23:26" x14ac:dyDescent="0.2">
      <c r="W6063" s="402"/>
      <c r="X6063" s="402"/>
      <c r="Y6063" s="402"/>
      <c r="Z6063" s="402"/>
    </row>
    <row r="6064" spans="23:26" x14ac:dyDescent="0.2">
      <c r="W6064" s="402"/>
      <c r="X6064" s="402"/>
      <c r="Y6064" s="402"/>
      <c r="Z6064" s="402"/>
    </row>
    <row r="6065" spans="23:26" x14ac:dyDescent="0.2">
      <c r="W6065" s="402"/>
      <c r="X6065" s="402"/>
      <c r="Y6065" s="402"/>
      <c r="Z6065" s="402"/>
    </row>
    <row r="6066" spans="23:26" x14ac:dyDescent="0.2">
      <c r="W6066" s="402"/>
      <c r="X6066" s="402"/>
      <c r="Y6066" s="402"/>
      <c r="Z6066" s="402"/>
    </row>
    <row r="6067" spans="23:26" x14ac:dyDescent="0.2">
      <c r="W6067" s="402"/>
      <c r="X6067" s="402"/>
      <c r="Y6067" s="402"/>
      <c r="Z6067" s="402"/>
    </row>
    <row r="6068" spans="23:26" x14ac:dyDescent="0.2">
      <c r="W6068" s="402"/>
      <c r="X6068" s="402"/>
      <c r="Y6068" s="402"/>
      <c r="Z6068" s="402"/>
    </row>
    <row r="6069" spans="23:26" x14ac:dyDescent="0.2">
      <c r="W6069" s="402"/>
      <c r="X6069" s="402"/>
      <c r="Y6069" s="402"/>
      <c r="Z6069" s="402"/>
    </row>
    <row r="6070" spans="23:26" x14ac:dyDescent="0.2">
      <c r="W6070" s="402"/>
      <c r="X6070" s="402"/>
      <c r="Y6070" s="402"/>
      <c r="Z6070" s="402"/>
    </row>
    <row r="6071" spans="23:26" x14ac:dyDescent="0.2">
      <c r="W6071" s="402"/>
      <c r="X6071" s="402"/>
      <c r="Y6071" s="402"/>
      <c r="Z6071" s="402"/>
    </row>
    <row r="6072" spans="23:26" x14ac:dyDescent="0.2">
      <c r="W6072" s="402"/>
      <c r="X6072" s="402"/>
      <c r="Y6072" s="402"/>
      <c r="Z6072" s="402"/>
    </row>
    <row r="6073" spans="23:26" x14ac:dyDescent="0.2">
      <c r="W6073" s="402"/>
      <c r="X6073" s="402"/>
      <c r="Y6073" s="402"/>
      <c r="Z6073" s="402"/>
    </row>
    <row r="6074" spans="23:26" x14ac:dyDescent="0.2">
      <c r="W6074" s="402"/>
      <c r="X6074" s="402"/>
      <c r="Y6074" s="402"/>
      <c r="Z6074" s="402"/>
    </row>
    <row r="6075" spans="23:26" x14ac:dyDescent="0.2">
      <c r="W6075" s="402"/>
      <c r="X6075" s="402"/>
      <c r="Y6075" s="402"/>
      <c r="Z6075" s="402"/>
    </row>
    <row r="6076" spans="23:26" x14ac:dyDescent="0.2">
      <c r="W6076" s="402"/>
      <c r="X6076" s="402"/>
      <c r="Y6076" s="402"/>
      <c r="Z6076" s="402"/>
    </row>
    <row r="6077" spans="23:26" x14ac:dyDescent="0.2">
      <c r="W6077" s="402"/>
      <c r="X6077" s="402"/>
      <c r="Y6077" s="402"/>
      <c r="Z6077" s="402"/>
    </row>
    <row r="6078" spans="23:26" x14ac:dyDescent="0.2">
      <c r="W6078" s="402"/>
      <c r="X6078" s="402"/>
      <c r="Y6078" s="402"/>
      <c r="Z6078" s="402"/>
    </row>
    <row r="6079" spans="23:26" x14ac:dyDescent="0.2">
      <c r="W6079" s="402"/>
      <c r="X6079" s="402"/>
      <c r="Y6079" s="402"/>
      <c r="Z6079" s="402"/>
    </row>
    <row r="6080" spans="23:26" x14ac:dyDescent="0.2">
      <c r="W6080" s="402"/>
      <c r="X6080" s="402"/>
      <c r="Y6080" s="402"/>
      <c r="Z6080" s="402"/>
    </row>
    <row r="6081" spans="23:26" x14ac:dyDescent="0.2">
      <c r="W6081" s="402"/>
      <c r="X6081" s="402"/>
      <c r="Y6081" s="402"/>
      <c r="Z6081" s="402"/>
    </row>
    <row r="6082" spans="23:26" x14ac:dyDescent="0.2">
      <c r="W6082" s="402"/>
      <c r="X6082" s="402"/>
      <c r="Y6082" s="402"/>
      <c r="Z6082" s="402"/>
    </row>
    <row r="6083" spans="23:26" x14ac:dyDescent="0.2">
      <c r="W6083" s="402"/>
      <c r="X6083" s="402"/>
      <c r="Y6083" s="402"/>
      <c r="Z6083" s="402"/>
    </row>
    <row r="6084" spans="23:26" x14ac:dyDescent="0.2">
      <c r="W6084" s="402"/>
      <c r="X6084" s="402"/>
      <c r="Y6084" s="402"/>
      <c r="Z6084" s="402"/>
    </row>
    <row r="6085" spans="23:26" x14ac:dyDescent="0.2">
      <c r="W6085" s="402"/>
      <c r="X6085" s="402"/>
      <c r="Y6085" s="402"/>
      <c r="Z6085" s="402"/>
    </row>
    <row r="6086" spans="23:26" x14ac:dyDescent="0.2">
      <c r="W6086" s="402"/>
      <c r="X6086" s="402"/>
      <c r="Y6086" s="402"/>
      <c r="Z6086" s="402"/>
    </row>
    <row r="6087" spans="23:26" x14ac:dyDescent="0.2">
      <c r="W6087" s="402"/>
      <c r="X6087" s="402"/>
      <c r="Y6087" s="402"/>
      <c r="Z6087" s="402"/>
    </row>
    <row r="6088" spans="23:26" x14ac:dyDescent="0.2">
      <c r="W6088" s="402"/>
      <c r="X6088" s="402"/>
      <c r="Y6088" s="402"/>
      <c r="Z6088" s="402"/>
    </row>
    <row r="6089" spans="23:26" x14ac:dyDescent="0.2">
      <c r="W6089" s="402"/>
      <c r="X6089" s="402"/>
      <c r="Y6089" s="402"/>
      <c r="Z6089" s="402"/>
    </row>
    <row r="6090" spans="23:26" x14ac:dyDescent="0.2">
      <c r="W6090" s="402"/>
      <c r="X6090" s="402"/>
      <c r="Y6090" s="402"/>
      <c r="Z6090" s="402"/>
    </row>
    <row r="6091" spans="23:26" x14ac:dyDescent="0.2">
      <c r="W6091" s="402"/>
      <c r="X6091" s="402"/>
      <c r="Y6091" s="402"/>
      <c r="Z6091" s="402"/>
    </row>
    <row r="6092" spans="23:26" x14ac:dyDescent="0.2">
      <c r="W6092" s="402"/>
      <c r="X6092" s="402"/>
      <c r="Y6092" s="402"/>
      <c r="Z6092" s="402"/>
    </row>
    <row r="6093" spans="23:26" x14ac:dyDescent="0.2">
      <c r="W6093" s="402"/>
      <c r="X6093" s="402"/>
      <c r="Y6093" s="402"/>
      <c r="Z6093" s="402"/>
    </row>
    <row r="6094" spans="23:26" x14ac:dyDescent="0.2">
      <c r="W6094" s="402"/>
      <c r="X6094" s="402"/>
      <c r="Y6094" s="402"/>
      <c r="Z6094" s="402"/>
    </row>
    <row r="6095" spans="23:26" x14ac:dyDescent="0.2">
      <c r="W6095" s="402"/>
      <c r="X6095" s="402"/>
      <c r="Y6095" s="402"/>
      <c r="Z6095" s="402"/>
    </row>
    <row r="6096" spans="23:26" x14ac:dyDescent="0.2">
      <c r="W6096" s="402"/>
      <c r="X6096" s="402"/>
      <c r="Y6096" s="402"/>
      <c r="Z6096" s="402"/>
    </row>
    <row r="6097" spans="23:26" x14ac:dyDescent="0.2">
      <c r="W6097" s="402"/>
      <c r="X6097" s="402"/>
      <c r="Y6097" s="402"/>
      <c r="Z6097" s="402"/>
    </row>
    <row r="6098" spans="23:26" x14ac:dyDescent="0.2">
      <c r="W6098" s="402"/>
      <c r="X6098" s="402"/>
      <c r="Y6098" s="402"/>
      <c r="Z6098" s="402"/>
    </row>
    <row r="6099" spans="23:26" x14ac:dyDescent="0.2">
      <c r="W6099" s="402"/>
      <c r="X6099" s="402"/>
      <c r="Y6099" s="402"/>
      <c r="Z6099" s="402"/>
    </row>
    <row r="6100" spans="23:26" x14ac:dyDescent="0.2">
      <c r="W6100" s="402"/>
      <c r="X6100" s="402"/>
      <c r="Y6100" s="402"/>
      <c r="Z6100" s="402"/>
    </row>
    <row r="6101" spans="23:26" x14ac:dyDescent="0.2">
      <c r="W6101" s="402"/>
      <c r="X6101" s="402"/>
      <c r="Y6101" s="402"/>
      <c r="Z6101" s="402"/>
    </row>
    <row r="6102" spans="23:26" x14ac:dyDescent="0.2">
      <c r="W6102" s="402"/>
      <c r="X6102" s="402"/>
      <c r="Y6102" s="402"/>
      <c r="Z6102" s="402"/>
    </row>
    <row r="6103" spans="23:26" x14ac:dyDescent="0.2">
      <c r="W6103" s="402"/>
      <c r="X6103" s="402"/>
      <c r="Y6103" s="402"/>
      <c r="Z6103" s="402"/>
    </row>
    <row r="6104" spans="23:26" x14ac:dyDescent="0.2">
      <c r="W6104" s="402"/>
      <c r="X6104" s="402"/>
      <c r="Y6104" s="402"/>
      <c r="Z6104" s="402"/>
    </row>
    <row r="6105" spans="23:26" x14ac:dyDescent="0.2">
      <c r="W6105" s="402"/>
      <c r="X6105" s="402"/>
      <c r="Y6105" s="402"/>
      <c r="Z6105" s="402"/>
    </row>
    <row r="6106" spans="23:26" x14ac:dyDescent="0.2">
      <c r="W6106" s="402"/>
      <c r="X6106" s="402"/>
      <c r="Y6106" s="402"/>
      <c r="Z6106" s="402"/>
    </row>
    <row r="6107" spans="23:26" x14ac:dyDescent="0.2">
      <c r="W6107" s="402"/>
      <c r="X6107" s="402"/>
      <c r="Y6107" s="402"/>
      <c r="Z6107" s="402"/>
    </row>
    <row r="6108" spans="23:26" x14ac:dyDescent="0.2">
      <c r="W6108" s="402"/>
      <c r="X6108" s="402"/>
      <c r="Y6108" s="402"/>
      <c r="Z6108" s="402"/>
    </row>
    <row r="6109" spans="23:26" x14ac:dyDescent="0.2">
      <c r="W6109" s="402"/>
      <c r="X6109" s="402"/>
      <c r="Y6109" s="402"/>
      <c r="Z6109" s="402"/>
    </row>
    <row r="6110" spans="23:26" x14ac:dyDescent="0.2">
      <c r="W6110" s="402"/>
      <c r="X6110" s="402"/>
      <c r="Y6110" s="402"/>
      <c r="Z6110" s="402"/>
    </row>
    <row r="6111" spans="23:26" x14ac:dyDescent="0.2">
      <c r="W6111" s="402"/>
      <c r="X6111" s="402"/>
      <c r="Y6111" s="402"/>
      <c r="Z6111" s="402"/>
    </row>
    <row r="6112" spans="23:26" x14ac:dyDescent="0.2">
      <c r="W6112" s="402"/>
      <c r="X6112" s="402"/>
      <c r="Y6112" s="402"/>
      <c r="Z6112" s="402"/>
    </row>
    <row r="6113" spans="23:26" x14ac:dyDescent="0.2">
      <c r="W6113" s="402"/>
      <c r="X6113" s="402"/>
      <c r="Y6113" s="402"/>
      <c r="Z6113" s="402"/>
    </row>
    <row r="6114" spans="23:26" x14ac:dyDescent="0.2">
      <c r="W6114" s="402"/>
      <c r="X6114" s="402"/>
      <c r="Y6114" s="402"/>
      <c r="Z6114" s="402"/>
    </row>
    <row r="6115" spans="23:26" x14ac:dyDescent="0.2">
      <c r="W6115" s="402"/>
      <c r="X6115" s="402"/>
      <c r="Y6115" s="402"/>
      <c r="Z6115" s="402"/>
    </row>
    <row r="6116" spans="23:26" x14ac:dyDescent="0.2">
      <c r="W6116" s="402"/>
      <c r="X6116" s="402"/>
      <c r="Y6116" s="402"/>
      <c r="Z6116" s="402"/>
    </row>
    <row r="6117" spans="23:26" x14ac:dyDescent="0.2">
      <c r="W6117" s="402"/>
      <c r="X6117" s="402"/>
      <c r="Y6117" s="402"/>
      <c r="Z6117" s="402"/>
    </row>
    <row r="6118" spans="23:26" x14ac:dyDescent="0.2">
      <c r="W6118" s="402"/>
      <c r="X6118" s="402"/>
      <c r="Y6118" s="402"/>
      <c r="Z6118" s="402"/>
    </row>
    <row r="6119" spans="23:26" x14ac:dyDescent="0.2">
      <c r="W6119" s="402"/>
      <c r="X6119" s="402"/>
      <c r="Y6119" s="402"/>
      <c r="Z6119" s="402"/>
    </row>
    <row r="6120" spans="23:26" x14ac:dyDescent="0.2">
      <c r="W6120" s="402"/>
      <c r="X6120" s="402"/>
      <c r="Y6120" s="402"/>
      <c r="Z6120" s="402"/>
    </row>
    <row r="6121" spans="23:26" x14ac:dyDescent="0.2">
      <c r="W6121" s="402"/>
      <c r="X6121" s="402"/>
      <c r="Y6121" s="402"/>
      <c r="Z6121" s="402"/>
    </row>
    <row r="6122" spans="23:26" x14ac:dyDescent="0.2">
      <c r="W6122" s="402"/>
      <c r="X6122" s="402"/>
      <c r="Y6122" s="402"/>
      <c r="Z6122" s="402"/>
    </row>
    <row r="6123" spans="23:26" x14ac:dyDescent="0.2">
      <c r="W6123" s="402"/>
      <c r="X6123" s="402"/>
      <c r="Y6123" s="402"/>
      <c r="Z6123" s="402"/>
    </row>
    <row r="6124" spans="23:26" x14ac:dyDescent="0.2">
      <c r="W6124" s="402"/>
      <c r="X6124" s="402"/>
      <c r="Y6124" s="402"/>
      <c r="Z6124" s="402"/>
    </row>
    <row r="6125" spans="23:26" x14ac:dyDescent="0.2">
      <c r="W6125" s="402"/>
      <c r="X6125" s="402"/>
      <c r="Y6125" s="402"/>
      <c r="Z6125" s="402"/>
    </row>
    <row r="6126" spans="23:26" x14ac:dyDescent="0.2">
      <c r="W6126" s="402"/>
      <c r="X6126" s="402"/>
      <c r="Y6126" s="402"/>
      <c r="Z6126" s="402"/>
    </row>
    <row r="6127" spans="23:26" x14ac:dyDescent="0.2">
      <c r="W6127" s="402"/>
      <c r="X6127" s="402"/>
      <c r="Y6127" s="402"/>
      <c r="Z6127" s="402"/>
    </row>
    <row r="6128" spans="23:26" x14ac:dyDescent="0.2">
      <c r="W6128" s="402"/>
      <c r="X6128" s="402"/>
      <c r="Y6128" s="402"/>
      <c r="Z6128" s="402"/>
    </row>
    <row r="6129" spans="23:26" x14ac:dyDescent="0.2">
      <c r="W6129" s="402"/>
      <c r="X6129" s="402"/>
      <c r="Y6129" s="402"/>
      <c r="Z6129" s="402"/>
    </row>
    <row r="6130" spans="23:26" x14ac:dyDescent="0.2">
      <c r="W6130" s="402"/>
      <c r="X6130" s="402"/>
      <c r="Y6130" s="402"/>
      <c r="Z6130" s="402"/>
    </row>
    <row r="6131" spans="23:26" x14ac:dyDescent="0.2">
      <c r="W6131" s="402"/>
      <c r="X6131" s="402"/>
      <c r="Y6131" s="402"/>
      <c r="Z6131" s="402"/>
    </row>
    <row r="6132" spans="23:26" x14ac:dyDescent="0.2">
      <c r="W6132" s="402"/>
      <c r="X6132" s="402"/>
      <c r="Y6132" s="402"/>
      <c r="Z6132" s="402"/>
    </row>
    <row r="6133" spans="23:26" x14ac:dyDescent="0.2">
      <c r="W6133" s="402"/>
      <c r="X6133" s="402"/>
      <c r="Y6133" s="402"/>
      <c r="Z6133" s="402"/>
    </row>
    <row r="6134" spans="23:26" x14ac:dyDescent="0.2">
      <c r="W6134" s="402"/>
      <c r="X6134" s="402"/>
      <c r="Y6134" s="402"/>
      <c r="Z6134" s="402"/>
    </row>
    <row r="6135" spans="23:26" x14ac:dyDescent="0.2">
      <c r="W6135" s="402"/>
      <c r="X6135" s="402"/>
      <c r="Y6135" s="402"/>
      <c r="Z6135" s="402"/>
    </row>
    <row r="6136" spans="23:26" x14ac:dyDescent="0.2">
      <c r="W6136" s="402"/>
      <c r="X6136" s="402"/>
      <c r="Y6136" s="402"/>
      <c r="Z6136" s="402"/>
    </row>
    <row r="6137" spans="23:26" x14ac:dyDescent="0.2">
      <c r="W6137" s="402"/>
      <c r="X6137" s="402"/>
      <c r="Y6137" s="402"/>
      <c r="Z6137" s="402"/>
    </row>
    <row r="6138" spans="23:26" x14ac:dyDescent="0.2">
      <c r="W6138" s="402"/>
      <c r="X6138" s="402"/>
      <c r="Y6138" s="402"/>
      <c r="Z6138" s="402"/>
    </row>
    <row r="6139" spans="23:26" x14ac:dyDescent="0.2">
      <c r="W6139" s="402"/>
      <c r="X6139" s="402"/>
      <c r="Y6139" s="402"/>
      <c r="Z6139" s="402"/>
    </row>
    <row r="6140" spans="23:26" x14ac:dyDescent="0.2">
      <c r="W6140" s="402"/>
      <c r="X6140" s="402"/>
      <c r="Y6140" s="402"/>
      <c r="Z6140" s="402"/>
    </row>
    <row r="6141" spans="23:26" x14ac:dyDescent="0.2">
      <c r="W6141" s="402"/>
      <c r="X6141" s="402"/>
      <c r="Y6141" s="402"/>
      <c r="Z6141" s="402"/>
    </row>
    <row r="6142" spans="23:26" x14ac:dyDescent="0.2">
      <c r="W6142" s="402"/>
      <c r="X6142" s="402"/>
      <c r="Y6142" s="402"/>
      <c r="Z6142" s="402"/>
    </row>
    <row r="6143" spans="23:26" x14ac:dyDescent="0.2">
      <c r="W6143" s="402"/>
      <c r="X6143" s="402"/>
      <c r="Y6143" s="402"/>
      <c r="Z6143" s="402"/>
    </row>
    <row r="6144" spans="23:26" x14ac:dyDescent="0.2">
      <c r="W6144" s="402"/>
      <c r="X6144" s="402"/>
      <c r="Y6144" s="402"/>
      <c r="Z6144" s="402"/>
    </row>
    <row r="6145" spans="23:26" x14ac:dyDescent="0.2">
      <c r="W6145" s="402"/>
      <c r="X6145" s="402"/>
      <c r="Y6145" s="402"/>
      <c r="Z6145" s="402"/>
    </row>
    <row r="6146" spans="23:26" x14ac:dyDescent="0.2">
      <c r="W6146" s="402"/>
      <c r="X6146" s="402"/>
      <c r="Y6146" s="402"/>
      <c r="Z6146" s="402"/>
    </row>
    <row r="6147" spans="23:26" x14ac:dyDescent="0.2">
      <c r="W6147" s="402"/>
      <c r="X6147" s="402"/>
      <c r="Y6147" s="402"/>
      <c r="Z6147" s="402"/>
    </row>
    <row r="6148" spans="23:26" x14ac:dyDescent="0.2">
      <c r="W6148" s="402"/>
      <c r="X6148" s="402"/>
      <c r="Y6148" s="402"/>
      <c r="Z6148" s="402"/>
    </row>
    <row r="6149" spans="23:26" x14ac:dyDescent="0.2">
      <c r="W6149" s="402"/>
      <c r="X6149" s="402"/>
      <c r="Y6149" s="402"/>
      <c r="Z6149" s="402"/>
    </row>
    <row r="6150" spans="23:26" x14ac:dyDescent="0.2">
      <c r="W6150" s="402"/>
      <c r="X6150" s="402"/>
      <c r="Y6150" s="402"/>
      <c r="Z6150" s="402"/>
    </row>
    <row r="6151" spans="23:26" x14ac:dyDescent="0.2">
      <c r="W6151" s="402"/>
      <c r="X6151" s="402"/>
      <c r="Y6151" s="402"/>
      <c r="Z6151" s="402"/>
    </row>
    <row r="6152" spans="23:26" x14ac:dyDescent="0.2">
      <c r="W6152" s="402"/>
      <c r="X6152" s="402"/>
      <c r="Y6152" s="402"/>
      <c r="Z6152" s="402"/>
    </row>
    <row r="6153" spans="23:26" x14ac:dyDescent="0.2">
      <c r="W6153" s="402"/>
      <c r="X6153" s="402"/>
      <c r="Y6153" s="402"/>
      <c r="Z6153" s="402"/>
    </row>
    <row r="6154" spans="23:26" x14ac:dyDescent="0.2">
      <c r="W6154" s="402"/>
      <c r="X6154" s="402"/>
      <c r="Y6154" s="402"/>
      <c r="Z6154" s="402"/>
    </row>
    <row r="6155" spans="23:26" x14ac:dyDescent="0.2">
      <c r="W6155" s="402"/>
      <c r="X6155" s="402"/>
      <c r="Y6155" s="402"/>
      <c r="Z6155" s="402"/>
    </row>
    <row r="6156" spans="23:26" x14ac:dyDescent="0.2">
      <c r="W6156" s="402"/>
      <c r="X6156" s="402"/>
      <c r="Y6156" s="402"/>
      <c r="Z6156" s="402"/>
    </row>
    <row r="6157" spans="23:26" x14ac:dyDescent="0.2">
      <c r="W6157" s="402"/>
      <c r="X6157" s="402"/>
      <c r="Y6157" s="402"/>
      <c r="Z6157" s="402"/>
    </row>
    <row r="6158" spans="23:26" x14ac:dyDescent="0.2">
      <c r="W6158" s="402"/>
      <c r="X6158" s="402"/>
      <c r="Y6158" s="402"/>
      <c r="Z6158" s="402"/>
    </row>
    <row r="6159" spans="23:26" x14ac:dyDescent="0.2">
      <c r="W6159" s="402"/>
      <c r="X6159" s="402"/>
      <c r="Y6159" s="402"/>
      <c r="Z6159" s="402"/>
    </row>
    <row r="6160" spans="23:26" x14ac:dyDescent="0.2">
      <c r="W6160" s="402"/>
      <c r="X6160" s="402"/>
      <c r="Y6160" s="402"/>
      <c r="Z6160" s="402"/>
    </row>
    <row r="6161" spans="23:26" x14ac:dyDescent="0.2">
      <c r="W6161" s="402"/>
      <c r="X6161" s="402"/>
      <c r="Y6161" s="402"/>
      <c r="Z6161" s="402"/>
    </row>
    <row r="6162" spans="23:26" x14ac:dyDescent="0.2">
      <c r="W6162" s="402"/>
      <c r="X6162" s="402"/>
      <c r="Y6162" s="402"/>
      <c r="Z6162" s="402"/>
    </row>
    <row r="6163" spans="23:26" x14ac:dyDescent="0.2">
      <c r="W6163" s="402"/>
      <c r="X6163" s="402"/>
      <c r="Y6163" s="402"/>
      <c r="Z6163" s="402"/>
    </row>
    <row r="6164" spans="23:26" x14ac:dyDescent="0.2">
      <c r="W6164" s="402"/>
      <c r="X6164" s="402"/>
      <c r="Y6164" s="402"/>
      <c r="Z6164" s="402"/>
    </row>
    <row r="6165" spans="23:26" x14ac:dyDescent="0.2">
      <c r="W6165" s="402"/>
      <c r="X6165" s="402"/>
      <c r="Y6165" s="402"/>
      <c r="Z6165" s="402"/>
    </row>
    <row r="6166" spans="23:26" x14ac:dyDescent="0.2">
      <c r="W6166" s="402"/>
      <c r="X6166" s="402"/>
      <c r="Y6166" s="402"/>
      <c r="Z6166" s="402"/>
    </row>
    <row r="6167" spans="23:26" x14ac:dyDescent="0.2">
      <c r="W6167" s="402"/>
      <c r="X6167" s="402"/>
      <c r="Y6167" s="402"/>
      <c r="Z6167" s="402"/>
    </row>
    <row r="6168" spans="23:26" x14ac:dyDescent="0.2">
      <c r="W6168" s="402"/>
      <c r="X6168" s="402"/>
      <c r="Y6168" s="402"/>
      <c r="Z6168" s="402"/>
    </row>
    <row r="6169" spans="23:26" x14ac:dyDescent="0.2">
      <c r="W6169" s="402"/>
      <c r="X6169" s="402"/>
      <c r="Y6169" s="402"/>
      <c r="Z6169" s="402"/>
    </row>
    <row r="6170" spans="23:26" x14ac:dyDescent="0.2">
      <c r="W6170" s="402"/>
      <c r="X6170" s="402"/>
      <c r="Y6170" s="402"/>
      <c r="Z6170" s="402"/>
    </row>
    <row r="6171" spans="23:26" x14ac:dyDescent="0.2">
      <c r="W6171" s="402"/>
      <c r="X6171" s="402"/>
      <c r="Y6171" s="402"/>
      <c r="Z6171" s="402"/>
    </row>
    <row r="6172" spans="23:26" x14ac:dyDescent="0.2">
      <c r="W6172" s="402"/>
      <c r="X6172" s="402"/>
      <c r="Y6172" s="402"/>
      <c r="Z6172" s="402"/>
    </row>
    <row r="6173" spans="23:26" x14ac:dyDescent="0.2">
      <c r="W6173" s="402"/>
      <c r="X6173" s="402"/>
      <c r="Y6173" s="402"/>
      <c r="Z6173" s="402"/>
    </row>
    <row r="6174" spans="23:26" x14ac:dyDescent="0.2">
      <c r="W6174" s="402"/>
      <c r="X6174" s="402"/>
      <c r="Y6174" s="402"/>
      <c r="Z6174" s="402"/>
    </row>
    <row r="6175" spans="23:26" x14ac:dyDescent="0.2">
      <c r="W6175" s="402"/>
      <c r="X6175" s="402"/>
      <c r="Y6175" s="402"/>
      <c r="Z6175" s="402"/>
    </row>
    <row r="6176" spans="23:26" x14ac:dyDescent="0.2">
      <c r="W6176" s="402"/>
      <c r="X6176" s="402"/>
      <c r="Y6176" s="402"/>
      <c r="Z6176" s="402"/>
    </row>
    <row r="6177" spans="23:26" x14ac:dyDescent="0.2">
      <c r="W6177" s="402"/>
      <c r="X6177" s="402"/>
      <c r="Y6177" s="402"/>
      <c r="Z6177" s="402"/>
    </row>
    <row r="6178" spans="23:26" x14ac:dyDescent="0.2">
      <c r="W6178" s="402"/>
      <c r="X6178" s="402"/>
      <c r="Y6178" s="402"/>
      <c r="Z6178" s="402"/>
    </row>
    <row r="6179" spans="23:26" x14ac:dyDescent="0.2">
      <c r="W6179" s="402"/>
      <c r="X6179" s="402"/>
      <c r="Y6179" s="402"/>
      <c r="Z6179" s="402"/>
    </row>
    <row r="6180" spans="23:26" x14ac:dyDescent="0.2">
      <c r="W6180" s="402"/>
      <c r="X6180" s="402"/>
      <c r="Y6180" s="402"/>
      <c r="Z6180" s="402"/>
    </row>
    <row r="6181" spans="23:26" x14ac:dyDescent="0.2">
      <c r="W6181" s="402"/>
      <c r="X6181" s="402"/>
      <c r="Y6181" s="402"/>
      <c r="Z6181" s="402"/>
    </row>
    <row r="6182" spans="23:26" x14ac:dyDescent="0.2">
      <c r="W6182" s="402"/>
      <c r="X6182" s="402"/>
      <c r="Y6182" s="402"/>
      <c r="Z6182" s="402"/>
    </row>
    <row r="6183" spans="23:26" x14ac:dyDescent="0.2">
      <c r="W6183" s="402"/>
      <c r="X6183" s="402"/>
      <c r="Y6183" s="402"/>
      <c r="Z6183" s="402"/>
    </row>
    <row r="6184" spans="23:26" x14ac:dyDescent="0.2">
      <c r="W6184" s="402"/>
      <c r="X6184" s="402"/>
      <c r="Y6184" s="402"/>
      <c r="Z6184" s="402"/>
    </row>
    <row r="6185" spans="23:26" x14ac:dyDescent="0.2">
      <c r="W6185" s="402"/>
      <c r="X6185" s="402"/>
      <c r="Y6185" s="402"/>
      <c r="Z6185" s="402"/>
    </row>
    <row r="6186" spans="23:26" x14ac:dyDescent="0.2">
      <c r="W6186" s="402"/>
      <c r="X6186" s="402"/>
      <c r="Y6186" s="402"/>
      <c r="Z6186" s="402"/>
    </row>
    <row r="6187" spans="23:26" x14ac:dyDescent="0.2">
      <c r="W6187" s="402"/>
      <c r="X6187" s="402"/>
      <c r="Y6187" s="402"/>
      <c r="Z6187" s="402"/>
    </row>
    <row r="6188" spans="23:26" x14ac:dyDescent="0.2">
      <c r="W6188" s="402"/>
      <c r="X6188" s="402"/>
      <c r="Y6188" s="402"/>
      <c r="Z6188" s="402"/>
    </row>
    <row r="6189" spans="23:26" x14ac:dyDescent="0.2">
      <c r="W6189" s="402"/>
      <c r="X6189" s="402"/>
      <c r="Y6189" s="402"/>
      <c r="Z6189" s="402"/>
    </row>
    <row r="6190" spans="23:26" x14ac:dyDescent="0.2">
      <c r="W6190" s="402"/>
      <c r="X6190" s="402"/>
      <c r="Y6190" s="402"/>
      <c r="Z6190" s="402"/>
    </row>
    <row r="6191" spans="23:26" x14ac:dyDescent="0.2">
      <c r="W6191" s="402"/>
      <c r="X6191" s="402"/>
      <c r="Y6191" s="402"/>
      <c r="Z6191" s="402"/>
    </row>
    <row r="6192" spans="23:26" x14ac:dyDescent="0.2">
      <c r="W6192" s="402"/>
      <c r="X6192" s="402"/>
      <c r="Y6192" s="402"/>
      <c r="Z6192" s="402"/>
    </row>
    <row r="6193" spans="23:26" x14ac:dyDescent="0.2">
      <c r="W6193" s="402"/>
      <c r="X6193" s="402"/>
      <c r="Y6193" s="402"/>
      <c r="Z6193" s="402"/>
    </row>
    <row r="6194" spans="23:26" x14ac:dyDescent="0.2">
      <c r="W6194" s="402"/>
      <c r="X6194" s="402"/>
      <c r="Y6194" s="402"/>
      <c r="Z6194" s="402"/>
    </row>
    <row r="6195" spans="23:26" x14ac:dyDescent="0.2">
      <c r="W6195" s="402"/>
      <c r="X6195" s="402"/>
      <c r="Y6195" s="402"/>
      <c r="Z6195" s="402"/>
    </row>
    <row r="6196" spans="23:26" x14ac:dyDescent="0.2">
      <c r="W6196" s="402"/>
      <c r="X6196" s="402"/>
      <c r="Y6196" s="402"/>
      <c r="Z6196" s="402"/>
    </row>
    <row r="6197" spans="23:26" x14ac:dyDescent="0.2">
      <c r="W6197" s="402"/>
      <c r="X6197" s="402"/>
      <c r="Y6197" s="402"/>
      <c r="Z6197" s="402"/>
    </row>
    <row r="6198" spans="23:26" x14ac:dyDescent="0.2">
      <c r="W6198" s="402"/>
      <c r="X6198" s="402"/>
      <c r="Y6198" s="402"/>
      <c r="Z6198" s="402"/>
    </row>
    <row r="6199" spans="23:26" x14ac:dyDescent="0.2">
      <c r="W6199" s="402"/>
      <c r="X6199" s="402"/>
      <c r="Y6199" s="402"/>
      <c r="Z6199" s="402"/>
    </row>
    <row r="6200" spans="23:26" x14ac:dyDescent="0.2">
      <c r="W6200" s="402"/>
      <c r="X6200" s="402"/>
      <c r="Y6200" s="402"/>
      <c r="Z6200" s="402"/>
    </row>
    <row r="6201" spans="23:26" x14ac:dyDescent="0.2">
      <c r="W6201" s="402"/>
      <c r="X6201" s="402"/>
      <c r="Y6201" s="402"/>
      <c r="Z6201" s="402"/>
    </row>
    <row r="6202" spans="23:26" x14ac:dyDescent="0.2">
      <c r="W6202" s="402"/>
      <c r="X6202" s="402"/>
      <c r="Y6202" s="402"/>
      <c r="Z6202" s="402"/>
    </row>
    <row r="6203" spans="23:26" x14ac:dyDescent="0.2">
      <c r="W6203" s="402"/>
      <c r="X6203" s="402"/>
      <c r="Y6203" s="402"/>
      <c r="Z6203" s="402"/>
    </row>
    <row r="6204" spans="23:26" x14ac:dyDescent="0.2">
      <c r="W6204" s="402"/>
      <c r="X6204" s="402"/>
      <c r="Y6204" s="402"/>
      <c r="Z6204" s="402"/>
    </row>
    <row r="6205" spans="23:26" x14ac:dyDescent="0.2">
      <c r="W6205" s="402"/>
      <c r="X6205" s="402"/>
      <c r="Y6205" s="402"/>
      <c r="Z6205" s="402"/>
    </row>
    <row r="6206" spans="23:26" x14ac:dyDescent="0.2">
      <c r="W6206" s="402"/>
      <c r="X6206" s="402"/>
      <c r="Y6206" s="402"/>
      <c r="Z6206" s="402"/>
    </row>
    <row r="6207" spans="23:26" x14ac:dyDescent="0.2">
      <c r="W6207" s="402"/>
      <c r="X6207" s="402"/>
      <c r="Y6207" s="402"/>
      <c r="Z6207" s="402"/>
    </row>
    <row r="6208" spans="23:26" x14ac:dyDescent="0.2">
      <c r="W6208" s="402"/>
      <c r="X6208" s="402"/>
      <c r="Y6208" s="402"/>
      <c r="Z6208" s="402"/>
    </row>
    <row r="6209" spans="23:26" x14ac:dyDescent="0.2">
      <c r="W6209" s="402"/>
      <c r="X6209" s="402"/>
      <c r="Y6209" s="402"/>
      <c r="Z6209" s="402"/>
    </row>
    <row r="6210" spans="23:26" x14ac:dyDescent="0.2">
      <c r="W6210" s="402"/>
      <c r="X6210" s="402"/>
      <c r="Y6210" s="402"/>
      <c r="Z6210" s="402"/>
    </row>
    <row r="6211" spans="23:26" x14ac:dyDescent="0.2">
      <c r="W6211" s="402"/>
      <c r="X6211" s="402"/>
      <c r="Y6211" s="402"/>
      <c r="Z6211" s="402"/>
    </row>
    <row r="6212" spans="23:26" x14ac:dyDescent="0.2">
      <c r="W6212" s="402"/>
      <c r="X6212" s="402"/>
      <c r="Y6212" s="402"/>
      <c r="Z6212" s="402"/>
    </row>
    <row r="6213" spans="23:26" x14ac:dyDescent="0.2">
      <c r="W6213" s="402"/>
      <c r="X6213" s="402"/>
      <c r="Y6213" s="402"/>
      <c r="Z6213" s="402"/>
    </row>
    <row r="6214" spans="23:26" x14ac:dyDescent="0.2">
      <c r="W6214" s="402"/>
      <c r="X6214" s="402"/>
      <c r="Y6214" s="402"/>
      <c r="Z6214" s="402"/>
    </row>
    <row r="6215" spans="23:26" x14ac:dyDescent="0.2">
      <c r="W6215" s="402"/>
      <c r="X6215" s="402"/>
      <c r="Y6215" s="402"/>
      <c r="Z6215" s="402"/>
    </row>
    <row r="6216" spans="23:26" x14ac:dyDescent="0.2">
      <c r="W6216" s="402"/>
      <c r="X6216" s="402"/>
      <c r="Y6216" s="402"/>
      <c r="Z6216" s="402"/>
    </row>
    <row r="6217" spans="23:26" x14ac:dyDescent="0.2">
      <c r="W6217" s="402"/>
      <c r="X6217" s="402"/>
      <c r="Y6217" s="402"/>
      <c r="Z6217" s="402"/>
    </row>
    <row r="6218" spans="23:26" x14ac:dyDescent="0.2">
      <c r="W6218" s="402"/>
      <c r="X6218" s="402"/>
      <c r="Y6218" s="402"/>
      <c r="Z6218" s="402"/>
    </row>
    <row r="6219" spans="23:26" x14ac:dyDescent="0.2">
      <c r="W6219" s="402"/>
      <c r="X6219" s="402"/>
      <c r="Y6219" s="402"/>
      <c r="Z6219" s="402"/>
    </row>
    <row r="6220" spans="23:26" x14ac:dyDescent="0.2">
      <c r="W6220" s="402"/>
      <c r="X6220" s="402"/>
      <c r="Y6220" s="402"/>
      <c r="Z6220" s="402"/>
    </row>
    <row r="6221" spans="23:26" x14ac:dyDescent="0.2">
      <c r="W6221" s="402"/>
      <c r="X6221" s="402"/>
      <c r="Y6221" s="402"/>
      <c r="Z6221" s="402"/>
    </row>
    <row r="6222" spans="23:26" x14ac:dyDescent="0.2">
      <c r="W6222" s="402"/>
      <c r="X6222" s="402"/>
      <c r="Y6222" s="402"/>
      <c r="Z6222" s="402"/>
    </row>
    <row r="6223" spans="23:26" x14ac:dyDescent="0.2">
      <c r="W6223" s="402"/>
      <c r="X6223" s="402"/>
      <c r="Y6223" s="402"/>
      <c r="Z6223" s="402"/>
    </row>
    <row r="6224" spans="23:26" x14ac:dyDescent="0.2">
      <c r="W6224" s="402"/>
      <c r="X6224" s="402"/>
      <c r="Y6224" s="402"/>
      <c r="Z6224" s="402"/>
    </row>
    <row r="6225" spans="23:26" x14ac:dyDescent="0.2">
      <c r="W6225" s="402"/>
      <c r="X6225" s="402"/>
      <c r="Y6225" s="402"/>
      <c r="Z6225" s="402"/>
    </row>
    <row r="6226" spans="23:26" x14ac:dyDescent="0.2">
      <c r="W6226" s="402"/>
      <c r="X6226" s="402"/>
      <c r="Y6226" s="402"/>
      <c r="Z6226" s="402"/>
    </row>
    <row r="6227" spans="23:26" x14ac:dyDescent="0.2">
      <c r="W6227" s="402"/>
      <c r="X6227" s="402"/>
      <c r="Y6227" s="402"/>
      <c r="Z6227" s="402"/>
    </row>
    <row r="6228" spans="23:26" x14ac:dyDescent="0.2">
      <c r="W6228" s="402"/>
      <c r="X6228" s="402"/>
      <c r="Y6228" s="402"/>
      <c r="Z6228" s="402"/>
    </row>
    <row r="6229" spans="23:26" x14ac:dyDescent="0.2">
      <c r="W6229" s="402"/>
      <c r="X6229" s="402"/>
      <c r="Y6229" s="402"/>
      <c r="Z6229" s="402"/>
    </row>
    <row r="6230" spans="23:26" x14ac:dyDescent="0.2">
      <c r="W6230" s="402"/>
      <c r="X6230" s="402"/>
      <c r="Y6230" s="402"/>
      <c r="Z6230" s="402"/>
    </row>
    <row r="6231" spans="23:26" x14ac:dyDescent="0.2">
      <c r="W6231" s="402"/>
      <c r="X6231" s="402"/>
      <c r="Y6231" s="402"/>
      <c r="Z6231" s="402"/>
    </row>
    <row r="6232" spans="23:26" x14ac:dyDescent="0.2">
      <c r="W6232" s="402"/>
      <c r="X6232" s="402"/>
      <c r="Y6232" s="402"/>
      <c r="Z6232" s="402"/>
    </row>
    <row r="6233" spans="23:26" x14ac:dyDescent="0.2">
      <c r="W6233" s="402"/>
      <c r="X6233" s="402"/>
      <c r="Y6233" s="402"/>
      <c r="Z6233" s="402"/>
    </row>
    <row r="6234" spans="23:26" x14ac:dyDescent="0.2">
      <c r="W6234" s="402"/>
      <c r="X6234" s="402"/>
      <c r="Y6234" s="402"/>
      <c r="Z6234" s="402"/>
    </row>
    <row r="6235" spans="23:26" x14ac:dyDescent="0.2">
      <c r="W6235" s="402"/>
      <c r="X6235" s="402"/>
      <c r="Y6235" s="402"/>
      <c r="Z6235" s="402"/>
    </row>
    <row r="6236" spans="23:26" x14ac:dyDescent="0.2">
      <c r="W6236" s="402"/>
      <c r="X6236" s="402"/>
      <c r="Y6236" s="402"/>
      <c r="Z6236" s="402"/>
    </row>
    <row r="6237" spans="23:26" x14ac:dyDescent="0.2">
      <c r="W6237" s="402"/>
      <c r="X6237" s="402"/>
      <c r="Y6237" s="402"/>
      <c r="Z6237" s="402"/>
    </row>
    <row r="6238" spans="23:26" x14ac:dyDescent="0.2">
      <c r="W6238" s="402"/>
      <c r="X6238" s="402"/>
      <c r="Y6238" s="402"/>
      <c r="Z6238" s="402"/>
    </row>
    <row r="6239" spans="23:26" x14ac:dyDescent="0.2">
      <c r="W6239" s="402"/>
      <c r="X6239" s="402"/>
      <c r="Y6239" s="402"/>
      <c r="Z6239" s="402"/>
    </row>
    <row r="6240" spans="23:26" x14ac:dyDescent="0.2">
      <c r="W6240" s="402"/>
      <c r="X6240" s="402"/>
      <c r="Y6240" s="402"/>
      <c r="Z6240" s="402"/>
    </row>
    <row r="6241" spans="23:26" x14ac:dyDescent="0.2">
      <c r="W6241" s="402"/>
      <c r="X6241" s="402"/>
      <c r="Y6241" s="402"/>
      <c r="Z6241" s="402"/>
    </row>
    <row r="6242" spans="23:26" x14ac:dyDescent="0.2">
      <c r="W6242" s="402"/>
      <c r="X6242" s="402"/>
      <c r="Y6242" s="402"/>
      <c r="Z6242" s="402"/>
    </row>
    <row r="6243" spans="23:26" x14ac:dyDescent="0.2">
      <c r="W6243" s="402"/>
      <c r="X6243" s="402"/>
      <c r="Y6243" s="402"/>
      <c r="Z6243" s="402"/>
    </row>
    <row r="6244" spans="23:26" x14ac:dyDescent="0.2">
      <c r="W6244" s="402"/>
      <c r="X6244" s="402"/>
      <c r="Y6244" s="402"/>
      <c r="Z6244" s="402"/>
    </row>
    <row r="6245" spans="23:26" x14ac:dyDescent="0.2">
      <c r="W6245" s="402"/>
      <c r="X6245" s="402"/>
      <c r="Y6245" s="402"/>
      <c r="Z6245" s="402"/>
    </row>
    <row r="6246" spans="23:26" x14ac:dyDescent="0.2">
      <c r="W6246" s="402"/>
      <c r="X6246" s="402"/>
      <c r="Y6246" s="402"/>
      <c r="Z6246" s="402"/>
    </row>
    <row r="6247" spans="23:26" x14ac:dyDescent="0.2">
      <c r="W6247" s="402"/>
      <c r="X6247" s="402"/>
      <c r="Y6247" s="402"/>
      <c r="Z6247" s="402"/>
    </row>
    <row r="6248" spans="23:26" x14ac:dyDescent="0.2">
      <c r="W6248" s="402"/>
      <c r="X6248" s="402"/>
      <c r="Y6248" s="402"/>
      <c r="Z6248" s="402"/>
    </row>
    <row r="6249" spans="23:26" x14ac:dyDescent="0.2">
      <c r="W6249" s="402"/>
      <c r="X6249" s="402"/>
      <c r="Y6249" s="402"/>
      <c r="Z6249" s="402"/>
    </row>
    <row r="6250" spans="23:26" x14ac:dyDescent="0.2">
      <c r="W6250" s="402"/>
      <c r="X6250" s="402"/>
      <c r="Y6250" s="402"/>
      <c r="Z6250" s="402"/>
    </row>
    <row r="6251" spans="23:26" x14ac:dyDescent="0.2">
      <c r="W6251" s="402"/>
      <c r="X6251" s="402"/>
      <c r="Y6251" s="402"/>
      <c r="Z6251" s="402"/>
    </row>
    <row r="6252" spans="23:26" x14ac:dyDescent="0.2">
      <c r="W6252" s="402"/>
      <c r="X6252" s="402"/>
      <c r="Y6252" s="402"/>
      <c r="Z6252" s="402"/>
    </row>
    <row r="6253" spans="23:26" x14ac:dyDescent="0.2">
      <c r="W6253" s="402"/>
      <c r="X6253" s="402"/>
      <c r="Y6253" s="402"/>
      <c r="Z6253" s="402"/>
    </row>
    <row r="6254" spans="23:26" x14ac:dyDescent="0.2">
      <c r="W6254" s="402"/>
      <c r="X6254" s="402"/>
      <c r="Y6254" s="402"/>
      <c r="Z6254" s="402"/>
    </row>
    <row r="6255" spans="23:26" x14ac:dyDescent="0.2">
      <c r="W6255" s="402"/>
      <c r="X6255" s="402"/>
      <c r="Y6255" s="402"/>
      <c r="Z6255" s="402"/>
    </row>
    <row r="6256" spans="23:26" x14ac:dyDescent="0.2">
      <c r="W6256" s="402"/>
      <c r="X6256" s="402"/>
      <c r="Y6256" s="402"/>
      <c r="Z6256" s="402"/>
    </row>
    <row r="6257" spans="23:26" x14ac:dyDescent="0.2">
      <c r="W6257" s="402"/>
      <c r="X6257" s="402"/>
      <c r="Y6257" s="402"/>
      <c r="Z6257" s="402"/>
    </row>
    <row r="6258" spans="23:26" x14ac:dyDescent="0.2">
      <c r="W6258" s="402"/>
      <c r="X6258" s="402"/>
      <c r="Y6258" s="402"/>
      <c r="Z6258" s="402"/>
    </row>
    <row r="6259" spans="23:26" x14ac:dyDescent="0.2">
      <c r="W6259" s="402"/>
      <c r="X6259" s="402"/>
      <c r="Y6259" s="402"/>
      <c r="Z6259" s="402"/>
    </row>
    <row r="6260" spans="23:26" x14ac:dyDescent="0.2">
      <c r="W6260" s="402"/>
      <c r="X6260" s="402"/>
      <c r="Y6260" s="402"/>
      <c r="Z6260" s="402"/>
    </row>
    <row r="6261" spans="23:26" x14ac:dyDescent="0.2">
      <c r="W6261" s="402"/>
      <c r="X6261" s="402"/>
      <c r="Y6261" s="402"/>
      <c r="Z6261" s="402"/>
    </row>
    <row r="6262" spans="23:26" x14ac:dyDescent="0.2">
      <c r="W6262" s="402"/>
      <c r="X6262" s="402"/>
      <c r="Y6262" s="402"/>
      <c r="Z6262" s="402"/>
    </row>
    <row r="6263" spans="23:26" x14ac:dyDescent="0.2">
      <c r="W6263" s="402"/>
      <c r="X6263" s="402"/>
      <c r="Y6263" s="402"/>
      <c r="Z6263" s="402"/>
    </row>
    <row r="6264" spans="23:26" x14ac:dyDescent="0.2">
      <c r="W6264" s="402"/>
      <c r="X6264" s="402"/>
      <c r="Y6264" s="402"/>
      <c r="Z6264" s="402"/>
    </row>
    <row r="6265" spans="23:26" x14ac:dyDescent="0.2">
      <c r="W6265" s="402"/>
      <c r="X6265" s="402"/>
      <c r="Y6265" s="402"/>
      <c r="Z6265" s="402"/>
    </row>
    <row r="6266" spans="23:26" x14ac:dyDescent="0.2">
      <c r="W6266" s="402"/>
      <c r="X6266" s="402"/>
      <c r="Y6266" s="402"/>
      <c r="Z6266" s="402"/>
    </row>
    <row r="6267" spans="23:26" x14ac:dyDescent="0.2">
      <c r="W6267" s="402"/>
      <c r="X6267" s="402"/>
      <c r="Y6267" s="402"/>
      <c r="Z6267" s="402"/>
    </row>
    <row r="6268" spans="23:26" x14ac:dyDescent="0.2">
      <c r="W6268" s="402"/>
      <c r="X6268" s="402"/>
      <c r="Y6268" s="402"/>
      <c r="Z6268" s="402"/>
    </row>
    <row r="6269" spans="23:26" x14ac:dyDescent="0.2">
      <c r="W6269" s="402"/>
      <c r="X6269" s="402"/>
      <c r="Y6269" s="402"/>
      <c r="Z6269" s="402"/>
    </row>
    <row r="6270" spans="23:26" x14ac:dyDescent="0.2">
      <c r="W6270" s="402"/>
      <c r="X6270" s="402"/>
      <c r="Y6270" s="402"/>
      <c r="Z6270" s="402"/>
    </row>
    <row r="6271" spans="23:26" x14ac:dyDescent="0.2">
      <c r="W6271" s="402"/>
      <c r="X6271" s="402"/>
      <c r="Y6271" s="402"/>
      <c r="Z6271" s="402"/>
    </row>
    <row r="6272" spans="23:26" x14ac:dyDescent="0.2">
      <c r="W6272" s="402"/>
      <c r="X6272" s="402"/>
      <c r="Y6272" s="402"/>
      <c r="Z6272" s="402"/>
    </row>
    <row r="6273" spans="23:26" x14ac:dyDescent="0.2">
      <c r="W6273" s="402"/>
      <c r="X6273" s="402"/>
      <c r="Y6273" s="402"/>
      <c r="Z6273" s="402"/>
    </row>
    <row r="6274" spans="23:26" x14ac:dyDescent="0.2">
      <c r="W6274" s="402"/>
      <c r="X6274" s="402"/>
      <c r="Y6274" s="402"/>
      <c r="Z6274" s="402"/>
    </row>
    <row r="6275" spans="23:26" x14ac:dyDescent="0.2">
      <c r="W6275" s="402"/>
      <c r="X6275" s="402"/>
      <c r="Y6275" s="402"/>
      <c r="Z6275" s="402"/>
    </row>
    <row r="6276" spans="23:26" x14ac:dyDescent="0.2">
      <c r="W6276" s="402"/>
      <c r="X6276" s="402"/>
      <c r="Y6276" s="402"/>
      <c r="Z6276" s="402"/>
    </row>
    <row r="6277" spans="23:26" x14ac:dyDescent="0.2">
      <c r="W6277" s="402"/>
      <c r="X6277" s="402"/>
      <c r="Y6277" s="402"/>
      <c r="Z6277" s="402"/>
    </row>
    <row r="6278" spans="23:26" x14ac:dyDescent="0.2">
      <c r="W6278" s="402"/>
      <c r="X6278" s="402"/>
      <c r="Y6278" s="402"/>
      <c r="Z6278" s="402"/>
    </row>
    <row r="6279" spans="23:26" x14ac:dyDescent="0.2">
      <c r="W6279" s="402"/>
      <c r="X6279" s="402"/>
      <c r="Y6279" s="402"/>
      <c r="Z6279" s="402"/>
    </row>
    <row r="6280" spans="23:26" x14ac:dyDescent="0.2">
      <c r="W6280" s="402"/>
      <c r="X6280" s="402"/>
      <c r="Y6280" s="402"/>
      <c r="Z6280" s="402"/>
    </row>
    <row r="6281" spans="23:26" x14ac:dyDescent="0.2">
      <c r="W6281" s="402"/>
      <c r="X6281" s="402"/>
      <c r="Y6281" s="402"/>
      <c r="Z6281" s="402"/>
    </row>
    <row r="6282" spans="23:26" x14ac:dyDescent="0.2">
      <c r="W6282" s="402"/>
      <c r="X6282" s="402"/>
      <c r="Y6282" s="402"/>
      <c r="Z6282" s="402"/>
    </row>
    <row r="6283" spans="23:26" x14ac:dyDescent="0.2">
      <c r="W6283" s="402"/>
      <c r="X6283" s="402"/>
      <c r="Y6283" s="402"/>
      <c r="Z6283" s="402"/>
    </row>
    <row r="6284" spans="23:26" x14ac:dyDescent="0.2">
      <c r="W6284" s="402"/>
      <c r="X6284" s="402"/>
      <c r="Y6284" s="402"/>
      <c r="Z6284" s="402"/>
    </row>
    <row r="6285" spans="23:26" x14ac:dyDescent="0.2">
      <c r="W6285" s="402"/>
      <c r="X6285" s="402"/>
      <c r="Y6285" s="402"/>
      <c r="Z6285" s="402"/>
    </row>
    <row r="6286" spans="23:26" x14ac:dyDescent="0.2">
      <c r="W6286" s="402"/>
      <c r="X6286" s="402"/>
      <c r="Y6286" s="402"/>
      <c r="Z6286" s="402"/>
    </row>
    <row r="6287" spans="23:26" x14ac:dyDescent="0.2">
      <c r="W6287" s="402"/>
      <c r="X6287" s="402"/>
      <c r="Y6287" s="402"/>
      <c r="Z6287" s="402"/>
    </row>
    <row r="6288" spans="23:26" x14ac:dyDescent="0.2">
      <c r="W6288" s="402"/>
      <c r="X6288" s="402"/>
      <c r="Y6288" s="402"/>
      <c r="Z6288" s="402"/>
    </row>
    <row r="6289" spans="23:26" x14ac:dyDescent="0.2">
      <c r="W6289" s="402"/>
      <c r="X6289" s="402"/>
      <c r="Y6289" s="402"/>
      <c r="Z6289" s="402"/>
    </row>
    <row r="6290" spans="23:26" x14ac:dyDescent="0.2">
      <c r="W6290" s="402"/>
      <c r="X6290" s="402"/>
      <c r="Y6290" s="402"/>
      <c r="Z6290" s="402"/>
    </row>
    <row r="6291" spans="23:26" x14ac:dyDescent="0.2">
      <c r="W6291" s="402"/>
      <c r="X6291" s="402"/>
      <c r="Y6291" s="402"/>
      <c r="Z6291" s="402"/>
    </row>
    <row r="6292" spans="23:26" x14ac:dyDescent="0.2">
      <c r="W6292" s="402"/>
      <c r="X6292" s="402"/>
      <c r="Y6292" s="402"/>
      <c r="Z6292" s="402"/>
    </row>
    <row r="6293" spans="23:26" x14ac:dyDescent="0.2">
      <c r="W6293" s="402"/>
      <c r="X6293" s="402"/>
      <c r="Y6293" s="402"/>
      <c r="Z6293" s="402"/>
    </row>
    <row r="6294" spans="23:26" x14ac:dyDescent="0.2">
      <c r="W6294" s="402"/>
      <c r="X6294" s="402"/>
      <c r="Y6294" s="402"/>
      <c r="Z6294" s="402"/>
    </row>
    <row r="6295" spans="23:26" x14ac:dyDescent="0.2">
      <c r="W6295" s="402"/>
      <c r="X6295" s="402"/>
      <c r="Y6295" s="402"/>
      <c r="Z6295" s="402"/>
    </row>
    <row r="6296" spans="23:26" x14ac:dyDescent="0.2">
      <c r="W6296" s="402"/>
      <c r="X6296" s="402"/>
      <c r="Y6296" s="402"/>
      <c r="Z6296" s="402"/>
    </row>
    <row r="6297" spans="23:26" x14ac:dyDescent="0.2">
      <c r="W6297" s="402"/>
      <c r="X6297" s="402"/>
      <c r="Y6297" s="402"/>
      <c r="Z6297" s="402"/>
    </row>
    <row r="6298" spans="23:26" x14ac:dyDescent="0.2">
      <c r="W6298" s="402"/>
      <c r="X6298" s="402"/>
      <c r="Y6298" s="402"/>
      <c r="Z6298" s="402"/>
    </row>
    <row r="6299" spans="23:26" x14ac:dyDescent="0.2">
      <c r="W6299" s="402"/>
      <c r="X6299" s="402"/>
      <c r="Y6299" s="402"/>
      <c r="Z6299" s="402"/>
    </row>
    <row r="6300" spans="23:26" x14ac:dyDescent="0.2">
      <c r="W6300" s="402"/>
      <c r="X6300" s="402"/>
      <c r="Y6300" s="402"/>
      <c r="Z6300" s="402"/>
    </row>
    <row r="6301" spans="23:26" x14ac:dyDescent="0.2">
      <c r="W6301" s="402"/>
      <c r="X6301" s="402"/>
      <c r="Y6301" s="402"/>
      <c r="Z6301" s="402"/>
    </row>
    <row r="6302" spans="23:26" x14ac:dyDescent="0.2">
      <c r="W6302" s="402"/>
      <c r="X6302" s="402"/>
      <c r="Y6302" s="402"/>
      <c r="Z6302" s="402"/>
    </row>
    <row r="6303" spans="23:26" x14ac:dyDescent="0.2">
      <c r="W6303" s="402"/>
      <c r="X6303" s="402"/>
      <c r="Y6303" s="402"/>
      <c r="Z6303" s="402"/>
    </row>
    <row r="6304" spans="23:26" x14ac:dyDescent="0.2">
      <c r="W6304" s="402"/>
      <c r="X6304" s="402"/>
      <c r="Y6304" s="402"/>
      <c r="Z6304" s="402"/>
    </row>
    <row r="6305" spans="23:26" x14ac:dyDescent="0.2">
      <c r="W6305" s="402"/>
      <c r="X6305" s="402"/>
      <c r="Y6305" s="402"/>
      <c r="Z6305" s="402"/>
    </row>
    <row r="6306" spans="23:26" x14ac:dyDescent="0.2">
      <c r="W6306" s="402"/>
      <c r="X6306" s="402"/>
      <c r="Y6306" s="402"/>
      <c r="Z6306" s="402"/>
    </row>
    <row r="6307" spans="23:26" x14ac:dyDescent="0.2">
      <c r="W6307" s="402"/>
      <c r="X6307" s="402"/>
      <c r="Y6307" s="402"/>
      <c r="Z6307" s="402"/>
    </row>
    <row r="6308" spans="23:26" x14ac:dyDescent="0.2">
      <c r="W6308" s="402"/>
      <c r="X6308" s="402"/>
      <c r="Y6308" s="402"/>
      <c r="Z6308" s="402"/>
    </row>
    <row r="6309" spans="23:26" x14ac:dyDescent="0.2">
      <c r="W6309" s="402"/>
      <c r="X6309" s="402"/>
      <c r="Y6309" s="402"/>
      <c r="Z6309" s="402"/>
    </row>
    <row r="6310" spans="23:26" x14ac:dyDescent="0.2">
      <c r="W6310" s="402"/>
      <c r="X6310" s="402"/>
      <c r="Y6310" s="402"/>
      <c r="Z6310" s="402"/>
    </row>
    <row r="6311" spans="23:26" x14ac:dyDescent="0.2">
      <c r="W6311" s="402"/>
      <c r="X6311" s="402"/>
      <c r="Y6311" s="402"/>
      <c r="Z6311" s="402"/>
    </row>
    <row r="6312" spans="23:26" x14ac:dyDescent="0.2">
      <c r="W6312" s="402"/>
      <c r="X6312" s="402"/>
      <c r="Y6312" s="402"/>
      <c r="Z6312" s="402"/>
    </row>
    <row r="6313" spans="23:26" x14ac:dyDescent="0.2">
      <c r="W6313" s="402"/>
      <c r="X6313" s="402"/>
      <c r="Y6313" s="402"/>
      <c r="Z6313" s="402"/>
    </row>
    <row r="6314" spans="23:26" x14ac:dyDescent="0.2">
      <c r="W6314" s="402"/>
      <c r="X6314" s="402"/>
      <c r="Y6314" s="402"/>
      <c r="Z6314" s="402"/>
    </row>
    <row r="6315" spans="23:26" x14ac:dyDescent="0.2">
      <c r="W6315" s="402"/>
      <c r="X6315" s="402"/>
      <c r="Y6315" s="402"/>
      <c r="Z6315" s="402"/>
    </row>
    <row r="6316" spans="23:26" x14ac:dyDescent="0.2">
      <c r="W6316" s="402"/>
      <c r="X6316" s="402"/>
      <c r="Y6316" s="402"/>
      <c r="Z6316" s="402"/>
    </row>
    <row r="6317" spans="23:26" x14ac:dyDescent="0.2">
      <c r="W6317" s="402"/>
      <c r="X6317" s="402"/>
      <c r="Y6317" s="402"/>
      <c r="Z6317" s="402"/>
    </row>
    <row r="6318" spans="23:26" x14ac:dyDescent="0.2">
      <c r="W6318" s="402"/>
      <c r="X6318" s="402"/>
      <c r="Y6318" s="402"/>
      <c r="Z6318" s="402"/>
    </row>
    <row r="6319" spans="23:26" x14ac:dyDescent="0.2">
      <c r="W6319" s="402"/>
      <c r="X6319" s="402"/>
      <c r="Y6319" s="402"/>
      <c r="Z6319" s="402"/>
    </row>
    <row r="6320" spans="23:26" x14ac:dyDescent="0.2">
      <c r="W6320" s="402"/>
      <c r="X6320" s="402"/>
      <c r="Y6320" s="402"/>
      <c r="Z6320" s="402"/>
    </row>
    <row r="6321" spans="23:26" x14ac:dyDescent="0.2">
      <c r="W6321" s="402"/>
      <c r="X6321" s="402"/>
      <c r="Y6321" s="402"/>
      <c r="Z6321" s="402"/>
    </row>
    <row r="6322" spans="23:26" x14ac:dyDescent="0.2">
      <c r="W6322" s="402"/>
      <c r="X6322" s="402"/>
      <c r="Y6322" s="402"/>
      <c r="Z6322" s="402"/>
    </row>
    <row r="6323" spans="23:26" x14ac:dyDescent="0.2">
      <c r="W6323" s="402"/>
      <c r="X6323" s="402"/>
      <c r="Y6323" s="402"/>
      <c r="Z6323" s="402"/>
    </row>
    <row r="6324" spans="23:26" x14ac:dyDescent="0.2">
      <c r="W6324" s="402"/>
      <c r="X6324" s="402"/>
      <c r="Y6324" s="402"/>
      <c r="Z6324" s="402"/>
    </row>
    <row r="6325" spans="23:26" x14ac:dyDescent="0.2">
      <c r="W6325" s="402"/>
      <c r="X6325" s="402"/>
      <c r="Y6325" s="402"/>
      <c r="Z6325" s="402"/>
    </row>
    <row r="6326" spans="23:26" x14ac:dyDescent="0.2">
      <c r="W6326" s="402"/>
      <c r="X6326" s="402"/>
      <c r="Y6326" s="402"/>
      <c r="Z6326" s="402"/>
    </row>
    <row r="6327" spans="23:26" x14ac:dyDescent="0.2">
      <c r="W6327" s="402"/>
      <c r="X6327" s="402"/>
      <c r="Y6327" s="402"/>
      <c r="Z6327" s="402"/>
    </row>
    <row r="6328" spans="23:26" x14ac:dyDescent="0.2">
      <c r="W6328" s="402"/>
      <c r="X6328" s="402"/>
      <c r="Y6328" s="402"/>
      <c r="Z6328" s="402"/>
    </row>
    <row r="6329" spans="23:26" x14ac:dyDescent="0.2">
      <c r="W6329" s="402"/>
      <c r="X6329" s="402"/>
      <c r="Y6329" s="402"/>
      <c r="Z6329" s="402"/>
    </row>
    <row r="6330" spans="23:26" x14ac:dyDescent="0.2">
      <c r="W6330" s="402"/>
      <c r="X6330" s="402"/>
      <c r="Y6330" s="402"/>
      <c r="Z6330" s="402"/>
    </row>
    <row r="6331" spans="23:26" x14ac:dyDescent="0.2">
      <c r="W6331" s="402"/>
      <c r="X6331" s="402"/>
      <c r="Y6331" s="402"/>
      <c r="Z6331" s="402"/>
    </row>
    <row r="6332" spans="23:26" x14ac:dyDescent="0.2">
      <c r="W6332" s="402"/>
      <c r="X6332" s="402"/>
      <c r="Y6332" s="402"/>
      <c r="Z6332" s="402"/>
    </row>
    <row r="6333" spans="23:26" x14ac:dyDescent="0.2">
      <c r="W6333" s="402"/>
      <c r="X6333" s="402"/>
      <c r="Y6333" s="402"/>
      <c r="Z6333" s="402"/>
    </row>
    <row r="6334" spans="23:26" x14ac:dyDescent="0.2">
      <c r="W6334" s="402"/>
      <c r="X6334" s="402"/>
      <c r="Y6334" s="402"/>
      <c r="Z6334" s="402"/>
    </row>
    <row r="6335" spans="23:26" x14ac:dyDescent="0.2">
      <c r="W6335" s="402"/>
      <c r="X6335" s="402"/>
      <c r="Y6335" s="402"/>
      <c r="Z6335" s="402"/>
    </row>
    <row r="6336" spans="23:26" x14ac:dyDescent="0.2">
      <c r="W6336" s="402"/>
      <c r="X6336" s="402"/>
      <c r="Y6336" s="402"/>
      <c r="Z6336" s="402"/>
    </row>
    <row r="6337" spans="23:26" x14ac:dyDescent="0.2">
      <c r="W6337" s="402"/>
      <c r="X6337" s="402"/>
      <c r="Y6337" s="402"/>
      <c r="Z6337" s="402"/>
    </row>
    <row r="6338" spans="23:26" x14ac:dyDescent="0.2">
      <c r="W6338" s="402"/>
      <c r="X6338" s="402"/>
      <c r="Y6338" s="402"/>
      <c r="Z6338" s="402"/>
    </row>
    <row r="6339" spans="23:26" x14ac:dyDescent="0.2">
      <c r="W6339" s="402"/>
      <c r="X6339" s="402"/>
      <c r="Y6339" s="402"/>
      <c r="Z6339" s="402"/>
    </row>
    <row r="6340" spans="23:26" x14ac:dyDescent="0.2">
      <c r="W6340" s="402"/>
      <c r="X6340" s="402"/>
      <c r="Y6340" s="402"/>
      <c r="Z6340" s="402"/>
    </row>
    <row r="6341" spans="23:26" x14ac:dyDescent="0.2">
      <c r="W6341" s="402"/>
      <c r="X6341" s="402"/>
      <c r="Y6341" s="402"/>
      <c r="Z6341" s="402"/>
    </row>
    <row r="6342" spans="23:26" x14ac:dyDescent="0.2">
      <c r="W6342" s="402"/>
      <c r="X6342" s="402"/>
      <c r="Y6342" s="402"/>
      <c r="Z6342" s="402"/>
    </row>
    <row r="6343" spans="23:26" x14ac:dyDescent="0.2">
      <c r="W6343" s="402"/>
      <c r="X6343" s="402"/>
      <c r="Y6343" s="402"/>
      <c r="Z6343" s="402"/>
    </row>
    <row r="6344" spans="23:26" x14ac:dyDescent="0.2">
      <c r="W6344" s="402"/>
      <c r="X6344" s="402"/>
      <c r="Y6344" s="402"/>
      <c r="Z6344" s="402"/>
    </row>
    <row r="6345" spans="23:26" x14ac:dyDescent="0.2">
      <c r="W6345" s="402"/>
      <c r="X6345" s="402"/>
      <c r="Y6345" s="402"/>
      <c r="Z6345" s="402"/>
    </row>
    <row r="6346" spans="23:26" x14ac:dyDescent="0.2">
      <c r="W6346" s="402"/>
      <c r="X6346" s="402"/>
      <c r="Y6346" s="402"/>
      <c r="Z6346" s="402"/>
    </row>
    <row r="6347" spans="23:26" x14ac:dyDescent="0.2">
      <c r="W6347" s="402"/>
      <c r="X6347" s="402"/>
      <c r="Y6347" s="402"/>
      <c r="Z6347" s="402"/>
    </row>
    <row r="6348" spans="23:26" x14ac:dyDescent="0.2">
      <c r="W6348" s="402"/>
      <c r="X6348" s="402"/>
      <c r="Y6348" s="402"/>
      <c r="Z6348" s="402"/>
    </row>
    <row r="6349" spans="23:26" x14ac:dyDescent="0.2">
      <c r="W6349" s="402"/>
      <c r="X6349" s="402"/>
      <c r="Y6349" s="402"/>
      <c r="Z6349" s="402"/>
    </row>
    <row r="6350" spans="23:26" x14ac:dyDescent="0.2">
      <c r="W6350" s="402"/>
      <c r="X6350" s="402"/>
      <c r="Y6350" s="402"/>
      <c r="Z6350" s="402"/>
    </row>
    <row r="6351" spans="23:26" x14ac:dyDescent="0.2">
      <c r="W6351" s="402"/>
      <c r="X6351" s="402"/>
      <c r="Y6351" s="402"/>
      <c r="Z6351" s="402"/>
    </row>
    <row r="6352" spans="23:26" x14ac:dyDescent="0.2">
      <c r="W6352" s="402"/>
      <c r="X6352" s="402"/>
      <c r="Y6352" s="402"/>
      <c r="Z6352" s="402"/>
    </row>
    <row r="6353" spans="23:26" x14ac:dyDescent="0.2">
      <c r="W6353" s="402"/>
      <c r="X6353" s="402"/>
      <c r="Y6353" s="402"/>
      <c r="Z6353" s="402"/>
    </row>
    <row r="6354" spans="23:26" x14ac:dyDescent="0.2">
      <c r="W6354" s="402"/>
      <c r="X6354" s="402"/>
      <c r="Y6354" s="402"/>
      <c r="Z6354" s="402"/>
    </row>
    <row r="6355" spans="23:26" x14ac:dyDescent="0.2">
      <c r="W6355" s="402"/>
      <c r="X6355" s="402"/>
      <c r="Y6355" s="402"/>
      <c r="Z6355" s="402"/>
    </row>
    <row r="6356" spans="23:26" x14ac:dyDescent="0.2">
      <c r="W6356" s="402"/>
      <c r="X6356" s="402"/>
      <c r="Y6356" s="402"/>
      <c r="Z6356" s="402"/>
    </row>
    <row r="6357" spans="23:26" x14ac:dyDescent="0.2">
      <c r="W6357" s="402"/>
      <c r="X6357" s="402"/>
      <c r="Y6357" s="402"/>
      <c r="Z6357" s="402"/>
    </row>
    <row r="6358" spans="23:26" x14ac:dyDescent="0.2">
      <c r="W6358" s="402"/>
      <c r="X6358" s="402"/>
      <c r="Y6358" s="402"/>
      <c r="Z6358" s="402"/>
    </row>
    <row r="6359" spans="23:26" x14ac:dyDescent="0.2">
      <c r="W6359" s="402"/>
      <c r="X6359" s="402"/>
      <c r="Y6359" s="402"/>
      <c r="Z6359" s="402"/>
    </row>
    <row r="6360" spans="23:26" x14ac:dyDescent="0.2">
      <c r="W6360" s="402"/>
      <c r="X6360" s="402"/>
      <c r="Y6360" s="402"/>
      <c r="Z6360" s="402"/>
    </row>
    <row r="6361" spans="23:26" x14ac:dyDescent="0.2">
      <c r="W6361" s="402"/>
      <c r="X6361" s="402"/>
      <c r="Y6361" s="402"/>
      <c r="Z6361" s="402"/>
    </row>
    <row r="6362" spans="23:26" x14ac:dyDescent="0.2">
      <c r="W6362" s="402"/>
      <c r="X6362" s="402"/>
      <c r="Y6362" s="402"/>
      <c r="Z6362" s="402"/>
    </row>
    <row r="6363" spans="23:26" x14ac:dyDescent="0.2">
      <c r="W6363" s="402"/>
      <c r="X6363" s="402"/>
      <c r="Y6363" s="402"/>
      <c r="Z6363" s="402"/>
    </row>
    <row r="6364" spans="23:26" x14ac:dyDescent="0.2">
      <c r="W6364" s="402"/>
      <c r="X6364" s="402"/>
      <c r="Y6364" s="402"/>
      <c r="Z6364" s="402"/>
    </row>
    <row r="6365" spans="23:26" x14ac:dyDescent="0.2">
      <c r="W6365" s="402"/>
      <c r="X6365" s="402"/>
      <c r="Y6365" s="402"/>
      <c r="Z6365" s="402"/>
    </row>
    <row r="6366" spans="23:26" x14ac:dyDescent="0.2">
      <c r="W6366" s="402"/>
      <c r="X6366" s="402"/>
      <c r="Y6366" s="402"/>
      <c r="Z6366" s="402"/>
    </row>
    <row r="6367" spans="23:26" x14ac:dyDescent="0.2">
      <c r="W6367" s="402"/>
      <c r="X6367" s="402"/>
      <c r="Y6367" s="402"/>
      <c r="Z6367" s="402"/>
    </row>
    <row r="6368" spans="23:26" x14ac:dyDescent="0.2">
      <c r="W6368" s="402"/>
      <c r="X6368" s="402"/>
      <c r="Y6368" s="402"/>
      <c r="Z6368" s="402"/>
    </row>
    <row r="6369" spans="23:26" x14ac:dyDescent="0.2">
      <c r="W6369" s="402"/>
      <c r="X6369" s="402"/>
      <c r="Y6369" s="402"/>
      <c r="Z6369" s="402"/>
    </row>
    <row r="6370" spans="23:26" x14ac:dyDescent="0.2">
      <c r="W6370" s="402"/>
      <c r="X6370" s="402"/>
      <c r="Y6370" s="402"/>
      <c r="Z6370" s="402"/>
    </row>
    <row r="6371" spans="23:26" x14ac:dyDescent="0.2">
      <c r="W6371" s="402"/>
      <c r="X6371" s="402"/>
      <c r="Y6371" s="402"/>
      <c r="Z6371" s="402"/>
    </row>
    <row r="6372" spans="23:26" x14ac:dyDescent="0.2">
      <c r="W6372" s="402"/>
      <c r="X6372" s="402"/>
      <c r="Y6372" s="402"/>
      <c r="Z6372" s="402"/>
    </row>
    <row r="6373" spans="23:26" x14ac:dyDescent="0.2">
      <c r="W6373" s="402"/>
      <c r="X6373" s="402"/>
      <c r="Y6373" s="402"/>
      <c r="Z6373" s="402"/>
    </row>
    <row r="6374" spans="23:26" x14ac:dyDescent="0.2">
      <c r="W6374" s="402"/>
      <c r="X6374" s="402"/>
      <c r="Y6374" s="402"/>
      <c r="Z6374" s="402"/>
    </row>
    <row r="6375" spans="23:26" x14ac:dyDescent="0.2">
      <c r="W6375" s="402"/>
      <c r="X6375" s="402"/>
      <c r="Y6375" s="402"/>
      <c r="Z6375" s="402"/>
    </row>
    <row r="6376" spans="23:26" x14ac:dyDescent="0.2">
      <c r="W6376" s="402"/>
      <c r="X6376" s="402"/>
      <c r="Y6376" s="402"/>
      <c r="Z6376" s="402"/>
    </row>
    <row r="6377" spans="23:26" x14ac:dyDescent="0.2">
      <c r="W6377" s="402"/>
      <c r="X6377" s="402"/>
      <c r="Y6377" s="402"/>
      <c r="Z6377" s="402"/>
    </row>
    <row r="6378" spans="23:26" x14ac:dyDescent="0.2">
      <c r="W6378" s="402"/>
      <c r="X6378" s="402"/>
      <c r="Y6378" s="402"/>
      <c r="Z6378" s="402"/>
    </row>
    <row r="6379" spans="23:26" x14ac:dyDescent="0.2">
      <c r="W6379" s="402"/>
      <c r="X6379" s="402"/>
      <c r="Y6379" s="402"/>
      <c r="Z6379" s="402"/>
    </row>
    <row r="6380" spans="23:26" x14ac:dyDescent="0.2">
      <c r="W6380" s="402"/>
      <c r="X6380" s="402"/>
      <c r="Y6380" s="402"/>
      <c r="Z6380" s="402"/>
    </row>
    <row r="6381" spans="23:26" x14ac:dyDescent="0.2">
      <c r="W6381" s="402"/>
      <c r="X6381" s="402"/>
      <c r="Y6381" s="402"/>
      <c r="Z6381" s="402"/>
    </row>
    <row r="6382" spans="23:26" x14ac:dyDescent="0.2">
      <c r="W6382" s="402"/>
      <c r="X6382" s="402"/>
      <c r="Y6382" s="402"/>
      <c r="Z6382" s="402"/>
    </row>
    <row r="6383" spans="23:26" x14ac:dyDescent="0.2">
      <c r="W6383" s="402"/>
      <c r="X6383" s="402"/>
      <c r="Y6383" s="402"/>
      <c r="Z6383" s="402"/>
    </row>
    <row r="6384" spans="23:26" x14ac:dyDescent="0.2">
      <c r="W6384" s="402"/>
      <c r="X6384" s="402"/>
      <c r="Y6384" s="402"/>
      <c r="Z6384" s="402"/>
    </row>
    <row r="6385" spans="23:26" x14ac:dyDescent="0.2">
      <c r="W6385" s="402"/>
      <c r="X6385" s="402"/>
      <c r="Y6385" s="402"/>
      <c r="Z6385" s="402"/>
    </row>
    <row r="6386" spans="23:26" x14ac:dyDescent="0.2">
      <c r="W6386" s="402"/>
      <c r="X6386" s="402"/>
      <c r="Y6386" s="402"/>
      <c r="Z6386" s="402"/>
    </row>
    <row r="6387" spans="23:26" x14ac:dyDescent="0.2">
      <c r="W6387" s="402"/>
      <c r="X6387" s="402"/>
      <c r="Y6387" s="402"/>
      <c r="Z6387" s="402"/>
    </row>
    <row r="6388" spans="23:26" x14ac:dyDescent="0.2">
      <c r="W6388" s="402"/>
      <c r="X6388" s="402"/>
      <c r="Y6388" s="402"/>
      <c r="Z6388" s="402"/>
    </row>
    <row r="6389" spans="23:26" x14ac:dyDescent="0.2">
      <c r="W6389" s="402"/>
      <c r="X6389" s="402"/>
      <c r="Y6389" s="402"/>
      <c r="Z6389" s="402"/>
    </row>
    <row r="6390" spans="23:26" x14ac:dyDescent="0.2">
      <c r="W6390" s="402"/>
      <c r="X6390" s="402"/>
      <c r="Y6390" s="402"/>
      <c r="Z6390" s="402"/>
    </row>
    <row r="6391" spans="23:26" x14ac:dyDescent="0.2">
      <c r="W6391" s="402"/>
      <c r="X6391" s="402"/>
      <c r="Y6391" s="402"/>
      <c r="Z6391" s="402"/>
    </row>
    <row r="6392" spans="23:26" x14ac:dyDescent="0.2">
      <c r="W6392" s="402"/>
      <c r="X6392" s="402"/>
      <c r="Y6392" s="402"/>
      <c r="Z6392" s="402"/>
    </row>
    <row r="6393" spans="23:26" x14ac:dyDescent="0.2">
      <c r="W6393" s="402"/>
      <c r="X6393" s="402"/>
      <c r="Y6393" s="402"/>
      <c r="Z6393" s="402"/>
    </row>
    <row r="6394" spans="23:26" x14ac:dyDescent="0.2">
      <c r="W6394" s="402"/>
      <c r="X6394" s="402"/>
      <c r="Y6394" s="402"/>
      <c r="Z6394" s="402"/>
    </row>
    <row r="6395" spans="23:26" x14ac:dyDescent="0.2">
      <c r="W6395" s="402"/>
      <c r="X6395" s="402"/>
      <c r="Y6395" s="402"/>
      <c r="Z6395" s="402"/>
    </row>
    <row r="6396" spans="23:26" x14ac:dyDescent="0.2">
      <c r="W6396" s="402"/>
      <c r="X6396" s="402"/>
      <c r="Y6396" s="402"/>
      <c r="Z6396" s="402"/>
    </row>
    <row r="6397" spans="23:26" x14ac:dyDescent="0.2">
      <c r="W6397" s="402"/>
      <c r="X6397" s="402"/>
      <c r="Y6397" s="402"/>
      <c r="Z6397" s="402"/>
    </row>
    <row r="6398" spans="23:26" x14ac:dyDescent="0.2">
      <c r="W6398" s="402"/>
      <c r="X6398" s="402"/>
      <c r="Y6398" s="402"/>
      <c r="Z6398" s="402"/>
    </row>
    <row r="6399" spans="23:26" x14ac:dyDescent="0.2">
      <c r="W6399" s="402"/>
      <c r="X6399" s="402"/>
      <c r="Y6399" s="402"/>
      <c r="Z6399" s="402"/>
    </row>
    <row r="6400" spans="23:26" x14ac:dyDescent="0.2">
      <c r="W6400" s="402"/>
      <c r="X6400" s="402"/>
      <c r="Y6400" s="402"/>
      <c r="Z6400" s="402"/>
    </row>
    <row r="6401" spans="23:26" x14ac:dyDescent="0.2">
      <c r="W6401" s="402"/>
      <c r="X6401" s="402"/>
      <c r="Y6401" s="402"/>
      <c r="Z6401" s="402"/>
    </row>
    <row r="6402" spans="23:26" x14ac:dyDescent="0.2">
      <c r="W6402" s="402"/>
      <c r="X6402" s="402"/>
      <c r="Y6402" s="402"/>
      <c r="Z6402" s="402"/>
    </row>
    <row r="6403" spans="23:26" x14ac:dyDescent="0.2">
      <c r="W6403" s="402"/>
      <c r="X6403" s="402"/>
      <c r="Y6403" s="402"/>
      <c r="Z6403" s="402"/>
    </row>
    <row r="6404" spans="23:26" x14ac:dyDescent="0.2">
      <c r="W6404" s="402"/>
      <c r="X6404" s="402"/>
      <c r="Y6404" s="402"/>
      <c r="Z6404" s="402"/>
    </row>
    <row r="6405" spans="23:26" x14ac:dyDescent="0.2">
      <c r="W6405" s="402"/>
      <c r="X6405" s="402"/>
      <c r="Y6405" s="402"/>
      <c r="Z6405" s="402"/>
    </row>
    <row r="6406" spans="23:26" x14ac:dyDescent="0.2">
      <c r="W6406" s="402"/>
      <c r="X6406" s="402"/>
      <c r="Y6406" s="402"/>
      <c r="Z6406" s="402"/>
    </row>
    <row r="6407" spans="23:26" x14ac:dyDescent="0.2">
      <c r="W6407" s="402"/>
      <c r="X6407" s="402"/>
      <c r="Y6407" s="402"/>
      <c r="Z6407" s="402"/>
    </row>
    <row r="6408" spans="23:26" x14ac:dyDescent="0.2">
      <c r="W6408" s="402"/>
      <c r="X6408" s="402"/>
      <c r="Y6408" s="402"/>
      <c r="Z6408" s="402"/>
    </row>
    <row r="6409" spans="23:26" x14ac:dyDescent="0.2">
      <c r="W6409" s="402"/>
      <c r="X6409" s="402"/>
      <c r="Y6409" s="402"/>
      <c r="Z6409" s="402"/>
    </row>
    <row r="6410" spans="23:26" x14ac:dyDescent="0.2">
      <c r="W6410" s="402"/>
      <c r="X6410" s="402"/>
      <c r="Y6410" s="402"/>
      <c r="Z6410" s="402"/>
    </row>
    <row r="6411" spans="23:26" x14ac:dyDescent="0.2">
      <c r="W6411" s="402"/>
      <c r="X6411" s="402"/>
      <c r="Y6411" s="402"/>
      <c r="Z6411" s="402"/>
    </row>
    <row r="6412" spans="23:26" x14ac:dyDescent="0.2">
      <c r="W6412" s="402"/>
      <c r="X6412" s="402"/>
      <c r="Y6412" s="402"/>
      <c r="Z6412" s="402"/>
    </row>
    <row r="6413" spans="23:26" x14ac:dyDescent="0.2">
      <c r="W6413" s="402"/>
      <c r="X6413" s="402"/>
      <c r="Y6413" s="402"/>
      <c r="Z6413" s="402"/>
    </row>
    <row r="6414" spans="23:26" x14ac:dyDescent="0.2">
      <c r="W6414" s="402"/>
      <c r="X6414" s="402"/>
      <c r="Y6414" s="402"/>
      <c r="Z6414" s="402"/>
    </row>
    <row r="6415" spans="23:26" x14ac:dyDescent="0.2">
      <c r="W6415" s="402"/>
      <c r="X6415" s="402"/>
      <c r="Y6415" s="402"/>
      <c r="Z6415" s="402"/>
    </row>
    <row r="6416" spans="23:26" x14ac:dyDescent="0.2">
      <c r="W6416" s="402"/>
      <c r="X6416" s="402"/>
      <c r="Y6416" s="402"/>
      <c r="Z6416" s="402"/>
    </row>
    <row r="6417" spans="23:26" x14ac:dyDescent="0.2">
      <c r="W6417" s="402"/>
      <c r="X6417" s="402"/>
      <c r="Y6417" s="402"/>
      <c r="Z6417" s="402"/>
    </row>
    <row r="6418" spans="23:26" x14ac:dyDescent="0.2">
      <c r="W6418" s="402"/>
      <c r="X6418" s="402"/>
      <c r="Y6418" s="402"/>
      <c r="Z6418" s="402"/>
    </row>
    <row r="6419" spans="23:26" x14ac:dyDescent="0.2">
      <c r="W6419" s="402"/>
      <c r="X6419" s="402"/>
      <c r="Y6419" s="402"/>
      <c r="Z6419" s="402"/>
    </row>
    <row r="6420" spans="23:26" x14ac:dyDescent="0.2">
      <c r="W6420" s="402"/>
      <c r="X6420" s="402"/>
      <c r="Y6420" s="402"/>
      <c r="Z6420" s="402"/>
    </row>
    <row r="6421" spans="23:26" x14ac:dyDescent="0.2">
      <c r="W6421" s="402"/>
      <c r="X6421" s="402"/>
      <c r="Y6421" s="402"/>
      <c r="Z6421" s="402"/>
    </row>
    <row r="6422" spans="23:26" x14ac:dyDescent="0.2">
      <c r="W6422" s="402"/>
      <c r="X6422" s="402"/>
      <c r="Y6422" s="402"/>
      <c r="Z6422" s="402"/>
    </row>
    <row r="6423" spans="23:26" x14ac:dyDescent="0.2">
      <c r="W6423" s="402"/>
      <c r="X6423" s="402"/>
      <c r="Y6423" s="402"/>
      <c r="Z6423" s="402"/>
    </row>
    <row r="6424" spans="23:26" x14ac:dyDescent="0.2">
      <c r="W6424" s="402"/>
      <c r="X6424" s="402"/>
      <c r="Y6424" s="402"/>
      <c r="Z6424" s="402"/>
    </row>
    <row r="6425" spans="23:26" x14ac:dyDescent="0.2">
      <c r="W6425" s="402"/>
      <c r="X6425" s="402"/>
      <c r="Y6425" s="402"/>
      <c r="Z6425" s="402"/>
    </row>
    <row r="6426" spans="23:26" x14ac:dyDescent="0.2">
      <c r="W6426" s="402"/>
      <c r="X6426" s="402"/>
      <c r="Y6426" s="402"/>
      <c r="Z6426" s="402"/>
    </row>
    <row r="6427" spans="23:26" x14ac:dyDescent="0.2">
      <c r="W6427" s="402"/>
      <c r="X6427" s="402"/>
      <c r="Y6427" s="402"/>
      <c r="Z6427" s="402"/>
    </row>
    <row r="6428" spans="23:26" x14ac:dyDescent="0.2">
      <c r="W6428" s="402"/>
      <c r="X6428" s="402"/>
      <c r="Y6428" s="402"/>
      <c r="Z6428" s="402"/>
    </row>
    <row r="6429" spans="23:26" x14ac:dyDescent="0.2">
      <c r="W6429" s="402"/>
      <c r="X6429" s="402"/>
      <c r="Y6429" s="402"/>
      <c r="Z6429" s="402"/>
    </row>
    <row r="6430" spans="23:26" x14ac:dyDescent="0.2">
      <c r="W6430" s="402"/>
      <c r="X6430" s="402"/>
      <c r="Y6430" s="402"/>
      <c r="Z6430" s="402"/>
    </row>
    <row r="6431" spans="23:26" x14ac:dyDescent="0.2">
      <c r="W6431" s="402"/>
      <c r="X6431" s="402"/>
      <c r="Y6431" s="402"/>
      <c r="Z6431" s="402"/>
    </row>
    <row r="6432" spans="23:26" x14ac:dyDescent="0.2">
      <c r="W6432" s="402"/>
      <c r="X6432" s="402"/>
      <c r="Y6432" s="402"/>
      <c r="Z6432" s="402"/>
    </row>
    <row r="6433" spans="23:26" x14ac:dyDescent="0.2">
      <c r="W6433" s="402"/>
      <c r="X6433" s="402"/>
      <c r="Y6433" s="402"/>
      <c r="Z6433" s="402"/>
    </row>
    <row r="6434" spans="23:26" x14ac:dyDescent="0.2">
      <c r="W6434" s="402"/>
      <c r="X6434" s="402"/>
      <c r="Y6434" s="402"/>
      <c r="Z6434" s="402"/>
    </row>
    <row r="6435" spans="23:26" x14ac:dyDescent="0.2">
      <c r="W6435" s="402"/>
      <c r="X6435" s="402"/>
      <c r="Y6435" s="402"/>
      <c r="Z6435" s="402"/>
    </row>
    <row r="6436" spans="23:26" x14ac:dyDescent="0.2">
      <c r="W6436" s="402"/>
      <c r="X6436" s="402"/>
      <c r="Y6436" s="402"/>
      <c r="Z6436" s="402"/>
    </row>
    <row r="6437" spans="23:26" x14ac:dyDescent="0.2">
      <c r="W6437" s="402"/>
      <c r="X6437" s="402"/>
      <c r="Y6437" s="402"/>
      <c r="Z6437" s="402"/>
    </row>
    <row r="6438" spans="23:26" x14ac:dyDescent="0.2">
      <c r="W6438" s="402"/>
      <c r="X6438" s="402"/>
      <c r="Y6438" s="402"/>
      <c r="Z6438" s="402"/>
    </row>
    <row r="6439" spans="23:26" x14ac:dyDescent="0.2">
      <c r="W6439" s="402"/>
      <c r="X6439" s="402"/>
      <c r="Y6439" s="402"/>
      <c r="Z6439" s="402"/>
    </row>
    <row r="6440" spans="23:26" x14ac:dyDescent="0.2">
      <c r="W6440" s="402"/>
      <c r="X6440" s="402"/>
      <c r="Y6440" s="402"/>
      <c r="Z6440" s="402"/>
    </row>
    <row r="6441" spans="23:26" x14ac:dyDescent="0.2">
      <c r="W6441" s="402"/>
      <c r="X6441" s="402"/>
      <c r="Y6441" s="402"/>
      <c r="Z6441" s="402"/>
    </row>
    <row r="6442" spans="23:26" x14ac:dyDescent="0.2">
      <c r="W6442" s="402"/>
      <c r="X6442" s="402"/>
      <c r="Y6442" s="402"/>
      <c r="Z6442" s="402"/>
    </row>
    <row r="6443" spans="23:26" x14ac:dyDescent="0.2">
      <c r="W6443" s="402"/>
      <c r="X6443" s="402"/>
      <c r="Y6443" s="402"/>
      <c r="Z6443" s="402"/>
    </row>
    <row r="6444" spans="23:26" x14ac:dyDescent="0.2">
      <c r="W6444" s="402"/>
      <c r="X6444" s="402"/>
      <c r="Y6444" s="402"/>
      <c r="Z6444" s="402"/>
    </row>
    <row r="6445" spans="23:26" x14ac:dyDescent="0.2">
      <c r="W6445" s="402"/>
      <c r="X6445" s="402"/>
      <c r="Y6445" s="402"/>
      <c r="Z6445" s="402"/>
    </row>
    <row r="6446" spans="23:26" x14ac:dyDescent="0.2">
      <c r="W6446" s="402"/>
      <c r="X6446" s="402"/>
      <c r="Y6446" s="402"/>
      <c r="Z6446" s="402"/>
    </row>
    <row r="6447" spans="23:26" x14ac:dyDescent="0.2">
      <c r="W6447" s="402"/>
      <c r="X6447" s="402"/>
      <c r="Y6447" s="402"/>
      <c r="Z6447" s="402"/>
    </row>
    <row r="6448" spans="23:26" x14ac:dyDescent="0.2">
      <c r="W6448" s="402"/>
      <c r="X6448" s="402"/>
      <c r="Y6448" s="402"/>
      <c r="Z6448" s="402"/>
    </row>
    <row r="6449" spans="23:26" x14ac:dyDescent="0.2">
      <c r="W6449" s="402"/>
      <c r="X6449" s="402"/>
      <c r="Y6449" s="402"/>
      <c r="Z6449" s="402"/>
    </row>
    <row r="6450" spans="23:26" x14ac:dyDescent="0.2">
      <c r="W6450" s="402"/>
      <c r="X6450" s="402"/>
      <c r="Y6450" s="402"/>
      <c r="Z6450" s="402"/>
    </row>
    <row r="6451" spans="23:26" x14ac:dyDescent="0.2">
      <c r="W6451" s="402"/>
      <c r="X6451" s="402"/>
      <c r="Y6451" s="402"/>
      <c r="Z6451" s="402"/>
    </row>
    <row r="6452" spans="23:26" x14ac:dyDescent="0.2">
      <c r="W6452" s="402"/>
      <c r="X6452" s="402"/>
      <c r="Y6452" s="402"/>
      <c r="Z6452" s="402"/>
    </row>
    <row r="6453" spans="23:26" x14ac:dyDescent="0.2">
      <c r="W6453" s="402"/>
      <c r="X6453" s="402"/>
      <c r="Y6453" s="402"/>
      <c r="Z6453" s="402"/>
    </row>
    <row r="6454" spans="23:26" x14ac:dyDescent="0.2">
      <c r="W6454" s="402"/>
      <c r="X6454" s="402"/>
      <c r="Y6454" s="402"/>
      <c r="Z6454" s="402"/>
    </row>
    <row r="6455" spans="23:26" x14ac:dyDescent="0.2">
      <c r="W6455" s="402"/>
      <c r="X6455" s="402"/>
      <c r="Y6455" s="402"/>
      <c r="Z6455" s="402"/>
    </row>
    <row r="6456" spans="23:26" x14ac:dyDescent="0.2">
      <c r="W6456" s="402"/>
      <c r="X6456" s="402"/>
      <c r="Y6456" s="402"/>
      <c r="Z6456" s="402"/>
    </row>
    <row r="6457" spans="23:26" x14ac:dyDescent="0.2">
      <c r="W6457" s="402"/>
      <c r="X6457" s="402"/>
      <c r="Y6457" s="402"/>
      <c r="Z6457" s="402"/>
    </row>
    <row r="6458" spans="23:26" x14ac:dyDescent="0.2">
      <c r="W6458" s="402"/>
      <c r="X6458" s="402"/>
      <c r="Y6458" s="402"/>
      <c r="Z6458" s="402"/>
    </row>
    <row r="6459" spans="23:26" x14ac:dyDescent="0.2">
      <c r="W6459" s="402"/>
      <c r="X6459" s="402"/>
      <c r="Y6459" s="402"/>
      <c r="Z6459" s="402"/>
    </row>
    <row r="6460" spans="23:26" x14ac:dyDescent="0.2">
      <c r="W6460" s="402"/>
      <c r="X6460" s="402"/>
      <c r="Y6460" s="402"/>
      <c r="Z6460" s="402"/>
    </row>
    <row r="6461" spans="23:26" x14ac:dyDescent="0.2">
      <c r="W6461" s="402"/>
      <c r="X6461" s="402"/>
      <c r="Y6461" s="402"/>
      <c r="Z6461" s="402"/>
    </row>
    <row r="6462" spans="23:26" x14ac:dyDescent="0.2">
      <c r="W6462" s="402"/>
      <c r="X6462" s="402"/>
      <c r="Y6462" s="402"/>
      <c r="Z6462" s="402"/>
    </row>
    <row r="6463" spans="23:26" x14ac:dyDescent="0.2">
      <c r="W6463" s="402"/>
      <c r="X6463" s="402"/>
      <c r="Y6463" s="402"/>
      <c r="Z6463" s="402"/>
    </row>
    <row r="6464" spans="23:26" x14ac:dyDescent="0.2">
      <c r="W6464" s="402"/>
      <c r="X6464" s="402"/>
      <c r="Y6464" s="402"/>
      <c r="Z6464" s="402"/>
    </row>
    <row r="6465" spans="23:26" x14ac:dyDescent="0.2">
      <c r="W6465" s="402"/>
      <c r="X6465" s="402"/>
      <c r="Y6465" s="402"/>
      <c r="Z6465" s="402"/>
    </row>
    <row r="6466" spans="23:26" x14ac:dyDescent="0.2">
      <c r="W6466" s="402"/>
      <c r="X6466" s="402"/>
      <c r="Y6466" s="402"/>
      <c r="Z6466" s="402"/>
    </row>
    <row r="6467" spans="23:26" x14ac:dyDescent="0.2">
      <c r="W6467" s="402"/>
      <c r="X6467" s="402"/>
      <c r="Y6467" s="402"/>
      <c r="Z6467" s="402"/>
    </row>
    <row r="6468" spans="23:26" x14ac:dyDescent="0.2">
      <c r="W6468" s="402"/>
      <c r="X6468" s="402"/>
      <c r="Y6468" s="402"/>
      <c r="Z6468" s="402"/>
    </row>
    <row r="6469" spans="23:26" x14ac:dyDescent="0.2">
      <c r="W6469" s="402"/>
      <c r="X6469" s="402"/>
      <c r="Y6469" s="402"/>
      <c r="Z6469" s="402"/>
    </row>
    <row r="6470" spans="23:26" x14ac:dyDescent="0.2">
      <c r="W6470" s="402"/>
      <c r="X6470" s="402"/>
      <c r="Y6470" s="402"/>
      <c r="Z6470" s="402"/>
    </row>
    <row r="6471" spans="23:26" x14ac:dyDescent="0.2">
      <c r="W6471" s="402"/>
      <c r="X6471" s="402"/>
      <c r="Y6471" s="402"/>
      <c r="Z6471" s="402"/>
    </row>
    <row r="6472" spans="23:26" x14ac:dyDescent="0.2">
      <c r="W6472" s="402"/>
      <c r="X6472" s="402"/>
      <c r="Y6472" s="402"/>
      <c r="Z6472" s="402"/>
    </row>
    <row r="6473" spans="23:26" x14ac:dyDescent="0.2">
      <c r="W6473" s="402"/>
      <c r="X6473" s="402"/>
      <c r="Y6473" s="402"/>
      <c r="Z6473" s="402"/>
    </row>
    <row r="6474" spans="23:26" x14ac:dyDescent="0.2">
      <c r="W6474" s="402"/>
      <c r="X6474" s="402"/>
      <c r="Y6474" s="402"/>
      <c r="Z6474" s="402"/>
    </row>
    <row r="6475" spans="23:26" x14ac:dyDescent="0.2">
      <c r="W6475" s="402"/>
      <c r="X6475" s="402"/>
      <c r="Y6475" s="402"/>
      <c r="Z6475" s="402"/>
    </row>
    <row r="6476" spans="23:26" x14ac:dyDescent="0.2">
      <c r="W6476" s="402"/>
      <c r="X6476" s="402"/>
      <c r="Y6476" s="402"/>
      <c r="Z6476" s="402"/>
    </row>
    <row r="6477" spans="23:26" x14ac:dyDescent="0.2">
      <c r="W6477" s="402"/>
      <c r="X6477" s="402"/>
      <c r="Y6477" s="402"/>
      <c r="Z6477" s="402"/>
    </row>
    <row r="6478" spans="23:26" x14ac:dyDescent="0.2">
      <c r="W6478" s="402"/>
      <c r="X6478" s="402"/>
      <c r="Y6478" s="402"/>
      <c r="Z6478" s="402"/>
    </row>
    <row r="6479" spans="23:26" x14ac:dyDescent="0.2">
      <c r="W6479" s="402"/>
      <c r="X6479" s="402"/>
      <c r="Y6479" s="402"/>
      <c r="Z6479" s="402"/>
    </row>
    <row r="6480" spans="23:26" x14ac:dyDescent="0.2">
      <c r="W6480" s="402"/>
      <c r="X6480" s="402"/>
      <c r="Y6480" s="402"/>
      <c r="Z6480" s="402"/>
    </row>
    <row r="6481" spans="23:26" x14ac:dyDescent="0.2">
      <c r="W6481" s="402"/>
      <c r="X6481" s="402"/>
      <c r="Y6481" s="402"/>
      <c r="Z6481" s="402"/>
    </row>
    <row r="6482" spans="23:26" x14ac:dyDescent="0.2">
      <c r="W6482" s="402"/>
      <c r="X6482" s="402"/>
      <c r="Y6482" s="402"/>
      <c r="Z6482" s="402"/>
    </row>
    <row r="6483" spans="23:26" x14ac:dyDescent="0.2">
      <c r="W6483" s="402"/>
      <c r="X6483" s="402"/>
      <c r="Y6483" s="402"/>
      <c r="Z6483" s="402"/>
    </row>
    <row r="6484" spans="23:26" x14ac:dyDescent="0.2">
      <c r="W6484" s="402"/>
      <c r="X6484" s="402"/>
      <c r="Y6484" s="402"/>
      <c r="Z6484" s="402"/>
    </row>
    <row r="6485" spans="23:26" x14ac:dyDescent="0.2">
      <c r="W6485" s="402"/>
      <c r="X6485" s="402"/>
      <c r="Y6485" s="402"/>
      <c r="Z6485" s="402"/>
    </row>
    <row r="6486" spans="23:26" x14ac:dyDescent="0.2">
      <c r="W6486" s="402"/>
      <c r="X6486" s="402"/>
      <c r="Y6486" s="402"/>
      <c r="Z6486" s="402"/>
    </row>
    <row r="6487" spans="23:26" x14ac:dyDescent="0.2">
      <c r="W6487" s="402"/>
      <c r="X6487" s="402"/>
      <c r="Y6487" s="402"/>
      <c r="Z6487" s="402"/>
    </row>
    <row r="6488" spans="23:26" x14ac:dyDescent="0.2">
      <c r="W6488" s="402"/>
      <c r="X6488" s="402"/>
      <c r="Y6488" s="402"/>
      <c r="Z6488" s="402"/>
    </row>
    <row r="6489" spans="23:26" x14ac:dyDescent="0.2">
      <c r="W6489" s="402"/>
      <c r="X6489" s="402"/>
      <c r="Y6489" s="402"/>
      <c r="Z6489" s="402"/>
    </row>
    <row r="6490" spans="23:26" x14ac:dyDescent="0.2">
      <c r="W6490" s="402"/>
      <c r="X6490" s="402"/>
      <c r="Y6490" s="402"/>
      <c r="Z6490" s="402"/>
    </row>
    <row r="6491" spans="23:26" x14ac:dyDescent="0.2">
      <c r="W6491" s="402"/>
      <c r="X6491" s="402"/>
      <c r="Y6491" s="402"/>
      <c r="Z6491" s="402"/>
    </row>
    <row r="6492" spans="23:26" x14ac:dyDescent="0.2">
      <c r="W6492" s="402"/>
      <c r="X6492" s="402"/>
      <c r="Y6492" s="402"/>
      <c r="Z6492" s="402"/>
    </row>
    <row r="6493" spans="23:26" x14ac:dyDescent="0.2">
      <c r="W6493" s="402"/>
      <c r="X6493" s="402"/>
      <c r="Y6493" s="402"/>
      <c r="Z6493" s="402"/>
    </row>
    <row r="6494" spans="23:26" x14ac:dyDescent="0.2">
      <c r="W6494" s="402"/>
      <c r="X6494" s="402"/>
      <c r="Y6494" s="402"/>
      <c r="Z6494" s="402"/>
    </row>
    <row r="6495" spans="23:26" x14ac:dyDescent="0.2">
      <c r="W6495" s="402"/>
      <c r="X6495" s="402"/>
      <c r="Y6495" s="402"/>
      <c r="Z6495" s="402"/>
    </row>
    <row r="6496" spans="23:26" x14ac:dyDescent="0.2">
      <c r="W6496" s="402"/>
      <c r="X6496" s="402"/>
      <c r="Y6496" s="402"/>
      <c r="Z6496" s="402"/>
    </row>
    <row r="6497" spans="23:26" x14ac:dyDescent="0.2">
      <c r="W6497" s="402"/>
      <c r="X6497" s="402"/>
      <c r="Y6497" s="402"/>
      <c r="Z6497" s="402"/>
    </row>
    <row r="6498" spans="23:26" x14ac:dyDescent="0.2">
      <c r="W6498" s="402"/>
      <c r="X6498" s="402"/>
      <c r="Y6498" s="402"/>
      <c r="Z6498" s="402"/>
    </row>
    <row r="6499" spans="23:26" x14ac:dyDescent="0.2">
      <c r="W6499" s="402"/>
      <c r="X6499" s="402"/>
      <c r="Y6499" s="402"/>
      <c r="Z6499" s="402"/>
    </row>
    <row r="6500" spans="23:26" x14ac:dyDescent="0.2">
      <c r="W6500" s="402"/>
      <c r="X6500" s="402"/>
      <c r="Y6500" s="402"/>
      <c r="Z6500" s="402"/>
    </row>
    <row r="6501" spans="23:26" x14ac:dyDescent="0.2">
      <c r="W6501" s="402"/>
      <c r="X6501" s="402"/>
      <c r="Y6501" s="402"/>
      <c r="Z6501" s="402"/>
    </row>
    <row r="6502" spans="23:26" x14ac:dyDescent="0.2">
      <c r="W6502" s="402"/>
      <c r="X6502" s="402"/>
      <c r="Y6502" s="402"/>
      <c r="Z6502" s="402"/>
    </row>
    <row r="6503" spans="23:26" x14ac:dyDescent="0.2">
      <c r="W6503" s="402"/>
      <c r="X6503" s="402"/>
      <c r="Y6503" s="402"/>
      <c r="Z6503" s="402"/>
    </row>
    <row r="6504" spans="23:26" x14ac:dyDescent="0.2">
      <c r="W6504" s="402"/>
      <c r="X6504" s="402"/>
      <c r="Y6504" s="402"/>
      <c r="Z6504" s="402"/>
    </row>
    <row r="6505" spans="23:26" x14ac:dyDescent="0.2">
      <c r="W6505" s="402"/>
      <c r="X6505" s="402"/>
      <c r="Y6505" s="402"/>
      <c r="Z6505" s="402"/>
    </row>
    <row r="6506" spans="23:26" x14ac:dyDescent="0.2">
      <c r="W6506" s="402"/>
      <c r="X6506" s="402"/>
      <c r="Y6506" s="402"/>
      <c r="Z6506" s="402"/>
    </row>
    <row r="6507" spans="23:26" x14ac:dyDescent="0.2">
      <c r="W6507" s="402"/>
      <c r="X6507" s="402"/>
      <c r="Y6507" s="402"/>
      <c r="Z6507" s="402"/>
    </row>
    <row r="6508" spans="23:26" x14ac:dyDescent="0.2">
      <c r="W6508" s="402"/>
      <c r="X6508" s="402"/>
      <c r="Y6508" s="402"/>
      <c r="Z6508" s="402"/>
    </row>
    <row r="6509" spans="23:26" x14ac:dyDescent="0.2">
      <c r="W6509" s="402"/>
      <c r="X6509" s="402"/>
      <c r="Y6509" s="402"/>
      <c r="Z6509" s="402"/>
    </row>
    <row r="6510" spans="23:26" x14ac:dyDescent="0.2">
      <c r="W6510" s="402"/>
      <c r="X6510" s="402"/>
      <c r="Y6510" s="402"/>
      <c r="Z6510" s="402"/>
    </row>
    <row r="6511" spans="23:26" x14ac:dyDescent="0.2">
      <c r="W6511" s="402"/>
      <c r="X6511" s="402"/>
      <c r="Y6511" s="402"/>
      <c r="Z6511" s="402"/>
    </row>
    <row r="6512" spans="23:26" x14ac:dyDescent="0.2">
      <c r="W6512" s="402"/>
      <c r="X6512" s="402"/>
      <c r="Y6512" s="402"/>
      <c r="Z6512" s="402"/>
    </row>
    <row r="6513" spans="23:26" x14ac:dyDescent="0.2">
      <c r="W6513" s="402"/>
      <c r="X6513" s="402"/>
      <c r="Y6513" s="402"/>
      <c r="Z6513" s="402"/>
    </row>
    <row r="6514" spans="23:26" x14ac:dyDescent="0.2">
      <c r="W6514" s="402"/>
      <c r="X6514" s="402"/>
      <c r="Y6514" s="402"/>
      <c r="Z6514" s="402"/>
    </row>
    <row r="6515" spans="23:26" x14ac:dyDescent="0.2">
      <c r="W6515" s="402"/>
      <c r="X6515" s="402"/>
      <c r="Y6515" s="402"/>
      <c r="Z6515" s="402"/>
    </row>
    <row r="6516" spans="23:26" x14ac:dyDescent="0.2">
      <c r="W6516" s="402"/>
      <c r="X6516" s="402"/>
      <c r="Y6516" s="402"/>
      <c r="Z6516" s="402"/>
    </row>
    <row r="6517" spans="23:26" x14ac:dyDescent="0.2">
      <c r="W6517" s="402"/>
      <c r="X6517" s="402"/>
      <c r="Y6517" s="402"/>
      <c r="Z6517" s="402"/>
    </row>
    <row r="6518" spans="23:26" x14ac:dyDescent="0.2">
      <c r="W6518" s="402"/>
      <c r="X6518" s="402"/>
      <c r="Y6518" s="402"/>
      <c r="Z6518" s="402"/>
    </row>
    <row r="6519" spans="23:26" x14ac:dyDescent="0.2">
      <c r="W6519" s="402"/>
      <c r="X6519" s="402"/>
      <c r="Y6519" s="402"/>
      <c r="Z6519" s="402"/>
    </row>
    <row r="6520" spans="23:26" x14ac:dyDescent="0.2">
      <c r="W6520" s="402"/>
      <c r="X6520" s="402"/>
      <c r="Y6520" s="402"/>
      <c r="Z6520" s="402"/>
    </row>
    <row r="6521" spans="23:26" x14ac:dyDescent="0.2">
      <c r="W6521" s="402"/>
      <c r="X6521" s="402"/>
      <c r="Y6521" s="402"/>
      <c r="Z6521" s="402"/>
    </row>
    <row r="6522" spans="23:26" x14ac:dyDescent="0.2">
      <c r="W6522" s="402"/>
      <c r="X6522" s="402"/>
      <c r="Y6522" s="402"/>
      <c r="Z6522" s="402"/>
    </row>
    <row r="6523" spans="23:26" x14ac:dyDescent="0.2">
      <c r="W6523" s="402"/>
      <c r="X6523" s="402"/>
      <c r="Y6523" s="402"/>
      <c r="Z6523" s="402"/>
    </row>
    <row r="6524" spans="23:26" x14ac:dyDescent="0.2">
      <c r="W6524" s="402"/>
      <c r="X6524" s="402"/>
      <c r="Y6524" s="402"/>
      <c r="Z6524" s="402"/>
    </row>
    <row r="6525" spans="23:26" x14ac:dyDescent="0.2">
      <c r="W6525" s="402"/>
      <c r="X6525" s="402"/>
      <c r="Y6525" s="402"/>
      <c r="Z6525" s="402"/>
    </row>
    <row r="6526" spans="23:26" x14ac:dyDescent="0.2">
      <c r="W6526" s="402"/>
      <c r="X6526" s="402"/>
      <c r="Y6526" s="402"/>
      <c r="Z6526" s="402"/>
    </row>
    <row r="6527" spans="23:26" x14ac:dyDescent="0.2">
      <c r="W6527" s="402"/>
      <c r="X6527" s="402"/>
      <c r="Y6527" s="402"/>
      <c r="Z6527" s="402"/>
    </row>
    <row r="6528" spans="23:26" x14ac:dyDescent="0.2">
      <c r="W6528" s="402"/>
      <c r="X6528" s="402"/>
      <c r="Y6528" s="402"/>
      <c r="Z6528" s="402"/>
    </row>
    <row r="6529" spans="23:26" x14ac:dyDescent="0.2">
      <c r="W6529" s="402"/>
      <c r="X6529" s="402"/>
      <c r="Y6529" s="402"/>
      <c r="Z6529" s="402"/>
    </row>
    <row r="6530" spans="23:26" x14ac:dyDescent="0.2">
      <c r="W6530" s="402"/>
      <c r="X6530" s="402"/>
      <c r="Y6530" s="402"/>
      <c r="Z6530" s="402"/>
    </row>
    <row r="6531" spans="23:26" x14ac:dyDescent="0.2">
      <c r="W6531" s="402"/>
      <c r="X6531" s="402"/>
      <c r="Y6531" s="402"/>
      <c r="Z6531" s="402"/>
    </row>
    <row r="6532" spans="23:26" x14ac:dyDescent="0.2">
      <c r="W6532" s="402"/>
      <c r="X6532" s="402"/>
      <c r="Y6532" s="402"/>
      <c r="Z6532" s="402"/>
    </row>
    <row r="6533" spans="23:26" x14ac:dyDescent="0.2">
      <c r="W6533" s="402"/>
      <c r="X6533" s="402"/>
      <c r="Y6533" s="402"/>
      <c r="Z6533" s="402"/>
    </row>
    <row r="6534" spans="23:26" x14ac:dyDescent="0.2">
      <c r="W6534" s="402"/>
      <c r="X6534" s="402"/>
      <c r="Y6534" s="402"/>
      <c r="Z6534" s="402"/>
    </row>
    <row r="6535" spans="23:26" x14ac:dyDescent="0.2">
      <c r="W6535" s="402"/>
      <c r="X6535" s="402"/>
      <c r="Y6535" s="402"/>
      <c r="Z6535" s="402"/>
    </row>
    <row r="6536" spans="23:26" x14ac:dyDescent="0.2">
      <c r="W6536" s="402"/>
      <c r="X6536" s="402"/>
      <c r="Y6536" s="402"/>
      <c r="Z6536" s="402"/>
    </row>
    <row r="6537" spans="23:26" x14ac:dyDescent="0.2">
      <c r="W6537" s="402"/>
      <c r="X6537" s="402"/>
      <c r="Y6537" s="402"/>
      <c r="Z6537" s="402"/>
    </row>
    <row r="6538" spans="23:26" x14ac:dyDescent="0.2">
      <c r="W6538" s="402"/>
      <c r="X6538" s="402"/>
      <c r="Y6538" s="402"/>
      <c r="Z6538" s="402"/>
    </row>
    <row r="6539" spans="23:26" x14ac:dyDescent="0.2">
      <c r="W6539" s="402"/>
      <c r="X6539" s="402"/>
      <c r="Y6539" s="402"/>
      <c r="Z6539" s="402"/>
    </row>
    <row r="6540" spans="23:26" x14ac:dyDescent="0.2">
      <c r="W6540" s="402"/>
      <c r="X6540" s="402"/>
      <c r="Y6540" s="402"/>
      <c r="Z6540" s="402"/>
    </row>
    <row r="6541" spans="23:26" x14ac:dyDescent="0.2">
      <c r="W6541" s="402"/>
      <c r="X6541" s="402"/>
      <c r="Y6541" s="402"/>
      <c r="Z6541" s="402"/>
    </row>
    <row r="6542" spans="23:26" x14ac:dyDescent="0.2">
      <c r="W6542" s="402"/>
      <c r="X6542" s="402"/>
      <c r="Y6542" s="402"/>
      <c r="Z6542" s="402"/>
    </row>
    <row r="6543" spans="23:26" x14ac:dyDescent="0.2">
      <c r="W6543" s="402"/>
      <c r="X6543" s="402"/>
      <c r="Y6543" s="402"/>
      <c r="Z6543" s="402"/>
    </row>
    <row r="6544" spans="23:26" x14ac:dyDescent="0.2">
      <c r="W6544" s="402"/>
      <c r="X6544" s="402"/>
      <c r="Y6544" s="402"/>
      <c r="Z6544" s="402"/>
    </row>
    <row r="6545" spans="23:26" x14ac:dyDescent="0.2">
      <c r="W6545" s="402"/>
      <c r="X6545" s="402"/>
      <c r="Y6545" s="402"/>
      <c r="Z6545" s="402"/>
    </row>
    <row r="6546" spans="23:26" x14ac:dyDescent="0.2">
      <c r="W6546" s="402"/>
      <c r="X6546" s="402"/>
      <c r="Y6546" s="402"/>
      <c r="Z6546" s="402"/>
    </row>
    <row r="6547" spans="23:26" x14ac:dyDescent="0.2">
      <c r="W6547" s="402"/>
      <c r="X6547" s="402"/>
      <c r="Y6547" s="402"/>
      <c r="Z6547" s="402"/>
    </row>
    <row r="6548" spans="23:26" x14ac:dyDescent="0.2">
      <c r="W6548" s="402"/>
      <c r="X6548" s="402"/>
      <c r="Y6548" s="402"/>
      <c r="Z6548" s="402"/>
    </row>
    <row r="6549" spans="23:26" x14ac:dyDescent="0.2">
      <c r="W6549" s="402"/>
      <c r="X6549" s="402"/>
      <c r="Y6549" s="402"/>
      <c r="Z6549" s="402"/>
    </row>
    <row r="6550" spans="23:26" x14ac:dyDescent="0.2">
      <c r="W6550" s="402"/>
      <c r="X6550" s="402"/>
      <c r="Y6550" s="402"/>
      <c r="Z6550" s="402"/>
    </row>
    <row r="6551" spans="23:26" x14ac:dyDescent="0.2">
      <c r="W6551" s="402"/>
      <c r="X6551" s="402"/>
      <c r="Y6551" s="402"/>
      <c r="Z6551" s="402"/>
    </row>
    <row r="6552" spans="23:26" x14ac:dyDescent="0.2">
      <c r="W6552" s="402"/>
      <c r="X6552" s="402"/>
      <c r="Y6552" s="402"/>
      <c r="Z6552" s="402"/>
    </row>
    <row r="6553" spans="23:26" x14ac:dyDescent="0.2">
      <c r="W6553" s="402"/>
      <c r="X6553" s="402"/>
      <c r="Y6553" s="402"/>
      <c r="Z6553" s="402"/>
    </row>
    <row r="6554" spans="23:26" x14ac:dyDescent="0.2">
      <c r="W6554" s="402"/>
      <c r="X6554" s="402"/>
      <c r="Y6554" s="402"/>
      <c r="Z6554" s="402"/>
    </row>
    <row r="6555" spans="23:26" x14ac:dyDescent="0.2">
      <c r="W6555" s="402"/>
      <c r="X6555" s="402"/>
      <c r="Y6555" s="402"/>
      <c r="Z6555" s="402"/>
    </row>
    <row r="6556" spans="23:26" x14ac:dyDescent="0.2">
      <c r="W6556" s="402"/>
      <c r="X6556" s="402"/>
      <c r="Y6556" s="402"/>
      <c r="Z6556" s="402"/>
    </row>
    <row r="6557" spans="23:26" x14ac:dyDescent="0.2">
      <c r="W6557" s="402"/>
      <c r="X6557" s="402"/>
      <c r="Y6557" s="402"/>
      <c r="Z6557" s="402"/>
    </row>
    <row r="6558" spans="23:26" x14ac:dyDescent="0.2">
      <c r="W6558" s="402"/>
      <c r="X6558" s="402"/>
      <c r="Y6558" s="402"/>
      <c r="Z6558" s="402"/>
    </row>
    <row r="6559" spans="23:26" x14ac:dyDescent="0.2">
      <c r="W6559" s="402"/>
      <c r="X6559" s="402"/>
      <c r="Y6559" s="402"/>
      <c r="Z6559" s="402"/>
    </row>
    <row r="6560" spans="23:26" x14ac:dyDescent="0.2">
      <c r="W6560" s="402"/>
      <c r="X6560" s="402"/>
      <c r="Y6560" s="402"/>
      <c r="Z6560" s="402"/>
    </row>
    <row r="6561" spans="23:26" x14ac:dyDescent="0.2">
      <c r="W6561" s="402"/>
      <c r="X6561" s="402"/>
      <c r="Y6561" s="402"/>
      <c r="Z6561" s="402"/>
    </row>
    <row r="6562" spans="23:26" x14ac:dyDescent="0.2">
      <c r="W6562" s="402"/>
      <c r="X6562" s="402"/>
      <c r="Y6562" s="402"/>
      <c r="Z6562" s="402"/>
    </row>
    <row r="6563" spans="23:26" x14ac:dyDescent="0.2">
      <c r="W6563" s="402"/>
      <c r="X6563" s="402"/>
      <c r="Y6563" s="402"/>
      <c r="Z6563" s="402"/>
    </row>
    <row r="6564" spans="23:26" x14ac:dyDescent="0.2">
      <c r="W6564" s="402"/>
      <c r="X6564" s="402"/>
      <c r="Y6564" s="402"/>
      <c r="Z6564" s="402"/>
    </row>
    <row r="6565" spans="23:26" x14ac:dyDescent="0.2">
      <c r="W6565" s="402"/>
      <c r="X6565" s="402"/>
      <c r="Y6565" s="402"/>
      <c r="Z6565" s="402"/>
    </row>
    <row r="6566" spans="23:26" x14ac:dyDescent="0.2">
      <c r="W6566" s="402"/>
      <c r="X6566" s="402"/>
      <c r="Y6566" s="402"/>
      <c r="Z6566" s="402"/>
    </row>
    <row r="6567" spans="23:26" x14ac:dyDescent="0.2">
      <c r="W6567" s="402"/>
      <c r="X6567" s="402"/>
      <c r="Y6567" s="402"/>
      <c r="Z6567" s="402"/>
    </row>
    <row r="6568" spans="23:26" x14ac:dyDescent="0.2">
      <c r="W6568" s="402"/>
      <c r="X6568" s="402"/>
      <c r="Y6568" s="402"/>
      <c r="Z6568" s="402"/>
    </row>
    <row r="6569" spans="23:26" x14ac:dyDescent="0.2">
      <c r="W6569" s="402"/>
      <c r="X6569" s="402"/>
      <c r="Y6569" s="402"/>
      <c r="Z6569" s="402"/>
    </row>
    <row r="6570" spans="23:26" x14ac:dyDescent="0.2">
      <c r="W6570" s="402"/>
      <c r="X6570" s="402"/>
      <c r="Y6570" s="402"/>
      <c r="Z6570" s="402"/>
    </row>
    <row r="6571" spans="23:26" x14ac:dyDescent="0.2">
      <c r="W6571" s="402"/>
      <c r="X6571" s="402"/>
      <c r="Y6571" s="402"/>
      <c r="Z6571" s="402"/>
    </row>
    <row r="6572" spans="23:26" x14ac:dyDescent="0.2">
      <c r="W6572" s="402"/>
      <c r="X6572" s="402"/>
      <c r="Y6572" s="402"/>
      <c r="Z6572" s="402"/>
    </row>
    <row r="6573" spans="23:26" x14ac:dyDescent="0.2">
      <c r="W6573" s="402"/>
      <c r="X6573" s="402"/>
      <c r="Y6573" s="402"/>
      <c r="Z6573" s="402"/>
    </row>
    <row r="6574" spans="23:26" x14ac:dyDescent="0.2">
      <c r="W6574" s="402"/>
      <c r="X6574" s="402"/>
      <c r="Y6574" s="402"/>
      <c r="Z6574" s="402"/>
    </row>
    <row r="6575" spans="23:26" x14ac:dyDescent="0.2">
      <c r="W6575" s="402"/>
      <c r="X6575" s="402"/>
      <c r="Y6575" s="402"/>
      <c r="Z6575" s="402"/>
    </row>
    <row r="6576" spans="23:26" x14ac:dyDescent="0.2">
      <c r="W6576" s="402"/>
      <c r="X6576" s="402"/>
      <c r="Y6576" s="402"/>
      <c r="Z6576" s="402"/>
    </row>
    <row r="6577" spans="23:26" x14ac:dyDescent="0.2">
      <c r="W6577" s="402"/>
      <c r="X6577" s="402"/>
      <c r="Y6577" s="402"/>
      <c r="Z6577" s="402"/>
    </row>
    <row r="6578" spans="23:26" x14ac:dyDescent="0.2">
      <c r="W6578" s="402"/>
      <c r="X6578" s="402"/>
      <c r="Y6578" s="402"/>
      <c r="Z6578" s="402"/>
    </row>
    <row r="6579" spans="23:26" x14ac:dyDescent="0.2">
      <c r="W6579" s="402"/>
      <c r="X6579" s="402"/>
      <c r="Y6579" s="402"/>
      <c r="Z6579" s="402"/>
    </row>
    <row r="6580" spans="23:26" x14ac:dyDescent="0.2">
      <c r="W6580" s="402"/>
      <c r="X6580" s="402"/>
      <c r="Y6580" s="402"/>
      <c r="Z6580" s="402"/>
    </row>
    <row r="6581" spans="23:26" x14ac:dyDescent="0.2">
      <c r="W6581" s="402"/>
      <c r="X6581" s="402"/>
      <c r="Y6581" s="402"/>
      <c r="Z6581" s="402"/>
    </row>
    <row r="6582" spans="23:26" x14ac:dyDescent="0.2">
      <c r="W6582" s="402"/>
      <c r="X6582" s="402"/>
      <c r="Y6582" s="402"/>
      <c r="Z6582" s="402"/>
    </row>
    <row r="6583" spans="23:26" x14ac:dyDescent="0.2">
      <c r="W6583" s="402"/>
      <c r="X6583" s="402"/>
      <c r="Y6583" s="402"/>
      <c r="Z6583" s="402"/>
    </row>
    <row r="6584" spans="23:26" x14ac:dyDescent="0.2">
      <c r="W6584" s="402"/>
      <c r="X6584" s="402"/>
      <c r="Y6584" s="402"/>
      <c r="Z6584" s="402"/>
    </row>
    <row r="6585" spans="23:26" x14ac:dyDescent="0.2">
      <c r="W6585" s="402"/>
      <c r="X6585" s="402"/>
      <c r="Y6585" s="402"/>
      <c r="Z6585" s="402"/>
    </row>
    <row r="6586" spans="23:26" x14ac:dyDescent="0.2">
      <c r="W6586" s="402"/>
      <c r="X6586" s="402"/>
      <c r="Y6586" s="402"/>
      <c r="Z6586" s="402"/>
    </row>
    <row r="6587" spans="23:26" x14ac:dyDescent="0.2">
      <c r="W6587" s="402"/>
      <c r="X6587" s="402"/>
      <c r="Y6587" s="402"/>
      <c r="Z6587" s="402"/>
    </row>
    <row r="6588" spans="23:26" x14ac:dyDescent="0.2">
      <c r="W6588" s="402"/>
      <c r="X6588" s="402"/>
      <c r="Y6588" s="402"/>
      <c r="Z6588" s="402"/>
    </row>
    <row r="6589" spans="23:26" x14ac:dyDescent="0.2">
      <c r="W6589" s="402"/>
      <c r="X6589" s="402"/>
      <c r="Y6589" s="402"/>
      <c r="Z6589" s="402"/>
    </row>
    <row r="6590" spans="23:26" x14ac:dyDescent="0.2">
      <c r="W6590" s="402"/>
      <c r="X6590" s="402"/>
      <c r="Y6590" s="402"/>
      <c r="Z6590" s="402"/>
    </row>
    <row r="6591" spans="23:26" x14ac:dyDescent="0.2">
      <c r="W6591" s="402"/>
      <c r="X6591" s="402"/>
      <c r="Y6591" s="402"/>
      <c r="Z6591" s="402"/>
    </row>
    <row r="6592" spans="23:26" x14ac:dyDescent="0.2">
      <c r="W6592" s="402"/>
      <c r="X6592" s="402"/>
      <c r="Y6592" s="402"/>
      <c r="Z6592" s="402"/>
    </row>
    <row r="6593" spans="23:26" x14ac:dyDescent="0.2">
      <c r="W6593" s="402"/>
      <c r="X6593" s="402"/>
      <c r="Y6593" s="402"/>
      <c r="Z6593" s="402"/>
    </row>
    <row r="6594" spans="23:26" x14ac:dyDescent="0.2">
      <c r="W6594" s="402"/>
      <c r="X6594" s="402"/>
      <c r="Y6594" s="402"/>
      <c r="Z6594" s="402"/>
    </row>
    <row r="6595" spans="23:26" x14ac:dyDescent="0.2">
      <c r="W6595" s="402"/>
      <c r="X6595" s="402"/>
      <c r="Y6595" s="402"/>
      <c r="Z6595" s="402"/>
    </row>
    <row r="6596" spans="23:26" x14ac:dyDescent="0.2">
      <c r="W6596" s="402"/>
      <c r="X6596" s="402"/>
      <c r="Y6596" s="402"/>
      <c r="Z6596" s="402"/>
    </row>
    <row r="6597" spans="23:26" x14ac:dyDescent="0.2">
      <c r="W6597" s="402"/>
      <c r="X6597" s="402"/>
      <c r="Y6597" s="402"/>
      <c r="Z6597" s="402"/>
    </row>
    <row r="6598" spans="23:26" x14ac:dyDescent="0.2">
      <c r="W6598" s="402"/>
      <c r="X6598" s="402"/>
      <c r="Y6598" s="402"/>
      <c r="Z6598" s="402"/>
    </row>
    <row r="6599" spans="23:26" x14ac:dyDescent="0.2">
      <c r="W6599" s="402"/>
      <c r="X6599" s="402"/>
      <c r="Y6599" s="402"/>
      <c r="Z6599" s="402"/>
    </row>
    <row r="6600" spans="23:26" x14ac:dyDescent="0.2">
      <c r="W6600" s="402"/>
      <c r="X6600" s="402"/>
      <c r="Y6600" s="402"/>
      <c r="Z6600" s="402"/>
    </row>
    <row r="6601" spans="23:26" x14ac:dyDescent="0.2">
      <c r="W6601" s="402"/>
      <c r="X6601" s="402"/>
      <c r="Y6601" s="402"/>
      <c r="Z6601" s="402"/>
    </row>
    <row r="6602" spans="23:26" x14ac:dyDescent="0.2">
      <c r="W6602" s="402"/>
      <c r="X6602" s="402"/>
      <c r="Y6602" s="402"/>
      <c r="Z6602" s="402"/>
    </row>
    <row r="6603" spans="23:26" x14ac:dyDescent="0.2">
      <c r="W6603" s="402"/>
      <c r="X6603" s="402"/>
      <c r="Y6603" s="402"/>
      <c r="Z6603" s="402"/>
    </row>
    <row r="6604" spans="23:26" x14ac:dyDescent="0.2">
      <c r="W6604" s="402"/>
      <c r="X6604" s="402"/>
      <c r="Y6604" s="402"/>
      <c r="Z6604" s="402"/>
    </row>
    <row r="6605" spans="23:26" x14ac:dyDescent="0.2">
      <c r="W6605" s="402"/>
      <c r="X6605" s="402"/>
      <c r="Y6605" s="402"/>
      <c r="Z6605" s="402"/>
    </row>
    <row r="6606" spans="23:26" x14ac:dyDescent="0.2">
      <c r="W6606" s="402"/>
      <c r="X6606" s="402"/>
      <c r="Y6606" s="402"/>
      <c r="Z6606" s="402"/>
    </row>
    <row r="6607" spans="23:26" x14ac:dyDescent="0.2">
      <c r="W6607" s="402"/>
      <c r="X6607" s="402"/>
      <c r="Y6607" s="402"/>
      <c r="Z6607" s="402"/>
    </row>
    <row r="6608" spans="23:26" x14ac:dyDescent="0.2">
      <c r="W6608" s="402"/>
      <c r="X6608" s="402"/>
      <c r="Y6608" s="402"/>
      <c r="Z6608" s="402"/>
    </row>
    <row r="6609" spans="23:26" x14ac:dyDescent="0.2">
      <c r="W6609" s="402"/>
      <c r="X6609" s="402"/>
      <c r="Y6609" s="402"/>
      <c r="Z6609" s="402"/>
    </row>
    <row r="6610" spans="23:26" x14ac:dyDescent="0.2">
      <c r="W6610" s="402"/>
      <c r="X6610" s="402"/>
      <c r="Y6610" s="402"/>
      <c r="Z6610" s="402"/>
    </row>
    <row r="6611" spans="23:26" x14ac:dyDescent="0.2">
      <c r="W6611" s="402"/>
      <c r="X6611" s="402"/>
      <c r="Y6611" s="402"/>
      <c r="Z6611" s="402"/>
    </row>
    <row r="6612" spans="23:26" x14ac:dyDescent="0.2">
      <c r="W6612" s="402"/>
      <c r="X6612" s="402"/>
      <c r="Y6612" s="402"/>
      <c r="Z6612" s="402"/>
    </row>
    <row r="6613" spans="23:26" x14ac:dyDescent="0.2">
      <c r="W6613" s="402"/>
      <c r="X6613" s="402"/>
      <c r="Y6613" s="402"/>
      <c r="Z6613" s="402"/>
    </row>
    <row r="6614" spans="23:26" x14ac:dyDescent="0.2">
      <c r="W6614" s="402"/>
      <c r="X6614" s="402"/>
      <c r="Y6614" s="402"/>
      <c r="Z6614" s="402"/>
    </row>
    <row r="6615" spans="23:26" x14ac:dyDescent="0.2">
      <c r="W6615" s="402"/>
      <c r="X6615" s="402"/>
      <c r="Y6615" s="402"/>
      <c r="Z6615" s="402"/>
    </row>
    <row r="6616" spans="23:26" x14ac:dyDescent="0.2">
      <c r="W6616" s="402"/>
      <c r="X6616" s="402"/>
      <c r="Y6616" s="402"/>
      <c r="Z6616" s="402"/>
    </row>
    <row r="6617" spans="23:26" x14ac:dyDescent="0.2">
      <c r="W6617" s="402"/>
      <c r="X6617" s="402"/>
      <c r="Y6617" s="402"/>
      <c r="Z6617" s="402"/>
    </row>
    <row r="6618" spans="23:26" x14ac:dyDescent="0.2">
      <c r="W6618" s="402"/>
      <c r="X6618" s="402"/>
      <c r="Y6618" s="402"/>
      <c r="Z6618" s="402"/>
    </row>
    <row r="6619" spans="23:26" x14ac:dyDescent="0.2">
      <c r="W6619" s="402"/>
      <c r="X6619" s="402"/>
      <c r="Y6619" s="402"/>
      <c r="Z6619" s="402"/>
    </row>
    <row r="6620" spans="23:26" x14ac:dyDescent="0.2">
      <c r="W6620" s="402"/>
      <c r="X6620" s="402"/>
      <c r="Y6620" s="402"/>
      <c r="Z6620" s="402"/>
    </row>
    <row r="6621" spans="23:26" x14ac:dyDescent="0.2">
      <c r="W6621" s="402"/>
      <c r="X6621" s="402"/>
      <c r="Y6621" s="402"/>
      <c r="Z6621" s="402"/>
    </row>
    <row r="6622" spans="23:26" x14ac:dyDescent="0.2">
      <c r="W6622" s="402"/>
      <c r="X6622" s="402"/>
      <c r="Y6622" s="402"/>
      <c r="Z6622" s="402"/>
    </row>
    <row r="6623" spans="23:26" x14ac:dyDescent="0.2">
      <c r="W6623" s="402"/>
      <c r="X6623" s="402"/>
      <c r="Y6623" s="402"/>
      <c r="Z6623" s="402"/>
    </row>
    <row r="6624" spans="23:26" x14ac:dyDescent="0.2">
      <c r="W6624" s="402"/>
      <c r="X6624" s="402"/>
      <c r="Y6624" s="402"/>
      <c r="Z6624" s="402"/>
    </row>
    <row r="6625" spans="23:26" x14ac:dyDescent="0.2">
      <c r="W6625" s="402"/>
      <c r="X6625" s="402"/>
      <c r="Y6625" s="402"/>
      <c r="Z6625" s="402"/>
    </row>
    <row r="6626" spans="23:26" x14ac:dyDescent="0.2">
      <c r="W6626" s="402"/>
      <c r="X6626" s="402"/>
      <c r="Y6626" s="402"/>
      <c r="Z6626" s="402"/>
    </row>
    <row r="6627" spans="23:26" x14ac:dyDescent="0.2">
      <c r="W6627" s="402"/>
      <c r="X6627" s="402"/>
      <c r="Y6627" s="402"/>
      <c r="Z6627" s="402"/>
    </row>
    <row r="6628" spans="23:26" x14ac:dyDescent="0.2">
      <c r="W6628" s="402"/>
      <c r="X6628" s="402"/>
      <c r="Y6628" s="402"/>
      <c r="Z6628" s="402"/>
    </row>
    <row r="6629" spans="23:26" x14ac:dyDescent="0.2">
      <c r="W6629" s="402"/>
      <c r="X6629" s="402"/>
      <c r="Y6629" s="402"/>
      <c r="Z6629" s="402"/>
    </row>
    <row r="6630" spans="23:26" x14ac:dyDescent="0.2">
      <c r="W6630" s="402"/>
      <c r="X6630" s="402"/>
      <c r="Y6630" s="402"/>
      <c r="Z6630" s="402"/>
    </row>
    <row r="6631" spans="23:26" x14ac:dyDescent="0.2">
      <c r="W6631" s="402"/>
      <c r="X6631" s="402"/>
      <c r="Y6631" s="402"/>
      <c r="Z6631" s="402"/>
    </row>
    <row r="6632" spans="23:26" x14ac:dyDescent="0.2">
      <c r="W6632" s="402"/>
      <c r="X6632" s="402"/>
      <c r="Y6632" s="402"/>
      <c r="Z6632" s="402"/>
    </row>
    <row r="6633" spans="23:26" x14ac:dyDescent="0.2">
      <c r="W6633" s="402"/>
      <c r="X6633" s="402"/>
      <c r="Y6633" s="402"/>
      <c r="Z6633" s="402"/>
    </row>
    <row r="6634" spans="23:26" x14ac:dyDescent="0.2">
      <c r="W6634" s="402"/>
      <c r="X6634" s="402"/>
      <c r="Y6634" s="402"/>
      <c r="Z6634" s="402"/>
    </row>
    <row r="6635" spans="23:26" x14ac:dyDescent="0.2">
      <c r="W6635" s="402"/>
      <c r="X6635" s="402"/>
      <c r="Y6635" s="402"/>
      <c r="Z6635" s="402"/>
    </row>
    <row r="6636" spans="23:26" x14ac:dyDescent="0.2">
      <c r="W6636" s="402"/>
      <c r="X6636" s="402"/>
      <c r="Y6636" s="402"/>
      <c r="Z6636" s="402"/>
    </row>
    <row r="6637" spans="23:26" x14ac:dyDescent="0.2">
      <c r="W6637" s="402"/>
      <c r="X6637" s="402"/>
      <c r="Y6637" s="402"/>
      <c r="Z6637" s="402"/>
    </row>
    <row r="6638" spans="23:26" x14ac:dyDescent="0.2">
      <c r="W6638" s="402"/>
      <c r="X6638" s="402"/>
      <c r="Y6638" s="402"/>
      <c r="Z6638" s="402"/>
    </row>
    <row r="6639" spans="23:26" x14ac:dyDescent="0.2">
      <c r="W6639" s="402"/>
      <c r="X6639" s="402"/>
      <c r="Y6639" s="402"/>
      <c r="Z6639" s="402"/>
    </row>
    <row r="6640" spans="23:26" x14ac:dyDescent="0.2">
      <c r="W6640" s="402"/>
      <c r="X6640" s="402"/>
      <c r="Y6640" s="402"/>
      <c r="Z6640" s="402"/>
    </row>
    <row r="6641" spans="23:26" x14ac:dyDescent="0.2">
      <c r="W6641" s="402"/>
      <c r="X6641" s="402"/>
      <c r="Y6641" s="402"/>
      <c r="Z6641" s="402"/>
    </row>
    <row r="6642" spans="23:26" x14ac:dyDescent="0.2">
      <c r="W6642" s="402"/>
      <c r="X6642" s="402"/>
      <c r="Y6642" s="402"/>
      <c r="Z6642" s="402"/>
    </row>
    <row r="6643" spans="23:26" x14ac:dyDescent="0.2">
      <c r="W6643" s="402"/>
      <c r="X6643" s="402"/>
      <c r="Y6643" s="402"/>
      <c r="Z6643" s="402"/>
    </row>
    <row r="6644" spans="23:26" x14ac:dyDescent="0.2">
      <c r="W6644" s="402"/>
      <c r="X6644" s="402"/>
      <c r="Y6644" s="402"/>
      <c r="Z6644" s="402"/>
    </row>
    <row r="6645" spans="23:26" x14ac:dyDescent="0.2">
      <c r="W6645" s="402"/>
      <c r="X6645" s="402"/>
      <c r="Y6645" s="402"/>
      <c r="Z6645" s="402"/>
    </row>
    <row r="6646" spans="23:26" x14ac:dyDescent="0.2">
      <c r="W6646" s="402"/>
      <c r="X6646" s="402"/>
      <c r="Y6646" s="402"/>
      <c r="Z6646" s="402"/>
    </row>
    <row r="6647" spans="23:26" x14ac:dyDescent="0.2">
      <c r="W6647" s="402"/>
      <c r="X6647" s="402"/>
      <c r="Y6647" s="402"/>
      <c r="Z6647" s="402"/>
    </row>
    <row r="6648" spans="23:26" x14ac:dyDescent="0.2">
      <c r="W6648" s="402"/>
      <c r="X6648" s="402"/>
      <c r="Y6648" s="402"/>
      <c r="Z6648" s="402"/>
    </row>
    <row r="6649" spans="23:26" x14ac:dyDescent="0.2">
      <c r="W6649" s="402"/>
      <c r="X6649" s="402"/>
      <c r="Y6649" s="402"/>
      <c r="Z6649" s="402"/>
    </row>
    <row r="6650" spans="23:26" x14ac:dyDescent="0.2">
      <c r="W6650" s="402"/>
      <c r="X6650" s="402"/>
      <c r="Y6650" s="402"/>
      <c r="Z6650" s="402"/>
    </row>
    <row r="6651" spans="23:26" x14ac:dyDescent="0.2">
      <c r="W6651" s="402"/>
      <c r="X6651" s="402"/>
      <c r="Y6651" s="402"/>
      <c r="Z6651" s="402"/>
    </row>
    <row r="6652" spans="23:26" x14ac:dyDescent="0.2">
      <c r="W6652" s="402"/>
      <c r="X6652" s="402"/>
      <c r="Y6652" s="402"/>
      <c r="Z6652" s="402"/>
    </row>
    <row r="6653" spans="23:26" x14ac:dyDescent="0.2">
      <c r="W6653" s="402"/>
      <c r="X6653" s="402"/>
      <c r="Y6653" s="402"/>
      <c r="Z6653" s="402"/>
    </row>
    <row r="6654" spans="23:26" x14ac:dyDescent="0.2">
      <c r="W6654" s="402"/>
      <c r="X6654" s="402"/>
      <c r="Y6654" s="402"/>
      <c r="Z6654" s="402"/>
    </row>
    <row r="6655" spans="23:26" x14ac:dyDescent="0.2">
      <c r="W6655" s="402"/>
      <c r="X6655" s="402"/>
      <c r="Y6655" s="402"/>
      <c r="Z6655" s="402"/>
    </row>
    <row r="6656" spans="23:26" x14ac:dyDescent="0.2">
      <c r="W6656" s="402"/>
      <c r="X6656" s="402"/>
      <c r="Y6656" s="402"/>
      <c r="Z6656" s="402"/>
    </row>
    <row r="6657" spans="23:26" x14ac:dyDescent="0.2">
      <c r="W6657" s="402"/>
      <c r="X6657" s="402"/>
      <c r="Y6657" s="402"/>
      <c r="Z6657" s="402"/>
    </row>
    <row r="6658" spans="23:26" x14ac:dyDescent="0.2">
      <c r="W6658" s="402"/>
      <c r="X6658" s="402"/>
      <c r="Y6658" s="402"/>
      <c r="Z6658" s="402"/>
    </row>
    <row r="6659" spans="23:26" x14ac:dyDescent="0.2">
      <c r="W6659" s="402"/>
      <c r="X6659" s="402"/>
      <c r="Y6659" s="402"/>
      <c r="Z6659" s="402"/>
    </row>
    <row r="6660" spans="23:26" x14ac:dyDescent="0.2">
      <c r="W6660" s="402"/>
      <c r="X6660" s="402"/>
      <c r="Y6660" s="402"/>
      <c r="Z6660" s="402"/>
    </row>
    <row r="6661" spans="23:26" x14ac:dyDescent="0.2">
      <c r="W6661" s="402"/>
      <c r="X6661" s="402"/>
      <c r="Y6661" s="402"/>
      <c r="Z6661" s="402"/>
    </row>
    <row r="6662" spans="23:26" x14ac:dyDescent="0.2">
      <c r="W6662" s="402"/>
      <c r="X6662" s="402"/>
      <c r="Y6662" s="402"/>
      <c r="Z6662" s="402"/>
    </row>
    <row r="6663" spans="23:26" x14ac:dyDescent="0.2">
      <c r="W6663" s="402"/>
      <c r="X6663" s="402"/>
      <c r="Y6663" s="402"/>
      <c r="Z6663" s="402"/>
    </row>
    <row r="6664" spans="23:26" x14ac:dyDescent="0.2">
      <c r="W6664" s="402"/>
      <c r="X6664" s="402"/>
      <c r="Y6664" s="402"/>
      <c r="Z6664" s="402"/>
    </row>
    <row r="6665" spans="23:26" x14ac:dyDescent="0.2">
      <c r="W6665" s="402"/>
      <c r="X6665" s="402"/>
      <c r="Y6665" s="402"/>
      <c r="Z6665" s="402"/>
    </row>
    <row r="6666" spans="23:26" x14ac:dyDescent="0.2">
      <c r="W6666" s="402"/>
      <c r="X6666" s="402"/>
      <c r="Y6666" s="402"/>
      <c r="Z6666" s="402"/>
    </row>
    <row r="6667" spans="23:26" x14ac:dyDescent="0.2">
      <c r="W6667" s="402"/>
      <c r="X6667" s="402"/>
      <c r="Y6667" s="402"/>
      <c r="Z6667" s="402"/>
    </row>
    <row r="6668" spans="23:26" x14ac:dyDescent="0.2">
      <c r="W6668" s="402"/>
      <c r="X6668" s="402"/>
      <c r="Y6668" s="402"/>
      <c r="Z6668" s="402"/>
    </row>
    <row r="6669" spans="23:26" x14ac:dyDescent="0.2">
      <c r="W6669" s="402"/>
      <c r="X6669" s="402"/>
      <c r="Y6669" s="402"/>
      <c r="Z6669" s="402"/>
    </row>
    <row r="6670" spans="23:26" x14ac:dyDescent="0.2">
      <c r="W6670" s="402"/>
      <c r="X6670" s="402"/>
      <c r="Y6670" s="402"/>
      <c r="Z6670" s="402"/>
    </row>
    <row r="6671" spans="23:26" x14ac:dyDescent="0.2">
      <c r="W6671" s="402"/>
      <c r="X6671" s="402"/>
      <c r="Y6671" s="402"/>
      <c r="Z6671" s="402"/>
    </row>
    <row r="6672" spans="23:26" x14ac:dyDescent="0.2">
      <c r="W6672" s="402"/>
      <c r="X6672" s="402"/>
      <c r="Y6672" s="402"/>
      <c r="Z6672" s="402"/>
    </row>
    <row r="6673" spans="23:26" x14ac:dyDescent="0.2">
      <c r="W6673" s="402"/>
      <c r="X6673" s="402"/>
      <c r="Y6673" s="402"/>
      <c r="Z6673" s="402"/>
    </row>
    <row r="6674" spans="23:26" x14ac:dyDescent="0.2">
      <c r="W6674" s="402"/>
      <c r="X6674" s="402"/>
      <c r="Y6674" s="402"/>
      <c r="Z6674" s="402"/>
    </row>
    <row r="6675" spans="23:26" x14ac:dyDescent="0.2">
      <c r="W6675" s="402"/>
      <c r="X6675" s="402"/>
      <c r="Y6675" s="402"/>
      <c r="Z6675" s="402"/>
    </row>
    <row r="6676" spans="23:26" x14ac:dyDescent="0.2">
      <c r="W6676" s="402"/>
      <c r="X6676" s="402"/>
      <c r="Y6676" s="402"/>
      <c r="Z6676" s="402"/>
    </row>
    <row r="6677" spans="23:26" x14ac:dyDescent="0.2">
      <c r="W6677" s="402"/>
      <c r="X6677" s="402"/>
      <c r="Y6677" s="402"/>
      <c r="Z6677" s="402"/>
    </row>
    <row r="6678" spans="23:26" x14ac:dyDescent="0.2">
      <c r="W6678" s="402"/>
      <c r="X6678" s="402"/>
      <c r="Y6678" s="402"/>
      <c r="Z6678" s="402"/>
    </row>
    <row r="6679" spans="23:26" x14ac:dyDescent="0.2">
      <c r="W6679" s="402"/>
      <c r="X6679" s="402"/>
      <c r="Y6679" s="402"/>
      <c r="Z6679" s="402"/>
    </row>
    <row r="6680" spans="23:26" x14ac:dyDescent="0.2">
      <c r="W6680" s="402"/>
      <c r="X6680" s="402"/>
      <c r="Y6680" s="402"/>
      <c r="Z6680" s="402"/>
    </row>
    <row r="6681" spans="23:26" x14ac:dyDescent="0.2">
      <c r="W6681" s="402"/>
      <c r="X6681" s="402"/>
      <c r="Y6681" s="402"/>
      <c r="Z6681" s="402"/>
    </row>
    <row r="6682" spans="23:26" x14ac:dyDescent="0.2">
      <c r="W6682" s="402"/>
      <c r="X6682" s="402"/>
      <c r="Y6682" s="402"/>
      <c r="Z6682" s="402"/>
    </row>
    <row r="6683" spans="23:26" x14ac:dyDescent="0.2">
      <c r="W6683" s="402"/>
      <c r="X6683" s="402"/>
      <c r="Y6683" s="402"/>
      <c r="Z6683" s="402"/>
    </row>
    <row r="6684" spans="23:26" x14ac:dyDescent="0.2">
      <c r="W6684" s="402"/>
      <c r="X6684" s="402"/>
      <c r="Y6684" s="402"/>
      <c r="Z6684" s="402"/>
    </row>
    <row r="6685" spans="23:26" x14ac:dyDescent="0.2">
      <c r="W6685" s="402"/>
      <c r="X6685" s="402"/>
      <c r="Y6685" s="402"/>
      <c r="Z6685" s="402"/>
    </row>
    <row r="6686" spans="23:26" x14ac:dyDescent="0.2">
      <c r="W6686" s="402"/>
      <c r="X6686" s="402"/>
      <c r="Y6686" s="402"/>
      <c r="Z6686" s="402"/>
    </row>
    <row r="6687" spans="23:26" x14ac:dyDescent="0.2">
      <c r="W6687" s="402"/>
      <c r="X6687" s="402"/>
      <c r="Y6687" s="402"/>
      <c r="Z6687" s="402"/>
    </row>
    <row r="6688" spans="23:26" x14ac:dyDescent="0.2">
      <c r="W6688" s="402"/>
      <c r="X6688" s="402"/>
      <c r="Y6688" s="402"/>
      <c r="Z6688" s="402"/>
    </row>
    <row r="6689" spans="23:26" x14ac:dyDescent="0.2">
      <c r="W6689" s="402"/>
      <c r="X6689" s="402"/>
      <c r="Y6689" s="402"/>
      <c r="Z6689" s="402"/>
    </row>
    <row r="6690" spans="23:26" x14ac:dyDescent="0.2">
      <c r="W6690" s="402"/>
      <c r="X6690" s="402"/>
      <c r="Y6690" s="402"/>
      <c r="Z6690" s="402"/>
    </row>
    <row r="6691" spans="23:26" x14ac:dyDescent="0.2">
      <c r="W6691" s="402"/>
      <c r="X6691" s="402"/>
      <c r="Y6691" s="402"/>
      <c r="Z6691" s="402"/>
    </row>
    <row r="6692" spans="23:26" x14ac:dyDescent="0.2">
      <c r="W6692" s="402"/>
      <c r="X6692" s="402"/>
      <c r="Y6692" s="402"/>
      <c r="Z6692" s="402"/>
    </row>
    <row r="6693" spans="23:26" x14ac:dyDescent="0.2">
      <c r="W6693" s="402"/>
      <c r="X6693" s="402"/>
      <c r="Y6693" s="402"/>
      <c r="Z6693" s="402"/>
    </row>
    <row r="6694" spans="23:26" x14ac:dyDescent="0.2">
      <c r="W6694" s="402"/>
      <c r="X6694" s="402"/>
      <c r="Y6694" s="402"/>
      <c r="Z6694" s="402"/>
    </row>
    <row r="6695" spans="23:26" x14ac:dyDescent="0.2">
      <c r="W6695" s="402"/>
      <c r="X6695" s="402"/>
      <c r="Y6695" s="402"/>
      <c r="Z6695" s="402"/>
    </row>
    <row r="6696" spans="23:26" x14ac:dyDescent="0.2">
      <c r="W6696" s="402"/>
      <c r="X6696" s="402"/>
      <c r="Y6696" s="402"/>
      <c r="Z6696" s="402"/>
    </row>
    <row r="6697" spans="23:26" x14ac:dyDescent="0.2">
      <c r="W6697" s="402"/>
      <c r="X6697" s="402"/>
      <c r="Y6697" s="402"/>
      <c r="Z6697" s="402"/>
    </row>
    <row r="6698" spans="23:26" x14ac:dyDescent="0.2">
      <c r="W6698" s="402"/>
      <c r="X6698" s="402"/>
      <c r="Y6698" s="402"/>
      <c r="Z6698" s="402"/>
    </row>
    <row r="6699" spans="23:26" x14ac:dyDescent="0.2">
      <c r="W6699" s="402"/>
      <c r="X6699" s="402"/>
      <c r="Y6699" s="402"/>
      <c r="Z6699" s="402"/>
    </row>
    <row r="6700" spans="23:26" x14ac:dyDescent="0.2">
      <c r="W6700" s="402"/>
      <c r="X6700" s="402"/>
      <c r="Y6700" s="402"/>
      <c r="Z6700" s="402"/>
    </row>
    <row r="6701" spans="23:26" x14ac:dyDescent="0.2">
      <c r="W6701" s="402"/>
      <c r="X6701" s="402"/>
      <c r="Y6701" s="402"/>
      <c r="Z6701" s="402"/>
    </row>
    <row r="6702" spans="23:26" x14ac:dyDescent="0.2">
      <c r="W6702" s="402"/>
      <c r="X6702" s="402"/>
      <c r="Y6702" s="402"/>
      <c r="Z6702" s="402"/>
    </row>
    <row r="6703" spans="23:26" x14ac:dyDescent="0.2">
      <c r="W6703" s="402"/>
      <c r="X6703" s="402"/>
      <c r="Y6703" s="402"/>
      <c r="Z6703" s="402"/>
    </row>
    <row r="6704" spans="23:26" x14ac:dyDescent="0.2">
      <c r="W6704" s="402"/>
      <c r="X6704" s="402"/>
      <c r="Y6704" s="402"/>
      <c r="Z6704" s="402"/>
    </row>
    <row r="6705" spans="23:26" x14ac:dyDescent="0.2">
      <c r="W6705" s="402"/>
      <c r="X6705" s="402"/>
      <c r="Y6705" s="402"/>
      <c r="Z6705" s="402"/>
    </row>
    <row r="6706" spans="23:26" x14ac:dyDescent="0.2">
      <c r="W6706" s="402"/>
      <c r="X6706" s="402"/>
      <c r="Y6706" s="402"/>
      <c r="Z6706" s="402"/>
    </row>
    <row r="6707" spans="23:26" x14ac:dyDescent="0.2">
      <c r="W6707" s="402"/>
      <c r="X6707" s="402"/>
      <c r="Y6707" s="402"/>
      <c r="Z6707" s="402"/>
    </row>
    <row r="6708" spans="23:26" x14ac:dyDescent="0.2">
      <c r="W6708" s="402"/>
      <c r="X6708" s="402"/>
      <c r="Y6708" s="402"/>
      <c r="Z6708" s="402"/>
    </row>
    <row r="6709" spans="23:26" x14ac:dyDescent="0.2">
      <c r="W6709" s="402"/>
      <c r="X6709" s="402"/>
      <c r="Y6709" s="402"/>
      <c r="Z6709" s="402"/>
    </row>
    <row r="6710" spans="23:26" x14ac:dyDescent="0.2">
      <c r="W6710" s="402"/>
      <c r="X6710" s="402"/>
      <c r="Y6710" s="402"/>
      <c r="Z6710" s="402"/>
    </row>
    <row r="6711" spans="23:26" x14ac:dyDescent="0.2">
      <c r="W6711" s="402"/>
      <c r="X6711" s="402"/>
      <c r="Y6711" s="402"/>
      <c r="Z6711" s="402"/>
    </row>
    <row r="6712" spans="23:26" x14ac:dyDescent="0.2">
      <c r="W6712" s="402"/>
      <c r="X6712" s="402"/>
      <c r="Y6712" s="402"/>
      <c r="Z6712" s="402"/>
    </row>
    <row r="6713" spans="23:26" x14ac:dyDescent="0.2">
      <c r="W6713" s="402"/>
      <c r="X6713" s="402"/>
      <c r="Y6713" s="402"/>
      <c r="Z6713" s="402"/>
    </row>
    <row r="6714" spans="23:26" x14ac:dyDescent="0.2">
      <c r="W6714" s="402"/>
      <c r="X6714" s="402"/>
      <c r="Y6714" s="402"/>
      <c r="Z6714" s="402"/>
    </row>
    <row r="6715" spans="23:26" x14ac:dyDescent="0.2">
      <c r="W6715" s="402"/>
      <c r="X6715" s="402"/>
      <c r="Y6715" s="402"/>
      <c r="Z6715" s="402"/>
    </row>
    <row r="6716" spans="23:26" x14ac:dyDescent="0.2">
      <c r="W6716" s="402"/>
      <c r="X6716" s="402"/>
      <c r="Y6716" s="402"/>
      <c r="Z6716" s="402"/>
    </row>
    <row r="6717" spans="23:26" x14ac:dyDescent="0.2">
      <c r="W6717" s="402"/>
      <c r="X6717" s="402"/>
      <c r="Y6717" s="402"/>
      <c r="Z6717" s="402"/>
    </row>
    <row r="6718" spans="23:26" x14ac:dyDescent="0.2">
      <c r="W6718" s="402"/>
      <c r="X6718" s="402"/>
      <c r="Y6718" s="402"/>
      <c r="Z6718" s="402"/>
    </row>
    <row r="6719" spans="23:26" x14ac:dyDescent="0.2">
      <c r="W6719" s="402"/>
      <c r="X6719" s="402"/>
      <c r="Y6719" s="402"/>
      <c r="Z6719" s="402"/>
    </row>
    <row r="6720" spans="23:26" x14ac:dyDescent="0.2">
      <c r="W6720" s="402"/>
      <c r="X6720" s="402"/>
      <c r="Y6720" s="402"/>
      <c r="Z6720" s="402"/>
    </row>
    <row r="6721" spans="23:26" x14ac:dyDescent="0.2">
      <c r="W6721" s="402"/>
      <c r="X6721" s="402"/>
      <c r="Y6721" s="402"/>
      <c r="Z6721" s="402"/>
    </row>
    <row r="6722" spans="23:26" x14ac:dyDescent="0.2">
      <c r="W6722" s="402"/>
      <c r="X6722" s="402"/>
      <c r="Y6722" s="402"/>
      <c r="Z6722" s="402"/>
    </row>
    <row r="6723" spans="23:26" x14ac:dyDescent="0.2">
      <c r="W6723" s="402"/>
      <c r="X6723" s="402"/>
      <c r="Y6723" s="402"/>
      <c r="Z6723" s="402"/>
    </row>
    <row r="6724" spans="23:26" x14ac:dyDescent="0.2">
      <c r="W6724" s="402"/>
      <c r="X6724" s="402"/>
      <c r="Y6724" s="402"/>
      <c r="Z6724" s="402"/>
    </row>
    <row r="6725" spans="23:26" x14ac:dyDescent="0.2">
      <c r="W6725" s="402"/>
      <c r="X6725" s="402"/>
      <c r="Y6725" s="402"/>
      <c r="Z6725" s="402"/>
    </row>
    <row r="6726" spans="23:26" x14ac:dyDescent="0.2">
      <c r="W6726" s="402"/>
      <c r="X6726" s="402"/>
      <c r="Y6726" s="402"/>
      <c r="Z6726" s="402"/>
    </row>
    <row r="6727" spans="23:26" x14ac:dyDescent="0.2">
      <c r="W6727" s="402"/>
      <c r="X6727" s="402"/>
      <c r="Y6727" s="402"/>
      <c r="Z6727" s="402"/>
    </row>
    <row r="6728" spans="23:26" x14ac:dyDescent="0.2">
      <c r="W6728" s="402"/>
      <c r="X6728" s="402"/>
      <c r="Y6728" s="402"/>
      <c r="Z6728" s="402"/>
    </row>
    <row r="6729" spans="23:26" x14ac:dyDescent="0.2">
      <c r="W6729" s="402"/>
      <c r="X6729" s="402"/>
      <c r="Y6729" s="402"/>
      <c r="Z6729" s="402"/>
    </row>
    <row r="6730" spans="23:26" x14ac:dyDescent="0.2">
      <c r="W6730" s="402"/>
      <c r="X6730" s="402"/>
      <c r="Y6730" s="402"/>
      <c r="Z6730" s="402"/>
    </row>
    <row r="6731" spans="23:26" x14ac:dyDescent="0.2">
      <c r="W6731" s="402"/>
      <c r="X6731" s="402"/>
      <c r="Y6731" s="402"/>
      <c r="Z6731" s="402"/>
    </row>
    <row r="6732" spans="23:26" x14ac:dyDescent="0.2">
      <c r="W6732" s="402"/>
      <c r="X6732" s="402"/>
      <c r="Y6732" s="402"/>
      <c r="Z6732" s="402"/>
    </row>
    <row r="6733" spans="23:26" x14ac:dyDescent="0.2">
      <c r="W6733" s="402"/>
      <c r="X6733" s="402"/>
      <c r="Y6733" s="402"/>
      <c r="Z6733" s="402"/>
    </row>
    <row r="6734" spans="23:26" x14ac:dyDescent="0.2">
      <c r="W6734" s="402"/>
      <c r="X6734" s="402"/>
      <c r="Y6734" s="402"/>
      <c r="Z6734" s="402"/>
    </row>
    <row r="6735" spans="23:26" x14ac:dyDescent="0.2">
      <c r="W6735" s="402"/>
      <c r="X6735" s="402"/>
      <c r="Y6735" s="402"/>
      <c r="Z6735" s="402"/>
    </row>
    <row r="6736" spans="23:26" x14ac:dyDescent="0.2">
      <c r="W6736" s="402"/>
      <c r="X6736" s="402"/>
      <c r="Y6736" s="402"/>
      <c r="Z6736" s="402"/>
    </row>
    <row r="6737" spans="23:26" x14ac:dyDescent="0.2">
      <c r="W6737" s="402"/>
      <c r="X6737" s="402"/>
      <c r="Y6737" s="402"/>
      <c r="Z6737" s="402"/>
    </row>
    <row r="6738" spans="23:26" x14ac:dyDescent="0.2">
      <c r="W6738" s="402"/>
      <c r="X6738" s="402"/>
      <c r="Y6738" s="402"/>
      <c r="Z6738" s="402"/>
    </row>
    <row r="6739" spans="23:26" x14ac:dyDescent="0.2">
      <c r="W6739" s="402"/>
      <c r="X6739" s="402"/>
      <c r="Y6739" s="402"/>
      <c r="Z6739" s="402"/>
    </row>
    <row r="6740" spans="23:26" x14ac:dyDescent="0.2">
      <c r="W6740" s="402"/>
      <c r="X6740" s="402"/>
      <c r="Y6740" s="402"/>
      <c r="Z6740" s="402"/>
    </row>
    <row r="6741" spans="23:26" x14ac:dyDescent="0.2">
      <c r="W6741" s="402"/>
      <c r="X6741" s="402"/>
      <c r="Y6741" s="402"/>
      <c r="Z6741" s="402"/>
    </row>
    <row r="6742" spans="23:26" x14ac:dyDescent="0.2">
      <c r="W6742" s="402"/>
      <c r="X6742" s="402"/>
      <c r="Y6742" s="402"/>
      <c r="Z6742" s="402"/>
    </row>
    <row r="6743" spans="23:26" x14ac:dyDescent="0.2">
      <c r="W6743" s="402"/>
      <c r="X6743" s="402"/>
      <c r="Y6743" s="402"/>
      <c r="Z6743" s="402"/>
    </row>
    <row r="6744" spans="23:26" x14ac:dyDescent="0.2">
      <c r="W6744" s="402"/>
      <c r="X6744" s="402"/>
      <c r="Y6744" s="402"/>
      <c r="Z6744" s="402"/>
    </row>
    <row r="6745" spans="23:26" x14ac:dyDescent="0.2">
      <c r="W6745" s="402"/>
      <c r="X6745" s="402"/>
      <c r="Y6745" s="402"/>
      <c r="Z6745" s="402"/>
    </row>
    <row r="6746" spans="23:26" x14ac:dyDescent="0.2">
      <c r="W6746" s="402"/>
      <c r="X6746" s="402"/>
      <c r="Y6746" s="402"/>
      <c r="Z6746" s="402"/>
    </row>
    <row r="6747" spans="23:26" x14ac:dyDescent="0.2">
      <c r="W6747" s="402"/>
      <c r="X6747" s="402"/>
      <c r="Y6747" s="402"/>
      <c r="Z6747" s="402"/>
    </row>
    <row r="6748" spans="23:26" x14ac:dyDescent="0.2">
      <c r="W6748" s="402"/>
      <c r="X6748" s="402"/>
      <c r="Y6748" s="402"/>
      <c r="Z6748" s="402"/>
    </row>
    <row r="6749" spans="23:26" x14ac:dyDescent="0.2">
      <c r="W6749" s="402"/>
      <c r="X6749" s="402"/>
      <c r="Y6749" s="402"/>
      <c r="Z6749" s="402"/>
    </row>
    <row r="6750" spans="23:26" x14ac:dyDescent="0.2">
      <c r="W6750" s="402"/>
      <c r="X6750" s="402"/>
      <c r="Y6750" s="402"/>
      <c r="Z6750" s="402"/>
    </row>
    <row r="6751" spans="23:26" x14ac:dyDescent="0.2">
      <c r="W6751" s="402"/>
      <c r="X6751" s="402"/>
      <c r="Y6751" s="402"/>
      <c r="Z6751" s="402"/>
    </row>
    <row r="6752" spans="23:26" x14ac:dyDescent="0.2">
      <c r="W6752" s="402"/>
      <c r="X6752" s="402"/>
      <c r="Y6752" s="402"/>
      <c r="Z6752" s="402"/>
    </row>
    <row r="6753" spans="23:26" x14ac:dyDescent="0.2">
      <c r="W6753" s="402"/>
      <c r="X6753" s="402"/>
      <c r="Y6753" s="402"/>
      <c r="Z6753" s="402"/>
    </row>
    <row r="6754" spans="23:26" x14ac:dyDescent="0.2">
      <c r="W6754" s="402"/>
      <c r="X6754" s="402"/>
      <c r="Y6754" s="402"/>
      <c r="Z6754" s="402"/>
    </row>
    <row r="6755" spans="23:26" x14ac:dyDescent="0.2">
      <c r="W6755" s="402"/>
      <c r="X6755" s="402"/>
      <c r="Y6755" s="402"/>
      <c r="Z6755" s="402"/>
    </row>
    <row r="6756" spans="23:26" x14ac:dyDescent="0.2">
      <c r="W6756" s="402"/>
      <c r="X6756" s="402"/>
      <c r="Y6756" s="402"/>
      <c r="Z6756" s="402"/>
    </row>
    <row r="6757" spans="23:26" x14ac:dyDescent="0.2">
      <c r="W6757" s="402"/>
      <c r="X6757" s="402"/>
      <c r="Y6757" s="402"/>
      <c r="Z6757" s="402"/>
    </row>
    <row r="6758" spans="23:26" x14ac:dyDescent="0.2">
      <c r="W6758" s="402"/>
      <c r="X6758" s="402"/>
      <c r="Y6758" s="402"/>
      <c r="Z6758" s="402"/>
    </row>
    <row r="6759" spans="23:26" x14ac:dyDescent="0.2">
      <c r="W6759" s="402"/>
      <c r="X6759" s="402"/>
      <c r="Y6759" s="402"/>
      <c r="Z6759" s="402"/>
    </row>
    <row r="6760" spans="23:26" x14ac:dyDescent="0.2">
      <c r="W6760" s="402"/>
      <c r="X6760" s="402"/>
      <c r="Y6760" s="402"/>
      <c r="Z6760" s="402"/>
    </row>
    <row r="6761" spans="23:26" x14ac:dyDescent="0.2">
      <c r="W6761" s="402"/>
      <c r="X6761" s="402"/>
      <c r="Y6761" s="402"/>
      <c r="Z6761" s="402"/>
    </row>
    <row r="6762" spans="23:26" x14ac:dyDescent="0.2">
      <c r="W6762" s="402"/>
      <c r="X6762" s="402"/>
      <c r="Y6762" s="402"/>
      <c r="Z6762" s="402"/>
    </row>
    <row r="6763" spans="23:26" x14ac:dyDescent="0.2">
      <c r="W6763" s="402"/>
      <c r="X6763" s="402"/>
      <c r="Y6763" s="402"/>
      <c r="Z6763" s="402"/>
    </row>
    <row r="6764" spans="23:26" x14ac:dyDescent="0.2">
      <c r="W6764" s="402"/>
      <c r="X6764" s="402"/>
      <c r="Y6764" s="402"/>
      <c r="Z6764" s="402"/>
    </row>
    <row r="6765" spans="23:26" x14ac:dyDescent="0.2">
      <c r="W6765" s="402"/>
      <c r="X6765" s="402"/>
      <c r="Y6765" s="402"/>
      <c r="Z6765" s="402"/>
    </row>
    <row r="6766" spans="23:26" x14ac:dyDescent="0.2">
      <c r="W6766" s="402"/>
      <c r="X6766" s="402"/>
      <c r="Y6766" s="402"/>
      <c r="Z6766" s="402"/>
    </row>
    <row r="6767" spans="23:26" x14ac:dyDescent="0.2">
      <c r="W6767" s="402"/>
      <c r="X6767" s="402"/>
      <c r="Y6767" s="402"/>
      <c r="Z6767" s="402"/>
    </row>
    <row r="6768" spans="23:26" x14ac:dyDescent="0.2">
      <c r="W6768" s="402"/>
      <c r="X6768" s="402"/>
      <c r="Y6768" s="402"/>
      <c r="Z6768" s="402"/>
    </row>
    <row r="6769" spans="23:26" x14ac:dyDescent="0.2">
      <c r="W6769" s="402"/>
      <c r="X6769" s="402"/>
      <c r="Y6769" s="402"/>
      <c r="Z6769" s="402"/>
    </row>
    <row r="6770" spans="23:26" x14ac:dyDescent="0.2">
      <c r="W6770" s="402"/>
      <c r="X6770" s="402"/>
      <c r="Y6770" s="402"/>
      <c r="Z6770" s="402"/>
    </row>
    <row r="6771" spans="23:26" x14ac:dyDescent="0.2">
      <c r="W6771" s="402"/>
      <c r="X6771" s="402"/>
      <c r="Y6771" s="402"/>
      <c r="Z6771" s="402"/>
    </row>
    <row r="6772" spans="23:26" x14ac:dyDescent="0.2">
      <c r="W6772" s="402"/>
      <c r="X6772" s="402"/>
      <c r="Y6772" s="402"/>
      <c r="Z6772" s="402"/>
    </row>
    <row r="6773" spans="23:26" x14ac:dyDescent="0.2">
      <c r="W6773" s="402"/>
      <c r="X6773" s="402"/>
      <c r="Y6773" s="402"/>
      <c r="Z6773" s="402"/>
    </row>
    <row r="6774" spans="23:26" x14ac:dyDescent="0.2">
      <c r="W6774" s="402"/>
      <c r="X6774" s="402"/>
      <c r="Y6774" s="402"/>
      <c r="Z6774" s="402"/>
    </row>
    <row r="6775" spans="23:26" x14ac:dyDescent="0.2">
      <c r="W6775" s="402"/>
      <c r="X6775" s="402"/>
      <c r="Y6775" s="402"/>
      <c r="Z6775" s="402"/>
    </row>
    <row r="6776" spans="23:26" x14ac:dyDescent="0.2">
      <c r="W6776" s="402"/>
      <c r="X6776" s="402"/>
      <c r="Y6776" s="402"/>
      <c r="Z6776" s="402"/>
    </row>
    <row r="6777" spans="23:26" x14ac:dyDescent="0.2">
      <c r="W6777" s="402"/>
      <c r="X6777" s="402"/>
      <c r="Y6777" s="402"/>
      <c r="Z6777" s="402"/>
    </row>
    <row r="6778" spans="23:26" x14ac:dyDescent="0.2">
      <c r="W6778" s="402"/>
      <c r="X6778" s="402"/>
      <c r="Y6778" s="402"/>
      <c r="Z6778" s="402"/>
    </row>
    <row r="6779" spans="23:26" x14ac:dyDescent="0.2">
      <c r="W6779" s="402"/>
      <c r="X6779" s="402"/>
      <c r="Y6779" s="402"/>
      <c r="Z6779" s="402"/>
    </row>
    <row r="6780" spans="23:26" x14ac:dyDescent="0.2">
      <c r="W6780" s="402"/>
      <c r="X6780" s="402"/>
      <c r="Y6780" s="402"/>
      <c r="Z6780" s="402"/>
    </row>
    <row r="6781" spans="23:26" x14ac:dyDescent="0.2">
      <c r="W6781" s="402"/>
      <c r="X6781" s="402"/>
      <c r="Y6781" s="402"/>
      <c r="Z6781" s="402"/>
    </row>
    <row r="6782" spans="23:26" x14ac:dyDescent="0.2">
      <c r="W6782" s="402"/>
      <c r="X6782" s="402"/>
      <c r="Y6782" s="402"/>
      <c r="Z6782" s="402"/>
    </row>
    <row r="6783" spans="23:26" x14ac:dyDescent="0.2">
      <c r="W6783" s="402"/>
      <c r="X6783" s="402"/>
      <c r="Y6783" s="402"/>
      <c r="Z6783" s="402"/>
    </row>
    <row r="6784" spans="23:26" x14ac:dyDescent="0.2">
      <c r="W6784" s="402"/>
      <c r="X6784" s="402"/>
      <c r="Y6784" s="402"/>
      <c r="Z6784" s="402"/>
    </row>
    <row r="6785" spans="23:26" x14ac:dyDescent="0.2">
      <c r="W6785" s="402"/>
      <c r="X6785" s="402"/>
      <c r="Y6785" s="402"/>
      <c r="Z6785" s="402"/>
    </row>
    <row r="6786" spans="23:26" x14ac:dyDescent="0.2">
      <c r="W6786" s="402"/>
      <c r="X6786" s="402"/>
      <c r="Y6786" s="402"/>
      <c r="Z6786" s="402"/>
    </row>
    <row r="6787" spans="23:26" x14ac:dyDescent="0.2">
      <c r="W6787" s="402"/>
      <c r="X6787" s="402"/>
      <c r="Y6787" s="402"/>
      <c r="Z6787" s="402"/>
    </row>
    <row r="6788" spans="23:26" x14ac:dyDescent="0.2">
      <c r="W6788" s="402"/>
      <c r="X6788" s="402"/>
      <c r="Y6788" s="402"/>
      <c r="Z6788" s="402"/>
    </row>
    <row r="6789" spans="23:26" x14ac:dyDescent="0.2">
      <c r="W6789" s="402"/>
      <c r="X6789" s="402"/>
      <c r="Y6789" s="402"/>
      <c r="Z6789" s="402"/>
    </row>
    <row r="6790" spans="23:26" x14ac:dyDescent="0.2">
      <c r="W6790" s="402"/>
      <c r="X6790" s="402"/>
      <c r="Y6790" s="402"/>
      <c r="Z6790" s="402"/>
    </row>
    <row r="6791" spans="23:26" x14ac:dyDescent="0.2">
      <c r="W6791" s="402"/>
      <c r="X6791" s="402"/>
      <c r="Y6791" s="402"/>
      <c r="Z6791" s="402"/>
    </row>
    <row r="6792" spans="23:26" x14ac:dyDescent="0.2">
      <c r="W6792" s="402"/>
      <c r="X6792" s="402"/>
      <c r="Y6792" s="402"/>
      <c r="Z6792" s="402"/>
    </row>
    <row r="6793" spans="23:26" x14ac:dyDescent="0.2">
      <c r="W6793" s="402"/>
      <c r="X6793" s="402"/>
      <c r="Y6793" s="402"/>
      <c r="Z6793" s="402"/>
    </row>
    <row r="6794" spans="23:26" x14ac:dyDescent="0.2">
      <c r="W6794" s="402"/>
      <c r="X6794" s="402"/>
      <c r="Y6794" s="402"/>
      <c r="Z6794" s="402"/>
    </row>
    <row r="6795" spans="23:26" x14ac:dyDescent="0.2">
      <c r="W6795" s="402"/>
      <c r="X6795" s="402"/>
      <c r="Y6795" s="402"/>
      <c r="Z6795" s="402"/>
    </row>
    <row r="6796" spans="23:26" x14ac:dyDescent="0.2">
      <c r="W6796" s="402"/>
      <c r="X6796" s="402"/>
      <c r="Y6796" s="402"/>
      <c r="Z6796" s="402"/>
    </row>
    <row r="6797" spans="23:26" x14ac:dyDescent="0.2">
      <c r="W6797" s="402"/>
      <c r="X6797" s="402"/>
      <c r="Y6797" s="402"/>
      <c r="Z6797" s="402"/>
    </row>
    <row r="6798" spans="23:26" x14ac:dyDescent="0.2">
      <c r="W6798" s="402"/>
      <c r="X6798" s="402"/>
      <c r="Y6798" s="402"/>
      <c r="Z6798" s="402"/>
    </row>
    <row r="6799" spans="23:26" x14ac:dyDescent="0.2">
      <c r="W6799" s="402"/>
      <c r="X6799" s="402"/>
      <c r="Y6799" s="402"/>
      <c r="Z6799" s="402"/>
    </row>
    <row r="6800" spans="23:26" x14ac:dyDescent="0.2">
      <c r="W6800" s="402"/>
      <c r="X6800" s="402"/>
      <c r="Y6800" s="402"/>
      <c r="Z6800" s="402"/>
    </row>
    <row r="6801" spans="23:26" x14ac:dyDescent="0.2">
      <c r="W6801" s="402"/>
      <c r="X6801" s="402"/>
      <c r="Y6801" s="402"/>
      <c r="Z6801" s="402"/>
    </row>
    <row r="6802" spans="23:26" x14ac:dyDescent="0.2">
      <c r="W6802" s="402"/>
      <c r="X6802" s="402"/>
      <c r="Y6802" s="402"/>
      <c r="Z6802" s="402"/>
    </row>
    <row r="6803" spans="23:26" x14ac:dyDescent="0.2">
      <c r="W6803" s="402"/>
      <c r="X6803" s="402"/>
      <c r="Y6803" s="402"/>
      <c r="Z6803" s="402"/>
    </row>
    <row r="6804" spans="23:26" x14ac:dyDescent="0.2">
      <c r="W6804" s="402"/>
      <c r="X6804" s="402"/>
      <c r="Y6804" s="402"/>
      <c r="Z6804" s="402"/>
    </row>
    <row r="6805" spans="23:26" x14ac:dyDescent="0.2">
      <c r="W6805" s="402"/>
      <c r="X6805" s="402"/>
      <c r="Y6805" s="402"/>
      <c r="Z6805" s="402"/>
    </row>
    <row r="6806" spans="23:26" x14ac:dyDescent="0.2">
      <c r="W6806" s="402"/>
      <c r="X6806" s="402"/>
      <c r="Y6806" s="402"/>
      <c r="Z6806" s="402"/>
    </row>
    <row r="6807" spans="23:26" x14ac:dyDescent="0.2">
      <c r="W6807" s="402"/>
      <c r="X6807" s="402"/>
      <c r="Y6807" s="402"/>
      <c r="Z6807" s="402"/>
    </row>
    <row r="6808" spans="23:26" x14ac:dyDescent="0.2">
      <c r="W6808" s="402"/>
      <c r="X6808" s="402"/>
      <c r="Y6808" s="402"/>
      <c r="Z6808" s="402"/>
    </row>
    <row r="6809" spans="23:26" x14ac:dyDescent="0.2">
      <c r="W6809" s="402"/>
      <c r="X6809" s="402"/>
      <c r="Y6809" s="402"/>
      <c r="Z6809" s="402"/>
    </row>
    <row r="6810" spans="23:26" x14ac:dyDescent="0.2">
      <c r="W6810" s="402"/>
      <c r="X6810" s="402"/>
      <c r="Y6810" s="402"/>
      <c r="Z6810" s="402"/>
    </row>
    <row r="6811" spans="23:26" x14ac:dyDescent="0.2">
      <c r="W6811" s="402"/>
      <c r="X6811" s="402"/>
      <c r="Y6811" s="402"/>
      <c r="Z6811" s="402"/>
    </row>
    <row r="6812" spans="23:26" x14ac:dyDescent="0.2">
      <c r="W6812" s="402"/>
      <c r="X6812" s="402"/>
      <c r="Y6812" s="402"/>
      <c r="Z6812" s="402"/>
    </row>
    <row r="6813" spans="23:26" x14ac:dyDescent="0.2">
      <c r="W6813" s="402"/>
      <c r="X6813" s="402"/>
      <c r="Y6813" s="402"/>
      <c r="Z6813" s="402"/>
    </row>
    <row r="6814" spans="23:26" x14ac:dyDescent="0.2">
      <c r="W6814" s="402"/>
      <c r="X6814" s="402"/>
      <c r="Y6814" s="402"/>
      <c r="Z6814" s="402"/>
    </row>
    <row r="6815" spans="23:26" x14ac:dyDescent="0.2">
      <c r="W6815" s="402"/>
      <c r="X6815" s="402"/>
      <c r="Y6815" s="402"/>
      <c r="Z6815" s="402"/>
    </row>
    <row r="6816" spans="23:26" x14ac:dyDescent="0.2">
      <c r="W6816" s="402"/>
      <c r="X6816" s="402"/>
      <c r="Y6816" s="402"/>
      <c r="Z6816" s="402"/>
    </row>
    <row r="6817" spans="23:26" x14ac:dyDescent="0.2">
      <c r="W6817" s="402"/>
      <c r="X6817" s="402"/>
      <c r="Y6817" s="402"/>
      <c r="Z6817" s="402"/>
    </row>
    <row r="6818" spans="23:26" x14ac:dyDescent="0.2">
      <c r="W6818" s="402"/>
      <c r="X6818" s="402"/>
      <c r="Y6818" s="402"/>
      <c r="Z6818" s="402"/>
    </row>
    <row r="6819" spans="23:26" x14ac:dyDescent="0.2">
      <c r="W6819" s="402"/>
      <c r="X6819" s="402"/>
      <c r="Y6819" s="402"/>
      <c r="Z6819" s="402"/>
    </row>
    <row r="6820" spans="23:26" x14ac:dyDescent="0.2">
      <c r="W6820" s="402"/>
      <c r="X6820" s="402"/>
      <c r="Y6820" s="402"/>
      <c r="Z6820" s="402"/>
    </row>
    <row r="6821" spans="23:26" x14ac:dyDescent="0.2">
      <c r="W6821" s="402"/>
      <c r="X6821" s="402"/>
      <c r="Y6821" s="402"/>
      <c r="Z6821" s="402"/>
    </row>
    <row r="6822" spans="23:26" x14ac:dyDescent="0.2">
      <c r="W6822" s="402"/>
      <c r="X6822" s="402"/>
      <c r="Y6822" s="402"/>
      <c r="Z6822" s="402"/>
    </row>
    <row r="6823" spans="23:26" x14ac:dyDescent="0.2">
      <c r="W6823" s="402"/>
      <c r="X6823" s="402"/>
      <c r="Y6823" s="402"/>
      <c r="Z6823" s="402"/>
    </row>
    <row r="6824" spans="23:26" x14ac:dyDescent="0.2">
      <c r="W6824" s="402"/>
      <c r="X6824" s="402"/>
      <c r="Y6824" s="402"/>
      <c r="Z6824" s="402"/>
    </row>
    <row r="6825" spans="23:26" x14ac:dyDescent="0.2">
      <c r="W6825" s="402"/>
      <c r="X6825" s="402"/>
      <c r="Y6825" s="402"/>
      <c r="Z6825" s="402"/>
    </row>
    <row r="6826" spans="23:26" x14ac:dyDescent="0.2">
      <c r="W6826" s="402"/>
      <c r="X6826" s="402"/>
      <c r="Y6826" s="402"/>
      <c r="Z6826" s="402"/>
    </row>
    <row r="6827" spans="23:26" x14ac:dyDescent="0.2">
      <c r="W6827" s="402"/>
      <c r="X6827" s="402"/>
      <c r="Y6827" s="402"/>
      <c r="Z6827" s="402"/>
    </row>
    <row r="6828" spans="23:26" x14ac:dyDescent="0.2">
      <c r="W6828" s="402"/>
      <c r="X6828" s="402"/>
      <c r="Y6828" s="402"/>
      <c r="Z6828" s="402"/>
    </row>
    <row r="6829" spans="23:26" x14ac:dyDescent="0.2">
      <c r="W6829" s="402"/>
      <c r="X6829" s="402"/>
      <c r="Y6829" s="402"/>
      <c r="Z6829" s="402"/>
    </row>
    <row r="6830" spans="23:26" x14ac:dyDescent="0.2">
      <c r="W6830" s="402"/>
      <c r="X6830" s="402"/>
      <c r="Y6830" s="402"/>
      <c r="Z6830" s="402"/>
    </row>
    <row r="6831" spans="23:26" x14ac:dyDescent="0.2">
      <c r="W6831" s="402"/>
      <c r="X6831" s="402"/>
      <c r="Y6831" s="402"/>
      <c r="Z6831" s="402"/>
    </row>
    <row r="6832" spans="23:26" x14ac:dyDescent="0.2">
      <c r="W6832" s="402"/>
      <c r="X6832" s="402"/>
      <c r="Y6832" s="402"/>
      <c r="Z6832" s="402"/>
    </row>
    <row r="6833" spans="23:26" x14ac:dyDescent="0.2">
      <c r="W6833" s="402"/>
      <c r="X6833" s="402"/>
      <c r="Y6833" s="402"/>
      <c r="Z6833" s="402"/>
    </row>
    <row r="6834" spans="23:26" x14ac:dyDescent="0.2">
      <c r="W6834" s="402"/>
      <c r="X6834" s="402"/>
      <c r="Y6834" s="402"/>
      <c r="Z6834" s="402"/>
    </row>
    <row r="6835" spans="23:26" x14ac:dyDescent="0.2">
      <c r="W6835" s="402"/>
      <c r="X6835" s="402"/>
      <c r="Y6835" s="402"/>
      <c r="Z6835" s="402"/>
    </row>
    <row r="6836" spans="23:26" x14ac:dyDescent="0.2">
      <c r="W6836" s="402"/>
      <c r="X6836" s="402"/>
      <c r="Y6836" s="402"/>
      <c r="Z6836" s="402"/>
    </row>
    <row r="6837" spans="23:26" x14ac:dyDescent="0.2">
      <c r="W6837" s="402"/>
      <c r="X6837" s="402"/>
      <c r="Y6837" s="402"/>
      <c r="Z6837" s="402"/>
    </row>
    <row r="6838" spans="23:26" x14ac:dyDescent="0.2">
      <c r="W6838" s="402"/>
      <c r="X6838" s="402"/>
      <c r="Y6838" s="402"/>
      <c r="Z6838" s="402"/>
    </row>
    <row r="6839" spans="23:26" x14ac:dyDescent="0.2">
      <c r="W6839" s="402"/>
      <c r="X6839" s="402"/>
      <c r="Y6839" s="402"/>
      <c r="Z6839" s="402"/>
    </row>
    <row r="6840" spans="23:26" x14ac:dyDescent="0.2">
      <c r="W6840" s="402"/>
      <c r="X6840" s="402"/>
      <c r="Y6840" s="402"/>
      <c r="Z6840" s="402"/>
    </row>
    <row r="6841" spans="23:26" x14ac:dyDescent="0.2">
      <c r="W6841" s="402"/>
      <c r="X6841" s="402"/>
      <c r="Y6841" s="402"/>
      <c r="Z6841" s="402"/>
    </row>
    <row r="6842" spans="23:26" x14ac:dyDescent="0.2">
      <c r="W6842" s="402"/>
      <c r="X6842" s="402"/>
      <c r="Y6842" s="402"/>
      <c r="Z6842" s="402"/>
    </row>
    <row r="6843" spans="23:26" x14ac:dyDescent="0.2">
      <c r="W6843" s="402"/>
      <c r="X6843" s="402"/>
      <c r="Y6843" s="402"/>
      <c r="Z6843" s="402"/>
    </row>
    <row r="6844" spans="23:26" x14ac:dyDescent="0.2">
      <c r="W6844" s="402"/>
      <c r="X6844" s="402"/>
      <c r="Y6844" s="402"/>
      <c r="Z6844" s="402"/>
    </row>
    <row r="6845" spans="23:26" x14ac:dyDescent="0.2">
      <c r="W6845" s="402"/>
      <c r="X6845" s="402"/>
      <c r="Y6845" s="402"/>
      <c r="Z6845" s="402"/>
    </row>
    <row r="6846" spans="23:26" x14ac:dyDescent="0.2">
      <c r="W6846" s="402"/>
      <c r="X6846" s="402"/>
      <c r="Y6846" s="402"/>
      <c r="Z6846" s="402"/>
    </row>
    <row r="6847" spans="23:26" x14ac:dyDescent="0.2">
      <c r="W6847" s="402"/>
      <c r="X6847" s="402"/>
      <c r="Y6847" s="402"/>
      <c r="Z6847" s="402"/>
    </row>
    <row r="6848" spans="23:26" x14ac:dyDescent="0.2">
      <c r="W6848" s="402"/>
      <c r="X6848" s="402"/>
      <c r="Y6848" s="402"/>
      <c r="Z6848" s="402"/>
    </row>
    <row r="6849" spans="23:26" x14ac:dyDescent="0.2">
      <c r="W6849" s="402"/>
      <c r="X6849" s="402"/>
      <c r="Y6849" s="402"/>
      <c r="Z6849" s="402"/>
    </row>
    <row r="6850" spans="23:26" x14ac:dyDescent="0.2">
      <c r="W6850" s="402"/>
      <c r="X6850" s="402"/>
      <c r="Y6850" s="402"/>
      <c r="Z6850" s="402"/>
    </row>
    <row r="6851" spans="23:26" x14ac:dyDescent="0.2">
      <c r="W6851" s="402"/>
      <c r="X6851" s="402"/>
      <c r="Y6851" s="402"/>
      <c r="Z6851" s="402"/>
    </row>
    <row r="6852" spans="23:26" x14ac:dyDescent="0.2">
      <c r="W6852" s="402"/>
      <c r="X6852" s="402"/>
      <c r="Y6852" s="402"/>
      <c r="Z6852" s="402"/>
    </row>
    <row r="6853" spans="23:26" x14ac:dyDescent="0.2">
      <c r="W6853" s="402"/>
      <c r="X6853" s="402"/>
      <c r="Y6853" s="402"/>
      <c r="Z6853" s="402"/>
    </row>
    <row r="6854" spans="23:26" x14ac:dyDescent="0.2">
      <c r="W6854" s="402"/>
      <c r="X6854" s="402"/>
      <c r="Y6854" s="402"/>
      <c r="Z6854" s="402"/>
    </row>
    <row r="6855" spans="23:26" x14ac:dyDescent="0.2">
      <c r="W6855" s="402"/>
      <c r="X6855" s="402"/>
      <c r="Y6855" s="402"/>
      <c r="Z6855" s="402"/>
    </row>
    <row r="6856" spans="23:26" x14ac:dyDescent="0.2">
      <c r="W6856" s="402"/>
      <c r="X6856" s="402"/>
      <c r="Y6856" s="402"/>
      <c r="Z6856" s="402"/>
    </row>
    <row r="6857" spans="23:26" x14ac:dyDescent="0.2">
      <c r="W6857" s="402"/>
      <c r="X6857" s="402"/>
      <c r="Y6857" s="402"/>
      <c r="Z6857" s="402"/>
    </row>
    <row r="6858" spans="23:26" x14ac:dyDescent="0.2">
      <c r="W6858" s="402"/>
      <c r="X6858" s="402"/>
      <c r="Y6858" s="402"/>
      <c r="Z6858" s="402"/>
    </row>
    <row r="6859" spans="23:26" x14ac:dyDescent="0.2">
      <c r="W6859" s="402"/>
      <c r="X6859" s="402"/>
      <c r="Y6859" s="402"/>
      <c r="Z6859" s="402"/>
    </row>
    <row r="6860" spans="23:26" x14ac:dyDescent="0.2">
      <c r="W6860" s="402"/>
      <c r="X6860" s="402"/>
      <c r="Y6860" s="402"/>
      <c r="Z6860" s="402"/>
    </row>
    <row r="6861" spans="23:26" x14ac:dyDescent="0.2">
      <c r="W6861" s="402"/>
      <c r="X6861" s="402"/>
      <c r="Y6861" s="402"/>
      <c r="Z6861" s="402"/>
    </row>
    <row r="6862" spans="23:26" x14ac:dyDescent="0.2">
      <c r="W6862" s="402"/>
      <c r="X6862" s="402"/>
      <c r="Y6862" s="402"/>
      <c r="Z6862" s="402"/>
    </row>
    <row r="6863" spans="23:26" x14ac:dyDescent="0.2">
      <c r="W6863" s="402"/>
      <c r="X6863" s="402"/>
      <c r="Y6863" s="402"/>
      <c r="Z6863" s="402"/>
    </row>
    <row r="6864" spans="23:26" x14ac:dyDescent="0.2">
      <c r="W6864" s="402"/>
      <c r="X6864" s="402"/>
      <c r="Y6864" s="402"/>
      <c r="Z6864" s="402"/>
    </row>
    <row r="6865" spans="23:26" x14ac:dyDescent="0.2">
      <c r="W6865" s="402"/>
      <c r="X6865" s="402"/>
      <c r="Y6865" s="402"/>
      <c r="Z6865" s="402"/>
    </row>
    <row r="6866" spans="23:26" x14ac:dyDescent="0.2">
      <c r="W6866" s="402"/>
      <c r="X6866" s="402"/>
      <c r="Y6866" s="402"/>
      <c r="Z6866" s="402"/>
    </row>
    <row r="6867" spans="23:26" x14ac:dyDescent="0.2">
      <c r="W6867" s="402"/>
      <c r="X6867" s="402"/>
      <c r="Y6867" s="402"/>
      <c r="Z6867" s="402"/>
    </row>
    <row r="6868" spans="23:26" x14ac:dyDescent="0.2">
      <c r="W6868" s="402"/>
      <c r="X6868" s="402"/>
      <c r="Y6868" s="402"/>
      <c r="Z6868" s="402"/>
    </row>
    <row r="6869" spans="23:26" x14ac:dyDescent="0.2">
      <c r="W6869" s="402"/>
      <c r="X6869" s="402"/>
      <c r="Y6869" s="402"/>
      <c r="Z6869" s="402"/>
    </row>
    <row r="6870" spans="23:26" x14ac:dyDescent="0.2">
      <c r="W6870" s="402"/>
      <c r="X6870" s="402"/>
      <c r="Y6870" s="402"/>
      <c r="Z6870" s="402"/>
    </row>
    <row r="6871" spans="23:26" x14ac:dyDescent="0.2">
      <c r="W6871" s="402"/>
      <c r="X6871" s="402"/>
      <c r="Y6871" s="402"/>
      <c r="Z6871" s="402"/>
    </row>
    <row r="6872" spans="23:26" x14ac:dyDescent="0.2">
      <c r="W6872" s="402"/>
      <c r="X6872" s="402"/>
      <c r="Y6872" s="402"/>
      <c r="Z6872" s="402"/>
    </row>
    <row r="6873" spans="23:26" x14ac:dyDescent="0.2">
      <c r="W6873" s="402"/>
      <c r="X6873" s="402"/>
      <c r="Y6873" s="402"/>
      <c r="Z6873" s="402"/>
    </row>
    <row r="6874" spans="23:26" x14ac:dyDescent="0.2">
      <c r="W6874" s="402"/>
      <c r="X6874" s="402"/>
      <c r="Y6874" s="402"/>
      <c r="Z6874" s="402"/>
    </row>
    <row r="6875" spans="23:26" x14ac:dyDescent="0.2">
      <c r="W6875" s="402"/>
      <c r="X6875" s="402"/>
      <c r="Y6875" s="402"/>
      <c r="Z6875" s="402"/>
    </row>
    <row r="6876" spans="23:26" x14ac:dyDescent="0.2">
      <c r="W6876" s="402"/>
      <c r="X6876" s="402"/>
      <c r="Y6876" s="402"/>
      <c r="Z6876" s="402"/>
    </row>
    <row r="6877" spans="23:26" x14ac:dyDescent="0.2">
      <c r="W6877" s="402"/>
      <c r="X6877" s="402"/>
      <c r="Y6877" s="402"/>
      <c r="Z6877" s="402"/>
    </row>
    <row r="6878" spans="23:26" x14ac:dyDescent="0.2">
      <c r="W6878" s="402"/>
      <c r="X6878" s="402"/>
      <c r="Y6878" s="402"/>
      <c r="Z6878" s="402"/>
    </row>
    <row r="6879" spans="23:26" x14ac:dyDescent="0.2">
      <c r="W6879" s="402"/>
      <c r="X6879" s="402"/>
      <c r="Y6879" s="402"/>
      <c r="Z6879" s="402"/>
    </row>
    <row r="6880" spans="23:26" x14ac:dyDescent="0.2">
      <c r="W6880" s="402"/>
      <c r="X6880" s="402"/>
      <c r="Y6880" s="402"/>
      <c r="Z6880" s="402"/>
    </row>
    <row r="6881" spans="23:26" x14ac:dyDescent="0.2">
      <c r="W6881" s="402"/>
      <c r="X6881" s="402"/>
      <c r="Y6881" s="402"/>
      <c r="Z6881" s="402"/>
    </row>
    <row r="6882" spans="23:26" x14ac:dyDescent="0.2">
      <c r="W6882" s="402"/>
      <c r="X6882" s="402"/>
      <c r="Y6882" s="402"/>
      <c r="Z6882" s="402"/>
    </row>
    <row r="6883" spans="23:26" x14ac:dyDescent="0.2">
      <c r="W6883" s="402"/>
      <c r="X6883" s="402"/>
      <c r="Y6883" s="402"/>
      <c r="Z6883" s="402"/>
    </row>
    <row r="6884" spans="23:26" x14ac:dyDescent="0.2">
      <c r="W6884" s="402"/>
      <c r="X6884" s="402"/>
      <c r="Y6884" s="402"/>
      <c r="Z6884" s="402"/>
    </row>
    <row r="6885" spans="23:26" x14ac:dyDescent="0.2">
      <c r="W6885" s="402"/>
      <c r="X6885" s="402"/>
      <c r="Y6885" s="402"/>
      <c r="Z6885" s="402"/>
    </row>
    <row r="6886" spans="23:26" x14ac:dyDescent="0.2">
      <c r="W6886" s="402"/>
      <c r="X6886" s="402"/>
      <c r="Y6886" s="402"/>
      <c r="Z6886" s="402"/>
    </row>
    <row r="6887" spans="23:26" x14ac:dyDescent="0.2">
      <c r="W6887" s="402"/>
      <c r="X6887" s="402"/>
      <c r="Y6887" s="402"/>
      <c r="Z6887" s="402"/>
    </row>
    <row r="6888" spans="23:26" x14ac:dyDescent="0.2">
      <c r="W6888" s="402"/>
      <c r="X6888" s="402"/>
      <c r="Y6888" s="402"/>
      <c r="Z6888" s="402"/>
    </row>
    <row r="6889" spans="23:26" x14ac:dyDescent="0.2">
      <c r="W6889" s="402"/>
      <c r="X6889" s="402"/>
      <c r="Y6889" s="402"/>
      <c r="Z6889" s="402"/>
    </row>
    <row r="6890" spans="23:26" x14ac:dyDescent="0.2">
      <c r="W6890" s="402"/>
      <c r="X6890" s="402"/>
      <c r="Y6890" s="402"/>
      <c r="Z6890" s="402"/>
    </row>
    <row r="6891" spans="23:26" x14ac:dyDescent="0.2">
      <c r="W6891" s="402"/>
      <c r="X6891" s="402"/>
      <c r="Y6891" s="402"/>
      <c r="Z6891" s="402"/>
    </row>
    <row r="6892" spans="23:26" x14ac:dyDescent="0.2">
      <c r="W6892" s="402"/>
      <c r="X6892" s="402"/>
      <c r="Y6892" s="402"/>
      <c r="Z6892" s="402"/>
    </row>
    <row r="6893" spans="23:26" x14ac:dyDescent="0.2">
      <c r="W6893" s="402"/>
      <c r="X6893" s="402"/>
      <c r="Y6893" s="402"/>
      <c r="Z6893" s="402"/>
    </row>
    <row r="6894" spans="23:26" x14ac:dyDescent="0.2">
      <c r="W6894" s="402"/>
      <c r="X6894" s="402"/>
      <c r="Y6894" s="402"/>
      <c r="Z6894" s="402"/>
    </row>
    <row r="6895" spans="23:26" x14ac:dyDescent="0.2">
      <c r="W6895" s="402"/>
      <c r="X6895" s="402"/>
      <c r="Y6895" s="402"/>
      <c r="Z6895" s="402"/>
    </row>
    <row r="6896" spans="23:26" x14ac:dyDescent="0.2">
      <c r="W6896" s="402"/>
      <c r="X6896" s="402"/>
      <c r="Y6896" s="402"/>
      <c r="Z6896" s="402"/>
    </row>
    <row r="6897" spans="23:26" x14ac:dyDescent="0.2">
      <c r="W6897" s="402"/>
      <c r="X6897" s="402"/>
      <c r="Y6897" s="402"/>
      <c r="Z6897" s="402"/>
    </row>
    <row r="6898" spans="23:26" x14ac:dyDescent="0.2">
      <c r="W6898" s="402"/>
      <c r="X6898" s="402"/>
      <c r="Y6898" s="402"/>
      <c r="Z6898" s="402"/>
    </row>
    <row r="6899" spans="23:26" x14ac:dyDescent="0.2">
      <c r="W6899" s="402"/>
      <c r="X6899" s="402"/>
      <c r="Y6899" s="402"/>
      <c r="Z6899" s="402"/>
    </row>
    <row r="6900" spans="23:26" x14ac:dyDescent="0.2">
      <c r="W6900" s="402"/>
      <c r="X6900" s="402"/>
      <c r="Y6900" s="402"/>
      <c r="Z6900" s="402"/>
    </row>
    <row r="6901" spans="23:26" x14ac:dyDescent="0.2">
      <c r="W6901" s="402"/>
      <c r="X6901" s="402"/>
      <c r="Y6901" s="402"/>
      <c r="Z6901" s="402"/>
    </row>
    <row r="6902" spans="23:26" x14ac:dyDescent="0.2">
      <c r="W6902" s="402"/>
      <c r="X6902" s="402"/>
      <c r="Y6902" s="402"/>
      <c r="Z6902" s="402"/>
    </row>
    <row r="6903" spans="23:26" x14ac:dyDescent="0.2">
      <c r="W6903" s="402"/>
      <c r="X6903" s="402"/>
      <c r="Y6903" s="402"/>
      <c r="Z6903" s="402"/>
    </row>
    <row r="6904" spans="23:26" x14ac:dyDescent="0.2">
      <c r="W6904" s="402"/>
      <c r="X6904" s="402"/>
      <c r="Y6904" s="402"/>
      <c r="Z6904" s="402"/>
    </row>
    <row r="6905" spans="23:26" x14ac:dyDescent="0.2">
      <c r="W6905" s="402"/>
      <c r="X6905" s="402"/>
      <c r="Y6905" s="402"/>
      <c r="Z6905" s="402"/>
    </row>
    <row r="6906" spans="23:26" x14ac:dyDescent="0.2">
      <c r="W6906" s="402"/>
      <c r="X6906" s="402"/>
      <c r="Y6906" s="402"/>
      <c r="Z6906" s="402"/>
    </row>
    <row r="6907" spans="23:26" x14ac:dyDescent="0.2">
      <c r="W6907" s="402"/>
      <c r="X6907" s="402"/>
      <c r="Y6907" s="402"/>
      <c r="Z6907" s="402"/>
    </row>
    <row r="6908" spans="23:26" x14ac:dyDescent="0.2">
      <c r="W6908" s="402"/>
      <c r="X6908" s="402"/>
      <c r="Y6908" s="402"/>
      <c r="Z6908" s="402"/>
    </row>
    <row r="6909" spans="23:26" x14ac:dyDescent="0.2">
      <c r="W6909" s="402"/>
      <c r="X6909" s="402"/>
      <c r="Y6909" s="402"/>
      <c r="Z6909" s="402"/>
    </row>
    <row r="6910" spans="23:26" x14ac:dyDescent="0.2">
      <c r="W6910" s="402"/>
      <c r="X6910" s="402"/>
      <c r="Y6910" s="402"/>
      <c r="Z6910" s="402"/>
    </row>
    <row r="6911" spans="23:26" x14ac:dyDescent="0.2">
      <c r="W6911" s="402"/>
      <c r="X6911" s="402"/>
      <c r="Y6911" s="402"/>
      <c r="Z6911" s="402"/>
    </row>
    <row r="6912" spans="23:26" x14ac:dyDescent="0.2">
      <c r="W6912" s="402"/>
      <c r="X6912" s="402"/>
      <c r="Y6912" s="402"/>
      <c r="Z6912" s="402"/>
    </row>
    <row r="6913" spans="23:26" x14ac:dyDescent="0.2">
      <c r="W6913" s="402"/>
      <c r="X6913" s="402"/>
      <c r="Y6913" s="402"/>
      <c r="Z6913" s="402"/>
    </row>
    <row r="6914" spans="23:26" x14ac:dyDescent="0.2">
      <c r="W6914" s="402"/>
      <c r="X6914" s="402"/>
      <c r="Y6914" s="402"/>
      <c r="Z6914" s="402"/>
    </row>
    <row r="6915" spans="23:26" x14ac:dyDescent="0.2">
      <c r="W6915" s="402"/>
      <c r="X6915" s="402"/>
      <c r="Y6915" s="402"/>
      <c r="Z6915" s="402"/>
    </row>
    <row r="6916" spans="23:26" x14ac:dyDescent="0.2">
      <c r="W6916" s="402"/>
      <c r="X6916" s="402"/>
      <c r="Y6916" s="402"/>
      <c r="Z6916" s="402"/>
    </row>
    <row r="6917" spans="23:26" x14ac:dyDescent="0.2">
      <c r="W6917" s="402"/>
      <c r="X6917" s="402"/>
      <c r="Y6917" s="402"/>
      <c r="Z6917" s="402"/>
    </row>
    <row r="6918" spans="23:26" x14ac:dyDescent="0.2">
      <c r="W6918" s="402"/>
      <c r="X6918" s="402"/>
      <c r="Y6918" s="402"/>
      <c r="Z6918" s="402"/>
    </row>
    <row r="6919" spans="23:26" x14ac:dyDescent="0.2">
      <c r="W6919" s="402"/>
      <c r="X6919" s="402"/>
      <c r="Y6919" s="402"/>
      <c r="Z6919" s="402"/>
    </row>
    <row r="6920" spans="23:26" x14ac:dyDescent="0.2">
      <c r="W6920" s="402"/>
      <c r="X6920" s="402"/>
      <c r="Y6920" s="402"/>
      <c r="Z6920" s="402"/>
    </row>
    <row r="6921" spans="23:26" x14ac:dyDescent="0.2">
      <c r="W6921" s="402"/>
      <c r="X6921" s="402"/>
      <c r="Y6921" s="402"/>
      <c r="Z6921" s="402"/>
    </row>
    <row r="6922" spans="23:26" x14ac:dyDescent="0.2">
      <c r="W6922" s="402"/>
      <c r="X6922" s="402"/>
      <c r="Y6922" s="402"/>
      <c r="Z6922" s="402"/>
    </row>
    <row r="6923" spans="23:26" x14ac:dyDescent="0.2">
      <c r="W6923" s="402"/>
      <c r="X6923" s="402"/>
      <c r="Y6923" s="402"/>
      <c r="Z6923" s="402"/>
    </row>
    <row r="6924" spans="23:26" x14ac:dyDescent="0.2">
      <c r="W6924" s="402"/>
      <c r="X6924" s="402"/>
      <c r="Y6924" s="402"/>
      <c r="Z6924" s="402"/>
    </row>
    <row r="6925" spans="23:26" x14ac:dyDescent="0.2">
      <c r="W6925" s="402"/>
      <c r="X6925" s="402"/>
      <c r="Y6925" s="402"/>
      <c r="Z6925" s="402"/>
    </row>
    <row r="6926" spans="23:26" x14ac:dyDescent="0.2">
      <c r="W6926" s="402"/>
      <c r="X6926" s="402"/>
      <c r="Y6926" s="402"/>
      <c r="Z6926" s="402"/>
    </row>
    <row r="6927" spans="23:26" x14ac:dyDescent="0.2">
      <c r="W6927" s="402"/>
      <c r="X6927" s="402"/>
      <c r="Y6927" s="402"/>
      <c r="Z6927" s="402"/>
    </row>
    <row r="6928" spans="23:26" x14ac:dyDescent="0.2">
      <c r="W6928" s="402"/>
      <c r="X6928" s="402"/>
      <c r="Y6928" s="402"/>
      <c r="Z6928" s="402"/>
    </row>
    <row r="6929" spans="23:26" x14ac:dyDescent="0.2">
      <c r="W6929" s="402"/>
      <c r="X6929" s="402"/>
      <c r="Y6929" s="402"/>
      <c r="Z6929" s="402"/>
    </row>
    <row r="6930" spans="23:26" x14ac:dyDescent="0.2">
      <c r="W6930" s="402"/>
      <c r="X6930" s="402"/>
      <c r="Y6930" s="402"/>
      <c r="Z6930" s="402"/>
    </row>
    <row r="6931" spans="23:26" x14ac:dyDescent="0.2">
      <c r="W6931" s="402"/>
      <c r="X6931" s="402"/>
      <c r="Y6931" s="402"/>
      <c r="Z6931" s="402"/>
    </row>
    <row r="6932" spans="23:26" x14ac:dyDescent="0.2">
      <c r="W6932" s="402"/>
      <c r="X6932" s="402"/>
      <c r="Y6932" s="402"/>
      <c r="Z6932" s="402"/>
    </row>
    <row r="6933" spans="23:26" x14ac:dyDescent="0.2">
      <c r="W6933" s="402"/>
      <c r="X6933" s="402"/>
      <c r="Y6933" s="402"/>
      <c r="Z6933" s="402"/>
    </row>
    <row r="6934" spans="23:26" x14ac:dyDescent="0.2">
      <c r="W6934" s="402"/>
      <c r="X6934" s="402"/>
      <c r="Y6934" s="402"/>
      <c r="Z6934" s="402"/>
    </row>
    <row r="6935" spans="23:26" x14ac:dyDescent="0.2">
      <c r="W6935" s="402"/>
      <c r="X6935" s="402"/>
      <c r="Y6935" s="402"/>
      <c r="Z6935" s="402"/>
    </row>
    <row r="6936" spans="23:26" x14ac:dyDescent="0.2">
      <c r="W6936" s="402"/>
      <c r="X6936" s="402"/>
      <c r="Y6936" s="402"/>
      <c r="Z6936" s="402"/>
    </row>
    <row r="6937" spans="23:26" x14ac:dyDescent="0.2">
      <c r="W6937" s="402"/>
      <c r="X6937" s="402"/>
      <c r="Y6937" s="402"/>
      <c r="Z6937" s="402"/>
    </row>
    <row r="6938" spans="23:26" x14ac:dyDescent="0.2">
      <c r="W6938" s="402"/>
      <c r="X6938" s="402"/>
      <c r="Y6938" s="402"/>
      <c r="Z6938" s="402"/>
    </row>
    <row r="6939" spans="23:26" x14ac:dyDescent="0.2">
      <c r="W6939" s="402"/>
      <c r="X6939" s="402"/>
      <c r="Y6939" s="402"/>
      <c r="Z6939" s="402"/>
    </row>
    <row r="6940" spans="23:26" x14ac:dyDescent="0.2">
      <c r="W6940" s="402"/>
      <c r="X6940" s="402"/>
      <c r="Y6940" s="402"/>
      <c r="Z6940" s="402"/>
    </row>
    <row r="6941" spans="23:26" x14ac:dyDescent="0.2">
      <c r="W6941" s="402"/>
      <c r="X6941" s="402"/>
      <c r="Y6941" s="402"/>
      <c r="Z6941" s="402"/>
    </row>
    <row r="6942" spans="23:26" x14ac:dyDescent="0.2">
      <c r="W6942" s="402"/>
      <c r="X6942" s="402"/>
      <c r="Y6942" s="402"/>
      <c r="Z6942" s="402"/>
    </row>
    <row r="6943" spans="23:26" x14ac:dyDescent="0.2">
      <c r="W6943" s="402"/>
      <c r="X6943" s="402"/>
      <c r="Y6943" s="402"/>
      <c r="Z6943" s="402"/>
    </row>
    <row r="6944" spans="23:26" x14ac:dyDescent="0.2">
      <c r="W6944" s="402"/>
      <c r="X6944" s="402"/>
      <c r="Y6944" s="402"/>
      <c r="Z6944" s="402"/>
    </row>
    <row r="6945" spans="23:26" x14ac:dyDescent="0.2">
      <c r="W6945" s="402"/>
      <c r="X6945" s="402"/>
      <c r="Y6945" s="402"/>
      <c r="Z6945" s="402"/>
    </row>
    <row r="6946" spans="23:26" x14ac:dyDescent="0.2">
      <c r="W6946" s="402"/>
      <c r="X6946" s="402"/>
      <c r="Y6946" s="402"/>
      <c r="Z6946" s="402"/>
    </row>
    <row r="6947" spans="23:26" x14ac:dyDescent="0.2">
      <c r="W6947" s="402"/>
      <c r="X6947" s="402"/>
      <c r="Y6947" s="402"/>
      <c r="Z6947" s="402"/>
    </row>
    <row r="6948" spans="23:26" x14ac:dyDescent="0.2">
      <c r="W6948" s="402"/>
      <c r="X6948" s="402"/>
      <c r="Y6948" s="402"/>
      <c r="Z6948" s="402"/>
    </row>
    <row r="6949" spans="23:26" x14ac:dyDescent="0.2">
      <c r="W6949" s="402"/>
      <c r="X6949" s="402"/>
      <c r="Y6949" s="402"/>
      <c r="Z6949" s="402"/>
    </row>
    <row r="6950" spans="23:26" x14ac:dyDescent="0.2">
      <c r="W6950" s="402"/>
      <c r="X6950" s="402"/>
      <c r="Y6950" s="402"/>
      <c r="Z6950" s="402"/>
    </row>
    <row r="6951" spans="23:26" x14ac:dyDescent="0.2">
      <c r="W6951" s="402"/>
      <c r="X6951" s="402"/>
      <c r="Y6951" s="402"/>
      <c r="Z6951" s="402"/>
    </row>
    <row r="6952" spans="23:26" x14ac:dyDescent="0.2">
      <c r="W6952" s="402"/>
      <c r="X6952" s="402"/>
      <c r="Y6952" s="402"/>
      <c r="Z6952" s="402"/>
    </row>
    <row r="6953" spans="23:26" x14ac:dyDescent="0.2">
      <c r="W6953" s="402"/>
      <c r="X6953" s="402"/>
      <c r="Y6953" s="402"/>
      <c r="Z6953" s="402"/>
    </row>
    <row r="6954" spans="23:26" x14ac:dyDescent="0.2">
      <c r="W6954" s="402"/>
      <c r="X6954" s="402"/>
      <c r="Y6954" s="402"/>
      <c r="Z6954" s="402"/>
    </row>
    <row r="6955" spans="23:26" x14ac:dyDescent="0.2">
      <c r="W6955" s="402"/>
      <c r="X6955" s="402"/>
      <c r="Y6955" s="402"/>
      <c r="Z6955" s="402"/>
    </row>
    <row r="6956" spans="23:26" x14ac:dyDescent="0.2">
      <c r="W6956" s="402"/>
      <c r="X6956" s="402"/>
      <c r="Y6956" s="402"/>
      <c r="Z6956" s="402"/>
    </row>
    <row r="6957" spans="23:26" x14ac:dyDescent="0.2">
      <c r="W6957" s="402"/>
      <c r="X6957" s="402"/>
      <c r="Y6957" s="402"/>
      <c r="Z6957" s="402"/>
    </row>
    <row r="6958" spans="23:26" x14ac:dyDescent="0.2">
      <c r="W6958" s="402"/>
      <c r="X6958" s="402"/>
      <c r="Y6958" s="402"/>
      <c r="Z6958" s="402"/>
    </row>
    <row r="6959" spans="23:26" x14ac:dyDescent="0.2">
      <c r="W6959" s="402"/>
      <c r="X6959" s="402"/>
      <c r="Y6959" s="402"/>
      <c r="Z6959" s="402"/>
    </row>
    <row r="6960" spans="23:26" x14ac:dyDescent="0.2">
      <c r="W6960" s="402"/>
      <c r="X6960" s="402"/>
      <c r="Y6960" s="402"/>
      <c r="Z6960" s="402"/>
    </row>
    <row r="6961" spans="23:26" x14ac:dyDescent="0.2">
      <c r="W6961" s="402"/>
      <c r="X6961" s="402"/>
      <c r="Y6961" s="402"/>
      <c r="Z6961" s="402"/>
    </row>
    <row r="6962" spans="23:26" x14ac:dyDescent="0.2">
      <c r="W6962" s="402"/>
      <c r="X6962" s="402"/>
      <c r="Y6962" s="402"/>
      <c r="Z6962" s="402"/>
    </row>
    <row r="6963" spans="23:26" x14ac:dyDescent="0.2">
      <c r="W6963" s="402"/>
      <c r="X6963" s="402"/>
      <c r="Y6963" s="402"/>
      <c r="Z6963" s="402"/>
    </row>
    <row r="6964" spans="23:26" x14ac:dyDescent="0.2">
      <c r="W6964" s="402"/>
      <c r="X6964" s="402"/>
      <c r="Y6964" s="402"/>
      <c r="Z6964" s="402"/>
    </row>
    <row r="6965" spans="23:26" x14ac:dyDescent="0.2">
      <c r="W6965" s="402"/>
      <c r="X6965" s="402"/>
      <c r="Y6965" s="402"/>
      <c r="Z6965" s="402"/>
    </row>
    <row r="6966" spans="23:26" x14ac:dyDescent="0.2">
      <c r="W6966" s="402"/>
      <c r="X6966" s="402"/>
      <c r="Y6966" s="402"/>
      <c r="Z6966" s="402"/>
    </row>
    <row r="6967" spans="23:26" x14ac:dyDescent="0.2">
      <c r="W6967" s="402"/>
      <c r="X6967" s="402"/>
      <c r="Y6967" s="402"/>
      <c r="Z6967" s="402"/>
    </row>
    <row r="6968" spans="23:26" x14ac:dyDescent="0.2">
      <c r="W6968" s="402"/>
      <c r="X6968" s="402"/>
      <c r="Y6968" s="402"/>
      <c r="Z6968" s="402"/>
    </row>
    <row r="6969" spans="23:26" x14ac:dyDescent="0.2">
      <c r="W6969" s="402"/>
      <c r="X6969" s="402"/>
      <c r="Y6969" s="402"/>
      <c r="Z6969" s="402"/>
    </row>
    <row r="6970" spans="23:26" x14ac:dyDescent="0.2">
      <c r="W6970" s="402"/>
      <c r="X6970" s="402"/>
      <c r="Y6970" s="402"/>
      <c r="Z6970" s="402"/>
    </row>
    <row r="6971" spans="23:26" x14ac:dyDescent="0.2">
      <c r="W6971" s="402"/>
      <c r="X6971" s="402"/>
      <c r="Y6971" s="402"/>
      <c r="Z6971" s="402"/>
    </row>
    <row r="6972" spans="23:26" x14ac:dyDescent="0.2">
      <c r="W6972" s="402"/>
      <c r="X6972" s="402"/>
      <c r="Y6972" s="402"/>
      <c r="Z6972" s="402"/>
    </row>
    <row r="6973" spans="23:26" x14ac:dyDescent="0.2">
      <c r="W6973" s="402"/>
      <c r="X6973" s="402"/>
      <c r="Y6973" s="402"/>
      <c r="Z6973" s="402"/>
    </row>
    <row r="6974" spans="23:26" x14ac:dyDescent="0.2">
      <c r="W6974" s="402"/>
      <c r="X6974" s="402"/>
      <c r="Y6974" s="402"/>
      <c r="Z6974" s="402"/>
    </row>
    <row r="6975" spans="23:26" x14ac:dyDescent="0.2">
      <c r="W6975" s="402"/>
      <c r="X6975" s="402"/>
      <c r="Y6975" s="402"/>
      <c r="Z6975" s="402"/>
    </row>
    <row r="6976" spans="23:26" x14ac:dyDescent="0.2">
      <c r="W6976" s="402"/>
      <c r="X6976" s="402"/>
      <c r="Y6976" s="402"/>
      <c r="Z6976" s="402"/>
    </row>
    <row r="6977" spans="23:26" x14ac:dyDescent="0.2">
      <c r="W6977" s="402"/>
      <c r="X6977" s="402"/>
      <c r="Y6977" s="402"/>
      <c r="Z6977" s="402"/>
    </row>
    <row r="6978" spans="23:26" x14ac:dyDescent="0.2">
      <c r="W6978" s="402"/>
      <c r="X6978" s="402"/>
      <c r="Y6978" s="402"/>
      <c r="Z6978" s="402"/>
    </row>
    <row r="6979" spans="23:26" x14ac:dyDescent="0.2">
      <c r="W6979" s="402"/>
      <c r="X6979" s="402"/>
      <c r="Y6979" s="402"/>
      <c r="Z6979" s="402"/>
    </row>
    <row r="6980" spans="23:26" x14ac:dyDescent="0.2">
      <c r="W6980" s="402"/>
      <c r="X6980" s="402"/>
      <c r="Y6980" s="402"/>
      <c r="Z6980" s="402"/>
    </row>
    <row r="6981" spans="23:26" x14ac:dyDescent="0.2">
      <c r="W6981" s="402"/>
      <c r="X6981" s="402"/>
      <c r="Y6981" s="402"/>
      <c r="Z6981" s="402"/>
    </row>
    <row r="6982" spans="23:26" x14ac:dyDescent="0.2">
      <c r="W6982" s="402"/>
      <c r="X6982" s="402"/>
      <c r="Y6982" s="402"/>
      <c r="Z6982" s="402"/>
    </row>
    <row r="6983" spans="23:26" x14ac:dyDescent="0.2">
      <c r="W6983" s="402"/>
      <c r="X6983" s="402"/>
      <c r="Y6983" s="402"/>
      <c r="Z6983" s="402"/>
    </row>
    <row r="6984" spans="23:26" x14ac:dyDescent="0.2">
      <c r="W6984" s="402"/>
      <c r="X6984" s="402"/>
      <c r="Y6984" s="402"/>
      <c r="Z6984" s="402"/>
    </row>
    <row r="6985" spans="23:26" x14ac:dyDescent="0.2">
      <c r="W6985" s="402"/>
      <c r="X6985" s="402"/>
      <c r="Y6985" s="402"/>
      <c r="Z6985" s="402"/>
    </row>
    <row r="6986" spans="23:26" x14ac:dyDescent="0.2">
      <c r="W6986" s="402"/>
      <c r="X6986" s="402"/>
      <c r="Y6986" s="402"/>
      <c r="Z6986" s="402"/>
    </row>
    <row r="6987" spans="23:26" x14ac:dyDescent="0.2">
      <c r="W6987" s="402"/>
      <c r="X6987" s="402"/>
      <c r="Y6987" s="402"/>
      <c r="Z6987" s="402"/>
    </row>
    <row r="6988" spans="23:26" x14ac:dyDescent="0.2">
      <c r="W6988" s="402"/>
      <c r="X6988" s="402"/>
      <c r="Y6988" s="402"/>
      <c r="Z6988" s="402"/>
    </row>
    <row r="6989" spans="23:26" x14ac:dyDescent="0.2">
      <c r="W6989" s="402"/>
      <c r="X6989" s="402"/>
      <c r="Y6989" s="402"/>
      <c r="Z6989" s="402"/>
    </row>
    <row r="6990" spans="23:26" x14ac:dyDescent="0.2">
      <c r="W6990" s="402"/>
      <c r="X6990" s="402"/>
      <c r="Y6990" s="402"/>
      <c r="Z6990" s="402"/>
    </row>
    <row r="6991" spans="23:26" x14ac:dyDescent="0.2">
      <c r="W6991" s="402"/>
      <c r="X6991" s="402"/>
      <c r="Y6991" s="402"/>
      <c r="Z6991" s="402"/>
    </row>
    <row r="6992" spans="23:26" x14ac:dyDescent="0.2">
      <c r="W6992" s="402"/>
      <c r="X6992" s="402"/>
      <c r="Y6992" s="402"/>
      <c r="Z6992" s="402"/>
    </row>
    <row r="6993" spans="23:26" x14ac:dyDescent="0.2">
      <c r="W6993" s="402"/>
      <c r="X6993" s="402"/>
      <c r="Y6993" s="402"/>
      <c r="Z6993" s="402"/>
    </row>
    <row r="6994" spans="23:26" x14ac:dyDescent="0.2">
      <c r="W6994" s="402"/>
      <c r="X6994" s="402"/>
      <c r="Y6994" s="402"/>
      <c r="Z6994" s="402"/>
    </row>
    <row r="6995" spans="23:26" x14ac:dyDescent="0.2">
      <c r="W6995" s="402"/>
      <c r="X6995" s="402"/>
      <c r="Y6995" s="402"/>
      <c r="Z6995" s="402"/>
    </row>
    <row r="6996" spans="23:26" x14ac:dyDescent="0.2">
      <c r="W6996" s="402"/>
      <c r="X6996" s="402"/>
      <c r="Y6996" s="402"/>
      <c r="Z6996" s="402"/>
    </row>
    <row r="6997" spans="23:26" x14ac:dyDescent="0.2">
      <c r="W6997" s="402"/>
      <c r="X6997" s="402"/>
      <c r="Y6997" s="402"/>
      <c r="Z6997" s="402"/>
    </row>
    <row r="6998" spans="23:26" x14ac:dyDescent="0.2">
      <c r="W6998" s="402"/>
      <c r="X6998" s="402"/>
      <c r="Y6998" s="402"/>
      <c r="Z6998" s="402"/>
    </row>
    <row r="6999" spans="23:26" x14ac:dyDescent="0.2">
      <c r="W6999" s="402"/>
      <c r="X6999" s="402"/>
      <c r="Y6999" s="402"/>
      <c r="Z6999" s="402"/>
    </row>
    <row r="7000" spans="23:26" x14ac:dyDescent="0.2">
      <c r="W7000" s="402"/>
      <c r="X7000" s="402"/>
      <c r="Y7000" s="402"/>
      <c r="Z7000" s="402"/>
    </row>
    <row r="7001" spans="23:26" x14ac:dyDescent="0.2">
      <c r="W7001" s="402"/>
      <c r="X7001" s="402"/>
      <c r="Y7001" s="402"/>
      <c r="Z7001" s="402"/>
    </row>
    <row r="7002" spans="23:26" x14ac:dyDescent="0.2">
      <c r="W7002" s="402"/>
      <c r="X7002" s="402"/>
      <c r="Y7002" s="402"/>
      <c r="Z7002" s="402"/>
    </row>
    <row r="7003" spans="23:26" x14ac:dyDescent="0.2">
      <c r="W7003" s="402"/>
      <c r="X7003" s="402"/>
      <c r="Y7003" s="402"/>
      <c r="Z7003" s="402"/>
    </row>
    <row r="7004" spans="23:26" x14ac:dyDescent="0.2">
      <c r="W7004" s="402"/>
      <c r="X7004" s="402"/>
      <c r="Y7004" s="402"/>
      <c r="Z7004" s="402"/>
    </row>
    <row r="7005" spans="23:26" x14ac:dyDescent="0.2">
      <c r="W7005" s="402"/>
      <c r="X7005" s="402"/>
      <c r="Y7005" s="402"/>
      <c r="Z7005" s="402"/>
    </row>
    <row r="7006" spans="23:26" x14ac:dyDescent="0.2">
      <c r="W7006" s="402"/>
      <c r="X7006" s="402"/>
      <c r="Y7006" s="402"/>
      <c r="Z7006" s="402"/>
    </row>
    <row r="7007" spans="23:26" x14ac:dyDescent="0.2">
      <c r="W7007" s="402"/>
      <c r="X7007" s="402"/>
      <c r="Y7007" s="402"/>
      <c r="Z7007" s="402"/>
    </row>
    <row r="7008" spans="23:26" x14ac:dyDescent="0.2">
      <c r="W7008" s="402"/>
      <c r="X7008" s="402"/>
      <c r="Y7008" s="402"/>
      <c r="Z7008" s="402"/>
    </row>
    <row r="7009" spans="23:26" x14ac:dyDescent="0.2">
      <c r="W7009" s="402"/>
      <c r="X7009" s="402"/>
      <c r="Y7009" s="402"/>
      <c r="Z7009" s="402"/>
    </row>
    <row r="7010" spans="23:26" x14ac:dyDescent="0.2">
      <c r="W7010" s="402"/>
      <c r="X7010" s="402"/>
      <c r="Y7010" s="402"/>
      <c r="Z7010" s="402"/>
    </row>
    <row r="7011" spans="23:26" x14ac:dyDescent="0.2">
      <c r="W7011" s="402"/>
      <c r="X7011" s="402"/>
      <c r="Y7011" s="402"/>
      <c r="Z7011" s="402"/>
    </row>
    <row r="7012" spans="23:26" x14ac:dyDescent="0.2">
      <c r="W7012" s="402"/>
      <c r="X7012" s="402"/>
      <c r="Y7012" s="402"/>
      <c r="Z7012" s="402"/>
    </row>
    <row r="7013" spans="23:26" x14ac:dyDescent="0.2">
      <c r="W7013" s="402"/>
      <c r="X7013" s="402"/>
      <c r="Y7013" s="402"/>
      <c r="Z7013" s="402"/>
    </row>
    <row r="7014" spans="23:26" x14ac:dyDescent="0.2">
      <c r="W7014" s="402"/>
      <c r="X7014" s="402"/>
      <c r="Y7014" s="402"/>
      <c r="Z7014" s="402"/>
    </row>
    <row r="7015" spans="23:26" x14ac:dyDescent="0.2">
      <c r="W7015" s="402"/>
      <c r="X7015" s="402"/>
      <c r="Y7015" s="402"/>
      <c r="Z7015" s="402"/>
    </row>
    <row r="7016" spans="23:26" x14ac:dyDescent="0.2">
      <c r="W7016" s="402"/>
      <c r="X7016" s="402"/>
      <c r="Y7016" s="402"/>
      <c r="Z7016" s="402"/>
    </row>
    <row r="7017" spans="23:26" x14ac:dyDescent="0.2">
      <c r="W7017" s="402"/>
      <c r="X7017" s="402"/>
      <c r="Y7017" s="402"/>
      <c r="Z7017" s="402"/>
    </row>
    <row r="7018" spans="23:26" x14ac:dyDescent="0.2">
      <c r="W7018" s="402"/>
      <c r="X7018" s="402"/>
      <c r="Y7018" s="402"/>
      <c r="Z7018" s="402"/>
    </row>
    <row r="7019" spans="23:26" x14ac:dyDescent="0.2">
      <c r="W7019" s="402"/>
      <c r="X7019" s="402"/>
      <c r="Y7019" s="402"/>
      <c r="Z7019" s="402"/>
    </row>
    <row r="7020" spans="23:26" x14ac:dyDescent="0.2">
      <c r="W7020" s="402"/>
      <c r="X7020" s="402"/>
      <c r="Y7020" s="402"/>
      <c r="Z7020" s="402"/>
    </row>
    <row r="7021" spans="23:26" x14ac:dyDescent="0.2">
      <c r="W7021" s="402"/>
      <c r="X7021" s="402"/>
      <c r="Y7021" s="402"/>
      <c r="Z7021" s="402"/>
    </row>
    <row r="7022" spans="23:26" x14ac:dyDescent="0.2">
      <c r="W7022" s="402"/>
      <c r="X7022" s="402"/>
      <c r="Y7022" s="402"/>
      <c r="Z7022" s="402"/>
    </row>
    <row r="7023" spans="23:26" x14ac:dyDescent="0.2">
      <c r="W7023" s="402"/>
      <c r="X7023" s="402"/>
      <c r="Y7023" s="402"/>
      <c r="Z7023" s="402"/>
    </row>
    <row r="7024" spans="23:26" x14ac:dyDescent="0.2">
      <c r="W7024" s="402"/>
      <c r="X7024" s="402"/>
      <c r="Y7024" s="402"/>
      <c r="Z7024" s="402"/>
    </row>
    <row r="7025" spans="23:26" x14ac:dyDescent="0.2">
      <c r="W7025" s="402"/>
      <c r="X7025" s="402"/>
      <c r="Y7025" s="402"/>
      <c r="Z7025" s="402"/>
    </row>
    <row r="7026" spans="23:26" x14ac:dyDescent="0.2">
      <c r="W7026" s="402"/>
      <c r="X7026" s="402"/>
      <c r="Y7026" s="402"/>
      <c r="Z7026" s="402"/>
    </row>
    <row r="7027" spans="23:26" x14ac:dyDescent="0.2">
      <c r="W7027" s="402"/>
      <c r="X7027" s="402"/>
      <c r="Y7027" s="402"/>
      <c r="Z7027" s="402"/>
    </row>
    <row r="7028" spans="23:26" x14ac:dyDescent="0.2">
      <c r="W7028" s="402"/>
      <c r="X7028" s="402"/>
      <c r="Y7028" s="402"/>
      <c r="Z7028" s="402"/>
    </row>
    <row r="7029" spans="23:26" x14ac:dyDescent="0.2">
      <c r="W7029" s="402"/>
      <c r="X7029" s="402"/>
      <c r="Y7029" s="402"/>
      <c r="Z7029" s="402"/>
    </row>
    <row r="7030" spans="23:26" x14ac:dyDescent="0.2">
      <c r="W7030" s="402"/>
      <c r="X7030" s="402"/>
      <c r="Y7030" s="402"/>
      <c r="Z7030" s="402"/>
    </row>
    <row r="7031" spans="23:26" x14ac:dyDescent="0.2">
      <c r="W7031" s="402"/>
      <c r="X7031" s="402"/>
      <c r="Y7031" s="402"/>
      <c r="Z7031" s="402"/>
    </row>
    <row r="7032" spans="23:26" x14ac:dyDescent="0.2">
      <c r="W7032" s="402"/>
      <c r="X7032" s="402"/>
      <c r="Y7032" s="402"/>
      <c r="Z7032" s="402"/>
    </row>
    <row r="7033" spans="23:26" x14ac:dyDescent="0.2">
      <c r="W7033" s="402"/>
      <c r="X7033" s="402"/>
      <c r="Y7033" s="402"/>
      <c r="Z7033" s="402"/>
    </row>
    <row r="7034" spans="23:26" x14ac:dyDescent="0.2">
      <c r="W7034" s="402"/>
      <c r="X7034" s="402"/>
      <c r="Y7034" s="402"/>
      <c r="Z7034" s="402"/>
    </row>
    <row r="7035" spans="23:26" x14ac:dyDescent="0.2">
      <c r="W7035" s="402"/>
      <c r="X7035" s="402"/>
      <c r="Y7035" s="402"/>
      <c r="Z7035" s="402"/>
    </row>
    <row r="7036" spans="23:26" x14ac:dyDescent="0.2">
      <c r="W7036" s="402"/>
      <c r="X7036" s="402"/>
      <c r="Y7036" s="402"/>
      <c r="Z7036" s="402"/>
    </row>
    <row r="7037" spans="23:26" x14ac:dyDescent="0.2">
      <c r="W7037" s="402"/>
      <c r="X7037" s="402"/>
      <c r="Y7037" s="402"/>
      <c r="Z7037" s="402"/>
    </row>
    <row r="7038" spans="23:26" x14ac:dyDescent="0.2">
      <c r="W7038" s="402"/>
      <c r="X7038" s="402"/>
      <c r="Y7038" s="402"/>
      <c r="Z7038" s="402"/>
    </row>
    <row r="7039" spans="23:26" x14ac:dyDescent="0.2">
      <c r="W7039" s="402"/>
      <c r="X7039" s="402"/>
      <c r="Y7039" s="402"/>
      <c r="Z7039" s="402"/>
    </row>
    <row r="7040" spans="23:26" x14ac:dyDescent="0.2">
      <c r="W7040" s="402"/>
      <c r="X7040" s="402"/>
      <c r="Y7040" s="402"/>
      <c r="Z7040" s="402"/>
    </row>
    <row r="7041" spans="23:26" x14ac:dyDescent="0.2">
      <c r="W7041" s="402"/>
      <c r="X7041" s="402"/>
      <c r="Y7041" s="402"/>
      <c r="Z7041" s="402"/>
    </row>
    <row r="7042" spans="23:26" x14ac:dyDescent="0.2">
      <c r="W7042" s="402"/>
      <c r="X7042" s="402"/>
      <c r="Y7042" s="402"/>
      <c r="Z7042" s="402"/>
    </row>
    <row r="7043" spans="23:26" x14ac:dyDescent="0.2">
      <c r="W7043" s="402"/>
      <c r="X7043" s="402"/>
      <c r="Y7043" s="402"/>
      <c r="Z7043" s="402"/>
    </row>
    <row r="7044" spans="23:26" x14ac:dyDescent="0.2">
      <c r="W7044" s="402"/>
      <c r="X7044" s="402"/>
      <c r="Y7044" s="402"/>
      <c r="Z7044" s="402"/>
    </row>
    <row r="7045" spans="23:26" x14ac:dyDescent="0.2">
      <c r="W7045" s="402"/>
      <c r="X7045" s="402"/>
      <c r="Y7045" s="402"/>
      <c r="Z7045" s="402"/>
    </row>
    <row r="7046" spans="23:26" x14ac:dyDescent="0.2">
      <c r="W7046" s="402"/>
      <c r="X7046" s="402"/>
      <c r="Y7046" s="402"/>
      <c r="Z7046" s="402"/>
    </row>
    <row r="7047" spans="23:26" x14ac:dyDescent="0.2">
      <c r="W7047" s="402"/>
      <c r="X7047" s="402"/>
      <c r="Y7047" s="402"/>
      <c r="Z7047" s="402"/>
    </row>
    <row r="7048" spans="23:26" x14ac:dyDescent="0.2">
      <c r="W7048" s="402"/>
      <c r="X7048" s="402"/>
      <c r="Y7048" s="402"/>
      <c r="Z7048" s="402"/>
    </row>
    <row r="7049" spans="23:26" x14ac:dyDescent="0.2">
      <c r="W7049" s="402"/>
      <c r="X7049" s="402"/>
      <c r="Y7049" s="402"/>
      <c r="Z7049" s="402"/>
    </row>
    <row r="7050" spans="23:26" x14ac:dyDescent="0.2">
      <c r="W7050" s="402"/>
      <c r="X7050" s="402"/>
      <c r="Y7050" s="402"/>
      <c r="Z7050" s="402"/>
    </row>
    <row r="7051" spans="23:26" x14ac:dyDescent="0.2">
      <c r="W7051" s="402"/>
      <c r="X7051" s="402"/>
      <c r="Y7051" s="402"/>
      <c r="Z7051" s="402"/>
    </row>
    <row r="7052" spans="23:26" x14ac:dyDescent="0.2">
      <c r="W7052" s="402"/>
      <c r="X7052" s="402"/>
      <c r="Y7052" s="402"/>
      <c r="Z7052" s="402"/>
    </row>
    <row r="7053" spans="23:26" x14ac:dyDescent="0.2">
      <c r="W7053" s="402"/>
      <c r="X7053" s="402"/>
      <c r="Y7053" s="402"/>
      <c r="Z7053" s="402"/>
    </row>
    <row r="7054" spans="23:26" x14ac:dyDescent="0.2">
      <c r="W7054" s="402"/>
      <c r="X7054" s="402"/>
      <c r="Y7054" s="402"/>
      <c r="Z7054" s="402"/>
    </row>
    <row r="7055" spans="23:26" x14ac:dyDescent="0.2">
      <c r="W7055" s="402"/>
      <c r="X7055" s="402"/>
      <c r="Y7055" s="402"/>
      <c r="Z7055" s="402"/>
    </row>
    <row r="7056" spans="23:26" x14ac:dyDescent="0.2">
      <c r="W7056" s="402"/>
      <c r="X7056" s="402"/>
      <c r="Y7056" s="402"/>
      <c r="Z7056" s="402"/>
    </row>
    <row r="7057" spans="23:26" x14ac:dyDescent="0.2">
      <c r="W7057" s="402"/>
      <c r="X7057" s="402"/>
      <c r="Y7057" s="402"/>
      <c r="Z7057" s="402"/>
    </row>
    <row r="7058" spans="23:26" x14ac:dyDescent="0.2">
      <c r="W7058" s="402"/>
      <c r="X7058" s="402"/>
      <c r="Y7058" s="402"/>
      <c r="Z7058" s="402"/>
    </row>
    <row r="7059" spans="23:26" x14ac:dyDescent="0.2">
      <c r="W7059" s="402"/>
      <c r="X7059" s="402"/>
      <c r="Y7059" s="402"/>
      <c r="Z7059" s="402"/>
    </row>
    <row r="7060" spans="23:26" x14ac:dyDescent="0.2">
      <c r="W7060" s="402"/>
      <c r="X7060" s="402"/>
      <c r="Y7060" s="402"/>
      <c r="Z7060" s="402"/>
    </row>
    <row r="7061" spans="23:26" x14ac:dyDescent="0.2">
      <c r="W7061" s="402"/>
      <c r="X7061" s="402"/>
      <c r="Y7061" s="402"/>
      <c r="Z7061" s="402"/>
    </row>
    <row r="7062" spans="23:26" x14ac:dyDescent="0.2">
      <c r="W7062" s="402"/>
      <c r="X7062" s="402"/>
      <c r="Y7062" s="402"/>
      <c r="Z7062" s="402"/>
    </row>
    <row r="7063" spans="23:26" x14ac:dyDescent="0.2">
      <c r="W7063" s="402"/>
      <c r="X7063" s="402"/>
      <c r="Y7063" s="402"/>
      <c r="Z7063" s="402"/>
    </row>
    <row r="7064" spans="23:26" x14ac:dyDescent="0.2">
      <c r="W7064" s="402"/>
      <c r="X7064" s="402"/>
      <c r="Y7064" s="402"/>
      <c r="Z7064" s="402"/>
    </row>
    <row r="7065" spans="23:26" x14ac:dyDescent="0.2">
      <c r="W7065" s="402"/>
      <c r="X7065" s="402"/>
      <c r="Y7065" s="402"/>
      <c r="Z7065" s="402"/>
    </row>
    <row r="7066" spans="23:26" x14ac:dyDescent="0.2">
      <c r="W7066" s="402"/>
      <c r="X7066" s="402"/>
      <c r="Y7066" s="402"/>
      <c r="Z7066" s="402"/>
    </row>
    <row r="7067" spans="23:26" x14ac:dyDescent="0.2">
      <c r="W7067" s="402"/>
      <c r="X7067" s="402"/>
      <c r="Y7067" s="402"/>
      <c r="Z7067" s="402"/>
    </row>
    <row r="7068" spans="23:26" x14ac:dyDescent="0.2">
      <c r="W7068" s="402"/>
      <c r="X7068" s="402"/>
      <c r="Y7068" s="402"/>
      <c r="Z7068" s="402"/>
    </row>
    <row r="7069" spans="23:26" x14ac:dyDescent="0.2">
      <c r="W7069" s="402"/>
      <c r="X7069" s="402"/>
      <c r="Y7069" s="402"/>
      <c r="Z7069" s="402"/>
    </row>
    <row r="7070" spans="23:26" x14ac:dyDescent="0.2">
      <c r="W7070" s="402"/>
      <c r="X7070" s="402"/>
      <c r="Y7070" s="402"/>
      <c r="Z7070" s="402"/>
    </row>
    <row r="7071" spans="23:26" x14ac:dyDescent="0.2">
      <c r="W7071" s="402"/>
      <c r="X7071" s="402"/>
      <c r="Y7071" s="402"/>
      <c r="Z7071" s="402"/>
    </row>
    <row r="7072" spans="23:26" x14ac:dyDescent="0.2">
      <c r="W7072" s="402"/>
      <c r="X7072" s="402"/>
      <c r="Y7072" s="402"/>
      <c r="Z7072" s="402"/>
    </row>
    <row r="7073" spans="23:26" x14ac:dyDescent="0.2">
      <c r="W7073" s="402"/>
      <c r="X7073" s="402"/>
      <c r="Y7073" s="402"/>
      <c r="Z7073" s="402"/>
    </row>
    <row r="7074" spans="23:26" x14ac:dyDescent="0.2">
      <c r="W7074" s="402"/>
      <c r="X7074" s="402"/>
      <c r="Y7074" s="402"/>
      <c r="Z7074" s="402"/>
    </row>
    <row r="7075" spans="23:26" x14ac:dyDescent="0.2">
      <c r="W7075" s="402"/>
      <c r="X7075" s="402"/>
      <c r="Y7075" s="402"/>
      <c r="Z7075" s="402"/>
    </row>
    <row r="7076" spans="23:26" x14ac:dyDescent="0.2">
      <c r="W7076" s="402"/>
      <c r="X7076" s="402"/>
      <c r="Y7076" s="402"/>
      <c r="Z7076" s="402"/>
    </row>
    <row r="7077" spans="23:26" x14ac:dyDescent="0.2">
      <c r="W7077" s="402"/>
      <c r="X7077" s="402"/>
      <c r="Y7077" s="402"/>
      <c r="Z7077" s="402"/>
    </row>
    <row r="7078" spans="23:26" x14ac:dyDescent="0.2">
      <c r="W7078" s="402"/>
      <c r="X7078" s="402"/>
      <c r="Y7078" s="402"/>
      <c r="Z7078" s="402"/>
    </row>
    <row r="7079" spans="23:26" x14ac:dyDescent="0.2">
      <c r="W7079" s="402"/>
      <c r="X7079" s="402"/>
      <c r="Y7079" s="402"/>
      <c r="Z7079" s="402"/>
    </row>
    <row r="7080" spans="23:26" x14ac:dyDescent="0.2">
      <c r="W7080" s="402"/>
      <c r="X7080" s="402"/>
      <c r="Y7080" s="402"/>
      <c r="Z7080" s="402"/>
    </row>
    <row r="7081" spans="23:26" x14ac:dyDescent="0.2">
      <c r="W7081" s="402"/>
      <c r="X7081" s="402"/>
      <c r="Y7081" s="402"/>
      <c r="Z7081" s="402"/>
    </row>
    <row r="7082" spans="23:26" x14ac:dyDescent="0.2">
      <c r="W7082" s="402"/>
      <c r="X7082" s="402"/>
      <c r="Y7082" s="402"/>
      <c r="Z7082" s="402"/>
    </row>
    <row r="7083" spans="23:26" x14ac:dyDescent="0.2">
      <c r="W7083" s="402"/>
      <c r="X7083" s="402"/>
      <c r="Y7083" s="402"/>
      <c r="Z7083" s="402"/>
    </row>
    <row r="7084" spans="23:26" x14ac:dyDescent="0.2">
      <c r="W7084" s="402"/>
      <c r="X7084" s="402"/>
      <c r="Y7084" s="402"/>
      <c r="Z7084" s="402"/>
    </row>
    <row r="7085" spans="23:26" x14ac:dyDescent="0.2">
      <c r="W7085" s="402"/>
      <c r="X7085" s="402"/>
      <c r="Y7085" s="402"/>
      <c r="Z7085" s="402"/>
    </row>
    <row r="7086" spans="23:26" x14ac:dyDescent="0.2">
      <c r="W7086" s="402"/>
      <c r="X7086" s="402"/>
      <c r="Y7086" s="402"/>
      <c r="Z7086" s="402"/>
    </row>
    <row r="7087" spans="23:26" x14ac:dyDescent="0.2">
      <c r="W7087" s="402"/>
      <c r="X7087" s="402"/>
      <c r="Y7087" s="402"/>
      <c r="Z7087" s="402"/>
    </row>
    <row r="7088" spans="23:26" x14ac:dyDescent="0.2">
      <c r="W7088" s="402"/>
      <c r="X7088" s="402"/>
      <c r="Y7088" s="402"/>
      <c r="Z7088" s="402"/>
    </row>
    <row r="7089" spans="23:26" x14ac:dyDescent="0.2">
      <c r="W7089" s="402"/>
      <c r="X7089" s="402"/>
      <c r="Y7089" s="402"/>
      <c r="Z7089" s="402"/>
    </row>
    <row r="7090" spans="23:26" x14ac:dyDescent="0.2">
      <c r="W7090" s="402"/>
      <c r="X7090" s="402"/>
      <c r="Y7090" s="402"/>
      <c r="Z7090" s="402"/>
    </row>
    <row r="7091" spans="23:26" x14ac:dyDescent="0.2">
      <c r="W7091" s="402"/>
      <c r="X7091" s="402"/>
      <c r="Y7091" s="402"/>
      <c r="Z7091" s="402"/>
    </row>
    <row r="7092" spans="23:26" x14ac:dyDescent="0.2">
      <c r="W7092" s="402"/>
      <c r="X7092" s="402"/>
      <c r="Y7092" s="402"/>
      <c r="Z7092" s="402"/>
    </row>
    <row r="7093" spans="23:26" x14ac:dyDescent="0.2">
      <c r="W7093" s="402"/>
      <c r="X7093" s="402"/>
      <c r="Y7093" s="402"/>
      <c r="Z7093" s="402"/>
    </row>
    <row r="7094" spans="23:26" x14ac:dyDescent="0.2">
      <c r="W7094" s="402"/>
      <c r="X7094" s="402"/>
      <c r="Y7094" s="402"/>
      <c r="Z7094" s="402"/>
    </row>
    <row r="7095" spans="23:26" x14ac:dyDescent="0.2">
      <c r="W7095" s="402"/>
      <c r="X7095" s="402"/>
      <c r="Y7095" s="402"/>
      <c r="Z7095" s="402"/>
    </row>
    <row r="7096" spans="23:26" x14ac:dyDescent="0.2">
      <c r="W7096" s="402"/>
      <c r="X7096" s="402"/>
      <c r="Y7096" s="402"/>
      <c r="Z7096" s="402"/>
    </row>
    <row r="7097" spans="23:26" x14ac:dyDescent="0.2">
      <c r="W7097" s="402"/>
      <c r="X7097" s="402"/>
      <c r="Y7097" s="402"/>
      <c r="Z7097" s="402"/>
    </row>
    <row r="7098" spans="23:26" x14ac:dyDescent="0.2">
      <c r="W7098" s="402"/>
      <c r="X7098" s="402"/>
      <c r="Y7098" s="402"/>
      <c r="Z7098" s="402"/>
    </row>
    <row r="7099" spans="23:26" x14ac:dyDescent="0.2">
      <c r="W7099" s="402"/>
      <c r="X7099" s="402"/>
      <c r="Y7099" s="402"/>
      <c r="Z7099" s="402"/>
    </row>
    <row r="7100" spans="23:26" x14ac:dyDescent="0.2">
      <c r="W7100" s="402"/>
      <c r="X7100" s="402"/>
      <c r="Y7100" s="402"/>
      <c r="Z7100" s="402"/>
    </row>
    <row r="7101" spans="23:26" x14ac:dyDescent="0.2">
      <c r="W7101" s="402"/>
      <c r="X7101" s="402"/>
      <c r="Y7101" s="402"/>
      <c r="Z7101" s="402"/>
    </row>
    <row r="7102" spans="23:26" x14ac:dyDescent="0.2">
      <c r="W7102" s="402"/>
      <c r="X7102" s="402"/>
      <c r="Y7102" s="402"/>
      <c r="Z7102" s="402"/>
    </row>
    <row r="7103" spans="23:26" x14ac:dyDescent="0.2">
      <c r="W7103" s="402"/>
      <c r="X7103" s="402"/>
      <c r="Y7103" s="402"/>
      <c r="Z7103" s="402"/>
    </row>
    <row r="7104" spans="23:26" x14ac:dyDescent="0.2">
      <c r="W7104" s="402"/>
      <c r="X7104" s="402"/>
      <c r="Y7104" s="402"/>
      <c r="Z7104" s="402"/>
    </row>
    <row r="7105" spans="23:26" x14ac:dyDescent="0.2">
      <c r="W7105" s="402"/>
      <c r="X7105" s="402"/>
      <c r="Y7105" s="402"/>
      <c r="Z7105" s="402"/>
    </row>
    <row r="7106" spans="23:26" x14ac:dyDescent="0.2">
      <c r="W7106" s="402"/>
      <c r="X7106" s="402"/>
      <c r="Y7106" s="402"/>
      <c r="Z7106" s="402"/>
    </row>
    <row r="7107" spans="23:26" x14ac:dyDescent="0.2">
      <c r="W7107" s="402"/>
      <c r="X7107" s="402"/>
      <c r="Y7107" s="402"/>
      <c r="Z7107" s="402"/>
    </row>
    <row r="7108" spans="23:26" x14ac:dyDescent="0.2">
      <c r="W7108" s="402"/>
      <c r="X7108" s="402"/>
      <c r="Y7108" s="402"/>
      <c r="Z7108" s="402"/>
    </row>
    <row r="7109" spans="23:26" x14ac:dyDescent="0.2">
      <c r="W7109" s="402"/>
      <c r="X7109" s="402"/>
      <c r="Y7109" s="402"/>
      <c r="Z7109" s="402"/>
    </row>
    <row r="7110" spans="23:26" x14ac:dyDescent="0.2">
      <c r="W7110" s="402"/>
      <c r="X7110" s="402"/>
      <c r="Y7110" s="402"/>
      <c r="Z7110" s="402"/>
    </row>
    <row r="7111" spans="23:26" x14ac:dyDescent="0.2">
      <c r="W7111" s="402"/>
      <c r="X7111" s="402"/>
      <c r="Y7111" s="402"/>
      <c r="Z7111" s="402"/>
    </row>
    <row r="7112" spans="23:26" x14ac:dyDescent="0.2">
      <c r="W7112" s="402"/>
      <c r="X7112" s="402"/>
      <c r="Y7112" s="402"/>
      <c r="Z7112" s="402"/>
    </row>
    <row r="7113" spans="23:26" x14ac:dyDescent="0.2">
      <c r="W7113" s="402"/>
      <c r="X7113" s="402"/>
      <c r="Y7113" s="402"/>
      <c r="Z7113" s="402"/>
    </row>
    <row r="7114" spans="23:26" x14ac:dyDescent="0.2">
      <c r="W7114" s="402"/>
      <c r="X7114" s="402"/>
      <c r="Y7114" s="402"/>
      <c r="Z7114" s="402"/>
    </row>
    <row r="7115" spans="23:26" x14ac:dyDescent="0.2">
      <c r="W7115" s="402"/>
      <c r="X7115" s="402"/>
      <c r="Y7115" s="402"/>
      <c r="Z7115" s="402"/>
    </row>
    <row r="7116" spans="23:26" x14ac:dyDescent="0.2">
      <c r="W7116" s="402"/>
      <c r="X7116" s="402"/>
      <c r="Y7116" s="402"/>
      <c r="Z7116" s="402"/>
    </row>
    <row r="7117" spans="23:26" x14ac:dyDescent="0.2">
      <c r="W7117" s="402"/>
      <c r="X7117" s="402"/>
      <c r="Y7117" s="402"/>
      <c r="Z7117" s="402"/>
    </row>
    <row r="7118" spans="23:26" x14ac:dyDescent="0.2">
      <c r="W7118" s="402"/>
      <c r="X7118" s="402"/>
      <c r="Y7118" s="402"/>
      <c r="Z7118" s="402"/>
    </row>
    <row r="7119" spans="23:26" x14ac:dyDescent="0.2">
      <c r="W7119" s="402"/>
      <c r="X7119" s="402"/>
      <c r="Y7119" s="402"/>
      <c r="Z7119" s="402"/>
    </row>
    <row r="7120" spans="23:26" x14ac:dyDescent="0.2">
      <c r="W7120" s="402"/>
      <c r="X7120" s="402"/>
      <c r="Y7120" s="402"/>
      <c r="Z7120" s="402"/>
    </row>
    <row r="7121" spans="23:26" x14ac:dyDescent="0.2">
      <c r="W7121" s="402"/>
      <c r="X7121" s="402"/>
      <c r="Y7121" s="402"/>
      <c r="Z7121" s="402"/>
    </row>
    <row r="7122" spans="23:26" x14ac:dyDescent="0.2">
      <c r="W7122" s="402"/>
      <c r="X7122" s="402"/>
      <c r="Y7122" s="402"/>
      <c r="Z7122" s="402"/>
    </row>
    <row r="7123" spans="23:26" x14ac:dyDescent="0.2">
      <c r="W7123" s="402"/>
      <c r="X7123" s="402"/>
      <c r="Y7123" s="402"/>
      <c r="Z7123" s="402"/>
    </row>
    <row r="7124" spans="23:26" x14ac:dyDescent="0.2">
      <c r="W7124" s="402"/>
      <c r="X7124" s="402"/>
      <c r="Y7124" s="402"/>
      <c r="Z7124" s="402"/>
    </row>
    <row r="7125" spans="23:26" x14ac:dyDescent="0.2">
      <c r="W7125" s="402"/>
      <c r="X7125" s="402"/>
      <c r="Y7125" s="402"/>
      <c r="Z7125" s="402"/>
    </row>
    <row r="7126" spans="23:26" x14ac:dyDescent="0.2">
      <c r="W7126" s="402"/>
      <c r="X7126" s="402"/>
      <c r="Y7126" s="402"/>
      <c r="Z7126" s="402"/>
    </row>
    <row r="7127" spans="23:26" x14ac:dyDescent="0.2">
      <c r="W7127" s="402"/>
      <c r="X7127" s="402"/>
      <c r="Y7127" s="402"/>
      <c r="Z7127" s="402"/>
    </row>
    <row r="7128" spans="23:26" x14ac:dyDescent="0.2">
      <c r="W7128" s="402"/>
      <c r="X7128" s="402"/>
      <c r="Y7128" s="402"/>
      <c r="Z7128" s="402"/>
    </row>
    <row r="7129" spans="23:26" x14ac:dyDescent="0.2">
      <c r="W7129" s="402"/>
      <c r="X7129" s="402"/>
      <c r="Y7129" s="402"/>
      <c r="Z7129" s="402"/>
    </row>
    <row r="7130" spans="23:26" x14ac:dyDescent="0.2">
      <c r="W7130" s="402"/>
      <c r="X7130" s="402"/>
      <c r="Y7130" s="402"/>
      <c r="Z7130" s="402"/>
    </row>
    <row r="7131" spans="23:26" x14ac:dyDescent="0.2">
      <c r="W7131" s="402"/>
      <c r="X7131" s="402"/>
      <c r="Y7131" s="402"/>
      <c r="Z7131" s="402"/>
    </row>
    <row r="7132" spans="23:26" x14ac:dyDescent="0.2">
      <c r="W7132" s="402"/>
      <c r="X7132" s="402"/>
      <c r="Y7132" s="402"/>
      <c r="Z7132" s="402"/>
    </row>
    <row r="7133" spans="23:26" x14ac:dyDescent="0.2">
      <c r="W7133" s="402"/>
      <c r="X7133" s="402"/>
      <c r="Y7133" s="402"/>
      <c r="Z7133" s="402"/>
    </row>
    <row r="7134" spans="23:26" x14ac:dyDescent="0.2">
      <c r="W7134" s="402"/>
      <c r="X7134" s="402"/>
      <c r="Y7134" s="402"/>
      <c r="Z7134" s="402"/>
    </row>
    <row r="7135" spans="23:26" x14ac:dyDescent="0.2">
      <c r="W7135" s="402"/>
      <c r="X7135" s="402"/>
      <c r="Y7135" s="402"/>
      <c r="Z7135" s="402"/>
    </row>
    <row r="7136" spans="23:26" x14ac:dyDescent="0.2">
      <c r="W7136" s="402"/>
      <c r="X7136" s="402"/>
      <c r="Y7136" s="402"/>
      <c r="Z7136" s="402"/>
    </row>
    <row r="7137" spans="23:26" x14ac:dyDescent="0.2">
      <c r="W7137" s="402"/>
      <c r="X7137" s="402"/>
      <c r="Y7137" s="402"/>
      <c r="Z7137" s="402"/>
    </row>
    <row r="7138" spans="23:26" x14ac:dyDescent="0.2">
      <c r="W7138" s="402"/>
      <c r="X7138" s="402"/>
      <c r="Y7138" s="402"/>
      <c r="Z7138" s="402"/>
    </row>
    <row r="7139" spans="23:26" x14ac:dyDescent="0.2">
      <c r="W7139" s="402"/>
      <c r="X7139" s="402"/>
      <c r="Y7139" s="402"/>
      <c r="Z7139" s="402"/>
    </row>
    <row r="7140" spans="23:26" x14ac:dyDescent="0.2">
      <c r="W7140" s="402"/>
      <c r="X7140" s="402"/>
      <c r="Y7140" s="402"/>
      <c r="Z7140" s="402"/>
    </row>
    <row r="7141" spans="23:26" x14ac:dyDescent="0.2">
      <c r="W7141" s="402"/>
      <c r="X7141" s="402"/>
      <c r="Y7141" s="402"/>
      <c r="Z7141" s="402"/>
    </row>
    <row r="7142" spans="23:26" x14ac:dyDescent="0.2">
      <c r="W7142" s="402"/>
      <c r="X7142" s="402"/>
      <c r="Y7142" s="402"/>
      <c r="Z7142" s="402"/>
    </row>
    <row r="7143" spans="23:26" x14ac:dyDescent="0.2">
      <c r="W7143" s="402"/>
      <c r="X7143" s="402"/>
      <c r="Y7143" s="402"/>
      <c r="Z7143" s="402"/>
    </row>
    <row r="7144" spans="23:26" x14ac:dyDescent="0.2">
      <c r="W7144" s="402"/>
      <c r="X7144" s="402"/>
      <c r="Y7144" s="402"/>
      <c r="Z7144" s="402"/>
    </row>
    <row r="7145" spans="23:26" x14ac:dyDescent="0.2">
      <c r="W7145" s="402"/>
      <c r="X7145" s="402"/>
      <c r="Y7145" s="402"/>
      <c r="Z7145" s="402"/>
    </row>
    <row r="7146" spans="23:26" x14ac:dyDescent="0.2">
      <c r="W7146" s="402"/>
      <c r="X7146" s="402"/>
      <c r="Y7146" s="402"/>
      <c r="Z7146" s="402"/>
    </row>
    <row r="7147" spans="23:26" x14ac:dyDescent="0.2">
      <c r="W7147" s="402"/>
      <c r="X7147" s="402"/>
      <c r="Y7147" s="402"/>
      <c r="Z7147" s="402"/>
    </row>
    <row r="7148" spans="23:26" x14ac:dyDescent="0.2">
      <c r="W7148" s="402"/>
      <c r="X7148" s="402"/>
      <c r="Y7148" s="402"/>
      <c r="Z7148" s="402"/>
    </row>
    <row r="7149" spans="23:26" x14ac:dyDescent="0.2">
      <c r="W7149" s="402"/>
      <c r="X7149" s="402"/>
      <c r="Y7149" s="402"/>
      <c r="Z7149" s="402"/>
    </row>
    <row r="7150" spans="23:26" x14ac:dyDescent="0.2">
      <c r="W7150" s="402"/>
      <c r="X7150" s="402"/>
      <c r="Y7150" s="402"/>
      <c r="Z7150" s="402"/>
    </row>
    <row r="7151" spans="23:26" x14ac:dyDescent="0.2">
      <c r="W7151" s="402"/>
      <c r="X7151" s="402"/>
      <c r="Y7151" s="402"/>
      <c r="Z7151" s="402"/>
    </row>
    <row r="7152" spans="23:26" x14ac:dyDescent="0.2">
      <c r="W7152" s="402"/>
      <c r="X7152" s="402"/>
      <c r="Y7152" s="402"/>
      <c r="Z7152" s="402"/>
    </row>
    <row r="7153" spans="23:26" x14ac:dyDescent="0.2">
      <c r="W7153" s="402"/>
      <c r="X7153" s="402"/>
      <c r="Y7153" s="402"/>
      <c r="Z7153" s="402"/>
    </row>
    <row r="7154" spans="23:26" x14ac:dyDescent="0.2">
      <c r="W7154" s="402"/>
      <c r="X7154" s="402"/>
      <c r="Y7154" s="402"/>
      <c r="Z7154" s="402"/>
    </row>
    <row r="7155" spans="23:26" x14ac:dyDescent="0.2">
      <c r="W7155" s="402"/>
      <c r="X7155" s="402"/>
      <c r="Y7155" s="402"/>
      <c r="Z7155" s="402"/>
    </row>
    <row r="7156" spans="23:26" x14ac:dyDescent="0.2">
      <c r="W7156" s="402"/>
      <c r="X7156" s="402"/>
      <c r="Y7156" s="402"/>
      <c r="Z7156" s="402"/>
    </row>
    <row r="7157" spans="23:26" x14ac:dyDescent="0.2">
      <c r="W7157" s="402"/>
      <c r="X7157" s="402"/>
      <c r="Y7157" s="402"/>
      <c r="Z7157" s="402"/>
    </row>
    <row r="7158" spans="23:26" x14ac:dyDescent="0.2">
      <c r="W7158" s="402"/>
      <c r="X7158" s="402"/>
      <c r="Y7158" s="402"/>
      <c r="Z7158" s="402"/>
    </row>
    <row r="7159" spans="23:26" x14ac:dyDescent="0.2">
      <c r="W7159" s="402"/>
      <c r="X7159" s="402"/>
      <c r="Y7159" s="402"/>
      <c r="Z7159" s="402"/>
    </row>
    <row r="7160" spans="23:26" x14ac:dyDescent="0.2">
      <c r="W7160" s="402"/>
      <c r="X7160" s="402"/>
      <c r="Y7160" s="402"/>
      <c r="Z7160" s="402"/>
    </row>
    <row r="7161" spans="23:26" x14ac:dyDescent="0.2">
      <c r="W7161" s="402"/>
      <c r="X7161" s="402"/>
      <c r="Y7161" s="402"/>
      <c r="Z7161" s="402"/>
    </row>
    <row r="7162" spans="23:26" x14ac:dyDescent="0.2">
      <c r="W7162" s="402"/>
      <c r="X7162" s="402"/>
      <c r="Y7162" s="402"/>
      <c r="Z7162" s="402"/>
    </row>
    <row r="7163" spans="23:26" x14ac:dyDescent="0.2">
      <c r="W7163" s="402"/>
      <c r="X7163" s="402"/>
      <c r="Y7163" s="402"/>
      <c r="Z7163" s="402"/>
    </row>
    <row r="7164" spans="23:26" x14ac:dyDescent="0.2">
      <c r="W7164" s="402"/>
      <c r="X7164" s="402"/>
      <c r="Y7164" s="402"/>
      <c r="Z7164" s="402"/>
    </row>
    <row r="7165" spans="23:26" x14ac:dyDescent="0.2">
      <c r="W7165" s="402"/>
      <c r="X7165" s="402"/>
      <c r="Y7165" s="402"/>
      <c r="Z7165" s="402"/>
    </row>
    <row r="7166" spans="23:26" x14ac:dyDescent="0.2">
      <c r="W7166" s="402"/>
      <c r="X7166" s="402"/>
      <c r="Y7166" s="402"/>
      <c r="Z7166" s="402"/>
    </row>
    <row r="7167" spans="23:26" x14ac:dyDescent="0.2">
      <c r="W7167" s="402"/>
      <c r="X7167" s="402"/>
      <c r="Y7167" s="402"/>
      <c r="Z7167" s="402"/>
    </row>
    <row r="7168" spans="23:26" x14ac:dyDescent="0.2">
      <c r="W7168" s="402"/>
      <c r="X7168" s="402"/>
      <c r="Y7168" s="402"/>
      <c r="Z7168" s="402"/>
    </row>
    <row r="7169" spans="23:26" x14ac:dyDescent="0.2">
      <c r="W7169" s="402"/>
      <c r="X7169" s="402"/>
      <c r="Y7169" s="402"/>
      <c r="Z7169" s="402"/>
    </row>
    <row r="7170" spans="23:26" x14ac:dyDescent="0.2">
      <c r="W7170" s="402"/>
      <c r="X7170" s="402"/>
      <c r="Y7170" s="402"/>
      <c r="Z7170" s="402"/>
    </row>
    <row r="7171" spans="23:26" x14ac:dyDescent="0.2">
      <c r="W7171" s="402"/>
      <c r="X7171" s="402"/>
      <c r="Y7171" s="402"/>
      <c r="Z7171" s="402"/>
    </row>
    <row r="7172" spans="23:26" x14ac:dyDescent="0.2">
      <c r="W7172" s="402"/>
      <c r="X7172" s="402"/>
      <c r="Y7172" s="402"/>
      <c r="Z7172" s="402"/>
    </row>
    <row r="7173" spans="23:26" x14ac:dyDescent="0.2">
      <c r="W7173" s="402"/>
      <c r="X7173" s="402"/>
      <c r="Y7173" s="402"/>
      <c r="Z7173" s="402"/>
    </row>
    <row r="7174" spans="23:26" x14ac:dyDescent="0.2">
      <c r="W7174" s="402"/>
      <c r="X7174" s="402"/>
      <c r="Y7174" s="402"/>
      <c r="Z7174" s="402"/>
    </row>
    <row r="7175" spans="23:26" x14ac:dyDescent="0.2">
      <c r="W7175" s="402"/>
      <c r="X7175" s="402"/>
      <c r="Y7175" s="402"/>
      <c r="Z7175" s="402"/>
    </row>
    <row r="7176" spans="23:26" x14ac:dyDescent="0.2">
      <c r="W7176" s="402"/>
      <c r="X7176" s="402"/>
      <c r="Y7176" s="402"/>
      <c r="Z7176" s="402"/>
    </row>
    <row r="7177" spans="23:26" x14ac:dyDescent="0.2">
      <c r="W7177" s="402"/>
      <c r="X7177" s="402"/>
      <c r="Y7177" s="402"/>
      <c r="Z7177" s="402"/>
    </row>
    <row r="7178" spans="23:26" x14ac:dyDescent="0.2">
      <c r="W7178" s="402"/>
      <c r="X7178" s="402"/>
      <c r="Y7178" s="402"/>
      <c r="Z7178" s="402"/>
    </row>
    <row r="7179" spans="23:26" x14ac:dyDescent="0.2">
      <c r="W7179" s="402"/>
      <c r="X7179" s="402"/>
      <c r="Y7179" s="402"/>
      <c r="Z7179" s="402"/>
    </row>
    <row r="7180" spans="23:26" x14ac:dyDescent="0.2">
      <c r="W7180" s="402"/>
      <c r="X7180" s="402"/>
      <c r="Y7180" s="402"/>
      <c r="Z7180" s="402"/>
    </row>
    <row r="7181" spans="23:26" x14ac:dyDescent="0.2">
      <c r="W7181" s="402"/>
      <c r="X7181" s="402"/>
      <c r="Y7181" s="402"/>
      <c r="Z7181" s="402"/>
    </row>
    <row r="7182" spans="23:26" x14ac:dyDescent="0.2">
      <c r="W7182" s="402"/>
      <c r="X7182" s="402"/>
      <c r="Y7182" s="402"/>
      <c r="Z7182" s="402"/>
    </row>
    <row r="7183" spans="23:26" x14ac:dyDescent="0.2">
      <c r="W7183" s="402"/>
      <c r="X7183" s="402"/>
      <c r="Y7183" s="402"/>
      <c r="Z7183" s="402"/>
    </row>
    <row r="7184" spans="23:26" x14ac:dyDescent="0.2">
      <c r="W7184" s="402"/>
      <c r="X7184" s="402"/>
      <c r="Y7184" s="402"/>
      <c r="Z7184" s="402"/>
    </row>
    <row r="7185" spans="23:26" x14ac:dyDescent="0.2">
      <c r="W7185" s="402"/>
      <c r="X7185" s="402"/>
      <c r="Y7185" s="402"/>
      <c r="Z7185" s="402"/>
    </row>
    <row r="7186" spans="23:26" x14ac:dyDescent="0.2">
      <c r="W7186" s="402"/>
      <c r="X7186" s="402"/>
      <c r="Y7186" s="402"/>
      <c r="Z7186" s="402"/>
    </row>
    <row r="7187" spans="23:26" x14ac:dyDescent="0.2">
      <c r="W7187" s="402"/>
      <c r="X7187" s="402"/>
      <c r="Y7187" s="402"/>
      <c r="Z7187" s="402"/>
    </row>
    <row r="7188" spans="23:26" x14ac:dyDescent="0.2">
      <c r="W7188" s="402"/>
      <c r="X7188" s="402"/>
      <c r="Y7188" s="402"/>
      <c r="Z7188" s="402"/>
    </row>
    <row r="7189" spans="23:26" x14ac:dyDescent="0.2">
      <c r="W7189" s="402"/>
      <c r="X7189" s="402"/>
      <c r="Y7189" s="402"/>
      <c r="Z7189" s="402"/>
    </row>
    <row r="7190" spans="23:26" x14ac:dyDescent="0.2">
      <c r="W7190" s="402"/>
      <c r="X7190" s="402"/>
      <c r="Y7190" s="402"/>
      <c r="Z7190" s="402"/>
    </row>
    <row r="7191" spans="23:26" x14ac:dyDescent="0.2">
      <c r="W7191" s="402"/>
      <c r="X7191" s="402"/>
      <c r="Y7191" s="402"/>
      <c r="Z7191" s="402"/>
    </row>
    <row r="7192" spans="23:26" x14ac:dyDescent="0.2">
      <c r="W7192" s="402"/>
      <c r="X7192" s="402"/>
      <c r="Y7192" s="402"/>
      <c r="Z7192" s="402"/>
    </row>
    <row r="7193" spans="23:26" x14ac:dyDescent="0.2">
      <c r="W7193" s="402"/>
      <c r="X7193" s="402"/>
      <c r="Y7193" s="402"/>
      <c r="Z7193" s="402"/>
    </row>
    <row r="7194" spans="23:26" x14ac:dyDescent="0.2">
      <c r="W7194" s="402"/>
      <c r="X7194" s="402"/>
      <c r="Y7194" s="402"/>
      <c r="Z7194" s="402"/>
    </row>
    <row r="7195" spans="23:26" x14ac:dyDescent="0.2">
      <c r="W7195" s="402"/>
      <c r="X7195" s="402"/>
      <c r="Y7195" s="402"/>
      <c r="Z7195" s="402"/>
    </row>
    <row r="7196" spans="23:26" x14ac:dyDescent="0.2">
      <c r="W7196" s="402"/>
      <c r="X7196" s="402"/>
      <c r="Y7196" s="402"/>
      <c r="Z7196" s="402"/>
    </row>
    <row r="7197" spans="23:26" x14ac:dyDescent="0.2">
      <c r="W7197" s="402"/>
      <c r="X7197" s="402"/>
      <c r="Y7197" s="402"/>
      <c r="Z7197" s="402"/>
    </row>
    <row r="7198" spans="23:26" x14ac:dyDescent="0.2">
      <c r="W7198" s="402"/>
      <c r="X7198" s="402"/>
      <c r="Y7198" s="402"/>
      <c r="Z7198" s="402"/>
    </row>
    <row r="7199" spans="23:26" x14ac:dyDescent="0.2">
      <c r="W7199" s="402"/>
      <c r="X7199" s="402"/>
      <c r="Y7199" s="402"/>
      <c r="Z7199" s="402"/>
    </row>
    <row r="7200" spans="23:26" x14ac:dyDescent="0.2">
      <c r="W7200" s="402"/>
      <c r="X7200" s="402"/>
      <c r="Y7200" s="402"/>
      <c r="Z7200" s="402"/>
    </row>
    <row r="7201" spans="23:26" x14ac:dyDescent="0.2">
      <c r="W7201" s="402"/>
      <c r="X7201" s="402"/>
      <c r="Y7201" s="402"/>
      <c r="Z7201" s="402"/>
    </row>
    <row r="7202" spans="23:26" x14ac:dyDescent="0.2">
      <c r="W7202" s="402"/>
      <c r="X7202" s="402"/>
      <c r="Y7202" s="402"/>
      <c r="Z7202" s="402"/>
    </row>
    <row r="7203" spans="23:26" x14ac:dyDescent="0.2">
      <c r="W7203" s="402"/>
      <c r="X7203" s="402"/>
      <c r="Y7203" s="402"/>
      <c r="Z7203" s="402"/>
    </row>
    <row r="7204" spans="23:26" x14ac:dyDescent="0.2">
      <c r="W7204" s="402"/>
      <c r="X7204" s="402"/>
      <c r="Y7204" s="402"/>
      <c r="Z7204" s="402"/>
    </row>
    <row r="7205" spans="23:26" x14ac:dyDescent="0.2">
      <c r="W7205" s="402"/>
      <c r="X7205" s="402"/>
      <c r="Y7205" s="402"/>
      <c r="Z7205" s="402"/>
    </row>
    <row r="7206" spans="23:26" x14ac:dyDescent="0.2">
      <c r="W7206" s="402"/>
      <c r="X7206" s="402"/>
      <c r="Y7206" s="402"/>
      <c r="Z7206" s="402"/>
    </row>
    <row r="7207" spans="23:26" x14ac:dyDescent="0.2">
      <c r="W7207" s="402"/>
      <c r="X7207" s="402"/>
      <c r="Y7207" s="402"/>
      <c r="Z7207" s="402"/>
    </row>
    <row r="7208" spans="23:26" x14ac:dyDescent="0.2">
      <c r="W7208" s="402"/>
      <c r="X7208" s="402"/>
      <c r="Y7208" s="402"/>
      <c r="Z7208" s="402"/>
    </row>
    <row r="7209" spans="23:26" x14ac:dyDescent="0.2">
      <c r="W7209" s="402"/>
      <c r="X7209" s="402"/>
      <c r="Y7209" s="402"/>
      <c r="Z7209" s="402"/>
    </row>
    <row r="7210" spans="23:26" x14ac:dyDescent="0.2">
      <c r="W7210" s="402"/>
      <c r="X7210" s="402"/>
      <c r="Y7210" s="402"/>
      <c r="Z7210" s="402"/>
    </row>
    <row r="7211" spans="23:26" x14ac:dyDescent="0.2">
      <c r="W7211" s="402"/>
      <c r="X7211" s="402"/>
      <c r="Y7211" s="402"/>
      <c r="Z7211" s="402"/>
    </row>
    <row r="7212" spans="23:26" x14ac:dyDescent="0.2">
      <c r="W7212" s="402"/>
      <c r="X7212" s="402"/>
      <c r="Y7212" s="402"/>
      <c r="Z7212" s="402"/>
    </row>
    <row r="7213" spans="23:26" x14ac:dyDescent="0.2">
      <c r="W7213" s="402"/>
      <c r="X7213" s="402"/>
      <c r="Y7213" s="402"/>
      <c r="Z7213" s="402"/>
    </row>
    <row r="7214" spans="23:26" x14ac:dyDescent="0.2">
      <c r="W7214" s="402"/>
      <c r="X7214" s="402"/>
      <c r="Y7214" s="402"/>
      <c r="Z7214" s="402"/>
    </row>
    <row r="7215" spans="23:26" x14ac:dyDescent="0.2">
      <c r="W7215" s="402"/>
      <c r="X7215" s="402"/>
      <c r="Y7215" s="402"/>
      <c r="Z7215" s="402"/>
    </row>
    <row r="7216" spans="23:26" x14ac:dyDescent="0.2">
      <c r="W7216" s="402"/>
      <c r="X7216" s="402"/>
      <c r="Y7216" s="402"/>
      <c r="Z7216" s="402"/>
    </row>
    <row r="7217" spans="23:26" x14ac:dyDescent="0.2">
      <c r="W7217" s="402"/>
      <c r="X7217" s="402"/>
      <c r="Y7217" s="402"/>
      <c r="Z7217" s="402"/>
    </row>
    <row r="7218" spans="23:26" x14ac:dyDescent="0.2">
      <c r="W7218" s="402"/>
      <c r="X7218" s="402"/>
      <c r="Y7218" s="402"/>
      <c r="Z7218" s="402"/>
    </row>
    <row r="7219" spans="23:26" x14ac:dyDescent="0.2">
      <c r="W7219" s="402"/>
      <c r="X7219" s="402"/>
      <c r="Y7219" s="402"/>
      <c r="Z7219" s="402"/>
    </row>
    <row r="7220" spans="23:26" x14ac:dyDescent="0.2">
      <c r="W7220" s="402"/>
      <c r="X7220" s="402"/>
      <c r="Y7220" s="402"/>
      <c r="Z7220" s="402"/>
    </row>
    <row r="7221" spans="23:26" x14ac:dyDescent="0.2">
      <c r="W7221" s="402"/>
      <c r="X7221" s="402"/>
      <c r="Y7221" s="402"/>
      <c r="Z7221" s="402"/>
    </row>
    <row r="7222" spans="23:26" x14ac:dyDescent="0.2">
      <c r="W7222" s="402"/>
      <c r="X7222" s="402"/>
      <c r="Y7222" s="402"/>
      <c r="Z7222" s="402"/>
    </row>
    <row r="7223" spans="23:26" x14ac:dyDescent="0.2">
      <c r="W7223" s="402"/>
      <c r="X7223" s="402"/>
      <c r="Y7223" s="402"/>
      <c r="Z7223" s="402"/>
    </row>
    <row r="7224" spans="23:26" x14ac:dyDescent="0.2">
      <c r="W7224" s="402"/>
      <c r="X7224" s="402"/>
      <c r="Y7224" s="402"/>
      <c r="Z7224" s="402"/>
    </row>
    <row r="7225" spans="23:26" x14ac:dyDescent="0.2">
      <c r="W7225" s="402"/>
      <c r="X7225" s="402"/>
      <c r="Y7225" s="402"/>
      <c r="Z7225" s="402"/>
    </row>
    <row r="7226" spans="23:26" x14ac:dyDescent="0.2">
      <c r="W7226" s="402"/>
      <c r="X7226" s="402"/>
      <c r="Y7226" s="402"/>
      <c r="Z7226" s="402"/>
    </row>
    <row r="7227" spans="23:26" x14ac:dyDescent="0.2">
      <c r="W7227" s="402"/>
      <c r="X7227" s="402"/>
      <c r="Y7227" s="402"/>
      <c r="Z7227" s="402"/>
    </row>
    <row r="7228" spans="23:26" x14ac:dyDescent="0.2">
      <c r="W7228" s="402"/>
      <c r="X7228" s="402"/>
      <c r="Y7228" s="402"/>
      <c r="Z7228" s="402"/>
    </row>
    <row r="7229" spans="23:26" x14ac:dyDescent="0.2">
      <c r="W7229" s="402"/>
      <c r="X7229" s="402"/>
      <c r="Y7229" s="402"/>
      <c r="Z7229" s="402"/>
    </row>
    <row r="7230" spans="23:26" x14ac:dyDescent="0.2">
      <c r="W7230" s="402"/>
      <c r="X7230" s="402"/>
      <c r="Y7230" s="402"/>
      <c r="Z7230" s="402"/>
    </row>
    <row r="7231" spans="23:26" x14ac:dyDescent="0.2">
      <c r="W7231" s="402"/>
      <c r="X7231" s="402"/>
      <c r="Y7231" s="402"/>
      <c r="Z7231" s="402"/>
    </row>
    <row r="7232" spans="23:26" x14ac:dyDescent="0.2">
      <c r="W7232" s="402"/>
      <c r="X7232" s="402"/>
      <c r="Y7232" s="402"/>
      <c r="Z7232" s="402"/>
    </row>
    <row r="7233" spans="23:26" x14ac:dyDescent="0.2">
      <c r="W7233" s="402"/>
      <c r="X7233" s="402"/>
      <c r="Y7233" s="402"/>
      <c r="Z7233" s="402"/>
    </row>
    <row r="7234" spans="23:26" x14ac:dyDescent="0.2">
      <c r="W7234" s="402"/>
      <c r="X7234" s="402"/>
      <c r="Y7234" s="402"/>
      <c r="Z7234" s="402"/>
    </row>
    <row r="7235" spans="23:26" x14ac:dyDescent="0.2">
      <c r="W7235" s="402"/>
      <c r="X7235" s="402"/>
      <c r="Y7235" s="402"/>
      <c r="Z7235" s="402"/>
    </row>
    <row r="7236" spans="23:26" x14ac:dyDescent="0.2">
      <c r="W7236" s="402"/>
      <c r="X7236" s="402"/>
      <c r="Y7236" s="402"/>
      <c r="Z7236" s="402"/>
    </row>
    <row r="7237" spans="23:26" x14ac:dyDescent="0.2">
      <c r="W7237" s="402"/>
      <c r="X7237" s="402"/>
      <c r="Y7237" s="402"/>
      <c r="Z7237" s="402"/>
    </row>
    <row r="7238" spans="23:26" x14ac:dyDescent="0.2">
      <c r="W7238" s="402"/>
      <c r="X7238" s="402"/>
      <c r="Y7238" s="402"/>
      <c r="Z7238" s="402"/>
    </row>
    <row r="7239" spans="23:26" x14ac:dyDescent="0.2">
      <c r="W7239" s="402"/>
      <c r="X7239" s="402"/>
      <c r="Y7239" s="402"/>
      <c r="Z7239" s="402"/>
    </row>
    <row r="7240" spans="23:26" x14ac:dyDescent="0.2">
      <c r="W7240" s="402"/>
      <c r="X7240" s="402"/>
      <c r="Y7240" s="402"/>
      <c r="Z7240" s="402"/>
    </row>
    <row r="7241" spans="23:26" x14ac:dyDescent="0.2">
      <c r="W7241" s="402"/>
      <c r="X7241" s="402"/>
      <c r="Y7241" s="402"/>
      <c r="Z7241" s="402"/>
    </row>
    <row r="7242" spans="23:26" x14ac:dyDescent="0.2">
      <c r="W7242" s="402"/>
      <c r="X7242" s="402"/>
      <c r="Y7242" s="402"/>
      <c r="Z7242" s="402"/>
    </row>
    <row r="7243" spans="23:26" x14ac:dyDescent="0.2">
      <c r="W7243" s="402"/>
      <c r="X7243" s="402"/>
      <c r="Y7243" s="402"/>
      <c r="Z7243" s="402"/>
    </row>
    <row r="7244" spans="23:26" x14ac:dyDescent="0.2">
      <c r="W7244" s="402"/>
      <c r="X7244" s="402"/>
      <c r="Y7244" s="402"/>
      <c r="Z7244" s="402"/>
    </row>
    <row r="7245" spans="23:26" x14ac:dyDescent="0.2">
      <c r="W7245" s="402"/>
      <c r="X7245" s="402"/>
      <c r="Y7245" s="402"/>
      <c r="Z7245" s="402"/>
    </row>
    <row r="7246" spans="23:26" x14ac:dyDescent="0.2">
      <c r="W7246" s="402"/>
      <c r="X7246" s="402"/>
      <c r="Y7246" s="402"/>
      <c r="Z7246" s="402"/>
    </row>
    <row r="7247" spans="23:26" x14ac:dyDescent="0.2">
      <c r="W7247" s="402"/>
      <c r="X7247" s="402"/>
      <c r="Y7247" s="402"/>
      <c r="Z7247" s="402"/>
    </row>
    <row r="7248" spans="23:26" x14ac:dyDescent="0.2">
      <c r="W7248" s="402"/>
      <c r="X7248" s="402"/>
      <c r="Y7248" s="402"/>
      <c r="Z7248" s="402"/>
    </row>
    <row r="7249" spans="23:26" x14ac:dyDescent="0.2">
      <c r="W7249" s="402"/>
      <c r="X7249" s="402"/>
      <c r="Y7249" s="402"/>
      <c r="Z7249" s="402"/>
    </row>
    <row r="7250" spans="23:26" x14ac:dyDescent="0.2">
      <c r="W7250" s="402"/>
      <c r="X7250" s="402"/>
      <c r="Y7250" s="402"/>
      <c r="Z7250" s="402"/>
    </row>
    <row r="7251" spans="23:26" x14ac:dyDescent="0.2">
      <c r="W7251" s="402"/>
      <c r="X7251" s="402"/>
      <c r="Y7251" s="402"/>
      <c r="Z7251" s="402"/>
    </row>
    <row r="7252" spans="23:26" x14ac:dyDescent="0.2">
      <c r="W7252" s="402"/>
      <c r="X7252" s="402"/>
      <c r="Y7252" s="402"/>
      <c r="Z7252" s="402"/>
    </row>
    <row r="7253" spans="23:26" x14ac:dyDescent="0.2">
      <c r="W7253" s="402"/>
      <c r="X7253" s="402"/>
      <c r="Y7253" s="402"/>
      <c r="Z7253" s="402"/>
    </row>
    <row r="7254" spans="23:26" x14ac:dyDescent="0.2">
      <c r="W7254" s="402"/>
      <c r="X7254" s="402"/>
      <c r="Y7254" s="402"/>
      <c r="Z7254" s="402"/>
    </row>
    <row r="7255" spans="23:26" x14ac:dyDescent="0.2">
      <c r="W7255" s="402"/>
      <c r="X7255" s="402"/>
      <c r="Y7255" s="402"/>
      <c r="Z7255" s="402"/>
    </row>
    <row r="7256" spans="23:26" x14ac:dyDescent="0.2">
      <c r="W7256" s="402"/>
      <c r="X7256" s="402"/>
      <c r="Y7256" s="402"/>
      <c r="Z7256" s="402"/>
    </row>
    <row r="7257" spans="23:26" x14ac:dyDescent="0.2">
      <c r="W7257" s="402"/>
      <c r="X7257" s="402"/>
      <c r="Y7257" s="402"/>
      <c r="Z7257" s="402"/>
    </row>
    <row r="7258" spans="23:26" x14ac:dyDescent="0.2">
      <c r="W7258" s="402"/>
      <c r="X7258" s="402"/>
      <c r="Y7258" s="402"/>
      <c r="Z7258" s="402"/>
    </row>
    <row r="7259" spans="23:26" x14ac:dyDescent="0.2">
      <c r="W7259" s="402"/>
      <c r="X7259" s="402"/>
      <c r="Y7259" s="402"/>
      <c r="Z7259" s="402"/>
    </row>
    <row r="7260" spans="23:26" x14ac:dyDescent="0.2">
      <c r="W7260" s="402"/>
      <c r="X7260" s="402"/>
      <c r="Y7260" s="402"/>
      <c r="Z7260" s="402"/>
    </row>
    <row r="7261" spans="23:26" x14ac:dyDescent="0.2">
      <c r="W7261" s="402"/>
      <c r="X7261" s="402"/>
      <c r="Y7261" s="402"/>
      <c r="Z7261" s="402"/>
    </row>
    <row r="7262" spans="23:26" x14ac:dyDescent="0.2">
      <c r="W7262" s="402"/>
      <c r="X7262" s="402"/>
      <c r="Y7262" s="402"/>
      <c r="Z7262" s="402"/>
    </row>
    <row r="7263" spans="23:26" x14ac:dyDescent="0.2">
      <c r="W7263" s="402"/>
      <c r="X7263" s="402"/>
      <c r="Y7263" s="402"/>
      <c r="Z7263" s="402"/>
    </row>
    <row r="7264" spans="23:26" x14ac:dyDescent="0.2">
      <c r="W7264" s="402"/>
      <c r="X7264" s="402"/>
      <c r="Y7264" s="402"/>
      <c r="Z7264" s="402"/>
    </row>
    <row r="7265" spans="23:26" x14ac:dyDescent="0.2">
      <c r="W7265" s="402"/>
      <c r="X7265" s="402"/>
      <c r="Y7265" s="402"/>
      <c r="Z7265" s="402"/>
    </row>
    <row r="7266" spans="23:26" x14ac:dyDescent="0.2">
      <c r="W7266" s="402"/>
      <c r="X7266" s="402"/>
      <c r="Y7266" s="402"/>
      <c r="Z7266" s="402"/>
    </row>
    <row r="7267" spans="23:26" x14ac:dyDescent="0.2">
      <c r="W7267" s="402"/>
      <c r="X7267" s="402"/>
      <c r="Y7267" s="402"/>
      <c r="Z7267" s="402"/>
    </row>
    <row r="7268" spans="23:26" x14ac:dyDescent="0.2">
      <c r="W7268" s="402"/>
      <c r="X7268" s="402"/>
      <c r="Y7268" s="402"/>
      <c r="Z7268" s="402"/>
    </row>
    <row r="7269" spans="23:26" x14ac:dyDescent="0.2">
      <c r="W7269" s="402"/>
      <c r="X7269" s="402"/>
      <c r="Y7269" s="402"/>
      <c r="Z7269" s="402"/>
    </row>
    <row r="7270" spans="23:26" x14ac:dyDescent="0.2">
      <c r="W7270" s="402"/>
      <c r="X7270" s="402"/>
      <c r="Y7270" s="402"/>
      <c r="Z7270" s="402"/>
    </row>
    <row r="7271" spans="23:26" x14ac:dyDescent="0.2">
      <c r="W7271" s="402"/>
      <c r="X7271" s="402"/>
      <c r="Y7271" s="402"/>
      <c r="Z7271" s="402"/>
    </row>
    <row r="7272" spans="23:26" x14ac:dyDescent="0.2">
      <c r="W7272" s="402"/>
      <c r="X7272" s="402"/>
      <c r="Y7272" s="402"/>
      <c r="Z7272" s="402"/>
    </row>
    <row r="7273" spans="23:26" x14ac:dyDescent="0.2">
      <c r="W7273" s="402"/>
      <c r="X7273" s="402"/>
      <c r="Y7273" s="402"/>
      <c r="Z7273" s="402"/>
    </row>
    <row r="7274" spans="23:26" x14ac:dyDescent="0.2">
      <c r="W7274" s="402"/>
      <c r="X7274" s="402"/>
      <c r="Y7274" s="402"/>
      <c r="Z7274" s="402"/>
    </row>
    <row r="7275" spans="23:26" x14ac:dyDescent="0.2">
      <c r="W7275" s="402"/>
      <c r="X7275" s="402"/>
      <c r="Y7275" s="402"/>
      <c r="Z7275" s="402"/>
    </row>
    <row r="7276" spans="23:26" x14ac:dyDescent="0.2">
      <c r="W7276" s="402"/>
      <c r="X7276" s="402"/>
      <c r="Y7276" s="402"/>
      <c r="Z7276" s="402"/>
    </row>
    <row r="7277" spans="23:26" x14ac:dyDescent="0.2">
      <c r="W7277" s="402"/>
      <c r="X7277" s="402"/>
      <c r="Y7277" s="402"/>
      <c r="Z7277" s="402"/>
    </row>
    <row r="7278" spans="23:26" x14ac:dyDescent="0.2">
      <c r="W7278" s="402"/>
      <c r="X7278" s="402"/>
      <c r="Y7278" s="402"/>
      <c r="Z7278" s="402"/>
    </row>
    <row r="7279" spans="23:26" x14ac:dyDescent="0.2">
      <c r="W7279" s="402"/>
      <c r="X7279" s="402"/>
      <c r="Y7279" s="402"/>
      <c r="Z7279" s="402"/>
    </row>
    <row r="7280" spans="23:26" x14ac:dyDescent="0.2">
      <c r="W7280" s="402"/>
      <c r="X7280" s="402"/>
      <c r="Y7280" s="402"/>
      <c r="Z7280" s="402"/>
    </row>
    <row r="7281" spans="23:26" x14ac:dyDescent="0.2">
      <c r="W7281" s="402"/>
      <c r="X7281" s="402"/>
      <c r="Y7281" s="402"/>
      <c r="Z7281" s="402"/>
    </row>
    <row r="7282" spans="23:26" x14ac:dyDescent="0.2">
      <c r="W7282" s="402"/>
      <c r="X7282" s="402"/>
      <c r="Y7282" s="402"/>
      <c r="Z7282" s="402"/>
    </row>
    <row r="7283" spans="23:26" x14ac:dyDescent="0.2">
      <c r="W7283" s="402"/>
      <c r="X7283" s="402"/>
      <c r="Y7283" s="402"/>
      <c r="Z7283" s="402"/>
    </row>
    <row r="7284" spans="23:26" x14ac:dyDescent="0.2">
      <c r="W7284" s="402"/>
      <c r="X7284" s="402"/>
      <c r="Y7284" s="402"/>
      <c r="Z7284" s="402"/>
    </row>
    <row r="7285" spans="23:26" x14ac:dyDescent="0.2">
      <c r="W7285" s="402"/>
      <c r="X7285" s="402"/>
      <c r="Y7285" s="402"/>
      <c r="Z7285" s="402"/>
    </row>
    <row r="7286" spans="23:26" x14ac:dyDescent="0.2">
      <c r="W7286" s="402"/>
      <c r="X7286" s="402"/>
      <c r="Y7286" s="402"/>
      <c r="Z7286" s="402"/>
    </row>
    <row r="7287" spans="23:26" x14ac:dyDescent="0.2">
      <c r="W7287" s="402"/>
      <c r="X7287" s="402"/>
      <c r="Y7287" s="402"/>
      <c r="Z7287" s="402"/>
    </row>
    <row r="7288" spans="23:26" x14ac:dyDescent="0.2">
      <c r="W7288" s="402"/>
      <c r="X7288" s="402"/>
      <c r="Y7288" s="402"/>
      <c r="Z7288" s="402"/>
    </row>
    <row r="7289" spans="23:26" x14ac:dyDescent="0.2">
      <c r="W7289" s="402"/>
      <c r="X7289" s="402"/>
      <c r="Y7289" s="402"/>
      <c r="Z7289" s="402"/>
    </row>
    <row r="7290" spans="23:26" x14ac:dyDescent="0.2">
      <c r="W7290" s="402"/>
      <c r="X7290" s="402"/>
      <c r="Y7290" s="402"/>
      <c r="Z7290" s="402"/>
    </row>
    <row r="7291" spans="23:26" x14ac:dyDescent="0.2">
      <c r="W7291" s="402"/>
      <c r="X7291" s="402"/>
      <c r="Y7291" s="402"/>
      <c r="Z7291" s="402"/>
    </row>
    <row r="7292" spans="23:26" x14ac:dyDescent="0.2">
      <c r="W7292" s="402"/>
      <c r="X7292" s="402"/>
      <c r="Y7292" s="402"/>
      <c r="Z7292" s="402"/>
    </row>
    <row r="7293" spans="23:26" x14ac:dyDescent="0.2">
      <c r="W7293" s="402"/>
      <c r="X7293" s="402"/>
      <c r="Y7293" s="402"/>
      <c r="Z7293" s="402"/>
    </row>
    <row r="7294" spans="23:26" x14ac:dyDescent="0.2">
      <c r="W7294" s="402"/>
      <c r="X7294" s="402"/>
      <c r="Y7294" s="402"/>
      <c r="Z7294" s="402"/>
    </row>
    <row r="7295" spans="23:26" x14ac:dyDescent="0.2">
      <c r="W7295" s="402"/>
      <c r="X7295" s="402"/>
      <c r="Y7295" s="402"/>
      <c r="Z7295" s="402"/>
    </row>
    <row r="7296" spans="23:26" x14ac:dyDescent="0.2">
      <c r="W7296" s="402"/>
      <c r="X7296" s="402"/>
      <c r="Y7296" s="402"/>
      <c r="Z7296" s="402"/>
    </row>
    <row r="7297" spans="23:26" x14ac:dyDescent="0.2">
      <c r="W7297" s="402"/>
      <c r="X7297" s="402"/>
      <c r="Y7297" s="402"/>
      <c r="Z7297" s="402"/>
    </row>
    <row r="7298" spans="23:26" x14ac:dyDescent="0.2">
      <c r="W7298" s="402"/>
      <c r="X7298" s="402"/>
      <c r="Y7298" s="402"/>
      <c r="Z7298" s="402"/>
    </row>
    <row r="7299" spans="23:26" x14ac:dyDescent="0.2">
      <c r="W7299" s="402"/>
      <c r="X7299" s="402"/>
      <c r="Y7299" s="402"/>
      <c r="Z7299" s="402"/>
    </row>
    <row r="7300" spans="23:26" x14ac:dyDescent="0.2">
      <c r="W7300" s="402"/>
      <c r="X7300" s="402"/>
      <c r="Y7300" s="402"/>
      <c r="Z7300" s="402"/>
    </row>
    <row r="7301" spans="23:26" x14ac:dyDescent="0.2">
      <c r="W7301" s="402"/>
      <c r="X7301" s="402"/>
      <c r="Y7301" s="402"/>
      <c r="Z7301" s="402"/>
    </row>
    <row r="7302" spans="23:26" x14ac:dyDescent="0.2">
      <c r="W7302" s="402"/>
      <c r="X7302" s="402"/>
      <c r="Y7302" s="402"/>
      <c r="Z7302" s="402"/>
    </row>
    <row r="7303" spans="23:26" x14ac:dyDescent="0.2">
      <c r="W7303" s="402"/>
      <c r="X7303" s="402"/>
      <c r="Y7303" s="402"/>
      <c r="Z7303" s="402"/>
    </row>
    <row r="7304" spans="23:26" x14ac:dyDescent="0.2">
      <c r="W7304" s="402"/>
      <c r="X7304" s="402"/>
      <c r="Y7304" s="402"/>
      <c r="Z7304" s="402"/>
    </row>
    <row r="7305" spans="23:26" x14ac:dyDescent="0.2">
      <c r="W7305" s="402"/>
      <c r="X7305" s="402"/>
      <c r="Y7305" s="402"/>
      <c r="Z7305" s="402"/>
    </row>
    <row r="7306" spans="23:26" x14ac:dyDescent="0.2">
      <c r="W7306" s="402"/>
      <c r="X7306" s="402"/>
      <c r="Y7306" s="402"/>
      <c r="Z7306" s="402"/>
    </row>
    <row r="7307" spans="23:26" x14ac:dyDescent="0.2">
      <c r="W7307" s="402"/>
      <c r="X7307" s="402"/>
      <c r="Y7307" s="402"/>
      <c r="Z7307" s="402"/>
    </row>
    <row r="7308" spans="23:26" x14ac:dyDescent="0.2">
      <c r="W7308" s="402"/>
      <c r="X7308" s="402"/>
      <c r="Y7308" s="402"/>
      <c r="Z7308" s="402"/>
    </row>
    <row r="7309" spans="23:26" x14ac:dyDescent="0.2">
      <c r="W7309" s="402"/>
      <c r="X7309" s="402"/>
      <c r="Y7309" s="402"/>
      <c r="Z7309" s="402"/>
    </row>
    <row r="7310" spans="23:26" x14ac:dyDescent="0.2">
      <c r="W7310" s="402"/>
      <c r="X7310" s="402"/>
      <c r="Y7310" s="402"/>
      <c r="Z7310" s="402"/>
    </row>
    <row r="7311" spans="23:26" x14ac:dyDescent="0.2">
      <c r="W7311" s="402"/>
      <c r="X7311" s="402"/>
      <c r="Y7311" s="402"/>
      <c r="Z7311" s="402"/>
    </row>
    <row r="7312" spans="23:26" x14ac:dyDescent="0.2">
      <c r="W7312" s="402"/>
      <c r="X7312" s="402"/>
      <c r="Y7312" s="402"/>
      <c r="Z7312" s="402"/>
    </row>
    <row r="7313" spans="23:26" x14ac:dyDescent="0.2">
      <c r="W7313" s="402"/>
      <c r="X7313" s="402"/>
      <c r="Y7313" s="402"/>
      <c r="Z7313" s="402"/>
    </row>
    <row r="7314" spans="23:26" x14ac:dyDescent="0.2">
      <c r="W7314" s="402"/>
      <c r="X7314" s="402"/>
      <c r="Y7314" s="402"/>
      <c r="Z7314" s="402"/>
    </row>
    <row r="7315" spans="23:26" x14ac:dyDescent="0.2">
      <c r="W7315" s="402"/>
      <c r="X7315" s="402"/>
      <c r="Y7315" s="402"/>
      <c r="Z7315" s="402"/>
    </row>
    <row r="7316" spans="23:26" x14ac:dyDescent="0.2">
      <c r="W7316" s="402"/>
      <c r="X7316" s="402"/>
      <c r="Y7316" s="402"/>
      <c r="Z7316" s="402"/>
    </row>
    <row r="7317" spans="23:26" x14ac:dyDescent="0.2">
      <c r="W7317" s="402"/>
      <c r="X7317" s="402"/>
      <c r="Y7317" s="402"/>
      <c r="Z7317" s="402"/>
    </row>
    <row r="7318" spans="23:26" x14ac:dyDescent="0.2">
      <c r="W7318" s="402"/>
      <c r="X7318" s="402"/>
      <c r="Y7318" s="402"/>
      <c r="Z7318" s="402"/>
    </row>
    <row r="7319" spans="23:26" x14ac:dyDescent="0.2">
      <c r="W7319" s="402"/>
      <c r="X7319" s="402"/>
      <c r="Y7319" s="402"/>
      <c r="Z7319" s="402"/>
    </row>
    <row r="7320" spans="23:26" x14ac:dyDescent="0.2">
      <c r="W7320" s="402"/>
      <c r="X7320" s="402"/>
      <c r="Y7320" s="402"/>
      <c r="Z7320" s="402"/>
    </row>
    <row r="7321" spans="23:26" x14ac:dyDescent="0.2">
      <c r="W7321" s="402"/>
      <c r="X7321" s="402"/>
      <c r="Y7321" s="402"/>
      <c r="Z7321" s="402"/>
    </row>
    <row r="7322" spans="23:26" x14ac:dyDescent="0.2">
      <c r="W7322" s="402"/>
      <c r="X7322" s="402"/>
      <c r="Y7322" s="402"/>
      <c r="Z7322" s="402"/>
    </row>
    <row r="7323" spans="23:26" x14ac:dyDescent="0.2">
      <c r="W7323" s="402"/>
      <c r="X7323" s="402"/>
      <c r="Y7323" s="402"/>
      <c r="Z7323" s="402"/>
    </row>
    <row r="7324" spans="23:26" x14ac:dyDescent="0.2">
      <c r="W7324" s="402"/>
      <c r="X7324" s="402"/>
      <c r="Y7324" s="402"/>
      <c r="Z7324" s="402"/>
    </row>
    <row r="7325" spans="23:26" x14ac:dyDescent="0.2">
      <c r="W7325" s="402"/>
      <c r="X7325" s="402"/>
      <c r="Y7325" s="402"/>
      <c r="Z7325" s="402"/>
    </row>
    <row r="7326" spans="23:26" x14ac:dyDescent="0.2">
      <c r="W7326" s="402"/>
      <c r="X7326" s="402"/>
      <c r="Y7326" s="402"/>
      <c r="Z7326" s="402"/>
    </row>
    <row r="7327" spans="23:26" x14ac:dyDescent="0.2">
      <c r="W7327" s="402"/>
      <c r="X7327" s="402"/>
      <c r="Y7327" s="402"/>
      <c r="Z7327" s="402"/>
    </row>
    <row r="7328" spans="23:26" x14ac:dyDescent="0.2">
      <c r="W7328" s="402"/>
      <c r="X7328" s="402"/>
      <c r="Y7328" s="402"/>
      <c r="Z7328" s="402"/>
    </row>
    <row r="7329" spans="23:26" x14ac:dyDescent="0.2">
      <c r="W7329" s="402"/>
      <c r="X7329" s="402"/>
      <c r="Y7329" s="402"/>
      <c r="Z7329" s="402"/>
    </row>
    <row r="7330" spans="23:26" x14ac:dyDescent="0.2">
      <c r="W7330" s="402"/>
      <c r="X7330" s="402"/>
      <c r="Y7330" s="402"/>
      <c r="Z7330" s="402"/>
    </row>
    <row r="7331" spans="23:26" x14ac:dyDescent="0.2">
      <c r="W7331" s="402"/>
      <c r="X7331" s="402"/>
      <c r="Y7331" s="402"/>
      <c r="Z7331" s="402"/>
    </row>
    <row r="7332" spans="23:26" x14ac:dyDescent="0.2">
      <c r="W7332" s="402"/>
      <c r="X7332" s="402"/>
      <c r="Y7332" s="402"/>
      <c r="Z7332" s="402"/>
    </row>
    <row r="7333" spans="23:26" x14ac:dyDescent="0.2">
      <c r="W7333" s="402"/>
      <c r="X7333" s="402"/>
      <c r="Y7333" s="402"/>
      <c r="Z7333" s="402"/>
    </row>
    <row r="7334" spans="23:26" x14ac:dyDescent="0.2">
      <c r="W7334" s="402"/>
      <c r="X7334" s="402"/>
      <c r="Y7334" s="402"/>
      <c r="Z7334" s="402"/>
    </row>
    <row r="7335" spans="23:26" x14ac:dyDescent="0.2">
      <c r="W7335" s="402"/>
      <c r="X7335" s="402"/>
      <c r="Y7335" s="402"/>
      <c r="Z7335" s="402"/>
    </row>
    <row r="7336" spans="23:26" x14ac:dyDescent="0.2">
      <c r="W7336" s="402"/>
      <c r="X7336" s="402"/>
      <c r="Y7336" s="402"/>
      <c r="Z7336" s="402"/>
    </row>
    <row r="7337" spans="23:26" x14ac:dyDescent="0.2">
      <c r="W7337" s="402"/>
      <c r="X7337" s="402"/>
      <c r="Y7337" s="402"/>
      <c r="Z7337" s="402"/>
    </row>
    <row r="7338" spans="23:26" x14ac:dyDescent="0.2">
      <c r="W7338" s="402"/>
      <c r="X7338" s="402"/>
      <c r="Y7338" s="402"/>
      <c r="Z7338" s="402"/>
    </row>
    <row r="7339" spans="23:26" x14ac:dyDescent="0.2">
      <c r="W7339" s="402"/>
      <c r="X7339" s="402"/>
      <c r="Y7339" s="402"/>
      <c r="Z7339" s="402"/>
    </row>
    <row r="7340" spans="23:26" x14ac:dyDescent="0.2">
      <c r="W7340" s="402"/>
      <c r="X7340" s="402"/>
      <c r="Y7340" s="402"/>
      <c r="Z7340" s="402"/>
    </row>
    <row r="7341" spans="23:26" x14ac:dyDescent="0.2">
      <c r="W7341" s="402"/>
      <c r="X7341" s="402"/>
      <c r="Y7341" s="402"/>
      <c r="Z7341" s="402"/>
    </row>
    <row r="7342" spans="23:26" x14ac:dyDescent="0.2">
      <c r="W7342" s="402"/>
      <c r="X7342" s="402"/>
      <c r="Y7342" s="402"/>
      <c r="Z7342" s="402"/>
    </row>
    <row r="7343" spans="23:26" x14ac:dyDescent="0.2">
      <c r="W7343" s="402"/>
      <c r="X7343" s="402"/>
      <c r="Y7343" s="402"/>
      <c r="Z7343" s="402"/>
    </row>
    <row r="7344" spans="23:26" x14ac:dyDescent="0.2">
      <c r="W7344" s="402"/>
      <c r="X7344" s="402"/>
      <c r="Y7344" s="402"/>
      <c r="Z7344" s="402"/>
    </row>
    <row r="7345" spans="23:26" x14ac:dyDescent="0.2">
      <c r="W7345" s="402"/>
      <c r="X7345" s="402"/>
      <c r="Y7345" s="402"/>
      <c r="Z7345" s="402"/>
    </row>
    <row r="7346" spans="23:26" x14ac:dyDescent="0.2">
      <c r="W7346" s="402"/>
      <c r="X7346" s="402"/>
      <c r="Y7346" s="402"/>
      <c r="Z7346" s="402"/>
    </row>
    <row r="7347" spans="23:26" x14ac:dyDescent="0.2">
      <c r="W7347" s="402"/>
      <c r="X7347" s="402"/>
      <c r="Y7347" s="402"/>
      <c r="Z7347" s="402"/>
    </row>
    <row r="7348" spans="23:26" x14ac:dyDescent="0.2">
      <c r="W7348" s="402"/>
      <c r="X7348" s="402"/>
      <c r="Y7348" s="402"/>
      <c r="Z7348" s="402"/>
    </row>
    <row r="7349" spans="23:26" x14ac:dyDescent="0.2">
      <c r="W7349" s="402"/>
      <c r="X7349" s="402"/>
      <c r="Y7349" s="402"/>
      <c r="Z7349" s="402"/>
    </row>
    <row r="7350" spans="23:26" x14ac:dyDescent="0.2">
      <c r="W7350" s="402"/>
      <c r="X7350" s="402"/>
      <c r="Y7350" s="402"/>
      <c r="Z7350" s="402"/>
    </row>
    <row r="7351" spans="23:26" x14ac:dyDescent="0.2">
      <c r="W7351" s="402"/>
      <c r="X7351" s="402"/>
      <c r="Y7351" s="402"/>
      <c r="Z7351" s="402"/>
    </row>
    <row r="7352" spans="23:26" x14ac:dyDescent="0.2">
      <c r="W7352" s="402"/>
      <c r="X7352" s="402"/>
      <c r="Y7352" s="402"/>
      <c r="Z7352" s="402"/>
    </row>
    <row r="7353" spans="23:26" x14ac:dyDescent="0.2">
      <c r="W7353" s="402"/>
      <c r="X7353" s="402"/>
      <c r="Y7353" s="402"/>
      <c r="Z7353" s="402"/>
    </row>
    <row r="7354" spans="23:26" x14ac:dyDescent="0.2">
      <c r="W7354" s="402"/>
      <c r="X7354" s="402"/>
      <c r="Y7354" s="402"/>
      <c r="Z7354" s="402"/>
    </row>
    <row r="7355" spans="23:26" x14ac:dyDescent="0.2">
      <c r="W7355" s="402"/>
      <c r="X7355" s="402"/>
      <c r="Y7355" s="402"/>
      <c r="Z7355" s="402"/>
    </row>
    <row r="7356" spans="23:26" x14ac:dyDescent="0.2">
      <c r="W7356" s="402"/>
      <c r="X7356" s="402"/>
      <c r="Y7356" s="402"/>
      <c r="Z7356" s="402"/>
    </row>
    <row r="7357" spans="23:26" x14ac:dyDescent="0.2">
      <c r="W7357" s="402"/>
      <c r="X7357" s="402"/>
      <c r="Y7357" s="402"/>
      <c r="Z7357" s="402"/>
    </row>
    <row r="7358" spans="23:26" x14ac:dyDescent="0.2">
      <c r="W7358" s="402"/>
      <c r="X7358" s="402"/>
      <c r="Y7358" s="402"/>
      <c r="Z7358" s="402"/>
    </row>
    <row r="7359" spans="23:26" x14ac:dyDescent="0.2">
      <c r="W7359" s="402"/>
      <c r="X7359" s="402"/>
      <c r="Y7359" s="402"/>
      <c r="Z7359" s="402"/>
    </row>
    <row r="7360" spans="23:26" x14ac:dyDescent="0.2">
      <c r="W7360" s="402"/>
      <c r="X7360" s="402"/>
      <c r="Y7360" s="402"/>
      <c r="Z7360" s="402"/>
    </row>
    <row r="7361" spans="23:26" x14ac:dyDescent="0.2">
      <c r="W7361" s="402"/>
      <c r="X7361" s="402"/>
      <c r="Y7361" s="402"/>
      <c r="Z7361" s="402"/>
    </row>
    <row r="7362" spans="23:26" x14ac:dyDescent="0.2">
      <c r="W7362" s="402"/>
      <c r="X7362" s="402"/>
      <c r="Y7362" s="402"/>
      <c r="Z7362" s="402"/>
    </row>
    <row r="7363" spans="23:26" x14ac:dyDescent="0.2">
      <c r="W7363" s="402"/>
      <c r="X7363" s="402"/>
      <c r="Y7363" s="402"/>
      <c r="Z7363" s="402"/>
    </row>
    <row r="7364" spans="23:26" x14ac:dyDescent="0.2">
      <c r="W7364" s="402"/>
      <c r="X7364" s="402"/>
      <c r="Y7364" s="402"/>
      <c r="Z7364" s="402"/>
    </row>
    <row r="7365" spans="23:26" x14ac:dyDescent="0.2">
      <c r="W7365" s="402"/>
      <c r="X7365" s="402"/>
      <c r="Y7365" s="402"/>
      <c r="Z7365" s="402"/>
    </row>
    <row r="7366" spans="23:26" x14ac:dyDescent="0.2">
      <c r="W7366" s="402"/>
      <c r="X7366" s="402"/>
      <c r="Y7366" s="402"/>
      <c r="Z7366" s="402"/>
    </row>
    <row r="7367" spans="23:26" x14ac:dyDescent="0.2">
      <c r="W7367" s="402"/>
      <c r="X7367" s="402"/>
      <c r="Y7367" s="402"/>
      <c r="Z7367" s="402"/>
    </row>
    <row r="7368" spans="23:26" x14ac:dyDescent="0.2">
      <c r="W7368" s="402"/>
      <c r="X7368" s="402"/>
      <c r="Y7368" s="402"/>
      <c r="Z7368" s="402"/>
    </row>
    <row r="7369" spans="23:26" x14ac:dyDescent="0.2">
      <c r="W7369" s="402"/>
      <c r="X7369" s="402"/>
      <c r="Y7369" s="402"/>
      <c r="Z7369" s="402"/>
    </row>
    <row r="7370" spans="23:26" x14ac:dyDescent="0.2">
      <c r="W7370" s="402"/>
      <c r="X7370" s="402"/>
      <c r="Y7370" s="402"/>
      <c r="Z7370" s="402"/>
    </row>
    <row r="7371" spans="23:26" x14ac:dyDescent="0.2">
      <c r="W7371" s="402"/>
      <c r="X7371" s="402"/>
      <c r="Y7371" s="402"/>
      <c r="Z7371" s="402"/>
    </row>
    <row r="7372" spans="23:26" x14ac:dyDescent="0.2">
      <c r="W7372" s="402"/>
      <c r="X7372" s="402"/>
      <c r="Y7372" s="402"/>
      <c r="Z7372" s="402"/>
    </row>
    <row r="7373" spans="23:26" x14ac:dyDescent="0.2">
      <c r="W7373" s="402"/>
      <c r="X7373" s="402"/>
      <c r="Y7373" s="402"/>
      <c r="Z7373" s="402"/>
    </row>
    <row r="7374" spans="23:26" x14ac:dyDescent="0.2">
      <c r="W7374" s="402"/>
      <c r="X7374" s="402"/>
      <c r="Y7374" s="402"/>
      <c r="Z7374" s="402"/>
    </row>
    <row r="7375" spans="23:26" x14ac:dyDescent="0.2">
      <c r="W7375" s="402"/>
      <c r="X7375" s="402"/>
      <c r="Y7375" s="402"/>
      <c r="Z7375" s="402"/>
    </row>
    <row r="7376" spans="23:26" x14ac:dyDescent="0.2">
      <c r="W7376" s="402"/>
      <c r="X7376" s="402"/>
      <c r="Y7376" s="402"/>
      <c r="Z7376" s="402"/>
    </row>
    <row r="7377" spans="23:26" x14ac:dyDescent="0.2">
      <c r="W7377" s="402"/>
      <c r="X7377" s="402"/>
      <c r="Y7377" s="402"/>
      <c r="Z7377" s="402"/>
    </row>
    <row r="7378" spans="23:26" x14ac:dyDescent="0.2">
      <c r="W7378" s="402"/>
      <c r="X7378" s="402"/>
      <c r="Y7378" s="402"/>
      <c r="Z7378" s="402"/>
    </row>
    <row r="7379" spans="23:26" x14ac:dyDescent="0.2">
      <c r="W7379" s="402"/>
      <c r="X7379" s="402"/>
      <c r="Y7379" s="402"/>
      <c r="Z7379" s="402"/>
    </row>
    <row r="7380" spans="23:26" x14ac:dyDescent="0.2">
      <c r="W7380" s="402"/>
      <c r="X7380" s="402"/>
      <c r="Y7380" s="402"/>
      <c r="Z7380" s="402"/>
    </row>
    <row r="7381" spans="23:26" x14ac:dyDescent="0.2">
      <c r="W7381" s="402"/>
      <c r="X7381" s="402"/>
      <c r="Y7381" s="402"/>
      <c r="Z7381" s="402"/>
    </row>
    <row r="7382" spans="23:26" x14ac:dyDescent="0.2">
      <c r="W7382" s="402"/>
      <c r="X7382" s="402"/>
      <c r="Y7382" s="402"/>
      <c r="Z7382" s="402"/>
    </row>
    <row r="7383" spans="23:26" x14ac:dyDescent="0.2">
      <c r="W7383" s="402"/>
      <c r="X7383" s="402"/>
      <c r="Y7383" s="402"/>
      <c r="Z7383" s="402"/>
    </row>
    <row r="7384" spans="23:26" x14ac:dyDescent="0.2">
      <c r="W7384" s="402"/>
      <c r="X7384" s="402"/>
      <c r="Y7384" s="402"/>
      <c r="Z7384" s="402"/>
    </row>
    <row r="7385" spans="23:26" x14ac:dyDescent="0.2">
      <c r="W7385" s="402"/>
      <c r="X7385" s="402"/>
      <c r="Y7385" s="402"/>
      <c r="Z7385" s="402"/>
    </row>
    <row r="7386" spans="23:26" x14ac:dyDescent="0.2">
      <c r="W7386" s="402"/>
      <c r="X7386" s="402"/>
      <c r="Y7386" s="402"/>
      <c r="Z7386" s="402"/>
    </row>
    <row r="7387" spans="23:26" x14ac:dyDescent="0.2">
      <c r="W7387" s="402"/>
      <c r="X7387" s="402"/>
      <c r="Y7387" s="402"/>
      <c r="Z7387" s="402"/>
    </row>
    <row r="7388" spans="23:26" x14ac:dyDescent="0.2">
      <c r="W7388" s="402"/>
      <c r="X7388" s="402"/>
      <c r="Y7388" s="402"/>
      <c r="Z7388" s="402"/>
    </row>
    <row r="7389" spans="23:26" x14ac:dyDescent="0.2">
      <c r="W7389" s="402"/>
      <c r="X7389" s="402"/>
      <c r="Y7389" s="402"/>
      <c r="Z7389" s="402"/>
    </row>
    <row r="7390" spans="23:26" x14ac:dyDescent="0.2">
      <c r="W7390" s="402"/>
      <c r="X7390" s="402"/>
      <c r="Y7390" s="402"/>
      <c r="Z7390" s="402"/>
    </row>
    <row r="7391" spans="23:26" x14ac:dyDescent="0.2">
      <c r="W7391" s="402"/>
      <c r="X7391" s="402"/>
      <c r="Y7391" s="402"/>
      <c r="Z7391" s="402"/>
    </row>
    <row r="7392" spans="23:26" x14ac:dyDescent="0.2">
      <c r="W7392" s="402"/>
      <c r="X7392" s="402"/>
      <c r="Y7392" s="402"/>
      <c r="Z7392" s="402"/>
    </row>
    <row r="7393" spans="23:26" x14ac:dyDescent="0.2">
      <c r="W7393" s="402"/>
      <c r="X7393" s="402"/>
      <c r="Y7393" s="402"/>
      <c r="Z7393" s="402"/>
    </row>
    <row r="7394" spans="23:26" x14ac:dyDescent="0.2">
      <c r="W7394" s="402"/>
      <c r="X7394" s="402"/>
      <c r="Y7394" s="402"/>
      <c r="Z7394" s="402"/>
    </row>
    <row r="7395" spans="23:26" x14ac:dyDescent="0.2">
      <c r="W7395" s="402"/>
      <c r="X7395" s="402"/>
      <c r="Y7395" s="402"/>
      <c r="Z7395" s="402"/>
    </row>
    <row r="7396" spans="23:26" x14ac:dyDescent="0.2">
      <c r="W7396" s="402"/>
      <c r="X7396" s="402"/>
      <c r="Y7396" s="402"/>
      <c r="Z7396" s="402"/>
    </row>
    <row r="7397" spans="23:26" x14ac:dyDescent="0.2">
      <c r="W7397" s="402"/>
      <c r="X7397" s="402"/>
      <c r="Y7397" s="402"/>
      <c r="Z7397" s="402"/>
    </row>
    <row r="7398" spans="23:26" x14ac:dyDescent="0.2">
      <c r="W7398" s="402"/>
      <c r="X7398" s="402"/>
      <c r="Y7398" s="402"/>
      <c r="Z7398" s="402"/>
    </row>
    <row r="7399" spans="23:26" x14ac:dyDescent="0.2">
      <c r="W7399" s="402"/>
      <c r="X7399" s="402"/>
      <c r="Y7399" s="402"/>
      <c r="Z7399" s="402"/>
    </row>
    <row r="7400" spans="23:26" x14ac:dyDescent="0.2">
      <c r="W7400" s="402"/>
      <c r="X7400" s="402"/>
      <c r="Y7400" s="402"/>
      <c r="Z7400" s="402"/>
    </row>
    <row r="7401" spans="23:26" x14ac:dyDescent="0.2">
      <c r="W7401" s="402"/>
      <c r="X7401" s="402"/>
      <c r="Y7401" s="402"/>
      <c r="Z7401" s="402"/>
    </row>
    <row r="7402" spans="23:26" x14ac:dyDescent="0.2">
      <c r="W7402" s="402"/>
      <c r="X7402" s="402"/>
      <c r="Y7402" s="402"/>
      <c r="Z7402" s="402"/>
    </row>
    <row r="7403" spans="23:26" x14ac:dyDescent="0.2">
      <c r="W7403" s="402"/>
      <c r="X7403" s="402"/>
      <c r="Y7403" s="402"/>
      <c r="Z7403" s="402"/>
    </row>
    <row r="7404" spans="23:26" x14ac:dyDescent="0.2">
      <c r="W7404" s="402"/>
      <c r="X7404" s="402"/>
      <c r="Y7404" s="402"/>
      <c r="Z7404" s="402"/>
    </row>
    <row r="7405" spans="23:26" x14ac:dyDescent="0.2">
      <c r="W7405" s="402"/>
      <c r="X7405" s="402"/>
      <c r="Y7405" s="402"/>
      <c r="Z7405" s="402"/>
    </row>
    <row r="7406" spans="23:26" x14ac:dyDescent="0.2">
      <c r="W7406" s="402"/>
      <c r="X7406" s="402"/>
      <c r="Y7406" s="402"/>
      <c r="Z7406" s="402"/>
    </row>
    <row r="7407" spans="23:26" x14ac:dyDescent="0.2">
      <c r="W7407" s="402"/>
      <c r="X7407" s="402"/>
      <c r="Y7407" s="402"/>
      <c r="Z7407" s="402"/>
    </row>
    <row r="7408" spans="23:26" x14ac:dyDescent="0.2">
      <c r="W7408" s="402"/>
      <c r="X7408" s="402"/>
      <c r="Y7408" s="402"/>
      <c r="Z7408" s="402"/>
    </row>
    <row r="7409" spans="23:26" x14ac:dyDescent="0.2">
      <c r="W7409" s="402"/>
      <c r="X7409" s="402"/>
      <c r="Y7409" s="402"/>
      <c r="Z7409" s="402"/>
    </row>
    <row r="7410" spans="23:26" x14ac:dyDescent="0.2">
      <c r="W7410" s="402"/>
      <c r="X7410" s="402"/>
      <c r="Y7410" s="402"/>
      <c r="Z7410" s="402"/>
    </row>
    <row r="7411" spans="23:26" x14ac:dyDescent="0.2">
      <c r="W7411" s="402"/>
      <c r="X7411" s="402"/>
      <c r="Y7411" s="402"/>
      <c r="Z7411" s="402"/>
    </row>
    <row r="7412" spans="23:26" x14ac:dyDescent="0.2">
      <c r="W7412" s="402"/>
      <c r="X7412" s="402"/>
      <c r="Y7412" s="402"/>
      <c r="Z7412" s="402"/>
    </row>
    <row r="7413" spans="23:26" x14ac:dyDescent="0.2">
      <c r="W7413" s="402"/>
      <c r="X7413" s="402"/>
      <c r="Y7413" s="402"/>
      <c r="Z7413" s="402"/>
    </row>
    <row r="7414" spans="23:26" x14ac:dyDescent="0.2">
      <c r="W7414" s="402"/>
      <c r="X7414" s="402"/>
      <c r="Y7414" s="402"/>
      <c r="Z7414" s="402"/>
    </row>
    <row r="7415" spans="23:26" x14ac:dyDescent="0.2">
      <c r="W7415" s="402"/>
      <c r="X7415" s="402"/>
      <c r="Y7415" s="402"/>
      <c r="Z7415" s="402"/>
    </row>
    <row r="7416" spans="23:26" x14ac:dyDescent="0.2">
      <c r="W7416" s="402"/>
      <c r="X7416" s="402"/>
      <c r="Y7416" s="402"/>
      <c r="Z7416" s="402"/>
    </row>
    <row r="7417" spans="23:26" x14ac:dyDescent="0.2">
      <c r="W7417" s="402"/>
      <c r="X7417" s="402"/>
      <c r="Y7417" s="402"/>
      <c r="Z7417" s="402"/>
    </row>
    <row r="7418" spans="23:26" x14ac:dyDescent="0.2">
      <c r="W7418" s="402"/>
      <c r="X7418" s="402"/>
      <c r="Y7418" s="402"/>
      <c r="Z7418" s="402"/>
    </row>
    <row r="7419" spans="23:26" x14ac:dyDescent="0.2">
      <c r="W7419" s="402"/>
      <c r="X7419" s="402"/>
      <c r="Y7419" s="402"/>
      <c r="Z7419" s="402"/>
    </row>
    <row r="7420" spans="23:26" x14ac:dyDescent="0.2">
      <c r="W7420" s="402"/>
      <c r="X7420" s="402"/>
      <c r="Y7420" s="402"/>
      <c r="Z7420" s="402"/>
    </row>
    <row r="7421" spans="23:26" x14ac:dyDescent="0.2">
      <c r="W7421" s="402"/>
      <c r="X7421" s="402"/>
      <c r="Y7421" s="402"/>
      <c r="Z7421" s="402"/>
    </row>
    <row r="7422" spans="23:26" x14ac:dyDescent="0.2">
      <c r="W7422" s="402"/>
      <c r="X7422" s="402"/>
      <c r="Y7422" s="402"/>
      <c r="Z7422" s="402"/>
    </row>
    <row r="7423" spans="23:26" x14ac:dyDescent="0.2">
      <c r="W7423" s="402"/>
      <c r="X7423" s="402"/>
      <c r="Y7423" s="402"/>
      <c r="Z7423" s="402"/>
    </row>
    <row r="7424" spans="23:26" x14ac:dyDescent="0.2">
      <c r="W7424" s="402"/>
      <c r="X7424" s="402"/>
      <c r="Y7424" s="402"/>
      <c r="Z7424" s="402"/>
    </row>
    <row r="7425" spans="23:26" x14ac:dyDescent="0.2">
      <c r="W7425" s="402"/>
      <c r="X7425" s="402"/>
      <c r="Y7425" s="402"/>
      <c r="Z7425" s="402"/>
    </row>
    <row r="7426" spans="23:26" x14ac:dyDescent="0.2">
      <c r="W7426" s="402"/>
      <c r="X7426" s="402"/>
      <c r="Y7426" s="402"/>
      <c r="Z7426" s="402"/>
    </row>
    <row r="7427" spans="23:26" x14ac:dyDescent="0.2">
      <c r="W7427" s="402"/>
      <c r="X7427" s="402"/>
      <c r="Y7427" s="402"/>
      <c r="Z7427" s="402"/>
    </row>
    <row r="7428" spans="23:26" x14ac:dyDescent="0.2">
      <c r="W7428" s="402"/>
      <c r="X7428" s="402"/>
      <c r="Y7428" s="402"/>
      <c r="Z7428" s="402"/>
    </row>
    <row r="7429" spans="23:26" x14ac:dyDescent="0.2">
      <c r="W7429" s="402"/>
      <c r="X7429" s="402"/>
      <c r="Y7429" s="402"/>
      <c r="Z7429" s="402"/>
    </row>
    <row r="7430" spans="23:26" x14ac:dyDescent="0.2">
      <c r="W7430" s="402"/>
      <c r="X7430" s="402"/>
      <c r="Y7430" s="402"/>
      <c r="Z7430" s="402"/>
    </row>
    <row r="7431" spans="23:26" x14ac:dyDescent="0.2">
      <c r="W7431" s="402"/>
      <c r="X7431" s="402"/>
      <c r="Y7431" s="402"/>
      <c r="Z7431" s="402"/>
    </row>
    <row r="7432" spans="23:26" x14ac:dyDescent="0.2">
      <c r="W7432" s="402"/>
      <c r="X7432" s="402"/>
      <c r="Y7432" s="402"/>
      <c r="Z7432" s="402"/>
    </row>
    <row r="7433" spans="23:26" x14ac:dyDescent="0.2">
      <c r="W7433" s="402"/>
      <c r="X7433" s="402"/>
      <c r="Y7433" s="402"/>
      <c r="Z7433" s="402"/>
    </row>
    <row r="7434" spans="23:26" x14ac:dyDescent="0.2">
      <c r="W7434" s="402"/>
      <c r="X7434" s="402"/>
      <c r="Y7434" s="402"/>
      <c r="Z7434" s="402"/>
    </row>
    <row r="7435" spans="23:26" x14ac:dyDescent="0.2">
      <c r="W7435" s="402"/>
      <c r="X7435" s="402"/>
      <c r="Y7435" s="402"/>
      <c r="Z7435" s="402"/>
    </row>
    <row r="7436" spans="23:26" x14ac:dyDescent="0.2">
      <c r="W7436" s="402"/>
      <c r="X7436" s="402"/>
      <c r="Y7436" s="402"/>
      <c r="Z7436" s="402"/>
    </row>
    <row r="7437" spans="23:26" x14ac:dyDescent="0.2">
      <c r="W7437" s="402"/>
      <c r="X7437" s="402"/>
      <c r="Y7437" s="402"/>
      <c r="Z7437" s="402"/>
    </row>
    <row r="7438" spans="23:26" x14ac:dyDescent="0.2">
      <c r="W7438" s="402"/>
      <c r="X7438" s="402"/>
      <c r="Y7438" s="402"/>
      <c r="Z7438" s="402"/>
    </row>
    <row r="7439" spans="23:26" x14ac:dyDescent="0.2">
      <c r="W7439" s="402"/>
      <c r="X7439" s="402"/>
      <c r="Y7439" s="402"/>
      <c r="Z7439" s="402"/>
    </row>
    <row r="7440" spans="23:26" x14ac:dyDescent="0.2">
      <c r="W7440" s="402"/>
      <c r="X7440" s="402"/>
      <c r="Y7440" s="402"/>
      <c r="Z7440" s="402"/>
    </row>
    <row r="7441" spans="23:26" x14ac:dyDescent="0.2">
      <c r="W7441" s="402"/>
      <c r="X7441" s="402"/>
      <c r="Y7441" s="402"/>
      <c r="Z7441" s="402"/>
    </row>
    <row r="7442" spans="23:26" x14ac:dyDescent="0.2">
      <c r="W7442" s="402"/>
      <c r="X7442" s="402"/>
      <c r="Y7442" s="402"/>
      <c r="Z7442" s="402"/>
    </row>
    <row r="7443" spans="23:26" x14ac:dyDescent="0.2">
      <c r="W7443" s="402"/>
      <c r="X7443" s="402"/>
      <c r="Y7443" s="402"/>
      <c r="Z7443" s="402"/>
    </row>
    <row r="7444" spans="23:26" x14ac:dyDescent="0.2">
      <c r="W7444" s="402"/>
      <c r="X7444" s="402"/>
      <c r="Y7444" s="402"/>
      <c r="Z7444" s="402"/>
    </row>
    <row r="7445" spans="23:26" x14ac:dyDescent="0.2">
      <c r="W7445" s="402"/>
      <c r="X7445" s="402"/>
      <c r="Y7445" s="402"/>
      <c r="Z7445" s="402"/>
    </row>
    <row r="7446" spans="23:26" x14ac:dyDescent="0.2">
      <c r="W7446" s="402"/>
      <c r="X7446" s="402"/>
      <c r="Y7446" s="402"/>
      <c r="Z7446" s="402"/>
    </row>
    <row r="7447" spans="23:26" x14ac:dyDescent="0.2">
      <c r="W7447" s="402"/>
      <c r="X7447" s="402"/>
      <c r="Y7447" s="402"/>
      <c r="Z7447" s="402"/>
    </row>
    <row r="7448" spans="23:26" x14ac:dyDescent="0.2">
      <c r="W7448" s="402"/>
      <c r="X7448" s="402"/>
      <c r="Y7448" s="402"/>
      <c r="Z7448" s="402"/>
    </row>
    <row r="7449" spans="23:26" x14ac:dyDescent="0.2">
      <c r="W7449" s="402"/>
      <c r="X7449" s="402"/>
      <c r="Y7449" s="402"/>
      <c r="Z7449" s="402"/>
    </row>
    <row r="7450" spans="23:26" x14ac:dyDescent="0.2">
      <c r="W7450" s="402"/>
      <c r="X7450" s="402"/>
      <c r="Y7450" s="402"/>
      <c r="Z7450" s="402"/>
    </row>
    <row r="7451" spans="23:26" x14ac:dyDescent="0.2">
      <c r="W7451" s="402"/>
      <c r="X7451" s="402"/>
      <c r="Y7451" s="402"/>
      <c r="Z7451" s="402"/>
    </row>
    <row r="7452" spans="23:26" x14ac:dyDescent="0.2">
      <c r="W7452" s="402"/>
      <c r="X7452" s="402"/>
      <c r="Y7452" s="402"/>
      <c r="Z7452" s="402"/>
    </row>
    <row r="7453" spans="23:26" x14ac:dyDescent="0.2">
      <c r="W7453" s="402"/>
      <c r="X7453" s="402"/>
      <c r="Y7453" s="402"/>
      <c r="Z7453" s="402"/>
    </row>
    <row r="7454" spans="23:26" x14ac:dyDescent="0.2">
      <c r="W7454" s="402"/>
      <c r="X7454" s="402"/>
      <c r="Y7454" s="402"/>
      <c r="Z7454" s="402"/>
    </row>
    <row r="7455" spans="23:26" x14ac:dyDescent="0.2">
      <c r="W7455" s="402"/>
      <c r="X7455" s="402"/>
      <c r="Y7455" s="402"/>
      <c r="Z7455" s="402"/>
    </row>
    <row r="7456" spans="23:26" x14ac:dyDescent="0.2">
      <c r="W7456" s="402"/>
      <c r="X7456" s="402"/>
      <c r="Y7456" s="402"/>
      <c r="Z7456" s="402"/>
    </row>
    <row r="7457" spans="23:26" x14ac:dyDescent="0.2">
      <c r="W7457" s="402"/>
      <c r="X7457" s="402"/>
      <c r="Y7457" s="402"/>
      <c r="Z7457" s="402"/>
    </row>
    <row r="7458" spans="23:26" x14ac:dyDescent="0.2">
      <c r="W7458" s="402"/>
      <c r="X7458" s="402"/>
      <c r="Y7458" s="402"/>
      <c r="Z7458" s="402"/>
    </row>
    <row r="7459" spans="23:26" x14ac:dyDescent="0.2">
      <c r="W7459" s="402"/>
      <c r="X7459" s="402"/>
      <c r="Y7459" s="402"/>
      <c r="Z7459" s="402"/>
    </row>
    <row r="7460" spans="23:26" x14ac:dyDescent="0.2">
      <c r="W7460" s="402"/>
      <c r="X7460" s="402"/>
      <c r="Y7460" s="402"/>
      <c r="Z7460" s="402"/>
    </row>
    <row r="7461" spans="23:26" x14ac:dyDescent="0.2">
      <c r="W7461" s="402"/>
      <c r="X7461" s="402"/>
      <c r="Y7461" s="402"/>
      <c r="Z7461" s="402"/>
    </row>
    <row r="7462" spans="23:26" x14ac:dyDescent="0.2">
      <c r="W7462" s="402"/>
      <c r="X7462" s="402"/>
      <c r="Y7462" s="402"/>
      <c r="Z7462" s="402"/>
    </row>
    <row r="7463" spans="23:26" x14ac:dyDescent="0.2">
      <c r="W7463" s="402"/>
      <c r="X7463" s="402"/>
      <c r="Y7463" s="402"/>
      <c r="Z7463" s="402"/>
    </row>
    <row r="7464" spans="23:26" x14ac:dyDescent="0.2">
      <c r="W7464" s="402"/>
      <c r="X7464" s="402"/>
      <c r="Y7464" s="402"/>
      <c r="Z7464" s="402"/>
    </row>
    <row r="7465" spans="23:26" x14ac:dyDescent="0.2">
      <c r="W7465" s="402"/>
      <c r="X7465" s="402"/>
      <c r="Y7465" s="402"/>
      <c r="Z7465" s="402"/>
    </row>
    <row r="7466" spans="23:26" x14ac:dyDescent="0.2">
      <c r="W7466" s="402"/>
      <c r="X7466" s="402"/>
      <c r="Y7466" s="402"/>
      <c r="Z7466" s="402"/>
    </row>
    <row r="7467" spans="23:26" x14ac:dyDescent="0.2">
      <c r="W7467" s="402"/>
      <c r="X7467" s="402"/>
      <c r="Y7467" s="402"/>
      <c r="Z7467" s="402"/>
    </row>
    <row r="7468" spans="23:26" x14ac:dyDescent="0.2">
      <c r="W7468" s="402"/>
      <c r="X7468" s="402"/>
      <c r="Y7468" s="402"/>
      <c r="Z7468" s="402"/>
    </row>
    <row r="7469" spans="23:26" x14ac:dyDescent="0.2">
      <c r="W7469" s="402"/>
      <c r="X7469" s="402"/>
      <c r="Y7469" s="402"/>
      <c r="Z7469" s="402"/>
    </row>
    <row r="7470" spans="23:26" x14ac:dyDescent="0.2">
      <c r="W7470" s="402"/>
      <c r="X7470" s="402"/>
      <c r="Y7470" s="402"/>
      <c r="Z7470" s="402"/>
    </row>
    <row r="7471" spans="23:26" x14ac:dyDescent="0.2">
      <c r="W7471" s="402"/>
      <c r="X7471" s="402"/>
      <c r="Y7471" s="402"/>
      <c r="Z7471" s="402"/>
    </row>
    <row r="7472" spans="23:26" x14ac:dyDescent="0.2">
      <c r="W7472" s="402"/>
      <c r="X7472" s="402"/>
      <c r="Y7472" s="402"/>
      <c r="Z7472" s="402"/>
    </row>
    <row r="7473" spans="23:26" x14ac:dyDescent="0.2">
      <c r="W7473" s="402"/>
      <c r="X7473" s="402"/>
      <c r="Y7473" s="402"/>
      <c r="Z7473" s="402"/>
    </row>
    <row r="7474" spans="23:26" x14ac:dyDescent="0.2">
      <c r="W7474" s="402"/>
      <c r="X7474" s="402"/>
      <c r="Y7474" s="402"/>
      <c r="Z7474" s="402"/>
    </row>
    <row r="7475" spans="23:26" x14ac:dyDescent="0.2">
      <c r="W7475" s="402"/>
      <c r="X7475" s="402"/>
      <c r="Y7475" s="402"/>
      <c r="Z7475" s="402"/>
    </row>
    <row r="7476" spans="23:26" x14ac:dyDescent="0.2">
      <c r="W7476" s="402"/>
      <c r="X7476" s="402"/>
      <c r="Y7476" s="402"/>
      <c r="Z7476" s="402"/>
    </row>
    <row r="7477" spans="23:26" x14ac:dyDescent="0.2">
      <c r="W7477" s="402"/>
      <c r="X7477" s="402"/>
      <c r="Y7477" s="402"/>
      <c r="Z7477" s="402"/>
    </row>
    <row r="7478" spans="23:26" x14ac:dyDescent="0.2">
      <c r="W7478" s="402"/>
      <c r="X7478" s="402"/>
      <c r="Y7478" s="402"/>
      <c r="Z7478" s="402"/>
    </row>
    <row r="7479" spans="23:26" x14ac:dyDescent="0.2">
      <c r="W7479" s="402"/>
      <c r="X7479" s="402"/>
      <c r="Y7479" s="402"/>
      <c r="Z7479" s="402"/>
    </row>
    <row r="7480" spans="23:26" x14ac:dyDescent="0.2">
      <c r="W7480" s="402"/>
      <c r="X7480" s="402"/>
      <c r="Y7480" s="402"/>
      <c r="Z7480" s="402"/>
    </row>
    <row r="7481" spans="23:26" x14ac:dyDescent="0.2">
      <c r="W7481" s="402"/>
      <c r="X7481" s="402"/>
      <c r="Y7481" s="402"/>
      <c r="Z7481" s="402"/>
    </row>
    <row r="7482" spans="23:26" x14ac:dyDescent="0.2">
      <c r="W7482" s="402"/>
      <c r="X7482" s="402"/>
      <c r="Y7482" s="402"/>
      <c r="Z7482" s="402"/>
    </row>
    <row r="7483" spans="23:26" x14ac:dyDescent="0.2">
      <c r="W7483" s="402"/>
      <c r="X7483" s="402"/>
      <c r="Y7483" s="402"/>
      <c r="Z7483" s="402"/>
    </row>
    <row r="7484" spans="23:26" x14ac:dyDescent="0.2">
      <c r="W7484" s="402"/>
      <c r="X7484" s="402"/>
      <c r="Y7484" s="402"/>
      <c r="Z7484" s="402"/>
    </row>
    <row r="7485" spans="23:26" x14ac:dyDescent="0.2">
      <c r="W7485" s="402"/>
      <c r="X7485" s="402"/>
      <c r="Y7485" s="402"/>
      <c r="Z7485" s="402"/>
    </row>
    <row r="7486" spans="23:26" x14ac:dyDescent="0.2">
      <c r="W7486" s="402"/>
      <c r="X7486" s="402"/>
      <c r="Y7486" s="402"/>
      <c r="Z7486" s="402"/>
    </row>
    <row r="7487" spans="23:26" x14ac:dyDescent="0.2">
      <c r="W7487" s="402"/>
      <c r="X7487" s="402"/>
      <c r="Y7487" s="402"/>
      <c r="Z7487" s="402"/>
    </row>
    <row r="7488" spans="23:26" x14ac:dyDescent="0.2">
      <c r="W7488" s="402"/>
      <c r="X7488" s="402"/>
      <c r="Y7488" s="402"/>
      <c r="Z7488" s="402"/>
    </row>
    <row r="7489" spans="23:26" x14ac:dyDescent="0.2">
      <c r="W7489" s="402"/>
      <c r="X7489" s="402"/>
      <c r="Y7489" s="402"/>
      <c r="Z7489" s="402"/>
    </row>
    <row r="7490" spans="23:26" x14ac:dyDescent="0.2">
      <c r="W7490" s="402"/>
      <c r="X7490" s="402"/>
      <c r="Y7490" s="402"/>
      <c r="Z7490" s="402"/>
    </row>
    <row r="7491" spans="23:26" x14ac:dyDescent="0.2">
      <c r="W7491" s="402"/>
      <c r="X7491" s="402"/>
      <c r="Y7491" s="402"/>
      <c r="Z7491" s="402"/>
    </row>
    <row r="7492" spans="23:26" x14ac:dyDescent="0.2">
      <c r="W7492" s="402"/>
      <c r="X7492" s="402"/>
      <c r="Y7492" s="402"/>
      <c r="Z7492" s="402"/>
    </row>
    <row r="7493" spans="23:26" x14ac:dyDescent="0.2">
      <c r="W7493" s="402"/>
      <c r="X7493" s="402"/>
      <c r="Y7493" s="402"/>
      <c r="Z7493" s="402"/>
    </row>
    <row r="7494" spans="23:26" x14ac:dyDescent="0.2">
      <c r="W7494" s="402"/>
      <c r="X7494" s="402"/>
      <c r="Y7494" s="402"/>
      <c r="Z7494" s="402"/>
    </row>
    <row r="7495" spans="23:26" x14ac:dyDescent="0.2">
      <c r="W7495" s="402"/>
      <c r="X7495" s="402"/>
      <c r="Y7495" s="402"/>
      <c r="Z7495" s="402"/>
    </row>
    <row r="7496" spans="23:26" x14ac:dyDescent="0.2">
      <c r="W7496" s="402"/>
      <c r="X7496" s="402"/>
      <c r="Y7496" s="402"/>
      <c r="Z7496" s="402"/>
    </row>
    <row r="7497" spans="23:26" x14ac:dyDescent="0.2">
      <c r="W7497" s="402"/>
      <c r="X7497" s="402"/>
      <c r="Y7497" s="402"/>
      <c r="Z7497" s="402"/>
    </row>
    <row r="7498" spans="23:26" x14ac:dyDescent="0.2">
      <c r="W7498" s="402"/>
      <c r="X7498" s="402"/>
      <c r="Y7498" s="402"/>
      <c r="Z7498" s="402"/>
    </row>
    <row r="7499" spans="23:26" x14ac:dyDescent="0.2">
      <c r="W7499" s="402"/>
      <c r="X7499" s="402"/>
      <c r="Y7499" s="402"/>
      <c r="Z7499" s="402"/>
    </row>
    <row r="7500" spans="23:26" x14ac:dyDescent="0.2">
      <c r="W7500" s="402"/>
      <c r="X7500" s="402"/>
      <c r="Y7500" s="402"/>
      <c r="Z7500" s="402"/>
    </row>
    <row r="7501" spans="23:26" x14ac:dyDescent="0.2">
      <c r="W7501" s="402"/>
      <c r="X7501" s="402"/>
      <c r="Y7501" s="402"/>
      <c r="Z7501" s="402"/>
    </row>
    <row r="7502" spans="23:26" x14ac:dyDescent="0.2">
      <c r="W7502" s="402"/>
      <c r="X7502" s="402"/>
      <c r="Y7502" s="402"/>
      <c r="Z7502" s="402"/>
    </row>
    <row r="7503" spans="23:26" x14ac:dyDescent="0.2">
      <c r="W7503" s="402"/>
      <c r="X7503" s="402"/>
      <c r="Y7503" s="402"/>
      <c r="Z7503" s="402"/>
    </row>
    <row r="7504" spans="23:26" x14ac:dyDescent="0.2">
      <c r="W7504" s="402"/>
      <c r="X7504" s="402"/>
      <c r="Y7504" s="402"/>
      <c r="Z7504" s="402"/>
    </row>
    <row r="7505" spans="23:26" x14ac:dyDescent="0.2">
      <c r="W7505" s="402"/>
      <c r="X7505" s="402"/>
      <c r="Y7505" s="402"/>
      <c r="Z7505" s="402"/>
    </row>
    <row r="7506" spans="23:26" x14ac:dyDescent="0.2">
      <c r="W7506" s="402"/>
      <c r="X7506" s="402"/>
      <c r="Y7506" s="402"/>
      <c r="Z7506" s="402"/>
    </row>
    <row r="7507" spans="23:26" x14ac:dyDescent="0.2">
      <c r="W7507" s="402"/>
      <c r="X7507" s="402"/>
      <c r="Y7507" s="402"/>
      <c r="Z7507" s="402"/>
    </row>
    <row r="7508" spans="23:26" x14ac:dyDescent="0.2">
      <c r="W7508" s="402"/>
      <c r="X7508" s="402"/>
      <c r="Y7508" s="402"/>
      <c r="Z7508" s="402"/>
    </row>
    <row r="7509" spans="23:26" x14ac:dyDescent="0.2">
      <c r="W7509" s="402"/>
      <c r="X7509" s="402"/>
      <c r="Y7509" s="402"/>
      <c r="Z7509" s="402"/>
    </row>
    <row r="7510" spans="23:26" x14ac:dyDescent="0.2">
      <c r="W7510" s="402"/>
      <c r="X7510" s="402"/>
      <c r="Y7510" s="402"/>
      <c r="Z7510" s="402"/>
    </row>
    <row r="7511" spans="23:26" x14ac:dyDescent="0.2">
      <c r="W7511" s="402"/>
      <c r="X7511" s="402"/>
      <c r="Y7511" s="402"/>
      <c r="Z7511" s="402"/>
    </row>
    <row r="7512" spans="23:26" x14ac:dyDescent="0.2">
      <c r="W7512" s="402"/>
      <c r="X7512" s="402"/>
      <c r="Y7512" s="402"/>
      <c r="Z7512" s="402"/>
    </row>
    <row r="7513" spans="23:26" x14ac:dyDescent="0.2">
      <c r="W7513" s="402"/>
      <c r="X7513" s="402"/>
      <c r="Y7513" s="402"/>
      <c r="Z7513" s="402"/>
    </row>
    <row r="7514" spans="23:26" x14ac:dyDescent="0.2">
      <c r="W7514" s="402"/>
      <c r="X7514" s="402"/>
      <c r="Y7514" s="402"/>
      <c r="Z7514" s="402"/>
    </row>
    <row r="7515" spans="23:26" x14ac:dyDescent="0.2">
      <c r="W7515" s="402"/>
      <c r="X7515" s="402"/>
      <c r="Y7515" s="402"/>
      <c r="Z7515" s="402"/>
    </row>
    <row r="7516" spans="23:26" x14ac:dyDescent="0.2">
      <c r="W7516" s="402"/>
      <c r="X7516" s="402"/>
      <c r="Y7516" s="402"/>
      <c r="Z7516" s="402"/>
    </row>
    <row r="7517" spans="23:26" x14ac:dyDescent="0.2">
      <c r="W7517" s="402"/>
      <c r="X7517" s="402"/>
      <c r="Y7517" s="402"/>
      <c r="Z7517" s="402"/>
    </row>
    <row r="7518" spans="23:26" x14ac:dyDescent="0.2">
      <c r="W7518" s="402"/>
      <c r="X7518" s="402"/>
      <c r="Y7518" s="402"/>
      <c r="Z7518" s="402"/>
    </row>
    <row r="7519" spans="23:26" x14ac:dyDescent="0.2">
      <c r="W7519" s="402"/>
      <c r="X7519" s="402"/>
      <c r="Y7519" s="402"/>
      <c r="Z7519" s="402"/>
    </row>
    <row r="7520" spans="23:26" x14ac:dyDescent="0.2">
      <c r="W7520" s="402"/>
      <c r="X7520" s="402"/>
      <c r="Y7520" s="402"/>
      <c r="Z7520" s="402"/>
    </row>
    <row r="7521" spans="23:26" x14ac:dyDescent="0.2">
      <c r="W7521" s="402"/>
      <c r="X7521" s="402"/>
      <c r="Y7521" s="402"/>
      <c r="Z7521" s="402"/>
    </row>
    <row r="7522" spans="23:26" x14ac:dyDescent="0.2">
      <c r="W7522" s="402"/>
      <c r="X7522" s="402"/>
      <c r="Y7522" s="402"/>
      <c r="Z7522" s="402"/>
    </row>
    <row r="7523" spans="23:26" x14ac:dyDescent="0.2">
      <c r="W7523" s="402"/>
      <c r="X7523" s="402"/>
      <c r="Y7523" s="402"/>
      <c r="Z7523" s="402"/>
    </row>
    <row r="7524" spans="23:26" x14ac:dyDescent="0.2">
      <c r="W7524" s="402"/>
      <c r="X7524" s="402"/>
      <c r="Y7524" s="402"/>
      <c r="Z7524" s="402"/>
    </row>
    <row r="7525" spans="23:26" x14ac:dyDescent="0.2">
      <c r="W7525" s="402"/>
      <c r="X7525" s="402"/>
      <c r="Y7525" s="402"/>
      <c r="Z7525" s="402"/>
    </row>
    <row r="7526" spans="23:26" x14ac:dyDescent="0.2">
      <c r="W7526" s="402"/>
      <c r="X7526" s="402"/>
      <c r="Y7526" s="402"/>
      <c r="Z7526" s="402"/>
    </row>
    <row r="7527" spans="23:26" x14ac:dyDescent="0.2">
      <c r="W7527" s="402"/>
      <c r="X7527" s="402"/>
      <c r="Y7527" s="402"/>
      <c r="Z7527" s="402"/>
    </row>
    <row r="7528" spans="23:26" x14ac:dyDescent="0.2">
      <c r="W7528" s="402"/>
      <c r="X7528" s="402"/>
      <c r="Y7528" s="402"/>
      <c r="Z7528" s="402"/>
    </row>
    <row r="7529" spans="23:26" x14ac:dyDescent="0.2">
      <c r="W7529" s="402"/>
      <c r="X7529" s="402"/>
      <c r="Y7529" s="402"/>
      <c r="Z7529" s="402"/>
    </row>
    <row r="7530" spans="23:26" x14ac:dyDescent="0.2">
      <c r="W7530" s="402"/>
      <c r="X7530" s="402"/>
      <c r="Y7530" s="402"/>
      <c r="Z7530" s="402"/>
    </row>
    <row r="7531" spans="23:26" x14ac:dyDescent="0.2">
      <c r="W7531" s="402"/>
      <c r="X7531" s="402"/>
      <c r="Y7531" s="402"/>
      <c r="Z7531" s="402"/>
    </row>
    <row r="7532" spans="23:26" x14ac:dyDescent="0.2">
      <c r="W7532" s="402"/>
      <c r="X7532" s="402"/>
      <c r="Y7532" s="402"/>
      <c r="Z7532" s="402"/>
    </row>
    <row r="7533" spans="23:26" x14ac:dyDescent="0.2">
      <c r="W7533" s="402"/>
      <c r="X7533" s="402"/>
      <c r="Y7533" s="402"/>
      <c r="Z7533" s="402"/>
    </row>
    <row r="7534" spans="23:26" x14ac:dyDescent="0.2">
      <c r="W7534" s="402"/>
      <c r="X7534" s="402"/>
      <c r="Y7534" s="402"/>
      <c r="Z7534" s="402"/>
    </row>
    <row r="7535" spans="23:26" x14ac:dyDescent="0.2">
      <c r="W7535" s="402"/>
      <c r="X7535" s="402"/>
      <c r="Y7535" s="402"/>
      <c r="Z7535" s="402"/>
    </row>
    <row r="7536" spans="23:26" x14ac:dyDescent="0.2">
      <c r="W7536" s="402"/>
      <c r="X7536" s="402"/>
      <c r="Y7536" s="402"/>
      <c r="Z7536" s="402"/>
    </row>
    <row r="7537" spans="23:26" x14ac:dyDescent="0.2">
      <c r="W7537" s="402"/>
      <c r="X7537" s="402"/>
      <c r="Y7537" s="402"/>
      <c r="Z7537" s="402"/>
    </row>
    <row r="7538" spans="23:26" x14ac:dyDescent="0.2">
      <c r="W7538" s="402"/>
      <c r="X7538" s="402"/>
      <c r="Y7538" s="402"/>
      <c r="Z7538" s="402"/>
    </row>
    <row r="7539" spans="23:26" x14ac:dyDescent="0.2">
      <c r="W7539" s="402"/>
      <c r="X7539" s="402"/>
      <c r="Y7539" s="402"/>
      <c r="Z7539" s="402"/>
    </row>
    <row r="7540" spans="23:26" x14ac:dyDescent="0.2">
      <c r="W7540" s="402"/>
      <c r="X7540" s="402"/>
      <c r="Y7540" s="402"/>
      <c r="Z7540" s="402"/>
    </row>
    <row r="7541" spans="23:26" x14ac:dyDescent="0.2">
      <c r="W7541" s="402"/>
      <c r="X7541" s="402"/>
      <c r="Y7541" s="402"/>
      <c r="Z7541" s="402"/>
    </row>
    <row r="7542" spans="23:26" x14ac:dyDescent="0.2">
      <c r="W7542" s="402"/>
      <c r="X7542" s="402"/>
      <c r="Y7542" s="402"/>
      <c r="Z7542" s="402"/>
    </row>
    <row r="7543" spans="23:26" x14ac:dyDescent="0.2">
      <c r="W7543" s="402"/>
      <c r="X7543" s="402"/>
      <c r="Y7543" s="402"/>
      <c r="Z7543" s="402"/>
    </row>
    <row r="7544" spans="23:26" x14ac:dyDescent="0.2">
      <c r="W7544" s="402"/>
      <c r="X7544" s="402"/>
      <c r="Y7544" s="402"/>
      <c r="Z7544" s="402"/>
    </row>
    <row r="7545" spans="23:26" x14ac:dyDescent="0.2">
      <c r="W7545" s="402"/>
      <c r="X7545" s="402"/>
      <c r="Y7545" s="402"/>
      <c r="Z7545" s="402"/>
    </row>
    <row r="7546" spans="23:26" x14ac:dyDescent="0.2">
      <c r="W7546" s="402"/>
      <c r="X7546" s="402"/>
      <c r="Y7546" s="402"/>
      <c r="Z7546" s="402"/>
    </row>
    <row r="7547" spans="23:26" x14ac:dyDescent="0.2">
      <c r="W7547" s="402"/>
      <c r="X7547" s="402"/>
      <c r="Y7547" s="402"/>
      <c r="Z7547" s="402"/>
    </row>
    <row r="7548" spans="23:26" x14ac:dyDescent="0.2">
      <c r="W7548" s="402"/>
      <c r="X7548" s="402"/>
      <c r="Y7548" s="402"/>
      <c r="Z7548" s="402"/>
    </row>
    <row r="7549" spans="23:26" x14ac:dyDescent="0.2">
      <c r="W7549" s="402"/>
      <c r="X7549" s="402"/>
      <c r="Y7549" s="402"/>
      <c r="Z7549" s="402"/>
    </row>
    <row r="7550" spans="23:26" x14ac:dyDescent="0.2">
      <c r="W7550" s="402"/>
      <c r="X7550" s="402"/>
      <c r="Y7550" s="402"/>
      <c r="Z7550" s="402"/>
    </row>
    <row r="7551" spans="23:26" x14ac:dyDescent="0.2">
      <c r="W7551" s="402"/>
      <c r="X7551" s="402"/>
      <c r="Y7551" s="402"/>
      <c r="Z7551" s="402"/>
    </row>
    <row r="7552" spans="23:26" x14ac:dyDescent="0.2">
      <c r="W7552" s="402"/>
      <c r="X7552" s="402"/>
      <c r="Y7552" s="402"/>
      <c r="Z7552" s="402"/>
    </row>
    <row r="7553" spans="23:26" x14ac:dyDescent="0.2">
      <c r="W7553" s="402"/>
      <c r="X7553" s="402"/>
      <c r="Y7553" s="402"/>
      <c r="Z7553" s="402"/>
    </row>
    <row r="7554" spans="23:26" x14ac:dyDescent="0.2">
      <c r="W7554" s="402"/>
      <c r="X7554" s="402"/>
      <c r="Y7554" s="402"/>
      <c r="Z7554" s="402"/>
    </row>
    <row r="7555" spans="23:26" x14ac:dyDescent="0.2">
      <c r="W7555" s="402"/>
      <c r="X7555" s="402"/>
      <c r="Y7555" s="402"/>
      <c r="Z7555" s="402"/>
    </row>
    <row r="7556" spans="23:26" x14ac:dyDescent="0.2">
      <c r="W7556" s="402"/>
      <c r="X7556" s="402"/>
      <c r="Y7556" s="402"/>
      <c r="Z7556" s="402"/>
    </row>
    <row r="7557" spans="23:26" x14ac:dyDescent="0.2">
      <c r="W7557" s="402"/>
      <c r="X7557" s="402"/>
      <c r="Y7557" s="402"/>
      <c r="Z7557" s="402"/>
    </row>
    <row r="7558" spans="23:26" x14ac:dyDescent="0.2">
      <c r="W7558" s="402"/>
      <c r="X7558" s="402"/>
      <c r="Y7558" s="402"/>
      <c r="Z7558" s="402"/>
    </row>
    <row r="7559" spans="23:26" x14ac:dyDescent="0.2">
      <c r="W7559" s="402"/>
      <c r="X7559" s="402"/>
      <c r="Y7559" s="402"/>
      <c r="Z7559" s="402"/>
    </row>
    <row r="7560" spans="23:26" x14ac:dyDescent="0.2">
      <c r="W7560" s="402"/>
      <c r="X7560" s="402"/>
      <c r="Y7560" s="402"/>
      <c r="Z7560" s="402"/>
    </row>
    <row r="7561" spans="23:26" x14ac:dyDescent="0.2">
      <c r="W7561" s="402"/>
      <c r="X7561" s="402"/>
      <c r="Y7561" s="402"/>
      <c r="Z7561" s="402"/>
    </row>
    <row r="7562" spans="23:26" x14ac:dyDescent="0.2">
      <c r="W7562" s="402"/>
      <c r="X7562" s="402"/>
      <c r="Y7562" s="402"/>
      <c r="Z7562" s="402"/>
    </row>
    <row r="7563" spans="23:26" x14ac:dyDescent="0.2">
      <c r="W7563" s="402"/>
      <c r="X7563" s="402"/>
      <c r="Y7563" s="402"/>
      <c r="Z7563" s="402"/>
    </row>
    <row r="7564" spans="23:26" x14ac:dyDescent="0.2">
      <c r="W7564" s="402"/>
      <c r="X7564" s="402"/>
      <c r="Y7564" s="402"/>
      <c r="Z7564" s="402"/>
    </row>
    <row r="7565" spans="23:26" x14ac:dyDescent="0.2">
      <c r="W7565" s="402"/>
      <c r="X7565" s="402"/>
      <c r="Y7565" s="402"/>
      <c r="Z7565" s="402"/>
    </row>
    <row r="7566" spans="23:26" x14ac:dyDescent="0.2">
      <c r="W7566" s="402"/>
      <c r="X7566" s="402"/>
      <c r="Y7566" s="402"/>
      <c r="Z7566" s="402"/>
    </row>
    <row r="7567" spans="23:26" x14ac:dyDescent="0.2">
      <c r="W7567" s="402"/>
      <c r="X7567" s="402"/>
      <c r="Y7567" s="402"/>
      <c r="Z7567" s="402"/>
    </row>
    <row r="7568" spans="23:26" x14ac:dyDescent="0.2">
      <c r="W7568" s="402"/>
      <c r="X7568" s="402"/>
      <c r="Y7568" s="402"/>
      <c r="Z7568" s="402"/>
    </row>
    <row r="7569" spans="23:26" x14ac:dyDescent="0.2">
      <c r="W7569" s="402"/>
      <c r="X7569" s="402"/>
      <c r="Y7569" s="402"/>
      <c r="Z7569" s="402"/>
    </row>
    <row r="7570" spans="23:26" x14ac:dyDescent="0.2">
      <c r="W7570" s="402"/>
      <c r="X7570" s="402"/>
      <c r="Y7570" s="402"/>
      <c r="Z7570" s="402"/>
    </row>
    <row r="7571" spans="23:26" x14ac:dyDescent="0.2">
      <c r="W7571" s="402"/>
      <c r="X7571" s="402"/>
      <c r="Y7571" s="402"/>
      <c r="Z7571" s="402"/>
    </row>
    <row r="7572" spans="23:26" x14ac:dyDescent="0.2">
      <c r="W7572" s="402"/>
      <c r="X7572" s="402"/>
      <c r="Y7572" s="402"/>
      <c r="Z7572" s="402"/>
    </row>
    <row r="7573" spans="23:26" x14ac:dyDescent="0.2">
      <c r="W7573" s="402"/>
      <c r="X7573" s="402"/>
      <c r="Y7573" s="402"/>
      <c r="Z7573" s="402"/>
    </row>
    <row r="7574" spans="23:26" x14ac:dyDescent="0.2">
      <c r="W7574" s="402"/>
      <c r="X7574" s="402"/>
      <c r="Y7574" s="402"/>
      <c r="Z7574" s="402"/>
    </row>
    <row r="7575" spans="23:26" x14ac:dyDescent="0.2">
      <c r="W7575" s="402"/>
      <c r="X7575" s="402"/>
      <c r="Y7575" s="402"/>
      <c r="Z7575" s="402"/>
    </row>
    <row r="7576" spans="23:26" x14ac:dyDescent="0.2">
      <c r="W7576" s="402"/>
      <c r="X7576" s="402"/>
      <c r="Y7576" s="402"/>
      <c r="Z7576" s="402"/>
    </row>
    <row r="7577" spans="23:26" x14ac:dyDescent="0.2">
      <c r="W7577" s="402"/>
      <c r="X7577" s="402"/>
      <c r="Y7577" s="402"/>
      <c r="Z7577" s="402"/>
    </row>
    <row r="7578" spans="23:26" x14ac:dyDescent="0.2">
      <c r="W7578" s="402"/>
      <c r="X7578" s="402"/>
      <c r="Y7578" s="402"/>
      <c r="Z7578" s="402"/>
    </row>
    <row r="7579" spans="23:26" x14ac:dyDescent="0.2">
      <c r="W7579" s="402"/>
      <c r="X7579" s="402"/>
      <c r="Y7579" s="402"/>
      <c r="Z7579" s="402"/>
    </row>
    <row r="7580" spans="23:26" x14ac:dyDescent="0.2">
      <c r="W7580" s="402"/>
      <c r="X7580" s="402"/>
      <c r="Y7580" s="402"/>
      <c r="Z7580" s="402"/>
    </row>
    <row r="7581" spans="23:26" x14ac:dyDescent="0.2">
      <c r="W7581" s="402"/>
      <c r="X7581" s="402"/>
      <c r="Y7581" s="402"/>
      <c r="Z7581" s="402"/>
    </row>
    <row r="7582" spans="23:26" x14ac:dyDescent="0.2">
      <c r="W7582" s="402"/>
      <c r="X7582" s="402"/>
      <c r="Y7582" s="402"/>
      <c r="Z7582" s="402"/>
    </row>
    <row r="7583" spans="23:26" x14ac:dyDescent="0.2">
      <c r="W7583" s="402"/>
      <c r="X7583" s="402"/>
      <c r="Y7583" s="402"/>
      <c r="Z7583" s="402"/>
    </row>
    <row r="7584" spans="23:26" x14ac:dyDescent="0.2">
      <c r="W7584" s="402"/>
      <c r="X7584" s="402"/>
      <c r="Y7584" s="402"/>
      <c r="Z7584" s="402"/>
    </row>
    <row r="7585" spans="23:26" x14ac:dyDescent="0.2">
      <c r="W7585" s="402"/>
      <c r="X7585" s="402"/>
      <c r="Y7585" s="402"/>
      <c r="Z7585" s="402"/>
    </row>
    <row r="7586" spans="23:26" x14ac:dyDescent="0.2">
      <c r="W7586" s="402"/>
      <c r="X7586" s="402"/>
      <c r="Y7586" s="402"/>
      <c r="Z7586" s="402"/>
    </row>
    <row r="7587" spans="23:26" x14ac:dyDescent="0.2">
      <c r="W7587" s="402"/>
      <c r="X7587" s="402"/>
      <c r="Y7587" s="402"/>
      <c r="Z7587" s="402"/>
    </row>
    <row r="7588" spans="23:26" x14ac:dyDescent="0.2">
      <c r="W7588" s="402"/>
      <c r="X7588" s="402"/>
      <c r="Y7588" s="402"/>
      <c r="Z7588" s="402"/>
    </row>
    <row r="7589" spans="23:26" x14ac:dyDescent="0.2">
      <c r="W7589" s="402"/>
      <c r="X7589" s="402"/>
      <c r="Y7589" s="402"/>
      <c r="Z7589" s="402"/>
    </row>
    <row r="7590" spans="23:26" x14ac:dyDescent="0.2">
      <c r="W7590" s="402"/>
      <c r="X7590" s="402"/>
      <c r="Y7590" s="402"/>
      <c r="Z7590" s="402"/>
    </row>
    <row r="7591" spans="23:26" x14ac:dyDescent="0.2">
      <c r="W7591" s="402"/>
      <c r="X7591" s="402"/>
      <c r="Y7591" s="402"/>
      <c r="Z7591" s="402"/>
    </row>
    <row r="7592" spans="23:26" x14ac:dyDescent="0.2">
      <c r="W7592" s="402"/>
      <c r="X7592" s="402"/>
      <c r="Y7592" s="402"/>
      <c r="Z7592" s="402"/>
    </row>
    <row r="7593" spans="23:26" x14ac:dyDescent="0.2">
      <c r="W7593" s="402"/>
      <c r="X7593" s="402"/>
      <c r="Y7593" s="402"/>
      <c r="Z7593" s="402"/>
    </row>
    <row r="7594" spans="23:26" x14ac:dyDescent="0.2">
      <c r="W7594" s="402"/>
      <c r="X7594" s="402"/>
      <c r="Y7594" s="402"/>
      <c r="Z7594" s="402"/>
    </row>
    <row r="7595" spans="23:26" x14ac:dyDescent="0.2">
      <c r="W7595" s="402"/>
      <c r="X7595" s="402"/>
      <c r="Y7595" s="402"/>
      <c r="Z7595" s="402"/>
    </row>
    <row r="7596" spans="23:26" x14ac:dyDescent="0.2">
      <c r="W7596" s="402"/>
      <c r="X7596" s="402"/>
      <c r="Y7596" s="402"/>
      <c r="Z7596" s="402"/>
    </row>
    <row r="7597" spans="23:26" x14ac:dyDescent="0.2">
      <c r="W7597" s="402"/>
      <c r="X7597" s="402"/>
      <c r="Y7597" s="402"/>
      <c r="Z7597" s="402"/>
    </row>
    <row r="7598" spans="23:26" x14ac:dyDescent="0.2">
      <c r="W7598" s="402"/>
      <c r="X7598" s="402"/>
      <c r="Y7598" s="402"/>
      <c r="Z7598" s="402"/>
    </row>
    <row r="7599" spans="23:26" x14ac:dyDescent="0.2">
      <c r="W7599" s="402"/>
      <c r="X7599" s="402"/>
      <c r="Y7599" s="402"/>
      <c r="Z7599" s="402"/>
    </row>
    <row r="7600" spans="23:26" x14ac:dyDescent="0.2">
      <c r="W7600" s="402"/>
      <c r="X7600" s="402"/>
      <c r="Y7600" s="402"/>
      <c r="Z7600" s="402"/>
    </row>
    <row r="7601" spans="23:26" x14ac:dyDescent="0.2">
      <c r="W7601" s="402"/>
      <c r="X7601" s="402"/>
      <c r="Y7601" s="402"/>
      <c r="Z7601" s="402"/>
    </row>
    <row r="7602" spans="23:26" x14ac:dyDescent="0.2">
      <c r="W7602" s="402"/>
      <c r="X7602" s="402"/>
      <c r="Y7602" s="402"/>
      <c r="Z7602" s="402"/>
    </row>
    <row r="7603" spans="23:26" x14ac:dyDescent="0.2">
      <c r="W7603" s="402"/>
      <c r="X7603" s="402"/>
      <c r="Y7603" s="402"/>
      <c r="Z7603" s="402"/>
    </row>
    <row r="7604" spans="23:26" x14ac:dyDescent="0.2">
      <c r="W7604" s="402"/>
      <c r="X7604" s="402"/>
      <c r="Y7604" s="402"/>
      <c r="Z7604" s="402"/>
    </row>
    <row r="7605" spans="23:26" x14ac:dyDescent="0.2">
      <c r="W7605" s="402"/>
      <c r="X7605" s="402"/>
      <c r="Y7605" s="402"/>
      <c r="Z7605" s="402"/>
    </row>
    <row r="7606" spans="23:26" x14ac:dyDescent="0.2">
      <c r="W7606" s="402"/>
      <c r="X7606" s="402"/>
      <c r="Y7606" s="402"/>
      <c r="Z7606" s="402"/>
    </row>
    <row r="7607" spans="23:26" x14ac:dyDescent="0.2">
      <c r="W7607" s="402"/>
      <c r="X7607" s="402"/>
      <c r="Y7607" s="402"/>
      <c r="Z7607" s="402"/>
    </row>
    <row r="7608" spans="23:26" x14ac:dyDescent="0.2">
      <c r="W7608" s="402"/>
      <c r="X7608" s="402"/>
      <c r="Y7608" s="402"/>
      <c r="Z7608" s="402"/>
    </row>
    <row r="7609" spans="23:26" x14ac:dyDescent="0.2">
      <c r="W7609" s="402"/>
      <c r="X7609" s="402"/>
      <c r="Y7609" s="402"/>
      <c r="Z7609" s="402"/>
    </row>
    <row r="7610" spans="23:26" x14ac:dyDescent="0.2">
      <c r="W7610" s="402"/>
      <c r="X7610" s="402"/>
      <c r="Y7610" s="402"/>
      <c r="Z7610" s="402"/>
    </row>
    <row r="7611" spans="23:26" x14ac:dyDescent="0.2">
      <c r="W7611" s="402"/>
      <c r="X7611" s="402"/>
      <c r="Y7611" s="402"/>
      <c r="Z7611" s="402"/>
    </row>
    <row r="7612" spans="23:26" x14ac:dyDescent="0.2">
      <c r="W7612" s="402"/>
      <c r="X7612" s="402"/>
      <c r="Y7612" s="402"/>
      <c r="Z7612" s="402"/>
    </row>
    <row r="7613" spans="23:26" x14ac:dyDescent="0.2">
      <c r="W7613" s="402"/>
      <c r="X7613" s="402"/>
      <c r="Y7613" s="402"/>
      <c r="Z7613" s="402"/>
    </row>
    <row r="7614" spans="23:26" x14ac:dyDescent="0.2">
      <c r="W7614" s="402"/>
      <c r="X7614" s="402"/>
      <c r="Y7614" s="402"/>
      <c r="Z7614" s="402"/>
    </row>
    <row r="7615" spans="23:26" x14ac:dyDescent="0.2">
      <c r="W7615" s="402"/>
      <c r="X7615" s="402"/>
      <c r="Y7615" s="402"/>
      <c r="Z7615" s="402"/>
    </row>
    <row r="7616" spans="23:26" x14ac:dyDescent="0.2">
      <c r="W7616" s="402"/>
      <c r="X7616" s="402"/>
      <c r="Y7616" s="402"/>
      <c r="Z7616" s="402"/>
    </row>
    <row r="7617" spans="23:26" x14ac:dyDescent="0.2">
      <c r="W7617" s="402"/>
      <c r="X7617" s="402"/>
      <c r="Y7617" s="402"/>
      <c r="Z7617" s="402"/>
    </row>
    <row r="7618" spans="23:26" x14ac:dyDescent="0.2">
      <c r="W7618" s="402"/>
      <c r="X7618" s="402"/>
      <c r="Y7618" s="402"/>
      <c r="Z7618" s="402"/>
    </row>
    <row r="7619" spans="23:26" x14ac:dyDescent="0.2">
      <c r="W7619" s="402"/>
      <c r="X7619" s="402"/>
      <c r="Y7619" s="402"/>
      <c r="Z7619" s="402"/>
    </row>
    <row r="7620" spans="23:26" x14ac:dyDescent="0.2">
      <c r="W7620" s="402"/>
      <c r="X7620" s="402"/>
      <c r="Y7620" s="402"/>
      <c r="Z7620" s="402"/>
    </row>
    <row r="7621" spans="23:26" x14ac:dyDescent="0.2">
      <c r="W7621" s="402"/>
      <c r="X7621" s="402"/>
      <c r="Y7621" s="402"/>
      <c r="Z7621" s="402"/>
    </row>
    <row r="7622" spans="23:26" x14ac:dyDescent="0.2">
      <c r="W7622" s="402"/>
      <c r="X7622" s="402"/>
      <c r="Y7622" s="402"/>
      <c r="Z7622" s="402"/>
    </row>
    <row r="7623" spans="23:26" x14ac:dyDescent="0.2">
      <c r="W7623" s="402"/>
      <c r="X7623" s="402"/>
      <c r="Y7623" s="402"/>
      <c r="Z7623" s="402"/>
    </row>
    <row r="7624" spans="23:26" x14ac:dyDescent="0.2">
      <c r="W7624" s="402"/>
      <c r="X7624" s="402"/>
      <c r="Y7624" s="402"/>
      <c r="Z7624" s="402"/>
    </row>
    <row r="7625" spans="23:26" x14ac:dyDescent="0.2">
      <c r="W7625" s="402"/>
      <c r="X7625" s="402"/>
      <c r="Y7625" s="402"/>
      <c r="Z7625" s="402"/>
    </row>
    <row r="7626" spans="23:26" x14ac:dyDescent="0.2">
      <c r="W7626" s="402"/>
      <c r="X7626" s="402"/>
      <c r="Y7626" s="402"/>
      <c r="Z7626" s="402"/>
    </row>
    <row r="7627" spans="23:26" x14ac:dyDescent="0.2">
      <c r="W7627" s="402"/>
      <c r="X7627" s="402"/>
      <c r="Y7627" s="402"/>
      <c r="Z7627" s="402"/>
    </row>
    <row r="7628" spans="23:26" x14ac:dyDescent="0.2">
      <c r="W7628" s="402"/>
      <c r="X7628" s="402"/>
      <c r="Y7628" s="402"/>
      <c r="Z7628" s="402"/>
    </row>
    <row r="7629" spans="23:26" x14ac:dyDescent="0.2">
      <c r="W7629" s="402"/>
      <c r="X7629" s="402"/>
      <c r="Y7629" s="402"/>
      <c r="Z7629" s="402"/>
    </row>
    <row r="7630" spans="23:26" x14ac:dyDescent="0.2">
      <c r="W7630" s="402"/>
      <c r="X7630" s="402"/>
      <c r="Y7630" s="402"/>
      <c r="Z7630" s="402"/>
    </row>
    <row r="7631" spans="23:26" x14ac:dyDescent="0.2">
      <c r="W7631" s="402"/>
      <c r="X7631" s="402"/>
      <c r="Y7631" s="402"/>
      <c r="Z7631" s="402"/>
    </row>
    <row r="7632" spans="23:26" x14ac:dyDescent="0.2">
      <c r="W7632" s="402"/>
      <c r="X7632" s="402"/>
      <c r="Y7632" s="402"/>
      <c r="Z7632" s="402"/>
    </row>
    <row r="7633" spans="23:26" x14ac:dyDescent="0.2">
      <c r="W7633" s="402"/>
      <c r="X7633" s="402"/>
      <c r="Y7633" s="402"/>
      <c r="Z7633" s="402"/>
    </row>
    <row r="7634" spans="23:26" x14ac:dyDescent="0.2">
      <c r="W7634" s="402"/>
      <c r="X7634" s="402"/>
      <c r="Y7634" s="402"/>
      <c r="Z7634" s="402"/>
    </row>
    <row r="7635" spans="23:26" x14ac:dyDescent="0.2">
      <c r="W7635" s="402"/>
      <c r="X7635" s="402"/>
      <c r="Y7635" s="402"/>
      <c r="Z7635" s="402"/>
    </row>
    <row r="7636" spans="23:26" x14ac:dyDescent="0.2">
      <c r="W7636" s="402"/>
      <c r="X7636" s="402"/>
      <c r="Y7636" s="402"/>
      <c r="Z7636" s="402"/>
    </row>
    <row r="7637" spans="23:26" x14ac:dyDescent="0.2">
      <c r="W7637" s="402"/>
      <c r="X7637" s="402"/>
      <c r="Y7637" s="402"/>
      <c r="Z7637" s="402"/>
    </row>
    <row r="7638" spans="23:26" x14ac:dyDescent="0.2">
      <c r="W7638" s="402"/>
      <c r="X7638" s="402"/>
      <c r="Y7638" s="402"/>
      <c r="Z7638" s="402"/>
    </row>
    <row r="7639" spans="23:26" x14ac:dyDescent="0.2">
      <c r="W7639" s="402"/>
      <c r="X7639" s="402"/>
      <c r="Y7639" s="402"/>
      <c r="Z7639" s="402"/>
    </row>
    <row r="7640" spans="23:26" x14ac:dyDescent="0.2">
      <c r="W7640" s="402"/>
      <c r="X7640" s="402"/>
      <c r="Y7640" s="402"/>
      <c r="Z7640" s="402"/>
    </row>
    <row r="7641" spans="23:26" x14ac:dyDescent="0.2">
      <c r="W7641" s="402"/>
      <c r="X7641" s="402"/>
      <c r="Y7641" s="402"/>
      <c r="Z7641" s="402"/>
    </row>
    <row r="7642" spans="23:26" x14ac:dyDescent="0.2">
      <c r="W7642" s="402"/>
      <c r="X7642" s="402"/>
      <c r="Y7642" s="402"/>
      <c r="Z7642" s="402"/>
    </row>
    <row r="7643" spans="23:26" x14ac:dyDescent="0.2">
      <c r="W7643" s="402"/>
      <c r="X7643" s="402"/>
      <c r="Y7643" s="402"/>
      <c r="Z7643" s="402"/>
    </row>
    <row r="7644" spans="23:26" x14ac:dyDescent="0.2">
      <c r="W7644" s="402"/>
      <c r="X7644" s="402"/>
      <c r="Y7644" s="402"/>
      <c r="Z7644" s="402"/>
    </row>
    <row r="7645" spans="23:26" x14ac:dyDescent="0.2">
      <c r="W7645" s="402"/>
      <c r="X7645" s="402"/>
      <c r="Y7645" s="402"/>
      <c r="Z7645" s="402"/>
    </row>
    <row r="7646" spans="23:26" x14ac:dyDescent="0.2">
      <c r="W7646" s="402"/>
      <c r="X7646" s="402"/>
      <c r="Y7646" s="402"/>
      <c r="Z7646" s="402"/>
    </row>
    <row r="7647" spans="23:26" x14ac:dyDescent="0.2">
      <c r="W7647" s="402"/>
      <c r="X7647" s="402"/>
      <c r="Y7647" s="402"/>
      <c r="Z7647" s="402"/>
    </row>
    <row r="7648" spans="23:26" x14ac:dyDescent="0.2">
      <c r="W7648" s="402"/>
      <c r="X7648" s="402"/>
      <c r="Y7648" s="402"/>
      <c r="Z7648" s="402"/>
    </row>
    <row r="7649" spans="23:26" x14ac:dyDescent="0.2">
      <c r="W7649" s="402"/>
      <c r="X7649" s="402"/>
      <c r="Y7649" s="402"/>
      <c r="Z7649" s="402"/>
    </row>
    <row r="7650" spans="23:26" x14ac:dyDescent="0.2">
      <c r="W7650" s="402"/>
      <c r="X7650" s="402"/>
      <c r="Y7650" s="402"/>
      <c r="Z7650" s="402"/>
    </row>
    <row r="7651" spans="23:26" x14ac:dyDescent="0.2">
      <c r="W7651" s="402"/>
      <c r="X7651" s="402"/>
      <c r="Y7651" s="402"/>
      <c r="Z7651" s="402"/>
    </row>
    <row r="7652" spans="23:26" x14ac:dyDescent="0.2">
      <c r="W7652" s="402"/>
      <c r="X7652" s="402"/>
      <c r="Y7652" s="402"/>
      <c r="Z7652" s="402"/>
    </row>
    <row r="7653" spans="23:26" x14ac:dyDescent="0.2">
      <c r="W7653" s="402"/>
      <c r="X7653" s="402"/>
      <c r="Y7653" s="402"/>
      <c r="Z7653" s="402"/>
    </row>
    <row r="7654" spans="23:26" x14ac:dyDescent="0.2">
      <c r="W7654" s="402"/>
      <c r="X7654" s="402"/>
      <c r="Y7654" s="402"/>
      <c r="Z7654" s="402"/>
    </row>
    <row r="7655" spans="23:26" x14ac:dyDescent="0.2">
      <c r="W7655" s="402"/>
      <c r="X7655" s="402"/>
      <c r="Y7655" s="402"/>
      <c r="Z7655" s="402"/>
    </row>
    <row r="7656" spans="23:26" x14ac:dyDescent="0.2">
      <c r="W7656" s="402"/>
      <c r="X7656" s="402"/>
      <c r="Y7656" s="402"/>
      <c r="Z7656" s="402"/>
    </row>
    <row r="7657" spans="23:26" x14ac:dyDescent="0.2">
      <c r="W7657" s="402"/>
      <c r="X7657" s="402"/>
      <c r="Y7657" s="402"/>
      <c r="Z7657" s="402"/>
    </row>
    <row r="7658" spans="23:26" x14ac:dyDescent="0.2">
      <c r="W7658" s="402"/>
      <c r="X7658" s="402"/>
      <c r="Y7658" s="402"/>
      <c r="Z7658" s="402"/>
    </row>
    <row r="7659" spans="23:26" x14ac:dyDescent="0.2">
      <c r="W7659" s="402"/>
      <c r="X7659" s="402"/>
      <c r="Y7659" s="402"/>
      <c r="Z7659" s="402"/>
    </row>
    <row r="7660" spans="23:26" x14ac:dyDescent="0.2">
      <c r="W7660" s="402"/>
      <c r="X7660" s="402"/>
      <c r="Y7660" s="402"/>
      <c r="Z7660" s="402"/>
    </row>
    <row r="7661" spans="23:26" x14ac:dyDescent="0.2">
      <c r="W7661" s="402"/>
      <c r="X7661" s="402"/>
      <c r="Y7661" s="402"/>
      <c r="Z7661" s="402"/>
    </row>
    <row r="7662" spans="23:26" x14ac:dyDescent="0.2">
      <c r="W7662" s="402"/>
      <c r="X7662" s="402"/>
      <c r="Y7662" s="402"/>
      <c r="Z7662" s="402"/>
    </row>
    <row r="7663" spans="23:26" x14ac:dyDescent="0.2">
      <c r="W7663" s="402"/>
      <c r="X7663" s="402"/>
      <c r="Y7663" s="402"/>
      <c r="Z7663" s="402"/>
    </row>
    <row r="7664" spans="23:26" x14ac:dyDescent="0.2">
      <c r="W7664" s="402"/>
      <c r="X7664" s="402"/>
      <c r="Y7664" s="402"/>
      <c r="Z7664" s="402"/>
    </row>
    <row r="7665" spans="23:26" x14ac:dyDescent="0.2">
      <c r="W7665" s="402"/>
      <c r="X7665" s="402"/>
      <c r="Y7665" s="402"/>
      <c r="Z7665" s="402"/>
    </row>
    <row r="7666" spans="23:26" x14ac:dyDescent="0.2">
      <c r="W7666" s="402"/>
      <c r="X7666" s="402"/>
      <c r="Y7666" s="402"/>
      <c r="Z7666" s="402"/>
    </row>
    <row r="7667" spans="23:26" x14ac:dyDescent="0.2">
      <c r="W7667" s="402"/>
      <c r="X7667" s="402"/>
      <c r="Y7667" s="402"/>
      <c r="Z7667" s="402"/>
    </row>
    <row r="7668" spans="23:26" x14ac:dyDescent="0.2">
      <c r="W7668" s="402"/>
      <c r="X7668" s="402"/>
      <c r="Y7668" s="402"/>
      <c r="Z7668" s="402"/>
    </row>
    <row r="7669" spans="23:26" x14ac:dyDescent="0.2">
      <c r="W7669" s="402"/>
      <c r="X7669" s="402"/>
      <c r="Y7669" s="402"/>
      <c r="Z7669" s="402"/>
    </row>
    <row r="7670" spans="23:26" x14ac:dyDescent="0.2">
      <c r="W7670" s="402"/>
      <c r="X7670" s="402"/>
      <c r="Y7670" s="402"/>
      <c r="Z7670" s="402"/>
    </row>
    <row r="7671" spans="23:26" x14ac:dyDescent="0.2">
      <c r="W7671" s="402"/>
      <c r="X7671" s="402"/>
      <c r="Y7671" s="402"/>
      <c r="Z7671" s="402"/>
    </row>
    <row r="7672" spans="23:26" x14ac:dyDescent="0.2">
      <c r="W7672" s="402"/>
      <c r="X7672" s="402"/>
      <c r="Y7672" s="402"/>
      <c r="Z7672" s="402"/>
    </row>
    <row r="7673" spans="23:26" x14ac:dyDescent="0.2">
      <c r="W7673" s="402"/>
      <c r="X7673" s="402"/>
      <c r="Y7673" s="402"/>
      <c r="Z7673" s="402"/>
    </row>
    <row r="7674" spans="23:26" x14ac:dyDescent="0.2">
      <c r="W7674" s="402"/>
      <c r="X7674" s="402"/>
      <c r="Y7674" s="402"/>
      <c r="Z7674" s="402"/>
    </row>
    <row r="7675" spans="23:26" x14ac:dyDescent="0.2">
      <c r="W7675" s="402"/>
      <c r="X7675" s="402"/>
      <c r="Y7675" s="402"/>
      <c r="Z7675" s="402"/>
    </row>
    <row r="7676" spans="23:26" x14ac:dyDescent="0.2">
      <c r="W7676" s="402"/>
      <c r="X7676" s="402"/>
      <c r="Y7676" s="402"/>
      <c r="Z7676" s="402"/>
    </row>
    <row r="7677" spans="23:26" x14ac:dyDescent="0.2">
      <c r="W7677" s="402"/>
      <c r="X7677" s="402"/>
      <c r="Y7677" s="402"/>
      <c r="Z7677" s="402"/>
    </row>
    <row r="7678" spans="23:26" x14ac:dyDescent="0.2">
      <c r="W7678" s="402"/>
      <c r="X7678" s="402"/>
      <c r="Y7678" s="402"/>
      <c r="Z7678" s="402"/>
    </row>
    <row r="7679" spans="23:26" x14ac:dyDescent="0.2">
      <c r="W7679" s="402"/>
      <c r="X7679" s="402"/>
      <c r="Y7679" s="402"/>
      <c r="Z7679" s="402"/>
    </row>
    <row r="7680" spans="23:26" x14ac:dyDescent="0.2">
      <c r="W7680" s="402"/>
      <c r="X7680" s="402"/>
      <c r="Y7680" s="402"/>
      <c r="Z7680" s="402"/>
    </row>
    <row r="7681" spans="23:26" x14ac:dyDescent="0.2">
      <c r="W7681" s="402"/>
      <c r="X7681" s="402"/>
      <c r="Y7681" s="402"/>
      <c r="Z7681" s="402"/>
    </row>
    <row r="7682" spans="23:26" x14ac:dyDescent="0.2">
      <c r="W7682" s="402"/>
      <c r="X7682" s="402"/>
      <c r="Y7682" s="402"/>
      <c r="Z7682" s="402"/>
    </row>
    <row r="7683" spans="23:26" x14ac:dyDescent="0.2">
      <c r="W7683" s="402"/>
      <c r="X7683" s="402"/>
      <c r="Y7683" s="402"/>
      <c r="Z7683" s="402"/>
    </row>
    <row r="7684" spans="23:26" x14ac:dyDescent="0.2">
      <c r="W7684" s="402"/>
      <c r="X7684" s="402"/>
      <c r="Y7684" s="402"/>
      <c r="Z7684" s="402"/>
    </row>
    <row r="7685" spans="23:26" x14ac:dyDescent="0.2">
      <c r="W7685" s="402"/>
      <c r="X7685" s="402"/>
      <c r="Y7685" s="402"/>
      <c r="Z7685" s="402"/>
    </row>
    <row r="7686" spans="23:26" x14ac:dyDescent="0.2">
      <c r="W7686" s="402"/>
      <c r="X7686" s="402"/>
      <c r="Y7686" s="402"/>
      <c r="Z7686" s="402"/>
    </row>
    <row r="7687" spans="23:26" x14ac:dyDescent="0.2">
      <c r="W7687" s="402"/>
      <c r="X7687" s="402"/>
      <c r="Y7687" s="402"/>
      <c r="Z7687" s="402"/>
    </row>
    <row r="7688" spans="23:26" x14ac:dyDescent="0.2">
      <c r="W7688" s="402"/>
      <c r="X7688" s="402"/>
      <c r="Y7688" s="402"/>
      <c r="Z7688" s="402"/>
    </row>
    <row r="7689" spans="23:26" x14ac:dyDescent="0.2">
      <c r="W7689" s="402"/>
      <c r="X7689" s="402"/>
      <c r="Y7689" s="402"/>
      <c r="Z7689" s="402"/>
    </row>
    <row r="7690" spans="23:26" x14ac:dyDescent="0.2">
      <c r="W7690" s="402"/>
      <c r="X7690" s="402"/>
      <c r="Y7690" s="402"/>
      <c r="Z7690" s="402"/>
    </row>
    <row r="7691" spans="23:26" x14ac:dyDescent="0.2">
      <c r="W7691" s="402"/>
      <c r="X7691" s="402"/>
      <c r="Y7691" s="402"/>
      <c r="Z7691" s="402"/>
    </row>
    <row r="7692" spans="23:26" x14ac:dyDescent="0.2">
      <c r="W7692" s="402"/>
      <c r="X7692" s="402"/>
      <c r="Y7692" s="402"/>
      <c r="Z7692" s="402"/>
    </row>
    <row r="7693" spans="23:26" x14ac:dyDescent="0.2">
      <c r="W7693" s="402"/>
      <c r="X7693" s="402"/>
      <c r="Y7693" s="402"/>
      <c r="Z7693" s="402"/>
    </row>
    <row r="7694" spans="23:26" x14ac:dyDescent="0.2">
      <c r="W7694" s="402"/>
      <c r="X7694" s="402"/>
      <c r="Y7694" s="402"/>
      <c r="Z7694" s="402"/>
    </row>
    <row r="7695" spans="23:26" x14ac:dyDescent="0.2">
      <c r="W7695" s="402"/>
      <c r="X7695" s="402"/>
      <c r="Y7695" s="402"/>
      <c r="Z7695" s="402"/>
    </row>
    <row r="7696" spans="23:26" x14ac:dyDescent="0.2">
      <c r="W7696" s="402"/>
      <c r="X7696" s="402"/>
      <c r="Y7696" s="402"/>
      <c r="Z7696" s="402"/>
    </row>
    <row r="7697" spans="23:26" x14ac:dyDescent="0.2">
      <c r="W7697" s="402"/>
      <c r="X7697" s="402"/>
      <c r="Y7697" s="402"/>
      <c r="Z7697" s="402"/>
    </row>
    <row r="7698" spans="23:26" x14ac:dyDescent="0.2">
      <c r="W7698" s="402"/>
      <c r="X7698" s="402"/>
      <c r="Y7698" s="402"/>
      <c r="Z7698" s="402"/>
    </row>
    <row r="7699" spans="23:26" x14ac:dyDescent="0.2">
      <c r="W7699" s="402"/>
      <c r="X7699" s="402"/>
      <c r="Y7699" s="402"/>
      <c r="Z7699" s="402"/>
    </row>
    <row r="7700" spans="23:26" x14ac:dyDescent="0.2">
      <c r="W7700" s="402"/>
      <c r="X7700" s="402"/>
      <c r="Y7700" s="402"/>
      <c r="Z7700" s="402"/>
    </row>
    <row r="7701" spans="23:26" x14ac:dyDescent="0.2">
      <c r="W7701" s="402"/>
      <c r="X7701" s="402"/>
      <c r="Y7701" s="402"/>
      <c r="Z7701" s="402"/>
    </row>
    <row r="7702" spans="23:26" x14ac:dyDescent="0.2">
      <c r="W7702" s="402"/>
      <c r="X7702" s="402"/>
      <c r="Y7702" s="402"/>
      <c r="Z7702" s="402"/>
    </row>
    <row r="7703" spans="23:26" x14ac:dyDescent="0.2">
      <c r="W7703" s="402"/>
      <c r="X7703" s="402"/>
      <c r="Y7703" s="402"/>
      <c r="Z7703" s="402"/>
    </row>
    <row r="7704" spans="23:26" x14ac:dyDescent="0.2">
      <c r="W7704" s="402"/>
      <c r="X7704" s="402"/>
      <c r="Y7704" s="402"/>
      <c r="Z7704" s="402"/>
    </row>
    <row r="7705" spans="23:26" x14ac:dyDescent="0.2">
      <c r="W7705" s="402"/>
      <c r="X7705" s="402"/>
      <c r="Y7705" s="402"/>
      <c r="Z7705" s="402"/>
    </row>
    <row r="7706" spans="23:26" x14ac:dyDescent="0.2">
      <c r="W7706" s="402"/>
      <c r="X7706" s="402"/>
      <c r="Y7706" s="402"/>
      <c r="Z7706" s="402"/>
    </row>
    <row r="7707" spans="23:26" x14ac:dyDescent="0.2">
      <c r="W7707" s="402"/>
      <c r="X7707" s="402"/>
      <c r="Y7707" s="402"/>
      <c r="Z7707" s="402"/>
    </row>
    <row r="7708" spans="23:26" x14ac:dyDescent="0.2">
      <c r="W7708" s="402"/>
      <c r="X7708" s="402"/>
      <c r="Y7708" s="402"/>
      <c r="Z7708" s="402"/>
    </row>
    <row r="7709" spans="23:26" x14ac:dyDescent="0.2">
      <c r="W7709" s="402"/>
      <c r="X7709" s="402"/>
      <c r="Y7709" s="402"/>
      <c r="Z7709" s="402"/>
    </row>
    <row r="7710" spans="23:26" x14ac:dyDescent="0.2">
      <c r="W7710" s="402"/>
      <c r="X7710" s="402"/>
      <c r="Y7710" s="402"/>
      <c r="Z7710" s="402"/>
    </row>
    <row r="7711" spans="23:26" x14ac:dyDescent="0.2">
      <c r="W7711" s="402"/>
      <c r="X7711" s="402"/>
      <c r="Y7711" s="402"/>
      <c r="Z7711" s="402"/>
    </row>
    <row r="7712" spans="23:26" x14ac:dyDescent="0.2">
      <c r="W7712" s="402"/>
      <c r="X7712" s="402"/>
      <c r="Y7712" s="402"/>
      <c r="Z7712" s="402"/>
    </row>
    <row r="7713" spans="23:26" x14ac:dyDescent="0.2">
      <c r="W7713" s="402"/>
      <c r="X7713" s="402"/>
      <c r="Y7713" s="402"/>
      <c r="Z7713" s="402"/>
    </row>
    <row r="7714" spans="23:26" x14ac:dyDescent="0.2">
      <c r="W7714" s="402"/>
      <c r="X7714" s="402"/>
      <c r="Y7714" s="402"/>
      <c r="Z7714" s="402"/>
    </row>
    <row r="7715" spans="23:26" x14ac:dyDescent="0.2">
      <c r="W7715" s="402"/>
      <c r="X7715" s="402"/>
      <c r="Y7715" s="402"/>
      <c r="Z7715" s="402"/>
    </row>
    <row r="7716" spans="23:26" x14ac:dyDescent="0.2">
      <c r="W7716" s="402"/>
      <c r="X7716" s="402"/>
      <c r="Y7716" s="402"/>
      <c r="Z7716" s="402"/>
    </row>
    <row r="7717" spans="23:26" x14ac:dyDescent="0.2">
      <c r="W7717" s="402"/>
      <c r="X7717" s="402"/>
      <c r="Y7717" s="402"/>
      <c r="Z7717" s="402"/>
    </row>
    <row r="7718" spans="23:26" x14ac:dyDescent="0.2">
      <c r="W7718" s="402"/>
      <c r="X7718" s="402"/>
      <c r="Y7718" s="402"/>
      <c r="Z7718" s="402"/>
    </row>
    <row r="7719" spans="23:26" x14ac:dyDescent="0.2">
      <c r="W7719" s="402"/>
      <c r="X7719" s="402"/>
      <c r="Y7719" s="402"/>
      <c r="Z7719" s="402"/>
    </row>
    <row r="7720" spans="23:26" x14ac:dyDescent="0.2">
      <c r="W7720" s="402"/>
      <c r="X7720" s="402"/>
      <c r="Y7720" s="402"/>
      <c r="Z7720" s="402"/>
    </row>
    <row r="7721" spans="23:26" x14ac:dyDescent="0.2">
      <c r="W7721" s="402"/>
      <c r="X7721" s="402"/>
      <c r="Y7721" s="402"/>
      <c r="Z7721" s="402"/>
    </row>
    <row r="7722" spans="23:26" x14ac:dyDescent="0.2">
      <c r="W7722" s="402"/>
      <c r="X7722" s="402"/>
      <c r="Y7722" s="402"/>
      <c r="Z7722" s="402"/>
    </row>
    <row r="7723" spans="23:26" x14ac:dyDescent="0.2">
      <c r="W7723" s="402"/>
      <c r="X7723" s="402"/>
      <c r="Y7723" s="402"/>
      <c r="Z7723" s="402"/>
    </row>
    <row r="7724" spans="23:26" x14ac:dyDescent="0.2">
      <c r="W7724" s="402"/>
      <c r="X7724" s="402"/>
      <c r="Y7724" s="402"/>
      <c r="Z7724" s="402"/>
    </row>
    <row r="7725" spans="23:26" x14ac:dyDescent="0.2">
      <c r="W7725" s="402"/>
      <c r="X7725" s="402"/>
      <c r="Y7725" s="402"/>
      <c r="Z7725" s="402"/>
    </row>
    <row r="7726" spans="23:26" x14ac:dyDescent="0.2">
      <c r="W7726" s="402"/>
      <c r="X7726" s="402"/>
      <c r="Y7726" s="402"/>
      <c r="Z7726" s="402"/>
    </row>
    <row r="7727" spans="23:26" x14ac:dyDescent="0.2">
      <c r="W7727" s="402"/>
      <c r="X7727" s="402"/>
      <c r="Y7727" s="402"/>
      <c r="Z7727" s="402"/>
    </row>
    <row r="7728" spans="23:26" x14ac:dyDescent="0.2">
      <c r="W7728" s="402"/>
      <c r="X7728" s="402"/>
      <c r="Y7728" s="402"/>
      <c r="Z7728" s="402"/>
    </row>
    <row r="7729" spans="23:26" x14ac:dyDescent="0.2">
      <c r="W7729" s="402"/>
      <c r="X7729" s="402"/>
      <c r="Y7729" s="402"/>
      <c r="Z7729" s="402"/>
    </row>
    <row r="7730" spans="23:26" x14ac:dyDescent="0.2">
      <c r="W7730" s="402"/>
      <c r="X7730" s="402"/>
      <c r="Y7730" s="402"/>
      <c r="Z7730" s="402"/>
    </row>
    <row r="7731" spans="23:26" x14ac:dyDescent="0.2">
      <c r="W7731" s="402"/>
      <c r="X7731" s="402"/>
      <c r="Y7731" s="402"/>
      <c r="Z7731" s="402"/>
    </row>
    <row r="7732" spans="23:26" x14ac:dyDescent="0.2">
      <c r="W7732" s="402"/>
      <c r="X7732" s="402"/>
      <c r="Y7732" s="402"/>
      <c r="Z7732" s="402"/>
    </row>
    <row r="7733" spans="23:26" x14ac:dyDescent="0.2">
      <c r="W7733" s="402"/>
      <c r="X7733" s="402"/>
      <c r="Y7733" s="402"/>
      <c r="Z7733" s="402"/>
    </row>
    <row r="7734" spans="23:26" x14ac:dyDescent="0.2">
      <c r="W7734" s="402"/>
      <c r="X7734" s="402"/>
      <c r="Y7734" s="402"/>
      <c r="Z7734" s="402"/>
    </row>
    <row r="7735" spans="23:26" x14ac:dyDescent="0.2">
      <c r="W7735" s="402"/>
      <c r="X7735" s="402"/>
      <c r="Y7735" s="402"/>
      <c r="Z7735" s="402"/>
    </row>
    <row r="7736" spans="23:26" x14ac:dyDescent="0.2">
      <c r="W7736" s="402"/>
      <c r="X7736" s="402"/>
      <c r="Y7736" s="402"/>
      <c r="Z7736" s="402"/>
    </row>
    <row r="7737" spans="23:26" x14ac:dyDescent="0.2">
      <c r="W7737" s="402"/>
      <c r="X7737" s="402"/>
      <c r="Y7737" s="402"/>
      <c r="Z7737" s="402"/>
    </row>
    <row r="7738" spans="23:26" x14ac:dyDescent="0.2">
      <c r="W7738" s="402"/>
      <c r="X7738" s="402"/>
      <c r="Y7738" s="402"/>
      <c r="Z7738" s="402"/>
    </row>
    <row r="7739" spans="23:26" x14ac:dyDescent="0.2">
      <c r="W7739" s="402"/>
      <c r="X7739" s="402"/>
      <c r="Y7739" s="402"/>
      <c r="Z7739" s="402"/>
    </row>
    <row r="7740" spans="23:26" x14ac:dyDescent="0.2">
      <c r="W7740" s="402"/>
      <c r="X7740" s="402"/>
      <c r="Y7740" s="402"/>
      <c r="Z7740" s="402"/>
    </row>
    <row r="7741" spans="23:26" x14ac:dyDescent="0.2">
      <c r="W7741" s="402"/>
      <c r="X7741" s="402"/>
      <c r="Y7741" s="402"/>
      <c r="Z7741" s="402"/>
    </row>
    <row r="7742" spans="23:26" x14ac:dyDescent="0.2">
      <c r="W7742" s="402"/>
      <c r="X7742" s="402"/>
      <c r="Y7742" s="402"/>
      <c r="Z7742" s="402"/>
    </row>
    <row r="7743" spans="23:26" x14ac:dyDescent="0.2">
      <c r="W7743" s="402"/>
      <c r="X7743" s="402"/>
      <c r="Y7743" s="402"/>
      <c r="Z7743" s="402"/>
    </row>
    <row r="7744" spans="23:26" x14ac:dyDescent="0.2">
      <c r="W7744" s="402"/>
      <c r="X7744" s="402"/>
      <c r="Y7744" s="402"/>
      <c r="Z7744" s="402"/>
    </row>
    <row r="7745" spans="23:26" x14ac:dyDescent="0.2">
      <c r="W7745" s="402"/>
      <c r="X7745" s="402"/>
      <c r="Y7745" s="402"/>
      <c r="Z7745" s="402"/>
    </row>
    <row r="7746" spans="23:26" x14ac:dyDescent="0.2">
      <c r="W7746" s="402"/>
      <c r="X7746" s="402"/>
      <c r="Y7746" s="402"/>
      <c r="Z7746" s="402"/>
    </row>
    <row r="7747" spans="23:26" x14ac:dyDescent="0.2">
      <c r="W7747" s="402"/>
      <c r="X7747" s="402"/>
      <c r="Y7747" s="402"/>
      <c r="Z7747" s="402"/>
    </row>
    <row r="7748" spans="23:26" x14ac:dyDescent="0.2">
      <c r="W7748" s="402"/>
      <c r="X7748" s="402"/>
      <c r="Y7748" s="402"/>
      <c r="Z7748" s="402"/>
    </row>
    <row r="7749" spans="23:26" x14ac:dyDescent="0.2">
      <c r="W7749" s="402"/>
      <c r="X7749" s="402"/>
      <c r="Y7749" s="402"/>
      <c r="Z7749" s="402"/>
    </row>
    <row r="7750" spans="23:26" x14ac:dyDescent="0.2">
      <c r="W7750" s="402"/>
      <c r="X7750" s="402"/>
      <c r="Y7750" s="402"/>
      <c r="Z7750" s="402"/>
    </row>
    <row r="7751" spans="23:26" x14ac:dyDescent="0.2">
      <c r="W7751" s="402"/>
      <c r="X7751" s="402"/>
      <c r="Y7751" s="402"/>
      <c r="Z7751" s="402"/>
    </row>
    <row r="7752" spans="23:26" x14ac:dyDescent="0.2">
      <c r="W7752" s="402"/>
      <c r="X7752" s="402"/>
      <c r="Y7752" s="402"/>
      <c r="Z7752" s="402"/>
    </row>
    <row r="7753" spans="23:26" x14ac:dyDescent="0.2">
      <c r="W7753" s="402"/>
      <c r="X7753" s="402"/>
      <c r="Y7753" s="402"/>
      <c r="Z7753" s="402"/>
    </row>
    <row r="7754" spans="23:26" x14ac:dyDescent="0.2">
      <c r="W7754" s="402"/>
      <c r="X7754" s="402"/>
      <c r="Y7754" s="402"/>
      <c r="Z7754" s="402"/>
    </row>
    <row r="7755" spans="23:26" x14ac:dyDescent="0.2">
      <c r="W7755" s="402"/>
      <c r="X7755" s="402"/>
      <c r="Y7755" s="402"/>
      <c r="Z7755" s="402"/>
    </row>
    <row r="7756" spans="23:26" x14ac:dyDescent="0.2">
      <c r="W7756" s="402"/>
      <c r="X7756" s="402"/>
      <c r="Y7756" s="402"/>
      <c r="Z7756" s="402"/>
    </row>
    <row r="7757" spans="23:26" x14ac:dyDescent="0.2">
      <c r="W7757" s="402"/>
      <c r="X7757" s="402"/>
      <c r="Y7757" s="402"/>
      <c r="Z7757" s="402"/>
    </row>
    <row r="7758" spans="23:26" x14ac:dyDescent="0.2">
      <c r="W7758" s="402"/>
      <c r="X7758" s="402"/>
      <c r="Y7758" s="402"/>
      <c r="Z7758" s="402"/>
    </row>
    <row r="7759" spans="23:26" x14ac:dyDescent="0.2">
      <c r="W7759" s="402"/>
      <c r="X7759" s="402"/>
      <c r="Y7759" s="402"/>
      <c r="Z7759" s="402"/>
    </row>
    <row r="7760" spans="23:26" x14ac:dyDescent="0.2">
      <c r="W7760" s="402"/>
      <c r="X7760" s="402"/>
      <c r="Y7760" s="402"/>
      <c r="Z7760" s="402"/>
    </row>
    <row r="7761" spans="23:26" x14ac:dyDescent="0.2">
      <c r="W7761" s="402"/>
      <c r="X7761" s="402"/>
      <c r="Y7761" s="402"/>
      <c r="Z7761" s="402"/>
    </row>
    <row r="7762" spans="23:26" x14ac:dyDescent="0.2">
      <c r="W7762" s="402"/>
      <c r="X7762" s="402"/>
      <c r="Y7762" s="402"/>
      <c r="Z7762" s="402"/>
    </row>
    <row r="7763" spans="23:26" x14ac:dyDescent="0.2">
      <c r="W7763" s="402"/>
      <c r="X7763" s="402"/>
      <c r="Y7763" s="402"/>
      <c r="Z7763" s="402"/>
    </row>
    <row r="7764" spans="23:26" x14ac:dyDescent="0.2">
      <c r="W7764" s="402"/>
      <c r="X7764" s="402"/>
      <c r="Y7764" s="402"/>
      <c r="Z7764" s="402"/>
    </row>
    <row r="7765" spans="23:26" x14ac:dyDescent="0.2">
      <c r="W7765" s="402"/>
      <c r="X7765" s="402"/>
      <c r="Y7765" s="402"/>
      <c r="Z7765" s="402"/>
    </row>
    <row r="7766" spans="23:26" x14ac:dyDescent="0.2">
      <c r="W7766" s="402"/>
      <c r="X7766" s="402"/>
      <c r="Y7766" s="402"/>
      <c r="Z7766" s="402"/>
    </row>
    <row r="7767" spans="23:26" x14ac:dyDescent="0.2">
      <c r="W7767" s="402"/>
      <c r="X7767" s="402"/>
      <c r="Y7767" s="402"/>
      <c r="Z7767" s="402"/>
    </row>
    <row r="7768" spans="23:26" x14ac:dyDescent="0.2">
      <c r="W7768" s="402"/>
      <c r="X7768" s="402"/>
      <c r="Y7768" s="402"/>
      <c r="Z7768" s="402"/>
    </row>
    <row r="7769" spans="23:26" x14ac:dyDescent="0.2">
      <c r="W7769" s="402"/>
      <c r="X7769" s="402"/>
      <c r="Y7769" s="402"/>
      <c r="Z7769" s="402"/>
    </row>
    <row r="7770" spans="23:26" x14ac:dyDescent="0.2">
      <c r="W7770" s="402"/>
      <c r="X7770" s="402"/>
      <c r="Y7770" s="402"/>
      <c r="Z7770" s="402"/>
    </row>
    <row r="7771" spans="23:26" x14ac:dyDescent="0.2">
      <c r="W7771" s="402"/>
      <c r="X7771" s="402"/>
      <c r="Y7771" s="402"/>
      <c r="Z7771" s="402"/>
    </row>
    <row r="7772" spans="23:26" x14ac:dyDescent="0.2">
      <c r="W7772" s="402"/>
      <c r="X7772" s="402"/>
      <c r="Y7772" s="402"/>
      <c r="Z7772" s="402"/>
    </row>
    <row r="7773" spans="23:26" x14ac:dyDescent="0.2">
      <c r="W7773" s="402"/>
      <c r="X7773" s="402"/>
      <c r="Y7773" s="402"/>
      <c r="Z7773" s="402"/>
    </row>
    <row r="7774" spans="23:26" x14ac:dyDescent="0.2">
      <c r="W7774" s="402"/>
      <c r="X7774" s="402"/>
      <c r="Y7774" s="402"/>
      <c r="Z7774" s="402"/>
    </row>
    <row r="7775" spans="23:26" x14ac:dyDescent="0.2">
      <c r="W7775" s="402"/>
      <c r="X7775" s="402"/>
      <c r="Y7775" s="402"/>
      <c r="Z7775" s="402"/>
    </row>
    <row r="7776" spans="23:26" x14ac:dyDescent="0.2">
      <c r="W7776" s="402"/>
      <c r="X7776" s="402"/>
      <c r="Y7776" s="402"/>
      <c r="Z7776" s="402"/>
    </row>
    <row r="7777" spans="23:26" x14ac:dyDescent="0.2">
      <c r="W7777" s="402"/>
      <c r="X7777" s="402"/>
      <c r="Y7777" s="402"/>
      <c r="Z7777" s="402"/>
    </row>
    <row r="7778" spans="23:26" x14ac:dyDescent="0.2">
      <c r="W7778" s="402"/>
      <c r="X7778" s="402"/>
      <c r="Y7778" s="402"/>
      <c r="Z7778" s="402"/>
    </row>
    <row r="7779" spans="23:26" x14ac:dyDescent="0.2">
      <c r="W7779" s="402"/>
      <c r="X7779" s="402"/>
      <c r="Y7779" s="402"/>
      <c r="Z7779" s="402"/>
    </row>
    <row r="7780" spans="23:26" x14ac:dyDescent="0.2">
      <c r="W7780" s="402"/>
      <c r="X7780" s="402"/>
      <c r="Y7780" s="402"/>
      <c r="Z7780" s="402"/>
    </row>
    <row r="7781" spans="23:26" x14ac:dyDescent="0.2">
      <c r="W7781" s="402"/>
      <c r="X7781" s="402"/>
      <c r="Y7781" s="402"/>
      <c r="Z7781" s="402"/>
    </row>
    <row r="7782" spans="23:26" x14ac:dyDescent="0.2">
      <c r="W7782" s="402"/>
      <c r="X7782" s="402"/>
      <c r="Y7782" s="402"/>
      <c r="Z7782" s="402"/>
    </row>
    <row r="7783" spans="23:26" x14ac:dyDescent="0.2">
      <c r="W7783" s="402"/>
      <c r="X7783" s="402"/>
      <c r="Y7783" s="402"/>
      <c r="Z7783" s="402"/>
    </row>
    <row r="7784" spans="23:26" x14ac:dyDescent="0.2">
      <c r="W7784" s="402"/>
      <c r="X7784" s="402"/>
      <c r="Y7784" s="402"/>
      <c r="Z7784" s="402"/>
    </row>
    <row r="7785" spans="23:26" x14ac:dyDescent="0.2">
      <c r="W7785" s="402"/>
      <c r="X7785" s="402"/>
      <c r="Y7785" s="402"/>
      <c r="Z7785" s="402"/>
    </row>
    <row r="7786" spans="23:26" x14ac:dyDescent="0.2">
      <c r="W7786" s="402"/>
      <c r="X7786" s="402"/>
      <c r="Y7786" s="402"/>
      <c r="Z7786" s="402"/>
    </row>
    <row r="7787" spans="23:26" x14ac:dyDescent="0.2">
      <c r="W7787" s="402"/>
      <c r="X7787" s="402"/>
      <c r="Y7787" s="402"/>
      <c r="Z7787" s="402"/>
    </row>
    <row r="7788" spans="23:26" x14ac:dyDescent="0.2">
      <c r="W7788" s="402"/>
      <c r="X7788" s="402"/>
      <c r="Y7788" s="402"/>
      <c r="Z7788" s="402"/>
    </row>
    <row r="7789" spans="23:26" x14ac:dyDescent="0.2">
      <c r="W7789" s="402"/>
      <c r="X7789" s="402"/>
      <c r="Y7789" s="402"/>
      <c r="Z7789" s="402"/>
    </row>
    <row r="7790" spans="23:26" x14ac:dyDescent="0.2">
      <c r="W7790" s="402"/>
      <c r="X7790" s="402"/>
      <c r="Y7790" s="402"/>
      <c r="Z7790" s="402"/>
    </row>
    <row r="7791" spans="23:26" x14ac:dyDescent="0.2">
      <c r="W7791" s="402"/>
      <c r="X7791" s="402"/>
      <c r="Y7791" s="402"/>
      <c r="Z7791" s="402"/>
    </row>
    <row r="7792" spans="23:26" x14ac:dyDescent="0.2">
      <c r="W7792" s="402"/>
      <c r="X7792" s="402"/>
      <c r="Y7792" s="402"/>
      <c r="Z7792" s="402"/>
    </row>
    <row r="7793" spans="23:26" x14ac:dyDescent="0.2">
      <c r="W7793" s="402"/>
      <c r="X7793" s="402"/>
      <c r="Y7793" s="402"/>
      <c r="Z7793" s="402"/>
    </row>
    <row r="7794" spans="23:26" x14ac:dyDescent="0.2">
      <c r="W7794" s="402"/>
      <c r="X7794" s="402"/>
      <c r="Y7794" s="402"/>
      <c r="Z7794" s="402"/>
    </row>
    <row r="7795" spans="23:26" x14ac:dyDescent="0.2">
      <c r="W7795" s="402"/>
      <c r="X7795" s="402"/>
      <c r="Y7795" s="402"/>
      <c r="Z7795" s="402"/>
    </row>
    <row r="7796" spans="23:26" x14ac:dyDescent="0.2">
      <c r="W7796" s="402"/>
      <c r="X7796" s="402"/>
      <c r="Y7796" s="402"/>
      <c r="Z7796" s="402"/>
    </row>
    <row r="7797" spans="23:26" x14ac:dyDescent="0.2">
      <c r="W7797" s="402"/>
      <c r="X7797" s="402"/>
      <c r="Y7797" s="402"/>
      <c r="Z7797" s="402"/>
    </row>
    <row r="7798" spans="23:26" x14ac:dyDescent="0.2">
      <c r="W7798" s="402"/>
      <c r="X7798" s="402"/>
      <c r="Y7798" s="402"/>
      <c r="Z7798" s="402"/>
    </row>
    <row r="7799" spans="23:26" x14ac:dyDescent="0.2">
      <c r="W7799" s="402"/>
      <c r="X7799" s="402"/>
      <c r="Y7799" s="402"/>
      <c r="Z7799" s="402"/>
    </row>
    <row r="7800" spans="23:26" x14ac:dyDescent="0.2">
      <c r="W7800" s="402"/>
      <c r="X7800" s="402"/>
      <c r="Y7800" s="402"/>
      <c r="Z7800" s="402"/>
    </row>
    <row r="7801" spans="23:26" x14ac:dyDescent="0.2">
      <c r="W7801" s="402"/>
      <c r="X7801" s="402"/>
      <c r="Y7801" s="402"/>
      <c r="Z7801" s="402"/>
    </row>
    <row r="7802" spans="23:26" x14ac:dyDescent="0.2">
      <c r="W7802" s="402"/>
      <c r="X7802" s="402"/>
      <c r="Y7802" s="402"/>
      <c r="Z7802" s="402"/>
    </row>
    <row r="7803" spans="23:26" x14ac:dyDescent="0.2">
      <c r="W7803" s="402"/>
      <c r="X7803" s="402"/>
      <c r="Y7803" s="402"/>
      <c r="Z7803" s="402"/>
    </row>
    <row r="7804" spans="23:26" x14ac:dyDescent="0.2">
      <c r="W7804" s="402"/>
      <c r="X7804" s="402"/>
      <c r="Y7804" s="402"/>
      <c r="Z7804" s="402"/>
    </row>
    <row r="7805" spans="23:26" x14ac:dyDescent="0.2">
      <c r="W7805" s="402"/>
      <c r="X7805" s="402"/>
      <c r="Y7805" s="402"/>
      <c r="Z7805" s="402"/>
    </row>
    <row r="7806" spans="23:26" x14ac:dyDescent="0.2">
      <c r="W7806" s="402"/>
      <c r="X7806" s="402"/>
      <c r="Y7806" s="402"/>
      <c r="Z7806" s="402"/>
    </row>
    <row r="7807" spans="23:26" x14ac:dyDescent="0.2">
      <c r="W7807" s="402"/>
      <c r="X7807" s="402"/>
      <c r="Y7807" s="402"/>
      <c r="Z7807" s="402"/>
    </row>
    <row r="7808" spans="23:26" x14ac:dyDescent="0.2">
      <c r="W7808" s="402"/>
      <c r="X7808" s="402"/>
      <c r="Y7808" s="402"/>
      <c r="Z7808" s="402"/>
    </row>
    <row r="7809" spans="23:26" x14ac:dyDescent="0.2">
      <c r="W7809" s="402"/>
      <c r="X7809" s="402"/>
      <c r="Y7809" s="402"/>
      <c r="Z7809" s="402"/>
    </row>
    <row r="7810" spans="23:26" x14ac:dyDescent="0.2">
      <c r="W7810" s="402"/>
      <c r="X7810" s="402"/>
      <c r="Y7810" s="402"/>
      <c r="Z7810" s="402"/>
    </row>
    <row r="7811" spans="23:26" x14ac:dyDescent="0.2">
      <c r="W7811" s="402"/>
      <c r="X7811" s="402"/>
      <c r="Y7811" s="402"/>
      <c r="Z7811" s="402"/>
    </row>
    <row r="7812" spans="23:26" x14ac:dyDescent="0.2">
      <c r="W7812" s="402"/>
      <c r="X7812" s="402"/>
      <c r="Y7812" s="402"/>
      <c r="Z7812" s="402"/>
    </row>
    <row r="7813" spans="23:26" x14ac:dyDescent="0.2">
      <c r="W7813" s="402"/>
      <c r="X7813" s="402"/>
      <c r="Y7813" s="402"/>
      <c r="Z7813" s="402"/>
    </row>
    <row r="7814" spans="23:26" x14ac:dyDescent="0.2">
      <c r="W7814" s="402"/>
      <c r="X7814" s="402"/>
      <c r="Y7814" s="402"/>
      <c r="Z7814" s="402"/>
    </row>
    <row r="7815" spans="23:26" x14ac:dyDescent="0.2">
      <c r="W7815" s="402"/>
      <c r="X7815" s="402"/>
      <c r="Y7815" s="402"/>
      <c r="Z7815" s="402"/>
    </row>
    <row r="7816" spans="23:26" x14ac:dyDescent="0.2">
      <c r="W7816" s="402"/>
      <c r="X7816" s="402"/>
      <c r="Y7816" s="402"/>
      <c r="Z7816" s="402"/>
    </row>
    <row r="7817" spans="23:26" x14ac:dyDescent="0.2">
      <c r="W7817" s="402"/>
      <c r="X7817" s="402"/>
      <c r="Y7817" s="402"/>
      <c r="Z7817" s="402"/>
    </row>
    <row r="7818" spans="23:26" x14ac:dyDescent="0.2">
      <c r="W7818" s="402"/>
      <c r="X7818" s="402"/>
      <c r="Y7818" s="402"/>
      <c r="Z7818" s="402"/>
    </row>
    <row r="7819" spans="23:26" x14ac:dyDescent="0.2">
      <c r="W7819" s="402"/>
      <c r="X7819" s="402"/>
      <c r="Y7819" s="402"/>
      <c r="Z7819" s="402"/>
    </row>
    <row r="7820" spans="23:26" x14ac:dyDescent="0.2">
      <c r="W7820" s="402"/>
      <c r="X7820" s="402"/>
      <c r="Y7820" s="402"/>
      <c r="Z7820" s="402"/>
    </row>
    <row r="7821" spans="23:26" x14ac:dyDescent="0.2">
      <c r="W7821" s="402"/>
      <c r="X7821" s="402"/>
      <c r="Y7821" s="402"/>
      <c r="Z7821" s="402"/>
    </row>
    <row r="7822" spans="23:26" x14ac:dyDescent="0.2">
      <c r="W7822" s="402"/>
      <c r="X7822" s="402"/>
      <c r="Y7822" s="402"/>
      <c r="Z7822" s="402"/>
    </row>
    <row r="7823" spans="23:26" x14ac:dyDescent="0.2">
      <c r="W7823" s="402"/>
      <c r="X7823" s="402"/>
      <c r="Y7823" s="402"/>
      <c r="Z7823" s="402"/>
    </row>
    <row r="7824" spans="23:26" x14ac:dyDescent="0.2">
      <c r="W7824" s="402"/>
      <c r="X7824" s="402"/>
      <c r="Y7824" s="402"/>
      <c r="Z7824" s="402"/>
    </row>
    <row r="7825" spans="23:26" x14ac:dyDescent="0.2">
      <c r="W7825" s="402"/>
      <c r="X7825" s="402"/>
      <c r="Y7825" s="402"/>
      <c r="Z7825" s="402"/>
    </row>
    <row r="7826" spans="23:26" x14ac:dyDescent="0.2">
      <c r="W7826" s="402"/>
      <c r="X7826" s="402"/>
      <c r="Y7826" s="402"/>
      <c r="Z7826" s="402"/>
    </row>
    <row r="7827" spans="23:26" x14ac:dyDescent="0.2">
      <c r="W7827" s="402"/>
      <c r="X7827" s="402"/>
      <c r="Y7827" s="402"/>
      <c r="Z7827" s="402"/>
    </row>
    <row r="7828" spans="23:26" x14ac:dyDescent="0.2">
      <c r="W7828" s="402"/>
      <c r="X7828" s="402"/>
      <c r="Y7828" s="402"/>
      <c r="Z7828" s="402"/>
    </row>
    <row r="7829" spans="23:26" x14ac:dyDescent="0.2">
      <c r="W7829" s="402"/>
      <c r="X7829" s="402"/>
      <c r="Y7829" s="402"/>
      <c r="Z7829" s="402"/>
    </row>
    <row r="7830" spans="23:26" x14ac:dyDescent="0.2">
      <c r="W7830" s="402"/>
      <c r="X7830" s="402"/>
      <c r="Y7830" s="402"/>
      <c r="Z7830" s="402"/>
    </row>
    <row r="7831" spans="23:26" x14ac:dyDescent="0.2">
      <c r="W7831" s="402"/>
      <c r="X7831" s="402"/>
      <c r="Y7831" s="402"/>
      <c r="Z7831" s="402"/>
    </row>
    <row r="7832" spans="23:26" x14ac:dyDescent="0.2">
      <c r="W7832" s="402"/>
      <c r="X7832" s="402"/>
      <c r="Y7832" s="402"/>
      <c r="Z7832" s="402"/>
    </row>
    <row r="7833" spans="23:26" x14ac:dyDescent="0.2">
      <c r="W7833" s="402"/>
      <c r="X7833" s="402"/>
      <c r="Y7833" s="402"/>
      <c r="Z7833" s="402"/>
    </row>
    <row r="7834" spans="23:26" x14ac:dyDescent="0.2">
      <c r="W7834" s="402"/>
      <c r="X7834" s="402"/>
      <c r="Y7834" s="402"/>
      <c r="Z7834" s="402"/>
    </row>
    <row r="7835" spans="23:26" x14ac:dyDescent="0.2">
      <c r="W7835" s="402"/>
      <c r="X7835" s="402"/>
      <c r="Y7835" s="402"/>
      <c r="Z7835" s="402"/>
    </row>
    <row r="7836" spans="23:26" x14ac:dyDescent="0.2">
      <c r="W7836" s="402"/>
      <c r="X7836" s="402"/>
      <c r="Y7836" s="402"/>
      <c r="Z7836" s="402"/>
    </row>
    <row r="7837" spans="23:26" x14ac:dyDescent="0.2">
      <c r="W7837" s="402"/>
      <c r="X7837" s="402"/>
      <c r="Y7837" s="402"/>
      <c r="Z7837" s="402"/>
    </row>
    <row r="7838" spans="23:26" x14ac:dyDescent="0.2">
      <c r="W7838" s="402"/>
      <c r="X7838" s="402"/>
      <c r="Y7838" s="402"/>
      <c r="Z7838" s="402"/>
    </row>
    <row r="7839" spans="23:26" x14ac:dyDescent="0.2">
      <c r="W7839" s="402"/>
      <c r="X7839" s="402"/>
      <c r="Y7839" s="402"/>
      <c r="Z7839" s="402"/>
    </row>
    <row r="7840" spans="23:26" x14ac:dyDescent="0.2">
      <c r="W7840" s="402"/>
      <c r="X7840" s="402"/>
      <c r="Y7840" s="402"/>
      <c r="Z7840" s="402"/>
    </row>
    <row r="7841" spans="23:26" x14ac:dyDescent="0.2">
      <c r="W7841" s="402"/>
      <c r="X7841" s="402"/>
      <c r="Y7841" s="402"/>
      <c r="Z7841" s="402"/>
    </row>
    <row r="7842" spans="23:26" x14ac:dyDescent="0.2">
      <c r="W7842" s="402"/>
      <c r="X7842" s="402"/>
      <c r="Y7842" s="402"/>
      <c r="Z7842" s="402"/>
    </row>
    <row r="7843" spans="23:26" x14ac:dyDescent="0.2">
      <c r="W7843" s="402"/>
      <c r="X7843" s="402"/>
      <c r="Y7843" s="402"/>
      <c r="Z7843" s="402"/>
    </row>
    <row r="7844" spans="23:26" x14ac:dyDescent="0.2">
      <c r="W7844" s="402"/>
      <c r="X7844" s="402"/>
      <c r="Y7844" s="402"/>
      <c r="Z7844" s="402"/>
    </row>
    <row r="7845" spans="23:26" x14ac:dyDescent="0.2">
      <c r="W7845" s="402"/>
      <c r="X7845" s="402"/>
      <c r="Y7845" s="402"/>
      <c r="Z7845" s="402"/>
    </row>
    <row r="7846" spans="23:26" x14ac:dyDescent="0.2">
      <c r="W7846" s="402"/>
      <c r="X7846" s="402"/>
      <c r="Y7846" s="402"/>
      <c r="Z7846" s="402"/>
    </row>
    <row r="7847" spans="23:26" x14ac:dyDescent="0.2">
      <c r="W7847" s="402"/>
      <c r="X7847" s="402"/>
      <c r="Y7847" s="402"/>
      <c r="Z7847" s="402"/>
    </row>
    <row r="7848" spans="23:26" x14ac:dyDescent="0.2">
      <c r="W7848" s="402"/>
      <c r="X7848" s="402"/>
      <c r="Y7848" s="402"/>
      <c r="Z7848" s="402"/>
    </row>
    <row r="7849" spans="23:26" x14ac:dyDescent="0.2">
      <c r="W7849" s="402"/>
      <c r="X7849" s="402"/>
      <c r="Y7849" s="402"/>
      <c r="Z7849" s="402"/>
    </row>
    <row r="7850" spans="23:26" x14ac:dyDescent="0.2">
      <c r="W7850" s="402"/>
      <c r="X7850" s="402"/>
      <c r="Y7850" s="402"/>
      <c r="Z7850" s="402"/>
    </row>
    <row r="7851" spans="23:26" x14ac:dyDescent="0.2">
      <c r="W7851" s="402"/>
      <c r="X7851" s="402"/>
      <c r="Y7851" s="402"/>
      <c r="Z7851" s="402"/>
    </row>
    <row r="7852" spans="23:26" x14ac:dyDescent="0.2">
      <c r="W7852" s="402"/>
      <c r="X7852" s="402"/>
      <c r="Y7852" s="402"/>
      <c r="Z7852" s="402"/>
    </row>
    <row r="7853" spans="23:26" x14ac:dyDescent="0.2">
      <c r="W7853" s="402"/>
      <c r="X7853" s="402"/>
      <c r="Y7853" s="402"/>
      <c r="Z7853" s="402"/>
    </row>
    <row r="7854" spans="23:26" x14ac:dyDescent="0.2">
      <c r="W7854" s="402"/>
      <c r="X7854" s="402"/>
      <c r="Y7854" s="402"/>
      <c r="Z7854" s="402"/>
    </row>
    <row r="7855" spans="23:26" x14ac:dyDescent="0.2">
      <c r="W7855" s="402"/>
      <c r="X7855" s="402"/>
      <c r="Y7855" s="402"/>
      <c r="Z7855" s="402"/>
    </row>
    <row r="7856" spans="23:26" x14ac:dyDescent="0.2">
      <c r="W7856" s="402"/>
      <c r="X7856" s="402"/>
      <c r="Y7856" s="402"/>
      <c r="Z7856" s="402"/>
    </row>
    <row r="7857" spans="23:26" x14ac:dyDescent="0.2">
      <c r="W7857" s="402"/>
      <c r="X7857" s="402"/>
      <c r="Y7857" s="402"/>
      <c r="Z7857" s="402"/>
    </row>
    <row r="7858" spans="23:26" x14ac:dyDescent="0.2">
      <c r="W7858" s="402"/>
      <c r="X7858" s="402"/>
      <c r="Y7858" s="402"/>
      <c r="Z7858" s="402"/>
    </row>
    <row r="7859" spans="23:26" x14ac:dyDescent="0.2">
      <c r="W7859" s="402"/>
      <c r="X7859" s="402"/>
      <c r="Y7859" s="402"/>
      <c r="Z7859" s="402"/>
    </row>
    <row r="7860" spans="23:26" x14ac:dyDescent="0.2">
      <c r="W7860" s="402"/>
      <c r="X7860" s="402"/>
      <c r="Y7860" s="402"/>
      <c r="Z7860" s="402"/>
    </row>
    <row r="7861" spans="23:26" x14ac:dyDescent="0.2">
      <c r="W7861" s="402"/>
      <c r="X7861" s="402"/>
      <c r="Y7861" s="402"/>
      <c r="Z7861" s="402"/>
    </row>
    <row r="7862" spans="23:26" x14ac:dyDescent="0.2">
      <c r="W7862" s="402"/>
      <c r="X7862" s="402"/>
      <c r="Y7862" s="402"/>
      <c r="Z7862" s="402"/>
    </row>
    <row r="7863" spans="23:26" x14ac:dyDescent="0.2">
      <c r="W7863" s="402"/>
      <c r="X7863" s="402"/>
      <c r="Y7863" s="402"/>
      <c r="Z7863" s="402"/>
    </row>
    <row r="7864" spans="23:26" x14ac:dyDescent="0.2">
      <c r="W7864" s="402"/>
      <c r="X7864" s="402"/>
      <c r="Y7864" s="402"/>
      <c r="Z7864" s="402"/>
    </row>
    <row r="7865" spans="23:26" x14ac:dyDescent="0.2">
      <c r="W7865" s="402"/>
      <c r="X7865" s="402"/>
      <c r="Y7865" s="402"/>
      <c r="Z7865" s="402"/>
    </row>
    <row r="7866" spans="23:26" x14ac:dyDescent="0.2">
      <c r="W7866" s="402"/>
      <c r="X7866" s="402"/>
      <c r="Y7866" s="402"/>
      <c r="Z7866" s="402"/>
    </row>
    <row r="7867" spans="23:26" x14ac:dyDescent="0.2">
      <c r="W7867" s="402"/>
      <c r="X7867" s="402"/>
      <c r="Y7867" s="402"/>
      <c r="Z7867" s="402"/>
    </row>
    <row r="7868" spans="23:26" x14ac:dyDescent="0.2">
      <c r="W7868" s="402"/>
      <c r="X7868" s="402"/>
      <c r="Y7868" s="402"/>
      <c r="Z7868" s="402"/>
    </row>
    <row r="7869" spans="23:26" x14ac:dyDescent="0.2">
      <c r="W7869" s="402"/>
      <c r="X7869" s="402"/>
      <c r="Y7869" s="402"/>
      <c r="Z7869" s="402"/>
    </row>
    <row r="7870" spans="23:26" x14ac:dyDescent="0.2">
      <c r="W7870" s="402"/>
      <c r="X7870" s="402"/>
      <c r="Y7870" s="402"/>
      <c r="Z7870" s="402"/>
    </row>
    <row r="7871" spans="23:26" x14ac:dyDescent="0.2">
      <c r="W7871" s="402"/>
      <c r="X7871" s="402"/>
      <c r="Y7871" s="402"/>
      <c r="Z7871" s="402"/>
    </row>
    <row r="7872" spans="23:26" x14ac:dyDescent="0.2">
      <c r="W7872" s="402"/>
      <c r="X7872" s="402"/>
      <c r="Y7872" s="402"/>
      <c r="Z7872" s="402"/>
    </row>
    <row r="7873" spans="23:26" x14ac:dyDescent="0.2">
      <c r="W7873" s="402"/>
      <c r="X7873" s="402"/>
      <c r="Y7873" s="402"/>
      <c r="Z7873" s="402"/>
    </row>
    <row r="7874" spans="23:26" x14ac:dyDescent="0.2">
      <c r="W7874" s="402"/>
      <c r="X7874" s="402"/>
      <c r="Y7874" s="402"/>
      <c r="Z7874" s="402"/>
    </row>
    <row r="7875" spans="23:26" x14ac:dyDescent="0.2">
      <c r="W7875" s="402"/>
      <c r="X7875" s="402"/>
      <c r="Y7875" s="402"/>
      <c r="Z7875" s="402"/>
    </row>
    <row r="7876" spans="23:26" x14ac:dyDescent="0.2">
      <c r="W7876" s="402"/>
      <c r="X7876" s="402"/>
      <c r="Y7876" s="402"/>
      <c r="Z7876" s="402"/>
    </row>
    <row r="7877" spans="23:26" x14ac:dyDescent="0.2">
      <c r="W7877" s="402"/>
      <c r="X7877" s="402"/>
      <c r="Y7877" s="402"/>
      <c r="Z7877" s="402"/>
    </row>
    <row r="7878" spans="23:26" x14ac:dyDescent="0.2">
      <c r="W7878" s="402"/>
      <c r="X7878" s="402"/>
      <c r="Y7878" s="402"/>
      <c r="Z7878" s="402"/>
    </row>
    <row r="7879" spans="23:26" x14ac:dyDescent="0.2">
      <c r="W7879" s="402"/>
      <c r="X7879" s="402"/>
      <c r="Y7879" s="402"/>
      <c r="Z7879" s="402"/>
    </row>
    <row r="7880" spans="23:26" x14ac:dyDescent="0.2">
      <c r="W7880" s="402"/>
      <c r="X7880" s="402"/>
      <c r="Y7880" s="402"/>
      <c r="Z7880" s="402"/>
    </row>
    <row r="7881" spans="23:26" x14ac:dyDescent="0.2">
      <c r="W7881" s="402"/>
      <c r="X7881" s="402"/>
      <c r="Y7881" s="402"/>
      <c r="Z7881" s="402"/>
    </row>
    <row r="7882" spans="23:26" x14ac:dyDescent="0.2">
      <c r="W7882" s="402"/>
      <c r="X7882" s="402"/>
      <c r="Y7882" s="402"/>
      <c r="Z7882" s="402"/>
    </row>
    <row r="7883" spans="23:26" x14ac:dyDescent="0.2">
      <c r="W7883" s="402"/>
      <c r="X7883" s="402"/>
      <c r="Y7883" s="402"/>
      <c r="Z7883" s="402"/>
    </row>
    <row r="7884" spans="23:26" x14ac:dyDescent="0.2">
      <c r="W7884" s="402"/>
      <c r="X7884" s="402"/>
      <c r="Y7884" s="402"/>
      <c r="Z7884" s="402"/>
    </row>
    <row r="7885" spans="23:26" x14ac:dyDescent="0.2">
      <c r="W7885" s="402"/>
      <c r="X7885" s="402"/>
      <c r="Y7885" s="402"/>
      <c r="Z7885" s="402"/>
    </row>
    <row r="7886" spans="23:26" x14ac:dyDescent="0.2">
      <c r="W7886" s="402"/>
      <c r="X7886" s="402"/>
      <c r="Y7886" s="402"/>
      <c r="Z7886" s="402"/>
    </row>
    <row r="7887" spans="23:26" x14ac:dyDescent="0.2">
      <c r="W7887" s="402"/>
      <c r="X7887" s="402"/>
      <c r="Y7887" s="402"/>
      <c r="Z7887" s="402"/>
    </row>
    <row r="7888" spans="23:26" x14ac:dyDescent="0.2">
      <c r="W7888" s="402"/>
      <c r="X7888" s="402"/>
      <c r="Y7888" s="402"/>
      <c r="Z7888" s="402"/>
    </row>
    <row r="7889" spans="23:26" x14ac:dyDescent="0.2">
      <c r="W7889" s="402"/>
      <c r="X7889" s="402"/>
      <c r="Y7889" s="402"/>
      <c r="Z7889" s="402"/>
    </row>
    <row r="7890" spans="23:26" x14ac:dyDescent="0.2">
      <c r="W7890" s="402"/>
      <c r="X7890" s="402"/>
      <c r="Y7890" s="402"/>
      <c r="Z7890" s="402"/>
    </row>
    <row r="7891" spans="23:26" x14ac:dyDescent="0.2">
      <c r="W7891" s="402"/>
      <c r="X7891" s="402"/>
      <c r="Y7891" s="402"/>
      <c r="Z7891" s="402"/>
    </row>
    <row r="7892" spans="23:26" x14ac:dyDescent="0.2">
      <c r="W7892" s="402"/>
      <c r="X7892" s="402"/>
      <c r="Y7892" s="402"/>
      <c r="Z7892" s="402"/>
    </row>
    <row r="7893" spans="23:26" x14ac:dyDescent="0.2">
      <c r="W7893" s="402"/>
      <c r="X7893" s="402"/>
      <c r="Y7893" s="402"/>
      <c r="Z7893" s="402"/>
    </row>
    <row r="7894" spans="23:26" x14ac:dyDescent="0.2">
      <c r="W7894" s="402"/>
      <c r="X7894" s="402"/>
      <c r="Y7894" s="402"/>
      <c r="Z7894" s="402"/>
    </row>
    <row r="7895" spans="23:26" x14ac:dyDescent="0.2">
      <c r="W7895" s="402"/>
      <c r="X7895" s="402"/>
      <c r="Y7895" s="402"/>
      <c r="Z7895" s="402"/>
    </row>
    <row r="7896" spans="23:26" x14ac:dyDescent="0.2">
      <c r="W7896" s="402"/>
      <c r="X7896" s="402"/>
      <c r="Y7896" s="402"/>
      <c r="Z7896" s="402"/>
    </row>
    <row r="7897" spans="23:26" x14ac:dyDescent="0.2">
      <c r="W7897" s="402"/>
      <c r="X7897" s="402"/>
      <c r="Y7897" s="402"/>
      <c r="Z7897" s="402"/>
    </row>
    <row r="7898" spans="23:26" x14ac:dyDescent="0.2">
      <c r="W7898" s="402"/>
      <c r="X7898" s="402"/>
      <c r="Y7898" s="402"/>
      <c r="Z7898" s="402"/>
    </row>
    <row r="7899" spans="23:26" x14ac:dyDescent="0.2">
      <c r="W7899" s="402"/>
      <c r="X7899" s="402"/>
      <c r="Y7899" s="402"/>
      <c r="Z7899" s="402"/>
    </row>
    <row r="7900" spans="23:26" x14ac:dyDescent="0.2">
      <c r="W7900" s="402"/>
      <c r="X7900" s="402"/>
      <c r="Y7900" s="402"/>
      <c r="Z7900" s="402"/>
    </row>
    <row r="7901" spans="23:26" x14ac:dyDescent="0.2">
      <c r="W7901" s="402"/>
      <c r="X7901" s="402"/>
      <c r="Y7901" s="402"/>
      <c r="Z7901" s="402"/>
    </row>
    <row r="7902" spans="23:26" x14ac:dyDescent="0.2">
      <c r="W7902" s="402"/>
      <c r="X7902" s="402"/>
      <c r="Y7902" s="402"/>
      <c r="Z7902" s="402"/>
    </row>
    <row r="7903" spans="23:26" x14ac:dyDescent="0.2">
      <c r="W7903" s="402"/>
      <c r="X7903" s="402"/>
      <c r="Y7903" s="402"/>
      <c r="Z7903" s="402"/>
    </row>
    <row r="7904" spans="23:26" x14ac:dyDescent="0.2">
      <c r="W7904" s="402"/>
      <c r="X7904" s="402"/>
      <c r="Y7904" s="402"/>
      <c r="Z7904" s="402"/>
    </row>
    <row r="7905" spans="23:26" x14ac:dyDescent="0.2">
      <c r="W7905" s="402"/>
      <c r="X7905" s="402"/>
      <c r="Y7905" s="402"/>
      <c r="Z7905" s="402"/>
    </row>
    <row r="7906" spans="23:26" x14ac:dyDescent="0.2">
      <c r="W7906" s="402"/>
      <c r="X7906" s="402"/>
      <c r="Y7906" s="402"/>
      <c r="Z7906" s="402"/>
    </row>
    <row r="7907" spans="23:26" x14ac:dyDescent="0.2">
      <c r="W7907" s="402"/>
      <c r="X7907" s="402"/>
      <c r="Y7907" s="402"/>
      <c r="Z7907" s="402"/>
    </row>
    <row r="7908" spans="23:26" x14ac:dyDescent="0.2">
      <c r="W7908" s="402"/>
      <c r="X7908" s="402"/>
      <c r="Y7908" s="402"/>
      <c r="Z7908" s="402"/>
    </row>
    <row r="7909" spans="23:26" x14ac:dyDescent="0.2">
      <c r="W7909" s="402"/>
      <c r="X7909" s="402"/>
      <c r="Y7909" s="402"/>
      <c r="Z7909" s="402"/>
    </row>
    <row r="7910" spans="23:26" x14ac:dyDescent="0.2">
      <c r="W7910" s="402"/>
      <c r="X7910" s="402"/>
      <c r="Y7910" s="402"/>
      <c r="Z7910" s="402"/>
    </row>
    <row r="7911" spans="23:26" x14ac:dyDescent="0.2">
      <c r="W7911" s="402"/>
      <c r="X7911" s="402"/>
      <c r="Y7911" s="402"/>
      <c r="Z7911" s="402"/>
    </row>
    <row r="7912" spans="23:26" x14ac:dyDescent="0.2">
      <c r="W7912" s="402"/>
      <c r="X7912" s="402"/>
      <c r="Y7912" s="402"/>
      <c r="Z7912" s="402"/>
    </row>
    <row r="7913" spans="23:26" x14ac:dyDescent="0.2">
      <c r="W7913" s="402"/>
      <c r="X7913" s="402"/>
      <c r="Y7913" s="402"/>
      <c r="Z7913" s="402"/>
    </row>
    <row r="7914" spans="23:26" x14ac:dyDescent="0.2">
      <c r="W7914" s="402"/>
      <c r="X7914" s="402"/>
      <c r="Y7914" s="402"/>
      <c r="Z7914" s="402"/>
    </row>
    <row r="7915" spans="23:26" x14ac:dyDescent="0.2">
      <c r="W7915" s="402"/>
      <c r="X7915" s="402"/>
      <c r="Y7915" s="402"/>
      <c r="Z7915" s="402"/>
    </row>
    <row r="7916" spans="23:26" x14ac:dyDescent="0.2">
      <c r="W7916" s="402"/>
      <c r="X7916" s="402"/>
      <c r="Y7916" s="402"/>
      <c r="Z7916" s="402"/>
    </row>
    <row r="7917" spans="23:26" x14ac:dyDescent="0.2">
      <c r="W7917" s="402"/>
      <c r="X7917" s="402"/>
      <c r="Y7917" s="402"/>
      <c r="Z7917" s="402"/>
    </row>
    <row r="7918" spans="23:26" x14ac:dyDescent="0.2">
      <c r="W7918" s="402"/>
      <c r="X7918" s="402"/>
      <c r="Y7918" s="402"/>
      <c r="Z7918" s="402"/>
    </row>
    <row r="7919" spans="23:26" x14ac:dyDescent="0.2">
      <c r="W7919" s="402"/>
      <c r="X7919" s="402"/>
      <c r="Y7919" s="402"/>
      <c r="Z7919" s="402"/>
    </row>
    <row r="7920" spans="23:26" x14ac:dyDescent="0.2">
      <c r="W7920" s="402"/>
      <c r="X7920" s="402"/>
      <c r="Y7920" s="402"/>
      <c r="Z7920" s="402"/>
    </row>
    <row r="7921" spans="23:26" x14ac:dyDescent="0.2">
      <c r="W7921" s="402"/>
      <c r="X7921" s="402"/>
      <c r="Y7921" s="402"/>
      <c r="Z7921" s="402"/>
    </row>
    <row r="7922" spans="23:26" x14ac:dyDescent="0.2">
      <c r="W7922" s="402"/>
      <c r="X7922" s="402"/>
      <c r="Y7922" s="402"/>
      <c r="Z7922" s="402"/>
    </row>
    <row r="7923" spans="23:26" x14ac:dyDescent="0.2">
      <c r="W7923" s="402"/>
      <c r="X7923" s="402"/>
      <c r="Y7923" s="402"/>
      <c r="Z7923" s="402"/>
    </row>
    <row r="7924" spans="23:26" x14ac:dyDescent="0.2">
      <c r="W7924" s="402"/>
      <c r="X7924" s="402"/>
      <c r="Y7924" s="402"/>
      <c r="Z7924" s="402"/>
    </row>
    <row r="7925" spans="23:26" x14ac:dyDescent="0.2">
      <c r="W7925" s="402"/>
      <c r="X7925" s="402"/>
      <c r="Y7925" s="402"/>
      <c r="Z7925" s="402"/>
    </row>
    <row r="7926" spans="23:26" x14ac:dyDescent="0.2">
      <c r="W7926" s="402"/>
      <c r="X7926" s="402"/>
      <c r="Y7926" s="402"/>
      <c r="Z7926" s="402"/>
    </row>
    <row r="7927" spans="23:26" x14ac:dyDescent="0.2">
      <c r="W7927" s="402"/>
      <c r="X7927" s="402"/>
      <c r="Y7927" s="402"/>
      <c r="Z7927" s="402"/>
    </row>
    <row r="7928" spans="23:26" x14ac:dyDescent="0.2">
      <c r="W7928" s="402"/>
      <c r="X7928" s="402"/>
      <c r="Y7928" s="402"/>
      <c r="Z7928" s="402"/>
    </row>
    <row r="7929" spans="23:26" x14ac:dyDescent="0.2">
      <c r="W7929" s="402"/>
      <c r="X7929" s="402"/>
      <c r="Y7929" s="402"/>
      <c r="Z7929" s="402"/>
    </row>
    <row r="7930" spans="23:26" x14ac:dyDescent="0.2">
      <c r="W7930" s="402"/>
      <c r="X7930" s="402"/>
      <c r="Y7930" s="402"/>
      <c r="Z7930" s="402"/>
    </row>
    <row r="7931" spans="23:26" x14ac:dyDescent="0.2">
      <c r="W7931" s="402"/>
      <c r="X7931" s="402"/>
      <c r="Y7931" s="402"/>
      <c r="Z7931" s="402"/>
    </row>
    <row r="7932" spans="23:26" x14ac:dyDescent="0.2">
      <c r="W7932" s="402"/>
      <c r="X7932" s="402"/>
      <c r="Y7932" s="402"/>
      <c r="Z7932" s="402"/>
    </row>
    <row r="7933" spans="23:26" x14ac:dyDescent="0.2">
      <c r="W7933" s="402"/>
      <c r="X7933" s="402"/>
      <c r="Y7933" s="402"/>
      <c r="Z7933" s="402"/>
    </row>
    <row r="7934" spans="23:26" x14ac:dyDescent="0.2">
      <c r="W7934" s="402"/>
      <c r="X7934" s="402"/>
      <c r="Y7934" s="402"/>
      <c r="Z7934" s="402"/>
    </row>
    <row r="7935" spans="23:26" x14ac:dyDescent="0.2">
      <c r="W7935" s="402"/>
      <c r="X7935" s="402"/>
      <c r="Y7935" s="402"/>
      <c r="Z7935" s="402"/>
    </row>
    <row r="7936" spans="23:26" x14ac:dyDescent="0.2">
      <c r="W7936" s="402"/>
      <c r="X7936" s="402"/>
      <c r="Y7936" s="402"/>
      <c r="Z7936" s="402"/>
    </row>
    <row r="7937" spans="23:26" x14ac:dyDescent="0.2">
      <c r="W7937" s="402"/>
      <c r="X7937" s="402"/>
      <c r="Y7937" s="402"/>
      <c r="Z7937" s="402"/>
    </row>
    <row r="7938" spans="23:26" x14ac:dyDescent="0.2">
      <c r="W7938" s="402"/>
      <c r="X7938" s="402"/>
      <c r="Y7938" s="402"/>
      <c r="Z7938" s="402"/>
    </row>
    <row r="7939" spans="23:26" x14ac:dyDescent="0.2">
      <c r="W7939" s="402"/>
      <c r="X7939" s="402"/>
      <c r="Y7939" s="402"/>
      <c r="Z7939" s="402"/>
    </row>
    <row r="7940" spans="23:26" x14ac:dyDescent="0.2">
      <c r="W7940" s="402"/>
      <c r="X7940" s="402"/>
      <c r="Y7940" s="402"/>
      <c r="Z7940" s="402"/>
    </row>
    <row r="7941" spans="23:26" x14ac:dyDescent="0.2">
      <c r="W7941" s="402"/>
      <c r="X7941" s="402"/>
      <c r="Y7941" s="402"/>
      <c r="Z7941" s="402"/>
    </row>
    <row r="7942" spans="23:26" x14ac:dyDescent="0.2">
      <c r="W7942" s="402"/>
      <c r="X7942" s="402"/>
      <c r="Y7942" s="402"/>
      <c r="Z7942" s="402"/>
    </row>
    <row r="7943" spans="23:26" x14ac:dyDescent="0.2">
      <c r="W7943" s="402"/>
      <c r="X7943" s="402"/>
      <c r="Y7943" s="402"/>
      <c r="Z7943" s="402"/>
    </row>
    <row r="7944" spans="23:26" x14ac:dyDescent="0.2">
      <c r="W7944" s="402"/>
      <c r="X7944" s="402"/>
      <c r="Y7944" s="402"/>
      <c r="Z7944" s="402"/>
    </row>
    <row r="7945" spans="23:26" x14ac:dyDescent="0.2">
      <c r="W7945" s="402"/>
      <c r="X7945" s="402"/>
      <c r="Y7945" s="402"/>
      <c r="Z7945" s="402"/>
    </row>
    <row r="7946" spans="23:26" x14ac:dyDescent="0.2">
      <c r="W7946" s="402"/>
      <c r="X7946" s="402"/>
      <c r="Y7946" s="402"/>
      <c r="Z7946" s="402"/>
    </row>
    <row r="7947" spans="23:26" x14ac:dyDescent="0.2">
      <c r="W7947" s="402"/>
      <c r="X7947" s="402"/>
      <c r="Y7947" s="402"/>
      <c r="Z7947" s="402"/>
    </row>
    <row r="7948" spans="23:26" x14ac:dyDescent="0.2">
      <c r="W7948" s="402"/>
      <c r="X7948" s="402"/>
      <c r="Y7948" s="402"/>
      <c r="Z7948" s="402"/>
    </row>
    <row r="7949" spans="23:26" x14ac:dyDescent="0.2">
      <c r="W7949" s="402"/>
      <c r="X7949" s="402"/>
      <c r="Y7949" s="402"/>
      <c r="Z7949" s="402"/>
    </row>
    <row r="7950" spans="23:26" x14ac:dyDescent="0.2">
      <c r="W7950" s="402"/>
      <c r="X7950" s="402"/>
      <c r="Y7950" s="402"/>
      <c r="Z7950" s="402"/>
    </row>
    <row r="7951" spans="23:26" x14ac:dyDescent="0.2">
      <c r="W7951" s="402"/>
      <c r="X7951" s="402"/>
      <c r="Y7951" s="402"/>
      <c r="Z7951" s="402"/>
    </row>
    <row r="7952" spans="23:26" x14ac:dyDescent="0.2">
      <c r="W7952" s="402"/>
      <c r="X7952" s="402"/>
      <c r="Y7952" s="402"/>
      <c r="Z7952" s="402"/>
    </row>
    <row r="7953" spans="23:26" x14ac:dyDescent="0.2">
      <c r="W7953" s="402"/>
      <c r="X7953" s="402"/>
      <c r="Y7953" s="402"/>
      <c r="Z7953" s="402"/>
    </row>
    <row r="7954" spans="23:26" x14ac:dyDescent="0.2">
      <c r="W7954" s="402"/>
      <c r="X7954" s="402"/>
      <c r="Y7954" s="402"/>
      <c r="Z7954" s="402"/>
    </row>
    <row r="7955" spans="23:26" x14ac:dyDescent="0.2">
      <c r="W7955" s="402"/>
      <c r="X7955" s="402"/>
      <c r="Y7955" s="402"/>
      <c r="Z7955" s="402"/>
    </row>
    <row r="7956" spans="23:26" x14ac:dyDescent="0.2">
      <c r="W7956" s="402"/>
      <c r="X7956" s="402"/>
      <c r="Y7956" s="402"/>
      <c r="Z7956" s="402"/>
    </row>
    <row r="7957" spans="23:26" x14ac:dyDescent="0.2">
      <c r="W7957" s="402"/>
      <c r="X7957" s="402"/>
      <c r="Y7957" s="402"/>
      <c r="Z7957" s="402"/>
    </row>
    <row r="7958" spans="23:26" x14ac:dyDescent="0.2">
      <c r="W7958" s="402"/>
      <c r="X7958" s="402"/>
      <c r="Y7958" s="402"/>
      <c r="Z7958" s="402"/>
    </row>
    <row r="7959" spans="23:26" x14ac:dyDescent="0.2">
      <c r="W7959" s="402"/>
      <c r="X7959" s="402"/>
      <c r="Y7959" s="402"/>
      <c r="Z7959" s="402"/>
    </row>
    <row r="7960" spans="23:26" x14ac:dyDescent="0.2">
      <c r="W7960" s="402"/>
      <c r="X7960" s="402"/>
      <c r="Y7960" s="402"/>
      <c r="Z7960" s="402"/>
    </row>
    <row r="7961" spans="23:26" x14ac:dyDescent="0.2">
      <c r="W7961" s="402"/>
      <c r="X7961" s="402"/>
      <c r="Y7961" s="402"/>
      <c r="Z7961" s="402"/>
    </row>
    <row r="7962" spans="23:26" x14ac:dyDescent="0.2">
      <c r="W7962" s="402"/>
      <c r="X7962" s="402"/>
      <c r="Y7962" s="402"/>
      <c r="Z7962" s="402"/>
    </row>
    <row r="7963" spans="23:26" x14ac:dyDescent="0.2">
      <c r="W7963" s="402"/>
      <c r="X7963" s="402"/>
      <c r="Y7963" s="402"/>
      <c r="Z7963" s="402"/>
    </row>
    <row r="7964" spans="23:26" x14ac:dyDescent="0.2">
      <c r="W7964" s="402"/>
      <c r="X7964" s="402"/>
      <c r="Y7964" s="402"/>
      <c r="Z7964" s="402"/>
    </row>
    <row r="7965" spans="23:26" x14ac:dyDescent="0.2">
      <c r="W7965" s="402"/>
      <c r="X7965" s="402"/>
      <c r="Y7965" s="402"/>
      <c r="Z7965" s="402"/>
    </row>
    <row r="7966" spans="23:26" x14ac:dyDescent="0.2">
      <c r="W7966" s="402"/>
      <c r="X7966" s="402"/>
      <c r="Y7966" s="402"/>
      <c r="Z7966" s="402"/>
    </row>
    <row r="7967" spans="23:26" x14ac:dyDescent="0.2">
      <c r="W7967" s="402"/>
      <c r="X7967" s="402"/>
      <c r="Y7967" s="402"/>
      <c r="Z7967" s="402"/>
    </row>
    <row r="7968" spans="23:26" x14ac:dyDescent="0.2">
      <c r="W7968" s="402"/>
      <c r="X7968" s="402"/>
      <c r="Y7968" s="402"/>
      <c r="Z7968" s="402"/>
    </row>
    <row r="7969" spans="23:26" x14ac:dyDescent="0.2">
      <c r="W7969" s="402"/>
      <c r="X7969" s="402"/>
      <c r="Y7969" s="402"/>
      <c r="Z7969" s="402"/>
    </row>
    <row r="7970" spans="23:26" x14ac:dyDescent="0.2">
      <c r="W7970" s="402"/>
      <c r="X7970" s="402"/>
      <c r="Y7970" s="402"/>
      <c r="Z7970" s="402"/>
    </row>
    <row r="7971" spans="23:26" x14ac:dyDescent="0.2">
      <c r="W7971" s="402"/>
      <c r="X7971" s="402"/>
      <c r="Y7971" s="402"/>
      <c r="Z7971" s="402"/>
    </row>
    <row r="7972" spans="23:26" x14ac:dyDescent="0.2">
      <c r="W7972" s="402"/>
      <c r="X7972" s="402"/>
      <c r="Y7972" s="402"/>
      <c r="Z7972" s="402"/>
    </row>
    <row r="7973" spans="23:26" x14ac:dyDescent="0.2">
      <c r="W7973" s="402"/>
      <c r="X7973" s="402"/>
      <c r="Y7973" s="402"/>
      <c r="Z7973" s="402"/>
    </row>
    <row r="7974" spans="23:26" x14ac:dyDescent="0.2">
      <c r="W7974" s="402"/>
      <c r="X7974" s="402"/>
      <c r="Y7974" s="402"/>
      <c r="Z7974" s="402"/>
    </row>
    <row r="7975" spans="23:26" x14ac:dyDescent="0.2">
      <c r="W7975" s="402"/>
      <c r="X7975" s="402"/>
      <c r="Y7975" s="402"/>
      <c r="Z7975" s="402"/>
    </row>
    <row r="7976" spans="23:26" x14ac:dyDescent="0.2">
      <c r="W7976" s="402"/>
      <c r="X7976" s="402"/>
      <c r="Y7976" s="402"/>
      <c r="Z7976" s="402"/>
    </row>
    <row r="7977" spans="23:26" x14ac:dyDescent="0.2">
      <c r="W7977" s="402"/>
      <c r="X7977" s="402"/>
      <c r="Y7977" s="402"/>
      <c r="Z7977" s="402"/>
    </row>
    <row r="7978" spans="23:26" x14ac:dyDescent="0.2">
      <c r="W7978" s="402"/>
      <c r="X7978" s="402"/>
      <c r="Y7978" s="402"/>
      <c r="Z7978" s="402"/>
    </row>
    <row r="7979" spans="23:26" x14ac:dyDescent="0.2">
      <c r="W7979" s="402"/>
      <c r="X7979" s="402"/>
      <c r="Y7979" s="402"/>
      <c r="Z7979" s="402"/>
    </row>
    <row r="7980" spans="23:26" x14ac:dyDescent="0.2">
      <c r="W7980" s="402"/>
      <c r="X7980" s="402"/>
      <c r="Y7980" s="402"/>
      <c r="Z7980" s="402"/>
    </row>
    <row r="7981" spans="23:26" x14ac:dyDescent="0.2">
      <c r="W7981" s="402"/>
      <c r="X7981" s="402"/>
      <c r="Y7981" s="402"/>
      <c r="Z7981" s="402"/>
    </row>
    <row r="7982" spans="23:26" x14ac:dyDescent="0.2">
      <c r="W7982" s="402"/>
      <c r="X7982" s="402"/>
      <c r="Y7982" s="402"/>
      <c r="Z7982" s="402"/>
    </row>
    <row r="7983" spans="23:26" x14ac:dyDescent="0.2">
      <c r="W7983" s="402"/>
      <c r="X7983" s="402"/>
      <c r="Y7983" s="402"/>
      <c r="Z7983" s="402"/>
    </row>
    <row r="7984" spans="23:26" x14ac:dyDescent="0.2">
      <c r="W7984" s="402"/>
      <c r="X7984" s="402"/>
      <c r="Y7984" s="402"/>
      <c r="Z7984" s="402"/>
    </row>
    <row r="7985" spans="23:26" x14ac:dyDescent="0.2">
      <c r="W7985" s="402"/>
      <c r="X7985" s="402"/>
      <c r="Y7985" s="402"/>
      <c r="Z7985" s="402"/>
    </row>
    <row r="7986" spans="23:26" x14ac:dyDescent="0.2">
      <c r="W7986" s="402"/>
      <c r="X7986" s="402"/>
      <c r="Y7986" s="402"/>
      <c r="Z7986" s="402"/>
    </row>
    <row r="7987" spans="23:26" x14ac:dyDescent="0.2">
      <c r="W7987" s="402"/>
      <c r="X7987" s="402"/>
      <c r="Y7987" s="402"/>
      <c r="Z7987" s="402"/>
    </row>
    <row r="7988" spans="23:26" x14ac:dyDescent="0.2">
      <c r="W7988" s="402"/>
      <c r="X7988" s="402"/>
      <c r="Y7988" s="402"/>
      <c r="Z7988" s="402"/>
    </row>
    <row r="7989" spans="23:26" x14ac:dyDescent="0.2">
      <c r="W7989" s="402"/>
      <c r="X7989" s="402"/>
      <c r="Y7989" s="402"/>
      <c r="Z7989" s="402"/>
    </row>
    <row r="7990" spans="23:26" x14ac:dyDescent="0.2">
      <c r="W7990" s="402"/>
      <c r="X7990" s="402"/>
      <c r="Y7990" s="402"/>
      <c r="Z7990" s="402"/>
    </row>
    <row r="7991" spans="23:26" x14ac:dyDescent="0.2">
      <c r="W7991" s="402"/>
      <c r="X7991" s="402"/>
      <c r="Y7991" s="402"/>
      <c r="Z7991" s="402"/>
    </row>
    <row r="7992" spans="23:26" x14ac:dyDescent="0.2">
      <c r="W7992" s="402"/>
      <c r="X7992" s="402"/>
      <c r="Y7992" s="402"/>
      <c r="Z7992" s="402"/>
    </row>
    <row r="7993" spans="23:26" x14ac:dyDescent="0.2">
      <c r="W7993" s="402"/>
      <c r="X7993" s="402"/>
      <c r="Y7993" s="402"/>
      <c r="Z7993" s="402"/>
    </row>
    <row r="7994" spans="23:26" x14ac:dyDescent="0.2">
      <c r="W7994" s="402"/>
      <c r="X7994" s="402"/>
      <c r="Y7994" s="402"/>
      <c r="Z7994" s="402"/>
    </row>
    <row r="7995" spans="23:26" x14ac:dyDescent="0.2">
      <c r="W7995" s="402"/>
      <c r="X7995" s="402"/>
      <c r="Y7995" s="402"/>
      <c r="Z7995" s="402"/>
    </row>
    <row r="7996" spans="23:26" x14ac:dyDescent="0.2">
      <c r="W7996" s="402"/>
      <c r="X7996" s="402"/>
      <c r="Y7996" s="402"/>
      <c r="Z7996" s="402"/>
    </row>
    <row r="7997" spans="23:26" x14ac:dyDescent="0.2">
      <c r="W7997" s="402"/>
      <c r="X7997" s="402"/>
      <c r="Y7997" s="402"/>
      <c r="Z7997" s="402"/>
    </row>
    <row r="7998" spans="23:26" x14ac:dyDescent="0.2">
      <c r="W7998" s="402"/>
      <c r="X7998" s="402"/>
      <c r="Y7998" s="402"/>
      <c r="Z7998" s="402"/>
    </row>
    <row r="7999" spans="23:26" x14ac:dyDescent="0.2">
      <c r="W7999" s="402"/>
      <c r="X7999" s="402"/>
      <c r="Y7999" s="402"/>
      <c r="Z7999" s="402"/>
    </row>
    <row r="8000" spans="23:26" x14ac:dyDescent="0.2">
      <c r="W8000" s="402"/>
      <c r="X8000" s="402"/>
      <c r="Y8000" s="402"/>
      <c r="Z8000" s="402"/>
    </row>
    <row r="8001" spans="23:26" x14ac:dyDescent="0.2">
      <c r="W8001" s="402"/>
      <c r="X8001" s="402"/>
      <c r="Y8001" s="402"/>
      <c r="Z8001" s="402"/>
    </row>
    <row r="8002" spans="23:26" x14ac:dyDescent="0.2">
      <c r="W8002" s="402"/>
      <c r="X8002" s="402"/>
      <c r="Y8002" s="402"/>
      <c r="Z8002" s="402"/>
    </row>
    <row r="8003" spans="23:26" x14ac:dyDescent="0.2">
      <c r="W8003" s="402"/>
      <c r="X8003" s="402"/>
      <c r="Y8003" s="402"/>
      <c r="Z8003" s="402"/>
    </row>
    <row r="8004" spans="23:26" x14ac:dyDescent="0.2">
      <c r="W8004" s="402"/>
      <c r="X8004" s="402"/>
      <c r="Y8004" s="402"/>
      <c r="Z8004" s="402"/>
    </row>
    <row r="8005" spans="23:26" x14ac:dyDescent="0.2">
      <c r="W8005" s="402"/>
      <c r="X8005" s="402"/>
      <c r="Y8005" s="402"/>
      <c r="Z8005" s="402"/>
    </row>
    <row r="8006" spans="23:26" x14ac:dyDescent="0.2">
      <c r="W8006" s="402"/>
      <c r="X8006" s="402"/>
      <c r="Y8006" s="402"/>
      <c r="Z8006" s="402"/>
    </row>
    <row r="8007" spans="23:26" x14ac:dyDescent="0.2">
      <c r="W8007" s="402"/>
      <c r="X8007" s="402"/>
      <c r="Y8007" s="402"/>
      <c r="Z8007" s="402"/>
    </row>
    <row r="8008" spans="23:26" x14ac:dyDescent="0.2">
      <c r="W8008" s="402"/>
      <c r="X8008" s="402"/>
      <c r="Y8008" s="402"/>
      <c r="Z8008" s="402"/>
    </row>
    <row r="8009" spans="23:26" x14ac:dyDescent="0.2">
      <c r="W8009" s="402"/>
      <c r="X8009" s="402"/>
      <c r="Y8009" s="402"/>
      <c r="Z8009" s="402"/>
    </row>
    <row r="8010" spans="23:26" x14ac:dyDescent="0.2">
      <c r="W8010" s="402"/>
      <c r="X8010" s="402"/>
      <c r="Y8010" s="402"/>
      <c r="Z8010" s="402"/>
    </row>
    <row r="8011" spans="23:26" x14ac:dyDescent="0.2">
      <c r="W8011" s="402"/>
      <c r="X8011" s="402"/>
      <c r="Y8011" s="402"/>
      <c r="Z8011" s="402"/>
    </row>
    <row r="8012" spans="23:26" x14ac:dyDescent="0.2">
      <c r="W8012" s="402"/>
      <c r="X8012" s="402"/>
      <c r="Y8012" s="402"/>
      <c r="Z8012" s="402"/>
    </row>
    <row r="8013" spans="23:26" x14ac:dyDescent="0.2">
      <c r="W8013" s="402"/>
      <c r="X8013" s="402"/>
      <c r="Y8013" s="402"/>
      <c r="Z8013" s="402"/>
    </row>
    <row r="8014" spans="23:26" x14ac:dyDescent="0.2">
      <c r="W8014" s="402"/>
      <c r="X8014" s="402"/>
      <c r="Y8014" s="402"/>
      <c r="Z8014" s="402"/>
    </row>
    <row r="8015" spans="23:26" x14ac:dyDescent="0.2">
      <c r="W8015" s="402"/>
      <c r="X8015" s="402"/>
      <c r="Y8015" s="402"/>
      <c r="Z8015" s="402"/>
    </row>
    <row r="8016" spans="23:26" x14ac:dyDescent="0.2">
      <c r="W8016" s="402"/>
      <c r="X8016" s="402"/>
      <c r="Y8016" s="402"/>
      <c r="Z8016" s="402"/>
    </row>
    <row r="8017" spans="23:26" x14ac:dyDescent="0.2">
      <c r="W8017" s="402"/>
      <c r="X8017" s="402"/>
      <c r="Y8017" s="402"/>
      <c r="Z8017" s="402"/>
    </row>
    <row r="8018" spans="23:26" x14ac:dyDescent="0.2">
      <c r="W8018" s="402"/>
      <c r="X8018" s="402"/>
      <c r="Y8018" s="402"/>
      <c r="Z8018" s="402"/>
    </row>
    <row r="8019" spans="23:26" x14ac:dyDescent="0.2">
      <c r="W8019" s="402"/>
      <c r="X8019" s="402"/>
      <c r="Y8019" s="402"/>
      <c r="Z8019" s="402"/>
    </row>
    <row r="8020" spans="23:26" x14ac:dyDescent="0.2">
      <c r="W8020" s="402"/>
      <c r="X8020" s="402"/>
      <c r="Y8020" s="402"/>
      <c r="Z8020" s="402"/>
    </row>
    <row r="8021" spans="23:26" x14ac:dyDescent="0.2">
      <c r="W8021" s="402"/>
      <c r="X8021" s="402"/>
      <c r="Y8021" s="402"/>
      <c r="Z8021" s="402"/>
    </row>
    <row r="8022" spans="23:26" x14ac:dyDescent="0.2">
      <c r="W8022" s="402"/>
      <c r="X8022" s="402"/>
      <c r="Y8022" s="402"/>
      <c r="Z8022" s="402"/>
    </row>
    <row r="8023" spans="23:26" x14ac:dyDescent="0.2">
      <c r="W8023" s="402"/>
      <c r="X8023" s="402"/>
      <c r="Y8023" s="402"/>
      <c r="Z8023" s="402"/>
    </row>
    <row r="8024" spans="23:26" x14ac:dyDescent="0.2">
      <c r="W8024" s="402"/>
      <c r="X8024" s="402"/>
      <c r="Y8024" s="402"/>
      <c r="Z8024" s="402"/>
    </row>
    <row r="8025" spans="23:26" x14ac:dyDescent="0.2">
      <c r="W8025" s="402"/>
      <c r="X8025" s="402"/>
      <c r="Y8025" s="402"/>
      <c r="Z8025" s="402"/>
    </row>
    <row r="8026" spans="23:26" x14ac:dyDescent="0.2">
      <c r="W8026" s="402"/>
      <c r="X8026" s="402"/>
      <c r="Y8026" s="402"/>
      <c r="Z8026" s="402"/>
    </row>
    <row r="8027" spans="23:26" x14ac:dyDescent="0.2">
      <c r="W8027" s="402"/>
      <c r="X8027" s="402"/>
      <c r="Y8027" s="402"/>
      <c r="Z8027" s="402"/>
    </row>
    <row r="8028" spans="23:26" x14ac:dyDescent="0.2">
      <c r="W8028" s="402"/>
      <c r="X8028" s="402"/>
      <c r="Y8028" s="402"/>
      <c r="Z8028" s="402"/>
    </row>
    <row r="8029" spans="23:26" x14ac:dyDescent="0.2">
      <c r="W8029" s="402"/>
      <c r="X8029" s="402"/>
      <c r="Y8029" s="402"/>
      <c r="Z8029" s="402"/>
    </row>
    <row r="8030" spans="23:26" x14ac:dyDescent="0.2">
      <c r="W8030" s="402"/>
      <c r="X8030" s="402"/>
      <c r="Y8030" s="402"/>
      <c r="Z8030" s="402"/>
    </row>
    <row r="8031" spans="23:26" x14ac:dyDescent="0.2">
      <c r="W8031" s="402"/>
      <c r="X8031" s="402"/>
      <c r="Y8031" s="402"/>
      <c r="Z8031" s="402"/>
    </row>
    <row r="8032" spans="23:26" x14ac:dyDescent="0.2">
      <c r="W8032" s="402"/>
      <c r="X8032" s="402"/>
      <c r="Y8032" s="402"/>
      <c r="Z8032" s="402"/>
    </row>
    <row r="8033" spans="23:26" x14ac:dyDescent="0.2">
      <c r="W8033" s="402"/>
      <c r="X8033" s="402"/>
      <c r="Y8033" s="402"/>
      <c r="Z8033" s="402"/>
    </row>
    <row r="8034" spans="23:26" x14ac:dyDescent="0.2">
      <c r="W8034" s="402"/>
      <c r="X8034" s="402"/>
      <c r="Y8034" s="402"/>
      <c r="Z8034" s="402"/>
    </row>
    <row r="8035" spans="23:26" x14ac:dyDescent="0.2">
      <c r="W8035" s="402"/>
      <c r="X8035" s="402"/>
      <c r="Y8035" s="402"/>
      <c r="Z8035" s="402"/>
    </row>
    <row r="8036" spans="23:26" x14ac:dyDescent="0.2">
      <c r="W8036" s="402"/>
      <c r="X8036" s="402"/>
      <c r="Y8036" s="402"/>
      <c r="Z8036" s="402"/>
    </row>
    <row r="8037" spans="23:26" x14ac:dyDescent="0.2">
      <c r="W8037" s="402"/>
      <c r="X8037" s="402"/>
      <c r="Y8037" s="402"/>
      <c r="Z8037" s="402"/>
    </row>
    <row r="8038" spans="23:26" x14ac:dyDescent="0.2">
      <c r="W8038" s="402"/>
      <c r="X8038" s="402"/>
      <c r="Y8038" s="402"/>
      <c r="Z8038" s="402"/>
    </row>
    <row r="8039" spans="23:26" x14ac:dyDescent="0.2">
      <c r="W8039" s="402"/>
      <c r="X8039" s="402"/>
      <c r="Y8039" s="402"/>
      <c r="Z8039" s="402"/>
    </row>
    <row r="8040" spans="23:26" x14ac:dyDescent="0.2">
      <c r="W8040" s="402"/>
      <c r="X8040" s="402"/>
      <c r="Y8040" s="402"/>
      <c r="Z8040" s="402"/>
    </row>
    <row r="8041" spans="23:26" x14ac:dyDescent="0.2">
      <c r="W8041" s="402"/>
      <c r="X8041" s="402"/>
      <c r="Y8041" s="402"/>
      <c r="Z8041" s="402"/>
    </row>
    <row r="8042" spans="23:26" x14ac:dyDescent="0.2">
      <c r="W8042" s="402"/>
      <c r="X8042" s="402"/>
      <c r="Y8042" s="402"/>
      <c r="Z8042" s="402"/>
    </row>
    <row r="8043" spans="23:26" x14ac:dyDescent="0.2">
      <c r="W8043" s="402"/>
      <c r="X8043" s="402"/>
      <c r="Y8043" s="402"/>
      <c r="Z8043" s="402"/>
    </row>
    <row r="8044" spans="23:26" x14ac:dyDescent="0.2">
      <c r="W8044" s="402"/>
      <c r="X8044" s="402"/>
      <c r="Y8044" s="402"/>
      <c r="Z8044" s="402"/>
    </row>
    <row r="8045" spans="23:26" x14ac:dyDescent="0.2">
      <c r="W8045" s="402"/>
      <c r="X8045" s="402"/>
      <c r="Y8045" s="402"/>
      <c r="Z8045" s="402"/>
    </row>
    <row r="8046" spans="23:26" x14ac:dyDescent="0.2">
      <c r="W8046" s="402"/>
      <c r="X8046" s="402"/>
      <c r="Y8046" s="402"/>
      <c r="Z8046" s="402"/>
    </row>
    <row r="8047" spans="23:26" x14ac:dyDescent="0.2">
      <c r="W8047" s="402"/>
      <c r="X8047" s="402"/>
      <c r="Y8047" s="402"/>
      <c r="Z8047" s="402"/>
    </row>
    <row r="8048" spans="23:26" x14ac:dyDescent="0.2">
      <c r="W8048" s="402"/>
      <c r="X8048" s="402"/>
      <c r="Y8048" s="402"/>
      <c r="Z8048" s="402"/>
    </row>
    <row r="8049" spans="23:26" x14ac:dyDescent="0.2">
      <c r="W8049" s="402"/>
      <c r="X8049" s="402"/>
      <c r="Y8049" s="402"/>
      <c r="Z8049" s="402"/>
    </row>
    <row r="8050" spans="23:26" x14ac:dyDescent="0.2">
      <c r="W8050" s="402"/>
      <c r="X8050" s="402"/>
      <c r="Y8050" s="402"/>
      <c r="Z8050" s="402"/>
    </row>
    <row r="8051" spans="23:26" x14ac:dyDescent="0.2">
      <c r="W8051" s="402"/>
      <c r="X8051" s="402"/>
      <c r="Y8051" s="402"/>
      <c r="Z8051" s="402"/>
    </row>
    <row r="8052" spans="23:26" x14ac:dyDescent="0.2">
      <c r="W8052" s="402"/>
      <c r="X8052" s="402"/>
      <c r="Y8052" s="402"/>
      <c r="Z8052" s="402"/>
    </row>
    <row r="8053" spans="23:26" x14ac:dyDescent="0.2">
      <c r="W8053" s="402"/>
      <c r="X8053" s="402"/>
      <c r="Y8053" s="402"/>
      <c r="Z8053" s="402"/>
    </row>
    <row r="8054" spans="23:26" x14ac:dyDescent="0.2">
      <c r="W8054" s="402"/>
      <c r="X8054" s="402"/>
      <c r="Y8054" s="402"/>
      <c r="Z8054" s="402"/>
    </row>
    <row r="8055" spans="23:26" x14ac:dyDescent="0.2">
      <c r="W8055" s="402"/>
      <c r="X8055" s="402"/>
      <c r="Y8055" s="402"/>
      <c r="Z8055" s="402"/>
    </row>
    <row r="8056" spans="23:26" x14ac:dyDescent="0.2">
      <c r="W8056" s="402"/>
      <c r="X8056" s="402"/>
      <c r="Y8056" s="402"/>
      <c r="Z8056" s="402"/>
    </row>
    <row r="8057" spans="23:26" x14ac:dyDescent="0.2">
      <c r="W8057" s="402"/>
      <c r="X8057" s="402"/>
      <c r="Y8057" s="402"/>
      <c r="Z8057" s="402"/>
    </row>
    <row r="8058" spans="23:26" x14ac:dyDescent="0.2">
      <c r="W8058" s="402"/>
      <c r="X8058" s="402"/>
      <c r="Y8058" s="402"/>
      <c r="Z8058" s="402"/>
    </row>
    <row r="8059" spans="23:26" x14ac:dyDescent="0.2">
      <c r="W8059" s="402"/>
      <c r="X8059" s="402"/>
      <c r="Y8059" s="402"/>
      <c r="Z8059" s="402"/>
    </row>
    <row r="8060" spans="23:26" x14ac:dyDescent="0.2">
      <c r="W8060" s="402"/>
      <c r="X8060" s="402"/>
      <c r="Y8060" s="402"/>
      <c r="Z8060" s="402"/>
    </row>
    <row r="8061" spans="23:26" x14ac:dyDescent="0.2">
      <c r="W8061" s="402"/>
      <c r="X8061" s="402"/>
      <c r="Y8061" s="402"/>
      <c r="Z8061" s="402"/>
    </row>
    <row r="8062" spans="23:26" x14ac:dyDescent="0.2">
      <c r="W8062" s="402"/>
      <c r="X8062" s="402"/>
      <c r="Y8062" s="402"/>
      <c r="Z8062" s="402"/>
    </row>
    <row r="8063" spans="23:26" x14ac:dyDescent="0.2">
      <c r="W8063" s="402"/>
      <c r="X8063" s="402"/>
      <c r="Y8063" s="402"/>
      <c r="Z8063" s="402"/>
    </row>
    <row r="8064" spans="23:26" x14ac:dyDescent="0.2">
      <c r="W8064" s="402"/>
      <c r="X8064" s="402"/>
      <c r="Y8064" s="402"/>
      <c r="Z8064" s="402"/>
    </row>
    <row r="8065" spans="23:26" x14ac:dyDescent="0.2">
      <c r="W8065" s="402"/>
      <c r="X8065" s="402"/>
      <c r="Y8065" s="402"/>
      <c r="Z8065" s="402"/>
    </row>
    <row r="8066" spans="23:26" x14ac:dyDescent="0.2">
      <c r="W8066" s="402"/>
      <c r="X8066" s="402"/>
      <c r="Y8066" s="402"/>
      <c r="Z8066" s="402"/>
    </row>
    <row r="8067" spans="23:26" x14ac:dyDescent="0.2">
      <c r="W8067" s="402"/>
      <c r="X8067" s="402"/>
      <c r="Y8067" s="402"/>
      <c r="Z8067" s="402"/>
    </row>
    <row r="8068" spans="23:26" x14ac:dyDescent="0.2">
      <c r="W8068" s="402"/>
      <c r="X8068" s="402"/>
      <c r="Y8068" s="402"/>
      <c r="Z8068" s="402"/>
    </row>
    <row r="8069" spans="23:26" x14ac:dyDescent="0.2">
      <c r="W8069" s="402"/>
      <c r="X8069" s="402"/>
      <c r="Y8069" s="402"/>
      <c r="Z8069" s="402"/>
    </row>
    <row r="8070" spans="23:26" x14ac:dyDescent="0.2">
      <c r="W8070" s="402"/>
      <c r="X8070" s="402"/>
      <c r="Y8070" s="402"/>
      <c r="Z8070" s="402"/>
    </row>
    <row r="8071" spans="23:26" x14ac:dyDescent="0.2">
      <c r="W8071" s="402"/>
      <c r="X8071" s="402"/>
      <c r="Y8071" s="402"/>
      <c r="Z8071" s="402"/>
    </row>
    <row r="8072" spans="23:26" x14ac:dyDescent="0.2">
      <c r="W8072" s="402"/>
      <c r="X8072" s="402"/>
      <c r="Y8072" s="402"/>
      <c r="Z8072" s="402"/>
    </row>
    <row r="8073" spans="23:26" x14ac:dyDescent="0.2">
      <c r="W8073" s="402"/>
      <c r="X8073" s="402"/>
      <c r="Y8073" s="402"/>
      <c r="Z8073" s="402"/>
    </row>
    <row r="8074" spans="23:26" x14ac:dyDescent="0.2">
      <c r="W8074" s="402"/>
      <c r="X8074" s="402"/>
      <c r="Y8074" s="402"/>
      <c r="Z8074" s="402"/>
    </row>
    <row r="8075" spans="23:26" x14ac:dyDescent="0.2">
      <c r="W8075" s="402"/>
      <c r="X8075" s="402"/>
      <c r="Y8075" s="402"/>
      <c r="Z8075" s="402"/>
    </row>
    <row r="8076" spans="23:26" x14ac:dyDescent="0.2">
      <c r="W8076" s="402"/>
      <c r="X8076" s="402"/>
      <c r="Y8076" s="402"/>
      <c r="Z8076" s="402"/>
    </row>
    <row r="8077" spans="23:26" x14ac:dyDescent="0.2">
      <c r="W8077" s="402"/>
      <c r="X8077" s="402"/>
      <c r="Y8077" s="402"/>
      <c r="Z8077" s="402"/>
    </row>
    <row r="8078" spans="23:26" x14ac:dyDescent="0.2">
      <c r="W8078" s="402"/>
      <c r="X8078" s="402"/>
      <c r="Y8078" s="402"/>
      <c r="Z8078" s="402"/>
    </row>
    <row r="8079" spans="23:26" x14ac:dyDescent="0.2">
      <c r="W8079" s="402"/>
      <c r="X8079" s="402"/>
      <c r="Y8079" s="402"/>
      <c r="Z8079" s="402"/>
    </row>
    <row r="8080" spans="23:26" x14ac:dyDescent="0.2">
      <c r="W8080" s="402"/>
      <c r="X8080" s="402"/>
      <c r="Y8080" s="402"/>
      <c r="Z8080" s="402"/>
    </row>
    <row r="8081" spans="23:26" x14ac:dyDescent="0.2">
      <c r="W8081" s="402"/>
      <c r="X8081" s="402"/>
      <c r="Y8081" s="402"/>
      <c r="Z8081" s="402"/>
    </row>
    <row r="8082" spans="23:26" x14ac:dyDescent="0.2">
      <c r="W8082" s="402"/>
      <c r="X8082" s="402"/>
      <c r="Y8082" s="402"/>
      <c r="Z8082" s="402"/>
    </row>
    <row r="8083" spans="23:26" x14ac:dyDescent="0.2">
      <c r="W8083" s="402"/>
      <c r="X8083" s="402"/>
      <c r="Y8083" s="402"/>
      <c r="Z8083" s="402"/>
    </row>
    <row r="8084" spans="23:26" x14ac:dyDescent="0.2">
      <c r="W8084" s="402"/>
      <c r="X8084" s="402"/>
      <c r="Y8084" s="402"/>
      <c r="Z8084" s="402"/>
    </row>
    <row r="8085" spans="23:26" x14ac:dyDescent="0.2">
      <c r="W8085" s="402"/>
      <c r="X8085" s="402"/>
      <c r="Y8085" s="402"/>
      <c r="Z8085" s="402"/>
    </row>
    <row r="8086" spans="23:26" x14ac:dyDescent="0.2">
      <c r="W8086" s="402"/>
      <c r="X8086" s="402"/>
      <c r="Y8086" s="402"/>
      <c r="Z8086" s="402"/>
    </row>
    <row r="8087" spans="23:26" x14ac:dyDescent="0.2">
      <c r="W8087" s="402"/>
      <c r="X8087" s="402"/>
      <c r="Y8087" s="402"/>
      <c r="Z8087" s="402"/>
    </row>
    <row r="8088" spans="23:26" x14ac:dyDescent="0.2">
      <c r="W8088" s="402"/>
      <c r="X8088" s="402"/>
      <c r="Y8088" s="402"/>
      <c r="Z8088" s="402"/>
    </row>
    <row r="8089" spans="23:26" x14ac:dyDescent="0.2">
      <c r="W8089" s="402"/>
      <c r="X8089" s="402"/>
      <c r="Y8089" s="402"/>
      <c r="Z8089" s="402"/>
    </row>
    <row r="8090" spans="23:26" x14ac:dyDescent="0.2">
      <c r="W8090" s="402"/>
      <c r="X8090" s="402"/>
      <c r="Y8090" s="402"/>
      <c r="Z8090" s="402"/>
    </row>
    <row r="8091" spans="23:26" x14ac:dyDescent="0.2">
      <c r="W8091" s="402"/>
      <c r="X8091" s="402"/>
      <c r="Y8091" s="402"/>
      <c r="Z8091" s="402"/>
    </row>
    <row r="8092" spans="23:26" x14ac:dyDescent="0.2">
      <c r="W8092" s="402"/>
      <c r="X8092" s="402"/>
      <c r="Y8092" s="402"/>
      <c r="Z8092" s="402"/>
    </row>
    <row r="8093" spans="23:26" x14ac:dyDescent="0.2">
      <c r="W8093" s="402"/>
      <c r="X8093" s="402"/>
      <c r="Y8093" s="402"/>
      <c r="Z8093" s="402"/>
    </row>
    <row r="8094" spans="23:26" x14ac:dyDescent="0.2">
      <c r="W8094" s="402"/>
      <c r="X8094" s="402"/>
      <c r="Y8094" s="402"/>
      <c r="Z8094" s="402"/>
    </row>
    <row r="8095" spans="23:26" x14ac:dyDescent="0.2">
      <c r="W8095" s="402"/>
      <c r="X8095" s="402"/>
      <c r="Y8095" s="402"/>
      <c r="Z8095" s="402"/>
    </row>
    <row r="8096" spans="23:26" x14ac:dyDescent="0.2">
      <c r="W8096" s="402"/>
      <c r="X8096" s="402"/>
      <c r="Y8096" s="402"/>
      <c r="Z8096" s="402"/>
    </row>
    <row r="8097" spans="23:26" x14ac:dyDescent="0.2">
      <c r="W8097" s="402"/>
      <c r="X8097" s="402"/>
      <c r="Y8097" s="402"/>
      <c r="Z8097" s="402"/>
    </row>
    <row r="8098" spans="23:26" x14ac:dyDescent="0.2">
      <c r="W8098" s="402"/>
      <c r="X8098" s="402"/>
      <c r="Y8098" s="402"/>
      <c r="Z8098" s="402"/>
    </row>
    <row r="8099" spans="23:26" x14ac:dyDescent="0.2">
      <c r="W8099" s="402"/>
      <c r="X8099" s="402"/>
      <c r="Y8099" s="402"/>
      <c r="Z8099" s="402"/>
    </row>
    <row r="8100" spans="23:26" x14ac:dyDescent="0.2">
      <c r="W8100" s="402"/>
      <c r="X8100" s="402"/>
      <c r="Y8100" s="402"/>
      <c r="Z8100" s="402"/>
    </row>
    <row r="8101" spans="23:26" x14ac:dyDescent="0.2">
      <c r="W8101" s="402"/>
      <c r="X8101" s="402"/>
      <c r="Y8101" s="402"/>
      <c r="Z8101" s="402"/>
    </row>
    <row r="8102" spans="23:26" x14ac:dyDescent="0.2">
      <c r="W8102" s="402"/>
      <c r="X8102" s="402"/>
      <c r="Y8102" s="402"/>
      <c r="Z8102" s="402"/>
    </row>
    <row r="8103" spans="23:26" x14ac:dyDescent="0.2">
      <c r="W8103" s="402"/>
      <c r="X8103" s="402"/>
      <c r="Y8103" s="402"/>
      <c r="Z8103" s="402"/>
    </row>
    <row r="8104" spans="23:26" x14ac:dyDescent="0.2">
      <c r="W8104" s="402"/>
      <c r="X8104" s="402"/>
      <c r="Y8104" s="402"/>
      <c r="Z8104" s="402"/>
    </row>
    <row r="8105" spans="23:26" x14ac:dyDescent="0.2">
      <c r="W8105" s="402"/>
      <c r="X8105" s="402"/>
      <c r="Y8105" s="402"/>
      <c r="Z8105" s="402"/>
    </row>
    <row r="8106" spans="23:26" x14ac:dyDescent="0.2">
      <c r="W8106" s="402"/>
      <c r="X8106" s="402"/>
      <c r="Y8106" s="402"/>
      <c r="Z8106" s="402"/>
    </row>
    <row r="8107" spans="23:26" x14ac:dyDescent="0.2">
      <c r="W8107" s="402"/>
      <c r="X8107" s="402"/>
      <c r="Y8107" s="402"/>
      <c r="Z8107" s="402"/>
    </row>
    <row r="8108" spans="23:26" x14ac:dyDescent="0.2">
      <c r="W8108" s="402"/>
      <c r="X8108" s="402"/>
      <c r="Y8108" s="402"/>
      <c r="Z8108" s="402"/>
    </row>
    <row r="8109" spans="23:26" x14ac:dyDescent="0.2">
      <c r="W8109" s="402"/>
      <c r="X8109" s="402"/>
      <c r="Y8109" s="402"/>
      <c r="Z8109" s="402"/>
    </row>
    <row r="8110" spans="23:26" x14ac:dyDescent="0.2">
      <c r="W8110" s="402"/>
      <c r="X8110" s="402"/>
      <c r="Y8110" s="402"/>
      <c r="Z8110" s="402"/>
    </row>
    <row r="8111" spans="23:26" x14ac:dyDescent="0.2">
      <c r="W8111" s="402"/>
      <c r="X8111" s="402"/>
      <c r="Y8111" s="402"/>
      <c r="Z8111" s="402"/>
    </row>
    <row r="8112" spans="23:26" x14ac:dyDescent="0.2">
      <c r="W8112" s="402"/>
      <c r="X8112" s="402"/>
      <c r="Y8112" s="402"/>
      <c r="Z8112" s="402"/>
    </row>
    <row r="8113" spans="23:26" x14ac:dyDescent="0.2">
      <c r="W8113" s="402"/>
      <c r="X8113" s="402"/>
      <c r="Y8113" s="402"/>
      <c r="Z8113" s="402"/>
    </row>
    <row r="8114" spans="23:26" x14ac:dyDescent="0.2">
      <c r="W8114" s="402"/>
      <c r="X8114" s="402"/>
      <c r="Y8114" s="402"/>
      <c r="Z8114" s="402"/>
    </row>
    <row r="8115" spans="23:26" x14ac:dyDescent="0.2">
      <c r="W8115" s="402"/>
      <c r="X8115" s="402"/>
      <c r="Y8115" s="402"/>
      <c r="Z8115" s="402"/>
    </row>
    <row r="8116" spans="23:26" x14ac:dyDescent="0.2">
      <c r="W8116" s="402"/>
      <c r="X8116" s="402"/>
      <c r="Y8116" s="402"/>
      <c r="Z8116" s="402"/>
    </row>
    <row r="8117" spans="23:26" x14ac:dyDescent="0.2">
      <c r="W8117" s="402"/>
      <c r="X8117" s="402"/>
      <c r="Y8117" s="402"/>
      <c r="Z8117" s="402"/>
    </row>
    <row r="8118" spans="23:26" x14ac:dyDescent="0.2">
      <c r="W8118" s="402"/>
      <c r="X8118" s="402"/>
      <c r="Y8118" s="402"/>
      <c r="Z8118" s="402"/>
    </row>
    <row r="8119" spans="23:26" x14ac:dyDescent="0.2">
      <c r="W8119" s="402"/>
      <c r="X8119" s="402"/>
      <c r="Y8119" s="402"/>
      <c r="Z8119" s="402"/>
    </row>
    <row r="8120" spans="23:26" x14ac:dyDescent="0.2">
      <c r="W8120" s="402"/>
      <c r="X8120" s="402"/>
      <c r="Y8120" s="402"/>
      <c r="Z8120" s="402"/>
    </row>
    <row r="8121" spans="23:26" x14ac:dyDescent="0.2">
      <c r="W8121" s="402"/>
      <c r="X8121" s="402"/>
      <c r="Y8121" s="402"/>
      <c r="Z8121" s="402"/>
    </row>
    <row r="8122" spans="23:26" x14ac:dyDescent="0.2">
      <c r="W8122" s="402"/>
      <c r="X8122" s="402"/>
      <c r="Y8122" s="402"/>
      <c r="Z8122" s="402"/>
    </row>
    <row r="8123" spans="23:26" x14ac:dyDescent="0.2">
      <c r="W8123" s="402"/>
      <c r="X8123" s="402"/>
      <c r="Y8123" s="402"/>
      <c r="Z8123" s="402"/>
    </row>
    <row r="8124" spans="23:26" x14ac:dyDescent="0.2">
      <c r="W8124" s="402"/>
      <c r="X8124" s="402"/>
      <c r="Y8124" s="402"/>
      <c r="Z8124" s="402"/>
    </row>
    <row r="8125" spans="23:26" x14ac:dyDescent="0.2">
      <c r="W8125" s="402"/>
      <c r="X8125" s="402"/>
      <c r="Y8125" s="402"/>
      <c r="Z8125" s="402"/>
    </row>
    <row r="8126" spans="23:26" x14ac:dyDescent="0.2">
      <c r="W8126" s="402"/>
      <c r="X8126" s="402"/>
      <c r="Y8126" s="402"/>
      <c r="Z8126" s="402"/>
    </row>
    <row r="8127" spans="23:26" x14ac:dyDescent="0.2">
      <c r="W8127" s="402"/>
      <c r="X8127" s="402"/>
      <c r="Y8127" s="402"/>
      <c r="Z8127" s="402"/>
    </row>
    <row r="8128" spans="23:26" x14ac:dyDescent="0.2">
      <c r="W8128" s="402"/>
      <c r="X8128" s="402"/>
      <c r="Y8128" s="402"/>
      <c r="Z8128" s="402"/>
    </row>
    <row r="8129" spans="23:26" x14ac:dyDescent="0.2">
      <c r="W8129" s="402"/>
      <c r="X8129" s="402"/>
      <c r="Y8129" s="402"/>
      <c r="Z8129" s="402"/>
    </row>
    <row r="8130" spans="23:26" x14ac:dyDescent="0.2">
      <c r="W8130" s="402"/>
      <c r="X8130" s="402"/>
      <c r="Y8130" s="402"/>
      <c r="Z8130" s="402"/>
    </row>
    <row r="8131" spans="23:26" x14ac:dyDescent="0.2">
      <c r="W8131" s="402"/>
      <c r="X8131" s="402"/>
      <c r="Y8131" s="402"/>
      <c r="Z8131" s="402"/>
    </row>
    <row r="8132" spans="23:26" x14ac:dyDescent="0.2">
      <c r="W8132" s="402"/>
      <c r="X8132" s="402"/>
      <c r="Y8132" s="402"/>
      <c r="Z8132" s="402"/>
    </row>
    <row r="8133" spans="23:26" x14ac:dyDescent="0.2">
      <c r="W8133" s="402"/>
      <c r="X8133" s="402"/>
      <c r="Y8133" s="402"/>
      <c r="Z8133" s="402"/>
    </row>
    <row r="8134" spans="23:26" x14ac:dyDescent="0.2">
      <c r="W8134" s="402"/>
      <c r="X8134" s="402"/>
      <c r="Y8134" s="402"/>
      <c r="Z8134" s="402"/>
    </row>
    <row r="8135" spans="23:26" x14ac:dyDescent="0.2">
      <c r="W8135" s="402"/>
      <c r="X8135" s="402"/>
      <c r="Y8135" s="402"/>
      <c r="Z8135" s="402"/>
    </row>
    <row r="8136" spans="23:26" x14ac:dyDescent="0.2">
      <c r="W8136" s="402"/>
      <c r="X8136" s="402"/>
      <c r="Y8136" s="402"/>
      <c r="Z8136" s="402"/>
    </row>
    <row r="8137" spans="23:26" x14ac:dyDescent="0.2">
      <c r="W8137" s="402"/>
      <c r="X8137" s="402"/>
      <c r="Y8137" s="402"/>
      <c r="Z8137" s="402"/>
    </row>
    <row r="8138" spans="23:26" x14ac:dyDescent="0.2">
      <c r="W8138" s="402"/>
      <c r="X8138" s="402"/>
      <c r="Y8138" s="402"/>
      <c r="Z8138" s="402"/>
    </row>
    <row r="8139" spans="23:26" x14ac:dyDescent="0.2">
      <c r="W8139" s="402"/>
      <c r="X8139" s="402"/>
      <c r="Y8139" s="402"/>
      <c r="Z8139" s="402"/>
    </row>
    <row r="8140" spans="23:26" x14ac:dyDescent="0.2">
      <c r="W8140" s="402"/>
      <c r="X8140" s="402"/>
      <c r="Y8140" s="402"/>
      <c r="Z8140" s="402"/>
    </row>
    <row r="8141" spans="23:26" x14ac:dyDescent="0.2">
      <c r="W8141" s="402"/>
      <c r="X8141" s="402"/>
      <c r="Y8141" s="402"/>
      <c r="Z8141" s="402"/>
    </row>
    <row r="8142" spans="23:26" x14ac:dyDescent="0.2">
      <c r="W8142" s="402"/>
      <c r="X8142" s="402"/>
      <c r="Y8142" s="402"/>
      <c r="Z8142" s="402"/>
    </row>
    <row r="8143" spans="23:26" x14ac:dyDescent="0.2">
      <c r="W8143" s="402"/>
      <c r="X8143" s="402"/>
      <c r="Y8143" s="402"/>
      <c r="Z8143" s="402"/>
    </row>
    <row r="8144" spans="23:26" x14ac:dyDescent="0.2">
      <c r="W8144" s="402"/>
      <c r="X8144" s="402"/>
      <c r="Y8144" s="402"/>
      <c r="Z8144" s="402"/>
    </row>
    <row r="8145" spans="23:26" x14ac:dyDescent="0.2">
      <c r="W8145" s="402"/>
      <c r="X8145" s="402"/>
      <c r="Y8145" s="402"/>
      <c r="Z8145" s="402"/>
    </row>
    <row r="8146" spans="23:26" x14ac:dyDescent="0.2">
      <c r="W8146" s="402"/>
      <c r="X8146" s="402"/>
      <c r="Y8146" s="402"/>
      <c r="Z8146" s="402"/>
    </row>
    <row r="8147" spans="23:26" x14ac:dyDescent="0.2">
      <c r="W8147" s="402"/>
      <c r="X8147" s="402"/>
      <c r="Y8147" s="402"/>
      <c r="Z8147" s="402"/>
    </row>
    <row r="8148" spans="23:26" x14ac:dyDescent="0.2">
      <c r="W8148" s="402"/>
      <c r="X8148" s="402"/>
      <c r="Y8148" s="402"/>
      <c r="Z8148" s="402"/>
    </row>
    <row r="8149" spans="23:26" x14ac:dyDescent="0.2">
      <c r="W8149" s="402"/>
      <c r="X8149" s="402"/>
      <c r="Y8149" s="402"/>
      <c r="Z8149" s="402"/>
    </row>
    <row r="8150" spans="23:26" x14ac:dyDescent="0.2">
      <c r="W8150" s="402"/>
      <c r="X8150" s="402"/>
      <c r="Y8150" s="402"/>
      <c r="Z8150" s="402"/>
    </row>
    <row r="8151" spans="23:26" x14ac:dyDescent="0.2">
      <c r="W8151" s="402"/>
      <c r="X8151" s="402"/>
      <c r="Y8151" s="402"/>
      <c r="Z8151" s="402"/>
    </row>
    <row r="8152" spans="23:26" x14ac:dyDescent="0.2">
      <c r="W8152" s="402"/>
      <c r="X8152" s="402"/>
      <c r="Y8152" s="402"/>
      <c r="Z8152" s="402"/>
    </row>
    <row r="8153" spans="23:26" x14ac:dyDescent="0.2">
      <c r="W8153" s="402"/>
      <c r="X8153" s="402"/>
      <c r="Y8153" s="402"/>
      <c r="Z8153" s="402"/>
    </row>
    <row r="8154" spans="23:26" x14ac:dyDescent="0.2">
      <c r="W8154" s="402"/>
      <c r="X8154" s="402"/>
      <c r="Y8154" s="402"/>
      <c r="Z8154" s="402"/>
    </row>
    <row r="8155" spans="23:26" x14ac:dyDescent="0.2">
      <c r="W8155" s="402"/>
      <c r="X8155" s="402"/>
      <c r="Y8155" s="402"/>
      <c r="Z8155" s="402"/>
    </row>
    <row r="8156" spans="23:26" x14ac:dyDescent="0.2">
      <c r="W8156" s="402"/>
      <c r="X8156" s="402"/>
      <c r="Y8156" s="402"/>
      <c r="Z8156" s="402"/>
    </row>
    <row r="8157" spans="23:26" x14ac:dyDescent="0.2">
      <c r="W8157" s="402"/>
      <c r="X8157" s="402"/>
      <c r="Y8157" s="402"/>
      <c r="Z8157" s="402"/>
    </row>
    <row r="8158" spans="23:26" x14ac:dyDescent="0.2">
      <c r="W8158" s="402"/>
      <c r="X8158" s="402"/>
      <c r="Y8158" s="402"/>
      <c r="Z8158" s="402"/>
    </row>
    <row r="8159" spans="23:26" x14ac:dyDescent="0.2">
      <c r="W8159" s="402"/>
      <c r="X8159" s="402"/>
      <c r="Y8159" s="402"/>
      <c r="Z8159" s="402"/>
    </row>
    <row r="8160" spans="23:26" x14ac:dyDescent="0.2">
      <c r="W8160" s="402"/>
      <c r="X8160" s="402"/>
      <c r="Y8160" s="402"/>
      <c r="Z8160" s="402"/>
    </row>
    <row r="8161" spans="23:26" x14ac:dyDescent="0.2">
      <c r="W8161" s="402"/>
      <c r="X8161" s="402"/>
      <c r="Y8161" s="402"/>
      <c r="Z8161" s="402"/>
    </row>
    <row r="8162" spans="23:26" x14ac:dyDescent="0.2">
      <c r="W8162" s="402"/>
      <c r="X8162" s="402"/>
      <c r="Y8162" s="402"/>
      <c r="Z8162" s="402"/>
    </row>
    <row r="8163" spans="23:26" x14ac:dyDescent="0.2">
      <c r="W8163" s="402"/>
      <c r="X8163" s="402"/>
      <c r="Y8163" s="402"/>
      <c r="Z8163" s="402"/>
    </row>
    <row r="8164" spans="23:26" x14ac:dyDescent="0.2">
      <c r="W8164" s="402"/>
      <c r="X8164" s="402"/>
      <c r="Y8164" s="402"/>
      <c r="Z8164" s="402"/>
    </row>
    <row r="8165" spans="23:26" x14ac:dyDescent="0.2">
      <c r="W8165" s="402"/>
      <c r="X8165" s="402"/>
      <c r="Y8165" s="402"/>
      <c r="Z8165" s="402"/>
    </row>
    <row r="8166" spans="23:26" x14ac:dyDescent="0.2">
      <c r="W8166" s="402"/>
      <c r="X8166" s="402"/>
      <c r="Y8166" s="402"/>
      <c r="Z8166" s="402"/>
    </row>
    <row r="8167" spans="23:26" x14ac:dyDescent="0.2">
      <c r="W8167" s="402"/>
      <c r="X8167" s="402"/>
      <c r="Y8167" s="402"/>
      <c r="Z8167" s="402"/>
    </row>
    <row r="8168" spans="23:26" x14ac:dyDescent="0.2">
      <c r="W8168" s="402"/>
      <c r="X8168" s="402"/>
      <c r="Y8168" s="402"/>
      <c r="Z8168" s="402"/>
    </row>
    <row r="8169" spans="23:26" x14ac:dyDescent="0.2">
      <c r="W8169" s="402"/>
      <c r="X8169" s="402"/>
      <c r="Y8169" s="402"/>
      <c r="Z8169" s="402"/>
    </row>
    <row r="8170" spans="23:26" x14ac:dyDescent="0.2">
      <c r="W8170" s="402"/>
      <c r="X8170" s="402"/>
      <c r="Y8170" s="402"/>
      <c r="Z8170" s="402"/>
    </row>
    <row r="8171" spans="23:26" x14ac:dyDescent="0.2">
      <c r="W8171" s="402"/>
      <c r="X8171" s="402"/>
      <c r="Y8171" s="402"/>
      <c r="Z8171" s="402"/>
    </row>
    <row r="8172" spans="23:26" x14ac:dyDescent="0.2">
      <c r="W8172" s="402"/>
      <c r="X8172" s="402"/>
      <c r="Y8172" s="402"/>
      <c r="Z8172" s="402"/>
    </row>
    <row r="8173" spans="23:26" x14ac:dyDescent="0.2">
      <c r="W8173" s="402"/>
      <c r="X8173" s="402"/>
      <c r="Y8173" s="402"/>
      <c r="Z8173" s="402"/>
    </row>
    <row r="8174" spans="23:26" x14ac:dyDescent="0.2">
      <c r="W8174" s="402"/>
      <c r="X8174" s="402"/>
      <c r="Y8174" s="402"/>
      <c r="Z8174" s="402"/>
    </row>
    <row r="8175" spans="23:26" x14ac:dyDescent="0.2">
      <c r="W8175" s="402"/>
      <c r="X8175" s="402"/>
      <c r="Y8175" s="402"/>
      <c r="Z8175" s="402"/>
    </row>
    <row r="8176" spans="23:26" x14ac:dyDescent="0.2">
      <c r="W8176" s="402"/>
      <c r="X8176" s="402"/>
      <c r="Y8176" s="402"/>
      <c r="Z8176" s="402"/>
    </row>
    <row r="8177" spans="23:26" x14ac:dyDescent="0.2">
      <c r="W8177" s="402"/>
      <c r="X8177" s="402"/>
      <c r="Y8177" s="402"/>
      <c r="Z8177" s="402"/>
    </row>
    <row r="8178" spans="23:26" x14ac:dyDescent="0.2">
      <c r="W8178" s="402"/>
      <c r="X8178" s="402"/>
      <c r="Y8178" s="402"/>
      <c r="Z8178" s="402"/>
    </row>
    <row r="8179" spans="23:26" x14ac:dyDescent="0.2">
      <c r="W8179" s="402"/>
      <c r="X8179" s="402"/>
      <c r="Y8179" s="402"/>
      <c r="Z8179" s="402"/>
    </row>
    <row r="8180" spans="23:26" x14ac:dyDescent="0.2">
      <c r="W8180" s="402"/>
      <c r="X8180" s="402"/>
      <c r="Y8180" s="402"/>
      <c r="Z8180" s="402"/>
    </row>
    <row r="8181" spans="23:26" x14ac:dyDescent="0.2">
      <c r="W8181" s="402"/>
      <c r="X8181" s="402"/>
      <c r="Y8181" s="402"/>
      <c r="Z8181" s="402"/>
    </row>
    <row r="8182" spans="23:26" x14ac:dyDescent="0.2">
      <c r="W8182" s="402"/>
      <c r="X8182" s="402"/>
      <c r="Y8182" s="402"/>
      <c r="Z8182" s="402"/>
    </row>
    <row r="8183" spans="23:26" x14ac:dyDescent="0.2">
      <c r="W8183" s="402"/>
      <c r="X8183" s="402"/>
      <c r="Y8183" s="402"/>
      <c r="Z8183" s="402"/>
    </row>
    <row r="8184" spans="23:26" x14ac:dyDescent="0.2">
      <c r="W8184" s="402"/>
      <c r="X8184" s="402"/>
      <c r="Y8184" s="402"/>
      <c r="Z8184" s="402"/>
    </row>
    <row r="8185" spans="23:26" x14ac:dyDescent="0.2">
      <c r="W8185" s="402"/>
      <c r="X8185" s="402"/>
      <c r="Y8185" s="402"/>
      <c r="Z8185" s="402"/>
    </row>
    <row r="8186" spans="23:26" x14ac:dyDescent="0.2">
      <c r="W8186" s="402"/>
      <c r="X8186" s="402"/>
      <c r="Y8186" s="402"/>
      <c r="Z8186" s="402"/>
    </row>
    <row r="8187" spans="23:26" x14ac:dyDescent="0.2">
      <c r="W8187" s="402"/>
      <c r="X8187" s="402"/>
      <c r="Y8187" s="402"/>
      <c r="Z8187" s="402"/>
    </row>
    <row r="8188" spans="23:26" x14ac:dyDescent="0.2">
      <c r="W8188" s="402"/>
      <c r="X8188" s="402"/>
      <c r="Y8188" s="402"/>
      <c r="Z8188" s="402"/>
    </row>
    <row r="8189" spans="23:26" x14ac:dyDescent="0.2">
      <c r="W8189" s="402"/>
      <c r="X8189" s="402"/>
      <c r="Y8189" s="402"/>
      <c r="Z8189" s="402"/>
    </row>
    <row r="8190" spans="23:26" x14ac:dyDescent="0.2">
      <c r="W8190" s="402"/>
      <c r="X8190" s="402"/>
      <c r="Y8190" s="402"/>
      <c r="Z8190" s="402"/>
    </row>
    <row r="8191" spans="23:26" x14ac:dyDescent="0.2">
      <c r="W8191" s="402"/>
      <c r="X8191" s="402"/>
      <c r="Y8191" s="402"/>
      <c r="Z8191" s="402"/>
    </row>
    <row r="8192" spans="23:26" x14ac:dyDescent="0.2">
      <c r="W8192" s="402"/>
      <c r="X8192" s="402"/>
      <c r="Y8192" s="402"/>
      <c r="Z8192" s="402"/>
    </row>
    <row r="8193" spans="23:26" x14ac:dyDescent="0.2">
      <c r="W8193" s="402"/>
      <c r="X8193" s="402"/>
      <c r="Y8193" s="402"/>
      <c r="Z8193" s="402"/>
    </row>
    <row r="8194" spans="23:26" x14ac:dyDescent="0.2">
      <c r="W8194" s="402"/>
      <c r="X8194" s="402"/>
      <c r="Y8194" s="402"/>
      <c r="Z8194" s="402"/>
    </row>
    <row r="8195" spans="23:26" x14ac:dyDescent="0.2">
      <c r="W8195" s="402"/>
      <c r="X8195" s="402"/>
      <c r="Y8195" s="402"/>
      <c r="Z8195" s="402"/>
    </row>
    <row r="8196" spans="23:26" x14ac:dyDescent="0.2">
      <c r="W8196" s="402"/>
      <c r="X8196" s="402"/>
      <c r="Y8196" s="402"/>
      <c r="Z8196" s="402"/>
    </row>
    <row r="8197" spans="23:26" x14ac:dyDescent="0.2">
      <c r="W8197" s="402"/>
      <c r="X8197" s="402"/>
      <c r="Y8197" s="402"/>
      <c r="Z8197" s="402"/>
    </row>
    <row r="8198" spans="23:26" x14ac:dyDescent="0.2">
      <c r="W8198" s="402"/>
      <c r="X8198" s="402"/>
      <c r="Y8198" s="402"/>
      <c r="Z8198" s="402"/>
    </row>
    <row r="8199" spans="23:26" x14ac:dyDescent="0.2">
      <c r="W8199" s="402"/>
      <c r="X8199" s="402"/>
      <c r="Y8199" s="402"/>
      <c r="Z8199" s="402"/>
    </row>
    <row r="8200" spans="23:26" x14ac:dyDescent="0.2">
      <c r="W8200" s="402"/>
      <c r="X8200" s="402"/>
      <c r="Y8200" s="402"/>
      <c r="Z8200" s="402"/>
    </row>
    <row r="8201" spans="23:26" x14ac:dyDescent="0.2">
      <c r="W8201" s="402"/>
      <c r="X8201" s="402"/>
      <c r="Y8201" s="402"/>
      <c r="Z8201" s="402"/>
    </row>
    <row r="8202" spans="23:26" x14ac:dyDescent="0.2">
      <c r="W8202" s="402"/>
      <c r="X8202" s="402"/>
      <c r="Y8202" s="402"/>
      <c r="Z8202" s="402"/>
    </row>
    <row r="8203" spans="23:26" x14ac:dyDescent="0.2">
      <c r="W8203" s="402"/>
      <c r="X8203" s="402"/>
      <c r="Y8203" s="402"/>
      <c r="Z8203" s="402"/>
    </row>
    <row r="8204" spans="23:26" x14ac:dyDescent="0.2">
      <c r="W8204" s="402"/>
      <c r="X8204" s="402"/>
      <c r="Y8204" s="402"/>
      <c r="Z8204" s="402"/>
    </row>
    <row r="8205" spans="23:26" x14ac:dyDescent="0.2">
      <c r="W8205" s="402"/>
      <c r="X8205" s="402"/>
      <c r="Y8205" s="402"/>
      <c r="Z8205" s="402"/>
    </row>
    <row r="8206" spans="23:26" x14ac:dyDescent="0.2">
      <c r="W8206" s="402"/>
      <c r="X8206" s="402"/>
      <c r="Y8206" s="402"/>
      <c r="Z8206" s="402"/>
    </row>
    <row r="8207" spans="23:26" x14ac:dyDescent="0.2">
      <c r="W8207" s="402"/>
      <c r="X8207" s="402"/>
      <c r="Y8207" s="402"/>
      <c r="Z8207" s="402"/>
    </row>
    <row r="8208" spans="23:26" x14ac:dyDescent="0.2">
      <c r="W8208" s="402"/>
      <c r="X8208" s="402"/>
      <c r="Y8208" s="402"/>
      <c r="Z8208" s="402"/>
    </row>
    <row r="8209" spans="23:26" x14ac:dyDescent="0.2">
      <c r="W8209" s="402"/>
      <c r="X8209" s="402"/>
      <c r="Y8209" s="402"/>
      <c r="Z8209" s="402"/>
    </row>
    <row r="8210" spans="23:26" x14ac:dyDescent="0.2">
      <c r="W8210" s="402"/>
      <c r="X8210" s="402"/>
      <c r="Y8210" s="402"/>
      <c r="Z8210" s="402"/>
    </row>
    <row r="8211" spans="23:26" x14ac:dyDescent="0.2">
      <c r="W8211" s="402"/>
      <c r="X8211" s="402"/>
      <c r="Y8211" s="402"/>
      <c r="Z8211" s="402"/>
    </row>
    <row r="8212" spans="23:26" x14ac:dyDescent="0.2">
      <c r="W8212" s="402"/>
      <c r="X8212" s="402"/>
      <c r="Y8212" s="402"/>
      <c r="Z8212" s="402"/>
    </row>
    <row r="8213" spans="23:26" x14ac:dyDescent="0.2">
      <c r="W8213" s="402"/>
      <c r="X8213" s="402"/>
      <c r="Y8213" s="402"/>
      <c r="Z8213" s="402"/>
    </row>
    <row r="8214" spans="23:26" x14ac:dyDescent="0.2">
      <c r="W8214" s="402"/>
      <c r="X8214" s="402"/>
      <c r="Y8214" s="402"/>
      <c r="Z8214" s="402"/>
    </row>
    <row r="8215" spans="23:26" x14ac:dyDescent="0.2">
      <c r="W8215" s="402"/>
      <c r="X8215" s="402"/>
      <c r="Y8215" s="402"/>
      <c r="Z8215" s="402"/>
    </row>
    <row r="8216" spans="23:26" x14ac:dyDescent="0.2">
      <c r="W8216" s="402"/>
      <c r="X8216" s="402"/>
      <c r="Y8216" s="402"/>
      <c r="Z8216" s="402"/>
    </row>
    <row r="8217" spans="23:26" x14ac:dyDescent="0.2">
      <c r="W8217" s="402"/>
      <c r="X8217" s="402"/>
      <c r="Y8217" s="402"/>
      <c r="Z8217" s="402"/>
    </row>
    <row r="8218" spans="23:26" x14ac:dyDescent="0.2">
      <c r="W8218" s="402"/>
      <c r="X8218" s="402"/>
      <c r="Y8218" s="402"/>
      <c r="Z8218" s="402"/>
    </row>
    <row r="8219" spans="23:26" x14ac:dyDescent="0.2">
      <c r="W8219" s="402"/>
      <c r="X8219" s="402"/>
      <c r="Y8219" s="402"/>
      <c r="Z8219" s="402"/>
    </row>
    <row r="8220" spans="23:26" x14ac:dyDescent="0.2">
      <c r="W8220" s="402"/>
      <c r="X8220" s="402"/>
      <c r="Y8220" s="402"/>
      <c r="Z8220" s="402"/>
    </row>
    <row r="8221" spans="23:26" x14ac:dyDescent="0.2">
      <c r="W8221" s="402"/>
      <c r="X8221" s="402"/>
      <c r="Y8221" s="402"/>
      <c r="Z8221" s="402"/>
    </row>
    <row r="8222" spans="23:26" x14ac:dyDescent="0.2">
      <c r="W8222" s="402"/>
      <c r="X8222" s="402"/>
      <c r="Y8222" s="402"/>
      <c r="Z8222" s="402"/>
    </row>
    <row r="8223" spans="23:26" x14ac:dyDescent="0.2">
      <c r="W8223" s="402"/>
      <c r="X8223" s="402"/>
      <c r="Y8223" s="402"/>
      <c r="Z8223" s="402"/>
    </row>
    <row r="8224" spans="23:26" x14ac:dyDescent="0.2">
      <c r="W8224" s="402"/>
      <c r="X8224" s="402"/>
      <c r="Y8224" s="402"/>
      <c r="Z8224" s="402"/>
    </row>
    <row r="8225" spans="23:26" x14ac:dyDescent="0.2">
      <c r="W8225" s="402"/>
      <c r="X8225" s="402"/>
      <c r="Y8225" s="402"/>
      <c r="Z8225" s="402"/>
    </row>
    <row r="8226" spans="23:26" x14ac:dyDescent="0.2">
      <c r="W8226" s="402"/>
      <c r="X8226" s="402"/>
      <c r="Y8226" s="402"/>
      <c r="Z8226" s="402"/>
    </row>
    <row r="8227" spans="23:26" x14ac:dyDescent="0.2">
      <c r="W8227" s="402"/>
      <c r="X8227" s="402"/>
      <c r="Y8227" s="402"/>
      <c r="Z8227" s="402"/>
    </row>
    <row r="8228" spans="23:26" x14ac:dyDescent="0.2">
      <c r="W8228" s="402"/>
      <c r="X8228" s="402"/>
      <c r="Y8228" s="402"/>
      <c r="Z8228" s="402"/>
    </row>
    <row r="8229" spans="23:26" x14ac:dyDescent="0.2">
      <c r="W8229" s="402"/>
      <c r="X8229" s="402"/>
      <c r="Y8229" s="402"/>
      <c r="Z8229" s="402"/>
    </row>
    <row r="8230" spans="23:26" x14ac:dyDescent="0.2">
      <c r="W8230" s="402"/>
      <c r="X8230" s="402"/>
      <c r="Y8230" s="402"/>
      <c r="Z8230" s="402"/>
    </row>
    <row r="8231" spans="23:26" x14ac:dyDescent="0.2">
      <c r="W8231" s="402"/>
      <c r="X8231" s="402"/>
      <c r="Y8231" s="402"/>
      <c r="Z8231" s="402"/>
    </row>
    <row r="8232" spans="23:26" x14ac:dyDescent="0.2">
      <c r="W8232" s="402"/>
      <c r="X8232" s="402"/>
      <c r="Y8232" s="402"/>
      <c r="Z8232" s="402"/>
    </row>
    <row r="8233" spans="23:26" x14ac:dyDescent="0.2">
      <c r="W8233" s="402"/>
      <c r="X8233" s="402"/>
      <c r="Y8233" s="402"/>
      <c r="Z8233" s="402"/>
    </row>
    <row r="8234" spans="23:26" x14ac:dyDescent="0.2">
      <c r="W8234" s="402"/>
      <c r="X8234" s="402"/>
      <c r="Y8234" s="402"/>
      <c r="Z8234" s="402"/>
    </row>
    <row r="8235" spans="23:26" x14ac:dyDescent="0.2">
      <c r="W8235" s="402"/>
      <c r="X8235" s="402"/>
      <c r="Y8235" s="402"/>
      <c r="Z8235" s="402"/>
    </row>
    <row r="8236" spans="23:26" x14ac:dyDescent="0.2">
      <c r="W8236" s="402"/>
      <c r="X8236" s="402"/>
      <c r="Y8236" s="402"/>
      <c r="Z8236" s="402"/>
    </row>
    <row r="8237" spans="23:26" x14ac:dyDescent="0.2">
      <c r="W8237" s="402"/>
      <c r="X8237" s="402"/>
      <c r="Y8237" s="402"/>
      <c r="Z8237" s="402"/>
    </row>
    <row r="8238" spans="23:26" x14ac:dyDescent="0.2">
      <c r="W8238" s="402"/>
      <c r="X8238" s="402"/>
      <c r="Y8238" s="402"/>
      <c r="Z8238" s="402"/>
    </row>
    <row r="8239" spans="23:26" x14ac:dyDescent="0.2">
      <c r="W8239" s="402"/>
      <c r="X8239" s="402"/>
      <c r="Y8239" s="402"/>
      <c r="Z8239" s="402"/>
    </row>
    <row r="8240" spans="23:26" x14ac:dyDescent="0.2">
      <c r="W8240" s="402"/>
      <c r="X8240" s="402"/>
      <c r="Y8240" s="402"/>
      <c r="Z8240" s="402"/>
    </row>
    <row r="8241" spans="23:26" x14ac:dyDescent="0.2">
      <c r="W8241" s="402"/>
      <c r="X8241" s="402"/>
      <c r="Y8241" s="402"/>
      <c r="Z8241" s="402"/>
    </row>
    <row r="8242" spans="23:26" x14ac:dyDescent="0.2">
      <c r="W8242" s="402"/>
      <c r="X8242" s="402"/>
      <c r="Y8242" s="402"/>
      <c r="Z8242" s="402"/>
    </row>
    <row r="8243" spans="23:26" x14ac:dyDescent="0.2">
      <c r="W8243" s="402"/>
      <c r="X8243" s="402"/>
      <c r="Y8243" s="402"/>
      <c r="Z8243" s="402"/>
    </row>
    <row r="8244" spans="23:26" x14ac:dyDescent="0.2">
      <c r="W8244" s="402"/>
      <c r="X8244" s="402"/>
      <c r="Y8244" s="402"/>
      <c r="Z8244" s="402"/>
    </row>
    <row r="8245" spans="23:26" x14ac:dyDescent="0.2">
      <c r="W8245" s="402"/>
      <c r="X8245" s="402"/>
      <c r="Y8245" s="402"/>
      <c r="Z8245" s="402"/>
    </row>
    <row r="8246" spans="23:26" x14ac:dyDescent="0.2">
      <c r="W8246" s="402"/>
      <c r="X8246" s="402"/>
      <c r="Y8246" s="402"/>
      <c r="Z8246" s="402"/>
    </row>
    <row r="8247" spans="23:26" x14ac:dyDescent="0.2">
      <c r="W8247" s="402"/>
      <c r="X8247" s="402"/>
      <c r="Y8247" s="402"/>
      <c r="Z8247" s="402"/>
    </row>
    <row r="8248" spans="23:26" x14ac:dyDescent="0.2">
      <c r="W8248" s="402"/>
      <c r="X8248" s="402"/>
      <c r="Y8248" s="402"/>
      <c r="Z8248" s="402"/>
    </row>
    <row r="8249" spans="23:26" x14ac:dyDescent="0.2">
      <c r="W8249" s="402"/>
      <c r="X8249" s="402"/>
      <c r="Y8249" s="402"/>
      <c r="Z8249" s="402"/>
    </row>
    <row r="8250" spans="23:26" x14ac:dyDescent="0.2">
      <c r="W8250" s="402"/>
      <c r="X8250" s="402"/>
      <c r="Y8250" s="402"/>
      <c r="Z8250" s="402"/>
    </row>
    <row r="8251" spans="23:26" x14ac:dyDescent="0.2">
      <c r="W8251" s="402"/>
      <c r="X8251" s="402"/>
      <c r="Y8251" s="402"/>
      <c r="Z8251" s="402"/>
    </row>
    <row r="8252" spans="23:26" x14ac:dyDescent="0.2">
      <c r="W8252" s="402"/>
      <c r="X8252" s="402"/>
      <c r="Y8252" s="402"/>
      <c r="Z8252" s="402"/>
    </row>
    <row r="8253" spans="23:26" x14ac:dyDescent="0.2">
      <c r="W8253" s="402"/>
      <c r="X8253" s="402"/>
      <c r="Y8253" s="402"/>
      <c r="Z8253" s="402"/>
    </row>
    <row r="8254" spans="23:26" x14ac:dyDescent="0.2">
      <c r="W8254" s="402"/>
      <c r="X8254" s="402"/>
      <c r="Y8254" s="402"/>
      <c r="Z8254" s="402"/>
    </row>
    <row r="8255" spans="23:26" x14ac:dyDescent="0.2">
      <c r="W8255" s="402"/>
      <c r="X8255" s="402"/>
      <c r="Y8255" s="402"/>
      <c r="Z8255" s="402"/>
    </row>
    <row r="8256" spans="23:26" x14ac:dyDescent="0.2">
      <c r="W8256" s="402"/>
      <c r="X8256" s="402"/>
      <c r="Y8256" s="402"/>
      <c r="Z8256" s="402"/>
    </row>
    <row r="8257" spans="23:26" x14ac:dyDescent="0.2">
      <c r="W8257" s="402"/>
      <c r="X8257" s="402"/>
      <c r="Y8257" s="402"/>
      <c r="Z8257" s="402"/>
    </row>
    <row r="8258" spans="23:26" x14ac:dyDescent="0.2">
      <c r="W8258" s="402"/>
      <c r="X8258" s="402"/>
      <c r="Y8258" s="402"/>
      <c r="Z8258" s="402"/>
    </row>
    <row r="8259" spans="23:26" x14ac:dyDescent="0.2">
      <c r="W8259" s="402"/>
      <c r="X8259" s="402"/>
      <c r="Y8259" s="402"/>
      <c r="Z8259" s="402"/>
    </row>
    <row r="8260" spans="23:26" x14ac:dyDescent="0.2">
      <c r="W8260" s="402"/>
      <c r="X8260" s="402"/>
      <c r="Y8260" s="402"/>
      <c r="Z8260" s="402"/>
    </row>
    <row r="8261" spans="23:26" x14ac:dyDescent="0.2">
      <c r="W8261" s="402"/>
      <c r="X8261" s="402"/>
      <c r="Y8261" s="402"/>
      <c r="Z8261" s="402"/>
    </row>
    <row r="8262" spans="23:26" x14ac:dyDescent="0.2">
      <c r="W8262" s="402"/>
      <c r="X8262" s="402"/>
      <c r="Y8262" s="402"/>
      <c r="Z8262" s="402"/>
    </row>
    <row r="8263" spans="23:26" x14ac:dyDescent="0.2">
      <c r="W8263" s="402"/>
      <c r="X8263" s="402"/>
      <c r="Y8263" s="402"/>
      <c r="Z8263" s="402"/>
    </row>
    <row r="8264" spans="23:26" x14ac:dyDescent="0.2">
      <c r="W8264" s="402"/>
      <c r="X8264" s="402"/>
      <c r="Y8264" s="402"/>
      <c r="Z8264" s="402"/>
    </row>
    <row r="8265" spans="23:26" x14ac:dyDescent="0.2">
      <c r="W8265" s="402"/>
      <c r="X8265" s="402"/>
      <c r="Y8265" s="402"/>
      <c r="Z8265" s="402"/>
    </row>
    <row r="8266" spans="23:26" x14ac:dyDescent="0.2">
      <c r="W8266" s="402"/>
      <c r="X8266" s="402"/>
      <c r="Y8266" s="402"/>
      <c r="Z8266" s="402"/>
    </row>
    <row r="8267" spans="23:26" x14ac:dyDescent="0.2">
      <c r="W8267" s="402"/>
      <c r="X8267" s="402"/>
      <c r="Y8267" s="402"/>
      <c r="Z8267" s="402"/>
    </row>
    <row r="8268" spans="23:26" x14ac:dyDescent="0.2">
      <c r="W8268" s="402"/>
      <c r="X8268" s="402"/>
      <c r="Y8268" s="402"/>
      <c r="Z8268" s="402"/>
    </row>
    <row r="8269" spans="23:26" x14ac:dyDescent="0.2">
      <c r="W8269" s="402"/>
      <c r="X8269" s="402"/>
      <c r="Y8269" s="402"/>
      <c r="Z8269" s="402"/>
    </row>
    <row r="8270" spans="23:26" x14ac:dyDescent="0.2">
      <c r="W8270" s="402"/>
      <c r="X8270" s="402"/>
      <c r="Y8270" s="402"/>
      <c r="Z8270" s="402"/>
    </row>
    <row r="8271" spans="23:26" x14ac:dyDescent="0.2">
      <c r="W8271" s="402"/>
      <c r="X8271" s="402"/>
      <c r="Y8271" s="402"/>
      <c r="Z8271" s="402"/>
    </row>
    <row r="8272" spans="23:26" x14ac:dyDescent="0.2">
      <c r="W8272" s="402"/>
      <c r="X8272" s="402"/>
      <c r="Y8272" s="402"/>
      <c r="Z8272" s="402"/>
    </row>
    <row r="8273" spans="23:26" x14ac:dyDescent="0.2">
      <c r="W8273" s="402"/>
      <c r="X8273" s="402"/>
      <c r="Y8273" s="402"/>
      <c r="Z8273" s="402"/>
    </row>
    <row r="8274" spans="23:26" x14ac:dyDescent="0.2">
      <c r="W8274" s="402"/>
      <c r="X8274" s="402"/>
      <c r="Y8274" s="402"/>
      <c r="Z8274" s="402"/>
    </row>
    <row r="8275" spans="23:26" x14ac:dyDescent="0.2">
      <c r="W8275" s="402"/>
      <c r="X8275" s="402"/>
      <c r="Y8275" s="402"/>
      <c r="Z8275" s="402"/>
    </row>
    <row r="8276" spans="23:26" x14ac:dyDescent="0.2">
      <c r="W8276" s="402"/>
      <c r="X8276" s="402"/>
      <c r="Y8276" s="402"/>
      <c r="Z8276" s="402"/>
    </row>
    <row r="8277" spans="23:26" x14ac:dyDescent="0.2">
      <c r="W8277" s="402"/>
      <c r="X8277" s="402"/>
      <c r="Y8277" s="402"/>
      <c r="Z8277" s="402"/>
    </row>
    <row r="8278" spans="23:26" x14ac:dyDescent="0.2">
      <c r="W8278" s="402"/>
      <c r="X8278" s="402"/>
      <c r="Y8278" s="402"/>
      <c r="Z8278" s="402"/>
    </row>
    <row r="8279" spans="23:26" x14ac:dyDescent="0.2">
      <c r="W8279" s="402"/>
      <c r="X8279" s="402"/>
      <c r="Y8279" s="402"/>
      <c r="Z8279" s="402"/>
    </row>
    <row r="8280" spans="23:26" x14ac:dyDescent="0.2">
      <c r="W8280" s="402"/>
      <c r="X8280" s="402"/>
      <c r="Y8280" s="402"/>
      <c r="Z8280" s="402"/>
    </row>
    <row r="8281" spans="23:26" x14ac:dyDescent="0.2">
      <c r="W8281" s="402"/>
      <c r="X8281" s="402"/>
      <c r="Y8281" s="402"/>
      <c r="Z8281" s="402"/>
    </row>
    <row r="8282" spans="23:26" x14ac:dyDescent="0.2">
      <c r="W8282" s="402"/>
      <c r="X8282" s="402"/>
      <c r="Y8282" s="402"/>
      <c r="Z8282" s="402"/>
    </row>
    <row r="8283" spans="23:26" x14ac:dyDescent="0.2">
      <c r="W8283" s="402"/>
      <c r="X8283" s="402"/>
      <c r="Y8283" s="402"/>
      <c r="Z8283" s="402"/>
    </row>
    <row r="8284" spans="23:26" x14ac:dyDescent="0.2">
      <c r="W8284" s="402"/>
      <c r="X8284" s="402"/>
      <c r="Y8284" s="402"/>
      <c r="Z8284" s="402"/>
    </row>
    <row r="8285" spans="23:26" x14ac:dyDescent="0.2">
      <c r="W8285" s="402"/>
      <c r="X8285" s="402"/>
      <c r="Y8285" s="402"/>
      <c r="Z8285" s="402"/>
    </row>
    <row r="8286" spans="23:26" x14ac:dyDescent="0.2">
      <c r="W8286" s="402"/>
      <c r="X8286" s="402"/>
      <c r="Y8286" s="402"/>
      <c r="Z8286" s="402"/>
    </row>
    <row r="8287" spans="23:26" x14ac:dyDescent="0.2">
      <c r="W8287" s="402"/>
      <c r="X8287" s="402"/>
      <c r="Y8287" s="402"/>
      <c r="Z8287" s="402"/>
    </row>
    <row r="8288" spans="23:26" x14ac:dyDescent="0.2">
      <c r="W8288" s="402"/>
      <c r="X8288" s="402"/>
      <c r="Y8288" s="402"/>
      <c r="Z8288" s="402"/>
    </row>
    <row r="8289" spans="23:26" x14ac:dyDescent="0.2">
      <c r="W8289" s="402"/>
      <c r="X8289" s="402"/>
      <c r="Y8289" s="402"/>
      <c r="Z8289" s="402"/>
    </row>
    <row r="8290" spans="23:26" x14ac:dyDescent="0.2">
      <c r="W8290" s="402"/>
      <c r="X8290" s="402"/>
      <c r="Y8290" s="402"/>
      <c r="Z8290" s="402"/>
    </row>
    <row r="8291" spans="23:26" x14ac:dyDescent="0.2">
      <c r="W8291" s="402"/>
      <c r="X8291" s="402"/>
      <c r="Y8291" s="402"/>
      <c r="Z8291" s="402"/>
    </row>
    <row r="8292" spans="23:26" x14ac:dyDescent="0.2">
      <c r="W8292" s="402"/>
      <c r="X8292" s="402"/>
      <c r="Y8292" s="402"/>
      <c r="Z8292" s="402"/>
    </row>
    <row r="8293" spans="23:26" x14ac:dyDescent="0.2">
      <c r="W8293" s="402"/>
      <c r="X8293" s="402"/>
      <c r="Y8293" s="402"/>
      <c r="Z8293" s="402"/>
    </row>
    <row r="8294" spans="23:26" x14ac:dyDescent="0.2">
      <c r="W8294" s="402"/>
      <c r="X8294" s="402"/>
      <c r="Y8294" s="402"/>
      <c r="Z8294" s="402"/>
    </row>
    <row r="8295" spans="23:26" x14ac:dyDescent="0.2">
      <c r="W8295" s="402"/>
      <c r="X8295" s="402"/>
      <c r="Y8295" s="402"/>
      <c r="Z8295" s="402"/>
    </row>
    <row r="8296" spans="23:26" x14ac:dyDescent="0.2">
      <c r="W8296" s="402"/>
      <c r="X8296" s="402"/>
      <c r="Y8296" s="402"/>
      <c r="Z8296" s="402"/>
    </row>
    <row r="8297" spans="23:26" x14ac:dyDescent="0.2">
      <c r="W8297" s="402"/>
      <c r="X8297" s="402"/>
      <c r="Y8297" s="402"/>
      <c r="Z8297" s="402"/>
    </row>
    <row r="8298" spans="23:26" x14ac:dyDescent="0.2">
      <c r="W8298" s="402"/>
      <c r="X8298" s="402"/>
      <c r="Y8298" s="402"/>
      <c r="Z8298" s="402"/>
    </row>
    <row r="8299" spans="23:26" x14ac:dyDescent="0.2">
      <c r="W8299" s="402"/>
      <c r="X8299" s="402"/>
      <c r="Y8299" s="402"/>
      <c r="Z8299" s="402"/>
    </row>
    <row r="8300" spans="23:26" x14ac:dyDescent="0.2">
      <c r="W8300" s="402"/>
      <c r="X8300" s="402"/>
      <c r="Y8300" s="402"/>
      <c r="Z8300" s="402"/>
    </row>
    <row r="8301" spans="23:26" x14ac:dyDescent="0.2">
      <c r="W8301" s="402"/>
      <c r="X8301" s="402"/>
      <c r="Y8301" s="402"/>
      <c r="Z8301" s="402"/>
    </row>
    <row r="8302" spans="23:26" x14ac:dyDescent="0.2">
      <c r="W8302" s="402"/>
      <c r="X8302" s="402"/>
      <c r="Y8302" s="402"/>
      <c r="Z8302" s="402"/>
    </row>
    <row r="8303" spans="23:26" x14ac:dyDescent="0.2">
      <c r="W8303" s="402"/>
      <c r="X8303" s="402"/>
      <c r="Y8303" s="402"/>
      <c r="Z8303" s="402"/>
    </row>
    <row r="8304" spans="23:26" x14ac:dyDescent="0.2">
      <c r="W8304" s="402"/>
      <c r="X8304" s="402"/>
      <c r="Y8304" s="402"/>
      <c r="Z8304" s="402"/>
    </row>
    <row r="8305" spans="23:26" x14ac:dyDescent="0.2">
      <c r="W8305" s="402"/>
      <c r="X8305" s="402"/>
      <c r="Y8305" s="402"/>
      <c r="Z8305" s="402"/>
    </row>
    <row r="8306" spans="23:26" x14ac:dyDescent="0.2">
      <c r="W8306" s="402"/>
      <c r="X8306" s="402"/>
      <c r="Y8306" s="402"/>
      <c r="Z8306" s="402"/>
    </row>
    <row r="8307" spans="23:26" x14ac:dyDescent="0.2">
      <c r="W8307" s="402"/>
      <c r="X8307" s="402"/>
      <c r="Y8307" s="402"/>
      <c r="Z8307" s="402"/>
    </row>
    <row r="8308" spans="23:26" x14ac:dyDescent="0.2">
      <c r="W8308" s="402"/>
      <c r="X8308" s="402"/>
      <c r="Y8308" s="402"/>
      <c r="Z8308" s="402"/>
    </row>
    <row r="8309" spans="23:26" x14ac:dyDescent="0.2">
      <c r="W8309" s="402"/>
      <c r="X8309" s="402"/>
      <c r="Y8309" s="402"/>
      <c r="Z8309" s="402"/>
    </row>
    <row r="8310" spans="23:26" x14ac:dyDescent="0.2">
      <c r="W8310" s="402"/>
      <c r="X8310" s="402"/>
      <c r="Y8310" s="402"/>
      <c r="Z8310" s="402"/>
    </row>
    <row r="8311" spans="23:26" x14ac:dyDescent="0.2">
      <c r="W8311" s="402"/>
      <c r="X8311" s="402"/>
      <c r="Y8311" s="402"/>
      <c r="Z8311" s="402"/>
    </row>
    <row r="8312" spans="23:26" x14ac:dyDescent="0.2">
      <c r="W8312" s="402"/>
      <c r="X8312" s="402"/>
      <c r="Y8312" s="402"/>
      <c r="Z8312" s="402"/>
    </row>
    <row r="8313" spans="23:26" x14ac:dyDescent="0.2">
      <c r="W8313" s="402"/>
      <c r="X8313" s="402"/>
      <c r="Y8313" s="402"/>
      <c r="Z8313" s="402"/>
    </row>
    <row r="8314" spans="23:26" x14ac:dyDescent="0.2">
      <c r="W8314" s="402"/>
      <c r="X8314" s="402"/>
      <c r="Y8314" s="402"/>
      <c r="Z8314" s="402"/>
    </row>
    <row r="8315" spans="23:26" x14ac:dyDescent="0.2">
      <c r="W8315" s="402"/>
      <c r="X8315" s="402"/>
      <c r="Y8315" s="402"/>
      <c r="Z8315" s="402"/>
    </row>
    <row r="8316" spans="23:26" x14ac:dyDescent="0.2">
      <c r="W8316" s="402"/>
      <c r="X8316" s="402"/>
      <c r="Y8316" s="402"/>
      <c r="Z8316" s="402"/>
    </row>
    <row r="8317" spans="23:26" x14ac:dyDescent="0.2">
      <c r="W8317" s="402"/>
      <c r="X8317" s="402"/>
      <c r="Y8317" s="402"/>
      <c r="Z8317" s="402"/>
    </row>
    <row r="8318" spans="23:26" x14ac:dyDescent="0.2">
      <c r="W8318" s="402"/>
      <c r="X8318" s="402"/>
      <c r="Y8318" s="402"/>
      <c r="Z8318" s="402"/>
    </row>
    <row r="8319" spans="23:26" x14ac:dyDescent="0.2">
      <c r="W8319" s="402"/>
      <c r="X8319" s="402"/>
      <c r="Y8319" s="402"/>
      <c r="Z8319" s="402"/>
    </row>
    <row r="8320" spans="23:26" x14ac:dyDescent="0.2">
      <c r="W8320" s="402"/>
      <c r="X8320" s="402"/>
      <c r="Y8320" s="402"/>
      <c r="Z8320" s="402"/>
    </row>
    <row r="8321" spans="23:26" x14ac:dyDescent="0.2">
      <c r="W8321" s="402"/>
      <c r="X8321" s="402"/>
      <c r="Y8321" s="402"/>
      <c r="Z8321" s="402"/>
    </row>
    <row r="8322" spans="23:26" x14ac:dyDescent="0.2">
      <c r="W8322" s="402"/>
      <c r="X8322" s="402"/>
      <c r="Y8322" s="402"/>
      <c r="Z8322" s="402"/>
    </row>
    <row r="8323" spans="23:26" x14ac:dyDescent="0.2">
      <c r="W8323" s="402"/>
      <c r="X8323" s="402"/>
      <c r="Y8323" s="402"/>
      <c r="Z8323" s="402"/>
    </row>
    <row r="8324" spans="23:26" x14ac:dyDescent="0.2">
      <c r="W8324" s="402"/>
      <c r="X8324" s="402"/>
      <c r="Y8324" s="402"/>
      <c r="Z8324" s="402"/>
    </row>
    <row r="8325" spans="23:26" x14ac:dyDescent="0.2">
      <c r="W8325" s="402"/>
      <c r="X8325" s="402"/>
      <c r="Y8325" s="402"/>
      <c r="Z8325" s="402"/>
    </row>
    <row r="8326" spans="23:26" x14ac:dyDescent="0.2">
      <c r="W8326" s="402"/>
      <c r="X8326" s="402"/>
      <c r="Y8326" s="402"/>
      <c r="Z8326" s="402"/>
    </row>
    <row r="8327" spans="23:26" x14ac:dyDescent="0.2">
      <c r="W8327" s="402"/>
      <c r="X8327" s="402"/>
      <c r="Y8327" s="402"/>
      <c r="Z8327" s="402"/>
    </row>
    <row r="8328" spans="23:26" x14ac:dyDescent="0.2">
      <c r="W8328" s="402"/>
      <c r="X8328" s="402"/>
      <c r="Y8328" s="402"/>
      <c r="Z8328" s="402"/>
    </row>
    <row r="8329" spans="23:26" x14ac:dyDescent="0.2">
      <c r="W8329" s="402"/>
      <c r="X8329" s="402"/>
      <c r="Y8329" s="402"/>
      <c r="Z8329" s="402"/>
    </row>
    <row r="8330" spans="23:26" x14ac:dyDescent="0.2">
      <c r="W8330" s="402"/>
      <c r="X8330" s="402"/>
      <c r="Y8330" s="402"/>
      <c r="Z8330" s="402"/>
    </row>
    <row r="8331" spans="23:26" x14ac:dyDescent="0.2">
      <c r="W8331" s="402"/>
      <c r="X8331" s="402"/>
      <c r="Y8331" s="402"/>
      <c r="Z8331" s="402"/>
    </row>
    <row r="8332" spans="23:26" x14ac:dyDescent="0.2">
      <c r="W8332" s="402"/>
      <c r="X8332" s="402"/>
      <c r="Y8332" s="402"/>
      <c r="Z8332" s="402"/>
    </row>
    <row r="8333" spans="23:26" x14ac:dyDescent="0.2">
      <c r="W8333" s="402"/>
      <c r="X8333" s="402"/>
      <c r="Y8333" s="402"/>
      <c r="Z8333" s="402"/>
    </row>
    <row r="8334" spans="23:26" x14ac:dyDescent="0.2">
      <c r="W8334" s="402"/>
      <c r="X8334" s="402"/>
      <c r="Y8334" s="402"/>
      <c r="Z8334" s="402"/>
    </row>
    <row r="8335" spans="23:26" x14ac:dyDescent="0.2">
      <c r="W8335" s="402"/>
      <c r="X8335" s="402"/>
      <c r="Y8335" s="402"/>
      <c r="Z8335" s="402"/>
    </row>
    <row r="8336" spans="23:26" x14ac:dyDescent="0.2">
      <c r="W8336" s="402"/>
      <c r="X8336" s="402"/>
      <c r="Y8336" s="402"/>
      <c r="Z8336" s="402"/>
    </row>
    <row r="8337" spans="23:26" x14ac:dyDescent="0.2">
      <c r="W8337" s="402"/>
      <c r="X8337" s="402"/>
      <c r="Y8337" s="402"/>
      <c r="Z8337" s="402"/>
    </row>
    <row r="8338" spans="23:26" x14ac:dyDescent="0.2">
      <c r="W8338" s="402"/>
      <c r="X8338" s="402"/>
      <c r="Y8338" s="402"/>
      <c r="Z8338" s="402"/>
    </row>
    <row r="8339" spans="23:26" x14ac:dyDescent="0.2">
      <c r="W8339" s="402"/>
      <c r="X8339" s="402"/>
      <c r="Y8339" s="402"/>
      <c r="Z8339" s="402"/>
    </row>
    <row r="8340" spans="23:26" x14ac:dyDescent="0.2">
      <c r="W8340" s="402"/>
      <c r="X8340" s="402"/>
      <c r="Y8340" s="402"/>
      <c r="Z8340" s="402"/>
    </row>
    <row r="8341" spans="23:26" x14ac:dyDescent="0.2">
      <c r="W8341" s="402"/>
      <c r="X8341" s="402"/>
      <c r="Y8341" s="402"/>
      <c r="Z8341" s="402"/>
    </row>
    <row r="8342" spans="23:26" x14ac:dyDescent="0.2">
      <c r="W8342" s="402"/>
      <c r="X8342" s="402"/>
      <c r="Y8342" s="402"/>
      <c r="Z8342" s="402"/>
    </row>
    <row r="8343" spans="23:26" x14ac:dyDescent="0.2">
      <c r="W8343" s="402"/>
      <c r="X8343" s="402"/>
      <c r="Y8343" s="402"/>
      <c r="Z8343" s="402"/>
    </row>
    <row r="8344" spans="23:26" x14ac:dyDescent="0.2">
      <c r="W8344" s="402"/>
      <c r="X8344" s="402"/>
      <c r="Y8344" s="402"/>
      <c r="Z8344" s="402"/>
    </row>
    <row r="8345" spans="23:26" x14ac:dyDescent="0.2">
      <c r="W8345" s="402"/>
      <c r="X8345" s="402"/>
      <c r="Y8345" s="402"/>
      <c r="Z8345" s="402"/>
    </row>
    <row r="8346" spans="23:26" x14ac:dyDescent="0.2">
      <c r="W8346" s="402"/>
      <c r="X8346" s="402"/>
      <c r="Y8346" s="402"/>
      <c r="Z8346" s="402"/>
    </row>
    <row r="8347" spans="23:26" x14ac:dyDescent="0.2">
      <c r="W8347" s="402"/>
      <c r="X8347" s="402"/>
      <c r="Y8347" s="402"/>
      <c r="Z8347" s="402"/>
    </row>
    <row r="8348" spans="23:26" x14ac:dyDescent="0.2">
      <c r="W8348" s="402"/>
      <c r="X8348" s="402"/>
      <c r="Y8348" s="402"/>
      <c r="Z8348" s="402"/>
    </row>
    <row r="8349" spans="23:26" x14ac:dyDescent="0.2">
      <c r="W8349" s="402"/>
      <c r="X8349" s="402"/>
      <c r="Y8349" s="402"/>
      <c r="Z8349" s="402"/>
    </row>
    <row r="8350" spans="23:26" x14ac:dyDescent="0.2">
      <c r="W8350" s="402"/>
      <c r="X8350" s="402"/>
      <c r="Y8350" s="402"/>
      <c r="Z8350" s="402"/>
    </row>
    <row r="8351" spans="23:26" x14ac:dyDescent="0.2">
      <c r="W8351" s="402"/>
      <c r="X8351" s="402"/>
      <c r="Y8351" s="402"/>
      <c r="Z8351" s="402"/>
    </row>
    <row r="8352" spans="23:26" x14ac:dyDescent="0.2">
      <c r="W8352" s="402"/>
      <c r="X8352" s="402"/>
      <c r="Y8352" s="402"/>
      <c r="Z8352" s="402"/>
    </row>
    <row r="8353" spans="23:26" x14ac:dyDescent="0.2">
      <c r="W8353" s="402"/>
      <c r="X8353" s="402"/>
      <c r="Y8353" s="402"/>
      <c r="Z8353" s="402"/>
    </row>
    <row r="8354" spans="23:26" x14ac:dyDescent="0.2">
      <c r="W8354" s="402"/>
      <c r="X8354" s="402"/>
      <c r="Y8354" s="402"/>
      <c r="Z8354" s="402"/>
    </row>
    <row r="8355" spans="23:26" x14ac:dyDescent="0.2">
      <c r="W8355" s="402"/>
      <c r="X8355" s="402"/>
      <c r="Y8355" s="402"/>
      <c r="Z8355" s="402"/>
    </row>
    <row r="8356" spans="23:26" x14ac:dyDescent="0.2">
      <c r="W8356" s="402"/>
      <c r="X8356" s="402"/>
      <c r="Y8356" s="402"/>
      <c r="Z8356" s="402"/>
    </row>
    <row r="8357" spans="23:26" x14ac:dyDescent="0.2">
      <c r="W8357" s="402"/>
      <c r="X8357" s="402"/>
      <c r="Y8357" s="402"/>
      <c r="Z8357" s="402"/>
    </row>
    <row r="8358" spans="23:26" x14ac:dyDescent="0.2">
      <c r="W8358" s="402"/>
      <c r="X8358" s="402"/>
      <c r="Y8358" s="402"/>
      <c r="Z8358" s="402"/>
    </row>
    <row r="8359" spans="23:26" x14ac:dyDescent="0.2">
      <c r="W8359" s="402"/>
      <c r="X8359" s="402"/>
      <c r="Y8359" s="402"/>
      <c r="Z8359" s="402"/>
    </row>
    <row r="8360" spans="23:26" x14ac:dyDescent="0.2">
      <c r="W8360" s="402"/>
      <c r="X8360" s="402"/>
      <c r="Y8360" s="402"/>
      <c r="Z8360" s="402"/>
    </row>
    <row r="8361" spans="23:26" x14ac:dyDescent="0.2">
      <c r="W8361" s="402"/>
      <c r="X8361" s="402"/>
      <c r="Y8361" s="402"/>
      <c r="Z8361" s="402"/>
    </row>
    <row r="8362" spans="23:26" x14ac:dyDescent="0.2">
      <c r="W8362" s="402"/>
      <c r="X8362" s="402"/>
      <c r="Y8362" s="402"/>
      <c r="Z8362" s="402"/>
    </row>
    <row r="8363" spans="23:26" x14ac:dyDescent="0.2">
      <c r="W8363" s="402"/>
      <c r="X8363" s="402"/>
      <c r="Y8363" s="402"/>
      <c r="Z8363" s="402"/>
    </row>
    <row r="8364" spans="23:26" x14ac:dyDescent="0.2">
      <c r="W8364" s="402"/>
      <c r="X8364" s="402"/>
      <c r="Y8364" s="402"/>
      <c r="Z8364" s="402"/>
    </row>
    <row r="8365" spans="23:26" x14ac:dyDescent="0.2">
      <c r="W8365" s="402"/>
      <c r="X8365" s="402"/>
      <c r="Y8365" s="402"/>
      <c r="Z8365" s="402"/>
    </row>
    <row r="8366" spans="23:26" x14ac:dyDescent="0.2">
      <c r="W8366" s="402"/>
      <c r="X8366" s="402"/>
      <c r="Y8366" s="402"/>
      <c r="Z8366" s="402"/>
    </row>
    <row r="8367" spans="23:26" x14ac:dyDescent="0.2">
      <c r="W8367" s="402"/>
      <c r="X8367" s="402"/>
      <c r="Y8367" s="402"/>
      <c r="Z8367" s="402"/>
    </row>
    <row r="8368" spans="23:26" x14ac:dyDescent="0.2">
      <c r="W8368" s="402"/>
      <c r="X8368" s="402"/>
      <c r="Y8368" s="402"/>
      <c r="Z8368" s="402"/>
    </row>
    <row r="8369" spans="23:26" x14ac:dyDescent="0.2">
      <c r="W8369" s="402"/>
      <c r="X8369" s="402"/>
      <c r="Y8369" s="402"/>
      <c r="Z8369" s="402"/>
    </row>
    <row r="8370" spans="23:26" x14ac:dyDescent="0.2">
      <c r="W8370" s="402"/>
      <c r="X8370" s="402"/>
      <c r="Y8370" s="402"/>
      <c r="Z8370" s="402"/>
    </row>
    <row r="8371" spans="23:26" x14ac:dyDescent="0.2">
      <c r="W8371" s="402"/>
      <c r="X8371" s="402"/>
      <c r="Y8371" s="402"/>
      <c r="Z8371" s="402"/>
    </row>
    <row r="8372" spans="23:26" x14ac:dyDescent="0.2">
      <c r="W8372" s="402"/>
      <c r="X8372" s="402"/>
      <c r="Y8372" s="402"/>
      <c r="Z8372" s="402"/>
    </row>
    <row r="8373" spans="23:26" x14ac:dyDescent="0.2">
      <c r="W8373" s="402"/>
      <c r="X8373" s="402"/>
      <c r="Y8373" s="402"/>
      <c r="Z8373" s="402"/>
    </row>
    <row r="8374" spans="23:26" x14ac:dyDescent="0.2">
      <c r="W8374" s="402"/>
      <c r="X8374" s="402"/>
      <c r="Y8374" s="402"/>
      <c r="Z8374" s="402"/>
    </row>
    <row r="8375" spans="23:26" x14ac:dyDescent="0.2">
      <c r="W8375" s="402"/>
      <c r="X8375" s="402"/>
      <c r="Y8375" s="402"/>
      <c r="Z8375" s="402"/>
    </row>
    <row r="8376" spans="23:26" x14ac:dyDescent="0.2">
      <c r="W8376" s="402"/>
      <c r="X8376" s="402"/>
      <c r="Y8376" s="402"/>
      <c r="Z8376" s="402"/>
    </row>
    <row r="8377" spans="23:26" x14ac:dyDescent="0.2">
      <c r="W8377" s="402"/>
      <c r="X8377" s="402"/>
      <c r="Y8377" s="402"/>
      <c r="Z8377" s="402"/>
    </row>
    <row r="8378" spans="23:26" x14ac:dyDescent="0.2">
      <c r="W8378" s="402"/>
      <c r="X8378" s="402"/>
      <c r="Y8378" s="402"/>
      <c r="Z8378" s="402"/>
    </row>
    <row r="8379" spans="23:26" x14ac:dyDescent="0.2">
      <c r="W8379" s="402"/>
      <c r="X8379" s="402"/>
      <c r="Y8379" s="402"/>
      <c r="Z8379" s="402"/>
    </row>
    <row r="8380" spans="23:26" x14ac:dyDescent="0.2">
      <c r="W8380" s="402"/>
      <c r="X8380" s="402"/>
      <c r="Y8380" s="402"/>
      <c r="Z8380" s="402"/>
    </row>
    <row r="8381" spans="23:26" x14ac:dyDescent="0.2">
      <c r="W8381" s="402"/>
      <c r="X8381" s="402"/>
      <c r="Y8381" s="402"/>
      <c r="Z8381" s="402"/>
    </row>
    <row r="8382" spans="23:26" x14ac:dyDescent="0.2">
      <c r="W8382" s="402"/>
      <c r="X8382" s="402"/>
      <c r="Y8382" s="402"/>
      <c r="Z8382" s="402"/>
    </row>
    <row r="8383" spans="23:26" x14ac:dyDescent="0.2">
      <c r="W8383" s="402"/>
      <c r="X8383" s="402"/>
      <c r="Y8383" s="402"/>
      <c r="Z8383" s="402"/>
    </row>
    <row r="8384" spans="23:26" x14ac:dyDescent="0.2">
      <c r="W8384" s="402"/>
      <c r="X8384" s="402"/>
      <c r="Y8384" s="402"/>
      <c r="Z8384" s="402"/>
    </row>
    <row r="8385" spans="23:26" x14ac:dyDescent="0.2">
      <c r="W8385" s="402"/>
      <c r="X8385" s="402"/>
      <c r="Y8385" s="402"/>
      <c r="Z8385" s="402"/>
    </row>
    <row r="8386" spans="23:26" x14ac:dyDescent="0.2">
      <c r="W8386" s="402"/>
      <c r="X8386" s="402"/>
      <c r="Y8386" s="402"/>
      <c r="Z8386" s="402"/>
    </row>
    <row r="8387" spans="23:26" x14ac:dyDescent="0.2">
      <c r="W8387" s="402"/>
      <c r="X8387" s="402"/>
      <c r="Y8387" s="402"/>
      <c r="Z8387" s="402"/>
    </row>
    <row r="8388" spans="23:26" x14ac:dyDescent="0.2">
      <c r="W8388" s="402"/>
      <c r="X8388" s="402"/>
      <c r="Y8388" s="402"/>
      <c r="Z8388" s="402"/>
    </row>
    <row r="8389" spans="23:26" x14ac:dyDescent="0.2">
      <c r="W8389" s="402"/>
      <c r="X8389" s="402"/>
      <c r="Y8389" s="402"/>
      <c r="Z8389" s="402"/>
    </row>
    <row r="8390" spans="23:26" x14ac:dyDescent="0.2">
      <c r="W8390" s="402"/>
      <c r="X8390" s="402"/>
      <c r="Y8390" s="402"/>
      <c r="Z8390" s="402"/>
    </row>
    <row r="8391" spans="23:26" x14ac:dyDescent="0.2">
      <c r="W8391" s="402"/>
      <c r="X8391" s="402"/>
      <c r="Y8391" s="402"/>
      <c r="Z8391" s="402"/>
    </row>
    <row r="8392" spans="23:26" x14ac:dyDescent="0.2">
      <c r="W8392" s="402"/>
      <c r="X8392" s="402"/>
      <c r="Y8392" s="402"/>
      <c r="Z8392" s="402"/>
    </row>
    <row r="8393" spans="23:26" x14ac:dyDescent="0.2">
      <c r="W8393" s="402"/>
      <c r="X8393" s="402"/>
      <c r="Y8393" s="402"/>
      <c r="Z8393" s="402"/>
    </row>
    <row r="8394" spans="23:26" x14ac:dyDescent="0.2">
      <c r="W8394" s="402"/>
      <c r="X8394" s="402"/>
      <c r="Y8394" s="402"/>
      <c r="Z8394" s="402"/>
    </row>
    <row r="8395" spans="23:26" x14ac:dyDescent="0.2">
      <c r="W8395" s="402"/>
      <c r="X8395" s="402"/>
      <c r="Y8395" s="402"/>
      <c r="Z8395" s="402"/>
    </row>
    <row r="8396" spans="23:26" x14ac:dyDescent="0.2">
      <c r="W8396" s="402"/>
      <c r="X8396" s="402"/>
      <c r="Y8396" s="402"/>
      <c r="Z8396" s="402"/>
    </row>
    <row r="8397" spans="23:26" x14ac:dyDescent="0.2">
      <c r="W8397" s="402"/>
      <c r="X8397" s="402"/>
      <c r="Y8397" s="402"/>
      <c r="Z8397" s="402"/>
    </row>
    <row r="8398" spans="23:26" x14ac:dyDescent="0.2">
      <c r="W8398" s="402"/>
      <c r="X8398" s="402"/>
      <c r="Y8398" s="402"/>
      <c r="Z8398" s="402"/>
    </row>
    <row r="8399" spans="23:26" x14ac:dyDescent="0.2">
      <c r="W8399" s="402"/>
      <c r="X8399" s="402"/>
      <c r="Y8399" s="402"/>
      <c r="Z8399" s="402"/>
    </row>
    <row r="8400" spans="23:26" x14ac:dyDescent="0.2">
      <c r="W8400" s="402"/>
      <c r="X8400" s="402"/>
      <c r="Y8400" s="402"/>
      <c r="Z8400" s="402"/>
    </row>
    <row r="8401" spans="23:26" x14ac:dyDescent="0.2">
      <c r="W8401" s="402"/>
      <c r="X8401" s="402"/>
      <c r="Y8401" s="402"/>
      <c r="Z8401" s="402"/>
    </row>
    <row r="8402" spans="23:26" x14ac:dyDescent="0.2">
      <c r="W8402" s="402"/>
      <c r="X8402" s="402"/>
      <c r="Y8402" s="402"/>
      <c r="Z8402" s="402"/>
    </row>
    <row r="8403" spans="23:26" x14ac:dyDescent="0.2">
      <c r="W8403" s="402"/>
      <c r="X8403" s="402"/>
      <c r="Y8403" s="402"/>
      <c r="Z8403" s="402"/>
    </row>
    <row r="8404" spans="23:26" x14ac:dyDescent="0.2">
      <c r="W8404" s="402"/>
      <c r="X8404" s="402"/>
      <c r="Y8404" s="402"/>
      <c r="Z8404" s="402"/>
    </row>
    <row r="8405" spans="23:26" x14ac:dyDescent="0.2">
      <c r="W8405" s="402"/>
      <c r="X8405" s="402"/>
      <c r="Y8405" s="402"/>
      <c r="Z8405" s="402"/>
    </row>
    <row r="8406" spans="23:26" x14ac:dyDescent="0.2">
      <c r="W8406" s="402"/>
      <c r="X8406" s="402"/>
      <c r="Y8406" s="402"/>
      <c r="Z8406" s="402"/>
    </row>
    <row r="8407" spans="23:26" x14ac:dyDescent="0.2">
      <c r="W8407" s="402"/>
      <c r="X8407" s="402"/>
      <c r="Y8407" s="402"/>
      <c r="Z8407" s="402"/>
    </row>
    <row r="8408" spans="23:26" x14ac:dyDescent="0.2">
      <c r="W8408" s="402"/>
      <c r="X8408" s="402"/>
      <c r="Y8408" s="402"/>
      <c r="Z8408" s="402"/>
    </row>
    <row r="8409" spans="23:26" x14ac:dyDescent="0.2">
      <c r="W8409" s="402"/>
      <c r="X8409" s="402"/>
      <c r="Y8409" s="402"/>
      <c r="Z8409" s="402"/>
    </row>
    <row r="8410" spans="23:26" x14ac:dyDescent="0.2">
      <c r="W8410" s="402"/>
      <c r="X8410" s="402"/>
      <c r="Y8410" s="402"/>
      <c r="Z8410" s="402"/>
    </row>
    <row r="8411" spans="23:26" x14ac:dyDescent="0.2">
      <c r="W8411" s="402"/>
      <c r="X8411" s="402"/>
      <c r="Y8411" s="402"/>
      <c r="Z8411" s="402"/>
    </row>
    <row r="8412" spans="23:26" x14ac:dyDescent="0.2">
      <c r="W8412" s="402"/>
      <c r="X8412" s="402"/>
      <c r="Y8412" s="402"/>
      <c r="Z8412" s="402"/>
    </row>
    <row r="8413" spans="23:26" x14ac:dyDescent="0.2">
      <c r="W8413" s="402"/>
      <c r="X8413" s="402"/>
      <c r="Y8413" s="402"/>
      <c r="Z8413" s="402"/>
    </row>
    <row r="8414" spans="23:26" x14ac:dyDescent="0.2">
      <c r="W8414" s="402"/>
      <c r="X8414" s="402"/>
      <c r="Y8414" s="402"/>
      <c r="Z8414" s="402"/>
    </row>
    <row r="8415" spans="23:26" x14ac:dyDescent="0.2">
      <c r="W8415" s="402"/>
      <c r="X8415" s="402"/>
      <c r="Y8415" s="402"/>
      <c r="Z8415" s="402"/>
    </row>
    <row r="8416" spans="23:26" x14ac:dyDescent="0.2">
      <c r="W8416" s="402"/>
      <c r="X8416" s="402"/>
      <c r="Y8416" s="402"/>
      <c r="Z8416" s="402"/>
    </row>
    <row r="8417" spans="23:26" x14ac:dyDescent="0.2">
      <c r="W8417" s="402"/>
      <c r="X8417" s="402"/>
      <c r="Y8417" s="402"/>
      <c r="Z8417" s="402"/>
    </row>
    <row r="8418" spans="23:26" x14ac:dyDescent="0.2">
      <c r="W8418" s="402"/>
      <c r="X8418" s="402"/>
      <c r="Y8418" s="402"/>
      <c r="Z8418" s="402"/>
    </row>
    <row r="8419" spans="23:26" x14ac:dyDescent="0.2">
      <c r="W8419" s="402"/>
      <c r="X8419" s="402"/>
      <c r="Y8419" s="402"/>
      <c r="Z8419" s="402"/>
    </row>
    <row r="8420" spans="23:26" x14ac:dyDescent="0.2">
      <c r="W8420" s="402"/>
      <c r="X8420" s="402"/>
      <c r="Y8420" s="402"/>
      <c r="Z8420" s="402"/>
    </row>
    <row r="8421" spans="23:26" x14ac:dyDescent="0.2">
      <c r="W8421" s="402"/>
      <c r="X8421" s="402"/>
      <c r="Y8421" s="402"/>
      <c r="Z8421" s="402"/>
    </row>
    <row r="8422" spans="23:26" x14ac:dyDescent="0.2">
      <c r="W8422" s="402"/>
      <c r="X8422" s="402"/>
      <c r="Y8422" s="402"/>
      <c r="Z8422" s="402"/>
    </row>
    <row r="8423" spans="23:26" x14ac:dyDescent="0.2">
      <c r="W8423" s="402"/>
      <c r="X8423" s="402"/>
      <c r="Y8423" s="402"/>
      <c r="Z8423" s="402"/>
    </row>
    <row r="8424" spans="23:26" x14ac:dyDescent="0.2">
      <c r="W8424" s="402"/>
      <c r="X8424" s="402"/>
      <c r="Y8424" s="402"/>
      <c r="Z8424" s="402"/>
    </row>
    <row r="8425" spans="23:26" x14ac:dyDescent="0.2">
      <c r="W8425" s="402"/>
      <c r="X8425" s="402"/>
      <c r="Y8425" s="402"/>
      <c r="Z8425" s="402"/>
    </row>
    <row r="8426" spans="23:26" x14ac:dyDescent="0.2">
      <c r="W8426" s="402"/>
      <c r="X8426" s="402"/>
      <c r="Y8426" s="402"/>
      <c r="Z8426" s="402"/>
    </row>
    <row r="8427" spans="23:26" x14ac:dyDescent="0.2">
      <c r="W8427" s="402"/>
      <c r="X8427" s="402"/>
      <c r="Y8427" s="402"/>
      <c r="Z8427" s="402"/>
    </row>
    <row r="8428" spans="23:26" x14ac:dyDescent="0.2">
      <c r="W8428" s="402"/>
      <c r="X8428" s="402"/>
      <c r="Y8428" s="402"/>
      <c r="Z8428" s="402"/>
    </row>
    <row r="8429" spans="23:26" x14ac:dyDescent="0.2">
      <c r="W8429" s="402"/>
      <c r="X8429" s="402"/>
      <c r="Y8429" s="402"/>
      <c r="Z8429" s="402"/>
    </row>
    <row r="8430" spans="23:26" x14ac:dyDescent="0.2">
      <c r="W8430" s="402"/>
      <c r="X8430" s="402"/>
      <c r="Y8430" s="402"/>
      <c r="Z8430" s="402"/>
    </row>
    <row r="8431" spans="23:26" x14ac:dyDescent="0.2">
      <c r="W8431" s="402"/>
      <c r="X8431" s="402"/>
      <c r="Y8431" s="402"/>
      <c r="Z8431" s="402"/>
    </row>
    <row r="8432" spans="23:26" x14ac:dyDescent="0.2">
      <c r="W8432" s="402"/>
      <c r="X8432" s="402"/>
      <c r="Y8432" s="402"/>
      <c r="Z8432" s="402"/>
    </row>
    <row r="8433" spans="23:26" x14ac:dyDescent="0.2">
      <c r="W8433" s="402"/>
      <c r="X8433" s="402"/>
      <c r="Y8433" s="402"/>
      <c r="Z8433" s="402"/>
    </row>
    <row r="8434" spans="23:26" x14ac:dyDescent="0.2">
      <c r="W8434" s="402"/>
      <c r="X8434" s="402"/>
      <c r="Y8434" s="402"/>
      <c r="Z8434" s="402"/>
    </row>
    <row r="8435" spans="23:26" x14ac:dyDescent="0.2">
      <c r="W8435" s="402"/>
      <c r="X8435" s="402"/>
      <c r="Y8435" s="402"/>
      <c r="Z8435" s="402"/>
    </row>
    <row r="8436" spans="23:26" x14ac:dyDescent="0.2">
      <c r="W8436" s="402"/>
      <c r="X8436" s="402"/>
      <c r="Y8436" s="402"/>
      <c r="Z8436" s="402"/>
    </row>
    <row r="8437" spans="23:26" x14ac:dyDescent="0.2">
      <c r="W8437" s="402"/>
      <c r="X8437" s="402"/>
      <c r="Y8437" s="402"/>
      <c r="Z8437" s="402"/>
    </row>
    <row r="8438" spans="23:26" x14ac:dyDescent="0.2">
      <c r="W8438" s="402"/>
      <c r="X8438" s="402"/>
      <c r="Y8438" s="402"/>
      <c r="Z8438" s="402"/>
    </row>
    <row r="8439" spans="23:26" x14ac:dyDescent="0.2">
      <c r="W8439" s="402"/>
      <c r="X8439" s="402"/>
      <c r="Y8439" s="402"/>
      <c r="Z8439" s="402"/>
    </row>
    <row r="8440" spans="23:26" x14ac:dyDescent="0.2">
      <c r="W8440" s="402"/>
      <c r="X8440" s="402"/>
      <c r="Y8440" s="402"/>
      <c r="Z8440" s="402"/>
    </row>
    <row r="8441" spans="23:26" x14ac:dyDescent="0.2">
      <c r="W8441" s="402"/>
      <c r="X8441" s="402"/>
      <c r="Y8441" s="402"/>
      <c r="Z8441" s="402"/>
    </row>
    <row r="8442" spans="23:26" x14ac:dyDescent="0.2">
      <c r="W8442" s="402"/>
      <c r="X8442" s="402"/>
      <c r="Y8442" s="402"/>
      <c r="Z8442" s="402"/>
    </row>
    <row r="8443" spans="23:26" x14ac:dyDescent="0.2">
      <c r="W8443" s="402"/>
      <c r="X8443" s="402"/>
      <c r="Y8443" s="402"/>
      <c r="Z8443" s="402"/>
    </row>
    <row r="8444" spans="23:26" x14ac:dyDescent="0.2">
      <c r="W8444" s="402"/>
      <c r="X8444" s="402"/>
      <c r="Y8444" s="402"/>
      <c r="Z8444" s="402"/>
    </row>
    <row r="8445" spans="23:26" x14ac:dyDescent="0.2">
      <c r="W8445" s="402"/>
      <c r="X8445" s="402"/>
      <c r="Y8445" s="402"/>
      <c r="Z8445" s="402"/>
    </row>
    <row r="8446" spans="23:26" x14ac:dyDescent="0.2">
      <c r="W8446" s="402"/>
      <c r="X8446" s="402"/>
      <c r="Y8446" s="402"/>
      <c r="Z8446" s="402"/>
    </row>
    <row r="8447" spans="23:26" x14ac:dyDescent="0.2">
      <c r="W8447" s="402"/>
      <c r="X8447" s="402"/>
      <c r="Y8447" s="402"/>
      <c r="Z8447" s="402"/>
    </row>
    <row r="8448" spans="23:26" x14ac:dyDescent="0.2">
      <c r="W8448" s="402"/>
      <c r="X8448" s="402"/>
      <c r="Y8448" s="402"/>
      <c r="Z8448" s="402"/>
    </row>
    <row r="8449" spans="23:26" x14ac:dyDescent="0.2">
      <c r="W8449" s="402"/>
      <c r="X8449" s="402"/>
      <c r="Y8449" s="402"/>
      <c r="Z8449" s="402"/>
    </row>
    <row r="8450" spans="23:26" x14ac:dyDescent="0.2">
      <c r="W8450" s="402"/>
      <c r="X8450" s="402"/>
      <c r="Y8450" s="402"/>
      <c r="Z8450" s="402"/>
    </row>
    <row r="8451" spans="23:26" x14ac:dyDescent="0.2">
      <c r="W8451" s="402"/>
      <c r="X8451" s="402"/>
      <c r="Y8451" s="402"/>
      <c r="Z8451" s="402"/>
    </row>
    <row r="8452" spans="23:26" x14ac:dyDescent="0.2">
      <c r="W8452" s="402"/>
      <c r="X8452" s="402"/>
      <c r="Y8452" s="402"/>
      <c r="Z8452" s="402"/>
    </row>
    <row r="8453" spans="23:26" x14ac:dyDescent="0.2">
      <c r="W8453" s="402"/>
      <c r="X8453" s="402"/>
      <c r="Y8453" s="402"/>
      <c r="Z8453" s="402"/>
    </row>
    <row r="8454" spans="23:26" x14ac:dyDescent="0.2">
      <c r="W8454" s="402"/>
      <c r="X8454" s="402"/>
      <c r="Y8454" s="402"/>
      <c r="Z8454" s="402"/>
    </row>
    <row r="8455" spans="23:26" x14ac:dyDescent="0.2">
      <c r="W8455" s="402"/>
      <c r="X8455" s="402"/>
      <c r="Y8455" s="402"/>
      <c r="Z8455" s="402"/>
    </row>
    <row r="8456" spans="23:26" x14ac:dyDescent="0.2">
      <c r="W8456" s="402"/>
      <c r="X8456" s="402"/>
      <c r="Y8456" s="402"/>
      <c r="Z8456" s="402"/>
    </row>
    <row r="8457" spans="23:26" x14ac:dyDescent="0.2">
      <c r="W8457" s="402"/>
      <c r="X8457" s="402"/>
      <c r="Y8457" s="402"/>
      <c r="Z8457" s="402"/>
    </row>
    <row r="8458" spans="23:26" x14ac:dyDescent="0.2">
      <c r="W8458" s="402"/>
      <c r="X8458" s="402"/>
      <c r="Y8458" s="402"/>
      <c r="Z8458" s="402"/>
    </row>
    <row r="8459" spans="23:26" x14ac:dyDescent="0.2">
      <c r="W8459" s="402"/>
      <c r="X8459" s="402"/>
      <c r="Y8459" s="402"/>
      <c r="Z8459" s="402"/>
    </row>
    <row r="8460" spans="23:26" x14ac:dyDescent="0.2">
      <c r="W8460" s="402"/>
      <c r="X8460" s="402"/>
      <c r="Y8460" s="402"/>
      <c r="Z8460" s="402"/>
    </row>
    <row r="8461" spans="23:26" x14ac:dyDescent="0.2">
      <c r="W8461" s="402"/>
      <c r="X8461" s="402"/>
      <c r="Y8461" s="402"/>
      <c r="Z8461" s="402"/>
    </row>
    <row r="8462" spans="23:26" x14ac:dyDescent="0.2">
      <c r="W8462" s="402"/>
      <c r="X8462" s="402"/>
      <c r="Y8462" s="402"/>
      <c r="Z8462" s="402"/>
    </row>
    <row r="8463" spans="23:26" x14ac:dyDescent="0.2">
      <c r="W8463" s="402"/>
      <c r="X8463" s="402"/>
      <c r="Y8463" s="402"/>
      <c r="Z8463" s="402"/>
    </row>
    <row r="8464" spans="23:26" x14ac:dyDescent="0.2">
      <c r="W8464" s="402"/>
      <c r="X8464" s="402"/>
      <c r="Y8464" s="402"/>
      <c r="Z8464" s="402"/>
    </row>
    <row r="8465" spans="23:26" x14ac:dyDescent="0.2">
      <c r="W8465" s="402"/>
      <c r="X8465" s="402"/>
      <c r="Y8465" s="402"/>
      <c r="Z8465" s="402"/>
    </row>
    <row r="8466" spans="23:26" x14ac:dyDescent="0.2">
      <c r="W8466" s="402"/>
      <c r="X8466" s="402"/>
      <c r="Y8466" s="402"/>
      <c r="Z8466" s="402"/>
    </row>
    <row r="8467" spans="23:26" x14ac:dyDescent="0.2">
      <c r="W8467" s="402"/>
      <c r="X8467" s="402"/>
      <c r="Y8467" s="402"/>
      <c r="Z8467" s="402"/>
    </row>
    <row r="8468" spans="23:26" x14ac:dyDescent="0.2">
      <c r="W8468" s="402"/>
      <c r="X8468" s="402"/>
      <c r="Y8468" s="402"/>
      <c r="Z8468" s="402"/>
    </row>
    <row r="8469" spans="23:26" x14ac:dyDescent="0.2">
      <c r="W8469" s="402"/>
      <c r="X8469" s="402"/>
      <c r="Y8469" s="402"/>
      <c r="Z8469" s="402"/>
    </row>
    <row r="8470" spans="23:26" x14ac:dyDescent="0.2">
      <c r="W8470" s="402"/>
      <c r="X8470" s="402"/>
      <c r="Y8470" s="402"/>
      <c r="Z8470" s="402"/>
    </row>
    <row r="8471" spans="23:26" x14ac:dyDescent="0.2">
      <c r="W8471" s="402"/>
      <c r="X8471" s="402"/>
      <c r="Y8471" s="402"/>
      <c r="Z8471" s="402"/>
    </row>
    <row r="8472" spans="23:26" x14ac:dyDescent="0.2">
      <c r="W8472" s="402"/>
      <c r="X8472" s="402"/>
      <c r="Y8472" s="402"/>
      <c r="Z8472" s="402"/>
    </row>
    <row r="8473" spans="23:26" x14ac:dyDescent="0.2">
      <c r="W8473" s="402"/>
      <c r="X8473" s="402"/>
      <c r="Y8473" s="402"/>
      <c r="Z8473" s="402"/>
    </row>
    <row r="8474" spans="23:26" x14ac:dyDescent="0.2">
      <c r="W8474" s="402"/>
      <c r="X8474" s="402"/>
      <c r="Y8474" s="402"/>
      <c r="Z8474" s="402"/>
    </row>
    <row r="8475" spans="23:26" x14ac:dyDescent="0.2">
      <c r="W8475" s="402"/>
      <c r="X8475" s="402"/>
      <c r="Y8475" s="402"/>
      <c r="Z8475" s="402"/>
    </row>
    <row r="8476" spans="23:26" x14ac:dyDescent="0.2">
      <c r="W8476" s="402"/>
      <c r="X8476" s="402"/>
      <c r="Y8476" s="402"/>
      <c r="Z8476" s="402"/>
    </row>
    <row r="8477" spans="23:26" x14ac:dyDescent="0.2">
      <c r="W8477" s="402"/>
      <c r="X8477" s="402"/>
      <c r="Y8477" s="402"/>
      <c r="Z8477" s="402"/>
    </row>
    <row r="8478" spans="23:26" x14ac:dyDescent="0.2">
      <c r="W8478" s="402"/>
      <c r="X8478" s="402"/>
      <c r="Y8478" s="402"/>
      <c r="Z8478" s="402"/>
    </row>
    <row r="8479" spans="23:26" x14ac:dyDescent="0.2">
      <c r="W8479" s="402"/>
      <c r="X8479" s="402"/>
      <c r="Y8479" s="402"/>
      <c r="Z8479" s="402"/>
    </row>
    <row r="8480" spans="23:26" x14ac:dyDescent="0.2">
      <c r="W8480" s="402"/>
      <c r="X8480" s="402"/>
      <c r="Y8480" s="402"/>
      <c r="Z8480" s="402"/>
    </row>
    <row r="8481" spans="23:26" x14ac:dyDescent="0.2">
      <c r="W8481" s="402"/>
      <c r="X8481" s="402"/>
      <c r="Y8481" s="402"/>
      <c r="Z8481" s="402"/>
    </row>
    <row r="8482" spans="23:26" x14ac:dyDescent="0.2">
      <c r="W8482" s="402"/>
      <c r="X8482" s="402"/>
      <c r="Y8482" s="402"/>
      <c r="Z8482" s="402"/>
    </row>
    <row r="8483" spans="23:26" x14ac:dyDescent="0.2">
      <c r="W8483" s="402"/>
      <c r="X8483" s="402"/>
      <c r="Y8483" s="402"/>
      <c r="Z8483" s="402"/>
    </row>
    <row r="8484" spans="23:26" x14ac:dyDescent="0.2">
      <c r="W8484" s="402"/>
      <c r="X8484" s="402"/>
      <c r="Y8484" s="402"/>
      <c r="Z8484" s="402"/>
    </row>
    <row r="8485" spans="23:26" x14ac:dyDescent="0.2">
      <c r="W8485" s="402"/>
      <c r="X8485" s="402"/>
      <c r="Y8485" s="402"/>
      <c r="Z8485" s="402"/>
    </row>
    <row r="8486" spans="23:26" x14ac:dyDescent="0.2">
      <c r="W8486" s="402"/>
      <c r="X8486" s="402"/>
      <c r="Y8486" s="402"/>
      <c r="Z8486" s="402"/>
    </row>
    <row r="8487" spans="23:26" x14ac:dyDescent="0.2">
      <c r="W8487" s="402"/>
      <c r="X8487" s="402"/>
      <c r="Y8487" s="402"/>
      <c r="Z8487" s="402"/>
    </row>
    <row r="8488" spans="23:26" x14ac:dyDescent="0.2">
      <c r="W8488" s="402"/>
      <c r="X8488" s="402"/>
      <c r="Y8488" s="402"/>
      <c r="Z8488" s="402"/>
    </row>
    <row r="8489" spans="23:26" x14ac:dyDescent="0.2">
      <c r="W8489" s="402"/>
      <c r="X8489" s="402"/>
      <c r="Y8489" s="402"/>
      <c r="Z8489" s="402"/>
    </row>
    <row r="8490" spans="23:26" x14ac:dyDescent="0.2">
      <c r="W8490" s="402"/>
      <c r="X8490" s="402"/>
      <c r="Y8490" s="402"/>
      <c r="Z8490" s="402"/>
    </row>
    <row r="8491" spans="23:26" x14ac:dyDescent="0.2">
      <c r="W8491" s="402"/>
      <c r="X8491" s="402"/>
      <c r="Y8491" s="402"/>
      <c r="Z8491" s="402"/>
    </row>
    <row r="8492" spans="23:26" x14ac:dyDescent="0.2">
      <c r="W8492" s="402"/>
      <c r="X8492" s="402"/>
      <c r="Y8492" s="402"/>
      <c r="Z8492" s="402"/>
    </row>
    <row r="8493" spans="23:26" x14ac:dyDescent="0.2">
      <c r="W8493" s="402"/>
      <c r="X8493" s="402"/>
      <c r="Y8493" s="402"/>
      <c r="Z8493" s="402"/>
    </row>
    <row r="8494" spans="23:26" x14ac:dyDescent="0.2">
      <c r="W8494" s="402"/>
      <c r="X8494" s="402"/>
      <c r="Y8494" s="402"/>
      <c r="Z8494" s="402"/>
    </row>
    <row r="8495" spans="23:26" x14ac:dyDescent="0.2">
      <c r="W8495" s="402"/>
      <c r="X8495" s="402"/>
      <c r="Y8495" s="402"/>
      <c r="Z8495" s="402"/>
    </row>
    <row r="8496" spans="23:26" x14ac:dyDescent="0.2">
      <c r="W8496" s="402"/>
      <c r="X8496" s="402"/>
      <c r="Y8496" s="402"/>
      <c r="Z8496" s="402"/>
    </row>
    <row r="8497" spans="23:26" x14ac:dyDescent="0.2">
      <c r="W8497" s="402"/>
      <c r="X8497" s="402"/>
      <c r="Y8497" s="402"/>
      <c r="Z8497" s="402"/>
    </row>
    <row r="8498" spans="23:26" x14ac:dyDescent="0.2">
      <c r="W8498" s="402"/>
      <c r="X8498" s="402"/>
      <c r="Y8498" s="402"/>
      <c r="Z8498" s="402"/>
    </row>
    <row r="8499" spans="23:26" x14ac:dyDescent="0.2">
      <c r="W8499" s="402"/>
      <c r="X8499" s="402"/>
      <c r="Y8499" s="402"/>
      <c r="Z8499" s="402"/>
    </row>
    <row r="8500" spans="23:26" x14ac:dyDescent="0.2">
      <c r="W8500" s="402"/>
      <c r="X8500" s="402"/>
      <c r="Y8500" s="402"/>
      <c r="Z8500" s="402"/>
    </row>
    <row r="8501" spans="23:26" x14ac:dyDescent="0.2">
      <c r="W8501" s="402"/>
      <c r="X8501" s="402"/>
      <c r="Y8501" s="402"/>
      <c r="Z8501" s="402"/>
    </row>
    <row r="8502" spans="23:26" x14ac:dyDescent="0.2">
      <c r="W8502" s="402"/>
      <c r="X8502" s="402"/>
      <c r="Y8502" s="402"/>
      <c r="Z8502" s="402"/>
    </row>
    <row r="8503" spans="23:26" x14ac:dyDescent="0.2">
      <c r="W8503" s="402"/>
      <c r="X8503" s="402"/>
      <c r="Y8503" s="402"/>
      <c r="Z8503" s="402"/>
    </row>
    <row r="8504" spans="23:26" x14ac:dyDescent="0.2">
      <c r="W8504" s="402"/>
      <c r="X8504" s="402"/>
      <c r="Y8504" s="402"/>
      <c r="Z8504" s="402"/>
    </row>
    <row r="8505" spans="23:26" x14ac:dyDescent="0.2">
      <c r="W8505" s="402"/>
      <c r="X8505" s="402"/>
      <c r="Y8505" s="402"/>
      <c r="Z8505" s="402"/>
    </row>
    <row r="8506" spans="23:26" x14ac:dyDescent="0.2">
      <c r="W8506" s="402"/>
      <c r="X8506" s="402"/>
      <c r="Y8506" s="402"/>
      <c r="Z8506" s="402"/>
    </row>
    <row r="8507" spans="23:26" x14ac:dyDescent="0.2">
      <c r="W8507" s="402"/>
      <c r="X8507" s="402"/>
      <c r="Y8507" s="402"/>
      <c r="Z8507" s="402"/>
    </row>
    <row r="8508" spans="23:26" x14ac:dyDescent="0.2">
      <c r="W8508" s="402"/>
      <c r="X8508" s="402"/>
      <c r="Y8508" s="402"/>
      <c r="Z8508" s="402"/>
    </row>
    <row r="8509" spans="23:26" x14ac:dyDescent="0.2">
      <c r="W8509" s="402"/>
      <c r="X8509" s="402"/>
      <c r="Y8509" s="402"/>
      <c r="Z8509" s="402"/>
    </row>
    <row r="8510" spans="23:26" x14ac:dyDescent="0.2">
      <c r="W8510" s="402"/>
      <c r="X8510" s="402"/>
      <c r="Y8510" s="402"/>
      <c r="Z8510" s="402"/>
    </row>
    <row r="8511" spans="23:26" x14ac:dyDescent="0.2">
      <c r="W8511" s="402"/>
      <c r="X8511" s="402"/>
      <c r="Y8511" s="402"/>
      <c r="Z8511" s="402"/>
    </row>
    <row r="8512" spans="23:26" x14ac:dyDescent="0.2">
      <c r="W8512" s="402"/>
      <c r="X8512" s="402"/>
      <c r="Y8512" s="402"/>
      <c r="Z8512" s="402"/>
    </row>
    <row r="8513" spans="23:26" x14ac:dyDescent="0.2">
      <c r="W8513" s="402"/>
      <c r="X8513" s="402"/>
      <c r="Y8513" s="402"/>
      <c r="Z8513" s="402"/>
    </row>
    <row r="8514" spans="23:26" x14ac:dyDescent="0.2">
      <c r="W8514" s="402"/>
      <c r="X8514" s="402"/>
      <c r="Y8514" s="402"/>
      <c r="Z8514" s="402"/>
    </row>
    <row r="8515" spans="23:26" x14ac:dyDescent="0.2">
      <c r="W8515" s="402"/>
      <c r="X8515" s="402"/>
      <c r="Y8515" s="402"/>
      <c r="Z8515" s="402"/>
    </row>
    <row r="8516" spans="23:26" x14ac:dyDescent="0.2">
      <c r="W8516" s="402"/>
      <c r="X8516" s="402"/>
      <c r="Y8516" s="402"/>
      <c r="Z8516" s="402"/>
    </row>
    <row r="8517" spans="23:26" x14ac:dyDescent="0.2">
      <c r="W8517" s="402"/>
      <c r="X8517" s="402"/>
      <c r="Y8517" s="402"/>
      <c r="Z8517" s="402"/>
    </row>
    <row r="8518" spans="23:26" x14ac:dyDescent="0.2">
      <c r="W8518" s="402"/>
      <c r="X8518" s="402"/>
      <c r="Y8518" s="402"/>
      <c r="Z8518" s="402"/>
    </row>
    <row r="8519" spans="23:26" x14ac:dyDescent="0.2">
      <c r="W8519" s="402"/>
      <c r="X8519" s="402"/>
      <c r="Y8519" s="402"/>
      <c r="Z8519" s="402"/>
    </row>
    <row r="8520" spans="23:26" x14ac:dyDescent="0.2">
      <c r="W8520" s="402"/>
      <c r="X8520" s="402"/>
      <c r="Y8520" s="402"/>
      <c r="Z8520" s="402"/>
    </row>
    <row r="8521" spans="23:26" x14ac:dyDescent="0.2">
      <c r="W8521" s="402"/>
      <c r="X8521" s="402"/>
      <c r="Y8521" s="402"/>
      <c r="Z8521" s="402"/>
    </row>
    <row r="8522" spans="23:26" x14ac:dyDescent="0.2">
      <c r="W8522" s="402"/>
      <c r="X8522" s="402"/>
      <c r="Y8522" s="402"/>
      <c r="Z8522" s="402"/>
    </row>
    <row r="8523" spans="23:26" x14ac:dyDescent="0.2">
      <c r="W8523" s="402"/>
      <c r="X8523" s="402"/>
      <c r="Y8523" s="402"/>
      <c r="Z8523" s="402"/>
    </row>
    <row r="8524" spans="23:26" x14ac:dyDescent="0.2">
      <c r="W8524" s="402"/>
      <c r="X8524" s="402"/>
      <c r="Y8524" s="402"/>
      <c r="Z8524" s="402"/>
    </row>
    <row r="8525" spans="23:26" x14ac:dyDescent="0.2">
      <c r="W8525" s="402"/>
      <c r="X8525" s="402"/>
      <c r="Y8525" s="402"/>
      <c r="Z8525" s="402"/>
    </row>
    <row r="8526" spans="23:26" x14ac:dyDescent="0.2">
      <c r="W8526" s="402"/>
      <c r="X8526" s="402"/>
      <c r="Y8526" s="402"/>
      <c r="Z8526" s="402"/>
    </row>
    <row r="8527" spans="23:26" x14ac:dyDescent="0.2">
      <c r="W8527" s="402"/>
      <c r="X8527" s="402"/>
      <c r="Y8527" s="402"/>
      <c r="Z8527" s="402"/>
    </row>
    <row r="8528" spans="23:26" x14ac:dyDescent="0.2">
      <c r="W8528" s="402"/>
      <c r="X8528" s="402"/>
      <c r="Y8528" s="402"/>
      <c r="Z8528" s="402"/>
    </row>
    <row r="8529" spans="23:26" x14ac:dyDescent="0.2">
      <c r="W8529" s="402"/>
      <c r="X8529" s="402"/>
      <c r="Y8529" s="402"/>
      <c r="Z8529" s="402"/>
    </row>
    <row r="8530" spans="23:26" x14ac:dyDescent="0.2">
      <c r="W8530" s="402"/>
      <c r="X8530" s="402"/>
      <c r="Y8530" s="402"/>
      <c r="Z8530" s="402"/>
    </row>
    <row r="8531" spans="23:26" x14ac:dyDescent="0.2">
      <c r="W8531" s="402"/>
      <c r="X8531" s="402"/>
      <c r="Y8531" s="402"/>
      <c r="Z8531" s="402"/>
    </row>
    <row r="8532" spans="23:26" x14ac:dyDescent="0.2">
      <c r="W8532" s="402"/>
      <c r="X8532" s="402"/>
      <c r="Y8532" s="402"/>
      <c r="Z8532" s="402"/>
    </row>
    <row r="8533" spans="23:26" x14ac:dyDescent="0.2">
      <c r="W8533" s="402"/>
      <c r="X8533" s="402"/>
      <c r="Y8533" s="402"/>
      <c r="Z8533" s="402"/>
    </row>
    <row r="8534" spans="23:26" x14ac:dyDescent="0.2">
      <c r="W8534" s="402"/>
      <c r="X8534" s="402"/>
      <c r="Y8534" s="402"/>
      <c r="Z8534" s="402"/>
    </row>
    <row r="8535" spans="23:26" x14ac:dyDescent="0.2">
      <c r="W8535" s="402"/>
      <c r="X8535" s="402"/>
      <c r="Y8535" s="402"/>
      <c r="Z8535" s="402"/>
    </row>
    <row r="8536" spans="23:26" x14ac:dyDescent="0.2">
      <c r="W8536" s="402"/>
      <c r="X8536" s="402"/>
      <c r="Y8536" s="402"/>
      <c r="Z8536" s="402"/>
    </row>
    <row r="8537" spans="23:26" x14ac:dyDescent="0.2">
      <c r="W8537" s="402"/>
      <c r="X8537" s="402"/>
      <c r="Y8537" s="402"/>
      <c r="Z8537" s="402"/>
    </row>
    <row r="8538" spans="23:26" x14ac:dyDescent="0.2">
      <c r="W8538" s="402"/>
      <c r="X8538" s="402"/>
      <c r="Y8538" s="402"/>
      <c r="Z8538" s="402"/>
    </row>
    <row r="8539" spans="23:26" x14ac:dyDescent="0.2">
      <c r="W8539" s="402"/>
      <c r="X8539" s="402"/>
      <c r="Y8539" s="402"/>
      <c r="Z8539" s="402"/>
    </row>
    <row r="8540" spans="23:26" x14ac:dyDescent="0.2">
      <c r="W8540" s="402"/>
      <c r="X8540" s="402"/>
      <c r="Y8540" s="402"/>
      <c r="Z8540" s="402"/>
    </row>
    <row r="8541" spans="23:26" x14ac:dyDescent="0.2">
      <c r="W8541" s="402"/>
      <c r="X8541" s="402"/>
      <c r="Y8541" s="402"/>
      <c r="Z8541" s="402"/>
    </row>
    <row r="8542" spans="23:26" x14ac:dyDescent="0.2">
      <c r="W8542" s="402"/>
      <c r="X8542" s="402"/>
      <c r="Y8542" s="402"/>
      <c r="Z8542" s="402"/>
    </row>
    <row r="8543" spans="23:26" x14ac:dyDescent="0.2">
      <c r="W8543" s="402"/>
      <c r="X8543" s="402"/>
      <c r="Y8543" s="402"/>
      <c r="Z8543" s="402"/>
    </row>
    <row r="8544" spans="23:26" x14ac:dyDescent="0.2">
      <c r="W8544" s="402"/>
      <c r="X8544" s="402"/>
      <c r="Y8544" s="402"/>
      <c r="Z8544" s="402"/>
    </row>
    <row r="8545" spans="23:26" x14ac:dyDescent="0.2">
      <c r="W8545" s="402"/>
      <c r="X8545" s="402"/>
      <c r="Y8545" s="402"/>
      <c r="Z8545" s="402"/>
    </row>
    <row r="8546" spans="23:26" x14ac:dyDescent="0.2">
      <c r="W8546" s="402"/>
      <c r="X8546" s="402"/>
      <c r="Y8546" s="402"/>
      <c r="Z8546" s="402"/>
    </row>
    <row r="8547" spans="23:26" x14ac:dyDescent="0.2">
      <c r="W8547" s="402"/>
      <c r="X8547" s="402"/>
      <c r="Y8547" s="402"/>
      <c r="Z8547" s="402"/>
    </row>
    <row r="8548" spans="23:26" x14ac:dyDescent="0.2">
      <c r="W8548" s="402"/>
      <c r="X8548" s="402"/>
      <c r="Y8548" s="402"/>
      <c r="Z8548" s="402"/>
    </row>
    <row r="8549" spans="23:26" x14ac:dyDescent="0.2">
      <c r="W8549" s="402"/>
      <c r="X8549" s="402"/>
      <c r="Y8549" s="402"/>
      <c r="Z8549" s="402"/>
    </row>
    <row r="8550" spans="23:26" x14ac:dyDescent="0.2">
      <c r="W8550" s="402"/>
      <c r="X8550" s="402"/>
      <c r="Y8550" s="402"/>
      <c r="Z8550" s="402"/>
    </row>
    <row r="8551" spans="23:26" x14ac:dyDescent="0.2">
      <c r="W8551" s="402"/>
      <c r="X8551" s="402"/>
      <c r="Y8551" s="402"/>
      <c r="Z8551" s="402"/>
    </row>
    <row r="8552" spans="23:26" x14ac:dyDescent="0.2">
      <c r="W8552" s="402"/>
      <c r="X8552" s="402"/>
      <c r="Y8552" s="402"/>
      <c r="Z8552" s="402"/>
    </row>
    <row r="8553" spans="23:26" x14ac:dyDescent="0.2">
      <c r="W8553" s="402"/>
      <c r="X8553" s="402"/>
      <c r="Y8553" s="402"/>
      <c r="Z8553" s="402"/>
    </row>
    <row r="8554" spans="23:26" x14ac:dyDescent="0.2">
      <c r="W8554" s="402"/>
      <c r="X8554" s="402"/>
      <c r="Y8554" s="402"/>
      <c r="Z8554" s="402"/>
    </row>
    <row r="8555" spans="23:26" x14ac:dyDescent="0.2">
      <c r="W8555" s="402"/>
      <c r="X8555" s="402"/>
      <c r="Y8555" s="402"/>
      <c r="Z8555" s="402"/>
    </row>
    <row r="8556" spans="23:26" x14ac:dyDescent="0.2">
      <c r="W8556" s="402"/>
      <c r="X8556" s="402"/>
      <c r="Y8556" s="402"/>
      <c r="Z8556" s="402"/>
    </row>
    <row r="8557" spans="23:26" x14ac:dyDescent="0.2">
      <c r="W8557" s="402"/>
      <c r="X8557" s="402"/>
      <c r="Y8557" s="402"/>
      <c r="Z8557" s="402"/>
    </row>
    <row r="8558" spans="23:26" x14ac:dyDescent="0.2">
      <c r="W8558" s="402"/>
      <c r="X8558" s="402"/>
      <c r="Y8558" s="402"/>
      <c r="Z8558" s="402"/>
    </row>
    <row r="8559" spans="23:26" x14ac:dyDescent="0.2">
      <c r="W8559" s="402"/>
      <c r="X8559" s="402"/>
      <c r="Y8559" s="402"/>
      <c r="Z8559" s="402"/>
    </row>
    <row r="8560" spans="23:26" x14ac:dyDescent="0.2">
      <c r="W8560" s="402"/>
      <c r="X8560" s="402"/>
      <c r="Y8560" s="402"/>
      <c r="Z8560" s="402"/>
    </row>
    <row r="8561" spans="23:26" x14ac:dyDescent="0.2">
      <c r="W8561" s="402"/>
      <c r="X8561" s="402"/>
      <c r="Y8561" s="402"/>
      <c r="Z8561" s="402"/>
    </row>
    <row r="8562" spans="23:26" x14ac:dyDescent="0.2">
      <c r="W8562" s="402"/>
      <c r="X8562" s="402"/>
      <c r="Y8562" s="402"/>
      <c r="Z8562" s="402"/>
    </row>
    <row r="8563" spans="23:26" x14ac:dyDescent="0.2">
      <c r="W8563" s="402"/>
      <c r="X8563" s="402"/>
      <c r="Y8563" s="402"/>
      <c r="Z8563" s="402"/>
    </row>
    <row r="8564" spans="23:26" x14ac:dyDescent="0.2">
      <c r="W8564" s="402"/>
      <c r="X8564" s="402"/>
      <c r="Y8564" s="402"/>
      <c r="Z8564" s="402"/>
    </row>
    <row r="8565" spans="23:26" x14ac:dyDescent="0.2">
      <c r="W8565" s="402"/>
      <c r="X8565" s="402"/>
      <c r="Y8565" s="402"/>
      <c r="Z8565" s="402"/>
    </row>
    <row r="8566" spans="23:26" x14ac:dyDescent="0.2">
      <c r="W8566" s="402"/>
      <c r="X8566" s="402"/>
      <c r="Y8566" s="402"/>
      <c r="Z8566" s="402"/>
    </row>
    <row r="8567" spans="23:26" x14ac:dyDescent="0.2">
      <c r="W8567" s="402"/>
      <c r="X8567" s="402"/>
      <c r="Y8567" s="402"/>
      <c r="Z8567" s="402"/>
    </row>
    <row r="8568" spans="23:26" x14ac:dyDescent="0.2">
      <c r="W8568" s="402"/>
      <c r="X8568" s="402"/>
      <c r="Y8568" s="402"/>
      <c r="Z8568" s="402"/>
    </row>
    <row r="8569" spans="23:26" x14ac:dyDescent="0.2">
      <c r="W8569" s="402"/>
      <c r="X8569" s="402"/>
      <c r="Y8569" s="402"/>
      <c r="Z8569" s="402"/>
    </row>
    <row r="8570" spans="23:26" x14ac:dyDescent="0.2">
      <c r="W8570" s="402"/>
      <c r="X8570" s="402"/>
      <c r="Y8570" s="402"/>
      <c r="Z8570" s="402"/>
    </row>
    <row r="8571" spans="23:26" x14ac:dyDescent="0.2">
      <c r="W8571" s="402"/>
      <c r="X8571" s="402"/>
      <c r="Y8571" s="402"/>
      <c r="Z8571" s="402"/>
    </row>
    <row r="8572" spans="23:26" x14ac:dyDescent="0.2">
      <c r="W8572" s="402"/>
      <c r="X8572" s="402"/>
      <c r="Y8572" s="402"/>
      <c r="Z8572" s="402"/>
    </row>
    <row r="8573" spans="23:26" x14ac:dyDescent="0.2">
      <c r="W8573" s="402"/>
      <c r="X8573" s="402"/>
      <c r="Y8573" s="402"/>
      <c r="Z8573" s="402"/>
    </row>
    <row r="8574" spans="23:26" x14ac:dyDescent="0.2">
      <c r="W8574" s="402"/>
      <c r="X8574" s="402"/>
      <c r="Y8574" s="402"/>
      <c r="Z8574" s="402"/>
    </row>
    <row r="8575" spans="23:26" x14ac:dyDescent="0.2">
      <c r="W8575" s="402"/>
      <c r="X8575" s="402"/>
      <c r="Y8575" s="402"/>
      <c r="Z8575" s="402"/>
    </row>
    <row r="8576" spans="23:26" x14ac:dyDescent="0.2">
      <c r="W8576" s="402"/>
      <c r="X8576" s="402"/>
      <c r="Y8576" s="402"/>
      <c r="Z8576" s="402"/>
    </row>
    <row r="8577" spans="23:26" x14ac:dyDescent="0.2">
      <c r="W8577" s="402"/>
      <c r="X8577" s="402"/>
      <c r="Y8577" s="402"/>
      <c r="Z8577" s="402"/>
    </row>
    <row r="8578" spans="23:26" x14ac:dyDescent="0.2">
      <c r="W8578" s="402"/>
      <c r="X8578" s="402"/>
      <c r="Y8578" s="402"/>
      <c r="Z8578" s="402"/>
    </row>
    <row r="8579" spans="23:26" x14ac:dyDescent="0.2">
      <c r="W8579" s="402"/>
      <c r="X8579" s="402"/>
      <c r="Y8579" s="402"/>
      <c r="Z8579" s="402"/>
    </row>
    <row r="8580" spans="23:26" x14ac:dyDescent="0.2">
      <c r="W8580" s="402"/>
      <c r="X8580" s="402"/>
      <c r="Y8580" s="402"/>
      <c r="Z8580" s="402"/>
    </row>
    <row r="8581" spans="23:26" x14ac:dyDescent="0.2">
      <c r="W8581" s="402"/>
      <c r="X8581" s="402"/>
      <c r="Y8581" s="402"/>
      <c r="Z8581" s="402"/>
    </row>
    <row r="8582" spans="23:26" x14ac:dyDescent="0.2">
      <c r="W8582" s="402"/>
      <c r="X8582" s="402"/>
      <c r="Y8582" s="402"/>
      <c r="Z8582" s="402"/>
    </row>
    <row r="8583" spans="23:26" x14ac:dyDescent="0.2">
      <c r="W8583" s="402"/>
      <c r="X8583" s="402"/>
      <c r="Y8583" s="402"/>
      <c r="Z8583" s="402"/>
    </row>
    <row r="8584" spans="23:26" x14ac:dyDescent="0.2">
      <c r="W8584" s="402"/>
      <c r="X8584" s="402"/>
      <c r="Y8584" s="402"/>
      <c r="Z8584" s="402"/>
    </row>
    <row r="8585" spans="23:26" x14ac:dyDescent="0.2">
      <c r="W8585" s="402"/>
      <c r="X8585" s="402"/>
      <c r="Y8585" s="402"/>
      <c r="Z8585" s="402"/>
    </row>
    <row r="8586" spans="23:26" x14ac:dyDescent="0.2">
      <c r="W8586" s="402"/>
      <c r="X8586" s="402"/>
      <c r="Y8586" s="402"/>
      <c r="Z8586" s="402"/>
    </row>
    <row r="8587" spans="23:26" x14ac:dyDescent="0.2">
      <c r="W8587" s="402"/>
      <c r="X8587" s="402"/>
      <c r="Y8587" s="402"/>
      <c r="Z8587" s="402"/>
    </row>
    <row r="8588" spans="23:26" x14ac:dyDescent="0.2">
      <c r="W8588" s="402"/>
      <c r="X8588" s="402"/>
      <c r="Y8588" s="402"/>
      <c r="Z8588" s="402"/>
    </row>
    <row r="8589" spans="23:26" x14ac:dyDescent="0.2">
      <c r="W8589" s="402"/>
      <c r="X8589" s="402"/>
      <c r="Y8589" s="402"/>
      <c r="Z8589" s="402"/>
    </row>
    <row r="8590" spans="23:26" x14ac:dyDescent="0.2">
      <c r="W8590" s="402"/>
      <c r="X8590" s="402"/>
      <c r="Y8590" s="402"/>
      <c r="Z8590" s="402"/>
    </row>
    <row r="8591" spans="23:26" x14ac:dyDescent="0.2">
      <c r="W8591" s="402"/>
      <c r="X8591" s="402"/>
      <c r="Y8591" s="402"/>
      <c r="Z8591" s="402"/>
    </row>
    <row r="8592" spans="23:26" x14ac:dyDescent="0.2">
      <c r="W8592" s="402"/>
      <c r="X8592" s="402"/>
      <c r="Y8592" s="402"/>
      <c r="Z8592" s="402"/>
    </row>
    <row r="8593" spans="23:26" x14ac:dyDescent="0.2">
      <c r="W8593" s="402"/>
      <c r="X8593" s="402"/>
      <c r="Y8593" s="402"/>
      <c r="Z8593" s="402"/>
    </row>
    <row r="8594" spans="23:26" x14ac:dyDescent="0.2">
      <c r="W8594" s="402"/>
      <c r="X8594" s="402"/>
      <c r="Y8594" s="402"/>
      <c r="Z8594" s="402"/>
    </row>
    <row r="8595" spans="23:26" x14ac:dyDescent="0.2">
      <c r="W8595" s="402"/>
      <c r="X8595" s="402"/>
      <c r="Y8595" s="402"/>
      <c r="Z8595" s="402"/>
    </row>
    <row r="8596" spans="23:26" x14ac:dyDescent="0.2">
      <c r="W8596" s="402"/>
      <c r="X8596" s="402"/>
      <c r="Y8596" s="402"/>
      <c r="Z8596" s="402"/>
    </row>
    <row r="8597" spans="23:26" x14ac:dyDescent="0.2">
      <c r="W8597" s="402"/>
      <c r="X8597" s="402"/>
      <c r="Y8597" s="402"/>
      <c r="Z8597" s="402"/>
    </row>
    <row r="8598" spans="23:26" x14ac:dyDescent="0.2">
      <c r="W8598" s="402"/>
      <c r="X8598" s="402"/>
      <c r="Y8598" s="402"/>
      <c r="Z8598" s="402"/>
    </row>
    <row r="8599" spans="23:26" x14ac:dyDescent="0.2">
      <c r="W8599" s="402"/>
      <c r="X8599" s="402"/>
      <c r="Y8599" s="402"/>
      <c r="Z8599" s="402"/>
    </row>
    <row r="8600" spans="23:26" x14ac:dyDescent="0.2">
      <c r="W8600" s="402"/>
      <c r="X8600" s="402"/>
      <c r="Y8600" s="402"/>
      <c r="Z8600" s="402"/>
    </row>
    <row r="8601" spans="23:26" x14ac:dyDescent="0.2">
      <c r="W8601" s="402"/>
      <c r="X8601" s="402"/>
      <c r="Y8601" s="402"/>
      <c r="Z8601" s="402"/>
    </row>
    <row r="8602" spans="23:26" x14ac:dyDescent="0.2">
      <c r="W8602" s="402"/>
      <c r="X8602" s="402"/>
      <c r="Y8602" s="402"/>
      <c r="Z8602" s="402"/>
    </row>
    <row r="8603" spans="23:26" x14ac:dyDescent="0.2">
      <c r="W8603" s="402"/>
      <c r="X8603" s="402"/>
      <c r="Y8603" s="402"/>
      <c r="Z8603" s="402"/>
    </row>
    <row r="8604" spans="23:26" x14ac:dyDescent="0.2">
      <c r="W8604" s="402"/>
      <c r="X8604" s="402"/>
      <c r="Y8604" s="402"/>
      <c r="Z8604" s="402"/>
    </row>
    <row r="8605" spans="23:26" x14ac:dyDescent="0.2">
      <c r="W8605" s="402"/>
      <c r="X8605" s="402"/>
      <c r="Y8605" s="402"/>
      <c r="Z8605" s="402"/>
    </row>
    <row r="8606" spans="23:26" x14ac:dyDescent="0.2">
      <c r="W8606" s="402"/>
      <c r="X8606" s="402"/>
      <c r="Y8606" s="402"/>
      <c r="Z8606" s="402"/>
    </row>
    <row r="8607" spans="23:26" x14ac:dyDescent="0.2">
      <c r="W8607" s="402"/>
      <c r="X8607" s="402"/>
      <c r="Y8607" s="402"/>
      <c r="Z8607" s="402"/>
    </row>
    <row r="8608" spans="23:26" x14ac:dyDescent="0.2">
      <c r="W8608" s="402"/>
      <c r="X8608" s="402"/>
      <c r="Y8608" s="402"/>
      <c r="Z8608" s="402"/>
    </row>
    <row r="8609" spans="23:26" x14ac:dyDescent="0.2">
      <c r="W8609" s="402"/>
      <c r="X8609" s="402"/>
      <c r="Y8609" s="402"/>
      <c r="Z8609" s="402"/>
    </row>
    <row r="8610" spans="23:26" x14ac:dyDescent="0.2">
      <c r="W8610" s="402"/>
      <c r="X8610" s="402"/>
      <c r="Y8610" s="402"/>
      <c r="Z8610" s="402"/>
    </row>
    <row r="8611" spans="23:26" x14ac:dyDescent="0.2">
      <c r="W8611" s="402"/>
      <c r="X8611" s="402"/>
      <c r="Y8611" s="402"/>
      <c r="Z8611" s="402"/>
    </row>
    <row r="8612" spans="23:26" x14ac:dyDescent="0.2">
      <c r="W8612" s="402"/>
      <c r="X8612" s="402"/>
      <c r="Y8612" s="402"/>
      <c r="Z8612" s="402"/>
    </row>
    <row r="8613" spans="23:26" x14ac:dyDescent="0.2">
      <c r="W8613" s="402"/>
      <c r="X8613" s="402"/>
      <c r="Y8613" s="402"/>
      <c r="Z8613" s="402"/>
    </row>
    <row r="8614" spans="23:26" x14ac:dyDescent="0.2">
      <c r="W8614" s="402"/>
      <c r="X8614" s="402"/>
      <c r="Y8614" s="402"/>
      <c r="Z8614" s="402"/>
    </row>
    <row r="8615" spans="23:26" x14ac:dyDescent="0.2">
      <c r="W8615" s="402"/>
      <c r="X8615" s="402"/>
      <c r="Y8615" s="402"/>
      <c r="Z8615" s="402"/>
    </row>
    <row r="8616" spans="23:26" x14ac:dyDescent="0.2">
      <c r="W8616" s="402"/>
      <c r="X8616" s="402"/>
      <c r="Y8616" s="402"/>
      <c r="Z8616" s="402"/>
    </row>
    <row r="8617" spans="23:26" x14ac:dyDescent="0.2">
      <c r="W8617" s="402"/>
      <c r="X8617" s="402"/>
      <c r="Y8617" s="402"/>
      <c r="Z8617" s="402"/>
    </row>
    <row r="8618" spans="23:26" x14ac:dyDescent="0.2">
      <c r="W8618" s="402"/>
      <c r="X8618" s="402"/>
      <c r="Y8618" s="402"/>
      <c r="Z8618" s="402"/>
    </row>
    <row r="8619" spans="23:26" x14ac:dyDescent="0.2">
      <c r="W8619" s="402"/>
      <c r="X8619" s="402"/>
      <c r="Y8619" s="402"/>
      <c r="Z8619" s="402"/>
    </row>
    <row r="8620" spans="23:26" x14ac:dyDescent="0.2">
      <c r="W8620" s="402"/>
      <c r="X8620" s="402"/>
      <c r="Y8620" s="402"/>
      <c r="Z8620" s="402"/>
    </row>
    <row r="8621" spans="23:26" x14ac:dyDescent="0.2">
      <c r="W8621" s="402"/>
      <c r="X8621" s="402"/>
      <c r="Y8621" s="402"/>
      <c r="Z8621" s="402"/>
    </row>
    <row r="8622" spans="23:26" x14ac:dyDescent="0.2">
      <c r="W8622" s="402"/>
      <c r="X8622" s="402"/>
      <c r="Y8622" s="402"/>
      <c r="Z8622" s="402"/>
    </row>
    <row r="8623" spans="23:26" x14ac:dyDescent="0.2">
      <c r="W8623" s="402"/>
      <c r="X8623" s="402"/>
      <c r="Y8623" s="402"/>
      <c r="Z8623" s="402"/>
    </row>
    <row r="8624" spans="23:26" x14ac:dyDescent="0.2">
      <c r="W8624" s="402"/>
      <c r="X8624" s="402"/>
      <c r="Y8624" s="402"/>
      <c r="Z8624" s="402"/>
    </row>
    <row r="8625" spans="23:26" x14ac:dyDescent="0.2">
      <c r="W8625" s="402"/>
      <c r="X8625" s="402"/>
      <c r="Y8625" s="402"/>
      <c r="Z8625" s="402"/>
    </row>
    <row r="8626" spans="23:26" x14ac:dyDescent="0.2">
      <c r="W8626" s="402"/>
      <c r="X8626" s="402"/>
      <c r="Y8626" s="402"/>
      <c r="Z8626" s="402"/>
    </row>
    <row r="8627" spans="23:26" x14ac:dyDescent="0.2">
      <c r="W8627" s="402"/>
      <c r="X8627" s="402"/>
      <c r="Y8627" s="402"/>
      <c r="Z8627" s="402"/>
    </row>
    <row r="8628" spans="23:26" x14ac:dyDescent="0.2">
      <c r="W8628" s="402"/>
      <c r="X8628" s="402"/>
      <c r="Y8628" s="402"/>
      <c r="Z8628" s="402"/>
    </row>
    <row r="8629" spans="23:26" x14ac:dyDescent="0.2">
      <c r="W8629" s="402"/>
      <c r="X8629" s="402"/>
      <c r="Y8629" s="402"/>
      <c r="Z8629" s="402"/>
    </row>
    <row r="8630" spans="23:26" x14ac:dyDescent="0.2">
      <c r="W8630" s="402"/>
      <c r="X8630" s="402"/>
      <c r="Y8630" s="402"/>
      <c r="Z8630" s="402"/>
    </row>
    <row r="8631" spans="23:26" x14ac:dyDescent="0.2">
      <c r="W8631" s="402"/>
      <c r="X8631" s="402"/>
      <c r="Y8631" s="402"/>
      <c r="Z8631" s="402"/>
    </row>
    <row r="8632" spans="23:26" x14ac:dyDescent="0.2">
      <c r="W8632" s="402"/>
      <c r="X8632" s="402"/>
      <c r="Y8632" s="402"/>
      <c r="Z8632" s="402"/>
    </row>
    <row r="8633" spans="23:26" x14ac:dyDescent="0.2">
      <c r="W8633" s="402"/>
      <c r="X8633" s="402"/>
      <c r="Y8633" s="402"/>
      <c r="Z8633" s="402"/>
    </row>
    <row r="8634" spans="23:26" x14ac:dyDescent="0.2">
      <c r="W8634" s="402"/>
      <c r="X8634" s="402"/>
      <c r="Y8634" s="402"/>
      <c r="Z8634" s="402"/>
    </row>
    <row r="8635" spans="23:26" x14ac:dyDescent="0.2">
      <c r="W8635" s="402"/>
      <c r="X8635" s="402"/>
      <c r="Y8635" s="402"/>
      <c r="Z8635" s="402"/>
    </row>
    <row r="8636" spans="23:26" x14ac:dyDescent="0.2">
      <c r="W8636" s="402"/>
      <c r="X8636" s="402"/>
      <c r="Y8636" s="402"/>
      <c r="Z8636" s="402"/>
    </row>
    <row r="8637" spans="23:26" x14ac:dyDescent="0.2">
      <c r="W8637" s="402"/>
      <c r="X8637" s="402"/>
      <c r="Y8637" s="402"/>
      <c r="Z8637" s="402"/>
    </row>
    <row r="8638" spans="23:26" x14ac:dyDescent="0.2">
      <c r="W8638" s="402"/>
      <c r="X8638" s="402"/>
      <c r="Y8638" s="402"/>
      <c r="Z8638" s="402"/>
    </row>
    <row r="8639" spans="23:26" x14ac:dyDescent="0.2">
      <c r="W8639" s="402"/>
      <c r="X8639" s="402"/>
      <c r="Y8639" s="402"/>
      <c r="Z8639" s="402"/>
    </row>
    <row r="8640" spans="23:26" x14ac:dyDescent="0.2">
      <c r="W8640" s="402"/>
      <c r="X8640" s="402"/>
      <c r="Y8640" s="402"/>
      <c r="Z8640" s="402"/>
    </row>
    <row r="8641" spans="23:26" x14ac:dyDescent="0.2">
      <c r="W8641" s="402"/>
      <c r="X8641" s="402"/>
      <c r="Y8641" s="402"/>
      <c r="Z8641" s="402"/>
    </row>
    <row r="8642" spans="23:26" x14ac:dyDescent="0.2">
      <c r="W8642" s="402"/>
      <c r="X8642" s="402"/>
      <c r="Y8642" s="402"/>
      <c r="Z8642" s="402"/>
    </row>
    <row r="8643" spans="23:26" x14ac:dyDescent="0.2">
      <c r="W8643" s="402"/>
      <c r="X8643" s="402"/>
      <c r="Y8643" s="402"/>
      <c r="Z8643" s="402"/>
    </row>
    <row r="8644" spans="23:26" x14ac:dyDescent="0.2">
      <c r="W8644" s="402"/>
      <c r="X8644" s="402"/>
      <c r="Y8644" s="402"/>
      <c r="Z8644" s="402"/>
    </row>
    <row r="8645" spans="23:26" x14ac:dyDescent="0.2">
      <c r="W8645" s="402"/>
      <c r="X8645" s="402"/>
      <c r="Y8645" s="402"/>
      <c r="Z8645" s="402"/>
    </row>
    <row r="8646" spans="23:26" x14ac:dyDescent="0.2">
      <c r="W8646" s="402"/>
      <c r="X8646" s="402"/>
      <c r="Y8646" s="402"/>
      <c r="Z8646" s="402"/>
    </row>
    <row r="8647" spans="23:26" x14ac:dyDescent="0.2">
      <c r="W8647" s="402"/>
      <c r="X8647" s="402"/>
      <c r="Y8647" s="402"/>
      <c r="Z8647" s="402"/>
    </row>
    <row r="8648" spans="23:26" x14ac:dyDescent="0.2">
      <c r="W8648" s="402"/>
      <c r="X8648" s="402"/>
      <c r="Y8648" s="402"/>
      <c r="Z8648" s="402"/>
    </row>
    <row r="8649" spans="23:26" x14ac:dyDescent="0.2">
      <c r="W8649" s="402"/>
      <c r="X8649" s="402"/>
      <c r="Y8649" s="402"/>
      <c r="Z8649" s="402"/>
    </row>
    <row r="8650" spans="23:26" x14ac:dyDescent="0.2">
      <c r="W8650" s="402"/>
      <c r="X8650" s="402"/>
      <c r="Y8650" s="402"/>
      <c r="Z8650" s="402"/>
    </row>
    <row r="8651" spans="23:26" x14ac:dyDescent="0.2">
      <c r="W8651" s="402"/>
      <c r="X8651" s="402"/>
      <c r="Y8651" s="402"/>
      <c r="Z8651" s="402"/>
    </row>
    <row r="8652" spans="23:26" x14ac:dyDescent="0.2">
      <c r="W8652" s="402"/>
      <c r="X8652" s="402"/>
      <c r="Y8652" s="402"/>
      <c r="Z8652" s="402"/>
    </row>
    <row r="8653" spans="23:26" x14ac:dyDescent="0.2">
      <c r="W8653" s="402"/>
      <c r="X8653" s="402"/>
      <c r="Y8653" s="402"/>
      <c r="Z8653" s="402"/>
    </row>
    <row r="8654" spans="23:26" x14ac:dyDescent="0.2">
      <c r="W8654" s="402"/>
      <c r="X8654" s="402"/>
      <c r="Y8654" s="402"/>
      <c r="Z8654" s="402"/>
    </row>
    <row r="8655" spans="23:26" x14ac:dyDescent="0.2">
      <c r="W8655" s="402"/>
      <c r="X8655" s="402"/>
      <c r="Y8655" s="402"/>
      <c r="Z8655" s="402"/>
    </row>
    <row r="8656" spans="23:26" x14ac:dyDescent="0.2">
      <c r="W8656" s="402"/>
      <c r="X8656" s="402"/>
      <c r="Y8656" s="402"/>
      <c r="Z8656" s="402"/>
    </row>
    <row r="8657" spans="23:26" x14ac:dyDescent="0.2">
      <c r="W8657" s="402"/>
      <c r="X8657" s="402"/>
      <c r="Y8657" s="402"/>
      <c r="Z8657" s="402"/>
    </row>
    <row r="8658" spans="23:26" x14ac:dyDescent="0.2">
      <c r="W8658" s="402"/>
      <c r="X8658" s="402"/>
      <c r="Y8658" s="402"/>
      <c r="Z8658" s="402"/>
    </row>
    <row r="8659" spans="23:26" x14ac:dyDescent="0.2">
      <c r="W8659" s="402"/>
      <c r="X8659" s="402"/>
      <c r="Y8659" s="402"/>
      <c r="Z8659" s="402"/>
    </row>
    <row r="8660" spans="23:26" x14ac:dyDescent="0.2">
      <c r="W8660" s="402"/>
      <c r="X8660" s="402"/>
      <c r="Y8660" s="402"/>
      <c r="Z8660" s="402"/>
    </row>
    <row r="8661" spans="23:26" x14ac:dyDescent="0.2">
      <c r="W8661" s="402"/>
      <c r="X8661" s="402"/>
      <c r="Y8661" s="402"/>
      <c r="Z8661" s="402"/>
    </row>
    <row r="8662" spans="23:26" x14ac:dyDescent="0.2">
      <c r="W8662" s="402"/>
      <c r="X8662" s="402"/>
      <c r="Y8662" s="402"/>
      <c r="Z8662" s="402"/>
    </row>
    <row r="8663" spans="23:26" x14ac:dyDescent="0.2">
      <c r="W8663" s="402"/>
      <c r="X8663" s="402"/>
      <c r="Y8663" s="402"/>
      <c r="Z8663" s="402"/>
    </row>
    <row r="8664" spans="23:26" x14ac:dyDescent="0.2">
      <c r="W8664" s="402"/>
      <c r="X8664" s="402"/>
      <c r="Y8664" s="402"/>
      <c r="Z8664" s="402"/>
    </row>
    <row r="8665" spans="23:26" x14ac:dyDescent="0.2">
      <c r="W8665" s="402"/>
      <c r="X8665" s="402"/>
      <c r="Y8665" s="402"/>
      <c r="Z8665" s="402"/>
    </row>
    <row r="8666" spans="23:26" x14ac:dyDescent="0.2">
      <c r="W8666" s="402"/>
      <c r="X8666" s="402"/>
      <c r="Y8666" s="402"/>
      <c r="Z8666" s="402"/>
    </row>
    <row r="8667" spans="23:26" x14ac:dyDescent="0.2">
      <c r="W8667" s="402"/>
      <c r="X8667" s="402"/>
      <c r="Y8667" s="402"/>
      <c r="Z8667" s="402"/>
    </row>
    <row r="8668" spans="23:26" x14ac:dyDescent="0.2">
      <c r="W8668" s="402"/>
      <c r="X8668" s="402"/>
      <c r="Y8668" s="402"/>
      <c r="Z8668" s="402"/>
    </row>
    <row r="8669" spans="23:26" x14ac:dyDescent="0.2">
      <c r="W8669" s="402"/>
      <c r="X8669" s="402"/>
      <c r="Y8669" s="402"/>
      <c r="Z8669" s="402"/>
    </row>
    <row r="8670" spans="23:26" x14ac:dyDescent="0.2">
      <c r="W8670" s="402"/>
      <c r="X8670" s="402"/>
      <c r="Y8670" s="402"/>
      <c r="Z8670" s="402"/>
    </row>
    <row r="8671" spans="23:26" x14ac:dyDescent="0.2">
      <c r="W8671" s="402"/>
      <c r="X8671" s="402"/>
      <c r="Y8671" s="402"/>
      <c r="Z8671" s="402"/>
    </row>
    <row r="8672" spans="23:26" x14ac:dyDescent="0.2">
      <c r="W8672" s="402"/>
      <c r="X8672" s="402"/>
      <c r="Y8672" s="402"/>
      <c r="Z8672" s="402"/>
    </row>
    <row r="8673" spans="23:26" x14ac:dyDescent="0.2">
      <c r="W8673" s="402"/>
      <c r="X8673" s="402"/>
      <c r="Y8673" s="402"/>
      <c r="Z8673" s="402"/>
    </row>
    <row r="8674" spans="23:26" x14ac:dyDescent="0.2">
      <c r="W8674" s="402"/>
      <c r="X8674" s="402"/>
      <c r="Y8674" s="402"/>
      <c r="Z8674" s="402"/>
    </row>
    <row r="8675" spans="23:26" x14ac:dyDescent="0.2">
      <c r="W8675" s="402"/>
      <c r="X8675" s="402"/>
      <c r="Y8675" s="402"/>
      <c r="Z8675" s="402"/>
    </row>
    <row r="8676" spans="23:26" x14ac:dyDescent="0.2">
      <c r="W8676" s="402"/>
      <c r="X8676" s="402"/>
      <c r="Y8676" s="402"/>
      <c r="Z8676" s="402"/>
    </row>
    <row r="8677" spans="23:26" x14ac:dyDescent="0.2">
      <c r="W8677" s="402"/>
      <c r="X8677" s="402"/>
      <c r="Y8677" s="402"/>
      <c r="Z8677" s="402"/>
    </row>
    <row r="8678" spans="23:26" x14ac:dyDescent="0.2">
      <c r="W8678" s="402"/>
      <c r="X8678" s="402"/>
      <c r="Y8678" s="402"/>
      <c r="Z8678" s="402"/>
    </row>
    <row r="8679" spans="23:26" x14ac:dyDescent="0.2">
      <c r="W8679" s="402"/>
      <c r="X8679" s="402"/>
      <c r="Y8679" s="402"/>
      <c r="Z8679" s="402"/>
    </row>
    <row r="8680" spans="23:26" x14ac:dyDescent="0.2">
      <c r="W8680" s="402"/>
      <c r="X8680" s="402"/>
      <c r="Y8680" s="402"/>
      <c r="Z8680" s="402"/>
    </row>
    <row r="8681" spans="23:26" x14ac:dyDescent="0.2">
      <c r="W8681" s="402"/>
      <c r="X8681" s="402"/>
      <c r="Y8681" s="402"/>
      <c r="Z8681" s="402"/>
    </row>
    <row r="8682" spans="23:26" x14ac:dyDescent="0.2">
      <c r="W8682" s="402"/>
      <c r="X8682" s="402"/>
      <c r="Y8682" s="402"/>
      <c r="Z8682" s="402"/>
    </row>
    <row r="8683" spans="23:26" x14ac:dyDescent="0.2">
      <c r="W8683" s="402"/>
      <c r="X8683" s="402"/>
      <c r="Y8683" s="402"/>
      <c r="Z8683" s="402"/>
    </row>
    <row r="8684" spans="23:26" x14ac:dyDescent="0.2">
      <c r="W8684" s="402"/>
      <c r="X8684" s="402"/>
      <c r="Y8684" s="402"/>
      <c r="Z8684" s="402"/>
    </row>
    <row r="8685" spans="23:26" x14ac:dyDescent="0.2">
      <c r="W8685" s="402"/>
      <c r="X8685" s="402"/>
      <c r="Y8685" s="402"/>
      <c r="Z8685" s="402"/>
    </row>
    <row r="8686" spans="23:26" x14ac:dyDescent="0.2">
      <c r="W8686" s="402"/>
      <c r="X8686" s="402"/>
      <c r="Y8686" s="402"/>
      <c r="Z8686" s="402"/>
    </row>
    <row r="8687" spans="23:26" x14ac:dyDescent="0.2">
      <c r="W8687" s="402"/>
      <c r="X8687" s="402"/>
      <c r="Y8687" s="402"/>
      <c r="Z8687" s="402"/>
    </row>
    <row r="8688" spans="23:26" x14ac:dyDescent="0.2">
      <c r="W8688" s="402"/>
      <c r="X8688" s="402"/>
      <c r="Y8688" s="402"/>
      <c r="Z8688" s="402"/>
    </row>
    <row r="8689" spans="23:26" x14ac:dyDescent="0.2">
      <c r="W8689" s="402"/>
      <c r="X8689" s="402"/>
      <c r="Y8689" s="402"/>
      <c r="Z8689" s="402"/>
    </row>
    <row r="8690" spans="23:26" x14ac:dyDescent="0.2">
      <c r="W8690" s="402"/>
      <c r="X8690" s="402"/>
      <c r="Y8690" s="402"/>
      <c r="Z8690" s="402"/>
    </row>
    <row r="8691" spans="23:26" x14ac:dyDescent="0.2">
      <c r="W8691" s="402"/>
      <c r="X8691" s="402"/>
      <c r="Y8691" s="402"/>
      <c r="Z8691" s="402"/>
    </row>
    <row r="8692" spans="23:26" x14ac:dyDescent="0.2">
      <c r="W8692" s="402"/>
      <c r="X8692" s="402"/>
      <c r="Y8692" s="402"/>
      <c r="Z8692" s="402"/>
    </row>
    <row r="8693" spans="23:26" x14ac:dyDescent="0.2">
      <c r="W8693" s="402"/>
      <c r="X8693" s="402"/>
      <c r="Y8693" s="402"/>
      <c r="Z8693" s="402"/>
    </row>
    <row r="8694" spans="23:26" x14ac:dyDescent="0.2">
      <c r="W8694" s="402"/>
      <c r="X8694" s="402"/>
      <c r="Y8694" s="402"/>
      <c r="Z8694" s="402"/>
    </row>
    <row r="8695" spans="23:26" x14ac:dyDescent="0.2">
      <c r="W8695" s="402"/>
      <c r="X8695" s="402"/>
      <c r="Y8695" s="402"/>
      <c r="Z8695" s="402"/>
    </row>
    <row r="8696" spans="23:26" x14ac:dyDescent="0.2">
      <c r="W8696" s="402"/>
      <c r="X8696" s="402"/>
      <c r="Y8696" s="402"/>
      <c r="Z8696" s="402"/>
    </row>
    <row r="8697" spans="23:26" x14ac:dyDescent="0.2">
      <c r="W8697" s="402"/>
      <c r="X8697" s="402"/>
      <c r="Y8697" s="402"/>
      <c r="Z8697" s="402"/>
    </row>
    <row r="8698" spans="23:26" x14ac:dyDescent="0.2">
      <c r="W8698" s="402"/>
      <c r="X8698" s="402"/>
      <c r="Y8698" s="402"/>
      <c r="Z8698" s="402"/>
    </row>
    <row r="8699" spans="23:26" x14ac:dyDescent="0.2">
      <c r="W8699" s="402"/>
      <c r="X8699" s="402"/>
      <c r="Y8699" s="402"/>
      <c r="Z8699" s="402"/>
    </row>
    <row r="8700" spans="23:26" x14ac:dyDescent="0.2">
      <c r="W8700" s="402"/>
      <c r="X8700" s="402"/>
      <c r="Y8700" s="402"/>
      <c r="Z8700" s="402"/>
    </row>
    <row r="8701" spans="23:26" x14ac:dyDescent="0.2">
      <c r="W8701" s="402"/>
      <c r="X8701" s="402"/>
      <c r="Y8701" s="402"/>
      <c r="Z8701" s="402"/>
    </row>
    <row r="8702" spans="23:26" x14ac:dyDescent="0.2">
      <c r="W8702" s="402"/>
      <c r="X8702" s="402"/>
      <c r="Y8702" s="402"/>
      <c r="Z8702" s="402"/>
    </row>
    <row r="8703" spans="23:26" x14ac:dyDescent="0.2">
      <c r="W8703" s="402"/>
      <c r="X8703" s="402"/>
      <c r="Y8703" s="402"/>
      <c r="Z8703" s="402"/>
    </row>
    <row r="8704" spans="23:26" x14ac:dyDescent="0.2">
      <c r="W8704" s="402"/>
      <c r="X8704" s="402"/>
      <c r="Y8704" s="402"/>
      <c r="Z8704" s="402"/>
    </row>
    <row r="8705" spans="23:26" x14ac:dyDescent="0.2">
      <c r="W8705" s="402"/>
      <c r="X8705" s="402"/>
      <c r="Y8705" s="402"/>
      <c r="Z8705" s="402"/>
    </row>
    <row r="8706" spans="23:26" x14ac:dyDescent="0.2">
      <c r="W8706" s="402"/>
      <c r="X8706" s="402"/>
      <c r="Y8706" s="402"/>
      <c r="Z8706" s="402"/>
    </row>
    <row r="8707" spans="23:26" x14ac:dyDescent="0.2">
      <c r="W8707" s="402"/>
      <c r="X8707" s="402"/>
      <c r="Y8707" s="402"/>
      <c r="Z8707" s="402"/>
    </row>
    <row r="8708" spans="23:26" x14ac:dyDescent="0.2">
      <c r="W8708" s="402"/>
      <c r="X8708" s="402"/>
      <c r="Y8708" s="402"/>
      <c r="Z8708" s="402"/>
    </row>
    <row r="8709" spans="23:26" x14ac:dyDescent="0.2">
      <c r="W8709" s="402"/>
      <c r="X8709" s="402"/>
      <c r="Y8709" s="402"/>
      <c r="Z8709" s="402"/>
    </row>
    <row r="8710" spans="23:26" x14ac:dyDescent="0.2">
      <c r="W8710" s="402"/>
      <c r="X8710" s="402"/>
      <c r="Y8710" s="402"/>
      <c r="Z8710" s="402"/>
    </row>
    <row r="8711" spans="23:26" x14ac:dyDescent="0.2">
      <c r="W8711" s="402"/>
      <c r="X8711" s="402"/>
      <c r="Y8711" s="402"/>
      <c r="Z8711" s="402"/>
    </row>
    <row r="8712" spans="23:26" x14ac:dyDescent="0.2">
      <c r="W8712" s="402"/>
      <c r="X8712" s="402"/>
      <c r="Y8712" s="402"/>
      <c r="Z8712" s="402"/>
    </row>
    <row r="8713" spans="23:26" x14ac:dyDescent="0.2">
      <c r="W8713" s="402"/>
      <c r="X8713" s="402"/>
      <c r="Y8713" s="402"/>
      <c r="Z8713" s="402"/>
    </row>
    <row r="8714" spans="23:26" x14ac:dyDescent="0.2">
      <c r="W8714" s="402"/>
      <c r="X8714" s="402"/>
      <c r="Y8714" s="402"/>
      <c r="Z8714" s="402"/>
    </row>
    <row r="8715" spans="23:26" x14ac:dyDescent="0.2">
      <c r="W8715" s="402"/>
      <c r="X8715" s="402"/>
      <c r="Y8715" s="402"/>
      <c r="Z8715" s="402"/>
    </row>
    <row r="8716" spans="23:26" x14ac:dyDescent="0.2">
      <c r="W8716" s="402"/>
      <c r="X8716" s="402"/>
      <c r="Y8716" s="402"/>
      <c r="Z8716" s="402"/>
    </row>
    <row r="8717" spans="23:26" x14ac:dyDescent="0.2">
      <c r="W8717" s="402"/>
      <c r="X8717" s="402"/>
      <c r="Y8717" s="402"/>
      <c r="Z8717" s="402"/>
    </row>
    <row r="8718" spans="23:26" x14ac:dyDescent="0.2">
      <c r="W8718" s="402"/>
      <c r="X8718" s="402"/>
      <c r="Y8718" s="402"/>
      <c r="Z8718" s="402"/>
    </row>
    <row r="8719" spans="23:26" x14ac:dyDescent="0.2">
      <c r="W8719" s="402"/>
      <c r="X8719" s="402"/>
      <c r="Y8719" s="402"/>
      <c r="Z8719" s="402"/>
    </row>
    <row r="8720" spans="23:26" x14ac:dyDescent="0.2">
      <c r="W8720" s="402"/>
      <c r="X8720" s="402"/>
      <c r="Y8720" s="402"/>
      <c r="Z8720" s="402"/>
    </row>
    <row r="8721" spans="23:26" x14ac:dyDescent="0.2">
      <c r="W8721" s="402"/>
      <c r="X8721" s="402"/>
      <c r="Y8721" s="402"/>
      <c r="Z8721" s="402"/>
    </row>
    <row r="8722" spans="23:26" x14ac:dyDescent="0.2">
      <c r="W8722" s="402"/>
      <c r="X8722" s="402"/>
      <c r="Y8722" s="402"/>
      <c r="Z8722" s="402"/>
    </row>
    <row r="8723" spans="23:26" x14ac:dyDescent="0.2">
      <c r="W8723" s="402"/>
      <c r="X8723" s="402"/>
      <c r="Y8723" s="402"/>
      <c r="Z8723" s="402"/>
    </row>
    <row r="8724" spans="23:26" x14ac:dyDescent="0.2">
      <c r="W8724" s="402"/>
      <c r="X8724" s="402"/>
      <c r="Y8724" s="402"/>
      <c r="Z8724" s="402"/>
    </row>
    <row r="8725" spans="23:26" x14ac:dyDescent="0.2">
      <c r="W8725" s="402"/>
      <c r="X8725" s="402"/>
      <c r="Y8725" s="402"/>
      <c r="Z8725" s="402"/>
    </row>
    <row r="8726" spans="23:26" x14ac:dyDescent="0.2">
      <c r="W8726" s="402"/>
      <c r="X8726" s="402"/>
      <c r="Y8726" s="402"/>
      <c r="Z8726" s="402"/>
    </row>
    <row r="8727" spans="23:26" x14ac:dyDescent="0.2">
      <c r="W8727" s="402"/>
      <c r="X8727" s="402"/>
      <c r="Y8727" s="402"/>
      <c r="Z8727" s="402"/>
    </row>
    <row r="8728" spans="23:26" x14ac:dyDescent="0.2">
      <c r="W8728" s="402"/>
      <c r="X8728" s="402"/>
      <c r="Y8728" s="402"/>
      <c r="Z8728" s="402"/>
    </row>
    <row r="8729" spans="23:26" x14ac:dyDescent="0.2">
      <c r="W8729" s="402"/>
      <c r="X8729" s="402"/>
      <c r="Y8729" s="402"/>
      <c r="Z8729" s="402"/>
    </row>
    <row r="8730" spans="23:26" x14ac:dyDescent="0.2">
      <c r="W8730" s="402"/>
      <c r="X8730" s="402"/>
      <c r="Y8730" s="402"/>
      <c r="Z8730" s="402"/>
    </row>
    <row r="8731" spans="23:26" x14ac:dyDescent="0.2">
      <c r="W8731" s="402"/>
      <c r="X8731" s="402"/>
      <c r="Y8731" s="402"/>
      <c r="Z8731" s="402"/>
    </row>
    <row r="8732" spans="23:26" x14ac:dyDescent="0.2">
      <c r="W8732" s="402"/>
      <c r="X8732" s="402"/>
      <c r="Y8732" s="402"/>
      <c r="Z8732" s="402"/>
    </row>
    <row r="8733" spans="23:26" x14ac:dyDescent="0.2">
      <c r="W8733" s="402"/>
      <c r="X8733" s="402"/>
      <c r="Y8733" s="402"/>
      <c r="Z8733" s="402"/>
    </row>
    <row r="8734" spans="23:26" x14ac:dyDescent="0.2">
      <c r="W8734" s="402"/>
      <c r="X8734" s="402"/>
      <c r="Y8734" s="402"/>
      <c r="Z8734" s="402"/>
    </row>
    <row r="8735" spans="23:26" x14ac:dyDescent="0.2">
      <c r="W8735" s="402"/>
      <c r="X8735" s="402"/>
      <c r="Y8735" s="402"/>
      <c r="Z8735" s="402"/>
    </row>
    <row r="8736" spans="23:26" x14ac:dyDescent="0.2">
      <c r="W8736" s="402"/>
      <c r="X8736" s="402"/>
      <c r="Y8736" s="402"/>
      <c r="Z8736" s="402"/>
    </row>
    <row r="8737" spans="23:26" x14ac:dyDescent="0.2">
      <c r="W8737" s="402"/>
      <c r="X8737" s="402"/>
      <c r="Y8737" s="402"/>
      <c r="Z8737" s="402"/>
    </row>
    <row r="8738" spans="23:26" x14ac:dyDescent="0.2">
      <c r="W8738" s="402"/>
      <c r="X8738" s="402"/>
      <c r="Y8738" s="402"/>
      <c r="Z8738" s="402"/>
    </row>
    <row r="8739" spans="23:26" x14ac:dyDescent="0.2">
      <c r="W8739" s="402"/>
      <c r="X8739" s="402"/>
      <c r="Y8739" s="402"/>
      <c r="Z8739" s="402"/>
    </row>
    <row r="8740" spans="23:26" x14ac:dyDescent="0.2">
      <c r="W8740" s="402"/>
      <c r="X8740" s="402"/>
      <c r="Y8740" s="402"/>
      <c r="Z8740" s="402"/>
    </row>
    <row r="8741" spans="23:26" x14ac:dyDescent="0.2">
      <c r="W8741" s="402"/>
      <c r="X8741" s="402"/>
      <c r="Y8741" s="402"/>
      <c r="Z8741" s="402"/>
    </row>
    <row r="8742" spans="23:26" x14ac:dyDescent="0.2">
      <c r="W8742" s="402"/>
      <c r="X8742" s="402"/>
      <c r="Y8742" s="402"/>
      <c r="Z8742" s="402"/>
    </row>
    <row r="8743" spans="23:26" x14ac:dyDescent="0.2">
      <c r="W8743" s="402"/>
      <c r="X8743" s="402"/>
      <c r="Y8743" s="402"/>
      <c r="Z8743" s="402"/>
    </row>
    <row r="8744" spans="23:26" x14ac:dyDescent="0.2">
      <c r="W8744" s="402"/>
      <c r="X8744" s="402"/>
      <c r="Y8744" s="402"/>
      <c r="Z8744" s="402"/>
    </row>
    <row r="8745" spans="23:26" x14ac:dyDescent="0.2">
      <c r="W8745" s="402"/>
      <c r="X8745" s="402"/>
      <c r="Y8745" s="402"/>
      <c r="Z8745" s="402"/>
    </row>
    <row r="8746" spans="23:26" x14ac:dyDescent="0.2">
      <c r="W8746" s="402"/>
      <c r="X8746" s="402"/>
      <c r="Y8746" s="402"/>
      <c r="Z8746" s="402"/>
    </row>
    <row r="8747" spans="23:26" x14ac:dyDescent="0.2">
      <c r="W8747" s="402"/>
      <c r="X8747" s="402"/>
      <c r="Y8747" s="402"/>
      <c r="Z8747" s="402"/>
    </row>
    <row r="8748" spans="23:26" x14ac:dyDescent="0.2">
      <c r="W8748" s="402"/>
      <c r="X8748" s="402"/>
      <c r="Y8748" s="402"/>
      <c r="Z8748" s="402"/>
    </row>
    <row r="8749" spans="23:26" x14ac:dyDescent="0.2">
      <c r="W8749" s="402"/>
      <c r="X8749" s="402"/>
      <c r="Y8749" s="402"/>
      <c r="Z8749" s="402"/>
    </row>
    <row r="8750" spans="23:26" x14ac:dyDescent="0.2">
      <c r="W8750" s="402"/>
      <c r="X8750" s="402"/>
      <c r="Y8750" s="402"/>
      <c r="Z8750" s="402"/>
    </row>
    <row r="8751" spans="23:26" x14ac:dyDescent="0.2">
      <c r="W8751" s="402"/>
      <c r="X8751" s="402"/>
      <c r="Y8751" s="402"/>
      <c r="Z8751" s="402"/>
    </row>
    <row r="8752" spans="23:26" x14ac:dyDescent="0.2">
      <c r="W8752" s="402"/>
      <c r="X8752" s="402"/>
      <c r="Y8752" s="402"/>
      <c r="Z8752" s="402"/>
    </row>
    <row r="8753" spans="23:26" x14ac:dyDescent="0.2">
      <c r="W8753" s="402"/>
      <c r="X8753" s="402"/>
      <c r="Y8753" s="402"/>
      <c r="Z8753" s="402"/>
    </row>
    <row r="8754" spans="23:26" x14ac:dyDescent="0.2">
      <c r="W8754" s="402"/>
      <c r="X8754" s="402"/>
      <c r="Y8754" s="402"/>
      <c r="Z8754" s="402"/>
    </row>
    <row r="8755" spans="23:26" x14ac:dyDescent="0.2">
      <c r="W8755" s="402"/>
      <c r="X8755" s="402"/>
      <c r="Y8755" s="402"/>
      <c r="Z8755" s="402"/>
    </row>
    <row r="8756" spans="23:26" x14ac:dyDescent="0.2">
      <c r="W8756" s="402"/>
      <c r="X8756" s="402"/>
      <c r="Y8756" s="402"/>
      <c r="Z8756" s="402"/>
    </row>
    <row r="8757" spans="23:26" x14ac:dyDescent="0.2">
      <c r="W8757" s="402"/>
      <c r="X8757" s="402"/>
      <c r="Y8757" s="402"/>
      <c r="Z8757" s="402"/>
    </row>
    <row r="8758" spans="23:26" x14ac:dyDescent="0.2">
      <c r="W8758" s="402"/>
      <c r="X8758" s="402"/>
      <c r="Y8758" s="402"/>
      <c r="Z8758" s="402"/>
    </row>
    <row r="8759" spans="23:26" x14ac:dyDescent="0.2">
      <c r="W8759" s="402"/>
      <c r="X8759" s="402"/>
      <c r="Y8759" s="402"/>
      <c r="Z8759" s="402"/>
    </row>
    <row r="8760" spans="23:26" x14ac:dyDescent="0.2">
      <c r="W8760" s="402"/>
      <c r="X8760" s="402"/>
      <c r="Y8760" s="402"/>
      <c r="Z8760" s="402"/>
    </row>
    <row r="8761" spans="23:26" x14ac:dyDescent="0.2">
      <c r="W8761" s="402"/>
      <c r="X8761" s="402"/>
      <c r="Y8761" s="402"/>
      <c r="Z8761" s="402"/>
    </row>
    <row r="8762" spans="23:26" x14ac:dyDescent="0.2">
      <c r="W8762" s="402"/>
      <c r="X8762" s="402"/>
      <c r="Y8762" s="402"/>
      <c r="Z8762" s="402"/>
    </row>
    <row r="8763" spans="23:26" x14ac:dyDescent="0.2">
      <c r="W8763" s="402"/>
      <c r="X8763" s="402"/>
      <c r="Y8763" s="402"/>
      <c r="Z8763" s="402"/>
    </row>
    <row r="8764" spans="23:26" x14ac:dyDescent="0.2">
      <c r="W8764" s="402"/>
      <c r="X8764" s="402"/>
      <c r="Y8764" s="402"/>
      <c r="Z8764" s="402"/>
    </row>
    <row r="8765" spans="23:26" x14ac:dyDescent="0.2">
      <c r="W8765" s="402"/>
      <c r="X8765" s="402"/>
      <c r="Y8765" s="402"/>
      <c r="Z8765" s="402"/>
    </row>
    <row r="8766" spans="23:26" x14ac:dyDescent="0.2">
      <c r="W8766" s="402"/>
      <c r="X8766" s="402"/>
      <c r="Y8766" s="402"/>
      <c r="Z8766" s="402"/>
    </row>
    <row r="8767" spans="23:26" x14ac:dyDescent="0.2">
      <c r="W8767" s="402"/>
      <c r="X8767" s="402"/>
      <c r="Y8767" s="402"/>
      <c r="Z8767" s="402"/>
    </row>
    <row r="8768" spans="23:26" x14ac:dyDescent="0.2">
      <c r="W8768" s="402"/>
      <c r="X8768" s="402"/>
      <c r="Y8768" s="402"/>
      <c r="Z8768" s="402"/>
    </row>
    <row r="8769" spans="23:26" x14ac:dyDescent="0.2">
      <c r="W8769" s="402"/>
      <c r="X8769" s="402"/>
      <c r="Y8769" s="402"/>
      <c r="Z8769" s="402"/>
    </row>
    <row r="8770" spans="23:26" x14ac:dyDescent="0.2">
      <c r="W8770" s="402"/>
      <c r="X8770" s="402"/>
      <c r="Y8770" s="402"/>
      <c r="Z8770" s="402"/>
    </row>
    <row r="8771" spans="23:26" x14ac:dyDescent="0.2">
      <c r="W8771" s="402"/>
      <c r="X8771" s="402"/>
      <c r="Y8771" s="402"/>
      <c r="Z8771" s="402"/>
    </row>
    <row r="8772" spans="23:26" x14ac:dyDescent="0.2">
      <c r="W8772" s="402"/>
      <c r="X8772" s="402"/>
      <c r="Y8772" s="402"/>
      <c r="Z8772" s="402"/>
    </row>
    <row r="8773" spans="23:26" x14ac:dyDescent="0.2">
      <c r="W8773" s="402"/>
      <c r="X8773" s="402"/>
      <c r="Y8773" s="402"/>
      <c r="Z8773" s="402"/>
    </row>
    <row r="8774" spans="23:26" x14ac:dyDescent="0.2">
      <c r="W8774" s="402"/>
      <c r="X8774" s="402"/>
      <c r="Y8774" s="402"/>
      <c r="Z8774" s="402"/>
    </row>
    <row r="8775" spans="23:26" x14ac:dyDescent="0.2">
      <c r="W8775" s="402"/>
      <c r="X8775" s="402"/>
      <c r="Y8775" s="402"/>
      <c r="Z8775" s="402"/>
    </row>
    <row r="8776" spans="23:26" x14ac:dyDescent="0.2">
      <c r="W8776" s="402"/>
      <c r="X8776" s="402"/>
      <c r="Y8776" s="402"/>
      <c r="Z8776" s="402"/>
    </row>
    <row r="8777" spans="23:26" x14ac:dyDescent="0.2">
      <c r="W8777" s="402"/>
      <c r="X8777" s="402"/>
      <c r="Y8777" s="402"/>
      <c r="Z8777" s="402"/>
    </row>
    <row r="8778" spans="23:26" x14ac:dyDescent="0.2">
      <c r="W8778" s="402"/>
      <c r="X8778" s="402"/>
      <c r="Y8778" s="402"/>
      <c r="Z8778" s="402"/>
    </row>
    <row r="8779" spans="23:26" x14ac:dyDescent="0.2">
      <c r="W8779" s="402"/>
      <c r="X8779" s="402"/>
      <c r="Y8779" s="402"/>
      <c r="Z8779" s="402"/>
    </row>
    <row r="8780" spans="23:26" x14ac:dyDescent="0.2">
      <c r="W8780" s="402"/>
      <c r="X8780" s="402"/>
      <c r="Y8780" s="402"/>
      <c r="Z8780" s="402"/>
    </row>
    <row r="8781" spans="23:26" x14ac:dyDescent="0.2">
      <c r="W8781" s="402"/>
      <c r="X8781" s="402"/>
      <c r="Y8781" s="402"/>
      <c r="Z8781" s="402"/>
    </row>
    <row r="8782" spans="23:26" x14ac:dyDescent="0.2">
      <c r="W8782" s="402"/>
      <c r="X8782" s="402"/>
      <c r="Y8782" s="402"/>
      <c r="Z8782" s="402"/>
    </row>
    <row r="8783" spans="23:26" x14ac:dyDescent="0.2">
      <c r="W8783" s="402"/>
      <c r="X8783" s="402"/>
      <c r="Y8783" s="402"/>
      <c r="Z8783" s="402"/>
    </row>
    <row r="8784" spans="23:26" x14ac:dyDescent="0.2">
      <c r="W8784" s="402"/>
      <c r="X8784" s="402"/>
      <c r="Y8784" s="402"/>
      <c r="Z8784" s="402"/>
    </row>
    <row r="8785" spans="23:26" x14ac:dyDescent="0.2">
      <c r="W8785" s="402"/>
      <c r="X8785" s="402"/>
      <c r="Y8785" s="402"/>
      <c r="Z8785" s="402"/>
    </row>
    <row r="8786" spans="23:26" x14ac:dyDescent="0.2">
      <c r="W8786" s="402"/>
      <c r="X8786" s="402"/>
      <c r="Y8786" s="402"/>
      <c r="Z8786" s="402"/>
    </row>
    <row r="8787" spans="23:26" x14ac:dyDescent="0.2">
      <c r="W8787" s="402"/>
      <c r="X8787" s="402"/>
      <c r="Y8787" s="402"/>
      <c r="Z8787" s="402"/>
    </row>
    <row r="8788" spans="23:26" x14ac:dyDescent="0.2">
      <c r="W8788" s="402"/>
      <c r="X8788" s="402"/>
      <c r="Y8788" s="402"/>
      <c r="Z8788" s="402"/>
    </row>
    <row r="8789" spans="23:26" x14ac:dyDescent="0.2">
      <c r="W8789" s="402"/>
      <c r="X8789" s="402"/>
      <c r="Y8789" s="402"/>
      <c r="Z8789" s="402"/>
    </row>
    <row r="8790" spans="23:26" x14ac:dyDescent="0.2">
      <c r="W8790" s="402"/>
      <c r="X8790" s="402"/>
      <c r="Y8790" s="402"/>
      <c r="Z8790" s="402"/>
    </row>
    <row r="8791" spans="23:26" x14ac:dyDescent="0.2">
      <c r="W8791" s="402"/>
      <c r="X8791" s="402"/>
      <c r="Y8791" s="402"/>
      <c r="Z8791" s="402"/>
    </row>
    <row r="8792" spans="23:26" x14ac:dyDescent="0.2">
      <c r="W8792" s="402"/>
      <c r="X8792" s="402"/>
      <c r="Y8792" s="402"/>
      <c r="Z8792" s="402"/>
    </row>
    <row r="8793" spans="23:26" x14ac:dyDescent="0.2">
      <c r="W8793" s="402"/>
      <c r="X8793" s="402"/>
      <c r="Y8793" s="402"/>
      <c r="Z8793" s="402"/>
    </row>
    <row r="8794" spans="23:26" x14ac:dyDescent="0.2">
      <c r="W8794" s="402"/>
      <c r="X8794" s="402"/>
      <c r="Y8794" s="402"/>
      <c r="Z8794" s="402"/>
    </row>
    <row r="8795" spans="23:26" x14ac:dyDescent="0.2">
      <c r="W8795" s="402"/>
      <c r="X8795" s="402"/>
      <c r="Y8795" s="402"/>
      <c r="Z8795" s="402"/>
    </row>
    <row r="8796" spans="23:26" x14ac:dyDescent="0.2">
      <c r="W8796" s="402"/>
      <c r="X8796" s="402"/>
      <c r="Y8796" s="402"/>
      <c r="Z8796" s="402"/>
    </row>
    <row r="8797" spans="23:26" x14ac:dyDescent="0.2">
      <c r="W8797" s="402"/>
      <c r="X8797" s="402"/>
      <c r="Y8797" s="402"/>
      <c r="Z8797" s="402"/>
    </row>
    <row r="8798" spans="23:26" x14ac:dyDescent="0.2">
      <c r="W8798" s="402"/>
      <c r="X8798" s="402"/>
      <c r="Y8798" s="402"/>
      <c r="Z8798" s="402"/>
    </row>
    <row r="8799" spans="23:26" x14ac:dyDescent="0.2">
      <c r="W8799" s="402"/>
      <c r="X8799" s="402"/>
      <c r="Y8799" s="402"/>
      <c r="Z8799" s="402"/>
    </row>
    <row r="8800" spans="23:26" x14ac:dyDescent="0.2">
      <c r="W8800" s="402"/>
      <c r="X8800" s="402"/>
      <c r="Y8800" s="402"/>
      <c r="Z8800" s="402"/>
    </row>
    <row r="8801" spans="23:26" x14ac:dyDescent="0.2">
      <c r="W8801" s="402"/>
      <c r="X8801" s="402"/>
      <c r="Y8801" s="402"/>
      <c r="Z8801" s="402"/>
    </row>
    <row r="8802" spans="23:26" x14ac:dyDescent="0.2">
      <c r="W8802" s="402"/>
      <c r="X8802" s="402"/>
      <c r="Y8802" s="402"/>
      <c r="Z8802" s="402"/>
    </row>
    <row r="8803" spans="23:26" x14ac:dyDescent="0.2">
      <c r="W8803" s="402"/>
      <c r="X8803" s="402"/>
      <c r="Y8803" s="402"/>
      <c r="Z8803" s="402"/>
    </row>
    <row r="8804" spans="23:26" x14ac:dyDescent="0.2">
      <c r="W8804" s="402"/>
      <c r="X8804" s="402"/>
      <c r="Y8804" s="402"/>
      <c r="Z8804" s="402"/>
    </row>
    <row r="8805" spans="23:26" x14ac:dyDescent="0.2">
      <c r="W8805" s="402"/>
      <c r="X8805" s="402"/>
      <c r="Y8805" s="402"/>
      <c r="Z8805" s="402"/>
    </row>
    <row r="8806" spans="23:26" x14ac:dyDescent="0.2">
      <c r="W8806" s="402"/>
      <c r="X8806" s="402"/>
      <c r="Y8806" s="402"/>
      <c r="Z8806" s="402"/>
    </row>
    <row r="8807" spans="23:26" x14ac:dyDescent="0.2">
      <c r="W8807" s="402"/>
      <c r="X8807" s="402"/>
      <c r="Y8807" s="402"/>
      <c r="Z8807" s="402"/>
    </row>
    <row r="8808" spans="23:26" x14ac:dyDescent="0.2">
      <c r="W8808" s="402"/>
      <c r="X8808" s="402"/>
      <c r="Y8808" s="402"/>
      <c r="Z8808" s="402"/>
    </row>
    <row r="8809" spans="23:26" x14ac:dyDescent="0.2">
      <c r="W8809" s="402"/>
      <c r="X8809" s="402"/>
      <c r="Y8809" s="402"/>
      <c r="Z8809" s="402"/>
    </row>
    <row r="8810" spans="23:26" x14ac:dyDescent="0.2">
      <c r="W8810" s="402"/>
      <c r="X8810" s="402"/>
      <c r="Y8810" s="402"/>
      <c r="Z8810" s="402"/>
    </row>
    <row r="8811" spans="23:26" x14ac:dyDescent="0.2">
      <c r="W8811" s="402"/>
      <c r="X8811" s="402"/>
      <c r="Y8811" s="402"/>
      <c r="Z8811" s="402"/>
    </row>
    <row r="8812" spans="23:26" x14ac:dyDescent="0.2">
      <c r="W8812" s="402"/>
      <c r="X8812" s="402"/>
      <c r="Y8812" s="402"/>
      <c r="Z8812" s="402"/>
    </row>
    <row r="8813" spans="23:26" x14ac:dyDescent="0.2">
      <c r="W8813" s="402"/>
      <c r="X8813" s="402"/>
      <c r="Y8813" s="402"/>
      <c r="Z8813" s="402"/>
    </row>
    <row r="8814" spans="23:26" x14ac:dyDescent="0.2">
      <c r="W8814" s="402"/>
      <c r="X8814" s="402"/>
      <c r="Y8814" s="402"/>
      <c r="Z8814" s="402"/>
    </row>
    <row r="8815" spans="23:26" x14ac:dyDescent="0.2">
      <c r="W8815" s="402"/>
      <c r="X8815" s="402"/>
      <c r="Y8815" s="402"/>
      <c r="Z8815" s="402"/>
    </row>
    <row r="8816" spans="23:26" x14ac:dyDescent="0.2">
      <c r="W8816" s="402"/>
      <c r="X8816" s="402"/>
      <c r="Y8816" s="402"/>
      <c r="Z8816" s="402"/>
    </row>
    <row r="8817" spans="23:26" x14ac:dyDescent="0.2">
      <c r="W8817" s="402"/>
      <c r="X8817" s="402"/>
      <c r="Y8817" s="402"/>
      <c r="Z8817" s="402"/>
    </row>
    <row r="8818" spans="23:26" x14ac:dyDescent="0.2">
      <c r="W8818" s="402"/>
      <c r="X8818" s="402"/>
      <c r="Y8818" s="402"/>
      <c r="Z8818" s="402"/>
    </row>
    <row r="8819" spans="23:26" x14ac:dyDescent="0.2">
      <c r="W8819" s="402"/>
      <c r="X8819" s="402"/>
      <c r="Y8819" s="402"/>
      <c r="Z8819" s="402"/>
    </row>
    <row r="8820" spans="23:26" x14ac:dyDescent="0.2">
      <c r="W8820" s="402"/>
      <c r="X8820" s="402"/>
      <c r="Y8820" s="402"/>
      <c r="Z8820" s="402"/>
    </row>
    <row r="8821" spans="23:26" x14ac:dyDescent="0.2">
      <c r="W8821" s="402"/>
      <c r="X8821" s="402"/>
      <c r="Y8821" s="402"/>
      <c r="Z8821" s="402"/>
    </row>
    <row r="8822" spans="23:26" x14ac:dyDescent="0.2">
      <c r="W8822" s="402"/>
      <c r="X8822" s="402"/>
      <c r="Y8822" s="402"/>
      <c r="Z8822" s="402"/>
    </row>
    <row r="8823" spans="23:26" x14ac:dyDescent="0.2">
      <c r="W8823" s="402"/>
      <c r="X8823" s="402"/>
      <c r="Y8823" s="402"/>
      <c r="Z8823" s="402"/>
    </row>
    <row r="8824" spans="23:26" x14ac:dyDescent="0.2">
      <c r="W8824" s="402"/>
      <c r="X8824" s="402"/>
      <c r="Y8824" s="402"/>
      <c r="Z8824" s="402"/>
    </row>
    <row r="8825" spans="23:26" x14ac:dyDescent="0.2">
      <c r="W8825" s="402"/>
      <c r="X8825" s="402"/>
      <c r="Y8825" s="402"/>
      <c r="Z8825" s="402"/>
    </row>
    <row r="8826" spans="23:26" x14ac:dyDescent="0.2">
      <c r="W8826" s="402"/>
      <c r="X8826" s="402"/>
      <c r="Y8826" s="402"/>
      <c r="Z8826" s="402"/>
    </row>
    <row r="8827" spans="23:26" x14ac:dyDescent="0.2">
      <c r="W8827" s="402"/>
      <c r="X8827" s="402"/>
      <c r="Y8827" s="402"/>
      <c r="Z8827" s="402"/>
    </row>
    <row r="8828" spans="23:26" x14ac:dyDescent="0.2">
      <c r="W8828" s="402"/>
      <c r="X8828" s="402"/>
      <c r="Y8828" s="402"/>
      <c r="Z8828" s="402"/>
    </row>
    <row r="8829" spans="23:26" x14ac:dyDescent="0.2">
      <c r="W8829" s="402"/>
      <c r="X8829" s="402"/>
      <c r="Y8829" s="402"/>
      <c r="Z8829" s="402"/>
    </row>
    <row r="8830" spans="23:26" x14ac:dyDescent="0.2">
      <c r="W8830" s="402"/>
      <c r="X8830" s="402"/>
      <c r="Y8830" s="402"/>
      <c r="Z8830" s="402"/>
    </row>
    <row r="8831" spans="23:26" x14ac:dyDescent="0.2">
      <c r="W8831" s="402"/>
      <c r="X8831" s="402"/>
      <c r="Y8831" s="402"/>
      <c r="Z8831" s="402"/>
    </row>
    <row r="8832" spans="23:26" x14ac:dyDescent="0.2">
      <c r="W8832" s="402"/>
      <c r="X8832" s="402"/>
      <c r="Y8832" s="402"/>
      <c r="Z8832" s="402"/>
    </row>
    <row r="8833" spans="23:26" x14ac:dyDescent="0.2">
      <c r="W8833" s="402"/>
      <c r="X8833" s="402"/>
      <c r="Y8833" s="402"/>
      <c r="Z8833" s="402"/>
    </row>
    <row r="8834" spans="23:26" x14ac:dyDescent="0.2">
      <c r="W8834" s="402"/>
      <c r="X8834" s="402"/>
      <c r="Y8834" s="402"/>
      <c r="Z8834" s="402"/>
    </row>
    <row r="8835" spans="23:26" x14ac:dyDescent="0.2">
      <c r="W8835" s="402"/>
      <c r="X8835" s="402"/>
      <c r="Y8835" s="402"/>
      <c r="Z8835" s="402"/>
    </row>
    <row r="8836" spans="23:26" x14ac:dyDescent="0.2">
      <c r="W8836" s="402"/>
      <c r="X8836" s="402"/>
      <c r="Y8836" s="402"/>
      <c r="Z8836" s="402"/>
    </row>
    <row r="8837" spans="23:26" x14ac:dyDescent="0.2">
      <c r="W8837" s="402"/>
      <c r="X8837" s="402"/>
      <c r="Y8837" s="402"/>
      <c r="Z8837" s="402"/>
    </row>
    <row r="8838" spans="23:26" x14ac:dyDescent="0.2">
      <c r="W8838" s="402"/>
      <c r="X8838" s="402"/>
      <c r="Y8838" s="402"/>
      <c r="Z8838" s="402"/>
    </row>
    <row r="8839" spans="23:26" x14ac:dyDescent="0.2">
      <c r="W8839" s="402"/>
      <c r="X8839" s="402"/>
      <c r="Y8839" s="402"/>
      <c r="Z8839" s="402"/>
    </row>
    <row r="8840" spans="23:26" x14ac:dyDescent="0.2">
      <c r="W8840" s="402"/>
      <c r="X8840" s="402"/>
      <c r="Y8840" s="402"/>
      <c r="Z8840" s="402"/>
    </row>
    <row r="8841" spans="23:26" x14ac:dyDescent="0.2">
      <c r="W8841" s="402"/>
      <c r="X8841" s="402"/>
      <c r="Y8841" s="402"/>
      <c r="Z8841" s="402"/>
    </row>
    <row r="8842" spans="23:26" x14ac:dyDescent="0.2">
      <c r="W8842" s="402"/>
      <c r="X8842" s="402"/>
      <c r="Y8842" s="402"/>
      <c r="Z8842" s="402"/>
    </row>
    <row r="8843" spans="23:26" x14ac:dyDescent="0.2">
      <c r="W8843" s="402"/>
      <c r="X8843" s="402"/>
      <c r="Y8843" s="402"/>
      <c r="Z8843" s="402"/>
    </row>
    <row r="8844" spans="23:26" x14ac:dyDescent="0.2">
      <c r="W8844" s="402"/>
      <c r="X8844" s="402"/>
      <c r="Y8844" s="402"/>
      <c r="Z8844" s="402"/>
    </row>
    <row r="8845" spans="23:26" x14ac:dyDescent="0.2">
      <c r="W8845" s="402"/>
      <c r="X8845" s="402"/>
      <c r="Y8845" s="402"/>
      <c r="Z8845" s="402"/>
    </row>
    <row r="8846" spans="23:26" x14ac:dyDescent="0.2">
      <c r="W8846" s="402"/>
      <c r="X8846" s="402"/>
      <c r="Y8846" s="402"/>
      <c r="Z8846" s="402"/>
    </row>
    <row r="8847" spans="23:26" x14ac:dyDescent="0.2">
      <c r="W8847" s="402"/>
      <c r="X8847" s="402"/>
      <c r="Y8847" s="402"/>
      <c r="Z8847" s="402"/>
    </row>
    <row r="8848" spans="23:26" x14ac:dyDescent="0.2">
      <c r="W8848" s="402"/>
      <c r="X8848" s="402"/>
      <c r="Y8848" s="402"/>
      <c r="Z8848" s="402"/>
    </row>
    <row r="8849" spans="23:26" x14ac:dyDescent="0.2">
      <c r="W8849" s="402"/>
      <c r="X8849" s="402"/>
      <c r="Y8849" s="402"/>
      <c r="Z8849" s="402"/>
    </row>
    <row r="8850" spans="23:26" x14ac:dyDescent="0.2">
      <c r="W8850" s="402"/>
      <c r="X8850" s="402"/>
      <c r="Y8850" s="402"/>
      <c r="Z8850" s="402"/>
    </row>
    <row r="8851" spans="23:26" x14ac:dyDescent="0.2">
      <c r="W8851" s="402"/>
      <c r="X8851" s="402"/>
      <c r="Y8851" s="402"/>
      <c r="Z8851" s="402"/>
    </row>
    <row r="8852" spans="23:26" x14ac:dyDescent="0.2">
      <c r="W8852" s="402"/>
      <c r="X8852" s="402"/>
      <c r="Y8852" s="402"/>
      <c r="Z8852" s="402"/>
    </row>
    <row r="8853" spans="23:26" x14ac:dyDescent="0.2">
      <c r="W8853" s="402"/>
      <c r="X8853" s="402"/>
      <c r="Y8853" s="402"/>
      <c r="Z8853" s="402"/>
    </row>
    <row r="8854" spans="23:26" x14ac:dyDescent="0.2">
      <c r="W8854" s="402"/>
      <c r="X8854" s="402"/>
      <c r="Y8854" s="402"/>
      <c r="Z8854" s="402"/>
    </row>
    <row r="8855" spans="23:26" x14ac:dyDescent="0.2">
      <c r="W8855" s="402"/>
      <c r="X8855" s="402"/>
      <c r="Y8855" s="402"/>
      <c r="Z8855" s="402"/>
    </row>
    <row r="8856" spans="23:26" x14ac:dyDescent="0.2">
      <c r="W8856" s="402"/>
      <c r="X8856" s="402"/>
      <c r="Y8856" s="402"/>
      <c r="Z8856" s="402"/>
    </row>
    <row r="8857" spans="23:26" x14ac:dyDescent="0.2">
      <c r="W8857" s="402"/>
      <c r="X8857" s="402"/>
      <c r="Y8857" s="402"/>
      <c r="Z8857" s="402"/>
    </row>
    <row r="8858" spans="23:26" x14ac:dyDescent="0.2">
      <c r="W8858" s="402"/>
      <c r="X8858" s="402"/>
      <c r="Y8858" s="402"/>
      <c r="Z8858" s="402"/>
    </row>
    <row r="8859" spans="23:26" x14ac:dyDescent="0.2">
      <c r="W8859" s="402"/>
      <c r="X8859" s="402"/>
      <c r="Y8859" s="402"/>
      <c r="Z8859" s="402"/>
    </row>
    <row r="8860" spans="23:26" x14ac:dyDescent="0.2">
      <c r="W8860" s="402"/>
      <c r="X8860" s="402"/>
      <c r="Y8860" s="402"/>
      <c r="Z8860" s="402"/>
    </row>
    <row r="8861" spans="23:26" x14ac:dyDescent="0.2">
      <c r="W8861" s="402"/>
      <c r="X8861" s="402"/>
      <c r="Y8861" s="402"/>
      <c r="Z8861" s="402"/>
    </row>
    <row r="8862" spans="23:26" x14ac:dyDescent="0.2">
      <c r="W8862" s="402"/>
      <c r="X8862" s="402"/>
      <c r="Y8862" s="402"/>
      <c r="Z8862" s="402"/>
    </row>
    <row r="8863" spans="23:26" x14ac:dyDescent="0.2">
      <c r="W8863" s="402"/>
      <c r="X8863" s="402"/>
      <c r="Y8863" s="402"/>
      <c r="Z8863" s="402"/>
    </row>
    <row r="8864" spans="23:26" x14ac:dyDescent="0.2">
      <c r="W8864" s="402"/>
      <c r="X8864" s="402"/>
      <c r="Y8864" s="402"/>
      <c r="Z8864" s="402"/>
    </row>
    <row r="8865" spans="23:26" x14ac:dyDescent="0.2">
      <c r="W8865" s="402"/>
      <c r="X8865" s="402"/>
      <c r="Y8865" s="402"/>
      <c r="Z8865" s="402"/>
    </row>
    <row r="8866" spans="23:26" x14ac:dyDescent="0.2">
      <c r="W8866" s="402"/>
      <c r="X8866" s="402"/>
      <c r="Y8866" s="402"/>
      <c r="Z8866" s="402"/>
    </row>
    <row r="8867" spans="23:26" x14ac:dyDescent="0.2">
      <c r="W8867" s="402"/>
      <c r="X8867" s="402"/>
      <c r="Y8867" s="402"/>
      <c r="Z8867" s="402"/>
    </row>
    <row r="8868" spans="23:26" x14ac:dyDescent="0.2">
      <c r="W8868" s="402"/>
      <c r="X8868" s="402"/>
      <c r="Y8868" s="402"/>
      <c r="Z8868" s="402"/>
    </row>
    <row r="8869" spans="23:26" x14ac:dyDescent="0.2">
      <c r="W8869" s="402"/>
      <c r="X8869" s="402"/>
      <c r="Y8869" s="402"/>
      <c r="Z8869" s="402"/>
    </row>
    <row r="8870" spans="23:26" x14ac:dyDescent="0.2">
      <c r="W8870" s="402"/>
      <c r="X8870" s="402"/>
      <c r="Y8870" s="402"/>
      <c r="Z8870" s="402"/>
    </row>
    <row r="8871" spans="23:26" x14ac:dyDescent="0.2">
      <c r="W8871" s="402"/>
      <c r="X8871" s="402"/>
      <c r="Y8871" s="402"/>
      <c r="Z8871" s="402"/>
    </row>
    <row r="8872" spans="23:26" x14ac:dyDescent="0.2">
      <c r="W8872" s="402"/>
      <c r="X8872" s="402"/>
      <c r="Y8872" s="402"/>
      <c r="Z8872" s="402"/>
    </row>
    <row r="8873" spans="23:26" x14ac:dyDescent="0.2">
      <c r="W8873" s="402"/>
      <c r="X8873" s="402"/>
      <c r="Y8873" s="402"/>
      <c r="Z8873" s="402"/>
    </row>
    <row r="8874" spans="23:26" x14ac:dyDescent="0.2">
      <c r="W8874" s="402"/>
      <c r="X8874" s="402"/>
      <c r="Y8874" s="402"/>
      <c r="Z8874" s="402"/>
    </row>
    <row r="8875" spans="23:26" x14ac:dyDescent="0.2">
      <c r="W8875" s="402"/>
      <c r="X8875" s="402"/>
      <c r="Y8875" s="402"/>
      <c r="Z8875" s="402"/>
    </row>
    <row r="8876" spans="23:26" x14ac:dyDescent="0.2">
      <c r="W8876" s="402"/>
      <c r="X8876" s="402"/>
      <c r="Y8876" s="402"/>
      <c r="Z8876" s="402"/>
    </row>
    <row r="8877" spans="23:26" x14ac:dyDescent="0.2">
      <c r="W8877" s="402"/>
      <c r="X8877" s="402"/>
      <c r="Y8877" s="402"/>
      <c r="Z8877" s="402"/>
    </row>
    <row r="8878" spans="23:26" x14ac:dyDescent="0.2">
      <c r="W8878" s="402"/>
      <c r="X8878" s="402"/>
      <c r="Y8878" s="402"/>
      <c r="Z8878" s="402"/>
    </row>
    <row r="8879" spans="23:26" x14ac:dyDescent="0.2">
      <c r="W8879" s="402"/>
      <c r="X8879" s="402"/>
      <c r="Y8879" s="402"/>
      <c r="Z8879" s="402"/>
    </row>
    <row r="8880" spans="23:26" x14ac:dyDescent="0.2">
      <c r="W8880" s="402"/>
      <c r="X8880" s="402"/>
      <c r="Y8880" s="402"/>
      <c r="Z8880" s="402"/>
    </row>
    <row r="8881" spans="23:26" x14ac:dyDescent="0.2">
      <c r="W8881" s="402"/>
      <c r="X8881" s="402"/>
      <c r="Y8881" s="402"/>
      <c r="Z8881" s="402"/>
    </row>
    <row r="8882" spans="23:26" x14ac:dyDescent="0.2">
      <c r="W8882" s="402"/>
      <c r="X8882" s="402"/>
      <c r="Y8882" s="402"/>
      <c r="Z8882" s="402"/>
    </row>
    <row r="8883" spans="23:26" x14ac:dyDescent="0.2">
      <c r="W8883" s="402"/>
      <c r="X8883" s="402"/>
      <c r="Y8883" s="402"/>
      <c r="Z8883" s="402"/>
    </row>
    <row r="8884" spans="23:26" x14ac:dyDescent="0.2">
      <c r="W8884" s="402"/>
      <c r="X8884" s="402"/>
      <c r="Y8884" s="402"/>
      <c r="Z8884" s="402"/>
    </row>
    <row r="8885" spans="23:26" x14ac:dyDescent="0.2">
      <c r="W8885" s="402"/>
      <c r="X8885" s="402"/>
      <c r="Y8885" s="402"/>
      <c r="Z8885" s="402"/>
    </row>
    <row r="8886" spans="23:26" x14ac:dyDescent="0.2">
      <c r="W8886" s="402"/>
      <c r="X8886" s="402"/>
      <c r="Y8886" s="402"/>
      <c r="Z8886" s="402"/>
    </row>
    <row r="8887" spans="23:26" x14ac:dyDescent="0.2">
      <c r="W8887" s="402"/>
      <c r="X8887" s="402"/>
      <c r="Y8887" s="402"/>
      <c r="Z8887" s="402"/>
    </row>
    <row r="8888" spans="23:26" x14ac:dyDescent="0.2">
      <c r="W8888" s="402"/>
      <c r="X8888" s="402"/>
      <c r="Y8888" s="402"/>
      <c r="Z8888" s="402"/>
    </row>
    <row r="8889" spans="23:26" x14ac:dyDescent="0.2">
      <c r="W8889" s="402"/>
      <c r="X8889" s="402"/>
      <c r="Y8889" s="402"/>
      <c r="Z8889" s="402"/>
    </row>
    <row r="8890" spans="23:26" x14ac:dyDescent="0.2">
      <c r="W8890" s="402"/>
      <c r="X8890" s="402"/>
      <c r="Y8890" s="402"/>
      <c r="Z8890" s="402"/>
    </row>
    <row r="8891" spans="23:26" x14ac:dyDescent="0.2">
      <c r="W8891" s="402"/>
      <c r="X8891" s="402"/>
      <c r="Y8891" s="402"/>
      <c r="Z8891" s="402"/>
    </row>
    <row r="8892" spans="23:26" x14ac:dyDescent="0.2">
      <c r="W8892" s="402"/>
      <c r="X8892" s="402"/>
      <c r="Y8892" s="402"/>
      <c r="Z8892" s="402"/>
    </row>
    <row r="8893" spans="23:26" x14ac:dyDescent="0.2">
      <c r="W8893" s="402"/>
      <c r="X8893" s="402"/>
      <c r="Y8893" s="402"/>
      <c r="Z8893" s="402"/>
    </row>
    <row r="8894" spans="23:26" x14ac:dyDescent="0.2">
      <c r="W8894" s="402"/>
      <c r="X8894" s="402"/>
      <c r="Y8894" s="402"/>
      <c r="Z8894" s="402"/>
    </row>
    <row r="8895" spans="23:26" x14ac:dyDescent="0.2">
      <c r="W8895" s="402"/>
      <c r="X8895" s="402"/>
      <c r="Y8895" s="402"/>
      <c r="Z8895" s="402"/>
    </row>
    <row r="8896" spans="23:26" x14ac:dyDescent="0.2">
      <c r="W8896" s="402"/>
      <c r="X8896" s="402"/>
      <c r="Y8896" s="402"/>
      <c r="Z8896" s="402"/>
    </row>
    <row r="8897" spans="23:26" x14ac:dyDescent="0.2">
      <c r="W8897" s="402"/>
      <c r="X8897" s="402"/>
      <c r="Y8897" s="402"/>
      <c r="Z8897" s="402"/>
    </row>
    <row r="8898" spans="23:26" x14ac:dyDescent="0.2">
      <c r="W8898" s="402"/>
      <c r="X8898" s="402"/>
      <c r="Y8898" s="402"/>
      <c r="Z8898" s="402"/>
    </row>
    <row r="8899" spans="23:26" x14ac:dyDescent="0.2">
      <c r="W8899" s="402"/>
      <c r="X8899" s="402"/>
      <c r="Y8899" s="402"/>
      <c r="Z8899" s="402"/>
    </row>
    <row r="8900" spans="23:26" x14ac:dyDescent="0.2">
      <c r="W8900" s="402"/>
      <c r="X8900" s="402"/>
      <c r="Y8900" s="402"/>
      <c r="Z8900" s="402"/>
    </row>
    <row r="8901" spans="23:26" x14ac:dyDescent="0.2">
      <c r="W8901" s="402"/>
      <c r="X8901" s="402"/>
      <c r="Y8901" s="402"/>
      <c r="Z8901" s="402"/>
    </row>
    <row r="8902" spans="23:26" x14ac:dyDescent="0.2">
      <c r="W8902" s="402"/>
      <c r="X8902" s="402"/>
      <c r="Y8902" s="402"/>
      <c r="Z8902" s="402"/>
    </row>
    <row r="8903" spans="23:26" x14ac:dyDescent="0.2">
      <c r="W8903" s="402"/>
      <c r="X8903" s="402"/>
      <c r="Y8903" s="402"/>
      <c r="Z8903" s="402"/>
    </row>
    <row r="8904" spans="23:26" x14ac:dyDescent="0.2">
      <c r="W8904" s="402"/>
      <c r="X8904" s="402"/>
      <c r="Y8904" s="402"/>
      <c r="Z8904" s="402"/>
    </row>
    <row r="8905" spans="23:26" x14ac:dyDescent="0.2">
      <c r="W8905" s="402"/>
      <c r="X8905" s="402"/>
      <c r="Y8905" s="402"/>
      <c r="Z8905" s="402"/>
    </row>
    <row r="8906" spans="23:26" x14ac:dyDescent="0.2">
      <c r="W8906" s="402"/>
      <c r="X8906" s="402"/>
      <c r="Y8906" s="402"/>
      <c r="Z8906" s="402"/>
    </row>
    <row r="8907" spans="23:26" x14ac:dyDescent="0.2">
      <c r="W8907" s="402"/>
      <c r="X8907" s="402"/>
      <c r="Y8907" s="402"/>
      <c r="Z8907" s="402"/>
    </row>
    <row r="8908" spans="23:26" x14ac:dyDescent="0.2">
      <c r="W8908" s="402"/>
      <c r="X8908" s="402"/>
      <c r="Y8908" s="402"/>
      <c r="Z8908" s="402"/>
    </row>
    <row r="8909" spans="23:26" x14ac:dyDescent="0.2">
      <c r="W8909" s="402"/>
      <c r="X8909" s="402"/>
      <c r="Y8909" s="402"/>
      <c r="Z8909" s="402"/>
    </row>
    <row r="8910" spans="23:26" x14ac:dyDescent="0.2">
      <c r="W8910" s="402"/>
      <c r="X8910" s="402"/>
      <c r="Y8910" s="402"/>
      <c r="Z8910" s="402"/>
    </row>
    <row r="8911" spans="23:26" x14ac:dyDescent="0.2">
      <c r="W8911" s="402"/>
      <c r="X8911" s="402"/>
      <c r="Y8911" s="402"/>
      <c r="Z8911" s="402"/>
    </row>
    <row r="8912" spans="23:26" x14ac:dyDescent="0.2">
      <c r="W8912" s="402"/>
      <c r="X8912" s="402"/>
      <c r="Y8912" s="402"/>
      <c r="Z8912" s="402"/>
    </row>
    <row r="8913" spans="23:26" x14ac:dyDescent="0.2">
      <c r="W8913" s="402"/>
      <c r="X8913" s="402"/>
      <c r="Y8913" s="402"/>
      <c r="Z8913" s="402"/>
    </row>
    <row r="8914" spans="23:26" x14ac:dyDescent="0.2">
      <c r="W8914" s="402"/>
      <c r="X8914" s="402"/>
      <c r="Y8914" s="402"/>
      <c r="Z8914" s="402"/>
    </row>
    <row r="8915" spans="23:26" x14ac:dyDescent="0.2">
      <c r="W8915" s="402"/>
      <c r="X8915" s="402"/>
      <c r="Y8915" s="402"/>
      <c r="Z8915" s="402"/>
    </row>
    <row r="8916" spans="23:26" x14ac:dyDescent="0.2">
      <c r="W8916" s="402"/>
      <c r="X8916" s="402"/>
      <c r="Y8916" s="402"/>
      <c r="Z8916" s="402"/>
    </row>
    <row r="8917" spans="23:26" x14ac:dyDescent="0.2">
      <c r="W8917" s="402"/>
      <c r="X8917" s="402"/>
      <c r="Y8917" s="402"/>
      <c r="Z8917" s="402"/>
    </row>
    <row r="8918" spans="23:26" x14ac:dyDescent="0.2">
      <c r="W8918" s="402"/>
      <c r="X8918" s="402"/>
      <c r="Y8918" s="402"/>
      <c r="Z8918" s="402"/>
    </row>
    <row r="8919" spans="23:26" x14ac:dyDescent="0.2">
      <c r="W8919" s="402"/>
      <c r="X8919" s="402"/>
      <c r="Y8919" s="402"/>
      <c r="Z8919" s="402"/>
    </row>
    <row r="8920" spans="23:26" x14ac:dyDescent="0.2">
      <c r="W8920" s="402"/>
      <c r="X8920" s="402"/>
      <c r="Y8920" s="402"/>
      <c r="Z8920" s="402"/>
    </row>
    <row r="8921" spans="23:26" x14ac:dyDescent="0.2">
      <c r="W8921" s="402"/>
      <c r="X8921" s="402"/>
      <c r="Y8921" s="402"/>
      <c r="Z8921" s="402"/>
    </row>
    <row r="8922" spans="23:26" x14ac:dyDescent="0.2">
      <c r="W8922" s="402"/>
      <c r="X8922" s="402"/>
      <c r="Y8922" s="402"/>
      <c r="Z8922" s="402"/>
    </row>
    <row r="8923" spans="23:26" x14ac:dyDescent="0.2">
      <c r="W8923" s="402"/>
      <c r="X8923" s="402"/>
      <c r="Y8923" s="402"/>
      <c r="Z8923" s="402"/>
    </row>
    <row r="8924" spans="23:26" x14ac:dyDescent="0.2">
      <c r="W8924" s="402"/>
      <c r="X8924" s="402"/>
      <c r="Y8924" s="402"/>
      <c r="Z8924" s="402"/>
    </row>
    <row r="8925" spans="23:26" x14ac:dyDescent="0.2">
      <c r="W8925" s="402"/>
      <c r="X8925" s="402"/>
      <c r="Y8925" s="402"/>
      <c r="Z8925" s="402"/>
    </row>
    <row r="8926" spans="23:26" x14ac:dyDescent="0.2">
      <c r="W8926" s="402"/>
      <c r="X8926" s="402"/>
      <c r="Y8926" s="402"/>
      <c r="Z8926" s="402"/>
    </row>
    <row r="8927" spans="23:26" x14ac:dyDescent="0.2">
      <c r="W8927" s="402"/>
      <c r="X8927" s="402"/>
      <c r="Y8927" s="402"/>
      <c r="Z8927" s="402"/>
    </row>
    <row r="8928" spans="23:26" x14ac:dyDescent="0.2">
      <c r="W8928" s="402"/>
      <c r="X8928" s="402"/>
      <c r="Y8928" s="402"/>
      <c r="Z8928" s="402"/>
    </row>
    <row r="8929" spans="23:26" x14ac:dyDescent="0.2">
      <c r="W8929" s="402"/>
      <c r="X8929" s="402"/>
      <c r="Y8929" s="402"/>
      <c r="Z8929" s="402"/>
    </row>
    <row r="8930" spans="23:26" x14ac:dyDescent="0.2">
      <c r="W8930" s="402"/>
      <c r="X8930" s="402"/>
      <c r="Y8930" s="402"/>
      <c r="Z8930" s="402"/>
    </row>
    <row r="8931" spans="23:26" x14ac:dyDescent="0.2">
      <c r="W8931" s="402"/>
      <c r="X8931" s="402"/>
      <c r="Y8931" s="402"/>
      <c r="Z8931" s="402"/>
    </row>
    <row r="8932" spans="23:26" x14ac:dyDescent="0.2">
      <c r="W8932" s="402"/>
      <c r="X8932" s="402"/>
      <c r="Y8932" s="402"/>
      <c r="Z8932" s="402"/>
    </row>
    <row r="8933" spans="23:26" x14ac:dyDescent="0.2">
      <c r="W8933" s="402"/>
      <c r="X8933" s="402"/>
      <c r="Y8933" s="402"/>
      <c r="Z8933" s="402"/>
    </row>
    <row r="8934" spans="23:26" x14ac:dyDescent="0.2">
      <c r="W8934" s="402"/>
      <c r="X8934" s="402"/>
      <c r="Y8934" s="402"/>
      <c r="Z8934" s="402"/>
    </row>
    <row r="8935" spans="23:26" x14ac:dyDescent="0.2">
      <c r="W8935" s="402"/>
      <c r="X8935" s="402"/>
      <c r="Y8935" s="402"/>
      <c r="Z8935" s="402"/>
    </row>
    <row r="8936" spans="23:26" x14ac:dyDescent="0.2">
      <c r="W8936" s="402"/>
      <c r="X8936" s="402"/>
      <c r="Y8936" s="402"/>
      <c r="Z8936" s="402"/>
    </row>
    <row r="8937" spans="23:26" x14ac:dyDescent="0.2">
      <c r="W8937" s="402"/>
      <c r="X8937" s="402"/>
      <c r="Y8937" s="402"/>
      <c r="Z8937" s="402"/>
    </row>
    <row r="8938" spans="23:26" x14ac:dyDescent="0.2">
      <c r="W8938" s="402"/>
      <c r="X8938" s="402"/>
      <c r="Y8938" s="402"/>
      <c r="Z8938" s="402"/>
    </row>
    <row r="8939" spans="23:26" x14ac:dyDescent="0.2">
      <c r="W8939" s="402"/>
      <c r="X8939" s="402"/>
      <c r="Y8939" s="402"/>
      <c r="Z8939" s="402"/>
    </row>
    <row r="8940" spans="23:26" x14ac:dyDescent="0.2">
      <c r="W8940" s="402"/>
      <c r="X8940" s="402"/>
      <c r="Y8940" s="402"/>
      <c r="Z8940" s="402"/>
    </row>
    <row r="8941" spans="23:26" x14ac:dyDescent="0.2">
      <c r="W8941" s="402"/>
      <c r="X8941" s="402"/>
      <c r="Y8941" s="402"/>
      <c r="Z8941" s="402"/>
    </row>
    <row r="8942" spans="23:26" x14ac:dyDescent="0.2">
      <c r="W8942" s="402"/>
      <c r="X8942" s="402"/>
      <c r="Y8942" s="402"/>
      <c r="Z8942" s="402"/>
    </row>
    <row r="8943" spans="23:26" x14ac:dyDescent="0.2">
      <c r="W8943" s="402"/>
      <c r="X8943" s="402"/>
      <c r="Y8943" s="402"/>
      <c r="Z8943" s="402"/>
    </row>
    <row r="8944" spans="23:26" x14ac:dyDescent="0.2">
      <c r="W8944" s="402"/>
      <c r="X8944" s="402"/>
      <c r="Y8944" s="402"/>
      <c r="Z8944" s="402"/>
    </row>
    <row r="8945" spans="23:26" x14ac:dyDescent="0.2">
      <c r="W8945" s="402"/>
      <c r="X8945" s="402"/>
      <c r="Y8945" s="402"/>
      <c r="Z8945" s="402"/>
    </row>
    <row r="8946" spans="23:26" x14ac:dyDescent="0.2">
      <c r="W8946" s="402"/>
      <c r="X8946" s="402"/>
      <c r="Y8946" s="402"/>
      <c r="Z8946" s="402"/>
    </row>
    <row r="8947" spans="23:26" x14ac:dyDescent="0.2">
      <c r="W8947" s="402"/>
      <c r="X8947" s="402"/>
      <c r="Y8947" s="402"/>
      <c r="Z8947" s="402"/>
    </row>
    <row r="8948" spans="23:26" x14ac:dyDescent="0.2">
      <c r="W8948" s="402"/>
      <c r="X8948" s="402"/>
      <c r="Y8948" s="402"/>
      <c r="Z8948" s="402"/>
    </row>
    <row r="8949" spans="23:26" x14ac:dyDescent="0.2">
      <c r="W8949" s="402"/>
      <c r="X8949" s="402"/>
      <c r="Y8949" s="402"/>
      <c r="Z8949" s="402"/>
    </row>
    <row r="8950" spans="23:26" x14ac:dyDescent="0.2">
      <c r="W8950" s="402"/>
      <c r="X8950" s="402"/>
      <c r="Y8950" s="402"/>
      <c r="Z8950" s="402"/>
    </row>
    <row r="8951" spans="23:26" x14ac:dyDescent="0.2">
      <c r="W8951" s="402"/>
      <c r="X8951" s="402"/>
      <c r="Y8951" s="402"/>
      <c r="Z8951" s="402"/>
    </row>
    <row r="8952" spans="23:26" x14ac:dyDescent="0.2">
      <c r="W8952" s="402"/>
      <c r="X8952" s="402"/>
      <c r="Y8952" s="402"/>
      <c r="Z8952" s="402"/>
    </row>
    <row r="8953" spans="23:26" x14ac:dyDescent="0.2">
      <c r="W8953" s="402"/>
      <c r="X8953" s="402"/>
      <c r="Y8953" s="402"/>
      <c r="Z8953" s="402"/>
    </row>
    <row r="8954" spans="23:26" x14ac:dyDescent="0.2">
      <c r="W8954" s="402"/>
      <c r="X8954" s="402"/>
      <c r="Y8954" s="402"/>
      <c r="Z8954" s="402"/>
    </row>
    <row r="8955" spans="23:26" x14ac:dyDescent="0.2">
      <c r="W8955" s="402"/>
      <c r="X8955" s="402"/>
      <c r="Y8955" s="402"/>
      <c r="Z8955" s="402"/>
    </row>
    <row r="8956" spans="23:26" x14ac:dyDescent="0.2">
      <c r="W8956" s="402"/>
      <c r="X8956" s="402"/>
      <c r="Y8956" s="402"/>
      <c r="Z8956" s="402"/>
    </row>
    <row r="8957" spans="23:26" x14ac:dyDescent="0.2">
      <c r="W8957" s="402"/>
      <c r="X8957" s="402"/>
      <c r="Y8957" s="402"/>
      <c r="Z8957" s="402"/>
    </row>
    <row r="8958" spans="23:26" x14ac:dyDescent="0.2">
      <c r="W8958" s="402"/>
      <c r="X8958" s="402"/>
      <c r="Y8958" s="402"/>
      <c r="Z8958" s="402"/>
    </row>
    <row r="8959" spans="23:26" x14ac:dyDescent="0.2">
      <c r="W8959" s="402"/>
      <c r="X8959" s="402"/>
      <c r="Y8959" s="402"/>
      <c r="Z8959" s="402"/>
    </row>
    <row r="8960" spans="23:26" x14ac:dyDescent="0.2">
      <c r="W8960" s="402"/>
      <c r="X8960" s="402"/>
      <c r="Y8960" s="402"/>
      <c r="Z8960" s="402"/>
    </row>
    <row r="8961" spans="23:26" x14ac:dyDescent="0.2">
      <c r="W8961" s="402"/>
      <c r="X8961" s="402"/>
      <c r="Y8961" s="402"/>
      <c r="Z8961" s="402"/>
    </row>
    <row r="8962" spans="23:26" x14ac:dyDescent="0.2">
      <c r="W8962" s="402"/>
      <c r="X8962" s="402"/>
      <c r="Y8962" s="402"/>
      <c r="Z8962" s="402"/>
    </row>
    <row r="8963" spans="23:26" x14ac:dyDescent="0.2">
      <c r="W8963" s="402"/>
      <c r="X8963" s="402"/>
      <c r="Y8963" s="402"/>
      <c r="Z8963" s="402"/>
    </row>
    <row r="8964" spans="23:26" x14ac:dyDescent="0.2">
      <c r="W8964" s="402"/>
      <c r="X8964" s="402"/>
      <c r="Y8964" s="402"/>
      <c r="Z8964" s="402"/>
    </row>
    <row r="8965" spans="23:26" x14ac:dyDescent="0.2">
      <c r="W8965" s="402"/>
      <c r="X8965" s="402"/>
      <c r="Y8965" s="402"/>
      <c r="Z8965" s="402"/>
    </row>
    <row r="8966" spans="23:26" x14ac:dyDescent="0.2">
      <c r="W8966" s="402"/>
      <c r="X8966" s="402"/>
      <c r="Y8966" s="402"/>
      <c r="Z8966" s="402"/>
    </row>
    <row r="8967" spans="23:26" x14ac:dyDescent="0.2">
      <c r="W8967" s="402"/>
      <c r="X8967" s="402"/>
      <c r="Y8967" s="402"/>
      <c r="Z8967" s="402"/>
    </row>
    <row r="8968" spans="23:26" x14ac:dyDescent="0.2">
      <c r="W8968" s="402"/>
      <c r="X8968" s="402"/>
      <c r="Y8968" s="402"/>
      <c r="Z8968" s="402"/>
    </row>
    <row r="8969" spans="23:26" x14ac:dyDescent="0.2">
      <c r="W8969" s="402"/>
      <c r="X8969" s="402"/>
      <c r="Y8969" s="402"/>
      <c r="Z8969" s="402"/>
    </row>
    <row r="8970" spans="23:26" x14ac:dyDescent="0.2">
      <c r="W8970" s="402"/>
      <c r="X8970" s="402"/>
      <c r="Y8970" s="402"/>
      <c r="Z8970" s="402"/>
    </row>
    <row r="8971" spans="23:26" x14ac:dyDescent="0.2">
      <c r="W8971" s="402"/>
      <c r="X8971" s="402"/>
      <c r="Y8971" s="402"/>
      <c r="Z8971" s="402"/>
    </row>
    <row r="8972" spans="23:26" x14ac:dyDescent="0.2">
      <c r="W8972" s="402"/>
      <c r="X8972" s="402"/>
      <c r="Y8972" s="402"/>
      <c r="Z8972" s="402"/>
    </row>
    <row r="8973" spans="23:26" x14ac:dyDescent="0.2">
      <c r="W8973" s="402"/>
      <c r="X8973" s="402"/>
      <c r="Y8973" s="402"/>
      <c r="Z8973" s="402"/>
    </row>
    <row r="8974" spans="23:26" x14ac:dyDescent="0.2">
      <c r="W8974" s="402"/>
      <c r="X8974" s="402"/>
      <c r="Y8974" s="402"/>
      <c r="Z8974" s="402"/>
    </row>
    <row r="8975" spans="23:26" x14ac:dyDescent="0.2">
      <c r="W8975" s="402"/>
      <c r="X8975" s="402"/>
      <c r="Y8975" s="402"/>
      <c r="Z8975" s="402"/>
    </row>
    <row r="8976" spans="23:26" x14ac:dyDescent="0.2">
      <c r="W8976" s="402"/>
      <c r="X8976" s="402"/>
      <c r="Y8976" s="402"/>
      <c r="Z8976" s="402"/>
    </row>
    <row r="8977" spans="23:26" x14ac:dyDescent="0.2">
      <c r="W8977" s="402"/>
      <c r="X8977" s="402"/>
      <c r="Y8977" s="402"/>
      <c r="Z8977" s="402"/>
    </row>
    <row r="8978" spans="23:26" x14ac:dyDescent="0.2">
      <c r="W8978" s="402"/>
      <c r="X8978" s="402"/>
      <c r="Y8978" s="402"/>
      <c r="Z8978" s="402"/>
    </row>
    <row r="8979" spans="23:26" x14ac:dyDescent="0.2">
      <c r="W8979" s="402"/>
      <c r="X8979" s="402"/>
      <c r="Y8979" s="402"/>
      <c r="Z8979" s="402"/>
    </row>
    <row r="8980" spans="23:26" x14ac:dyDescent="0.2">
      <c r="W8980" s="402"/>
      <c r="X8980" s="402"/>
      <c r="Y8980" s="402"/>
      <c r="Z8980" s="402"/>
    </row>
    <row r="8981" spans="23:26" x14ac:dyDescent="0.2">
      <c r="W8981" s="402"/>
      <c r="X8981" s="402"/>
      <c r="Y8981" s="402"/>
      <c r="Z8981" s="402"/>
    </row>
    <row r="8982" spans="23:26" x14ac:dyDescent="0.2">
      <c r="W8982" s="402"/>
      <c r="X8982" s="402"/>
      <c r="Y8982" s="402"/>
      <c r="Z8982" s="402"/>
    </row>
    <row r="8983" spans="23:26" x14ac:dyDescent="0.2">
      <c r="W8983" s="402"/>
      <c r="X8983" s="402"/>
      <c r="Y8983" s="402"/>
      <c r="Z8983" s="402"/>
    </row>
    <row r="8984" spans="23:26" x14ac:dyDescent="0.2">
      <c r="W8984" s="402"/>
      <c r="X8984" s="402"/>
      <c r="Y8984" s="402"/>
      <c r="Z8984" s="402"/>
    </row>
    <row r="8985" spans="23:26" x14ac:dyDescent="0.2">
      <c r="W8985" s="402"/>
      <c r="X8985" s="402"/>
      <c r="Y8985" s="402"/>
      <c r="Z8985" s="402"/>
    </row>
    <row r="8986" spans="23:26" x14ac:dyDescent="0.2">
      <c r="W8986" s="402"/>
      <c r="X8986" s="402"/>
      <c r="Y8986" s="402"/>
      <c r="Z8986" s="402"/>
    </row>
    <row r="8987" spans="23:26" x14ac:dyDescent="0.2">
      <c r="W8987" s="402"/>
      <c r="X8987" s="402"/>
      <c r="Y8987" s="402"/>
      <c r="Z8987" s="402"/>
    </row>
    <row r="8988" spans="23:26" x14ac:dyDescent="0.2">
      <c r="W8988" s="402"/>
      <c r="X8988" s="402"/>
      <c r="Y8988" s="402"/>
      <c r="Z8988" s="402"/>
    </row>
    <row r="8989" spans="23:26" x14ac:dyDescent="0.2">
      <c r="W8989" s="402"/>
      <c r="X8989" s="402"/>
      <c r="Y8989" s="402"/>
      <c r="Z8989" s="402"/>
    </row>
    <row r="8990" spans="23:26" x14ac:dyDescent="0.2">
      <c r="W8990" s="402"/>
      <c r="X8990" s="402"/>
      <c r="Y8990" s="402"/>
      <c r="Z8990" s="402"/>
    </row>
    <row r="8991" spans="23:26" x14ac:dyDescent="0.2">
      <c r="W8991" s="402"/>
      <c r="X8991" s="402"/>
      <c r="Y8991" s="402"/>
      <c r="Z8991" s="402"/>
    </row>
    <row r="8992" spans="23:26" x14ac:dyDescent="0.2">
      <c r="W8992" s="402"/>
      <c r="X8992" s="402"/>
      <c r="Y8992" s="402"/>
      <c r="Z8992" s="402"/>
    </row>
    <row r="8993" spans="23:26" x14ac:dyDescent="0.2">
      <c r="W8993" s="402"/>
      <c r="X8993" s="402"/>
      <c r="Y8993" s="402"/>
      <c r="Z8993" s="402"/>
    </row>
    <row r="8994" spans="23:26" x14ac:dyDescent="0.2">
      <c r="W8994" s="402"/>
      <c r="X8994" s="402"/>
      <c r="Y8994" s="402"/>
      <c r="Z8994" s="402"/>
    </row>
    <row r="8995" spans="23:26" x14ac:dyDescent="0.2">
      <c r="W8995" s="402"/>
      <c r="X8995" s="402"/>
      <c r="Y8995" s="402"/>
      <c r="Z8995" s="402"/>
    </row>
    <row r="8996" spans="23:26" x14ac:dyDescent="0.2">
      <c r="W8996" s="402"/>
      <c r="X8996" s="402"/>
      <c r="Y8996" s="402"/>
      <c r="Z8996" s="402"/>
    </row>
    <row r="8997" spans="23:26" x14ac:dyDescent="0.2">
      <c r="W8997" s="402"/>
      <c r="X8997" s="402"/>
      <c r="Y8997" s="402"/>
      <c r="Z8997" s="402"/>
    </row>
    <row r="8998" spans="23:26" x14ac:dyDescent="0.2">
      <c r="W8998" s="402"/>
      <c r="X8998" s="402"/>
      <c r="Y8998" s="402"/>
      <c r="Z8998" s="402"/>
    </row>
    <row r="8999" spans="23:26" x14ac:dyDescent="0.2">
      <c r="W8999" s="402"/>
      <c r="X8999" s="402"/>
      <c r="Y8999" s="402"/>
      <c r="Z8999" s="402"/>
    </row>
    <row r="9000" spans="23:26" x14ac:dyDescent="0.2">
      <c r="W9000" s="402"/>
      <c r="X9000" s="402"/>
      <c r="Y9000" s="402"/>
      <c r="Z9000" s="402"/>
    </row>
    <row r="9001" spans="23:26" x14ac:dyDescent="0.2">
      <c r="W9001" s="402"/>
      <c r="X9001" s="402"/>
      <c r="Y9001" s="402"/>
      <c r="Z9001" s="402"/>
    </row>
    <row r="9002" spans="23:26" x14ac:dyDescent="0.2">
      <c r="W9002" s="402"/>
      <c r="X9002" s="402"/>
      <c r="Y9002" s="402"/>
      <c r="Z9002" s="402"/>
    </row>
    <row r="9003" spans="23:26" x14ac:dyDescent="0.2">
      <c r="W9003" s="402"/>
      <c r="X9003" s="402"/>
      <c r="Y9003" s="402"/>
      <c r="Z9003" s="402"/>
    </row>
    <row r="9004" spans="23:26" x14ac:dyDescent="0.2">
      <c r="W9004" s="402"/>
      <c r="X9004" s="402"/>
      <c r="Y9004" s="402"/>
      <c r="Z9004" s="402"/>
    </row>
    <row r="9005" spans="23:26" x14ac:dyDescent="0.2">
      <c r="W9005" s="402"/>
      <c r="X9005" s="402"/>
      <c r="Y9005" s="402"/>
      <c r="Z9005" s="402"/>
    </row>
    <row r="9006" spans="23:26" x14ac:dyDescent="0.2">
      <c r="W9006" s="402"/>
      <c r="X9006" s="402"/>
      <c r="Y9006" s="402"/>
      <c r="Z9006" s="402"/>
    </row>
    <row r="9007" spans="23:26" x14ac:dyDescent="0.2">
      <c r="W9007" s="402"/>
      <c r="X9007" s="402"/>
      <c r="Y9007" s="402"/>
      <c r="Z9007" s="402"/>
    </row>
    <row r="9008" spans="23:26" x14ac:dyDescent="0.2">
      <c r="W9008" s="402"/>
      <c r="X9008" s="402"/>
      <c r="Y9008" s="402"/>
      <c r="Z9008" s="402"/>
    </row>
    <row r="9009" spans="23:26" x14ac:dyDescent="0.2">
      <c r="W9009" s="402"/>
      <c r="X9009" s="402"/>
      <c r="Y9009" s="402"/>
      <c r="Z9009" s="402"/>
    </row>
    <row r="9010" spans="23:26" x14ac:dyDescent="0.2">
      <c r="W9010" s="402"/>
      <c r="X9010" s="402"/>
      <c r="Y9010" s="402"/>
      <c r="Z9010" s="402"/>
    </row>
    <row r="9011" spans="23:26" x14ac:dyDescent="0.2">
      <c r="W9011" s="402"/>
      <c r="X9011" s="402"/>
      <c r="Y9011" s="402"/>
      <c r="Z9011" s="402"/>
    </row>
    <row r="9012" spans="23:26" x14ac:dyDescent="0.2">
      <c r="W9012" s="402"/>
      <c r="X9012" s="402"/>
      <c r="Y9012" s="402"/>
      <c r="Z9012" s="402"/>
    </row>
    <row r="9013" spans="23:26" x14ac:dyDescent="0.2">
      <c r="W9013" s="402"/>
      <c r="X9013" s="402"/>
      <c r="Y9013" s="402"/>
      <c r="Z9013" s="402"/>
    </row>
    <row r="9014" spans="23:26" x14ac:dyDescent="0.2">
      <c r="W9014" s="402"/>
      <c r="X9014" s="402"/>
      <c r="Y9014" s="402"/>
      <c r="Z9014" s="402"/>
    </row>
    <row r="9015" spans="23:26" x14ac:dyDescent="0.2">
      <c r="W9015" s="402"/>
      <c r="X9015" s="402"/>
      <c r="Y9015" s="402"/>
      <c r="Z9015" s="402"/>
    </row>
    <row r="9016" spans="23:26" x14ac:dyDescent="0.2">
      <c r="W9016" s="402"/>
      <c r="X9016" s="402"/>
      <c r="Y9016" s="402"/>
      <c r="Z9016" s="402"/>
    </row>
    <row r="9017" spans="23:26" x14ac:dyDescent="0.2">
      <c r="W9017" s="402"/>
      <c r="X9017" s="402"/>
      <c r="Y9017" s="402"/>
      <c r="Z9017" s="402"/>
    </row>
    <row r="9018" spans="23:26" x14ac:dyDescent="0.2">
      <c r="W9018" s="402"/>
      <c r="X9018" s="402"/>
      <c r="Y9018" s="402"/>
      <c r="Z9018" s="402"/>
    </row>
    <row r="9019" spans="23:26" x14ac:dyDescent="0.2">
      <c r="W9019" s="402"/>
      <c r="X9019" s="402"/>
      <c r="Y9019" s="402"/>
      <c r="Z9019" s="402"/>
    </row>
    <row r="9020" spans="23:26" x14ac:dyDescent="0.2">
      <c r="W9020" s="402"/>
      <c r="X9020" s="402"/>
      <c r="Y9020" s="402"/>
      <c r="Z9020" s="402"/>
    </row>
    <row r="9021" spans="23:26" x14ac:dyDescent="0.2">
      <c r="W9021" s="402"/>
      <c r="X9021" s="402"/>
      <c r="Y9021" s="402"/>
      <c r="Z9021" s="402"/>
    </row>
    <row r="9022" spans="23:26" x14ac:dyDescent="0.2">
      <c r="W9022" s="402"/>
      <c r="X9022" s="402"/>
      <c r="Y9022" s="402"/>
      <c r="Z9022" s="402"/>
    </row>
    <row r="9023" spans="23:26" x14ac:dyDescent="0.2">
      <c r="W9023" s="402"/>
      <c r="X9023" s="402"/>
      <c r="Y9023" s="402"/>
      <c r="Z9023" s="402"/>
    </row>
    <row r="9024" spans="23:26" x14ac:dyDescent="0.2">
      <c r="W9024" s="402"/>
      <c r="X9024" s="402"/>
      <c r="Y9024" s="402"/>
      <c r="Z9024" s="402"/>
    </row>
    <row r="9025" spans="23:26" x14ac:dyDescent="0.2">
      <c r="W9025" s="402"/>
      <c r="X9025" s="402"/>
      <c r="Y9025" s="402"/>
      <c r="Z9025" s="402"/>
    </row>
    <row r="9026" spans="23:26" x14ac:dyDescent="0.2">
      <c r="W9026" s="402"/>
      <c r="X9026" s="402"/>
      <c r="Y9026" s="402"/>
      <c r="Z9026" s="402"/>
    </row>
    <row r="9027" spans="23:26" x14ac:dyDescent="0.2">
      <c r="W9027" s="402"/>
      <c r="X9027" s="402"/>
      <c r="Y9027" s="402"/>
      <c r="Z9027" s="402"/>
    </row>
    <row r="9028" spans="23:26" x14ac:dyDescent="0.2">
      <c r="W9028" s="402"/>
      <c r="X9028" s="402"/>
      <c r="Y9028" s="402"/>
      <c r="Z9028" s="402"/>
    </row>
    <row r="9029" spans="23:26" x14ac:dyDescent="0.2">
      <c r="W9029" s="402"/>
      <c r="X9029" s="402"/>
      <c r="Y9029" s="402"/>
      <c r="Z9029" s="402"/>
    </row>
    <row r="9030" spans="23:26" x14ac:dyDescent="0.2">
      <c r="W9030" s="402"/>
      <c r="X9030" s="402"/>
      <c r="Y9030" s="402"/>
      <c r="Z9030" s="402"/>
    </row>
    <row r="9031" spans="23:26" x14ac:dyDescent="0.2">
      <c r="W9031" s="402"/>
      <c r="X9031" s="402"/>
      <c r="Y9031" s="402"/>
      <c r="Z9031" s="402"/>
    </row>
    <row r="9032" spans="23:26" x14ac:dyDescent="0.2">
      <c r="W9032" s="402"/>
      <c r="X9032" s="402"/>
      <c r="Y9032" s="402"/>
      <c r="Z9032" s="402"/>
    </row>
    <row r="9033" spans="23:26" x14ac:dyDescent="0.2">
      <c r="W9033" s="402"/>
      <c r="X9033" s="402"/>
      <c r="Y9033" s="402"/>
      <c r="Z9033" s="402"/>
    </row>
    <row r="9034" spans="23:26" x14ac:dyDescent="0.2">
      <c r="W9034" s="402"/>
      <c r="X9034" s="402"/>
      <c r="Y9034" s="402"/>
      <c r="Z9034" s="402"/>
    </row>
    <row r="9035" spans="23:26" x14ac:dyDescent="0.2">
      <c r="W9035" s="402"/>
      <c r="X9035" s="402"/>
      <c r="Y9035" s="402"/>
      <c r="Z9035" s="402"/>
    </row>
    <row r="9036" spans="23:26" x14ac:dyDescent="0.2">
      <c r="W9036" s="402"/>
      <c r="X9036" s="402"/>
      <c r="Y9036" s="402"/>
      <c r="Z9036" s="402"/>
    </row>
    <row r="9037" spans="23:26" x14ac:dyDescent="0.2">
      <c r="W9037" s="402"/>
      <c r="X9037" s="402"/>
      <c r="Y9037" s="402"/>
      <c r="Z9037" s="402"/>
    </row>
    <row r="9038" spans="23:26" x14ac:dyDescent="0.2">
      <c r="W9038" s="402"/>
      <c r="X9038" s="402"/>
      <c r="Y9038" s="402"/>
      <c r="Z9038" s="402"/>
    </row>
    <row r="9039" spans="23:26" x14ac:dyDescent="0.2">
      <c r="W9039" s="402"/>
      <c r="X9039" s="402"/>
      <c r="Y9039" s="402"/>
      <c r="Z9039" s="402"/>
    </row>
    <row r="9040" spans="23:26" x14ac:dyDescent="0.2">
      <c r="W9040" s="402"/>
      <c r="X9040" s="402"/>
      <c r="Y9040" s="402"/>
      <c r="Z9040" s="402"/>
    </row>
    <row r="9041" spans="23:26" x14ac:dyDescent="0.2">
      <c r="W9041" s="402"/>
      <c r="X9041" s="402"/>
      <c r="Y9041" s="402"/>
      <c r="Z9041" s="402"/>
    </row>
    <row r="9042" spans="23:26" x14ac:dyDescent="0.2">
      <c r="W9042" s="402"/>
      <c r="X9042" s="402"/>
      <c r="Y9042" s="402"/>
      <c r="Z9042" s="402"/>
    </row>
    <row r="9043" spans="23:26" x14ac:dyDescent="0.2">
      <c r="W9043" s="402"/>
      <c r="X9043" s="402"/>
      <c r="Y9043" s="402"/>
      <c r="Z9043" s="402"/>
    </row>
    <row r="9044" spans="23:26" x14ac:dyDescent="0.2">
      <c r="W9044" s="402"/>
      <c r="X9044" s="402"/>
      <c r="Y9044" s="402"/>
      <c r="Z9044" s="402"/>
    </row>
    <row r="9045" spans="23:26" x14ac:dyDescent="0.2">
      <c r="W9045" s="402"/>
      <c r="X9045" s="402"/>
      <c r="Y9045" s="402"/>
      <c r="Z9045" s="402"/>
    </row>
    <row r="9046" spans="23:26" x14ac:dyDescent="0.2">
      <c r="W9046" s="402"/>
      <c r="X9046" s="402"/>
      <c r="Y9046" s="402"/>
      <c r="Z9046" s="402"/>
    </row>
    <row r="9047" spans="23:26" x14ac:dyDescent="0.2">
      <c r="W9047" s="402"/>
      <c r="X9047" s="402"/>
      <c r="Y9047" s="402"/>
      <c r="Z9047" s="402"/>
    </row>
    <row r="9048" spans="23:26" x14ac:dyDescent="0.2">
      <c r="W9048" s="402"/>
      <c r="X9048" s="402"/>
      <c r="Y9048" s="402"/>
      <c r="Z9048" s="402"/>
    </row>
    <row r="9049" spans="23:26" x14ac:dyDescent="0.2">
      <c r="W9049" s="402"/>
      <c r="X9049" s="402"/>
      <c r="Y9049" s="402"/>
      <c r="Z9049" s="402"/>
    </row>
    <row r="9050" spans="23:26" x14ac:dyDescent="0.2">
      <c r="W9050" s="402"/>
      <c r="X9050" s="402"/>
      <c r="Y9050" s="402"/>
      <c r="Z9050" s="402"/>
    </row>
    <row r="9051" spans="23:26" x14ac:dyDescent="0.2">
      <c r="W9051" s="402"/>
      <c r="X9051" s="402"/>
      <c r="Y9051" s="402"/>
      <c r="Z9051" s="402"/>
    </row>
    <row r="9052" spans="23:26" x14ac:dyDescent="0.2">
      <c r="W9052" s="402"/>
      <c r="X9052" s="402"/>
      <c r="Y9052" s="402"/>
      <c r="Z9052" s="402"/>
    </row>
    <row r="9053" spans="23:26" x14ac:dyDescent="0.2">
      <c r="W9053" s="402"/>
      <c r="X9053" s="402"/>
      <c r="Y9053" s="402"/>
      <c r="Z9053" s="402"/>
    </row>
    <row r="9054" spans="23:26" x14ac:dyDescent="0.2">
      <c r="W9054" s="402"/>
      <c r="X9054" s="402"/>
      <c r="Y9054" s="402"/>
      <c r="Z9054" s="402"/>
    </row>
    <row r="9055" spans="23:26" x14ac:dyDescent="0.2">
      <c r="W9055" s="402"/>
      <c r="X9055" s="402"/>
      <c r="Y9055" s="402"/>
      <c r="Z9055" s="402"/>
    </row>
    <row r="9056" spans="23:26" x14ac:dyDescent="0.2">
      <c r="W9056" s="402"/>
      <c r="X9056" s="402"/>
      <c r="Y9056" s="402"/>
      <c r="Z9056" s="402"/>
    </row>
    <row r="9057" spans="23:26" x14ac:dyDescent="0.2">
      <c r="W9057" s="402"/>
      <c r="X9057" s="402"/>
      <c r="Y9057" s="402"/>
      <c r="Z9057" s="402"/>
    </row>
    <row r="9058" spans="23:26" x14ac:dyDescent="0.2">
      <c r="W9058" s="402"/>
      <c r="X9058" s="402"/>
      <c r="Y9058" s="402"/>
      <c r="Z9058" s="402"/>
    </row>
    <row r="9059" spans="23:26" x14ac:dyDescent="0.2">
      <c r="W9059" s="402"/>
      <c r="X9059" s="402"/>
      <c r="Y9059" s="402"/>
      <c r="Z9059" s="402"/>
    </row>
    <row r="9060" spans="23:26" x14ac:dyDescent="0.2">
      <c r="W9060" s="402"/>
      <c r="X9060" s="402"/>
      <c r="Y9060" s="402"/>
      <c r="Z9060" s="402"/>
    </row>
    <row r="9061" spans="23:26" x14ac:dyDescent="0.2">
      <c r="W9061" s="402"/>
      <c r="X9061" s="402"/>
      <c r="Y9061" s="402"/>
      <c r="Z9061" s="402"/>
    </row>
    <row r="9062" spans="23:26" x14ac:dyDescent="0.2">
      <c r="W9062" s="402"/>
      <c r="X9062" s="402"/>
      <c r="Y9062" s="402"/>
      <c r="Z9062" s="402"/>
    </row>
    <row r="9063" spans="23:26" x14ac:dyDescent="0.2">
      <c r="W9063" s="402"/>
      <c r="X9063" s="402"/>
      <c r="Y9063" s="402"/>
      <c r="Z9063" s="402"/>
    </row>
    <row r="9064" spans="23:26" x14ac:dyDescent="0.2">
      <c r="W9064" s="402"/>
      <c r="X9064" s="402"/>
      <c r="Y9064" s="402"/>
      <c r="Z9064" s="402"/>
    </row>
    <row r="9065" spans="23:26" x14ac:dyDescent="0.2">
      <c r="W9065" s="402"/>
      <c r="X9065" s="402"/>
      <c r="Y9065" s="402"/>
      <c r="Z9065" s="402"/>
    </row>
    <row r="9066" spans="23:26" x14ac:dyDescent="0.2">
      <c r="W9066" s="402"/>
      <c r="X9066" s="402"/>
      <c r="Y9066" s="402"/>
      <c r="Z9066" s="402"/>
    </row>
    <row r="9067" spans="23:26" x14ac:dyDescent="0.2">
      <c r="W9067" s="402"/>
      <c r="X9067" s="402"/>
      <c r="Y9067" s="402"/>
      <c r="Z9067" s="402"/>
    </row>
    <row r="9068" spans="23:26" x14ac:dyDescent="0.2">
      <c r="W9068" s="402"/>
      <c r="X9068" s="402"/>
      <c r="Y9068" s="402"/>
      <c r="Z9068" s="402"/>
    </row>
    <row r="9069" spans="23:26" x14ac:dyDescent="0.2">
      <c r="W9069" s="402"/>
      <c r="X9069" s="402"/>
      <c r="Y9069" s="402"/>
      <c r="Z9069" s="402"/>
    </row>
    <row r="9070" spans="23:26" x14ac:dyDescent="0.2">
      <c r="W9070" s="402"/>
      <c r="X9070" s="402"/>
      <c r="Y9070" s="402"/>
      <c r="Z9070" s="402"/>
    </row>
    <row r="9071" spans="23:26" x14ac:dyDescent="0.2">
      <c r="W9071" s="402"/>
      <c r="X9071" s="402"/>
      <c r="Y9071" s="402"/>
      <c r="Z9071" s="402"/>
    </row>
    <row r="9072" spans="23:26" x14ac:dyDescent="0.2">
      <c r="W9072" s="402"/>
      <c r="X9072" s="402"/>
      <c r="Y9072" s="402"/>
      <c r="Z9072" s="402"/>
    </row>
    <row r="9073" spans="23:26" x14ac:dyDescent="0.2">
      <c r="W9073" s="402"/>
      <c r="X9073" s="402"/>
      <c r="Y9073" s="402"/>
      <c r="Z9073" s="402"/>
    </row>
    <row r="9074" spans="23:26" x14ac:dyDescent="0.2">
      <c r="W9074" s="402"/>
      <c r="X9074" s="402"/>
      <c r="Y9074" s="402"/>
      <c r="Z9074" s="402"/>
    </row>
    <row r="9075" spans="23:26" x14ac:dyDescent="0.2">
      <c r="W9075" s="402"/>
      <c r="X9075" s="402"/>
      <c r="Y9075" s="402"/>
      <c r="Z9075" s="402"/>
    </row>
    <row r="9076" spans="23:26" x14ac:dyDescent="0.2">
      <c r="W9076" s="402"/>
      <c r="X9076" s="402"/>
      <c r="Y9076" s="402"/>
      <c r="Z9076" s="402"/>
    </row>
    <row r="9077" spans="23:26" x14ac:dyDescent="0.2">
      <c r="W9077" s="402"/>
      <c r="X9077" s="402"/>
      <c r="Y9077" s="402"/>
      <c r="Z9077" s="402"/>
    </row>
    <row r="9078" spans="23:26" x14ac:dyDescent="0.2">
      <c r="W9078" s="402"/>
      <c r="X9078" s="402"/>
      <c r="Y9078" s="402"/>
      <c r="Z9078" s="402"/>
    </row>
    <row r="9079" spans="23:26" x14ac:dyDescent="0.2">
      <c r="W9079" s="402"/>
      <c r="X9079" s="402"/>
      <c r="Y9079" s="402"/>
      <c r="Z9079" s="402"/>
    </row>
    <row r="9080" spans="23:26" x14ac:dyDescent="0.2">
      <c r="W9080" s="402"/>
      <c r="X9080" s="402"/>
      <c r="Y9080" s="402"/>
      <c r="Z9080" s="402"/>
    </row>
    <row r="9081" spans="23:26" x14ac:dyDescent="0.2">
      <c r="W9081" s="402"/>
      <c r="X9081" s="402"/>
      <c r="Y9081" s="402"/>
      <c r="Z9081" s="402"/>
    </row>
    <row r="9082" spans="23:26" x14ac:dyDescent="0.2">
      <c r="W9082" s="402"/>
      <c r="X9082" s="402"/>
      <c r="Y9082" s="402"/>
      <c r="Z9082" s="402"/>
    </row>
    <row r="9083" spans="23:26" x14ac:dyDescent="0.2">
      <c r="W9083" s="402"/>
      <c r="X9083" s="402"/>
      <c r="Y9083" s="402"/>
      <c r="Z9083" s="402"/>
    </row>
    <row r="9084" spans="23:26" x14ac:dyDescent="0.2">
      <c r="W9084" s="402"/>
      <c r="X9084" s="402"/>
      <c r="Y9084" s="402"/>
      <c r="Z9084" s="402"/>
    </row>
    <row r="9085" spans="23:26" x14ac:dyDescent="0.2">
      <c r="W9085" s="402"/>
      <c r="X9085" s="402"/>
      <c r="Y9085" s="402"/>
      <c r="Z9085" s="402"/>
    </row>
    <row r="9086" spans="23:26" x14ac:dyDescent="0.2">
      <c r="W9086" s="402"/>
      <c r="X9086" s="402"/>
      <c r="Y9086" s="402"/>
      <c r="Z9086" s="402"/>
    </row>
    <row r="9087" spans="23:26" x14ac:dyDescent="0.2">
      <c r="W9087" s="402"/>
      <c r="X9087" s="402"/>
      <c r="Y9087" s="402"/>
      <c r="Z9087" s="402"/>
    </row>
    <row r="9088" spans="23:26" x14ac:dyDescent="0.2">
      <c r="W9088" s="402"/>
      <c r="X9088" s="402"/>
      <c r="Y9088" s="402"/>
      <c r="Z9088" s="402"/>
    </row>
    <row r="9089" spans="23:26" x14ac:dyDescent="0.2">
      <c r="W9089" s="402"/>
      <c r="X9089" s="402"/>
      <c r="Y9089" s="402"/>
      <c r="Z9089" s="402"/>
    </row>
    <row r="9090" spans="23:26" x14ac:dyDescent="0.2">
      <c r="W9090" s="402"/>
      <c r="X9090" s="402"/>
      <c r="Y9090" s="402"/>
      <c r="Z9090" s="402"/>
    </row>
    <row r="9091" spans="23:26" x14ac:dyDescent="0.2">
      <c r="W9091" s="402"/>
      <c r="X9091" s="402"/>
      <c r="Y9091" s="402"/>
      <c r="Z9091" s="402"/>
    </row>
    <row r="9092" spans="23:26" x14ac:dyDescent="0.2">
      <c r="W9092" s="402"/>
      <c r="X9092" s="402"/>
      <c r="Y9092" s="402"/>
      <c r="Z9092" s="402"/>
    </row>
    <row r="9093" spans="23:26" x14ac:dyDescent="0.2">
      <c r="W9093" s="402"/>
      <c r="X9093" s="402"/>
      <c r="Y9093" s="402"/>
      <c r="Z9093" s="402"/>
    </row>
    <row r="9094" spans="23:26" x14ac:dyDescent="0.2">
      <c r="W9094" s="402"/>
      <c r="X9094" s="402"/>
      <c r="Y9094" s="402"/>
      <c r="Z9094" s="402"/>
    </row>
    <row r="9095" spans="23:26" x14ac:dyDescent="0.2">
      <c r="W9095" s="402"/>
      <c r="X9095" s="402"/>
      <c r="Y9095" s="402"/>
      <c r="Z9095" s="402"/>
    </row>
    <row r="9096" spans="23:26" x14ac:dyDescent="0.2">
      <c r="W9096" s="402"/>
      <c r="X9096" s="402"/>
      <c r="Y9096" s="402"/>
      <c r="Z9096" s="402"/>
    </row>
    <row r="9097" spans="23:26" x14ac:dyDescent="0.2">
      <c r="W9097" s="402"/>
      <c r="X9097" s="402"/>
      <c r="Y9097" s="402"/>
      <c r="Z9097" s="402"/>
    </row>
    <row r="9098" spans="23:26" x14ac:dyDescent="0.2">
      <c r="W9098" s="402"/>
      <c r="X9098" s="402"/>
      <c r="Y9098" s="402"/>
      <c r="Z9098" s="402"/>
    </row>
    <row r="9099" spans="23:26" x14ac:dyDescent="0.2">
      <c r="W9099" s="402"/>
      <c r="X9099" s="402"/>
      <c r="Y9099" s="402"/>
      <c r="Z9099" s="402"/>
    </row>
    <row r="9100" spans="23:26" x14ac:dyDescent="0.2">
      <c r="W9100" s="402"/>
      <c r="X9100" s="402"/>
      <c r="Y9100" s="402"/>
      <c r="Z9100" s="402"/>
    </row>
    <row r="9101" spans="23:26" x14ac:dyDescent="0.2">
      <c r="W9101" s="402"/>
      <c r="X9101" s="402"/>
      <c r="Y9101" s="402"/>
      <c r="Z9101" s="402"/>
    </row>
    <row r="9102" spans="23:26" x14ac:dyDescent="0.2">
      <c r="W9102" s="402"/>
      <c r="X9102" s="402"/>
      <c r="Y9102" s="402"/>
      <c r="Z9102" s="402"/>
    </row>
    <row r="9103" spans="23:26" x14ac:dyDescent="0.2">
      <c r="W9103" s="402"/>
      <c r="X9103" s="402"/>
      <c r="Y9103" s="402"/>
      <c r="Z9103" s="402"/>
    </row>
    <row r="9104" spans="23:26" x14ac:dyDescent="0.2">
      <c r="W9104" s="402"/>
      <c r="X9104" s="402"/>
      <c r="Y9104" s="402"/>
      <c r="Z9104" s="402"/>
    </row>
    <row r="9105" spans="23:26" x14ac:dyDescent="0.2">
      <c r="W9105" s="402"/>
      <c r="X9105" s="402"/>
      <c r="Y9105" s="402"/>
      <c r="Z9105" s="402"/>
    </row>
    <row r="9106" spans="23:26" x14ac:dyDescent="0.2">
      <c r="W9106" s="402"/>
      <c r="X9106" s="402"/>
      <c r="Y9106" s="402"/>
      <c r="Z9106" s="402"/>
    </row>
    <row r="9107" spans="23:26" x14ac:dyDescent="0.2">
      <c r="W9107" s="402"/>
      <c r="X9107" s="402"/>
      <c r="Y9107" s="402"/>
      <c r="Z9107" s="402"/>
    </row>
    <row r="9108" spans="23:26" x14ac:dyDescent="0.2">
      <c r="W9108" s="402"/>
      <c r="X9108" s="402"/>
      <c r="Y9108" s="402"/>
      <c r="Z9108" s="402"/>
    </row>
    <row r="9109" spans="23:26" x14ac:dyDescent="0.2">
      <c r="W9109" s="402"/>
      <c r="X9109" s="402"/>
      <c r="Y9109" s="402"/>
      <c r="Z9109" s="402"/>
    </row>
    <row r="9110" spans="23:26" x14ac:dyDescent="0.2">
      <c r="W9110" s="402"/>
      <c r="X9110" s="402"/>
      <c r="Y9110" s="402"/>
      <c r="Z9110" s="402"/>
    </row>
    <row r="9111" spans="23:26" x14ac:dyDescent="0.2">
      <c r="W9111" s="402"/>
      <c r="X9111" s="402"/>
      <c r="Y9111" s="402"/>
      <c r="Z9111" s="402"/>
    </row>
    <row r="9112" spans="23:26" x14ac:dyDescent="0.2">
      <c r="W9112" s="402"/>
      <c r="X9112" s="402"/>
      <c r="Y9112" s="402"/>
      <c r="Z9112" s="402"/>
    </row>
    <row r="9113" spans="23:26" x14ac:dyDescent="0.2">
      <c r="W9113" s="402"/>
      <c r="X9113" s="402"/>
      <c r="Y9113" s="402"/>
      <c r="Z9113" s="402"/>
    </row>
    <row r="9114" spans="23:26" x14ac:dyDescent="0.2">
      <c r="W9114" s="402"/>
      <c r="X9114" s="402"/>
      <c r="Y9114" s="402"/>
      <c r="Z9114" s="402"/>
    </row>
    <row r="9115" spans="23:26" x14ac:dyDescent="0.2">
      <c r="W9115" s="402"/>
      <c r="X9115" s="402"/>
      <c r="Y9115" s="402"/>
      <c r="Z9115" s="402"/>
    </row>
    <row r="9116" spans="23:26" x14ac:dyDescent="0.2">
      <c r="W9116" s="402"/>
      <c r="X9116" s="402"/>
      <c r="Y9116" s="402"/>
      <c r="Z9116" s="402"/>
    </row>
    <row r="9117" spans="23:26" x14ac:dyDescent="0.2">
      <c r="W9117" s="402"/>
      <c r="X9117" s="402"/>
      <c r="Y9117" s="402"/>
      <c r="Z9117" s="402"/>
    </row>
    <row r="9118" spans="23:26" x14ac:dyDescent="0.2">
      <c r="W9118" s="402"/>
      <c r="X9118" s="402"/>
      <c r="Y9118" s="402"/>
      <c r="Z9118" s="402"/>
    </row>
    <row r="9119" spans="23:26" x14ac:dyDescent="0.2">
      <c r="W9119" s="402"/>
      <c r="X9119" s="402"/>
      <c r="Y9119" s="402"/>
      <c r="Z9119" s="402"/>
    </row>
    <row r="9120" spans="23:26" x14ac:dyDescent="0.2">
      <c r="W9120" s="402"/>
      <c r="X9120" s="402"/>
      <c r="Y9120" s="402"/>
      <c r="Z9120" s="402"/>
    </row>
    <row r="9121" spans="23:26" x14ac:dyDescent="0.2">
      <c r="W9121" s="402"/>
      <c r="X9121" s="402"/>
      <c r="Y9121" s="402"/>
      <c r="Z9121" s="402"/>
    </row>
    <row r="9122" spans="23:26" x14ac:dyDescent="0.2">
      <c r="W9122" s="402"/>
      <c r="X9122" s="402"/>
      <c r="Y9122" s="402"/>
      <c r="Z9122" s="402"/>
    </row>
    <row r="9123" spans="23:26" x14ac:dyDescent="0.2">
      <c r="W9123" s="402"/>
      <c r="X9123" s="402"/>
      <c r="Y9123" s="402"/>
      <c r="Z9123" s="402"/>
    </row>
    <row r="9124" spans="23:26" x14ac:dyDescent="0.2">
      <c r="W9124" s="402"/>
      <c r="X9124" s="402"/>
      <c r="Y9124" s="402"/>
      <c r="Z9124" s="402"/>
    </row>
    <row r="9125" spans="23:26" x14ac:dyDescent="0.2">
      <c r="W9125" s="402"/>
      <c r="X9125" s="402"/>
      <c r="Y9125" s="402"/>
      <c r="Z9125" s="402"/>
    </row>
    <row r="9126" spans="23:26" x14ac:dyDescent="0.2">
      <c r="W9126" s="402"/>
      <c r="X9126" s="402"/>
      <c r="Y9126" s="402"/>
      <c r="Z9126" s="402"/>
    </row>
    <row r="9127" spans="23:26" x14ac:dyDescent="0.2">
      <c r="W9127" s="402"/>
      <c r="X9127" s="402"/>
      <c r="Y9127" s="402"/>
      <c r="Z9127" s="402"/>
    </row>
    <row r="9128" spans="23:26" x14ac:dyDescent="0.2">
      <c r="W9128" s="402"/>
      <c r="X9128" s="402"/>
      <c r="Y9128" s="402"/>
      <c r="Z9128" s="402"/>
    </row>
    <row r="9129" spans="23:26" x14ac:dyDescent="0.2">
      <c r="W9129" s="402"/>
      <c r="X9129" s="402"/>
      <c r="Y9129" s="402"/>
      <c r="Z9129" s="402"/>
    </row>
    <row r="9130" spans="23:26" x14ac:dyDescent="0.2">
      <c r="W9130" s="402"/>
      <c r="X9130" s="402"/>
      <c r="Y9130" s="402"/>
      <c r="Z9130" s="402"/>
    </row>
    <row r="9131" spans="23:26" x14ac:dyDescent="0.2">
      <c r="W9131" s="402"/>
      <c r="X9131" s="402"/>
      <c r="Y9131" s="402"/>
      <c r="Z9131" s="402"/>
    </row>
    <row r="9132" spans="23:26" x14ac:dyDescent="0.2">
      <c r="W9132" s="402"/>
      <c r="X9132" s="402"/>
      <c r="Y9132" s="402"/>
      <c r="Z9132" s="402"/>
    </row>
    <row r="9133" spans="23:26" x14ac:dyDescent="0.2">
      <c r="W9133" s="402"/>
      <c r="X9133" s="402"/>
      <c r="Y9133" s="402"/>
      <c r="Z9133" s="402"/>
    </row>
    <row r="9134" spans="23:26" x14ac:dyDescent="0.2">
      <c r="W9134" s="402"/>
      <c r="X9134" s="402"/>
      <c r="Y9134" s="402"/>
      <c r="Z9134" s="402"/>
    </row>
    <row r="9135" spans="23:26" x14ac:dyDescent="0.2">
      <c r="W9135" s="402"/>
      <c r="X9135" s="402"/>
      <c r="Y9135" s="402"/>
      <c r="Z9135" s="402"/>
    </row>
    <row r="9136" spans="23:26" x14ac:dyDescent="0.2">
      <c r="W9136" s="402"/>
      <c r="X9136" s="402"/>
      <c r="Y9136" s="402"/>
      <c r="Z9136" s="402"/>
    </row>
    <row r="9137" spans="23:26" x14ac:dyDescent="0.2">
      <c r="W9137" s="402"/>
      <c r="X9137" s="402"/>
      <c r="Y9137" s="402"/>
      <c r="Z9137" s="402"/>
    </row>
    <row r="9138" spans="23:26" x14ac:dyDescent="0.2">
      <c r="W9138" s="402"/>
      <c r="X9138" s="402"/>
      <c r="Y9138" s="402"/>
      <c r="Z9138" s="402"/>
    </row>
    <row r="9139" spans="23:26" x14ac:dyDescent="0.2">
      <c r="W9139" s="402"/>
      <c r="X9139" s="402"/>
      <c r="Y9139" s="402"/>
      <c r="Z9139" s="402"/>
    </row>
    <row r="9140" spans="23:26" x14ac:dyDescent="0.2">
      <c r="W9140" s="402"/>
      <c r="X9140" s="402"/>
      <c r="Y9140" s="402"/>
      <c r="Z9140" s="402"/>
    </row>
    <row r="9141" spans="23:26" x14ac:dyDescent="0.2">
      <c r="W9141" s="402"/>
      <c r="X9141" s="402"/>
      <c r="Y9141" s="402"/>
      <c r="Z9141" s="402"/>
    </row>
    <row r="9142" spans="23:26" x14ac:dyDescent="0.2">
      <c r="W9142" s="402"/>
      <c r="X9142" s="402"/>
      <c r="Y9142" s="402"/>
      <c r="Z9142" s="402"/>
    </row>
    <row r="9143" spans="23:26" x14ac:dyDescent="0.2">
      <c r="W9143" s="402"/>
      <c r="X9143" s="402"/>
      <c r="Y9143" s="402"/>
      <c r="Z9143" s="402"/>
    </row>
    <row r="9144" spans="23:26" x14ac:dyDescent="0.2">
      <c r="W9144" s="402"/>
      <c r="X9144" s="402"/>
      <c r="Y9144" s="402"/>
      <c r="Z9144" s="402"/>
    </row>
    <row r="9145" spans="23:26" x14ac:dyDescent="0.2">
      <c r="W9145" s="402"/>
      <c r="X9145" s="402"/>
      <c r="Y9145" s="402"/>
      <c r="Z9145" s="402"/>
    </row>
    <row r="9146" spans="23:26" x14ac:dyDescent="0.2">
      <c r="W9146" s="402"/>
      <c r="X9146" s="402"/>
      <c r="Y9146" s="402"/>
      <c r="Z9146" s="402"/>
    </row>
    <row r="9147" spans="23:26" x14ac:dyDescent="0.2">
      <c r="W9147" s="402"/>
      <c r="X9147" s="402"/>
      <c r="Y9147" s="402"/>
      <c r="Z9147" s="402"/>
    </row>
    <row r="9148" spans="23:26" x14ac:dyDescent="0.2">
      <c r="W9148" s="402"/>
      <c r="X9148" s="402"/>
      <c r="Y9148" s="402"/>
      <c r="Z9148" s="402"/>
    </row>
    <row r="9149" spans="23:26" x14ac:dyDescent="0.2">
      <c r="W9149" s="402"/>
      <c r="X9149" s="402"/>
      <c r="Y9149" s="402"/>
      <c r="Z9149" s="402"/>
    </row>
    <row r="9150" spans="23:26" x14ac:dyDescent="0.2">
      <c r="W9150" s="402"/>
      <c r="X9150" s="402"/>
      <c r="Y9150" s="402"/>
      <c r="Z9150" s="402"/>
    </row>
    <row r="9151" spans="23:26" x14ac:dyDescent="0.2">
      <c r="W9151" s="402"/>
      <c r="X9151" s="402"/>
      <c r="Y9151" s="402"/>
      <c r="Z9151" s="402"/>
    </row>
    <row r="9152" spans="23:26" x14ac:dyDescent="0.2">
      <c r="W9152" s="402"/>
      <c r="X9152" s="402"/>
      <c r="Y9152" s="402"/>
      <c r="Z9152" s="402"/>
    </row>
    <row r="9153" spans="23:26" x14ac:dyDescent="0.2">
      <c r="W9153" s="402"/>
      <c r="X9153" s="402"/>
      <c r="Y9153" s="402"/>
      <c r="Z9153" s="402"/>
    </row>
    <row r="9154" spans="23:26" x14ac:dyDescent="0.2">
      <c r="W9154" s="402"/>
      <c r="X9154" s="402"/>
      <c r="Y9154" s="402"/>
      <c r="Z9154" s="402"/>
    </row>
    <row r="9155" spans="23:26" x14ac:dyDescent="0.2">
      <c r="W9155" s="402"/>
      <c r="X9155" s="402"/>
      <c r="Y9155" s="402"/>
      <c r="Z9155" s="402"/>
    </row>
    <row r="9156" spans="23:26" x14ac:dyDescent="0.2">
      <c r="W9156" s="402"/>
      <c r="X9156" s="402"/>
      <c r="Y9156" s="402"/>
      <c r="Z9156" s="402"/>
    </row>
    <row r="9157" spans="23:26" x14ac:dyDescent="0.2">
      <c r="W9157" s="402"/>
      <c r="X9157" s="402"/>
      <c r="Y9157" s="402"/>
      <c r="Z9157" s="402"/>
    </row>
    <row r="9158" spans="23:26" x14ac:dyDescent="0.2">
      <c r="W9158" s="402"/>
      <c r="X9158" s="402"/>
      <c r="Y9158" s="402"/>
      <c r="Z9158" s="402"/>
    </row>
    <row r="9159" spans="23:26" x14ac:dyDescent="0.2">
      <c r="W9159" s="402"/>
      <c r="X9159" s="402"/>
      <c r="Y9159" s="402"/>
      <c r="Z9159" s="402"/>
    </row>
    <row r="9160" spans="23:26" x14ac:dyDescent="0.2">
      <c r="W9160" s="402"/>
      <c r="X9160" s="402"/>
      <c r="Y9160" s="402"/>
      <c r="Z9160" s="402"/>
    </row>
    <row r="9161" spans="23:26" x14ac:dyDescent="0.2">
      <c r="W9161" s="402"/>
      <c r="X9161" s="402"/>
      <c r="Y9161" s="402"/>
      <c r="Z9161" s="402"/>
    </row>
    <row r="9162" spans="23:26" x14ac:dyDescent="0.2">
      <c r="W9162" s="402"/>
      <c r="X9162" s="402"/>
      <c r="Y9162" s="402"/>
      <c r="Z9162" s="402"/>
    </row>
    <row r="9163" spans="23:26" x14ac:dyDescent="0.2">
      <c r="W9163" s="402"/>
      <c r="X9163" s="402"/>
      <c r="Y9163" s="402"/>
      <c r="Z9163" s="402"/>
    </row>
    <row r="9164" spans="23:26" x14ac:dyDescent="0.2">
      <c r="W9164" s="402"/>
      <c r="X9164" s="402"/>
      <c r="Y9164" s="402"/>
      <c r="Z9164" s="402"/>
    </row>
    <row r="9165" spans="23:26" x14ac:dyDescent="0.2">
      <c r="W9165" s="402"/>
      <c r="X9165" s="402"/>
      <c r="Y9165" s="402"/>
      <c r="Z9165" s="402"/>
    </row>
    <row r="9166" spans="23:26" x14ac:dyDescent="0.2">
      <c r="W9166" s="402"/>
      <c r="X9166" s="402"/>
      <c r="Y9166" s="402"/>
      <c r="Z9166" s="402"/>
    </row>
    <row r="9167" spans="23:26" x14ac:dyDescent="0.2">
      <c r="W9167" s="402"/>
      <c r="X9167" s="402"/>
      <c r="Y9167" s="402"/>
      <c r="Z9167" s="402"/>
    </row>
    <row r="9168" spans="23:26" x14ac:dyDescent="0.2">
      <c r="W9168" s="402"/>
      <c r="X9168" s="402"/>
      <c r="Y9168" s="402"/>
      <c r="Z9168" s="402"/>
    </row>
    <row r="9169" spans="23:26" x14ac:dyDescent="0.2">
      <c r="W9169" s="402"/>
      <c r="X9169" s="402"/>
      <c r="Y9169" s="402"/>
      <c r="Z9169" s="402"/>
    </row>
    <row r="9170" spans="23:26" x14ac:dyDescent="0.2">
      <c r="W9170" s="402"/>
      <c r="X9170" s="402"/>
      <c r="Y9170" s="402"/>
      <c r="Z9170" s="402"/>
    </row>
    <row r="9171" spans="23:26" x14ac:dyDescent="0.2">
      <c r="W9171" s="402"/>
      <c r="X9171" s="402"/>
      <c r="Y9171" s="402"/>
      <c r="Z9171" s="402"/>
    </row>
    <row r="9172" spans="23:26" x14ac:dyDescent="0.2">
      <c r="W9172" s="402"/>
      <c r="X9172" s="402"/>
      <c r="Y9172" s="402"/>
      <c r="Z9172" s="402"/>
    </row>
    <row r="9173" spans="23:26" x14ac:dyDescent="0.2">
      <c r="W9173" s="402"/>
      <c r="X9173" s="402"/>
      <c r="Y9173" s="402"/>
      <c r="Z9173" s="402"/>
    </row>
    <row r="9174" spans="23:26" x14ac:dyDescent="0.2">
      <c r="W9174" s="402"/>
      <c r="X9174" s="402"/>
      <c r="Y9174" s="402"/>
      <c r="Z9174" s="402"/>
    </row>
    <row r="9175" spans="23:26" x14ac:dyDescent="0.2">
      <c r="W9175" s="402"/>
      <c r="X9175" s="402"/>
      <c r="Y9175" s="402"/>
      <c r="Z9175" s="402"/>
    </row>
    <row r="9176" spans="23:26" x14ac:dyDescent="0.2">
      <c r="W9176" s="402"/>
      <c r="X9176" s="402"/>
      <c r="Y9176" s="402"/>
      <c r="Z9176" s="402"/>
    </row>
    <row r="9177" spans="23:26" x14ac:dyDescent="0.2">
      <c r="W9177" s="402"/>
      <c r="X9177" s="402"/>
      <c r="Y9177" s="402"/>
      <c r="Z9177" s="402"/>
    </row>
    <row r="9178" spans="23:26" x14ac:dyDescent="0.2">
      <c r="W9178" s="402"/>
      <c r="X9178" s="402"/>
      <c r="Y9178" s="402"/>
      <c r="Z9178" s="402"/>
    </row>
    <row r="9179" spans="23:26" x14ac:dyDescent="0.2">
      <c r="W9179" s="402"/>
      <c r="X9179" s="402"/>
      <c r="Y9179" s="402"/>
      <c r="Z9179" s="402"/>
    </row>
    <row r="9180" spans="23:26" x14ac:dyDescent="0.2">
      <c r="W9180" s="402"/>
      <c r="X9180" s="402"/>
      <c r="Y9180" s="402"/>
      <c r="Z9180" s="402"/>
    </row>
    <row r="9181" spans="23:26" x14ac:dyDescent="0.2">
      <c r="W9181" s="402"/>
      <c r="X9181" s="402"/>
      <c r="Y9181" s="402"/>
      <c r="Z9181" s="402"/>
    </row>
    <row r="9182" spans="23:26" x14ac:dyDescent="0.2">
      <c r="W9182" s="402"/>
      <c r="X9182" s="402"/>
      <c r="Y9182" s="402"/>
      <c r="Z9182" s="402"/>
    </row>
    <row r="9183" spans="23:26" x14ac:dyDescent="0.2">
      <c r="W9183" s="402"/>
      <c r="X9183" s="402"/>
      <c r="Y9183" s="402"/>
      <c r="Z9183" s="402"/>
    </row>
    <row r="9184" spans="23:26" x14ac:dyDescent="0.2">
      <c r="W9184" s="402"/>
      <c r="X9184" s="402"/>
      <c r="Y9184" s="402"/>
      <c r="Z9184" s="402"/>
    </row>
    <row r="9185" spans="23:26" x14ac:dyDescent="0.2">
      <c r="W9185" s="402"/>
      <c r="X9185" s="402"/>
      <c r="Y9185" s="402"/>
      <c r="Z9185" s="402"/>
    </row>
    <row r="9186" spans="23:26" x14ac:dyDescent="0.2">
      <c r="W9186" s="402"/>
      <c r="X9186" s="402"/>
      <c r="Y9186" s="402"/>
      <c r="Z9186" s="402"/>
    </row>
    <row r="9187" spans="23:26" x14ac:dyDescent="0.2">
      <c r="W9187" s="402"/>
      <c r="X9187" s="402"/>
      <c r="Y9187" s="402"/>
      <c r="Z9187" s="402"/>
    </row>
    <row r="9188" spans="23:26" x14ac:dyDescent="0.2">
      <c r="W9188" s="402"/>
      <c r="X9188" s="402"/>
      <c r="Y9188" s="402"/>
      <c r="Z9188" s="402"/>
    </row>
    <row r="9189" spans="23:26" x14ac:dyDescent="0.2">
      <c r="W9189" s="402"/>
      <c r="X9189" s="402"/>
      <c r="Y9189" s="402"/>
      <c r="Z9189" s="402"/>
    </row>
    <row r="9190" spans="23:26" x14ac:dyDescent="0.2">
      <c r="W9190" s="402"/>
      <c r="X9190" s="402"/>
      <c r="Y9190" s="402"/>
      <c r="Z9190" s="402"/>
    </row>
    <row r="9191" spans="23:26" x14ac:dyDescent="0.2">
      <c r="W9191" s="402"/>
      <c r="X9191" s="402"/>
      <c r="Y9191" s="402"/>
      <c r="Z9191" s="402"/>
    </row>
    <row r="9192" spans="23:26" x14ac:dyDescent="0.2">
      <c r="W9192" s="402"/>
      <c r="X9192" s="402"/>
      <c r="Y9192" s="402"/>
      <c r="Z9192" s="402"/>
    </row>
    <row r="9193" spans="23:26" x14ac:dyDescent="0.2">
      <c r="W9193" s="402"/>
      <c r="X9193" s="402"/>
      <c r="Y9193" s="402"/>
      <c r="Z9193" s="402"/>
    </row>
    <row r="9194" spans="23:26" x14ac:dyDescent="0.2">
      <c r="W9194" s="402"/>
      <c r="X9194" s="402"/>
      <c r="Y9194" s="402"/>
      <c r="Z9194" s="402"/>
    </row>
    <row r="9195" spans="23:26" x14ac:dyDescent="0.2">
      <c r="W9195" s="402"/>
      <c r="X9195" s="402"/>
      <c r="Y9195" s="402"/>
      <c r="Z9195" s="402"/>
    </row>
    <row r="9196" spans="23:26" x14ac:dyDescent="0.2">
      <c r="W9196" s="402"/>
      <c r="X9196" s="402"/>
      <c r="Y9196" s="402"/>
      <c r="Z9196" s="402"/>
    </row>
    <row r="9197" spans="23:26" x14ac:dyDescent="0.2">
      <c r="W9197" s="402"/>
      <c r="X9197" s="402"/>
      <c r="Y9197" s="402"/>
      <c r="Z9197" s="402"/>
    </row>
    <row r="9198" spans="23:26" x14ac:dyDescent="0.2">
      <c r="W9198" s="402"/>
      <c r="X9198" s="402"/>
      <c r="Y9198" s="402"/>
      <c r="Z9198" s="402"/>
    </row>
    <row r="9199" spans="23:26" x14ac:dyDescent="0.2">
      <c r="W9199" s="402"/>
      <c r="X9199" s="402"/>
      <c r="Y9199" s="402"/>
      <c r="Z9199" s="402"/>
    </row>
    <row r="9200" spans="23:26" x14ac:dyDescent="0.2">
      <c r="W9200" s="402"/>
      <c r="X9200" s="402"/>
      <c r="Y9200" s="402"/>
      <c r="Z9200" s="402"/>
    </row>
    <row r="9201" spans="23:26" x14ac:dyDescent="0.2">
      <c r="W9201" s="402"/>
      <c r="X9201" s="402"/>
      <c r="Y9201" s="402"/>
      <c r="Z9201" s="402"/>
    </row>
    <row r="9202" spans="23:26" x14ac:dyDescent="0.2">
      <c r="W9202" s="402"/>
      <c r="X9202" s="402"/>
      <c r="Y9202" s="402"/>
      <c r="Z9202" s="402"/>
    </row>
    <row r="9203" spans="23:26" x14ac:dyDescent="0.2">
      <c r="W9203" s="402"/>
      <c r="X9203" s="402"/>
      <c r="Y9203" s="402"/>
      <c r="Z9203" s="402"/>
    </row>
    <row r="9204" spans="23:26" x14ac:dyDescent="0.2">
      <c r="W9204" s="402"/>
      <c r="X9204" s="402"/>
      <c r="Y9204" s="402"/>
      <c r="Z9204" s="402"/>
    </row>
    <row r="9205" spans="23:26" x14ac:dyDescent="0.2">
      <c r="W9205" s="402"/>
      <c r="X9205" s="402"/>
      <c r="Y9205" s="402"/>
      <c r="Z9205" s="402"/>
    </row>
    <row r="9206" spans="23:26" x14ac:dyDescent="0.2">
      <c r="W9206" s="402"/>
      <c r="X9206" s="402"/>
      <c r="Y9206" s="402"/>
      <c r="Z9206" s="402"/>
    </row>
    <row r="9207" spans="23:26" x14ac:dyDescent="0.2">
      <c r="W9207" s="402"/>
      <c r="X9207" s="402"/>
      <c r="Y9207" s="402"/>
      <c r="Z9207" s="402"/>
    </row>
    <row r="9208" spans="23:26" x14ac:dyDescent="0.2">
      <c r="W9208" s="402"/>
      <c r="X9208" s="402"/>
      <c r="Y9208" s="402"/>
      <c r="Z9208" s="402"/>
    </row>
    <row r="9209" spans="23:26" x14ac:dyDescent="0.2">
      <c r="W9209" s="402"/>
      <c r="X9209" s="402"/>
      <c r="Y9209" s="402"/>
      <c r="Z9209" s="402"/>
    </row>
    <row r="9210" spans="23:26" x14ac:dyDescent="0.2">
      <c r="W9210" s="402"/>
      <c r="X9210" s="402"/>
      <c r="Y9210" s="402"/>
      <c r="Z9210" s="402"/>
    </row>
    <row r="9211" spans="23:26" x14ac:dyDescent="0.2">
      <c r="W9211" s="402"/>
      <c r="X9211" s="402"/>
      <c r="Y9211" s="402"/>
      <c r="Z9211" s="402"/>
    </row>
    <row r="9212" spans="23:26" x14ac:dyDescent="0.2">
      <c r="W9212" s="402"/>
      <c r="X9212" s="402"/>
      <c r="Y9212" s="402"/>
      <c r="Z9212" s="402"/>
    </row>
    <row r="9213" spans="23:26" x14ac:dyDescent="0.2">
      <c r="W9213" s="402"/>
      <c r="X9213" s="402"/>
      <c r="Y9213" s="402"/>
      <c r="Z9213" s="402"/>
    </row>
    <row r="9214" spans="23:26" x14ac:dyDescent="0.2">
      <c r="W9214" s="402"/>
      <c r="X9214" s="402"/>
      <c r="Y9214" s="402"/>
      <c r="Z9214" s="402"/>
    </row>
    <row r="9215" spans="23:26" x14ac:dyDescent="0.2">
      <c r="W9215" s="402"/>
      <c r="X9215" s="402"/>
      <c r="Y9215" s="402"/>
      <c r="Z9215" s="402"/>
    </row>
    <row r="9216" spans="23:26" x14ac:dyDescent="0.2">
      <c r="W9216" s="402"/>
      <c r="X9216" s="402"/>
      <c r="Y9216" s="402"/>
      <c r="Z9216" s="402"/>
    </row>
    <row r="9217" spans="23:26" x14ac:dyDescent="0.2">
      <c r="W9217" s="402"/>
      <c r="X9217" s="402"/>
      <c r="Y9217" s="402"/>
      <c r="Z9217" s="402"/>
    </row>
    <row r="9218" spans="23:26" x14ac:dyDescent="0.2">
      <c r="W9218" s="402"/>
      <c r="X9218" s="402"/>
      <c r="Y9218" s="402"/>
      <c r="Z9218" s="402"/>
    </row>
    <row r="9219" spans="23:26" x14ac:dyDescent="0.2">
      <c r="W9219" s="402"/>
      <c r="X9219" s="402"/>
      <c r="Y9219" s="402"/>
      <c r="Z9219" s="402"/>
    </row>
    <row r="9220" spans="23:26" x14ac:dyDescent="0.2">
      <c r="W9220" s="402"/>
      <c r="X9220" s="402"/>
      <c r="Y9220" s="402"/>
      <c r="Z9220" s="402"/>
    </row>
    <row r="9221" spans="23:26" x14ac:dyDescent="0.2">
      <c r="W9221" s="402"/>
      <c r="X9221" s="402"/>
      <c r="Y9221" s="402"/>
      <c r="Z9221" s="402"/>
    </row>
    <row r="9222" spans="23:26" x14ac:dyDescent="0.2">
      <c r="W9222" s="402"/>
      <c r="X9222" s="402"/>
      <c r="Y9222" s="402"/>
      <c r="Z9222" s="402"/>
    </row>
    <row r="9223" spans="23:26" x14ac:dyDescent="0.2">
      <c r="W9223" s="402"/>
      <c r="X9223" s="402"/>
      <c r="Y9223" s="402"/>
      <c r="Z9223" s="402"/>
    </row>
    <row r="9224" spans="23:26" x14ac:dyDescent="0.2">
      <c r="W9224" s="402"/>
      <c r="X9224" s="402"/>
      <c r="Y9224" s="402"/>
      <c r="Z9224" s="402"/>
    </row>
    <row r="9225" spans="23:26" x14ac:dyDescent="0.2">
      <c r="W9225" s="402"/>
      <c r="X9225" s="402"/>
      <c r="Y9225" s="402"/>
      <c r="Z9225" s="402"/>
    </row>
    <row r="9226" spans="23:26" x14ac:dyDescent="0.2">
      <c r="W9226" s="402"/>
      <c r="X9226" s="402"/>
      <c r="Y9226" s="402"/>
      <c r="Z9226" s="402"/>
    </row>
    <row r="9227" spans="23:26" x14ac:dyDescent="0.2">
      <c r="W9227" s="402"/>
      <c r="X9227" s="402"/>
      <c r="Y9227" s="402"/>
      <c r="Z9227" s="402"/>
    </row>
    <row r="9228" spans="23:26" x14ac:dyDescent="0.2">
      <c r="W9228" s="402"/>
      <c r="X9228" s="402"/>
      <c r="Y9228" s="402"/>
      <c r="Z9228" s="402"/>
    </row>
    <row r="9229" spans="23:26" x14ac:dyDescent="0.2">
      <c r="W9229" s="402"/>
      <c r="X9229" s="402"/>
      <c r="Y9229" s="402"/>
      <c r="Z9229" s="402"/>
    </row>
    <row r="9230" spans="23:26" x14ac:dyDescent="0.2">
      <c r="W9230" s="402"/>
      <c r="X9230" s="402"/>
      <c r="Y9230" s="402"/>
      <c r="Z9230" s="402"/>
    </row>
    <row r="9231" spans="23:26" x14ac:dyDescent="0.2">
      <c r="W9231" s="402"/>
      <c r="X9231" s="402"/>
      <c r="Y9231" s="402"/>
      <c r="Z9231" s="402"/>
    </row>
    <row r="9232" spans="23:26" x14ac:dyDescent="0.2">
      <c r="W9232" s="402"/>
      <c r="X9232" s="402"/>
      <c r="Y9232" s="402"/>
      <c r="Z9232" s="402"/>
    </row>
    <row r="9233" spans="23:26" x14ac:dyDescent="0.2">
      <c r="W9233" s="402"/>
      <c r="X9233" s="402"/>
      <c r="Y9233" s="402"/>
      <c r="Z9233" s="402"/>
    </row>
    <row r="9234" spans="23:26" x14ac:dyDescent="0.2">
      <c r="W9234" s="402"/>
      <c r="X9234" s="402"/>
      <c r="Y9234" s="402"/>
      <c r="Z9234" s="402"/>
    </row>
    <row r="9235" spans="23:26" x14ac:dyDescent="0.2">
      <c r="W9235" s="402"/>
      <c r="X9235" s="402"/>
      <c r="Y9235" s="402"/>
      <c r="Z9235" s="402"/>
    </row>
    <row r="9236" spans="23:26" x14ac:dyDescent="0.2">
      <c r="W9236" s="402"/>
      <c r="X9236" s="402"/>
      <c r="Y9236" s="402"/>
      <c r="Z9236" s="402"/>
    </row>
    <row r="9237" spans="23:26" x14ac:dyDescent="0.2">
      <c r="W9237" s="402"/>
      <c r="X9237" s="402"/>
      <c r="Y9237" s="402"/>
      <c r="Z9237" s="402"/>
    </row>
    <row r="9238" spans="23:26" x14ac:dyDescent="0.2">
      <c r="W9238" s="402"/>
      <c r="X9238" s="402"/>
      <c r="Y9238" s="402"/>
      <c r="Z9238" s="402"/>
    </row>
    <row r="9239" spans="23:26" x14ac:dyDescent="0.2">
      <c r="W9239" s="402"/>
      <c r="X9239" s="402"/>
      <c r="Y9239" s="402"/>
      <c r="Z9239" s="402"/>
    </row>
    <row r="9240" spans="23:26" x14ac:dyDescent="0.2">
      <c r="W9240" s="402"/>
      <c r="X9240" s="402"/>
      <c r="Y9240" s="402"/>
      <c r="Z9240" s="402"/>
    </row>
    <row r="9241" spans="23:26" x14ac:dyDescent="0.2">
      <c r="W9241" s="402"/>
      <c r="X9241" s="402"/>
      <c r="Y9241" s="402"/>
      <c r="Z9241" s="402"/>
    </row>
    <row r="9242" spans="23:26" x14ac:dyDescent="0.2">
      <c r="W9242" s="402"/>
      <c r="X9242" s="402"/>
      <c r="Y9242" s="402"/>
      <c r="Z9242" s="402"/>
    </row>
    <row r="9243" spans="23:26" x14ac:dyDescent="0.2">
      <c r="W9243" s="402"/>
      <c r="X9243" s="402"/>
      <c r="Y9243" s="402"/>
      <c r="Z9243" s="402"/>
    </row>
    <row r="9244" spans="23:26" x14ac:dyDescent="0.2">
      <c r="W9244" s="402"/>
      <c r="X9244" s="402"/>
      <c r="Y9244" s="402"/>
      <c r="Z9244" s="402"/>
    </row>
    <row r="9245" spans="23:26" x14ac:dyDescent="0.2">
      <c r="W9245" s="402"/>
      <c r="X9245" s="402"/>
      <c r="Y9245" s="402"/>
      <c r="Z9245" s="402"/>
    </row>
    <row r="9246" spans="23:26" x14ac:dyDescent="0.2">
      <c r="W9246" s="402"/>
      <c r="X9246" s="402"/>
      <c r="Y9246" s="402"/>
      <c r="Z9246" s="402"/>
    </row>
    <row r="9247" spans="23:26" x14ac:dyDescent="0.2">
      <c r="W9247" s="402"/>
      <c r="X9247" s="402"/>
      <c r="Y9247" s="402"/>
      <c r="Z9247" s="402"/>
    </row>
    <row r="9248" spans="23:26" x14ac:dyDescent="0.2">
      <c r="W9248" s="402"/>
      <c r="X9248" s="402"/>
      <c r="Y9248" s="402"/>
      <c r="Z9248" s="402"/>
    </row>
    <row r="9249" spans="23:26" x14ac:dyDescent="0.2">
      <c r="W9249" s="402"/>
      <c r="X9249" s="402"/>
      <c r="Y9249" s="402"/>
      <c r="Z9249" s="402"/>
    </row>
    <row r="9250" spans="23:26" x14ac:dyDescent="0.2">
      <c r="W9250" s="402"/>
      <c r="X9250" s="402"/>
      <c r="Y9250" s="402"/>
      <c r="Z9250" s="402"/>
    </row>
    <row r="9251" spans="23:26" x14ac:dyDescent="0.2">
      <c r="W9251" s="402"/>
      <c r="X9251" s="402"/>
      <c r="Y9251" s="402"/>
      <c r="Z9251" s="402"/>
    </row>
    <row r="9252" spans="23:26" x14ac:dyDescent="0.2">
      <c r="W9252" s="402"/>
      <c r="X9252" s="402"/>
      <c r="Y9252" s="402"/>
      <c r="Z9252" s="402"/>
    </row>
    <row r="9253" spans="23:26" x14ac:dyDescent="0.2">
      <c r="W9253" s="402"/>
      <c r="X9253" s="402"/>
      <c r="Y9253" s="402"/>
      <c r="Z9253" s="402"/>
    </row>
    <row r="9254" spans="23:26" x14ac:dyDescent="0.2">
      <c r="W9254" s="402"/>
      <c r="X9254" s="402"/>
      <c r="Y9254" s="402"/>
      <c r="Z9254" s="402"/>
    </row>
    <row r="9255" spans="23:26" x14ac:dyDescent="0.2">
      <c r="W9255" s="402"/>
      <c r="X9255" s="402"/>
      <c r="Y9255" s="402"/>
      <c r="Z9255" s="402"/>
    </row>
    <row r="9256" spans="23:26" x14ac:dyDescent="0.2">
      <c r="W9256" s="402"/>
      <c r="X9256" s="402"/>
      <c r="Y9256" s="402"/>
      <c r="Z9256" s="402"/>
    </row>
    <row r="9257" spans="23:26" x14ac:dyDescent="0.2">
      <c r="W9257" s="402"/>
      <c r="X9257" s="402"/>
      <c r="Y9257" s="402"/>
      <c r="Z9257" s="402"/>
    </row>
    <row r="9258" spans="23:26" x14ac:dyDescent="0.2">
      <c r="W9258" s="402"/>
      <c r="X9258" s="402"/>
      <c r="Y9258" s="402"/>
      <c r="Z9258" s="402"/>
    </row>
    <row r="9259" spans="23:26" x14ac:dyDescent="0.2">
      <c r="W9259" s="402"/>
      <c r="X9259" s="402"/>
      <c r="Y9259" s="402"/>
      <c r="Z9259" s="402"/>
    </row>
    <row r="9260" spans="23:26" x14ac:dyDescent="0.2">
      <c r="W9260" s="402"/>
      <c r="X9260" s="402"/>
      <c r="Y9260" s="402"/>
      <c r="Z9260" s="402"/>
    </row>
    <row r="9261" spans="23:26" x14ac:dyDescent="0.2">
      <c r="W9261" s="402"/>
      <c r="X9261" s="402"/>
      <c r="Y9261" s="402"/>
      <c r="Z9261" s="402"/>
    </row>
    <row r="9262" spans="23:26" x14ac:dyDescent="0.2">
      <c r="W9262" s="402"/>
      <c r="X9262" s="402"/>
      <c r="Y9262" s="402"/>
      <c r="Z9262" s="402"/>
    </row>
    <row r="9263" spans="23:26" x14ac:dyDescent="0.2">
      <c r="W9263" s="402"/>
      <c r="X9263" s="402"/>
      <c r="Y9263" s="402"/>
      <c r="Z9263" s="402"/>
    </row>
    <row r="9264" spans="23:26" x14ac:dyDescent="0.2">
      <c r="W9264" s="402"/>
      <c r="X9264" s="402"/>
      <c r="Y9264" s="402"/>
      <c r="Z9264" s="402"/>
    </row>
    <row r="9265" spans="23:26" x14ac:dyDescent="0.2">
      <c r="W9265" s="402"/>
      <c r="X9265" s="402"/>
      <c r="Y9265" s="402"/>
      <c r="Z9265" s="402"/>
    </row>
    <row r="9266" spans="23:26" x14ac:dyDescent="0.2">
      <c r="W9266" s="402"/>
      <c r="X9266" s="402"/>
      <c r="Y9266" s="402"/>
      <c r="Z9266" s="402"/>
    </row>
    <row r="9267" spans="23:26" x14ac:dyDescent="0.2">
      <c r="W9267" s="402"/>
      <c r="X9267" s="402"/>
      <c r="Y9267" s="402"/>
      <c r="Z9267" s="402"/>
    </row>
    <row r="9268" spans="23:26" x14ac:dyDescent="0.2">
      <c r="W9268" s="402"/>
      <c r="X9268" s="402"/>
      <c r="Y9268" s="402"/>
      <c r="Z9268" s="402"/>
    </row>
    <row r="9269" spans="23:26" x14ac:dyDescent="0.2">
      <c r="W9269" s="402"/>
      <c r="X9269" s="402"/>
      <c r="Y9269" s="402"/>
      <c r="Z9269" s="402"/>
    </row>
    <row r="9270" spans="23:26" x14ac:dyDescent="0.2">
      <c r="W9270" s="402"/>
      <c r="X9270" s="402"/>
      <c r="Y9270" s="402"/>
      <c r="Z9270" s="402"/>
    </row>
    <row r="9271" spans="23:26" x14ac:dyDescent="0.2">
      <c r="W9271" s="402"/>
      <c r="X9271" s="402"/>
      <c r="Y9271" s="402"/>
      <c r="Z9271" s="402"/>
    </row>
    <row r="9272" spans="23:26" x14ac:dyDescent="0.2">
      <c r="W9272" s="402"/>
      <c r="X9272" s="402"/>
      <c r="Y9272" s="402"/>
      <c r="Z9272" s="402"/>
    </row>
    <row r="9273" spans="23:26" x14ac:dyDescent="0.2">
      <c r="W9273" s="402"/>
      <c r="X9273" s="402"/>
      <c r="Y9273" s="402"/>
      <c r="Z9273" s="402"/>
    </row>
    <row r="9274" spans="23:26" x14ac:dyDescent="0.2">
      <c r="W9274" s="402"/>
      <c r="X9274" s="402"/>
      <c r="Y9274" s="402"/>
      <c r="Z9274" s="402"/>
    </row>
    <row r="9275" spans="23:26" x14ac:dyDescent="0.2">
      <c r="W9275" s="402"/>
      <c r="X9275" s="402"/>
      <c r="Y9275" s="402"/>
      <c r="Z9275" s="402"/>
    </row>
    <row r="9276" spans="23:26" x14ac:dyDescent="0.2">
      <c r="W9276" s="402"/>
      <c r="X9276" s="402"/>
      <c r="Y9276" s="402"/>
      <c r="Z9276" s="402"/>
    </row>
    <row r="9277" spans="23:26" x14ac:dyDescent="0.2">
      <c r="W9277" s="402"/>
      <c r="X9277" s="402"/>
      <c r="Y9277" s="402"/>
      <c r="Z9277" s="402"/>
    </row>
    <row r="9278" spans="23:26" x14ac:dyDescent="0.2">
      <c r="W9278" s="402"/>
      <c r="X9278" s="402"/>
      <c r="Y9278" s="402"/>
      <c r="Z9278" s="402"/>
    </row>
    <row r="9279" spans="23:26" x14ac:dyDescent="0.2">
      <c r="W9279" s="402"/>
      <c r="X9279" s="402"/>
      <c r="Y9279" s="402"/>
      <c r="Z9279" s="402"/>
    </row>
    <row r="9280" spans="23:26" x14ac:dyDescent="0.2">
      <c r="W9280" s="402"/>
      <c r="X9280" s="402"/>
      <c r="Y9280" s="402"/>
      <c r="Z9280" s="402"/>
    </row>
    <row r="9281" spans="23:26" x14ac:dyDescent="0.2">
      <c r="W9281" s="402"/>
      <c r="X9281" s="402"/>
      <c r="Y9281" s="402"/>
      <c r="Z9281" s="402"/>
    </row>
    <row r="9282" spans="23:26" x14ac:dyDescent="0.2">
      <c r="W9282" s="402"/>
      <c r="X9282" s="402"/>
      <c r="Y9282" s="402"/>
      <c r="Z9282" s="402"/>
    </row>
    <row r="9283" spans="23:26" x14ac:dyDescent="0.2">
      <c r="W9283" s="402"/>
      <c r="X9283" s="402"/>
      <c r="Y9283" s="402"/>
      <c r="Z9283" s="402"/>
    </row>
    <row r="9284" spans="23:26" x14ac:dyDescent="0.2">
      <c r="W9284" s="402"/>
      <c r="X9284" s="402"/>
      <c r="Y9284" s="402"/>
      <c r="Z9284" s="402"/>
    </row>
    <row r="9285" spans="23:26" x14ac:dyDescent="0.2">
      <c r="W9285" s="402"/>
      <c r="X9285" s="402"/>
      <c r="Y9285" s="402"/>
      <c r="Z9285" s="402"/>
    </row>
    <row r="9286" spans="23:26" x14ac:dyDescent="0.2">
      <c r="W9286" s="402"/>
      <c r="X9286" s="402"/>
      <c r="Y9286" s="402"/>
      <c r="Z9286" s="402"/>
    </row>
    <row r="9287" spans="23:26" x14ac:dyDescent="0.2">
      <c r="W9287" s="402"/>
      <c r="X9287" s="402"/>
      <c r="Y9287" s="402"/>
      <c r="Z9287" s="402"/>
    </row>
    <row r="9288" spans="23:26" x14ac:dyDescent="0.2">
      <c r="W9288" s="402"/>
      <c r="X9288" s="402"/>
      <c r="Y9288" s="402"/>
      <c r="Z9288" s="402"/>
    </row>
    <row r="9289" spans="23:26" x14ac:dyDescent="0.2">
      <c r="W9289" s="402"/>
      <c r="X9289" s="402"/>
      <c r="Y9289" s="402"/>
      <c r="Z9289" s="402"/>
    </row>
    <row r="9290" spans="23:26" x14ac:dyDescent="0.2">
      <c r="W9290" s="402"/>
      <c r="X9290" s="402"/>
      <c r="Y9290" s="402"/>
      <c r="Z9290" s="402"/>
    </row>
    <row r="9291" spans="23:26" x14ac:dyDescent="0.2">
      <c r="W9291" s="402"/>
      <c r="X9291" s="402"/>
      <c r="Y9291" s="402"/>
      <c r="Z9291" s="402"/>
    </row>
    <row r="9292" spans="23:26" x14ac:dyDescent="0.2">
      <c r="W9292" s="402"/>
      <c r="X9292" s="402"/>
      <c r="Y9292" s="402"/>
      <c r="Z9292" s="402"/>
    </row>
    <row r="9293" spans="23:26" x14ac:dyDescent="0.2">
      <c r="W9293" s="402"/>
      <c r="X9293" s="402"/>
      <c r="Y9293" s="402"/>
      <c r="Z9293" s="402"/>
    </row>
    <row r="9294" spans="23:26" x14ac:dyDescent="0.2">
      <c r="W9294" s="402"/>
      <c r="X9294" s="402"/>
      <c r="Y9294" s="402"/>
      <c r="Z9294" s="402"/>
    </row>
    <row r="9295" spans="23:26" x14ac:dyDescent="0.2">
      <c r="W9295" s="402"/>
      <c r="X9295" s="402"/>
      <c r="Y9295" s="402"/>
      <c r="Z9295" s="402"/>
    </row>
    <row r="9296" spans="23:26" x14ac:dyDescent="0.2">
      <c r="W9296" s="402"/>
      <c r="X9296" s="402"/>
      <c r="Y9296" s="402"/>
      <c r="Z9296" s="402"/>
    </row>
    <row r="9297" spans="23:26" x14ac:dyDescent="0.2">
      <c r="W9297" s="402"/>
      <c r="X9297" s="402"/>
      <c r="Y9297" s="402"/>
      <c r="Z9297" s="402"/>
    </row>
    <row r="9298" spans="23:26" x14ac:dyDescent="0.2">
      <c r="W9298" s="402"/>
      <c r="X9298" s="402"/>
      <c r="Y9298" s="402"/>
      <c r="Z9298" s="402"/>
    </row>
    <row r="9299" spans="23:26" x14ac:dyDescent="0.2">
      <c r="W9299" s="402"/>
      <c r="X9299" s="402"/>
      <c r="Y9299" s="402"/>
      <c r="Z9299" s="402"/>
    </row>
    <row r="9300" spans="23:26" x14ac:dyDescent="0.2">
      <c r="W9300" s="402"/>
      <c r="X9300" s="402"/>
      <c r="Y9300" s="402"/>
      <c r="Z9300" s="402"/>
    </row>
    <row r="9301" spans="23:26" x14ac:dyDescent="0.2">
      <c r="W9301" s="402"/>
      <c r="X9301" s="402"/>
      <c r="Y9301" s="402"/>
      <c r="Z9301" s="402"/>
    </row>
    <row r="9302" spans="23:26" x14ac:dyDescent="0.2">
      <c r="W9302" s="402"/>
      <c r="X9302" s="402"/>
      <c r="Y9302" s="402"/>
      <c r="Z9302" s="402"/>
    </row>
    <row r="9303" spans="23:26" x14ac:dyDescent="0.2">
      <c r="W9303" s="402"/>
      <c r="X9303" s="402"/>
      <c r="Y9303" s="402"/>
      <c r="Z9303" s="402"/>
    </row>
    <row r="9304" spans="23:26" x14ac:dyDescent="0.2">
      <c r="W9304" s="402"/>
      <c r="X9304" s="402"/>
      <c r="Y9304" s="402"/>
      <c r="Z9304" s="402"/>
    </row>
    <row r="9305" spans="23:26" x14ac:dyDescent="0.2">
      <c r="W9305" s="402"/>
      <c r="X9305" s="402"/>
      <c r="Y9305" s="402"/>
      <c r="Z9305" s="402"/>
    </row>
    <row r="9306" spans="23:26" x14ac:dyDescent="0.2">
      <c r="W9306" s="402"/>
      <c r="X9306" s="402"/>
      <c r="Y9306" s="402"/>
      <c r="Z9306" s="402"/>
    </row>
    <row r="9307" spans="23:26" x14ac:dyDescent="0.2">
      <c r="W9307" s="402"/>
      <c r="X9307" s="402"/>
      <c r="Y9307" s="402"/>
      <c r="Z9307" s="402"/>
    </row>
    <row r="9308" spans="23:26" x14ac:dyDescent="0.2">
      <c r="W9308" s="402"/>
      <c r="X9308" s="402"/>
      <c r="Y9308" s="402"/>
      <c r="Z9308" s="402"/>
    </row>
    <row r="9309" spans="23:26" x14ac:dyDescent="0.2">
      <c r="W9309" s="402"/>
      <c r="X9309" s="402"/>
      <c r="Y9309" s="402"/>
      <c r="Z9309" s="402"/>
    </row>
    <row r="9310" spans="23:26" x14ac:dyDescent="0.2">
      <c r="W9310" s="402"/>
      <c r="X9310" s="402"/>
      <c r="Y9310" s="402"/>
      <c r="Z9310" s="402"/>
    </row>
    <row r="9311" spans="23:26" x14ac:dyDescent="0.2">
      <c r="W9311" s="402"/>
      <c r="X9311" s="402"/>
      <c r="Y9311" s="402"/>
      <c r="Z9311" s="402"/>
    </row>
    <row r="9312" spans="23:26" x14ac:dyDescent="0.2">
      <c r="W9312" s="402"/>
      <c r="X9312" s="402"/>
      <c r="Y9312" s="402"/>
      <c r="Z9312" s="402"/>
    </row>
    <row r="9313" spans="23:26" x14ac:dyDescent="0.2">
      <c r="W9313" s="402"/>
      <c r="X9313" s="402"/>
      <c r="Y9313" s="402"/>
      <c r="Z9313" s="402"/>
    </row>
    <row r="9314" spans="23:26" x14ac:dyDescent="0.2">
      <c r="W9314" s="402"/>
      <c r="X9314" s="402"/>
      <c r="Y9314" s="402"/>
      <c r="Z9314" s="402"/>
    </row>
    <row r="9315" spans="23:26" x14ac:dyDescent="0.2">
      <c r="W9315" s="402"/>
      <c r="X9315" s="402"/>
      <c r="Y9315" s="402"/>
      <c r="Z9315" s="402"/>
    </row>
    <row r="9316" spans="23:26" x14ac:dyDescent="0.2">
      <c r="W9316" s="402"/>
      <c r="X9316" s="402"/>
      <c r="Y9316" s="402"/>
      <c r="Z9316" s="402"/>
    </row>
    <row r="9317" spans="23:26" x14ac:dyDescent="0.2">
      <c r="W9317" s="402"/>
      <c r="X9317" s="402"/>
      <c r="Y9317" s="402"/>
      <c r="Z9317" s="402"/>
    </row>
    <row r="9318" spans="23:26" x14ac:dyDescent="0.2">
      <c r="W9318" s="402"/>
      <c r="X9318" s="402"/>
      <c r="Y9318" s="402"/>
      <c r="Z9318" s="402"/>
    </row>
    <row r="9319" spans="23:26" x14ac:dyDescent="0.2">
      <c r="W9319" s="402"/>
      <c r="X9319" s="402"/>
      <c r="Y9319" s="402"/>
      <c r="Z9319" s="402"/>
    </row>
    <row r="9320" spans="23:26" x14ac:dyDescent="0.2">
      <c r="W9320" s="402"/>
      <c r="X9320" s="402"/>
      <c r="Y9320" s="402"/>
      <c r="Z9320" s="402"/>
    </row>
    <row r="9321" spans="23:26" x14ac:dyDescent="0.2">
      <c r="W9321" s="402"/>
      <c r="X9321" s="402"/>
      <c r="Y9321" s="402"/>
      <c r="Z9321" s="402"/>
    </row>
    <row r="9322" spans="23:26" x14ac:dyDescent="0.2">
      <c r="W9322" s="402"/>
      <c r="X9322" s="402"/>
      <c r="Y9322" s="402"/>
      <c r="Z9322" s="402"/>
    </row>
    <row r="9323" spans="23:26" x14ac:dyDescent="0.2">
      <c r="W9323" s="402"/>
      <c r="X9323" s="402"/>
      <c r="Y9323" s="402"/>
      <c r="Z9323" s="402"/>
    </row>
    <row r="9324" spans="23:26" x14ac:dyDescent="0.2">
      <c r="W9324" s="402"/>
      <c r="X9324" s="402"/>
      <c r="Y9324" s="402"/>
      <c r="Z9324" s="402"/>
    </row>
    <row r="9325" spans="23:26" x14ac:dyDescent="0.2">
      <c r="W9325" s="402"/>
      <c r="X9325" s="402"/>
      <c r="Y9325" s="402"/>
      <c r="Z9325" s="402"/>
    </row>
    <row r="9326" spans="23:26" x14ac:dyDescent="0.2">
      <c r="W9326" s="402"/>
      <c r="X9326" s="402"/>
      <c r="Y9326" s="402"/>
      <c r="Z9326" s="402"/>
    </row>
    <row r="9327" spans="23:26" x14ac:dyDescent="0.2">
      <c r="W9327" s="402"/>
      <c r="X9327" s="402"/>
      <c r="Y9327" s="402"/>
      <c r="Z9327" s="402"/>
    </row>
    <row r="9328" spans="23:26" x14ac:dyDescent="0.2">
      <c r="W9328" s="402"/>
      <c r="X9328" s="402"/>
      <c r="Y9328" s="402"/>
      <c r="Z9328" s="402"/>
    </row>
    <row r="9329" spans="23:26" x14ac:dyDescent="0.2">
      <c r="W9329" s="402"/>
      <c r="X9329" s="402"/>
      <c r="Y9329" s="402"/>
      <c r="Z9329" s="402"/>
    </row>
    <row r="9330" spans="23:26" x14ac:dyDescent="0.2">
      <c r="W9330" s="402"/>
      <c r="X9330" s="402"/>
      <c r="Y9330" s="402"/>
      <c r="Z9330" s="402"/>
    </row>
    <row r="9331" spans="23:26" x14ac:dyDescent="0.2">
      <c r="W9331" s="402"/>
      <c r="X9331" s="402"/>
      <c r="Y9331" s="402"/>
      <c r="Z9331" s="402"/>
    </row>
    <row r="9332" spans="23:26" x14ac:dyDescent="0.2">
      <c r="W9332" s="402"/>
      <c r="X9332" s="402"/>
      <c r="Y9332" s="402"/>
      <c r="Z9332" s="402"/>
    </row>
    <row r="9333" spans="23:26" x14ac:dyDescent="0.2">
      <c r="W9333" s="402"/>
      <c r="X9333" s="402"/>
      <c r="Y9333" s="402"/>
      <c r="Z9333" s="402"/>
    </row>
    <row r="9334" spans="23:26" x14ac:dyDescent="0.2">
      <c r="W9334" s="402"/>
      <c r="X9334" s="402"/>
      <c r="Y9334" s="402"/>
      <c r="Z9334" s="402"/>
    </row>
    <row r="9335" spans="23:26" x14ac:dyDescent="0.2">
      <c r="W9335" s="402"/>
      <c r="X9335" s="402"/>
      <c r="Y9335" s="402"/>
      <c r="Z9335" s="402"/>
    </row>
    <row r="9336" spans="23:26" x14ac:dyDescent="0.2">
      <c r="W9336" s="402"/>
      <c r="X9336" s="402"/>
      <c r="Y9336" s="402"/>
      <c r="Z9336" s="402"/>
    </row>
    <row r="9337" spans="23:26" x14ac:dyDescent="0.2">
      <c r="W9337" s="402"/>
      <c r="X9337" s="402"/>
      <c r="Y9337" s="402"/>
      <c r="Z9337" s="402"/>
    </row>
    <row r="9338" spans="23:26" x14ac:dyDescent="0.2">
      <c r="W9338" s="402"/>
      <c r="X9338" s="402"/>
      <c r="Y9338" s="402"/>
      <c r="Z9338" s="402"/>
    </row>
    <row r="9339" spans="23:26" x14ac:dyDescent="0.2">
      <c r="W9339" s="402"/>
      <c r="X9339" s="402"/>
      <c r="Y9339" s="402"/>
      <c r="Z9339" s="402"/>
    </row>
    <row r="9340" spans="23:26" x14ac:dyDescent="0.2">
      <c r="W9340" s="402"/>
      <c r="X9340" s="402"/>
      <c r="Y9340" s="402"/>
      <c r="Z9340" s="402"/>
    </row>
    <row r="9341" spans="23:26" x14ac:dyDescent="0.2">
      <c r="W9341" s="402"/>
      <c r="X9341" s="402"/>
      <c r="Y9341" s="402"/>
      <c r="Z9341" s="402"/>
    </row>
    <row r="9342" spans="23:26" x14ac:dyDescent="0.2">
      <c r="W9342" s="402"/>
      <c r="X9342" s="402"/>
      <c r="Y9342" s="402"/>
      <c r="Z9342" s="402"/>
    </row>
    <row r="9343" spans="23:26" x14ac:dyDescent="0.2">
      <c r="W9343" s="402"/>
      <c r="X9343" s="402"/>
      <c r="Y9343" s="402"/>
      <c r="Z9343" s="402"/>
    </row>
    <row r="9344" spans="23:26" x14ac:dyDescent="0.2">
      <c r="W9344" s="402"/>
      <c r="X9344" s="402"/>
      <c r="Y9344" s="402"/>
      <c r="Z9344" s="402"/>
    </row>
    <row r="9345" spans="23:26" x14ac:dyDescent="0.2">
      <c r="W9345" s="402"/>
      <c r="X9345" s="402"/>
      <c r="Y9345" s="402"/>
      <c r="Z9345" s="402"/>
    </row>
    <row r="9346" spans="23:26" x14ac:dyDescent="0.2">
      <c r="W9346" s="402"/>
      <c r="X9346" s="402"/>
      <c r="Y9346" s="402"/>
      <c r="Z9346" s="402"/>
    </row>
    <row r="9347" spans="23:26" x14ac:dyDescent="0.2">
      <c r="W9347" s="402"/>
      <c r="X9347" s="402"/>
      <c r="Y9347" s="402"/>
      <c r="Z9347" s="402"/>
    </row>
    <row r="9348" spans="23:26" x14ac:dyDescent="0.2">
      <c r="W9348" s="402"/>
      <c r="X9348" s="402"/>
      <c r="Y9348" s="402"/>
      <c r="Z9348" s="402"/>
    </row>
    <row r="9349" spans="23:26" x14ac:dyDescent="0.2">
      <c r="W9349" s="402"/>
      <c r="X9349" s="402"/>
      <c r="Y9349" s="402"/>
      <c r="Z9349" s="402"/>
    </row>
    <row r="9350" spans="23:26" x14ac:dyDescent="0.2">
      <c r="W9350" s="402"/>
      <c r="X9350" s="402"/>
      <c r="Y9350" s="402"/>
      <c r="Z9350" s="402"/>
    </row>
    <row r="9351" spans="23:26" x14ac:dyDescent="0.2">
      <c r="W9351" s="402"/>
      <c r="X9351" s="402"/>
      <c r="Y9351" s="402"/>
      <c r="Z9351" s="402"/>
    </row>
    <row r="9352" spans="23:26" x14ac:dyDescent="0.2">
      <c r="W9352" s="402"/>
      <c r="X9352" s="402"/>
      <c r="Y9352" s="402"/>
      <c r="Z9352" s="402"/>
    </row>
    <row r="9353" spans="23:26" x14ac:dyDescent="0.2">
      <c r="W9353" s="402"/>
      <c r="X9353" s="402"/>
      <c r="Y9353" s="402"/>
      <c r="Z9353" s="402"/>
    </row>
    <row r="9354" spans="23:26" x14ac:dyDescent="0.2">
      <c r="W9354" s="402"/>
      <c r="X9354" s="402"/>
      <c r="Y9354" s="402"/>
      <c r="Z9354" s="402"/>
    </row>
    <row r="9355" spans="23:26" x14ac:dyDescent="0.2">
      <c r="W9355" s="402"/>
      <c r="X9355" s="402"/>
      <c r="Y9355" s="402"/>
      <c r="Z9355" s="402"/>
    </row>
    <row r="9356" spans="23:26" x14ac:dyDescent="0.2">
      <c r="W9356" s="402"/>
      <c r="X9356" s="402"/>
      <c r="Y9356" s="402"/>
      <c r="Z9356" s="402"/>
    </row>
    <row r="9357" spans="23:26" x14ac:dyDescent="0.2">
      <c r="W9357" s="402"/>
      <c r="X9357" s="402"/>
      <c r="Y9357" s="402"/>
      <c r="Z9357" s="402"/>
    </row>
    <row r="9358" spans="23:26" x14ac:dyDescent="0.2">
      <c r="W9358" s="402"/>
      <c r="X9358" s="402"/>
      <c r="Y9358" s="402"/>
      <c r="Z9358" s="402"/>
    </row>
    <row r="9359" spans="23:26" x14ac:dyDescent="0.2">
      <c r="W9359" s="402"/>
      <c r="X9359" s="402"/>
      <c r="Y9359" s="402"/>
      <c r="Z9359" s="402"/>
    </row>
    <row r="9360" spans="23:26" x14ac:dyDescent="0.2">
      <c r="W9360" s="402"/>
      <c r="X9360" s="402"/>
      <c r="Y9360" s="402"/>
      <c r="Z9360" s="402"/>
    </row>
    <row r="9361" spans="23:26" x14ac:dyDescent="0.2">
      <c r="W9361" s="402"/>
      <c r="X9361" s="402"/>
      <c r="Y9361" s="402"/>
      <c r="Z9361" s="402"/>
    </row>
    <row r="9362" spans="23:26" x14ac:dyDescent="0.2">
      <c r="W9362" s="402"/>
      <c r="X9362" s="402"/>
      <c r="Y9362" s="402"/>
      <c r="Z9362" s="402"/>
    </row>
    <row r="9363" spans="23:26" x14ac:dyDescent="0.2">
      <c r="W9363" s="402"/>
      <c r="X9363" s="402"/>
      <c r="Y9363" s="402"/>
      <c r="Z9363" s="402"/>
    </row>
    <row r="9364" spans="23:26" x14ac:dyDescent="0.2">
      <c r="W9364" s="402"/>
      <c r="X9364" s="402"/>
      <c r="Y9364" s="402"/>
      <c r="Z9364" s="402"/>
    </row>
    <row r="9365" spans="23:26" x14ac:dyDescent="0.2">
      <c r="W9365" s="402"/>
      <c r="X9365" s="402"/>
      <c r="Y9365" s="402"/>
      <c r="Z9365" s="402"/>
    </row>
    <row r="9366" spans="23:26" x14ac:dyDescent="0.2">
      <c r="W9366" s="402"/>
      <c r="X9366" s="402"/>
      <c r="Y9366" s="402"/>
      <c r="Z9366" s="402"/>
    </row>
    <row r="9367" spans="23:26" x14ac:dyDescent="0.2">
      <c r="W9367" s="402"/>
      <c r="X9367" s="402"/>
      <c r="Y9367" s="402"/>
      <c r="Z9367" s="402"/>
    </row>
    <row r="9368" spans="23:26" x14ac:dyDescent="0.2">
      <c r="W9368" s="402"/>
      <c r="X9368" s="402"/>
      <c r="Y9368" s="402"/>
      <c r="Z9368" s="402"/>
    </row>
    <row r="9369" spans="23:26" x14ac:dyDescent="0.2">
      <c r="W9369" s="402"/>
      <c r="X9369" s="402"/>
      <c r="Y9369" s="402"/>
      <c r="Z9369" s="402"/>
    </row>
    <row r="9370" spans="23:26" x14ac:dyDescent="0.2">
      <c r="W9370" s="402"/>
      <c r="X9370" s="402"/>
      <c r="Y9370" s="402"/>
      <c r="Z9370" s="402"/>
    </row>
    <row r="9371" spans="23:26" x14ac:dyDescent="0.2">
      <c r="W9371" s="402"/>
      <c r="X9371" s="402"/>
      <c r="Y9371" s="402"/>
      <c r="Z9371" s="402"/>
    </row>
    <row r="9372" spans="23:26" x14ac:dyDescent="0.2">
      <c r="W9372" s="402"/>
      <c r="X9372" s="402"/>
      <c r="Y9372" s="402"/>
      <c r="Z9372" s="402"/>
    </row>
    <row r="9373" spans="23:26" x14ac:dyDescent="0.2">
      <c r="W9373" s="402"/>
      <c r="X9373" s="402"/>
      <c r="Y9373" s="402"/>
      <c r="Z9373" s="402"/>
    </row>
    <row r="9374" spans="23:26" x14ac:dyDescent="0.2">
      <c r="W9374" s="402"/>
      <c r="X9374" s="402"/>
      <c r="Y9374" s="402"/>
      <c r="Z9374" s="402"/>
    </row>
    <row r="9375" spans="23:26" x14ac:dyDescent="0.2">
      <c r="W9375" s="402"/>
      <c r="X9375" s="402"/>
      <c r="Y9375" s="402"/>
      <c r="Z9375" s="402"/>
    </row>
    <row r="9376" spans="23:26" x14ac:dyDescent="0.2">
      <c r="W9376" s="402"/>
      <c r="X9376" s="402"/>
      <c r="Y9376" s="402"/>
      <c r="Z9376" s="402"/>
    </row>
    <row r="9377" spans="23:26" x14ac:dyDescent="0.2">
      <c r="W9377" s="402"/>
      <c r="X9377" s="402"/>
      <c r="Y9377" s="402"/>
      <c r="Z9377" s="402"/>
    </row>
    <row r="9378" spans="23:26" x14ac:dyDescent="0.2">
      <c r="W9378" s="402"/>
      <c r="X9378" s="402"/>
      <c r="Y9378" s="402"/>
      <c r="Z9378" s="402"/>
    </row>
    <row r="9379" spans="23:26" x14ac:dyDescent="0.2">
      <c r="W9379" s="402"/>
      <c r="X9379" s="402"/>
      <c r="Y9379" s="402"/>
      <c r="Z9379" s="402"/>
    </row>
    <row r="9380" spans="23:26" x14ac:dyDescent="0.2">
      <c r="W9380" s="402"/>
      <c r="X9380" s="402"/>
      <c r="Y9380" s="402"/>
      <c r="Z9380" s="402"/>
    </row>
    <row r="9381" spans="23:26" x14ac:dyDescent="0.2">
      <c r="W9381" s="402"/>
      <c r="X9381" s="402"/>
      <c r="Y9381" s="402"/>
      <c r="Z9381" s="402"/>
    </row>
    <row r="9382" spans="23:26" x14ac:dyDescent="0.2">
      <c r="W9382" s="402"/>
      <c r="X9382" s="402"/>
      <c r="Y9382" s="402"/>
      <c r="Z9382" s="402"/>
    </row>
    <row r="9383" spans="23:26" x14ac:dyDescent="0.2">
      <c r="W9383" s="402"/>
      <c r="X9383" s="402"/>
      <c r="Y9383" s="402"/>
      <c r="Z9383" s="402"/>
    </row>
    <row r="9384" spans="23:26" x14ac:dyDescent="0.2">
      <c r="W9384" s="402"/>
      <c r="X9384" s="402"/>
      <c r="Y9384" s="402"/>
      <c r="Z9384" s="402"/>
    </row>
    <row r="9385" spans="23:26" x14ac:dyDescent="0.2">
      <c r="W9385" s="402"/>
      <c r="X9385" s="402"/>
      <c r="Y9385" s="402"/>
      <c r="Z9385" s="402"/>
    </row>
    <row r="9386" spans="23:26" x14ac:dyDescent="0.2">
      <c r="W9386" s="402"/>
      <c r="X9386" s="402"/>
      <c r="Y9386" s="402"/>
      <c r="Z9386" s="402"/>
    </row>
    <row r="9387" spans="23:26" x14ac:dyDescent="0.2">
      <c r="W9387" s="402"/>
      <c r="X9387" s="402"/>
      <c r="Y9387" s="402"/>
      <c r="Z9387" s="402"/>
    </row>
    <row r="9388" spans="23:26" x14ac:dyDescent="0.2">
      <c r="W9388" s="402"/>
      <c r="X9388" s="402"/>
      <c r="Y9388" s="402"/>
      <c r="Z9388" s="402"/>
    </row>
    <row r="9389" spans="23:26" x14ac:dyDescent="0.2">
      <c r="W9389" s="402"/>
      <c r="X9389" s="402"/>
      <c r="Y9389" s="402"/>
      <c r="Z9389" s="402"/>
    </row>
    <row r="9390" spans="23:26" x14ac:dyDescent="0.2">
      <c r="W9390" s="402"/>
      <c r="X9390" s="402"/>
      <c r="Y9390" s="402"/>
      <c r="Z9390" s="402"/>
    </row>
    <row r="9391" spans="23:26" x14ac:dyDescent="0.2">
      <c r="W9391" s="402"/>
      <c r="X9391" s="402"/>
      <c r="Y9391" s="402"/>
      <c r="Z9391" s="402"/>
    </row>
    <row r="9392" spans="23:26" x14ac:dyDescent="0.2">
      <c r="W9392" s="402"/>
      <c r="X9392" s="402"/>
      <c r="Y9392" s="402"/>
      <c r="Z9392" s="402"/>
    </row>
    <row r="9393" spans="23:26" x14ac:dyDescent="0.2">
      <c r="W9393" s="402"/>
      <c r="X9393" s="402"/>
      <c r="Y9393" s="402"/>
      <c r="Z9393" s="402"/>
    </row>
    <row r="9394" spans="23:26" x14ac:dyDescent="0.2">
      <c r="W9394" s="402"/>
      <c r="X9394" s="402"/>
      <c r="Y9394" s="402"/>
      <c r="Z9394" s="402"/>
    </row>
    <row r="9395" spans="23:26" x14ac:dyDescent="0.2">
      <c r="W9395" s="402"/>
      <c r="X9395" s="402"/>
      <c r="Y9395" s="402"/>
      <c r="Z9395" s="402"/>
    </row>
    <row r="9396" spans="23:26" x14ac:dyDescent="0.2">
      <c r="W9396" s="402"/>
      <c r="X9396" s="402"/>
      <c r="Y9396" s="402"/>
      <c r="Z9396" s="402"/>
    </row>
    <row r="9397" spans="23:26" x14ac:dyDescent="0.2">
      <c r="W9397" s="402"/>
      <c r="X9397" s="402"/>
      <c r="Y9397" s="402"/>
      <c r="Z9397" s="402"/>
    </row>
    <row r="9398" spans="23:26" x14ac:dyDescent="0.2">
      <c r="W9398" s="402"/>
      <c r="X9398" s="402"/>
      <c r="Y9398" s="402"/>
      <c r="Z9398" s="402"/>
    </row>
    <row r="9399" spans="23:26" x14ac:dyDescent="0.2">
      <c r="W9399" s="402"/>
      <c r="X9399" s="402"/>
      <c r="Y9399" s="402"/>
      <c r="Z9399" s="402"/>
    </row>
    <row r="9400" spans="23:26" x14ac:dyDescent="0.2">
      <c r="W9400" s="402"/>
      <c r="X9400" s="402"/>
      <c r="Y9400" s="402"/>
      <c r="Z9400" s="402"/>
    </row>
    <row r="9401" spans="23:26" x14ac:dyDescent="0.2">
      <c r="W9401" s="402"/>
      <c r="X9401" s="402"/>
      <c r="Y9401" s="402"/>
      <c r="Z9401" s="402"/>
    </row>
    <row r="9402" spans="23:26" x14ac:dyDescent="0.2">
      <c r="W9402" s="402"/>
      <c r="X9402" s="402"/>
      <c r="Y9402" s="402"/>
      <c r="Z9402" s="402"/>
    </row>
    <row r="9403" spans="23:26" x14ac:dyDescent="0.2">
      <c r="W9403" s="402"/>
      <c r="X9403" s="402"/>
      <c r="Y9403" s="402"/>
      <c r="Z9403" s="402"/>
    </row>
    <row r="9404" spans="23:26" x14ac:dyDescent="0.2">
      <c r="W9404" s="402"/>
      <c r="X9404" s="402"/>
      <c r="Y9404" s="402"/>
      <c r="Z9404" s="402"/>
    </row>
    <row r="9405" spans="23:26" x14ac:dyDescent="0.2">
      <c r="W9405" s="402"/>
      <c r="X9405" s="402"/>
      <c r="Y9405" s="402"/>
      <c r="Z9405" s="402"/>
    </row>
    <row r="9406" spans="23:26" x14ac:dyDescent="0.2">
      <c r="W9406" s="402"/>
      <c r="X9406" s="402"/>
      <c r="Y9406" s="402"/>
      <c r="Z9406" s="402"/>
    </row>
    <row r="9407" spans="23:26" x14ac:dyDescent="0.2">
      <c r="W9407" s="402"/>
      <c r="X9407" s="402"/>
      <c r="Y9407" s="402"/>
      <c r="Z9407" s="402"/>
    </row>
    <row r="9408" spans="23:26" x14ac:dyDescent="0.2">
      <c r="W9408" s="402"/>
      <c r="X9408" s="402"/>
      <c r="Y9408" s="402"/>
      <c r="Z9408" s="402"/>
    </row>
    <row r="9409" spans="23:26" x14ac:dyDescent="0.2">
      <c r="W9409" s="402"/>
      <c r="X9409" s="402"/>
      <c r="Y9409" s="402"/>
      <c r="Z9409" s="402"/>
    </row>
    <row r="9410" spans="23:26" x14ac:dyDescent="0.2">
      <c r="W9410" s="402"/>
      <c r="X9410" s="402"/>
      <c r="Y9410" s="402"/>
      <c r="Z9410" s="402"/>
    </row>
    <row r="9411" spans="23:26" x14ac:dyDescent="0.2">
      <c r="W9411" s="402"/>
      <c r="X9411" s="402"/>
      <c r="Y9411" s="402"/>
      <c r="Z9411" s="402"/>
    </row>
    <row r="9412" spans="23:26" x14ac:dyDescent="0.2">
      <c r="W9412" s="402"/>
      <c r="X9412" s="402"/>
      <c r="Y9412" s="402"/>
      <c r="Z9412" s="402"/>
    </row>
    <row r="9413" spans="23:26" x14ac:dyDescent="0.2">
      <c r="W9413" s="402"/>
      <c r="X9413" s="402"/>
      <c r="Y9413" s="402"/>
      <c r="Z9413" s="402"/>
    </row>
    <row r="9414" spans="23:26" x14ac:dyDescent="0.2">
      <c r="W9414" s="402"/>
      <c r="X9414" s="402"/>
      <c r="Y9414" s="402"/>
      <c r="Z9414" s="402"/>
    </row>
    <row r="9415" spans="23:26" x14ac:dyDescent="0.2">
      <c r="W9415" s="402"/>
      <c r="X9415" s="402"/>
      <c r="Y9415" s="402"/>
      <c r="Z9415" s="402"/>
    </row>
    <row r="9416" spans="23:26" x14ac:dyDescent="0.2">
      <c r="W9416" s="402"/>
      <c r="X9416" s="402"/>
      <c r="Y9416" s="402"/>
      <c r="Z9416" s="402"/>
    </row>
    <row r="9417" spans="23:26" x14ac:dyDescent="0.2">
      <c r="W9417" s="402"/>
      <c r="X9417" s="402"/>
      <c r="Y9417" s="402"/>
      <c r="Z9417" s="402"/>
    </row>
    <row r="9418" spans="23:26" x14ac:dyDescent="0.2">
      <c r="W9418" s="402"/>
      <c r="X9418" s="402"/>
      <c r="Y9418" s="402"/>
      <c r="Z9418" s="402"/>
    </row>
    <row r="9419" spans="23:26" x14ac:dyDescent="0.2">
      <c r="W9419" s="402"/>
      <c r="X9419" s="402"/>
      <c r="Y9419" s="402"/>
      <c r="Z9419" s="402"/>
    </row>
    <row r="9420" spans="23:26" x14ac:dyDescent="0.2">
      <c r="W9420" s="402"/>
      <c r="X9420" s="402"/>
      <c r="Y9420" s="402"/>
      <c r="Z9420" s="402"/>
    </row>
    <row r="9421" spans="23:26" x14ac:dyDescent="0.2">
      <c r="W9421" s="402"/>
      <c r="X9421" s="402"/>
      <c r="Y9421" s="402"/>
      <c r="Z9421" s="402"/>
    </row>
    <row r="9422" spans="23:26" x14ac:dyDescent="0.2">
      <c r="W9422" s="402"/>
      <c r="X9422" s="402"/>
      <c r="Y9422" s="402"/>
      <c r="Z9422" s="402"/>
    </row>
    <row r="9423" spans="23:26" x14ac:dyDescent="0.2">
      <c r="W9423" s="402"/>
      <c r="X9423" s="402"/>
      <c r="Y9423" s="402"/>
      <c r="Z9423" s="402"/>
    </row>
    <row r="9424" spans="23:26" x14ac:dyDescent="0.2">
      <c r="W9424" s="402"/>
      <c r="X9424" s="402"/>
      <c r="Y9424" s="402"/>
      <c r="Z9424" s="402"/>
    </row>
    <row r="9425" spans="23:26" x14ac:dyDescent="0.2">
      <c r="W9425" s="402"/>
      <c r="X9425" s="402"/>
      <c r="Y9425" s="402"/>
      <c r="Z9425" s="402"/>
    </row>
    <row r="9426" spans="23:26" x14ac:dyDescent="0.2">
      <c r="W9426" s="402"/>
      <c r="X9426" s="402"/>
      <c r="Y9426" s="402"/>
      <c r="Z9426" s="402"/>
    </row>
    <row r="9427" spans="23:26" x14ac:dyDescent="0.2">
      <c r="W9427" s="402"/>
      <c r="X9427" s="402"/>
      <c r="Y9427" s="402"/>
      <c r="Z9427" s="402"/>
    </row>
    <row r="9428" spans="23:26" x14ac:dyDescent="0.2">
      <c r="W9428" s="402"/>
      <c r="X9428" s="402"/>
      <c r="Y9428" s="402"/>
      <c r="Z9428" s="402"/>
    </row>
    <row r="9429" spans="23:26" x14ac:dyDescent="0.2">
      <c r="W9429" s="402"/>
      <c r="X9429" s="402"/>
      <c r="Y9429" s="402"/>
      <c r="Z9429" s="402"/>
    </row>
    <row r="9430" spans="23:26" x14ac:dyDescent="0.2">
      <c r="W9430" s="402"/>
      <c r="X9430" s="402"/>
      <c r="Y9430" s="402"/>
      <c r="Z9430" s="402"/>
    </row>
    <row r="9431" spans="23:26" x14ac:dyDescent="0.2">
      <c r="W9431" s="402"/>
      <c r="X9431" s="402"/>
      <c r="Y9431" s="402"/>
      <c r="Z9431" s="402"/>
    </row>
    <row r="9432" spans="23:26" x14ac:dyDescent="0.2">
      <c r="W9432" s="402"/>
      <c r="X9432" s="402"/>
      <c r="Y9432" s="402"/>
      <c r="Z9432" s="402"/>
    </row>
    <row r="9433" spans="23:26" x14ac:dyDescent="0.2">
      <c r="W9433" s="402"/>
      <c r="X9433" s="402"/>
      <c r="Y9433" s="402"/>
      <c r="Z9433" s="402"/>
    </row>
    <row r="9434" spans="23:26" x14ac:dyDescent="0.2">
      <c r="W9434" s="402"/>
      <c r="X9434" s="402"/>
      <c r="Y9434" s="402"/>
      <c r="Z9434" s="402"/>
    </row>
    <row r="9435" spans="23:26" x14ac:dyDescent="0.2">
      <c r="W9435" s="402"/>
      <c r="X9435" s="402"/>
      <c r="Y9435" s="402"/>
      <c r="Z9435" s="402"/>
    </row>
    <row r="9436" spans="23:26" x14ac:dyDescent="0.2">
      <c r="W9436" s="402"/>
      <c r="X9436" s="402"/>
      <c r="Y9436" s="402"/>
      <c r="Z9436" s="402"/>
    </row>
    <row r="9437" spans="23:26" x14ac:dyDescent="0.2">
      <c r="W9437" s="402"/>
      <c r="X9437" s="402"/>
      <c r="Y9437" s="402"/>
      <c r="Z9437" s="402"/>
    </row>
    <row r="9438" spans="23:26" x14ac:dyDescent="0.2">
      <c r="W9438" s="402"/>
      <c r="X9438" s="402"/>
      <c r="Y9438" s="402"/>
      <c r="Z9438" s="402"/>
    </row>
    <row r="9439" spans="23:26" x14ac:dyDescent="0.2">
      <c r="W9439" s="402"/>
      <c r="X9439" s="402"/>
      <c r="Y9439" s="402"/>
      <c r="Z9439" s="402"/>
    </row>
    <row r="9440" spans="23:26" x14ac:dyDescent="0.2">
      <c r="W9440" s="402"/>
      <c r="X9440" s="402"/>
      <c r="Y9440" s="402"/>
      <c r="Z9440" s="402"/>
    </row>
    <row r="9441" spans="23:26" x14ac:dyDescent="0.2">
      <c r="W9441" s="402"/>
      <c r="X9441" s="402"/>
      <c r="Y9441" s="402"/>
      <c r="Z9441" s="402"/>
    </row>
    <row r="9442" spans="23:26" x14ac:dyDescent="0.2">
      <c r="W9442" s="402"/>
      <c r="X9442" s="402"/>
      <c r="Y9442" s="402"/>
      <c r="Z9442" s="402"/>
    </row>
    <row r="9443" spans="23:26" x14ac:dyDescent="0.2">
      <c r="W9443" s="402"/>
      <c r="X9443" s="402"/>
      <c r="Y9443" s="402"/>
      <c r="Z9443" s="402"/>
    </row>
    <row r="9444" spans="23:26" x14ac:dyDescent="0.2">
      <c r="W9444" s="402"/>
      <c r="X9444" s="402"/>
      <c r="Y9444" s="402"/>
      <c r="Z9444" s="402"/>
    </row>
    <row r="9445" spans="23:26" x14ac:dyDescent="0.2">
      <c r="W9445" s="402"/>
      <c r="X9445" s="402"/>
      <c r="Y9445" s="402"/>
      <c r="Z9445" s="402"/>
    </row>
    <row r="9446" spans="23:26" x14ac:dyDescent="0.2">
      <c r="W9446" s="402"/>
      <c r="X9446" s="402"/>
      <c r="Y9446" s="402"/>
      <c r="Z9446" s="402"/>
    </row>
    <row r="9447" spans="23:26" x14ac:dyDescent="0.2">
      <c r="W9447" s="402"/>
      <c r="X9447" s="402"/>
      <c r="Y9447" s="402"/>
      <c r="Z9447" s="402"/>
    </row>
    <row r="9448" spans="23:26" x14ac:dyDescent="0.2">
      <c r="W9448" s="402"/>
      <c r="X9448" s="402"/>
      <c r="Y9448" s="402"/>
      <c r="Z9448" s="402"/>
    </row>
    <row r="9449" spans="23:26" x14ac:dyDescent="0.2">
      <c r="W9449" s="402"/>
      <c r="X9449" s="402"/>
      <c r="Y9449" s="402"/>
      <c r="Z9449" s="402"/>
    </row>
    <row r="9450" spans="23:26" x14ac:dyDescent="0.2">
      <c r="W9450" s="402"/>
      <c r="X9450" s="402"/>
      <c r="Y9450" s="402"/>
      <c r="Z9450" s="402"/>
    </row>
    <row r="9451" spans="23:26" x14ac:dyDescent="0.2">
      <c r="W9451" s="402"/>
      <c r="X9451" s="402"/>
      <c r="Y9451" s="402"/>
      <c r="Z9451" s="402"/>
    </row>
    <row r="9452" spans="23:26" x14ac:dyDescent="0.2">
      <c r="W9452" s="402"/>
      <c r="X9452" s="402"/>
      <c r="Y9452" s="402"/>
      <c r="Z9452" s="402"/>
    </row>
    <row r="9453" spans="23:26" x14ac:dyDescent="0.2">
      <c r="W9453" s="402"/>
      <c r="X9453" s="402"/>
      <c r="Y9453" s="402"/>
      <c r="Z9453" s="402"/>
    </row>
    <row r="9454" spans="23:26" x14ac:dyDescent="0.2">
      <c r="W9454" s="402"/>
      <c r="X9454" s="402"/>
      <c r="Y9454" s="402"/>
      <c r="Z9454" s="402"/>
    </row>
    <row r="9455" spans="23:26" x14ac:dyDescent="0.2">
      <c r="W9455" s="402"/>
      <c r="X9455" s="402"/>
      <c r="Y9455" s="402"/>
      <c r="Z9455" s="402"/>
    </row>
    <row r="9456" spans="23:26" x14ac:dyDescent="0.2">
      <c r="W9456" s="402"/>
      <c r="X9456" s="402"/>
      <c r="Y9456" s="402"/>
      <c r="Z9456" s="402"/>
    </row>
    <row r="9457" spans="23:26" x14ac:dyDescent="0.2">
      <c r="W9457" s="402"/>
      <c r="X9457" s="402"/>
      <c r="Y9457" s="402"/>
      <c r="Z9457" s="402"/>
    </row>
    <row r="9458" spans="23:26" x14ac:dyDescent="0.2">
      <c r="W9458" s="402"/>
      <c r="X9458" s="402"/>
      <c r="Y9458" s="402"/>
      <c r="Z9458" s="402"/>
    </row>
    <row r="9459" spans="23:26" x14ac:dyDescent="0.2">
      <c r="W9459" s="402"/>
      <c r="X9459" s="402"/>
      <c r="Y9459" s="402"/>
      <c r="Z9459" s="402"/>
    </row>
    <row r="9460" spans="23:26" x14ac:dyDescent="0.2">
      <c r="W9460" s="402"/>
      <c r="X9460" s="402"/>
      <c r="Y9460" s="402"/>
      <c r="Z9460" s="402"/>
    </row>
    <row r="9461" spans="23:26" x14ac:dyDescent="0.2">
      <c r="W9461" s="402"/>
      <c r="X9461" s="402"/>
      <c r="Y9461" s="402"/>
      <c r="Z9461" s="402"/>
    </row>
    <row r="9462" spans="23:26" x14ac:dyDescent="0.2">
      <c r="W9462" s="402"/>
      <c r="X9462" s="402"/>
      <c r="Y9462" s="402"/>
      <c r="Z9462" s="402"/>
    </row>
    <row r="9463" spans="23:26" x14ac:dyDescent="0.2">
      <c r="W9463" s="402"/>
      <c r="X9463" s="402"/>
      <c r="Y9463" s="402"/>
      <c r="Z9463" s="402"/>
    </row>
    <row r="9464" spans="23:26" x14ac:dyDescent="0.2">
      <c r="W9464" s="402"/>
      <c r="X9464" s="402"/>
      <c r="Y9464" s="402"/>
      <c r="Z9464" s="402"/>
    </row>
    <row r="9465" spans="23:26" x14ac:dyDescent="0.2">
      <c r="W9465" s="402"/>
      <c r="X9465" s="402"/>
      <c r="Y9465" s="402"/>
      <c r="Z9465" s="402"/>
    </row>
    <row r="9466" spans="23:26" x14ac:dyDescent="0.2">
      <c r="W9466" s="402"/>
      <c r="X9466" s="402"/>
      <c r="Y9466" s="402"/>
      <c r="Z9466" s="402"/>
    </row>
    <row r="9467" spans="23:26" x14ac:dyDescent="0.2">
      <c r="W9467" s="402"/>
      <c r="X9467" s="402"/>
      <c r="Y9467" s="402"/>
      <c r="Z9467" s="402"/>
    </row>
    <row r="9468" spans="23:26" x14ac:dyDescent="0.2">
      <c r="W9468" s="402"/>
      <c r="X9468" s="402"/>
      <c r="Y9468" s="402"/>
      <c r="Z9468" s="402"/>
    </row>
    <row r="9469" spans="23:26" x14ac:dyDescent="0.2">
      <c r="W9469" s="402"/>
      <c r="X9469" s="402"/>
      <c r="Y9469" s="402"/>
      <c r="Z9469" s="402"/>
    </row>
    <row r="9470" spans="23:26" x14ac:dyDescent="0.2">
      <c r="W9470" s="402"/>
      <c r="X9470" s="402"/>
      <c r="Y9470" s="402"/>
      <c r="Z9470" s="402"/>
    </row>
    <row r="9471" spans="23:26" x14ac:dyDescent="0.2">
      <c r="W9471" s="402"/>
      <c r="X9471" s="402"/>
      <c r="Y9471" s="402"/>
      <c r="Z9471" s="402"/>
    </row>
    <row r="9472" spans="23:26" x14ac:dyDescent="0.2">
      <c r="W9472" s="402"/>
      <c r="X9472" s="402"/>
      <c r="Y9472" s="402"/>
      <c r="Z9472" s="402"/>
    </row>
    <row r="9473" spans="23:26" x14ac:dyDescent="0.2">
      <c r="W9473" s="402"/>
      <c r="X9473" s="402"/>
      <c r="Y9473" s="402"/>
      <c r="Z9473" s="402"/>
    </row>
    <row r="9474" spans="23:26" x14ac:dyDescent="0.2">
      <c r="W9474" s="402"/>
      <c r="X9474" s="402"/>
      <c r="Y9474" s="402"/>
      <c r="Z9474" s="402"/>
    </row>
    <row r="9475" spans="23:26" x14ac:dyDescent="0.2">
      <c r="W9475" s="402"/>
      <c r="X9475" s="402"/>
      <c r="Y9475" s="402"/>
      <c r="Z9475" s="402"/>
    </row>
    <row r="9476" spans="23:26" x14ac:dyDescent="0.2">
      <c r="W9476" s="402"/>
      <c r="X9476" s="402"/>
      <c r="Y9476" s="402"/>
      <c r="Z9476" s="402"/>
    </row>
    <row r="9477" spans="23:26" x14ac:dyDescent="0.2">
      <c r="W9477" s="402"/>
      <c r="X9477" s="402"/>
      <c r="Y9477" s="402"/>
      <c r="Z9477" s="402"/>
    </row>
    <row r="9478" spans="23:26" x14ac:dyDescent="0.2">
      <c r="W9478" s="402"/>
      <c r="X9478" s="402"/>
      <c r="Y9478" s="402"/>
      <c r="Z9478" s="402"/>
    </row>
    <row r="9479" spans="23:26" x14ac:dyDescent="0.2">
      <c r="W9479" s="402"/>
      <c r="X9479" s="402"/>
      <c r="Y9479" s="402"/>
      <c r="Z9479" s="402"/>
    </row>
    <row r="9480" spans="23:26" x14ac:dyDescent="0.2">
      <c r="W9480" s="402"/>
      <c r="X9480" s="402"/>
      <c r="Y9480" s="402"/>
      <c r="Z9480" s="402"/>
    </row>
    <row r="9481" spans="23:26" x14ac:dyDescent="0.2">
      <c r="W9481" s="402"/>
      <c r="X9481" s="402"/>
      <c r="Y9481" s="402"/>
      <c r="Z9481" s="402"/>
    </row>
    <row r="9482" spans="23:26" x14ac:dyDescent="0.2">
      <c r="W9482" s="402"/>
      <c r="X9482" s="402"/>
      <c r="Y9482" s="402"/>
      <c r="Z9482" s="402"/>
    </row>
    <row r="9483" spans="23:26" x14ac:dyDescent="0.2">
      <c r="W9483" s="402"/>
      <c r="X9483" s="402"/>
      <c r="Y9483" s="402"/>
      <c r="Z9483" s="402"/>
    </row>
    <row r="9484" spans="23:26" x14ac:dyDescent="0.2">
      <c r="W9484" s="402"/>
      <c r="X9484" s="402"/>
      <c r="Y9484" s="402"/>
      <c r="Z9484" s="402"/>
    </row>
    <row r="9485" spans="23:26" x14ac:dyDescent="0.2">
      <c r="W9485" s="402"/>
      <c r="X9485" s="402"/>
      <c r="Y9485" s="402"/>
      <c r="Z9485" s="402"/>
    </row>
    <row r="9486" spans="23:26" x14ac:dyDescent="0.2">
      <c r="W9486" s="402"/>
      <c r="X9486" s="402"/>
      <c r="Y9486" s="402"/>
      <c r="Z9486" s="402"/>
    </row>
    <row r="9487" spans="23:26" x14ac:dyDescent="0.2">
      <c r="W9487" s="402"/>
      <c r="X9487" s="402"/>
      <c r="Y9487" s="402"/>
      <c r="Z9487" s="402"/>
    </row>
    <row r="9488" spans="23:26" x14ac:dyDescent="0.2">
      <c r="W9488" s="402"/>
      <c r="X9488" s="402"/>
      <c r="Y9488" s="402"/>
      <c r="Z9488" s="402"/>
    </row>
    <row r="9489" spans="23:26" x14ac:dyDescent="0.2">
      <c r="W9489" s="402"/>
      <c r="X9489" s="402"/>
      <c r="Y9489" s="402"/>
      <c r="Z9489" s="402"/>
    </row>
    <row r="9490" spans="23:26" x14ac:dyDescent="0.2">
      <c r="W9490" s="402"/>
      <c r="X9490" s="402"/>
      <c r="Y9490" s="402"/>
      <c r="Z9490" s="402"/>
    </row>
    <row r="9491" spans="23:26" x14ac:dyDescent="0.2">
      <c r="W9491" s="402"/>
      <c r="X9491" s="402"/>
      <c r="Y9491" s="402"/>
      <c r="Z9491" s="402"/>
    </row>
    <row r="9492" spans="23:26" x14ac:dyDescent="0.2">
      <c r="W9492" s="402"/>
      <c r="X9492" s="402"/>
      <c r="Y9492" s="402"/>
      <c r="Z9492" s="402"/>
    </row>
    <row r="9493" spans="23:26" x14ac:dyDescent="0.2">
      <c r="W9493" s="402"/>
      <c r="X9493" s="402"/>
      <c r="Y9493" s="402"/>
      <c r="Z9493" s="402"/>
    </row>
    <row r="9494" spans="23:26" x14ac:dyDescent="0.2">
      <c r="W9494" s="402"/>
      <c r="X9494" s="402"/>
      <c r="Y9494" s="402"/>
      <c r="Z9494" s="402"/>
    </row>
    <row r="9495" spans="23:26" x14ac:dyDescent="0.2">
      <c r="W9495" s="402"/>
      <c r="X9495" s="402"/>
      <c r="Y9495" s="402"/>
      <c r="Z9495" s="402"/>
    </row>
    <row r="9496" spans="23:26" x14ac:dyDescent="0.2">
      <c r="W9496" s="402"/>
      <c r="X9496" s="402"/>
      <c r="Y9496" s="402"/>
      <c r="Z9496" s="402"/>
    </row>
    <row r="9497" spans="23:26" x14ac:dyDescent="0.2">
      <c r="W9497" s="402"/>
      <c r="X9497" s="402"/>
      <c r="Y9497" s="402"/>
      <c r="Z9497" s="402"/>
    </row>
    <row r="9498" spans="23:26" x14ac:dyDescent="0.2">
      <c r="W9498" s="402"/>
      <c r="X9498" s="402"/>
      <c r="Y9498" s="402"/>
      <c r="Z9498" s="402"/>
    </row>
    <row r="9499" spans="23:26" x14ac:dyDescent="0.2">
      <c r="W9499" s="402"/>
      <c r="X9499" s="402"/>
      <c r="Y9499" s="402"/>
      <c r="Z9499" s="402"/>
    </row>
    <row r="9500" spans="23:26" x14ac:dyDescent="0.2">
      <c r="W9500" s="402"/>
      <c r="X9500" s="402"/>
      <c r="Y9500" s="402"/>
      <c r="Z9500" s="402"/>
    </row>
    <row r="9501" spans="23:26" x14ac:dyDescent="0.2">
      <c r="W9501" s="402"/>
      <c r="X9501" s="402"/>
      <c r="Y9501" s="402"/>
      <c r="Z9501" s="402"/>
    </row>
    <row r="9502" spans="23:26" x14ac:dyDescent="0.2">
      <c r="W9502" s="402"/>
      <c r="X9502" s="402"/>
      <c r="Y9502" s="402"/>
      <c r="Z9502" s="402"/>
    </row>
    <row r="9503" spans="23:26" x14ac:dyDescent="0.2">
      <c r="W9503" s="402"/>
      <c r="X9503" s="402"/>
      <c r="Y9503" s="402"/>
      <c r="Z9503" s="402"/>
    </row>
    <row r="9504" spans="23:26" x14ac:dyDescent="0.2">
      <c r="W9504" s="402"/>
      <c r="X9504" s="402"/>
      <c r="Y9504" s="402"/>
      <c r="Z9504" s="402"/>
    </row>
    <row r="9505" spans="23:26" x14ac:dyDescent="0.2">
      <c r="W9505" s="402"/>
      <c r="X9505" s="402"/>
      <c r="Y9505" s="402"/>
      <c r="Z9505" s="402"/>
    </row>
    <row r="9506" spans="23:26" x14ac:dyDescent="0.2">
      <c r="W9506" s="402"/>
      <c r="X9506" s="402"/>
      <c r="Y9506" s="402"/>
      <c r="Z9506" s="402"/>
    </row>
    <row r="9507" spans="23:26" x14ac:dyDescent="0.2">
      <c r="W9507" s="402"/>
      <c r="X9507" s="402"/>
      <c r="Y9507" s="402"/>
      <c r="Z9507" s="402"/>
    </row>
    <row r="9508" spans="23:26" x14ac:dyDescent="0.2">
      <c r="W9508" s="402"/>
      <c r="X9508" s="402"/>
      <c r="Y9508" s="402"/>
      <c r="Z9508" s="402"/>
    </row>
    <row r="9509" spans="23:26" x14ac:dyDescent="0.2">
      <c r="W9509" s="402"/>
      <c r="X9509" s="402"/>
      <c r="Y9509" s="402"/>
      <c r="Z9509" s="402"/>
    </row>
    <row r="9510" spans="23:26" x14ac:dyDescent="0.2">
      <c r="W9510" s="402"/>
      <c r="X9510" s="402"/>
      <c r="Y9510" s="402"/>
      <c r="Z9510" s="402"/>
    </row>
    <row r="9511" spans="23:26" x14ac:dyDescent="0.2">
      <c r="W9511" s="402"/>
      <c r="X9511" s="402"/>
      <c r="Y9511" s="402"/>
      <c r="Z9511" s="402"/>
    </row>
    <row r="9512" spans="23:26" x14ac:dyDescent="0.2">
      <c r="W9512" s="402"/>
      <c r="X9512" s="402"/>
      <c r="Y9512" s="402"/>
      <c r="Z9512" s="402"/>
    </row>
    <row r="9513" spans="23:26" x14ac:dyDescent="0.2">
      <c r="W9513" s="402"/>
      <c r="X9513" s="402"/>
      <c r="Y9513" s="402"/>
      <c r="Z9513" s="402"/>
    </row>
    <row r="9514" spans="23:26" x14ac:dyDescent="0.2">
      <c r="W9514" s="402"/>
      <c r="X9514" s="402"/>
      <c r="Y9514" s="402"/>
      <c r="Z9514" s="402"/>
    </row>
    <row r="9515" spans="23:26" x14ac:dyDescent="0.2">
      <c r="W9515" s="402"/>
      <c r="X9515" s="402"/>
      <c r="Y9515" s="402"/>
      <c r="Z9515" s="402"/>
    </row>
    <row r="9516" spans="23:26" x14ac:dyDescent="0.2">
      <c r="W9516" s="402"/>
      <c r="X9516" s="402"/>
      <c r="Y9516" s="402"/>
      <c r="Z9516" s="402"/>
    </row>
    <row r="9517" spans="23:26" x14ac:dyDescent="0.2">
      <c r="W9517" s="402"/>
      <c r="X9517" s="402"/>
      <c r="Y9517" s="402"/>
      <c r="Z9517" s="402"/>
    </row>
    <row r="9518" spans="23:26" x14ac:dyDescent="0.2">
      <c r="W9518" s="402"/>
      <c r="X9518" s="402"/>
      <c r="Y9518" s="402"/>
      <c r="Z9518" s="402"/>
    </row>
    <row r="9519" spans="23:26" x14ac:dyDescent="0.2">
      <c r="W9519" s="402"/>
      <c r="X9519" s="402"/>
      <c r="Y9519" s="402"/>
      <c r="Z9519" s="402"/>
    </row>
    <row r="9520" spans="23:26" x14ac:dyDescent="0.2">
      <c r="W9520" s="402"/>
      <c r="X9520" s="402"/>
      <c r="Y9520" s="402"/>
      <c r="Z9520" s="402"/>
    </row>
    <row r="9521" spans="23:26" x14ac:dyDescent="0.2">
      <c r="W9521" s="402"/>
      <c r="X9521" s="402"/>
      <c r="Y9521" s="402"/>
      <c r="Z9521" s="402"/>
    </row>
    <row r="9522" spans="23:26" x14ac:dyDescent="0.2">
      <c r="W9522" s="402"/>
      <c r="X9522" s="402"/>
      <c r="Y9522" s="402"/>
      <c r="Z9522" s="402"/>
    </row>
    <row r="9523" spans="23:26" x14ac:dyDescent="0.2">
      <c r="W9523" s="402"/>
      <c r="X9523" s="402"/>
      <c r="Y9523" s="402"/>
      <c r="Z9523" s="402"/>
    </row>
    <row r="9524" spans="23:26" x14ac:dyDescent="0.2">
      <c r="W9524" s="402"/>
      <c r="X9524" s="402"/>
      <c r="Y9524" s="402"/>
      <c r="Z9524" s="402"/>
    </row>
    <row r="9525" spans="23:26" x14ac:dyDescent="0.2">
      <c r="W9525" s="402"/>
      <c r="X9525" s="402"/>
      <c r="Y9525" s="402"/>
      <c r="Z9525" s="402"/>
    </row>
    <row r="9526" spans="23:26" x14ac:dyDescent="0.2">
      <c r="W9526" s="402"/>
      <c r="X9526" s="402"/>
      <c r="Y9526" s="402"/>
      <c r="Z9526" s="402"/>
    </row>
    <row r="9527" spans="23:26" x14ac:dyDescent="0.2">
      <c r="W9527" s="402"/>
      <c r="X9527" s="402"/>
      <c r="Y9527" s="402"/>
      <c r="Z9527" s="402"/>
    </row>
    <row r="9528" spans="23:26" x14ac:dyDescent="0.2">
      <c r="W9528" s="402"/>
      <c r="X9528" s="402"/>
      <c r="Y9528" s="402"/>
      <c r="Z9528" s="402"/>
    </row>
    <row r="9529" spans="23:26" x14ac:dyDescent="0.2">
      <c r="W9529" s="402"/>
      <c r="X9529" s="402"/>
      <c r="Y9529" s="402"/>
      <c r="Z9529" s="402"/>
    </row>
    <row r="9530" spans="23:26" x14ac:dyDescent="0.2">
      <c r="W9530" s="402"/>
      <c r="X9530" s="402"/>
      <c r="Y9530" s="402"/>
      <c r="Z9530" s="402"/>
    </row>
    <row r="9531" spans="23:26" x14ac:dyDescent="0.2">
      <c r="W9531" s="402"/>
      <c r="X9531" s="402"/>
      <c r="Y9531" s="402"/>
      <c r="Z9531" s="402"/>
    </row>
    <row r="9532" spans="23:26" x14ac:dyDescent="0.2">
      <c r="W9532" s="402"/>
      <c r="X9532" s="402"/>
      <c r="Y9532" s="402"/>
      <c r="Z9532" s="402"/>
    </row>
    <row r="9533" spans="23:26" x14ac:dyDescent="0.2">
      <c r="W9533" s="402"/>
      <c r="X9533" s="402"/>
      <c r="Y9533" s="402"/>
      <c r="Z9533" s="402"/>
    </row>
    <row r="9534" spans="23:26" x14ac:dyDescent="0.2">
      <c r="W9534" s="402"/>
      <c r="X9534" s="402"/>
      <c r="Y9534" s="402"/>
      <c r="Z9534" s="402"/>
    </row>
    <row r="9535" spans="23:26" x14ac:dyDescent="0.2">
      <c r="W9535" s="402"/>
      <c r="X9535" s="402"/>
      <c r="Y9535" s="402"/>
      <c r="Z9535" s="402"/>
    </row>
    <row r="9536" spans="23:26" x14ac:dyDescent="0.2">
      <c r="W9536" s="402"/>
      <c r="X9536" s="402"/>
      <c r="Y9536" s="402"/>
      <c r="Z9536" s="402"/>
    </row>
    <row r="9537" spans="23:26" x14ac:dyDescent="0.2">
      <c r="W9537" s="402"/>
      <c r="X9537" s="402"/>
      <c r="Y9537" s="402"/>
      <c r="Z9537" s="402"/>
    </row>
    <row r="9538" spans="23:26" x14ac:dyDescent="0.2">
      <c r="W9538" s="402"/>
      <c r="X9538" s="402"/>
      <c r="Y9538" s="402"/>
      <c r="Z9538" s="402"/>
    </row>
    <row r="9539" spans="23:26" x14ac:dyDescent="0.2">
      <c r="W9539" s="402"/>
      <c r="X9539" s="402"/>
      <c r="Y9539" s="402"/>
      <c r="Z9539" s="402"/>
    </row>
    <row r="9540" spans="23:26" x14ac:dyDescent="0.2">
      <c r="W9540" s="402"/>
      <c r="X9540" s="402"/>
      <c r="Y9540" s="402"/>
      <c r="Z9540" s="402"/>
    </row>
    <row r="9541" spans="23:26" x14ac:dyDescent="0.2">
      <c r="W9541" s="402"/>
      <c r="X9541" s="402"/>
      <c r="Y9541" s="402"/>
      <c r="Z9541" s="402"/>
    </row>
    <row r="9542" spans="23:26" x14ac:dyDescent="0.2">
      <c r="W9542" s="402"/>
      <c r="X9542" s="402"/>
      <c r="Y9542" s="402"/>
      <c r="Z9542" s="402"/>
    </row>
    <row r="9543" spans="23:26" x14ac:dyDescent="0.2">
      <c r="W9543" s="402"/>
      <c r="X9543" s="402"/>
      <c r="Y9543" s="402"/>
      <c r="Z9543" s="402"/>
    </row>
    <row r="9544" spans="23:26" x14ac:dyDescent="0.2">
      <c r="W9544" s="402"/>
      <c r="X9544" s="402"/>
      <c r="Y9544" s="402"/>
      <c r="Z9544" s="402"/>
    </row>
    <row r="9545" spans="23:26" x14ac:dyDescent="0.2">
      <c r="W9545" s="402"/>
      <c r="X9545" s="402"/>
      <c r="Y9545" s="402"/>
      <c r="Z9545" s="402"/>
    </row>
    <row r="9546" spans="23:26" x14ac:dyDescent="0.2">
      <c r="W9546" s="402"/>
      <c r="X9546" s="402"/>
      <c r="Y9546" s="402"/>
      <c r="Z9546" s="402"/>
    </row>
    <row r="9547" spans="23:26" x14ac:dyDescent="0.2">
      <c r="W9547" s="402"/>
      <c r="X9547" s="402"/>
      <c r="Y9547" s="402"/>
      <c r="Z9547" s="402"/>
    </row>
    <row r="9548" spans="23:26" x14ac:dyDescent="0.2">
      <c r="W9548" s="402"/>
      <c r="X9548" s="402"/>
      <c r="Y9548" s="402"/>
      <c r="Z9548" s="402"/>
    </row>
    <row r="9549" spans="23:26" x14ac:dyDescent="0.2">
      <c r="W9549" s="402"/>
      <c r="X9549" s="402"/>
      <c r="Y9549" s="402"/>
      <c r="Z9549" s="402"/>
    </row>
    <row r="9550" spans="23:26" x14ac:dyDescent="0.2">
      <c r="W9550" s="402"/>
      <c r="X9550" s="402"/>
      <c r="Y9550" s="402"/>
      <c r="Z9550" s="402"/>
    </row>
    <row r="9551" spans="23:26" x14ac:dyDescent="0.2">
      <c r="W9551" s="402"/>
      <c r="X9551" s="402"/>
      <c r="Y9551" s="402"/>
      <c r="Z9551" s="402"/>
    </row>
    <row r="9552" spans="23:26" x14ac:dyDescent="0.2">
      <c r="W9552" s="402"/>
      <c r="X9552" s="402"/>
      <c r="Y9552" s="402"/>
      <c r="Z9552" s="402"/>
    </row>
    <row r="9553" spans="23:26" x14ac:dyDescent="0.2">
      <c r="W9553" s="402"/>
      <c r="X9553" s="402"/>
      <c r="Y9553" s="402"/>
      <c r="Z9553" s="402"/>
    </row>
    <row r="9554" spans="23:26" x14ac:dyDescent="0.2">
      <c r="W9554" s="402"/>
      <c r="X9554" s="402"/>
      <c r="Y9554" s="402"/>
      <c r="Z9554" s="402"/>
    </row>
    <row r="9555" spans="23:26" x14ac:dyDescent="0.2">
      <c r="W9555" s="402"/>
      <c r="X9555" s="402"/>
      <c r="Y9555" s="402"/>
      <c r="Z9555" s="402"/>
    </row>
    <row r="9556" spans="23:26" x14ac:dyDescent="0.2">
      <c r="W9556" s="402"/>
      <c r="X9556" s="402"/>
      <c r="Y9556" s="402"/>
      <c r="Z9556" s="402"/>
    </row>
    <row r="9557" spans="23:26" x14ac:dyDescent="0.2">
      <c r="W9557" s="402"/>
      <c r="X9557" s="402"/>
      <c r="Y9557" s="402"/>
      <c r="Z9557" s="402"/>
    </row>
    <row r="9558" spans="23:26" x14ac:dyDescent="0.2">
      <c r="W9558" s="402"/>
      <c r="X9558" s="402"/>
      <c r="Y9558" s="402"/>
      <c r="Z9558" s="402"/>
    </row>
    <row r="9559" spans="23:26" x14ac:dyDescent="0.2">
      <c r="W9559" s="402"/>
      <c r="X9559" s="402"/>
      <c r="Y9559" s="402"/>
      <c r="Z9559" s="402"/>
    </row>
    <row r="9560" spans="23:26" x14ac:dyDescent="0.2">
      <c r="W9560" s="402"/>
      <c r="X9560" s="402"/>
      <c r="Y9560" s="402"/>
      <c r="Z9560" s="402"/>
    </row>
    <row r="9561" spans="23:26" x14ac:dyDescent="0.2">
      <c r="W9561" s="402"/>
      <c r="X9561" s="402"/>
      <c r="Y9561" s="402"/>
      <c r="Z9561" s="402"/>
    </row>
    <row r="9562" spans="23:26" x14ac:dyDescent="0.2">
      <c r="W9562" s="402"/>
      <c r="X9562" s="402"/>
      <c r="Y9562" s="402"/>
      <c r="Z9562" s="402"/>
    </row>
    <row r="9563" spans="23:26" x14ac:dyDescent="0.2">
      <c r="W9563" s="402"/>
      <c r="X9563" s="402"/>
      <c r="Y9563" s="402"/>
      <c r="Z9563" s="402"/>
    </row>
    <row r="9564" spans="23:26" x14ac:dyDescent="0.2">
      <c r="W9564" s="402"/>
      <c r="X9564" s="402"/>
      <c r="Y9564" s="402"/>
      <c r="Z9564" s="402"/>
    </row>
    <row r="9565" spans="23:26" x14ac:dyDescent="0.2">
      <c r="W9565" s="402"/>
      <c r="X9565" s="402"/>
      <c r="Y9565" s="402"/>
      <c r="Z9565" s="402"/>
    </row>
    <row r="9566" spans="23:26" x14ac:dyDescent="0.2">
      <c r="W9566" s="402"/>
      <c r="X9566" s="402"/>
      <c r="Y9566" s="402"/>
      <c r="Z9566" s="402"/>
    </row>
    <row r="9567" spans="23:26" x14ac:dyDescent="0.2">
      <c r="W9567" s="402"/>
      <c r="X9567" s="402"/>
      <c r="Y9567" s="402"/>
      <c r="Z9567" s="402"/>
    </row>
    <row r="9568" spans="23:26" x14ac:dyDescent="0.2">
      <c r="W9568" s="402"/>
      <c r="X9568" s="402"/>
      <c r="Y9568" s="402"/>
      <c r="Z9568" s="402"/>
    </row>
    <row r="9569" spans="23:26" x14ac:dyDescent="0.2">
      <c r="W9569" s="402"/>
      <c r="X9569" s="402"/>
      <c r="Y9569" s="402"/>
      <c r="Z9569" s="402"/>
    </row>
    <row r="9570" spans="23:26" x14ac:dyDescent="0.2">
      <c r="W9570" s="402"/>
      <c r="X9570" s="402"/>
      <c r="Y9570" s="402"/>
      <c r="Z9570" s="402"/>
    </row>
    <row r="9571" spans="23:26" x14ac:dyDescent="0.2">
      <c r="W9571" s="402"/>
      <c r="X9571" s="402"/>
      <c r="Y9571" s="402"/>
      <c r="Z9571" s="402"/>
    </row>
    <row r="9572" spans="23:26" x14ac:dyDescent="0.2">
      <c r="W9572" s="402"/>
      <c r="X9572" s="402"/>
      <c r="Y9572" s="402"/>
      <c r="Z9572" s="402"/>
    </row>
    <row r="9573" spans="23:26" x14ac:dyDescent="0.2">
      <c r="W9573" s="402"/>
      <c r="X9573" s="402"/>
      <c r="Y9573" s="402"/>
      <c r="Z9573" s="402"/>
    </row>
    <row r="9574" spans="23:26" x14ac:dyDescent="0.2">
      <c r="W9574" s="402"/>
      <c r="X9574" s="402"/>
      <c r="Y9574" s="402"/>
      <c r="Z9574" s="402"/>
    </row>
    <row r="9575" spans="23:26" x14ac:dyDescent="0.2">
      <c r="W9575" s="402"/>
      <c r="X9575" s="402"/>
      <c r="Y9575" s="402"/>
      <c r="Z9575" s="402"/>
    </row>
    <row r="9576" spans="23:26" x14ac:dyDescent="0.2">
      <c r="W9576" s="402"/>
      <c r="X9576" s="402"/>
      <c r="Y9576" s="402"/>
      <c r="Z9576" s="402"/>
    </row>
    <row r="9577" spans="23:26" x14ac:dyDescent="0.2">
      <c r="W9577" s="402"/>
      <c r="X9577" s="402"/>
      <c r="Y9577" s="402"/>
      <c r="Z9577" s="402"/>
    </row>
    <row r="9578" spans="23:26" x14ac:dyDescent="0.2">
      <c r="W9578" s="402"/>
      <c r="X9578" s="402"/>
      <c r="Y9578" s="402"/>
      <c r="Z9578" s="402"/>
    </row>
    <row r="9579" spans="23:26" x14ac:dyDescent="0.2">
      <c r="W9579" s="402"/>
      <c r="X9579" s="402"/>
      <c r="Y9579" s="402"/>
      <c r="Z9579" s="402"/>
    </row>
    <row r="9580" spans="23:26" x14ac:dyDescent="0.2">
      <c r="W9580" s="402"/>
      <c r="X9580" s="402"/>
      <c r="Y9580" s="402"/>
      <c r="Z9580" s="402"/>
    </row>
    <row r="9581" spans="23:26" x14ac:dyDescent="0.2">
      <c r="W9581" s="402"/>
      <c r="X9581" s="402"/>
      <c r="Y9581" s="402"/>
      <c r="Z9581" s="402"/>
    </row>
    <row r="9582" spans="23:26" x14ac:dyDescent="0.2">
      <c r="W9582" s="402"/>
      <c r="X9582" s="402"/>
      <c r="Y9582" s="402"/>
      <c r="Z9582" s="402"/>
    </row>
    <row r="9583" spans="23:26" x14ac:dyDescent="0.2">
      <c r="W9583" s="402"/>
      <c r="X9583" s="402"/>
      <c r="Y9583" s="402"/>
      <c r="Z9583" s="402"/>
    </row>
    <row r="9584" spans="23:26" x14ac:dyDescent="0.2">
      <c r="W9584" s="402"/>
      <c r="X9584" s="402"/>
      <c r="Y9584" s="402"/>
      <c r="Z9584" s="402"/>
    </row>
    <row r="9585" spans="23:26" x14ac:dyDescent="0.2">
      <c r="W9585" s="402"/>
      <c r="X9585" s="402"/>
      <c r="Y9585" s="402"/>
      <c r="Z9585" s="402"/>
    </row>
    <row r="9586" spans="23:26" x14ac:dyDescent="0.2">
      <c r="W9586" s="402"/>
      <c r="X9586" s="402"/>
      <c r="Y9586" s="402"/>
      <c r="Z9586" s="402"/>
    </row>
    <row r="9587" spans="23:26" x14ac:dyDescent="0.2">
      <c r="W9587" s="402"/>
      <c r="X9587" s="402"/>
      <c r="Y9587" s="402"/>
      <c r="Z9587" s="402"/>
    </row>
    <row r="9588" spans="23:26" x14ac:dyDescent="0.2">
      <c r="W9588" s="402"/>
      <c r="X9588" s="402"/>
      <c r="Y9588" s="402"/>
      <c r="Z9588" s="402"/>
    </row>
    <row r="9589" spans="23:26" x14ac:dyDescent="0.2">
      <c r="W9589" s="402"/>
      <c r="X9589" s="402"/>
      <c r="Y9589" s="402"/>
      <c r="Z9589" s="402"/>
    </row>
    <row r="9590" spans="23:26" x14ac:dyDescent="0.2">
      <c r="W9590" s="402"/>
      <c r="X9590" s="402"/>
      <c r="Y9590" s="402"/>
      <c r="Z9590" s="402"/>
    </row>
    <row r="9591" spans="23:26" x14ac:dyDescent="0.2">
      <c r="W9591" s="402"/>
      <c r="X9591" s="402"/>
      <c r="Y9591" s="402"/>
      <c r="Z9591" s="402"/>
    </row>
    <row r="9592" spans="23:26" x14ac:dyDescent="0.2">
      <c r="W9592" s="402"/>
      <c r="X9592" s="402"/>
      <c r="Y9592" s="402"/>
      <c r="Z9592" s="402"/>
    </row>
    <row r="9593" spans="23:26" x14ac:dyDescent="0.2">
      <c r="W9593" s="402"/>
      <c r="X9593" s="402"/>
      <c r="Y9593" s="402"/>
      <c r="Z9593" s="402"/>
    </row>
    <row r="9594" spans="23:26" x14ac:dyDescent="0.2">
      <c r="W9594" s="402"/>
      <c r="X9594" s="402"/>
      <c r="Y9594" s="402"/>
      <c r="Z9594" s="402"/>
    </row>
    <row r="9595" spans="23:26" x14ac:dyDescent="0.2">
      <c r="W9595" s="402"/>
      <c r="X9595" s="402"/>
      <c r="Y9595" s="402"/>
      <c r="Z9595" s="402"/>
    </row>
    <row r="9596" spans="23:26" x14ac:dyDescent="0.2">
      <c r="W9596" s="402"/>
      <c r="X9596" s="402"/>
      <c r="Y9596" s="402"/>
      <c r="Z9596" s="402"/>
    </row>
    <row r="9597" spans="23:26" x14ac:dyDescent="0.2">
      <c r="W9597" s="402"/>
      <c r="X9597" s="402"/>
      <c r="Y9597" s="402"/>
      <c r="Z9597" s="402"/>
    </row>
    <row r="9598" spans="23:26" x14ac:dyDescent="0.2">
      <c r="W9598" s="402"/>
      <c r="X9598" s="402"/>
      <c r="Y9598" s="402"/>
      <c r="Z9598" s="402"/>
    </row>
    <row r="9599" spans="23:26" x14ac:dyDescent="0.2">
      <c r="W9599" s="402"/>
      <c r="X9599" s="402"/>
      <c r="Y9599" s="402"/>
      <c r="Z9599" s="402"/>
    </row>
    <row r="9600" spans="23:26" x14ac:dyDescent="0.2">
      <c r="W9600" s="402"/>
      <c r="X9600" s="402"/>
      <c r="Y9600" s="402"/>
      <c r="Z9600" s="402"/>
    </row>
    <row r="9601" spans="23:26" x14ac:dyDescent="0.2">
      <c r="W9601" s="402"/>
      <c r="X9601" s="402"/>
      <c r="Y9601" s="402"/>
      <c r="Z9601" s="402"/>
    </row>
    <row r="9602" spans="23:26" x14ac:dyDescent="0.2">
      <c r="W9602" s="402"/>
      <c r="X9602" s="402"/>
      <c r="Y9602" s="402"/>
      <c r="Z9602" s="402"/>
    </row>
    <row r="9603" spans="23:26" x14ac:dyDescent="0.2">
      <c r="W9603" s="402"/>
      <c r="X9603" s="402"/>
      <c r="Y9603" s="402"/>
      <c r="Z9603" s="402"/>
    </row>
    <row r="9604" spans="23:26" x14ac:dyDescent="0.2">
      <c r="W9604" s="402"/>
      <c r="X9604" s="402"/>
      <c r="Y9604" s="402"/>
      <c r="Z9604" s="402"/>
    </row>
    <row r="9605" spans="23:26" x14ac:dyDescent="0.2">
      <c r="W9605" s="402"/>
      <c r="X9605" s="402"/>
      <c r="Y9605" s="402"/>
      <c r="Z9605" s="402"/>
    </row>
    <row r="9606" spans="23:26" x14ac:dyDescent="0.2">
      <c r="W9606" s="402"/>
      <c r="X9606" s="402"/>
      <c r="Y9606" s="402"/>
      <c r="Z9606" s="402"/>
    </row>
    <row r="9607" spans="23:26" x14ac:dyDescent="0.2">
      <c r="W9607" s="402"/>
      <c r="X9607" s="402"/>
      <c r="Y9607" s="402"/>
      <c r="Z9607" s="402"/>
    </row>
    <row r="9608" spans="23:26" x14ac:dyDescent="0.2">
      <c r="W9608" s="402"/>
      <c r="X9608" s="402"/>
      <c r="Y9608" s="402"/>
      <c r="Z9608" s="402"/>
    </row>
    <row r="9609" spans="23:26" x14ac:dyDescent="0.2">
      <c r="W9609" s="402"/>
      <c r="X9609" s="402"/>
      <c r="Y9609" s="402"/>
      <c r="Z9609" s="402"/>
    </row>
    <row r="9610" spans="23:26" x14ac:dyDescent="0.2">
      <c r="W9610" s="402"/>
      <c r="X9610" s="402"/>
      <c r="Y9610" s="402"/>
      <c r="Z9610" s="402"/>
    </row>
    <row r="9611" spans="23:26" x14ac:dyDescent="0.2">
      <c r="W9611" s="402"/>
      <c r="X9611" s="402"/>
      <c r="Y9611" s="402"/>
      <c r="Z9611" s="402"/>
    </row>
    <row r="9612" spans="23:26" x14ac:dyDescent="0.2">
      <c r="W9612" s="402"/>
      <c r="X9612" s="402"/>
      <c r="Y9612" s="402"/>
      <c r="Z9612" s="402"/>
    </row>
    <row r="9613" spans="23:26" x14ac:dyDescent="0.2">
      <c r="W9613" s="402"/>
      <c r="X9613" s="402"/>
      <c r="Y9613" s="402"/>
      <c r="Z9613" s="402"/>
    </row>
    <row r="9614" spans="23:26" x14ac:dyDescent="0.2">
      <c r="W9614" s="402"/>
      <c r="X9614" s="402"/>
      <c r="Y9614" s="402"/>
      <c r="Z9614" s="402"/>
    </row>
    <row r="9615" spans="23:26" x14ac:dyDescent="0.2">
      <c r="W9615" s="402"/>
      <c r="X9615" s="402"/>
      <c r="Y9615" s="402"/>
      <c r="Z9615" s="402"/>
    </row>
    <row r="9616" spans="23:26" x14ac:dyDescent="0.2">
      <c r="W9616" s="402"/>
      <c r="X9616" s="402"/>
      <c r="Y9616" s="402"/>
      <c r="Z9616" s="402"/>
    </row>
    <row r="9617" spans="23:26" x14ac:dyDescent="0.2">
      <c r="W9617" s="402"/>
      <c r="X9617" s="402"/>
      <c r="Y9617" s="402"/>
      <c r="Z9617" s="402"/>
    </row>
    <row r="9618" spans="23:26" x14ac:dyDescent="0.2">
      <c r="W9618" s="402"/>
      <c r="X9618" s="402"/>
      <c r="Y9618" s="402"/>
      <c r="Z9618" s="402"/>
    </row>
    <row r="9619" spans="23:26" x14ac:dyDescent="0.2">
      <c r="W9619" s="402"/>
      <c r="X9619" s="402"/>
      <c r="Y9619" s="402"/>
      <c r="Z9619" s="402"/>
    </row>
    <row r="9620" spans="23:26" x14ac:dyDescent="0.2">
      <c r="W9620" s="402"/>
      <c r="X9620" s="402"/>
      <c r="Y9620" s="402"/>
      <c r="Z9620" s="402"/>
    </row>
    <row r="9621" spans="23:26" x14ac:dyDescent="0.2">
      <c r="W9621" s="402"/>
      <c r="X9621" s="402"/>
      <c r="Y9621" s="402"/>
      <c r="Z9621" s="402"/>
    </row>
    <row r="9622" spans="23:26" x14ac:dyDescent="0.2">
      <c r="W9622" s="402"/>
      <c r="X9622" s="402"/>
      <c r="Y9622" s="402"/>
      <c r="Z9622" s="402"/>
    </row>
    <row r="9623" spans="23:26" x14ac:dyDescent="0.2">
      <c r="W9623" s="402"/>
      <c r="X9623" s="402"/>
      <c r="Y9623" s="402"/>
      <c r="Z9623" s="402"/>
    </row>
    <row r="9624" spans="23:26" x14ac:dyDescent="0.2">
      <c r="W9624" s="402"/>
      <c r="X9624" s="402"/>
      <c r="Y9624" s="402"/>
      <c r="Z9624" s="402"/>
    </row>
    <row r="9625" spans="23:26" x14ac:dyDescent="0.2">
      <c r="W9625" s="402"/>
      <c r="X9625" s="402"/>
      <c r="Y9625" s="402"/>
      <c r="Z9625" s="402"/>
    </row>
    <row r="9626" spans="23:26" x14ac:dyDescent="0.2">
      <c r="W9626" s="402"/>
      <c r="X9626" s="402"/>
      <c r="Y9626" s="402"/>
      <c r="Z9626" s="402"/>
    </row>
    <row r="9627" spans="23:26" x14ac:dyDescent="0.2">
      <c r="W9627" s="402"/>
      <c r="X9627" s="402"/>
      <c r="Y9627" s="402"/>
      <c r="Z9627" s="402"/>
    </row>
    <row r="9628" spans="23:26" x14ac:dyDescent="0.2">
      <c r="W9628" s="402"/>
      <c r="X9628" s="402"/>
      <c r="Y9628" s="402"/>
      <c r="Z9628" s="402"/>
    </row>
    <row r="9629" spans="23:26" x14ac:dyDescent="0.2">
      <c r="W9629" s="402"/>
      <c r="X9629" s="402"/>
      <c r="Y9629" s="402"/>
      <c r="Z9629" s="402"/>
    </row>
    <row r="9630" spans="23:26" x14ac:dyDescent="0.2">
      <c r="W9630" s="402"/>
      <c r="X9630" s="402"/>
      <c r="Y9630" s="402"/>
      <c r="Z9630" s="402"/>
    </row>
    <row r="9631" spans="23:26" x14ac:dyDescent="0.2">
      <c r="W9631" s="402"/>
      <c r="X9631" s="402"/>
      <c r="Y9631" s="402"/>
      <c r="Z9631" s="402"/>
    </row>
    <row r="9632" spans="23:26" x14ac:dyDescent="0.2">
      <c r="W9632" s="402"/>
      <c r="X9632" s="402"/>
      <c r="Y9632" s="402"/>
      <c r="Z9632" s="402"/>
    </row>
    <row r="9633" spans="23:26" x14ac:dyDescent="0.2">
      <c r="W9633" s="402"/>
      <c r="X9633" s="402"/>
      <c r="Y9633" s="402"/>
      <c r="Z9633" s="402"/>
    </row>
    <row r="9634" spans="23:26" x14ac:dyDescent="0.2">
      <c r="W9634" s="402"/>
      <c r="X9634" s="402"/>
      <c r="Y9634" s="402"/>
      <c r="Z9634" s="402"/>
    </row>
    <row r="9635" spans="23:26" x14ac:dyDescent="0.2">
      <c r="W9635" s="402"/>
      <c r="X9635" s="402"/>
      <c r="Y9635" s="402"/>
      <c r="Z9635" s="402"/>
    </row>
    <row r="9636" spans="23:26" x14ac:dyDescent="0.2">
      <c r="W9636" s="402"/>
      <c r="X9636" s="402"/>
      <c r="Y9636" s="402"/>
      <c r="Z9636" s="402"/>
    </row>
    <row r="9637" spans="23:26" x14ac:dyDescent="0.2">
      <c r="W9637" s="402"/>
      <c r="X9637" s="402"/>
      <c r="Y9637" s="402"/>
      <c r="Z9637" s="402"/>
    </row>
    <row r="9638" spans="23:26" x14ac:dyDescent="0.2">
      <c r="W9638" s="402"/>
      <c r="X9638" s="402"/>
      <c r="Y9638" s="402"/>
      <c r="Z9638" s="402"/>
    </row>
    <row r="9639" spans="23:26" x14ac:dyDescent="0.2">
      <c r="W9639" s="402"/>
      <c r="X9639" s="402"/>
      <c r="Y9639" s="402"/>
      <c r="Z9639" s="402"/>
    </row>
    <row r="9640" spans="23:26" x14ac:dyDescent="0.2">
      <c r="W9640" s="402"/>
      <c r="X9640" s="402"/>
      <c r="Y9640" s="402"/>
      <c r="Z9640" s="402"/>
    </row>
    <row r="9641" spans="23:26" x14ac:dyDescent="0.2">
      <c r="W9641" s="402"/>
      <c r="X9641" s="402"/>
      <c r="Y9641" s="402"/>
      <c r="Z9641" s="402"/>
    </row>
    <row r="9642" spans="23:26" x14ac:dyDescent="0.2">
      <c r="W9642" s="402"/>
      <c r="X9642" s="402"/>
      <c r="Y9642" s="402"/>
      <c r="Z9642" s="402"/>
    </row>
    <row r="9643" spans="23:26" x14ac:dyDescent="0.2">
      <c r="W9643" s="402"/>
      <c r="X9643" s="402"/>
      <c r="Y9643" s="402"/>
      <c r="Z9643" s="402"/>
    </row>
    <row r="9644" spans="23:26" x14ac:dyDescent="0.2">
      <c r="W9644" s="402"/>
      <c r="X9644" s="402"/>
      <c r="Y9644" s="402"/>
      <c r="Z9644" s="402"/>
    </row>
    <row r="9645" spans="23:26" x14ac:dyDescent="0.2">
      <c r="W9645" s="402"/>
      <c r="X9645" s="402"/>
      <c r="Y9645" s="402"/>
      <c r="Z9645" s="402"/>
    </row>
    <row r="9646" spans="23:26" x14ac:dyDescent="0.2">
      <c r="W9646" s="402"/>
      <c r="X9646" s="402"/>
      <c r="Y9646" s="402"/>
      <c r="Z9646" s="402"/>
    </row>
    <row r="9647" spans="23:26" x14ac:dyDescent="0.2">
      <c r="W9647" s="402"/>
      <c r="X9647" s="402"/>
      <c r="Y9647" s="402"/>
      <c r="Z9647" s="402"/>
    </row>
    <row r="9648" spans="23:26" x14ac:dyDescent="0.2">
      <c r="W9648" s="402"/>
      <c r="X9648" s="402"/>
      <c r="Y9648" s="402"/>
      <c r="Z9648" s="402"/>
    </row>
    <row r="9649" spans="23:26" x14ac:dyDescent="0.2">
      <c r="W9649" s="402"/>
      <c r="X9649" s="402"/>
      <c r="Y9649" s="402"/>
      <c r="Z9649" s="402"/>
    </row>
    <row r="9650" spans="23:26" x14ac:dyDescent="0.2">
      <c r="W9650" s="402"/>
      <c r="X9650" s="402"/>
      <c r="Y9650" s="402"/>
      <c r="Z9650" s="402"/>
    </row>
    <row r="9651" spans="23:26" x14ac:dyDescent="0.2">
      <c r="W9651" s="402"/>
      <c r="X9651" s="402"/>
      <c r="Y9651" s="402"/>
      <c r="Z9651" s="402"/>
    </row>
    <row r="9652" spans="23:26" x14ac:dyDescent="0.2">
      <c r="W9652" s="402"/>
      <c r="X9652" s="402"/>
      <c r="Y9652" s="402"/>
      <c r="Z9652" s="402"/>
    </row>
    <row r="9653" spans="23:26" x14ac:dyDescent="0.2">
      <c r="W9653" s="402"/>
      <c r="X9653" s="402"/>
      <c r="Y9653" s="402"/>
      <c r="Z9653" s="402"/>
    </row>
    <row r="9654" spans="23:26" x14ac:dyDescent="0.2">
      <c r="W9654" s="402"/>
      <c r="X9654" s="402"/>
      <c r="Y9654" s="402"/>
      <c r="Z9654" s="402"/>
    </row>
    <row r="9655" spans="23:26" x14ac:dyDescent="0.2">
      <c r="W9655" s="402"/>
      <c r="X9655" s="402"/>
      <c r="Y9655" s="402"/>
      <c r="Z9655" s="402"/>
    </row>
    <row r="9656" spans="23:26" x14ac:dyDescent="0.2">
      <c r="W9656" s="402"/>
      <c r="X9656" s="402"/>
      <c r="Y9656" s="402"/>
      <c r="Z9656" s="402"/>
    </row>
    <row r="9657" spans="23:26" x14ac:dyDescent="0.2">
      <c r="W9657" s="402"/>
      <c r="X9657" s="402"/>
      <c r="Y9657" s="402"/>
      <c r="Z9657" s="402"/>
    </row>
    <row r="9658" spans="23:26" x14ac:dyDescent="0.2">
      <c r="W9658" s="402"/>
      <c r="X9658" s="402"/>
      <c r="Y9658" s="402"/>
      <c r="Z9658" s="402"/>
    </row>
    <row r="9659" spans="23:26" x14ac:dyDescent="0.2">
      <c r="W9659" s="402"/>
      <c r="X9659" s="402"/>
      <c r="Y9659" s="402"/>
      <c r="Z9659" s="402"/>
    </row>
    <row r="9660" spans="23:26" x14ac:dyDescent="0.2">
      <c r="W9660" s="402"/>
      <c r="X9660" s="402"/>
      <c r="Y9660" s="402"/>
      <c r="Z9660" s="402"/>
    </row>
    <row r="9661" spans="23:26" x14ac:dyDescent="0.2">
      <c r="W9661" s="402"/>
      <c r="X9661" s="402"/>
      <c r="Y9661" s="402"/>
      <c r="Z9661" s="402"/>
    </row>
    <row r="9662" spans="23:26" x14ac:dyDescent="0.2">
      <c r="W9662" s="402"/>
      <c r="X9662" s="402"/>
      <c r="Y9662" s="402"/>
      <c r="Z9662" s="402"/>
    </row>
    <row r="9663" spans="23:26" x14ac:dyDescent="0.2">
      <c r="W9663" s="402"/>
      <c r="X9663" s="402"/>
      <c r="Y9663" s="402"/>
      <c r="Z9663" s="402"/>
    </row>
    <row r="9664" spans="23:26" x14ac:dyDescent="0.2">
      <c r="W9664" s="402"/>
      <c r="X9664" s="402"/>
      <c r="Y9664" s="402"/>
      <c r="Z9664" s="402"/>
    </row>
    <row r="9665" spans="23:26" x14ac:dyDescent="0.2">
      <c r="W9665" s="402"/>
      <c r="X9665" s="402"/>
      <c r="Y9665" s="402"/>
      <c r="Z9665" s="402"/>
    </row>
    <row r="9666" spans="23:26" x14ac:dyDescent="0.2">
      <c r="W9666" s="402"/>
      <c r="X9666" s="402"/>
      <c r="Y9666" s="402"/>
      <c r="Z9666" s="402"/>
    </row>
    <row r="9667" spans="23:26" x14ac:dyDescent="0.2">
      <c r="W9667" s="402"/>
      <c r="X9667" s="402"/>
      <c r="Y9667" s="402"/>
      <c r="Z9667" s="402"/>
    </row>
    <row r="9668" spans="23:26" x14ac:dyDescent="0.2">
      <c r="W9668" s="402"/>
      <c r="X9668" s="402"/>
      <c r="Y9668" s="402"/>
      <c r="Z9668" s="402"/>
    </row>
    <row r="9669" spans="23:26" x14ac:dyDescent="0.2">
      <c r="W9669" s="402"/>
      <c r="X9669" s="402"/>
      <c r="Y9669" s="402"/>
      <c r="Z9669" s="402"/>
    </row>
    <row r="9670" spans="23:26" x14ac:dyDescent="0.2">
      <c r="W9670" s="402"/>
      <c r="X9670" s="402"/>
      <c r="Y9670" s="402"/>
      <c r="Z9670" s="402"/>
    </row>
    <row r="9671" spans="23:26" x14ac:dyDescent="0.2">
      <c r="W9671" s="402"/>
      <c r="X9671" s="402"/>
      <c r="Y9671" s="402"/>
      <c r="Z9671" s="402"/>
    </row>
    <row r="9672" spans="23:26" x14ac:dyDescent="0.2">
      <c r="W9672" s="402"/>
      <c r="X9672" s="402"/>
      <c r="Y9672" s="402"/>
      <c r="Z9672" s="402"/>
    </row>
    <row r="9673" spans="23:26" x14ac:dyDescent="0.2">
      <c r="W9673" s="402"/>
      <c r="X9673" s="402"/>
      <c r="Y9673" s="402"/>
      <c r="Z9673" s="402"/>
    </row>
    <row r="9674" spans="23:26" x14ac:dyDescent="0.2">
      <c r="W9674" s="402"/>
      <c r="X9674" s="402"/>
      <c r="Y9674" s="402"/>
      <c r="Z9674" s="402"/>
    </row>
    <row r="9675" spans="23:26" x14ac:dyDescent="0.2">
      <c r="W9675" s="402"/>
      <c r="X9675" s="402"/>
      <c r="Y9675" s="402"/>
      <c r="Z9675" s="402"/>
    </row>
    <row r="9676" spans="23:26" x14ac:dyDescent="0.2">
      <c r="W9676" s="402"/>
      <c r="X9676" s="402"/>
      <c r="Y9676" s="402"/>
      <c r="Z9676" s="402"/>
    </row>
    <row r="9677" spans="23:26" x14ac:dyDescent="0.2">
      <c r="W9677" s="402"/>
      <c r="X9677" s="402"/>
      <c r="Y9677" s="402"/>
      <c r="Z9677" s="402"/>
    </row>
    <row r="9678" spans="23:26" x14ac:dyDescent="0.2">
      <c r="W9678" s="402"/>
      <c r="X9678" s="402"/>
      <c r="Y9678" s="402"/>
      <c r="Z9678" s="402"/>
    </row>
    <row r="9679" spans="23:26" x14ac:dyDescent="0.2">
      <c r="W9679" s="402"/>
      <c r="X9679" s="402"/>
      <c r="Y9679" s="402"/>
      <c r="Z9679" s="402"/>
    </row>
    <row r="9680" spans="23:26" x14ac:dyDescent="0.2">
      <c r="W9680" s="402"/>
      <c r="X9680" s="402"/>
      <c r="Y9680" s="402"/>
      <c r="Z9680" s="402"/>
    </row>
    <row r="9681" spans="23:26" x14ac:dyDescent="0.2">
      <c r="W9681" s="402"/>
      <c r="X9681" s="402"/>
      <c r="Y9681" s="402"/>
      <c r="Z9681" s="402"/>
    </row>
    <row r="9682" spans="23:26" x14ac:dyDescent="0.2">
      <c r="W9682" s="402"/>
      <c r="X9682" s="402"/>
      <c r="Y9682" s="402"/>
      <c r="Z9682" s="402"/>
    </row>
    <row r="9683" spans="23:26" x14ac:dyDescent="0.2">
      <c r="W9683" s="402"/>
      <c r="X9683" s="402"/>
      <c r="Y9683" s="402"/>
      <c r="Z9683" s="402"/>
    </row>
    <row r="9684" spans="23:26" x14ac:dyDescent="0.2">
      <c r="W9684" s="402"/>
      <c r="X9684" s="402"/>
      <c r="Y9684" s="402"/>
      <c r="Z9684" s="402"/>
    </row>
    <row r="9685" spans="23:26" x14ac:dyDescent="0.2">
      <c r="W9685" s="402"/>
      <c r="X9685" s="402"/>
      <c r="Y9685" s="402"/>
      <c r="Z9685" s="402"/>
    </row>
    <row r="9686" spans="23:26" x14ac:dyDescent="0.2">
      <c r="W9686" s="402"/>
      <c r="X9686" s="402"/>
      <c r="Y9686" s="402"/>
      <c r="Z9686" s="402"/>
    </row>
    <row r="9687" spans="23:26" x14ac:dyDescent="0.2">
      <c r="W9687" s="402"/>
      <c r="X9687" s="402"/>
      <c r="Y9687" s="402"/>
      <c r="Z9687" s="402"/>
    </row>
    <row r="9688" spans="23:26" x14ac:dyDescent="0.2">
      <c r="W9688" s="402"/>
      <c r="X9688" s="402"/>
      <c r="Y9688" s="402"/>
      <c r="Z9688" s="402"/>
    </row>
    <row r="9689" spans="23:26" x14ac:dyDescent="0.2">
      <c r="W9689" s="402"/>
      <c r="X9689" s="402"/>
      <c r="Y9689" s="402"/>
      <c r="Z9689" s="402"/>
    </row>
    <row r="9690" spans="23:26" x14ac:dyDescent="0.2">
      <c r="W9690" s="402"/>
      <c r="X9690" s="402"/>
      <c r="Y9690" s="402"/>
      <c r="Z9690" s="402"/>
    </row>
    <row r="9691" spans="23:26" x14ac:dyDescent="0.2">
      <c r="W9691" s="402"/>
      <c r="X9691" s="402"/>
      <c r="Y9691" s="402"/>
      <c r="Z9691" s="402"/>
    </row>
    <row r="9692" spans="23:26" x14ac:dyDescent="0.2">
      <c r="W9692" s="402"/>
      <c r="X9692" s="402"/>
      <c r="Y9692" s="402"/>
      <c r="Z9692" s="402"/>
    </row>
    <row r="9693" spans="23:26" x14ac:dyDescent="0.2">
      <c r="W9693" s="402"/>
      <c r="X9693" s="402"/>
      <c r="Y9693" s="402"/>
      <c r="Z9693" s="402"/>
    </row>
    <row r="9694" spans="23:26" x14ac:dyDescent="0.2">
      <c r="W9694" s="402"/>
      <c r="X9694" s="402"/>
      <c r="Y9694" s="402"/>
      <c r="Z9694" s="402"/>
    </row>
    <row r="9695" spans="23:26" x14ac:dyDescent="0.2">
      <c r="W9695" s="402"/>
      <c r="X9695" s="402"/>
      <c r="Y9695" s="402"/>
      <c r="Z9695" s="402"/>
    </row>
    <row r="9696" spans="23:26" x14ac:dyDescent="0.2">
      <c r="W9696" s="402"/>
      <c r="X9696" s="402"/>
      <c r="Y9696" s="402"/>
      <c r="Z9696" s="402"/>
    </row>
    <row r="9697" spans="23:26" x14ac:dyDescent="0.2">
      <c r="W9697" s="402"/>
      <c r="X9697" s="402"/>
      <c r="Y9697" s="402"/>
      <c r="Z9697" s="402"/>
    </row>
    <row r="9698" spans="23:26" x14ac:dyDescent="0.2">
      <c r="W9698" s="402"/>
      <c r="X9698" s="402"/>
      <c r="Y9698" s="402"/>
      <c r="Z9698" s="402"/>
    </row>
    <row r="9699" spans="23:26" x14ac:dyDescent="0.2">
      <c r="W9699" s="402"/>
      <c r="X9699" s="402"/>
      <c r="Y9699" s="402"/>
      <c r="Z9699" s="402"/>
    </row>
    <row r="9700" spans="23:26" x14ac:dyDescent="0.2">
      <c r="W9700" s="402"/>
      <c r="X9700" s="402"/>
      <c r="Y9700" s="402"/>
      <c r="Z9700" s="402"/>
    </row>
    <row r="9701" spans="23:26" x14ac:dyDescent="0.2">
      <c r="W9701" s="402"/>
      <c r="X9701" s="402"/>
      <c r="Y9701" s="402"/>
      <c r="Z9701" s="402"/>
    </row>
    <row r="9702" spans="23:26" x14ac:dyDescent="0.2">
      <c r="W9702" s="402"/>
      <c r="X9702" s="402"/>
      <c r="Y9702" s="402"/>
      <c r="Z9702" s="402"/>
    </row>
    <row r="9703" spans="23:26" x14ac:dyDescent="0.2">
      <c r="W9703" s="402"/>
      <c r="X9703" s="402"/>
      <c r="Y9703" s="402"/>
      <c r="Z9703" s="402"/>
    </row>
    <row r="9704" spans="23:26" x14ac:dyDescent="0.2">
      <c r="W9704" s="402"/>
      <c r="X9704" s="402"/>
      <c r="Y9704" s="402"/>
      <c r="Z9704" s="402"/>
    </row>
    <row r="9705" spans="23:26" x14ac:dyDescent="0.2">
      <c r="W9705" s="402"/>
      <c r="X9705" s="402"/>
      <c r="Y9705" s="402"/>
      <c r="Z9705" s="402"/>
    </row>
    <row r="9706" spans="23:26" x14ac:dyDescent="0.2">
      <c r="W9706" s="402"/>
      <c r="X9706" s="402"/>
      <c r="Y9706" s="402"/>
      <c r="Z9706" s="402"/>
    </row>
    <row r="9707" spans="23:26" x14ac:dyDescent="0.2">
      <c r="W9707" s="402"/>
      <c r="X9707" s="402"/>
      <c r="Y9707" s="402"/>
      <c r="Z9707" s="402"/>
    </row>
    <row r="9708" spans="23:26" x14ac:dyDescent="0.2">
      <c r="W9708" s="402"/>
      <c r="X9708" s="402"/>
      <c r="Y9708" s="402"/>
      <c r="Z9708" s="402"/>
    </row>
    <row r="9709" spans="23:26" x14ac:dyDescent="0.2">
      <c r="W9709" s="402"/>
      <c r="X9709" s="402"/>
      <c r="Y9709" s="402"/>
      <c r="Z9709" s="402"/>
    </row>
    <row r="9710" spans="23:26" x14ac:dyDescent="0.2">
      <c r="W9710" s="402"/>
      <c r="X9710" s="402"/>
      <c r="Y9710" s="402"/>
      <c r="Z9710" s="402"/>
    </row>
    <row r="9711" spans="23:26" x14ac:dyDescent="0.2">
      <c r="W9711" s="402"/>
      <c r="X9711" s="402"/>
      <c r="Y9711" s="402"/>
      <c r="Z9711" s="402"/>
    </row>
    <row r="9712" spans="23:26" x14ac:dyDescent="0.2">
      <c r="W9712" s="402"/>
      <c r="X9712" s="402"/>
      <c r="Y9712" s="402"/>
      <c r="Z9712" s="402"/>
    </row>
    <row r="9713" spans="23:26" x14ac:dyDescent="0.2">
      <c r="W9713" s="402"/>
      <c r="X9713" s="402"/>
      <c r="Y9713" s="402"/>
      <c r="Z9713" s="402"/>
    </row>
    <row r="9714" spans="23:26" x14ac:dyDescent="0.2">
      <c r="W9714" s="402"/>
      <c r="X9714" s="402"/>
      <c r="Y9714" s="402"/>
      <c r="Z9714" s="402"/>
    </row>
    <row r="9715" spans="23:26" x14ac:dyDescent="0.2">
      <c r="W9715" s="402"/>
      <c r="X9715" s="402"/>
      <c r="Y9715" s="402"/>
      <c r="Z9715" s="402"/>
    </row>
    <row r="9716" spans="23:26" x14ac:dyDescent="0.2">
      <c r="W9716" s="402"/>
      <c r="X9716" s="402"/>
      <c r="Y9716" s="402"/>
      <c r="Z9716" s="402"/>
    </row>
    <row r="9717" spans="23:26" x14ac:dyDescent="0.2">
      <c r="W9717" s="402"/>
      <c r="X9717" s="402"/>
      <c r="Y9717" s="402"/>
      <c r="Z9717" s="402"/>
    </row>
    <row r="9718" spans="23:26" x14ac:dyDescent="0.2">
      <c r="W9718" s="402"/>
      <c r="X9718" s="402"/>
      <c r="Y9718" s="402"/>
      <c r="Z9718" s="402"/>
    </row>
    <row r="9719" spans="23:26" x14ac:dyDescent="0.2">
      <c r="W9719" s="402"/>
      <c r="X9719" s="402"/>
      <c r="Y9719" s="402"/>
      <c r="Z9719" s="402"/>
    </row>
    <row r="9720" spans="23:26" x14ac:dyDescent="0.2">
      <c r="W9720" s="402"/>
      <c r="X9720" s="402"/>
      <c r="Y9720" s="402"/>
      <c r="Z9720" s="402"/>
    </row>
    <row r="9721" spans="23:26" x14ac:dyDescent="0.2">
      <c r="W9721" s="402"/>
      <c r="X9721" s="402"/>
      <c r="Y9721" s="402"/>
      <c r="Z9721" s="402"/>
    </row>
    <row r="9722" spans="23:26" x14ac:dyDescent="0.2">
      <c r="W9722" s="402"/>
      <c r="X9722" s="402"/>
      <c r="Y9722" s="402"/>
      <c r="Z9722" s="402"/>
    </row>
    <row r="9723" spans="23:26" x14ac:dyDescent="0.2">
      <c r="W9723" s="402"/>
      <c r="X9723" s="402"/>
      <c r="Y9723" s="402"/>
      <c r="Z9723" s="402"/>
    </row>
    <row r="9724" spans="23:26" x14ac:dyDescent="0.2">
      <c r="W9724" s="402"/>
      <c r="X9724" s="402"/>
      <c r="Y9724" s="402"/>
      <c r="Z9724" s="402"/>
    </row>
    <row r="9725" spans="23:26" x14ac:dyDescent="0.2">
      <c r="W9725" s="402"/>
      <c r="X9725" s="402"/>
      <c r="Y9725" s="402"/>
      <c r="Z9725" s="402"/>
    </row>
    <row r="9726" spans="23:26" x14ac:dyDescent="0.2">
      <c r="W9726" s="402"/>
      <c r="X9726" s="402"/>
      <c r="Y9726" s="402"/>
      <c r="Z9726" s="402"/>
    </row>
    <row r="9727" spans="23:26" x14ac:dyDescent="0.2">
      <c r="W9727" s="402"/>
      <c r="X9727" s="402"/>
      <c r="Y9727" s="402"/>
      <c r="Z9727" s="402"/>
    </row>
    <row r="9728" spans="23:26" x14ac:dyDescent="0.2">
      <c r="W9728" s="402"/>
      <c r="X9728" s="402"/>
      <c r="Y9728" s="402"/>
      <c r="Z9728" s="402"/>
    </row>
    <row r="9729" spans="23:26" x14ac:dyDescent="0.2">
      <c r="W9729" s="402"/>
      <c r="X9729" s="402"/>
      <c r="Y9729" s="402"/>
      <c r="Z9729" s="402"/>
    </row>
    <row r="9730" spans="23:26" x14ac:dyDescent="0.2">
      <c r="W9730" s="402"/>
      <c r="X9730" s="402"/>
      <c r="Y9730" s="402"/>
      <c r="Z9730" s="402"/>
    </row>
    <row r="9731" spans="23:26" x14ac:dyDescent="0.2">
      <c r="W9731" s="402"/>
      <c r="X9731" s="402"/>
      <c r="Y9731" s="402"/>
      <c r="Z9731" s="402"/>
    </row>
    <row r="9732" spans="23:26" x14ac:dyDescent="0.2">
      <c r="W9732" s="402"/>
      <c r="X9732" s="402"/>
      <c r="Y9732" s="402"/>
      <c r="Z9732" s="402"/>
    </row>
    <row r="9733" spans="23:26" x14ac:dyDescent="0.2">
      <c r="W9733" s="402"/>
      <c r="X9733" s="402"/>
      <c r="Y9733" s="402"/>
      <c r="Z9733" s="402"/>
    </row>
    <row r="9734" spans="23:26" x14ac:dyDescent="0.2">
      <c r="W9734" s="402"/>
      <c r="X9734" s="402"/>
      <c r="Y9734" s="402"/>
      <c r="Z9734" s="402"/>
    </row>
    <row r="9735" spans="23:26" x14ac:dyDescent="0.2">
      <c r="W9735" s="402"/>
      <c r="X9735" s="402"/>
      <c r="Y9735" s="402"/>
      <c r="Z9735" s="402"/>
    </row>
    <row r="9736" spans="23:26" x14ac:dyDescent="0.2">
      <c r="W9736" s="402"/>
      <c r="X9736" s="402"/>
      <c r="Y9736" s="402"/>
      <c r="Z9736" s="402"/>
    </row>
    <row r="9737" spans="23:26" x14ac:dyDescent="0.2">
      <c r="W9737" s="402"/>
      <c r="X9737" s="402"/>
      <c r="Y9737" s="402"/>
      <c r="Z9737" s="402"/>
    </row>
    <row r="9738" spans="23:26" x14ac:dyDescent="0.2">
      <c r="W9738" s="402"/>
      <c r="X9738" s="402"/>
      <c r="Y9738" s="402"/>
      <c r="Z9738" s="402"/>
    </row>
    <row r="9739" spans="23:26" x14ac:dyDescent="0.2">
      <c r="W9739" s="402"/>
      <c r="X9739" s="402"/>
      <c r="Y9739" s="402"/>
      <c r="Z9739" s="402"/>
    </row>
    <row r="9740" spans="23:26" x14ac:dyDescent="0.2">
      <c r="W9740" s="402"/>
      <c r="X9740" s="402"/>
      <c r="Y9740" s="402"/>
      <c r="Z9740" s="402"/>
    </row>
    <row r="9741" spans="23:26" x14ac:dyDescent="0.2">
      <c r="W9741" s="402"/>
      <c r="X9741" s="402"/>
      <c r="Y9741" s="402"/>
      <c r="Z9741" s="402"/>
    </row>
    <row r="9742" spans="23:26" x14ac:dyDescent="0.2">
      <c r="W9742" s="402"/>
      <c r="X9742" s="402"/>
      <c r="Y9742" s="402"/>
      <c r="Z9742" s="402"/>
    </row>
    <row r="9743" spans="23:26" x14ac:dyDescent="0.2">
      <c r="W9743" s="402"/>
      <c r="X9743" s="402"/>
      <c r="Y9743" s="402"/>
      <c r="Z9743" s="402"/>
    </row>
    <row r="9744" spans="23:26" x14ac:dyDescent="0.2">
      <c r="W9744" s="402"/>
      <c r="X9744" s="402"/>
      <c r="Y9744" s="402"/>
      <c r="Z9744" s="402"/>
    </row>
    <row r="9745" spans="23:26" x14ac:dyDescent="0.2">
      <c r="W9745" s="402"/>
      <c r="X9745" s="402"/>
      <c r="Y9745" s="402"/>
      <c r="Z9745" s="402"/>
    </row>
    <row r="9746" spans="23:26" x14ac:dyDescent="0.2">
      <c r="W9746" s="402"/>
      <c r="X9746" s="402"/>
      <c r="Y9746" s="402"/>
      <c r="Z9746" s="402"/>
    </row>
    <row r="9747" spans="23:26" x14ac:dyDescent="0.2">
      <c r="W9747" s="402"/>
      <c r="X9747" s="402"/>
      <c r="Y9747" s="402"/>
      <c r="Z9747" s="402"/>
    </row>
    <row r="9748" spans="23:26" x14ac:dyDescent="0.2">
      <c r="W9748" s="402"/>
      <c r="X9748" s="402"/>
      <c r="Y9748" s="402"/>
      <c r="Z9748" s="402"/>
    </row>
    <row r="9749" spans="23:26" x14ac:dyDescent="0.2">
      <c r="W9749" s="402"/>
      <c r="X9749" s="402"/>
      <c r="Y9749" s="402"/>
      <c r="Z9749" s="402"/>
    </row>
    <row r="9750" spans="23:26" x14ac:dyDescent="0.2">
      <c r="W9750" s="402"/>
      <c r="X9750" s="402"/>
      <c r="Y9750" s="402"/>
      <c r="Z9750" s="402"/>
    </row>
    <row r="9751" spans="23:26" x14ac:dyDescent="0.2">
      <c r="W9751" s="402"/>
      <c r="X9751" s="402"/>
      <c r="Y9751" s="402"/>
      <c r="Z9751" s="402"/>
    </row>
    <row r="9752" spans="23:26" x14ac:dyDescent="0.2">
      <c r="W9752" s="402"/>
      <c r="X9752" s="402"/>
      <c r="Y9752" s="402"/>
      <c r="Z9752" s="402"/>
    </row>
    <row r="9753" spans="23:26" x14ac:dyDescent="0.2">
      <c r="W9753" s="402"/>
      <c r="X9753" s="402"/>
      <c r="Y9753" s="402"/>
      <c r="Z9753" s="402"/>
    </row>
    <row r="9754" spans="23:26" x14ac:dyDescent="0.2">
      <c r="W9754" s="402"/>
      <c r="X9754" s="402"/>
      <c r="Y9754" s="402"/>
      <c r="Z9754" s="402"/>
    </row>
    <row r="9755" spans="23:26" x14ac:dyDescent="0.2">
      <c r="W9755" s="402"/>
      <c r="X9755" s="402"/>
      <c r="Y9755" s="402"/>
      <c r="Z9755" s="402"/>
    </row>
    <row r="9756" spans="23:26" x14ac:dyDescent="0.2">
      <c r="W9756" s="402"/>
      <c r="X9756" s="402"/>
      <c r="Y9756" s="402"/>
      <c r="Z9756" s="402"/>
    </row>
    <row r="9757" spans="23:26" x14ac:dyDescent="0.2">
      <c r="W9757" s="402"/>
      <c r="X9757" s="402"/>
      <c r="Y9757" s="402"/>
      <c r="Z9757" s="402"/>
    </row>
    <row r="9758" spans="23:26" x14ac:dyDescent="0.2">
      <c r="W9758" s="402"/>
      <c r="X9758" s="402"/>
      <c r="Y9758" s="402"/>
      <c r="Z9758" s="402"/>
    </row>
    <row r="9759" spans="23:26" x14ac:dyDescent="0.2">
      <c r="W9759" s="402"/>
      <c r="X9759" s="402"/>
      <c r="Y9759" s="402"/>
      <c r="Z9759" s="402"/>
    </row>
    <row r="9760" spans="23:26" x14ac:dyDescent="0.2">
      <c r="W9760" s="402"/>
      <c r="X9760" s="402"/>
      <c r="Y9760" s="402"/>
      <c r="Z9760" s="402"/>
    </row>
    <row r="9761" spans="23:26" x14ac:dyDescent="0.2">
      <c r="W9761" s="402"/>
      <c r="X9761" s="402"/>
      <c r="Y9761" s="402"/>
      <c r="Z9761" s="402"/>
    </row>
    <row r="9762" spans="23:26" x14ac:dyDescent="0.2">
      <c r="W9762" s="402"/>
      <c r="X9762" s="402"/>
      <c r="Y9762" s="402"/>
      <c r="Z9762" s="402"/>
    </row>
    <row r="9763" spans="23:26" x14ac:dyDescent="0.2">
      <c r="W9763" s="402"/>
      <c r="X9763" s="402"/>
      <c r="Y9763" s="402"/>
      <c r="Z9763" s="402"/>
    </row>
    <row r="9764" spans="23:26" x14ac:dyDescent="0.2">
      <c r="W9764" s="402"/>
      <c r="X9764" s="402"/>
      <c r="Y9764" s="402"/>
      <c r="Z9764" s="402"/>
    </row>
    <row r="9765" spans="23:26" x14ac:dyDescent="0.2">
      <c r="W9765" s="402"/>
      <c r="X9765" s="402"/>
      <c r="Y9765" s="402"/>
      <c r="Z9765" s="402"/>
    </row>
    <row r="9766" spans="23:26" x14ac:dyDescent="0.2">
      <c r="W9766" s="402"/>
      <c r="X9766" s="402"/>
      <c r="Y9766" s="402"/>
      <c r="Z9766" s="402"/>
    </row>
    <row r="9767" spans="23:26" x14ac:dyDescent="0.2">
      <c r="W9767" s="402"/>
      <c r="X9767" s="402"/>
      <c r="Y9767" s="402"/>
      <c r="Z9767" s="402"/>
    </row>
    <row r="9768" spans="23:26" x14ac:dyDescent="0.2">
      <c r="W9768" s="402"/>
      <c r="X9768" s="402"/>
      <c r="Y9768" s="402"/>
      <c r="Z9768" s="402"/>
    </row>
    <row r="9769" spans="23:26" x14ac:dyDescent="0.2">
      <c r="W9769" s="402"/>
      <c r="X9769" s="402"/>
      <c r="Y9769" s="402"/>
      <c r="Z9769" s="402"/>
    </row>
    <row r="9770" spans="23:26" x14ac:dyDescent="0.2">
      <c r="W9770" s="402"/>
      <c r="X9770" s="402"/>
      <c r="Y9770" s="402"/>
      <c r="Z9770" s="402"/>
    </row>
    <row r="9771" spans="23:26" x14ac:dyDescent="0.2">
      <c r="W9771" s="402"/>
      <c r="X9771" s="402"/>
      <c r="Y9771" s="402"/>
      <c r="Z9771" s="402"/>
    </row>
    <row r="9772" spans="23:26" x14ac:dyDescent="0.2">
      <c r="W9772" s="402"/>
      <c r="X9772" s="402"/>
      <c r="Y9772" s="402"/>
      <c r="Z9772" s="402"/>
    </row>
    <row r="9773" spans="23:26" x14ac:dyDescent="0.2">
      <c r="W9773" s="402"/>
      <c r="X9773" s="402"/>
      <c r="Y9773" s="402"/>
      <c r="Z9773" s="402"/>
    </row>
    <row r="9774" spans="23:26" x14ac:dyDescent="0.2">
      <c r="W9774" s="402"/>
      <c r="X9774" s="402"/>
      <c r="Y9774" s="402"/>
      <c r="Z9774" s="402"/>
    </row>
    <row r="9775" spans="23:26" x14ac:dyDescent="0.2">
      <c r="W9775" s="402"/>
      <c r="X9775" s="402"/>
      <c r="Y9775" s="402"/>
      <c r="Z9775" s="402"/>
    </row>
    <row r="9776" spans="23:26" x14ac:dyDescent="0.2">
      <c r="W9776" s="402"/>
      <c r="X9776" s="402"/>
      <c r="Y9776" s="402"/>
      <c r="Z9776" s="402"/>
    </row>
    <row r="9777" spans="23:26" x14ac:dyDescent="0.2">
      <c r="W9777" s="402"/>
      <c r="X9777" s="402"/>
      <c r="Y9777" s="402"/>
      <c r="Z9777" s="402"/>
    </row>
    <row r="9778" spans="23:26" x14ac:dyDescent="0.2">
      <c r="W9778" s="402"/>
      <c r="X9778" s="402"/>
      <c r="Y9778" s="402"/>
      <c r="Z9778" s="402"/>
    </row>
    <row r="9779" spans="23:26" x14ac:dyDescent="0.2">
      <c r="W9779" s="402"/>
      <c r="X9779" s="402"/>
      <c r="Y9779" s="402"/>
      <c r="Z9779" s="402"/>
    </row>
    <row r="9780" spans="23:26" x14ac:dyDescent="0.2">
      <c r="W9780" s="402"/>
      <c r="X9780" s="402"/>
      <c r="Y9780" s="402"/>
      <c r="Z9780" s="402"/>
    </row>
    <row r="9781" spans="23:26" x14ac:dyDescent="0.2">
      <c r="W9781" s="402"/>
      <c r="X9781" s="402"/>
      <c r="Y9781" s="402"/>
      <c r="Z9781" s="402"/>
    </row>
    <row r="9782" spans="23:26" x14ac:dyDescent="0.2">
      <c r="W9782" s="402"/>
      <c r="X9782" s="402"/>
      <c r="Y9782" s="402"/>
      <c r="Z9782" s="402"/>
    </row>
    <row r="9783" spans="23:26" x14ac:dyDescent="0.2">
      <c r="W9783" s="402"/>
      <c r="X9783" s="402"/>
      <c r="Y9783" s="402"/>
      <c r="Z9783" s="402"/>
    </row>
    <row r="9784" spans="23:26" x14ac:dyDescent="0.2">
      <c r="W9784" s="402"/>
      <c r="X9784" s="402"/>
      <c r="Y9784" s="402"/>
      <c r="Z9784" s="402"/>
    </row>
    <row r="9785" spans="23:26" x14ac:dyDescent="0.2">
      <c r="W9785" s="402"/>
      <c r="X9785" s="402"/>
      <c r="Y9785" s="402"/>
      <c r="Z9785" s="402"/>
    </row>
    <row r="9786" spans="23:26" x14ac:dyDescent="0.2">
      <c r="W9786" s="402"/>
      <c r="X9786" s="402"/>
      <c r="Y9786" s="402"/>
      <c r="Z9786" s="402"/>
    </row>
    <row r="9787" spans="23:26" x14ac:dyDescent="0.2">
      <c r="W9787" s="402"/>
      <c r="X9787" s="402"/>
      <c r="Y9787" s="402"/>
      <c r="Z9787" s="402"/>
    </row>
    <row r="9788" spans="23:26" x14ac:dyDescent="0.2">
      <c r="W9788" s="402"/>
      <c r="X9788" s="402"/>
      <c r="Y9788" s="402"/>
      <c r="Z9788" s="402"/>
    </row>
    <row r="9789" spans="23:26" x14ac:dyDescent="0.2">
      <c r="W9789" s="402"/>
      <c r="X9789" s="402"/>
      <c r="Y9789" s="402"/>
      <c r="Z9789" s="402"/>
    </row>
    <row r="9790" spans="23:26" x14ac:dyDescent="0.2">
      <c r="W9790" s="402"/>
      <c r="X9790" s="402"/>
      <c r="Y9790" s="402"/>
      <c r="Z9790" s="402"/>
    </row>
    <row r="9791" spans="23:26" x14ac:dyDescent="0.2">
      <c r="W9791" s="402"/>
      <c r="X9791" s="402"/>
      <c r="Y9791" s="402"/>
      <c r="Z9791" s="402"/>
    </row>
    <row r="9792" spans="23:26" x14ac:dyDescent="0.2">
      <c r="W9792" s="402"/>
      <c r="X9792" s="402"/>
      <c r="Y9792" s="402"/>
      <c r="Z9792" s="402"/>
    </row>
    <row r="9793" spans="23:26" x14ac:dyDescent="0.2">
      <c r="W9793" s="402"/>
      <c r="X9793" s="402"/>
      <c r="Y9793" s="402"/>
      <c r="Z9793" s="402"/>
    </row>
    <row r="9794" spans="23:26" x14ac:dyDescent="0.2">
      <c r="W9794" s="402"/>
      <c r="X9794" s="402"/>
      <c r="Y9794" s="402"/>
      <c r="Z9794" s="402"/>
    </row>
    <row r="9795" spans="23:26" x14ac:dyDescent="0.2">
      <c r="W9795" s="402"/>
      <c r="X9795" s="402"/>
      <c r="Y9795" s="402"/>
      <c r="Z9795" s="402"/>
    </row>
    <row r="9796" spans="23:26" x14ac:dyDescent="0.2">
      <c r="W9796" s="402"/>
      <c r="X9796" s="402"/>
      <c r="Y9796" s="402"/>
      <c r="Z9796" s="402"/>
    </row>
    <row r="9797" spans="23:26" x14ac:dyDescent="0.2">
      <c r="W9797" s="402"/>
      <c r="X9797" s="402"/>
      <c r="Y9797" s="402"/>
      <c r="Z9797" s="402"/>
    </row>
    <row r="9798" spans="23:26" x14ac:dyDescent="0.2">
      <c r="W9798" s="402"/>
      <c r="X9798" s="402"/>
      <c r="Y9798" s="402"/>
      <c r="Z9798" s="402"/>
    </row>
    <row r="9799" spans="23:26" x14ac:dyDescent="0.2">
      <c r="W9799" s="402"/>
      <c r="X9799" s="402"/>
      <c r="Y9799" s="402"/>
      <c r="Z9799" s="402"/>
    </row>
    <row r="9800" spans="23:26" x14ac:dyDescent="0.2">
      <c r="W9800" s="402"/>
      <c r="X9800" s="402"/>
      <c r="Y9800" s="402"/>
      <c r="Z9800" s="402"/>
    </row>
    <row r="9801" spans="23:26" x14ac:dyDescent="0.2">
      <c r="W9801" s="402"/>
      <c r="X9801" s="402"/>
      <c r="Y9801" s="402"/>
      <c r="Z9801" s="402"/>
    </row>
    <row r="9802" spans="23:26" x14ac:dyDescent="0.2">
      <c r="W9802" s="402"/>
      <c r="X9802" s="402"/>
      <c r="Y9802" s="402"/>
      <c r="Z9802" s="402"/>
    </row>
    <row r="9803" spans="23:26" x14ac:dyDescent="0.2">
      <c r="W9803" s="402"/>
      <c r="X9803" s="402"/>
      <c r="Y9803" s="402"/>
      <c r="Z9803" s="402"/>
    </row>
    <row r="9804" spans="23:26" x14ac:dyDescent="0.2">
      <c r="W9804" s="402"/>
      <c r="X9804" s="402"/>
      <c r="Y9804" s="402"/>
      <c r="Z9804" s="402"/>
    </row>
    <row r="9805" spans="23:26" x14ac:dyDescent="0.2">
      <c r="W9805" s="402"/>
      <c r="X9805" s="402"/>
      <c r="Y9805" s="402"/>
      <c r="Z9805" s="402"/>
    </row>
    <row r="9806" spans="23:26" x14ac:dyDescent="0.2">
      <c r="W9806" s="402"/>
      <c r="X9806" s="402"/>
      <c r="Y9806" s="402"/>
      <c r="Z9806" s="402"/>
    </row>
    <row r="9807" spans="23:26" x14ac:dyDescent="0.2">
      <c r="W9807" s="402"/>
      <c r="X9807" s="402"/>
      <c r="Y9807" s="402"/>
      <c r="Z9807" s="402"/>
    </row>
    <row r="9808" spans="23:26" x14ac:dyDescent="0.2">
      <c r="W9808" s="402"/>
      <c r="X9808" s="402"/>
      <c r="Y9808" s="402"/>
      <c r="Z9808" s="402"/>
    </row>
    <row r="9809" spans="23:26" x14ac:dyDescent="0.2">
      <c r="W9809" s="402"/>
      <c r="X9809" s="402"/>
      <c r="Y9809" s="402"/>
      <c r="Z9809" s="402"/>
    </row>
    <row r="9810" spans="23:26" x14ac:dyDescent="0.2">
      <c r="W9810" s="402"/>
      <c r="X9810" s="402"/>
      <c r="Y9810" s="402"/>
      <c r="Z9810" s="402"/>
    </row>
    <row r="9811" spans="23:26" x14ac:dyDescent="0.2">
      <c r="W9811" s="402"/>
      <c r="X9811" s="402"/>
      <c r="Y9811" s="402"/>
      <c r="Z9811" s="402"/>
    </row>
    <row r="9812" spans="23:26" x14ac:dyDescent="0.2">
      <c r="W9812" s="402"/>
      <c r="X9812" s="402"/>
      <c r="Y9812" s="402"/>
      <c r="Z9812" s="402"/>
    </row>
    <row r="9813" spans="23:26" x14ac:dyDescent="0.2">
      <c r="W9813" s="402"/>
      <c r="X9813" s="402"/>
      <c r="Y9813" s="402"/>
      <c r="Z9813" s="402"/>
    </row>
    <row r="9814" spans="23:26" x14ac:dyDescent="0.2">
      <c r="W9814" s="402"/>
      <c r="X9814" s="402"/>
      <c r="Y9814" s="402"/>
      <c r="Z9814" s="402"/>
    </row>
    <row r="9815" spans="23:26" x14ac:dyDescent="0.2">
      <c r="W9815" s="402"/>
      <c r="X9815" s="402"/>
      <c r="Y9815" s="402"/>
      <c r="Z9815" s="402"/>
    </row>
    <row r="9816" spans="23:26" x14ac:dyDescent="0.2">
      <c r="W9816" s="402"/>
      <c r="X9816" s="402"/>
      <c r="Y9816" s="402"/>
      <c r="Z9816" s="402"/>
    </row>
    <row r="9817" spans="23:26" x14ac:dyDescent="0.2">
      <c r="W9817" s="402"/>
      <c r="X9817" s="402"/>
      <c r="Y9817" s="402"/>
      <c r="Z9817" s="402"/>
    </row>
    <row r="9818" spans="23:26" x14ac:dyDescent="0.2">
      <c r="W9818" s="402"/>
      <c r="X9818" s="402"/>
      <c r="Y9818" s="402"/>
      <c r="Z9818" s="402"/>
    </row>
    <row r="9819" spans="23:26" x14ac:dyDescent="0.2">
      <c r="W9819" s="402"/>
      <c r="X9819" s="402"/>
      <c r="Y9819" s="402"/>
      <c r="Z9819" s="402"/>
    </row>
    <row r="9820" spans="23:26" x14ac:dyDescent="0.2">
      <c r="W9820" s="402"/>
      <c r="X9820" s="402"/>
      <c r="Y9820" s="402"/>
      <c r="Z9820" s="402"/>
    </row>
    <row r="9821" spans="23:26" x14ac:dyDescent="0.2">
      <c r="W9821" s="402"/>
      <c r="X9821" s="402"/>
      <c r="Y9821" s="402"/>
      <c r="Z9821" s="402"/>
    </row>
    <row r="9822" spans="23:26" x14ac:dyDescent="0.2">
      <c r="W9822" s="402"/>
      <c r="X9822" s="402"/>
      <c r="Y9822" s="402"/>
      <c r="Z9822" s="402"/>
    </row>
    <row r="9823" spans="23:26" x14ac:dyDescent="0.2">
      <c r="W9823" s="402"/>
      <c r="X9823" s="402"/>
      <c r="Y9823" s="402"/>
      <c r="Z9823" s="402"/>
    </row>
    <row r="9824" spans="23:26" x14ac:dyDescent="0.2">
      <c r="W9824" s="402"/>
      <c r="X9824" s="402"/>
      <c r="Y9824" s="402"/>
      <c r="Z9824" s="402"/>
    </row>
    <row r="9825" spans="23:26" x14ac:dyDescent="0.2">
      <c r="W9825" s="402"/>
      <c r="X9825" s="402"/>
      <c r="Y9825" s="402"/>
      <c r="Z9825" s="402"/>
    </row>
    <row r="9826" spans="23:26" x14ac:dyDescent="0.2">
      <c r="W9826" s="402"/>
      <c r="X9826" s="402"/>
      <c r="Y9826" s="402"/>
      <c r="Z9826" s="402"/>
    </row>
    <row r="9827" spans="23:26" x14ac:dyDescent="0.2">
      <c r="W9827" s="402"/>
      <c r="X9827" s="402"/>
      <c r="Y9827" s="402"/>
      <c r="Z9827" s="402"/>
    </row>
    <row r="9828" spans="23:26" x14ac:dyDescent="0.2">
      <c r="W9828" s="402"/>
      <c r="X9828" s="402"/>
      <c r="Y9828" s="402"/>
      <c r="Z9828" s="402"/>
    </row>
    <row r="9829" spans="23:26" x14ac:dyDescent="0.2">
      <c r="W9829" s="402"/>
      <c r="X9829" s="402"/>
      <c r="Y9829" s="402"/>
      <c r="Z9829" s="402"/>
    </row>
    <row r="9830" spans="23:26" x14ac:dyDescent="0.2">
      <c r="W9830" s="402"/>
      <c r="X9830" s="402"/>
      <c r="Y9830" s="402"/>
      <c r="Z9830" s="402"/>
    </row>
    <row r="9831" spans="23:26" x14ac:dyDescent="0.2">
      <c r="W9831" s="402"/>
      <c r="X9831" s="402"/>
      <c r="Y9831" s="402"/>
      <c r="Z9831" s="402"/>
    </row>
    <row r="9832" spans="23:26" x14ac:dyDescent="0.2">
      <c r="W9832" s="402"/>
      <c r="X9832" s="402"/>
      <c r="Y9832" s="402"/>
      <c r="Z9832" s="402"/>
    </row>
    <row r="9833" spans="23:26" x14ac:dyDescent="0.2">
      <c r="W9833" s="402"/>
      <c r="X9833" s="402"/>
      <c r="Y9833" s="402"/>
      <c r="Z9833" s="402"/>
    </row>
    <row r="9834" spans="23:26" x14ac:dyDescent="0.2">
      <c r="W9834" s="402"/>
      <c r="X9834" s="402"/>
      <c r="Y9834" s="402"/>
      <c r="Z9834" s="402"/>
    </row>
    <row r="9835" spans="23:26" x14ac:dyDescent="0.2">
      <c r="W9835" s="402"/>
      <c r="X9835" s="402"/>
      <c r="Y9835" s="402"/>
      <c r="Z9835" s="402"/>
    </row>
    <row r="9836" spans="23:26" x14ac:dyDescent="0.2">
      <c r="W9836" s="402"/>
      <c r="X9836" s="402"/>
      <c r="Y9836" s="402"/>
      <c r="Z9836" s="402"/>
    </row>
    <row r="9837" spans="23:26" x14ac:dyDescent="0.2">
      <c r="W9837" s="402"/>
      <c r="X9837" s="402"/>
      <c r="Y9837" s="402"/>
      <c r="Z9837" s="402"/>
    </row>
    <row r="9838" spans="23:26" x14ac:dyDescent="0.2">
      <c r="W9838" s="402"/>
      <c r="X9838" s="402"/>
      <c r="Y9838" s="402"/>
      <c r="Z9838" s="402"/>
    </row>
    <row r="9839" spans="23:26" x14ac:dyDescent="0.2">
      <c r="W9839" s="402"/>
      <c r="X9839" s="402"/>
      <c r="Y9839" s="402"/>
      <c r="Z9839" s="402"/>
    </row>
    <row r="9840" spans="23:26" x14ac:dyDescent="0.2">
      <c r="W9840" s="402"/>
      <c r="X9840" s="402"/>
      <c r="Y9840" s="402"/>
      <c r="Z9840" s="402"/>
    </row>
    <row r="9841" spans="23:26" x14ac:dyDescent="0.2">
      <c r="W9841" s="402"/>
      <c r="X9841" s="402"/>
      <c r="Y9841" s="402"/>
      <c r="Z9841" s="402"/>
    </row>
    <row r="9842" spans="23:26" x14ac:dyDescent="0.2">
      <c r="W9842" s="402"/>
      <c r="X9842" s="402"/>
      <c r="Y9842" s="402"/>
      <c r="Z9842" s="402"/>
    </row>
    <row r="9843" spans="23:26" x14ac:dyDescent="0.2">
      <c r="W9843" s="402"/>
      <c r="X9843" s="402"/>
      <c r="Y9843" s="402"/>
      <c r="Z9843" s="402"/>
    </row>
    <row r="9844" spans="23:26" x14ac:dyDescent="0.2">
      <c r="W9844" s="402"/>
      <c r="X9844" s="402"/>
      <c r="Y9844" s="402"/>
      <c r="Z9844" s="402"/>
    </row>
    <row r="9845" spans="23:26" x14ac:dyDescent="0.2">
      <c r="W9845" s="402"/>
      <c r="X9845" s="402"/>
      <c r="Y9845" s="402"/>
      <c r="Z9845" s="402"/>
    </row>
    <row r="9846" spans="23:26" x14ac:dyDescent="0.2">
      <c r="W9846" s="402"/>
      <c r="X9846" s="402"/>
      <c r="Y9846" s="402"/>
      <c r="Z9846" s="402"/>
    </row>
    <row r="9847" spans="23:26" x14ac:dyDescent="0.2">
      <c r="W9847" s="402"/>
      <c r="X9847" s="402"/>
      <c r="Y9847" s="402"/>
      <c r="Z9847" s="402"/>
    </row>
    <row r="9848" spans="23:26" x14ac:dyDescent="0.2">
      <c r="W9848" s="402"/>
      <c r="X9848" s="402"/>
      <c r="Y9848" s="402"/>
      <c r="Z9848" s="402"/>
    </row>
    <row r="9849" spans="23:26" x14ac:dyDescent="0.2">
      <c r="W9849" s="402"/>
      <c r="X9849" s="402"/>
      <c r="Y9849" s="402"/>
      <c r="Z9849" s="402"/>
    </row>
    <row r="9850" spans="23:26" x14ac:dyDescent="0.2">
      <c r="W9850" s="402"/>
      <c r="X9850" s="402"/>
      <c r="Y9850" s="402"/>
      <c r="Z9850" s="402"/>
    </row>
    <row r="9851" spans="23:26" x14ac:dyDescent="0.2">
      <c r="W9851" s="402"/>
      <c r="X9851" s="402"/>
      <c r="Y9851" s="402"/>
      <c r="Z9851" s="402"/>
    </row>
    <row r="9852" spans="23:26" x14ac:dyDescent="0.2">
      <c r="W9852" s="402"/>
      <c r="X9852" s="402"/>
      <c r="Y9852" s="402"/>
      <c r="Z9852" s="402"/>
    </row>
    <row r="9853" spans="23:26" x14ac:dyDescent="0.2">
      <c r="W9853" s="402"/>
      <c r="X9853" s="402"/>
      <c r="Y9853" s="402"/>
      <c r="Z9853" s="402"/>
    </row>
    <row r="9854" spans="23:26" x14ac:dyDescent="0.2">
      <c r="W9854" s="402"/>
      <c r="X9854" s="402"/>
      <c r="Y9854" s="402"/>
      <c r="Z9854" s="402"/>
    </row>
    <row r="9855" spans="23:26" x14ac:dyDescent="0.2">
      <c r="W9855" s="402"/>
      <c r="X9855" s="402"/>
      <c r="Y9855" s="402"/>
      <c r="Z9855" s="402"/>
    </row>
    <row r="9856" spans="23:26" x14ac:dyDescent="0.2">
      <c r="W9856" s="402"/>
      <c r="X9856" s="402"/>
      <c r="Y9856" s="402"/>
      <c r="Z9856" s="402"/>
    </row>
    <row r="9857" spans="23:26" x14ac:dyDescent="0.2">
      <c r="W9857" s="402"/>
      <c r="X9857" s="402"/>
      <c r="Y9857" s="402"/>
      <c r="Z9857" s="402"/>
    </row>
    <row r="9858" spans="23:26" x14ac:dyDescent="0.2">
      <c r="W9858" s="402"/>
      <c r="X9858" s="402"/>
      <c r="Y9858" s="402"/>
      <c r="Z9858" s="402"/>
    </row>
    <row r="9859" spans="23:26" x14ac:dyDescent="0.2">
      <c r="W9859" s="402"/>
      <c r="X9859" s="402"/>
      <c r="Y9859" s="402"/>
      <c r="Z9859" s="402"/>
    </row>
    <row r="9860" spans="23:26" x14ac:dyDescent="0.2">
      <c r="W9860" s="402"/>
      <c r="X9860" s="402"/>
      <c r="Y9860" s="402"/>
      <c r="Z9860" s="402"/>
    </row>
    <row r="9861" spans="23:26" x14ac:dyDescent="0.2">
      <c r="W9861" s="402"/>
      <c r="X9861" s="402"/>
      <c r="Y9861" s="402"/>
      <c r="Z9861" s="402"/>
    </row>
    <row r="9862" spans="23:26" x14ac:dyDescent="0.2">
      <c r="W9862" s="402"/>
      <c r="X9862" s="402"/>
      <c r="Y9862" s="402"/>
      <c r="Z9862" s="402"/>
    </row>
    <row r="9863" spans="23:26" x14ac:dyDescent="0.2">
      <c r="W9863" s="402"/>
      <c r="X9863" s="402"/>
      <c r="Y9863" s="402"/>
      <c r="Z9863" s="402"/>
    </row>
    <row r="9864" spans="23:26" x14ac:dyDescent="0.2">
      <c r="W9864" s="402"/>
      <c r="X9864" s="402"/>
      <c r="Y9864" s="402"/>
      <c r="Z9864" s="402"/>
    </row>
    <row r="9865" spans="23:26" x14ac:dyDescent="0.2">
      <c r="W9865" s="402"/>
      <c r="X9865" s="402"/>
      <c r="Y9865" s="402"/>
      <c r="Z9865" s="402"/>
    </row>
    <row r="9866" spans="23:26" x14ac:dyDescent="0.2">
      <c r="W9866" s="402"/>
      <c r="X9866" s="402"/>
      <c r="Y9866" s="402"/>
      <c r="Z9866" s="402"/>
    </row>
    <row r="9867" spans="23:26" x14ac:dyDescent="0.2">
      <c r="W9867" s="402"/>
      <c r="X9867" s="402"/>
      <c r="Y9867" s="402"/>
      <c r="Z9867" s="402"/>
    </row>
    <row r="9868" spans="23:26" x14ac:dyDescent="0.2">
      <c r="W9868" s="402"/>
      <c r="X9868" s="402"/>
      <c r="Y9868" s="402"/>
      <c r="Z9868" s="402"/>
    </row>
    <row r="9869" spans="23:26" x14ac:dyDescent="0.2">
      <c r="W9869" s="402"/>
      <c r="X9869" s="402"/>
      <c r="Y9869" s="402"/>
      <c r="Z9869" s="402"/>
    </row>
    <row r="9870" spans="23:26" x14ac:dyDescent="0.2">
      <c r="W9870" s="402"/>
      <c r="X9870" s="402"/>
      <c r="Y9870" s="402"/>
      <c r="Z9870" s="402"/>
    </row>
    <row r="9871" spans="23:26" x14ac:dyDescent="0.2">
      <c r="W9871" s="402"/>
      <c r="X9871" s="402"/>
      <c r="Y9871" s="402"/>
      <c r="Z9871" s="402"/>
    </row>
    <row r="9872" spans="23:26" x14ac:dyDescent="0.2">
      <c r="W9872" s="402"/>
      <c r="X9872" s="402"/>
      <c r="Y9872" s="402"/>
      <c r="Z9872" s="402"/>
    </row>
    <row r="9873" spans="23:26" x14ac:dyDescent="0.2">
      <c r="W9873" s="402"/>
      <c r="X9873" s="402"/>
      <c r="Y9873" s="402"/>
      <c r="Z9873" s="402"/>
    </row>
    <row r="9874" spans="23:26" x14ac:dyDescent="0.2">
      <c r="W9874" s="402"/>
      <c r="X9874" s="402"/>
      <c r="Y9874" s="402"/>
      <c r="Z9874" s="402"/>
    </row>
    <row r="9875" spans="23:26" x14ac:dyDescent="0.2">
      <c r="W9875" s="402"/>
      <c r="X9875" s="402"/>
      <c r="Y9875" s="402"/>
      <c r="Z9875" s="402"/>
    </row>
    <row r="9876" spans="23:26" x14ac:dyDescent="0.2">
      <c r="W9876" s="402"/>
      <c r="X9876" s="402"/>
      <c r="Y9876" s="402"/>
      <c r="Z9876" s="402"/>
    </row>
    <row r="9877" spans="23:26" x14ac:dyDescent="0.2">
      <c r="W9877" s="402"/>
      <c r="X9877" s="402"/>
      <c r="Y9877" s="402"/>
      <c r="Z9877" s="402"/>
    </row>
    <row r="9878" spans="23:26" x14ac:dyDescent="0.2">
      <c r="W9878" s="402"/>
      <c r="X9878" s="402"/>
      <c r="Y9878" s="402"/>
      <c r="Z9878" s="402"/>
    </row>
    <row r="9879" spans="23:26" x14ac:dyDescent="0.2">
      <c r="W9879" s="402"/>
      <c r="X9879" s="402"/>
      <c r="Y9879" s="402"/>
      <c r="Z9879" s="402"/>
    </row>
    <row r="9880" spans="23:26" x14ac:dyDescent="0.2">
      <c r="W9880" s="402"/>
      <c r="X9880" s="402"/>
      <c r="Y9880" s="402"/>
      <c r="Z9880" s="402"/>
    </row>
    <row r="9881" spans="23:26" x14ac:dyDescent="0.2">
      <c r="W9881" s="402"/>
      <c r="X9881" s="402"/>
      <c r="Y9881" s="402"/>
      <c r="Z9881" s="402"/>
    </row>
    <row r="9882" spans="23:26" x14ac:dyDescent="0.2">
      <c r="W9882" s="402"/>
      <c r="X9882" s="402"/>
      <c r="Y9882" s="402"/>
      <c r="Z9882" s="402"/>
    </row>
    <row r="9883" spans="23:26" x14ac:dyDescent="0.2">
      <c r="W9883" s="402"/>
      <c r="X9883" s="402"/>
      <c r="Y9883" s="402"/>
      <c r="Z9883" s="402"/>
    </row>
    <row r="9884" spans="23:26" x14ac:dyDescent="0.2">
      <c r="W9884" s="402"/>
      <c r="X9884" s="402"/>
      <c r="Y9884" s="402"/>
      <c r="Z9884" s="402"/>
    </row>
    <row r="9885" spans="23:26" x14ac:dyDescent="0.2">
      <c r="W9885" s="402"/>
      <c r="X9885" s="402"/>
      <c r="Y9885" s="402"/>
      <c r="Z9885" s="402"/>
    </row>
    <row r="9886" spans="23:26" x14ac:dyDescent="0.2">
      <c r="W9886" s="402"/>
      <c r="X9886" s="402"/>
      <c r="Y9886" s="402"/>
      <c r="Z9886" s="402"/>
    </row>
    <row r="9887" spans="23:26" x14ac:dyDescent="0.2">
      <c r="W9887" s="402"/>
      <c r="X9887" s="402"/>
      <c r="Y9887" s="402"/>
      <c r="Z9887" s="402"/>
    </row>
    <row r="9888" spans="23:26" x14ac:dyDescent="0.2">
      <c r="W9888" s="402"/>
      <c r="X9888" s="402"/>
      <c r="Y9888" s="402"/>
      <c r="Z9888" s="402"/>
    </row>
    <row r="9889" spans="23:26" x14ac:dyDescent="0.2">
      <c r="W9889" s="402"/>
      <c r="X9889" s="402"/>
      <c r="Y9889" s="402"/>
      <c r="Z9889" s="402"/>
    </row>
    <row r="9890" spans="23:26" x14ac:dyDescent="0.2">
      <c r="W9890" s="402"/>
      <c r="X9890" s="402"/>
      <c r="Y9890" s="402"/>
      <c r="Z9890" s="402"/>
    </row>
    <row r="9891" spans="23:26" x14ac:dyDescent="0.2">
      <c r="W9891" s="402"/>
      <c r="X9891" s="402"/>
      <c r="Y9891" s="402"/>
      <c r="Z9891" s="402"/>
    </row>
    <row r="9892" spans="23:26" x14ac:dyDescent="0.2">
      <c r="W9892" s="402"/>
      <c r="X9892" s="402"/>
      <c r="Y9892" s="402"/>
      <c r="Z9892" s="402"/>
    </row>
    <row r="9893" spans="23:26" x14ac:dyDescent="0.2">
      <c r="W9893" s="402"/>
      <c r="X9893" s="402"/>
      <c r="Y9893" s="402"/>
      <c r="Z9893" s="402"/>
    </row>
    <row r="9894" spans="23:26" x14ac:dyDescent="0.2">
      <c r="W9894" s="402"/>
      <c r="X9894" s="402"/>
      <c r="Y9894" s="402"/>
      <c r="Z9894" s="402"/>
    </row>
    <row r="9895" spans="23:26" x14ac:dyDescent="0.2">
      <c r="W9895" s="402"/>
      <c r="X9895" s="402"/>
      <c r="Y9895" s="402"/>
      <c r="Z9895" s="402"/>
    </row>
    <row r="9896" spans="23:26" x14ac:dyDescent="0.2">
      <c r="W9896" s="402"/>
      <c r="X9896" s="402"/>
      <c r="Y9896" s="402"/>
      <c r="Z9896" s="402"/>
    </row>
    <row r="9897" spans="23:26" x14ac:dyDescent="0.2">
      <c r="W9897" s="402"/>
      <c r="X9897" s="402"/>
      <c r="Y9897" s="402"/>
      <c r="Z9897" s="402"/>
    </row>
    <row r="9898" spans="23:26" x14ac:dyDescent="0.2">
      <c r="W9898" s="402"/>
      <c r="X9898" s="402"/>
      <c r="Y9898" s="402"/>
      <c r="Z9898" s="402"/>
    </row>
    <row r="9899" spans="23:26" x14ac:dyDescent="0.2">
      <c r="W9899" s="402"/>
      <c r="X9899" s="402"/>
      <c r="Y9899" s="402"/>
      <c r="Z9899" s="402"/>
    </row>
    <row r="9900" spans="23:26" x14ac:dyDescent="0.2">
      <c r="W9900" s="402"/>
      <c r="X9900" s="402"/>
      <c r="Y9900" s="402"/>
      <c r="Z9900" s="402"/>
    </row>
    <row r="9901" spans="23:26" x14ac:dyDescent="0.2">
      <c r="W9901" s="402"/>
      <c r="X9901" s="402"/>
      <c r="Y9901" s="402"/>
      <c r="Z9901" s="402"/>
    </row>
    <row r="9902" spans="23:26" x14ac:dyDescent="0.2">
      <c r="W9902" s="402"/>
      <c r="X9902" s="402"/>
      <c r="Y9902" s="402"/>
      <c r="Z9902" s="402"/>
    </row>
    <row r="9903" spans="23:26" x14ac:dyDescent="0.2">
      <c r="W9903" s="402"/>
      <c r="X9903" s="402"/>
      <c r="Y9903" s="402"/>
      <c r="Z9903" s="402"/>
    </row>
    <row r="9904" spans="23:26" x14ac:dyDescent="0.2">
      <c r="W9904" s="402"/>
      <c r="X9904" s="402"/>
      <c r="Y9904" s="402"/>
      <c r="Z9904" s="402"/>
    </row>
    <row r="9905" spans="23:26" x14ac:dyDescent="0.2">
      <c r="W9905" s="402"/>
      <c r="X9905" s="402"/>
      <c r="Y9905" s="402"/>
      <c r="Z9905" s="402"/>
    </row>
    <row r="9906" spans="23:26" x14ac:dyDescent="0.2">
      <c r="W9906" s="402"/>
      <c r="X9906" s="402"/>
      <c r="Y9906" s="402"/>
      <c r="Z9906" s="402"/>
    </row>
    <row r="9907" spans="23:26" x14ac:dyDescent="0.2">
      <c r="W9907" s="402"/>
      <c r="X9907" s="402"/>
      <c r="Y9907" s="402"/>
      <c r="Z9907" s="402"/>
    </row>
    <row r="9908" spans="23:26" x14ac:dyDescent="0.2">
      <c r="W9908" s="402"/>
      <c r="X9908" s="402"/>
      <c r="Y9908" s="402"/>
      <c r="Z9908" s="402"/>
    </row>
    <row r="9909" spans="23:26" x14ac:dyDescent="0.2">
      <c r="W9909" s="402"/>
      <c r="X9909" s="402"/>
      <c r="Y9909" s="402"/>
      <c r="Z9909" s="402"/>
    </row>
    <row r="9910" spans="23:26" x14ac:dyDescent="0.2">
      <c r="W9910" s="402"/>
      <c r="X9910" s="402"/>
      <c r="Y9910" s="402"/>
      <c r="Z9910" s="402"/>
    </row>
    <row r="9911" spans="23:26" x14ac:dyDescent="0.2">
      <c r="W9911" s="402"/>
      <c r="X9911" s="402"/>
      <c r="Y9911" s="402"/>
      <c r="Z9911" s="402"/>
    </row>
    <row r="9912" spans="23:26" x14ac:dyDescent="0.2">
      <c r="W9912" s="402"/>
      <c r="X9912" s="402"/>
      <c r="Y9912" s="402"/>
      <c r="Z9912" s="402"/>
    </row>
    <row r="9913" spans="23:26" x14ac:dyDescent="0.2">
      <c r="W9913" s="402"/>
      <c r="X9913" s="402"/>
      <c r="Y9913" s="402"/>
      <c r="Z9913" s="402"/>
    </row>
    <row r="9914" spans="23:26" x14ac:dyDescent="0.2">
      <c r="W9914" s="402"/>
      <c r="X9914" s="402"/>
      <c r="Y9914" s="402"/>
      <c r="Z9914" s="402"/>
    </row>
    <row r="9915" spans="23:26" x14ac:dyDescent="0.2">
      <c r="W9915" s="402"/>
      <c r="X9915" s="402"/>
      <c r="Y9915" s="402"/>
      <c r="Z9915" s="402"/>
    </row>
    <row r="9916" spans="23:26" x14ac:dyDescent="0.2">
      <c r="W9916" s="402"/>
      <c r="X9916" s="402"/>
      <c r="Y9916" s="402"/>
      <c r="Z9916" s="402"/>
    </row>
    <row r="9917" spans="23:26" x14ac:dyDescent="0.2">
      <c r="W9917" s="402"/>
      <c r="X9917" s="402"/>
      <c r="Y9917" s="402"/>
      <c r="Z9917" s="402"/>
    </row>
    <row r="9918" spans="23:26" x14ac:dyDescent="0.2">
      <c r="W9918" s="402"/>
      <c r="X9918" s="402"/>
      <c r="Y9918" s="402"/>
      <c r="Z9918" s="402"/>
    </row>
    <row r="9919" spans="23:26" x14ac:dyDescent="0.2">
      <c r="W9919" s="402"/>
      <c r="X9919" s="402"/>
      <c r="Y9919" s="402"/>
      <c r="Z9919" s="402"/>
    </row>
    <row r="9920" spans="23:26" x14ac:dyDescent="0.2">
      <c r="W9920" s="402"/>
      <c r="X9920" s="402"/>
      <c r="Y9920" s="402"/>
      <c r="Z9920" s="402"/>
    </row>
    <row r="9921" spans="23:26" x14ac:dyDescent="0.2">
      <c r="W9921" s="402"/>
      <c r="X9921" s="402"/>
      <c r="Y9921" s="402"/>
      <c r="Z9921" s="402"/>
    </row>
    <row r="9922" spans="23:26" x14ac:dyDescent="0.2">
      <c r="W9922" s="402"/>
      <c r="X9922" s="402"/>
      <c r="Y9922" s="402"/>
      <c r="Z9922" s="402"/>
    </row>
    <row r="9923" spans="23:26" x14ac:dyDescent="0.2">
      <c r="W9923" s="402"/>
      <c r="X9923" s="402"/>
      <c r="Y9923" s="402"/>
      <c r="Z9923" s="402"/>
    </row>
    <row r="9924" spans="23:26" x14ac:dyDescent="0.2">
      <c r="W9924" s="402"/>
      <c r="X9924" s="402"/>
      <c r="Y9924" s="402"/>
      <c r="Z9924" s="402"/>
    </row>
    <row r="9925" spans="23:26" x14ac:dyDescent="0.2">
      <c r="W9925" s="402"/>
      <c r="X9925" s="402"/>
      <c r="Y9925" s="402"/>
      <c r="Z9925" s="402"/>
    </row>
    <row r="9926" spans="23:26" x14ac:dyDescent="0.2">
      <c r="W9926" s="402"/>
      <c r="X9926" s="402"/>
      <c r="Y9926" s="402"/>
      <c r="Z9926" s="402"/>
    </row>
    <row r="9927" spans="23:26" x14ac:dyDescent="0.2">
      <c r="W9927" s="402"/>
      <c r="X9927" s="402"/>
      <c r="Y9927" s="402"/>
      <c r="Z9927" s="402"/>
    </row>
    <row r="9928" spans="23:26" x14ac:dyDescent="0.2">
      <c r="W9928" s="402"/>
      <c r="X9928" s="402"/>
      <c r="Y9928" s="402"/>
      <c r="Z9928" s="402"/>
    </row>
    <row r="9929" spans="23:26" x14ac:dyDescent="0.2">
      <c r="W9929" s="402"/>
      <c r="X9929" s="402"/>
      <c r="Y9929" s="402"/>
      <c r="Z9929" s="402"/>
    </row>
    <row r="9930" spans="23:26" x14ac:dyDescent="0.2">
      <c r="W9930" s="402"/>
      <c r="X9930" s="402"/>
      <c r="Y9930" s="402"/>
      <c r="Z9930" s="402"/>
    </row>
    <row r="9931" spans="23:26" x14ac:dyDescent="0.2">
      <c r="W9931" s="402"/>
      <c r="X9931" s="402"/>
      <c r="Y9931" s="402"/>
      <c r="Z9931" s="402"/>
    </row>
    <row r="9932" spans="23:26" x14ac:dyDescent="0.2">
      <c r="W9932" s="402"/>
      <c r="X9932" s="402"/>
      <c r="Y9932" s="402"/>
      <c r="Z9932" s="402"/>
    </row>
    <row r="9933" spans="23:26" x14ac:dyDescent="0.2">
      <c r="W9933" s="402"/>
      <c r="X9933" s="402"/>
      <c r="Y9933" s="402"/>
      <c r="Z9933" s="402"/>
    </row>
    <row r="9934" spans="23:26" x14ac:dyDescent="0.2">
      <c r="W9934" s="402"/>
      <c r="X9934" s="402"/>
      <c r="Y9934" s="402"/>
      <c r="Z9934" s="402"/>
    </row>
    <row r="9935" spans="23:26" x14ac:dyDescent="0.2">
      <c r="W9935" s="402"/>
      <c r="X9935" s="402"/>
      <c r="Y9935" s="402"/>
      <c r="Z9935" s="402"/>
    </row>
    <row r="9936" spans="23:26" x14ac:dyDescent="0.2">
      <c r="W9936" s="402"/>
      <c r="X9936" s="402"/>
      <c r="Y9936" s="402"/>
      <c r="Z9936" s="402"/>
    </row>
    <row r="9937" spans="23:26" x14ac:dyDescent="0.2">
      <c r="W9937" s="402"/>
      <c r="X9937" s="402"/>
      <c r="Y9937" s="402"/>
      <c r="Z9937" s="402"/>
    </row>
    <row r="9938" spans="23:26" x14ac:dyDescent="0.2">
      <c r="W9938" s="402"/>
      <c r="X9938" s="402"/>
      <c r="Y9938" s="402"/>
      <c r="Z9938" s="402"/>
    </row>
    <row r="9939" spans="23:26" x14ac:dyDescent="0.2">
      <c r="W9939" s="402"/>
      <c r="X9939" s="402"/>
      <c r="Y9939" s="402"/>
      <c r="Z9939" s="402"/>
    </row>
    <row r="9940" spans="23:26" x14ac:dyDescent="0.2">
      <c r="W9940" s="402"/>
      <c r="X9940" s="402"/>
      <c r="Y9940" s="402"/>
      <c r="Z9940" s="402"/>
    </row>
    <row r="9941" spans="23:26" x14ac:dyDescent="0.2">
      <c r="W9941" s="402"/>
      <c r="X9941" s="402"/>
      <c r="Y9941" s="402"/>
      <c r="Z9941" s="402"/>
    </row>
    <row r="9942" spans="23:26" x14ac:dyDescent="0.2">
      <c r="W9942" s="402"/>
      <c r="X9942" s="402"/>
      <c r="Y9942" s="402"/>
      <c r="Z9942" s="402"/>
    </row>
    <row r="9943" spans="23:26" x14ac:dyDescent="0.2">
      <c r="W9943" s="402"/>
      <c r="X9943" s="402"/>
      <c r="Y9943" s="402"/>
      <c r="Z9943" s="402"/>
    </row>
    <row r="9944" spans="23:26" x14ac:dyDescent="0.2">
      <c r="W9944" s="402"/>
      <c r="X9944" s="402"/>
      <c r="Y9944" s="402"/>
      <c r="Z9944" s="402"/>
    </row>
    <row r="9945" spans="23:26" x14ac:dyDescent="0.2">
      <c r="W9945" s="402"/>
      <c r="X9945" s="402"/>
      <c r="Y9945" s="402"/>
      <c r="Z9945" s="402"/>
    </row>
    <row r="9946" spans="23:26" x14ac:dyDescent="0.2">
      <c r="W9946" s="402"/>
      <c r="X9946" s="402"/>
      <c r="Y9946" s="402"/>
      <c r="Z9946" s="402"/>
    </row>
    <row r="9947" spans="23:26" x14ac:dyDescent="0.2">
      <c r="W9947" s="402"/>
      <c r="X9947" s="402"/>
      <c r="Y9947" s="402"/>
      <c r="Z9947" s="402"/>
    </row>
    <row r="9948" spans="23:26" x14ac:dyDescent="0.2">
      <c r="W9948" s="402"/>
      <c r="X9948" s="402"/>
      <c r="Y9948" s="402"/>
      <c r="Z9948" s="402"/>
    </row>
    <row r="9949" spans="23:26" x14ac:dyDescent="0.2">
      <c r="W9949" s="402"/>
      <c r="X9949" s="402"/>
      <c r="Y9949" s="402"/>
      <c r="Z9949" s="402"/>
    </row>
    <row r="9950" spans="23:26" x14ac:dyDescent="0.2">
      <c r="W9950" s="402"/>
      <c r="X9950" s="402"/>
      <c r="Y9950" s="402"/>
      <c r="Z9950" s="402"/>
    </row>
    <row r="9951" spans="23:26" x14ac:dyDescent="0.2">
      <c r="W9951" s="402"/>
      <c r="X9951" s="402"/>
      <c r="Y9951" s="402"/>
      <c r="Z9951" s="402"/>
    </row>
    <row r="9952" spans="23:26" x14ac:dyDescent="0.2">
      <c r="W9952" s="402"/>
      <c r="X9952" s="402"/>
      <c r="Y9952" s="402"/>
      <c r="Z9952" s="402"/>
    </row>
    <row r="9953" spans="23:26" x14ac:dyDescent="0.2">
      <c r="W9953" s="402"/>
      <c r="X9953" s="402"/>
      <c r="Y9953" s="402"/>
      <c r="Z9953" s="402"/>
    </row>
    <row r="9954" spans="23:26" x14ac:dyDescent="0.2">
      <c r="W9954" s="402"/>
      <c r="X9954" s="402"/>
      <c r="Y9954" s="402"/>
      <c r="Z9954" s="402"/>
    </row>
    <row r="9955" spans="23:26" x14ac:dyDescent="0.2">
      <c r="W9955" s="402"/>
      <c r="X9955" s="402"/>
      <c r="Y9955" s="402"/>
      <c r="Z9955" s="402"/>
    </row>
    <row r="9956" spans="23:26" x14ac:dyDescent="0.2">
      <c r="W9956" s="402"/>
      <c r="X9956" s="402"/>
      <c r="Y9956" s="402"/>
      <c r="Z9956" s="402"/>
    </row>
    <row r="9957" spans="23:26" x14ac:dyDescent="0.2">
      <c r="W9957" s="402"/>
      <c r="X9957" s="402"/>
      <c r="Y9957" s="402"/>
      <c r="Z9957" s="402"/>
    </row>
    <row r="9958" spans="23:26" x14ac:dyDescent="0.2">
      <c r="W9958" s="402"/>
      <c r="X9958" s="402"/>
      <c r="Y9958" s="402"/>
      <c r="Z9958" s="402"/>
    </row>
    <row r="9959" spans="23:26" x14ac:dyDescent="0.2">
      <c r="W9959" s="402"/>
      <c r="X9959" s="402"/>
      <c r="Y9959" s="402"/>
      <c r="Z9959" s="402"/>
    </row>
    <row r="9960" spans="23:26" x14ac:dyDescent="0.2">
      <c r="W9960" s="402"/>
      <c r="X9960" s="402"/>
      <c r="Y9960" s="402"/>
      <c r="Z9960" s="402"/>
    </row>
    <row r="9961" spans="23:26" x14ac:dyDescent="0.2">
      <c r="W9961" s="402"/>
      <c r="X9961" s="402"/>
      <c r="Y9961" s="402"/>
      <c r="Z9961" s="402"/>
    </row>
    <row r="9962" spans="23:26" x14ac:dyDescent="0.2">
      <c r="W9962" s="402"/>
      <c r="X9962" s="402"/>
      <c r="Y9962" s="402"/>
      <c r="Z9962" s="402"/>
    </row>
    <row r="9963" spans="23:26" x14ac:dyDescent="0.2">
      <c r="W9963" s="402"/>
      <c r="X9963" s="402"/>
      <c r="Y9963" s="402"/>
      <c r="Z9963" s="402"/>
    </row>
    <row r="9964" spans="23:26" x14ac:dyDescent="0.2">
      <c r="W9964" s="402"/>
      <c r="X9964" s="402"/>
      <c r="Y9964" s="402"/>
      <c r="Z9964" s="402"/>
    </row>
    <row r="9965" spans="23:26" x14ac:dyDescent="0.2">
      <c r="W9965" s="402"/>
      <c r="X9965" s="402"/>
      <c r="Y9965" s="402"/>
      <c r="Z9965" s="402"/>
    </row>
    <row r="9966" spans="23:26" x14ac:dyDescent="0.2">
      <c r="W9966" s="402"/>
      <c r="X9966" s="402"/>
      <c r="Y9966" s="402"/>
      <c r="Z9966" s="402"/>
    </row>
    <row r="9967" spans="23:26" x14ac:dyDescent="0.2">
      <c r="W9967" s="402"/>
      <c r="X9967" s="402"/>
      <c r="Y9967" s="402"/>
      <c r="Z9967" s="402"/>
    </row>
    <row r="9968" spans="23:26" x14ac:dyDescent="0.2">
      <c r="W9968" s="402"/>
      <c r="X9968" s="402"/>
      <c r="Y9968" s="402"/>
      <c r="Z9968" s="402"/>
    </row>
    <row r="9969" spans="23:26" x14ac:dyDescent="0.2">
      <c r="W9969" s="402"/>
      <c r="X9969" s="402"/>
      <c r="Y9969" s="402"/>
      <c r="Z9969" s="402"/>
    </row>
    <row r="9970" spans="23:26" x14ac:dyDescent="0.2">
      <c r="W9970" s="402"/>
      <c r="X9970" s="402"/>
      <c r="Y9970" s="402"/>
      <c r="Z9970" s="402"/>
    </row>
    <row r="9971" spans="23:26" x14ac:dyDescent="0.2">
      <c r="W9971" s="402"/>
      <c r="X9971" s="402"/>
      <c r="Y9971" s="402"/>
      <c r="Z9971" s="402"/>
    </row>
    <row r="9972" spans="23:26" x14ac:dyDescent="0.2">
      <c r="W9972" s="402"/>
      <c r="X9972" s="402"/>
      <c r="Y9972" s="402"/>
      <c r="Z9972" s="402"/>
    </row>
    <row r="9973" spans="23:26" x14ac:dyDescent="0.2">
      <c r="W9973" s="402"/>
      <c r="X9973" s="402"/>
      <c r="Y9973" s="402"/>
      <c r="Z9973" s="402"/>
    </row>
    <row r="9974" spans="23:26" x14ac:dyDescent="0.2">
      <c r="W9974" s="402"/>
      <c r="X9974" s="402"/>
      <c r="Y9974" s="402"/>
      <c r="Z9974" s="402"/>
    </row>
    <row r="9975" spans="23:26" x14ac:dyDescent="0.2">
      <c r="W9975" s="402"/>
      <c r="X9975" s="402"/>
      <c r="Y9975" s="402"/>
      <c r="Z9975" s="402"/>
    </row>
    <row r="9976" spans="23:26" x14ac:dyDescent="0.2">
      <c r="W9976" s="402"/>
      <c r="X9976" s="402"/>
      <c r="Y9976" s="402"/>
      <c r="Z9976" s="402"/>
    </row>
    <row r="9977" spans="23:26" x14ac:dyDescent="0.2">
      <c r="W9977" s="402"/>
      <c r="X9977" s="402"/>
      <c r="Y9977" s="402"/>
      <c r="Z9977" s="402"/>
    </row>
    <row r="9978" spans="23:26" x14ac:dyDescent="0.2">
      <c r="W9978" s="402"/>
      <c r="X9978" s="402"/>
      <c r="Y9978" s="402"/>
      <c r="Z9978" s="402"/>
    </row>
    <row r="9979" spans="23:26" x14ac:dyDescent="0.2">
      <c r="W9979" s="402"/>
      <c r="X9979" s="402"/>
      <c r="Y9979" s="402"/>
      <c r="Z9979" s="402"/>
    </row>
    <row r="9980" spans="23:26" x14ac:dyDescent="0.2">
      <c r="W9980" s="402"/>
      <c r="X9980" s="402"/>
      <c r="Y9980" s="402"/>
      <c r="Z9980" s="402"/>
    </row>
    <row r="9981" spans="23:26" x14ac:dyDescent="0.2">
      <c r="W9981" s="402"/>
      <c r="X9981" s="402"/>
      <c r="Y9981" s="402"/>
      <c r="Z9981" s="402"/>
    </row>
    <row r="9982" spans="23:26" x14ac:dyDescent="0.2">
      <c r="W9982" s="402"/>
      <c r="X9982" s="402"/>
      <c r="Y9982" s="402"/>
      <c r="Z9982" s="402"/>
    </row>
    <row r="9983" spans="23:26" x14ac:dyDescent="0.2">
      <c r="W9983" s="402"/>
      <c r="X9983" s="402"/>
      <c r="Y9983" s="402"/>
      <c r="Z9983" s="402"/>
    </row>
    <row r="9984" spans="23:26" x14ac:dyDescent="0.2">
      <c r="W9984" s="402"/>
      <c r="X9984" s="402"/>
      <c r="Y9984" s="402"/>
      <c r="Z9984" s="402"/>
    </row>
    <row r="9985" spans="23:26" x14ac:dyDescent="0.2">
      <c r="W9985" s="402"/>
      <c r="X9985" s="402"/>
      <c r="Y9985" s="402"/>
      <c r="Z9985" s="402"/>
    </row>
    <row r="9986" spans="23:26" x14ac:dyDescent="0.2">
      <c r="W9986" s="402"/>
      <c r="X9986" s="402"/>
      <c r="Y9986" s="402"/>
      <c r="Z9986" s="402"/>
    </row>
    <row r="9987" spans="23:26" x14ac:dyDescent="0.2">
      <c r="W9987" s="402"/>
      <c r="X9987" s="402"/>
      <c r="Y9987" s="402"/>
      <c r="Z9987" s="402"/>
    </row>
    <row r="9988" spans="23:26" x14ac:dyDescent="0.2">
      <c r="W9988" s="402"/>
      <c r="X9988" s="402"/>
      <c r="Y9988" s="402"/>
      <c r="Z9988" s="402"/>
    </row>
    <row r="9989" spans="23:26" x14ac:dyDescent="0.2">
      <c r="W9989" s="402"/>
      <c r="X9989" s="402"/>
      <c r="Y9989" s="402"/>
      <c r="Z9989" s="402"/>
    </row>
    <row r="9990" spans="23:26" x14ac:dyDescent="0.2">
      <c r="W9990" s="402"/>
      <c r="X9990" s="402"/>
      <c r="Y9990" s="402"/>
      <c r="Z9990" s="402"/>
    </row>
    <row r="9991" spans="23:26" x14ac:dyDescent="0.2">
      <c r="W9991" s="402"/>
      <c r="X9991" s="402"/>
      <c r="Y9991" s="402"/>
      <c r="Z9991" s="402"/>
    </row>
    <row r="9992" spans="23:26" x14ac:dyDescent="0.2">
      <c r="W9992" s="402"/>
      <c r="X9992" s="402"/>
      <c r="Y9992" s="402"/>
      <c r="Z9992" s="402"/>
    </row>
    <row r="9993" spans="23:26" x14ac:dyDescent="0.2">
      <c r="W9993" s="402"/>
      <c r="X9993" s="402"/>
      <c r="Y9993" s="402"/>
      <c r="Z9993" s="402"/>
    </row>
    <row r="9994" spans="23:26" x14ac:dyDescent="0.2">
      <c r="W9994" s="402"/>
      <c r="X9994" s="402"/>
      <c r="Y9994" s="402"/>
      <c r="Z9994" s="402"/>
    </row>
    <row r="9995" spans="23:26" x14ac:dyDescent="0.2">
      <c r="W9995" s="402"/>
      <c r="X9995" s="402"/>
      <c r="Y9995" s="402"/>
      <c r="Z9995" s="402"/>
    </row>
    <row r="9996" spans="23:26" x14ac:dyDescent="0.2">
      <c r="W9996" s="402"/>
      <c r="X9996" s="402"/>
      <c r="Y9996" s="402"/>
      <c r="Z9996" s="402"/>
    </row>
    <row r="9997" spans="23:26" x14ac:dyDescent="0.2">
      <c r="W9997" s="402"/>
      <c r="X9997" s="402"/>
      <c r="Y9997" s="402"/>
      <c r="Z9997" s="402"/>
    </row>
    <row r="9998" spans="23:26" x14ac:dyDescent="0.2">
      <c r="W9998" s="402"/>
      <c r="X9998" s="402"/>
      <c r="Y9998" s="402"/>
      <c r="Z9998" s="402"/>
    </row>
    <row r="9999" spans="23:26" x14ac:dyDescent="0.2">
      <c r="W9999" s="402"/>
      <c r="X9999" s="402"/>
      <c r="Y9999" s="402"/>
      <c r="Z9999" s="402"/>
    </row>
    <row r="10000" spans="23:26" x14ac:dyDescent="0.2">
      <c r="W10000" s="402"/>
      <c r="X10000" s="402"/>
      <c r="Y10000" s="402"/>
      <c r="Z10000" s="402"/>
    </row>
    <row r="10001" spans="23:26" x14ac:dyDescent="0.2">
      <c r="W10001" s="402"/>
      <c r="X10001" s="402"/>
      <c r="Y10001" s="402"/>
      <c r="Z10001" s="402"/>
    </row>
    <row r="10002" spans="23:26" x14ac:dyDescent="0.2">
      <c r="W10002" s="402"/>
      <c r="X10002" s="402"/>
      <c r="Y10002" s="402"/>
      <c r="Z10002" s="402"/>
    </row>
    <row r="10003" spans="23:26" x14ac:dyDescent="0.2">
      <c r="W10003" s="402"/>
      <c r="X10003" s="402"/>
      <c r="Y10003" s="402"/>
      <c r="Z10003" s="402"/>
    </row>
    <row r="10004" spans="23:26" x14ac:dyDescent="0.2">
      <c r="W10004" s="402"/>
      <c r="X10004" s="402"/>
      <c r="Y10004" s="402"/>
      <c r="Z10004" s="402"/>
    </row>
    <row r="10005" spans="23:26" x14ac:dyDescent="0.2">
      <c r="W10005" s="402"/>
      <c r="X10005" s="402"/>
      <c r="Y10005" s="402"/>
      <c r="Z10005" s="402"/>
    </row>
    <row r="10006" spans="23:26" x14ac:dyDescent="0.2">
      <c r="W10006" s="402"/>
      <c r="X10006" s="402"/>
      <c r="Y10006" s="402"/>
      <c r="Z10006" s="402"/>
    </row>
    <row r="10007" spans="23:26" x14ac:dyDescent="0.2">
      <c r="W10007" s="402"/>
      <c r="X10007" s="402"/>
      <c r="Y10007" s="402"/>
      <c r="Z10007" s="402"/>
    </row>
    <row r="10008" spans="23:26" x14ac:dyDescent="0.2">
      <c r="W10008" s="402"/>
      <c r="X10008" s="402"/>
      <c r="Y10008" s="402"/>
      <c r="Z10008" s="402"/>
    </row>
    <row r="10009" spans="23:26" x14ac:dyDescent="0.2">
      <c r="W10009" s="402"/>
      <c r="X10009" s="402"/>
      <c r="Y10009" s="402"/>
      <c r="Z10009" s="402"/>
    </row>
    <row r="10010" spans="23:26" x14ac:dyDescent="0.2">
      <c r="W10010" s="402"/>
      <c r="X10010" s="402"/>
      <c r="Y10010" s="402"/>
      <c r="Z10010" s="402"/>
    </row>
    <row r="10011" spans="23:26" x14ac:dyDescent="0.2">
      <c r="W10011" s="402"/>
      <c r="X10011" s="402"/>
      <c r="Y10011" s="402"/>
      <c r="Z10011" s="402"/>
    </row>
    <row r="10012" spans="23:26" x14ac:dyDescent="0.2">
      <c r="W10012" s="402"/>
      <c r="X10012" s="402"/>
      <c r="Y10012" s="402"/>
      <c r="Z10012" s="402"/>
    </row>
    <row r="10013" spans="23:26" x14ac:dyDescent="0.2">
      <c r="W10013" s="402"/>
      <c r="X10013" s="402"/>
      <c r="Y10013" s="402"/>
      <c r="Z10013" s="402"/>
    </row>
    <row r="10014" spans="23:26" x14ac:dyDescent="0.2">
      <c r="W10014" s="402"/>
      <c r="X10014" s="402"/>
      <c r="Y10014" s="402"/>
      <c r="Z10014" s="402"/>
    </row>
    <row r="10015" spans="23:26" x14ac:dyDescent="0.2">
      <c r="W10015" s="402"/>
      <c r="X10015" s="402"/>
      <c r="Y10015" s="402"/>
      <c r="Z10015" s="402"/>
    </row>
    <row r="10016" spans="23:26" x14ac:dyDescent="0.2">
      <c r="W10016" s="402"/>
      <c r="X10016" s="402"/>
      <c r="Y10016" s="402"/>
      <c r="Z10016" s="402"/>
    </row>
    <row r="10017" spans="23:26" x14ac:dyDescent="0.2">
      <c r="W10017" s="402"/>
      <c r="X10017" s="402"/>
      <c r="Y10017" s="402"/>
      <c r="Z10017" s="402"/>
    </row>
    <row r="10018" spans="23:26" x14ac:dyDescent="0.2">
      <c r="W10018" s="402"/>
      <c r="X10018" s="402"/>
      <c r="Y10018" s="402"/>
      <c r="Z10018" s="402"/>
    </row>
    <row r="10019" spans="23:26" x14ac:dyDescent="0.2">
      <c r="W10019" s="402"/>
      <c r="X10019" s="402"/>
      <c r="Y10019" s="402"/>
      <c r="Z10019" s="402"/>
    </row>
    <row r="10020" spans="23:26" x14ac:dyDescent="0.2">
      <c r="W10020" s="402"/>
      <c r="X10020" s="402"/>
      <c r="Y10020" s="402"/>
      <c r="Z10020" s="402"/>
    </row>
    <row r="10021" spans="23:26" x14ac:dyDescent="0.2">
      <c r="W10021" s="402"/>
      <c r="X10021" s="402"/>
      <c r="Y10021" s="402"/>
      <c r="Z10021" s="402"/>
    </row>
    <row r="10022" spans="23:26" x14ac:dyDescent="0.2">
      <c r="W10022" s="402"/>
      <c r="X10022" s="402"/>
      <c r="Y10022" s="402"/>
      <c r="Z10022" s="402"/>
    </row>
    <row r="10023" spans="23:26" x14ac:dyDescent="0.2">
      <c r="W10023" s="402"/>
      <c r="X10023" s="402"/>
      <c r="Y10023" s="402"/>
      <c r="Z10023" s="402"/>
    </row>
    <row r="10024" spans="23:26" x14ac:dyDescent="0.2">
      <c r="W10024" s="402"/>
      <c r="X10024" s="402"/>
      <c r="Y10024" s="402"/>
      <c r="Z10024" s="402"/>
    </row>
    <row r="10025" spans="23:26" x14ac:dyDescent="0.2">
      <c r="W10025" s="402"/>
      <c r="X10025" s="402"/>
      <c r="Y10025" s="402"/>
      <c r="Z10025" s="402"/>
    </row>
    <row r="10026" spans="23:26" x14ac:dyDescent="0.2">
      <c r="W10026" s="402"/>
      <c r="X10026" s="402"/>
      <c r="Y10026" s="402"/>
      <c r="Z10026" s="402"/>
    </row>
    <row r="10027" spans="23:26" x14ac:dyDescent="0.2">
      <c r="W10027" s="402"/>
      <c r="X10027" s="402"/>
      <c r="Y10027" s="402"/>
      <c r="Z10027" s="402"/>
    </row>
    <row r="10028" spans="23:26" x14ac:dyDescent="0.2">
      <c r="W10028" s="402"/>
      <c r="X10028" s="402"/>
      <c r="Y10028" s="402"/>
      <c r="Z10028" s="402"/>
    </row>
    <row r="10029" spans="23:26" x14ac:dyDescent="0.2">
      <c r="W10029" s="402"/>
      <c r="X10029" s="402"/>
      <c r="Y10029" s="402"/>
      <c r="Z10029" s="402"/>
    </row>
    <row r="10030" spans="23:26" x14ac:dyDescent="0.2">
      <c r="W10030" s="402"/>
      <c r="X10030" s="402"/>
      <c r="Y10030" s="402"/>
      <c r="Z10030" s="402"/>
    </row>
    <row r="10031" spans="23:26" x14ac:dyDescent="0.2">
      <c r="W10031" s="402"/>
      <c r="X10031" s="402"/>
      <c r="Y10031" s="402"/>
      <c r="Z10031" s="402"/>
    </row>
    <row r="10032" spans="23:26" x14ac:dyDescent="0.2">
      <c r="W10032" s="402"/>
      <c r="X10032" s="402"/>
      <c r="Y10032" s="402"/>
      <c r="Z10032" s="402"/>
    </row>
    <row r="10033" spans="23:26" x14ac:dyDescent="0.2">
      <c r="W10033" s="402"/>
      <c r="X10033" s="402"/>
      <c r="Y10033" s="402"/>
      <c r="Z10033" s="402"/>
    </row>
    <row r="10034" spans="23:26" x14ac:dyDescent="0.2">
      <c r="W10034" s="402"/>
      <c r="X10034" s="402"/>
      <c r="Y10034" s="402"/>
      <c r="Z10034" s="402"/>
    </row>
    <row r="10035" spans="23:26" x14ac:dyDescent="0.2">
      <c r="W10035" s="402"/>
      <c r="X10035" s="402"/>
      <c r="Y10035" s="402"/>
      <c r="Z10035" s="402"/>
    </row>
    <row r="10036" spans="23:26" x14ac:dyDescent="0.2">
      <c r="W10036" s="402"/>
      <c r="X10036" s="402"/>
      <c r="Y10036" s="402"/>
      <c r="Z10036" s="402"/>
    </row>
    <row r="10037" spans="23:26" x14ac:dyDescent="0.2">
      <c r="W10037" s="402"/>
      <c r="X10037" s="402"/>
      <c r="Y10037" s="402"/>
      <c r="Z10037" s="402"/>
    </row>
    <row r="10038" spans="23:26" x14ac:dyDescent="0.2">
      <c r="W10038" s="402"/>
      <c r="X10038" s="402"/>
      <c r="Y10038" s="402"/>
      <c r="Z10038" s="402"/>
    </row>
    <row r="10039" spans="23:26" x14ac:dyDescent="0.2">
      <c r="W10039" s="402"/>
      <c r="X10039" s="402"/>
      <c r="Y10039" s="402"/>
      <c r="Z10039" s="402"/>
    </row>
    <row r="10040" spans="23:26" x14ac:dyDescent="0.2">
      <c r="W10040" s="402"/>
      <c r="X10040" s="402"/>
      <c r="Y10040" s="402"/>
      <c r="Z10040" s="402"/>
    </row>
    <row r="10041" spans="23:26" x14ac:dyDescent="0.2">
      <c r="W10041" s="402"/>
      <c r="X10041" s="402"/>
      <c r="Y10041" s="402"/>
      <c r="Z10041" s="402"/>
    </row>
    <row r="10042" spans="23:26" x14ac:dyDescent="0.2">
      <c r="W10042" s="402"/>
      <c r="X10042" s="402"/>
      <c r="Y10042" s="402"/>
      <c r="Z10042" s="402"/>
    </row>
    <row r="10043" spans="23:26" x14ac:dyDescent="0.2">
      <c r="W10043" s="402"/>
      <c r="X10043" s="402"/>
      <c r="Y10043" s="402"/>
      <c r="Z10043" s="402"/>
    </row>
    <row r="10044" spans="23:26" x14ac:dyDescent="0.2">
      <c r="W10044" s="402"/>
      <c r="X10044" s="402"/>
      <c r="Y10044" s="402"/>
      <c r="Z10044" s="402"/>
    </row>
    <row r="10045" spans="23:26" x14ac:dyDescent="0.2">
      <c r="W10045" s="402"/>
      <c r="X10045" s="402"/>
      <c r="Y10045" s="402"/>
      <c r="Z10045" s="402"/>
    </row>
    <row r="10046" spans="23:26" x14ac:dyDescent="0.2">
      <c r="W10046" s="402"/>
      <c r="X10046" s="402"/>
      <c r="Y10046" s="402"/>
      <c r="Z10046" s="402"/>
    </row>
    <row r="10047" spans="23:26" x14ac:dyDescent="0.2">
      <c r="W10047" s="402"/>
      <c r="X10047" s="402"/>
      <c r="Y10047" s="402"/>
      <c r="Z10047" s="402"/>
    </row>
    <row r="10048" spans="23:26" x14ac:dyDescent="0.2">
      <c r="W10048" s="402"/>
      <c r="X10048" s="402"/>
      <c r="Y10048" s="402"/>
      <c r="Z10048" s="402"/>
    </row>
    <row r="10049" spans="23:26" x14ac:dyDescent="0.2">
      <c r="W10049" s="402"/>
      <c r="X10049" s="402"/>
      <c r="Y10049" s="402"/>
      <c r="Z10049" s="402"/>
    </row>
    <row r="10050" spans="23:26" x14ac:dyDescent="0.2">
      <c r="W10050" s="402"/>
      <c r="X10050" s="402"/>
      <c r="Y10050" s="402"/>
      <c r="Z10050" s="402"/>
    </row>
    <row r="10051" spans="23:26" x14ac:dyDescent="0.2">
      <c r="W10051" s="402"/>
      <c r="X10051" s="402"/>
      <c r="Y10051" s="402"/>
      <c r="Z10051" s="402"/>
    </row>
    <row r="10052" spans="23:26" x14ac:dyDescent="0.2">
      <c r="W10052" s="402"/>
      <c r="X10052" s="402"/>
      <c r="Y10052" s="402"/>
      <c r="Z10052" s="402"/>
    </row>
    <row r="10053" spans="23:26" x14ac:dyDescent="0.2">
      <c r="W10053" s="402"/>
      <c r="X10053" s="402"/>
      <c r="Y10053" s="402"/>
      <c r="Z10053" s="402"/>
    </row>
    <row r="10054" spans="23:26" x14ac:dyDescent="0.2">
      <c r="W10054" s="402"/>
      <c r="X10054" s="402"/>
      <c r="Y10054" s="402"/>
      <c r="Z10054" s="402"/>
    </row>
    <row r="10055" spans="23:26" x14ac:dyDescent="0.2">
      <c r="W10055" s="402"/>
      <c r="X10055" s="402"/>
      <c r="Y10055" s="402"/>
      <c r="Z10055" s="402"/>
    </row>
    <row r="10056" spans="23:26" x14ac:dyDescent="0.2">
      <c r="W10056" s="402"/>
      <c r="X10056" s="402"/>
      <c r="Y10056" s="402"/>
      <c r="Z10056" s="402"/>
    </row>
    <row r="10057" spans="23:26" x14ac:dyDescent="0.2">
      <c r="W10057" s="402"/>
      <c r="X10057" s="402"/>
      <c r="Y10057" s="402"/>
      <c r="Z10057" s="402"/>
    </row>
    <row r="10058" spans="23:26" x14ac:dyDescent="0.2">
      <c r="W10058" s="402"/>
      <c r="X10058" s="402"/>
      <c r="Y10058" s="402"/>
      <c r="Z10058" s="402"/>
    </row>
    <row r="10059" spans="23:26" x14ac:dyDescent="0.2">
      <c r="W10059" s="402"/>
      <c r="X10059" s="402"/>
      <c r="Y10059" s="402"/>
      <c r="Z10059" s="402"/>
    </row>
    <row r="10060" spans="23:26" x14ac:dyDescent="0.2">
      <c r="W10060" s="402"/>
      <c r="X10060" s="402"/>
      <c r="Y10060" s="402"/>
      <c r="Z10060" s="402"/>
    </row>
    <row r="10061" spans="23:26" x14ac:dyDescent="0.2">
      <c r="W10061" s="402"/>
      <c r="X10061" s="402"/>
      <c r="Y10061" s="402"/>
      <c r="Z10061" s="402"/>
    </row>
    <row r="10062" spans="23:26" x14ac:dyDescent="0.2">
      <c r="W10062" s="402"/>
      <c r="X10062" s="402"/>
      <c r="Y10062" s="402"/>
      <c r="Z10062" s="402"/>
    </row>
    <row r="10063" spans="23:26" x14ac:dyDescent="0.2">
      <c r="W10063" s="402"/>
      <c r="X10063" s="402"/>
      <c r="Y10063" s="402"/>
      <c r="Z10063" s="402"/>
    </row>
    <row r="10064" spans="23:26" x14ac:dyDescent="0.2">
      <c r="W10064" s="402"/>
      <c r="X10064" s="402"/>
      <c r="Y10064" s="402"/>
      <c r="Z10064" s="402"/>
    </row>
    <row r="10065" spans="23:26" x14ac:dyDescent="0.2">
      <c r="W10065" s="402"/>
      <c r="X10065" s="402"/>
      <c r="Y10065" s="402"/>
      <c r="Z10065" s="402"/>
    </row>
    <row r="10066" spans="23:26" x14ac:dyDescent="0.2">
      <c r="W10066" s="402"/>
      <c r="X10066" s="402"/>
      <c r="Y10066" s="402"/>
      <c r="Z10066" s="402"/>
    </row>
    <row r="10067" spans="23:26" x14ac:dyDescent="0.2">
      <c r="W10067" s="402"/>
      <c r="X10067" s="402"/>
      <c r="Y10067" s="402"/>
      <c r="Z10067" s="402"/>
    </row>
    <row r="10068" spans="23:26" x14ac:dyDescent="0.2">
      <c r="W10068" s="402"/>
      <c r="X10068" s="402"/>
      <c r="Y10068" s="402"/>
      <c r="Z10068" s="402"/>
    </row>
    <row r="10069" spans="23:26" x14ac:dyDescent="0.2">
      <c r="W10069" s="402"/>
      <c r="X10069" s="402"/>
      <c r="Y10069" s="402"/>
      <c r="Z10069" s="402"/>
    </row>
    <row r="10070" spans="23:26" x14ac:dyDescent="0.2">
      <c r="W10070" s="402"/>
      <c r="X10070" s="402"/>
      <c r="Y10070" s="402"/>
      <c r="Z10070" s="402"/>
    </row>
    <row r="10071" spans="23:26" x14ac:dyDescent="0.2">
      <c r="W10071" s="402"/>
      <c r="X10071" s="402"/>
      <c r="Y10071" s="402"/>
      <c r="Z10071" s="402"/>
    </row>
    <row r="10072" spans="23:26" x14ac:dyDescent="0.2">
      <c r="W10072" s="402"/>
      <c r="X10072" s="402"/>
      <c r="Y10072" s="402"/>
      <c r="Z10072" s="402"/>
    </row>
    <row r="10073" spans="23:26" x14ac:dyDescent="0.2">
      <c r="W10073" s="402"/>
      <c r="X10073" s="402"/>
      <c r="Y10073" s="402"/>
      <c r="Z10073" s="402"/>
    </row>
    <row r="10074" spans="23:26" x14ac:dyDescent="0.2">
      <c r="W10074" s="402"/>
      <c r="X10074" s="402"/>
      <c r="Y10074" s="402"/>
      <c r="Z10074" s="402"/>
    </row>
    <row r="10075" spans="23:26" x14ac:dyDescent="0.2">
      <c r="W10075" s="402"/>
      <c r="X10075" s="402"/>
      <c r="Y10075" s="402"/>
      <c r="Z10075" s="402"/>
    </row>
    <row r="10076" spans="23:26" x14ac:dyDescent="0.2">
      <c r="W10076" s="402"/>
      <c r="X10076" s="402"/>
      <c r="Y10076" s="402"/>
      <c r="Z10076" s="402"/>
    </row>
    <row r="10077" spans="23:26" x14ac:dyDescent="0.2">
      <c r="W10077" s="402"/>
      <c r="X10077" s="402"/>
      <c r="Y10077" s="402"/>
      <c r="Z10077" s="402"/>
    </row>
    <row r="10078" spans="23:26" x14ac:dyDescent="0.2">
      <c r="W10078" s="402"/>
      <c r="X10078" s="402"/>
      <c r="Y10078" s="402"/>
      <c r="Z10078" s="402"/>
    </row>
    <row r="10079" spans="23:26" x14ac:dyDescent="0.2">
      <c r="W10079" s="402"/>
      <c r="X10079" s="402"/>
      <c r="Y10079" s="402"/>
      <c r="Z10079" s="402"/>
    </row>
    <row r="10080" spans="23:26" x14ac:dyDescent="0.2">
      <c r="W10080" s="402"/>
      <c r="X10080" s="402"/>
      <c r="Y10080" s="402"/>
      <c r="Z10080" s="402"/>
    </row>
    <row r="10081" spans="23:26" x14ac:dyDescent="0.2">
      <c r="W10081" s="402"/>
      <c r="X10081" s="402"/>
      <c r="Y10081" s="402"/>
      <c r="Z10081" s="402"/>
    </row>
    <row r="10082" spans="23:26" x14ac:dyDescent="0.2">
      <c r="W10082" s="402"/>
      <c r="X10082" s="402"/>
      <c r="Y10082" s="402"/>
      <c r="Z10082" s="402"/>
    </row>
    <row r="10083" spans="23:26" x14ac:dyDescent="0.2">
      <c r="W10083" s="402"/>
      <c r="X10083" s="402"/>
      <c r="Y10083" s="402"/>
      <c r="Z10083" s="402"/>
    </row>
    <row r="10084" spans="23:26" x14ac:dyDescent="0.2">
      <c r="W10084" s="402"/>
      <c r="X10084" s="402"/>
      <c r="Y10084" s="402"/>
      <c r="Z10084" s="402"/>
    </row>
    <row r="10085" spans="23:26" x14ac:dyDescent="0.2">
      <c r="W10085" s="402"/>
      <c r="X10085" s="402"/>
      <c r="Y10085" s="402"/>
      <c r="Z10085" s="402"/>
    </row>
    <row r="10086" spans="23:26" x14ac:dyDescent="0.2">
      <c r="W10086" s="402"/>
      <c r="X10086" s="402"/>
      <c r="Y10086" s="402"/>
      <c r="Z10086" s="402"/>
    </row>
    <row r="10087" spans="23:26" x14ac:dyDescent="0.2">
      <c r="W10087" s="402"/>
      <c r="X10087" s="402"/>
      <c r="Y10087" s="402"/>
      <c r="Z10087" s="402"/>
    </row>
    <row r="10088" spans="23:26" x14ac:dyDescent="0.2">
      <c r="W10088" s="402"/>
      <c r="X10088" s="402"/>
      <c r="Y10088" s="402"/>
      <c r="Z10088" s="402"/>
    </row>
    <row r="10089" spans="23:26" x14ac:dyDescent="0.2">
      <c r="W10089" s="402"/>
      <c r="X10089" s="402"/>
      <c r="Y10089" s="402"/>
      <c r="Z10089" s="402"/>
    </row>
    <row r="10090" spans="23:26" x14ac:dyDescent="0.2">
      <c r="W10090" s="402"/>
      <c r="X10090" s="402"/>
      <c r="Y10090" s="402"/>
      <c r="Z10090" s="402"/>
    </row>
    <row r="10091" spans="23:26" x14ac:dyDescent="0.2">
      <c r="W10091" s="402"/>
      <c r="X10091" s="402"/>
      <c r="Y10091" s="402"/>
      <c r="Z10091" s="402"/>
    </row>
    <row r="10092" spans="23:26" x14ac:dyDescent="0.2">
      <c r="W10092" s="402"/>
      <c r="X10092" s="402"/>
      <c r="Y10092" s="402"/>
      <c r="Z10092" s="402"/>
    </row>
    <row r="10093" spans="23:26" x14ac:dyDescent="0.2">
      <c r="W10093" s="402"/>
      <c r="X10093" s="402"/>
      <c r="Y10093" s="402"/>
      <c r="Z10093" s="402"/>
    </row>
    <row r="10094" spans="23:26" x14ac:dyDescent="0.2">
      <c r="W10094" s="402"/>
      <c r="X10094" s="402"/>
      <c r="Y10094" s="402"/>
      <c r="Z10094" s="402"/>
    </row>
    <row r="10095" spans="23:26" x14ac:dyDescent="0.2">
      <c r="W10095" s="402"/>
      <c r="X10095" s="402"/>
      <c r="Y10095" s="402"/>
      <c r="Z10095" s="402"/>
    </row>
    <row r="10096" spans="23:26" x14ac:dyDescent="0.2">
      <c r="W10096" s="402"/>
      <c r="X10096" s="402"/>
      <c r="Y10096" s="402"/>
      <c r="Z10096" s="402"/>
    </row>
    <row r="10097" spans="23:26" x14ac:dyDescent="0.2">
      <c r="W10097" s="402"/>
      <c r="X10097" s="402"/>
      <c r="Y10097" s="402"/>
      <c r="Z10097" s="402"/>
    </row>
    <row r="10098" spans="23:26" x14ac:dyDescent="0.2">
      <c r="W10098" s="402"/>
      <c r="X10098" s="402"/>
      <c r="Y10098" s="402"/>
      <c r="Z10098" s="402"/>
    </row>
    <row r="10099" spans="23:26" x14ac:dyDescent="0.2">
      <c r="W10099" s="402"/>
      <c r="X10099" s="402"/>
      <c r="Y10099" s="402"/>
      <c r="Z10099" s="402"/>
    </row>
    <row r="10100" spans="23:26" x14ac:dyDescent="0.2">
      <c r="W10100" s="402"/>
      <c r="X10100" s="402"/>
      <c r="Y10100" s="402"/>
      <c r="Z10100" s="402"/>
    </row>
    <row r="10101" spans="23:26" x14ac:dyDescent="0.2">
      <c r="W10101" s="402"/>
      <c r="X10101" s="402"/>
      <c r="Y10101" s="402"/>
      <c r="Z10101" s="402"/>
    </row>
    <row r="10102" spans="23:26" x14ac:dyDescent="0.2">
      <c r="W10102" s="402"/>
      <c r="X10102" s="402"/>
      <c r="Y10102" s="402"/>
      <c r="Z10102" s="402"/>
    </row>
    <row r="10103" spans="23:26" x14ac:dyDescent="0.2">
      <c r="W10103" s="402"/>
      <c r="X10103" s="402"/>
      <c r="Y10103" s="402"/>
      <c r="Z10103" s="402"/>
    </row>
    <row r="10104" spans="23:26" x14ac:dyDescent="0.2">
      <c r="W10104" s="402"/>
      <c r="X10104" s="402"/>
      <c r="Y10104" s="402"/>
      <c r="Z10104" s="402"/>
    </row>
    <row r="10105" spans="23:26" x14ac:dyDescent="0.2">
      <c r="W10105" s="402"/>
      <c r="X10105" s="402"/>
      <c r="Y10105" s="402"/>
      <c r="Z10105" s="402"/>
    </row>
    <row r="10106" spans="23:26" x14ac:dyDescent="0.2">
      <c r="W10106" s="402"/>
      <c r="X10106" s="402"/>
      <c r="Y10106" s="402"/>
      <c r="Z10106" s="402"/>
    </row>
    <row r="10107" spans="23:26" x14ac:dyDescent="0.2">
      <c r="W10107" s="402"/>
      <c r="X10107" s="402"/>
      <c r="Y10107" s="402"/>
      <c r="Z10107" s="402"/>
    </row>
    <row r="10108" spans="23:26" x14ac:dyDescent="0.2">
      <c r="W10108" s="402"/>
      <c r="X10108" s="402"/>
      <c r="Y10108" s="402"/>
      <c r="Z10108" s="402"/>
    </row>
    <row r="10109" spans="23:26" x14ac:dyDescent="0.2">
      <c r="W10109" s="402"/>
      <c r="X10109" s="402"/>
      <c r="Y10109" s="402"/>
      <c r="Z10109" s="402"/>
    </row>
    <row r="10110" spans="23:26" x14ac:dyDescent="0.2">
      <c r="W10110" s="402"/>
      <c r="X10110" s="402"/>
      <c r="Y10110" s="402"/>
      <c r="Z10110" s="402"/>
    </row>
    <row r="10111" spans="23:26" x14ac:dyDescent="0.2">
      <c r="W10111" s="402"/>
      <c r="X10111" s="402"/>
      <c r="Y10111" s="402"/>
      <c r="Z10111" s="402"/>
    </row>
    <row r="10112" spans="23:26" x14ac:dyDescent="0.2">
      <c r="W10112" s="402"/>
      <c r="X10112" s="402"/>
      <c r="Y10112" s="402"/>
      <c r="Z10112" s="402"/>
    </row>
    <row r="10113" spans="23:26" x14ac:dyDescent="0.2">
      <c r="W10113" s="402"/>
      <c r="X10113" s="402"/>
      <c r="Y10113" s="402"/>
      <c r="Z10113" s="402"/>
    </row>
    <row r="10114" spans="23:26" x14ac:dyDescent="0.2">
      <c r="W10114" s="402"/>
      <c r="X10114" s="402"/>
      <c r="Y10114" s="402"/>
      <c r="Z10114" s="402"/>
    </row>
    <row r="10115" spans="23:26" x14ac:dyDescent="0.2">
      <c r="W10115" s="402"/>
      <c r="X10115" s="402"/>
      <c r="Y10115" s="402"/>
      <c r="Z10115" s="402"/>
    </row>
    <row r="10116" spans="23:26" x14ac:dyDescent="0.2">
      <c r="W10116" s="402"/>
      <c r="X10116" s="402"/>
      <c r="Y10116" s="402"/>
      <c r="Z10116" s="402"/>
    </row>
    <row r="10117" spans="23:26" x14ac:dyDescent="0.2">
      <c r="W10117" s="402"/>
      <c r="X10117" s="402"/>
      <c r="Y10117" s="402"/>
      <c r="Z10117" s="402"/>
    </row>
    <row r="10118" spans="23:26" x14ac:dyDescent="0.2">
      <c r="W10118" s="402"/>
      <c r="X10118" s="402"/>
      <c r="Y10118" s="402"/>
      <c r="Z10118" s="402"/>
    </row>
    <row r="10119" spans="23:26" x14ac:dyDescent="0.2">
      <c r="W10119" s="402"/>
      <c r="X10119" s="402"/>
      <c r="Y10119" s="402"/>
      <c r="Z10119" s="402"/>
    </row>
    <row r="10120" spans="23:26" x14ac:dyDescent="0.2">
      <c r="W10120" s="402"/>
      <c r="X10120" s="402"/>
      <c r="Y10120" s="402"/>
      <c r="Z10120" s="402"/>
    </row>
    <row r="10121" spans="23:26" x14ac:dyDescent="0.2">
      <c r="W10121" s="402"/>
      <c r="X10121" s="402"/>
      <c r="Y10121" s="402"/>
      <c r="Z10121" s="402"/>
    </row>
    <row r="10122" spans="23:26" x14ac:dyDescent="0.2">
      <c r="W10122" s="402"/>
      <c r="X10122" s="402"/>
      <c r="Y10122" s="402"/>
      <c r="Z10122" s="402"/>
    </row>
    <row r="10123" spans="23:26" x14ac:dyDescent="0.2">
      <c r="W10123" s="402"/>
      <c r="X10123" s="402"/>
      <c r="Y10123" s="402"/>
      <c r="Z10123" s="402"/>
    </row>
    <row r="10124" spans="23:26" x14ac:dyDescent="0.2">
      <c r="W10124" s="402"/>
      <c r="X10124" s="402"/>
      <c r="Y10124" s="402"/>
      <c r="Z10124" s="402"/>
    </row>
    <row r="10125" spans="23:26" x14ac:dyDescent="0.2">
      <c r="W10125" s="402"/>
      <c r="X10125" s="402"/>
      <c r="Y10125" s="402"/>
      <c r="Z10125" s="402"/>
    </row>
    <row r="10126" spans="23:26" x14ac:dyDescent="0.2">
      <c r="W10126" s="402"/>
      <c r="X10126" s="402"/>
      <c r="Y10126" s="402"/>
      <c r="Z10126" s="402"/>
    </row>
    <row r="10127" spans="23:26" x14ac:dyDescent="0.2">
      <c r="W10127" s="402"/>
      <c r="X10127" s="402"/>
      <c r="Y10127" s="402"/>
      <c r="Z10127" s="402"/>
    </row>
    <row r="10128" spans="23:26" x14ac:dyDescent="0.2">
      <c r="W10128" s="402"/>
      <c r="X10128" s="402"/>
      <c r="Y10128" s="402"/>
      <c r="Z10128" s="402"/>
    </row>
    <row r="10129" spans="23:26" x14ac:dyDescent="0.2">
      <c r="W10129" s="402"/>
      <c r="X10129" s="402"/>
      <c r="Y10129" s="402"/>
      <c r="Z10129" s="402"/>
    </row>
    <row r="10130" spans="23:26" x14ac:dyDescent="0.2">
      <c r="W10130" s="402"/>
      <c r="X10130" s="402"/>
      <c r="Y10130" s="402"/>
      <c r="Z10130" s="402"/>
    </row>
    <row r="10131" spans="23:26" x14ac:dyDescent="0.2">
      <c r="W10131" s="402"/>
      <c r="X10131" s="402"/>
      <c r="Y10131" s="402"/>
      <c r="Z10131" s="402"/>
    </row>
    <row r="10132" spans="23:26" x14ac:dyDescent="0.2">
      <c r="W10132" s="402"/>
      <c r="X10132" s="402"/>
      <c r="Y10132" s="402"/>
      <c r="Z10132" s="402"/>
    </row>
    <row r="10133" spans="23:26" x14ac:dyDescent="0.2">
      <c r="W10133" s="402"/>
      <c r="X10133" s="402"/>
      <c r="Y10133" s="402"/>
      <c r="Z10133" s="402"/>
    </row>
    <row r="10134" spans="23:26" x14ac:dyDescent="0.2">
      <c r="W10134" s="402"/>
      <c r="X10134" s="402"/>
      <c r="Y10134" s="402"/>
      <c r="Z10134" s="402"/>
    </row>
    <row r="10135" spans="23:26" x14ac:dyDescent="0.2">
      <c r="W10135" s="402"/>
      <c r="X10135" s="402"/>
      <c r="Y10135" s="402"/>
      <c r="Z10135" s="402"/>
    </row>
    <row r="10136" spans="23:26" x14ac:dyDescent="0.2">
      <c r="W10136" s="402"/>
      <c r="X10136" s="402"/>
      <c r="Y10136" s="402"/>
      <c r="Z10136" s="402"/>
    </row>
    <row r="10137" spans="23:26" x14ac:dyDescent="0.2">
      <c r="W10137" s="402"/>
      <c r="X10137" s="402"/>
      <c r="Y10137" s="402"/>
      <c r="Z10137" s="402"/>
    </row>
    <row r="10138" spans="23:26" x14ac:dyDescent="0.2">
      <c r="W10138" s="402"/>
      <c r="X10138" s="402"/>
      <c r="Y10138" s="402"/>
      <c r="Z10138" s="402"/>
    </row>
    <row r="10139" spans="23:26" x14ac:dyDescent="0.2">
      <c r="W10139" s="402"/>
      <c r="X10139" s="402"/>
      <c r="Y10139" s="402"/>
      <c r="Z10139" s="402"/>
    </row>
    <row r="10140" spans="23:26" x14ac:dyDescent="0.2">
      <c r="W10140" s="402"/>
      <c r="X10140" s="402"/>
      <c r="Y10140" s="402"/>
      <c r="Z10140" s="402"/>
    </row>
    <row r="10141" spans="23:26" x14ac:dyDescent="0.2">
      <c r="W10141" s="402"/>
      <c r="X10141" s="402"/>
      <c r="Y10141" s="402"/>
      <c r="Z10141" s="402"/>
    </row>
    <row r="10142" spans="23:26" x14ac:dyDescent="0.2">
      <c r="W10142" s="402"/>
      <c r="X10142" s="402"/>
      <c r="Y10142" s="402"/>
      <c r="Z10142" s="402"/>
    </row>
    <row r="10143" spans="23:26" x14ac:dyDescent="0.2">
      <c r="W10143" s="402"/>
      <c r="X10143" s="402"/>
      <c r="Y10143" s="402"/>
      <c r="Z10143" s="402"/>
    </row>
    <row r="10144" spans="23:26" x14ac:dyDescent="0.2">
      <c r="W10144" s="402"/>
      <c r="X10144" s="402"/>
      <c r="Y10144" s="402"/>
      <c r="Z10144" s="402"/>
    </row>
    <row r="10145" spans="23:26" x14ac:dyDescent="0.2">
      <c r="W10145" s="402"/>
      <c r="X10145" s="402"/>
      <c r="Y10145" s="402"/>
      <c r="Z10145" s="402"/>
    </row>
    <row r="10146" spans="23:26" x14ac:dyDescent="0.2">
      <c r="W10146" s="402"/>
      <c r="X10146" s="402"/>
      <c r="Y10146" s="402"/>
      <c r="Z10146" s="402"/>
    </row>
    <row r="10147" spans="23:26" x14ac:dyDescent="0.2">
      <c r="W10147" s="402"/>
      <c r="X10147" s="402"/>
      <c r="Y10147" s="402"/>
      <c r="Z10147" s="402"/>
    </row>
    <row r="10148" spans="23:26" x14ac:dyDescent="0.2">
      <c r="W10148" s="402"/>
      <c r="X10148" s="402"/>
      <c r="Y10148" s="402"/>
      <c r="Z10148" s="402"/>
    </row>
    <row r="10149" spans="23:26" x14ac:dyDescent="0.2">
      <c r="W10149" s="402"/>
      <c r="X10149" s="402"/>
      <c r="Y10149" s="402"/>
      <c r="Z10149" s="402"/>
    </row>
    <row r="10150" spans="23:26" x14ac:dyDescent="0.2">
      <c r="W10150" s="402"/>
      <c r="X10150" s="402"/>
      <c r="Y10150" s="402"/>
      <c r="Z10150" s="402"/>
    </row>
    <row r="10151" spans="23:26" x14ac:dyDescent="0.2">
      <c r="W10151" s="402"/>
      <c r="X10151" s="402"/>
      <c r="Y10151" s="402"/>
      <c r="Z10151" s="402"/>
    </row>
    <row r="10152" spans="23:26" x14ac:dyDescent="0.2">
      <c r="W10152" s="402"/>
      <c r="X10152" s="402"/>
      <c r="Y10152" s="402"/>
      <c r="Z10152" s="402"/>
    </row>
    <row r="10153" spans="23:26" x14ac:dyDescent="0.2">
      <c r="W10153" s="402"/>
      <c r="X10153" s="402"/>
      <c r="Y10153" s="402"/>
      <c r="Z10153" s="402"/>
    </row>
    <row r="10154" spans="23:26" x14ac:dyDescent="0.2">
      <c r="W10154" s="402"/>
      <c r="X10154" s="402"/>
      <c r="Y10154" s="402"/>
      <c r="Z10154" s="402"/>
    </row>
    <row r="10155" spans="23:26" x14ac:dyDescent="0.2">
      <c r="W10155" s="402"/>
      <c r="X10155" s="402"/>
      <c r="Y10155" s="402"/>
      <c r="Z10155" s="402"/>
    </row>
    <row r="10156" spans="23:26" x14ac:dyDescent="0.2">
      <c r="W10156" s="402"/>
      <c r="X10156" s="402"/>
      <c r="Y10156" s="402"/>
      <c r="Z10156" s="402"/>
    </row>
    <row r="10157" spans="23:26" x14ac:dyDescent="0.2">
      <c r="W10157" s="402"/>
      <c r="X10157" s="402"/>
      <c r="Y10157" s="402"/>
      <c r="Z10157" s="402"/>
    </row>
    <row r="10158" spans="23:26" x14ac:dyDescent="0.2">
      <c r="W10158" s="402"/>
      <c r="X10158" s="402"/>
      <c r="Y10158" s="402"/>
      <c r="Z10158" s="402"/>
    </row>
    <row r="10159" spans="23:26" x14ac:dyDescent="0.2">
      <c r="W10159" s="402"/>
      <c r="X10159" s="402"/>
      <c r="Y10159" s="402"/>
      <c r="Z10159" s="402"/>
    </row>
    <row r="10160" spans="23:26" x14ac:dyDescent="0.2">
      <c r="W10160" s="402"/>
      <c r="X10160" s="402"/>
      <c r="Y10160" s="402"/>
      <c r="Z10160" s="402"/>
    </row>
    <row r="10161" spans="23:26" x14ac:dyDescent="0.2">
      <c r="W10161" s="402"/>
      <c r="X10161" s="402"/>
      <c r="Y10161" s="402"/>
      <c r="Z10161" s="402"/>
    </row>
    <row r="10162" spans="23:26" x14ac:dyDescent="0.2">
      <c r="W10162" s="402"/>
      <c r="X10162" s="402"/>
      <c r="Y10162" s="402"/>
      <c r="Z10162" s="402"/>
    </row>
    <row r="10163" spans="23:26" x14ac:dyDescent="0.2">
      <c r="W10163" s="402"/>
      <c r="X10163" s="402"/>
      <c r="Y10163" s="402"/>
      <c r="Z10163" s="402"/>
    </row>
    <row r="10164" spans="23:26" x14ac:dyDescent="0.2">
      <c r="W10164" s="402"/>
      <c r="X10164" s="402"/>
      <c r="Y10164" s="402"/>
      <c r="Z10164" s="402"/>
    </row>
    <row r="10165" spans="23:26" x14ac:dyDescent="0.2">
      <c r="W10165" s="402"/>
      <c r="X10165" s="402"/>
      <c r="Y10165" s="402"/>
      <c r="Z10165" s="402"/>
    </row>
    <row r="10166" spans="23:26" x14ac:dyDescent="0.2">
      <c r="W10166" s="402"/>
      <c r="X10166" s="402"/>
      <c r="Y10166" s="402"/>
      <c r="Z10166" s="402"/>
    </row>
    <row r="10167" spans="23:26" x14ac:dyDescent="0.2">
      <c r="W10167" s="402"/>
      <c r="X10167" s="402"/>
      <c r="Y10167" s="402"/>
      <c r="Z10167" s="402"/>
    </row>
    <row r="10168" spans="23:26" x14ac:dyDescent="0.2">
      <c r="W10168" s="402"/>
      <c r="X10168" s="402"/>
      <c r="Y10168" s="402"/>
      <c r="Z10168" s="402"/>
    </row>
    <row r="10169" spans="23:26" x14ac:dyDescent="0.2">
      <c r="W10169" s="402"/>
      <c r="X10169" s="402"/>
      <c r="Y10169" s="402"/>
      <c r="Z10169" s="402"/>
    </row>
    <row r="10170" spans="23:26" x14ac:dyDescent="0.2">
      <c r="W10170" s="402"/>
      <c r="X10170" s="402"/>
      <c r="Y10170" s="402"/>
      <c r="Z10170" s="402"/>
    </row>
    <row r="10171" spans="23:26" x14ac:dyDescent="0.2">
      <c r="W10171" s="402"/>
      <c r="X10171" s="402"/>
      <c r="Y10171" s="402"/>
      <c r="Z10171" s="402"/>
    </row>
    <row r="10172" spans="23:26" x14ac:dyDescent="0.2">
      <c r="W10172" s="402"/>
      <c r="X10172" s="402"/>
      <c r="Y10172" s="402"/>
      <c r="Z10172" s="402"/>
    </row>
    <row r="10173" spans="23:26" x14ac:dyDescent="0.2">
      <c r="W10173" s="402"/>
      <c r="X10173" s="402"/>
      <c r="Y10173" s="402"/>
      <c r="Z10173" s="402"/>
    </row>
    <row r="10174" spans="23:26" x14ac:dyDescent="0.2">
      <c r="W10174" s="402"/>
      <c r="X10174" s="402"/>
      <c r="Y10174" s="402"/>
      <c r="Z10174" s="402"/>
    </row>
    <row r="10175" spans="23:26" x14ac:dyDescent="0.2">
      <c r="W10175" s="402"/>
      <c r="X10175" s="402"/>
      <c r="Y10175" s="402"/>
      <c r="Z10175" s="402"/>
    </row>
    <row r="10176" spans="23:26" x14ac:dyDescent="0.2">
      <c r="W10176" s="402"/>
      <c r="X10176" s="402"/>
      <c r="Y10176" s="402"/>
      <c r="Z10176" s="402"/>
    </row>
    <row r="10177" spans="23:26" x14ac:dyDescent="0.2">
      <c r="W10177" s="402"/>
      <c r="X10177" s="402"/>
      <c r="Y10177" s="402"/>
      <c r="Z10177" s="402"/>
    </row>
    <row r="10178" spans="23:26" x14ac:dyDescent="0.2">
      <c r="W10178" s="402"/>
      <c r="X10178" s="402"/>
      <c r="Y10178" s="402"/>
      <c r="Z10178" s="402"/>
    </row>
    <row r="10179" spans="23:26" x14ac:dyDescent="0.2">
      <c r="W10179" s="402"/>
      <c r="X10179" s="402"/>
      <c r="Y10179" s="402"/>
      <c r="Z10179" s="402"/>
    </row>
    <row r="10180" spans="23:26" x14ac:dyDescent="0.2">
      <c r="W10180" s="402"/>
      <c r="X10180" s="402"/>
      <c r="Y10180" s="402"/>
      <c r="Z10180" s="402"/>
    </row>
    <row r="10181" spans="23:26" x14ac:dyDescent="0.2">
      <c r="W10181" s="402"/>
      <c r="X10181" s="402"/>
      <c r="Y10181" s="402"/>
      <c r="Z10181" s="402"/>
    </row>
    <row r="10182" spans="23:26" x14ac:dyDescent="0.2">
      <c r="W10182" s="402"/>
      <c r="X10182" s="402"/>
      <c r="Y10182" s="402"/>
      <c r="Z10182" s="402"/>
    </row>
    <row r="10183" spans="23:26" x14ac:dyDescent="0.2">
      <c r="W10183" s="402"/>
      <c r="X10183" s="402"/>
      <c r="Y10183" s="402"/>
      <c r="Z10183" s="402"/>
    </row>
    <row r="10184" spans="23:26" x14ac:dyDescent="0.2">
      <c r="W10184" s="402"/>
      <c r="X10184" s="402"/>
      <c r="Y10184" s="402"/>
      <c r="Z10184" s="402"/>
    </row>
    <row r="10185" spans="23:26" x14ac:dyDescent="0.2">
      <c r="W10185" s="402"/>
      <c r="X10185" s="402"/>
      <c r="Y10185" s="402"/>
      <c r="Z10185" s="402"/>
    </row>
    <row r="10186" spans="23:26" x14ac:dyDescent="0.2">
      <c r="W10186" s="402"/>
      <c r="X10186" s="402"/>
      <c r="Y10186" s="402"/>
      <c r="Z10186" s="402"/>
    </row>
    <row r="10187" spans="23:26" x14ac:dyDescent="0.2">
      <c r="W10187" s="402"/>
      <c r="X10187" s="402"/>
      <c r="Y10187" s="402"/>
      <c r="Z10187" s="402"/>
    </row>
    <row r="10188" spans="23:26" x14ac:dyDescent="0.2">
      <c r="W10188" s="402"/>
      <c r="X10188" s="402"/>
      <c r="Y10188" s="402"/>
      <c r="Z10188" s="402"/>
    </row>
    <row r="10189" spans="23:26" x14ac:dyDescent="0.2">
      <c r="W10189" s="402"/>
      <c r="X10189" s="402"/>
      <c r="Y10189" s="402"/>
      <c r="Z10189" s="402"/>
    </row>
    <row r="10190" spans="23:26" x14ac:dyDescent="0.2">
      <c r="W10190" s="402"/>
      <c r="X10190" s="402"/>
      <c r="Y10190" s="402"/>
      <c r="Z10190" s="402"/>
    </row>
    <row r="10191" spans="23:26" x14ac:dyDescent="0.2">
      <c r="W10191" s="402"/>
      <c r="X10191" s="402"/>
      <c r="Y10191" s="402"/>
      <c r="Z10191" s="402"/>
    </row>
    <row r="10192" spans="23:26" x14ac:dyDescent="0.2">
      <c r="W10192" s="402"/>
      <c r="X10192" s="402"/>
      <c r="Y10192" s="402"/>
      <c r="Z10192" s="402"/>
    </row>
    <row r="10193" spans="23:26" x14ac:dyDescent="0.2">
      <c r="W10193" s="402"/>
      <c r="X10193" s="402"/>
      <c r="Y10193" s="402"/>
      <c r="Z10193" s="402"/>
    </row>
    <row r="10194" spans="23:26" x14ac:dyDescent="0.2">
      <c r="W10194" s="402"/>
      <c r="X10194" s="402"/>
      <c r="Y10194" s="402"/>
      <c r="Z10194" s="402"/>
    </row>
    <row r="10195" spans="23:26" x14ac:dyDescent="0.2">
      <c r="W10195" s="402"/>
      <c r="X10195" s="402"/>
      <c r="Y10195" s="402"/>
      <c r="Z10195" s="402"/>
    </row>
    <row r="10196" spans="23:26" x14ac:dyDescent="0.2">
      <c r="W10196" s="402"/>
      <c r="X10196" s="402"/>
      <c r="Y10196" s="402"/>
      <c r="Z10196" s="402"/>
    </row>
    <row r="10197" spans="23:26" x14ac:dyDescent="0.2">
      <c r="W10197" s="402"/>
      <c r="X10197" s="402"/>
      <c r="Y10197" s="402"/>
      <c r="Z10197" s="402"/>
    </row>
    <row r="10198" spans="23:26" x14ac:dyDescent="0.2">
      <c r="W10198" s="402"/>
      <c r="X10198" s="402"/>
      <c r="Y10198" s="402"/>
      <c r="Z10198" s="402"/>
    </row>
    <row r="10199" spans="23:26" x14ac:dyDescent="0.2">
      <c r="W10199" s="402"/>
      <c r="X10199" s="402"/>
      <c r="Y10199" s="402"/>
      <c r="Z10199" s="402"/>
    </row>
    <row r="10200" spans="23:26" x14ac:dyDescent="0.2">
      <c r="W10200" s="402"/>
      <c r="X10200" s="402"/>
      <c r="Y10200" s="402"/>
      <c r="Z10200" s="402"/>
    </row>
    <row r="10201" spans="23:26" x14ac:dyDescent="0.2">
      <c r="W10201" s="402"/>
      <c r="X10201" s="402"/>
      <c r="Y10201" s="402"/>
      <c r="Z10201" s="402"/>
    </row>
    <row r="10202" spans="23:26" x14ac:dyDescent="0.2">
      <c r="W10202" s="402"/>
      <c r="X10202" s="402"/>
      <c r="Y10202" s="402"/>
      <c r="Z10202" s="402"/>
    </row>
    <row r="10203" spans="23:26" x14ac:dyDescent="0.2">
      <c r="W10203" s="402"/>
      <c r="X10203" s="402"/>
      <c r="Y10203" s="402"/>
      <c r="Z10203" s="402"/>
    </row>
    <row r="10204" spans="23:26" x14ac:dyDescent="0.2">
      <c r="W10204" s="402"/>
      <c r="X10204" s="402"/>
      <c r="Y10204" s="402"/>
      <c r="Z10204" s="402"/>
    </row>
    <row r="10205" spans="23:26" x14ac:dyDescent="0.2">
      <c r="W10205" s="402"/>
      <c r="X10205" s="402"/>
      <c r="Y10205" s="402"/>
      <c r="Z10205" s="402"/>
    </row>
    <row r="10206" spans="23:26" x14ac:dyDescent="0.2">
      <c r="W10206" s="402"/>
      <c r="X10206" s="402"/>
      <c r="Y10206" s="402"/>
      <c r="Z10206" s="402"/>
    </row>
    <row r="10207" spans="23:26" x14ac:dyDescent="0.2">
      <c r="W10207" s="402"/>
      <c r="X10207" s="402"/>
      <c r="Y10207" s="402"/>
      <c r="Z10207" s="402"/>
    </row>
    <row r="10208" spans="23:26" x14ac:dyDescent="0.2">
      <c r="W10208" s="402"/>
      <c r="X10208" s="402"/>
      <c r="Y10208" s="402"/>
      <c r="Z10208" s="402"/>
    </row>
    <row r="10209" spans="23:26" x14ac:dyDescent="0.2">
      <c r="W10209" s="402"/>
      <c r="X10209" s="402"/>
      <c r="Y10209" s="402"/>
      <c r="Z10209" s="402"/>
    </row>
    <row r="10210" spans="23:26" x14ac:dyDescent="0.2">
      <c r="W10210" s="402"/>
      <c r="X10210" s="402"/>
      <c r="Y10210" s="402"/>
      <c r="Z10210" s="402"/>
    </row>
    <row r="10211" spans="23:26" x14ac:dyDescent="0.2">
      <c r="W10211" s="402"/>
      <c r="X10211" s="402"/>
      <c r="Y10211" s="402"/>
      <c r="Z10211" s="402"/>
    </row>
    <row r="10212" spans="23:26" x14ac:dyDescent="0.2">
      <c r="W10212" s="402"/>
      <c r="X10212" s="402"/>
      <c r="Y10212" s="402"/>
      <c r="Z10212" s="402"/>
    </row>
    <row r="10213" spans="23:26" x14ac:dyDescent="0.2">
      <c r="W10213" s="402"/>
      <c r="X10213" s="402"/>
      <c r="Y10213" s="402"/>
      <c r="Z10213" s="402"/>
    </row>
    <row r="10214" spans="23:26" x14ac:dyDescent="0.2">
      <c r="W10214" s="402"/>
      <c r="X10214" s="402"/>
      <c r="Y10214" s="402"/>
      <c r="Z10214" s="402"/>
    </row>
    <row r="10215" spans="23:26" x14ac:dyDescent="0.2">
      <c r="W10215" s="402"/>
      <c r="X10215" s="402"/>
      <c r="Y10215" s="402"/>
      <c r="Z10215" s="402"/>
    </row>
    <row r="10216" spans="23:26" x14ac:dyDescent="0.2">
      <c r="W10216" s="402"/>
      <c r="X10216" s="402"/>
      <c r="Y10216" s="402"/>
      <c r="Z10216" s="402"/>
    </row>
    <row r="10217" spans="23:26" x14ac:dyDescent="0.2">
      <c r="W10217" s="402"/>
      <c r="X10217" s="402"/>
      <c r="Y10217" s="402"/>
      <c r="Z10217" s="402"/>
    </row>
    <row r="10218" spans="23:26" x14ac:dyDescent="0.2">
      <c r="W10218" s="402"/>
      <c r="X10218" s="402"/>
      <c r="Y10218" s="402"/>
      <c r="Z10218" s="402"/>
    </row>
    <row r="10219" spans="23:26" x14ac:dyDescent="0.2">
      <c r="W10219" s="402"/>
      <c r="X10219" s="402"/>
      <c r="Y10219" s="402"/>
      <c r="Z10219" s="402"/>
    </row>
    <row r="10220" spans="23:26" x14ac:dyDescent="0.2">
      <c r="W10220" s="402"/>
      <c r="X10220" s="402"/>
      <c r="Y10220" s="402"/>
      <c r="Z10220" s="402"/>
    </row>
    <row r="10221" spans="23:26" x14ac:dyDescent="0.2">
      <c r="W10221" s="402"/>
      <c r="X10221" s="402"/>
      <c r="Y10221" s="402"/>
      <c r="Z10221" s="402"/>
    </row>
    <row r="10222" spans="23:26" x14ac:dyDescent="0.2">
      <c r="W10222" s="402"/>
      <c r="X10222" s="402"/>
      <c r="Y10222" s="402"/>
      <c r="Z10222" s="402"/>
    </row>
    <row r="10223" spans="23:26" x14ac:dyDescent="0.2">
      <c r="W10223" s="402"/>
      <c r="X10223" s="402"/>
      <c r="Y10223" s="402"/>
      <c r="Z10223" s="402"/>
    </row>
    <row r="10224" spans="23:26" x14ac:dyDescent="0.2">
      <c r="W10224" s="402"/>
      <c r="X10224" s="402"/>
      <c r="Y10224" s="402"/>
      <c r="Z10224" s="402"/>
    </row>
    <row r="10225" spans="23:26" x14ac:dyDescent="0.2">
      <c r="W10225" s="402"/>
      <c r="X10225" s="402"/>
      <c r="Y10225" s="402"/>
      <c r="Z10225" s="402"/>
    </row>
    <row r="10226" spans="23:26" x14ac:dyDescent="0.2">
      <c r="W10226" s="402"/>
      <c r="X10226" s="402"/>
      <c r="Y10226" s="402"/>
      <c r="Z10226" s="402"/>
    </row>
    <row r="10227" spans="23:26" x14ac:dyDescent="0.2">
      <c r="W10227" s="402"/>
      <c r="X10227" s="402"/>
      <c r="Y10227" s="402"/>
      <c r="Z10227" s="402"/>
    </row>
    <row r="10228" spans="23:26" x14ac:dyDescent="0.2">
      <c r="W10228" s="402"/>
      <c r="X10228" s="402"/>
      <c r="Y10228" s="402"/>
      <c r="Z10228" s="402"/>
    </row>
    <row r="10229" spans="23:26" x14ac:dyDescent="0.2">
      <c r="W10229" s="402"/>
      <c r="X10229" s="402"/>
      <c r="Y10229" s="402"/>
      <c r="Z10229" s="402"/>
    </row>
    <row r="10230" spans="23:26" x14ac:dyDescent="0.2">
      <c r="W10230" s="402"/>
      <c r="X10230" s="402"/>
      <c r="Y10230" s="402"/>
      <c r="Z10230" s="402"/>
    </row>
    <row r="10231" spans="23:26" x14ac:dyDescent="0.2">
      <c r="W10231" s="402"/>
      <c r="X10231" s="402"/>
      <c r="Y10231" s="402"/>
      <c r="Z10231" s="402"/>
    </row>
    <row r="10232" spans="23:26" x14ac:dyDescent="0.2">
      <c r="W10232" s="402"/>
      <c r="X10232" s="402"/>
      <c r="Y10232" s="402"/>
      <c r="Z10232" s="402"/>
    </row>
    <row r="10233" spans="23:26" x14ac:dyDescent="0.2">
      <c r="W10233" s="402"/>
      <c r="X10233" s="402"/>
      <c r="Y10233" s="402"/>
      <c r="Z10233" s="402"/>
    </row>
    <row r="10234" spans="23:26" x14ac:dyDescent="0.2">
      <c r="W10234" s="402"/>
      <c r="X10234" s="402"/>
      <c r="Y10234" s="402"/>
      <c r="Z10234" s="402"/>
    </row>
    <row r="10235" spans="23:26" x14ac:dyDescent="0.2">
      <c r="W10235" s="402"/>
      <c r="X10235" s="402"/>
      <c r="Y10235" s="402"/>
      <c r="Z10235" s="402"/>
    </row>
    <row r="10236" spans="23:26" x14ac:dyDescent="0.2">
      <c r="W10236" s="402"/>
      <c r="X10236" s="402"/>
      <c r="Y10236" s="402"/>
      <c r="Z10236" s="402"/>
    </row>
    <row r="10237" spans="23:26" x14ac:dyDescent="0.2">
      <c r="W10237" s="402"/>
      <c r="X10237" s="402"/>
      <c r="Y10237" s="402"/>
      <c r="Z10237" s="402"/>
    </row>
    <row r="10238" spans="23:26" x14ac:dyDescent="0.2">
      <c r="W10238" s="402"/>
      <c r="X10238" s="402"/>
      <c r="Y10238" s="402"/>
      <c r="Z10238" s="402"/>
    </row>
    <row r="10239" spans="23:26" x14ac:dyDescent="0.2">
      <c r="W10239" s="402"/>
      <c r="X10239" s="402"/>
      <c r="Y10239" s="402"/>
      <c r="Z10239" s="402"/>
    </row>
    <row r="10240" spans="23:26" x14ac:dyDescent="0.2">
      <c r="W10240" s="402"/>
      <c r="X10240" s="402"/>
      <c r="Y10240" s="402"/>
      <c r="Z10240" s="402"/>
    </row>
    <row r="10241" spans="23:26" x14ac:dyDescent="0.2">
      <c r="W10241" s="402"/>
      <c r="X10241" s="402"/>
      <c r="Y10241" s="402"/>
      <c r="Z10241" s="402"/>
    </row>
    <row r="10242" spans="23:26" x14ac:dyDescent="0.2">
      <c r="W10242" s="402"/>
      <c r="X10242" s="402"/>
      <c r="Y10242" s="402"/>
      <c r="Z10242" s="402"/>
    </row>
    <row r="10243" spans="23:26" x14ac:dyDescent="0.2">
      <c r="W10243" s="402"/>
      <c r="X10243" s="402"/>
      <c r="Y10243" s="402"/>
      <c r="Z10243" s="402"/>
    </row>
    <row r="10244" spans="23:26" x14ac:dyDescent="0.2">
      <c r="W10244" s="402"/>
      <c r="X10244" s="402"/>
      <c r="Y10244" s="402"/>
      <c r="Z10244" s="402"/>
    </row>
    <row r="10245" spans="23:26" x14ac:dyDescent="0.2">
      <c r="W10245" s="402"/>
      <c r="X10245" s="402"/>
      <c r="Y10245" s="402"/>
      <c r="Z10245" s="402"/>
    </row>
    <row r="10246" spans="23:26" x14ac:dyDescent="0.2">
      <c r="W10246" s="402"/>
      <c r="X10246" s="402"/>
      <c r="Y10246" s="402"/>
      <c r="Z10246" s="402"/>
    </row>
    <row r="10247" spans="23:26" x14ac:dyDescent="0.2">
      <c r="W10247" s="402"/>
      <c r="X10247" s="402"/>
      <c r="Y10247" s="402"/>
      <c r="Z10247" s="402"/>
    </row>
    <row r="10248" spans="23:26" x14ac:dyDescent="0.2">
      <c r="W10248" s="402"/>
      <c r="X10248" s="402"/>
      <c r="Y10248" s="402"/>
      <c r="Z10248" s="402"/>
    </row>
    <row r="10249" spans="23:26" x14ac:dyDescent="0.2">
      <c r="W10249" s="402"/>
      <c r="X10249" s="402"/>
      <c r="Y10249" s="402"/>
      <c r="Z10249" s="402"/>
    </row>
    <row r="10250" spans="23:26" x14ac:dyDescent="0.2">
      <c r="W10250" s="402"/>
      <c r="X10250" s="402"/>
      <c r="Y10250" s="402"/>
      <c r="Z10250" s="402"/>
    </row>
    <row r="10251" spans="23:26" x14ac:dyDescent="0.2">
      <c r="W10251" s="402"/>
      <c r="X10251" s="402"/>
      <c r="Y10251" s="402"/>
      <c r="Z10251" s="402"/>
    </row>
    <row r="10252" spans="23:26" x14ac:dyDescent="0.2">
      <c r="W10252" s="402"/>
      <c r="X10252" s="402"/>
      <c r="Y10252" s="402"/>
      <c r="Z10252" s="402"/>
    </row>
    <row r="10253" spans="23:26" x14ac:dyDescent="0.2">
      <c r="W10253" s="402"/>
      <c r="X10253" s="402"/>
      <c r="Y10253" s="402"/>
      <c r="Z10253" s="402"/>
    </row>
    <row r="10254" spans="23:26" x14ac:dyDescent="0.2">
      <c r="W10254" s="402"/>
      <c r="X10254" s="402"/>
      <c r="Y10254" s="402"/>
      <c r="Z10254" s="402"/>
    </row>
    <row r="10255" spans="23:26" x14ac:dyDescent="0.2">
      <c r="W10255" s="402"/>
      <c r="X10255" s="402"/>
      <c r="Y10255" s="402"/>
      <c r="Z10255" s="402"/>
    </row>
    <row r="10256" spans="23:26" x14ac:dyDescent="0.2">
      <c r="W10256" s="402"/>
      <c r="X10256" s="402"/>
      <c r="Y10256" s="402"/>
      <c r="Z10256" s="402"/>
    </row>
    <row r="10257" spans="23:26" x14ac:dyDescent="0.2">
      <c r="W10257" s="402"/>
      <c r="X10257" s="402"/>
      <c r="Y10257" s="402"/>
      <c r="Z10257" s="402"/>
    </row>
    <row r="10258" spans="23:26" x14ac:dyDescent="0.2">
      <c r="W10258" s="402"/>
      <c r="X10258" s="402"/>
      <c r="Y10258" s="402"/>
      <c r="Z10258" s="402"/>
    </row>
    <row r="10259" spans="23:26" x14ac:dyDescent="0.2">
      <c r="W10259" s="402"/>
      <c r="X10259" s="402"/>
      <c r="Y10259" s="402"/>
      <c r="Z10259" s="402"/>
    </row>
    <row r="10260" spans="23:26" x14ac:dyDescent="0.2">
      <c r="W10260" s="402"/>
      <c r="X10260" s="402"/>
      <c r="Y10260" s="402"/>
      <c r="Z10260" s="402"/>
    </row>
    <row r="10261" spans="23:26" x14ac:dyDescent="0.2">
      <c r="W10261" s="402"/>
      <c r="X10261" s="402"/>
      <c r="Y10261" s="402"/>
      <c r="Z10261" s="402"/>
    </row>
    <row r="10262" spans="23:26" x14ac:dyDescent="0.2">
      <c r="W10262" s="402"/>
      <c r="X10262" s="402"/>
      <c r="Y10262" s="402"/>
      <c r="Z10262" s="402"/>
    </row>
    <row r="10263" spans="23:26" x14ac:dyDescent="0.2">
      <c r="W10263" s="402"/>
      <c r="X10263" s="402"/>
      <c r="Y10263" s="402"/>
      <c r="Z10263" s="402"/>
    </row>
    <row r="10264" spans="23:26" x14ac:dyDescent="0.2">
      <c r="W10264" s="402"/>
      <c r="X10264" s="402"/>
      <c r="Y10264" s="402"/>
      <c r="Z10264" s="402"/>
    </row>
    <row r="10265" spans="23:26" x14ac:dyDescent="0.2">
      <c r="W10265" s="402"/>
      <c r="X10265" s="402"/>
      <c r="Y10265" s="402"/>
      <c r="Z10265" s="402"/>
    </row>
    <row r="10266" spans="23:26" x14ac:dyDescent="0.2">
      <c r="W10266" s="402"/>
      <c r="X10266" s="402"/>
      <c r="Y10266" s="402"/>
      <c r="Z10266" s="402"/>
    </row>
    <row r="10267" spans="23:26" x14ac:dyDescent="0.2">
      <c r="W10267" s="402"/>
      <c r="X10267" s="402"/>
      <c r="Y10267" s="402"/>
      <c r="Z10267" s="402"/>
    </row>
    <row r="10268" spans="23:26" x14ac:dyDescent="0.2">
      <c r="W10268" s="402"/>
      <c r="X10268" s="402"/>
      <c r="Y10268" s="402"/>
      <c r="Z10268" s="402"/>
    </row>
    <row r="10269" spans="23:26" x14ac:dyDescent="0.2">
      <c r="W10269" s="402"/>
      <c r="X10269" s="402"/>
      <c r="Y10269" s="402"/>
      <c r="Z10269" s="402"/>
    </row>
    <row r="10270" spans="23:26" x14ac:dyDescent="0.2">
      <c r="W10270" s="402"/>
      <c r="X10270" s="402"/>
      <c r="Y10270" s="402"/>
      <c r="Z10270" s="402"/>
    </row>
    <row r="10271" spans="23:26" x14ac:dyDescent="0.2">
      <c r="W10271" s="402"/>
      <c r="X10271" s="402"/>
      <c r="Y10271" s="402"/>
      <c r="Z10271" s="402"/>
    </row>
    <row r="10272" spans="23:26" x14ac:dyDescent="0.2">
      <c r="W10272" s="402"/>
      <c r="X10272" s="402"/>
      <c r="Y10272" s="402"/>
      <c r="Z10272" s="402"/>
    </row>
    <row r="10273" spans="23:26" x14ac:dyDescent="0.2">
      <c r="W10273" s="402"/>
      <c r="X10273" s="402"/>
      <c r="Y10273" s="402"/>
      <c r="Z10273" s="402"/>
    </row>
    <row r="10274" spans="23:26" x14ac:dyDescent="0.2">
      <c r="W10274" s="402"/>
      <c r="X10274" s="402"/>
      <c r="Y10274" s="402"/>
      <c r="Z10274" s="402"/>
    </row>
    <row r="10275" spans="23:26" x14ac:dyDescent="0.2">
      <c r="W10275" s="402"/>
      <c r="X10275" s="402"/>
      <c r="Y10275" s="402"/>
      <c r="Z10275" s="402"/>
    </row>
    <row r="10276" spans="23:26" x14ac:dyDescent="0.2">
      <c r="W10276" s="402"/>
      <c r="X10276" s="402"/>
      <c r="Y10276" s="402"/>
      <c r="Z10276" s="402"/>
    </row>
    <row r="10277" spans="23:26" x14ac:dyDescent="0.2">
      <c r="W10277" s="402"/>
      <c r="X10277" s="402"/>
      <c r="Y10277" s="402"/>
      <c r="Z10277" s="402"/>
    </row>
    <row r="10278" spans="23:26" x14ac:dyDescent="0.2">
      <c r="W10278" s="402"/>
      <c r="X10278" s="402"/>
      <c r="Y10278" s="402"/>
      <c r="Z10278" s="402"/>
    </row>
    <row r="10279" spans="23:26" x14ac:dyDescent="0.2">
      <c r="W10279" s="402"/>
      <c r="X10279" s="402"/>
      <c r="Y10279" s="402"/>
      <c r="Z10279" s="402"/>
    </row>
    <row r="10280" spans="23:26" x14ac:dyDescent="0.2">
      <c r="W10280" s="402"/>
      <c r="X10280" s="402"/>
      <c r="Y10280" s="402"/>
      <c r="Z10280" s="402"/>
    </row>
    <row r="10281" spans="23:26" x14ac:dyDescent="0.2">
      <c r="W10281" s="402"/>
      <c r="X10281" s="402"/>
      <c r="Y10281" s="402"/>
      <c r="Z10281" s="402"/>
    </row>
    <row r="10282" spans="23:26" x14ac:dyDescent="0.2">
      <c r="W10282" s="402"/>
      <c r="X10282" s="402"/>
      <c r="Y10282" s="402"/>
      <c r="Z10282" s="402"/>
    </row>
    <row r="10283" spans="23:26" x14ac:dyDescent="0.2">
      <c r="W10283" s="402"/>
      <c r="X10283" s="402"/>
      <c r="Y10283" s="402"/>
      <c r="Z10283" s="402"/>
    </row>
    <row r="10284" spans="23:26" x14ac:dyDescent="0.2">
      <c r="W10284" s="402"/>
      <c r="X10284" s="402"/>
      <c r="Y10284" s="402"/>
      <c r="Z10284" s="402"/>
    </row>
    <row r="10285" spans="23:26" x14ac:dyDescent="0.2">
      <c r="W10285" s="402"/>
      <c r="X10285" s="402"/>
      <c r="Y10285" s="402"/>
      <c r="Z10285" s="402"/>
    </row>
    <row r="10286" spans="23:26" x14ac:dyDescent="0.2">
      <c r="W10286" s="402"/>
      <c r="X10286" s="402"/>
      <c r="Y10286" s="402"/>
      <c r="Z10286" s="402"/>
    </row>
    <row r="10287" spans="23:26" x14ac:dyDescent="0.2">
      <c r="W10287" s="402"/>
      <c r="X10287" s="402"/>
      <c r="Y10287" s="402"/>
      <c r="Z10287" s="402"/>
    </row>
    <row r="10288" spans="23:26" x14ac:dyDescent="0.2">
      <c r="W10288" s="402"/>
      <c r="X10288" s="402"/>
      <c r="Y10288" s="402"/>
      <c r="Z10288" s="402"/>
    </row>
    <row r="10289" spans="23:26" x14ac:dyDescent="0.2">
      <c r="W10289" s="402"/>
      <c r="X10289" s="402"/>
      <c r="Y10289" s="402"/>
      <c r="Z10289" s="402"/>
    </row>
    <row r="10290" spans="23:26" x14ac:dyDescent="0.2">
      <c r="W10290" s="402"/>
      <c r="X10290" s="402"/>
      <c r="Y10290" s="402"/>
      <c r="Z10290" s="402"/>
    </row>
    <row r="10291" spans="23:26" x14ac:dyDescent="0.2">
      <c r="W10291" s="402"/>
      <c r="X10291" s="402"/>
      <c r="Y10291" s="402"/>
      <c r="Z10291" s="402"/>
    </row>
    <row r="10292" spans="23:26" x14ac:dyDescent="0.2">
      <c r="W10292" s="402"/>
      <c r="X10292" s="402"/>
      <c r="Y10292" s="402"/>
      <c r="Z10292" s="402"/>
    </row>
    <row r="10293" spans="23:26" x14ac:dyDescent="0.2">
      <c r="W10293" s="402"/>
      <c r="X10293" s="402"/>
      <c r="Y10293" s="402"/>
      <c r="Z10293" s="402"/>
    </row>
    <row r="10294" spans="23:26" x14ac:dyDescent="0.2">
      <c r="W10294" s="402"/>
      <c r="X10294" s="402"/>
      <c r="Y10294" s="402"/>
      <c r="Z10294" s="402"/>
    </row>
    <row r="10295" spans="23:26" x14ac:dyDescent="0.2">
      <c r="W10295" s="402"/>
      <c r="X10295" s="402"/>
      <c r="Y10295" s="402"/>
      <c r="Z10295" s="402"/>
    </row>
    <row r="10296" spans="23:26" x14ac:dyDescent="0.2">
      <c r="W10296" s="402"/>
      <c r="X10296" s="402"/>
      <c r="Y10296" s="402"/>
      <c r="Z10296" s="402"/>
    </row>
    <row r="10297" spans="23:26" x14ac:dyDescent="0.2">
      <c r="W10297" s="402"/>
      <c r="X10297" s="402"/>
      <c r="Y10297" s="402"/>
      <c r="Z10297" s="402"/>
    </row>
    <row r="10298" spans="23:26" x14ac:dyDescent="0.2">
      <c r="W10298" s="402"/>
      <c r="X10298" s="402"/>
      <c r="Y10298" s="402"/>
      <c r="Z10298" s="402"/>
    </row>
    <row r="10299" spans="23:26" x14ac:dyDescent="0.2">
      <c r="W10299" s="402"/>
      <c r="X10299" s="402"/>
      <c r="Y10299" s="402"/>
      <c r="Z10299" s="402"/>
    </row>
    <row r="10300" spans="23:26" x14ac:dyDescent="0.2">
      <c r="W10300" s="402"/>
      <c r="X10300" s="402"/>
      <c r="Y10300" s="402"/>
      <c r="Z10300" s="402"/>
    </row>
    <row r="10301" spans="23:26" x14ac:dyDescent="0.2">
      <c r="W10301" s="402"/>
      <c r="X10301" s="402"/>
      <c r="Y10301" s="402"/>
      <c r="Z10301" s="402"/>
    </row>
    <row r="10302" spans="23:26" x14ac:dyDescent="0.2">
      <c r="W10302" s="402"/>
      <c r="X10302" s="402"/>
      <c r="Y10302" s="402"/>
      <c r="Z10302" s="402"/>
    </row>
    <row r="10303" spans="23:26" x14ac:dyDescent="0.2">
      <c r="W10303" s="402"/>
      <c r="X10303" s="402"/>
      <c r="Y10303" s="402"/>
      <c r="Z10303" s="402"/>
    </row>
    <row r="10304" spans="23:26" x14ac:dyDescent="0.2">
      <c r="W10304" s="402"/>
      <c r="X10304" s="402"/>
      <c r="Y10304" s="402"/>
      <c r="Z10304" s="402"/>
    </row>
    <row r="10305" spans="23:26" x14ac:dyDescent="0.2">
      <c r="W10305" s="402"/>
      <c r="X10305" s="402"/>
      <c r="Y10305" s="402"/>
      <c r="Z10305" s="402"/>
    </row>
    <row r="10306" spans="23:26" x14ac:dyDescent="0.2">
      <c r="W10306" s="402"/>
      <c r="X10306" s="402"/>
      <c r="Y10306" s="402"/>
      <c r="Z10306" s="402"/>
    </row>
    <row r="10307" spans="23:26" x14ac:dyDescent="0.2">
      <c r="W10307" s="402"/>
      <c r="X10307" s="402"/>
      <c r="Y10307" s="402"/>
      <c r="Z10307" s="402"/>
    </row>
    <row r="10308" spans="23:26" x14ac:dyDescent="0.2">
      <c r="W10308" s="402"/>
      <c r="X10308" s="402"/>
      <c r="Y10308" s="402"/>
      <c r="Z10308" s="402"/>
    </row>
    <row r="10309" spans="23:26" x14ac:dyDescent="0.2">
      <c r="W10309" s="402"/>
      <c r="X10309" s="402"/>
      <c r="Y10309" s="402"/>
      <c r="Z10309" s="402"/>
    </row>
    <row r="10310" spans="23:26" x14ac:dyDescent="0.2">
      <c r="W10310" s="402"/>
      <c r="X10310" s="402"/>
      <c r="Y10310" s="402"/>
      <c r="Z10310" s="402"/>
    </row>
    <row r="10311" spans="23:26" x14ac:dyDescent="0.2">
      <c r="W10311" s="402"/>
      <c r="X10311" s="402"/>
      <c r="Y10311" s="402"/>
      <c r="Z10311" s="402"/>
    </row>
    <row r="10312" spans="23:26" x14ac:dyDescent="0.2">
      <c r="W10312" s="402"/>
      <c r="X10312" s="402"/>
      <c r="Y10312" s="402"/>
      <c r="Z10312" s="402"/>
    </row>
    <row r="10313" spans="23:26" x14ac:dyDescent="0.2">
      <c r="W10313" s="402"/>
      <c r="X10313" s="402"/>
      <c r="Y10313" s="402"/>
      <c r="Z10313" s="402"/>
    </row>
    <row r="10314" spans="23:26" x14ac:dyDescent="0.2">
      <c r="W10314" s="402"/>
      <c r="X10314" s="402"/>
      <c r="Y10314" s="402"/>
      <c r="Z10314" s="402"/>
    </row>
    <row r="10315" spans="23:26" x14ac:dyDescent="0.2">
      <c r="W10315" s="402"/>
      <c r="X10315" s="402"/>
      <c r="Y10315" s="402"/>
      <c r="Z10315" s="402"/>
    </row>
    <row r="10316" spans="23:26" x14ac:dyDescent="0.2">
      <c r="W10316" s="402"/>
      <c r="X10316" s="402"/>
      <c r="Y10316" s="402"/>
      <c r="Z10316" s="402"/>
    </row>
    <row r="10317" spans="23:26" x14ac:dyDescent="0.2">
      <c r="W10317" s="402"/>
      <c r="X10317" s="402"/>
      <c r="Y10317" s="402"/>
      <c r="Z10317" s="402"/>
    </row>
    <row r="10318" spans="23:26" x14ac:dyDescent="0.2">
      <c r="W10318" s="402"/>
      <c r="X10318" s="402"/>
      <c r="Y10318" s="402"/>
      <c r="Z10318" s="402"/>
    </row>
    <row r="10319" spans="23:26" x14ac:dyDescent="0.2">
      <c r="W10319" s="402"/>
      <c r="X10319" s="402"/>
      <c r="Y10319" s="402"/>
      <c r="Z10319" s="402"/>
    </row>
    <row r="10320" spans="23:26" x14ac:dyDescent="0.2">
      <c r="W10320" s="402"/>
      <c r="X10320" s="402"/>
      <c r="Y10320" s="402"/>
      <c r="Z10320" s="402"/>
    </row>
    <row r="10321" spans="23:26" x14ac:dyDescent="0.2">
      <c r="W10321" s="402"/>
      <c r="X10321" s="402"/>
      <c r="Y10321" s="402"/>
      <c r="Z10321" s="402"/>
    </row>
    <row r="10322" spans="23:26" x14ac:dyDescent="0.2">
      <c r="W10322" s="402"/>
      <c r="X10322" s="402"/>
      <c r="Y10322" s="402"/>
      <c r="Z10322" s="402"/>
    </row>
    <row r="10323" spans="23:26" x14ac:dyDescent="0.2">
      <c r="W10323" s="402"/>
      <c r="X10323" s="402"/>
      <c r="Y10323" s="402"/>
      <c r="Z10323" s="402"/>
    </row>
    <row r="10324" spans="23:26" x14ac:dyDescent="0.2">
      <c r="W10324" s="402"/>
      <c r="X10324" s="402"/>
      <c r="Y10324" s="402"/>
      <c r="Z10324" s="402"/>
    </row>
    <row r="10325" spans="23:26" x14ac:dyDescent="0.2">
      <c r="W10325" s="402"/>
      <c r="X10325" s="402"/>
      <c r="Y10325" s="402"/>
      <c r="Z10325" s="402"/>
    </row>
    <row r="10326" spans="23:26" x14ac:dyDescent="0.2">
      <c r="W10326" s="402"/>
      <c r="X10326" s="402"/>
      <c r="Y10326" s="402"/>
      <c r="Z10326" s="402"/>
    </row>
    <row r="10327" spans="23:26" x14ac:dyDescent="0.2">
      <c r="W10327" s="402"/>
      <c r="X10327" s="402"/>
      <c r="Y10327" s="402"/>
      <c r="Z10327" s="402"/>
    </row>
    <row r="10328" spans="23:26" x14ac:dyDescent="0.2">
      <c r="W10328" s="402"/>
      <c r="X10328" s="402"/>
      <c r="Y10328" s="402"/>
      <c r="Z10328" s="402"/>
    </row>
    <row r="10329" spans="23:26" x14ac:dyDescent="0.2">
      <c r="W10329" s="402"/>
      <c r="X10329" s="402"/>
      <c r="Y10329" s="402"/>
      <c r="Z10329" s="402"/>
    </row>
    <row r="10330" spans="23:26" x14ac:dyDescent="0.2">
      <c r="W10330" s="402"/>
      <c r="X10330" s="402"/>
      <c r="Y10330" s="402"/>
      <c r="Z10330" s="402"/>
    </row>
    <row r="10331" spans="23:26" x14ac:dyDescent="0.2">
      <c r="W10331" s="402"/>
      <c r="X10331" s="402"/>
      <c r="Y10331" s="402"/>
      <c r="Z10331" s="402"/>
    </row>
    <row r="10332" spans="23:26" x14ac:dyDescent="0.2">
      <c r="W10332" s="402"/>
      <c r="X10332" s="402"/>
      <c r="Y10332" s="402"/>
      <c r="Z10332" s="402"/>
    </row>
    <row r="10333" spans="23:26" x14ac:dyDescent="0.2">
      <c r="W10333" s="402"/>
      <c r="X10333" s="402"/>
      <c r="Y10333" s="402"/>
      <c r="Z10333" s="402"/>
    </row>
    <row r="10334" spans="23:26" x14ac:dyDescent="0.2">
      <c r="W10334" s="402"/>
      <c r="X10334" s="402"/>
      <c r="Y10334" s="402"/>
      <c r="Z10334" s="402"/>
    </row>
    <row r="10335" spans="23:26" x14ac:dyDescent="0.2">
      <c r="W10335" s="402"/>
      <c r="X10335" s="402"/>
      <c r="Y10335" s="402"/>
      <c r="Z10335" s="402"/>
    </row>
    <row r="10336" spans="23:26" x14ac:dyDescent="0.2">
      <c r="W10336" s="402"/>
      <c r="X10336" s="402"/>
      <c r="Y10336" s="402"/>
      <c r="Z10336" s="402"/>
    </row>
    <row r="10337" spans="23:26" x14ac:dyDescent="0.2">
      <c r="W10337" s="402"/>
      <c r="X10337" s="402"/>
      <c r="Y10337" s="402"/>
      <c r="Z10337" s="402"/>
    </row>
    <row r="10338" spans="23:26" x14ac:dyDescent="0.2">
      <c r="W10338" s="402"/>
      <c r="X10338" s="402"/>
      <c r="Y10338" s="402"/>
      <c r="Z10338" s="402"/>
    </row>
    <row r="10339" spans="23:26" x14ac:dyDescent="0.2">
      <c r="W10339" s="402"/>
      <c r="X10339" s="402"/>
      <c r="Y10339" s="402"/>
      <c r="Z10339" s="402"/>
    </row>
    <row r="10340" spans="23:26" x14ac:dyDescent="0.2">
      <c r="W10340" s="402"/>
      <c r="X10340" s="402"/>
      <c r="Y10340" s="402"/>
      <c r="Z10340" s="402"/>
    </row>
    <row r="10341" spans="23:26" x14ac:dyDescent="0.2">
      <c r="W10341" s="402"/>
      <c r="X10341" s="402"/>
      <c r="Y10341" s="402"/>
      <c r="Z10341" s="402"/>
    </row>
    <row r="10342" spans="23:26" x14ac:dyDescent="0.2">
      <c r="W10342" s="402"/>
      <c r="X10342" s="402"/>
      <c r="Y10342" s="402"/>
      <c r="Z10342" s="402"/>
    </row>
    <row r="10343" spans="23:26" x14ac:dyDescent="0.2">
      <c r="W10343" s="402"/>
      <c r="X10343" s="402"/>
      <c r="Y10343" s="402"/>
      <c r="Z10343" s="402"/>
    </row>
    <row r="10344" spans="23:26" x14ac:dyDescent="0.2">
      <c r="W10344" s="402"/>
      <c r="X10344" s="402"/>
      <c r="Y10344" s="402"/>
      <c r="Z10344" s="402"/>
    </row>
    <row r="10345" spans="23:26" x14ac:dyDescent="0.2">
      <c r="W10345" s="402"/>
      <c r="X10345" s="402"/>
      <c r="Y10345" s="402"/>
      <c r="Z10345" s="402"/>
    </row>
    <row r="10346" spans="23:26" x14ac:dyDescent="0.2">
      <c r="W10346" s="402"/>
      <c r="X10346" s="402"/>
      <c r="Y10346" s="402"/>
      <c r="Z10346" s="402"/>
    </row>
    <row r="10347" spans="23:26" x14ac:dyDescent="0.2">
      <c r="W10347" s="402"/>
      <c r="X10347" s="402"/>
      <c r="Y10347" s="402"/>
      <c r="Z10347" s="402"/>
    </row>
    <row r="10348" spans="23:26" x14ac:dyDescent="0.2">
      <c r="W10348" s="402"/>
      <c r="X10348" s="402"/>
      <c r="Y10348" s="402"/>
      <c r="Z10348" s="402"/>
    </row>
    <row r="10349" spans="23:26" x14ac:dyDescent="0.2">
      <c r="W10349" s="402"/>
      <c r="X10349" s="402"/>
      <c r="Y10349" s="402"/>
      <c r="Z10349" s="402"/>
    </row>
    <row r="10350" spans="23:26" x14ac:dyDescent="0.2">
      <c r="W10350" s="402"/>
      <c r="X10350" s="402"/>
      <c r="Y10350" s="402"/>
      <c r="Z10350" s="402"/>
    </row>
    <row r="10351" spans="23:26" x14ac:dyDescent="0.2">
      <c r="W10351" s="402"/>
      <c r="X10351" s="402"/>
      <c r="Y10351" s="402"/>
      <c r="Z10351" s="402"/>
    </row>
    <row r="10352" spans="23:26" x14ac:dyDescent="0.2">
      <c r="W10352" s="402"/>
      <c r="X10352" s="402"/>
      <c r="Y10352" s="402"/>
      <c r="Z10352" s="402"/>
    </row>
    <row r="10353" spans="23:26" x14ac:dyDescent="0.2">
      <c r="W10353" s="402"/>
      <c r="X10353" s="402"/>
      <c r="Y10353" s="402"/>
      <c r="Z10353" s="402"/>
    </row>
    <row r="10354" spans="23:26" x14ac:dyDescent="0.2">
      <c r="W10354" s="402"/>
      <c r="X10354" s="402"/>
      <c r="Y10354" s="402"/>
      <c r="Z10354" s="402"/>
    </row>
    <row r="10355" spans="23:26" x14ac:dyDescent="0.2">
      <c r="W10355" s="402"/>
      <c r="X10355" s="402"/>
      <c r="Y10355" s="402"/>
      <c r="Z10355" s="402"/>
    </row>
    <row r="10356" spans="23:26" x14ac:dyDescent="0.2">
      <c r="W10356" s="402"/>
      <c r="X10356" s="402"/>
      <c r="Y10356" s="402"/>
      <c r="Z10356" s="402"/>
    </row>
    <row r="10357" spans="23:26" x14ac:dyDescent="0.2">
      <c r="W10357" s="402"/>
      <c r="X10357" s="402"/>
      <c r="Y10357" s="402"/>
      <c r="Z10357" s="402"/>
    </row>
    <row r="10358" spans="23:26" x14ac:dyDescent="0.2">
      <c r="W10358" s="402"/>
      <c r="X10358" s="402"/>
      <c r="Y10358" s="402"/>
      <c r="Z10358" s="402"/>
    </row>
    <row r="10359" spans="23:26" x14ac:dyDescent="0.2">
      <c r="W10359" s="402"/>
      <c r="X10359" s="402"/>
      <c r="Y10359" s="402"/>
      <c r="Z10359" s="402"/>
    </row>
    <row r="10360" spans="23:26" x14ac:dyDescent="0.2">
      <c r="W10360" s="402"/>
      <c r="X10360" s="402"/>
      <c r="Y10360" s="402"/>
      <c r="Z10360" s="402"/>
    </row>
    <row r="10361" spans="23:26" x14ac:dyDescent="0.2">
      <c r="W10361" s="402"/>
      <c r="X10361" s="402"/>
      <c r="Y10361" s="402"/>
      <c r="Z10361" s="402"/>
    </row>
    <row r="10362" spans="23:26" x14ac:dyDescent="0.2">
      <c r="W10362" s="402"/>
      <c r="X10362" s="402"/>
      <c r="Y10362" s="402"/>
      <c r="Z10362" s="402"/>
    </row>
    <row r="10363" spans="23:26" x14ac:dyDescent="0.2">
      <c r="W10363" s="402"/>
      <c r="X10363" s="402"/>
      <c r="Y10363" s="402"/>
      <c r="Z10363" s="402"/>
    </row>
    <row r="10364" spans="23:26" x14ac:dyDescent="0.2">
      <c r="W10364" s="402"/>
      <c r="X10364" s="402"/>
      <c r="Y10364" s="402"/>
      <c r="Z10364" s="402"/>
    </row>
    <row r="10365" spans="23:26" x14ac:dyDescent="0.2">
      <c r="W10365" s="402"/>
      <c r="X10365" s="402"/>
      <c r="Y10365" s="402"/>
      <c r="Z10365" s="402"/>
    </row>
    <row r="10366" spans="23:26" x14ac:dyDescent="0.2">
      <c r="W10366" s="402"/>
      <c r="X10366" s="402"/>
      <c r="Y10366" s="402"/>
      <c r="Z10366" s="402"/>
    </row>
    <row r="10367" spans="23:26" x14ac:dyDescent="0.2">
      <c r="W10367" s="402"/>
      <c r="X10367" s="402"/>
      <c r="Y10367" s="402"/>
      <c r="Z10367" s="402"/>
    </row>
    <row r="10368" spans="23:26" x14ac:dyDescent="0.2">
      <c r="W10368" s="402"/>
      <c r="X10368" s="402"/>
      <c r="Y10368" s="402"/>
      <c r="Z10368" s="402"/>
    </row>
    <row r="10369" spans="23:26" x14ac:dyDescent="0.2">
      <c r="W10369" s="402"/>
      <c r="X10369" s="402"/>
      <c r="Y10369" s="402"/>
      <c r="Z10369" s="402"/>
    </row>
    <row r="10370" spans="23:26" x14ac:dyDescent="0.2">
      <c r="W10370" s="402"/>
      <c r="X10370" s="402"/>
      <c r="Y10370" s="402"/>
      <c r="Z10370" s="402"/>
    </row>
    <row r="10371" spans="23:26" x14ac:dyDescent="0.2">
      <c r="W10371" s="402"/>
      <c r="X10371" s="402"/>
      <c r="Y10371" s="402"/>
      <c r="Z10371" s="402"/>
    </row>
    <row r="10372" spans="23:26" x14ac:dyDescent="0.2">
      <c r="W10372" s="402"/>
      <c r="X10372" s="402"/>
      <c r="Y10372" s="402"/>
      <c r="Z10372" s="402"/>
    </row>
    <row r="10373" spans="23:26" x14ac:dyDescent="0.2">
      <c r="W10373" s="402"/>
      <c r="X10373" s="402"/>
      <c r="Y10373" s="402"/>
      <c r="Z10373" s="402"/>
    </row>
    <row r="10374" spans="23:26" x14ac:dyDescent="0.2">
      <c r="W10374" s="402"/>
      <c r="X10374" s="402"/>
      <c r="Y10374" s="402"/>
      <c r="Z10374" s="402"/>
    </row>
    <row r="10375" spans="23:26" x14ac:dyDescent="0.2">
      <c r="W10375" s="402"/>
      <c r="X10375" s="402"/>
      <c r="Y10375" s="402"/>
      <c r="Z10375" s="402"/>
    </row>
    <row r="10376" spans="23:26" x14ac:dyDescent="0.2">
      <c r="W10376" s="402"/>
      <c r="X10376" s="402"/>
      <c r="Y10376" s="402"/>
      <c r="Z10376" s="402"/>
    </row>
    <row r="10377" spans="23:26" x14ac:dyDescent="0.2">
      <c r="W10377" s="402"/>
      <c r="X10377" s="402"/>
      <c r="Y10377" s="402"/>
      <c r="Z10377" s="402"/>
    </row>
    <row r="10378" spans="23:26" x14ac:dyDescent="0.2">
      <c r="W10378" s="402"/>
      <c r="X10378" s="402"/>
      <c r="Y10378" s="402"/>
      <c r="Z10378" s="402"/>
    </row>
    <row r="10379" spans="23:26" x14ac:dyDescent="0.2">
      <c r="W10379" s="402"/>
      <c r="X10379" s="402"/>
      <c r="Y10379" s="402"/>
      <c r="Z10379" s="402"/>
    </row>
    <row r="10380" spans="23:26" x14ac:dyDescent="0.2">
      <c r="W10380" s="402"/>
      <c r="X10380" s="402"/>
      <c r="Y10380" s="402"/>
      <c r="Z10380" s="402"/>
    </row>
    <row r="10381" spans="23:26" x14ac:dyDescent="0.2">
      <c r="W10381" s="402"/>
      <c r="X10381" s="402"/>
      <c r="Y10381" s="402"/>
      <c r="Z10381" s="402"/>
    </row>
    <row r="10382" spans="23:26" x14ac:dyDescent="0.2">
      <c r="W10382" s="402"/>
      <c r="X10382" s="402"/>
      <c r="Y10382" s="402"/>
      <c r="Z10382" s="402"/>
    </row>
    <row r="10383" spans="23:26" x14ac:dyDescent="0.2">
      <c r="W10383" s="402"/>
      <c r="X10383" s="402"/>
      <c r="Y10383" s="402"/>
      <c r="Z10383" s="402"/>
    </row>
    <row r="10384" spans="23:26" x14ac:dyDescent="0.2">
      <c r="W10384" s="402"/>
      <c r="X10384" s="402"/>
      <c r="Y10384" s="402"/>
      <c r="Z10384" s="402"/>
    </row>
    <row r="10385" spans="23:26" x14ac:dyDescent="0.2">
      <c r="W10385" s="402"/>
      <c r="X10385" s="402"/>
      <c r="Y10385" s="402"/>
      <c r="Z10385" s="402"/>
    </row>
    <row r="10386" spans="23:26" x14ac:dyDescent="0.2">
      <c r="W10386" s="402"/>
      <c r="X10386" s="402"/>
      <c r="Y10386" s="402"/>
      <c r="Z10386" s="402"/>
    </row>
    <row r="10387" spans="23:26" x14ac:dyDescent="0.2">
      <c r="W10387" s="402"/>
      <c r="X10387" s="402"/>
      <c r="Y10387" s="402"/>
      <c r="Z10387" s="402"/>
    </row>
    <row r="10388" spans="23:26" x14ac:dyDescent="0.2">
      <c r="W10388" s="402"/>
      <c r="X10388" s="402"/>
      <c r="Y10388" s="402"/>
      <c r="Z10388" s="402"/>
    </row>
    <row r="10389" spans="23:26" x14ac:dyDescent="0.2">
      <c r="W10389" s="402"/>
      <c r="X10389" s="402"/>
      <c r="Y10389" s="402"/>
      <c r="Z10389" s="402"/>
    </row>
    <row r="10390" spans="23:26" x14ac:dyDescent="0.2">
      <c r="W10390" s="402"/>
      <c r="X10390" s="402"/>
      <c r="Y10390" s="402"/>
      <c r="Z10390" s="402"/>
    </row>
    <row r="10391" spans="23:26" x14ac:dyDescent="0.2">
      <c r="W10391" s="402"/>
      <c r="X10391" s="402"/>
      <c r="Y10391" s="402"/>
      <c r="Z10391" s="402"/>
    </row>
    <row r="10392" spans="23:26" x14ac:dyDescent="0.2">
      <c r="W10392" s="402"/>
      <c r="X10392" s="402"/>
      <c r="Y10392" s="402"/>
      <c r="Z10392" s="402"/>
    </row>
    <row r="10393" spans="23:26" x14ac:dyDescent="0.2">
      <c r="W10393" s="402"/>
      <c r="X10393" s="402"/>
      <c r="Y10393" s="402"/>
      <c r="Z10393" s="402"/>
    </row>
    <row r="10394" spans="23:26" x14ac:dyDescent="0.2">
      <c r="W10394" s="402"/>
      <c r="X10394" s="402"/>
      <c r="Y10394" s="402"/>
      <c r="Z10394" s="402"/>
    </row>
    <row r="10395" spans="23:26" x14ac:dyDescent="0.2">
      <c r="W10395" s="402"/>
      <c r="X10395" s="402"/>
      <c r="Y10395" s="402"/>
      <c r="Z10395" s="402"/>
    </row>
    <row r="10396" spans="23:26" x14ac:dyDescent="0.2">
      <c r="W10396" s="402"/>
      <c r="X10396" s="402"/>
      <c r="Y10396" s="402"/>
      <c r="Z10396" s="402"/>
    </row>
    <row r="10397" spans="23:26" x14ac:dyDescent="0.2">
      <c r="W10397" s="402"/>
      <c r="X10397" s="402"/>
      <c r="Y10397" s="402"/>
      <c r="Z10397" s="402"/>
    </row>
    <row r="10398" spans="23:26" x14ac:dyDescent="0.2">
      <c r="W10398" s="402"/>
      <c r="X10398" s="402"/>
      <c r="Y10398" s="402"/>
      <c r="Z10398" s="402"/>
    </row>
    <row r="10399" spans="23:26" x14ac:dyDescent="0.2">
      <c r="W10399" s="402"/>
      <c r="X10399" s="402"/>
      <c r="Y10399" s="402"/>
      <c r="Z10399" s="402"/>
    </row>
    <row r="10400" spans="23:26" x14ac:dyDescent="0.2">
      <c r="W10400" s="402"/>
      <c r="X10400" s="402"/>
      <c r="Y10400" s="402"/>
      <c r="Z10400" s="402"/>
    </row>
    <row r="10401" spans="23:26" x14ac:dyDescent="0.2">
      <c r="W10401" s="402"/>
      <c r="X10401" s="402"/>
      <c r="Y10401" s="402"/>
      <c r="Z10401" s="402"/>
    </row>
    <row r="10402" spans="23:26" x14ac:dyDescent="0.2">
      <c r="W10402" s="402"/>
      <c r="X10402" s="402"/>
      <c r="Y10402" s="402"/>
      <c r="Z10402" s="402"/>
    </row>
    <row r="10403" spans="23:26" x14ac:dyDescent="0.2">
      <c r="W10403" s="402"/>
      <c r="X10403" s="402"/>
      <c r="Y10403" s="402"/>
      <c r="Z10403" s="402"/>
    </row>
    <row r="10404" spans="23:26" x14ac:dyDescent="0.2">
      <c r="W10404" s="402"/>
      <c r="X10404" s="402"/>
      <c r="Y10404" s="402"/>
      <c r="Z10404" s="402"/>
    </row>
    <row r="10405" spans="23:26" x14ac:dyDescent="0.2">
      <c r="W10405" s="402"/>
      <c r="X10405" s="402"/>
      <c r="Y10405" s="402"/>
      <c r="Z10405" s="402"/>
    </row>
    <row r="10406" spans="23:26" x14ac:dyDescent="0.2">
      <c r="W10406" s="402"/>
      <c r="X10406" s="402"/>
      <c r="Y10406" s="402"/>
      <c r="Z10406" s="402"/>
    </row>
    <row r="10407" spans="23:26" x14ac:dyDescent="0.2">
      <c r="W10407" s="402"/>
      <c r="X10407" s="402"/>
      <c r="Y10407" s="402"/>
      <c r="Z10407" s="402"/>
    </row>
    <row r="10408" spans="23:26" x14ac:dyDescent="0.2">
      <c r="W10408" s="402"/>
      <c r="X10408" s="402"/>
      <c r="Y10408" s="402"/>
      <c r="Z10408" s="402"/>
    </row>
    <row r="10409" spans="23:26" x14ac:dyDescent="0.2">
      <c r="W10409" s="402"/>
      <c r="X10409" s="402"/>
      <c r="Y10409" s="402"/>
      <c r="Z10409" s="402"/>
    </row>
    <row r="10410" spans="23:26" x14ac:dyDescent="0.2">
      <c r="W10410" s="402"/>
      <c r="X10410" s="402"/>
      <c r="Y10410" s="402"/>
      <c r="Z10410" s="402"/>
    </row>
    <row r="10411" spans="23:26" x14ac:dyDescent="0.2">
      <c r="W10411" s="402"/>
      <c r="X10411" s="402"/>
      <c r="Y10411" s="402"/>
      <c r="Z10411" s="402"/>
    </row>
    <row r="10412" spans="23:26" x14ac:dyDescent="0.2">
      <c r="W10412" s="402"/>
      <c r="X10412" s="402"/>
      <c r="Y10412" s="402"/>
      <c r="Z10412" s="402"/>
    </row>
    <row r="10413" spans="23:26" x14ac:dyDescent="0.2">
      <c r="W10413" s="402"/>
      <c r="X10413" s="402"/>
      <c r="Y10413" s="402"/>
      <c r="Z10413" s="402"/>
    </row>
    <row r="10414" spans="23:26" x14ac:dyDescent="0.2">
      <c r="W10414" s="402"/>
      <c r="X10414" s="402"/>
      <c r="Y10414" s="402"/>
      <c r="Z10414" s="402"/>
    </row>
    <row r="10415" spans="23:26" x14ac:dyDescent="0.2">
      <c r="W10415" s="402"/>
      <c r="X10415" s="402"/>
      <c r="Y10415" s="402"/>
      <c r="Z10415" s="402"/>
    </row>
    <row r="10416" spans="23:26" x14ac:dyDescent="0.2">
      <c r="W10416" s="402"/>
      <c r="X10416" s="402"/>
      <c r="Y10416" s="402"/>
      <c r="Z10416" s="402"/>
    </row>
    <row r="10417" spans="23:26" x14ac:dyDescent="0.2">
      <c r="W10417" s="402"/>
      <c r="X10417" s="402"/>
      <c r="Y10417" s="402"/>
      <c r="Z10417" s="402"/>
    </row>
    <row r="10418" spans="23:26" x14ac:dyDescent="0.2">
      <c r="W10418" s="402"/>
      <c r="X10418" s="402"/>
      <c r="Y10418" s="402"/>
      <c r="Z10418" s="402"/>
    </row>
    <row r="10419" spans="23:26" x14ac:dyDescent="0.2">
      <c r="W10419" s="402"/>
      <c r="X10419" s="402"/>
      <c r="Y10419" s="402"/>
      <c r="Z10419" s="402"/>
    </row>
    <row r="10420" spans="23:26" x14ac:dyDescent="0.2">
      <c r="W10420" s="402"/>
      <c r="X10420" s="402"/>
      <c r="Y10420" s="402"/>
      <c r="Z10420" s="402"/>
    </row>
    <row r="10421" spans="23:26" x14ac:dyDescent="0.2">
      <c r="W10421" s="402"/>
      <c r="X10421" s="402"/>
      <c r="Y10421" s="402"/>
      <c r="Z10421" s="402"/>
    </row>
    <row r="10422" spans="23:26" x14ac:dyDescent="0.2">
      <c r="W10422" s="402"/>
      <c r="X10422" s="402"/>
      <c r="Y10422" s="402"/>
      <c r="Z10422" s="402"/>
    </row>
    <row r="10423" spans="23:26" x14ac:dyDescent="0.2">
      <c r="W10423" s="402"/>
      <c r="X10423" s="402"/>
      <c r="Y10423" s="402"/>
      <c r="Z10423" s="402"/>
    </row>
    <row r="10424" spans="23:26" x14ac:dyDescent="0.2">
      <c r="W10424" s="402"/>
      <c r="X10424" s="402"/>
      <c r="Y10424" s="402"/>
      <c r="Z10424" s="402"/>
    </row>
    <row r="10425" spans="23:26" x14ac:dyDescent="0.2">
      <c r="W10425" s="402"/>
      <c r="X10425" s="402"/>
      <c r="Y10425" s="402"/>
      <c r="Z10425" s="402"/>
    </row>
    <row r="10426" spans="23:26" x14ac:dyDescent="0.2">
      <c r="W10426" s="402"/>
      <c r="X10426" s="402"/>
      <c r="Y10426" s="402"/>
      <c r="Z10426" s="402"/>
    </row>
    <row r="10427" spans="23:26" x14ac:dyDescent="0.2">
      <c r="W10427" s="402"/>
      <c r="X10427" s="402"/>
      <c r="Y10427" s="402"/>
      <c r="Z10427" s="402"/>
    </row>
    <row r="10428" spans="23:26" x14ac:dyDescent="0.2">
      <c r="W10428" s="402"/>
      <c r="X10428" s="402"/>
      <c r="Y10428" s="402"/>
      <c r="Z10428" s="402"/>
    </row>
    <row r="10429" spans="23:26" x14ac:dyDescent="0.2">
      <c r="W10429" s="402"/>
      <c r="X10429" s="402"/>
      <c r="Y10429" s="402"/>
      <c r="Z10429" s="402"/>
    </row>
    <row r="10430" spans="23:26" x14ac:dyDescent="0.2">
      <c r="W10430" s="402"/>
      <c r="X10430" s="402"/>
      <c r="Y10430" s="402"/>
      <c r="Z10430" s="402"/>
    </row>
    <row r="10431" spans="23:26" x14ac:dyDescent="0.2">
      <c r="W10431" s="402"/>
      <c r="X10431" s="402"/>
      <c r="Y10431" s="402"/>
      <c r="Z10431" s="402"/>
    </row>
    <row r="10432" spans="23:26" x14ac:dyDescent="0.2">
      <c r="W10432" s="402"/>
      <c r="X10432" s="402"/>
      <c r="Y10432" s="402"/>
      <c r="Z10432" s="402"/>
    </row>
    <row r="10433" spans="23:26" x14ac:dyDescent="0.2">
      <c r="W10433" s="402"/>
      <c r="X10433" s="402"/>
      <c r="Y10433" s="402"/>
      <c r="Z10433" s="402"/>
    </row>
    <row r="10434" spans="23:26" x14ac:dyDescent="0.2">
      <c r="W10434" s="402"/>
      <c r="X10434" s="402"/>
      <c r="Y10434" s="402"/>
      <c r="Z10434" s="402"/>
    </row>
    <row r="10435" spans="23:26" x14ac:dyDescent="0.2">
      <c r="W10435" s="402"/>
      <c r="X10435" s="402"/>
      <c r="Y10435" s="402"/>
      <c r="Z10435" s="402"/>
    </row>
    <row r="10436" spans="23:26" x14ac:dyDescent="0.2">
      <c r="W10436" s="402"/>
      <c r="X10436" s="402"/>
      <c r="Y10436" s="402"/>
      <c r="Z10436" s="402"/>
    </row>
    <row r="10437" spans="23:26" x14ac:dyDescent="0.2">
      <c r="W10437" s="402"/>
      <c r="X10437" s="402"/>
      <c r="Y10437" s="402"/>
      <c r="Z10437" s="402"/>
    </row>
    <row r="10438" spans="23:26" x14ac:dyDescent="0.2">
      <c r="W10438" s="402"/>
      <c r="X10438" s="402"/>
      <c r="Y10438" s="402"/>
      <c r="Z10438" s="402"/>
    </row>
    <row r="10439" spans="23:26" x14ac:dyDescent="0.2">
      <c r="W10439" s="402"/>
      <c r="X10439" s="402"/>
      <c r="Y10439" s="402"/>
      <c r="Z10439" s="402"/>
    </row>
    <row r="10440" spans="23:26" x14ac:dyDescent="0.2">
      <c r="W10440" s="402"/>
      <c r="X10440" s="402"/>
      <c r="Y10440" s="402"/>
      <c r="Z10440" s="402"/>
    </row>
    <row r="10441" spans="23:26" x14ac:dyDescent="0.2">
      <c r="W10441" s="402"/>
      <c r="X10441" s="402"/>
      <c r="Y10441" s="402"/>
      <c r="Z10441" s="402"/>
    </row>
    <row r="10442" spans="23:26" x14ac:dyDescent="0.2">
      <c r="W10442" s="402"/>
      <c r="X10442" s="402"/>
      <c r="Y10442" s="402"/>
      <c r="Z10442" s="402"/>
    </row>
    <row r="10443" spans="23:26" x14ac:dyDescent="0.2">
      <c r="W10443" s="402"/>
      <c r="X10443" s="402"/>
      <c r="Y10443" s="402"/>
      <c r="Z10443" s="402"/>
    </row>
    <row r="10444" spans="23:26" x14ac:dyDescent="0.2">
      <c r="W10444" s="402"/>
      <c r="X10444" s="402"/>
      <c r="Y10444" s="402"/>
      <c r="Z10444" s="402"/>
    </row>
    <row r="10445" spans="23:26" x14ac:dyDescent="0.2">
      <c r="W10445" s="402"/>
      <c r="X10445" s="402"/>
      <c r="Y10445" s="402"/>
      <c r="Z10445" s="402"/>
    </row>
    <row r="10446" spans="23:26" x14ac:dyDescent="0.2">
      <c r="W10446" s="402"/>
      <c r="X10446" s="402"/>
      <c r="Y10446" s="402"/>
      <c r="Z10446" s="402"/>
    </row>
    <row r="10447" spans="23:26" x14ac:dyDescent="0.2">
      <c r="W10447" s="402"/>
      <c r="X10447" s="402"/>
      <c r="Y10447" s="402"/>
      <c r="Z10447" s="402"/>
    </row>
    <row r="10448" spans="23:26" x14ac:dyDescent="0.2">
      <c r="W10448" s="402"/>
      <c r="X10448" s="402"/>
      <c r="Y10448" s="402"/>
      <c r="Z10448" s="402"/>
    </row>
    <row r="10449" spans="23:26" x14ac:dyDescent="0.2">
      <c r="W10449" s="402"/>
      <c r="X10449" s="402"/>
      <c r="Y10449" s="402"/>
      <c r="Z10449" s="402"/>
    </row>
    <row r="10450" spans="23:26" x14ac:dyDescent="0.2">
      <c r="W10450" s="402"/>
      <c r="X10450" s="402"/>
      <c r="Y10450" s="402"/>
      <c r="Z10450" s="402"/>
    </row>
    <row r="10451" spans="23:26" x14ac:dyDescent="0.2">
      <c r="W10451" s="402"/>
      <c r="X10451" s="402"/>
      <c r="Y10451" s="402"/>
      <c r="Z10451" s="402"/>
    </row>
    <row r="10452" spans="23:26" x14ac:dyDescent="0.2">
      <c r="W10452" s="402"/>
      <c r="X10452" s="402"/>
      <c r="Y10452" s="402"/>
      <c r="Z10452" s="402"/>
    </row>
    <row r="10453" spans="23:26" x14ac:dyDescent="0.2">
      <c r="W10453" s="402"/>
      <c r="X10453" s="402"/>
      <c r="Y10453" s="402"/>
      <c r="Z10453" s="402"/>
    </row>
    <row r="10454" spans="23:26" x14ac:dyDescent="0.2">
      <c r="W10454" s="402"/>
      <c r="X10454" s="402"/>
      <c r="Y10454" s="402"/>
      <c r="Z10454" s="402"/>
    </row>
    <row r="10455" spans="23:26" x14ac:dyDescent="0.2">
      <c r="W10455" s="402"/>
      <c r="X10455" s="402"/>
      <c r="Y10455" s="402"/>
      <c r="Z10455" s="402"/>
    </row>
    <row r="10456" spans="23:26" x14ac:dyDescent="0.2">
      <c r="W10456" s="402"/>
      <c r="X10456" s="402"/>
      <c r="Y10456" s="402"/>
      <c r="Z10456" s="402"/>
    </row>
    <row r="10457" spans="23:26" x14ac:dyDescent="0.2">
      <c r="W10457" s="402"/>
      <c r="X10457" s="402"/>
      <c r="Y10457" s="402"/>
      <c r="Z10457" s="402"/>
    </row>
    <row r="10458" spans="23:26" x14ac:dyDescent="0.2">
      <c r="W10458" s="402"/>
      <c r="X10458" s="402"/>
      <c r="Y10458" s="402"/>
      <c r="Z10458" s="402"/>
    </row>
    <row r="10459" spans="23:26" x14ac:dyDescent="0.2">
      <c r="W10459" s="402"/>
      <c r="X10459" s="402"/>
      <c r="Y10459" s="402"/>
      <c r="Z10459" s="402"/>
    </row>
    <row r="10460" spans="23:26" x14ac:dyDescent="0.2">
      <c r="W10460" s="402"/>
      <c r="X10460" s="402"/>
      <c r="Y10460" s="402"/>
      <c r="Z10460" s="402"/>
    </row>
    <row r="10461" spans="23:26" x14ac:dyDescent="0.2">
      <c r="W10461" s="402"/>
      <c r="X10461" s="402"/>
      <c r="Y10461" s="402"/>
      <c r="Z10461" s="402"/>
    </row>
    <row r="10462" spans="23:26" x14ac:dyDescent="0.2">
      <c r="W10462" s="402"/>
      <c r="X10462" s="402"/>
      <c r="Y10462" s="402"/>
      <c r="Z10462" s="402"/>
    </row>
    <row r="10463" spans="23:26" x14ac:dyDescent="0.2">
      <c r="W10463" s="402"/>
      <c r="X10463" s="402"/>
      <c r="Y10463" s="402"/>
      <c r="Z10463" s="402"/>
    </row>
    <row r="10464" spans="23:26" x14ac:dyDescent="0.2">
      <c r="W10464" s="402"/>
      <c r="X10464" s="402"/>
      <c r="Y10464" s="402"/>
      <c r="Z10464" s="402"/>
    </row>
    <row r="10465" spans="23:26" x14ac:dyDescent="0.2">
      <c r="W10465" s="402"/>
      <c r="X10465" s="402"/>
      <c r="Y10465" s="402"/>
      <c r="Z10465" s="402"/>
    </row>
    <row r="10466" spans="23:26" x14ac:dyDescent="0.2">
      <c r="W10466" s="402"/>
      <c r="X10466" s="402"/>
      <c r="Y10466" s="402"/>
      <c r="Z10466" s="402"/>
    </row>
    <row r="10467" spans="23:26" x14ac:dyDescent="0.2">
      <c r="W10467" s="402"/>
      <c r="X10467" s="402"/>
      <c r="Y10467" s="402"/>
      <c r="Z10467" s="402"/>
    </row>
    <row r="10468" spans="23:26" x14ac:dyDescent="0.2">
      <c r="W10468" s="402"/>
      <c r="X10468" s="402"/>
      <c r="Y10468" s="402"/>
      <c r="Z10468" s="402"/>
    </row>
    <row r="10469" spans="23:26" x14ac:dyDescent="0.2">
      <c r="W10469" s="402"/>
      <c r="X10469" s="402"/>
      <c r="Y10469" s="402"/>
      <c r="Z10469" s="402"/>
    </row>
    <row r="10470" spans="23:26" x14ac:dyDescent="0.2">
      <c r="W10470" s="402"/>
      <c r="X10470" s="402"/>
      <c r="Y10470" s="402"/>
      <c r="Z10470" s="402"/>
    </row>
    <row r="10471" spans="23:26" x14ac:dyDescent="0.2">
      <c r="W10471" s="402"/>
      <c r="X10471" s="402"/>
      <c r="Y10471" s="402"/>
      <c r="Z10471" s="402"/>
    </row>
    <row r="10472" spans="23:26" x14ac:dyDescent="0.2">
      <c r="W10472" s="402"/>
      <c r="X10472" s="402"/>
      <c r="Y10472" s="402"/>
      <c r="Z10472" s="402"/>
    </row>
    <row r="10473" spans="23:26" x14ac:dyDescent="0.2">
      <c r="W10473" s="402"/>
      <c r="X10473" s="402"/>
      <c r="Y10473" s="402"/>
      <c r="Z10473" s="402"/>
    </row>
    <row r="10474" spans="23:26" x14ac:dyDescent="0.2">
      <c r="W10474" s="402"/>
      <c r="X10474" s="402"/>
      <c r="Y10474" s="402"/>
      <c r="Z10474" s="402"/>
    </row>
    <row r="10475" spans="23:26" x14ac:dyDescent="0.2">
      <c r="W10475" s="402"/>
      <c r="X10475" s="402"/>
      <c r="Y10475" s="402"/>
      <c r="Z10475" s="402"/>
    </row>
    <row r="10476" spans="23:26" x14ac:dyDescent="0.2">
      <c r="W10476" s="402"/>
      <c r="X10476" s="402"/>
      <c r="Y10476" s="402"/>
      <c r="Z10476" s="402"/>
    </row>
    <row r="10477" spans="23:26" x14ac:dyDescent="0.2">
      <c r="W10477" s="402"/>
      <c r="X10477" s="402"/>
      <c r="Y10477" s="402"/>
      <c r="Z10477" s="402"/>
    </row>
    <row r="10478" spans="23:26" x14ac:dyDescent="0.2">
      <c r="W10478" s="402"/>
      <c r="X10478" s="402"/>
      <c r="Y10478" s="402"/>
      <c r="Z10478" s="402"/>
    </row>
    <row r="10479" spans="23:26" x14ac:dyDescent="0.2">
      <c r="W10479" s="402"/>
      <c r="X10479" s="402"/>
      <c r="Y10479" s="402"/>
      <c r="Z10479" s="402"/>
    </row>
    <row r="10480" spans="23:26" x14ac:dyDescent="0.2">
      <c r="W10480" s="402"/>
      <c r="X10480" s="402"/>
      <c r="Y10480" s="402"/>
      <c r="Z10480" s="402"/>
    </row>
    <row r="10481" spans="23:26" x14ac:dyDescent="0.2">
      <c r="W10481" s="402"/>
      <c r="X10481" s="402"/>
      <c r="Y10481" s="402"/>
      <c r="Z10481" s="402"/>
    </row>
    <row r="10482" spans="23:26" x14ac:dyDescent="0.2">
      <c r="W10482" s="402"/>
      <c r="X10482" s="402"/>
      <c r="Y10482" s="402"/>
      <c r="Z10482" s="402"/>
    </row>
    <row r="10483" spans="23:26" x14ac:dyDescent="0.2">
      <c r="W10483" s="402"/>
      <c r="X10483" s="402"/>
      <c r="Y10483" s="402"/>
      <c r="Z10483" s="402"/>
    </row>
    <row r="10484" spans="23:26" x14ac:dyDescent="0.2">
      <c r="W10484" s="402"/>
      <c r="X10484" s="402"/>
      <c r="Y10484" s="402"/>
      <c r="Z10484" s="402"/>
    </row>
    <row r="10485" spans="23:26" x14ac:dyDescent="0.2">
      <c r="W10485" s="402"/>
      <c r="X10485" s="402"/>
      <c r="Y10485" s="402"/>
      <c r="Z10485" s="402"/>
    </row>
    <row r="10486" spans="23:26" x14ac:dyDescent="0.2">
      <c r="W10486" s="402"/>
      <c r="X10486" s="402"/>
      <c r="Y10486" s="402"/>
      <c r="Z10486" s="402"/>
    </row>
    <row r="10487" spans="23:26" x14ac:dyDescent="0.2">
      <c r="W10487" s="402"/>
      <c r="X10487" s="402"/>
      <c r="Y10487" s="402"/>
      <c r="Z10487" s="402"/>
    </row>
    <row r="10488" spans="23:26" x14ac:dyDescent="0.2">
      <c r="W10488" s="402"/>
      <c r="X10488" s="402"/>
      <c r="Y10488" s="402"/>
      <c r="Z10488" s="402"/>
    </row>
    <row r="10489" spans="23:26" x14ac:dyDescent="0.2">
      <c r="W10489" s="402"/>
      <c r="X10489" s="402"/>
      <c r="Y10489" s="402"/>
      <c r="Z10489" s="402"/>
    </row>
    <row r="10490" spans="23:26" x14ac:dyDescent="0.2">
      <c r="W10490" s="402"/>
      <c r="X10490" s="402"/>
      <c r="Y10490" s="402"/>
      <c r="Z10490" s="402"/>
    </row>
    <row r="10491" spans="23:26" x14ac:dyDescent="0.2">
      <c r="W10491" s="402"/>
      <c r="X10491" s="402"/>
      <c r="Y10491" s="402"/>
      <c r="Z10491" s="402"/>
    </row>
    <row r="10492" spans="23:26" x14ac:dyDescent="0.2">
      <c r="W10492" s="402"/>
      <c r="X10492" s="402"/>
      <c r="Y10492" s="402"/>
      <c r="Z10492" s="402"/>
    </row>
    <row r="10493" spans="23:26" x14ac:dyDescent="0.2">
      <c r="W10493" s="402"/>
      <c r="X10493" s="402"/>
      <c r="Y10493" s="402"/>
      <c r="Z10493" s="402"/>
    </row>
    <row r="10494" spans="23:26" x14ac:dyDescent="0.2">
      <c r="W10494" s="402"/>
      <c r="X10494" s="402"/>
      <c r="Y10494" s="402"/>
      <c r="Z10494" s="402"/>
    </row>
    <row r="10495" spans="23:26" x14ac:dyDescent="0.2">
      <c r="W10495" s="402"/>
      <c r="X10495" s="402"/>
      <c r="Y10495" s="402"/>
      <c r="Z10495" s="402"/>
    </row>
    <row r="10496" spans="23:26" x14ac:dyDescent="0.2">
      <c r="W10496" s="402"/>
      <c r="X10496" s="402"/>
      <c r="Y10496" s="402"/>
      <c r="Z10496" s="402"/>
    </row>
    <row r="10497" spans="23:26" x14ac:dyDescent="0.2">
      <c r="W10497" s="402"/>
      <c r="X10497" s="402"/>
      <c r="Y10497" s="402"/>
      <c r="Z10497" s="402"/>
    </row>
    <row r="10498" spans="23:26" x14ac:dyDescent="0.2">
      <c r="W10498" s="402"/>
      <c r="X10498" s="402"/>
      <c r="Y10498" s="402"/>
      <c r="Z10498" s="402"/>
    </row>
    <row r="10499" spans="23:26" x14ac:dyDescent="0.2">
      <c r="W10499" s="402"/>
      <c r="X10499" s="402"/>
      <c r="Y10499" s="402"/>
      <c r="Z10499" s="402"/>
    </row>
    <row r="10500" spans="23:26" x14ac:dyDescent="0.2">
      <c r="W10500" s="402"/>
      <c r="X10500" s="402"/>
      <c r="Y10500" s="402"/>
      <c r="Z10500" s="402"/>
    </row>
    <row r="10501" spans="23:26" x14ac:dyDescent="0.2">
      <c r="W10501" s="402"/>
      <c r="X10501" s="402"/>
      <c r="Y10501" s="402"/>
      <c r="Z10501" s="402"/>
    </row>
    <row r="10502" spans="23:26" x14ac:dyDescent="0.2">
      <c r="W10502" s="402"/>
      <c r="X10502" s="402"/>
      <c r="Y10502" s="402"/>
      <c r="Z10502" s="402"/>
    </row>
    <row r="10503" spans="23:26" x14ac:dyDescent="0.2">
      <c r="W10503" s="402"/>
      <c r="X10503" s="402"/>
      <c r="Y10503" s="402"/>
      <c r="Z10503" s="402"/>
    </row>
    <row r="10504" spans="23:26" x14ac:dyDescent="0.2">
      <c r="W10504" s="402"/>
      <c r="X10504" s="402"/>
      <c r="Y10504" s="402"/>
      <c r="Z10504" s="402"/>
    </row>
    <row r="10505" spans="23:26" x14ac:dyDescent="0.2">
      <c r="W10505" s="402"/>
      <c r="X10505" s="402"/>
      <c r="Y10505" s="402"/>
      <c r="Z10505" s="402"/>
    </row>
    <row r="10506" spans="23:26" x14ac:dyDescent="0.2">
      <c r="W10506" s="402"/>
      <c r="X10506" s="402"/>
      <c r="Y10506" s="402"/>
      <c r="Z10506" s="402"/>
    </row>
    <row r="10507" spans="23:26" x14ac:dyDescent="0.2">
      <c r="W10507" s="402"/>
      <c r="X10507" s="402"/>
      <c r="Y10507" s="402"/>
      <c r="Z10507" s="402"/>
    </row>
    <row r="10508" spans="23:26" x14ac:dyDescent="0.2">
      <c r="W10508" s="402"/>
      <c r="X10508" s="402"/>
      <c r="Y10508" s="402"/>
      <c r="Z10508" s="402"/>
    </row>
    <row r="10509" spans="23:26" x14ac:dyDescent="0.2">
      <c r="W10509" s="402"/>
      <c r="X10509" s="402"/>
      <c r="Y10509" s="402"/>
      <c r="Z10509" s="402"/>
    </row>
    <row r="10510" spans="23:26" x14ac:dyDescent="0.2">
      <c r="W10510" s="402"/>
      <c r="X10510" s="402"/>
      <c r="Y10510" s="402"/>
      <c r="Z10510" s="402"/>
    </row>
    <row r="10511" spans="23:26" x14ac:dyDescent="0.2">
      <c r="W10511" s="402"/>
      <c r="X10511" s="402"/>
      <c r="Y10511" s="402"/>
      <c r="Z10511" s="402"/>
    </row>
    <row r="10512" spans="23:26" x14ac:dyDescent="0.2">
      <c r="W10512" s="402"/>
      <c r="X10512" s="402"/>
      <c r="Y10512" s="402"/>
      <c r="Z10512" s="402"/>
    </row>
    <row r="10513" spans="23:26" x14ac:dyDescent="0.2">
      <c r="W10513" s="402"/>
      <c r="X10513" s="402"/>
      <c r="Y10513" s="402"/>
      <c r="Z10513" s="402"/>
    </row>
    <row r="10514" spans="23:26" x14ac:dyDescent="0.2">
      <c r="W10514" s="402"/>
      <c r="X10514" s="402"/>
      <c r="Y10514" s="402"/>
      <c r="Z10514" s="402"/>
    </row>
    <row r="10515" spans="23:26" x14ac:dyDescent="0.2">
      <c r="W10515" s="402"/>
      <c r="X10515" s="402"/>
      <c r="Y10515" s="402"/>
      <c r="Z10515" s="402"/>
    </row>
    <row r="10516" spans="23:26" x14ac:dyDescent="0.2">
      <c r="W10516" s="402"/>
      <c r="X10516" s="402"/>
      <c r="Y10516" s="402"/>
      <c r="Z10516" s="402"/>
    </row>
    <row r="10517" spans="23:26" x14ac:dyDescent="0.2">
      <c r="W10517" s="402"/>
      <c r="X10517" s="402"/>
      <c r="Y10517" s="402"/>
      <c r="Z10517" s="402"/>
    </row>
    <row r="10518" spans="23:26" x14ac:dyDescent="0.2">
      <c r="W10518" s="402"/>
      <c r="X10518" s="402"/>
      <c r="Y10518" s="402"/>
      <c r="Z10518" s="402"/>
    </row>
    <row r="10519" spans="23:26" x14ac:dyDescent="0.2">
      <c r="W10519" s="402"/>
      <c r="X10519" s="402"/>
      <c r="Y10519" s="402"/>
      <c r="Z10519" s="402"/>
    </row>
    <row r="10520" spans="23:26" x14ac:dyDescent="0.2">
      <c r="W10520" s="402"/>
      <c r="X10520" s="402"/>
      <c r="Y10520" s="402"/>
      <c r="Z10520" s="402"/>
    </row>
    <row r="10521" spans="23:26" x14ac:dyDescent="0.2">
      <c r="W10521" s="402"/>
      <c r="X10521" s="402"/>
      <c r="Y10521" s="402"/>
      <c r="Z10521" s="402"/>
    </row>
    <row r="10522" spans="23:26" x14ac:dyDescent="0.2">
      <c r="W10522" s="402"/>
      <c r="X10522" s="402"/>
      <c r="Y10522" s="402"/>
      <c r="Z10522" s="402"/>
    </row>
    <row r="10523" spans="23:26" x14ac:dyDescent="0.2">
      <c r="W10523" s="402"/>
      <c r="X10523" s="402"/>
      <c r="Y10523" s="402"/>
      <c r="Z10523" s="402"/>
    </row>
    <row r="10524" spans="23:26" x14ac:dyDescent="0.2">
      <c r="W10524" s="402"/>
      <c r="X10524" s="402"/>
      <c r="Y10524" s="402"/>
      <c r="Z10524" s="402"/>
    </row>
    <row r="10525" spans="23:26" x14ac:dyDescent="0.2">
      <c r="W10525" s="402"/>
      <c r="X10525" s="402"/>
      <c r="Y10525" s="402"/>
      <c r="Z10525" s="402"/>
    </row>
    <row r="10526" spans="23:26" x14ac:dyDescent="0.2">
      <c r="W10526" s="402"/>
      <c r="X10526" s="402"/>
      <c r="Y10526" s="402"/>
      <c r="Z10526" s="402"/>
    </row>
    <row r="10527" spans="23:26" x14ac:dyDescent="0.2">
      <c r="W10527" s="402"/>
      <c r="X10527" s="402"/>
      <c r="Y10527" s="402"/>
      <c r="Z10527" s="402"/>
    </row>
    <row r="10528" spans="23:26" x14ac:dyDescent="0.2">
      <c r="W10528" s="402"/>
      <c r="X10528" s="402"/>
      <c r="Y10528" s="402"/>
      <c r="Z10528" s="402"/>
    </row>
    <row r="10529" spans="23:26" x14ac:dyDescent="0.2">
      <c r="W10529" s="402"/>
      <c r="X10529" s="402"/>
      <c r="Y10529" s="402"/>
      <c r="Z10529" s="402"/>
    </row>
    <row r="10530" spans="23:26" x14ac:dyDescent="0.2">
      <c r="W10530" s="402"/>
      <c r="X10530" s="402"/>
      <c r="Y10530" s="402"/>
      <c r="Z10530" s="402"/>
    </row>
    <row r="10531" spans="23:26" x14ac:dyDescent="0.2">
      <c r="W10531" s="402"/>
      <c r="X10531" s="402"/>
      <c r="Y10531" s="402"/>
      <c r="Z10531" s="402"/>
    </row>
    <row r="10532" spans="23:26" x14ac:dyDescent="0.2">
      <c r="W10532" s="402"/>
      <c r="X10532" s="402"/>
      <c r="Y10532" s="402"/>
      <c r="Z10532" s="402"/>
    </row>
    <row r="10533" spans="23:26" x14ac:dyDescent="0.2">
      <c r="W10533" s="402"/>
      <c r="X10533" s="402"/>
      <c r="Y10533" s="402"/>
      <c r="Z10533" s="402"/>
    </row>
    <row r="10534" spans="23:26" x14ac:dyDescent="0.2">
      <c r="W10534" s="402"/>
      <c r="X10534" s="402"/>
      <c r="Y10534" s="402"/>
      <c r="Z10534" s="402"/>
    </row>
    <row r="10535" spans="23:26" x14ac:dyDescent="0.2">
      <c r="W10535" s="402"/>
      <c r="X10535" s="402"/>
      <c r="Y10535" s="402"/>
      <c r="Z10535" s="402"/>
    </row>
    <row r="10536" spans="23:26" x14ac:dyDescent="0.2">
      <c r="W10536" s="402"/>
      <c r="X10536" s="402"/>
      <c r="Y10536" s="402"/>
      <c r="Z10536" s="402"/>
    </row>
    <row r="10537" spans="23:26" x14ac:dyDescent="0.2">
      <c r="W10537" s="402"/>
      <c r="X10537" s="402"/>
      <c r="Y10537" s="402"/>
      <c r="Z10537" s="402"/>
    </row>
    <row r="10538" spans="23:26" x14ac:dyDescent="0.2">
      <c r="W10538" s="402"/>
      <c r="X10538" s="402"/>
      <c r="Y10538" s="402"/>
      <c r="Z10538" s="402"/>
    </row>
    <row r="10539" spans="23:26" x14ac:dyDescent="0.2">
      <c r="W10539" s="402"/>
      <c r="X10539" s="402"/>
      <c r="Y10539" s="402"/>
      <c r="Z10539" s="402"/>
    </row>
    <row r="10540" spans="23:26" x14ac:dyDescent="0.2">
      <c r="W10540" s="402"/>
      <c r="X10540" s="402"/>
      <c r="Y10540" s="402"/>
      <c r="Z10540" s="402"/>
    </row>
    <row r="10541" spans="23:26" x14ac:dyDescent="0.2">
      <c r="W10541" s="402"/>
      <c r="X10541" s="402"/>
      <c r="Y10541" s="402"/>
      <c r="Z10541" s="402"/>
    </row>
    <row r="10542" spans="23:26" x14ac:dyDescent="0.2">
      <c r="W10542" s="402"/>
      <c r="X10542" s="402"/>
      <c r="Y10542" s="402"/>
      <c r="Z10542" s="402"/>
    </row>
    <row r="10543" spans="23:26" x14ac:dyDescent="0.2">
      <c r="W10543" s="402"/>
      <c r="X10543" s="402"/>
      <c r="Y10543" s="402"/>
      <c r="Z10543" s="402"/>
    </row>
    <row r="10544" spans="23:26" x14ac:dyDescent="0.2">
      <c r="W10544" s="402"/>
      <c r="X10544" s="402"/>
      <c r="Y10544" s="402"/>
      <c r="Z10544" s="402"/>
    </row>
    <row r="10545" spans="23:26" x14ac:dyDescent="0.2">
      <c r="W10545" s="402"/>
      <c r="X10545" s="402"/>
      <c r="Y10545" s="402"/>
      <c r="Z10545" s="402"/>
    </row>
    <row r="10546" spans="23:26" x14ac:dyDescent="0.2">
      <c r="W10546" s="402"/>
      <c r="X10546" s="402"/>
      <c r="Y10546" s="402"/>
      <c r="Z10546" s="402"/>
    </row>
    <row r="10547" spans="23:26" x14ac:dyDescent="0.2">
      <c r="W10547" s="402"/>
      <c r="X10547" s="402"/>
      <c r="Y10547" s="402"/>
      <c r="Z10547" s="402"/>
    </row>
    <row r="10548" spans="23:26" x14ac:dyDescent="0.2">
      <c r="W10548" s="402"/>
      <c r="X10548" s="402"/>
      <c r="Y10548" s="402"/>
      <c r="Z10548" s="402"/>
    </row>
    <row r="10549" spans="23:26" x14ac:dyDescent="0.2">
      <c r="W10549" s="402"/>
      <c r="X10549" s="402"/>
      <c r="Y10549" s="402"/>
      <c r="Z10549" s="402"/>
    </row>
    <row r="10550" spans="23:26" x14ac:dyDescent="0.2">
      <c r="W10550" s="402"/>
      <c r="X10550" s="402"/>
      <c r="Y10550" s="402"/>
      <c r="Z10550" s="402"/>
    </row>
    <row r="10551" spans="23:26" x14ac:dyDescent="0.2">
      <c r="W10551" s="402"/>
      <c r="X10551" s="402"/>
      <c r="Y10551" s="402"/>
      <c r="Z10551" s="402"/>
    </row>
    <row r="10552" spans="23:26" x14ac:dyDescent="0.2">
      <c r="W10552" s="402"/>
      <c r="X10552" s="402"/>
      <c r="Y10552" s="402"/>
      <c r="Z10552" s="402"/>
    </row>
    <row r="10553" spans="23:26" x14ac:dyDescent="0.2">
      <c r="W10553" s="402"/>
      <c r="X10553" s="402"/>
      <c r="Y10553" s="402"/>
      <c r="Z10553" s="402"/>
    </row>
    <row r="10554" spans="23:26" x14ac:dyDescent="0.2">
      <c r="W10554" s="402"/>
      <c r="X10554" s="402"/>
      <c r="Y10554" s="402"/>
      <c r="Z10554" s="402"/>
    </row>
    <row r="10555" spans="23:26" x14ac:dyDescent="0.2">
      <c r="W10555" s="402"/>
      <c r="X10555" s="402"/>
      <c r="Y10555" s="402"/>
      <c r="Z10555" s="402"/>
    </row>
    <row r="10556" spans="23:26" x14ac:dyDescent="0.2">
      <c r="W10556" s="402"/>
      <c r="X10556" s="402"/>
      <c r="Y10556" s="402"/>
      <c r="Z10556" s="402"/>
    </row>
    <row r="10557" spans="23:26" x14ac:dyDescent="0.2">
      <c r="W10557" s="402"/>
      <c r="X10557" s="402"/>
      <c r="Y10557" s="402"/>
      <c r="Z10557" s="402"/>
    </row>
    <row r="10558" spans="23:26" x14ac:dyDescent="0.2">
      <c r="W10558" s="402"/>
      <c r="X10558" s="402"/>
      <c r="Y10558" s="402"/>
      <c r="Z10558" s="402"/>
    </row>
    <row r="10559" spans="23:26" x14ac:dyDescent="0.2">
      <c r="W10559" s="402"/>
      <c r="X10559" s="402"/>
      <c r="Y10559" s="402"/>
      <c r="Z10559" s="402"/>
    </row>
    <row r="10560" spans="23:26" x14ac:dyDescent="0.2">
      <c r="W10560" s="402"/>
      <c r="X10560" s="402"/>
      <c r="Y10560" s="402"/>
      <c r="Z10560" s="402"/>
    </row>
    <row r="10561" spans="23:26" x14ac:dyDescent="0.2">
      <c r="W10561" s="402"/>
      <c r="X10561" s="402"/>
      <c r="Y10561" s="402"/>
      <c r="Z10561" s="402"/>
    </row>
    <row r="10562" spans="23:26" x14ac:dyDescent="0.2">
      <c r="W10562" s="402"/>
      <c r="X10562" s="402"/>
      <c r="Y10562" s="402"/>
      <c r="Z10562" s="402"/>
    </row>
    <row r="10563" spans="23:26" x14ac:dyDescent="0.2">
      <c r="W10563" s="402"/>
      <c r="X10563" s="402"/>
      <c r="Y10563" s="402"/>
      <c r="Z10563" s="402"/>
    </row>
    <row r="10564" spans="23:26" x14ac:dyDescent="0.2">
      <c r="W10564" s="402"/>
      <c r="X10564" s="402"/>
      <c r="Y10564" s="402"/>
      <c r="Z10564" s="402"/>
    </row>
    <row r="10565" spans="23:26" x14ac:dyDescent="0.2">
      <c r="W10565" s="402"/>
      <c r="X10565" s="402"/>
      <c r="Y10565" s="402"/>
      <c r="Z10565" s="402"/>
    </row>
    <row r="10566" spans="23:26" x14ac:dyDescent="0.2">
      <c r="W10566" s="402"/>
      <c r="X10566" s="402"/>
      <c r="Y10566" s="402"/>
      <c r="Z10566" s="402"/>
    </row>
    <row r="10567" spans="23:26" x14ac:dyDescent="0.2">
      <c r="W10567" s="402"/>
      <c r="X10567" s="402"/>
      <c r="Y10567" s="402"/>
      <c r="Z10567" s="402"/>
    </row>
    <row r="10568" spans="23:26" x14ac:dyDescent="0.2">
      <c r="W10568" s="402"/>
      <c r="X10568" s="402"/>
      <c r="Y10568" s="402"/>
      <c r="Z10568" s="402"/>
    </row>
  </sheetData>
  <autoFilter ref="B10:AB10568">
    <filterColumn colId="0" showButton="0"/>
    <filterColumn colId="4" showButton="0"/>
    <filterColumn colId="7" showButton="0"/>
    <filterColumn colId="8" showButton="0"/>
    <filterColumn colId="9" showButton="0"/>
    <filterColumn colId="11" showButton="0"/>
    <filterColumn colId="13" showButton="0"/>
    <filterColumn colId="23" showButton="0"/>
  </autoFilter>
  <mergeCells count="5121">
    <mergeCell ref="S10:T10"/>
    <mergeCell ref="U10:V10"/>
    <mergeCell ref="W10:X10"/>
    <mergeCell ref="Y10:Z10"/>
    <mergeCell ref="B11:C16"/>
    <mergeCell ref="D11:D16"/>
    <mergeCell ref="E11:E16"/>
    <mergeCell ref="F11:F16"/>
    <mergeCell ref="G11:G16"/>
    <mergeCell ref="H11:H16"/>
    <mergeCell ref="B10:C10"/>
    <mergeCell ref="F10:G10"/>
    <mergeCell ref="I10:L10"/>
    <mergeCell ref="M10:N10"/>
    <mergeCell ref="O10:P10"/>
    <mergeCell ref="Q10:R10"/>
    <mergeCell ref="Y19:Z22"/>
    <mergeCell ref="M20:N22"/>
    <mergeCell ref="O21:P22"/>
    <mergeCell ref="Q21:R22"/>
    <mergeCell ref="S21:T22"/>
    <mergeCell ref="U21:V22"/>
    <mergeCell ref="W21:X22"/>
    <mergeCell ref="AA17:AA22"/>
    <mergeCell ref="AB17:AB22"/>
    <mergeCell ref="AC17:AC22"/>
    <mergeCell ref="AD17:AD22"/>
    <mergeCell ref="AE17:AE22"/>
    <mergeCell ref="AF17:AF22"/>
    <mergeCell ref="K28:L28"/>
    <mergeCell ref="K16:L16"/>
    <mergeCell ref="B17:C22"/>
    <mergeCell ref="D17:D22"/>
    <mergeCell ref="E17:E22"/>
    <mergeCell ref="F17:F22"/>
    <mergeCell ref="G17:G22"/>
    <mergeCell ref="H17:H22"/>
    <mergeCell ref="K22:L22"/>
    <mergeCell ref="S11:S16"/>
    <mergeCell ref="AF11:AF16"/>
    <mergeCell ref="Q13:R16"/>
    <mergeCell ref="Y13:Z16"/>
    <mergeCell ref="M14:N16"/>
    <mergeCell ref="O15:P16"/>
    <mergeCell ref="W15:X16"/>
    <mergeCell ref="Y25:Z28"/>
    <mergeCell ref="M26:N28"/>
    <mergeCell ref="O27:P28"/>
    <mergeCell ref="Q27:R28"/>
    <mergeCell ref="S27:T28"/>
    <mergeCell ref="U27:V28"/>
    <mergeCell ref="W27:X28"/>
    <mergeCell ref="AA23:AA28"/>
    <mergeCell ref="AB23:AB28"/>
    <mergeCell ref="AE35:AE40"/>
    <mergeCell ref="AC23:AC28"/>
    <mergeCell ref="AD23:AD28"/>
    <mergeCell ref="AE23:AE28"/>
    <mergeCell ref="AF23:AF28"/>
    <mergeCell ref="B23:C28"/>
    <mergeCell ref="D23:D28"/>
    <mergeCell ref="E23:E28"/>
    <mergeCell ref="F23:F28"/>
    <mergeCell ref="G23:G28"/>
    <mergeCell ref="H23:H28"/>
    <mergeCell ref="Y31:Z34"/>
    <mergeCell ref="M32:N34"/>
    <mergeCell ref="O33:P34"/>
    <mergeCell ref="Q33:R34"/>
    <mergeCell ref="S33:T34"/>
    <mergeCell ref="U33:V34"/>
    <mergeCell ref="W33:X34"/>
    <mergeCell ref="AA29:AA34"/>
    <mergeCell ref="AB29:AB34"/>
    <mergeCell ref="AC29:AC34"/>
    <mergeCell ref="AD29:AD34"/>
    <mergeCell ref="AE29:AE34"/>
    <mergeCell ref="AF29:AF34"/>
    <mergeCell ref="B29:C34"/>
    <mergeCell ref="D29:D34"/>
    <mergeCell ref="E29:E34"/>
    <mergeCell ref="F29:F34"/>
    <mergeCell ref="G29:G34"/>
    <mergeCell ref="H29:H34"/>
    <mergeCell ref="K34:L34"/>
    <mergeCell ref="AF41:AF46"/>
    <mergeCell ref="K40:L40"/>
    <mergeCell ref="B41:C46"/>
    <mergeCell ref="D41:D46"/>
    <mergeCell ref="E41:E46"/>
    <mergeCell ref="F41:F46"/>
    <mergeCell ref="G41:G46"/>
    <mergeCell ref="H41:H46"/>
    <mergeCell ref="K46:L46"/>
    <mergeCell ref="Y37:Z40"/>
    <mergeCell ref="M38:N40"/>
    <mergeCell ref="O39:P40"/>
    <mergeCell ref="Q39:R40"/>
    <mergeCell ref="S39:T40"/>
    <mergeCell ref="U39:V40"/>
    <mergeCell ref="W39:X40"/>
    <mergeCell ref="AA35:AA40"/>
    <mergeCell ref="AB35:AB40"/>
    <mergeCell ref="AC35:AC40"/>
    <mergeCell ref="AD35:AD40"/>
    <mergeCell ref="AF35:AF40"/>
    <mergeCell ref="B35:C40"/>
    <mergeCell ref="D35:D40"/>
    <mergeCell ref="E35:E40"/>
    <mergeCell ref="F35:F40"/>
    <mergeCell ref="G35:G40"/>
    <mergeCell ref="H35:H40"/>
    <mergeCell ref="D47:D52"/>
    <mergeCell ref="E47:E52"/>
    <mergeCell ref="F47:F52"/>
    <mergeCell ref="G47:G52"/>
    <mergeCell ref="H47:H52"/>
    <mergeCell ref="Y43:Z46"/>
    <mergeCell ref="M44:N46"/>
    <mergeCell ref="O45:P46"/>
    <mergeCell ref="Q45:R46"/>
    <mergeCell ref="S45:T46"/>
    <mergeCell ref="U45:V46"/>
    <mergeCell ref="W45:X46"/>
    <mergeCell ref="AA41:AA46"/>
    <mergeCell ref="AB41:AB46"/>
    <mergeCell ref="AC41:AC46"/>
    <mergeCell ref="AD41:AD46"/>
    <mergeCell ref="AE41:AE46"/>
    <mergeCell ref="AA53:AA58"/>
    <mergeCell ref="AB53:AB58"/>
    <mergeCell ref="AC53:AC58"/>
    <mergeCell ref="AF53:AF58"/>
    <mergeCell ref="Y55:Z58"/>
    <mergeCell ref="M56:N58"/>
    <mergeCell ref="O57:P58"/>
    <mergeCell ref="Q57:R58"/>
    <mergeCell ref="S57:T58"/>
    <mergeCell ref="U57:V58"/>
    <mergeCell ref="K64:L64"/>
    <mergeCell ref="W51:X52"/>
    <mergeCell ref="K52:L52"/>
    <mergeCell ref="B53:C58"/>
    <mergeCell ref="D53:D58"/>
    <mergeCell ref="E53:E58"/>
    <mergeCell ref="F53:F58"/>
    <mergeCell ref="G53:G58"/>
    <mergeCell ref="H53:H58"/>
    <mergeCell ref="W57:X58"/>
    <mergeCell ref="K58:L58"/>
    <mergeCell ref="AA47:AA52"/>
    <mergeCell ref="AB47:AB52"/>
    <mergeCell ref="AC47:AC52"/>
    <mergeCell ref="AF47:AF52"/>
    <mergeCell ref="Y49:Z52"/>
    <mergeCell ref="M50:N52"/>
    <mergeCell ref="O51:P52"/>
    <mergeCell ref="Q51:R52"/>
    <mergeCell ref="S51:T52"/>
    <mergeCell ref="U51:V52"/>
    <mergeCell ref="B47:C52"/>
    <mergeCell ref="Y61:Z64"/>
    <mergeCell ref="M62:N64"/>
    <mergeCell ref="O63:P64"/>
    <mergeCell ref="Q63:R64"/>
    <mergeCell ref="S63:T64"/>
    <mergeCell ref="U63:V64"/>
    <mergeCell ref="W63:X64"/>
    <mergeCell ref="AA59:AA64"/>
    <mergeCell ref="AB59:AB64"/>
    <mergeCell ref="AC71:AC76"/>
    <mergeCell ref="AC59:AC64"/>
    <mergeCell ref="AD59:AD64"/>
    <mergeCell ref="AE59:AE64"/>
    <mergeCell ref="AF59:AF64"/>
    <mergeCell ref="B59:C64"/>
    <mergeCell ref="D59:D64"/>
    <mergeCell ref="E59:E64"/>
    <mergeCell ref="F59:F64"/>
    <mergeCell ref="G59:G64"/>
    <mergeCell ref="H59:H64"/>
    <mergeCell ref="Y67:Z70"/>
    <mergeCell ref="M68:N70"/>
    <mergeCell ref="O69:P70"/>
    <mergeCell ref="Q69:R70"/>
    <mergeCell ref="S69:T70"/>
    <mergeCell ref="U69:V70"/>
    <mergeCell ref="W69:X70"/>
    <mergeCell ref="AA65:AA70"/>
    <mergeCell ref="AB65:AB70"/>
    <mergeCell ref="AC65:AC70"/>
    <mergeCell ref="AD65:AD70"/>
    <mergeCell ref="AE65:AE70"/>
    <mergeCell ref="AF65:AF70"/>
    <mergeCell ref="K76:L76"/>
    <mergeCell ref="B65:C70"/>
    <mergeCell ref="D65:D70"/>
    <mergeCell ref="E65:E70"/>
    <mergeCell ref="F65:F70"/>
    <mergeCell ref="G65:G70"/>
    <mergeCell ref="H65:H70"/>
    <mergeCell ref="K70:L70"/>
    <mergeCell ref="Y73:Z76"/>
    <mergeCell ref="M74:N76"/>
    <mergeCell ref="O75:P76"/>
    <mergeCell ref="Q75:R76"/>
    <mergeCell ref="S75:T76"/>
    <mergeCell ref="U75:V76"/>
    <mergeCell ref="W75:X76"/>
    <mergeCell ref="AA71:AA76"/>
    <mergeCell ref="AB71:AB76"/>
    <mergeCell ref="AC83:AC88"/>
    <mergeCell ref="AD71:AD76"/>
    <mergeCell ref="AE71:AE76"/>
    <mergeCell ref="AF71:AF76"/>
    <mergeCell ref="B71:C76"/>
    <mergeCell ref="D71:D76"/>
    <mergeCell ref="E71:E76"/>
    <mergeCell ref="F71:F76"/>
    <mergeCell ref="G71:G76"/>
    <mergeCell ref="H71:H76"/>
    <mergeCell ref="Y79:Z82"/>
    <mergeCell ref="M80:N82"/>
    <mergeCell ref="O81:P82"/>
    <mergeCell ref="Q81:R82"/>
    <mergeCell ref="S81:T82"/>
    <mergeCell ref="U81:V82"/>
    <mergeCell ref="W81:X82"/>
    <mergeCell ref="AA77:AA82"/>
    <mergeCell ref="AB77:AB82"/>
    <mergeCell ref="AC77:AC82"/>
    <mergeCell ref="AD77:AD82"/>
    <mergeCell ref="AE77:AE82"/>
    <mergeCell ref="AF77:AF82"/>
    <mergeCell ref="K88:L88"/>
    <mergeCell ref="B77:C82"/>
    <mergeCell ref="D77:D82"/>
    <mergeCell ref="E77:E82"/>
    <mergeCell ref="F77:F82"/>
    <mergeCell ref="G77:G82"/>
    <mergeCell ref="H77:H82"/>
    <mergeCell ref="K82:L82"/>
    <mergeCell ref="Y85:Z88"/>
    <mergeCell ref="M86:N88"/>
    <mergeCell ref="O87:P88"/>
    <mergeCell ref="Q87:R88"/>
    <mergeCell ref="S87:T88"/>
    <mergeCell ref="U87:V88"/>
    <mergeCell ref="W87:X88"/>
    <mergeCell ref="AA83:AA88"/>
    <mergeCell ref="AB83:AB88"/>
    <mergeCell ref="AC95:AC100"/>
    <mergeCell ref="AD83:AD88"/>
    <mergeCell ref="AE83:AE88"/>
    <mergeCell ref="AF83:AF88"/>
    <mergeCell ref="B83:C88"/>
    <mergeCell ref="D83:D88"/>
    <mergeCell ref="E83:E88"/>
    <mergeCell ref="F83:F88"/>
    <mergeCell ref="G83:G88"/>
    <mergeCell ref="H83:H88"/>
    <mergeCell ref="Y91:Z94"/>
    <mergeCell ref="M92:N94"/>
    <mergeCell ref="O93:P94"/>
    <mergeCell ref="Q93:R94"/>
    <mergeCell ref="S93:T94"/>
    <mergeCell ref="U93:V94"/>
    <mergeCell ref="W93:X94"/>
    <mergeCell ref="AA89:AA94"/>
    <mergeCell ref="AB89:AB94"/>
    <mergeCell ref="AC89:AC94"/>
    <mergeCell ref="AD89:AD94"/>
    <mergeCell ref="AE89:AE94"/>
    <mergeCell ref="AF89:AF94"/>
    <mergeCell ref="K100:L100"/>
    <mergeCell ref="B89:C94"/>
    <mergeCell ref="D89:D94"/>
    <mergeCell ref="E89:E94"/>
    <mergeCell ref="F89:F94"/>
    <mergeCell ref="G89:G94"/>
    <mergeCell ref="H89:H94"/>
    <mergeCell ref="K94:L94"/>
    <mergeCell ref="Y97:Z100"/>
    <mergeCell ref="M98:N100"/>
    <mergeCell ref="O99:P100"/>
    <mergeCell ref="Q99:R100"/>
    <mergeCell ref="S99:T100"/>
    <mergeCell ref="U99:V100"/>
    <mergeCell ref="W99:X100"/>
    <mergeCell ref="AA95:AA100"/>
    <mergeCell ref="AB95:AB100"/>
    <mergeCell ref="AC107:AC112"/>
    <mergeCell ref="AD95:AD100"/>
    <mergeCell ref="AE95:AE100"/>
    <mergeCell ref="AF95:AF100"/>
    <mergeCell ref="B95:C100"/>
    <mergeCell ref="D95:D100"/>
    <mergeCell ref="E95:E100"/>
    <mergeCell ref="F95:F100"/>
    <mergeCell ref="G95:G100"/>
    <mergeCell ref="H95:H100"/>
    <mergeCell ref="Y103:Z106"/>
    <mergeCell ref="M104:N106"/>
    <mergeCell ref="O105:P106"/>
    <mergeCell ref="Q105:R106"/>
    <mergeCell ref="S105:T106"/>
    <mergeCell ref="U105:V106"/>
    <mergeCell ref="W105:X106"/>
    <mergeCell ref="AA101:AA106"/>
    <mergeCell ref="AB101:AB106"/>
    <mergeCell ref="AC101:AC106"/>
    <mergeCell ref="AD101:AD106"/>
    <mergeCell ref="AE101:AE106"/>
    <mergeCell ref="AF101:AF106"/>
    <mergeCell ref="K112:L112"/>
    <mergeCell ref="B101:C106"/>
    <mergeCell ref="D101:D106"/>
    <mergeCell ref="E101:E106"/>
    <mergeCell ref="F101:F106"/>
    <mergeCell ref="G101:G106"/>
    <mergeCell ref="H101:H106"/>
    <mergeCell ref="K106:L106"/>
    <mergeCell ref="Y109:Z112"/>
    <mergeCell ref="M110:N112"/>
    <mergeCell ref="O111:P112"/>
    <mergeCell ref="Q111:R112"/>
    <mergeCell ref="S111:T112"/>
    <mergeCell ref="U111:V112"/>
    <mergeCell ref="W111:X112"/>
    <mergeCell ref="AA107:AA112"/>
    <mergeCell ref="AB107:AB112"/>
    <mergeCell ref="AC119:AC124"/>
    <mergeCell ref="AD107:AD112"/>
    <mergeCell ref="AE107:AE112"/>
    <mergeCell ref="AF107:AF112"/>
    <mergeCell ref="B107:C112"/>
    <mergeCell ref="D107:D112"/>
    <mergeCell ref="E107:E112"/>
    <mergeCell ref="F107:F112"/>
    <mergeCell ref="G107:G112"/>
    <mergeCell ref="H107:H112"/>
    <mergeCell ref="Y115:Z118"/>
    <mergeCell ref="M116:N118"/>
    <mergeCell ref="O117:P118"/>
    <mergeCell ref="Q117:R118"/>
    <mergeCell ref="S117:T118"/>
    <mergeCell ref="U117:V118"/>
    <mergeCell ref="W117:X118"/>
    <mergeCell ref="AA113:AA118"/>
    <mergeCell ref="AB113:AB118"/>
    <mergeCell ref="AC113:AC118"/>
    <mergeCell ref="AD113:AD118"/>
    <mergeCell ref="AE113:AE118"/>
    <mergeCell ref="AF113:AF118"/>
    <mergeCell ref="K124:L124"/>
    <mergeCell ref="B113:C118"/>
    <mergeCell ref="D113:D118"/>
    <mergeCell ref="E113:E118"/>
    <mergeCell ref="F113:F118"/>
    <mergeCell ref="G113:G118"/>
    <mergeCell ref="H113:H118"/>
    <mergeCell ref="K118:L118"/>
    <mergeCell ref="Y121:Z124"/>
    <mergeCell ref="M122:N124"/>
    <mergeCell ref="O123:P124"/>
    <mergeCell ref="Q123:R124"/>
    <mergeCell ref="S123:T124"/>
    <mergeCell ref="U123:V124"/>
    <mergeCell ref="W123:X124"/>
    <mergeCell ref="AA119:AA124"/>
    <mergeCell ref="AB119:AB124"/>
    <mergeCell ref="AF131:AF136"/>
    <mergeCell ref="AD119:AD124"/>
    <mergeCell ref="AE119:AE124"/>
    <mergeCell ref="AF119:AF124"/>
    <mergeCell ref="B119:C124"/>
    <mergeCell ref="D119:D124"/>
    <mergeCell ref="E119:E124"/>
    <mergeCell ref="F119:F124"/>
    <mergeCell ref="G119:G124"/>
    <mergeCell ref="H119:H124"/>
    <mergeCell ref="Y127:Z130"/>
    <mergeCell ref="M128:N130"/>
    <mergeCell ref="O129:P130"/>
    <mergeCell ref="Q129:R130"/>
    <mergeCell ref="S129:T130"/>
    <mergeCell ref="U129:V130"/>
    <mergeCell ref="W129:X130"/>
    <mergeCell ref="AA125:AA130"/>
    <mergeCell ref="AB125:AB130"/>
    <mergeCell ref="AC125:AC130"/>
    <mergeCell ref="AD125:AD130"/>
    <mergeCell ref="AE125:AE130"/>
    <mergeCell ref="AF125:AF130"/>
    <mergeCell ref="K136:L136"/>
    <mergeCell ref="B125:C130"/>
    <mergeCell ref="D125:D130"/>
    <mergeCell ref="E125:E130"/>
    <mergeCell ref="F125:F130"/>
    <mergeCell ref="G125:G130"/>
    <mergeCell ref="H125:H130"/>
    <mergeCell ref="K130:L130"/>
    <mergeCell ref="M134:N136"/>
    <mergeCell ref="O135:P136"/>
    <mergeCell ref="Q135:R136"/>
    <mergeCell ref="S135:T136"/>
    <mergeCell ref="U135:V136"/>
    <mergeCell ref="W135:X136"/>
    <mergeCell ref="AA131:AA136"/>
    <mergeCell ref="AB131:AB136"/>
    <mergeCell ref="AC131:AC136"/>
    <mergeCell ref="AC143:AC148"/>
    <mergeCell ref="AG131:AG136"/>
    <mergeCell ref="Y133:Z136"/>
    <mergeCell ref="B131:C136"/>
    <mergeCell ref="D131:D136"/>
    <mergeCell ref="E131:E136"/>
    <mergeCell ref="F131:F136"/>
    <mergeCell ref="G131:G136"/>
    <mergeCell ref="H131:H136"/>
    <mergeCell ref="Y139:Z142"/>
    <mergeCell ref="M140:N142"/>
    <mergeCell ref="O141:P142"/>
    <mergeCell ref="Q141:R142"/>
    <mergeCell ref="S141:T142"/>
    <mergeCell ref="U141:V142"/>
    <mergeCell ref="W141:X142"/>
    <mergeCell ref="AA137:AA142"/>
    <mergeCell ref="AB137:AB142"/>
    <mergeCell ref="AC137:AC142"/>
    <mergeCell ref="AD137:AD142"/>
    <mergeCell ref="AE137:AE142"/>
    <mergeCell ref="AF137:AF142"/>
    <mergeCell ref="K148:L148"/>
    <mergeCell ref="B137:C142"/>
    <mergeCell ref="D137:D142"/>
    <mergeCell ref="E137:E142"/>
    <mergeCell ref="F137:F142"/>
    <mergeCell ref="G137:G142"/>
    <mergeCell ref="H137:H142"/>
    <mergeCell ref="K142:L142"/>
    <mergeCell ref="Y145:Z148"/>
    <mergeCell ref="M146:N148"/>
    <mergeCell ref="O147:P148"/>
    <mergeCell ref="Q147:R148"/>
    <mergeCell ref="S147:T148"/>
    <mergeCell ref="U147:V148"/>
    <mergeCell ref="W147:X148"/>
    <mergeCell ref="AA143:AA148"/>
    <mergeCell ref="AB143:AB148"/>
    <mergeCell ref="AC155:AC160"/>
    <mergeCell ref="AD143:AD148"/>
    <mergeCell ref="AE143:AE148"/>
    <mergeCell ref="AF143:AF148"/>
    <mergeCell ref="B143:C148"/>
    <mergeCell ref="D143:D148"/>
    <mergeCell ref="E143:E148"/>
    <mergeCell ref="F143:F148"/>
    <mergeCell ref="G143:G148"/>
    <mergeCell ref="H143:H148"/>
    <mergeCell ref="Y151:Z154"/>
    <mergeCell ref="M152:N154"/>
    <mergeCell ref="O153:P154"/>
    <mergeCell ref="Q153:R154"/>
    <mergeCell ref="S153:T154"/>
    <mergeCell ref="U153:V154"/>
    <mergeCell ref="W153:X154"/>
    <mergeCell ref="AA149:AA154"/>
    <mergeCell ref="AB149:AB154"/>
    <mergeCell ref="AC149:AC154"/>
    <mergeCell ref="AD149:AD154"/>
    <mergeCell ref="AE149:AE154"/>
    <mergeCell ref="AF149:AF154"/>
    <mergeCell ref="K160:L160"/>
    <mergeCell ref="B149:C154"/>
    <mergeCell ref="D149:D154"/>
    <mergeCell ref="E149:E154"/>
    <mergeCell ref="F149:F154"/>
    <mergeCell ref="G149:G154"/>
    <mergeCell ref="H149:H154"/>
    <mergeCell ref="K154:L154"/>
    <mergeCell ref="Y157:Z160"/>
    <mergeCell ref="M158:N160"/>
    <mergeCell ref="O159:P160"/>
    <mergeCell ref="Q159:R160"/>
    <mergeCell ref="S159:T160"/>
    <mergeCell ref="U159:V160"/>
    <mergeCell ref="W159:X160"/>
    <mergeCell ref="AA155:AA160"/>
    <mergeCell ref="AB155:AB160"/>
    <mergeCell ref="AC167:AC172"/>
    <mergeCell ref="AD155:AD160"/>
    <mergeCell ref="AE155:AE160"/>
    <mergeCell ref="AF155:AF160"/>
    <mergeCell ref="B155:C160"/>
    <mergeCell ref="D155:D160"/>
    <mergeCell ref="E155:E160"/>
    <mergeCell ref="F155:F160"/>
    <mergeCell ref="G155:G160"/>
    <mergeCell ref="H155:H160"/>
    <mergeCell ref="Y163:Z166"/>
    <mergeCell ref="M164:N166"/>
    <mergeCell ref="O165:P166"/>
    <mergeCell ref="Q165:R166"/>
    <mergeCell ref="S165:T166"/>
    <mergeCell ref="U165:V166"/>
    <mergeCell ref="W165:X166"/>
    <mergeCell ref="AA161:AA166"/>
    <mergeCell ref="AB161:AB166"/>
    <mergeCell ref="AC161:AC166"/>
    <mergeCell ref="AD161:AD166"/>
    <mergeCell ref="AE161:AE166"/>
    <mergeCell ref="AF161:AF166"/>
    <mergeCell ref="K172:L172"/>
    <mergeCell ref="B161:C166"/>
    <mergeCell ref="D161:D166"/>
    <mergeCell ref="E161:E166"/>
    <mergeCell ref="F161:F166"/>
    <mergeCell ref="G161:G166"/>
    <mergeCell ref="H161:H166"/>
    <mergeCell ref="K166:L166"/>
    <mergeCell ref="Y169:Z172"/>
    <mergeCell ref="M170:N172"/>
    <mergeCell ref="O171:P172"/>
    <mergeCell ref="Q171:R172"/>
    <mergeCell ref="S171:T172"/>
    <mergeCell ref="U171:V172"/>
    <mergeCell ref="W171:X172"/>
    <mergeCell ref="AA167:AA172"/>
    <mergeCell ref="AB167:AB172"/>
    <mergeCell ref="AC179:AC184"/>
    <mergeCell ref="AD167:AD172"/>
    <mergeCell ref="AE167:AE172"/>
    <mergeCell ref="AF167:AF172"/>
    <mergeCell ref="B167:C172"/>
    <mergeCell ref="D167:D172"/>
    <mergeCell ref="E167:E172"/>
    <mergeCell ref="F167:F172"/>
    <mergeCell ref="G167:G172"/>
    <mergeCell ref="H167:H172"/>
    <mergeCell ref="Y175:Z178"/>
    <mergeCell ref="M176:N178"/>
    <mergeCell ref="O177:P178"/>
    <mergeCell ref="Q177:R178"/>
    <mergeCell ref="S177:T178"/>
    <mergeCell ref="U177:V178"/>
    <mergeCell ref="W177:X178"/>
    <mergeCell ref="AA173:AA178"/>
    <mergeCell ref="AB173:AB178"/>
    <mergeCell ref="AC173:AC178"/>
    <mergeCell ref="AD173:AD178"/>
    <mergeCell ref="AE173:AE178"/>
    <mergeCell ref="AF173:AF178"/>
    <mergeCell ref="K184:L184"/>
    <mergeCell ref="B173:C178"/>
    <mergeCell ref="D173:D178"/>
    <mergeCell ref="E173:E178"/>
    <mergeCell ref="F173:F178"/>
    <mergeCell ref="G173:G178"/>
    <mergeCell ref="H173:H178"/>
    <mergeCell ref="K178:L178"/>
    <mergeCell ref="Y181:Z184"/>
    <mergeCell ref="M182:N184"/>
    <mergeCell ref="O183:P184"/>
    <mergeCell ref="Q183:R184"/>
    <mergeCell ref="S183:T184"/>
    <mergeCell ref="U183:V184"/>
    <mergeCell ref="W183:X184"/>
    <mergeCell ref="AA179:AA184"/>
    <mergeCell ref="AB179:AB184"/>
    <mergeCell ref="AC191:AC196"/>
    <mergeCell ref="AD179:AD184"/>
    <mergeCell ref="AE179:AE184"/>
    <mergeCell ref="AF179:AF184"/>
    <mergeCell ref="B179:C184"/>
    <mergeCell ref="D179:D184"/>
    <mergeCell ref="E179:E184"/>
    <mergeCell ref="F179:F184"/>
    <mergeCell ref="G179:G184"/>
    <mergeCell ref="H179:H184"/>
    <mergeCell ref="Y187:Z190"/>
    <mergeCell ref="M188:N190"/>
    <mergeCell ref="O189:P190"/>
    <mergeCell ref="Q189:R190"/>
    <mergeCell ref="S189:T190"/>
    <mergeCell ref="U189:V190"/>
    <mergeCell ref="W189:X190"/>
    <mergeCell ref="AA185:AA190"/>
    <mergeCell ref="AB185:AB190"/>
    <mergeCell ref="AC185:AC190"/>
    <mergeCell ref="AD185:AD190"/>
    <mergeCell ref="AE185:AE190"/>
    <mergeCell ref="AF185:AF190"/>
    <mergeCell ref="K196:L196"/>
    <mergeCell ref="B185:C190"/>
    <mergeCell ref="D185:D190"/>
    <mergeCell ref="E185:E190"/>
    <mergeCell ref="F185:F190"/>
    <mergeCell ref="G185:G190"/>
    <mergeCell ref="H185:H190"/>
    <mergeCell ref="K190:L190"/>
    <mergeCell ref="Y193:Z196"/>
    <mergeCell ref="M194:N196"/>
    <mergeCell ref="O195:P196"/>
    <mergeCell ref="Q195:R196"/>
    <mergeCell ref="S195:T196"/>
    <mergeCell ref="U195:V196"/>
    <mergeCell ref="W195:X196"/>
    <mergeCell ref="AA191:AA196"/>
    <mergeCell ref="AB191:AB196"/>
    <mergeCell ref="AC203:AC208"/>
    <mergeCell ref="AD191:AD196"/>
    <mergeCell ref="AE191:AE196"/>
    <mergeCell ref="AF191:AF196"/>
    <mergeCell ref="B191:C196"/>
    <mergeCell ref="D191:D196"/>
    <mergeCell ref="E191:E196"/>
    <mergeCell ref="F191:F196"/>
    <mergeCell ref="G191:G196"/>
    <mergeCell ref="H191:H196"/>
    <mergeCell ref="Y199:Z202"/>
    <mergeCell ref="M200:N202"/>
    <mergeCell ref="O201:P202"/>
    <mergeCell ref="Q201:R202"/>
    <mergeCell ref="S201:T202"/>
    <mergeCell ref="U201:V202"/>
    <mergeCell ref="W201:X202"/>
    <mergeCell ref="AA197:AA202"/>
    <mergeCell ref="AB197:AB202"/>
    <mergeCell ref="AC197:AC202"/>
    <mergeCell ref="AD197:AD202"/>
    <mergeCell ref="AE197:AE202"/>
    <mergeCell ref="AF197:AF202"/>
    <mergeCell ref="K208:L208"/>
    <mergeCell ref="B197:C202"/>
    <mergeCell ref="D197:D202"/>
    <mergeCell ref="E197:E202"/>
    <mergeCell ref="F197:F202"/>
    <mergeCell ref="G197:G202"/>
    <mergeCell ref="H197:H202"/>
    <mergeCell ref="K202:L202"/>
    <mergeCell ref="Y205:Z208"/>
    <mergeCell ref="M206:N208"/>
    <mergeCell ref="O207:P208"/>
    <mergeCell ref="Q207:R208"/>
    <mergeCell ref="S207:T208"/>
    <mergeCell ref="U207:V208"/>
    <mergeCell ref="W207:X208"/>
    <mergeCell ref="AA203:AA208"/>
    <mergeCell ref="AB203:AB208"/>
    <mergeCell ref="AC215:AC220"/>
    <mergeCell ref="AD203:AD208"/>
    <mergeCell ref="AE203:AE208"/>
    <mergeCell ref="AF203:AF208"/>
    <mergeCell ref="B203:C208"/>
    <mergeCell ref="D203:D208"/>
    <mergeCell ref="E203:E208"/>
    <mergeCell ref="F203:F208"/>
    <mergeCell ref="G203:G208"/>
    <mergeCell ref="H203:H208"/>
    <mergeCell ref="AE215:AE220"/>
    <mergeCell ref="AF215:AF220"/>
    <mergeCell ref="B215:C220"/>
    <mergeCell ref="D215:D220"/>
    <mergeCell ref="E215:E220"/>
    <mergeCell ref="F215:F220"/>
    <mergeCell ref="G215:G220"/>
    <mergeCell ref="H215:H220"/>
    <mergeCell ref="Y211:Z214"/>
    <mergeCell ref="M212:N214"/>
    <mergeCell ref="O213:P214"/>
    <mergeCell ref="Q213:R214"/>
    <mergeCell ref="S213:T214"/>
    <mergeCell ref="U213:V214"/>
    <mergeCell ref="W213:X214"/>
    <mergeCell ref="AA209:AA214"/>
    <mergeCell ref="AB209:AB214"/>
    <mergeCell ref="AC209:AC214"/>
    <mergeCell ref="AD209:AD214"/>
    <mergeCell ref="AE209:AE214"/>
    <mergeCell ref="AF209:AF214"/>
    <mergeCell ref="K220:L220"/>
    <mergeCell ref="B209:C214"/>
    <mergeCell ref="D209:D214"/>
    <mergeCell ref="E209:E214"/>
    <mergeCell ref="F209:F214"/>
    <mergeCell ref="G209:G214"/>
    <mergeCell ref="H209:H214"/>
    <mergeCell ref="K214:L214"/>
    <mergeCell ref="B221:C226"/>
    <mergeCell ref="D221:D226"/>
    <mergeCell ref="E221:E226"/>
    <mergeCell ref="F221:F226"/>
    <mergeCell ref="G221:G226"/>
    <mergeCell ref="H221:H226"/>
    <mergeCell ref="K226:L226"/>
    <mergeCell ref="Y217:Z220"/>
    <mergeCell ref="M218:N220"/>
    <mergeCell ref="O219:P220"/>
    <mergeCell ref="Q219:R220"/>
    <mergeCell ref="S219:T220"/>
    <mergeCell ref="U219:V220"/>
    <mergeCell ref="W219:X220"/>
    <mergeCell ref="AA215:AA220"/>
    <mergeCell ref="AB215:AB220"/>
    <mergeCell ref="AD227:AD232"/>
    <mergeCell ref="AD215:AD220"/>
    <mergeCell ref="E227:E232"/>
    <mergeCell ref="F227:F232"/>
    <mergeCell ref="G227:G232"/>
    <mergeCell ref="H227:H232"/>
    <mergeCell ref="Y223:Z226"/>
    <mergeCell ref="M224:N226"/>
    <mergeCell ref="O225:P226"/>
    <mergeCell ref="Q225:R226"/>
    <mergeCell ref="S225:T226"/>
    <mergeCell ref="U225:V226"/>
    <mergeCell ref="W225:X226"/>
    <mergeCell ref="AA221:AA226"/>
    <mergeCell ref="AB221:AB226"/>
    <mergeCell ref="AC221:AC226"/>
    <mergeCell ref="AD221:AD226"/>
    <mergeCell ref="AE221:AE226"/>
    <mergeCell ref="AF221:AF226"/>
    <mergeCell ref="K232:L232"/>
    <mergeCell ref="AA233:AA238"/>
    <mergeCell ref="AB233:AB238"/>
    <mergeCell ref="AC233:AC238"/>
    <mergeCell ref="AF233:AF238"/>
    <mergeCell ref="Y235:Z238"/>
    <mergeCell ref="M236:N238"/>
    <mergeCell ref="O237:P238"/>
    <mergeCell ref="Q237:R238"/>
    <mergeCell ref="S237:T238"/>
    <mergeCell ref="U237:V238"/>
    <mergeCell ref="B233:C238"/>
    <mergeCell ref="D233:D238"/>
    <mergeCell ref="E233:E238"/>
    <mergeCell ref="F233:F238"/>
    <mergeCell ref="G233:G238"/>
    <mergeCell ref="H233:H238"/>
    <mergeCell ref="Y229:Z232"/>
    <mergeCell ref="M230:N232"/>
    <mergeCell ref="O231:P232"/>
    <mergeCell ref="Q231:R232"/>
    <mergeCell ref="S231:T232"/>
    <mergeCell ref="U231:V232"/>
    <mergeCell ref="W231:X232"/>
    <mergeCell ref="AA227:AA232"/>
    <mergeCell ref="AB227:AB232"/>
    <mergeCell ref="AC227:AC232"/>
    <mergeCell ref="W237:X238"/>
    <mergeCell ref="K238:L238"/>
    <mergeCell ref="AE227:AE232"/>
    <mergeCell ref="AF227:AF232"/>
    <mergeCell ref="B227:C232"/>
    <mergeCell ref="D227:D232"/>
    <mergeCell ref="Y241:Z244"/>
    <mergeCell ref="M242:N244"/>
    <mergeCell ref="O243:P244"/>
    <mergeCell ref="Q243:R244"/>
    <mergeCell ref="S243:T244"/>
    <mergeCell ref="U243:V244"/>
    <mergeCell ref="W243:X244"/>
    <mergeCell ref="AA239:AA244"/>
    <mergeCell ref="AB239:AB244"/>
    <mergeCell ref="AC239:AC244"/>
    <mergeCell ref="AD239:AD244"/>
    <mergeCell ref="AE239:AE244"/>
    <mergeCell ref="AF239:AF244"/>
    <mergeCell ref="K250:L250"/>
    <mergeCell ref="B239:C244"/>
    <mergeCell ref="D239:D244"/>
    <mergeCell ref="E239:E244"/>
    <mergeCell ref="F239:F244"/>
    <mergeCell ref="G239:G244"/>
    <mergeCell ref="H239:H244"/>
    <mergeCell ref="K244:L244"/>
    <mergeCell ref="Y247:Z250"/>
    <mergeCell ref="M248:N250"/>
    <mergeCell ref="O249:P250"/>
    <mergeCell ref="Q249:R250"/>
    <mergeCell ref="S249:T250"/>
    <mergeCell ref="U249:V250"/>
    <mergeCell ref="W249:X250"/>
    <mergeCell ref="AA245:AA250"/>
    <mergeCell ref="AB245:AB250"/>
    <mergeCell ref="AC257:AC262"/>
    <mergeCell ref="AC245:AC250"/>
    <mergeCell ref="AD245:AD250"/>
    <mergeCell ref="AE245:AE250"/>
    <mergeCell ref="AF245:AF250"/>
    <mergeCell ref="B245:C250"/>
    <mergeCell ref="D245:D250"/>
    <mergeCell ref="E245:E250"/>
    <mergeCell ref="F245:F250"/>
    <mergeCell ref="G245:G250"/>
    <mergeCell ref="H245:H250"/>
    <mergeCell ref="Y253:Z256"/>
    <mergeCell ref="M254:N256"/>
    <mergeCell ref="O255:P256"/>
    <mergeCell ref="Q255:R256"/>
    <mergeCell ref="S255:T256"/>
    <mergeCell ref="U255:V256"/>
    <mergeCell ref="W255:X256"/>
    <mergeCell ref="AA251:AA256"/>
    <mergeCell ref="AB251:AB256"/>
    <mergeCell ref="AC251:AC256"/>
    <mergeCell ref="AD251:AD256"/>
    <mergeCell ref="AE251:AE256"/>
    <mergeCell ref="AF251:AF256"/>
    <mergeCell ref="K262:L262"/>
    <mergeCell ref="B251:C256"/>
    <mergeCell ref="D251:D256"/>
    <mergeCell ref="E251:E256"/>
    <mergeCell ref="F251:F256"/>
    <mergeCell ref="G251:G256"/>
    <mergeCell ref="H251:H256"/>
    <mergeCell ref="K256:L256"/>
    <mergeCell ref="Y259:Z262"/>
    <mergeCell ref="M260:N262"/>
    <mergeCell ref="O261:P262"/>
    <mergeCell ref="Q261:R262"/>
    <mergeCell ref="S261:T262"/>
    <mergeCell ref="U261:V262"/>
    <mergeCell ref="W261:X262"/>
    <mergeCell ref="AA257:AA262"/>
    <mergeCell ref="AB257:AB262"/>
    <mergeCell ref="AC269:AC274"/>
    <mergeCell ref="AD257:AD262"/>
    <mergeCell ref="AE257:AE262"/>
    <mergeCell ref="AF257:AF262"/>
    <mergeCell ref="B257:C262"/>
    <mergeCell ref="D257:D262"/>
    <mergeCell ref="E257:E262"/>
    <mergeCell ref="F257:F262"/>
    <mergeCell ref="G257:G262"/>
    <mergeCell ref="H257:H262"/>
    <mergeCell ref="Y265:Z268"/>
    <mergeCell ref="M266:N268"/>
    <mergeCell ref="O267:P268"/>
    <mergeCell ref="Q267:R268"/>
    <mergeCell ref="S267:T268"/>
    <mergeCell ref="U267:V268"/>
    <mergeCell ref="W267:X268"/>
    <mergeCell ref="AA263:AA268"/>
    <mergeCell ref="AB263:AB268"/>
    <mergeCell ref="AC263:AC268"/>
    <mergeCell ref="AD263:AD268"/>
    <mergeCell ref="AE263:AE268"/>
    <mergeCell ref="AF263:AF268"/>
    <mergeCell ref="K274:L274"/>
    <mergeCell ref="B263:C268"/>
    <mergeCell ref="D263:D268"/>
    <mergeCell ref="E263:E268"/>
    <mergeCell ref="F263:F268"/>
    <mergeCell ref="G263:G268"/>
    <mergeCell ref="H263:H268"/>
    <mergeCell ref="K268:L268"/>
    <mergeCell ref="Y271:Z274"/>
    <mergeCell ref="M272:N274"/>
    <mergeCell ref="O273:P274"/>
    <mergeCell ref="Q273:R274"/>
    <mergeCell ref="S273:T274"/>
    <mergeCell ref="U273:V274"/>
    <mergeCell ref="W273:X274"/>
    <mergeCell ref="AA269:AA274"/>
    <mergeCell ref="AB269:AB274"/>
    <mergeCell ref="AC281:AC286"/>
    <mergeCell ref="AD269:AD274"/>
    <mergeCell ref="AE269:AE274"/>
    <mergeCell ref="AF269:AF274"/>
    <mergeCell ref="B269:C274"/>
    <mergeCell ref="D269:D274"/>
    <mergeCell ref="E269:E274"/>
    <mergeCell ref="F269:F274"/>
    <mergeCell ref="G269:G274"/>
    <mergeCell ref="H269:H274"/>
    <mergeCell ref="Y277:Z280"/>
    <mergeCell ref="M278:N280"/>
    <mergeCell ref="O279:P280"/>
    <mergeCell ref="Q279:R280"/>
    <mergeCell ref="S279:T280"/>
    <mergeCell ref="U279:V280"/>
    <mergeCell ref="W279:X280"/>
    <mergeCell ref="AA275:AA280"/>
    <mergeCell ref="AB275:AB280"/>
    <mergeCell ref="AC275:AC280"/>
    <mergeCell ref="AD275:AD280"/>
    <mergeCell ref="AE275:AE280"/>
    <mergeCell ref="AF275:AF280"/>
    <mergeCell ref="K286:L286"/>
    <mergeCell ref="B275:C280"/>
    <mergeCell ref="D275:D280"/>
    <mergeCell ref="E275:E280"/>
    <mergeCell ref="F275:F280"/>
    <mergeCell ref="G275:G280"/>
    <mergeCell ref="H275:H280"/>
    <mergeCell ref="K280:L280"/>
    <mergeCell ref="Y283:Z286"/>
    <mergeCell ref="M284:N286"/>
    <mergeCell ref="O285:P286"/>
    <mergeCell ref="Q285:R286"/>
    <mergeCell ref="S285:T286"/>
    <mergeCell ref="U285:V286"/>
    <mergeCell ref="W285:X286"/>
    <mergeCell ref="AA281:AA286"/>
    <mergeCell ref="AB281:AB286"/>
    <mergeCell ref="AC293:AC298"/>
    <mergeCell ref="AD281:AD286"/>
    <mergeCell ref="AE281:AE286"/>
    <mergeCell ref="AF281:AF286"/>
    <mergeCell ref="B281:C286"/>
    <mergeCell ref="D281:D286"/>
    <mergeCell ref="E281:E286"/>
    <mergeCell ref="F281:F286"/>
    <mergeCell ref="G281:G286"/>
    <mergeCell ref="H281:H286"/>
    <mergeCell ref="Y289:Z292"/>
    <mergeCell ref="M290:N292"/>
    <mergeCell ref="O291:P292"/>
    <mergeCell ref="Q291:R292"/>
    <mergeCell ref="S291:T292"/>
    <mergeCell ref="U291:V292"/>
    <mergeCell ref="W291:X292"/>
    <mergeCell ref="AA287:AA292"/>
    <mergeCell ref="AB287:AB292"/>
    <mergeCell ref="AC287:AC292"/>
    <mergeCell ref="AD287:AD292"/>
    <mergeCell ref="AE287:AE292"/>
    <mergeCell ref="AF287:AF292"/>
    <mergeCell ref="K298:L298"/>
    <mergeCell ref="B287:C292"/>
    <mergeCell ref="D287:D292"/>
    <mergeCell ref="E287:E292"/>
    <mergeCell ref="F287:F292"/>
    <mergeCell ref="G287:G292"/>
    <mergeCell ref="H287:H292"/>
    <mergeCell ref="K292:L292"/>
    <mergeCell ref="Y295:Z298"/>
    <mergeCell ref="M296:N298"/>
    <mergeCell ref="O297:P298"/>
    <mergeCell ref="Q297:R298"/>
    <mergeCell ref="S297:T298"/>
    <mergeCell ref="U297:V298"/>
    <mergeCell ref="W297:X298"/>
    <mergeCell ref="AA293:AA298"/>
    <mergeCell ref="AB293:AB298"/>
    <mergeCell ref="AC305:AC310"/>
    <mergeCell ref="AD293:AD298"/>
    <mergeCell ref="AE293:AE298"/>
    <mergeCell ref="AF293:AF298"/>
    <mergeCell ref="B293:C298"/>
    <mergeCell ref="D293:D298"/>
    <mergeCell ref="E293:E298"/>
    <mergeCell ref="F293:F298"/>
    <mergeCell ref="G293:G298"/>
    <mergeCell ref="H293:H298"/>
    <mergeCell ref="Y301:Z304"/>
    <mergeCell ref="M302:N304"/>
    <mergeCell ref="O303:P304"/>
    <mergeCell ref="Q303:R304"/>
    <mergeCell ref="S303:T304"/>
    <mergeCell ref="U303:V304"/>
    <mergeCell ref="W303:X304"/>
    <mergeCell ref="AA299:AA304"/>
    <mergeCell ref="AB299:AB304"/>
    <mergeCell ref="AC299:AC304"/>
    <mergeCell ref="AD299:AD304"/>
    <mergeCell ref="AE299:AE304"/>
    <mergeCell ref="AF299:AF304"/>
    <mergeCell ref="K310:L310"/>
    <mergeCell ref="B299:C304"/>
    <mergeCell ref="D299:D304"/>
    <mergeCell ref="E299:E304"/>
    <mergeCell ref="F299:F304"/>
    <mergeCell ref="G299:G304"/>
    <mergeCell ref="H299:H304"/>
    <mergeCell ref="K304:L304"/>
    <mergeCell ref="Y307:Z310"/>
    <mergeCell ref="M308:N310"/>
    <mergeCell ref="O309:P310"/>
    <mergeCell ref="Q309:R310"/>
    <mergeCell ref="S309:T310"/>
    <mergeCell ref="U309:V310"/>
    <mergeCell ref="W309:X310"/>
    <mergeCell ref="AA305:AA310"/>
    <mergeCell ref="AB305:AB310"/>
    <mergeCell ref="AC317:AC322"/>
    <mergeCell ref="AD305:AD310"/>
    <mergeCell ref="AE305:AE310"/>
    <mergeCell ref="AF305:AF310"/>
    <mergeCell ref="B305:C310"/>
    <mergeCell ref="D305:D310"/>
    <mergeCell ref="E305:E310"/>
    <mergeCell ref="F305:F310"/>
    <mergeCell ref="G305:G310"/>
    <mergeCell ref="H305:H310"/>
    <mergeCell ref="Y313:Z316"/>
    <mergeCell ref="M314:N316"/>
    <mergeCell ref="O315:P316"/>
    <mergeCell ref="Q315:R316"/>
    <mergeCell ref="S315:T316"/>
    <mergeCell ref="U315:V316"/>
    <mergeCell ref="W315:X316"/>
    <mergeCell ref="AA311:AA316"/>
    <mergeCell ref="AB311:AB316"/>
    <mergeCell ref="AC311:AC316"/>
    <mergeCell ref="AD311:AD316"/>
    <mergeCell ref="AE311:AE316"/>
    <mergeCell ref="AF311:AF316"/>
    <mergeCell ref="K322:L322"/>
    <mergeCell ref="B311:C316"/>
    <mergeCell ref="D311:D316"/>
    <mergeCell ref="E311:E316"/>
    <mergeCell ref="F311:F316"/>
    <mergeCell ref="G311:G316"/>
    <mergeCell ref="H311:H316"/>
    <mergeCell ref="K316:L316"/>
    <mergeCell ref="Y319:Z322"/>
    <mergeCell ref="M320:N322"/>
    <mergeCell ref="O321:P322"/>
    <mergeCell ref="Q321:R322"/>
    <mergeCell ref="S321:T322"/>
    <mergeCell ref="U321:V322"/>
    <mergeCell ref="W321:X322"/>
    <mergeCell ref="AA317:AA322"/>
    <mergeCell ref="AB317:AB322"/>
    <mergeCell ref="AC329:AC334"/>
    <mergeCell ref="AD317:AD322"/>
    <mergeCell ref="AE317:AE322"/>
    <mergeCell ref="AF317:AF322"/>
    <mergeCell ref="B317:C322"/>
    <mergeCell ref="D317:D322"/>
    <mergeCell ref="E317:E322"/>
    <mergeCell ref="F317:F322"/>
    <mergeCell ref="G317:G322"/>
    <mergeCell ref="H317:H322"/>
    <mergeCell ref="Y325:Z328"/>
    <mergeCell ref="M326:N328"/>
    <mergeCell ref="O327:P328"/>
    <mergeCell ref="Q327:R328"/>
    <mergeCell ref="S327:T328"/>
    <mergeCell ref="U327:V328"/>
    <mergeCell ref="W327:X328"/>
    <mergeCell ref="AA323:AA328"/>
    <mergeCell ref="AB323:AB328"/>
    <mergeCell ref="AC323:AC328"/>
    <mergeCell ref="AD323:AD328"/>
    <mergeCell ref="AE323:AE328"/>
    <mergeCell ref="AF323:AF328"/>
    <mergeCell ref="K334:L334"/>
    <mergeCell ref="B323:C328"/>
    <mergeCell ref="D323:D328"/>
    <mergeCell ref="E323:E328"/>
    <mergeCell ref="F323:F328"/>
    <mergeCell ref="G323:G328"/>
    <mergeCell ref="H323:H328"/>
    <mergeCell ref="K328:L328"/>
    <mergeCell ref="Y331:Z334"/>
    <mergeCell ref="M332:N334"/>
    <mergeCell ref="O333:P334"/>
    <mergeCell ref="Q333:R334"/>
    <mergeCell ref="S333:T334"/>
    <mergeCell ref="U333:V334"/>
    <mergeCell ref="W333:X334"/>
    <mergeCell ref="AA329:AA334"/>
    <mergeCell ref="AB329:AB334"/>
    <mergeCell ref="AC341:AC346"/>
    <mergeCell ref="AD329:AD334"/>
    <mergeCell ref="AE329:AE334"/>
    <mergeCell ref="AF329:AF334"/>
    <mergeCell ref="B329:C334"/>
    <mergeCell ref="D329:D334"/>
    <mergeCell ref="E329:E334"/>
    <mergeCell ref="F329:F334"/>
    <mergeCell ref="G329:G334"/>
    <mergeCell ref="H329:H334"/>
    <mergeCell ref="Y337:Z340"/>
    <mergeCell ref="M338:N340"/>
    <mergeCell ref="O339:P340"/>
    <mergeCell ref="Q339:R340"/>
    <mergeCell ref="S339:T340"/>
    <mergeCell ref="U339:V340"/>
    <mergeCell ref="W339:X340"/>
    <mergeCell ref="AA335:AA340"/>
    <mergeCell ref="AB335:AB340"/>
    <mergeCell ref="AC335:AC340"/>
    <mergeCell ref="AD335:AD340"/>
    <mergeCell ref="AE335:AE340"/>
    <mergeCell ref="AF335:AF340"/>
    <mergeCell ref="K346:L346"/>
    <mergeCell ref="B335:C340"/>
    <mergeCell ref="D335:D340"/>
    <mergeCell ref="E335:E340"/>
    <mergeCell ref="F335:F340"/>
    <mergeCell ref="G335:G340"/>
    <mergeCell ref="H335:H340"/>
    <mergeCell ref="K340:L340"/>
    <mergeCell ref="Y343:Z346"/>
    <mergeCell ref="M344:N346"/>
    <mergeCell ref="O345:P346"/>
    <mergeCell ref="Q345:R346"/>
    <mergeCell ref="S345:T346"/>
    <mergeCell ref="U345:V346"/>
    <mergeCell ref="W345:X346"/>
    <mergeCell ref="AA341:AA346"/>
    <mergeCell ref="AB341:AB346"/>
    <mergeCell ref="AC353:AC358"/>
    <mergeCell ref="AD341:AD346"/>
    <mergeCell ref="AE341:AE346"/>
    <mergeCell ref="AF341:AF346"/>
    <mergeCell ref="B341:C346"/>
    <mergeCell ref="D341:D346"/>
    <mergeCell ref="E341:E346"/>
    <mergeCell ref="F341:F346"/>
    <mergeCell ref="G341:G346"/>
    <mergeCell ref="H341:H346"/>
    <mergeCell ref="Y349:Z352"/>
    <mergeCell ref="M350:N352"/>
    <mergeCell ref="O351:P352"/>
    <mergeCell ref="Q351:R352"/>
    <mergeCell ref="S351:T352"/>
    <mergeCell ref="U351:V352"/>
    <mergeCell ref="W351:X352"/>
    <mergeCell ref="AA347:AA352"/>
    <mergeCell ref="AB347:AB352"/>
    <mergeCell ref="AC347:AC352"/>
    <mergeCell ref="AD347:AD352"/>
    <mergeCell ref="AE347:AE352"/>
    <mergeCell ref="AF347:AF352"/>
    <mergeCell ref="K358:L358"/>
    <mergeCell ref="B347:C352"/>
    <mergeCell ref="D347:D352"/>
    <mergeCell ref="E347:E352"/>
    <mergeCell ref="F347:F352"/>
    <mergeCell ref="G347:G352"/>
    <mergeCell ref="H347:H352"/>
    <mergeCell ref="K352:L352"/>
    <mergeCell ref="Y355:Z358"/>
    <mergeCell ref="M356:N358"/>
    <mergeCell ref="O357:P358"/>
    <mergeCell ref="Q357:R358"/>
    <mergeCell ref="S357:T358"/>
    <mergeCell ref="U357:V358"/>
    <mergeCell ref="W357:X358"/>
    <mergeCell ref="AA353:AA358"/>
    <mergeCell ref="AB353:AB358"/>
    <mergeCell ref="AC365:AC370"/>
    <mergeCell ref="AD353:AD358"/>
    <mergeCell ref="AE353:AE358"/>
    <mergeCell ref="AF353:AF358"/>
    <mergeCell ref="B353:C358"/>
    <mergeCell ref="D353:D358"/>
    <mergeCell ref="E353:E358"/>
    <mergeCell ref="F353:F358"/>
    <mergeCell ref="G353:G358"/>
    <mergeCell ref="H353:H358"/>
    <mergeCell ref="Y361:Z364"/>
    <mergeCell ref="M362:N364"/>
    <mergeCell ref="O363:P364"/>
    <mergeCell ref="Q363:R364"/>
    <mergeCell ref="S363:T364"/>
    <mergeCell ref="U363:V364"/>
    <mergeCell ref="W363:X364"/>
    <mergeCell ref="AA359:AA364"/>
    <mergeCell ref="AB359:AB364"/>
    <mergeCell ref="AC359:AC364"/>
    <mergeCell ref="AD359:AD364"/>
    <mergeCell ref="AE359:AE364"/>
    <mergeCell ref="AF359:AF364"/>
    <mergeCell ref="K370:L370"/>
    <mergeCell ref="B359:C364"/>
    <mergeCell ref="D359:D364"/>
    <mergeCell ref="E359:E364"/>
    <mergeCell ref="F359:F364"/>
    <mergeCell ref="G359:G364"/>
    <mergeCell ref="H359:H364"/>
    <mergeCell ref="K364:L364"/>
    <mergeCell ref="Y367:Z370"/>
    <mergeCell ref="M368:N370"/>
    <mergeCell ref="O369:P370"/>
    <mergeCell ref="Q369:R370"/>
    <mergeCell ref="S369:T370"/>
    <mergeCell ref="U369:V370"/>
    <mergeCell ref="W369:X370"/>
    <mergeCell ref="AA365:AA370"/>
    <mergeCell ref="AB365:AB370"/>
    <mergeCell ref="AC377:AC382"/>
    <mergeCell ref="AD365:AD370"/>
    <mergeCell ref="AE365:AE370"/>
    <mergeCell ref="AF365:AF370"/>
    <mergeCell ref="B365:C370"/>
    <mergeCell ref="D365:D370"/>
    <mergeCell ref="E365:E370"/>
    <mergeCell ref="F365:F370"/>
    <mergeCell ref="G365:G370"/>
    <mergeCell ref="H365:H370"/>
    <mergeCell ref="Y373:Z376"/>
    <mergeCell ref="M374:N376"/>
    <mergeCell ref="O375:P376"/>
    <mergeCell ref="Q375:R376"/>
    <mergeCell ref="S375:T376"/>
    <mergeCell ref="U375:V376"/>
    <mergeCell ref="W375:X376"/>
    <mergeCell ref="AA371:AA376"/>
    <mergeCell ref="AB371:AB376"/>
    <mergeCell ref="AC371:AC376"/>
    <mergeCell ref="AD371:AD376"/>
    <mergeCell ref="AE371:AE376"/>
    <mergeCell ref="AF371:AF376"/>
    <mergeCell ref="K382:L382"/>
    <mergeCell ref="B371:C376"/>
    <mergeCell ref="D371:D376"/>
    <mergeCell ref="E371:E376"/>
    <mergeCell ref="F371:F376"/>
    <mergeCell ref="G371:G376"/>
    <mergeCell ref="H371:H376"/>
    <mergeCell ref="K376:L376"/>
    <mergeCell ref="Y379:Z382"/>
    <mergeCell ref="M380:N382"/>
    <mergeCell ref="O381:P382"/>
    <mergeCell ref="Q381:R382"/>
    <mergeCell ref="S381:T382"/>
    <mergeCell ref="U381:V382"/>
    <mergeCell ref="W381:X382"/>
    <mergeCell ref="AA377:AA382"/>
    <mergeCell ref="AB377:AB382"/>
    <mergeCell ref="AC389:AC394"/>
    <mergeCell ref="AD377:AD382"/>
    <mergeCell ref="AE377:AE382"/>
    <mergeCell ref="AF377:AF382"/>
    <mergeCell ref="B377:C382"/>
    <mergeCell ref="D377:D382"/>
    <mergeCell ref="E377:E382"/>
    <mergeCell ref="F377:F382"/>
    <mergeCell ref="G377:G382"/>
    <mergeCell ref="H377:H382"/>
    <mergeCell ref="Y385:Z388"/>
    <mergeCell ref="M386:N388"/>
    <mergeCell ref="O387:P388"/>
    <mergeCell ref="Q387:R388"/>
    <mergeCell ref="S387:T388"/>
    <mergeCell ref="U387:V388"/>
    <mergeCell ref="W387:X388"/>
    <mergeCell ref="AA383:AA388"/>
    <mergeCell ref="AB383:AB388"/>
    <mergeCell ref="AC383:AC388"/>
    <mergeCell ref="AD383:AD388"/>
    <mergeCell ref="AE383:AE388"/>
    <mergeCell ref="AF383:AF388"/>
    <mergeCell ref="K394:L394"/>
    <mergeCell ref="B383:C388"/>
    <mergeCell ref="D383:D388"/>
    <mergeCell ref="E383:E388"/>
    <mergeCell ref="F383:F388"/>
    <mergeCell ref="G383:G388"/>
    <mergeCell ref="H383:H388"/>
    <mergeCell ref="K388:L388"/>
    <mergeCell ref="Y391:Z394"/>
    <mergeCell ref="M392:N394"/>
    <mergeCell ref="O393:P394"/>
    <mergeCell ref="Q393:R394"/>
    <mergeCell ref="S393:T394"/>
    <mergeCell ref="U393:V394"/>
    <mergeCell ref="W393:X394"/>
    <mergeCell ref="AA389:AA394"/>
    <mergeCell ref="AB389:AB394"/>
    <mergeCell ref="AE401:AE406"/>
    <mergeCell ref="AD389:AD394"/>
    <mergeCell ref="AE389:AE394"/>
    <mergeCell ref="AF389:AF394"/>
    <mergeCell ref="B389:C394"/>
    <mergeCell ref="D389:D394"/>
    <mergeCell ref="E389:E394"/>
    <mergeCell ref="F389:F394"/>
    <mergeCell ref="G389:G394"/>
    <mergeCell ref="H389:H394"/>
    <mergeCell ref="AF401:AF406"/>
    <mergeCell ref="B401:C406"/>
    <mergeCell ref="D401:D406"/>
    <mergeCell ref="E401:E406"/>
    <mergeCell ref="F401:F406"/>
    <mergeCell ref="G401:G406"/>
    <mergeCell ref="H401:H406"/>
    <mergeCell ref="Y397:Z400"/>
    <mergeCell ref="M398:N400"/>
    <mergeCell ref="O399:P400"/>
    <mergeCell ref="Q399:R400"/>
    <mergeCell ref="S399:T400"/>
    <mergeCell ref="U399:V400"/>
    <mergeCell ref="W399:X400"/>
    <mergeCell ref="AA395:AA400"/>
    <mergeCell ref="AB395:AB400"/>
    <mergeCell ref="AC395:AC400"/>
    <mergeCell ref="AD395:AD400"/>
    <mergeCell ref="AE395:AE400"/>
    <mergeCell ref="AF395:AF400"/>
    <mergeCell ref="B395:C400"/>
    <mergeCell ref="D395:D400"/>
    <mergeCell ref="E395:E400"/>
    <mergeCell ref="F395:F400"/>
    <mergeCell ref="G395:G400"/>
    <mergeCell ref="H395:H400"/>
    <mergeCell ref="K400:L400"/>
    <mergeCell ref="Y409:Z412"/>
    <mergeCell ref="M410:N412"/>
    <mergeCell ref="O411:P412"/>
    <mergeCell ref="Q411:R412"/>
    <mergeCell ref="S411:T412"/>
    <mergeCell ref="U411:V412"/>
    <mergeCell ref="W411:X412"/>
    <mergeCell ref="AA407:AA412"/>
    <mergeCell ref="AB407:AB412"/>
    <mergeCell ref="AC407:AC412"/>
    <mergeCell ref="AD407:AD412"/>
    <mergeCell ref="AE407:AE412"/>
    <mergeCell ref="AF407:AF412"/>
    <mergeCell ref="K406:L406"/>
    <mergeCell ref="B407:C412"/>
    <mergeCell ref="D407:D412"/>
    <mergeCell ref="E407:E412"/>
    <mergeCell ref="F407:F412"/>
    <mergeCell ref="G407:G412"/>
    <mergeCell ref="H407:H412"/>
    <mergeCell ref="K412:L412"/>
    <mergeCell ref="Y403:Z406"/>
    <mergeCell ref="M404:N406"/>
    <mergeCell ref="O405:P406"/>
    <mergeCell ref="Q405:R406"/>
    <mergeCell ref="S405:T406"/>
    <mergeCell ref="U405:V406"/>
    <mergeCell ref="W405:X406"/>
    <mergeCell ref="AA401:AA406"/>
    <mergeCell ref="AB401:AB406"/>
    <mergeCell ref="AC401:AC406"/>
    <mergeCell ref="AD401:AD406"/>
    <mergeCell ref="AF419:AF424"/>
    <mergeCell ref="K430:L430"/>
    <mergeCell ref="W417:X418"/>
    <mergeCell ref="K418:L418"/>
    <mergeCell ref="B419:C424"/>
    <mergeCell ref="D419:D424"/>
    <mergeCell ref="E419:E424"/>
    <mergeCell ref="F419:F424"/>
    <mergeCell ref="G419:G424"/>
    <mergeCell ref="H419:H424"/>
    <mergeCell ref="K424:L424"/>
    <mergeCell ref="AA413:AA418"/>
    <mergeCell ref="AB413:AB418"/>
    <mergeCell ref="AC413:AC418"/>
    <mergeCell ref="AF413:AF418"/>
    <mergeCell ref="Y415:Z418"/>
    <mergeCell ref="M416:N418"/>
    <mergeCell ref="O417:P418"/>
    <mergeCell ref="Q417:R418"/>
    <mergeCell ref="S417:T418"/>
    <mergeCell ref="U417:V418"/>
    <mergeCell ref="B413:C418"/>
    <mergeCell ref="D413:D418"/>
    <mergeCell ref="E413:E418"/>
    <mergeCell ref="F413:F418"/>
    <mergeCell ref="G413:G418"/>
    <mergeCell ref="H413:H418"/>
    <mergeCell ref="D425:D430"/>
    <mergeCell ref="E425:E430"/>
    <mergeCell ref="F425:F430"/>
    <mergeCell ref="G425:G430"/>
    <mergeCell ref="H425:H430"/>
    <mergeCell ref="Y421:Z424"/>
    <mergeCell ref="M422:N424"/>
    <mergeCell ref="O423:P424"/>
    <mergeCell ref="Q423:R424"/>
    <mergeCell ref="S423:T424"/>
    <mergeCell ref="U423:V424"/>
    <mergeCell ref="W423:X424"/>
    <mergeCell ref="AA419:AA424"/>
    <mergeCell ref="AB419:AB424"/>
    <mergeCell ref="AC419:AC424"/>
    <mergeCell ref="AD419:AD424"/>
    <mergeCell ref="AE419:AE424"/>
    <mergeCell ref="AA431:AA436"/>
    <mergeCell ref="AB431:AB436"/>
    <mergeCell ref="AC431:AC436"/>
    <mergeCell ref="AF431:AF436"/>
    <mergeCell ref="Y433:Z436"/>
    <mergeCell ref="M434:N436"/>
    <mergeCell ref="O435:P436"/>
    <mergeCell ref="Q435:R436"/>
    <mergeCell ref="S435:T436"/>
    <mergeCell ref="U435:V436"/>
    <mergeCell ref="B431:C436"/>
    <mergeCell ref="D431:D436"/>
    <mergeCell ref="E431:E436"/>
    <mergeCell ref="F431:F436"/>
    <mergeCell ref="G431:G436"/>
    <mergeCell ref="H431:H436"/>
    <mergeCell ref="Y427:Z430"/>
    <mergeCell ref="M428:N430"/>
    <mergeCell ref="O429:P430"/>
    <mergeCell ref="Q429:R430"/>
    <mergeCell ref="S429:T430"/>
    <mergeCell ref="U429:V430"/>
    <mergeCell ref="W429:X430"/>
    <mergeCell ref="AA425:AA430"/>
    <mergeCell ref="AB425:AB430"/>
    <mergeCell ref="AC425:AC430"/>
    <mergeCell ref="W435:X436"/>
    <mergeCell ref="K436:L436"/>
    <mergeCell ref="AD425:AD430"/>
    <mergeCell ref="AE425:AE430"/>
    <mergeCell ref="AF425:AF430"/>
    <mergeCell ref="B425:C430"/>
    <mergeCell ref="Y439:Z442"/>
    <mergeCell ref="M440:N442"/>
    <mergeCell ref="O441:P442"/>
    <mergeCell ref="Q441:R442"/>
    <mergeCell ref="S441:T442"/>
    <mergeCell ref="U441:V442"/>
    <mergeCell ref="W441:X442"/>
    <mergeCell ref="AA437:AA442"/>
    <mergeCell ref="AB437:AB442"/>
    <mergeCell ref="AC437:AC442"/>
    <mergeCell ref="AD437:AD442"/>
    <mergeCell ref="AE437:AE442"/>
    <mergeCell ref="AF437:AF442"/>
    <mergeCell ref="K448:L448"/>
    <mergeCell ref="B437:C442"/>
    <mergeCell ref="D437:D442"/>
    <mergeCell ref="E437:E442"/>
    <mergeCell ref="F437:F442"/>
    <mergeCell ref="G437:G442"/>
    <mergeCell ref="H437:H442"/>
    <mergeCell ref="K442:L442"/>
    <mergeCell ref="Y445:Z448"/>
    <mergeCell ref="M446:N448"/>
    <mergeCell ref="O447:P448"/>
    <mergeCell ref="Q447:R448"/>
    <mergeCell ref="S447:T448"/>
    <mergeCell ref="U447:V448"/>
    <mergeCell ref="W447:X448"/>
    <mergeCell ref="AA443:AA448"/>
    <mergeCell ref="AB443:AB448"/>
    <mergeCell ref="AC455:AC460"/>
    <mergeCell ref="AC443:AC448"/>
    <mergeCell ref="AD443:AD448"/>
    <mergeCell ref="AE443:AE448"/>
    <mergeCell ref="AF443:AF448"/>
    <mergeCell ref="B443:C448"/>
    <mergeCell ref="D443:D448"/>
    <mergeCell ref="E443:E448"/>
    <mergeCell ref="F443:F448"/>
    <mergeCell ref="G443:G448"/>
    <mergeCell ref="H443:H448"/>
    <mergeCell ref="Y451:Z454"/>
    <mergeCell ref="M452:N454"/>
    <mergeCell ref="O453:P454"/>
    <mergeCell ref="Q453:R454"/>
    <mergeCell ref="S453:T454"/>
    <mergeCell ref="U453:V454"/>
    <mergeCell ref="W453:X454"/>
    <mergeCell ref="AA449:AA454"/>
    <mergeCell ref="AB449:AB454"/>
    <mergeCell ref="AC449:AC454"/>
    <mergeCell ref="AD449:AD454"/>
    <mergeCell ref="AE449:AE454"/>
    <mergeCell ref="AF449:AF454"/>
    <mergeCell ref="K460:L460"/>
    <mergeCell ref="B449:C454"/>
    <mergeCell ref="D449:D454"/>
    <mergeCell ref="E449:E454"/>
    <mergeCell ref="F449:F454"/>
    <mergeCell ref="G449:G454"/>
    <mergeCell ref="H449:H454"/>
    <mergeCell ref="K454:L454"/>
    <mergeCell ref="Y457:Z460"/>
    <mergeCell ref="M458:N460"/>
    <mergeCell ref="O459:P460"/>
    <mergeCell ref="Q459:R460"/>
    <mergeCell ref="S459:T460"/>
    <mergeCell ref="U459:V460"/>
    <mergeCell ref="W459:X460"/>
    <mergeCell ref="AA455:AA460"/>
    <mergeCell ref="AB455:AB460"/>
    <mergeCell ref="AC467:AC472"/>
    <mergeCell ref="AD455:AD460"/>
    <mergeCell ref="AE455:AE460"/>
    <mergeCell ref="AF455:AF460"/>
    <mergeCell ref="B455:C460"/>
    <mergeCell ref="D455:D460"/>
    <mergeCell ref="E455:E460"/>
    <mergeCell ref="F455:F460"/>
    <mergeCell ref="G455:G460"/>
    <mergeCell ref="H455:H460"/>
    <mergeCell ref="AD467:AD472"/>
    <mergeCell ref="AE467:AE472"/>
    <mergeCell ref="AF467:AF472"/>
    <mergeCell ref="B467:C472"/>
    <mergeCell ref="D467:D472"/>
    <mergeCell ref="E467:E472"/>
    <mergeCell ref="F467:F472"/>
    <mergeCell ref="G467:G472"/>
    <mergeCell ref="H467:H472"/>
    <mergeCell ref="Y463:Z466"/>
    <mergeCell ref="M464:N466"/>
    <mergeCell ref="O465:P466"/>
    <mergeCell ref="Q465:R466"/>
    <mergeCell ref="S465:T466"/>
    <mergeCell ref="U465:V466"/>
    <mergeCell ref="W465:X466"/>
    <mergeCell ref="AA461:AA466"/>
    <mergeCell ref="AB461:AB466"/>
    <mergeCell ref="AC461:AC466"/>
    <mergeCell ref="AD461:AD466"/>
    <mergeCell ref="AE461:AE466"/>
    <mergeCell ref="AF461:AF466"/>
    <mergeCell ref="K472:L472"/>
    <mergeCell ref="B461:C466"/>
    <mergeCell ref="D461:D466"/>
    <mergeCell ref="E461:E466"/>
    <mergeCell ref="F461:F466"/>
    <mergeCell ref="G461:G466"/>
    <mergeCell ref="H461:H466"/>
    <mergeCell ref="K466:L466"/>
    <mergeCell ref="B473:C478"/>
    <mergeCell ref="D473:D478"/>
    <mergeCell ref="E473:E478"/>
    <mergeCell ref="F473:F478"/>
    <mergeCell ref="G473:G478"/>
    <mergeCell ref="H473:H478"/>
    <mergeCell ref="K478:L478"/>
    <mergeCell ref="Y469:Z472"/>
    <mergeCell ref="M470:N472"/>
    <mergeCell ref="O471:P472"/>
    <mergeCell ref="Q471:R472"/>
    <mergeCell ref="S471:T472"/>
    <mergeCell ref="U471:V472"/>
    <mergeCell ref="W471:X472"/>
    <mergeCell ref="AA467:AA472"/>
    <mergeCell ref="AB467:AB472"/>
    <mergeCell ref="AC479:AC484"/>
    <mergeCell ref="E479:E484"/>
    <mergeCell ref="F479:F484"/>
    <mergeCell ref="G479:G484"/>
    <mergeCell ref="H479:H484"/>
    <mergeCell ref="Y475:Z478"/>
    <mergeCell ref="M476:N478"/>
    <mergeCell ref="O477:P478"/>
    <mergeCell ref="Q477:R478"/>
    <mergeCell ref="S477:T478"/>
    <mergeCell ref="U477:V478"/>
    <mergeCell ref="W477:X478"/>
    <mergeCell ref="AA473:AA478"/>
    <mergeCell ref="AB473:AB478"/>
    <mergeCell ref="AC473:AC478"/>
    <mergeCell ref="AD473:AD478"/>
    <mergeCell ref="AE473:AE478"/>
    <mergeCell ref="AF473:AF478"/>
    <mergeCell ref="B491:C496"/>
    <mergeCell ref="D491:D496"/>
    <mergeCell ref="E491:E496"/>
    <mergeCell ref="F491:F496"/>
    <mergeCell ref="G491:G496"/>
    <mergeCell ref="AA485:AA490"/>
    <mergeCell ref="AB485:AB490"/>
    <mergeCell ref="AC485:AC490"/>
    <mergeCell ref="AD485:AD490"/>
    <mergeCell ref="AE485:AE490"/>
    <mergeCell ref="AF485:AF490"/>
    <mergeCell ref="K484:L484"/>
    <mergeCell ref="B485:C490"/>
    <mergeCell ref="D485:D490"/>
    <mergeCell ref="E485:E490"/>
    <mergeCell ref="F485:F490"/>
    <mergeCell ref="G485:G490"/>
    <mergeCell ref="H485:H490"/>
    <mergeCell ref="Y481:Z484"/>
    <mergeCell ref="M482:N484"/>
    <mergeCell ref="O483:P484"/>
    <mergeCell ref="Q483:R484"/>
    <mergeCell ref="S483:T484"/>
    <mergeCell ref="U483:V484"/>
    <mergeCell ref="W483:X484"/>
    <mergeCell ref="AA479:AA484"/>
    <mergeCell ref="AB479:AB484"/>
    <mergeCell ref="AD479:AD484"/>
    <mergeCell ref="AE479:AE484"/>
    <mergeCell ref="AF479:AF484"/>
    <mergeCell ref="B479:C484"/>
    <mergeCell ref="D479:D484"/>
    <mergeCell ref="AF491:AF496"/>
    <mergeCell ref="Y493:Z496"/>
    <mergeCell ref="M494:N496"/>
    <mergeCell ref="O495:P496"/>
    <mergeCell ref="Q495:R496"/>
    <mergeCell ref="S495:T496"/>
    <mergeCell ref="U495:V496"/>
    <mergeCell ref="W495:X496"/>
    <mergeCell ref="H491:H496"/>
    <mergeCell ref="AA491:AA496"/>
    <mergeCell ref="AB491:AB496"/>
    <mergeCell ref="AC491:AC496"/>
    <mergeCell ref="AD491:AD496"/>
    <mergeCell ref="AE491:AE496"/>
    <mergeCell ref="K496:L496"/>
    <mergeCell ref="K502:L502"/>
    <mergeCell ref="W487:X490"/>
    <mergeCell ref="Y487:Z490"/>
    <mergeCell ref="M488:N490"/>
    <mergeCell ref="O489:P490"/>
    <mergeCell ref="K490:L490"/>
    <mergeCell ref="Y499:Z502"/>
    <mergeCell ref="M500:N502"/>
    <mergeCell ref="O501:P502"/>
    <mergeCell ref="Q501:R502"/>
    <mergeCell ref="S501:T502"/>
    <mergeCell ref="U501:V502"/>
    <mergeCell ref="W501:X502"/>
    <mergeCell ref="AA497:AA502"/>
    <mergeCell ref="AB497:AB502"/>
    <mergeCell ref="AC509:AC514"/>
    <mergeCell ref="AC497:AC502"/>
    <mergeCell ref="AD497:AD502"/>
    <mergeCell ref="AE497:AE502"/>
    <mergeCell ref="AF497:AF502"/>
    <mergeCell ref="B497:C502"/>
    <mergeCell ref="D497:D502"/>
    <mergeCell ref="E497:E502"/>
    <mergeCell ref="F497:F502"/>
    <mergeCell ref="G497:G502"/>
    <mergeCell ref="H497:H502"/>
    <mergeCell ref="Y505:Z508"/>
    <mergeCell ref="M506:N508"/>
    <mergeCell ref="O507:P508"/>
    <mergeCell ref="Q507:R508"/>
    <mergeCell ref="S507:T508"/>
    <mergeCell ref="U507:V508"/>
    <mergeCell ref="W507:X508"/>
    <mergeCell ref="AA503:AA508"/>
    <mergeCell ref="AB503:AB508"/>
    <mergeCell ref="AC503:AC508"/>
    <mergeCell ref="AD503:AD508"/>
    <mergeCell ref="AE503:AE508"/>
    <mergeCell ref="AF503:AF508"/>
    <mergeCell ref="K514:L514"/>
    <mergeCell ref="B503:C508"/>
    <mergeCell ref="D503:D508"/>
    <mergeCell ref="E503:E508"/>
    <mergeCell ref="F503:F508"/>
    <mergeCell ref="G503:G508"/>
    <mergeCell ref="H503:H508"/>
    <mergeCell ref="K508:L508"/>
    <mergeCell ref="Y511:Z514"/>
    <mergeCell ref="M512:N514"/>
    <mergeCell ref="O513:P514"/>
    <mergeCell ref="Q513:R514"/>
    <mergeCell ref="S513:T514"/>
    <mergeCell ref="U513:V514"/>
    <mergeCell ref="W513:X514"/>
    <mergeCell ref="AA509:AA514"/>
    <mergeCell ref="AB509:AB514"/>
    <mergeCell ref="AC521:AC526"/>
    <mergeCell ref="AD509:AD514"/>
    <mergeCell ref="AE509:AE514"/>
    <mergeCell ref="AF509:AF514"/>
    <mergeCell ref="B509:C514"/>
    <mergeCell ref="D509:D514"/>
    <mergeCell ref="E509:E514"/>
    <mergeCell ref="F509:F514"/>
    <mergeCell ref="G509:G514"/>
    <mergeCell ref="H509:H514"/>
    <mergeCell ref="Y517:Z520"/>
    <mergeCell ref="M518:N520"/>
    <mergeCell ref="O519:P520"/>
    <mergeCell ref="Q519:R520"/>
    <mergeCell ref="S519:T520"/>
    <mergeCell ref="U519:V520"/>
    <mergeCell ref="W519:X520"/>
    <mergeCell ref="AA515:AA520"/>
    <mergeCell ref="AB515:AB520"/>
    <mergeCell ref="AC515:AC520"/>
    <mergeCell ref="AD515:AD520"/>
    <mergeCell ref="AE515:AE520"/>
    <mergeCell ref="AF515:AF520"/>
    <mergeCell ref="K526:L526"/>
    <mergeCell ref="B515:C520"/>
    <mergeCell ref="D515:D520"/>
    <mergeCell ref="E515:E520"/>
    <mergeCell ref="F515:F520"/>
    <mergeCell ref="G515:G520"/>
    <mergeCell ref="H515:H520"/>
    <mergeCell ref="K520:L520"/>
    <mergeCell ref="Y523:Z526"/>
    <mergeCell ref="M524:N526"/>
    <mergeCell ref="O525:P526"/>
    <mergeCell ref="Q525:R526"/>
    <mergeCell ref="S525:T526"/>
    <mergeCell ref="U525:V526"/>
    <mergeCell ref="W525:X526"/>
    <mergeCell ref="AA521:AA526"/>
    <mergeCell ref="AB521:AB526"/>
    <mergeCell ref="AC533:AC538"/>
    <mergeCell ref="AD521:AD526"/>
    <mergeCell ref="AE521:AE526"/>
    <mergeCell ref="AF521:AF526"/>
    <mergeCell ref="B521:C526"/>
    <mergeCell ref="D521:D526"/>
    <mergeCell ref="E521:E526"/>
    <mergeCell ref="F521:F526"/>
    <mergeCell ref="G521:G526"/>
    <mergeCell ref="H521:H526"/>
    <mergeCell ref="Y529:Z532"/>
    <mergeCell ref="M530:N532"/>
    <mergeCell ref="O531:P532"/>
    <mergeCell ref="Q531:R532"/>
    <mergeCell ref="S531:T532"/>
    <mergeCell ref="U531:V532"/>
    <mergeCell ref="W531:X532"/>
    <mergeCell ref="AA527:AA532"/>
    <mergeCell ref="AB527:AB532"/>
    <mergeCell ref="AC527:AC532"/>
    <mergeCell ref="AD527:AD532"/>
    <mergeCell ref="AE527:AE532"/>
    <mergeCell ref="AF527:AF532"/>
    <mergeCell ref="K538:L538"/>
    <mergeCell ref="B527:C532"/>
    <mergeCell ref="D527:D532"/>
    <mergeCell ref="E527:E532"/>
    <mergeCell ref="F527:F532"/>
    <mergeCell ref="G527:G532"/>
    <mergeCell ref="H527:H532"/>
    <mergeCell ref="K532:L532"/>
    <mergeCell ref="Y535:Z538"/>
    <mergeCell ref="M536:N538"/>
    <mergeCell ref="O537:P538"/>
    <mergeCell ref="Q537:R538"/>
    <mergeCell ref="S537:T538"/>
    <mergeCell ref="U537:V538"/>
    <mergeCell ref="W537:X538"/>
    <mergeCell ref="AA533:AA538"/>
    <mergeCell ref="AB533:AB538"/>
    <mergeCell ref="AC545:AC550"/>
    <mergeCell ref="AD533:AD538"/>
    <mergeCell ref="AE533:AE538"/>
    <mergeCell ref="AF533:AF538"/>
    <mergeCell ref="B533:C538"/>
    <mergeCell ref="D533:D538"/>
    <mergeCell ref="E533:E538"/>
    <mergeCell ref="F533:F538"/>
    <mergeCell ref="G533:G538"/>
    <mergeCell ref="H533:H538"/>
    <mergeCell ref="Y541:Z544"/>
    <mergeCell ref="M542:N544"/>
    <mergeCell ref="O543:P544"/>
    <mergeCell ref="Q543:R544"/>
    <mergeCell ref="S543:T544"/>
    <mergeCell ref="U543:V544"/>
    <mergeCell ref="W543:X544"/>
    <mergeCell ref="AA539:AA544"/>
    <mergeCell ref="AB539:AB544"/>
    <mergeCell ref="AC539:AC544"/>
    <mergeCell ref="AD539:AD544"/>
    <mergeCell ref="AE539:AE544"/>
    <mergeCell ref="AF539:AF544"/>
    <mergeCell ref="K550:L550"/>
    <mergeCell ref="B539:C544"/>
    <mergeCell ref="D539:D544"/>
    <mergeCell ref="E539:E544"/>
    <mergeCell ref="F539:F544"/>
    <mergeCell ref="G539:G544"/>
    <mergeCell ref="H539:H544"/>
    <mergeCell ref="K544:L544"/>
    <mergeCell ref="Y547:Z550"/>
    <mergeCell ref="M548:N550"/>
    <mergeCell ref="O549:P550"/>
    <mergeCell ref="Q549:R550"/>
    <mergeCell ref="S549:T550"/>
    <mergeCell ref="U549:V550"/>
    <mergeCell ref="W549:X550"/>
    <mergeCell ref="AA545:AA550"/>
    <mergeCell ref="AB545:AB550"/>
    <mergeCell ref="AC557:AC562"/>
    <mergeCell ref="AD545:AD550"/>
    <mergeCell ref="AE545:AE550"/>
    <mergeCell ref="AF545:AF550"/>
    <mergeCell ref="B545:C550"/>
    <mergeCell ref="D545:D550"/>
    <mergeCell ref="E545:E550"/>
    <mergeCell ref="F545:F550"/>
    <mergeCell ref="G545:G550"/>
    <mergeCell ref="H545:H550"/>
    <mergeCell ref="Y553:Z556"/>
    <mergeCell ref="M554:N556"/>
    <mergeCell ref="O555:P556"/>
    <mergeCell ref="Q555:R556"/>
    <mergeCell ref="S555:T556"/>
    <mergeCell ref="U555:V556"/>
    <mergeCell ref="W555:X556"/>
    <mergeCell ref="AA551:AA556"/>
    <mergeCell ref="AB551:AB556"/>
    <mergeCell ref="AC551:AC556"/>
    <mergeCell ref="AD551:AD556"/>
    <mergeCell ref="AE551:AE556"/>
    <mergeCell ref="AF551:AF556"/>
    <mergeCell ref="K562:L562"/>
    <mergeCell ref="B551:C556"/>
    <mergeCell ref="D551:D556"/>
    <mergeCell ref="E551:E556"/>
    <mergeCell ref="F551:F556"/>
    <mergeCell ref="G551:G556"/>
    <mergeCell ref="H551:H556"/>
    <mergeCell ref="K556:L556"/>
    <mergeCell ref="Y559:Z562"/>
    <mergeCell ref="M560:N562"/>
    <mergeCell ref="O561:P562"/>
    <mergeCell ref="Q561:R562"/>
    <mergeCell ref="S561:T562"/>
    <mergeCell ref="U561:V562"/>
    <mergeCell ref="W561:X562"/>
    <mergeCell ref="AA557:AA562"/>
    <mergeCell ref="AB557:AB562"/>
    <mergeCell ref="AC569:AC574"/>
    <mergeCell ref="AD557:AD562"/>
    <mergeCell ref="AE557:AE562"/>
    <mergeCell ref="AF557:AF562"/>
    <mergeCell ref="B557:C562"/>
    <mergeCell ref="D557:D562"/>
    <mergeCell ref="E557:E562"/>
    <mergeCell ref="F557:F562"/>
    <mergeCell ref="G557:G562"/>
    <mergeCell ref="H557:H562"/>
    <mergeCell ref="Y565:Z568"/>
    <mergeCell ref="M566:N568"/>
    <mergeCell ref="O567:P568"/>
    <mergeCell ref="Q567:R568"/>
    <mergeCell ref="S567:T568"/>
    <mergeCell ref="U567:V568"/>
    <mergeCell ref="W567:X568"/>
    <mergeCell ref="AA563:AA568"/>
    <mergeCell ref="AB563:AB568"/>
    <mergeCell ref="AC563:AC568"/>
    <mergeCell ref="AD563:AD568"/>
    <mergeCell ref="AE563:AE568"/>
    <mergeCell ref="AF563:AF568"/>
    <mergeCell ref="K574:L574"/>
    <mergeCell ref="B563:C568"/>
    <mergeCell ref="D563:D568"/>
    <mergeCell ref="E563:E568"/>
    <mergeCell ref="F563:F568"/>
    <mergeCell ref="G563:G568"/>
    <mergeCell ref="H563:H568"/>
    <mergeCell ref="K568:L568"/>
    <mergeCell ref="Y571:Z574"/>
    <mergeCell ref="M572:N574"/>
    <mergeCell ref="O573:P574"/>
    <mergeCell ref="Q573:R574"/>
    <mergeCell ref="S573:T574"/>
    <mergeCell ref="U573:V574"/>
    <mergeCell ref="W573:X574"/>
    <mergeCell ref="AA569:AA574"/>
    <mergeCell ref="AB569:AB574"/>
    <mergeCell ref="AC581:AC586"/>
    <mergeCell ref="AD569:AD574"/>
    <mergeCell ref="AE569:AE574"/>
    <mergeCell ref="AF569:AF574"/>
    <mergeCell ref="B569:C574"/>
    <mergeCell ref="D569:D574"/>
    <mergeCell ref="E569:E574"/>
    <mergeCell ref="F569:F574"/>
    <mergeCell ref="G569:G574"/>
    <mergeCell ref="H569:H574"/>
    <mergeCell ref="Y577:Z580"/>
    <mergeCell ref="M578:N580"/>
    <mergeCell ref="O579:P580"/>
    <mergeCell ref="Q579:R580"/>
    <mergeCell ref="S579:T580"/>
    <mergeCell ref="U579:V580"/>
    <mergeCell ref="W579:X580"/>
    <mergeCell ref="AA575:AA580"/>
    <mergeCell ref="AB575:AB580"/>
    <mergeCell ref="AC575:AC580"/>
    <mergeCell ref="AD575:AD580"/>
    <mergeCell ref="AE575:AE580"/>
    <mergeCell ref="AF575:AF580"/>
    <mergeCell ref="K586:L586"/>
    <mergeCell ref="B575:C580"/>
    <mergeCell ref="D575:D580"/>
    <mergeCell ref="E575:E580"/>
    <mergeCell ref="F575:F580"/>
    <mergeCell ref="G575:G580"/>
    <mergeCell ref="H575:H580"/>
    <mergeCell ref="K580:L580"/>
    <mergeCell ref="Y583:Z586"/>
    <mergeCell ref="M584:N586"/>
    <mergeCell ref="O585:P586"/>
    <mergeCell ref="Q585:R586"/>
    <mergeCell ref="S585:T586"/>
    <mergeCell ref="U585:V586"/>
    <mergeCell ref="W585:X586"/>
    <mergeCell ref="AA581:AA586"/>
    <mergeCell ref="AB581:AB586"/>
    <mergeCell ref="AC593:AC598"/>
    <mergeCell ref="AD581:AD586"/>
    <mergeCell ref="AE581:AE586"/>
    <mergeCell ref="AF581:AF586"/>
    <mergeCell ref="B581:C586"/>
    <mergeCell ref="D581:D586"/>
    <mergeCell ref="E581:E586"/>
    <mergeCell ref="F581:F586"/>
    <mergeCell ref="G581:G586"/>
    <mergeCell ref="H581:H586"/>
    <mergeCell ref="Y589:Z592"/>
    <mergeCell ref="M590:N592"/>
    <mergeCell ref="O591:P592"/>
    <mergeCell ref="Q591:R592"/>
    <mergeCell ref="S591:T592"/>
    <mergeCell ref="U591:V592"/>
    <mergeCell ref="W591:X592"/>
    <mergeCell ref="AA587:AA592"/>
    <mergeCell ref="AB587:AB592"/>
    <mergeCell ref="AC587:AC592"/>
    <mergeCell ref="AD587:AD592"/>
    <mergeCell ref="AE587:AE592"/>
    <mergeCell ref="AF587:AF592"/>
    <mergeCell ref="K598:L598"/>
    <mergeCell ref="B587:C592"/>
    <mergeCell ref="D587:D592"/>
    <mergeCell ref="E587:E592"/>
    <mergeCell ref="F587:F592"/>
    <mergeCell ref="G587:G592"/>
    <mergeCell ref="H587:H592"/>
    <mergeCell ref="K592:L592"/>
    <mergeCell ref="Y595:Z598"/>
    <mergeCell ref="M596:N598"/>
    <mergeCell ref="O597:P598"/>
    <mergeCell ref="Q597:R598"/>
    <mergeCell ref="S597:T598"/>
    <mergeCell ref="U597:V598"/>
    <mergeCell ref="W597:X598"/>
    <mergeCell ref="AA593:AA598"/>
    <mergeCell ref="AB593:AB598"/>
    <mergeCell ref="AC605:AC610"/>
    <mergeCell ref="AD593:AD598"/>
    <mergeCell ref="AE593:AE598"/>
    <mergeCell ref="AF593:AF598"/>
    <mergeCell ref="B593:C598"/>
    <mergeCell ref="D593:D598"/>
    <mergeCell ref="E593:E598"/>
    <mergeCell ref="F593:F598"/>
    <mergeCell ref="G593:G598"/>
    <mergeCell ref="H593:H598"/>
    <mergeCell ref="Y601:Z604"/>
    <mergeCell ref="M602:N604"/>
    <mergeCell ref="O603:P604"/>
    <mergeCell ref="Q603:R604"/>
    <mergeCell ref="S603:T604"/>
    <mergeCell ref="U603:V604"/>
    <mergeCell ref="W603:X604"/>
    <mergeCell ref="AA599:AA604"/>
    <mergeCell ref="AB599:AB604"/>
    <mergeCell ref="AC599:AC604"/>
    <mergeCell ref="AD599:AD604"/>
    <mergeCell ref="AE599:AE604"/>
    <mergeCell ref="AF599:AF604"/>
    <mergeCell ref="K610:L610"/>
    <mergeCell ref="B599:C604"/>
    <mergeCell ref="D599:D604"/>
    <mergeCell ref="E599:E604"/>
    <mergeCell ref="F599:F604"/>
    <mergeCell ref="G599:G604"/>
    <mergeCell ref="H599:H604"/>
    <mergeCell ref="K604:L604"/>
    <mergeCell ref="Y607:Z610"/>
    <mergeCell ref="M608:N610"/>
    <mergeCell ref="O609:P610"/>
    <mergeCell ref="Q609:R610"/>
    <mergeCell ref="S609:T610"/>
    <mergeCell ref="U609:V610"/>
    <mergeCell ref="W609:X610"/>
    <mergeCell ref="AA605:AA610"/>
    <mergeCell ref="AB605:AB610"/>
    <mergeCell ref="AC617:AC622"/>
    <mergeCell ref="AD605:AD610"/>
    <mergeCell ref="AE605:AE610"/>
    <mergeCell ref="AF605:AF610"/>
    <mergeCell ref="B605:C610"/>
    <mergeCell ref="D605:D610"/>
    <mergeCell ref="E605:E610"/>
    <mergeCell ref="F605:F610"/>
    <mergeCell ref="G605:G610"/>
    <mergeCell ref="H605:H610"/>
    <mergeCell ref="Y613:Z616"/>
    <mergeCell ref="M614:N616"/>
    <mergeCell ref="O615:P616"/>
    <mergeCell ref="Q615:R616"/>
    <mergeCell ref="S615:T616"/>
    <mergeCell ref="U615:V616"/>
    <mergeCell ref="W615:X616"/>
    <mergeCell ref="AA611:AA616"/>
    <mergeCell ref="AB611:AB616"/>
    <mergeCell ref="AC611:AC616"/>
    <mergeCell ref="AD611:AD616"/>
    <mergeCell ref="AE611:AE616"/>
    <mergeCell ref="AF611:AF616"/>
    <mergeCell ref="K622:L622"/>
    <mergeCell ref="B611:C616"/>
    <mergeCell ref="D611:D616"/>
    <mergeCell ref="E611:E616"/>
    <mergeCell ref="F611:F616"/>
    <mergeCell ref="G611:G616"/>
    <mergeCell ref="H611:H616"/>
    <mergeCell ref="K616:L616"/>
    <mergeCell ref="Y619:Z622"/>
    <mergeCell ref="M620:N622"/>
    <mergeCell ref="O621:P622"/>
    <mergeCell ref="Q621:R622"/>
    <mergeCell ref="S621:T622"/>
    <mergeCell ref="U621:V622"/>
    <mergeCell ref="W621:X622"/>
    <mergeCell ref="AA617:AA622"/>
    <mergeCell ref="AB617:AB622"/>
    <mergeCell ref="AC629:AC634"/>
    <mergeCell ref="AD617:AD622"/>
    <mergeCell ref="AE617:AE622"/>
    <mergeCell ref="AF617:AF622"/>
    <mergeCell ref="B617:C622"/>
    <mergeCell ref="D617:D622"/>
    <mergeCell ref="E617:E622"/>
    <mergeCell ref="F617:F622"/>
    <mergeCell ref="G617:G622"/>
    <mergeCell ref="H617:H622"/>
    <mergeCell ref="Y625:Z628"/>
    <mergeCell ref="M626:N628"/>
    <mergeCell ref="O627:P628"/>
    <mergeCell ref="Q627:R628"/>
    <mergeCell ref="S627:T628"/>
    <mergeCell ref="U627:V628"/>
    <mergeCell ref="W627:X628"/>
    <mergeCell ref="AA623:AA628"/>
    <mergeCell ref="AB623:AB628"/>
    <mergeCell ref="AC623:AC628"/>
    <mergeCell ref="AD623:AD628"/>
    <mergeCell ref="AE623:AE628"/>
    <mergeCell ref="AF623:AF628"/>
    <mergeCell ref="K634:L634"/>
    <mergeCell ref="B623:C628"/>
    <mergeCell ref="D623:D628"/>
    <mergeCell ref="E623:E628"/>
    <mergeCell ref="F623:F628"/>
    <mergeCell ref="G623:G628"/>
    <mergeCell ref="H623:H628"/>
    <mergeCell ref="K628:L628"/>
    <mergeCell ref="Y631:Z634"/>
    <mergeCell ref="M632:N634"/>
    <mergeCell ref="O633:P634"/>
    <mergeCell ref="Q633:R634"/>
    <mergeCell ref="S633:T634"/>
    <mergeCell ref="U633:V634"/>
    <mergeCell ref="W633:X634"/>
    <mergeCell ref="AA629:AA634"/>
    <mergeCell ref="AB629:AB634"/>
    <mergeCell ref="AC641:AC646"/>
    <mergeCell ref="AD629:AD634"/>
    <mergeCell ref="AE629:AE634"/>
    <mergeCell ref="AF629:AF634"/>
    <mergeCell ref="B629:C634"/>
    <mergeCell ref="D629:D634"/>
    <mergeCell ref="E629:E634"/>
    <mergeCell ref="F629:F634"/>
    <mergeCell ref="G629:G634"/>
    <mergeCell ref="H629:H634"/>
    <mergeCell ref="Y637:Z640"/>
    <mergeCell ref="M638:N640"/>
    <mergeCell ref="O639:P640"/>
    <mergeCell ref="Q639:R640"/>
    <mergeCell ref="S639:T640"/>
    <mergeCell ref="U639:V640"/>
    <mergeCell ref="W639:X640"/>
    <mergeCell ref="AA635:AA640"/>
    <mergeCell ref="AB635:AB640"/>
    <mergeCell ref="AC635:AC640"/>
    <mergeCell ref="AD635:AD640"/>
    <mergeCell ref="AE635:AE640"/>
    <mergeCell ref="AF635:AF640"/>
    <mergeCell ref="K646:L646"/>
    <mergeCell ref="B635:C640"/>
    <mergeCell ref="D635:D640"/>
    <mergeCell ref="E635:E640"/>
    <mergeCell ref="F635:F640"/>
    <mergeCell ref="G635:G640"/>
    <mergeCell ref="H635:H640"/>
    <mergeCell ref="K640:L640"/>
    <mergeCell ref="Y643:Z646"/>
    <mergeCell ref="M644:N646"/>
    <mergeCell ref="O645:P646"/>
    <mergeCell ref="Q645:R646"/>
    <mergeCell ref="S645:T646"/>
    <mergeCell ref="U645:V646"/>
    <mergeCell ref="W645:X646"/>
    <mergeCell ref="AA641:AA646"/>
    <mergeCell ref="AB641:AB646"/>
    <mergeCell ref="AC653:AC658"/>
    <mergeCell ref="AD641:AD646"/>
    <mergeCell ref="AE641:AE646"/>
    <mergeCell ref="AF641:AF646"/>
    <mergeCell ref="B641:C646"/>
    <mergeCell ref="D641:D646"/>
    <mergeCell ref="E641:E646"/>
    <mergeCell ref="F641:F646"/>
    <mergeCell ref="G641:G646"/>
    <mergeCell ref="H641:H646"/>
    <mergeCell ref="Y649:Z652"/>
    <mergeCell ref="M650:N652"/>
    <mergeCell ref="O651:P652"/>
    <mergeCell ref="Q651:R652"/>
    <mergeCell ref="S651:T652"/>
    <mergeCell ref="U651:V652"/>
    <mergeCell ref="W651:X652"/>
    <mergeCell ref="AA647:AA652"/>
    <mergeCell ref="AB647:AB652"/>
    <mergeCell ref="AC647:AC652"/>
    <mergeCell ref="AD647:AD652"/>
    <mergeCell ref="AE647:AE652"/>
    <mergeCell ref="AF647:AF652"/>
    <mergeCell ref="K658:L658"/>
    <mergeCell ref="B647:C652"/>
    <mergeCell ref="D647:D652"/>
    <mergeCell ref="E647:E652"/>
    <mergeCell ref="F647:F652"/>
    <mergeCell ref="G647:G652"/>
    <mergeCell ref="H647:H652"/>
    <mergeCell ref="K652:L652"/>
    <mergeCell ref="Y655:Z658"/>
    <mergeCell ref="M656:N658"/>
    <mergeCell ref="O657:P658"/>
    <mergeCell ref="Q657:R658"/>
    <mergeCell ref="S657:T658"/>
    <mergeCell ref="U657:V658"/>
    <mergeCell ref="W657:X658"/>
    <mergeCell ref="AA653:AA658"/>
    <mergeCell ref="AB653:AB658"/>
    <mergeCell ref="AC665:AC670"/>
    <mergeCell ref="AD653:AD658"/>
    <mergeCell ref="AE653:AE658"/>
    <mergeCell ref="AF653:AF658"/>
    <mergeCell ref="B653:C658"/>
    <mergeCell ref="D653:D658"/>
    <mergeCell ref="E653:E658"/>
    <mergeCell ref="F653:F658"/>
    <mergeCell ref="G653:G658"/>
    <mergeCell ref="H653:H658"/>
    <mergeCell ref="Y661:Z664"/>
    <mergeCell ref="M662:N664"/>
    <mergeCell ref="O663:P664"/>
    <mergeCell ref="Q663:R664"/>
    <mergeCell ref="S663:T664"/>
    <mergeCell ref="U663:V664"/>
    <mergeCell ref="W663:X664"/>
    <mergeCell ref="AA659:AA664"/>
    <mergeCell ref="AB659:AB664"/>
    <mergeCell ref="AC659:AC664"/>
    <mergeCell ref="AD659:AD664"/>
    <mergeCell ref="AE659:AE664"/>
    <mergeCell ref="AF659:AF664"/>
    <mergeCell ref="K670:L670"/>
    <mergeCell ref="B659:C664"/>
    <mergeCell ref="D659:D664"/>
    <mergeCell ref="E659:E664"/>
    <mergeCell ref="F659:F664"/>
    <mergeCell ref="G659:G664"/>
    <mergeCell ref="H659:H664"/>
    <mergeCell ref="K664:L664"/>
    <mergeCell ref="Y667:Z670"/>
    <mergeCell ref="M668:N670"/>
    <mergeCell ref="O669:P670"/>
    <mergeCell ref="Q669:R670"/>
    <mergeCell ref="S669:T670"/>
    <mergeCell ref="U669:V670"/>
    <mergeCell ref="W669:X670"/>
    <mergeCell ref="AA665:AA670"/>
    <mergeCell ref="AB665:AB670"/>
    <mergeCell ref="AC677:AC682"/>
    <mergeCell ref="AD665:AD670"/>
    <mergeCell ref="AE665:AE670"/>
    <mergeCell ref="AF665:AF670"/>
    <mergeCell ref="B665:C670"/>
    <mergeCell ref="D665:D670"/>
    <mergeCell ref="E665:E670"/>
    <mergeCell ref="F665:F670"/>
    <mergeCell ref="G665:G670"/>
    <mergeCell ref="H665:H670"/>
    <mergeCell ref="Y673:Z676"/>
    <mergeCell ref="M674:N676"/>
    <mergeCell ref="O675:P676"/>
    <mergeCell ref="Q675:R676"/>
    <mergeCell ref="S675:T676"/>
    <mergeCell ref="U675:V676"/>
    <mergeCell ref="W675:X676"/>
    <mergeCell ref="AA671:AA676"/>
    <mergeCell ref="AB671:AB676"/>
    <mergeCell ref="AC671:AC676"/>
    <mergeCell ref="AD671:AD676"/>
    <mergeCell ref="AE671:AE676"/>
    <mergeCell ref="AF671:AF676"/>
    <mergeCell ref="K682:L682"/>
    <mergeCell ref="B671:C676"/>
    <mergeCell ref="D671:D676"/>
    <mergeCell ref="E671:E676"/>
    <mergeCell ref="F671:F676"/>
    <mergeCell ref="G671:G676"/>
    <mergeCell ref="H671:H676"/>
    <mergeCell ref="K676:L676"/>
    <mergeCell ref="Y679:Z682"/>
    <mergeCell ref="M680:N682"/>
    <mergeCell ref="O681:P682"/>
    <mergeCell ref="Q681:R682"/>
    <mergeCell ref="S681:T682"/>
    <mergeCell ref="U681:V682"/>
    <mergeCell ref="W681:X682"/>
    <mergeCell ref="AA677:AA682"/>
    <mergeCell ref="AB677:AB682"/>
    <mergeCell ref="AC689:AC694"/>
    <mergeCell ref="AD677:AD682"/>
    <mergeCell ref="AE677:AE682"/>
    <mergeCell ref="AF677:AF682"/>
    <mergeCell ref="B677:C682"/>
    <mergeCell ref="D677:D682"/>
    <mergeCell ref="E677:E682"/>
    <mergeCell ref="F677:F682"/>
    <mergeCell ref="G677:G682"/>
    <mergeCell ref="H677:H682"/>
    <mergeCell ref="Y685:Z688"/>
    <mergeCell ref="M686:N688"/>
    <mergeCell ref="O687:P688"/>
    <mergeCell ref="Q687:R688"/>
    <mergeCell ref="S687:T688"/>
    <mergeCell ref="U687:V688"/>
    <mergeCell ref="W687:X688"/>
    <mergeCell ref="AA683:AA688"/>
    <mergeCell ref="AB683:AB688"/>
    <mergeCell ref="AC683:AC688"/>
    <mergeCell ref="AD683:AD688"/>
    <mergeCell ref="AE683:AE688"/>
    <mergeCell ref="AF683:AF688"/>
    <mergeCell ref="K694:L694"/>
    <mergeCell ref="B683:C688"/>
    <mergeCell ref="D683:D688"/>
    <mergeCell ref="E683:E688"/>
    <mergeCell ref="F683:F688"/>
    <mergeCell ref="G683:G688"/>
    <mergeCell ref="H683:H688"/>
    <mergeCell ref="K688:L688"/>
    <mergeCell ref="Y691:Z694"/>
    <mergeCell ref="M692:N694"/>
    <mergeCell ref="O693:P694"/>
    <mergeCell ref="Q693:R694"/>
    <mergeCell ref="S693:T694"/>
    <mergeCell ref="U693:V694"/>
    <mergeCell ref="W693:X694"/>
    <mergeCell ref="AA689:AA694"/>
    <mergeCell ref="AB689:AB694"/>
    <mergeCell ref="AC701:AC706"/>
    <mergeCell ref="AD689:AD694"/>
    <mergeCell ref="AE689:AE694"/>
    <mergeCell ref="AF689:AF694"/>
    <mergeCell ref="B689:C694"/>
    <mergeCell ref="D689:D694"/>
    <mergeCell ref="E689:E694"/>
    <mergeCell ref="F689:F694"/>
    <mergeCell ref="G689:G694"/>
    <mergeCell ref="H689:H694"/>
    <mergeCell ref="Y697:Z700"/>
    <mergeCell ref="M698:N700"/>
    <mergeCell ref="O699:P700"/>
    <mergeCell ref="Q699:R700"/>
    <mergeCell ref="S699:T700"/>
    <mergeCell ref="U699:V700"/>
    <mergeCell ref="W699:X700"/>
    <mergeCell ref="AA695:AA700"/>
    <mergeCell ref="AB695:AB700"/>
    <mergeCell ref="AC695:AC700"/>
    <mergeCell ref="AD695:AD700"/>
    <mergeCell ref="AE695:AE700"/>
    <mergeCell ref="AF695:AF700"/>
    <mergeCell ref="K706:L706"/>
    <mergeCell ref="B695:C700"/>
    <mergeCell ref="D695:D700"/>
    <mergeCell ref="E695:E700"/>
    <mergeCell ref="F695:F700"/>
    <mergeCell ref="G695:G700"/>
    <mergeCell ref="H695:H700"/>
    <mergeCell ref="K700:L700"/>
    <mergeCell ref="Y703:Z706"/>
    <mergeCell ref="M704:N706"/>
    <mergeCell ref="O705:P706"/>
    <mergeCell ref="Q705:R706"/>
    <mergeCell ref="S705:T706"/>
    <mergeCell ref="U705:V706"/>
    <mergeCell ref="W705:X706"/>
    <mergeCell ref="AA701:AA706"/>
    <mergeCell ref="AB701:AB706"/>
    <mergeCell ref="AC713:AC718"/>
    <mergeCell ref="AD701:AD706"/>
    <mergeCell ref="AE701:AE706"/>
    <mergeCell ref="AF701:AF706"/>
    <mergeCell ref="B701:C706"/>
    <mergeCell ref="D701:D706"/>
    <mergeCell ref="E701:E706"/>
    <mergeCell ref="F701:F706"/>
    <mergeCell ref="G701:G706"/>
    <mergeCell ref="H701:H706"/>
    <mergeCell ref="Y709:Z712"/>
    <mergeCell ref="M710:N712"/>
    <mergeCell ref="O711:P712"/>
    <mergeCell ref="Q711:R712"/>
    <mergeCell ref="S711:T712"/>
    <mergeCell ref="U711:V712"/>
    <mergeCell ref="W711:X712"/>
    <mergeCell ref="AA707:AA712"/>
    <mergeCell ref="AB707:AB712"/>
    <mergeCell ref="AC707:AC712"/>
    <mergeCell ref="AD707:AD712"/>
    <mergeCell ref="AE707:AE712"/>
    <mergeCell ref="AF707:AF712"/>
    <mergeCell ref="K718:L718"/>
    <mergeCell ref="B707:C712"/>
    <mergeCell ref="D707:D712"/>
    <mergeCell ref="E707:E712"/>
    <mergeCell ref="F707:F712"/>
    <mergeCell ref="G707:G712"/>
    <mergeCell ref="H707:H712"/>
    <mergeCell ref="K712:L712"/>
    <mergeCell ref="Y715:Z718"/>
    <mergeCell ref="M716:N718"/>
    <mergeCell ref="O717:P718"/>
    <mergeCell ref="Q717:R718"/>
    <mergeCell ref="S717:T718"/>
    <mergeCell ref="U717:V718"/>
    <mergeCell ref="W717:X718"/>
    <mergeCell ref="AA713:AA718"/>
    <mergeCell ref="AB713:AB718"/>
    <mergeCell ref="AC725:AC730"/>
    <mergeCell ref="AD713:AD718"/>
    <mergeCell ref="AE713:AE718"/>
    <mergeCell ref="AF713:AF718"/>
    <mergeCell ref="B713:C718"/>
    <mergeCell ref="D713:D718"/>
    <mergeCell ref="E713:E718"/>
    <mergeCell ref="F713:F718"/>
    <mergeCell ref="G713:G718"/>
    <mergeCell ref="H713:H718"/>
    <mergeCell ref="Y721:Z724"/>
    <mergeCell ref="M722:N724"/>
    <mergeCell ref="O723:P724"/>
    <mergeCell ref="Q723:R724"/>
    <mergeCell ref="S723:T724"/>
    <mergeCell ref="U723:V724"/>
    <mergeCell ref="W723:X724"/>
    <mergeCell ref="AA719:AA724"/>
    <mergeCell ref="AB719:AB724"/>
    <mergeCell ref="AC719:AC724"/>
    <mergeCell ref="AD719:AD724"/>
    <mergeCell ref="AE719:AE724"/>
    <mergeCell ref="AF719:AF724"/>
    <mergeCell ref="K730:L730"/>
    <mergeCell ref="B719:C724"/>
    <mergeCell ref="D719:D724"/>
    <mergeCell ref="E719:E724"/>
    <mergeCell ref="F719:F724"/>
    <mergeCell ref="G719:G724"/>
    <mergeCell ref="H719:H724"/>
    <mergeCell ref="K724:L724"/>
    <mergeCell ref="Y727:Z730"/>
    <mergeCell ref="M728:N730"/>
    <mergeCell ref="O729:P730"/>
    <mergeCell ref="Q729:R730"/>
    <mergeCell ref="S729:T730"/>
    <mergeCell ref="U729:V730"/>
    <mergeCell ref="W729:X730"/>
    <mergeCell ref="AA725:AA730"/>
    <mergeCell ref="AB725:AB730"/>
    <mergeCell ref="AC737:AC742"/>
    <mergeCell ref="AD725:AD730"/>
    <mergeCell ref="AE725:AE730"/>
    <mergeCell ref="AF725:AF730"/>
    <mergeCell ref="B725:C730"/>
    <mergeCell ref="D725:D730"/>
    <mergeCell ref="E725:E730"/>
    <mergeCell ref="F725:F730"/>
    <mergeCell ref="G725:G730"/>
    <mergeCell ref="H725:H730"/>
    <mergeCell ref="Y733:Z736"/>
    <mergeCell ref="M734:N736"/>
    <mergeCell ref="O735:P736"/>
    <mergeCell ref="Q735:R736"/>
    <mergeCell ref="S735:T736"/>
    <mergeCell ref="U735:V736"/>
    <mergeCell ref="W735:X736"/>
    <mergeCell ref="AA731:AA736"/>
    <mergeCell ref="AB731:AB736"/>
    <mergeCell ref="AC731:AC736"/>
    <mergeCell ref="AD731:AD736"/>
    <mergeCell ref="AE731:AE736"/>
    <mergeCell ref="AF731:AF736"/>
    <mergeCell ref="K742:L742"/>
    <mergeCell ref="B731:C736"/>
    <mergeCell ref="D731:D736"/>
    <mergeCell ref="E731:E736"/>
    <mergeCell ref="F731:F736"/>
    <mergeCell ref="G731:G736"/>
    <mergeCell ref="H731:H736"/>
    <mergeCell ref="K736:L736"/>
    <mergeCell ref="Y739:Z742"/>
    <mergeCell ref="M740:N742"/>
    <mergeCell ref="O741:P742"/>
    <mergeCell ref="Q741:R742"/>
    <mergeCell ref="S741:T742"/>
    <mergeCell ref="U741:V742"/>
    <mergeCell ref="W741:X742"/>
    <mergeCell ref="AA737:AA742"/>
    <mergeCell ref="AB737:AB742"/>
    <mergeCell ref="AC749:AC754"/>
    <mergeCell ref="AD737:AD742"/>
    <mergeCell ref="AE737:AE742"/>
    <mergeCell ref="AF737:AF742"/>
    <mergeCell ref="B737:C742"/>
    <mergeCell ref="D737:D742"/>
    <mergeCell ref="E737:E742"/>
    <mergeCell ref="F737:F742"/>
    <mergeCell ref="G737:G742"/>
    <mergeCell ref="H737:H742"/>
    <mergeCell ref="Y745:Z748"/>
    <mergeCell ref="M746:N748"/>
    <mergeCell ref="O747:P748"/>
    <mergeCell ref="Q747:R748"/>
    <mergeCell ref="S747:T748"/>
    <mergeCell ref="U747:V748"/>
    <mergeCell ref="W747:X748"/>
    <mergeCell ref="AA743:AA748"/>
    <mergeCell ref="AB743:AB748"/>
    <mergeCell ref="AC743:AC748"/>
    <mergeCell ref="AD743:AD748"/>
    <mergeCell ref="AE743:AE748"/>
    <mergeCell ref="AF743:AF748"/>
    <mergeCell ref="K754:L754"/>
    <mergeCell ref="B743:C748"/>
    <mergeCell ref="D743:D748"/>
    <mergeCell ref="E743:E748"/>
    <mergeCell ref="F743:F748"/>
    <mergeCell ref="G743:G748"/>
    <mergeCell ref="H743:H748"/>
    <mergeCell ref="K748:L748"/>
    <mergeCell ref="Y751:Z754"/>
    <mergeCell ref="M752:N754"/>
    <mergeCell ref="O753:P754"/>
    <mergeCell ref="Q753:R754"/>
    <mergeCell ref="S753:T754"/>
    <mergeCell ref="U753:V754"/>
    <mergeCell ref="W753:X754"/>
    <mergeCell ref="AA749:AA754"/>
    <mergeCell ref="AB749:AB754"/>
    <mergeCell ref="AC761:AC766"/>
    <mergeCell ref="AD749:AD754"/>
    <mergeCell ref="AE749:AE754"/>
    <mergeCell ref="AF749:AF754"/>
    <mergeCell ref="B749:C754"/>
    <mergeCell ref="D749:D754"/>
    <mergeCell ref="E749:E754"/>
    <mergeCell ref="F749:F754"/>
    <mergeCell ref="G749:G754"/>
    <mergeCell ref="H749:H754"/>
    <mergeCell ref="Y757:Z760"/>
    <mergeCell ref="M758:N760"/>
    <mergeCell ref="O759:P760"/>
    <mergeCell ref="Q759:R760"/>
    <mergeCell ref="S759:T760"/>
    <mergeCell ref="U759:V760"/>
    <mergeCell ref="W759:X760"/>
    <mergeCell ref="AA755:AA760"/>
    <mergeCell ref="AB755:AB760"/>
    <mergeCell ref="AC755:AC760"/>
    <mergeCell ref="AD755:AD760"/>
    <mergeCell ref="AE755:AE760"/>
    <mergeCell ref="AF755:AF760"/>
    <mergeCell ref="K766:L766"/>
    <mergeCell ref="B755:C760"/>
    <mergeCell ref="D755:D760"/>
    <mergeCell ref="E755:E760"/>
    <mergeCell ref="F755:F760"/>
    <mergeCell ref="G755:G760"/>
    <mergeCell ref="H755:H760"/>
    <mergeCell ref="K760:L760"/>
    <mergeCell ref="Y763:Z766"/>
    <mergeCell ref="M764:N766"/>
    <mergeCell ref="O765:P766"/>
    <mergeCell ref="Q765:R766"/>
    <mergeCell ref="S765:T766"/>
    <mergeCell ref="U765:V766"/>
    <mergeCell ref="W765:X766"/>
    <mergeCell ref="AA761:AA766"/>
    <mergeCell ref="AB761:AB766"/>
    <mergeCell ref="AC773:AC778"/>
    <mergeCell ref="AD761:AD766"/>
    <mergeCell ref="AE761:AE766"/>
    <mergeCell ref="AF761:AF766"/>
    <mergeCell ref="B761:C766"/>
    <mergeCell ref="D761:D766"/>
    <mergeCell ref="E761:E766"/>
    <mergeCell ref="F761:F766"/>
    <mergeCell ref="G761:G766"/>
    <mergeCell ref="H761:H766"/>
    <mergeCell ref="Y769:Z772"/>
    <mergeCell ref="M770:N772"/>
    <mergeCell ref="O771:P772"/>
    <mergeCell ref="Q771:R772"/>
    <mergeCell ref="S771:T772"/>
    <mergeCell ref="U771:V772"/>
    <mergeCell ref="W771:X772"/>
    <mergeCell ref="AA767:AA772"/>
    <mergeCell ref="AB767:AB772"/>
    <mergeCell ref="AC767:AC772"/>
    <mergeCell ref="AD767:AD772"/>
    <mergeCell ref="AE767:AE772"/>
    <mergeCell ref="AF767:AF772"/>
    <mergeCell ref="K778:L778"/>
    <mergeCell ref="B767:C772"/>
    <mergeCell ref="D767:D772"/>
    <mergeCell ref="E767:E772"/>
    <mergeCell ref="F767:F772"/>
    <mergeCell ref="G767:G772"/>
    <mergeCell ref="H767:H772"/>
    <mergeCell ref="K772:L772"/>
    <mergeCell ref="Y775:Z778"/>
    <mergeCell ref="M776:N778"/>
    <mergeCell ref="O777:P778"/>
    <mergeCell ref="Q777:R778"/>
    <mergeCell ref="S777:T778"/>
    <mergeCell ref="U777:V778"/>
    <mergeCell ref="W777:X778"/>
    <mergeCell ref="AA773:AA778"/>
    <mergeCell ref="AB773:AB778"/>
    <mergeCell ref="AC785:AC790"/>
    <mergeCell ref="AD773:AD778"/>
    <mergeCell ref="AE773:AE778"/>
    <mergeCell ref="AF773:AF778"/>
    <mergeCell ref="B773:C778"/>
    <mergeCell ref="D773:D778"/>
    <mergeCell ref="E773:E778"/>
    <mergeCell ref="F773:F778"/>
    <mergeCell ref="G773:G778"/>
    <mergeCell ref="H773:H778"/>
    <mergeCell ref="Y781:Z784"/>
    <mergeCell ref="M782:N784"/>
    <mergeCell ref="O783:P784"/>
    <mergeCell ref="Q783:R784"/>
    <mergeCell ref="S783:T784"/>
    <mergeCell ref="U783:V784"/>
    <mergeCell ref="W783:X784"/>
    <mergeCell ref="AA779:AA784"/>
    <mergeCell ref="AB779:AB784"/>
    <mergeCell ref="AC779:AC784"/>
    <mergeCell ref="AD779:AD784"/>
    <mergeCell ref="AE779:AE784"/>
    <mergeCell ref="AF779:AF784"/>
    <mergeCell ref="K790:L790"/>
    <mergeCell ref="B779:C784"/>
    <mergeCell ref="D779:D784"/>
    <mergeCell ref="E779:E784"/>
    <mergeCell ref="F779:F784"/>
    <mergeCell ref="G779:G784"/>
    <mergeCell ref="H779:H784"/>
    <mergeCell ref="K784:L784"/>
    <mergeCell ref="Y787:Z790"/>
    <mergeCell ref="M788:N790"/>
    <mergeCell ref="O789:P790"/>
    <mergeCell ref="Q789:R790"/>
    <mergeCell ref="S789:T790"/>
    <mergeCell ref="U789:V790"/>
    <mergeCell ref="W789:X790"/>
    <mergeCell ref="AA785:AA790"/>
    <mergeCell ref="AB785:AB790"/>
    <mergeCell ref="AC797:AC802"/>
    <mergeCell ref="AD785:AD790"/>
    <mergeCell ref="AE785:AE790"/>
    <mergeCell ref="AF785:AF790"/>
    <mergeCell ref="B785:C790"/>
    <mergeCell ref="D785:D790"/>
    <mergeCell ref="E785:E790"/>
    <mergeCell ref="F785:F790"/>
    <mergeCell ref="G785:G790"/>
    <mergeCell ref="H785:H790"/>
    <mergeCell ref="Y793:Z796"/>
    <mergeCell ref="M794:N796"/>
    <mergeCell ref="O795:P796"/>
    <mergeCell ref="Q795:R796"/>
    <mergeCell ref="S795:T796"/>
    <mergeCell ref="U795:V796"/>
    <mergeCell ref="W795:X796"/>
    <mergeCell ref="AA791:AA796"/>
    <mergeCell ref="AB791:AB796"/>
    <mergeCell ref="AC791:AC796"/>
    <mergeCell ref="AD791:AD796"/>
    <mergeCell ref="AE791:AE796"/>
    <mergeCell ref="AF791:AF796"/>
    <mergeCell ref="K802:L802"/>
    <mergeCell ref="B791:C796"/>
    <mergeCell ref="D791:D796"/>
    <mergeCell ref="E791:E796"/>
    <mergeCell ref="F791:F796"/>
    <mergeCell ref="G791:G796"/>
    <mergeCell ref="H791:H796"/>
    <mergeCell ref="K796:L796"/>
    <mergeCell ref="Y799:Z802"/>
    <mergeCell ref="M800:N802"/>
    <mergeCell ref="O801:P802"/>
    <mergeCell ref="Q801:R802"/>
    <mergeCell ref="S801:T802"/>
    <mergeCell ref="U801:V802"/>
    <mergeCell ref="W801:X802"/>
    <mergeCell ref="AA797:AA802"/>
    <mergeCell ref="AB797:AB802"/>
    <mergeCell ref="AC809:AC814"/>
    <mergeCell ref="AD797:AD802"/>
    <mergeCell ref="AE797:AE802"/>
    <mergeCell ref="AF797:AF802"/>
    <mergeCell ref="B797:C802"/>
    <mergeCell ref="D797:D802"/>
    <mergeCell ref="E797:E802"/>
    <mergeCell ref="F797:F802"/>
    <mergeCell ref="G797:G802"/>
    <mergeCell ref="H797:H802"/>
    <mergeCell ref="Y805:Z808"/>
    <mergeCell ref="M806:N808"/>
    <mergeCell ref="O807:P808"/>
    <mergeCell ref="Q807:R808"/>
    <mergeCell ref="S807:T808"/>
    <mergeCell ref="U807:V808"/>
    <mergeCell ref="W807:X808"/>
    <mergeCell ref="AA803:AA808"/>
    <mergeCell ref="AB803:AB808"/>
    <mergeCell ref="AC803:AC808"/>
    <mergeCell ref="AD803:AD808"/>
    <mergeCell ref="AE803:AE808"/>
    <mergeCell ref="AF803:AF808"/>
    <mergeCell ref="K814:L814"/>
    <mergeCell ref="B803:C808"/>
    <mergeCell ref="D803:D808"/>
    <mergeCell ref="E803:E808"/>
    <mergeCell ref="F803:F808"/>
    <mergeCell ref="G803:G808"/>
    <mergeCell ref="H803:H808"/>
    <mergeCell ref="K808:L808"/>
    <mergeCell ref="Y811:Z814"/>
    <mergeCell ref="M812:N814"/>
    <mergeCell ref="O813:P814"/>
    <mergeCell ref="Q813:R814"/>
    <mergeCell ref="S813:T814"/>
    <mergeCell ref="U813:V814"/>
    <mergeCell ref="W813:X814"/>
    <mergeCell ref="AA809:AA814"/>
    <mergeCell ref="AB809:AB814"/>
    <mergeCell ref="AC821:AC826"/>
    <mergeCell ref="AD809:AD814"/>
    <mergeCell ref="AE809:AE814"/>
    <mergeCell ref="AF809:AF814"/>
    <mergeCell ref="B809:C814"/>
    <mergeCell ref="D809:D814"/>
    <mergeCell ref="E809:E814"/>
    <mergeCell ref="F809:F814"/>
    <mergeCell ref="G809:G814"/>
    <mergeCell ref="H809:H814"/>
    <mergeCell ref="Y817:Z820"/>
    <mergeCell ref="M818:N820"/>
    <mergeCell ref="O819:P820"/>
    <mergeCell ref="Q819:R820"/>
    <mergeCell ref="S819:T820"/>
    <mergeCell ref="U819:V820"/>
    <mergeCell ref="W819:X820"/>
    <mergeCell ref="AA815:AA820"/>
    <mergeCell ref="AB815:AB820"/>
    <mergeCell ref="AC815:AC820"/>
    <mergeCell ref="AD815:AD820"/>
    <mergeCell ref="AE815:AE820"/>
    <mergeCell ref="AF815:AF820"/>
    <mergeCell ref="K826:L826"/>
    <mergeCell ref="B815:C820"/>
    <mergeCell ref="D815:D820"/>
    <mergeCell ref="E815:E820"/>
    <mergeCell ref="F815:F820"/>
    <mergeCell ref="G815:G820"/>
    <mergeCell ref="H815:H820"/>
    <mergeCell ref="K820:L820"/>
    <mergeCell ref="Y823:Z826"/>
    <mergeCell ref="M824:N826"/>
    <mergeCell ref="O825:P826"/>
    <mergeCell ref="Q825:R826"/>
    <mergeCell ref="S825:T826"/>
    <mergeCell ref="U825:V826"/>
    <mergeCell ref="W825:X826"/>
    <mergeCell ref="AA821:AA826"/>
    <mergeCell ref="AB821:AB826"/>
    <mergeCell ref="AC833:AC838"/>
    <mergeCell ref="AD821:AD826"/>
    <mergeCell ref="AE821:AE826"/>
    <mergeCell ref="AF821:AF826"/>
    <mergeCell ref="B821:C826"/>
    <mergeCell ref="D821:D826"/>
    <mergeCell ref="E821:E826"/>
    <mergeCell ref="F821:F826"/>
    <mergeCell ref="G821:G826"/>
    <mergeCell ref="H821:H826"/>
    <mergeCell ref="Y829:Z832"/>
    <mergeCell ref="M830:N832"/>
    <mergeCell ref="O831:P832"/>
    <mergeCell ref="Q831:R832"/>
    <mergeCell ref="S831:T832"/>
    <mergeCell ref="U831:V832"/>
    <mergeCell ref="W831:X832"/>
    <mergeCell ref="AA827:AA832"/>
    <mergeCell ref="AB827:AB832"/>
    <mergeCell ref="AC827:AC832"/>
    <mergeCell ref="AD827:AD832"/>
    <mergeCell ref="AE827:AE832"/>
    <mergeCell ref="AF827:AF832"/>
    <mergeCell ref="K838:L838"/>
    <mergeCell ref="B827:C832"/>
    <mergeCell ref="D827:D832"/>
    <mergeCell ref="E827:E832"/>
    <mergeCell ref="F827:F832"/>
    <mergeCell ref="G827:G832"/>
    <mergeCell ref="H827:H832"/>
    <mergeCell ref="K832:L832"/>
    <mergeCell ref="Y835:Z838"/>
    <mergeCell ref="M836:N838"/>
    <mergeCell ref="O837:P838"/>
    <mergeCell ref="Q837:R838"/>
    <mergeCell ref="S837:T838"/>
    <mergeCell ref="U837:V838"/>
    <mergeCell ref="W837:X838"/>
    <mergeCell ref="AA833:AA838"/>
    <mergeCell ref="AB833:AB838"/>
    <mergeCell ref="AC845:AC850"/>
    <mergeCell ref="AD833:AD838"/>
    <mergeCell ref="AE833:AE838"/>
    <mergeCell ref="AF833:AF838"/>
    <mergeCell ref="B833:C838"/>
    <mergeCell ref="D833:D838"/>
    <mergeCell ref="E833:E838"/>
    <mergeCell ref="F833:F838"/>
    <mergeCell ref="G833:G838"/>
    <mergeCell ref="H833:H838"/>
    <mergeCell ref="Y841:Z844"/>
    <mergeCell ref="M842:N844"/>
    <mergeCell ref="O843:P844"/>
    <mergeCell ref="Q843:R844"/>
    <mergeCell ref="S843:T844"/>
    <mergeCell ref="U843:V844"/>
    <mergeCell ref="W843:X844"/>
    <mergeCell ref="AA839:AA844"/>
    <mergeCell ref="AB839:AB844"/>
    <mergeCell ref="AC839:AC844"/>
    <mergeCell ref="AD839:AD844"/>
    <mergeCell ref="AE839:AE844"/>
    <mergeCell ref="AF839:AF844"/>
    <mergeCell ref="K850:L850"/>
    <mergeCell ref="B839:C844"/>
    <mergeCell ref="D839:D844"/>
    <mergeCell ref="E839:E844"/>
    <mergeCell ref="F839:F844"/>
    <mergeCell ref="G839:G844"/>
    <mergeCell ref="H839:H844"/>
    <mergeCell ref="K844:L844"/>
    <mergeCell ref="Y847:Z850"/>
    <mergeCell ref="M848:N850"/>
    <mergeCell ref="O849:P850"/>
    <mergeCell ref="Q849:R850"/>
    <mergeCell ref="S849:T850"/>
    <mergeCell ref="U849:V850"/>
    <mergeCell ref="W849:X850"/>
    <mergeCell ref="AA845:AA850"/>
    <mergeCell ref="AB845:AB850"/>
    <mergeCell ref="AC857:AC862"/>
    <mergeCell ref="AD845:AD850"/>
    <mergeCell ref="AE845:AE850"/>
    <mergeCell ref="AF845:AF850"/>
    <mergeCell ref="B845:C850"/>
    <mergeCell ref="D845:D850"/>
    <mergeCell ref="E845:E850"/>
    <mergeCell ref="F845:F850"/>
    <mergeCell ref="G845:G850"/>
    <mergeCell ref="H845:H850"/>
    <mergeCell ref="Y853:Z856"/>
    <mergeCell ref="M854:N856"/>
    <mergeCell ref="O855:P856"/>
    <mergeCell ref="Q855:R856"/>
    <mergeCell ref="S855:T856"/>
    <mergeCell ref="U855:V856"/>
    <mergeCell ref="W855:X856"/>
    <mergeCell ref="AA851:AA856"/>
    <mergeCell ref="AB851:AB856"/>
    <mergeCell ref="AC851:AC856"/>
    <mergeCell ref="AD851:AD856"/>
    <mergeCell ref="AE851:AE856"/>
    <mergeCell ref="AF851:AF856"/>
    <mergeCell ref="K862:L862"/>
    <mergeCell ref="B851:C856"/>
    <mergeCell ref="D851:D856"/>
    <mergeCell ref="E851:E856"/>
    <mergeCell ref="F851:F856"/>
    <mergeCell ref="G851:G856"/>
    <mergeCell ref="H851:H856"/>
    <mergeCell ref="K856:L856"/>
    <mergeCell ref="Y859:Z862"/>
    <mergeCell ref="M860:N862"/>
    <mergeCell ref="O861:P862"/>
    <mergeCell ref="Q861:R862"/>
    <mergeCell ref="S861:T862"/>
    <mergeCell ref="U861:V862"/>
    <mergeCell ref="W861:X862"/>
    <mergeCell ref="AA857:AA862"/>
    <mergeCell ref="AB857:AB862"/>
    <mergeCell ref="AC869:AC874"/>
    <mergeCell ref="AD857:AD862"/>
    <mergeCell ref="AE857:AE862"/>
    <mergeCell ref="AF857:AF862"/>
    <mergeCell ref="B857:C862"/>
    <mergeCell ref="D857:D862"/>
    <mergeCell ref="E857:E862"/>
    <mergeCell ref="F857:F862"/>
    <mergeCell ref="G857:G862"/>
    <mergeCell ref="H857:H862"/>
    <mergeCell ref="Y865:Z868"/>
    <mergeCell ref="M866:N868"/>
    <mergeCell ref="O867:P868"/>
    <mergeCell ref="Q867:R868"/>
    <mergeCell ref="S867:T868"/>
    <mergeCell ref="U867:V868"/>
    <mergeCell ref="W867:X868"/>
    <mergeCell ref="AA863:AA868"/>
    <mergeCell ref="AB863:AB868"/>
    <mergeCell ref="AC863:AC868"/>
    <mergeCell ref="AD863:AD868"/>
    <mergeCell ref="AE863:AE868"/>
    <mergeCell ref="AF863:AF868"/>
    <mergeCell ref="K874:L874"/>
    <mergeCell ref="B863:C868"/>
    <mergeCell ref="D863:D868"/>
    <mergeCell ref="E863:E868"/>
    <mergeCell ref="F863:F868"/>
    <mergeCell ref="G863:G868"/>
    <mergeCell ref="H863:H868"/>
    <mergeCell ref="K868:L868"/>
    <mergeCell ref="Y871:Z874"/>
    <mergeCell ref="M872:N874"/>
    <mergeCell ref="O873:P874"/>
    <mergeCell ref="Q873:R874"/>
    <mergeCell ref="S873:T874"/>
    <mergeCell ref="U873:V874"/>
    <mergeCell ref="W873:X874"/>
    <mergeCell ref="AA869:AA874"/>
    <mergeCell ref="AB869:AB874"/>
    <mergeCell ref="AC881:AC886"/>
    <mergeCell ref="AD869:AD874"/>
    <mergeCell ref="AE869:AE874"/>
    <mergeCell ref="AF869:AF874"/>
    <mergeCell ref="B869:C874"/>
    <mergeCell ref="D869:D874"/>
    <mergeCell ref="E869:E874"/>
    <mergeCell ref="F869:F874"/>
    <mergeCell ref="G869:G874"/>
    <mergeCell ref="H869:H874"/>
    <mergeCell ref="Y877:Z880"/>
    <mergeCell ref="M878:N880"/>
    <mergeCell ref="O879:P880"/>
    <mergeCell ref="Q879:R880"/>
    <mergeCell ref="S879:T880"/>
    <mergeCell ref="U879:V880"/>
    <mergeCell ref="W879:X880"/>
    <mergeCell ref="AA875:AA880"/>
    <mergeCell ref="AB875:AB880"/>
    <mergeCell ref="AC875:AC880"/>
    <mergeCell ref="AD875:AD880"/>
    <mergeCell ref="AE875:AE880"/>
    <mergeCell ref="AF875:AF880"/>
    <mergeCell ref="K886:L886"/>
    <mergeCell ref="B875:C880"/>
    <mergeCell ref="D875:D880"/>
    <mergeCell ref="E875:E880"/>
    <mergeCell ref="F875:F880"/>
    <mergeCell ref="G875:G880"/>
    <mergeCell ref="H875:H880"/>
    <mergeCell ref="K880:L880"/>
    <mergeCell ref="Y883:Z886"/>
    <mergeCell ref="M884:N886"/>
    <mergeCell ref="O885:P886"/>
    <mergeCell ref="Q885:R886"/>
    <mergeCell ref="S885:T886"/>
    <mergeCell ref="U885:V886"/>
    <mergeCell ref="W885:X886"/>
    <mergeCell ref="AA881:AA886"/>
    <mergeCell ref="AB881:AB886"/>
    <mergeCell ref="AC893:AC898"/>
    <mergeCell ref="AD881:AD886"/>
    <mergeCell ref="AE881:AE886"/>
    <mergeCell ref="AF881:AF886"/>
    <mergeCell ref="B881:C886"/>
    <mergeCell ref="D881:D886"/>
    <mergeCell ref="E881:E886"/>
    <mergeCell ref="F881:F886"/>
    <mergeCell ref="G881:G886"/>
    <mergeCell ref="H881:H886"/>
    <mergeCell ref="Y889:Z892"/>
    <mergeCell ref="M890:N892"/>
    <mergeCell ref="O891:P892"/>
    <mergeCell ref="Q891:R892"/>
    <mergeCell ref="S891:T892"/>
    <mergeCell ref="U891:V892"/>
    <mergeCell ref="W891:X892"/>
    <mergeCell ref="AA887:AA892"/>
    <mergeCell ref="AB887:AB892"/>
    <mergeCell ref="AC887:AC892"/>
    <mergeCell ref="AD887:AD892"/>
    <mergeCell ref="AE887:AE892"/>
    <mergeCell ref="AF887:AF892"/>
    <mergeCell ref="K898:L898"/>
    <mergeCell ref="B887:C892"/>
    <mergeCell ref="D887:D892"/>
    <mergeCell ref="E887:E892"/>
    <mergeCell ref="F887:F892"/>
    <mergeCell ref="G887:G892"/>
    <mergeCell ref="H887:H892"/>
    <mergeCell ref="K892:L892"/>
    <mergeCell ref="Y895:Z898"/>
    <mergeCell ref="M896:N898"/>
    <mergeCell ref="O897:P898"/>
    <mergeCell ref="Q897:R898"/>
    <mergeCell ref="S897:T898"/>
    <mergeCell ref="U897:V898"/>
    <mergeCell ref="W897:X898"/>
    <mergeCell ref="AA893:AA898"/>
    <mergeCell ref="AB893:AB898"/>
    <mergeCell ref="AC905:AC910"/>
    <mergeCell ref="AD893:AD898"/>
    <mergeCell ref="AE893:AE898"/>
    <mergeCell ref="AF893:AF898"/>
    <mergeCell ref="B893:C898"/>
    <mergeCell ref="D893:D898"/>
    <mergeCell ref="E893:E898"/>
    <mergeCell ref="F893:F898"/>
    <mergeCell ref="G893:G898"/>
    <mergeCell ref="H893:H898"/>
    <mergeCell ref="Y901:Z904"/>
    <mergeCell ref="M902:N904"/>
    <mergeCell ref="O903:P904"/>
    <mergeCell ref="Q903:R904"/>
    <mergeCell ref="S903:T904"/>
    <mergeCell ref="U903:V904"/>
    <mergeCell ref="W903:X904"/>
    <mergeCell ref="AA899:AA904"/>
    <mergeCell ref="AB899:AB904"/>
    <mergeCell ref="AC899:AC904"/>
    <mergeCell ref="AD899:AD904"/>
    <mergeCell ref="AE899:AE904"/>
    <mergeCell ref="AF899:AF904"/>
    <mergeCell ref="K910:L910"/>
    <mergeCell ref="B899:C904"/>
    <mergeCell ref="D899:D904"/>
    <mergeCell ref="E899:E904"/>
    <mergeCell ref="F899:F904"/>
    <mergeCell ref="G899:G904"/>
    <mergeCell ref="H899:H904"/>
    <mergeCell ref="K904:L904"/>
    <mergeCell ref="Y907:Z910"/>
    <mergeCell ref="M908:N910"/>
    <mergeCell ref="O909:P910"/>
    <mergeCell ref="Q909:R910"/>
    <mergeCell ref="S909:T910"/>
    <mergeCell ref="U909:V910"/>
    <mergeCell ref="W909:X910"/>
    <mergeCell ref="AA905:AA910"/>
    <mergeCell ref="AB905:AB910"/>
    <mergeCell ref="AC917:AC922"/>
    <mergeCell ref="AD905:AD910"/>
    <mergeCell ref="AE905:AE910"/>
    <mergeCell ref="AF905:AF910"/>
    <mergeCell ref="B905:C910"/>
    <mergeCell ref="D905:D910"/>
    <mergeCell ref="E905:E910"/>
    <mergeCell ref="F905:F910"/>
    <mergeCell ref="G905:G910"/>
    <mergeCell ref="H905:H910"/>
    <mergeCell ref="Y913:Z916"/>
    <mergeCell ref="M914:N916"/>
    <mergeCell ref="O915:P916"/>
    <mergeCell ref="Q915:R916"/>
    <mergeCell ref="S915:T916"/>
    <mergeCell ref="U915:V916"/>
    <mergeCell ref="W915:X916"/>
    <mergeCell ref="AA911:AA916"/>
    <mergeCell ref="AB911:AB916"/>
    <mergeCell ref="AC911:AC916"/>
    <mergeCell ref="AD911:AD916"/>
    <mergeCell ref="AE911:AE916"/>
    <mergeCell ref="AF911:AF916"/>
    <mergeCell ref="K922:L922"/>
    <mergeCell ref="B911:C916"/>
    <mergeCell ref="D911:D916"/>
    <mergeCell ref="E911:E916"/>
    <mergeCell ref="F911:F916"/>
    <mergeCell ref="G911:G916"/>
    <mergeCell ref="H911:H916"/>
    <mergeCell ref="K916:L916"/>
    <mergeCell ref="Y919:Z922"/>
    <mergeCell ref="M920:N922"/>
    <mergeCell ref="O921:P922"/>
    <mergeCell ref="Q921:R922"/>
    <mergeCell ref="S921:T922"/>
    <mergeCell ref="U921:V922"/>
    <mergeCell ref="W921:X922"/>
    <mergeCell ref="AA917:AA922"/>
    <mergeCell ref="AB917:AB922"/>
    <mergeCell ref="AC929:AC934"/>
    <mergeCell ref="AD917:AD922"/>
    <mergeCell ref="AE917:AE922"/>
    <mergeCell ref="AF917:AF922"/>
    <mergeCell ref="B917:C922"/>
    <mergeCell ref="D917:D922"/>
    <mergeCell ref="E917:E922"/>
    <mergeCell ref="F917:F922"/>
    <mergeCell ref="G917:G922"/>
    <mergeCell ref="H917:H922"/>
    <mergeCell ref="Y925:Z928"/>
    <mergeCell ref="M926:N928"/>
    <mergeCell ref="O927:P928"/>
    <mergeCell ref="Q927:R928"/>
    <mergeCell ref="S927:T928"/>
    <mergeCell ref="U927:V928"/>
    <mergeCell ref="W927:X928"/>
    <mergeCell ref="AA923:AA928"/>
    <mergeCell ref="AB923:AB928"/>
    <mergeCell ref="AC923:AC928"/>
    <mergeCell ref="AD923:AD928"/>
    <mergeCell ref="AE923:AE928"/>
    <mergeCell ref="AF923:AF928"/>
    <mergeCell ref="K934:L934"/>
    <mergeCell ref="B923:C928"/>
    <mergeCell ref="D923:D928"/>
    <mergeCell ref="E923:E928"/>
    <mergeCell ref="F923:F928"/>
    <mergeCell ref="G923:G928"/>
    <mergeCell ref="H923:H928"/>
    <mergeCell ref="K928:L928"/>
    <mergeCell ref="Y931:Z934"/>
    <mergeCell ref="M932:N934"/>
    <mergeCell ref="O933:P934"/>
    <mergeCell ref="Q933:R934"/>
    <mergeCell ref="S933:T934"/>
    <mergeCell ref="U933:V934"/>
    <mergeCell ref="W933:X934"/>
    <mergeCell ref="AA929:AA934"/>
    <mergeCell ref="AB929:AB934"/>
    <mergeCell ref="AC941:AC946"/>
    <mergeCell ref="AD929:AD934"/>
    <mergeCell ref="AE929:AE934"/>
    <mergeCell ref="AF929:AF934"/>
    <mergeCell ref="B929:C934"/>
    <mergeCell ref="D929:D934"/>
    <mergeCell ref="E929:E934"/>
    <mergeCell ref="F929:F934"/>
    <mergeCell ref="G929:G934"/>
    <mergeCell ref="H929:H934"/>
    <mergeCell ref="Y937:Z940"/>
    <mergeCell ref="M938:N940"/>
    <mergeCell ref="O939:P940"/>
    <mergeCell ref="Q939:R940"/>
    <mergeCell ref="S939:T940"/>
    <mergeCell ref="U939:V940"/>
    <mergeCell ref="W939:X940"/>
    <mergeCell ref="AA935:AA940"/>
    <mergeCell ref="AB935:AB940"/>
    <mergeCell ref="AC935:AC940"/>
    <mergeCell ref="AD935:AD940"/>
    <mergeCell ref="AE935:AE940"/>
    <mergeCell ref="AF935:AF940"/>
    <mergeCell ref="K946:L946"/>
    <mergeCell ref="B935:C940"/>
    <mergeCell ref="D935:D940"/>
    <mergeCell ref="E935:E940"/>
    <mergeCell ref="F935:F940"/>
    <mergeCell ref="G935:G940"/>
    <mergeCell ref="H935:H940"/>
    <mergeCell ref="K940:L940"/>
    <mergeCell ref="Y943:Z946"/>
    <mergeCell ref="M944:N946"/>
    <mergeCell ref="O945:P946"/>
    <mergeCell ref="Q945:R946"/>
    <mergeCell ref="S945:T946"/>
    <mergeCell ref="U945:V946"/>
    <mergeCell ref="W945:X946"/>
    <mergeCell ref="AA941:AA946"/>
    <mergeCell ref="AB941:AB946"/>
    <mergeCell ref="AC953:AC958"/>
    <mergeCell ref="AD941:AD946"/>
    <mergeCell ref="AE941:AE946"/>
    <mergeCell ref="AF941:AF946"/>
    <mergeCell ref="B941:C946"/>
    <mergeCell ref="D941:D946"/>
    <mergeCell ref="E941:E946"/>
    <mergeCell ref="F941:F946"/>
    <mergeCell ref="G941:G946"/>
    <mergeCell ref="H941:H946"/>
    <mergeCell ref="Y949:Z952"/>
    <mergeCell ref="M950:N952"/>
    <mergeCell ref="O951:P952"/>
    <mergeCell ref="Q951:R952"/>
    <mergeCell ref="S951:T952"/>
    <mergeCell ref="U951:V952"/>
    <mergeCell ref="W951:X952"/>
    <mergeCell ref="AA947:AA952"/>
    <mergeCell ref="AB947:AB952"/>
    <mergeCell ref="AC947:AC952"/>
    <mergeCell ref="AD947:AD952"/>
    <mergeCell ref="AE947:AE952"/>
    <mergeCell ref="AF947:AF952"/>
    <mergeCell ref="K958:L958"/>
    <mergeCell ref="B947:C952"/>
    <mergeCell ref="D947:D952"/>
    <mergeCell ref="E947:E952"/>
    <mergeCell ref="F947:F952"/>
    <mergeCell ref="G947:G952"/>
    <mergeCell ref="H947:H952"/>
    <mergeCell ref="K952:L952"/>
    <mergeCell ref="Y955:Z958"/>
    <mergeCell ref="M956:N958"/>
    <mergeCell ref="O957:P958"/>
    <mergeCell ref="Q957:R958"/>
    <mergeCell ref="S957:T958"/>
    <mergeCell ref="U957:V958"/>
    <mergeCell ref="W957:X958"/>
    <mergeCell ref="AA953:AA958"/>
    <mergeCell ref="AB953:AB958"/>
    <mergeCell ref="AC965:AC970"/>
    <mergeCell ref="AD953:AD958"/>
    <mergeCell ref="AE953:AE958"/>
    <mergeCell ref="AF953:AF958"/>
    <mergeCell ref="B953:C958"/>
    <mergeCell ref="D953:D958"/>
    <mergeCell ref="E953:E958"/>
    <mergeCell ref="F953:F958"/>
    <mergeCell ref="G953:G958"/>
    <mergeCell ref="H953:H958"/>
    <mergeCell ref="Y961:Z964"/>
    <mergeCell ref="M962:N964"/>
    <mergeCell ref="O963:P964"/>
    <mergeCell ref="Q963:R964"/>
    <mergeCell ref="S963:T964"/>
    <mergeCell ref="U963:V964"/>
    <mergeCell ref="W963:X964"/>
    <mergeCell ref="AA959:AA964"/>
    <mergeCell ref="AB959:AB964"/>
    <mergeCell ref="AC959:AC964"/>
    <mergeCell ref="AD959:AD964"/>
    <mergeCell ref="AE959:AE964"/>
    <mergeCell ref="AF959:AF964"/>
    <mergeCell ref="K970:L970"/>
    <mergeCell ref="B959:C964"/>
    <mergeCell ref="D959:D964"/>
    <mergeCell ref="E959:E964"/>
    <mergeCell ref="F959:F964"/>
    <mergeCell ref="G959:G964"/>
    <mergeCell ref="H959:H964"/>
    <mergeCell ref="K964:L964"/>
    <mergeCell ref="Y967:Z970"/>
    <mergeCell ref="M968:N970"/>
    <mergeCell ref="O969:P970"/>
    <mergeCell ref="Q969:R970"/>
    <mergeCell ref="S969:T970"/>
    <mergeCell ref="U969:V970"/>
    <mergeCell ref="W969:X970"/>
    <mergeCell ref="AA965:AA970"/>
    <mergeCell ref="AB965:AB970"/>
    <mergeCell ref="AC977:AC982"/>
    <mergeCell ref="AD965:AD970"/>
    <mergeCell ref="AE965:AE970"/>
    <mergeCell ref="AF965:AF970"/>
    <mergeCell ref="B965:C970"/>
    <mergeCell ref="D965:D970"/>
    <mergeCell ref="E965:E970"/>
    <mergeCell ref="F965:F970"/>
    <mergeCell ref="G965:G970"/>
    <mergeCell ref="H965:H970"/>
    <mergeCell ref="Y973:Z976"/>
    <mergeCell ref="M974:N976"/>
    <mergeCell ref="O975:P976"/>
    <mergeCell ref="Q975:R976"/>
    <mergeCell ref="S975:T976"/>
    <mergeCell ref="U975:V976"/>
    <mergeCell ref="W975:X976"/>
    <mergeCell ref="AA971:AA976"/>
    <mergeCell ref="AB971:AB976"/>
    <mergeCell ref="AC971:AC976"/>
    <mergeCell ref="AD971:AD976"/>
    <mergeCell ref="AE971:AE976"/>
    <mergeCell ref="AF971:AF976"/>
    <mergeCell ref="K982:L982"/>
    <mergeCell ref="B971:C976"/>
    <mergeCell ref="D971:D976"/>
    <mergeCell ref="E971:E976"/>
    <mergeCell ref="F971:F976"/>
    <mergeCell ref="G971:G976"/>
    <mergeCell ref="H971:H976"/>
    <mergeCell ref="K976:L976"/>
    <mergeCell ref="Y979:Z982"/>
    <mergeCell ref="M980:N982"/>
    <mergeCell ref="O981:P982"/>
    <mergeCell ref="Q981:R982"/>
    <mergeCell ref="S981:T982"/>
    <mergeCell ref="U981:V982"/>
    <mergeCell ref="W981:X982"/>
    <mergeCell ref="AA977:AA982"/>
    <mergeCell ref="AB977:AB982"/>
    <mergeCell ref="AC989:AC994"/>
    <mergeCell ref="AD977:AD982"/>
    <mergeCell ref="AE977:AE982"/>
    <mergeCell ref="AF977:AF982"/>
    <mergeCell ref="B977:C982"/>
    <mergeCell ref="D977:D982"/>
    <mergeCell ref="E977:E982"/>
    <mergeCell ref="F977:F982"/>
    <mergeCell ref="G977:G982"/>
    <mergeCell ref="H977:H982"/>
    <mergeCell ref="Y985:Z988"/>
    <mergeCell ref="M986:N988"/>
    <mergeCell ref="O987:P988"/>
    <mergeCell ref="Q987:R988"/>
    <mergeCell ref="S987:T988"/>
    <mergeCell ref="U987:V988"/>
    <mergeCell ref="W987:X988"/>
    <mergeCell ref="AA983:AA988"/>
    <mergeCell ref="AB983:AB988"/>
    <mergeCell ref="AC983:AC988"/>
    <mergeCell ref="AD983:AD988"/>
    <mergeCell ref="AE983:AE988"/>
    <mergeCell ref="AF983:AF988"/>
    <mergeCell ref="K994:L994"/>
    <mergeCell ref="B983:C988"/>
    <mergeCell ref="D983:D988"/>
    <mergeCell ref="E983:E988"/>
    <mergeCell ref="F983:F988"/>
    <mergeCell ref="G983:G988"/>
    <mergeCell ref="H983:H988"/>
    <mergeCell ref="K988:L988"/>
    <mergeCell ref="Y991:Z994"/>
    <mergeCell ref="M992:N994"/>
    <mergeCell ref="O993:P994"/>
    <mergeCell ref="Q993:R994"/>
    <mergeCell ref="S993:T994"/>
    <mergeCell ref="U993:V994"/>
    <mergeCell ref="W993:X994"/>
    <mergeCell ref="AA989:AA994"/>
    <mergeCell ref="AB989:AB994"/>
    <mergeCell ref="AC1001:AC1006"/>
    <mergeCell ref="AD989:AD994"/>
    <mergeCell ref="AE989:AE994"/>
    <mergeCell ref="AF989:AF994"/>
    <mergeCell ref="B989:C994"/>
    <mergeCell ref="D989:D994"/>
    <mergeCell ref="E989:E994"/>
    <mergeCell ref="F989:F994"/>
    <mergeCell ref="G989:G994"/>
    <mergeCell ref="H989:H994"/>
    <mergeCell ref="Y997:Z1000"/>
    <mergeCell ref="M998:N1000"/>
    <mergeCell ref="O999:P1000"/>
    <mergeCell ref="Q999:R1000"/>
    <mergeCell ref="S999:T1000"/>
    <mergeCell ref="U999:V1000"/>
    <mergeCell ref="W999:X1000"/>
    <mergeCell ref="AA995:AA1000"/>
    <mergeCell ref="AB995:AB1000"/>
    <mergeCell ref="AC995:AC1000"/>
    <mergeCell ref="AD995:AD1000"/>
    <mergeCell ref="AE995:AE1000"/>
    <mergeCell ref="AF995:AF1000"/>
    <mergeCell ref="K1006:L1006"/>
    <mergeCell ref="B995:C1000"/>
    <mergeCell ref="D995:D1000"/>
    <mergeCell ref="E995:E1000"/>
    <mergeCell ref="F995:F1000"/>
    <mergeCell ref="G995:G1000"/>
    <mergeCell ref="H995:H1000"/>
    <mergeCell ref="K1000:L1000"/>
    <mergeCell ref="Y1003:Z1006"/>
    <mergeCell ref="M1004:N1006"/>
    <mergeCell ref="O1005:P1006"/>
    <mergeCell ref="Q1005:R1006"/>
    <mergeCell ref="S1005:T1006"/>
    <mergeCell ref="U1005:V1006"/>
    <mergeCell ref="W1005:X1006"/>
    <mergeCell ref="AA1001:AA1006"/>
    <mergeCell ref="AB1001:AB1006"/>
    <mergeCell ref="AC1013:AC1018"/>
    <mergeCell ref="AD1001:AD1006"/>
    <mergeCell ref="AE1001:AE1006"/>
    <mergeCell ref="AF1001:AF1006"/>
    <mergeCell ref="B1001:C1006"/>
    <mergeCell ref="D1001:D1006"/>
    <mergeCell ref="E1001:E1006"/>
    <mergeCell ref="F1001:F1006"/>
    <mergeCell ref="G1001:G1006"/>
    <mergeCell ref="H1001:H1006"/>
    <mergeCell ref="Y1009:Z1012"/>
    <mergeCell ref="M1010:N1012"/>
    <mergeCell ref="O1011:P1012"/>
    <mergeCell ref="Q1011:R1012"/>
    <mergeCell ref="S1011:T1012"/>
    <mergeCell ref="U1011:V1012"/>
    <mergeCell ref="W1011:X1012"/>
    <mergeCell ref="AA1007:AA1012"/>
    <mergeCell ref="AB1007:AB1012"/>
    <mergeCell ref="AC1007:AC1012"/>
    <mergeCell ref="AD1007:AD1012"/>
    <mergeCell ref="AE1007:AE1012"/>
    <mergeCell ref="AF1007:AF1012"/>
    <mergeCell ref="K1018:L1018"/>
    <mergeCell ref="B1007:C1012"/>
    <mergeCell ref="D1007:D1012"/>
    <mergeCell ref="E1007:E1012"/>
    <mergeCell ref="F1007:F1012"/>
    <mergeCell ref="G1007:G1012"/>
    <mergeCell ref="H1007:H1012"/>
    <mergeCell ref="K1012:L1012"/>
    <mergeCell ref="Y1015:Z1018"/>
    <mergeCell ref="M1016:N1018"/>
    <mergeCell ref="O1017:P1018"/>
    <mergeCell ref="Q1017:R1018"/>
    <mergeCell ref="S1017:T1018"/>
    <mergeCell ref="U1017:V1018"/>
    <mergeCell ref="W1017:X1018"/>
    <mergeCell ref="AA1013:AA1018"/>
    <mergeCell ref="AB1013:AB1018"/>
    <mergeCell ref="AC1025:AC1030"/>
    <mergeCell ref="AD1013:AD1018"/>
    <mergeCell ref="AE1013:AE1018"/>
    <mergeCell ref="AF1013:AF1018"/>
    <mergeCell ref="B1013:C1018"/>
    <mergeCell ref="D1013:D1018"/>
    <mergeCell ref="E1013:E1018"/>
    <mergeCell ref="F1013:F1018"/>
    <mergeCell ref="G1013:G1018"/>
    <mergeCell ref="H1013:H1018"/>
    <mergeCell ref="Y1021:Z1024"/>
    <mergeCell ref="M1022:N1024"/>
    <mergeCell ref="O1023:P1024"/>
    <mergeCell ref="Q1023:R1024"/>
    <mergeCell ref="S1023:T1024"/>
    <mergeCell ref="U1023:V1024"/>
    <mergeCell ref="W1023:X1024"/>
    <mergeCell ref="AA1019:AA1024"/>
    <mergeCell ref="AB1019:AB1024"/>
    <mergeCell ref="AC1019:AC1024"/>
    <mergeCell ref="AD1019:AD1024"/>
    <mergeCell ref="AE1019:AE1024"/>
    <mergeCell ref="AF1019:AF1024"/>
    <mergeCell ref="K1030:L1030"/>
    <mergeCell ref="B1019:C1024"/>
    <mergeCell ref="D1019:D1024"/>
    <mergeCell ref="E1019:E1024"/>
    <mergeCell ref="F1019:F1024"/>
    <mergeCell ref="G1019:G1024"/>
    <mergeCell ref="H1019:H1024"/>
    <mergeCell ref="K1024:L1024"/>
    <mergeCell ref="Y1027:Z1030"/>
    <mergeCell ref="M1028:N1030"/>
    <mergeCell ref="O1029:P1030"/>
    <mergeCell ref="Q1029:R1030"/>
    <mergeCell ref="S1029:T1030"/>
    <mergeCell ref="U1029:V1030"/>
    <mergeCell ref="W1029:X1030"/>
    <mergeCell ref="AA1025:AA1030"/>
    <mergeCell ref="AB1025:AB1030"/>
    <mergeCell ref="AC1037:AC1042"/>
    <mergeCell ref="AD1025:AD1030"/>
    <mergeCell ref="AE1025:AE1030"/>
    <mergeCell ref="AF1025:AF1030"/>
    <mergeCell ref="B1025:C1030"/>
    <mergeCell ref="D1025:D1030"/>
    <mergeCell ref="E1025:E1030"/>
    <mergeCell ref="F1025:F1030"/>
    <mergeCell ref="G1025:G1030"/>
    <mergeCell ref="H1025:H1030"/>
    <mergeCell ref="Y1033:Z1036"/>
    <mergeCell ref="M1034:N1036"/>
    <mergeCell ref="O1035:P1036"/>
    <mergeCell ref="Q1035:R1036"/>
    <mergeCell ref="S1035:T1036"/>
    <mergeCell ref="U1035:V1036"/>
    <mergeCell ref="W1035:X1036"/>
    <mergeCell ref="AA1031:AA1036"/>
    <mergeCell ref="AB1031:AB1036"/>
    <mergeCell ref="AC1031:AC1036"/>
    <mergeCell ref="AD1031:AD1036"/>
    <mergeCell ref="AE1031:AE1036"/>
    <mergeCell ref="AF1031:AF1036"/>
    <mergeCell ref="K1042:L1042"/>
    <mergeCell ref="B1031:C1036"/>
    <mergeCell ref="D1031:D1036"/>
    <mergeCell ref="E1031:E1036"/>
    <mergeCell ref="F1031:F1036"/>
    <mergeCell ref="G1031:G1036"/>
    <mergeCell ref="H1031:H1036"/>
    <mergeCell ref="K1036:L1036"/>
    <mergeCell ref="Y1039:Z1042"/>
    <mergeCell ref="M1040:N1042"/>
    <mergeCell ref="O1041:P1042"/>
    <mergeCell ref="Q1041:R1042"/>
    <mergeCell ref="S1041:T1042"/>
    <mergeCell ref="U1041:V1042"/>
    <mergeCell ref="W1041:X1042"/>
    <mergeCell ref="AA1037:AA1042"/>
    <mergeCell ref="AB1037:AB1042"/>
    <mergeCell ref="AC1049:AC1054"/>
    <mergeCell ref="AD1037:AD1042"/>
    <mergeCell ref="AE1037:AE1042"/>
    <mergeCell ref="AF1037:AF1042"/>
    <mergeCell ref="B1037:C1042"/>
    <mergeCell ref="D1037:D1042"/>
    <mergeCell ref="E1037:E1042"/>
    <mergeCell ref="F1037:F1042"/>
    <mergeCell ref="G1037:G1042"/>
    <mergeCell ref="H1037:H1042"/>
    <mergeCell ref="Y1045:Z1048"/>
    <mergeCell ref="M1046:N1048"/>
    <mergeCell ref="O1047:P1048"/>
    <mergeCell ref="Q1047:R1048"/>
    <mergeCell ref="S1047:T1048"/>
    <mergeCell ref="U1047:V1048"/>
    <mergeCell ref="W1047:X1048"/>
    <mergeCell ref="AA1043:AA1048"/>
    <mergeCell ref="AB1043:AB1048"/>
    <mergeCell ref="AC1043:AC1048"/>
    <mergeCell ref="AD1043:AD1048"/>
    <mergeCell ref="AE1043:AE1048"/>
    <mergeCell ref="AF1043:AF1048"/>
    <mergeCell ref="K1054:L1054"/>
    <mergeCell ref="B1043:C1048"/>
    <mergeCell ref="D1043:D1048"/>
    <mergeCell ref="E1043:E1048"/>
    <mergeCell ref="F1043:F1048"/>
    <mergeCell ref="G1043:G1048"/>
    <mergeCell ref="H1043:H1048"/>
    <mergeCell ref="K1048:L1048"/>
    <mergeCell ref="Y1051:Z1054"/>
    <mergeCell ref="M1052:N1054"/>
    <mergeCell ref="O1053:P1054"/>
    <mergeCell ref="Q1053:R1054"/>
    <mergeCell ref="S1053:T1054"/>
    <mergeCell ref="U1053:V1054"/>
    <mergeCell ref="W1053:X1054"/>
    <mergeCell ref="AA1049:AA1054"/>
    <mergeCell ref="AB1049:AB1054"/>
    <mergeCell ref="AC1061:AC1066"/>
    <mergeCell ref="AD1049:AD1054"/>
    <mergeCell ref="AE1049:AE1054"/>
    <mergeCell ref="AF1049:AF1054"/>
    <mergeCell ref="B1049:C1054"/>
    <mergeCell ref="D1049:D1054"/>
    <mergeCell ref="E1049:E1054"/>
    <mergeCell ref="F1049:F1054"/>
    <mergeCell ref="G1049:G1054"/>
    <mergeCell ref="H1049:H1054"/>
    <mergeCell ref="Y1057:Z1060"/>
    <mergeCell ref="M1058:N1060"/>
    <mergeCell ref="O1059:P1060"/>
    <mergeCell ref="Q1059:R1060"/>
    <mergeCell ref="S1059:T1060"/>
    <mergeCell ref="U1059:V1060"/>
    <mergeCell ref="W1059:X1060"/>
    <mergeCell ref="AA1055:AA1060"/>
    <mergeCell ref="AB1055:AB1060"/>
    <mergeCell ref="AC1055:AC1060"/>
    <mergeCell ref="AD1055:AD1060"/>
    <mergeCell ref="AE1055:AE1060"/>
    <mergeCell ref="AF1055:AF1060"/>
    <mergeCell ref="K1066:L1066"/>
    <mergeCell ref="B1055:C1060"/>
    <mergeCell ref="D1055:D1060"/>
    <mergeCell ref="E1055:E1060"/>
    <mergeCell ref="F1055:F1060"/>
    <mergeCell ref="G1055:G1060"/>
    <mergeCell ref="H1055:H1060"/>
    <mergeCell ref="K1060:L1060"/>
    <mergeCell ref="Y1063:Z1066"/>
    <mergeCell ref="M1064:N1066"/>
    <mergeCell ref="O1065:P1066"/>
    <mergeCell ref="Q1065:R1066"/>
    <mergeCell ref="S1065:T1066"/>
    <mergeCell ref="U1065:V1066"/>
    <mergeCell ref="W1065:X1066"/>
    <mergeCell ref="AA1061:AA1066"/>
    <mergeCell ref="AB1061:AB1066"/>
    <mergeCell ref="AC1073:AC1078"/>
    <mergeCell ref="AD1061:AD1066"/>
    <mergeCell ref="AE1061:AE1066"/>
    <mergeCell ref="AF1061:AF1066"/>
    <mergeCell ref="B1061:C1066"/>
    <mergeCell ref="D1061:D1066"/>
    <mergeCell ref="E1061:E1066"/>
    <mergeCell ref="F1061:F1066"/>
    <mergeCell ref="G1061:G1066"/>
    <mergeCell ref="H1061:H1066"/>
    <mergeCell ref="Y1069:Z1072"/>
    <mergeCell ref="M1070:N1072"/>
    <mergeCell ref="O1071:P1072"/>
    <mergeCell ref="Q1071:R1072"/>
    <mergeCell ref="S1071:T1072"/>
    <mergeCell ref="U1071:V1072"/>
    <mergeCell ref="W1071:X1072"/>
    <mergeCell ref="AA1067:AA1072"/>
    <mergeCell ref="AB1067:AB1072"/>
    <mergeCell ref="AC1067:AC1072"/>
    <mergeCell ref="AD1067:AD1072"/>
    <mergeCell ref="AE1067:AE1072"/>
    <mergeCell ref="AF1067:AF1072"/>
    <mergeCell ref="K1078:L1078"/>
    <mergeCell ref="B1067:C1072"/>
    <mergeCell ref="D1067:D1072"/>
    <mergeCell ref="E1067:E1072"/>
    <mergeCell ref="F1067:F1072"/>
    <mergeCell ref="G1067:G1072"/>
    <mergeCell ref="H1067:H1072"/>
    <mergeCell ref="K1072:L1072"/>
    <mergeCell ref="Y1075:Z1078"/>
    <mergeCell ref="M1076:N1078"/>
    <mergeCell ref="O1077:P1078"/>
    <mergeCell ref="Q1077:R1078"/>
    <mergeCell ref="S1077:T1078"/>
    <mergeCell ref="U1077:V1078"/>
    <mergeCell ref="W1077:X1078"/>
    <mergeCell ref="AA1073:AA1078"/>
    <mergeCell ref="AB1073:AB1078"/>
    <mergeCell ref="AC1085:AC1090"/>
    <mergeCell ref="AD1073:AD1078"/>
    <mergeCell ref="AE1073:AE1078"/>
    <mergeCell ref="AF1073:AF1078"/>
    <mergeCell ref="B1073:C1078"/>
    <mergeCell ref="D1073:D1078"/>
    <mergeCell ref="E1073:E1078"/>
    <mergeCell ref="F1073:F1078"/>
    <mergeCell ref="G1073:G1078"/>
    <mergeCell ref="H1073:H1078"/>
    <mergeCell ref="Y1081:Z1084"/>
    <mergeCell ref="M1082:N1084"/>
    <mergeCell ref="O1083:P1084"/>
    <mergeCell ref="Q1083:R1084"/>
    <mergeCell ref="S1083:T1084"/>
    <mergeCell ref="U1083:V1084"/>
    <mergeCell ref="W1083:X1084"/>
    <mergeCell ref="AA1079:AA1084"/>
    <mergeCell ref="AB1079:AB1084"/>
    <mergeCell ref="AC1079:AC1084"/>
    <mergeCell ref="AD1079:AD1084"/>
    <mergeCell ref="AE1079:AE1084"/>
    <mergeCell ref="AF1079:AF1084"/>
    <mergeCell ref="K1090:L1090"/>
    <mergeCell ref="B1079:C1084"/>
    <mergeCell ref="D1079:D1084"/>
    <mergeCell ref="E1079:E1084"/>
    <mergeCell ref="F1079:F1084"/>
    <mergeCell ref="G1079:G1084"/>
    <mergeCell ref="H1079:H1084"/>
    <mergeCell ref="K1084:L1084"/>
    <mergeCell ref="Y1087:Z1090"/>
    <mergeCell ref="M1088:N1090"/>
    <mergeCell ref="O1089:P1090"/>
    <mergeCell ref="Q1089:R1090"/>
    <mergeCell ref="S1089:T1090"/>
    <mergeCell ref="U1089:V1090"/>
    <mergeCell ref="W1089:X1090"/>
    <mergeCell ref="AA1085:AA1090"/>
    <mergeCell ref="AB1085:AB1090"/>
    <mergeCell ref="AC1097:AC1102"/>
    <mergeCell ref="AD1085:AD1090"/>
    <mergeCell ref="AE1085:AE1090"/>
    <mergeCell ref="AF1085:AF1090"/>
    <mergeCell ref="B1085:C1090"/>
    <mergeCell ref="D1085:D1090"/>
    <mergeCell ref="E1085:E1090"/>
    <mergeCell ref="F1085:F1090"/>
    <mergeCell ref="G1085:G1090"/>
    <mergeCell ref="H1085:H1090"/>
    <mergeCell ref="Y1093:Z1096"/>
    <mergeCell ref="M1094:N1096"/>
    <mergeCell ref="O1095:P1096"/>
    <mergeCell ref="Q1095:R1096"/>
    <mergeCell ref="S1095:T1096"/>
    <mergeCell ref="U1095:V1096"/>
    <mergeCell ref="W1095:X1096"/>
    <mergeCell ref="AA1091:AA1096"/>
    <mergeCell ref="AB1091:AB1096"/>
    <mergeCell ref="AC1091:AC1096"/>
    <mergeCell ref="AD1091:AD1096"/>
    <mergeCell ref="AE1091:AE1096"/>
    <mergeCell ref="AF1091:AF1096"/>
    <mergeCell ref="K1102:L1102"/>
    <mergeCell ref="B1091:C1096"/>
    <mergeCell ref="D1091:D1096"/>
    <mergeCell ref="E1091:E1096"/>
    <mergeCell ref="F1091:F1096"/>
    <mergeCell ref="G1091:G1096"/>
    <mergeCell ref="H1091:H1096"/>
    <mergeCell ref="K1096:L1096"/>
    <mergeCell ref="Y1099:Z1102"/>
    <mergeCell ref="M1100:N1102"/>
    <mergeCell ref="O1101:P1102"/>
    <mergeCell ref="Q1101:R1102"/>
    <mergeCell ref="S1101:T1102"/>
    <mergeCell ref="U1101:V1102"/>
    <mergeCell ref="W1101:X1102"/>
    <mergeCell ref="AA1097:AA1102"/>
    <mergeCell ref="AB1097:AB1102"/>
    <mergeCell ref="AC1109:AC1114"/>
    <mergeCell ref="AD1097:AD1102"/>
    <mergeCell ref="AE1097:AE1102"/>
    <mergeCell ref="AF1097:AF1102"/>
    <mergeCell ref="B1097:C1102"/>
    <mergeCell ref="D1097:D1102"/>
    <mergeCell ref="E1097:E1102"/>
    <mergeCell ref="F1097:F1102"/>
    <mergeCell ref="G1097:G1102"/>
    <mergeCell ref="H1097:H1102"/>
    <mergeCell ref="Y1105:Z1108"/>
    <mergeCell ref="M1106:N1108"/>
    <mergeCell ref="O1107:P1108"/>
    <mergeCell ref="Q1107:R1108"/>
    <mergeCell ref="S1107:T1108"/>
    <mergeCell ref="U1107:V1108"/>
    <mergeCell ref="W1107:X1108"/>
    <mergeCell ref="AA1103:AA1108"/>
    <mergeCell ref="AB1103:AB1108"/>
    <mergeCell ref="AC1103:AC1108"/>
    <mergeCell ref="AD1103:AD1108"/>
    <mergeCell ref="AE1103:AE1108"/>
    <mergeCell ref="AF1103:AF1108"/>
    <mergeCell ref="K1114:L1114"/>
    <mergeCell ref="B1103:C1108"/>
    <mergeCell ref="D1103:D1108"/>
    <mergeCell ref="E1103:E1108"/>
    <mergeCell ref="F1103:F1108"/>
    <mergeCell ref="G1103:G1108"/>
    <mergeCell ref="H1103:H1108"/>
    <mergeCell ref="K1108:L1108"/>
    <mergeCell ref="Y1111:Z1114"/>
    <mergeCell ref="M1112:N1114"/>
    <mergeCell ref="O1113:P1114"/>
    <mergeCell ref="Q1113:R1114"/>
    <mergeCell ref="S1113:T1114"/>
    <mergeCell ref="U1113:V1114"/>
    <mergeCell ref="W1113:X1114"/>
    <mergeCell ref="AA1109:AA1114"/>
    <mergeCell ref="AB1109:AB1114"/>
    <mergeCell ref="AC1121:AC1126"/>
    <mergeCell ref="AD1109:AD1114"/>
    <mergeCell ref="AE1109:AE1114"/>
    <mergeCell ref="AF1109:AF1114"/>
    <mergeCell ref="B1109:C1114"/>
    <mergeCell ref="D1109:D1114"/>
    <mergeCell ref="E1109:E1114"/>
    <mergeCell ref="F1109:F1114"/>
    <mergeCell ref="G1109:G1114"/>
    <mergeCell ref="H1109:H1114"/>
    <mergeCell ref="Y1117:Z1120"/>
    <mergeCell ref="M1118:N1120"/>
    <mergeCell ref="O1119:P1120"/>
    <mergeCell ref="Q1119:R1120"/>
    <mergeCell ref="S1119:T1120"/>
    <mergeCell ref="U1119:V1120"/>
    <mergeCell ref="W1119:X1120"/>
    <mergeCell ref="AA1115:AA1120"/>
    <mergeCell ref="AB1115:AB1120"/>
    <mergeCell ref="AC1115:AC1120"/>
    <mergeCell ref="AD1115:AD1120"/>
    <mergeCell ref="AE1115:AE1120"/>
    <mergeCell ref="AF1115:AF1120"/>
    <mergeCell ref="K1126:L1126"/>
    <mergeCell ref="B1115:C1120"/>
    <mergeCell ref="D1115:D1120"/>
    <mergeCell ref="E1115:E1120"/>
    <mergeCell ref="F1115:F1120"/>
    <mergeCell ref="G1115:G1120"/>
    <mergeCell ref="H1115:H1120"/>
    <mergeCell ref="K1120:L1120"/>
    <mergeCell ref="Y1123:Z1126"/>
    <mergeCell ref="M1124:N1126"/>
    <mergeCell ref="O1125:P1126"/>
    <mergeCell ref="Q1125:R1126"/>
    <mergeCell ref="S1125:T1126"/>
    <mergeCell ref="U1125:V1126"/>
    <mergeCell ref="W1125:X1126"/>
    <mergeCell ref="AA1121:AA1126"/>
    <mergeCell ref="AB1121:AB1126"/>
    <mergeCell ref="AC1133:AC1138"/>
    <mergeCell ref="AD1121:AD1126"/>
    <mergeCell ref="AE1121:AE1126"/>
    <mergeCell ref="AF1121:AF1126"/>
    <mergeCell ref="B1121:C1126"/>
    <mergeCell ref="D1121:D1126"/>
    <mergeCell ref="E1121:E1126"/>
    <mergeCell ref="F1121:F1126"/>
    <mergeCell ref="G1121:G1126"/>
    <mergeCell ref="H1121:H1126"/>
    <mergeCell ref="Y1129:Z1132"/>
    <mergeCell ref="M1130:N1132"/>
    <mergeCell ref="O1131:P1132"/>
    <mergeCell ref="Q1131:R1132"/>
    <mergeCell ref="S1131:T1132"/>
    <mergeCell ref="U1131:V1132"/>
    <mergeCell ref="W1131:X1132"/>
    <mergeCell ref="AA1127:AA1132"/>
    <mergeCell ref="AB1127:AB1132"/>
    <mergeCell ref="AC1127:AC1132"/>
    <mergeCell ref="AD1127:AD1132"/>
    <mergeCell ref="AE1127:AE1132"/>
    <mergeCell ref="AF1127:AF1132"/>
    <mergeCell ref="K1138:L1138"/>
    <mergeCell ref="B1127:C1132"/>
    <mergeCell ref="D1127:D1132"/>
    <mergeCell ref="E1127:E1132"/>
    <mergeCell ref="F1127:F1132"/>
    <mergeCell ref="G1127:G1132"/>
    <mergeCell ref="H1127:H1132"/>
    <mergeCell ref="K1132:L1132"/>
    <mergeCell ref="Y1135:Z1138"/>
    <mergeCell ref="M1136:N1138"/>
    <mergeCell ref="O1137:P1138"/>
    <mergeCell ref="Q1137:R1138"/>
    <mergeCell ref="S1137:T1138"/>
    <mergeCell ref="U1137:V1138"/>
    <mergeCell ref="W1137:X1138"/>
    <mergeCell ref="AA1133:AA1138"/>
    <mergeCell ref="AB1133:AB1138"/>
    <mergeCell ref="AC1145:AC1150"/>
    <mergeCell ref="AD1133:AD1138"/>
    <mergeCell ref="AE1133:AE1138"/>
    <mergeCell ref="AF1133:AF1138"/>
    <mergeCell ref="B1133:C1138"/>
    <mergeCell ref="D1133:D1138"/>
    <mergeCell ref="E1133:E1138"/>
    <mergeCell ref="F1133:F1138"/>
    <mergeCell ref="G1133:G1138"/>
    <mergeCell ref="H1133:H1138"/>
    <mergeCell ref="Y1141:Z1144"/>
    <mergeCell ref="M1142:N1144"/>
    <mergeCell ref="O1143:P1144"/>
    <mergeCell ref="Q1143:R1144"/>
    <mergeCell ref="S1143:T1144"/>
    <mergeCell ref="U1143:V1144"/>
    <mergeCell ref="W1143:X1144"/>
    <mergeCell ref="AA1139:AA1144"/>
    <mergeCell ref="AB1139:AB1144"/>
    <mergeCell ref="AC1139:AC1144"/>
    <mergeCell ref="AD1139:AD1144"/>
    <mergeCell ref="AE1139:AE1144"/>
    <mergeCell ref="AF1139:AF1144"/>
    <mergeCell ref="K1150:L1150"/>
    <mergeCell ref="B1139:C1144"/>
    <mergeCell ref="D1139:D1144"/>
    <mergeCell ref="E1139:E1144"/>
    <mergeCell ref="F1139:F1144"/>
    <mergeCell ref="G1139:G1144"/>
    <mergeCell ref="H1139:H1144"/>
    <mergeCell ref="K1144:L1144"/>
    <mergeCell ref="Y1147:Z1150"/>
    <mergeCell ref="M1148:N1150"/>
    <mergeCell ref="O1149:P1150"/>
    <mergeCell ref="Q1149:R1150"/>
    <mergeCell ref="S1149:T1150"/>
    <mergeCell ref="U1149:V1150"/>
    <mergeCell ref="W1149:X1150"/>
    <mergeCell ref="AA1145:AA1150"/>
    <mergeCell ref="AB1145:AB1150"/>
    <mergeCell ref="AC1157:AC1162"/>
    <mergeCell ref="AD1145:AD1150"/>
    <mergeCell ref="AE1145:AE1150"/>
    <mergeCell ref="AF1145:AF1150"/>
    <mergeCell ref="B1145:C1150"/>
    <mergeCell ref="D1145:D1150"/>
    <mergeCell ref="E1145:E1150"/>
    <mergeCell ref="F1145:F1150"/>
    <mergeCell ref="G1145:G1150"/>
    <mergeCell ref="H1145:H1150"/>
    <mergeCell ref="Y1153:Z1156"/>
    <mergeCell ref="M1154:N1156"/>
    <mergeCell ref="O1155:P1156"/>
    <mergeCell ref="Q1155:R1156"/>
    <mergeCell ref="S1155:T1156"/>
    <mergeCell ref="U1155:V1156"/>
    <mergeCell ref="W1155:X1156"/>
    <mergeCell ref="AA1151:AA1156"/>
    <mergeCell ref="AB1151:AB1156"/>
    <mergeCell ref="AC1151:AC1156"/>
    <mergeCell ref="AD1151:AD1156"/>
    <mergeCell ref="AE1151:AE1156"/>
    <mergeCell ref="AF1151:AF1156"/>
    <mergeCell ref="K1162:L1162"/>
    <mergeCell ref="B1151:C1156"/>
    <mergeCell ref="D1151:D1156"/>
    <mergeCell ref="E1151:E1156"/>
    <mergeCell ref="F1151:F1156"/>
    <mergeCell ref="G1151:G1156"/>
    <mergeCell ref="H1151:H1156"/>
    <mergeCell ref="K1156:L1156"/>
    <mergeCell ref="Y1159:Z1162"/>
    <mergeCell ref="M1160:N1162"/>
    <mergeCell ref="O1161:P1162"/>
    <mergeCell ref="Q1161:R1162"/>
    <mergeCell ref="S1161:T1162"/>
    <mergeCell ref="U1161:V1162"/>
    <mergeCell ref="W1161:X1162"/>
    <mergeCell ref="AA1157:AA1162"/>
    <mergeCell ref="AB1157:AB1162"/>
    <mergeCell ref="AC1169:AC1174"/>
    <mergeCell ref="AD1157:AD1162"/>
    <mergeCell ref="AE1157:AE1162"/>
    <mergeCell ref="AF1157:AF1162"/>
    <mergeCell ref="B1157:C1162"/>
    <mergeCell ref="D1157:D1162"/>
    <mergeCell ref="E1157:E1162"/>
    <mergeCell ref="F1157:F1162"/>
    <mergeCell ref="G1157:G1162"/>
    <mergeCell ref="H1157:H1162"/>
    <mergeCell ref="Y1165:Z1168"/>
    <mergeCell ref="M1166:N1168"/>
    <mergeCell ref="O1167:P1168"/>
    <mergeCell ref="Q1167:R1168"/>
    <mergeCell ref="S1167:T1168"/>
    <mergeCell ref="U1167:V1168"/>
    <mergeCell ref="W1167:X1168"/>
    <mergeCell ref="AA1163:AA1168"/>
    <mergeCell ref="AB1163:AB1168"/>
    <mergeCell ref="AC1163:AC1168"/>
    <mergeCell ref="AD1163:AD1168"/>
    <mergeCell ref="AE1163:AE1168"/>
    <mergeCell ref="AF1163:AF1168"/>
    <mergeCell ref="K1174:L1174"/>
    <mergeCell ref="B1163:C1168"/>
    <mergeCell ref="D1163:D1168"/>
    <mergeCell ref="E1163:E1168"/>
    <mergeCell ref="F1163:F1168"/>
    <mergeCell ref="G1163:G1168"/>
    <mergeCell ref="H1163:H1168"/>
    <mergeCell ref="K1168:L1168"/>
    <mergeCell ref="Y1171:Z1174"/>
    <mergeCell ref="M1172:N1174"/>
    <mergeCell ref="O1173:P1174"/>
    <mergeCell ref="Q1173:R1174"/>
    <mergeCell ref="S1173:T1174"/>
    <mergeCell ref="U1173:V1174"/>
    <mergeCell ref="W1173:X1174"/>
    <mergeCell ref="AA1169:AA1174"/>
    <mergeCell ref="AB1169:AB1174"/>
    <mergeCell ref="AC1181:AC1186"/>
    <mergeCell ref="AD1169:AD1174"/>
    <mergeCell ref="AE1169:AE1174"/>
    <mergeCell ref="AF1169:AF1174"/>
    <mergeCell ref="B1169:C1174"/>
    <mergeCell ref="D1169:D1174"/>
    <mergeCell ref="E1169:E1174"/>
    <mergeCell ref="F1169:F1174"/>
    <mergeCell ref="G1169:G1174"/>
    <mergeCell ref="H1169:H1174"/>
    <mergeCell ref="Y1177:Z1180"/>
    <mergeCell ref="M1178:N1180"/>
    <mergeCell ref="O1179:P1180"/>
    <mergeCell ref="Q1179:R1180"/>
    <mergeCell ref="S1179:T1180"/>
    <mergeCell ref="U1179:V1180"/>
    <mergeCell ref="W1179:X1180"/>
    <mergeCell ref="AA1175:AA1180"/>
    <mergeCell ref="AB1175:AB1180"/>
    <mergeCell ref="AC1175:AC1180"/>
    <mergeCell ref="AD1175:AD1180"/>
    <mergeCell ref="AE1175:AE1180"/>
    <mergeCell ref="AF1175:AF1180"/>
    <mergeCell ref="K1186:L1186"/>
    <mergeCell ref="B1175:C1180"/>
    <mergeCell ref="D1175:D1180"/>
    <mergeCell ref="E1175:E1180"/>
    <mergeCell ref="F1175:F1180"/>
    <mergeCell ref="G1175:G1180"/>
    <mergeCell ref="H1175:H1180"/>
    <mergeCell ref="K1180:L1180"/>
    <mergeCell ref="Y1183:Z1186"/>
    <mergeCell ref="M1184:N1186"/>
    <mergeCell ref="O1185:P1186"/>
    <mergeCell ref="Q1185:R1186"/>
    <mergeCell ref="S1185:T1186"/>
    <mergeCell ref="U1185:V1186"/>
    <mergeCell ref="W1185:X1186"/>
    <mergeCell ref="AA1181:AA1186"/>
    <mergeCell ref="AB1181:AB1186"/>
    <mergeCell ref="AC1193:AC1198"/>
    <mergeCell ref="AD1181:AD1186"/>
    <mergeCell ref="AE1181:AE1186"/>
    <mergeCell ref="AF1181:AF1186"/>
    <mergeCell ref="B1181:C1186"/>
    <mergeCell ref="D1181:D1186"/>
    <mergeCell ref="E1181:E1186"/>
    <mergeCell ref="F1181:F1186"/>
    <mergeCell ref="G1181:G1186"/>
    <mergeCell ref="H1181:H1186"/>
    <mergeCell ref="Y1189:Z1192"/>
    <mergeCell ref="M1190:N1192"/>
    <mergeCell ref="O1191:P1192"/>
    <mergeCell ref="Q1191:R1192"/>
    <mergeCell ref="S1191:T1192"/>
    <mergeCell ref="U1191:V1192"/>
    <mergeCell ref="W1191:X1192"/>
    <mergeCell ref="AA1187:AA1192"/>
    <mergeCell ref="AB1187:AB1192"/>
    <mergeCell ref="AC1187:AC1192"/>
    <mergeCell ref="AD1187:AD1192"/>
    <mergeCell ref="AE1187:AE1192"/>
    <mergeCell ref="AF1187:AF1192"/>
    <mergeCell ref="K1198:L1198"/>
    <mergeCell ref="B1187:C1192"/>
    <mergeCell ref="D1187:D1192"/>
    <mergeCell ref="E1187:E1192"/>
    <mergeCell ref="F1187:F1192"/>
    <mergeCell ref="G1187:G1192"/>
    <mergeCell ref="H1187:H1192"/>
    <mergeCell ref="K1192:L1192"/>
    <mergeCell ref="Y1195:Z1198"/>
    <mergeCell ref="M1196:N1198"/>
    <mergeCell ref="O1197:P1198"/>
    <mergeCell ref="Q1197:R1198"/>
    <mergeCell ref="S1197:T1198"/>
    <mergeCell ref="U1197:V1198"/>
    <mergeCell ref="W1197:X1198"/>
    <mergeCell ref="AA1193:AA1198"/>
    <mergeCell ref="AB1193:AB1198"/>
    <mergeCell ref="AC1205:AC1210"/>
    <mergeCell ref="AD1193:AD1198"/>
    <mergeCell ref="AE1193:AE1198"/>
    <mergeCell ref="AF1193:AF1198"/>
    <mergeCell ref="B1193:C1198"/>
    <mergeCell ref="D1193:D1198"/>
    <mergeCell ref="E1193:E1198"/>
    <mergeCell ref="F1193:F1198"/>
    <mergeCell ref="G1193:G1198"/>
    <mergeCell ref="H1193:H1198"/>
    <mergeCell ref="Y1201:Z1204"/>
    <mergeCell ref="M1202:N1204"/>
    <mergeCell ref="O1203:P1204"/>
    <mergeCell ref="Q1203:R1204"/>
    <mergeCell ref="S1203:T1204"/>
    <mergeCell ref="U1203:V1204"/>
    <mergeCell ref="W1203:X1204"/>
    <mergeCell ref="AA1199:AA1204"/>
    <mergeCell ref="AB1199:AB1204"/>
    <mergeCell ref="AC1199:AC1204"/>
    <mergeCell ref="AD1199:AD1204"/>
    <mergeCell ref="AE1199:AE1204"/>
    <mergeCell ref="AF1199:AF1204"/>
    <mergeCell ref="K1210:L1210"/>
    <mergeCell ref="B1199:C1204"/>
    <mergeCell ref="D1199:D1204"/>
    <mergeCell ref="E1199:E1204"/>
    <mergeCell ref="F1199:F1204"/>
    <mergeCell ref="G1199:G1204"/>
    <mergeCell ref="H1199:H1204"/>
    <mergeCell ref="K1204:L1204"/>
    <mergeCell ref="Y1207:Z1210"/>
    <mergeCell ref="M1208:N1210"/>
    <mergeCell ref="O1209:P1210"/>
    <mergeCell ref="Q1209:R1210"/>
    <mergeCell ref="S1209:T1210"/>
    <mergeCell ref="U1209:V1210"/>
    <mergeCell ref="W1209:X1210"/>
    <mergeCell ref="AA1205:AA1210"/>
    <mergeCell ref="AB1205:AB1210"/>
    <mergeCell ref="AC1217:AC1222"/>
    <mergeCell ref="AD1205:AD1210"/>
    <mergeCell ref="AE1205:AE1210"/>
    <mergeCell ref="AF1205:AF1210"/>
    <mergeCell ref="B1205:C1210"/>
    <mergeCell ref="D1205:D1210"/>
    <mergeCell ref="E1205:E1210"/>
    <mergeCell ref="F1205:F1210"/>
    <mergeCell ref="G1205:G1210"/>
    <mergeCell ref="H1205:H1210"/>
    <mergeCell ref="Y1213:Z1216"/>
    <mergeCell ref="M1214:N1216"/>
    <mergeCell ref="O1215:P1216"/>
    <mergeCell ref="Q1215:R1216"/>
    <mergeCell ref="S1215:T1216"/>
    <mergeCell ref="U1215:V1216"/>
    <mergeCell ref="W1215:X1216"/>
    <mergeCell ref="AA1211:AA1216"/>
    <mergeCell ref="AB1211:AB1216"/>
    <mergeCell ref="AC1211:AC1216"/>
    <mergeCell ref="AD1211:AD1216"/>
    <mergeCell ref="AE1211:AE1216"/>
    <mergeCell ref="AF1211:AF1216"/>
    <mergeCell ref="K1222:L1222"/>
    <mergeCell ref="B1211:C1216"/>
    <mergeCell ref="D1211:D1216"/>
    <mergeCell ref="E1211:E1216"/>
    <mergeCell ref="F1211:F1216"/>
    <mergeCell ref="G1211:G1216"/>
    <mergeCell ref="H1211:H1216"/>
    <mergeCell ref="K1216:L1216"/>
    <mergeCell ref="Y1219:Z1222"/>
    <mergeCell ref="M1220:N1222"/>
    <mergeCell ref="O1221:P1222"/>
    <mergeCell ref="Q1221:R1222"/>
    <mergeCell ref="S1221:T1222"/>
    <mergeCell ref="U1221:V1222"/>
    <mergeCell ref="W1221:X1222"/>
    <mergeCell ref="AA1217:AA1222"/>
    <mergeCell ref="AB1217:AB1222"/>
    <mergeCell ref="AC1229:AC1234"/>
    <mergeCell ref="AD1217:AD1222"/>
    <mergeCell ref="AE1217:AE1222"/>
    <mergeCell ref="AF1217:AF1222"/>
    <mergeCell ref="B1217:C1222"/>
    <mergeCell ref="D1217:D1222"/>
    <mergeCell ref="E1217:E1222"/>
    <mergeCell ref="F1217:F1222"/>
    <mergeCell ref="G1217:G1222"/>
    <mergeCell ref="H1217:H1222"/>
    <mergeCell ref="Y1225:Z1228"/>
    <mergeCell ref="M1226:N1228"/>
    <mergeCell ref="O1227:P1228"/>
    <mergeCell ref="Q1227:R1228"/>
    <mergeCell ref="S1227:T1228"/>
    <mergeCell ref="U1227:V1228"/>
    <mergeCell ref="W1227:X1228"/>
    <mergeCell ref="AA1223:AA1228"/>
    <mergeCell ref="AB1223:AB1228"/>
    <mergeCell ref="AC1223:AC1228"/>
    <mergeCell ref="AD1223:AD1228"/>
    <mergeCell ref="AE1223:AE1228"/>
    <mergeCell ref="AF1223:AF1228"/>
    <mergeCell ref="K1234:L1234"/>
    <mergeCell ref="B1223:C1228"/>
    <mergeCell ref="D1223:D1228"/>
    <mergeCell ref="E1223:E1228"/>
    <mergeCell ref="F1223:F1228"/>
    <mergeCell ref="G1223:G1228"/>
    <mergeCell ref="H1223:H1228"/>
    <mergeCell ref="K1228:L1228"/>
    <mergeCell ref="Y1231:Z1234"/>
    <mergeCell ref="M1232:N1234"/>
    <mergeCell ref="O1233:P1234"/>
    <mergeCell ref="Q1233:R1234"/>
    <mergeCell ref="S1233:T1234"/>
    <mergeCell ref="U1233:V1234"/>
    <mergeCell ref="W1233:X1234"/>
    <mergeCell ref="AA1229:AA1234"/>
    <mergeCell ref="AB1229:AB1234"/>
    <mergeCell ref="AC1241:AC1246"/>
    <mergeCell ref="AD1229:AD1234"/>
    <mergeCell ref="AE1229:AE1234"/>
    <mergeCell ref="AF1229:AF1234"/>
    <mergeCell ref="B1229:C1234"/>
    <mergeCell ref="D1229:D1234"/>
    <mergeCell ref="E1229:E1234"/>
    <mergeCell ref="F1229:F1234"/>
    <mergeCell ref="G1229:G1234"/>
    <mergeCell ref="H1229:H1234"/>
    <mergeCell ref="Y1237:Z1240"/>
    <mergeCell ref="M1238:N1240"/>
    <mergeCell ref="O1239:P1240"/>
    <mergeCell ref="Q1239:R1240"/>
    <mergeCell ref="S1239:T1240"/>
    <mergeCell ref="U1239:V1240"/>
    <mergeCell ref="W1239:X1240"/>
    <mergeCell ref="AA1235:AA1240"/>
    <mergeCell ref="AB1235:AB1240"/>
    <mergeCell ref="AC1235:AC1240"/>
    <mergeCell ref="AD1235:AD1240"/>
    <mergeCell ref="AE1235:AE1240"/>
    <mergeCell ref="AF1235:AF1240"/>
    <mergeCell ref="K1246:L1246"/>
    <mergeCell ref="B1235:C1240"/>
    <mergeCell ref="D1235:D1240"/>
    <mergeCell ref="E1235:E1240"/>
    <mergeCell ref="F1235:F1240"/>
    <mergeCell ref="G1235:G1240"/>
    <mergeCell ref="H1235:H1240"/>
    <mergeCell ref="K1240:L1240"/>
    <mergeCell ref="Y1243:Z1246"/>
    <mergeCell ref="M1244:N1246"/>
    <mergeCell ref="O1245:P1246"/>
    <mergeCell ref="Q1245:R1246"/>
    <mergeCell ref="S1245:T1246"/>
    <mergeCell ref="U1245:V1246"/>
    <mergeCell ref="W1245:X1246"/>
    <mergeCell ref="AA1241:AA1246"/>
    <mergeCell ref="AB1241:AB1246"/>
    <mergeCell ref="AC1253:AC1258"/>
    <mergeCell ref="AD1241:AD1246"/>
    <mergeCell ref="AE1241:AE1246"/>
    <mergeCell ref="AF1241:AF1246"/>
    <mergeCell ref="B1241:C1246"/>
    <mergeCell ref="D1241:D1246"/>
    <mergeCell ref="E1241:E1246"/>
    <mergeCell ref="F1241:F1246"/>
    <mergeCell ref="G1241:G1246"/>
    <mergeCell ref="H1241:H1246"/>
    <mergeCell ref="Y1249:Z1252"/>
    <mergeCell ref="M1250:N1252"/>
    <mergeCell ref="O1251:P1252"/>
    <mergeCell ref="Q1251:R1252"/>
    <mergeCell ref="S1251:T1252"/>
    <mergeCell ref="U1251:V1252"/>
    <mergeCell ref="W1251:X1252"/>
    <mergeCell ref="AA1247:AA1252"/>
    <mergeCell ref="AB1247:AB1252"/>
    <mergeCell ref="AC1247:AC1252"/>
    <mergeCell ref="AD1247:AD1252"/>
    <mergeCell ref="AE1247:AE1252"/>
    <mergeCell ref="AF1247:AF1252"/>
    <mergeCell ref="K1258:L1258"/>
    <mergeCell ref="B1247:C1252"/>
    <mergeCell ref="D1247:D1252"/>
    <mergeCell ref="E1247:E1252"/>
    <mergeCell ref="F1247:F1252"/>
    <mergeCell ref="G1247:G1252"/>
    <mergeCell ref="H1247:H1252"/>
    <mergeCell ref="K1252:L1252"/>
    <mergeCell ref="Y1255:Z1258"/>
    <mergeCell ref="M1256:N1258"/>
    <mergeCell ref="O1257:P1258"/>
    <mergeCell ref="Q1257:R1258"/>
    <mergeCell ref="S1257:T1258"/>
    <mergeCell ref="U1257:V1258"/>
    <mergeCell ref="W1257:X1258"/>
    <mergeCell ref="AA1253:AA1258"/>
    <mergeCell ref="AB1253:AB1258"/>
    <mergeCell ref="AC1265:AC1270"/>
    <mergeCell ref="AD1253:AD1258"/>
    <mergeCell ref="AE1253:AE1258"/>
    <mergeCell ref="AF1253:AF1258"/>
    <mergeCell ref="B1253:C1258"/>
    <mergeCell ref="D1253:D1258"/>
    <mergeCell ref="E1253:E1258"/>
    <mergeCell ref="F1253:F1258"/>
    <mergeCell ref="G1253:G1258"/>
    <mergeCell ref="H1253:H1258"/>
    <mergeCell ref="Y1261:Z1264"/>
    <mergeCell ref="M1262:N1264"/>
    <mergeCell ref="O1263:P1264"/>
    <mergeCell ref="Q1263:R1264"/>
    <mergeCell ref="S1263:T1264"/>
    <mergeCell ref="U1263:V1264"/>
    <mergeCell ref="W1263:X1264"/>
    <mergeCell ref="AA1259:AA1264"/>
    <mergeCell ref="AB1259:AB1264"/>
    <mergeCell ref="AC1259:AC1264"/>
    <mergeCell ref="AD1259:AD1264"/>
    <mergeCell ref="AE1259:AE1264"/>
    <mergeCell ref="AF1259:AF1264"/>
    <mergeCell ref="K1270:L1270"/>
    <mergeCell ref="B1259:C1264"/>
    <mergeCell ref="D1259:D1264"/>
    <mergeCell ref="E1259:E1264"/>
    <mergeCell ref="F1259:F1264"/>
    <mergeCell ref="G1259:G1264"/>
    <mergeCell ref="H1259:H1264"/>
    <mergeCell ref="K1264:L1264"/>
    <mergeCell ref="Y1267:Z1270"/>
    <mergeCell ref="M1268:N1270"/>
    <mergeCell ref="O1269:P1270"/>
    <mergeCell ref="Q1269:R1270"/>
    <mergeCell ref="S1269:T1270"/>
    <mergeCell ref="U1269:V1270"/>
    <mergeCell ref="W1269:X1270"/>
    <mergeCell ref="AA1265:AA1270"/>
    <mergeCell ref="AB1265:AB1270"/>
    <mergeCell ref="AC1277:AC1282"/>
    <mergeCell ref="AD1265:AD1270"/>
    <mergeCell ref="AE1265:AE1270"/>
    <mergeCell ref="AF1265:AF1270"/>
    <mergeCell ref="B1265:C1270"/>
    <mergeCell ref="D1265:D1270"/>
    <mergeCell ref="E1265:E1270"/>
    <mergeCell ref="F1265:F1270"/>
    <mergeCell ref="G1265:G1270"/>
    <mergeCell ref="H1265:H1270"/>
    <mergeCell ref="Y1273:Z1276"/>
    <mergeCell ref="M1274:N1276"/>
    <mergeCell ref="O1275:P1276"/>
    <mergeCell ref="Q1275:R1276"/>
    <mergeCell ref="S1275:T1276"/>
    <mergeCell ref="U1275:V1276"/>
    <mergeCell ref="W1275:X1276"/>
    <mergeCell ref="AA1271:AA1276"/>
    <mergeCell ref="AB1271:AB1276"/>
    <mergeCell ref="AC1271:AC1276"/>
    <mergeCell ref="AD1271:AD1276"/>
    <mergeCell ref="AE1271:AE1276"/>
    <mergeCell ref="AF1271:AF1276"/>
    <mergeCell ref="K1282:L1282"/>
    <mergeCell ref="B1271:C1276"/>
    <mergeCell ref="D1271:D1276"/>
    <mergeCell ref="E1271:E1276"/>
    <mergeCell ref="F1271:F1276"/>
    <mergeCell ref="G1271:G1276"/>
    <mergeCell ref="H1271:H1276"/>
    <mergeCell ref="K1276:L1276"/>
    <mergeCell ref="Y1279:Z1282"/>
    <mergeCell ref="M1280:N1282"/>
    <mergeCell ref="O1281:P1282"/>
    <mergeCell ref="Q1281:R1282"/>
    <mergeCell ref="S1281:T1282"/>
    <mergeCell ref="U1281:V1282"/>
    <mergeCell ref="W1281:X1282"/>
    <mergeCell ref="AA1277:AA1282"/>
    <mergeCell ref="AB1277:AB1282"/>
    <mergeCell ref="AC1289:AC1294"/>
    <mergeCell ref="AD1277:AD1282"/>
    <mergeCell ref="AE1277:AE1282"/>
    <mergeCell ref="AF1277:AF1282"/>
    <mergeCell ref="B1277:C1282"/>
    <mergeCell ref="D1277:D1282"/>
    <mergeCell ref="E1277:E1282"/>
    <mergeCell ref="F1277:F1282"/>
    <mergeCell ref="G1277:G1282"/>
    <mergeCell ref="H1277:H1282"/>
    <mergeCell ref="Y1285:Z1288"/>
    <mergeCell ref="M1286:N1288"/>
    <mergeCell ref="O1287:P1288"/>
    <mergeCell ref="Q1287:R1288"/>
    <mergeCell ref="S1287:T1288"/>
    <mergeCell ref="U1287:V1288"/>
    <mergeCell ref="W1287:X1288"/>
    <mergeCell ref="AA1283:AA1288"/>
    <mergeCell ref="AB1283:AB1288"/>
    <mergeCell ref="AC1283:AC1288"/>
    <mergeCell ref="AD1283:AD1288"/>
    <mergeCell ref="AE1283:AE1288"/>
    <mergeCell ref="AF1283:AF1288"/>
    <mergeCell ref="K1294:L1294"/>
    <mergeCell ref="B1283:C1288"/>
    <mergeCell ref="D1283:D1288"/>
    <mergeCell ref="E1283:E1288"/>
    <mergeCell ref="F1283:F1288"/>
    <mergeCell ref="G1283:G1288"/>
    <mergeCell ref="H1283:H1288"/>
    <mergeCell ref="K1288:L1288"/>
    <mergeCell ref="Y1291:Z1294"/>
    <mergeCell ref="M1292:N1294"/>
    <mergeCell ref="O1293:P1294"/>
    <mergeCell ref="Q1293:R1294"/>
    <mergeCell ref="S1293:T1294"/>
    <mergeCell ref="U1293:V1294"/>
    <mergeCell ref="W1293:X1294"/>
    <mergeCell ref="AA1289:AA1294"/>
    <mergeCell ref="AB1289:AB1294"/>
    <mergeCell ref="AC1301:AC1306"/>
    <mergeCell ref="AD1289:AD1294"/>
    <mergeCell ref="AE1289:AE1294"/>
    <mergeCell ref="AF1289:AF1294"/>
    <mergeCell ref="B1289:C1294"/>
    <mergeCell ref="D1289:D1294"/>
    <mergeCell ref="E1289:E1294"/>
    <mergeCell ref="F1289:F1294"/>
    <mergeCell ref="G1289:G1294"/>
    <mergeCell ref="H1289:H1294"/>
    <mergeCell ref="Y1297:Z1300"/>
    <mergeCell ref="M1298:N1300"/>
    <mergeCell ref="O1299:P1300"/>
    <mergeCell ref="Q1299:R1300"/>
    <mergeCell ref="S1299:T1300"/>
    <mergeCell ref="U1299:V1300"/>
    <mergeCell ref="W1299:X1300"/>
    <mergeCell ref="AA1295:AA1300"/>
    <mergeCell ref="AB1295:AB1300"/>
    <mergeCell ref="AC1295:AC1300"/>
    <mergeCell ref="AD1295:AD1300"/>
    <mergeCell ref="AE1295:AE1300"/>
    <mergeCell ref="AF1295:AF1300"/>
    <mergeCell ref="K1306:L1306"/>
    <mergeCell ref="B1295:C1300"/>
    <mergeCell ref="D1295:D1300"/>
    <mergeCell ref="E1295:E1300"/>
    <mergeCell ref="F1295:F1300"/>
    <mergeCell ref="G1295:G1300"/>
    <mergeCell ref="H1295:H1300"/>
    <mergeCell ref="K1300:L1300"/>
    <mergeCell ref="Y1303:Z1306"/>
    <mergeCell ref="M1304:N1306"/>
    <mergeCell ref="O1305:P1306"/>
    <mergeCell ref="Q1305:R1306"/>
    <mergeCell ref="S1305:T1306"/>
    <mergeCell ref="U1305:V1306"/>
    <mergeCell ref="W1305:X1306"/>
    <mergeCell ref="AA1301:AA1306"/>
    <mergeCell ref="AB1301:AB1306"/>
    <mergeCell ref="AC1313:AC1318"/>
    <mergeCell ref="AD1301:AD1306"/>
    <mergeCell ref="AE1301:AE1306"/>
    <mergeCell ref="AF1301:AF1306"/>
    <mergeCell ref="B1301:C1306"/>
    <mergeCell ref="D1301:D1306"/>
    <mergeCell ref="E1301:E1306"/>
    <mergeCell ref="F1301:F1306"/>
    <mergeCell ref="G1301:G1306"/>
    <mergeCell ref="H1301:H1306"/>
    <mergeCell ref="Y1309:Z1312"/>
    <mergeCell ref="M1310:N1312"/>
    <mergeCell ref="O1311:P1312"/>
    <mergeCell ref="Q1311:R1312"/>
    <mergeCell ref="S1311:T1312"/>
    <mergeCell ref="U1311:V1312"/>
    <mergeCell ref="W1311:X1312"/>
    <mergeCell ref="AA1307:AA1312"/>
    <mergeCell ref="AB1307:AB1312"/>
    <mergeCell ref="AC1307:AC1312"/>
    <mergeCell ref="AD1307:AD1312"/>
    <mergeCell ref="AE1307:AE1312"/>
    <mergeCell ref="AF1307:AF1312"/>
    <mergeCell ref="K1318:L1318"/>
    <mergeCell ref="B1307:C1312"/>
    <mergeCell ref="D1307:D1312"/>
    <mergeCell ref="E1307:E1312"/>
    <mergeCell ref="F1307:F1312"/>
    <mergeCell ref="G1307:G1312"/>
    <mergeCell ref="H1307:H1312"/>
    <mergeCell ref="K1312:L1312"/>
    <mergeCell ref="Y1315:Z1318"/>
    <mergeCell ref="M1316:N1318"/>
    <mergeCell ref="O1317:P1318"/>
    <mergeCell ref="Q1317:R1318"/>
    <mergeCell ref="S1317:T1318"/>
    <mergeCell ref="U1317:V1318"/>
    <mergeCell ref="W1317:X1318"/>
    <mergeCell ref="AA1313:AA1318"/>
    <mergeCell ref="AB1313:AB1318"/>
    <mergeCell ref="AC1325:AC1330"/>
    <mergeCell ref="AD1313:AD1318"/>
    <mergeCell ref="AE1313:AE1318"/>
    <mergeCell ref="AF1313:AF1318"/>
    <mergeCell ref="B1313:C1318"/>
    <mergeCell ref="D1313:D1318"/>
    <mergeCell ref="E1313:E1318"/>
    <mergeCell ref="F1313:F1318"/>
    <mergeCell ref="G1313:G1318"/>
    <mergeCell ref="H1313:H1318"/>
    <mergeCell ref="Y1321:Z1324"/>
    <mergeCell ref="M1322:N1324"/>
    <mergeCell ref="O1323:P1324"/>
    <mergeCell ref="Q1323:R1324"/>
    <mergeCell ref="S1323:T1324"/>
    <mergeCell ref="U1323:V1324"/>
    <mergeCell ref="W1323:X1324"/>
    <mergeCell ref="AA1319:AA1324"/>
    <mergeCell ref="AB1319:AB1324"/>
    <mergeCell ref="AC1319:AC1324"/>
    <mergeCell ref="AD1319:AD1324"/>
    <mergeCell ref="AE1319:AE1324"/>
    <mergeCell ref="AF1319:AF1324"/>
    <mergeCell ref="K1330:L1330"/>
    <mergeCell ref="B1319:C1324"/>
    <mergeCell ref="D1319:D1324"/>
    <mergeCell ref="E1319:E1324"/>
    <mergeCell ref="F1319:F1324"/>
    <mergeCell ref="G1319:G1324"/>
    <mergeCell ref="H1319:H1324"/>
    <mergeCell ref="K1324:L1324"/>
    <mergeCell ref="Y1327:Z1330"/>
    <mergeCell ref="M1328:N1330"/>
    <mergeCell ref="O1329:P1330"/>
    <mergeCell ref="Q1329:R1330"/>
    <mergeCell ref="S1329:T1330"/>
    <mergeCell ref="U1329:V1330"/>
    <mergeCell ref="W1329:X1330"/>
    <mergeCell ref="AA1325:AA1330"/>
    <mergeCell ref="AB1325:AB1330"/>
    <mergeCell ref="AC1337:AC1342"/>
    <mergeCell ref="AD1325:AD1330"/>
    <mergeCell ref="AE1325:AE1330"/>
    <mergeCell ref="AF1325:AF1330"/>
    <mergeCell ref="B1325:C1330"/>
    <mergeCell ref="D1325:D1330"/>
    <mergeCell ref="E1325:E1330"/>
    <mergeCell ref="F1325:F1330"/>
    <mergeCell ref="G1325:G1330"/>
    <mergeCell ref="H1325:H1330"/>
    <mergeCell ref="Y1333:Z1336"/>
    <mergeCell ref="M1334:N1336"/>
    <mergeCell ref="O1335:P1336"/>
    <mergeCell ref="Q1335:R1336"/>
    <mergeCell ref="S1335:T1336"/>
    <mergeCell ref="U1335:V1336"/>
    <mergeCell ref="W1335:X1336"/>
    <mergeCell ref="AA1331:AA1336"/>
    <mergeCell ref="AB1331:AB1336"/>
    <mergeCell ref="AC1331:AC1336"/>
    <mergeCell ref="AD1331:AD1336"/>
    <mergeCell ref="AE1331:AE1336"/>
    <mergeCell ref="AF1331:AF1336"/>
    <mergeCell ref="K1342:L1342"/>
    <mergeCell ref="B1331:C1336"/>
    <mergeCell ref="D1331:D1336"/>
    <mergeCell ref="E1331:E1336"/>
    <mergeCell ref="F1331:F1336"/>
    <mergeCell ref="G1331:G1336"/>
    <mergeCell ref="H1331:H1336"/>
    <mergeCell ref="K1336:L1336"/>
    <mergeCell ref="Y1339:Z1342"/>
    <mergeCell ref="M1340:N1342"/>
    <mergeCell ref="O1341:P1342"/>
    <mergeCell ref="Q1341:R1342"/>
    <mergeCell ref="S1341:T1342"/>
    <mergeCell ref="U1341:V1342"/>
    <mergeCell ref="W1341:X1342"/>
    <mergeCell ref="AA1337:AA1342"/>
    <mergeCell ref="AB1337:AB1342"/>
    <mergeCell ref="AC1349:AC1354"/>
    <mergeCell ref="AD1337:AD1342"/>
    <mergeCell ref="AE1337:AE1342"/>
    <mergeCell ref="AF1337:AF1342"/>
    <mergeCell ref="B1337:C1342"/>
    <mergeCell ref="D1337:D1342"/>
    <mergeCell ref="E1337:E1342"/>
    <mergeCell ref="F1337:F1342"/>
    <mergeCell ref="G1337:G1342"/>
    <mergeCell ref="H1337:H1342"/>
    <mergeCell ref="Y1345:Z1348"/>
    <mergeCell ref="M1346:N1348"/>
    <mergeCell ref="O1347:P1348"/>
    <mergeCell ref="Q1347:R1348"/>
    <mergeCell ref="S1347:T1348"/>
    <mergeCell ref="U1347:V1348"/>
    <mergeCell ref="W1347:X1348"/>
    <mergeCell ref="AA1343:AA1348"/>
    <mergeCell ref="AB1343:AB1348"/>
    <mergeCell ref="AC1343:AC1348"/>
    <mergeCell ref="AD1343:AD1348"/>
    <mergeCell ref="AE1343:AE1348"/>
    <mergeCell ref="AF1343:AF1348"/>
    <mergeCell ref="K1354:L1354"/>
    <mergeCell ref="B1343:C1348"/>
    <mergeCell ref="D1343:D1348"/>
    <mergeCell ref="E1343:E1348"/>
    <mergeCell ref="F1343:F1348"/>
    <mergeCell ref="G1343:G1348"/>
    <mergeCell ref="H1343:H1348"/>
    <mergeCell ref="K1348:L1348"/>
    <mergeCell ref="Y1351:Z1354"/>
    <mergeCell ref="M1352:N1354"/>
    <mergeCell ref="O1353:P1354"/>
    <mergeCell ref="Q1353:R1354"/>
    <mergeCell ref="S1353:T1354"/>
    <mergeCell ref="U1353:V1354"/>
    <mergeCell ref="W1353:X1354"/>
    <mergeCell ref="AA1349:AA1354"/>
    <mergeCell ref="AB1349:AB1354"/>
    <mergeCell ref="AC1361:AC1366"/>
    <mergeCell ref="AD1349:AD1354"/>
    <mergeCell ref="AE1349:AE1354"/>
    <mergeCell ref="AF1349:AF1354"/>
    <mergeCell ref="B1349:C1354"/>
    <mergeCell ref="D1349:D1354"/>
    <mergeCell ref="E1349:E1354"/>
    <mergeCell ref="F1349:F1354"/>
    <mergeCell ref="G1349:G1354"/>
    <mergeCell ref="H1349:H1354"/>
    <mergeCell ref="Y1357:Z1360"/>
    <mergeCell ref="M1358:N1360"/>
    <mergeCell ref="O1359:P1360"/>
    <mergeCell ref="Q1359:R1360"/>
    <mergeCell ref="S1359:T1360"/>
    <mergeCell ref="U1359:V1360"/>
    <mergeCell ref="W1359:X1360"/>
    <mergeCell ref="AA1355:AA1360"/>
    <mergeCell ref="AB1355:AB1360"/>
    <mergeCell ref="AC1355:AC1360"/>
    <mergeCell ref="AD1355:AD1360"/>
    <mergeCell ref="AE1355:AE1360"/>
    <mergeCell ref="AF1355:AF1360"/>
    <mergeCell ref="K1366:L1366"/>
    <mergeCell ref="B1355:C1360"/>
    <mergeCell ref="D1355:D1360"/>
    <mergeCell ref="E1355:E1360"/>
    <mergeCell ref="F1355:F1360"/>
    <mergeCell ref="G1355:G1360"/>
    <mergeCell ref="H1355:H1360"/>
    <mergeCell ref="K1360:L1360"/>
    <mergeCell ref="Y1363:Z1366"/>
    <mergeCell ref="M1364:N1366"/>
    <mergeCell ref="O1365:P1366"/>
    <mergeCell ref="Q1365:R1366"/>
    <mergeCell ref="S1365:T1366"/>
    <mergeCell ref="U1365:V1366"/>
    <mergeCell ref="W1365:X1366"/>
    <mergeCell ref="AA1361:AA1366"/>
    <mergeCell ref="AB1361:AB1366"/>
    <mergeCell ref="AC1373:AC1378"/>
    <mergeCell ref="AD1361:AD1366"/>
    <mergeCell ref="AE1361:AE1366"/>
    <mergeCell ref="AF1361:AF1366"/>
    <mergeCell ref="B1361:C1366"/>
    <mergeCell ref="D1361:D1366"/>
    <mergeCell ref="E1361:E1366"/>
    <mergeCell ref="F1361:F1366"/>
    <mergeCell ref="G1361:G1366"/>
    <mergeCell ref="H1361:H1366"/>
    <mergeCell ref="Y1369:Z1372"/>
    <mergeCell ref="M1370:N1372"/>
    <mergeCell ref="O1371:P1372"/>
    <mergeCell ref="Q1371:R1372"/>
    <mergeCell ref="S1371:T1372"/>
    <mergeCell ref="U1371:V1372"/>
    <mergeCell ref="W1371:X1372"/>
    <mergeCell ref="AA1367:AA1372"/>
    <mergeCell ref="AB1367:AB1372"/>
    <mergeCell ref="AC1367:AC1372"/>
    <mergeCell ref="AD1367:AD1372"/>
    <mergeCell ref="AE1367:AE1372"/>
    <mergeCell ref="AF1367:AF1372"/>
    <mergeCell ref="K1378:L1378"/>
    <mergeCell ref="B1367:C1372"/>
    <mergeCell ref="D1367:D1372"/>
    <mergeCell ref="E1367:E1372"/>
    <mergeCell ref="F1367:F1372"/>
    <mergeCell ref="G1367:G1372"/>
    <mergeCell ref="H1367:H1372"/>
    <mergeCell ref="K1372:L1372"/>
    <mergeCell ref="Y1375:Z1378"/>
    <mergeCell ref="M1376:N1378"/>
    <mergeCell ref="O1377:P1378"/>
    <mergeCell ref="Q1377:R1378"/>
    <mergeCell ref="S1377:T1378"/>
    <mergeCell ref="U1377:V1378"/>
    <mergeCell ref="W1377:X1378"/>
    <mergeCell ref="AA1373:AA1378"/>
    <mergeCell ref="AB1373:AB1378"/>
    <mergeCell ref="AC1385:AC1390"/>
    <mergeCell ref="AD1373:AD1378"/>
    <mergeCell ref="AE1373:AE1378"/>
    <mergeCell ref="AF1373:AF1378"/>
    <mergeCell ref="B1373:C1378"/>
    <mergeCell ref="D1373:D1378"/>
    <mergeCell ref="E1373:E1378"/>
    <mergeCell ref="F1373:F1378"/>
    <mergeCell ref="G1373:G1378"/>
    <mergeCell ref="H1373:H1378"/>
    <mergeCell ref="Y1381:Z1384"/>
    <mergeCell ref="M1382:N1384"/>
    <mergeCell ref="O1383:P1384"/>
    <mergeCell ref="Q1383:R1384"/>
    <mergeCell ref="S1383:T1384"/>
    <mergeCell ref="U1383:V1384"/>
    <mergeCell ref="W1383:X1384"/>
    <mergeCell ref="AA1379:AA1384"/>
    <mergeCell ref="AB1379:AB1384"/>
    <mergeCell ref="AC1379:AC1384"/>
    <mergeCell ref="AD1379:AD1384"/>
    <mergeCell ref="AE1379:AE1384"/>
    <mergeCell ref="AF1379:AF1384"/>
    <mergeCell ref="K1390:L1390"/>
    <mergeCell ref="B1379:C1384"/>
    <mergeCell ref="D1379:D1384"/>
    <mergeCell ref="E1379:E1384"/>
    <mergeCell ref="F1379:F1384"/>
    <mergeCell ref="G1379:G1384"/>
    <mergeCell ref="H1379:H1384"/>
    <mergeCell ref="K1384:L1384"/>
    <mergeCell ref="Y1387:Z1390"/>
    <mergeCell ref="M1388:N1390"/>
    <mergeCell ref="O1389:P1390"/>
    <mergeCell ref="Q1389:R1390"/>
    <mergeCell ref="S1389:T1390"/>
    <mergeCell ref="U1389:V1390"/>
    <mergeCell ref="W1389:X1390"/>
    <mergeCell ref="AA1385:AA1390"/>
    <mergeCell ref="AB1385:AB1390"/>
    <mergeCell ref="AC1397:AC1402"/>
    <mergeCell ref="AD1385:AD1390"/>
    <mergeCell ref="AE1385:AE1390"/>
    <mergeCell ref="AF1385:AF1390"/>
    <mergeCell ref="B1385:C1390"/>
    <mergeCell ref="D1385:D1390"/>
    <mergeCell ref="E1385:E1390"/>
    <mergeCell ref="F1385:F1390"/>
    <mergeCell ref="G1385:G1390"/>
    <mergeCell ref="H1385:H1390"/>
    <mergeCell ref="Y1393:Z1396"/>
    <mergeCell ref="M1394:N1396"/>
    <mergeCell ref="O1395:P1396"/>
    <mergeCell ref="Q1395:R1396"/>
    <mergeCell ref="S1395:T1396"/>
    <mergeCell ref="U1395:V1396"/>
    <mergeCell ref="W1395:X1396"/>
    <mergeCell ref="AA1391:AA1396"/>
    <mergeCell ref="AB1391:AB1396"/>
    <mergeCell ref="AC1391:AC1396"/>
    <mergeCell ref="AD1391:AD1396"/>
    <mergeCell ref="AE1391:AE1396"/>
    <mergeCell ref="AF1391:AF1396"/>
    <mergeCell ref="K1402:L1402"/>
    <mergeCell ref="B1391:C1396"/>
    <mergeCell ref="D1391:D1396"/>
    <mergeCell ref="E1391:E1396"/>
    <mergeCell ref="F1391:F1396"/>
    <mergeCell ref="G1391:G1396"/>
    <mergeCell ref="H1391:H1396"/>
    <mergeCell ref="K1396:L1396"/>
    <mergeCell ref="Y1399:Z1402"/>
    <mergeCell ref="M1400:N1402"/>
    <mergeCell ref="O1401:P1402"/>
    <mergeCell ref="Q1401:R1402"/>
    <mergeCell ref="S1401:T1402"/>
    <mergeCell ref="U1401:V1402"/>
    <mergeCell ref="W1401:X1402"/>
    <mergeCell ref="AA1397:AA1402"/>
    <mergeCell ref="AB1397:AB1402"/>
    <mergeCell ref="AC1409:AC1414"/>
    <mergeCell ref="AD1397:AD1402"/>
    <mergeCell ref="AE1397:AE1402"/>
    <mergeCell ref="AF1397:AF1402"/>
    <mergeCell ref="B1397:C1402"/>
    <mergeCell ref="D1397:D1402"/>
    <mergeCell ref="E1397:E1402"/>
    <mergeCell ref="F1397:F1402"/>
    <mergeCell ref="G1397:G1402"/>
    <mergeCell ref="H1397:H1402"/>
    <mergeCell ref="Y1405:Z1408"/>
    <mergeCell ref="M1406:N1408"/>
    <mergeCell ref="O1407:P1408"/>
    <mergeCell ref="Q1407:R1408"/>
    <mergeCell ref="S1407:T1408"/>
    <mergeCell ref="U1407:V1408"/>
    <mergeCell ref="W1407:X1408"/>
    <mergeCell ref="AA1403:AA1408"/>
    <mergeCell ref="AB1403:AB1408"/>
    <mergeCell ref="AC1403:AC1408"/>
    <mergeCell ref="AD1403:AD1408"/>
    <mergeCell ref="AE1403:AE1408"/>
    <mergeCell ref="AF1403:AF1408"/>
    <mergeCell ref="K1414:L1414"/>
    <mergeCell ref="B1403:C1408"/>
    <mergeCell ref="D1403:D1408"/>
    <mergeCell ref="E1403:E1408"/>
    <mergeCell ref="F1403:F1408"/>
    <mergeCell ref="G1403:G1408"/>
    <mergeCell ref="H1403:H1408"/>
    <mergeCell ref="K1408:L1408"/>
    <mergeCell ref="Y1411:Z1414"/>
    <mergeCell ref="M1412:N1414"/>
    <mergeCell ref="O1413:P1414"/>
    <mergeCell ref="Q1413:R1414"/>
    <mergeCell ref="S1413:T1414"/>
    <mergeCell ref="U1413:V1414"/>
    <mergeCell ref="W1413:X1414"/>
    <mergeCell ref="AA1409:AA1414"/>
    <mergeCell ref="AB1409:AB1414"/>
    <mergeCell ref="AC1421:AC1426"/>
    <mergeCell ref="AD1409:AD1414"/>
    <mergeCell ref="AE1409:AE1414"/>
    <mergeCell ref="AF1409:AF1414"/>
    <mergeCell ref="B1409:C1414"/>
    <mergeCell ref="D1409:D1414"/>
    <mergeCell ref="E1409:E1414"/>
    <mergeCell ref="F1409:F1414"/>
    <mergeCell ref="G1409:G1414"/>
    <mergeCell ref="H1409:H1414"/>
    <mergeCell ref="Y1417:Z1420"/>
    <mergeCell ref="M1418:N1420"/>
    <mergeCell ref="O1419:P1420"/>
    <mergeCell ref="Q1419:R1420"/>
    <mergeCell ref="S1419:T1420"/>
    <mergeCell ref="U1419:V1420"/>
    <mergeCell ref="W1419:X1420"/>
    <mergeCell ref="AA1415:AA1420"/>
    <mergeCell ref="AB1415:AB1420"/>
    <mergeCell ref="AC1415:AC1420"/>
    <mergeCell ref="AD1415:AD1420"/>
    <mergeCell ref="AE1415:AE1420"/>
    <mergeCell ref="AF1415:AF1420"/>
    <mergeCell ref="K1426:L1426"/>
    <mergeCell ref="B1415:C1420"/>
    <mergeCell ref="D1415:D1420"/>
    <mergeCell ref="E1415:E1420"/>
    <mergeCell ref="F1415:F1420"/>
    <mergeCell ref="G1415:G1420"/>
    <mergeCell ref="H1415:H1420"/>
    <mergeCell ref="K1420:L1420"/>
    <mergeCell ref="Y1423:Z1426"/>
    <mergeCell ref="M1424:N1426"/>
    <mergeCell ref="O1425:P1426"/>
    <mergeCell ref="Q1425:R1426"/>
    <mergeCell ref="S1425:T1426"/>
    <mergeCell ref="U1425:V1426"/>
    <mergeCell ref="W1425:X1426"/>
    <mergeCell ref="AA1421:AA1426"/>
    <mergeCell ref="AB1421:AB1426"/>
    <mergeCell ref="AC1433:AC1438"/>
    <mergeCell ref="AD1421:AD1426"/>
    <mergeCell ref="AE1421:AE1426"/>
    <mergeCell ref="AF1421:AF1426"/>
    <mergeCell ref="B1421:C1426"/>
    <mergeCell ref="D1421:D1426"/>
    <mergeCell ref="E1421:E1426"/>
    <mergeCell ref="F1421:F1426"/>
    <mergeCell ref="G1421:G1426"/>
    <mergeCell ref="H1421:H1426"/>
    <mergeCell ref="Y1429:Z1432"/>
    <mergeCell ref="M1430:N1432"/>
    <mergeCell ref="O1431:P1432"/>
    <mergeCell ref="Q1431:R1432"/>
    <mergeCell ref="S1431:T1432"/>
    <mergeCell ref="U1431:V1432"/>
    <mergeCell ref="W1431:X1432"/>
    <mergeCell ref="AA1427:AA1432"/>
    <mergeCell ref="AB1427:AB1432"/>
    <mergeCell ref="AC1427:AC1432"/>
    <mergeCell ref="AD1427:AD1432"/>
    <mergeCell ref="AE1427:AE1432"/>
    <mergeCell ref="AF1427:AF1432"/>
    <mergeCell ref="K1438:L1438"/>
    <mergeCell ref="B1427:C1432"/>
    <mergeCell ref="D1427:D1432"/>
    <mergeCell ref="E1427:E1432"/>
    <mergeCell ref="F1427:F1432"/>
    <mergeCell ref="G1427:G1432"/>
    <mergeCell ref="H1427:H1432"/>
    <mergeCell ref="K1432:L1432"/>
    <mergeCell ref="Y1435:Z1438"/>
    <mergeCell ref="M1436:N1438"/>
    <mergeCell ref="O1437:P1438"/>
    <mergeCell ref="Q1437:R1438"/>
    <mergeCell ref="S1437:T1438"/>
    <mergeCell ref="U1437:V1438"/>
    <mergeCell ref="W1437:X1438"/>
    <mergeCell ref="AA1433:AA1438"/>
    <mergeCell ref="AB1433:AB1438"/>
    <mergeCell ref="AC1445:AC1450"/>
    <mergeCell ref="AD1433:AD1438"/>
    <mergeCell ref="AE1433:AE1438"/>
    <mergeCell ref="AF1433:AF1438"/>
    <mergeCell ref="B1433:C1438"/>
    <mergeCell ref="D1433:D1438"/>
    <mergeCell ref="E1433:E1438"/>
    <mergeCell ref="F1433:F1438"/>
    <mergeCell ref="G1433:G1438"/>
    <mergeCell ref="H1433:H1438"/>
    <mergeCell ref="Y1441:Z1444"/>
    <mergeCell ref="M1442:N1444"/>
    <mergeCell ref="O1443:P1444"/>
    <mergeCell ref="Q1443:R1444"/>
    <mergeCell ref="S1443:T1444"/>
    <mergeCell ref="U1443:V1444"/>
    <mergeCell ref="W1443:X1444"/>
    <mergeCell ref="AA1439:AA1444"/>
    <mergeCell ref="AB1439:AB1444"/>
    <mergeCell ref="AC1439:AC1444"/>
    <mergeCell ref="AD1439:AD1444"/>
    <mergeCell ref="AE1439:AE1444"/>
    <mergeCell ref="AF1439:AF1444"/>
    <mergeCell ref="K1450:L1450"/>
    <mergeCell ref="B1439:C1444"/>
    <mergeCell ref="D1439:D1444"/>
    <mergeCell ref="E1439:E1444"/>
    <mergeCell ref="F1439:F1444"/>
    <mergeCell ref="G1439:G1444"/>
    <mergeCell ref="H1439:H1444"/>
    <mergeCell ref="K1444:L1444"/>
    <mergeCell ref="Y1447:Z1450"/>
    <mergeCell ref="M1448:N1450"/>
    <mergeCell ref="O1449:P1450"/>
    <mergeCell ref="Q1449:R1450"/>
    <mergeCell ref="S1449:T1450"/>
    <mergeCell ref="U1449:V1450"/>
    <mergeCell ref="W1449:X1450"/>
    <mergeCell ref="AA1445:AA1450"/>
    <mergeCell ref="AB1445:AB1450"/>
    <mergeCell ref="AC1457:AC1462"/>
    <mergeCell ref="AD1445:AD1450"/>
    <mergeCell ref="AE1445:AE1450"/>
    <mergeCell ref="AF1445:AF1450"/>
    <mergeCell ref="B1445:C1450"/>
    <mergeCell ref="D1445:D1450"/>
    <mergeCell ref="E1445:E1450"/>
    <mergeCell ref="F1445:F1450"/>
    <mergeCell ref="G1445:G1450"/>
    <mergeCell ref="H1445:H1450"/>
    <mergeCell ref="Y1453:Z1456"/>
    <mergeCell ref="M1454:N1456"/>
    <mergeCell ref="O1455:P1456"/>
    <mergeCell ref="Q1455:R1456"/>
    <mergeCell ref="S1455:T1456"/>
    <mergeCell ref="U1455:V1456"/>
    <mergeCell ref="W1455:X1456"/>
    <mergeCell ref="AA1451:AA1456"/>
    <mergeCell ref="AB1451:AB1456"/>
    <mergeCell ref="AC1451:AC1456"/>
    <mergeCell ref="AD1451:AD1456"/>
    <mergeCell ref="AE1451:AE1456"/>
    <mergeCell ref="AF1451:AF1456"/>
    <mergeCell ref="K1462:L1462"/>
    <mergeCell ref="B1451:C1456"/>
    <mergeCell ref="D1451:D1456"/>
    <mergeCell ref="E1451:E1456"/>
    <mergeCell ref="F1451:F1456"/>
    <mergeCell ref="G1451:G1456"/>
    <mergeCell ref="H1451:H1456"/>
    <mergeCell ref="K1456:L1456"/>
    <mergeCell ref="Y1459:Z1462"/>
    <mergeCell ref="M1460:N1462"/>
    <mergeCell ref="O1461:P1462"/>
    <mergeCell ref="Q1461:R1462"/>
    <mergeCell ref="S1461:T1462"/>
    <mergeCell ref="U1461:V1462"/>
    <mergeCell ref="W1461:X1462"/>
    <mergeCell ref="AA1457:AA1462"/>
    <mergeCell ref="AB1457:AB1462"/>
    <mergeCell ref="AC1469:AC1474"/>
    <mergeCell ref="AD1457:AD1462"/>
    <mergeCell ref="AE1457:AE1462"/>
    <mergeCell ref="AF1457:AF1462"/>
    <mergeCell ref="B1457:C1462"/>
    <mergeCell ref="D1457:D1462"/>
    <mergeCell ref="E1457:E1462"/>
    <mergeCell ref="F1457:F1462"/>
    <mergeCell ref="G1457:G1462"/>
    <mergeCell ref="H1457:H1462"/>
    <mergeCell ref="Y1465:Z1468"/>
    <mergeCell ref="M1466:N1468"/>
    <mergeCell ref="O1467:P1468"/>
    <mergeCell ref="Q1467:R1468"/>
    <mergeCell ref="S1467:T1468"/>
    <mergeCell ref="U1467:V1468"/>
    <mergeCell ref="W1467:X1468"/>
    <mergeCell ref="AA1463:AA1468"/>
    <mergeCell ref="AB1463:AB1468"/>
    <mergeCell ref="AC1463:AC1468"/>
    <mergeCell ref="AD1463:AD1468"/>
    <mergeCell ref="AE1463:AE1468"/>
    <mergeCell ref="AF1463:AF1468"/>
    <mergeCell ref="K1474:L1474"/>
    <mergeCell ref="B1463:C1468"/>
    <mergeCell ref="D1463:D1468"/>
    <mergeCell ref="E1463:E1468"/>
    <mergeCell ref="F1463:F1468"/>
    <mergeCell ref="G1463:G1468"/>
    <mergeCell ref="H1463:H1468"/>
    <mergeCell ref="K1468:L1468"/>
    <mergeCell ref="Y1471:Z1474"/>
    <mergeCell ref="M1472:N1474"/>
    <mergeCell ref="O1473:P1474"/>
    <mergeCell ref="Q1473:R1474"/>
    <mergeCell ref="S1473:T1474"/>
    <mergeCell ref="U1473:V1474"/>
    <mergeCell ref="W1473:X1474"/>
    <mergeCell ref="AA1469:AA1474"/>
    <mergeCell ref="AB1469:AB1474"/>
    <mergeCell ref="AC1481:AC1486"/>
    <mergeCell ref="AD1469:AD1474"/>
    <mergeCell ref="AE1469:AE1474"/>
    <mergeCell ref="AF1469:AF1474"/>
    <mergeCell ref="B1469:C1474"/>
    <mergeCell ref="D1469:D1474"/>
    <mergeCell ref="E1469:E1474"/>
    <mergeCell ref="F1469:F1474"/>
    <mergeCell ref="G1469:G1474"/>
    <mergeCell ref="H1469:H1474"/>
    <mergeCell ref="Y1477:Z1480"/>
    <mergeCell ref="M1478:N1480"/>
    <mergeCell ref="O1479:P1480"/>
    <mergeCell ref="Q1479:R1480"/>
    <mergeCell ref="S1479:T1480"/>
    <mergeCell ref="U1479:V1480"/>
    <mergeCell ref="W1479:X1480"/>
    <mergeCell ref="AA1475:AA1480"/>
    <mergeCell ref="AB1475:AB1480"/>
    <mergeCell ref="AC1475:AC1480"/>
    <mergeCell ref="AD1475:AD1480"/>
    <mergeCell ref="AE1475:AE1480"/>
    <mergeCell ref="AF1475:AF1480"/>
    <mergeCell ref="K1486:L1486"/>
    <mergeCell ref="B1475:C1480"/>
    <mergeCell ref="D1475:D1480"/>
    <mergeCell ref="E1475:E1480"/>
    <mergeCell ref="F1475:F1480"/>
    <mergeCell ref="G1475:G1480"/>
    <mergeCell ref="H1475:H1480"/>
    <mergeCell ref="K1480:L1480"/>
    <mergeCell ref="Y1483:Z1486"/>
    <mergeCell ref="M1484:N1486"/>
    <mergeCell ref="O1485:P1486"/>
    <mergeCell ref="Q1485:R1486"/>
    <mergeCell ref="S1485:T1486"/>
    <mergeCell ref="U1485:V1486"/>
    <mergeCell ref="W1485:X1486"/>
    <mergeCell ref="AA1481:AA1486"/>
    <mergeCell ref="AB1481:AB1486"/>
    <mergeCell ref="AC1493:AC1498"/>
    <mergeCell ref="AD1481:AD1486"/>
    <mergeCell ref="AE1481:AE1486"/>
    <mergeCell ref="AF1481:AF1486"/>
    <mergeCell ref="B1481:C1486"/>
    <mergeCell ref="D1481:D1486"/>
    <mergeCell ref="E1481:E1486"/>
    <mergeCell ref="F1481:F1486"/>
    <mergeCell ref="G1481:G1486"/>
    <mergeCell ref="H1481:H1486"/>
    <mergeCell ref="Y1489:Z1492"/>
    <mergeCell ref="M1490:N1492"/>
    <mergeCell ref="O1491:P1492"/>
    <mergeCell ref="Q1491:R1492"/>
    <mergeCell ref="S1491:T1492"/>
    <mergeCell ref="U1491:V1492"/>
    <mergeCell ref="W1491:X1492"/>
    <mergeCell ref="AA1487:AA1492"/>
    <mergeCell ref="AB1487:AB1492"/>
    <mergeCell ref="AC1487:AC1492"/>
    <mergeCell ref="AD1487:AD1492"/>
    <mergeCell ref="AE1487:AE1492"/>
    <mergeCell ref="AF1487:AF1492"/>
    <mergeCell ref="K1498:L1498"/>
    <mergeCell ref="B1487:C1492"/>
    <mergeCell ref="D1487:D1492"/>
    <mergeCell ref="E1487:E1492"/>
    <mergeCell ref="F1487:F1492"/>
    <mergeCell ref="G1487:G1492"/>
    <mergeCell ref="H1487:H1492"/>
    <mergeCell ref="K1492:L1492"/>
    <mergeCell ref="Y1495:Z1498"/>
    <mergeCell ref="M1496:N1498"/>
    <mergeCell ref="O1497:P1498"/>
    <mergeCell ref="Q1497:R1498"/>
    <mergeCell ref="S1497:T1498"/>
    <mergeCell ref="U1497:V1498"/>
    <mergeCell ref="W1497:X1498"/>
    <mergeCell ref="AA1493:AA1498"/>
    <mergeCell ref="AB1493:AB1498"/>
    <mergeCell ref="AE1505:AE1510"/>
    <mergeCell ref="AD1493:AD1498"/>
    <mergeCell ref="AE1493:AE1498"/>
    <mergeCell ref="AF1493:AF1498"/>
    <mergeCell ref="B1493:C1498"/>
    <mergeCell ref="D1493:D1498"/>
    <mergeCell ref="E1493:E1498"/>
    <mergeCell ref="F1493:F1498"/>
    <mergeCell ref="G1493:G1498"/>
    <mergeCell ref="H1493:H1498"/>
    <mergeCell ref="AF1505:AF1510"/>
    <mergeCell ref="B1505:C1510"/>
    <mergeCell ref="D1505:D1510"/>
    <mergeCell ref="E1505:E1510"/>
    <mergeCell ref="F1505:F1510"/>
    <mergeCell ref="G1505:G1510"/>
    <mergeCell ref="H1505:H1510"/>
    <mergeCell ref="Y1501:Z1504"/>
    <mergeCell ref="M1502:N1504"/>
    <mergeCell ref="O1503:P1504"/>
    <mergeCell ref="Q1503:R1504"/>
    <mergeCell ref="S1503:T1504"/>
    <mergeCell ref="U1503:V1504"/>
    <mergeCell ref="W1503:X1504"/>
    <mergeCell ref="AA1499:AA1504"/>
    <mergeCell ref="AB1499:AB1504"/>
    <mergeCell ref="AC1499:AC1504"/>
    <mergeCell ref="AD1499:AD1504"/>
    <mergeCell ref="AE1499:AE1504"/>
    <mergeCell ref="AF1499:AF1504"/>
    <mergeCell ref="B1499:C1504"/>
    <mergeCell ref="D1499:D1504"/>
    <mergeCell ref="E1499:E1504"/>
    <mergeCell ref="F1499:F1504"/>
    <mergeCell ref="G1499:G1504"/>
    <mergeCell ref="H1499:H1504"/>
    <mergeCell ref="K1504:L1504"/>
    <mergeCell ref="Y1513:Z1516"/>
    <mergeCell ref="M1514:N1516"/>
    <mergeCell ref="O1515:P1516"/>
    <mergeCell ref="Q1515:R1516"/>
    <mergeCell ref="S1515:T1516"/>
    <mergeCell ref="U1515:V1516"/>
    <mergeCell ref="W1515:X1516"/>
    <mergeCell ref="AA1511:AA1516"/>
    <mergeCell ref="AB1511:AB1516"/>
    <mergeCell ref="AC1511:AC1516"/>
    <mergeCell ref="AD1511:AD1516"/>
    <mergeCell ref="AE1511:AE1516"/>
    <mergeCell ref="AF1511:AF1516"/>
    <mergeCell ref="K1510:L1510"/>
    <mergeCell ref="B1511:C1516"/>
    <mergeCell ref="D1511:D1516"/>
    <mergeCell ref="E1511:E1516"/>
    <mergeCell ref="F1511:F1516"/>
    <mergeCell ref="G1511:G1516"/>
    <mergeCell ref="H1511:H1516"/>
    <mergeCell ref="K1516:L1516"/>
    <mergeCell ref="Y1507:Z1510"/>
    <mergeCell ref="M1508:N1510"/>
    <mergeCell ref="O1509:P1510"/>
    <mergeCell ref="Q1509:R1510"/>
    <mergeCell ref="S1509:T1510"/>
    <mergeCell ref="U1509:V1510"/>
    <mergeCell ref="W1509:X1510"/>
    <mergeCell ref="AA1505:AA1510"/>
    <mergeCell ref="AB1505:AB1510"/>
    <mergeCell ref="AC1505:AC1510"/>
    <mergeCell ref="AD1505:AD1510"/>
    <mergeCell ref="AF1523:AF1528"/>
    <mergeCell ref="K1522:L1522"/>
    <mergeCell ref="B1523:C1528"/>
    <mergeCell ref="D1523:D1528"/>
    <mergeCell ref="E1523:E1528"/>
    <mergeCell ref="F1523:F1528"/>
    <mergeCell ref="G1523:G1528"/>
    <mergeCell ref="H1523:H1528"/>
    <mergeCell ref="K1528:L1528"/>
    <mergeCell ref="Y1519:Z1522"/>
    <mergeCell ref="M1520:N1522"/>
    <mergeCell ref="O1521:P1522"/>
    <mergeCell ref="Q1521:R1522"/>
    <mergeCell ref="S1521:T1522"/>
    <mergeCell ref="U1521:V1522"/>
    <mergeCell ref="W1521:X1522"/>
    <mergeCell ref="AA1517:AA1522"/>
    <mergeCell ref="AB1517:AB1522"/>
    <mergeCell ref="AC1517:AC1522"/>
    <mergeCell ref="AD1517:AD1522"/>
    <mergeCell ref="AE1517:AE1522"/>
    <mergeCell ref="AF1517:AF1522"/>
    <mergeCell ref="B1517:C1522"/>
    <mergeCell ref="D1517:D1522"/>
    <mergeCell ref="E1517:E1522"/>
    <mergeCell ref="F1517:F1522"/>
    <mergeCell ref="G1517:G1522"/>
    <mergeCell ref="H1517:H1522"/>
    <mergeCell ref="D1529:D1534"/>
    <mergeCell ref="E1529:E1534"/>
    <mergeCell ref="F1529:F1534"/>
    <mergeCell ref="G1529:G1534"/>
    <mergeCell ref="H1529:H1534"/>
    <mergeCell ref="Y1525:Z1528"/>
    <mergeCell ref="M1526:N1528"/>
    <mergeCell ref="O1527:P1528"/>
    <mergeCell ref="Q1527:R1528"/>
    <mergeCell ref="S1527:T1528"/>
    <mergeCell ref="U1527:V1528"/>
    <mergeCell ref="W1527:X1528"/>
    <mergeCell ref="AA1523:AA1528"/>
    <mergeCell ref="AB1523:AB1528"/>
    <mergeCell ref="AC1523:AC1528"/>
    <mergeCell ref="AD1523:AD1528"/>
    <mergeCell ref="AE1523:AE1528"/>
    <mergeCell ref="B1541:C1546"/>
    <mergeCell ref="D1541:D1546"/>
    <mergeCell ref="E1541:E1546"/>
    <mergeCell ref="F1541:F1546"/>
    <mergeCell ref="G1541:G1546"/>
    <mergeCell ref="AA1535:AA1540"/>
    <mergeCell ref="AB1535:AB1540"/>
    <mergeCell ref="AC1535:AC1540"/>
    <mergeCell ref="AD1535:AD1540"/>
    <mergeCell ref="AE1535:AE1540"/>
    <mergeCell ref="AF1535:AF1540"/>
    <mergeCell ref="K1534:L1534"/>
    <mergeCell ref="B1535:C1540"/>
    <mergeCell ref="D1535:D1540"/>
    <mergeCell ref="E1535:E1540"/>
    <mergeCell ref="F1535:F1540"/>
    <mergeCell ref="G1535:G1540"/>
    <mergeCell ref="H1535:H1540"/>
    <mergeCell ref="W1531:X1534"/>
    <mergeCell ref="Y1531:Z1534"/>
    <mergeCell ref="M1532:N1534"/>
    <mergeCell ref="O1533:P1534"/>
    <mergeCell ref="Q1533:R1534"/>
    <mergeCell ref="S1533:T1534"/>
    <mergeCell ref="U1533:V1534"/>
    <mergeCell ref="AA1529:AA1534"/>
    <mergeCell ref="AB1529:AB1534"/>
    <mergeCell ref="AC1529:AC1534"/>
    <mergeCell ref="AD1529:AD1534"/>
    <mergeCell ref="AE1529:AE1534"/>
    <mergeCell ref="AF1529:AF1534"/>
    <mergeCell ref="B1529:C1534"/>
    <mergeCell ref="AF1541:AF1546"/>
    <mergeCell ref="W1543:X1546"/>
    <mergeCell ref="Y1543:Z1546"/>
    <mergeCell ref="M1544:N1546"/>
    <mergeCell ref="O1545:P1546"/>
    <mergeCell ref="K1546:L1546"/>
    <mergeCell ref="H1541:H1546"/>
    <mergeCell ref="AA1541:AA1546"/>
    <mergeCell ref="AB1541:AB1546"/>
    <mergeCell ref="AC1541:AC1546"/>
    <mergeCell ref="AD1541:AD1546"/>
    <mergeCell ref="AE1541:AE1546"/>
    <mergeCell ref="W1537:X1540"/>
    <mergeCell ref="Y1537:Z1540"/>
    <mergeCell ref="M1538:N1540"/>
    <mergeCell ref="O1539:P1540"/>
    <mergeCell ref="K1540:L1540"/>
    <mergeCell ref="W1549:X1552"/>
    <mergeCell ref="Y1549:Z1552"/>
    <mergeCell ref="M1550:N1552"/>
    <mergeCell ref="O1551:P1552"/>
    <mergeCell ref="K1552:L1552"/>
    <mergeCell ref="AA1547:AA1552"/>
    <mergeCell ref="AB1547:AB1552"/>
    <mergeCell ref="AC1547:AC1552"/>
    <mergeCell ref="AD1547:AD1552"/>
    <mergeCell ref="AE1547:AE1552"/>
    <mergeCell ref="AF1547:AF1552"/>
    <mergeCell ref="B1547:C1552"/>
    <mergeCell ref="D1547:D1552"/>
    <mergeCell ref="E1547:E1552"/>
    <mergeCell ref="F1547:F1552"/>
    <mergeCell ref="G1547:G1552"/>
    <mergeCell ref="H1547:H1552"/>
  </mergeCells>
  <pageMargins left="1.2" right="0" top="0.55118110236220497" bottom="0.35433070866141703" header="0.31496062992126" footer="3.5826771653543301"/>
  <pageSetup paperSize="8" scale="54" fitToHeight="0" orientation="landscape" r:id="rId1"/>
  <rowBreaks count="11" manualBreakCount="11">
    <brk id="364" max="16383" man="1"/>
    <brk id="514" max="16383" man="1"/>
    <brk id="580" max="16383" man="1"/>
    <brk id="646" max="16383" man="1"/>
    <brk id="712" max="16383" man="1"/>
    <brk id="784" max="16383" man="1"/>
    <brk id="958" max="44" man="1"/>
    <brk id="1012" max="16383" man="1"/>
    <brk id="1186" max="16383" man="1"/>
    <brk id="1360" max="16383" man="1"/>
    <brk id="1486" max="44"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G9920"/>
  <sheetViews>
    <sheetView showZeros="0" view="pageBreakPreview" zoomScale="60" zoomScaleNormal="80" workbookViewId="0">
      <pane ySplit="10" topLeftCell="A867" activePane="bottomLeft" state="frozen"/>
      <selection pane="bottomLeft" activeCell="B893" sqref="B893:C898"/>
    </sheetView>
  </sheetViews>
  <sheetFormatPr defaultColWidth="9.140625" defaultRowHeight="12.75" x14ac:dyDescent="0.2"/>
  <cols>
    <col min="1" max="1" width="1.7109375" style="402" customWidth="1"/>
    <col min="2" max="2" width="19.5703125" style="404" customWidth="1"/>
    <col min="3" max="3" width="18.85546875" style="404" customWidth="1"/>
    <col min="4" max="4" width="12.5703125" style="402" customWidth="1"/>
    <col min="5" max="5" width="18.5703125" style="402" customWidth="1"/>
    <col min="6" max="6" width="9.7109375" style="402" customWidth="1"/>
    <col min="7" max="7" width="5.140625" style="403" customWidth="1"/>
    <col min="8" max="8" width="11.85546875" style="402" customWidth="1"/>
    <col min="9" max="9" width="20.7109375" style="402" customWidth="1"/>
    <col min="10" max="10" width="20.28515625" style="402" customWidth="1"/>
    <col min="11" max="11" width="24.28515625" style="402" customWidth="1"/>
    <col min="12" max="12" width="21.140625" style="402" customWidth="1"/>
    <col min="13" max="13" width="15.140625" style="402" customWidth="1"/>
    <col min="14" max="14" width="19" style="402" customWidth="1"/>
    <col min="15" max="15" width="9.5703125" style="402" hidden="1" customWidth="1"/>
    <col min="16" max="16" width="10.140625" style="402" hidden="1" customWidth="1"/>
    <col min="17" max="17" width="12.140625" style="402" hidden="1" customWidth="1"/>
    <col min="18" max="18" width="21.28515625" style="402" hidden="1" customWidth="1"/>
    <col min="19" max="19" width="12.140625" style="402" hidden="1" customWidth="1"/>
    <col min="20" max="20" width="10.140625" style="402" hidden="1" customWidth="1"/>
    <col min="21" max="21" width="12.140625" style="402" hidden="1" customWidth="1"/>
    <col min="22" max="22" width="10.140625" style="402" hidden="1" customWidth="1"/>
    <col min="23" max="23" width="12.140625" style="676" customWidth="1"/>
    <col min="24" max="24" width="10.140625" style="676" customWidth="1"/>
    <col min="25" max="25" width="15.42578125" style="676" customWidth="1"/>
    <col min="26" max="26" width="7.5703125" style="676" customWidth="1"/>
    <col min="27" max="31" width="36.140625" style="402" hidden="1" customWidth="1"/>
    <col min="32" max="32" width="36.140625" style="402" customWidth="1"/>
    <col min="33" max="33" width="9.140625" style="404" customWidth="1"/>
    <col min="34" max="16384" width="9.140625" style="402"/>
  </cols>
  <sheetData>
    <row r="1" spans="2:32" s="404" customFormat="1" hidden="1" x14ac:dyDescent="0.2">
      <c r="F1" s="550">
        <f>SUBTOTAL(109,F905:F48243)</f>
        <v>0</v>
      </c>
      <c r="G1" s="535"/>
      <c r="J1" s="549">
        <f>SUBTOTAL(109,J905:J28301)</f>
        <v>0</v>
      </c>
      <c r="K1" s="534"/>
      <c r="L1" s="534"/>
      <c r="N1" s="549">
        <f>SUBTOTAL(109,N905:N28301)</f>
        <v>0</v>
      </c>
      <c r="Z1" s="548">
        <f>SUBTOTAL(109,Z905:Z28301)</f>
        <v>0</v>
      </c>
    </row>
    <row r="2" spans="2:32" s="404" customFormat="1" hidden="1" x14ac:dyDescent="0.2">
      <c r="F2" s="536"/>
      <c r="G2" s="535"/>
      <c r="J2" s="534"/>
      <c r="K2" s="534"/>
      <c r="L2" s="534"/>
      <c r="N2" s="534"/>
      <c r="Z2" s="533"/>
    </row>
    <row r="3" spans="2:32" hidden="1" x14ac:dyDescent="0.2">
      <c r="B3" s="545" t="s">
        <v>1186</v>
      </c>
      <c r="C3" s="544" t="s">
        <v>1185</v>
      </c>
      <c r="W3" s="402"/>
      <c r="X3" s="402"/>
      <c r="Y3" s="402"/>
      <c r="Z3" s="402"/>
    </row>
    <row r="4" spans="2:32" hidden="1" x14ac:dyDescent="0.2">
      <c r="B4" s="545" t="s">
        <v>1184</v>
      </c>
      <c r="C4" s="544" t="s">
        <v>1183</v>
      </c>
      <c r="L4" s="543"/>
      <c r="W4" s="402"/>
      <c r="X4" s="402"/>
      <c r="Y4" s="402"/>
      <c r="Z4" s="402"/>
    </row>
    <row r="5" spans="2:32" hidden="1" x14ac:dyDescent="0.2">
      <c r="B5" s="542" t="s">
        <v>1182</v>
      </c>
      <c r="C5" s="541" t="s">
        <v>1181</v>
      </c>
      <c r="K5" s="402" t="s">
        <v>1180</v>
      </c>
      <c r="L5" s="540"/>
      <c r="W5" s="402"/>
      <c r="X5" s="402"/>
      <c r="Y5" s="402"/>
      <c r="Z5" s="402"/>
    </row>
    <row r="6" spans="2:32" s="404" customFormat="1" hidden="1" x14ac:dyDescent="0.2">
      <c r="F6" s="536"/>
      <c r="G6" s="535"/>
      <c r="J6" s="534"/>
      <c r="K6" s="534"/>
      <c r="L6" s="534"/>
      <c r="N6" s="534"/>
      <c r="Z6" s="533"/>
    </row>
    <row r="7" spans="2:32" s="404" customFormat="1" hidden="1" x14ac:dyDescent="0.2">
      <c r="B7" s="539" t="e">
        <f ca="1">+INDEX(#REF!,MIN(IF(SUBTOTAL(3,OFFSET(#REF!,ROW(#REF!)-ROW(#REF!),0)),ROW(#REF!)-ROW(#REF!)+1)))</f>
        <v>#REF!</v>
      </c>
      <c r="F7" s="538"/>
      <c r="G7" s="535"/>
      <c r="J7" s="534"/>
      <c r="K7" s="534"/>
      <c r="L7" s="534"/>
      <c r="N7" s="534"/>
      <c r="Z7" s="533"/>
    </row>
    <row r="8" spans="2:32" s="404" customFormat="1" hidden="1" x14ac:dyDescent="0.2">
      <c r="B8" s="537" t="e">
        <f ca="1">+INDEX(#REF!,MIN(IF(SUBTOTAL(3,OFFSET(#REF!,ROW(#REF!)-ROW(#REF!),0)),ROW(#REF!)-ROW(#REF!)+1)))</f>
        <v>#REF!</v>
      </c>
      <c r="F8" s="536"/>
      <c r="G8" s="535"/>
      <c r="J8" s="534"/>
      <c r="K8" s="534"/>
      <c r="L8" s="534"/>
      <c r="N8" s="534"/>
      <c r="Z8" s="533"/>
    </row>
    <row r="9" spans="2:32" s="404" customFormat="1" hidden="1" x14ac:dyDescent="0.2">
      <c r="F9" s="536"/>
      <c r="G9" s="535"/>
      <c r="J9" s="534"/>
      <c r="K9" s="534"/>
      <c r="L9" s="534"/>
      <c r="N9" s="534"/>
      <c r="Z9" s="533"/>
    </row>
    <row r="10" spans="2:32" ht="57.75" customHeight="1" thickBot="1" x14ac:dyDescent="0.25">
      <c r="B10" s="1009" t="s">
        <v>1170</v>
      </c>
      <c r="C10" s="1009"/>
      <c r="D10" s="698" t="s">
        <v>1169</v>
      </c>
      <c r="E10" s="698" t="s">
        <v>1168</v>
      </c>
      <c r="F10" s="1006" t="s">
        <v>1167</v>
      </c>
      <c r="G10" s="1006"/>
      <c r="H10" s="698" t="s">
        <v>1166</v>
      </c>
      <c r="I10" s="1007" t="s">
        <v>1165</v>
      </c>
      <c r="J10" s="1007"/>
      <c r="K10" s="1007"/>
      <c r="L10" s="1007"/>
      <c r="M10" s="1007" t="s">
        <v>1164</v>
      </c>
      <c r="N10" s="1007"/>
      <c r="O10" s="1006" t="s">
        <v>1163</v>
      </c>
      <c r="P10" s="1007"/>
      <c r="Q10" s="1006" t="s">
        <v>1162</v>
      </c>
      <c r="R10" s="1007"/>
      <c r="S10" s="1006" t="s">
        <v>1161</v>
      </c>
      <c r="T10" s="1007"/>
      <c r="U10" s="1006" t="s">
        <v>1160</v>
      </c>
      <c r="V10" s="1007"/>
      <c r="W10" s="1008" t="s">
        <v>2184</v>
      </c>
      <c r="X10" s="1009"/>
      <c r="Y10" s="1006" t="s">
        <v>1159</v>
      </c>
      <c r="Z10" s="1007"/>
      <c r="AA10" s="699" t="s">
        <v>1158</v>
      </c>
      <c r="AB10" s="699" t="s">
        <v>1157</v>
      </c>
      <c r="AC10" s="699" t="s">
        <v>1156</v>
      </c>
      <c r="AD10" s="699" t="s">
        <v>1155</v>
      </c>
      <c r="AE10" s="700" t="s">
        <v>1154</v>
      </c>
      <c r="AF10" s="701" t="s">
        <v>2185</v>
      </c>
    </row>
    <row r="11" spans="2:32" s="404" customFormat="1" ht="12.75" customHeight="1" thickTop="1" x14ac:dyDescent="0.2">
      <c r="B11" s="822" t="s">
        <v>696</v>
      </c>
      <c r="C11" s="823"/>
      <c r="D11" s="791" t="s">
        <v>695</v>
      </c>
      <c r="E11" s="828" t="s">
        <v>694</v>
      </c>
      <c r="F11" s="831">
        <v>12.77399</v>
      </c>
      <c r="G11" s="834" t="s">
        <v>218</v>
      </c>
      <c r="H11" s="828" t="s">
        <v>185</v>
      </c>
      <c r="I11" s="434" t="s">
        <v>184</v>
      </c>
      <c r="J11" s="438">
        <v>117410426.3</v>
      </c>
      <c r="K11" s="434" t="s">
        <v>183</v>
      </c>
      <c r="L11" s="437">
        <f>J16+J14-0.001</f>
        <v>43668.999000000003</v>
      </c>
      <c r="M11" s="434" t="s">
        <v>182</v>
      </c>
      <c r="N11" s="436">
        <f>J11</f>
        <v>117410426.3</v>
      </c>
      <c r="O11" s="434" t="s">
        <v>181</v>
      </c>
      <c r="P11" s="435">
        <v>1</v>
      </c>
      <c r="Q11" s="475" t="s">
        <v>181</v>
      </c>
      <c r="R11" s="474">
        <v>1</v>
      </c>
      <c r="S11" s="475" t="s">
        <v>181</v>
      </c>
      <c r="T11" s="474">
        <v>1</v>
      </c>
      <c r="U11" s="434" t="s">
        <v>181</v>
      </c>
      <c r="V11" s="435">
        <v>1</v>
      </c>
      <c r="W11" s="434" t="s">
        <v>181</v>
      </c>
      <c r="X11" s="435">
        <v>1</v>
      </c>
      <c r="Y11" s="434" t="s">
        <v>180</v>
      </c>
      <c r="Z11" s="433">
        <v>20</v>
      </c>
      <c r="AA11" s="791" t="s">
        <v>693</v>
      </c>
      <c r="AB11" s="791" t="s">
        <v>693</v>
      </c>
      <c r="AC11" s="791" t="s">
        <v>693</v>
      </c>
      <c r="AD11" s="791" t="s">
        <v>227</v>
      </c>
      <c r="AE11" s="791" t="s">
        <v>227</v>
      </c>
      <c r="AF11" s="791" t="s">
        <v>2143</v>
      </c>
    </row>
    <row r="12" spans="2:32" s="404" customFormat="1" ht="15" customHeight="1" x14ac:dyDescent="0.2">
      <c r="B12" s="824"/>
      <c r="C12" s="825"/>
      <c r="D12" s="792"/>
      <c r="E12" s="829"/>
      <c r="F12" s="832"/>
      <c r="G12" s="835"/>
      <c r="H12" s="829"/>
      <c r="I12" s="416" t="s">
        <v>179</v>
      </c>
      <c r="J12" s="432" t="s">
        <v>692</v>
      </c>
      <c r="K12" s="416" t="s">
        <v>177</v>
      </c>
      <c r="L12" s="431">
        <f>L11+L13+L14</f>
        <v>44097.999000000003</v>
      </c>
      <c r="M12" s="416" t="s">
        <v>176</v>
      </c>
      <c r="N12" s="428">
        <f>N11</f>
        <v>117410426.3</v>
      </c>
      <c r="O12" s="416" t="s">
        <v>175</v>
      </c>
      <c r="P12" s="426">
        <v>0.95526999999999995</v>
      </c>
      <c r="Q12" s="471" t="s">
        <v>175</v>
      </c>
      <c r="R12" s="470">
        <v>1</v>
      </c>
      <c r="S12" s="471" t="s">
        <v>175</v>
      </c>
      <c r="T12" s="470">
        <v>1</v>
      </c>
      <c r="U12" s="416" t="s">
        <v>175</v>
      </c>
      <c r="V12" s="426">
        <v>1</v>
      </c>
      <c r="W12" s="416" t="s">
        <v>175</v>
      </c>
      <c r="X12" s="426">
        <v>1</v>
      </c>
      <c r="Y12" s="416" t="s">
        <v>174</v>
      </c>
      <c r="Z12" s="430">
        <v>600</v>
      </c>
      <c r="AA12" s="792"/>
      <c r="AB12" s="792"/>
      <c r="AC12" s="792"/>
      <c r="AD12" s="792"/>
      <c r="AE12" s="792"/>
      <c r="AF12" s="792"/>
    </row>
    <row r="13" spans="2:32" s="404" customFormat="1" ht="13.5" customHeight="1" x14ac:dyDescent="0.2">
      <c r="B13" s="824"/>
      <c r="C13" s="825"/>
      <c r="D13" s="792"/>
      <c r="E13" s="829"/>
      <c r="F13" s="832"/>
      <c r="G13" s="835"/>
      <c r="H13" s="829"/>
      <c r="I13" s="416" t="s">
        <v>173</v>
      </c>
      <c r="J13" s="429" t="s">
        <v>691</v>
      </c>
      <c r="K13" s="416" t="s">
        <v>171</v>
      </c>
      <c r="L13" s="427"/>
      <c r="M13" s="416" t="s">
        <v>170</v>
      </c>
      <c r="N13" s="494">
        <f>N12*90%</f>
        <v>105669383.67</v>
      </c>
      <c r="O13" s="416" t="s">
        <v>169</v>
      </c>
      <c r="P13" s="426">
        <v>0.87822</v>
      </c>
      <c r="Q13" s="471" t="s">
        <v>169</v>
      </c>
      <c r="R13" s="470">
        <v>0.97</v>
      </c>
      <c r="S13" s="471" t="s">
        <v>169</v>
      </c>
      <c r="T13" s="470">
        <v>0.97</v>
      </c>
      <c r="U13" s="416" t="s">
        <v>169</v>
      </c>
      <c r="V13" s="426">
        <v>1</v>
      </c>
      <c r="W13" s="416" t="s">
        <v>169</v>
      </c>
      <c r="X13" s="426">
        <v>1</v>
      </c>
      <c r="Y13" s="816"/>
      <c r="Z13" s="817"/>
      <c r="AA13" s="792"/>
      <c r="AB13" s="792"/>
      <c r="AC13" s="792"/>
      <c r="AD13" s="792"/>
      <c r="AE13" s="792"/>
      <c r="AF13" s="792"/>
    </row>
    <row r="14" spans="2:32" s="404" customFormat="1" ht="15" customHeight="1" x14ac:dyDescent="0.2">
      <c r="B14" s="824"/>
      <c r="C14" s="825"/>
      <c r="D14" s="792"/>
      <c r="E14" s="829"/>
      <c r="F14" s="832"/>
      <c r="G14" s="835"/>
      <c r="H14" s="829"/>
      <c r="I14" s="416" t="s">
        <v>168</v>
      </c>
      <c r="J14" s="427">
        <v>853</v>
      </c>
      <c r="K14" s="416" t="s">
        <v>167</v>
      </c>
      <c r="L14" s="427">
        <f>373+56</f>
        <v>429</v>
      </c>
      <c r="M14" s="816"/>
      <c r="N14" s="817"/>
      <c r="O14" s="416" t="s">
        <v>166</v>
      </c>
      <c r="P14" s="426">
        <f>IF(P12="",P13-P11,P13-P12)</f>
        <v>-7.7049999999999952E-2</v>
      </c>
      <c r="Q14" s="471" t="s">
        <v>166</v>
      </c>
      <c r="R14" s="470">
        <f>IF(R12="",R13-R11,R13-R12)</f>
        <v>-3.0000000000000027E-2</v>
      </c>
      <c r="S14" s="471" t="s">
        <v>166</v>
      </c>
      <c r="T14" s="470">
        <f>IF(T12="",T13-T11,T13-T12)</f>
        <v>-3.0000000000000027E-2</v>
      </c>
      <c r="U14" s="416" t="s">
        <v>166</v>
      </c>
      <c r="V14" s="426">
        <f>IF(V12="",V13-V11,V13-V12)</f>
        <v>0</v>
      </c>
      <c r="W14" s="416" t="s">
        <v>166</v>
      </c>
      <c r="X14" s="426">
        <f>IF(X12="",X13-X11,X13-X12)</f>
        <v>0</v>
      </c>
      <c r="Y14" s="816"/>
      <c r="Z14" s="817"/>
      <c r="AA14" s="792"/>
      <c r="AB14" s="792"/>
      <c r="AC14" s="792"/>
      <c r="AD14" s="792"/>
      <c r="AE14" s="792"/>
      <c r="AF14" s="792"/>
    </row>
    <row r="15" spans="2:32" s="404" customFormat="1" ht="15" customHeight="1" x14ac:dyDescent="0.2">
      <c r="B15" s="824"/>
      <c r="C15" s="825"/>
      <c r="D15" s="792"/>
      <c r="E15" s="829"/>
      <c r="F15" s="832"/>
      <c r="G15" s="835"/>
      <c r="H15" s="829"/>
      <c r="I15" s="416" t="s">
        <v>165</v>
      </c>
      <c r="J15" s="415" t="s">
        <v>690</v>
      </c>
      <c r="K15" s="416" t="s">
        <v>164</v>
      </c>
      <c r="L15" s="415">
        <v>44127</v>
      </c>
      <c r="M15" s="816"/>
      <c r="N15" s="817"/>
      <c r="O15" s="816"/>
      <c r="P15" s="817"/>
      <c r="Q15" s="945"/>
      <c r="R15" s="946"/>
      <c r="S15" s="945"/>
      <c r="T15" s="946"/>
      <c r="U15" s="816"/>
      <c r="V15" s="817"/>
      <c r="W15" s="816"/>
      <c r="X15" s="817"/>
      <c r="Y15" s="816"/>
      <c r="Z15" s="817"/>
      <c r="AA15" s="792"/>
      <c r="AB15" s="792"/>
      <c r="AC15" s="792"/>
      <c r="AD15" s="792"/>
      <c r="AE15" s="792"/>
      <c r="AF15" s="792"/>
    </row>
    <row r="16" spans="2:32" s="404" customFormat="1" ht="15" customHeight="1" x14ac:dyDescent="0.2">
      <c r="B16" s="826"/>
      <c r="C16" s="827"/>
      <c r="D16" s="793"/>
      <c r="E16" s="830"/>
      <c r="F16" s="833"/>
      <c r="G16" s="836"/>
      <c r="H16" s="830"/>
      <c r="I16" s="406" t="s">
        <v>158</v>
      </c>
      <c r="J16" s="451">
        <v>42816</v>
      </c>
      <c r="K16" s="820"/>
      <c r="L16" s="821"/>
      <c r="M16" s="818"/>
      <c r="N16" s="819"/>
      <c r="O16" s="818"/>
      <c r="P16" s="819"/>
      <c r="Q16" s="947"/>
      <c r="R16" s="948"/>
      <c r="S16" s="947"/>
      <c r="T16" s="948"/>
      <c r="U16" s="818"/>
      <c r="V16" s="819"/>
      <c r="W16" s="818"/>
      <c r="X16" s="819"/>
      <c r="Y16" s="818"/>
      <c r="Z16" s="819"/>
      <c r="AA16" s="793"/>
      <c r="AB16" s="793"/>
      <c r="AC16" s="793"/>
      <c r="AD16" s="792"/>
      <c r="AE16" s="792"/>
      <c r="AF16" s="793"/>
    </row>
    <row r="17" spans="1:32" s="404" customFormat="1" ht="12.75" customHeight="1" x14ac:dyDescent="0.2">
      <c r="A17" s="402"/>
      <c r="B17" s="822" t="s">
        <v>2122</v>
      </c>
      <c r="C17" s="823"/>
      <c r="D17" s="791" t="s">
        <v>2118</v>
      </c>
      <c r="E17" s="828" t="s">
        <v>228</v>
      </c>
      <c r="F17" s="831">
        <v>1901</v>
      </c>
      <c r="G17" s="834" t="s">
        <v>231</v>
      </c>
      <c r="H17" s="828" t="s">
        <v>185</v>
      </c>
      <c r="I17" s="434" t="s">
        <v>184</v>
      </c>
      <c r="J17" s="438">
        <v>9889628.4499999993</v>
      </c>
      <c r="K17" s="434" t="s">
        <v>183</v>
      </c>
      <c r="L17" s="485">
        <f>J22+J20</f>
        <v>43792</v>
      </c>
      <c r="M17" s="434" t="s">
        <v>182</v>
      </c>
      <c r="N17" s="436">
        <f>J17</f>
        <v>9889628.4499999993</v>
      </c>
      <c r="O17" s="434" t="s">
        <v>181</v>
      </c>
      <c r="P17" s="435">
        <v>0.94552999999999998</v>
      </c>
      <c r="Q17" s="475" t="s">
        <v>181</v>
      </c>
      <c r="R17" s="474">
        <v>1</v>
      </c>
      <c r="S17" s="489" t="s">
        <v>181</v>
      </c>
      <c r="T17" s="488">
        <v>1</v>
      </c>
      <c r="U17" s="489" t="s">
        <v>181</v>
      </c>
      <c r="V17" s="488">
        <v>1</v>
      </c>
      <c r="W17" s="434" t="s">
        <v>181</v>
      </c>
      <c r="X17" s="435">
        <v>1</v>
      </c>
      <c r="Y17" s="434" t="s">
        <v>180</v>
      </c>
      <c r="Z17" s="433"/>
      <c r="AA17" s="923" t="s">
        <v>1127</v>
      </c>
      <c r="AB17" s="923" t="s">
        <v>157</v>
      </c>
      <c r="AC17" s="923" t="s">
        <v>157</v>
      </c>
      <c r="AD17" s="791" t="s">
        <v>1954</v>
      </c>
      <c r="AE17" s="791" t="s">
        <v>1954</v>
      </c>
      <c r="AF17" s="791" t="s">
        <v>2143</v>
      </c>
    </row>
    <row r="18" spans="1:32" s="404" customFormat="1" ht="15" customHeight="1" x14ac:dyDescent="0.2">
      <c r="A18" s="402"/>
      <c r="B18" s="824"/>
      <c r="C18" s="825"/>
      <c r="D18" s="792"/>
      <c r="E18" s="829"/>
      <c r="F18" s="832"/>
      <c r="G18" s="835"/>
      <c r="H18" s="829"/>
      <c r="I18" s="416" t="s">
        <v>179</v>
      </c>
      <c r="J18" s="432" t="s">
        <v>2123</v>
      </c>
      <c r="K18" s="416" t="s">
        <v>177</v>
      </c>
      <c r="L18" s="415">
        <f>L17+L19</f>
        <v>44052</v>
      </c>
      <c r="M18" s="416" t="s">
        <v>176</v>
      </c>
      <c r="N18" s="428">
        <f t="shared" ref="N18" si="0">N17</f>
        <v>9889628.4499999993</v>
      </c>
      <c r="O18" s="416" t="s">
        <v>175</v>
      </c>
      <c r="P18" s="426">
        <v>0.78317999999999999</v>
      </c>
      <c r="Q18" s="471" t="s">
        <v>175</v>
      </c>
      <c r="R18" s="470">
        <v>0.83428999999999998</v>
      </c>
      <c r="S18" s="487" t="s">
        <v>175</v>
      </c>
      <c r="T18" s="486">
        <v>0.83428999999999998</v>
      </c>
      <c r="U18" s="487" t="s">
        <v>175</v>
      </c>
      <c r="V18" s="486">
        <v>0.83428999999999998</v>
      </c>
      <c r="W18" s="416" t="s">
        <v>175</v>
      </c>
      <c r="X18" s="426"/>
      <c r="Y18" s="416" t="s">
        <v>174</v>
      </c>
      <c r="Z18" s="430"/>
      <c r="AA18" s="924"/>
      <c r="AB18" s="924"/>
      <c r="AC18" s="924"/>
      <c r="AD18" s="792"/>
      <c r="AE18" s="792"/>
      <c r="AF18" s="792"/>
    </row>
    <row r="19" spans="1:32" s="404" customFormat="1" ht="25.5" x14ac:dyDescent="0.2">
      <c r="A19" s="402"/>
      <c r="B19" s="824"/>
      <c r="C19" s="825"/>
      <c r="D19" s="792"/>
      <c r="E19" s="829"/>
      <c r="F19" s="832"/>
      <c r="G19" s="835"/>
      <c r="H19" s="829"/>
      <c r="I19" s="416" t="s">
        <v>173</v>
      </c>
      <c r="J19" s="429" t="s">
        <v>2124</v>
      </c>
      <c r="K19" s="416" t="s">
        <v>171</v>
      </c>
      <c r="L19" s="427">
        <v>260</v>
      </c>
      <c r="M19" s="416" t="s">
        <v>170</v>
      </c>
      <c r="N19" s="428">
        <f>N17*60%</f>
        <v>5933777.0699999994</v>
      </c>
      <c r="O19" s="416" t="s">
        <v>169</v>
      </c>
      <c r="P19" s="426">
        <v>0.71894000000000002</v>
      </c>
      <c r="Q19" s="471" t="s">
        <v>169</v>
      </c>
      <c r="R19" s="470">
        <v>0.75190999999999997</v>
      </c>
      <c r="S19" s="487" t="s">
        <v>169</v>
      </c>
      <c r="T19" s="486">
        <v>0.75190999999999997</v>
      </c>
      <c r="U19" s="487" t="s">
        <v>169</v>
      </c>
      <c r="V19" s="486">
        <v>0.75190999999999997</v>
      </c>
      <c r="W19" s="416" t="s">
        <v>169</v>
      </c>
      <c r="X19" s="426">
        <v>1</v>
      </c>
      <c r="Y19" s="816"/>
      <c r="Z19" s="817"/>
      <c r="AA19" s="924"/>
      <c r="AB19" s="924"/>
      <c r="AC19" s="924"/>
      <c r="AD19" s="792"/>
      <c r="AE19" s="792"/>
      <c r="AF19" s="792"/>
    </row>
    <row r="20" spans="1:32" s="404" customFormat="1" ht="15" customHeight="1" x14ac:dyDescent="0.2">
      <c r="A20" s="402"/>
      <c r="B20" s="824"/>
      <c r="C20" s="825"/>
      <c r="D20" s="792"/>
      <c r="E20" s="829"/>
      <c r="F20" s="832"/>
      <c r="G20" s="835"/>
      <c r="H20" s="829"/>
      <c r="I20" s="416" t="s">
        <v>168</v>
      </c>
      <c r="J20" s="427">
        <v>310</v>
      </c>
      <c r="K20" s="416" t="s">
        <v>167</v>
      </c>
      <c r="L20" s="427"/>
      <c r="M20" s="816"/>
      <c r="N20" s="817"/>
      <c r="O20" s="416" t="s">
        <v>166</v>
      </c>
      <c r="P20" s="426">
        <f>IF(P18="",P19-P17,P19-P18)</f>
        <v>-6.4239999999999964E-2</v>
      </c>
      <c r="Q20" s="471" t="s">
        <v>166</v>
      </c>
      <c r="R20" s="470">
        <f>IF(R18="",R19-R17,R19-R18)</f>
        <v>-8.2380000000000009E-2</v>
      </c>
      <c r="S20" s="487" t="s">
        <v>166</v>
      </c>
      <c r="T20" s="486">
        <f>IF(T18="",T19-T17,T19-T18)</f>
        <v>-8.2380000000000009E-2</v>
      </c>
      <c r="U20" s="487" t="s">
        <v>166</v>
      </c>
      <c r="V20" s="486">
        <f>IF(V18="",V19-V17,V19-V18)</f>
        <v>-8.2380000000000009E-2</v>
      </c>
      <c r="W20" s="416" t="s">
        <v>166</v>
      </c>
      <c r="X20" s="426">
        <f>IF(X18="",X19-X17,X19-X18)</f>
        <v>0</v>
      </c>
      <c r="Y20" s="816"/>
      <c r="Z20" s="817"/>
      <c r="AA20" s="924"/>
      <c r="AB20" s="924"/>
      <c r="AC20" s="924"/>
      <c r="AD20" s="792"/>
      <c r="AE20" s="792"/>
      <c r="AF20" s="792"/>
    </row>
    <row r="21" spans="1:32" ht="15" customHeight="1" x14ac:dyDescent="0.2">
      <c r="B21" s="824"/>
      <c r="C21" s="825"/>
      <c r="D21" s="792"/>
      <c r="E21" s="829"/>
      <c r="F21" s="832"/>
      <c r="G21" s="835"/>
      <c r="H21" s="829"/>
      <c r="I21" s="416" t="s">
        <v>165</v>
      </c>
      <c r="J21" s="415" t="s">
        <v>2121</v>
      </c>
      <c r="K21" s="416" t="s">
        <v>164</v>
      </c>
      <c r="L21" s="415">
        <v>44135</v>
      </c>
      <c r="M21" s="816"/>
      <c r="N21" s="817"/>
      <c r="O21" s="816"/>
      <c r="P21" s="817"/>
      <c r="Q21" s="945"/>
      <c r="R21" s="946"/>
      <c r="S21" s="983"/>
      <c r="T21" s="984"/>
      <c r="U21" s="983"/>
      <c r="V21" s="984"/>
      <c r="W21" s="816"/>
      <c r="X21" s="817"/>
      <c r="Y21" s="816"/>
      <c r="Z21" s="817"/>
      <c r="AA21" s="924"/>
      <c r="AB21" s="924"/>
      <c r="AC21" s="924"/>
      <c r="AD21" s="792"/>
      <c r="AE21" s="792"/>
      <c r="AF21" s="792"/>
    </row>
    <row r="22" spans="1:32" ht="15" customHeight="1" x14ac:dyDescent="0.2">
      <c r="B22" s="826"/>
      <c r="C22" s="827"/>
      <c r="D22" s="793"/>
      <c r="E22" s="830"/>
      <c r="F22" s="833"/>
      <c r="G22" s="836"/>
      <c r="H22" s="830"/>
      <c r="I22" s="406" t="s">
        <v>158</v>
      </c>
      <c r="J22" s="451">
        <v>43482</v>
      </c>
      <c r="K22" s="820"/>
      <c r="L22" s="821"/>
      <c r="M22" s="818"/>
      <c r="N22" s="819"/>
      <c r="O22" s="818"/>
      <c r="P22" s="819"/>
      <c r="Q22" s="947"/>
      <c r="R22" s="948"/>
      <c r="S22" s="985"/>
      <c r="T22" s="986"/>
      <c r="U22" s="985"/>
      <c r="V22" s="986"/>
      <c r="W22" s="818"/>
      <c r="X22" s="819"/>
      <c r="Y22" s="818"/>
      <c r="Z22" s="819"/>
      <c r="AA22" s="925"/>
      <c r="AB22" s="925"/>
      <c r="AC22" s="925"/>
      <c r="AD22" s="793"/>
      <c r="AE22" s="793"/>
      <c r="AF22" s="793"/>
    </row>
    <row r="23" spans="1:32" s="404" customFormat="1" ht="12.75" customHeight="1" x14ac:dyDescent="0.2">
      <c r="A23" s="402"/>
      <c r="B23" s="822" t="s">
        <v>131</v>
      </c>
      <c r="C23" s="823"/>
      <c r="D23" s="791" t="s">
        <v>642</v>
      </c>
      <c r="E23" s="828" t="s">
        <v>475</v>
      </c>
      <c r="F23" s="831"/>
      <c r="G23" s="834"/>
      <c r="H23" s="828" t="s">
        <v>185</v>
      </c>
      <c r="I23" s="434" t="s">
        <v>184</v>
      </c>
      <c r="J23" s="438">
        <v>1000000</v>
      </c>
      <c r="K23" s="434" t="s">
        <v>183</v>
      </c>
      <c r="L23" s="437"/>
      <c r="M23" s="434" t="s">
        <v>182</v>
      </c>
      <c r="N23" s="436">
        <f>J23</f>
        <v>1000000</v>
      </c>
      <c r="O23" s="434" t="s">
        <v>181</v>
      </c>
      <c r="P23" s="435"/>
      <c r="Q23" s="434" t="s">
        <v>181</v>
      </c>
      <c r="R23" s="435"/>
      <c r="S23" s="434" t="s">
        <v>181</v>
      </c>
      <c r="T23" s="435"/>
      <c r="U23" s="434" t="s">
        <v>181</v>
      </c>
      <c r="V23" s="435"/>
      <c r="W23" s="434" t="s">
        <v>181</v>
      </c>
      <c r="X23" s="435">
        <v>1</v>
      </c>
      <c r="Y23" s="434" t="s">
        <v>180</v>
      </c>
      <c r="Z23" s="433"/>
      <c r="AA23" s="923" t="s">
        <v>1097</v>
      </c>
      <c r="AB23" s="923" t="s">
        <v>1097</v>
      </c>
      <c r="AC23" s="923" t="s">
        <v>1096</v>
      </c>
      <c r="AD23" s="923" t="s">
        <v>1096</v>
      </c>
      <c r="AE23" s="923" t="s">
        <v>1096</v>
      </c>
      <c r="AF23" s="791" t="s">
        <v>2143</v>
      </c>
    </row>
    <row r="24" spans="1:32" s="404" customFormat="1" ht="15" customHeight="1" x14ac:dyDescent="0.2">
      <c r="A24" s="402"/>
      <c r="B24" s="824"/>
      <c r="C24" s="825"/>
      <c r="D24" s="792"/>
      <c r="E24" s="829"/>
      <c r="F24" s="832"/>
      <c r="G24" s="835"/>
      <c r="H24" s="829"/>
      <c r="I24" s="416" t="s">
        <v>179</v>
      </c>
      <c r="J24" s="432" t="s">
        <v>969</v>
      </c>
      <c r="K24" s="416" t="s">
        <v>177</v>
      </c>
      <c r="L24" s="415">
        <f>L23+L26</f>
        <v>0</v>
      </c>
      <c r="M24" s="416" t="s">
        <v>176</v>
      </c>
      <c r="N24" s="428">
        <f>N23</f>
        <v>1000000</v>
      </c>
      <c r="O24" s="416" t="s">
        <v>175</v>
      </c>
      <c r="P24" s="426"/>
      <c r="Q24" s="416" t="s">
        <v>175</v>
      </c>
      <c r="R24" s="426"/>
      <c r="S24" s="416" t="s">
        <v>175</v>
      </c>
      <c r="T24" s="426"/>
      <c r="U24" s="416" t="s">
        <v>175</v>
      </c>
      <c r="V24" s="426"/>
      <c r="W24" s="416" t="s">
        <v>175</v>
      </c>
      <c r="X24" s="426"/>
      <c r="Y24" s="416" t="s">
        <v>174</v>
      </c>
      <c r="Z24" s="430"/>
      <c r="AA24" s="924"/>
      <c r="AB24" s="924"/>
      <c r="AC24" s="924"/>
      <c r="AD24" s="924"/>
      <c r="AE24" s="924"/>
      <c r="AF24" s="792"/>
    </row>
    <row r="25" spans="1:32" s="404" customFormat="1" ht="28.5" customHeight="1" x14ac:dyDescent="0.2">
      <c r="A25" s="402"/>
      <c r="B25" s="824"/>
      <c r="C25" s="825"/>
      <c r="D25" s="792"/>
      <c r="E25" s="829"/>
      <c r="F25" s="832"/>
      <c r="G25" s="835"/>
      <c r="H25" s="829"/>
      <c r="I25" s="416" t="s">
        <v>173</v>
      </c>
      <c r="J25" s="429" t="s">
        <v>2135</v>
      </c>
      <c r="K25" s="416" t="s">
        <v>171</v>
      </c>
      <c r="L25" s="427"/>
      <c r="M25" s="416" t="s">
        <v>170</v>
      </c>
      <c r="N25" s="428"/>
      <c r="O25" s="416" t="s">
        <v>169</v>
      </c>
      <c r="P25" s="426"/>
      <c r="Q25" s="416" t="s">
        <v>169</v>
      </c>
      <c r="R25" s="426"/>
      <c r="S25" s="416" t="s">
        <v>169</v>
      </c>
      <c r="T25" s="426"/>
      <c r="U25" s="416" t="s">
        <v>169</v>
      </c>
      <c r="V25" s="426"/>
      <c r="W25" s="416" t="s">
        <v>169</v>
      </c>
      <c r="X25" s="426">
        <v>1</v>
      </c>
      <c r="Y25" s="816"/>
      <c r="Z25" s="817"/>
      <c r="AA25" s="924"/>
      <c r="AB25" s="924"/>
      <c r="AC25" s="924"/>
      <c r="AD25" s="924"/>
      <c r="AE25" s="924"/>
      <c r="AF25" s="792"/>
    </row>
    <row r="26" spans="1:32" s="404" customFormat="1" ht="15" customHeight="1" x14ac:dyDescent="0.2">
      <c r="A26" s="402"/>
      <c r="B26" s="824"/>
      <c r="C26" s="825"/>
      <c r="D26" s="792"/>
      <c r="E26" s="829"/>
      <c r="F26" s="832"/>
      <c r="G26" s="835"/>
      <c r="H26" s="829"/>
      <c r="I26" s="416" t="s">
        <v>168</v>
      </c>
      <c r="J26" s="432"/>
      <c r="K26" s="416" t="s">
        <v>167</v>
      </c>
      <c r="L26" s="427"/>
      <c r="M26" s="816"/>
      <c r="N26" s="817"/>
      <c r="O26" s="416" t="s">
        <v>166</v>
      </c>
      <c r="P26" s="426">
        <f>IF(P24="",P25-P23,P25-P24)</f>
        <v>0</v>
      </c>
      <c r="Q26" s="416" t="s">
        <v>166</v>
      </c>
      <c r="R26" s="426">
        <f>IF(R24="",R25-R23,R25-R24)</f>
        <v>0</v>
      </c>
      <c r="S26" s="416" t="s">
        <v>166</v>
      </c>
      <c r="T26" s="426">
        <f>IF(T24="",T25-T23,T25-T24)</f>
        <v>0</v>
      </c>
      <c r="U26" s="416" t="s">
        <v>166</v>
      </c>
      <c r="V26" s="426">
        <f>IF(V24="",V25-V23,V25-V24)</f>
        <v>0</v>
      </c>
      <c r="W26" s="416" t="s">
        <v>166</v>
      </c>
      <c r="X26" s="426">
        <f>IF(X24="",X25-X23,X25-X24)</f>
        <v>0</v>
      </c>
      <c r="Y26" s="816"/>
      <c r="Z26" s="817"/>
      <c r="AA26" s="924"/>
      <c r="AB26" s="924"/>
      <c r="AC26" s="924"/>
      <c r="AD26" s="924"/>
      <c r="AE26" s="924"/>
      <c r="AF26" s="792"/>
    </row>
    <row r="27" spans="1:32" s="404" customFormat="1" ht="15" customHeight="1" x14ac:dyDescent="0.2">
      <c r="A27" s="402"/>
      <c r="B27" s="824"/>
      <c r="C27" s="825"/>
      <c r="D27" s="792"/>
      <c r="E27" s="829"/>
      <c r="F27" s="832"/>
      <c r="G27" s="835"/>
      <c r="H27" s="829"/>
      <c r="I27" s="416" t="s">
        <v>165</v>
      </c>
      <c r="J27" s="415"/>
      <c r="K27" s="416" t="s">
        <v>164</v>
      </c>
      <c r="L27" s="415">
        <v>44168</v>
      </c>
      <c r="M27" s="816"/>
      <c r="N27" s="817"/>
      <c r="O27" s="816"/>
      <c r="P27" s="817"/>
      <c r="Q27" s="816"/>
      <c r="R27" s="817"/>
      <c r="S27" s="816"/>
      <c r="T27" s="817"/>
      <c r="U27" s="816"/>
      <c r="V27" s="817"/>
      <c r="W27" s="816"/>
      <c r="X27" s="817"/>
      <c r="Y27" s="816"/>
      <c r="Z27" s="817"/>
      <c r="AA27" s="924"/>
      <c r="AB27" s="924"/>
      <c r="AC27" s="924"/>
      <c r="AD27" s="924"/>
      <c r="AE27" s="924"/>
      <c r="AF27" s="792"/>
    </row>
    <row r="28" spans="1:32" s="404" customFormat="1" ht="15" customHeight="1" x14ac:dyDescent="0.2">
      <c r="A28" s="402"/>
      <c r="B28" s="826"/>
      <c r="C28" s="827"/>
      <c r="D28" s="793"/>
      <c r="E28" s="830"/>
      <c r="F28" s="833"/>
      <c r="G28" s="836"/>
      <c r="H28" s="830"/>
      <c r="I28" s="406" t="s">
        <v>158</v>
      </c>
      <c r="J28" s="451">
        <v>44155</v>
      </c>
      <c r="K28" s="820"/>
      <c r="L28" s="821"/>
      <c r="M28" s="818"/>
      <c r="N28" s="819"/>
      <c r="O28" s="818"/>
      <c r="P28" s="819"/>
      <c r="Q28" s="818"/>
      <c r="R28" s="819"/>
      <c r="S28" s="818"/>
      <c r="T28" s="819"/>
      <c r="U28" s="818"/>
      <c r="V28" s="819"/>
      <c r="W28" s="818"/>
      <c r="X28" s="819"/>
      <c r="Y28" s="818"/>
      <c r="Z28" s="819"/>
      <c r="AA28" s="925"/>
      <c r="AB28" s="925"/>
      <c r="AC28" s="925"/>
      <c r="AD28" s="925"/>
      <c r="AE28" s="925"/>
      <c r="AF28" s="793"/>
    </row>
    <row r="29" spans="1:32" s="404" customFormat="1" ht="12.75" customHeight="1" x14ac:dyDescent="0.2">
      <c r="B29" s="822" t="s">
        <v>621</v>
      </c>
      <c r="C29" s="823"/>
      <c r="D29" s="791" t="s">
        <v>2031</v>
      </c>
      <c r="E29" s="828" t="s">
        <v>620</v>
      </c>
      <c r="F29" s="831"/>
      <c r="G29" s="834"/>
      <c r="H29" s="828" t="s">
        <v>185</v>
      </c>
      <c r="I29" s="434" t="s">
        <v>184</v>
      </c>
      <c r="J29" s="438">
        <v>500000</v>
      </c>
      <c r="K29" s="434" t="s">
        <v>183</v>
      </c>
      <c r="L29" s="437">
        <f>J34+J32</f>
        <v>44112</v>
      </c>
      <c r="M29" s="434" t="s">
        <v>182</v>
      </c>
      <c r="N29" s="436">
        <f>J29</f>
        <v>500000</v>
      </c>
      <c r="O29" s="434" t="s">
        <v>181</v>
      </c>
      <c r="P29" s="435"/>
      <c r="Q29" s="434" t="s">
        <v>181</v>
      </c>
      <c r="R29" s="435"/>
      <c r="S29" s="434" t="s">
        <v>181</v>
      </c>
      <c r="T29" s="435"/>
      <c r="U29" s="466" t="s">
        <v>181</v>
      </c>
      <c r="V29" s="467">
        <v>1</v>
      </c>
      <c r="W29" s="466" t="s">
        <v>181</v>
      </c>
      <c r="X29" s="467">
        <v>1</v>
      </c>
      <c r="Y29" s="466" t="s">
        <v>180</v>
      </c>
      <c r="Z29" s="465"/>
      <c r="AA29" s="791" t="s">
        <v>619</v>
      </c>
      <c r="AB29" s="791" t="s">
        <v>619</v>
      </c>
      <c r="AC29" s="791" t="s">
        <v>618</v>
      </c>
      <c r="AD29" s="791" t="s">
        <v>1954</v>
      </c>
      <c r="AE29" s="791" t="s">
        <v>1954</v>
      </c>
      <c r="AF29" s="791" t="s">
        <v>2143</v>
      </c>
    </row>
    <row r="30" spans="1:32" s="404" customFormat="1" ht="15" customHeight="1" x14ac:dyDescent="0.2">
      <c r="B30" s="824"/>
      <c r="C30" s="825"/>
      <c r="D30" s="792"/>
      <c r="E30" s="829"/>
      <c r="F30" s="832"/>
      <c r="G30" s="835"/>
      <c r="H30" s="829"/>
      <c r="I30" s="416" t="s">
        <v>179</v>
      </c>
      <c r="J30" s="491" t="s">
        <v>178</v>
      </c>
      <c r="K30" s="416" t="s">
        <v>177</v>
      </c>
      <c r="L30" s="415"/>
      <c r="M30" s="416" t="s">
        <v>176</v>
      </c>
      <c r="N30" s="428">
        <f>N29</f>
        <v>500000</v>
      </c>
      <c r="O30" s="416" t="s">
        <v>175</v>
      </c>
      <c r="P30" s="426"/>
      <c r="Q30" s="416" t="s">
        <v>175</v>
      </c>
      <c r="R30" s="426"/>
      <c r="S30" s="416" t="s">
        <v>175</v>
      </c>
      <c r="T30" s="426"/>
      <c r="U30" s="463" t="s">
        <v>175</v>
      </c>
      <c r="V30" s="462"/>
      <c r="W30" s="463" t="s">
        <v>175</v>
      </c>
      <c r="X30" s="462"/>
      <c r="Y30" s="463" t="s">
        <v>174</v>
      </c>
      <c r="Z30" s="464"/>
      <c r="AA30" s="792"/>
      <c r="AB30" s="792"/>
      <c r="AC30" s="792"/>
      <c r="AD30" s="792"/>
      <c r="AE30" s="792"/>
      <c r="AF30" s="792"/>
    </row>
    <row r="31" spans="1:32" s="404" customFormat="1" ht="39" customHeight="1" x14ac:dyDescent="0.2">
      <c r="B31" s="824"/>
      <c r="C31" s="825"/>
      <c r="D31" s="792"/>
      <c r="E31" s="829"/>
      <c r="F31" s="832"/>
      <c r="G31" s="835"/>
      <c r="H31" s="829"/>
      <c r="I31" s="416" t="s">
        <v>173</v>
      </c>
      <c r="J31" s="491" t="s">
        <v>209</v>
      </c>
      <c r="K31" s="416" t="s">
        <v>171</v>
      </c>
      <c r="L31" s="427"/>
      <c r="M31" s="416" t="s">
        <v>170</v>
      </c>
      <c r="N31" s="428"/>
      <c r="O31" s="416" t="s">
        <v>169</v>
      </c>
      <c r="P31" s="426"/>
      <c r="Q31" s="416" t="s">
        <v>169</v>
      </c>
      <c r="R31" s="426"/>
      <c r="S31" s="416" t="s">
        <v>169</v>
      </c>
      <c r="T31" s="426"/>
      <c r="U31" s="463" t="s">
        <v>169</v>
      </c>
      <c r="V31" s="462">
        <v>1</v>
      </c>
      <c r="W31" s="463" t="s">
        <v>169</v>
      </c>
      <c r="X31" s="462">
        <v>1</v>
      </c>
      <c r="Y31" s="781"/>
      <c r="Z31" s="782"/>
      <c r="AA31" s="792"/>
      <c r="AB31" s="792"/>
      <c r="AC31" s="792"/>
      <c r="AD31" s="792"/>
      <c r="AE31" s="792"/>
      <c r="AF31" s="792"/>
    </row>
    <row r="32" spans="1:32" s="404" customFormat="1" ht="15" customHeight="1" x14ac:dyDescent="0.2">
      <c r="B32" s="824"/>
      <c r="C32" s="825"/>
      <c r="D32" s="792"/>
      <c r="E32" s="829"/>
      <c r="F32" s="832"/>
      <c r="G32" s="835"/>
      <c r="H32" s="829"/>
      <c r="I32" s="416" t="s">
        <v>168</v>
      </c>
      <c r="J32" s="427">
        <v>184</v>
      </c>
      <c r="K32" s="416" t="s">
        <v>167</v>
      </c>
      <c r="L32" s="427"/>
      <c r="M32" s="816"/>
      <c r="N32" s="817"/>
      <c r="O32" s="416" t="s">
        <v>166</v>
      </c>
      <c r="P32" s="426">
        <f>IF(P30="",P31-P29,P31-P30)</f>
        <v>0</v>
      </c>
      <c r="Q32" s="416" t="s">
        <v>166</v>
      </c>
      <c r="R32" s="426">
        <f>IF(R30="",R31-R29,R31-R30)</f>
        <v>0</v>
      </c>
      <c r="S32" s="416" t="s">
        <v>166</v>
      </c>
      <c r="T32" s="426">
        <f>IF(T30="",T31-T29,T31-T30)</f>
        <v>0</v>
      </c>
      <c r="U32" s="463" t="s">
        <v>166</v>
      </c>
      <c r="V32" s="462">
        <f>IF(V30="",V31-V29,V31-V30)</f>
        <v>0</v>
      </c>
      <c r="W32" s="463" t="s">
        <v>166</v>
      </c>
      <c r="X32" s="462">
        <f>IF(X30="",X31-X29,X31-X30)</f>
        <v>0</v>
      </c>
      <c r="Y32" s="781"/>
      <c r="Z32" s="782"/>
      <c r="AA32" s="792"/>
      <c r="AB32" s="792"/>
      <c r="AC32" s="792"/>
      <c r="AD32" s="792"/>
      <c r="AE32" s="792"/>
      <c r="AF32" s="792"/>
    </row>
    <row r="33" spans="1:32" s="404" customFormat="1" ht="15" customHeight="1" x14ac:dyDescent="0.2">
      <c r="B33" s="824"/>
      <c r="C33" s="825"/>
      <c r="D33" s="792"/>
      <c r="E33" s="829"/>
      <c r="F33" s="832"/>
      <c r="G33" s="835"/>
      <c r="H33" s="829"/>
      <c r="I33" s="416" t="s">
        <v>165</v>
      </c>
      <c r="J33" s="415"/>
      <c r="K33" s="416" t="s">
        <v>164</v>
      </c>
      <c r="L33" s="415">
        <v>44112</v>
      </c>
      <c r="M33" s="816"/>
      <c r="N33" s="817"/>
      <c r="O33" s="816"/>
      <c r="P33" s="817"/>
      <c r="Q33" s="816"/>
      <c r="R33" s="817"/>
      <c r="S33" s="816"/>
      <c r="T33" s="817"/>
      <c r="U33" s="781"/>
      <c r="V33" s="782"/>
      <c r="W33" s="781"/>
      <c r="X33" s="782"/>
      <c r="Y33" s="781"/>
      <c r="Z33" s="782"/>
      <c r="AA33" s="792"/>
      <c r="AB33" s="792"/>
      <c r="AC33" s="792"/>
      <c r="AD33" s="792"/>
      <c r="AE33" s="792"/>
      <c r="AF33" s="792"/>
    </row>
    <row r="34" spans="1:32" s="404" customFormat="1" ht="15" customHeight="1" x14ac:dyDescent="0.2">
      <c r="B34" s="826"/>
      <c r="C34" s="827"/>
      <c r="D34" s="793"/>
      <c r="E34" s="830"/>
      <c r="F34" s="833"/>
      <c r="G34" s="836"/>
      <c r="H34" s="830"/>
      <c r="I34" s="406" t="s">
        <v>158</v>
      </c>
      <c r="J34" s="451">
        <v>43928</v>
      </c>
      <c r="K34" s="820"/>
      <c r="L34" s="821"/>
      <c r="M34" s="818"/>
      <c r="N34" s="819"/>
      <c r="O34" s="818"/>
      <c r="P34" s="819"/>
      <c r="Q34" s="818"/>
      <c r="R34" s="819"/>
      <c r="S34" s="818"/>
      <c r="T34" s="819"/>
      <c r="U34" s="783"/>
      <c r="V34" s="784"/>
      <c r="W34" s="783"/>
      <c r="X34" s="784"/>
      <c r="Y34" s="783"/>
      <c r="Z34" s="784"/>
      <c r="AA34" s="793"/>
      <c r="AB34" s="793"/>
      <c r="AC34" s="793"/>
      <c r="AD34" s="793"/>
      <c r="AE34" s="793"/>
      <c r="AF34" s="793"/>
    </row>
    <row r="35" spans="1:32" ht="12.75" customHeight="1" x14ac:dyDescent="0.2">
      <c r="A35" s="404"/>
      <c r="B35" s="822" t="s">
        <v>614</v>
      </c>
      <c r="C35" s="823"/>
      <c r="D35" s="791" t="s">
        <v>2031</v>
      </c>
      <c r="E35" s="828" t="s">
        <v>186</v>
      </c>
      <c r="F35" s="831"/>
      <c r="G35" s="834"/>
      <c r="H35" s="828" t="s">
        <v>185</v>
      </c>
      <c r="I35" s="434" t="s">
        <v>184</v>
      </c>
      <c r="J35" s="438">
        <v>500000</v>
      </c>
      <c r="K35" s="434" t="s">
        <v>183</v>
      </c>
      <c r="L35" s="437">
        <v>44064</v>
      </c>
      <c r="M35" s="434" t="s">
        <v>182</v>
      </c>
      <c r="N35" s="436">
        <f>J35</f>
        <v>500000</v>
      </c>
      <c r="O35" s="434" t="s">
        <v>181</v>
      </c>
      <c r="P35" s="435"/>
      <c r="Q35" s="434" t="s">
        <v>181</v>
      </c>
      <c r="R35" s="435"/>
      <c r="S35" s="434" t="s">
        <v>181</v>
      </c>
      <c r="T35" s="435"/>
      <c r="U35" s="466" t="s">
        <v>181</v>
      </c>
      <c r="V35" s="467">
        <v>1</v>
      </c>
      <c r="W35" s="466" t="s">
        <v>181</v>
      </c>
      <c r="X35" s="467">
        <v>1</v>
      </c>
      <c r="Y35" s="466" t="s">
        <v>180</v>
      </c>
      <c r="Z35" s="465"/>
      <c r="AA35" s="791" t="s">
        <v>613</v>
      </c>
      <c r="AB35" s="791" t="s">
        <v>613</v>
      </c>
      <c r="AC35" s="791" t="s">
        <v>613</v>
      </c>
      <c r="AD35" s="791" t="s">
        <v>227</v>
      </c>
      <c r="AE35" s="791" t="s">
        <v>227</v>
      </c>
      <c r="AF35" s="791" t="s">
        <v>2143</v>
      </c>
    </row>
    <row r="36" spans="1:32" ht="15" customHeight="1" x14ac:dyDescent="0.2">
      <c r="A36" s="404"/>
      <c r="B36" s="824"/>
      <c r="C36" s="825"/>
      <c r="D36" s="792"/>
      <c r="E36" s="829"/>
      <c r="F36" s="832"/>
      <c r="G36" s="835"/>
      <c r="H36" s="829"/>
      <c r="I36" s="416" t="s">
        <v>179</v>
      </c>
      <c r="J36" s="432" t="s">
        <v>484</v>
      </c>
      <c r="K36" s="416" t="s">
        <v>177</v>
      </c>
      <c r="L36" s="415"/>
      <c r="M36" s="416" t="s">
        <v>176</v>
      </c>
      <c r="N36" s="428">
        <f>N35</f>
        <v>500000</v>
      </c>
      <c r="O36" s="416" t="s">
        <v>175</v>
      </c>
      <c r="P36" s="426"/>
      <c r="Q36" s="416" t="s">
        <v>175</v>
      </c>
      <c r="R36" s="426"/>
      <c r="S36" s="416" t="s">
        <v>175</v>
      </c>
      <c r="T36" s="426"/>
      <c r="U36" s="463" t="s">
        <v>175</v>
      </c>
      <c r="V36" s="462"/>
      <c r="W36" s="463" t="s">
        <v>175</v>
      </c>
      <c r="X36" s="462"/>
      <c r="Y36" s="463" t="s">
        <v>174</v>
      </c>
      <c r="Z36" s="464"/>
      <c r="AA36" s="792"/>
      <c r="AB36" s="792"/>
      <c r="AC36" s="792"/>
      <c r="AD36" s="792"/>
      <c r="AE36" s="792"/>
      <c r="AF36" s="792"/>
    </row>
    <row r="37" spans="1:32" ht="39" customHeight="1" x14ac:dyDescent="0.2">
      <c r="A37" s="404"/>
      <c r="B37" s="824"/>
      <c r="C37" s="825"/>
      <c r="D37" s="792"/>
      <c r="E37" s="829"/>
      <c r="F37" s="832"/>
      <c r="G37" s="835"/>
      <c r="H37" s="829"/>
      <c r="I37" s="416" t="s">
        <v>173</v>
      </c>
      <c r="J37" s="429" t="s">
        <v>498</v>
      </c>
      <c r="K37" s="416" t="s">
        <v>171</v>
      </c>
      <c r="L37" s="427"/>
      <c r="M37" s="416" t="s">
        <v>170</v>
      </c>
      <c r="N37" s="428"/>
      <c r="O37" s="416" t="s">
        <v>169</v>
      </c>
      <c r="P37" s="426"/>
      <c r="Q37" s="416" t="s">
        <v>169</v>
      </c>
      <c r="R37" s="426"/>
      <c r="S37" s="416" t="s">
        <v>169</v>
      </c>
      <c r="T37" s="426"/>
      <c r="U37" s="463" t="s">
        <v>169</v>
      </c>
      <c r="V37" s="462">
        <v>1</v>
      </c>
      <c r="W37" s="463" t="s">
        <v>169</v>
      </c>
      <c r="X37" s="462">
        <v>1</v>
      </c>
      <c r="Y37" s="781"/>
      <c r="Z37" s="782"/>
      <c r="AA37" s="792"/>
      <c r="AB37" s="792"/>
      <c r="AC37" s="792"/>
      <c r="AD37" s="792"/>
      <c r="AE37" s="792"/>
      <c r="AF37" s="792"/>
    </row>
    <row r="38" spans="1:32" ht="15" customHeight="1" x14ac:dyDescent="0.2">
      <c r="A38" s="404"/>
      <c r="B38" s="824"/>
      <c r="C38" s="825"/>
      <c r="D38" s="792"/>
      <c r="E38" s="829"/>
      <c r="F38" s="832"/>
      <c r="G38" s="835"/>
      <c r="H38" s="829"/>
      <c r="I38" s="416" t="s">
        <v>168</v>
      </c>
      <c r="J38" s="427"/>
      <c r="K38" s="416" t="s">
        <v>167</v>
      </c>
      <c r="L38" s="427"/>
      <c r="M38" s="816"/>
      <c r="N38" s="817"/>
      <c r="O38" s="416" t="s">
        <v>166</v>
      </c>
      <c r="P38" s="426">
        <f>IF(P36="",P37-P35,P37-P36)</f>
        <v>0</v>
      </c>
      <c r="Q38" s="416" t="s">
        <v>166</v>
      </c>
      <c r="R38" s="426">
        <f>IF(R36="",R37-R35,R37-R36)</f>
        <v>0</v>
      </c>
      <c r="S38" s="416" t="s">
        <v>166</v>
      </c>
      <c r="T38" s="426">
        <f>IF(T36="",T37-T35,T37-T36)</f>
        <v>0</v>
      </c>
      <c r="U38" s="463" t="s">
        <v>166</v>
      </c>
      <c r="V38" s="462">
        <f>IF(V36="",V37-V35,V37-V36)</f>
        <v>0</v>
      </c>
      <c r="W38" s="463" t="s">
        <v>166</v>
      </c>
      <c r="X38" s="462">
        <f>IF(X36="",X37-X35,X37-X36)</f>
        <v>0</v>
      </c>
      <c r="Y38" s="781"/>
      <c r="Z38" s="782"/>
      <c r="AA38" s="792"/>
      <c r="AB38" s="792"/>
      <c r="AC38" s="792"/>
      <c r="AD38" s="792"/>
      <c r="AE38" s="792"/>
      <c r="AF38" s="792"/>
    </row>
    <row r="39" spans="1:32" ht="15" customHeight="1" x14ac:dyDescent="0.2">
      <c r="A39" s="404"/>
      <c r="B39" s="824"/>
      <c r="C39" s="825"/>
      <c r="D39" s="792"/>
      <c r="E39" s="829"/>
      <c r="F39" s="832"/>
      <c r="G39" s="835"/>
      <c r="H39" s="829"/>
      <c r="I39" s="416" t="s">
        <v>165</v>
      </c>
      <c r="J39" s="415"/>
      <c r="K39" s="416" t="s">
        <v>164</v>
      </c>
      <c r="L39" s="415">
        <v>44177</v>
      </c>
      <c r="M39" s="816"/>
      <c r="N39" s="817"/>
      <c r="O39" s="816"/>
      <c r="P39" s="817"/>
      <c r="Q39" s="816"/>
      <c r="R39" s="817"/>
      <c r="S39" s="816"/>
      <c r="T39" s="817"/>
      <c r="U39" s="781"/>
      <c r="V39" s="782"/>
      <c r="W39" s="781"/>
      <c r="X39" s="782"/>
      <c r="Y39" s="781"/>
      <c r="Z39" s="782"/>
      <c r="AA39" s="792"/>
      <c r="AB39" s="792"/>
      <c r="AC39" s="792"/>
      <c r="AD39" s="792"/>
      <c r="AE39" s="792"/>
      <c r="AF39" s="792"/>
    </row>
    <row r="40" spans="1:32" ht="15" customHeight="1" x14ac:dyDescent="0.2">
      <c r="A40" s="404"/>
      <c r="B40" s="826"/>
      <c r="C40" s="827"/>
      <c r="D40" s="793"/>
      <c r="E40" s="830"/>
      <c r="F40" s="833"/>
      <c r="G40" s="836"/>
      <c r="H40" s="830"/>
      <c r="I40" s="406" t="s">
        <v>158</v>
      </c>
      <c r="J40" s="451">
        <v>44048</v>
      </c>
      <c r="K40" s="820"/>
      <c r="L40" s="821"/>
      <c r="M40" s="818"/>
      <c r="N40" s="819"/>
      <c r="O40" s="818"/>
      <c r="P40" s="819"/>
      <c r="Q40" s="818"/>
      <c r="R40" s="819"/>
      <c r="S40" s="818"/>
      <c r="T40" s="819"/>
      <c r="U40" s="783"/>
      <c r="V40" s="784"/>
      <c r="W40" s="783"/>
      <c r="X40" s="784"/>
      <c r="Y40" s="783"/>
      <c r="Z40" s="784"/>
      <c r="AA40" s="793"/>
      <c r="AB40" s="793"/>
      <c r="AC40" s="793"/>
      <c r="AD40" s="793"/>
      <c r="AE40" s="793"/>
      <c r="AF40" s="793"/>
    </row>
    <row r="41" spans="1:32" ht="12.75" customHeight="1" x14ac:dyDescent="0.2">
      <c r="A41" s="404"/>
      <c r="B41" s="822" t="s">
        <v>602</v>
      </c>
      <c r="C41" s="823"/>
      <c r="D41" s="791" t="s">
        <v>601</v>
      </c>
      <c r="E41" s="828" t="s">
        <v>228</v>
      </c>
      <c r="F41" s="831"/>
      <c r="G41" s="834" t="s">
        <v>231</v>
      </c>
      <c r="H41" s="828" t="s">
        <v>185</v>
      </c>
      <c r="I41" s="434" t="s">
        <v>184</v>
      </c>
      <c r="J41" s="438">
        <v>5500000</v>
      </c>
      <c r="K41" s="434" t="s">
        <v>183</v>
      </c>
      <c r="L41" s="437">
        <f>J46+J44</f>
        <v>44027</v>
      </c>
      <c r="M41" s="434" t="s">
        <v>182</v>
      </c>
      <c r="N41" s="436">
        <f>J41</f>
        <v>5500000</v>
      </c>
      <c r="O41" s="434" t="s">
        <v>181</v>
      </c>
      <c r="P41" s="435">
        <v>0.95199999999999996</v>
      </c>
      <c r="Q41" s="460" t="s">
        <v>181</v>
      </c>
      <c r="R41" s="459">
        <v>1</v>
      </c>
      <c r="S41" s="460" t="s">
        <v>181</v>
      </c>
      <c r="T41" s="459">
        <v>1</v>
      </c>
      <c r="U41" s="434" t="s">
        <v>181</v>
      </c>
      <c r="V41" s="435">
        <v>1</v>
      </c>
      <c r="W41" s="434" t="s">
        <v>181</v>
      </c>
      <c r="X41" s="435">
        <v>1</v>
      </c>
      <c r="Y41" s="434" t="s">
        <v>180</v>
      </c>
      <c r="Z41" s="433">
        <v>10</v>
      </c>
      <c r="AA41" s="791" t="s">
        <v>10</v>
      </c>
      <c r="AB41" s="791" t="s">
        <v>10</v>
      </c>
      <c r="AC41" s="791" t="s">
        <v>10</v>
      </c>
      <c r="AD41" s="791" t="s">
        <v>1954</v>
      </c>
      <c r="AE41" s="791" t="s">
        <v>1954</v>
      </c>
      <c r="AF41" s="791" t="s">
        <v>2143</v>
      </c>
    </row>
    <row r="42" spans="1:32" ht="15" customHeight="1" x14ac:dyDescent="0.2">
      <c r="A42" s="404"/>
      <c r="B42" s="824"/>
      <c r="C42" s="825"/>
      <c r="D42" s="792"/>
      <c r="E42" s="829"/>
      <c r="F42" s="832"/>
      <c r="G42" s="835"/>
      <c r="H42" s="829"/>
      <c r="I42" s="416" t="s">
        <v>179</v>
      </c>
      <c r="J42" s="432" t="s">
        <v>198</v>
      </c>
      <c r="K42" s="416" t="s">
        <v>177</v>
      </c>
      <c r="L42" s="415">
        <f>L41+L43+L44</f>
        <v>44084</v>
      </c>
      <c r="M42" s="416" t="s">
        <v>176</v>
      </c>
      <c r="N42" s="428">
        <f>N41</f>
        <v>5500000</v>
      </c>
      <c r="O42" s="416" t="s">
        <v>175</v>
      </c>
      <c r="P42" s="426">
        <v>0.40500000000000003</v>
      </c>
      <c r="Q42" s="458" t="s">
        <v>175</v>
      </c>
      <c r="R42" s="457">
        <v>0.9909</v>
      </c>
      <c r="S42" s="458" t="s">
        <v>175</v>
      </c>
      <c r="T42" s="457">
        <v>1</v>
      </c>
      <c r="U42" s="416" t="s">
        <v>175</v>
      </c>
      <c r="V42" s="426">
        <v>1</v>
      </c>
      <c r="W42" s="416" t="s">
        <v>175</v>
      </c>
      <c r="X42" s="426">
        <v>1</v>
      </c>
      <c r="Y42" s="416" t="s">
        <v>174</v>
      </c>
      <c r="Z42" s="430">
        <f>+Z41*26</f>
        <v>260</v>
      </c>
      <c r="AA42" s="792"/>
      <c r="AB42" s="792"/>
      <c r="AC42" s="792"/>
      <c r="AD42" s="792"/>
      <c r="AE42" s="792"/>
      <c r="AF42" s="792"/>
    </row>
    <row r="43" spans="1:32" ht="25.5" customHeight="1" x14ac:dyDescent="0.2">
      <c r="A43" s="404"/>
      <c r="B43" s="824"/>
      <c r="C43" s="825"/>
      <c r="D43" s="792"/>
      <c r="E43" s="829"/>
      <c r="F43" s="832"/>
      <c r="G43" s="835"/>
      <c r="H43" s="829"/>
      <c r="I43" s="416" t="s">
        <v>173</v>
      </c>
      <c r="J43" s="429" t="s">
        <v>534</v>
      </c>
      <c r="K43" s="416" t="s">
        <v>171</v>
      </c>
      <c r="L43" s="427">
        <v>57</v>
      </c>
      <c r="M43" s="416" t="s">
        <v>170</v>
      </c>
      <c r="N43" s="428">
        <f>N42*0.3</f>
        <v>1650000</v>
      </c>
      <c r="O43" s="416" t="s">
        <v>169</v>
      </c>
      <c r="P43" s="426">
        <v>0.6825</v>
      </c>
      <c r="Q43" s="458" t="s">
        <v>169</v>
      </c>
      <c r="R43" s="457">
        <v>0.90620000000000001</v>
      </c>
      <c r="S43" s="458" t="s">
        <v>169</v>
      </c>
      <c r="T43" s="457">
        <v>0.94989999999999997</v>
      </c>
      <c r="U43" s="416" t="s">
        <v>169</v>
      </c>
      <c r="V43" s="426">
        <v>1</v>
      </c>
      <c r="W43" s="416" t="s">
        <v>169</v>
      </c>
      <c r="X43" s="426">
        <v>1</v>
      </c>
      <c r="Y43" s="816"/>
      <c r="Z43" s="817"/>
      <c r="AA43" s="792"/>
      <c r="AB43" s="792"/>
      <c r="AC43" s="792"/>
      <c r="AD43" s="792"/>
      <c r="AE43" s="792"/>
      <c r="AF43" s="792"/>
    </row>
    <row r="44" spans="1:32" ht="15" customHeight="1" x14ac:dyDescent="0.2">
      <c r="A44" s="404"/>
      <c r="B44" s="824"/>
      <c r="C44" s="825"/>
      <c r="D44" s="792"/>
      <c r="E44" s="829"/>
      <c r="F44" s="832"/>
      <c r="G44" s="835"/>
      <c r="H44" s="829"/>
      <c r="I44" s="416" t="s">
        <v>168</v>
      </c>
      <c r="J44" s="427">
        <v>120</v>
      </c>
      <c r="K44" s="416" t="s">
        <v>167</v>
      </c>
      <c r="L44" s="427"/>
      <c r="M44" s="816"/>
      <c r="N44" s="817"/>
      <c r="O44" s="416" t="s">
        <v>166</v>
      </c>
      <c r="P44" s="426">
        <f>IF(P42="",P43-P41,P43-P42)</f>
        <v>0.27749999999999997</v>
      </c>
      <c r="Q44" s="458" t="s">
        <v>166</v>
      </c>
      <c r="R44" s="457">
        <f>IF(R42="",R43-R41,R43-R42)</f>
        <v>-8.4699999999999998E-2</v>
      </c>
      <c r="S44" s="458" t="s">
        <v>166</v>
      </c>
      <c r="T44" s="457">
        <f>IF(T42="",T43-T41,T43-T42)</f>
        <v>-5.0100000000000033E-2</v>
      </c>
      <c r="U44" s="416" t="s">
        <v>166</v>
      </c>
      <c r="V44" s="426">
        <f>IF(V42="",V43-V41,V43-V42)</f>
        <v>0</v>
      </c>
      <c r="W44" s="416" t="s">
        <v>166</v>
      </c>
      <c r="X44" s="426">
        <f>IF(X42="",X43-X41,X43-X42)</f>
        <v>0</v>
      </c>
      <c r="Y44" s="816"/>
      <c r="Z44" s="817"/>
      <c r="AA44" s="792"/>
      <c r="AB44" s="792"/>
      <c r="AC44" s="792"/>
      <c r="AD44" s="792"/>
      <c r="AE44" s="792"/>
      <c r="AF44" s="792"/>
    </row>
    <row r="45" spans="1:32" ht="15" customHeight="1" x14ac:dyDescent="0.2">
      <c r="A45" s="404"/>
      <c r="B45" s="824"/>
      <c r="C45" s="825"/>
      <c r="D45" s="792"/>
      <c r="E45" s="829"/>
      <c r="F45" s="832"/>
      <c r="G45" s="835"/>
      <c r="H45" s="829"/>
      <c r="I45" s="416" t="s">
        <v>165</v>
      </c>
      <c r="J45" s="415"/>
      <c r="K45" s="416" t="s">
        <v>164</v>
      </c>
      <c r="L45" s="415">
        <v>44116</v>
      </c>
      <c r="M45" s="816"/>
      <c r="N45" s="817"/>
      <c r="O45" s="816"/>
      <c r="P45" s="817"/>
      <c r="Q45" s="853"/>
      <c r="R45" s="854"/>
      <c r="S45" s="853"/>
      <c r="T45" s="854"/>
      <c r="U45" s="816"/>
      <c r="V45" s="817"/>
      <c r="W45" s="816"/>
      <c r="X45" s="817"/>
      <c r="Y45" s="816"/>
      <c r="Z45" s="817"/>
      <c r="AA45" s="792"/>
      <c r="AB45" s="792"/>
      <c r="AC45" s="792"/>
      <c r="AD45" s="792"/>
      <c r="AE45" s="792"/>
      <c r="AF45" s="792"/>
    </row>
    <row r="46" spans="1:32" ht="15" customHeight="1" x14ac:dyDescent="0.2">
      <c r="A46" s="404"/>
      <c r="B46" s="826"/>
      <c r="C46" s="827"/>
      <c r="D46" s="793"/>
      <c r="E46" s="830"/>
      <c r="F46" s="833"/>
      <c r="G46" s="836"/>
      <c r="H46" s="830"/>
      <c r="I46" s="406" t="s">
        <v>158</v>
      </c>
      <c r="J46" s="451">
        <v>43907</v>
      </c>
      <c r="K46" s="820"/>
      <c r="L46" s="821"/>
      <c r="M46" s="818"/>
      <c r="N46" s="819"/>
      <c r="O46" s="818"/>
      <c r="P46" s="819"/>
      <c r="Q46" s="855"/>
      <c r="R46" s="856"/>
      <c r="S46" s="855"/>
      <c r="T46" s="856"/>
      <c r="U46" s="818"/>
      <c r="V46" s="819"/>
      <c r="W46" s="818"/>
      <c r="X46" s="819"/>
      <c r="Y46" s="818"/>
      <c r="Z46" s="819"/>
      <c r="AA46" s="793"/>
      <c r="AB46" s="793"/>
      <c r="AC46" s="793"/>
      <c r="AD46" s="793"/>
      <c r="AE46" s="793"/>
      <c r="AF46" s="793"/>
    </row>
    <row r="47" spans="1:32" ht="12.75" customHeight="1" x14ac:dyDescent="0.2">
      <c r="A47" s="404"/>
      <c r="B47" s="822" t="s">
        <v>100</v>
      </c>
      <c r="C47" s="823"/>
      <c r="D47" s="791" t="s">
        <v>577</v>
      </c>
      <c r="E47" s="879" t="s">
        <v>589</v>
      </c>
      <c r="F47" s="831"/>
      <c r="G47" s="834" t="s">
        <v>218</v>
      </c>
      <c r="H47" s="828" t="s">
        <v>193</v>
      </c>
      <c r="I47" s="434" t="s">
        <v>184</v>
      </c>
      <c r="J47" s="438">
        <v>1500000</v>
      </c>
      <c r="K47" s="434" t="s">
        <v>183</v>
      </c>
      <c r="L47" s="437">
        <f>J52+J50</f>
        <v>44074</v>
      </c>
      <c r="M47" s="434" t="s">
        <v>182</v>
      </c>
      <c r="N47" s="436">
        <f>J47</f>
        <v>1500000</v>
      </c>
      <c r="O47" s="466" t="s">
        <v>181</v>
      </c>
      <c r="P47" s="467"/>
      <c r="Q47" s="466" t="s">
        <v>181</v>
      </c>
      <c r="R47" s="467"/>
      <c r="S47" s="475" t="s">
        <v>181</v>
      </c>
      <c r="T47" s="474">
        <v>1</v>
      </c>
      <c r="U47" s="434" t="s">
        <v>181</v>
      </c>
      <c r="V47" s="435">
        <v>1</v>
      </c>
      <c r="W47" s="434" t="s">
        <v>181</v>
      </c>
      <c r="X47" s="435">
        <v>1</v>
      </c>
      <c r="Y47" s="434" t="s">
        <v>180</v>
      </c>
      <c r="Z47" s="433">
        <v>1</v>
      </c>
      <c r="AA47" s="791" t="s">
        <v>227</v>
      </c>
      <c r="AB47" s="791" t="s">
        <v>227</v>
      </c>
      <c r="AC47" s="791" t="s">
        <v>227</v>
      </c>
      <c r="AD47" s="791" t="s">
        <v>227</v>
      </c>
      <c r="AE47" s="791" t="s">
        <v>227</v>
      </c>
      <c r="AF47" s="791" t="s">
        <v>2143</v>
      </c>
    </row>
    <row r="48" spans="1:32" ht="15" customHeight="1" x14ac:dyDescent="0.2">
      <c r="A48" s="404"/>
      <c r="B48" s="824"/>
      <c r="C48" s="825"/>
      <c r="D48" s="792"/>
      <c r="E48" s="880"/>
      <c r="F48" s="832"/>
      <c r="G48" s="835"/>
      <c r="H48" s="829"/>
      <c r="I48" s="416" t="s">
        <v>179</v>
      </c>
      <c r="J48" s="432" t="s">
        <v>264</v>
      </c>
      <c r="K48" s="416" t="s">
        <v>177</v>
      </c>
      <c r="L48" s="415">
        <f>L47+L49+L50</f>
        <v>44196</v>
      </c>
      <c r="M48" s="416" t="s">
        <v>176</v>
      </c>
      <c r="N48" s="428">
        <f>N47</f>
        <v>1500000</v>
      </c>
      <c r="O48" s="463" t="s">
        <v>175</v>
      </c>
      <c r="P48" s="462"/>
      <c r="Q48" s="463" t="s">
        <v>175</v>
      </c>
      <c r="R48" s="462"/>
      <c r="S48" s="471" t="s">
        <v>175</v>
      </c>
      <c r="T48" s="470">
        <v>0.32319999999999999</v>
      </c>
      <c r="U48" s="416" t="s">
        <v>175</v>
      </c>
      <c r="V48" s="426"/>
      <c r="W48" s="416" t="s">
        <v>175</v>
      </c>
      <c r="X48" s="426"/>
      <c r="Y48" s="416" t="s">
        <v>174</v>
      </c>
      <c r="Z48" s="430">
        <v>4</v>
      </c>
      <c r="AA48" s="792"/>
      <c r="AB48" s="792"/>
      <c r="AC48" s="792"/>
      <c r="AD48" s="792"/>
      <c r="AE48" s="792"/>
      <c r="AF48" s="792"/>
    </row>
    <row r="49" spans="1:32" ht="39" customHeight="1" x14ac:dyDescent="0.2">
      <c r="A49" s="404"/>
      <c r="B49" s="824"/>
      <c r="C49" s="825"/>
      <c r="D49" s="792"/>
      <c r="E49" s="880"/>
      <c r="F49" s="832"/>
      <c r="G49" s="835"/>
      <c r="H49" s="829"/>
      <c r="I49" s="416" t="s">
        <v>173</v>
      </c>
      <c r="J49" s="429" t="s">
        <v>192</v>
      </c>
      <c r="K49" s="416" t="s">
        <v>171</v>
      </c>
      <c r="L49" s="427"/>
      <c r="M49" s="416" t="s">
        <v>170</v>
      </c>
      <c r="N49" s="428"/>
      <c r="O49" s="463" t="s">
        <v>169</v>
      </c>
      <c r="P49" s="462"/>
      <c r="Q49" s="463" t="s">
        <v>169</v>
      </c>
      <c r="R49" s="462"/>
      <c r="S49" s="471" t="s">
        <v>169</v>
      </c>
      <c r="T49" s="470">
        <v>0.35599999999999998</v>
      </c>
      <c r="U49" s="416" t="s">
        <v>169</v>
      </c>
      <c r="V49" s="426">
        <v>1</v>
      </c>
      <c r="W49" s="416" t="s">
        <v>169</v>
      </c>
      <c r="X49" s="426">
        <v>1</v>
      </c>
      <c r="Y49" s="816"/>
      <c r="Z49" s="817"/>
      <c r="AA49" s="792"/>
      <c r="AB49" s="792"/>
      <c r="AC49" s="792"/>
      <c r="AD49" s="792"/>
      <c r="AE49" s="792"/>
      <c r="AF49" s="792"/>
    </row>
    <row r="50" spans="1:32" ht="15" customHeight="1" x14ac:dyDescent="0.2">
      <c r="A50" s="404"/>
      <c r="B50" s="824"/>
      <c r="C50" s="825"/>
      <c r="D50" s="792"/>
      <c r="E50" s="880"/>
      <c r="F50" s="832"/>
      <c r="G50" s="835"/>
      <c r="H50" s="829"/>
      <c r="I50" s="416" t="s">
        <v>168</v>
      </c>
      <c r="J50" s="427">
        <v>61</v>
      </c>
      <c r="K50" s="416" t="s">
        <v>167</v>
      </c>
      <c r="L50" s="427">
        <v>122</v>
      </c>
      <c r="M50" s="816"/>
      <c r="N50" s="817"/>
      <c r="O50" s="463" t="s">
        <v>166</v>
      </c>
      <c r="P50" s="462">
        <f>IF(P48="",P49-P47,P49-P48)</f>
        <v>0</v>
      </c>
      <c r="Q50" s="463" t="s">
        <v>166</v>
      </c>
      <c r="R50" s="462">
        <f>IF(R48="",R49-R47,R49-R48)</f>
        <v>0</v>
      </c>
      <c r="S50" s="471" t="s">
        <v>166</v>
      </c>
      <c r="T50" s="470">
        <f>IF(T48="",T49-T47,T49-T48)</f>
        <v>3.2799999999999996E-2</v>
      </c>
      <c r="U50" s="416" t="s">
        <v>166</v>
      </c>
      <c r="V50" s="426">
        <f>IF(V48="",V49-V47,V49-V48)</f>
        <v>0</v>
      </c>
      <c r="W50" s="416" t="s">
        <v>166</v>
      </c>
      <c r="X50" s="426">
        <f>IF(X48="",X49-X47,X49-X48)</f>
        <v>0</v>
      </c>
      <c r="Y50" s="816"/>
      <c r="Z50" s="817"/>
      <c r="AA50" s="792"/>
      <c r="AB50" s="792"/>
      <c r="AC50" s="792"/>
      <c r="AD50" s="792"/>
      <c r="AE50" s="792"/>
      <c r="AF50" s="792"/>
    </row>
    <row r="51" spans="1:32" ht="15" customHeight="1" x14ac:dyDescent="0.2">
      <c r="A51" s="404"/>
      <c r="B51" s="824"/>
      <c r="C51" s="825"/>
      <c r="D51" s="792"/>
      <c r="E51" s="880"/>
      <c r="F51" s="832"/>
      <c r="G51" s="835"/>
      <c r="H51" s="829"/>
      <c r="I51" s="416" t="s">
        <v>165</v>
      </c>
      <c r="J51" s="415">
        <v>43481</v>
      </c>
      <c r="K51" s="416" t="s">
        <v>164</v>
      </c>
      <c r="L51" s="415">
        <f>L48</f>
        <v>44196</v>
      </c>
      <c r="M51" s="816"/>
      <c r="N51" s="817"/>
      <c r="O51" s="781"/>
      <c r="P51" s="782"/>
      <c r="Q51" s="781"/>
      <c r="R51" s="782"/>
      <c r="S51" s="945"/>
      <c r="T51" s="946"/>
      <c r="U51" s="816"/>
      <c r="V51" s="817"/>
      <c r="W51" s="816"/>
      <c r="X51" s="817"/>
      <c r="Y51" s="816"/>
      <c r="Z51" s="817"/>
      <c r="AA51" s="792"/>
      <c r="AB51" s="792"/>
      <c r="AC51" s="792"/>
      <c r="AD51" s="792"/>
      <c r="AE51" s="792"/>
      <c r="AF51" s="792"/>
    </row>
    <row r="52" spans="1:32" ht="15" customHeight="1" x14ac:dyDescent="0.2">
      <c r="A52" s="404"/>
      <c r="B52" s="826"/>
      <c r="C52" s="827"/>
      <c r="D52" s="793"/>
      <c r="E52" s="881"/>
      <c r="F52" s="833"/>
      <c r="G52" s="836"/>
      <c r="H52" s="830"/>
      <c r="I52" s="406" t="s">
        <v>158</v>
      </c>
      <c r="J52" s="451">
        <v>44013</v>
      </c>
      <c r="K52" s="820"/>
      <c r="L52" s="821"/>
      <c r="M52" s="818"/>
      <c r="N52" s="819"/>
      <c r="O52" s="783"/>
      <c r="P52" s="784"/>
      <c r="Q52" s="783"/>
      <c r="R52" s="784"/>
      <c r="S52" s="947"/>
      <c r="T52" s="948"/>
      <c r="U52" s="818"/>
      <c r="V52" s="819"/>
      <c r="W52" s="818"/>
      <c r="X52" s="819"/>
      <c r="Y52" s="818"/>
      <c r="Z52" s="819"/>
      <c r="AA52" s="793"/>
      <c r="AB52" s="793"/>
      <c r="AC52" s="793"/>
      <c r="AD52" s="793"/>
      <c r="AE52" s="793"/>
      <c r="AF52" s="793"/>
    </row>
    <row r="53" spans="1:32" s="404" customFormat="1" ht="12.75" customHeight="1" x14ac:dyDescent="0.2">
      <c r="A53" s="402"/>
      <c r="B53" s="822" t="s">
        <v>119</v>
      </c>
      <c r="C53" s="823"/>
      <c r="D53" s="791" t="s">
        <v>577</v>
      </c>
      <c r="E53" s="828" t="s">
        <v>579</v>
      </c>
      <c r="F53" s="831"/>
      <c r="G53" s="834"/>
      <c r="H53" s="828" t="s">
        <v>193</v>
      </c>
      <c r="I53" s="434" t="s">
        <v>184</v>
      </c>
      <c r="J53" s="438">
        <v>1600000</v>
      </c>
      <c r="K53" s="434" t="s">
        <v>183</v>
      </c>
      <c r="L53" s="437">
        <f>J58+J56-0.001</f>
        <v>44165.999000000003</v>
      </c>
      <c r="M53" s="434" t="s">
        <v>182</v>
      </c>
      <c r="N53" s="436">
        <f>J53</f>
        <v>1600000</v>
      </c>
      <c r="O53" s="434" t="s">
        <v>181</v>
      </c>
      <c r="P53" s="435"/>
      <c r="Q53" s="434" t="s">
        <v>181</v>
      </c>
      <c r="R53" s="435">
        <v>0.10589999999999999</v>
      </c>
      <c r="S53" s="480" t="s">
        <v>181</v>
      </c>
      <c r="T53" s="479"/>
      <c r="U53" s="434" t="s">
        <v>181</v>
      </c>
      <c r="V53" s="435">
        <v>1</v>
      </c>
      <c r="W53" s="434" t="s">
        <v>181</v>
      </c>
      <c r="X53" s="435">
        <v>1</v>
      </c>
      <c r="Y53" s="434" t="s">
        <v>180</v>
      </c>
      <c r="Z53" s="433">
        <v>7</v>
      </c>
      <c r="AA53" s="791" t="s">
        <v>1034</v>
      </c>
      <c r="AB53" s="791" t="s">
        <v>10</v>
      </c>
      <c r="AC53" s="791" t="s">
        <v>10</v>
      </c>
      <c r="AD53" s="791" t="s">
        <v>1954</v>
      </c>
      <c r="AE53" s="791" t="s">
        <v>1954</v>
      </c>
      <c r="AF53" s="791" t="s">
        <v>2143</v>
      </c>
    </row>
    <row r="54" spans="1:32" s="404" customFormat="1" ht="15" customHeight="1" x14ac:dyDescent="0.2">
      <c r="A54" s="402"/>
      <c r="B54" s="824"/>
      <c r="C54" s="825"/>
      <c r="D54" s="792"/>
      <c r="E54" s="829"/>
      <c r="F54" s="832"/>
      <c r="G54" s="835"/>
      <c r="H54" s="829"/>
      <c r="I54" s="416" t="s">
        <v>179</v>
      </c>
      <c r="J54" s="432" t="s">
        <v>1031</v>
      </c>
      <c r="K54" s="416" t="s">
        <v>177</v>
      </c>
      <c r="L54" s="415"/>
      <c r="M54" s="416" t="s">
        <v>176</v>
      </c>
      <c r="N54" s="428">
        <f>N53</f>
        <v>1600000</v>
      </c>
      <c r="O54" s="416" t="s">
        <v>175</v>
      </c>
      <c r="P54" s="426"/>
      <c r="Q54" s="416" t="s">
        <v>175</v>
      </c>
      <c r="R54" s="426"/>
      <c r="S54" s="478" t="s">
        <v>175</v>
      </c>
      <c r="T54" s="477"/>
      <c r="U54" s="416" t="s">
        <v>175</v>
      </c>
      <c r="V54" s="426"/>
      <c r="W54" s="416" t="s">
        <v>175</v>
      </c>
      <c r="X54" s="426"/>
      <c r="Y54" s="416" t="s">
        <v>174</v>
      </c>
      <c r="Z54" s="430">
        <v>95</v>
      </c>
      <c r="AA54" s="792"/>
      <c r="AB54" s="792"/>
      <c r="AC54" s="792"/>
      <c r="AD54" s="792"/>
      <c r="AE54" s="792"/>
      <c r="AF54" s="792"/>
    </row>
    <row r="55" spans="1:32" s="404" customFormat="1" x14ac:dyDescent="0.2">
      <c r="A55" s="402"/>
      <c r="B55" s="824"/>
      <c r="C55" s="825"/>
      <c r="D55" s="792"/>
      <c r="E55" s="829"/>
      <c r="F55" s="832"/>
      <c r="G55" s="835"/>
      <c r="H55" s="829"/>
      <c r="I55" s="416" t="s">
        <v>173</v>
      </c>
      <c r="J55" s="429" t="s">
        <v>192</v>
      </c>
      <c r="K55" s="416" t="s">
        <v>171</v>
      </c>
      <c r="L55" s="427"/>
      <c r="M55" s="416" t="s">
        <v>170</v>
      </c>
      <c r="N55" s="428"/>
      <c r="O55" s="416" t="s">
        <v>169</v>
      </c>
      <c r="P55" s="426"/>
      <c r="Q55" s="416" t="s">
        <v>169</v>
      </c>
      <c r="R55" s="426">
        <v>9.7299999999999998E-2</v>
      </c>
      <c r="S55" s="478" t="s">
        <v>169</v>
      </c>
      <c r="T55" s="477"/>
      <c r="U55" s="416" t="s">
        <v>169</v>
      </c>
      <c r="V55" s="426">
        <v>1</v>
      </c>
      <c r="W55" s="416" t="s">
        <v>169</v>
      </c>
      <c r="X55" s="426">
        <v>1</v>
      </c>
      <c r="Y55" s="816"/>
      <c r="Z55" s="817"/>
      <c r="AA55" s="792"/>
      <c r="AB55" s="792"/>
      <c r="AC55" s="792"/>
      <c r="AD55" s="792"/>
      <c r="AE55" s="792"/>
      <c r="AF55" s="792"/>
    </row>
    <row r="56" spans="1:32" s="404" customFormat="1" ht="15" customHeight="1" x14ac:dyDescent="0.2">
      <c r="A56" s="402"/>
      <c r="B56" s="824"/>
      <c r="C56" s="825"/>
      <c r="D56" s="792"/>
      <c r="E56" s="829"/>
      <c r="F56" s="832"/>
      <c r="G56" s="835"/>
      <c r="H56" s="829"/>
      <c r="I56" s="416" t="s">
        <v>168</v>
      </c>
      <c r="J56" s="427">
        <v>120</v>
      </c>
      <c r="K56" s="416" t="s">
        <v>167</v>
      </c>
      <c r="L56" s="427"/>
      <c r="M56" s="816"/>
      <c r="N56" s="817"/>
      <c r="O56" s="416" t="s">
        <v>166</v>
      </c>
      <c r="P56" s="426">
        <f>IF(P54="",P55-P53,P55-P54)</f>
        <v>0</v>
      </c>
      <c r="Q56" s="416" t="s">
        <v>166</v>
      </c>
      <c r="R56" s="426">
        <f>IF(R54="",R55-R53,R55-R54)</f>
        <v>-8.5999999999999965E-3</v>
      </c>
      <c r="S56" s="478" t="s">
        <v>166</v>
      </c>
      <c r="T56" s="477">
        <f>IF(T54="",T55-T53,T55-T54)</f>
        <v>0</v>
      </c>
      <c r="U56" s="416" t="s">
        <v>166</v>
      </c>
      <c r="V56" s="426">
        <f>IF(V54="",V55-V53,V55-V54)</f>
        <v>0</v>
      </c>
      <c r="W56" s="416" t="s">
        <v>166</v>
      </c>
      <c r="X56" s="426">
        <f>IF(X54="",X55-X53,X55-X54)</f>
        <v>0</v>
      </c>
      <c r="Y56" s="816"/>
      <c r="Z56" s="817"/>
      <c r="AA56" s="792"/>
      <c r="AB56" s="792"/>
      <c r="AC56" s="792"/>
      <c r="AD56" s="792"/>
      <c r="AE56" s="792"/>
      <c r="AF56" s="792"/>
    </row>
    <row r="57" spans="1:32" s="404" customFormat="1" ht="15" customHeight="1" x14ac:dyDescent="0.2">
      <c r="A57" s="402"/>
      <c r="B57" s="824"/>
      <c r="C57" s="825"/>
      <c r="D57" s="792"/>
      <c r="E57" s="829"/>
      <c r="F57" s="832"/>
      <c r="G57" s="835"/>
      <c r="H57" s="829"/>
      <c r="I57" s="416" t="s">
        <v>165</v>
      </c>
      <c r="J57" s="415"/>
      <c r="K57" s="416" t="s">
        <v>164</v>
      </c>
      <c r="L57" s="415">
        <v>44180</v>
      </c>
      <c r="M57" s="816"/>
      <c r="N57" s="817"/>
      <c r="O57" s="816"/>
      <c r="P57" s="817"/>
      <c r="Q57" s="816"/>
      <c r="R57" s="817"/>
      <c r="S57" s="816"/>
      <c r="T57" s="817"/>
      <c r="U57" s="816"/>
      <c r="V57" s="817"/>
      <c r="W57" s="816"/>
      <c r="X57" s="817"/>
      <c r="Y57" s="816"/>
      <c r="Z57" s="817"/>
      <c r="AA57" s="792"/>
      <c r="AB57" s="792"/>
      <c r="AC57" s="792"/>
      <c r="AD57" s="792"/>
      <c r="AE57" s="792"/>
      <c r="AF57" s="792"/>
    </row>
    <row r="58" spans="1:32" s="404" customFormat="1" ht="12.75" customHeight="1" x14ac:dyDescent="0.2">
      <c r="A58" s="402"/>
      <c r="B58" s="826"/>
      <c r="C58" s="827"/>
      <c r="D58" s="793"/>
      <c r="E58" s="830"/>
      <c r="F58" s="833"/>
      <c r="G58" s="836"/>
      <c r="H58" s="830"/>
      <c r="I58" s="406" t="s">
        <v>158</v>
      </c>
      <c r="J58" s="415">
        <v>44046</v>
      </c>
      <c r="K58" s="820"/>
      <c r="L58" s="821"/>
      <c r="M58" s="818"/>
      <c r="N58" s="819"/>
      <c r="O58" s="818"/>
      <c r="P58" s="819"/>
      <c r="Q58" s="818"/>
      <c r="R58" s="819"/>
      <c r="S58" s="818"/>
      <c r="T58" s="819"/>
      <c r="U58" s="818"/>
      <c r="V58" s="819"/>
      <c r="W58" s="818"/>
      <c r="X58" s="819"/>
      <c r="Y58" s="818"/>
      <c r="Z58" s="819"/>
      <c r="AA58" s="793"/>
      <c r="AB58" s="793"/>
      <c r="AC58" s="793"/>
      <c r="AD58" s="793"/>
      <c r="AE58" s="793"/>
      <c r="AF58" s="793"/>
    </row>
    <row r="59" spans="1:32" s="404" customFormat="1" ht="12.75" customHeight="1" x14ac:dyDescent="0.2">
      <c r="A59" s="402"/>
      <c r="B59" s="822" t="s">
        <v>122</v>
      </c>
      <c r="C59" s="823"/>
      <c r="D59" s="791" t="s">
        <v>577</v>
      </c>
      <c r="E59" s="828" t="s">
        <v>228</v>
      </c>
      <c r="F59" s="831"/>
      <c r="G59" s="834" t="s">
        <v>231</v>
      </c>
      <c r="H59" s="828" t="s">
        <v>193</v>
      </c>
      <c r="I59" s="434" t="s">
        <v>184</v>
      </c>
      <c r="J59" s="438">
        <v>2000000</v>
      </c>
      <c r="K59" s="434" t="s">
        <v>183</v>
      </c>
      <c r="L59" s="437">
        <f>J64+J62-0.01</f>
        <v>43991.99</v>
      </c>
      <c r="M59" s="434" t="s">
        <v>182</v>
      </c>
      <c r="N59" s="436">
        <f>J59</f>
        <v>2000000</v>
      </c>
      <c r="O59" s="434" t="s">
        <v>181</v>
      </c>
      <c r="P59" s="435">
        <v>1</v>
      </c>
      <c r="Q59" s="434" t="s">
        <v>181</v>
      </c>
      <c r="R59" s="435">
        <v>1</v>
      </c>
      <c r="S59" s="499" t="s">
        <v>181</v>
      </c>
      <c r="T59" s="498">
        <v>1</v>
      </c>
      <c r="U59" s="434" t="s">
        <v>181</v>
      </c>
      <c r="V59" s="435">
        <v>1</v>
      </c>
      <c r="W59" s="434" t="s">
        <v>181</v>
      </c>
      <c r="X59" s="435">
        <v>1</v>
      </c>
      <c r="Y59" s="434" t="s">
        <v>180</v>
      </c>
      <c r="Z59" s="433">
        <v>12</v>
      </c>
      <c r="AA59" s="791" t="s">
        <v>1022</v>
      </c>
      <c r="AB59" s="791" t="s">
        <v>1022</v>
      </c>
      <c r="AC59" s="791" t="s">
        <v>1022</v>
      </c>
      <c r="AD59" s="791" t="s">
        <v>227</v>
      </c>
      <c r="AE59" s="791" t="s">
        <v>227</v>
      </c>
      <c r="AF59" s="791" t="s">
        <v>2143</v>
      </c>
    </row>
    <row r="60" spans="1:32" s="404" customFormat="1" ht="15" customHeight="1" x14ac:dyDescent="0.2">
      <c r="A60" s="402"/>
      <c r="B60" s="824"/>
      <c r="C60" s="825"/>
      <c r="D60" s="792"/>
      <c r="E60" s="829"/>
      <c r="F60" s="832"/>
      <c r="G60" s="835"/>
      <c r="H60" s="829"/>
      <c r="I60" s="416" t="s">
        <v>179</v>
      </c>
      <c r="J60" s="432" t="s">
        <v>1021</v>
      </c>
      <c r="K60" s="416" t="s">
        <v>177</v>
      </c>
      <c r="L60" s="415">
        <f>L59+L62+L61</f>
        <v>44119.99</v>
      </c>
      <c r="M60" s="416" t="s">
        <v>176</v>
      </c>
      <c r="N60" s="428">
        <f>N59</f>
        <v>2000000</v>
      </c>
      <c r="O60" s="416" t="s">
        <v>175</v>
      </c>
      <c r="P60" s="426">
        <v>0.55859999999999999</v>
      </c>
      <c r="Q60" s="416" t="s">
        <v>175</v>
      </c>
      <c r="R60" s="426">
        <v>0.78129999999999999</v>
      </c>
      <c r="S60" s="497" t="s">
        <v>175</v>
      </c>
      <c r="T60" s="496">
        <v>0.92</v>
      </c>
      <c r="U60" s="416" t="s">
        <v>175</v>
      </c>
      <c r="V60" s="426"/>
      <c r="W60" s="416" t="s">
        <v>175</v>
      </c>
      <c r="X60" s="426"/>
      <c r="Y60" s="416" t="s">
        <v>174</v>
      </c>
      <c r="Z60" s="430">
        <f>Z59*15</f>
        <v>180</v>
      </c>
      <c r="AA60" s="792"/>
      <c r="AB60" s="792"/>
      <c r="AC60" s="792"/>
      <c r="AD60" s="792"/>
      <c r="AE60" s="792"/>
      <c r="AF60" s="792"/>
    </row>
    <row r="61" spans="1:32" s="404" customFormat="1" x14ac:dyDescent="0.2">
      <c r="A61" s="402"/>
      <c r="B61" s="824"/>
      <c r="C61" s="825"/>
      <c r="D61" s="792"/>
      <c r="E61" s="829"/>
      <c r="F61" s="832"/>
      <c r="G61" s="835"/>
      <c r="H61" s="829"/>
      <c r="I61" s="416" t="s">
        <v>173</v>
      </c>
      <c r="J61" s="429" t="s">
        <v>192</v>
      </c>
      <c r="K61" s="416" t="s">
        <v>171</v>
      </c>
      <c r="L61" s="427">
        <v>28</v>
      </c>
      <c r="M61" s="416" t="s">
        <v>170</v>
      </c>
      <c r="N61" s="428">
        <f>N60*P61</f>
        <v>1117200</v>
      </c>
      <c r="O61" s="416" t="s">
        <v>169</v>
      </c>
      <c r="P61" s="481">
        <v>0.55859999999999999</v>
      </c>
      <c r="Q61" s="416" t="s">
        <v>169</v>
      </c>
      <c r="R61" s="481">
        <v>0.78129999999999999</v>
      </c>
      <c r="S61" s="497" t="s">
        <v>169</v>
      </c>
      <c r="T61" s="514">
        <v>0.98960000000000004</v>
      </c>
      <c r="U61" s="416" t="s">
        <v>169</v>
      </c>
      <c r="V61" s="481">
        <v>1</v>
      </c>
      <c r="W61" s="416" t="s">
        <v>169</v>
      </c>
      <c r="X61" s="481">
        <v>1</v>
      </c>
      <c r="Y61" s="816"/>
      <c r="Z61" s="817"/>
      <c r="AA61" s="792"/>
      <c r="AB61" s="792"/>
      <c r="AC61" s="792"/>
      <c r="AD61" s="792"/>
      <c r="AE61" s="792"/>
      <c r="AF61" s="792"/>
    </row>
    <row r="62" spans="1:32" s="404" customFormat="1" ht="15" customHeight="1" x14ac:dyDescent="0.2">
      <c r="A62" s="402"/>
      <c r="B62" s="824"/>
      <c r="C62" s="825"/>
      <c r="D62" s="792"/>
      <c r="E62" s="829"/>
      <c r="F62" s="832"/>
      <c r="G62" s="835"/>
      <c r="H62" s="829"/>
      <c r="I62" s="416" t="s">
        <v>168</v>
      </c>
      <c r="J62" s="427">
        <v>100</v>
      </c>
      <c r="K62" s="416" t="s">
        <v>167</v>
      </c>
      <c r="L62" s="427">
        <v>100</v>
      </c>
      <c r="M62" s="816"/>
      <c r="N62" s="817"/>
      <c r="O62" s="416" t="s">
        <v>166</v>
      </c>
      <c r="P62" s="426">
        <f>IF(P60="",P61-P59,P61-P60)</f>
        <v>0</v>
      </c>
      <c r="Q62" s="416" t="s">
        <v>166</v>
      </c>
      <c r="R62" s="426">
        <f>IF(R60="",R61-R59,R61-R60)</f>
        <v>0</v>
      </c>
      <c r="S62" s="497" t="s">
        <v>166</v>
      </c>
      <c r="T62" s="496">
        <f>IF(T60="",T61-T59,T61-T60)</f>
        <v>6.9599999999999995E-2</v>
      </c>
      <c r="U62" s="416" t="s">
        <v>166</v>
      </c>
      <c r="V62" s="426">
        <f>IF(V60="",V61-V59,V61-V60)</f>
        <v>0</v>
      </c>
      <c r="W62" s="416" t="s">
        <v>166</v>
      </c>
      <c r="X62" s="426">
        <f>IF(X60="",X61-X59,X61-X60)</f>
        <v>0</v>
      </c>
      <c r="Y62" s="816"/>
      <c r="Z62" s="817"/>
      <c r="AA62" s="792"/>
      <c r="AB62" s="792"/>
      <c r="AC62" s="792"/>
      <c r="AD62" s="792"/>
      <c r="AE62" s="792"/>
      <c r="AF62" s="792"/>
    </row>
    <row r="63" spans="1:32" ht="15" customHeight="1" x14ac:dyDescent="0.2">
      <c r="B63" s="824"/>
      <c r="C63" s="825"/>
      <c r="D63" s="792"/>
      <c r="E63" s="829"/>
      <c r="F63" s="832"/>
      <c r="G63" s="835"/>
      <c r="H63" s="829"/>
      <c r="I63" s="416" t="s">
        <v>165</v>
      </c>
      <c r="J63" s="415">
        <v>43635</v>
      </c>
      <c r="K63" s="416" t="s">
        <v>164</v>
      </c>
      <c r="L63" s="415">
        <v>44119</v>
      </c>
      <c r="M63" s="816"/>
      <c r="N63" s="817"/>
      <c r="O63" s="816"/>
      <c r="P63" s="817"/>
      <c r="Q63" s="816"/>
      <c r="R63" s="817"/>
      <c r="S63" s="869"/>
      <c r="T63" s="870"/>
      <c r="U63" s="816"/>
      <c r="V63" s="817"/>
      <c r="W63" s="816"/>
      <c r="X63" s="817"/>
      <c r="Y63" s="816"/>
      <c r="Z63" s="817"/>
      <c r="AA63" s="792"/>
      <c r="AB63" s="792"/>
      <c r="AC63" s="792"/>
      <c r="AD63" s="792"/>
      <c r="AE63" s="792"/>
      <c r="AF63" s="792"/>
    </row>
    <row r="64" spans="1:32" ht="15" customHeight="1" x14ac:dyDescent="0.2">
      <c r="B64" s="826"/>
      <c r="C64" s="827"/>
      <c r="D64" s="793"/>
      <c r="E64" s="830"/>
      <c r="F64" s="833"/>
      <c r="G64" s="836"/>
      <c r="H64" s="830"/>
      <c r="I64" s="406" t="s">
        <v>158</v>
      </c>
      <c r="J64" s="451">
        <v>43892</v>
      </c>
      <c r="K64" s="820"/>
      <c r="L64" s="821"/>
      <c r="M64" s="818"/>
      <c r="N64" s="819"/>
      <c r="O64" s="818"/>
      <c r="P64" s="819"/>
      <c r="Q64" s="818"/>
      <c r="R64" s="819"/>
      <c r="S64" s="871"/>
      <c r="T64" s="872"/>
      <c r="U64" s="818"/>
      <c r="V64" s="819"/>
      <c r="W64" s="818"/>
      <c r="X64" s="819"/>
      <c r="Y64" s="818"/>
      <c r="Z64" s="819"/>
      <c r="AA64" s="793"/>
      <c r="AB64" s="793"/>
      <c r="AC64" s="793"/>
      <c r="AD64" s="793"/>
      <c r="AE64" s="793"/>
      <c r="AF64" s="793"/>
    </row>
    <row r="65" spans="1:32" s="404" customFormat="1" ht="12.75" customHeight="1" x14ac:dyDescent="0.2">
      <c r="A65" s="402"/>
      <c r="B65" s="822" t="s">
        <v>142</v>
      </c>
      <c r="C65" s="823"/>
      <c r="D65" s="791" t="s">
        <v>1004</v>
      </c>
      <c r="E65" s="828" t="s">
        <v>663</v>
      </c>
      <c r="F65" s="831"/>
      <c r="G65" s="834"/>
      <c r="H65" s="828" t="s">
        <v>185</v>
      </c>
      <c r="I65" s="434" t="s">
        <v>184</v>
      </c>
      <c r="J65" s="438">
        <v>500000</v>
      </c>
      <c r="K65" s="434" t="s">
        <v>183</v>
      </c>
      <c r="L65" s="437">
        <f>J70+J68</f>
        <v>44240</v>
      </c>
      <c r="M65" s="434" t="s">
        <v>182</v>
      </c>
      <c r="N65" s="436">
        <f>J65</f>
        <v>500000</v>
      </c>
      <c r="O65" s="434" t="s">
        <v>181</v>
      </c>
      <c r="P65" s="435"/>
      <c r="Q65" s="434" t="s">
        <v>181</v>
      </c>
      <c r="R65" s="435"/>
      <c r="S65" s="434" t="s">
        <v>181</v>
      </c>
      <c r="T65" s="435"/>
      <c r="U65" s="480" t="s">
        <v>181</v>
      </c>
      <c r="V65" s="479"/>
      <c r="W65" s="466" t="s">
        <v>181</v>
      </c>
      <c r="X65" s="467">
        <v>1</v>
      </c>
      <c r="Y65" s="466" t="s">
        <v>180</v>
      </c>
      <c r="Z65" s="465"/>
      <c r="AA65" s="791" t="s">
        <v>4</v>
      </c>
      <c r="AB65" s="791" t="s">
        <v>4</v>
      </c>
      <c r="AC65" s="791" t="s">
        <v>4</v>
      </c>
      <c r="AD65" s="791" t="s">
        <v>4</v>
      </c>
      <c r="AE65" s="791" t="s">
        <v>4</v>
      </c>
      <c r="AF65" s="791" t="s">
        <v>2143</v>
      </c>
    </row>
    <row r="66" spans="1:32" s="404" customFormat="1" ht="15" customHeight="1" x14ac:dyDescent="0.2">
      <c r="A66" s="402"/>
      <c r="B66" s="824"/>
      <c r="C66" s="825"/>
      <c r="D66" s="792"/>
      <c r="E66" s="829"/>
      <c r="F66" s="832"/>
      <c r="G66" s="835"/>
      <c r="H66" s="829"/>
      <c r="I66" s="416" t="s">
        <v>179</v>
      </c>
      <c r="J66" s="432" t="s">
        <v>1011</v>
      </c>
      <c r="K66" s="416" t="s">
        <v>177</v>
      </c>
      <c r="L66" s="415"/>
      <c r="M66" s="416" t="s">
        <v>176</v>
      </c>
      <c r="N66" s="428">
        <f>N65</f>
        <v>500000</v>
      </c>
      <c r="O66" s="416" t="s">
        <v>175</v>
      </c>
      <c r="P66" s="426"/>
      <c r="Q66" s="416" t="s">
        <v>175</v>
      </c>
      <c r="R66" s="426"/>
      <c r="S66" s="416" t="s">
        <v>175</v>
      </c>
      <c r="T66" s="426"/>
      <c r="U66" s="478" t="s">
        <v>175</v>
      </c>
      <c r="V66" s="477"/>
      <c r="W66" s="463" t="s">
        <v>175</v>
      </c>
      <c r="X66" s="462"/>
      <c r="Y66" s="463" t="s">
        <v>174</v>
      </c>
      <c r="Z66" s="464"/>
      <c r="AA66" s="792"/>
      <c r="AB66" s="792"/>
      <c r="AC66" s="792"/>
      <c r="AD66" s="792"/>
      <c r="AE66" s="792"/>
      <c r="AF66" s="792"/>
    </row>
    <row r="67" spans="1:32" s="404" customFormat="1" x14ac:dyDescent="0.2">
      <c r="A67" s="402"/>
      <c r="B67" s="824"/>
      <c r="C67" s="825"/>
      <c r="D67" s="792"/>
      <c r="E67" s="829"/>
      <c r="F67" s="832"/>
      <c r="G67" s="835"/>
      <c r="H67" s="829"/>
      <c r="I67" s="416" t="s">
        <v>173</v>
      </c>
      <c r="J67" s="429" t="s">
        <v>948</v>
      </c>
      <c r="K67" s="416" t="s">
        <v>171</v>
      </c>
      <c r="L67" s="427"/>
      <c r="M67" s="416" t="s">
        <v>170</v>
      </c>
      <c r="N67" s="428"/>
      <c r="O67" s="416" t="s">
        <v>169</v>
      </c>
      <c r="P67" s="426"/>
      <c r="Q67" s="416" t="s">
        <v>169</v>
      </c>
      <c r="R67" s="426"/>
      <c r="S67" s="416" t="s">
        <v>169</v>
      </c>
      <c r="T67" s="426"/>
      <c r="U67" s="478" t="s">
        <v>169</v>
      </c>
      <c r="V67" s="477"/>
      <c r="W67" s="463" t="s">
        <v>169</v>
      </c>
      <c r="X67" s="462">
        <v>1</v>
      </c>
      <c r="Y67" s="781"/>
      <c r="Z67" s="782"/>
      <c r="AA67" s="792"/>
      <c r="AB67" s="792"/>
      <c r="AC67" s="792"/>
      <c r="AD67" s="792"/>
      <c r="AE67" s="792"/>
      <c r="AF67" s="792"/>
    </row>
    <row r="68" spans="1:32" s="404" customFormat="1" ht="15" customHeight="1" x14ac:dyDescent="0.2">
      <c r="A68" s="402"/>
      <c r="B68" s="824"/>
      <c r="C68" s="825"/>
      <c r="D68" s="792"/>
      <c r="E68" s="829"/>
      <c r="F68" s="832"/>
      <c r="G68" s="835"/>
      <c r="H68" s="829"/>
      <c r="I68" s="416" t="s">
        <v>168</v>
      </c>
      <c r="J68" s="586">
        <v>150</v>
      </c>
      <c r="K68" s="416" t="s">
        <v>167</v>
      </c>
      <c r="L68" s="427"/>
      <c r="M68" s="816"/>
      <c r="N68" s="817"/>
      <c r="O68" s="416" t="s">
        <v>166</v>
      </c>
      <c r="P68" s="426">
        <f>IF(P66="",P67-P65,P67-P66)</f>
        <v>0</v>
      </c>
      <c r="Q68" s="416" t="s">
        <v>166</v>
      </c>
      <c r="R68" s="426">
        <f>IF(R66="",R67-R65,R67-R66)</f>
        <v>0</v>
      </c>
      <c r="S68" s="416" t="s">
        <v>166</v>
      </c>
      <c r="T68" s="426">
        <f>IF(T66="",T67-T65,T67-T66)</f>
        <v>0</v>
      </c>
      <c r="U68" s="478" t="s">
        <v>166</v>
      </c>
      <c r="V68" s="477">
        <f>IF(V66="",V67-V65,V67-V66)</f>
        <v>0</v>
      </c>
      <c r="W68" s="463" t="s">
        <v>166</v>
      </c>
      <c r="X68" s="462">
        <f>IF(X66="",X67-X65,X67-X66)</f>
        <v>0</v>
      </c>
      <c r="Y68" s="781"/>
      <c r="Z68" s="782"/>
      <c r="AA68" s="792"/>
      <c r="AB68" s="792"/>
      <c r="AC68" s="792"/>
      <c r="AD68" s="792"/>
      <c r="AE68" s="792"/>
      <c r="AF68" s="792"/>
    </row>
    <row r="69" spans="1:32" s="404" customFormat="1" ht="15" customHeight="1" x14ac:dyDescent="0.2">
      <c r="A69" s="402"/>
      <c r="B69" s="824"/>
      <c r="C69" s="825"/>
      <c r="D69" s="792"/>
      <c r="E69" s="829"/>
      <c r="F69" s="832"/>
      <c r="G69" s="835"/>
      <c r="H69" s="829"/>
      <c r="I69" s="416" t="s">
        <v>165</v>
      </c>
      <c r="J69" s="584">
        <v>43718</v>
      </c>
      <c r="K69" s="416" t="s">
        <v>164</v>
      </c>
      <c r="L69" s="415">
        <v>44112</v>
      </c>
      <c r="M69" s="816"/>
      <c r="N69" s="817"/>
      <c r="O69" s="816"/>
      <c r="P69" s="817"/>
      <c r="Q69" s="816"/>
      <c r="R69" s="817"/>
      <c r="S69" s="816"/>
      <c r="T69" s="817"/>
      <c r="U69" s="857"/>
      <c r="V69" s="858"/>
      <c r="W69" s="781"/>
      <c r="X69" s="782"/>
      <c r="Y69" s="781"/>
      <c r="Z69" s="782"/>
      <c r="AA69" s="792"/>
      <c r="AB69" s="792"/>
      <c r="AC69" s="792"/>
      <c r="AD69" s="792"/>
      <c r="AE69" s="792"/>
      <c r="AF69" s="792"/>
    </row>
    <row r="70" spans="1:32" s="404" customFormat="1" ht="15" customHeight="1" x14ac:dyDescent="0.2">
      <c r="A70" s="402"/>
      <c r="B70" s="826"/>
      <c r="C70" s="827"/>
      <c r="D70" s="793"/>
      <c r="E70" s="830"/>
      <c r="F70" s="833"/>
      <c r="G70" s="836"/>
      <c r="H70" s="830"/>
      <c r="I70" s="406" t="s">
        <v>158</v>
      </c>
      <c r="J70" s="588">
        <v>44090</v>
      </c>
      <c r="K70" s="820"/>
      <c r="L70" s="821"/>
      <c r="M70" s="818"/>
      <c r="N70" s="819"/>
      <c r="O70" s="818"/>
      <c r="P70" s="819"/>
      <c r="Q70" s="818"/>
      <c r="R70" s="819"/>
      <c r="S70" s="818"/>
      <c r="T70" s="819"/>
      <c r="U70" s="859"/>
      <c r="V70" s="860"/>
      <c r="W70" s="783"/>
      <c r="X70" s="784"/>
      <c r="Y70" s="783"/>
      <c r="Z70" s="784"/>
      <c r="AA70" s="793"/>
      <c r="AB70" s="793"/>
      <c r="AC70" s="793"/>
      <c r="AD70" s="793"/>
      <c r="AE70" s="793"/>
      <c r="AF70" s="793"/>
    </row>
    <row r="71" spans="1:32" s="404" customFormat="1" ht="12.75" customHeight="1" x14ac:dyDescent="0.2">
      <c r="A71" s="402"/>
      <c r="B71" s="822" t="s">
        <v>147</v>
      </c>
      <c r="C71" s="823"/>
      <c r="D71" s="791" t="s">
        <v>1004</v>
      </c>
      <c r="E71" s="828" t="s">
        <v>186</v>
      </c>
      <c r="F71" s="831"/>
      <c r="G71" s="834"/>
      <c r="H71" s="970" t="s">
        <v>185</v>
      </c>
      <c r="I71" s="434" t="s">
        <v>184</v>
      </c>
      <c r="J71" s="580">
        <v>500000</v>
      </c>
      <c r="K71" s="434" t="s">
        <v>183</v>
      </c>
      <c r="L71" s="437">
        <f>J76+J74</f>
        <v>44177</v>
      </c>
      <c r="M71" s="434" t="s">
        <v>182</v>
      </c>
      <c r="N71" s="436">
        <f>J71</f>
        <v>500000</v>
      </c>
      <c r="O71" s="434" t="s">
        <v>181</v>
      </c>
      <c r="P71" s="512"/>
      <c r="Q71" s="434" t="s">
        <v>181</v>
      </c>
      <c r="R71" s="512"/>
      <c r="S71" s="434" t="s">
        <v>181</v>
      </c>
      <c r="T71" s="512"/>
      <c r="U71" s="480" t="s">
        <v>181</v>
      </c>
      <c r="V71" s="511"/>
      <c r="W71" s="466" t="s">
        <v>181</v>
      </c>
      <c r="X71" s="467">
        <v>1</v>
      </c>
      <c r="Y71" s="466" t="s">
        <v>180</v>
      </c>
      <c r="Z71" s="465"/>
      <c r="AA71" s="791" t="s">
        <v>4</v>
      </c>
      <c r="AB71" s="791" t="s">
        <v>4</v>
      </c>
      <c r="AC71" s="791" t="s">
        <v>4</v>
      </c>
      <c r="AD71" s="791" t="s">
        <v>4</v>
      </c>
      <c r="AE71" s="791" t="s">
        <v>4</v>
      </c>
      <c r="AF71" s="791" t="s">
        <v>2143</v>
      </c>
    </row>
    <row r="72" spans="1:32" s="404" customFormat="1" ht="15" customHeight="1" x14ac:dyDescent="0.2">
      <c r="A72" s="402"/>
      <c r="B72" s="824"/>
      <c r="C72" s="825"/>
      <c r="D72" s="792"/>
      <c r="E72" s="829"/>
      <c r="F72" s="832"/>
      <c r="G72" s="835"/>
      <c r="H72" s="829"/>
      <c r="I72" s="416" t="s">
        <v>179</v>
      </c>
      <c r="J72" s="583" t="s">
        <v>1011</v>
      </c>
      <c r="K72" s="416" t="s">
        <v>177</v>
      </c>
      <c r="L72" s="415"/>
      <c r="M72" s="416" t="s">
        <v>176</v>
      </c>
      <c r="N72" s="428">
        <f>N71</f>
        <v>500000</v>
      </c>
      <c r="O72" s="416" t="s">
        <v>175</v>
      </c>
      <c r="P72" s="510"/>
      <c r="Q72" s="416" t="s">
        <v>175</v>
      </c>
      <c r="R72" s="510"/>
      <c r="S72" s="416" t="s">
        <v>175</v>
      </c>
      <c r="T72" s="510"/>
      <c r="U72" s="478" t="s">
        <v>175</v>
      </c>
      <c r="V72" s="509"/>
      <c r="W72" s="463" t="s">
        <v>175</v>
      </c>
      <c r="X72" s="462"/>
      <c r="Y72" s="463" t="s">
        <v>174</v>
      </c>
      <c r="Z72" s="464"/>
      <c r="AA72" s="792"/>
      <c r="AB72" s="792"/>
      <c r="AC72" s="792"/>
      <c r="AD72" s="792"/>
      <c r="AE72" s="792"/>
      <c r="AF72" s="792"/>
    </row>
    <row r="73" spans="1:32" s="404" customFormat="1" x14ac:dyDescent="0.2">
      <c r="A73" s="402"/>
      <c r="B73" s="824"/>
      <c r="C73" s="825"/>
      <c r="D73" s="792"/>
      <c r="E73" s="829"/>
      <c r="F73" s="832"/>
      <c r="G73" s="835"/>
      <c r="H73" s="829"/>
      <c r="I73" s="416" t="s">
        <v>173</v>
      </c>
      <c r="J73" s="450" t="s">
        <v>948</v>
      </c>
      <c r="K73" s="416" t="s">
        <v>171</v>
      </c>
      <c r="L73" s="427"/>
      <c r="M73" s="416" t="s">
        <v>170</v>
      </c>
      <c r="N73" s="428"/>
      <c r="O73" s="416" t="s">
        <v>169</v>
      </c>
      <c r="P73" s="510"/>
      <c r="Q73" s="416" t="s">
        <v>169</v>
      </c>
      <c r="R73" s="510"/>
      <c r="S73" s="416" t="s">
        <v>169</v>
      </c>
      <c r="T73" s="510"/>
      <c r="U73" s="478" t="s">
        <v>169</v>
      </c>
      <c r="V73" s="509"/>
      <c r="W73" s="463" t="s">
        <v>169</v>
      </c>
      <c r="X73" s="462">
        <v>1</v>
      </c>
      <c r="Y73" s="781"/>
      <c r="Z73" s="782"/>
      <c r="AA73" s="792"/>
      <c r="AB73" s="792"/>
      <c r="AC73" s="792"/>
      <c r="AD73" s="792"/>
      <c r="AE73" s="792"/>
      <c r="AF73" s="792"/>
    </row>
    <row r="74" spans="1:32" s="404" customFormat="1" ht="15" customHeight="1" x14ac:dyDescent="0.2">
      <c r="A74" s="402"/>
      <c r="B74" s="824"/>
      <c r="C74" s="825"/>
      <c r="D74" s="792"/>
      <c r="E74" s="829"/>
      <c r="F74" s="832"/>
      <c r="G74" s="835"/>
      <c r="H74" s="829"/>
      <c r="I74" s="416" t="s">
        <v>168</v>
      </c>
      <c r="J74" s="586">
        <v>150</v>
      </c>
      <c r="K74" s="416" t="s">
        <v>167</v>
      </c>
      <c r="L74" s="427"/>
      <c r="M74" s="816"/>
      <c r="N74" s="817"/>
      <c r="O74" s="416" t="s">
        <v>166</v>
      </c>
      <c r="P74" s="510">
        <f>IF(P72="",P73-P71,P73-P72)</f>
        <v>0</v>
      </c>
      <c r="Q74" s="416" t="s">
        <v>166</v>
      </c>
      <c r="R74" s="510">
        <f>IF(R72="",R73-R71,R73-R72)</f>
        <v>0</v>
      </c>
      <c r="S74" s="416" t="s">
        <v>166</v>
      </c>
      <c r="T74" s="510">
        <f>IF(T72="",T73-T71,T73-T72)</f>
        <v>0</v>
      </c>
      <c r="U74" s="478" t="s">
        <v>166</v>
      </c>
      <c r="V74" s="509">
        <f>IF(V72="",V73-V71,V73-V72)</f>
        <v>0</v>
      </c>
      <c r="W74" s="463" t="s">
        <v>166</v>
      </c>
      <c r="X74" s="462">
        <f>IF(X72="",X73-X71,X73-X72)</f>
        <v>0</v>
      </c>
      <c r="Y74" s="781"/>
      <c r="Z74" s="782"/>
      <c r="AA74" s="792"/>
      <c r="AB74" s="792"/>
      <c r="AC74" s="792"/>
      <c r="AD74" s="792"/>
      <c r="AE74" s="792"/>
      <c r="AF74" s="792"/>
    </row>
    <row r="75" spans="1:32" s="404" customFormat="1" ht="15" customHeight="1" x14ac:dyDescent="0.2">
      <c r="A75" s="402"/>
      <c r="B75" s="824"/>
      <c r="C75" s="825"/>
      <c r="D75" s="792"/>
      <c r="E75" s="829"/>
      <c r="F75" s="832"/>
      <c r="G75" s="835"/>
      <c r="H75" s="829"/>
      <c r="I75" s="416" t="s">
        <v>165</v>
      </c>
      <c r="J75" s="584">
        <v>43718</v>
      </c>
      <c r="K75" s="416" t="s">
        <v>164</v>
      </c>
      <c r="L75" s="415">
        <v>44139</v>
      </c>
      <c r="M75" s="816"/>
      <c r="N75" s="817"/>
      <c r="O75" s="816"/>
      <c r="P75" s="817"/>
      <c r="Q75" s="816"/>
      <c r="R75" s="817"/>
      <c r="S75" s="816"/>
      <c r="T75" s="817"/>
      <c r="U75" s="857"/>
      <c r="V75" s="858"/>
      <c r="W75" s="781"/>
      <c r="X75" s="782"/>
      <c r="Y75" s="781"/>
      <c r="Z75" s="782"/>
      <c r="AA75" s="792"/>
      <c r="AB75" s="792"/>
      <c r="AC75" s="792"/>
      <c r="AD75" s="792"/>
      <c r="AE75" s="792"/>
      <c r="AF75" s="792"/>
    </row>
    <row r="76" spans="1:32" s="404" customFormat="1" ht="15" customHeight="1" x14ac:dyDescent="0.2">
      <c r="A76" s="402"/>
      <c r="B76" s="826"/>
      <c r="C76" s="827"/>
      <c r="D76" s="793"/>
      <c r="E76" s="830"/>
      <c r="F76" s="833"/>
      <c r="G76" s="836"/>
      <c r="H76" s="830"/>
      <c r="I76" s="406" t="s">
        <v>158</v>
      </c>
      <c r="J76" s="588">
        <v>44027</v>
      </c>
      <c r="K76" s="820"/>
      <c r="L76" s="821"/>
      <c r="M76" s="818"/>
      <c r="N76" s="819"/>
      <c r="O76" s="818"/>
      <c r="P76" s="819"/>
      <c r="Q76" s="818"/>
      <c r="R76" s="819"/>
      <c r="S76" s="818"/>
      <c r="T76" s="819"/>
      <c r="U76" s="859"/>
      <c r="V76" s="860"/>
      <c r="W76" s="783"/>
      <c r="X76" s="784"/>
      <c r="Y76" s="783"/>
      <c r="Z76" s="784"/>
      <c r="AA76" s="793"/>
      <c r="AB76" s="793"/>
      <c r="AC76" s="793"/>
      <c r="AD76" s="793"/>
      <c r="AE76" s="793"/>
      <c r="AF76" s="793"/>
    </row>
    <row r="77" spans="1:32" s="404" customFormat="1" ht="12.75" customHeight="1" x14ac:dyDescent="0.2">
      <c r="A77" s="402"/>
      <c r="B77" s="822" t="s">
        <v>152</v>
      </c>
      <c r="C77" s="823"/>
      <c r="D77" s="791" t="s">
        <v>1004</v>
      </c>
      <c r="E77" s="828" t="s">
        <v>228</v>
      </c>
      <c r="F77" s="831"/>
      <c r="G77" s="834"/>
      <c r="H77" s="970" t="s">
        <v>185</v>
      </c>
      <c r="I77" s="434" t="s">
        <v>184</v>
      </c>
      <c r="J77" s="438">
        <v>500000</v>
      </c>
      <c r="K77" s="434" t="s">
        <v>183</v>
      </c>
      <c r="L77" s="437">
        <f>J82+J80</f>
        <v>44134</v>
      </c>
      <c r="M77" s="434" t="s">
        <v>182</v>
      </c>
      <c r="N77" s="436">
        <f>J77</f>
        <v>500000</v>
      </c>
      <c r="O77" s="434" t="s">
        <v>181</v>
      </c>
      <c r="P77" s="435">
        <v>1</v>
      </c>
      <c r="Q77" s="434" t="s">
        <v>181</v>
      </c>
      <c r="R77" s="435">
        <v>1</v>
      </c>
      <c r="S77" s="434" t="s">
        <v>181</v>
      </c>
      <c r="T77" s="435">
        <v>1</v>
      </c>
      <c r="U77" s="434" t="s">
        <v>181</v>
      </c>
      <c r="V77" s="435">
        <v>1</v>
      </c>
      <c r="W77" s="434" t="s">
        <v>181</v>
      </c>
      <c r="X77" s="435">
        <v>1</v>
      </c>
      <c r="Y77" s="434" t="s">
        <v>180</v>
      </c>
      <c r="Z77" s="433"/>
      <c r="AA77" s="971" t="s">
        <v>227</v>
      </c>
      <c r="AB77" s="971" t="s">
        <v>227</v>
      </c>
      <c r="AC77" s="971" t="s">
        <v>227</v>
      </c>
      <c r="AD77" s="971" t="s">
        <v>227</v>
      </c>
      <c r="AE77" s="971" t="s">
        <v>227</v>
      </c>
      <c r="AF77" s="791" t="s">
        <v>2143</v>
      </c>
    </row>
    <row r="78" spans="1:32" s="404" customFormat="1" ht="15" customHeight="1" x14ac:dyDescent="0.2">
      <c r="A78" s="402"/>
      <c r="B78" s="824"/>
      <c r="C78" s="825"/>
      <c r="D78" s="792"/>
      <c r="E78" s="829"/>
      <c r="F78" s="832"/>
      <c r="G78" s="835"/>
      <c r="H78" s="829"/>
      <c r="I78" s="416" t="s">
        <v>179</v>
      </c>
      <c r="J78" s="432" t="s">
        <v>949</v>
      </c>
      <c r="K78" s="416" t="s">
        <v>177</v>
      </c>
      <c r="L78" s="415"/>
      <c r="M78" s="416" t="s">
        <v>176</v>
      </c>
      <c r="N78" s="428">
        <f>N77</f>
        <v>500000</v>
      </c>
      <c r="O78" s="416" t="s">
        <v>175</v>
      </c>
      <c r="P78" s="426"/>
      <c r="Q78" s="416" t="s">
        <v>175</v>
      </c>
      <c r="R78" s="426"/>
      <c r="S78" s="416" t="s">
        <v>175</v>
      </c>
      <c r="T78" s="426"/>
      <c r="U78" s="416" t="s">
        <v>175</v>
      </c>
      <c r="V78" s="426"/>
      <c r="W78" s="416" t="s">
        <v>175</v>
      </c>
      <c r="X78" s="426"/>
      <c r="Y78" s="416" t="s">
        <v>174</v>
      </c>
      <c r="Z78" s="430"/>
      <c r="AA78" s="972"/>
      <c r="AB78" s="972"/>
      <c r="AC78" s="972"/>
      <c r="AD78" s="972"/>
      <c r="AE78" s="972"/>
      <c r="AF78" s="792"/>
    </row>
    <row r="79" spans="1:32" s="404" customFormat="1" x14ac:dyDescent="0.2">
      <c r="A79" s="402"/>
      <c r="B79" s="824"/>
      <c r="C79" s="825"/>
      <c r="D79" s="792"/>
      <c r="E79" s="829"/>
      <c r="F79" s="832"/>
      <c r="G79" s="835"/>
      <c r="H79" s="829"/>
      <c r="I79" s="416" t="s">
        <v>173</v>
      </c>
      <c r="J79" s="429" t="s">
        <v>948</v>
      </c>
      <c r="K79" s="416" t="s">
        <v>171</v>
      </c>
      <c r="L79" s="427"/>
      <c r="M79" s="416" t="s">
        <v>170</v>
      </c>
      <c r="N79" s="428"/>
      <c r="O79" s="416" t="s">
        <v>169</v>
      </c>
      <c r="P79" s="426">
        <v>1</v>
      </c>
      <c r="Q79" s="416" t="s">
        <v>169</v>
      </c>
      <c r="R79" s="426">
        <v>1</v>
      </c>
      <c r="S79" s="416" t="s">
        <v>169</v>
      </c>
      <c r="T79" s="426">
        <v>1</v>
      </c>
      <c r="U79" s="416" t="s">
        <v>169</v>
      </c>
      <c r="V79" s="426">
        <v>1</v>
      </c>
      <c r="W79" s="416" t="s">
        <v>169</v>
      </c>
      <c r="X79" s="426">
        <v>1</v>
      </c>
      <c r="Y79" s="816"/>
      <c r="Z79" s="817"/>
      <c r="AA79" s="972"/>
      <c r="AB79" s="972"/>
      <c r="AC79" s="972"/>
      <c r="AD79" s="972"/>
      <c r="AE79" s="972"/>
      <c r="AF79" s="792"/>
    </row>
    <row r="80" spans="1:32" s="404" customFormat="1" ht="15" customHeight="1" x14ac:dyDescent="0.2">
      <c r="A80" s="402"/>
      <c r="B80" s="824"/>
      <c r="C80" s="825"/>
      <c r="D80" s="792"/>
      <c r="E80" s="829"/>
      <c r="F80" s="832"/>
      <c r="G80" s="835"/>
      <c r="H80" s="829"/>
      <c r="I80" s="416" t="s">
        <v>168</v>
      </c>
      <c r="J80" s="427">
        <v>106</v>
      </c>
      <c r="K80" s="416" t="s">
        <v>167</v>
      </c>
      <c r="L80" s="427"/>
      <c r="M80" s="816"/>
      <c r="N80" s="817"/>
      <c r="O80" s="416" t="s">
        <v>166</v>
      </c>
      <c r="P80" s="426">
        <f>IF(P78="",P79-P77,P79-P78)</f>
        <v>0</v>
      </c>
      <c r="Q80" s="416" t="s">
        <v>166</v>
      </c>
      <c r="R80" s="426">
        <f>IF(R78="",R79-R77,R79-R78)</f>
        <v>0</v>
      </c>
      <c r="S80" s="416" t="s">
        <v>166</v>
      </c>
      <c r="T80" s="426">
        <f>IF(T78="",T79-T77,T79-T78)</f>
        <v>0</v>
      </c>
      <c r="U80" s="416" t="s">
        <v>166</v>
      </c>
      <c r="V80" s="426">
        <f>IF(V78="",V79-V77,V79-V78)</f>
        <v>0</v>
      </c>
      <c r="W80" s="416" t="s">
        <v>166</v>
      </c>
      <c r="X80" s="426">
        <f>IF(X78="",X79-X77,X79-X78)</f>
        <v>0</v>
      </c>
      <c r="Y80" s="816"/>
      <c r="Z80" s="817"/>
      <c r="AA80" s="972"/>
      <c r="AB80" s="972"/>
      <c r="AC80" s="972"/>
      <c r="AD80" s="972"/>
      <c r="AE80" s="972"/>
      <c r="AF80" s="792"/>
    </row>
    <row r="81" spans="1:32" s="404" customFormat="1" ht="15" customHeight="1" x14ac:dyDescent="0.2">
      <c r="A81" s="402"/>
      <c r="B81" s="824"/>
      <c r="C81" s="825"/>
      <c r="D81" s="792"/>
      <c r="E81" s="829"/>
      <c r="F81" s="832"/>
      <c r="G81" s="835"/>
      <c r="H81" s="829"/>
      <c r="I81" s="416" t="s">
        <v>165</v>
      </c>
      <c r="J81" s="415"/>
      <c r="K81" s="416" t="s">
        <v>164</v>
      </c>
      <c r="L81" s="415">
        <v>44134</v>
      </c>
      <c r="M81" s="816"/>
      <c r="N81" s="817"/>
      <c r="O81" s="816"/>
      <c r="P81" s="817"/>
      <c r="Q81" s="816"/>
      <c r="R81" s="817"/>
      <c r="S81" s="816"/>
      <c r="T81" s="817"/>
      <c r="U81" s="816"/>
      <c r="V81" s="817"/>
      <c r="W81" s="816"/>
      <c r="X81" s="817"/>
      <c r="Y81" s="816"/>
      <c r="Z81" s="817"/>
      <c r="AA81" s="972"/>
      <c r="AB81" s="972"/>
      <c r="AC81" s="972"/>
      <c r="AD81" s="972"/>
      <c r="AE81" s="972"/>
      <c r="AF81" s="792"/>
    </row>
    <row r="82" spans="1:32" s="404" customFormat="1" ht="15" customHeight="1" x14ac:dyDescent="0.2">
      <c r="A82" s="402"/>
      <c r="B82" s="826"/>
      <c r="C82" s="827"/>
      <c r="D82" s="793"/>
      <c r="E82" s="830"/>
      <c r="F82" s="833"/>
      <c r="G82" s="836"/>
      <c r="H82" s="830"/>
      <c r="I82" s="406" t="s">
        <v>158</v>
      </c>
      <c r="J82" s="451">
        <v>44028</v>
      </c>
      <c r="K82" s="820"/>
      <c r="L82" s="821"/>
      <c r="M82" s="818"/>
      <c r="N82" s="819"/>
      <c r="O82" s="818"/>
      <c r="P82" s="819"/>
      <c r="Q82" s="818"/>
      <c r="R82" s="819"/>
      <c r="S82" s="818"/>
      <c r="T82" s="819"/>
      <c r="U82" s="818"/>
      <c r="V82" s="819"/>
      <c r="W82" s="818"/>
      <c r="X82" s="819"/>
      <c r="Y82" s="818"/>
      <c r="Z82" s="819"/>
      <c r="AA82" s="973"/>
      <c r="AB82" s="973"/>
      <c r="AC82" s="973"/>
      <c r="AD82" s="973"/>
      <c r="AE82" s="973"/>
      <c r="AF82" s="793"/>
    </row>
    <row r="83" spans="1:32" s="404" customFormat="1" ht="12.75" customHeight="1" x14ac:dyDescent="0.2">
      <c r="A83" s="402"/>
      <c r="B83" s="822" t="s">
        <v>153</v>
      </c>
      <c r="C83" s="823"/>
      <c r="D83" s="791" t="s">
        <v>1004</v>
      </c>
      <c r="E83" s="828" t="s">
        <v>228</v>
      </c>
      <c r="F83" s="831"/>
      <c r="G83" s="834"/>
      <c r="H83" s="970" t="s">
        <v>185</v>
      </c>
      <c r="I83" s="434" t="s">
        <v>184</v>
      </c>
      <c r="J83" s="438">
        <v>500000</v>
      </c>
      <c r="K83" s="434" t="s">
        <v>183</v>
      </c>
      <c r="L83" s="485">
        <f>J88+J86</f>
        <v>44225</v>
      </c>
      <c r="M83" s="434" t="s">
        <v>182</v>
      </c>
      <c r="N83" s="436">
        <f>J83</f>
        <v>500000</v>
      </c>
      <c r="O83" s="434" t="s">
        <v>181</v>
      </c>
      <c r="P83" s="435"/>
      <c r="Q83" s="434" t="s">
        <v>181</v>
      </c>
      <c r="R83" s="435"/>
      <c r="S83" s="434" t="s">
        <v>181</v>
      </c>
      <c r="T83" s="435"/>
      <c r="U83" s="480" t="s">
        <v>181</v>
      </c>
      <c r="V83" s="479"/>
      <c r="W83" s="466" t="s">
        <v>181</v>
      </c>
      <c r="X83" s="467">
        <v>1</v>
      </c>
      <c r="Y83" s="466" t="s">
        <v>180</v>
      </c>
      <c r="Z83" s="465"/>
      <c r="AA83" s="791" t="s">
        <v>4</v>
      </c>
      <c r="AB83" s="791" t="s">
        <v>4</v>
      </c>
      <c r="AC83" s="791" t="s">
        <v>4</v>
      </c>
      <c r="AD83" s="791" t="s">
        <v>4</v>
      </c>
      <c r="AE83" s="791" t="s">
        <v>4</v>
      </c>
      <c r="AF83" s="791" t="s">
        <v>2143</v>
      </c>
    </row>
    <row r="84" spans="1:32" s="404" customFormat="1" ht="15" customHeight="1" x14ac:dyDescent="0.2">
      <c r="A84" s="402"/>
      <c r="B84" s="824"/>
      <c r="C84" s="825"/>
      <c r="D84" s="792"/>
      <c r="E84" s="829"/>
      <c r="F84" s="832"/>
      <c r="G84" s="835"/>
      <c r="H84" s="829"/>
      <c r="I84" s="416" t="s">
        <v>179</v>
      </c>
      <c r="J84" s="673" t="s">
        <v>949</v>
      </c>
      <c r="K84" s="416" t="s">
        <v>177</v>
      </c>
      <c r="L84" s="415"/>
      <c r="M84" s="416" t="s">
        <v>176</v>
      </c>
      <c r="N84" s="428">
        <f>N83</f>
        <v>500000</v>
      </c>
      <c r="O84" s="416" t="s">
        <v>175</v>
      </c>
      <c r="P84" s="426"/>
      <c r="Q84" s="416" t="s">
        <v>175</v>
      </c>
      <c r="R84" s="426"/>
      <c r="S84" s="416" t="s">
        <v>175</v>
      </c>
      <c r="T84" s="426"/>
      <c r="U84" s="478" t="s">
        <v>175</v>
      </c>
      <c r="V84" s="477"/>
      <c r="W84" s="463" t="s">
        <v>175</v>
      </c>
      <c r="X84" s="462"/>
      <c r="Y84" s="463" t="s">
        <v>174</v>
      </c>
      <c r="Z84" s="464"/>
      <c r="AA84" s="792"/>
      <c r="AB84" s="792"/>
      <c r="AC84" s="792"/>
      <c r="AD84" s="792"/>
      <c r="AE84" s="792"/>
      <c r="AF84" s="792"/>
    </row>
    <row r="85" spans="1:32" s="404" customFormat="1" x14ac:dyDescent="0.2">
      <c r="A85" s="402"/>
      <c r="B85" s="824"/>
      <c r="C85" s="825"/>
      <c r="D85" s="792"/>
      <c r="E85" s="829"/>
      <c r="F85" s="832"/>
      <c r="G85" s="835"/>
      <c r="H85" s="829"/>
      <c r="I85" s="416" t="s">
        <v>173</v>
      </c>
      <c r="J85" s="429" t="s">
        <v>948</v>
      </c>
      <c r="K85" s="416" t="s">
        <v>171</v>
      </c>
      <c r="L85" s="427"/>
      <c r="M85" s="416" t="s">
        <v>170</v>
      </c>
      <c r="N85" s="428"/>
      <c r="O85" s="416" t="s">
        <v>169</v>
      </c>
      <c r="P85" s="426"/>
      <c r="Q85" s="416" t="s">
        <v>169</v>
      </c>
      <c r="R85" s="426"/>
      <c r="S85" s="416" t="s">
        <v>169</v>
      </c>
      <c r="T85" s="426"/>
      <c r="U85" s="478" t="s">
        <v>169</v>
      </c>
      <c r="V85" s="477"/>
      <c r="W85" s="463" t="s">
        <v>169</v>
      </c>
      <c r="X85" s="462">
        <v>1</v>
      </c>
      <c r="Y85" s="781"/>
      <c r="Z85" s="782"/>
      <c r="AA85" s="792"/>
      <c r="AB85" s="792"/>
      <c r="AC85" s="792"/>
      <c r="AD85" s="792"/>
      <c r="AE85" s="792"/>
      <c r="AF85" s="792"/>
    </row>
    <row r="86" spans="1:32" s="404" customFormat="1" ht="15" customHeight="1" x14ac:dyDescent="0.2">
      <c r="A86" s="402"/>
      <c r="B86" s="824"/>
      <c r="C86" s="825"/>
      <c r="D86" s="792"/>
      <c r="E86" s="829"/>
      <c r="F86" s="832"/>
      <c r="G86" s="835"/>
      <c r="H86" s="829"/>
      <c r="I86" s="416" t="s">
        <v>168</v>
      </c>
      <c r="J86" s="427">
        <v>150</v>
      </c>
      <c r="K86" s="416" t="s">
        <v>167</v>
      </c>
      <c r="L86" s="427"/>
      <c r="M86" s="816"/>
      <c r="N86" s="817"/>
      <c r="O86" s="416" t="s">
        <v>166</v>
      </c>
      <c r="P86" s="426">
        <f>IF(P84="",P85-P83,P85-P84)</f>
        <v>0</v>
      </c>
      <c r="Q86" s="416" t="s">
        <v>166</v>
      </c>
      <c r="R86" s="426">
        <f>IF(R84="",R85-R83,R85-R84)</f>
        <v>0</v>
      </c>
      <c r="S86" s="416" t="s">
        <v>166</v>
      </c>
      <c r="T86" s="426">
        <f>IF(T84="",T85-T83,T85-T84)</f>
        <v>0</v>
      </c>
      <c r="U86" s="478" t="s">
        <v>166</v>
      </c>
      <c r="V86" s="477">
        <f>IF(V84="",V85-V83,V85-V84)</f>
        <v>0</v>
      </c>
      <c r="W86" s="463" t="s">
        <v>166</v>
      </c>
      <c r="X86" s="462">
        <f>IF(X84="",X85-X83,X85-X84)</f>
        <v>0</v>
      </c>
      <c r="Y86" s="781"/>
      <c r="Z86" s="782"/>
      <c r="AA86" s="792"/>
      <c r="AB86" s="792"/>
      <c r="AC86" s="792"/>
      <c r="AD86" s="792"/>
      <c r="AE86" s="792"/>
      <c r="AF86" s="792"/>
    </row>
    <row r="87" spans="1:32" s="404" customFormat="1" ht="15" customHeight="1" x14ac:dyDescent="0.2">
      <c r="A87" s="402"/>
      <c r="B87" s="824"/>
      <c r="C87" s="825"/>
      <c r="D87" s="792"/>
      <c r="E87" s="829"/>
      <c r="F87" s="832"/>
      <c r="G87" s="835"/>
      <c r="H87" s="829"/>
      <c r="I87" s="416" t="s">
        <v>165</v>
      </c>
      <c r="J87" s="415">
        <v>43718</v>
      </c>
      <c r="K87" s="416" t="s">
        <v>164</v>
      </c>
      <c r="L87" s="415">
        <v>44106</v>
      </c>
      <c r="M87" s="816"/>
      <c r="N87" s="817"/>
      <c r="O87" s="816"/>
      <c r="P87" s="817"/>
      <c r="Q87" s="816"/>
      <c r="R87" s="817"/>
      <c r="S87" s="816"/>
      <c r="T87" s="817"/>
      <c r="U87" s="857"/>
      <c r="V87" s="858"/>
      <c r="W87" s="781"/>
      <c r="X87" s="782"/>
      <c r="Y87" s="781"/>
      <c r="Z87" s="782"/>
      <c r="AA87" s="792"/>
      <c r="AB87" s="792"/>
      <c r="AC87" s="792"/>
      <c r="AD87" s="792"/>
      <c r="AE87" s="792"/>
      <c r="AF87" s="792"/>
    </row>
    <row r="88" spans="1:32" s="404" customFormat="1" ht="15" customHeight="1" x14ac:dyDescent="0.2">
      <c r="A88" s="402"/>
      <c r="B88" s="826"/>
      <c r="C88" s="827"/>
      <c r="D88" s="793"/>
      <c r="E88" s="830"/>
      <c r="F88" s="833"/>
      <c r="G88" s="836"/>
      <c r="H88" s="830"/>
      <c r="I88" s="406" t="s">
        <v>158</v>
      </c>
      <c r="J88" s="451">
        <v>44075</v>
      </c>
      <c r="K88" s="820"/>
      <c r="L88" s="821"/>
      <c r="M88" s="818"/>
      <c r="N88" s="819"/>
      <c r="O88" s="818"/>
      <c r="P88" s="819"/>
      <c r="Q88" s="818"/>
      <c r="R88" s="819"/>
      <c r="S88" s="818"/>
      <c r="T88" s="819"/>
      <c r="U88" s="859"/>
      <c r="V88" s="860"/>
      <c r="W88" s="783"/>
      <c r="X88" s="784"/>
      <c r="Y88" s="783"/>
      <c r="Z88" s="784"/>
      <c r="AA88" s="793"/>
      <c r="AB88" s="793"/>
      <c r="AC88" s="793"/>
      <c r="AD88" s="793"/>
      <c r="AE88" s="793"/>
      <c r="AF88" s="793"/>
    </row>
    <row r="89" spans="1:32" s="404" customFormat="1" ht="12.75" customHeight="1" x14ac:dyDescent="0.2">
      <c r="B89" s="822" t="s">
        <v>156</v>
      </c>
      <c r="C89" s="823"/>
      <c r="D89" s="791" t="s">
        <v>213</v>
      </c>
      <c r="E89" s="828" t="s">
        <v>228</v>
      </c>
      <c r="F89" s="831"/>
      <c r="G89" s="834"/>
      <c r="H89" s="828" t="s">
        <v>185</v>
      </c>
      <c r="I89" s="434" t="s">
        <v>184</v>
      </c>
      <c r="J89" s="438">
        <v>500000</v>
      </c>
      <c r="K89" s="434" t="s">
        <v>183</v>
      </c>
      <c r="L89" s="437">
        <f>+J94+J92</f>
        <v>44212</v>
      </c>
      <c r="M89" s="434" t="s">
        <v>182</v>
      </c>
      <c r="N89" s="436">
        <f>J89</f>
        <v>500000</v>
      </c>
      <c r="O89" s="434" t="s">
        <v>181</v>
      </c>
      <c r="P89" s="435"/>
      <c r="Q89" s="434" t="s">
        <v>181</v>
      </c>
      <c r="R89" s="435"/>
      <c r="S89" s="434" t="s">
        <v>181</v>
      </c>
      <c r="T89" s="435"/>
      <c r="U89" s="434" t="s">
        <v>181</v>
      </c>
      <c r="V89" s="435">
        <v>0.123</v>
      </c>
      <c r="W89" s="434" t="s">
        <v>181</v>
      </c>
      <c r="X89" s="435">
        <v>1</v>
      </c>
      <c r="Y89" s="434" t="s">
        <v>180</v>
      </c>
      <c r="Z89" s="433">
        <v>5</v>
      </c>
      <c r="AA89" s="891" t="s">
        <v>10</v>
      </c>
      <c r="AB89" s="791" t="s">
        <v>532</v>
      </c>
      <c r="AC89" s="791" t="s">
        <v>531</v>
      </c>
      <c r="AD89" s="791" t="s">
        <v>10</v>
      </c>
      <c r="AE89" s="791" t="s">
        <v>10</v>
      </c>
      <c r="AF89" s="791" t="s">
        <v>2143</v>
      </c>
    </row>
    <row r="90" spans="1:32" s="404" customFormat="1" ht="15" customHeight="1" x14ac:dyDescent="0.2">
      <c r="B90" s="824"/>
      <c r="C90" s="825"/>
      <c r="D90" s="792"/>
      <c r="E90" s="829"/>
      <c r="F90" s="832"/>
      <c r="G90" s="835"/>
      <c r="H90" s="829"/>
      <c r="I90" s="416" t="s">
        <v>179</v>
      </c>
      <c r="J90" s="432" t="s">
        <v>178</v>
      </c>
      <c r="K90" s="416" t="s">
        <v>177</v>
      </c>
      <c r="L90" s="415"/>
      <c r="M90" s="416" t="s">
        <v>176</v>
      </c>
      <c r="N90" s="428">
        <f>N89</f>
        <v>500000</v>
      </c>
      <c r="O90" s="416" t="s">
        <v>175</v>
      </c>
      <c r="P90" s="426"/>
      <c r="Q90" s="416" t="s">
        <v>175</v>
      </c>
      <c r="R90" s="426"/>
      <c r="S90" s="416" t="s">
        <v>175</v>
      </c>
      <c r="T90" s="426"/>
      <c r="U90" s="416" t="s">
        <v>175</v>
      </c>
      <c r="V90" s="426"/>
      <c r="W90" s="416" t="s">
        <v>175</v>
      </c>
      <c r="X90" s="426"/>
      <c r="Y90" s="416" t="s">
        <v>174</v>
      </c>
      <c r="Z90" s="430">
        <f>5*22</f>
        <v>110</v>
      </c>
      <c r="AA90" s="892"/>
      <c r="AB90" s="792"/>
      <c r="AC90" s="792"/>
      <c r="AD90" s="792"/>
      <c r="AE90" s="792"/>
      <c r="AF90" s="792"/>
    </row>
    <row r="91" spans="1:32" s="404" customFormat="1" ht="39" customHeight="1" x14ac:dyDescent="0.2">
      <c r="B91" s="824"/>
      <c r="C91" s="825"/>
      <c r="D91" s="792"/>
      <c r="E91" s="829"/>
      <c r="F91" s="832"/>
      <c r="G91" s="835"/>
      <c r="H91" s="829"/>
      <c r="I91" s="416" t="s">
        <v>173</v>
      </c>
      <c r="J91" s="429" t="s">
        <v>172</v>
      </c>
      <c r="K91" s="416" t="s">
        <v>171</v>
      </c>
      <c r="L91" s="427"/>
      <c r="M91" s="416" t="s">
        <v>170</v>
      </c>
      <c r="N91" s="428"/>
      <c r="O91" s="416" t="s">
        <v>169</v>
      </c>
      <c r="P91" s="426"/>
      <c r="Q91" s="416" t="s">
        <v>169</v>
      </c>
      <c r="R91" s="426"/>
      <c r="S91" s="416" t="s">
        <v>169</v>
      </c>
      <c r="T91" s="426"/>
      <c r="U91" s="416" t="s">
        <v>169</v>
      </c>
      <c r="V91" s="426">
        <v>0.13600000000000001</v>
      </c>
      <c r="W91" s="416" t="s">
        <v>169</v>
      </c>
      <c r="X91" s="426">
        <v>1</v>
      </c>
      <c r="Y91" s="816"/>
      <c r="Z91" s="817"/>
      <c r="AA91" s="892"/>
      <c r="AB91" s="792"/>
      <c r="AC91" s="792"/>
      <c r="AD91" s="792"/>
      <c r="AE91" s="792"/>
      <c r="AF91" s="792"/>
    </row>
    <row r="92" spans="1:32" s="404" customFormat="1" ht="15" customHeight="1" x14ac:dyDescent="0.2">
      <c r="B92" s="824"/>
      <c r="C92" s="825"/>
      <c r="D92" s="792"/>
      <c r="E92" s="829"/>
      <c r="F92" s="832"/>
      <c r="G92" s="835"/>
      <c r="H92" s="829"/>
      <c r="I92" s="416" t="s">
        <v>168</v>
      </c>
      <c r="J92" s="484">
        <v>100</v>
      </c>
      <c r="K92" s="416" t="s">
        <v>167</v>
      </c>
      <c r="L92" s="427"/>
      <c r="M92" s="816"/>
      <c r="N92" s="817"/>
      <c r="O92" s="416" t="s">
        <v>166</v>
      </c>
      <c r="P92" s="426">
        <f>IF(P90="",P91-P89,P91-P90)</f>
        <v>0</v>
      </c>
      <c r="Q92" s="416" t="s">
        <v>166</v>
      </c>
      <c r="R92" s="426">
        <f>IF(R90="",R91-R89,R91-R90)</f>
        <v>0</v>
      </c>
      <c r="S92" s="416" t="s">
        <v>166</v>
      </c>
      <c r="T92" s="426">
        <f>IF(T90="",T91-T89,T91-T90)</f>
        <v>0</v>
      </c>
      <c r="U92" s="416" t="s">
        <v>166</v>
      </c>
      <c r="V92" s="426">
        <f>IF(V90="",V91-V89,V91-V90)</f>
        <v>1.3000000000000012E-2</v>
      </c>
      <c r="W92" s="416" t="s">
        <v>166</v>
      </c>
      <c r="X92" s="426">
        <f>IF(X90="",X91-X89,X91-X90)</f>
        <v>0</v>
      </c>
      <c r="Y92" s="816"/>
      <c r="Z92" s="817"/>
      <c r="AA92" s="892"/>
      <c r="AB92" s="792"/>
      <c r="AC92" s="792"/>
      <c r="AD92" s="792"/>
      <c r="AE92" s="792"/>
      <c r="AF92" s="792"/>
    </row>
    <row r="93" spans="1:32" s="404" customFormat="1" ht="15" customHeight="1" x14ac:dyDescent="0.2">
      <c r="B93" s="824"/>
      <c r="C93" s="825"/>
      <c r="D93" s="792"/>
      <c r="E93" s="829"/>
      <c r="F93" s="832"/>
      <c r="G93" s="835"/>
      <c r="H93" s="829"/>
      <c r="I93" s="416" t="s">
        <v>165</v>
      </c>
      <c r="J93" s="415"/>
      <c r="K93" s="416" t="s">
        <v>164</v>
      </c>
      <c r="L93" s="415">
        <v>44148</v>
      </c>
      <c r="M93" s="816"/>
      <c r="N93" s="817"/>
      <c r="O93" s="816"/>
      <c r="P93" s="817"/>
      <c r="Q93" s="816"/>
      <c r="R93" s="817"/>
      <c r="S93" s="816"/>
      <c r="T93" s="817"/>
      <c r="U93" s="816"/>
      <c r="V93" s="817"/>
      <c r="W93" s="816"/>
      <c r="X93" s="817"/>
      <c r="Y93" s="816"/>
      <c r="Z93" s="817"/>
      <c r="AA93" s="892"/>
      <c r="AB93" s="792"/>
      <c r="AC93" s="792"/>
      <c r="AD93" s="792"/>
      <c r="AE93" s="792"/>
      <c r="AF93" s="792"/>
    </row>
    <row r="94" spans="1:32" s="404" customFormat="1" ht="15" customHeight="1" x14ac:dyDescent="0.2">
      <c r="B94" s="826"/>
      <c r="C94" s="827"/>
      <c r="D94" s="793"/>
      <c r="E94" s="830"/>
      <c r="F94" s="833"/>
      <c r="G94" s="836"/>
      <c r="H94" s="830"/>
      <c r="I94" s="406" t="s">
        <v>158</v>
      </c>
      <c r="J94" s="405">
        <v>44112</v>
      </c>
      <c r="K94" s="820"/>
      <c r="L94" s="821"/>
      <c r="M94" s="818"/>
      <c r="N94" s="819"/>
      <c r="O94" s="818"/>
      <c r="P94" s="819"/>
      <c r="Q94" s="818"/>
      <c r="R94" s="819"/>
      <c r="S94" s="818"/>
      <c r="T94" s="819"/>
      <c r="U94" s="818"/>
      <c r="V94" s="819"/>
      <c r="W94" s="818"/>
      <c r="X94" s="819"/>
      <c r="Y94" s="818"/>
      <c r="Z94" s="819"/>
      <c r="AA94" s="893"/>
      <c r="AB94" s="793"/>
      <c r="AC94" s="793"/>
      <c r="AD94" s="793"/>
      <c r="AE94" s="793"/>
      <c r="AF94" s="793"/>
    </row>
    <row r="95" spans="1:32" s="404" customFormat="1" ht="12.75" customHeight="1" x14ac:dyDescent="0.2">
      <c r="B95" s="822" t="s">
        <v>1930</v>
      </c>
      <c r="C95" s="823"/>
      <c r="D95" s="791" t="s">
        <v>213</v>
      </c>
      <c r="E95" s="828" t="s">
        <v>228</v>
      </c>
      <c r="F95" s="831"/>
      <c r="G95" s="834"/>
      <c r="H95" s="828"/>
      <c r="I95" s="434" t="s">
        <v>184</v>
      </c>
      <c r="J95" s="438">
        <v>500000</v>
      </c>
      <c r="K95" s="434" t="s">
        <v>183</v>
      </c>
      <c r="L95" s="437">
        <f>+J100+J98</f>
        <v>44170</v>
      </c>
      <c r="M95" s="434" t="s">
        <v>182</v>
      </c>
      <c r="N95" s="436">
        <f>J95</f>
        <v>500000</v>
      </c>
      <c r="O95" s="434" t="s">
        <v>181</v>
      </c>
      <c r="P95" s="435"/>
      <c r="Q95" s="434" t="s">
        <v>181</v>
      </c>
      <c r="R95" s="435"/>
      <c r="S95" s="434" t="s">
        <v>181</v>
      </c>
      <c r="T95" s="435"/>
      <c r="U95" s="434" t="s">
        <v>181</v>
      </c>
      <c r="V95" s="435">
        <v>1</v>
      </c>
      <c r="W95" s="434" t="s">
        <v>181</v>
      </c>
      <c r="X95" s="435">
        <v>1</v>
      </c>
      <c r="Y95" s="434" t="s">
        <v>180</v>
      </c>
      <c r="Z95" s="433">
        <v>5</v>
      </c>
      <c r="AA95" s="891" t="s">
        <v>10</v>
      </c>
      <c r="AB95" s="791" t="s">
        <v>532</v>
      </c>
      <c r="AC95" s="791" t="s">
        <v>531</v>
      </c>
      <c r="AD95" s="791" t="s">
        <v>1954</v>
      </c>
      <c r="AE95" s="791" t="s">
        <v>1954</v>
      </c>
      <c r="AF95" s="791" t="s">
        <v>2143</v>
      </c>
    </row>
    <row r="96" spans="1:32" s="404" customFormat="1" ht="15" customHeight="1" x14ac:dyDescent="0.2">
      <c r="B96" s="824"/>
      <c r="C96" s="825"/>
      <c r="D96" s="792"/>
      <c r="E96" s="829"/>
      <c r="F96" s="832"/>
      <c r="G96" s="835"/>
      <c r="H96" s="829"/>
      <c r="I96" s="416" t="s">
        <v>179</v>
      </c>
      <c r="J96" s="432" t="s">
        <v>230</v>
      </c>
      <c r="K96" s="416" t="s">
        <v>177</v>
      </c>
      <c r="L96" s="415"/>
      <c r="M96" s="416" t="s">
        <v>176</v>
      </c>
      <c r="N96" s="428">
        <f>N95</f>
        <v>500000</v>
      </c>
      <c r="O96" s="416" t="s">
        <v>175</v>
      </c>
      <c r="P96" s="426"/>
      <c r="Q96" s="416" t="s">
        <v>175</v>
      </c>
      <c r="R96" s="426"/>
      <c r="S96" s="416" t="s">
        <v>175</v>
      </c>
      <c r="T96" s="426"/>
      <c r="U96" s="416" t="s">
        <v>175</v>
      </c>
      <c r="V96" s="426"/>
      <c r="W96" s="416" t="s">
        <v>175</v>
      </c>
      <c r="X96" s="426"/>
      <c r="Y96" s="416" t="s">
        <v>174</v>
      </c>
      <c r="Z96" s="430">
        <f>5*22</f>
        <v>110</v>
      </c>
      <c r="AA96" s="892"/>
      <c r="AB96" s="792"/>
      <c r="AC96" s="792"/>
      <c r="AD96" s="792"/>
      <c r="AE96" s="792"/>
      <c r="AF96" s="792"/>
    </row>
    <row r="97" spans="1:32" s="404" customFormat="1" ht="39" customHeight="1" x14ac:dyDescent="0.2">
      <c r="B97" s="824"/>
      <c r="C97" s="825"/>
      <c r="D97" s="792"/>
      <c r="E97" s="829"/>
      <c r="F97" s="832"/>
      <c r="G97" s="835"/>
      <c r="H97" s="829"/>
      <c r="I97" s="416" t="s">
        <v>173</v>
      </c>
      <c r="J97" s="429" t="s">
        <v>423</v>
      </c>
      <c r="K97" s="416" t="s">
        <v>171</v>
      </c>
      <c r="L97" s="427"/>
      <c r="M97" s="416" t="s">
        <v>170</v>
      </c>
      <c r="N97" s="428"/>
      <c r="O97" s="416" t="s">
        <v>169</v>
      </c>
      <c r="P97" s="426"/>
      <c r="Q97" s="416" t="s">
        <v>169</v>
      </c>
      <c r="R97" s="426"/>
      <c r="S97" s="416" t="s">
        <v>169</v>
      </c>
      <c r="T97" s="426"/>
      <c r="U97" s="416" t="s">
        <v>169</v>
      </c>
      <c r="V97" s="426">
        <v>1</v>
      </c>
      <c r="W97" s="416" t="s">
        <v>169</v>
      </c>
      <c r="X97" s="426">
        <v>1</v>
      </c>
      <c r="Y97" s="816"/>
      <c r="Z97" s="817"/>
      <c r="AA97" s="892"/>
      <c r="AB97" s="792"/>
      <c r="AC97" s="792"/>
      <c r="AD97" s="792"/>
      <c r="AE97" s="792"/>
      <c r="AF97" s="792"/>
    </row>
    <row r="98" spans="1:32" s="404" customFormat="1" ht="15" customHeight="1" x14ac:dyDescent="0.2">
      <c r="B98" s="824"/>
      <c r="C98" s="825"/>
      <c r="D98" s="792"/>
      <c r="E98" s="829"/>
      <c r="F98" s="832"/>
      <c r="G98" s="835"/>
      <c r="H98" s="829"/>
      <c r="I98" s="416" t="s">
        <v>168</v>
      </c>
      <c r="J98" s="484">
        <v>100</v>
      </c>
      <c r="K98" s="416" t="s">
        <v>167</v>
      </c>
      <c r="L98" s="427"/>
      <c r="M98" s="816"/>
      <c r="N98" s="817"/>
      <c r="O98" s="416" t="s">
        <v>166</v>
      </c>
      <c r="P98" s="426">
        <f>IF(P96="",P97-P95,P97-P96)</f>
        <v>0</v>
      </c>
      <c r="Q98" s="416" t="s">
        <v>166</v>
      </c>
      <c r="R98" s="426">
        <f>IF(R96="",R97-R95,R97-R96)</f>
        <v>0</v>
      </c>
      <c r="S98" s="416" t="s">
        <v>166</v>
      </c>
      <c r="T98" s="426">
        <f>IF(T96="",T97-T95,T97-T96)</f>
        <v>0</v>
      </c>
      <c r="U98" s="416" t="s">
        <v>166</v>
      </c>
      <c r="V98" s="426">
        <f>IF(V96="",V97-V95,V97-V96)</f>
        <v>0</v>
      </c>
      <c r="W98" s="416" t="s">
        <v>166</v>
      </c>
      <c r="X98" s="426">
        <f>IF(X96="",X97-X95,X97-X96)</f>
        <v>0</v>
      </c>
      <c r="Y98" s="816"/>
      <c r="Z98" s="817"/>
      <c r="AA98" s="892"/>
      <c r="AB98" s="792"/>
      <c r="AC98" s="792"/>
      <c r="AD98" s="792"/>
      <c r="AE98" s="792"/>
      <c r="AF98" s="792"/>
    </row>
    <row r="99" spans="1:32" s="404" customFormat="1" ht="15" customHeight="1" x14ac:dyDescent="0.2">
      <c r="B99" s="824"/>
      <c r="C99" s="825"/>
      <c r="D99" s="792"/>
      <c r="E99" s="829"/>
      <c r="F99" s="832"/>
      <c r="G99" s="835"/>
      <c r="H99" s="829"/>
      <c r="I99" s="416" t="s">
        <v>165</v>
      </c>
      <c r="J99" s="415"/>
      <c r="K99" s="416" t="s">
        <v>164</v>
      </c>
      <c r="L99" s="415">
        <v>44167</v>
      </c>
      <c r="M99" s="816"/>
      <c r="N99" s="817"/>
      <c r="O99" s="816"/>
      <c r="P99" s="817"/>
      <c r="Q99" s="816"/>
      <c r="R99" s="817"/>
      <c r="S99" s="816"/>
      <c r="T99" s="817"/>
      <c r="U99" s="816"/>
      <c r="V99" s="817"/>
      <c r="W99" s="816"/>
      <c r="X99" s="817"/>
      <c r="Y99" s="816"/>
      <c r="Z99" s="817"/>
      <c r="AA99" s="892"/>
      <c r="AB99" s="792"/>
      <c r="AC99" s="792"/>
      <c r="AD99" s="792"/>
      <c r="AE99" s="792"/>
      <c r="AF99" s="792"/>
    </row>
    <row r="100" spans="1:32" s="404" customFormat="1" ht="15" customHeight="1" x14ac:dyDescent="0.2">
      <c r="B100" s="826"/>
      <c r="C100" s="827"/>
      <c r="D100" s="793"/>
      <c r="E100" s="830"/>
      <c r="F100" s="833"/>
      <c r="G100" s="836"/>
      <c r="H100" s="830"/>
      <c r="I100" s="406" t="s">
        <v>158</v>
      </c>
      <c r="J100" s="405">
        <v>44070</v>
      </c>
      <c r="K100" s="820"/>
      <c r="L100" s="821"/>
      <c r="M100" s="818"/>
      <c r="N100" s="819"/>
      <c r="O100" s="818"/>
      <c r="P100" s="819"/>
      <c r="Q100" s="818"/>
      <c r="R100" s="819"/>
      <c r="S100" s="818"/>
      <c r="T100" s="819"/>
      <c r="U100" s="818"/>
      <c r="V100" s="819"/>
      <c r="W100" s="818"/>
      <c r="X100" s="819"/>
      <c r="Y100" s="818"/>
      <c r="Z100" s="819"/>
      <c r="AA100" s="893"/>
      <c r="AB100" s="793"/>
      <c r="AC100" s="793"/>
      <c r="AD100" s="793"/>
      <c r="AE100" s="793"/>
      <c r="AF100" s="793"/>
    </row>
    <row r="101" spans="1:32" s="404" customFormat="1" ht="12.75" customHeight="1" x14ac:dyDescent="0.2">
      <c r="A101" s="402"/>
      <c r="B101" s="822" t="s">
        <v>1005</v>
      </c>
      <c r="C101" s="823"/>
      <c r="D101" s="791" t="s">
        <v>476</v>
      </c>
      <c r="E101" s="828" t="s">
        <v>475</v>
      </c>
      <c r="F101" s="831"/>
      <c r="G101" s="834"/>
      <c r="H101" s="828"/>
      <c r="I101" s="434" t="s">
        <v>184</v>
      </c>
      <c r="J101" s="438">
        <v>3000000</v>
      </c>
      <c r="K101" s="434" t="s">
        <v>183</v>
      </c>
      <c r="L101" s="437">
        <f>J106+J104-0.01</f>
        <v>44094.99</v>
      </c>
      <c r="M101" s="434" t="s">
        <v>182</v>
      </c>
      <c r="N101" s="436">
        <f>J101</f>
        <v>3000000</v>
      </c>
      <c r="O101" s="434" t="s">
        <v>181</v>
      </c>
      <c r="P101" s="435">
        <v>0.43</v>
      </c>
      <c r="Q101" s="480" t="s">
        <v>181</v>
      </c>
      <c r="R101" s="479">
        <v>0.43</v>
      </c>
      <c r="S101" s="480" t="s">
        <v>181</v>
      </c>
      <c r="T101" s="479">
        <v>0.43</v>
      </c>
      <c r="U101" s="480" t="s">
        <v>181</v>
      </c>
      <c r="V101" s="479">
        <v>0.43</v>
      </c>
      <c r="W101" s="434" t="s">
        <v>181</v>
      </c>
      <c r="X101" s="435">
        <v>1</v>
      </c>
      <c r="Y101" s="434" t="s">
        <v>180</v>
      </c>
      <c r="Z101" s="433"/>
      <c r="AA101" s="791" t="s">
        <v>10</v>
      </c>
      <c r="AB101" s="791" t="s">
        <v>10</v>
      </c>
      <c r="AC101" s="791" t="s">
        <v>10</v>
      </c>
      <c r="AD101" s="791" t="s">
        <v>10</v>
      </c>
      <c r="AE101" s="791" t="s">
        <v>10</v>
      </c>
      <c r="AF101" s="791" t="s">
        <v>2143</v>
      </c>
    </row>
    <row r="102" spans="1:32" s="404" customFormat="1" ht="15" customHeight="1" x14ac:dyDescent="0.2">
      <c r="A102" s="402"/>
      <c r="B102" s="824"/>
      <c r="C102" s="825"/>
      <c r="D102" s="792"/>
      <c r="E102" s="829"/>
      <c r="F102" s="832"/>
      <c r="G102" s="835"/>
      <c r="H102" s="829"/>
      <c r="I102" s="416" t="s">
        <v>179</v>
      </c>
      <c r="J102" s="432" t="s">
        <v>1003</v>
      </c>
      <c r="K102" s="416" t="s">
        <v>177</v>
      </c>
      <c r="L102" s="415">
        <f>L101+L104</f>
        <v>44094.99</v>
      </c>
      <c r="M102" s="416" t="s">
        <v>176</v>
      </c>
      <c r="N102" s="428">
        <f>N101</f>
        <v>3000000</v>
      </c>
      <c r="O102" s="416" t="s">
        <v>175</v>
      </c>
      <c r="P102" s="426"/>
      <c r="Q102" s="478" t="s">
        <v>175</v>
      </c>
      <c r="R102" s="477"/>
      <c r="S102" s="478" t="s">
        <v>175</v>
      </c>
      <c r="T102" s="477"/>
      <c r="U102" s="478" t="s">
        <v>175</v>
      </c>
      <c r="V102" s="477"/>
      <c r="W102" s="416" t="s">
        <v>175</v>
      </c>
      <c r="X102" s="426"/>
      <c r="Y102" s="416" t="s">
        <v>174</v>
      </c>
      <c r="Z102" s="430"/>
      <c r="AA102" s="792"/>
      <c r="AB102" s="792"/>
      <c r="AC102" s="792"/>
      <c r="AD102" s="792"/>
      <c r="AE102" s="792"/>
      <c r="AF102" s="792"/>
    </row>
    <row r="103" spans="1:32" s="404" customFormat="1" x14ac:dyDescent="0.2">
      <c r="A103" s="402"/>
      <c r="B103" s="824"/>
      <c r="C103" s="825"/>
      <c r="D103" s="792"/>
      <c r="E103" s="829"/>
      <c r="F103" s="832"/>
      <c r="G103" s="835"/>
      <c r="H103" s="829"/>
      <c r="I103" s="416" t="s">
        <v>173</v>
      </c>
      <c r="J103" s="429" t="s">
        <v>413</v>
      </c>
      <c r="K103" s="416" t="s">
        <v>171</v>
      </c>
      <c r="L103" s="427"/>
      <c r="M103" s="416" t="s">
        <v>170</v>
      </c>
      <c r="N103" s="428"/>
      <c r="O103" s="416" t="s">
        <v>169</v>
      </c>
      <c r="P103" s="426">
        <v>0.43</v>
      </c>
      <c r="Q103" s="478" t="s">
        <v>169</v>
      </c>
      <c r="R103" s="477">
        <v>0.43</v>
      </c>
      <c r="S103" s="478" t="s">
        <v>169</v>
      </c>
      <c r="T103" s="477">
        <v>0.43</v>
      </c>
      <c r="U103" s="478" t="s">
        <v>169</v>
      </c>
      <c r="V103" s="477">
        <v>0.43</v>
      </c>
      <c r="W103" s="416" t="s">
        <v>169</v>
      </c>
      <c r="X103" s="426">
        <v>1</v>
      </c>
      <c r="Y103" s="816"/>
      <c r="Z103" s="817"/>
      <c r="AA103" s="792"/>
      <c r="AB103" s="792"/>
      <c r="AC103" s="792"/>
      <c r="AD103" s="792"/>
      <c r="AE103" s="792"/>
      <c r="AF103" s="792"/>
    </row>
    <row r="104" spans="1:32" s="404" customFormat="1" ht="15" customHeight="1" x14ac:dyDescent="0.2">
      <c r="A104" s="402"/>
      <c r="B104" s="824"/>
      <c r="C104" s="825"/>
      <c r="D104" s="792"/>
      <c r="E104" s="829"/>
      <c r="F104" s="832"/>
      <c r="G104" s="835"/>
      <c r="H104" s="829"/>
      <c r="I104" s="416" t="s">
        <v>168</v>
      </c>
      <c r="J104" s="427">
        <v>225</v>
      </c>
      <c r="K104" s="416" t="s">
        <v>167</v>
      </c>
      <c r="L104" s="427"/>
      <c r="M104" s="816"/>
      <c r="N104" s="817"/>
      <c r="O104" s="416" t="s">
        <v>166</v>
      </c>
      <c r="P104" s="426">
        <f>IF(P102="",P103-P101,P103-P102)</f>
        <v>0</v>
      </c>
      <c r="Q104" s="478" t="s">
        <v>166</v>
      </c>
      <c r="R104" s="477">
        <f>IF(R102="",R103-R101,R103-R102)</f>
        <v>0</v>
      </c>
      <c r="S104" s="478" t="s">
        <v>166</v>
      </c>
      <c r="T104" s="477">
        <f>IF(T102="",T103-T101,T103-T102)</f>
        <v>0</v>
      </c>
      <c r="U104" s="478" t="s">
        <v>166</v>
      </c>
      <c r="V104" s="477">
        <f>IF(V102="",V103-V101,V103-V102)</f>
        <v>0</v>
      </c>
      <c r="W104" s="416" t="s">
        <v>166</v>
      </c>
      <c r="X104" s="426">
        <f>IF(X102="",X103-X101,X103-X102)</f>
        <v>0</v>
      </c>
      <c r="Y104" s="816"/>
      <c r="Z104" s="817"/>
      <c r="AA104" s="792"/>
      <c r="AB104" s="792"/>
      <c r="AC104" s="792"/>
      <c r="AD104" s="792"/>
      <c r="AE104" s="792"/>
      <c r="AF104" s="792"/>
    </row>
    <row r="105" spans="1:32" s="404" customFormat="1" ht="15" customHeight="1" x14ac:dyDescent="0.2">
      <c r="A105" s="402"/>
      <c r="B105" s="824"/>
      <c r="C105" s="825"/>
      <c r="D105" s="792"/>
      <c r="E105" s="829"/>
      <c r="F105" s="832"/>
      <c r="G105" s="835"/>
      <c r="H105" s="829"/>
      <c r="I105" s="416" t="s">
        <v>165</v>
      </c>
      <c r="J105" s="415"/>
      <c r="K105" s="416" t="s">
        <v>164</v>
      </c>
      <c r="L105" s="415">
        <v>44168</v>
      </c>
      <c r="M105" s="816"/>
      <c r="N105" s="817"/>
      <c r="O105" s="816"/>
      <c r="P105" s="817"/>
      <c r="Q105" s="857"/>
      <c r="R105" s="858"/>
      <c r="S105" s="857"/>
      <c r="T105" s="858"/>
      <c r="U105" s="857"/>
      <c r="V105" s="858"/>
      <c r="W105" s="857"/>
      <c r="X105" s="858"/>
      <c r="Y105" s="816"/>
      <c r="Z105" s="817"/>
      <c r="AA105" s="792"/>
      <c r="AB105" s="792"/>
      <c r="AC105" s="792"/>
      <c r="AD105" s="792"/>
      <c r="AE105" s="792"/>
      <c r="AF105" s="792"/>
    </row>
    <row r="106" spans="1:32" s="404" customFormat="1" ht="15" customHeight="1" x14ac:dyDescent="0.2">
      <c r="A106" s="402"/>
      <c r="B106" s="826"/>
      <c r="C106" s="827"/>
      <c r="D106" s="793"/>
      <c r="E106" s="830"/>
      <c r="F106" s="833"/>
      <c r="G106" s="836"/>
      <c r="H106" s="830"/>
      <c r="I106" s="406" t="s">
        <v>158</v>
      </c>
      <c r="J106" s="451">
        <v>43870</v>
      </c>
      <c r="K106" s="820"/>
      <c r="L106" s="821"/>
      <c r="M106" s="818"/>
      <c r="N106" s="819"/>
      <c r="O106" s="818"/>
      <c r="P106" s="819"/>
      <c r="Q106" s="859"/>
      <c r="R106" s="860"/>
      <c r="S106" s="859"/>
      <c r="T106" s="860"/>
      <c r="U106" s="859"/>
      <c r="V106" s="860"/>
      <c r="W106" s="859"/>
      <c r="X106" s="860"/>
      <c r="Y106" s="818"/>
      <c r="Z106" s="819"/>
      <c r="AA106" s="793"/>
      <c r="AB106" s="793"/>
      <c r="AC106" s="793"/>
      <c r="AD106" s="793"/>
      <c r="AE106" s="793"/>
      <c r="AF106" s="793"/>
    </row>
    <row r="107" spans="1:32" s="404" customFormat="1" ht="12.75" customHeight="1" x14ac:dyDescent="0.2">
      <c r="B107" s="822" t="s">
        <v>537</v>
      </c>
      <c r="C107" s="823"/>
      <c r="D107" s="791" t="s">
        <v>213</v>
      </c>
      <c r="E107" s="828" t="s">
        <v>228</v>
      </c>
      <c r="F107" s="831"/>
      <c r="G107" s="834"/>
      <c r="H107" s="828" t="s">
        <v>185</v>
      </c>
      <c r="I107" s="434" t="s">
        <v>184</v>
      </c>
      <c r="J107" s="438">
        <v>500000</v>
      </c>
      <c r="K107" s="434" t="s">
        <v>183</v>
      </c>
      <c r="L107" s="437">
        <f>J112+J110</f>
        <v>44190</v>
      </c>
      <c r="M107" s="434" t="s">
        <v>182</v>
      </c>
      <c r="N107" s="436">
        <f>J107</f>
        <v>500000</v>
      </c>
      <c r="O107" s="434" t="s">
        <v>181</v>
      </c>
      <c r="P107" s="435"/>
      <c r="Q107" s="480" t="s">
        <v>181</v>
      </c>
      <c r="R107" s="479"/>
      <c r="S107" s="475" t="s">
        <v>181</v>
      </c>
      <c r="T107" s="474">
        <v>0.42299999999999999</v>
      </c>
      <c r="U107" s="434" t="s">
        <v>181</v>
      </c>
      <c r="V107" s="435">
        <v>1</v>
      </c>
      <c r="W107" s="434" t="s">
        <v>181</v>
      </c>
      <c r="X107" s="435">
        <v>1</v>
      </c>
      <c r="Y107" s="434" t="s">
        <v>180</v>
      </c>
      <c r="Z107" s="433">
        <v>4</v>
      </c>
      <c r="AA107" s="791" t="s">
        <v>536</v>
      </c>
      <c r="AB107" s="791" t="s">
        <v>10</v>
      </c>
      <c r="AC107" s="791" t="s">
        <v>10</v>
      </c>
      <c r="AD107" s="791" t="s">
        <v>535</v>
      </c>
      <c r="AE107" s="791" t="s">
        <v>535</v>
      </c>
      <c r="AF107" s="791" t="s">
        <v>2143</v>
      </c>
    </row>
    <row r="108" spans="1:32" s="404" customFormat="1" ht="15" customHeight="1" x14ac:dyDescent="0.2">
      <c r="B108" s="824"/>
      <c r="C108" s="825"/>
      <c r="D108" s="792"/>
      <c r="E108" s="829"/>
      <c r="F108" s="832"/>
      <c r="G108" s="835"/>
      <c r="H108" s="829"/>
      <c r="I108" s="416" t="s">
        <v>179</v>
      </c>
      <c r="J108" s="432" t="s">
        <v>211</v>
      </c>
      <c r="K108" s="416" t="s">
        <v>177</v>
      </c>
      <c r="L108" s="415"/>
      <c r="M108" s="416" t="s">
        <v>176</v>
      </c>
      <c r="N108" s="428">
        <f>N107</f>
        <v>500000</v>
      </c>
      <c r="O108" s="416" t="s">
        <v>175</v>
      </c>
      <c r="P108" s="426"/>
      <c r="Q108" s="478" t="s">
        <v>175</v>
      </c>
      <c r="R108" s="477"/>
      <c r="S108" s="471" t="s">
        <v>175</v>
      </c>
      <c r="T108" s="470"/>
      <c r="U108" s="416" t="s">
        <v>175</v>
      </c>
      <c r="V108" s="426"/>
      <c r="W108" s="416" t="s">
        <v>175</v>
      </c>
      <c r="X108" s="426"/>
      <c r="Y108" s="416" t="s">
        <v>174</v>
      </c>
      <c r="Z108" s="430">
        <f>4*22</f>
        <v>88</v>
      </c>
      <c r="AA108" s="792"/>
      <c r="AB108" s="792"/>
      <c r="AC108" s="792"/>
      <c r="AD108" s="792"/>
      <c r="AE108" s="792"/>
      <c r="AF108" s="792"/>
    </row>
    <row r="109" spans="1:32" s="404" customFormat="1" ht="39" customHeight="1" x14ac:dyDescent="0.2">
      <c r="B109" s="824"/>
      <c r="C109" s="825"/>
      <c r="D109" s="792"/>
      <c r="E109" s="829"/>
      <c r="F109" s="832"/>
      <c r="G109" s="835"/>
      <c r="H109" s="829"/>
      <c r="I109" s="416" t="s">
        <v>173</v>
      </c>
      <c r="J109" s="429" t="s">
        <v>534</v>
      </c>
      <c r="K109" s="416" t="s">
        <v>171</v>
      </c>
      <c r="L109" s="427"/>
      <c r="M109" s="416" t="s">
        <v>170</v>
      </c>
      <c r="N109" s="428"/>
      <c r="O109" s="416" t="s">
        <v>169</v>
      </c>
      <c r="P109" s="426"/>
      <c r="Q109" s="478" t="s">
        <v>169</v>
      </c>
      <c r="R109" s="477"/>
      <c r="S109" s="471" t="s">
        <v>169</v>
      </c>
      <c r="T109" s="470">
        <v>0.501</v>
      </c>
      <c r="U109" s="416" t="s">
        <v>169</v>
      </c>
      <c r="V109" s="426">
        <v>1</v>
      </c>
      <c r="W109" s="416" t="s">
        <v>169</v>
      </c>
      <c r="X109" s="426">
        <v>1</v>
      </c>
      <c r="Y109" s="816"/>
      <c r="Z109" s="817"/>
      <c r="AA109" s="792"/>
      <c r="AB109" s="792"/>
      <c r="AC109" s="792"/>
      <c r="AD109" s="792"/>
      <c r="AE109" s="792"/>
      <c r="AF109" s="792"/>
    </row>
    <row r="110" spans="1:32" s="404" customFormat="1" ht="15" customHeight="1" x14ac:dyDescent="0.2">
      <c r="B110" s="824"/>
      <c r="C110" s="825"/>
      <c r="D110" s="792"/>
      <c r="E110" s="829"/>
      <c r="F110" s="832"/>
      <c r="G110" s="835"/>
      <c r="H110" s="829"/>
      <c r="I110" s="416" t="s">
        <v>168</v>
      </c>
      <c r="J110" s="427">
        <v>120</v>
      </c>
      <c r="K110" s="416" t="s">
        <v>167</v>
      </c>
      <c r="L110" s="427"/>
      <c r="M110" s="816"/>
      <c r="N110" s="817"/>
      <c r="O110" s="416" t="s">
        <v>166</v>
      </c>
      <c r="P110" s="426">
        <f>IF(P108="",P109-P107,P109-P108)</f>
        <v>0</v>
      </c>
      <c r="Q110" s="478" t="s">
        <v>166</v>
      </c>
      <c r="R110" s="477">
        <f>IF(R108="",R109-R107,R109-R108)</f>
        <v>0</v>
      </c>
      <c r="S110" s="471" t="s">
        <v>166</v>
      </c>
      <c r="T110" s="470">
        <f>IF(T108="",T109-T107,T109-T108)</f>
        <v>7.8000000000000014E-2</v>
      </c>
      <c r="U110" s="416" t="s">
        <v>166</v>
      </c>
      <c r="V110" s="426">
        <f>IF(V108="",V109-V107,V109-V108)</f>
        <v>0</v>
      </c>
      <c r="W110" s="416" t="s">
        <v>166</v>
      </c>
      <c r="X110" s="426">
        <f>IF(X108="",X109-X107,X109-X108)</f>
        <v>0</v>
      </c>
      <c r="Y110" s="816"/>
      <c r="Z110" s="817"/>
      <c r="AA110" s="792"/>
      <c r="AB110" s="792"/>
      <c r="AC110" s="792"/>
      <c r="AD110" s="792"/>
      <c r="AE110" s="792"/>
      <c r="AF110" s="792"/>
    </row>
    <row r="111" spans="1:32" s="404" customFormat="1" ht="15" customHeight="1" x14ac:dyDescent="0.2">
      <c r="B111" s="824"/>
      <c r="C111" s="825"/>
      <c r="D111" s="792"/>
      <c r="E111" s="829"/>
      <c r="F111" s="832"/>
      <c r="G111" s="835"/>
      <c r="H111" s="829"/>
      <c r="I111" s="416" t="s">
        <v>165</v>
      </c>
      <c r="J111" s="415"/>
      <c r="K111" s="416" t="s">
        <v>164</v>
      </c>
      <c r="L111" s="431">
        <v>44111</v>
      </c>
      <c r="M111" s="816"/>
      <c r="N111" s="817"/>
      <c r="O111" s="816"/>
      <c r="P111" s="817"/>
      <c r="Q111" s="857"/>
      <c r="R111" s="858"/>
      <c r="S111" s="945"/>
      <c r="T111" s="946"/>
      <c r="U111" s="816"/>
      <c r="V111" s="817"/>
      <c r="W111" s="816"/>
      <c r="X111" s="817"/>
      <c r="Y111" s="816"/>
      <c r="Z111" s="817"/>
      <c r="AA111" s="792"/>
      <c r="AB111" s="792"/>
      <c r="AC111" s="792"/>
      <c r="AD111" s="792"/>
      <c r="AE111" s="792"/>
      <c r="AF111" s="792"/>
    </row>
    <row r="112" spans="1:32" s="404" customFormat="1" ht="15" customHeight="1" x14ac:dyDescent="0.2">
      <c r="B112" s="826"/>
      <c r="C112" s="827"/>
      <c r="D112" s="793"/>
      <c r="E112" s="830"/>
      <c r="F112" s="833"/>
      <c r="G112" s="836"/>
      <c r="H112" s="830"/>
      <c r="I112" s="406" t="s">
        <v>158</v>
      </c>
      <c r="J112" s="451">
        <v>44070</v>
      </c>
      <c r="K112" s="820"/>
      <c r="L112" s="821"/>
      <c r="M112" s="818"/>
      <c r="N112" s="819"/>
      <c r="O112" s="818"/>
      <c r="P112" s="819"/>
      <c r="Q112" s="859"/>
      <c r="R112" s="860"/>
      <c r="S112" s="947"/>
      <c r="T112" s="948"/>
      <c r="U112" s="818"/>
      <c r="V112" s="819"/>
      <c r="W112" s="818"/>
      <c r="X112" s="819"/>
      <c r="Y112" s="818"/>
      <c r="Z112" s="819"/>
      <c r="AA112" s="793"/>
      <c r="AB112" s="793"/>
      <c r="AC112" s="793"/>
      <c r="AD112" s="793"/>
      <c r="AE112" s="793"/>
      <c r="AF112" s="793"/>
    </row>
    <row r="113" spans="2:32" s="404" customFormat="1" ht="12.75" customHeight="1" x14ac:dyDescent="0.2">
      <c r="B113" s="822" t="s">
        <v>527</v>
      </c>
      <c r="C113" s="823"/>
      <c r="D113" s="791" t="s">
        <v>213</v>
      </c>
      <c r="E113" s="828" t="s">
        <v>228</v>
      </c>
      <c r="F113" s="831"/>
      <c r="G113" s="834"/>
      <c r="H113" s="828" t="s">
        <v>185</v>
      </c>
      <c r="I113" s="434" t="s">
        <v>184</v>
      </c>
      <c r="J113" s="438">
        <v>500000</v>
      </c>
      <c r="K113" s="434" t="s">
        <v>183</v>
      </c>
      <c r="L113" s="437">
        <f>+J118+J116</f>
        <v>44190</v>
      </c>
      <c r="M113" s="434" t="s">
        <v>182</v>
      </c>
      <c r="N113" s="436">
        <f>J113</f>
        <v>500000</v>
      </c>
      <c r="O113" s="434" t="s">
        <v>181</v>
      </c>
      <c r="P113" s="435"/>
      <c r="Q113" s="434" t="s">
        <v>181</v>
      </c>
      <c r="R113" s="435"/>
      <c r="S113" s="472" t="s">
        <v>181</v>
      </c>
      <c r="T113" s="473">
        <v>0.23200000000000001</v>
      </c>
      <c r="U113" s="434" t="s">
        <v>181</v>
      </c>
      <c r="V113" s="435">
        <v>1</v>
      </c>
      <c r="W113" s="434" t="s">
        <v>181</v>
      </c>
      <c r="X113" s="435">
        <v>1</v>
      </c>
      <c r="Y113" s="434" t="s">
        <v>180</v>
      </c>
      <c r="Z113" s="433"/>
      <c r="AA113" s="791" t="s">
        <v>523</v>
      </c>
      <c r="AB113" s="791" t="s">
        <v>523</v>
      </c>
      <c r="AC113" s="791" t="s">
        <v>227</v>
      </c>
      <c r="AD113" s="791" t="s">
        <v>227</v>
      </c>
      <c r="AE113" s="791" t="s">
        <v>227</v>
      </c>
      <c r="AF113" s="791" t="s">
        <v>2143</v>
      </c>
    </row>
    <row r="114" spans="2:32" s="404" customFormat="1" ht="15" customHeight="1" x14ac:dyDescent="0.2">
      <c r="B114" s="824"/>
      <c r="C114" s="825"/>
      <c r="D114" s="792"/>
      <c r="E114" s="829"/>
      <c r="F114" s="832"/>
      <c r="G114" s="835"/>
      <c r="H114" s="829"/>
      <c r="I114" s="416" t="s">
        <v>179</v>
      </c>
      <c r="J114" s="432" t="s">
        <v>420</v>
      </c>
      <c r="K114" s="416" t="s">
        <v>177</v>
      </c>
      <c r="L114" s="415"/>
      <c r="M114" s="416" t="s">
        <v>176</v>
      </c>
      <c r="N114" s="428">
        <f>N113</f>
        <v>500000</v>
      </c>
      <c r="O114" s="416" t="s">
        <v>175</v>
      </c>
      <c r="P114" s="426"/>
      <c r="Q114" s="416" t="s">
        <v>175</v>
      </c>
      <c r="R114" s="426"/>
      <c r="S114" s="469" t="s">
        <v>175</v>
      </c>
      <c r="T114" s="468"/>
      <c r="U114" s="416" t="s">
        <v>175</v>
      </c>
      <c r="V114" s="426"/>
      <c r="W114" s="416" t="s">
        <v>175</v>
      </c>
      <c r="X114" s="426"/>
      <c r="Y114" s="416" t="s">
        <v>174</v>
      </c>
      <c r="Z114" s="430"/>
      <c r="AA114" s="792"/>
      <c r="AB114" s="792"/>
      <c r="AC114" s="792"/>
      <c r="AD114" s="792"/>
      <c r="AE114" s="792"/>
      <c r="AF114" s="792"/>
    </row>
    <row r="115" spans="2:32" s="404" customFormat="1" ht="39" customHeight="1" x14ac:dyDescent="0.2">
      <c r="B115" s="824"/>
      <c r="C115" s="825"/>
      <c r="D115" s="792"/>
      <c r="E115" s="829"/>
      <c r="F115" s="832"/>
      <c r="G115" s="835"/>
      <c r="H115" s="829"/>
      <c r="I115" s="416" t="s">
        <v>173</v>
      </c>
      <c r="J115" s="429" t="s">
        <v>423</v>
      </c>
      <c r="K115" s="416" t="s">
        <v>171</v>
      </c>
      <c r="L115" s="427"/>
      <c r="M115" s="416" t="s">
        <v>170</v>
      </c>
      <c r="N115" s="428"/>
      <c r="O115" s="416" t="s">
        <v>169</v>
      </c>
      <c r="P115" s="426"/>
      <c r="Q115" s="416" t="s">
        <v>169</v>
      </c>
      <c r="R115" s="426"/>
      <c r="S115" s="469" t="s">
        <v>169</v>
      </c>
      <c r="T115" s="468">
        <v>0.05</v>
      </c>
      <c r="U115" s="416" t="s">
        <v>169</v>
      </c>
      <c r="V115" s="426">
        <v>1</v>
      </c>
      <c r="W115" s="416" t="s">
        <v>169</v>
      </c>
      <c r="X115" s="426">
        <v>1</v>
      </c>
      <c r="Y115" s="816"/>
      <c r="Z115" s="817"/>
      <c r="AA115" s="792"/>
      <c r="AB115" s="792"/>
      <c r="AC115" s="792"/>
      <c r="AD115" s="792"/>
      <c r="AE115" s="792"/>
      <c r="AF115" s="792"/>
    </row>
    <row r="116" spans="2:32" s="404" customFormat="1" ht="15" customHeight="1" x14ac:dyDescent="0.2">
      <c r="B116" s="824"/>
      <c r="C116" s="825"/>
      <c r="D116" s="792"/>
      <c r="E116" s="829"/>
      <c r="F116" s="832"/>
      <c r="G116" s="835"/>
      <c r="H116" s="829"/>
      <c r="I116" s="416" t="s">
        <v>168</v>
      </c>
      <c r="J116" s="427">
        <v>120</v>
      </c>
      <c r="K116" s="416" t="s">
        <v>167</v>
      </c>
      <c r="L116" s="427"/>
      <c r="M116" s="816"/>
      <c r="N116" s="817"/>
      <c r="O116" s="416" t="s">
        <v>166</v>
      </c>
      <c r="P116" s="426">
        <f>IF(P114="",P115-P113,P115-P114)</f>
        <v>0</v>
      </c>
      <c r="Q116" s="416" t="s">
        <v>166</v>
      </c>
      <c r="R116" s="426">
        <f>IF(R114="",R115-R113,R115-R114)</f>
        <v>0</v>
      </c>
      <c r="S116" s="469" t="s">
        <v>166</v>
      </c>
      <c r="T116" s="468">
        <f>IF(T114="",T115-T113,T115-T114)</f>
        <v>-0.182</v>
      </c>
      <c r="U116" s="416" t="s">
        <v>166</v>
      </c>
      <c r="V116" s="426">
        <f>IF(V114="",V115-V113,V115-V114)</f>
        <v>0</v>
      </c>
      <c r="W116" s="416" t="s">
        <v>166</v>
      </c>
      <c r="X116" s="426">
        <f>IF(X114="",X115-X113,X115-X114)</f>
        <v>0</v>
      </c>
      <c r="Y116" s="816"/>
      <c r="Z116" s="817"/>
      <c r="AA116" s="792"/>
      <c r="AB116" s="792"/>
      <c r="AC116" s="792"/>
      <c r="AD116" s="792"/>
      <c r="AE116" s="792"/>
      <c r="AF116" s="792"/>
    </row>
    <row r="117" spans="2:32" s="404" customFormat="1" ht="15" customHeight="1" x14ac:dyDescent="0.2">
      <c r="B117" s="824"/>
      <c r="C117" s="825"/>
      <c r="D117" s="792"/>
      <c r="E117" s="829"/>
      <c r="F117" s="832"/>
      <c r="G117" s="835"/>
      <c r="H117" s="829"/>
      <c r="I117" s="416" t="s">
        <v>165</v>
      </c>
      <c r="J117" s="415">
        <v>43623</v>
      </c>
      <c r="K117" s="416" t="s">
        <v>164</v>
      </c>
      <c r="L117" s="415">
        <v>44159</v>
      </c>
      <c r="M117" s="816"/>
      <c r="N117" s="817"/>
      <c r="O117" s="816"/>
      <c r="P117" s="817"/>
      <c r="Q117" s="816"/>
      <c r="R117" s="817"/>
      <c r="S117" s="941"/>
      <c r="T117" s="942"/>
      <c r="U117" s="816"/>
      <c r="V117" s="817"/>
      <c r="W117" s="816"/>
      <c r="X117" s="817"/>
      <c r="Y117" s="816"/>
      <c r="Z117" s="817"/>
      <c r="AA117" s="792"/>
      <c r="AB117" s="792"/>
      <c r="AC117" s="792"/>
      <c r="AD117" s="792"/>
      <c r="AE117" s="792"/>
      <c r="AF117" s="792"/>
    </row>
    <row r="118" spans="2:32" s="404" customFormat="1" ht="15" customHeight="1" x14ac:dyDescent="0.2">
      <c r="B118" s="826"/>
      <c r="C118" s="827"/>
      <c r="D118" s="793"/>
      <c r="E118" s="830"/>
      <c r="F118" s="833"/>
      <c r="G118" s="836"/>
      <c r="H118" s="830"/>
      <c r="I118" s="406" t="s">
        <v>158</v>
      </c>
      <c r="J118" s="405">
        <v>44070</v>
      </c>
      <c r="K118" s="820"/>
      <c r="L118" s="821"/>
      <c r="M118" s="818"/>
      <c r="N118" s="819"/>
      <c r="O118" s="818"/>
      <c r="P118" s="819"/>
      <c r="Q118" s="818"/>
      <c r="R118" s="819"/>
      <c r="S118" s="943"/>
      <c r="T118" s="944"/>
      <c r="U118" s="818"/>
      <c r="V118" s="819"/>
      <c r="W118" s="818"/>
      <c r="X118" s="819"/>
      <c r="Y118" s="818"/>
      <c r="Z118" s="819"/>
      <c r="AA118" s="793"/>
      <c r="AB118" s="793"/>
      <c r="AC118" s="793"/>
      <c r="AD118" s="793"/>
      <c r="AE118" s="793"/>
      <c r="AF118" s="793"/>
    </row>
    <row r="119" spans="2:32" s="404" customFormat="1" ht="12.75" customHeight="1" x14ac:dyDescent="0.2">
      <c r="B119" s="822" t="s">
        <v>516</v>
      </c>
      <c r="C119" s="823"/>
      <c r="D119" s="791" t="s">
        <v>213</v>
      </c>
      <c r="E119" s="828" t="s">
        <v>228</v>
      </c>
      <c r="F119" s="831"/>
      <c r="G119" s="834"/>
      <c r="H119" s="828" t="s">
        <v>185</v>
      </c>
      <c r="I119" s="434" t="s">
        <v>184</v>
      </c>
      <c r="J119" s="438">
        <v>500000</v>
      </c>
      <c r="K119" s="434" t="s">
        <v>183</v>
      </c>
      <c r="L119" s="437">
        <f>+J124+J122</f>
        <v>44170</v>
      </c>
      <c r="M119" s="434" t="s">
        <v>182</v>
      </c>
      <c r="N119" s="436">
        <f>J119</f>
        <v>500000</v>
      </c>
      <c r="O119" s="434" t="s">
        <v>181</v>
      </c>
      <c r="P119" s="435"/>
      <c r="Q119" s="434" t="s">
        <v>181</v>
      </c>
      <c r="R119" s="435"/>
      <c r="S119" s="472" t="s">
        <v>181</v>
      </c>
      <c r="T119" s="473">
        <v>0.23200000000000001</v>
      </c>
      <c r="U119" s="434" t="s">
        <v>181</v>
      </c>
      <c r="V119" s="435"/>
      <c r="W119" s="434" t="s">
        <v>181</v>
      </c>
      <c r="X119" s="435">
        <v>1</v>
      </c>
      <c r="Y119" s="434" t="s">
        <v>180</v>
      </c>
      <c r="Z119" s="433"/>
      <c r="AA119" s="791" t="s">
        <v>523</v>
      </c>
      <c r="AB119" s="791" t="s">
        <v>523</v>
      </c>
      <c r="AC119" s="791" t="s">
        <v>227</v>
      </c>
      <c r="AD119" s="791"/>
      <c r="AE119" s="791"/>
      <c r="AF119" s="791" t="s">
        <v>2143</v>
      </c>
    </row>
    <row r="120" spans="2:32" s="404" customFormat="1" ht="15" customHeight="1" x14ac:dyDescent="0.2">
      <c r="B120" s="824"/>
      <c r="C120" s="825"/>
      <c r="D120" s="792"/>
      <c r="E120" s="829"/>
      <c r="F120" s="832"/>
      <c r="G120" s="835"/>
      <c r="H120" s="829"/>
      <c r="I120" s="416" t="s">
        <v>179</v>
      </c>
      <c r="J120" s="432" t="s">
        <v>211</v>
      </c>
      <c r="K120" s="416" t="s">
        <v>177</v>
      </c>
      <c r="L120" s="415"/>
      <c r="M120" s="416" t="s">
        <v>176</v>
      </c>
      <c r="N120" s="428">
        <f>N119</f>
        <v>500000</v>
      </c>
      <c r="O120" s="416" t="s">
        <v>175</v>
      </c>
      <c r="P120" s="426"/>
      <c r="Q120" s="416" t="s">
        <v>175</v>
      </c>
      <c r="R120" s="426"/>
      <c r="S120" s="469" t="s">
        <v>175</v>
      </c>
      <c r="T120" s="468"/>
      <c r="U120" s="416" t="s">
        <v>175</v>
      </c>
      <c r="V120" s="426"/>
      <c r="W120" s="416" t="s">
        <v>175</v>
      </c>
      <c r="X120" s="426"/>
      <c r="Y120" s="416" t="s">
        <v>174</v>
      </c>
      <c r="Z120" s="430"/>
      <c r="AA120" s="792"/>
      <c r="AB120" s="792"/>
      <c r="AC120" s="792"/>
      <c r="AD120" s="792"/>
      <c r="AE120" s="792"/>
      <c r="AF120" s="792"/>
    </row>
    <row r="121" spans="2:32" s="404" customFormat="1" ht="39" customHeight="1" x14ac:dyDescent="0.2">
      <c r="B121" s="824"/>
      <c r="C121" s="825"/>
      <c r="D121" s="792"/>
      <c r="E121" s="829"/>
      <c r="F121" s="832"/>
      <c r="G121" s="835"/>
      <c r="H121" s="829"/>
      <c r="I121" s="416" t="s">
        <v>173</v>
      </c>
      <c r="J121" s="429" t="s">
        <v>423</v>
      </c>
      <c r="K121" s="416" t="s">
        <v>171</v>
      </c>
      <c r="L121" s="427"/>
      <c r="M121" s="416" t="s">
        <v>170</v>
      </c>
      <c r="N121" s="428"/>
      <c r="O121" s="416" t="s">
        <v>169</v>
      </c>
      <c r="P121" s="426"/>
      <c r="Q121" s="416" t="s">
        <v>169</v>
      </c>
      <c r="R121" s="426"/>
      <c r="S121" s="469" t="s">
        <v>169</v>
      </c>
      <c r="T121" s="468">
        <v>0.05</v>
      </c>
      <c r="U121" s="416" t="s">
        <v>169</v>
      </c>
      <c r="V121" s="426"/>
      <c r="W121" s="416" t="s">
        <v>169</v>
      </c>
      <c r="X121" s="426">
        <v>1</v>
      </c>
      <c r="Y121" s="816"/>
      <c r="Z121" s="817"/>
      <c r="AA121" s="792"/>
      <c r="AB121" s="792"/>
      <c r="AC121" s="792"/>
      <c r="AD121" s="792"/>
      <c r="AE121" s="792"/>
      <c r="AF121" s="792"/>
    </row>
    <row r="122" spans="2:32" s="404" customFormat="1" ht="15" customHeight="1" x14ac:dyDescent="0.2">
      <c r="B122" s="824"/>
      <c r="C122" s="825"/>
      <c r="D122" s="792"/>
      <c r="E122" s="829"/>
      <c r="F122" s="832"/>
      <c r="G122" s="835"/>
      <c r="H122" s="829"/>
      <c r="I122" s="416" t="s">
        <v>168</v>
      </c>
      <c r="J122" s="427">
        <v>120</v>
      </c>
      <c r="K122" s="416" t="s">
        <v>167</v>
      </c>
      <c r="L122" s="427"/>
      <c r="M122" s="816"/>
      <c r="N122" s="817"/>
      <c r="O122" s="416" t="s">
        <v>166</v>
      </c>
      <c r="P122" s="426">
        <f>IF(P120="",P121-P119,P121-P120)</f>
        <v>0</v>
      </c>
      <c r="Q122" s="416" t="s">
        <v>166</v>
      </c>
      <c r="R122" s="426">
        <f>IF(R120="",R121-R119,R121-R120)</f>
        <v>0</v>
      </c>
      <c r="S122" s="469" t="s">
        <v>166</v>
      </c>
      <c r="T122" s="468">
        <f>IF(T120="",T121-T119,T121-T120)</f>
        <v>-0.182</v>
      </c>
      <c r="U122" s="416" t="s">
        <v>166</v>
      </c>
      <c r="V122" s="426">
        <f>IF(V120="",V121-V119,V121-V120)</f>
        <v>0</v>
      </c>
      <c r="W122" s="416" t="s">
        <v>166</v>
      </c>
      <c r="X122" s="426">
        <f>IF(X120="",X121-X119,X121-X120)</f>
        <v>0</v>
      </c>
      <c r="Y122" s="816"/>
      <c r="Z122" s="817"/>
      <c r="AA122" s="792"/>
      <c r="AB122" s="792"/>
      <c r="AC122" s="792"/>
      <c r="AD122" s="792"/>
      <c r="AE122" s="792"/>
      <c r="AF122" s="792"/>
    </row>
    <row r="123" spans="2:32" s="404" customFormat="1" ht="15" customHeight="1" x14ac:dyDescent="0.2">
      <c r="B123" s="824"/>
      <c r="C123" s="825"/>
      <c r="D123" s="792"/>
      <c r="E123" s="829"/>
      <c r="F123" s="832"/>
      <c r="G123" s="835"/>
      <c r="H123" s="829"/>
      <c r="I123" s="416" t="s">
        <v>165</v>
      </c>
      <c r="J123" s="415">
        <v>43623</v>
      </c>
      <c r="K123" s="416" t="s">
        <v>164</v>
      </c>
      <c r="L123" s="415">
        <v>44159</v>
      </c>
      <c r="M123" s="816"/>
      <c r="N123" s="817"/>
      <c r="O123" s="816"/>
      <c r="P123" s="817"/>
      <c r="Q123" s="816"/>
      <c r="R123" s="817"/>
      <c r="S123" s="941"/>
      <c r="T123" s="942"/>
      <c r="U123" s="816"/>
      <c r="V123" s="817"/>
      <c r="W123" s="816"/>
      <c r="X123" s="817"/>
      <c r="Y123" s="816"/>
      <c r="Z123" s="817"/>
      <c r="AA123" s="792"/>
      <c r="AB123" s="792"/>
      <c r="AC123" s="792"/>
      <c r="AD123" s="792"/>
      <c r="AE123" s="792"/>
      <c r="AF123" s="792"/>
    </row>
    <row r="124" spans="2:32" s="404" customFormat="1" ht="15" customHeight="1" x14ac:dyDescent="0.2">
      <c r="B124" s="826"/>
      <c r="C124" s="827"/>
      <c r="D124" s="793"/>
      <c r="E124" s="830"/>
      <c r="F124" s="833"/>
      <c r="G124" s="836"/>
      <c r="H124" s="830"/>
      <c r="I124" s="406" t="s">
        <v>158</v>
      </c>
      <c r="J124" s="405">
        <v>44050</v>
      </c>
      <c r="K124" s="820"/>
      <c r="L124" s="821"/>
      <c r="M124" s="818"/>
      <c r="N124" s="819"/>
      <c r="O124" s="818"/>
      <c r="P124" s="819"/>
      <c r="Q124" s="818"/>
      <c r="R124" s="819"/>
      <c r="S124" s="943"/>
      <c r="T124" s="944"/>
      <c r="U124" s="818"/>
      <c r="V124" s="819"/>
      <c r="W124" s="818"/>
      <c r="X124" s="819"/>
      <c r="Y124" s="818"/>
      <c r="Z124" s="819"/>
      <c r="AA124" s="793"/>
      <c r="AB124" s="793"/>
      <c r="AC124" s="793"/>
      <c r="AD124" s="793"/>
      <c r="AE124" s="793"/>
      <c r="AF124" s="793"/>
    </row>
    <row r="125" spans="2:32" s="404" customFormat="1" ht="12.75" customHeight="1" x14ac:dyDescent="0.2">
      <c r="B125" s="822" t="s">
        <v>494</v>
      </c>
      <c r="C125" s="823"/>
      <c r="D125" s="791" t="s">
        <v>213</v>
      </c>
      <c r="E125" s="828" t="s">
        <v>228</v>
      </c>
      <c r="F125" s="831"/>
      <c r="G125" s="834"/>
      <c r="H125" s="828" t="s">
        <v>193</v>
      </c>
      <c r="I125" s="434" t="s">
        <v>184</v>
      </c>
      <c r="J125" s="438">
        <v>500000</v>
      </c>
      <c r="K125" s="434" t="s">
        <v>183</v>
      </c>
      <c r="L125" s="437">
        <f>+J130+J128</f>
        <v>43963</v>
      </c>
      <c r="M125" s="434" t="s">
        <v>182</v>
      </c>
      <c r="N125" s="436">
        <f>J125</f>
        <v>500000</v>
      </c>
      <c r="O125" s="434" t="s">
        <v>181</v>
      </c>
      <c r="P125" s="435"/>
      <c r="Q125" s="434" t="s">
        <v>181</v>
      </c>
      <c r="R125" s="435"/>
      <c r="S125" s="434" t="s">
        <v>181</v>
      </c>
      <c r="T125" s="473">
        <v>1</v>
      </c>
      <c r="U125" s="434" t="s">
        <v>181</v>
      </c>
      <c r="V125" s="435">
        <v>1</v>
      </c>
      <c r="W125" s="434" t="s">
        <v>181</v>
      </c>
      <c r="X125" s="435">
        <v>1</v>
      </c>
      <c r="Y125" s="434" t="s">
        <v>180</v>
      </c>
      <c r="Z125" s="433">
        <v>5</v>
      </c>
      <c r="AA125" s="791" t="s">
        <v>493</v>
      </c>
      <c r="AB125" s="791" t="s">
        <v>493</v>
      </c>
      <c r="AC125" s="791" t="s">
        <v>493</v>
      </c>
      <c r="AD125" s="791" t="s">
        <v>227</v>
      </c>
      <c r="AE125" s="791" t="s">
        <v>227</v>
      </c>
      <c r="AF125" s="791" t="s">
        <v>2143</v>
      </c>
    </row>
    <row r="126" spans="2:32" s="404" customFormat="1" ht="15" customHeight="1" x14ac:dyDescent="0.2">
      <c r="B126" s="824"/>
      <c r="C126" s="825"/>
      <c r="D126" s="792"/>
      <c r="E126" s="829"/>
      <c r="F126" s="832"/>
      <c r="G126" s="835"/>
      <c r="H126" s="829"/>
      <c r="I126" s="416" t="s">
        <v>179</v>
      </c>
      <c r="J126" s="432" t="s">
        <v>204</v>
      </c>
      <c r="K126" s="416" t="s">
        <v>177</v>
      </c>
      <c r="L126" s="431">
        <v>43996</v>
      </c>
      <c r="M126" s="416" t="s">
        <v>176</v>
      </c>
      <c r="N126" s="428">
        <f>N125</f>
        <v>500000</v>
      </c>
      <c r="O126" s="416" t="s">
        <v>175</v>
      </c>
      <c r="P126" s="426"/>
      <c r="Q126" s="416" t="s">
        <v>175</v>
      </c>
      <c r="R126" s="426"/>
      <c r="S126" s="416" t="s">
        <v>175</v>
      </c>
      <c r="T126" s="468"/>
      <c r="U126" s="416" t="s">
        <v>175</v>
      </c>
      <c r="V126" s="426"/>
      <c r="W126" s="416" t="s">
        <v>175</v>
      </c>
      <c r="X126" s="426"/>
      <c r="Y126" s="416" t="s">
        <v>174</v>
      </c>
      <c r="Z126" s="430">
        <v>50</v>
      </c>
      <c r="AA126" s="792"/>
      <c r="AB126" s="792"/>
      <c r="AC126" s="792"/>
      <c r="AD126" s="792"/>
      <c r="AE126" s="792"/>
      <c r="AF126" s="792"/>
    </row>
    <row r="127" spans="2:32" s="404" customFormat="1" ht="39" customHeight="1" x14ac:dyDescent="0.2">
      <c r="B127" s="824"/>
      <c r="C127" s="825"/>
      <c r="D127" s="792"/>
      <c r="E127" s="829"/>
      <c r="F127" s="832"/>
      <c r="G127" s="835"/>
      <c r="H127" s="829"/>
      <c r="I127" s="416" t="s">
        <v>173</v>
      </c>
      <c r="J127" s="429" t="s">
        <v>193</v>
      </c>
      <c r="K127" s="416" t="s">
        <v>171</v>
      </c>
      <c r="L127" s="427">
        <v>34</v>
      </c>
      <c r="M127" s="416" t="s">
        <v>170</v>
      </c>
      <c r="N127" s="428"/>
      <c r="O127" s="416" t="s">
        <v>169</v>
      </c>
      <c r="P127" s="426"/>
      <c r="Q127" s="416" t="s">
        <v>169</v>
      </c>
      <c r="R127" s="426"/>
      <c r="S127" s="416" t="s">
        <v>169</v>
      </c>
      <c r="T127" s="468">
        <v>0.47870000000000001</v>
      </c>
      <c r="U127" s="416" t="s">
        <v>169</v>
      </c>
      <c r="V127" s="426">
        <v>1</v>
      </c>
      <c r="W127" s="416" t="s">
        <v>169</v>
      </c>
      <c r="X127" s="426">
        <v>1</v>
      </c>
      <c r="Y127" s="816"/>
      <c r="Z127" s="817"/>
      <c r="AA127" s="792"/>
      <c r="AB127" s="792"/>
      <c r="AC127" s="792"/>
      <c r="AD127" s="792"/>
      <c r="AE127" s="792"/>
      <c r="AF127" s="792"/>
    </row>
    <row r="128" spans="2:32" s="404" customFormat="1" ht="15" customHeight="1" x14ac:dyDescent="0.2">
      <c r="B128" s="824"/>
      <c r="C128" s="825"/>
      <c r="D128" s="792"/>
      <c r="E128" s="829"/>
      <c r="F128" s="832"/>
      <c r="G128" s="835"/>
      <c r="H128" s="829"/>
      <c r="I128" s="416" t="s">
        <v>168</v>
      </c>
      <c r="J128" s="427">
        <v>50</v>
      </c>
      <c r="K128" s="416" t="s">
        <v>167</v>
      </c>
      <c r="L128" s="427"/>
      <c r="M128" s="816"/>
      <c r="N128" s="817"/>
      <c r="O128" s="416" t="s">
        <v>166</v>
      </c>
      <c r="P128" s="426">
        <f>IF(P126="",P127-P125,P127-P126)</f>
        <v>0</v>
      </c>
      <c r="Q128" s="416" t="s">
        <v>166</v>
      </c>
      <c r="R128" s="426">
        <f>IF(R126="",R127-R125,R127-R126)</f>
        <v>0</v>
      </c>
      <c r="S128" s="416" t="s">
        <v>166</v>
      </c>
      <c r="T128" s="468">
        <f>IF(T126="",T127-T125,T127-T126)</f>
        <v>-0.52129999999999999</v>
      </c>
      <c r="U128" s="416" t="s">
        <v>166</v>
      </c>
      <c r="V128" s="426">
        <f>IF(V126="",V127-V125,V127-V126)</f>
        <v>0</v>
      </c>
      <c r="W128" s="416" t="s">
        <v>166</v>
      </c>
      <c r="X128" s="426">
        <f>IF(X126="",X127-X125,X127-X126)</f>
        <v>0</v>
      </c>
      <c r="Y128" s="816"/>
      <c r="Z128" s="817"/>
      <c r="AA128" s="792"/>
      <c r="AB128" s="792"/>
      <c r="AC128" s="792"/>
      <c r="AD128" s="792"/>
      <c r="AE128" s="792"/>
      <c r="AF128" s="792"/>
    </row>
    <row r="129" spans="2:32" s="404" customFormat="1" ht="15" customHeight="1" x14ac:dyDescent="0.2">
      <c r="B129" s="824"/>
      <c r="C129" s="825"/>
      <c r="D129" s="792"/>
      <c r="E129" s="829"/>
      <c r="F129" s="832"/>
      <c r="G129" s="835"/>
      <c r="H129" s="829"/>
      <c r="I129" s="416" t="s">
        <v>165</v>
      </c>
      <c r="J129" s="415">
        <v>43635</v>
      </c>
      <c r="K129" s="416" t="s">
        <v>164</v>
      </c>
      <c r="L129" s="415">
        <v>44119</v>
      </c>
      <c r="M129" s="816"/>
      <c r="N129" s="817"/>
      <c r="O129" s="816"/>
      <c r="P129" s="817"/>
      <c r="Q129" s="816"/>
      <c r="R129" s="817"/>
      <c r="S129" s="816"/>
      <c r="T129" s="817"/>
      <c r="U129" s="816"/>
      <c r="V129" s="817"/>
      <c r="W129" s="816"/>
      <c r="X129" s="817"/>
      <c r="Y129" s="816"/>
      <c r="Z129" s="817"/>
      <c r="AA129" s="792"/>
      <c r="AB129" s="792"/>
      <c r="AC129" s="792"/>
      <c r="AD129" s="792"/>
      <c r="AE129" s="792"/>
      <c r="AF129" s="792"/>
    </row>
    <row r="130" spans="2:32" s="404" customFormat="1" ht="15" customHeight="1" x14ac:dyDescent="0.2">
      <c r="B130" s="826"/>
      <c r="C130" s="827"/>
      <c r="D130" s="793"/>
      <c r="E130" s="830"/>
      <c r="F130" s="833"/>
      <c r="G130" s="836"/>
      <c r="H130" s="830"/>
      <c r="I130" s="406" t="s">
        <v>158</v>
      </c>
      <c r="J130" s="405">
        <v>43913</v>
      </c>
      <c r="K130" s="820"/>
      <c r="L130" s="821"/>
      <c r="M130" s="818"/>
      <c r="N130" s="819"/>
      <c r="O130" s="818"/>
      <c r="P130" s="819"/>
      <c r="Q130" s="818"/>
      <c r="R130" s="819"/>
      <c r="S130" s="818"/>
      <c r="T130" s="819"/>
      <c r="U130" s="818"/>
      <c r="V130" s="819"/>
      <c r="W130" s="818"/>
      <c r="X130" s="819"/>
      <c r="Y130" s="818"/>
      <c r="Z130" s="819"/>
      <c r="AA130" s="793"/>
      <c r="AB130" s="793"/>
      <c r="AC130" s="793"/>
      <c r="AD130" s="793"/>
      <c r="AE130" s="793"/>
      <c r="AF130" s="793"/>
    </row>
    <row r="131" spans="2:32" s="404" customFormat="1" ht="12.75" customHeight="1" x14ac:dyDescent="0.2">
      <c r="B131" s="822" t="s">
        <v>1900</v>
      </c>
      <c r="C131" s="823"/>
      <c r="D131" s="791" t="s">
        <v>213</v>
      </c>
      <c r="E131" s="828" t="s">
        <v>228</v>
      </c>
      <c r="F131" s="831"/>
      <c r="G131" s="834"/>
      <c r="H131" s="828"/>
      <c r="I131" s="434" t="s">
        <v>184</v>
      </c>
      <c r="J131" s="438">
        <v>500000</v>
      </c>
      <c r="K131" s="434" t="s">
        <v>183</v>
      </c>
      <c r="L131" s="437">
        <f>+J136+J134</f>
        <v>43769</v>
      </c>
      <c r="M131" s="434" t="s">
        <v>182</v>
      </c>
      <c r="N131" s="436">
        <f>J131</f>
        <v>500000</v>
      </c>
      <c r="O131" s="434" t="s">
        <v>181</v>
      </c>
      <c r="P131" s="435"/>
      <c r="Q131" s="434" t="s">
        <v>181</v>
      </c>
      <c r="R131" s="435"/>
      <c r="S131" s="434" t="s">
        <v>181</v>
      </c>
      <c r="T131" s="435"/>
      <c r="U131" s="434" t="s">
        <v>181</v>
      </c>
      <c r="V131" s="435">
        <v>1</v>
      </c>
      <c r="W131" s="434" t="s">
        <v>181</v>
      </c>
      <c r="X131" s="435">
        <v>1</v>
      </c>
      <c r="Y131" s="434" t="s">
        <v>180</v>
      </c>
      <c r="Z131" s="433"/>
      <c r="AA131" s="791" t="s">
        <v>521</v>
      </c>
      <c r="AB131" s="791" t="s">
        <v>521</v>
      </c>
      <c r="AC131" s="791" t="s">
        <v>521</v>
      </c>
      <c r="AD131" s="791" t="s">
        <v>227</v>
      </c>
      <c r="AE131" s="791" t="s">
        <v>227</v>
      </c>
      <c r="AF131" s="791" t="s">
        <v>2143</v>
      </c>
    </row>
    <row r="132" spans="2:32" s="404" customFormat="1" ht="15" customHeight="1" x14ac:dyDescent="0.2">
      <c r="B132" s="824"/>
      <c r="C132" s="825"/>
      <c r="D132" s="792"/>
      <c r="E132" s="829"/>
      <c r="F132" s="832"/>
      <c r="G132" s="835"/>
      <c r="H132" s="829"/>
      <c r="I132" s="416" t="s">
        <v>179</v>
      </c>
      <c r="J132" s="432" t="s">
        <v>178</v>
      </c>
      <c r="K132" s="416" t="s">
        <v>177</v>
      </c>
      <c r="L132" s="415"/>
      <c r="M132" s="416" t="s">
        <v>176</v>
      </c>
      <c r="N132" s="428">
        <f>N131</f>
        <v>500000</v>
      </c>
      <c r="O132" s="416" t="s">
        <v>175</v>
      </c>
      <c r="P132" s="426"/>
      <c r="Q132" s="416" t="s">
        <v>175</v>
      </c>
      <c r="R132" s="426"/>
      <c r="S132" s="416" t="s">
        <v>175</v>
      </c>
      <c r="T132" s="426"/>
      <c r="U132" s="416" t="s">
        <v>175</v>
      </c>
      <c r="V132" s="426"/>
      <c r="W132" s="416" t="s">
        <v>175</v>
      </c>
      <c r="X132" s="426"/>
      <c r="Y132" s="416" t="s">
        <v>174</v>
      </c>
      <c r="Z132" s="430"/>
      <c r="AA132" s="792"/>
      <c r="AB132" s="792"/>
      <c r="AC132" s="792"/>
      <c r="AD132" s="792"/>
      <c r="AE132" s="792"/>
      <c r="AF132" s="792"/>
    </row>
    <row r="133" spans="2:32" s="404" customFormat="1" ht="39" customHeight="1" x14ac:dyDescent="0.2">
      <c r="B133" s="824"/>
      <c r="C133" s="825"/>
      <c r="D133" s="792"/>
      <c r="E133" s="829"/>
      <c r="F133" s="832"/>
      <c r="G133" s="835"/>
      <c r="H133" s="829"/>
      <c r="I133" s="416" t="s">
        <v>173</v>
      </c>
      <c r="J133" s="429" t="s">
        <v>192</v>
      </c>
      <c r="K133" s="416" t="s">
        <v>171</v>
      </c>
      <c r="L133" s="427"/>
      <c r="M133" s="416" t="s">
        <v>170</v>
      </c>
      <c r="N133" s="428"/>
      <c r="O133" s="416" t="s">
        <v>169</v>
      </c>
      <c r="P133" s="426"/>
      <c r="Q133" s="416" t="s">
        <v>169</v>
      </c>
      <c r="R133" s="426"/>
      <c r="S133" s="416" t="s">
        <v>169</v>
      </c>
      <c r="T133" s="426"/>
      <c r="U133" s="416" t="s">
        <v>169</v>
      </c>
      <c r="V133" s="426">
        <v>1</v>
      </c>
      <c r="W133" s="416" t="s">
        <v>169</v>
      </c>
      <c r="X133" s="426">
        <v>1</v>
      </c>
      <c r="Y133" s="816"/>
      <c r="Z133" s="817"/>
      <c r="AA133" s="792"/>
      <c r="AB133" s="792"/>
      <c r="AC133" s="792"/>
      <c r="AD133" s="792"/>
      <c r="AE133" s="792"/>
      <c r="AF133" s="792"/>
    </row>
    <row r="134" spans="2:32" s="404" customFormat="1" ht="15" customHeight="1" x14ac:dyDescent="0.2">
      <c r="B134" s="824"/>
      <c r="C134" s="825"/>
      <c r="D134" s="792"/>
      <c r="E134" s="829"/>
      <c r="F134" s="832"/>
      <c r="G134" s="835"/>
      <c r="H134" s="829"/>
      <c r="I134" s="416" t="s">
        <v>168</v>
      </c>
      <c r="J134" s="427">
        <v>113</v>
      </c>
      <c r="K134" s="416" t="s">
        <v>167</v>
      </c>
      <c r="L134" s="427"/>
      <c r="M134" s="816"/>
      <c r="N134" s="817"/>
      <c r="O134" s="416" t="s">
        <v>166</v>
      </c>
      <c r="P134" s="426">
        <f>IF(P132="",P133-P131,P133-P132)</f>
        <v>0</v>
      </c>
      <c r="Q134" s="416" t="s">
        <v>166</v>
      </c>
      <c r="R134" s="426">
        <f>IF(R132="",R133-R131,R133-R132)</f>
        <v>0</v>
      </c>
      <c r="S134" s="416" t="s">
        <v>166</v>
      </c>
      <c r="T134" s="426">
        <f>IF(T132="",T133-T131,T133-T132)</f>
        <v>0</v>
      </c>
      <c r="U134" s="416" t="s">
        <v>166</v>
      </c>
      <c r="V134" s="426">
        <f>IF(V132="",V133-V131,V133-V132)</f>
        <v>0</v>
      </c>
      <c r="W134" s="416" t="s">
        <v>166</v>
      </c>
      <c r="X134" s="426">
        <f>IF(X132="",X133-X131,X133-X132)</f>
        <v>0</v>
      </c>
      <c r="Y134" s="816"/>
      <c r="Z134" s="817"/>
      <c r="AA134" s="792"/>
      <c r="AB134" s="792"/>
      <c r="AC134" s="792"/>
      <c r="AD134" s="792"/>
      <c r="AE134" s="792"/>
      <c r="AF134" s="792"/>
    </row>
    <row r="135" spans="2:32" s="404" customFormat="1" ht="15" customHeight="1" x14ac:dyDescent="0.2">
      <c r="B135" s="824"/>
      <c r="C135" s="825"/>
      <c r="D135" s="792"/>
      <c r="E135" s="829"/>
      <c r="F135" s="832"/>
      <c r="G135" s="835"/>
      <c r="H135" s="829"/>
      <c r="I135" s="416" t="s">
        <v>165</v>
      </c>
      <c r="J135" s="415"/>
      <c r="K135" s="416" t="s">
        <v>164</v>
      </c>
      <c r="L135" s="415">
        <v>43769</v>
      </c>
      <c r="M135" s="816"/>
      <c r="N135" s="817"/>
      <c r="O135" s="816"/>
      <c r="P135" s="817"/>
      <c r="Q135" s="816"/>
      <c r="R135" s="817"/>
      <c r="S135" s="816"/>
      <c r="T135" s="817"/>
      <c r="U135" s="816"/>
      <c r="V135" s="817"/>
      <c r="W135" s="816"/>
      <c r="X135" s="817"/>
      <c r="Y135" s="816"/>
      <c r="Z135" s="817"/>
      <c r="AA135" s="792"/>
      <c r="AB135" s="792"/>
      <c r="AC135" s="792"/>
      <c r="AD135" s="792"/>
      <c r="AE135" s="792"/>
      <c r="AF135" s="792"/>
    </row>
    <row r="136" spans="2:32" s="404" customFormat="1" ht="15" customHeight="1" x14ac:dyDescent="0.2">
      <c r="B136" s="826"/>
      <c r="C136" s="827"/>
      <c r="D136" s="793"/>
      <c r="E136" s="830"/>
      <c r="F136" s="833"/>
      <c r="G136" s="836"/>
      <c r="H136" s="830"/>
      <c r="I136" s="406" t="s">
        <v>158</v>
      </c>
      <c r="J136" s="451">
        <v>43656</v>
      </c>
      <c r="K136" s="820"/>
      <c r="L136" s="821"/>
      <c r="M136" s="818"/>
      <c r="N136" s="819"/>
      <c r="O136" s="818"/>
      <c r="P136" s="819"/>
      <c r="Q136" s="818"/>
      <c r="R136" s="819"/>
      <c r="S136" s="818"/>
      <c r="T136" s="819"/>
      <c r="U136" s="818"/>
      <c r="V136" s="819"/>
      <c r="W136" s="818"/>
      <c r="X136" s="819"/>
      <c r="Y136" s="818"/>
      <c r="Z136" s="819"/>
      <c r="AA136" s="793"/>
      <c r="AB136" s="793"/>
      <c r="AC136" s="793"/>
      <c r="AD136" s="793"/>
      <c r="AE136" s="793"/>
      <c r="AF136" s="793"/>
    </row>
    <row r="137" spans="2:32" s="404" customFormat="1" ht="12.75" customHeight="1" x14ac:dyDescent="0.2">
      <c r="B137" s="822" t="s">
        <v>1899</v>
      </c>
      <c r="C137" s="823"/>
      <c r="D137" s="791" t="s">
        <v>213</v>
      </c>
      <c r="E137" s="828" t="s">
        <v>228</v>
      </c>
      <c r="F137" s="831"/>
      <c r="G137" s="834"/>
      <c r="H137" s="828"/>
      <c r="I137" s="434" t="s">
        <v>184</v>
      </c>
      <c r="J137" s="438">
        <v>500000</v>
      </c>
      <c r="K137" s="434" t="s">
        <v>183</v>
      </c>
      <c r="L137" s="437">
        <f>+J142+J140</f>
        <v>43763</v>
      </c>
      <c r="M137" s="434" t="s">
        <v>182</v>
      </c>
      <c r="N137" s="436">
        <f>J137</f>
        <v>500000</v>
      </c>
      <c r="O137" s="434" t="s">
        <v>181</v>
      </c>
      <c r="P137" s="435"/>
      <c r="Q137" s="434" t="s">
        <v>181</v>
      </c>
      <c r="R137" s="435"/>
      <c r="S137" s="434" t="s">
        <v>181</v>
      </c>
      <c r="T137" s="435"/>
      <c r="U137" s="434" t="s">
        <v>181</v>
      </c>
      <c r="V137" s="435">
        <v>1</v>
      </c>
      <c r="W137" s="434" t="s">
        <v>181</v>
      </c>
      <c r="X137" s="435">
        <v>1</v>
      </c>
      <c r="Y137" s="434" t="s">
        <v>180</v>
      </c>
      <c r="Z137" s="433"/>
      <c r="AA137" s="791" t="s">
        <v>521</v>
      </c>
      <c r="AB137" s="791" t="s">
        <v>521</v>
      </c>
      <c r="AC137" s="791" t="s">
        <v>521</v>
      </c>
      <c r="AD137" s="791" t="s">
        <v>227</v>
      </c>
      <c r="AE137" s="791" t="s">
        <v>227</v>
      </c>
      <c r="AF137" s="791" t="s">
        <v>2143</v>
      </c>
    </row>
    <row r="138" spans="2:32" s="404" customFormat="1" ht="15" customHeight="1" x14ac:dyDescent="0.2">
      <c r="B138" s="824"/>
      <c r="C138" s="825"/>
      <c r="D138" s="792"/>
      <c r="E138" s="829"/>
      <c r="F138" s="832"/>
      <c r="G138" s="835"/>
      <c r="H138" s="829"/>
      <c r="I138" s="416" t="s">
        <v>179</v>
      </c>
      <c r="J138" s="432" t="s">
        <v>178</v>
      </c>
      <c r="K138" s="416" t="s">
        <v>177</v>
      </c>
      <c r="L138" s="415"/>
      <c r="M138" s="416" t="s">
        <v>176</v>
      </c>
      <c r="N138" s="428">
        <f>N137</f>
        <v>500000</v>
      </c>
      <c r="O138" s="416" t="s">
        <v>175</v>
      </c>
      <c r="P138" s="426"/>
      <c r="Q138" s="416" t="s">
        <v>175</v>
      </c>
      <c r="R138" s="426"/>
      <c r="S138" s="416" t="s">
        <v>175</v>
      </c>
      <c r="T138" s="426"/>
      <c r="U138" s="416" t="s">
        <v>175</v>
      </c>
      <c r="V138" s="426"/>
      <c r="W138" s="416" t="s">
        <v>175</v>
      </c>
      <c r="X138" s="426"/>
      <c r="Y138" s="416" t="s">
        <v>174</v>
      </c>
      <c r="Z138" s="430"/>
      <c r="AA138" s="792"/>
      <c r="AB138" s="792"/>
      <c r="AC138" s="792"/>
      <c r="AD138" s="792"/>
      <c r="AE138" s="792"/>
      <c r="AF138" s="792"/>
    </row>
    <row r="139" spans="2:32" s="404" customFormat="1" ht="39" customHeight="1" x14ac:dyDescent="0.2">
      <c r="B139" s="824"/>
      <c r="C139" s="825"/>
      <c r="D139" s="792"/>
      <c r="E139" s="829"/>
      <c r="F139" s="832"/>
      <c r="G139" s="835"/>
      <c r="H139" s="829"/>
      <c r="I139" s="416" t="s">
        <v>173</v>
      </c>
      <c r="J139" s="429" t="s">
        <v>192</v>
      </c>
      <c r="K139" s="416" t="s">
        <v>171</v>
      </c>
      <c r="L139" s="427"/>
      <c r="M139" s="416" t="s">
        <v>170</v>
      </c>
      <c r="N139" s="428"/>
      <c r="O139" s="416" t="s">
        <v>169</v>
      </c>
      <c r="P139" s="426"/>
      <c r="Q139" s="416" t="s">
        <v>169</v>
      </c>
      <c r="R139" s="426"/>
      <c r="S139" s="416" t="s">
        <v>169</v>
      </c>
      <c r="T139" s="426"/>
      <c r="U139" s="416" t="s">
        <v>169</v>
      </c>
      <c r="V139" s="426">
        <v>1</v>
      </c>
      <c r="W139" s="416" t="s">
        <v>169</v>
      </c>
      <c r="X139" s="426">
        <v>1</v>
      </c>
      <c r="Y139" s="816"/>
      <c r="Z139" s="817"/>
      <c r="AA139" s="792"/>
      <c r="AB139" s="792"/>
      <c r="AC139" s="792"/>
      <c r="AD139" s="792"/>
      <c r="AE139" s="792"/>
      <c r="AF139" s="792"/>
    </row>
    <row r="140" spans="2:32" s="404" customFormat="1" ht="15" customHeight="1" x14ac:dyDescent="0.2">
      <c r="B140" s="824"/>
      <c r="C140" s="825"/>
      <c r="D140" s="792"/>
      <c r="E140" s="829"/>
      <c r="F140" s="832"/>
      <c r="G140" s="835"/>
      <c r="H140" s="829"/>
      <c r="I140" s="416" t="s">
        <v>168</v>
      </c>
      <c r="J140" s="427">
        <v>107</v>
      </c>
      <c r="K140" s="416" t="s">
        <v>167</v>
      </c>
      <c r="L140" s="427"/>
      <c r="M140" s="816"/>
      <c r="N140" s="817"/>
      <c r="O140" s="416" t="s">
        <v>166</v>
      </c>
      <c r="P140" s="426">
        <f>IF(P138="",P139-P137,P139-P138)</f>
        <v>0</v>
      </c>
      <c r="Q140" s="416" t="s">
        <v>166</v>
      </c>
      <c r="R140" s="426">
        <f>IF(R138="",R139-R137,R139-R138)</f>
        <v>0</v>
      </c>
      <c r="S140" s="416" t="s">
        <v>166</v>
      </c>
      <c r="T140" s="426">
        <f>IF(T138="",T139-T137,T139-T138)</f>
        <v>0</v>
      </c>
      <c r="U140" s="416" t="s">
        <v>166</v>
      </c>
      <c r="V140" s="426">
        <f>IF(V138="",V139-V137,V139-V138)</f>
        <v>0</v>
      </c>
      <c r="W140" s="416" t="s">
        <v>166</v>
      </c>
      <c r="X140" s="426">
        <f>IF(X138="",X139-X137,X139-X138)</f>
        <v>0</v>
      </c>
      <c r="Y140" s="816"/>
      <c r="Z140" s="817"/>
      <c r="AA140" s="792"/>
      <c r="AB140" s="792"/>
      <c r="AC140" s="792"/>
      <c r="AD140" s="792"/>
      <c r="AE140" s="792"/>
      <c r="AF140" s="792"/>
    </row>
    <row r="141" spans="2:32" s="404" customFormat="1" ht="15" customHeight="1" x14ac:dyDescent="0.2">
      <c r="B141" s="824"/>
      <c r="C141" s="825"/>
      <c r="D141" s="792"/>
      <c r="E141" s="829"/>
      <c r="F141" s="832"/>
      <c r="G141" s="835"/>
      <c r="H141" s="829"/>
      <c r="I141" s="416" t="s">
        <v>165</v>
      </c>
      <c r="J141" s="415"/>
      <c r="K141" s="416" t="s">
        <v>164</v>
      </c>
      <c r="L141" s="415">
        <v>43763</v>
      </c>
      <c r="M141" s="816"/>
      <c r="N141" s="817"/>
      <c r="O141" s="816"/>
      <c r="P141" s="817"/>
      <c r="Q141" s="816"/>
      <c r="R141" s="817"/>
      <c r="S141" s="816"/>
      <c r="T141" s="817"/>
      <c r="U141" s="816"/>
      <c r="V141" s="817"/>
      <c r="W141" s="816"/>
      <c r="X141" s="817"/>
      <c r="Y141" s="816"/>
      <c r="Z141" s="817"/>
      <c r="AA141" s="792"/>
      <c r="AB141" s="792"/>
      <c r="AC141" s="792"/>
      <c r="AD141" s="792"/>
      <c r="AE141" s="792"/>
      <c r="AF141" s="792"/>
    </row>
    <row r="142" spans="2:32" s="404" customFormat="1" ht="15" customHeight="1" x14ac:dyDescent="0.2">
      <c r="B142" s="826"/>
      <c r="C142" s="827"/>
      <c r="D142" s="793"/>
      <c r="E142" s="830"/>
      <c r="F142" s="833"/>
      <c r="G142" s="836"/>
      <c r="H142" s="830"/>
      <c r="I142" s="406" t="s">
        <v>158</v>
      </c>
      <c r="J142" s="451">
        <v>43656</v>
      </c>
      <c r="K142" s="820"/>
      <c r="L142" s="821"/>
      <c r="M142" s="818"/>
      <c r="N142" s="819"/>
      <c r="O142" s="818"/>
      <c r="P142" s="819"/>
      <c r="Q142" s="818"/>
      <c r="R142" s="819"/>
      <c r="S142" s="818"/>
      <c r="T142" s="819"/>
      <c r="U142" s="818"/>
      <c r="V142" s="819"/>
      <c r="W142" s="818"/>
      <c r="X142" s="819"/>
      <c r="Y142" s="818"/>
      <c r="Z142" s="819"/>
      <c r="AA142" s="793"/>
      <c r="AB142" s="793"/>
      <c r="AC142" s="793"/>
      <c r="AD142" s="793"/>
      <c r="AE142" s="793"/>
      <c r="AF142" s="793"/>
    </row>
    <row r="143" spans="2:32" s="404" customFormat="1" ht="12.75" customHeight="1" x14ac:dyDescent="0.2">
      <c r="B143" s="822" t="s">
        <v>530</v>
      </c>
      <c r="C143" s="823"/>
      <c r="D143" s="791" t="s">
        <v>213</v>
      </c>
      <c r="E143" s="828" t="s">
        <v>228</v>
      </c>
      <c r="F143" s="831"/>
      <c r="G143" s="834"/>
      <c r="H143" s="828"/>
      <c r="I143" s="434" t="s">
        <v>184</v>
      </c>
      <c r="J143" s="438">
        <v>500000</v>
      </c>
      <c r="K143" s="434" t="s">
        <v>183</v>
      </c>
      <c r="L143" s="437">
        <f>J148+J146</f>
        <v>43799</v>
      </c>
      <c r="M143" s="434" t="s">
        <v>182</v>
      </c>
      <c r="N143" s="436">
        <f>J143</f>
        <v>500000</v>
      </c>
      <c r="O143" s="434" t="s">
        <v>181</v>
      </c>
      <c r="P143" s="435"/>
      <c r="Q143" s="434" t="s">
        <v>181</v>
      </c>
      <c r="R143" s="435"/>
      <c r="S143" s="434" t="s">
        <v>181</v>
      </c>
      <c r="T143" s="435"/>
      <c r="U143" s="434" t="s">
        <v>181</v>
      </c>
      <c r="V143" s="435"/>
      <c r="W143" s="434" t="s">
        <v>181</v>
      </c>
      <c r="X143" s="435">
        <v>1</v>
      </c>
      <c r="Y143" s="434" t="s">
        <v>180</v>
      </c>
      <c r="Z143" s="433"/>
      <c r="AA143" s="791" t="s">
        <v>529</v>
      </c>
      <c r="AB143" s="791" t="s">
        <v>529</v>
      </c>
      <c r="AC143" s="791" t="s">
        <v>526</v>
      </c>
      <c r="AD143" s="791" t="s">
        <v>526</v>
      </c>
      <c r="AE143" s="791" t="s">
        <v>526</v>
      </c>
      <c r="AF143" s="791" t="s">
        <v>526</v>
      </c>
    </row>
    <row r="144" spans="2:32" s="404" customFormat="1" ht="15" customHeight="1" x14ac:dyDescent="0.2">
      <c r="B144" s="824"/>
      <c r="C144" s="825"/>
      <c r="D144" s="792"/>
      <c r="E144" s="829"/>
      <c r="F144" s="832"/>
      <c r="G144" s="835"/>
      <c r="H144" s="829"/>
      <c r="I144" s="416" t="s">
        <v>179</v>
      </c>
      <c r="J144" s="432"/>
      <c r="K144" s="416" t="s">
        <v>177</v>
      </c>
      <c r="L144" s="415"/>
      <c r="M144" s="416" t="s">
        <v>176</v>
      </c>
      <c r="N144" s="428">
        <f>N143</f>
        <v>500000</v>
      </c>
      <c r="O144" s="416" t="s">
        <v>175</v>
      </c>
      <c r="P144" s="426"/>
      <c r="Q144" s="416" t="s">
        <v>175</v>
      </c>
      <c r="R144" s="426"/>
      <c r="S144" s="416" t="s">
        <v>175</v>
      </c>
      <c r="T144" s="426"/>
      <c r="U144" s="416" t="s">
        <v>175</v>
      </c>
      <c r="V144" s="426"/>
      <c r="W144" s="416" t="s">
        <v>175</v>
      </c>
      <c r="X144" s="426"/>
      <c r="Y144" s="416" t="s">
        <v>174</v>
      </c>
      <c r="Z144" s="430"/>
      <c r="AA144" s="792"/>
      <c r="AB144" s="792"/>
      <c r="AC144" s="792"/>
      <c r="AD144" s="792"/>
      <c r="AE144" s="792"/>
      <c r="AF144" s="792"/>
    </row>
    <row r="145" spans="1:32" s="404" customFormat="1" ht="39" customHeight="1" x14ac:dyDescent="0.2">
      <c r="B145" s="824"/>
      <c r="C145" s="825"/>
      <c r="D145" s="792"/>
      <c r="E145" s="829"/>
      <c r="F145" s="832"/>
      <c r="G145" s="835"/>
      <c r="H145" s="829"/>
      <c r="I145" s="416" t="s">
        <v>173</v>
      </c>
      <c r="J145" s="429"/>
      <c r="K145" s="416" t="s">
        <v>171</v>
      </c>
      <c r="L145" s="427"/>
      <c r="M145" s="416" t="s">
        <v>170</v>
      </c>
      <c r="N145" s="428"/>
      <c r="O145" s="416" t="s">
        <v>169</v>
      </c>
      <c r="P145" s="426"/>
      <c r="Q145" s="416" t="s">
        <v>169</v>
      </c>
      <c r="R145" s="426"/>
      <c r="S145" s="416" t="s">
        <v>169</v>
      </c>
      <c r="T145" s="426"/>
      <c r="U145" s="416" t="s">
        <v>169</v>
      </c>
      <c r="V145" s="426"/>
      <c r="W145" s="416" t="s">
        <v>169</v>
      </c>
      <c r="X145" s="426">
        <v>1</v>
      </c>
      <c r="Y145" s="816"/>
      <c r="Z145" s="817"/>
      <c r="AA145" s="792"/>
      <c r="AB145" s="792"/>
      <c r="AC145" s="792"/>
      <c r="AD145" s="792"/>
      <c r="AE145" s="792"/>
      <c r="AF145" s="792"/>
    </row>
    <row r="146" spans="1:32" s="404" customFormat="1" ht="15" customHeight="1" x14ac:dyDescent="0.2">
      <c r="B146" s="824"/>
      <c r="C146" s="825"/>
      <c r="D146" s="792"/>
      <c r="E146" s="829"/>
      <c r="F146" s="832"/>
      <c r="G146" s="835"/>
      <c r="H146" s="829"/>
      <c r="I146" s="416" t="s">
        <v>168</v>
      </c>
      <c r="J146" s="427">
        <v>26</v>
      </c>
      <c r="K146" s="416" t="s">
        <v>167</v>
      </c>
      <c r="L146" s="427"/>
      <c r="M146" s="816"/>
      <c r="N146" s="817"/>
      <c r="O146" s="416" t="s">
        <v>166</v>
      </c>
      <c r="P146" s="426">
        <f>IF(P144="",P145-P143,P145-P144)</f>
        <v>0</v>
      </c>
      <c r="Q146" s="416" t="s">
        <v>166</v>
      </c>
      <c r="R146" s="426">
        <f>IF(R144="",R145-R143,R145-R144)</f>
        <v>0</v>
      </c>
      <c r="S146" s="416" t="s">
        <v>166</v>
      </c>
      <c r="T146" s="426">
        <f>IF(T144="",T145-T143,T145-T144)</f>
        <v>0</v>
      </c>
      <c r="U146" s="416" t="s">
        <v>166</v>
      </c>
      <c r="V146" s="426">
        <f>IF(V144="",V145-V143,V145-V144)</f>
        <v>0</v>
      </c>
      <c r="W146" s="416" t="s">
        <v>166</v>
      </c>
      <c r="X146" s="426">
        <f>IF(X144="",X145-X143,X145-X144)</f>
        <v>0</v>
      </c>
      <c r="Y146" s="816"/>
      <c r="Z146" s="817"/>
      <c r="AA146" s="792"/>
      <c r="AB146" s="792"/>
      <c r="AC146" s="792"/>
      <c r="AD146" s="792"/>
      <c r="AE146" s="792"/>
      <c r="AF146" s="792"/>
    </row>
    <row r="147" spans="1:32" s="404" customFormat="1" ht="15" customHeight="1" x14ac:dyDescent="0.2">
      <c r="B147" s="824"/>
      <c r="C147" s="825"/>
      <c r="D147" s="792"/>
      <c r="E147" s="829"/>
      <c r="F147" s="832"/>
      <c r="G147" s="835"/>
      <c r="H147" s="829"/>
      <c r="I147" s="416" t="s">
        <v>165</v>
      </c>
      <c r="J147" s="415"/>
      <c r="K147" s="416" t="s">
        <v>164</v>
      </c>
      <c r="L147" s="415">
        <v>43799</v>
      </c>
      <c r="M147" s="816"/>
      <c r="N147" s="817"/>
      <c r="O147" s="816"/>
      <c r="P147" s="817"/>
      <c r="Q147" s="816"/>
      <c r="R147" s="817"/>
      <c r="S147" s="816"/>
      <c r="T147" s="817"/>
      <c r="U147" s="816"/>
      <c r="V147" s="817"/>
      <c r="W147" s="816"/>
      <c r="X147" s="817"/>
      <c r="Y147" s="816"/>
      <c r="Z147" s="817"/>
      <c r="AA147" s="792"/>
      <c r="AB147" s="792"/>
      <c r="AC147" s="792"/>
      <c r="AD147" s="792"/>
      <c r="AE147" s="792"/>
      <c r="AF147" s="792"/>
    </row>
    <row r="148" spans="1:32" s="404" customFormat="1" ht="15" customHeight="1" x14ac:dyDescent="0.2">
      <c r="B148" s="826"/>
      <c r="C148" s="827"/>
      <c r="D148" s="793"/>
      <c r="E148" s="830"/>
      <c r="F148" s="833"/>
      <c r="G148" s="836"/>
      <c r="H148" s="830"/>
      <c r="I148" s="406" t="s">
        <v>158</v>
      </c>
      <c r="J148" s="451">
        <v>43773</v>
      </c>
      <c r="K148" s="820"/>
      <c r="L148" s="821"/>
      <c r="M148" s="818"/>
      <c r="N148" s="819"/>
      <c r="O148" s="818"/>
      <c r="P148" s="819"/>
      <c r="Q148" s="818"/>
      <c r="R148" s="819"/>
      <c r="S148" s="818"/>
      <c r="T148" s="819"/>
      <c r="U148" s="818"/>
      <c r="V148" s="819"/>
      <c r="W148" s="818"/>
      <c r="X148" s="819"/>
      <c r="Y148" s="818"/>
      <c r="Z148" s="819"/>
      <c r="AA148" s="793"/>
      <c r="AB148" s="793"/>
      <c r="AC148" s="793"/>
      <c r="AD148" s="793"/>
      <c r="AE148" s="793"/>
      <c r="AF148" s="793"/>
    </row>
    <row r="149" spans="1:32" s="404" customFormat="1" ht="12.75" customHeight="1" x14ac:dyDescent="0.2">
      <c r="A149" s="402"/>
      <c r="B149" s="822" t="s">
        <v>6</v>
      </c>
      <c r="C149" s="823"/>
      <c r="D149" s="791" t="s">
        <v>757</v>
      </c>
      <c r="E149" s="828" t="s">
        <v>475</v>
      </c>
      <c r="F149" s="831"/>
      <c r="G149" s="834" t="s">
        <v>218</v>
      </c>
      <c r="H149" s="828"/>
      <c r="I149" s="434" t="s">
        <v>184</v>
      </c>
      <c r="J149" s="438">
        <v>1000000</v>
      </c>
      <c r="K149" s="434" t="s">
        <v>183</v>
      </c>
      <c r="L149" s="437"/>
      <c r="M149" s="434" t="s">
        <v>182</v>
      </c>
      <c r="N149" s="436">
        <f>J149</f>
        <v>1000000</v>
      </c>
      <c r="O149" s="434" t="s">
        <v>181</v>
      </c>
      <c r="P149" s="435"/>
      <c r="Q149" s="434" t="s">
        <v>181</v>
      </c>
      <c r="R149" s="435">
        <v>1</v>
      </c>
      <c r="S149" s="434" t="s">
        <v>181</v>
      </c>
      <c r="T149" s="435">
        <v>1</v>
      </c>
      <c r="U149" s="434" t="s">
        <v>181</v>
      </c>
      <c r="V149" s="435">
        <v>1</v>
      </c>
      <c r="W149" s="466" t="s">
        <v>181</v>
      </c>
      <c r="X149" s="467">
        <v>1</v>
      </c>
      <c r="Y149" s="466" t="s">
        <v>180</v>
      </c>
      <c r="Z149" s="465"/>
      <c r="AA149" s="791" t="s">
        <v>256</v>
      </c>
      <c r="AB149" s="791" t="s">
        <v>542</v>
      </c>
      <c r="AC149" s="791" t="s">
        <v>542</v>
      </c>
      <c r="AD149" s="791" t="s">
        <v>542</v>
      </c>
      <c r="AE149" s="791" t="s">
        <v>542</v>
      </c>
      <c r="AF149" s="791" t="s">
        <v>542</v>
      </c>
    </row>
    <row r="150" spans="1:32" s="404" customFormat="1" ht="15" customHeight="1" x14ac:dyDescent="0.2">
      <c r="A150" s="402"/>
      <c r="B150" s="824"/>
      <c r="C150" s="825"/>
      <c r="D150" s="792"/>
      <c r="E150" s="829"/>
      <c r="F150" s="832"/>
      <c r="G150" s="835"/>
      <c r="H150" s="829"/>
      <c r="I150" s="416" t="s">
        <v>179</v>
      </c>
      <c r="J150" s="432"/>
      <c r="K150" s="416" t="s">
        <v>177</v>
      </c>
      <c r="L150" s="415"/>
      <c r="M150" s="416" t="s">
        <v>176</v>
      </c>
      <c r="N150" s="428">
        <f>N149</f>
        <v>1000000</v>
      </c>
      <c r="O150" s="416" t="s">
        <v>175</v>
      </c>
      <c r="P150" s="426"/>
      <c r="Q150" s="416" t="s">
        <v>175</v>
      </c>
      <c r="R150" s="426"/>
      <c r="S150" s="416" t="s">
        <v>175</v>
      </c>
      <c r="T150" s="426"/>
      <c r="U150" s="416" t="s">
        <v>175</v>
      </c>
      <c r="V150" s="426"/>
      <c r="W150" s="463" t="s">
        <v>175</v>
      </c>
      <c r="X150" s="462"/>
      <c r="Y150" s="463" t="s">
        <v>174</v>
      </c>
      <c r="Z150" s="464"/>
      <c r="AA150" s="792"/>
      <c r="AB150" s="792"/>
      <c r="AC150" s="792"/>
      <c r="AD150" s="792"/>
      <c r="AE150" s="792"/>
      <c r="AF150" s="792"/>
    </row>
    <row r="151" spans="1:32" s="404" customFormat="1" x14ac:dyDescent="0.2">
      <c r="A151" s="402"/>
      <c r="B151" s="824"/>
      <c r="C151" s="825"/>
      <c r="D151" s="792"/>
      <c r="E151" s="829"/>
      <c r="F151" s="832"/>
      <c r="G151" s="835"/>
      <c r="H151" s="829"/>
      <c r="I151" s="416" t="s">
        <v>173</v>
      </c>
      <c r="J151" s="429"/>
      <c r="K151" s="416" t="s">
        <v>171</v>
      </c>
      <c r="L151" s="427"/>
      <c r="M151" s="416" t="s">
        <v>170</v>
      </c>
      <c r="N151" s="428"/>
      <c r="O151" s="416" t="s">
        <v>169</v>
      </c>
      <c r="P151" s="426"/>
      <c r="Q151" s="416" t="s">
        <v>169</v>
      </c>
      <c r="R151" s="426">
        <v>1</v>
      </c>
      <c r="S151" s="416" t="s">
        <v>169</v>
      </c>
      <c r="T151" s="426">
        <v>1</v>
      </c>
      <c r="U151" s="416" t="s">
        <v>169</v>
      </c>
      <c r="V151" s="426">
        <v>1</v>
      </c>
      <c r="W151" s="463" t="s">
        <v>169</v>
      </c>
      <c r="X151" s="462">
        <v>1</v>
      </c>
      <c r="Y151" s="781"/>
      <c r="Z151" s="782"/>
      <c r="AA151" s="792"/>
      <c r="AB151" s="792"/>
      <c r="AC151" s="792"/>
      <c r="AD151" s="792"/>
      <c r="AE151" s="792"/>
      <c r="AF151" s="792"/>
    </row>
    <row r="152" spans="1:32" s="404" customFormat="1" ht="15" customHeight="1" x14ac:dyDescent="0.2">
      <c r="A152" s="402"/>
      <c r="B152" s="824"/>
      <c r="C152" s="825"/>
      <c r="D152" s="792"/>
      <c r="E152" s="829"/>
      <c r="F152" s="832"/>
      <c r="G152" s="835"/>
      <c r="H152" s="829"/>
      <c r="I152" s="416" t="s">
        <v>168</v>
      </c>
      <c r="J152" s="427"/>
      <c r="K152" s="416" t="s">
        <v>167</v>
      </c>
      <c r="L152" s="427"/>
      <c r="M152" s="816"/>
      <c r="N152" s="817"/>
      <c r="O152" s="416" t="s">
        <v>166</v>
      </c>
      <c r="P152" s="426">
        <f>IF(P150="",P151-P149,P151-P150)</f>
        <v>0</v>
      </c>
      <c r="Q152" s="416" t="s">
        <v>166</v>
      </c>
      <c r="R152" s="426">
        <f>IF(R150="",R151-R149,R151-R150)</f>
        <v>0</v>
      </c>
      <c r="S152" s="416" t="s">
        <v>166</v>
      </c>
      <c r="T152" s="426">
        <f>IF(T150="",T151-T149,T151-T150)</f>
        <v>0</v>
      </c>
      <c r="U152" s="416" t="s">
        <v>166</v>
      </c>
      <c r="V152" s="426">
        <f>IF(V150="",V151-V149,V151-V150)</f>
        <v>0</v>
      </c>
      <c r="W152" s="463" t="s">
        <v>166</v>
      </c>
      <c r="X152" s="462">
        <f>IF(X150="",X151-X149,X151-X150)</f>
        <v>0</v>
      </c>
      <c r="Y152" s="781"/>
      <c r="Z152" s="782"/>
      <c r="AA152" s="792"/>
      <c r="AB152" s="792"/>
      <c r="AC152" s="792"/>
      <c r="AD152" s="792"/>
      <c r="AE152" s="792"/>
      <c r="AF152" s="792"/>
    </row>
    <row r="153" spans="1:32" s="404" customFormat="1" ht="15" customHeight="1" x14ac:dyDescent="0.2">
      <c r="A153" s="402"/>
      <c r="B153" s="824"/>
      <c r="C153" s="825"/>
      <c r="D153" s="792"/>
      <c r="E153" s="829"/>
      <c r="F153" s="832"/>
      <c r="G153" s="835"/>
      <c r="H153" s="829"/>
      <c r="I153" s="416" t="s">
        <v>165</v>
      </c>
      <c r="J153" s="415"/>
      <c r="K153" s="416" t="s">
        <v>164</v>
      </c>
      <c r="L153" s="415"/>
      <c r="M153" s="816"/>
      <c r="N153" s="817"/>
      <c r="O153" s="816"/>
      <c r="P153" s="817"/>
      <c r="Q153" s="816"/>
      <c r="R153" s="817"/>
      <c r="S153" s="816"/>
      <c r="T153" s="817"/>
      <c r="U153" s="816"/>
      <c r="V153" s="817"/>
      <c r="W153" s="781"/>
      <c r="X153" s="782"/>
      <c r="Y153" s="781"/>
      <c r="Z153" s="782"/>
      <c r="AA153" s="792"/>
      <c r="AB153" s="792"/>
      <c r="AC153" s="792"/>
      <c r="AD153" s="792"/>
      <c r="AE153" s="792"/>
      <c r="AF153" s="792"/>
    </row>
    <row r="154" spans="1:32" s="404" customFormat="1" ht="15" customHeight="1" x14ac:dyDescent="0.2">
      <c r="A154" s="402"/>
      <c r="B154" s="826"/>
      <c r="C154" s="827"/>
      <c r="D154" s="793"/>
      <c r="E154" s="830"/>
      <c r="F154" s="833"/>
      <c r="G154" s="836"/>
      <c r="H154" s="830"/>
      <c r="I154" s="406" t="s">
        <v>158</v>
      </c>
      <c r="J154" s="451"/>
      <c r="K154" s="820"/>
      <c r="L154" s="821"/>
      <c r="M154" s="818"/>
      <c r="N154" s="819"/>
      <c r="O154" s="818"/>
      <c r="P154" s="819"/>
      <c r="Q154" s="818"/>
      <c r="R154" s="819"/>
      <c r="S154" s="818"/>
      <c r="T154" s="819"/>
      <c r="U154" s="818"/>
      <c r="V154" s="819"/>
      <c r="W154" s="783"/>
      <c r="X154" s="784"/>
      <c r="Y154" s="783"/>
      <c r="Z154" s="784"/>
      <c r="AA154" s="793"/>
      <c r="AB154" s="793"/>
      <c r="AC154" s="793"/>
      <c r="AD154" s="793"/>
      <c r="AE154" s="793"/>
      <c r="AF154" s="793"/>
    </row>
    <row r="155" spans="1:32" s="404" customFormat="1" ht="12.75" customHeight="1" x14ac:dyDescent="0.2">
      <c r="A155" s="402"/>
      <c r="B155" s="822" t="s">
        <v>985</v>
      </c>
      <c r="C155" s="823"/>
      <c r="D155" s="791" t="s">
        <v>1932</v>
      </c>
      <c r="E155" s="828" t="s">
        <v>228</v>
      </c>
      <c r="F155" s="831"/>
      <c r="G155" s="834"/>
      <c r="H155" s="828" t="s">
        <v>185</v>
      </c>
      <c r="I155" s="434" t="s">
        <v>184</v>
      </c>
      <c r="J155" s="438">
        <v>1500000</v>
      </c>
      <c r="K155" s="434" t="s">
        <v>183</v>
      </c>
      <c r="L155" s="437">
        <f>J160+J158-0.001</f>
        <v>44105.999000000003</v>
      </c>
      <c r="M155" s="434" t="s">
        <v>182</v>
      </c>
      <c r="N155" s="436">
        <f>J155</f>
        <v>1500000</v>
      </c>
      <c r="O155" s="434" t="s">
        <v>181</v>
      </c>
      <c r="P155" s="435"/>
      <c r="Q155" s="434" t="s">
        <v>181</v>
      </c>
      <c r="R155" s="435"/>
      <c r="S155" s="434" t="s">
        <v>181</v>
      </c>
      <c r="T155" s="435"/>
      <c r="U155" s="434" t="s">
        <v>181</v>
      </c>
      <c r="V155" s="435">
        <v>1</v>
      </c>
      <c r="W155" s="434" t="s">
        <v>181</v>
      </c>
      <c r="X155" s="435">
        <v>1</v>
      </c>
      <c r="Y155" s="434" t="s">
        <v>180</v>
      </c>
      <c r="Z155" s="433"/>
      <c r="AA155" s="791" t="s">
        <v>984</v>
      </c>
      <c r="AB155" s="791" t="s">
        <v>984</v>
      </c>
      <c r="AC155" s="791" t="s">
        <v>984</v>
      </c>
      <c r="AD155" s="791" t="s">
        <v>1954</v>
      </c>
      <c r="AE155" s="791" t="s">
        <v>1954</v>
      </c>
      <c r="AF155" s="791" t="s">
        <v>2143</v>
      </c>
    </row>
    <row r="156" spans="1:32" s="404" customFormat="1" ht="15" customHeight="1" x14ac:dyDescent="0.2">
      <c r="A156" s="402"/>
      <c r="B156" s="824"/>
      <c r="C156" s="825"/>
      <c r="D156" s="792"/>
      <c r="E156" s="829"/>
      <c r="F156" s="832"/>
      <c r="G156" s="835"/>
      <c r="H156" s="829"/>
      <c r="I156" s="416" t="s">
        <v>179</v>
      </c>
      <c r="J156" s="432" t="s">
        <v>2018</v>
      </c>
      <c r="K156" s="416" t="s">
        <v>177</v>
      </c>
      <c r="L156" s="415"/>
      <c r="M156" s="416" t="s">
        <v>176</v>
      </c>
      <c r="N156" s="428">
        <f>N155</f>
        <v>1500000</v>
      </c>
      <c r="O156" s="416" t="s">
        <v>175</v>
      </c>
      <c r="P156" s="426"/>
      <c r="Q156" s="416" t="s">
        <v>175</v>
      </c>
      <c r="R156" s="426"/>
      <c r="S156" s="416" t="s">
        <v>175</v>
      </c>
      <c r="T156" s="426"/>
      <c r="U156" s="416" t="s">
        <v>175</v>
      </c>
      <c r="V156" s="426"/>
      <c r="W156" s="416" t="s">
        <v>175</v>
      </c>
      <c r="X156" s="426"/>
      <c r="Y156" s="416" t="s">
        <v>174</v>
      </c>
      <c r="Z156" s="430"/>
      <c r="AA156" s="792"/>
      <c r="AB156" s="792"/>
      <c r="AC156" s="792"/>
      <c r="AD156" s="792"/>
      <c r="AE156" s="792"/>
      <c r="AF156" s="792"/>
    </row>
    <row r="157" spans="1:32" s="404" customFormat="1" ht="25.5" x14ac:dyDescent="0.2">
      <c r="A157" s="402"/>
      <c r="B157" s="824"/>
      <c r="C157" s="825"/>
      <c r="D157" s="792"/>
      <c r="E157" s="829"/>
      <c r="F157" s="832"/>
      <c r="G157" s="835"/>
      <c r="H157" s="829"/>
      <c r="I157" s="416" t="s">
        <v>173</v>
      </c>
      <c r="J157" s="429" t="s">
        <v>2019</v>
      </c>
      <c r="K157" s="416" t="s">
        <v>171</v>
      </c>
      <c r="L157" s="427"/>
      <c r="M157" s="416" t="s">
        <v>170</v>
      </c>
      <c r="N157" s="428">
        <f>N156</f>
        <v>1500000</v>
      </c>
      <c r="O157" s="416" t="s">
        <v>169</v>
      </c>
      <c r="P157" s="426"/>
      <c r="Q157" s="416" t="s">
        <v>169</v>
      </c>
      <c r="R157" s="426"/>
      <c r="S157" s="416" t="s">
        <v>169</v>
      </c>
      <c r="T157" s="426"/>
      <c r="U157" s="416" t="s">
        <v>169</v>
      </c>
      <c r="V157" s="426">
        <v>1</v>
      </c>
      <c r="W157" s="416" t="s">
        <v>169</v>
      </c>
      <c r="X157" s="426">
        <v>1</v>
      </c>
      <c r="Y157" s="816"/>
      <c r="Z157" s="817"/>
      <c r="AA157" s="792"/>
      <c r="AB157" s="792"/>
      <c r="AC157" s="792"/>
      <c r="AD157" s="792"/>
      <c r="AE157" s="792"/>
      <c r="AF157" s="792"/>
    </row>
    <row r="158" spans="1:32" s="404" customFormat="1" ht="15" customHeight="1" x14ac:dyDescent="0.2">
      <c r="A158" s="402"/>
      <c r="B158" s="824"/>
      <c r="C158" s="825"/>
      <c r="D158" s="792"/>
      <c r="E158" s="829"/>
      <c r="F158" s="832"/>
      <c r="G158" s="835"/>
      <c r="H158" s="829"/>
      <c r="I158" s="416" t="s">
        <v>168</v>
      </c>
      <c r="J158" s="427">
        <v>77</v>
      </c>
      <c r="K158" s="416" t="s">
        <v>167</v>
      </c>
      <c r="L158" s="427"/>
      <c r="M158" s="816"/>
      <c r="N158" s="817"/>
      <c r="O158" s="416" t="s">
        <v>166</v>
      </c>
      <c r="P158" s="426">
        <f>IF(P156="",P157-P155,P157-P156)</f>
        <v>0</v>
      </c>
      <c r="Q158" s="416" t="s">
        <v>166</v>
      </c>
      <c r="R158" s="426">
        <f>IF(R156="",R157-R155,R157-R156)</f>
        <v>0</v>
      </c>
      <c r="S158" s="416" t="s">
        <v>166</v>
      </c>
      <c r="T158" s="426">
        <f>IF(T156="",T157-T155,T157-T156)</f>
        <v>0</v>
      </c>
      <c r="U158" s="416" t="s">
        <v>166</v>
      </c>
      <c r="V158" s="426">
        <f>IF(V156="",V157-V155,V157-V156)</f>
        <v>0</v>
      </c>
      <c r="W158" s="416" t="s">
        <v>166</v>
      </c>
      <c r="X158" s="426">
        <f>IF(X156="",X157-X155,X157-X156)</f>
        <v>0</v>
      </c>
      <c r="Y158" s="816"/>
      <c r="Z158" s="817"/>
      <c r="AA158" s="792"/>
      <c r="AB158" s="792"/>
      <c r="AC158" s="792"/>
      <c r="AD158" s="792"/>
      <c r="AE158" s="792"/>
      <c r="AF158" s="792"/>
    </row>
    <row r="159" spans="1:32" s="404" customFormat="1" ht="15" customHeight="1" x14ac:dyDescent="0.2">
      <c r="A159" s="402"/>
      <c r="B159" s="824"/>
      <c r="C159" s="825"/>
      <c r="D159" s="792"/>
      <c r="E159" s="829"/>
      <c r="F159" s="832"/>
      <c r="G159" s="835"/>
      <c r="H159" s="829"/>
      <c r="I159" s="416" t="s">
        <v>165</v>
      </c>
      <c r="J159" s="415"/>
      <c r="K159" s="416" t="s">
        <v>164</v>
      </c>
      <c r="L159" s="415">
        <f>L155</f>
        <v>44105.999000000003</v>
      </c>
      <c r="M159" s="816"/>
      <c r="N159" s="817"/>
      <c r="O159" s="816"/>
      <c r="P159" s="817"/>
      <c r="Q159" s="816"/>
      <c r="R159" s="817"/>
      <c r="S159" s="816"/>
      <c r="T159" s="817"/>
      <c r="U159" s="816"/>
      <c r="V159" s="817"/>
      <c r="W159" s="816"/>
      <c r="X159" s="817"/>
      <c r="Y159" s="816"/>
      <c r="Z159" s="817"/>
      <c r="AA159" s="792"/>
      <c r="AB159" s="792"/>
      <c r="AC159" s="792"/>
      <c r="AD159" s="792"/>
      <c r="AE159" s="792"/>
      <c r="AF159" s="792"/>
    </row>
    <row r="160" spans="1:32" s="404" customFormat="1" ht="15" customHeight="1" x14ac:dyDescent="0.2">
      <c r="A160" s="402"/>
      <c r="B160" s="826"/>
      <c r="C160" s="827"/>
      <c r="D160" s="793"/>
      <c r="E160" s="830"/>
      <c r="F160" s="833"/>
      <c r="G160" s="836"/>
      <c r="H160" s="830"/>
      <c r="I160" s="406" t="s">
        <v>158</v>
      </c>
      <c r="J160" s="451">
        <v>44029</v>
      </c>
      <c r="K160" s="820"/>
      <c r="L160" s="821"/>
      <c r="M160" s="818"/>
      <c r="N160" s="819"/>
      <c r="O160" s="818"/>
      <c r="P160" s="819"/>
      <c r="Q160" s="818"/>
      <c r="R160" s="819"/>
      <c r="S160" s="818"/>
      <c r="T160" s="819"/>
      <c r="U160" s="818"/>
      <c r="V160" s="819"/>
      <c r="W160" s="818"/>
      <c r="X160" s="819"/>
      <c r="Y160" s="818"/>
      <c r="Z160" s="819"/>
      <c r="AA160" s="793"/>
      <c r="AB160" s="793"/>
      <c r="AC160" s="793"/>
      <c r="AD160" s="793"/>
      <c r="AE160" s="793"/>
      <c r="AF160" s="793"/>
    </row>
    <row r="161" spans="1:32" s="404" customFormat="1" ht="12.75" customHeight="1" x14ac:dyDescent="0.2">
      <c r="A161" s="402"/>
      <c r="B161" s="822" t="s">
        <v>1887</v>
      </c>
      <c r="C161" s="823"/>
      <c r="D161" s="791" t="s">
        <v>1932</v>
      </c>
      <c r="E161" s="828" t="s">
        <v>475</v>
      </c>
      <c r="F161" s="831"/>
      <c r="G161" s="834"/>
      <c r="H161" s="828" t="s">
        <v>559</v>
      </c>
      <c r="I161" s="434" t="s">
        <v>184</v>
      </c>
      <c r="J161" s="438">
        <v>2500000</v>
      </c>
      <c r="K161" s="434" t="s">
        <v>183</v>
      </c>
      <c r="L161" s="437"/>
      <c r="M161" s="434" t="s">
        <v>182</v>
      </c>
      <c r="N161" s="436">
        <f>J161</f>
        <v>2500000</v>
      </c>
      <c r="O161" s="434" t="s">
        <v>181</v>
      </c>
      <c r="P161" s="435">
        <v>1</v>
      </c>
      <c r="Q161" s="434" t="s">
        <v>181</v>
      </c>
      <c r="R161" s="435">
        <v>1</v>
      </c>
      <c r="S161" s="434" t="s">
        <v>181</v>
      </c>
      <c r="T161" s="435">
        <v>1</v>
      </c>
      <c r="U161" s="434" t="s">
        <v>181</v>
      </c>
      <c r="V161" s="435"/>
      <c r="W161" s="434" t="s">
        <v>181</v>
      </c>
      <c r="X161" s="435">
        <v>1</v>
      </c>
      <c r="Y161" s="434" t="s">
        <v>180</v>
      </c>
      <c r="Z161" s="433"/>
      <c r="AA161" s="791" t="s">
        <v>227</v>
      </c>
      <c r="AB161" s="791" t="s">
        <v>227</v>
      </c>
      <c r="AC161" s="791" t="s">
        <v>227</v>
      </c>
      <c r="AD161" s="791" t="s">
        <v>1919</v>
      </c>
      <c r="AE161" s="791" t="s">
        <v>1919</v>
      </c>
      <c r="AF161" s="791" t="s">
        <v>1919</v>
      </c>
    </row>
    <row r="162" spans="1:32" s="404" customFormat="1" ht="15" customHeight="1" x14ac:dyDescent="0.2">
      <c r="A162" s="402"/>
      <c r="B162" s="824"/>
      <c r="C162" s="825"/>
      <c r="D162" s="792"/>
      <c r="E162" s="829"/>
      <c r="F162" s="832"/>
      <c r="G162" s="835"/>
      <c r="H162" s="829"/>
      <c r="I162" s="416" t="s">
        <v>179</v>
      </c>
      <c r="J162" s="432"/>
      <c r="K162" s="416" t="s">
        <v>177</v>
      </c>
      <c r="L162" s="415">
        <f>L161+L163</f>
        <v>0</v>
      </c>
      <c r="M162" s="416" t="s">
        <v>176</v>
      </c>
      <c r="N162" s="428">
        <f>N161</f>
        <v>2500000</v>
      </c>
      <c r="O162" s="416" t="s">
        <v>175</v>
      </c>
      <c r="P162" s="426"/>
      <c r="Q162" s="416" t="s">
        <v>175</v>
      </c>
      <c r="R162" s="426"/>
      <c r="S162" s="416" t="s">
        <v>175</v>
      </c>
      <c r="T162" s="426"/>
      <c r="U162" s="416" t="s">
        <v>175</v>
      </c>
      <c r="V162" s="426"/>
      <c r="W162" s="416" t="s">
        <v>175</v>
      </c>
      <c r="X162" s="426"/>
      <c r="Y162" s="416" t="s">
        <v>174</v>
      </c>
      <c r="Z162" s="430"/>
      <c r="AA162" s="792"/>
      <c r="AB162" s="792"/>
      <c r="AC162" s="792"/>
      <c r="AD162" s="792"/>
      <c r="AE162" s="792"/>
      <c r="AF162" s="792"/>
    </row>
    <row r="163" spans="1:32" s="404" customFormat="1" x14ac:dyDescent="0.2">
      <c r="A163" s="402"/>
      <c r="B163" s="824"/>
      <c r="C163" s="825"/>
      <c r="D163" s="792"/>
      <c r="E163" s="829"/>
      <c r="F163" s="832"/>
      <c r="G163" s="835"/>
      <c r="H163" s="829"/>
      <c r="I163" s="416" t="s">
        <v>173</v>
      </c>
      <c r="J163" s="429"/>
      <c r="K163" s="416" t="s">
        <v>171</v>
      </c>
      <c r="L163" s="427"/>
      <c r="M163" s="416" t="s">
        <v>170</v>
      </c>
      <c r="N163" s="428"/>
      <c r="O163" s="416" t="s">
        <v>169</v>
      </c>
      <c r="P163" s="426">
        <v>1</v>
      </c>
      <c r="Q163" s="416" t="s">
        <v>169</v>
      </c>
      <c r="R163" s="426">
        <v>1</v>
      </c>
      <c r="S163" s="416" t="s">
        <v>169</v>
      </c>
      <c r="T163" s="426">
        <v>1</v>
      </c>
      <c r="U163" s="416" t="s">
        <v>169</v>
      </c>
      <c r="V163" s="426"/>
      <c r="W163" s="416" t="s">
        <v>169</v>
      </c>
      <c r="X163" s="426">
        <v>1</v>
      </c>
      <c r="Y163" s="816"/>
      <c r="Z163" s="817"/>
      <c r="AA163" s="792"/>
      <c r="AB163" s="792"/>
      <c r="AC163" s="792"/>
      <c r="AD163" s="792"/>
      <c r="AE163" s="792"/>
      <c r="AF163" s="792"/>
    </row>
    <row r="164" spans="1:32" s="404" customFormat="1" ht="15" customHeight="1" x14ac:dyDescent="0.2">
      <c r="A164" s="402"/>
      <c r="B164" s="824"/>
      <c r="C164" s="825"/>
      <c r="D164" s="792"/>
      <c r="E164" s="829"/>
      <c r="F164" s="832"/>
      <c r="G164" s="835"/>
      <c r="H164" s="829"/>
      <c r="I164" s="416" t="s">
        <v>168</v>
      </c>
      <c r="J164" s="427"/>
      <c r="K164" s="416" t="s">
        <v>167</v>
      </c>
      <c r="L164" s="427"/>
      <c r="M164" s="816"/>
      <c r="N164" s="817"/>
      <c r="O164" s="416" t="s">
        <v>166</v>
      </c>
      <c r="P164" s="426">
        <f>IF(P162="",P163-P161,P163-P162)</f>
        <v>0</v>
      </c>
      <c r="Q164" s="416" t="s">
        <v>166</v>
      </c>
      <c r="R164" s="426">
        <f>IF(R162="",R163-R161,R163-R162)</f>
        <v>0</v>
      </c>
      <c r="S164" s="416" t="s">
        <v>166</v>
      </c>
      <c r="T164" s="426">
        <f>IF(T162="",T163-T161,T163-T162)</f>
        <v>0</v>
      </c>
      <c r="U164" s="416" t="s">
        <v>166</v>
      </c>
      <c r="V164" s="426">
        <f>IF(V162="",V163-V161,V163-V162)</f>
        <v>0</v>
      </c>
      <c r="W164" s="416" t="s">
        <v>166</v>
      </c>
      <c r="X164" s="426">
        <f>IF(X162="",X163-X161,X163-X162)</f>
        <v>0</v>
      </c>
      <c r="Y164" s="816"/>
      <c r="Z164" s="817"/>
      <c r="AA164" s="792"/>
      <c r="AB164" s="792"/>
      <c r="AC164" s="792"/>
      <c r="AD164" s="792"/>
      <c r="AE164" s="792"/>
      <c r="AF164" s="792"/>
    </row>
    <row r="165" spans="1:32" ht="15" customHeight="1" x14ac:dyDescent="0.2">
      <c r="B165" s="824"/>
      <c r="C165" s="825"/>
      <c r="D165" s="792"/>
      <c r="E165" s="829"/>
      <c r="F165" s="832"/>
      <c r="G165" s="835"/>
      <c r="H165" s="829"/>
      <c r="I165" s="416" t="s">
        <v>165</v>
      </c>
      <c r="J165" s="415"/>
      <c r="K165" s="416" t="s">
        <v>164</v>
      </c>
      <c r="L165" s="415"/>
      <c r="M165" s="816"/>
      <c r="N165" s="817"/>
      <c r="O165" s="816"/>
      <c r="P165" s="817"/>
      <c r="Q165" s="816"/>
      <c r="R165" s="817"/>
      <c r="S165" s="816"/>
      <c r="T165" s="817"/>
      <c r="U165" s="816"/>
      <c r="V165" s="817"/>
      <c r="W165" s="816"/>
      <c r="X165" s="817"/>
      <c r="Y165" s="816"/>
      <c r="Z165" s="817"/>
      <c r="AA165" s="792"/>
      <c r="AB165" s="792"/>
      <c r="AC165" s="792"/>
      <c r="AD165" s="792"/>
      <c r="AE165" s="792"/>
      <c r="AF165" s="792"/>
    </row>
    <row r="166" spans="1:32" ht="17.45" customHeight="1" x14ac:dyDescent="0.2">
      <c r="B166" s="826"/>
      <c r="C166" s="827"/>
      <c r="D166" s="793"/>
      <c r="E166" s="830"/>
      <c r="F166" s="833"/>
      <c r="G166" s="836"/>
      <c r="H166" s="830"/>
      <c r="I166" s="406" t="s">
        <v>158</v>
      </c>
      <c r="J166" s="451"/>
      <c r="K166" s="820"/>
      <c r="L166" s="821"/>
      <c r="M166" s="818"/>
      <c r="N166" s="819"/>
      <c r="O166" s="818"/>
      <c r="P166" s="819"/>
      <c r="Q166" s="818"/>
      <c r="R166" s="819"/>
      <c r="S166" s="818"/>
      <c r="T166" s="819"/>
      <c r="U166" s="818"/>
      <c r="V166" s="819"/>
      <c r="W166" s="818"/>
      <c r="X166" s="819"/>
      <c r="Y166" s="818"/>
      <c r="Z166" s="819"/>
      <c r="AA166" s="793"/>
      <c r="AB166" s="793"/>
      <c r="AC166" s="793"/>
      <c r="AD166" s="793"/>
      <c r="AE166" s="793"/>
      <c r="AF166" s="793"/>
    </row>
    <row r="167" spans="1:32" ht="12.75" customHeight="1" x14ac:dyDescent="0.2">
      <c r="A167" s="404"/>
      <c r="B167" s="822" t="s">
        <v>425</v>
      </c>
      <c r="C167" s="823"/>
      <c r="D167" s="791" t="s">
        <v>2032</v>
      </c>
      <c r="E167" s="828" t="s">
        <v>228</v>
      </c>
      <c r="F167" s="831"/>
      <c r="G167" s="834"/>
      <c r="H167" s="828"/>
      <c r="I167" s="434" t="s">
        <v>184</v>
      </c>
      <c r="J167" s="438">
        <v>500000</v>
      </c>
      <c r="K167" s="434" t="s">
        <v>183</v>
      </c>
      <c r="L167" s="437">
        <f>+J172+J170</f>
        <v>44190</v>
      </c>
      <c r="M167" s="434" t="s">
        <v>182</v>
      </c>
      <c r="N167" s="436">
        <f>J167</f>
        <v>500000</v>
      </c>
      <c r="O167" s="434" t="s">
        <v>181</v>
      </c>
      <c r="P167" s="435"/>
      <c r="Q167" s="434" t="s">
        <v>181</v>
      </c>
      <c r="R167" s="435">
        <v>0.6593</v>
      </c>
      <c r="S167" s="434" t="s">
        <v>181</v>
      </c>
      <c r="T167" s="435">
        <v>0.65100000000000002</v>
      </c>
      <c r="U167" s="434" t="s">
        <v>181</v>
      </c>
      <c r="V167" s="435">
        <v>1</v>
      </c>
      <c r="W167" s="434" t="s">
        <v>181</v>
      </c>
      <c r="X167" s="435">
        <v>1</v>
      </c>
      <c r="Y167" s="434" t="s">
        <v>180</v>
      </c>
      <c r="Z167" s="433">
        <v>6</v>
      </c>
      <c r="AA167" s="791" t="s">
        <v>4</v>
      </c>
      <c r="AB167" s="791" t="s">
        <v>10</v>
      </c>
      <c r="AC167" s="791" t="s">
        <v>10</v>
      </c>
      <c r="AD167" s="791" t="s">
        <v>227</v>
      </c>
      <c r="AE167" s="791" t="s">
        <v>227</v>
      </c>
      <c r="AF167" s="791" t="s">
        <v>2143</v>
      </c>
    </row>
    <row r="168" spans="1:32" ht="15" customHeight="1" x14ac:dyDescent="0.2">
      <c r="A168" s="404"/>
      <c r="B168" s="824"/>
      <c r="C168" s="825"/>
      <c r="D168" s="792"/>
      <c r="E168" s="829"/>
      <c r="F168" s="832"/>
      <c r="G168" s="835"/>
      <c r="H168" s="829"/>
      <c r="I168" s="416" t="s">
        <v>179</v>
      </c>
      <c r="J168" s="432" t="s">
        <v>198</v>
      </c>
      <c r="K168" s="416" t="s">
        <v>177</v>
      </c>
      <c r="L168" s="415"/>
      <c r="M168" s="416" t="s">
        <v>176</v>
      </c>
      <c r="N168" s="428">
        <f>N167</f>
        <v>500000</v>
      </c>
      <c r="O168" s="416" t="s">
        <v>175</v>
      </c>
      <c r="P168" s="426"/>
      <c r="Q168" s="416" t="s">
        <v>175</v>
      </c>
      <c r="R168" s="426"/>
      <c r="S168" s="416" t="s">
        <v>175</v>
      </c>
      <c r="T168" s="426"/>
      <c r="U168" s="416" t="s">
        <v>175</v>
      </c>
      <c r="V168" s="426"/>
      <c r="W168" s="416" t="s">
        <v>175</v>
      </c>
      <c r="X168" s="426"/>
      <c r="Y168" s="416" t="s">
        <v>174</v>
      </c>
      <c r="Z168" s="430">
        <f>6*22</f>
        <v>132</v>
      </c>
      <c r="AA168" s="792"/>
      <c r="AB168" s="792"/>
      <c r="AC168" s="792"/>
      <c r="AD168" s="792"/>
      <c r="AE168" s="792"/>
      <c r="AF168" s="792"/>
    </row>
    <row r="169" spans="1:32" ht="39" customHeight="1" x14ac:dyDescent="0.2">
      <c r="A169" s="404"/>
      <c r="B169" s="824"/>
      <c r="C169" s="825"/>
      <c r="D169" s="792"/>
      <c r="E169" s="829"/>
      <c r="F169" s="832"/>
      <c r="G169" s="835"/>
      <c r="H169" s="829"/>
      <c r="I169" s="416" t="s">
        <v>173</v>
      </c>
      <c r="J169" s="429" t="s">
        <v>423</v>
      </c>
      <c r="K169" s="416" t="s">
        <v>171</v>
      </c>
      <c r="L169" s="427"/>
      <c r="M169" s="416" t="s">
        <v>170</v>
      </c>
      <c r="N169" s="428"/>
      <c r="O169" s="416" t="s">
        <v>169</v>
      </c>
      <c r="P169" s="426"/>
      <c r="Q169" s="416" t="s">
        <v>169</v>
      </c>
      <c r="R169" s="426">
        <v>0.6593</v>
      </c>
      <c r="S169" s="416" t="s">
        <v>169</v>
      </c>
      <c r="T169" s="426">
        <v>0.74250000000000005</v>
      </c>
      <c r="U169" s="416" t="s">
        <v>169</v>
      </c>
      <c r="V169" s="426">
        <v>1</v>
      </c>
      <c r="W169" s="416" t="s">
        <v>169</v>
      </c>
      <c r="X169" s="426">
        <v>1</v>
      </c>
      <c r="Y169" s="816"/>
      <c r="Z169" s="817"/>
      <c r="AA169" s="792"/>
      <c r="AB169" s="792"/>
      <c r="AC169" s="792"/>
      <c r="AD169" s="792"/>
      <c r="AE169" s="792"/>
      <c r="AF169" s="792"/>
    </row>
    <row r="170" spans="1:32" ht="15" customHeight="1" x14ac:dyDescent="0.2">
      <c r="A170" s="404"/>
      <c r="B170" s="824"/>
      <c r="C170" s="825"/>
      <c r="D170" s="792"/>
      <c r="E170" s="829"/>
      <c r="F170" s="832"/>
      <c r="G170" s="835"/>
      <c r="H170" s="829"/>
      <c r="I170" s="416" t="s">
        <v>168</v>
      </c>
      <c r="J170" s="427">
        <v>120</v>
      </c>
      <c r="K170" s="416" t="s">
        <v>167</v>
      </c>
      <c r="L170" s="427"/>
      <c r="M170" s="816"/>
      <c r="N170" s="817"/>
      <c r="O170" s="416" t="s">
        <v>166</v>
      </c>
      <c r="P170" s="426">
        <f>IF(P168="",P169-P167,P169-P168)</f>
        <v>0</v>
      </c>
      <c r="Q170" s="416" t="s">
        <v>166</v>
      </c>
      <c r="R170" s="426">
        <f>IF(R168="",R169-R167,R169-R168)</f>
        <v>0</v>
      </c>
      <c r="S170" s="416" t="s">
        <v>166</v>
      </c>
      <c r="T170" s="426">
        <f>IF(T168="",T169-T167,T169-T168)</f>
        <v>9.1500000000000026E-2</v>
      </c>
      <c r="U170" s="416" t="s">
        <v>166</v>
      </c>
      <c r="V170" s="426">
        <f>IF(V168="",V169-V167,V169-V168)</f>
        <v>0</v>
      </c>
      <c r="W170" s="416" t="s">
        <v>166</v>
      </c>
      <c r="X170" s="426">
        <f>IF(X168="",X169-X167,X169-X168)</f>
        <v>0</v>
      </c>
      <c r="Y170" s="816"/>
      <c r="Z170" s="817"/>
      <c r="AA170" s="792"/>
      <c r="AB170" s="792"/>
      <c r="AC170" s="792"/>
      <c r="AD170" s="792"/>
      <c r="AE170" s="792"/>
      <c r="AF170" s="792"/>
    </row>
    <row r="171" spans="1:32" ht="15" customHeight="1" x14ac:dyDescent="0.2">
      <c r="A171" s="404"/>
      <c r="B171" s="824"/>
      <c r="C171" s="825"/>
      <c r="D171" s="792"/>
      <c r="E171" s="829"/>
      <c r="F171" s="832"/>
      <c r="G171" s="835"/>
      <c r="H171" s="829"/>
      <c r="I171" s="416" t="s">
        <v>165</v>
      </c>
      <c r="J171" s="415"/>
      <c r="K171" s="416" t="s">
        <v>164</v>
      </c>
      <c r="L171" s="431">
        <v>44106</v>
      </c>
      <c r="M171" s="816"/>
      <c r="N171" s="817"/>
      <c r="O171" s="816"/>
      <c r="P171" s="817"/>
      <c r="Q171" s="816"/>
      <c r="R171" s="817"/>
      <c r="S171" s="816"/>
      <c r="T171" s="817"/>
      <c r="U171" s="816"/>
      <c r="V171" s="817"/>
      <c r="W171" s="816"/>
      <c r="X171" s="817"/>
      <c r="Y171" s="816"/>
      <c r="Z171" s="817"/>
      <c r="AA171" s="792"/>
      <c r="AB171" s="792"/>
      <c r="AC171" s="792"/>
      <c r="AD171" s="792"/>
      <c r="AE171" s="792"/>
      <c r="AF171" s="792"/>
    </row>
    <row r="172" spans="1:32" ht="15" customHeight="1" x14ac:dyDescent="0.2">
      <c r="A172" s="404"/>
      <c r="B172" s="826"/>
      <c r="C172" s="827"/>
      <c r="D172" s="793"/>
      <c r="E172" s="830"/>
      <c r="F172" s="833"/>
      <c r="G172" s="836"/>
      <c r="H172" s="830"/>
      <c r="I172" s="406" t="s">
        <v>158</v>
      </c>
      <c r="J172" s="405">
        <v>44070</v>
      </c>
      <c r="K172" s="820"/>
      <c r="L172" s="821"/>
      <c r="M172" s="818"/>
      <c r="N172" s="819"/>
      <c r="O172" s="818"/>
      <c r="P172" s="819"/>
      <c r="Q172" s="818"/>
      <c r="R172" s="819"/>
      <c r="S172" s="818"/>
      <c r="T172" s="819"/>
      <c r="U172" s="818"/>
      <c r="V172" s="819"/>
      <c r="W172" s="818"/>
      <c r="X172" s="819"/>
      <c r="Y172" s="818"/>
      <c r="Z172" s="819"/>
      <c r="AA172" s="793"/>
      <c r="AB172" s="793"/>
      <c r="AC172" s="793"/>
      <c r="AD172" s="793"/>
      <c r="AE172" s="793"/>
      <c r="AF172" s="793"/>
    </row>
    <row r="173" spans="1:32" ht="12.75" customHeight="1" x14ac:dyDescent="0.2">
      <c r="A173" s="404"/>
      <c r="B173" s="822" t="s">
        <v>1940</v>
      </c>
      <c r="C173" s="823"/>
      <c r="D173" s="791" t="s">
        <v>424</v>
      </c>
      <c r="E173" s="828" t="s">
        <v>456</v>
      </c>
      <c r="F173" s="831"/>
      <c r="G173" s="834"/>
      <c r="H173" s="828" t="s">
        <v>185</v>
      </c>
      <c r="I173" s="434" t="s">
        <v>184</v>
      </c>
      <c r="J173" s="438">
        <v>1200000</v>
      </c>
      <c r="K173" s="434" t="s">
        <v>183</v>
      </c>
      <c r="L173" s="437">
        <f>J178+J176</f>
        <v>44194</v>
      </c>
      <c r="M173" s="434" t="s">
        <v>182</v>
      </c>
      <c r="N173" s="436">
        <f>J173</f>
        <v>1200000</v>
      </c>
      <c r="O173" s="434" t="s">
        <v>181</v>
      </c>
      <c r="P173" s="435"/>
      <c r="Q173" s="480" t="s">
        <v>181</v>
      </c>
      <c r="R173" s="479"/>
      <c r="S173" s="475" t="s">
        <v>181</v>
      </c>
      <c r="T173" s="474">
        <v>0.435</v>
      </c>
      <c r="U173" s="434" t="s">
        <v>181</v>
      </c>
      <c r="V173" s="435">
        <v>1</v>
      </c>
      <c r="W173" s="434" t="s">
        <v>181</v>
      </c>
      <c r="X173" s="435">
        <v>1</v>
      </c>
      <c r="Y173" s="434" t="s">
        <v>180</v>
      </c>
      <c r="Z173" s="433">
        <v>4</v>
      </c>
      <c r="AA173" s="791" t="s">
        <v>4</v>
      </c>
      <c r="AB173" s="791" t="s">
        <v>10</v>
      </c>
      <c r="AC173" s="791" t="s">
        <v>10</v>
      </c>
      <c r="AD173" s="791" t="s">
        <v>227</v>
      </c>
      <c r="AE173" s="791" t="s">
        <v>227</v>
      </c>
      <c r="AF173" s="791" t="s">
        <v>2143</v>
      </c>
    </row>
    <row r="174" spans="1:32" ht="15" customHeight="1" x14ac:dyDescent="0.2">
      <c r="A174" s="404"/>
      <c r="B174" s="824"/>
      <c r="C174" s="825"/>
      <c r="D174" s="792"/>
      <c r="E174" s="829"/>
      <c r="F174" s="832"/>
      <c r="G174" s="835"/>
      <c r="H174" s="829"/>
      <c r="I174" s="416" t="s">
        <v>179</v>
      </c>
      <c r="J174" s="432" t="s">
        <v>178</v>
      </c>
      <c r="K174" s="416" t="s">
        <v>177</v>
      </c>
      <c r="L174" s="415"/>
      <c r="M174" s="416" t="s">
        <v>176</v>
      </c>
      <c r="N174" s="428">
        <f>N173</f>
        <v>1200000</v>
      </c>
      <c r="O174" s="416" t="s">
        <v>175</v>
      </c>
      <c r="P174" s="426"/>
      <c r="Q174" s="478" t="s">
        <v>175</v>
      </c>
      <c r="R174" s="477"/>
      <c r="S174" s="471" t="s">
        <v>175</v>
      </c>
      <c r="T174" s="470"/>
      <c r="U174" s="416" t="s">
        <v>175</v>
      </c>
      <c r="V174" s="426"/>
      <c r="W174" s="416" t="s">
        <v>175</v>
      </c>
      <c r="X174" s="426"/>
      <c r="Y174" s="416" t="s">
        <v>174</v>
      </c>
      <c r="Z174" s="430">
        <f>22*4</f>
        <v>88</v>
      </c>
      <c r="AA174" s="792"/>
      <c r="AB174" s="792"/>
      <c r="AC174" s="792"/>
      <c r="AD174" s="792"/>
      <c r="AE174" s="792"/>
      <c r="AF174" s="792"/>
    </row>
    <row r="175" spans="1:32" ht="39" customHeight="1" x14ac:dyDescent="0.2">
      <c r="A175" s="404"/>
      <c r="B175" s="824"/>
      <c r="C175" s="825"/>
      <c r="D175" s="792"/>
      <c r="E175" s="829"/>
      <c r="F175" s="832"/>
      <c r="G175" s="835"/>
      <c r="H175" s="829"/>
      <c r="I175" s="416" t="s">
        <v>173</v>
      </c>
      <c r="J175" s="429" t="s">
        <v>455</v>
      </c>
      <c r="K175" s="416" t="s">
        <v>171</v>
      </c>
      <c r="L175" s="427"/>
      <c r="M175" s="416" t="s">
        <v>170</v>
      </c>
      <c r="N175" s="428"/>
      <c r="O175" s="416" t="s">
        <v>169</v>
      </c>
      <c r="P175" s="426"/>
      <c r="Q175" s="478" t="s">
        <v>169</v>
      </c>
      <c r="R175" s="477"/>
      <c r="S175" s="471" t="s">
        <v>169</v>
      </c>
      <c r="T175" s="470">
        <v>0.123</v>
      </c>
      <c r="U175" s="416" t="s">
        <v>169</v>
      </c>
      <c r="V175" s="426">
        <v>1</v>
      </c>
      <c r="W175" s="416" t="s">
        <v>169</v>
      </c>
      <c r="X175" s="426">
        <v>1</v>
      </c>
      <c r="Y175" s="816"/>
      <c r="Z175" s="817"/>
      <c r="AA175" s="792"/>
      <c r="AB175" s="792"/>
      <c r="AC175" s="792"/>
      <c r="AD175" s="792"/>
      <c r="AE175" s="792"/>
      <c r="AF175" s="792"/>
    </row>
    <row r="176" spans="1:32" ht="15" customHeight="1" x14ac:dyDescent="0.2">
      <c r="A176" s="404"/>
      <c r="B176" s="824"/>
      <c r="C176" s="825"/>
      <c r="D176" s="792"/>
      <c r="E176" s="829"/>
      <c r="F176" s="832"/>
      <c r="G176" s="835"/>
      <c r="H176" s="829"/>
      <c r="I176" s="416" t="s">
        <v>168</v>
      </c>
      <c r="J176" s="427">
        <v>120</v>
      </c>
      <c r="K176" s="416" t="s">
        <v>167</v>
      </c>
      <c r="L176" s="427"/>
      <c r="M176" s="816"/>
      <c r="N176" s="817"/>
      <c r="O176" s="416" t="s">
        <v>166</v>
      </c>
      <c r="P176" s="426">
        <f>IF(P174="",P175-P173,P175-P174)</f>
        <v>0</v>
      </c>
      <c r="Q176" s="478" t="s">
        <v>166</v>
      </c>
      <c r="R176" s="477">
        <f>IF(R174="",R175-R173,R175-R174)</f>
        <v>0</v>
      </c>
      <c r="S176" s="471" t="s">
        <v>166</v>
      </c>
      <c r="T176" s="470">
        <f>IF(T174="",T175-T173,T175-T174)</f>
        <v>-0.312</v>
      </c>
      <c r="U176" s="416" t="s">
        <v>166</v>
      </c>
      <c r="V176" s="426">
        <f>IF(V174="",V175-V173,V175-V174)</f>
        <v>0</v>
      </c>
      <c r="W176" s="416" t="s">
        <v>166</v>
      </c>
      <c r="X176" s="426">
        <f>IF(X174="",X175-X173,X175-X174)</f>
        <v>0</v>
      </c>
      <c r="Y176" s="816"/>
      <c r="Z176" s="817"/>
      <c r="AA176" s="792"/>
      <c r="AB176" s="792"/>
      <c r="AC176" s="792"/>
      <c r="AD176" s="792"/>
      <c r="AE176" s="792"/>
      <c r="AF176" s="792"/>
    </row>
    <row r="177" spans="1:32" ht="15" customHeight="1" x14ac:dyDescent="0.2">
      <c r="A177" s="404"/>
      <c r="B177" s="824"/>
      <c r="C177" s="825"/>
      <c r="D177" s="792"/>
      <c r="E177" s="829"/>
      <c r="F177" s="832"/>
      <c r="G177" s="835"/>
      <c r="H177" s="829"/>
      <c r="I177" s="416" t="s">
        <v>165</v>
      </c>
      <c r="J177" s="415"/>
      <c r="K177" s="416" t="s">
        <v>164</v>
      </c>
      <c r="L177" s="431">
        <v>44134</v>
      </c>
      <c r="M177" s="816"/>
      <c r="N177" s="817"/>
      <c r="O177" s="816"/>
      <c r="P177" s="817"/>
      <c r="Q177" s="857"/>
      <c r="R177" s="858"/>
      <c r="S177" s="945"/>
      <c r="T177" s="946"/>
      <c r="U177" s="816"/>
      <c r="V177" s="817"/>
      <c r="W177" s="816"/>
      <c r="X177" s="817"/>
      <c r="Y177" s="816"/>
      <c r="Z177" s="817"/>
      <c r="AA177" s="792"/>
      <c r="AB177" s="792"/>
      <c r="AC177" s="792"/>
      <c r="AD177" s="792"/>
      <c r="AE177" s="792"/>
      <c r="AF177" s="792"/>
    </row>
    <row r="178" spans="1:32" ht="15" customHeight="1" x14ac:dyDescent="0.2">
      <c r="A178" s="404"/>
      <c r="B178" s="826"/>
      <c r="C178" s="827"/>
      <c r="D178" s="793"/>
      <c r="E178" s="830"/>
      <c r="F178" s="833"/>
      <c r="G178" s="836"/>
      <c r="H178" s="830"/>
      <c r="I178" s="406" t="s">
        <v>158</v>
      </c>
      <c r="J178" s="451">
        <v>44074</v>
      </c>
      <c r="K178" s="820"/>
      <c r="L178" s="821"/>
      <c r="M178" s="818"/>
      <c r="N178" s="819"/>
      <c r="O178" s="818"/>
      <c r="P178" s="819"/>
      <c r="Q178" s="859"/>
      <c r="R178" s="860"/>
      <c r="S178" s="947"/>
      <c r="T178" s="948"/>
      <c r="U178" s="818"/>
      <c r="V178" s="819"/>
      <c r="W178" s="818"/>
      <c r="X178" s="819"/>
      <c r="Y178" s="818"/>
      <c r="Z178" s="819"/>
      <c r="AA178" s="793"/>
      <c r="AB178" s="793"/>
      <c r="AC178" s="793"/>
      <c r="AD178" s="793"/>
      <c r="AE178" s="793"/>
      <c r="AF178" s="793"/>
    </row>
    <row r="179" spans="1:32" ht="12.75" customHeight="1" x14ac:dyDescent="0.2">
      <c r="A179" s="404"/>
      <c r="B179" s="822" t="s">
        <v>1944</v>
      </c>
      <c r="C179" s="823"/>
      <c r="D179" s="791" t="s">
        <v>1943</v>
      </c>
      <c r="E179" s="828" t="s">
        <v>228</v>
      </c>
      <c r="F179" s="831"/>
      <c r="G179" s="834"/>
      <c r="H179" s="828" t="s">
        <v>185</v>
      </c>
      <c r="I179" s="434" t="s">
        <v>184</v>
      </c>
      <c r="J179" s="438">
        <v>600000</v>
      </c>
      <c r="K179" s="434" t="s">
        <v>183</v>
      </c>
      <c r="L179" s="437">
        <f>J184+J182</f>
        <v>44194</v>
      </c>
      <c r="M179" s="434" t="s">
        <v>182</v>
      </c>
      <c r="N179" s="436">
        <f>J179</f>
        <v>600000</v>
      </c>
      <c r="O179" s="434" t="s">
        <v>181</v>
      </c>
      <c r="P179" s="435"/>
      <c r="Q179" s="480" t="s">
        <v>181</v>
      </c>
      <c r="R179" s="479"/>
      <c r="S179" s="475" t="s">
        <v>181</v>
      </c>
      <c r="T179" s="474">
        <v>0.33200000000000002</v>
      </c>
      <c r="U179" s="434" t="s">
        <v>181</v>
      </c>
      <c r="V179" s="435">
        <v>1</v>
      </c>
      <c r="W179" s="434" t="s">
        <v>181</v>
      </c>
      <c r="X179" s="435">
        <v>1</v>
      </c>
      <c r="Y179" s="434" t="s">
        <v>180</v>
      </c>
      <c r="Z179" s="433">
        <v>5</v>
      </c>
      <c r="AA179" s="791" t="s">
        <v>540</v>
      </c>
      <c r="AB179" s="791" t="s">
        <v>10</v>
      </c>
      <c r="AC179" s="791" t="s">
        <v>10</v>
      </c>
      <c r="AD179" s="791" t="s">
        <v>523</v>
      </c>
      <c r="AE179" s="791" t="s">
        <v>523</v>
      </c>
      <c r="AF179" s="791" t="s">
        <v>2143</v>
      </c>
    </row>
    <row r="180" spans="1:32" ht="15" customHeight="1" x14ac:dyDescent="0.2">
      <c r="A180" s="404"/>
      <c r="B180" s="824"/>
      <c r="C180" s="825"/>
      <c r="D180" s="792"/>
      <c r="E180" s="829"/>
      <c r="F180" s="832"/>
      <c r="G180" s="835"/>
      <c r="H180" s="829"/>
      <c r="I180" s="416" t="s">
        <v>179</v>
      </c>
      <c r="J180" s="432" t="s">
        <v>178</v>
      </c>
      <c r="K180" s="416" t="s">
        <v>177</v>
      </c>
      <c r="L180" s="415"/>
      <c r="M180" s="416" t="s">
        <v>176</v>
      </c>
      <c r="N180" s="428">
        <f>N179</f>
        <v>600000</v>
      </c>
      <c r="O180" s="416" t="s">
        <v>175</v>
      </c>
      <c r="P180" s="426"/>
      <c r="Q180" s="478" t="s">
        <v>175</v>
      </c>
      <c r="R180" s="477"/>
      <c r="S180" s="471" t="s">
        <v>175</v>
      </c>
      <c r="T180" s="470"/>
      <c r="U180" s="416" t="s">
        <v>175</v>
      </c>
      <c r="V180" s="426"/>
      <c r="W180" s="416" t="s">
        <v>175</v>
      </c>
      <c r="X180" s="426"/>
      <c r="Y180" s="416" t="s">
        <v>174</v>
      </c>
      <c r="Z180" s="430">
        <f>5*22</f>
        <v>110</v>
      </c>
      <c r="AA180" s="792"/>
      <c r="AB180" s="792"/>
      <c r="AC180" s="792"/>
      <c r="AD180" s="792"/>
      <c r="AE180" s="792"/>
      <c r="AF180" s="792"/>
    </row>
    <row r="181" spans="1:32" ht="39" customHeight="1" x14ac:dyDescent="0.2">
      <c r="A181" s="404"/>
      <c r="B181" s="824"/>
      <c r="C181" s="825"/>
      <c r="D181" s="792"/>
      <c r="E181" s="829"/>
      <c r="F181" s="832"/>
      <c r="G181" s="835"/>
      <c r="H181" s="829"/>
      <c r="I181" s="416" t="s">
        <v>173</v>
      </c>
      <c r="J181" s="429" t="s">
        <v>455</v>
      </c>
      <c r="K181" s="416" t="s">
        <v>171</v>
      </c>
      <c r="L181" s="427"/>
      <c r="M181" s="416" t="s">
        <v>170</v>
      </c>
      <c r="N181" s="428"/>
      <c r="O181" s="416" t="s">
        <v>169</v>
      </c>
      <c r="P181" s="426"/>
      <c r="Q181" s="478" t="s">
        <v>169</v>
      </c>
      <c r="R181" s="477"/>
      <c r="S181" s="471" t="s">
        <v>169</v>
      </c>
      <c r="T181" s="470">
        <v>0.65300000000000002</v>
      </c>
      <c r="U181" s="416" t="s">
        <v>169</v>
      </c>
      <c r="V181" s="426">
        <v>1</v>
      </c>
      <c r="W181" s="416" t="s">
        <v>169</v>
      </c>
      <c r="X181" s="426">
        <v>1</v>
      </c>
      <c r="Y181" s="816"/>
      <c r="Z181" s="817"/>
      <c r="AA181" s="792"/>
      <c r="AB181" s="792"/>
      <c r="AC181" s="792"/>
      <c r="AD181" s="792"/>
      <c r="AE181" s="792"/>
      <c r="AF181" s="792"/>
    </row>
    <row r="182" spans="1:32" ht="15" customHeight="1" x14ac:dyDescent="0.2">
      <c r="A182" s="404"/>
      <c r="B182" s="824"/>
      <c r="C182" s="825"/>
      <c r="D182" s="792"/>
      <c r="E182" s="829"/>
      <c r="F182" s="832"/>
      <c r="G182" s="835"/>
      <c r="H182" s="829"/>
      <c r="I182" s="416" t="s">
        <v>168</v>
      </c>
      <c r="J182" s="427">
        <v>120</v>
      </c>
      <c r="K182" s="416" t="s">
        <v>167</v>
      </c>
      <c r="L182" s="427"/>
      <c r="M182" s="816"/>
      <c r="N182" s="817"/>
      <c r="O182" s="416" t="s">
        <v>166</v>
      </c>
      <c r="P182" s="426">
        <f>IF(P180="",P181-P179,P181-P180)</f>
        <v>0</v>
      </c>
      <c r="Q182" s="478" t="s">
        <v>166</v>
      </c>
      <c r="R182" s="477">
        <f>IF(R180="",R181-R179,R181-R180)</f>
        <v>0</v>
      </c>
      <c r="S182" s="471" t="s">
        <v>166</v>
      </c>
      <c r="T182" s="470">
        <f>IF(T180="",T181-T179,T181-T180)</f>
        <v>0.32100000000000001</v>
      </c>
      <c r="U182" s="416" t="s">
        <v>166</v>
      </c>
      <c r="V182" s="426">
        <f>IF(V180="",V181-V179,V181-V180)</f>
        <v>0</v>
      </c>
      <c r="W182" s="416" t="s">
        <v>166</v>
      </c>
      <c r="X182" s="426">
        <f>IF(X180="",X181-X179,X181-X180)</f>
        <v>0</v>
      </c>
      <c r="Y182" s="816"/>
      <c r="Z182" s="817"/>
      <c r="AA182" s="792"/>
      <c r="AB182" s="792"/>
      <c r="AC182" s="792"/>
      <c r="AD182" s="792"/>
      <c r="AE182" s="792"/>
      <c r="AF182" s="792"/>
    </row>
    <row r="183" spans="1:32" ht="15" customHeight="1" x14ac:dyDescent="0.2">
      <c r="A183" s="404"/>
      <c r="B183" s="824"/>
      <c r="C183" s="825"/>
      <c r="D183" s="792"/>
      <c r="E183" s="829"/>
      <c r="F183" s="832"/>
      <c r="G183" s="835"/>
      <c r="H183" s="829"/>
      <c r="I183" s="416" t="s">
        <v>165</v>
      </c>
      <c r="J183" s="415">
        <v>43756</v>
      </c>
      <c r="K183" s="416" t="s">
        <v>164</v>
      </c>
      <c r="L183" s="415">
        <v>44151</v>
      </c>
      <c r="M183" s="816"/>
      <c r="N183" s="817"/>
      <c r="O183" s="816"/>
      <c r="P183" s="817"/>
      <c r="Q183" s="857"/>
      <c r="R183" s="858"/>
      <c r="S183" s="945"/>
      <c r="T183" s="946"/>
      <c r="U183" s="816"/>
      <c r="V183" s="817"/>
      <c r="W183" s="816"/>
      <c r="X183" s="817"/>
      <c r="Y183" s="816"/>
      <c r="Z183" s="817"/>
      <c r="AA183" s="792"/>
      <c r="AB183" s="792"/>
      <c r="AC183" s="792"/>
      <c r="AD183" s="792"/>
      <c r="AE183" s="792"/>
      <c r="AF183" s="792"/>
    </row>
    <row r="184" spans="1:32" ht="15" customHeight="1" x14ac:dyDescent="0.2">
      <c r="A184" s="404"/>
      <c r="B184" s="826"/>
      <c r="C184" s="827"/>
      <c r="D184" s="793"/>
      <c r="E184" s="830"/>
      <c r="F184" s="833"/>
      <c r="G184" s="836"/>
      <c r="H184" s="830"/>
      <c r="I184" s="406" t="s">
        <v>158</v>
      </c>
      <c r="J184" s="451">
        <v>44074</v>
      </c>
      <c r="K184" s="820"/>
      <c r="L184" s="821"/>
      <c r="M184" s="818"/>
      <c r="N184" s="819"/>
      <c r="O184" s="818"/>
      <c r="P184" s="819"/>
      <c r="Q184" s="859"/>
      <c r="R184" s="860"/>
      <c r="S184" s="947"/>
      <c r="T184" s="948"/>
      <c r="U184" s="818"/>
      <c r="V184" s="819"/>
      <c r="W184" s="818"/>
      <c r="X184" s="819"/>
      <c r="Y184" s="818"/>
      <c r="Z184" s="819"/>
      <c r="AA184" s="793"/>
      <c r="AB184" s="793"/>
      <c r="AC184" s="793"/>
      <c r="AD184" s="793"/>
      <c r="AE184" s="793"/>
      <c r="AF184" s="793"/>
    </row>
    <row r="185" spans="1:32" ht="12.75" customHeight="1" x14ac:dyDescent="0.2">
      <c r="A185" s="404"/>
      <c r="B185" s="822" t="s">
        <v>1939</v>
      </c>
      <c r="C185" s="823"/>
      <c r="D185" s="791" t="s">
        <v>424</v>
      </c>
      <c r="E185" s="828" t="s">
        <v>228</v>
      </c>
      <c r="F185" s="831"/>
      <c r="G185" s="834"/>
      <c r="H185" s="828"/>
      <c r="I185" s="434" t="s">
        <v>184</v>
      </c>
      <c r="J185" s="438">
        <v>1050000</v>
      </c>
      <c r="K185" s="434" t="s">
        <v>183</v>
      </c>
      <c r="L185" s="437">
        <f>+J190+J188-0.001</f>
        <v>44130.999000000003</v>
      </c>
      <c r="M185" s="434" t="s">
        <v>182</v>
      </c>
      <c r="N185" s="436">
        <f>J185</f>
        <v>1050000</v>
      </c>
      <c r="O185" s="434" t="s">
        <v>181</v>
      </c>
      <c r="P185" s="435"/>
      <c r="Q185" s="434" t="s">
        <v>181</v>
      </c>
      <c r="R185" s="435"/>
      <c r="S185" s="434" t="s">
        <v>181</v>
      </c>
      <c r="T185" s="435"/>
      <c r="U185" s="434" t="s">
        <v>181</v>
      </c>
      <c r="V185" s="435">
        <v>1</v>
      </c>
      <c r="W185" s="434" t="s">
        <v>181</v>
      </c>
      <c r="X185" s="435">
        <v>1</v>
      </c>
      <c r="Y185" s="434" t="s">
        <v>180</v>
      </c>
      <c r="Z185" s="433"/>
      <c r="AA185" s="791" t="s">
        <v>4</v>
      </c>
      <c r="AB185" s="791" t="s">
        <v>4</v>
      </c>
      <c r="AC185" s="791" t="s">
        <v>4</v>
      </c>
      <c r="AD185" s="791" t="s">
        <v>227</v>
      </c>
      <c r="AE185" s="791" t="s">
        <v>227</v>
      </c>
      <c r="AF185" s="791" t="s">
        <v>2143</v>
      </c>
    </row>
    <row r="186" spans="1:32" ht="15" customHeight="1" x14ac:dyDescent="0.2">
      <c r="A186" s="404"/>
      <c r="B186" s="824"/>
      <c r="C186" s="825"/>
      <c r="D186" s="792"/>
      <c r="E186" s="829"/>
      <c r="F186" s="832"/>
      <c r="G186" s="835"/>
      <c r="H186" s="829"/>
      <c r="I186" s="416" t="s">
        <v>179</v>
      </c>
      <c r="J186" s="432" t="s">
        <v>211</v>
      </c>
      <c r="K186" s="416" t="s">
        <v>177</v>
      </c>
      <c r="L186" s="415"/>
      <c r="M186" s="416" t="s">
        <v>176</v>
      </c>
      <c r="N186" s="428">
        <f>N185</f>
        <v>1050000</v>
      </c>
      <c r="O186" s="416" t="s">
        <v>175</v>
      </c>
      <c r="P186" s="426"/>
      <c r="Q186" s="416" t="s">
        <v>175</v>
      </c>
      <c r="R186" s="426"/>
      <c r="S186" s="416" t="s">
        <v>175</v>
      </c>
      <c r="T186" s="426"/>
      <c r="U186" s="416" t="s">
        <v>175</v>
      </c>
      <c r="V186" s="426"/>
      <c r="W186" s="416" t="s">
        <v>175</v>
      </c>
      <c r="X186" s="426"/>
      <c r="Y186" s="416" t="s">
        <v>174</v>
      </c>
      <c r="Z186" s="430"/>
      <c r="AA186" s="792"/>
      <c r="AB186" s="792"/>
      <c r="AC186" s="792"/>
      <c r="AD186" s="792"/>
      <c r="AE186" s="792"/>
      <c r="AF186" s="792"/>
    </row>
    <row r="187" spans="1:32" ht="39" customHeight="1" x14ac:dyDescent="0.2">
      <c r="A187" s="404"/>
      <c r="B187" s="824"/>
      <c r="C187" s="825"/>
      <c r="D187" s="792"/>
      <c r="E187" s="829"/>
      <c r="F187" s="832"/>
      <c r="G187" s="835"/>
      <c r="H187" s="829"/>
      <c r="I187" s="416" t="s">
        <v>173</v>
      </c>
      <c r="J187" s="429" t="s">
        <v>423</v>
      </c>
      <c r="K187" s="416" t="s">
        <v>171</v>
      </c>
      <c r="L187" s="427"/>
      <c r="M187" s="416" t="s">
        <v>170</v>
      </c>
      <c r="N187" s="428"/>
      <c r="O187" s="416" t="s">
        <v>169</v>
      </c>
      <c r="P187" s="426"/>
      <c r="Q187" s="416" t="s">
        <v>169</v>
      </c>
      <c r="R187" s="426"/>
      <c r="S187" s="416" t="s">
        <v>169</v>
      </c>
      <c r="T187" s="426"/>
      <c r="U187" s="416" t="s">
        <v>169</v>
      </c>
      <c r="V187" s="426">
        <v>1</v>
      </c>
      <c r="W187" s="416" t="s">
        <v>169</v>
      </c>
      <c r="X187" s="426">
        <v>1</v>
      </c>
      <c r="Y187" s="816"/>
      <c r="Z187" s="817"/>
      <c r="AA187" s="792"/>
      <c r="AB187" s="792"/>
      <c r="AC187" s="792"/>
      <c r="AD187" s="792"/>
      <c r="AE187" s="792"/>
      <c r="AF187" s="792"/>
    </row>
    <row r="188" spans="1:32" ht="15" customHeight="1" x14ac:dyDescent="0.2">
      <c r="A188" s="404"/>
      <c r="B188" s="824"/>
      <c r="C188" s="825"/>
      <c r="D188" s="792"/>
      <c r="E188" s="829"/>
      <c r="F188" s="832"/>
      <c r="G188" s="835"/>
      <c r="H188" s="829"/>
      <c r="I188" s="416" t="s">
        <v>168</v>
      </c>
      <c r="J188" s="427">
        <v>55</v>
      </c>
      <c r="K188" s="416" t="s">
        <v>167</v>
      </c>
      <c r="L188" s="427"/>
      <c r="M188" s="816"/>
      <c r="N188" s="817"/>
      <c r="O188" s="416" t="s">
        <v>166</v>
      </c>
      <c r="P188" s="426">
        <f>IF(P186="",P187-P185,P187-P186)</f>
        <v>0</v>
      </c>
      <c r="Q188" s="416" t="s">
        <v>166</v>
      </c>
      <c r="R188" s="426">
        <f>IF(R186="",R187-R185,R187-R186)</f>
        <v>0</v>
      </c>
      <c r="S188" s="416" t="s">
        <v>166</v>
      </c>
      <c r="T188" s="426">
        <f>IF(T186="",T187-T185,T187-T186)</f>
        <v>0</v>
      </c>
      <c r="U188" s="416" t="s">
        <v>166</v>
      </c>
      <c r="V188" s="426">
        <f>IF(V186="",V187-V185,V187-V186)</f>
        <v>0</v>
      </c>
      <c r="W188" s="416" t="s">
        <v>166</v>
      </c>
      <c r="X188" s="426">
        <f>IF(X186="",X187-X185,X187-X186)</f>
        <v>0</v>
      </c>
      <c r="Y188" s="816"/>
      <c r="Z188" s="817"/>
      <c r="AA188" s="792"/>
      <c r="AB188" s="792"/>
      <c r="AC188" s="792"/>
      <c r="AD188" s="792"/>
      <c r="AE188" s="792"/>
      <c r="AF188" s="792"/>
    </row>
    <row r="189" spans="1:32" ht="15" customHeight="1" x14ac:dyDescent="0.2">
      <c r="A189" s="404"/>
      <c r="B189" s="824"/>
      <c r="C189" s="825"/>
      <c r="D189" s="792"/>
      <c r="E189" s="829"/>
      <c r="F189" s="832"/>
      <c r="G189" s="835"/>
      <c r="H189" s="829"/>
      <c r="I189" s="416" t="s">
        <v>165</v>
      </c>
      <c r="J189" s="415"/>
      <c r="K189" s="416" t="s">
        <v>164</v>
      </c>
      <c r="L189" s="415">
        <f>L185</f>
        <v>44130.999000000003</v>
      </c>
      <c r="M189" s="816"/>
      <c r="N189" s="817"/>
      <c r="O189" s="816"/>
      <c r="P189" s="817"/>
      <c r="Q189" s="816"/>
      <c r="R189" s="817"/>
      <c r="S189" s="816"/>
      <c r="T189" s="817"/>
      <c r="U189" s="816"/>
      <c r="V189" s="817"/>
      <c r="W189" s="816"/>
      <c r="X189" s="817"/>
      <c r="Y189" s="816"/>
      <c r="Z189" s="817"/>
      <c r="AA189" s="792"/>
      <c r="AB189" s="792"/>
      <c r="AC189" s="792"/>
      <c r="AD189" s="792"/>
      <c r="AE189" s="792"/>
      <c r="AF189" s="792"/>
    </row>
    <row r="190" spans="1:32" ht="15" customHeight="1" x14ac:dyDescent="0.2">
      <c r="A190" s="404"/>
      <c r="B190" s="826"/>
      <c r="C190" s="827"/>
      <c r="D190" s="793"/>
      <c r="E190" s="830"/>
      <c r="F190" s="833"/>
      <c r="G190" s="836"/>
      <c r="H190" s="830"/>
      <c r="I190" s="406" t="s">
        <v>158</v>
      </c>
      <c r="J190" s="451">
        <v>44076</v>
      </c>
      <c r="K190" s="820"/>
      <c r="L190" s="821"/>
      <c r="M190" s="818"/>
      <c r="N190" s="819"/>
      <c r="O190" s="818"/>
      <c r="P190" s="819"/>
      <c r="Q190" s="818"/>
      <c r="R190" s="819"/>
      <c r="S190" s="818"/>
      <c r="T190" s="819"/>
      <c r="U190" s="818"/>
      <c r="V190" s="819"/>
      <c r="W190" s="818"/>
      <c r="X190" s="819"/>
      <c r="Y190" s="818"/>
      <c r="Z190" s="819"/>
      <c r="AA190" s="793"/>
      <c r="AB190" s="793"/>
      <c r="AC190" s="793"/>
      <c r="AD190" s="793"/>
      <c r="AE190" s="793"/>
      <c r="AF190" s="793"/>
    </row>
    <row r="191" spans="1:32" ht="12.75" customHeight="1" x14ac:dyDescent="0.2">
      <c r="A191" s="404"/>
      <c r="B191" s="822" t="s">
        <v>1937</v>
      </c>
      <c r="C191" s="823"/>
      <c r="D191" s="791" t="s">
        <v>424</v>
      </c>
      <c r="E191" s="828" t="s">
        <v>228</v>
      </c>
      <c r="F191" s="831"/>
      <c r="G191" s="834"/>
      <c r="H191" s="828"/>
      <c r="I191" s="434" t="s">
        <v>184</v>
      </c>
      <c r="J191" s="438">
        <v>550000</v>
      </c>
      <c r="K191" s="434" t="s">
        <v>183</v>
      </c>
      <c r="L191" s="437">
        <v>44109</v>
      </c>
      <c r="M191" s="434" t="s">
        <v>182</v>
      </c>
      <c r="N191" s="436">
        <f>J191</f>
        <v>550000</v>
      </c>
      <c r="O191" s="434" t="s">
        <v>181</v>
      </c>
      <c r="P191" s="435"/>
      <c r="Q191" s="434" t="s">
        <v>181</v>
      </c>
      <c r="R191" s="435"/>
      <c r="S191" s="434" t="s">
        <v>181</v>
      </c>
      <c r="T191" s="435"/>
      <c r="U191" s="434" t="s">
        <v>181</v>
      </c>
      <c r="V191" s="435">
        <v>1</v>
      </c>
      <c r="W191" s="434" t="s">
        <v>181</v>
      </c>
      <c r="X191" s="435">
        <v>1</v>
      </c>
      <c r="Y191" s="434" t="s">
        <v>180</v>
      </c>
      <c r="Z191" s="433"/>
      <c r="AA191" s="791" t="s">
        <v>4</v>
      </c>
      <c r="AB191" s="791" t="s">
        <v>4</v>
      </c>
      <c r="AC191" s="791" t="s">
        <v>4</v>
      </c>
      <c r="AD191" s="791" t="s">
        <v>227</v>
      </c>
      <c r="AE191" s="791" t="s">
        <v>227</v>
      </c>
      <c r="AF191" s="791" t="s">
        <v>2143</v>
      </c>
    </row>
    <row r="192" spans="1:32" ht="15" customHeight="1" x14ac:dyDescent="0.2">
      <c r="A192" s="404"/>
      <c r="B192" s="824"/>
      <c r="C192" s="825"/>
      <c r="D192" s="792"/>
      <c r="E192" s="829"/>
      <c r="F192" s="832"/>
      <c r="G192" s="835"/>
      <c r="H192" s="829"/>
      <c r="I192" s="416" t="s">
        <v>179</v>
      </c>
      <c r="J192" s="432" t="s">
        <v>211</v>
      </c>
      <c r="K192" s="416" t="s">
        <v>177</v>
      </c>
      <c r="L192" s="415"/>
      <c r="M192" s="416" t="s">
        <v>176</v>
      </c>
      <c r="N192" s="428">
        <f>N191</f>
        <v>550000</v>
      </c>
      <c r="O192" s="416" t="s">
        <v>175</v>
      </c>
      <c r="P192" s="426"/>
      <c r="Q192" s="416" t="s">
        <v>175</v>
      </c>
      <c r="R192" s="426"/>
      <c r="S192" s="416" t="s">
        <v>175</v>
      </c>
      <c r="T192" s="426"/>
      <c r="U192" s="416" t="s">
        <v>175</v>
      </c>
      <c r="V192" s="426"/>
      <c r="W192" s="416" t="s">
        <v>175</v>
      </c>
      <c r="X192" s="426"/>
      <c r="Y192" s="416" t="s">
        <v>174</v>
      </c>
      <c r="Z192" s="430"/>
      <c r="AA192" s="792"/>
      <c r="AB192" s="792"/>
      <c r="AC192" s="792"/>
      <c r="AD192" s="792"/>
      <c r="AE192" s="792"/>
      <c r="AF192" s="792"/>
    </row>
    <row r="193" spans="1:32" ht="39" customHeight="1" x14ac:dyDescent="0.2">
      <c r="A193" s="404"/>
      <c r="B193" s="824"/>
      <c r="C193" s="825"/>
      <c r="D193" s="792"/>
      <c r="E193" s="829"/>
      <c r="F193" s="832"/>
      <c r="G193" s="835"/>
      <c r="H193" s="829"/>
      <c r="I193" s="416" t="s">
        <v>173</v>
      </c>
      <c r="J193" s="429" t="s">
        <v>423</v>
      </c>
      <c r="K193" s="416" t="s">
        <v>171</v>
      </c>
      <c r="L193" s="427"/>
      <c r="M193" s="416" t="s">
        <v>170</v>
      </c>
      <c r="N193" s="428"/>
      <c r="O193" s="416" t="s">
        <v>169</v>
      </c>
      <c r="P193" s="426"/>
      <c r="Q193" s="416" t="s">
        <v>169</v>
      </c>
      <c r="R193" s="426"/>
      <c r="S193" s="416" t="s">
        <v>169</v>
      </c>
      <c r="T193" s="426"/>
      <c r="U193" s="416" t="s">
        <v>169</v>
      </c>
      <c r="V193" s="426">
        <v>1</v>
      </c>
      <c r="W193" s="416" t="s">
        <v>169</v>
      </c>
      <c r="X193" s="426">
        <v>1</v>
      </c>
      <c r="Y193" s="816"/>
      <c r="Z193" s="817"/>
      <c r="AA193" s="792"/>
      <c r="AB193" s="792"/>
      <c r="AC193" s="792"/>
      <c r="AD193" s="792"/>
      <c r="AE193" s="792"/>
      <c r="AF193" s="792"/>
    </row>
    <row r="194" spans="1:32" ht="15" customHeight="1" x14ac:dyDescent="0.2">
      <c r="A194" s="404"/>
      <c r="B194" s="824"/>
      <c r="C194" s="825"/>
      <c r="D194" s="792"/>
      <c r="E194" s="829"/>
      <c r="F194" s="832"/>
      <c r="G194" s="835"/>
      <c r="H194" s="829"/>
      <c r="I194" s="416" t="s">
        <v>168</v>
      </c>
      <c r="J194" s="427"/>
      <c r="K194" s="416" t="s">
        <v>167</v>
      </c>
      <c r="L194" s="427"/>
      <c r="M194" s="816"/>
      <c r="N194" s="817"/>
      <c r="O194" s="416" t="s">
        <v>166</v>
      </c>
      <c r="P194" s="426">
        <f>IF(P192="",P193-P191,P193-P192)</f>
        <v>0</v>
      </c>
      <c r="Q194" s="416" t="s">
        <v>166</v>
      </c>
      <c r="R194" s="426">
        <f>IF(R192="",R193-R191,R193-R192)</f>
        <v>0</v>
      </c>
      <c r="S194" s="416" t="s">
        <v>166</v>
      </c>
      <c r="T194" s="426">
        <f>IF(T192="",T193-T191,T193-T192)</f>
        <v>0</v>
      </c>
      <c r="U194" s="416" t="s">
        <v>166</v>
      </c>
      <c r="V194" s="426">
        <f>IF(V192="",V193-V191,V193-V192)</f>
        <v>0</v>
      </c>
      <c r="W194" s="416" t="s">
        <v>166</v>
      </c>
      <c r="X194" s="426">
        <f>IF(X192="",X193-X191,X193-X192)</f>
        <v>0</v>
      </c>
      <c r="Y194" s="816"/>
      <c r="Z194" s="817"/>
      <c r="AA194" s="792"/>
      <c r="AB194" s="792"/>
      <c r="AC194" s="792"/>
      <c r="AD194" s="792"/>
      <c r="AE194" s="792"/>
      <c r="AF194" s="792"/>
    </row>
    <row r="195" spans="1:32" ht="15" customHeight="1" x14ac:dyDescent="0.2">
      <c r="A195" s="404"/>
      <c r="B195" s="824"/>
      <c r="C195" s="825"/>
      <c r="D195" s="792"/>
      <c r="E195" s="829"/>
      <c r="F195" s="832"/>
      <c r="G195" s="835"/>
      <c r="H195" s="829"/>
      <c r="I195" s="416" t="s">
        <v>165</v>
      </c>
      <c r="J195" s="415"/>
      <c r="K195" s="416" t="s">
        <v>164</v>
      </c>
      <c r="L195" s="415">
        <v>44109</v>
      </c>
      <c r="M195" s="816"/>
      <c r="N195" s="817"/>
      <c r="O195" s="816"/>
      <c r="P195" s="817"/>
      <c r="Q195" s="816"/>
      <c r="R195" s="817"/>
      <c r="S195" s="816"/>
      <c r="T195" s="817"/>
      <c r="U195" s="816"/>
      <c r="V195" s="817"/>
      <c r="W195" s="816"/>
      <c r="X195" s="817"/>
      <c r="Y195" s="816"/>
      <c r="Z195" s="817"/>
      <c r="AA195" s="792"/>
      <c r="AB195" s="792"/>
      <c r="AC195" s="792"/>
      <c r="AD195" s="792"/>
      <c r="AE195" s="792"/>
      <c r="AF195" s="792"/>
    </row>
    <row r="196" spans="1:32" ht="15" customHeight="1" x14ac:dyDescent="0.2">
      <c r="A196" s="404"/>
      <c r="B196" s="826"/>
      <c r="C196" s="827"/>
      <c r="D196" s="793"/>
      <c r="E196" s="830"/>
      <c r="F196" s="833"/>
      <c r="G196" s="836"/>
      <c r="H196" s="830"/>
      <c r="I196" s="406" t="s">
        <v>158</v>
      </c>
      <c r="J196" s="451">
        <v>44076</v>
      </c>
      <c r="K196" s="820"/>
      <c r="L196" s="821"/>
      <c r="M196" s="818"/>
      <c r="N196" s="819"/>
      <c r="O196" s="818"/>
      <c r="P196" s="819"/>
      <c r="Q196" s="818"/>
      <c r="R196" s="819"/>
      <c r="S196" s="818"/>
      <c r="T196" s="819"/>
      <c r="U196" s="818"/>
      <c r="V196" s="819"/>
      <c r="W196" s="818"/>
      <c r="X196" s="819"/>
      <c r="Y196" s="818"/>
      <c r="Z196" s="819"/>
      <c r="AA196" s="793"/>
      <c r="AB196" s="793"/>
      <c r="AC196" s="793"/>
      <c r="AD196" s="793"/>
      <c r="AE196" s="793"/>
      <c r="AF196" s="793"/>
    </row>
    <row r="197" spans="1:32" s="404" customFormat="1" ht="12.75" customHeight="1" x14ac:dyDescent="0.2">
      <c r="B197" s="822" t="s">
        <v>515</v>
      </c>
      <c r="C197" s="823"/>
      <c r="D197" s="791" t="s">
        <v>424</v>
      </c>
      <c r="E197" s="828" t="s">
        <v>228</v>
      </c>
      <c r="F197" s="831"/>
      <c r="G197" s="834"/>
      <c r="H197" s="828" t="s">
        <v>185</v>
      </c>
      <c r="I197" s="434" t="s">
        <v>184</v>
      </c>
      <c r="J197" s="438">
        <v>500000</v>
      </c>
      <c r="K197" s="434" t="s">
        <v>183</v>
      </c>
      <c r="L197" s="437">
        <f>+J202+J200</f>
        <v>44146</v>
      </c>
      <c r="M197" s="434" t="s">
        <v>182</v>
      </c>
      <c r="N197" s="436">
        <f>J197</f>
        <v>500000</v>
      </c>
      <c r="O197" s="434" t="s">
        <v>181</v>
      </c>
      <c r="P197" s="435"/>
      <c r="Q197" s="434" t="s">
        <v>181</v>
      </c>
      <c r="R197" s="435"/>
      <c r="S197" s="472" t="s">
        <v>181</v>
      </c>
      <c r="T197" s="473">
        <v>0.68500000000000005</v>
      </c>
      <c r="U197" s="472" t="s">
        <v>181</v>
      </c>
      <c r="V197" s="473">
        <v>0.68500000000000005</v>
      </c>
      <c r="W197" s="434" t="s">
        <v>181</v>
      </c>
      <c r="X197" s="435">
        <v>1</v>
      </c>
      <c r="Y197" s="434" t="s">
        <v>180</v>
      </c>
      <c r="Z197" s="433">
        <v>6</v>
      </c>
      <c r="AA197" s="791" t="s">
        <v>4</v>
      </c>
      <c r="AB197" s="791" t="s">
        <v>10</v>
      </c>
      <c r="AC197" s="791" t="s">
        <v>10</v>
      </c>
      <c r="AD197" s="791" t="s">
        <v>10</v>
      </c>
      <c r="AE197" s="791" t="s">
        <v>10</v>
      </c>
      <c r="AF197" s="791" t="s">
        <v>2143</v>
      </c>
    </row>
    <row r="198" spans="1:32" s="404" customFormat="1" ht="15" customHeight="1" x14ac:dyDescent="0.2">
      <c r="B198" s="824"/>
      <c r="C198" s="825"/>
      <c r="D198" s="792"/>
      <c r="E198" s="829"/>
      <c r="F198" s="832"/>
      <c r="G198" s="835"/>
      <c r="H198" s="829"/>
      <c r="I198" s="416" t="s">
        <v>179</v>
      </c>
      <c r="J198" s="432" t="s">
        <v>178</v>
      </c>
      <c r="K198" s="416" t="s">
        <v>177</v>
      </c>
      <c r="L198" s="415"/>
      <c r="M198" s="416" t="s">
        <v>176</v>
      </c>
      <c r="N198" s="428">
        <f>N197</f>
        <v>500000</v>
      </c>
      <c r="O198" s="416" t="s">
        <v>175</v>
      </c>
      <c r="P198" s="426"/>
      <c r="Q198" s="416" t="s">
        <v>175</v>
      </c>
      <c r="R198" s="426"/>
      <c r="S198" s="469" t="s">
        <v>175</v>
      </c>
      <c r="T198" s="468"/>
      <c r="U198" s="469" t="s">
        <v>175</v>
      </c>
      <c r="V198" s="468"/>
      <c r="W198" s="416" t="s">
        <v>175</v>
      </c>
      <c r="X198" s="426"/>
      <c r="Y198" s="416" t="s">
        <v>174</v>
      </c>
      <c r="Z198" s="430">
        <v>132</v>
      </c>
      <c r="AA198" s="792"/>
      <c r="AB198" s="792"/>
      <c r="AC198" s="792"/>
      <c r="AD198" s="792"/>
      <c r="AE198" s="792"/>
      <c r="AF198" s="792"/>
    </row>
    <row r="199" spans="1:32" s="404" customFormat="1" ht="39" customHeight="1" x14ac:dyDescent="0.2">
      <c r="B199" s="824"/>
      <c r="C199" s="825"/>
      <c r="D199" s="792"/>
      <c r="E199" s="829"/>
      <c r="F199" s="832"/>
      <c r="G199" s="835"/>
      <c r="H199" s="829"/>
      <c r="I199" s="416" t="s">
        <v>173</v>
      </c>
      <c r="J199" s="429" t="s">
        <v>172</v>
      </c>
      <c r="K199" s="416" t="s">
        <v>171</v>
      </c>
      <c r="L199" s="427"/>
      <c r="M199" s="416" t="s">
        <v>170</v>
      </c>
      <c r="N199" s="428"/>
      <c r="O199" s="416" t="s">
        <v>169</v>
      </c>
      <c r="P199" s="426"/>
      <c r="Q199" s="416" t="s">
        <v>169</v>
      </c>
      <c r="R199" s="426"/>
      <c r="S199" s="469" t="s">
        <v>169</v>
      </c>
      <c r="T199" s="468">
        <v>0.75600000000000001</v>
      </c>
      <c r="U199" s="469" t="s">
        <v>169</v>
      </c>
      <c r="V199" s="468">
        <v>0.75600000000000001</v>
      </c>
      <c r="W199" s="416" t="s">
        <v>169</v>
      </c>
      <c r="X199" s="426">
        <v>1</v>
      </c>
      <c r="Y199" s="816"/>
      <c r="Z199" s="817"/>
      <c r="AA199" s="792"/>
      <c r="AB199" s="792"/>
      <c r="AC199" s="792"/>
      <c r="AD199" s="792"/>
      <c r="AE199" s="792"/>
      <c r="AF199" s="792"/>
    </row>
    <row r="200" spans="1:32" s="404" customFormat="1" ht="15" customHeight="1" x14ac:dyDescent="0.2">
      <c r="B200" s="824"/>
      <c r="C200" s="825"/>
      <c r="D200" s="792"/>
      <c r="E200" s="829"/>
      <c r="F200" s="832"/>
      <c r="G200" s="835"/>
      <c r="H200" s="829"/>
      <c r="I200" s="416" t="s">
        <v>168</v>
      </c>
      <c r="J200" s="427">
        <v>120</v>
      </c>
      <c r="K200" s="416" t="s">
        <v>167</v>
      </c>
      <c r="L200" s="427"/>
      <c r="M200" s="816"/>
      <c r="N200" s="817"/>
      <c r="O200" s="416" t="s">
        <v>166</v>
      </c>
      <c r="P200" s="426">
        <f>IF(P198="",P199-P197,P199-P198)</f>
        <v>0</v>
      </c>
      <c r="Q200" s="416" t="s">
        <v>166</v>
      </c>
      <c r="R200" s="426">
        <f>IF(R198="",R199-R197,R199-R198)</f>
        <v>0</v>
      </c>
      <c r="S200" s="469" t="s">
        <v>166</v>
      </c>
      <c r="T200" s="468">
        <f>IF(T198="",T199-T197,T199-T198)</f>
        <v>7.0999999999999952E-2</v>
      </c>
      <c r="U200" s="469" t="s">
        <v>166</v>
      </c>
      <c r="V200" s="468">
        <f>IF(V198="",V199-V197,V199-V198)</f>
        <v>7.0999999999999952E-2</v>
      </c>
      <c r="W200" s="416" t="s">
        <v>166</v>
      </c>
      <c r="X200" s="426">
        <f>IF(X198="",X199-X197,X199-X198)</f>
        <v>0</v>
      </c>
      <c r="Y200" s="816"/>
      <c r="Z200" s="817"/>
      <c r="AA200" s="792"/>
      <c r="AB200" s="792"/>
      <c r="AC200" s="792"/>
      <c r="AD200" s="792"/>
      <c r="AE200" s="792"/>
      <c r="AF200" s="792"/>
    </row>
    <row r="201" spans="1:32" s="404" customFormat="1" ht="15" customHeight="1" x14ac:dyDescent="0.2">
      <c r="B201" s="824"/>
      <c r="C201" s="825"/>
      <c r="D201" s="792"/>
      <c r="E201" s="829"/>
      <c r="F201" s="832"/>
      <c r="G201" s="835"/>
      <c r="H201" s="829"/>
      <c r="I201" s="416" t="s">
        <v>165</v>
      </c>
      <c r="J201" s="415">
        <v>43623</v>
      </c>
      <c r="K201" s="416" t="s">
        <v>164</v>
      </c>
      <c r="L201" s="415">
        <v>44132</v>
      </c>
      <c r="M201" s="816"/>
      <c r="N201" s="817"/>
      <c r="O201" s="816"/>
      <c r="P201" s="817"/>
      <c r="Q201" s="816"/>
      <c r="R201" s="817"/>
      <c r="S201" s="816"/>
      <c r="T201" s="817"/>
      <c r="U201" s="816"/>
      <c r="V201" s="817"/>
      <c r="W201" s="816"/>
      <c r="X201" s="817"/>
      <c r="Y201" s="816"/>
      <c r="Z201" s="817"/>
      <c r="AA201" s="792"/>
      <c r="AB201" s="792"/>
      <c r="AC201" s="792"/>
      <c r="AD201" s="792"/>
      <c r="AE201" s="792"/>
      <c r="AF201" s="792"/>
    </row>
    <row r="202" spans="1:32" s="404" customFormat="1" ht="15" customHeight="1" x14ac:dyDescent="0.2">
      <c r="B202" s="826"/>
      <c r="C202" s="827"/>
      <c r="D202" s="793"/>
      <c r="E202" s="830"/>
      <c r="F202" s="833"/>
      <c r="G202" s="836"/>
      <c r="H202" s="830"/>
      <c r="I202" s="406" t="s">
        <v>158</v>
      </c>
      <c r="J202" s="405">
        <v>44026</v>
      </c>
      <c r="K202" s="820"/>
      <c r="L202" s="821"/>
      <c r="M202" s="818"/>
      <c r="N202" s="819"/>
      <c r="O202" s="818"/>
      <c r="P202" s="819"/>
      <c r="Q202" s="818"/>
      <c r="R202" s="819"/>
      <c r="S202" s="818"/>
      <c r="T202" s="819"/>
      <c r="U202" s="818"/>
      <c r="V202" s="819"/>
      <c r="W202" s="818"/>
      <c r="X202" s="819"/>
      <c r="Y202" s="818"/>
      <c r="Z202" s="819"/>
      <c r="AA202" s="793"/>
      <c r="AB202" s="793"/>
      <c r="AC202" s="793"/>
      <c r="AD202" s="793"/>
      <c r="AE202" s="793"/>
      <c r="AF202" s="793"/>
    </row>
    <row r="203" spans="1:32" ht="12.75" customHeight="1" x14ac:dyDescent="0.2">
      <c r="A203" s="404"/>
      <c r="B203" s="822" t="s">
        <v>445</v>
      </c>
      <c r="C203" s="823"/>
      <c r="D203" s="791" t="s">
        <v>424</v>
      </c>
      <c r="E203" s="828" t="s">
        <v>228</v>
      </c>
      <c r="F203" s="831"/>
      <c r="G203" s="834"/>
      <c r="H203" s="828"/>
      <c r="I203" s="434" t="s">
        <v>184</v>
      </c>
      <c r="J203" s="438">
        <v>500000</v>
      </c>
      <c r="K203" s="434" t="s">
        <v>183</v>
      </c>
      <c r="L203" s="437">
        <f>+J208+J206</f>
        <v>44190</v>
      </c>
      <c r="M203" s="434" t="s">
        <v>182</v>
      </c>
      <c r="N203" s="436">
        <f>J203</f>
        <v>500000</v>
      </c>
      <c r="O203" s="434" t="s">
        <v>181</v>
      </c>
      <c r="P203" s="435"/>
      <c r="Q203" s="434" t="s">
        <v>181</v>
      </c>
      <c r="R203" s="435"/>
      <c r="S203" s="434" t="s">
        <v>181</v>
      </c>
      <c r="T203" s="435"/>
      <c r="U203" s="434" t="s">
        <v>181</v>
      </c>
      <c r="V203" s="435">
        <v>0.36149999999999999</v>
      </c>
      <c r="W203" s="434" t="s">
        <v>181</v>
      </c>
      <c r="X203" s="435">
        <v>1</v>
      </c>
      <c r="Y203" s="434" t="s">
        <v>180</v>
      </c>
      <c r="Z203" s="476">
        <v>5</v>
      </c>
      <c r="AA203" s="791" t="s">
        <v>4</v>
      </c>
      <c r="AB203" s="791" t="s">
        <v>4</v>
      </c>
      <c r="AC203" s="791" t="s">
        <v>4</v>
      </c>
      <c r="AD203" s="791" t="s">
        <v>10</v>
      </c>
      <c r="AE203" s="791" t="s">
        <v>10</v>
      </c>
      <c r="AF203" s="791" t="s">
        <v>2143</v>
      </c>
    </row>
    <row r="204" spans="1:32" ht="15" customHeight="1" x14ac:dyDescent="0.2">
      <c r="A204" s="404"/>
      <c r="B204" s="824"/>
      <c r="C204" s="825"/>
      <c r="D204" s="792"/>
      <c r="E204" s="829"/>
      <c r="F204" s="832"/>
      <c r="G204" s="835"/>
      <c r="H204" s="829"/>
      <c r="I204" s="416" t="s">
        <v>179</v>
      </c>
      <c r="J204" s="432" t="s">
        <v>178</v>
      </c>
      <c r="K204" s="416" t="s">
        <v>177</v>
      </c>
      <c r="L204" s="415"/>
      <c r="M204" s="416" t="s">
        <v>176</v>
      </c>
      <c r="N204" s="428">
        <f>N203</f>
        <v>500000</v>
      </c>
      <c r="O204" s="416" t="s">
        <v>175</v>
      </c>
      <c r="P204" s="426"/>
      <c r="Q204" s="416" t="s">
        <v>175</v>
      </c>
      <c r="R204" s="426"/>
      <c r="S204" s="416" t="s">
        <v>175</v>
      </c>
      <c r="T204" s="426"/>
      <c r="U204" s="416" t="s">
        <v>175</v>
      </c>
      <c r="V204" s="426"/>
      <c r="W204" s="416" t="s">
        <v>175</v>
      </c>
      <c r="X204" s="426"/>
      <c r="Y204" s="416" t="s">
        <v>174</v>
      </c>
      <c r="Z204" s="430">
        <f>5*22</f>
        <v>110</v>
      </c>
      <c r="AA204" s="792"/>
      <c r="AB204" s="792"/>
      <c r="AC204" s="792"/>
      <c r="AD204" s="792"/>
      <c r="AE204" s="792"/>
      <c r="AF204" s="792"/>
    </row>
    <row r="205" spans="1:32" ht="39" customHeight="1" x14ac:dyDescent="0.2">
      <c r="A205" s="404"/>
      <c r="B205" s="824"/>
      <c r="C205" s="825"/>
      <c r="D205" s="792"/>
      <c r="E205" s="829"/>
      <c r="F205" s="832"/>
      <c r="G205" s="835"/>
      <c r="H205" s="829"/>
      <c r="I205" s="416" t="s">
        <v>173</v>
      </c>
      <c r="J205" s="429" t="s">
        <v>423</v>
      </c>
      <c r="K205" s="416" t="s">
        <v>171</v>
      </c>
      <c r="L205" s="427"/>
      <c r="M205" s="416" t="s">
        <v>170</v>
      </c>
      <c r="N205" s="428"/>
      <c r="O205" s="416" t="s">
        <v>169</v>
      </c>
      <c r="P205" s="426"/>
      <c r="Q205" s="416" t="s">
        <v>169</v>
      </c>
      <c r="R205" s="426"/>
      <c r="S205" s="416" t="s">
        <v>169</v>
      </c>
      <c r="T205" s="426"/>
      <c r="U205" s="416" t="s">
        <v>169</v>
      </c>
      <c r="V205" s="426">
        <v>0.30599999999999999</v>
      </c>
      <c r="W205" s="416" t="s">
        <v>169</v>
      </c>
      <c r="X205" s="426">
        <v>1</v>
      </c>
      <c r="Y205" s="816"/>
      <c r="Z205" s="817"/>
      <c r="AA205" s="792"/>
      <c r="AB205" s="792"/>
      <c r="AC205" s="792"/>
      <c r="AD205" s="792"/>
      <c r="AE205" s="792"/>
      <c r="AF205" s="792"/>
    </row>
    <row r="206" spans="1:32" ht="15" customHeight="1" x14ac:dyDescent="0.2">
      <c r="A206" s="404"/>
      <c r="B206" s="824"/>
      <c r="C206" s="825"/>
      <c r="D206" s="792"/>
      <c r="E206" s="829"/>
      <c r="F206" s="832"/>
      <c r="G206" s="835"/>
      <c r="H206" s="829"/>
      <c r="I206" s="416" t="s">
        <v>168</v>
      </c>
      <c r="J206" s="427">
        <v>120</v>
      </c>
      <c r="K206" s="416" t="s">
        <v>167</v>
      </c>
      <c r="L206" s="427"/>
      <c r="M206" s="816"/>
      <c r="N206" s="817"/>
      <c r="O206" s="416" t="s">
        <v>166</v>
      </c>
      <c r="P206" s="426">
        <f>IF(P204="",P205-P203,P205-P204)</f>
        <v>0</v>
      </c>
      <c r="Q206" s="416" t="s">
        <v>166</v>
      </c>
      <c r="R206" s="426">
        <f>IF(R204="",R205-R203,R205-R204)</f>
        <v>0</v>
      </c>
      <c r="S206" s="416" t="s">
        <v>166</v>
      </c>
      <c r="T206" s="426">
        <f>IF(T204="",T205-T203,T205-T204)</f>
        <v>0</v>
      </c>
      <c r="U206" s="416" t="s">
        <v>166</v>
      </c>
      <c r="V206" s="426">
        <f>IF(V204="",V205-V203,V205-V204)</f>
        <v>-5.5499999999999994E-2</v>
      </c>
      <c r="W206" s="416" t="s">
        <v>166</v>
      </c>
      <c r="X206" s="426">
        <f>IF(X204="",X205-X203,X205-X204)</f>
        <v>0</v>
      </c>
      <c r="Y206" s="816"/>
      <c r="Z206" s="817"/>
      <c r="AA206" s="792"/>
      <c r="AB206" s="792"/>
      <c r="AC206" s="792"/>
      <c r="AD206" s="792"/>
      <c r="AE206" s="792"/>
      <c r="AF206" s="792"/>
    </row>
    <row r="207" spans="1:32" ht="15" customHeight="1" x14ac:dyDescent="0.2">
      <c r="A207" s="404"/>
      <c r="B207" s="824"/>
      <c r="C207" s="825"/>
      <c r="D207" s="792"/>
      <c r="E207" s="829"/>
      <c r="F207" s="832"/>
      <c r="G207" s="835"/>
      <c r="H207" s="829"/>
      <c r="I207" s="416" t="s">
        <v>165</v>
      </c>
      <c r="J207" s="415"/>
      <c r="K207" s="416" t="s">
        <v>164</v>
      </c>
      <c r="L207" s="415">
        <v>44148</v>
      </c>
      <c r="M207" s="816"/>
      <c r="N207" s="817"/>
      <c r="O207" s="816"/>
      <c r="P207" s="817"/>
      <c r="Q207" s="816"/>
      <c r="R207" s="817"/>
      <c r="S207" s="816"/>
      <c r="T207" s="817"/>
      <c r="U207" s="816"/>
      <c r="V207" s="817"/>
      <c r="W207" s="816"/>
      <c r="X207" s="817"/>
      <c r="Y207" s="816"/>
      <c r="Z207" s="817"/>
      <c r="AA207" s="792"/>
      <c r="AB207" s="792"/>
      <c r="AC207" s="792"/>
      <c r="AD207" s="792"/>
      <c r="AE207" s="792"/>
      <c r="AF207" s="792"/>
    </row>
    <row r="208" spans="1:32" ht="15" customHeight="1" x14ac:dyDescent="0.2">
      <c r="A208" s="404"/>
      <c r="B208" s="826"/>
      <c r="C208" s="827"/>
      <c r="D208" s="793"/>
      <c r="E208" s="830"/>
      <c r="F208" s="833"/>
      <c r="G208" s="836"/>
      <c r="H208" s="830"/>
      <c r="I208" s="406" t="s">
        <v>158</v>
      </c>
      <c r="J208" s="405">
        <v>44070</v>
      </c>
      <c r="K208" s="820"/>
      <c r="L208" s="821"/>
      <c r="M208" s="818"/>
      <c r="N208" s="819"/>
      <c r="O208" s="818"/>
      <c r="P208" s="819"/>
      <c r="Q208" s="818"/>
      <c r="R208" s="819"/>
      <c r="S208" s="818"/>
      <c r="T208" s="819"/>
      <c r="U208" s="818"/>
      <c r="V208" s="819"/>
      <c r="W208" s="818"/>
      <c r="X208" s="819"/>
      <c r="Y208" s="818"/>
      <c r="Z208" s="819"/>
      <c r="AA208" s="793"/>
      <c r="AB208" s="793"/>
      <c r="AC208" s="793"/>
      <c r="AD208" s="793"/>
      <c r="AE208" s="793"/>
      <c r="AF208" s="793"/>
    </row>
    <row r="209" spans="1:32" ht="12.75" customHeight="1" x14ac:dyDescent="0.2">
      <c r="A209" s="404"/>
      <c r="B209" s="822" t="s">
        <v>1946</v>
      </c>
      <c r="C209" s="823"/>
      <c r="D209" s="791" t="s">
        <v>1945</v>
      </c>
      <c r="E209" s="828" t="s">
        <v>228</v>
      </c>
      <c r="F209" s="831"/>
      <c r="G209" s="834"/>
      <c r="H209" s="828" t="s">
        <v>185</v>
      </c>
      <c r="I209" s="434" t="s">
        <v>184</v>
      </c>
      <c r="J209" s="438">
        <v>650000</v>
      </c>
      <c r="K209" s="434" t="s">
        <v>183</v>
      </c>
      <c r="L209" s="437">
        <f>J214+J212</f>
        <v>44230</v>
      </c>
      <c r="M209" s="434" t="s">
        <v>182</v>
      </c>
      <c r="N209" s="436">
        <f>J209</f>
        <v>650000</v>
      </c>
      <c r="O209" s="434" t="s">
        <v>181</v>
      </c>
      <c r="P209" s="435"/>
      <c r="Q209" s="434" t="s">
        <v>181</v>
      </c>
      <c r="R209" s="435"/>
      <c r="S209" s="434" t="s">
        <v>181</v>
      </c>
      <c r="T209" s="435">
        <v>0.05</v>
      </c>
      <c r="U209" s="434" t="s">
        <v>181</v>
      </c>
      <c r="V209" s="435">
        <v>0.21199999999999999</v>
      </c>
      <c r="W209" s="434" t="s">
        <v>181</v>
      </c>
      <c r="X209" s="435">
        <v>1</v>
      </c>
      <c r="Y209" s="434" t="s">
        <v>180</v>
      </c>
      <c r="Z209" s="433">
        <v>6</v>
      </c>
      <c r="AA209" s="791" t="s">
        <v>548</v>
      </c>
      <c r="AB209" s="791" t="s">
        <v>538</v>
      </c>
      <c r="AC209" s="791" t="s">
        <v>322</v>
      </c>
      <c r="AD209" s="791" t="s">
        <v>322</v>
      </c>
      <c r="AE209" s="791" t="s">
        <v>322</v>
      </c>
      <c r="AF209" s="791" t="s">
        <v>2143</v>
      </c>
    </row>
    <row r="210" spans="1:32" ht="15" customHeight="1" x14ac:dyDescent="0.2">
      <c r="A210" s="404"/>
      <c r="B210" s="824"/>
      <c r="C210" s="825"/>
      <c r="D210" s="792"/>
      <c r="E210" s="829"/>
      <c r="F210" s="832"/>
      <c r="G210" s="835"/>
      <c r="H210" s="829"/>
      <c r="I210" s="416" t="s">
        <v>179</v>
      </c>
      <c r="J210" s="432" t="s">
        <v>230</v>
      </c>
      <c r="K210" s="416" t="s">
        <v>177</v>
      </c>
      <c r="L210" s="415"/>
      <c r="M210" s="416" t="s">
        <v>176</v>
      </c>
      <c r="N210" s="428">
        <f>N209</f>
        <v>650000</v>
      </c>
      <c r="O210" s="416" t="s">
        <v>175</v>
      </c>
      <c r="P210" s="426"/>
      <c r="Q210" s="416" t="s">
        <v>175</v>
      </c>
      <c r="R210" s="426"/>
      <c r="S210" s="416" t="s">
        <v>175</v>
      </c>
      <c r="T210" s="426"/>
      <c r="U210" s="416" t="s">
        <v>175</v>
      </c>
      <c r="V210" s="426"/>
      <c r="W210" s="416" t="s">
        <v>175</v>
      </c>
      <c r="X210" s="426"/>
      <c r="Y210" s="416" t="s">
        <v>174</v>
      </c>
      <c r="Z210" s="430">
        <f>+Z209*22</f>
        <v>132</v>
      </c>
      <c r="AA210" s="792"/>
      <c r="AB210" s="792"/>
      <c r="AC210" s="792"/>
      <c r="AD210" s="792"/>
      <c r="AE210" s="792"/>
      <c r="AF210" s="792"/>
    </row>
    <row r="211" spans="1:32" ht="39" customHeight="1" x14ac:dyDescent="0.2">
      <c r="A211" s="404"/>
      <c r="B211" s="824"/>
      <c r="C211" s="825"/>
      <c r="D211" s="792"/>
      <c r="E211" s="829"/>
      <c r="F211" s="832"/>
      <c r="G211" s="835"/>
      <c r="H211" s="829"/>
      <c r="I211" s="416" t="s">
        <v>173</v>
      </c>
      <c r="J211" s="429" t="s">
        <v>534</v>
      </c>
      <c r="K211" s="416" t="s">
        <v>171</v>
      </c>
      <c r="L211" s="427"/>
      <c r="M211" s="416" t="s">
        <v>170</v>
      </c>
      <c r="N211" s="428"/>
      <c r="O211" s="416" t="s">
        <v>169</v>
      </c>
      <c r="P211" s="426"/>
      <c r="Q211" s="416" t="s">
        <v>169</v>
      </c>
      <c r="R211" s="426"/>
      <c r="S211" s="416" t="s">
        <v>169</v>
      </c>
      <c r="T211" s="426">
        <v>0.05</v>
      </c>
      <c r="U211" s="416" t="s">
        <v>169</v>
      </c>
      <c r="V211" s="426">
        <v>8.2600000000000007E-2</v>
      </c>
      <c r="W211" s="416" t="s">
        <v>169</v>
      </c>
      <c r="X211" s="426">
        <v>1</v>
      </c>
      <c r="Y211" s="816"/>
      <c r="Z211" s="817"/>
      <c r="AA211" s="792"/>
      <c r="AB211" s="792"/>
      <c r="AC211" s="792"/>
      <c r="AD211" s="792"/>
      <c r="AE211" s="792"/>
      <c r="AF211" s="792"/>
    </row>
    <row r="212" spans="1:32" ht="15" customHeight="1" x14ac:dyDescent="0.2">
      <c r="A212" s="404"/>
      <c r="B212" s="824"/>
      <c r="C212" s="825"/>
      <c r="D212" s="792"/>
      <c r="E212" s="829"/>
      <c r="F212" s="832"/>
      <c r="G212" s="835"/>
      <c r="H212" s="829"/>
      <c r="I212" s="416" t="s">
        <v>168</v>
      </c>
      <c r="J212" s="427">
        <v>160</v>
      </c>
      <c r="K212" s="416" t="s">
        <v>167</v>
      </c>
      <c r="L212" s="427"/>
      <c r="M212" s="816"/>
      <c r="N212" s="817"/>
      <c r="O212" s="416" t="s">
        <v>166</v>
      </c>
      <c r="P212" s="426">
        <f>IF(P210="",P211-P209,P211-P210)</f>
        <v>0</v>
      </c>
      <c r="Q212" s="416" t="s">
        <v>166</v>
      </c>
      <c r="R212" s="426">
        <f>IF(R210="",R211-R209,R211-R210)</f>
        <v>0</v>
      </c>
      <c r="S212" s="416" t="s">
        <v>166</v>
      </c>
      <c r="T212" s="426">
        <f>IF(T210="",T211-T209,T211-T210)</f>
        <v>0</v>
      </c>
      <c r="U212" s="416" t="s">
        <v>166</v>
      </c>
      <c r="V212" s="426">
        <f>IF(V210="",V211-V209,V211-V210)</f>
        <v>-0.12939999999999999</v>
      </c>
      <c r="W212" s="416" t="s">
        <v>166</v>
      </c>
      <c r="X212" s="426">
        <f>IF(X210="",X211-X209,X211-X210)</f>
        <v>0</v>
      </c>
      <c r="Y212" s="816"/>
      <c r="Z212" s="817"/>
      <c r="AA212" s="792"/>
      <c r="AB212" s="792"/>
      <c r="AC212" s="792"/>
      <c r="AD212" s="792"/>
      <c r="AE212" s="792"/>
      <c r="AF212" s="792"/>
    </row>
    <row r="213" spans="1:32" ht="15" customHeight="1" x14ac:dyDescent="0.2">
      <c r="A213" s="404"/>
      <c r="B213" s="824"/>
      <c r="C213" s="825"/>
      <c r="D213" s="792"/>
      <c r="E213" s="829"/>
      <c r="F213" s="832"/>
      <c r="G213" s="835"/>
      <c r="H213" s="829"/>
      <c r="I213" s="416" t="s">
        <v>165</v>
      </c>
      <c r="J213" s="415">
        <v>43756</v>
      </c>
      <c r="K213" s="416" t="s">
        <v>164</v>
      </c>
      <c r="L213" s="415">
        <v>44167</v>
      </c>
      <c r="M213" s="816"/>
      <c r="N213" s="817"/>
      <c r="O213" s="816"/>
      <c r="P213" s="817"/>
      <c r="Q213" s="816"/>
      <c r="R213" s="817"/>
      <c r="S213" s="816"/>
      <c r="T213" s="817"/>
      <c r="U213" s="816"/>
      <c r="V213" s="817"/>
      <c r="W213" s="816"/>
      <c r="X213" s="817"/>
      <c r="Y213" s="816"/>
      <c r="Z213" s="817"/>
      <c r="AA213" s="792"/>
      <c r="AB213" s="792"/>
      <c r="AC213" s="792"/>
      <c r="AD213" s="792"/>
      <c r="AE213" s="792"/>
      <c r="AF213" s="792"/>
    </row>
    <row r="214" spans="1:32" ht="15" customHeight="1" x14ac:dyDescent="0.2">
      <c r="A214" s="404"/>
      <c r="B214" s="826"/>
      <c r="C214" s="827"/>
      <c r="D214" s="793"/>
      <c r="E214" s="830"/>
      <c r="F214" s="833"/>
      <c r="G214" s="836"/>
      <c r="H214" s="830"/>
      <c r="I214" s="406" t="s">
        <v>158</v>
      </c>
      <c r="J214" s="451">
        <v>44070</v>
      </c>
      <c r="K214" s="820"/>
      <c r="L214" s="821"/>
      <c r="M214" s="818"/>
      <c r="N214" s="819"/>
      <c r="O214" s="818"/>
      <c r="P214" s="819"/>
      <c r="Q214" s="818"/>
      <c r="R214" s="819"/>
      <c r="S214" s="818"/>
      <c r="T214" s="819"/>
      <c r="U214" s="818"/>
      <c r="V214" s="819"/>
      <c r="W214" s="818"/>
      <c r="X214" s="819"/>
      <c r="Y214" s="818"/>
      <c r="Z214" s="819"/>
      <c r="AA214" s="793"/>
      <c r="AB214" s="793"/>
      <c r="AC214" s="793"/>
      <c r="AD214" s="793"/>
      <c r="AE214" s="793"/>
      <c r="AF214" s="793"/>
    </row>
    <row r="215" spans="1:32" s="404" customFormat="1" ht="12.75" customHeight="1" x14ac:dyDescent="0.2">
      <c r="B215" s="822" t="s">
        <v>431</v>
      </c>
      <c r="C215" s="823"/>
      <c r="D215" s="791" t="s">
        <v>1935</v>
      </c>
      <c r="E215" s="828" t="s">
        <v>228</v>
      </c>
      <c r="F215" s="831"/>
      <c r="G215" s="834"/>
      <c r="H215" s="828"/>
      <c r="I215" s="434" t="s">
        <v>184</v>
      </c>
      <c r="J215" s="438">
        <v>500000</v>
      </c>
      <c r="K215" s="434" t="s">
        <v>183</v>
      </c>
      <c r="L215" s="437">
        <f>+J220+J218</f>
        <v>44190</v>
      </c>
      <c r="M215" s="434" t="s">
        <v>182</v>
      </c>
      <c r="N215" s="436">
        <f>J215</f>
        <v>500000</v>
      </c>
      <c r="O215" s="434" t="s">
        <v>181</v>
      </c>
      <c r="P215" s="435"/>
      <c r="Q215" s="434" t="s">
        <v>181</v>
      </c>
      <c r="R215" s="435">
        <v>0.69530000000000003</v>
      </c>
      <c r="S215" s="472" t="s">
        <v>181</v>
      </c>
      <c r="T215" s="473">
        <v>0.54200000000000004</v>
      </c>
      <c r="U215" s="434" t="s">
        <v>181</v>
      </c>
      <c r="V215" s="435">
        <v>1</v>
      </c>
      <c r="W215" s="434" t="s">
        <v>181</v>
      </c>
      <c r="X215" s="435">
        <v>1</v>
      </c>
      <c r="Y215" s="434" t="s">
        <v>180</v>
      </c>
      <c r="Z215" s="433">
        <v>6</v>
      </c>
      <c r="AA215" s="791" t="s">
        <v>430</v>
      </c>
      <c r="AB215" s="791" t="s">
        <v>429</v>
      </c>
      <c r="AC215" s="791" t="s">
        <v>429</v>
      </c>
      <c r="AD215" s="791" t="s">
        <v>227</v>
      </c>
      <c r="AE215" s="791" t="s">
        <v>227</v>
      </c>
      <c r="AF215" s="791" t="s">
        <v>2143</v>
      </c>
    </row>
    <row r="216" spans="1:32" s="404" customFormat="1" ht="15" customHeight="1" x14ac:dyDescent="0.2">
      <c r="B216" s="824"/>
      <c r="C216" s="825"/>
      <c r="D216" s="792"/>
      <c r="E216" s="829"/>
      <c r="F216" s="832"/>
      <c r="G216" s="835"/>
      <c r="H216" s="829"/>
      <c r="I216" s="416" t="s">
        <v>179</v>
      </c>
      <c r="J216" s="432" t="s">
        <v>230</v>
      </c>
      <c r="K216" s="416" t="s">
        <v>177</v>
      </c>
      <c r="L216" s="415"/>
      <c r="M216" s="416" t="s">
        <v>176</v>
      </c>
      <c r="N216" s="428">
        <f>N215</f>
        <v>500000</v>
      </c>
      <c r="O216" s="416" t="s">
        <v>175</v>
      </c>
      <c r="P216" s="426"/>
      <c r="Q216" s="416" t="s">
        <v>175</v>
      </c>
      <c r="R216" s="426"/>
      <c r="S216" s="469" t="s">
        <v>175</v>
      </c>
      <c r="T216" s="468"/>
      <c r="U216" s="416" t="s">
        <v>175</v>
      </c>
      <c r="V216" s="426"/>
      <c r="W216" s="416" t="s">
        <v>175</v>
      </c>
      <c r="X216" s="426"/>
      <c r="Y216" s="416" t="s">
        <v>174</v>
      </c>
      <c r="Z216" s="430">
        <f>6*22</f>
        <v>132</v>
      </c>
      <c r="AA216" s="792"/>
      <c r="AB216" s="792"/>
      <c r="AC216" s="792"/>
      <c r="AD216" s="792"/>
      <c r="AE216" s="792"/>
      <c r="AF216" s="792"/>
    </row>
    <row r="217" spans="1:32" s="404" customFormat="1" ht="39" customHeight="1" x14ac:dyDescent="0.2">
      <c r="B217" s="824"/>
      <c r="C217" s="825"/>
      <c r="D217" s="792"/>
      <c r="E217" s="829"/>
      <c r="F217" s="832"/>
      <c r="G217" s="835"/>
      <c r="H217" s="829"/>
      <c r="I217" s="416" t="s">
        <v>173</v>
      </c>
      <c r="J217" s="429" t="s">
        <v>423</v>
      </c>
      <c r="K217" s="416" t="s">
        <v>171</v>
      </c>
      <c r="L217" s="427"/>
      <c r="M217" s="416" t="s">
        <v>170</v>
      </c>
      <c r="N217" s="428"/>
      <c r="O217" s="416" t="s">
        <v>169</v>
      </c>
      <c r="P217" s="426"/>
      <c r="Q217" s="416" t="s">
        <v>169</v>
      </c>
      <c r="R217" s="426">
        <v>0.69530000000000003</v>
      </c>
      <c r="S217" s="469" t="s">
        <v>169</v>
      </c>
      <c r="T217" s="468">
        <v>0.69530000000000003</v>
      </c>
      <c r="U217" s="416" t="s">
        <v>169</v>
      </c>
      <c r="V217" s="426">
        <v>1</v>
      </c>
      <c r="W217" s="416" t="s">
        <v>169</v>
      </c>
      <c r="X217" s="426">
        <v>1</v>
      </c>
      <c r="Y217" s="816"/>
      <c r="Z217" s="817"/>
      <c r="AA217" s="792"/>
      <c r="AB217" s="792"/>
      <c r="AC217" s="792"/>
      <c r="AD217" s="792"/>
      <c r="AE217" s="792"/>
      <c r="AF217" s="792"/>
    </row>
    <row r="218" spans="1:32" s="404" customFormat="1" ht="15" customHeight="1" x14ac:dyDescent="0.2">
      <c r="B218" s="824"/>
      <c r="C218" s="825"/>
      <c r="D218" s="792"/>
      <c r="E218" s="829"/>
      <c r="F218" s="832"/>
      <c r="G218" s="835"/>
      <c r="H218" s="829"/>
      <c r="I218" s="416" t="s">
        <v>168</v>
      </c>
      <c r="J218" s="427">
        <v>120</v>
      </c>
      <c r="K218" s="416" t="s">
        <v>167</v>
      </c>
      <c r="L218" s="427"/>
      <c r="M218" s="816"/>
      <c r="N218" s="817"/>
      <c r="O218" s="416" t="s">
        <v>166</v>
      </c>
      <c r="P218" s="426">
        <f>IF(P216="",P217-P215,P217-P216)</f>
        <v>0</v>
      </c>
      <c r="Q218" s="416" t="s">
        <v>166</v>
      </c>
      <c r="R218" s="426">
        <f>IF(R216="",R217-R215,R217-R216)</f>
        <v>0</v>
      </c>
      <c r="S218" s="469" t="s">
        <v>166</v>
      </c>
      <c r="T218" s="468">
        <f>IF(T216="",T217-T215,T217-T216)</f>
        <v>0.15329999999999999</v>
      </c>
      <c r="U218" s="416" t="s">
        <v>166</v>
      </c>
      <c r="V218" s="426">
        <f>IF(V216="",V217-V215,V217-V216)</f>
        <v>0</v>
      </c>
      <c r="W218" s="416" t="s">
        <v>166</v>
      </c>
      <c r="X218" s="426">
        <f>IF(X216="",X217-X215,X217-X216)</f>
        <v>0</v>
      </c>
      <c r="Y218" s="816"/>
      <c r="Z218" s="817"/>
      <c r="AA218" s="792"/>
      <c r="AB218" s="792"/>
      <c r="AC218" s="792"/>
      <c r="AD218" s="792"/>
      <c r="AE218" s="792"/>
      <c r="AF218" s="792"/>
    </row>
    <row r="219" spans="1:32" s="404" customFormat="1" ht="15" customHeight="1" x14ac:dyDescent="0.2">
      <c r="B219" s="824"/>
      <c r="C219" s="825"/>
      <c r="D219" s="792"/>
      <c r="E219" s="829"/>
      <c r="F219" s="832"/>
      <c r="G219" s="835"/>
      <c r="H219" s="829"/>
      <c r="I219" s="416" t="s">
        <v>165</v>
      </c>
      <c r="J219" s="415"/>
      <c r="K219" s="416" t="s">
        <v>164</v>
      </c>
      <c r="L219" s="415">
        <v>44119</v>
      </c>
      <c r="M219" s="816"/>
      <c r="N219" s="817"/>
      <c r="O219" s="816"/>
      <c r="P219" s="817"/>
      <c r="Q219" s="816"/>
      <c r="R219" s="817"/>
      <c r="S219" s="941"/>
      <c r="T219" s="942"/>
      <c r="U219" s="816"/>
      <c r="V219" s="817"/>
      <c r="W219" s="816"/>
      <c r="X219" s="817"/>
      <c r="Y219" s="816"/>
      <c r="Z219" s="817"/>
      <c r="AA219" s="792"/>
      <c r="AB219" s="792"/>
      <c r="AC219" s="792"/>
      <c r="AD219" s="792"/>
      <c r="AE219" s="792"/>
      <c r="AF219" s="792"/>
    </row>
    <row r="220" spans="1:32" s="404" customFormat="1" ht="15" customHeight="1" x14ac:dyDescent="0.2">
      <c r="B220" s="826"/>
      <c r="C220" s="827"/>
      <c r="D220" s="793"/>
      <c r="E220" s="830"/>
      <c r="F220" s="833"/>
      <c r="G220" s="836"/>
      <c r="H220" s="830"/>
      <c r="I220" s="406" t="s">
        <v>158</v>
      </c>
      <c r="J220" s="405">
        <v>44070</v>
      </c>
      <c r="K220" s="820"/>
      <c r="L220" s="821"/>
      <c r="M220" s="818"/>
      <c r="N220" s="819"/>
      <c r="O220" s="818"/>
      <c r="P220" s="819"/>
      <c r="Q220" s="818"/>
      <c r="R220" s="819"/>
      <c r="S220" s="943"/>
      <c r="T220" s="944"/>
      <c r="U220" s="818"/>
      <c r="V220" s="819"/>
      <c r="W220" s="818"/>
      <c r="X220" s="819"/>
      <c r="Y220" s="818"/>
      <c r="Z220" s="819"/>
      <c r="AA220" s="793"/>
      <c r="AB220" s="793"/>
      <c r="AC220" s="793"/>
      <c r="AD220" s="793"/>
      <c r="AE220" s="793"/>
      <c r="AF220" s="793"/>
    </row>
    <row r="221" spans="1:32" s="404" customFormat="1" ht="12.75" customHeight="1" x14ac:dyDescent="0.2">
      <c r="B221" s="822" t="s">
        <v>519</v>
      </c>
      <c r="C221" s="823"/>
      <c r="D221" s="791" t="s">
        <v>2056</v>
      </c>
      <c r="E221" s="828" t="s">
        <v>228</v>
      </c>
      <c r="F221" s="831"/>
      <c r="G221" s="834"/>
      <c r="H221" s="828"/>
      <c r="I221" s="434" t="s">
        <v>184</v>
      </c>
      <c r="J221" s="438">
        <v>600000</v>
      </c>
      <c r="K221" s="434" t="s">
        <v>183</v>
      </c>
      <c r="L221" s="437">
        <f>J226+J224</f>
        <v>44078</v>
      </c>
      <c r="M221" s="434" t="s">
        <v>182</v>
      </c>
      <c r="N221" s="436">
        <f>J221</f>
        <v>600000</v>
      </c>
      <c r="O221" s="434" t="s">
        <v>181</v>
      </c>
      <c r="P221" s="435"/>
      <c r="Q221" s="434" t="s">
        <v>181</v>
      </c>
      <c r="R221" s="435">
        <v>0.14050000000000001</v>
      </c>
      <c r="S221" s="475" t="s">
        <v>181</v>
      </c>
      <c r="T221" s="474">
        <v>1</v>
      </c>
      <c r="U221" s="434" t="s">
        <v>181</v>
      </c>
      <c r="V221" s="435">
        <v>1</v>
      </c>
      <c r="W221" s="434" t="s">
        <v>181</v>
      </c>
      <c r="X221" s="435">
        <v>1</v>
      </c>
      <c r="Y221" s="434" t="s">
        <v>180</v>
      </c>
      <c r="Z221" s="433">
        <v>7</v>
      </c>
      <c r="AA221" s="791" t="s">
        <v>518</v>
      </c>
      <c r="AB221" s="791" t="s">
        <v>517</v>
      </c>
      <c r="AC221" s="791" t="s">
        <v>517</v>
      </c>
      <c r="AD221" s="791" t="s">
        <v>517</v>
      </c>
      <c r="AE221" s="791" t="s">
        <v>517</v>
      </c>
      <c r="AF221" s="791" t="s">
        <v>2143</v>
      </c>
    </row>
    <row r="222" spans="1:32" s="404" customFormat="1" ht="15" customHeight="1" x14ac:dyDescent="0.2">
      <c r="B222" s="824"/>
      <c r="C222" s="825"/>
      <c r="D222" s="792"/>
      <c r="E222" s="829"/>
      <c r="F222" s="832"/>
      <c r="G222" s="835"/>
      <c r="H222" s="829"/>
      <c r="I222" s="416" t="s">
        <v>179</v>
      </c>
      <c r="J222" s="432"/>
      <c r="K222" s="416" t="s">
        <v>177</v>
      </c>
      <c r="L222" s="415">
        <f>L221+L223+L224</f>
        <v>44108</v>
      </c>
      <c r="M222" s="416" t="s">
        <v>176</v>
      </c>
      <c r="N222" s="428">
        <f>N221</f>
        <v>600000</v>
      </c>
      <c r="O222" s="416" t="s">
        <v>175</v>
      </c>
      <c r="P222" s="426"/>
      <c r="Q222" s="416" t="s">
        <v>175</v>
      </c>
      <c r="R222" s="426"/>
      <c r="S222" s="471" t="s">
        <v>175</v>
      </c>
      <c r="T222" s="470">
        <v>0.40100000000000002</v>
      </c>
      <c r="U222" s="416" t="s">
        <v>175</v>
      </c>
      <c r="V222" s="426">
        <v>0.77400000000000002</v>
      </c>
      <c r="W222" s="416" t="s">
        <v>175</v>
      </c>
      <c r="X222" s="426"/>
      <c r="Y222" s="416" t="s">
        <v>174</v>
      </c>
      <c r="Z222" s="430">
        <f>22*7</f>
        <v>154</v>
      </c>
      <c r="AA222" s="792"/>
      <c r="AB222" s="792"/>
      <c r="AC222" s="792"/>
      <c r="AD222" s="792"/>
      <c r="AE222" s="792"/>
      <c r="AF222" s="792"/>
    </row>
    <row r="223" spans="1:32" s="404" customFormat="1" ht="39" customHeight="1" x14ac:dyDescent="0.2">
      <c r="B223" s="824"/>
      <c r="C223" s="825"/>
      <c r="D223" s="792"/>
      <c r="E223" s="829"/>
      <c r="F223" s="832"/>
      <c r="G223" s="835"/>
      <c r="H223" s="829"/>
      <c r="I223" s="416" t="s">
        <v>173</v>
      </c>
      <c r="J223" s="429"/>
      <c r="K223" s="416" t="s">
        <v>171</v>
      </c>
      <c r="L223" s="427"/>
      <c r="M223" s="416" t="s">
        <v>170</v>
      </c>
      <c r="N223" s="428"/>
      <c r="O223" s="416" t="s">
        <v>169</v>
      </c>
      <c r="P223" s="426"/>
      <c r="Q223" s="416" t="s">
        <v>169</v>
      </c>
      <c r="R223" s="426">
        <v>0.16270000000000001</v>
      </c>
      <c r="S223" s="471" t="s">
        <v>169</v>
      </c>
      <c r="T223" s="470">
        <v>0.26929999999999998</v>
      </c>
      <c r="U223" s="416" t="s">
        <v>169</v>
      </c>
      <c r="V223" s="426">
        <v>0.61040000000000005</v>
      </c>
      <c r="W223" s="416" t="s">
        <v>169</v>
      </c>
      <c r="X223" s="426">
        <v>1</v>
      </c>
      <c r="Y223" s="816"/>
      <c r="Z223" s="817"/>
      <c r="AA223" s="792"/>
      <c r="AB223" s="792"/>
      <c r="AC223" s="792"/>
      <c r="AD223" s="792"/>
      <c r="AE223" s="792"/>
      <c r="AF223" s="792"/>
    </row>
    <row r="224" spans="1:32" s="404" customFormat="1" ht="15" customHeight="1" x14ac:dyDescent="0.2">
      <c r="B224" s="824"/>
      <c r="C224" s="825"/>
      <c r="D224" s="792"/>
      <c r="E224" s="829"/>
      <c r="F224" s="832"/>
      <c r="G224" s="835"/>
      <c r="H224" s="829"/>
      <c r="I224" s="416" t="s">
        <v>168</v>
      </c>
      <c r="J224" s="427">
        <v>30</v>
      </c>
      <c r="K224" s="416" t="s">
        <v>167</v>
      </c>
      <c r="L224" s="427">
        <v>30</v>
      </c>
      <c r="M224" s="816"/>
      <c r="N224" s="817"/>
      <c r="O224" s="416" t="s">
        <v>166</v>
      </c>
      <c r="P224" s="426">
        <f>IF(P222="",P223-P221,P223-P222)</f>
        <v>0</v>
      </c>
      <c r="Q224" s="416" t="s">
        <v>166</v>
      </c>
      <c r="R224" s="426"/>
      <c r="S224" s="471" t="s">
        <v>166</v>
      </c>
      <c r="T224" s="470">
        <f>IF(T222="",T223-T221,T223-T222)</f>
        <v>-0.13170000000000004</v>
      </c>
      <c r="U224" s="416" t="s">
        <v>166</v>
      </c>
      <c r="V224" s="426">
        <f>IF(V222="",V223-V221,V223-V222)</f>
        <v>-0.16359999999999997</v>
      </c>
      <c r="W224" s="416" t="s">
        <v>166</v>
      </c>
      <c r="X224" s="426">
        <f>IF(X222="",X223-X221,X223-X222)</f>
        <v>0</v>
      </c>
      <c r="Y224" s="816"/>
      <c r="Z224" s="817"/>
      <c r="AA224" s="792"/>
      <c r="AB224" s="792"/>
      <c r="AC224" s="792"/>
      <c r="AD224" s="792"/>
      <c r="AE224" s="792"/>
      <c r="AF224" s="792"/>
    </row>
    <row r="225" spans="2:32" s="404" customFormat="1" ht="15" customHeight="1" x14ac:dyDescent="0.2">
      <c r="B225" s="824"/>
      <c r="C225" s="825"/>
      <c r="D225" s="792"/>
      <c r="E225" s="829"/>
      <c r="F225" s="832"/>
      <c r="G225" s="835"/>
      <c r="H225" s="829"/>
      <c r="I225" s="416" t="s">
        <v>165</v>
      </c>
      <c r="J225" s="415"/>
      <c r="K225" s="416" t="s">
        <v>164</v>
      </c>
      <c r="L225" s="415">
        <v>44196</v>
      </c>
      <c r="M225" s="816"/>
      <c r="N225" s="817"/>
      <c r="O225" s="816"/>
      <c r="P225" s="817"/>
      <c r="Q225" s="816"/>
      <c r="R225" s="817"/>
      <c r="S225" s="945"/>
      <c r="T225" s="946"/>
      <c r="U225" s="816"/>
      <c r="V225" s="817"/>
      <c r="W225" s="816"/>
      <c r="X225" s="817"/>
      <c r="Y225" s="816"/>
      <c r="Z225" s="817"/>
      <c r="AA225" s="792"/>
      <c r="AB225" s="792"/>
      <c r="AC225" s="792"/>
      <c r="AD225" s="792"/>
      <c r="AE225" s="792"/>
      <c r="AF225" s="792"/>
    </row>
    <row r="226" spans="2:32" s="404" customFormat="1" ht="15" customHeight="1" x14ac:dyDescent="0.2">
      <c r="B226" s="826"/>
      <c r="C226" s="827"/>
      <c r="D226" s="793"/>
      <c r="E226" s="830"/>
      <c r="F226" s="833"/>
      <c r="G226" s="836"/>
      <c r="H226" s="830"/>
      <c r="I226" s="406" t="s">
        <v>158</v>
      </c>
      <c r="J226" s="451">
        <v>44048</v>
      </c>
      <c r="K226" s="820"/>
      <c r="L226" s="821"/>
      <c r="M226" s="818"/>
      <c r="N226" s="819"/>
      <c r="O226" s="818"/>
      <c r="P226" s="819"/>
      <c r="Q226" s="818"/>
      <c r="R226" s="819"/>
      <c r="S226" s="947"/>
      <c r="T226" s="948"/>
      <c r="U226" s="818"/>
      <c r="V226" s="819"/>
      <c r="W226" s="818"/>
      <c r="X226" s="819"/>
      <c r="Y226" s="818"/>
      <c r="Z226" s="819"/>
      <c r="AA226" s="793"/>
      <c r="AB226" s="793"/>
      <c r="AC226" s="793"/>
      <c r="AD226" s="793"/>
      <c r="AE226" s="793"/>
      <c r="AF226" s="793"/>
    </row>
    <row r="227" spans="2:32" s="404" customFormat="1" ht="12.75" customHeight="1" x14ac:dyDescent="0.2">
      <c r="B227" s="822" t="s">
        <v>1938</v>
      </c>
      <c r="C227" s="823"/>
      <c r="D227" s="791" t="s">
        <v>2056</v>
      </c>
      <c r="E227" s="828" t="s">
        <v>228</v>
      </c>
      <c r="F227" s="831"/>
      <c r="G227" s="834"/>
      <c r="H227" s="828"/>
      <c r="I227" s="434" t="s">
        <v>184</v>
      </c>
      <c r="J227" s="438">
        <v>550000</v>
      </c>
      <c r="K227" s="434" t="s">
        <v>183</v>
      </c>
      <c r="L227" s="437">
        <f>+J232+J230-0.001</f>
        <v>44110.999000000003</v>
      </c>
      <c r="M227" s="434" t="s">
        <v>182</v>
      </c>
      <c r="N227" s="436">
        <f>J227</f>
        <v>550000</v>
      </c>
      <c r="O227" s="434" t="s">
        <v>181</v>
      </c>
      <c r="P227" s="435"/>
      <c r="Q227" s="434" t="s">
        <v>181</v>
      </c>
      <c r="R227" s="435"/>
      <c r="S227" s="434" t="s">
        <v>181</v>
      </c>
      <c r="T227" s="435"/>
      <c r="U227" s="434" t="s">
        <v>181</v>
      </c>
      <c r="V227" s="435">
        <v>1</v>
      </c>
      <c r="W227" s="434" t="s">
        <v>181</v>
      </c>
      <c r="X227" s="435">
        <v>1</v>
      </c>
      <c r="Y227" s="434" t="s">
        <v>180</v>
      </c>
      <c r="Z227" s="433"/>
      <c r="AA227" s="791" t="s">
        <v>4</v>
      </c>
      <c r="AB227" s="791" t="s">
        <v>4</v>
      </c>
      <c r="AC227" s="791" t="s">
        <v>4</v>
      </c>
      <c r="AD227" s="791" t="s">
        <v>227</v>
      </c>
      <c r="AE227" s="791" t="s">
        <v>227</v>
      </c>
      <c r="AF227" s="791" t="s">
        <v>2143</v>
      </c>
    </row>
    <row r="228" spans="2:32" s="404" customFormat="1" ht="15" customHeight="1" x14ac:dyDescent="0.2">
      <c r="B228" s="824"/>
      <c r="C228" s="825"/>
      <c r="D228" s="792"/>
      <c r="E228" s="829"/>
      <c r="F228" s="832"/>
      <c r="G228" s="835"/>
      <c r="H228" s="829"/>
      <c r="I228" s="416" t="s">
        <v>179</v>
      </c>
      <c r="J228" s="432" t="s">
        <v>230</v>
      </c>
      <c r="K228" s="416" t="s">
        <v>177</v>
      </c>
      <c r="L228" s="415"/>
      <c r="M228" s="416" t="s">
        <v>176</v>
      </c>
      <c r="N228" s="428">
        <f>N227</f>
        <v>550000</v>
      </c>
      <c r="O228" s="416" t="s">
        <v>175</v>
      </c>
      <c r="P228" s="426"/>
      <c r="Q228" s="416" t="s">
        <v>175</v>
      </c>
      <c r="R228" s="426"/>
      <c r="S228" s="416" t="s">
        <v>175</v>
      </c>
      <c r="T228" s="426"/>
      <c r="U228" s="416" t="s">
        <v>175</v>
      </c>
      <c r="V228" s="426"/>
      <c r="W228" s="416" t="s">
        <v>175</v>
      </c>
      <c r="X228" s="426"/>
      <c r="Y228" s="416" t="s">
        <v>174</v>
      </c>
      <c r="Z228" s="430"/>
      <c r="AA228" s="792"/>
      <c r="AB228" s="792"/>
      <c r="AC228" s="792"/>
      <c r="AD228" s="792"/>
      <c r="AE228" s="792"/>
      <c r="AF228" s="792"/>
    </row>
    <row r="229" spans="2:32" s="404" customFormat="1" ht="39" customHeight="1" x14ac:dyDescent="0.2">
      <c r="B229" s="824"/>
      <c r="C229" s="825"/>
      <c r="D229" s="792"/>
      <c r="E229" s="829"/>
      <c r="F229" s="832"/>
      <c r="G229" s="835"/>
      <c r="H229" s="829"/>
      <c r="I229" s="416" t="s">
        <v>173</v>
      </c>
      <c r="J229" s="429" t="s">
        <v>423</v>
      </c>
      <c r="K229" s="416" t="s">
        <v>171</v>
      </c>
      <c r="L229" s="427"/>
      <c r="M229" s="416" t="s">
        <v>170</v>
      </c>
      <c r="N229" s="428"/>
      <c r="O229" s="416" t="s">
        <v>169</v>
      </c>
      <c r="P229" s="426"/>
      <c r="Q229" s="416" t="s">
        <v>169</v>
      </c>
      <c r="R229" s="426"/>
      <c r="S229" s="416" t="s">
        <v>169</v>
      </c>
      <c r="T229" s="426"/>
      <c r="U229" s="416" t="s">
        <v>169</v>
      </c>
      <c r="V229" s="426">
        <v>1</v>
      </c>
      <c r="W229" s="416" t="s">
        <v>169</v>
      </c>
      <c r="X229" s="426">
        <v>1</v>
      </c>
      <c r="Y229" s="816"/>
      <c r="Z229" s="817"/>
      <c r="AA229" s="792"/>
      <c r="AB229" s="792"/>
      <c r="AC229" s="792"/>
      <c r="AD229" s="792"/>
      <c r="AE229" s="792"/>
      <c r="AF229" s="792"/>
    </row>
    <row r="230" spans="2:32" s="404" customFormat="1" ht="15" customHeight="1" x14ac:dyDescent="0.2">
      <c r="B230" s="824"/>
      <c r="C230" s="825"/>
      <c r="D230" s="792"/>
      <c r="E230" s="829"/>
      <c r="F230" s="832"/>
      <c r="G230" s="835"/>
      <c r="H230" s="829"/>
      <c r="I230" s="416" t="s">
        <v>168</v>
      </c>
      <c r="J230" s="427">
        <v>35</v>
      </c>
      <c r="K230" s="416" t="s">
        <v>167</v>
      </c>
      <c r="L230" s="427"/>
      <c r="M230" s="816"/>
      <c r="N230" s="817"/>
      <c r="O230" s="416" t="s">
        <v>166</v>
      </c>
      <c r="P230" s="426">
        <f>IF(P228="",P229-P227,P229-P228)</f>
        <v>0</v>
      </c>
      <c r="Q230" s="416" t="s">
        <v>166</v>
      </c>
      <c r="R230" s="426">
        <f>IF(R228="",R229-R227,R229-R228)</f>
        <v>0</v>
      </c>
      <c r="S230" s="416" t="s">
        <v>166</v>
      </c>
      <c r="T230" s="426">
        <f>IF(T228="",T229-T227,T229-T228)</f>
        <v>0</v>
      </c>
      <c r="U230" s="416" t="s">
        <v>166</v>
      </c>
      <c r="V230" s="426">
        <f>IF(V228="",V229-V227,V229-V228)</f>
        <v>0</v>
      </c>
      <c r="W230" s="416" t="s">
        <v>166</v>
      </c>
      <c r="X230" s="426">
        <f>IF(X228="",X229-X227,X229-X228)</f>
        <v>0</v>
      </c>
      <c r="Y230" s="816"/>
      <c r="Z230" s="817"/>
      <c r="AA230" s="792"/>
      <c r="AB230" s="792"/>
      <c r="AC230" s="792"/>
      <c r="AD230" s="792"/>
      <c r="AE230" s="792"/>
      <c r="AF230" s="792"/>
    </row>
    <row r="231" spans="2:32" s="404" customFormat="1" ht="15" customHeight="1" x14ac:dyDescent="0.2">
      <c r="B231" s="824"/>
      <c r="C231" s="825"/>
      <c r="D231" s="792"/>
      <c r="E231" s="829"/>
      <c r="F231" s="832"/>
      <c r="G231" s="835"/>
      <c r="H231" s="829"/>
      <c r="I231" s="416" t="s">
        <v>165</v>
      </c>
      <c r="J231" s="415"/>
      <c r="K231" s="416" t="s">
        <v>164</v>
      </c>
      <c r="L231" s="415">
        <f>L227</f>
        <v>44110.999000000003</v>
      </c>
      <c r="M231" s="816"/>
      <c r="N231" s="817"/>
      <c r="O231" s="816"/>
      <c r="P231" s="817"/>
      <c r="Q231" s="816"/>
      <c r="R231" s="817"/>
      <c r="S231" s="816"/>
      <c r="T231" s="817"/>
      <c r="U231" s="816"/>
      <c r="V231" s="817"/>
      <c r="W231" s="816"/>
      <c r="X231" s="817"/>
      <c r="Y231" s="816"/>
      <c r="Z231" s="817"/>
      <c r="AA231" s="792"/>
      <c r="AB231" s="792"/>
      <c r="AC231" s="792"/>
      <c r="AD231" s="792"/>
      <c r="AE231" s="792"/>
      <c r="AF231" s="792"/>
    </row>
    <row r="232" spans="2:32" s="404" customFormat="1" ht="15" customHeight="1" x14ac:dyDescent="0.2">
      <c r="B232" s="826"/>
      <c r="C232" s="827"/>
      <c r="D232" s="793"/>
      <c r="E232" s="830"/>
      <c r="F232" s="833"/>
      <c r="G232" s="836"/>
      <c r="H232" s="830"/>
      <c r="I232" s="406" t="s">
        <v>158</v>
      </c>
      <c r="J232" s="451">
        <v>44076</v>
      </c>
      <c r="K232" s="820"/>
      <c r="L232" s="821"/>
      <c r="M232" s="818"/>
      <c r="N232" s="819"/>
      <c r="O232" s="818"/>
      <c r="P232" s="819"/>
      <c r="Q232" s="818"/>
      <c r="R232" s="819"/>
      <c r="S232" s="818"/>
      <c r="T232" s="819"/>
      <c r="U232" s="818"/>
      <c r="V232" s="819"/>
      <c r="W232" s="818"/>
      <c r="X232" s="819"/>
      <c r="Y232" s="818"/>
      <c r="Z232" s="819"/>
      <c r="AA232" s="793"/>
      <c r="AB232" s="793"/>
      <c r="AC232" s="793"/>
      <c r="AD232" s="793"/>
      <c r="AE232" s="793"/>
      <c r="AF232" s="793"/>
    </row>
    <row r="233" spans="2:32" s="404" customFormat="1" ht="12.75" customHeight="1" x14ac:dyDescent="0.2">
      <c r="B233" s="822" t="s">
        <v>549</v>
      </c>
      <c r="C233" s="823"/>
      <c r="D233" s="791" t="s">
        <v>2057</v>
      </c>
      <c r="E233" s="828" t="s">
        <v>228</v>
      </c>
      <c r="F233" s="831"/>
      <c r="G233" s="834"/>
      <c r="H233" s="828" t="s">
        <v>185</v>
      </c>
      <c r="I233" s="434" t="s">
        <v>184</v>
      </c>
      <c r="J233" s="438">
        <v>650000</v>
      </c>
      <c r="K233" s="434" t="s">
        <v>183</v>
      </c>
      <c r="L233" s="437">
        <f>J238+J236</f>
        <v>44230</v>
      </c>
      <c r="M233" s="434" t="s">
        <v>182</v>
      </c>
      <c r="N233" s="436">
        <f>J233</f>
        <v>650000</v>
      </c>
      <c r="O233" s="434" t="s">
        <v>181</v>
      </c>
      <c r="P233" s="435"/>
      <c r="Q233" s="434" t="s">
        <v>181</v>
      </c>
      <c r="R233" s="435"/>
      <c r="S233" s="434" t="s">
        <v>181</v>
      </c>
      <c r="T233" s="435">
        <v>0.05</v>
      </c>
      <c r="U233" s="434" t="s">
        <v>181</v>
      </c>
      <c r="V233" s="435">
        <v>0.05</v>
      </c>
      <c r="W233" s="434" t="s">
        <v>181</v>
      </c>
      <c r="X233" s="435">
        <v>1</v>
      </c>
      <c r="Y233" s="434" t="s">
        <v>180</v>
      </c>
      <c r="Z233" s="433"/>
      <c r="AA233" s="791" t="s">
        <v>548</v>
      </c>
      <c r="AB233" s="791" t="s">
        <v>538</v>
      </c>
      <c r="AC233" s="791" t="s">
        <v>322</v>
      </c>
      <c r="AD233" s="791" t="s">
        <v>322</v>
      </c>
      <c r="AE233" s="791" t="s">
        <v>322</v>
      </c>
      <c r="AF233" s="791" t="s">
        <v>2143</v>
      </c>
    </row>
    <row r="234" spans="2:32" s="404" customFormat="1" ht="15" customHeight="1" x14ac:dyDescent="0.2">
      <c r="B234" s="824"/>
      <c r="C234" s="825"/>
      <c r="D234" s="792"/>
      <c r="E234" s="829"/>
      <c r="F234" s="832"/>
      <c r="G234" s="835"/>
      <c r="H234" s="829"/>
      <c r="I234" s="416" t="s">
        <v>179</v>
      </c>
      <c r="J234" s="432" t="s">
        <v>230</v>
      </c>
      <c r="K234" s="416" t="s">
        <v>177</v>
      </c>
      <c r="L234" s="415"/>
      <c r="M234" s="416" t="s">
        <v>176</v>
      </c>
      <c r="N234" s="428">
        <f>N233</f>
        <v>650000</v>
      </c>
      <c r="O234" s="416" t="s">
        <v>175</v>
      </c>
      <c r="P234" s="426"/>
      <c r="Q234" s="416" t="s">
        <v>175</v>
      </c>
      <c r="R234" s="426"/>
      <c r="S234" s="416" t="s">
        <v>175</v>
      </c>
      <c r="T234" s="426"/>
      <c r="U234" s="416" t="s">
        <v>175</v>
      </c>
      <c r="V234" s="426"/>
      <c r="W234" s="416" t="s">
        <v>175</v>
      </c>
      <c r="X234" s="426"/>
      <c r="Y234" s="416" t="s">
        <v>174</v>
      </c>
      <c r="Z234" s="430"/>
      <c r="AA234" s="792"/>
      <c r="AB234" s="792"/>
      <c r="AC234" s="792"/>
      <c r="AD234" s="792"/>
      <c r="AE234" s="792"/>
      <c r="AF234" s="792"/>
    </row>
    <row r="235" spans="2:32" s="404" customFormat="1" ht="39" customHeight="1" x14ac:dyDescent="0.2">
      <c r="B235" s="824"/>
      <c r="C235" s="825"/>
      <c r="D235" s="792"/>
      <c r="E235" s="829"/>
      <c r="F235" s="832"/>
      <c r="G235" s="835"/>
      <c r="H235" s="829"/>
      <c r="I235" s="416" t="s">
        <v>173</v>
      </c>
      <c r="J235" s="429" t="s">
        <v>534</v>
      </c>
      <c r="K235" s="416" t="s">
        <v>171</v>
      </c>
      <c r="L235" s="427"/>
      <c r="M235" s="416" t="s">
        <v>170</v>
      </c>
      <c r="N235" s="428"/>
      <c r="O235" s="416" t="s">
        <v>169</v>
      </c>
      <c r="P235" s="426"/>
      <c r="Q235" s="416" t="s">
        <v>169</v>
      </c>
      <c r="R235" s="426"/>
      <c r="S235" s="416" t="s">
        <v>169</v>
      </c>
      <c r="T235" s="426">
        <v>0.05</v>
      </c>
      <c r="U235" s="416" t="s">
        <v>169</v>
      </c>
      <c r="V235" s="426">
        <v>0.05</v>
      </c>
      <c r="W235" s="416" t="s">
        <v>169</v>
      </c>
      <c r="X235" s="426">
        <v>1</v>
      </c>
      <c r="Y235" s="816"/>
      <c r="Z235" s="817"/>
      <c r="AA235" s="792"/>
      <c r="AB235" s="792"/>
      <c r="AC235" s="792"/>
      <c r="AD235" s="792"/>
      <c r="AE235" s="792"/>
      <c r="AF235" s="792"/>
    </row>
    <row r="236" spans="2:32" s="404" customFormat="1" ht="15" customHeight="1" x14ac:dyDescent="0.2">
      <c r="B236" s="824"/>
      <c r="C236" s="825"/>
      <c r="D236" s="792"/>
      <c r="E236" s="829"/>
      <c r="F236" s="832"/>
      <c r="G236" s="835"/>
      <c r="H236" s="829"/>
      <c r="I236" s="416" t="s">
        <v>168</v>
      </c>
      <c r="J236" s="427">
        <v>160</v>
      </c>
      <c r="K236" s="416" t="s">
        <v>167</v>
      </c>
      <c r="L236" s="427"/>
      <c r="M236" s="816"/>
      <c r="N236" s="817"/>
      <c r="O236" s="416" t="s">
        <v>166</v>
      </c>
      <c r="P236" s="426">
        <f>IF(P234="",P235-P233,P235-P234)</f>
        <v>0</v>
      </c>
      <c r="Q236" s="416" t="s">
        <v>166</v>
      </c>
      <c r="R236" s="426">
        <f>IF(R234="",R235-R233,R235-R234)</f>
        <v>0</v>
      </c>
      <c r="S236" s="416" t="s">
        <v>166</v>
      </c>
      <c r="T236" s="426">
        <f>IF(T234="",T235-T233,T235-T234)</f>
        <v>0</v>
      </c>
      <c r="U236" s="416" t="s">
        <v>166</v>
      </c>
      <c r="V236" s="426">
        <f>IF(V234="",V235-V233,V235-V234)</f>
        <v>0</v>
      </c>
      <c r="W236" s="416" t="s">
        <v>166</v>
      </c>
      <c r="X236" s="426">
        <f>IF(X234="",X235-X233,X235-X234)</f>
        <v>0</v>
      </c>
      <c r="Y236" s="816"/>
      <c r="Z236" s="817"/>
      <c r="AA236" s="792"/>
      <c r="AB236" s="792"/>
      <c r="AC236" s="792"/>
      <c r="AD236" s="792"/>
      <c r="AE236" s="792"/>
      <c r="AF236" s="792"/>
    </row>
    <row r="237" spans="2:32" s="404" customFormat="1" ht="15" customHeight="1" x14ac:dyDescent="0.2">
      <c r="B237" s="824"/>
      <c r="C237" s="825"/>
      <c r="D237" s="792"/>
      <c r="E237" s="829"/>
      <c r="F237" s="832"/>
      <c r="G237" s="835"/>
      <c r="H237" s="829"/>
      <c r="I237" s="416" t="s">
        <v>165</v>
      </c>
      <c r="J237" s="415">
        <v>43756</v>
      </c>
      <c r="K237" s="416" t="s">
        <v>164</v>
      </c>
      <c r="L237" s="415">
        <v>44169</v>
      </c>
      <c r="M237" s="816"/>
      <c r="N237" s="817"/>
      <c r="O237" s="816"/>
      <c r="P237" s="817"/>
      <c r="Q237" s="816"/>
      <c r="R237" s="817"/>
      <c r="S237" s="816"/>
      <c r="T237" s="817"/>
      <c r="U237" s="816"/>
      <c r="V237" s="817"/>
      <c r="W237" s="816"/>
      <c r="X237" s="817"/>
      <c r="Y237" s="816"/>
      <c r="Z237" s="817"/>
      <c r="AA237" s="792"/>
      <c r="AB237" s="792"/>
      <c r="AC237" s="792"/>
      <c r="AD237" s="792"/>
      <c r="AE237" s="792"/>
      <c r="AF237" s="792"/>
    </row>
    <row r="238" spans="2:32" s="404" customFormat="1" ht="15" customHeight="1" x14ac:dyDescent="0.2">
      <c r="B238" s="826"/>
      <c r="C238" s="827"/>
      <c r="D238" s="793"/>
      <c r="E238" s="830"/>
      <c r="F238" s="833"/>
      <c r="G238" s="836"/>
      <c r="H238" s="830"/>
      <c r="I238" s="406" t="s">
        <v>158</v>
      </c>
      <c r="J238" s="451">
        <v>44070</v>
      </c>
      <c r="K238" s="820"/>
      <c r="L238" s="821"/>
      <c r="M238" s="818"/>
      <c r="N238" s="819"/>
      <c r="O238" s="818"/>
      <c r="P238" s="819"/>
      <c r="Q238" s="818"/>
      <c r="R238" s="819"/>
      <c r="S238" s="818"/>
      <c r="T238" s="819"/>
      <c r="U238" s="818"/>
      <c r="V238" s="819"/>
      <c r="W238" s="818"/>
      <c r="X238" s="819"/>
      <c r="Y238" s="818"/>
      <c r="Z238" s="819"/>
      <c r="AA238" s="793"/>
      <c r="AB238" s="793"/>
      <c r="AC238" s="793"/>
      <c r="AD238" s="793"/>
      <c r="AE238" s="793"/>
      <c r="AF238" s="793"/>
    </row>
    <row r="239" spans="2:32" s="404" customFormat="1" ht="12.75" customHeight="1" x14ac:dyDescent="0.2">
      <c r="B239" s="873" t="s">
        <v>1936</v>
      </c>
      <c r="C239" s="874"/>
      <c r="D239" s="894" t="s">
        <v>2029</v>
      </c>
      <c r="E239" s="930" t="s">
        <v>228</v>
      </c>
      <c r="F239" s="933"/>
      <c r="G239" s="936"/>
      <c r="H239" s="930"/>
      <c r="I239" s="466" t="s">
        <v>184</v>
      </c>
      <c r="J239" s="580">
        <v>650000</v>
      </c>
      <c r="K239" s="466" t="s">
        <v>183</v>
      </c>
      <c r="L239" s="581">
        <f>+J244+J242</f>
        <v>44230</v>
      </c>
      <c r="M239" s="466" t="s">
        <v>182</v>
      </c>
      <c r="N239" s="582">
        <f>J239</f>
        <v>650000</v>
      </c>
      <c r="O239" s="466" t="s">
        <v>181</v>
      </c>
      <c r="P239" s="467"/>
      <c r="Q239" s="466" t="s">
        <v>181</v>
      </c>
      <c r="R239" s="467"/>
      <c r="S239" s="589" t="s">
        <v>181</v>
      </c>
      <c r="T239" s="590">
        <v>0.19500000000000001</v>
      </c>
      <c r="U239" s="466" t="s">
        <v>181</v>
      </c>
      <c r="V239" s="467">
        <v>1</v>
      </c>
      <c r="W239" s="466" t="s">
        <v>181</v>
      </c>
      <c r="X239" s="467">
        <v>1</v>
      </c>
      <c r="Y239" s="466" t="s">
        <v>180</v>
      </c>
      <c r="Z239" s="465">
        <v>8</v>
      </c>
      <c r="AA239" s="894" t="s">
        <v>4</v>
      </c>
      <c r="AB239" s="894" t="s">
        <v>10</v>
      </c>
      <c r="AC239" s="894" t="s">
        <v>10</v>
      </c>
      <c r="AD239" s="894" t="s">
        <v>50</v>
      </c>
      <c r="AE239" s="894" t="s">
        <v>50</v>
      </c>
      <c r="AF239" s="791" t="s">
        <v>2143</v>
      </c>
    </row>
    <row r="240" spans="2:32" s="404" customFormat="1" ht="15" customHeight="1" x14ac:dyDescent="0.2">
      <c r="B240" s="875"/>
      <c r="C240" s="876"/>
      <c r="D240" s="895"/>
      <c r="E240" s="931"/>
      <c r="F240" s="934"/>
      <c r="G240" s="937"/>
      <c r="H240" s="931"/>
      <c r="I240" s="463" t="s">
        <v>179</v>
      </c>
      <c r="J240" s="583" t="s">
        <v>230</v>
      </c>
      <c r="K240" s="463" t="s">
        <v>177</v>
      </c>
      <c r="L240" s="584"/>
      <c r="M240" s="463" t="s">
        <v>176</v>
      </c>
      <c r="N240" s="585">
        <f>N239</f>
        <v>650000</v>
      </c>
      <c r="O240" s="463" t="s">
        <v>175</v>
      </c>
      <c r="P240" s="462"/>
      <c r="Q240" s="463" t="s">
        <v>175</v>
      </c>
      <c r="R240" s="462"/>
      <c r="S240" s="591" t="s">
        <v>175</v>
      </c>
      <c r="T240" s="592"/>
      <c r="U240" s="463" t="s">
        <v>175</v>
      </c>
      <c r="V240" s="462"/>
      <c r="W240" s="463" t="s">
        <v>175</v>
      </c>
      <c r="X240" s="462"/>
      <c r="Y240" s="463" t="s">
        <v>174</v>
      </c>
      <c r="Z240" s="464">
        <f>+Z239*22</f>
        <v>176</v>
      </c>
      <c r="AA240" s="895"/>
      <c r="AB240" s="895"/>
      <c r="AC240" s="895"/>
      <c r="AD240" s="895"/>
      <c r="AE240" s="895"/>
      <c r="AF240" s="792"/>
    </row>
    <row r="241" spans="2:32" s="404" customFormat="1" ht="39" customHeight="1" x14ac:dyDescent="0.2">
      <c r="B241" s="875"/>
      <c r="C241" s="876"/>
      <c r="D241" s="895"/>
      <c r="E241" s="931"/>
      <c r="F241" s="934"/>
      <c r="G241" s="937"/>
      <c r="H241" s="931"/>
      <c r="I241" s="463" t="s">
        <v>173</v>
      </c>
      <c r="J241" s="450" t="s">
        <v>423</v>
      </c>
      <c r="K241" s="463" t="s">
        <v>171</v>
      </c>
      <c r="L241" s="586"/>
      <c r="M241" s="463" t="s">
        <v>170</v>
      </c>
      <c r="N241" s="585"/>
      <c r="O241" s="463" t="s">
        <v>169</v>
      </c>
      <c r="P241" s="462"/>
      <c r="Q241" s="463" t="s">
        <v>169</v>
      </c>
      <c r="R241" s="462"/>
      <c r="S241" s="591" t="s">
        <v>169</v>
      </c>
      <c r="T241" s="592">
        <v>0.158</v>
      </c>
      <c r="U241" s="463" t="s">
        <v>169</v>
      </c>
      <c r="V241" s="462">
        <v>1</v>
      </c>
      <c r="W241" s="463" t="s">
        <v>169</v>
      </c>
      <c r="X241" s="462">
        <v>1</v>
      </c>
      <c r="Y241" s="781"/>
      <c r="Z241" s="782"/>
      <c r="AA241" s="895"/>
      <c r="AB241" s="895"/>
      <c r="AC241" s="895"/>
      <c r="AD241" s="895"/>
      <c r="AE241" s="895"/>
      <c r="AF241" s="792"/>
    </row>
    <row r="242" spans="2:32" s="404" customFormat="1" ht="15" customHeight="1" x14ac:dyDescent="0.2">
      <c r="B242" s="875"/>
      <c r="C242" s="876"/>
      <c r="D242" s="895"/>
      <c r="E242" s="931"/>
      <c r="F242" s="934"/>
      <c r="G242" s="937"/>
      <c r="H242" s="931"/>
      <c r="I242" s="463" t="s">
        <v>168</v>
      </c>
      <c r="J242" s="586">
        <v>160</v>
      </c>
      <c r="K242" s="463" t="s">
        <v>167</v>
      </c>
      <c r="L242" s="586"/>
      <c r="M242" s="781"/>
      <c r="N242" s="782"/>
      <c r="O242" s="463" t="s">
        <v>166</v>
      </c>
      <c r="P242" s="462">
        <f>IF(P240="",P241-P239,P241-P240)</f>
        <v>0</v>
      </c>
      <c r="Q242" s="463" t="s">
        <v>166</v>
      </c>
      <c r="R242" s="462">
        <f>IF(R240="",R241-R239,R241-R240)</f>
        <v>0</v>
      </c>
      <c r="S242" s="591" t="s">
        <v>166</v>
      </c>
      <c r="T242" s="592">
        <f>IF(T240="",T241-T239,T241-T240)</f>
        <v>-3.7000000000000005E-2</v>
      </c>
      <c r="U242" s="463" t="s">
        <v>166</v>
      </c>
      <c r="V242" s="462">
        <f>IF(V240="",V241-V239,V241-V240)</f>
        <v>0</v>
      </c>
      <c r="W242" s="463" t="s">
        <v>166</v>
      </c>
      <c r="X242" s="462">
        <f>IF(X240="",X241-X239,X241-X240)</f>
        <v>0</v>
      </c>
      <c r="Y242" s="781"/>
      <c r="Z242" s="782"/>
      <c r="AA242" s="895"/>
      <c r="AB242" s="895"/>
      <c r="AC242" s="895"/>
      <c r="AD242" s="895"/>
      <c r="AE242" s="895"/>
      <c r="AF242" s="792"/>
    </row>
    <row r="243" spans="2:32" s="404" customFormat="1" ht="15" customHeight="1" x14ac:dyDescent="0.2">
      <c r="B243" s="875"/>
      <c r="C243" s="876"/>
      <c r="D243" s="895"/>
      <c r="E243" s="931"/>
      <c r="F243" s="934"/>
      <c r="G243" s="937"/>
      <c r="H243" s="931"/>
      <c r="I243" s="463" t="s">
        <v>165</v>
      </c>
      <c r="J243" s="584"/>
      <c r="K243" s="463" t="s">
        <v>164</v>
      </c>
      <c r="L243" s="584">
        <v>44145</v>
      </c>
      <c r="M243" s="781"/>
      <c r="N243" s="782"/>
      <c r="O243" s="781"/>
      <c r="P243" s="782"/>
      <c r="Q243" s="781"/>
      <c r="R243" s="782"/>
      <c r="S243" s="926"/>
      <c r="T243" s="927"/>
      <c r="U243" s="781"/>
      <c r="V243" s="782"/>
      <c r="W243" s="781"/>
      <c r="X243" s="782"/>
      <c r="Y243" s="781"/>
      <c r="Z243" s="782"/>
      <c r="AA243" s="895"/>
      <c r="AB243" s="895"/>
      <c r="AC243" s="895"/>
      <c r="AD243" s="895"/>
      <c r="AE243" s="895"/>
      <c r="AF243" s="792"/>
    </row>
    <row r="244" spans="2:32" s="404" customFormat="1" ht="15" customHeight="1" x14ac:dyDescent="0.2">
      <c r="B244" s="877"/>
      <c r="C244" s="878"/>
      <c r="D244" s="896"/>
      <c r="E244" s="932"/>
      <c r="F244" s="935"/>
      <c r="G244" s="938"/>
      <c r="H244" s="932"/>
      <c r="I244" s="587" t="s">
        <v>158</v>
      </c>
      <c r="J244" s="593">
        <v>44070</v>
      </c>
      <c r="K244" s="939"/>
      <c r="L244" s="940"/>
      <c r="M244" s="783"/>
      <c r="N244" s="784"/>
      <c r="O244" s="783"/>
      <c r="P244" s="784"/>
      <c r="Q244" s="783"/>
      <c r="R244" s="784"/>
      <c r="S244" s="928"/>
      <c r="T244" s="929"/>
      <c r="U244" s="783"/>
      <c r="V244" s="784"/>
      <c r="W244" s="783"/>
      <c r="X244" s="784"/>
      <c r="Y244" s="783"/>
      <c r="Z244" s="784"/>
      <c r="AA244" s="896"/>
      <c r="AB244" s="896"/>
      <c r="AC244" s="896"/>
      <c r="AD244" s="896"/>
      <c r="AE244" s="896"/>
      <c r="AF244" s="793"/>
    </row>
    <row r="245" spans="2:32" s="404" customFormat="1" ht="12.75" customHeight="1" x14ac:dyDescent="0.2">
      <c r="B245" s="822" t="s">
        <v>454</v>
      </c>
      <c r="C245" s="823"/>
      <c r="D245" s="791" t="s">
        <v>424</v>
      </c>
      <c r="E245" s="828" t="s">
        <v>453</v>
      </c>
      <c r="F245" s="831"/>
      <c r="G245" s="834"/>
      <c r="H245" s="828"/>
      <c r="I245" s="434" t="s">
        <v>184</v>
      </c>
      <c r="J245" s="438">
        <v>600000</v>
      </c>
      <c r="K245" s="434" t="s">
        <v>183</v>
      </c>
      <c r="L245" s="437">
        <f>J250+J248-0.001</f>
        <v>44155.999000000003</v>
      </c>
      <c r="M245" s="434" t="s">
        <v>182</v>
      </c>
      <c r="N245" s="436">
        <f>J245</f>
        <v>600000</v>
      </c>
      <c r="O245" s="434" t="s">
        <v>181</v>
      </c>
      <c r="P245" s="435"/>
      <c r="Q245" s="466" t="s">
        <v>181</v>
      </c>
      <c r="R245" s="467"/>
      <c r="S245" s="466" t="s">
        <v>181</v>
      </c>
      <c r="T245" s="467"/>
      <c r="U245" s="466" t="s">
        <v>181</v>
      </c>
      <c r="V245" s="467"/>
      <c r="W245" s="466" t="s">
        <v>181</v>
      </c>
      <c r="X245" s="467">
        <v>1</v>
      </c>
      <c r="Y245" s="434" t="s">
        <v>180</v>
      </c>
      <c r="Z245" s="433"/>
      <c r="AA245" s="791" t="s">
        <v>110</v>
      </c>
      <c r="AB245" s="791" t="s">
        <v>110</v>
      </c>
      <c r="AC245" s="791" t="s">
        <v>452</v>
      </c>
      <c r="AD245" s="791" t="s">
        <v>452</v>
      </c>
      <c r="AE245" s="791" t="s">
        <v>452</v>
      </c>
      <c r="AF245" s="791" t="s">
        <v>2143</v>
      </c>
    </row>
    <row r="246" spans="2:32" s="404" customFormat="1" ht="15" customHeight="1" x14ac:dyDescent="0.2">
      <c r="B246" s="824"/>
      <c r="C246" s="825"/>
      <c r="D246" s="792"/>
      <c r="E246" s="829"/>
      <c r="F246" s="832"/>
      <c r="G246" s="835"/>
      <c r="H246" s="829"/>
      <c r="I246" s="416" t="s">
        <v>179</v>
      </c>
      <c r="J246" s="432"/>
      <c r="K246" s="416" t="s">
        <v>177</v>
      </c>
      <c r="L246" s="415"/>
      <c r="M246" s="416" t="s">
        <v>176</v>
      </c>
      <c r="N246" s="428">
        <f>N245</f>
        <v>600000</v>
      </c>
      <c r="O246" s="416" t="s">
        <v>175</v>
      </c>
      <c r="P246" s="426"/>
      <c r="Q246" s="463" t="s">
        <v>175</v>
      </c>
      <c r="R246" s="462"/>
      <c r="S246" s="463" t="s">
        <v>175</v>
      </c>
      <c r="T246" s="462"/>
      <c r="U246" s="463" t="s">
        <v>175</v>
      </c>
      <c r="V246" s="462"/>
      <c r="W246" s="463" t="s">
        <v>175</v>
      </c>
      <c r="X246" s="462"/>
      <c r="Y246" s="416" t="s">
        <v>174</v>
      </c>
      <c r="Z246" s="430"/>
      <c r="AA246" s="792"/>
      <c r="AB246" s="792"/>
      <c r="AC246" s="792"/>
      <c r="AD246" s="792"/>
      <c r="AE246" s="792"/>
      <c r="AF246" s="792"/>
    </row>
    <row r="247" spans="2:32" s="404" customFormat="1" ht="39" customHeight="1" x14ac:dyDescent="0.2">
      <c r="B247" s="824"/>
      <c r="C247" s="825"/>
      <c r="D247" s="792"/>
      <c r="E247" s="829"/>
      <c r="F247" s="832"/>
      <c r="G247" s="835"/>
      <c r="H247" s="829"/>
      <c r="I247" s="416" t="s">
        <v>173</v>
      </c>
      <c r="J247" s="429" t="s">
        <v>423</v>
      </c>
      <c r="K247" s="416" t="s">
        <v>171</v>
      </c>
      <c r="L247" s="427"/>
      <c r="M247" s="416" t="s">
        <v>170</v>
      </c>
      <c r="N247" s="428"/>
      <c r="O247" s="416" t="s">
        <v>169</v>
      </c>
      <c r="P247" s="426"/>
      <c r="Q247" s="463" t="s">
        <v>169</v>
      </c>
      <c r="R247" s="462"/>
      <c r="S247" s="463" t="s">
        <v>169</v>
      </c>
      <c r="T247" s="462"/>
      <c r="U247" s="463" t="s">
        <v>169</v>
      </c>
      <c r="V247" s="462"/>
      <c r="W247" s="463" t="s">
        <v>169</v>
      </c>
      <c r="X247" s="462">
        <v>1</v>
      </c>
      <c r="Y247" s="816"/>
      <c r="Z247" s="817"/>
      <c r="AA247" s="792"/>
      <c r="AB247" s="792"/>
      <c r="AC247" s="792"/>
      <c r="AD247" s="792"/>
      <c r="AE247" s="792"/>
      <c r="AF247" s="792"/>
    </row>
    <row r="248" spans="2:32" s="404" customFormat="1" ht="15" customHeight="1" x14ac:dyDescent="0.2">
      <c r="B248" s="824"/>
      <c r="C248" s="825"/>
      <c r="D248" s="792"/>
      <c r="E248" s="829"/>
      <c r="F248" s="832"/>
      <c r="G248" s="835"/>
      <c r="H248" s="829"/>
      <c r="I248" s="416" t="s">
        <v>168</v>
      </c>
      <c r="J248" s="427">
        <v>80</v>
      </c>
      <c r="K248" s="416" t="s">
        <v>167</v>
      </c>
      <c r="L248" s="427"/>
      <c r="M248" s="816"/>
      <c r="N248" s="817"/>
      <c r="O248" s="416" t="s">
        <v>166</v>
      </c>
      <c r="P248" s="426">
        <f>IF(P246="",P247-P245,P247-P246)</f>
        <v>0</v>
      </c>
      <c r="Q248" s="463" t="s">
        <v>166</v>
      </c>
      <c r="R248" s="462">
        <f>IF(R246="",R247-R245,R247-R246)</f>
        <v>0</v>
      </c>
      <c r="S248" s="463" t="s">
        <v>166</v>
      </c>
      <c r="T248" s="462"/>
      <c r="U248" s="463" t="s">
        <v>166</v>
      </c>
      <c r="V248" s="462"/>
      <c r="W248" s="463" t="s">
        <v>166</v>
      </c>
      <c r="X248" s="462">
        <f>IF(X246="",X247-X245,X247-X246)</f>
        <v>0</v>
      </c>
      <c r="Y248" s="816"/>
      <c r="Z248" s="817"/>
      <c r="AA248" s="792"/>
      <c r="AB248" s="792"/>
      <c r="AC248" s="792"/>
      <c r="AD248" s="792"/>
      <c r="AE248" s="792"/>
      <c r="AF248" s="792"/>
    </row>
    <row r="249" spans="2:32" s="404" customFormat="1" ht="15" customHeight="1" x14ac:dyDescent="0.2">
      <c r="B249" s="824"/>
      <c r="C249" s="825"/>
      <c r="D249" s="792"/>
      <c r="E249" s="829"/>
      <c r="F249" s="832"/>
      <c r="G249" s="835"/>
      <c r="H249" s="829"/>
      <c r="I249" s="416" t="s">
        <v>165</v>
      </c>
      <c r="J249" s="415"/>
      <c r="K249" s="416" t="s">
        <v>164</v>
      </c>
      <c r="L249" s="415">
        <v>44155</v>
      </c>
      <c r="M249" s="816"/>
      <c r="N249" s="817"/>
      <c r="O249" s="816"/>
      <c r="P249" s="817"/>
      <c r="Q249" s="781"/>
      <c r="R249" s="782"/>
      <c r="S249" s="781"/>
      <c r="T249" s="782"/>
      <c r="U249" s="781"/>
      <c r="V249" s="782"/>
      <c r="W249" s="781"/>
      <c r="X249" s="782"/>
      <c r="Y249" s="816"/>
      <c r="Z249" s="817"/>
      <c r="AA249" s="792"/>
      <c r="AB249" s="792"/>
      <c r="AC249" s="792"/>
      <c r="AD249" s="792"/>
      <c r="AE249" s="792"/>
      <c r="AF249" s="792"/>
    </row>
    <row r="250" spans="2:32" s="404" customFormat="1" ht="15" customHeight="1" x14ac:dyDescent="0.2">
      <c r="B250" s="826"/>
      <c r="C250" s="827"/>
      <c r="D250" s="793"/>
      <c r="E250" s="830"/>
      <c r="F250" s="833"/>
      <c r="G250" s="836"/>
      <c r="H250" s="830"/>
      <c r="I250" s="406" t="s">
        <v>158</v>
      </c>
      <c r="J250" s="451">
        <v>44076</v>
      </c>
      <c r="K250" s="820"/>
      <c r="L250" s="821"/>
      <c r="M250" s="818"/>
      <c r="N250" s="819"/>
      <c r="O250" s="818"/>
      <c r="P250" s="819"/>
      <c r="Q250" s="783"/>
      <c r="R250" s="784"/>
      <c r="S250" s="783"/>
      <c r="T250" s="784"/>
      <c r="U250" s="783"/>
      <c r="V250" s="784"/>
      <c r="W250" s="783"/>
      <c r="X250" s="784"/>
      <c r="Y250" s="818"/>
      <c r="Z250" s="819"/>
      <c r="AA250" s="793"/>
      <c r="AB250" s="793"/>
      <c r="AC250" s="793"/>
      <c r="AD250" s="793"/>
      <c r="AE250" s="793"/>
      <c r="AF250" s="793"/>
    </row>
    <row r="251" spans="2:32" s="404" customFormat="1" ht="12.75" customHeight="1" x14ac:dyDescent="0.2">
      <c r="B251" s="822" t="s">
        <v>1948</v>
      </c>
      <c r="C251" s="823"/>
      <c r="D251" s="791" t="s">
        <v>2057</v>
      </c>
      <c r="E251" s="828" t="s">
        <v>620</v>
      </c>
      <c r="F251" s="831"/>
      <c r="G251" s="834"/>
      <c r="H251" s="828"/>
      <c r="I251" s="434" t="s">
        <v>184</v>
      </c>
      <c r="J251" s="438">
        <v>607800</v>
      </c>
      <c r="K251" s="434" t="s">
        <v>183</v>
      </c>
      <c r="L251" s="437">
        <f>J256+J254</f>
        <v>44110</v>
      </c>
      <c r="M251" s="434" t="s">
        <v>182</v>
      </c>
      <c r="N251" s="436">
        <f>J251</f>
        <v>607800</v>
      </c>
      <c r="O251" s="434" t="s">
        <v>181</v>
      </c>
      <c r="P251" s="435"/>
      <c r="Q251" s="434" t="s">
        <v>181</v>
      </c>
      <c r="R251" s="435"/>
      <c r="S251" s="434" t="s">
        <v>181</v>
      </c>
      <c r="T251" s="435">
        <v>0.38150000000000001</v>
      </c>
      <c r="U251" s="466" t="s">
        <v>181</v>
      </c>
      <c r="V251" s="467">
        <v>1</v>
      </c>
      <c r="W251" s="466" t="s">
        <v>181</v>
      </c>
      <c r="X251" s="467">
        <v>1</v>
      </c>
      <c r="Y251" s="466" t="s">
        <v>180</v>
      </c>
      <c r="Z251" s="465">
        <v>6</v>
      </c>
      <c r="AA251" s="791" t="s">
        <v>110</v>
      </c>
      <c r="AB251" s="791" t="s">
        <v>631</v>
      </c>
      <c r="AC251" s="791" t="s">
        <v>630</v>
      </c>
      <c r="AD251" s="791" t="s">
        <v>1954</v>
      </c>
      <c r="AE251" s="791" t="s">
        <v>1954</v>
      </c>
      <c r="AF251" s="791" t="s">
        <v>2143</v>
      </c>
    </row>
    <row r="252" spans="2:32" s="404" customFormat="1" ht="15" customHeight="1" x14ac:dyDescent="0.2">
      <c r="B252" s="824"/>
      <c r="C252" s="825"/>
      <c r="D252" s="792"/>
      <c r="E252" s="829"/>
      <c r="F252" s="832"/>
      <c r="G252" s="835"/>
      <c r="H252" s="829"/>
      <c r="I252" s="416" t="s">
        <v>179</v>
      </c>
      <c r="J252" s="432" t="s">
        <v>211</v>
      </c>
      <c r="K252" s="416" t="s">
        <v>177</v>
      </c>
      <c r="L252" s="415"/>
      <c r="M252" s="416" t="s">
        <v>176</v>
      </c>
      <c r="N252" s="428">
        <f>N251</f>
        <v>607800</v>
      </c>
      <c r="O252" s="416" t="s">
        <v>175</v>
      </c>
      <c r="P252" s="426"/>
      <c r="Q252" s="416" t="s">
        <v>175</v>
      </c>
      <c r="R252" s="426"/>
      <c r="S252" s="416" t="s">
        <v>175</v>
      </c>
      <c r="T252" s="426"/>
      <c r="U252" s="463" t="s">
        <v>175</v>
      </c>
      <c r="V252" s="462"/>
      <c r="W252" s="463" t="s">
        <v>175</v>
      </c>
      <c r="X252" s="462"/>
      <c r="Y252" s="463" t="s">
        <v>174</v>
      </c>
      <c r="Z252" s="464">
        <v>132</v>
      </c>
      <c r="AA252" s="792"/>
      <c r="AB252" s="792"/>
      <c r="AC252" s="792"/>
      <c r="AD252" s="792"/>
      <c r="AE252" s="792"/>
      <c r="AF252" s="792"/>
    </row>
    <row r="253" spans="2:32" s="404" customFormat="1" ht="39" customHeight="1" x14ac:dyDescent="0.2">
      <c r="B253" s="824"/>
      <c r="C253" s="825"/>
      <c r="D253" s="792"/>
      <c r="E253" s="829"/>
      <c r="F253" s="832"/>
      <c r="G253" s="835"/>
      <c r="H253" s="829"/>
      <c r="I253" s="416" t="s">
        <v>173</v>
      </c>
      <c r="J253" s="429" t="s">
        <v>534</v>
      </c>
      <c r="K253" s="416" t="s">
        <v>171</v>
      </c>
      <c r="L253" s="427"/>
      <c r="M253" s="416" t="s">
        <v>170</v>
      </c>
      <c r="N253" s="428"/>
      <c r="O253" s="416" t="s">
        <v>169</v>
      </c>
      <c r="P253" s="426"/>
      <c r="Q253" s="416" t="s">
        <v>169</v>
      </c>
      <c r="R253" s="426"/>
      <c r="S253" s="416" t="s">
        <v>169</v>
      </c>
      <c r="T253" s="426">
        <v>0.5474</v>
      </c>
      <c r="U253" s="463" t="s">
        <v>169</v>
      </c>
      <c r="V253" s="462">
        <v>1</v>
      </c>
      <c r="W253" s="463" t="s">
        <v>169</v>
      </c>
      <c r="X253" s="462">
        <v>1</v>
      </c>
      <c r="Y253" s="781"/>
      <c r="Z253" s="782"/>
      <c r="AA253" s="792"/>
      <c r="AB253" s="792"/>
      <c r="AC253" s="792"/>
      <c r="AD253" s="792"/>
      <c r="AE253" s="792"/>
      <c r="AF253" s="792"/>
    </row>
    <row r="254" spans="2:32" s="404" customFormat="1" ht="15" customHeight="1" x14ac:dyDescent="0.2">
      <c r="B254" s="824"/>
      <c r="C254" s="825"/>
      <c r="D254" s="792"/>
      <c r="E254" s="829"/>
      <c r="F254" s="832"/>
      <c r="G254" s="835"/>
      <c r="H254" s="829"/>
      <c r="I254" s="416" t="s">
        <v>168</v>
      </c>
      <c r="J254" s="427">
        <v>34</v>
      </c>
      <c r="K254" s="416" t="s">
        <v>167</v>
      </c>
      <c r="L254" s="427"/>
      <c r="M254" s="816"/>
      <c r="N254" s="817"/>
      <c r="O254" s="416" t="s">
        <v>166</v>
      </c>
      <c r="P254" s="426">
        <f>IF(P252="",P253-P251,P253-P252)</f>
        <v>0</v>
      </c>
      <c r="Q254" s="416" t="s">
        <v>166</v>
      </c>
      <c r="R254" s="426">
        <f>IF(R252="",R253-R251,R253-R252)</f>
        <v>0</v>
      </c>
      <c r="S254" s="416" t="s">
        <v>166</v>
      </c>
      <c r="T254" s="426">
        <f>IF(T252="",T253-T251,T253-T252)</f>
        <v>0.16589999999999999</v>
      </c>
      <c r="U254" s="463" t="s">
        <v>166</v>
      </c>
      <c r="V254" s="462">
        <f>IF(V252="",V253-V251,V253-V252)</f>
        <v>0</v>
      </c>
      <c r="W254" s="463" t="s">
        <v>166</v>
      </c>
      <c r="X254" s="462">
        <f>IF(X252="",X253-X251,X253-X252)</f>
        <v>0</v>
      </c>
      <c r="Y254" s="781"/>
      <c r="Z254" s="782"/>
      <c r="AA254" s="792"/>
      <c r="AB254" s="792"/>
      <c r="AC254" s="792"/>
      <c r="AD254" s="792"/>
      <c r="AE254" s="792"/>
      <c r="AF254" s="792"/>
    </row>
    <row r="255" spans="2:32" s="404" customFormat="1" ht="15" customHeight="1" x14ac:dyDescent="0.2">
      <c r="B255" s="824"/>
      <c r="C255" s="825"/>
      <c r="D255" s="792"/>
      <c r="E255" s="829"/>
      <c r="F255" s="832"/>
      <c r="G255" s="835"/>
      <c r="H255" s="829"/>
      <c r="I255" s="416" t="s">
        <v>165</v>
      </c>
      <c r="J255" s="415"/>
      <c r="K255" s="416" t="s">
        <v>164</v>
      </c>
      <c r="L255" s="415">
        <v>44109</v>
      </c>
      <c r="M255" s="816"/>
      <c r="N255" s="817"/>
      <c r="O255" s="816"/>
      <c r="P255" s="817"/>
      <c r="Q255" s="816"/>
      <c r="R255" s="817"/>
      <c r="S255" s="816"/>
      <c r="T255" s="817"/>
      <c r="U255" s="781"/>
      <c r="V255" s="782"/>
      <c r="W255" s="781"/>
      <c r="X255" s="782"/>
      <c r="Y255" s="781"/>
      <c r="Z255" s="782"/>
      <c r="AA255" s="792"/>
      <c r="AB255" s="792"/>
      <c r="AC255" s="792"/>
      <c r="AD255" s="792"/>
      <c r="AE255" s="792"/>
      <c r="AF255" s="792"/>
    </row>
    <row r="256" spans="2:32" s="404" customFormat="1" ht="15" customHeight="1" x14ac:dyDescent="0.2">
      <c r="B256" s="826"/>
      <c r="C256" s="827"/>
      <c r="D256" s="793"/>
      <c r="E256" s="830"/>
      <c r="F256" s="833"/>
      <c r="G256" s="836"/>
      <c r="H256" s="830"/>
      <c r="I256" s="406" t="s">
        <v>158</v>
      </c>
      <c r="J256" s="451">
        <v>44076</v>
      </c>
      <c r="K256" s="820"/>
      <c r="L256" s="821"/>
      <c r="M256" s="818"/>
      <c r="N256" s="819"/>
      <c r="O256" s="818"/>
      <c r="P256" s="819"/>
      <c r="Q256" s="818"/>
      <c r="R256" s="819"/>
      <c r="S256" s="818"/>
      <c r="T256" s="819"/>
      <c r="U256" s="783"/>
      <c r="V256" s="784"/>
      <c r="W256" s="783"/>
      <c r="X256" s="784"/>
      <c r="Y256" s="783"/>
      <c r="Z256" s="784"/>
      <c r="AA256" s="793"/>
      <c r="AB256" s="793"/>
      <c r="AC256" s="793"/>
      <c r="AD256" s="793"/>
      <c r="AE256" s="793"/>
      <c r="AF256" s="793"/>
    </row>
    <row r="257" spans="1:32" s="404" customFormat="1" ht="12.75" customHeight="1" x14ac:dyDescent="0.2">
      <c r="A257" s="402"/>
      <c r="B257" s="822" t="s">
        <v>1925</v>
      </c>
      <c r="C257" s="823"/>
      <c r="D257" s="791" t="s">
        <v>1921</v>
      </c>
      <c r="E257" s="828" t="s">
        <v>228</v>
      </c>
      <c r="F257" s="842"/>
      <c r="G257" s="834" t="s">
        <v>231</v>
      </c>
      <c r="H257" s="828"/>
      <c r="I257" s="434" t="s">
        <v>184</v>
      </c>
      <c r="J257" s="438">
        <v>500000</v>
      </c>
      <c r="K257" s="434" t="s">
        <v>183</v>
      </c>
      <c r="L257" s="437">
        <f>J262+J260</f>
        <v>44135</v>
      </c>
      <c r="M257" s="434" t="s">
        <v>182</v>
      </c>
      <c r="N257" s="436">
        <f>J257</f>
        <v>500000</v>
      </c>
      <c r="O257" s="434" t="s">
        <v>181</v>
      </c>
      <c r="P257" s="435"/>
      <c r="Q257" s="434" t="s">
        <v>181</v>
      </c>
      <c r="R257" s="435"/>
      <c r="S257" s="434" t="s">
        <v>181</v>
      </c>
      <c r="T257" s="435"/>
      <c r="U257" s="466" t="s">
        <v>181</v>
      </c>
      <c r="V257" s="467">
        <v>1</v>
      </c>
      <c r="W257" s="466" t="s">
        <v>181</v>
      </c>
      <c r="X257" s="467">
        <v>1</v>
      </c>
      <c r="Y257" s="466" t="s">
        <v>180</v>
      </c>
      <c r="Z257" s="465">
        <v>15</v>
      </c>
      <c r="AA257" s="791" t="s">
        <v>747</v>
      </c>
      <c r="AB257" s="791" t="s">
        <v>747</v>
      </c>
      <c r="AC257" s="791" t="s">
        <v>747</v>
      </c>
      <c r="AD257" s="791" t="s">
        <v>227</v>
      </c>
      <c r="AE257" s="791" t="s">
        <v>227</v>
      </c>
      <c r="AF257" s="791" t="s">
        <v>2143</v>
      </c>
    </row>
    <row r="258" spans="1:32" s="404" customFormat="1" ht="15" customHeight="1" x14ac:dyDescent="0.2">
      <c r="A258" s="402"/>
      <c r="B258" s="824"/>
      <c r="C258" s="825"/>
      <c r="D258" s="792"/>
      <c r="E258" s="829"/>
      <c r="F258" s="843"/>
      <c r="G258" s="835"/>
      <c r="H258" s="829"/>
      <c r="I258" s="416" t="s">
        <v>179</v>
      </c>
      <c r="J258" s="432" t="s">
        <v>1073</v>
      </c>
      <c r="K258" s="416" t="s">
        <v>177</v>
      </c>
      <c r="L258" s="415"/>
      <c r="M258" s="416" t="s">
        <v>176</v>
      </c>
      <c r="N258" s="428">
        <f>N257</f>
        <v>500000</v>
      </c>
      <c r="O258" s="416" t="s">
        <v>175</v>
      </c>
      <c r="P258" s="426"/>
      <c r="Q258" s="416" t="s">
        <v>175</v>
      </c>
      <c r="R258" s="426"/>
      <c r="S258" s="416" t="s">
        <v>175</v>
      </c>
      <c r="T258" s="426"/>
      <c r="U258" s="463" t="s">
        <v>175</v>
      </c>
      <c r="V258" s="462"/>
      <c r="W258" s="463" t="s">
        <v>175</v>
      </c>
      <c r="X258" s="462"/>
      <c r="Y258" s="463" t="s">
        <v>174</v>
      </c>
      <c r="Z258" s="430">
        <v>169</v>
      </c>
      <c r="AA258" s="792"/>
      <c r="AB258" s="792"/>
      <c r="AC258" s="792"/>
      <c r="AD258" s="792"/>
      <c r="AE258" s="792"/>
      <c r="AF258" s="792"/>
    </row>
    <row r="259" spans="1:32" s="404" customFormat="1" ht="33" customHeight="1" x14ac:dyDescent="0.2">
      <c r="A259" s="402"/>
      <c r="B259" s="824"/>
      <c r="C259" s="825"/>
      <c r="D259" s="792"/>
      <c r="E259" s="829"/>
      <c r="F259" s="843"/>
      <c r="G259" s="835"/>
      <c r="H259" s="829"/>
      <c r="I259" s="416" t="s">
        <v>173</v>
      </c>
      <c r="J259" s="596" t="s">
        <v>2005</v>
      </c>
      <c r="K259" s="416" t="s">
        <v>171</v>
      </c>
      <c r="L259" s="427"/>
      <c r="M259" s="416" t="s">
        <v>170</v>
      </c>
      <c r="N259" s="428"/>
      <c r="O259" s="416" t="s">
        <v>169</v>
      </c>
      <c r="P259" s="426"/>
      <c r="Q259" s="416" t="s">
        <v>169</v>
      </c>
      <c r="R259" s="426"/>
      <c r="S259" s="416" t="s">
        <v>169</v>
      </c>
      <c r="T259" s="426"/>
      <c r="U259" s="463" t="s">
        <v>169</v>
      </c>
      <c r="V259" s="462">
        <v>1</v>
      </c>
      <c r="W259" s="463" t="s">
        <v>169</v>
      </c>
      <c r="X259" s="462">
        <v>1</v>
      </c>
      <c r="Y259" s="781"/>
      <c r="Z259" s="782"/>
      <c r="AA259" s="792"/>
      <c r="AB259" s="792"/>
      <c r="AC259" s="792"/>
      <c r="AD259" s="792"/>
      <c r="AE259" s="792"/>
      <c r="AF259" s="792"/>
    </row>
    <row r="260" spans="1:32" s="404" customFormat="1" ht="15" customHeight="1" x14ac:dyDescent="0.2">
      <c r="A260" s="402"/>
      <c r="B260" s="824"/>
      <c r="C260" s="825"/>
      <c r="D260" s="792"/>
      <c r="E260" s="829"/>
      <c r="F260" s="843"/>
      <c r="G260" s="835"/>
      <c r="H260" s="829"/>
      <c r="I260" s="416" t="s">
        <v>168</v>
      </c>
      <c r="J260" s="427">
        <v>30</v>
      </c>
      <c r="K260" s="416" t="s">
        <v>167</v>
      </c>
      <c r="L260" s="427"/>
      <c r="M260" s="816"/>
      <c r="N260" s="817"/>
      <c r="O260" s="416" t="s">
        <v>166</v>
      </c>
      <c r="P260" s="426">
        <f>IF(P258="",P259-P257,P259-P258)</f>
        <v>0</v>
      </c>
      <c r="Q260" s="416" t="s">
        <v>166</v>
      </c>
      <c r="R260" s="426">
        <f>IF(R258="",R259-R257,R259-R258)</f>
        <v>0</v>
      </c>
      <c r="S260" s="416" t="s">
        <v>166</v>
      </c>
      <c r="T260" s="426">
        <f>IF(T258="",T259-T257,T259-T258)</f>
        <v>0</v>
      </c>
      <c r="U260" s="463" t="s">
        <v>166</v>
      </c>
      <c r="V260" s="462">
        <f>IF(V258="",V259-V257,V259-V258)</f>
        <v>0</v>
      </c>
      <c r="W260" s="463" t="s">
        <v>166</v>
      </c>
      <c r="X260" s="462">
        <f>IF(X258="",X259-X257,X259-X258)</f>
        <v>0</v>
      </c>
      <c r="Y260" s="781"/>
      <c r="Z260" s="782"/>
      <c r="AA260" s="792"/>
      <c r="AB260" s="792"/>
      <c r="AC260" s="792"/>
      <c r="AD260" s="792"/>
      <c r="AE260" s="792"/>
      <c r="AF260" s="792"/>
    </row>
    <row r="261" spans="1:32" s="404" customFormat="1" ht="15" customHeight="1" x14ac:dyDescent="0.2">
      <c r="A261" s="402"/>
      <c r="B261" s="824"/>
      <c r="C261" s="825"/>
      <c r="D261" s="792"/>
      <c r="E261" s="829"/>
      <c r="F261" s="843"/>
      <c r="G261" s="835"/>
      <c r="H261" s="829"/>
      <c r="I261" s="416" t="s">
        <v>165</v>
      </c>
      <c r="J261" s="415"/>
      <c r="K261" s="416" t="s">
        <v>164</v>
      </c>
      <c r="L261" s="415">
        <v>44120</v>
      </c>
      <c r="M261" s="816"/>
      <c r="N261" s="817"/>
      <c r="O261" s="816"/>
      <c r="P261" s="817"/>
      <c r="Q261" s="816"/>
      <c r="R261" s="817"/>
      <c r="S261" s="816"/>
      <c r="T261" s="817"/>
      <c r="U261" s="781"/>
      <c r="V261" s="782"/>
      <c r="W261" s="781"/>
      <c r="X261" s="782"/>
      <c r="Y261" s="781"/>
      <c r="Z261" s="782"/>
      <c r="AA261" s="792"/>
      <c r="AB261" s="792"/>
      <c r="AC261" s="792"/>
      <c r="AD261" s="792"/>
      <c r="AE261" s="792"/>
      <c r="AF261" s="792"/>
    </row>
    <row r="262" spans="1:32" s="404" customFormat="1" ht="15" customHeight="1" x14ac:dyDescent="0.2">
      <c r="A262" s="402"/>
      <c r="B262" s="826"/>
      <c r="C262" s="827"/>
      <c r="D262" s="793"/>
      <c r="E262" s="830"/>
      <c r="F262" s="844"/>
      <c r="G262" s="836"/>
      <c r="H262" s="830"/>
      <c r="I262" s="406" t="s">
        <v>158</v>
      </c>
      <c r="J262" s="451">
        <v>44105</v>
      </c>
      <c r="K262" s="820"/>
      <c r="L262" s="821"/>
      <c r="M262" s="818"/>
      <c r="N262" s="819"/>
      <c r="O262" s="818"/>
      <c r="P262" s="819"/>
      <c r="Q262" s="818"/>
      <c r="R262" s="819"/>
      <c r="S262" s="818"/>
      <c r="T262" s="819"/>
      <c r="U262" s="783"/>
      <c r="V262" s="784"/>
      <c r="W262" s="783"/>
      <c r="X262" s="784"/>
      <c r="Y262" s="783"/>
      <c r="Z262" s="784"/>
      <c r="AA262" s="793"/>
      <c r="AB262" s="793"/>
      <c r="AC262" s="793"/>
      <c r="AD262" s="793"/>
      <c r="AE262" s="793"/>
      <c r="AF262" s="793"/>
    </row>
    <row r="263" spans="1:32" s="404" customFormat="1" ht="12.75" customHeight="1" x14ac:dyDescent="0.2">
      <c r="A263" s="402"/>
      <c r="B263" s="822" t="s">
        <v>1927</v>
      </c>
      <c r="C263" s="823"/>
      <c r="D263" s="791" t="s">
        <v>1921</v>
      </c>
      <c r="E263" s="828" t="s">
        <v>228</v>
      </c>
      <c r="F263" s="842"/>
      <c r="G263" s="834" t="s">
        <v>231</v>
      </c>
      <c r="H263" s="828"/>
      <c r="I263" s="434" t="s">
        <v>184</v>
      </c>
      <c r="J263" s="438">
        <v>500000</v>
      </c>
      <c r="K263" s="434" t="s">
        <v>183</v>
      </c>
      <c r="L263" s="437">
        <f>J268+J266-0.001</f>
        <v>44179.999000000003</v>
      </c>
      <c r="M263" s="434" t="s">
        <v>182</v>
      </c>
      <c r="N263" s="436">
        <f>J263</f>
        <v>500000</v>
      </c>
      <c r="O263" s="434" t="s">
        <v>181</v>
      </c>
      <c r="P263" s="435"/>
      <c r="Q263" s="434" t="s">
        <v>181</v>
      </c>
      <c r="R263" s="435"/>
      <c r="S263" s="434" t="s">
        <v>181</v>
      </c>
      <c r="T263" s="435"/>
      <c r="U263" s="480" t="s">
        <v>181</v>
      </c>
      <c r="V263" s="479"/>
      <c r="W263" s="466" t="s">
        <v>181</v>
      </c>
      <c r="X263" s="467">
        <v>1</v>
      </c>
      <c r="Y263" s="466" t="s">
        <v>180</v>
      </c>
      <c r="Z263" s="465">
        <v>14</v>
      </c>
      <c r="AA263" s="791" t="s">
        <v>747</v>
      </c>
      <c r="AB263" s="791" t="s">
        <v>747</v>
      </c>
      <c r="AC263" s="791" t="s">
        <v>747</v>
      </c>
      <c r="AD263" s="791" t="s">
        <v>747</v>
      </c>
      <c r="AE263" s="791" t="s">
        <v>747</v>
      </c>
      <c r="AF263" s="791" t="s">
        <v>2143</v>
      </c>
    </row>
    <row r="264" spans="1:32" s="404" customFormat="1" ht="15" customHeight="1" x14ac:dyDescent="0.2">
      <c r="A264" s="402"/>
      <c r="B264" s="824"/>
      <c r="C264" s="825"/>
      <c r="D264" s="792"/>
      <c r="E264" s="829"/>
      <c r="F264" s="843"/>
      <c r="G264" s="835"/>
      <c r="H264" s="829"/>
      <c r="I264" s="416" t="s">
        <v>179</v>
      </c>
      <c r="J264" s="432" t="s">
        <v>1073</v>
      </c>
      <c r="K264" s="416" t="s">
        <v>177</v>
      </c>
      <c r="L264" s="415"/>
      <c r="M264" s="416" t="s">
        <v>176</v>
      </c>
      <c r="N264" s="428">
        <f>N263</f>
        <v>500000</v>
      </c>
      <c r="O264" s="416" t="s">
        <v>175</v>
      </c>
      <c r="P264" s="426"/>
      <c r="Q264" s="416" t="s">
        <v>175</v>
      </c>
      <c r="R264" s="426"/>
      <c r="S264" s="416" t="s">
        <v>175</v>
      </c>
      <c r="T264" s="426"/>
      <c r="U264" s="478" t="s">
        <v>175</v>
      </c>
      <c r="V264" s="477"/>
      <c r="W264" s="463" t="s">
        <v>175</v>
      </c>
      <c r="X264" s="462"/>
      <c r="Y264" s="463" t="s">
        <v>174</v>
      </c>
      <c r="Z264" s="430">
        <v>169</v>
      </c>
      <c r="AA264" s="792"/>
      <c r="AB264" s="792"/>
      <c r="AC264" s="792"/>
      <c r="AD264" s="792"/>
      <c r="AE264" s="792"/>
      <c r="AF264" s="792"/>
    </row>
    <row r="265" spans="1:32" s="404" customFormat="1" ht="25.5" x14ac:dyDescent="0.2">
      <c r="A265" s="402"/>
      <c r="B265" s="824"/>
      <c r="C265" s="825"/>
      <c r="D265" s="792"/>
      <c r="E265" s="829"/>
      <c r="F265" s="843"/>
      <c r="G265" s="835"/>
      <c r="H265" s="829"/>
      <c r="I265" s="416" t="s">
        <v>173</v>
      </c>
      <c r="J265" s="596" t="s">
        <v>2005</v>
      </c>
      <c r="K265" s="416" t="s">
        <v>171</v>
      </c>
      <c r="L265" s="427"/>
      <c r="M265" s="416" t="s">
        <v>170</v>
      </c>
      <c r="N265" s="428"/>
      <c r="O265" s="416" t="s">
        <v>169</v>
      </c>
      <c r="P265" s="426"/>
      <c r="Q265" s="416" t="s">
        <v>169</v>
      </c>
      <c r="R265" s="426"/>
      <c r="S265" s="416" t="s">
        <v>169</v>
      </c>
      <c r="T265" s="426"/>
      <c r="U265" s="478" t="s">
        <v>169</v>
      </c>
      <c r="V265" s="477"/>
      <c r="W265" s="463" t="s">
        <v>169</v>
      </c>
      <c r="X265" s="462">
        <v>1</v>
      </c>
      <c r="Y265" s="781"/>
      <c r="Z265" s="782"/>
      <c r="AA265" s="792"/>
      <c r="AB265" s="792"/>
      <c r="AC265" s="792"/>
      <c r="AD265" s="792"/>
      <c r="AE265" s="792"/>
      <c r="AF265" s="792"/>
    </row>
    <row r="266" spans="1:32" s="404" customFormat="1" ht="15" customHeight="1" x14ac:dyDescent="0.2">
      <c r="A266" s="402"/>
      <c r="B266" s="824"/>
      <c r="C266" s="825"/>
      <c r="D266" s="792"/>
      <c r="E266" s="829"/>
      <c r="F266" s="843"/>
      <c r="G266" s="835"/>
      <c r="H266" s="829"/>
      <c r="I266" s="416" t="s">
        <v>168</v>
      </c>
      <c r="J266" s="427">
        <v>75</v>
      </c>
      <c r="K266" s="416" t="s">
        <v>167</v>
      </c>
      <c r="L266" s="427"/>
      <c r="M266" s="816"/>
      <c r="N266" s="817"/>
      <c r="O266" s="416" t="s">
        <v>166</v>
      </c>
      <c r="P266" s="426">
        <f>IF(P264="",P265-P263,P265-P264)</f>
        <v>0</v>
      </c>
      <c r="Q266" s="416" t="s">
        <v>166</v>
      </c>
      <c r="R266" s="426">
        <f>IF(R264="",R265-R263,R265-R264)</f>
        <v>0</v>
      </c>
      <c r="S266" s="416" t="s">
        <v>166</v>
      </c>
      <c r="T266" s="426">
        <f>IF(T264="",T265-T263,T265-T264)</f>
        <v>0</v>
      </c>
      <c r="U266" s="478" t="s">
        <v>166</v>
      </c>
      <c r="V266" s="477">
        <f>IF(V264="",V265-V263,V265-V264)</f>
        <v>0</v>
      </c>
      <c r="W266" s="463" t="s">
        <v>166</v>
      </c>
      <c r="X266" s="462">
        <f>IF(X264="",X265-X263,X265-X264)</f>
        <v>0</v>
      </c>
      <c r="Y266" s="781"/>
      <c r="Z266" s="782"/>
      <c r="AA266" s="792"/>
      <c r="AB266" s="792"/>
      <c r="AC266" s="792"/>
      <c r="AD266" s="792"/>
      <c r="AE266" s="792"/>
      <c r="AF266" s="792"/>
    </row>
    <row r="267" spans="1:32" s="404" customFormat="1" ht="15" customHeight="1" x14ac:dyDescent="0.2">
      <c r="A267" s="402"/>
      <c r="B267" s="824"/>
      <c r="C267" s="825"/>
      <c r="D267" s="792"/>
      <c r="E267" s="829"/>
      <c r="F267" s="843"/>
      <c r="G267" s="835"/>
      <c r="H267" s="829"/>
      <c r="I267" s="416" t="s">
        <v>165</v>
      </c>
      <c r="J267" s="415"/>
      <c r="K267" s="416" t="s">
        <v>164</v>
      </c>
      <c r="L267" s="415"/>
      <c r="M267" s="816"/>
      <c r="N267" s="817"/>
      <c r="O267" s="816"/>
      <c r="P267" s="817"/>
      <c r="Q267" s="816"/>
      <c r="R267" s="817"/>
      <c r="S267" s="816"/>
      <c r="T267" s="817"/>
      <c r="U267" s="857"/>
      <c r="V267" s="858"/>
      <c r="W267" s="781"/>
      <c r="X267" s="782"/>
      <c r="Y267" s="781"/>
      <c r="Z267" s="782"/>
      <c r="AA267" s="792"/>
      <c r="AB267" s="792"/>
      <c r="AC267" s="792"/>
      <c r="AD267" s="792"/>
      <c r="AE267" s="792"/>
      <c r="AF267" s="792"/>
    </row>
    <row r="268" spans="1:32" s="404" customFormat="1" ht="15" customHeight="1" x14ac:dyDescent="0.2">
      <c r="A268" s="402"/>
      <c r="B268" s="826"/>
      <c r="C268" s="827"/>
      <c r="D268" s="793"/>
      <c r="E268" s="830"/>
      <c r="F268" s="844"/>
      <c r="G268" s="836"/>
      <c r="H268" s="830"/>
      <c r="I268" s="406" t="s">
        <v>158</v>
      </c>
      <c r="J268" s="451">
        <v>44105</v>
      </c>
      <c r="K268" s="820"/>
      <c r="L268" s="821"/>
      <c r="M268" s="818"/>
      <c r="N268" s="819"/>
      <c r="O268" s="818"/>
      <c r="P268" s="819"/>
      <c r="Q268" s="818"/>
      <c r="R268" s="819"/>
      <c r="S268" s="818"/>
      <c r="T268" s="819"/>
      <c r="U268" s="859"/>
      <c r="V268" s="860"/>
      <c r="W268" s="783"/>
      <c r="X268" s="784"/>
      <c r="Y268" s="783"/>
      <c r="Z268" s="784"/>
      <c r="AA268" s="793"/>
      <c r="AB268" s="793"/>
      <c r="AC268" s="793"/>
      <c r="AD268" s="793"/>
      <c r="AE268" s="793"/>
      <c r="AF268" s="793"/>
    </row>
    <row r="269" spans="1:32" s="404" customFormat="1" ht="12.75" customHeight="1" x14ac:dyDescent="0.2">
      <c r="A269" s="402"/>
      <c r="B269" s="822" t="s">
        <v>1928</v>
      </c>
      <c r="C269" s="823"/>
      <c r="D269" s="791" t="s">
        <v>1921</v>
      </c>
      <c r="E269" s="828" t="s">
        <v>228</v>
      </c>
      <c r="F269" s="842"/>
      <c r="G269" s="834" t="s">
        <v>231</v>
      </c>
      <c r="H269" s="828"/>
      <c r="I269" s="434" t="s">
        <v>184</v>
      </c>
      <c r="J269" s="438">
        <v>500000</v>
      </c>
      <c r="K269" s="434" t="s">
        <v>183</v>
      </c>
      <c r="L269" s="437">
        <f>J274+J272-0.001</f>
        <v>44179.999000000003</v>
      </c>
      <c r="M269" s="434" t="s">
        <v>182</v>
      </c>
      <c r="N269" s="436">
        <f>J269</f>
        <v>500000</v>
      </c>
      <c r="O269" s="434" t="s">
        <v>181</v>
      </c>
      <c r="P269" s="435"/>
      <c r="Q269" s="434" t="s">
        <v>181</v>
      </c>
      <c r="R269" s="435"/>
      <c r="S269" s="434" t="s">
        <v>181</v>
      </c>
      <c r="T269" s="435"/>
      <c r="U269" s="480" t="s">
        <v>181</v>
      </c>
      <c r="V269" s="479"/>
      <c r="W269" s="466" t="s">
        <v>181</v>
      </c>
      <c r="X269" s="467">
        <v>1</v>
      </c>
      <c r="Y269" s="466" t="s">
        <v>180</v>
      </c>
      <c r="Z269" s="465">
        <v>15</v>
      </c>
      <c r="AA269" s="791" t="s">
        <v>747</v>
      </c>
      <c r="AB269" s="791" t="s">
        <v>747</v>
      </c>
      <c r="AC269" s="791" t="s">
        <v>747</v>
      </c>
      <c r="AD269" s="791" t="s">
        <v>747</v>
      </c>
      <c r="AE269" s="791" t="s">
        <v>747</v>
      </c>
      <c r="AF269" s="791" t="s">
        <v>2143</v>
      </c>
    </row>
    <row r="270" spans="1:32" s="404" customFormat="1" ht="15" customHeight="1" x14ac:dyDescent="0.2">
      <c r="A270" s="402"/>
      <c r="B270" s="824"/>
      <c r="C270" s="825"/>
      <c r="D270" s="792"/>
      <c r="E270" s="829"/>
      <c r="F270" s="843"/>
      <c r="G270" s="835"/>
      <c r="H270" s="829"/>
      <c r="I270" s="416" t="s">
        <v>179</v>
      </c>
      <c r="J270" s="432" t="s">
        <v>1073</v>
      </c>
      <c r="K270" s="416" t="s">
        <v>177</v>
      </c>
      <c r="L270" s="415"/>
      <c r="M270" s="416" t="s">
        <v>176</v>
      </c>
      <c r="N270" s="428">
        <f>N269</f>
        <v>500000</v>
      </c>
      <c r="O270" s="416" t="s">
        <v>175</v>
      </c>
      <c r="P270" s="426"/>
      <c r="Q270" s="416" t="s">
        <v>175</v>
      </c>
      <c r="R270" s="426"/>
      <c r="S270" s="416" t="s">
        <v>175</v>
      </c>
      <c r="T270" s="426"/>
      <c r="U270" s="478" t="s">
        <v>175</v>
      </c>
      <c r="V270" s="477"/>
      <c r="W270" s="463" t="s">
        <v>175</v>
      </c>
      <c r="X270" s="462"/>
      <c r="Y270" s="463" t="s">
        <v>174</v>
      </c>
      <c r="Z270" s="464"/>
      <c r="AA270" s="792"/>
      <c r="AB270" s="792"/>
      <c r="AC270" s="792"/>
      <c r="AD270" s="792"/>
      <c r="AE270" s="792"/>
      <c r="AF270" s="792"/>
    </row>
    <row r="271" spans="1:32" s="404" customFormat="1" ht="25.5" x14ac:dyDescent="0.2">
      <c r="A271" s="402"/>
      <c r="B271" s="824"/>
      <c r="C271" s="825"/>
      <c r="D271" s="792"/>
      <c r="E271" s="829"/>
      <c r="F271" s="843"/>
      <c r="G271" s="835"/>
      <c r="H271" s="829"/>
      <c r="I271" s="416" t="s">
        <v>173</v>
      </c>
      <c r="J271" s="596" t="s">
        <v>2005</v>
      </c>
      <c r="K271" s="416" t="s">
        <v>171</v>
      </c>
      <c r="L271" s="427"/>
      <c r="M271" s="416" t="s">
        <v>170</v>
      </c>
      <c r="N271" s="428"/>
      <c r="O271" s="416" t="s">
        <v>169</v>
      </c>
      <c r="P271" s="426"/>
      <c r="Q271" s="416" t="s">
        <v>169</v>
      </c>
      <c r="R271" s="426"/>
      <c r="S271" s="416" t="s">
        <v>169</v>
      </c>
      <c r="T271" s="426"/>
      <c r="U271" s="478" t="s">
        <v>169</v>
      </c>
      <c r="V271" s="477"/>
      <c r="W271" s="463" t="s">
        <v>169</v>
      </c>
      <c r="X271" s="462">
        <v>1</v>
      </c>
      <c r="Y271" s="781"/>
      <c r="Z271" s="782"/>
      <c r="AA271" s="792"/>
      <c r="AB271" s="792"/>
      <c r="AC271" s="792"/>
      <c r="AD271" s="792"/>
      <c r="AE271" s="792"/>
      <c r="AF271" s="792"/>
    </row>
    <row r="272" spans="1:32" s="404" customFormat="1" ht="15" customHeight="1" x14ac:dyDescent="0.2">
      <c r="A272" s="402"/>
      <c r="B272" s="824"/>
      <c r="C272" s="825"/>
      <c r="D272" s="792"/>
      <c r="E272" s="829"/>
      <c r="F272" s="843"/>
      <c r="G272" s="835"/>
      <c r="H272" s="829"/>
      <c r="I272" s="416" t="s">
        <v>168</v>
      </c>
      <c r="J272" s="427">
        <v>75</v>
      </c>
      <c r="K272" s="416" t="s">
        <v>167</v>
      </c>
      <c r="L272" s="427"/>
      <c r="M272" s="816"/>
      <c r="N272" s="817"/>
      <c r="O272" s="416" t="s">
        <v>166</v>
      </c>
      <c r="P272" s="426">
        <f>IF(P270="",P271-P269,P271-P270)</f>
        <v>0</v>
      </c>
      <c r="Q272" s="416" t="s">
        <v>166</v>
      </c>
      <c r="R272" s="426">
        <f>IF(R270="",R271-R269,R271-R270)</f>
        <v>0</v>
      </c>
      <c r="S272" s="416" t="s">
        <v>166</v>
      </c>
      <c r="T272" s="426">
        <f>IF(T270="",T271-T269,T271-T270)</f>
        <v>0</v>
      </c>
      <c r="U272" s="478" t="s">
        <v>166</v>
      </c>
      <c r="V272" s="477">
        <f>IF(V270="",V271-V269,V271-V270)</f>
        <v>0</v>
      </c>
      <c r="W272" s="463" t="s">
        <v>166</v>
      </c>
      <c r="X272" s="462">
        <f>IF(X270="",X271-X269,X271-X270)</f>
        <v>0</v>
      </c>
      <c r="Y272" s="781"/>
      <c r="Z272" s="782"/>
      <c r="AA272" s="792"/>
      <c r="AB272" s="792"/>
      <c r="AC272" s="792"/>
      <c r="AD272" s="792"/>
      <c r="AE272" s="792"/>
      <c r="AF272" s="792"/>
    </row>
    <row r="273" spans="1:32" s="404" customFormat="1" ht="15" customHeight="1" x14ac:dyDescent="0.2">
      <c r="A273" s="402"/>
      <c r="B273" s="824"/>
      <c r="C273" s="825"/>
      <c r="D273" s="792"/>
      <c r="E273" s="829"/>
      <c r="F273" s="843"/>
      <c r="G273" s="835"/>
      <c r="H273" s="829"/>
      <c r="I273" s="416" t="s">
        <v>165</v>
      </c>
      <c r="J273" s="415"/>
      <c r="K273" s="416" t="s">
        <v>164</v>
      </c>
      <c r="L273" s="415">
        <v>44165</v>
      </c>
      <c r="M273" s="816"/>
      <c r="N273" s="817"/>
      <c r="O273" s="816"/>
      <c r="P273" s="817"/>
      <c r="Q273" s="816"/>
      <c r="R273" s="817"/>
      <c r="S273" s="816"/>
      <c r="T273" s="817"/>
      <c r="U273" s="857"/>
      <c r="V273" s="858"/>
      <c r="W273" s="781"/>
      <c r="X273" s="782"/>
      <c r="Y273" s="781"/>
      <c r="Z273" s="782"/>
      <c r="AA273" s="792"/>
      <c r="AB273" s="792"/>
      <c r="AC273" s="792"/>
      <c r="AD273" s="792"/>
      <c r="AE273" s="792"/>
      <c r="AF273" s="792"/>
    </row>
    <row r="274" spans="1:32" s="404" customFormat="1" ht="15" customHeight="1" x14ac:dyDescent="0.2">
      <c r="A274" s="402"/>
      <c r="B274" s="826"/>
      <c r="C274" s="827"/>
      <c r="D274" s="793"/>
      <c r="E274" s="830"/>
      <c r="F274" s="844"/>
      <c r="G274" s="836"/>
      <c r="H274" s="830"/>
      <c r="I274" s="406" t="s">
        <v>158</v>
      </c>
      <c r="J274" s="451">
        <v>44105</v>
      </c>
      <c r="K274" s="820"/>
      <c r="L274" s="821"/>
      <c r="M274" s="818"/>
      <c r="N274" s="819"/>
      <c r="O274" s="818"/>
      <c r="P274" s="819"/>
      <c r="Q274" s="818"/>
      <c r="R274" s="819"/>
      <c r="S274" s="818"/>
      <c r="T274" s="819"/>
      <c r="U274" s="859"/>
      <c r="V274" s="860"/>
      <c r="W274" s="783"/>
      <c r="X274" s="784"/>
      <c r="Y274" s="783"/>
      <c r="Z274" s="784"/>
      <c r="AA274" s="793"/>
      <c r="AB274" s="793"/>
      <c r="AC274" s="793"/>
      <c r="AD274" s="793"/>
      <c r="AE274" s="793"/>
      <c r="AF274" s="793"/>
    </row>
    <row r="275" spans="1:32" s="404" customFormat="1" ht="12.75" customHeight="1" x14ac:dyDescent="0.2">
      <c r="A275" s="402"/>
      <c r="B275" s="822" t="s">
        <v>1926</v>
      </c>
      <c r="C275" s="823"/>
      <c r="D275" s="791" t="s">
        <v>1921</v>
      </c>
      <c r="E275" s="828" t="s">
        <v>228</v>
      </c>
      <c r="F275" s="842"/>
      <c r="G275" s="834" t="s">
        <v>231</v>
      </c>
      <c r="H275" s="828"/>
      <c r="I275" s="434" t="s">
        <v>184</v>
      </c>
      <c r="J275" s="438">
        <v>500000</v>
      </c>
      <c r="K275" s="434" t="s">
        <v>183</v>
      </c>
      <c r="L275" s="437">
        <f>J280+J278-0.001</f>
        <v>44179.999000000003</v>
      </c>
      <c r="M275" s="434" t="s">
        <v>182</v>
      </c>
      <c r="N275" s="436">
        <f>J275</f>
        <v>500000</v>
      </c>
      <c r="O275" s="434" t="s">
        <v>181</v>
      </c>
      <c r="P275" s="435"/>
      <c r="Q275" s="434" t="s">
        <v>181</v>
      </c>
      <c r="R275" s="435"/>
      <c r="S275" s="434" t="s">
        <v>181</v>
      </c>
      <c r="T275" s="435"/>
      <c r="U275" s="480" t="s">
        <v>181</v>
      </c>
      <c r="V275" s="479"/>
      <c r="W275" s="466" t="s">
        <v>181</v>
      </c>
      <c r="X275" s="467">
        <v>1</v>
      </c>
      <c r="Y275" s="466" t="s">
        <v>180</v>
      </c>
      <c r="Z275" s="465">
        <v>14</v>
      </c>
      <c r="AA275" s="791" t="s">
        <v>747</v>
      </c>
      <c r="AB275" s="791" t="s">
        <v>747</v>
      </c>
      <c r="AC275" s="791" t="s">
        <v>747</v>
      </c>
      <c r="AD275" s="791" t="s">
        <v>747</v>
      </c>
      <c r="AE275" s="791" t="s">
        <v>747</v>
      </c>
      <c r="AF275" s="791" t="s">
        <v>2143</v>
      </c>
    </row>
    <row r="276" spans="1:32" s="404" customFormat="1" ht="15" customHeight="1" x14ac:dyDescent="0.2">
      <c r="A276" s="402"/>
      <c r="B276" s="824"/>
      <c r="C276" s="825"/>
      <c r="D276" s="792"/>
      <c r="E276" s="829"/>
      <c r="F276" s="843"/>
      <c r="G276" s="835"/>
      <c r="H276" s="829"/>
      <c r="I276" s="416" t="s">
        <v>179</v>
      </c>
      <c r="J276" s="432" t="s">
        <v>1073</v>
      </c>
      <c r="K276" s="416" t="s">
        <v>177</v>
      </c>
      <c r="L276" s="415"/>
      <c r="M276" s="416" t="s">
        <v>176</v>
      </c>
      <c r="N276" s="428">
        <f>N275</f>
        <v>500000</v>
      </c>
      <c r="O276" s="416" t="s">
        <v>175</v>
      </c>
      <c r="P276" s="426"/>
      <c r="Q276" s="416" t="s">
        <v>175</v>
      </c>
      <c r="R276" s="426"/>
      <c r="S276" s="416" t="s">
        <v>175</v>
      </c>
      <c r="T276" s="426"/>
      <c r="U276" s="478" t="s">
        <v>175</v>
      </c>
      <c r="V276" s="477"/>
      <c r="W276" s="463" t="s">
        <v>175</v>
      </c>
      <c r="X276" s="462"/>
      <c r="Y276" s="463" t="s">
        <v>174</v>
      </c>
      <c r="Z276" s="430">
        <v>169</v>
      </c>
      <c r="AA276" s="792"/>
      <c r="AB276" s="792"/>
      <c r="AC276" s="792"/>
      <c r="AD276" s="792"/>
      <c r="AE276" s="792"/>
      <c r="AF276" s="792"/>
    </row>
    <row r="277" spans="1:32" s="404" customFormat="1" ht="25.5" x14ac:dyDescent="0.2">
      <c r="A277" s="402"/>
      <c r="B277" s="824"/>
      <c r="C277" s="825"/>
      <c r="D277" s="792"/>
      <c r="E277" s="829"/>
      <c r="F277" s="843"/>
      <c r="G277" s="835"/>
      <c r="H277" s="829"/>
      <c r="I277" s="416" t="s">
        <v>173</v>
      </c>
      <c r="J277" s="596" t="s">
        <v>2005</v>
      </c>
      <c r="K277" s="416" t="s">
        <v>171</v>
      </c>
      <c r="L277" s="427"/>
      <c r="M277" s="416" t="s">
        <v>170</v>
      </c>
      <c r="N277" s="428"/>
      <c r="O277" s="416" t="s">
        <v>169</v>
      </c>
      <c r="P277" s="426"/>
      <c r="Q277" s="416" t="s">
        <v>169</v>
      </c>
      <c r="R277" s="426"/>
      <c r="S277" s="416" t="s">
        <v>169</v>
      </c>
      <c r="T277" s="426"/>
      <c r="U277" s="478" t="s">
        <v>169</v>
      </c>
      <c r="V277" s="477"/>
      <c r="W277" s="463" t="s">
        <v>169</v>
      </c>
      <c r="X277" s="462">
        <v>1</v>
      </c>
      <c r="Y277" s="781"/>
      <c r="Z277" s="782"/>
      <c r="AA277" s="792"/>
      <c r="AB277" s="792"/>
      <c r="AC277" s="792"/>
      <c r="AD277" s="792"/>
      <c r="AE277" s="792"/>
      <c r="AF277" s="792"/>
    </row>
    <row r="278" spans="1:32" s="404" customFormat="1" ht="15" customHeight="1" x14ac:dyDescent="0.2">
      <c r="A278" s="402"/>
      <c r="B278" s="824"/>
      <c r="C278" s="825"/>
      <c r="D278" s="792"/>
      <c r="E278" s="829"/>
      <c r="F278" s="843"/>
      <c r="G278" s="835"/>
      <c r="H278" s="829"/>
      <c r="I278" s="416" t="s">
        <v>168</v>
      </c>
      <c r="J278" s="427">
        <v>75</v>
      </c>
      <c r="K278" s="416" t="s">
        <v>167</v>
      </c>
      <c r="L278" s="427"/>
      <c r="M278" s="816"/>
      <c r="N278" s="817"/>
      <c r="O278" s="416" t="s">
        <v>166</v>
      </c>
      <c r="P278" s="426">
        <f>IF(P276="",P277-P275,P277-P276)</f>
        <v>0</v>
      </c>
      <c r="Q278" s="416" t="s">
        <v>166</v>
      </c>
      <c r="R278" s="426">
        <f>IF(R276="",R277-R275,R277-R276)</f>
        <v>0</v>
      </c>
      <c r="S278" s="416" t="s">
        <v>166</v>
      </c>
      <c r="T278" s="426">
        <f>IF(T276="",T277-T275,T277-T276)</f>
        <v>0</v>
      </c>
      <c r="U278" s="478" t="s">
        <v>166</v>
      </c>
      <c r="V278" s="477">
        <f>IF(V276="",V277-V275,V277-V276)</f>
        <v>0</v>
      </c>
      <c r="W278" s="463" t="s">
        <v>166</v>
      </c>
      <c r="X278" s="462">
        <f>IF(X276="",X277-X275,X277-X276)</f>
        <v>0</v>
      </c>
      <c r="Y278" s="781"/>
      <c r="Z278" s="782"/>
      <c r="AA278" s="792"/>
      <c r="AB278" s="792"/>
      <c r="AC278" s="792"/>
      <c r="AD278" s="792"/>
      <c r="AE278" s="792"/>
      <c r="AF278" s="792"/>
    </row>
    <row r="279" spans="1:32" s="404" customFormat="1" ht="15" customHeight="1" x14ac:dyDescent="0.2">
      <c r="A279" s="402"/>
      <c r="B279" s="824"/>
      <c r="C279" s="825"/>
      <c r="D279" s="792"/>
      <c r="E279" s="829"/>
      <c r="F279" s="843"/>
      <c r="G279" s="835"/>
      <c r="H279" s="829"/>
      <c r="I279" s="416" t="s">
        <v>165</v>
      </c>
      <c r="J279" s="415"/>
      <c r="K279" s="416" t="s">
        <v>164</v>
      </c>
      <c r="L279" s="415">
        <v>44176</v>
      </c>
      <c r="M279" s="816"/>
      <c r="N279" s="817"/>
      <c r="O279" s="816"/>
      <c r="P279" s="817"/>
      <c r="Q279" s="816"/>
      <c r="R279" s="817"/>
      <c r="S279" s="816"/>
      <c r="T279" s="817"/>
      <c r="U279" s="857"/>
      <c r="V279" s="858"/>
      <c r="W279" s="781"/>
      <c r="X279" s="782"/>
      <c r="Y279" s="781"/>
      <c r="Z279" s="782"/>
      <c r="AA279" s="792"/>
      <c r="AB279" s="792"/>
      <c r="AC279" s="792"/>
      <c r="AD279" s="792"/>
      <c r="AE279" s="792"/>
      <c r="AF279" s="792"/>
    </row>
    <row r="280" spans="1:32" s="404" customFormat="1" ht="15" customHeight="1" x14ac:dyDescent="0.2">
      <c r="A280" s="402"/>
      <c r="B280" s="826"/>
      <c r="C280" s="827"/>
      <c r="D280" s="793"/>
      <c r="E280" s="830"/>
      <c r="F280" s="844"/>
      <c r="G280" s="836"/>
      <c r="H280" s="830"/>
      <c r="I280" s="406" t="s">
        <v>158</v>
      </c>
      <c r="J280" s="451">
        <v>44105</v>
      </c>
      <c r="K280" s="820"/>
      <c r="L280" s="821"/>
      <c r="M280" s="818"/>
      <c r="N280" s="819"/>
      <c r="O280" s="818"/>
      <c r="P280" s="819"/>
      <c r="Q280" s="818"/>
      <c r="R280" s="819"/>
      <c r="S280" s="818"/>
      <c r="T280" s="819"/>
      <c r="U280" s="859"/>
      <c r="V280" s="860"/>
      <c r="W280" s="783"/>
      <c r="X280" s="784"/>
      <c r="Y280" s="783"/>
      <c r="Z280" s="784"/>
      <c r="AA280" s="793"/>
      <c r="AB280" s="793"/>
      <c r="AC280" s="793"/>
      <c r="AD280" s="793"/>
      <c r="AE280" s="793"/>
      <c r="AF280" s="793"/>
    </row>
    <row r="281" spans="1:32" ht="15" customHeight="1" x14ac:dyDescent="0.2">
      <c r="A281" s="404"/>
      <c r="B281" s="901" t="s">
        <v>2156</v>
      </c>
      <c r="C281" s="902"/>
      <c r="D281" s="907" t="s">
        <v>466</v>
      </c>
      <c r="E281" s="910" t="s">
        <v>194</v>
      </c>
      <c r="F281" s="913"/>
      <c r="G281" s="916"/>
      <c r="H281" s="919" t="s">
        <v>193</v>
      </c>
      <c r="I281" s="657" t="s">
        <v>184</v>
      </c>
      <c r="J281" s="712">
        <v>1540500</v>
      </c>
      <c r="K281" s="657" t="s">
        <v>183</v>
      </c>
      <c r="L281" s="713">
        <v>43966</v>
      </c>
      <c r="M281" s="657" t="s">
        <v>182</v>
      </c>
      <c r="N281" s="719">
        <v>1540500</v>
      </c>
      <c r="O281" s="657" t="s">
        <v>181</v>
      </c>
      <c r="P281" s="658">
        <v>0.25600000000000001</v>
      </c>
      <c r="Q281" s="657" t="s">
        <v>180</v>
      </c>
      <c r="R281" s="714">
        <v>3</v>
      </c>
      <c r="S281" s="907" t="s">
        <v>2149</v>
      </c>
      <c r="T281" s="692"/>
      <c r="U281" s="691"/>
      <c r="V281" s="692"/>
      <c r="W281" s="434" t="s">
        <v>181</v>
      </c>
      <c r="X281" s="435">
        <v>1</v>
      </c>
      <c r="Y281" s="657" t="s">
        <v>180</v>
      </c>
      <c r="Z281" s="714">
        <v>3</v>
      </c>
      <c r="AA281" s="907" t="s">
        <v>2149</v>
      </c>
      <c r="AB281" s="686"/>
      <c r="AC281" s="686"/>
      <c r="AD281" s="686"/>
      <c r="AE281" s="686"/>
      <c r="AF281" s="791" t="s">
        <v>2143</v>
      </c>
    </row>
    <row r="282" spans="1:32" ht="15" customHeight="1" x14ac:dyDescent="0.2">
      <c r="A282" s="404"/>
      <c r="B282" s="903"/>
      <c r="C282" s="904"/>
      <c r="D282" s="908"/>
      <c r="E282" s="911"/>
      <c r="F282" s="914"/>
      <c r="G282" s="917"/>
      <c r="H282" s="920"/>
      <c r="I282" s="659" t="s">
        <v>179</v>
      </c>
      <c r="J282" s="715" t="s">
        <v>2155</v>
      </c>
      <c r="K282" s="659" t="s">
        <v>177</v>
      </c>
      <c r="L282" s="683" t="s">
        <v>2148</v>
      </c>
      <c r="M282" s="659" t="s">
        <v>176</v>
      </c>
      <c r="N282" s="720">
        <v>1540500</v>
      </c>
      <c r="O282" s="659" t="s">
        <v>175</v>
      </c>
      <c r="P282" s="660"/>
      <c r="Q282" s="659" t="s">
        <v>174</v>
      </c>
      <c r="R282" s="716">
        <v>66</v>
      </c>
      <c r="S282" s="908"/>
      <c r="T282" s="692"/>
      <c r="U282" s="691"/>
      <c r="V282" s="692"/>
      <c r="W282" s="416" t="s">
        <v>175</v>
      </c>
      <c r="X282" s="426"/>
      <c r="Y282" s="659" t="s">
        <v>174</v>
      </c>
      <c r="Z282" s="716">
        <v>66</v>
      </c>
      <c r="AA282" s="908"/>
      <c r="AB282" s="686"/>
      <c r="AC282" s="686"/>
      <c r="AD282" s="686"/>
      <c r="AE282" s="686"/>
      <c r="AF282" s="792"/>
    </row>
    <row r="283" spans="1:32" ht="15" customHeight="1" x14ac:dyDescent="0.2">
      <c r="A283" s="404"/>
      <c r="B283" s="903"/>
      <c r="C283" s="904"/>
      <c r="D283" s="908"/>
      <c r="E283" s="911"/>
      <c r="F283" s="914"/>
      <c r="G283" s="917"/>
      <c r="H283" s="920"/>
      <c r="I283" s="659" t="s">
        <v>173</v>
      </c>
      <c r="J283" s="717" t="s">
        <v>192</v>
      </c>
      <c r="K283" s="659" t="s">
        <v>171</v>
      </c>
      <c r="L283" s="684"/>
      <c r="M283" s="659" t="s">
        <v>170</v>
      </c>
      <c r="N283" s="720"/>
      <c r="O283" s="659" t="s">
        <v>169</v>
      </c>
      <c r="P283" s="660">
        <v>0.23599999999999999</v>
      </c>
      <c r="Q283" s="865"/>
      <c r="R283" s="866"/>
      <c r="S283" s="908"/>
      <c r="T283" s="692"/>
      <c r="U283" s="691"/>
      <c r="V283" s="692"/>
      <c r="W283" s="416" t="s">
        <v>169</v>
      </c>
      <c r="X283" s="426">
        <v>1</v>
      </c>
      <c r="Y283" s="865"/>
      <c r="Z283" s="866"/>
      <c r="AA283" s="908"/>
      <c r="AB283" s="686"/>
      <c r="AC283" s="686"/>
      <c r="AD283" s="686"/>
      <c r="AE283" s="686"/>
      <c r="AF283" s="792"/>
    </row>
    <row r="284" spans="1:32" ht="15" customHeight="1" x14ac:dyDescent="0.2">
      <c r="A284" s="404"/>
      <c r="B284" s="903"/>
      <c r="C284" s="904"/>
      <c r="D284" s="908"/>
      <c r="E284" s="911"/>
      <c r="F284" s="914"/>
      <c r="G284" s="917"/>
      <c r="H284" s="920"/>
      <c r="I284" s="659" t="s">
        <v>168</v>
      </c>
      <c r="J284" s="684">
        <v>182</v>
      </c>
      <c r="K284" s="659" t="s">
        <v>167</v>
      </c>
      <c r="L284" s="684"/>
      <c r="M284" s="865"/>
      <c r="N284" s="866"/>
      <c r="O284" s="659" t="s">
        <v>166</v>
      </c>
      <c r="P284" s="660">
        <v>-2.0000000000000018E-2</v>
      </c>
      <c r="Q284" s="865"/>
      <c r="R284" s="866"/>
      <c r="S284" s="908"/>
      <c r="T284" s="692"/>
      <c r="U284" s="691"/>
      <c r="V284" s="692"/>
      <c r="W284" s="416" t="s">
        <v>166</v>
      </c>
      <c r="X284" s="426">
        <f>IF(X282="",X283-X281,X283-X282)</f>
        <v>0</v>
      </c>
      <c r="Y284" s="865"/>
      <c r="Z284" s="866"/>
      <c r="AA284" s="908"/>
      <c r="AB284" s="686"/>
      <c r="AC284" s="686"/>
      <c r="AD284" s="686"/>
      <c r="AE284" s="686"/>
      <c r="AF284" s="792"/>
    </row>
    <row r="285" spans="1:32" ht="15" customHeight="1" x14ac:dyDescent="0.2">
      <c r="A285" s="404"/>
      <c r="B285" s="903"/>
      <c r="C285" s="904"/>
      <c r="D285" s="908"/>
      <c r="E285" s="911"/>
      <c r="F285" s="914"/>
      <c r="G285" s="917"/>
      <c r="H285" s="920"/>
      <c r="I285" s="659" t="s">
        <v>165</v>
      </c>
      <c r="J285" s="685"/>
      <c r="K285" s="659" t="s">
        <v>164</v>
      </c>
      <c r="L285" s="683">
        <v>44196</v>
      </c>
      <c r="M285" s="865"/>
      <c r="N285" s="866"/>
      <c r="O285" s="865"/>
      <c r="P285" s="866"/>
      <c r="Q285" s="865"/>
      <c r="R285" s="866"/>
      <c r="S285" s="908"/>
      <c r="T285" s="692"/>
      <c r="U285" s="691"/>
      <c r="V285" s="692"/>
      <c r="W285" s="816"/>
      <c r="X285" s="817"/>
      <c r="Y285" s="865"/>
      <c r="Z285" s="866"/>
      <c r="AA285" s="908"/>
      <c r="AB285" s="686"/>
      <c r="AC285" s="686"/>
      <c r="AD285" s="686"/>
      <c r="AE285" s="686"/>
      <c r="AF285" s="792"/>
    </row>
    <row r="286" spans="1:32" ht="15" customHeight="1" x14ac:dyDescent="0.2">
      <c r="A286" s="404"/>
      <c r="B286" s="905"/>
      <c r="C286" s="906"/>
      <c r="D286" s="909"/>
      <c r="E286" s="912"/>
      <c r="F286" s="915"/>
      <c r="G286" s="918"/>
      <c r="H286" s="921"/>
      <c r="I286" s="721" t="s">
        <v>158</v>
      </c>
      <c r="J286" s="722">
        <v>43784</v>
      </c>
      <c r="K286" s="889"/>
      <c r="L286" s="890"/>
      <c r="M286" s="867"/>
      <c r="N286" s="868"/>
      <c r="O286" s="867"/>
      <c r="P286" s="868"/>
      <c r="Q286" s="867"/>
      <c r="R286" s="868"/>
      <c r="S286" s="909"/>
      <c r="T286" s="692"/>
      <c r="U286" s="691"/>
      <c r="V286" s="692"/>
      <c r="W286" s="818"/>
      <c r="X286" s="819"/>
      <c r="Y286" s="867"/>
      <c r="Z286" s="868"/>
      <c r="AA286" s="909"/>
      <c r="AB286" s="686"/>
      <c r="AC286" s="686"/>
      <c r="AD286" s="686"/>
      <c r="AE286" s="686"/>
      <c r="AF286" s="793"/>
    </row>
    <row r="287" spans="1:32" ht="12.75" customHeight="1" x14ac:dyDescent="0.2">
      <c r="B287" s="822" t="s">
        <v>929</v>
      </c>
      <c r="C287" s="823"/>
      <c r="D287" s="791" t="s">
        <v>280</v>
      </c>
      <c r="E287" s="828" t="s">
        <v>325</v>
      </c>
      <c r="F287" s="831">
        <v>7.1</v>
      </c>
      <c r="G287" s="834" t="s">
        <v>218</v>
      </c>
      <c r="H287" s="828" t="s">
        <v>200</v>
      </c>
      <c r="I287" s="434" t="s">
        <v>184</v>
      </c>
      <c r="J287" s="438">
        <v>564839.97387999995</v>
      </c>
      <c r="K287" s="434" t="s">
        <v>183</v>
      </c>
      <c r="L287" s="437">
        <f>J292+J290-0.001</f>
        <v>44196.999000000003</v>
      </c>
      <c r="M287" s="434" t="s">
        <v>182</v>
      </c>
      <c r="N287" s="436">
        <f>J287</f>
        <v>564839.97387999995</v>
      </c>
      <c r="O287" s="434" t="s">
        <v>181</v>
      </c>
      <c r="P287" s="435">
        <v>0.31140000000000001</v>
      </c>
      <c r="Q287" s="434" t="s">
        <v>181</v>
      </c>
      <c r="R287" s="435">
        <v>0.31140000000000001</v>
      </c>
      <c r="S287" s="503" t="s">
        <v>181</v>
      </c>
      <c r="T287" s="502">
        <v>0.52949999999999997</v>
      </c>
      <c r="U287" s="480" t="s">
        <v>181</v>
      </c>
      <c r="V287" s="479">
        <v>0.52949999999999997</v>
      </c>
      <c r="W287" s="466" t="s">
        <v>181</v>
      </c>
      <c r="X287" s="467">
        <v>1</v>
      </c>
      <c r="Y287" s="466" t="s">
        <v>180</v>
      </c>
      <c r="Z287" s="465">
        <v>17</v>
      </c>
      <c r="AA287" s="791" t="s">
        <v>813</v>
      </c>
      <c r="AB287" s="791" t="s">
        <v>813</v>
      </c>
      <c r="AC287" s="791" t="s">
        <v>813</v>
      </c>
      <c r="AD287" s="791" t="s">
        <v>813</v>
      </c>
      <c r="AE287" s="791" t="s">
        <v>813</v>
      </c>
      <c r="AF287" s="894" t="s">
        <v>2143</v>
      </c>
    </row>
    <row r="288" spans="1:32" ht="15" customHeight="1" x14ac:dyDescent="0.2">
      <c r="B288" s="824"/>
      <c r="C288" s="825"/>
      <c r="D288" s="792"/>
      <c r="E288" s="829"/>
      <c r="F288" s="832"/>
      <c r="G288" s="835"/>
      <c r="H288" s="829"/>
      <c r="I288" s="416" t="s">
        <v>179</v>
      </c>
      <c r="J288" s="432" t="s">
        <v>812</v>
      </c>
      <c r="K288" s="416" t="s">
        <v>177</v>
      </c>
      <c r="L288" s="415">
        <f>L287+L289+L290</f>
        <v>44223.999000000003</v>
      </c>
      <c r="M288" s="416" t="s">
        <v>176</v>
      </c>
      <c r="N288" s="428">
        <f>N287</f>
        <v>564839.97387999995</v>
      </c>
      <c r="O288" s="416" t="s">
        <v>175</v>
      </c>
      <c r="P288" s="426"/>
      <c r="Q288" s="416" t="s">
        <v>175</v>
      </c>
      <c r="R288" s="426"/>
      <c r="S288" s="501" t="s">
        <v>175</v>
      </c>
      <c r="T288" s="500"/>
      <c r="U288" s="478" t="s">
        <v>175</v>
      </c>
      <c r="V288" s="477"/>
      <c r="W288" s="463" t="s">
        <v>175</v>
      </c>
      <c r="X288" s="462"/>
      <c r="Y288" s="463" t="s">
        <v>174</v>
      </c>
      <c r="Z288" s="464">
        <v>374</v>
      </c>
      <c r="AA288" s="792"/>
      <c r="AB288" s="792"/>
      <c r="AC288" s="792"/>
      <c r="AD288" s="792"/>
      <c r="AE288" s="792"/>
      <c r="AF288" s="895"/>
    </row>
    <row r="289" spans="1:32" x14ac:dyDescent="0.2">
      <c r="B289" s="824"/>
      <c r="C289" s="825"/>
      <c r="D289" s="792"/>
      <c r="E289" s="829"/>
      <c r="F289" s="832"/>
      <c r="G289" s="835"/>
      <c r="H289" s="829"/>
      <c r="I289" s="416" t="s">
        <v>173</v>
      </c>
      <c r="J289" s="429" t="s">
        <v>192</v>
      </c>
      <c r="K289" s="416" t="s">
        <v>171</v>
      </c>
      <c r="L289" s="427">
        <v>27</v>
      </c>
      <c r="M289" s="416" t="s">
        <v>170</v>
      </c>
      <c r="N289" s="428">
        <v>57334.17</v>
      </c>
      <c r="O289" s="416" t="s">
        <v>169</v>
      </c>
      <c r="P289" s="426">
        <v>0.31140000000000001</v>
      </c>
      <c r="Q289" s="416" t="s">
        <v>169</v>
      </c>
      <c r="R289" s="426">
        <v>0.31140000000000001</v>
      </c>
      <c r="S289" s="501" t="s">
        <v>169</v>
      </c>
      <c r="T289" s="500">
        <v>0.52949999999999997</v>
      </c>
      <c r="U289" s="478" t="s">
        <v>169</v>
      </c>
      <c r="V289" s="477">
        <v>0.52949999999999997</v>
      </c>
      <c r="W289" s="463" t="s">
        <v>169</v>
      </c>
      <c r="X289" s="462">
        <v>1</v>
      </c>
      <c r="Y289" s="837"/>
      <c r="Z289" s="782"/>
      <c r="AA289" s="792"/>
      <c r="AB289" s="792"/>
      <c r="AC289" s="792"/>
      <c r="AD289" s="792"/>
      <c r="AE289" s="792"/>
      <c r="AF289" s="895"/>
    </row>
    <row r="290" spans="1:32" ht="15" customHeight="1" x14ac:dyDescent="0.2">
      <c r="B290" s="824"/>
      <c r="C290" s="825"/>
      <c r="D290" s="792"/>
      <c r="E290" s="829"/>
      <c r="F290" s="832"/>
      <c r="G290" s="835"/>
      <c r="H290" s="829"/>
      <c r="I290" s="416" t="s">
        <v>168</v>
      </c>
      <c r="J290" s="427">
        <v>365</v>
      </c>
      <c r="K290" s="416" t="s">
        <v>167</v>
      </c>
      <c r="L290" s="427"/>
      <c r="M290" s="816"/>
      <c r="N290" s="817"/>
      <c r="O290" s="416" t="s">
        <v>166</v>
      </c>
      <c r="P290" s="426">
        <f>IF(P288="",P289-P287,P289-P288)</f>
        <v>0</v>
      </c>
      <c r="Q290" s="416" t="s">
        <v>166</v>
      </c>
      <c r="R290" s="426">
        <f>IF(R288="",R289-R287,R289-R288)</f>
        <v>0</v>
      </c>
      <c r="S290" s="501" t="s">
        <v>166</v>
      </c>
      <c r="T290" s="500">
        <f>IF(T288="",T289-T287,T289-T288)</f>
        <v>0</v>
      </c>
      <c r="U290" s="478" t="s">
        <v>166</v>
      </c>
      <c r="V290" s="477">
        <f>IF(V288="",V289-V287,V289-V288)</f>
        <v>0</v>
      </c>
      <c r="W290" s="463" t="s">
        <v>166</v>
      </c>
      <c r="X290" s="462">
        <f>IF(X288="",X289-X287,X289-X288)</f>
        <v>0</v>
      </c>
      <c r="Y290" s="781"/>
      <c r="Z290" s="782"/>
      <c r="AA290" s="792"/>
      <c r="AB290" s="792"/>
      <c r="AC290" s="792"/>
      <c r="AD290" s="792"/>
      <c r="AE290" s="792"/>
      <c r="AF290" s="895"/>
    </row>
    <row r="291" spans="1:32" ht="15" customHeight="1" x14ac:dyDescent="0.2">
      <c r="B291" s="824"/>
      <c r="C291" s="825"/>
      <c r="D291" s="792"/>
      <c r="E291" s="829"/>
      <c r="F291" s="832"/>
      <c r="G291" s="835"/>
      <c r="H291" s="829"/>
      <c r="I291" s="416" t="s">
        <v>165</v>
      </c>
      <c r="J291" s="415">
        <v>43832</v>
      </c>
      <c r="K291" s="416" t="s">
        <v>164</v>
      </c>
      <c r="L291" s="415">
        <v>44196</v>
      </c>
      <c r="M291" s="816"/>
      <c r="N291" s="817"/>
      <c r="O291" s="816"/>
      <c r="P291" s="817"/>
      <c r="Q291" s="816"/>
      <c r="R291" s="817"/>
      <c r="S291" s="838"/>
      <c r="T291" s="839"/>
      <c r="U291" s="857"/>
      <c r="V291" s="858"/>
      <c r="W291" s="781"/>
      <c r="X291" s="782"/>
      <c r="Y291" s="781"/>
      <c r="Z291" s="782"/>
      <c r="AA291" s="792"/>
      <c r="AB291" s="792"/>
      <c r="AC291" s="792"/>
      <c r="AD291" s="792"/>
      <c r="AE291" s="792"/>
      <c r="AF291" s="895"/>
    </row>
    <row r="292" spans="1:32" ht="15" customHeight="1" x14ac:dyDescent="0.2">
      <c r="B292" s="826"/>
      <c r="C292" s="827"/>
      <c r="D292" s="793"/>
      <c r="E292" s="830"/>
      <c r="F292" s="833"/>
      <c r="G292" s="836"/>
      <c r="H292" s="830"/>
      <c r="I292" s="406" t="s">
        <v>158</v>
      </c>
      <c r="J292" s="451">
        <v>43832</v>
      </c>
      <c r="K292" s="820"/>
      <c r="L292" s="821"/>
      <c r="M292" s="818"/>
      <c r="N292" s="819"/>
      <c r="O292" s="818"/>
      <c r="P292" s="819"/>
      <c r="Q292" s="818"/>
      <c r="R292" s="819"/>
      <c r="S292" s="840"/>
      <c r="T292" s="841"/>
      <c r="U292" s="859"/>
      <c r="V292" s="860"/>
      <c r="W292" s="783"/>
      <c r="X292" s="784"/>
      <c r="Y292" s="783"/>
      <c r="Z292" s="784"/>
      <c r="AA292" s="793"/>
      <c r="AB292" s="793"/>
      <c r="AC292" s="793"/>
      <c r="AD292" s="793"/>
      <c r="AE292" s="793"/>
      <c r="AF292" s="896"/>
    </row>
    <row r="293" spans="1:32" s="404" customFormat="1" ht="12.75" customHeight="1" x14ac:dyDescent="0.2">
      <c r="A293" s="402"/>
      <c r="B293" s="822" t="s">
        <v>926</v>
      </c>
      <c r="C293" s="823"/>
      <c r="D293" s="791" t="s">
        <v>280</v>
      </c>
      <c r="E293" s="828" t="s">
        <v>325</v>
      </c>
      <c r="F293" s="831">
        <v>8.33</v>
      </c>
      <c r="G293" s="834" t="s">
        <v>218</v>
      </c>
      <c r="H293" s="828" t="s">
        <v>200</v>
      </c>
      <c r="I293" s="434" t="s">
        <v>184</v>
      </c>
      <c r="J293" s="438">
        <v>653221.62604</v>
      </c>
      <c r="K293" s="434" t="s">
        <v>183</v>
      </c>
      <c r="L293" s="437">
        <f>J298+J296-0.001</f>
        <v>44196.999000000003</v>
      </c>
      <c r="M293" s="434" t="s">
        <v>182</v>
      </c>
      <c r="N293" s="436">
        <f>J293</f>
        <v>653221.62604</v>
      </c>
      <c r="O293" s="434" t="s">
        <v>181</v>
      </c>
      <c r="P293" s="435">
        <v>0.28539999999999999</v>
      </c>
      <c r="Q293" s="434" t="s">
        <v>181</v>
      </c>
      <c r="R293" s="435">
        <v>0.28539999999999999</v>
      </c>
      <c r="S293" s="503" t="s">
        <v>181</v>
      </c>
      <c r="T293" s="502">
        <v>0.50329999999999997</v>
      </c>
      <c r="U293" s="480" t="s">
        <v>181</v>
      </c>
      <c r="V293" s="479">
        <v>0.50329999999999997</v>
      </c>
      <c r="W293" s="466" t="s">
        <v>181</v>
      </c>
      <c r="X293" s="467">
        <v>1</v>
      </c>
      <c r="Y293" s="466" t="s">
        <v>180</v>
      </c>
      <c r="Z293" s="465">
        <v>17</v>
      </c>
      <c r="AA293" s="791" t="s">
        <v>813</v>
      </c>
      <c r="AB293" s="791" t="s">
        <v>813</v>
      </c>
      <c r="AC293" s="791" t="s">
        <v>813</v>
      </c>
      <c r="AD293" s="791" t="s">
        <v>813</v>
      </c>
      <c r="AE293" s="791" t="s">
        <v>813</v>
      </c>
      <c r="AF293" s="894" t="s">
        <v>2143</v>
      </c>
    </row>
    <row r="294" spans="1:32" s="404" customFormat="1" ht="15" customHeight="1" x14ac:dyDescent="0.2">
      <c r="A294" s="402"/>
      <c r="B294" s="824"/>
      <c r="C294" s="825"/>
      <c r="D294" s="792"/>
      <c r="E294" s="829"/>
      <c r="F294" s="832"/>
      <c r="G294" s="835"/>
      <c r="H294" s="829"/>
      <c r="I294" s="416" t="s">
        <v>179</v>
      </c>
      <c r="J294" s="432" t="s">
        <v>812</v>
      </c>
      <c r="K294" s="416" t="s">
        <v>177</v>
      </c>
      <c r="L294" s="415">
        <f>L293+L295+L296</f>
        <v>44223.999000000003</v>
      </c>
      <c r="M294" s="416" t="s">
        <v>176</v>
      </c>
      <c r="N294" s="428">
        <f>N293</f>
        <v>653221.62604</v>
      </c>
      <c r="O294" s="416" t="s">
        <v>175</v>
      </c>
      <c r="P294" s="426"/>
      <c r="Q294" s="416" t="s">
        <v>175</v>
      </c>
      <c r="R294" s="426"/>
      <c r="S294" s="501" t="s">
        <v>175</v>
      </c>
      <c r="T294" s="500"/>
      <c r="U294" s="478" t="s">
        <v>175</v>
      </c>
      <c r="V294" s="477"/>
      <c r="W294" s="463" t="s">
        <v>175</v>
      </c>
      <c r="X294" s="462"/>
      <c r="Y294" s="463" t="s">
        <v>174</v>
      </c>
      <c r="Z294" s="464">
        <v>374</v>
      </c>
      <c r="AA294" s="792"/>
      <c r="AB294" s="792"/>
      <c r="AC294" s="792"/>
      <c r="AD294" s="792"/>
      <c r="AE294" s="792"/>
      <c r="AF294" s="895"/>
    </row>
    <row r="295" spans="1:32" s="404" customFormat="1" x14ac:dyDescent="0.2">
      <c r="A295" s="402"/>
      <c r="B295" s="824"/>
      <c r="C295" s="825"/>
      <c r="D295" s="792"/>
      <c r="E295" s="829"/>
      <c r="F295" s="832"/>
      <c r="G295" s="835"/>
      <c r="H295" s="829"/>
      <c r="I295" s="416" t="s">
        <v>173</v>
      </c>
      <c r="J295" s="429" t="s">
        <v>192</v>
      </c>
      <c r="K295" s="416" t="s">
        <v>171</v>
      </c>
      <c r="L295" s="427">
        <v>27</v>
      </c>
      <c r="M295" s="416" t="s">
        <v>170</v>
      </c>
      <c r="N295" s="428">
        <v>71713.440000000002</v>
      </c>
      <c r="O295" s="416" t="s">
        <v>169</v>
      </c>
      <c r="P295" s="426">
        <v>0.28539999999999999</v>
      </c>
      <c r="Q295" s="416" t="s">
        <v>169</v>
      </c>
      <c r="R295" s="426">
        <v>0.28539999999999999</v>
      </c>
      <c r="S295" s="501" t="s">
        <v>169</v>
      </c>
      <c r="T295" s="500">
        <v>0.50329999999999997</v>
      </c>
      <c r="U295" s="478" t="s">
        <v>169</v>
      </c>
      <c r="V295" s="477">
        <v>0.50329999999999997</v>
      </c>
      <c r="W295" s="463" t="s">
        <v>169</v>
      </c>
      <c r="X295" s="462">
        <v>1</v>
      </c>
      <c r="Y295" s="781"/>
      <c r="Z295" s="782"/>
      <c r="AA295" s="792"/>
      <c r="AB295" s="792"/>
      <c r="AC295" s="792"/>
      <c r="AD295" s="792"/>
      <c r="AE295" s="792"/>
      <c r="AF295" s="895"/>
    </row>
    <row r="296" spans="1:32" s="404" customFormat="1" ht="15" customHeight="1" x14ac:dyDescent="0.2">
      <c r="A296" s="402"/>
      <c r="B296" s="824"/>
      <c r="C296" s="825"/>
      <c r="D296" s="792"/>
      <c r="E296" s="829"/>
      <c r="F296" s="832"/>
      <c r="G296" s="835"/>
      <c r="H296" s="829"/>
      <c r="I296" s="416" t="s">
        <v>168</v>
      </c>
      <c r="J296" s="427">
        <v>365</v>
      </c>
      <c r="K296" s="416" t="s">
        <v>167</v>
      </c>
      <c r="L296" s="427"/>
      <c r="M296" s="816"/>
      <c r="N296" s="817"/>
      <c r="O296" s="416" t="s">
        <v>166</v>
      </c>
      <c r="P296" s="426">
        <f>IF(P294="",P295-P293,P295-P294)</f>
        <v>0</v>
      </c>
      <c r="Q296" s="416" t="s">
        <v>166</v>
      </c>
      <c r="R296" s="426">
        <f>IF(R294="",R295-R293,R295-R294)</f>
        <v>0</v>
      </c>
      <c r="S296" s="501" t="s">
        <v>166</v>
      </c>
      <c r="T296" s="500">
        <f>IF(T294="",T295-T293,T295-T294)</f>
        <v>0</v>
      </c>
      <c r="U296" s="478" t="s">
        <v>166</v>
      </c>
      <c r="V296" s="477">
        <f>IF(V294="",V295-V293,V295-V294)</f>
        <v>0</v>
      </c>
      <c r="W296" s="463" t="s">
        <v>166</v>
      </c>
      <c r="X296" s="462">
        <f>IF(X294="",X295-X293,X295-X294)</f>
        <v>0</v>
      </c>
      <c r="Y296" s="781"/>
      <c r="Z296" s="782"/>
      <c r="AA296" s="792"/>
      <c r="AB296" s="792"/>
      <c r="AC296" s="792"/>
      <c r="AD296" s="792"/>
      <c r="AE296" s="792"/>
      <c r="AF296" s="895"/>
    </row>
    <row r="297" spans="1:32" s="404" customFormat="1" ht="15" customHeight="1" x14ac:dyDescent="0.2">
      <c r="A297" s="402"/>
      <c r="B297" s="824"/>
      <c r="C297" s="825"/>
      <c r="D297" s="792"/>
      <c r="E297" s="829"/>
      <c r="F297" s="832"/>
      <c r="G297" s="835"/>
      <c r="H297" s="829"/>
      <c r="I297" s="416" t="s">
        <v>165</v>
      </c>
      <c r="J297" s="415">
        <v>43832</v>
      </c>
      <c r="K297" s="416" t="s">
        <v>164</v>
      </c>
      <c r="L297" s="415">
        <v>44196</v>
      </c>
      <c r="M297" s="816"/>
      <c r="N297" s="817"/>
      <c r="O297" s="816"/>
      <c r="P297" s="817"/>
      <c r="Q297" s="816"/>
      <c r="R297" s="817"/>
      <c r="S297" s="838"/>
      <c r="T297" s="839"/>
      <c r="U297" s="857"/>
      <c r="V297" s="858"/>
      <c r="W297" s="781"/>
      <c r="X297" s="782"/>
      <c r="Y297" s="781"/>
      <c r="Z297" s="782"/>
      <c r="AA297" s="792"/>
      <c r="AB297" s="792"/>
      <c r="AC297" s="792"/>
      <c r="AD297" s="792"/>
      <c r="AE297" s="792"/>
      <c r="AF297" s="895"/>
    </row>
    <row r="298" spans="1:32" s="404" customFormat="1" ht="15" customHeight="1" x14ac:dyDescent="0.2">
      <c r="A298" s="402"/>
      <c r="B298" s="826"/>
      <c r="C298" s="827"/>
      <c r="D298" s="793"/>
      <c r="E298" s="830"/>
      <c r="F298" s="833"/>
      <c r="G298" s="836"/>
      <c r="H298" s="830"/>
      <c r="I298" s="406" t="s">
        <v>158</v>
      </c>
      <c r="J298" s="451">
        <v>43832</v>
      </c>
      <c r="K298" s="820"/>
      <c r="L298" s="821"/>
      <c r="M298" s="818"/>
      <c r="N298" s="819"/>
      <c r="O298" s="818"/>
      <c r="P298" s="819"/>
      <c r="Q298" s="818"/>
      <c r="R298" s="819"/>
      <c r="S298" s="840"/>
      <c r="T298" s="841"/>
      <c r="U298" s="859"/>
      <c r="V298" s="860"/>
      <c r="W298" s="783"/>
      <c r="X298" s="784"/>
      <c r="Y298" s="783"/>
      <c r="Z298" s="784"/>
      <c r="AA298" s="793"/>
      <c r="AB298" s="793"/>
      <c r="AC298" s="793"/>
      <c r="AD298" s="793"/>
      <c r="AE298" s="793"/>
      <c r="AF298" s="896"/>
    </row>
    <row r="299" spans="1:32" s="404" customFormat="1" ht="12.75" customHeight="1" x14ac:dyDescent="0.2">
      <c r="A299" s="402"/>
      <c r="B299" s="822" t="s">
        <v>923</v>
      </c>
      <c r="C299" s="823"/>
      <c r="D299" s="791" t="s">
        <v>280</v>
      </c>
      <c r="E299" s="828" t="s">
        <v>325</v>
      </c>
      <c r="F299" s="831">
        <v>2.68</v>
      </c>
      <c r="G299" s="834" t="s">
        <v>218</v>
      </c>
      <c r="H299" s="828" t="s">
        <v>200</v>
      </c>
      <c r="I299" s="434" t="s">
        <v>184</v>
      </c>
      <c r="J299" s="438">
        <v>236174.84700000001</v>
      </c>
      <c r="K299" s="434" t="s">
        <v>183</v>
      </c>
      <c r="L299" s="437">
        <f>J304+J302-0.001</f>
        <v>44196.999000000003</v>
      </c>
      <c r="M299" s="434" t="s">
        <v>182</v>
      </c>
      <c r="N299" s="436">
        <f>J299</f>
        <v>236174.84700000001</v>
      </c>
      <c r="O299" s="434" t="s">
        <v>181</v>
      </c>
      <c r="P299" s="435">
        <v>0.1956</v>
      </c>
      <c r="Q299" s="434" t="s">
        <v>181</v>
      </c>
      <c r="R299" s="435">
        <v>0.1956</v>
      </c>
      <c r="S299" s="503" t="s">
        <v>181</v>
      </c>
      <c r="T299" s="502">
        <v>0.57930000000000004</v>
      </c>
      <c r="U299" s="480" t="s">
        <v>181</v>
      </c>
      <c r="V299" s="479">
        <v>0.57930000000000004</v>
      </c>
      <c r="W299" s="466" t="s">
        <v>181</v>
      </c>
      <c r="X299" s="467">
        <v>1</v>
      </c>
      <c r="Y299" s="466" t="s">
        <v>180</v>
      </c>
      <c r="Z299" s="465">
        <v>17</v>
      </c>
      <c r="AA299" s="791" t="s">
        <v>813</v>
      </c>
      <c r="AB299" s="791" t="s">
        <v>813</v>
      </c>
      <c r="AC299" s="791" t="s">
        <v>813</v>
      </c>
      <c r="AD299" s="791" t="s">
        <v>813</v>
      </c>
      <c r="AE299" s="791" t="s">
        <v>813</v>
      </c>
      <c r="AF299" s="894" t="s">
        <v>2143</v>
      </c>
    </row>
    <row r="300" spans="1:32" s="404" customFormat="1" ht="15" customHeight="1" x14ac:dyDescent="0.2">
      <c r="A300" s="402"/>
      <c r="B300" s="824"/>
      <c r="C300" s="825"/>
      <c r="D300" s="792"/>
      <c r="E300" s="829"/>
      <c r="F300" s="832"/>
      <c r="G300" s="835"/>
      <c r="H300" s="829"/>
      <c r="I300" s="416" t="s">
        <v>179</v>
      </c>
      <c r="J300" s="432" t="s">
        <v>812</v>
      </c>
      <c r="K300" s="416" t="s">
        <v>177</v>
      </c>
      <c r="L300" s="415">
        <f>L299+L301+L302</f>
        <v>44223.999000000003</v>
      </c>
      <c r="M300" s="416" t="s">
        <v>176</v>
      </c>
      <c r="N300" s="428">
        <f>N299</f>
        <v>236174.84700000001</v>
      </c>
      <c r="O300" s="416" t="s">
        <v>175</v>
      </c>
      <c r="P300" s="426"/>
      <c r="Q300" s="416" t="s">
        <v>175</v>
      </c>
      <c r="R300" s="426"/>
      <c r="S300" s="501" t="s">
        <v>175</v>
      </c>
      <c r="T300" s="500"/>
      <c r="U300" s="478" t="s">
        <v>175</v>
      </c>
      <c r="V300" s="477"/>
      <c r="W300" s="463" t="s">
        <v>175</v>
      </c>
      <c r="X300" s="462"/>
      <c r="Y300" s="463" t="s">
        <v>174</v>
      </c>
      <c r="Z300" s="464">
        <v>374</v>
      </c>
      <c r="AA300" s="792"/>
      <c r="AB300" s="792"/>
      <c r="AC300" s="792"/>
      <c r="AD300" s="792"/>
      <c r="AE300" s="792"/>
      <c r="AF300" s="895"/>
    </row>
    <row r="301" spans="1:32" s="404" customFormat="1" x14ac:dyDescent="0.2">
      <c r="A301" s="402"/>
      <c r="B301" s="824"/>
      <c r="C301" s="825"/>
      <c r="D301" s="792"/>
      <c r="E301" s="829"/>
      <c r="F301" s="832"/>
      <c r="G301" s="835"/>
      <c r="H301" s="829"/>
      <c r="I301" s="416" t="s">
        <v>173</v>
      </c>
      <c r="J301" s="429" t="s">
        <v>192</v>
      </c>
      <c r="K301" s="416" t="s">
        <v>171</v>
      </c>
      <c r="L301" s="427">
        <v>27</v>
      </c>
      <c r="M301" s="416" t="s">
        <v>170</v>
      </c>
      <c r="N301" s="428">
        <v>22629.74</v>
      </c>
      <c r="O301" s="416" t="s">
        <v>169</v>
      </c>
      <c r="P301" s="426">
        <v>0.1956</v>
      </c>
      <c r="Q301" s="416" t="s">
        <v>169</v>
      </c>
      <c r="R301" s="426">
        <v>0.1956</v>
      </c>
      <c r="S301" s="501" t="s">
        <v>169</v>
      </c>
      <c r="T301" s="500">
        <v>0.57930000000000004</v>
      </c>
      <c r="U301" s="478" t="s">
        <v>169</v>
      </c>
      <c r="V301" s="477">
        <v>0.57930000000000004</v>
      </c>
      <c r="W301" s="463" t="s">
        <v>169</v>
      </c>
      <c r="X301" s="462">
        <v>1</v>
      </c>
      <c r="Y301" s="781"/>
      <c r="Z301" s="782"/>
      <c r="AA301" s="792"/>
      <c r="AB301" s="792"/>
      <c r="AC301" s="792"/>
      <c r="AD301" s="792"/>
      <c r="AE301" s="792"/>
      <c r="AF301" s="895"/>
    </row>
    <row r="302" spans="1:32" s="404" customFormat="1" ht="15" customHeight="1" x14ac:dyDescent="0.2">
      <c r="A302" s="402"/>
      <c r="B302" s="824"/>
      <c r="C302" s="825"/>
      <c r="D302" s="792"/>
      <c r="E302" s="829"/>
      <c r="F302" s="832"/>
      <c r="G302" s="835"/>
      <c r="H302" s="829"/>
      <c r="I302" s="416" t="s">
        <v>168</v>
      </c>
      <c r="J302" s="427">
        <v>365</v>
      </c>
      <c r="K302" s="416" t="s">
        <v>167</v>
      </c>
      <c r="L302" s="427"/>
      <c r="M302" s="816"/>
      <c r="N302" s="817"/>
      <c r="O302" s="416" t="s">
        <v>166</v>
      </c>
      <c r="P302" s="426">
        <f>IF(P300="",P301-P299,P301-P300)</f>
        <v>0</v>
      </c>
      <c r="Q302" s="416" t="s">
        <v>166</v>
      </c>
      <c r="R302" s="426">
        <f>IF(R300="",R301-R299,R301-R300)</f>
        <v>0</v>
      </c>
      <c r="S302" s="501" t="s">
        <v>166</v>
      </c>
      <c r="T302" s="500">
        <f>IF(T300="",T301-T299,T301-T300)</f>
        <v>0</v>
      </c>
      <c r="U302" s="478" t="s">
        <v>166</v>
      </c>
      <c r="V302" s="477">
        <f>IF(V300="",V301-V299,V301-V300)</f>
        <v>0</v>
      </c>
      <c r="W302" s="463" t="s">
        <v>166</v>
      </c>
      <c r="X302" s="462">
        <f>IF(X300="",X301-X299,X301-X300)</f>
        <v>0</v>
      </c>
      <c r="Y302" s="781"/>
      <c r="Z302" s="782"/>
      <c r="AA302" s="792"/>
      <c r="AB302" s="792"/>
      <c r="AC302" s="792"/>
      <c r="AD302" s="792"/>
      <c r="AE302" s="792"/>
      <c r="AF302" s="895"/>
    </row>
    <row r="303" spans="1:32" s="404" customFormat="1" ht="15" customHeight="1" x14ac:dyDescent="0.2">
      <c r="A303" s="402"/>
      <c r="B303" s="824"/>
      <c r="C303" s="825"/>
      <c r="D303" s="792"/>
      <c r="E303" s="829"/>
      <c r="F303" s="832"/>
      <c r="G303" s="835"/>
      <c r="H303" s="829"/>
      <c r="I303" s="416" t="s">
        <v>165</v>
      </c>
      <c r="J303" s="415">
        <v>43832</v>
      </c>
      <c r="K303" s="416" t="s">
        <v>164</v>
      </c>
      <c r="L303" s="415">
        <v>44196</v>
      </c>
      <c r="M303" s="816"/>
      <c r="N303" s="817"/>
      <c r="O303" s="816"/>
      <c r="P303" s="817"/>
      <c r="Q303" s="816"/>
      <c r="R303" s="817"/>
      <c r="S303" s="838"/>
      <c r="T303" s="839"/>
      <c r="U303" s="857"/>
      <c r="V303" s="858"/>
      <c r="W303" s="781"/>
      <c r="X303" s="782"/>
      <c r="Y303" s="781"/>
      <c r="Z303" s="782"/>
      <c r="AA303" s="792"/>
      <c r="AB303" s="792"/>
      <c r="AC303" s="792"/>
      <c r="AD303" s="792"/>
      <c r="AE303" s="792"/>
      <c r="AF303" s="895"/>
    </row>
    <row r="304" spans="1:32" s="404" customFormat="1" ht="15" customHeight="1" x14ac:dyDescent="0.2">
      <c r="A304" s="402"/>
      <c r="B304" s="826"/>
      <c r="C304" s="827"/>
      <c r="D304" s="793"/>
      <c r="E304" s="830"/>
      <c r="F304" s="833"/>
      <c r="G304" s="836"/>
      <c r="H304" s="830"/>
      <c r="I304" s="406" t="s">
        <v>158</v>
      </c>
      <c r="J304" s="451">
        <v>43832</v>
      </c>
      <c r="K304" s="820"/>
      <c r="L304" s="821"/>
      <c r="M304" s="818"/>
      <c r="N304" s="819"/>
      <c r="O304" s="818"/>
      <c r="P304" s="819"/>
      <c r="Q304" s="818"/>
      <c r="R304" s="819"/>
      <c r="S304" s="840"/>
      <c r="T304" s="841"/>
      <c r="U304" s="859"/>
      <c r="V304" s="860"/>
      <c r="W304" s="783"/>
      <c r="X304" s="784"/>
      <c r="Y304" s="783"/>
      <c r="Z304" s="784"/>
      <c r="AA304" s="793"/>
      <c r="AB304" s="793"/>
      <c r="AC304" s="793"/>
      <c r="AD304" s="793"/>
      <c r="AE304" s="793"/>
      <c r="AF304" s="896"/>
    </row>
    <row r="305" spans="1:32" s="404" customFormat="1" ht="12.75" customHeight="1" x14ac:dyDescent="0.2">
      <c r="A305" s="402"/>
      <c r="B305" s="822" t="s">
        <v>920</v>
      </c>
      <c r="C305" s="823"/>
      <c r="D305" s="791" t="s">
        <v>280</v>
      </c>
      <c r="E305" s="828" t="s">
        <v>325</v>
      </c>
      <c r="F305" s="831">
        <v>9.93</v>
      </c>
      <c r="G305" s="834" t="s">
        <v>218</v>
      </c>
      <c r="H305" s="828" t="s">
        <v>200</v>
      </c>
      <c r="I305" s="434" t="s">
        <v>184</v>
      </c>
      <c r="J305" s="438">
        <v>716344.91669999994</v>
      </c>
      <c r="K305" s="434" t="s">
        <v>183</v>
      </c>
      <c r="L305" s="437">
        <f>J310+J308-0.001</f>
        <v>44196.999000000003</v>
      </c>
      <c r="M305" s="434" t="s">
        <v>182</v>
      </c>
      <c r="N305" s="436">
        <f>J305</f>
        <v>716344.91669999994</v>
      </c>
      <c r="O305" s="434" t="s">
        <v>181</v>
      </c>
      <c r="P305" s="435">
        <v>0.33040000000000003</v>
      </c>
      <c r="Q305" s="434" t="s">
        <v>181</v>
      </c>
      <c r="R305" s="435">
        <v>0.33040000000000003</v>
      </c>
      <c r="S305" s="503" t="s">
        <v>181</v>
      </c>
      <c r="T305" s="502">
        <v>0.51949999999999996</v>
      </c>
      <c r="U305" s="480" t="s">
        <v>181</v>
      </c>
      <c r="V305" s="479">
        <v>0.51949999999999996</v>
      </c>
      <c r="W305" s="466" t="s">
        <v>181</v>
      </c>
      <c r="X305" s="467">
        <v>1</v>
      </c>
      <c r="Y305" s="466" t="s">
        <v>180</v>
      </c>
      <c r="Z305" s="465">
        <v>17</v>
      </c>
      <c r="AA305" s="791" t="s">
        <v>813</v>
      </c>
      <c r="AB305" s="791" t="s">
        <v>813</v>
      </c>
      <c r="AC305" s="791" t="s">
        <v>813</v>
      </c>
      <c r="AD305" s="791" t="s">
        <v>813</v>
      </c>
      <c r="AE305" s="791" t="s">
        <v>813</v>
      </c>
      <c r="AF305" s="894" t="s">
        <v>2143</v>
      </c>
    </row>
    <row r="306" spans="1:32" s="404" customFormat="1" ht="15" customHeight="1" x14ac:dyDescent="0.2">
      <c r="A306" s="402"/>
      <c r="B306" s="824"/>
      <c r="C306" s="825"/>
      <c r="D306" s="792"/>
      <c r="E306" s="829"/>
      <c r="F306" s="832"/>
      <c r="G306" s="835"/>
      <c r="H306" s="829"/>
      <c r="I306" s="416" t="s">
        <v>179</v>
      </c>
      <c r="J306" s="432" t="s">
        <v>812</v>
      </c>
      <c r="K306" s="416" t="s">
        <v>177</v>
      </c>
      <c r="L306" s="415">
        <f>L305+L307+L308</f>
        <v>44223.999000000003</v>
      </c>
      <c r="M306" s="416" t="s">
        <v>176</v>
      </c>
      <c r="N306" s="428">
        <f>N305</f>
        <v>716344.91669999994</v>
      </c>
      <c r="O306" s="416" t="s">
        <v>175</v>
      </c>
      <c r="P306" s="426"/>
      <c r="Q306" s="416" t="s">
        <v>175</v>
      </c>
      <c r="R306" s="426"/>
      <c r="S306" s="501" t="s">
        <v>175</v>
      </c>
      <c r="T306" s="500"/>
      <c r="U306" s="478" t="s">
        <v>175</v>
      </c>
      <c r="V306" s="477"/>
      <c r="W306" s="463" t="s">
        <v>175</v>
      </c>
      <c r="X306" s="462"/>
      <c r="Y306" s="463" t="s">
        <v>174</v>
      </c>
      <c r="Z306" s="464">
        <v>374</v>
      </c>
      <c r="AA306" s="792"/>
      <c r="AB306" s="792"/>
      <c r="AC306" s="792"/>
      <c r="AD306" s="792"/>
      <c r="AE306" s="792"/>
      <c r="AF306" s="895"/>
    </row>
    <row r="307" spans="1:32" s="404" customFormat="1" x14ac:dyDescent="0.2">
      <c r="A307" s="402"/>
      <c r="B307" s="824"/>
      <c r="C307" s="825"/>
      <c r="D307" s="792"/>
      <c r="E307" s="829"/>
      <c r="F307" s="832"/>
      <c r="G307" s="835"/>
      <c r="H307" s="829"/>
      <c r="I307" s="416" t="s">
        <v>173</v>
      </c>
      <c r="J307" s="429" t="s">
        <v>192</v>
      </c>
      <c r="K307" s="416" t="s">
        <v>171</v>
      </c>
      <c r="L307" s="427">
        <v>27</v>
      </c>
      <c r="M307" s="416" t="s">
        <v>170</v>
      </c>
      <c r="N307" s="428">
        <v>33056.21</v>
      </c>
      <c r="O307" s="416" t="s">
        <v>169</v>
      </c>
      <c r="P307" s="426">
        <v>0.33040000000000003</v>
      </c>
      <c r="Q307" s="416" t="s">
        <v>169</v>
      </c>
      <c r="R307" s="426">
        <v>0.33040000000000003</v>
      </c>
      <c r="S307" s="501" t="s">
        <v>169</v>
      </c>
      <c r="T307" s="500">
        <v>0.51949999999999996</v>
      </c>
      <c r="U307" s="478" t="s">
        <v>169</v>
      </c>
      <c r="V307" s="477">
        <v>0.51949999999999996</v>
      </c>
      <c r="W307" s="463" t="s">
        <v>169</v>
      </c>
      <c r="X307" s="462">
        <v>1</v>
      </c>
      <c r="Y307" s="781"/>
      <c r="Z307" s="782"/>
      <c r="AA307" s="792"/>
      <c r="AB307" s="792"/>
      <c r="AC307" s="792"/>
      <c r="AD307" s="792"/>
      <c r="AE307" s="792"/>
      <c r="AF307" s="895"/>
    </row>
    <row r="308" spans="1:32" s="404" customFormat="1" ht="15" customHeight="1" x14ac:dyDescent="0.2">
      <c r="A308" s="402"/>
      <c r="B308" s="824"/>
      <c r="C308" s="825"/>
      <c r="D308" s="792"/>
      <c r="E308" s="829"/>
      <c r="F308" s="832"/>
      <c r="G308" s="835"/>
      <c r="H308" s="829"/>
      <c r="I308" s="416" t="s">
        <v>168</v>
      </c>
      <c r="J308" s="427">
        <v>365</v>
      </c>
      <c r="K308" s="416" t="s">
        <v>167</v>
      </c>
      <c r="L308" s="427"/>
      <c r="M308" s="816"/>
      <c r="N308" s="817"/>
      <c r="O308" s="416" t="s">
        <v>166</v>
      </c>
      <c r="P308" s="426">
        <f>IF(P306="",P307-P305,P307-P306)</f>
        <v>0</v>
      </c>
      <c r="Q308" s="416" t="s">
        <v>166</v>
      </c>
      <c r="R308" s="426">
        <f>IF(R306="",R307-R305,R307-R306)</f>
        <v>0</v>
      </c>
      <c r="S308" s="501" t="s">
        <v>166</v>
      </c>
      <c r="T308" s="500">
        <f>IF(T306="",T307-T305,T307-T306)</f>
        <v>0</v>
      </c>
      <c r="U308" s="478" t="s">
        <v>166</v>
      </c>
      <c r="V308" s="477">
        <f>IF(V306="",V307-V305,V307-V306)</f>
        <v>0</v>
      </c>
      <c r="W308" s="463" t="s">
        <v>166</v>
      </c>
      <c r="X308" s="462">
        <f>IF(X306="",X307-X305,X307-X306)</f>
        <v>0</v>
      </c>
      <c r="Y308" s="781"/>
      <c r="Z308" s="782"/>
      <c r="AA308" s="792"/>
      <c r="AB308" s="792"/>
      <c r="AC308" s="792"/>
      <c r="AD308" s="792"/>
      <c r="AE308" s="792"/>
      <c r="AF308" s="895"/>
    </row>
    <row r="309" spans="1:32" s="404" customFormat="1" ht="15" customHeight="1" x14ac:dyDescent="0.2">
      <c r="A309" s="402"/>
      <c r="B309" s="824"/>
      <c r="C309" s="825"/>
      <c r="D309" s="792"/>
      <c r="E309" s="829"/>
      <c r="F309" s="832"/>
      <c r="G309" s="835"/>
      <c r="H309" s="829"/>
      <c r="I309" s="416" t="s">
        <v>165</v>
      </c>
      <c r="J309" s="415">
        <v>43832</v>
      </c>
      <c r="K309" s="416" t="s">
        <v>164</v>
      </c>
      <c r="L309" s="415">
        <v>44196</v>
      </c>
      <c r="M309" s="816"/>
      <c r="N309" s="817"/>
      <c r="O309" s="816"/>
      <c r="P309" s="817"/>
      <c r="Q309" s="816"/>
      <c r="R309" s="817"/>
      <c r="S309" s="838"/>
      <c r="T309" s="839"/>
      <c r="U309" s="857"/>
      <c r="V309" s="858"/>
      <c r="W309" s="781"/>
      <c r="X309" s="782"/>
      <c r="Y309" s="781"/>
      <c r="Z309" s="782"/>
      <c r="AA309" s="792"/>
      <c r="AB309" s="792"/>
      <c r="AC309" s="792"/>
      <c r="AD309" s="792"/>
      <c r="AE309" s="792"/>
      <c r="AF309" s="895"/>
    </row>
    <row r="310" spans="1:32" s="404" customFormat="1" ht="15" customHeight="1" x14ac:dyDescent="0.2">
      <c r="A310" s="402"/>
      <c r="B310" s="826"/>
      <c r="C310" s="827"/>
      <c r="D310" s="793"/>
      <c r="E310" s="830"/>
      <c r="F310" s="833"/>
      <c r="G310" s="836"/>
      <c r="H310" s="830"/>
      <c r="I310" s="406" t="s">
        <v>158</v>
      </c>
      <c r="J310" s="451">
        <v>43832</v>
      </c>
      <c r="K310" s="820"/>
      <c r="L310" s="821"/>
      <c r="M310" s="818"/>
      <c r="N310" s="819"/>
      <c r="O310" s="818"/>
      <c r="P310" s="819"/>
      <c r="Q310" s="818"/>
      <c r="R310" s="819"/>
      <c r="S310" s="840"/>
      <c r="T310" s="841"/>
      <c r="U310" s="859"/>
      <c r="V310" s="860"/>
      <c r="W310" s="783"/>
      <c r="X310" s="784"/>
      <c r="Y310" s="783"/>
      <c r="Z310" s="784"/>
      <c r="AA310" s="793"/>
      <c r="AB310" s="793"/>
      <c r="AC310" s="793"/>
      <c r="AD310" s="793"/>
      <c r="AE310" s="793"/>
      <c r="AF310" s="896"/>
    </row>
    <row r="311" spans="1:32" s="404" customFormat="1" ht="12.75" customHeight="1" x14ac:dyDescent="0.2">
      <c r="A311" s="402"/>
      <c r="B311" s="822" t="s">
        <v>918</v>
      </c>
      <c r="C311" s="823"/>
      <c r="D311" s="791" t="s">
        <v>280</v>
      </c>
      <c r="E311" s="828" t="s">
        <v>325</v>
      </c>
      <c r="F311" s="831">
        <v>4.8499999999999996</v>
      </c>
      <c r="G311" s="834" t="s">
        <v>218</v>
      </c>
      <c r="H311" s="828" t="s">
        <v>200</v>
      </c>
      <c r="I311" s="434" t="s">
        <v>184</v>
      </c>
      <c r="J311" s="438">
        <v>391296.51699999999</v>
      </c>
      <c r="K311" s="434" t="s">
        <v>183</v>
      </c>
      <c r="L311" s="437">
        <f>J316+J314-0.001</f>
        <v>44196.999000000003</v>
      </c>
      <c r="M311" s="434" t="s">
        <v>182</v>
      </c>
      <c r="N311" s="436">
        <f>J311</f>
        <v>391296.51699999999</v>
      </c>
      <c r="O311" s="434" t="s">
        <v>181</v>
      </c>
      <c r="P311" s="435">
        <v>0.2848</v>
      </c>
      <c r="Q311" s="434" t="s">
        <v>181</v>
      </c>
      <c r="R311" s="435">
        <v>0.2848</v>
      </c>
      <c r="S311" s="503" t="s">
        <v>181</v>
      </c>
      <c r="T311" s="502">
        <v>0.46610000000000001</v>
      </c>
      <c r="U311" s="480" t="s">
        <v>181</v>
      </c>
      <c r="V311" s="479">
        <v>0.46610000000000001</v>
      </c>
      <c r="W311" s="466" t="s">
        <v>181</v>
      </c>
      <c r="X311" s="467">
        <v>1</v>
      </c>
      <c r="Y311" s="466" t="s">
        <v>180</v>
      </c>
      <c r="Z311" s="465">
        <v>17</v>
      </c>
      <c r="AA311" s="791" t="s">
        <v>813</v>
      </c>
      <c r="AB311" s="791" t="s">
        <v>813</v>
      </c>
      <c r="AC311" s="791" t="s">
        <v>813</v>
      </c>
      <c r="AD311" s="791" t="s">
        <v>813</v>
      </c>
      <c r="AE311" s="791" t="s">
        <v>813</v>
      </c>
      <c r="AF311" s="894" t="s">
        <v>2143</v>
      </c>
    </row>
    <row r="312" spans="1:32" s="404" customFormat="1" ht="15" customHeight="1" x14ac:dyDescent="0.2">
      <c r="A312" s="402"/>
      <c r="B312" s="824"/>
      <c r="C312" s="825"/>
      <c r="D312" s="792"/>
      <c r="E312" s="829"/>
      <c r="F312" s="832"/>
      <c r="G312" s="835"/>
      <c r="H312" s="829"/>
      <c r="I312" s="416" t="s">
        <v>179</v>
      </c>
      <c r="J312" s="432" t="s">
        <v>812</v>
      </c>
      <c r="K312" s="416" t="s">
        <v>177</v>
      </c>
      <c r="L312" s="415">
        <f>L311+L313+L314</f>
        <v>44223.999000000003</v>
      </c>
      <c r="M312" s="416" t="s">
        <v>176</v>
      </c>
      <c r="N312" s="428">
        <f>N311</f>
        <v>391296.51699999999</v>
      </c>
      <c r="O312" s="416" t="s">
        <v>175</v>
      </c>
      <c r="P312" s="426"/>
      <c r="Q312" s="416" t="s">
        <v>175</v>
      </c>
      <c r="R312" s="426"/>
      <c r="S312" s="501" t="s">
        <v>175</v>
      </c>
      <c r="T312" s="500"/>
      <c r="U312" s="478" t="s">
        <v>175</v>
      </c>
      <c r="V312" s="477"/>
      <c r="W312" s="463" t="s">
        <v>175</v>
      </c>
      <c r="X312" s="462"/>
      <c r="Y312" s="463" t="s">
        <v>174</v>
      </c>
      <c r="Z312" s="464">
        <v>374</v>
      </c>
      <c r="AA312" s="792"/>
      <c r="AB312" s="792"/>
      <c r="AC312" s="792"/>
      <c r="AD312" s="792"/>
      <c r="AE312" s="792"/>
      <c r="AF312" s="895"/>
    </row>
    <row r="313" spans="1:32" s="404" customFormat="1" x14ac:dyDescent="0.2">
      <c r="A313" s="402"/>
      <c r="B313" s="824"/>
      <c r="C313" s="825"/>
      <c r="D313" s="792"/>
      <c r="E313" s="829"/>
      <c r="F313" s="832"/>
      <c r="G313" s="835"/>
      <c r="H313" s="829"/>
      <c r="I313" s="416" t="s">
        <v>173</v>
      </c>
      <c r="J313" s="429" t="s">
        <v>192</v>
      </c>
      <c r="K313" s="416" t="s">
        <v>171</v>
      </c>
      <c r="L313" s="427">
        <v>27</v>
      </c>
      <c r="M313" s="416" t="s">
        <v>170</v>
      </c>
      <c r="N313" s="428">
        <v>33056.21</v>
      </c>
      <c r="O313" s="416" t="s">
        <v>169</v>
      </c>
      <c r="P313" s="426">
        <v>0.2848</v>
      </c>
      <c r="Q313" s="416" t="s">
        <v>169</v>
      </c>
      <c r="R313" s="426">
        <v>0.2848</v>
      </c>
      <c r="S313" s="501" t="s">
        <v>169</v>
      </c>
      <c r="T313" s="500">
        <v>0.46610000000000001</v>
      </c>
      <c r="U313" s="478" t="s">
        <v>169</v>
      </c>
      <c r="V313" s="477">
        <v>0.46610000000000001</v>
      </c>
      <c r="W313" s="463" t="s">
        <v>169</v>
      </c>
      <c r="X313" s="462">
        <v>1</v>
      </c>
      <c r="Y313" s="781"/>
      <c r="Z313" s="782"/>
      <c r="AA313" s="792"/>
      <c r="AB313" s="792"/>
      <c r="AC313" s="792"/>
      <c r="AD313" s="792"/>
      <c r="AE313" s="792"/>
      <c r="AF313" s="895"/>
    </row>
    <row r="314" spans="1:32" s="404" customFormat="1" ht="15" customHeight="1" x14ac:dyDescent="0.2">
      <c r="A314" s="402"/>
      <c r="B314" s="824"/>
      <c r="C314" s="825"/>
      <c r="D314" s="792"/>
      <c r="E314" s="829"/>
      <c r="F314" s="832"/>
      <c r="G314" s="835"/>
      <c r="H314" s="829"/>
      <c r="I314" s="416" t="s">
        <v>168</v>
      </c>
      <c r="J314" s="427">
        <v>365</v>
      </c>
      <c r="K314" s="416" t="s">
        <v>167</v>
      </c>
      <c r="L314" s="427"/>
      <c r="M314" s="816"/>
      <c r="N314" s="817"/>
      <c r="O314" s="416" t="s">
        <v>166</v>
      </c>
      <c r="P314" s="426">
        <f>IF(P312="",P313-P311,P313-P312)</f>
        <v>0</v>
      </c>
      <c r="Q314" s="416" t="s">
        <v>166</v>
      </c>
      <c r="R314" s="426">
        <f>IF(R312="",R313-R311,R313-R312)</f>
        <v>0</v>
      </c>
      <c r="S314" s="501" t="s">
        <v>166</v>
      </c>
      <c r="T314" s="500">
        <f>IF(T312="",T313-T311,T313-T312)</f>
        <v>0</v>
      </c>
      <c r="U314" s="478" t="s">
        <v>166</v>
      </c>
      <c r="V314" s="477">
        <f>IF(V312="",V313-V311,V313-V312)</f>
        <v>0</v>
      </c>
      <c r="W314" s="463" t="s">
        <v>166</v>
      </c>
      <c r="X314" s="462">
        <f>IF(X312="",X313-X311,X313-X312)</f>
        <v>0</v>
      </c>
      <c r="Y314" s="781"/>
      <c r="Z314" s="782"/>
      <c r="AA314" s="792"/>
      <c r="AB314" s="792"/>
      <c r="AC314" s="792"/>
      <c r="AD314" s="792"/>
      <c r="AE314" s="792"/>
      <c r="AF314" s="895"/>
    </row>
    <row r="315" spans="1:32" s="404" customFormat="1" ht="15" customHeight="1" x14ac:dyDescent="0.2">
      <c r="A315" s="402"/>
      <c r="B315" s="824"/>
      <c r="C315" s="825"/>
      <c r="D315" s="792"/>
      <c r="E315" s="829"/>
      <c r="F315" s="832"/>
      <c r="G315" s="835"/>
      <c r="H315" s="829"/>
      <c r="I315" s="416" t="s">
        <v>165</v>
      </c>
      <c r="J315" s="415">
        <v>43832</v>
      </c>
      <c r="K315" s="416" t="s">
        <v>164</v>
      </c>
      <c r="L315" s="415">
        <v>44196</v>
      </c>
      <c r="M315" s="816"/>
      <c r="N315" s="817"/>
      <c r="O315" s="816"/>
      <c r="P315" s="817"/>
      <c r="Q315" s="816"/>
      <c r="R315" s="817"/>
      <c r="S315" s="838"/>
      <c r="T315" s="839"/>
      <c r="U315" s="857"/>
      <c r="V315" s="858"/>
      <c r="W315" s="781"/>
      <c r="X315" s="782"/>
      <c r="Y315" s="781"/>
      <c r="Z315" s="782"/>
      <c r="AA315" s="792"/>
      <c r="AB315" s="792"/>
      <c r="AC315" s="792"/>
      <c r="AD315" s="792"/>
      <c r="AE315" s="792"/>
      <c r="AF315" s="895"/>
    </row>
    <row r="316" spans="1:32" s="404" customFormat="1" ht="15" customHeight="1" x14ac:dyDescent="0.2">
      <c r="A316" s="402"/>
      <c r="B316" s="826"/>
      <c r="C316" s="827"/>
      <c r="D316" s="793"/>
      <c r="E316" s="830"/>
      <c r="F316" s="833"/>
      <c r="G316" s="836"/>
      <c r="H316" s="830"/>
      <c r="I316" s="406" t="s">
        <v>158</v>
      </c>
      <c r="J316" s="451">
        <v>43832</v>
      </c>
      <c r="K316" s="820"/>
      <c r="L316" s="821"/>
      <c r="M316" s="818"/>
      <c r="N316" s="819"/>
      <c r="O316" s="818"/>
      <c r="P316" s="819"/>
      <c r="Q316" s="818"/>
      <c r="R316" s="819"/>
      <c r="S316" s="840"/>
      <c r="T316" s="841"/>
      <c r="U316" s="859"/>
      <c r="V316" s="860"/>
      <c r="W316" s="783"/>
      <c r="X316" s="784"/>
      <c r="Y316" s="783"/>
      <c r="Z316" s="784"/>
      <c r="AA316" s="793"/>
      <c r="AB316" s="793"/>
      <c r="AC316" s="793"/>
      <c r="AD316" s="793"/>
      <c r="AE316" s="793"/>
      <c r="AF316" s="896"/>
    </row>
    <row r="317" spans="1:32" s="404" customFormat="1" ht="12.75" customHeight="1" x14ac:dyDescent="0.2">
      <c r="A317" s="402"/>
      <c r="B317" s="822" t="s">
        <v>915</v>
      </c>
      <c r="C317" s="823"/>
      <c r="D317" s="791" t="s">
        <v>280</v>
      </c>
      <c r="E317" s="828" t="s">
        <v>325</v>
      </c>
      <c r="F317" s="831">
        <v>11.6</v>
      </c>
      <c r="G317" s="834" t="s">
        <v>218</v>
      </c>
      <c r="H317" s="828" t="s">
        <v>200</v>
      </c>
      <c r="I317" s="434" t="s">
        <v>184</v>
      </c>
      <c r="J317" s="438">
        <v>1102041.4797199999</v>
      </c>
      <c r="K317" s="434" t="s">
        <v>183</v>
      </c>
      <c r="L317" s="437">
        <f>J322+J320-0.001</f>
        <v>44196.999000000003</v>
      </c>
      <c r="M317" s="434" t="s">
        <v>182</v>
      </c>
      <c r="N317" s="436">
        <f>J317</f>
        <v>1102041.4797199999</v>
      </c>
      <c r="O317" s="434" t="s">
        <v>181</v>
      </c>
      <c r="P317" s="435">
        <v>0.25359999999999999</v>
      </c>
      <c r="Q317" s="434" t="s">
        <v>181</v>
      </c>
      <c r="R317" s="435">
        <v>0.25359999999999999</v>
      </c>
      <c r="S317" s="503" t="s">
        <v>181</v>
      </c>
      <c r="T317" s="502">
        <v>0.37740000000000001</v>
      </c>
      <c r="U317" s="480" t="s">
        <v>181</v>
      </c>
      <c r="V317" s="479">
        <v>0.37740000000000001</v>
      </c>
      <c r="W317" s="466" t="s">
        <v>181</v>
      </c>
      <c r="X317" s="467">
        <v>1</v>
      </c>
      <c r="Y317" s="466" t="s">
        <v>180</v>
      </c>
      <c r="Z317" s="465">
        <v>17</v>
      </c>
      <c r="AA317" s="791" t="s">
        <v>813</v>
      </c>
      <c r="AB317" s="791" t="s">
        <v>813</v>
      </c>
      <c r="AC317" s="791" t="s">
        <v>813</v>
      </c>
      <c r="AD317" s="791" t="s">
        <v>813</v>
      </c>
      <c r="AE317" s="791" t="s">
        <v>813</v>
      </c>
      <c r="AF317" s="894" t="s">
        <v>2143</v>
      </c>
    </row>
    <row r="318" spans="1:32" s="404" customFormat="1" ht="15" customHeight="1" x14ac:dyDescent="0.2">
      <c r="A318" s="402"/>
      <c r="B318" s="824"/>
      <c r="C318" s="825"/>
      <c r="D318" s="792"/>
      <c r="E318" s="829"/>
      <c r="F318" s="832"/>
      <c r="G318" s="835"/>
      <c r="H318" s="829"/>
      <c r="I318" s="416" t="s">
        <v>179</v>
      </c>
      <c r="J318" s="432" t="s">
        <v>812</v>
      </c>
      <c r="K318" s="416" t="s">
        <v>177</v>
      </c>
      <c r="L318" s="415">
        <f>L317+L319+L320</f>
        <v>44223.999000000003</v>
      </c>
      <c r="M318" s="416" t="s">
        <v>176</v>
      </c>
      <c r="N318" s="428">
        <f>N317</f>
        <v>1102041.4797199999</v>
      </c>
      <c r="O318" s="416" t="s">
        <v>175</v>
      </c>
      <c r="P318" s="426"/>
      <c r="Q318" s="416" t="s">
        <v>175</v>
      </c>
      <c r="R318" s="426"/>
      <c r="S318" s="501" t="s">
        <v>175</v>
      </c>
      <c r="T318" s="500"/>
      <c r="U318" s="478" t="s">
        <v>175</v>
      </c>
      <c r="V318" s="477"/>
      <c r="W318" s="463" t="s">
        <v>175</v>
      </c>
      <c r="X318" s="462"/>
      <c r="Y318" s="463" t="s">
        <v>174</v>
      </c>
      <c r="Z318" s="464">
        <v>374</v>
      </c>
      <c r="AA318" s="792"/>
      <c r="AB318" s="792"/>
      <c r="AC318" s="792"/>
      <c r="AD318" s="792"/>
      <c r="AE318" s="792"/>
      <c r="AF318" s="895"/>
    </row>
    <row r="319" spans="1:32" s="404" customFormat="1" x14ac:dyDescent="0.2">
      <c r="A319" s="402"/>
      <c r="B319" s="824"/>
      <c r="C319" s="825"/>
      <c r="D319" s="792"/>
      <c r="E319" s="829"/>
      <c r="F319" s="832"/>
      <c r="G319" s="835"/>
      <c r="H319" s="829"/>
      <c r="I319" s="416" t="s">
        <v>173</v>
      </c>
      <c r="J319" s="429" t="s">
        <v>192</v>
      </c>
      <c r="K319" s="416" t="s">
        <v>171</v>
      </c>
      <c r="L319" s="427">
        <v>27</v>
      </c>
      <c r="M319" s="416" t="s">
        <v>170</v>
      </c>
      <c r="N319" s="428">
        <v>83166.179999999993</v>
      </c>
      <c r="O319" s="416" t="s">
        <v>169</v>
      </c>
      <c r="P319" s="426">
        <v>0.25359999999999999</v>
      </c>
      <c r="Q319" s="416" t="s">
        <v>169</v>
      </c>
      <c r="R319" s="426">
        <v>0.25359999999999999</v>
      </c>
      <c r="S319" s="501" t="s">
        <v>169</v>
      </c>
      <c r="T319" s="500">
        <v>0.37740000000000001</v>
      </c>
      <c r="U319" s="478" t="s">
        <v>169</v>
      </c>
      <c r="V319" s="477">
        <v>0.37740000000000001</v>
      </c>
      <c r="W319" s="463" t="s">
        <v>169</v>
      </c>
      <c r="X319" s="462">
        <v>1</v>
      </c>
      <c r="Y319" s="781"/>
      <c r="Z319" s="782"/>
      <c r="AA319" s="792"/>
      <c r="AB319" s="792"/>
      <c r="AC319" s="792"/>
      <c r="AD319" s="792"/>
      <c r="AE319" s="792"/>
      <c r="AF319" s="895"/>
    </row>
    <row r="320" spans="1:32" s="404" customFormat="1" ht="15" customHeight="1" x14ac:dyDescent="0.2">
      <c r="A320" s="402"/>
      <c r="B320" s="824"/>
      <c r="C320" s="825"/>
      <c r="D320" s="792"/>
      <c r="E320" s="829"/>
      <c r="F320" s="832"/>
      <c r="G320" s="835"/>
      <c r="H320" s="829"/>
      <c r="I320" s="416" t="s">
        <v>168</v>
      </c>
      <c r="J320" s="427">
        <v>365</v>
      </c>
      <c r="K320" s="416" t="s">
        <v>167</v>
      </c>
      <c r="L320" s="427"/>
      <c r="M320" s="816"/>
      <c r="N320" s="817"/>
      <c r="O320" s="416" t="s">
        <v>166</v>
      </c>
      <c r="P320" s="426">
        <f>IF(P318="",P319-P317,P319-P318)</f>
        <v>0</v>
      </c>
      <c r="Q320" s="416" t="s">
        <v>166</v>
      </c>
      <c r="R320" s="426">
        <f>IF(R318="",R319-R317,R319-R318)</f>
        <v>0</v>
      </c>
      <c r="S320" s="501" t="s">
        <v>166</v>
      </c>
      <c r="T320" s="500">
        <f>IF(T318="",T319-T317,T319-T318)</f>
        <v>0</v>
      </c>
      <c r="U320" s="478" t="s">
        <v>166</v>
      </c>
      <c r="V320" s="477">
        <f>IF(V318="",V319-V317,V319-V318)</f>
        <v>0</v>
      </c>
      <c r="W320" s="463" t="s">
        <v>166</v>
      </c>
      <c r="X320" s="462">
        <f>IF(X318="",X319-X317,X319-X318)</f>
        <v>0</v>
      </c>
      <c r="Y320" s="781"/>
      <c r="Z320" s="782"/>
      <c r="AA320" s="792"/>
      <c r="AB320" s="792"/>
      <c r="AC320" s="792"/>
      <c r="AD320" s="792"/>
      <c r="AE320" s="792"/>
      <c r="AF320" s="895"/>
    </row>
    <row r="321" spans="1:32" s="404" customFormat="1" ht="15" customHeight="1" x14ac:dyDescent="0.2">
      <c r="A321" s="402"/>
      <c r="B321" s="824"/>
      <c r="C321" s="825"/>
      <c r="D321" s="792"/>
      <c r="E321" s="829"/>
      <c r="F321" s="832"/>
      <c r="G321" s="835"/>
      <c r="H321" s="829"/>
      <c r="I321" s="416" t="s">
        <v>165</v>
      </c>
      <c r="J321" s="415">
        <v>43832</v>
      </c>
      <c r="K321" s="416" t="s">
        <v>164</v>
      </c>
      <c r="L321" s="415">
        <v>44196</v>
      </c>
      <c r="M321" s="816"/>
      <c r="N321" s="817"/>
      <c r="O321" s="816"/>
      <c r="P321" s="817"/>
      <c r="Q321" s="816"/>
      <c r="R321" s="817"/>
      <c r="S321" s="857"/>
      <c r="T321" s="858"/>
      <c r="U321" s="857"/>
      <c r="V321" s="858"/>
      <c r="W321" s="781"/>
      <c r="X321" s="782"/>
      <c r="Y321" s="781"/>
      <c r="Z321" s="782"/>
      <c r="AA321" s="792"/>
      <c r="AB321" s="792"/>
      <c r="AC321" s="792"/>
      <c r="AD321" s="792"/>
      <c r="AE321" s="792"/>
      <c r="AF321" s="895"/>
    </row>
    <row r="322" spans="1:32" s="404" customFormat="1" ht="15" customHeight="1" x14ac:dyDescent="0.2">
      <c r="A322" s="402"/>
      <c r="B322" s="826"/>
      <c r="C322" s="827"/>
      <c r="D322" s="793"/>
      <c r="E322" s="830"/>
      <c r="F322" s="833"/>
      <c r="G322" s="836"/>
      <c r="H322" s="830"/>
      <c r="I322" s="406" t="s">
        <v>158</v>
      </c>
      <c r="J322" s="451">
        <v>43832</v>
      </c>
      <c r="K322" s="820"/>
      <c r="L322" s="821"/>
      <c r="M322" s="818"/>
      <c r="N322" s="819"/>
      <c r="O322" s="818"/>
      <c r="P322" s="819"/>
      <c r="Q322" s="818"/>
      <c r="R322" s="819"/>
      <c r="S322" s="859"/>
      <c r="T322" s="860"/>
      <c r="U322" s="859"/>
      <c r="V322" s="860"/>
      <c r="W322" s="783"/>
      <c r="X322" s="784"/>
      <c r="Y322" s="783"/>
      <c r="Z322" s="784"/>
      <c r="AA322" s="793"/>
      <c r="AB322" s="793"/>
      <c r="AC322" s="793"/>
      <c r="AD322" s="793"/>
      <c r="AE322" s="793"/>
      <c r="AF322" s="896"/>
    </row>
    <row r="323" spans="1:32" s="404" customFormat="1" ht="12.75" customHeight="1" x14ac:dyDescent="0.2">
      <c r="A323" s="402"/>
      <c r="B323" s="822" t="s">
        <v>912</v>
      </c>
      <c r="C323" s="823"/>
      <c r="D323" s="791" t="s">
        <v>280</v>
      </c>
      <c r="E323" s="828" t="s">
        <v>325</v>
      </c>
      <c r="F323" s="831">
        <v>2.99</v>
      </c>
      <c r="G323" s="834" t="s">
        <v>218</v>
      </c>
      <c r="H323" s="828" t="s">
        <v>200</v>
      </c>
      <c r="I323" s="434" t="s">
        <v>184</v>
      </c>
      <c r="J323" s="438">
        <v>134598.45251999999</v>
      </c>
      <c r="K323" s="434" t="s">
        <v>183</v>
      </c>
      <c r="L323" s="437">
        <f>J328+J326-0.001</f>
        <v>44196.999000000003</v>
      </c>
      <c r="M323" s="434" t="s">
        <v>182</v>
      </c>
      <c r="N323" s="436">
        <f>J323</f>
        <v>134598.45251999999</v>
      </c>
      <c r="O323" s="434" t="s">
        <v>181</v>
      </c>
      <c r="P323" s="435">
        <v>0.1158</v>
      </c>
      <c r="Q323" s="434" t="s">
        <v>181</v>
      </c>
      <c r="R323" s="435">
        <v>0.1158</v>
      </c>
      <c r="S323" s="503" t="s">
        <v>181</v>
      </c>
      <c r="T323" s="502">
        <v>0.55500000000000005</v>
      </c>
      <c r="U323" s="480" t="s">
        <v>181</v>
      </c>
      <c r="V323" s="479">
        <v>0.55500000000000005</v>
      </c>
      <c r="W323" s="466" t="s">
        <v>181</v>
      </c>
      <c r="X323" s="467">
        <v>1</v>
      </c>
      <c r="Y323" s="466" t="s">
        <v>180</v>
      </c>
      <c r="Z323" s="465">
        <v>17</v>
      </c>
      <c r="AA323" s="791" t="s">
        <v>813</v>
      </c>
      <c r="AB323" s="791" t="s">
        <v>813</v>
      </c>
      <c r="AC323" s="791" t="s">
        <v>813</v>
      </c>
      <c r="AD323" s="791" t="s">
        <v>813</v>
      </c>
      <c r="AE323" s="791" t="s">
        <v>813</v>
      </c>
      <c r="AF323" s="894" t="s">
        <v>2143</v>
      </c>
    </row>
    <row r="324" spans="1:32" s="404" customFormat="1" ht="15" customHeight="1" x14ac:dyDescent="0.2">
      <c r="A324" s="402"/>
      <c r="B324" s="824"/>
      <c r="C324" s="825"/>
      <c r="D324" s="792"/>
      <c r="E324" s="829"/>
      <c r="F324" s="832"/>
      <c r="G324" s="835"/>
      <c r="H324" s="829"/>
      <c r="I324" s="416" t="s">
        <v>179</v>
      </c>
      <c r="J324" s="432" t="s">
        <v>812</v>
      </c>
      <c r="K324" s="416" t="s">
        <v>177</v>
      </c>
      <c r="L324" s="415">
        <f>L323+L325+L326</f>
        <v>44223.999000000003</v>
      </c>
      <c r="M324" s="416" t="s">
        <v>176</v>
      </c>
      <c r="N324" s="428">
        <f>N323</f>
        <v>134598.45251999999</v>
      </c>
      <c r="O324" s="416" t="s">
        <v>175</v>
      </c>
      <c r="P324" s="426"/>
      <c r="Q324" s="416" t="s">
        <v>175</v>
      </c>
      <c r="R324" s="426"/>
      <c r="S324" s="501" t="s">
        <v>175</v>
      </c>
      <c r="T324" s="500"/>
      <c r="U324" s="478" t="s">
        <v>175</v>
      </c>
      <c r="V324" s="477"/>
      <c r="W324" s="463" t="s">
        <v>175</v>
      </c>
      <c r="X324" s="462"/>
      <c r="Y324" s="463" t="s">
        <v>174</v>
      </c>
      <c r="Z324" s="464">
        <v>374</v>
      </c>
      <c r="AA324" s="792"/>
      <c r="AB324" s="792"/>
      <c r="AC324" s="792"/>
      <c r="AD324" s="792"/>
      <c r="AE324" s="792"/>
      <c r="AF324" s="895"/>
    </row>
    <row r="325" spans="1:32" s="404" customFormat="1" x14ac:dyDescent="0.2">
      <c r="A325" s="402"/>
      <c r="B325" s="824"/>
      <c r="C325" s="825"/>
      <c r="D325" s="792"/>
      <c r="E325" s="829"/>
      <c r="F325" s="832"/>
      <c r="G325" s="835"/>
      <c r="H325" s="829"/>
      <c r="I325" s="416" t="s">
        <v>173</v>
      </c>
      <c r="J325" s="429" t="s">
        <v>192</v>
      </c>
      <c r="K325" s="416" t="s">
        <v>171</v>
      </c>
      <c r="L325" s="427">
        <v>27</v>
      </c>
      <c r="M325" s="416" t="s">
        <v>170</v>
      </c>
      <c r="N325" s="428">
        <v>10391.000534544</v>
      </c>
      <c r="O325" s="416" t="s">
        <v>169</v>
      </c>
      <c r="P325" s="426">
        <v>0.1158</v>
      </c>
      <c r="Q325" s="416" t="s">
        <v>169</v>
      </c>
      <c r="R325" s="426">
        <v>0.1158</v>
      </c>
      <c r="S325" s="501" t="s">
        <v>169</v>
      </c>
      <c r="T325" s="500">
        <v>0.55500000000000005</v>
      </c>
      <c r="U325" s="478" t="s">
        <v>169</v>
      </c>
      <c r="V325" s="477">
        <v>0.55500000000000005</v>
      </c>
      <c r="W325" s="463" t="s">
        <v>169</v>
      </c>
      <c r="X325" s="462">
        <v>1</v>
      </c>
      <c r="Y325" s="781"/>
      <c r="Z325" s="782"/>
      <c r="AA325" s="792"/>
      <c r="AB325" s="792"/>
      <c r="AC325" s="792"/>
      <c r="AD325" s="792"/>
      <c r="AE325" s="792"/>
      <c r="AF325" s="895"/>
    </row>
    <row r="326" spans="1:32" s="404" customFormat="1" ht="15" customHeight="1" x14ac:dyDescent="0.2">
      <c r="A326" s="402"/>
      <c r="B326" s="824"/>
      <c r="C326" s="825"/>
      <c r="D326" s="792"/>
      <c r="E326" s="829"/>
      <c r="F326" s="832"/>
      <c r="G326" s="835"/>
      <c r="H326" s="829"/>
      <c r="I326" s="416" t="s">
        <v>168</v>
      </c>
      <c r="J326" s="427">
        <v>365</v>
      </c>
      <c r="K326" s="416" t="s">
        <v>167</v>
      </c>
      <c r="L326" s="427"/>
      <c r="M326" s="816"/>
      <c r="N326" s="817"/>
      <c r="O326" s="416" t="s">
        <v>166</v>
      </c>
      <c r="P326" s="426">
        <f>IF(P324="",P325-P323,P325-P324)</f>
        <v>0</v>
      </c>
      <c r="Q326" s="416" t="s">
        <v>166</v>
      </c>
      <c r="R326" s="426">
        <f>IF(R324="",R325-R323,R325-R324)</f>
        <v>0</v>
      </c>
      <c r="S326" s="501" t="s">
        <v>166</v>
      </c>
      <c r="T326" s="500">
        <f>IF(T324="",T325-T323,T325-T324)</f>
        <v>0</v>
      </c>
      <c r="U326" s="478" t="s">
        <v>166</v>
      </c>
      <c r="V326" s="477">
        <f>IF(V324="",V325-V323,V325-V324)</f>
        <v>0</v>
      </c>
      <c r="W326" s="463" t="s">
        <v>166</v>
      </c>
      <c r="X326" s="462">
        <f>IF(X324="",X325-X323,X325-X324)</f>
        <v>0</v>
      </c>
      <c r="Y326" s="781"/>
      <c r="Z326" s="782"/>
      <c r="AA326" s="792"/>
      <c r="AB326" s="792"/>
      <c r="AC326" s="792"/>
      <c r="AD326" s="792"/>
      <c r="AE326" s="792"/>
      <c r="AF326" s="895"/>
    </row>
    <row r="327" spans="1:32" s="404" customFormat="1" ht="15" customHeight="1" x14ac:dyDescent="0.2">
      <c r="A327" s="402"/>
      <c r="B327" s="824"/>
      <c r="C327" s="825"/>
      <c r="D327" s="792"/>
      <c r="E327" s="829"/>
      <c r="F327" s="832"/>
      <c r="G327" s="835"/>
      <c r="H327" s="829"/>
      <c r="I327" s="416" t="s">
        <v>165</v>
      </c>
      <c r="J327" s="415">
        <v>43832</v>
      </c>
      <c r="K327" s="416" t="s">
        <v>164</v>
      </c>
      <c r="L327" s="415">
        <v>44196</v>
      </c>
      <c r="M327" s="816"/>
      <c r="N327" s="817"/>
      <c r="O327" s="816"/>
      <c r="P327" s="817"/>
      <c r="Q327" s="816"/>
      <c r="R327" s="817"/>
      <c r="S327" s="838"/>
      <c r="T327" s="839"/>
      <c r="U327" s="857"/>
      <c r="V327" s="858"/>
      <c r="W327" s="781"/>
      <c r="X327" s="782"/>
      <c r="Y327" s="781"/>
      <c r="Z327" s="782"/>
      <c r="AA327" s="792"/>
      <c r="AB327" s="792"/>
      <c r="AC327" s="792"/>
      <c r="AD327" s="792"/>
      <c r="AE327" s="792"/>
      <c r="AF327" s="895"/>
    </row>
    <row r="328" spans="1:32" s="404" customFormat="1" ht="15" customHeight="1" x14ac:dyDescent="0.2">
      <c r="A328" s="402"/>
      <c r="B328" s="826"/>
      <c r="C328" s="827"/>
      <c r="D328" s="793"/>
      <c r="E328" s="830"/>
      <c r="F328" s="833"/>
      <c r="G328" s="836"/>
      <c r="H328" s="830"/>
      <c r="I328" s="406" t="s">
        <v>158</v>
      </c>
      <c r="J328" s="451">
        <v>43832</v>
      </c>
      <c r="K328" s="820"/>
      <c r="L328" s="821"/>
      <c r="M328" s="818"/>
      <c r="N328" s="819"/>
      <c r="O328" s="818"/>
      <c r="P328" s="819"/>
      <c r="Q328" s="818"/>
      <c r="R328" s="819"/>
      <c r="S328" s="840"/>
      <c r="T328" s="841"/>
      <c r="U328" s="859"/>
      <c r="V328" s="860"/>
      <c r="W328" s="783"/>
      <c r="X328" s="784"/>
      <c r="Y328" s="783"/>
      <c r="Z328" s="784"/>
      <c r="AA328" s="793"/>
      <c r="AB328" s="793"/>
      <c r="AC328" s="793"/>
      <c r="AD328" s="793"/>
      <c r="AE328" s="793"/>
      <c r="AF328" s="896"/>
    </row>
    <row r="329" spans="1:32" s="404" customFormat="1" ht="12.75" customHeight="1" x14ac:dyDescent="0.2">
      <c r="A329" s="402"/>
      <c r="B329" s="822" t="s">
        <v>909</v>
      </c>
      <c r="C329" s="823"/>
      <c r="D329" s="791" t="s">
        <v>280</v>
      </c>
      <c r="E329" s="828" t="s">
        <v>325</v>
      </c>
      <c r="F329" s="831">
        <v>7.52</v>
      </c>
      <c r="G329" s="834" t="s">
        <v>218</v>
      </c>
      <c r="H329" s="828" t="s">
        <v>200</v>
      </c>
      <c r="I329" s="434" t="s">
        <v>184</v>
      </c>
      <c r="J329" s="438">
        <v>579541.54067999998</v>
      </c>
      <c r="K329" s="434" t="s">
        <v>183</v>
      </c>
      <c r="L329" s="437">
        <f>J334+J332-0.001</f>
        <v>44196.999000000003</v>
      </c>
      <c r="M329" s="434" t="s">
        <v>182</v>
      </c>
      <c r="N329" s="436">
        <f>J329</f>
        <v>579541.54067999998</v>
      </c>
      <c r="O329" s="434" t="s">
        <v>181</v>
      </c>
      <c r="P329" s="435">
        <v>0.33789999999999998</v>
      </c>
      <c r="Q329" s="434" t="s">
        <v>181</v>
      </c>
      <c r="R329" s="435">
        <v>0.33789999999999998</v>
      </c>
      <c r="S329" s="503" t="s">
        <v>181</v>
      </c>
      <c r="T329" s="502">
        <v>0.51529999999999998</v>
      </c>
      <c r="U329" s="480" t="s">
        <v>181</v>
      </c>
      <c r="V329" s="479">
        <v>0.51529999999999998</v>
      </c>
      <c r="W329" s="466" t="s">
        <v>181</v>
      </c>
      <c r="X329" s="467">
        <v>1</v>
      </c>
      <c r="Y329" s="466" t="s">
        <v>180</v>
      </c>
      <c r="Z329" s="465">
        <v>17</v>
      </c>
      <c r="AA329" s="791" t="s">
        <v>813</v>
      </c>
      <c r="AB329" s="791" t="s">
        <v>813</v>
      </c>
      <c r="AC329" s="791" t="s">
        <v>813</v>
      </c>
      <c r="AD329" s="791" t="s">
        <v>813</v>
      </c>
      <c r="AE329" s="791" t="s">
        <v>813</v>
      </c>
      <c r="AF329" s="894" t="s">
        <v>2143</v>
      </c>
    </row>
    <row r="330" spans="1:32" s="404" customFormat="1" ht="15" customHeight="1" x14ac:dyDescent="0.2">
      <c r="A330" s="402"/>
      <c r="B330" s="824"/>
      <c r="C330" s="825"/>
      <c r="D330" s="792"/>
      <c r="E330" s="829"/>
      <c r="F330" s="832"/>
      <c r="G330" s="835"/>
      <c r="H330" s="829"/>
      <c r="I330" s="416" t="s">
        <v>179</v>
      </c>
      <c r="J330" s="432" t="s">
        <v>812</v>
      </c>
      <c r="K330" s="416" t="s">
        <v>177</v>
      </c>
      <c r="L330" s="415">
        <f>L329+L331+L332</f>
        <v>44223.999000000003</v>
      </c>
      <c r="M330" s="416" t="s">
        <v>176</v>
      </c>
      <c r="N330" s="428">
        <f>N329</f>
        <v>579541.54067999998</v>
      </c>
      <c r="O330" s="416" t="s">
        <v>175</v>
      </c>
      <c r="P330" s="426"/>
      <c r="Q330" s="416" t="s">
        <v>175</v>
      </c>
      <c r="R330" s="426"/>
      <c r="S330" s="501" t="s">
        <v>175</v>
      </c>
      <c r="T330" s="500"/>
      <c r="U330" s="478" t="s">
        <v>175</v>
      </c>
      <c r="V330" s="477"/>
      <c r="W330" s="463" t="s">
        <v>175</v>
      </c>
      <c r="X330" s="462"/>
      <c r="Y330" s="463" t="s">
        <v>174</v>
      </c>
      <c r="Z330" s="464">
        <v>374</v>
      </c>
      <c r="AA330" s="792"/>
      <c r="AB330" s="792"/>
      <c r="AC330" s="792"/>
      <c r="AD330" s="792"/>
      <c r="AE330" s="792"/>
      <c r="AF330" s="895"/>
    </row>
    <row r="331" spans="1:32" s="404" customFormat="1" x14ac:dyDescent="0.2">
      <c r="A331" s="402"/>
      <c r="B331" s="824"/>
      <c r="C331" s="825"/>
      <c r="D331" s="792"/>
      <c r="E331" s="829"/>
      <c r="F331" s="832"/>
      <c r="G331" s="835"/>
      <c r="H331" s="829"/>
      <c r="I331" s="416" t="s">
        <v>173</v>
      </c>
      <c r="J331" s="429" t="s">
        <v>192</v>
      </c>
      <c r="K331" s="416" t="s">
        <v>171</v>
      </c>
      <c r="L331" s="427">
        <v>27</v>
      </c>
      <c r="M331" s="416" t="s">
        <v>170</v>
      </c>
      <c r="N331" s="428">
        <v>123616.210627044</v>
      </c>
      <c r="O331" s="416" t="s">
        <v>169</v>
      </c>
      <c r="P331" s="426">
        <v>0.33789999999999998</v>
      </c>
      <c r="Q331" s="416" t="s">
        <v>169</v>
      </c>
      <c r="R331" s="426">
        <v>0.33789999999999998</v>
      </c>
      <c r="S331" s="501" t="s">
        <v>169</v>
      </c>
      <c r="T331" s="500">
        <v>0.51529999999999998</v>
      </c>
      <c r="U331" s="478" t="s">
        <v>169</v>
      </c>
      <c r="V331" s="477">
        <v>0.51529999999999998</v>
      </c>
      <c r="W331" s="463" t="s">
        <v>169</v>
      </c>
      <c r="X331" s="462">
        <v>1</v>
      </c>
      <c r="Y331" s="781"/>
      <c r="Z331" s="782"/>
      <c r="AA331" s="792"/>
      <c r="AB331" s="792"/>
      <c r="AC331" s="792"/>
      <c r="AD331" s="792"/>
      <c r="AE331" s="792"/>
      <c r="AF331" s="895"/>
    </row>
    <row r="332" spans="1:32" s="404" customFormat="1" ht="15" customHeight="1" x14ac:dyDescent="0.2">
      <c r="A332" s="402"/>
      <c r="B332" s="824"/>
      <c r="C332" s="825"/>
      <c r="D332" s="792"/>
      <c r="E332" s="829"/>
      <c r="F332" s="832"/>
      <c r="G332" s="835"/>
      <c r="H332" s="829"/>
      <c r="I332" s="416" t="s">
        <v>168</v>
      </c>
      <c r="J332" s="427">
        <v>365</v>
      </c>
      <c r="K332" s="416" t="s">
        <v>167</v>
      </c>
      <c r="L332" s="427"/>
      <c r="M332" s="816"/>
      <c r="N332" s="817"/>
      <c r="O332" s="416" t="s">
        <v>166</v>
      </c>
      <c r="P332" s="426">
        <f>IF(P330="",P331-P329,P331-P330)</f>
        <v>0</v>
      </c>
      <c r="Q332" s="416" t="s">
        <v>166</v>
      </c>
      <c r="R332" s="426">
        <f>IF(R330="",R331-R329,R331-R330)</f>
        <v>0</v>
      </c>
      <c r="S332" s="501" t="s">
        <v>166</v>
      </c>
      <c r="T332" s="500">
        <f>IF(T330="",T331-T329,T331-T330)</f>
        <v>0</v>
      </c>
      <c r="U332" s="478" t="s">
        <v>166</v>
      </c>
      <c r="V332" s="477">
        <f>IF(V330="",V331-V329,V331-V330)</f>
        <v>0</v>
      </c>
      <c r="W332" s="463" t="s">
        <v>166</v>
      </c>
      <c r="X332" s="462">
        <f>IF(X330="",X331-X329,X331-X330)</f>
        <v>0</v>
      </c>
      <c r="Y332" s="781"/>
      <c r="Z332" s="782"/>
      <c r="AA332" s="792"/>
      <c r="AB332" s="792"/>
      <c r="AC332" s="792"/>
      <c r="AD332" s="792"/>
      <c r="AE332" s="792"/>
      <c r="AF332" s="895"/>
    </row>
    <row r="333" spans="1:32" s="404" customFormat="1" ht="15" customHeight="1" x14ac:dyDescent="0.2">
      <c r="A333" s="402"/>
      <c r="B333" s="824"/>
      <c r="C333" s="825"/>
      <c r="D333" s="792"/>
      <c r="E333" s="829"/>
      <c r="F333" s="832"/>
      <c r="G333" s="835"/>
      <c r="H333" s="829"/>
      <c r="I333" s="416" t="s">
        <v>165</v>
      </c>
      <c r="J333" s="415">
        <v>43832</v>
      </c>
      <c r="K333" s="416" t="s">
        <v>164</v>
      </c>
      <c r="L333" s="415">
        <v>44196</v>
      </c>
      <c r="M333" s="816"/>
      <c r="N333" s="817"/>
      <c r="O333" s="816"/>
      <c r="P333" s="817"/>
      <c r="Q333" s="816"/>
      <c r="R333" s="817"/>
      <c r="S333" s="838"/>
      <c r="T333" s="839"/>
      <c r="U333" s="857"/>
      <c r="V333" s="858"/>
      <c r="W333" s="781"/>
      <c r="X333" s="782"/>
      <c r="Y333" s="781"/>
      <c r="Z333" s="782"/>
      <c r="AA333" s="792"/>
      <c r="AB333" s="792"/>
      <c r="AC333" s="792"/>
      <c r="AD333" s="792"/>
      <c r="AE333" s="792"/>
      <c r="AF333" s="895"/>
    </row>
    <row r="334" spans="1:32" s="404" customFormat="1" ht="15" customHeight="1" x14ac:dyDescent="0.2">
      <c r="A334" s="402"/>
      <c r="B334" s="826"/>
      <c r="C334" s="827"/>
      <c r="D334" s="793"/>
      <c r="E334" s="830"/>
      <c r="F334" s="833"/>
      <c r="G334" s="836"/>
      <c r="H334" s="830"/>
      <c r="I334" s="406" t="s">
        <v>158</v>
      </c>
      <c r="J334" s="451">
        <v>43832</v>
      </c>
      <c r="K334" s="820"/>
      <c r="L334" s="821"/>
      <c r="M334" s="818"/>
      <c r="N334" s="819"/>
      <c r="O334" s="818"/>
      <c r="P334" s="819"/>
      <c r="Q334" s="818"/>
      <c r="R334" s="819"/>
      <c r="S334" s="840"/>
      <c r="T334" s="841"/>
      <c r="U334" s="859"/>
      <c r="V334" s="860"/>
      <c r="W334" s="783"/>
      <c r="X334" s="784"/>
      <c r="Y334" s="783"/>
      <c r="Z334" s="784"/>
      <c r="AA334" s="793"/>
      <c r="AB334" s="793"/>
      <c r="AC334" s="793"/>
      <c r="AD334" s="793"/>
      <c r="AE334" s="793"/>
      <c r="AF334" s="896"/>
    </row>
    <row r="335" spans="1:32" s="404" customFormat="1" ht="12.75" customHeight="1" x14ac:dyDescent="0.2">
      <c r="A335" s="402"/>
      <c r="B335" s="822" t="s">
        <v>906</v>
      </c>
      <c r="C335" s="823"/>
      <c r="D335" s="791" t="s">
        <v>280</v>
      </c>
      <c r="E335" s="828" t="s">
        <v>325</v>
      </c>
      <c r="F335" s="831">
        <v>8.6999999999999993</v>
      </c>
      <c r="G335" s="834" t="s">
        <v>218</v>
      </c>
      <c r="H335" s="828" t="s">
        <v>200</v>
      </c>
      <c r="I335" s="434" t="s">
        <v>184</v>
      </c>
      <c r="J335" s="438">
        <v>675845.58648000006</v>
      </c>
      <c r="K335" s="434" t="s">
        <v>183</v>
      </c>
      <c r="L335" s="437">
        <f>J340+J338-0.001</f>
        <v>44196.999000000003</v>
      </c>
      <c r="M335" s="434" t="s">
        <v>182</v>
      </c>
      <c r="N335" s="436">
        <f>J335</f>
        <v>675845.58648000006</v>
      </c>
      <c r="O335" s="434" t="s">
        <v>181</v>
      </c>
      <c r="P335" s="435">
        <v>0.1855</v>
      </c>
      <c r="Q335" s="434" t="s">
        <v>181</v>
      </c>
      <c r="R335" s="435">
        <v>0.1855</v>
      </c>
      <c r="S335" s="503" t="s">
        <v>181</v>
      </c>
      <c r="T335" s="502">
        <v>0.44700000000000001</v>
      </c>
      <c r="U335" s="480" t="s">
        <v>181</v>
      </c>
      <c r="V335" s="479">
        <v>0.44700000000000001</v>
      </c>
      <c r="W335" s="466" t="s">
        <v>181</v>
      </c>
      <c r="X335" s="467">
        <v>1</v>
      </c>
      <c r="Y335" s="466" t="s">
        <v>180</v>
      </c>
      <c r="Z335" s="465">
        <v>17</v>
      </c>
      <c r="AA335" s="791" t="s">
        <v>813</v>
      </c>
      <c r="AB335" s="791" t="s">
        <v>813</v>
      </c>
      <c r="AC335" s="791" t="s">
        <v>813</v>
      </c>
      <c r="AD335" s="791" t="s">
        <v>813</v>
      </c>
      <c r="AE335" s="791" t="s">
        <v>813</v>
      </c>
      <c r="AF335" s="894" t="s">
        <v>2143</v>
      </c>
    </row>
    <row r="336" spans="1:32" s="404" customFormat="1" ht="15" customHeight="1" x14ac:dyDescent="0.2">
      <c r="A336" s="402"/>
      <c r="B336" s="824"/>
      <c r="C336" s="825"/>
      <c r="D336" s="792"/>
      <c r="E336" s="829"/>
      <c r="F336" s="832"/>
      <c r="G336" s="835"/>
      <c r="H336" s="829"/>
      <c r="I336" s="416" t="s">
        <v>179</v>
      </c>
      <c r="J336" s="432" t="s">
        <v>812</v>
      </c>
      <c r="K336" s="416" t="s">
        <v>177</v>
      </c>
      <c r="L336" s="415">
        <f>L335+L337+L338</f>
        <v>44223.999000000003</v>
      </c>
      <c r="M336" s="416" t="s">
        <v>176</v>
      </c>
      <c r="N336" s="428">
        <f>N335</f>
        <v>675845.58648000006</v>
      </c>
      <c r="O336" s="416" t="s">
        <v>175</v>
      </c>
      <c r="P336" s="426"/>
      <c r="Q336" s="416" t="s">
        <v>175</v>
      </c>
      <c r="R336" s="426"/>
      <c r="S336" s="501" t="s">
        <v>175</v>
      </c>
      <c r="T336" s="500"/>
      <c r="U336" s="478" t="s">
        <v>175</v>
      </c>
      <c r="V336" s="477"/>
      <c r="W336" s="463" t="s">
        <v>175</v>
      </c>
      <c r="X336" s="462"/>
      <c r="Y336" s="463" t="s">
        <v>174</v>
      </c>
      <c r="Z336" s="464">
        <v>374</v>
      </c>
      <c r="AA336" s="792"/>
      <c r="AB336" s="792"/>
      <c r="AC336" s="792"/>
      <c r="AD336" s="792"/>
      <c r="AE336" s="792"/>
      <c r="AF336" s="895"/>
    </row>
    <row r="337" spans="1:32" s="404" customFormat="1" x14ac:dyDescent="0.2">
      <c r="A337" s="402"/>
      <c r="B337" s="824"/>
      <c r="C337" s="825"/>
      <c r="D337" s="792"/>
      <c r="E337" s="829"/>
      <c r="F337" s="832"/>
      <c r="G337" s="835"/>
      <c r="H337" s="829"/>
      <c r="I337" s="416" t="s">
        <v>173</v>
      </c>
      <c r="J337" s="429" t="s">
        <v>192</v>
      </c>
      <c r="K337" s="416" t="s">
        <v>171</v>
      </c>
      <c r="L337" s="427">
        <v>27</v>
      </c>
      <c r="M337" s="416" t="s">
        <v>170</v>
      </c>
      <c r="N337" s="428">
        <v>75289.198333872002</v>
      </c>
      <c r="O337" s="416" t="s">
        <v>169</v>
      </c>
      <c r="P337" s="426">
        <v>0.1855</v>
      </c>
      <c r="Q337" s="416" t="s">
        <v>169</v>
      </c>
      <c r="R337" s="426">
        <v>0.1855</v>
      </c>
      <c r="S337" s="501" t="s">
        <v>169</v>
      </c>
      <c r="T337" s="500">
        <v>0.44700000000000001</v>
      </c>
      <c r="U337" s="478" t="s">
        <v>169</v>
      </c>
      <c r="V337" s="477">
        <v>0.44700000000000001</v>
      </c>
      <c r="W337" s="463" t="s">
        <v>169</v>
      </c>
      <c r="X337" s="462">
        <v>1</v>
      </c>
      <c r="Y337" s="781"/>
      <c r="Z337" s="782"/>
      <c r="AA337" s="792"/>
      <c r="AB337" s="792"/>
      <c r="AC337" s="792"/>
      <c r="AD337" s="792"/>
      <c r="AE337" s="792"/>
      <c r="AF337" s="895"/>
    </row>
    <row r="338" spans="1:32" s="404" customFormat="1" ht="15" customHeight="1" x14ac:dyDescent="0.2">
      <c r="A338" s="402"/>
      <c r="B338" s="824"/>
      <c r="C338" s="825"/>
      <c r="D338" s="792"/>
      <c r="E338" s="829"/>
      <c r="F338" s="832"/>
      <c r="G338" s="835"/>
      <c r="H338" s="829"/>
      <c r="I338" s="416" t="s">
        <v>168</v>
      </c>
      <c r="J338" s="427">
        <v>365</v>
      </c>
      <c r="K338" s="416" t="s">
        <v>167</v>
      </c>
      <c r="L338" s="427"/>
      <c r="M338" s="816"/>
      <c r="N338" s="817"/>
      <c r="O338" s="416" t="s">
        <v>166</v>
      </c>
      <c r="P338" s="426">
        <f>IF(P336="",P337-P335,P337-P336)</f>
        <v>0</v>
      </c>
      <c r="Q338" s="416" t="s">
        <v>166</v>
      </c>
      <c r="R338" s="426">
        <f>IF(R336="",R337-R335,R337-R336)</f>
        <v>0</v>
      </c>
      <c r="S338" s="501" t="s">
        <v>166</v>
      </c>
      <c r="T338" s="500">
        <f>IF(T336="",T337-T335,T337-T336)</f>
        <v>0</v>
      </c>
      <c r="U338" s="478" t="s">
        <v>166</v>
      </c>
      <c r="V338" s="477">
        <f>IF(V336="",V337-V335,V337-V336)</f>
        <v>0</v>
      </c>
      <c r="W338" s="463" t="s">
        <v>166</v>
      </c>
      <c r="X338" s="462">
        <f>IF(X336="",X337-X335,X337-X336)</f>
        <v>0</v>
      </c>
      <c r="Y338" s="781"/>
      <c r="Z338" s="782"/>
      <c r="AA338" s="792"/>
      <c r="AB338" s="792"/>
      <c r="AC338" s="792"/>
      <c r="AD338" s="792"/>
      <c r="AE338" s="792"/>
      <c r="AF338" s="895"/>
    </row>
    <row r="339" spans="1:32" s="404" customFormat="1" ht="15" customHeight="1" x14ac:dyDescent="0.2">
      <c r="A339" s="402"/>
      <c r="B339" s="824"/>
      <c r="C339" s="825"/>
      <c r="D339" s="792"/>
      <c r="E339" s="829"/>
      <c r="F339" s="832"/>
      <c r="G339" s="835"/>
      <c r="H339" s="829"/>
      <c r="I339" s="416" t="s">
        <v>165</v>
      </c>
      <c r="J339" s="415">
        <v>43832</v>
      </c>
      <c r="K339" s="416" t="s">
        <v>164</v>
      </c>
      <c r="L339" s="415">
        <v>44196</v>
      </c>
      <c r="M339" s="816"/>
      <c r="N339" s="817"/>
      <c r="O339" s="816"/>
      <c r="P339" s="817"/>
      <c r="Q339" s="816"/>
      <c r="R339" s="817"/>
      <c r="S339" s="838"/>
      <c r="T339" s="839"/>
      <c r="U339" s="857"/>
      <c r="V339" s="858"/>
      <c r="W339" s="781"/>
      <c r="X339" s="782"/>
      <c r="Y339" s="781"/>
      <c r="Z339" s="782"/>
      <c r="AA339" s="792"/>
      <c r="AB339" s="792"/>
      <c r="AC339" s="792"/>
      <c r="AD339" s="792"/>
      <c r="AE339" s="792"/>
      <c r="AF339" s="895"/>
    </row>
    <row r="340" spans="1:32" s="404" customFormat="1" ht="15" customHeight="1" x14ac:dyDescent="0.2">
      <c r="A340" s="402"/>
      <c r="B340" s="826"/>
      <c r="C340" s="827"/>
      <c r="D340" s="793"/>
      <c r="E340" s="830"/>
      <c r="F340" s="833"/>
      <c r="G340" s="836"/>
      <c r="H340" s="830"/>
      <c r="I340" s="406" t="s">
        <v>158</v>
      </c>
      <c r="J340" s="451">
        <v>43832</v>
      </c>
      <c r="K340" s="820"/>
      <c r="L340" s="821"/>
      <c r="M340" s="818"/>
      <c r="N340" s="819"/>
      <c r="O340" s="818"/>
      <c r="P340" s="819"/>
      <c r="Q340" s="818"/>
      <c r="R340" s="819"/>
      <c r="S340" s="840"/>
      <c r="T340" s="841"/>
      <c r="U340" s="859"/>
      <c r="V340" s="860"/>
      <c r="W340" s="783"/>
      <c r="X340" s="784"/>
      <c r="Y340" s="783"/>
      <c r="Z340" s="784"/>
      <c r="AA340" s="793"/>
      <c r="AB340" s="793"/>
      <c r="AC340" s="793"/>
      <c r="AD340" s="793"/>
      <c r="AE340" s="793"/>
      <c r="AF340" s="896"/>
    </row>
    <row r="341" spans="1:32" s="404" customFormat="1" ht="12.75" customHeight="1" x14ac:dyDescent="0.2">
      <c r="A341" s="402"/>
      <c r="B341" s="822" t="s">
        <v>903</v>
      </c>
      <c r="C341" s="823"/>
      <c r="D341" s="791" t="s">
        <v>280</v>
      </c>
      <c r="E341" s="828" t="s">
        <v>325</v>
      </c>
      <c r="F341" s="831">
        <v>4.1100000000000003</v>
      </c>
      <c r="G341" s="834" t="s">
        <v>218</v>
      </c>
      <c r="H341" s="828" t="s">
        <v>200</v>
      </c>
      <c r="I341" s="434" t="s">
        <v>184</v>
      </c>
      <c r="J341" s="438">
        <v>180747.19328000001</v>
      </c>
      <c r="K341" s="434" t="s">
        <v>183</v>
      </c>
      <c r="L341" s="437">
        <f>J346+J344-0.001</f>
        <v>44196.999000000003</v>
      </c>
      <c r="M341" s="434" t="s">
        <v>182</v>
      </c>
      <c r="N341" s="436">
        <f>J341</f>
        <v>180747.19328000001</v>
      </c>
      <c r="O341" s="434" t="s">
        <v>181</v>
      </c>
      <c r="P341" s="435">
        <v>0.129</v>
      </c>
      <c r="Q341" s="434" t="s">
        <v>181</v>
      </c>
      <c r="R341" s="435">
        <v>0.129</v>
      </c>
      <c r="S341" s="503" t="s">
        <v>181</v>
      </c>
      <c r="T341" s="502">
        <v>0.55679999999999996</v>
      </c>
      <c r="U341" s="480" t="s">
        <v>181</v>
      </c>
      <c r="V341" s="479">
        <v>0.55679999999999996</v>
      </c>
      <c r="W341" s="466" t="s">
        <v>181</v>
      </c>
      <c r="X341" s="467">
        <v>1</v>
      </c>
      <c r="Y341" s="466" t="s">
        <v>180</v>
      </c>
      <c r="Z341" s="465">
        <v>17</v>
      </c>
      <c r="AA341" s="791" t="s">
        <v>813</v>
      </c>
      <c r="AB341" s="791" t="s">
        <v>813</v>
      </c>
      <c r="AC341" s="791" t="s">
        <v>813</v>
      </c>
      <c r="AD341" s="791" t="s">
        <v>813</v>
      </c>
      <c r="AE341" s="791" t="s">
        <v>813</v>
      </c>
      <c r="AF341" s="894" t="s">
        <v>2143</v>
      </c>
    </row>
    <row r="342" spans="1:32" s="404" customFormat="1" ht="15" customHeight="1" x14ac:dyDescent="0.2">
      <c r="A342" s="402"/>
      <c r="B342" s="824"/>
      <c r="C342" s="825"/>
      <c r="D342" s="792"/>
      <c r="E342" s="829"/>
      <c r="F342" s="832"/>
      <c r="G342" s="835"/>
      <c r="H342" s="829"/>
      <c r="I342" s="416" t="s">
        <v>179</v>
      </c>
      <c r="J342" s="432" t="s">
        <v>812</v>
      </c>
      <c r="K342" s="416" t="s">
        <v>177</v>
      </c>
      <c r="L342" s="415">
        <f>L341+L343+L344</f>
        <v>44223.999000000003</v>
      </c>
      <c r="M342" s="416" t="s">
        <v>176</v>
      </c>
      <c r="N342" s="428">
        <f>N341</f>
        <v>180747.19328000001</v>
      </c>
      <c r="O342" s="416" t="s">
        <v>175</v>
      </c>
      <c r="P342" s="426"/>
      <c r="Q342" s="416" t="s">
        <v>175</v>
      </c>
      <c r="R342" s="426"/>
      <c r="S342" s="501" t="s">
        <v>175</v>
      </c>
      <c r="T342" s="500"/>
      <c r="U342" s="478" t="s">
        <v>175</v>
      </c>
      <c r="V342" s="477"/>
      <c r="W342" s="463" t="s">
        <v>175</v>
      </c>
      <c r="X342" s="462"/>
      <c r="Y342" s="463" t="s">
        <v>174</v>
      </c>
      <c r="Z342" s="464">
        <v>374</v>
      </c>
      <c r="AA342" s="792"/>
      <c r="AB342" s="792"/>
      <c r="AC342" s="792"/>
      <c r="AD342" s="792"/>
      <c r="AE342" s="792"/>
      <c r="AF342" s="895"/>
    </row>
    <row r="343" spans="1:32" s="404" customFormat="1" x14ac:dyDescent="0.2">
      <c r="A343" s="402"/>
      <c r="B343" s="824"/>
      <c r="C343" s="825"/>
      <c r="D343" s="792"/>
      <c r="E343" s="829"/>
      <c r="F343" s="832"/>
      <c r="G343" s="835"/>
      <c r="H343" s="829"/>
      <c r="I343" s="416" t="s">
        <v>173</v>
      </c>
      <c r="J343" s="429" t="s">
        <v>192</v>
      </c>
      <c r="K343" s="416" t="s">
        <v>171</v>
      </c>
      <c r="L343" s="427">
        <v>27</v>
      </c>
      <c r="M343" s="416" t="s">
        <v>170</v>
      </c>
      <c r="N343" s="428">
        <v>15544.25862208</v>
      </c>
      <c r="O343" s="416" t="s">
        <v>169</v>
      </c>
      <c r="P343" s="426">
        <v>0.129</v>
      </c>
      <c r="Q343" s="416" t="s">
        <v>169</v>
      </c>
      <c r="R343" s="426">
        <v>0.129</v>
      </c>
      <c r="S343" s="501" t="s">
        <v>169</v>
      </c>
      <c r="T343" s="500">
        <v>0.55679999999999996</v>
      </c>
      <c r="U343" s="478" t="s">
        <v>169</v>
      </c>
      <c r="V343" s="477">
        <v>0.55679999999999996</v>
      </c>
      <c r="W343" s="463" t="s">
        <v>169</v>
      </c>
      <c r="X343" s="462">
        <v>1</v>
      </c>
      <c r="Y343" s="781"/>
      <c r="Z343" s="782"/>
      <c r="AA343" s="792"/>
      <c r="AB343" s="792"/>
      <c r="AC343" s="792"/>
      <c r="AD343" s="792"/>
      <c r="AE343" s="792"/>
      <c r="AF343" s="895"/>
    </row>
    <row r="344" spans="1:32" s="404" customFormat="1" ht="15" customHeight="1" x14ac:dyDescent="0.2">
      <c r="A344" s="402"/>
      <c r="B344" s="824"/>
      <c r="C344" s="825"/>
      <c r="D344" s="792"/>
      <c r="E344" s="829"/>
      <c r="F344" s="832"/>
      <c r="G344" s="835"/>
      <c r="H344" s="829"/>
      <c r="I344" s="416" t="s">
        <v>168</v>
      </c>
      <c r="J344" s="427">
        <v>365</v>
      </c>
      <c r="K344" s="416" t="s">
        <v>167</v>
      </c>
      <c r="L344" s="427"/>
      <c r="M344" s="816"/>
      <c r="N344" s="817"/>
      <c r="O344" s="416" t="s">
        <v>166</v>
      </c>
      <c r="P344" s="426">
        <f>IF(P342="",P343-P341,P343-P342)</f>
        <v>0</v>
      </c>
      <c r="Q344" s="416" t="s">
        <v>166</v>
      </c>
      <c r="R344" s="426">
        <f>IF(R342="",R343-R341,R343-R342)</f>
        <v>0</v>
      </c>
      <c r="S344" s="501" t="s">
        <v>166</v>
      </c>
      <c r="T344" s="500">
        <f>IF(T342="",T343-T341,T343-T342)</f>
        <v>0</v>
      </c>
      <c r="U344" s="478" t="s">
        <v>166</v>
      </c>
      <c r="V344" s="477">
        <f>IF(V342="",V343-V341,V343-V342)</f>
        <v>0</v>
      </c>
      <c r="W344" s="463" t="s">
        <v>166</v>
      </c>
      <c r="X344" s="462">
        <f>IF(X342="",X343-X341,X343-X342)</f>
        <v>0</v>
      </c>
      <c r="Y344" s="781"/>
      <c r="Z344" s="782"/>
      <c r="AA344" s="792"/>
      <c r="AB344" s="792"/>
      <c r="AC344" s="792"/>
      <c r="AD344" s="792"/>
      <c r="AE344" s="792"/>
      <c r="AF344" s="895"/>
    </row>
    <row r="345" spans="1:32" s="404" customFormat="1" ht="15" customHeight="1" x14ac:dyDescent="0.2">
      <c r="A345" s="402"/>
      <c r="B345" s="824"/>
      <c r="C345" s="825"/>
      <c r="D345" s="792"/>
      <c r="E345" s="829"/>
      <c r="F345" s="832"/>
      <c r="G345" s="835"/>
      <c r="H345" s="829"/>
      <c r="I345" s="416" t="s">
        <v>165</v>
      </c>
      <c r="J345" s="415">
        <v>43832</v>
      </c>
      <c r="K345" s="416" t="s">
        <v>164</v>
      </c>
      <c r="L345" s="415">
        <v>44196</v>
      </c>
      <c r="M345" s="816"/>
      <c r="N345" s="817"/>
      <c r="O345" s="816"/>
      <c r="P345" s="817"/>
      <c r="Q345" s="816"/>
      <c r="R345" s="817"/>
      <c r="S345" s="838"/>
      <c r="T345" s="839"/>
      <c r="U345" s="857"/>
      <c r="V345" s="858"/>
      <c r="W345" s="781"/>
      <c r="X345" s="782"/>
      <c r="Y345" s="781"/>
      <c r="Z345" s="782"/>
      <c r="AA345" s="792"/>
      <c r="AB345" s="792"/>
      <c r="AC345" s="792"/>
      <c r="AD345" s="792"/>
      <c r="AE345" s="792"/>
      <c r="AF345" s="895"/>
    </row>
    <row r="346" spans="1:32" s="404" customFormat="1" ht="15" customHeight="1" x14ac:dyDescent="0.2">
      <c r="A346" s="402"/>
      <c r="B346" s="826"/>
      <c r="C346" s="827"/>
      <c r="D346" s="793"/>
      <c r="E346" s="830"/>
      <c r="F346" s="833"/>
      <c r="G346" s="836"/>
      <c r="H346" s="830"/>
      <c r="I346" s="406" t="s">
        <v>158</v>
      </c>
      <c r="J346" s="451">
        <v>43832</v>
      </c>
      <c r="K346" s="820"/>
      <c r="L346" s="821"/>
      <c r="M346" s="818"/>
      <c r="N346" s="819"/>
      <c r="O346" s="818"/>
      <c r="P346" s="819"/>
      <c r="Q346" s="818"/>
      <c r="R346" s="819"/>
      <c r="S346" s="840"/>
      <c r="T346" s="841"/>
      <c r="U346" s="859"/>
      <c r="V346" s="860"/>
      <c r="W346" s="783"/>
      <c r="X346" s="784"/>
      <c r="Y346" s="783"/>
      <c r="Z346" s="784"/>
      <c r="AA346" s="793"/>
      <c r="AB346" s="793"/>
      <c r="AC346" s="793"/>
      <c r="AD346" s="793"/>
      <c r="AE346" s="793"/>
      <c r="AF346" s="896"/>
    </row>
    <row r="347" spans="1:32" s="404" customFormat="1" ht="12.75" customHeight="1" x14ac:dyDescent="0.2">
      <c r="A347" s="402"/>
      <c r="B347" s="822" t="s">
        <v>900</v>
      </c>
      <c r="C347" s="823"/>
      <c r="D347" s="791" t="s">
        <v>280</v>
      </c>
      <c r="E347" s="828" t="s">
        <v>325</v>
      </c>
      <c r="F347" s="831">
        <v>2.73</v>
      </c>
      <c r="G347" s="834" t="s">
        <v>218</v>
      </c>
      <c r="H347" s="828" t="s">
        <v>200</v>
      </c>
      <c r="I347" s="434" t="s">
        <v>184</v>
      </c>
      <c r="J347" s="438">
        <v>276301.31</v>
      </c>
      <c r="K347" s="434" t="s">
        <v>183</v>
      </c>
      <c r="L347" s="437">
        <f>J352+J350-0.001</f>
        <v>44196.999000000003</v>
      </c>
      <c r="M347" s="434" t="s">
        <v>182</v>
      </c>
      <c r="N347" s="436">
        <f>J347</f>
        <v>276301.31</v>
      </c>
      <c r="O347" s="434" t="s">
        <v>181</v>
      </c>
      <c r="P347" s="435">
        <v>0.50349999999999995</v>
      </c>
      <c r="Q347" s="434" t="s">
        <v>181</v>
      </c>
      <c r="R347" s="435">
        <v>0.50349999999999995</v>
      </c>
      <c r="S347" s="503" t="s">
        <v>181</v>
      </c>
      <c r="T347" s="502">
        <v>0.58179999999999998</v>
      </c>
      <c r="U347" s="480" t="s">
        <v>181</v>
      </c>
      <c r="V347" s="479">
        <v>0.58179999999999998</v>
      </c>
      <c r="W347" s="466" t="s">
        <v>181</v>
      </c>
      <c r="X347" s="467">
        <v>1</v>
      </c>
      <c r="Y347" s="466" t="s">
        <v>180</v>
      </c>
      <c r="Z347" s="465">
        <v>14</v>
      </c>
      <c r="AA347" s="791" t="s">
        <v>813</v>
      </c>
      <c r="AB347" s="791" t="s">
        <v>813</v>
      </c>
      <c r="AC347" s="791" t="s">
        <v>813</v>
      </c>
      <c r="AD347" s="791" t="s">
        <v>813</v>
      </c>
      <c r="AE347" s="791" t="s">
        <v>813</v>
      </c>
      <c r="AF347" s="894" t="s">
        <v>2143</v>
      </c>
    </row>
    <row r="348" spans="1:32" s="404" customFormat="1" ht="15" customHeight="1" x14ac:dyDescent="0.2">
      <c r="A348" s="402"/>
      <c r="B348" s="824"/>
      <c r="C348" s="825"/>
      <c r="D348" s="792"/>
      <c r="E348" s="829"/>
      <c r="F348" s="832"/>
      <c r="G348" s="835"/>
      <c r="H348" s="829"/>
      <c r="I348" s="416" t="s">
        <v>179</v>
      </c>
      <c r="J348" s="432" t="s">
        <v>812</v>
      </c>
      <c r="K348" s="416" t="s">
        <v>177</v>
      </c>
      <c r="L348" s="415">
        <f>L347+L349+L350</f>
        <v>44223.999000000003</v>
      </c>
      <c r="M348" s="416" t="s">
        <v>176</v>
      </c>
      <c r="N348" s="428">
        <f>N347</f>
        <v>276301.31</v>
      </c>
      <c r="O348" s="416" t="s">
        <v>175</v>
      </c>
      <c r="P348" s="426"/>
      <c r="Q348" s="416" t="s">
        <v>175</v>
      </c>
      <c r="R348" s="426"/>
      <c r="S348" s="501" t="s">
        <v>175</v>
      </c>
      <c r="T348" s="500"/>
      <c r="U348" s="478" t="s">
        <v>175</v>
      </c>
      <c r="V348" s="477"/>
      <c r="W348" s="463" t="s">
        <v>175</v>
      </c>
      <c r="X348" s="462"/>
      <c r="Y348" s="463" t="s">
        <v>174</v>
      </c>
      <c r="Z348" s="464">
        <f>Z347*15</f>
        <v>210</v>
      </c>
      <c r="AA348" s="792"/>
      <c r="AB348" s="792"/>
      <c r="AC348" s="792"/>
      <c r="AD348" s="792"/>
      <c r="AE348" s="792"/>
      <c r="AF348" s="895"/>
    </row>
    <row r="349" spans="1:32" s="404" customFormat="1" x14ac:dyDescent="0.2">
      <c r="A349" s="402"/>
      <c r="B349" s="824"/>
      <c r="C349" s="825"/>
      <c r="D349" s="792"/>
      <c r="E349" s="829"/>
      <c r="F349" s="832"/>
      <c r="G349" s="835"/>
      <c r="H349" s="829"/>
      <c r="I349" s="416" t="s">
        <v>173</v>
      </c>
      <c r="J349" s="429" t="s">
        <v>192</v>
      </c>
      <c r="K349" s="416" t="s">
        <v>171</v>
      </c>
      <c r="L349" s="427">
        <v>27</v>
      </c>
      <c r="M349" s="416" t="s">
        <v>170</v>
      </c>
      <c r="N349" s="428">
        <f>N348*P349</f>
        <v>139117.70958499998</v>
      </c>
      <c r="O349" s="416" t="s">
        <v>169</v>
      </c>
      <c r="P349" s="426">
        <v>0.50349999999999995</v>
      </c>
      <c r="Q349" s="416" t="s">
        <v>169</v>
      </c>
      <c r="R349" s="426">
        <v>0.50349999999999995</v>
      </c>
      <c r="S349" s="501" t="s">
        <v>169</v>
      </c>
      <c r="T349" s="500">
        <v>0.58179999999999998</v>
      </c>
      <c r="U349" s="478" t="s">
        <v>169</v>
      </c>
      <c r="V349" s="477">
        <v>0.58179999999999998</v>
      </c>
      <c r="W349" s="463" t="s">
        <v>169</v>
      </c>
      <c r="X349" s="462">
        <v>1</v>
      </c>
      <c r="Y349" s="781"/>
      <c r="Z349" s="782"/>
      <c r="AA349" s="792"/>
      <c r="AB349" s="792"/>
      <c r="AC349" s="792"/>
      <c r="AD349" s="792"/>
      <c r="AE349" s="792"/>
      <c r="AF349" s="895"/>
    </row>
    <row r="350" spans="1:32" s="404" customFormat="1" ht="15" customHeight="1" x14ac:dyDescent="0.2">
      <c r="A350" s="402"/>
      <c r="B350" s="824"/>
      <c r="C350" s="825"/>
      <c r="D350" s="792"/>
      <c r="E350" s="829"/>
      <c r="F350" s="832"/>
      <c r="G350" s="835"/>
      <c r="H350" s="829"/>
      <c r="I350" s="416" t="s">
        <v>168</v>
      </c>
      <c r="J350" s="427">
        <v>365</v>
      </c>
      <c r="K350" s="416" t="s">
        <v>167</v>
      </c>
      <c r="L350" s="427"/>
      <c r="M350" s="816"/>
      <c r="N350" s="817"/>
      <c r="O350" s="416" t="s">
        <v>166</v>
      </c>
      <c r="P350" s="426">
        <f>IF(P348="",P349-P347,P349-P348)</f>
        <v>0</v>
      </c>
      <c r="Q350" s="416" t="s">
        <v>166</v>
      </c>
      <c r="R350" s="426">
        <f>IF(R348="",R349-R347,R349-R348)</f>
        <v>0</v>
      </c>
      <c r="S350" s="501" t="s">
        <v>166</v>
      </c>
      <c r="T350" s="500">
        <f>IF(T348="",T349-T347,T349-T348)</f>
        <v>0</v>
      </c>
      <c r="U350" s="478" t="s">
        <v>166</v>
      </c>
      <c r="V350" s="477">
        <f>IF(V348="",V349-V347,V349-V348)</f>
        <v>0</v>
      </c>
      <c r="W350" s="463" t="s">
        <v>166</v>
      </c>
      <c r="X350" s="462">
        <f>IF(X348="",X349-X347,X349-X348)</f>
        <v>0</v>
      </c>
      <c r="Y350" s="781"/>
      <c r="Z350" s="782"/>
      <c r="AA350" s="792"/>
      <c r="AB350" s="792"/>
      <c r="AC350" s="792"/>
      <c r="AD350" s="792"/>
      <c r="AE350" s="792"/>
      <c r="AF350" s="895"/>
    </row>
    <row r="351" spans="1:32" s="404" customFormat="1" ht="15" customHeight="1" x14ac:dyDescent="0.2">
      <c r="A351" s="402"/>
      <c r="B351" s="824"/>
      <c r="C351" s="825"/>
      <c r="D351" s="792"/>
      <c r="E351" s="829"/>
      <c r="F351" s="832"/>
      <c r="G351" s="835"/>
      <c r="H351" s="829"/>
      <c r="I351" s="416" t="s">
        <v>165</v>
      </c>
      <c r="J351" s="415">
        <v>43832</v>
      </c>
      <c r="K351" s="416" t="s">
        <v>164</v>
      </c>
      <c r="L351" s="415">
        <v>44196</v>
      </c>
      <c r="M351" s="816"/>
      <c r="N351" s="817"/>
      <c r="O351" s="816"/>
      <c r="P351" s="817"/>
      <c r="Q351" s="816"/>
      <c r="R351" s="817"/>
      <c r="S351" s="838"/>
      <c r="T351" s="839"/>
      <c r="U351" s="857"/>
      <c r="V351" s="858"/>
      <c r="W351" s="781"/>
      <c r="X351" s="782"/>
      <c r="Y351" s="781"/>
      <c r="Z351" s="782"/>
      <c r="AA351" s="792"/>
      <c r="AB351" s="792"/>
      <c r="AC351" s="792"/>
      <c r="AD351" s="792"/>
      <c r="AE351" s="792"/>
      <c r="AF351" s="895"/>
    </row>
    <row r="352" spans="1:32" s="404" customFormat="1" ht="15" customHeight="1" x14ac:dyDescent="0.2">
      <c r="A352" s="402"/>
      <c r="B352" s="826"/>
      <c r="C352" s="827"/>
      <c r="D352" s="793"/>
      <c r="E352" s="830"/>
      <c r="F352" s="833"/>
      <c r="G352" s="836"/>
      <c r="H352" s="830"/>
      <c r="I352" s="406" t="s">
        <v>158</v>
      </c>
      <c r="J352" s="451">
        <v>43832</v>
      </c>
      <c r="K352" s="820"/>
      <c r="L352" s="821"/>
      <c r="M352" s="818"/>
      <c r="N352" s="819"/>
      <c r="O352" s="818"/>
      <c r="P352" s="819"/>
      <c r="Q352" s="818"/>
      <c r="R352" s="819"/>
      <c r="S352" s="840"/>
      <c r="T352" s="841"/>
      <c r="U352" s="859"/>
      <c r="V352" s="860"/>
      <c r="W352" s="783"/>
      <c r="X352" s="784"/>
      <c r="Y352" s="783"/>
      <c r="Z352" s="784"/>
      <c r="AA352" s="793"/>
      <c r="AB352" s="793"/>
      <c r="AC352" s="793"/>
      <c r="AD352" s="793"/>
      <c r="AE352" s="793"/>
      <c r="AF352" s="896"/>
    </row>
    <row r="353" spans="1:32" s="404" customFormat="1" ht="12.75" customHeight="1" x14ac:dyDescent="0.2">
      <c r="A353" s="402"/>
      <c r="B353" s="822" t="s">
        <v>898</v>
      </c>
      <c r="C353" s="823"/>
      <c r="D353" s="791" t="s">
        <v>280</v>
      </c>
      <c r="E353" s="828" t="s">
        <v>325</v>
      </c>
      <c r="F353" s="831">
        <v>3.34</v>
      </c>
      <c r="G353" s="834" t="s">
        <v>218</v>
      </c>
      <c r="H353" s="828" t="s">
        <v>200</v>
      </c>
      <c r="I353" s="434" t="s">
        <v>184</v>
      </c>
      <c r="J353" s="438">
        <v>161826.4</v>
      </c>
      <c r="K353" s="434" t="s">
        <v>183</v>
      </c>
      <c r="L353" s="437">
        <f>J358+J356-0.001</f>
        <v>44196.999000000003</v>
      </c>
      <c r="M353" s="434" t="s">
        <v>182</v>
      </c>
      <c r="N353" s="436">
        <f>J353</f>
        <v>161826.4</v>
      </c>
      <c r="O353" s="434" t="s">
        <v>181</v>
      </c>
      <c r="P353" s="435">
        <v>0.51549999999999996</v>
      </c>
      <c r="Q353" s="434" t="s">
        <v>181</v>
      </c>
      <c r="R353" s="435">
        <v>0.51549999999999996</v>
      </c>
      <c r="S353" s="503" t="s">
        <v>181</v>
      </c>
      <c r="T353" s="502">
        <v>0.61029999999999995</v>
      </c>
      <c r="U353" s="480" t="s">
        <v>181</v>
      </c>
      <c r="V353" s="479">
        <v>0.61029999999999995</v>
      </c>
      <c r="W353" s="466" t="s">
        <v>181</v>
      </c>
      <c r="X353" s="467">
        <v>1</v>
      </c>
      <c r="Y353" s="466" t="s">
        <v>180</v>
      </c>
      <c r="Z353" s="465">
        <v>14</v>
      </c>
      <c r="AA353" s="791" t="s">
        <v>813</v>
      </c>
      <c r="AB353" s="791" t="s">
        <v>813</v>
      </c>
      <c r="AC353" s="791" t="s">
        <v>813</v>
      </c>
      <c r="AD353" s="791" t="s">
        <v>813</v>
      </c>
      <c r="AE353" s="791" t="s">
        <v>813</v>
      </c>
      <c r="AF353" s="894" t="s">
        <v>2143</v>
      </c>
    </row>
    <row r="354" spans="1:32" s="404" customFormat="1" ht="15" customHeight="1" x14ac:dyDescent="0.2">
      <c r="A354" s="402"/>
      <c r="B354" s="824"/>
      <c r="C354" s="825"/>
      <c r="D354" s="792"/>
      <c r="E354" s="829"/>
      <c r="F354" s="832"/>
      <c r="G354" s="835"/>
      <c r="H354" s="829"/>
      <c r="I354" s="416" t="s">
        <v>179</v>
      </c>
      <c r="J354" s="432" t="s">
        <v>812</v>
      </c>
      <c r="K354" s="416" t="s">
        <v>177</v>
      </c>
      <c r="L354" s="415">
        <f>L353+L355+L356</f>
        <v>44223.999000000003</v>
      </c>
      <c r="M354" s="416" t="s">
        <v>176</v>
      </c>
      <c r="N354" s="428">
        <f>N353</f>
        <v>161826.4</v>
      </c>
      <c r="O354" s="416" t="s">
        <v>175</v>
      </c>
      <c r="P354" s="426"/>
      <c r="Q354" s="416" t="s">
        <v>175</v>
      </c>
      <c r="R354" s="426"/>
      <c r="S354" s="501" t="s">
        <v>175</v>
      </c>
      <c r="T354" s="500"/>
      <c r="U354" s="478" t="s">
        <v>175</v>
      </c>
      <c r="V354" s="477"/>
      <c r="W354" s="463" t="s">
        <v>175</v>
      </c>
      <c r="X354" s="462"/>
      <c r="Y354" s="463" t="s">
        <v>174</v>
      </c>
      <c r="Z354" s="464">
        <f>Z353*15</f>
        <v>210</v>
      </c>
      <c r="AA354" s="792"/>
      <c r="AB354" s="792"/>
      <c r="AC354" s="792"/>
      <c r="AD354" s="792"/>
      <c r="AE354" s="792"/>
      <c r="AF354" s="895"/>
    </row>
    <row r="355" spans="1:32" s="404" customFormat="1" x14ac:dyDescent="0.2">
      <c r="A355" s="402"/>
      <c r="B355" s="824"/>
      <c r="C355" s="825"/>
      <c r="D355" s="792"/>
      <c r="E355" s="829"/>
      <c r="F355" s="832"/>
      <c r="G355" s="835"/>
      <c r="H355" s="829"/>
      <c r="I355" s="416" t="s">
        <v>173</v>
      </c>
      <c r="J355" s="429" t="s">
        <v>192</v>
      </c>
      <c r="K355" s="416" t="s">
        <v>171</v>
      </c>
      <c r="L355" s="427">
        <v>27</v>
      </c>
      <c r="M355" s="416" t="s">
        <v>170</v>
      </c>
      <c r="N355" s="428">
        <f>N354*P355</f>
        <v>83421.509199999986</v>
      </c>
      <c r="O355" s="416" t="s">
        <v>169</v>
      </c>
      <c r="P355" s="426">
        <v>0.51549999999999996</v>
      </c>
      <c r="Q355" s="416" t="s">
        <v>169</v>
      </c>
      <c r="R355" s="426">
        <v>0.51549999999999996</v>
      </c>
      <c r="S355" s="501" t="s">
        <v>169</v>
      </c>
      <c r="T355" s="500">
        <v>0.61029999999999995</v>
      </c>
      <c r="U355" s="478" t="s">
        <v>169</v>
      </c>
      <c r="V355" s="477">
        <v>0.61029999999999995</v>
      </c>
      <c r="W355" s="463" t="s">
        <v>169</v>
      </c>
      <c r="X355" s="462">
        <v>1</v>
      </c>
      <c r="Y355" s="781"/>
      <c r="Z355" s="782"/>
      <c r="AA355" s="792"/>
      <c r="AB355" s="792"/>
      <c r="AC355" s="792"/>
      <c r="AD355" s="792"/>
      <c r="AE355" s="792"/>
      <c r="AF355" s="895"/>
    </row>
    <row r="356" spans="1:32" s="404" customFormat="1" ht="15" customHeight="1" x14ac:dyDescent="0.2">
      <c r="A356" s="402"/>
      <c r="B356" s="824"/>
      <c r="C356" s="825"/>
      <c r="D356" s="792"/>
      <c r="E356" s="829"/>
      <c r="F356" s="832"/>
      <c r="G356" s="835"/>
      <c r="H356" s="829"/>
      <c r="I356" s="416" t="s">
        <v>168</v>
      </c>
      <c r="J356" s="427">
        <v>365</v>
      </c>
      <c r="K356" s="416" t="s">
        <v>167</v>
      </c>
      <c r="L356" s="427"/>
      <c r="M356" s="816"/>
      <c r="N356" s="817"/>
      <c r="O356" s="416" t="s">
        <v>166</v>
      </c>
      <c r="P356" s="426">
        <f>IF(P354="",P355-P353,P355-P354)</f>
        <v>0</v>
      </c>
      <c r="Q356" s="416" t="s">
        <v>166</v>
      </c>
      <c r="R356" s="426">
        <f>IF(R354="",R355-R353,R355-R354)</f>
        <v>0</v>
      </c>
      <c r="S356" s="501" t="s">
        <v>166</v>
      </c>
      <c r="T356" s="500">
        <f>IF(T354="",T355-T353,T355-T354)</f>
        <v>0</v>
      </c>
      <c r="U356" s="478" t="s">
        <v>166</v>
      </c>
      <c r="V356" s="477">
        <f>IF(V354="",V355-V353,V355-V354)</f>
        <v>0</v>
      </c>
      <c r="W356" s="463" t="s">
        <v>166</v>
      </c>
      <c r="X356" s="462">
        <f>IF(X354="",X355-X353,X355-X354)</f>
        <v>0</v>
      </c>
      <c r="Y356" s="781"/>
      <c r="Z356" s="782"/>
      <c r="AA356" s="792"/>
      <c r="AB356" s="792"/>
      <c r="AC356" s="792"/>
      <c r="AD356" s="792"/>
      <c r="AE356" s="792"/>
      <c r="AF356" s="895"/>
    </row>
    <row r="357" spans="1:32" s="404" customFormat="1" ht="15" customHeight="1" x14ac:dyDescent="0.2">
      <c r="A357" s="402"/>
      <c r="B357" s="824"/>
      <c r="C357" s="825"/>
      <c r="D357" s="792"/>
      <c r="E357" s="829"/>
      <c r="F357" s="832"/>
      <c r="G357" s="835"/>
      <c r="H357" s="829"/>
      <c r="I357" s="416" t="s">
        <v>165</v>
      </c>
      <c r="J357" s="415">
        <v>43832</v>
      </c>
      <c r="K357" s="416" t="s">
        <v>164</v>
      </c>
      <c r="L357" s="415">
        <v>44196</v>
      </c>
      <c r="M357" s="816"/>
      <c r="N357" s="817"/>
      <c r="O357" s="816"/>
      <c r="P357" s="817"/>
      <c r="Q357" s="816"/>
      <c r="R357" s="817"/>
      <c r="S357" s="838"/>
      <c r="T357" s="839"/>
      <c r="U357" s="857"/>
      <c r="V357" s="858"/>
      <c r="W357" s="781"/>
      <c r="X357" s="782"/>
      <c r="Y357" s="781"/>
      <c r="Z357" s="782"/>
      <c r="AA357" s="792"/>
      <c r="AB357" s="792"/>
      <c r="AC357" s="792"/>
      <c r="AD357" s="792"/>
      <c r="AE357" s="792"/>
      <c r="AF357" s="895"/>
    </row>
    <row r="358" spans="1:32" s="404" customFormat="1" ht="15" customHeight="1" x14ac:dyDescent="0.2">
      <c r="A358" s="402"/>
      <c r="B358" s="826"/>
      <c r="C358" s="827"/>
      <c r="D358" s="793"/>
      <c r="E358" s="830"/>
      <c r="F358" s="833"/>
      <c r="G358" s="836"/>
      <c r="H358" s="830"/>
      <c r="I358" s="406" t="s">
        <v>158</v>
      </c>
      <c r="J358" s="451">
        <v>43832</v>
      </c>
      <c r="K358" s="820"/>
      <c r="L358" s="821"/>
      <c r="M358" s="818"/>
      <c r="N358" s="819"/>
      <c r="O358" s="818"/>
      <c r="P358" s="819"/>
      <c r="Q358" s="818"/>
      <c r="R358" s="819"/>
      <c r="S358" s="840"/>
      <c r="T358" s="841"/>
      <c r="U358" s="859"/>
      <c r="V358" s="860"/>
      <c r="W358" s="783"/>
      <c r="X358" s="784"/>
      <c r="Y358" s="783"/>
      <c r="Z358" s="784"/>
      <c r="AA358" s="793"/>
      <c r="AB358" s="793"/>
      <c r="AC358" s="793"/>
      <c r="AD358" s="793"/>
      <c r="AE358" s="793"/>
      <c r="AF358" s="896"/>
    </row>
    <row r="359" spans="1:32" s="404" customFormat="1" ht="12.75" customHeight="1" x14ac:dyDescent="0.2">
      <c r="A359" s="402"/>
      <c r="B359" s="822" t="s">
        <v>896</v>
      </c>
      <c r="C359" s="823"/>
      <c r="D359" s="791" t="s">
        <v>280</v>
      </c>
      <c r="E359" s="828" t="s">
        <v>325</v>
      </c>
      <c r="F359" s="831">
        <v>2.19</v>
      </c>
      <c r="G359" s="834" t="s">
        <v>218</v>
      </c>
      <c r="H359" s="828" t="s">
        <v>200</v>
      </c>
      <c r="I359" s="434" t="s">
        <v>184</v>
      </c>
      <c r="J359" s="438">
        <v>67286.09</v>
      </c>
      <c r="K359" s="434" t="s">
        <v>183</v>
      </c>
      <c r="L359" s="437">
        <f>J364+J362-0.001</f>
        <v>44196.999000000003</v>
      </c>
      <c r="M359" s="434" t="s">
        <v>182</v>
      </c>
      <c r="N359" s="436">
        <f>J359</f>
        <v>67286.09</v>
      </c>
      <c r="O359" s="434" t="s">
        <v>181</v>
      </c>
      <c r="P359" s="435">
        <v>0.437</v>
      </c>
      <c r="Q359" s="434" t="s">
        <v>181</v>
      </c>
      <c r="R359" s="435">
        <v>0.437</v>
      </c>
      <c r="S359" s="503" t="s">
        <v>181</v>
      </c>
      <c r="T359" s="502">
        <v>0.78169999999999995</v>
      </c>
      <c r="U359" s="480" t="s">
        <v>181</v>
      </c>
      <c r="V359" s="479">
        <v>0.78169999999999995</v>
      </c>
      <c r="W359" s="466" t="s">
        <v>181</v>
      </c>
      <c r="X359" s="467">
        <v>1</v>
      </c>
      <c r="Y359" s="466" t="s">
        <v>180</v>
      </c>
      <c r="Z359" s="465">
        <v>14</v>
      </c>
      <c r="AA359" s="791" t="s">
        <v>813</v>
      </c>
      <c r="AB359" s="791" t="s">
        <v>813</v>
      </c>
      <c r="AC359" s="791" t="s">
        <v>813</v>
      </c>
      <c r="AD359" s="791" t="s">
        <v>813</v>
      </c>
      <c r="AE359" s="791" t="s">
        <v>813</v>
      </c>
      <c r="AF359" s="894" t="s">
        <v>2143</v>
      </c>
    </row>
    <row r="360" spans="1:32" s="404" customFormat="1" ht="15" customHeight="1" x14ac:dyDescent="0.2">
      <c r="A360" s="402"/>
      <c r="B360" s="824"/>
      <c r="C360" s="825"/>
      <c r="D360" s="792"/>
      <c r="E360" s="829"/>
      <c r="F360" s="832"/>
      <c r="G360" s="835"/>
      <c r="H360" s="829"/>
      <c r="I360" s="416" t="s">
        <v>179</v>
      </c>
      <c r="J360" s="432" t="s">
        <v>812</v>
      </c>
      <c r="K360" s="416" t="s">
        <v>177</v>
      </c>
      <c r="L360" s="415">
        <f>L359+L361+L362</f>
        <v>44223.999000000003</v>
      </c>
      <c r="M360" s="416" t="s">
        <v>176</v>
      </c>
      <c r="N360" s="428">
        <f>N359</f>
        <v>67286.09</v>
      </c>
      <c r="O360" s="416" t="s">
        <v>175</v>
      </c>
      <c r="P360" s="426"/>
      <c r="Q360" s="416" t="s">
        <v>175</v>
      </c>
      <c r="R360" s="426"/>
      <c r="S360" s="501" t="s">
        <v>175</v>
      </c>
      <c r="T360" s="500"/>
      <c r="U360" s="478" t="s">
        <v>175</v>
      </c>
      <c r="V360" s="477"/>
      <c r="W360" s="463" t="s">
        <v>175</v>
      </c>
      <c r="X360" s="462"/>
      <c r="Y360" s="463" t="s">
        <v>174</v>
      </c>
      <c r="Z360" s="464">
        <f>Z359*15</f>
        <v>210</v>
      </c>
      <c r="AA360" s="792"/>
      <c r="AB360" s="792"/>
      <c r="AC360" s="792"/>
      <c r="AD360" s="792"/>
      <c r="AE360" s="792"/>
      <c r="AF360" s="895"/>
    </row>
    <row r="361" spans="1:32" s="404" customFormat="1" x14ac:dyDescent="0.2">
      <c r="A361" s="402"/>
      <c r="B361" s="824"/>
      <c r="C361" s="825"/>
      <c r="D361" s="792"/>
      <c r="E361" s="829"/>
      <c r="F361" s="832"/>
      <c r="G361" s="835"/>
      <c r="H361" s="829"/>
      <c r="I361" s="416" t="s">
        <v>173</v>
      </c>
      <c r="J361" s="429" t="s">
        <v>192</v>
      </c>
      <c r="K361" s="416" t="s">
        <v>171</v>
      </c>
      <c r="L361" s="427">
        <v>27</v>
      </c>
      <c r="M361" s="416" t="s">
        <v>170</v>
      </c>
      <c r="N361" s="428">
        <f>N360*P361</f>
        <v>29404.02133</v>
      </c>
      <c r="O361" s="416" t="s">
        <v>169</v>
      </c>
      <c r="P361" s="426">
        <v>0.437</v>
      </c>
      <c r="Q361" s="416" t="s">
        <v>169</v>
      </c>
      <c r="R361" s="426">
        <v>0.437</v>
      </c>
      <c r="S361" s="501" t="s">
        <v>169</v>
      </c>
      <c r="T361" s="500">
        <v>0.78180000000000005</v>
      </c>
      <c r="U361" s="478" t="s">
        <v>169</v>
      </c>
      <c r="V361" s="477">
        <v>0.78180000000000005</v>
      </c>
      <c r="W361" s="463" t="s">
        <v>169</v>
      </c>
      <c r="X361" s="462">
        <v>1</v>
      </c>
      <c r="Y361" s="781"/>
      <c r="Z361" s="782"/>
      <c r="AA361" s="792"/>
      <c r="AB361" s="792"/>
      <c r="AC361" s="792"/>
      <c r="AD361" s="792"/>
      <c r="AE361" s="792"/>
      <c r="AF361" s="895"/>
    </row>
    <row r="362" spans="1:32" s="404" customFormat="1" ht="15" customHeight="1" x14ac:dyDescent="0.2">
      <c r="A362" s="402"/>
      <c r="B362" s="824"/>
      <c r="C362" s="825"/>
      <c r="D362" s="792"/>
      <c r="E362" s="829"/>
      <c r="F362" s="832"/>
      <c r="G362" s="835"/>
      <c r="H362" s="829"/>
      <c r="I362" s="416" t="s">
        <v>168</v>
      </c>
      <c r="J362" s="427">
        <v>365</v>
      </c>
      <c r="K362" s="416" t="s">
        <v>167</v>
      </c>
      <c r="L362" s="427"/>
      <c r="M362" s="816"/>
      <c r="N362" s="817"/>
      <c r="O362" s="416" t="s">
        <v>166</v>
      </c>
      <c r="P362" s="426">
        <f>IF(P360="",P361-P359,P361-P360)</f>
        <v>0</v>
      </c>
      <c r="Q362" s="416" t="s">
        <v>166</v>
      </c>
      <c r="R362" s="426">
        <f>IF(R360="",R361-R359,R361-R360)</f>
        <v>0</v>
      </c>
      <c r="S362" s="501" t="s">
        <v>166</v>
      </c>
      <c r="T362" s="500">
        <f>IF(T360="",T361-T359,T361-T360)</f>
        <v>1.0000000000010001E-4</v>
      </c>
      <c r="U362" s="478" t="s">
        <v>166</v>
      </c>
      <c r="V362" s="477">
        <f>IF(V360="",V361-V359,V361-V360)</f>
        <v>1.0000000000010001E-4</v>
      </c>
      <c r="W362" s="463" t="s">
        <v>166</v>
      </c>
      <c r="X362" s="462">
        <f>IF(X360="",X361-X359,X361-X360)</f>
        <v>0</v>
      </c>
      <c r="Y362" s="781"/>
      <c r="Z362" s="782"/>
      <c r="AA362" s="792"/>
      <c r="AB362" s="792"/>
      <c r="AC362" s="792"/>
      <c r="AD362" s="792"/>
      <c r="AE362" s="792"/>
      <c r="AF362" s="895"/>
    </row>
    <row r="363" spans="1:32" s="404" customFormat="1" ht="15" customHeight="1" x14ac:dyDescent="0.2">
      <c r="A363" s="402"/>
      <c r="B363" s="824"/>
      <c r="C363" s="825"/>
      <c r="D363" s="792"/>
      <c r="E363" s="829"/>
      <c r="F363" s="832"/>
      <c r="G363" s="835"/>
      <c r="H363" s="829"/>
      <c r="I363" s="416" t="s">
        <v>165</v>
      </c>
      <c r="J363" s="415">
        <v>43832</v>
      </c>
      <c r="K363" s="416" t="s">
        <v>164</v>
      </c>
      <c r="L363" s="415">
        <v>44196</v>
      </c>
      <c r="M363" s="816"/>
      <c r="N363" s="817"/>
      <c r="O363" s="816"/>
      <c r="P363" s="817"/>
      <c r="Q363" s="816"/>
      <c r="R363" s="817"/>
      <c r="S363" s="838"/>
      <c r="T363" s="839"/>
      <c r="U363" s="857"/>
      <c r="V363" s="858"/>
      <c r="W363" s="781"/>
      <c r="X363" s="782"/>
      <c r="Y363" s="781"/>
      <c r="Z363" s="782"/>
      <c r="AA363" s="792"/>
      <c r="AB363" s="792"/>
      <c r="AC363" s="792"/>
      <c r="AD363" s="792"/>
      <c r="AE363" s="792"/>
      <c r="AF363" s="895"/>
    </row>
    <row r="364" spans="1:32" s="404" customFormat="1" ht="15" customHeight="1" x14ac:dyDescent="0.2">
      <c r="A364" s="402"/>
      <c r="B364" s="826"/>
      <c r="C364" s="827"/>
      <c r="D364" s="793"/>
      <c r="E364" s="830"/>
      <c r="F364" s="833"/>
      <c r="G364" s="836"/>
      <c r="H364" s="830"/>
      <c r="I364" s="406" t="s">
        <v>158</v>
      </c>
      <c r="J364" s="451">
        <v>43832</v>
      </c>
      <c r="K364" s="820"/>
      <c r="L364" s="821"/>
      <c r="M364" s="818"/>
      <c r="N364" s="819"/>
      <c r="O364" s="818"/>
      <c r="P364" s="819"/>
      <c r="Q364" s="818"/>
      <c r="R364" s="819"/>
      <c r="S364" s="840"/>
      <c r="T364" s="841"/>
      <c r="U364" s="859"/>
      <c r="V364" s="860"/>
      <c r="W364" s="783"/>
      <c r="X364" s="784"/>
      <c r="Y364" s="783"/>
      <c r="Z364" s="784"/>
      <c r="AA364" s="793"/>
      <c r="AB364" s="793"/>
      <c r="AC364" s="793"/>
      <c r="AD364" s="793"/>
      <c r="AE364" s="793"/>
      <c r="AF364" s="896"/>
    </row>
    <row r="365" spans="1:32" s="404" customFormat="1" ht="12.75" customHeight="1" x14ac:dyDescent="0.2">
      <c r="A365" s="402"/>
      <c r="B365" s="822" t="s">
        <v>893</v>
      </c>
      <c r="C365" s="823"/>
      <c r="D365" s="791" t="s">
        <v>280</v>
      </c>
      <c r="E365" s="828" t="s">
        <v>325</v>
      </c>
      <c r="F365" s="831">
        <v>4.9800000000000004</v>
      </c>
      <c r="G365" s="834" t="s">
        <v>218</v>
      </c>
      <c r="H365" s="828" t="s">
        <v>200</v>
      </c>
      <c r="I365" s="434" t="s">
        <v>184</v>
      </c>
      <c r="J365" s="438">
        <v>325083.11836000002</v>
      </c>
      <c r="K365" s="434" t="s">
        <v>183</v>
      </c>
      <c r="L365" s="437">
        <f>J370+J368-0.001</f>
        <v>44196.999000000003</v>
      </c>
      <c r="M365" s="434" t="s">
        <v>182</v>
      </c>
      <c r="N365" s="436">
        <f>J365</f>
        <v>325083.11836000002</v>
      </c>
      <c r="O365" s="434" t="s">
        <v>181</v>
      </c>
      <c r="P365" s="435">
        <v>0.27889999999999998</v>
      </c>
      <c r="Q365" s="434" t="s">
        <v>181</v>
      </c>
      <c r="R365" s="435">
        <v>0.27889999999999998</v>
      </c>
      <c r="S365" s="503" t="s">
        <v>181</v>
      </c>
      <c r="T365" s="502">
        <v>0.47539999999999999</v>
      </c>
      <c r="U365" s="480" t="s">
        <v>181</v>
      </c>
      <c r="V365" s="479">
        <v>0.47539999999999999</v>
      </c>
      <c r="W365" s="466" t="s">
        <v>181</v>
      </c>
      <c r="X365" s="467">
        <v>1</v>
      </c>
      <c r="Y365" s="466" t="s">
        <v>180</v>
      </c>
      <c r="Z365" s="465">
        <v>17</v>
      </c>
      <c r="AA365" s="791" t="s">
        <v>813</v>
      </c>
      <c r="AB365" s="791" t="s">
        <v>813</v>
      </c>
      <c r="AC365" s="791" t="s">
        <v>813</v>
      </c>
      <c r="AD365" s="791" t="s">
        <v>813</v>
      </c>
      <c r="AE365" s="791" t="s">
        <v>813</v>
      </c>
      <c r="AF365" s="894" t="s">
        <v>2143</v>
      </c>
    </row>
    <row r="366" spans="1:32" s="404" customFormat="1" ht="15" customHeight="1" x14ac:dyDescent="0.2">
      <c r="A366" s="402"/>
      <c r="B366" s="824"/>
      <c r="C366" s="825"/>
      <c r="D366" s="792"/>
      <c r="E366" s="829"/>
      <c r="F366" s="832"/>
      <c r="G366" s="835"/>
      <c r="H366" s="829"/>
      <c r="I366" s="416" t="s">
        <v>179</v>
      </c>
      <c r="J366" s="432" t="s">
        <v>812</v>
      </c>
      <c r="K366" s="416" t="s">
        <v>177</v>
      </c>
      <c r="L366" s="415">
        <f>L365+L367+L368</f>
        <v>44223.999000000003</v>
      </c>
      <c r="M366" s="416" t="s">
        <v>176</v>
      </c>
      <c r="N366" s="428">
        <f>N365</f>
        <v>325083.11836000002</v>
      </c>
      <c r="O366" s="416" t="s">
        <v>175</v>
      </c>
      <c r="P366" s="426"/>
      <c r="Q366" s="416" t="s">
        <v>175</v>
      </c>
      <c r="R366" s="426"/>
      <c r="S366" s="501" t="s">
        <v>175</v>
      </c>
      <c r="T366" s="500"/>
      <c r="U366" s="478" t="s">
        <v>175</v>
      </c>
      <c r="V366" s="477"/>
      <c r="W366" s="463" t="s">
        <v>175</v>
      </c>
      <c r="X366" s="462"/>
      <c r="Y366" s="463" t="s">
        <v>174</v>
      </c>
      <c r="Z366" s="464">
        <v>374</v>
      </c>
      <c r="AA366" s="792"/>
      <c r="AB366" s="792"/>
      <c r="AC366" s="792"/>
      <c r="AD366" s="792"/>
      <c r="AE366" s="792"/>
      <c r="AF366" s="895"/>
    </row>
    <row r="367" spans="1:32" s="404" customFormat="1" x14ac:dyDescent="0.2">
      <c r="A367" s="402"/>
      <c r="B367" s="824"/>
      <c r="C367" s="825"/>
      <c r="D367" s="792"/>
      <c r="E367" s="829"/>
      <c r="F367" s="832"/>
      <c r="G367" s="835"/>
      <c r="H367" s="829"/>
      <c r="I367" s="416" t="s">
        <v>173</v>
      </c>
      <c r="J367" s="429" t="s">
        <v>192</v>
      </c>
      <c r="K367" s="416" t="s">
        <v>171</v>
      </c>
      <c r="L367" s="427">
        <v>27</v>
      </c>
      <c r="M367" s="416" t="s">
        <v>170</v>
      </c>
      <c r="N367" s="428">
        <v>47819.726710755996</v>
      </c>
      <c r="O367" s="416" t="s">
        <v>169</v>
      </c>
      <c r="P367" s="426">
        <v>0.27889999999999998</v>
      </c>
      <c r="Q367" s="416" t="s">
        <v>169</v>
      </c>
      <c r="R367" s="426">
        <v>0.27889999999999998</v>
      </c>
      <c r="S367" s="501" t="s">
        <v>169</v>
      </c>
      <c r="T367" s="500">
        <v>0.47539999999999999</v>
      </c>
      <c r="U367" s="478" t="s">
        <v>169</v>
      </c>
      <c r="V367" s="477">
        <v>0.47539999999999999</v>
      </c>
      <c r="W367" s="463" t="s">
        <v>169</v>
      </c>
      <c r="X367" s="462">
        <v>1</v>
      </c>
      <c r="Y367" s="781"/>
      <c r="Z367" s="782"/>
      <c r="AA367" s="792"/>
      <c r="AB367" s="792"/>
      <c r="AC367" s="792"/>
      <c r="AD367" s="792"/>
      <c r="AE367" s="792"/>
      <c r="AF367" s="895"/>
    </row>
    <row r="368" spans="1:32" s="404" customFormat="1" ht="15" customHeight="1" x14ac:dyDescent="0.2">
      <c r="A368" s="402"/>
      <c r="B368" s="824"/>
      <c r="C368" s="825"/>
      <c r="D368" s="792"/>
      <c r="E368" s="829"/>
      <c r="F368" s="832"/>
      <c r="G368" s="835"/>
      <c r="H368" s="829"/>
      <c r="I368" s="416" t="s">
        <v>168</v>
      </c>
      <c r="J368" s="427">
        <v>365</v>
      </c>
      <c r="K368" s="416" t="s">
        <v>167</v>
      </c>
      <c r="L368" s="427"/>
      <c r="M368" s="816"/>
      <c r="N368" s="817"/>
      <c r="O368" s="416" t="s">
        <v>166</v>
      </c>
      <c r="P368" s="426">
        <f>IF(P366="",P367-P365,P367-P366)</f>
        <v>0</v>
      </c>
      <c r="Q368" s="416" t="s">
        <v>166</v>
      </c>
      <c r="R368" s="426">
        <f>IF(R366="",R367-R365,R367-R366)</f>
        <v>0</v>
      </c>
      <c r="S368" s="501" t="s">
        <v>166</v>
      </c>
      <c r="T368" s="500">
        <f>IF(T366="",T367-T365,T367-T366)</f>
        <v>0</v>
      </c>
      <c r="U368" s="478" t="s">
        <v>166</v>
      </c>
      <c r="V368" s="477">
        <f>IF(V366="",V367-V365,V367-V366)</f>
        <v>0</v>
      </c>
      <c r="W368" s="463" t="s">
        <v>166</v>
      </c>
      <c r="X368" s="462">
        <f>IF(X366="",X367-X365,X367-X366)</f>
        <v>0</v>
      </c>
      <c r="Y368" s="781"/>
      <c r="Z368" s="782"/>
      <c r="AA368" s="792"/>
      <c r="AB368" s="792"/>
      <c r="AC368" s="792"/>
      <c r="AD368" s="792"/>
      <c r="AE368" s="792"/>
      <c r="AF368" s="895"/>
    </row>
    <row r="369" spans="1:32" s="404" customFormat="1" ht="15" customHeight="1" x14ac:dyDescent="0.2">
      <c r="A369" s="402"/>
      <c r="B369" s="824"/>
      <c r="C369" s="825"/>
      <c r="D369" s="792"/>
      <c r="E369" s="829"/>
      <c r="F369" s="832"/>
      <c r="G369" s="835"/>
      <c r="H369" s="829"/>
      <c r="I369" s="416" t="s">
        <v>165</v>
      </c>
      <c r="J369" s="415">
        <v>43832</v>
      </c>
      <c r="K369" s="416" t="s">
        <v>164</v>
      </c>
      <c r="L369" s="415">
        <v>44196</v>
      </c>
      <c r="M369" s="816"/>
      <c r="N369" s="817"/>
      <c r="O369" s="816"/>
      <c r="P369" s="817"/>
      <c r="Q369" s="816"/>
      <c r="R369" s="817"/>
      <c r="S369" s="838"/>
      <c r="T369" s="839"/>
      <c r="U369" s="857"/>
      <c r="V369" s="858"/>
      <c r="W369" s="781"/>
      <c r="X369" s="782"/>
      <c r="Y369" s="781"/>
      <c r="Z369" s="782"/>
      <c r="AA369" s="792"/>
      <c r="AB369" s="792"/>
      <c r="AC369" s="792"/>
      <c r="AD369" s="792"/>
      <c r="AE369" s="792"/>
      <c r="AF369" s="895"/>
    </row>
    <row r="370" spans="1:32" s="404" customFormat="1" ht="15" customHeight="1" x14ac:dyDescent="0.2">
      <c r="A370" s="402"/>
      <c r="B370" s="826"/>
      <c r="C370" s="827"/>
      <c r="D370" s="793"/>
      <c r="E370" s="830"/>
      <c r="F370" s="833"/>
      <c r="G370" s="836"/>
      <c r="H370" s="830"/>
      <c r="I370" s="406" t="s">
        <v>158</v>
      </c>
      <c r="J370" s="451">
        <v>43832</v>
      </c>
      <c r="K370" s="820"/>
      <c r="L370" s="821"/>
      <c r="M370" s="818"/>
      <c r="N370" s="819"/>
      <c r="O370" s="818"/>
      <c r="P370" s="819"/>
      <c r="Q370" s="818"/>
      <c r="R370" s="819"/>
      <c r="S370" s="840"/>
      <c r="T370" s="841"/>
      <c r="U370" s="859"/>
      <c r="V370" s="860"/>
      <c r="W370" s="783"/>
      <c r="X370" s="784"/>
      <c r="Y370" s="783"/>
      <c r="Z370" s="784"/>
      <c r="AA370" s="793"/>
      <c r="AB370" s="793"/>
      <c r="AC370" s="793"/>
      <c r="AD370" s="793"/>
      <c r="AE370" s="793"/>
      <c r="AF370" s="896"/>
    </row>
    <row r="371" spans="1:32" s="404" customFormat="1" ht="12.75" customHeight="1" x14ac:dyDescent="0.2">
      <c r="A371" s="402"/>
      <c r="B371" s="822" t="s">
        <v>890</v>
      </c>
      <c r="C371" s="823"/>
      <c r="D371" s="791" t="s">
        <v>280</v>
      </c>
      <c r="E371" s="828" t="s">
        <v>325</v>
      </c>
      <c r="F371" s="831">
        <v>9.17</v>
      </c>
      <c r="G371" s="834" t="s">
        <v>218</v>
      </c>
      <c r="H371" s="828" t="s">
        <v>200</v>
      </c>
      <c r="I371" s="434" t="s">
        <v>184</v>
      </c>
      <c r="J371" s="438">
        <v>361826.15148</v>
      </c>
      <c r="K371" s="434" t="s">
        <v>183</v>
      </c>
      <c r="L371" s="437">
        <f>J376+J374-0.001</f>
        <v>44196.999000000003</v>
      </c>
      <c r="M371" s="434" t="s">
        <v>182</v>
      </c>
      <c r="N371" s="436">
        <f>J371</f>
        <v>361826.15148</v>
      </c>
      <c r="O371" s="434" t="s">
        <v>181</v>
      </c>
      <c r="P371" s="435">
        <v>0.20119999999999999</v>
      </c>
      <c r="Q371" s="434" t="s">
        <v>181</v>
      </c>
      <c r="R371" s="435">
        <v>0.20119999999999999</v>
      </c>
      <c r="S371" s="503" t="s">
        <v>181</v>
      </c>
      <c r="T371" s="502">
        <v>0.5272</v>
      </c>
      <c r="U371" s="480" t="s">
        <v>181</v>
      </c>
      <c r="V371" s="479">
        <v>0.5272</v>
      </c>
      <c r="W371" s="466" t="s">
        <v>181</v>
      </c>
      <c r="X371" s="467">
        <v>1</v>
      </c>
      <c r="Y371" s="466" t="s">
        <v>180</v>
      </c>
      <c r="Z371" s="465">
        <v>17</v>
      </c>
      <c r="AA371" s="791" t="s">
        <v>813</v>
      </c>
      <c r="AB371" s="791" t="s">
        <v>813</v>
      </c>
      <c r="AC371" s="791" t="s">
        <v>813</v>
      </c>
      <c r="AD371" s="791" t="s">
        <v>813</v>
      </c>
      <c r="AE371" s="791" t="s">
        <v>813</v>
      </c>
      <c r="AF371" s="894" t="s">
        <v>2143</v>
      </c>
    </row>
    <row r="372" spans="1:32" s="404" customFormat="1" ht="15" customHeight="1" x14ac:dyDescent="0.2">
      <c r="A372" s="402"/>
      <c r="B372" s="824"/>
      <c r="C372" s="825"/>
      <c r="D372" s="792"/>
      <c r="E372" s="829"/>
      <c r="F372" s="832"/>
      <c r="G372" s="835"/>
      <c r="H372" s="829"/>
      <c r="I372" s="416" t="s">
        <v>179</v>
      </c>
      <c r="J372" s="432" t="s">
        <v>812</v>
      </c>
      <c r="K372" s="416" t="s">
        <v>177</v>
      </c>
      <c r="L372" s="415">
        <f>L371+L373+L374</f>
        <v>44223.999000000003</v>
      </c>
      <c r="M372" s="416" t="s">
        <v>176</v>
      </c>
      <c r="N372" s="428">
        <f>N371</f>
        <v>361826.15148</v>
      </c>
      <c r="O372" s="416" t="s">
        <v>175</v>
      </c>
      <c r="P372" s="426"/>
      <c r="Q372" s="416" t="s">
        <v>175</v>
      </c>
      <c r="R372" s="426"/>
      <c r="S372" s="501" t="s">
        <v>175</v>
      </c>
      <c r="T372" s="500"/>
      <c r="U372" s="478" t="s">
        <v>175</v>
      </c>
      <c r="V372" s="477"/>
      <c r="W372" s="463" t="s">
        <v>175</v>
      </c>
      <c r="X372" s="462"/>
      <c r="Y372" s="463" t="s">
        <v>174</v>
      </c>
      <c r="Z372" s="464">
        <v>374</v>
      </c>
      <c r="AA372" s="792"/>
      <c r="AB372" s="792"/>
      <c r="AC372" s="792"/>
      <c r="AD372" s="792"/>
      <c r="AE372" s="792"/>
      <c r="AF372" s="895"/>
    </row>
    <row r="373" spans="1:32" s="404" customFormat="1" x14ac:dyDescent="0.2">
      <c r="A373" s="402"/>
      <c r="B373" s="824"/>
      <c r="C373" s="825"/>
      <c r="D373" s="792"/>
      <c r="E373" s="829"/>
      <c r="F373" s="832"/>
      <c r="G373" s="835"/>
      <c r="H373" s="829"/>
      <c r="I373" s="416" t="s">
        <v>173</v>
      </c>
      <c r="J373" s="429" t="s">
        <v>192</v>
      </c>
      <c r="K373" s="416" t="s">
        <v>171</v>
      </c>
      <c r="L373" s="427">
        <v>27</v>
      </c>
      <c r="M373" s="416" t="s">
        <v>170</v>
      </c>
      <c r="N373" s="428">
        <v>22433.221391759998</v>
      </c>
      <c r="O373" s="416" t="s">
        <v>169</v>
      </c>
      <c r="P373" s="426">
        <v>0.20119999999999999</v>
      </c>
      <c r="Q373" s="416" t="s">
        <v>169</v>
      </c>
      <c r="R373" s="426">
        <v>0.20119999999999999</v>
      </c>
      <c r="S373" s="501" t="s">
        <v>169</v>
      </c>
      <c r="T373" s="500">
        <v>0.5272</v>
      </c>
      <c r="U373" s="478" t="s">
        <v>169</v>
      </c>
      <c r="V373" s="477">
        <v>0.5272</v>
      </c>
      <c r="W373" s="463" t="s">
        <v>169</v>
      </c>
      <c r="X373" s="462">
        <v>1</v>
      </c>
      <c r="Y373" s="781"/>
      <c r="Z373" s="782"/>
      <c r="AA373" s="792"/>
      <c r="AB373" s="792"/>
      <c r="AC373" s="792"/>
      <c r="AD373" s="792"/>
      <c r="AE373" s="792"/>
      <c r="AF373" s="895"/>
    </row>
    <row r="374" spans="1:32" s="404" customFormat="1" ht="15" customHeight="1" x14ac:dyDescent="0.2">
      <c r="A374" s="402"/>
      <c r="B374" s="824"/>
      <c r="C374" s="825"/>
      <c r="D374" s="792"/>
      <c r="E374" s="829"/>
      <c r="F374" s="832"/>
      <c r="G374" s="835"/>
      <c r="H374" s="829"/>
      <c r="I374" s="416" t="s">
        <v>168</v>
      </c>
      <c r="J374" s="427">
        <v>365</v>
      </c>
      <c r="K374" s="416" t="s">
        <v>167</v>
      </c>
      <c r="L374" s="427"/>
      <c r="M374" s="816"/>
      <c r="N374" s="817"/>
      <c r="O374" s="416" t="s">
        <v>166</v>
      </c>
      <c r="P374" s="426">
        <f>IF(P372="",P373-P371,P373-P372)</f>
        <v>0</v>
      </c>
      <c r="Q374" s="416" t="s">
        <v>166</v>
      </c>
      <c r="R374" s="426">
        <f>IF(R372="",R373-R371,R373-R372)</f>
        <v>0</v>
      </c>
      <c r="S374" s="501" t="s">
        <v>166</v>
      </c>
      <c r="T374" s="500">
        <f>IF(T372="",T373-T371,T373-T372)</f>
        <v>0</v>
      </c>
      <c r="U374" s="478" t="s">
        <v>166</v>
      </c>
      <c r="V374" s="477">
        <f>IF(V372="",V373-V371,V373-V372)</f>
        <v>0</v>
      </c>
      <c r="W374" s="463" t="s">
        <v>166</v>
      </c>
      <c r="X374" s="462">
        <f>IF(X372="",X373-X371,X373-X372)</f>
        <v>0</v>
      </c>
      <c r="Y374" s="781"/>
      <c r="Z374" s="782"/>
      <c r="AA374" s="792"/>
      <c r="AB374" s="792"/>
      <c r="AC374" s="792"/>
      <c r="AD374" s="792"/>
      <c r="AE374" s="792"/>
      <c r="AF374" s="895"/>
    </row>
    <row r="375" spans="1:32" s="404" customFormat="1" ht="15" customHeight="1" x14ac:dyDescent="0.2">
      <c r="A375" s="402"/>
      <c r="B375" s="824"/>
      <c r="C375" s="825"/>
      <c r="D375" s="792"/>
      <c r="E375" s="829"/>
      <c r="F375" s="832"/>
      <c r="G375" s="835"/>
      <c r="H375" s="829"/>
      <c r="I375" s="416" t="s">
        <v>165</v>
      </c>
      <c r="J375" s="415">
        <v>43832</v>
      </c>
      <c r="K375" s="416" t="s">
        <v>164</v>
      </c>
      <c r="L375" s="415">
        <v>44196</v>
      </c>
      <c r="M375" s="816"/>
      <c r="N375" s="817"/>
      <c r="O375" s="816"/>
      <c r="P375" s="817"/>
      <c r="Q375" s="816"/>
      <c r="R375" s="817"/>
      <c r="S375" s="838"/>
      <c r="T375" s="839"/>
      <c r="U375" s="857"/>
      <c r="V375" s="858"/>
      <c r="W375" s="781"/>
      <c r="X375" s="782"/>
      <c r="Y375" s="781"/>
      <c r="Z375" s="782"/>
      <c r="AA375" s="792"/>
      <c r="AB375" s="792"/>
      <c r="AC375" s="792"/>
      <c r="AD375" s="792"/>
      <c r="AE375" s="792"/>
      <c r="AF375" s="895"/>
    </row>
    <row r="376" spans="1:32" s="404" customFormat="1" ht="15" customHeight="1" x14ac:dyDescent="0.2">
      <c r="A376" s="402"/>
      <c r="B376" s="826"/>
      <c r="C376" s="827"/>
      <c r="D376" s="793"/>
      <c r="E376" s="830"/>
      <c r="F376" s="833"/>
      <c r="G376" s="836"/>
      <c r="H376" s="830"/>
      <c r="I376" s="406" t="s">
        <v>158</v>
      </c>
      <c r="J376" s="451">
        <v>43832</v>
      </c>
      <c r="K376" s="820"/>
      <c r="L376" s="821"/>
      <c r="M376" s="818"/>
      <c r="N376" s="819"/>
      <c r="O376" s="818"/>
      <c r="P376" s="819"/>
      <c r="Q376" s="818"/>
      <c r="R376" s="819"/>
      <c r="S376" s="840"/>
      <c r="T376" s="841"/>
      <c r="U376" s="859"/>
      <c r="V376" s="860"/>
      <c r="W376" s="783"/>
      <c r="X376" s="784"/>
      <c r="Y376" s="783"/>
      <c r="Z376" s="784"/>
      <c r="AA376" s="793"/>
      <c r="AB376" s="793"/>
      <c r="AC376" s="793"/>
      <c r="AD376" s="793"/>
      <c r="AE376" s="793"/>
      <c r="AF376" s="896"/>
    </row>
    <row r="377" spans="1:32" s="404" customFormat="1" ht="12.75" customHeight="1" x14ac:dyDescent="0.2">
      <c r="A377" s="402"/>
      <c r="B377" s="822" t="s">
        <v>887</v>
      </c>
      <c r="C377" s="823"/>
      <c r="D377" s="791" t="s">
        <v>280</v>
      </c>
      <c r="E377" s="828" t="s">
        <v>325</v>
      </c>
      <c r="F377" s="831">
        <v>5.89</v>
      </c>
      <c r="G377" s="834" t="s">
        <v>218</v>
      </c>
      <c r="H377" s="828" t="s">
        <v>200</v>
      </c>
      <c r="I377" s="434" t="s">
        <v>184</v>
      </c>
      <c r="J377" s="438">
        <v>485762.75771999999</v>
      </c>
      <c r="K377" s="434" t="s">
        <v>183</v>
      </c>
      <c r="L377" s="437">
        <f>J382+J380-0.001</f>
        <v>44196.999000000003</v>
      </c>
      <c r="M377" s="434" t="s">
        <v>182</v>
      </c>
      <c r="N377" s="436">
        <f>J377</f>
        <v>485762.75771999999</v>
      </c>
      <c r="O377" s="434" t="s">
        <v>181</v>
      </c>
      <c r="P377" s="435">
        <v>0.1179</v>
      </c>
      <c r="Q377" s="434" t="s">
        <v>181</v>
      </c>
      <c r="R377" s="435">
        <v>0.1179</v>
      </c>
      <c r="S377" s="503" t="s">
        <v>181</v>
      </c>
      <c r="T377" s="502">
        <v>0.37</v>
      </c>
      <c r="U377" s="480" t="s">
        <v>181</v>
      </c>
      <c r="V377" s="479">
        <v>0.37</v>
      </c>
      <c r="W377" s="466" t="s">
        <v>181</v>
      </c>
      <c r="X377" s="467">
        <v>1</v>
      </c>
      <c r="Y377" s="466" t="s">
        <v>180</v>
      </c>
      <c r="Z377" s="465">
        <v>17</v>
      </c>
      <c r="AA377" s="791" t="s">
        <v>813</v>
      </c>
      <c r="AB377" s="791" t="s">
        <v>813</v>
      </c>
      <c r="AC377" s="791" t="s">
        <v>813</v>
      </c>
      <c r="AD377" s="791" t="s">
        <v>813</v>
      </c>
      <c r="AE377" s="791" t="s">
        <v>813</v>
      </c>
      <c r="AF377" s="894" t="s">
        <v>2143</v>
      </c>
    </row>
    <row r="378" spans="1:32" s="404" customFormat="1" ht="15" customHeight="1" x14ac:dyDescent="0.2">
      <c r="A378" s="402"/>
      <c r="B378" s="824"/>
      <c r="C378" s="825"/>
      <c r="D378" s="792"/>
      <c r="E378" s="829"/>
      <c r="F378" s="832"/>
      <c r="G378" s="835"/>
      <c r="H378" s="829"/>
      <c r="I378" s="416" t="s">
        <v>179</v>
      </c>
      <c r="J378" s="432" t="s">
        <v>812</v>
      </c>
      <c r="K378" s="416" t="s">
        <v>177</v>
      </c>
      <c r="L378" s="415">
        <f>L377+L379+L380</f>
        <v>44223.999000000003</v>
      </c>
      <c r="M378" s="416" t="s">
        <v>176</v>
      </c>
      <c r="N378" s="428">
        <f>N377</f>
        <v>485762.75771999999</v>
      </c>
      <c r="O378" s="416" t="s">
        <v>175</v>
      </c>
      <c r="P378" s="426"/>
      <c r="Q378" s="416" t="s">
        <v>175</v>
      </c>
      <c r="R378" s="426"/>
      <c r="S378" s="501" t="s">
        <v>175</v>
      </c>
      <c r="T378" s="500"/>
      <c r="U378" s="478" t="s">
        <v>175</v>
      </c>
      <c r="V378" s="477"/>
      <c r="W378" s="463" t="s">
        <v>175</v>
      </c>
      <c r="X378" s="462"/>
      <c r="Y378" s="463" t="s">
        <v>174</v>
      </c>
      <c r="Z378" s="464">
        <v>374</v>
      </c>
      <c r="AA378" s="792"/>
      <c r="AB378" s="792"/>
      <c r="AC378" s="792"/>
      <c r="AD378" s="792"/>
      <c r="AE378" s="792"/>
      <c r="AF378" s="895"/>
    </row>
    <row r="379" spans="1:32" s="404" customFormat="1" x14ac:dyDescent="0.2">
      <c r="A379" s="402"/>
      <c r="B379" s="824"/>
      <c r="C379" s="825"/>
      <c r="D379" s="792"/>
      <c r="E379" s="829"/>
      <c r="F379" s="832"/>
      <c r="G379" s="835"/>
      <c r="H379" s="829"/>
      <c r="I379" s="416" t="s">
        <v>173</v>
      </c>
      <c r="J379" s="429" t="s">
        <v>192</v>
      </c>
      <c r="K379" s="416" t="s">
        <v>171</v>
      </c>
      <c r="L379" s="427">
        <v>27</v>
      </c>
      <c r="M379" s="416" t="s">
        <v>170</v>
      </c>
      <c r="N379" s="428">
        <v>38180.952756792001</v>
      </c>
      <c r="O379" s="416" t="s">
        <v>169</v>
      </c>
      <c r="P379" s="426">
        <v>0.1179</v>
      </c>
      <c r="Q379" s="416" t="s">
        <v>169</v>
      </c>
      <c r="R379" s="426">
        <v>0.1179</v>
      </c>
      <c r="S379" s="501" t="s">
        <v>169</v>
      </c>
      <c r="T379" s="500">
        <v>0.37</v>
      </c>
      <c r="U379" s="478" t="s">
        <v>169</v>
      </c>
      <c r="V379" s="477">
        <v>0.37</v>
      </c>
      <c r="W379" s="463" t="s">
        <v>169</v>
      </c>
      <c r="X379" s="462">
        <v>1</v>
      </c>
      <c r="Y379" s="781"/>
      <c r="Z379" s="782"/>
      <c r="AA379" s="792"/>
      <c r="AB379" s="792"/>
      <c r="AC379" s="792"/>
      <c r="AD379" s="792"/>
      <c r="AE379" s="792"/>
      <c r="AF379" s="895"/>
    </row>
    <row r="380" spans="1:32" s="404" customFormat="1" ht="15" customHeight="1" x14ac:dyDescent="0.2">
      <c r="A380" s="402"/>
      <c r="B380" s="824"/>
      <c r="C380" s="825"/>
      <c r="D380" s="792"/>
      <c r="E380" s="829"/>
      <c r="F380" s="832"/>
      <c r="G380" s="835"/>
      <c r="H380" s="829"/>
      <c r="I380" s="416" t="s">
        <v>168</v>
      </c>
      <c r="J380" s="427">
        <v>365</v>
      </c>
      <c r="K380" s="416" t="s">
        <v>167</v>
      </c>
      <c r="L380" s="427"/>
      <c r="M380" s="816"/>
      <c r="N380" s="817"/>
      <c r="O380" s="416" t="s">
        <v>166</v>
      </c>
      <c r="P380" s="426">
        <f>IF(P378="",P379-P377,P379-P378)</f>
        <v>0</v>
      </c>
      <c r="Q380" s="416" t="s">
        <v>166</v>
      </c>
      <c r="R380" s="426">
        <f>IF(R378="",R379-R377,R379-R378)</f>
        <v>0</v>
      </c>
      <c r="S380" s="501" t="s">
        <v>166</v>
      </c>
      <c r="T380" s="500">
        <f>IF(T378="",T379-T377,T379-T378)</f>
        <v>0</v>
      </c>
      <c r="U380" s="478" t="s">
        <v>166</v>
      </c>
      <c r="V380" s="477">
        <f>IF(V378="",V379-V377,V379-V378)</f>
        <v>0</v>
      </c>
      <c r="W380" s="463" t="s">
        <v>166</v>
      </c>
      <c r="X380" s="462">
        <f>IF(X378="",X379-X377,X379-X378)</f>
        <v>0</v>
      </c>
      <c r="Y380" s="781"/>
      <c r="Z380" s="782"/>
      <c r="AA380" s="792"/>
      <c r="AB380" s="792"/>
      <c r="AC380" s="792"/>
      <c r="AD380" s="792"/>
      <c r="AE380" s="792"/>
      <c r="AF380" s="895"/>
    </row>
    <row r="381" spans="1:32" s="404" customFormat="1" ht="15" customHeight="1" x14ac:dyDescent="0.2">
      <c r="A381" s="402"/>
      <c r="B381" s="824"/>
      <c r="C381" s="825"/>
      <c r="D381" s="792"/>
      <c r="E381" s="829"/>
      <c r="F381" s="832"/>
      <c r="G381" s="835"/>
      <c r="H381" s="829"/>
      <c r="I381" s="416" t="s">
        <v>165</v>
      </c>
      <c r="J381" s="415">
        <v>43832</v>
      </c>
      <c r="K381" s="416" t="s">
        <v>164</v>
      </c>
      <c r="L381" s="415">
        <v>44196</v>
      </c>
      <c r="M381" s="816"/>
      <c r="N381" s="817"/>
      <c r="O381" s="816"/>
      <c r="P381" s="817"/>
      <c r="Q381" s="816"/>
      <c r="R381" s="817"/>
      <c r="S381" s="838"/>
      <c r="T381" s="839"/>
      <c r="U381" s="857"/>
      <c r="V381" s="858"/>
      <c r="W381" s="781"/>
      <c r="X381" s="782"/>
      <c r="Y381" s="781"/>
      <c r="Z381" s="782"/>
      <c r="AA381" s="792"/>
      <c r="AB381" s="792"/>
      <c r="AC381" s="792"/>
      <c r="AD381" s="792"/>
      <c r="AE381" s="792"/>
      <c r="AF381" s="895"/>
    </row>
    <row r="382" spans="1:32" s="404" customFormat="1" ht="15" customHeight="1" x14ac:dyDescent="0.2">
      <c r="A382" s="402"/>
      <c r="B382" s="826"/>
      <c r="C382" s="827"/>
      <c r="D382" s="793"/>
      <c r="E382" s="830"/>
      <c r="F382" s="833"/>
      <c r="G382" s="836"/>
      <c r="H382" s="830"/>
      <c r="I382" s="406" t="s">
        <v>158</v>
      </c>
      <c r="J382" s="451">
        <v>43832</v>
      </c>
      <c r="K382" s="820"/>
      <c r="L382" s="821"/>
      <c r="M382" s="818"/>
      <c r="N382" s="819"/>
      <c r="O382" s="818"/>
      <c r="P382" s="819"/>
      <c r="Q382" s="818"/>
      <c r="R382" s="819"/>
      <c r="S382" s="840"/>
      <c r="T382" s="841"/>
      <c r="U382" s="859"/>
      <c r="V382" s="860"/>
      <c r="W382" s="783"/>
      <c r="X382" s="784"/>
      <c r="Y382" s="783"/>
      <c r="Z382" s="784"/>
      <c r="AA382" s="793"/>
      <c r="AB382" s="793"/>
      <c r="AC382" s="793"/>
      <c r="AD382" s="793"/>
      <c r="AE382" s="793"/>
      <c r="AF382" s="896"/>
    </row>
    <row r="383" spans="1:32" s="404" customFormat="1" ht="12.75" customHeight="1" x14ac:dyDescent="0.2">
      <c r="A383" s="402"/>
      <c r="B383" s="822" t="s">
        <v>884</v>
      </c>
      <c r="C383" s="823"/>
      <c r="D383" s="791" t="s">
        <v>280</v>
      </c>
      <c r="E383" s="828" t="s">
        <v>325</v>
      </c>
      <c r="F383" s="831">
        <v>5.57</v>
      </c>
      <c r="G383" s="834" t="s">
        <v>218</v>
      </c>
      <c r="H383" s="828" t="s">
        <v>200</v>
      </c>
      <c r="I383" s="434" t="s">
        <v>184</v>
      </c>
      <c r="J383" s="438">
        <v>468741.45419999998</v>
      </c>
      <c r="K383" s="434" t="s">
        <v>183</v>
      </c>
      <c r="L383" s="437">
        <f>J388+J386-0.001</f>
        <v>44196.999000000003</v>
      </c>
      <c r="M383" s="434" t="s">
        <v>182</v>
      </c>
      <c r="N383" s="436">
        <f>J383</f>
        <v>468741.45419999998</v>
      </c>
      <c r="O383" s="434" t="s">
        <v>181</v>
      </c>
      <c r="P383" s="435">
        <v>7.7100000000000002E-2</v>
      </c>
      <c r="Q383" s="434" t="s">
        <v>181</v>
      </c>
      <c r="R383" s="435">
        <v>7.7100000000000002E-2</v>
      </c>
      <c r="S383" s="503" t="s">
        <v>181</v>
      </c>
      <c r="T383" s="502">
        <v>0.32200000000000001</v>
      </c>
      <c r="U383" s="480" t="s">
        <v>181</v>
      </c>
      <c r="V383" s="479">
        <v>0.32200000000000001</v>
      </c>
      <c r="W383" s="466" t="s">
        <v>181</v>
      </c>
      <c r="X383" s="467">
        <v>1</v>
      </c>
      <c r="Y383" s="466" t="s">
        <v>180</v>
      </c>
      <c r="Z383" s="465">
        <v>17</v>
      </c>
      <c r="AA383" s="791" t="s">
        <v>813</v>
      </c>
      <c r="AB383" s="791" t="s">
        <v>813</v>
      </c>
      <c r="AC383" s="791" t="s">
        <v>813</v>
      </c>
      <c r="AD383" s="791" t="s">
        <v>813</v>
      </c>
      <c r="AE383" s="791" t="s">
        <v>813</v>
      </c>
      <c r="AF383" s="894" t="s">
        <v>2143</v>
      </c>
    </row>
    <row r="384" spans="1:32" s="404" customFormat="1" ht="15" customHeight="1" x14ac:dyDescent="0.2">
      <c r="A384" s="402"/>
      <c r="B384" s="824"/>
      <c r="C384" s="825"/>
      <c r="D384" s="792"/>
      <c r="E384" s="829"/>
      <c r="F384" s="832"/>
      <c r="G384" s="835"/>
      <c r="H384" s="829"/>
      <c r="I384" s="416" t="s">
        <v>179</v>
      </c>
      <c r="J384" s="432" t="s">
        <v>812</v>
      </c>
      <c r="K384" s="416" t="s">
        <v>177</v>
      </c>
      <c r="L384" s="415">
        <f>L383+L385+L386</f>
        <v>44223.999000000003</v>
      </c>
      <c r="M384" s="416" t="s">
        <v>176</v>
      </c>
      <c r="N384" s="428">
        <f>N383</f>
        <v>468741.45419999998</v>
      </c>
      <c r="O384" s="416" t="s">
        <v>175</v>
      </c>
      <c r="P384" s="426"/>
      <c r="Q384" s="416" t="s">
        <v>175</v>
      </c>
      <c r="R384" s="426"/>
      <c r="S384" s="501" t="s">
        <v>175</v>
      </c>
      <c r="T384" s="500"/>
      <c r="U384" s="478" t="s">
        <v>175</v>
      </c>
      <c r="V384" s="477"/>
      <c r="W384" s="463" t="s">
        <v>175</v>
      </c>
      <c r="X384" s="462"/>
      <c r="Y384" s="463" t="s">
        <v>174</v>
      </c>
      <c r="Z384" s="464">
        <v>374</v>
      </c>
      <c r="AA384" s="792"/>
      <c r="AB384" s="792"/>
      <c r="AC384" s="792"/>
      <c r="AD384" s="792"/>
      <c r="AE384" s="792"/>
      <c r="AF384" s="895"/>
    </row>
    <row r="385" spans="1:32" s="404" customFormat="1" x14ac:dyDescent="0.2">
      <c r="A385" s="402"/>
      <c r="B385" s="824"/>
      <c r="C385" s="825"/>
      <c r="D385" s="792"/>
      <c r="E385" s="829"/>
      <c r="F385" s="832"/>
      <c r="G385" s="835"/>
      <c r="H385" s="829"/>
      <c r="I385" s="416" t="s">
        <v>173</v>
      </c>
      <c r="J385" s="429" t="s">
        <v>192</v>
      </c>
      <c r="K385" s="416" t="s">
        <v>171</v>
      </c>
      <c r="L385" s="427">
        <v>27</v>
      </c>
      <c r="M385" s="416" t="s">
        <v>170</v>
      </c>
      <c r="N385" s="428">
        <v>24093.31074588</v>
      </c>
      <c r="O385" s="416" t="s">
        <v>169</v>
      </c>
      <c r="P385" s="426">
        <v>7.7100000000000002E-2</v>
      </c>
      <c r="Q385" s="416" t="s">
        <v>169</v>
      </c>
      <c r="R385" s="426">
        <v>7.7100000000000002E-2</v>
      </c>
      <c r="S385" s="501" t="s">
        <v>169</v>
      </c>
      <c r="T385" s="500">
        <v>0.32019999999999998</v>
      </c>
      <c r="U385" s="478" t="s">
        <v>169</v>
      </c>
      <c r="V385" s="477">
        <v>0.32019999999999998</v>
      </c>
      <c r="W385" s="463" t="s">
        <v>169</v>
      </c>
      <c r="X385" s="462">
        <v>1</v>
      </c>
      <c r="Y385" s="781"/>
      <c r="Z385" s="782"/>
      <c r="AA385" s="792"/>
      <c r="AB385" s="792"/>
      <c r="AC385" s="792"/>
      <c r="AD385" s="792"/>
      <c r="AE385" s="792"/>
      <c r="AF385" s="895"/>
    </row>
    <row r="386" spans="1:32" s="404" customFormat="1" ht="15" customHeight="1" x14ac:dyDescent="0.2">
      <c r="A386" s="402"/>
      <c r="B386" s="824"/>
      <c r="C386" s="825"/>
      <c r="D386" s="792"/>
      <c r="E386" s="829"/>
      <c r="F386" s="832"/>
      <c r="G386" s="835"/>
      <c r="H386" s="829"/>
      <c r="I386" s="416" t="s">
        <v>168</v>
      </c>
      <c r="J386" s="427">
        <v>365</v>
      </c>
      <c r="K386" s="416" t="s">
        <v>167</v>
      </c>
      <c r="L386" s="427"/>
      <c r="M386" s="816"/>
      <c r="N386" s="817"/>
      <c r="O386" s="416" t="s">
        <v>166</v>
      </c>
      <c r="P386" s="426">
        <f>IF(P384="",P385-P383,P385-P384)</f>
        <v>0</v>
      </c>
      <c r="Q386" s="416" t="s">
        <v>166</v>
      </c>
      <c r="R386" s="426">
        <f>IF(R384="",R385-R383,R385-R384)</f>
        <v>0</v>
      </c>
      <c r="S386" s="501" t="s">
        <v>166</v>
      </c>
      <c r="T386" s="500">
        <f>IF(T384="",T385-T383,T385-T384)</f>
        <v>-1.8000000000000238E-3</v>
      </c>
      <c r="U386" s="478" t="s">
        <v>166</v>
      </c>
      <c r="V386" s="477">
        <f>IF(V384="",V385-V383,V385-V384)</f>
        <v>-1.8000000000000238E-3</v>
      </c>
      <c r="W386" s="463" t="s">
        <v>166</v>
      </c>
      <c r="X386" s="462">
        <f>IF(X384="",X385-X383,X385-X384)</f>
        <v>0</v>
      </c>
      <c r="Y386" s="781"/>
      <c r="Z386" s="782"/>
      <c r="AA386" s="792"/>
      <c r="AB386" s="792"/>
      <c r="AC386" s="792"/>
      <c r="AD386" s="792"/>
      <c r="AE386" s="792"/>
      <c r="AF386" s="895"/>
    </row>
    <row r="387" spans="1:32" s="404" customFormat="1" ht="15" customHeight="1" x14ac:dyDescent="0.2">
      <c r="A387" s="402"/>
      <c r="B387" s="824"/>
      <c r="C387" s="825"/>
      <c r="D387" s="792"/>
      <c r="E387" s="829"/>
      <c r="F387" s="832"/>
      <c r="G387" s="835"/>
      <c r="H387" s="829"/>
      <c r="I387" s="416" t="s">
        <v>165</v>
      </c>
      <c r="J387" s="415">
        <v>43832</v>
      </c>
      <c r="K387" s="416" t="s">
        <v>164</v>
      </c>
      <c r="L387" s="415">
        <v>44196</v>
      </c>
      <c r="M387" s="816"/>
      <c r="N387" s="817"/>
      <c r="O387" s="816"/>
      <c r="P387" s="817"/>
      <c r="Q387" s="816"/>
      <c r="R387" s="817"/>
      <c r="S387" s="838"/>
      <c r="T387" s="839"/>
      <c r="U387" s="857"/>
      <c r="V387" s="858"/>
      <c r="W387" s="781"/>
      <c r="X387" s="782"/>
      <c r="Y387" s="781"/>
      <c r="Z387" s="782"/>
      <c r="AA387" s="792"/>
      <c r="AB387" s="792"/>
      <c r="AC387" s="792"/>
      <c r="AD387" s="792"/>
      <c r="AE387" s="792"/>
      <c r="AF387" s="895"/>
    </row>
    <row r="388" spans="1:32" s="404" customFormat="1" ht="15" customHeight="1" x14ac:dyDescent="0.2">
      <c r="A388" s="402"/>
      <c r="B388" s="826"/>
      <c r="C388" s="827"/>
      <c r="D388" s="793"/>
      <c r="E388" s="830"/>
      <c r="F388" s="833"/>
      <c r="G388" s="836"/>
      <c r="H388" s="830"/>
      <c r="I388" s="406" t="s">
        <v>158</v>
      </c>
      <c r="J388" s="451">
        <v>43832</v>
      </c>
      <c r="K388" s="820"/>
      <c r="L388" s="821"/>
      <c r="M388" s="818"/>
      <c r="N388" s="819"/>
      <c r="O388" s="818"/>
      <c r="P388" s="819"/>
      <c r="Q388" s="818"/>
      <c r="R388" s="819"/>
      <c r="S388" s="840"/>
      <c r="T388" s="841"/>
      <c r="U388" s="859"/>
      <c r="V388" s="860"/>
      <c r="W388" s="783"/>
      <c r="X388" s="784"/>
      <c r="Y388" s="783"/>
      <c r="Z388" s="784"/>
      <c r="AA388" s="793"/>
      <c r="AB388" s="793"/>
      <c r="AC388" s="793"/>
      <c r="AD388" s="793"/>
      <c r="AE388" s="793"/>
      <c r="AF388" s="896"/>
    </row>
    <row r="389" spans="1:32" s="404" customFormat="1" ht="12.75" customHeight="1" x14ac:dyDescent="0.2">
      <c r="A389" s="402"/>
      <c r="B389" s="822" t="s">
        <v>880</v>
      </c>
      <c r="C389" s="823"/>
      <c r="D389" s="791" t="s">
        <v>280</v>
      </c>
      <c r="E389" s="828" t="s">
        <v>325</v>
      </c>
      <c r="F389" s="831">
        <v>6.93</v>
      </c>
      <c r="G389" s="834" t="s">
        <v>218</v>
      </c>
      <c r="H389" s="828" t="s">
        <v>200</v>
      </c>
      <c r="I389" s="434" t="s">
        <v>184</v>
      </c>
      <c r="J389" s="438">
        <v>490709.87423999998</v>
      </c>
      <c r="K389" s="434" t="s">
        <v>183</v>
      </c>
      <c r="L389" s="437">
        <f>J394+J392-0.001</f>
        <v>44196.999000000003</v>
      </c>
      <c r="M389" s="434" t="s">
        <v>182</v>
      </c>
      <c r="N389" s="436">
        <f>J389</f>
        <v>490709.87423999998</v>
      </c>
      <c r="O389" s="434" t="s">
        <v>181</v>
      </c>
      <c r="P389" s="435">
        <v>0.22389999999999999</v>
      </c>
      <c r="Q389" s="434" t="s">
        <v>181</v>
      </c>
      <c r="R389" s="435">
        <v>0.22389999999999999</v>
      </c>
      <c r="S389" s="503" t="s">
        <v>181</v>
      </c>
      <c r="T389" s="502">
        <v>0.43709999999999999</v>
      </c>
      <c r="U389" s="480" t="s">
        <v>181</v>
      </c>
      <c r="V389" s="479">
        <v>0.43709999999999999</v>
      </c>
      <c r="W389" s="466" t="s">
        <v>181</v>
      </c>
      <c r="X389" s="467">
        <v>1</v>
      </c>
      <c r="Y389" s="466" t="s">
        <v>180</v>
      </c>
      <c r="Z389" s="465">
        <v>17</v>
      </c>
      <c r="AA389" s="791" t="s">
        <v>813</v>
      </c>
      <c r="AB389" s="791" t="s">
        <v>813</v>
      </c>
      <c r="AC389" s="791" t="s">
        <v>813</v>
      </c>
      <c r="AD389" s="791" t="s">
        <v>813</v>
      </c>
      <c r="AE389" s="791" t="s">
        <v>813</v>
      </c>
      <c r="AF389" s="894" t="s">
        <v>2143</v>
      </c>
    </row>
    <row r="390" spans="1:32" s="404" customFormat="1" ht="15" customHeight="1" x14ac:dyDescent="0.2">
      <c r="A390" s="402"/>
      <c r="B390" s="824"/>
      <c r="C390" s="825"/>
      <c r="D390" s="792"/>
      <c r="E390" s="829"/>
      <c r="F390" s="832"/>
      <c r="G390" s="835"/>
      <c r="H390" s="829"/>
      <c r="I390" s="416" t="s">
        <v>179</v>
      </c>
      <c r="J390" s="432" t="s">
        <v>812</v>
      </c>
      <c r="K390" s="416" t="s">
        <v>177</v>
      </c>
      <c r="L390" s="415">
        <f>L389+L391+L392</f>
        <v>44223.999000000003</v>
      </c>
      <c r="M390" s="416" t="s">
        <v>176</v>
      </c>
      <c r="N390" s="428">
        <f>N389</f>
        <v>490709.87423999998</v>
      </c>
      <c r="O390" s="416" t="s">
        <v>175</v>
      </c>
      <c r="P390" s="426"/>
      <c r="Q390" s="416" t="s">
        <v>175</v>
      </c>
      <c r="R390" s="426"/>
      <c r="S390" s="501" t="s">
        <v>175</v>
      </c>
      <c r="T390" s="500"/>
      <c r="U390" s="478" t="s">
        <v>175</v>
      </c>
      <c r="V390" s="477"/>
      <c r="W390" s="463" t="s">
        <v>175</v>
      </c>
      <c r="X390" s="462"/>
      <c r="Y390" s="463" t="s">
        <v>174</v>
      </c>
      <c r="Z390" s="464">
        <v>374</v>
      </c>
      <c r="AA390" s="792"/>
      <c r="AB390" s="792"/>
      <c r="AC390" s="792"/>
      <c r="AD390" s="792"/>
      <c r="AE390" s="792"/>
      <c r="AF390" s="895"/>
    </row>
    <row r="391" spans="1:32" s="404" customFormat="1" x14ac:dyDescent="0.2">
      <c r="A391" s="402"/>
      <c r="B391" s="824"/>
      <c r="C391" s="825"/>
      <c r="D391" s="792"/>
      <c r="E391" s="829"/>
      <c r="F391" s="832"/>
      <c r="G391" s="835"/>
      <c r="H391" s="829"/>
      <c r="I391" s="416" t="s">
        <v>173</v>
      </c>
      <c r="J391" s="429" t="s">
        <v>192</v>
      </c>
      <c r="K391" s="416" t="s">
        <v>171</v>
      </c>
      <c r="L391" s="427">
        <v>27</v>
      </c>
      <c r="M391" s="416" t="s">
        <v>170</v>
      </c>
      <c r="N391" s="428">
        <v>66393.045984672004</v>
      </c>
      <c r="O391" s="416" t="s">
        <v>169</v>
      </c>
      <c r="P391" s="426">
        <v>0.22389999999999999</v>
      </c>
      <c r="Q391" s="416" t="s">
        <v>169</v>
      </c>
      <c r="R391" s="426">
        <v>0.22389999999999999</v>
      </c>
      <c r="S391" s="501" t="s">
        <v>169</v>
      </c>
      <c r="T391" s="500">
        <v>0.43709999999999999</v>
      </c>
      <c r="U391" s="478" t="s">
        <v>169</v>
      </c>
      <c r="V391" s="477">
        <v>0.43709999999999999</v>
      </c>
      <c r="W391" s="463" t="s">
        <v>169</v>
      </c>
      <c r="X391" s="462">
        <v>1</v>
      </c>
      <c r="Y391" s="781"/>
      <c r="Z391" s="782"/>
      <c r="AA391" s="792"/>
      <c r="AB391" s="792"/>
      <c r="AC391" s="792"/>
      <c r="AD391" s="792"/>
      <c r="AE391" s="792"/>
      <c r="AF391" s="895"/>
    </row>
    <row r="392" spans="1:32" s="404" customFormat="1" ht="15" customHeight="1" x14ac:dyDescent="0.2">
      <c r="A392" s="402"/>
      <c r="B392" s="824"/>
      <c r="C392" s="825"/>
      <c r="D392" s="792"/>
      <c r="E392" s="829"/>
      <c r="F392" s="832"/>
      <c r="G392" s="835"/>
      <c r="H392" s="829"/>
      <c r="I392" s="416" t="s">
        <v>168</v>
      </c>
      <c r="J392" s="427">
        <v>365</v>
      </c>
      <c r="K392" s="416" t="s">
        <v>167</v>
      </c>
      <c r="L392" s="427"/>
      <c r="M392" s="816"/>
      <c r="N392" s="817"/>
      <c r="O392" s="416" t="s">
        <v>166</v>
      </c>
      <c r="P392" s="426">
        <f>IF(P390="",P391-P389,P391-P390)</f>
        <v>0</v>
      </c>
      <c r="Q392" s="416" t="s">
        <v>166</v>
      </c>
      <c r="R392" s="426">
        <f>IF(R390="",R391-R389,R391-R390)</f>
        <v>0</v>
      </c>
      <c r="S392" s="501" t="s">
        <v>166</v>
      </c>
      <c r="T392" s="500">
        <f>IF(T390="",T391-T389,T391-T390)</f>
        <v>0</v>
      </c>
      <c r="U392" s="478" t="s">
        <v>166</v>
      </c>
      <c r="V392" s="477">
        <f>IF(V390="",V391-V389,V391-V390)</f>
        <v>0</v>
      </c>
      <c r="W392" s="463" t="s">
        <v>166</v>
      </c>
      <c r="X392" s="462">
        <f>IF(X390="",X391-X389,X391-X390)</f>
        <v>0</v>
      </c>
      <c r="Y392" s="781"/>
      <c r="Z392" s="782"/>
      <c r="AA392" s="792"/>
      <c r="AB392" s="792"/>
      <c r="AC392" s="792"/>
      <c r="AD392" s="792"/>
      <c r="AE392" s="792"/>
      <c r="AF392" s="895"/>
    </row>
    <row r="393" spans="1:32" s="404" customFormat="1" ht="15" customHeight="1" x14ac:dyDescent="0.2">
      <c r="A393" s="402"/>
      <c r="B393" s="824"/>
      <c r="C393" s="825"/>
      <c r="D393" s="792"/>
      <c r="E393" s="829"/>
      <c r="F393" s="832"/>
      <c r="G393" s="835"/>
      <c r="H393" s="829"/>
      <c r="I393" s="416" t="s">
        <v>165</v>
      </c>
      <c r="J393" s="415">
        <v>43832</v>
      </c>
      <c r="K393" s="416" t="s">
        <v>164</v>
      </c>
      <c r="L393" s="415">
        <v>44196</v>
      </c>
      <c r="M393" s="816"/>
      <c r="N393" s="817"/>
      <c r="O393" s="816"/>
      <c r="P393" s="817"/>
      <c r="Q393" s="816"/>
      <c r="R393" s="817"/>
      <c r="S393" s="838"/>
      <c r="T393" s="839"/>
      <c r="U393" s="857"/>
      <c r="V393" s="858"/>
      <c r="W393" s="781"/>
      <c r="X393" s="782"/>
      <c r="Y393" s="781"/>
      <c r="Z393" s="782"/>
      <c r="AA393" s="792"/>
      <c r="AB393" s="792"/>
      <c r="AC393" s="792"/>
      <c r="AD393" s="792"/>
      <c r="AE393" s="792"/>
      <c r="AF393" s="895"/>
    </row>
    <row r="394" spans="1:32" s="404" customFormat="1" ht="15" customHeight="1" x14ac:dyDescent="0.2">
      <c r="A394" s="402"/>
      <c r="B394" s="826"/>
      <c r="C394" s="827"/>
      <c r="D394" s="793"/>
      <c r="E394" s="830"/>
      <c r="F394" s="833"/>
      <c r="G394" s="836"/>
      <c r="H394" s="830"/>
      <c r="I394" s="406" t="s">
        <v>158</v>
      </c>
      <c r="J394" s="451">
        <v>43832</v>
      </c>
      <c r="K394" s="820"/>
      <c r="L394" s="821"/>
      <c r="M394" s="818"/>
      <c r="N394" s="819"/>
      <c r="O394" s="818"/>
      <c r="P394" s="819"/>
      <c r="Q394" s="818"/>
      <c r="R394" s="819"/>
      <c r="S394" s="840"/>
      <c r="T394" s="841"/>
      <c r="U394" s="859"/>
      <c r="V394" s="860"/>
      <c r="W394" s="783"/>
      <c r="X394" s="784"/>
      <c r="Y394" s="783"/>
      <c r="Z394" s="784"/>
      <c r="AA394" s="793"/>
      <c r="AB394" s="793"/>
      <c r="AC394" s="793"/>
      <c r="AD394" s="793"/>
      <c r="AE394" s="793"/>
      <c r="AF394" s="896"/>
    </row>
    <row r="395" spans="1:32" s="404" customFormat="1" ht="12.75" customHeight="1" x14ac:dyDescent="0.2">
      <c r="A395" s="402"/>
      <c r="B395" s="822" t="s">
        <v>877</v>
      </c>
      <c r="C395" s="823"/>
      <c r="D395" s="791" t="s">
        <v>280</v>
      </c>
      <c r="E395" s="828" t="s">
        <v>325</v>
      </c>
      <c r="F395" s="831">
        <v>7.26</v>
      </c>
      <c r="G395" s="834" t="s">
        <v>218</v>
      </c>
      <c r="H395" s="828" t="s">
        <v>200</v>
      </c>
      <c r="I395" s="434" t="s">
        <v>184</v>
      </c>
      <c r="J395" s="438">
        <v>60919.796199999997</v>
      </c>
      <c r="K395" s="434" t="s">
        <v>183</v>
      </c>
      <c r="L395" s="437">
        <f>J400+J398-0.001</f>
        <v>44196.999000000003</v>
      </c>
      <c r="M395" s="434" t="s">
        <v>182</v>
      </c>
      <c r="N395" s="436">
        <f>J395</f>
        <v>60919.796199999997</v>
      </c>
      <c r="O395" s="434" t="s">
        <v>181</v>
      </c>
      <c r="P395" s="435">
        <v>0.10680000000000001</v>
      </c>
      <c r="Q395" s="434" t="s">
        <v>181</v>
      </c>
      <c r="R395" s="435">
        <v>0.10680000000000001</v>
      </c>
      <c r="S395" s="503" t="s">
        <v>181</v>
      </c>
      <c r="T395" s="502">
        <v>0.56310000000000004</v>
      </c>
      <c r="U395" s="480" t="s">
        <v>181</v>
      </c>
      <c r="V395" s="479">
        <v>0.56310000000000004</v>
      </c>
      <c r="W395" s="466" t="s">
        <v>181</v>
      </c>
      <c r="X395" s="467">
        <v>1</v>
      </c>
      <c r="Y395" s="466" t="s">
        <v>180</v>
      </c>
      <c r="Z395" s="465">
        <v>17</v>
      </c>
      <c r="AA395" s="791" t="s">
        <v>813</v>
      </c>
      <c r="AB395" s="791" t="s">
        <v>813</v>
      </c>
      <c r="AC395" s="791" t="s">
        <v>813</v>
      </c>
      <c r="AD395" s="791" t="s">
        <v>813</v>
      </c>
      <c r="AE395" s="791" t="s">
        <v>813</v>
      </c>
      <c r="AF395" s="894" t="s">
        <v>2143</v>
      </c>
    </row>
    <row r="396" spans="1:32" s="404" customFormat="1" ht="15" customHeight="1" x14ac:dyDescent="0.2">
      <c r="A396" s="402"/>
      <c r="B396" s="824"/>
      <c r="C396" s="825"/>
      <c r="D396" s="792"/>
      <c r="E396" s="829"/>
      <c r="F396" s="832"/>
      <c r="G396" s="835"/>
      <c r="H396" s="829"/>
      <c r="I396" s="416" t="s">
        <v>179</v>
      </c>
      <c r="J396" s="432" t="s">
        <v>812</v>
      </c>
      <c r="K396" s="416" t="s">
        <v>177</v>
      </c>
      <c r="L396" s="415">
        <f>L395+L397+L398</f>
        <v>44223.999000000003</v>
      </c>
      <c r="M396" s="416" t="s">
        <v>176</v>
      </c>
      <c r="N396" s="428">
        <f>N395</f>
        <v>60919.796199999997</v>
      </c>
      <c r="O396" s="416" t="s">
        <v>175</v>
      </c>
      <c r="P396" s="426"/>
      <c r="Q396" s="416" t="s">
        <v>175</v>
      </c>
      <c r="R396" s="426"/>
      <c r="S396" s="501" t="s">
        <v>175</v>
      </c>
      <c r="T396" s="500"/>
      <c r="U396" s="478" t="s">
        <v>175</v>
      </c>
      <c r="V396" s="477"/>
      <c r="W396" s="463" t="s">
        <v>175</v>
      </c>
      <c r="X396" s="462"/>
      <c r="Y396" s="463" t="s">
        <v>174</v>
      </c>
      <c r="Z396" s="464">
        <v>374</v>
      </c>
      <c r="AA396" s="792"/>
      <c r="AB396" s="792"/>
      <c r="AC396" s="792"/>
      <c r="AD396" s="792"/>
      <c r="AE396" s="792"/>
      <c r="AF396" s="895"/>
    </row>
    <row r="397" spans="1:32" s="404" customFormat="1" x14ac:dyDescent="0.2">
      <c r="A397" s="402"/>
      <c r="B397" s="824"/>
      <c r="C397" s="825"/>
      <c r="D397" s="792"/>
      <c r="E397" s="829"/>
      <c r="F397" s="832"/>
      <c r="G397" s="835"/>
      <c r="H397" s="829"/>
      <c r="I397" s="416" t="s">
        <v>173</v>
      </c>
      <c r="J397" s="429" t="s">
        <v>192</v>
      </c>
      <c r="K397" s="416" t="s">
        <v>171</v>
      </c>
      <c r="L397" s="427">
        <v>27</v>
      </c>
      <c r="M397" s="416" t="s">
        <v>170</v>
      </c>
      <c r="N397" s="428"/>
      <c r="O397" s="416" t="s">
        <v>169</v>
      </c>
      <c r="P397" s="426">
        <v>0.10680000000000001</v>
      </c>
      <c r="Q397" s="416" t="s">
        <v>169</v>
      </c>
      <c r="R397" s="426">
        <v>0.10680000000000001</v>
      </c>
      <c r="S397" s="501" t="s">
        <v>169</v>
      </c>
      <c r="T397" s="500">
        <v>0.56310000000000004</v>
      </c>
      <c r="U397" s="478" t="s">
        <v>169</v>
      </c>
      <c r="V397" s="477">
        <v>0.56310000000000004</v>
      </c>
      <c r="W397" s="463" t="s">
        <v>169</v>
      </c>
      <c r="X397" s="462">
        <v>1</v>
      </c>
      <c r="Y397" s="781"/>
      <c r="Z397" s="782"/>
      <c r="AA397" s="792"/>
      <c r="AB397" s="792"/>
      <c r="AC397" s="792"/>
      <c r="AD397" s="792"/>
      <c r="AE397" s="792"/>
      <c r="AF397" s="895"/>
    </row>
    <row r="398" spans="1:32" s="404" customFormat="1" ht="15" customHeight="1" x14ac:dyDescent="0.2">
      <c r="A398" s="402"/>
      <c r="B398" s="824"/>
      <c r="C398" s="825"/>
      <c r="D398" s="792"/>
      <c r="E398" s="829"/>
      <c r="F398" s="832"/>
      <c r="G398" s="835"/>
      <c r="H398" s="829"/>
      <c r="I398" s="416" t="s">
        <v>168</v>
      </c>
      <c r="J398" s="427">
        <v>365</v>
      </c>
      <c r="K398" s="416" t="s">
        <v>167</v>
      </c>
      <c r="L398" s="427"/>
      <c r="M398" s="816"/>
      <c r="N398" s="817"/>
      <c r="O398" s="416" t="s">
        <v>166</v>
      </c>
      <c r="P398" s="426">
        <f>IF(P396="",P397-P395,P397-P396)</f>
        <v>0</v>
      </c>
      <c r="Q398" s="416" t="s">
        <v>166</v>
      </c>
      <c r="R398" s="426">
        <f>IF(R396="",R397-R395,R397-R396)</f>
        <v>0</v>
      </c>
      <c r="S398" s="501" t="s">
        <v>166</v>
      </c>
      <c r="T398" s="500">
        <f>IF(T396="",T397-T395,T397-T396)</f>
        <v>0</v>
      </c>
      <c r="U398" s="478" t="s">
        <v>166</v>
      </c>
      <c r="V398" s="477">
        <f>IF(V396="",V397-V395,V397-V396)</f>
        <v>0</v>
      </c>
      <c r="W398" s="463" t="s">
        <v>166</v>
      </c>
      <c r="X398" s="462">
        <f>IF(X396="",X397-X395,X397-X396)</f>
        <v>0</v>
      </c>
      <c r="Y398" s="781"/>
      <c r="Z398" s="782"/>
      <c r="AA398" s="792"/>
      <c r="AB398" s="792"/>
      <c r="AC398" s="792"/>
      <c r="AD398" s="792"/>
      <c r="AE398" s="792"/>
      <c r="AF398" s="895"/>
    </row>
    <row r="399" spans="1:32" s="404" customFormat="1" ht="15" customHeight="1" x14ac:dyDescent="0.2">
      <c r="A399" s="402"/>
      <c r="B399" s="824"/>
      <c r="C399" s="825"/>
      <c r="D399" s="792"/>
      <c r="E399" s="829"/>
      <c r="F399" s="832"/>
      <c r="G399" s="835"/>
      <c r="H399" s="829"/>
      <c r="I399" s="416" t="s">
        <v>165</v>
      </c>
      <c r="J399" s="415">
        <v>43832</v>
      </c>
      <c r="K399" s="416" t="s">
        <v>164</v>
      </c>
      <c r="L399" s="415">
        <v>44196</v>
      </c>
      <c r="M399" s="816"/>
      <c r="N399" s="817"/>
      <c r="O399" s="816"/>
      <c r="P399" s="817"/>
      <c r="Q399" s="816"/>
      <c r="R399" s="817"/>
      <c r="S399" s="838"/>
      <c r="T399" s="839"/>
      <c r="U399" s="857"/>
      <c r="V399" s="858"/>
      <c r="W399" s="781"/>
      <c r="X399" s="782"/>
      <c r="Y399" s="781"/>
      <c r="Z399" s="782"/>
      <c r="AA399" s="792"/>
      <c r="AB399" s="792"/>
      <c r="AC399" s="792"/>
      <c r="AD399" s="792"/>
      <c r="AE399" s="792"/>
      <c r="AF399" s="895"/>
    </row>
    <row r="400" spans="1:32" s="404" customFormat="1" ht="15" customHeight="1" x14ac:dyDescent="0.2">
      <c r="A400" s="402"/>
      <c r="B400" s="826"/>
      <c r="C400" s="827"/>
      <c r="D400" s="793"/>
      <c r="E400" s="830"/>
      <c r="F400" s="833"/>
      <c r="G400" s="836"/>
      <c r="H400" s="830"/>
      <c r="I400" s="406" t="s">
        <v>158</v>
      </c>
      <c r="J400" s="451">
        <v>43832</v>
      </c>
      <c r="K400" s="820"/>
      <c r="L400" s="821"/>
      <c r="M400" s="818"/>
      <c r="N400" s="819"/>
      <c r="O400" s="818"/>
      <c r="P400" s="819"/>
      <c r="Q400" s="818"/>
      <c r="R400" s="819"/>
      <c r="S400" s="840"/>
      <c r="T400" s="841"/>
      <c r="U400" s="859"/>
      <c r="V400" s="860"/>
      <c r="W400" s="783"/>
      <c r="X400" s="784"/>
      <c r="Y400" s="783"/>
      <c r="Z400" s="784"/>
      <c r="AA400" s="793"/>
      <c r="AB400" s="793"/>
      <c r="AC400" s="793"/>
      <c r="AD400" s="793"/>
      <c r="AE400" s="793"/>
      <c r="AF400" s="896"/>
    </row>
    <row r="401" spans="1:32" s="404" customFormat="1" ht="12.75" customHeight="1" x14ac:dyDescent="0.2">
      <c r="A401" s="402"/>
      <c r="B401" s="822" t="s">
        <v>875</v>
      </c>
      <c r="C401" s="823"/>
      <c r="D401" s="791" t="s">
        <v>280</v>
      </c>
      <c r="E401" s="828" t="s">
        <v>325</v>
      </c>
      <c r="F401" s="831">
        <v>4.58</v>
      </c>
      <c r="G401" s="834" t="s">
        <v>218</v>
      </c>
      <c r="H401" s="828" t="s">
        <v>200</v>
      </c>
      <c r="I401" s="434" t="s">
        <v>184</v>
      </c>
      <c r="J401" s="438">
        <v>224727.1648</v>
      </c>
      <c r="K401" s="434" t="s">
        <v>183</v>
      </c>
      <c r="L401" s="437">
        <f>J406+J404-0.001</f>
        <v>44196.999000000003</v>
      </c>
      <c r="M401" s="434" t="s">
        <v>182</v>
      </c>
      <c r="N401" s="436">
        <f>J401</f>
        <v>224727.1648</v>
      </c>
      <c r="O401" s="434" t="s">
        <v>181</v>
      </c>
      <c r="P401" s="435">
        <v>0.16619999999999999</v>
      </c>
      <c r="Q401" s="466" t="s">
        <v>181</v>
      </c>
      <c r="R401" s="467">
        <v>0.35489999999999999</v>
      </c>
      <c r="S401" s="503" t="s">
        <v>181</v>
      </c>
      <c r="T401" s="502">
        <v>0.56710000000000005</v>
      </c>
      <c r="U401" s="480" t="s">
        <v>181</v>
      </c>
      <c r="V401" s="479">
        <v>0.56710000000000005</v>
      </c>
      <c r="W401" s="466" t="s">
        <v>181</v>
      </c>
      <c r="X401" s="467">
        <v>1</v>
      </c>
      <c r="Y401" s="466" t="s">
        <v>180</v>
      </c>
      <c r="Z401" s="465">
        <v>17</v>
      </c>
      <c r="AA401" s="791" t="s">
        <v>813</v>
      </c>
      <c r="AB401" s="791" t="s">
        <v>813</v>
      </c>
      <c r="AC401" s="791" t="s">
        <v>813</v>
      </c>
      <c r="AD401" s="791" t="s">
        <v>813</v>
      </c>
      <c r="AE401" s="791" t="s">
        <v>813</v>
      </c>
      <c r="AF401" s="894" t="s">
        <v>2143</v>
      </c>
    </row>
    <row r="402" spans="1:32" s="404" customFormat="1" ht="15" customHeight="1" x14ac:dyDescent="0.2">
      <c r="A402" s="402"/>
      <c r="B402" s="824"/>
      <c r="C402" s="825"/>
      <c r="D402" s="792"/>
      <c r="E402" s="829"/>
      <c r="F402" s="832"/>
      <c r="G402" s="835"/>
      <c r="H402" s="829"/>
      <c r="I402" s="416" t="s">
        <v>179</v>
      </c>
      <c r="J402" s="432" t="s">
        <v>812</v>
      </c>
      <c r="K402" s="416" t="s">
        <v>177</v>
      </c>
      <c r="L402" s="415">
        <f>L401+L403+L404</f>
        <v>44223.999000000003</v>
      </c>
      <c r="M402" s="416" t="s">
        <v>176</v>
      </c>
      <c r="N402" s="428">
        <f>N401</f>
        <v>224727.1648</v>
      </c>
      <c r="O402" s="416" t="s">
        <v>175</v>
      </c>
      <c r="P402" s="426"/>
      <c r="Q402" s="463" t="s">
        <v>175</v>
      </c>
      <c r="R402" s="462"/>
      <c r="S402" s="501" t="s">
        <v>175</v>
      </c>
      <c r="T402" s="500"/>
      <c r="U402" s="478" t="s">
        <v>175</v>
      </c>
      <c r="V402" s="477"/>
      <c r="W402" s="463" t="s">
        <v>175</v>
      </c>
      <c r="X402" s="462"/>
      <c r="Y402" s="463" t="s">
        <v>174</v>
      </c>
      <c r="Z402" s="464">
        <v>374</v>
      </c>
      <c r="AA402" s="792"/>
      <c r="AB402" s="792"/>
      <c r="AC402" s="792"/>
      <c r="AD402" s="792"/>
      <c r="AE402" s="792"/>
      <c r="AF402" s="895"/>
    </row>
    <row r="403" spans="1:32" s="404" customFormat="1" x14ac:dyDescent="0.2">
      <c r="A403" s="402"/>
      <c r="B403" s="824"/>
      <c r="C403" s="825"/>
      <c r="D403" s="792"/>
      <c r="E403" s="829"/>
      <c r="F403" s="832"/>
      <c r="G403" s="835"/>
      <c r="H403" s="829"/>
      <c r="I403" s="416" t="s">
        <v>173</v>
      </c>
      <c r="J403" s="429" t="s">
        <v>192</v>
      </c>
      <c r="K403" s="416" t="s">
        <v>171</v>
      </c>
      <c r="L403" s="427">
        <v>27</v>
      </c>
      <c r="M403" s="416" t="s">
        <v>170</v>
      </c>
      <c r="N403" s="428">
        <f>N402*P403</f>
        <v>37349.654789759996</v>
      </c>
      <c r="O403" s="416" t="s">
        <v>169</v>
      </c>
      <c r="P403" s="426">
        <v>0.16619999999999999</v>
      </c>
      <c r="Q403" s="463" t="s">
        <v>169</v>
      </c>
      <c r="R403" s="462">
        <v>0.35489999999999999</v>
      </c>
      <c r="S403" s="501" t="s">
        <v>169</v>
      </c>
      <c r="T403" s="500">
        <v>0.56710000000000005</v>
      </c>
      <c r="U403" s="478" t="s">
        <v>169</v>
      </c>
      <c r="V403" s="477">
        <v>0.56710000000000005</v>
      </c>
      <c r="W403" s="463" t="s">
        <v>169</v>
      </c>
      <c r="X403" s="462">
        <v>1</v>
      </c>
      <c r="Y403" s="781"/>
      <c r="Z403" s="782"/>
      <c r="AA403" s="792"/>
      <c r="AB403" s="792"/>
      <c r="AC403" s="792"/>
      <c r="AD403" s="792"/>
      <c r="AE403" s="792"/>
      <c r="AF403" s="895"/>
    </row>
    <row r="404" spans="1:32" s="404" customFormat="1" ht="15" customHeight="1" x14ac:dyDescent="0.2">
      <c r="A404" s="402"/>
      <c r="B404" s="824"/>
      <c r="C404" s="825"/>
      <c r="D404" s="792"/>
      <c r="E404" s="829"/>
      <c r="F404" s="832"/>
      <c r="G404" s="835"/>
      <c r="H404" s="829"/>
      <c r="I404" s="416" t="s">
        <v>168</v>
      </c>
      <c r="J404" s="427">
        <v>365</v>
      </c>
      <c r="K404" s="416" t="s">
        <v>167</v>
      </c>
      <c r="L404" s="427"/>
      <c r="M404" s="816"/>
      <c r="N404" s="817"/>
      <c r="O404" s="416" t="s">
        <v>166</v>
      </c>
      <c r="P404" s="426">
        <f>IF(P402="",P403-P401,P403-P402)</f>
        <v>0</v>
      </c>
      <c r="Q404" s="463" t="s">
        <v>166</v>
      </c>
      <c r="R404" s="462">
        <f>IF(R402="",R403-R401,R403-R402)</f>
        <v>0</v>
      </c>
      <c r="S404" s="501" t="s">
        <v>166</v>
      </c>
      <c r="T404" s="500">
        <f>IF(T402="",T403-T401,T403-T402)</f>
        <v>0</v>
      </c>
      <c r="U404" s="478" t="s">
        <v>166</v>
      </c>
      <c r="V404" s="477">
        <f>IF(V402="",V403-V401,V403-V402)</f>
        <v>0</v>
      </c>
      <c r="W404" s="463" t="s">
        <v>166</v>
      </c>
      <c r="X404" s="462">
        <f>IF(X402="",X403-X401,X403-X402)</f>
        <v>0</v>
      </c>
      <c r="Y404" s="781"/>
      <c r="Z404" s="782"/>
      <c r="AA404" s="792"/>
      <c r="AB404" s="792"/>
      <c r="AC404" s="792"/>
      <c r="AD404" s="792"/>
      <c r="AE404" s="792"/>
      <c r="AF404" s="895"/>
    </row>
    <row r="405" spans="1:32" s="404" customFormat="1" ht="15" customHeight="1" x14ac:dyDescent="0.2">
      <c r="A405" s="402"/>
      <c r="B405" s="824"/>
      <c r="C405" s="825"/>
      <c r="D405" s="792"/>
      <c r="E405" s="829"/>
      <c r="F405" s="832"/>
      <c r="G405" s="835"/>
      <c r="H405" s="829"/>
      <c r="I405" s="416" t="s">
        <v>165</v>
      </c>
      <c r="J405" s="415">
        <v>43832</v>
      </c>
      <c r="K405" s="416" t="s">
        <v>164</v>
      </c>
      <c r="L405" s="415">
        <v>44196</v>
      </c>
      <c r="M405" s="816"/>
      <c r="N405" s="817"/>
      <c r="O405" s="816"/>
      <c r="P405" s="817"/>
      <c r="Q405" s="781"/>
      <c r="R405" s="782"/>
      <c r="S405" s="838"/>
      <c r="T405" s="839"/>
      <c r="U405" s="857"/>
      <c r="V405" s="858"/>
      <c r="W405" s="781"/>
      <c r="X405" s="782"/>
      <c r="Y405" s="781"/>
      <c r="Z405" s="782"/>
      <c r="AA405" s="792"/>
      <c r="AB405" s="792"/>
      <c r="AC405" s="792"/>
      <c r="AD405" s="792"/>
      <c r="AE405" s="792"/>
      <c r="AF405" s="895"/>
    </row>
    <row r="406" spans="1:32" s="404" customFormat="1" ht="15" customHeight="1" x14ac:dyDescent="0.2">
      <c r="A406" s="402"/>
      <c r="B406" s="826"/>
      <c r="C406" s="827"/>
      <c r="D406" s="793"/>
      <c r="E406" s="830"/>
      <c r="F406" s="833"/>
      <c r="G406" s="836"/>
      <c r="H406" s="830"/>
      <c r="I406" s="406" t="s">
        <v>158</v>
      </c>
      <c r="J406" s="451">
        <v>43832</v>
      </c>
      <c r="K406" s="820"/>
      <c r="L406" s="821"/>
      <c r="M406" s="818"/>
      <c r="N406" s="819"/>
      <c r="O406" s="818"/>
      <c r="P406" s="819"/>
      <c r="Q406" s="783"/>
      <c r="R406" s="784"/>
      <c r="S406" s="840"/>
      <c r="T406" s="841"/>
      <c r="U406" s="859"/>
      <c r="V406" s="860"/>
      <c r="W406" s="783"/>
      <c r="X406" s="784"/>
      <c r="Y406" s="783"/>
      <c r="Z406" s="784"/>
      <c r="AA406" s="793"/>
      <c r="AB406" s="793"/>
      <c r="AC406" s="793"/>
      <c r="AD406" s="793"/>
      <c r="AE406" s="793"/>
      <c r="AF406" s="896"/>
    </row>
    <row r="407" spans="1:32" s="404" customFormat="1" ht="12.75" customHeight="1" x14ac:dyDescent="0.2">
      <c r="A407" s="402"/>
      <c r="B407" s="822" t="s">
        <v>872</v>
      </c>
      <c r="C407" s="823"/>
      <c r="D407" s="791" t="s">
        <v>280</v>
      </c>
      <c r="E407" s="828" t="s">
        <v>325</v>
      </c>
      <c r="F407" s="831">
        <v>14.48</v>
      </c>
      <c r="G407" s="834" t="s">
        <v>218</v>
      </c>
      <c r="H407" s="828" t="s">
        <v>200</v>
      </c>
      <c r="I407" s="434" t="s">
        <v>184</v>
      </c>
      <c r="J407" s="438">
        <v>1636481.63</v>
      </c>
      <c r="K407" s="434" t="s">
        <v>183</v>
      </c>
      <c r="L407" s="437">
        <f>J412+J410-0.001</f>
        <v>44228.999000000003</v>
      </c>
      <c r="M407" s="434" t="s">
        <v>182</v>
      </c>
      <c r="N407" s="436">
        <f>J407</f>
        <v>1636481.63</v>
      </c>
      <c r="O407" s="434" t="s">
        <v>181</v>
      </c>
      <c r="P407" s="435">
        <v>0.37109999999999999</v>
      </c>
      <c r="Q407" s="434" t="s">
        <v>181</v>
      </c>
      <c r="R407" s="435">
        <v>0.37109999999999999</v>
      </c>
      <c r="S407" s="503" t="s">
        <v>181</v>
      </c>
      <c r="T407" s="502">
        <v>0.4395</v>
      </c>
      <c r="U407" s="480" t="s">
        <v>181</v>
      </c>
      <c r="V407" s="479">
        <v>0.4395</v>
      </c>
      <c r="W407" s="466" t="s">
        <v>181</v>
      </c>
      <c r="X407" s="467">
        <v>1</v>
      </c>
      <c r="Y407" s="466" t="s">
        <v>180</v>
      </c>
      <c r="Z407" s="465">
        <v>14</v>
      </c>
      <c r="AA407" s="791" t="s">
        <v>813</v>
      </c>
      <c r="AB407" s="791" t="s">
        <v>813</v>
      </c>
      <c r="AC407" s="791" t="s">
        <v>813</v>
      </c>
      <c r="AD407" s="791" t="s">
        <v>813</v>
      </c>
      <c r="AE407" s="791" t="s">
        <v>813</v>
      </c>
      <c r="AF407" s="894" t="s">
        <v>2143</v>
      </c>
    </row>
    <row r="408" spans="1:32" s="404" customFormat="1" ht="15" customHeight="1" x14ac:dyDescent="0.2">
      <c r="A408" s="402"/>
      <c r="B408" s="824"/>
      <c r="C408" s="825"/>
      <c r="D408" s="792"/>
      <c r="E408" s="829"/>
      <c r="F408" s="832"/>
      <c r="G408" s="835"/>
      <c r="H408" s="829"/>
      <c r="I408" s="416" t="s">
        <v>179</v>
      </c>
      <c r="J408" s="432" t="s">
        <v>812</v>
      </c>
      <c r="K408" s="416" t="s">
        <v>177</v>
      </c>
      <c r="L408" s="415">
        <f>L407+L409+L410</f>
        <v>44255.999000000003</v>
      </c>
      <c r="M408" s="416" t="s">
        <v>176</v>
      </c>
      <c r="N408" s="428">
        <f>N407</f>
        <v>1636481.63</v>
      </c>
      <c r="O408" s="416" t="s">
        <v>175</v>
      </c>
      <c r="P408" s="426"/>
      <c r="Q408" s="416" t="s">
        <v>175</v>
      </c>
      <c r="R408" s="426"/>
      <c r="S408" s="501" t="s">
        <v>175</v>
      </c>
      <c r="T408" s="500"/>
      <c r="U408" s="478" t="s">
        <v>175</v>
      </c>
      <c r="V408" s="477"/>
      <c r="W408" s="463" t="s">
        <v>175</v>
      </c>
      <c r="X408" s="462"/>
      <c r="Y408" s="463" t="s">
        <v>174</v>
      </c>
      <c r="Z408" s="464">
        <f>Z407*15</f>
        <v>210</v>
      </c>
      <c r="AA408" s="792"/>
      <c r="AB408" s="792"/>
      <c r="AC408" s="792"/>
      <c r="AD408" s="792"/>
      <c r="AE408" s="792"/>
      <c r="AF408" s="895"/>
    </row>
    <row r="409" spans="1:32" s="404" customFormat="1" x14ac:dyDescent="0.2">
      <c r="A409" s="402"/>
      <c r="B409" s="824"/>
      <c r="C409" s="825"/>
      <c r="D409" s="792"/>
      <c r="E409" s="829"/>
      <c r="F409" s="832"/>
      <c r="G409" s="835"/>
      <c r="H409" s="829"/>
      <c r="I409" s="416" t="s">
        <v>173</v>
      </c>
      <c r="J409" s="429" t="s">
        <v>192</v>
      </c>
      <c r="K409" s="416" t="s">
        <v>171</v>
      </c>
      <c r="L409" s="427">
        <v>27</v>
      </c>
      <c r="M409" s="416" t="s">
        <v>170</v>
      </c>
      <c r="N409" s="428">
        <f>N408*P409</f>
        <v>607298.33289299998</v>
      </c>
      <c r="O409" s="416" t="s">
        <v>169</v>
      </c>
      <c r="P409" s="426">
        <v>0.37109999999999999</v>
      </c>
      <c r="Q409" s="416" t="s">
        <v>169</v>
      </c>
      <c r="R409" s="426">
        <v>0.37109999999999999</v>
      </c>
      <c r="S409" s="501" t="s">
        <v>169</v>
      </c>
      <c r="T409" s="500">
        <v>0.4395</v>
      </c>
      <c r="U409" s="478" t="s">
        <v>169</v>
      </c>
      <c r="V409" s="477">
        <v>0.4395</v>
      </c>
      <c r="W409" s="463" t="s">
        <v>169</v>
      </c>
      <c r="X409" s="462">
        <v>1</v>
      </c>
      <c r="Y409" s="781"/>
      <c r="Z409" s="782"/>
      <c r="AA409" s="792"/>
      <c r="AB409" s="792"/>
      <c r="AC409" s="792"/>
      <c r="AD409" s="792"/>
      <c r="AE409" s="792"/>
      <c r="AF409" s="895"/>
    </row>
    <row r="410" spans="1:32" s="404" customFormat="1" ht="15" customHeight="1" x14ac:dyDescent="0.2">
      <c r="A410" s="402"/>
      <c r="B410" s="824"/>
      <c r="C410" s="825"/>
      <c r="D410" s="792"/>
      <c r="E410" s="829"/>
      <c r="F410" s="832"/>
      <c r="G410" s="835"/>
      <c r="H410" s="829"/>
      <c r="I410" s="416" t="s">
        <v>168</v>
      </c>
      <c r="J410" s="427">
        <v>365</v>
      </c>
      <c r="K410" s="416" t="s">
        <v>167</v>
      </c>
      <c r="L410" s="427"/>
      <c r="M410" s="816"/>
      <c r="N410" s="817"/>
      <c r="O410" s="416" t="s">
        <v>166</v>
      </c>
      <c r="P410" s="426">
        <f>IF(P408="",P409-P407,P409-P408)</f>
        <v>0</v>
      </c>
      <c r="Q410" s="416" t="s">
        <v>166</v>
      </c>
      <c r="R410" s="426">
        <f>IF(R408="",R409-R407,R409-R408)</f>
        <v>0</v>
      </c>
      <c r="S410" s="501" t="s">
        <v>166</v>
      </c>
      <c r="T410" s="500">
        <f>IF(T408="",T409-T407,T409-T408)</f>
        <v>0</v>
      </c>
      <c r="U410" s="478" t="s">
        <v>166</v>
      </c>
      <c r="V410" s="477">
        <f>IF(V408="",V409-V407,V409-V408)</f>
        <v>0</v>
      </c>
      <c r="W410" s="463" t="s">
        <v>166</v>
      </c>
      <c r="X410" s="462">
        <f>IF(X408="",X409-X407,X409-X408)</f>
        <v>0</v>
      </c>
      <c r="Y410" s="781"/>
      <c r="Z410" s="782"/>
      <c r="AA410" s="792"/>
      <c r="AB410" s="792"/>
      <c r="AC410" s="792"/>
      <c r="AD410" s="792"/>
      <c r="AE410" s="792"/>
      <c r="AF410" s="895"/>
    </row>
    <row r="411" spans="1:32" s="404" customFormat="1" ht="15" customHeight="1" x14ac:dyDescent="0.2">
      <c r="A411" s="402"/>
      <c r="B411" s="824"/>
      <c r="C411" s="825"/>
      <c r="D411" s="792"/>
      <c r="E411" s="829"/>
      <c r="F411" s="832"/>
      <c r="G411" s="835"/>
      <c r="H411" s="829"/>
      <c r="I411" s="416" t="s">
        <v>165</v>
      </c>
      <c r="J411" s="415">
        <v>43832</v>
      </c>
      <c r="K411" s="416" t="s">
        <v>164</v>
      </c>
      <c r="L411" s="415">
        <v>44196</v>
      </c>
      <c r="M411" s="816"/>
      <c r="N411" s="817"/>
      <c r="O411" s="816"/>
      <c r="P411" s="817"/>
      <c r="Q411" s="816"/>
      <c r="R411" s="817"/>
      <c r="S411" s="838"/>
      <c r="T411" s="839"/>
      <c r="U411" s="857"/>
      <c r="V411" s="858"/>
      <c r="W411" s="781"/>
      <c r="X411" s="782"/>
      <c r="Y411" s="781"/>
      <c r="Z411" s="782"/>
      <c r="AA411" s="792"/>
      <c r="AB411" s="792"/>
      <c r="AC411" s="792"/>
      <c r="AD411" s="792"/>
      <c r="AE411" s="792"/>
      <c r="AF411" s="895"/>
    </row>
    <row r="412" spans="1:32" s="404" customFormat="1" ht="15" customHeight="1" x14ac:dyDescent="0.2">
      <c r="A412" s="402"/>
      <c r="B412" s="826"/>
      <c r="C412" s="827"/>
      <c r="D412" s="793"/>
      <c r="E412" s="830"/>
      <c r="F412" s="833"/>
      <c r="G412" s="836"/>
      <c r="H412" s="830"/>
      <c r="I412" s="406" t="s">
        <v>158</v>
      </c>
      <c r="J412" s="451">
        <v>43864</v>
      </c>
      <c r="K412" s="820"/>
      <c r="L412" s="821"/>
      <c r="M412" s="818"/>
      <c r="N412" s="819"/>
      <c r="O412" s="818"/>
      <c r="P412" s="819"/>
      <c r="Q412" s="818"/>
      <c r="R412" s="819"/>
      <c r="S412" s="840"/>
      <c r="T412" s="841"/>
      <c r="U412" s="859"/>
      <c r="V412" s="860"/>
      <c r="W412" s="783"/>
      <c r="X412" s="784"/>
      <c r="Y412" s="783"/>
      <c r="Z412" s="784"/>
      <c r="AA412" s="793"/>
      <c r="AB412" s="793"/>
      <c r="AC412" s="793"/>
      <c r="AD412" s="793"/>
      <c r="AE412" s="793"/>
      <c r="AF412" s="896"/>
    </row>
    <row r="413" spans="1:32" s="404" customFormat="1" ht="12.75" customHeight="1" x14ac:dyDescent="0.2">
      <c r="A413" s="402"/>
      <c r="B413" s="822" t="s">
        <v>869</v>
      </c>
      <c r="C413" s="823"/>
      <c r="D413" s="791" t="s">
        <v>280</v>
      </c>
      <c r="E413" s="828" t="s">
        <v>325</v>
      </c>
      <c r="F413" s="831">
        <v>9.66</v>
      </c>
      <c r="G413" s="834" t="s">
        <v>218</v>
      </c>
      <c r="H413" s="828" t="s">
        <v>200</v>
      </c>
      <c r="I413" s="434" t="s">
        <v>184</v>
      </c>
      <c r="J413" s="438">
        <v>314254.78999999998</v>
      </c>
      <c r="K413" s="434" t="s">
        <v>183</v>
      </c>
      <c r="L413" s="437">
        <f>J418+J416-0.001</f>
        <v>44196.999000000003</v>
      </c>
      <c r="M413" s="434" t="s">
        <v>182</v>
      </c>
      <c r="N413" s="436">
        <f>J413</f>
        <v>314254.78999999998</v>
      </c>
      <c r="O413" s="434" t="s">
        <v>181</v>
      </c>
      <c r="P413" s="435">
        <v>0.13109999999999999</v>
      </c>
      <c r="Q413" s="466" t="s">
        <v>181</v>
      </c>
      <c r="R413" s="467">
        <v>0.33050000000000002</v>
      </c>
      <c r="S413" s="503" t="s">
        <v>181</v>
      </c>
      <c r="T413" s="502">
        <v>0.55759999999999998</v>
      </c>
      <c r="U413" s="480" t="s">
        <v>181</v>
      </c>
      <c r="V413" s="479">
        <v>0.55759999999999998</v>
      </c>
      <c r="W413" s="466" t="s">
        <v>181</v>
      </c>
      <c r="X413" s="467">
        <v>1</v>
      </c>
      <c r="Y413" s="466" t="s">
        <v>180</v>
      </c>
      <c r="Z413" s="465">
        <v>17</v>
      </c>
      <c r="AA413" s="791" t="s">
        <v>813</v>
      </c>
      <c r="AB413" s="791" t="s">
        <v>813</v>
      </c>
      <c r="AC413" s="791" t="s">
        <v>813</v>
      </c>
      <c r="AD413" s="791" t="s">
        <v>813</v>
      </c>
      <c r="AE413" s="791" t="s">
        <v>813</v>
      </c>
      <c r="AF413" s="894" t="s">
        <v>2143</v>
      </c>
    </row>
    <row r="414" spans="1:32" s="404" customFormat="1" ht="15" customHeight="1" x14ac:dyDescent="0.2">
      <c r="A414" s="402"/>
      <c r="B414" s="824"/>
      <c r="C414" s="825"/>
      <c r="D414" s="792"/>
      <c r="E414" s="829"/>
      <c r="F414" s="832"/>
      <c r="G414" s="835"/>
      <c r="H414" s="829"/>
      <c r="I414" s="416" t="s">
        <v>179</v>
      </c>
      <c r="J414" s="432" t="s">
        <v>812</v>
      </c>
      <c r="K414" s="416" t="s">
        <v>177</v>
      </c>
      <c r="L414" s="415">
        <f>L413+L415+L416</f>
        <v>44223.999000000003</v>
      </c>
      <c r="M414" s="416" t="s">
        <v>176</v>
      </c>
      <c r="N414" s="428">
        <f>N413</f>
        <v>314254.78999999998</v>
      </c>
      <c r="O414" s="416" t="s">
        <v>175</v>
      </c>
      <c r="P414" s="426"/>
      <c r="Q414" s="463" t="s">
        <v>175</v>
      </c>
      <c r="R414" s="462"/>
      <c r="S414" s="501" t="s">
        <v>175</v>
      </c>
      <c r="T414" s="500"/>
      <c r="U414" s="478" t="s">
        <v>175</v>
      </c>
      <c r="V414" s="477"/>
      <c r="W414" s="463" t="s">
        <v>175</v>
      </c>
      <c r="X414" s="462"/>
      <c r="Y414" s="463" t="s">
        <v>174</v>
      </c>
      <c r="Z414" s="464">
        <v>374</v>
      </c>
      <c r="AA414" s="792"/>
      <c r="AB414" s="792"/>
      <c r="AC414" s="792"/>
      <c r="AD414" s="792"/>
      <c r="AE414" s="792"/>
      <c r="AF414" s="895"/>
    </row>
    <row r="415" spans="1:32" s="404" customFormat="1" x14ac:dyDescent="0.2">
      <c r="A415" s="402"/>
      <c r="B415" s="824"/>
      <c r="C415" s="825"/>
      <c r="D415" s="792"/>
      <c r="E415" s="829"/>
      <c r="F415" s="832"/>
      <c r="G415" s="835"/>
      <c r="H415" s="829"/>
      <c r="I415" s="416" t="s">
        <v>173</v>
      </c>
      <c r="J415" s="429" t="s">
        <v>192</v>
      </c>
      <c r="K415" s="416" t="s">
        <v>171</v>
      </c>
      <c r="L415" s="427">
        <v>27</v>
      </c>
      <c r="M415" s="416" t="s">
        <v>170</v>
      </c>
      <c r="N415" s="428">
        <f>N414*P415</f>
        <v>41198.802968999997</v>
      </c>
      <c r="O415" s="416" t="s">
        <v>169</v>
      </c>
      <c r="P415" s="426">
        <v>0.13109999999999999</v>
      </c>
      <c r="Q415" s="463" t="s">
        <v>169</v>
      </c>
      <c r="R415" s="462">
        <v>0.33050000000000002</v>
      </c>
      <c r="S415" s="501" t="s">
        <v>169</v>
      </c>
      <c r="T415" s="500">
        <v>0.55759999999999998</v>
      </c>
      <c r="U415" s="478" t="s">
        <v>169</v>
      </c>
      <c r="V415" s="477">
        <v>0.55759999999999998</v>
      </c>
      <c r="W415" s="463" t="s">
        <v>169</v>
      </c>
      <c r="X415" s="462">
        <v>1</v>
      </c>
      <c r="Y415" s="781"/>
      <c r="Z415" s="782"/>
      <c r="AA415" s="792"/>
      <c r="AB415" s="792"/>
      <c r="AC415" s="792"/>
      <c r="AD415" s="792"/>
      <c r="AE415" s="792"/>
      <c r="AF415" s="895"/>
    </row>
    <row r="416" spans="1:32" s="404" customFormat="1" ht="15" customHeight="1" x14ac:dyDescent="0.2">
      <c r="A416" s="402"/>
      <c r="B416" s="824"/>
      <c r="C416" s="825"/>
      <c r="D416" s="792"/>
      <c r="E416" s="829"/>
      <c r="F416" s="832"/>
      <c r="G416" s="835"/>
      <c r="H416" s="829"/>
      <c r="I416" s="416" t="s">
        <v>168</v>
      </c>
      <c r="J416" s="427">
        <v>365</v>
      </c>
      <c r="K416" s="416" t="s">
        <v>167</v>
      </c>
      <c r="L416" s="427"/>
      <c r="M416" s="816"/>
      <c r="N416" s="817"/>
      <c r="O416" s="416" t="s">
        <v>166</v>
      </c>
      <c r="P416" s="426">
        <f>IF(P414="",P415-P413,P415-P414)</f>
        <v>0</v>
      </c>
      <c r="Q416" s="463" t="s">
        <v>166</v>
      </c>
      <c r="R416" s="462">
        <f>IF(R414="",R415-R413,R415-R414)</f>
        <v>0</v>
      </c>
      <c r="S416" s="501" t="s">
        <v>166</v>
      </c>
      <c r="T416" s="500">
        <f>IF(T414="",T415-T413,T415-T414)</f>
        <v>0</v>
      </c>
      <c r="U416" s="478" t="s">
        <v>166</v>
      </c>
      <c r="V416" s="477">
        <f>IF(V414="",V415-V413,V415-V414)</f>
        <v>0</v>
      </c>
      <c r="W416" s="463" t="s">
        <v>166</v>
      </c>
      <c r="X416" s="462">
        <f>IF(X414="",X415-X413,X415-X414)</f>
        <v>0</v>
      </c>
      <c r="Y416" s="781"/>
      <c r="Z416" s="782"/>
      <c r="AA416" s="792"/>
      <c r="AB416" s="792"/>
      <c r="AC416" s="792"/>
      <c r="AD416" s="792"/>
      <c r="AE416" s="792"/>
      <c r="AF416" s="895"/>
    </row>
    <row r="417" spans="1:32" s="404" customFormat="1" ht="15" customHeight="1" x14ac:dyDescent="0.2">
      <c r="A417" s="402"/>
      <c r="B417" s="824"/>
      <c r="C417" s="825"/>
      <c r="D417" s="792"/>
      <c r="E417" s="829"/>
      <c r="F417" s="832"/>
      <c r="G417" s="835"/>
      <c r="H417" s="829"/>
      <c r="I417" s="416" t="s">
        <v>165</v>
      </c>
      <c r="J417" s="415">
        <v>43832</v>
      </c>
      <c r="K417" s="416" t="s">
        <v>164</v>
      </c>
      <c r="L417" s="415">
        <v>44196</v>
      </c>
      <c r="M417" s="816"/>
      <c r="N417" s="817"/>
      <c r="O417" s="816"/>
      <c r="P417" s="817"/>
      <c r="Q417" s="781"/>
      <c r="R417" s="782"/>
      <c r="S417" s="838"/>
      <c r="T417" s="839"/>
      <c r="U417" s="857"/>
      <c r="V417" s="858"/>
      <c r="W417" s="781"/>
      <c r="X417" s="782"/>
      <c r="Y417" s="781"/>
      <c r="Z417" s="782"/>
      <c r="AA417" s="792"/>
      <c r="AB417" s="792"/>
      <c r="AC417" s="792"/>
      <c r="AD417" s="792"/>
      <c r="AE417" s="792"/>
      <c r="AF417" s="895"/>
    </row>
    <row r="418" spans="1:32" s="404" customFormat="1" ht="15" customHeight="1" x14ac:dyDescent="0.2">
      <c r="A418" s="402"/>
      <c r="B418" s="826"/>
      <c r="C418" s="827"/>
      <c r="D418" s="793"/>
      <c r="E418" s="830"/>
      <c r="F418" s="833"/>
      <c r="G418" s="836"/>
      <c r="H418" s="830"/>
      <c r="I418" s="406" t="s">
        <v>158</v>
      </c>
      <c r="J418" s="451">
        <v>43832</v>
      </c>
      <c r="K418" s="820"/>
      <c r="L418" s="821"/>
      <c r="M418" s="818"/>
      <c r="N418" s="819"/>
      <c r="O418" s="818"/>
      <c r="P418" s="819"/>
      <c r="Q418" s="783"/>
      <c r="R418" s="784"/>
      <c r="S418" s="840"/>
      <c r="T418" s="841"/>
      <c r="U418" s="859"/>
      <c r="V418" s="860"/>
      <c r="W418" s="783"/>
      <c r="X418" s="784"/>
      <c r="Y418" s="783"/>
      <c r="Z418" s="784"/>
      <c r="AA418" s="793"/>
      <c r="AB418" s="793"/>
      <c r="AC418" s="793"/>
      <c r="AD418" s="793"/>
      <c r="AE418" s="793"/>
      <c r="AF418" s="896"/>
    </row>
    <row r="419" spans="1:32" s="404" customFormat="1" ht="12.75" customHeight="1" x14ac:dyDescent="0.2">
      <c r="A419" s="402"/>
      <c r="B419" s="822" t="s">
        <v>866</v>
      </c>
      <c r="C419" s="823"/>
      <c r="D419" s="791" t="s">
        <v>280</v>
      </c>
      <c r="E419" s="828" t="s">
        <v>325</v>
      </c>
      <c r="F419" s="831">
        <v>0.46</v>
      </c>
      <c r="G419" s="834" t="s">
        <v>218</v>
      </c>
      <c r="H419" s="828" t="s">
        <v>200</v>
      </c>
      <c r="I419" s="434" t="s">
        <v>184</v>
      </c>
      <c r="J419" s="438">
        <v>46556.26</v>
      </c>
      <c r="K419" s="434" t="s">
        <v>183</v>
      </c>
      <c r="L419" s="437">
        <f>J424+J422-0.001</f>
        <v>44196.999000000003</v>
      </c>
      <c r="M419" s="434" t="s">
        <v>182</v>
      </c>
      <c r="N419" s="436">
        <f>J419</f>
        <v>46556.26</v>
      </c>
      <c r="O419" s="434" t="s">
        <v>181</v>
      </c>
      <c r="P419" s="435">
        <v>0.1623</v>
      </c>
      <c r="Q419" s="434" t="s">
        <v>181</v>
      </c>
      <c r="R419" s="435">
        <v>0.3075</v>
      </c>
      <c r="S419" s="499" t="s">
        <v>181</v>
      </c>
      <c r="T419" s="498">
        <v>0.63480000000000003</v>
      </c>
      <c r="U419" s="480" t="s">
        <v>181</v>
      </c>
      <c r="V419" s="479">
        <v>0.63480000000000003</v>
      </c>
      <c r="W419" s="466" t="s">
        <v>181</v>
      </c>
      <c r="X419" s="467">
        <v>1</v>
      </c>
      <c r="Y419" s="466" t="s">
        <v>180</v>
      </c>
      <c r="Z419" s="465">
        <v>17</v>
      </c>
      <c r="AA419" s="791" t="s">
        <v>813</v>
      </c>
      <c r="AB419" s="791" t="s">
        <v>813</v>
      </c>
      <c r="AC419" s="791" t="s">
        <v>813</v>
      </c>
      <c r="AD419" s="791" t="s">
        <v>813</v>
      </c>
      <c r="AE419" s="791" t="s">
        <v>813</v>
      </c>
      <c r="AF419" s="894" t="s">
        <v>2143</v>
      </c>
    </row>
    <row r="420" spans="1:32" s="404" customFormat="1" ht="15" customHeight="1" x14ac:dyDescent="0.2">
      <c r="A420" s="402"/>
      <c r="B420" s="824"/>
      <c r="C420" s="825"/>
      <c r="D420" s="792"/>
      <c r="E420" s="829"/>
      <c r="F420" s="832"/>
      <c r="G420" s="835"/>
      <c r="H420" s="829"/>
      <c r="I420" s="416" t="s">
        <v>179</v>
      </c>
      <c r="J420" s="432" t="s">
        <v>812</v>
      </c>
      <c r="K420" s="416" t="s">
        <v>177</v>
      </c>
      <c r="L420" s="415">
        <f>L419+L421+L422</f>
        <v>44223.999000000003</v>
      </c>
      <c r="M420" s="416" t="s">
        <v>176</v>
      </c>
      <c r="N420" s="428">
        <f>N419</f>
        <v>46556.26</v>
      </c>
      <c r="O420" s="416" t="s">
        <v>175</v>
      </c>
      <c r="P420" s="426"/>
      <c r="Q420" s="416" t="s">
        <v>175</v>
      </c>
      <c r="R420" s="426"/>
      <c r="S420" s="497" t="s">
        <v>175</v>
      </c>
      <c r="T420" s="496"/>
      <c r="U420" s="478" t="s">
        <v>175</v>
      </c>
      <c r="V420" s="477"/>
      <c r="W420" s="463" t="s">
        <v>175</v>
      </c>
      <c r="X420" s="462"/>
      <c r="Y420" s="463" t="s">
        <v>174</v>
      </c>
      <c r="Z420" s="464">
        <v>374</v>
      </c>
      <c r="AA420" s="792"/>
      <c r="AB420" s="792"/>
      <c r="AC420" s="792"/>
      <c r="AD420" s="792"/>
      <c r="AE420" s="792"/>
      <c r="AF420" s="895"/>
    </row>
    <row r="421" spans="1:32" s="404" customFormat="1" x14ac:dyDescent="0.2">
      <c r="A421" s="402"/>
      <c r="B421" s="824"/>
      <c r="C421" s="825"/>
      <c r="D421" s="792"/>
      <c r="E421" s="829"/>
      <c r="F421" s="832"/>
      <c r="G421" s="835"/>
      <c r="H421" s="829"/>
      <c r="I421" s="416" t="s">
        <v>173</v>
      </c>
      <c r="J421" s="429" t="s">
        <v>192</v>
      </c>
      <c r="K421" s="416" t="s">
        <v>171</v>
      </c>
      <c r="L421" s="427">
        <v>27</v>
      </c>
      <c r="M421" s="416" t="s">
        <v>170</v>
      </c>
      <c r="N421" s="428">
        <f>N420*P421</f>
        <v>7556.0809980000004</v>
      </c>
      <c r="O421" s="416" t="s">
        <v>169</v>
      </c>
      <c r="P421" s="426">
        <v>0.1623</v>
      </c>
      <c r="Q421" s="416" t="s">
        <v>169</v>
      </c>
      <c r="R421" s="426">
        <v>0.3075</v>
      </c>
      <c r="S421" s="497" t="s">
        <v>169</v>
      </c>
      <c r="T421" s="496">
        <v>0.63480000000000003</v>
      </c>
      <c r="U421" s="478" t="s">
        <v>169</v>
      </c>
      <c r="V421" s="477">
        <v>0.63480000000000003</v>
      </c>
      <c r="W421" s="463" t="s">
        <v>169</v>
      </c>
      <c r="X421" s="462">
        <v>1</v>
      </c>
      <c r="Y421" s="781"/>
      <c r="Z421" s="782"/>
      <c r="AA421" s="792"/>
      <c r="AB421" s="792"/>
      <c r="AC421" s="792"/>
      <c r="AD421" s="792"/>
      <c r="AE421" s="792"/>
      <c r="AF421" s="895"/>
    </row>
    <row r="422" spans="1:32" s="404" customFormat="1" ht="15" customHeight="1" x14ac:dyDescent="0.2">
      <c r="A422" s="402"/>
      <c r="B422" s="824"/>
      <c r="C422" s="825"/>
      <c r="D422" s="792"/>
      <c r="E422" s="829"/>
      <c r="F422" s="832"/>
      <c r="G422" s="835"/>
      <c r="H422" s="829"/>
      <c r="I422" s="416" t="s">
        <v>168</v>
      </c>
      <c r="J422" s="427">
        <v>365</v>
      </c>
      <c r="K422" s="416" t="s">
        <v>167</v>
      </c>
      <c r="L422" s="427"/>
      <c r="M422" s="816"/>
      <c r="N422" s="817"/>
      <c r="O422" s="416" t="s">
        <v>166</v>
      </c>
      <c r="P422" s="426">
        <f>IF(P420="",P421-P419,P421-P420)</f>
        <v>0</v>
      </c>
      <c r="Q422" s="416" t="s">
        <v>166</v>
      </c>
      <c r="R422" s="426">
        <f>IF(R420="",R421-R419,R421-R420)</f>
        <v>0</v>
      </c>
      <c r="S422" s="497" t="s">
        <v>166</v>
      </c>
      <c r="T422" s="496">
        <f>IF(T420="",T421-T419,T421-T420)</f>
        <v>0</v>
      </c>
      <c r="U422" s="478" t="s">
        <v>166</v>
      </c>
      <c r="V422" s="477">
        <f>IF(V420="",V421-V419,V421-V420)</f>
        <v>0</v>
      </c>
      <c r="W422" s="463" t="s">
        <v>166</v>
      </c>
      <c r="X422" s="462">
        <f>IF(X420="",X421-X419,X421-X420)</f>
        <v>0</v>
      </c>
      <c r="Y422" s="781"/>
      <c r="Z422" s="782"/>
      <c r="AA422" s="792"/>
      <c r="AB422" s="792"/>
      <c r="AC422" s="792"/>
      <c r="AD422" s="792"/>
      <c r="AE422" s="792"/>
      <c r="AF422" s="895"/>
    </row>
    <row r="423" spans="1:32" s="404" customFormat="1" ht="15" customHeight="1" x14ac:dyDescent="0.2">
      <c r="A423" s="402"/>
      <c r="B423" s="824"/>
      <c r="C423" s="825"/>
      <c r="D423" s="792"/>
      <c r="E423" s="829"/>
      <c r="F423" s="832"/>
      <c r="G423" s="835"/>
      <c r="H423" s="829"/>
      <c r="I423" s="416" t="s">
        <v>165</v>
      </c>
      <c r="J423" s="415">
        <v>43832</v>
      </c>
      <c r="K423" s="416" t="s">
        <v>164</v>
      </c>
      <c r="L423" s="415">
        <v>44196</v>
      </c>
      <c r="M423" s="816"/>
      <c r="N423" s="817"/>
      <c r="O423" s="816"/>
      <c r="P423" s="817"/>
      <c r="Q423" s="816"/>
      <c r="R423" s="817"/>
      <c r="S423" s="869"/>
      <c r="T423" s="870"/>
      <c r="U423" s="857"/>
      <c r="V423" s="858"/>
      <c r="W423" s="781"/>
      <c r="X423" s="782"/>
      <c r="Y423" s="781"/>
      <c r="Z423" s="782"/>
      <c r="AA423" s="792"/>
      <c r="AB423" s="792"/>
      <c r="AC423" s="792"/>
      <c r="AD423" s="792"/>
      <c r="AE423" s="792"/>
      <c r="AF423" s="895"/>
    </row>
    <row r="424" spans="1:32" s="404" customFormat="1" ht="15" customHeight="1" x14ac:dyDescent="0.2">
      <c r="A424" s="402"/>
      <c r="B424" s="826"/>
      <c r="C424" s="827"/>
      <c r="D424" s="793"/>
      <c r="E424" s="830"/>
      <c r="F424" s="833"/>
      <c r="G424" s="836"/>
      <c r="H424" s="830"/>
      <c r="I424" s="406" t="s">
        <v>158</v>
      </c>
      <c r="J424" s="451">
        <v>43832</v>
      </c>
      <c r="K424" s="820"/>
      <c r="L424" s="821"/>
      <c r="M424" s="818"/>
      <c r="N424" s="819"/>
      <c r="O424" s="818"/>
      <c r="P424" s="819"/>
      <c r="Q424" s="818"/>
      <c r="R424" s="819"/>
      <c r="S424" s="871"/>
      <c r="T424" s="872"/>
      <c r="U424" s="859"/>
      <c r="V424" s="860"/>
      <c r="W424" s="783"/>
      <c r="X424" s="784"/>
      <c r="Y424" s="783"/>
      <c r="Z424" s="784"/>
      <c r="AA424" s="793"/>
      <c r="AB424" s="793"/>
      <c r="AC424" s="793"/>
      <c r="AD424" s="793"/>
      <c r="AE424" s="793"/>
      <c r="AF424" s="896"/>
    </row>
    <row r="425" spans="1:32" s="404" customFormat="1" ht="12.75" customHeight="1" x14ac:dyDescent="0.2">
      <c r="A425" s="402"/>
      <c r="B425" s="822" t="s">
        <v>863</v>
      </c>
      <c r="C425" s="823"/>
      <c r="D425" s="791" t="s">
        <v>280</v>
      </c>
      <c r="E425" s="828" t="s">
        <v>325</v>
      </c>
      <c r="F425" s="831">
        <v>4.92</v>
      </c>
      <c r="G425" s="834" t="s">
        <v>218</v>
      </c>
      <c r="H425" s="828" t="s">
        <v>200</v>
      </c>
      <c r="I425" s="434" t="s">
        <v>184</v>
      </c>
      <c r="J425" s="438">
        <v>552783.35</v>
      </c>
      <c r="K425" s="434" t="s">
        <v>183</v>
      </c>
      <c r="L425" s="437">
        <f>J430+J428-0.001</f>
        <v>44196.999000000003</v>
      </c>
      <c r="M425" s="434" t="s">
        <v>182</v>
      </c>
      <c r="N425" s="436">
        <f>J425</f>
        <v>552783.35</v>
      </c>
      <c r="O425" s="434" t="s">
        <v>181</v>
      </c>
      <c r="P425" s="435">
        <v>0.31490000000000001</v>
      </c>
      <c r="Q425" s="434" t="s">
        <v>181</v>
      </c>
      <c r="R425" s="435">
        <v>0.44450000000000001</v>
      </c>
      <c r="S425" s="499" t="s">
        <v>181</v>
      </c>
      <c r="T425" s="498">
        <v>0.58899999999999997</v>
      </c>
      <c r="U425" s="480" t="s">
        <v>181</v>
      </c>
      <c r="V425" s="479">
        <v>0.58899999999999997</v>
      </c>
      <c r="W425" s="466" t="s">
        <v>181</v>
      </c>
      <c r="X425" s="467">
        <v>1</v>
      </c>
      <c r="Y425" s="466" t="s">
        <v>180</v>
      </c>
      <c r="Z425" s="465">
        <v>17</v>
      </c>
      <c r="AA425" s="791" t="s">
        <v>813</v>
      </c>
      <c r="AB425" s="791" t="s">
        <v>813</v>
      </c>
      <c r="AC425" s="791" t="s">
        <v>813</v>
      </c>
      <c r="AD425" s="791" t="s">
        <v>813</v>
      </c>
      <c r="AE425" s="791" t="s">
        <v>813</v>
      </c>
      <c r="AF425" s="894" t="s">
        <v>2143</v>
      </c>
    </row>
    <row r="426" spans="1:32" s="404" customFormat="1" ht="15" customHeight="1" x14ac:dyDescent="0.2">
      <c r="A426" s="402"/>
      <c r="B426" s="824"/>
      <c r="C426" s="825"/>
      <c r="D426" s="792"/>
      <c r="E426" s="829"/>
      <c r="F426" s="832"/>
      <c r="G426" s="835"/>
      <c r="H426" s="829"/>
      <c r="I426" s="416" t="s">
        <v>179</v>
      </c>
      <c r="J426" s="432" t="s">
        <v>812</v>
      </c>
      <c r="K426" s="416" t="s">
        <v>177</v>
      </c>
      <c r="L426" s="415">
        <f>L425+L427+L428</f>
        <v>44223.999000000003</v>
      </c>
      <c r="M426" s="416" t="s">
        <v>176</v>
      </c>
      <c r="N426" s="428">
        <f>N425</f>
        <v>552783.35</v>
      </c>
      <c r="O426" s="416" t="s">
        <v>175</v>
      </c>
      <c r="P426" s="426"/>
      <c r="Q426" s="416" t="s">
        <v>175</v>
      </c>
      <c r="R426" s="426"/>
      <c r="S426" s="497" t="s">
        <v>175</v>
      </c>
      <c r="T426" s="496"/>
      <c r="U426" s="478" t="s">
        <v>175</v>
      </c>
      <c r="V426" s="477"/>
      <c r="W426" s="463" t="s">
        <v>175</v>
      </c>
      <c r="X426" s="462"/>
      <c r="Y426" s="463" t="s">
        <v>174</v>
      </c>
      <c r="Z426" s="464">
        <v>374</v>
      </c>
      <c r="AA426" s="792"/>
      <c r="AB426" s="792"/>
      <c r="AC426" s="792"/>
      <c r="AD426" s="792"/>
      <c r="AE426" s="792"/>
      <c r="AF426" s="895"/>
    </row>
    <row r="427" spans="1:32" s="404" customFormat="1" x14ac:dyDescent="0.2">
      <c r="A427" s="402"/>
      <c r="B427" s="824"/>
      <c r="C427" s="825"/>
      <c r="D427" s="792"/>
      <c r="E427" s="829"/>
      <c r="F427" s="832"/>
      <c r="G427" s="835"/>
      <c r="H427" s="829"/>
      <c r="I427" s="416" t="s">
        <v>173</v>
      </c>
      <c r="J427" s="429" t="s">
        <v>192</v>
      </c>
      <c r="K427" s="416" t="s">
        <v>171</v>
      </c>
      <c r="L427" s="427">
        <v>27</v>
      </c>
      <c r="M427" s="416" t="s">
        <v>170</v>
      </c>
      <c r="N427" s="428">
        <f>N426*P427</f>
        <v>174071.47691500001</v>
      </c>
      <c r="O427" s="416" t="s">
        <v>169</v>
      </c>
      <c r="P427" s="426">
        <v>0.31490000000000001</v>
      </c>
      <c r="Q427" s="416" t="s">
        <v>169</v>
      </c>
      <c r="R427" s="426">
        <v>0.44450000000000001</v>
      </c>
      <c r="S427" s="497" t="s">
        <v>169</v>
      </c>
      <c r="T427" s="496">
        <v>0.58899999999999997</v>
      </c>
      <c r="U427" s="478" t="s">
        <v>169</v>
      </c>
      <c r="V427" s="477">
        <v>0.58899999999999997</v>
      </c>
      <c r="W427" s="463" t="s">
        <v>169</v>
      </c>
      <c r="X427" s="462">
        <v>1</v>
      </c>
      <c r="Y427" s="781"/>
      <c r="Z427" s="782"/>
      <c r="AA427" s="792"/>
      <c r="AB427" s="792"/>
      <c r="AC427" s="792"/>
      <c r="AD427" s="792"/>
      <c r="AE427" s="792"/>
      <c r="AF427" s="895"/>
    </row>
    <row r="428" spans="1:32" s="404" customFormat="1" ht="15" customHeight="1" x14ac:dyDescent="0.2">
      <c r="A428" s="402"/>
      <c r="B428" s="824"/>
      <c r="C428" s="825"/>
      <c r="D428" s="792"/>
      <c r="E428" s="829"/>
      <c r="F428" s="832"/>
      <c r="G428" s="835"/>
      <c r="H428" s="829"/>
      <c r="I428" s="416" t="s">
        <v>168</v>
      </c>
      <c r="J428" s="427">
        <v>365</v>
      </c>
      <c r="K428" s="416" t="s">
        <v>167</v>
      </c>
      <c r="L428" s="427"/>
      <c r="M428" s="816"/>
      <c r="N428" s="817"/>
      <c r="O428" s="416" t="s">
        <v>166</v>
      </c>
      <c r="P428" s="426">
        <f>IF(P426="",P427-P425,P427-P426)</f>
        <v>0</v>
      </c>
      <c r="Q428" s="416" t="s">
        <v>166</v>
      </c>
      <c r="R428" s="426">
        <f>IF(R426="",R427-R425,R427-R426)</f>
        <v>0</v>
      </c>
      <c r="S428" s="497" t="s">
        <v>166</v>
      </c>
      <c r="T428" s="496">
        <f>IF(T426="",T427-T425,T427-T426)</f>
        <v>0</v>
      </c>
      <c r="U428" s="478" t="s">
        <v>166</v>
      </c>
      <c r="V428" s="477">
        <f>IF(V426="",V427-V425,V427-V426)</f>
        <v>0</v>
      </c>
      <c r="W428" s="463" t="s">
        <v>166</v>
      </c>
      <c r="X428" s="462">
        <f>IF(X426="",X427-X425,X427-X426)</f>
        <v>0</v>
      </c>
      <c r="Y428" s="781"/>
      <c r="Z428" s="782"/>
      <c r="AA428" s="792"/>
      <c r="AB428" s="792"/>
      <c r="AC428" s="792"/>
      <c r="AD428" s="792"/>
      <c r="AE428" s="792"/>
      <c r="AF428" s="895"/>
    </row>
    <row r="429" spans="1:32" s="404" customFormat="1" ht="15" customHeight="1" x14ac:dyDescent="0.2">
      <c r="A429" s="402"/>
      <c r="B429" s="824"/>
      <c r="C429" s="825"/>
      <c r="D429" s="792"/>
      <c r="E429" s="829"/>
      <c r="F429" s="832"/>
      <c r="G429" s="835"/>
      <c r="H429" s="829"/>
      <c r="I429" s="416" t="s">
        <v>165</v>
      </c>
      <c r="J429" s="415">
        <v>43832</v>
      </c>
      <c r="K429" s="416" t="s">
        <v>164</v>
      </c>
      <c r="L429" s="415">
        <v>44196</v>
      </c>
      <c r="M429" s="816"/>
      <c r="N429" s="817"/>
      <c r="O429" s="816"/>
      <c r="P429" s="817"/>
      <c r="Q429" s="816"/>
      <c r="R429" s="817"/>
      <c r="S429" s="869"/>
      <c r="T429" s="870"/>
      <c r="U429" s="857"/>
      <c r="V429" s="858"/>
      <c r="W429" s="781"/>
      <c r="X429" s="782"/>
      <c r="Y429" s="781"/>
      <c r="Z429" s="782"/>
      <c r="AA429" s="792"/>
      <c r="AB429" s="792"/>
      <c r="AC429" s="792"/>
      <c r="AD429" s="792"/>
      <c r="AE429" s="792"/>
      <c r="AF429" s="895"/>
    </row>
    <row r="430" spans="1:32" s="404" customFormat="1" ht="15" customHeight="1" x14ac:dyDescent="0.2">
      <c r="A430" s="402"/>
      <c r="B430" s="826"/>
      <c r="C430" s="827"/>
      <c r="D430" s="793"/>
      <c r="E430" s="830"/>
      <c r="F430" s="833"/>
      <c r="G430" s="836"/>
      <c r="H430" s="830"/>
      <c r="I430" s="406" t="s">
        <v>158</v>
      </c>
      <c r="J430" s="451">
        <v>43832</v>
      </c>
      <c r="K430" s="820"/>
      <c r="L430" s="821"/>
      <c r="M430" s="818"/>
      <c r="N430" s="819"/>
      <c r="O430" s="818"/>
      <c r="P430" s="819"/>
      <c r="Q430" s="818"/>
      <c r="R430" s="819"/>
      <c r="S430" s="871"/>
      <c r="T430" s="872"/>
      <c r="U430" s="859"/>
      <c r="V430" s="860"/>
      <c r="W430" s="783"/>
      <c r="X430" s="784"/>
      <c r="Y430" s="783"/>
      <c r="Z430" s="784"/>
      <c r="AA430" s="793"/>
      <c r="AB430" s="793"/>
      <c r="AC430" s="793"/>
      <c r="AD430" s="793"/>
      <c r="AE430" s="793"/>
      <c r="AF430" s="896"/>
    </row>
    <row r="431" spans="1:32" s="404" customFormat="1" ht="12.75" customHeight="1" x14ac:dyDescent="0.2">
      <c r="A431" s="402"/>
      <c r="B431" s="822" t="s">
        <v>860</v>
      </c>
      <c r="C431" s="823"/>
      <c r="D431" s="791" t="s">
        <v>280</v>
      </c>
      <c r="E431" s="828" t="s">
        <v>325</v>
      </c>
      <c r="F431" s="831">
        <v>3.19</v>
      </c>
      <c r="G431" s="834" t="s">
        <v>218</v>
      </c>
      <c r="H431" s="828" t="s">
        <v>200</v>
      </c>
      <c r="I431" s="434" t="s">
        <v>184</v>
      </c>
      <c r="J431" s="438">
        <v>322857.58</v>
      </c>
      <c r="K431" s="434" t="s">
        <v>183</v>
      </c>
      <c r="L431" s="437">
        <f>J436+J434-0.001</f>
        <v>44228.999000000003</v>
      </c>
      <c r="M431" s="434" t="s">
        <v>182</v>
      </c>
      <c r="N431" s="436">
        <f>J431</f>
        <v>322857.58</v>
      </c>
      <c r="O431" s="434" t="s">
        <v>181</v>
      </c>
      <c r="P431" s="506">
        <v>0.47460000000000002</v>
      </c>
      <c r="Q431" s="434" t="s">
        <v>181</v>
      </c>
      <c r="R431" s="506">
        <v>0.47460000000000002</v>
      </c>
      <c r="S431" s="503" t="s">
        <v>181</v>
      </c>
      <c r="T431" s="505">
        <v>0.58179999999999998</v>
      </c>
      <c r="U431" s="480" t="s">
        <v>181</v>
      </c>
      <c r="V431" s="504">
        <v>0.58179999999999998</v>
      </c>
      <c r="W431" s="466" t="s">
        <v>181</v>
      </c>
      <c r="X431" s="467">
        <v>1</v>
      </c>
      <c r="Y431" s="466" t="s">
        <v>180</v>
      </c>
      <c r="Z431" s="465">
        <v>14</v>
      </c>
      <c r="AA431" s="791" t="s">
        <v>813</v>
      </c>
      <c r="AB431" s="791" t="s">
        <v>813</v>
      </c>
      <c r="AC431" s="791" t="s">
        <v>813</v>
      </c>
      <c r="AD431" s="791" t="s">
        <v>813</v>
      </c>
      <c r="AE431" s="791" t="s">
        <v>813</v>
      </c>
      <c r="AF431" s="894" t="s">
        <v>2143</v>
      </c>
    </row>
    <row r="432" spans="1:32" s="404" customFormat="1" ht="15" customHeight="1" x14ac:dyDescent="0.2">
      <c r="A432" s="402"/>
      <c r="B432" s="824"/>
      <c r="C432" s="825"/>
      <c r="D432" s="792"/>
      <c r="E432" s="829"/>
      <c r="F432" s="832"/>
      <c r="G432" s="835"/>
      <c r="H432" s="829"/>
      <c r="I432" s="416" t="s">
        <v>179</v>
      </c>
      <c r="J432" s="432" t="s">
        <v>812</v>
      </c>
      <c r="K432" s="416" t="s">
        <v>177</v>
      </c>
      <c r="L432" s="415">
        <f>L431+L433+L434</f>
        <v>44255.999000000003</v>
      </c>
      <c r="M432" s="416" t="s">
        <v>176</v>
      </c>
      <c r="N432" s="428">
        <f>N431</f>
        <v>322857.58</v>
      </c>
      <c r="O432" s="416" t="s">
        <v>175</v>
      </c>
      <c r="P432" s="426"/>
      <c r="Q432" s="416" t="s">
        <v>175</v>
      </c>
      <c r="R432" s="426"/>
      <c r="S432" s="501" t="s">
        <v>175</v>
      </c>
      <c r="T432" s="500"/>
      <c r="U432" s="478" t="s">
        <v>175</v>
      </c>
      <c r="V432" s="477"/>
      <c r="W432" s="463" t="s">
        <v>175</v>
      </c>
      <c r="X432" s="462"/>
      <c r="Y432" s="463" t="s">
        <v>174</v>
      </c>
      <c r="Z432" s="464">
        <f>Z431*15</f>
        <v>210</v>
      </c>
      <c r="AA432" s="792"/>
      <c r="AB432" s="792"/>
      <c r="AC432" s="792"/>
      <c r="AD432" s="792"/>
      <c r="AE432" s="792"/>
      <c r="AF432" s="895"/>
    </row>
    <row r="433" spans="1:32" s="404" customFormat="1" x14ac:dyDescent="0.2">
      <c r="A433" s="402"/>
      <c r="B433" s="824"/>
      <c r="C433" s="825"/>
      <c r="D433" s="792"/>
      <c r="E433" s="829"/>
      <c r="F433" s="832"/>
      <c r="G433" s="835"/>
      <c r="H433" s="829"/>
      <c r="I433" s="416" t="s">
        <v>173</v>
      </c>
      <c r="J433" s="429" t="s">
        <v>192</v>
      </c>
      <c r="K433" s="416" t="s">
        <v>171</v>
      </c>
      <c r="L433" s="427">
        <v>27</v>
      </c>
      <c r="M433" s="416" t="s">
        <v>170</v>
      </c>
      <c r="N433" s="428">
        <f>N432*P433</f>
        <v>153228.20746800001</v>
      </c>
      <c r="O433" s="416" t="s">
        <v>169</v>
      </c>
      <c r="P433" s="426">
        <v>0.47460000000000002</v>
      </c>
      <c r="Q433" s="416" t="s">
        <v>169</v>
      </c>
      <c r="R433" s="426">
        <v>0.47460000000000002</v>
      </c>
      <c r="S433" s="501" t="s">
        <v>169</v>
      </c>
      <c r="T433" s="500">
        <v>0.58179999999999998</v>
      </c>
      <c r="U433" s="478" t="s">
        <v>169</v>
      </c>
      <c r="V433" s="477">
        <v>0.58179999999999998</v>
      </c>
      <c r="W433" s="463" t="s">
        <v>169</v>
      </c>
      <c r="X433" s="462">
        <v>1</v>
      </c>
      <c r="Y433" s="781"/>
      <c r="Z433" s="782"/>
      <c r="AA433" s="792"/>
      <c r="AB433" s="792"/>
      <c r="AC433" s="792"/>
      <c r="AD433" s="792"/>
      <c r="AE433" s="792"/>
      <c r="AF433" s="895"/>
    </row>
    <row r="434" spans="1:32" s="404" customFormat="1" ht="15" customHeight="1" x14ac:dyDescent="0.2">
      <c r="A434" s="402"/>
      <c r="B434" s="824"/>
      <c r="C434" s="825"/>
      <c r="D434" s="792"/>
      <c r="E434" s="829"/>
      <c r="F434" s="832"/>
      <c r="G434" s="835"/>
      <c r="H434" s="829"/>
      <c r="I434" s="416" t="s">
        <v>168</v>
      </c>
      <c r="J434" s="427">
        <v>365</v>
      </c>
      <c r="K434" s="416" t="s">
        <v>167</v>
      </c>
      <c r="L434" s="427"/>
      <c r="M434" s="816"/>
      <c r="N434" s="817"/>
      <c r="O434" s="416" t="s">
        <v>166</v>
      </c>
      <c r="P434" s="426">
        <f>IF(P432="",P433-P431,P433-P432)</f>
        <v>0</v>
      </c>
      <c r="Q434" s="416" t="s">
        <v>166</v>
      </c>
      <c r="R434" s="426">
        <f>IF(R432="",R433-R431,R433-R432)</f>
        <v>0</v>
      </c>
      <c r="S434" s="501" t="s">
        <v>166</v>
      </c>
      <c r="T434" s="500">
        <f>IF(T432="",T433-T431,T433-T432)</f>
        <v>0</v>
      </c>
      <c r="U434" s="478" t="s">
        <v>166</v>
      </c>
      <c r="V434" s="477">
        <f>IF(V432="",V433-V431,V433-V432)</f>
        <v>0</v>
      </c>
      <c r="W434" s="463" t="s">
        <v>166</v>
      </c>
      <c r="X434" s="462">
        <f>IF(X432="",X433-X431,X433-X432)</f>
        <v>0</v>
      </c>
      <c r="Y434" s="781"/>
      <c r="Z434" s="782"/>
      <c r="AA434" s="792"/>
      <c r="AB434" s="792"/>
      <c r="AC434" s="792"/>
      <c r="AD434" s="792"/>
      <c r="AE434" s="792"/>
      <c r="AF434" s="895"/>
    </row>
    <row r="435" spans="1:32" s="404" customFormat="1" ht="15" customHeight="1" x14ac:dyDescent="0.2">
      <c r="A435" s="402"/>
      <c r="B435" s="824"/>
      <c r="C435" s="825"/>
      <c r="D435" s="792"/>
      <c r="E435" s="829"/>
      <c r="F435" s="832"/>
      <c r="G435" s="835"/>
      <c r="H435" s="829"/>
      <c r="I435" s="416" t="s">
        <v>165</v>
      </c>
      <c r="J435" s="415">
        <v>43832</v>
      </c>
      <c r="K435" s="416" t="s">
        <v>164</v>
      </c>
      <c r="L435" s="415">
        <v>44196</v>
      </c>
      <c r="M435" s="816"/>
      <c r="N435" s="817"/>
      <c r="O435" s="816"/>
      <c r="P435" s="817"/>
      <c r="Q435" s="816"/>
      <c r="R435" s="817"/>
      <c r="S435" s="857"/>
      <c r="T435" s="858"/>
      <c r="U435" s="857"/>
      <c r="V435" s="858"/>
      <c r="W435" s="781"/>
      <c r="X435" s="782"/>
      <c r="Y435" s="781"/>
      <c r="Z435" s="782"/>
      <c r="AA435" s="792"/>
      <c r="AB435" s="792"/>
      <c r="AC435" s="792"/>
      <c r="AD435" s="792"/>
      <c r="AE435" s="792"/>
      <c r="AF435" s="895"/>
    </row>
    <row r="436" spans="1:32" s="404" customFormat="1" ht="15" customHeight="1" x14ac:dyDescent="0.2">
      <c r="A436" s="402"/>
      <c r="B436" s="826"/>
      <c r="C436" s="827"/>
      <c r="D436" s="793"/>
      <c r="E436" s="830"/>
      <c r="F436" s="833"/>
      <c r="G436" s="836"/>
      <c r="H436" s="830"/>
      <c r="I436" s="406" t="s">
        <v>158</v>
      </c>
      <c r="J436" s="451">
        <v>43864</v>
      </c>
      <c r="K436" s="820"/>
      <c r="L436" s="821"/>
      <c r="M436" s="818"/>
      <c r="N436" s="819"/>
      <c r="O436" s="818"/>
      <c r="P436" s="819"/>
      <c r="Q436" s="818"/>
      <c r="R436" s="819"/>
      <c r="S436" s="859"/>
      <c r="T436" s="860"/>
      <c r="U436" s="859"/>
      <c r="V436" s="860"/>
      <c r="W436" s="783"/>
      <c r="X436" s="784"/>
      <c r="Y436" s="783"/>
      <c r="Z436" s="784"/>
      <c r="AA436" s="793"/>
      <c r="AB436" s="793"/>
      <c r="AC436" s="793"/>
      <c r="AD436" s="793"/>
      <c r="AE436" s="793"/>
      <c r="AF436" s="896"/>
    </row>
    <row r="437" spans="1:32" s="404" customFormat="1" ht="12.75" customHeight="1" x14ac:dyDescent="0.2">
      <c r="A437" s="402"/>
      <c r="B437" s="822" t="s">
        <v>857</v>
      </c>
      <c r="C437" s="823"/>
      <c r="D437" s="791" t="s">
        <v>280</v>
      </c>
      <c r="E437" s="828" t="s">
        <v>325</v>
      </c>
      <c r="F437" s="842">
        <v>4.6100000000000003</v>
      </c>
      <c r="G437" s="834" t="s">
        <v>218</v>
      </c>
      <c r="H437" s="828" t="s">
        <v>200</v>
      </c>
      <c r="I437" s="434" t="s">
        <v>184</v>
      </c>
      <c r="J437" s="438">
        <v>482840.52</v>
      </c>
      <c r="K437" s="434" t="s">
        <v>183</v>
      </c>
      <c r="L437" s="437">
        <f>J442+J440-0.001</f>
        <v>44196.999000000003</v>
      </c>
      <c r="M437" s="434" t="s">
        <v>182</v>
      </c>
      <c r="N437" s="436">
        <f>J437</f>
        <v>482840.52</v>
      </c>
      <c r="O437" s="434" t="s">
        <v>181</v>
      </c>
      <c r="P437" s="435">
        <v>0.16470000000000001</v>
      </c>
      <c r="Q437" s="434" t="s">
        <v>181</v>
      </c>
      <c r="R437" s="435">
        <v>0.34820000000000001</v>
      </c>
      <c r="S437" s="499" t="s">
        <v>181</v>
      </c>
      <c r="T437" s="498">
        <v>0.54910000000000003</v>
      </c>
      <c r="U437" s="480" t="s">
        <v>181</v>
      </c>
      <c r="V437" s="479">
        <v>0.54910000000000003</v>
      </c>
      <c r="W437" s="466" t="s">
        <v>181</v>
      </c>
      <c r="X437" s="467">
        <v>1</v>
      </c>
      <c r="Y437" s="466" t="s">
        <v>180</v>
      </c>
      <c r="Z437" s="465">
        <v>17</v>
      </c>
      <c r="AA437" s="791" t="s">
        <v>813</v>
      </c>
      <c r="AB437" s="791" t="s">
        <v>813</v>
      </c>
      <c r="AC437" s="791" t="s">
        <v>813</v>
      </c>
      <c r="AD437" s="791" t="s">
        <v>813</v>
      </c>
      <c r="AE437" s="791" t="s">
        <v>813</v>
      </c>
      <c r="AF437" s="894" t="s">
        <v>2143</v>
      </c>
    </row>
    <row r="438" spans="1:32" s="404" customFormat="1" ht="15" customHeight="1" x14ac:dyDescent="0.2">
      <c r="A438" s="402"/>
      <c r="B438" s="824"/>
      <c r="C438" s="825"/>
      <c r="D438" s="792"/>
      <c r="E438" s="829"/>
      <c r="F438" s="843"/>
      <c r="G438" s="835"/>
      <c r="H438" s="829"/>
      <c r="I438" s="416" t="s">
        <v>179</v>
      </c>
      <c r="J438" s="432" t="s">
        <v>812</v>
      </c>
      <c r="K438" s="416" t="s">
        <v>177</v>
      </c>
      <c r="L438" s="415">
        <f>L437+L439+L440</f>
        <v>44223.999000000003</v>
      </c>
      <c r="M438" s="416" t="s">
        <v>176</v>
      </c>
      <c r="N438" s="428">
        <f>N437</f>
        <v>482840.52</v>
      </c>
      <c r="O438" s="416" t="s">
        <v>175</v>
      </c>
      <c r="P438" s="426"/>
      <c r="Q438" s="416" t="s">
        <v>175</v>
      </c>
      <c r="R438" s="426"/>
      <c r="S438" s="497" t="s">
        <v>175</v>
      </c>
      <c r="T438" s="496"/>
      <c r="U438" s="478" t="s">
        <v>175</v>
      </c>
      <c r="V438" s="477"/>
      <c r="W438" s="463" t="s">
        <v>175</v>
      </c>
      <c r="X438" s="462"/>
      <c r="Y438" s="463" t="s">
        <v>174</v>
      </c>
      <c r="Z438" s="464">
        <v>374</v>
      </c>
      <c r="AA438" s="792"/>
      <c r="AB438" s="792"/>
      <c r="AC438" s="792"/>
      <c r="AD438" s="792"/>
      <c r="AE438" s="792"/>
      <c r="AF438" s="895"/>
    </row>
    <row r="439" spans="1:32" s="404" customFormat="1" x14ac:dyDescent="0.2">
      <c r="A439" s="402"/>
      <c r="B439" s="824"/>
      <c r="C439" s="825"/>
      <c r="D439" s="792"/>
      <c r="E439" s="829"/>
      <c r="F439" s="843"/>
      <c r="G439" s="835"/>
      <c r="H439" s="829"/>
      <c r="I439" s="416" t="s">
        <v>173</v>
      </c>
      <c r="J439" s="429" t="s">
        <v>192</v>
      </c>
      <c r="K439" s="416" t="s">
        <v>171</v>
      </c>
      <c r="L439" s="427">
        <v>27</v>
      </c>
      <c r="M439" s="416" t="s">
        <v>170</v>
      </c>
      <c r="N439" s="428">
        <f>N438*P439</f>
        <v>79523.833644000013</v>
      </c>
      <c r="O439" s="416" t="s">
        <v>169</v>
      </c>
      <c r="P439" s="426">
        <v>0.16470000000000001</v>
      </c>
      <c r="Q439" s="416" t="s">
        <v>169</v>
      </c>
      <c r="R439" s="426">
        <v>0.34820000000000001</v>
      </c>
      <c r="S439" s="497" t="s">
        <v>169</v>
      </c>
      <c r="T439" s="496">
        <v>0.54910000000000003</v>
      </c>
      <c r="U439" s="478" t="s">
        <v>169</v>
      </c>
      <c r="V439" s="477">
        <v>0.54910000000000003</v>
      </c>
      <c r="W439" s="463" t="s">
        <v>169</v>
      </c>
      <c r="X439" s="462">
        <v>1</v>
      </c>
      <c r="Y439" s="781"/>
      <c r="Z439" s="782"/>
      <c r="AA439" s="792"/>
      <c r="AB439" s="792"/>
      <c r="AC439" s="792"/>
      <c r="AD439" s="792"/>
      <c r="AE439" s="792"/>
      <c r="AF439" s="895"/>
    </row>
    <row r="440" spans="1:32" s="404" customFormat="1" ht="15" customHeight="1" x14ac:dyDescent="0.2">
      <c r="A440" s="402"/>
      <c r="B440" s="824"/>
      <c r="C440" s="825"/>
      <c r="D440" s="792"/>
      <c r="E440" s="829"/>
      <c r="F440" s="843"/>
      <c r="G440" s="835"/>
      <c r="H440" s="829"/>
      <c r="I440" s="416" t="s">
        <v>168</v>
      </c>
      <c r="J440" s="427">
        <v>365</v>
      </c>
      <c r="K440" s="416" t="s">
        <v>167</v>
      </c>
      <c r="L440" s="427"/>
      <c r="M440" s="816"/>
      <c r="N440" s="817"/>
      <c r="O440" s="416" t="s">
        <v>166</v>
      </c>
      <c r="P440" s="426">
        <f>IF(P438="",P439-P437,P439-P438)</f>
        <v>0</v>
      </c>
      <c r="Q440" s="416" t="s">
        <v>166</v>
      </c>
      <c r="R440" s="426">
        <f>IF(R438="",R439-R437,R439-R438)</f>
        <v>0</v>
      </c>
      <c r="S440" s="497" t="s">
        <v>166</v>
      </c>
      <c r="T440" s="496">
        <f>IF(T438="",T439-T437,T439-T438)</f>
        <v>0</v>
      </c>
      <c r="U440" s="478" t="s">
        <v>166</v>
      </c>
      <c r="V440" s="477">
        <f>IF(V438="",V439-V437,V439-V438)</f>
        <v>0</v>
      </c>
      <c r="W440" s="463" t="s">
        <v>166</v>
      </c>
      <c r="X440" s="462">
        <f>IF(X438="",X439-X437,X439-X438)</f>
        <v>0</v>
      </c>
      <c r="Y440" s="781"/>
      <c r="Z440" s="782"/>
      <c r="AA440" s="792"/>
      <c r="AB440" s="792"/>
      <c r="AC440" s="792"/>
      <c r="AD440" s="792"/>
      <c r="AE440" s="792"/>
      <c r="AF440" s="895"/>
    </row>
    <row r="441" spans="1:32" s="404" customFormat="1" ht="15" customHeight="1" x14ac:dyDescent="0.2">
      <c r="A441" s="402"/>
      <c r="B441" s="824"/>
      <c r="C441" s="825"/>
      <c r="D441" s="792"/>
      <c r="E441" s="829"/>
      <c r="F441" s="843"/>
      <c r="G441" s="835"/>
      <c r="H441" s="829"/>
      <c r="I441" s="416" t="s">
        <v>165</v>
      </c>
      <c r="J441" s="415">
        <v>43832</v>
      </c>
      <c r="K441" s="416" t="s">
        <v>164</v>
      </c>
      <c r="L441" s="415">
        <v>44196</v>
      </c>
      <c r="M441" s="816"/>
      <c r="N441" s="817"/>
      <c r="O441" s="816"/>
      <c r="P441" s="817"/>
      <c r="Q441" s="816"/>
      <c r="R441" s="817"/>
      <c r="S441" s="869"/>
      <c r="T441" s="870"/>
      <c r="U441" s="857"/>
      <c r="V441" s="858"/>
      <c r="W441" s="781"/>
      <c r="X441" s="782"/>
      <c r="Y441" s="781"/>
      <c r="Z441" s="782"/>
      <c r="AA441" s="792"/>
      <c r="AB441" s="792"/>
      <c r="AC441" s="792"/>
      <c r="AD441" s="792"/>
      <c r="AE441" s="792"/>
      <c r="AF441" s="895"/>
    </row>
    <row r="442" spans="1:32" s="404" customFormat="1" ht="15" customHeight="1" x14ac:dyDescent="0.2">
      <c r="A442" s="402"/>
      <c r="B442" s="826"/>
      <c r="C442" s="827"/>
      <c r="D442" s="793"/>
      <c r="E442" s="830"/>
      <c r="F442" s="844"/>
      <c r="G442" s="836"/>
      <c r="H442" s="830"/>
      <c r="I442" s="406" t="s">
        <v>158</v>
      </c>
      <c r="J442" s="451">
        <v>43832</v>
      </c>
      <c r="K442" s="820"/>
      <c r="L442" s="821"/>
      <c r="M442" s="818"/>
      <c r="N442" s="819"/>
      <c r="O442" s="818"/>
      <c r="P442" s="819"/>
      <c r="Q442" s="818"/>
      <c r="R442" s="819"/>
      <c r="S442" s="871"/>
      <c r="T442" s="872"/>
      <c r="U442" s="859"/>
      <c r="V442" s="860"/>
      <c r="W442" s="783"/>
      <c r="X442" s="784"/>
      <c r="Y442" s="783"/>
      <c r="Z442" s="784"/>
      <c r="AA442" s="793"/>
      <c r="AB442" s="793"/>
      <c r="AC442" s="793"/>
      <c r="AD442" s="793"/>
      <c r="AE442" s="793"/>
      <c r="AF442" s="896"/>
    </row>
    <row r="443" spans="1:32" s="404" customFormat="1" ht="12.75" customHeight="1" x14ac:dyDescent="0.2">
      <c r="A443" s="402"/>
      <c r="B443" s="822" t="s">
        <v>854</v>
      </c>
      <c r="C443" s="823"/>
      <c r="D443" s="791" t="s">
        <v>280</v>
      </c>
      <c r="E443" s="828" t="s">
        <v>325</v>
      </c>
      <c r="F443" s="831">
        <v>4.17</v>
      </c>
      <c r="G443" s="834" t="s">
        <v>218</v>
      </c>
      <c r="H443" s="828" t="s">
        <v>200</v>
      </c>
      <c r="I443" s="434" t="s">
        <v>184</v>
      </c>
      <c r="J443" s="438">
        <v>467261.55</v>
      </c>
      <c r="K443" s="434" t="s">
        <v>183</v>
      </c>
      <c r="L443" s="437">
        <f>J448+J446-0.001</f>
        <v>44196.999000000003</v>
      </c>
      <c r="M443" s="434" t="s">
        <v>182</v>
      </c>
      <c r="N443" s="436">
        <f>J443</f>
        <v>467261.55</v>
      </c>
      <c r="O443" s="434" t="s">
        <v>181</v>
      </c>
      <c r="P443" s="435">
        <v>8.3099999999999993E-2</v>
      </c>
      <c r="Q443" s="434" t="s">
        <v>181</v>
      </c>
      <c r="R443" s="435">
        <v>0.20300000000000001</v>
      </c>
      <c r="S443" s="499" t="s">
        <v>181</v>
      </c>
      <c r="T443" s="498">
        <v>0.34050000000000002</v>
      </c>
      <c r="U443" s="480" t="s">
        <v>181</v>
      </c>
      <c r="V443" s="479">
        <v>0.34050000000000002</v>
      </c>
      <c r="W443" s="466" t="s">
        <v>181</v>
      </c>
      <c r="X443" s="467">
        <v>1</v>
      </c>
      <c r="Y443" s="466" t="s">
        <v>180</v>
      </c>
      <c r="Z443" s="465"/>
      <c r="AA443" s="791" t="s">
        <v>813</v>
      </c>
      <c r="AB443" s="791" t="s">
        <v>813</v>
      </c>
      <c r="AC443" s="791" t="s">
        <v>813</v>
      </c>
      <c r="AD443" s="791" t="s">
        <v>813</v>
      </c>
      <c r="AE443" s="791" t="s">
        <v>813</v>
      </c>
      <c r="AF443" s="894" t="s">
        <v>2143</v>
      </c>
    </row>
    <row r="444" spans="1:32" s="404" customFormat="1" ht="15" customHeight="1" x14ac:dyDescent="0.2">
      <c r="A444" s="402"/>
      <c r="B444" s="824"/>
      <c r="C444" s="825"/>
      <c r="D444" s="792"/>
      <c r="E444" s="829"/>
      <c r="F444" s="832"/>
      <c r="G444" s="835"/>
      <c r="H444" s="829"/>
      <c r="I444" s="416" t="s">
        <v>179</v>
      </c>
      <c r="J444" s="432" t="s">
        <v>812</v>
      </c>
      <c r="K444" s="416" t="s">
        <v>177</v>
      </c>
      <c r="L444" s="415">
        <f>L443+L445+L446</f>
        <v>44223.999000000003</v>
      </c>
      <c r="M444" s="416" t="s">
        <v>176</v>
      </c>
      <c r="N444" s="428">
        <f>N443</f>
        <v>467261.55</v>
      </c>
      <c r="O444" s="416" t="s">
        <v>175</v>
      </c>
      <c r="P444" s="426"/>
      <c r="Q444" s="416" t="s">
        <v>175</v>
      </c>
      <c r="R444" s="426"/>
      <c r="S444" s="497" t="s">
        <v>175</v>
      </c>
      <c r="T444" s="496"/>
      <c r="U444" s="478" t="s">
        <v>175</v>
      </c>
      <c r="V444" s="477"/>
      <c r="W444" s="463" t="s">
        <v>175</v>
      </c>
      <c r="X444" s="462"/>
      <c r="Y444" s="463" t="s">
        <v>174</v>
      </c>
      <c r="Z444" s="464"/>
      <c r="AA444" s="792"/>
      <c r="AB444" s="792"/>
      <c r="AC444" s="792"/>
      <c r="AD444" s="792"/>
      <c r="AE444" s="792"/>
      <c r="AF444" s="895"/>
    </row>
    <row r="445" spans="1:32" s="404" customFormat="1" x14ac:dyDescent="0.2">
      <c r="A445" s="402"/>
      <c r="B445" s="824"/>
      <c r="C445" s="825"/>
      <c r="D445" s="792"/>
      <c r="E445" s="829"/>
      <c r="F445" s="832"/>
      <c r="G445" s="835"/>
      <c r="H445" s="829"/>
      <c r="I445" s="416" t="s">
        <v>173</v>
      </c>
      <c r="J445" s="429" t="s">
        <v>192</v>
      </c>
      <c r="K445" s="416" t="s">
        <v>171</v>
      </c>
      <c r="L445" s="427">
        <v>27</v>
      </c>
      <c r="M445" s="416" t="s">
        <v>170</v>
      </c>
      <c r="N445" s="428">
        <f>N444*P445</f>
        <v>38829.434804999997</v>
      </c>
      <c r="O445" s="416" t="s">
        <v>169</v>
      </c>
      <c r="P445" s="426">
        <v>8.3099999999999993E-2</v>
      </c>
      <c r="Q445" s="416" t="s">
        <v>169</v>
      </c>
      <c r="R445" s="426">
        <v>0.20300000000000001</v>
      </c>
      <c r="S445" s="497" t="s">
        <v>169</v>
      </c>
      <c r="T445" s="496">
        <v>0.34050000000000002</v>
      </c>
      <c r="U445" s="478" t="s">
        <v>169</v>
      </c>
      <c r="V445" s="477">
        <v>0.34050000000000002</v>
      </c>
      <c r="W445" s="463" t="s">
        <v>169</v>
      </c>
      <c r="X445" s="462">
        <v>1</v>
      </c>
      <c r="Y445" s="781"/>
      <c r="Z445" s="782"/>
      <c r="AA445" s="792"/>
      <c r="AB445" s="792"/>
      <c r="AC445" s="792"/>
      <c r="AD445" s="792"/>
      <c r="AE445" s="792"/>
      <c r="AF445" s="895"/>
    </row>
    <row r="446" spans="1:32" s="404" customFormat="1" ht="15" customHeight="1" x14ac:dyDescent="0.2">
      <c r="A446" s="402"/>
      <c r="B446" s="824"/>
      <c r="C446" s="825"/>
      <c r="D446" s="792"/>
      <c r="E446" s="829"/>
      <c r="F446" s="832"/>
      <c r="G446" s="835"/>
      <c r="H446" s="829"/>
      <c r="I446" s="416" t="s">
        <v>168</v>
      </c>
      <c r="J446" s="427">
        <v>365</v>
      </c>
      <c r="K446" s="416" t="s">
        <v>167</v>
      </c>
      <c r="L446" s="427"/>
      <c r="M446" s="816"/>
      <c r="N446" s="817"/>
      <c r="O446" s="416" t="s">
        <v>166</v>
      </c>
      <c r="P446" s="426">
        <f>IF(P444="",P445-P443,P445-P444)</f>
        <v>0</v>
      </c>
      <c r="Q446" s="416" t="s">
        <v>166</v>
      </c>
      <c r="R446" s="426">
        <f>IF(R444="",R445-R443,R445-R444)</f>
        <v>0</v>
      </c>
      <c r="S446" s="497" t="s">
        <v>166</v>
      </c>
      <c r="T446" s="496">
        <f>IF(T444="",T445-T443,T445-T444)</f>
        <v>0</v>
      </c>
      <c r="U446" s="478" t="s">
        <v>166</v>
      </c>
      <c r="V446" s="477">
        <f>IF(V444="",V445-V443,V445-V444)</f>
        <v>0</v>
      </c>
      <c r="W446" s="463" t="s">
        <v>166</v>
      </c>
      <c r="X446" s="462">
        <f>IF(X444="",X445-X443,X445-X444)</f>
        <v>0</v>
      </c>
      <c r="Y446" s="781"/>
      <c r="Z446" s="782"/>
      <c r="AA446" s="792"/>
      <c r="AB446" s="792"/>
      <c r="AC446" s="792"/>
      <c r="AD446" s="792"/>
      <c r="AE446" s="792"/>
      <c r="AF446" s="895"/>
    </row>
    <row r="447" spans="1:32" s="404" customFormat="1" ht="15" customHeight="1" x14ac:dyDescent="0.2">
      <c r="A447" s="402"/>
      <c r="B447" s="824"/>
      <c r="C447" s="825"/>
      <c r="D447" s="792"/>
      <c r="E447" s="829"/>
      <c r="F447" s="832"/>
      <c r="G447" s="835"/>
      <c r="H447" s="829"/>
      <c r="I447" s="416" t="s">
        <v>165</v>
      </c>
      <c r="J447" s="415">
        <v>43832</v>
      </c>
      <c r="K447" s="416" t="s">
        <v>164</v>
      </c>
      <c r="L447" s="415">
        <v>44196</v>
      </c>
      <c r="M447" s="816"/>
      <c r="N447" s="817"/>
      <c r="O447" s="816"/>
      <c r="P447" s="817"/>
      <c r="Q447" s="816"/>
      <c r="R447" s="817"/>
      <c r="S447" s="869"/>
      <c r="T447" s="870"/>
      <c r="U447" s="857"/>
      <c r="V447" s="858"/>
      <c r="W447" s="781"/>
      <c r="X447" s="782"/>
      <c r="Y447" s="781"/>
      <c r="Z447" s="782"/>
      <c r="AA447" s="792"/>
      <c r="AB447" s="792"/>
      <c r="AC447" s="792"/>
      <c r="AD447" s="792"/>
      <c r="AE447" s="792"/>
      <c r="AF447" s="895"/>
    </row>
    <row r="448" spans="1:32" s="404" customFormat="1" ht="15" customHeight="1" x14ac:dyDescent="0.2">
      <c r="A448" s="402"/>
      <c r="B448" s="826"/>
      <c r="C448" s="827"/>
      <c r="D448" s="793"/>
      <c r="E448" s="830"/>
      <c r="F448" s="833"/>
      <c r="G448" s="836"/>
      <c r="H448" s="830"/>
      <c r="I448" s="406" t="s">
        <v>158</v>
      </c>
      <c r="J448" s="451">
        <v>43832</v>
      </c>
      <c r="K448" s="820"/>
      <c r="L448" s="821"/>
      <c r="M448" s="818"/>
      <c r="N448" s="819"/>
      <c r="O448" s="818"/>
      <c r="P448" s="819"/>
      <c r="Q448" s="818"/>
      <c r="R448" s="819"/>
      <c r="S448" s="871"/>
      <c r="T448" s="872"/>
      <c r="U448" s="859"/>
      <c r="V448" s="860"/>
      <c r="W448" s="783"/>
      <c r="X448" s="784"/>
      <c r="Y448" s="783"/>
      <c r="Z448" s="784"/>
      <c r="AA448" s="793"/>
      <c r="AB448" s="793"/>
      <c r="AC448" s="793"/>
      <c r="AD448" s="793"/>
      <c r="AE448" s="793"/>
      <c r="AF448" s="896"/>
    </row>
    <row r="449" spans="1:32" s="404" customFormat="1" ht="12.75" customHeight="1" x14ac:dyDescent="0.2">
      <c r="A449" s="402"/>
      <c r="B449" s="822" t="s">
        <v>852</v>
      </c>
      <c r="C449" s="823"/>
      <c r="D449" s="791" t="s">
        <v>280</v>
      </c>
      <c r="E449" s="828" t="s">
        <v>325</v>
      </c>
      <c r="F449" s="831">
        <v>5.0999999999999996</v>
      </c>
      <c r="G449" s="834" t="s">
        <v>218</v>
      </c>
      <c r="H449" s="828" t="s">
        <v>200</v>
      </c>
      <c r="I449" s="434" t="s">
        <v>184</v>
      </c>
      <c r="J449" s="438">
        <v>519781.9</v>
      </c>
      <c r="K449" s="434" t="s">
        <v>183</v>
      </c>
      <c r="L449" s="437">
        <f>J454+J452-0.001</f>
        <v>44196.999000000003</v>
      </c>
      <c r="M449" s="434" t="s">
        <v>182</v>
      </c>
      <c r="N449" s="436">
        <f>J449</f>
        <v>519781.9</v>
      </c>
      <c r="O449" s="434" t="s">
        <v>181</v>
      </c>
      <c r="P449" s="435">
        <v>0.1305</v>
      </c>
      <c r="Q449" s="434" t="s">
        <v>181</v>
      </c>
      <c r="R449" s="435">
        <v>0.2417</v>
      </c>
      <c r="S449" s="503" t="s">
        <v>181</v>
      </c>
      <c r="T449" s="502">
        <v>0.36870000000000003</v>
      </c>
      <c r="U449" s="480" t="s">
        <v>181</v>
      </c>
      <c r="V449" s="479">
        <v>0.36870000000000003</v>
      </c>
      <c r="W449" s="466" t="s">
        <v>181</v>
      </c>
      <c r="X449" s="467">
        <v>1</v>
      </c>
      <c r="Y449" s="466" t="s">
        <v>180</v>
      </c>
      <c r="Z449" s="465">
        <v>17</v>
      </c>
      <c r="AA449" s="791" t="s">
        <v>813</v>
      </c>
      <c r="AB449" s="791" t="s">
        <v>813</v>
      </c>
      <c r="AC449" s="791" t="s">
        <v>813</v>
      </c>
      <c r="AD449" s="791" t="s">
        <v>813</v>
      </c>
      <c r="AE449" s="791" t="s">
        <v>813</v>
      </c>
      <c r="AF449" s="894" t="s">
        <v>2143</v>
      </c>
    </row>
    <row r="450" spans="1:32" s="404" customFormat="1" ht="15" customHeight="1" x14ac:dyDescent="0.2">
      <c r="A450" s="402"/>
      <c r="B450" s="824"/>
      <c r="C450" s="825"/>
      <c r="D450" s="792"/>
      <c r="E450" s="829"/>
      <c r="F450" s="832"/>
      <c r="G450" s="835"/>
      <c r="H450" s="829"/>
      <c r="I450" s="416" t="s">
        <v>179</v>
      </c>
      <c r="J450" s="432" t="s">
        <v>812</v>
      </c>
      <c r="K450" s="416" t="s">
        <v>177</v>
      </c>
      <c r="L450" s="415">
        <f>L449+L451+L452</f>
        <v>44223.999000000003</v>
      </c>
      <c r="M450" s="416" t="s">
        <v>176</v>
      </c>
      <c r="N450" s="428">
        <f>N449</f>
        <v>519781.9</v>
      </c>
      <c r="O450" s="416" t="s">
        <v>175</v>
      </c>
      <c r="P450" s="426"/>
      <c r="Q450" s="416" t="s">
        <v>175</v>
      </c>
      <c r="R450" s="426"/>
      <c r="S450" s="501" t="s">
        <v>175</v>
      </c>
      <c r="T450" s="500"/>
      <c r="U450" s="478" t="s">
        <v>175</v>
      </c>
      <c r="V450" s="477"/>
      <c r="W450" s="463" t="s">
        <v>175</v>
      </c>
      <c r="X450" s="462"/>
      <c r="Y450" s="463" t="s">
        <v>174</v>
      </c>
      <c r="Z450" s="464">
        <v>374</v>
      </c>
      <c r="AA450" s="792"/>
      <c r="AB450" s="792"/>
      <c r="AC450" s="792"/>
      <c r="AD450" s="792"/>
      <c r="AE450" s="792"/>
      <c r="AF450" s="895"/>
    </row>
    <row r="451" spans="1:32" s="404" customFormat="1" x14ac:dyDescent="0.2">
      <c r="A451" s="402"/>
      <c r="B451" s="824"/>
      <c r="C451" s="825"/>
      <c r="D451" s="792"/>
      <c r="E451" s="829"/>
      <c r="F451" s="832"/>
      <c r="G451" s="835"/>
      <c r="H451" s="829"/>
      <c r="I451" s="416" t="s">
        <v>173</v>
      </c>
      <c r="J451" s="429" t="s">
        <v>192</v>
      </c>
      <c r="K451" s="416" t="s">
        <v>171</v>
      </c>
      <c r="L451" s="427">
        <v>27</v>
      </c>
      <c r="M451" s="416" t="s">
        <v>170</v>
      </c>
      <c r="N451" s="428">
        <f>N450*P451</f>
        <v>67831.537950000013</v>
      </c>
      <c r="O451" s="416" t="s">
        <v>169</v>
      </c>
      <c r="P451" s="426">
        <v>0.1305</v>
      </c>
      <c r="Q451" s="416" t="s">
        <v>169</v>
      </c>
      <c r="R451" s="426">
        <v>0.2417</v>
      </c>
      <c r="S451" s="501" t="s">
        <v>169</v>
      </c>
      <c r="T451" s="500">
        <v>0.36870000000000003</v>
      </c>
      <c r="U451" s="478" t="s">
        <v>169</v>
      </c>
      <c r="V451" s="477">
        <v>0.36870000000000003</v>
      </c>
      <c r="W451" s="463" t="s">
        <v>169</v>
      </c>
      <c r="X451" s="462">
        <v>1</v>
      </c>
      <c r="Y451" s="781"/>
      <c r="Z451" s="782"/>
      <c r="AA451" s="792"/>
      <c r="AB451" s="792"/>
      <c r="AC451" s="792"/>
      <c r="AD451" s="792"/>
      <c r="AE451" s="792"/>
      <c r="AF451" s="895"/>
    </row>
    <row r="452" spans="1:32" s="404" customFormat="1" ht="15" customHeight="1" x14ac:dyDescent="0.2">
      <c r="A452" s="402"/>
      <c r="B452" s="824"/>
      <c r="C452" s="825"/>
      <c r="D452" s="792"/>
      <c r="E452" s="829"/>
      <c r="F452" s="832"/>
      <c r="G452" s="835"/>
      <c r="H452" s="829"/>
      <c r="I452" s="416" t="s">
        <v>168</v>
      </c>
      <c r="J452" s="427">
        <v>365</v>
      </c>
      <c r="K452" s="416" t="s">
        <v>167</v>
      </c>
      <c r="L452" s="427"/>
      <c r="M452" s="816"/>
      <c r="N452" s="817"/>
      <c r="O452" s="416" t="s">
        <v>166</v>
      </c>
      <c r="P452" s="426">
        <f>IF(P450="",P451-P449,P451-P450)</f>
        <v>0</v>
      </c>
      <c r="Q452" s="416" t="s">
        <v>166</v>
      </c>
      <c r="R452" s="426">
        <f>IF(R450="",R451-R449,R451-R450)</f>
        <v>0</v>
      </c>
      <c r="S452" s="501" t="s">
        <v>166</v>
      </c>
      <c r="T452" s="500">
        <f>IF(T450="",T451-T449,T451-T450)</f>
        <v>0</v>
      </c>
      <c r="U452" s="478" t="s">
        <v>166</v>
      </c>
      <c r="V452" s="477">
        <f>IF(V450="",V451-V449,V451-V450)</f>
        <v>0</v>
      </c>
      <c r="W452" s="463" t="s">
        <v>166</v>
      </c>
      <c r="X452" s="462">
        <f>IF(X450="",X451-X449,X451-X450)</f>
        <v>0</v>
      </c>
      <c r="Y452" s="781"/>
      <c r="Z452" s="782"/>
      <c r="AA452" s="792"/>
      <c r="AB452" s="792"/>
      <c r="AC452" s="792"/>
      <c r="AD452" s="792"/>
      <c r="AE452" s="792"/>
      <c r="AF452" s="895"/>
    </row>
    <row r="453" spans="1:32" s="404" customFormat="1" ht="15" customHeight="1" x14ac:dyDescent="0.2">
      <c r="A453" s="402"/>
      <c r="B453" s="824"/>
      <c r="C453" s="825"/>
      <c r="D453" s="792"/>
      <c r="E453" s="829"/>
      <c r="F453" s="832"/>
      <c r="G453" s="835"/>
      <c r="H453" s="829"/>
      <c r="I453" s="416" t="s">
        <v>165</v>
      </c>
      <c r="J453" s="415">
        <v>43832</v>
      </c>
      <c r="K453" s="416" t="s">
        <v>164</v>
      </c>
      <c r="L453" s="415">
        <v>44196</v>
      </c>
      <c r="M453" s="816"/>
      <c r="N453" s="817"/>
      <c r="O453" s="816"/>
      <c r="P453" s="817"/>
      <c r="Q453" s="816"/>
      <c r="R453" s="817"/>
      <c r="S453" s="838"/>
      <c r="T453" s="839"/>
      <c r="U453" s="857"/>
      <c r="V453" s="858"/>
      <c r="W453" s="781"/>
      <c r="X453" s="782"/>
      <c r="Y453" s="781"/>
      <c r="Z453" s="782"/>
      <c r="AA453" s="792"/>
      <c r="AB453" s="792"/>
      <c r="AC453" s="792"/>
      <c r="AD453" s="792"/>
      <c r="AE453" s="792"/>
      <c r="AF453" s="895"/>
    </row>
    <row r="454" spans="1:32" s="404" customFormat="1" ht="15" customHeight="1" x14ac:dyDescent="0.2">
      <c r="A454" s="402"/>
      <c r="B454" s="826"/>
      <c r="C454" s="827"/>
      <c r="D454" s="793"/>
      <c r="E454" s="830"/>
      <c r="F454" s="833"/>
      <c r="G454" s="836"/>
      <c r="H454" s="830"/>
      <c r="I454" s="406" t="s">
        <v>158</v>
      </c>
      <c r="J454" s="451">
        <v>43832</v>
      </c>
      <c r="K454" s="820"/>
      <c r="L454" s="821"/>
      <c r="M454" s="818"/>
      <c r="N454" s="819"/>
      <c r="O454" s="818"/>
      <c r="P454" s="819"/>
      <c r="Q454" s="818"/>
      <c r="R454" s="819"/>
      <c r="S454" s="840"/>
      <c r="T454" s="841"/>
      <c r="U454" s="859"/>
      <c r="V454" s="860"/>
      <c r="W454" s="783"/>
      <c r="X454" s="784"/>
      <c r="Y454" s="783"/>
      <c r="Z454" s="784"/>
      <c r="AA454" s="793"/>
      <c r="AB454" s="793"/>
      <c r="AC454" s="793"/>
      <c r="AD454" s="793"/>
      <c r="AE454" s="793"/>
      <c r="AF454" s="896"/>
    </row>
    <row r="455" spans="1:32" s="404" customFormat="1" ht="12.75" customHeight="1" x14ac:dyDescent="0.2">
      <c r="A455" s="402"/>
      <c r="B455" s="822" t="s">
        <v>850</v>
      </c>
      <c r="C455" s="823"/>
      <c r="D455" s="791" t="s">
        <v>280</v>
      </c>
      <c r="E455" s="828" t="s">
        <v>325</v>
      </c>
      <c r="F455" s="831">
        <v>1.3</v>
      </c>
      <c r="G455" s="834" t="s">
        <v>218</v>
      </c>
      <c r="H455" s="828" t="s">
        <v>200</v>
      </c>
      <c r="I455" s="434" t="s">
        <v>184</v>
      </c>
      <c r="J455" s="438">
        <v>49339.519999999997</v>
      </c>
      <c r="K455" s="434" t="s">
        <v>183</v>
      </c>
      <c r="L455" s="437">
        <f>J460+J458-0.001</f>
        <v>44196.999000000003</v>
      </c>
      <c r="M455" s="434" t="s">
        <v>182</v>
      </c>
      <c r="N455" s="436">
        <f>J455</f>
        <v>49339.519999999997</v>
      </c>
      <c r="O455" s="434" t="s">
        <v>181</v>
      </c>
      <c r="P455" s="435">
        <v>0.20069999999999999</v>
      </c>
      <c r="Q455" s="434" t="s">
        <v>181</v>
      </c>
      <c r="R455" s="435">
        <v>0.34129999999999999</v>
      </c>
      <c r="S455" s="499" t="s">
        <v>181</v>
      </c>
      <c r="T455" s="498">
        <v>0.65180000000000005</v>
      </c>
      <c r="U455" s="480" t="s">
        <v>181</v>
      </c>
      <c r="V455" s="479">
        <v>0.65180000000000005</v>
      </c>
      <c r="W455" s="466" t="s">
        <v>181</v>
      </c>
      <c r="X455" s="467">
        <v>1</v>
      </c>
      <c r="Y455" s="466" t="s">
        <v>180</v>
      </c>
      <c r="Z455" s="465">
        <v>17</v>
      </c>
      <c r="AA455" s="791" t="s">
        <v>813</v>
      </c>
      <c r="AB455" s="791" t="s">
        <v>813</v>
      </c>
      <c r="AC455" s="791" t="s">
        <v>813</v>
      </c>
      <c r="AD455" s="791" t="s">
        <v>813</v>
      </c>
      <c r="AE455" s="791" t="s">
        <v>813</v>
      </c>
      <c r="AF455" s="894" t="s">
        <v>2143</v>
      </c>
    </row>
    <row r="456" spans="1:32" s="404" customFormat="1" ht="15" customHeight="1" x14ac:dyDescent="0.2">
      <c r="A456" s="402"/>
      <c r="B456" s="824"/>
      <c r="C456" s="825"/>
      <c r="D456" s="792"/>
      <c r="E456" s="829"/>
      <c r="F456" s="832"/>
      <c r="G456" s="835"/>
      <c r="H456" s="829"/>
      <c r="I456" s="416" t="s">
        <v>179</v>
      </c>
      <c r="J456" s="432" t="s">
        <v>812</v>
      </c>
      <c r="K456" s="416" t="s">
        <v>177</v>
      </c>
      <c r="L456" s="415">
        <f>L455+L457+L458</f>
        <v>44223.999000000003</v>
      </c>
      <c r="M456" s="416" t="s">
        <v>176</v>
      </c>
      <c r="N456" s="428">
        <f>N455</f>
        <v>49339.519999999997</v>
      </c>
      <c r="O456" s="416" t="s">
        <v>175</v>
      </c>
      <c r="P456" s="426"/>
      <c r="Q456" s="416" t="s">
        <v>175</v>
      </c>
      <c r="R456" s="426"/>
      <c r="S456" s="497" t="s">
        <v>175</v>
      </c>
      <c r="T456" s="496"/>
      <c r="U456" s="478" t="s">
        <v>175</v>
      </c>
      <c r="V456" s="477"/>
      <c r="W456" s="463" t="s">
        <v>175</v>
      </c>
      <c r="X456" s="462"/>
      <c r="Y456" s="463" t="s">
        <v>174</v>
      </c>
      <c r="Z456" s="464">
        <v>374</v>
      </c>
      <c r="AA456" s="792"/>
      <c r="AB456" s="792"/>
      <c r="AC456" s="792"/>
      <c r="AD456" s="792"/>
      <c r="AE456" s="792"/>
      <c r="AF456" s="895"/>
    </row>
    <row r="457" spans="1:32" s="404" customFormat="1" x14ac:dyDescent="0.2">
      <c r="A457" s="402"/>
      <c r="B457" s="824"/>
      <c r="C457" s="825"/>
      <c r="D457" s="792"/>
      <c r="E457" s="829"/>
      <c r="F457" s="832"/>
      <c r="G457" s="835"/>
      <c r="H457" s="829"/>
      <c r="I457" s="416" t="s">
        <v>173</v>
      </c>
      <c r="J457" s="429" t="s">
        <v>192</v>
      </c>
      <c r="K457" s="416" t="s">
        <v>171</v>
      </c>
      <c r="L457" s="427">
        <v>27</v>
      </c>
      <c r="M457" s="416" t="s">
        <v>170</v>
      </c>
      <c r="N457" s="428">
        <f>N456*P457</f>
        <v>9902.4416639999981</v>
      </c>
      <c r="O457" s="416" t="s">
        <v>169</v>
      </c>
      <c r="P457" s="426">
        <v>0.20069999999999999</v>
      </c>
      <c r="Q457" s="416" t="s">
        <v>169</v>
      </c>
      <c r="R457" s="426">
        <v>0.34129999999999999</v>
      </c>
      <c r="S457" s="497" t="s">
        <v>169</v>
      </c>
      <c r="T457" s="496">
        <v>0.65180000000000005</v>
      </c>
      <c r="U457" s="478" t="s">
        <v>169</v>
      </c>
      <c r="V457" s="477">
        <v>0.65180000000000005</v>
      </c>
      <c r="W457" s="463" t="s">
        <v>169</v>
      </c>
      <c r="X457" s="462">
        <v>1</v>
      </c>
      <c r="Y457" s="781"/>
      <c r="Z457" s="782"/>
      <c r="AA457" s="792"/>
      <c r="AB457" s="792"/>
      <c r="AC457" s="792"/>
      <c r="AD457" s="792"/>
      <c r="AE457" s="792"/>
      <c r="AF457" s="895"/>
    </row>
    <row r="458" spans="1:32" s="404" customFormat="1" ht="15" customHeight="1" x14ac:dyDescent="0.2">
      <c r="A458" s="402"/>
      <c r="B458" s="824"/>
      <c r="C458" s="825"/>
      <c r="D458" s="792"/>
      <c r="E458" s="829"/>
      <c r="F458" s="832"/>
      <c r="G458" s="835"/>
      <c r="H458" s="829"/>
      <c r="I458" s="416" t="s">
        <v>168</v>
      </c>
      <c r="J458" s="427">
        <v>365</v>
      </c>
      <c r="K458" s="416" t="s">
        <v>167</v>
      </c>
      <c r="L458" s="427"/>
      <c r="M458" s="816"/>
      <c r="N458" s="817"/>
      <c r="O458" s="416" t="s">
        <v>166</v>
      </c>
      <c r="P458" s="426">
        <f>IF(P456="",P457-P455,P457-P456)</f>
        <v>0</v>
      </c>
      <c r="Q458" s="416" t="s">
        <v>166</v>
      </c>
      <c r="R458" s="426">
        <f>IF(R456="",R457-R455,R457-R456)</f>
        <v>0</v>
      </c>
      <c r="S458" s="497" t="s">
        <v>166</v>
      </c>
      <c r="T458" s="496">
        <f>IF(T456="",T457-T455,T457-T456)</f>
        <v>0</v>
      </c>
      <c r="U458" s="478" t="s">
        <v>166</v>
      </c>
      <c r="V458" s="477">
        <f>IF(V456="",V457-V455,V457-V456)</f>
        <v>0</v>
      </c>
      <c r="W458" s="463" t="s">
        <v>166</v>
      </c>
      <c r="X458" s="462">
        <f>IF(X456="",X457-X455,X457-X456)</f>
        <v>0</v>
      </c>
      <c r="Y458" s="781"/>
      <c r="Z458" s="782"/>
      <c r="AA458" s="792"/>
      <c r="AB458" s="792"/>
      <c r="AC458" s="792"/>
      <c r="AD458" s="792"/>
      <c r="AE458" s="792"/>
      <c r="AF458" s="895"/>
    </row>
    <row r="459" spans="1:32" s="404" customFormat="1" ht="15" customHeight="1" x14ac:dyDescent="0.2">
      <c r="A459" s="402"/>
      <c r="B459" s="824"/>
      <c r="C459" s="825"/>
      <c r="D459" s="792"/>
      <c r="E459" s="829"/>
      <c r="F459" s="832"/>
      <c r="G459" s="835"/>
      <c r="H459" s="829"/>
      <c r="I459" s="416" t="s">
        <v>165</v>
      </c>
      <c r="J459" s="415">
        <v>43832</v>
      </c>
      <c r="K459" s="416" t="s">
        <v>164</v>
      </c>
      <c r="L459" s="415">
        <v>44196</v>
      </c>
      <c r="M459" s="816"/>
      <c r="N459" s="817"/>
      <c r="O459" s="816"/>
      <c r="P459" s="817"/>
      <c r="Q459" s="816"/>
      <c r="R459" s="817"/>
      <c r="S459" s="869"/>
      <c r="T459" s="870"/>
      <c r="U459" s="857"/>
      <c r="V459" s="858"/>
      <c r="W459" s="781"/>
      <c r="X459" s="782"/>
      <c r="Y459" s="781"/>
      <c r="Z459" s="782"/>
      <c r="AA459" s="792"/>
      <c r="AB459" s="792"/>
      <c r="AC459" s="792"/>
      <c r="AD459" s="792"/>
      <c r="AE459" s="792"/>
      <c r="AF459" s="895"/>
    </row>
    <row r="460" spans="1:32" s="404" customFormat="1" ht="15" customHeight="1" x14ac:dyDescent="0.2">
      <c r="A460" s="402"/>
      <c r="B460" s="826"/>
      <c r="C460" s="827"/>
      <c r="D460" s="793"/>
      <c r="E460" s="830"/>
      <c r="F460" s="833"/>
      <c r="G460" s="836"/>
      <c r="H460" s="830"/>
      <c r="I460" s="406" t="s">
        <v>158</v>
      </c>
      <c r="J460" s="451">
        <v>43832</v>
      </c>
      <c r="K460" s="820"/>
      <c r="L460" s="821"/>
      <c r="M460" s="818"/>
      <c r="N460" s="819"/>
      <c r="O460" s="818"/>
      <c r="P460" s="819"/>
      <c r="Q460" s="818"/>
      <c r="R460" s="819"/>
      <c r="S460" s="871"/>
      <c r="T460" s="872"/>
      <c r="U460" s="859"/>
      <c r="V460" s="860"/>
      <c r="W460" s="783"/>
      <c r="X460" s="784"/>
      <c r="Y460" s="783"/>
      <c r="Z460" s="784"/>
      <c r="AA460" s="793"/>
      <c r="AB460" s="793"/>
      <c r="AC460" s="793"/>
      <c r="AD460" s="793"/>
      <c r="AE460" s="793"/>
      <c r="AF460" s="896"/>
    </row>
    <row r="461" spans="1:32" s="404" customFormat="1" ht="12.75" customHeight="1" x14ac:dyDescent="0.2">
      <c r="A461" s="402"/>
      <c r="B461" s="822" t="s">
        <v>849</v>
      </c>
      <c r="C461" s="823"/>
      <c r="D461" s="791" t="s">
        <v>280</v>
      </c>
      <c r="E461" s="828" t="s">
        <v>325</v>
      </c>
      <c r="F461" s="831">
        <v>2.54</v>
      </c>
      <c r="G461" s="834" t="s">
        <v>218</v>
      </c>
      <c r="H461" s="828" t="s">
        <v>200</v>
      </c>
      <c r="I461" s="434" t="s">
        <v>184</v>
      </c>
      <c r="J461" s="438">
        <v>284614.93</v>
      </c>
      <c r="K461" s="434" t="s">
        <v>183</v>
      </c>
      <c r="L461" s="437">
        <f>J466+J464-0.001</f>
        <v>44196.999000000003</v>
      </c>
      <c r="M461" s="434" t="s">
        <v>182</v>
      </c>
      <c r="N461" s="436">
        <f>J461</f>
        <v>284614.93</v>
      </c>
      <c r="O461" s="434" t="s">
        <v>181</v>
      </c>
      <c r="P461" s="435">
        <v>0.1038</v>
      </c>
      <c r="Q461" s="434" t="s">
        <v>181</v>
      </c>
      <c r="R461" s="435">
        <v>0.31190000000000001</v>
      </c>
      <c r="S461" s="499" t="s">
        <v>181</v>
      </c>
      <c r="T461" s="498">
        <v>0.54920000000000002</v>
      </c>
      <c r="U461" s="480" t="s">
        <v>181</v>
      </c>
      <c r="V461" s="479">
        <v>0.54920000000000002</v>
      </c>
      <c r="W461" s="466" t="s">
        <v>181</v>
      </c>
      <c r="X461" s="467">
        <v>1</v>
      </c>
      <c r="Y461" s="466" t="s">
        <v>180</v>
      </c>
      <c r="Z461" s="465">
        <v>17</v>
      </c>
      <c r="AA461" s="791" t="s">
        <v>813</v>
      </c>
      <c r="AB461" s="791" t="s">
        <v>813</v>
      </c>
      <c r="AC461" s="791" t="s">
        <v>813</v>
      </c>
      <c r="AD461" s="791" t="s">
        <v>813</v>
      </c>
      <c r="AE461" s="791" t="s">
        <v>813</v>
      </c>
      <c r="AF461" s="894" t="s">
        <v>2143</v>
      </c>
    </row>
    <row r="462" spans="1:32" s="404" customFormat="1" ht="15" customHeight="1" x14ac:dyDescent="0.2">
      <c r="A462" s="402"/>
      <c r="B462" s="824"/>
      <c r="C462" s="825"/>
      <c r="D462" s="792"/>
      <c r="E462" s="829"/>
      <c r="F462" s="832"/>
      <c r="G462" s="835"/>
      <c r="H462" s="829"/>
      <c r="I462" s="416" t="s">
        <v>179</v>
      </c>
      <c r="J462" s="432" t="s">
        <v>812</v>
      </c>
      <c r="K462" s="416" t="s">
        <v>177</v>
      </c>
      <c r="L462" s="415">
        <f>L461+L463+L464</f>
        <v>88419.999000000011</v>
      </c>
      <c r="M462" s="416" t="s">
        <v>176</v>
      </c>
      <c r="N462" s="428">
        <f>N461</f>
        <v>284614.93</v>
      </c>
      <c r="O462" s="416" t="s">
        <v>175</v>
      </c>
      <c r="P462" s="426"/>
      <c r="Q462" s="416" t="s">
        <v>175</v>
      </c>
      <c r="R462" s="426"/>
      <c r="S462" s="497" t="s">
        <v>175</v>
      </c>
      <c r="T462" s="496"/>
      <c r="U462" s="478" t="s">
        <v>175</v>
      </c>
      <c r="V462" s="477"/>
      <c r="W462" s="463" t="s">
        <v>175</v>
      </c>
      <c r="X462" s="462"/>
      <c r="Y462" s="463" t="s">
        <v>174</v>
      </c>
      <c r="Z462" s="464">
        <v>374</v>
      </c>
      <c r="AA462" s="792"/>
      <c r="AB462" s="792"/>
      <c r="AC462" s="792"/>
      <c r="AD462" s="792"/>
      <c r="AE462" s="792"/>
      <c r="AF462" s="895"/>
    </row>
    <row r="463" spans="1:32" s="404" customFormat="1" x14ac:dyDescent="0.2">
      <c r="A463" s="402"/>
      <c r="B463" s="824"/>
      <c r="C463" s="825"/>
      <c r="D463" s="792"/>
      <c r="E463" s="829"/>
      <c r="F463" s="832"/>
      <c r="G463" s="835"/>
      <c r="H463" s="829"/>
      <c r="I463" s="416" t="s">
        <v>173</v>
      </c>
      <c r="J463" s="429" t="s">
        <v>192</v>
      </c>
      <c r="K463" s="416" t="s">
        <v>171</v>
      </c>
      <c r="L463" s="427">
        <v>27</v>
      </c>
      <c r="M463" s="416" t="s">
        <v>170</v>
      </c>
      <c r="N463" s="428">
        <f>N462*P463</f>
        <v>29543.029734</v>
      </c>
      <c r="O463" s="416" t="s">
        <v>169</v>
      </c>
      <c r="P463" s="426">
        <v>0.1038</v>
      </c>
      <c r="Q463" s="416" t="s">
        <v>169</v>
      </c>
      <c r="R463" s="426">
        <v>0.31190000000000001</v>
      </c>
      <c r="S463" s="497" t="s">
        <v>169</v>
      </c>
      <c r="T463" s="496">
        <v>0.54920000000000002</v>
      </c>
      <c r="U463" s="478" t="s">
        <v>169</v>
      </c>
      <c r="V463" s="477">
        <v>0.54920000000000002</v>
      </c>
      <c r="W463" s="463" t="s">
        <v>169</v>
      </c>
      <c r="X463" s="462">
        <v>1</v>
      </c>
      <c r="Y463" s="781"/>
      <c r="Z463" s="782"/>
      <c r="AA463" s="792"/>
      <c r="AB463" s="792"/>
      <c r="AC463" s="792"/>
      <c r="AD463" s="792"/>
      <c r="AE463" s="792"/>
      <c r="AF463" s="895"/>
    </row>
    <row r="464" spans="1:32" s="404" customFormat="1" ht="15" customHeight="1" x14ac:dyDescent="0.2">
      <c r="A464" s="402"/>
      <c r="B464" s="824"/>
      <c r="C464" s="825"/>
      <c r="D464" s="792"/>
      <c r="E464" s="829"/>
      <c r="F464" s="832"/>
      <c r="G464" s="835"/>
      <c r="H464" s="829"/>
      <c r="I464" s="416" t="s">
        <v>168</v>
      </c>
      <c r="J464" s="427">
        <v>365</v>
      </c>
      <c r="K464" s="416" t="s">
        <v>167</v>
      </c>
      <c r="L464" s="427">
        <v>44196</v>
      </c>
      <c r="M464" s="816"/>
      <c r="N464" s="817"/>
      <c r="O464" s="416" t="s">
        <v>166</v>
      </c>
      <c r="P464" s="426">
        <f>IF(P462="",P463-P461,P463-P462)</f>
        <v>0</v>
      </c>
      <c r="Q464" s="416" t="s">
        <v>166</v>
      </c>
      <c r="R464" s="426">
        <f>IF(R462="",R463-R461,R463-R462)</f>
        <v>0</v>
      </c>
      <c r="S464" s="497" t="s">
        <v>166</v>
      </c>
      <c r="T464" s="496">
        <f>IF(T462="",T463-T461,T463-T462)</f>
        <v>0</v>
      </c>
      <c r="U464" s="478" t="s">
        <v>166</v>
      </c>
      <c r="V464" s="477">
        <f>IF(V462="",V463-V461,V463-V462)</f>
        <v>0</v>
      </c>
      <c r="W464" s="463" t="s">
        <v>166</v>
      </c>
      <c r="X464" s="462">
        <f>IF(X462="",X463-X461,X463-X462)</f>
        <v>0</v>
      </c>
      <c r="Y464" s="781"/>
      <c r="Z464" s="782"/>
      <c r="AA464" s="792"/>
      <c r="AB464" s="792"/>
      <c r="AC464" s="792"/>
      <c r="AD464" s="792"/>
      <c r="AE464" s="792"/>
      <c r="AF464" s="895"/>
    </row>
    <row r="465" spans="1:32" s="404" customFormat="1" ht="15" customHeight="1" x14ac:dyDescent="0.2">
      <c r="A465" s="402"/>
      <c r="B465" s="824"/>
      <c r="C465" s="825"/>
      <c r="D465" s="792"/>
      <c r="E465" s="829"/>
      <c r="F465" s="832"/>
      <c r="G465" s="835"/>
      <c r="H465" s="829"/>
      <c r="I465" s="416" t="s">
        <v>165</v>
      </c>
      <c r="J465" s="415">
        <v>43832</v>
      </c>
      <c r="K465" s="416" t="s">
        <v>164</v>
      </c>
      <c r="L465" s="415">
        <v>44196</v>
      </c>
      <c r="M465" s="816"/>
      <c r="N465" s="817"/>
      <c r="O465" s="816"/>
      <c r="P465" s="817"/>
      <c r="Q465" s="816"/>
      <c r="R465" s="817"/>
      <c r="S465" s="869"/>
      <c r="T465" s="870"/>
      <c r="U465" s="857"/>
      <c r="V465" s="858"/>
      <c r="W465" s="781"/>
      <c r="X465" s="782"/>
      <c r="Y465" s="781"/>
      <c r="Z465" s="782"/>
      <c r="AA465" s="792"/>
      <c r="AB465" s="792"/>
      <c r="AC465" s="792"/>
      <c r="AD465" s="792"/>
      <c r="AE465" s="792"/>
      <c r="AF465" s="895"/>
    </row>
    <row r="466" spans="1:32" s="404" customFormat="1" ht="15" customHeight="1" x14ac:dyDescent="0.2">
      <c r="A466" s="402"/>
      <c r="B466" s="826"/>
      <c r="C466" s="827"/>
      <c r="D466" s="793"/>
      <c r="E466" s="830"/>
      <c r="F466" s="833"/>
      <c r="G466" s="836"/>
      <c r="H466" s="830"/>
      <c r="I466" s="406" t="s">
        <v>158</v>
      </c>
      <c r="J466" s="451">
        <v>43832</v>
      </c>
      <c r="K466" s="820"/>
      <c r="L466" s="821"/>
      <c r="M466" s="818"/>
      <c r="N466" s="819"/>
      <c r="O466" s="818"/>
      <c r="P466" s="819"/>
      <c r="Q466" s="818"/>
      <c r="R466" s="819"/>
      <c r="S466" s="871"/>
      <c r="T466" s="872"/>
      <c r="U466" s="859"/>
      <c r="V466" s="860"/>
      <c r="W466" s="783"/>
      <c r="X466" s="784"/>
      <c r="Y466" s="783"/>
      <c r="Z466" s="784"/>
      <c r="AA466" s="793"/>
      <c r="AB466" s="793"/>
      <c r="AC466" s="793"/>
      <c r="AD466" s="793"/>
      <c r="AE466" s="793"/>
      <c r="AF466" s="896"/>
    </row>
    <row r="467" spans="1:32" s="404" customFormat="1" ht="12.75" customHeight="1" x14ac:dyDescent="0.2">
      <c r="A467" s="402"/>
      <c r="B467" s="822" t="s">
        <v>848</v>
      </c>
      <c r="C467" s="823"/>
      <c r="D467" s="791" t="s">
        <v>280</v>
      </c>
      <c r="E467" s="828" t="s">
        <v>325</v>
      </c>
      <c r="F467" s="831">
        <v>3.34</v>
      </c>
      <c r="G467" s="834" t="s">
        <v>218</v>
      </c>
      <c r="H467" s="828" t="s">
        <v>200</v>
      </c>
      <c r="I467" s="434" t="s">
        <v>184</v>
      </c>
      <c r="J467" s="438">
        <v>169019.48</v>
      </c>
      <c r="K467" s="434" t="s">
        <v>183</v>
      </c>
      <c r="L467" s="437">
        <f>J472+J470-0.001</f>
        <v>44196.999000000003</v>
      </c>
      <c r="M467" s="434" t="s">
        <v>182</v>
      </c>
      <c r="N467" s="436">
        <f>J467</f>
        <v>169019.48</v>
      </c>
      <c r="O467" s="434" t="s">
        <v>181</v>
      </c>
      <c r="P467" s="435">
        <v>0.17460000000000001</v>
      </c>
      <c r="Q467" s="434" t="s">
        <v>181</v>
      </c>
      <c r="R467" s="435">
        <v>0.35410000000000003</v>
      </c>
      <c r="S467" s="499" t="s">
        <v>181</v>
      </c>
      <c r="T467" s="498">
        <v>0.58279999999999998</v>
      </c>
      <c r="U467" s="480" t="s">
        <v>181</v>
      </c>
      <c r="V467" s="479">
        <v>0.58279999999999998</v>
      </c>
      <c r="W467" s="466" t="s">
        <v>181</v>
      </c>
      <c r="X467" s="467">
        <v>1</v>
      </c>
      <c r="Y467" s="466" t="s">
        <v>180</v>
      </c>
      <c r="Z467" s="465">
        <v>17</v>
      </c>
      <c r="AA467" s="791" t="s">
        <v>813</v>
      </c>
      <c r="AB467" s="791" t="s">
        <v>813</v>
      </c>
      <c r="AC467" s="791" t="s">
        <v>813</v>
      </c>
      <c r="AD467" s="791" t="s">
        <v>813</v>
      </c>
      <c r="AE467" s="791" t="s">
        <v>813</v>
      </c>
      <c r="AF467" s="894" t="s">
        <v>2143</v>
      </c>
    </row>
    <row r="468" spans="1:32" s="404" customFormat="1" ht="15" customHeight="1" x14ac:dyDescent="0.2">
      <c r="A468" s="402"/>
      <c r="B468" s="824"/>
      <c r="C468" s="825"/>
      <c r="D468" s="792"/>
      <c r="E468" s="829"/>
      <c r="F468" s="832"/>
      <c r="G468" s="835"/>
      <c r="H468" s="829"/>
      <c r="I468" s="416" t="s">
        <v>179</v>
      </c>
      <c r="J468" s="432" t="s">
        <v>812</v>
      </c>
      <c r="K468" s="416" t="s">
        <v>177</v>
      </c>
      <c r="L468" s="415">
        <f>L467+L469+L470</f>
        <v>44223.999000000003</v>
      </c>
      <c r="M468" s="416" t="s">
        <v>176</v>
      </c>
      <c r="N468" s="428">
        <f>N467</f>
        <v>169019.48</v>
      </c>
      <c r="O468" s="416" t="s">
        <v>175</v>
      </c>
      <c r="P468" s="426"/>
      <c r="Q468" s="416" t="s">
        <v>175</v>
      </c>
      <c r="R468" s="426"/>
      <c r="S468" s="497" t="s">
        <v>175</v>
      </c>
      <c r="T468" s="496"/>
      <c r="U468" s="478" t="s">
        <v>175</v>
      </c>
      <c r="V468" s="477"/>
      <c r="W468" s="463" t="s">
        <v>175</v>
      </c>
      <c r="X468" s="462"/>
      <c r="Y468" s="463" t="s">
        <v>174</v>
      </c>
      <c r="Z468" s="464">
        <v>374</v>
      </c>
      <c r="AA468" s="792"/>
      <c r="AB468" s="792"/>
      <c r="AC468" s="792"/>
      <c r="AD468" s="792"/>
      <c r="AE468" s="792"/>
      <c r="AF468" s="895"/>
    </row>
    <row r="469" spans="1:32" s="404" customFormat="1" x14ac:dyDescent="0.2">
      <c r="A469" s="402"/>
      <c r="B469" s="824"/>
      <c r="C469" s="825"/>
      <c r="D469" s="792"/>
      <c r="E469" s="829"/>
      <c r="F469" s="832"/>
      <c r="G469" s="835"/>
      <c r="H469" s="829"/>
      <c r="I469" s="416" t="s">
        <v>173</v>
      </c>
      <c r="J469" s="429" t="s">
        <v>192</v>
      </c>
      <c r="K469" s="416" t="s">
        <v>171</v>
      </c>
      <c r="L469" s="427">
        <v>27</v>
      </c>
      <c r="M469" s="416" t="s">
        <v>170</v>
      </c>
      <c r="N469" s="428">
        <f>N468*P469</f>
        <v>29510.801208000004</v>
      </c>
      <c r="O469" s="416" t="s">
        <v>169</v>
      </c>
      <c r="P469" s="426">
        <v>0.17460000000000001</v>
      </c>
      <c r="Q469" s="416" t="s">
        <v>169</v>
      </c>
      <c r="R469" s="426">
        <v>0.35410000000000003</v>
      </c>
      <c r="S469" s="497" t="s">
        <v>169</v>
      </c>
      <c r="T469" s="496">
        <v>0.58279999999999998</v>
      </c>
      <c r="U469" s="478" t="s">
        <v>169</v>
      </c>
      <c r="V469" s="477">
        <v>0.58279999999999998</v>
      </c>
      <c r="W469" s="463" t="s">
        <v>169</v>
      </c>
      <c r="X469" s="462">
        <v>1</v>
      </c>
      <c r="Y469" s="781"/>
      <c r="Z469" s="782"/>
      <c r="AA469" s="792"/>
      <c r="AB469" s="792"/>
      <c r="AC469" s="792"/>
      <c r="AD469" s="792"/>
      <c r="AE469" s="792"/>
      <c r="AF469" s="895"/>
    </row>
    <row r="470" spans="1:32" s="404" customFormat="1" ht="15" customHeight="1" x14ac:dyDescent="0.2">
      <c r="A470" s="402"/>
      <c r="B470" s="824"/>
      <c r="C470" s="825"/>
      <c r="D470" s="792"/>
      <c r="E470" s="829"/>
      <c r="F470" s="832"/>
      <c r="G470" s="835"/>
      <c r="H470" s="829"/>
      <c r="I470" s="416" t="s">
        <v>168</v>
      </c>
      <c r="J470" s="427">
        <v>365</v>
      </c>
      <c r="K470" s="416" t="s">
        <v>167</v>
      </c>
      <c r="L470" s="427"/>
      <c r="M470" s="816"/>
      <c r="N470" s="817"/>
      <c r="O470" s="416" t="s">
        <v>166</v>
      </c>
      <c r="P470" s="426">
        <f>IF(P468="",P469-P467,P469-P468)</f>
        <v>0</v>
      </c>
      <c r="Q470" s="416" t="s">
        <v>166</v>
      </c>
      <c r="R470" s="426">
        <f>IF(R468="",R469-R467,R469-R468)</f>
        <v>0</v>
      </c>
      <c r="S470" s="497" t="s">
        <v>166</v>
      </c>
      <c r="T470" s="496">
        <f>IF(T468="",T469-T467,T469-T468)</f>
        <v>0</v>
      </c>
      <c r="U470" s="478" t="s">
        <v>166</v>
      </c>
      <c r="V470" s="477">
        <f>IF(V468="",V469-V467,V469-V468)</f>
        <v>0</v>
      </c>
      <c r="W470" s="463" t="s">
        <v>166</v>
      </c>
      <c r="X470" s="462">
        <f>IF(X468="",X469-X467,X469-X468)</f>
        <v>0</v>
      </c>
      <c r="Y470" s="781"/>
      <c r="Z470" s="782"/>
      <c r="AA470" s="792"/>
      <c r="AB470" s="792"/>
      <c r="AC470" s="792"/>
      <c r="AD470" s="792"/>
      <c r="AE470" s="792"/>
      <c r="AF470" s="895"/>
    </row>
    <row r="471" spans="1:32" s="404" customFormat="1" ht="15" customHeight="1" x14ac:dyDescent="0.2">
      <c r="A471" s="402"/>
      <c r="B471" s="824"/>
      <c r="C471" s="825"/>
      <c r="D471" s="792"/>
      <c r="E471" s="829"/>
      <c r="F471" s="832"/>
      <c r="G471" s="835"/>
      <c r="H471" s="829"/>
      <c r="I471" s="416" t="s">
        <v>165</v>
      </c>
      <c r="J471" s="415">
        <v>43832</v>
      </c>
      <c r="K471" s="416" t="s">
        <v>164</v>
      </c>
      <c r="L471" s="415">
        <v>44196</v>
      </c>
      <c r="M471" s="816"/>
      <c r="N471" s="817"/>
      <c r="O471" s="816"/>
      <c r="P471" s="817"/>
      <c r="Q471" s="816"/>
      <c r="R471" s="817"/>
      <c r="S471" s="869"/>
      <c r="T471" s="870"/>
      <c r="U471" s="857"/>
      <c r="V471" s="858"/>
      <c r="W471" s="781"/>
      <c r="X471" s="782"/>
      <c r="Y471" s="781"/>
      <c r="Z471" s="782"/>
      <c r="AA471" s="792"/>
      <c r="AB471" s="792"/>
      <c r="AC471" s="792"/>
      <c r="AD471" s="792"/>
      <c r="AE471" s="792"/>
      <c r="AF471" s="895"/>
    </row>
    <row r="472" spans="1:32" s="404" customFormat="1" ht="15" customHeight="1" x14ac:dyDescent="0.2">
      <c r="A472" s="402"/>
      <c r="B472" s="826"/>
      <c r="C472" s="827"/>
      <c r="D472" s="793"/>
      <c r="E472" s="830"/>
      <c r="F472" s="833"/>
      <c r="G472" s="836"/>
      <c r="H472" s="830"/>
      <c r="I472" s="406" t="s">
        <v>158</v>
      </c>
      <c r="J472" s="451">
        <v>43832</v>
      </c>
      <c r="K472" s="820"/>
      <c r="L472" s="821"/>
      <c r="M472" s="818"/>
      <c r="N472" s="819"/>
      <c r="O472" s="818"/>
      <c r="P472" s="819"/>
      <c r="Q472" s="818"/>
      <c r="R472" s="819"/>
      <c r="S472" s="871"/>
      <c r="T472" s="872"/>
      <c r="U472" s="859"/>
      <c r="V472" s="860"/>
      <c r="W472" s="783"/>
      <c r="X472" s="784"/>
      <c r="Y472" s="783"/>
      <c r="Z472" s="784"/>
      <c r="AA472" s="793"/>
      <c r="AB472" s="793"/>
      <c r="AC472" s="793"/>
      <c r="AD472" s="793"/>
      <c r="AE472" s="793"/>
      <c r="AF472" s="896"/>
    </row>
    <row r="473" spans="1:32" s="404" customFormat="1" ht="12.75" customHeight="1" x14ac:dyDescent="0.2">
      <c r="A473" s="402"/>
      <c r="B473" s="822" t="s">
        <v>845</v>
      </c>
      <c r="C473" s="823"/>
      <c r="D473" s="791" t="s">
        <v>280</v>
      </c>
      <c r="E473" s="828" t="s">
        <v>325</v>
      </c>
      <c r="F473" s="831">
        <v>11.54</v>
      </c>
      <c r="G473" s="834" t="s">
        <v>218</v>
      </c>
      <c r="H473" s="828" t="s">
        <v>200</v>
      </c>
      <c r="I473" s="434" t="s">
        <v>184</v>
      </c>
      <c r="J473" s="438">
        <v>521354.26</v>
      </c>
      <c r="K473" s="434" t="s">
        <v>183</v>
      </c>
      <c r="L473" s="437">
        <f>J478+J476-0.001</f>
        <v>44196.999000000003</v>
      </c>
      <c r="M473" s="434" t="s">
        <v>182</v>
      </c>
      <c r="N473" s="436">
        <f>J473</f>
        <v>521354.26</v>
      </c>
      <c r="O473" s="434" t="s">
        <v>181</v>
      </c>
      <c r="P473" s="435">
        <v>0.2218</v>
      </c>
      <c r="Q473" s="434" t="s">
        <v>181</v>
      </c>
      <c r="R473" s="435">
        <v>0.39460000000000001</v>
      </c>
      <c r="S473" s="499" t="s">
        <v>181</v>
      </c>
      <c r="T473" s="498">
        <v>0.52229999999999999</v>
      </c>
      <c r="U473" s="480" t="s">
        <v>181</v>
      </c>
      <c r="V473" s="479">
        <v>0.52229999999999999</v>
      </c>
      <c r="W473" s="466" t="s">
        <v>181</v>
      </c>
      <c r="X473" s="467">
        <v>1</v>
      </c>
      <c r="Y473" s="466" t="s">
        <v>180</v>
      </c>
      <c r="Z473" s="465">
        <v>17</v>
      </c>
      <c r="AA473" s="791" t="s">
        <v>813</v>
      </c>
      <c r="AB473" s="791" t="s">
        <v>813</v>
      </c>
      <c r="AC473" s="791" t="s">
        <v>813</v>
      </c>
      <c r="AD473" s="791" t="s">
        <v>813</v>
      </c>
      <c r="AE473" s="791" t="s">
        <v>813</v>
      </c>
      <c r="AF473" s="894" t="s">
        <v>2143</v>
      </c>
    </row>
    <row r="474" spans="1:32" s="404" customFormat="1" ht="15" customHeight="1" x14ac:dyDescent="0.2">
      <c r="A474" s="402"/>
      <c r="B474" s="824"/>
      <c r="C474" s="825"/>
      <c r="D474" s="792"/>
      <c r="E474" s="829"/>
      <c r="F474" s="832"/>
      <c r="G474" s="835"/>
      <c r="H474" s="829"/>
      <c r="I474" s="416" t="s">
        <v>179</v>
      </c>
      <c r="J474" s="432" t="s">
        <v>812</v>
      </c>
      <c r="K474" s="416" t="s">
        <v>177</v>
      </c>
      <c r="L474" s="415">
        <f>L473+L475+L476</f>
        <v>44223.999000000003</v>
      </c>
      <c r="M474" s="416" t="s">
        <v>176</v>
      </c>
      <c r="N474" s="428">
        <f>N473</f>
        <v>521354.26</v>
      </c>
      <c r="O474" s="416" t="s">
        <v>175</v>
      </c>
      <c r="P474" s="426"/>
      <c r="Q474" s="416" t="s">
        <v>175</v>
      </c>
      <c r="R474" s="426"/>
      <c r="S474" s="497" t="s">
        <v>175</v>
      </c>
      <c r="T474" s="496"/>
      <c r="U474" s="478" t="s">
        <v>175</v>
      </c>
      <c r="V474" s="477"/>
      <c r="W474" s="463" t="s">
        <v>175</v>
      </c>
      <c r="X474" s="462"/>
      <c r="Y474" s="463" t="s">
        <v>174</v>
      </c>
      <c r="Z474" s="464">
        <v>374</v>
      </c>
      <c r="AA474" s="792"/>
      <c r="AB474" s="792"/>
      <c r="AC474" s="792"/>
      <c r="AD474" s="792"/>
      <c r="AE474" s="792"/>
      <c r="AF474" s="895"/>
    </row>
    <row r="475" spans="1:32" s="404" customFormat="1" x14ac:dyDescent="0.2">
      <c r="A475" s="402"/>
      <c r="B475" s="824"/>
      <c r="C475" s="825"/>
      <c r="D475" s="792"/>
      <c r="E475" s="829"/>
      <c r="F475" s="832"/>
      <c r="G475" s="835"/>
      <c r="H475" s="829"/>
      <c r="I475" s="416" t="s">
        <v>173</v>
      </c>
      <c r="J475" s="429" t="s">
        <v>192</v>
      </c>
      <c r="K475" s="416" t="s">
        <v>171</v>
      </c>
      <c r="L475" s="427">
        <v>27</v>
      </c>
      <c r="M475" s="416" t="s">
        <v>170</v>
      </c>
      <c r="N475" s="428">
        <f>N474*P475</f>
        <v>115636.374868</v>
      </c>
      <c r="O475" s="416" t="s">
        <v>169</v>
      </c>
      <c r="P475" s="426">
        <v>0.2218</v>
      </c>
      <c r="Q475" s="416" t="s">
        <v>169</v>
      </c>
      <c r="R475" s="426">
        <v>0.39460000000000001</v>
      </c>
      <c r="S475" s="497" t="s">
        <v>169</v>
      </c>
      <c r="T475" s="496">
        <v>0.52229999999999999</v>
      </c>
      <c r="U475" s="478" t="s">
        <v>169</v>
      </c>
      <c r="V475" s="477">
        <v>0.52229999999999999</v>
      </c>
      <c r="W475" s="463" t="s">
        <v>169</v>
      </c>
      <c r="X475" s="462">
        <v>1</v>
      </c>
      <c r="Y475" s="781"/>
      <c r="Z475" s="782"/>
      <c r="AA475" s="792"/>
      <c r="AB475" s="792"/>
      <c r="AC475" s="792"/>
      <c r="AD475" s="792"/>
      <c r="AE475" s="792"/>
      <c r="AF475" s="895"/>
    </row>
    <row r="476" spans="1:32" s="404" customFormat="1" ht="15" customHeight="1" x14ac:dyDescent="0.2">
      <c r="A476" s="402"/>
      <c r="B476" s="824"/>
      <c r="C476" s="825"/>
      <c r="D476" s="792"/>
      <c r="E476" s="829"/>
      <c r="F476" s="832"/>
      <c r="G476" s="835"/>
      <c r="H476" s="829"/>
      <c r="I476" s="416" t="s">
        <v>168</v>
      </c>
      <c r="J476" s="427">
        <v>365</v>
      </c>
      <c r="K476" s="416" t="s">
        <v>167</v>
      </c>
      <c r="L476" s="427"/>
      <c r="M476" s="816"/>
      <c r="N476" s="817"/>
      <c r="O476" s="416" t="s">
        <v>166</v>
      </c>
      <c r="P476" s="426">
        <f>IF(P474="",P475-P473,P475-P474)</f>
        <v>0</v>
      </c>
      <c r="Q476" s="416" t="s">
        <v>166</v>
      </c>
      <c r="R476" s="426">
        <f>IF(R474="",R475-R473,R475-R474)</f>
        <v>0</v>
      </c>
      <c r="S476" s="497" t="s">
        <v>166</v>
      </c>
      <c r="T476" s="496">
        <f>IF(T474="",T475-T473,T475-T474)</f>
        <v>0</v>
      </c>
      <c r="U476" s="478" t="s">
        <v>166</v>
      </c>
      <c r="V476" s="477">
        <f>IF(V474="",V475-V473,V475-V474)</f>
        <v>0</v>
      </c>
      <c r="W476" s="463" t="s">
        <v>166</v>
      </c>
      <c r="X476" s="462">
        <f>IF(X474="",X475-X473,X475-X474)</f>
        <v>0</v>
      </c>
      <c r="Y476" s="781"/>
      <c r="Z476" s="782"/>
      <c r="AA476" s="792"/>
      <c r="AB476" s="792"/>
      <c r="AC476" s="792"/>
      <c r="AD476" s="792"/>
      <c r="AE476" s="792"/>
      <c r="AF476" s="895"/>
    </row>
    <row r="477" spans="1:32" s="404" customFormat="1" ht="15" customHeight="1" x14ac:dyDescent="0.2">
      <c r="A477" s="402"/>
      <c r="B477" s="824"/>
      <c r="C477" s="825"/>
      <c r="D477" s="792"/>
      <c r="E477" s="829"/>
      <c r="F477" s="832"/>
      <c r="G477" s="835"/>
      <c r="H477" s="829"/>
      <c r="I477" s="416" t="s">
        <v>165</v>
      </c>
      <c r="J477" s="415">
        <v>43832</v>
      </c>
      <c r="K477" s="416" t="s">
        <v>164</v>
      </c>
      <c r="L477" s="415">
        <v>44196</v>
      </c>
      <c r="M477" s="816"/>
      <c r="N477" s="817"/>
      <c r="O477" s="816"/>
      <c r="P477" s="817"/>
      <c r="Q477" s="816"/>
      <c r="R477" s="817"/>
      <c r="S477" s="869"/>
      <c r="T477" s="870"/>
      <c r="U477" s="857"/>
      <c r="V477" s="858"/>
      <c r="W477" s="781"/>
      <c r="X477" s="782"/>
      <c r="Y477" s="781"/>
      <c r="Z477" s="782"/>
      <c r="AA477" s="792"/>
      <c r="AB477" s="792"/>
      <c r="AC477" s="792"/>
      <c r="AD477" s="792"/>
      <c r="AE477" s="792"/>
      <c r="AF477" s="895"/>
    </row>
    <row r="478" spans="1:32" s="404" customFormat="1" ht="15" customHeight="1" x14ac:dyDescent="0.2">
      <c r="A478" s="402"/>
      <c r="B478" s="826"/>
      <c r="C478" s="827"/>
      <c r="D478" s="793"/>
      <c r="E478" s="830"/>
      <c r="F478" s="833"/>
      <c r="G478" s="836"/>
      <c r="H478" s="830"/>
      <c r="I478" s="406" t="s">
        <v>158</v>
      </c>
      <c r="J478" s="451">
        <v>43832</v>
      </c>
      <c r="K478" s="820"/>
      <c r="L478" s="821"/>
      <c r="M478" s="818"/>
      <c r="N478" s="819"/>
      <c r="O478" s="818"/>
      <c r="P478" s="819"/>
      <c r="Q478" s="818"/>
      <c r="R478" s="819"/>
      <c r="S478" s="871"/>
      <c r="T478" s="872"/>
      <c r="U478" s="859"/>
      <c r="V478" s="860"/>
      <c r="W478" s="783"/>
      <c r="X478" s="784"/>
      <c r="Y478" s="783"/>
      <c r="Z478" s="784"/>
      <c r="AA478" s="793"/>
      <c r="AB478" s="793"/>
      <c r="AC478" s="793"/>
      <c r="AD478" s="793"/>
      <c r="AE478" s="793"/>
      <c r="AF478" s="896"/>
    </row>
    <row r="479" spans="1:32" s="404" customFormat="1" ht="12.75" customHeight="1" x14ac:dyDescent="0.2">
      <c r="A479" s="402"/>
      <c r="B479" s="822" t="s">
        <v>844</v>
      </c>
      <c r="C479" s="823"/>
      <c r="D479" s="791" t="s">
        <v>280</v>
      </c>
      <c r="E479" s="828" t="s">
        <v>325</v>
      </c>
      <c r="F479" s="831">
        <v>2.5</v>
      </c>
      <c r="G479" s="834" t="s">
        <v>218</v>
      </c>
      <c r="H479" s="828" t="s">
        <v>200</v>
      </c>
      <c r="I479" s="434" t="s">
        <v>184</v>
      </c>
      <c r="J479" s="438">
        <v>234950.09</v>
      </c>
      <c r="K479" s="434" t="s">
        <v>183</v>
      </c>
      <c r="L479" s="437">
        <f>J484+J482-0.001</f>
        <v>44196.999000000003</v>
      </c>
      <c r="M479" s="434" t="s">
        <v>182</v>
      </c>
      <c r="N479" s="436">
        <f>J479</f>
        <v>234950.09</v>
      </c>
      <c r="O479" s="434" t="s">
        <v>181</v>
      </c>
      <c r="P479" s="435">
        <v>0.21940000000000001</v>
      </c>
      <c r="Q479" s="434" t="s">
        <v>181</v>
      </c>
      <c r="R479" s="435">
        <v>0.37990000000000002</v>
      </c>
      <c r="S479" s="499" t="s">
        <v>181</v>
      </c>
      <c r="T479" s="498">
        <v>0.57679999999999998</v>
      </c>
      <c r="U479" s="480" t="s">
        <v>181</v>
      </c>
      <c r="V479" s="479">
        <v>0.57679999999999998</v>
      </c>
      <c r="W479" s="466" t="s">
        <v>181</v>
      </c>
      <c r="X479" s="467">
        <v>1</v>
      </c>
      <c r="Y479" s="466" t="s">
        <v>180</v>
      </c>
      <c r="Z479" s="465">
        <v>17</v>
      </c>
      <c r="AA479" s="791" t="s">
        <v>813</v>
      </c>
      <c r="AB479" s="791" t="s">
        <v>813</v>
      </c>
      <c r="AC479" s="791" t="s">
        <v>813</v>
      </c>
      <c r="AD479" s="791" t="s">
        <v>813</v>
      </c>
      <c r="AE479" s="791" t="s">
        <v>813</v>
      </c>
      <c r="AF479" s="894" t="s">
        <v>2143</v>
      </c>
    </row>
    <row r="480" spans="1:32" s="404" customFormat="1" x14ac:dyDescent="0.2">
      <c r="A480" s="402"/>
      <c r="B480" s="824"/>
      <c r="C480" s="825"/>
      <c r="D480" s="792"/>
      <c r="E480" s="829"/>
      <c r="F480" s="832"/>
      <c r="G480" s="835"/>
      <c r="H480" s="829"/>
      <c r="I480" s="416" t="s">
        <v>179</v>
      </c>
      <c r="J480" s="432" t="s">
        <v>812</v>
      </c>
      <c r="K480" s="416" t="s">
        <v>177</v>
      </c>
      <c r="L480" s="415">
        <f>L479+L481+L482</f>
        <v>44223.999000000003</v>
      </c>
      <c r="M480" s="416" t="s">
        <v>176</v>
      </c>
      <c r="N480" s="428">
        <f>N479</f>
        <v>234950.09</v>
      </c>
      <c r="O480" s="416" t="s">
        <v>175</v>
      </c>
      <c r="P480" s="426"/>
      <c r="Q480" s="416" t="s">
        <v>175</v>
      </c>
      <c r="R480" s="426"/>
      <c r="S480" s="497" t="s">
        <v>175</v>
      </c>
      <c r="T480" s="496"/>
      <c r="U480" s="478" t="s">
        <v>175</v>
      </c>
      <c r="V480" s="477"/>
      <c r="W480" s="463" t="s">
        <v>175</v>
      </c>
      <c r="X480" s="462"/>
      <c r="Y480" s="463" t="s">
        <v>174</v>
      </c>
      <c r="Z480" s="464">
        <v>374</v>
      </c>
      <c r="AA480" s="792"/>
      <c r="AB480" s="792"/>
      <c r="AC480" s="792"/>
      <c r="AD480" s="792"/>
      <c r="AE480" s="792"/>
      <c r="AF480" s="895"/>
    </row>
    <row r="481" spans="1:32" s="404" customFormat="1" x14ac:dyDescent="0.2">
      <c r="A481" s="402"/>
      <c r="B481" s="824"/>
      <c r="C481" s="825"/>
      <c r="D481" s="792"/>
      <c r="E481" s="829"/>
      <c r="F481" s="832"/>
      <c r="G481" s="835"/>
      <c r="H481" s="829"/>
      <c r="I481" s="416" t="s">
        <v>173</v>
      </c>
      <c r="J481" s="429" t="s">
        <v>192</v>
      </c>
      <c r="K481" s="416" t="s">
        <v>171</v>
      </c>
      <c r="L481" s="427">
        <v>27</v>
      </c>
      <c r="M481" s="416" t="s">
        <v>170</v>
      </c>
      <c r="N481" s="428">
        <f>N480*P481</f>
        <v>51548.049746000004</v>
      </c>
      <c r="O481" s="416" t="s">
        <v>169</v>
      </c>
      <c r="P481" s="426">
        <v>0.21940000000000001</v>
      </c>
      <c r="Q481" s="416" t="s">
        <v>169</v>
      </c>
      <c r="R481" s="426">
        <v>0.37990000000000002</v>
      </c>
      <c r="S481" s="497" t="s">
        <v>169</v>
      </c>
      <c r="T481" s="496">
        <v>0.57679999999999998</v>
      </c>
      <c r="U481" s="478" t="s">
        <v>169</v>
      </c>
      <c r="V481" s="477">
        <v>0.57679999999999998</v>
      </c>
      <c r="W481" s="463" t="s">
        <v>169</v>
      </c>
      <c r="X481" s="462">
        <v>1</v>
      </c>
      <c r="Y481" s="781"/>
      <c r="Z481" s="782"/>
      <c r="AA481" s="792"/>
      <c r="AB481" s="792"/>
      <c r="AC481" s="792"/>
      <c r="AD481" s="792"/>
      <c r="AE481" s="792"/>
      <c r="AF481" s="895"/>
    </row>
    <row r="482" spans="1:32" s="404" customFormat="1" ht="15" customHeight="1" x14ac:dyDescent="0.2">
      <c r="A482" s="402"/>
      <c r="B482" s="824"/>
      <c r="C482" s="825"/>
      <c r="D482" s="792"/>
      <c r="E482" s="829"/>
      <c r="F482" s="832"/>
      <c r="G482" s="835"/>
      <c r="H482" s="829"/>
      <c r="I482" s="416" t="s">
        <v>168</v>
      </c>
      <c r="J482" s="427">
        <v>365</v>
      </c>
      <c r="K482" s="416" t="s">
        <v>167</v>
      </c>
      <c r="L482" s="427"/>
      <c r="M482" s="816"/>
      <c r="N482" s="817"/>
      <c r="O482" s="416" t="s">
        <v>166</v>
      </c>
      <c r="P482" s="426">
        <f>IF(P480="",P481-P479,P481-P480)</f>
        <v>0</v>
      </c>
      <c r="Q482" s="416" t="s">
        <v>166</v>
      </c>
      <c r="R482" s="426">
        <f>IF(R480="",R481-R479,R481-R480)</f>
        <v>0</v>
      </c>
      <c r="S482" s="497" t="s">
        <v>166</v>
      </c>
      <c r="T482" s="496">
        <f>IF(T480="",T481-T479,T481-T480)</f>
        <v>0</v>
      </c>
      <c r="U482" s="478" t="s">
        <v>166</v>
      </c>
      <c r="V482" s="477">
        <f>IF(V480="",V481-V479,V481-V480)</f>
        <v>0</v>
      </c>
      <c r="W482" s="463" t="s">
        <v>166</v>
      </c>
      <c r="X482" s="462">
        <f>IF(X480="",X481-X479,X481-X480)</f>
        <v>0</v>
      </c>
      <c r="Y482" s="781"/>
      <c r="Z482" s="782"/>
      <c r="AA482" s="792"/>
      <c r="AB482" s="792"/>
      <c r="AC482" s="792"/>
      <c r="AD482" s="792"/>
      <c r="AE482" s="792"/>
      <c r="AF482" s="895"/>
    </row>
    <row r="483" spans="1:32" s="404" customFormat="1" ht="15" customHeight="1" x14ac:dyDescent="0.2">
      <c r="A483" s="402"/>
      <c r="B483" s="824"/>
      <c r="C483" s="825"/>
      <c r="D483" s="792"/>
      <c r="E483" s="829"/>
      <c r="F483" s="832"/>
      <c r="G483" s="835"/>
      <c r="H483" s="829"/>
      <c r="I483" s="416" t="s">
        <v>165</v>
      </c>
      <c r="J483" s="415">
        <v>43832</v>
      </c>
      <c r="K483" s="416" t="s">
        <v>164</v>
      </c>
      <c r="L483" s="415">
        <v>44196</v>
      </c>
      <c r="M483" s="816"/>
      <c r="N483" s="817"/>
      <c r="O483" s="816"/>
      <c r="P483" s="817"/>
      <c r="Q483" s="816"/>
      <c r="R483" s="817"/>
      <c r="S483" s="869"/>
      <c r="T483" s="870"/>
      <c r="U483" s="857"/>
      <c r="V483" s="858"/>
      <c r="W483" s="781"/>
      <c r="X483" s="782"/>
      <c r="Y483" s="781"/>
      <c r="Z483" s="782"/>
      <c r="AA483" s="792"/>
      <c r="AB483" s="792"/>
      <c r="AC483" s="792"/>
      <c r="AD483" s="792"/>
      <c r="AE483" s="792"/>
      <c r="AF483" s="895"/>
    </row>
    <row r="484" spans="1:32" s="404" customFormat="1" ht="15" customHeight="1" x14ac:dyDescent="0.2">
      <c r="A484" s="402"/>
      <c r="B484" s="826"/>
      <c r="C484" s="827"/>
      <c r="D484" s="793"/>
      <c r="E484" s="830"/>
      <c r="F484" s="833"/>
      <c r="G484" s="836"/>
      <c r="H484" s="830"/>
      <c r="I484" s="406" t="s">
        <v>158</v>
      </c>
      <c r="J484" s="451">
        <v>43832</v>
      </c>
      <c r="K484" s="820"/>
      <c r="L484" s="821"/>
      <c r="M484" s="818"/>
      <c r="N484" s="819"/>
      <c r="O484" s="818"/>
      <c r="P484" s="819"/>
      <c r="Q484" s="818"/>
      <c r="R484" s="819"/>
      <c r="S484" s="871"/>
      <c r="T484" s="872"/>
      <c r="U484" s="859"/>
      <c r="V484" s="860"/>
      <c r="W484" s="783"/>
      <c r="X484" s="784"/>
      <c r="Y484" s="783"/>
      <c r="Z484" s="784"/>
      <c r="AA484" s="793"/>
      <c r="AB484" s="793"/>
      <c r="AC484" s="793"/>
      <c r="AD484" s="793"/>
      <c r="AE484" s="793"/>
      <c r="AF484" s="896"/>
    </row>
    <row r="485" spans="1:32" s="404" customFormat="1" ht="12.75" customHeight="1" x14ac:dyDescent="0.2">
      <c r="A485" s="402"/>
      <c r="B485" s="822" t="s">
        <v>843</v>
      </c>
      <c r="C485" s="823"/>
      <c r="D485" s="791" t="s">
        <v>280</v>
      </c>
      <c r="E485" s="828" t="s">
        <v>325</v>
      </c>
      <c r="F485" s="831">
        <v>4.32</v>
      </c>
      <c r="G485" s="834" t="s">
        <v>218</v>
      </c>
      <c r="H485" s="828" t="s">
        <v>200</v>
      </c>
      <c r="I485" s="434" t="s">
        <v>184</v>
      </c>
      <c r="J485" s="438">
        <v>405993.76</v>
      </c>
      <c r="K485" s="434" t="s">
        <v>183</v>
      </c>
      <c r="L485" s="437">
        <f>J490+J488-0.001</f>
        <v>44196.999000000003</v>
      </c>
      <c r="M485" s="434" t="s">
        <v>182</v>
      </c>
      <c r="N485" s="436">
        <f>J485</f>
        <v>405993.76</v>
      </c>
      <c r="O485" s="434" t="s">
        <v>181</v>
      </c>
      <c r="P485" s="435">
        <v>0.4017</v>
      </c>
      <c r="Q485" s="434" t="s">
        <v>181</v>
      </c>
      <c r="R485" s="435">
        <v>0.51039999999999996</v>
      </c>
      <c r="S485" s="499" t="s">
        <v>181</v>
      </c>
      <c r="T485" s="498">
        <v>0.59860000000000002</v>
      </c>
      <c r="U485" s="480" t="s">
        <v>181</v>
      </c>
      <c r="V485" s="479">
        <v>0.59860000000000002</v>
      </c>
      <c r="W485" s="466" t="s">
        <v>181</v>
      </c>
      <c r="X485" s="467">
        <v>1</v>
      </c>
      <c r="Y485" s="466" t="s">
        <v>180</v>
      </c>
      <c r="Z485" s="465">
        <v>17</v>
      </c>
      <c r="AA485" s="791" t="s">
        <v>813</v>
      </c>
      <c r="AB485" s="791" t="s">
        <v>813</v>
      </c>
      <c r="AC485" s="791" t="s">
        <v>813</v>
      </c>
      <c r="AD485" s="791" t="s">
        <v>813</v>
      </c>
      <c r="AE485" s="791" t="s">
        <v>813</v>
      </c>
      <c r="AF485" s="894" t="s">
        <v>2143</v>
      </c>
    </row>
    <row r="486" spans="1:32" s="404" customFormat="1" ht="15" customHeight="1" x14ac:dyDescent="0.2">
      <c r="A486" s="402"/>
      <c r="B486" s="824"/>
      <c r="C486" s="825"/>
      <c r="D486" s="792"/>
      <c r="E486" s="829"/>
      <c r="F486" s="832"/>
      <c r="G486" s="835"/>
      <c r="H486" s="829"/>
      <c r="I486" s="416" t="s">
        <v>179</v>
      </c>
      <c r="J486" s="432" t="s">
        <v>812</v>
      </c>
      <c r="K486" s="416" t="s">
        <v>177</v>
      </c>
      <c r="L486" s="415">
        <f>L485+L487+L488</f>
        <v>44223.999000000003</v>
      </c>
      <c r="M486" s="416" t="s">
        <v>176</v>
      </c>
      <c r="N486" s="428">
        <f>N485</f>
        <v>405993.76</v>
      </c>
      <c r="O486" s="416" t="s">
        <v>175</v>
      </c>
      <c r="P486" s="426"/>
      <c r="Q486" s="416" t="s">
        <v>175</v>
      </c>
      <c r="R486" s="426"/>
      <c r="S486" s="497" t="s">
        <v>175</v>
      </c>
      <c r="T486" s="496"/>
      <c r="U486" s="478" t="s">
        <v>175</v>
      </c>
      <c r="V486" s="477"/>
      <c r="W486" s="463" t="s">
        <v>175</v>
      </c>
      <c r="X486" s="462"/>
      <c r="Y486" s="463" t="s">
        <v>174</v>
      </c>
      <c r="Z486" s="464">
        <v>374</v>
      </c>
      <c r="AA486" s="792"/>
      <c r="AB486" s="792"/>
      <c r="AC486" s="792"/>
      <c r="AD486" s="792"/>
      <c r="AE486" s="792"/>
      <c r="AF486" s="895"/>
    </row>
    <row r="487" spans="1:32" s="404" customFormat="1" x14ac:dyDescent="0.2">
      <c r="A487" s="402"/>
      <c r="B487" s="824"/>
      <c r="C487" s="825"/>
      <c r="D487" s="792"/>
      <c r="E487" s="829"/>
      <c r="F487" s="832"/>
      <c r="G487" s="835"/>
      <c r="H487" s="829"/>
      <c r="I487" s="416" t="s">
        <v>173</v>
      </c>
      <c r="J487" s="429" t="s">
        <v>192</v>
      </c>
      <c r="K487" s="416" t="s">
        <v>171</v>
      </c>
      <c r="L487" s="427">
        <v>27</v>
      </c>
      <c r="M487" s="416" t="s">
        <v>170</v>
      </c>
      <c r="N487" s="428">
        <f>N486*P487</f>
        <v>163087.69339200002</v>
      </c>
      <c r="O487" s="416" t="s">
        <v>169</v>
      </c>
      <c r="P487" s="426">
        <v>0.4017</v>
      </c>
      <c r="Q487" s="416" t="s">
        <v>169</v>
      </c>
      <c r="R487" s="426">
        <v>0.51039999999999996</v>
      </c>
      <c r="S487" s="497" t="s">
        <v>169</v>
      </c>
      <c r="T487" s="496">
        <v>0.59860000000000002</v>
      </c>
      <c r="U487" s="478" t="s">
        <v>169</v>
      </c>
      <c r="V487" s="477">
        <v>0.59860000000000002</v>
      </c>
      <c r="W487" s="463" t="s">
        <v>169</v>
      </c>
      <c r="X487" s="462">
        <v>1</v>
      </c>
      <c r="Y487" s="781"/>
      <c r="Z487" s="782"/>
      <c r="AA487" s="792"/>
      <c r="AB487" s="792"/>
      <c r="AC487" s="792"/>
      <c r="AD487" s="792"/>
      <c r="AE487" s="792"/>
      <c r="AF487" s="895"/>
    </row>
    <row r="488" spans="1:32" s="404" customFormat="1" ht="15" customHeight="1" x14ac:dyDescent="0.2">
      <c r="A488" s="402"/>
      <c r="B488" s="824"/>
      <c r="C488" s="825"/>
      <c r="D488" s="792"/>
      <c r="E488" s="829"/>
      <c r="F488" s="832"/>
      <c r="G488" s="835"/>
      <c r="H488" s="829"/>
      <c r="I488" s="416" t="s">
        <v>168</v>
      </c>
      <c r="J488" s="427">
        <v>365</v>
      </c>
      <c r="K488" s="416" t="s">
        <v>167</v>
      </c>
      <c r="L488" s="427"/>
      <c r="M488" s="816"/>
      <c r="N488" s="817"/>
      <c r="O488" s="416" t="s">
        <v>166</v>
      </c>
      <c r="P488" s="426">
        <f>IF(P486="",P487-P485,P487-P486)</f>
        <v>0</v>
      </c>
      <c r="Q488" s="416" t="s">
        <v>166</v>
      </c>
      <c r="R488" s="426">
        <f>IF(R486="",R487-R485,R487-R486)</f>
        <v>0</v>
      </c>
      <c r="S488" s="497" t="s">
        <v>166</v>
      </c>
      <c r="T488" s="496">
        <f>IF(T486="",T487-T485,T487-T486)</f>
        <v>0</v>
      </c>
      <c r="U488" s="478" t="s">
        <v>166</v>
      </c>
      <c r="V488" s="477">
        <f>IF(V486="",V487-V485,V487-V486)</f>
        <v>0</v>
      </c>
      <c r="W488" s="463" t="s">
        <v>166</v>
      </c>
      <c r="X488" s="462">
        <f>IF(X486="",X487-X485,X487-X486)</f>
        <v>0</v>
      </c>
      <c r="Y488" s="781"/>
      <c r="Z488" s="782"/>
      <c r="AA488" s="792"/>
      <c r="AB488" s="792"/>
      <c r="AC488" s="792"/>
      <c r="AD488" s="792"/>
      <c r="AE488" s="792"/>
      <c r="AF488" s="895"/>
    </row>
    <row r="489" spans="1:32" s="404" customFormat="1" ht="15" customHeight="1" x14ac:dyDescent="0.2">
      <c r="A489" s="402"/>
      <c r="B489" s="824"/>
      <c r="C489" s="825"/>
      <c r="D489" s="792"/>
      <c r="E489" s="829"/>
      <c r="F489" s="832"/>
      <c r="G489" s="835"/>
      <c r="H489" s="829"/>
      <c r="I489" s="416" t="s">
        <v>165</v>
      </c>
      <c r="J489" s="415">
        <v>43832</v>
      </c>
      <c r="K489" s="416" t="s">
        <v>164</v>
      </c>
      <c r="L489" s="415">
        <v>44196</v>
      </c>
      <c r="M489" s="816"/>
      <c r="N489" s="817"/>
      <c r="O489" s="816"/>
      <c r="P489" s="817"/>
      <c r="Q489" s="816"/>
      <c r="R489" s="817"/>
      <c r="S489" s="869"/>
      <c r="T489" s="870"/>
      <c r="U489" s="857"/>
      <c r="V489" s="858"/>
      <c r="W489" s="781"/>
      <c r="X489" s="782"/>
      <c r="Y489" s="781"/>
      <c r="Z489" s="782"/>
      <c r="AA489" s="792"/>
      <c r="AB489" s="792"/>
      <c r="AC489" s="792"/>
      <c r="AD489" s="792"/>
      <c r="AE489" s="792"/>
      <c r="AF489" s="895"/>
    </row>
    <row r="490" spans="1:32" s="404" customFormat="1" ht="15" customHeight="1" x14ac:dyDescent="0.2">
      <c r="A490" s="402"/>
      <c r="B490" s="826"/>
      <c r="C490" s="827"/>
      <c r="D490" s="793"/>
      <c r="E490" s="830"/>
      <c r="F490" s="833"/>
      <c r="G490" s="836"/>
      <c r="H490" s="830"/>
      <c r="I490" s="406" t="s">
        <v>158</v>
      </c>
      <c r="J490" s="451">
        <v>43832</v>
      </c>
      <c r="K490" s="820"/>
      <c r="L490" s="821"/>
      <c r="M490" s="818"/>
      <c r="N490" s="819"/>
      <c r="O490" s="818"/>
      <c r="P490" s="819"/>
      <c r="Q490" s="818"/>
      <c r="R490" s="819"/>
      <c r="S490" s="871"/>
      <c r="T490" s="872"/>
      <c r="U490" s="859"/>
      <c r="V490" s="860"/>
      <c r="W490" s="783"/>
      <c r="X490" s="784"/>
      <c r="Y490" s="783"/>
      <c r="Z490" s="784"/>
      <c r="AA490" s="793"/>
      <c r="AB490" s="793"/>
      <c r="AC490" s="793"/>
      <c r="AD490" s="793"/>
      <c r="AE490" s="793"/>
      <c r="AF490" s="896"/>
    </row>
    <row r="491" spans="1:32" s="404" customFormat="1" ht="12.75" customHeight="1" x14ac:dyDescent="0.2">
      <c r="A491" s="402"/>
      <c r="B491" s="822" t="s">
        <v>839</v>
      </c>
      <c r="C491" s="823"/>
      <c r="D491" s="791" t="s">
        <v>280</v>
      </c>
      <c r="E491" s="828" t="s">
        <v>325</v>
      </c>
      <c r="F491" s="831"/>
      <c r="G491" s="834" t="s">
        <v>218</v>
      </c>
      <c r="H491" s="828" t="s">
        <v>200</v>
      </c>
      <c r="I491" s="434" t="s">
        <v>184</v>
      </c>
      <c r="J491" s="438">
        <v>505304.26699999999</v>
      </c>
      <c r="K491" s="434" t="s">
        <v>183</v>
      </c>
      <c r="L491" s="437">
        <f>J496+J494-0.001</f>
        <v>44210.999000000003</v>
      </c>
      <c r="M491" s="434" t="s">
        <v>182</v>
      </c>
      <c r="N491" s="436">
        <f>J491</f>
        <v>505304.26699999999</v>
      </c>
      <c r="O491" s="434" t="s">
        <v>181</v>
      </c>
      <c r="P491" s="435">
        <v>0.49180000000000001</v>
      </c>
      <c r="Q491" s="434" t="s">
        <v>181</v>
      </c>
      <c r="R491" s="435">
        <v>0.49180000000000001</v>
      </c>
      <c r="S491" s="503" t="s">
        <v>181</v>
      </c>
      <c r="T491" s="502">
        <v>0.54779999999999995</v>
      </c>
      <c r="U491" s="480" t="s">
        <v>181</v>
      </c>
      <c r="V491" s="479">
        <v>0.54779999999999995</v>
      </c>
      <c r="W491" s="466" t="s">
        <v>181</v>
      </c>
      <c r="X491" s="467">
        <v>1</v>
      </c>
      <c r="Y491" s="466" t="s">
        <v>180</v>
      </c>
      <c r="Z491" s="465">
        <v>14</v>
      </c>
      <c r="AA491" s="791" t="s">
        <v>813</v>
      </c>
      <c r="AB491" s="791" t="s">
        <v>813</v>
      </c>
      <c r="AC491" s="791" t="s">
        <v>813</v>
      </c>
      <c r="AD491" s="791" t="s">
        <v>813</v>
      </c>
      <c r="AE491" s="791" t="s">
        <v>813</v>
      </c>
      <c r="AF491" s="894" t="s">
        <v>2143</v>
      </c>
    </row>
    <row r="492" spans="1:32" s="404" customFormat="1" ht="15" customHeight="1" x14ac:dyDescent="0.2">
      <c r="A492" s="402"/>
      <c r="B492" s="824"/>
      <c r="C492" s="825"/>
      <c r="D492" s="792"/>
      <c r="E492" s="829"/>
      <c r="F492" s="832"/>
      <c r="G492" s="835"/>
      <c r="H492" s="829"/>
      <c r="I492" s="416" t="s">
        <v>179</v>
      </c>
      <c r="J492" s="432" t="s">
        <v>812</v>
      </c>
      <c r="K492" s="416" t="s">
        <v>177</v>
      </c>
      <c r="L492" s="415">
        <f>L491+L493+L494</f>
        <v>44237.999000000003</v>
      </c>
      <c r="M492" s="416" t="s">
        <v>176</v>
      </c>
      <c r="N492" s="428">
        <f>N491</f>
        <v>505304.26699999999</v>
      </c>
      <c r="O492" s="416" t="s">
        <v>175</v>
      </c>
      <c r="P492" s="426"/>
      <c r="Q492" s="416" t="s">
        <v>175</v>
      </c>
      <c r="R492" s="426"/>
      <c r="S492" s="501" t="s">
        <v>175</v>
      </c>
      <c r="T492" s="500"/>
      <c r="U492" s="478" t="s">
        <v>175</v>
      </c>
      <c r="V492" s="477"/>
      <c r="W492" s="463" t="s">
        <v>175</v>
      </c>
      <c r="X492" s="462"/>
      <c r="Y492" s="463" t="s">
        <v>174</v>
      </c>
      <c r="Z492" s="464">
        <f>Z491*15</f>
        <v>210</v>
      </c>
      <c r="AA492" s="792"/>
      <c r="AB492" s="792"/>
      <c r="AC492" s="792"/>
      <c r="AD492" s="792"/>
      <c r="AE492" s="792"/>
      <c r="AF492" s="895"/>
    </row>
    <row r="493" spans="1:32" s="404" customFormat="1" x14ac:dyDescent="0.2">
      <c r="A493" s="402"/>
      <c r="B493" s="824"/>
      <c r="C493" s="825"/>
      <c r="D493" s="792"/>
      <c r="E493" s="829"/>
      <c r="F493" s="832"/>
      <c r="G493" s="835"/>
      <c r="H493" s="829"/>
      <c r="I493" s="416" t="s">
        <v>173</v>
      </c>
      <c r="J493" s="429" t="s">
        <v>192</v>
      </c>
      <c r="K493" s="416" t="s">
        <v>171</v>
      </c>
      <c r="L493" s="427">
        <v>27</v>
      </c>
      <c r="M493" s="416" t="s">
        <v>170</v>
      </c>
      <c r="N493" s="428">
        <f>N492*P493</f>
        <v>248508.63851059999</v>
      </c>
      <c r="O493" s="416" t="s">
        <v>169</v>
      </c>
      <c r="P493" s="426">
        <v>0.49180000000000001</v>
      </c>
      <c r="Q493" s="416" t="s">
        <v>169</v>
      </c>
      <c r="R493" s="426">
        <v>0.49180000000000001</v>
      </c>
      <c r="S493" s="501" t="s">
        <v>169</v>
      </c>
      <c r="T493" s="500">
        <v>0.54779999999999995</v>
      </c>
      <c r="U493" s="478" t="s">
        <v>169</v>
      </c>
      <c r="V493" s="477">
        <v>0.54779999999999995</v>
      </c>
      <c r="W493" s="463" t="s">
        <v>169</v>
      </c>
      <c r="X493" s="462">
        <v>1</v>
      </c>
      <c r="Y493" s="781"/>
      <c r="Z493" s="782"/>
      <c r="AA493" s="792"/>
      <c r="AB493" s="792"/>
      <c r="AC493" s="792"/>
      <c r="AD493" s="792"/>
      <c r="AE493" s="792"/>
      <c r="AF493" s="895"/>
    </row>
    <row r="494" spans="1:32" s="404" customFormat="1" ht="15" customHeight="1" x14ac:dyDescent="0.2">
      <c r="A494" s="402"/>
      <c r="B494" s="824"/>
      <c r="C494" s="825"/>
      <c r="D494" s="792"/>
      <c r="E494" s="829"/>
      <c r="F494" s="832"/>
      <c r="G494" s="835"/>
      <c r="H494" s="829"/>
      <c r="I494" s="416" t="s">
        <v>168</v>
      </c>
      <c r="J494" s="427">
        <v>365</v>
      </c>
      <c r="K494" s="416" t="s">
        <v>167</v>
      </c>
      <c r="L494" s="427"/>
      <c r="M494" s="816"/>
      <c r="N494" s="817"/>
      <c r="O494" s="416" t="s">
        <v>166</v>
      </c>
      <c r="P494" s="426">
        <f>IF(P492="",P493-P491,P493-P492)</f>
        <v>0</v>
      </c>
      <c r="Q494" s="416" t="s">
        <v>166</v>
      </c>
      <c r="R494" s="426">
        <f>IF(R492="",R493-R491,R493-R492)</f>
        <v>0</v>
      </c>
      <c r="S494" s="501" t="s">
        <v>166</v>
      </c>
      <c r="T494" s="500">
        <f>IF(T492="",T493-T491,T493-T492)</f>
        <v>0</v>
      </c>
      <c r="U494" s="478" t="s">
        <v>166</v>
      </c>
      <c r="V494" s="477">
        <f>IF(V492="",V493-V491,V493-V492)</f>
        <v>0</v>
      </c>
      <c r="W494" s="463" t="s">
        <v>166</v>
      </c>
      <c r="X494" s="462">
        <f>IF(X492="",X493-X491,X493-X492)</f>
        <v>0</v>
      </c>
      <c r="Y494" s="781"/>
      <c r="Z494" s="782"/>
      <c r="AA494" s="792"/>
      <c r="AB494" s="792"/>
      <c r="AC494" s="792"/>
      <c r="AD494" s="792"/>
      <c r="AE494" s="792"/>
      <c r="AF494" s="895"/>
    </row>
    <row r="495" spans="1:32" s="404" customFormat="1" ht="15" customHeight="1" x14ac:dyDescent="0.2">
      <c r="A495" s="402"/>
      <c r="B495" s="824"/>
      <c r="C495" s="825"/>
      <c r="D495" s="792"/>
      <c r="E495" s="829"/>
      <c r="F495" s="832"/>
      <c r="G495" s="835"/>
      <c r="H495" s="829"/>
      <c r="I495" s="416" t="s">
        <v>165</v>
      </c>
      <c r="J495" s="415">
        <v>43832</v>
      </c>
      <c r="K495" s="416" t="s">
        <v>164</v>
      </c>
      <c r="L495" s="415">
        <v>44196</v>
      </c>
      <c r="M495" s="816"/>
      <c r="N495" s="817"/>
      <c r="O495" s="816"/>
      <c r="P495" s="817"/>
      <c r="Q495" s="816"/>
      <c r="R495" s="817"/>
      <c r="S495" s="838"/>
      <c r="T495" s="839"/>
      <c r="U495" s="857"/>
      <c r="V495" s="858"/>
      <c r="W495" s="781"/>
      <c r="X495" s="782"/>
      <c r="Y495" s="781"/>
      <c r="Z495" s="782"/>
      <c r="AA495" s="792"/>
      <c r="AB495" s="792"/>
      <c r="AC495" s="792"/>
      <c r="AD495" s="792"/>
      <c r="AE495" s="792"/>
      <c r="AF495" s="895"/>
    </row>
    <row r="496" spans="1:32" s="404" customFormat="1" ht="15" customHeight="1" x14ac:dyDescent="0.2">
      <c r="A496" s="402"/>
      <c r="B496" s="826"/>
      <c r="C496" s="827"/>
      <c r="D496" s="793"/>
      <c r="E496" s="830"/>
      <c r="F496" s="833"/>
      <c r="G496" s="836"/>
      <c r="H496" s="830"/>
      <c r="I496" s="406" t="s">
        <v>158</v>
      </c>
      <c r="J496" s="451">
        <v>43846</v>
      </c>
      <c r="K496" s="820"/>
      <c r="L496" s="821"/>
      <c r="M496" s="818"/>
      <c r="N496" s="819"/>
      <c r="O496" s="818"/>
      <c r="P496" s="819"/>
      <c r="Q496" s="818"/>
      <c r="R496" s="819"/>
      <c r="S496" s="840"/>
      <c r="T496" s="841"/>
      <c r="U496" s="859"/>
      <c r="V496" s="860"/>
      <c r="W496" s="783"/>
      <c r="X496" s="784"/>
      <c r="Y496" s="783"/>
      <c r="Z496" s="784"/>
      <c r="AA496" s="793"/>
      <c r="AB496" s="793"/>
      <c r="AC496" s="793"/>
      <c r="AD496" s="793"/>
      <c r="AE496" s="793"/>
      <c r="AF496" s="896"/>
    </row>
    <row r="497" spans="1:32" s="404" customFormat="1" ht="12.75" customHeight="1" x14ac:dyDescent="0.2">
      <c r="A497" s="402"/>
      <c r="B497" s="822" t="s">
        <v>837</v>
      </c>
      <c r="C497" s="823"/>
      <c r="D497" s="791" t="s">
        <v>280</v>
      </c>
      <c r="E497" s="828" t="s">
        <v>325</v>
      </c>
      <c r="F497" s="831">
        <v>1.32</v>
      </c>
      <c r="G497" s="834" t="s">
        <v>218</v>
      </c>
      <c r="H497" s="828" t="s">
        <v>200</v>
      </c>
      <c r="I497" s="434" t="s">
        <v>184</v>
      </c>
      <c r="J497" s="438">
        <v>124053.65</v>
      </c>
      <c r="K497" s="434" t="s">
        <v>183</v>
      </c>
      <c r="L497" s="437">
        <f>J502+J500-0.001</f>
        <v>44196.999000000003</v>
      </c>
      <c r="M497" s="434" t="s">
        <v>182</v>
      </c>
      <c r="N497" s="436">
        <f>J497</f>
        <v>124053.65</v>
      </c>
      <c r="O497" s="434" t="s">
        <v>181</v>
      </c>
      <c r="P497" s="435">
        <v>0.16170000000000001</v>
      </c>
      <c r="Q497" s="434" t="s">
        <v>181</v>
      </c>
      <c r="R497" s="435">
        <v>0.16170000000000001</v>
      </c>
      <c r="S497" s="503" t="s">
        <v>181</v>
      </c>
      <c r="T497" s="502">
        <v>0.40910000000000002</v>
      </c>
      <c r="U497" s="480" t="s">
        <v>181</v>
      </c>
      <c r="V497" s="479">
        <v>0.40910000000000002</v>
      </c>
      <c r="W497" s="466" t="s">
        <v>181</v>
      </c>
      <c r="X497" s="467">
        <v>1</v>
      </c>
      <c r="Y497" s="466" t="s">
        <v>180</v>
      </c>
      <c r="Z497" s="465">
        <v>17</v>
      </c>
      <c r="AA497" s="791" t="s">
        <v>813</v>
      </c>
      <c r="AB497" s="791" t="s">
        <v>813</v>
      </c>
      <c r="AC497" s="791" t="s">
        <v>813</v>
      </c>
      <c r="AD497" s="791" t="s">
        <v>813</v>
      </c>
      <c r="AE497" s="791" t="s">
        <v>813</v>
      </c>
      <c r="AF497" s="894" t="s">
        <v>2143</v>
      </c>
    </row>
    <row r="498" spans="1:32" s="404" customFormat="1" ht="15" customHeight="1" x14ac:dyDescent="0.2">
      <c r="A498" s="402"/>
      <c r="B498" s="824"/>
      <c r="C498" s="825"/>
      <c r="D498" s="792"/>
      <c r="E498" s="829"/>
      <c r="F498" s="832"/>
      <c r="G498" s="835"/>
      <c r="H498" s="829"/>
      <c r="I498" s="416" t="s">
        <v>179</v>
      </c>
      <c r="J498" s="432" t="s">
        <v>812</v>
      </c>
      <c r="K498" s="416" t="s">
        <v>177</v>
      </c>
      <c r="L498" s="415">
        <f>L497+L499+L500</f>
        <v>44223.999000000003</v>
      </c>
      <c r="M498" s="416" t="s">
        <v>176</v>
      </c>
      <c r="N498" s="428">
        <f>N497</f>
        <v>124053.65</v>
      </c>
      <c r="O498" s="416" t="s">
        <v>175</v>
      </c>
      <c r="P498" s="426"/>
      <c r="Q498" s="416" t="s">
        <v>175</v>
      </c>
      <c r="R498" s="426"/>
      <c r="S498" s="501" t="s">
        <v>175</v>
      </c>
      <c r="T498" s="500"/>
      <c r="U498" s="478" t="s">
        <v>175</v>
      </c>
      <c r="V498" s="477"/>
      <c r="W498" s="463" t="s">
        <v>175</v>
      </c>
      <c r="X498" s="462"/>
      <c r="Y498" s="463" t="s">
        <v>174</v>
      </c>
      <c r="Z498" s="464">
        <v>374</v>
      </c>
      <c r="AA498" s="792"/>
      <c r="AB498" s="792"/>
      <c r="AC498" s="792"/>
      <c r="AD498" s="792"/>
      <c r="AE498" s="792"/>
      <c r="AF498" s="895"/>
    </row>
    <row r="499" spans="1:32" s="404" customFormat="1" x14ac:dyDescent="0.2">
      <c r="A499" s="402"/>
      <c r="B499" s="824"/>
      <c r="C499" s="825"/>
      <c r="D499" s="792"/>
      <c r="E499" s="829"/>
      <c r="F499" s="832"/>
      <c r="G499" s="835"/>
      <c r="H499" s="829"/>
      <c r="I499" s="416" t="s">
        <v>173</v>
      </c>
      <c r="J499" s="429" t="s">
        <v>192</v>
      </c>
      <c r="K499" s="416" t="s">
        <v>171</v>
      </c>
      <c r="L499" s="427">
        <v>27</v>
      </c>
      <c r="M499" s="416" t="s">
        <v>170</v>
      </c>
      <c r="N499" s="428">
        <f>N498*P499</f>
        <v>20059.475204999999</v>
      </c>
      <c r="O499" s="416" t="s">
        <v>169</v>
      </c>
      <c r="P499" s="426">
        <v>0.16170000000000001</v>
      </c>
      <c r="Q499" s="416" t="s">
        <v>169</v>
      </c>
      <c r="R499" s="426">
        <v>0.16170000000000001</v>
      </c>
      <c r="S499" s="501" t="s">
        <v>169</v>
      </c>
      <c r="T499" s="500">
        <v>0.40910000000000002</v>
      </c>
      <c r="U499" s="478" t="s">
        <v>169</v>
      </c>
      <c r="V499" s="477">
        <v>0.40910000000000002</v>
      </c>
      <c r="W499" s="463" t="s">
        <v>169</v>
      </c>
      <c r="X499" s="462">
        <v>1</v>
      </c>
      <c r="Y499" s="781"/>
      <c r="Z499" s="782"/>
      <c r="AA499" s="792"/>
      <c r="AB499" s="792"/>
      <c r="AC499" s="792"/>
      <c r="AD499" s="792"/>
      <c r="AE499" s="792"/>
      <c r="AF499" s="895"/>
    </row>
    <row r="500" spans="1:32" s="404" customFormat="1" ht="15" customHeight="1" x14ac:dyDescent="0.2">
      <c r="A500" s="402"/>
      <c r="B500" s="824"/>
      <c r="C500" s="825"/>
      <c r="D500" s="792"/>
      <c r="E500" s="829"/>
      <c r="F500" s="832"/>
      <c r="G500" s="835"/>
      <c r="H500" s="829"/>
      <c r="I500" s="416" t="s">
        <v>168</v>
      </c>
      <c r="J500" s="427">
        <v>365</v>
      </c>
      <c r="K500" s="416" t="s">
        <v>167</v>
      </c>
      <c r="L500" s="427"/>
      <c r="M500" s="816"/>
      <c r="N500" s="817"/>
      <c r="O500" s="416" t="s">
        <v>166</v>
      </c>
      <c r="P500" s="426">
        <f>IF(P498="",P499-P497,P499-P498)</f>
        <v>0</v>
      </c>
      <c r="Q500" s="416" t="s">
        <v>166</v>
      </c>
      <c r="R500" s="426">
        <f>IF(R498="",R499-R497,R499-R498)</f>
        <v>0</v>
      </c>
      <c r="S500" s="501" t="s">
        <v>166</v>
      </c>
      <c r="T500" s="500">
        <f>IF(T498="",T499-T497,T499-T498)</f>
        <v>0</v>
      </c>
      <c r="U500" s="478" t="s">
        <v>166</v>
      </c>
      <c r="V500" s="477">
        <f>IF(V498="",V499-V497,V499-V498)</f>
        <v>0</v>
      </c>
      <c r="W500" s="463" t="s">
        <v>166</v>
      </c>
      <c r="X500" s="462">
        <f>IF(X498="",X499-X497,X499-X498)</f>
        <v>0</v>
      </c>
      <c r="Y500" s="781"/>
      <c r="Z500" s="782"/>
      <c r="AA500" s="792"/>
      <c r="AB500" s="792"/>
      <c r="AC500" s="792"/>
      <c r="AD500" s="792"/>
      <c r="AE500" s="792"/>
      <c r="AF500" s="895"/>
    </row>
    <row r="501" spans="1:32" s="404" customFormat="1" ht="15" customHeight="1" x14ac:dyDescent="0.2">
      <c r="A501" s="402"/>
      <c r="B501" s="824"/>
      <c r="C501" s="825"/>
      <c r="D501" s="792"/>
      <c r="E501" s="829"/>
      <c r="F501" s="832"/>
      <c r="G501" s="835"/>
      <c r="H501" s="829"/>
      <c r="I501" s="416" t="s">
        <v>165</v>
      </c>
      <c r="J501" s="415">
        <v>43832</v>
      </c>
      <c r="K501" s="416" t="s">
        <v>164</v>
      </c>
      <c r="L501" s="415">
        <v>44196</v>
      </c>
      <c r="M501" s="816"/>
      <c r="N501" s="817"/>
      <c r="O501" s="816"/>
      <c r="P501" s="817"/>
      <c r="Q501" s="816"/>
      <c r="R501" s="817"/>
      <c r="S501" s="838"/>
      <c r="T501" s="839"/>
      <c r="U501" s="857"/>
      <c r="V501" s="858"/>
      <c r="W501" s="781"/>
      <c r="X501" s="782"/>
      <c r="Y501" s="781"/>
      <c r="Z501" s="782"/>
      <c r="AA501" s="792"/>
      <c r="AB501" s="792"/>
      <c r="AC501" s="792"/>
      <c r="AD501" s="792"/>
      <c r="AE501" s="792"/>
      <c r="AF501" s="895"/>
    </row>
    <row r="502" spans="1:32" s="404" customFormat="1" ht="15" customHeight="1" x14ac:dyDescent="0.2">
      <c r="A502" s="402"/>
      <c r="B502" s="826"/>
      <c r="C502" s="827"/>
      <c r="D502" s="793"/>
      <c r="E502" s="830"/>
      <c r="F502" s="833"/>
      <c r="G502" s="836"/>
      <c r="H502" s="830"/>
      <c r="I502" s="406" t="s">
        <v>158</v>
      </c>
      <c r="J502" s="451">
        <v>43832</v>
      </c>
      <c r="K502" s="820"/>
      <c r="L502" s="821"/>
      <c r="M502" s="818"/>
      <c r="N502" s="819"/>
      <c r="O502" s="818"/>
      <c r="P502" s="819"/>
      <c r="Q502" s="818"/>
      <c r="R502" s="819"/>
      <c r="S502" s="840"/>
      <c r="T502" s="841"/>
      <c r="U502" s="859"/>
      <c r="V502" s="860"/>
      <c r="W502" s="783"/>
      <c r="X502" s="784"/>
      <c r="Y502" s="783"/>
      <c r="Z502" s="784"/>
      <c r="AA502" s="793"/>
      <c r="AB502" s="793"/>
      <c r="AC502" s="793"/>
      <c r="AD502" s="793"/>
      <c r="AE502" s="793"/>
      <c r="AF502" s="896"/>
    </row>
    <row r="503" spans="1:32" s="404" customFormat="1" ht="12.75" customHeight="1" x14ac:dyDescent="0.2">
      <c r="A503" s="402"/>
      <c r="B503" s="822" t="s">
        <v>835</v>
      </c>
      <c r="C503" s="823"/>
      <c r="D503" s="791" t="s">
        <v>280</v>
      </c>
      <c r="E503" s="828" t="s">
        <v>325</v>
      </c>
      <c r="F503" s="831">
        <v>5.13</v>
      </c>
      <c r="G503" s="834" t="s">
        <v>218</v>
      </c>
      <c r="H503" s="828" t="s">
        <v>200</v>
      </c>
      <c r="I503" s="434" t="s">
        <v>184</v>
      </c>
      <c r="J503" s="438">
        <v>572832.52</v>
      </c>
      <c r="K503" s="434" t="s">
        <v>183</v>
      </c>
      <c r="L503" s="437">
        <f>J508+J506-0.001</f>
        <v>44196.999000000003</v>
      </c>
      <c r="M503" s="434" t="s">
        <v>182</v>
      </c>
      <c r="N503" s="436">
        <f>J503</f>
        <v>572832.52</v>
      </c>
      <c r="O503" s="434" t="s">
        <v>181</v>
      </c>
      <c r="P503" s="435">
        <v>0.26840000000000003</v>
      </c>
      <c r="Q503" s="434" t="s">
        <v>181</v>
      </c>
      <c r="R503" s="435">
        <v>0.26840000000000003</v>
      </c>
      <c r="S503" s="503" t="s">
        <v>181</v>
      </c>
      <c r="T503" s="502">
        <v>0.39500000000000002</v>
      </c>
      <c r="U503" s="480" t="s">
        <v>181</v>
      </c>
      <c r="V503" s="479">
        <v>0.39500000000000002</v>
      </c>
      <c r="W503" s="466" t="s">
        <v>181</v>
      </c>
      <c r="X503" s="467">
        <v>1</v>
      </c>
      <c r="Y503" s="466" t="s">
        <v>180</v>
      </c>
      <c r="Z503" s="465">
        <v>17</v>
      </c>
      <c r="AA503" s="791" t="s">
        <v>813</v>
      </c>
      <c r="AB503" s="791" t="s">
        <v>813</v>
      </c>
      <c r="AC503" s="791" t="s">
        <v>813</v>
      </c>
      <c r="AD503" s="791" t="s">
        <v>813</v>
      </c>
      <c r="AE503" s="791" t="s">
        <v>813</v>
      </c>
      <c r="AF503" s="894" t="s">
        <v>2143</v>
      </c>
    </row>
    <row r="504" spans="1:32" s="404" customFormat="1" ht="15" customHeight="1" x14ac:dyDescent="0.2">
      <c r="A504" s="402"/>
      <c r="B504" s="824"/>
      <c r="C504" s="825"/>
      <c r="D504" s="792"/>
      <c r="E504" s="829"/>
      <c r="F504" s="832"/>
      <c r="G504" s="835"/>
      <c r="H504" s="829"/>
      <c r="I504" s="416" t="s">
        <v>179</v>
      </c>
      <c r="J504" s="432" t="s">
        <v>812</v>
      </c>
      <c r="K504" s="416" t="s">
        <v>177</v>
      </c>
      <c r="L504" s="415">
        <f>L503+L505+L506</f>
        <v>44223.999000000003</v>
      </c>
      <c r="M504" s="416" t="s">
        <v>176</v>
      </c>
      <c r="N504" s="428">
        <f>N503</f>
        <v>572832.52</v>
      </c>
      <c r="O504" s="416" t="s">
        <v>175</v>
      </c>
      <c r="P504" s="426"/>
      <c r="Q504" s="416" t="s">
        <v>175</v>
      </c>
      <c r="R504" s="426"/>
      <c r="S504" s="501" t="s">
        <v>175</v>
      </c>
      <c r="T504" s="500"/>
      <c r="U504" s="478" t="s">
        <v>175</v>
      </c>
      <c r="V504" s="477"/>
      <c r="W504" s="463" t="s">
        <v>175</v>
      </c>
      <c r="X504" s="462"/>
      <c r="Y504" s="463" t="s">
        <v>174</v>
      </c>
      <c r="Z504" s="464">
        <v>374</v>
      </c>
      <c r="AA504" s="792"/>
      <c r="AB504" s="792"/>
      <c r="AC504" s="792"/>
      <c r="AD504" s="792"/>
      <c r="AE504" s="792"/>
      <c r="AF504" s="895"/>
    </row>
    <row r="505" spans="1:32" s="404" customFormat="1" x14ac:dyDescent="0.2">
      <c r="A505" s="402"/>
      <c r="B505" s="824"/>
      <c r="C505" s="825"/>
      <c r="D505" s="792"/>
      <c r="E505" s="829"/>
      <c r="F505" s="832"/>
      <c r="G505" s="835"/>
      <c r="H505" s="829"/>
      <c r="I505" s="416" t="s">
        <v>173</v>
      </c>
      <c r="J505" s="429" t="s">
        <v>192</v>
      </c>
      <c r="K505" s="416" t="s">
        <v>171</v>
      </c>
      <c r="L505" s="427">
        <v>27</v>
      </c>
      <c r="M505" s="416" t="s">
        <v>170</v>
      </c>
      <c r="N505" s="428">
        <f>N504*P505</f>
        <v>153748.24836800003</v>
      </c>
      <c r="O505" s="416" t="s">
        <v>169</v>
      </c>
      <c r="P505" s="426">
        <v>0.26840000000000003</v>
      </c>
      <c r="Q505" s="416" t="s">
        <v>169</v>
      </c>
      <c r="R505" s="426">
        <v>0.26840000000000003</v>
      </c>
      <c r="S505" s="501" t="s">
        <v>169</v>
      </c>
      <c r="T505" s="500">
        <v>0.39500000000000002</v>
      </c>
      <c r="U505" s="478" t="s">
        <v>169</v>
      </c>
      <c r="V505" s="477">
        <v>0.39500000000000002</v>
      </c>
      <c r="W505" s="463" t="s">
        <v>169</v>
      </c>
      <c r="X505" s="462">
        <v>1</v>
      </c>
      <c r="Y505" s="781"/>
      <c r="Z505" s="782"/>
      <c r="AA505" s="792"/>
      <c r="AB505" s="792"/>
      <c r="AC505" s="792"/>
      <c r="AD505" s="792"/>
      <c r="AE505" s="792"/>
      <c r="AF505" s="895"/>
    </row>
    <row r="506" spans="1:32" s="404" customFormat="1" ht="15" customHeight="1" x14ac:dyDescent="0.2">
      <c r="A506" s="402"/>
      <c r="B506" s="824"/>
      <c r="C506" s="825"/>
      <c r="D506" s="792"/>
      <c r="E506" s="829"/>
      <c r="F506" s="832"/>
      <c r="G506" s="835"/>
      <c r="H506" s="829"/>
      <c r="I506" s="416" t="s">
        <v>168</v>
      </c>
      <c r="J506" s="427">
        <v>365</v>
      </c>
      <c r="K506" s="416" t="s">
        <v>167</v>
      </c>
      <c r="L506" s="427"/>
      <c r="M506" s="816"/>
      <c r="N506" s="817"/>
      <c r="O506" s="416" t="s">
        <v>166</v>
      </c>
      <c r="P506" s="426">
        <f>IF(P504="",P505-P503,P505-P504)</f>
        <v>0</v>
      </c>
      <c r="Q506" s="416" t="s">
        <v>166</v>
      </c>
      <c r="R506" s="426">
        <f>IF(R504="",R505-R503,R505-R504)</f>
        <v>0</v>
      </c>
      <c r="S506" s="501" t="s">
        <v>166</v>
      </c>
      <c r="T506" s="500">
        <f>IF(T504="",T505-T503,T505-T504)</f>
        <v>0</v>
      </c>
      <c r="U506" s="478" t="s">
        <v>166</v>
      </c>
      <c r="V506" s="477">
        <f>IF(V504="",V505-V503,V505-V504)</f>
        <v>0</v>
      </c>
      <c r="W506" s="463" t="s">
        <v>166</v>
      </c>
      <c r="X506" s="462">
        <f>IF(X504="",X505-X503,X505-X504)</f>
        <v>0</v>
      </c>
      <c r="Y506" s="781"/>
      <c r="Z506" s="782"/>
      <c r="AA506" s="792"/>
      <c r="AB506" s="792"/>
      <c r="AC506" s="792"/>
      <c r="AD506" s="792"/>
      <c r="AE506" s="792"/>
      <c r="AF506" s="895"/>
    </row>
    <row r="507" spans="1:32" s="404" customFormat="1" ht="15" customHeight="1" x14ac:dyDescent="0.2">
      <c r="A507" s="402"/>
      <c r="B507" s="824"/>
      <c r="C507" s="825"/>
      <c r="D507" s="792"/>
      <c r="E507" s="829"/>
      <c r="F507" s="832"/>
      <c r="G507" s="835"/>
      <c r="H507" s="829"/>
      <c r="I507" s="416" t="s">
        <v>165</v>
      </c>
      <c r="J507" s="415">
        <v>43832</v>
      </c>
      <c r="K507" s="416" t="s">
        <v>164</v>
      </c>
      <c r="L507" s="415">
        <v>44196</v>
      </c>
      <c r="M507" s="816"/>
      <c r="N507" s="817"/>
      <c r="O507" s="816"/>
      <c r="P507" s="817"/>
      <c r="Q507" s="816"/>
      <c r="R507" s="817"/>
      <c r="S507" s="838"/>
      <c r="T507" s="839"/>
      <c r="U507" s="857"/>
      <c r="V507" s="858"/>
      <c r="W507" s="781"/>
      <c r="X507" s="782"/>
      <c r="Y507" s="781"/>
      <c r="Z507" s="782"/>
      <c r="AA507" s="792"/>
      <c r="AB507" s="792"/>
      <c r="AC507" s="792"/>
      <c r="AD507" s="792"/>
      <c r="AE507" s="792"/>
      <c r="AF507" s="895"/>
    </row>
    <row r="508" spans="1:32" s="404" customFormat="1" ht="15" customHeight="1" x14ac:dyDescent="0.2">
      <c r="A508" s="402"/>
      <c r="B508" s="826"/>
      <c r="C508" s="827"/>
      <c r="D508" s="793"/>
      <c r="E508" s="830"/>
      <c r="F508" s="833"/>
      <c r="G508" s="836"/>
      <c r="H508" s="830"/>
      <c r="I508" s="406" t="s">
        <v>158</v>
      </c>
      <c r="J508" s="451">
        <v>43832</v>
      </c>
      <c r="K508" s="820"/>
      <c r="L508" s="821"/>
      <c r="M508" s="818"/>
      <c r="N508" s="819"/>
      <c r="O508" s="818"/>
      <c r="P508" s="819"/>
      <c r="Q508" s="818"/>
      <c r="R508" s="819"/>
      <c r="S508" s="840"/>
      <c r="T508" s="841"/>
      <c r="U508" s="859"/>
      <c r="V508" s="860"/>
      <c r="W508" s="783"/>
      <c r="X508" s="784"/>
      <c r="Y508" s="783"/>
      <c r="Z508" s="784"/>
      <c r="AA508" s="793"/>
      <c r="AB508" s="793"/>
      <c r="AC508" s="793"/>
      <c r="AD508" s="793"/>
      <c r="AE508" s="793"/>
      <c r="AF508" s="896"/>
    </row>
    <row r="509" spans="1:32" s="404" customFormat="1" ht="12.75" customHeight="1" x14ac:dyDescent="0.2">
      <c r="A509" s="402"/>
      <c r="B509" s="822" t="s">
        <v>833</v>
      </c>
      <c r="C509" s="823"/>
      <c r="D509" s="791" t="s">
        <v>280</v>
      </c>
      <c r="E509" s="828" t="s">
        <v>325</v>
      </c>
      <c r="F509" s="831">
        <v>3.22</v>
      </c>
      <c r="G509" s="834" t="s">
        <v>218</v>
      </c>
      <c r="H509" s="828" t="s">
        <v>200</v>
      </c>
      <c r="I509" s="434" t="s">
        <v>184</v>
      </c>
      <c r="J509" s="438">
        <v>128969.53</v>
      </c>
      <c r="K509" s="434" t="s">
        <v>183</v>
      </c>
      <c r="L509" s="437">
        <f>J514+J512-0.001</f>
        <v>44210.999000000003</v>
      </c>
      <c r="M509" s="434" t="s">
        <v>182</v>
      </c>
      <c r="N509" s="436">
        <f>J509</f>
        <v>128969.53</v>
      </c>
      <c r="O509" s="434" t="s">
        <v>181</v>
      </c>
      <c r="P509" s="435">
        <v>0.41139999999999999</v>
      </c>
      <c r="Q509" s="434" t="s">
        <v>181</v>
      </c>
      <c r="R509" s="435">
        <v>0.41139999999999999</v>
      </c>
      <c r="S509" s="503" t="s">
        <v>181</v>
      </c>
      <c r="T509" s="502">
        <v>0.50439999999999996</v>
      </c>
      <c r="U509" s="480" t="s">
        <v>181</v>
      </c>
      <c r="V509" s="479">
        <v>0.50439999999999996</v>
      </c>
      <c r="W509" s="466" t="s">
        <v>181</v>
      </c>
      <c r="X509" s="467">
        <v>1</v>
      </c>
      <c r="Y509" s="466" t="s">
        <v>180</v>
      </c>
      <c r="Z509" s="465">
        <v>14</v>
      </c>
      <c r="AA509" s="791" t="s">
        <v>813</v>
      </c>
      <c r="AB509" s="791" t="s">
        <v>813</v>
      </c>
      <c r="AC509" s="791" t="s">
        <v>813</v>
      </c>
      <c r="AD509" s="791" t="s">
        <v>813</v>
      </c>
      <c r="AE509" s="791" t="s">
        <v>813</v>
      </c>
      <c r="AF509" s="894" t="s">
        <v>2143</v>
      </c>
    </row>
    <row r="510" spans="1:32" s="404" customFormat="1" ht="15" customHeight="1" x14ac:dyDescent="0.2">
      <c r="A510" s="402"/>
      <c r="B510" s="824"/>
      <c r="C510" s="825"/>
      <c r="D510" s="792"/>
      <c r="E510" s="829"/>
      <c r="F510" s="832"/>
      <c r="G510" s="835"/>
      <c r="H510" s="829"/>
      <c r="I510" s="416" t="s">
        <v>179</v>
      </c>
      <c r="J510" s="432" t="s">
        <v>812</v>
      </c>
      <c r="K510" s="416" t="s">
        <v>177</v>
      </c>
      <c r="L510" s="415">
        <f>L509+L511+L512</f>
        <v>44237.999000000003</v>
      </c>
      <c r="M510" s="416" t="s">
        <v>176</v>
      </c>
      <c r="N510" s="428">
        <f>N509</f>
        <v>128969.53</v>
      </c>
      <c r="O510" s="416" t="s">
        <v>175</v>
      </c>
      <c r="P510" s="426"/>
      <c r="Q510" s="416" t="s">
        <v>175</v>
      </c>
      <c r="R510" s="426"/>
      <c r="S510" s="501" t="s">
        <v>175</v>
      </c>
      <c r="T510" s="500"/>
      <c r="U510" s="478" t="s">
        <v>175</v>
      </c>
      <c r="V510" s="477"/>
      <c r="W510" s="463" t="s">
        <v>175</v>
      </c>
      <c r="X510" s="462"/>
      <c r="Y510" s="463" t="s">
        <v>174</v>
      </c>
      <c r="Z510" s="464">
        <f>Z509*15</f>
        <v>210</v>
      </c>
      <c r="AA510" s="792"/>
      <c r="AB510" s="792"/>
      <c r="AC510" s="792"/>
      <c r="AD510" s="792"/>
      <c r="AE510" s="792"/>
      <c r="AF510" s="895"/>
    </row>
    <row r="511" spans="1:32" s="404" customFormat="1" x14ac:dyDescent="0.2">
      <c r="A511" s="402"/>
      <c r="B511" s="824"/>
      <c r="C511" s="825"/>
      <c r="D511" s="792"/>
      <c r="E511" s="829"/>
      <c r="F511" s="832"/>
      <c r="G511" s="835"/>
      <c r="H511" s="829"/>
      <c r="I511" s="416" t="s">
        <v>173</v>
      </c>
      <c r="J511" s="429" t="s">
        <v>192</v>
      </c>
      <c r="K511" s="416" t="s">
        <v>171</v>
      </c>
      <c r="L511" s="427">
        <v>27</v>
      </c>
      <c r="M511" s="416" t="s">
        <v>170</v>
      </c>
      <c r="N511" s="428">
        <f>N510*P511</f>
        <v>53058.064641999998</v>
      </c>
      <c r="O511" s="416" t="s">
        <v>169</v>
      </c>
      <c r="P511" s="426">
        <v>0.41139999999999999</v>
      </c>
      <c r="Q511" s="416" t="s">
        <v>169</v>
      </c>
      <c r="R511" s="426">
        <v>0.41139999999999999</v>
      </c>
      <c r="S511" s="501" t="s">
        <v>169</v>
      </c>
      <c r="T511" s="500">
        <v>0.50439999999999996</v>
      </c>
      <c r="U511" s="478" t="s">
        <v>169</v>
      </c>
      <c r="V511" s="477">
        <v>0.50439999999999996</v>
      </c>
      <c r="W511" s="463" t="s">
        <v>169</v>
      </c>
      <c r="X511" s="462">
        <v>1</v>
      </c>
      <c r="Y511" s="781"/>
      <c r="Z511" s="782"/>
      <c r="AA511" s="792"/>
      <c r="AB511" s="792"/>
      <c r="AC511" s="792"/>
      <c r="AD511" s="792"/>
      <c r="AE511" s="792"/>
      <c r="AF511" s="895"/>
    </row>
    <row r="512" spans="1:32" s="404" customFormat="1" ht="15" customHeight="1" x14ac:dyDescent="0.2">
      <c r="A512" s="402"/>
      <c r="B512" s="824"/>
      <c r="C512" s="825"/>
      <c r="D512" s="792"/>
      <c r="E512" s="829"/>
      <c r="F512" s="832"/>
      <c r="G512" s="835"/>
      <c r="H512" s="829"/>
      <c r="I512" s="416" t="s">
        <v>168</v>
      </c>
      <c r="J512" s="427">
        <v>365</v>
      </c>
      <c r="K512" s="416" t="s">
        <v>167</v>
      </c>
      <c r="L512" s="427"/>
      <c r="M512" s="816"/>
      <c r="N512" s="817"/>
      <c r="O512" s="416" t="s">
        <v>166</v>
      </c>
      <c r="P512" s="426" t="s">
        <v>834</v>
      </c>
      <c r="Q512" s="416" t="s">
        <v>166</v>
      </c>
      <c r="R512" s="426" t="s">
        <v>834</v>
      </c>
      <c r="S512" s="501" t="s">
        <v>166</v>
      </c>
      <c r="T512" s="500" t="s">
        <v>834</v>
      </c>
      <c r="U512" s="478" t="s">
        <v>166</v>
      </c>
      <c r="V512" s="477" t="s">
        <v>834</v>
      </c>
      <c r="W512" s="463" t="s">
        <v>166</v>
      </c>
      <c r="X512" s="462" t="s">
        <v>834</v>
      </c>
      <c r="Y512" s="781"/>
      <c r="Z512" s="782"/>
      <c r="AA512" s="792"/>
      <c r="AB512" s="792"/>
      <c r="AC512" s="792"/>
      <c r="AD512" s="792"/>
      <c r="AE512" s="792"/>
      <c r="AF512" s="895"/>
    </row>
    <row r="513" spans="1:32" s="404" customFormat="1" ht="15" customHeight="1" x14ac:dyDescent="0.2">
      <c r="A513" s="402"/>
      <c r="B513" s="824"/>
      <c r="C513" s="825"/>
      <c r="D513" s="792"/>
      <c r="E513" s="829"/>
      <c r="F513" s="832"/>
      <c r="G513" s="835"/>
      <c r="H513" s="829"/>
      <c r="I513" s="416" t="s">
        <v>165</v>
      </c>
      <c r="J513" s="415">
        <v>43832</v>
      </c>
      <c r="K513" s="416" t="s">
        <v>164</v>
      </c>
      <c r="L513" s="415">
        <v>44196</v>
      </c>
      <c r="M513" s="816"/>
      <c r="N513" s="817"/>
      <c r="O513" s="816"/>
      <c r="P513" s="817"/>
      <c r="Q513" s="816"/>
      <c r="R513" s="817"/>
      <c r="S513" s="838"/>
      <c r="T513" s="839"/>
      <c r="U513" s="857"/>
      <c r="V513" s="858"/>
      <c r="W513" s="781"/>
      <c r="X513" s="782"/>
      <c r="Y513" s="781"/>
      <c r="Z513" s="782"/>
      <c r="AA513" s="792"/>
      <c r="AB513" s="792"/>
      <c r="AC513" s="792"/>
      <c r="AD513" s="792"/>
      <c r="AE513" s="792"/>
      <c r="AF513" s="895"/>
    </row>
    <row r="514" spans="1:32" s="404" customFormat="1" ht="15" customHeight="1" x14ac:dyDescent="0.2">
      <c r="A514" s="402"/>
      <c r="B514" s="826"/>
      <c r="C514" s="827"/>
      <c r="D514" s="793"/>
      <c r="E514" s="830"/>
      <c r="F514" s="833"/>
      <c r="G514" s="836"/>
      <c r="H514" s="830"/>
      <c r="I514" s="406" t="s">
        <v>158</v>
      </c>
      <c r="J514" s="451">
        <v>43846</v>
      </c>
      <c r="K514" s="820"/>
      <c r="L514" s="821"/>
      <c r="M514" s="818"/>
      <c r="N514" s="819"/>
      <c r="O514" s="818"/>
      <c r="P514" s="819"/>
      <c r="Q514" s="818"/>
      <c r="R514" s="819"/>
      <c r="S514" s="840"/>
      <c r="T514" s="841"/>
      <c r="U514" s="859"/>
      <c r="V514" s="860"/>
      <c r="W514" s="783"/>
      <c r="X514" s="784"/>
      <c r="Y514" s="783"/>
      <c r="Z514" s="784"/>
      <c r="AA514" s="793"/>
      <c r="AB514" s="793"/>
      <c r="AC514" s="793"/>
      <c r="AD514" s="793"/>
      <c r="AE514" s="793"/>
      <c r="AF514" s="896"/>
    </row>
    <row r="515" spans="1:32" s="404" customFormat="1" ht="12.75" customHeight="1" x14ac:dyDescent="0.2">
      <c r="A515" s="402"/>
      <c r="B515" s="822" t="s">
        <v>832</v>
      </c>
      <c r="C515" s="823"/>
      <c r="D515" s="791" t="s">
        <v>280</v>
      </c>
      <c r="E515" s="828" t="s">
        <v>325</v>
      </c>
      <c r="F515" s="831">
        <v>2.12</v>
      </c>
      <c r="G515" s="834" t="s">
        <v>218</v>
      </c>
      <c r="H515" s="828" t="s">
        <v>200</v>
      </c>
      <c r="I515" s="434" t="s">
        <v>184</v>
      </c>
      <c r="J515" s="438">
        <v>177260.81</v>
      </c>
      <c r="K515" s="434" t="s">
        <v>183</v>
      </c>
      <c r="L515" s="437">
        <f>J520+J518-0.001</f>
        <v>44210.999000000003</v>
      </c>
      <c r="M515" s="434" t="s">
        <v>182</v>
      </c>
      <c r="N515" s="436">
        <f>J515</f>
        <v>177260.81</v>
      </c>
      <c r="O515" s="434" t="s">
        <v>181</v>
      </c>
      <c r="P515" s="435">
        <v>0.42459999999999998</v>
      </c>
      <c r="Q515" s="434" t="s">
        <v>181</v>
      </c>
      <c r="R515" s="435">
        <v>0.42459999999999998</v>
      </c>
      <c r="S515" s="503" t="s">
        <v>181</v>
      </c>
      <c r="T515" s="502">
        <v>0.52669999999999995</v>
      </c>
      <c r="U515" s="480" t="s">
        <v>181</v>
      </c>
      <c r="V515" s="479">
        <v>0.52669999999999995</v>
      </c>
      <c r="W515" s="466" t="s">
        <v>181</v>
      </c>
      <c r="X515" s="467">
        <v>1</v>
      </c>
      <c r="Y515" s="466" t="s">
        <v>180</v>
      </c>
      <c r="Z515" s="465">
        <v>14</v>
      </c>
      <c r="AA515" s="791" t="s">
        <v>813</v>
      </c>
      <c r="AB515" s="791" t="s">
        <v>813</v>
      </c>
      <c r="AC515" s="791" t="s">
        <v>813</v>
      </c>
      <c r="AD515" s="791" t="s">
        <v>813</v>
      </c>
      <c r="AE515" s="791" t="s">
        <v>813</v>
      </c>
      <c r="AF515" s="894" t="s">
        <v>2143</v>
      </c>
    </row>
    <row r="516" spans="1:32" s="404" customFormat="1" ht="15" customHeight="1" x14ac:dyDescent="0.2">
      <c r="A516" s="402"/>
      <c r="B516" s="824"/>
      <c r="C516" s="825"/>
      <c r="D516" s="792"/>
      <c r="E516" s="829"/>
      <c r="F516" s="832"/>
      <c r="G516" s="835"/>
      <c r="H516" s="829"/>
      <c r="I516" s="416" t="s">
        <v>179</v>
      </c>
      <c r="J516" s="432" t="s">
        <v>812</v>
      </c>
      <c r="K516" s="416" t="s">
        <v>177</v>
      </c>
      <c r="L516" s="415">
        <f>L515+L517+L518</f>
        <v>44237.999000000003</v>
      </c>
      <c r="M516" s="416" t="s">
        <v>176</v>
      </c>
      <c r="N516" s="428">
        <f>N515</f>
        <v>177260.81</v>
      </c>
      <c r="O516" s="416" t="s">
        <v>175</v>
      </c>
      <c r="P516" s="426"/>
      <c r="Q516" s="416" t="s">
        <v>175</v>
      </c>
      <c r="R516" s="426"/>
      <c r="S516" s="501" t="s">
        <v>175</v>
      </c>
      <c r="T516" s="500"/>
      <c r="U516" s="478" t="s">
        <v>175</v>
      </c>
      <c r="V516" s="477"/>
      <c r="W516" s="463" t="s">
        <v>175</v>
      </c>
      <c r="X516" s="462"/>
      <c r="Y516" s="463" t="s">
        <v>174</v>
      </c>
      <c r="Z516" s="464">
        <f>Z515*15</f>
        <v>210</v>
      </c>
      <c r="AA516" s="792"/>
      <c r="AB516" s="792"/>
      <c r="AC516" s="792"/>
      <c r="AD516" s="792"/>
      <c r="AE516" s="792"/>
      <c r="AF516" s="895"/>
    </row>
    <row r="517" spans="1:32" s="404" customFormat="1" x14ac:dyDescent="0.2">
      <c r="A517" s="402"/>
      <c r="B517" s="824"/>
      <c r="C517" s="825"/>
      <c r="D517" s="792"/>
      <c r="E517" s="829"/>
      <c r="F517" s="832"/>
      <c r="G517" s="835"/>
      <c r="H517" s="829"/>
      <c r="I517" s="416" t="s">
        <v>173</v>
      </c>
      <c r="J517" s="429" t="s">
        <v>192</v>
      </c>
      <c r="K517" s="416" t="s">
        <v>171</v>
      </c>
      <c r="L517" s="427">
        <v>27</v>
      </c>
      <c r="M517" s="416" t="s">
        <v>170</v>
      </c>
      <c r="N517" s="428">
        <f>N516*P517</f>
        <v>74910.418305999992</v>
      </c>
      <c r="O517" s="416" t="s">
        <v>169</v>
      </c>
      <c r="P517" s="426">
        <v>0.42259999999999998</v>
      </c>
      <c r="Q517" s="416" t="s">
        <v>169</v>
      </c>
      <c r="R517" s="426">
        <v>0.42259999999999998</v>
      </c>
      <c r="S517" s="501" t="s">
        <v>169</v>
      </c>
      <c r="T517" s="500">
        <v>0.52669999999999995</v>
      </c>
      <c r="U517" s="478" t="s">
        <v>169</v>
      </c>
      <c r="V517" s="477">
        <v>0.52669999999999995</v>
      </c>
      <c r="W517" s="463" t="s">
        <v>169</v>
      </c>
      <c r="X517" s="462">
        <v>1</v>
      </c>
      <c r="Y517" s="781"/>
      <c r="Z517" s="782"/>
      <c r="AA517" s="792"/>
      <c r="AB517" s="792"/>
      <c r="AC517" s="792"/>
      <c r="AD517" s="792"/>
      <c r="AE517" s="792"/>
      <c r="AF517" s="895"/>
    </row>
    <row r="518" spans="1:32" s="404" customFormat="1" ht="15" customHeight="1" x14ac:dyDescent="0.2">
      <c r="A518" s="402"/>
      <c r="B518" s="824"/>
      <c r="C518" s="825"/>
      <c r="D518" s="792"/>
      <c r="E518" s="829"/>
      <c r="F518" s="832"/>
      <c r="G518" s="835"/>
      <c r="H518" s="829"/>
      <c r="I518" s="416" t="s">
        <v>168</v>
      </c>
      <c r="J518" s="427">
        <v>365</v>
      </c>
      <c r="K518" s="416" t="s">
        <v>167</v>
      </c>
      <c r="L518" s="427"/>
      <c r="M518" s="816"/>
      <c r="N518" s="817"/>
      <c r="O518" s="416" t="s">
        <v>166</v>
      </c>
      <c r="P518" s="426">
        <f>IF(P516="",P517-P515,P517-P516)</f>
        <v>-2.0000000000000018E-3</v>
      </c>
      <c r="Q518" s="416" t="s">
        <v>166</v>
      </c>
      <c r="R518" s="426">
        <f>IF(R516="",R517-R515,R517-R516)</f>
        <v>-2.0000000000000018E-3</v>
      </c>
      <c r="S518" s="501" t="s">
        <v>166</v>
      </c>
      <c r="T518" s="500">
        <f>IF(T516="",T517-T515,T517-T516)</f>
        <v>0</v>
      </c>
      <c r="U518" s="478" t="s">
        <v>166</v>
      </c>
      <c r="V518" s="477">
        <f>IF(V516="",V517-V515,V517-V516)</f>
        <v>0</v>
      </c>
      <c r="W518" s="463" t="s">
        <v>166</v>
      </c>
      <c r="X518" s="462">
        <f>IF(X516="",X517-X515,X517-X516)</f>
        <v>0</v>
      </c>
      <c r="Y518" s="781"/>
      <c r="Z518" s="782"/>
      <c r="AA518" s="792"/>
      <c r="AB518" s="792"/>
      <c r="AC518" s="792"/>
      <c r="AD518" s="792"/>
      <c r="AE518" s="792"/>
      <c r="AF518" s="895"/>
    </row>
    <row r="519" spans="1:32" s="404" customFormat="1" ht="15" customHeight="1" x14ac:dyDescent="0.2">
      <c r="A519" s="402"/>
      <c r="B519" s="824"/>
      <c r="C519" s="825"/>
      <c r="D519" s="792"/>
      <c r="E519" s="829"/>
      <c r="F519" s="832"/>
      <c r="G519" s="835"/>
      <c r="H519" s="829"/>
      <c r="I519" s="416" t="s">
        <v>165</v>
      </c>
      <c r="J519" s="415">
        <v>43832</v>
      </c>
      <c r="K519" s="416" t="s">
        <v>164</v>
      </c>
      <c r="L519" s="415">
        <v>44196</v>
      </c>
      <c r="M519" s="816"/>
      <c r="N519" s="817"/>
      <c r="O519" s="816"/>
      <c r="P519" s="817"/>
      <c r="Q519" s="816"/>
      <c r="R519" s="817"/>
      <c r="S519" s="838"/>
      <c r="T519" s="839"/>
      <c r="U519" s="857"/>
      <c r="V519" s="858"/>
      <c r="W519" s="781"/>
      <c r="X519" s="782"/>
      <c r="Y519" s="781"/>
      <c r="Z519" s="782"/>
      <c r="AA519" s="792"/>
      <c r="AB519" s="792"/>
      <c r="AC519" s="792"/>
      <c r="AD519" s="792"/>
      <c r="AE519" s="792"/>
      <c r="AF519" s="895"/>
    </row>
    <row r="520" spans="1:32" s="404" customFormat="1" ht="15" customHeight="1" x14ac:dyDescent="0.2">
      <c r="A520" s="402"/>
      <c r="B520" s="826"/>
      <c r="C520" s="827"/>
      <c r="D520" s="793"/>
      <c r="E520" s="830"/>
      <c r="F520" s="833"/>
      <c r="G520" s="836"/>
      <c r="H520" s="830"/>
      <c r="I520" s="406" t="s">
        <v>158</v>
      </c>
      <c r="J520" s="451">
        <v>43846</v>
      </c>
      <c r="K520" s="820"/>
      <c r="L520" s="821"/>
      <c r="M520" s="818"/>
      <c r="N520" s="819"/>
      <c r="O520" s="818"/>
      <c r="P520" s="819"/>
      <c r="Q520" s="818"/>
      <c r="R520" s="819"/>
      <c r="S520" s="840"/>
      <c r="T520" s="841"/>
      <c r="U520" s="859"/>
      <c r="V520" s="860"/>
      <c r="W520" s="783"/>
      <c r="X520" s="784"/>
      <c r="Y520" s="783"/>
      <c r="Z520" s="784"/>
      <c r="AA520" s="793"/>
      <c r="AB520" s="793"/>
      <c r="AC520" s="793"/>
      <c r="AD520" s="793"/>
      <c r="AE520" s="793"/>
      <c r="AF520" s="896"/>
    </row>
    <row r="521" spans="1:32" s="404" customFormat="1" ht="12.75" customHeight="1" x14ac:dyDescent="0.2">
      <c r="A521" s="402"/>
      <c r="B521" s="822" t="s">
        <v>829</v>
      </c>
      <c r="C521" s="823"/>
      <c r="D521" s="791" t="s">
        <v>280</v>
      </c>
      <c r="E521" s="828" t="s">
        <v>325</v>
      </c>
      <c r="F521" s="831">
        <v>8.6300000000000008</v>
      </c>
      <c r="G521" s="834" t="s">
        <v>218</v>
      </c>
      <c r="H521" s="828" t="s">
        <v>200</v>
      </c>
      <c r="I521" s="434" t="s">
        <v>184</v>
      </c>
      <c r="J521" s="438">
        <v>792432.45</v>
      </c>
      <c r="K521" s="434" t="s">
        <v>183</v>
      </c>
      <c r="L521" s="437">
        <f>J526+J524-0.001</f>
        <v>44210.999000000003</v>
      </c>
      <c r="M521" s="434" t="s">
        <v>182</v>
      </c>
      <c r="N521" s="436">
        <f>J521</f>
        <v>792432.45</v>
      </c>
      <c r="O521" s="434" t="s">
        <v>181</v>
      </c>
      <c r="P521" s="435">
        <v>0.53979999999999995</v>
      </c>
      <c r="Q521" s="434" t="s">
        <v>181</v>
      </c>
      <c r="R521" s="435">
        <v>0.53979999999999995</v>
      </c>
      <c r="S521" s="503" t="s">
        <v>181</v>
      </c>
      <c r="T521" s="502">
        <v>0.63470000000000004</v>
      </c>
      <c r="U521" s="480" t="s">
        <v>181</v>
      </c>
      <c r="V521" s="479">
        <v>0.63470000000000004</v>
      </c>
      <c r="W521" s="466" t="s">
        <v>181</v>
      </c>
      <c r="X521" s="467">
        <v>1</v>
      </c>
      <c r="Y521" s="466" t="s">
        <v>180</v>
      </c>
      <c r="Z521" s="465">
        <v>14</v>
      </c>
      <c r="AA521" s="791" t="s">
        <v>813</v>
      </c>
      <c r="AB521" s="791" t="s">
        <v>813</v>
      </c>
      <c r="AC521" s="791" t="s">
        <v>813</v>
      </c>
      <c r="AD521" s="791" t="s">
        <v>813</v>
      </c>
      <c r="AE521" s="791" t="s">
        <v>813</v>
      </c>
      <c r="AF521" s="894" t="s">
        <v>2143</v>
      </c>
    </row>
    <row r="522" spans="1:32" s="404" customFormat="1" ht="15" customHeight="1" x14ac:dyDescent="0.2">
      <c r="A522" s="402"/>
      <c r="B522" s="824"/>
      <c r="C522" s="825"/>
      <c r="D522" s="792"/>
      <c r="E522" s="829"/>
      <c r="F522" s="832"/>
      <c r="G522" s="835"/>
      <c r="H522" s="829"/>
      <c r="I522" s="416" t="s">
        <v>179</v>
      </c>
      <c r="J522" s="432" t="s">
        <v>812</v>
      </c>
      <c r="K522" s="416" t="s">
        <v>177</v>
      </c>
      <c r="L522" s="415">
        <f>L521+L523+L524</f>
        <v>44237.999000000003</v>
      </c>
      <c r="M522" s="416" t="s">
        <v>176</v>
      </c>
      <c r="N522" s="428">
        <f>N521</f>
        <v>792432.45</v>
      </c>
      <c r="O522" s="416" t="s">
        <v>175</v>
      </c>
      <c r="P522" s="426"/>
      <c r="Q522" s="416" t="s">
        <v>175</v>
      </c>
      <c r="R522" s="426"/>
      <c r="S522" s="501" t="s">
        <v>175</v>
      </c>
      <c r="T522" s="500"/>
      <c r="U522" s="478" t="s">
        <v>175</v>
      </c>
      <c r="V522" s="477"/>
      <c r="W522" s="463" t="s">
        <v>175</v>
      </c>
      <c r="X522" s="462"/>
      <c r="Y522" s="463" t="s">
        <v>174</v>
      </c>
      <c r="Z522" s="464">
        <f>Z521*15</f>
        <v>210</v>
      </c>
      <c r="AA522" s="792"/>
      <c r="AB522" s="792"/>
      <c r="AC522" s="792"/>
      <c r="AD522" s="792"/>
      <c r="AE522" s="792"/>
      <c r="AF522" s="895"/>
    </row>
    <row r="523" spans="1:32" s="404" customFormat="1" x14ac:dyDescent="0.2">
      <c r="A523" s="402"/>
      <c r="B523" s="824"/>
      <c r="C523" s="825"/>
      <c r="D523" s="792"/>
      <c r="E523" s="829"/>
      <c r="F523" s="832"/>
      <c r="G523" s="835"/>
      <c r="H523" s="829"/>
      <c r="I523" s="416" t="s">
        <v>173</v>
      </c>
      <c r="J523" s="429" t="s">
        <v>192</v>
      </c>
      <c r="K523" s="416" t="s">
        <v>171</v>
      </c>
      <c r="L523" s="427">
        <v>27</v>
      </c>
      <c r="M523" s="416" t="s">
        <v>170</v>
      </c>
      <c r="N523" s="428">
        <f>N522*P523</f>
        <v>427755.03650999995</v>
      </c>
      <c r="O523" s="416" t="s">
        <v>169</v>
      </c>
      <c r="P523" s="426">
        <v>0.53979999999999995</v>
      </c>
      <c r="Q523" s="416" t="s">
        <v>169</v>
      </c>
      <c r="R523" s="426">
        <v>0.53979999999999995</v>
      </c>
      <c r="S523" s="501" t="s">
        <v>169</v>
      </c>
      <c r="T523" s="500">
        <v>0.63470000000000004</v>
      </c>
      <c r="U523" s="478" t="s">
        <v>169</v>
      </c>
      <c r="V523" s="477">
        <v>0.63470000000000004</v>
      </c>
      <c r="W523" s="463" t="s">
        <v>169</v>
      </c>
      <c r="X523" s="462">
        <v>1</v>
      </c>
      <c r="Y523" s="781"/>
      <c r="Z523" s="782"/>
      <c r="AA523" s="792"/>
      <c r="AB523" s="792"/>
      <c r="AC523" s="792"/>
      <c r="AD523" s="792"/>
      <c r="AE523" s="792"/>
      <c r="AF523" s="895"/>
    </row>
    <row r="524" spans="1:32" s="404" customFormat="1" ht="15" customHeight="1" x14ac:dyDescent="0.2">
      <c r="A524" s="402"/>
      <c r="B524" s="824"/>
      <c r="C524" s="825"/>
      <c r="D524" s="792"/>
      <c r="E524" s="829"/>
      <c r="F524" s="832"/>
      <c r="G524" s="835"/>
      <c r="H524" s="829"/>
      <c r="I524" s="416" t="s">
        <v>168</v>
      </c>
      <c r="J524" s="427">
        <v>365</v>
      </c>
      <c r="K524" s="416" t="s">
        <v>167</v>
      </c>
      <c r="L524" s="427"/>
      <c r="M524" s="816"/>
      <c r="N524" s="817"/>
      <c r="O524" s="416" t="s">
        <v>166</v>
      </c>
      <c r="P524" s="426">
        <f>IF(P522="",P523-P521,P523-P522)</f>
        <v>0</v>
      </c>
      <c r="Q524" s="416" t="s">
        <v>166</v>
      </c>
      <c r="R524" s="426">
        <f>IF(R522="",R523-R521,R523-R522)</f>
        <v>0</v>
      </c>
      <c r="S524" s="501" t="s">
        <v>166</v>
      </c>
      <c r="T524" s="500">
        <f>IF(T522="",T523-T521,T523-T522)</f>
        <v>0</v>
      </c>
      <c r="U524" s="478" t="s">
        <v>166</v>
      </c>
      <c r="V524" s="477">
        <f>IF(V522="",V523-V521,V523-V522)</f>
        <v>0</v>
      </c>
      <c r="W524" s="463" t="s">
        <v>166</v>
      </c>
      <c r="X524" s="462">
        <f>IF(X522="",X523-X521,X523-X522)</f>
        <v>0</v>
      </c>
      <c r="Y524" s="781"/>
      <c r="Z524" s="782"/>
      <c r="AA524" s="792"/>
      <c r="AB524" s="792"/>
      <c r="AC524" s="792"/>
      <c r="AD524" s="792"/>
      <c r="AE524" s="792"/>
      <c r="AF524" s="895"/>
    </row>
    <row r="525" spans="1:32" s="404" customFormat="1" ht="15" customHeight="1" x14ac:dyDescent="0.2">
      <c r="A525" s="402"/>
      <c r="B525" s="824"/>
      <c r="C525" s="825"/>
      <c r="D525" s="792"/>
      <c r="E525" s="829"/>
      <c r="F525" s="832"/>
      <c r="G525" s="835"/>
      <c r="H525" s="829"/>
      <c r="I525" s="416" t="s">
        <v>165</v>
      </c>
      <c r="J525" s="415">
        <v>43832</v>
      </c>
      <c r="K525" s="416" t="s">
        <v>164</v>
      </c>
      <c r="L525" s="415">
        <v>44196</v>
      </c>
      <c r="M525" s="816"/>
      <c r="N525" s="817"/>
      <c r="O525" s="816"/>
      <c r="P525" s="817"/>
      <c r="Q525" s="816"/>
      <c r="R525" s="817"/>
      <c r="S525" s="838"/>
      <c r="T525" s="839"/>
      <c r="U525" s="857"/>
      <c r="V525" s="858"/>
      <c r="W525" s="781"/>
      <c r="X525" s="782"/>
      <c r="Y525" s="781"/>
      <c r="Z525" s="782"/>
      <c r="AA525" s="792"/>
      <c r="AB525" s="792"/>
      <c r="AC525" s="792"/>
      <c r="AD525" s="792"/>
      <c r="AE525" s="792"/>
      <c r="AF525" s="895"/>
    </row>
    <row r="526" spans="1:32" s="404" customFormat="1" ht="15" customHeight="1" x14ac:dyDescent="0.2">
      <c r="A526" s="402"/>
      <c r="B526" s="826"/>
      <c r="C526" s="827"/>
      <c r="D526" s="793"/>
      <c r="E526" s="830"/>
      <c r="F526" s="833"/>
      <c r="G526" s="836"/>
      <c r="H526" s="830"/>
      <c r="I526" s="406" t="s">
        <v>158</v>
      </c>
      <c r="J526" s="451">
        <v>43846</v>
      </c>
      <c r="K526" s="820"/>
      <c r="L526" s="821"/>
      <c r="M526" s="818"/>
      <c r="N526" s="819"/>
      <c r="O526" s="818"/>
      <c r="P526" s="819"/>
      <c r="Q526" s="818"/>
      <c r="R526" s="819"/>
      <c r="S526" s="840"/>
      <c r="T526" s="841"/>
      <c r="U526" s="859"/>
      <c r="V526" s="860"/>
      <c r="W526" s="783"/>
      <c r="X526" s="784"/>
      <c r="Y526" s="783"/>
      <c r="Z526" s="784"/>
      <c r="AA526" s="793"/>
      <c r="AB526" s="793"/>
      <c r="AC526" s="793"/>
      <c r="AD526" s="793"/>
      <c r="AE526" s="793"/>
      <c r="AF526" s="896"/>
    </row>
    <row r="527" spans="1:32" s="404" customFormat="1" ht="12.75" customHeight="1" x14ac:dyDescent="0.2">
      <c r="A527" s="402"/>
      <c r="B527" s="822" t="s">
        <v>827</v>
      </c>
      <c r="C527" s="823"/>
      <c r="D527" s="791" t="s">
        <v>280</v>
      </c>
      <c r="E527" s="828" t="s">
        <v>325</v>
      </c>
      <c r="F527" s="831">
        <v>1.39</v>
      </c>
      <c r="G527" s="834" t="s">
        <v>218</v>
      </c>
      <c r="H527" s="828" t="s">
        <v>200</v>
      </c>
      <c r="I527" s="434" t="s">
        <v>184</v>
      </c>
      <c r="J527" s="438">
        <v>130632.25</v>
      </c>
      <c r="K527" s="434" t="s">
        <v>183</v>
      </c>
      <c r="L527" s="437">
        <f>J532+J530-0.001</f>
        <v>44210.999000000003</v>
      </c>
      <c r="M527" s="434" t="s">
        <v>182</v>
      </c>
      <c r="N527" s="436">
        <f>J527</f>
        <v>130632.25</v>
      </c>
      <c r="O527" s="434" t="s">
        <v>181</v>
      </c>
      <c r="P527" s="435">
        <v>0.4879</v>
      </c>
      <c r="Q527" s="434" t="s">
        <v>181</v>
      </c>
      <c r="R527" s="435">
        <v>0.4879</v>
      </c>
      <c r="S527" s="503" t="s">
        <v>181</v>
      </c>
      <c r="T527" s="502">
        <v>0.57699999999999996</v>
      </c>
      <c r="U527" s="480" t="s">
        <v>181</v>
      </c>
      <c r="V527" s="479">
        <v>0.57699999999999996</v>
      </c>
      <c r="W527" s="466" t="s">
        <v>181</v>
      </c>
      <c r="X527" s="467">
        <v>1</v>
      </c>
      <c r="Y527" s="466" t="s">
        <v>180</v>
      </c>
      <c r="Z527" s="465">
        <v>14</v>
      </c>
      <c r="AA527" s="791" t="s">
        <v>813</v>
      </c>
      <c r="AB527" s="791" t="s">
        <v>813</v>
      </c>
      <c r="AC527" s="791" t="s">
        <v>813</v>
      </c>
      <c r="AD527" s="791" t="s">
        <v>813</v>
      </c>
      <c r="AE527" s="791" t="s">
        <v>813</v>
      </c>
      <c r="AF527" s="894" t="s">
        <v>2143</v>
      </c>
    </row>
    <row r="528" spans="1:32" s="404" customFormat="1" ht="15" customHeight="1" x14ac:dyDescent="0.2">
      <c r="A528" s="402"/>
      <c r="B528" s="824"/>
      <c r="C528" s="825"/>
      <c r="D528" s="792"/>
      <c r="E528" s="829"/>
      <c r="F528" s="832"/>
      <c r="G528" s="835"/>
      <c r="H528" s="829"/>
      <c r="I528" s="416" t="s">
        <v>179</v>
      </c>
      <c r="J528" s="432" t="s">
        <v>812</v>
      </c>
      <c r="K528" s="416" t="s">
        <v>177</v>
      </c>
      <c r="L528" s="415">
        <f>L527+L529+L530</f>
        <v>44237.999000000003</v>
      </c>
      <c r="M528" s="416" t="s">
        <v>176</v>
      </c>
      <c r="N528" s="428">
        <f>N527</f>
        <v>130632.25</v>
      </c>
      <c r="O528" s="416" t="s">
        <v>175</v>
      </c>
      <c r="P528" s="426"/>
      <c r="Q528" s="416" t="s">
        <v>175</v>
      </c>
      <c r="R528" s="426"/>
      <c r="S528" s="501" t="s">
        <v>175</v>
      </c>
      <c r="T528" s="500"/>
      <c r="U528" s="478" t="s">
        <v>175</v>
      </c>
      <c r="V528" s="477"/>
      <c r="W528" s="463" t="s">
        <v>175</v>
      </c>
      <c r="X528" s="462"/>
      <c r="Y528" s="463" t="s">
        <v>174</v>
      </c>
      <c r="Z528" s="464">
        <f>Z527*15</f>
        <v>210</v>
      </c>
      <c r="AA528" s="792"/>
      <c r="AB528" s="792"/>
      <c r="AC528" s="792"/>
      <c r="AD528" s="792"/>
      <c r="AE528" s="792"/>
      <c r="AF528" s="895"/>
    </row>
    <row r="529" spans="1:32" s="404" customFormat="1" x14ac:dyDescent="0.2">
      <c r="A529" s="402"/>
      <c r="B529" s="824"/>
      <c r="C529" s="825"/>
      <c r="D529" s="792"/>
      <c r="E529" s="829"/>
      <c r="F529" s="832"/>
      <c r="G529" s="835"/>
      <c r="H529" s="829"/>
      <c r="I529" s="416" t="s">
        <v>173</v>
      </c>
      <c r="J529" s="429" t="s">
        <v>192</v>
      </c>
      <c r="K529" s="416" t="s">
        <v>171</v>
      </c>
      <c r="L529" s="427">
        <v>27</v>
      </c>
      <c r="M529" s="416" t="s">
        <v>170</v>
      </c>
      <c r="N529" s="428">
        <f>N528*P529</f>
        <v>63735.474775000002</v>
      </c>
      <c r="O529" s="416" t="s">
        <v>169</v>
      </c>
      <c r="P529" s="426">
        <v>0.4879</v>
      </c>
      <c r="Q529" s="416" t="s">
        <v>169</v>
      </c>
      <c r="R529" s="426">
        <v>0.4879</v>
      </c>
      <c r="S529" s="501" t="s">
        <v>169</v>
      </c>
      <c r="T529" s="500">
        <v>0.57699999999999996</v>
      </c>
      <c r="U529" s="478" t="s">
        <v>169</v>
      </c>
      <c r="V529" s="477">
        <v>0.57699999999999996</v>
      </c>
      <c r="W529" s="463" t="s">
        <v>169</v>
      </c>
      <c r="X529" s="462">
        <v>1</v>
      </c>
      <c r="Y529" s="781"/>
      <c r="Z529" s="782"/>
      <c r="AA529" s="792"/>
      <c r="AB529" s="792"/>
      <c r="AC529" s="792"/>
      <c r="AD529" s="792"/>
      <c r="AE529" s="792"/>
      <c r="AF529" s="895"/>
    </row>
    <row r="530" spans="1:32" s="404" customFormat="1" ht="15" customHeight="1" x14ac:dyDescent="0.2">
      <c r="A530" s="402"/>
      <c r="B530" s="824"/>
      <c r="C530" s="825"/>
      <c r="D530" s="792"/>
      <c r="E530" s="829"/>
      <c r="F530" s="832"/>
      <c r="G530" s="835"/>
      <c r="H530" s="829"/>
      <c r="I530" s="416" t="s">
        <v>168</v>
      </c>
      <c r="J530" s="427">
        <v>365</v>
      </c>
      <c r="K530" s="416" t="s">
        <v>167</v>
      </c>
      <c r="L530" s="427"/>
      <c r="M530" s="816"/>
      <c r="N530" s="817"/>
      <c r="O530" s="416" t="s">
        <v>166</v>
      </c>
      <c r="P530" s="426">
        <f>IF(P528="",P529-P527,P529-P528)</f>
        <v>0</v>
      </c>
      <c r="Q530" s="416" t="s">
        <v>166</v>
      </c>
      <c r="R530" s="426">
        <f>IF(R528="",R529-R527,R529-R528)</f>
        <v>0</v>
      </c>
      <c r="S530" s="501" t="s">
        <v>166</v>
      </c>
      <c r="T530" s="500">
        <f>IF(T528="",T529-T527,T529-T528)</f>
        <v>0</v>
      </c>
      <c r="U530" s="478" t="s">
        <v>166</v>
      </c>
      <c r="V530" s="477">
        <f>IF(V528="",V529-V527,V529-V528)</f>
        <v>0</v>
      </c>
      <c r="W530" s="463" t="s">
        <v>166</v>
      </c>
      <c r="X530" s="462">
        <f>IF(X528="",X529-X527,X529-X528)</f>
        <v>0</v>
      </c>
      <c r="Y530" s="781"/>
      <c r="Z530" s="782"/>
      <c r="AA530" s="792"/>
      <c r="AB530" s="792"/>
      <c r="AC530" s="792"/>
      <c r="AD530" s="792"/>
      <c r="AE530" s="792"/>
      <c r="AF530" s="895"/>
    </row>
    <row r="531" spans="1:32" s="404" customFormat="1" ht="15" customHeight="1" x14ac:dyDescent="0.2">
      <c r="A531" s="402"/>
      <c r="B531" s="824"/>
      <c r="C531" s="825"/>
      <c r="D531" s="792"/>
      <c r="E531" s="829"/>
      <c r="F531" s="832"/>
      <c r="G531" s="835"/>
      <c r="H531" s="829"/>
      <c r="I531" s="416" t="s">
        <v>165</v>
      </c>
      <c r="J531" s="415">
        <v>43832</v>
      </c>
      <c r="K531" s="416" t="s">
        <v>164</v>
      </c>
      <c r="L531" s="415">
        <v>44196</v>
      </c>
      <c r="M531" s="816"/>
      <c r="N531" s="817"/>
      <c r="O531" s="816"/>
      <c r="P531" s="817"/>
      <c r="Q531" s="816"/>
      <c r="R531" s="817"/>
      <c r="S531" s="838"/>
      <c r="T531" s="839"/>
      <c r="U531" s="857"/>
      <c r="V531" s="858"/>
      <c r="W531" s="781"/>
      <c r="X531" s="782"/>
      <c r="Y531" s="781"/>
      <c r="Z531" s="782"/>
      <c r="AA531" s="792"/>
      <c r="AB531" s="792"/>
      <c r="AC531" s="792"/>
      <c r="AD531" s="792"/>
      <c r="AE531" s="792"/>
      <c r="AF531" s="895"/>
    </row>
    <row r="532" spans="1:32" s="404" customFormat="1" ht="15" customHeight="1" x14ac:dyDescent="0.2">
      <c r="A532" s="402"/>
      <c r="B532" s="826"/>
      <c r="C532" s="827"/>
      <c r="D532" s="793"/>
      <c r="E532" s="830"/>
      <c r="F532" s="833"/>
      <c r="G532" s="836"/>
      <c r="H532" s="830"/>
      <c r="I532" s="406" t="s">
        <v>158</v>
      </c>
      <c r="J532" s="451">
        <v>43846</v>
      </c>
      <c r="K532" s="820"/>
      <c r="L532" s="821"/>
      <c r="M532" s="818"/>
      <c r="N532" s="819"/>
      <c r="O532" s="818"/>
      <c r="P532" s="819"/>
      <c r="Q532" s="818"/>
      <c r="R532" s="819"/>
      <c r="S532" s="840"/>
      <c r="T532" s="841"/>
      <c r="U532" s="859"/>
      <c r="V532" s="860"/>
      <c r="W532" s="783"/>
      <c r="X532" s="784"/>
      <c r="Y532" s="783"/>
      <c r="Z532" s="784"/>
      <c r="AA532" s="793"/>
      <c r="AB532" s="793"/>
      <c r="AC532" s="793"/>
      <c r="AD532" s="793"/>
      <c r="AE532" s="793"/>
      <c r="AF532" s="896"/>
    </row>
    <row r="533" spans="1:32" s="404" customFormat="1" ht="12.75" customHeight="1" x14ac:dyDescent="0.2">
      <c r="A533" s="402"/>
      <c r="B533" s="822" t="s">
        <v>825</v>
      </c>
      <c r="C533" s="823"/>
      <c r="D533" s="791" t="s">
        <v>280</v>
      </c>
      <c r="E533" s="828" t="s">
        <v>325</v>
      </c>
      <c r="F533" s="831">
        <v>1.82</v>
      </c>
      <c r="G533" s="834" t="s">
        <v>218</v>
      </c>
      <c r="H533" s="828" t="s">
        <v>200</v>
      </c>
      <c r="I533" s="434" t="s">
        <v>184</v>
      </c>
      <c r="J533" s="438">
        <v>203936.68</v>
      </c>
      <c r="K533" s="434" t="s">
        <v>183</v>
      </c>
      <c r="L533" s="437">
        <f>J538+J536-0.001</f>
        <v>44196.999000000003</v>
      </c>
      <c r="M533" s="434" t="s">
        <v>182</v>
      </c>
      <c r="N533" s="436">
        <f>J533</f>
        <v>203936.68</v>
      </c>
      <c r="O533" s="434" t="s">
        <v>181</v>
      </c>
      <c r="P533" s="435">
        <v>0.1212</v>
      </c>
      <c r="Q533" s="434" t="s">
        <v>181</v>
      </c>
      <c r="R533" s="435">
        <v>0.1212</v>
      </c>
      <c r="S533" s="503" t="s">
        <v>181</v>
      </c>
      <c r="T533" s="502">
        <v>0.35370000000000001</v>
      </c>
      <c r="U533" s="480" t="s">
        <v>181</v>
      </c>
      <c r="V533" s="479">
        <v>0.35370000000000001</v>
      </c>
      <c r="W533" s="466" t="s">
        <v>181</v>
      </c>
      <c r="X533" s="467">
        <v>1</v>
      </c>
      <c r="Y533" s="466" t="s">
        <v>180</v>
      </c>
      <c r="Z533" s="465">
        <v>17</v>
      </c>
      <c r="AA533" s="791" t="s">
        <v>813</v>
      </c>
      <c r="AB533" s="791" t="s">
        <v>813</v>
      </c>
      <c r="AC533" s="791" t="s">
        <v>813</v>
      </c>
      <c r="AD533" s="791" t="s">
        <v>813</v>
      </c>
      <c r="AE533" s="791" t="s">
        <v>813</v>
      </c>
      <c r="AF533" s="894" t="s">
        <v>2143</v>
      </c>
    </row>
    <row r="534" spans="1:32" s="404" customFormat="1" ht="15" customHeight="1" x14ac:dyDescent="0.2">
      <c r="A534" s="402"/>
      <c r="B534" s="824"/>
      <c r="C534" s="825"/>
      <c r="D534" s="792"/>
      <c r="E534" s="829"/>
      <c r="F534" s="832"/>
      <c r="G534" s="835"/>
      <c r="H534" s="829"/>
      <c r="I534" s="416" t="s">
        <v>179</v>
      </c>
      <c r="J534" s="432" t="s">
        <v>812</v>
      </c>
      <c r="K534" s="416" t="s">
        <v>177</v>
      </c>
      <c r="L534" s="415">
        <f>L533+L535+L536</f>
        <v>44223.999000000003</v>
      </c>
      <c r="M534" s="416" t="s">
        <v>176</v>
      </c>
      <c r="N534" s="428">
        <f>N533</f>
        <v>203936.68</v>
      </c>
      <c r="O534" s="416" t="s">
        <v>175</v>
      </c>
      <c r="P534" s="426"/>
      <c r="Q534" s="416" t="s">
        <v>175</v>
      </c>
      <c r="R534" s="426"/>
      <c r="S534" s="501" t="s">
        <v>175</v>
      </c>
      <c r="T534" s="500"/>
      <c r="U534" s="478" t="s">
        <v>175</v>
      </c>
      <c r="V534" s="477"/>
      <c r="W534" s="463" t="s">
        <v>175</v>
      </c>
      <c r="X534" s="462"/>
      <c r="Y534" s="463" t="s">
        <v>174</v>
      </c>
      <c r="Z534" s="464">
        <v>374</v>
      </c>
      <c r="AA534" s="792"/>
      <c r="AB534" s="792"/>
      <c r="AC534" s="792"/>
      <c r="AD534" s="792"/>
      <c r="AE534" s="792"/>
      <c r="AF534" s="895"/>
    </row>
    <row r="535" spans="1:32" s="404" customFormat="1" x14ac:dyDescent="0.2">
      <c r="A535" s="402"/>
      <c r="B535" s="824"/>
      <c r="C535" s="825"/>
      <c r="D535" s="792"/>
      <c r="E535" s="829"/>
      <c r="F535" s="832"/>
      <c r="G535" s="835"/>
      <c r="H535" s="829"/>
      <c r="I535" s="416" t="s">
        <v>173</v>
      </c>
      <c r="J535" s="429" t="s">
        <v>192</v>
      </c>
      <c r="K535" s="416" t="s">
        <v>171</v>
      </c>
      <c r="L535" s="427">
        <v>27</v>
      </c>
      <c r="M535" s="416" t="s">
        <v>170</v>
      </c>
      <c r="N535" s="428">
        <f>N534*P535</f>
        <v>24717.125616000001</v>
      </c>
      <c r="O535" s="416" t="s">
        <v>169</v>
      </c>
      <c r="P535" s="426">
        <v>0.1212</v>
      </c>
      <c r="Q535" s="416" t="s">
        <v>169</v>
      </c>
      <c r="R535" s="426">
        <v>0.1212</v>
      </c>
      <c r="S535" s="501" t="s">
        <v>169</v>
      </c>
      <c r="T535" s="500">
        <v>0.35370000000000001</v>
      </c>
      <c r="U535" s="478" t="s">
        <v>169</v>
      </c>
      <c r="V535" s="477">
        <v>0.35370000000000001</v>
      </c>
      <c r="W535" s="463" t="s">
        <v>169</v>
      </c>
      <c r="X535" s="462">
        <v>1</v>
      </c>
      <c r="Y535" s="781"/>
      <c r="Z535" s="782"/>
      <c r="AA535" s="792"/>
      <c r="AB535" s="792"/>
      <c r="AC535" s="792"/>
      <c r="AD535" s="792"/>
      <c r="AE535" s="792"/>
      <c r="AF535" s="895"/>
    </row>
    <row r="536" spans="1:32" s="404" customFormat="1" ht="15" customHeight="1" x14ac:dyDescent="0.2">
      <c r="A536" s="402"/>
      <c r="B536" s="824"/>
      <c r="C536" s="825"/>
      <c r="D536" s="792"/>
      <c r="E536" s="829"/>
      <c r="F536" s="832"/>
      <c r="G536" s="835"/>
      <c r="H536" s="829"/>
      <c r="I536" s="416" t="s">
        <v>168</v>
      </c>
      <c r="J536" s="427">
        <v>365</v>
      </c>
      <c r="K536" s="416" t="s">
        <v>167</v>
      </c>
      <c r="L536" s="427"/>
      <c r="M536" s="816"/>
      <c r="N536" s="817"/>
      <c r="O536" s="416" t="s">
        <v>166</v>
      </c>
      <c r="P536" s="426">
        <f>IF(P534="",P535-P533,P535-P534)</f>
        <v>0</v>
      </c>
      <c r="Q536" s="416" t="s">
        <v>166</v>
      </c>
      <c r="R536" s="426">
        <f>IF(R534="",R535-R533,R535-R534)</f>
        <v>0</v>
      </c>
      <c r="S536" s="501" t="s">
        <v>166</v>
      </c>
      <c r="T536" s="500">
        <f>IF(T534="",T535-T533,T535-T534)</f>
        <v>0</v>
      </c>
      <c r="U536" s="478" t="s">
        <v>166</v>
      </c>
      <c r="V536" s="477">
        <f>IF(V534="",V535-V533,V535-V534)</f>
        <v>0</v>
      </c>
      <c r="W536" s="463" t="s">
        <v>166</v>
      </c>
      <c r="X536" s="462">
        <f>IF(X534="",X535-X533,X535-X534)</f>
        <v>0</v>
      </c>
      <c r="Y536" s="781"/>
      <c r="Z536" s="782"/>
      <c r="AA536" s="792"/>
      <c r="AB536" s="792"/>
      <c r="AC536" s="792"/>
      <c r="AD536" s="792"/>
      <c r="AE536" s="792"/>
      <c r="AF536" s="895"/>
    </row>
    <row r="537" spans="1:32" s="404" customFormat="1" ht="15" customHeight="1" x14ac:dyDescent="0.2">
      <c r="A537" s="402"/>
      <c r="B537" s="824"/>
      <c r="C537" s="825"/>
      <c r="D537" s="792"/>
      <c r="E537" s="829"/>
      <c r="F537" s="832"/>
      <c r="G537" s="835"/>
      <c r="H537" s="829"/>
      <c r="I537" s="416" t="s">
        <v>165</v>
      </c>
      <c r="J537" s="415">
        <v>43832</v>
      </c>
      <c r="K537" s="416" t="s">
        <v>164</v>
      </c>
      <c r="L537" s="415">
        <v>44196</v>
      </c>
      <c r="M537" s="816"/>
      <c r="N537" s="817"/>
      <c r="O537" s="816"/>
      <c r="P537" s="817"/>
      <c r="Q537" s="816"/>
      <c r="R537" s="817"/>
      <c r="S537" s="838"/>
      <c r="T537" s="839"/>
      <c r="U537" s="857"/>
      <c r="V537" s="858"/>
      <c r="W537" s="781"/>
      <c r="X537" s="782"/>
      <c r="Y537" s="781"/>
      <c r="Z537" s="782"/>
      <c r="AA537" s="792"/>
      <c r="AB537" s="792"/>
      <c r="AC537" s="792"/>
      <c r="AD537" s="792"/>
      <c r="AE537" s="792"/>
      <c r="AF537" s="895"/>
    </row>
    <row r="538" spans="1:32" s="404" customFormat="1" ht="15" customHeight="1" x14ac:dyDescent="0.2">
      <c r="A538" s="402"/>
      <c r="B538" s="826"/>
      <c r="C538" s="827"/>
      <c r="D538" s="793"/>
      <c r="E538" s="830"/>
      <c r="F538" s="833"/>
      <c r="G538" s="836"/>
      <c r="H538" s="830"/>
      <c r="I538" s="406" t="s">
        <v>158</v>
      </c>
      <c r="J538" s="451">
        <v>43832</v>
      </c>
      <c r="K538" s="820"/>
      <c r="L538" s="821"/>
      <c r="M538" s="818"/>
      <c r="N538" s="819"/>
      <c r="O538" s="818"/>
      <c r="P538" s="819"/>
      <c r="Q538" s="818"/>
      <c r="R538" s="819"/>
      <c r="S538" s="840"/>
      <c r="T538" s="841"/>
      <c r="U538" s="859"/>
      <c r="V538" s="860"/>
      <c r="W538" s="783"/>
      <c r="X538" s="784"/>
      <c r="Y538" s="783"/>
      <c r="Z538" s="784"/>
      <c r="AA538" s="793"/>
      <c r="AB538" s="793"/>
      <c r="AC538" s="793"/>
      <c r="AD538" s="793"/>
      <c r="AE538" s="793"/>
      <c r="AF538" s="896"/>
    </row>
    <row r="539" spans="1:32" s="404" customFormat="1" ht="12.75" customHeight="1" x14ac:dyDescent="0.2">
      <c r="A539" s="402"/>
      <c r="B539" s="822" t="s">
        <v>822</v>
      </c>
      <c r="C539" s="823"/>
      <c r="D539" s="791" t="s">
        <v>280</v>
      </c>
      <c r="E539" s="828" t="s">
        <v>325</v>
      </c>
      <c r="F539" s="831">
        <v>5.36</v>
      </c>
      <c r="G539" s="834" t="s">
        <v>218</v>
      </c>
      <c r="H539" s="828" t="s">
        <v>200</v>
      </c>
      <c r="I539" s="434" t="s">
        <v>184</v>
      </c>
      <c r="J539" s="438">
        <v>665667.83999999997</v>
      </c>
      <c r="K539" s="434" t="s">
        <v>183</v>
      </c>
      <c r="L539" s="437">
        <f>J544+J542-0.001</f>
        <v>44210.999000000003</v>
      </c>
      <c r="M539" s="434" t="s">
        <v>182</v>
      </c>
      <c r="N539" s="436">
        <f>J539</f>
        <v>665667.83999999997</v>
      </c>
      <c r="O539" s="434" t="s">
        <v>181</v>
      </c>
      <c r="P539" s="435">
        <v>0.4199</v>
      </c>
      <c r="Q539" s="434" t="s">
        <v>181</v>
      </c>
      <c r="R539" s="435">
        <v>0.4199</v>
      </c>
      <c r="S539" s="503" t="s">
        <v>181</v>
      </c>
      <c r="T539" s="502">
        <v>0.46739999999999998</v>
      </c>
      <c r="U539" s="480" t="s">
        <v>181</v>
      </c>
      <c r="V539" s="479">
        <v>0.46739999999999998</v>
      </c>
      <c r="W539" s="466" t="s">
        <v>181</v>
      </c>
      <c r="X539" s="467">
        <v>1</v>
      </c>
      <c r="Y539" s="466" t="s">
        <v>180</v>
      </c>
      <c r="Z539" s="465">
        <v>14</v>
      </c>
      <c r="AA539" s="791" t="s">
        <v>813</v>
      </c>
      <c r="AB539" s="791" t="s">
        <v>813</v>
      </c>
      <c r="AC539" s="791" t="s">
        <v>813</v>
      </c>
      <c r="AD539" s="791" t="s">
        <v>813</v>
      </c>
      <c r="AE539" s="791" t="s">
        <v>813</v>
      </c>
      <c r="AF539" s="894" t="s">
        <v>2143</v>
      </c>
    </row>
    <row r="540" spans="1:32" s="404" customFormat="1" ht="15" customHeight="1" x14ac:dyDescent="0.2">
      <c r="A540" s="402"/>
      <c r="B540" s="824"/>
      <c r="C540" s="825"/>
      <c r="D540" s="792"/>
      <c r="E540" s="829"/>
      <c r="F540" s="832"/>
      <c r="G540" s="835"/>
      <c r="H540" s="829"/>
      <c r="I540" s="416" t="s">
        <v>179</v>
      </c>
      <c r="J540" s="432" t="s">
        <v>812</v>
      </c>
      <c r="K540" s="416" t="s">
        <v>177</v>
      </c>
      <c r="L540" s="415">
        <f>L539+L541+L542</f>
        <v>44237.999000000003</v>
      </c>
      <c r="M540" s="416" t="s">
        <v>176</v>
      </c>
      <c r="N540" s="428">
        <f>N539</f>
        <v>665667.83999999997</v>
      </c>
      <c r="O540" s="416" t="s">
        <v>175</v>
      </c>
      <c r="P540" s="426"/>
      <c r="Q540" s="416" t="s">
        <v>175</v>
      </c>
      <c r="R540" s="426"/>
      <c r="S540" s="501" t="s">
        <v>175</v>
      </c>
      <c r="T540" s="500"/>
      <c r="U540" s="478" t="s">
        <v>175</v>
      </c>
      <c r="V540" s="477"/>
      <c r="W540" s="463" t="s">
        <v>175</v>
      </c>
      <c r="X540" s="462"/>
      <c r="Y540" s="463" t="s">
        <v>174</v>
      </c>
      <c r="Z540" s="464">
        <f>Z539*15</f>
        <v>210</v>
      </c>
      <c r="AA540" s="792"/>
      <c r="AB540" s="792"/>
      <c r="AC540" s="792"/>
      <c r="AD540" s="792"/>
      <c r="AE540" s="792"/>
      <c r="AF540" s="895"/>
    </row>
    <row r="541" spans="1:32" s="404" customFormat="1" x14ac:dyDescent="0.2">
      <c r="A541" s="402"/>
      <c r="B541" s="824"/>
      <c r="C541" s="825"/>
      <c r="D541" s="792"/>
      <c r="E541" s="829"/>
      <c r="F541" s="832"/>
      <c r="G541" s="835"/>
      <c r="H541" s="829"/>
      <c r="I541" s="416" t="s">
        <v>173</v>
      </c>
      <c r="J541" s="429" t="s">
        <v>192</v>
      </c>
      <c r="K541" s="416" t="s">
        <v>171</v>
      </c>
      <c r="L541" s="427">
        <v>27</v>
      </c>
      <c r="M541" s="416" t="s">
        <v>170</v>
      </c>
      <c r="N541" s="428">
        <f>N540*P541</f>
        <v>279513.92601599998</v>
      </c>
      <c r="O541" s="416" t="s">
        <v>169</v>
      </c>
      <c r="P541" s="426">
        <v>0.4199</v>
      </c>
      <c r="Q541" s="416" t="s">
        <v>169</v>
      </c>
      <c r="R541" s="426">
        <v>0.4199</v>
      </c>
      <c r="S541" s="501" t="s">
        <v>169</v>
      </c>
      <c r="T541" s="500">
        <v>0.46739999999999998</v>
      </c>
      <c r="U541" s="478" t="s">
        <v>169</v>
      </c>
      <c r="V541" s="477">
        <v>0.46739999999999998</v>
      </c>
      <c r="W541" s="463" t="s">
        <v>169</v>
      </c>
      <c r="X541" s="462">
        <v>1</v>
      </c>
      <c r="Y541" s="781"/>
      <c r="Z541" s="782"/>
      <c r="AA541" s="792"/>
      <c r="AB541" s="792"/>
      <c r="AC541" s="792"/>
      <c r="AD541" s="792"/>
      <c r="AE541" s="792"/>
      <c r="AF541" s="895"/>
    </row>
    <row r="542" spans="1:32" s="404" customFormat="1" ht="15" customHeight="1" x14ac:dyDescent="0.2">
      <c r="A542" s="402"/>
      <c r="B542" s="824"/>
      <c r="C542" s="825"/>
      <c r="D542" s="792"/>
      <c r="E542" s="829"/>
      <c r="F542" s="832"/>
      <c r="G542" s="835"/>
      <c r="H542" s="829"/>
      <c r="I542" s="416" t="s">
        <v>168</v>
      </c>
      <c r="J542" s="427">
        <v>365</v>
      </c>
      <c r="K542" s="416" t="s">
        <v>167</v>
      </c>
      <c r="L542" s="427"/>
      <c r="M542" s="816"/>
      <c r="N542" s="817"/>
      <c r="O542" s="416" t="s">
        <v>166</v>
      </c>
      <c r="P542" s="426">
        <f>IF(P540="",P541-P539,P541-P540)</f>
        <v>0</v>
      </c>
      <c r="Q542" s="416" t="s">
        <v>166</v>
      </c>
      <c r="R542" s="426">
        <f>IF(R540="",R541-R539,R541-R540)</f>
        <v>0</v>
      </c>
      <c r="S542" s="501" t="s">
        <v>166</v>
      </c>
      <c r="T542" s="500">
        <f>IF(T540="",T541-T539,T541-T540)</f>
        <v>0</v>
      </c>
      <c r="U542" s="478" t="s">
        <v>166</v>
      </c>
      <c r="V542" s="477">
        <f>IF(V540="",V541-V539,V541-V540)</f>
        <v>0</v>
      </c>
      <c r="W542" s="463" t="s">
        <v>166</v>
      </c>
      <c r="X542" s="462">
        <f>IF(X540="",X541-X539,X541-X540)</f>
        <v>0</v>
      </c>
      <c r="Y542" s="781"/>
      <c r="Z542" s="782"/>
      <c r="AA542" s="792"/>
      <c r="AB542" s="792"/>
      <c r="AC542" s="792"/>
      <c r="AD542" s="792"/>
      <c r="AE542" s="792"/>
      <c r="AF542" s="895"/>
    </row>
    <row r="543" spans="1:32" s="404" customFormat="1" ht="15" customHeight="1" x14ac:dyDescent="0.2">
      <c r="A543" s="402"/>
      <c r="B543" s="824"/>
      <c r="C543" s="825"/>
      <c r="D543" s="792"/>
      <c r="E543" s="829"/>
      <c r="F543" s="832"/>
      <c r="G543" s="835"/>
      <c r="H543" s="829"/>
      <c r="I543" s="416" t="s">
        <v>165</v>
      </c>
      <c r="J543" s="415">
        <v>43832</v>
      </c>
      <c r="K543" s="416" t="s">
        <v>164</v>
      </c>
      <c r="L543" s="415">
        <v>44196</v>
      </c>
      <c r="M543" s="816"/>
      <c r="N543" s="817"/>
      <c r="O543" s="816"/>
      <c r="P543" s="817"/>
      <c r="Q543" s="816"/>
      <c r="R543" s="817"/>
      <c r="S543" s="838"/>
      <c r="T543" s="839"/>
      <c r="U543" s="857"/>
      <c r="V543" s="858"/>
      <c r="W543" s="781"/>
      <c r="X543" s="782"/>
      <c r="Y543" s="781"/>
      <c r="Z543" s="782"/>
      <c r="AA543" s="792"/>
      <c r="AB543" s="792"/>
      <c r="AC543" s="792"/>
      <c r="AD543" s="792"/>
      <c r="AE543" s="792"/>
      <c r="AF543" s="895"/>
    </row>
    <row r="544" spans="1:32" s="404" customFormat="1" ht="15" customHeight="1" x14ac:dyDescent="0.2">
      <c r="A544" s="402"/>
      <c r="B544" s="826"/>
      <c r="C544" s="827"/>
      <c r="D544" s="793"/>
      <c r="E544" s="830"/>
      <c r="F544" s="833"/>
      <c r="G544" s="836"/>
      <c r="H544" s="830"/>
      <c r="I544" s="406" t="s">
        <v>158</v>
      </c>
      <c r="J544" s="451">
        <v>43846</v>
      </c>
      <c r="K544" s="820"/>
      <c r="L544" s="821"/>
      <c r="M544" s="818"/>
      <c r="N544" s="819"/>
      <c r="O544" s="818"/>
      <c r="P544" s="819"/>
      <c r="Q544" s="818"/>
      <c r="R544" s="819"/>
      <c r="S544" s="840"/>
      <c r="T544" s="841"/>
      <c r="U544" s="859"/>
      <c r="V544" s="860"/>
      <c r="W544" s="783"/>
      <c r="X544" s="784"/>
      <c r="Y544" s="783"/>
      <c r="Z544" s="784"/>
      <c r="AA544" s="793"/>
      <c r="AB544" s="793"/>
      <c r="AC544" s="793"/>
      <c r="AD544" s="793"/>
      <c r="AE544" s="793"/>
      <c r="AF544" s="896"/>
    </row>
    <row r="545" spans="1:32" s="404" customFormat="1" ht="12.75" customHeight="1" x14ac:dyDescent="0.2">
      <c r="A545" s="402"/>
      <c r="B545" s="822" t="s">
        <v>819</v>
      </c>
      <c r="C545" s="823"/>
      <c r="D545" s="791" t="s">
        <v>280</v>
      </c>
      <c r="E545" s="828" t="s">
        <v>325</v>
      </c>
      <c r="F545" s="831">
        <v>3.56</v>
      </c>
      <c r="G545" s="834" t="s">
        <v>218</v>
      </c>
      <c r="H545" s="828" t="s">
        <v>200</v>
      </c>
      <c r="I545" s="434" t="s">
        <v>184</v>
      </c>
      <c r="J545" s="438">
        <v>115812.32</v>
      </c>
      <c r="K545" s="434" t="s">
        <v>183</v>
      </c>
      <c r="L545" s="437">
        <f>J550+J548-0.001</f>
        <v>44242.999000000003</v>
      </c>
      <c r="M545" s="434" t="s">
        <v>182</v>
      </c>
      <c r="N545" s="436">
        <f>J545</f>
        <v>115812.32</v>
      </c>
      <c r="O545" s="434" t="s">
        <v>181</v>
      </c>
      <c r="P545" s="435">
        <v>0.38900000000000001</v>
      </c>
      <c r="Q545" s="434" t="s">
        <v>181</v>
      </c>
      <c r="R545" s="435">
        <v>0.38900000000000001</v>
      </c>
      <c r="S545" s="503" t="s">
        <v>181</v>
      </c>
      <c r="T545" s="502">
        <v>0.53759999999999997</v>
      </c>
      <c r="U545" s="480" t="s">
        <v>181</v>
      </c>
      <c r="V545" s="479">
        <v>0.53759999999999997</v>
      </c>
      <c r="W545" s="466" t="s">
        <v>181</v>
      </c>
      <c r="X545" s="467">
        <v>1</v>
      </c>
      <c r="Y545" s="466" t="s">
        <v>180</v>
      </c>
      <c r="Z545" s="465">
        <v>14</v>
      </c>
      <c r="AA545" s="791" t="s">
        <v>813</v>
      </c>
      <c r="AB545" s="791" t="s">
        <v>813</v>
      </c>
      <c r="AC545" s="791" t="s">
        <v>813</v>
      </c>
      <c r="AD545" s="791" t="s">
        <v>813</v>
      </c>
      <c r="AE545" s="791" t="s">
        <v>813</v>
      </c>
      <c r="AF545" s="894" t="s">
        <v>2143</v>
      </c>
    </row>
    <row r="546" spans="1:32" s="404" customFormat="1" ht="15" customHeight="1" x14ac:dyDescent="0.2">
      <c r="A546" s="402"/>
      <c r="B546" s="824"/>
      <c r="C546" s="825"/>
      <c r="D546" s="792"/>
      <c r="E546" s="829"/>
      <c r="F546" s="832"/>
      <c r="G546" s="835"/>
      <c r="H546" s="829"/>
      <c r="I546" s="416" t="s">
        <v>179</v>
      </c>
      <c r="J546" s="432" t="s">
        <v>812</v>
      </c>
      <c r="K546" s="416" t="s">
        <v>177</v>
      </c>
      <c r="L546" s="415">
        <f>L545+L547+L548</f>
        <v>44269.999000000003</v>
      </c>
      <c r="M546" s="416" t="s">
        <v>176</v>
      </c>
      <c r="N546" s="428">
        <f>N545</f>
        <v>115812.32</v>
      </c>
      <c r="O546" s="416" t="s">
        <v>175</v>
      </c>
      <c r="P546" s="426"/>
      <c r="Q546" s="416" t="s">
        <v>175</v>
      </c>
      <c r="R546" s="426"/>
      <c r="S546" s="501" t="s">
        <v>175</v>
      </c>
      <c r="T546" s="500"/>
      <c r="U546" s="478" t="s">
        <v>175</v>
      </c>
      <c r="V546" s="477"/>
      <c r="W546" s="463" t="s">
        <v>175</v>
      </c>
      <c r="X546" s="462"/>
      <c r="Y546" s="463" t="s">
        <v>174</v>
      </c>
      <c r="Z546" s="464">
        <f>Z545*15</f>
        <v>210</v>
      </c>
      <c r="AA546" s="792"/>
      <c r="AB546" s="792"/>
      <c r="AC546" s="792"/>
      <c r="AD546" s="792"/>
      <c r="AE546" s="792"/>
      <c r="AF546" s="895"/>
    </row>
    <row r="547" spans="1:32" s="404" customFormat="1" x14ac:dyDescent="0.2">
      <c r="A547" s="402"/>
      <c r="B547" s="824"/>
      <c r="C547" s="825"/>
      <c r="D547" s="792"/>
      <c r="E547" s="829"/>
      <c r="F547" s="832"/>
      <c r="G547" s="835"/>
      <c r="H547" s="829"/>
      <c r="I547" s="416" t="s">
        <v>173</v>
      </c>
      <c r="J547" s="429" t="s">
        <v>192</v>
      </c>
      <c r="K547" s="416" t="s">
        <v>171</v>
      </c>
      <c r="L547" s="427">
        <v>27</v>
      </c>
      <c r="M547" s="416" t="s">
        <v>170</v>
      </c>
      <c r="N547" s="428">
        <f>N546*P547</f>
        <v>45050.992480000001</v>
      </c>
      <c r="O547" s="416" t="s">
        <v>169</v>
      </c>
      <c r="P547" s="426">
        <v>0.38900000000000001</v>
      </c>
      <c r="Q547" s="416" t="s">
        <v>169</v>
      </c>
      <c r="R547" s="426">
        <v>0.38900000000000001</v>
      </c>
      <c r="S547" s="501" t="s">
        <v>169</v>
      </c>
      <c r="T547" s="500">
        <v>0.53759999999999997</v>
      </c>
      <c r="U547" s="478" t="s">
        <v>169</v>
      </c>
      <c r="V547" s="477">
        <v>0.53759999999999997</v>
      </c>
      <c r="W547" s="463" t="s">
        <v>169</v>
      </c>
      <c r="X547" s="462">
        <v>1</v>
      </c>
      <c r="Y547" s="781"/>
      <c r="Z547" s="782"/>
      <c r="AA547" s="792"/>
      <c r="AB547" s="792"/>
      <c r="AC547" s="792"/>
      <c r="AD547" s="792"/>
      <c r="AE547" s="792"/>
      <c r="AF547" s="895"/>
    </row>
    <row r="548" spans="1:32" s="404" customFormat="1" ht="15" customHeight="1" x14ac:dyDescent="0.2">
      <c r="A548" s="402"/>
      <c r="B548" s="824"/>
      <c r="C548" s="825"/>
      <c r="D548" s="792"/>
      <c r="E548" s="829"/>
      <c r="F548" s="832"/>
      <c r="G548" s="835"/>
      <c r="H548" s="829"/>
      <c r="I548" s="416" t="s">
        <v>168</v>
      </c>
      <c r="J548" s="427">
        <v>365</v>
      </c>
      <c r="K548" s="416" t="s">
        <v>167</v>
      </c>
      <c r="L548" s="427"/>
      <c r="M548" s="816"/>
      <c r="N548" s="817"/>
      <c r="O548" s="416" t="s">
        <v>166</v>
      </c>
      <c r="P548" s="426">
        <f>IF(P546="",P547-P545,P547-P546)</f>
        <v>0</v>
      </c>
      <c r="Q548" s="416" t="s">
        <v>166</v>
      </c>
      <c r="R548" s="426">
        <f>IF(R546="",R547-R545,R547-R546)</f>
        <v>0</v>
      </c>
      <c r="S548" s="501" t="s">
        <v>166</v>
      </c>
      <c r="T548" s="500">
        <f>IF(T546="",T547-T545,T547-T546)</f>
        <v>0</v>
      </c>
      <c r="U548" s="478" t="s">
        <v>166</v>
      </c>
      <c r="V548" s="477">
        <f>IF(V546="",V547-V545,V547-V546)</f>
        <v>0</v>
      </c>
      <c r="W548" s="463" t="s">
        <v>166</v>
      </c>
      <c r="X548" s="462">
        <f>IF(X546="",X547-X545,X547-X546)</f>
        <v>0</v>
      </c>
      <c r="Y548" s="781"/>
      <c r="Z548" s="782"/>
      <c r="AA548" s="792"/>
      <c r="AB548" s="792"/>
      <c r="AC548" s="792"/>
      <c r="AD548" s="792"/>
      <c r="AE548" s="792"/>
      <c r="AF548" s="895"/>
    </row>
    <row r="549" spans="1:32" s="404" customFormat="1" ht="15" customHeight="1" x14ac:dyDescent="0.2">
      <c r="A549" s="402"/>
      <c r="B549" s="824"/>
      <c r="C549" s="825"/>
      <c r="D549" s="792"/>
      <c r="E549" s="829"/>
      <c r="F549" s="832"/>
      <c r="G549" s="835"/>
      <c r="H549" s="829"/>
      <c r="I549" s="416" t="s">
        <v>165</v>
      </c>
      <c r="J549" s="415">
        <v>43832</v>
      </c>
      <c r="K549" s="416" t="s">
        <v>164</v>
      </c>
      <c r="L549" s="415">
        <v>44196</v>
      </c>
      <c r="M549" s="816"/>
      <c r="N549" s="817"/>
      <c r="O549" s="816"/>
      <c r="P549" s="817"/>
      <c r="Q549" s="816"/>
      <c r="R549" s="817"/>
      <c r="S549" s="838"/>
      <c r="T549" s="839"/>
      <c r="U549" s="857"/>
      <c r="V549" s="858"/>
      <c r="W549" s="781"/>
      <c r="X549" s="782"/>
      <c r="Y549" s="781"/>
      <c r="Z549" s="782"/>
      <c r="AA549" s="792"/>
      <c r="AB549" s="792"/>
      <c r="AC549" s="792"/>
      <c r="AD549" s="792"/>
      <c r="AE549" s="792"/>
      <c r="AF549" s="895"/>
    </row>
    <row r="550" spans="1:32" s="404" customFormat="1" ht="15" customHeight="1" x14ac:dyDescent="0.2">
      <c r="A550" s="402"/>
      <c r="B550" s="826"/>
      <c r="C550" s="827"/>
      <c r="D550" s="793"/>
      <c r="E550" s="830"/>
      <c r="F550" s="833"/>
      <c r="G550" s="836"/>
      <c r="H550" s="830"/>
      <c r="I550" s="406" t="s">
        <v>158</v>
      </c>
      <c r="J550" s="451">
        <v>43878</v>
      </c>
      <c r="K550" s="820"/>
      <c r="L550" s="821"/>
      <c r="M550" s="818"/>
      <c r="N550" s="819"/>
      <c r="O550" s="818"/>
      <c r="P550" s="819"/>
      <c r="Q550" s="818"/>
      <c r="R550" s="819"/>
      <c r="S550" s="840"/>
      <c r="T550" s="841"/>
      <c r="U550" s="859"/>
      <c r="V550" s="860"/>
      <c r="W550" s="783"/>
      <c r="X550" s="784"/>
      <c r="Y550" s="783"/>
      <c r="Z550" s="784"/>
      <c r="AA550" s="793"/>
      <c r="AB550" s="793"/>
      <c r="AC550" s="793"/>
      <c r="AD550" s="793"/>
      <c r="AE550" s="793"/>
      <c r="AF550" s="896"/>
    </row>
    <row r="551" spans="1:32" s="404" customFormat="1" ht="12.75" customHeight="1" x14ac:dyDescent="0.2">
      <c r="A551" s="402"/>
      <c r="B551" s="822" t="s">
        <v>816</v>
      </c>
      <c r="C551" s="823"/>
      <c r="D551" s="791" t="s">
        <v>280</v>
      </c>
      <c r="E551" s="828" t="s">
        <v>325</v>
      </c>
      <c r="F551" s="831">
        <v>7.77</v>
      </c>
      <c r="G551" s="834" t="s">
        <v>218</v>
      </c>
      <c r="H551" s="828" t="s">
        <v>200</v>
      </c>
      <c r="I551" s="434" t="s">
        <v>184</v>
      </c>
      <c r="J551" s="438">
        <v>196599.01</v>
      </c>
      <c r="K551" s="434" t="s">
        <v>183</v>
      </c>
      <c r="L551" s="437">
        <f>J556+J554-0.001</f>
        <v>44196.999000000003</v>
      </c>
      <c r="M551" s="434" t="s">
        <v>182</v>
      </c>
      <c r="N551" s="436">
        <f>J551</f>
        <v>196599.01</v>
      </c>
      <c r="O551" s="434" t="s">
        <v>181</v>
      </c>
      <c r="P551" s="435">
        <v>6.9400000000000003E-2</v>
      </c>
      <c r="Q551" s="434" t="s">
        <v>181</v>
      </c>
      <c r="R551" s="435">
        <v>6.9400000000000003E-2</v>
      </c>
      <c r="S551" s="503" t="s">
        <v>181</v>
      </c>
      <c r="T551" s="502">
        <v>0.52210000000000001</v>
      </c>
      <c r="U551" s="480" t="s">
        <v>181</v>
      </c>
      <c r="V551" s="479">
        <v>0.52210000000000001</v>
      </c>
      <c r="W551" s="466" t="s">
        <v>181</v>
      </c>
      <c r="X551" s="467">
        <v>1</v>
      </c>
      <c r="Y551" s="466" t="s">
        <v>180</v>
      </c>
      <c r="Z551" s="465">
        <v>17</v>
      </c>
      <c r="AA551" s="791" t="s">
        <v>813</v>
      </c>
      <c r="AB551" s="791" t="s">
        <v>813</v>
      </c>
      <c r="AC551" s="791" t="s">
        <v>813</v>
      </c>
      <c r="AD551" s="791" t="s">
        <v>813</v>
      </c>
      <c r="AE551" s="791" t="s">
        <v>813</v>
      </c>
      <c r="AF551" s="894" t="s">
        <v>2143</v>
      </c>
    </row>
    <row r="552" spans="1:32" s="404" customFormat="1" ht="15" customHeight="1" x14ac:dyDescent="0.2">
      <c r="A552" s="402"/>
      <c r="B552" s="824"/>
      <c r="C552" s="825"/>
      <c r="D552" s="792"/>
      <c r="E552" s="829"/>
      <c r="F552" s="832"/>
      <c r="G552" s="835"/>
      <c r="H552" s="829"/>
      <c r="I552" s="416" t="s">
        <v>179</v>
      </c>
      <c r="J552" s="432" t="s">
        <v>812</v>
      </c>
      <c r="K552" s="416" t="s">
        <v>177</v>
      </c>
      <c r="L552" s="415">
        <f>L551+L553+L554</f>
        <v>44223.999000000003</v>
      </c>
      <c r="M552" s="416" t="s">
        <v>176</v>
      </c>
      <c r="N552" s="428">
        <f>N551</f>
        <v>196599.01</v>
      </c>
      <c r="O552" s="416" t="s">
        <v>175</v>
      </c>
      <c r="P552" s="426"/>
      <c r="Q552" s="416" t="s">
        <v>175</v>
      </c>
      <c r="R552" s="426"/>
      <c r="S552" s="501" t="s">
        <v>175</v>
      </c>
      <c r="T552" s="500"/>
      <c r="U552" s="478" t="s">
        <v>175</v>
      </c>
      <c r="V552" s="477"/>
      <c r="W552" s="463" t="s">
        <v>175</v>
      </c>
      <c r="X552" s="462"/>
      <c r="Y552" s="463" t="s">
        <v>174</v>
      </c>
      <c r="Z552" s="464">
        <v>374</v>
      </c>
      <c r="AA552" s="792"/>
      <c r="AB552" s="792"/>
      <c r="AC552" s="792"/>
      <c r="AD552" s="792"/>
      <c r="AE552" s="792"/>
      <c r="AF552" s="895"/>
    </row>
    <row r="553" spans="1:32" s="404" customFormat="1" x14ac:dyDescent="0.2">
      <c r="A553" s="402"/>
      <c r="B553" s="824"/>
      <c r="C553" s="825"/>
      <c r="D553" s="792"/>
      <c r="E553" s="829"/>
      <c r="F553" s="832"/>
      <c r="G553" s="835"/>
      <c r="H553" s="829"/>
      <c r="I553" s="416" t="s">
        <v>173</v>
      </c>
      <c r="J553" s="429" t="s">
        <v>192</v>
      </c>
      <c r="K553" s="416" t="s">
        <v>171</v>
      </c>
      <c r="L553" s="427">
        <v>27</v>
      </c>
      <c r="M553" s="416" t="s">
        <v>170</v>
      </c>
      <c r="N553" s="428">
        <f>N552*P553</f>
        <v>13643.971294000001</v>
      </c>
      <c r="O553" s="416" t="s">
        <v>169</v>
      </c>
      <c r="P553" s="426">
        <v>6.9400000000000003E-2</v>
      </c>
      <c r="Q553" s="416" t="s">
        <v>169</v>
      </c>
      <c r="R553" s="426">
        <v>6.9400000000000003E-2</v>
      </c>
      <c r="S553" s="501" t="s">
        <v>169</v>
      </c>
      <c r="T553" s="500">
        <v>0.52210000000000001</v>
      </c>
      <c r="U553" s="478" t="s">
        <v>169</v>
      </c>
      <c r="V553" s="477">
        <v>0.52210000000000001</v>
      </c>
      <c r="W553" s="463" t="s">
        <v>169</v>
      </c>
      <c r="X553" s="462">
        <v>1</v>
      </c>
      <c r="Y553" s="781"/>
      <c r="Z553" s="782"/>
      <c r="AA553" s="792"/>
      <c r="AB553" s="792"/>
      <c r="AC553" s="792"/>
      <c r="AD553" s="792"/>
      <c r="AE553" s="792"/>
      <c r="AF553" s="895"/>
    </row>
    <row r="554" spans="1:32" s="404" customFormat="1" ht="15" customHeight="1" x14ac:dyDescent="0.2">
      <c r="A554" s="402"/>
      <c r="B554" s="824"/>
      <c r="C554" s="825"/>
      <c r="D554" s="792"/>
      <c r="E554" s="829"/>
      <c r="F554" s="832"/>
      <c r="G554" s="835"/>
      <c r="H554" s="829"/>
      <c r="I554" s="416" t="s">
        <v>168</v>
      </c>
      <c r="J554" s="427">
        <v>365</v>
      </c>
      <c r="K554" s="416" t="s">
        <v>167</v>
      </c>
      <c r="L554" s="427"/>
      <c r="M554" s="816"/>
      <c r="N554" s="817"/>
      <c r="O554" s="416" t="s">
        <v>166</v>
      </c>
      <c r="P554" s="426">
        <f>IF(P552="",P553-P551,P553-P552)</f>
        <v>0</v>
      </c>
      <c r="Q554" s="416" t="s">
        <v>166</v>
      </c>
      <c r="R554" s="426">
        <f>IF(R552="",R553-R551,R553-R552)</f>
        <v>0</v>
      </c>
      <c r="S554" s="501" t="s">
        <v>166</v>
      </c>
      <c r="T554" s="500">
        <f>IF(T552="",T553-T551,T553-T552)</f>
        <v>0</v>
      </c>
      <c r="U554" s="478" t="s">
        <v>166</v>
      </c>
      <c r="V554" s="477">
        <f>IF(V552="",V553-V551,V553-V552)</f>
        <v>0</v>
      </c>
      <c r="W554" s="463" t="s">
        <v>166</v>
      </c>
      <c r="X554" s="462">
        <f>IF(X552="",X553-X551,X553-X552)</f>
        <v>0</v>
      </c>
      <c r="Y554" s="781"/>
      <c r="Z554" s="782"/>
      <c r="AA554" s="792"/>
      <c r="AB554" s="792"/>
      <c r="AC554" s="792"/>
      <c r="AD554" s="792"/>
      <c r="AE554" s="792"/>
      <c r="AF554" s="895"/>
    </row>
    <row r="555" spans="1:32" s="404" customFormat="1" ht="15" customHeight="1" x14ac:dyDescent="0.2">
      <c r="A555" s="402"/>
      <c r="B555" s="824"/>
      <c r="C555" s="825"/>
      <c r="D555" s="792"/>
      <c r="E555" s="829"/>
      <c r="F555" s="832"/>
      <c r="G555" s="835"/>
      <c r="H555" s="829"/>
      <c r="I555" s="416" t="s">
        <v>165</v>
      </c>
      <c r="J555" s="415">
        <v>43832</v>
      </c>
      <c r="K555" s="416" t="s">
        <v>164</v>
      </c>
      <c r="L555" s="415">
        <v>44196</v>
      </c>
      <c r="M555" s="816"/>
      <c r="N555" s="817"/>
      <c r="O555" s="816"/>
      <c r="P555" s="817"/>
      <c r="Q555" s="816"/>
      <c r="R555" s="817"/>
      <c r="S555" s="838"/>
      <c r="T555" s="839"/>
      <c r="U555" s="857"/>
      <c r="V555" s="858"/>
      <c r="W555" s="781"/>
      <c r="X555" s="782"/>
      <c r="Y555" s="781"/>
      <c r="Z555" s="782"/>
      <c r="AA555" s="792"/>
      <c r="AB555" s="792"/>
      <c r="AC555" s="792"/>
      <c r="AD555" s="792"/>
      <c r="AE555" s="792"/>
      <c r="AF555" s="895"/>
    </row>
    <row r="556" spans="1:32" s="404" customFormat="1" ht="15" customHeight="1" x14ac:dyDescent="0.2">
      <c r="A556" s="402"/>
      <c r="B556" s="826"/>
      <c r="C556" s="827"/>
      <c r="D556" s="793"/>
      <c r="E556" s="830"/>
      <c r="F556" s="833"/>
      <c r="G556" s="836"/>
      <c r="H556" s="830"/>
      <c r="I556" s="406" t="s">
        <v>158</v>
      </c>
      <c r="J556" s="451">
        <v>43832</v>
      </c>
      <c r="K556" s="820"/>
      <c r="L556" s="821"/>
      <c r="M556" s="818"/>
      <c r="N556" s="819"/>
      <c r="O556" s="818"/>
      <c r="P556" s="819"/>
      <c r="Q556" s="818"/>
      <c r="R556" s="819"/>
      <c r="S556" s="840"/>
      <c r="T556" s="841"/>
      <c r="U556" s="859"/>
      <c r="V556" s="860"/>
      <c r="W556" s="783"/>
      <c r="X556" s="784"/>
      <c r="Y556" s="783"/>
      <c r="Z556" s="784"/>
      <c r="AA556" s="793"/>
      <c r="AB556" s="793"/>
      <c r="AC556" s="793"/>
      <c r="AD556" s="793"/>
      <c r="AE556" s="793"/>
      <c r="AF556" s="896"/>
    </row>
    <row r="557" spans="1:32" s="404" customFormat="1" ht="12.75" customHeight="1" x14ac:dyDescent="0.2">
      <c r="A557" s="402"/>
      <c r="B557" s="822" t="s">
        <v>811</v>
      </c>
      <c r="C557" s="823"/>
      <c r="D557" s="791" t="s">
        <v>280</v>
      </c>
      <c r="E557" s="828" t="s">
        <v>325</v>
      </c>
      <c r="F557" s="831">
        <v>3.46</v>
      </c>
      <c r="G557" s="834" t="s">
        <v>218</v>
      </c>
      <c r="H557" s="828" t="s">
        <v>200</v>
      </c>
      <c r="I557" s="434" t="s">
        <v>184</v>
      </c>
      <c r="J557" s="438">
        <v>106305.88</v>
      </c>
      <c r="K557" s="434" t="s">
        <v>183</v>
      </c>
      <c r="L557" s="437">
        <f>J562+J560-0.001</f>
        <v>44196.999000000003</v>
      </c>
      <c r="M557" s="434" t="s">
        <v>182</v>
      </c>
      <c r="N557" s="436">
        <f>J557</f>
        <v>106305.88</v>
      </c>
      <c r="O557" s="434" t="s">
        <v>181</v>
      </c>
      <c r="P557" s="435">
        <v>0.12740000000000001</v>
      </c>
      <c r="Q557" s="434" t="s">
        <v>181</v>
      </c>
      <c r="R557" s="435">
        <v>0.12740000000000001</v>
      </c>
      <c r="S557" s="499" t="s">
        <v>181</v>
      </c>
      <c r="T557" s="498">
        <v>0.54049999999999998</v>
      </c>
      <c r="U557" s="480" t="s">
        <v>181</v>
      </c>
      <c r="V557" s="479">
        <v>0.54049999999999998</v>
      </c>
      <c r="W557" s="466" t="s">
        <v>181</v>
      </c>
      <c r="X557" s="467">
        <v>1</v>
      </c>
      <c r="Y557" s="466" t="s">
        <v>180</v>
      </c>
      <c r="Z557" s="465">
        <v>17</v>
      </c>
      <c r="AA557" s="791" t="s">
        <v>813</v>
      </c>
      <c r="AB557" s="791" t="s">
        <v>813</v>
      </c>
      <c r="AC557" s="791" t="s">
        <v>813</v>
      </c>
      <c r="AD557" s="791" t="s">
        <v>813</v>
      </c>
      <c r="AE557" s="791" t="s">
        <v>813</v>
      </c>
      <c r="AF557" s="894" t="s">
        <v>2143</v>
      </c>
    </row>
    <row r="558" spans="1:32" s="404" customFormat="1" ht="15" customHeight="1" x14ac:dyDescent="0.2">
      <c r="A558" s="402"/>
      <c r="B558" s="824"/>
      <c r="C558" s="825"/>
      <c r="D558" s="792"/>
      <c r="E558" s="829"/>
      <c r="F558" s="832"/>
      <c r="G558" s="835"/>
      <c r="H558" s="829"/>
      <c r="I558" s="416" t="s">
        <v>179</v>
      </c>
      <c r="J558" s="432" t="s">
        <v>812</v>
      </c>
      <c r="K558" s="416" t="s">
        <v>177</v>
      </c>
      <c r="L558" s="415">
        <f>L557+L559+L560</f>
        <v>44223.999000000003</v>
      </c>
      <c r="M558" s="416" t="s">
        <v>176</v>
      </c>
      <c r="N558" s="428">
        <f>N557</f>
        <v>106305.88</v>
      </c>
      <c r="O558" s="416" t="s">
        <v>175</v>
      </c>
      <c r="P558" s="426"/>
      <c r="Q558" s="416" t="s">
        <v>175</v>
      </c>
      <c r="R558" s="426"/>
      <c r="S558" s="497" t="s">
        <v>175</v>
      </c>
      <c r="T558" s="496"/>
      <c r="U558" s="478" t="s">
        <v>175</v>
      </c>
      <c r="V558" s="477"/>
      <c r="W558" s="463" t="s">
        <v>175</v>
      </c>
      <c r="X558" s="462"/>
      <c r="Y558" s="463" t="s">
        <v>174</v>
      </c>
      <c r="Z558" s="464">
        <v>374</v>
      </c>
      <c r="AA558" s="792"/>
      <c r="AB558" s="792"/>
      <c r="AC558" s="792"/>
      <c r="AD558" s="792"/>
      <c r="AE558" s="792"/>
      <c r="AF558" s="895"/>
    </row>
    <row r="559" spans="1:32" s="404" customFormat="1" x14ac:dyDescent="0.2">
      <c r="A559" s="402"/>
      <c r="B559" s="824"/>
      <c r="C559" s="825"/>
      <c r="D559" s="792"/>
      <c r="E559" s="829"/>
      <c r="F559" s="832"/>
      <c r="G559" s="835"/>
      <c r="H559" s="829"/>
      <c r="I559" s="416" t="s">
        <v>173</v>
      </c>
      <c r="J559" s="429" t="s">
        <v>192</v>
      </c>
      <c r="K559" s="416" t="s">
        <v>171</v>
      </c>
      <c r="L559" s="427">
        <v>27</v>
      </c>
      <c r="M559" s="416" t="s">
        <v>170</v>
      </c>
      <c r="N559" s="428">
        <f>N558*P559</f>
        <v>13543.369112000002</v>
      </c>
      <c r="O559" s="416" t="s">
        <v>169</v>
      </c>
      <c r="P559" s="426">
        <v>0.12740000000000001</v>
      </c>
      <c r="Q559" s="416" t="s">
        <v>169</v>
      </c>
      <c r="R559" s="426">
        <v>0.12740000000000001</v>
      </c>
      <c r="S559" s="497" t="s">
        <v>169</v>
      </c>
      <c r="T559" s="496">
        <v>0.54049999999999998</v>
      </c>
      <c r="U559" s="478" t="s">
        <v>169</v>
      </c>
      <c r="V559" s="477">
        <v>0.54049999999999998</v>
      </c>
      <c r="W559" s="463" t="s">
        <v>169</v>
      </c>
      <c r="X559" s="462">
        <v>1</v>
      </c>
      <c r="Y559" s="781"/>
      <c r="Z559" s="782"/>
      <c r="AA559" s="792"/>
      <c r="AB559" s="792"/>
      <c r="AC559" s="792"/>
      <c r="AD559" s="792"/>
      <c r="AE559" s="792"/>
      <c r="AF559" s="895"/>
    </row>
    <row r="560" spans="1:32" s="404" customFormat="1" ht="15" customHeight="1" x14ac:dyDescent="0.2">
      <c r="A560" s="402"/>
      <c r="B560" s="824"/>
      <c r="C560" s="825"/>
      <c r="D560" s="792"/>
      <c r="E560" s="829"/>
      <c r="F560" s="832"/>
      <c r="G560" s="835"/>
      <c r="H560" s="829"/>
      <c r="I560" s="416" t="s">
        <v>168</v>
      </c>
      <c r="J560" s="427">
        <v>365</v>
      </c>
      <c r="K560" s="416" t="s">
        <v>167</v>
      </c>
      <c r="L560" s="427"/>
      <c r="M560" s="816"/>
      <c r="N560" s="817"/>
      <c r="O560" s="416" t="s">
        <v>166</v>
      </c>
      <c r="P560" s="426">
        <f>IF(P558="",P559-P557,P559-P558)</f>
        <v>0</v>
      </c>
      <c r="Q560" s="416" t="s">
        <v>166</v>
      </c>
      <c r="R560" s="426">
        <f>IF(R558="",R559-R557,R559-R558)</f>
        <v>0</v>
      </c>
      <c r="S560" s="497" t="s">
        <v>166</v>
      </c>
      <c r="T560" s="496">
        <f>IF(T558="",T559-T557,T559-T558)</f>
        <v>0</v>
      </c>
      <c r="U560" s="478" t="s">
        <v>166</v>
      </c>
      <c r="V560" s="477">
        <f>IF(V558="",V559-V557,V559-V558)</f>
        <v>0</v>
      </c>
      <c r="W560" s="463" t="s">
        <v>166</v>
      </c>
      <c r="X560" s="462">
        <f>IF(X558="",X559-X557,X559-X558)</f>
        <v>0</v>
      </c>
      <c r="Y560" s="781"/>
      <c r="Z560" s="782"/>
      <c r="AA560" s="792"/>
      <c r="AB560" s="792"/>
      <c r="AC560" s="792"/>
      <c r="AD560" s="792"/>
      <c r="AE560" s="792"/>
      <c r="AF560" s="895"/>
    </row>
    <row r="561" spans="1:32" s="404" customFormat="1" ht="15" customHeight="1" x14ac:dyDescent="0.2">
      <c r="A561" s="402"/>
      <c r="B561" s="824"/>
      <c r="C561" s="825"/>
      <c r="D561" s="792"/>
      <c r="E561" s="829"/>
      <c r="F561" s="832"/>
      <c r="G561" s="835"/>
      <c r="H561" s="829"/>
      <c r="I561" s="416">
        <v>2</v>
      </c>
      <c r="J561" s="415">
        <v>43832</v>
      </c>
      <c r="K561" s="416" t="s">
        <v>164</v>
      </c>
      <c r="L561" s="415">
        <v>44196</v>
      </c>
      <c r="M561" s="816"/>
      <c r="N561" s="817"/>
      <c r="O561" s="816"/>
      <c r="P561" s="817"/>
      <c r="Q561" s="816"/>
      <c r="R561" s="817"/>
      <c r="S561" s="869"/>
      <c r="T561" s="870"/>
      <c r="U561" s="857"/>
      <c r="V561" s="858"/>
      <c r="W561" s="781"/>
      <c r="X561" s="782"/>
      <c r="Y561" s="781"/>
      <c r="Z561" s="782"/>
      <c r="AA561" s="792"/>
      <c r="AB561" s="792"/>
      <c r="AC561" s="792"/>
      <c r="AD561" s="792"/>
      <c r="AE561" s="792"/>
      <c r="AF561" s="895"/>
    </row>
    <row r="562" spans="1:32" s="404" customFormat="1" ht="15" customHeight="1" x14ac:dyDescent="0.2">
      <c r="A562" s="402"/>
      <c r="B562" s="826"/>
      <c r="C562" s="827"/>
      <c r="D562" s="793"/>
      <c r="E562" s="830"/>
      <c r="F562" s="833"/>
      <c r="G562" s="836"/>
      <c r="H562" s="830"/>
      <c r="I562" s="406" t="s">
        <v>158</v>
      </c>
      <c r="J562" s="451">
        <v>43832</v>
      </c>
      <c r="K562" s="820"/>
      <c r="L562" s="821"/>
      <c r="M562" s="818"/>
      <c r="N562" s="819"/>
      <c r="O562" s="818"/>
      <c r="P562" s="819"/>
      <c r="Q562" s="818"/>
      <c r="R562" s="819"/>
      <c r="S562" s="871"/>
      <c r="T562" s="872"/>
      <c r="U562" s="859"/>
      <c r="V562" s="860"/>
      <c r="W562" s="783"/>
      <c r="X562" s="784"/>
      <c r="Y562" s="783"/>
      <c r="Z562" s="784"/>
      <c r="AA562" s="793"/>
      <c r="AB562" s="793"/>
      <c r="AC562" s="793"/>
      <c r="AD562" s="793"/>
      <c r="AE562" s="793"/>
      <c r="AF562" s="896"/>
    </row>
    <row r="563" spans="1:32" s="404" customFormat="1" ht="12.75" customHeight="1" x14ac:dyDescent="0.2">
      <c r="B563" s="822" t="s">
        <v>410</v>
      </c>
      <c r="C563" s="823"/>
      <c r="D563" s="791" t="s">
        <v>280</v>
      </c>
      <c r="E563" s="828" t="s">
        <v>325</v>
      </c>
      <c r="F563" s="831">
        <v>4.17</v>
      </c>
      <c r="G563" s="834" t="s">
        <v>218</v>
      </c>
      <c r="H563" s="828" t="s">
        <v>200</v>
      </c>
      <c r="I563" s="434" t="s">
        <v>184</v>
      </c>
      <c r="J563" s="438">
        <v>134672.70000000001</v>
      </c>
      <c r="K563" s="434" t="s">
        <v>183</v>
      </c>
      <c r="L563" s="437">
        <f>J568+J566-0.001</f>
        <v>44196.999000000003</v>
      </c>
      <c r="M563" s="434" t="s">
        <v>182</v>
      </c>
      <c r="N563" s="436">
        <f>J563</f>
        <v>134672.70000000001</v>
      </c>
      <c r="O563" s="434" t="s">
        <v>181</v>
      </c>
      <c r="P563" s="435">
        <v>0.5</v>
      </c>
      <c r="Q563" s="434" t="s">
        <v>181</v>
      </c>
      <c r="R563" s="435">
        <v>0.5</v>
      </c>
      <c r="S563" s="434" t="s">
        <v>181</v>
      </c>
      <c r="T563" s="435">
        <v>0.5</v>
      </c>
      <c r="U563" s="434" t="s">
        <v>181</v>
      </c>
      <c r="V563" s="435">
        <v>0.81</v>
      </c>
      <c r="W563" s="466" t="s">
        <v>181</v>
      </c>
      <c r="X563" s="467">
        <v>1</v>
      </c>
      <c r="Y563" s="466" t="s">
        <v>180</v>
      </c>
      <c r="Z563" s="465">
        <v>9</v>
      </c>
      <c r="AA563" s="791" t="s">
        <v>322</v>
      </c>
      <c r="AB563" s="791" t="s">
        <v>322</v>
      </c>
      <c r="AC563" s="791" t="s">
        <v>322</v>
      </c>
      <c r="AD563" s="791" t="s">
        <v>322</v>
      </c>
      <c r="AE563" s="791" t="s">
        <v>322</v>
      </c>
      <c r="AF563" s="894" t="s">
        <v>2143</v>
      </c>
    </row>
    <row r="564" spans="1:32" s="404" customFormat="1" ht="15" customHeight="1" x14ac:dyDescent="0.2">
      <c r="B564" s="824"/>
      <c r="C564" s="825"/>
      <c r="D564" s="792"/>
      <c r="E564" s="829"/>
      <c r="F564" s="832"/>
      <c r="G564" s="835"/>
      <c r="H564" s="829"/>
      <c r="I564" s="416" t="s">
        <v>179</v>
      </c>
      <c r="J564" s="432" t="s">
        <v>292</v>
      </c>
      <c r="K564" s="416" t="s">
        <v>177</v>
      </c>
      <c r="L564" s="415"/>
      <c r="M564" s="416" t="s">
        <v>176</v>
      </c>
      <c r="N564" s="428">
        <f>N563</f>
        <v>134672.70000000001</v>
      </c>
      <c r="O564" s="416" t="s">
        <v>175</v>
      </c>
      <c r="P564" s="426"/>
      <c r="Q564" s="416" t="s">
        <v>175</v>
      </c>
      <c r="R564" s="426"/>
      <c r="S564" s="416" t="s">
        <v>175</v>
      </c>
      <c r="T564" s="426"/>
      <c r="U564" s="416" t="s">
        <v>175</v>
      </c>
      <c r="V564" s="426"/>
      <c r="W564" s="463" t="s">
        <v>175</v>
      </c>
      <c r="X564" s="462"/>
      <c r="Y564" s="463" t="s">
        <v>174</v>
      </c>
      <c r="Z564" s="464">
        <f>9*5</f>
        <v>45</v>
      </c>
      <c r="AA564" s="792"/>
      <c r="AB564" s="792"/>
      <c r="AC564" s="792"/>
      <c r="AD564" s="792"/>
      <c r="AE564" s="792"/>
      <c r="AF564" s="895"/>
    </row>
    <row r="565" spans="1:32" s="404" customFormat="1" ht="13.5" customHeight="1" x14ac:dyDescent="0.2">
      <c r="B565" s="824"/>
      <c r="C565" s="825"/>
      <c r="D565" s="792"/>
      <c r="E565" s="829"/>
      <c r="F565" s="832"/>
      <c r="G565" s="835"/>
      <c r="H565" s="829"/>
      <c r="I565" s="416" t="s">
        <v>173</v>
      </c>
      <c r="J565" s="429" t="s">
        <v>192</v>
      </c>
      <c r="K565" s="416" t="s">
        <v>171</v>
      </c>
      <c r="L565" s="427"/>
      <c r="M565" s="416" t="s">
        <v>170</v>
      </c>
      <c r="N565" s="428"/>
      <c r="O565" s="416" t="s">
        <v>169</v>
      </c>
      <c r="P565" s="426">
        <v>0.51</v>
      </c>
      <c r="Q565" s="416" t="s">
        <v>169</v>
      </c>
      <c r="R565" s="426">
        <v>0.51</v>
      </c>
      <c r="S565" s="416" t="s">
        <v>169</v>
      </c>
      <c r="T565" s="426">
        <v>0.51</v>
      </c>
      <c r="U565" s="416" t="s">
        <v>169</v>
      </c>
      <c r="V565" s="426">
        <v>0.83599999999999997</v>
      </c>
      <c r="W565" s="463" t="s">
        <v>169</v>
      </c>
      <c r="X565" s="462">
        <v>1</v>
      </c>
      <c r="Y565" s="781"/>
      <c r="Z565" s="782"/>
      <c r="AA565" s="792"/>
      <c r="AB565" s="792"/>
      <c r="AC565" s="792"/>
      <c r="AD565" s="792"/>
      <c r="AE565" s="792"/>
      <c r="AF565" s="895"/>
    </row>
    <row r="566" spans="1:32" s="404" customFormat="1" ht="15" customHeight="1" x14ac:dyDescent="0.2">
      <c r="B566" s="824"/>
      <c r="C566" s="825"/>
      <c r="D566" s="792"/>
      <c r="E566" s="829"/>
      <c r="F566" s="832"/>
      <c r="G566" s="835"/>
      <c r="H566" s="829"/>
      <c r="I566" s="416" t="s">
        <v>168</v>
      </c>
      <c r="J566" s="427">
        <v>365</v>
      </c>
      <c r="K566" s="416" t="s">
        <v>167</v>
      </c>
      <c r="L566" s="427"/>
      <c r="M566" s="816"/>
      <c r="N566" s="817"/>
      <c r="O566" s="416" t="s">
        <v>166</v>
      </c>
      <c r="P566" s="426">
        <f>IF(P564="",P565-P563,P565-P564)</f>
        <v>1.0000000000000009E-2</v>
      </c>
      <c r="Q566" s="416" t="s">
        <v>166</v>
      </c>
      <c r="R566" s="426">
        <f>IF(R564="",R565-R563,R565-R564)</f>
        <v>1.0000000000000009E-2</v>
      </c>
      <c r="S566" s="416" t="s">
        <v>166</v>
      </c>
      <c r="T566" s="426">
        <f>IF(T564="",T565-T563,T565-T564)</f>
        <v>1.0000000000000009E-2</v>
      </c>
      <c r="U566" s="416" t="s">
        <v>166</v>
      </c>
      <c r="V566" s="426">
        <f>IF(V564="",V565-V563,V565-V564)</f>
        <v>2.5999999999999912E-2</v>
      </c>
      <c r="W566" s="463" t="s">
        <v>166</v>
      </c>
      <c r="X566" s="462">
        <f>IF(X564="",X565-X563,X565-X564)</f>
        <v>0</v>
      </c>
      <c r="Y566" s="781"/>
      <c r="Z566" s="782"/>
      <c r="AA566" s="792"/>
      <c r="AB566" s="792"/>
      <c r="AC566" s="792"/>
      <c r="AD566" s="792"/>
      <c r="AE566" s="792"/>
      <c r="AF566" s="895"/>
    </row>
    <row r="567" spans="1:32" s="404" customFormat="1" ht="15" customHeight="1" x14ac:dyDescent="0.2">
      <c r="B567" s="824"/>
      <c r="C567" s="825"/>
      <c r="D567" s="792"/>
      <c r="E567" s="829"/>
      <c r="F567" s="832"/>
      <c r="G567" s="835"/>
      <c r="H567" s="829"/>
      <c r="I567" s="416" t="s">
        <v>165</v>
      </c>
      <c r="J567" s="415">
        <v>43832</v>
      </c>
      <c r="K567" s="416" t="s">
        <v>164</v>
      </c>
      <c r="L567" s="415">
        <v>44196</v>
      </c>
      <c r="M567" s="816"/>
      <c r="N567" s="817"/>
      <c r="O567" s="816"/>
      <c r="P567" s="817"/>
      <c r="Q567" s="816"/>
      <c r="R567" s="817"/>
      <c r="S567" s="816"/>
      <c r="T567" s="817"/>
      <c r="U567" s="816"/>
      <c r="V567" s="817"/>
      <c r="W567" s="781"/>
      <c r="X567" s="782"/>
      <c r="Y567" s="781"/>
      <c r="Z567" s="782"/>
      <c r="AA567" s="792"/>
      <c r="AB567" s="792"/>
      <c r="AC567" s="792"/>
      <c r="AD567" s="792"/>
      <c r="AE567" s="792"/>
      <c r="AF567" s="895"/>
    </row>
    <row r="568" spans="1:32" s="404" customFormat="1" ht="15" customHeight="1" x14ac:dyDescent="0.2">
      <c r="B568" s="826"/>
      <c r="C568" s="827"/>
      <c r="D568" s="793"/>
      <c r="E568" s="830"/>
      <c r="F568" s="833"/>
      <c r="G568" s="836"/>
      <c r="H568" s="830"/>
      <c r="I568" s="406" t="s">
        <v>158</v>
      </c>
      <c r="J568" s="451">
        <v>43832</v>
      </c>
      <c r="K568" s="820"/>
      <c r="L568" s="821"/>
      <c r="M568" s="818"/>
      <c r="N568" s="819"/>
      <c r="O568" s="818"/>
      <c r="P568" s="819"/>
      <c r="Q568" s="818"/>
      <c r="R568" s="819"/>
      <c r="S568" s="818"/>
      <c r="T568" s="819"/>
      <c r="U568" s="818"/>
      <c r="V568" s="819"/>
      <c r="W568" s="783"/>
      <c r="X568" s="784"/>
      <c r="Y568" s="783"/>
      <c r="Z568" s="784"/>
      <c r="AA568" s="793"/>
      <c r="AB568" s="793"/>
      <c r="AC568" s="793"/>
      <c r="AD568" s="793"/>
      <c r="AE568" s="793"/>
      <c r="AF568" s="896"/>
    </row>
    <row r="569" spans="1:32" s="404" customFormat="1" ht="12.75" customHeight="1" x14ac:dyDescent="0.2">
      <c r="B569" s="822" t="s">
        <v>410</v>
      </c>
      <c r="C569" s="823"/>
      <c r="D569" s="791" t="s">
        <v>280</v>
      </c>
      <c r="E569" s="828" t="s">
        <v>325</v>
      </c>
      <c r="F569" s="831">
        <v>4.17</v>
      </c>
      <c r="G569" s="834" t="s">
        <v>218</v>
      </c>
      <c r="H569" s="828" t="s">
        <v>324</v>
      </c>
      <c r="I569" s="434" t="s">
        <v>184</v>
      </c>
      <c r="J569" s="438">
        <v>131004.66</v>
      </c>
      <c r="K569" s="434" t="s">
        <v>183</v>
      </c>
      <c r="L569" s="437">
        <f>J574+J572</f>
        <v>44146</v>
      </c>
      <c r="M569" s="434" t="s">
        <v>182</v>
      </c>
      <c r="N569" s="436">
        <f>J569</f>
        <v>131004.66</v>
      </c>
      <c r="O569" s="434" t="s">
        <v>181</v>
      </c>
      <c r="P569" s="435">
        <v>0.05</v>
      </c>
      <c r="Q569" s="434" t="s">
        <v>181</v>
      </c>
      <c r="R569" s="435">
        <v>0.05</v>
      </c>
      <c r="S569" s="434" t="s">
        <v>181</v>
      </c>
      <c r="T569" s="435">
        <v>0.05</v>
      </c>
      <c r="U569" s="434" t="s">
        <v>181</v>
      </c>
      <c r="V569" s="435">
        <v>0.42430000000000001</v>
      </c>
      <c r="W569" s="466" t="s">
        <v>181</v>
      </c>
      <c r="X569" s="467">
        <v>1</v>
      </c>
      <c r="Y569" s="466" t="s">
        <v>180</v>
      </c>
      <c r="Z569" s="465">
        <v>6</v>
      </c>
      <c r="AA569" s="791" t="s">
        <v>10</v>
      </c>
      <c r="AB569" s="791" t="s">
        <v>10</v>
      </c>
      <c r="AC569" s="791" t="s">
        <v>10</v>
      </c>
      <c r="AD569" s="791" t="s">
        <v>10</v>
      </c>
      <c r="AE569" s="791" t="s">
        <v>10</v>
      </c>
      <c r="AF569" s="791" t="s">
        <v>2143</v>
      </c>
    </row>
    <row r="570" spans="1:32" s="404" customFormat="1" ht="15" customHeight="1" x14ac:dyDescent="0.2">
      <c r="B570" s="824"/>
      <c r="C570" s="825"/>
      <c r="D570" s="792"/>
      <c r="E570" s="829"/>
      <c r="F570" s="832"/>
      <c r="G570" s="835"/>
      <c r="H570" s="829"/>
      <c r="I570" s="416" t="s">
        <v>179</v>
      </c>
      <c r="J570" s="432" t="s">
        <v>321</v>
      </c>
      <c r="K570" s="416" t="s">
        <v>177</v>
      </c>
      <c r="L570" s="415"/>
      <c r="M570" s="416" t="s">
        <v>176</v>
      </c>
      <c r="N570" s="428">
        <f>N569</f>
        <v>131004.66</v>
      </c>
      <c r="O570" s="416" t="s">
        <v>175</v>
      </c>
      <c r="P570" s="426"/>
      <c r="Q570" s="416" t="s">
        <v>175</v>
      </c>
      <c r="R570" s="426"/>
      <c r="S570" s="416" t="s">
        <v>175</v>
      </c>
      <c r="T570" s="426"/>
      <c r="U570" s="416" t="s">
        <v>175</v>
      </c>
      <c r="V570" s="426"/>
      <c r="W570" s="463" t="s">
        <v>175</v>
      </c>
      <c r="X570" s="462"/>
      <c r="Y570" s="463" t="s">
        <v>174</v>
      </c>
      <c r="Z570" s="464">
        <v>30</v>
      </c>
      <c r="AA570" s="792"/>
      <c r="AB570" s="792"/>
      <c r="AC570" s="792"/>
      <c r="AD570" s="792"/>
      <c r="AE570" s="792"/>
      <c r="AF570" s="792"/>
    </row>
    <row r="571" spans="1:32" s="404" customFormat="1" ht="39" customHeight="1" x14ac:dyDescent="0.2">
      <c r="B571" s="824"/>
      <c r="C571" s="825"/>
      <c r="D571" s="792"/>
      <c r="E571" s="829"/>
      <c r="F571" s="832"/>
      <c r="G571" s="835"/>
      <c r="H571" s="829"/>
      <c r="I571" s="416" t="s">
        <v>173</v>
      </c>
      <c r="J571" s="429" t="s">
        <v>409</v>
      </c>
      <c r="K571" s="416" t="s">
        <v>171</v>
      </c>
      <c r="L571" s="427"/>
      <c r="M571" s="416" t="s">
        <v>170</v>
      </c>
      <c r="N571" s="428"/>
      <c r="O571" s="416" t="s">
        <v>169</v>
      </c>
      <c r="P571" s="426">
        <v>0.05</v>
      </c>
      <c r="Q571" s="416" t="s">
        <v>169</v>
      </c>
      <c r="R571" s="426">
        <v>0.05</v>
      </c>
      <c r="S571" s="416" t="s">
        <v>169</v>
      </c>
      <c r="T571" s="426">
        <v>0.05</v>
      </c>
      <c r="U571" s="416" t="s">
        <v>169</v>
      </c>
      <c r="V571" s="426">
        <v>0.42430000000000001</v>
      </c>
      <c r="W571" s="463" t="s">
        <v>169</v>
      </c>
      <c r="X571" s="462">
        <v>1</v>
      </c>
      <c r="Y571" s="781"/>
      <c r="Z571" s="782"/>
      <c r="AA571" s="792"/>
      <c r="AB571" s="792"/>
      <c r="AC571" s="792"/>
      <c r="AD571" s="792"/>
      <c r="AE571" s="792"/>
      <c r="AF571" s="792"/>
    </row>
    <row r="572" spans="1:32" s="404" customFormat="1" ht="15" customHeight="1" x14ac:dyDescent="0.2">
      <c r="B572" s="824"/>
      <c r="C572" s="825"/>
      <c r="D572" s="792"/>
      <c r="E572" s="829"/>
      <c r="F572" s="832"/>
      <c r="G572" s="835"/>
      <c r="H572" s="829"/>
      <c r="I572" s="416" t="s">
        <v>168</v>
      </c>
      <c r="J572" s="427">
        <v>180</v>
      </c>
      <c r="K572" s="416" t="s">
        <v>167</v>
      </c>
      <c r="L572" s="427"/>
      <c r="M572" s="816"/>
      <c r="N572" s="817"/>
      <c r="O572" s="416" t="s">
        <v>166</v>
      </c>
      <c r="P572" s="426">
        <f>IF(P570="",P571-P569,P571-P570)</f>
        <v>0</v>
      </c>
      <c r="Q572" s="416" t="s">
        <v>166</v>
      </c>
      <c r="R572" s="426">
        <f>IF(R570="",R571-R569,R571-R570)</f>
        <v>0</v>
      </c>
      <c r="S572" s="416" t="s">
        <v>166</v>
      </c>
      <c r="T572" s="426">
        <f>IF(T570="",T571-T569,T571-T570)</f>
        <v>0</v>
      </c>
      <c r="U572" s="416" t="s">
        <v>166</v>
      </c>
      <c r="V572" s="426">
        <f>IF(V570="",V571-V569,V571-V570)</f>
        <v>0</v>
      </c>
      <c r="W572" s="463" t="s">
        <v>166</v>
      </c>
      <c r="X572" s="462">
        <f>IF(X570="",X571-X569,X571-X570)</f>
        <v>0</v>
      </c>
      <c r="Y572" s="781"/>
      <c r="Z572" s="782"/>
      <c r="AA572" s="792"/>
      <c r="AB572" s="792"/>
      <c r="AC572" s="792"/>
      <c r="AD572" s="792"/>
      <c r="AE572" s="792"/>
      <c r="AF572" s="792"/>
    </row>
    <row r="573" spans="1:32" s="404" customFormat="1" ht="15" customHeight="1" x14ac:dyDescent="0.2">
      <c r="B573" s="824"/>
      <c r="C573" s="825"/>
      <c r="D573" s="792"/>
      <c r="E573" s="829"/>
      <c r="F573" s="832"/>
      <c r="G573" s="835"/>
      <c r="H573" s="829"/>
      <c r="I573" s="416" t="s">
        <v>165</v>
      </c>
      <c r="J573" s="415">
        <v>43832</v>
      </c>
      <c r="K573" s="416" t="s">
        <v>164</v>
      </c>
      <c r="L573" s="415">
        <v>44150</v>
      </c>
      <c r="M573" s="816"/>
      <c r="N573" s="817"/>
      <c r="O573" s="816"/>
      <c r="P573" s="817"/>
      <c r="Q573" s="816"/>
      <c r="R573" s="817"/>
      <c r="S573" s="816"/>
      <c r="T573" s="817"/>
      <c r="U573" s="816"/>
      <c r="V573" s="817"/>
      <c r="W573" s="781"/>
      <c r="X573" s="782"/>
      <c r="Y573" s="781"/>
      <c r="Z573" s="782"/>
      <c r="AA573" s="792"/>
      <c r="AB573" s="792"/>
      <c r="AC573" s="792"/>
      <c r="AD573" s="792"/>
      <c r="AE573" s="792"/>
      <c r="AF573" s="792"/>
    </row>
    <row r="574" spans="1:32" s="404" customFormat="1" ht="15" customHeight="1" x14ac:dyDescent="0.2">
      <c r="B574" s="826"/>
      <c r="C574" s="827"/>
      <c r="D574" s="793"/>
      <c r="E574" s="830"/>
      <c r="F574" s="833"/>
      <c r="G574" s="836"/>
      <c r="H574" s="830"/>
      <c r="I574" s="406" t="s">
        <v>158</v>
      </c>
      <c r="J574" s="451">
        <v>43966</v>
      </c>
      <c r="K574" s="820"/>
      <c r="L574" s="821"/>
      <c r="M574" s="818"/>
      <c r="N574" s="819"/>
      <c r="O574" s="818"/>
      <c r="P574" s="819"/>
      <c r="Q574" s="818"/>
      <c r="R574" s="819"/>
      <c r="S574" s="818"/>
      <c r="T574" s="819"/>
      <c r="U574" s="818"/>
      <c r="V574" s="819"/>
      <c r="W574" s="783"/>
      <c r="X574" s="784"/>
      <c r="Y574" s="783"/>
      <c r="Z574" s="784"/>
      <c r="AA574" s="793"/>
      <c r="AB574" s="793"/>
      <c r="AC574" s="793"/>
      <c r="AD574" s="793"/>
      <c r="AE574" s="793"/>
      <c r="AF574" s="793"/>
    </row>
    <row r="575" spans="1:32" s="404" customFormat="1" ht="12.75" customHeight="1" x14ac:dyDescent="0.2">
      <c r="B575" s="822" t="s">
        <v>408</v>
      </c>
      <c r="C575" s="823"/>
      <c r="D575" s="791" t="s">
        <v>280</v>
      </c>
      <c r="E575" s="828" t="s">
        <v>325</v>
      </c>
      <c r="F575" s="831">
        <v>3.93</v>
      </c>
      <c r="G575" s="834" t="s">
        <v>218</v>
      </c>
      <c r="H575" s="828" t="s">
        <v>200</v>
      </c>
      <c r="I575" s="434" t="s">
        <v>184</v>
      </c>
      <c r="J575" s="438">
        <v>143530.25</v>
      </c>
      <c r="K575" s="434" t="s">
        <v>183</v>
      </c>
      <c r="L575" s="437">
        <f>J580+J578-0.001</f>
        <v>44196.999000000003</v>
      </c>
      <c r="M575" s="434" t="s">
        <v>182</v>
      </c>
      <c r="N575" s="436">
        <f>J575</f>
        <v>143530.25</v>
      </c>
      <c r="O575" s="434" t="s">
        <v>181</v>
      </c>
      <c r="P575" s="435">
        <v>0.5</v>
      </c>
      <c r="Q575" s="434" t="s">
        <v>181</v>
      </c>
      <c r="R575" s="435">
        <v>0.5</v>
      </c>
      <c r="S575" s="434" t="s">
        <v>181</v>
      </c>
      <c r="T575" s="435">
        <v>0.5</v>
      </c>
      <c r="U575" s="434" t="s">
        <v>181</v>
      </c>
      <c r="V575" s="435">
        <v>0.82599999999999996</v>
      </c>
      <c r="W575" s="466" t="s">
        <v>181</v>
      </c>
      <c r="X575" s="467">
        <v>1</v>
      </c>
      <c r="Y575" s="466" t="s">
        <v>180</v>
      </c>
      <c r="Z575" s="465">
        <v>3</v>
      </c>
      <c r="AA575" s="791" t="s">
        <v>322</v>
      </c>
      <c r="AB575" s="791" t="s">
        <v>322</v>
      </c>
      <c r="AC575" s="791" t="s">
        <v>322</v>
      </c>
      <c r="AD575" s="791" t="s">
        <v>322</v>
      </c>
      <c r="AE575" s="791" t="s">
        <v>322</v>
      </c>
      <c r="AF575" s="791" t="s">
        <v>2143</v>
      </c>
    </row>
    <row r="576" spans="1:32" s="404" customFormat="1" ht="15" customHeight="1" x14ac:dyDescent="0.2">
      <c r="B576" s="824"/>
      <c r="C576" s="825"/>
      <c r="D576" s="792"/>
      <c r="E576" s="829"/>
      <c r="F576" s="832"/>
      <c r="G576" s="835"/>
      <c r="H576" s="829"/>
      <c r="I576" s="416" t="s">
        <v>179</v>
      </c>
      <c r="J576" s="432" t="s">
        <v>292</v>
      </c>
      <c r="K576" s="416" t="s">
        <v>177</v>
      </c>
      <c r="L576" s="415">
        <f>L575+L577+L578</f>
        <v>44223.999000000003</v>
      </c>
      <c r="M576" s="416" t="s">
        <v>176</v>
      </c>
      <c r="N576" s="428">
        <f>N575</f>
        <v>143530.25</v>
      </c>
      <c r="O576" s="416" t="s">
        <v>175</v>
      </c>
      <c r="P576" s="426"/>
      <c r="Q576" s="416" t="s">
        <v>175</v>
      </c>
      <c r="R576" s="426"/>
      <c r="S576" s="416" t="s">
        <v>175</v>
      </c>
      <c r="T576" s="426"/>
      <c r="U576" s="416" t="s">
        <v>175</v>
      </c>
      <c r="V576" s="426"/>
      <c r="W576" s="463" t="s">
        <v>175</v>
      </c>
      <c r="X576" s="462"/>
      <c r="Y576" s="463" t="s">
        <v>174</v>
      </c>
      <c r="Z576" s="464">
        <f>3*10</f>
        <v>30</v>
      </c>
      <c r="AA576" s="792"/>
      <c r="AB576" s="792"/>
      <c r="AC576" s="792"/>
      <c r="AD576" s="792"/>
      <c r="AE576" s="792"/>
      <c r="AF576" s="792"/>
    </row>
    <row r="577" spans="2:32" s="404" customFormat="1" ht="13.5" customHeight="1" x14ac:dyDescent="0.2">
      <c r="B577" s="824"/>
      <c r="C577" s="825"/>
      <c r="D577" s="792"/>
      <c r="E577" s="829"/>
      <c r="F577" s="832"/>
      <c r="G577" s="835"/>
      <c r="H577" s="829"/>
      <c r="I577" s="416" t="s">
        <v>173</v>
      </c>
      <c r="J577" s="429" t="s">
        <v>192</v>
      </c>
      <c r="K577" s="416" t="s">
        <v>171</v>
      </c>
      <c r="L577" s="427">
        <v>27</v>
      </c>
      <c r="M577" s="416" t="s">
        <v>170</v>
      </c>
      <c r="N577" s="428"/>
      <c r="O577" s="416" t="s">
        <v>169</v>
      </c>
      <c r="P577" s="426">
        <v>0.52</v>
      </c>
      <c r="Q577" s="416" t="s">
        <v>169</v>
      </c>
      <c r="R577" s="426">
        <v>0.52</v>
      </c>
      <c r="S577" s="416" t="s">
        <v>169</v>
      </c>
      <c r="T577" s="426">
        <v>0.52</v>
      </c>
      <c r="U577" s="416" t="s">
        <v>169</v>
      </c>
      <c r="V577" s="426">
        <v>0.83599999999999997</v>
      </c>
      <c r="W577" s="463" t="s">
        <v>169</v>
      </c>
      <c r="X577" s="462">
        <v>1</v>
      </c>
      <c r="Y577" s="781"/>
      <c r="Z577" s="782"/>
      <c r="AA577" s="792"/>
      <c r="AB577" s="792"/>
      <c r="AC577" s="792"/>
      <c r="AD577" s="792"/>
      <c r="AE577" s="792"/>
      <c r="AF577" s="792"/>
    </row>
    <row r="578" spans="2:32" s="404" customFormat="1" ht="15" customHeight="1" x14ac:dyDescent="0.2">
      <c r="B578" s="824"/>
      <c r="C578" s="825"/>
      <c r="D578" s="792"/>
      <c r="E578" s="829"/>
      <c r="F578" s="832"/>
      <c r="G578" s="835"/>
      <c r="H578" s="829"/>
      <c r="I578" s="416" t="s">
        <v>168</v>
      </c>
      <c r="J578" s="427">
        <v>365</v>
      </c>
      <c r="K578" s="416" t="s">
        <v>167</v>
      </c>
      <c r="L578" s="427"/>
      <c r="M578" s="816"/>
      <c r="N578" s="817"/>
      <c r="O578" s="416" t="s">
        <v>166</v>
      </c>
      <c r="P578" s="426">
        <f>IF(P576="",P577-P575,P577-P576)</f>
        <v>2.0000000000000018E-2</v>
      </c>
      <c r="Q578" s="416" t="s">
        <v>166</v>
      </c>
      <c r="R578" s="426">
        <f>IF(R576="",R577-R575,R577-R576)</f>
        <v>2.0000000000000018E-2</v>
      </c>
      <c r="S578" s="416" t="s">
        <v>166</v>
      </c>
      <c r="T578" s="426">
        <f>IF(T576="",T577-T575,T577-T576)</f>
        <v>2.0000000000000018E-2</v>
      </c>
      <c r="U578" s="416" t="s">
        <v>166</v>
      </c>
      <c r="V578" s="426">
        <f>IF(V576="",V577-V575,V577-V576)</f>
        <v>1.0000000000000009E-2</v>
      </c>
      <c r="W578" s="463" t="s">
        <v>166</v>
      </c>
      <c r="X578" s="462">
        <f>IF(X576="",X577-X575,X577-X576)</f>
        <v>0</v>
      </c>
      <c r="Y578" s="781"/>
      <c r="Z578" s="782"/>
      <c r="AA578" s="792"/>
      <c r="AB578" s="792"/>
      <c r="AC578" s="792"/>
      <c r="AD578" s="792"/>
      <c r="AE578" s="792"/>
      <c r="AF578" s="792"/>
    </row>
    <row r="579" spans="2:32" s="404" customFormat="1" ht="15" customHeight="1" x14ac:dyDescent="0.2">
      <c r="B579" s="824"/>
      <c r="C579" s="825"/>
      <c r="D579" s="792"/>
      <c r="E579" s="829"/>
      <c r="F579" s="832"/>
      <c r="G579" s="835"/>
      <c r="H579" s="829"/>
      <c r="I579" s="416" t="s">
        <v>165</v>
      </c>
      <c r="J579" s="415">
        <v>43832</v>
      </c>
      <c r="K579" s="416" t="s">
        <v>164</v>
      </c>
      <c r="L579" s="415">
        <v>44196</v>
      </c>
      <c r="M579" s="816"/>
      <c r="N579" s="817"/>
      <c r="O579" s="816"/>
      <c r="P579" s="817"/>
      <c r="Q579" s="816"/>
      <c r="R579" s="817"/>
      <c r="S579" s="816"/>
      <c r="T579" s="817"/>
      <c r="U579" s="816"/>
      <c r="V579" s="817"/>
      <c r="W579" s="781"/>
      <c r="X579" s="782"/>
      <c r="Y579" s="781"/>
      <c r="Z579" s="782"/>
      <c r="AA579" s="792"/>
      <c r="AB579" s="792"/>
      <c r="AC579" s="792"/>
      <c r="AD579" s="792"/>
      <c r="AE579" s="792"/>
      <c r="AF579" s="792"/>
    </row>
    <row r="580" spans="2:32" s="404" customFormat="1" ht="15" customHeight="1" x14ac:dyDescent="0.2">
      <c r="B580" s="826"/>
      <c r="C580" s="827"/>
      <c r="D580" s="793"/>
      <c r="E580" s="830"/>
      <c r="F580" s="833"/>
      <c r="G580" s="836"/>
      <c r="H580" s="830"/>
      <c r="I580" s="406" t="s">
        <v>158</v>
      </c>
      <c r="J580" s="451">
        <v>43832</v>
      </c>
      <c r="K580" s="820"/>
      <c r="L580" s="821"/>
      <c r="M580" s="818"/>
      <c r="N580" s="819"/>
      <c r="O580" s="818"/>
      <c r="P580" s="819"/>
      <c r="Q580" s="818"/>
      <c r="R580" s="819"/>
      <c r="S580" s="818"/>
      <c r="T580" s="819"/>
      <c r="U580" s="818"/>
      <c r="V580" s="819"/>
      <c r="W580" s="783"/>
      <c r="X580" s="784"/>
      <c r="Y580" s="783"/>
      <c r="Z580" s="784"/>
      <c r="AA580" s="793"/>
      <c r="AB580" s="793"/>
      <c r="AC580" s="793"/>
      <c r="AD580" s="793"/>
      <c r="AE580" s="793"/>
      <c r="AF580" s="793"/>
    </row>
    <row r="581" spans="2:32" s="404" customFormat="1" ht="12.75" customHeight="1" x14ac:dyDescent="0.2">
      <c r="B581" s="822" t="s">
        <v>408</v>
      </c>
      <c r="C581" s="823"/>
      <c r="D581" s="791" t="s">
        <v>280</v>
      </c>
      <c r="E581" s="828" t="s">
        <v>325</v>
      </c>
      <c r="F581" s="831">
        <v>3.93</v>
      </c>
      <c r="G581" s="834" t="s">
        <v>218</v>
      </c>
      <c r="H581" s="828" t="s">
        <v>324</v>
      </c>
      <c r="I581" s="434" t="s">
        <v>184</v>
      </c>
      <c r="J581" s="438">
        <v>106856.33</v>
      </c>
      <c r="K581" s="434" t="s">
        <v>183</v>
      </c>
      <c r="L581" s="437">
        <f>+L569</f>
        <v>44146</v>
      </c>
      <c r="M581" s="434" t="s">
        <v>182</v>
      </c>
      <c r="N581" s="436">
        <f>J581</f>
        <v>106856.33</v>
      </c>
      <c r="O581" s="434" t="s">
        <v>181</v>
      </c>
      <c r="P581" s="435">
        <v>0.05</v>
      </c>
      <c r="Q581" s="434" t="s">
        <v>181</v>
      </c>
      <c r="R581" s="435">
        <v>0.05</v>
      </c>
      <c r="S581" s="434" t="s">
        <v>181</v>
      </c>
      <c r="T581" s="435">
        <v>0.05</v>
      </c>
      <c r="U581" s="434" t="s">
        <v>181</v>
      </c>
      <c r="V581" s="435">
        <v>1</v>
      </c>
      <c r="W581" s="466" t="s">
        <v>181</v>
      </c>
      <c r="X581" s="467">
        <v>1</v>
      </c>
      <c r="Y581" s="466" t="s">
        <v>180</v>
      </c>
      <c r="Z581" s="465">
        <v>2</v>
      </c>
      <c r="AA581" s="791" t="s">
        <v>10</v>
      </c>
      <c r="AB581" s="791" t="s">
        <v>10</v>
      </c>
      <c r="AC581" s="791" t="s">
        <v>10</v>
      </c>
      <c r="AD581" s="791" t="s">
        <v>227</v>
      </c>
      <c r="AE581" s="791" t="s">
        <v>227</v>
      </c>
      <c r="AF581" s="791" t="s">
        <v>2143</v>
      </c>
    </row>
    <row r="582" spans="2:32" s="404" customFormat="1" ht="15" customHeight="1" x14ac:dyDescent="0.2">
      <c r="B582" s="824"/>
      <c r="C582" s="825"/>
      <c r="D582" s="792"/>
      <c r="E582" s="829"/>
      <c r="F582" s="832"/>
      <c r="G582" s="835"/>
      <c r="H582" s="829"/>
      <c r="I582" s="416" t="s">
        <v>179</v>
      </c>
      <c r="J582" s="432" t="s">
        <v>321</v>
      </c>
      <c r="K582" s="416" t="s">
        <v>177</v>
      </c>
      <c r="L582" s="415"/>
      <c r="M582" s="416" t="s">
        <v>176</v>
      </c>
      <c r="N582" s="428">
        <f>N581</f>
        <v>106856.33</v>
      </c>
      <c r="O582" s="416" t="s">
        <v>175</v>
      </c>
      <c r="P582" s="426"/>
      <c r="Q582" s="416" t="s">
        <v>175</v>
      </c>
      <c r="R582" s="426"/>
      <c r="S582" s="416" t="s">
        <v>175</v>
      </c>
      <c r="T582" s="426"/>
      <c r="U582" s="416" t="s">
        <v>175</v>
      </c>
      <c r="V582" s="426"/>
      <c r="W582" s="463" t="s">
        <v>175</v>
      </c>
      <c r="X582" s="462"/>
      <c r="Y582" s="463" t="s">
        <v>174</v>
      </c>
      <c r="Z582" s="464">
        <f>+Z581*22</f>
        <v>44</v>
      </c>
      <c r="AA582" s="792"/>
      <c r="AB582" s="792"/>
      <c r="AC582" s="792"/>
      <c r="AD582" s="792"/>
      <c r="AE582" s="792"/>
      <c r="AF582" s="792"/>
    </row>
    <row r="583" spans="2:32" s="404" customFormat="1" ht="39" customHeight="1" x14ac:dyDescent="0.2">
      <c r="B583" s="824"/>
      <c r="C583" s="825"/>
      <c r="D583" s="792"/>
      <c r="E583" s="829"/>
      <c r="F583" s="832"/>
      <c r="G583" s="835"/>
      <c r="H583" s="829"/>
      <c r="I583" s="416" t="s">
        <v>173</v>
      </c>
      <c r="J583" s="429" t="s">
        <v>407</v>
      </c>
      <c r="K583" s="416" t="s">
        <v>171</v>
      </c>
      <c r="L583" s="427"/>
      <c r="M583" s="416" t="s">
        <v>170</v>
      </c>
      <c r="N583" s="428"/>
      <c r="O583" s="416" t="s">
        <v>169</v>
      </c>
      <c r="P583" s="426">
        <v>0.05</v>
      </c>
      <c r="Q583" s="416" t="s">
        <v>169</v>
      </c>
      <c r="R583" s="426">
        <v>0.05</v>
      </c>
      <c r="S583" s="416" t="s">
        <v>169</v>
      </c>
      <c r="T583" s="426">
        <v>0.05</v>
      </c>
      <c r="U583" s="416" t="s">
        <v>169</v>
      </c>
      <c r="V583" s="426">
        <v>1</v>
      </c>
      <c r="W583" s="463" t="s">
        <v>169</v>
      </c>
      <c r="X583" s="462">
        <v>1</v>
      </c>
      <c r="Y583" s="781"/>
      <c r="Z583" s="782"/>
      <c r="AA583" s="792"/>
      <c r="AB583" s="792"/>
      <c r="AC583" s="792"/>
      <c r="AD583" s="792"/>
      <c r="AE583" s="792"/>
      <c r="AF583" s="792"/>
    </row>
    <row r="584" spans="2:32" s="404" customFormat="1" ht="15" customHeight="1" x14ac:dyDescent="0.2">
      <c r="B584" s="824"/>
      <c r="C584" s="825"/>
      <c r="D584" s="792"/>
      <c r="E584" s="829"/>
      <c r="F584" s="832"/>
      <c r="G584" s="835"/>
      <c r="H584" s="829"/>
      <c r="I584" s="416" t="s">
        <v>168</v>
      </c>
      <c r="J584" s="427" t="s">
        <v>319</v>
      </c>
      <c r="K584" s="416" t="s">
        <v>167</v>
      </c>
      <c r="L584" s="427"/>
      <c r="M584" s="816"/>
      <c r="N584" s="817"/>
      <c r="O584" s="416" t="s">
        <v>166</v>
      </c>
      <c r="P584" s="426">
        <f>IF(P582="",P583-P581,P583-P582)</f>
        <v>0</v>
      </c>
      <c r="Q584" s="416" t="s">
        <v>166</v>
      </c>
      <c r="R584" s="426">
        <f>IF(R582="",R583-R581,R583-R582)</f>
        <v>0</v>
      </c>
      <c r="S584" s="416" t="s">
        <v>166</v>
      </c>
      <c r="T584" s="426">
        <f>IF(T582="",T583-T581,T583-T582)</f>
        <v>0</v>
      </c>
      <c r="U584" s="416" t="s">
        <v>166</v>
      </c>
      <c r="V584" s="426">
        <f>IF(V582="",V583-V581,V583-V582)</f>
        <v>0</v>
      </c>
      <c r="W584" s="463" t="s">
        <v>166</v>
      </c>
      <c r="X584" s="462">
        <f>IF(X582="",X583-X581,X583-X582)</f>
        <v>0</v>
      </c>
      <c r="Y584" s="781"/>
      <c r="Z584" s="782"/>
      <c r="AA584" s="792"/>
      <c r="AB584" s="792"/>
      <c r="AC584" s="792"/>
      <c r="AD584" s="792"/>
      <c r="AE584" s="792"/>
      <c r="AF584" s="792"/>
    </row>
    <row r="585" spans="2:32" s="404" customFormat="1" ht="15" customHeight="1" x14ac:dyDescent="0.2">
      <c r="B585" s="824"/>
      <c r="C585" s="825"/>
      <c r="D585" s="792"/>
      <c r="E585" s="829"/>
      <c r="F585" s="832"/>
      <c r="G585" s="835"/>
      <c r="H585" s="829"/>
      <c r="I585" s="416" t="s">
        <v>165</v>
      </c>
      <c r="J585" s="415"/>
      <c r="K585" s="416" t="s">
        <v>164</v>
      </c>
      <c r="L585" s="415">
        <v>44160</v>
      </c>
      <c r="M585" s="816"/>
      <c r="N585" s="817"/>
      <c r="O585" s="816"/>
      <c r="P585" s="817"/>
      <c r="Q585" s="816"/>
      <c r="R585" s="817"/>
      <c r="S585" s="816"/>
      <c r="T585" s="817"/>
      <c r="U585" s="816"/>
      <c r="V585" s="817"/>
      <c r="W585" s="781"/>
      <c r="X585" s="782"/>
      <c r="Y585" s="781"/>
      <c r="Z585" s="782"/>
      <c r="AA585" s="792"/>
      <c r="AB585" s="792"/>
      <c r="AC585" s="792"/>
      <c r="AD585" s="792"/>
      <c r="AE585" s="792"/>
      <c r="AF585" s="792"/>
    </row>
    <row r="586" spans="2:32" s="404" customFormat="1" ht="15" customHeight="1" x14ac:dyDescent="0.2">
      <c r="B586" s="826"/>
      <c r="C586" s="827"/>
      <c r="D586" s="793"/>
      <c r="E586" s="830"/>
      <c r="F586" s="833"/>
      <c r="G586" s="836"/>
      <c r="H586" s="830"/>
      <c r="I586" s="406" t="s">
        <v>158</v>
      </c>
      <c r="J586" s="451">
        <f>+J574</f>
        <v>43966</v>
      </c>
      <c r="K586" s="820"/>
      <c r="L586" s="821"/>
      <c r="M586" s="818"/>
      <c r="N586" s="819"/>
      <c r="O586" s="818"/>
      <c r="P586" s="819"/>
      <c r="Q586" s="818"/>
      <c r="R586" s="819"/>
      <c r="S586" s="818"/>
      <c r="T586" s="819"/>
      <c r="U586" s="818"/>
      <c r="V586" s="819"/>
      <c r="W586" s="783"/>
      <c r="X586" s="784"/>
      <c r="Y586" s="783"/>
      <c r="Z586" s="784"/>
      <c r="AA586" s="793"/>
      <c r="AB586" s="793"/>
      <c r="AC586" s="793"/>
      <c r="AD586" s="793"/>
      <c r="AE586" s="793"/>
      <c r="AF586" s="793"/>
    </row>
    <row r="587" spans="2:32" s="404" customFormat="1" ht="12.75" customHeight="1" x14ac:dyDescent="0.2">
      <c r="B587" s="822" t="s">
        <v>406</v>
      </c>
      <c r="C587" s="823"/>
      <c r="D587" s="791" t="s">
        <v>280</v>
      </c>
      <c r="E587" s="828" t="s">
        <v>325</v>
      </c>
      <c r="F587" s="831">
        <v>2.4300000000000002</v>
      </c>
      <c r="G587" s="834" t="s">
        <v>218</v>
      </c>
      <c r="H587" s="828" t="s">
        <v>200</v>
      </c>
      <c r="I587" s="434" t="s">
        <v>184</v>
      </c>
      <c r="J587" s="438">
        <v>82374.210000000006</v>
      </c>
      <c r="K587" s="434" t="s">
        <v>183</v>
      </c>
      <c r="L587" s="437">
        <f>J592+J590-0.001</f>
        <v>44196.999000000003</v>
      </c>
      <c r="M587" s="434" t="s">
        <v>182</v>
      </c>
      <c r="N587" s="436">
        <f>J587</f>
        <v>82374.210000000006</v>
      </c>
      <c r="O587" s="434" t="s">
        <v>181</v>
      </c>
      <c r="P587" s="435">
        <v>0.5</v>
      </c>
      <c r="Q587" s="434" t="s">
        <v>181</v>
      </c>
      <c r="R587" s="435">
        <v>0.5</v>
      </c>
      <c r="S587" s="434" t="s">
        <v>181</v>
      </c>
      <c r="T587" s="435">
        <v>0.5</v>
      </c>
      <c r="U587" s="466" t="s">
        <v>181</v>
      </c>
      <c r="V587" s="467">
        <v>0.86499999999999999</v>
      </c>
      <c r="W587" s="466" t="s">
        <v>181</v>
      </c>
      <c r="X587" s="467">
        <v>0.86499999999999999</v>
      </c>
      <c r="Y587" s="466" t="s">
        <v>180</v>
      </c>
      <c r="Z587" s="465">
        <v>3</v>
      </c>
      <c r="AA587" s="791" t="s">
        <v>322</v>
      </c>
      <c r="AB587" s="791" t="s">
        <v>322</v>
      </c>
      <c r="AC587" s="791" t="s">
        <v>322</v>
      </c>
      <c r="AD587" s="791" t="s">
        <v>322</v>
      </c>
      <c r="AE587" s="791" t="s">
        <v>322</v>
      </c>
      <c r="AF587" s="791" t="s">
        <v>2143</v>
      </c>
    </row>
    <row r="588" spans="2:32" s="404" customFormat="1" ht="15" customHeight="1" x14ac:dyDescent="0.2">
      <c r="B588" s="824"/>
      <c r="C588" s="825"/>
      <c r="D588" s="792"/>
      <c r="E588" s="829"/>
      <c r="F588" s="832"/>
      <c r="G588" s="835"/>
      <c r="H588" s="829"/>
      <c r="I588" s="416" t="s">
        <v>179</v>
      </c>
      <c r="J588" s="432" t="s">
        <v>292</v>
      </c>
      <c r="K588" s="416" t="s">
        <v>177</v>
      </c>
      <c r="L588" s="415">
        <f>L587+L589+L590</f>
        <v>44223.999000000003</v>
      </c>
      <c r="M588" s="416" t="s">
        <v>176</v>
      </c>
      <c r="N588" s="428">
        <f>N587</f>
        <v>82374.210000000006</v>
      </c>
      <c r="O588" s="416" t="s">
        <v>175</v>
      </c>
      <c r="P588" s="426"/>
      <c r="Q588" s="416" t="s">
        <v>175</v>
      </c>
      <c r="R588" s="426"/>
      <c r="S588" s="416" t="s">
        <v>175</v>
      </c>
      <c r="T588" s="426"/>
      <c r="U588" s="463" t="s">
        <v>175</v>
      </c>
      <c r="V588" s="462"/>
      <c r="W588" s="463" t="s">
        <v>175</v>
      </c>
      <c r="X588" s="462"/>
      <c r="Y588" s="463" t="s">
        <v>174</v>
      </c>
      <c r="Z588" s="464">
        <f>3*8</f>
        <v>24</v>
      </c>
      <c r="AA588" s="792"/>
      <c r="AB588" s="792"/>
      <c r="AC588" s="792"/>
      <c r="AD588" s="792"/>
      <c r="AE588" s="792"/>
      <c r="AF588" s="792"/>
    </row>
    <row r="589" spans="2:32" s="404" customFormat="1" ht="13.5" customHeight="1" x14ac:dyDescent="0.2">
      <c r="B589" s="824"/>
      <c r="C589" s="825"/>
      <c r="D589" s="792"/>
      <c r="E589" s="829"/>
      <c r="F589" s="832"/>
      <c r="G589" s="835"/>
      <c r="H589" s="829"/>
      <c r="I589" s="416" t="s">
        <v>173</v>
      </c>
      <c r="J589" s="429" t="s">
        <v>197</v>
      </c>
      <c r="K589" s="416" t="s">
        <v>171</v>
      </c>
      <c r="L589" s="427">
        <v>27</v>
      </c>
      <c r="M589" s="416" t="s">
        <v>170</v>
      </c>
      <c r="N589" s="428"/>
      <c r="O589" s="416" t="s">
        <v>169</v>
      </c>
      <c r="P589" s="426">
        <v>0.55000000000000004</v>
      </c>
      <c r="Q589" s="416" t="s">
        <v>169</v>
      </c>
      <c r="R589" s="426">
        <v>0.55000000000000004</v>
      </c>
      <c r="S589" s="416" t="s">
        <v>169</v>
      </c>
      <c r="T589" s="426">
        <v>0.55000000000000004</v>
      </c>
      <c r="U589" s="463" t="s">
        <v>169</v>
      </c>
      <c r="V589" s="462">
        <v>0.84599999999999997</v>
      </c>
      <c r="W589" s="463" t="s">
        <v>169</v>
      </c>
      <c r="X589" s="462">
        <v>0.84599999999999997</v>
      </c>
      <c r="Y589" s="781"/>
      <c r="Z589" s="782"/>
      <c r="AA589" s="792"/>
      <c r="AB589" s="792"/>
      <c r="AC589" s="792"/>
      <c r="AD589" s="792"/>
      <c r="AE589" s="792"/>
      <c r="AF589" s="792"/>
    </row>
    <row r="590" spans="2:32" s="404" customFormat="1" ht="15" customHeight="1" x14ac:dyDescent="0.2">
      <c r="B590" s="824"/>
      <c r="C590" s="825"/>
      <c r="D590" s="792"/>
      <c r="E590" s="829"/>
      <c r="F590" s="832"/>
      <c r="G590" s="835"/>
      <c r="H590" s="829"/>
      <c r="I590" s="416" t="s">
        <v>168</v>
      </c>
      <c r="J590" s="427">
        <v>365</v>
      </c>
      <c r="K590" s="416" t="s">
        <v>167</v>
      </c>
      <c r="L590" s="427"/>
      <c r="M590" s="816"/>
      <c r="N590" s="817"/>
      <c r="O590" s="416" t="s">
        <v>166</v>
      </c>
      <c r="P590" s="426">
        <f>IF(P588="",P589-P587,P589-P588)</f>
        <v>5.0000000000000044E-2</v>
      </c>
      <c r="Q590" s="416" t="s">
        <v>166</v>
      </c>
      <c r="R590" s="426">
        <f>IF(R588="",R589-R587,R589-R588)</f>
        <v>5.0000000000000044E-2</v>
      </c>
      <c r="S590" s="416" t="s">
        <v>166</v>
      </c>
      <c r="T590" s="426">
        <f>IF(T588="",T589-T587,T589-T588)</f>
        <v>5.0000000000000044E-2</v>
      </c>
      <c r="U590" s="463" t="s">
        <v>166</v>
      </c>
      <c r="V590" s="462">
        <f>IF(V588="",V589-V587,V589-V588)</f>
        <v>-1.9000000000000017E-2</v>
      </c>
      <c r="W590" s="463" t="s">
        <v>166</v>
      </c>
      <c r="X590" s="462">
        <f>IF(X588="",X589-X587,X589-X588)</f>
        <v>-1.9000000000000017E-2</v>
      </c>
      <c r="Y590" s="781"/>
      <c r="Z590" s="782"/>
      <c r="AA590" s="792"/>
      <c r="AB590" s="792"/>
      <c r="AC590" s="792"/>
      <c r="AD590" s="792"/>
      <c r="AE590" s="792"/>
      <c r="AF590" s="792"/>
    </row>
    <row r="591" spans="2:32" s="404" customFormat="1" ht="15" customHeight="1" x14ac:dyDescent="0.2">
      <c r="B591" s="824"/>
      <c r="C591" s="825"/>
      <c r="D591" s="792"/>
      <c r="E591" s="829"/>
      <c r="F591" s="832"/>
      <c r="G591" s="835"/>
      <c r="H591" s="829"/>
      <c r="I591" s="416" t="s">
        <v>165</v>
      </c>
      <c r="J591" s="415">
        <v>43832</v>
      </c>
      <c r="K591" s="416" t="s">
        <v>164</v>
      </c>
      <c r="L591" s="415">
        <v>44196</v>
      </c>
      <c r="M591" s="816"/>
      <c r="N591" s="817"/>
      <c r="O591" s="816"/>
      <c r="P591" s="817"/>
      <c r="Q591" s="816"/>
      <c r="R591" s="817"/>
      <c r="S591" s="816"/>
      <c r="T591" s="817"/>
      <c r="U591" s="781"/>
      <c r="V591" s="782"/>
      <c r="W591" s="781"/>
      <c r="X591" s="782"/>
      <c r="Y591" s="781"/>
      <c r="Z591" s="782"/>
      <c r="AA591" s="792"/>
      <c r="AB591" s="792"/>
      <c r="AC591" s="792"/>
      <c r="AD591" s="792"/>
      <c r="AE591" s="792"/>
      <c r="AF591" s="792"/>
    </row>
    <row r="592" spans="2:32" s="404" customFormat="1" ht="15" customHeight="1" x14ac:dyDescent="0.2">
      <c r="B592" s="826"/>
      <c r="C592" s="827"/>
      <c r="D592" s="793"/>
      <c r="E592" s="830"/>
      <c r="F592" s="833"/>
      <c r="G592" s="836"/>
      <c r="H592" s="830"/>
      <c r="I592" s="406" t="s">
        <v>158</v>
      </c>
      <c r="J592" s="451">
        <v>43832</v>
      </c>
      <c r="K592" s="820"/>
      <c r="L592" s="821"/>
      <c r="M592" s="818"/>
      <c r="N592" s="819"/>
      <c r="O592" s="818"/>
      <c r="P592" s="819"/>
      <c r="Q592" s="818"/>
      <c r="R592" s="819"/>
      <c r="S592" s="818"/>
      <c r="T592" s="819"/>
      <c r="U592" s="783"/>
      <c r="V592" s="784"/>
      <c r="W592" s="783"/>
      <c r="X592" s="784"/>
      <c r="Y592" s="783"/>
      <c r="Z592" s="784"/>
      <c r="AA592" s="793"/>
      <c r="AB592" s="793"/>
      <c r="AC592" s="793"/>
      <c r="AD592" s="793"/>
      <c r="AE592" s="793"/>
      <c r="AF592" s="793"/>
    </row>
    <row r="593" spans="2:32" s="404" customFormat="1" ht="12.75" customHeight="1" x14ac:dyDescent="0.2">
      <c r="B593" s="822" t="s">
        <v>406</v>
      </c>
      <c r="C593" s="823"/>
      <c r="D593" s="791" t="s">
        <v>280</v>
      </c>
      <c r="E593" s="828" t="s">
        <v>325</v>
      </c>
      <c r="F593" s="831">
        <v>2.4300000000000002</v>
      </c>
      <c r="G593" s="834" t="s">
        <v>218</v>
      </c>
      <c r="H593" s="828" t="s">
        <v>324</v>
      </c>
      <c r="I593" s="434" t="s">
        <v>184</v>
      </c>
      <c r="J593" s="438">
        <v>72444.97</v>
      </c>
      <c r="K593" s="434" t="s">
        <v>183</v>
      </c>
      <c r="L593" s="437">
        <f>J598+J596-0.001</f>
        <v>44150.999000000003</v>
      </c>
      <c r="M593" s="434" t="s">
        <v>182</v>
      </c>
      <c r="N593" s="436">
        <f>J593</f>
        <v>72444.97</v>
      </c>
      <c r="O593" s="434" t="s">
        <v>181</v>
      </c>
      <c r="P593" s="435">
        <v>0.05</v>
      </c>
      <c r="Q593" s="434" t="s">
        <v>181</v>
      </c>
      <c r="R593" s="435">
        <v>0.05</v>
      </c>
      <c r="S593" s="434" t="s">
        <v>181</v>
      </c>
      <c r="T593" s="435">
        <v>0.05</v>
      </c>
      <c r="U593" s="434" t="s">
        <v>181</v>
      </c>
      <c r="V593" s="435">
        <v>1</v>
      </c>
      <c r="W593" s="466" t="s">
        <v>181</v>
      </c>
      <c r="X593" s="467">
        <v>1</v>
      </c>
      <c r="Y593" s="466" t="s">
        <v>180</v>
      </c>
      <c r="Z593" s="465">
        <v>6</v>
      </c>
      <c r="AA593" s="791" t="s">
        <v>10</v>
      </c>
      <c r="AB593" s="791" t="s">
        <v>10</v>
      </c>
      <c r="AC593" s="791" t="s">
        <v>10</v>
      </c>
      <c r="AD593" s="791" t="s">
        <v>227</v>
      </c>
      <c r="AE593" s="791" t="s">
        <v>227</v>
      </c>
      <c r="AF593" s="791" t="s">
        <v>2143</v>
      </c>
    </row>
    <row r="594" spans="2:32" s="404" customFormat="1" ht="15" customHeight="1" x14ac:dyDescent="0.2">
      <c r="B594" s="824"/>
      <c r="C594" s="825"/>
      <c r="D594" s="792"/>
      <c r="E594" s="829"/>
      <c r="F594" s="832"/>
      <c r="G594" s="835"/>
      <c r="H594" s="829"/>
      <c r="I594" s="416" t="s">
        <v>179</v>
      </c>
      <c r="J594" s="432" t="s">
        <v>321</v>
      </c>
      <c r="K594" s="416" t="s">
        <v>177</v>
      </c>
      <c r="L594" s="415"/>
      <c r="M594" s="416" t="s">
        <v>176</v>
      </c>
      <c r="N594" s="428">
        <f>N593</f>
        <v>72444.97</v>
      </c>
      <c r="O594" s="416" t="s">
        <v>175</v>
      </c>
      <c r="P594" s="426"/>
      <c r="Q594" s="416" t="s">
        <v>175</v>
      </c>
      <c r="R594" s="426"/>
      <c r="S594" s="416" t="s">
        <v>175</v>
      </c>
      <c r="T594" s="426"/>
      <c r="U594" s="416" t="s">
        <v>175</v>
      </c>
      <c r="V594" s="426"/>
      <c r="W594" s="463" t="s">
        <v>175</v>
      </c>
      <c r="X594" s="462"/>
      <c r="Y594" s="463" t="s">
        <v>174</v>
      </c>
      <c r="Z594" s="464">
        <v>18</v>
      </c>
      <c r="AA594" s="792"/>
      <c r="AB594" s="792"/>
      <c r="AC594" s="792"/>
      <c r="AD594" s="792"/>
      <c r="AE594" s="792"/>
      <c r="AF594" s="792"/>
    </row>
    <row r="595" spans="2:32" s="404" customFormat="1" ht="39" customHeight="1" x14ac:dyDescent="0.2">
      <c r="B595" s="824"/>
      <c r="C595" s="825"/>
      <c r="D595" s="792"/>
      <c r="E595" s="829"/>
      <c r="F595" s="832"/>
      <c r="G595" s="835"/>
      <c r="H595" s="829"/>
      <c r="I595" s="416" t="s">
        <v>173</v>
      </c>
      <c r="J595" s="429" t="s">
        <v>404</v>
      </c>
      <c r="K595" s="416" t="s">
        <v>171</v>
      </c>
      <c r="L595" s="427"/>
      <c r="M595" s="416" t="s">
        <v>170</v>
      </c>
      <c r="N595" s="428"/>
      <c r="O595" s="416" t="s">
        <v>169</v>
      </c>
      <c r="P595" s="426">
        <v>0.05</v>
      </c>
      <c r="Q595" s="416" t="s">
        <v>169</v>
      </c>
      <c r="R595" s="426">
        <v>0.05</v>
      </c>
      <c r="S595" s="416" t="s">
        <v>169</v>
      </c>
      <c r="T595" s="426">
        <v>0.05</v>
      </c>
      <c r="U595" s="416" t="s">
        <v>169</v>
      </c>
      <c r="V595" s="426">
        <v>1</v>
      </c>
      <c r="W595" s="463" t="s">
        <v>169</v>
      </c>
      <c r="X595" s="462">
        <v>1</v>
      </c>
      <c r="Y595" s="781"/>
      <c r="Z595" s="782"/>
      <c r="AA595" s="792"/>
      <c r="AB595" s="792"/>
      <c r="AC595" s="792"/>
      <c r="AD595" s="792"/>
      <c r="AE595" s="792"/>
      <c r="AF595" s="792"/>
    </row>
    <row r="596" spans="2:32" s="404" customFormat="1" ht="15" customHeight="1" x14ac:dyDescent="0.2">
      <c r="B596" s="824"/>
      <c r="C596" s="825"/>
      <c r="D596" s="792"/>
      <c r="E596" s="829"/>
      <c r="F596" s="832"/>
      <c r="G596" s="835"/>
      <c r="H596" s="829"/>
      <c r="I596" s="416" t="s">
        <v>168</v>
      </c>
      <c r="J596" s="427">
        <v>185</v>
      </c>
      <c r="K596" s="416" t="s">
        <v>167</v>
      </c>
      <c r="L596" s="427"/>
      <c r="M596" s="816"/>
      <c r="N596" s="817"/>
      <c r="O596" s="416" t="s">
        <v>166</v>
      </c>
      <c r="P596" s="426">
        <f>IF(P594="",P595-P593,P595-P594)</f>
        <v>0</v>
      </c>
      <c r="Q596" s="416" t="s">
        <v>166</v>
      </c>
      <c r="R596" s="426">
        <f>IF(R594="",R595-R593,R595-R594)</f>
        <v>0</v>
      </c>
      <c r="S596" s="416" t="s">
        <v>166</v>
      </c>
      <c r="T596" s="426">
        <f>IF(T594="",T595-T593,T595-T594)</f>
        <v>0</v>
      </c>
      <c r="U596" s="416" t="s">
        <v>166</v>
      </c>
      <c r="V596" s="426">
        <f>IF(V594="",V595-V593,V595-V594)</f>
        <v>0</v>
      </c>
      <c r="W596" s="463" t="s">
        <v>166</v>
      </c>
      <c r="X596" s="462">
        <f>IF(X594="",X595-X593,X595-X594)</f>
        <v>0</v>
      </c>
      <c r="Y596" s="781"/>
      <c r="Z596" s="782"/>
      <c r="AA596" s="792"/>
      <c r="AB596" s="792"/>
      <c r="AC596" s="792"/>
      <c r="AD596" s="792"/>
      <c r="AE596" s="792"/>
      <c r="AF596" s="792"/>
    </row>
    <row r="597" spans="2:32" s="404" customFormat="1" ht="15" customHeight="1" x14ac:dyDescent="0.2">
      <c r="B597" s="824"/>
      <c r="C597" s="825"/>
      <c r="D597" s="792"/>
      <c r="E597" s="829"/>
      <c r="F597" s="832"/>
      <c r="G597" s="835"/>
      <c r="H597" s="829"/>
      <c r="I597" s="416" t="s">
        <v>165</v>
      </c>
      <c r="J597" s="415">
        <v>43832</v>
      </c>
      <c r="K597" s="416" t="s">
        <v>164</v>
      </c>
      <c r="L597" s="415">
        <f>L593</f>
        <v>44150.999000000003</v>
      </c>
      <c r="M597" s="816"/>
      <c r="N597" s="817"/>
      <c r="O597" s="816"/>
      <c r="P597" s="817"/>
      <c r="Q597" s="816"/>
      <c r="R597" s="817"/>
      <c r="S597" s="816"/>
      <c r="T597" s="817"/>
      <c r="U597" s="816"/>
      <c r="V597" s="817"/>
      <c r="W597" s="781"/>
      <c r="X597" s="782"/>
      <c r="Y597" s="781"/>
      <c r="Z597" s="782"/>
      <c r="AA597" s="792"/>
      <c r="AB597" s="792"/>
      <c r="AC597" s="792"/>
      <c r="AD597" s="792"/>
      <c r="AE597" s="792"/>
      <c r="AF597" s="792"/>
    </row>
    <row r="598" spans="2:32" s="404" customFormat="1" ht="15" customHeight="1" x14ac:dyDescent="0.2">
      <c r="B598" s="826"/>
      <c r="C598" s="827"/>
      <c r="D598" s="793"/>
      <c r="E598" s="830"/>
      <c r="F598" s="833"/>
      <c r="G598" s="836"/>
      <c r="H598" s="830"/>
      <c r="I598" s="406" t="s">
        <v>158</v>
      </c>
      <c r="J598" s="451">
        <v>43966</v>
      </c>
      <c r="K598" s="820"/>
      <c r="L598" s="821"/>
      <c r="M598" s="818"/>
      <c r="N598" s="819"/>
      <c r="O598" s="818"/>
      <c r="P598" s="819"/>
      <c r="Q598" s="818"/>
      <c r="R598" s="819"/>
      <c r="S598" s="818"/>
      <c r="T598" s="819"/>
      <c r="U598" s="818"/>
      <c r="V598" s="819"/>
      <c r="W598" s="783"/>
      <c r="X598" s="784"/>
      <c r="Y598" s="783"/>
      <c r="Z598" s="784"/>
      <c r="AA598" s="793"/>
      <c r="AB598" s="793"/>
      <c r="AC598" s="793"/>
      <c r="AD598" s="793"/>
      <c r="AE598" s="793"/>
      <c r="AF598" s="793"/>
    </row>
    <row r="599" spans="2:32" s="404" customFormat="1" ht="12.75" customHeight="1" x14ac:dyDescent="0.2">
      <c r="B599" s="822" t="s">
        <v>405</v>
      </c>
      <c r="C599" s="823"/>
      <c r="D599" s="791" t="s">
        <v>280</v>
      </c>
      <c r="E599" s="828" t="s">
        <v>325</v>
      </c>
      <c r="F599" s="831"/>
      <c r="G599" s="834" t="s">
        <v>218</v>
      </c>
      <c r="H599" s="828" t="s">
        <v>200</v>
      </c>
      <c r="I599" s="434" t="s">
        <v>184</v>
      </c>
      <c r="J599" s="438">
        <v>72051.429999999993</v>
      </c>
      <c r="K599" s="434" t="s">
        <v>183</v>
      </c>
      <c r="L599" s="437">
        <f>J604+J602-0.001</f>
        <v>44196.999000000003</v>
      </c>
      <c r="M599" s="434" t="s">
        <v>182</v>
      </c>
      <c r="N599" s="436">
        <f>J599</f>
        <v>72051.429999999993</v>
      </c>
      <c r="O599" s="434" t="s">
        <v>181</v>
      </c>
      <c r="P599" s="435">
        <v>0.3</v>
      </c>
      <c r="Q599" s="434" t="s">
        <v>181</v>
      </c>
      <c r="R599" s="435">
        <v>0.3</v>
      </c>
      <c r="S599" s="434" t="s">
        <v>181</v>
      </c>
      <c r="T599" s="435">
        <v>0.3</v>
      </c>
      <c r="U599" s="434" t="s">
        <v>181</v>
      </c>
      <c r="V599" s="435">
        <v>0.82599999999999996</v>
      </c>
      <c r="W599" s="466" t="s">
        <v>181</v>
      </c>
      <c r="X599" s="467">
        <v>1</v>
      </c>
      <c r="Y599" s="466" t="s">
        <v>180</v>
      </c>
      <c r="Z599" s="465">
        <v>3</v>
      </c>
      <c r="AA599" s="791" t="s">
        <v>322</v>
      </c>
      <c r="AB599" s="791" t="s">
        <v>322</v>
      </c>
      <c r="AC599" s="791" t="s">
        <v>322</v>
      </c>
      <c r="AD599" s="791" t="s">
        <v>322</v>
      </c>
      <c r="AE599" s="791" t="s">
        <v>322</v>
      </c>
      <c r="AF599" s="791" t="s">
        <v>2143</v>
      </c>
    </row>
    <row r="600" spans="2:32" s="404" customFormat="1" ht="15" customHeight="1" x14ac:dyDescent="0.2">
      <c r="B600" s="824"/>
      <c r="C600" s="825"/>
      <c r="D600" s="792"/>
      <c r="E600" s="829"/>
      <c r="F600" s="832"/>
      <c r="G600" s="835"/>
      <c r="H600" s="829"/>
      <c r="I600" s="416" t="s">
        <v>179</v>
      </c>
      <c r="J600" s="432" t="s">
        <v>292</v>
      </c>
      <c r="K600" s="416" t="s">
        <v>177</v>
      </c>
      <c r="L600" s="415">
        <f>L599+L601+L602</f>
        <v>44223.999000000003</v>
      </c>
      <c r="M600" s="416" t="s">
        <v>176</v>
      </c>
      <c r="N600" s="428">
        <f>N599</f>
        <v>72051.429999999993</v>
      </c>
      <c r="O600" s="416" t="s">
        <v>175</v>
      </c>
      <c r="P600" s="426"/>
      <c r="Q600" s="416" t="s">
        <v>175</v>
      </c>
      <c r="R600" s="426"/>
      <c r="S600" s="416" t="s">
        <v>175</v>
      </c>
      <c r="T600" s="426"/>
      <c r="U600" s="416" t="s">
        <v>175</v>
      </c>
      <c r="V600" s="426"/>
      <c r="W600" s="463" t="s">
        <v>175</v>
      </c>
      <c r="X600" s="462"/>
      <c r="Y600" s="463" t="s">
        <v>174</v>
      </c>
      <c r="Z600" s="464">
        <f>3*12</f>
        <v>36</v>
      </c>
      <c r="AA600" s="792"/>
      <c r="AB600" s="792"/>
      <c r="AC600" s="792"/>
      <c r="AD600" s="792"/>
      <c r="AE600" s="792"/>
      <c r="AF600" s="792"/>
    </row>
    <row r="601" spans="2:32" s="404" customFormat="1" ht="13.5" customHeight="1" x14ac:dyDescent="0.2">
      <c r="B601" s="824"/>
      <c r="C601" s="825"/>
      <c r="D601" s="792"/>
      <c r="E601" s="829"/>
      <c r="F601" s="832"/>
      <c r="G601" s="835"/>
      <c r="H601" s="829"/>
      <c r="I601" s="416" t="s">
        <v>173</v>
      </c>
      <c r="J601" s="429" t="s">
        <v>192</v>
      </c>
      <c r="K601" s="416" t="s">
        <v>171</v>
      </c>
      <c r="L601" s="427">
        <v>27</v>
      </c>
      <c r="M601" s="416" t="s">
        <v>170</v>
      </c>
      <c r="N601" s="428"/>
      <c r="O601" s="416" t="s">
        <v>169</v>
      </c>
      <c r="P601" s="426">
        <v>0.54</v>
      </c>
      <c r="Q601" s="416" t="s">
        <v>169</v>
      </c>
      <c r="R601" s="426">
        <v>0.54</v>
      </c>
      <c r="S601" s="416" t="s">
        <v>169</v>
      </c>
      <c r="T601" s="426">
        <v>0.54</v>
      </c>
      <c r="U601" s="416" t="s">
        <v>169</v>
      </c>
      <c r="V601" s="426">
        <v>0.84599999999999997</v>
      </c>
      <c r="W601" s="463" t="s">
        <v>169</v>
      </c>
      <c r="X601" s="462">
        <v>1</v>
      </c>
      <c r="Y601" s="781"/>
      <c r="Z601" s="782"/>
      <c r="AA601" s="792"/>
      <c r="AB601" s="792"/>
      <c r="AC601" s="792"/>
      <c r="AD601" s="792"/>
      <c r="AE601" s="792"/>
      <c r="AF601" s="792"/>
    </row>
    <row r="602" spans="2:32" s="404" customFormat="1" ht="15" customHeight="1" x14ac:dyDescent="0.2">
      <c r="B602" s="824"/>
      <c r="C602" s="825"/>
      <c r="D602" s="792"/>
      <c r="E602" s="829"/>
      <c r="F602" s="832"/>
      <c r="G602" s="835"/>
      <c r="H602" s="829"/>
      <c r="I602" s="416" t="s">
        <v>168</v>
      </c>
      <c r="J602" s="427">
        <v>365</v>
      </c>
      <c r="K602" s="416" t="s">
        <v>167</v>
      </c>
      <c r="L602" s="427"/>
      <c r="M602" s="816"/>
      <c r="N602" s="817"/>
      <c r="O602" s="416" t="s">
        <v>166</v>
      </c>
      <c r="P602" s="426">
        <f>IF(P600="",P601-P599,P601-P600)</f>
        <v>0.24000000000000005</v>
      </c>
      <c r="Q602" s="416" t="s">
        <v>166</v>
      </c>
      <c r="R602" s="426">
        <f>IF(R600="",R601-R599,R601-R600)</f>
        <v>0.24000000000000005</v>
      </c>
      <c r="S602" s="416" t="s">
        <v>166</v>
      </c>
      <c r="T602" s="426">
        <f>IF(T600="",T601-T599,T601-T600)</f>
        <v>0.24000000000000005</v>
      </c>
      <c r="U602" s="416" t="s">
        <v>166</v>
      </c>
      <c r="V602" s="426">
        <f>IF(V600="",V601-V599,V601-V600)</f>
        <v>2.0000000000000018E-2</v>
      </c>
      <c r="W602" s="463" t="s">
        <v>166</v>
      </c>
      <c r="X602" s="462">
        <f>IF(X600="",X601-X599,X601-X600)</f>
        <v>0</v>
      </c>
      <c r="Y602" s="781"/>
      <c r="Z602" s="782"/>
      <c r="AA602" s="792"/>
      <c r="AB602" s="792"/>
      <c r="AC602" s="792"/>
      <c r="AD602" s="792"/>
      <c r="AE602" s="792"/>
      <c r="AF602" s="792"/>
    </row>
    <row r="603" spans="2:32" s="404" customFormat="1" ht="15" customHeight="1" x14ac:dyDescent="0.2">
      <c r="B603" s="824"/>
      <c r="C603" s="825"/>
      <c r="D603" s="792"/>
      <c r="E603" s="829"/>
      <c r="F603" s="832"/>
      <c r="G603" s="835"/>
      <c r="H603" s="829"/>
      <c r="I603" s="416" t="s">
        <v>165</v>
      </c>
      <c r="J603" s="415">
        <v>43832</v>
      </c>
      <c r="K603" s="416" t="s">
        <v>164</v>
      </c>
      <c r="L603" s="415">
        <v>44196</v>
      </c>
      <c r="M603" s="816"/>
      <c r="N603" s="817"/>
      <c r="O603" s="816"/>
      <c r="P603" s="817"/>
      <c r="Q603" s="816"/>
      <c r="R603" s="817"/>
      <c r="S603" s="816"/>
      <c r="T603" s="817"/>
      <c r="U603" s="816"/>
      <c r="V603" s="817"/>
      <c r="W603" s="781"/>
      <c r="X603" s="782"/>
      <c r="Y603" s="781"/>
      <c r="Z603" s="782"/>
      <c r="AA603" s="792"/>
      <c r="AB603" s="792"/>
      <c r="AC603" s="792"/>
      <c r="AD603" s="792"/>
      <c r="AE603" s="792"/>
      <c r="AF603" s="792"/>
    </row>
    <row r="604" spans="2:32" s="404" customFormat="1" ht="15" customHeight="1" x14ac:dyDescent="0.2">
      <c r="B604" s="826"/>
      <c r="C604" s="827"/>
      <c r="D604" s="793"/>
      <c r="E604" s="830"/>
      <c r="F604" s="833"/>
      <c r="G604" s="836"/>
      <c r="H604" s="830"/>
      <c r="I604" s="406" t="s">
        <v>158</v>
      </c>
      <c r="J604" s="451">
        <v>43832</v>
      </c>
      <c r="K604" s="820"/>
      <c r="L604" s="821"/>
      <c r="M604" s="818"/>
      <c r="N604" s="819"/>
      <c r="O604" s="818"/>
      <c r="P604" s="819"/>
      <c r="Q604" s="818"/>
      <c r="R604" s="819"/>
      <c r="S604" s="818"/>
      <c r="T604" s="819"/>
      <c r="U604" s="818"/>
      <c r="V604" s="819"/>
      <c r="W604" s="783"/>
      <c r="X604" s="784"/>
      <c r="Y604" s="783"/>
      <c r="Z604" s="784"/>
      <c r="AA604" s="793"/>
      <c r="AB604" s="793"/>
      <c r="AC604" s="793"/>
      <c r="AD604" s="793"/>
      <c r="AE604" s="793"/>
      <c r="AF604" s="793"/>
    </row>
    <row r="605" spans="2:32" s="404" customFormat="1" ht="12.75" customHeight="1" x14ac:dyDescent="0.2">
      <c r="B605" s="873" t="s">
        <v>405</v>
      </c>
      <c r="C605" s="874"/>
      <c r="D605" s="791" t="s">
        <v>280</v>
      </c>
      <c r="E605" s="828" t="s">
        <v>325</v>
      </c>
      <c r="F605" s="831"/>
      <c r="G605" s="834" t="s">
        <v>218</v>
      </c>
      <c r="H605" s="828" t="s">
        <v>324</v>
      </c>
      <c r="I605" s="434" t="s">
        <v>184</v>
      </c>
      <c r="J605" s="438">
        <v>47089.26</v>
      </c>
      <c r="K605" s="434" t="s">
        <v>183</v>
      </c>
      <c r="L605" s="437">
        <f>J610+J608-0.001</f>
        <v>44150.999000000003</v>
      </c>
      <c r="M605" s="434" t="s">
        <v>182</v>
      </c>
      <c r="N605" s="436">
        <f>J605</f>
        <v>47089.26</v>
      </c>
      <c r="O605" s="434" t="s">
        <v>181</v>
      </c>
      <c r="P605" s="435">
        <v>0.05</v>
      </c>
      <c r="Q605" s="434" t="s">
        <v>181</v>
      </c>
      <c r="R605" s="435">
        <v>0.05</v>
      </c>
      <c r="S605" s="434" t="s">
        <v>181</v>
      </c>
      <c r="T605" s="435">
        <v>0.05</v>
      </c>
      <c r="U605" s="434" t="s">
        <v>181</v>
      </c>
      <c r="V605" s="435">
        <v>1</v>
      </c>
      <c r="W605" s="466" t="s">
        <v>181</v>
      </c>
      <c r="X605" s="467">
        <v>1</v>
      </c>
      <c r="Y605" s="466" t="s">
        <v>180</v>
      </c>
      <c r="Z605" s="465">
        <v>6</v>
      </c>
      <c r="AA605" s="791" t="s">
        <v>10</v>
      </c>
      <c r="AB605" s="791" t="s">
        <v>10</v>
      </c>
      <c r="AC605" s="791" t="s">
        <v>10</v>
      </c>
      <c r="AD605" s="791" t="s">
        <v>227</v>
      </c>
      <c r="AE605" s="791" t="s">
        <v>227</v>
      </c>
      <c r="AF605" s="791" t="s">
        <v>2143</v>
      </c>
    </row>
    <row r="606" spans="2:32" s="404" customFormat="1" ht="15" customHeight="1" x14ac:dyDescent="0.2">
      <c r="B606" s="875"/>
      <c r="C606" s="876"/>
      <c r="D606" s="792"/>
      <c r="E606" s="829"/>
      <c r="F606" s="832"/>
      <c r="G606" s="835"/>
      <c r="H606" s="829"/>
      <c r="I606" s="416" t="s">
        <v>179</v>
      </c>
      <c r="J606" s="432" t="s">
        <v>321</v>
      </c>
      <c r="K606" s="416" t="s">
        <v>177</v>
      </c>
      <c r="L606" s="415"/>
      <c r="M606" s="416" t="s">
        <v>176</v>
      </c>
      <c r="N606" s="428">
        <f>N605</f>
        <v>47089.26</v>
      </c>
      <c r="O606" s="416" t="s">
        <v>175</v>
      </c>
      <c r="P606" s="426"/>
      <c r="Q606" s="416" t="s">
        <v>175</v>
      </c>
      <c r="R606" s="426"/>
      <c r="S606" s="416" t="s">
        <v>175</v>
      </c>
      <c r="T606" s="426"/>
      <c r="U606" s="416" t="s">
        <v>175</v>
      </c>
      <c r="V606" s="426"/>
      <c r="W606" s="463" t="s">
        <v>175</v>
      </c>
      <c r="X606" s="462"/>
      <c r="Y606" s="463" t="s">
        <v>174</v>
      </c>
      <c r="Z606" s="464">
        <v>18</v>
      </c>
      <c r="AA606" s="792"/>
      <c r="AB606" s="792"/>
      <c r="AC606" s="792"/>
      <c r="AD606" s="792"/>
      <c r="AE606" s="792"/>
      <c r="AF606" s="792"/>
    </row>
    <row r="607" spans="2:32" s="404" customFormat="1" ht="39" customHeight="1" x14ac:dyDescent="0.2">
      <c r="B607" s="875"/>
      <c r="C607" s="876"/>
      <c r="D607" s="792"/>
      <c r="E607" s="829"/>
      <c r="F607" s="832"/>
      <c r="G607" s="835"/>
      <c r="H607" s="829"/>
      <c r="I607" s="416" t="s">
        <v>173</v>
      </c>
      <c r="J607" s="429" t="s">
        <v>404</v>
      </c>
      <c r="K607" s="416" t="s">
        <v>171</v>
      </c>
      <c r="L607" s="427"/>
      <c r="M607" s="416" t="s">
        <v>170</v>
      </c>
      <c r="N607" s="428"/>
      <c r="O607" s="416" t="s">
        <v>169</v>
      </c>
      <c r="P607" s="426">
        <v>0.05</v>
      </c>
      <c r="Q607" s="416" t="s">
        <v>169</v>
      </c>
      <c r="R607" s="426">
        <v>0.05</v>
      </c>
      <c r="S607" s="416" t="s">
        <v>169</v>
      </c>
      <c r="T607" s="426">
        <v>0.05</v>
      </c>
      <c r="U607" s="416" t="s">
        <v>169</v>
      </c>
      <c r="V607" s="426">
        <v>1</v>
      </c>
      <c r="W607" s="463" t="s">
        <v>169</v>
      </c>
      <c r="X607" s="462">
        <v>1</v>
      </c>
      <c r="Y607" s="781"/>
      <c r="Z607" s="782"/>
      <c r="AA607" s="792"/>
      <c r="AB607" s="792"/>
      <c r="AC607" s="792"/>
      <c r="AD607" s="792"/>
      <c r="AE607" s="792"/>
      <c r="AF607" s="792"/>
    </row>
    <row r="608" spans="2:32" s="404" customFormat="1" ht="15" customHeight="1" x14ac:dyDescent="0.2">
      <c r="B608" s="875"/>
      <c r="C608" s="876"/>
      <c r="D608" s="792"/>
      <c r="E608" s="829"/>
      <c r="F608" s="832"/>
      <c r="G608" s="835"/>
      <c r="H608" s="829"/>
      <c r="I608" s="416" t="s">
        <v>168</v>
      </c>
      <c r="J608" s="427">
        <v>185</v>
      </c>
      <c r="K608" s="416" t="s">
        <v>167</v>
      </c>
      <c r="L608" s="427"/>
      <c r="M608" s="816"/>
      <c r="N608" s="817"/>
      <c r="O608" s="416" t="s">
        <v>166</v>
      </c>
      <c r="P608" s="426">
        <f>IF(P606="",P607-P605,P607-P606)</f>
        <v>0</v>
      </c>
      <c r="Q608" s="416" t="s">
        <v>166</v>
      </c>
      <c r="R608" s="426">
        <f>IF(R606="",R607-R605,R607-R606)</f>
        <v>0</v>
      </c>
      <c r="S608" s="416" t="s">
        <v>166</v>
      </c>
      <c r="T608" s="426">
        <f>IF(T606="",T607-T605,T607-T606)</f>
        <v>0</v>
      </c>
      <c r="U608" s="416" t="s">
        <v>166</v>
      </c>
      <c r="V608" s="426">
        <f>IF(V606="",V607-V605,V607-V606)</f>
        <v>0</v>
      </c>
      <c r="W608" s="463" t="s">
        <v>166</v>
      </c>
      <c r="X608" s="462">
        <f>IF(X606="",X607-X605,X607-X606)</f>
        <v>0</v>
      </c>
      <c r="Y608" s="781"/>
      <c r="Z608" s="782"/>
      <c r="AA608" s="792"/>
      <c r="AB608" s="792"/>
      <c r="AC608" s="792"/>
      <c r="AD608" s="792"/>
      <c r="AE608" s="792"/>
      <c r="AF608" s="792"/>
    </row>
    <row r="609" spans="2:32" s="404" customFormat="1" ht="15" customHeight="1" x14ac:dyDescent="0.2">
      <c r="B609" s="875"/>
      <c r="C609" s="876"/>
      <c r="D609" s="792"/>
      <c r="E609" s="829"/>
      <c r="F609" s="832"/>
      <c r="G609" s="835"/>
      <c r="H609" s="829"/>
      <c r="I609" s="416" t="s">
        <v>165</v>
      </c>
      <c r="J609" s="415">
        <v>43832</v>
      </c>
      <c r="K609" s="416" t="s">
        <v>164</v>
      </c>
      <c r="L609" s="415">
        <f>L605</f>
        <v>44150.999000000003</v>
      </c>
      <c r="M609" s="816"/>
      <c r="N609" s="817"/>
      <c r="O609" s="816"/>
      <c r="P609" s="817"/>
      <c r="Q609" s="816"/>
      <c r="R609" s="817"/>
      <c r="S609" s="816"/>
      <c r="T609" s="817"/>
      <c r="U609" s="816"/>
      <c r="V609" s="817"/>
      <c r="W609" s="781"/>
      <c r="X609" s="782"/>
      <c r="Y609" s="781"/>
      <c r="Z609" s="782"/>
      <c r="AA609" s="792"/>
      <c r="AB609" s="792"/>
      <c r="AC609" s="792"/>
      <c r="AD609" s="792"/>
      <c r="AE609" s="792"/>
      <c r="AF609" s="792"/>
    </row>
    <row r="610" spans="2:32" s="404" customFormat="1" ht="15" customHeight="1" x14ac:dyDescent="0.2">
      <c r="B610" s="877"/>
      <c r="C610" s="878"/>
      <c r="D610" s="793"/>
      <c r="E610" s="830"/>
      <c r="F610" s="833"/>
      <c r="G610" s="836"/>
      <c r="H610" s="830"/>
      <c r="I610" s="406" t="s">
        <v>158</v>
      </c>
      <c r="J610" s="451">
        <v>43966</v>
      </c>
      <c r="K610" s="820"/>
      <c r="L610" s="821"/>
      <c r="M610" s="818"/>
      <c r="N610" s="819"/>
      <c r="O610" s="818"/>
      <c r="P610" s="819"/>
      <c r="Q610" s="818"/>
      <c r="R610" s="819"/>
      <c r="S610" s="818"/>
      <c r="T610" s="819"/>
      <c r="U610" s="818"/>
      <c r="V610" s="819"/>
      <c r="W610" s="783"/>
      <c r="X610" s="784"/>
      <c r="Y610" s="783"/>
      <c r="Z610" s="784"/>
      <c r="AA610" s="793"/>
      <c r="AB610" s="793"/>
      <c r="AC610" s="793"/>
      <c r="AD610" s="793"/>
      <c r="AE610" s="793"/>
      <c r="AF610" s="793"/>
    </row>
    <row r="611" spans="2:32" s="404" customFormat="1" ht="12.75" customHeight="1" x14ac:dyDescent="0.2">
      <c r="B611" s="822" t="s">
        <v>402</v>
      </c>
      <c r="C611" s="823"/>
      <c r="D611" s="791" t="s">
        <v>280</v>
      </c>
      <c r="E611" s="828" t="s">
        <v>325</v>
      </c>
      <c r="F611" s="831">
        <v>11.34</v>
      </c>
      <c r="G611" s="834" t="s">
        <v>218</v>
      </c>
      <c r="H611" s="828" t="s">
        <v>200</v>
      </c>
      <c r="I611" s="434" t="s">
        <v>184</v>
      </c>
      <c r="J611" s="438">
        <v>462895.06</v>
      </c>
      <c r="K611" s="434" t="s">
        <v>183</v>
      </c>
      <c r="L611" s="437">
        <f>J616+J614-0.001</f>
        <v>44196.999000000003</v>
      </c>
      <c r="M611" s="434" t="s">
        <v>182</v>
      </c>
      <c r="N611" s="436">
        <f>J611</f>
        <v>462895.06</v>
      </c>
      <c r="O611" s="434" t="s">
        <v>181</v>
      </c>
      <c r="P611" s="435">
        <v>0.5</v>
      </c>
      <c r="Q611" s="434" t="s">
        <v>181</v>
      </c>
      <c r="R611" s="435">
        <v>0.5</v>
      </c>
      <c r="S611" s="434" t="s">
        <v>181</v>
      </c>
      <c r="T611" s="435">
        <v>0.5</v>
      </c>
      <c r="U611" s="434" t="s">
        <v>181</v>
      </c>
      <c r="V611" s="435">
        <v>0.82599999999999996</v>
      </c>
      <c r="W611" s="466" t="s">
        <v>181</v>
      </c>
      <c r="X611" s="467">
        <v>1</v>
      </c>
      <c r="Y611" s="466" t="s">
        <v>180</v>
      </c>
      <c r="Z611" s="465">
        <v>9</v>
      </c>
      <c r="AA611" s="791" t="s">
        <v>10</v>
      </c>
      <c r="AB611" s="791" t="s">
        <v>10</v>
      </c>
      <c r="AC611" s="791" t="s">
        <v>10</v>
      </c>
      <c r="AD611" s="791" t="s">
        <v>10</v>
      </c>
      <c r="AE611" s="791" t="s">
        <v>10</v>
      </c>
      <c r="AF611" s="791" t="s">
        <v>2143</v>
      </c>
    </row>
    <row r="612" spans="2:32" s="404" customFormat="1" ht="15" customHeight="1" x14ac:dyDescent="0.2">
      <c r="B612" s="824"/>
      <c r="C612" s="825"/>
      <c r="D612" s="792"/>
      <c r="E612" s="829"/>
      <c r="F612" s="832"/>
      <c r="G612" s="835"/>
      <c r="H612" s="829"/>
      <c r="I612" s="416" t="s">
        <v>179</v>
      </c>
      <c r="J612" s="432" t="s">
        <v>292</v>
      </c>
      <c r="K612" s="416" t="s">
        <v>177</v>
      </c>
      <c r="L612" s="415">
        <f>L611+L613+L614</f>
        <v>44223.999000000003</v>
      </c>
      <c r="M612" s="416" t="s">
        <v>176</v>
      </c>
      <c r="N612" s="428">
        <f>N611</f>
        <v>462895.06</v>
      </c>
      <c r="O612" s="416" t="s">
        <v>175</v>
      </c>
      <c r="P612" s="426"/>
      <c r="Q612" s="416" t="s">
        <v>175</v>
      </c>
      <c r="R612" s="426"/>
      <c r="S612" s="416" t="s">
        <v>175</v>
      </c>
      <c r="T612" s="426"/>
      <c r="U612" s="416" t="s">
        <v>175</v>
      </c>
      <c r="V612" s="426"/>
      <c r="W612" s="463" t="s">
        <v>175</v>
      </c>
      <c r="X612" s="462"/>
      <c r="Y612" s="463" t="s">
        <v>174</v>
      </c>
      <c r="Z612" s="464">
        <f>9*5</f>
        <v>45</v>
      </c>
      <c r="AA612" s="792"/>
      <c r="AB612" s="792"/>
      <c r="AC612" s="792"/>
      <c r="AD612" s="792"/>
      <c r="AE612" s="792"/>
      <c r="AF612" s="792"/>
    </row>
    <row r="613" spans="2:32" s="404" customFormat="1" ht="13.5" customHeight="1" x14ac:dyDescent="0.2">
      <c r="B613" s="824"/>
      <c r="C613" s="825"/>
      <c r="D613" s="792"/>
      <c r="E613" s="829"/>
      <c r="F613" s="832"/>
      <c r="G613" s="835"/>
      <c r="H613" s="829"/>
      <c r="I613" s="416" t="s">
        <v>173</v>
      </c>
      <c r="J613" s="429" t="s">
        <v>192</v>
      </c>
      <c r="K613" s="416" t="s">
        <v>171</v>
      </c>
      <c r="L613" s="427">
        <v>27</v>
      </c>
      <c r="M613" s="416" t="s">
        <v>170</v>
      </c>
      <c r="N613" s="428"/>
      <c r="O613" s="416" t="s">
        <v>169</v>
      </c>
      <c r="P613" s="426">
        <v>0.5</v>
      </c>
      <c r="Q613" s="416" t="s">
        <v>169</v>
      </c>
      <c r="R613" s="426">
        <v>0.5</v>
      </c>
      <c r="S613" s="416" t="s">
        <v>169</v>
      </c>
      <c r="T613" s="426">
        <v>0.5</v>
      </c>
      <c r="U613" s="416" t="s">
        <v>169</v>
      </c>
      <c r="V613" s="426">
        <v>0.81599999999999995</v>
      </c>
      <c r="W613" s="463" t="s">
        <v>169</v>
      </c>
      <c r="X613" s="462">
        <v>1</v>
      </c>
      <c r="Y613" s="781"/>
      <c r="Z613" s="782"/>
      <c r="AA613" s="792"/>
      <c r="AB613" s="792"/>
      <c r="AC613" s="792"/>
      <c r="AD613" s="792"/>
      <c r="AE613" s="792"/>
      <c r="AF613" s="792"/>
    </row>
    <row r="614" spans="2:32" s="404" customFormat="1" ht="15" customHeight="1" x14ac:dyDescent="0.2">
      <c r="B614" s="824"/>
      <c r="C614" s="825"/>
      <c r="D614" s="792"/>
      <c r="E614" s="829"/>
      <c r="F614" s="832"/>
      <c r="G614" s="835"/>
      <c r="H614" s="829"/>
      <c r="I614" s="416" t="s">
        <v>168</v>
      </c>
      <c r="J614" s="427">
        <v>365</v>
      </c>
      <c r="K614" s="416" t="s">
        <v>167</v>
      </c>
      <c r="L614" s="427"/>
      <c r="M614" s="816"/>
      <c r="N614" s="817"/>
      <c r="O614" s="416" t="s">
        <v>166</v>
      </c>
      <c r="P614" s="426">
        <f>IF(P612="",P613-P611,P613-P612)</f>
        <v>0</v>
      </c>
      <c r="Q614" s="416" t="s">
        <v>166</v>
      </c>
      <c r="R614" s="426">
        <f>IF(R612="",R613-R611,R613-R612)</f>
        <v>0</v>
      </c>
      <c r="S614" s="416" t="s">
        <v>166</v>
      </c>
      <c r="T614" s="426">
        <f>IF(T612="",T613-T611,T613-T612)</f>
        <v>0</v>
      </c>
      <c r="U614" s="416" t="s">
        <v>166</v>
      </c>
      <c r="V614" s="426">
        <f>IF(V612="",V613-V611,V613-V612)</f>
        <v>-1.0000000000000009E-2</v>
      </c>
      <c r="W614" s="463" t="s">
        <v>166</v>
      </c>
      <c r="X614" s="462">
        <f>IF(X612="",X613-X611,X613-X612)</f>
        <v>0</v>
      </c>
      <c r="Y614" s="781"/>
      <c r="Z614" s="782"/>
      <c r="AA614" s="792"/>
      <c r="AB614" s="792"/>
      <c r="AC614" s="792"/>
      <c r="AD614" s="792"/>
      <c r="AE614" s="792"/>
      <c r="AF614" s="792"/>
    </row>
    <row r="615" spans="2:32" s="404" customFormat="1" ht="15" customHeight="1" x14ac:dyDescent="0.2">
      <c r="B615" s="824"/>
      <c r="C615" s="825"/>
      <c r="D615" s="792"/>
      <c r="E615" s="829"/>
      <c r="F615" s="832"/>
      <c r="G615" s="835"/>
      <c r="H615" s="829"/>
      <c r="I615" s="416" t="s">
        <v>165</v>
      </c>
      <c r="J615" s="415">
        <v>43832</v>
      </c>
      <c r="K615" s="416" t="s">
        <v>164</v>
      </c>
      <c r="L615" s="415">
        <v>44196</v>
      </c>
      <c r="M615" s="816"/>
      <c r="N615" s="817"/>
      <c r="O615" s="816"/>
      <c r="P615" s="817"/>
      <c r="Q615" s="816"/>
      <c r="R615" s="817"/>
      <c r="S615" s="816"/>
      <c r="T615" s="817"/>
      <c r="U615" s="816"/>
      <c r="V615" s="817"/>
      <c r="W615" s="781"/>
      <c r="X615" s="782"/>
      <c r="Y615" s="781"/>
      <c r="Z615" s="782"/>
      <c r="AA615" s="792"/>
      <c r="AB615" s="792"/>
      <c r="AC615" s="792"/>
      <c r="AD615" s="792"/>
      <c r="AE615" s="792"/>
      <c r="AF615" s="792"/>
    </row>
    <row r="616" spans="2:32" s="404" customFormat="1" ht="15" customHeight="1" x14ac:dyDescent="0.2">
      <c r="B616" s="826"/>
      <c r="C616" s="827"/>
      <c r="D616" s="793"/>
      <c r="E616" s="830"/>
      <c r="F616" s="833"/>
      <c r="G616" s="836"/>
      <c r="H616" s="830"/>
      <c r="I616" s="406" t="s">
        <v>158</v>
      </c>
      <c r="J616" s="451">
        <v>43832</v>
      </c>
      <c r="K616" s="820"/>
      <c r="L616" s="821"/>
      <c r="M616" s="818"/>
      <c r="N616" s="819"/>
      <c r="O616" s="818"/>
      <c r="P616" s="819"/>
      <c r="Q616" s="818"/>
      <c r="R616" s="819"/>
      <c r="S616" s="818"/>
      <c r="T616" s="819"/>
      <c r="U616" s="818"/>
      <c r="V616" s="819"/>
      <c r="W616" s="783"/>
      <c r="X616" s="784"/>
      <c r="Y616" s="783"/>
      <c r="Z616" s="784"/>
      <c r="AA616" s="793"/>
      <c r="AB616" s="793"/>
      <c r="AC616" s="793"/>
      <c r="AD616" s="793"/>
      <c r="AE616" s="793"/>
      <c r="AF616" s="793"/>
    </row>
    <row r="617" spans="2:32" s="404" customFormat="1" ht="12.75" customHeight="1" x14ac:dyDescent="0.2">
      <c r="B617" s="822" t="s">
        <v>397</v>
      </c>
      <c r="C617" s="823"/>
      <c r="D617" s="791" t="s">
        <v>280</v>
      </c>
      <c r="E617" s="828" t="s">
        <v>325</v>
      </c>
      <c r="F617" s="831">
        <v>5.68</v>
      </c>
      <c r="G617" s="834" t="s">
        <v>218</v>
      </c>
      <c r="H617" s="828" t="s">
        <v>200</v>
      </c>
      <c r="I617" s="434" t="s">
        <v>184</v>
      </c>
      <c r="J617" s="438">
        <v>226651.27</v>
      </c>
      <c r="K617" s="434" t="s">
        <v>183</v>
      </c>
      <c r="L617" s="437">
        <f>J622+J620-0.001</f>
        <v>44196.999000000003</v>
      </c>
      <c r="M617" s="434" t="s">
        <v>182</v>
      </c>
      <c r="N617" s="436">
        <f>J617</f>
        <v>226651.27</v>
      </c>
      <c r="O617" s="434" t="s">
        <v>181</v>
      </c>
      <c r="P617" s="435">
        <v>0.5</v>
      </c>
      <c r="Q617" s="434" t="s">
        <v>181</v>
      </c>
      <c r="R617" s="435">
        <v>0.5</v>
      </c>
      <c r="S617" s="434" t="s">
        <v>181</v>
      </c>
      <c r="T617" s="435">
        <v>0.5</v>
      </c>
      <c r="U617" s="434" t="s">
        <v>181</v>
      </c>
      <c r="V617" s="435">
        <v>0.85599999999999998</v>
      </c>
      <c r="W617" s="466" t="s">
        <v>181</v>
      </c>
      <c r="X617" s="467">
        <v>1</v>
      </c>
      <c r="Y617" s="466" t="s">
        <v>180</v>
      </c>
      <c r="Z617" s="465">
        <v>3</v>
      </c>
      <c r="AA617" s="791" t="s">
        <v>322</v>
      </c>
      <c r="AB617" s="791" t="s">
        <v>322</v>
      </c>
      <c r="AC617" s="791" t="s">
        <v>322</v>
      </c>
      <c r="AD617" s="791" t="s">
        <v>322</v>
      </c>
      <c r="AE617" s="791" t="s">
        <v>322</v>
      </c>
      <c r="AF617" s="791" t="s">
        <v>2143</v>
      </c>
    </row>
    <row r="618" spans="2:32" s="404" customFormat="1" ht="15" customHeight="1" x14ac:dyDescent="0.2">
      <c r="B618" s="824"/>
      <c r="C618" s="825"/>
      <c r="D618" s="792"/>
      <c r="E618" s="829"/>
      <c r="F618" s="832"/>
      <c r="G618" s="835"/>
      <c r="H618" s="829"/>
      <c r="I618" s="416" t="s">
        <v>179</v>
      </c>
      <c r="J618" s="432" t="s">
        <v>292</v>
      </c>
      <c r="K618" s="416" t="s">
        <v>177</v>
      </c>
      <c r="L618" s="415">
        <f>L617+L619+L620</f>
        <v>44223.999000000003</v>
      </c>
      <c r="M618" s="416" t="s">
        <v>176</v>
      </c>
      <c r="N618" s="428">
        <f>N617</f>
        <v>226651.27</v>
      </c>
      <c r="O618" s="416" t="s">
        <v>175</v>
      </c>
      <c r="P618" s="426"/>
      <c r="Q618" s="416" t="s">
        <v>175</v>
      </c>
      <c r="R618" s="426"/>
      <c r="S618" s="416" t="s">
        <v>175</v>
      </c>
      <c r="T618" s="426"/>
      <c r="U618" s="416" t="s">
        <v>175</v>
      </c>
      <c r="V618" s="426"/>
      <c r="W618" s="463" t="s">
        <v>175</v>
      </c>
      <c r="X618" s="462"/>
      <c r="Y618" s="463" t="s">
        <v>174</v>
      </c>
      <c r="Z618" s="464">
        <f>3*10</f>
        <v>30</v>
      </c>
      <c r="AA618" s="792"/>
      <c r="AB618" s="792"/>
      <c r="AC618" s="792"/>
      <c r="AD618" s="792"/>
      <c r="AE618" s="792"/>
      <c r="AF618" s="792"/>
    </row>
    <row r="619" spans="2:32" s="404" customFormat="1" ht="13.5" customHeight="1" x14ac:dyDescent="0.2">
      <c r="B619" s="824"/>
      <c r="C619" s="825"/>
      <c r="D619" s="792"/>
      <c r="E619" s="829"/>
      <c r="F619" s="832"/>
      <c r="G619" s="835"/>
      <c r="H619" s="829"/>
      <c r="I619" s="416" t="s">
        <v>173</v>
      </c>
      <c r="J619" s="429" t="s">
        <v>192</v>
      </c>
      <c r="K619" s="416" t="s">
        <v>171</v>
      </c>
      <c r="L619" s="427">
        <v>27</v>
      </c>
      <c r="M619" s="416" t="s">
        <v>170</v>
      </c>
      <c r="N619" s="428"/>
      <c r="O619" s="416" t="s">
        <v>169</v>
      </c>
      <c r="P619" s="426">
        <v>0.5</v>
      </c>
      <c r="Q619" s="416" t="s">
        <v>169</v>
      </c>
      <c r="R619" s="426">
        <v>0.5</v>
      </c>
      <c r="S619" s="416" t="s">
        <v>169</v>
      </c>
      <c r="T619" s="426">
        <v>0.5</v>
      </c>
      <c r="U619" s="416" t="s">
        <v>169</v>
      </c>
      <c r="V619" s="426">
        <v>0.84599999999999997</v>
      </c>
      <c r="W619" s="463" t="s">
        <v>169</v>
      </c>
      <c r="X619" s="462">
        <v>1</v>
      </c>
      <c r="Y619" s="781"/>
      <c r="Z619" s="782"/>
      <c r="AA619" s="792"/>
      <c r="AB619" s="792"/>
      <c r="AC619" s="792"/>
      <c r="AD619" s="792"/>
      <c r="AE619" s="792"/>
      <c r="AF619" s="792"/>
    </row>
    <row r="620" spans="2:32" s="404" customFormat="1" ht="15" customHeight="1" x14ac:dyDescent="0.2">
      <c r="B620" s="824"/>
      <c r="C620" s="825"/>
      <c r="D620" s="792"/>
      <c r="E620" s="829"/>
      <c r="F620" s="832"/>
      <c r="G620" s="835"/>
      <c r="H620" s="829"/>
      <c r="I620" s="416" t="s">
        <v>168</v>
      </c>
      <c r="J620" s="427">
        <v>365</v>
      </c>
      <c r="K620" s="416" t="s">
        <v>167</v>
      </c>
      <c r="L620" s="427"/>
      <c r="M620" s="816"/>
      <c r="N620" s="817"/>
      <c r="O620" s="416" t="s">
        <v>166</v>
      </c>
      <c r="P620" s="426">
        <f>IF(P618="",P619-P617,P619-P618)</f>
        <v>0</v>
      </c>
      <c r="Q620" s="416" t="s">
        <v>166</v>
      </c>
      <c r="R620" s="426">
        <f>IF(R618="",R619-R617,R619-R618)</f>
        <v>0</v>
      </c>
      <c r="S620" s="416" t="s">
        <v>166</v>
      </c>
      <c r="T620" s="426">
        <f>IF(T618="",T619-T617,T619-T618)</f>
        <v>0</v>
      </c>
      <c r="U620" s="416" t="s">
        <v>166</v>
      </c>
      <c r="V620" s="426">
        <f>IF(V618="",V619-V617,V619-V618)</f>
        <v>-1.0000000000000009E-2</v>
      </c>
      <c r="W620" s="463" t="s">
        <v>166</v>
      </c>
      <c r="X620" s="462">
        <f>IF(X618="",X619-X617,X619-X618)</f>
        <v>0</v>
      </c>
      <c r="Y620" s="781"/>
      <c r="Z620" s="782"/>
      <c r="AA620" s="792"/>
      <c r="AB620" s="792"/>
      <c r="AC620" s="792"/>
      <c r="AD620" s="792"/>
      <c r="AE620" s="792"/>
      <c r="AF620" s="792"/>
    </row>
    <row r="621" spans="2:32" s="404" customFormat="1" ht="15" customHeight="1" x14ac:dyDescent="0.2">
      <c r="B621" s="824"/>
      <c r="C621" s="825"/>
      <c r="D621" s="792"/>
      <c r="E621" s="829"/>
      <c r="F621" s="832"/>
      <c r="G621" s="835"/>
      <c r="H621" s="829"/>
      <c r="I621" s="416" t="s">
        <v>165</v>
      </c>
      <c r="J621" s="415">
        <v>43832</v>
      </c>
      <c r="K621" s="416" t="s">
        <v>164</v>
      </c>
      <c r="L621" s="415">
        <v>44196</v>
      </c>
      <c r="M621" s="816"/>
      <c r="N621" s="817"/>
      <c r="O621" s="816"/>
      <c r="P621" s="817"/>
      <c r="Q621" s="816"/>
      <c r="R621" s="817"/>
      <c r="S621" s="816"/>
      <c r="T621" s="817"/>
      <c r="U621" s="816"/>
      <c r="V621" s="817"/>
      <c r="W621" s="781"/>
      <c r="X621" s="782"/>
      <c r="Y621" s="781"/>
      <c r="Z621" s="782"/>
      <c r="AA621" s="792"/>
      <c r="AB621" s="792"/>
      <c r="AC621" s="792"/>
      <c r="AD621" s="792"/>
      <c r="AE621" s="792"/>
      <c r="AF621" s="792"/>
    </row>
    <row r="622" spans="2:32" s="404" customFormat="1" ht="15" customHeight="1" x14ac:dyDescent="0.2">
      <c r="B622" s="826"/>
      <c r="C622" s="827"/>
      <c r="D622" s="793"/>
      <c r="E622" s="830"/>
      <c r="F622" s="833"/>
      <c r="G622" s="836"/>
      <c r="H622" s="830"/>
      <c r="I622" s="406" t="s">
        <v>158</v>
      </c>
      <c r="J622" s="451">
        <v>43832</v>
      </c>
      <c r="K622" s="820"/>
      <c r="L622" s="821"/>
      <c r="M622" s="818"/>
      <c r="N622" s="819"/>
      <c r="O622" s="818"/>
      <c r="P622" s="819"/>
      <c r="Q622" s="818"/>
      <c r="R622" s="819"/>
      <c r="S622" s="818"/>
      <c r="T622" s="819"/>
      <c r="U622" s="818"/>
      <c r="V622" s="819"/>
      <c r="W622" s="783"/>
      <c r="X622" s="784"/>
      <c r="Y622" s="783"/>
      <c r="Z622" s="784"/>
      <c r="AA622" s="793"/>
      <c r="AB622" s="793"/>
      <c r="AC622" s="793"/>
      <c r="AD622" s="793"/>
      <c r="AE622" s="793"/>
      <c r="AF622" s="793"/>
    </row>
    <row r="623" spans="2:32" s="404" customFormat="1" ht="12.75" customHeight="1" x14ac:dyDescent="0.2">
      <c r="B623" s="822" t="s">
        <v>391</v>
      </c>
      <c r="C623" s="823"/>
      <c r="D623" s="791" t="s">
        <v>280</v>
      </c>
      <c r="E623" s="828" t="s">
        <v>325</v>
      </c>
      <c r="F623" s="831">
        <v>4.2699999999999996</v>
      </c>
      <c r="G623" s="834" t="s">
        <v>218</v>
      </c>
      <c r="H623" s="828" t="s">
        <v>200</v>
      </c>
      <c r="I623" s="434" t="s">
        <v>184</v>
      </c>
      <c r="J623" s="438">
        <v>169418.15</v>
      </c>
      <c r="K623" s="434" t="s">
        <v>183</v>
      </c>
      <c r="L623" s="437">
        <f>J628+J626-0.001</f>
        <v>44196.999000000003</v>
      </c>
      <c r="M623" s="434" t="s">
        <v>182</v>
      </c>
      <c r="N623" s="436">
        <f>J623</f>
        <v>169418.15</v>
      </c>
      <c r="O623" s="434" t="s">
        <v>181</v>
      </c>
      <c r="P623" s="435">
        <v>0.52</v>
      </c>
      <c r="Q623" s="434" t="s">
        <v>181</v>
      </c>
      <c r="R623" s="435">
        <v>0.52</v>
      </c>
      <c r="S623" s="434" t="s">
        <v>181</v>
      </c>
      <c r="T623" s="435">
        <v>0.52</v>
      </c>
      <c r="U623" s="434" t="s">
        <v>181</v>
      </c>
      <c r="V623" s="435">
        <v>0.82599999999999996</v>
      </c>
      <c r="W623" s="466" t="s">
        <v>181</v>
      </c>
      <c r="X623" s="467">
        <v>1</v>
      </c>
      <c r="Y623" s="466" t="s">
        <v>180</v>
      </c>
      <c r="Z623" s="465">
        <v>3</v>
      </c>
      <c r="AA623" s="791" t="s">
        <v>322</v>
      </c>
      <c r="AB623" s="791" t="s">
        <v>322</v>
      </c>
      <c r="AC623" s="791" t="s">
        <v>322</v>
      </c>
      <c r="AD623" s="791" t="s">
        <v>322</v>
      </c>
      <c r="AE623" s="791" t="s">
        <v>322</v>
      </c>
      <c r="AF623" s="791" t="s">
        <v>2143</v>
      </c>
    </row>
    <row r="624" spans="2:32" s="404" customFormat="1" ht="15" customHeight="1" x14ac:dyDescent="0.2">
      <c r="B624" s="824"/>
      <c r="C624" s="825"/>
      <c r="D624" s="792"/>
      <c r="E624" s="829"/>
      <c r="F624" s="832"/>
      <c r="G624" s="835"/>
      <c r="H624" s="829"/>
      <c r="I624" s="416" t="s">
        <v>179</v>
      </c>
      <c r="J624" s="432" t="s">
        <v>292</v>
      </c>
      <c r="K624" s="416" t="s">
        <v>177</v>
      </c>
      <c r="L624" s="415">
        <f>L623+L625+L626</f>
        <v>44223.999000000003</v>
      </c>
      <c r="M624" s="416" t="s">
        <v>176</v>
      </c>
      <c r="N624" s="428">
        <f>N623</f>
        <v>169418.15</v>
      </c>
      <c r="O624" s="416" t="s">
        <v>175</v>
      </c>
      <c r="P624" s="426"/>
      <c r="Q624" s="416" t="s">
        <v>175</v>
      </c>
      <c r="R624" s="426"/>
      <c r="S624" s="416" t="s">
        <v>175</v>
      </c>
      <c r="T624" s="426"/>
      <c r="U624" s="416" t="s">
        <v>175</v>
      </c>
      <c r="V624" s="426"/>
      <c r="W624" s="463" t="s">
        <v>175</v>
      </c>
      <c r="X624" s="462"/>
      <c r="Y624" s="463" t="s">
        <v>174</v>
      </c>
      <c r="Z624" s="464">
        <f>9*5</f>
        <v>45</v>
      </c>
      <c r="AA624" s="792"/>
      <c r="AB624" s="792"/>
      <c r="AC624" s="792"/>
      <c r="AD624" s="792"/>
      <c r="AE624" s="792"/>
      <c r="AF624" s="792"/>
    </row>
    <row r="625" spans="2:32" s="404" customFormat="1" ht="39" customHeight="1" x14ac:dyDescent="0.2">
      <c r="B625" s="824"/>
      <c r="C625" s="825"/>
      <c r="D625" s="792"/>
      <c r="E625" s="829"/>
      <c r="F625" s="832"/>
      <c r="G625" s="835"/>
      <c r="H625" s="829"/>
      <c r="I625" s="416" t="s">
        <v>173</v>
      </c>
      <c r="J625" s="429" t="s">
        <v>192</v>
      </c>
      <c r="K625" s="416" t="s">
        <v>171</v>
      </c>
      <c r="L625" s="427">
        <v>27</v>
      </c>
      <c r="M625" s="416" t="s">
        <v>170</v>
      </c>
      <c r="N625" s="428"/>
      <c r="O625" s="416" t="s">
        <v>169</v>
      </c>
      <c r="P625" s="426">
        <v>0.52</v>
      </c>
      <c r="Q625" s="416" t="s">
        <v>169</v>
      </c>
      <c r="R625" s="426">
        <v>0.52</v>
      </c>
      <c r="S625" s="416" t="s">
        <v>169</v>
      </c>
      <c r="T625" s="426">
        <v>0.52</v>
      </c>
      <c r="U625" s="416" t="s">
        <v>169</v>
      </c>
      <c r="V625" s="426">
        <v>0.84599999999999997</v>
      </c>
      <c r="W625" s="463" t="s">
        <v>169</v>
      </c>
      <c r="X625" s="462">
        <v>1</v>
      </c>
      <c r="Y625" s="781"/>
      <c r="Z625" s="782"/>
      <c r="AA625" s="792"/>
      <c r="AB625" s="792"/>
      <c r="AC625" s="792"/>
      <c r="AD625" s="792"/>
      <c r="AE625" s="792"/>
      <c r="AF625" s="792"/>
    </row>
    <row r="626" spans="2:32" s="404" customFormat="1" ht="15" customHeight="1" x14ac:dyDescent="0.2">
      <c r="B626" s="824"/>
      <c r="C626" s="825"/>
      <c r="D626" s="792"/>
      <c r="E626" s="829"/>
      <c r="F626" s="832"/>
      <c r="G626" s="835"/>
      <c r="H626" s="829"/>
      <c r="I626" s="416" t="s">
        <v>168</v>
      </c>
      <c r="J626" s="427">
        <v>365</v>
      </c>
      <c r="K626" s="416" t="s">
        <v>167</v>
      </c>
      <c r="L626" s="427"/>
      <c r="M626" s="816"/>
      <c r="N626" s="817"/>
      <c r="O626" s="416" t="s">
        <v>166</v>
      </c>
      <c r="P626" s="426">
        <f>IF(P624="",P625-P623,P625-P624)</f>
        <v>0</v>
      </c>
      <c r="Q626" s="416" t="s">
        <v>166</v>
      </c>
      <c r="R626" s="426">
        <f>IF(R624="",R625-R623,R625-R624)</f>
        <v>0</v>
      </c>
      <c r="S626" s="416" t="s">
        <v>166</v>
      </c>
      <c r="T626" s="426">
        <f>IF(T624="",T625-T623,T625-T624)</f>
        <v>0</v>
      </c>
      <c r="U626" s="416" t="s">
        <v>166</v>
      </c>
      <c r="V626" s="426">
        <f>IF(V624="",V625-V623,V625-V624)</f>
        <v>2.0000000000000018E-2</v>
      </c>
      <c r="W626" s="463" t="s">
        <v>166</v>
      </c>
      <c r="X626" s="462">
        <f>IF(X624="",X625-X623,X625-X624)</f>
        <v>0</v>
      </c>
      <c r="Y626" s="781"/>
      <c r="Z626" s="782"/>
      <c r="AA626" s="792"/>
      <c r="AB626" s="792"/>
      <c r="AC626" s="792"/>
      <c r="AD626" s="792"/>
      <c r="AE626" s="792"/>
      <c r="AF626" s="792"/>
    </row>
    <row r="627" spans="2:32" s="404" customFormat="1" ht="15" customHeight="1" x14ac:dyDescent="0.2">
      <c r="B627" s="824"/>
      <c r="C627" s="825"/>
      <c r="D627" s="792"/>
      <c r="E627" s="829"/>
      <c r="F627" s="832"/>
      <c r="G627" s="835"/>
      <c r="H627" s="829"/>
      <c r="I627" s="416" t="s">
        <v>165</v>
      </c>
      <c r="J627" s="415">
        <v>43832</v>
      </c>
      <c r="K627" s="416" t="s">
        <v>164</v>
      </c>
      <c r="L627" s="415">
        <v>44196</v>
      </c>
      <c r="M627" s="816"/>
      <c r="N627" s="817"/>
      <c r="O627" s="816"/>
      <c r="P627" s="817"/>
      <c r="Q627" s="816"/>
      <c r="R627" s="817"/>
      <c r="S627" s="816"/>
      <c r="T627" s="817"/>
      <c r="U627" s="816"/>
      <c r="V627" s="817"/>
      <c r="W627" s="781"/>
      <c r="X627" s="782"/>
      <c r="Y627" s="781"/>
      <c r="Z627" s="782"/>
      <c r="AA627" s="792"/>
      <c r="AB627" s="792"/>
      <c r="AC627" s="792"/>
      <c r="AD627" s="792"/>
      <c r="AE627" s="792"/>
      <c r="AF627" s="792"/>
    </row>
    <row r="628" spans="2:32" s="404" customFormat="1" ht="15" customHeight="1" x14ac:dyDescent="0.2">
      <c r="B628" s="826"/>
      <c r="C628" s="827"/>
      <c r="D628" s="793"/>
      <c r="E628" s="830"/>
      <c r="F628" s="833"/>
      <c r="G628" s="836"/>
      <c r="H628" s="830"/>
      <c r="I628" s="406" t="s">
        <v>158</v>
      </c>
      <c r="J628" s="451">
        <v>43832</v>
      </c>
      <c r="K628" s="820"/>
      <c r="L628" s="821"/>
      <c r="M628" s="818"/>
      <c r="N628" s="819"/>
      <c r="O628" s="818"/>
      <c r="P628" s="819"/>
      <c r="Q628" s="818"/>
      <c r="R628" s="819"/>
      <c r="S628" s="818"/>
      <c r="T628" s="819"/>
      <c r="U628" s="818"/>
      <c r="V628" s="819"/>
      <c r="W628" s="783"/>
      <c r="X628" s="784"/>
      <c r="Y628" s="783"/>
      <c r="Z628" s="784"/>
      <c r="AA628" s="793"/>
      <c r="AB628" s="793"/>
      <c r="AC628" s="793"/>
      <c r="AD628" s="793"/>
      <c r="AE628" s="793"/>
      <c r="AF628" s="793"/>
    </row>
    <row r="629" spans="2:32" s="404" customFormat="1" ht="12.75" customHeight="1" x14ac:dyDescent="0.2">
      <c r="B629" s="822" t="s">
        <v>389</v>
      </c>
      <c r="C629" s="823"/>
      <c r="D629" s="791" t="s">
        <v>280</v>
      </c>
      <c r="E629" s="828" t="s">
        <v>325</v>
      </c>
      <c r="F629" s="831">
        <v>4.4000000000000004</v>
      </c>
      <c r="G629" s="834" t="s">
        <v>218</v>
      </c>
      <c r="H629" s="828" t="s">
        <v>200</v>
      </c>
      <c r="I629" s="434" t="s">
        <v>184</v>
      </c>
      <c r="J629" s="438">
        <v>222375.04000000001</v>
      </c>
      <c r="K629" s="434" t="s">
        <v>183</v>
      </c>
      <c r="L629" s="437">
        <f>J634+J632-0.001</f>
        <v>44196.999000000003</v>
      </c>
      <c r="M629" s="434" t="s">
        <v>182</v>
      </c>
      <c r="N629" s="436">
        <f>J629</f>
        <v>222375.04000000001</v>
      </c>
      <c r="O629" s="434" t="s">
        <v>181</v>
      </c>
      <c r="P629" s="435">
        <v>0.5</v>
      </c>
      <c r="Q629" s="434" t="s">
        <v>181</v>
      </c>
      <c r="R629" s="435">
        <v>0.5</v>
      </c>
      <c r="S629" s="434" t="s">
        <v>181</v>
      </c>
      <c r="T629" s="435">
        <v>0.5</v>
      </c>
      <c r="U629" s="434" t="s">
        <v>181</v>
      </c>
      <c r="V629" s="435">
        <v>0.86599999999999999</v>
      </c>
      <c r="W629" s="466" t="s">
        <v>181</v>
      </c>
      <c r="X629" s="467">
        <v>1</v>
      </c>
      <c r="Y629" s="466" t="s">
        <v>180</v>
      </c>
      <c r="Z629" s="465">
        <v>3</v>
      </c>
      <c r="AA629" s="791" t="s">
        <v>322</v>
      </c>
      <c r="AB629" s="791" t="s">
        <v>322</v>
      </c>
      <c r="AC629" s="791" t="s">
        <v>322</v>
      </c>
      <c r="AD629" s="791" t="s">
        <v>322</v>
      </c>
      <c r="AE629" s="791" t="s">
        <v>322</v>
      </c>
      <c r="AF629" s="791" t="s">
        <v>2143</v>
      </c>
    </row>
    <row r="630" spans="2:32" s="404" customFormat="1" ht="15" customHeight="1" x14ac:dyDescent="0.2">
      <c r="B630" s="824"/>
      <c r="C630" s="825"/>
      <c r="D630" s="792"/>
      <c r="E630" s="829"/>
      <c r="F630" s="832"/>
      <c r="G630" s="835"/>
      <c r="H630" s="829"/>
      <c r="I630" s="416" t="s">
        <v>179</v>
      </c>
      <c r="J630" s="432" t="s">
        <v>292</v>
      </c>
      <c r="K630" s="416" t="s">
        <v>177</v>
      </c>
      <c r="L630" s="415">
        <f>L629+L631+L632</f>
        <v>44223.999000000003</v>
      </c>
      <c r="M630" s="416" t="s">
        <v>176</v>
      </c>
      <c r="N630" s="428">
        <f>N629</f>
        <v>222375.04000000001</v>
      </c>
      <c r="O630" s="416" t="s">
        <v>175</v>
      </c>
      <c r="P630" s="426"/>
      <c r="Q630" s="416" t="s">
        <v>175</v>
      </c>
      <c r="R630" s="426"/>
      <c r="S630" s="416" t="s">
        <v>175</v>
      </c>
      <c r="T630" s="426"/>
      <c r="U630" s="416" t="s">
        <v>175</v>
      </c>
      <c r="V630" s="426"/>
      <c r="W630" s="463" t="s">
        <v>175</v>
      </c>
      <c r="X630" s="462"/>
      <c r="Y630" s="463" t="s">
        <v>174</v>
      </c>
      <c r="Z630" s="464">
        <f>3*10</f>
        <v>30</v>
      </c>
      <c r="AA630" s="792"/>
      <c r="AB630" s="792"/>
      <c r="AC630" s="792"/>
      <c r="AD630" s="792"/>
      <c r="AE630" s="792"/>
      <c r="AF630" s="792"/>
    </row>
    <row r="631" spans="2:32" s="404" customFormat="1" ht="13.5" customHeight="1" x14ac:dyDescent="0.2">
      <c r="B631" s="824"/>
      <c r="C631" s="825"/>
      <c r="D631" s="792"/>
      <c r="E631" s="829"/>
      <c r="F631" s="832"/>
      <c r="G631" s="835"/>
      <c r="H631" s="829"/>
      <c r="I631" s="416" t="s">
        <v>173</v>
      </c>
      <c r="J631" s="429" t="s">
        <v>192</v>
      </c>
      <c r="K631" s="416" t="s">
        <v>171</v>
      </c>
      <c r="L631" s="427">
        <v>27</v>
      </c>
      <c r="M631" s="416" t="s">
        <v>170</v>
      </c>
      <c r="N631" s="428"/>
      <c r="O631" s="416" t="s">
        <v>169</v>
      </c>
      <c r="P631" s="426">
        <v>0.51</v>
      </c>
      <c r="Q631" s="416" t="s">
        <v>169</v>
      </c>
      <c r="R631" s="426">
        <v>0.51</v>
      </c>
      <c r="S631" s="416" t="s">
        <v>169</v>
      </c>
      <c r="T631" s="426">
        <v>0.51</v>
      </c>
      <c r="U631" s="416" t="s">
        <v>169</v>
      </c>
      <c r="V631" s="426">
        <v>0.85399999999999998</v>
      </c>
      <c r="W631" s="463" t="s">
        <v>169</v>
      </c>
      <c r="X631" s="462">
        <v>1</v>
      </c>
      <c r="Y631" s="781"/>
      <c r="Z631" s="782"/>
      <c r="AA631" s="792"/>
      <c r="AB631" s="792"/>
      <c r="AC631" s="792"/>
      <c r="AD631" s="792"/>
      <c r="AE631" s="792"/>
      <c r="AF631" s="792"/>
    </row>
    <row r="632" spans="2:32" s="404" customFormat="1" ht="15" customHeight="1" x14ac:dyDescent="0.2">
      <c r="B632" s="824"/>
      <c r="C632" s="825"/>
      <c r="D632" s="792"/>
      <c r="E632" s="829"/>
      <c r="F632" s="832"/>
      <c r="G632" s="835"/>
      <c r="H632" s="829"/>
      <c r="I632" s="416" t="s">
        <v>168</v>
      </c>
      <c r="J632" s="427">
        <v>365</v>
      </c>
      <c r="K632" s="416" t="s">
        <v>167</v>
      </c>
      <c r="L632" s="427"/>
      <c r="M632" s="816"/>
      <c r="N632" s="817"/>
      <c r="O632" s="416" t="s">
        <v>166</v>
      </c>
      <c r="P632" s="426">
        <f>IF(P630="",P631-P629,P631-P630)</f>
        <v>1.0000000000000009E-2</v>
      </c>
      <c r="Q632" s="416" t="s">
        <v>166</v>
      </c>
      <c r="R632" s="426">
        <f>IF(R630="",R631-R629,R631-R630)</f>
        <v>1.0000000000000009E-2</v>
      </c>
      <c r="S632" s="416" t="s">
        <v>166</v>
      </c>
      <c r="T632" s="426">
        <f>IF(T630="",T631-T629,T631-T630)</f>
        <v>1.0000000000000009E-2</v>
      </c>
      <c r="U632" s="416" t="s">
        <v>166</v>
      </c>
      <c r="V632" s="426">
        <f>IF(V630="",V631-V629,V631-V630)</f>
        <v>-1.2000000000000011E-2</v>
      </c>
      <c r="W632" s="463" t="s">
        <v>166</v>
      </c>
      <c r="X632" s="462">
        <f>IF(X630="",X631-X629,X631-X630)</f>
        <v>0</v>
      </c>
      <c r="Y632" s="781"/>
      <c r="Z632" s="782"/>
      <c r="AA632" s="792"/>
      <c r="AB632" s="792"/>
      <c r="AC632" s="792"/>
      <c r="AD632" s="792"/>
      <c r="AE632" s="792"/>
      <c r="AF632" s="792"/>
    </row>
    <row r="633" spans="2:32" s="404" customFormat="1" ht="15" customHeight="1" x14ac:dyDescent="0.2">
      <c r="B633" s="824"/>
      <c r="C633" s="825"/>
      <c r="D633" s="792"/>
      <c r="E633" s="829"/>
      <c r="F633" s="832"/>
      <c r="G633" s="835"/>
      <c r="H633" s="829"/>
      <c r="I633" s="416" t="s">
        <v>165</v>
      </c>
      <c r="J633" s="415">
        <v>43832</v>
      </c>
      <c r="K633" s="416" t="s">
        <v>164</v>
      </c>
      <c r="L633" s="415">
        <v>44196</v>
      </c>
      <c r="M633" s="816"/>
      <c r="N633" s="817"/>
      <c r="O633" s="816"/>
      <c r="P633" s="817"/>
      <c r="Q633" s="816"/>
      <c r="R633" s="817"/>
      <c r="S633" s="816"/>
      <c r="T633" s="817"/>
      <c r="U633" s="816"/>
      <c r="V633" s="817"/>
      <c r="W633" s="781"/>
      <c r="X633" s="782"/>
      <c r="Y633" s="781"/>
      <c r="Z633" s="782"/>
      <c r="AA633" s="792"/>
      <c r="AB633" s="792"/>
      <c r="AC633" s="792"/>
      <c r="AD633" s="792"/>
      <c r="AE633" s="792"/>
      <c r="AF633" s="792"/>
    </row>
    <row r="634" spans="2:32" s="404" customFormat="1" ht="15" customHeight="1" x14ac:dyDescent="0.2">
      <c r="B634" s="826"/>
      <c r="C634" s="827"/>
      <c r="D634" s="793"/>
      <c r="E634" s="830"/>
      <c r="F634" s="833"/>
      <c r="G634" s="836"/>
      <c r="H634" s="830"/>
      <c r="I634" s="406" t="s">
        <v>158</v>
      </c>
      <c r="J634" s="451">
        <v>43832</v>
      </c>
      <c r="K634" s="820"/>
      <c r="L634" s="821"/>
      <c r="M634" s="818"/>
      <c r="N634" s="819"/>
      <c r="O634" s="818"/>
      <c r="P634" s="819"/>
      <c r="Q634" s="818"/>
      <c r="R634" s="819"/>
      <c r="S634" s="818"/>
      <c r="T634" s="819"/>
      <c r="U634" s="818"/>
      <c r="V634" s="819"/>
      <c r="W634" s="783"/>
      <c r="X634" s="784"/>
      <c r="Y634" s="783"/>
      <c r="Z634" s="784"/>
      <c r="AA634" s="793"/>
      <c r="AB634" s="793"/>
      <c r="AC634" s="793"/>
      <c r="AD634" s="793"/>
      <c r="AE634" s="793"/>
      <c r="AF634" s="793"/>
    </row>
    <row r="635" spans="2:32" s="404" customFormat="1" ht="12.75" customHeight="1" x14ac:dyDescent="0.2">
      <c r="B635" s="822" t="s">
        <v>389</v>
      </c>
      <c r="C635" s="823"/>
      <c r="D635" s="791" t="s">
        <v>280</v>
      </c>
      <c r="E635" s="828" t="s">
        <v>325</v>
      </c>
      <c r="F635" s="831">
        <v>4.4000000000000004</v>
      </c>
      <c r="G635" s="834" t="s">
        <v>218</v>
      </c>
      <c r="H635" s="828" t="s">
        <v>324</v>
      </c>
      <c r="I635" s="434" t="s">
        <v>184</v>
      </c>
      <c r="J635" s="438">
        <v>57955.99</v>
      </c>
      <c r="K635" s="434" t="s">
        <v>183</v>
      </c>
      <c r="L635" s="437">
        <f>J640+J638-0.001</f>
        <v>44148.999000000003</v>
      </c>
      <c r="M635" s="434" t="s">
        <v>182</v>
      </c>
      <c r="N635" s="436">
        <f>J635</f>
        <v>57955.99</v>
      </c>
      <c r="O635" s="434" t="s">
        <v>181</v>
      </c>
      <c r="P635" s="435">
        <v>0.05</v>
      </c>
      <c r="Q635" s="434" t="s">
        <v>181</v>
      </c>
      <c r="R635" s="435">
        <v>0.05</v>
      </c>
      <c r="S635" s="434" t="s">
        <v>181</v>
      </c>
      <c r="T635" s="435">
        <v>0.05</v>
      </c>
      <c r="U635" s="434" t="s">
        <v>181</v>
      </c>
      <c r="V635" s="435">
        <v>0.5</v>
      </c>
      <c r="W635" s="466" t="s">
        <v>181</v>
      </c>
      <c r="X635" s="467">
        <v>1</v>
      </c>
      <c r="Y635" s="466" t="s">
        <v>180</v>
      </c>
      <c r="Z635" s="465">
        <v>4</v>
      </c>
      <c r="AA635" s="791" t="s">
        <v>322</v>
      </c>
      <c r="AB635" s="791" t="s">
        <v>322</v>
      </c>
      <c r="AC635" s="791" t="s">
        <v>322</v>
      </c>
      <c r="AD635" s="791" t="s">
        <v>322</v>
      </c>
      <c r="AE635" s="791" t="s">
        <v>322</v>
      </c>
      <c r="AF635" s="791" t="s">
        <v>2143</v>
      </c>
    </row>
    <row r="636" spans="2:32" s="404" customFormat="1" ht="15" customHeight="1" x14ac:dyDescent="0.2">
      <c r="B636" s="824"/>
      <c r="C636" s="825"/>
      <c r="D636" s="792"/>
      <c r="E636" s="829"/>
      <c r="F636" s="832"/>
      <c r="G636" s="835"/>
      <c r="H636" s="829"/>
      <c r="I636" s="416" t="s">
        <v>179</v>
      </c>
      <c r="J636" s="432" t="s">
        <v>321</v>
      </c>
      <c r="K636" s="416" t="s">
        <v>177</v>
      </c>
      <c r="L636" s="415"/>
      <c r="M636" s="416" t="s">
        <v>176</v>
      </c>
      <c r="N636" s="428">
        <f>N635</f>
        <v>57955.99</v>
      </c>
      <c r="O636" s="416" t="s">
        <v>175</v>
      </c>
      <c r="P636" s="426"/>
      <c r="Q636" s="416" t="s">
        <v>175</v>
      </c>
      <c r="R636" s="426"/>
      <c r="S636" s="416" t="s">
        <v>175</v>
      </c>
      <c r="T636" s="426"/>
      <c r="U636" s="416" t="s">
        <v>175</v>
      </c>
      <c r="V636" s="426"/>
      <c r="W636" s="463" t="s">
        <v>175</v>
      </c>
      <c r="X636" s="462"/>
      <c r="Y636" s="463" t="s">
        <v>174</v>
      </c>
      <c r="Z636" s="464">
        <v>12</v>
      </c>
      <c r="AA636" s="792"/>
      <c r="AB636" s="792"/>
      <c r="AC636" s="792"/>
      <c r="AD636" s="792"/>
      <c r="AE636" s="792"/>
      <c r="AF636" s="792"/>
    </row>
    <row r="637" spans="2:32" s="404" customFormat="1" ht="39" customHeight="1" x14ac:dyDescent="0.2">
      <c r="B637" s="824"/>
      <c r="C637" s="825"/>
      <c r="D637" s="792"/>
      <c r="E637" s="829"/>
      <c r="F637" s="832"/>
      <c r="G637" s="835"/>
      <c r="H637" s="829"/>
      <c r="I637" s="416" t="s">
        <v>173</v>
      </c>
      <c r="J637" s="429" t="s">
        <v>375</v>
      </c>
      <c r="K637" s="416" t="s">
        <v>171</v>
      </c>
      <c r="L637" s="427"/>
      <c r="M637" s="416" t="s">
        <v>170</v>
      </c>
      <c r="N637" s="428"/>
      <c r="O637" s="416" t="s">
        <v>169</v>
      </c>
      <c r="P637" s="426">
        <v>0.05</v>
      </c>
      <c r="Q637" s="416" t="s">
        <v>169</v>
      </c>
      <c r="R637" s="426">
        <v>0.05</v>
      </c>
      <c r="S637" s="416" t="s">
        <v>169</v>
      </c>
      <c r="T637" s="426">
        <v>0.05</v>
      </c>
      <c r="U637" s="416" t="s">
        <v>169</v>
      </c>
      <c r="V637" s="426">
        <v>0.5</v>
      </c>
      <c r="W637" s="463" t="s">
        <v>169</v>
      </c>
      <c r="X637" s="462">
        <v>1</v>
      </c>
      <c r="Y637" s="781"/>
      <c r="Z637" s="782"/>
      <c r="AA637" s="792"/>
      <c r="AB637" s="792"/>
      <c r="AC637" s="792"/>
      <c r="AD637" s="792"/>
      <c r="AE637" s="792"/>
      <c r="AF637" s="792"/>
    </row>
    <row r="638" spans="2:32" s="404" customFormat="1" ht="15" customHeight="1" x14ac:dyDescent="0.2">
      <c r="B638" s="824"/>
      <c r="C638" s="825"/>
      <c r="D638" s="792"/>
      <c r="E638" s="829"/>
      <c r="F638" s="832"/>
      <c r="G638" s="835"/>
      <c r="H638" s="829"/>
      <c r="I638" s="416" t="s">
        <v>168</v>
      </c>
      <c r="J638" s="427">
        <v>185</v>
      </c>
      <c r="K638" s="416" t="s">
        <v>167</v>
      </c>
      <c r="L638" s="427"/>
      <c r="M638" s="816"/>
      <c r="N638" s="817"/>
      <c r="O638" s="416" t="s">
        <v>166</v>
      </c>
      <c r="P638" s="426">
        <f>IF(P636="",P637-P635,P637-P636)</f>
        <v>0</v>
      </c>
      <c r="Q638" s="416" t="s">
        <v>166</v>
      </c>
      <c r="R638" s="426">
        <f>IF(R636="",R637-R635,R637-R636)</f>
        <v>0</v>
      </c>
      <c r="S638" s="416" t="s">
        <v>166</v>
      </c>
      <c r="T638" s="426">
        <f>IF(T636="",T637-T635,T637-T636)</f>
        <v>0</v>
      </c>
      <c r="U638" s="416" t="s">
        <v>166</v>
      </c>
      <c r="V638" s="426">
        <f>IF(V636="",V637-V635,V637-V636)</f>
        <v>0</v>
      </c>
      <c r="W638" s="463" t="s">
        <v>166</v>
      </c>
      <c r="X638" s="462">
        <f>IF(X636="",X637-X635,X637-X636)</f>
        <v>0</v>
      </c>
      <c r="Y638" s="781"/>
      <c r="Z638" s="782"/>
      <c r="AA638" s="792"/>
      <c r="AB638" s="792"/>
      <c r="AC638" s="792"/>
      <c r="AD638" s="792"/>
      <c r="AE638" s="792"/>
      <c r="AF638" s="792"/>
    </row>
    <row r="639" spans="2:32" s="404" customFormat="1" ht="15" customHeight="1" x14ac:dyDescent="0.2">
      <c r="B639" s="824"/>
      <c r="C639" s="825"/>
      <c r="D639" s="792"/>
      <c r="E639" s="829"/>
      <c r="F639" s="832"/>
      <c r="G639" s="835"/>
      <c r="H639" s="829"/>
      <c r="I639" s="416" t="s">
        <v>165</v>
      </c>
      <c r="J639" s="415">
        <v>43832</v>
      </c>
      <c r="K639" s="416" t="s">
        <v>164</v>
      </c>
      <c r="L639" s="415">
        <v>44148</v>
      </c>
      <c r="M639" s="816"/>
      <c r="N639" s="817"/>
      <c r="O639" s="816"/>
      <c r="P639" s="817"/>
      <c r="Q639" s="816"/>
      <c r="R639" s="817"/>
      <c r="S639" s="816"/>
      <c r="T639" s="817"/>
      <c r="U639" s="816"/>
      <c r="V639" s="817"/>
      <c r="W639" s="781"/>
      <c r="X639" s="782"/>
      <c r="Y639" s="781"/>
      <c r="Z639" s="782"/>
      <c r="AA639" s="792"/>
      <c r="AB639" s="792"/>
      <c r="AC639" s="792"/>
      <c r="AD639" s="792"/>
      <c r="AE639" s="792"/>
      <c r="AF639" s="792"/>
    </row>
    <row r="640" spans="2:32" s="404" customFormat="1" ht="15" customHeight="1" x14ac:dyDescent="0.2">
      <c r="B640" s="826"/>
      <c r="C640" s="827"/>
      <c r="D640" s="793"/>
      <c r="E640" s="830"/>
      <c r="F640" s="833"/>
      <c r="G640" s="836"/>
      <c r="H640" s="830"/>
      <c r="I640" s="406" t="s">
        <v>158</v>
      </c>
      <c r="J640" s="451">
        <v>43964</v>
      </c>
      <c r="K640" s="820"/>
      <c r="L640" s="821"/>
      <c r="M640" s="818"/>
      <c r="N640" s="819"/>
      <c r="O640" s="818"/>
      <c r="P640" s="819"/>
      <c r="Q640" s="818"/>
      <c r="R640" s="819"/>
      <c r="S640" s="818"/>
      <c r="T640" s="819"/>
      <c r="U640" s="818"/>
      <c r="V640" s="819"/>
      <c r="W640" s="783"/>
      <c r="X640" s="784"/>
      <c r="Y640" s="783"/>
      <c r="Z640" s="784"/>
      <c r="AA640" s="793"/>
      <c r="AB640" s="793"/>
      <c r="AC640" s="793"/>
      <c r="AD640" s="793"/>
      <c r="AE640" s="793"/>
      <c r="AF640" s="793"/>
    </row>
    <row r="641" spans="2:32" s="404" customFormat="1" ht="12.75" customHeight="1" x14ac:dyDescent="0.2">
      <c r="B641" s="822" t="s">
        <v>388</v>
      </c>
      <c r="C641" s="823"/>
      <c r="D641" s="791" t="s">
        <v>280</v>
      </c>
      <c r="E641" s="828" t="s">
        <v>325</v>
      </c>
      <c r="F641" s="831">
        <v>10.84</v>
      </c>
      <c r="G641" s="834" t="s">
        <v>218</v>
      </c>
      <c r="H641" s="828" t="s">
        <v>200</v>
      </c>
      <c r="I641" s="434" t="s">
        <v>184</v>
      </c>
      <c r="J641" s="438">
        <v>478128.48</v>
      </c>
      <c r="K641" s="434" t="s">
        <v>183</v>
      </c>
      <c r="L641" s="437">
        <f>J646+J644-0.001</f>
        <v>44196.999000000003</v>
      </c>
      <c r="M641" s="434" t="s">
        <v>182</v>
      </c>
      <c r="N641" s="436">
        <f>J641</f>
        <v>478128.48</v>
      </c>
      <c r="O641" s="434" t="s">
        <v>181</v>
      </c>
      <c r="P641" s="435">
        <v>0.5</v>
      </c>
      <c r="Q641" s="434" t="s">
        <v>181</v>
      </c>
      <c r="R641" s="435">
        <v>0.5</v>
      </c>
      <c r="S641" s="434" t="s">
        <v>181</v>
      </c>
      <c r="T641" s="435">
        <v>0.5</v>
      </c>
      <c r="U641" s="434" t="s">
        <v>181</v>
      </c>
      <c r="V641" s="435">
        <v>0.85599999999999998</v>
      </c>
      <c r="W641" s="466" t="s">
        <v>181</v>
      </c>
      <c r="X641" s="467">
        <v>1</v>
      </c>
      <c r="Y641" s="466" t="s">
        <v>180</v>
      </c>
      <c r="Z641" s="465">
        <v>8</v>
      </c>
      <c r="AA641" s="791" t="s">
        <v>322</v>
      </c>
      <c r="AB641" s="791" t="s">
        <v>322</v>
      </c>
      <c r="AC641" s="791" t="s">
        <v>322</v>
      </c>
      <c r="AD641" s="791" t="s">
        <v>322</v>
      </c>
      <c r="AE641" s="791" t="s">
        <v>322</v>
      </c>
      <c r="AF641" s="791" t="s">
        <v>2143</v>
      </c>
    </row>
    <row r="642" spans="2:32" s="404" customFormat="1" ht="15" customHeight="1" x14ac:dyDescent="0.2">
      <c r="B642" s="824"/>
      <c r="C642" s="825"/>
      <c r="D642" s="792"/>
      <c r="E642" s="829"/>
      <c r="F642" s="832"/>
      <c r="G642" s="835"/>
      <c r="H642" s="829"/>
      <c r="I642" s="416" t="s">
        <v>179</v>
      </c>
      <c r="J642" s="432" t="s">
        <v>292</v>
      </c>
      <c r="K642" s="416" t="s">
        <v>177</v>
      </c>
      <c r="L642" s="415">
        <f>L641+L643+L644</f>
        <v>44223.999000000003</v>
      </c>
      <c r="M642" s="416" t="s">
        <v>176</v>
      </c>
      <c r="N642" s="428">
        <f>N641</f>
        <v>478128.48</v>
      </c>
      <c r="O642" s="416" t="s">
        <v>175</v>
      </c>
      <c r="P642" s="426"/>
      <c r="Q642" s="416" t="s">
        <v>175</v>
      </c>
      <c r="R642" s="426"/>
      <c r="S642" s="416" t="s">
        <v>175</v>
      </c>
      <c r="T642" s="426"/>
      <c r="U642" s="416" t="s">
        <v>175</v>
      </c>
      <c r="V642" s="426"/>
      <c r="W642" s="463" t="s">
        <v>175</v>
      </c>
      <c r="X642" s="462"/>
      <c r="Y642" s="463" t="s">
        <v>174</v>
      </c>
      <c r="Z642" s="464">
        <f>8*4</f>
        <v>32</v>
      </c>
      <c r="AA642" s="792"/>
      <c r="AB642" s="792"/>
      <c r="AC642" s="792"/>
      <c r="AD642" s="792"/>
      <c r="AE642" s="792"/>
      <c r="AF642" s="792"/>
    </row>
    <row r="643" spans="2:32" s="404" customFormat="1" ht="39" customHeight="1" x14ac:dyDescent="0.2">
      <c r="B643" s="824"/>
      <c r="C643" s="825"/>
      <c r="D643" s="792"/>
      <c r="E643" s="829"/>
      <c r="F643" s="832"/>
      <c r="G643" s="835"/>
      <c r="H643" s="829"/>
      <c r="I643" s="416" t="s">
        <v>173</v>
      </c>
      <c r="J643" s="429" t="s">
        <v>192</v>
      </c>
      <c r="K643" s="416" t="s">
        <v>171</v>
      </c>
      <c r="L643" s="427">
        <v>27</v>
      </c>
      <c r="M643" s="416" t="s">
        <v>170</v>
      </c>
      <c r="N643" s="428"/>
      <c r="O643" s="416" t="s">
        <v>169</v>
      </c>
      <c r="P643" s="426">
        <v>0.5</v>
      </c>
      <c r="Q643" s="416" t="s">
        <v>169</v>
      </c>
      <c r="R643" s="426">
        <v>0.5</v>
      </c>
      <c r="S643" s="416" t="s">
        <v>169</v>
      </c>
      <c r="T643" s="426">
        <v>0.5</v>
      </c>
      <c r="U643" s="416" t="s">
        <v>169</v>
      </c>
      <c r="V643" s="426">
        <v>0.84699999999999998</v>
      </c>
      <c r="W643" s="463" t="s">
        <v>169</v>
      </c>
      <c r="X643" s="462">
        <v>1</v>
      </c>
      <c r="Y643" s="781"/>
      <c r="Z643" s="782"/>
      <c r="AA643" s="792"/>
      <c r="AB643" s="792"/>
      <c r="AC643" s="792"/>
      <c r="AD643" s="792"/>
      <c r="AE643" s="792"/>
      <c r="AF643" s="792"/>
    </row>
    <row r="644" spans="2:32" s="404" customFormat="1" ht="15" customHeight="1" x14ac:dyDescent="0.2">
      <c r="B644" s="824"/>
      <c r="C644" s="825"/>
      <c r="D644" s="792"/>
      <c r="E644" s="829"/>
      <c r="F644" s="832"/>
      <c r="G644" s="835"/>
      <c r="H644" s="829"/>
      <c r="I644" s="416" t="s">
        <v>168</v>
      </c>
      <c r="J644" s="427">
        <v>365</v>
      </c>
      <c r="K644" s="416" t="s">
        <v>167</v>
      </c>
      <c r="L644" s="427"/>
      <c r="M644" s="816"/>
      <c r="N644" s="817"/>
      <c r="O644" s="416" t="s">
        <v>166</v>
      </c>
      <c r="P644" s="426">
        <f>IF(P642="",P643-P641,P643-P642)</f>
        <v>0</v>
      </c>
      <c r="Q644" s="416" t="s">
        <v>166</v>
      </c>
      <c r="R644" s="426">
        <f>IF(R642="",R643-R641,R643-R642)</f>
        <v>0</v>
      </c>
      <c r="S644" s="416" t="s">
        <v>166</v>
      </c>
      <c r="T644" s="426">
        <f>IF(T642="",T643-T641,T643-T642)</f>
        <v>0</v>
      </c>
      <c r="U644" s="416" t="s">
        <v>166</v>
      </c>
      <c r="V644" s="426">
        <f>IF(V642="",V643-V641,V643-V642)</f>
        <v>-9.000000000000008E-3</v>
      </c>
      <c r="W644" s="463" t="s">
        <v>166</v>
      </c>
      <c r="X644" s="462">
        <f>IF(X642="",X643-X641,X643-X642)</f>
        <v>0</v>
      </c>
      <c r="Y644" s="781"/>
      <c r="Z644" s="782"/>
      <c r="AA644" s="792"/>
      <c r="AB644" s="792"/>
      <c r="AC644" s="792"/>
      <c r="AD644" s="792"/>
      <c r="AE644" s="792"/>
      <c r="AF644" s="792"/>
    </row>
    <row r="645" spans="2:32" s="404" customFormat="1" ht="15" customHeight="1" x14ac:dyDescent="0.2">
      <c r="B645" s="824"/>
      <c r="C645" s="825"/>
      <c r="D645" s="792"/>
      <c r="E645" s="829"/>
      <c r="F645" s="832"/>
      <c r="G645" s="835"/>
      <c r="H645" s="829"/>
      <c r="I645" s="416" t="s">
        <v>165</v>
      </c>
      <c r="J645" s="415">
        <v>43832</v>
      </c>
      <c r="K645" s="416" t="s">
        <v>164</v>
      </c>
      <c r="L645" s="415">
        <v>44196</v>
      </c>
      <c r="M645" s="816"/>
      <c r="N645" s="817"/>
      <c r="O645" s="816"/>
      <c r="P645" s="817"/>
      <c r="Q645" s="816"/>
      <c r="R645" s="817"/>
      <c r="S645" s="816"/>
      <c r="T645" s="817"/>
      <c r="U645" s="816"/>
      <c r="V645" s="817"/>
      <c r="W645" s="781"/>
      <c r="X645" s="782"/>
      <c r="Y645" s="781"/>
      <c r="Z645" s="782"/>
      <c r="AA645" s="792"/>
      <c r="AB645" s="792"/>
      <c r="AC645" s="792"/>
      <c r="AD645" s="792"/>
      <c r="AE645" s="792"/>
      <c r="AF645" s="792"/>
    </row>
    <row r="646" spans="2:32" s="404" customFormat="1" ht="15" customHeight="1" x14ac:dyDescent="0.2">
      <c r="B646" s="826"/>
      <c r="C646" s="827"/>
      <c r="D646" s="793"/>
      <c r="E646" s="830"/>
      <c r="F646" s="833"/>
      <c r="G646" s="836"/>
      <c r="H646" s="830"/>
      <c r="I646" s="406" t="s">
        <v>158</v>
      </c>
      <c r="J646" s="451">
        <v>43832</v>
      </c>
      <c r="K646" s="820"/>
      <c r="L646" s="821"/>
      <c r="M646" s="818"/>
      <c r="N646" s="819"/>
      <c r="O646" s="818"/>
      <c r="P646" s="819"/>
      <c r="Q646" s="818"/>
      <c r="R646" s="819"/>
      <c r="S646" s="818"/>
      <c r="T646" s="819"/>
      <c r="U646" s="818"/>
      <c r="V646" s="819"/>
      <c r="W646" s="783"/>
      <c r="X646" s="784"/>
      <c r="Y646" s="783"/>
      <c r="Z646" s="784"/>
      <c r="AA646" s="793"/>
      <c r="AB646" s="793"/>
      <c r="AC646" s="793"/>
      <c r="AD646" s="793"/>
      <c r="AE646" s="793"/>
      <c r="AF646" s="793"/>
    </row>
    <row r="647" spans="2:32" s="404" customFormat="1" ht="12.75" customHeight="1" x14ac:dyDescent="0.2">
      <c r="B647" s="822" t="s">
        <v>388</v>
      </c>
      <c r="C647" s="823"/>
      <c r="D647" s="791" t="s">
        <v>280</v>
      </c>
      <c r="E647" s="828" t="s">
        <v>325</v>
      </c>
      <c r="F647" s="831">
        <v>10.84</v>
      </c>
      <c r="G647" s="834" t="s">
        <v>218</v>
      </c>
      <c r="H647" s="828" t="s">
        <v>324</v>
      </c>
      <c r="I647" s="434" t="s">
        <v>184</v>
      </c>
      <c r="J647" s="438">
        <v>212505.24</v>
      </c>
      <c r="K647" s="434" t="s">
        <v>183</v>
      </c>
      <c r="L647" s="437">
        <f>J652+J650-0.001</f>
        <v>44149.999000000003</v>
      </c>
      <c r="M647" s="434" t="s">
        <v>182</v>
      </c>
      <c r="N647" s="436">
        <f>J647</f>
        <v>212505.24</v>
      </c>
      <c r="O647" s="434" t="s">
        <v>181</v>
      </c>
      <c r="P647" s="435">
        <v>0.05</v>
      </c>
      <c r="Q647" s="434" t="s">
        <v>181</v>
      </c>
      <c r="R647" s="435">
        <v>0.05</v>
      </c>
      <c r="S647" s="434" t="s">
        <v>181</v>
      </c>
      <c r="T647" s="435">
        <v>0.05</v>
      </c>
      <c r="U647" s="434" t="s">
        <v>181</v>
      </c>
      <c r="V647" s="435">
        <v>0.5</v>
      </c>
      <c r="W647" s="466" t="s">
        <v>181</v>
      </c>
      <c r="X647" s="467">
        <v>1</v>
      </c>
      <c r="Y647" s="466" t="s">
        <v>180</v>
      </c>
      <c r="Z647" s="465">
        <v>6</v>
      </c>
      <c r="AA647" s="891" t="s">
        <v>10</v>
      </c>
      <c r="AB647" s="791" t="s">
        <v>322</v>
      </c>
      <c r="AC647" s="791" t="s">
        <v>322</v>
      </c>
      <c r="AD647" s="791" t="s">
        <v>322</v>
      </c>
      <c r="AE647" s="791" t="s">
        <v>322</v>
      </c>
      <c r="AF647" s="791" t="s">
        <v>2143</v>
      </c>
    </row>
    <row r="648" spans="2:32" s="404" customFormat="1" ht="15" customHeight="1" x14ac:dyDescent="0.2">
      <c r="B648" s="824"/>
      <c r="C648" s="825"/>
      <c r="D648" s="792"/>
      <c r="E648" s="829"/>
      <c r="F648" s="832"/>
      <c r="G648" s="835"/>
      <c r="H648" s="829"/>
      <c r="I648" s="416" t="s">
        <v>179</v>
      </c>
      <c r="J648" s="432" t="s">
        <v>321</v>
      </c>
      <c r="K648" s="416" t="s">
        <v>177</v>
      </c>
      <c r="L648" s="415"/>
      <c r="M648" s="416" t="s">
        <v>176</v>
      </c>
      <c r="N648" s="428">
        <f>N647</f>
        <v>212505.24</v>
      </c>
      <c r="O648" s="416" t="s">
        <v>175</v>
      </c>
      <c r="P648" s="426"/>
      <c r="Q648" s="416" t="s">
        <v>175</v>
      </c>
      <c r="R648" s="426"/>
      <c r="S648" s="416" t="s">
        <v>175</v>
      </c>
      <c r="T648" s="426"/>
      <c r="U648" s="416" t="s">
        <v>175</v>
      </c>
      <c r="V648" s="426"/>
      <c r="W648" s="463" t="s">
        <v>175</v>
      </c>
      <c r="X648" s="462"/>
      <c r="Y648" s="463" t="s">
        <v>174</v>
      </c>
      <c r="Z648" s="464">
        <v>24</v>
      </c>
      <c r="AA648" s="892"/>
      <c r="AB648" s="792"/>
      <c r="AC648" s="792"/>
      <c r="AD648" s="792"/>
      <c r="AE648" s="792"/>
      <c r="AF648" s="792"/>
    </row>
    <row r="649" spans="2:32" s="404" customFormat="1" ht="39" customHeight="1" x14ac:dyDescent="0.2">
      <c r="B649" s="824"/>
      <c r="C649" s="825"/>
      <c r="D649" s="792"/>
      <c r="E649" s="829"/>
      <c r="F649" s="832"/>
      <c r="G649" s="835"/>
      <c r="H649" s="829"/>
      <c r="I649" s="416" t="s">
        <v>173</v>
      </c>
      <c r="J649" s="429" t="s">
        <v>386</v>
      </c>
      <c r="K649" s="416" t="s">
        <v>171</v>
      </c>
      <c r="L649" s="427"/>
      <c r="M649" s="416" t="s">
        <v>170</v>
      </c>
      <c r="N649" s="428"/>
      <c r="O649" s="416" t="s">
        <v>169</v>
      </c>
      <c r="P649" s="426">
        <v>0.05</v>
      </c>
      <c r="Q649" s="416" t="s">
        <v>169</v>
      </c>
      <c r="R649" s="426">
        <v>0.05</v>
      </c>
      <c r="S649" s="416" t="s">
        <v>169</v>
      </c>
      <c r="T649" s="426">
        <v>0.05</v>
      </c>
      <c r="U649" s="416" t="s">
        <v>169</v>
      </c>
      <c r="V649" s="426">
        <v>0.5</v>
      </c>
      <c r="W649" s="463" t="s">
        <v>169</v>
      </c>
      <c r="X649" s="462">
        <v>1</v>
      </c>
      <c r="Y649" s="781"/>
      <c r="Z649" s="782"/>
      <c r="AA649" s="892"/>
      <c r="AB649" s="792"/>
      <c r="AC649" s="792"/>
      <c r="AD649" s="792"/>
      <c r="AE649" s="792"/>
      <c r="AF649" s="792"/>
    </row>
    <row r="650" spans="2:32" s="404" customFormat="1" ht="15" customHeight="1" x14ac:dyDescent="0.2">
      <c r="B650" s="824"/>
      <c r="C650" s="825"/>
      <c r="D650" s="792"/>
      <c r="E650" s="829"/>
      <c r="F650" s="832"/>
      <c r="G650" s="835"/>
      <c r="H650" s="829"/>
      <c r="I650" s="416" t="s">
        <v>168</v>
      </c>
      <c r="J650" s="427">
        <v>185</v>
      </c>
      <c r="K650" s="416" t="s">
        <v>167</v>
      </c>
      <c r="L650" s="427"/>
      <c r="M650" s="816"/>
      <c r="N650" s="817"/>
      <c r="O650" s="416" t="s">
        <v>166</v>
      </c>
      <c r="P650" s="426">
        <f>IF(P648="",P649-P647,P649-P648)</f>
        <v>0</v>
      </c>
      <c r="Q650" s="416" t="s">
        <v>166</v>
      </c>
      <c r="R650" s="426">
        <f>IF(R648="",R649-R647,R649-R648)</f>
        <v>0</v>
      </c>
      <c r="S650" s="416" t="s">
        <v>166</v>
      </c>
      <c r="T650" s="426">
        <f>IF(T648="",T649-T647,T649-T648)</f>
        <v>0</v>
      </c>
      <c r="U650" s="416" t="s">
        <v>166</v>
      </c>
      <c r="V650" s="426">
        <f>IF(V648="",V649-V647,V649-V648)</f>
        <v>0</v>
      </c>
      <c r="W650" s="463" t="s">
        <v>166</v>
      </c>
      <c r="X650" s="462">
        <f>IF(X648="",X649-X647,X649-X648)</f>
        <v>0</v>
      </c>
      <c r="Y650" s="781"/>
      <c r="Z650" s="782"/>
      <c r="AA650" s="892"/>
      <c r="AB650" s="792"/>
      <c r="AC650" s="792"/>
      <c r="AD650" s="792"/>
      <c r="AE650" s="792"/>
      <c r="AF650" s="792"/>
    </row>
    <row r="651" spans="2:32" s="404" customFormat="1" ht="15" customHeight="1" x14ac:dyDescent="0.2">
      <c r="B651" s="824"/>
      <c r="C651" s="825"/>
      <c r="D651" s="792"/>
      <c r="E651" s="829"/>
      <c r="F651" s="832"/>
      <c r="G651" s="835"/>
      <c r="H651" s="829"/>
      <c r="I651" s="416" t="s">
        <v>165</v>
      </c>
      <c r="J651" s="415">
        <v>43832</v>
      </c>
      <c r="K651" s="416" t="s">
        <v>164</v>
      </c>
      <c r="L651" s="415">
        <v>44149</v>
      </c>
      <c r="M651" s="816"/>
      <c r="N651" s="817"/>
      <c r="O651" s="816"/>
      <c r="P651" s="817"/>
      <c r="Q651" s="816"/>
      <c r="R651" s="817"/>
      <c r="S651" s="816"/>
      <c r="T651" s="817"/>
      <c r="U651" s="816"/>
      <c r="V651" s="817"/>
      <c r="W651" s="781"/>
      <c r="X651" s="782"/>
      <c r="Y651" s="781"/>
      <c r="Z651" s="782"/>
      <c r="AA651" s="892"/>
      <c r="AB651" s="792"/>
      <c r="AC651" s="792"/>
      <c r="AD651" s="792"/>
      <c r="AE651" s="792"/>
      <c r="AF651" s="792"/>
    </row>
    <row r="652" spans="2:32" s="404" customFormat="1" ht="15" customHeight="1" x14ac:dyDescent="0.2">
      <c r="B652" s="826"/>
      <c r="C652" s="827"/>
      <c r="D652" s="793"/>
      <c r="E652" s="830"/>
      <c r="F652" s="833"/>
      <c r="G652" s="836"/>
      <c r="H652" s="830"/>
      <c r="I652" s="406" t="s">
        <v>158</v>
      </c>
      <c r="J652" s="451">
        <v>43965</v>
      </c>
      <c r="K652" s="820"/>
      <c r="L652" s="821"/>
      <c r="M652" s="818"/>
      <c r="N652" s="819"/>
      <c r="O652" s="818"/>
      <c r="P652" s="819"/>
      <c r="Q652" s="818"/>
      <c r="R652" s="819"/>
      <c r="S652" s="818"/>
      <c r="T652" s="819"/>
      <c r="U652" s="818"/>
      <c r="V652" s="819"/>
      <c r="W652" s="783"/>
      <c r="X652" s="784"/>
      <c r="Y652" s="783"/>
      <c r="Z652" s="784"/>
      <c r="AA652" s="893"/>
      <c r="AB652" s="793"/>
      <c r="AC652" s="793"/>
      <c r="AD652" s="793"/>
      <c r="AE652" s="793"/>
      <c r="AF652" s="793"/>
    </row>
    <row r="653" spans="2:32" s="404" customFormat="1" ht="12.75" customHeight="1" x14ac:dyDescent="0.2">
      <c r="B653" s="822" t="s">
        <v>387</v>
      </c>
      <c r="C653" s="823"/>
      <c r="D653" s="791" t="s">
        <v>280</v>
      </c>
      <c r="E653" s="828" t="s">
        <v>325</v>
      </c>
      <c r="F653" s="831"/>
      <c r="G653" s="834" t="s">
        <v>218</v>
      </c>
      <c r="H653" s="828" t="s">
        <v>200</v>
      </c>
      <c r="I653" s="434" t="s">
        <v>184</v>
      </c>
      <c r="J653" s="438">
        <v>51790.26</v>
      </c>
      <c r="K653" s="434" t="s">
        <v>183</v>
      </c>
      <c r="L653" s="437">
        <f>J658+J656-0.001</f>
        <v>44196.999000000003</v>
      </c>
      <c r="M653" s="434" t="s">
        <v>182</v>
      </c>
      <c r="N653" s="436">
        <f>J653</f>
        <v>51790.26</v>
      </c>
      <c r="O653" s="434" t="s">
        <v>181</v>
      </c>
      <c r="P653" s="435">
        <v>0.5</v>
      </c>
      <c r="Q653" s="434" t="s">
        <v>181</v>
      </c>
      <c r="R653" s="435">
        <v>0.5</v>
      </c>
      <c r="S653" s="434" t="s">
        <v>181</v>
      </c>
      <c r="T653" s="435">
        <v>0.5</v>
      </c>
      <c r="U653" s="434" t="s">
        <v>181</v>
      </c>
      <c r="V653" s="435">
        <v>0.81599999999999995</v>
      </c>
      <c r="W653" s="466" t="s">
        <v>181</v>
      </c>
      <c r="X653" s="467">
        <v>1</v>
      </c>
      <c r="Y653" s="466" t="s">
        <v>180</v>
      </c>
      <c r="Z653" s="465">
        <v>3</v>
      </c>
      <c r="AA653" s="791" t="s">
        <v>322</v>
      </c>
      <c r="AB653" s="791" t="s">
        <v>322</v>
      </c>
      <c r="AC653" s="791" t="s">
        <v>322</v>
      </c>
      <c r="AD653" s="791" t="s">
        <v>322</v>
      </c>
      <c r="AE653" s="791" t="s">
        <v>322</v>
      </c>
      <c r="AF653" s="791" t="s">
        <v>2143</v>
      </c>
    </row>
    <row r="654" spans="2:32" s="404" customFormat="1" ht="15" customHeight="1" x14ac:dyDescent="0.2">
      <c r="B654" s="824"/>
      <c r="C654" s="825"/>
      <c r="D654" s="792"/>
      <c r="E654" s="829"/>
      <c r="F654" s="832"/>
      <c r="G654" s="835"/>
      <c r="H654" s="829"/>
      <c r="I654" s="416" t="s">
        <v>179</v>
      </c>
      <c r="J654" s="432" t="s">
        <v>292</v>
      </c>
      <c r="K654" s="416" t="s">
        <v>177</v>
      </c>
      <c r="L654" s="415">
        <f>L653+L655+L656</f>
        <v>44223.999000000003</v>
      </c>
      <c r="M654" s="416" t="s">
        <v>176</v>
      </c>
      <c r="N654" s="428">
        <f>N653</f>
        <v>51790.26</v>
      </c>
      <c r="O654" s="416" t="s">
        <v>175</v>
      </c>
      <c r="P654" s="426"/>
      <c r="Q654" s="416" t="s">
        <v>175</v>
      </c>
      <c r="R654" s="426"/>
      <c r="S654" s="416" t="s">
        <v>175</v>
      </c>
      <c r="T654" s="426"/>
      <c r="U654" s="416" t="s">
        <v>175</v>
      </c>
      <c r="V654" s="426"/>
      <c r="W654" s="463" t="s">
        <v>175</v>
      </c>
      <c r="X654" s="462"/>
      <c r="Y654" s="463" t="s">
        <v>174</v>
      </c>
      <c r="Z654" s="464">
        <f>3*12</f>
        <v>36</v>
      </c>
      <c r="AA654" s="792"/>
      <c r="AB654" s="792"/>
      <c r="AC654" s="792"/>
      <c r="AD654" s="792"/>
      <c r="AE654" s="792"/>
      <c r="AF654" s="792"/>
    </row>
    <row r="655" spans="2:32" s="404" customFormat="1" ht="13.5" customHeight="1" x14ac:dyDescent="0.2">
      <c r="B655" s="824"/>
      <c r="C655" s="825"/>
      <c r="D655" s="792"/>
      <c r="E655" s="829"/>
      <c r="F655" s="832"/>
      <c r="G655" s="835"/>
      <c r="H655" s="829"/>
      <c r="I655" s="416" t="s">
        <v>173</v>
      </c>
      <c r="J655" s="429" t="s">
        <v>192</v>
      </c>
      <c r="K655" s="416" t="s">
        <v>171</v>
      </c>
      <c r="L655" s="427">
        <v>27</v>
      </c>
      <c r="M655" s="416" t="s">
        <v>170</v>
      </c>
      <c r="N655" s="428"/>
      <c r="O655" s="416" t="s">
        <v>169</v>
      </c>
      <c r="P655" s="426">
        <v>0.51</v>
      </c>
      <c r="Q655" s="416" t="s">
        <v>169</v>
      </c>
      <c r="R655" s="426">
        <v>0.51</v>
      </c>
      <c r="S655" s="416" t="s">
        <v>169</v>
      </c>
      <c r="T655" s="426">
        <v>0.51</v>
      </c>
      <c r="U655" s="416" t="s">
        <v>169</v>
      </c>
      <c r="V655" s="426">
        <v>0.84599999999999997</v>
      </c>
      <c r="W655" s="463" t="s">
        <v>169</v>
      </c>
      <c r="X655" s="462">
        <v>1</v>
      </c>
      <c r="Y655" s="781"/>
      <c r="Z655" s="782"/>
      <c r="AA655" s="792"/>
      <c r="AB655" s="792"/>
      <c r="AC655" s="792"/>
      <c r="AD655" s="792"/>
      <c r="AE655" s="792"/>
      <c r="AF655" s="792"/>
    </row>
    <row r="656" spans="2:32" s="404" customFormat="1" ht="15" customHeight="1" x14ac:dyDescent="0.2">
      <c r="B656" s="824"/>
      <c r="C656" s="825"/>
      <c r="D656" s="792"/>
      <c r="E656" s="829"/>
      <c r="F656" s="832"/>
      <c r="G656" s="835"/>
      <c r="H656" s="829"/>
      <c r="I656" s="416" t="s">
        <v>168</v>
      </c>
      <c r="J656" s="427">
        <v>365</v>
      </c>
      <c r="K656" s="416" t="s">
        <v>167</v>
      </c>
      <c r="L656" s="427"/>
      <c r="M656" s="816"/>
      <c r="N656" s="817"/>
      <c r="O656" s="416" t="s">
        <v>166</v>
      </c>
      <c r="P656" s="426">
        <f>IF(P654="",P655-P653,P655-P654)</f>
        <v>1.0000000000000009E-2</v>
      </c>
      <c r="Q656" s="416" t="s">
        <v>166</v>
      </c>
      <c r="R656" s="426">
        <f>IF(R654="",R655-R653,R655-R654)</f>
        <v>1.0000000000000009E-2</v>
      </c>
      <c r="S656" s="416" t="s">
        <v>166</v>
      </c>
      <c r="T656" s="426">
        <f>IF(T654="",T655-T653,T655-T654)</f>
        <v>1.0000000000000009E-2</v>
      </c>
      <c r="U656" s="416" t="s">
        <v>166</v>
      </c>
      <c r="V656" s="426">
        <f>IF(V654="",V655-V653,V655-V654)</f>
        <v>3.0000000000000027E-2</v>
      </c>
      <c r="W656" s="463" t="s">
        <v>166</v>
      </c>
      <c r="X656" s="462">
        <f>IF(X654="",X655-X653,X655-X654)</f>
        <v>0</v>
      </c>
      <c r="Y656" s="781"/>
      <c r="Z656" s="782"/>
      <c r="AA656" s="792"/>
      <c r="AB656" s="792"/>
      <c r="AC656" s="792"/>
      <c r="AD656" s="792"/>
      <c r="AE656" s="792"/>
      <c r="AF656" s="792"/>
    </row>
    <row r="657" spans="2:32" s="404" customFormat="1" ht="15" customHeight="1" x14ac:dyDescent="0.2">
      <c r="B657" s="824"/>
      <c r="C657" s="825"/>
      <c r="D657" s="792"/>
      <c r="E657" s="829"/>
      <c r="F657" s="832"/>
      <c r="G657" s="835"/>
      <c r="H657" s="829"/>
      <c r="I657" s="416" t="s">
        <v>165</v>
      </c>
      <c r="J657" s="415">
        <v>43832</v>
      </c>
      <c r="K657" s="416" t="s">
        <v>164</v>
      </c>
      <c r="L657" s="415">
        <v>44196</v>
      </c>
      <c r="M657" s="816"/>
      <c r="N657" s="817"/>
      <c r="O657" s="816"/>
      <c r="P657" s="817"/>
      <c r="Q657" s="816"/>
      <c r="R657" s="817"/>
      <c r="S657" s="816"/>
      <c r="T657" s="817"/>
      <c r="U657" s="816"/>
      <c r="V657" s="817"/>
      <c r="W657" s="781"/>
      <c r="X657" s="782"/>
      <c r="Y657" s="781"/>
      <c r="Z657" s="782"/>
      <c r="AA657" s="792"/>
      <c r="AB657" s="792"/>
      <c r="AC657" s="792"/>
      <c r="AD657" s="792"/>
      <c r="AE657" s="792"/>
      <c r="AF657" s="792"/>
    </row>
    <row r="658" spans="2:32" s="404" customFormat="1" ht="15" customHeight="1" x14ac:dyDescent="0.2">
      <c r="B658" s="826"/>
      <c r="C658" s="827"/>
      <c r="D658" s="793"/>
      <c r="E658" s="830"/>
      <c r="F658" s="833"/>
      <c r="G658" s="836"/>
      <c r="H658" s="830"/>
      <c r="I658" s="406" t="s">
        <v>158</v>
      </c>
      <c r="J658" s="451">
        <v>43832</v>
      </c>
      <c r="K658" s="820"/>
      <c r="L658" s="821"/>
      <c r="M658" s="818"/>
      <c r="N658" s="819"/>
      <c r="O658" s="818"/>
      <c r="P658" s="819"/>
      <c r="Q658" s="818"/>
      <c r="R658" s="819"/>
      <c r="S658" s="818"/>
      <c r="T658" s="819"/>
      <c r="U658" s="818"/>
      <c r="V658" s="819"/>
      <c r="W658" s="783"/>
      <c r="X658" s="784"/>
      <c r="Y658" s="783"/>
      <c r="Z658" s="784"/>
      <c r="AA658" s="793"/>
      <c r="AB658" s="793"/>
      <c r="AC658" s="793"/>
      <c r="AD658" s="793"/>
      <c r="AE658" s="793"/>
      <c r="AF658" s="793"/>
    </row>
    <row r="659" spans="2:32" s="404" customFormat="1" ht="12.75" customHeight="1" x14ac:dyDescent="0.2">
      <c r="B659" s="822" t="s">
        <v>385</v>
      </c>
      <c r="C659" s="823"/>
      <c r="D659" s="791" t="s">
        <v>280</v>
      </c>
      <c r="E659" s="828" t="s">
        <v>325</v>
      </c>
      <c r="F659" s="831">
        <v>6.73</v>
      </c>
      <c r="G659" s="834" t="s">
        <v>218</v>
      </c>
      <c r="H659" s="828" t="s">
        <v>200</v>
      </c>
      <c r="I659" s="434" t="s">
        <v>184</v>
      </c>
      <c r="J659" s="438">
        <v>277852.05</v>
      </c>
      <c r="K659" s="434" t="s">
        <v>183</v>
      </c>
      <c r="L659" s="437">
        <f>J664+J662-0.001</f>
        <v>44196.999000000003</v>
      </c>
      <c r="M659" s="434" t="s">
        <v>182</v>
      </c>
      <c r="N659" s="436">
        <f>J659</f>
        <v>277852.05</v>
      </c>
      <c r="O659" s="434" t="s">
        <v>181</v>
      </c>
      <c r="P659" s="435">
        <v>0.5</v>
      </c>
      <c r="Q659" s="434" t="s">
        <v>181</v>
      </c>
      <c r="R659" s="435">
        <v>0.5</v>
      </c>
      <c r="S659" s="434" t="s">
        <v>181</v>
      </c>
      <c r="T659" s="435">
        <v>0.5</v>
      </c>
      <c r="U659" s="434" t="s">
        <v>181</v>
      </c>
      <c r="V659" s="435">
        <v>0.876</v>
      </c>
      <c r="W659" s="466" t="s">
        <v>181</v>
      </c>
      <c r="X659" s="467">
        <v>1</v>
      </c>
      <c r="Y659" s="466" t="s">
        <v>180</v>
      </c>
      <c r="Z659" s="465">
        <v>3</v>
      </c>
      <c r="AA659" s="791" t="s">
        <v>322</v>
      </c>
      <c r="AB659" s="791" t="s">
        <v>322</v>
      </c>
      <c r="AC659" s="791" t="s">
        <v>322</v>
      </c>
      <c r="AD659" s="791" t="s">
        <v>322</v>
      </c>
      <c r="AE659" s="791" t="s">
        <v>322</v>
      </c>
      <c r="AF659" s="791" t="s">
        <v>2143</v>
      </c>
    </row>
    <row r="660" spans="2:32" s="404" customFormat="1" ht="15" customHeight="1" x14ac:dyDescent="0.2">
      <c r="B660" s="824"/>
      <c r="C660" s="825"/>
      <c r="D660" s="792"/>
      <c r="E660" s="829"/>
      <c r="F660" s="832"/>
      <c r="G660" s="835"/>
      <c r="H660" s="829"/>
      <c r="I660" s="416" t="s">
        <v>179</v>
      </c>
      <c r="J660" s="432" t="s">
        <v>292</v>
      </c>
      <c r="K660" s="416" t="s">
        <v>177</v>
      </c>
      <c r="L660" s="415">
        <f>L659+L661+L662</f>
        <v>44223.999000000003</v>
      </c>
      <c r="M660" s="416" t="s">
        <v>176</v>
      </c>
      <c r="N660" s="428">
        <f>N659</f>
        <v>277852.05</v>
      </c>
      <c r="O660" s="416" t="s">
        <v>175</v>
      </c>
      <c r="P660" s="426"/>
      <c r="Q660" s="416" t="s">
        <v>175</v>
      </c>
      <c r="R660" s="426"/>
      <c r="S660" s="416" t="s">
        <v>175</v>
      </c>
      <c r="T660" s="426"/>
      <c r="U660" s="416" t="s">
        <v>175</v>
      </c>
      <c r="V660" s="426"/>
      <c r="W660" s="463" t="s">
        <v>175</v>
      </c>
      <c r="X660" s="462"/>
      <c r="Y660" s="463" t="s">
        <v>174</v>
      </c>
      <c r="Z660" s="464">
        <f>3*10</f>
        <v>30</v>
      </c>
      <c r="AA660" s="792"/>
      <c r="AB660" s="792"/>
      <c r="AC660" s="792"/>
      <c r="AD660" s="792"/>
      <c r="AE660" s="792"/>
      <c r="AF660" s="792"/>
    </row>
    <row r="661" spans="2:32" s="404" customFormat="1" ht="13.5" customHeight="1" x14ac:dyDescent="0.2">
      <c r="B661" s="824"/>
      <c r="C661" s="825"/>
      <c r="D661" s="792"/>
      <c r="E661" s="829"/>
      <c r="F661" s="832"/>
      <c r="G661" s="835"/>
      <c r="H661" s="829"/>
      <c r="I661" s="416" t="s">
        <v>173</v>
      </c>
      <c r="J661" s="429" t="s">
        <v>192</v>
      </c>
      <c r="K661" s="416" t="s">
        <v>171</v>
      </c>
      <c r="L661" s="427">
        <v>27</v>
      </c>
      <c r="M661" s="416" t="s">
        <v>170</v>
      </c>
      <c r="N661" s="428"/>
      <c r="O661" s="416" t="s">
        <v>169</v>
      </c>
      <c r="P661" s="426">
        <v>0.5</v>
      </c>
      <c r="Q661" s="416" t="s">
        <v>169</v>
      </c>
      <c r="R661" s="426">
        <v>0.5</v>
      </c>
      <c r="S661" s="416" t="s">
        <v>169</v>
      </c>
      <c r="T661" s="426">
        <v>0.5</v>
      </c>
      <c r="U661" s="416" t="s">
        <v>169</v>
      </c>
      <c r="V661" s="426">
        <v>0.85640000000000005</v>
      </c>
      <c r="W661" s="463" t="s">
        <v>169</v>
      </c>
      <c r="X661" s="462">
        <v>1</v>
      </c>
      <c r="Y661" s="781"/>
      <c r="Z661" s="782"/>
      <c r="AA661" s="792"/>
      <c r="AB661" s="792"/>
      <c r="AC661" s="792"/>
      <c r="AD661" s="792"/>
      <c r="AE661" s="792"/>
      <c r="AF661" s="792"/>
    </row>
    <row r="662" spans="2:32" s="404" customFormat="1" ht="15" customHeight="1" x14ac:dyDescent="0.2">
      <c r="B662" s="824"/>
      <c r="C662" s="825"/>
      <c r="D662" s="792"/>
      <c r="E662" s="829"/>
      <c r="F662" s="832"/>
      <c r="G662" s="835"/>
      <c r="H662" s="829"/>
      <c r="I662" s="416" t="s">
        <v>168</v>
      </c>
      <c r="J662" s="427">
        <v>365</v>
      </c>
      <c r="K662" s="416" t="s">
        <v>167</v>
      </c>
      <c r="L662" s="427"/>
      <c r="M662" s="816"/>
      <c r="N662" s="817"/>
      <c r="O662" s="416" t="s">
        <v>166</v>
      </c>
      <c r="P662" s="426">
        <f>IF(P660="",P661-P659,P661-P660)</f>
        <v>0</v>
      </c>
      <c r="Q662" s="416" t="s">
        <v>166</v>
      </c>
      <c r="R662" s="426">
        <f>IF(R660="",R661-R659,R661-R660)</f>
        <v>0</v>
      </c>
      <c r="S662" s="416" t="s">
        <v>166</v>
      </c>
      <c r="T662" s="426">
        <f>IF(T660="",T661-T659,T661-T660)</f>
        <v>0</v>
      </c>
      <c r="U662" s="416" t="s">
        <v>166</v>
      </c>
      <c r="V662" s="426">
        <f>IF(V660="",V661-V659,V661-V660)</f>
        <v>-1.9599999999999951E-2</v>
      </c>
      <c r="W662" s="463" t="s">
        <v>166</v>
      </c>
      <c r="X662" s="462">
        <f>IF(X660="",X661-X659,X661-X660)</f>
        <v>0</v>
      </c>
      <c r="Y662" s="781"/>
      <c r="Z662" s="782"/>
      <c r="AA662" s="792"/>
      <c r="AB662" s="792"/>
      <c r="AC662" s="792"/>
      <c r="AD662" s="792"/>
      <c r="AE662" s="792"/>
      <c r="AF662" s="792"/>
    </row>
    <row r="663" spans="2:32" s="404" customFormat="1" ht="15" customHeight="1" x14ac:dyDescent="0.2">
      <c r="B663" s="824"/>
      <c r="C663" s="825"/>
      <c r="D663" s="792"/>
      <c r="E663" s="829"/>
      <c r="F663" s="832"/>
      <c r="G663" s="835"/>
      <c r="H663" s="829"/>
      <c r="I663" s="416" t="s">
        <v>165</v>
      </c>
      <c r="J663" s="415">
        <v>43832</v>
      </c>
      <c r="K663" s="416" t="s">
        <v>164</v>
      </c>
      <c r="L663" s="415">
        <v>44196</v>
      </c>
      <c r="M663" s="816"/>
      <c r="N663" s="817"/>
      <c r="O663" s="816"/>
      <c r="P663" s="817"/>
      <c r="Q663" s="816"/>
      <c r="R663" s="817"/>
      <c r="S663" s="816"/>
      <c r="T663" s="817"/>
      <c r="U663" s="816"/>
      <c r="V663" s="817"/>
      <c r="W663" s="781"/>
      <c r="X663" s="782"/>
      <c r="Y663" s="781"/>
      <c r="Z663" s="782"/>
      <c r="AA663" s="792"/>
      <c r="AB663" s="792"/>
      <c r="AC663" s="792"/>
      <c r="AD663" s="792"/>
      <c r="AE663" s="792"/>
      <c r="AF663" s="792"/>
    </row>
    <row r="664" spans="2:32" s="404" customFormat="1" ht="15" customHeight="1" x14ac:dyDescent="0.2">
      <c r="B664" s="826"/>
      <c r="C664" s="827"/>
      <c r="D664" s="793"/>
      <c r="E664" s="830"/>
      <c r="F664" s="833"/>
      <c r="G664" s="836"/>
      <c r="H664" s="830"/>
      <c r="I664" s="406" t="s">
        <v>158</v>
      </c>
      <c r="J664" s="451">
        <v>43832</v>
      </c>
      <c r="K664" s="820"/>
      <c r="L664" s="821"/>
      <c r="M664" s="818"/>
      <c r="N664" s="819"/>
      <c r="O664" s="818"/>
      <c r="P664" s="819"/>
      <c r="Q664" s="818"/>
      <c r="R664" s="819"/>
      <c r="S664" s="818"/>
      <c r="T664" s="819"/>
      <c r="U664" s="818"/>
      <c r="V664" s="819"/>
      <c r="W664" s="783"/>
      <c r="X664" s="784"/>
      <c r="Y664" s="783"/>
      <c r="Z664" s="784"/>
      <c r="AA664" s="793"/>
      <c r="AB664" s="793"/>
      <c r="AC664" s="793"/>
      <c r="AD664" s="793"/>
      <c r="AE664" s="793"/>
      <c r="AF664" s="793"/>
    </row>
    <row r="665" spans="2:32" s="404" customFormat="1" ht="12.75" customHeight="1" x14ac:dyDescent="0.2">
      <c r="B665" s="822" t="s">
        <v>385</v>
      </c>
      <c r="C665" s="823"/>
      <c r="D665" s="791" t="s">
        <v>280</v>
      </c>
      <c r="E665" s="828" t="s">
        <v>325</v>
      </c>
      <c r="F665" s="831">
        <v>6.73</v>
      </c>
      <c r="G665" s="834" t="s">
        <v>218</v>
      </c>
      <c r="H665" s="828" t="s">
        <v>324</v>
      </c>
      <c r="I665" s="434" t="s">
        <v>184</v>
      </c>
      <c r="J665" s="438">
        <v>150927.01</v>
      </c>
      <c r="K665" s="434" t="s">
        <v>183</v>
      </c>
      <c r="L665" s="437">
        <f>J670+J668-0.001</f>
        <v>44149.999000000003</v>
      </c>
      <c r="M665" s="434" t="s">
        <v>182</v>
      </c>
      <c r="N665" s="436">
        <f>J665</f>
        <v>150927.01</v>
      </c>
      <c r="O665" s="434" t="s">
        <v>181</v>
      </c>
      <c r="P665" s="435">
        <v>0.05</v>
      </c>
      <c r="Q665" s="434" t="s">
        <v>181</v>
      </c>
      <c r="R665" s="435">
        <v>0.05</v>
      </c>
      <c r="S665" s="434" t="s">
        <v>181</v>
      </c>
      <c r="T665" s="435">
        <v>0.05</v>
      </c>
      <c r="U665" s="434" t="s">
        <v>181</v>
      </c>
      <c r="V665" s="435">
        <v>1</v>
      </c>
      <c r="W665" s="466" t="s">
        <v>181</v>
      </c>
      <c r="X665" s="467">
        <v>1</v>
      </c>
      <c r="Y665" s="466" t="s">
        <v>180</v>
      </c>
      <c r="Z665" s="465">
        <v>6</v>
      </c>
      <c r="AA665" s="791" t="s">
        <v>322</v>
      </c>
      <c r="AB665" s="791" t="s">
        <v>322</v>
      </c>
      <c r="AC665" s="791" t="s">
        <v>322</v>
      </c>
      <c r="AD665" s="791" t="s">
        <v>227</v>
      </c>
      <c r="AE665" s="791" t="s">
        <v>227</v>
      </c>
      <c r="AF665" s="791" t="s">
        <v>2143</v>
      </c>
    </row>
    <row r="666" spans="2:32" s="404" customFormat="1" ht="15" customHeight="1" x14ac:dyDescent="0.2">
      <c r="B666" s="824"/>
      <c r="C666" s="825"/>
      <c r="D666" s="792"/>
      <c r="E666" s="829"/>
      <c r="F666" s="832"/>
      <c r="G666" s="835"/>
      <c r="H666" s="829"/>
      <c r="I666" s="416" t="s">
        <v>179</v>
      </c>
      <c r="J666" s="432" t="s">
        <v>321</v>
      </c>
      <c r="K666" s="416" t="s">
        <v>177</v>
      </c>
      <c r="L666" s="415"/>
      <c r="M666" s="416" t="s">
        <v>176</v>
      </c>
      <c r="N666" s="428">
        <f>N665</f>
        <v>150927.01</v>
      </c>
      <c r="O666" s="416" t="s">
        <v>175</v>
      </c>
      <c r="P666" s="426"/>
      <c r="Q666" s="416" t="s">
        <v>175</v>
      </c>
      <c r="R666" s="426"/>
      <c r="S666" s="416" t="s">
        <v>175</v>
      </c>
      <c r="T666" s="426"/>
      <c r="U666" s="416" t="s">
        <v>175</v>
      </c>
      <c r="V666" s="426"/>
      <c r="W666" s="463" t="s">
        <v>175</v>
      </c>
      <c r="X666" s="462"/>
      <c r="Y666" s="463" t="s">
        <v>174</v>
      </c>
      <c r="Z666" s="464">
        <v>18</v>
      </c>
      <c r="AA666" s="792"/>
      <c r="AB666" s="792"/>
      <c r="AC666" s="792"/>
      <c r="AD666" s="792"/>
      <c r="AE666" s="792"/>
      <c r="AF666" s="792"/>
    </row>
    <row r="667" spans="2:32" s="404" customFormat="1" ht="39" customHeight="1" x14ac:dyDescent="0.2">
      <c r="B667" s="824"/>
      <c r="C667" s="825"/>
      <c r="D667" s="792"/>
      <c r="E667" s="829"/>
      <c r="F667" s="832"/>
      <c r="G667" s="835"/>
      <c r="H667" s="829"/>
      <c r="I667" s="416" t="s">
        <v>173</v>
      </c>
      <c r="J667" s="429" t="s">
        <v>384</v>
      </c>
      <c r="K667" s="416" t="s">
        <v>171</v>
      </c>
      <c r="L667" s="427"/>
      <c r="M667" s="416" t="s">
        <v>170</v>
      </c>
      <c r="N667" s="428"/>
      <c r="O667" s="416" t="s">
        <v>169</v>
      </c>
      <c r="P667" s="426">
        <v>0.05</v>
      </c>
      <c r="Q667" s="416" t="s">
        <v>169</v>
      </c>
      <c r="R667" s="426">
        <v>0.05</v>
      </c>
      <c r="S667" s="416" t="s">
        <v>169</v>
      </c>
      <c r="T667" s="426">
        <v>0.05</v>
      </c>
      <c r="U667" s="416" t="s">
        <v>169</v>
      </c>
      <c r="V667" s="426">
        <v>1</v>
      </c>
      <c r="W667" s="463" t="s">
        <v>169</v>
      </c>
      <c r="X667" s="462">
        <v>1</v>
      </c>
      <c r="Y667" s="781"/>
      <c r="Z667" s="782"/>
      <c r="AA667" s="792"/>
      <c r="AB667" s="792"/>
      <c r="AC667" s="792"/>
      <c r="AD667" s="792"/>
      <c r="AE667" s="792"/>
      <c r="AF667" s="792"/>
    </row>
    <row r="668" spans="2:32" s="404" customFormat="1" ht="15" customHeight="1" x14ac:dyDescent="0.2">
      <c r="B668" s="824"/>
      <c r="C668" s="825"/>
      <c r="D668" s="792"/>
      <c r="E668" s="829"/>
      <c r="F668" s="832"/>
      <c r="G668" s="835"/>
      <c r="H668" s="829"/>
      <c r="I668" s="416" t="s">
        <v>168</v>
      </c>
      <c r="J668" s="427">
        <v>185</v>
      </c>
      <c r="K668" s="416" t="s">
        <v>167</v>
      </c>
      <c r="L668" s="427"/>
      <c r="M668" s="816"/>
      <c r="N668" s="817"/>
      <c r="O668" s="416" t="s">
        <v>166</v>
      </c>
      <c r="P668" s="426">
        <f>IF(P666="",P667-P665,P667-P666)</f>
        <v>0</v>
      </c>
      <c r="Q668" s="416" t="s">
        <v>166</v>
      </c>
      <c r="R668" s="426">
        <f>IF(R666="",R667-R665,R667-R666)</f>
        <v>0</v>
      </c>
      <c r="S668" s="416" t="s">
        <v>166</v>
      </c>
      <c r="T668" s="426">
        <f>IF(T666="",T667-T665,T667-T666)</f>
        <v>0</v>
      </c>
      <c r="U668" s="416" t="s">
        <v>166</v>
      </c>
      <c r="V668" s="426">
        <f>IF(V666="",V667-V665,V667-V666)</f>
        <v>0</v>
      </c>
      <c r="W668" s="463" t="s">
        <v>166</v>
      </c>
      <c r="X668" s="462">
        <f>IF(X666="",X667-X665,X667-X666)</f>
        <v>0</v>
      </c>
      <c r="Y668" s="781"/>
      <c r="Z668" s="782"/>
      <c r="AA668" s="792"/>
      <c r="AB668" s="792"/>
      <c r="AC668" s="792"/>
      <c r="AD668" s="792"/>
      <c r="AE668" s="792"/>
      <c r="AF668" s="792"/>
    </row>
    <row r="669" spans="2:32" s="404" customFormat="1" ht="15" customHeight="1" x14ac:dyDescent="0.2">
      <c r="B669" s="824"/>
      <c r="C669" s="825"/>
      <c r="D669" s="792"/>
      <c r="E669" s="829"/>
      <c r="F669" s="832"/>
      <c r="G669" s="835"/>
      <c r="H669" s="829"/>
      <c r="I669" s="416" t="s">
        <v>165</v>
      </c>
      <c r="J669" s="415">
        <v>43832</v>
      </c>
      <c r="K669" s="416" t="s">
        <v>164</v>
      </c>
      <c r="L669" s="415">
        <v>44149</v>
      </c>
      <c r="M669" s="816"/>
      <c r="N669" s="817"/>
      <c r="O669" s="816"/>
      <c r="P669" s="817"/>
      <c r="Q669" s="816"/>
      <c r="R669" s="817"/>
      <c r="S669" s="816"/>
      <c r="T669" s="817"/>
      <c r="U669" s="816"/>
      <c r="V669" s="817"/>
      <c r="W669" s="781"/>
      <c r="X669" s="782"/>
      <c r="Y669" s="781"/>
      <c r="Z669" s="782"/>
      <c r="AA669" s="792"/>
      <c r="AB669" s="792"/>
      <c r="AC669" s="792"/>
      <c r="AD669" s="792"/>
      <c r="AE669" s="792"/>
      <c r="AF669" s="792"/>
    </row>
    <row r="670" spans="2:32" s="404" customFormat="1" ht="15" customHeight="1" x14ac:dyDescent="0.2">
      <c r="B670" s="826"/>
      <c r="C670" s="827"/>
      <c r="D670" s="793"/>
      <c r="E670" s="830"/>
      <c r="F670" s="833"/>
      <c r="G670" s="836"/>
      <c r="H670" s="830"/>
      <c r="I670" s="406" t="s">
        <v>158</v>
      </c>
      <c r="J670" s="451">
        <v>43965</v>
      </c>
      <c r="K670" s="820"/>
      <c r="L670" s="821"/>
      <c r="M670" s="818"/>
      <c r="N670" s="819"/>
      <c r="O670" s="818"/>
      <c r="P670" s="819"/>
      <c r="Q670" s="818"/>
      <c r="R670" s="819"/>
      <c r="S670" s="818"/>
      <c r="T670" s="819"/>
      <c r="U670" s="818"/>
      <c r="V670" s="819"/>
      <c r="W670" s="783"/>
      <c r="X670" s="784"/>
      <c r="Y670" s="783"/>
      <c r="Z670" s="784"/>
      <c r="AA670" s="793"/>
      <c r="AB670" s="793"/>
      <c r="AC670" s="793"/>
      <c r="AD670" s="793"/>
      <c r="AE670" s="793"/>
      <c r="AF670" s="793"/>
    </row>
    <row r="671" spans="2:32" s="404" customFormat="1" ht="12.75" customHeight="1" x14ac:dyDescent="0.2">
      <c r="B671" s="822" t="s">
        <v>381</v>
      </c>
      <c r="C671" s="823"/>
      <c r="D671" s="791" t="s">
        <v>280</v>
      </c>
      <c r="E671" s="828" t="s">
        <v>325</v>
      </c>
      <c r="F671" s="831">
        <v>3.66</v>
      </c>
      <c r="G671" s="834" t="s">
        <v>218</v>
      </c>
      <c r="H671" s="828" t="s">
        <v>200</v>
      </c>
      <c r="I671" s="434" t="s">
        <v>184</v>
      </c>
      <c r="J671" s="438">
        <v>139609.70000000001</v>
      </c>
      <c r="K671" s="434" t="s">
        <v>183</v>
      </c>
      <c r="L671" s="437">
        <f>J676+J674-0.001</f>
        <v>44196.999000000003</v>
      </c>
      <c r="M671" s="434" t="s">
        <v>182</v>
      </c>
      <c r="N671" s="436">
        <f>J671</f>
        <v>139609.70000000001</v>
      </c>
      <c r="O671" s="434" t="s">
        <v>181</v>
      </c>
      <c r="P671" s="435">
        <v>0.5</v>
      </c>
      <c r="Q671" s="434" t="s">
        <v>181</v>
      </c>
      <c r="R671" s="435">
        <v>0.5</v>
      </c>
      <c r="S671" s="434" t="s">
        <v>181</v>
      </c>
      <c r="T671" s="435">
        <v>0.5</v>
      </c>
      <c r="U671" s="434" t="s">
        <v>181</v>
      </c>
      <c r="V671" s="435">
        <v>0.81599999999999995</v>
      </c>
      <c r="W671" s="466" t="s">
        <v>181</v>
      </c>
      <c r="X671" s="467">
        <v>1</v>
      </c>
      <c r="Y671" s="466" t="s">
        <v>180</v>
      </c>
      <c r="Z671" s="465">
        <v>3</v>
      </c>
      <c r="AA671" s="791" t="s">
        <v>322</v>
      </c>
      <c r="AB671" s="791" t="s">
        <v>322</v>
      </c>
      <c r="AC671" s="791" t="s">
        <v>322</v>
      </c>
      <c r="AD671" s="791" t="s">
        <v>322</v>
      </c>
      <c r="AE671" s="791" t="s">
        <v>322</v>
      </c>
      <c r="AF671" s="791" t="s">
        <v>2143</v>
      </c>
    </row>
    <row r="672" spans="2:32" s="404" customFormat="1" ht="15" customHeight="1" x14ac:dyDescent="0.2">
      <c r="B672" s="824"/>
      <c r="C672" s="825"/>
      <c r="D672" s="792"/>
      <c r="E672" s="829"/>
      <c r="F672" s="832"/>
      <c r="G672" s="835"/>
      <c r="H672" s="829"/>
      <c r="I672" s="416" t="s">
        <v>179</v>
      </c>
      <c r="J672" s="432" t="s">
        <v>292</v>
      </c>
      <c r="K672" s="416" t="s">
        <v>177</v>
      </c>
      <c r="L672" s="415">
        <f>L671+L673+L674</f>
        <v>44223.999000000003</v>
      </c>
      <c r="M672" s="416" t="s">
        <v>176</v>
      </c>
      <c r="N672" s="428">
        <f>N671</f>
        <v>139609.70000000001</v>
      </c>
      <c r="O672" s="416" t="s">
        <v>175</v>
      </c>
      <c r="P672" s="426"/>
      <c r="Q672" s="416" t="s">
        <v>175</v>
      </c>
      <c r="R672" s="426"/>
      <c r="S672" s="416" t="s">
        <v>175</v>
      </c>
      <c r="T672" s="426"/>
      <c r="U672" s="416" t="s">
        <v>175</v>
      </c>
      <c r="V672" s="426"/>
      <c r="W672" s="463" t="s">
        <v>175</v>
      </c>
      <c r="X672" s="462"/>
      <c r="Y672" s="463" t="s">
        <v>174</v>
      </c>
      <c r="Z672" s="464">
        <f>3*9</f>
        <v>27</v>
      </c>
      <c r="AA672" s="792"/>
      <c r="AB672" s="792"/>
      <c r="AC672" s="792"/>
      <c r="AD672" s="792"/>
      <c r="AE672" s="792"/>
      <c r="AF672" s="792"/>
    </row>
    <row r="673" spans="2:32" s="404" customFormat="1" ht="13.5" customHeight="1" x14ac:dyDescent="0.2">
      <c r="B673" s="824"/>
      <c r="C673" s="825"/>
      <c r="D673" s="792"/>
      <c r="E673" s="829"/>
      <c r="F673" s="832"/>
      <c r="G673" s="835"/>
      <c r="H673" s="829"/>
      <c r="I673" s="416" t="s">
        <v>173</v>
      </c>
      <c r="J673" s="429" t="s">
        <v>192</v>
      </c>
      <c r="K673" s="416" t="s">
        <v>171</v>
      </c>
      <c r="L673" s="427">
        <v>27</v>
      </c>
      <c r="M673" s="416" t="s">
        <v>170</v>
      </c>
      <c r="N673" s="428"/>
      <c r="O673" s="416" t="s">
        <v>169</v>
      </c>
      <c r="P673" s="426">
        <v>0.55000000000000004</v>
      </c>
      <c r="Q673" s="416" t="s">
        <v>169</v>
      </c>
      <c r="R673" s="426">
        <v>0.55000000000000004</v>
      </c>
      <c r="S673" s="416" t="s">
        <v>169</v>
      </c>
      <c r="T673" s="426">
        <v>0.55000000000000004</v>
      </c>
      <c r="U673" s="416" t="s">
        <v>169</v>
      </c>
      <c r="V673" s="426">
        <v>0.84599999999999997</v>
      </c>
      <c r="W673" s="463" t="s">
        <v>169</v>
      </c>
      <c r="X673" s="462">
        <v>1</v>
      </c>
      <c r="Y673" s="781"/>
      <c r="Z673" s="782"/>
      <c r="AA673" s="792"/>
      <c r="AB673" s="792"/>
      <c r="AC673" s="792"/>
      <c r="AD673" s="792"/>
      <c r="AE673" s="792"/>
      <c r="AF673" s="792"/>
    </row>
    <row r="674" spans="2:32" s="404" customFormat="1" ht="15" customHeight="1" x14ac:dyDescent="0.2">
      <c r="B674" s="824"/>
      <c r="C674" s="825"/>
      <c r="D674" s="792"/>
      <c r="E674" s="829"/>
      <c r="F674" s="832"/>
      <c r="G674" s="835"/>
      <c r="H674" s="829"/>
      <c r="I674" s="416" t="s">
        <v>168</v>
      </c>
      <c r="J674" s="427">
        <v>365</v>
      </c>
      <c r="K674" s="416" t="s">
        <v>167</v>
      </c>
      <c r="L674" s="427"/>
      <c r="M674" s="816"/>
      <c r="N674" s="817"/>
      <c r="O674" s="416" t="s">
        <v>166</v>
      </c>
      <c r="P674" s="426">
        <f>IF(P672="",P673-P671,P673-P672)</f>
        <v>5.0000000000000044E-2</v>
      </c>
      <c r="Q674" s="416" t="s">
        <v>166</v>
      </c>
      <c r="R674" s="426">
        <f>IF(R672="",R673-R671,R673-R672)</f>
        <v>5.0000000000000044E-2</v>
      </c>
      <c r="S674" s="416" t="s">
        <v>166</v>
      </c>
      <c r="T674" s="426">
        <f>IF(T672="",T673-T671,T673-T672)</f>
        <v>5.0000000000000044E-2</v>
      </c>
      <c r="U674" s="416" t="s">
        <v>166</v>
      </c>
      <c r="V674" s="426">
        <f>IF(V672="",V673-V671,V673-V672)</f>
        <v>3.0000000000000027E-2</v>
      </c>
      <c r="W674" s="463" t="s">
        <v>166</v>
      </c>
      <c r="X674" s="462">
        <f>IF(X672="",X673-X671,X673-X672)</f>
        <v>0</v>
      </c>
      <c r="Y674" s="781"/>
      <c r="Z674" s="782"/>
      <c r="AA674" s="792"/>
      <c r="AB674" s="792"/>
      <c r="AC674" s="792"/>
      <c r="AD674" s="792"/>
      <c r="AE674" s="792"/>
      <c r="AF674" s="792"/>
    </row>
    <row r="675" spans="2:32" s="404" customFormat="1" ht="15" customHeight="1" x14ac:dyDescent="0.2">
      <c r="B675" s="824"/>
      <c r="C675" s="825"/>
      <c r="D675" s="792"/>
      <c r="E675" s="829"/>
      <c r="F675" s="832"/>
      <c r="G675" s="835"/>
      <c r="H675" s="829"/>
      <c r="I675" s="416" t="s">
        <v>165</v>
      </c>
      <c r="J675" s="415">
        <v>43832</v>
      </c>
      <c r="K675" s="416" t="s">
        <v>164</v>
      </c>
      <c r="L675" s="415">
        <v>44196</v>
      </c>
      <c r="M675" s="816"/>
      <c r="N675" s="817"/>
      <c r="O675" s="816"/>
      <c r="P675" s="817"/>
      <c r="Q675" s="816"/>
      <c r="R675" s="817"/>
      <c r="S675" s="816"/>
      <c r="T675" s="817"/>
      <c r="U675" s="816"/>
      <c r="V675" s="817"/>
      <c r="W675" s="781"/>
      <c r="X675" s="782"/>
      <c r="Y675" s="781"/>
      <c r="Z675" s="782"/>
      <c r="AA675" s="792"/>
      <c r="AB675" s="792"/>
      <c r="AC675" s="792"/>
      <c r="AD675" s="792"/>
      <c r="AE675" s="792"/>
      <c r="AF675" s="792"/>
    </row>
    <row r="676" spans="2:32" s="404" customFormat="1" ht="15" customHeight="1" x14ac:dyDescent="0.2">
      <c r="B676" s="826"/>
      <c r="C676" s="827"/>
      <c r="D676" s="793"/>
      <c r="E676" s="830"/>
      <c r="F676" s="833"/>
      <c r="G676" s="836"/>
      <c r="H676" s="830"/>
      <c r="I676" s="406" t="s">
        <v>158</v>
      </c>
      <c r="J676" s="451">
        <v>43832</v>
      </c>
      <c r="K676" s="820"/>
      <c r="L676" s="821"/>
      <c r="M676" s="818"/>
      <c r="N676" s="819"/>
      <c r="O676" s="818"/>
      <c r="P676" s="819"/>
      <c r="Q676" s="818"/>
      <c r="R676" s="819"/>
      <c r="S676" s="818"/>
      <c r="T676" s="819"/>
      <c r="U676" s="818"/>
      <c r="V676" s="819"/>
      <c r="W676" s="783"/>
      <c r="X676" s="784"/>
      <c r="Y676" s="783"/>
      <c r="Z676" s="784"/>
      <c r="AA676" s="793"/>
      <c r="AB676" s="793"/>
      <c r="AC676" s="793"/>
      <c r="AD676" s="793"/>
      <c r="AE676" s="793"/>
      <c r="AF676" s="793"/>
    </row>
    <row r="677" spans="2:32" s="404" customFormat="1" ht="12.75" customHeight="1" x14ac:dyDescent="0.2">
      <c r="B677" s="822" t="s">
        <v>381</v>
      </c>
      <c r="C677" s="823"/>
      <c r="D677" s="791" t="s">
        <v>280</v>
      </c>
      <c r="E677" s="828" t="s">
        <v>325</v>
      </c>
      <c r="F677" s="831">
        <v>3.66</v>
      </c>
      <c r="G677" s="834" t="s">
        <v>218</v>
      </c>
      <c r="H677" s="828" t="s">
        <v>324</v>
      </c>
      <c r="I677" s="434" t="s">
        <v>184</v>
      </c>
      <c r="J677" s="438">
        <v>93574.75</v>
      </c>
      <c r="K677" s="434" t="s">
        <v>183</v>
      </c>
      <c r="L677" s="437">
        <f>J682+J680-0.001</f>
        <v>44148.999000000003</v>
      </c>
      <c r="M677" s="434" t="s">
        <v>182</v>
      </c>
      <c r="N677" s="436">
        <f>J677</f>
        <v>93574.75</v>
      </c>
      <c r="O677" s="434" t="s">
        <v>181</v>
      </c>
      <c r="P677" s="435">
        <v>0.05</v>
      </c>
      <c r="Q677" s="434" t="s">
        <v>181</v>
      </c>
      <c r="R677" s="435">
        <v>0.05</v>
      </c>
      <c r="S677" s="434" t="s">
        <v>181</v>
      </c>
      <c r="T677" s="435">
        <v>0.05</v>
      </c>
      <c r="U677" s="448" t="s">
        <v>181</v>
      </c>
      <c r="V677" s="449">
        <v>0.42020000000000002</v>
      </c>
      <c r="W677" s="466" t="s">
        <v>181</v>
      </c>
      <c r="X677" s="467">
        <v>1</v>
      </c>
      <c r="Y677" s="466" t="s">
        <v>180</v>
      </c>
      <c r="Z677" s="465">
        <v>6</v>
      </c>
      <c r="AA677" s="791" t="s">
        <v>380</v>
      </c>
      <c r="AB677" s="791" t="s">
        <v>380</v>
      </c>
      <c r="AC677" s="791" t="s">
        <v>380</v>
      </c>
      <c r="AD677" s="791" t="s">
        <v>322</v>
      </c>
      <c r="AE677" s="791" t="s">
        <v>322</v>
      </c>
      <c r="AF677" s="791" t="s">
        <v>2143</v>
      </c>
    </row>
    <row r="678" spans="2:32" s="404" customFormat="1" ht="15" customHeight="1" x14ac:dyDescent="0.2">
      <c r="B678" s="824"/>
      <c r="C678" s="825"/>
      <c r="D678" s="792"/>
      <c r="E678" s="829"/>
      <c r="F678" s="832"/>
      <c r="G678" s="835"/>
      <c r="H678" s="829"/>
      <c r="I678" s="416" t="s">
        <v>179</v>
      </c>
      <c r="J678" s="432" t="s">
        <v>321</v>
      </c>
      <c r="K678" s="416" t="s">
        <v>177</v>
      </c>
      <c r="L678" s="415"/>
      <c r="M678" s="416" t="s">
        <v>176</v>
      </c>
      <c r="N678" s="428">
        <f>N677</f>
        <v>93574.75</v>
      </c>
      <c r="O678" s="416" t="s">
        <v>175</v>
      </c>
      <c r="P678" s="426"/>
      <c r="Q678" s="416" t="s">
        <v>175</v>
      </c>
      <c r="R678" s="426"/>
      <c r="S678" s="416" t="s">
        <v>175</v>
      </c>
      <c r="T678" s="426"/>
      <c r="U678" s="446" t="s">
        <v>175</v>
      </c>
      <c r="V678" s="447"/>
      <c r="W678" s="463" t="s">
        <v>175</v>
      </c>
      <c r="X678" s="462"/>
      <c r="Y678" s="463" t="s">
        <v>174</v>
      </c>
      <c r="Z678" s="464">
        <v>6</v>
      </c>
      <c r="AA678" s="792"/>
      <c r="AB678" s="792"/>
      <c r="AC678" s="792"/>
      <c r="AD678" s="792"/>
      <c r="AE678" s="792"/>
      <c r="AF678" s="792"/>
    </row>
    <row r="679" spans="2:32" s="404" customFormat="1" ht="39" customHeight="1" x14ac:dyDescent="0.2">
      <c r="B679" s="824"/>
      <c r="C679" s="825"/>
      <c r="D679" s="792"/>
      <c r="E679" s="829"/>
      <c r="F679" s="832"/>
      <c r="G679" s="835"/>
      <c r="H679" s="829"/>
      <c r="I679" s="416" t="s">
        <v>173</v>
      </c>
      <c r="J679" s="429" t="s">
        <v>375</v>
      </c>
      <c r="K679" s="416" t="s">
        <v>171</v>
      </c>
      <c r="L679" s="427"/>
      <c r="M679" s="416" t="s">
        <v>170</v>
      </c>
      <c r="N679" s="428"/>
      <c r="O679" s="416" t="s">
        <v>169</v>
      </c>
      <c r="P679" s="426">
        <v>0.05</v>
      </c>
      <c r="Q679" s="416" t="s">
        <v>169</v>
      </c>
      <c r="R679" s="426">
        <v>0.05</v>
      </c>
      <c r="S679" s="416" t="s">
        <v>169</v>
      </c>
      <c r="T679" s="426">
        <v>0.05</v>
      </c>
      <c r="U679" s="446" t="s">
        <v>169</v>
      </c>
      <c r="V679" s="447">
        <v>0.42020000000000002</v>
      </c>
      <c r="W679" s="463" t="s">
        <v>169</v>
      </c>
      <c r="X679" s="462">
        <v>1</v>
      </c>
      <c r="Y679" s="781"/>
      <c r="Z679" s="782"/>
      <c r="AA679" s="792"/>
      <c r="AB679" s="792"/>
      <c r="AC679" s="792"/>
      <c r="AD679" s="792"/>
      <c r="AE679" s="792"/>
      <c r="AF679" s="792"/>
    </row>
    <row r="680" spans="2:32" s="404" customFormat="1" ht="15" customHeight="1" x14ac:dyDescent="0.2">
      <c r="B680" s="824"/>
      <c r="C680" s="825"/>
      <c r="D680" s="792"/>
      <c r="E680" s="829"/>
      <c r="F680" s="832"/>
      <c r="G680" s="835"/>
      <c r="H680" s="829"/>
      <c r="I680" s="416" t="s">
        <v>168</v>
      </c>
      <c r="J680" s="427">
        <v>185</v>
      </c>
      <c r="K680" s="416" t="s">
        <v>167</v>
      </c>
      <c r="L680" s="427"/>
      <c r="M680" s="816"/>
      <c r="N680" s="817"/>
      <c r="O680" s="416" t="s">
        <v>166</v>
      </c>
      <c r="P680" s="426">
        <f>IF(P678="",P679-P677,P679-P678)</f>
        <v>0</v>
      </c>
      <c r="Q680" s="416" t="s">
        <v>166</v>
      </c>
      <c r="R680" s="426">
        <f>IF(R678="",R679-R677,R679-R678)</f>
        <v>0</v>
      </c>
      <c r="S680" s="416" t="s">
        <v>166</v>
      </c>
      <c r="T680" s="426">
        <f>IF(T678="",T679-T677,T679-T678)</f>
        <v>0</v>
      </c>
      <c r="U680" s="446" t="s">
        <v>166</v>
      </c>
      <c r="V680" s="447">
        <f>IF(V678="",V679-V677,V679-V678)</f>
        <v>0</v>
      </c>
      <c r="W680" s="463" t="s">
        <v>166</v>
      </c>
      <c r="X680" s="462">
        <f>IF(X678="",X679-X677,X679-X678)</f>
        <v>0</v>
      </c>
      <c r="Y680" s="781"/>
      <c r="Z680" s="782"/>
      <c r="AA680" s="792"/>
      <c r="AB680" s="792"/>
      <c r="AC680" s="792"/>
      <c r="AD680" s="792"/>
      <c r="AE680" s="792"/>
      <c r="AF680" s="792"/>
    </row>
    <row r="681" spans="2:32" s="404" customFormat="1" ht="15" customHeight="1" x14ac:dyDescent="0.2">
      <c r="B681" s="824"/>
      <c r="C681" s="825"/>
      <c r="D681" s="792"/>
      <c r="E681" s="829"/>
      <c r="F681" s="832"/>
      <c r="G681" s="835"/>
      <c r="H681" s="829"/>
      <c r="I681" s="416" t="s">
        <v>165</v>
      </c>
      <c r="J681" s="415">
        <v>43832</v>
      </c>
      <c r="K681" s="416" t="s">
        <v>164</v>
      </c>
      <c r="L681" s="415">
        <v>44148</v>
      </c>
      <c r="M681" s="816"/>
      <c r="N681" s="817"/>
      <c r="O681" s="816"/>
      <c r="P681" s="817"/>
      <c r="Q681" s="816"/>
      <c r="R681" s="817"/>
      <c r="S681" s="816"/>
      <c r="T681" s="817"/>
      <c r="U681" s="885"/>
      <c r="V681" s="886"/>
      <c r="W681" s="781"/>
      <c r="X681" s="782"/>
      <c r="Y681" s="781"/>
      <c r="Z681" s="782"/>
      <c r="AA681" s="792"/>
      <c r="AB681" s="792"/>
      <c r="AC681" s="792"/>
      <c r="AD681" s="792"/>
      <c r="AE681" s="792"/>
      <c r="AF681" s="792"/>
    </row>
    <row r="682" spans="2:32" s="404" customFormat="1" ht="15" customHeight="1" x14ac:dyDescent="0.2">
      <c r="B682" s="826"/>
      <c r="C682" s="827"/>
      <c r="D682" s="793"/>
      <c r="E682" s="830"/>
      <c r="F682" s="833"/>
      <c r="G682" s="836"/>
      <c r="H682" s="830"/>
      <c r="I682" s="406" t="s">
        <v>158</v>
      </c>
      <c r="J682" s="451">
        <v>43964</v>
      </c>
      <c r="K682" s="820"/>
      <c r="L682" s="821"/>
      <c r="M682" s="818"/>
      <c r="N682" s="819"/>
      <c r="O682" s="818"/>
      <c r="P682" s="819"/>
      <c r="Q682" s="818"/>
      <c r="R682" s="819"/>
      <c r="S682" s="818"/>
      <c r="T682" s="819"/>
      <c r="U682" s="887"/>
      <c r="V682" s="888"/>
      <c r="W682" s="783"/>
      <c r="X682" s="784"/>
      <c r="Y682" s="783"/>
      <c r="Z682" s="784"/>
      <c r="AA682" s="793"/>
      <c r="AB682" s="793"/>
      <c r="AC682" s="793"/>
      <c r="AD682" s="793"/>
      <c r="AE682" s="793"/>
      <c r="AF682" s="793"/>
    </row>
    <row r="683" spans="2:32" s="404" customFormat="1" ht="12.75" customHeight="1" x14ac:dyDescent="0.2">
      <c r="B683" s="822" t="s">
        <v>378</v>
      </c>
      <c r="C683" s="823"/>
      <c r="D683" s="791" t="s">
        <v>280</v>
      </c>
      <c r="E683" s="828" t="s">
        <v>325</v>
      </c>
      <c r="F683" s="831">
        <v>2.48</v>
      </c>
      <c r="G683" s="834" t="s">
        <v>218</v>
      </c>
      <c r="H683" s="828" t="s">
        <v>200</v>
      </c>
      <c r="I683" s="434" t="s">
        <v>184</v>
      </c>
      <c r="J683" s="438">
        <v>85559.79</v>
      </c>
      <c r="K683" s="434" t="s">
        <v>183</v>
      </c>
      <c r="L683" s="437">
        <f>J688+J686-0.001</f>
        <v>44196.999000000003</v>
      </c>
      <c r="M683" s="434" t="s">
        <v>182</v>
      </c>
      <c r="N683" s="436">
        <f>J683</f>
        <v>85559.79</v>
      </c>
      <c r="O683" s="434" t="s">
        <v>181</v>
      </c>
      <c r="P683" s="435">
        <v>0.5</v>
      </c>
      <c r="Q683" s="434" t="s">
        <v>181</v>
      </c>
      <c r="R683" s="435">
        <v>0.5</v>
      </c>
      <c r="S683" s="434" t="s">
        <v>181</v>
      </c>
      <c r="T683" s="435">
        <v>0.5</v>
      </c>
      <c r="U683" s="448" t="s">
        <v>181</v>
      </c>
      <c r="V683" s="449">
        <v>0.85599999999999998</v>
      </c>
      <c r="W683" s="466" t="s">
        <v>181</v>
      </c>
      <c r="X683" s="467">
        <v>1</v>
      </c>
      <c r="Y683" s="466" t="s">
        <v>180</v>
      </c>
      <c r="Z683" s="465">
        <v>4</v>
      </c>
      <c r="AA683" s="791" t="s">
        <v>379</v>
      </c>
      <c r="AB683" s="791" t="s">
        <v>379</v>
      </c>
      <c r="AC683" s="791" t="s">
        <v>379</v>
      </c>
      <c r="AD683" s="791" t="s">
        <v>322</v>
      </c>
      <c r="AE683" s="791" t="s">
        <v>322</v>
      </c>
      <c r="AF683" s="791" t="s">
        <v>2143</v>
      </c>
    </row>
    <row r="684" spans="2:32" s="404" customFormat="1" ht="15" customHeight="1" x14ac:dyDescent="0.2">
      <c r="B684" s="824"/>
      <c r="C684" s="825"/>
      <c r="D684" s="792"/>
      <c r="E684" s="829"/>
      <c r="F684" s="832"/>
      <c r="G684" s="835"/>
      <c r="H684" s="829"/>
      <c r="I684" s="416" t="s">
        <v>179</v>
      </c>
      <c r="J684" s="432" t="s">
        <v>292</v>
      </c>
      <c r="K684" s="416" t="s">
        <v>177</v>
      </c>
      <c r="L684" s="415">
        <f>L683+L685+L686</f>
        <v>44223.999000000003</v>
      </c>
      <c r="M684" s="416" t="s">
        <v>176</v>
      </c>
      <c r="N684" s="428">
        <f>N683</f>
        <v>85559.79</v>
      </c>
      <c r="O684" s="416" t="s">
        <v>175</v>
      </c>
      <c r="P684" s="426"/>
      <c r="Q684" s="416" t="s">
        <v>175</v>
      </c>
      <c r="R684" s="426"/>
      <c r="S684" s="416" t="s">
        <v>175</v>
      </c>
      <c r="T684" s="426"/>
      <c r="U684" s="446" t="s">
        <v>175</v>
      </c>
      <c r="V684" s="447"/>
      <c r="W684" s="463" t="s">
        <v>175</v>
      </c>
      <c r="X684" s="462"/>
      <c r="Y684" s="463" t="s">
        <v>174</v>
      </c>
      <c r="Z684" s="464">
        <f>4*6</f>
        <v>24</v>
      </c>
      <c r="AA684" s="792"/>
      <c r="AB684" s="792"/>
      <c r="AC684" s="792"/>
      <c r="AD684" s="792"/>
      <c r="AE684" s="792"/>
      <c r="AF684" s="792"/>
    </row>
    <row r="685" spans="2:32" s="404" customFormat="1" ht="13.5" customHeight="1" x14ac:dyDescent="0.2">
      <c r="B685" s="824"/>
      <c r="C685" s="825"/>
      <c r="D685" s="792"/>
      <c r="E685" s="829"/>
      <c r="F685" s="832"/>
      <c r="G685" s="835"/>
      <c r="H685" s="829"/>
      <c r="I685" s="416" t="s">
        <v>173</v>
      </c>
      <c r="J685" s="429" t="s">
        <v>192</v>
      </c>
      <c r="K685" s="416" t="s">
        <v>171</v>
      </c>
      <c r="L685" s="427">
        <v>27</v>
      </c>
      <c r="M685" s="416" t="s">
        <v>170</v>
      </c>
      <c r="N685" s="428"/>
      <c r="O685" s="416" t="s">
        <v>169</v>
      </c>
      <c r="P685" s="426">
        <v>0.55000000000000004</v>
      </c>
      <c r="Q685" s="416" t="s">
        <v>169</v>
      </c>
      <c r="R685" s="426">
        <v>0.55000000000000004</v>
      </c>
      <c r="S685" s="416" t="s">
        <v>169</v>
      </c>
      <c r="T685" s="426">
        <v>0.55000000000000004</v>
      </c>
      <c r="U685" s="446" t="s">
        <v>169</v>
      </c>
      <c r="V685" s="447">
        <v>0.84099999999999997</v>
      </c>
      <c r="W685" s="463" t="s">
        <v>169</v>
      </c>
      <c r="X685" s="462">
        <v>1</v>
      </c>
      <c r="Y685" s="781"/>
      <c r="Z685" s="782"/>
      <c r="AA685" s="792"/>
      <c r="AB685" s="792"/>
      <c r="AC685" s="792"/>
      <c r="AD685" s="792"/>
      <c r="AE685" s="792"/>
      <c r="AF685" s="792"/>
    </row>
    <row r="686" spans="2:32" s="404" customFormat="1" ht="15" customHeight="1" x14ac:dyDescent="0.2">
      <c r="B686" s="824"/>
      <c r="C686" s="825"/>
      <c r="D686" s="792"/>
      <c r="E686" s="829"/>
      <c r="F686" s="832"/>
      <c r="G686" s="835"/>
      <c r="H686" s="829"/>
      <c r="I686" s="416" t="s">
        <v>168</v>
      </c>
      <c r="J686" s="427">
        <v>365</v>
      </c>
      <c r="K686" s="416" t="s">
        <v>167</v>
      </c>
      <c r="L686" s="427"/>
      <c r="M686" s="816"/>
      <c r="N686" s="817"/>
      <c r="O686" s="416" t="s">
        <v>166</v>
      </c>
      <c r="P686" s="426">
        <f>IF(P684="",P685-P683,P685-P684)</f>
        <v>5.0000000000000044E-2</v>
      </c>
      <c r="Q686" s="416" t="s">
        <v>166</v>
      </c>
      <c r="R686" s="426">
        <f>IF(R684="",R685-R683,R685-R684)</f>
        <v>5.0000000000000044E-2</v>
      </c>
      <c r="S686" s="416" t="s">
        <v>166</v>
      </c>
      <c r="T686" s="426">
        <f>IF(T684="",T685-T683,T685-T684)</f>
        <v>5.0000000000000044E-2</v>
      </c>
      <c r="U686" s="446" t="s">
        <v>166</v>
      </c>
      <c r="V686" s="447">
        <f>IF(V684="",V685-V683,V685-V684)</f>
        <v>-1.5000000000000013E-2</v>
      </c>
      <c r="W686" s="463" t="s">
        <v>166</v>
      </c>
      <c r="X686" s="462">
        <f>IF(X684="",X685-X683,X685-X684)</f>
        <v>0</v>
      </c>
      <c r="Y686" s="781"/>
      <c r="Z686" s="782"/>
      <c r="AA686" s="792"/>
      <c r="AB686" s="792"/>
      <c r="AC686" s="792"/>
      <c r="AD686" s="792"/>
      <c r="AE686" s="792"/>
      <c r="AF686" s="792"/>
    </row>
    <row r="687" spans="2:32" s="404" customFormat="1" ht="15" customHeight="1" x14ac:dyDescent="0.2">
      <c r="B687" s="824"/>
      <c r="C687" s="825"/>
      <c r="D687" s="792"/>
      <c r="E687" s="829"/>
      <c r="F687" s="832"/>
      <c r="G687" s="835"/>
      <c r="H687" s="829"/>
      <c r="I687" s="416" t="s">
        <v>165</v>
      </c>
      <c r="J687" s="415">
        <v>43832</v>
      </c>
      <c r="K687" s="416" t="s">
        <v>164</v>
      </c>
      <c r="L687" s="415">
        <v>44196</v>
      </c>
      <c r="M687" s="816"/>
      <c r="N687" s="817"/>
      <c r="O687" s="816"/>
      <c r="P687" s="817"/>
      <c r="Q687" s="816"/>
      <c r="R687" s="817"/>
      <c r="S687" s="816"/>
      <c r="T687" s="817"/>
      <c r="U687" s="885"/>
      <c r="V687" s="886"/>
      <c r="W687" s="781"/>
      <c r="X687" s="782"/>
      <c r="Y687" s="781"/>
      <c r="Z687" s="782"/>
      <c r="AA687" s="792"/>
      <c r="AB687" s="792"/>
      <c r="AC687" s="792"/>
      <c r="AD687" s="792"/>
      <c r="AE687" s="792"/>
      <c r="AF687" s="792"/>
    </row>
    <row r="688" spans="2:32" s="404" customFormat="1" ht="15" customHeight="1" x14ac:dyDescent="0.2">
      <c r="B688" s="826"/>
      <c r="C688" s="827"/>
      <c r="D688" s="793"/>
      <c r="E688" s="830"/>
      <c r="F688" s="833"/>
      <c r="G688" s="836"/>
      <c r="H688" s="830"/>
      <c r="I688" s="406" t="s">
        <v>158</v>
      </c>
      <c r="J688" s="451">
        <v>43832</v>
      </c>
      <c r="K688" s="820"/>
      <c r="L688" s="821"/>
      <c r="M688" s="818"/>
      <c r="N688" s="819"/>
      <c r="O688" s="818"/>
      <c r="P688" s="819"/>
      <c r="Q688" s="818"/>
      <c r="R688" s="819"/>
      <c r="S688" s="818"/>
      <c r="T688" s="819"/>
      <c r="U688" s="887"/>
      <c r="V688" s="888"/>
      <c r="W688" s="783"/>
      <c r="X688" s="784"/>
      <c r="Y688" s="783"/>
      <c r="Z688" s="784"/>
      <c r="AA688" s="793"/>
      <c r="AB688" s="793"/>
      <c r="AC688" s="793"/>
      <c r="AD688" s="793"/>
      <c r="AE688" s="793"/>
      <c r="AF688" s="793"/>
    </row>
    <row r="689" spans="2:32" s="404" customFormat="1" ht="12.75" customHeight="1" x14ac:dyDescent="0.2">
      <c r="B689" s="822" t="s">
        <v>376</v>
      </c>
      <c r="C689" s="823"/>
      <c r="D689" s="791" t="s">
        <v>280</v>
      </c>
      <c r="E689" s="828" t="s">
        <v>325</v>
      </c>
      <c r="F689" s="831">
        <v>7.22</v>
      </c>
      <c r="G689" s="834" t="s">
        <v>218</v>
      </c>
      <c r="H689" s="828" t="s">
        <v>200</v>
      </c>
      <c r="I689" s="434" t="s">
        <v>184</v>
      </c>
      <c r="J689" s="438">
        <v>344085.79</v>
      </c>
      <c r="K689" s="434" t="s">
        <v>183</v>
      </c>
      <c r="L689" s="437">
        <f>J694+J692-0.001</f>
        <v>44196.999000000003</v>
      </c>
      <c r="M689" s="434" t="s">
        <v>182</v>
      </c>
      <c r="N689" s="436">
        <f>J689</f>
        <v>344085.79</v>
      </c>
      <c r="O689" s="434" t="s">
        <v>181</v>
      </c>
      <c r="P689" s="435">
        <v>0.5</v>
      </c>
      <c r="Q689" s="434" t="s">
        <v>181</v>
      </c>
      <c r="R689" s="435">
        <v>0.5</v>
      </c>
      <c r="S689" s="434" t="s">
        <v>181</v>
      </c>
      <c r="T689" s="435">
        <v>0.5</v>
      </c>
      <c r="U689" s="448" t="s">
        <v>181</v>
      </c>
      <c r="V689" s="449">
        <v>0.82599999999999996</v>
      </c>
      <c r="W689" s="466" t="s">
        <v>181</v>
      </c>
      <c r="X689" s="467">
        <v>1</v>
      </c>
      <c r="Y689" s="466" t="s">
        <v>180</v>
      </c>
      <c r="Z689" s="465">
        <v>3</v>
      </c>
      <c r="AA689" s="791" t="s">
        <v>322</v>
      </c>
      <c r="AB689" s="791" t="s">
        <v>322</v>
      </c>
      <c r="AC689" s="791" t="s">
        <v>322</v>
      </c>
      <c r="AD689" s="791" t="s">
        <v>322</v>
      </c>
      <c r="AE689" s="791" t="s">
        <v>322</v>
      </c>
      <c r="AF689" s="791" t="s">
        <v>2143</v>
      </c>
    </row>
    <row r="690" spans="2:32" s="404" customFormat="1" ht="15" customHeight="1" x14ac:dyDescent="0.2">
      <c r="B690" s="824"/>
      <c r="C690" s="825"/>
      <c r="D690" s="792"/>
      <c r="E690" s="829"/>
      <c r="F690" s="832"/>
      <c r="G690" s="835"/>
      <c r="H690" s="829"/>
      <c r="I690" s="416" t="s">
        <v>179</v>
      </c>
      <c r="J690" s="432" t="s">
        <v>292</v>
      </c>
      <c r="K690" s="416" t="s">
        <v>177</v>
      </c>
      <c r="L690" s="415">
        <f>L689+L691+L692</f>
        <v>44223.999000000003</v>
      </c>
      <c r="M690" s="416" t="s">
        <v>176</v>
      </c>
      <c r="N690" s="428">
        <f>N689</f>
        <v>344085.79</v>
      </c>
      <c r="O690" s="416" t="s">
        <v>175</v>
      </c>
      <c r="P690" s="426"/>
      <c r="Q690" s="416" t="s">
        <v>175</v>
      </c>
      <c r="R690" s="426"/>
      <c r="S690" s="416" t="s">
        <v>175</v>
      </c>
      <c r="T690" s="426"/>
      <c r="U690" s="446" t="s">
        <v>175</v>
      </c>
      <c r="V690" s="447"/>
      <c r="W690" s="463" t="s">
        <v>175</v>
      </c>
      <c r="X690" s="462"/>
      <c r="Y690" s="463" t="s">
        <v>174</v>
      </c>
      <c r="Z690" s="464">
        <f>3*8</f>
        <v>24</v>
      </c>
      <c r="AA690" s="792"/>
      <c r="AB690" s="792"/>
      <c r="AC690" s="792"/>
      <c r="AD690" s="792"/>
      <c r="AE690" s="792"/>
      <c r="AF690" s="792"/>
    </row>
    <row r="691" spans="2:32" s="404" customFormat="1" ht="13.5" customHeight="1" x14ac:dyDescent="0.2">
      <c r="B691" s="824"/>
      <c r="C691" s="825"/>
      <c r="D691" s="792"/>
      <c r="E691" s="829"/>
      <c r="F691" s="832"/>
      <c r="G691" s="835"/>
      <c r="H691" s="829"/>
      <c r="I691" s="416" t="s">
        <v>173</v>
      </c>
      <c r="J691" s="429" t="s">
        <v>192</v>
      </c>
      <c r="K691" s="416" t="s">
        <v>171</v>
      </c>
      <c r="L691" s="427">
        <v>27</v>
      </c>
      <c r="M691" s="416" t="s">
        <v>170</v>
      </c>
      <c r="N691" s="428"/>
      <c r="O691" s="416" t="s">
        <v>169</v>
      </c>
      <c r="P691" s="426">
        <v>0.5</v>
      </c>
      <c r="Q691" s="416" t="s">
        <v>169</v>
      </c>
      <c r="R691" s="426">
        <v>0.5</v>
      </c>
      <c r="S691" s="416" t="s">
        <v>169</v>
      </c>
      <c r="T691" s="426">
        <v>0.5</v>
      </c>
      <c r="U691" s="446" t="s">
        <v>169</v>
      </c>
      <c r="V691" s="447">
        <v>0.81399999999999995</v>
      </c>
      <c r="W691" s="463" t="s">
        <v>169</v>
      </c>
      <c r="X691" s="462">
        <v>1</v>
      </c>
      <c r="Y691" s="781"/>
      <c r="Z691" s="782"/>
      <c r="AA691" s="792"/>
      <c r="AB691" s="792"/>
      <c r="AC691" s="792"/>
      <c r="AD691" s="792"/>
      <c r="AE691" s="792"/>
      <c r="AF691" s="792"/>
    </row>
    <row r="692" spans="2:32" s="404" customFormat="1" ht="15" customHeight="1" x14ac:dyDescent="0.2">
      <c r="B692" s="824"/>
      <c r="C692" s="825"/>
      <c r="D692" s="792"/>
      <c r="E692" s="829"/>
      <c r="F692" s="832"/>
      <c r="G692" s="835"/>
      <c r="H692" s="829"/>
      <c r="I692" s="416" t="s">
        <v>168</v>
      </c>
      <c r="J692" s="427">
        <v>365</v>
      </c>
      <c r="K692" s="416" t="s">
        <v>167</v>
      </c>
      <c r="L692" s="427"/>
      <c r="M692" s="816"/>
      <c r="N692" s="817"/>
      <c r="O692" s="416" t="s">
        <v>166</v>
      </c>
      <c r="P692" s="426">
        <f>IF(P690="",P691-P689,P691-P690)</f>
        <v>0</v>
      </c>
      <c r="Q692" s="416" t="s">
        <v>166</v>
      </c>
      <c r="R692" s="426">
        <f>IF(R690="",R691-R689,R691-R690)</f>
        <v>0</v>
      </c>
      <c r="S692" s="416" t="s">
        <v>166</v>
      </c>
      <c r="T692" s="426">
        <f>IF(T690="",T691-T689,T691-T690)</f>
        <v>0</v>
      </c>
      <c r="U692" s="446" t="s">
        <v>166</v>
      </c>
      <c r="V692" s="447">
        <f>IF(V690="",V691-V689,V691-V690)</f>
        <v>-1.2000000000000011E-2</v>
      </c>
      <c r="W692" s="463" t="s">
        <v>166</v>
      </c>
      <c r="X692" s="462">
        <f>IF(X690="",X691-X689,X691-X690)</f>
        <v>0</v>
      </c>
      <c r="Y692" s="781"/>
      <c r="Z692" s="782"/>
      <c r="AA692" s="792"/>
      <c r="AB692" s="792"/>
      <c r="AC692" s="792"/>
      <c r="AD692" s="792"/>
      <c r="AE692" s="792"/>
      <c r="AF692" s="792"/>
    </row>
    <row r="693" spans="2:32" s="404" customFormat="1" ht="15" customHeight="1" x14ac:dyDescent="0.2">
      <c r="B693" s="824"/>
      <c r="C693" s="825"/>
      <c r="D693" s="792"/>
      <c r="E693" s="829"/>
      <c r="F693" s="832"/>
      <c r="G693" s="835"/>
      <c r="H693" s="829"/>
      <c r="I693" s="416" t="s">
        <v>165</v>
      </c>
      <c r="J693" s="415">
        <v>43832</v>
      </c>
      <c r="K693" s="416" t="s">
        <v>164</v>
      </c>
      <c r="L693" s="415">
        <v>44196</v>
      </c>
      <c r="M693" s="816"/>
      <c r="N693" s="817"/>
      <c r="O693" s="816"/>
      <c r="P693" s="817"/>
      <c r="Q693" s="816"/>
      <c r="R693" s="817"/>
      <c r="S693" s="816"/>
      <c r="T693" s="817"/>
      <c r="U693" s="885"/>
      <c r="V693" s="886"/>
      <c r="W693" s="781"/>
      <c r="X693" s="782"/>
      <c r="Y693" s="781"/>
      <c r="Z693" s="782"/>
      <c r="AA693" s="792"/>
      <c r="AB693" s="792"/>
      <c r="AC693" s="792"/>
      <c r="AD693" s="792"/>
      <c r="AE693" s="792"/>
      <c r="AF693" s="792"/>
    </row>
    <row r="694" spans="2:32" s="404" customFormat="1" ht="15" customHeight="1" x14ac:dyDescent="0.2">
      <c r="B694" s="826"/>
      <c r="C694" s="827"/>
      <c r="D694" s="793"/>
      <c r="E694" s="830"/>
      <c r="F694" s="833"/>
      <c r="G694" s="836"/>
      <c r="H694" s="830"/>
      <c r="I694" s="406" t="s">
        <v>158</v>
      </c>
      <c r="J694" s="451">
        <v>43832</v>
      </c>
      <c r="K694" s="820"/>
      <c r="L694" s="821"/>
      <c r="M694" s="818"/>
      <c r="N694" s="819"/>
      <c r="O694" s="818"/>
      <c r="P694" s="819"/>
      <c r="Q694" s="818"/>
      <c r="R694" s="819"/>
      <c r="S694" s="818"/>
      <c r="T694" s="819"/>
      <c r="U694" s="887"/>
      <c r="V694" s="888"/>
      <c r="W694" s="783"/>
      <c r="X694" s="784"/>
      <c r="Y694" s="783"/>
      <c r="Z694" s="784"/>
      <c r="AA694" s="793"/>
      <c r="AB694" s="793"/>
      <c r="AC694" s="793"/>
      <c r="AD694" s="793"/>
      <c r="AE694" s="793"/>
      <c r="AF694" s="793"/>
    </row>
    <row r="695" spans="2:32" s="404" customFormat="1" ht="12.75" customHeight="1" x14ac:dyDescent="0.2">
      <c r="B695" s="822" t="s">
        <v>376</v>
      </c>
      <c r="C695" s="823"/>
      <c r="D695" s="791" t="s">
        <v>280</v>
      </c>
      <c r="E695" s="828" t="s">
        <v>325</v>
      </c>
      <c r="F695" s="831">
        <v>7.22</v>
      </c>
      <c r="G695" s="834" t="s">
        <v>218</v>
      </c>
      <c r="H695" s="828" t="s">
        <v>324</v>
      </c>
      <c r="I695" s="434" t="s">
        <v>184</v>
      </c>
      <c r="J695" s="438">
        <v>115911.95</v>
      </c>
      <c r="K695" s="434" t="s">
        <v>183</v>
      </c>
      <c r="L695" s="437">
        <f>J700+J698-0.001</f>
        <v>44148.999000000003</v>
      </c>
      <c r="M695" s="434" t="s">
        <v>182</v>
      </c>
      <c r="N695" s="436">
        <f>J695</f>
        <v>115911.95</v>
      </c>
      <c r="O695" s="434" t="s">
        <v>181</v>
      </c>
      <c r="P695" s="435">
        <v>0.05</v>
      </c>
      <c r="Q695" s="434" t="s">
        <v>181</v>
      </c>
      <c r="R695" s="435">
        <v>0.05</v>
      </c>
      <c r="S695" s="434" t="s">
        <v>181</v>
      </c>
      <c r="T695" s="435">
        <v>0.05</v>
      </c>
      <c r="U695" s="434" t="s">
        <v>181</v>
      </c>
      <c r="V695" s="435">
        <v>1</v>
      </c>
      <c r="W695" s="466" t="s">
        <v>181</v>
      </c>
      <c r="X695" s="467">
        <v>1</v>
      </c>
      <c r="Y695" s="466" t="s">
        <v>180</v>
      </c>
      <c r="Z695" s="465">
        <v>6</v>
      </c>
      <c r="AA695" s="791" t="s">
        <v>10</v>
      </c>
      <c r="AB695" s="791" t="s">
        <v>10</v>
      </c>
      <c r="AC695" s="791" t="s">
        <v>10</v>
      </c>
      <c r="AD695" s="791" t="s">
        <v>227</v>
      </c>
      <c r="AE695" s="791" t="s">
        <v>227</v>
      </c>
      <c r="AF695" s="791" t="s">
        <v>2143</v>
      </c>
    </row>
    <row r="696" spans="2:32" s="404" customFormat="1" ht="15" customHeight="1" x14ac:dyDescent="0.2">
      <c r="B696" s="824"/>
      <c r="C696" s="825"/>
      <c r="D696" s="792"/>
      <c r="E696" s="829"/>
      <c r="F696" s="832"/>
      <c r="G696" s="835"/>
      <c r="H696" s="829"/>
      <c r="I696" s="416" t="s">
        <v>179</v>
      </c>
      <c r="J696" s="432" t="s">
        <v>321</v>
      </c>
      <c r="K696" s="416" t="s">
        <v>177</v>
      </c>
      <c r="L696" s="415"/>
      <c r="M696" s="416" t="s">
        <v>176</v>
      </c>
      <c r="N696" s="428">
        <f>N695</f>
        <v>115911.95</v>
      </c>
      <c r="O696" s="416" t="s">
        <v>175</v>
      </c>
      <c r="P696" s="426"/>
      <c r="Q696" s="416" t="s">
        <v>175</v>
      </c>
      <c r="R696" s="426"/>
      <c r="S696" s="416" t="s">
        <v>175</v>
      </c>
      <c r="T696" s="426"/>
      <c r="U696" s="416" t="s">
        <v>175</v>
      </c>
      <c r="V696" s="426"/>
      <c r="W696" s="463" t="s">
        <v>175</v>
      </c>
      <c r="X696" s="462"/>
      <c r="Y696" s="463" t="s">
        <v>174</v>
      </c>
      <c r="Z696" s="464">
        <v>30</v>
      </c>
      <c r="AA696" s="792"/>
      <c r="AB696" s="792"/>
      <c r="AC696" s="792"/>
      <c r="AD696" s="792"/>
      <c r="AE696" s="792"/>
      <c r="AF696" s="792"/>
    </row>
    <row r="697" spans="2:32" s="404" customFormat="1" ht="39" customHeight="1" x14ac:dyDescent="0.2">
      <c r="B697" s="824"/>
      <c r="C697" s="825"/>
      <c r="D697" s="792"/>
      <c r="E697" s="829"/>
      <c r="F697" s="832"/>
      <c r="G697" s="835"/>
      <c r="H697" s="829"/>
      <c r="I697" s="416" t="s">
        <v>173</v>
      </c>
      <c r="J697" s="429" t="s">
        <v>375</v>
      </c>
      <c r="K697" s="416" t="s">
        <v>171</v>
      </c>
      <c r="L697" s="427"/>
      <c r="M697" s="416" t="s">
        <v>170</v>
      </c>
      <c r="N697" s="428"/>
      <c r="O697" s="416" t="s">
        <v>169</v>
      </c>
      <c r="P697" s="426">
        <v>0.05</v>
      </c>
      <c r="Q697" s="416" t="s">
        <v>169</v>
      </c>
      <c r="R697" s="426">
        <v>0.05</v>
      </c>
      <c r="S697" s="416" t="s">
        <v>169</v>
      </c>
      <c r="T697" s="426">
        <v>0.05</v>
      </c>
      <c r="U697" s="416" t="s">
        <v>169</v>
      </c>
      <c r="V697" s="426">
        <v>1</v>
      </c>
      <c r="W697" s="463" t="s">
        <v>169</v>
      </c>
      <c r="X697" s="462">
        <v>1</v>
      </c>
      <c r="Y697" s="781"/>
      <c r="Z697" s="782"/>
      <c r="AA697" s="792"/>
      <c r="AB697" s="792"/>
      <c r="AC697" s="792"/>
      <c r="AD697" s="792"/>
      <c r="AE697" s="792"/>
      <c r="AF697" s="792"/>
    </row>
    <row r="698" spans="2:32" s="404" customFormat="1" ht="15" customHeight="1" x14ac:dyDescent="0.2">
      <c r="B698" s="824"/>
      <c r="C698" s="825"/>
      <c r="D698" s="792"/>
      <c r="E698" s="829"/>
      <c r="F698" s="832"/>
      <c r="G698" s="835"/>
      <c r="H698" s="829"/>
      <c r="I698" s="416" t="s">
        <v>168</v>
      </c>
      <c r="J698" s="427">
        <v>185</v>
      </c>
      <c r="K698" s="416" t="s">
        <v>167</v>
      </c>
      <c r="L698" s="427"/>
      <c r="M698" s="816"/>
      <c r="N698" s="817"/>
      <c r="O698" s="416" t="s">
        <v>166</v>
      </c>
      <c r="P698" s="426">
        <f>IF(P696="",P697-P695,P697-P696)</f>
        <v>0</v>
      </c>
      <c r="Q698" s="416" t="s">
        <v>166</v>
      </c>
      <c r="R698" s="426">
        <f>IF(R696="",R697-R695,R697-R696)</f>
        <v>0</v>
      </c>
      <c r="S698" s="416" t="s">
        <v>166</v>
      </c>
      <c r="T698" s="426">
        <f>IF(T696="",T697-T695,T697-T696)</f>
        <v>0</v>
      </c>
      <c r="U698" s="416" t="s">
        <v>166</v>
      </c>
      <c r="V698" s="426">
        <f>IF(V696="",V697-V695,V697-V696)</f>
        <v>0</v>
      </c>
      <c r="W698" s="463" t="s">
        <v>166</v>
      </c>
      <c r="X698" s="462">
        <f>IF(X696="",X697-X695,X697-X696)</f>
        <v>0</v>
      </c>
      <c r="Y698" s="781"/>
      <c r="Z698" s="782"/>
      <c r="AA698" s="792"/>
      <c r="AB698" s="792"/>
      <c r="AC698" s="792"/>
      <c r="AD698" s="792"/>
      <c r="AE698" s="792"/>
      <c r="AF698" s="792"/>
    </row>
    <row r="699" spans="2:32" s="404" customFormat="1" ht="15" customHeight="1" x14ac:dyDescent="0.2">
      <c r="B699" s="824"/>
      <c r="C699" s="825"/>
      <c r="D699" s="792"/>
      <c r="E699" s="829"/>
      <c r="F699" s="832"/>
      <c r="G699" s="835"/>
      <c r="H699" s="829"/>
      <c r="I699" s="416" t="s">
        <v>165</v>
      </c>
      <c r="J699" s="415"/>
      <c r="K699" s="416" t="s">
        <v>164</v>
      </c>
      <c r="L699" s="415">
        <f>L695</f>
        <v>44148.999000000003</v>
      </c>
      <c r="M699" s="816"/>
      <c r="N699" s="817"/>
      <c r="O699" s="816"/>
      <c r="P699" s="817"/>
      <c r="Q699" s="816"/>
      <c r="R699" s="817"/>
      <c r="S699" s="816"/>
      <c r="T699" s="817"/>
      <c r="U699" s="816"/>
      <c r="V699" s="817"/>
      <c r="W699" s="781"/>
      <c r="X699" s="782"/>
      <c r="Y699" s="781"/>
      <c r="Z699" s="782"/>
      <c r="AA699" s="792"/>
      <c r="AB699" s="792"/>
      <c r="AC699" s="792"/>
      <c r="AD699" s="792"/>
      <c r="AE699" s="792"/>
      <c r="AF699" s="792"/>
    </row>
    <row r="700" spans="2:32" s="404" customFormat="1" ht="15" customHeight="1" x14ac:dyDescent="0.2">
      <c r="B700" s="826"/>
      <c r="C700" s="827"/>
      <c r="D700" s="793"/>
      <c r="E700" s="830"/>
      <c r="F700" s="833"/>
      <c r="G700" s="836"/>
      <c r="H700" s="830"/>
      <c r="I700" s="406" t="s">
        <v>158</v>
      </c>
      <c r="J700" s="451">
        <v>43964</v>
      </c>
      <c r="K700" s="820"/>
      <c r="L700" s="821"/>
      <c r="M700" s="818"/>
      <c r="N700" s="819"/>
      <c r="O700" s="818"/>
      <c r="P700" s="819"/>
      <c r="Q700" s="818"/>
      <c r="R700" s="819"/>
      <c r="S700" s="818"/>
      <c r="T700" s="819"/>
      <c r="U700" s="818"/>
      <c r="V700" s="819"/>
      <c r="W700" s="783"/>
      <c r="X700" s="784"/>
      <c r="Y700" s="783"/>
      <c r="Z700" s="784"/>
      <c r="AA700" s="793"/>
      <c r="AB700" s="793"/>
      <c r="AC700" s="793"/>
      <c r="AD700" s="793"/>
      <c r="AE700" s="793"/>
      <c r="AF700" s="793"/>
    </row>
    <row r="701" spans="2:32" s="404" customFormat="1" ht="12.75" customHeight="1" x14ac:dyDescent="0.2">
      <c r="B701" s="822" t="s">
        <v>374</v>
      </c>
      <c r="C701" s="823"/>
      <c r="D701" s="791" t="s">
        <v>280</v>
      </c>
      <c r="E701" s="828" t="s">
        <v>325</v>
      </c>
      <c r="F701" s="831">
        <v>3.14</v>
      </c>
      <c r="G701" s="834" t="s">
        <v>218</v>
      </c>
      <c r="H701" s="828" t="s">
        <v>200</v>
      </c>
      <c r="I701" s="434" t="s">
        <v>184</v>
      </c>
      <c r="J701" s="438">
        <v>89575.84</v>
      </c>
      <c r="K701" s="434" t="s">
        <v>183</v>
      </c>
      <c r="L701" s="437">
        <f>J706+J704-0.001</f>
        <v>44196.999000000003</v>
      </c>
      <c r="M701" s="434" t="s">
        <v>182</v>
      </c>
      <c r="N701" s="436">
        <f>J701</f>
        <v>89575.84</v>
      </c>
      <c r="O701" s="434" t="s">
        <v>181</v>
      </c>
      <c r="P701" s="435">
        <v>0.5</v>
      </c>
      <c r="Q701" s="434" t="s">
        <v>181</v>
      </c>
      <c r="R701" s="435">
        <v>0.5</v>
      </c>
      <c r="S701" s="434" t="s">
        <v>181</v>
      </c>
      <c r="T701" s="435">
        <v>0.5</v>
      </c>
      <c r="U701" s="448" t="s">
        <v>181</v>
      </c>
      <c r="V701" s="449">
        <v>0.84599999999999997</v>
      </c>
      <c r="W701" s="466" t="s">
        <v>181</v>
      </c>
      <c r="X701" s="467">
        <v>1</v>
      </c>
      <c r="Y701" s="466" t="s">
        <v>180</v>
      </c>
      <c r="Z701" s="465">
        <v>4</v>
      </c>
      <c r="AA701" s="791" t="s">
        <v>322</v>
      </c>
      <c r="AB701" s="791" t="s">
        <v>322</v>
      </c>
      <c r="AC701" s="791" t="s">
        <v>322</v>
      </c>
      <c r="AD701" s="791" t="s">
        <v>322</v>
      </c>
      <c r="AE701" s="791" t="s">
        <v>322</v>
      </c>
      <c r="AF701" s="791" t="s">
        <v>2143</v>
      </c>
    </row>
    <row r="702" spans="2:32" s="404" customFormat="1" ht="15" customHeight="1" x14ac:dyDescent="0.2">
      <c r="B702" s="824"/>
      <c r="C702" s="825"/>
      <c r="D702" s="792"/>
      <c r="E702" s="829"/>
      <c r="F702" s="832"/>
      <c r="G702" s="835"/>
      <c r="H702" s="829"/>
      <c r="I702" s="416" t="s">
        <v>179</v>
      </c>
      <c r="J702" s="432" t="s">
        <v>292</v>
      </c>
      <c r="K702" s="416" t="s">
        <v>177</v>
      </c>
      <c r="L702" s="415">
        <f>L701+L703+L704</f>
        <v>44223.999000000003</v>
      </c>
      <c r="M702" s="416" t="s">
        <v>176</v>
      </c>
      <c r="N702" s="428">
        <f>N701</f>
        <v>89575.84</v>
      </c>
      <c r="O702" s="416" t="s">
        <v>175</v>
      </c>
      <c r="P702" s="426"/>
      <c r="Q702" s="416" t="s">
        <v>175</v>
      </c>
      <c r="R702" s="426"/>
      <c r="S702" s="416" t="s">
        <v>175</v>
      </c>
      <c r="T702" s="426"/>
      <c r="U702" s="446" t="s">
        <v>175</v>
      </c>
      <c r="V702" s="447"/>
      <c r="W702" s="463" t="s">
        <v>175</v>
      </c>
      <c r="X702" s="462"/>
      <c r="Y702" s="463" t="s">
        <v>174</v>
      </c>
      <c r="Z702" s="464">
        <f>4*6</f>
        <v>24</v>
      </c>
      <c r="AA702" s="792"/>
      <c r="AB702" s="792"/>
      <c r="AC702" s="792"/>
      <c r="AD702" s="792"/>
      <c r="AE702" s="792"/>
      <c r="AF702" s="792"/>
    </row>
    <row r="703" spans="2:32" s="404" customFormat="1" ht="13.5" customHeight="1" x14ac:dyDescent="0.2">
      <c r="B703" s="824"/>
      <c r="C703" s="825"/>
      <c r="D703" s="792"/>
      <c r="E703" s="829"/>
      <c r="F703" s="832"/>
      <c r="G703" s="835"/>
      <c r="H703" s="829"/>
      <c r="I703" s="416" t="s">
        <v>173</v>
      </c>
      <c r="J703" s="429" t="s">
        <v>192</v>
      </c>
      <c r="K703" s="416" t="s">
        <v>171</v>
      </c>
      <c r="L703" s="427">
        <v>27</v>
      </c>
      <c r="M703" s="416" t="s">
        <v>170</v>
      </c>
      <c r="N703" s="428"/>
      <c r="O703" s="416" t="s">
        <v>169</v>
      </c>
      <c r="P703" s="426">
        <v>0.53</v>
      </c>
      <c r="Q703" s="416" t="s">
        <v>169</v>
      </c>
      <c r="R703" s="426">
        <v>0.53</v>
      </c>
      <c r="S703" s="416" t="s">
        <v>169</v>
      </c>
      <c r="T703" s="426">
        <v>0.53</v>
      </c>
      <c r="U703" s="446" t="s">
        <v>169</v>
      </c>
      <c r="V703" s="447">
        <v>0.82599999999999996</v>
      </c>
      <c r="W703" s="463" t="s">
        <v>169</v>
      </c>
      <c r="X703" s="462">
        <v>1</v>
      </c>
      <c r="Y703" s="781"/>
      <c r="Z703" s="782"/>
      <c r="AA703" s="792"/>
      <c r="AB703" s="792"/>
      <c r="AC703" s="792"/>
      <c r="AD703" s="792"/>
      <c r="AE703" s="792"/>
      <c r="AF703" s="792"/>
    </row>
    <row r="704" spans="2:32" s="404" customFormat="1" ht="15" customHeight="1" x14ac:dyDescent="0.2">
      <c r="B704" s="824"/>
      <c r="C704" s="825"/>
      <c r="D704" s="792"/>
      <c r="E704" s="829"/>
      <c r="F704" s="832"/>
      <c r="G704" s="835"/>
      <c r="H704" s="829"/>
      <c r="I704" s="416" t="s">
        <v>168</v>
      </c>
      <c r="J704" s="427">
        <v>365</v>
      </c>
      <c r="K704" s="416" t="s">
        <v>167</v>
      </c>
      <c r="L704" s="427"/>
      <c r="M704" s="816"/>
      <c r="N704" s="817"/>
      <c r="O704" s="416" t="s">
        <v>166</v>
      </c>
      <c r="P704" s="426">
        <f>IF(P702="",P703-P701,P703-P702)</f>
        <v>3.0000000000000027E-2</v>
      </c>
      <c r="Q704" s="416" t="s">
        <v>166</v>
      </c>
      <c r="R704" s="426">
        <f>IF(R702="",R703-R701,R703-R702)</f>
        <v>3.0000000000000027E-2</v>
      </c>
      <c r="S704" s="416" t="s">
        <v>166</v>
      </c>
      <c r="T704" s="426">
        <f>IF(T702="",T703-T701,T703-T702)</f>
        <v>3.0000000000000027E-2</v>
      </c>
      <c r="U704" s="446" t="s">
        <v>166</v>
      </c>
      <c r="V704" s="447">
        <f>IF(V702="",V703-V701,V703-V702)</f>
        <v>-2.0000000000000018E-2</v>
      </c>
      <c r="W704" s="463" t="s">
        <v>166</v>
      </c>
      <c r="X704" s="462">
        <f>IF(X702="",X703-X701,X703-X702)</f>
        <v>0</v>
      </c>
      <c r="Y704" s="781"/>
      <c r="Z704" s="782"/>
      <c r="AA704" s="792"/>
      <c r="AB704" s="792"/>
      <c r="AC704" s="792"/>
      <c r="AD704" s="792"/>
      <c r="AE704" s="792"/>
      <c r="AF704" s="792"/>
    </row>
    <row r="705" spans="2:32" s="404" customFormat="1" ht="15" customHeight="1" x14ac:dyDescent="0.2">
      <c r="B705" s="824"/>
      <c r="C705" s="825"/>
      <c r="D705" s="792"/>
      <c r="E705" s="829"/>
      <c r="F705" s="832"/>
      <c r="G705" s="835"/>
      <c r="H705" s="829"/>
      <c r="I705" s="416" t="s">
        <v>165</v>
      </c>
      <c r="J705" s="415">
        <v>43832</v>
      </c>
      <c r="K705" s="416" t="s">
        <v>164</v>
      </c>
      <c r="L705" s="415">
        <v>44196</v>
      </c>
      <c r="M705" s="816"/>
      <c r="N705" s="817"/>
      <c r="O705" s="816"/>
      <c r="P705" s="817"/>
      <c r="Q705" s="816"/>
      <c r="R705" s="817"/>
      <c r="S705" s="816"/>
      <c r="T705" s="817"/>
      <c r="U705" s="885"/>
      <c r="V705" s="886"/>
      <c r="W705" s="781"/>
      <c r="X705" s="782"/>
      <c r="Y705" s="781"/>
      <c r="Z705" s="782"/>
      <c r="AA705" s="792"/>
      <c r="AB705" s="792"/>
      <c r="AC705" s="792"/>
      <c r="AD705" s="792"/>
      <c r="AE705" s="792"/>
      <c r="AF705" s="792"/>
    </row>
    <row r="706" spans="2:32" s="404" customFormat="1" ht="15" customHeight="1" x14ac:dyDescent="0.2">
      <c r="B706" s="826"/>
      <c r="C706" s="827"/>
      <c r="D706" s="793"/>
      <c r="E706" s="830"/>
      <c r="F706" s="833"/>
      <c r="G706" s="836"/>
      <c r="H706" s="830"/>
      <c r="I706" s="406" t="s">
        <v>158</v>
      </c>
      <c r="J706" s="451">
        <v>43832</v>
      </c>
      <c r="K706" s="820"/>
      <c r="L706" s="821"/>
      <c r="M706" s="818"/>
      <c r="N706" s="819"/>
      <c r="O706" s="818"/>
      <c r="P706" s="819"/>
      <c r="Q706" s="818"/>
      <c r="R706" s="819"/>
      <c r="S706" s="818"/>
      <c r="T706" s="819"/>
      <c r="U706" s="887"/>
      <c r="V706" s="888"/>
      <c r="W706" s="783"/>
      <c r="X706" s="784"/>
      <c r="Y706" s="783"/>
      <c r="Z706" s="784"/>
      <c r="AA706" s="793"/>
      <c r="AB706" s="793"/>
      <c r="AC706" s="793"/>
      <c r="AD706" s="793"/>
      <c r="AE706" s="793"/>
      <c r="AF706" s="793"/>
    </row>
    <row r="707" spans="2:32" s="404" customFormat="1" ht="12.75" customHeight="1" x14ac:dyDescent="0.2">
      <c r="B707" s="822" t="s">
        <v>372</v>
      </c>
      <c r="C707" s="823"/>
      <c r="D707" s="791" t="s">
        <v>280</v>
      </c>
      <c r="E707" s="828" t="s">
        <v>325</v>
      </c>
      <c r="F707" s="831">
        <v>6.93</v>
      </c>
      <c r="G707" s="834" t="s">
        <v>218</v>
      </c>
      <c r="H707" s="828" t="s">
        <v>200</v>
      </c>
      <c r="I707" s="434" t="s">
        <v>184</v>
      </c>
      <c r="J707" s="438">
        <v>279123.90000000002</v>
      </c>
      <c r="K707" s="434" t="s">
        <v>183</v>
      </c>
      <c r="L707" s="437">
        <f>J712+J710-0.001</f>
        <v>44196.999000000003</v>
      </c>
      <c r="M707" s="434" t="s">
        <v>182</v>
      </c>
      <c r="N707" s="436">
        <f>J707</f>
        <v>279123.90000000002</v>
      </c>
      <c r="O707" s="434" t="s">
        <v>181</v>
      </c>
      <c r="P707" s="435">
        <v>0.5</v>
      </c>
      <c r="Q707" s="434" t="s">
        <v>181</v>
      </c>
      <c r="R707" s="435">
        <v>0.5</v>
      </c>
      <c r="S707" s="434" t="s">
        <v>181</v>
      </c>
      <c r="T707" s="435">
        <v>0.5</v>
      </c>
      <c r="U707" s="448" t="s">
        <v>181</v>
      </c>
      <c r="V707" s="449">
        <v>0.82599999999999996</v>
      </c>
      <c r="W707" s="466" t="s">
        <v>181</v>
      </c>
      <c r="X707" s="467">
        <v>1</v>
      </c>
      <c r="Y707" s="466" t="s">
        <v>180</v>
      </c>
      <c r="Z707" s="465">
        <v>9</v>
      </c>
      <c r="AA707" s="791" t="s">
        <v>322</v>
      </c>
      <c r="AB707" s="791" t="s">
        <v>322</v>
      </c>
      <c r="AC707" s="791" t="s">
        <v>322</v>
      </c>
      <c r="AD707" s="791" t="s">
        <v>322</v>
      </c>
      <c r="AE707" s="791" t="s">
        <v>322</v>
      </c>
      <c r="AF707" s="791" t="s">
        <v>2143</v>
      </c>
    </row>
    <row r="708" spans="2:32" s="404" customFormat="1" ht="15" customHeight="1" x14ac:dyDescent="0.2">
      <c r="B708" s="824"/>
      <c r="C708" s="825"/>
      <c r="D708" s="792"/>
      <c r="E708" s="829"/>
      <c r="F708" s="832"/>
      <c r="G708" s="835"/>
      <c r="H708" s="829"/>
      <c r="I708" s="416" t="s">
        <v>179</v>
      </c>
      <c r="J708" s="432" t="s">
        <v>292</v>
      </c>
      <c r="K708" s="416" t="s">
        <v>177</v>
      </c>
      <c r="L708" s="415">
        <f>L707+L709+L710</f>
        <v>44223.999000000003</v>
      </c>
      <c r="M708" s="416" t="s">
        <v>176</v>
      </c>
      <c r="N708" s="428">
        <f>N707</f>
        <v>279123.90000000002</v>
      </c>
      <c r="O708" s="416" t="s">
        <v>175</v>
      </c>
      <c r="P708" s="426"/>
      <c r="Q708" s="416" t="s">
        <v>175</v>
      </c>
      <c r="R708" s="426"/>
      <c r="S708" s="416" t="s">
        <v>175</v>
      </c>
      <c r="T708" s="426"/>
      <c r="U708" s="446" t="s">
        <v>175</v>
      </c>
      <c r="V708" s="447"/>
      <c r="W708" s="463" t="s">
        <v>175</v>
      </c>
      <c r="X708" s="462"/>
      <c r="Y708" s="463" t="s">
        <v>174</v>
      </c>
      <c r="Z708" s="464">
        <f>9*4</f>
        <v>36</v>
      </c>
      <c r="AA708" s="792"/>
      <c r="AB708" s="792"/>
      <c r="AC708" s="792"/>
      <c r="AD708" s="792"/>
      <c r="AE708" s="792"/>
      <c r="AF708" s="792"/>
    </row>
    <row r="709" spans="2:32" s="404" customFormat="1" ht="13.5" customHeight="1" x14ac:dyDescent="0.2">
      <c r="B709" s="824"/>
      <c r="C709" s="825"/>
      <c r="D709" s="792"/>
      <c r="E709" s="829"/>
      <c r="F709" s="832"/>
      <c r="G709" s="835"/>
      <c r="H709" s="829"/>
      <c r="I709" s="416" t="s">
        <v>173</v>
      </c>
      <c r="J709" s="429" t="s">
        <v>192</v>
      </c>
      <c r="K709" s="416" t="s">
        <v>171</v>
      </c>
      <c r="L709" s="427">
        <v>27</v>
      </c>
      <c r="M709" s="416" t="s">
        <v>170</v>
      </c>
      <c r="N709" s="428"/>
      <c r="O709" s="416" t="s">
        <v>169</v>
      </c>
      <c r="P709" s="426">
        <v>0.51</v>
      </c>
      <c r="Q709" s="416" t="s">
        <v>169</v>
      </c>
      <c r="R709" s="426">
        <v>0.51</v>
      </c>
      <c r="S709" s="416" t="s">
        <v>169</v>
      </c>
      <c r="T709" s="426">
        <v>0.51</v>
      </c>
      <c r="U709" s="446" t="s">
        <v>169</v>
      </c>
      <c r="V709" s="447">
        <v>0.84609999999999996</v>
      </c>
      <c r="W709" s="463" t="s">
        <v>169</v>
      </c>
      <c r="X709" s="462">
        <v>1</v>
      </c>
      <c r="Y709" s="781"/>
      <c r="Z709" s="782"/>
      <c r="AA709" s="792"/>
      <c r="AB709" s="792"/>
      <c r="AC709" s="792"/>
      <c r="AD709" s="792"/>
      <c r="AE709" s="792"/>
      <c r="AF709" s="792"/>
    </row>
    <row r="710" spans="2:32" s="404" customFormat="1" ht="15" customHeight="1" x14ac:dyDescent="0.2">
      <c r="B710" s="824"/>
      <c r="C710" s="825"/>
      <c r="D710" s="792"/>
      <c r="E710" s="829"/>
      <c r="F710" s="832"/>
      <c r="G710" s="835"/>
      <c r="H710" s="829"/>
      <c r="I710" s="416" t="s">
        <v>168</v>
      </c>
      <c r="J710" s="427">
        <v>365</v>
      </c>
      <c r="K710" s="416" t="s">
        <v>167</v>
      </c>
      <c r="L710" s="427"/>
      <c r="M710" s="816"/>
      <c r="N710" s="817"/>
      <c r="O710" s="416" t="s">
        <v>166</v>
      </c>
      <c r="P710" s="426">
        <f>IF(P708="",P709-P707,P709-P708)</f>
        <v>1.0000000000000009E-2</v>
      </c>
      <c r="Q710" s="416" t="s">
        <v>166</v>
      </c>
      <c r="R710" s="426">
        <f>IF(R708="",R709-R707,R709-R708)</f>
        <v>1.0000000000000009E-2</v>
      </c>
      <c r="S710" s="416" t="s">
        <v>166</v>
      </c>
      <c r="T710" s="426">
        <f>IF(T708="",T709-T707,T709-T708)</f>
        <v>1.0000000000000009E-2</v>
      </c>
      <c r="U710" s="446" t="s">
        <v>166</v>
      </c>
      <c r="V710" s="447">
        <f>IF(V708="",V709-V707,V709-V708)</f>
        <v>2.0100000000000007E-2</v>
      </c>
      <c r="W710" s="463" t="s">
        <v>166</v>
      </c>
      <c r="X710" s="462">
        <f>IF(X708="",X709-X707,X709-X708)</f>
        <v>0</v>
      </c>
      <c r="Y710" s="781"/>
      <c r="Z710" s="782"/>
      <c r="AA710" s="792"/>
      <c r="AB710" s="792"/>
      <c r="AC710" s="792"/>
      <c r="AD710" s="792"/>
      <c r="AE710" s="792"/>
      <c r="AF710" s="792"/>
    </row>
    <row r="711" spans="2:32" s="404" customFormat="1" ht="15" customHeight="1" x14ac:dyDescent="0.2">
      <c r="B711" s="824"/>
      <c r="C711" s="825"/>
      <c r="D711" s="792"/>
      <c r="E711" s="829"/>
      <c r="F711" s="832"/>
      <c r="G711" s="835"/>
      <c r="H711" s="829"/>
      <c r="I711" s="416" t="s">
        <v>165</v>
      </c>
      <c r="J711" s="415">
        <v>43832</v>
      </c>
      <c r="K711" s="416" t="s">
        <v>164</v>
      </c>
      <c r="L711" s="415">
        <v>44196</v>
      </c>
      <c r="M711" s="816"/>
      <c r="N711" s="817"/>
      <c r="O711" s="816"/>
      <c r="P711" s="817"/>
      <c r="Q711" s="816"/>
      <c r="R711" s="817"/>
      <c r="S711" s="816"/>
      <c r="T711" s="817"/>
      <c r="U711" s="885"/>
      <c r="V711" s="886"/>
      <c r="W711" s="781"/>
      <c r="X711" s="782"/>
      <c r="Y711" s="781"/>
      <c r="Z711" s="782"/>
      <c r="AA711" s="792"/>
      <c r="AB711" s="792"/>
      <c r="AC711" s="792"/>
      <c r="AD711" s="792"/>
      <c r="AE711" s="792"/>
      <c r="AF711" s="792"/>
    </row>
    <row r="712" spans="2:32" s="404" customFormat="1" ht="15" customHeight="1" x14ac:dyDescent="0.2">
      <c r="B712" s="826"/>
      <c r="C712" s="827"/>
      <c r="D712" s="793"/>
      <c r="E712" s="830"/>
      <c r="F712" s="833"/>
      <c r="G712" s="836"/>
      <c r="H712" s="830"/>
      <c r="I712" s="406" t="s">
        <v>158</v>
      </c>
      <c r="J712" s="451">
        <v>43832</v>
      </c>
      <c r="K712" s="820"/>
      <c r="L712" s="821"/>
      <c r="M712" s="818"/>
      <c r="N712" s="819"/>
      <c r="O712" s="818"/>
      <c r="P712" s="819"/>
      <c r="Q712" s="818"/>
      <c r="R712" s="819"/>
      <c r="S712" s="818"/>
      <c r="T712" s="819"/>
      <c r="U712" s="887"/>
      <c r="V712" s="888"/>
      <c r="W712" s="783"/>
      <c r="X712" s="784"/>
      <c r="Y712" s="783"/>
      <c r="Z712" s="784"/>
      <c r="AA712" s="793"/>
      <c r="AB712" s="793"/>
      <c r="AC712" s="793"/>
      <c r="AD712" s="793"/>
      <c r="AE712" s="793"/>
      <c r="AF712" s="793"/>
    </row>
    <row r="713" spans="2:32" s="404" customFormat="1" ht="12.75" customHeight="1" x14ac:dyDescent="0.2">
      <c r="B713" s="822" t="s">
        <v>369</v>
      </c>
      <c r="C713" s="823"/>
      <c r="D713" s="791" t="s">
        <v>280</v>
      </c>
      <c r="E713" s="828" t="s">
        <v>325</v>
      </c>
      <c r="F713" s="831"/>
      <c r="G713" s="834" t="s">
        <v>218</v>
      </c>
      <c r="H713" s="828" t="s">
        <v>200</v>
      </c>
      <c r="I713" s="434" t="s">
        <v>184</v>
      </c>
      <c r="J713" s="438">
        <v>113320.9</v>
      </c>
      <c r="K713" s="434" t="s">
        <v>183</v>
      </c>
      <c r="L713" s="437">
        <f>J718+J716-0.001</f>
        <v>44196.999000000003</v>
      </c>
      <c r="M713" s="434" t="s">
        <v>182</v>
      </c>
      <c r="N713" s="436">
        <f>J713</f>
        <v>113320.9</v>
      </c>
      <c r="O713" s="434" t="s">
        <v>181</v>
      </c>
      <c r="P713" s="435">
        <v>0.5</v>
      </c>
      <c r="Q713" s="434" t="s">
        <v>181</v>
      </c>
      <c r="R713" s="435">
        <v>0.5</v>
      </c>
      <c r="S713" s="434" t="s">
        <v>181</v>
      </c>
      <c r="T713" s="435">
        <v>0.5</v>
      </c>
      <c r="U713" s="448" t="s">
        <v>181</v>
      </c>
      <c r="V713" s="449">
        <v>0.82399999999999995</v>
      </c>
      <c r="W713" s="466" t="s">
        <v>181</v>
      </c>
      <c r="X713" s="467">
        <v>1</v>
      </c>
      <c r="Y713" s="466" t="s">
        <v>180</v>
      </c>
      <c r="Z713" s="465">
        <v>3</v>
      </c>
      <c r="AA713" s="791" t="s">
        <v>322</v>
      </c>
      <c r="AB713" s="791" t="s">
        <v>322</v>
      </c>
      <c r="AC713" s="791" t="s">
        <v>322</v>
      </c>
      <c r="AD713" s="791" t="s">
        <v>322</v>
      </c>
      <c r="AE713" s="791" t="s">
        <v>322</v>
      </c>
      <c r="AF713" s="791" t="s">
        <v>2143</v>
      </c>
    </row>
    <row r="714" spans="2:32" s="404" customFormat="1" ht="15" customHeight="1" x14ac:dyDescent="0.2">
      <c r="B714" s="824"/>
      <c r="C714" s="825"/>
      <c r="D714" s="792"/>
      <c r="E714" s="829"/>
      <c r="F714" s="832"/>
      <c r="G714" s="835"/>
      <c r="H714" s="829"/>
      <c r="I714" s="416" t="s">
        <v>179</v>
      </c>
      <c r="J714" s="432" t="s">
        <v>292</v>
      </c>
      <c r="K714" s="416" t="s">
        <v>177</v>
      </c>
      <c r="L714" s="415">
        <f>L713+L715+L716</f>
        <v>44223.999000000003</v>
      </c>
      <c r="M714" s="416" t="s">
        <v>176</v>
      </c>
      <c r="N714" s="428">
        <f>N713</f>
        <v>113320.9</v>
      </c>
      <c r="O714" s="416" t="s">
        <v>175</v>
      </c>
      <c r="P714" s="426"/>
      <c r="Q714" s="416" t="s">
        <v>175</v>
      </c>
      <c r="R714" s="426"/>
      <c r="S714" s="416" t="s">
        <v>175</v>
      </c>
      <c r="T714" s="426"/>
      <c r="U714" s="446" t="s">
        <v>175</v>
      </c>
      <c r="V714" s="447"/>
      <c r="W714" s="463" t="s">
        <v>175</v>
      </c>
      <c r="X714" s="462"/>
      <c r="Y714" s="463" t="s">
        <v>174</v>
      </c>
      <c r="Z714" s="464">
        <f>3*10</f>
        <v>30</v>
      </c>
      <c r="AA714" s="792"/>
      <c r="AB714" s="792"/>
      <c r="AC714" s="792"/>
      <c r="AD714" s="792"/>
      <c r="AE714" s="792"/>
      <c r="AF714" s="792"/>
    </row>
    <row r="715" spans="2:32" s="404" customFormat="1" ht="13.5" customHeight="1" x14ac:dyDescent="0.2">
      <c r="B715" s="824"/>
      <c r="C715" s="825"/>
      <c r="D715" s="792"/>
      <c r="E715" s="829"/>
      <c r="F715" s="832"/>
      <c r="G715" s="835"/>
      <c r="H715" s="829"/>
      <c r="I715" s="416" t="s">
        <v>173</v>
      </c>
      <c r="J715" s="429" t="s">
        <v>192</v>
      </c>
      <c r="K715" s="416" t="s">
        <v>171</v>
      </c>
      <c r="L715" s="427">
        <v>27</v>
      </c>
      <c r="M715" s="416" t="s">
        <v>170</v>
      </c>
      <c r="N715" s="428"/>
      <c r="O715" s="416" t="s">
        <v>169</v>
      </c>
      <c r="P715" s="426">
        <v>0.54</v>
      </c>
      <c r="Q715" s="416" t="s">
        <v>169</v>
      </c>
      <c r="R715" s="426">
        <v>0.54</v>
      </c>
      <c r="S715" s="416" t="s">
        <v>169</v>
      </c>
      <c r="T715" s="426">
        <v>0.54</v>
      </c>
      <c r="U715" s="446" t="s">
        <v>169</v>
      </c>
      <c r="V715" s="447">
        <v>0.81669999999999998</v>
      </c>
      <c r="W715" s="463" t="s">
        <v>169</v>
      </c>
      <c r="X715" s="462">
        <v>1</v>
      </c>
      <c r="Y715" s="781"/>
      <c r="Z715" s="782"/>
      <c r="AA715" s="792"/>
      <c r="AB715" s="792"/>
      <c r="AC715" s="792"/>
      <c r="AD715" s="792"/>
      <c r="AE715" s="792"/>
      <c r="AF715" s="792"/>
    </row>
    <row r="716" spans="2:32" s="404" customFormat="1" ht="15" customHeight="1" x14ac:dyDescent="0.2">
      <c r="B716" s="824"/>
      <c r="C716" s="825"/>
      <c r="D716" s="792"/>
      <c r="E716" s="829"/>
      <c r="F716" s="832"/>
      <c r="G716" s="835"/>
      <c r="H716" s="829"/>
      <c r="I716" s="416" t="s">
        <v>168</v>
      </c>
      <c r="J716" s="427">
        <v>365</v>
      </c>
      <c r="K716" s="416" t="s">
        <v>167</v>
      </c>
      <c r="L716" s="427"/>
      <c r="M716" s="816"/>
      <c r="N716" s="817"/>
      <c r="O716" s="416" t="s">
        <v>166</v>
      </c>
      <c r="P716" s="426">
        <f>IF(P714="",P715-P713,P715-P714)</f>
        <v>4.0000000000000036E-2</v>
      </c>
      <c r="Q716" s="416" t="s">
        <v>166</v>
      </c>
      <c r="R716" s="426">
        <f>IF(R714="",R715-R713,R715-R714)</f>
        <v>4.0000000000000036E-2</v>
      </c>
      <c r="S716" s="416" t="s">
        <v>166</v>
      </c>
      <c r="T716" s="426">
        <f>IF(T714="",T715-T713,T715-T714)</f>
        <v>4.0000000000000036E-2</v>
      </c>
      <c r="U716" s="446" t="s">
        <v>166</v>
      </c>
      <c r="V716" s="447">
        <f>IF(V714="",V715-V713,V715-V714)</f>
        <v>-7.2999999999999732E-3</v>
      </c>
      <c r="W716" s="463" t="s">
        <v>166</v>
      </c>
      <c r="X716" s="462">
        <f>IF(X714="",X715-X713,X715-X714)</f>
        <v>0</v>
      </c>
      <c r="Y716" s="781"/>
      <c r="Z716" s="782"/>
      <c r="AA716" s="792"/>
      <c r="AB716" s="792"/>
      <c r="AC716" s="792"/>
      <c r="AD716" s="792"/>
      <c r="AE716" s="792"/>
      <c r="AF716" s="792"/>
    </row>
    <row r="717" spans="2:32" s="404" customFormat="1" ht="15" customHeight="1" x14ac:dyDescent="0.2">
      <c r="B717" s="824"/>
      <c r="C717" s="825"/>
      <c r="D717" s="792"/>
      <c r="E717" s="829"/>
      <c r="F717" s="832"/>
      <c r="G717" s="835"/>
      <c r="H717" s="829"/>
      <c r="I717" s="416" t="s">
        <v>165</v>
      </c>
      <c r="J717" s="415">
        <v>43832</v>
      </c>
      <c r="K717" s="416" t="s">
        <v>164</v>
      </c>
      <c r="L717" s="415">
        <v>44196</v>
      </c>
      <c r="M717" s="816"/>
      <c r="N717" s="817"/>
      <c r="O717" s="816"/>
      <c r="P717" s="817"/>
      <c r="Q717" s="816"/>
      <c r="R717" s="817"/>
      <c r="S717" s="816"/>
      <c r="T717" s="817"/>
      <c r="U717" s="885"/>
      <c r="V717" s="886"/>
      <c r="W717" s="781"/>
      <c r="X717" s="782"/>
      <c r="Y717" s="781"/>
      <c r="Z717" s="782"/>
      <c r="AA717" s="792"/>
      <c r="AB717" s="792"/>
      <c r="AC717" s="792"/>
      <c r="AD717" s="792"/>
      <c r="AE717" s="792"/>
      <c r="AF717" s="792"/>
    </row>
    <row r="718" spans="2:32" s="404" customFormat="1" ht="15" customHeight="1" x14ac:dyDescent="0.2">
      <c r="B718" s="826"/>
      <c r="C718" s="827"/>
      <c r="D718" s="793"/>
      <c r="E718" s="830"/>
      <c r="F718" s="833"/>
      <c r="G718" s="836"/>
      <c r="H718" s="830"/>
      <c r="I718" s="406" t="s">
        <v>158</v>
      </c>
      <c r="J718" s="451">
        <v>43832</v>
      </c>
      <c r="K718" s="820"/>
      <c r="L718" s="821"/>
      <c r="M718" s="818"/>
      <c r="N718" s="819"/>
      <c r="O718" s="818"/>
      <c r="P718" s="819"/>
      <c r="Q718" s="818"/>
      <c r="R718" s="819"/>
      <c r="S718" s="818"/>
      <c r="T718" s="819"/>
      <c r="U718" s="887"/>
      <c r="V718" s="888"/>
      <c r="W718" s="783"/>
      <c r="X718" s="784"/>
      <c r="Y718" s="783"/>
      <c r="Z718" s="784"/>
      <c r="AA718" s="793"/>
      <c r="AB718" s="793"/>
      <c r="AC718" s="793"/>
      <c r="AD718" s="793"/>
      <c r="AE718" s="793"/>
      <c r="AF718" s="793"/>
    </row>
    <row r="719" spans="2:32" s="404" customFormat="1" ht="12.75" customHeight="1" x14ac:dyDescent="0.2">
      <c r="B719" s="822" t="s">
        <v>367</v>
      </c>
      <c r="C719" s="823"/>
      <c r="D719" s="791" t="s">
        <v>280</v>
      </c>
      <c r="E719" s="828" t="s">
        <v>325</v>
      </c>
      <c r="F719" s="831">
        <v>7.9</v>
      </c>
      <c r="G719" s="834" t="s">
        <v>218</v>
      </c>
      <c r="H719" s="828" t="s">
        <v>200</v>
      </c>
      <c r="I719" s="434" t="s">
        <v>184</v>
      </c>
      <c r="J719" s="438">
        <v>517780.87</v>
      </c>
      <c r="K719" s="434" t="s">
        <v>183</v>
      </c>
      <c r="L719" s="437">
        <f>J724+J722-0.001</f>
        <v>44196.999000000003</v>
      </c>
      <c r="M719" s="434" t="s">
        <v>182</v>
      </c>
      <c r="N719" s="436">
        <f>J719</f>
        <v>517780.87</v>
      </c>
      <c r="O719" s="434" t="s">
        <v>181</v>
      </c>
      <c r="P719" s="435">
        <v>0.5</v>
      </c>
      <c r="Q719" s="434" t="s">
        <v>181</v>
      </c>
      <c r="R719" s="435">
        <v>0.5</v>
      </c>
      <c r="S719" s="434" t="s">
        <v>181</v>
      </c>
      <c r="T719" s="435">
        <v>0.5</v>
      </c>
      <c r="U719" s="448" t="s">
        <v>181</v>
      </c>
      <c r="V719" s="449">
        <v>0.84499999999999997</v>
      </c>
      <c r="W719" s="466" t="s">
        <v>181</v>
      </c>
      <c r="X719" s="467">
        <v>1</v>
      </c>
      <c r="Y719" s="466" t="s">
        <v>180</v>
      </c>
      <c r="Z719" s="465">
        <v>8</v>
      </c>
      <c r="AA719" s="791" t="s">
        <v>10</v>
      </c>
      <c r="AB719" s="791" t="s">
        <v>10</v>
      </c>
      <c r="AC719" s="791" t="s">
        <v>10</v>
      </c>
      <c r="AD719" s="791" t="s">
        <v>10</v>
      </c>
      <c r="AE719" s="791" t="s">
        <v>10</v>
      </c>
      <c r="AF719" s="791" t="s">
        <v>2143</v>
      </c>
    </row>
    <row r="720" spans="2:32" s="404" customFormat="1" ht="15" customHeight="1" x14ac:dyDescent="0.2">
      <c r="B720" s="824"/>
      <c r="C720" s="825"/>
      <c r="D720" s="792"/>
      <c r="E720" s="829"/>
      <c r="F720" s="832"/>
      <c r="G720" s="835"/>
      <c r="H720" s="829"/>
      <c r="I720" s="416" t="s">
        <v>179</v>
      </c>
      <c r="J720" s="432" t="s">
        <v>292</v>
      </c>
      <c r="K720" s="416" t="s">
        <v>177</v>
      </c>
      <c r="L720" s="415">
        <f>L719+L721+L722</f>
        <v>44223.999000000003</v>
      </c>
      <c r="M720" s="416" t="s">
        <v>176</v>
      </c>
      <c r="N720" s="428">
        <f>N719</f>
        <v>517780.87</v>
      </c>
      <c r="O720" s="416" t="s">
        <v>175</v>
      </c>
      <c r="P720" s="426"/>
      <c r="Q720" s="416" t="s">
        <v>175</v>
      </c>
      <c r="R720" s="426"/>
      <c r="S720" s="416" t="s">
        <v>175</v>
      </c>
      <c r="T720" s="426"/>
      <c r="U720" s="446" t="s">
        <v>175</v>
      </c>
      <c r="V720" s="447"/>
      <c r="W720" s="463" t="s">
        <v>175</v>
      </c>
      <c r="X720" s="462"/>
      <c r="Y720" s="463" t="s">
        <v>174</v>
      </c>
      <c r="Z720" s="464">
        <f>8*6</f>
        <v>48</v>
      </c>
      <c r="AA720" s="792"/>
      <c r="AB720" s="792"/>
      <c r="AC720" s="792"/>
      <c r="AD720" s="792"/>
      <c r="AE720" s="792"/>
      <c r="AF720" s="792"/>
    </row>
    <row r="721" spans="2:32" s="404" customFormat="1" ht="13.5" customHeight="1" x14ac:dyDescent="0.2">
      <c r="B721" s="824"/>
      <c r="C721" s="825"/>
      <c r="D721" s="792"/>
      <c r="E721" s="829"/>
      <c r="F721" s="832"/>
      <c r="G721" s="835"/>
      <c r="H721" s="829"/>
      <c r="I721" s="416" t="s">
        <v>173</v>
      </c>
      <c r="J721" s="429" t="s">
        <v>192</v>
      </c>
      <c r="K721" s="416" t="s">
        <v>171</v>
      </c>
      <c r="L721" s="427">
        <v>27</v>
      </c>
      <c r="M721" s="416" t="s">
        <v>170</v>
      </c>
      <c r="N721" s="428"/>
      <c r="O721" s="416" t="s">
        <v>169</v>
      </c>
      <c r="P721" s="426">
        <v>0.55000000000000004</v>
      </c>
      <c r="Q721" s="416" t="s">
        <v>169</v>
      </c>
      <c r="R721" s="426">
        <v>0.55000000000000004</v>
      </c>
      <c r="S721" s="416" t="s">
        <v>169</v>
      </c>
      <c r="T721" s="426">
        <v>0.55000000000000004</v>
      </c>
      <c r="U721" s="446" t="s">
        <v>169</v>
      </c>
      <c r="V721" s="447">
        <v>0.86399999999999999</v>
      </c>
      <c r="W721" s="463" t="s">
        <v>169</v>
      </c>
      <c r="X721" s="462">
        <v>1</v>
      </c>
      <c r="Y721" s="781"/>
      <c r="Z721" s="782"/>
      <c r="AA721" s="792"/>
      <c r="AB721" s="792"/>
      <c r="AC721" s="792"/>
      <c r="AD721" s="792"/>
      <c r="AE721" s="792"/>
      <c r="AF721" s="792"/>
    </row>
    <row r="722" spans="2:32" s="404" customFormat="1" ht="15" customHeight="1" x14ac:dyDescent="0.2">
      <c r="B722" s="824"/>
      <c r="C722" s="825"/>
      <c r="D722" s="792"/>
      <c r="E722" s="829"/>
      <c r="F722" s="832"/>
      <c r="G722" s="835"/>
      <c r="H722" s="829"/>
      <c r="I722" s="416" t="s">
        <v>168</v>
      </c>
      <c r="J722" s="427">
        <v>365</v>
      </c>
      <c r="K722" s="416" t="s">
        <v>167</v>
      </c>
      <c r="L722" s="427"/>
      <c r="M722" s="816"/>
      <c r="N722" s="817"/>
      <c r="O722" s="416" t="s">
        <v>166</v>
      </c>
      <c r="P722" s="426">
        <f>IF(P720="",P721-P719,P721-P720)</f>
        <v>5.0000000000000044E-2</v>
      </c>
      <c r="Q722" s="416" t="s">
        <v>166</v>
      </c>
      <c r="R722" s="426">
        <f>IF(R720="",R721-R719,R721-R720)</f>
        <v>5.0000000000000044E-2</v>
      </c>
      <c r="S722" s="416" t="s">
        <v>166</v>
      </c>
      <c r="T722" s="426">
        <f>IF(T720="",T721-T719,T721-T720)</f>
        <v>5.0000000000000044E-2</v>
      </c>
      <c r="U722" s="446" t="s">
        <v>166</v>
      </c>
      <c r="V722" s="447">
        <f>IF(V720="",V721-V719,V721-V720)</f>
        <v>1.9000000000000017E-2</v>
      </c>
      <c r="W722" s="463" t="s">
        <v>166</v>
      </c>
      <c r="X722" s="462">
        <f>IF(X720="",X721-X719,X721-X720)</f>
        <v>0</v>
      </c>
      <c r="Y722" s="781"/>
      <c r="Z722" s="782"/>
      <c r="AA722" s="792"/>
      <c r="AB722" s="792"/>
      <c r="AC722" s="792"/>
      <c r="AD722" s="792"/>
      <c r="AE722" s="792"/>
      <c r="AF722" s="792"/>
    </row>
    <row r="723" spans="2:32" s="404" customFormat="1" ht="15" customHeight="1" x14ac:dyDescent="0.2">
      <c r="B723" s="824"/>
      <c r="C723" s="825"/>
      <c r="D723" s="792"/>
      <c r="E723" s="829"/>
      <c r="F723" s="832"/>
      <c r="G723" s="835"/>
      <c r="H723" s="829"/>
      <c r="I723" s="416" t="s">
        <v>165</v>
      </c>
      <c r="J723" s="415">
        <v>43832</v>
      </c>
      <c r="K723" s="416" t="s">
        <v>164</v>
      </c>
      <c r="L723" s="415">
        <v>44196</v>
      </c>
      <c r="M723" s="816"/>
      <c r="N723" s="817"/>
      <c r="O723" s="816"/>
      <c r="P723" s="817"/>
      <c r="Q723" s="816"/>
      <c r="R723" s="817"/>
      <c r="S723" s="816"/>
      <c r="T723" s="817"/>
      <c r="U723" s="885"/>
      <c r="V723" s="886"/>
      <c r="W723" s="781"/>
      <c r="X723" s="782"/>
      <c r="Y723" s="781"/>
      <c r="Z723" s="782"/>
      <c r="AA723" s="792"/>
      <c r="AB723" s="792"/>
      <c r="AC723" s="792"/>
      <c r="AD723" s="792"/>
      <c r="AE723" s="792"/>
      <c r="AF723" s="792"/>
    </row>
    <row r="724" spans="2:32" s="404" customFormat="1" ht="15" customHeight="1" x14ac:dyDescent="0.2">
      <c r="B724" s="826"/>
      <c r="C724" s="827"/>
      <c r="D724" s="793"/>
      <c r="E724" s="830"/>
      <c r="F724" s="833"/>
      <c r="G724" s="836"/>
      <c r="H724" s="830"/>
      <c r="I724" s="406" t="s">
        <v>158</v>
      </c>
      <c r="J724" s="451">
        <v>43832</v>
      </c>
      <c r="K724" s="820"/>
      <c r="L724" s="821"/>
      <c r="M724" s="818"/>
      <c r="N724" s="819"/>
      <c r="O724" s="818"/>
      <c r="P724" s="819"/>
      <c r="Q724" s="818"/>
      <c r="R724" s="819"/>
      <c r="S724" s="818"/>
      <c r="T724" s="819"/>
      <c r="U724" s="887"/>
      <c r="V724" s="888"/>
      <c r="W724" s="783"/>
      <c r="X724" s="784"/>
      <c r="Y724" s="783"/>
      <c r="Z724" s="784"/>
      <c r="AA724" s="793"/>
      <c r="AB724" s="793"/>
      <c r="AC724" s="793"/>
      <c r="AD724" s="793"/>
      <c r="AE724" s="793"/>
      <c r="AF724" s="793"/>
    </row>
    <row r="725" spans="2:32" s="404" customFormat="1" ht="12.75" customHeight="1" x14ac:dyDescent="0.2">
      <c r="B725" s="822" t="s">
        <v>365</v>
      </c>
      <c r="C725" s="823"/>
      <c r="D725" s="791" t="s">
        <v>280</v>
      </c>
      <c r="E725" s="828" t="s">
        <v>325</v>
      </c>
      <c r="F725" s="831"/>
      <c r="G725" s="834" t="s">
        <v>218</v>
      </c>
      <c r="H725" s="828" t="s">
        <v>200</v>
      </c>
      <c r="I725" s="434" t="s">
        <v>184</v>
      </c>
      <c r="J725" s="438">
        <v>135183.26999999999</v>
      </c>
      <c r="K725" s="434" t="s">
        <v>183</v>
      </c>
      <c r="L725" s="437">
        <f>J730+J728-0.001</f>
        <v>44196.999000000003</v>
      </c>
      <c r="M725" s="434" t="s">
        <v>182</v>
      </c>
      <c r="N725" s="436">
        <f>J725</f>
        <v>135183.26999999999</v>
      </c>
      <c r="O725" s="434" t="s">
        <v>181</v>
      </c>
      <c r="P725" s="435">
        <v>0.5</v>
      </c>
      <c r="Q725" s="434" t="s">
        <v>181</v>
      </c>
      <c r="R725" s="435">
        <v>0.5</v>
      </c>
      <c r="S725" s="434" t="s">
        <v>181</v>
      </c>
      <c r="T725" s="435">
        <v>0.5</v>
      </c>
      <c r="U725" s="448" t="s">
        <v>181</v>
      </c>
      <c r="V725" s="449">
        <v>0.84160000000000001</v>
      </c>
      <c r="W725" s="466" t="s">
        <v>181</v>
      </c>
      <c r="X725" s="467">
        <v>1</v>
      </c>
      <c r="Y725" s="466" t="s">
        <v>180</v>
      </c>
      <c r="Z725" s="465">
        <v>3</v>
      </c>
      <c r="AA725" s="791" t="s">
        <v>322</v>
      </c>
      <c r="AB725" s="791" t="s">
        <v>322</v>
      </c>
      <c r="AC725" s="791" t="s">
        <v>322</v>
      </c>
      <c r="AD725" s="791" t="s">
        <v>322</v>
      </c>
      <c r="AE725" s="791" t="s">
        <v>322</v>
      </c>
      <c r="AF725" s="791" t="s">
        <v>2143</v>
      </c>
    </row>
    <row r="726" spans="2:32" s="404" customFormat="1" ht="15" customHeight="1" x14ac:dyDescent="0.2">
      <c r="B726" s="824"/>
      <c r="C726" s="825"/>
      <c r="D726" s="792"/>
      <c r="E726" s="829"/>
      <c r="F726" s="832"/>
      <c r="G726" s="835"/>
      <c r="H726" s="829"/>
      <c r="I726" s="416" t="s">
        <v>179</v>
      </c>
      <c r="J726" s="432" t="s">
        <v>292</v>
      </c>
      <c r="K726" s="416" t="s">
        <v>177</v>
      </c>
      <c r="L726" s="415">
        <f>L725+L727+L728</f>
        <v>44223.999000000003</v>
      </c>
      <c r="M726" s="416" t="s">
        <v>176</v>
      </c>
      <c r="N726" s="428">
        <f>N725</f>
        <v>135183.26999999999</v>
      </c>
      <c r="O726" s="416" t="s">
        <v>175</v>
      </c>
      <c r="P726" s="426"/>
      <c r="Q726" s="416" t="s">
        <v>175</v>
      </c>
      <c r="R726" s="426"/>
      <c r="S726" s="416" t="s">
        <v>175</v>
      </c>
      <c r="T726" s="426"/>
      <c r="U726" s="446" t="s">
        <v>175</v>
      </c>
      <c r="V726" s="447"/>
      <c r="W726" s="463" t="s">
        <v>175</v>
      </c>
      <c r="X726" s="462"/>
      <c r="Y726" s="463" t="s">
        <v>174</v>
      </c>
      <c r="Z726" s="464">
        <f>3*8</f>
        <v>24</v>
      </c>
      <c r="AA726" s="792"/>
      <c r="AB726" s="792"/>
      <c r="AC726" s="792"/>
      <c r="AD726" s="792"/>
      <c r="AE726" s="792"/>
      <c r="AF726" s="792"/>
    </row>
    <row r="727" spans="2:32" s="404" customFormat="1" ht="13.5" customHeight="1" x14ac:dyDescent="0.2">
      <c r="B727" s="824"/>
      <c r="C727" s="825"/>
      <c r="D727" s="792"/>
      <c r="E727" s="829"/>
      <c r="F727" s="832"/>
      <c r="G727" s="835"/>
      <c r="H727" s="829"/>
      <c r="I727" s="416" t="s">
        <v>173</v>
      </c>
      <c r="J727" s="429" t="s">
        <v>192</v>
      </c>
      <c r="K727" s="416" t="s">
        <v>171</v>
      </c>
      <c r="L727" s="427">
        <v>27</v>
      </c>
      <c r="M727" s="416" t="s">
        <v>170</v>
      </c>
      <c r="N727" s="428"/>
      <c r="O727" s="416" t="s">
        <v>169</v>
      </c>
      <c r="P727" s="426">
        <v>0.52</v>
      </c>
      <c r="Q727" s="416" t="s">
        <v>169</v>
      </c>
      <c r="R727" s="426">
        <v>0.52</v>
      </c>
      <c r="S727" s="416" t="s">
        <v>169</v>
      </c>
      <c r="T727" s="426">
        <v>0.52</v>
      </c>
      <c r="U727" s="446" t="s">
        <v>169</v>
      </c>
      <c r="V727" s="447">
        <v>0.82599999999999996</v>
      </c>
      <c r="W727" s="463" t="s">
        <v>169</v>
      </c>
      <c r="X727" s="462">
        <v>1</v>
      </c>
      <c r="Y727" s="781"/>
      <c r="Z727" s="782"/>
      <c r="AA727" s="792"/>
      <c r="AB727" s="792"/>
      <c r="AC727" s="792"/>
      <c r="AD727" s="792"/>
      <c r="AE727" s="792"/>
      <c r="AF727" s="792"/>
    </row>
    <row r="728" spans="2:32" s="404" customFormat="1" ht="15" customHeight="1" x14ac:dyDescent="0.2">
      <c r="B728" s="824"/>
      <c r="C728" s="825"/>
      <c r="D728" s="792"/>
      <c r="E728" s="829"/>
      <c r="F728" s="832"/>
      <c r="G728" s="835"/>
      <c r="H728" s="829"/>
      <c r="I728" s="416" t="s">
        <v>168</v>
      </c>
      <c r="J728" s="427">
        <v>365</v>
      </c>
      <c r="K728" s="416" t="s">
        <v>167</v>
      </c>
      <c r="L728" s="427"/>
      <c r="M728" s="816"/>
      <c r="N728" s="817"/>
      <c r="O728" s="416" t="s">
        <v>166</v>
      </c>
      <c r="P728" s="426">
        <f>IF(P726="",P727-P725,P727-P726)</f>
        <v>2.0000000000000018E-2</v>
      </c>
      <c r="Q728" s="416" t="s">
        <v>166</v>
      </c>
      <c r="R728" s="426">
        <f>IF(R726="",R727-R725,R727-R726)</f>
        <v>2.0000000000000018E-2</v>
      </c>
      <c r="S728" s="416" t="s">
        <v>166</v>
      </c>
      <c r="T728" s="426">
        <f>IF(T726="",T727-T725,T727-T726)</f>
        <v>2.0000000000000018E-2</v>
      </c>
      <c r="U728" s="446" t="s">
        <v>166</v>
      </c>
      <c r="V728" s="447">
        <f>IF(V726="",V727-V725,V727-V726)</f>
        <v>-1.5600000000000058E-2</v>
      </c>
      <c r="W728" s="463" t="s">
        <v>166</v>
      </c>
      <c r="X728" s="462">
        <f>IF(X726="",X727-X725,X727-X726)</f>
        <v>0</v>
      </c>
      <c r="Y728" s="781"/>
      <c r="Z728" s="782"/>
      <c r="AA728" s="792"/>
      <c r="AB728" s="792"/>
      <c r="AC728" s="792"/>
      <c r="AD728" s="792"/>
      <c r="AE728" s="792"/>
      <c r="AF728" s="792"/>
    </row>
    <row r="729" spans="2:32" s="404" customFormat="1" ht="15" customHeight="1" x14ac:dyDescent="0.2">
      <c r="B729" s="824"/>
      <c r="C729" s="825"/>
      <c r="D729" s="792"/>
      <c r="E729" s="829"/>
      <c r="F729" s="832"/>
      <c r="G729" s="835"/>
      <c r="H729" s="829"/>
      <c r="I729" s="416" t="s">
        <v>165</v>
      </c>
      <c r="J729" s="415">
        <v>43832</v>
      </c>
      <c r="K729" s="416" t="s">
        <v>164</v>
      </c>
      <c r="L729" s="415">
        <v>44196</v>
      </c>
      <c r="M729" s="816"/>
      <c r="N729" s="817"/>
      <c r="O729" s="816"/>
      <c r="P729" s="817"/>
      <c r="Q729" s="816"/>
      <c r="R729" s="817"/>
      <c r="S729" s="816"/>
      <c r="T729" s="817"/>
      <c r="U729" s="885"/>
      <c r="V729" s="886"/>
      <c r="W729" s="781"/>
      <c r="X729" s="782"/>
      <c r="Y729" s="781"/>
      <c r="Z729" s="782"/>
      <c r="AA729" s="792"/>
      <c r="AB729" s="792"/>
      <c r="AC729" s="792"/>
      <c r="AD729" s="792"/>
      <c r="AE729" s="792"/>
      <c r="AF729" s="792"/>
    </row>
    <row r="730" spans="2:32" s="404" customFormat="1" ht="15" customHeight="1" x14ac:dyDescent="0.2">
      <c r="B730" s="826"/>
      <c r="C730" s="827"/>
      <c r="D730" s="793"/>
      <c r="E730" s="830"/>
      <c r="F730" s="833"/>
      <c r="G730" s="836"/>
      <c r="H730" s="830"/>
      <c r="I730" s="406" t="s">
        <v>158</v>
      </c>
      <c r="J730" s="451">
        <v>43832</v>
      </c>
      <c r="K730" s="820"/>
      <c r="L730" s="821"/>
      <c r="M730" s="818"/>
      <c r="N730" s="819"/>
      <c r="O730" s="818"/>
      <c r="P730" s="819"/>
      <c r="Q730" s="818"/>
      <c r="R730" s="819"/>
      <c r="S730" s="818"/>
      <c r="T730" s="819"/>
      <c r="U730" s="887"/>
      <c r="V730" s="888"/>
      <c r="W730" s="783"/>
      <c r="X730" s="784"/>
      <c r="Y730" s="783"/>
      <c r="Z730" s="784"/>
      <c r="AA730" s="793"/>
      <c r="AB730" s="793"/>
      <c r="AC730" s="793"/>
      <c r="AD730" s="793"/>
      <c r="AE730" s="793"/>
      <c r="AF730" s="793"/>
    </row>
    <row r="731" spans="2:32" s="404" customFormat="1" ht="12.75" customHeight="1" x14ac:dyDescent="0.2">
      <c r="B731" s="822" t="s">
        <v>365</v>
      </c>
      <c r="C731" s="823"/>
      <c r="D731" s="791" t="s">
        <v>280</v>
      </c>
      <c r="E731" s="828" t="s">
        <v>325</v>
      </c>
      <c r="F731" s="831"/>
      <c r="G731" s="834" t="s">
        <v>218</v>
      </c>
      <c r="H731" s="828" t="s">
        <v>324</v>
      </c>
      <c r="I731" s="434" t="s">
        <v>184</v>
      </c>
      <c r="J731" s="438">
        <v>94178.48</v>
      </c>
      <c r="K731" s="434" t="s">
        <v>183</v>
      </c>
      <c r="L731" s="437">
        <f>J736+J734</f>
        <v>44177</v>
      </c>
      <c r="M731" s="434" t="s">
        <v>182</v>
      </c>
      <c r="N731" s="436">
        <f>J731</f>
        <v>94178.48</v>
      </c>
      <c r="O731" s="434" t="s">
        <v>181</v>
      </c>
      <c r="P731" s="435">
        <v>0.05</v>
      </c>
      <c r="Q731" s="434" t="s">
        <v>181</v>
      </c>
      <c r="R731" s="435">
        <v>0.05</v>
      </c>
      <c r="S731" s="434" t="s">
        <v>181</v>
      </c>
      <c r="T731" s="435">
        <v>0.05</v>
      </c>
      <c r="U731" s="448" t="s">
        <v>181</v>
      </c>
      <c r="V731" s="449">
        <v>0.41070000000000001</v>
      </c>
      <c r="W731" s="466" t="s">
        <v>181</v>
      </c>
      <c r="X731" s="467">
        <v>1</v>
      </c>
      <c r="Y731" s="466" t="s">
        <v>180</v>
      </c>
      <c r="Z731" s="465">
        <v>6</v>
      </c>
      <c r="AA731" s="791" t="s">
        <v>10</v>
      </c>
      <c r="AB731" s="791" t="s">
        <v>10</v>
      </c>
      <c r="AC731" s="791" t="s">
        <v>10</v>
      </c>
      <c r="AD731" s="791" t="s">
        <v>10</v>
      </c>
      <c r="AE731" s="791" t="s">
        <v>10</v>
      </c>
      <c r="AF731" s="791" t="s">
        <v>2143</v>
      </c>
    </row>
    <row r="732" spans="2:32" s="404" customFormat="1" ht="15" customHeight="1" x14ac:dyDescent="0.2">
      <c r="B732" s="824"/>
      <c r="C732" s="825"/>
      <c r="D732" s="792"/>
      <c r="E732" s="829"/>
      <c r="F732" s="832"/>
      <c r="G732" s="835"/>
      <c r="H732" s="829"/>
      <c r="I732" s="416" t="s">
        <v>179</v>
      </c>
      <c r="J732" s="432" t="s">
        <v>321</v>
      </c>
      <c r="K732" s="416" t="s">
        <v>177</v>
      </c>
      <c r="L732" s="415">
        <f>L731+L733+L734</f>
        <v>44204</v>
      </c>
      <c r="M732" s="416" t="s">
        <v>176</v>
      </c>
      <c r="N732" s="428">
        <f>N731</f>
        <v>94178.48</v>
      </c>
      <c r="O732" s="416" t="s">
        <v>175</v>
      </c>
      <c r="P732" s="426"/>
      <c r="Q732" s="416" t="s">
        <v>175</v>
      </c>
      <c r="R732" s="426"/>
      <c r="S732" s="416" t="s">
        <v>175</v>
      </c>
      <c r="T732" s="426"/>
      <c r="U732" s="446" t="s">
        <v>175</v>
      </c>
      <c r="V732" s="447"/>
      <c r="W732" s="463" t="s">
        <v>175</v>
      </c>
      <c r="X732" s="462"/>
      <c r="Y732" s="463" t="s">
        <v>174</v>
      </c>
      <c r="Z732" s="464">
        <v>12</v>
      </c>
      <c r="AA732" s="792"/>
      <c r="AB732" s="792"/>
      <c r="AC732" s="792"/>
      <c r="AD732" s="792"/>
      <c r="AE732" s="792"/>
      <c r="AF732" s="792"/>
    </row>
    <row r="733" spans="2:32" s="404" customFormat="1" ht="39" customHeight="1" x14ac:dyDescent="0.2">
      <c r="B733" s="824"/>
      <c r="C733" s="825"/>
      <c r="D733" s="792"/>
      <c r="E733" s="829"/>
      <c r="F733" s="832"/>
      <c r="G733" s="835"/>
      <c r="H733" s="829"/>
      <c r="I733" s="416" t="s">
        <v>173</v>
      </c>
      <c r="J733" s="429" t="s">
        <v>359</v>
      </c>
      <c r="K733" s="416" t="s">
        <v>171</v>
      </c>
      <c r="L733" s="427">
        <v>27</v>
      </c>
      <c r="M733" s="416" t="s">
        <v>170</v>
      </c>
      <c r="N733" s="428"/>
      <c r="O733" s="416" t="s">
        <v>169</v>
      </c>
      <c r="P733" s="426">
        <v>0.05</v>
      </c>
      <c r="Q733" s="416" t="s">
        <v>169</v>
      </c>
      <c r="R733" s="426">
        <v>0.05</v>
      </c>
      <c r="S733" s="416" t="s">
        <v>169</v>
      </c>
      <c r="T733" s="426">
        <v>0.05</v>
      </c>
      <c r="U733" s="446" t="s">
        <v>169</v>
      </c>
      <c r="V733" s="447">
        <v>0.41070000000000001</v>
      </c>
      <c r="W733" s="463" t="s">
        <v>169</v>
      </c>
      <c r="X733" s="462">
        <v>1</v>
      </c>
      <c r="Y733" s="781"/>
      <c r="Z733" s="782"/>
      <c r="AA733" s="792"/>
      <c r="AB733" s="792"/>
      <c r="AC733" s="792"/>
      <c r="AD733" s="792"/>
      <c r="AE733" s="792"/>
      <c r="AF733" s="792"/>
    </row>
    <row r="734" spans="2:32" s="404" customFormat="1" ht="15" customHeight="1" x14ac:dyDescent="0.2">
      <c r="B734" s="824"/>
      <c r="C734" s="825"/>
      <c r="D734" s="792"/>
      <c r="E734" s="829"/>
      <c r="F734" s="832"/>
      <c r="G734" s="835"/>
      <c r="H734" s="829"/>
      <c r="I734" s="416" t="s">
        <v>168</v>
      </c>
      <c r="J734" s="427">
        <v>187</v>
      </c>
      <c r="K734" s="416" t="s">
        <v>167</v>
      </c>
      <c r="L734" s="427"/>
      <c r="M734" s="816"/>
      <c r="N734" s="817"/>
      <c r="O734" s="416" t="s">
        <v>166</v>
      </c>
      <c r="P734" s="426">
        <f>IF(P732="",P733-P731,P733-P732)</f>
        <v>0</v>
      </c>
      <c r="Q734" s="416" t="s">
        <v>166</v>
      </c>
      <c r="R734" s="426">
        <f>IF(R732="",R733-R731,R733-R732)</f>
        <v>0</v>
      </c>
      <c r="S734" s="416" t="s">
        <v>166</v>
      </c>
      <c r="T734" s="426">
        <f>IF(T732="",T733-T731,T733-T732)</f>
        <v>0</v>
      </c>
      <c r="U734" s="446" t="s">
        <v>166</v>
      </c>
      <c r="V734" s="447">
        <f>IF(V732="",V733-V731,V733-V732)</f>
        <v>0</v>
      </c>
      <c r="W734" s="463" t="s">
        <v>166</v>
      </c>
      <c r="X734" s="462">
        <f>IF(X732="",X733-X731,X733-X732)</f>
        <v>0</v>
      </c>
      <c r="Y734" s="781"/>
      <c r="Z734" s="782"/>
      <c r="AA734" s="792"/>
      <c r="AB734" s="792"/>
      <c r="AC734" s="792"/>
      <c r="AD734" s="792"/>
      <c r="AE734" s="792"/>
      <c r="AF734" s="792"/>
    </row>
    <row r="735" spans="2:32" s="404" customFormat="1" ht="15" customHeight="1" x14ac:dyDescent="0.2">
      <c r="B735" s="824"/>
      <c r="C735" s="825"/>
      <c r="D735" s="792"/>
      <c r="E735" s="829"/>
      <c r="F735" s="832"/>
      <c r="G735" s="835"/>
      <c r="H735" s="829"/>
      <c r="I735" s="416" t="s">
        <v>165</v>
      </c>
      <c r="J735" s="415">
        <v>43832</v>
      </c>
      <c r="K735" s="416" t="s">
        <v>164</v>
      </c>
      <c r="L735" s="415">
        <v>44173</v>
      </c>
      <c r="M735" s="816"/>
      <c r="N735" s="817"/>
      <c r="O735" s="816"/>
      <c r="P735" s="817"/>
      <c r="Q735" s="816"/>
      <c r="R735" s="817"/>
      <c r="S735" s="816"/>
      <c r="T735" s="817"/>
      <c r="U735" s="885"/>
      <c r="V735" s="886"/>
      <c r="W735" s="781"/>
      <c r="X735" s="782"/>
      <c r="Y735" s="781"/>
      <c r="Z735" s="782"/>
      <c r="AA735" s="792"/>
      <c r="AB735" s="792"/>
      <c r="AC735" s="792"/>
      <c r="AD735" s="792"/>
      <c r="AE735" s="792"/>
      <c r="AF735" s="792"/>
    </row>
    <row r="736" spans="2:32" s="404" customFormat="1" ht="15" customHeight="1" x14ac:dyDescent="0.2">
      <c r="B736" s="826"/>
      <c r="C736" s="827"/>
      <c r="D736" s="793"/>
      <c r="E736" s="830"/>
      <c r="F736" s="833"/>
      <c r="G736" s="836"/>
      <c r="H736" s="830"/>
      <c r="I736" s="406" t="s">
        <v>158</v>
      </c>
      <c r="J736" s="451">
        <v>43990</v>
      </c>
      <c r="K736" s="820"/>
      <c r="L736" s="821"/>
      <c r="M736" s="818"/>
      <c r="N736" s="819"/>
      <c r="O736" s="818"/>
      <c r="P736" s="819"/>
      <c r="Q736" s="818"/>
      <c r="R736" s="819"/>
      <c r="S736" s="818"/>
      <c r="T736" s="819"/>
      <c r="U736" s="887"/>
      <c r="V736" s="888"/>
      <c r="W736" s="783"/>
      <c r="X736" s="784"/>
      <c r="Y736" s="783"/>
      <c r="Z736" s="784"/>
      <c r="AA736" s="793"/>
      <c r="AB736" s="793"/>
      <c r="AC736" s="793"/>
      <c r="AD736" s="793"/>
      <c r="AE736" s="793"/>
      <c r="AF736" s="793"/>
    </row>
    <row r="737" spans="2:32" s="404" customFormat="1" ht="12.75" customHeight="1" x14ac:dyDescent="0.2">
      <c r="B737" s="822" t="s">
        <v>364</v>
      </c>
      <c r="C737" s="823"/>
      <c r="D737" s="791" t="s">
        <v>280</v>
      </c>
      <c r="E737" s="828" t="s">
        <v>325</v>
      </c>
      <c r="F737" s="831">
        <v>8.1999999999999993</v>
      </c>
      <c r="G737" s="834" t="s">
        <v>218</v>
      </c>
      <c r="H737" s="828" t="s">
        <v>200</v>
      </c>
      <c r="I737" s="434" t="s">
        <v>184</v>
      </c>
      <c r="J737" s="438">
        <v>329064</v>
      </c>
      <c r="K737" s="434" t="s">
        <v>183</v>
      </c>
      <c r="L737" s="437">
        <f>J742+J740-0.001</f>
        <v>44196.999000000003</v>
      </c>
      <c r="M737" s="434" t="s">
        <v>182</v>
      </c>
      <c r="N737" s="436">
        <f>J737</f>
        <v>329064</v>
      </c>
      <c r="O737" s="434" t="s">
        <v>181</v>
      </c>
      <c r="P737" s="435">
        <v>0.5</v>
      </c>
      <c r="Q737" s="434" t="s">
        <v>181</v>
      </c>
      <c r="R737" s="435">
        <v>0.5</v>
      </c>
      <c r="S737" s="434" t="s">
        <v>181</v>
      </c>
      <c r="T737" s="435">
        <v>0.5</v>
      </c>
      <c r="U737" s="448" t="s">
        <v>181</v>
      </c>
      <c r="V737" s="449">
        <v>0.82599999999999996</v>
      </c>
      <c r="W737" s="466" t="s">
        <v>181</v>
      </c>
      <c r="X737" s="467">
        <v>1</v>
      </c>
      <c r="Y737" s="466" t="s">
        <v>180</v>
      </c>
      <c r="Z737" s="465">
        <v>3</v>
      </c>
      <c r="AA737" s="791" t="s">
        <v>10</v>
      </c>
      <c r="AB737" s="791" t="s">
        <v>10</v>
      </c>
      <c r="AC737" s="791" t="s">
        <v>10</v>
      </c>
      <c r="AD737" s="791" t="s">
        <v>10</v>
      </c>
      <c r="AE737" s="791" t="s">
        <v>10</v>
      </c>
      <c r="AF737" s="791" t="s">
        <v>2143</v>
      </c>
    </row>
    <row r="738" spans="2:32" s="404" customFormat="1" ht="15" customHeight="1" x14ac:dyDescent="0.2">
      <c r="B738" s="824"/>
      <c r="C738" s="825"/>
      <c r="D738" s="792"/>
      <c r="E738" s="829"/>
      <c r="F738" s="832"/>
      <c r="G738" s="835"/>
      <c r="H738" s="829"/>
      <c r="I738" s="416" t="s">
        <v>179</v>
      </c>
      <c r="J738" s="432" t="s">
        <v>292</v>
      </c>
      <c r="K738" s="416" t="s">
        <v>177</v>
      </c>
      <c r="L738" s="415">
        <f>L737+L739+L740</f>
        <v>44223.999000000003</v>
      </c>
      <c r="M738" s="416" t="s">
        <v>176</v>
      </c>
      <c r="N738" s="428">
        <f>N737</f>
        <v>329064</v>
      </c>
      <c r="O738" s="416" t="s">
        <v>175</v>
      </c>
      <c r="P738" s="426"/>
      <c r="Q738" s="416" t="s">
        <v>175</v>
      </c>
      <c r="R738" s="426"/>
      <c r="S738" s="416" t="s">
        <v>175</v>
      </c>
      <c r="T738" s="426"/>
      <c r="U738" s="446" t="s">
        <v>175</v>
      </c>
      <c r="V738" s="447"/>
      <c r="W738" s="463" t="s">
        <v>175</v>
      </c>
      <c r="X738" s="462"/>
      <c r="Y738" s="463" t="s">
        <v>174</v>
      </c>
      <c r="Z738" s="464">
        <f>3*12</f>
        <v>36</v>
      </c>
      <c r="AA738" s="792"/>
      <c r="AB738" s="792"/>
      <c r="AC738" s="792"/>
      <c r="AD738" s="792"/>
      <c r="AE738" s="792"/>
      <c r="AF738" s="792"/>
    </row>
    <row r="739" spans="2:32" s="404" customFormat="1" ht="13.5" customHeight="1" x14ac:dyDescent="0.2">
      <c r="B739" s="824"/>
      <c r="C739" s="825"/>
      <c r="D739" s="792"/>
      <c r="E739" s="829"/>
      <c r="F739" s="832"/>
      <c r="G739" s="835"/>
      <c r="H739" s="829"/>
      <c r="I739" s="416" t="s">
        <v>173</v>
      </c>
      <c r="J739" s="429" t="s">
        <v>192</v>
      </c>
      <c r="K739" s="416" t="s">
        <v>171</v>
      </c>
      <c r="L739" s="427">
        <v>27</v>
      </c>
      <c r="M739" s="416" t="s">
        <v>170</v>
      </c>
      <c r="N739" s="428"/>
      <c r="O739" s="416" t="s">
        <v>169</v>
      </c>
      <c r="P739" s="426">
        <v>0.56000000000000005</v>
      </c>
      <c r="Q739" s="416" t="s">
        <v>169</v>
      </c>
      <c r="R739" s="426">
        <v>0.56000000000000005</v>
      </c>
      <c r="S739" s="416" t="s">
        <v>169</v>
      </c>
      <c r="T739" s="426">
        <v>0.56000000000000005</v>
      </c>
      <c r="U739" s="446" t="s">
        <v>169</v>
      </c>
      <c r="V739" s="447">
        <v>0.84150000000000003</v>
      </c>
      <c r="W739" s="463" t="s">
        <v>169</v>
      </c>
      <c r="X739" s="462">
        <v>1</v>
      </c>
      <c r="Y739" s="781"/>
      <c r="Z739" s="782"/>
      <c r="AA739" s="792"/>
      <c r="AB739" s="792"/>
      <c r="AC739" s="792"/>
      <c r="AD739" s="792"/>
      <c r="AE739" s="792"/>
      <c r="AF739" s="792"/>
    </row>
    <row r="740" spans="2:32" s="404" customFormat="1" ht="15" customHeight="1" x14ac:dyDescent="0.2">
      <c r="B740" s="824"/>
      <c r="C740" s="825"/>
      <c r="D740" s="792"/>
      <c r="E740" s="829"/>
      <c r="F740" s="832"/>
      <c r="G740" s="835"/>
      <c r="H740" s="829"/>
      <c r="I740" s="416" t="s">
        <v>168</v>
      </c>
      <c r="J740" s="427">
        <v>365</v>
      </c>
      <c r="K740" s="416" t="s">
        <v>167</v>
      </c>
      <c r="L740" s="427"/>
      <c r="M740" s="816"/>
      <c r="N740" s="817"/>
      <c r="O740" s="416" t="s">
        <v>166</v>
      </c>
      <c r="P740" s="426">
        <f>IF(P738="",P739-P737,P739-P738)</f>
        <v>6.0000000000000053E-2</v>
      </c>
      <c r="Q740" s="416" t="s">
        <v>166</v>
      </c>
      <c r="R740" s="426">
        <f>IF(R738="",R739-R737,R739-R738)</f>
        <v>6.0000000000000053E-2</v>
      </c>
      <c r="S740" s="416" t="s">
        <v>166</v>
      </c>
      <c r="T740" s="426">
        <f>IF(T738="",T739-T737,T739-T738)</f>
        <v>6.0000000000000053E-2</v>
      </c>
      <c r="U740" s="446" t="s">
        <v>166</v>
      </c>
      <c r="V740" s="447">
        <f>IF(V738="",V739-V737,V739-V738)</f>
        <v>1.5500000000000069E-2</v>
      </c>
      <c r="W740" s="463" t="s">
        <v>166</v>
      </c>
      <c r="X740" s="462">
        <f>IF(X738="",X739-X737,X739-X738)</f>
        <v>0</v>
      </c>
      <c r="Y740" s="781"/>
      <c r="Z740" s="782"/>
      <c r="AA740" s="792"/>
      <c r="AB740" s="792"/>
      <c r="AC740" s="792"/>
      <c r="AD740" s="792"/>
      <c r="AE740" s="792"/>
      <c r="AF740" s="792"/>
    </row>
    <row r="741" spans="2:32" s="404" customFormat="1" ht="15" customHeight="1" x14ac:dyDescent="0.2">
      <c r="B741" s="824"/>
      <c r="C741" s="825"/>
      <c r="D741" s="792"/>
      <c r="E741" s="829"/>
      <c r="F741" s="832"/>
      <c r="G741" s="835"/>
      <c r="H741" s="829"/>
      <c r="I741" s="416" t="s">
        <v>165</v>
      </c>
      <c r="J741" s="415">
        <v>43832</v>
      </c>
      <c r="K741" s="416" t="s">
        <v>164</v>
      </c>
      <c r="L741" s="415">
        <v>44196</v>
      </c>
      <c r="M741" s="816"/>
      <c r="N741" s="817"/>
      <c r="O741" s="816"/>
      <c r="P741" s="817"/>
      <c r="Q741" s="816"/>
      <c r="R741" s="817"/>
      <c r="S741" s="816"/>
      <c r="T741" s="817"/>
      <c r="U741" s="885"/>
      <c r="V741" s="886"/>
      <c r="W741" s="781"/>
      <c r="X741" s="782"/>
      <c r="Y741" s="781"/>
      <c r="Z741" s="782"/>
      <c r="AA741" s="792"/>
      <c r="AB741" s="792"/>
      <c r="AC741" s="792"/>
      <c r="AD741" s="792"/>
      <c r="AE741" s="792"/>
      <c r="AF741" s="792"/>
    </row>
    <row r="742" spans="2:32" s="404" customFormat="1" ht="15" customHeight="1" x14ac:dyDescent="0.2">
      <c r="B742" s="826"/>
      <c r="C742" s="827"/>
      <c r="D742" s="793"/>
      <c r="E742" s="830"/>
      <c r="F742" s="833"/>
      <c r="G742" s="836"/>
      <c r="H742" s="830"/>
      <c r="I742" s="406" t="s">
        <v>158</v>
      </c>
      <c r="J742" s="451">
        <v>43832</v>
      </c>
      <c r="K742" s="820"/>
      <c r="L742" s="821"/>
      <c r="M742" s="818"/>
      <c r="N742" s="819"/>
      <c r="O742" s="818"/>
      <c r="P742" s="819"/>
      <c r="Q742" s="818"/>
      <c r="R742" s="819"/>
      <c r="S742" s="818"/>
      <c r="T742" s="819"/>
      <c r="U742" s="887"/>
      <c r="V742" s="888"/>
      <c r="W742" s="783"/>
      <c r="X742" s="784"/>
      <c r="Y742" s="783"/>
      <c r="Z742" s="784"/>
      <c r="AA742" s="793"/>
      <c r="AB742" s="793"/>
      <c r="AC742" s="793"/>
      <c r="AD742" s="793"/>
      <c r="AE742" s="793"/>
      <c r="AF742" s="793"/>
    </row>
    <row r="743" spans="2:32" s="404" customFormat="1" ht="12.75" customHeight="1" x14ac:dyDescent="0.2">
      <c r="B743" s="822" t="s">
        <v>364</v>
      </c>
      <c r="C743" s="823"/>
      <c r="D743" s="791" t="s">
        <v>280</v>
      </c>
      <c r="E743" s="828" t="s">
        <v>325</v>
      </c>
      <c r="F743" s="831">
        <v>8.1999999999999993</v>
      </c>
      <c r="G743" s="834" t="s">
        <v>218</v>
      </c>
      <c r="H743" s="828" t="s">
        <v>324</v>
      </c>
      <c r="I743" s="434" t="s">
        <v>184</v>
      </c>
      <c r="J743" s="438">
        <v>193371.11</v>
      </c>
      <c r="K743" s="434" t="s">
        <v>183</v>
      </c>
      <c r="L743" s="437">
        <f>J748+J746</f>
        <v>44177</v>
      </c>
      <c r="M743" s="434" t="s">
        <v>182</v>
      </c>
      <c r="N743" s="436">
        <f>J743</f>
        <v>193371.11</v>
      </c>
      <c r="O743" s="434" t="s">
        <v>181</v>
      </c>
      <c r="P743" s="435">
        <v>0.05</v>
      </c>
      <c r="Q743" s="434" t="s">
        <v>181</v>
      </c>
      <c r="R743" s="435">
        <v>0.05</v>
      </c>
      <c r="S743" s="434" t="s">
        <v>181</v>
      </c>
      <c r="T743" s="435">
        <v>0.05</v>
      </c>
      <c r="U743" s="448" t="s">
        <v>181</v>
      </c>
      <c r="V743" s="449">
        <v>0.41889999999999999</v>
      </c>
      <c r="W743" s="466" t="s">
        <v>181</v>
      </c>
      <c r="X743" s="467">
        <v>1</v>
      </c>
      <c r="Y743" s="466" t="s">
        <v>180</v>
      </c>
      <c r="Z743" s="465">
        <v>2</v>
      </c>
      <c r="AA743" s="791" t="s">
        <v>10</v>
      </c>
      <c r="AB743" s="791" t="s">
        <v>10</v>
      </c>
      <c r="AC743" s="791" t="s">
        <v>10</v>
      </c>
      <c r="AD743" s="791" t="s">
        <v>10</v>
      </c>
      <c r="AE743" s="791" t="s">
        <v>10</v>
      </c>
      <c r="AF743" s="791" t="s">
        <v>2143</v>
      </c>
    </row>
    <row r="744" spans="2:32" s="404" customFormat="1" ht="15" customHeight="1" x14ac:dyDescent="0.2">
      <c r="B744" s="824"/>
      <c r="C744" s="825"/>
      <c r="D744" s="792"/>
      <c r="E744" s="829"/>
      <c r="F744" s="832"/>
      <c r="G744" s="835"/>
      <c r="H744" s="829"/>
      <c r="I744" s="416" t="s">
        <v>179</v>
      </c>
      <c r="J744" s="432" t="s">
        <v>321</v>
      </c>
      <c r="K744" s="416" t="s">
        <v>177</v>
      </c>
      <c r="L744" s="415">
        <f>L743+L745+L746</f>
        <v>44204</v>
      </c>
      <c r="M744" s="416" t="s">
        <v>176</v>
      </c>
      <c r="N744" s="428">
        <f>N743</f>
        <v>193371.11</v>
      </c>
      <c r="O744" s="416" t="s">
        <v>175</v>
      </c>
      <c r="P744" s="426"/>
      <c r="Q744" s="416" t="s">
        <v>175</v>
      </c>
      <c r="R744" s="426"/>
      <c r="S744" s="416" t="s">
        <v>175</v>
      </c>
      <c r="T744" s="426"/>
      <c r="U744" s="446" t="s">
        <v>175</v>
      </c>
      <c r="V744" s="447"/>
      <c r="W744" s="463" t="s">
        <v>175</v>
      </c>
      <c r="X744" s="462"/>
      <c r="Y744" s="463" t="s">
        <v>174</v>
      </c>
      <c r="Z744" s="464">
        <f>2*22</f>
        <v>44</v>
      </c>
      <c r="AA744" s="792"/>
      <c r="AB744" s="792"/>
      <c r="AC744" s="792"/>
      <c r="AD744" s="792"/>
      <c r="AE744" s="792"/>
      <c r="AF744" s="792"/>
    </row>
    <row r="745" spans="2:32" s="404" customFormat="1" ht="39" customHeight="1" x14ac:dyDescent="0.2">
      <c r="B745" s="824"/>
      <c r="C745" s="825"/>
      <c r="D745" s="792"/>
      <c r="E745" s="829"/>
      <c r="F745" s="832"/>
      <c r="G745" s="835"/>
      <c r="H745" s="829"/>
      <c r="I745" s="416" t="s">
        <v>173</v>
      </c>
      <c r="J745" s="429" t="s">
        <v>359</v>
      </c>
      <c r="K745" s="416" t="s">
        <v>171</v>
      </c>
      <c r="L745" s="427">
        <v>27</v>
      </c>
      <c r="M745" s="416" t="s">
        <v>170</v>
      </c>
      <c r="N745" s="428"/>
      <c r="O745" s="416" t="s">
        <v>169</v>
      </c>
      <c r="P745" s="426">
        <v>0.05</v>
      </c>
      <c r="Q745" s="416" t="s">
        <v>169</v>
      </c>
      <c r="R745" s="426">
        <v>0.05</v>
      </c>
      <c r="S745" s="416" t="s">
        <v>169</v>
      </c>
      <c r="T745" s="426">
        <v>0.05</v>
      </c>
      <c r="U745" s="446" t="s">
        <v>169</v>
      </c>
      <c r="V745" s="447">
        <v>0.41889999999999999</v>
      </c>
      <c r="W745" s="463" t="s">
        <v>169</v>
      </c>
      <c r="X745" s="462">
        <v>1</v>
      </c>
      <c r="Y745" s="781"/>
      <c r="Z745" s="782"/>
      <c r="AA745" s="792"/>
      <c r="AB745" s="792"/>
      <c r="AC745" s="792"/>
      <c r="AD745" s="792"/>
      <c r="AE745" s="792"/>
      <c r="AF745" s="792"/>
    </row>
    <row r="746" spans="2:32" s="404" customFormat="1" ht="15" customHeight="1" x14ac:dyDescent="0.2">
      <c r="B746" s="824"/>
      <c r="C746" s="825"/>
      <c r="D746" s="792"/>
      <c r="E746" s="829"/>
      <c r="F746" s="832"/>
      <c r="G746" s="835"/>
      <c r="H746" s="829"/>
      <c r="I746" s="416" t="s">
        <v>168</v>
      </c>
      <c r="J746" s="427">
        <v>187</v>
      </c>
      <c r="K746" s="416" t="s">
        <v>167</v>
      </c>
      <c r="L746" s="427"/>
      <c r="M746" s="816"/>
      <c r="N746" s="817"/>
      <c r="O746" s="416" t="s">
        <v>166</v>
      </c>
      <c r="P746" s="426">
        <f>IF(P744="",P745-P743,P745-P744)</f>
        <v>0</v>
      </c>
      <c r="Q746" s="416" t="s">
        <v>166</v>
      </c>
      <c r="R746" s="426">
        <f>IF(R744="",R745-R743,R745-R744)</f>
        <v>0</v>
      </c>
      <c r="S746" s="416" t="s">
        <v>166</v>
      </c>
      <c r="T746" s="426">
        <f>IF(T744="",T745-T743,T745-T744)</f>
        <v>0</v>
      </c>
      <c r="U746" s="446" t="s">
        <v>166</v>
      </c>
      <c r="V746" s="447">
        <f>IF(V744="",V745-V743,V745-V744)</f>
        <v>0</v>
      </c>
      <c r="W746" s="463" t="s">
        <v>166</v>
      </c>
      <c r="X746" s="462">
        <f>IF(X744="",X745-X743,X745-X744)</f>
        <v>0</v>
      </c>
      <c r="Y746" s="781"/>
      <c r="Z746" s="782"/>
      <c r="AA746" s="792"/>
      <c r="AB746" s="792"/>
      <c r="AC746" s="792"/>
      <c r="AD746" s="792"/>
      <c r="AE746" s="792"/>
      <c r="AF746" s="792"/>
    </row>
    <row r="747" spans="2:32" s="404" customFormat="1" ht="15" customHeight="1" x14ac:dyDescent="0.2">
      <c r="B747" s="824"/>
      <c r="C747" s="825"/>
      <c r="D747" s="792"/>
      <c r="E747" s="829"/>
      <c r="F747" s="832"/>
      <c r="G747" s="835"/>
      <c r="H747" s="829"/>
      <c r="I747" s="416" t="s">
        <v>165</v>
      </c>
      <c r="J747" s="415">
        <v>43832</v>
      </c>
      <c r="K747" s="416" t="s">
        <v>164</v>
      </c>
      <c r="L747" s="415">
        <v>44173</v>
      </c>
      <c r="M747" s="816"/>
      <c r="N747" s="817"/>
      <c r="O747" s="816"/>
      <c r="P747" s="817"/>
      <c r="Q747" s="816"/>
      <c r="R747" s="817"/>
      <c r="S747" s="816"/>
      <c r="T747" s="817"/>
      <c r="U747" s="885"/>
      <c r="V747" s="886"/>
      <c r="W747" s="781"/>
      <c r="X747" s="782"/>
      <c r="Y747" s="781"/>
      <c r="Z747" s="782"/>
      <c r="AA747" s="792"/>
      <c r="AB747" s="792"/>
      <c r="AC747" s="792"/>
      <c r="AD747" s="792"/>
      <c r="AE747" s="792"/>
      <c r="AF747" s="792"/>
    </row>
    <row r="748" spans="2:32" s="404" customFormat="1" ht="15" customHeight="1" x14ac:dyDescent="0.2">
      <c r="B748" s="826"/>
      <c r="C748" s="827"/>
      <c r="D748" s="793"/>
      <c r="E748" s="830"/>
      <c r="F748" s="833"/>
      <c r="G748" s="836"/>
      <c r="H748" s="830"/>
      <c r="I748" s="406" t="s">
        <v>158</v>
      </c>
      <c r="J748" s="451">
        <v>43990</v>
      </c>
      <c r="K748" s="820"/>
      <c r="L748" s="821"/>
      <c r="M748" s="818"/>
      <c r="N748" s="819"/>
      <c r="O748" s="818"/>
      <c r="P748" s="819"/>
      <c r="Q748" s="818"/>
      <c r="R748" s="819"/>
      <c r="S748" s="818"/>
      <c r="T748" s="819"/>
      <c r="U748" s="887"/>
      <c r="V748" s="888"/>
      <c r="W748" s="783"/>
      <c r="X748" s="784"/>
      <c r="Y748" s="783"/>
      <c r="Z748" s="784"/>
      <c r="AA748" s="793"/>
      <c r="AB748" s="793"/>
      <c r="AC748" s="793"/>
      <c r="AD748" s="793"/>
      <c r="AE748" s="793"/>
      <c r="AF748" s="793"/>
    </row>
    <row r="749" spans="2:32" s="404" customFormat="1" ht="12.75" customHeight="1" x14ac:dyDescent="0.2">
      <c r="B749" s="822" t="s">
        <v>363</v>
      </c>
      <c r="C749" s="823"/>
      <c r="D749" s="791" t="s">
        <v>280</v>
      </c>
      <c r="E749" s="828" t="s">
        <v>325</v>
      </c>
      <c r="F749" s="831">
        <v>3</v>
      </c>
      <c r="G749" s="834" t="s">
        <v>218</v>
      </c>
      <c r="H749" s="828" t="s">
        <v>200</v>
      </c>
      <c r="I749" s="434" t="s">
        <v>184</v>
      </c>
      <c r="J749" s="438">
        <v>112652.73</v>
      </c>
      <c r="K749" s="434" t="s">
        <v>183</v>
      </c>
      <c r="L749" s="437">
        <f>J754+J752-0.001</f>
        <v>44196.999000000003</v>
      </c>
      <c r="M749" s="434" t="s">
        <v>182</v>
      </c>
      <c r="N749" s="436">
        <f>J749</f>
        <v>112652.73</v>
      </c>
      <c r="O749" s="434" t="s">
        <v>181</v>
      </c>
      <c r="P749" s="435">
        <v>0.5</v>
      </c>
      <c r="Q749" s="434" t="s">
        <v>181</v>
      </c>
      <c r="R749" s="435">
        <v>0.5</v>
      </c>
      <c r="S749" s="434" t="s">
        <v>181</v>
      </c>
      <c r="T749" s="435">
        <v>0.5</v>
      </c>
      <c r="U749" s="448" t="s">
        <v>181</v>
      </c>
      <c r="V749" s="449">
        <v>0.82399999999999995</v>
      </c>
      <c r="W749" s="466" t="s">
        <v>181</v>
      </c>
      <c r="X749" s="467">
        <v>1</v>
      </c>
      <c r="Y749" s="466" t="s">
        <v>180</v>
      </c>
      <c r="Z749" s="465">
        <v>3</v>
      </c>
      <c r="AA749" s="791" t="s">
        <v>322</v>
      </c>
      <c r="AB749" s="791" t="s">
        <v>322</v>
      </c>
      <c r="AC749" s="791" t="s">
        <v>322</v>
      </c>
      <c r="AD749" s="791" t="s">
        <v>322</v>
      </c>
      <c r="AE749" s="791" t="s">
        <v>322</v>
      </c>
      <c r="AF749" s="791" t="s">
        <v>2143</v>
      </c>
    </row>
    <row r="750" spans="2:32" s="404" customFormat="1" ht="15" customHeight="1" x14ac:dyDescent="0.2">
      <c r="B750" s="824"/>
      <c r="C750" s="825"/>
      <c r="D750" s="792"/>
      <c r="E750" s="829"/>
      <c r="F750" s="832"/>
      <c r="G750" s="835"/>
      <c r="H750" s="829"/>
      <c r="I750" s="416" t="s">
        <v>179</v>
      </c>
      <c r="J750" s="432" t="s">
        <v>292</v>
      </c>
      <c r="K750" s="416" t="s">
        <v>177</v>
      </c>
      <c r="L750" s="415">
        <f>L749+L751+L752</f>
        <v>44223.999000000003</v>
      </c>
      <c r="M750" s="416" t="s">
        <v>176</v>
      </c>
      <c r="N750" s="428">
        <f>N749</f>
        <v>112652.73</v>
      </c>
      <c r="O750" s="416" t="s">
        <v>175</v>
      </c>
      <c r="P750" s="426"/>
      <c r="Q750" s="416" t="s">
        <v>175</v>
      </c>
      <c r="R750" s="426"/>
      <c r="S750" s="416" t="s">
        <v>175</v>
      </c>
      <c r="T750" s="426"/>
      <c r="U750" s="446" t="s">
        <v>175</v>
      </c>
      <c r="V750" s="447"/>
      <c r="W750" s="463" t="s">
        <v>175</v>
      </c>
      <c r="X750" s="462"/>
      <c r="Y750" s="463" t="s">
        <v>174</v>
      </c>
      <c r="Z750" s="464">
        <f>3*10</f>
        <v>30</v>
      </c>
      <c r="AA750" s="792"/>
      <c r="AB750" s="792"/>
      <c r="AC750" s="792"/>
      <c r="AD750" s="792"/>
      <c r="AE750" s="792"/>
      <c r="AF750" s="792"/>
    </row>
    <row r="751" spans="2:32" s="404" customFormat="1" ht="13.5" customHeight="1" x14ac:dyDescent="0.2">
      <c r="B751" s="824"/>
      <c r="C751" s="825"/>
      <c r="D751" s="792"/>
      <c r="E751" s="829"/>
      <c r="F751" s="832"/>
      <c r="G751" s="835"/>
      <c r="H751" s="829"/>
      <c r="I751" s="416" t="s">
        <v>173</v>
      </c>
      <c r="J751" s="429" t="s">
        <v>192</v>
      </c>
      <c r="K751" s="416" t="s">
        <v>171</v>
      </c>
      <c r="L751" s="427">
        <v>27</v>
      </c>
      <c r="M751" s="416" t="s">
        <v>170</v>
      </c>
      <c r="N751" s="428"/>
      <c r="O751" s="416" t="s">
        <v>169</v>
      </c>
      <c r="P751" s="426">
        <v>0.56999999999999995</v>
      </c>
      <c r="Q751" s="416" t="s">
        <v>169</v>
      </c>
      <c r="R751" s="426">
        <v>0.56999999999999995</v>
      </c>
      <c r="S751" s="416" t="s">
        <v>169</v>
      </c>
      <c r="T751" s="426">
        <v>0.56999999999999995</v>
      </c>
      <c r="U751" s="446" t="s">
        <v>169</v>
      </c>
      <c r="V751" s="447">
        <v>0.81599999999999995</v>
      </c>
      <c r="W751" s="463" t="s">
        <v>169</v>
      </c>
      <c r="X751" s="462">
        <v>1</v>
      </c>
      <c r="Y751" s="781"/>
      <c r="Z751" s="782"/>
      <c r="AA751" s="792"/>
      <c r="AB751" s="792"/>
      <c r="AC751" s="792"/>
      <c r="AD751" s="792"/>
      <c r="AE751" s="792"/>
      <c r="AF751" s="792"/>
    </row>
    <row r="752" spans="2:32" s="404" customFormat="1" ht="15" customHeight="1" x14ac:dyDescent="0.2">
      <c r="B752" s="824"/>
      <c r="C752" s="825"/>
      <c r="D752" s="792"/>
      <c r="E752" s="829"/>
      <c r="F752" s="832"/>
      <c r="G752" s="835"/>
      <c r="H752" s="829"/>
      <c r="I752" s="416" t="s">
        <v>168</v>
      </c>
      <c r="J752" s="427">
        <v>365</v>
      </c>
      <c r="K752" s="416" t="s">
        <v>167</v>
      </c>
      <c r="L752" s="427"/>
      <c r="M752" s="816"/>
      <c r="N752" s="817"/>
      <c r="O752" s="416" t="s">
        <v>166</v>
      </c>
      <c r="P752" s="426">
        <f>IF(P750="",P751-P749,P751-P750)</f>
        <v>6.9999999999999951E-2</v>
      </c>
      <c r="Q752" s="416" t="s">
        <v>166</v>
      </c>
      <c r="R752" s="426">
        <f>IF(R750="",R751-R749,R751-R750)</f>
        <v>6.9999999999999951E-2</v>
      </c>
      <c r="S752" s="416" t="s">
        <v>166</v>
      </c>
      <c r="T752" s="426">
        <f>IF(T750="",T751-T749,T751-T750)</f>
        <v>6.9999999999999951E-2</v>
      </c>
      <c r="U752" s="446" t="s">
        <v>166</v>
      </c>
      <c r="V752" s="447">
        <f>IF(V750="",V751-V749,V751-V750)</f>
        <v>-8.0000000000000071E-3</v>
      </c>
      <c r="W752" s="463" t="s">
        <v>166</v>
      </c>
      <c r="X752" s="462">
        <f>IF(X750="",X751-X749,X751-X750)</f>
        <v>0</v>
      </c>
      <c r="Y752" s="781"/>
      <c r="Z752" s="782"/>
      <c r="AA752" s="792"/>
      <c r="AB752" s="792"/>
      <c r="AC752" s="792"/>
      <c r="AD752" s="792"/>
      <c r="AE752" s="792"/>
      <c r="AF752" s="792"/>
    </row>
    <row r="753" spans="2:32" s="404" customFormat="1" ht="15" customHeight="1" x14ac:dyDescent="0.2">
      <c r="B753" s="824"/>
      <c r="C753" s="825"/>
      <c r="D753" s="792"/>
      <c r="E753" s="829"/>
      <c r="F753" s="832"/>
      <c r="G753" s="835"/>
      <c r="H753" s="829"/>
      <c r="I753" s="416" t="s">
        <v>165</v>
      </c>
      <c r="J753" s="415">
        <v>43832</v>
      </c>
      <c r="K753" s="416" t="s">
        <v>164</v>
      </c>
      <c r="L753" s="415">
        <v>44196</v>
      </c>
      <c r="M753" s="816"/>
      <c r="N753" s="817"/>
      <c r="O753" s="816"/>
      <c r="P753" s="817"/>
      <c r="Q753" s="816"/>
      <c r="R753" s="817"/>
      <c r="S753" s="816"/>
      <c r="T753" s="817"/>
      <c r="U753" s="885"/>
      <c r="V753" s="886"/>
      <c r="W753" s="781"/>
      <c r="X753" s="782"/>
      <c r="Y753" s="781"/>
      <c r="Z753" s="782"/>
      <c r="AA753" s="792"/>
      <c r="AB753" s="792"/>
      <c r="AC753" s="792"/>
      <c r="AD753" s="792"/>
      <c r="AE753" s="792"/>
      <c r="AF753" s="792"/>
    </row>
    <row r="754" spans="2:32" s="404" customFormat="1" ht="15" customHeight="1" x14ac:dyDescent="0.2">
      <c r="B754" s="826"/>
      <c r="C754" s="827"/>
      <c r="D754" s="793"/>
      <c r="E754" s="830"/>
      <c r="F754" s="833"/>
      <c r="G754" s="836"/>
      <c r="H754" s="830"/>
      <c r="I754" s="406" t="s">
        <v>158</v>
      </c>
      <c r="J754" s="451">
        <v>43832</v>
      </c>
      <c r="K754" s="820"/>
      <c r="L754" s="821"/>
      <c r="M754" s="818"/>
      <c r="N754" s="819"/>
      <c r="O754" s="818"/>
      <c r="P754" s="819"/>
      <c r="Q754" s="818"/>
      <c r="R754" s="819"/>
      <c r="S754" s="818"/>
      <c r="T754" s="819"/>
      <c r="U754" s="887"/>
      <c r="V754" s="888"/>
      <c r="W754" s="783"/>
      <c r="X754" s="784"/>
      <c r="Y754" s="783"/>
      <c r="Z754" s="784"/>
      <c r="AA754" s="793"/>
      <c r="AB754" s="793"/>
      <c r="AC754" s="793"/>
      <c r="AD754" s="793"/>
      <c r="AE754" s="793"/>
      <c r="AF754" s="793"/>
    </row>
    <row r="755" spans="2:32" s="404" customFormat="1" ht="12.75" customHeight="1" x14ac:dyDescent="0.2">
      <c r="B755" s="822" t="s">
        <v>361</v>
      </c>
      <c r="C755" s="823"/>
      <c r="D755" s="791" t="s">
        <v>280</v>
      </c>
      <c r="E755" s="828" t="s">
        <v>325</v>
      </c>
      <c r="F755" s="831"/>
      <c r="G755" s="834" t="s">
        <v>218</v>
      </c>
      <c r="H755" s="828" t="s">
        <v>200</v>
      </c>
      <c r="I755" s="434" t="s">
        <v>184</v>
      </c>
      <c r="J755" s="438">
        <v>74294.5</v>
      </c>
      <c r="K755" s="434" t="s">
        <v>183</v>
      </c>
      <c r="L755" s="437">
        <f>J760+J758-0.001</f>
        <v>44196.999000000003</v>
      </c>
      <c r="M755" s="434" t="s">
        <v>182</v>
      </c>
      <c r="N755" s="436">
        <f>J755</f>
        <v>74294.5</v>
      </c>
      <c r="O755" s="434" t="s">
        <v>181</v>
      </c>
      <c r="P755" s="435">
        <v>0.5</v>
      </c>
      <c r="Q755" s="434" t="s">
        <v>181</v>
      </c>
      <c r="R755" s="435">
        <v>0.5</v>
      </c>
      <c r="S755" s="434" t="s">
        <v>181</v>
      </c>
      <c r="T755" s="435">
        <v>0.5</v>
      </c>
      <c r="U755" s="448" t="s">
        <v>181</v>
      </c>
      <c r="V755" s="449">
        <v>0.84860000000000002</v>
      </c>
      <c r="W755" s="466" t="s">
        <v>181</v>
      </c>
      <c r="X755" s="467">
        <v>1</v>
      </c>
      <c r="Y755" s="466" t="s">
        <v>180</v>
      </c>
      <c r="Z755" s="465">
        <v>4</v>
      </c>
      <c r="AA755" s="791" t="s">
        <v>10</v>
      </c>
      <c r="AB755" s="791" t="s">
        <v>10</v>
      </c>
      <c r="AC755" s="791" t="s">
        <v>10</v>
      </c>
      <c r="AD755" s="791" t="s">
        <v>10</v>
      </c>
      <c r="AE755" s="791" t="s">
        <v>10</v>
      </c>
      <c r="AF755" s="791" t="s">
        <v>2143</v>
      </c>
    </row>
    <row r="756" spans="2:32" s="404" customFormat="1" ht="15" customHeight="1" x14ac:dyDescent="0.2">
      <c r="B756" s="824"/>
      <c r="C756" s="825"/>
      <c r="D756" s="792"/>
      <c r="E756" s="829"/>
      <c r="F756" s="832"/>
      <c r="G756" s="835"/>
      <c r="H756" s="829"/>
      <c r="I756" s="416" t="s">
        <v>179</v>
      </c>
      <c r="J756" s="432" t="s">
        <v>292</v>
      </c>
      <c r="K756" s="416" t="s">
        <v>177</v>
      </c>
      <c r="L756" s="415">
        <f>L755+L757+L758</f>
        <v>44223.999000000003</v>
      </c>
      <c r="M756" s="416" t="s">
        <v>176</v>
      </c>
      <c r="N756" s="428">
        <f>N755</f>
        <v>74294.5</v>
      </c>
      <c r="O756" s="416" t="s">
        <v>175</v>
      </c>
      <c r="P756" s="426"/>
      <c r="Q756" s="416" t="s">
        <v>175</v>
      </c>
      <c r="R756" s="426"/>
      <c r="S756" s="416" t="s">
        <v>175</v>
      </c>
      <c r="T756" s="426"/>
      <c r="U756" s="446" t="s">
        <v>175</v>
      </c>
      <c r="V756" s="447"/>
      <c r="W756" s="463" t="s">
        <v>175</v>
      </c>
      <c r="X756" s="462"/>
      <c r="Y756" s="463" t="s">
        <v>174</v>
      </c>
      <c r="Z756" s="464">
        <f>4*10</f>
        <v>40</v>
      </c>
      <c r="AA756" s="792"/>
      <c r="AB756" s="792"/>
      <c r="AC756" s="792"/>
      <c r="AD756" s="792"/>
      <c r="AE756" s="792"/>
      <c r="AF756" s="792"/>
    </row>
    <row r="757" spans="2:32" s="404" customFormat="1" ht="13.5" customHeight="1" x14ac:dyDescent="0.2">
      <c r="B757" s="824"/>
      <c r="C757" s="825"/>
      <c r="D757" s="792"/>
      <c r="E757" s="829"/>
      <c r="F757" s="832"/>
      <c r="G757" s="835"/>
      <c r="H757" s="829"/>
      <c r="I757" s="416" t="s">
        <v>173</v>
      </c>
      <c r="J757" s="429" t="s">
        <v>192</v>
      </c>
      <c r="K757" s="416" t="s">
        <v>171</v>
      </c>
      <c r="L757" s="427">
        <v>27</v>
      </c>
      <c r="M757" s="416" t="s">
        <v>170</v>
      </c>
      <c r="N757" s="428"/>
      <c r="O757" s="416" t="s">
        <v>169</v>
      </c>
      <c r="P757" s="426">
        <v>0.5</v>
      </c>
      <c r="Q757" s="416" t="s">
        <v>169</v>
      </c>
      <c r="R757" s="426">
        <v>0.5</v>
      </c>
      <c r="S757" s="416" t="s">
        <v>169</v>
      </c>
      <c r="T757" s="426">
        <v>0.5</v>
      </c>
      <c r="U757" s="446" t="s">
        <v>169</v>
      </c>
      <c r="V757" s="447">
        <v>0.85099999999999998</v>
      </c>
      <c r="W757" s="463" t="s">
        <v>169</v>
      </c>
      <c r="X757" s="462">
        <v>1</v>
      </c>
      <c r="Y757" s="781"/>
      <c r="Z757" s="782"/>
      <c r="AA757" s="792"/>
      <c r="AB757" s="792"/>
      <c r="AC757" s="792"/>
      <c r="AD757" s="792"/>
      <c r="AE757" s="792"/>
      <c r="AF757" s="792"/>
    </row>
    <row r="758" spans="2:32" s="404" customFormat="1" ht="15" customHeight="1" x14ac:dyDescent="0.2">
      <c r="B758" s="824"/>
      <c r="C758" s="825"/>
      <c r="D758" s="792"/>
      <c r="E758" s="829"/>
      <c r="F758" s="832"/>
      <c r="G758" s="835"/>
      <c r="H758" s="829"/>
      <c r="I758" s="416" t="s">
        <v>168</v>
      </c>
      <c r="J758" s="427">
        <v>365</v>
      </c>
      <c r="K758" s="416" t="s">
        <v>167</v>
      </c>
      <c r="L758" s="427"/>
      <c r="M758" s="816"/>
      <c r="N758" s="817"/>
      <c r="O758" s="416" t="s">
        <v>166</v>
      </c>
      <c r="P758" s="426">
        <f>IF(P756="",P757-P755,P757-P756)</f>
        <v>0</v>
      </c>
      <c r="Q758" s="416" t="s">
        <v>166</v>
      </c>
      <c r="R758" s="426">
        <f>IF(R756="",R757-R755,R757-R756)</f>
        <v>0</v>
      </c>
      <c r="S758" s="416" t="s">
        <v>166</v>
      </c>
      <c r="T758" s="426">
        <f>IF(T756="",T757-T755,T757-T756)</f>
        <v>0</v>
      </c>
      <c r="U758" s="446" t="s">
        <v>166</v>
      </c>
      <c r="V758" s="447">
        <f>IF(V756="",V757-V755,V757-V756)</f>
        <v>2.3999999999999577E-3</v>
      </c>
      <c r="W758" s="463" t="s">
        <v>166</v>
      </c>
      <c r="X758" s="462">
        <f>IF(X756="",X757-X755,X757-X756)</f>
        <v>0</v>
      </c>
      <c r="Y758" s="781"/>
      <c r="Z758" s="782"/>
      <c r="AA758" s="792"/>
      <c r="AB758" s="792"/>
      <c r="AC758" s="792"/>
      <c r="AD758" s="792"/>
      <c r="AE758" s="792"/>
      <c r="AF758" s="792"/>
    </row>
    <row r="759" spans="2:32" s="404" customFormat="1" ht="15" customHeight="1" x14ac:dyDescent="0.2">
      <c r="B759" s="824"/>
      <c r="C759" s="825"/>
      <c r="D759" s="792"/>
      <c r="E759" s="829"/>
      <c r="F759" s="832"/>
      <c r="G759" s="835"/>
      <c r="H759" s="829"/>
      <c r="I759" s="416" t="s">
        <v>165</v>
      </c>
      <c r="J759" s="415">
        <v>43832</v>
      </c>
      <c r="K759" s="416" t="s">
        <v>164</v>
      </c>
      <c r="L759" s="415">
        <v>44196</v>
      </c>
      <c r="M759" s="816"/>
      <c r="N759" s="817"/>
      <c r="O759" s="816"/>
      <c r="P759" s="817"/>
      <c r="Q759" s="816"/>
      <c r="R759" s="817"/>
      <c r="S759" s="816"/>
      <c r="T759" s="817"/>
      <c r="U759" s="885"/>
      <c r="V759" s="886"/>
      <c r="W759" s="781"/>
      <c r="X759" s="782"/>
      <c r="Y759" s="781"/>
      <c r="Z759" s="782"/>
      <c r="AA759" s="792"/>
      <c r="AB759" s="792"/>
      <c r="AC759" s="792"/>
      <c r="AD759" s="792"/>
      <c r="AE759" s="792"/>
      <c r="AF759" s="792"/>
    </row>
    <row r="760" spans="2:32" s="404" customFormat="1" ht="15" customHeight="1" x14ac:dyDescent="0.2">
      <c r="B760" s="826"/>
      <c r="C760" s="827"/>
      <c r="D760" s="793"/>
      <c r="E760" s="830"/>
      <c r="F760" s="833"/>
      <c r="G760" s="836"/>
      <c r="H760" s="830"/>
      <c r="I760" s="406" t="s">
        <v>158</v>
      </c>
      <c r="J760" s="451">
        <v>43832</v>
      </c>
      <c r="K760" s="820"/>
      <c r="L760" s="821"/>
      <c r="M760" s="818"/>
      <c r="N760" s="819"/>
      <c r="O760" s="818"/>
      <c r="P760" s="819"/>
      <c r="Q760" s="818"/>
      <c r="R760" s="819"/>
      <c r="S760" s="818"/>
      <c r="T760" s="819"/>
      <c r="U760" s="887"/>
      <c r="V760" s="888"/>
      <c r="W760" s="783"/>
      <c r="X760" s="784"/>
      <c r="Y760" s="783"/>
      <c r="Z760" s="784"/>
      <c r="AA760" s="793"/>
      <c r="AB760" s="793"/>
      <c r="AC760" s="793"/>
      <c r="AD760" s="793"/>
      <c r="AE760" s="793"/>
      <c r="AF760" s="793"/>
    </row>
    <row r="761" spans="2:32" s="404" customFormat="1" ht="12.75" customHeight="1" x14ac:dyDescent="0.2">
      <c r="B761" s="822" t="s">
        <v>360</v>
      </c>
      <c r="C761" s="823"/>
      <c r="D761" s="791" t="s">
        <v>280</v>
      </c>
      <c r="E761" s="828" t="s">
        <v>325</v>
      </c>
      <c r="F761" s="831">
        <v>5.52</v>
      </c>
      <c r="G761" s="834" t="s">
        <v>218</v>
      </c>
      <c r="H761" s="828" t="s">
        <v>200</v>
      </c>
      <c r="I761" s="434" t="s">
        <v>184</v>
      </c>
      <c r="J761" s="438">
        <v>235776.07</v>
      </c>
      <c r="K761" s="434" t="s">
        <v>183</v>
      </c>
      <c r="L761" s="437">
        <f>J766+J764-0.001</f>
        <v>44196.999000000003</v>
      </c>
      <c r="M761" s="434" t="s">
        <v>182</v>
      </c>
      <c r="N761" s="436">
        <f>J761</f>
        <v>235776.07</v>
      </c>
      <c r="O761" s="434" t="s">
        <v>181</v>
      </c>
      <c r="P761" s="435">
        <v>0.5</v>
      </c>
      <c r="Q761" s="434" t="s">
        <v>181</v>
      </c>
      <c r="R761" s="435">
        <v>0.5</v>
      </c>
      <c r="S761" s="434" t="s">
        <v>181</v>
      </c>
      <c r="T761" s="435">
        <v>0.5</v>
      </c>
      <c r="U761" s="448" t="s">
        <v>181</v>
      </c>
      <c r="V761" s="449">
        <v>0.84099999999999997</v>
      </c>
      <c r="W761" s="466" t="s">
        <v>181</v>
      </c>
      <c r="X761" s="467">
        <v>1</v>
      </c>
      <c r="Y761" s="466" t="s">
        <v>180</v>
      </c>
      <c r="Z761" s="465">
        <v>3</v>
      </c>
      <c r="AA761" s="791" t="s">
        <v>10</v>
      </c>
      <c r="AB761" s="791" t="s">
        <v>10</v>
      </c>
      <c r="AC761" s="791" t="s">
        <v>10</v>
      </c>
      <c r="AD761" s="791" t="s">
        <v>10</v>
      </c>
      <c r="AE761" s="791" t="s">
        <v>10</v>
      </c>
      <c r="AF761" s="791" t="s">
        <v>2143</v>
      </c>
    </row>
    <row r="762" spans="2:32" s="404" customFormat="1" ht="15" customHeight="1" x14ac:dyDescent="0.2">
      <c r="B762" s="824"/>
      <c r="C762" s="825"/>
      <c r="D762" s="792"/>
      <c r="E762" s="829"/>
      <c r="F762" s="832"/>
      <c r="G762" s="835"/>
      <c r="H762" s="829"/>
      <c r="I762" s="416" t="s">
        <v>179</v>
      </c>
      <c r="J762" s="432" t="s">
        <v>292</v>
      </c>
      <c r="K762" s="416" t="s">
        <v>177</v>
      </c>
      <c r="L762" s="415">
        <f>L761+L763+L764</f>
        <v>44223.999000000003</v>
      </c>
      <c r="M762" s="416" t="s">
        <v>176</v>
      </c>
      <c r="N762" s="428">
        <f>N761</f>
        <v>235776.07</v>
      </c>
      <c r="O762" s="416" t="s">
        <v>175</v>
      </c>
      <c r="P762" s="426"/>
      <c r="Q762" s="416" t="s">
        <v>175</v>
      </c>
      <c r="R762" s="426"/>
      <c r="S762" s="416" t="s">
        <v>175</v>
      </c>
      <c r="T762" s="426"/>
      <c r="U762" s="446" t="s">
        <v>175</v>
      </c>
      <c r="V762" s="447"/>
      <c r="W762" s="463" t="s">
        <v>175</v>
      </c>
      <c r="X762" s="462"/>
      <c r="Y762" s="463" t="s">
        <v>174</v>
      </c>
      <c r="Z762" s="464">
        <f>3*10</f>
        <v>30</v>
      </c>
      <c r="AA762" s="792"/>
      <c r="AB762" s="792"/>
      <c r="AC762" s="792"/>
      <c r="AD762" s="792"/>
      <c r="AE762" s="792"/>
      <c r="AF762" s="792"/>
    </row>
    <row r="763" spans="2:32" s="404" customFormat="1" ht="13.5" customHeight="1" x14ac:dyDescent="0.2">
      <c r="B763" s="824"/>
      <c r="C763" s="825"/>
      <c r="D763" s="792"/>
      <c r="E763" s="829"/>
      <c r="F763" s="832"/>
      <c r="G763" s="835"/>
      <c r="H763" s="829"/>
      <c r="I763" s="416" t="s">
        <v>173</v>
      </c>
      <c r="J763" s="429" t="s">
        <v>192</v>
      </c>
      <c r="K763" s="416" t="s">
        <v>171</v>
      </c>
      <c r="L763" s="427">
        <v>27</v>
      </c>
      <c r="M763" s="416" t="s">
        <v>170</v>
      </c>
      <c r="N763" s="428"/>
      <c r="O763" s="416" t="s">
        <v>169</v>
      </c>
      <c r="P763" s="426">
        <v>0.55000000000000004</v>
      </c>
      <c r="Q763" s="416" t="s">
        <v>169</v>
      </c>
      <c r="R763" s="426">
        <v>0.55000000000000004</v>
      </c>
      <c r="S763" s="416" t="s">
        <v>169</v>
      </c>
      <c r="T763" s="426">
        <v>0.55000000000000004</v>
      </c>
      <c r="U763" s="446" t="s">
        <v>169</v>
      </c>
      <c r="V763" s="447">
        <v>0.85199999999999998</v>
      </c>
      <c r="W763" s="463" t="s">
        <v>169</v>
      </c>
      <c r="X763" s="462">
        <v>1</v>
      </c>
      <c r="Y763" s="781"/>
      <c r="Z763" s="782"/>
      <c r="AA763" s="792"/>
      <c r="AB763" s="792"/>
      <c r="AC763" s="792"/>
      <c r="AD763" s="792"/>
      <c r="AE763" s="792"/>
      <c r="AF763" s="792"/>
    </row>
    <row r="764" spans="2:32" s="404" customFormat="1" ht="15" customHeight="1" x14ac:dyDescent="0.2">
      <c r="B764" s="824"/>
      <c r="C764" s="825"/>
      <c r="D764" s="792"/>
      <c r="E764" s="829"/>
      <c r="F764" s="832"/>
      <c r="G764" s="835"/>
      <c r="H764" s="829"/>
      <c r="I764" s="416" t="s">
        <v>168</v>
      </c>
      <c r="J764" s="427">
        <v>365</v>
      </c>
      <c r="K764" s="416" t="s">
        <v>167</v>
      </c>
      <c r="L764" s="427"/>
      <c r="M764" s="816"/>
      <c r="N764" s="817"/>
      <c r="O764" s="416" t="s">
        <v>166</v>
      </c>
      <c r="P764" s="426">
        <f>IF(P762="",P763-P761,P763-P762)</f>
        <v>5.0000000000000044E-2</v>
      </c>
      <c r="Q764" s="416" t="s">
        <v>166</v>
      </c>
      <c r="R764" s="426">
        <f>IF(R762="",R763-R761,R763-R762)</f>
        <v>5.0000000000000044E-2</v>
      </c>
      <c r="S764" s="416" t="s">
        <v>166</v>
      </c>
      <c r="T764" s="426">
        <f>IF(T762="",T763-T761,T763-T762)</f>
        <v>5.0000000000000044E-2</v>
      </c>
      <c r="U764" s="446" t="s">
        <v>166</v>
      </c>
      <c r="V764" s="447">
        <f>IF(V762="",V763-V761,V763-V762)</f>
        <v>1.100000000000001E-2</v>
      </c>
      <c r="W764" s="463" t="s">
        <v>166</v>
      </c>
      <c r="X764" s="462">
        <f>IF(X762="",X763-X761,X763-X762)</f>
        <v>0</v>
      </c>
      <c r="Y764" s="781"/>
      <c r="Z764" s="782"/>
      <c r="AA764" s="792"/>
      <c r="AB764" s="792"/>
      <c r="AC764" s="792"/>
      <c r="AD764" s="792"/>
      <c r="AE764" s="792"/>
      <c r="AF764" s="792"/>
    </row>
    <row r="765" spans="2:32" s="404" customFormat="1" ht="15" customHeight="1" x14ac:dyDescent="0.2">
      <c r="B765" s="824"/>
      <c r="C765" s="825"/>
      <c r="D765" s="792"/>
      <c r="E765" s="829"/>
      <c r="F765" s="832"/>
      <c r="G765" s="835"/>
      <c r="H765" s="829"/>
      <c r="I765" s="416" t="s">
        <v>165</v>
      </c>
      <c r="J765" s="415">
        <v>43832</v>
      </c>
      <c r="K765" s="416" t="s">
        <v>164</v>
      </c>
      <c r="L765" s="415">
        <v>44196</v>
      </c>
      <c r="M765" s="816"/>
      <c r="N765" s="817"/>
      <c r="O765" s="816"/>
      <c r="P765" s="817"/>
      <c r="Q765" s="816"/>
      <c r="R765" s="817"/>
      <c r="S765" s="816"/>
      <c r="T765" s="817"/>
      <c r="U765" s="885"/>
      <c r="V765" s="886"/>
      <c r="W765" s="781"/>
      <c r="X765" s="782"/>
      <c r="Y765" s="781"/>
      <c r="Z765" s="782"/>
      <c r="AA765" s="792"/>
      <c r="AB765" s="792"/>
      <c r="AC765" s="792"/>
      <c r="AD765" s="792"/>
      <c r="AE765" s="792"/>
      <c r="AF765" s="792"/>
    </row>
    <row r="766" spans="2:32" s="404" customFormat="1" ht="15" customHeight="1" x14ac:dyDescent="0.2">
      <c r="B766" s="826"/>
      <c r="C766" s="827"/>
      <c r="D766" s="793"/>
      <c r="E766" s="830"/>
      <c r="F766" s="833"/>
      <c r="G766" s="836"/>
      <c r="H766" s="830"/>
      <c r="I766" s="406" t="s">
        <v>158</v>
      </c>
      <c r="J766" s="451">
        <v>43832</v>
      </c>
      <c r="K766" s="820"/>
      <c r="L766" s="821"/>
      <c r="M766" s="818"/>
      <c r="N766" s="819"/>
      <c r="O766" s="818"/>
      <c r="P766" s="819"/>
      <c r="Q766" s="818"/>
      <c r="R766" s="819"/>
      <c r="S766" s="818"/>
      <c r="T766" s="819"/>
      <c r="U766" s="887"/>
      <c r="V766" s="888"/>
      <c r="W766" s="783"/>
      <c r="X766" s="784"/>
      <c r="Y766" s="783"/>
      <c r="Z766" s="784"/>
      <c r="AA766" s="793"/>
      <c r="AB766" s="793"/>
      <c r="AC766" s="793"/>
      <c r="AD766" s="793"/>
      <c r="AE766" s="793"/>
      <c r="AF766" s="793"/>
    </row>
    <row r="767" spans="2:32" s="404" customFormat="1" ht="12.75" customHeight="1" x14ac:dyDescent="0.2">
      <c r="B767" s="822" t="s">
        <v>358</v>
      </c>
      <c r="C767" s="823"/>
      <c r="D767" s="791" t="s">
        <v>280</v>
      </c>
      <c r="E767" s="828" t="s">
        <v>325</v>
      </c>
      <c r="F767" s="831">
        <v>4.42</v>
      </c>
      <c r="G767" s="834" t="s">
        <v>218</v>
      </c>
      <c r="H767" s="828" t="s">
        <v>200</v>
      </c>
      <c r="I767" s="434" t="s">
        <v>184</v>
      </c>
      <c r="J767" s="438">
        <v>141544.99</v>
      </c>
      <c r="K767" s="434" t="s">
        <v>183</v>
      </c>
      <c r="L767" s="437">
        <f>J772+J770-0.001</f>
        <v>44196.999000000003</v>
      </c>
      <c r="M767" s="434" t="s">
        <v>182</v>
      </c>
      <c r="N767" s="436">
        <f>J767</f>
        <v>141544.99</v>
      </c>
      <c r="O767" s="434" t="s">
        <v>181</v>
      </c>
      <c r="P767" s="435">
        <v>0.5</v>
      </c>
      <c r="Q767" s="434" t="s">
        <v>181</v>
      </c>
      <c r="R767" s="435">
        <v>0.5</v>
      </c>
      <c r="S767" s="434" t="s">
        <v>181</v>
      </c>
      <c r="T767" s="435">
        <v>0.5</v>
      </c>
      <c r="U767" s="448" t="s">
        <v>181</v>
      </c>
      <c r="V767" s="449">
        <v>0.86899999999999999</v>
      </c>
      <c r="W767" s="466" t="s">
        <v>181</v>
      </c>
      <c r="X767" s="467">
        <v>1</v>
      </c>
      <c r="Y767" s="466" t="s">
        <v>180</v>
      </c>
      <c r="Z767" s="465">
        <v>3</v>
      </c>
      <c r="AA767" s="791" t="s">
        <v>322</v>
      </c>
      <c r="AB767" s="791" t="s">
        <v>322</v>
      </c>
      <c r="AC767" s="791" t="s">
        <v>322</v>
      </c>
      <c r="AD767" s="791" t="s">
        <v>322</v>
      </c>
      <c r="AE767" s="791" t="s">
        <v>322</v>
      </c>
      <c r="AF767" s="791" t="s">
        <v>2143</v>
      </c>
    </row>
    <row r="768" spans="2:32" s="404" customFormat="1" ht="15" customHeight="1" x14ac:dyDescent="0.2">
      <c r="B768" s="824"/>
      <c r="C768" s="825"/>
      <c r="D768" s="792"/>
      <c r="E768" s="829"/>
      <c r="F768" s="832"/>
      <c r="G768" s="835"/>
      <c r="H768" s="829"/>
      <c r="I768" s="416" t="s">
        <v>179</v>
      </c>
      <c r="J768" s="432" t="s">
        <v>292</v>
      </c>
      <c r="K768" s="416" t="s">
        <v>177</v>
      </c>
      <c r="L768" s="415">
        <f>L767+L769+L770</f>
        <v>44223.999000000003</v>
      </c>
      <c r="M768" s="416" t="s">
        <v>176</v>
      </c>
      <c r="N768" s="428">
        <f>N767</f>
        <v>141544.99</v>
      </c>
      <c r="O768" s="416" t="s">
        <v>175</v>
      </c>
      <c r="P768" s="426"/>
      <c r="Q768" s="416" t="s">
        <v>175</v>
      </c>
      <c r="R768" s="426"/>
      <c r="S768" s="416" t="s">
        <v>175</v>
      </c>
      <c r="T768" s="426"/>
      <c r="U768" s="446" t="s">
        <v>175</v>
      </c>
      <c r="V768" s="447"/>
      <c r="W768" s="463" t="s">
        <v>175</v>
      </c>
      <c r="X768" s="462"/>
      <c r="Y768" s="463" t="s">
        <v>174</v>
      </c>
      <c r="Z768" s="464">
        <f>3*10</f>
        <v>30</v>
      </c>
      <c r="AA768" s="792"/>
      <c r="AB768" s="792"/>
      <c r="AC768" s="792"/>
      <c r="AD768" s="792"/>
      <c r="AE768" s="792"/>
      <c r="AF768" s="792"/>
    </row>
    <row r="769" spans="2:32" s="404" customFormat="1" ht="13.5" customHeight="1" x14ac:dyDescent="0.2">
      <c r="B769" s="824"/>
      <c r="C769" s="825"/>
      <c r="D769" s="792"/>
      <c r="E769" s="829"/>
      <c r="F769" s="832"/>
      <c r="G769" s="835"/>
      <c r="H769" s="829"/>
      <c r="I769" s="416" t="s">
        <v>173</v>
      </c>
      <c r="J769" s="429" t="s">
        <v>192</v>
      </c>
      <c r="K769" s="416" t="s">
        <v>171</v>
      </c>
      <c r="L769" s="427">
        <v>27</v>
      </c>
      <c r="M769" s="416" t="s">
        <v>170</v>
      </c>
      <c r="N769" s="428"/>
      <c r="O769" s="416" t="s">
        <v>169</v>
      </c>
      <c r="P769" s="426">
        <v>0.5</v>
      </c>
      <c r="Q769" s="416" t="s">
        <v>169</v>
      </c>
      <c r="R769" s="426">
        <v>0.5</v>
      </c>
      <c r="S769" s="416" t="s">
        <v>169</v>
      </c>
      <c r="T769" s="426">
        <v>0.5</v>
      </c>
      <c r="U769" s="446" t="s">
        <v>169</v>
      </c>
      <c r="V769" s="447">
        <v>0.871</v>
      </c>
      <c r="W769" s="463" t="s">
        <v>169</v>
      </c>
      <c r="X769" s="462">
        <v>1</v>
      </c>
      <c r="Y769" s="781"/>
      <c r="Z769" s="782"/>
      <c r="AA769" s="792"/>
      <c r="AB769" s="792"/>
      <c r="AC769" s="792"/>
      <c r="AD769" s="792"/>
      <c r="AE769" s="792"/>
      <c r="AF769" s="792"/>
    </row>
    <row r="770" spans="2:32" s="404" customFormat="1" ht="15" customHeight="1" x14ac:dyDescent="0.2">
      <c r="B770" s="824"/>
      <c r="C770" s="825"/>
      <c r="D770" s="792"/>
      <c r="E770" s="829"/>
      <c r="F770" s="832"/>
      <c r="G770" s="835"/>
      <c r="H770" s="829"/>
      <c r="I770" s="416" t="s">
        <v>168</v>
      </c>
      <c r="J770" s="427">
        <v>365</v>
      </c>
      <c r="K770" s="416" t="s">
        <v>167</v>
      </c>
      <c r="L770" s="427"/>
      <c r="M770" s="816"/>
      <c r="N770" s="817"/>
      <c r="O770" s="416" t="s">
        <v>166</v>
      </c>
      <c r="P770" s="426">
        <f>IF(P768="",P769-P767,P769-P768)</f>
        <v>0</v>
      </c>
      <c r="Q770" s="416" t="s">
        <v>166</v>
      </c>
      <c r="R770" s="426">
        <f>IF(R768="",R769-R767,R769-R768)</f>
        <v>0</v>
      </c>
      <c r="S770" s="416" t="s">
        <v>166</v>
      </c>
      <c r="T770" s="426">
        <f>IF(T768="",T769-T767,T769-T768)</f>
        <v>0</v>
      </c>
      <c r="U770" s="446" t="s">
        <v>166</v>
      </c>
      <c r="V770" s="447">
        <f>IF(V768="",V769-V767,V769-V768)</f>
        <v>2.0000000000000018E-3</v>
      </c>
      <c r="W770" s="463" t="s">
        <v>166</v>
      </c>
      <c r="X770" s="462">
        <f>IF(X768="",X769-X767,X769-X768)</f>
        <v>0</v>
      </c>
      <c r="Y770" s="781"/>
      <c r="Z770" s="782"/>
      <c r="AA770" s="792"/>
      <c r="AB770" s="792"/>
      <c r="AC770" s="792"/>
      <c r="AD770" s="792"/>
      <c r="AE770" s="792"/>
      <c r="AF770" s="792"/>
    </row>
    <row r="771" spans="2:32" s="404" customFormat="1" ht="15" customHeight="1" x14ac:dyDescent="0.2">
      <c r="B771" s="824"/>
      <c r="C771" s="825"/>
      <c r="D771" s="792"/>
      <c r="E771" s="829"/>
      <c r="F771" s="832"/>
      <c r="G771" s="835"/>
      <c r="H771" s="829"/>
      <c r="I771" s="416" t="s">
        <v>165</v>
      </c>
      <c r="J771" s="415">
        <v>43832</v>
      </c>
      <c r="K771" s="416" t="s">
        <v>164</v>
      </c>
      <c r="L771" s="415">
        <v>44196</v>
      </c>
      <c r="M771" s="816"/>
      <c r="N771" s="817"/>
      <c r="O771" s="816"/>
      <c r="P771" s="817"/>
      <c r="Q771" s="816"/>
      <c r="R771" s="817"/>
      <c r="S771" s="816"/>
      <c r="T771" s="817"/>
      <c r="U771" s="885"/>
      <c r="V771" s="886"/>
      <c r="W771" s="781"/>
      <c r="X771" s="782"/>
      <c r="Y771" s="781"/>
      <c r="Z771" s="782"/>
      <c r="AA771" s="792"/>
      <c r="AB771" s="792"/>
      <c r="AC771" s="792"/>
      <c r="AD771" s="792"/>
      <c r="AE771" s="792"/>
      <c r="AF771" s="792"/>
    </row>
    <row r="772" spans="2:32" s="404" customFormat="1" ht="15" customHeight="1" x14ac:dyDescent="0.2">
      <c r="B772" s="826"/>
      <c r="C772" s="827"/>
      <c r="D772" s="793"/>
      <c r="E772" s="830"/>
      <c r="F772" s="833"/>
      <c r="G772" s="836"/>
      <c r="H772" s="830"/>
      <c r="I772" s="406" t="s">
        <v>158</v>
      </c>
      <c r="J772" s="451">
        <v>43832</v>
      </c>
      <c r="K772" s="820"/>
      <c r="L772" s="821"/>
      <c r="M772" s="818"/>
      <c r="N772" s="819"/>
      <c r="O772" s="818"/>
      <c r="P772" s="819"/>
      <c r="Q772" s="818"/>
      <c r="R772" s="819"/>
      <c r="S772" s="818"/>
      <c r="T772" s="819"/>
      <c r="U772" s="887"/>
      <c r="V772" s="888"/>
      <c r="W772" s="783"/>
      <c r="X772" s="784"/>
      <c r="Y772" s="783"/>
      <c r="Z772" s="784"/>
      <c r="AA772" s="793"/>
      <c r="AB772" s="793"/>
      <c r="AC772" s="793"/>
      <c r="AD772" s="793"/>
      <c r="AE772" s="793"/>
      <c r="AF772" s="793"/>
    </row>
    <row r="773" spans="2:32" s="404" customFormat="1" ht="12.75" customHeight="1" x14ac:dyDescent="0.2">
      <c r="B773" s="822" t="s">
        <v>356</v>
      </c>
      <c r="C773" s="823"/>
      <c r="D773" s="791" t="s">
        <v>280</v>
      </c>
      <c r="E773" s="828" t="s">
        <v>325</v>
      </c>
      <c r="F773" s="831">
        <v>3.45</v>
      </c>
      <c r="G773" s="834" t="s">
        <v>218</v>
      </c>
      <c r="H773" s="828" t="s">
        <v>200</v>
      </c>
      <c r="I773" s="434" t="s">
        <v>184</v>
      </c>
      <c r="J773" s="438">
        <v>168583.81</v>
      </c>
      <c r="K773" s="434" t="s">
        <v>183</v>
      </c>
      <c r="L773" s="437">
        <f>J778+J776-0.001</f>
        <v>44196.999000000003</v>
      </c>
      <c r="M773" s="434" t="s">
        <v>182</v>
      </c>
      <c r="N773" s="436">
        <f>J773</f>
        <v>168583.81</v>
      </c>
      <c r="O773" s="434" t="s">
        <v>181</v>
      </c>
      <c r="P773" s="435">
        <v>0.5</v>
      </c>
      <c r="Q773" s="434" t="s">
        <v>181</v>
      </c>
      <c r="R773" s="435">
        <v>0.5</v>
      </c>
      <c r="S773" s="434" t="s">
        <v>181</v>
      </c>
      <c r="T773" s="435">
        <v>0.5</v>
      </c>
      <c r="U773" s="448" t="s">
        <v>181</v>
      </c>
      <c r="V773" s="449">
        <v>0.85150000000000003</v>
      </c>
      <c r="W773" s="466" t="s">
        <v>181</v>
      </c>
      <c r="X773" s="467">
        <v>1</v>
      </c>
      <c r="Y773" s="466" t="s">
        <v>180</v>
      </c>
      <c r="Z773" s="465">
        <v>3</v>
      </c>
      <c r="AA773" s="791" t="s">
        <v>322</v>
      </c>
      <c r="AB773" s="791" t="s">
        <v>322</v>
      </c>
      <c r="AC773" s="791" t="s">
        <v>322</v>
      </c>
      <c r="AD773" s="791" t="s">
        <v>322</v>
      </c>
      <c r="AE773" s="791" t="s">
        <v>322</v>
      </c>
      <c r="AF773" s="791" t="s">
        <v>2143</v>
      </c>
    </row>
    <row r="774" spans="2:32" s="404" customFormat="1" ht="15" customHeight="1" x14ac:dyDescent="0.2">
      <c r="B774" s="824"/>
      <c r="C774" s="825"/>
      <c r="D774" s="792"/>
      <c r="E774" s="829"/>
      <c r="F774" s="832"/>
      <c r="G774" s="835"/>
      <c r="H774" s="829"/>
      <c r="I774" s="416" t="s">
        <v>179</v>
      </c>
      <c r="J774" s="432" t="s">
        <v>292</v>
      </c>
      <c r="K774" s="416" t="s">
        <v>177</v>
      </c>
      <c r="L774" s="415">
        <f>L773+L775+L776</f>
        <v>44223.999000000003</v>
      </c>
      <c r="M774" s="416" t="s">
        <v>176</v>
      </c>
      <c r="N774" s="428">
        <f>N773</f>
        <v>168583.81</v>
      </c>
      <c r="O774" s="416" t="s">
        <v>175</v>
      </c>
      <c r="P774" s="426"/>
      <c r="Q774" s="416" t="s">
        <v>175</v>
      </c>
      <c r="R774" s="426"/>
      <c r="S774" s="416" t="s">
        <v>175</v>
      </c>
      <c r="T774" s="426"/>
      <c r="U774" s="446" t="s">
        <v>175</v>
      </c>
      <c r="V774" s="447"/>
      <c r="W774" s="463" t="s">
        <v>175</v>
      </c>
      <c r="X774" s="462"/>
      <c r="Y774" s="463" t="s">
        <v>174</v>
      </c>
      <c r="Z774" s="464">
        <f>3*9</f>
        <v>27</v>
      </c>
      <c r="AA774" s="792"/>
      <c r="AB774" s="792"/>
      <c r="AC774" s="792"/>
      <c r="AD774" s="792"/>
      <c r="AE774" s="792"/>
      <c r="AF774" s="792"/>
    </row>
    <row r="775" spans="2:32" s="404" customFormat="1" ht="13.5" customHeight="1" x14ac:dyDescent="0.2">
      <c r="B775" s="824"/>
      <c r="C775" s="825"/>
      <c r="D775" s="792"/>
      <c r="E775" s="829"/>
      <c r="F775" s="832"/>
      <c r="G775" s="835"/>
      <c r="H775" s="829"/>
      <c r="I775" s="416" t="s">
        <v>173</v>
      </c>
      <c r="J775" s="429" t="s">
        <v>192</v>
      </c>
      <c r="K775" s="416" t="s">
        <v>171</v>
      </c>
      <c r="L775" s="427">
        <v>27</v>
      </c>
      <c r="M775" s="416" t="s">
        <v>170</v>
      </c>
      <c r="N775" s="428"/>
      <c r="O775" s="416" t="s">
        <v>169</v>
      </c>
      <c r="P775" s="426">
        <v>0.55000000000000004</v>
      </c>
      <c r="Q775" s="416" t="s">
        <v>169</v>
      </c>
      <c r="R775" s="426">
        <v>0.55000000000000004</v>
      </c>
      <c r="S775" s="416" t="s">
        <v>169</v>
      </c>
      <c r="T775" s="426">
        <v>0.55000000000000004</v>
      </c>
      <c r="U775" s="446" t="s">
        <v>169</v>
      </c>
      <c r="V775" s="447">
        <v>0.84899999999999998</v>
      </c>
      <c r="W775" s="463" t="s">
        <v>169</v>
      </c>
      <c r="X775" s="462">
        <v>1</v>
      </c>
      <c r="Y775" s="781"/>
      <c r="Z775" s="782"/>
      <c r="AA775" s="792"/>
      <c r="AB775" s="792"/>
      <c r="AC775" s="792"/>
      <c r="AD775" s="792"/>
      <c r="AE775" s="792"/>
      <c r="AF775" s="792"/>
    </row>
    <row r="776" spans="2:32" s="404" customFormat="1" ht="15" customHeight="1" x14ac:dyDescent="0.2">
      <c r="B776" s="824"/>
      <c r="C776" s="825"/>
      <c r="D776" s="792"/>
      <c r="E776" s="829"/>
      <c r="F776" s="832"/>
      <c r="G776" s="835"/>
      <c r="H776" s="829"/>
      <c r="I776" s="416" t="s">
        <v>168</v>
      </c>
      <c r="J776" s="427">
        <v>365</v>
      </c>
      <c r="K776" s="416" t="s">
        <v>167</v>
      </c>
      <c r="L776" s="427"/>
      <c r="M776" s="816"/>
      <c r="N776" s="817"/>
      <c r="O776" s="416" t="s">
        <v>166</v>
      </c>
      <c r="P776" s="426">
        <f>IF(P774="",P775-P773,P775-P774)</f>
        <v>5.0000000000000044E-2</v>
      </c>
      <c r="Q776" s="416" t="s">
        <v>166</v>
      </c>
      <c r="R776" s="426">
        <f>IF(R774="",R775-R773,R775-R774)</f>
        <v>5.0000000000000044E-2</v>
      </c>
      <c r="S776" s="416" t="s">
        <v>166</v>
      </c>
      <c r="T776" s="426">
        <f>IF(T774="",T775-T773,T775-T774)</f>
        <v>5.0000000000000044E-2</v>
      </c>
      <c r="U776" s="446" t="s">
        <v>166</v>
      </c>
      <c r="V776" s="447">
        <f>IF(V774="",V775-V773,V775-V774)</f>
        <v>-2.5000000000000577E-3</v>
      </c>
      <c r="W776" s="463" t="s">
        <v>166</v>
      </c>
      <c r="X776" s="462">
        <f>IF(X774="",X775-X773,X775-X774)</f>
        <v>0</v>
      </c>
      <c r="Y776" s="781"/>
      <c r="Z776" s="782"/>
      <c r="AA776" s="792"/>
      <c r="AB776" s="792"/>
      <c r="AC776" s="792"/>
      <c r="AD776" s="792"/>
      <c r="AE776" s="792"/>
      <c r="AF776" s="792"/>
    </row>
    <row r="777" spans="2:32" s="404" customFormat="1" ht="15" customHeight="1" x14ac:dyDescent="0.2">
      <c r="B777" s="824"/>
      <c r="C777" s="825"/>
      <c r="D777" s="792"/>
      <c r="E777" s="829"/>
      <c r="F777" s="832"/>
      <c r="G777" s="835"/>
      <c r="H777" s="829"/>
      <c r="I777" s="416" t="s">
        <v>165</v>
      </c>
      <c r="J777" s="415">
        <v>43832</v>
      </c>
      <c r="K777" s="416" t="s">
        <v>164</v>
      </c>
      <c r="L777" s="415">
        <v>44196</v>
      </c>
      <c r="M777" s="816"/>
      <c r="N777" s="817"/>
      <c r="O777" s="816"/>
      <c r="P777" s="817"/>
      <c r="Q777" s="816"/>
      <c r="R777" s="817"/>
      <c r="S777" s="816"/>
      <c r="T777" s="817"/>
      <c r="U777" s="885"/>
      <c r="V777" s="886"/>
      <c r="W777" s="781"/>
      <c r="X777" s="782"/>
      <c r="Y777" s="781"/>
      <c r="Z777" s="782"/>
      <c r="AA777" s="792"/>
      <c r="AB777" s="792"/>
      <c r="AC777" s="792"/>
      <c r="AD777" s="792"/>
      <c r="AE777" s="792"/>
      <c r="AF777" s="792"/>
    </row>
    <row r="778" spans="2:32" s="404" customFormat="1" ht="15" customHeight="1" x14ac:dyDescent="0.2">
      <c r="B778" s="826"/>
      <c r="C778" s="827"/>
      <c r="D778" s="793"/>
      <c r="E778" s="830"/>
      <c r="F778" s="833"/>
      <c r="G778" s="836"/>
      <c r="H778" s="830"/>
      <c r="I778" s="406" t="s">
        <v>158</v>
      </c>
      <c r="J778" s="451">
        <v>43832</v>
      </c>
      <c r="K778" s="820"/>
      <c r="L778" s="821"/>
      <c r="M778" s="818"/>
      <c r="N778" s="819"/>
      <c r="O778" s="818"/>
      <c r="P778" s="819"/>
      <c r="Q778" s="818"/>
      <c r="R778" s="819"/>
      <c r="S778" s="818"/>
      <c r="T778" s="819"/>
      <c r="U778" s="887"/>
      <c r="V778" s="888"/>
      <c r="W778" s="783"/>
      <c r="X778" s="784"/>
      <c r="Y778" s="783"/>
      <c r="Z778" s="784"/>
      <c r="AA778" s="793"/>
      <c r="AB778" s="793"/>
      <c r="AC778" s="793"/>
      <c r="AD778" s="793"/>
      <c r="AE778" s="793"/>
      <c r="AF778" s="793"/>
    </row>
    <row r="779" spans="2:32" s="404" customFormat="1" ht="12.75" customHeight="1" x14ac:dyDescent="0.2">
      <c r="B779" s="822" t="s">
        <v>354</v>
      </c>
      <c r="C779" s="823"/>
      <c r="D779" s="791" t="s">
        <v>280</v>
      </c>
      <c r="E779" s="828" t="s">
        <v>325</v>
      </c>
      <c r="F779" s="831"/>
      <c r="G779" s="834" t="s">
        <v>218</v>
      </c>
      <c r="H779" s="828" t="s">
        <v>200</v>
      </c>
      <c r="I779" s="434" t="s">
        <v>184</v>
      </c>
      <c r="J779" s="438">
        <v>167836.14</v>
      </c>
      <c r="K779" s="434" t="s">
        <v>183</v>
      </c>
      <c r="L779" s="437">
        <f>J784+J782-0.001</f>
        <v>44196.999000000003</v>
      </c>
      <c r="M779" s="434" t="s">
        <v>182</v>
      </c>
      <c r="N779" s="436">
        <f>J779</f>
        <v>167836.14</v>
      </c>
      <c r="O779" s="434" t="s">
        <v>181</v>
      </c>
      <c r="P779" s="435">
        <v>0.5</v>
      </c>
      <c r="Q779" s="434" t="s">
        <v>181</v>
      </c>
      <c r="R779" s="435">
        <v>0.5</v>
      </c>
      <c r="S779" s="434" t="s">
        <v>181</v>
      </c>
      <c r="T779" s="435">
        <v>0.5</v>
      </c>
      <c r="U779" s="448" t="s">
        <v>181</v>
      </c>
      <c r="V779" s="449">
        <v>0.84119999999999995</v>
      </c>
      <c r="W779" s="466" t="s">
        <v>181</v>
      </c>
      <c r="X779" s="467">
        <v>1</v>
      </c>
      <c r="Y779" s="466" t="s">
        <v>180</v>
      </c>
      <c r="Z779" s="465">
        <v>3</v>
      </c>
      <c r="AA779" s="791" t="s">
        <v>10</v>
      </c>
      <c r="AB779" s="791" t="s">
        <v>10</v>
      </c>
      <c r="AC779" s="791" t="s">
        <v>10</v>
      </c>
      <c r="AD779" s="791" t="s">
        <v>10</v>
      </c>
      <c r="AE779" s="791" t="s">
        <v>10</v>
      </c>
      <c r="AF779" s="791" t="s">
        <v>2143</v>
      </c>
    </row>
    <row r="780" spans="2:32" s="404" customFormat="1" ht="15" customHeight="1" x14ac:dyDescent="0.2">
      <c r="B780" s="824"/>
      <c r="C780" s="825"/>
      <c r="D780" s="792"/>
      <c r="E780" s="829"/>
      <c r="F780" s="832"/>
      <c r="G780" s="835"/>
      <c r="H780" s="829"/>
      <c r="I780" s="416" t="s">
        <v>179</v>
      </c>
      <c r="J780" s="432" t="s">
        <v>292</v>
      </c>
      <c r="K780" s="416" t="s">
        <v>177</v>
      </c>
      <c r="L780" s="415">
        <f>L779+L781+L782</f>
        <v>44223.999000000003</v>
      </c>
      <c r="M780" s="416" t="s">
        <v>176</v>
      </c>
      <c r="N780" s="428">
        <f>N779</f>
        <v>167836.14</v>
      </c>
      <c r="O780" s="416" t="s">
        <v>175</v>
      </c>
      <c r="P780" s="426"/>
      <c r="Q780" s="416" t="s">
        <v>175</v>
      </c>
      <c r="R780" s="426"/>
      <c r="S780" s="416" t="s">
        <v>175</v>
      </c>
      <c r="T780" s="426"/>
      <c r="U780" s="446" t="s">
        <v>175</v>
      </c>
      <c r="V780" s="447"/>
      <c r="W780" s="463" t="s">
        <v>175</v>
      </c>
      <c r="X780" s="462"/>
      <c r="Y780" s="463" t="s">
        <v>174</v>
      </c>
      <c r="Z780" s="464">
        <v>60</v>
      </c>
      <c r="AA780" s="792"/>
      <c r="AB780" s="792"/>
      <c r="AC780" s="792"/>
      <c r="AD780" s="792"/>
      <c r="AE780" s="792"/>
      <c r="AF780" s="792"/>
    </row>
    <row r="781" spans="2:32" s="404" customFormat="1" ht="13.5" customHeight="1" x14ac:dyDescent="0.2">
      <c r="B781" s="824"/>
      <c r="C781" s="825"/>
      <c r="D781" s="792"/>
      <c r="E781" s="829"/>
      <c r="F781" s="832"/>
      <c r="G781" s="835"/>
      <c r="H781" s="829"/>
      <c r="I781" s="416" t="s">
        <v>173</v>
      </c>
      <c r="J781" s="429" t="s">
        <v>192</v>
      </c>
      <c r="K781" s="416" t="s">
        <v>171</v>
      </c>
      <c r="L781" s="427">
        <v>27</v>
      </c>
      <c r="M781" s="416" t="s">
        <v>170</v>
      </c>
      <c r="N781" s="428"/>
      <c r="O781" s="416" t="s">
        <v>169</v>
      </c>
      <c r="P781" s="426">
        <v>0.57999999999999996</v>
      </c>
      <c r="Q781" s="416" t="s">
        <v>169</v>
      </c>
      <c r="R781" s="426">
        <v>0.57999999999999996</v>
      </c>
      <c r="S781" s="416" t="s">
        <v>169</v>
      </c>
      <c r="T781" s="426">
        <v>0.57999999999999996</v>
      </c>
      <c r="U781" s="446" t="s">
        <v>169</v>
      </c>
      <c r="V781" s="447">
        <v>0.83599999999999997</v>
      </c>
      <c r="W781" s="463" t="s">
        <v>169</v>
      </c>
      <c r="X781" s="462">
        <v>1</v>
      </c>
      <c r="Y781" s="781"/>
      <c r="Z781" s="782"/>
      <c r="AA781" s="792"/>
      <c r="AB781" s="792"/>
      <c r="AC781" s="792"/>
      <c r="AD781" s="792"/>
      <c r="AE781" s="792"/>
      <c r="AF781" s="792"/>
    </row>
    <row r="782" spans="2:32" s="404" customFormat="1" ht="15" customHeight="1" x14ac:dyDescent="0.2">
      <c r="B782" s="824"/>
      <c r="C782" s="825"/>
      <c r="D782" s="792"/>
      <c r="E782" s="829"/>
      <c r="F782" s="832"/>
      <c r="G782" s="835"/>
      <c r="H782" s="829"/>
      <c r="I782" s="416" t="s">
        <v>168</v>
      </c>
      <c r="J782" s="427">
        <v>365</v>
      </c>
      <c r="K782" s="416" t="s">
        <v>167</v>
      </c>
      <c r="L782" s="427"/>
      <c r="M782" s="816"/>
      <c r="N782" s="817"/>
      <c r="O782" s="416" t="s">
        <v>166</v>
      </c>
      <c r="P782" s="426">
        <f>IF(P780="",P781-P779,P781-P780)</f>
        <v>7.999999999999996E-2</v>
      </c>
      <c r="Q782" s="416" t="s">
        <v>166</v>
      </c>
      <c r="R782" s="426">
        <f>IF(R780="",R781-R779,R781-R780)</f>
        <v>7.999999999999996E-2</v>
      </c>
      <c r="S782" s="416" t="s">
        <v>166</v>
      </c>
      <c r="T782" s="426">
        <f>IF(T780="",T781-T779,T781-T780)</f>
        <v>7.999999999999996E-2</v>
      </c>
      <c r="U782" s="446" t="s">
        <v>166</v>
      </c>
      <c r="V782" s="447">
        <f>IF(V780="",V781-V779,V781-V780)</f>
        <v>-5.1999999999999824E-3</v>
      </c>
      <c r="W782" s="463" t="s">
        <v>166</v>
      </c>
      <c r="X782" s="462">
        <f>IF(X780="",X781-X779,X781-X780)</f>
        <v>0</v>
      </c>
      <c r="Y782" s="781"/>
      <c r="Z782" s="782"/>
      <c r="AA782" s="792"/>
      <c r="AB782" s="792"/>
      <c r="AC782" s="792"/>
      <c r="AD782" s="792"/>
      <c r="AE782" s="792"/>
      <c r="AF782" s="792"/>
    </row>
    <row r="783" spans="2:32" s="404" customFormat="1" ht="15" customHeight="1" x14ac:dyDescent="0.2">
      <c r="B783" s="824"/>
      <c r="C783" s="825"/>
      <c r="D783" s="792"/>
      <c r="E783" s="829"/>
      <c r="F783" s="832"/>
      <c r="G783" s="835"/>
      <c r="H783" s="829"/>
      <c r="I783" s="416" t="s">
        <v>165</v>
      </c>
      <c r="J783" s="415">
        <v>43832</v>
      </c>
      <c r="K783" s="416" t="s">
        <v>164</v>
      </c>
      <c r="L783" s="415">
        <v>44196</v>
      </c>
      <c r="M783" s="816"/>
      <c r="N783" s="817"/>
      <c r="O783" s="816"/>
      <c r="P783" s="817"/>
      <c r="Q783" s="816"/>
      <c r="R783" s="817"/>
      <c r="S783" s="816"/>
      <c r="T783" s="817"/>
      <c r="U783" s="885"/>
      <c r="V783" s="886"/>
      <c r="W783" s="781"/>
      <c r="X783" s="782"/>
      <c r="Y783" s="781"/>
      <c r="Z783" s="782"/>
      <c r="AA783" s="792"/>
      <c r="AB783" s="792"/>
      <c r="AC783" s="792"/>
      <c r="AD783" s="792"/>
      <c r="AE783" s="792"/>
      <c r="AF783" s="792"/>
    </row>
    <row r="784" spans="2:32" s="404" customFormat="1" ht="15" customHeight="1" x14ac:dyDescent="0.2">
      <c r="B784" s="826"/>
      <c r="C784" s="827"/>
      <c r="D784" s="793"/>
      <c r="E784" s="830"/>
      <c r="F784" s="833"/>
      <c r="G784" s="836"/>
      <c r="H784" s="830"/>
      <c r="I784" s="406" t="s">
        <v>158</v>
      </c>
      <c r="J784" s="451">
        <v>43832</v>
      </c>
      <c r="K784" s="820"/>
      <c r="L784" s="821"/>
      <c r="M784" s="818"/>
      <c r="N784" s="819"/>
      <c r="O784" s="818"/>
      <c r="P784" s="819"/>
      <c r="Q784" s="818"/>
      <c r="R784" s="819"/>
      <c r="S784" s="818"/>
      <c r="T784" s="819"/>
      <c r="U784" s="887"/>
      <c r="V784" s="888"/>
      <c r="W784" s="783"/>
      <c r="X784" s="784"/>
      <c r="Y784" s="783"/>
      <c r="Z784" s="784"/>
      <c r="AA784" s="793"/>
      <c r="AB784" s="793"/>
      <c r="AC784" s="793"/>
      <c r="AD784" s="793"/>
      <c r="AE784" s="793"/>
      <c r="AF784" s="793"/>
    </row>
    <row r="785" spans="2:32" s="404" customFormat="1" ht="12.75" customHeight="1" x14ac:dyDescent="0.2">
      <c r="B785" s="822" t="s">
        <v>351</v>
      </c>
      <c r="C785" s="823"/>
      <c r="D785" s="791" t="s">
        <v>280</v>
      </c>
      <c r="E785" s="828" t="s">
        <v>325</v>
      </c>
      <c r="F785" s="831"/>
      <c r="G785" s="834" t="s">
        <v>218</v>
      </c>
      <c r="H785" s="828" t="s">
        <v>200</v>
      </c>
      <c r="I785" s="434" t="s">
        <v>184</v>
      </c>
      <c r="J785" s="438">
        <v>114628.54</v>
      </c>
      <c r="K785" s="434" t="s">
        <v>183</v>
      </c>
      <c r="L785" s="437">
        <f>J790+J788-0.001</f>
        <v>44196.999000000003</v>
      </c>
      <c r="M785" s="434" t="s">
        <v>182</v>
      </c>
      <c r="N785" s="436">
        <f>J785</f>
        <v>114628.54</v>
      </c>
      <c r="O785" s="434" t="s">
        <v>181</v>
      </c>
      <c r="P785" s="435">
        <v>0.5</v>
      </c>
      <c r="Q785" s="434" t="s">
        <v>181</v>
      </c>
      <c r="R785" s="435">
        <v>0.5</v>
      </c>
      <c r="S785" s="434" t="s">
        <v>181</v>
      </c>
      <c r="T785" s="435">
        <v>0.5</v>
      </c>
      <c r="U785" s="448" t="s">
        <v>181</v>
      </c>
      <c r="V785" s="449">
        <v>0.82599999999999996</v>
      </c>
      <c r="W785" s="466" t="s">
        <v>181</v>
      </c>
      <c r="X785" s="467">
        <v>1</v>
      </c>
      <c r="Y785" s="466" t="s">
        <v>180</v>
      </c>
      <c r="Z785" s="465">
        <v>3</v>
      </c>
      <c r="AA785" s="791" t="s">
        <v>322</v>
      </c>
      <c r="AB785" s="791" t="s">
        <v>322</v>
      </c>
      <c r="AC785" s="791" t="s">
        <v>322</v>
      </c>
      <c r="AD785" s="791" t="s">
        <v>322</v>
      </c>
      <c r="AE785" s="791" t="s">
        <v>322</v>
      </c>
      <c r="AF785" s="791" t="s">
        <v>2143</v>
      </c>
    </row>
    <row r="786" spans="2:32" s="404" customFormat="1" ht="15" customHeight="1" x14ac:dyDescent="0.2">
      <c r="B786" s="824"/>
      <c r="C786" s="825"/>
      <c r="D786" s="792"/>
      <c r="E786" s="829"/>
      <c r="F786" s="832"/>
      <c r="G786" s="835"/>
      <c r="H786" s="829"/>
      <c r="I786" s="416" t="s">
        <v>179</v>
      </c>
      <c r="J786" s="432" t="s">
        <v>292</v>
      </c>
      <c r="K786" s="416" t="s">
        <v>177</v>
      </c>
      <c r="L786" s="415">
        <f>L785+L787+L788</f>
        <v>44223.999000000003</v>
      </c>
      <c r="M786" s="416" t="s">
        <v>176</v>
      </c>
      <c r="N786" s="428">
        <f>N785</f>
        <v>114628.54</v>
      </c>
      <c r="O786" s="416" t="s">
        <v>175</v>
      </c>
      <c r="P786" s="426"/>
      <c r="Q786" s="416" t="s">
        <v>175</v>
      </c>
      <c r="R786" s="426"/>
      <c r="S786" s="416" t="s">
        <v>175</v>
      </c>
      <c r="T786" s="426"/>
      <c r="U786" s="446" t="s">
        <v>175</v>
      </c>
      <c r="V786" s="447"/>
      <c r="W786" s="463" t="s">
        <v>175</v>
      </c>
      <c r="X786" s="462"/>
      <c r="Y786" s="463" t="s">
        <v>174</v>
      </c>
      <c r="Z786" s="464">
        <f>3*8</f>
        <v>24</v>
      </c>
      <c r="AA786" s="792"/>
      <c r="AB786" s="792"/>
      <c r="AC786" s="792"/>
      <c r="AD786" s="792"/>
      <c r="AE786" s="792"/>
      <c r="AF786" s="792"/>
    </row>
    <row r="787" spans="2:32" s="404" customFormat="1" ht="13.5" customHeight="1" x14ac:dyDescent="0.2">
      <c r="B787" s="824"/>
      <c r="C787" s="825"/>
      <c r="D787" s="792"/>
      <c r="E787" s="829"/>
      <c r="F787" s="832"/>
      <c r="G787" s="835"/>
      <c r="H787" s="829"/>
      <c r="I787" s="416" t="s">
        <v>173</v>
      </c>
      <c r="J787" s="429" t="s">
        <v>192</v>
      </c>
      <c r="K787" s="416" t="s">
        <v>171</v>
      </c>
      <c r="L787" s="427">
        <v>27</v>
      </c>
      <c r="M787" s="416" t="s">
        <v>170</v>
      </c>
      <c r="N787" s="428"/>
      <c r="O787" s="416" t="s">
        <v>169</v>
      </c>
      <c r="P787" s="426">
        <v>0.5</v>
      </c>
      <c r="Q787" s="416" t="s">
        <v>169</v>
      </c>
      <c r="R787" s="426">
        <v>0.5</v>
      </c>
      <c r="S787" s="416" t="s">
        <v>169</v>
      </c>
      <c r="T787" s="426">
        <v>0.5</v>
      </c>
      <c r="U787" s="446" t="s">
        <v>169</v>
      </c>
      <c r="V787" s="447">
        <v>0.83599999999999997</v>
      </c>
      <c r="W787" s="463" t="s">
        <v>169</v>
      </c>
      <c r="X787" s="462">
        <v>1</v>
      </c>
      <c r="Y787" s="781"/>
      <c r="Z787" s="782"/>
      <c r="AA787" s="792"/>
      <c r="AB787" s="792"/>
      <c r="AC787" s="792"/>
      <c r="AD787" s="792"/>
      <c r="AE787" s="792"/>
      <c r="AF787" s="792"/>
    </row>
    <row r="788" spans="2:32" s="404" customFormat="1" ht="15" customHeight="1" x14ac:dyDescent="0.2">
      <c r="B788" s="824"/>
      <c r="C788" s="825"/>
      <c r="D788" s="792"/>
      <c r="E788" s="829"/>
      <c r="F788" s="832"/>
      <c r="G788" s="835"/>
      <c r="H788" s="829"/>
      <c r="I788" s="416" t="s">
        <v>168</v>
      </c>
      <c r="J788" s="427">
        <v>365</v>
      </c>
      <c r="K788" s="416" t="s">
        <v>167</v>
      </c>
      <c r="L788" s="427"/>
      <c r="M788" s="816"/>
      <c r="N788" s="817"/>
      <c r="O788" s="416" t="s">
        <v>166</v>
      </c>
      <c r="P788" s="426">
        <f>IF(P786="",P787-P785,P787-P786)</f>
        <v>0</v>
      </c>
      <c r="Q788" s="416" t="s">
        <v>166</v>
      </c>
      <c r="R788" s="426">
        <f>IF(R786="",R787-R785,R787-R786)</f>
        <v>0</v>
      </c>
      <c r="S788" s="416" t="s">
        <v>166</v>
      </c>
      <c r="T788" s="426">
        <f>IF(T786="",T787-T785,T787-T786)</f>
        <v>0</v>
      </c>
      <c r="U788" s="446" t="s">
        <v>166</v>
      </c>
      <c r="V788" s="447">
        <f>IF(V786="",V787-V785,V787-V786)</f>
        <v>1.0000000000000009E-2</v>
      </c>
      <c r="W788" s="463" t="s">
        <v>166</v>
      </c>
      <c r="X788" s="462">
        <f>IF(X786="",X787-X785,X787-X786)</f>
        <v>0</v>
      </c>
      <c r="Y788" s="781"/>
      <c r="Z788" s="782"/>
      <c r="AA788" s="792"/>
      <c r="AB788" s="792"/>
      <c r="AC788" s="792"/>
      <c r="AD788" s="792"/>
      <c r="AE788" s="792"/>
      <c r="AF788" s="792"/>
    </row>
    <row r="789" spans="2:32" s="404" customFormat="1" ht="15" customHeight="1" x14ac:dyDescent="0.2">
      <c r="B789" s="824"/>
      <c r="C789" s="825"/>
      <c r="D789" s="792"/>
      <c r="E789" s="829"/>
      <c r="F789" s="832"/>
      <c r="G789" s="835"/>
      <c r="H789" s="829"/>
      <c r="I789" s="416" t="s">
        <v>165</v>
      </c>
      <c r="J789" s="415">
        <v>43832</v>
      </c>
      <c r="K789" s="416" t="s">
        <v>164</v>
      </c>
      <c r="L789" s="415">
        <v>44196</v>
      </c>
      <c r="M789" s="816"/>
      <c r="N789" s="817"/>
      <c r="O789" s="816"/>
      <c r="P789" s="817"/>
      <c r="Q789" s="816"/>
      <c r="R789" s="817"/>
      <c r="S789" s="816"/>
      <c r="T789" s="817"/>
      <c r="U789" s="885"/>
      <c r="V789" s="886"/>
      <c r="W789" s="781"/>
      <c r="X789" s="782"/>
      <c r="Y789" s="781"/>
      <c r="Z789" s="782"/>
      <c r="AA789" s="792"/>
      <c r="AB789" s="792"/>
      <c r="AC789" s="792"/>
      <c r="AD789" s="792"/>
      <c r="AE789" s="792"/>
      <c r="AF789" s="792"/>
    </row>
    <row r="790" spans="2:32" s="404" customFormat="1" ht="15" customHeight="1" x14ac:dyDescent="0.2">
      <c r="B790" s="826"/>
      <c r="C790" s="827"/>
      <c r="D790" s="793"/>
      <c r="E790" s="830"/>
      <c r="F790" s="833"/>
      <c r="G790" s="836"/>
      <c r="H790" s="830"/>
      <c r="I790" s="406" t="s">
        <v>158</v>
      </c>
      <c r="J790" s="451">
        <v>43832</v>
      </c>
      <c r="K790" s="820"/>
      <c r="L790" s="821"/>
      <c r="M790" s="818"/>
      <c r="N790" s="819"/>
      <c r="O790" s="818"/>
      <c r="P790" s="819"/>
      <c r="Q790" s="818"/>
      <c r="R790" s="819"/>
      <c r="S790" s="818"/>
      <c r="T790" s="819"/>
      <c r="U790" s="887"/>
      <c r="V790" s="888"/>
      <c r="W790" s="783"/>
      <c r="X790" s="784"/>
      <c r="Y790" s="783"/>
      <c r="Z790" s="784"/>
      <c r="AA790" s="793"/>
      <c r="AB790" s="793"/>
      <c r="AC790" s="793"/>
      <c r="AD790" s="793"/>
      <c r="AE790" s="793"/>
      <c r="AF790" s="793"/>
    </row>
    <row r="791" spans="2:32" s="404" customFormat="1" ht="12.75" customHeight="1" x14ac:dyDescent="0.2">
      <c r="B791" s="822" t="s">
        <v>349</v>
      </c>
      <c r="C791" s="823"/>
      <c r="D791" s="791" t="s">
        <v>280</v>
      </c>
      <c r="E791" s="828" t="s">
        <v>325</v>
      </c>
      <c r="F791" s="831"/>
      <c r="G791" s="834" t="s">
        <v>218</v>
      </c>
      <c r="H791" s="828" t="s">
        <v>200</v>
      </c>
      <c r="I791" s="434" t="s">
        <v>184</v>
      </c>
      <c r="J791" s="438">
        <v>100416.26</v>
      </c>
      <c r="K791" s="434" t="s">
        <v>183</v>
      </c>
      <c r="L791" s="437">
        <f>J796+J794-0.001</f>
        <v>44196.999000000003</v>
      </c>
      <c r="M791" s="434" t="s">
        <v>182</v>
      </c>
      <c r="N791" s="436">
        <f>J791</f>
        <v>100416.26</v>
      </c>
      <c r="O791" s="434" t="s">
        <v>181</v>
      </c>
      <c r="P791" s="435">
        <v>0.5</v>
      </c>
      <c r="Q791" s="434" t="s">
        <v>181</v>
      </c>
      <c r="R791" s="435">
        <v>0.5</v>
      </c>
      <c r="S791" s="434" t="s">
        <v>181</v>
      </c>
      <c r="T791" s="435">
        <v>0.5</v>
      </c>
      <c r="U791" s="448" t="s">
        <v>181</v>
      </c>
      <c r="V791" s="449">
        <v>0.81599999999999995</v>
      </c>
      <c r="W791" s="466" t="s">
        <v>181</v>
      </c>
      <c r="X791" s="467">
        <v>1</v>
      </c>
      <c r="Y791" s="466" t="s">
        <v>180</v>
      </c>
      <c r="Z791" s="465">
        <v>3</v>
      </c>
      <c r="AA791" s="791" t="s">
        <v>322</v>
      </c>
      <c r="AB791" s="791" t="s">
        <v>322</v>
      </c>
      <c r="AC791" s="791" t="s">
        <v>322</v>
      </c>
      <c r="AD791" s="791" t="s">
        <v>322</v>
      </c>
      <c r="AE791" s="791" t="s">
        <v>322</v>
      </c>
      <c r="AF791" s="791" t="s">
        <v>2143</v>
      </c>
    </row>
    <row r="792" spans="2:32" s="404" customFormat="1" ht="15" customHeight="1" x14ac:dyDescent="0.2">
      <c r="B792" s="824"/>
      <c r="C792" s="825"/>
      <c r="D792" s="792"/>
      <c r="E792" s="829"/>
      <c r="F792" s="832"/>
      <c r="G792" s="835"/>
      <c r="H792" s="829"/>
      <c r="I792" s="416" t="s">
        <v>179</v>
      </c>
      <c r="J792" s="432" t="s">
        <v>292</v>
      </c>
      <c r="K792" s="416" t="s">
        <v>177</v>
      </c>
      <c r="L792" s="415">
        <f>L791+L793+L794</f>
        <v>44223.999000000003</v>
      </c>
      <c r="M792" s="416" t="s">
        <v>176</v>
      </c>
      <c r="N792" s="428">
        <f>N791</f>
        <v>100416.26</v>
      </c>
      <c r="O792" s="416" t="s">
        <v>175</v>
      </c>
      <c r="P792" s="426"/>
      <c r="Q792" s="416" t="s">
        <v>175</v>
      </c>
      <c r="R792" s="426"/>
      <c r="S792" s="416" t="s">
        <v>175</v>
      </c>
      <c r="T792" s="426"/>
      <c r="U792" s="446" t="s">
        <v>175</v>
      </c>
      <c r="V792" s="447"/>
      <c r="W792" s="463" t="s">
        <v>175</v>
      </c>
      <c r="X792" s="462"/>
      <c r="Y792" s="463" t="s">
        <v>174</v>
      </c>
      <c r="Z792" s="464">
        <f>3*8</f>
        <v>24</v>
      </c>
      <c r="AA792" s="792"/>
      <c r="AB792" s="792"/>
      <c r="AC792" s="792"/>
      <c r="AD792" s="792"/>
      <c r="AE792" s="792"/>
      <c r="AF792" s="792"/>
    </row>
    <row r="793" spans="2:32" s="404" customFormat="1" ht="13.5" customHeight="1" x14ac:dyDescent="0.2">
      <c r="B793" s="824"/>
      <c r="C793" s="825"/>
      <c r="D793" s="792"/>
      <c r="E793" s="829"/>
      <c r="F793" s="832"/>
      <c r="G793" s="835"/>
      <c r="H793" s="829"/>
      <c r="I793" s="416" t="s">
        <v>173</v>
      </c>
      <c r="J793" s="429" t="s">
        <v>192</v>
      </c>
      <c r="K793" s="416" t="s">
        <v>171</v>
      </c>
      <c r="L793" s="427">
        <v>27</v>
      </c>
      <c r="M793" s="416" t="s">
        <v>170</v>
      </c>
      <c r="N793" s="428"/>
      <c r="O793" s="416" t="s">
        <v>169</v>
      </c>
      <c r="P793" s="426">
        <v>0.52</v>
      </c>
      <c r="Q793" s="416" t="s">
        <v>169</v>
      </c>
      <c r="R793" s="426">
        <v>0.52</v>
      </c>
      <c r="S793" s="416" t="s">
        <v>169</v>
      </c>
      <c r="T793" s="426">
        <v>0.52</v>
      </c>
      <c r="U793" s="446" t="s">
        <v>169</v>
      </c>
      <c r="V793" s="447">
        <v>0.84119999999999995</v>
      </c>
      <c r="W793" s="463" t="s">
        <v>169</v>
      </c>
      <c r="X793" s="462">
        <v>1</v>
      </c>
      <c r="Y793" s="781"/>
      <c r="Z793" s="782"/>
      <c r="AA793" s="792"/>
      <c r="AB793" s="792"/>
      <c r="AC793" s="792"/>
      <c r="AD793" s="792"/>
      <c r="AE793" s="792"/>
      <c r="AF793" s="792"/>
    </row>
    <row r="794" spans="2:32" s="404" customFormat="1" ht="15" customHeight="1" x14ac:dyDescent="0.2">
      <c r="B794" s="824"/>
      <c r="C794" s="825"/>
      <c r="D794" s="792"/>
      <c r="E794" s="829"/>
      <c r="F794" s="832"/>
      <c r="G794" s="835"/>
      <c r="H794" s="829"/>
      <c r="I794" s="416" t="s">
        <v>168</v>
      </c>
      <c r="J794" s="427">
        <v>365</v>
      </c>
      <c r="K794" s="416" t="s">
        <v>167</v>
      </c>
      <c r="L794" s="427"/>
      <c r="M794" s="816"/>
      <c r="N794" s="817"/>
      <c r="O794" s="416" t="s">
        <v>166</v>
      </c>
      <c r="P794" s="426">
        <f>IF(P792="",P793-P791,P793-P792)</f>
        <v>2.0000000000000018E-2</v>
      </c>
      <c r="Q794" s="416" t="s">
        <v>166</v>
      </c>
      <c r="R794" s="426">
        <f>IF(R792="",R793-R791,R793-R792)</f>
        <v>2.0000000000000018E-2</v>
      </c>
      <c r="S794" s="416" t="s">
        <v>166</v>
      </c>
      <c r="T794" s="426">
        <f>IF(T792="",T793-T791,T793-T792)</f>
        <v>2.0000000000000018E-2</v>
      </c>
      <c r="U794" s="446" t="s">
        <v>166</v>
      </c>
      <c r="V794" s="447">
        <f>IF(V792="",V793-V791,V793-V792)</f>
        <v>2.52E-2</v>
      </c>
      <c r="W794" s="463" t="s">
        <v>166</v>
      </c>
      <c r="X794" s="462">
        <f>IF(X792="",X793-X791,X793-X792)</f>
        <v>0</v>
      </c>
      <c r="Y794" s="781"/>
      <c r="Z794" s="782"/>
      <c r="AA794" s="792"/>
      <c r="AB794" s="792"/>
      <c r="AC794" s="792"/>
      <c r="AD794" s="792"/>
      <c r="AE794" s="792"/>
      <c r="AF794" s="792"/>
    </row>
    <row r="795" spans="2:32" s="404" customFormat="1" ht="15" customHeight="1" x14ac:dyDescent="0.2">
      <c r="B795" s="824"/>
      <c r="C795" s="825"/>
      <c r="D795" s="792"/>
      <c r="E795" s="829"/>
      <c r="F795" s="832"/>
      <c r="G795" s="835"/>
      <c r="H795" s="829"/>
      <c r="I795" s="416" t="s">
        <v>165</v>
      </c>
      <c r="J795" s="415">
        <v>43832</v>
      </c>
      <c r="K795" s="416" t="s">
        <v>164</v>
      </c>
      <c r="L795" s="415">
        <v>44196</v>
      </c>
      <c r="M795" s="816"/>
      <c r="N795" s="817"/>
      <c r="O795" s="816"/>
      <c r="P795" s="817"/>
      <c r="Q795" s="816"/>
      <c r="R795" s="817"/>
      <c r="S795" s="816"/>
      <c r="T795" s="817"/>
      <c r="U795" s="885"/>
      <c r="V795" s="886"/>
      <c r="W795" s="781"/>
      <c r="X795" s="782"/>
      <c r="Y795" s="781"/>
      <c r="Z795" s="782"/>
      <c r="AA795" s="792"/>
      <c r="AB795" s="792"/>
      <c r="AC795" s="792"/>
      <c r="AD795" s="792"/>
      <c r="AE795" s="792"/>
      <c r="AF795" s="792"/>
    </row>
    <row r="796" spans="2:32" s="404" customFormat="1" ht="15" customHeight="1" x14ac:dyDescent="0.2">
      <c r="B796" s="826"/>
      <c r="C796" s="827"/>
      <c r="D796" s="793"/>
      <c r="E796" s="830"/>
      <c r="F796" s="833"/>
      <c r="G796" s="836"/>
      <c r="H796" s="830"/>
      <c r="I796" s="406" t="s">
        <v>158</v>
      </c>
      <c r="J796" s="451">
        <v>43832</v>
      </c>
      <c r="K796" s="820"/>
      <c r="L796" s="821"/>
      <c r="M796" s="818"/>
      <c r="N796" s="819"/>
      <c r="O796" s="818"/>
      <c r="P796" s="819"/>
      <c r="Q796" s="818"/>
      <c r="R796" s="819"/>
      <c r="S796" s="818"/>
      <c r="T796" s="819"/>
      <c r="U796" s="887"/>
      <c r="V796" s="888"/>
      <c r="W796" s="783"/>
      <c r="X796" s="784"/>
      <c r="Y796" s="783"/>
      <c r="Z796" s="784"/>
      <c r="AA796" s="793"/>
      <c r="AB796" s="793"/>
      <c r="AC796" s="793"/>
      <c r="AD796" s="793"/>
      <c r="AE796" s="793"/>
      <c r="AF796" s="793"/>
    </row>
    <row r="797" spans="2:32" s="404" customFormat="1" ht="12.75" customHeight="1" x14ac:dyDescent="0.2">
      <c r="B797" s="822" t="s">
        <v>349</v>
      </c>
      <c r="C797" s="823"/>
      <c r="D797" s="791" t="s">
        <v>280</v>
      </c>
      <c r="E797" s="828" t="s">
        <v>325</v>
      </c>
      <c r="F797" s="831"/>
      <c r="G797" s="834" t="s">
        <v>218</v>
      </c>
      <c r="H797" s="828" t="s">
        <v>324</v>
      </c>
      <c r="I797" s="434" t="s">
        <v>184</v>
      </c>
      <c r="J797" s="438">
        <v>64596.78</v>
      </c>
      <c r="K797" s="434" t="s">
        <v>183</v>
      </c>
      <c r="L797" s="437">
        <f>J802+J800-0.001</f>
        <v>44180.999000000003</v>
      </c>
      <c r="M797" s="434" t="s">
        <v>182</v>
      </c>
      <c r="N797" s="436">
        <f>J797</f>
        <v>64596.78</v>
      </c>
      <c r="O797" s="434" t="s">
        <v>181</v>
      </c>
      <c r="P797" s="435">
        <v>0.05</v>
      </c>
      <c r="Q797" s="434" t="s">
        <v>181</v>
      </c>
      <c r="R797" s="435">
        <v>0.05</v>
      </c>
      <c r="S797" s="434" t="s">
        <v>181</v>
      </c>
      <c r="T797" s="435">
        <v>0.05</v>
      </c>
      <c r="U797" s="448" t="s">
        <v>181</v>
      </c>
      <c r="V797" s="449">
        <v>0.41870000000000002</v>
      </c>
      <c r="W797" s="466" t="s">
        <v>181</v>
      </c>
      <c r="X797" s="467">
        <v>1</v>
      </c>
      <c r="Y797" s="466" t="s">
        <v>180</v>
      </c>
      <c r="Z797" s="465">
        <v>2</v>
      </c>
      <c r="AA797" s="791" t="s">
        <v>10</v>
      </c>
      <c r="AB797" s="791" t="s">
        <v>10</v>
      </c>
      <c r="AC797" s="791" t="s">
        <v>10</v>
      </c>
      <c r="AD797" s="791" t="s">
        <v>10</v>
      </c>
      <c r="AE797" s="791" t="s">
        <v>10</v>
      </c>
      <c r="AF797" s="791" t="s">
        <v>2143</v>
      </c>
    </row>
    <row r="798" spans="2:32" s="404" customFormat="1" ht="15" customHeight="1" x14ac:dyDescent="0.2">
      <c r="B798" s="824"/>
      <c r="C798" s="825"/>
      <c r="D798" s="792"/>
      <c r="E798" s="829"/>
      <c r="F798" s="832"/>
      <c r="G798" s="835"/>
      <c r="H798" s="829"/>
      <c r="I798" s="416" t="s">
        <v>179</v>
      </c>
      <c r="J798" s="432" t="s">
        <v>321</v>
      </c>
      <c r="K798" s="416" t="s">
        <v>177</v>
      </c>
      <c r="L798" s="415"/>
      <c r="M798" s="416" t="s">
        <v>176</v>
      </c>
      <c r="N798" s="428">
        <f>N797</f>
        <v>64596.78</v>
      </c>
      <c r="O798" s="416" t="s">
        <v>175</v>
      </c>
      <c r="P798" s="426"/>
      <c r="Q798" s="416" t="s">
        <v>175</v>
      </c>
      <c r="R798" s="426"/>
      <c r="S798" s="416" t="s">
        <v>175</v>
      </c>
      <c r="T798" s="426"/>
      <c r="U798" s="446" t="s">
        <v>175</v>
      </c>
      <c r="V798" s="447"/>
      <c r="W798" s="463" t="s">
        <v>175</v>
      </c>
      <c r="X798" s="462"/>
      <c r="Y798" s="463" t="s">
        <v>174</v>
      </c>
      <c r="Z798" s="464">
        <f>2*10</f>
        <v>20</v>
      </c>
      <c r="AA798" s="792"/>
      <c r="AB798" s="792"/>
      <c r="AC798" s="792"/>
      <c r="AD798" s="792"/>
      <c r="AE798" s="792"/>
      <c r="AF798" s="792"/>
    </row>
    <row r="799" spans="2:32" s="404" customFormat="1" ht="26.25" customHeight="1" x14ac:dyDescent="0.2">
      <c r="B799" s="824"/>
      <c r="C799" s="825"/>
      <c r="D799" s="792"/>
      <c r="E799" s="829"/>
      <c r="F799" s="832"/>
      <c r="G799" s="835"/>
      <c r="H799" s="829"/>
      <c r="I799" s="416" t="s">
        <v>173</v>
      </c>
      <c r="J799" s="429" t="s">
        <v>342</v>
      </c>
      <c r="K799" s="416" t="s">
        <v>171</v>
      </c>
      <c r="L799" s="427"/>
      <c r="M799" s="416" t="s">
        <v>170</v>
      </c>
      <c r="N799" s="428"/>
      <c r="O799" s="416" t="s">
        <v>169</v>
      </c>
      <c r="P799" s="426">
        <v>0.05</v>
      </c>
      <c r="Q799" s="416" t="s">
        <v>169</v>
      </c>
      <c r="R799" s="426">
        <v>0.05</v>
      </c>
      <c r="S799" s="416" t="s">
        <v>169</v>
      </c>
      <c r="T799" s="426">
        <v>0.05</v>
      </c>
      <c r="U799" s="446" t="s">
        <v>169</v>
      </c>
      <c r="V799" s="447">
        <v>0.41870000000000002</v>
      </c>
      <c r="W799" s="463" t="s">
        <v>169</v>
      </c>
      <c r="X799" s="462">
        <v>1</v>
      </c>
      <c r="Y799" s="781"/>
      <c r="Z799" s="782"/>
      <c r="AA799" s="792"/>
      <c r="AB799" s="792"/>
      <c r="AC799" s="792"/>
      <c r="AD799" s="792"/>
      <c r="AE799" s="792"/>
      <c r="AF799" s="792"/>
    </row>
    <row r="800" spans="2:32" s="404" customFormat="1" ht="15" customHeight="1" x14ac:dyDescent="0.2">
      <c r="B800" s="824"/>
      <c r="C800" s="825"/>
      <c r="D800" s="792"/>
      <c r="E800" s="829"/>
      <c r="F800" s="832"/>
      <c r="G800" s="835"/>
      <c r="H800" s="829"/>
      <c r="I800" s="416" t="s">
        <v>168</v>
      </c>
      <c r="J800" s="427">
        <v>184</v>
      </c>
      <c r="K800" s="416" t="s">
        <v>167</v>
      </c>
      <c r="L800" s="427"/>
      <c r="M800" s="816"/>
      <c r="N800" s="817"/>
      <c r="O800" s="416" t="s">
        <v>166</v>
      </c>
      <c r="P800" s="426">
        <f>IF(P798="",P799-P797,P799-P798)</f>
        <v>0</v>
      </c>
      <c r="Q800" s="416" t="s">
        <v>166</v>
      </c>
      <c r="R800" s="426">
        <f>IF(R798="",R799-R797,R799-R798)</f>
        <v>0</v>
      </c>
      <c r="S800" s="416" t="s">
        <v>166</v>
      </c>
      <c r="T800" s="426">
        <f>IF(T798="",T799-T797,T799-T798)</f>
        <v>0</v>
      </c>
      <c r="U800" s="446" t="s">
        <v>166</v>
      </c>
      <c r="V800" s="447">
        <f>IF(V798="",V799-V797,V799-V798)</f>
        <v>0</v>
      </c>
      <c r="W800" s="463" t="s">
        <v>166</v>
      </c>
      <c r="X800" s="462">
        <f>IF(X798="",X799-X797,X799-X798)</f>
        <v>0</v>
      </c>
      <c r="Y800" s="781"/>
      <c r="Z800" s="782"/>
      <c r="AA800" s="792"/>
      <c r="AB800" s="792"/>
      <c r="AC800" s="792"/>
      <c r="AD800" s="792"/>
      <c r="AE800" s="792"/>
      <c r="AF800" s="792"/>
    </row>
    <row r="801" spans="2:32" s="404" customFormat="1" ht="15" customHeight="1" x14ac:dyDescent="0.2">
      <c r="B801" s="824"/>
      <c r="C801" s="825"/>
      <c r="D801" s="792"/>
      <c r="E801" s="829"/>
      <c r="F801" s="832"/>
      <c r="G801" s="835"/>
      <c r="H801" s="829"/>
      <c r="I801" s="416" t="s">
        <v>165</v>
      </c>
      <c r="J801" s="415">
        <v>43832</v>
      </c>
      <c r="K801" s="416" t="s">
        <v>164</v>
      </c>
      <c r="L801" s="415">
        <v>44180</v>
      </c>
      <c r="M801" s="816"/>
      <c r="N801" s="817"/>
      <c r="O801" s="816"/>
      <c r="P801" s="817"/>
      <c r="Q801" s="816"/>
      <c r="R801" s="817"/>
      <c r="S801" s="816"/>
      <c r="T801" s="817"/>
      <c r="U801" s="885"/>
      <c r="V801" s="886"/>
      <c r="W801" s="781"/>
      <c r="X801" s="782"/>
      <c r="Y801" s="781"/>
      <c r="Z801" s="782"/>
      <c r="AA801" s="792"/>
      <c r="AB801" s="792"/>
      <c r="AC801" s="792"/>
      <c r="AD801" s="792"/>
      <c r="AE801" s="792"/>
      <c r="AF801" s="792"/>
    </row>
    <row r="802" spans="2:32" s="404" customFormat="1" ht="15" customHeight="1" x14ac:dyDescent="0.2">
      <c r="B802" s="826"/>
      <c r="C802" s="827"/>
      <c r="D802" s="793"/>
      <c r="E802" s="830"/>
      <c r="F802" s="833"/>
      <c r="G802" s="836"/>
      <c r="H802" s="830"/>
      <c r="I802" s="406" t="s">
        <v>158</v>
      </c>
      <c r="J802" s="451">
        <v>43997</v>
      </c>
      <c r="K802" s="820"/>
      <c r="L802" s="821"/>
      <c r="M802" s="818"/>
      <c r="N802" s="819"/>
      <c r="O802" s="818"/>
      <c r="P802" s="819"/>
      <c r="Q802" s="818"/>
      <c r="R802" s="819"/>
      <c r="S802" s="818"/>
      <c r="T802" s="819"/>
      <c r="U802" s="887"/>
      <c r="V802" s="888"/>
      <c r="W802" s="783"/>
      <c r="X802" s="784"/>
      <c r="Y802" s="783"/>
      <c r="Z802" s="784"/>
      <c r="AA802" s="793"/>
      <c r="AB802" s="793"/>
      <c r="AC802" s="793"/>
      <c r="AD802" s="793"/>
      <c r="AE802" s="793"/>
      <c r="AF802" s="793"/>
    </row>
    <row r="803" spans="2:32" s="404" customFormat="1" ht="12.75" customHeight="1" x14ac:dyDescent="0.2">
      <c r="B803" s="822" t="s">
        <v>348</v>
      </c>
      <c r="C803" s="823"/>
      <c r="D803" s="791" t="s">
        <v>280</v>
      </c>
      <c r="E803" s="828" t="s">
        <v>325</v>
      </c>
      <c r="F803" s="831">
        <v>4.5999999999999996</v>
      </c>
      <c r="G803" s="834" t="s">
        <v>218</v>
      </c>
      <c r="H803" s="828" t="s">
        <v>200</v>
      </c>
      <c r="I803" s="434" t="s">
        <v>184</v>
      </c>
      <c r="J803" s="438">
        <v>150598.24</v>
      </c>
      <c r="K803" s="434" t="s">
        <v>183</v>
      </c>
      <c r="L803" s="437">
        <f>J808+J806-0.001</f>
        <v>44196.999000000003</v>
      </c>
      <c r="M803" s="434" t="s">
        <v>182</v>
      </c>
      <c r="N803" s="436">
        <f>J803</f>
        <v>150598.24</v>
      </c>
      <c r="O803" s="434" t="s">
        <v>181</v>
      </c>
      <c r="P803" s="435">
        <v>0.1</v>
      </c>
      <c r="Q803" s="434" t="s">
        <v>181</v>
      </c>
      <c r="R803" s="435">
        <v>0.1</v>
      </c>
      <c r="S803" s="434" t="s">
        <v>181</v>
      </c>
      <c r="T803" s="435">
        <v>0.1</v>
      </c>
      <c r="U803" s="448" t="s">
        <v>181</v>
      </c>
      <c r="V803" s="449">
        <v>0.82499999999999996</v>
      </c>
      <c r="W803" s="466" t="s">
        <v>181</v>
      </c>
      <c r="X803" s="467">
        <v>1</v>
      </c>
      <c r="Y803" s="466" t="s">
        <v>180</v>
      </c>
      <c r="Z803" s="465">
        <v>3</v>
      </c>
      <c r="AA803" s="791" t="s">
        <v>322</v>
      </c>
      <c r="AB803" s="791" t="s">
        <v>322</v>
      </c>
      <c r="AC803" s="791" t="s">
        <v>322</v>
      </c>
      <c r="AD803" s="791" t="s">
        <v>322</v>
      </c>
      <c r="AE803" s="791" t="s">
        <v>322</v>
      </c>
      <c r="AF803" s="791" t="s">
        <v>2143</v>
      </c>
    </row>
    <row r="804" spans="2:32" s="404" customFormat="1" ht="15" customHeight="1" x14ac:dyDescent="0.2">
      <c r="B804" s="824"/>
      <c r="C804" s="825"/>
      <c r="D804" s="792"/>
      <c r="E804" s="829"/>
      <c r="F804" s="832"/>
      <c r="G804" s="835"/>
      <c r="H804" s="829"/>
      <c r="I804" s="416" t="s">
        <v>179</v>
      </c>
      <c r="J804" s="432" t="s">
        <v>292</v>
      </c>
      <c r="K804" s="416" t="s">
        <v>177</v>
      </c>
      <c r="L804" s="415">
        <f>L803+L805+L806</f>
        <v>44223.999000000003</v>
      </c>
      <c r="M804" s="416" t="s">
        <v>176</v>
      </c>
      <c r="N804" s="428">
        <f>N803</f>
        <v>150598.24</v>
      </c>
      <c r="O804" s="416" t="s">
        <v>175</v>
      </c>
      <c r="P804" s="426"/>
      <c r="Q804" s="416" t="s">
        <v>175</v>
      </c>
      <c r="R804" s="426"/>
      <c r="S804" s="416" t="s">
        <v>175</v>
      </c>
      <c r="T804" s="426"/>
      <c r="U804" s="446" t="s">
        <v>175</v>
      </c>
      <c r="V804" s="447"/>
      <c r="W804" s="463" t="s">
        <v>175</v>
      </c>
      <c r="X804" s="462"/>
      <c r="Y804" s="463" t="s">
        <v>174</v>
      </c>
      <c r="Z804" s="464">
        <f>3*8</f>
        <v>24</v>
      </c>
      <c r="AA804" s="792"/>
      <c r="AB804" s="792"/>
      <c r="AC804" s="792"/>
      <c r="AD804" s="792"/>
      <c r="AE804" s="792"/>
      <c r="AF804" s="792"/>
    </row>
    <row r="805" spans="2:32" s="404" customFormat="1" ht="13.5" customHeight="1" x14ac:dyDescent="0.2">
      <c r="B805" s="824"/>
      <c r="C805" s="825"/>
      <c r="D805" s="792"/>
      <c r="E805" s="829"/>
      <c r="F805" s="832"/>
      <c r="G805" s="835"/>
      <c r="H805" s="829"/>
      <c r="I805" s="416" t="s">
        <v>173</v>
      </c>
      <c r="J805" s="429" t="s">
        <v>192</v>
      </c>
      <c r="K805" s="416" t="s">
        <v>171</v>
      </c>
      <c r="L805" s="427">
        <v>27</v>
      </c>
      <c r="M805" s="416" t="s">
        <v>170</v>
      </c>
      <c r="N805" s="428"/>
      <c r="O805" s="416" t="s">
        <v>169</v>
      </c>
      <c r="P805" s="426">
        <v>0.09</v>
      </c>
      <c r="Q805" s="416" t="s">
        <v>169</v>
      </c>
      <c r="R805" s="426">
        <v>0.09</v>
      </c>
      <c r="S805" s="416" t="s">
        <v>169</v>
      </c>
      <c r="T805" s="426">
        <v>0.09</v>
      </c>
      <c r="U805" s="446" t="s">
        <v>169</v>
      </c>
      <c r="V805" s="447">
        <v>0.84599999999999997</v>
      </c>
      <c r="W805" s="463" t="s">
        <v>169</v>
      </c>
      <c r="X805" s="462">
        <v>1</v>
      </c>
      <c r="Y805" s="781"/>
      <c r="Z805" s="782"/>
      <c r="AA805" s="792"/>
      <c r="AB805" s="792"/>
      <c r="AC805" s="792"/>
      <c r="AD805" s="792"/>
      <c r="AE805" s="792"/>
      <c r="AF805" s="792"/>
    </row>
    <row r="806" spans="2:32" s="404" customFormat="1" ht="15" customHeight="1" x14ac:dyDescent="0.2">
      <c r="B806" s="824"/>
      <c r="C806" s="825"/>
      <c r="D806" s="792"/>
      <c r="E806" s="829"/>
      <c r="F806" s="832"/>
      <c r="G806" s="835"/>
      <c r="H806" s="829"/>
      <c r="I806" s="416" t="s">
        <v>168</v>
      </c>
      <c r="J806" s="427">
        <v>365</v>
      </c>
      <c r="K806" s="416" t="s">
        <v>167</v>
      </c>
      <c r="L806" s="427"/>
      <c r="M806" s="816"/>
      <c r="N806" s="817"/>
      <c r="O806" s="416" t="s">
        <v>166</v>
      </c>
      <c r="P806" s="426">
        <f>IF(P804="",P805-P803,P805-P804)</f>
        <v>-1.0000000000000009E-2</v>
      </c>
      <c r="Q806" s="416" t="s">
        <v>166</v>
      </c>
      <c r="R806" s="426">
        <f>IF(R804="",R805-R803,R805-R804)</f>
        <v>-1.0000000000000009E-2</v>
      </c>
      <c r="S806" s="416" t="s">
        <v>166</v>
      </c>
      <c r="T806" s="426">
        <f>IF(T804="",T805-T803,T805-T804)</f>
        <v>-1.0000000000000009E-2</v>
      </c>
      <c r="U806" s="446" t="s">
        <v>166</v>
      </c>
      <c r="V806" s="447">
        <f>IF(V804="",V805-V803,V805-V804)</f>
        <v>2.1000000000000019E-2</v>
      </c>
      <c r="W806" s="463" t="s">
        <v>166</v>
      </c>
      <c r="X806" s="462">
        <f>IF(X804="",X805-X803,X805-X804)</f>
        <v>0</v>
      </c>
      <c r="Y806" s="781"/>
      <c r="Z806" s="782"/>
      <c r="AA806" s="792"/>
      <c r="AB806" s="792"/>
      <c r="AC806" s="792"/>
      <c r="AD806" s="792"/>
      <c r="AE806" s="792"/>
      <c r="AF806" s="792"/>
    </row>
    <row r="807" spans="2:32" s="404" customFormat="1" ht="15" customHeight="1" x14ac:dyDescent="0.2">
      <c r="B807" s="824"/>
      <c r="C807" s="825"/>
      <c r="D807" s="792"/>
      <c r="E807" s="829"/>
      <c r="F807" s="832"/>
      <c r="G807" s="835"/>
      <c r="H807" s="829"/>
      <c r="I807" s="416" t="s">
        <v>165</v>
      </c>
      <c r="J807" s="415">
        <v>43832</v>
      </c>
      <c r="K807" s="416" t="s">
        <v>164</v>
      </c>
      <c r="L807" s="415">
        <v>44196</v>
      </c>
      <c r="M807" s="816"/>
      <c r="N807" s="817"/>
      <c r="O807" s="816"/>
      <c r="P807" s="817"/>
      <c r="Q807" s="816"/>
      <c r="R807" s="817"/>
      <c r="S807" s="816"/>
      <c r="T807" s="817"/>
      <c r="U807" s="885"/>
      <c r="V807" s="886"/>
      <c r="W807" s="781"/>
      <c r="X807" s="782"/>
      <c r="Y807" s="781"/>
      <c r="Z807" s="782"/>
      <c r="AA807" s="792"/>
      <c r="AB807" s="792"/>
      <c r="AC807" s="792"/>
      <c r="AD807" s="792"/>
      <c r="AE807" s="792"/>
      <c r="AF807" s="792"/>
    </row>
    <row r="808" spans="2:32" s="404" customFormat="1" ht="15" customHeight="1" x14ac:dyDescent="0.2">
      <c r="B808" s="826"/>
      <c r="C808" s="827"/>
      <c r="D808" s="793"/>
      <c r="E808" s="830"/>
      <c r="F808" s="833"/>
      <c r="G808" s="836"/>
      <c r="H808" s="830"/>
      <c r="I808" s="406" t="s">
        <v>158</v>
      </c>
      <c r="J808" s="451">
        <v>43832</v>
      </c>
      <c r="K808" s="820"/>
      <c r="L808" s="821"/>
      <c r="M808" s="818"/>
      <c r="N808" s="819"/>
      <c r="O808" s="818"/>
      <c r="P808" s="819"/>
      <c r="Q808" s="818"/>
      <c r="R808" s="819"/>
      <c r="S808" s="818"/>
      <c r="T808" s="819"/>
      <c r="U808" s="887"/>
      <c r="V808" s="888"/>
      <c r="W808" s="783"/>
      <c r="X808" s="784"/>
      <c r="Y808" s="783"/>
      <c r="Z808" s="784"/>
      <c r="AA808" s="793"/>
      <c r="AB808" s="793"/>
      <c r="AC808" s="793"/>
      <c r="AD808" s="793"/>
      <c r="AE808" s="793"/>
      <c r="AF808" s="793"/>
    </row>
    <row r="809" spans="2:32" s="404" customFormat="1" ht="12.75" customHeight="1" x14ac:dyDescent="0.2">
      <c r="B809" s="822" t="s">
        <v>348</v>
      </c>
      <c r="C809" s="823"/>
      <c r="D809" s="791" t="s">
        <v>280</v>
      </c>
      <c r="E809" s="828" t="s">
        <v>325</v>
      </c>
      <c r="F809" s="831">
        <v>4.5999999999999996</v>
      </c>
      <c r="G809" s="834" t="s">
        <v>218</v>
      </c>
      <c r="H809" s="828" t="s">
        <v>324</v>
      </c>
      <c r="I809" s="434" t="s">
        <v>184</v>
      </c>
      <c r="J809" s="438">
        <v>142475.10999999999</v>
      </c>
      <c r="K809" s="434" t="s">
        <v>183</v>
      </c>
      <c r="L809" s="437">
        <f>J814+J812-0.001</f>
        <v>44180.999000000003</v>
      </c>
      <c r="M809" s="434" t="s">
        <v>182</v>
      </c>
      <c r="N809" s="436">
        <f>J809</f>
        <v>142475.10999999999</v>
      </c>
      <c r="O809" s="434" t="s">
        <v>181</v>
      </c>
      <c r="P809" s="435">
        <v>0.05</v>
      </c>
      <c r="Q809" s="434" t="s">
        <v>181</v>
      </c>
      <c r="R809" s="435">
        <v>0.05</v>
      </c>
      <c r="S809" s="434" t="s">
        <v>181</v>
      </c>
      <c r="T809" s="435">
        <v>0.05</v>
      </c>
      <c r="U809" s="448" t="s">
        <v>181</v>
      </c>
      <c r="V809" s="449">
        <v>0.41720000000000002</v>
      </c>
      <c r="W809" s="466" t="s">
        <v>181</v>
      </c>
      <c r="X809" s="467">
        <v>1</v>
      </c>
      <c r="Y809" s="466" t="s">
        <v>180</v>
      </c>
      <c r="Z809" s="465">
        <v>4</v>
      </c>
      <c r="AA809" s="791" t="s">
        <v>322</v>
      </c>
      <c r="AB809" s="791" t="s">
        <v>322</v>
      </c>
      <c r="AC809" s="791" t="s">
        <v>322</v>
      </c>
      <c r="AD809" s="791" t="s">
        <v>322</v>
      </c>
      <c r="AE809" s="791" t="s">
        <v>322</v>
      </c>
      <c r="AF809" s="791" t="s">
        <v>2143</v>
      </c>
    </row>
    <row r="810" spans="2:32" s="404" customFormat="1" ht="15" customHeight="1" x14ac:dyDescent="0.2">
      <c r="B810" s="824"/>
      <c r="C810" s="825"/>
      <c r="D810" s="792"/>
      <c r="E810" s="829"/>
      <c r="F810" s="832"/>
      <c r="G810" s="835"/>
      <c r="H810" s="829"/>
      <c r="I810" s="416" t="s">
        <v>179</v>
      </c>
      <c r="J810" s="432" t="s">
        <v>321</v>
      </c>
      <c r="K810" s="416" t="s">
        <v>177</v>
      </c>
      <c r="L810" s="415"/>
      <c r="M810" s="416" t="s">
        <v>176</v>
      </c>
      <c r="N810" s="428">
        <f>N809</f>
        <v>142475.10999999999</v>
      </c>
      <c r="O810" s="416" t="s">
        <v>175</v>
      </c>
      <c r="P810" s="426"/>
      <c r="Q810" s="416" t="s">
        <v>175</v>
      </c>
      <c r="R810" s="426"/>
      <c r="S810" s="416" t="s">
        <v>175</v>
      </c>
      <c r="T810" s="426"/>
      <c r="U810" s="446" t="s">
        <v>175</v>
      </c>
      <c r="V810" s="447"/>
      <c r="W810" s="463" t="s">
        <v>175</v>
      </c>
      <c r="X810" s="462"/>
      <c r="Y810" s="463" t="s">
        <v>174</v>
      </c>
      <c r="Z810" s="464">
        <f>4*6</f>
        <v>24</v>
      </c>
      <c r="AA810" s="792"/>
      <c r="AB810" s="792"/>
      <c r="AC810" s="792"/>
      <c r="AD810" s="792"/>
      <c r="AE810" s="792"/>
      <c r="AF810" s="792"/>
    </row>
    <row r="811" spans="2:32" s="404" customFormat="1" ht="26.25" customHeight="1" x14ac:dyDescent="0.2">
      <c r="B811" s="824"/>
      <c r="C811" s="825"/>
      <c r="D811" s="792"/>
      <c r="E811" s="829"/>
      <c r="F811" s="832"/>
      <c r="G811" s="835"/>
      <c r="H811" s="829"/>
      <c r="I811" s="416" t="s">
        <v>173</v>
      </c>
      <c r="J811" s="429" t="s">
        <v>342</v>
      </c>
      <c r="K811" s="416" t="s">
        <v>171</v>
      </c>
      <c r="L811" s="427"/>
      <c r="M811" s="416" t="s">
        <v>170</v>
      </c>
      <c r="N811" s="428"/>
      <c r="O811" s="416" t="s">
        <v>169</v>
      </c>
      <c r="P811" s="426">
        <v>0.05</v>
      </c>
      <c r="Q811" s="416" t="s">
        <v>169</v>
      </c>
      <c r="R811" s="426">
        <v>0.05</v>
      </c>
      <c r="S811" s="416" t="s">
        <v>169</v>
      </c>
      <c r="T811" s="426">
        <v>0.05</v>
      </c>
      <c r="U811" s="446" t="s">
        <v>169</v>
      </c>
      <c r="V811" s="447">
        <v>0.41720000000000002</v>
      </c>
      <c r="W811" s="463" t="s">
        <v>169</v>
      </c>
      <c r="X811" s="462">
        <v>1</v>
      </c>
      <c r="Y811" s="781"/>
      <c r="Z811" s="782"/>
      <c r="AA811" s="792"/>
      <c r="AB811" s="792"/>
      <c r="AC811" s="792"/>
      <c r="AD811" s="792"/>
      <c r="AE811" s="792"/>
      <c r="AF811" s="792"/>
    </row>
    <row r="812" spans="2:32" s="404" customFormat="1" ht="15" customHeight="1" x14ac:dyDescent="0.2">
      <c r="B812" s="824"/>
      <c r="C812" s="825"/>
      <c r="D812" s="792"/>
      <c r="E812" s="829"/>
      <c r="F812" s="832"/>
      <c r="G812" s="835"/>
      <c r="H812" s="829"/>
      <c r="I812" s="416" t="s">
        <v>168</v>
      </c>
      <c r="J812" s="427">
        <v>184</v>
      </c>
      <c r="K812" s="416" t="s">
        <v>167</v>
      </c>
      <c r="L812" s="427"/>
      <c r="M812" s="816"/>
      <c r="N812" s="817"/>
      <c r="O812" s="416" t="s">
        <v>166</v>
      </c>
      <c r="P812" s="426">
        <f>IF(P810="",P811-P809,P811-P810)</f>
        <v>0</v>
      </c>
      <c r="Q812" s="416" t="s">
        <v>166</v>
      </c>
      <c r="R812" s="426">
        <f>IF(R810="",R811-R809,R811-R810)</f>
        <v>0</v>
      </c>
      <c r="S812" s="416" t="s">
        <v>166</v>
      </c>
      <c r="T812" s="426">
        <f>IF(T810="",T811-T809,T811-T810)</f>
        <v>0</v>
      </c>
      <c r="U812" s="446" t="s">
        <v>166</v>
      </c>
      <c r="V812" s="447">
        <f>IF(V810="",V811-V809,V811-V810)</f>
        <v>0</v>
      </c>
      <c r="W812" s="463" t="s">
        <v>166</v>
      </c>
      <c r="X812" s="462">
        <f>IF(X810="",X811-X809,X811-X810)</f>
        <v>0</v>
      </c>
      <c r="Y812" s="781"/>
      <c r="Z812" s="782"/>
      <c r="AA812" s="792"/>
      <c r="AB812" s="792"/>
      <c r="AC812" s="792"/>
      <c r="AD812" s="792"/>
      <c r="AE812" s="792"/>
      <c r="AF812" s="792"/>
    </row>
    <row r="813" spans="2:32" s="404" customFormat="1" ht="15" customHeight="1" x14ac:dyDescent="0.2">
      <c r="B813" s="824"/>
      <c r="C813" s="825"/>
      <c r="D813" s="792"/>
      <c r="E813" s="829"/>
      <c r="F813" s="832"/>
      <c r="G813" s="835"/>
      <c r="H813" s="829"/>
      <c r="I813" s="416" t="s">
        <v>165</v>
      </c>
      <c r="J813" s="415">
        <v>43832</v>
      </c>
      <c r="K813" s="416" t="s">
        <v>164</v>
      </c>
      <c r="L813" s="415">
        <v>44180</v>
      </c>
      <c r="M813" s="816"/>
      <c r="N813" s="817"/>
      <c r="O813" s="816"/>
      <c r="P813" s="817"/>
      <c r="Q813" s="816"/>
      <c r="R813" s="817"/>
      <c r="S813" s="816"/>
      <c r="T813" s="817"/>
      <c r="U813" s="885"/>
      <c r="V813" s="886"/>
      <c r="W813" s="781"/>
      <c r="X813" s="782"/>
      <c r="Y813" s="781"/>
      <c r="Z813" s="782"/>
      <c r="AA813" s="792"/>
      <c r="AB813" s="792"/>
      <c r="AC813" s="792"/>
      <c r="AD813" s="792"/>
      <c r="AE813" s="792"/>
      <c r="AF813" s="792"/>
    </row>
    <row r="814" spans="2:32" s="404" customFormat="1" ht="15" customHeight="1" x14ac:dyDescent="0.2">
      <c r="B814" s="826"/>
      <c r="C814" s="827"/>
      <c r="D814" s="793"/>
      <c r="E814" s="830"/>
      <c r="F814" s="833"/>
      <c r="G814" s="836"/>
      <c r="H814" s="830"/>
      <c r="I814" s="406" t="s">
        <v>158</v>
      </c>
      <c r="J814" s="451">
        <v>43997</v>
      </c>
      <c r="K814" s="820"/>
      <c r="L814" s="821"/>
      <c r="M814" s="818"/>
      <c r="N814" s="819"/>
      <c r="O814" s="818"/>
      <c r="P814" s="819"/>
      <c r="Q814" s="818"/>
      <c r="R814" s="819"/>
      <c r="S814" s="818"/>
      <c r="T814" s="819"/>
      <c r="U814" s="887"/>
      <c r="V814" s="888"/>
      <c r="W814" s="783"/>
      <c r="X814" s="784"/>
      <c r="Y814" s="783"/>
      <c r="Z814" s="784"/>
      <c r="AA814" s="793"/>
      <c r="AB814" s="793"/>
      <c r="AC814" s="793"/>
      <c r="AD814" s="793"/>
      <c r="AE814" s="793"/>
      <c r="AF814" s="793"/>
    </row>
    <row r="815" spans="2:32" s="404" customFormat="1" ht="12.75" customHeight="1" x14ac:dyDescent="0.2">
      <c r="B815" s="822" t="s">
        <v>347</v>
      </c>
      <c r="C815" s="823"/>
      <c r="D815" s="791" t="s">
        <v>280</v>
      </c>
      <c r="E815" s="828" t="s">
        <v>325</v>
      </c>
      <c r="F815" s="831">
        <v>3.59</v>
      </c>
      <c r="G815" s="834" t="s">
        <v>218</v>
      </c>
      <c r="H815" s="828" t="s">
        <v>200</v>
      </c>
      <c r="I815" s="434" t="s">
        <v>184</v>
      </c>
      <c r="J815" s="438">
        <v>97116.27</v>
      </c>
      <c r="K815" s="434" t="s">
        <v>183</v>
      </c>
      <c r="L815" s="437">
        <f>J820+J818-0.001</f>
        <v>44196.999000000003</v>
      </c>
      <c r="M815" s="434" t="s">
        <v>182</v>
      </c>
      <c r="N815" s="436">
        <f>J815</f>
        <v>97116.27</v>
      </c>
      <c r="O815" s="434" t="s">
        <v>181</v>
      </c>
      <c r="P815" s="435">
        <v>0.5</v>
      </c>
      <c r="Q815" s="434" t="s">
        <v>181</v>
      </c>
      <c r="R815" s="435">
        <v>0.5</v>
      </c>
      <c r="S815" s="434" t="s">
        <v>181</v>
      </c>
      <c r="T815" s="435">
        <v>0.5</v>
      </c>
      <c r="U815" s="448" t="s">
        <v>181</v>
      </c>
      <c r="V815" s="449">
        <v>0.82509999999999994</v>
      </c>
      <c r="W815" s="466" t="s">
        <v>181</v>
      </c>
      <c r="X815" s="467">
        <v>1</v>
      </c>
      <c r="Y815" s="466" t="s">
        <v>180</v>
      </c>
      <c r="Z815" s="465">
        <v>3</v>
      </c>
      <c r="AA815" s="791" t="s">
        <v>10</v>
      </c>
      <c r="AB815" s="791" t="s">
        <v>10</v>
      </c>
      <c r="AC815" s="791" t="s">
        <v>10</v>
      </c>
      <c r="AD815" s="791" t="s">
        <v>10</v>
      </c>
      <c r="AE815" s="791" t="s">
        <v>10</v>
      </c>
      <c r="AF815" s="791" t="s">
        <v>2143</v>
      </c>
    </row>
    <row r="816" spans="2:32" s="404" customFormat="1" ht="15" customHeight="1" x14ac:dyDescent="0.2">
      <c r="B816" s="824"/>
      <c r="C816" s="825"/>
      <c r="D816" s="792"/>
      <c r="E816" s="829"/>
      <c r="F816" s="832"/>
      <c r="G816" s="835"/>
      <c r="H816" s="829"/>
      <c r="I816" s="416" t="s">
        <v>179</v>
      </c>
      <c r="J816" s="432" t="s">
        <v>292</v>
      </c>
      <c r="K816" s="416" t="s">
        <v>177</v>
      </c>
      <c r="L816" s="415">
        <f>L815+L817+L818</f>
        <v>44223.999000000003</v>
      </c>
      <c r="M816" s="416" t="s">
        <v>176</v>
      </c>
      <c r="N816" s="428">
        <f>N815</f>
        <v>97116.27</v>
      </c>
      <c r="O816" s="416" t="s">
        <v>175</v>
      </c>
      <c r="P816" s="426"/>
      <c r="Q816" s="416" t="s">
        <v>175</v>
      </c>
      <c r="R816" s="426"/>
      <c r="S816" s="416" t="s">
        <v>175</v>
      </c>
      <c r="T816" s="426"/>
      <c r="U816" s="446" t="s">
        <v>175</v>
      </c>
      <c r="V816" s="447"/>
      <c r="W816" s="463" t="s">
        <v>175</v>
      </c>
      <c r="X816" s="462"/>
      <c r="Y816" s="463" t="s">
        <v>174</v>
      </c>
      <c r="Z816" s="464">
        <f>3*9</f>
        <v>27</v>
      </c>
      <c r="AA816" s="792"/>
      <c r="AB816" s="792"/>
      <c r="AC816" s="792"/>
      <c r="AD816" s="792"/>
      <c r="AE816" s="792"/>
      <c r="AF816" s="792"/>
    </row>
    <row r="817" spans="2:32" s="404" customFormat="1" ht="13.5" customHeight="1" x14ac:dyDescent="0.2">
      <c r="B817" s="824"/>
      <c r="C817" s="825"/>
      <c r="D817" s="792"/>
      <c r="E817" s="829"/>
      <c r="F817" s="832"/>
      <c r="G817" s="835"/>
      <c r="H817" s="829"/>
      <c r="I817" s="416" t="s">
        <v>173</v>
      </c>
      <c r="J817" s="429" t="s">
        <v>192</v>
      </c>
      <c r="K817" s="416" t="s">
        <v>171</v>
      </c>
      <c r="L817" s="427">
        <v>27</v>
      </c>
      <c r="M817" s="416" t="s">
        <v>170</v>
      </c>
      <c r="N817" s="428"/>
      <c r="O817" s="416" t="s">
        <v>169</v>
      </c>
      <c r="P817" s="426">
        <v>0.55000000000000004</v>
      </c>
      <c r="Q817" s="416" t="s">
        <v>169</v>
      </c>
      <c r="R817" s="426">
        <v>0.55000000000000004</v>
      </c>
      <c r="S817" s="416" t="s">
        <v>169</v>
      </c>
      <c r="T817" s="426">
        <v>0.55000000000000004</v>
      </c>
      <c r="U817" s="446" t="s">
        <v>169</v>
      </c>
      <c r="V817" s="447">
        <v>0.82399999999999995</v>
      </c>
      <c r="W817" s="463" t="s">
        <v>169</v>
      </c>
      <c r="X817" s="462">
        <v>1</v>
      </c>
      <c r="Y817" s="781"/>
      <c r="Z817" s="782"/>
      <c r="AA817" s="792"/>
      <c r="AB817" s="792"/>
      <c r="AC817" s="792"/>
      <c r="AD817" s="792"/>
      <c r="AE817" s="792"/>
      <c r="AF817" s="792"/>
    </row>
    <row r="818" spans="2:32" s="404" customFormat="1" ht="15" customHeight="1" x14ac:dyDescent="0.2">
      <c r="B818" s="824"/>
      <c r="C818" s="825"/>
      <c r="D818" s="792"/>
      <c r="E818" s="829"/>
      <c r="F818" s="832"/>
      <c r="G818" s="835"/>
      <c r="H818" s="829"/>
      <c r="I818" s="416" t="s">
        <v>168</v>
      </c>
      <c r="J818" s="427">
        <v>365</v>
      </c>
      <c r="K818" s="416" t="s">
        <v>167</v>
      </c>
      <c r="L818" s="427"/>
      <c r="M818" s="816"/>
      <c r="N818" s="817"/>
      <c r="O818" s="416" t="s">
        <v>166</v>
      </c>
      <c r="P818" s="426">
        <f>IF(P816="",P817-P815,P817-P816)</f>
        <v>5.0000000000000044E-2</v>
      </c>
      <c r="Q818" s="416" t="s">
        <v>166</v>
      </c>
      <c r="R818" s="426">
        <f>IF(R816="",R817-R815,R817-R816)</f>
        <v>5.0000000000000044E-2</v>
      </c>
      <c r="S818" s="416" t="s">
        <v>166</v>
      </c>
      <c r="T818" s="426">
        <f>IF(T816="",T817-T815,T817-T816)</f>
        <v>5.0000000000000044E-2</v>
      </c>
      <c r="U818" s="446" t="s">
        <v>166</v>
      </c>
      <c r="V818" s="447">
        <f>IF(V816="",V817-V815,V817-V816)</f>
        <v>-1.0999999999999899E-3</v>
      </c>
      <c r="W818" s="463" t="s">
        <v>166</v>
      </c>
      <c r="X818" s="462">
        <f>IF(X816="",X817-X815,X817-X816)</f>
        <v>0</v>
      </c>
      <c r="Y818" s="781"/>
      <c r="Z818" s="782"/>
      <c r="AA818" s="792"/>
      <c r="AB818" s="792"/>
      <c r="AC818" s="792"/>
      <c r="AD818" s="792"/>
      <c r="AE818" s="792"/>
      <c r="AF818" s="792"/>
    </row>
    <row r="819" spans="2:32" s="404" customFormat="1" ht="15" customHeight="1" x14ac:dyDescent="0.2">
      <c r="B819" s="824"/>
      <c r="C819" s="825"/>
      <c r="D819" s="792"/>
      <c r="E819" s="829"/>
      <c r="F819" s="832"/>
      <c r="G819" s="835"/>
      <c r="H819" s="829"/>
      <c r="I819" s="416" t="s">
        <v>165</v>
      </c>
      <c r="J819" s="415">
        <v>43832</v>
      </c>
      <c r="K819" s="416" t="s">
        <v>164</v>
      </c>
      <c r="L819" s="415">
        <v>44196</v>
      </c>
      <c r="M819" s="816"/>
      <c r="N819" s="817"/>
      <c r="O819" s="816"/>
      <c r="P819" s="817"/>
      <c r="Q819" s="816"/>
      <c r="R819" s="817"/>
      <c r="S819" s="816"/>
      <c r="T819" s="817"/>
      <c r="U819" s="885"/>
      <c r="V819" s="886"/>
      <c r="W819" s="781"/>
      <c r="X819" s="782"/>
      <c r="Y819" s="781"/>
      <c r="Z819" s="782"/>
      <c r="AA819" s="792"/>
      <c r="AB819" s="792"/>
      <c r="AC819" s="792"/>
      <c r="AD819" s="792"/>
      <c r="AE819" s="792"/>
      <c r="AF819" s="792"/>
    </row>
    <row r="820" spans="2:32" s="404" customFormat="1" ht="15" customHeight="1" x14ac:dyDescent="0.2">
      <c r="B820" s="826"/>
      <c r="C820" s="827"/>
      <c r="D820" s="793"/>
      <c r="E820" s="830"/>
      <c r="F820" s="833"/>
      <c r="G820" s="836"/>
      <c r="H820" s="830"/>
      <c r="I820" s="406" t="s">
        <v>158</v>
      </c>
      <c r="J820" s="451">
        <v>43832</v>
      </c>
      <c r="K820" s="820"/>
      <c r="L820" s="821"/>
      <c r="M820" s="818"/>
      <c r="N820" s="819"/>
      <c r="O820" s="818"/>
      <c r="P820" s="819"/>
      <c r="Q820" s="818"/>
      <c r="R820" s="819"/>
      <c r="S820" s="818"/>
      <c r="T820" s="819"/>
      <c r="U820" s="887"/>
      <c r="V820" s="888"/>
      <c r="W820" s="783"/>
      <c r="X820" s="784"/>
      <c r="Y820" s="783"/>
      <c r="Z820" s="784"/>
      <c r="AA820" s="793"/>
      <c r="AB820" s="793"/>
      <c r="AC820" s="793"/>
      <c r="AD820" s="793"/>
      <c r="AE820" s="793"/>
      <c r="AF820" s="793"/>
    </row>
    <row r="821" spans="2:32" s="404" customFormat="1" ht="12.75" customHeight="1" x14ac:dyDescent="0.2">
      <c r="B821" s="822" t="s">
        <v>345</v>
      </c>
      <c r="C821" s="823"/>
      <c r="D821" s="791" t="s">
        <v>280</v>
      </c>
      <c r="E821" s="828" t="s">
        <v>325</v>
      </c>
      <c r="F821" s="831"/>
      <c r="G821" s="834" t="s">
        <v>218</v>
      </c>
      <c r="H821" s="828" t="s">
        <v>200</v>
      </c>
      <c r="I821" s="434" t="s">
        <v>184</v>
      </c>
      <c r="J821" s="438">
        <v>65482.21</v>
      </c>
      <c r="K821" s="434" t="s">
        <v>183</v>
      </c>
      <c r="L821" s="437">
        <f>J826+J824-0.001</f>
        <v>44196.999000000003</v>
      </c>
      <c r="M821" s="434" t="s">
        <v>182</v>
      </c>
      <c r="N821" s="436">
        <f>J821</f>
        <v>65482.21</v>
      </c>
      <c r="O821" s="434" t="s">
        <v>181</v>
      </c>
      <c r="P821" s="435">
        <v>0.5</v>
      </c>
      <c r="Q821" s="434" t="s">
        <v>181</v>
      </c>
      <c r="R821" s="435">
        <v>0.5</v>
      </c>
      <c r="S821" s="434" t="s">
        <v>181</v>
      </c>
      <c r="T821" s="435">
        <v>0.5</v>
      </c>
      <c r="U821" s="448" t="s">
        <v>181</v>
      </c>
      <c r="V821" s="449">
        <v>0.8498</v>
      </c>
      <c r="W821" s="466" t="s">
        <v>181</v>
      </c>
      <c r="X821" s="467">
        <v>1</v>
      </c>
      <c r="Y821" s="466" t="s">
        <v>180</v>
      </c>
      <c r="Z821" s="465">
        <v>3</v>
      </c>
      <c r="AA821" s="791" t="s">
        <v>322</v>
      </c>
      <c r="AB821" s="791" t="s">
        <v>322</v>
      </c>
      <c r="AC821" s="791" t="s">
        <v>322</v>
      </c>
      <c r="AD821" s="791" t="s">
        <v>322</v>
      </c>
      <c r="AE821" s="791" t="s">
        <v>322</v>
      </c>
      <c r="AF821" s="791" t="s">
        <v>2143</v>
      </c>
    </row>
    <row r="822" spans="2:32" s="404" customFormat="1" ht="15" customHeight="1" x14ac:dyDescent="0.2">
      <c r="B822" s="824"/>
      <c r="C822" s="825"/>
      <c r="D822" s="792"/>
      <c r="E822" s="829"/>
      <c r="F822" s="832"/>
      <c r="G822" s="835"/>
      <c r="H822" s="829"/>
      <c r="I822" s="416" t="s">
        <v>179</v>
      </c>
      <c r="J822" s="432" t="s">
        <v>292</v>
      </c>
      <c r="K822" s="416" t="s">
        <v>177</v>
      </c>
      <c r="L822" s="415">
        <f>L821+L823+L824</f>
        <v>44223.999000000003</v>
      </c>
      <c r="M822" s="416" t="s">
        <v>176</v>
      </c>
      <c r="N822" s="428">
        <f>N821</f>
        <v>65482.21</v>
      </c>
      <c r="O822" s="416" t="s">
        <v>175</v>
      </c>
      <c r="P822" s="426"/>
      <c r="Q822" s="416" t="s">
        <v>175</v>
      </c>
      <c r="R822" s="426"/>
      <c r="S822" s="416" t="s">
        <v>175</v>
      </c>
      <c r="T822" s="426"/>
      <c r="U822" s="446" t="s">
        <v>175</v>
      </c>
      <c r="V822" s="447"/>
      <c r="W822" s="463" t="s">
        <v>175</v>
      </c>
      <c r="X822" s="462"/>
      <c r="Y822" s="463" t="s">
        <v>174</v>
      </c>
      <c r="Z822" s="464">
        <f>3*4</f>
        <v>12</v>
      </c>
      <c r="AA822" s="792"/>
      <c r="AB822" s="792"/>
      <c r="AC822" s="792"/>
      <c r="AD822" s="792"/>
      <c r="AE822" s="792"/>
      <c r="AF822" s="792"/>
    </row>
    <row r="823" spans="2:32" s="404" customFormat="1" ht="13.5" customHeight="1" x14ac:dyDescent="0.2">
      <c r="B823" s="824"/>
      <c r="C823" s="825"/>
      <c r="D823" s="792"/>
      <c r="E823" s="829"/>
      <c r="F823" s="832"/>
      <c r="G823" s="835"/>
      <c r="H823" s="829"/>
      <c r="I823" s="416" t="s">
        <v>173</v>
      </c>
      <c r="J823" s="429" t="s">
        <v>192</v>
      </c>
      <c r="K823" s="416" t="s">
        <v>171</v>
      </c>
      <c r="L823" s="427">
        <v>27</v>
      </c>
      <c r="M823" s="416" t="s">
        <v>170</v>
      </c>
      <c r="N823" s="428"/>
      <c r="O823" s="416" t="s">
        <v>169</v>
      </c>
      <c r="P823" s="426">
        <v>0.5</v>
      </c>
      <c r="Q823" s="416" t="s">
        <v>169</v>
      </c>
      <c r="R823" s="426">
        <v>0.5</v>
      </c>
      <c r="S823" s="416" t="s">
        <v>169</v>
      </c>
      <c r="T823" s="426">
        <v>0.5</v>
      </c>
      <c r="U823" s="446" t="s">
        <v>169</v>
      </c>
      <c r="V823" s="447">
        <v>0.85399999999999998</v>
      </c>
      <c r="W823" s="463" t="s">
        <v>169</v>
      </c>
      <c r="X823" s="462">
        <v>1</v>
      </c>
      <c r="Y823" s="781"/>
      <c r="Z823" s="782"/>
      <c r="AA823" s="792"/>
      <c r="AB823" s="792"/>
      <c r="AC823" s="792"/>
      <c r="AD823" s="792"/>
      <c r="AE823" s="792"/>
      <c r="AF823" s="792"/>
    </row>
    <row r="824" spans="2:32" s="404" customFormat="1" ht="15" customHeight="1" x14ac:dyDescent="0.2">
      <c r="B824" s="824"/>
      <c r="C824" s="825"/>
      <c r="D824" s="792"/>
      <c r="E824" s="829"/>
      <c r="F824" s="832"/>
      <c r="G824" s="835"/>
      <c r="H824" s="829"/>
      <c r="I824" s="416" t="s">
        <v>168</v>
      </c>
      <c r="J824" s="427">
        <v>365</v>
      </c>
      <c r="K824" s="416" t="s">
        <v>167</v>
      </c>
      <c r="L824" s="427"/>
      <c r="M824" s="816"/>
      <c r="N824" s="817"/>
      <c r="O824" s="416" t="s">
        <v>166</v>
      </c>
      <c r="P824" s="426">
        <f>IF(P822="",P823-P821,P823-P822)</f>
        <v>0</v>
      </c>
      <c r="Q824" s="416" t="s">
        <v>166</v>
      </c>
      <c r="R824" s="426">
        <f>IF(R822="",R823-R821,R823-R822)</f>
        <v>0</v>
      </c>
      <c r="S824" s="416" t="s">
        <v>166</v>
      </c>
      <c r="T824" s="426">
        <f>IF(T822="",T823-T821,T823-T822)</f>
        <v>0</v>
      </c>
      <c r="U824" s="446" t="s">
        <v>166</v>
      </c>
      <c r="V824" s="447">
        <f>IF(V822="",V823-V821,V823-V822)</f>
        <v>4.1999999999999815E-3</v>
      </c>
      <c r="W824" s="463" t="s">
        <v>166</v>
      </c>
      <c r="X824" s="462">
        <f>IF(X822="",X823-X821,X823-X822)</f>
        <v>0</v>
      </c>
      <c r="Y824" s="781"/>
      <c r="Z824" s="782"/>
      <c r="AA824" s="792"/>
      <c r="AB824" s="792"/>
      <c r="AC824" s="792"/>
      <c r="AD824" s="792"/>
      <c r="AE824" s="792"/>
      <c r="AF824" s="792"/>
    </row>
    <row r="825" spans="2:32" s="404" customFormat="1" ht="15" customHeight="1" x14ac:dyDescent="0.2">
      <c r="B825" s="824"/>
      <c r="C825" s="825"/>
      <c r="D825" s="792"/>
      <c r="E825" s="829"/>
      <c r="F825" s="832"/>
      <c r="G825" s="835"/>
      <c r="H825" s="829"/>
      <c r="I825" s="416" t="s">
        <v>165</v>
      </c>
      <c r="J825" s="415">
        <v>43832</v>
      </c>
      <c r="K825" s="416" t="s">
        <v>164</v>
      </c>
      <c r="L825" s="415">
        <v>44196</v>
      </c>
      <c r="M825" s="816"/>
      <c r="N825" s="817"/>
      <c r="O825" s="816"/>
      <c r="P825" s="817"/>
      <c r="Q825" s="816"/>
      <c r="R825" s="817"/>
      <c r="S825" s="816"/>
      <c r="T825" s="817"/>
      <c r="U825" s="885"/>
      <c r="V825" s="886"/>
      <c r="W825" s="781"/>
      <c r="X825" s="782"/>
      <c r="Y825" s="781"/>
      <c r="Z825" s="782"/>
      <c r="AA825" s="792"/>
      <c r="AB825" s="792"/>
      <c r="AC825" s="792"/>
      <c r="AD825" s="792"/>
      <c r="AE825" s="792"/>
      <c r="AF825" s="792"/>
    </row>
    <row r="826" spans="2:32" s="404" customFormat="1" ht="15" customHeight="1" x14ac:dyDescent="0.2">
      <c r="B826" s="826"/>
      <c r="C826" s="827"/>
      <c r="D826" s="793"/>
      <c r="E826" s="830"/>
      <c r="F826" s="833"/>
      <c r="G826" s="836"/>
      <c r="H826" s="830"/>
      <c r="I826" s="406" t="s">
        <v>158</v>
      </c>
      <c r="J826" s="451">
        <v>43832</v>
      </c>
      <c r="K826" s="820"/>
      <c r="L826" s="821"/>
      <c r="M826" s="818"/>
      <c r="N826" s="819"/>
      <c r="O826" s="818"/>
      <c r="P826" s="819"/>
      <c r="Q826" s="818"/>
      <c r="R826" s="819"/>
      <c r="S826" s="818"/>
      <c r="T826" s="819"/>
      <c r="U826" s="887"/>
      <c r="V826" s="888"/>
      <c r="W826" s="783"/>
      <c r="X826" s="784"/>
      <c r="Y826" s="783"/>
      <c r="Z826" s="784"/>
      <c r="AA826" s="793"/>
      <c r="AB826" s="793"/>
      <c r="AC826" s="793"/>
      <c r="AD826" s="793"/>
      <c r="AE826" s="793"/>
      <c r="AF826" s="793"/>
    </row>
    <row r="827" spans="2:32" s="404" customFormat="1" ht="12.75" customHeight="1" x14ac:dyDescent="0.2">
      <c r="B827" s="822" t="s">
        <v>343</v>
      </c>
      <c r="C827" s="823"/>
      <c r="D827" s="791" t="s">
        <v>280</v>
      </c>
      <c r="E827" s="828" t="s">
        <v>325</v>
      </c>
      <c r="F827" s="831">
        <v>2.68</v>
      </c>
      <c r="G827" s="834" t="s">
        <v>218</v>
      </c>
      <c r="H827" s="828" t="s">
        <v>200</v>
      </c>
      <c r="I827" s="434" t="s">
        <v>184</v>
      </c>
      <c r="J827" s="438">
        <v>96490.97</v>
      </c>
      <c r="K827" s="434" t="s">
        <v>183</v>
      </c>
      <c r="L827" s="437">
        <f>J832+J830-0.001</f>
        <v>44196.999000000003</v>
      </c>
      <c r="M827" s="434" t="s">
        <v>182</v>
      </c>
      <c r="N827" s="436">
        <f>J827</f>
        <v>96490.97</v>
      </c>
      <c r="O827" s="434" t="s">
        <v>181</v>
      </c>
      <c r="P827" s="435">
        <v>0.5</v>
      </c>
      <c r="Q827" s="434" t="s">
        <v>181</v>
      </c>
      <c r="R827" s="435">
        <v>0.5</v>
      </c>
      <c r="S827" s="434" t="s">
        <v>181</v>
      </c>
      <c r="T827" s="435">
        <v>0.5</v>
      </c>
      <c r="U827" s="448" t="s">
        <v>181</v>
      </c>
      <c r="V827" s="449">
        <v>0.82399999999999995</v>
      </c>
      <c r="W827" s="466" t="s">
        <v>181</v>
      </c>
      <c r="X827" s="467">
        <v>1</v>
      </c>
      <c r="Y827" s="657" t="s">
        <v>180</v>
      </c>
      <c r="Z827" s="714">
        <v>6</v>
      </c>
      <c r="AA827" s="791" t="s">
        <v>10</v>
      </c>
      <c r="AB827" s="791" t="s">
        <v>10</v>
      </c>
      <c r="AC827" s="791" t="s">
        <v>10</v>
      </c>
      <c r="AD827" s="791" t="s">
        <v>10</v>
      </c>
      <c r="AE827" s="791" t="s">
        <v>10</v>
      </c>
      <c r="AF827" s="791" t="s">
        <v>2143</v>
      </c>
    </row>
    <row r="828" spans="2:32" s="404" customFormat="1" ht="15" customHeight="1" x14ac:dyDescent="0.2">
      <c r="B828" s="824"/>
      <c r="C828" s="825"/>
      <c r="D828" s="792"/>
      <c r="E828" s="829"/>
      <c r="F828" s="832"/>
      <c r="G828" s="835"/>
      <c r="H828" s="829"/>
      <c r="I828" s="416" t="s">
        <v>179</v>
      </c>
      <c r="J828" s="432" t="s">
        <v>292</v>
      </c>
      <c r="K828" s="416" t="s">
        <v>177</v>
      </c>
      <c r="L828" s="415">
        <f>L827+L829+L830</f>
        <v>44223.999000000003</v>
      </c>
      <c r="M828" s="416" t="s">
        <v>176</v>
      </c>
      <c r="N828" s="428">
        <f>N827</f>
        <v>96490.97</v>
      </c>
      <c r="O828" s="416" t="s">
        <v>175</v>
      </c>
      <c r="P828" s="426"/>
      <c r="Q828" s="416" t="s">
        <v>175</v>
      </c>
      <c r="R828" s="426"/>
      <c r="S828" s="416" t="s">
        <v>175</v>
      </c>
      <c r="T828" s="426"/>
      <c r="U828" s="446" t="s">
        <v>175</v>
      </c>
      <c r="V828" s="447"/>
      <c r="W828" s="463" t="s">
        <v>175</v>
      </c>
      <c r="X828" s="462"/>
      <c r="Y828" s="659" t="s">
        <v>174</v>
      </c>
      <c r="Z828" s="716">
        <v>20</v>
      </c>
      <c r="AA828" s="792"/>
      <c r="AB828" s="792"/>
      <c r="AC828" s="792"/>
      <c r="AD828" s="792"/>
      <c r="AE828" s="792"/>
      <c r="AF828" s="792"/>
    </row>
    <row r="829" spans="2:32" s="404" customFormat="1" ht="13.5" customHeight="1" x14ac:dyDescent="0.2">
      <c r="B829" s="824"/>
      <c r="C829" s="825"/>
      <c r="D829" s="792"/>
      <c r="E829" s="829"/>
      <c r="F829" s="832"/>
      <c r="G829" s="835"/>
      <c r="H829" s="829"/>
      <c r="I829" s="416" t="s">
        <v>173</v>
      </c>
      <c r="J829" s="429" t="s">
        <v>192</v>
      </c>
      <c r="K829" s="416" t="s">
        <v>171</v>
      </c>
      <c r="L829" s="427">
        <v>27</v>
      </c>
      <c r="M829" s="416" t="s">
        <v>170</v>
      </c>
      <c r="N829" s="428"/>
      <c r="O829" s="416" t="s">
        <v>169</v>
      </c>
      <c r="P829" s="426">
        <v>0.5</v>
      </c>
      <c r="Q829" s="416" t="s">
        <v>169</v>
      </c>
      <c r="R829" s="426">
        <v>0.5</v>
      </c>
      <c r="S829" s="416" t="s">
        <v>169</v>
      </c>
      <c r="T829" s="426">
        <v>0.5</v>
      </c>
      <c r="U829" s="446" t="s">
        <v>169</v>
      </c>
      <c r="V829" s="447">
        <v>0.85099999999999998</v>
      </c>
      <c r="W829" s="463" t="s">
        <v>169</v>
      </c>
      <c r="X829" s="462">
        <v>1</v>
      </c>
      <c r="Y829" s="865"/>
      <c r="Z829" s="866"/>
      <c r="AA829" s="792"/>
      <c r="AB829" s="792"/>
      <c r="AC829" s="792"/>
      <c r="AD829" s="792"/>
      <c r="AE829" s="792"/>
      <c r="AF829" s="792"/>
    </row>
    <row r="830" spans="2:32" s="404" customFormat="1" ht="15" customHeight="1" x14ac:dyDescent="0.2">
      <c r="B830" s="824"/>
      <c r="C830" s="825"/>
      <c r="D830" s="792"/>
      <c r="E830" s="829"/>
      <c r="F830" s="832"/>
      <c r="G830" s="835"/>
      <c r="H830" s="829"/>
      <c r="I830" s="416" t="s">
        <v>168</v>
      </c>
      <c r="J830" s="427">
        <v>365</v>
      </c>
      <c r="K830" s="416" t="s">
        <v>167</v>
      </c>
      <c r="L830" s="427"/>
      <c r="M830" s="816"/>
      <c r="N830" s="817"/>
      <c r="O830" s="416" t="s">
        <v>166</v>
      </c>
      <c r="P830" s="426">
        <f>IF(P828="",P829-P827,P829-P828)</f>
        <v>0</v>
      </c>
      <c r="Q830" s="416" t="s">
        <v>166</v>
      </c>
      <c r="R830" s="426">
        <f>IF(R828="",R829-R827,R829-R828)</f>
        <v>0</v>
      </c>
      <c r="S830" s="416" t="s">
        <v>166</v>
      </c>
      <c r="T830" s="426">
        <f>IF(T828="",T829-T827,T829-T828)</f>
        <v>0</v>
      </c>
      <c r="U830" s="446" t="s">
        <v>166</v>
      </c>
      <c r="V830" s="447">
        <f>IF(V828="",V829-V827,V829-V828)</f>
        <v>2.7000000000000024E-2</v>
      </c>
      <c r="W830" s="463" t="s">
        <v>166</v>
      </c>
      <c r="X830" s="462">
        <f>IF(X828="",X829-X827,X829-X828)</f>
        <v>0</v>
      </c>
      <c r="Y830" s="865"/>
      <c r="Z830" s="866"/>
      <c r="AA830" s="792"/>
      <c r="AB830" s="792"/>
      <c r="AC830" s="792"/>
      <c r="AD830" s="792"/>
      <c r="AE830" s="792"/>
      <c r="AF830" s="792"/>
    </row>
    <row r="831" spans="2:32" s="404" customFormat="1" ht="15" customHeight="1" x14ac:dyDescent="0.2">
      <c r="B831" s="824"/>
      <c r="C831" s="825"/>
      <c r="D831" s="792"/>
      <c r="E831" s="829"/>
      <c r="F831" s="832"/>
      <c r="G831" s="835"/>
      <c r="H831" s="829"/>
      <c r="I831" s="416" t="s">
        <v>165</v>
      </c>
      <c r="J831" s="415">
        <v>43832</v>
      </c>
      <c r="K831" s="416" t="s">
        <v>164</v>
      </c>
      <c r="L831" s="415">
        <v>44196</v>
      </c>
      <c r="M831" s="816"/>
      <c r="N831" s="817"/>
      <c r="O831" s="816"/>
      <c r="P831" s="817"/>
      <c r="Q831" s="816"/>
      <c r="R831" s="817"/>
      <c r="S831" s="816"/>
      <c r="T831" s="817"/>
      <c r="U831" s="885"/>
      <c r="V831" s="886"/>
      <c r="W831" s="781"/>
      <c r="X831" s="782"/>
      <c r="Y831" s="865"/>
      <c r="Z831" s="866"/>
      <c r="AA831" s="792"/>
      <c r="AB831" s="792"/>
      <c r="AC831" s="792"/>
      <c r="AD831" s="792"/>
      <c r="AE831" s="792"/>
      <c r="AF831" s="792"/>
    </row>
    <row r="832" spans="2:32" s="404" customFormat="1" ht="15" customHeight="1" x14ac:dyDescent="0.2">
      <c r="B832" s="826"/>
      <c r="C832" s="827"/>
      <c r="D832" s="793"/>
      <c r="E832" s="830"/>
      <c r="F832" s="833"/>
      <c r="G832" s="836"/>
      <c r="H832" s="830"/>
      <c r="I832" s="406" t="s">
        <v>158</v>
      </c>
      <c r="J832" s="451">
        <v>43832</v>
      </c>
      <c r="K832" s="820"/>
      <c r="L832" s="821"/>
      <c r="M832" s="818"/>
      <c r="N832" s="819"/>
      <c r="O832" s="818"/>
      <c r="P832" s="819"/>
      <c r="Q832" s="818"/>
      <c r="R832" s="819"/>
      <c r="S832" s="818"/>
      <c r="T832" s="819"/>
      <c r="U832" s="887"/>
      <c r="V832" s="888"/>
      <c r="W832" s="783"/>
      <c r="X832" s="784"/>
      <c r="Y832" s="867"/>
      <c r="Z832" s="868"/>
      <c r="AA832" s="793"/>
      <c r="AB832" s="793"/>
      <c r="AC832" s="793"/>
      <c r="AD832" s="793"/>
      <c r="AE832" s="793"/>
      <c r="AF832" s="793"/>
    </row>
    <row r="833" spans="2:32" s="404" customFormat="1" ht="12.75" customHeight="1" x14ac:dyDescent="0.2">
      <c r="B833" s="822" t="s">
        <v>343</v>
      </c>
      <c r="C833" s="823"/>
      <c r="D833" s="791" t="s">
        <v>280</v>
      </c>
      <c r="E833" s="828" t="s">
        <v>325</v>
      </c>
      <c r="F833" s="831">
        <v>2.68</v>
      </c>
      <c r="G833" s="834" t="s">
        <v>218</v>
      </c>
      <c r="H833" s="828" t="s">
        <v>324</v>
      </c>
      <c r="I833" s="434" t="s">
        <v>184</v>
      </c>
      <c r="J833" s="438">
        <v>74256.11</v>
      </c>
      <c r="K833" s="434" t="s">
        <v>183</v>
      </c>
      <c r="L833" s="437">
        <f>J838+J836-0.001</f>
        <v>44180.999000000003</v>
      </c>
      <c r="M833" s="434" t="s">
        <v>182</v>
      </c>
      <c r="N833" s="436">
        <f>J833</f>
        <v>74256.11</v>
      </c>
      <c r="O833" s="434" t="s">
        <v>181</v>
      </c>
      <c r="P833" s="435"/>
      <c r="Q833" s="434" t="s">
        <v>181</v>
      </c>
      <c r="R833" s="435"/>
      <c r="S833" s="434" t="s">
        <v>181</v>
      </c>
      <c r="T833" s="435"/>
      <c r="U833" s="448" t="s">
        <v>181</v>
      </c>
      <c r="V833" s="449">
        <v>0.42130000000000001</v>
      </c>
      <c r="W833" s="466" t="s">
        <v>181</v>
      </c>
      <c r="X833" s="467">
        <v>1</v>
      </c>
      <c r="Y833" s="466" t="s">
        <v>180</v>
      </c>
      <c r="Z833" s="465">
        <v>3</v>
      </c>
      <c r="AA833" s="791" t="s">
        <v>10</v>
      </c>
      <c r="AB833" s="791" t="s">
        <v>10</v>
      </c>
      <c r="AC833" s="791" t="s">
        <v>10</v>
      </c>
      <c r="AD833" s="791" t="s">
        <v>10</v>
      </c>
      <c r="AE833" s="791" t="s">
        <v>10</v>
      </c>
      <c r="AF833" s="791" t="s">
        <v>2143</v>
      </c>
    </row>
    <row r="834" spans="2:32" s="404" customFormat="1" ht="15" customHeight="1" x14ac:dyDescent="0.2">
      <c r="B834" s="824"/>
      <c r="C834" s="825"/>
      <c r="D834" s="792"/>
      <c r="E834" s="829"/>
      <c r="F834" s="832"/>
      <c r="G834" s="835"/>
      <c r="H834" s="829"/>
      <c r="I834" s="416" t="s">
        <v>179</v>
      </c>
      <c r="J834" s="432" t="s">
        <v>321</v>
      </c>
      <c r="K834" s="416" t="s">
        <v>177</v>
      </c>
      <c r="L834" s="415">
        <f>L833+L835+L836</f>
        <v>44207.999000000003</v>
      </c>
      <c r="M834" s="416" t="s">
        <v>176</v>
      </c>
      <c r="N834" s="428">
        <f>N833</f>
        <v>74256.11</v>
      </c>
      <c r="O834" s="416" t="s">
        <v>175</v>
      </c>
      <c r="P834" s="426"/>
      <c r="Q834" s="416" t="s">
        <v>175</v>
      </c>
      <c r="R834" s="426"/>
      <c r="S834" s="416" t="s">
        <v>175</v>
      </c>
      <c r="T834" s="426"/>
      <c r="U834" s="446" t="s">
        <v>175</v>
      </c>
      <c r="V834" s="447"/>
      <c r="W834" s="463" t="s">
        <v>175</v>
      </c>
      <c r="X834" s="462"/>
      <c r="Y834" s="463" t="s">
        <v>174</v>
      </c>
      <c r="Z834" s="464">
        <f>3*6</f>
        <v>18</v>
      </c>
      <c r="AA834" s="792"/>
      <c r="AB834" s="792"/>
      <c r="AC834" s="792"/>
      <c r="AD834" s="792"/>
      <c r="AE834" s="792"/>
      <c r="AF834" s="792"/>
    </row>
    <row r="835" spans="2:32" s="404" customFormat="1" ht="26.25" customHeight="1" x14ac:dyDescent="0.2">
      <c r="B835" s="824"/>
      <c r="C835" s="825"/>
      <c r="D835" s="792"/>
      <c r="E835" s="829"/>
      <c r="F835" s="832"/>
      <c r="G835" s="835"/>
      <c r="H835" s="829"/>
      <c r="I835" s="416" t="s">
        <v>173</v>
      </c>
      <c r="J835" s="429" t="s">
        <v>342</v>
      </c>
      <c r="K835" s="416" t="s">
        <v>171</v>
      </c>
      <c r="L835" s="427">
        <v>27</v>
      </c>
      <c r="M835" s="416" t="s">
        <v>170</v>
      </c>
      <c r="N835" s="428"/>
      <c r="O835" s="416" t="s">
        <v>169</v>
      </c>
      <c r="P835" s="426"/>
      <c r="Q835" s="416" t="s">
        <v>169</v>
      </c>
      <c r="R835" s="426"/>
      <c r="S835" s="416" t="s">
        <v>169</v>
      </c>
      <c r="T835" s="426"/>
      <c r="U835" s="446" t="s">
        <v>169</v>
      </c>
      <c r="V835" s="447">
        <v>0.42130000000000001</v>
      </c>
      <c r="W835" s="463" t="s">
        <v>169</v>
      </c>
      <c r="X835" s="462">
        <v>1</v>
      </c>
      <c r="Y835" s="781"/>
      <c r="Z835" s="782"/>
      <c r="AA835" s="792"/>
      <c r="AB835" s="792"/>
      <c r="AC835" s="792"/>
      <c r="AD835" s="792"/>
      <c r="AE835" s="792"/>
      <c r="AF835" s="792"/>
    </row>
    <row r="836" spans="2:32" s="404" customFormat="1" ht="15" customHeight="1" x14ac:dyDescent="0.2">
      <c r="B836" s="824"/>
      <c r="C836" s="825"/>
      <c r="D836" s="792"/>
      <c r="E836" s="829"/>
      <c r="F836" s="832"/>
      <c r="G836" s="835"/>
      <c r="H836" s="829"/>
      <c r="I836" s="416" t="s">
        <v>168</v>
      </c>
      <c r="J836" s="427">
        <v>184</v>
      </c>
      <c r="K836" s="416" t="s">
        <v>167</v>
      </c>
      <c r="L836" s="427"/>
      <c r="M836" s="816"/>
      <c r="N836" s="817"/>
      <c r="O836" s="416" t="s">
        <v>166</v>
      </c>
      <c r="P836" s="426">
        <f>IF(P834="",P835-P833,P835-P834)</f>
        <v>0</v>
      </c>
      <c r="Q836" s="416" t="s">
        <v>166</v>
      </c>
      <c r="R836" s="426">
        <f>IF(R834="",R835-R833,R835-R834)</f>
        <v>0</v>
      </c>
      <c r="S836" s="416" t="s">
        <v>166</v>
      </c>
      <c r="T836" s="426">
        <f>IF(T834="",T835-T833,T835-T834)</f>
        <v>0</v>
      </c>
      <c r="U836" s="446" t="s">
        <v>166</v>
      </c>
      <c r="V836" s="447">
        <f>IF(V834="",V835-V833,V835-V834)</f>
        <v>0</v>
      </c>
      <c r="W836" s="463" t="s">
        <v>166</v>
      </c>
      <c r="X836" s="462">
        <f>IF(X834="",X835-X833,X835-X834)</f>
        <v>0</v>
      </c>
      <c r="Y836" s="781"/>
      <c r="Z836" s="782"/>
      <c r="AA836" s="792"/>
      <c r="AB836" s="792"/>
      <c r="AC836" s="792"/>
      <c r="AD836" s="792"/>
      <c r="AE836" s="792"/>
      <c r="AF836" s="792"/>
    </row>
    <row r="837" spans="2:32" s="404" customFormat="1" ht="15" customHeight="1" x14ac:dyDescent="0.2">
      <c r="B837" s="824"/>
      <c r="C837" s="825"/>
      <c r="D837" s="792"/>
      <c r="E837" s="829"/>
      <c r="F837" s="832"/>
      <c r="G837" s="835"/>
      <c r="H837" s="829"/>
      <c r="I837" s="416" t="s">
        <v>165</v>
      </c>
      <c r="J837" s="415">
        <v>43832</v>
      </c>
      <c r="K837" s="416" t="s">
        <v>164</v>
      </c>
      <c r="L837" s="415">
        <v>44180</v>
      </c>
      <c r="M837" s="816"/>
      <c r="N837" s="817"/>
      <c r="O837" s="816"/>
      <c r="P837" s="817"/>
      <c r="Q837" s="816"/>
      <c r="R837" s="817"/>
      <c r="S837" s="816"/>
      <c r="T837" s="817"/>
      <c r="U837" s="885"/>
      <c r="V837" s="886"/>
      <c r="W837" s="781"/>
      <c r="X837" s="782"/>
      <c r="Y837" s="781"/>
      <c r="Z837" s="782"/>
      <c r="AA837" s="792"/>
      <c r="AB837" s="792"/>
      <c r="AC837" s="792"/>
      <c r="AD837" s="792"/>
      <c r="AE837" s="792"/>
      <c r="AF837" s="792"/>
    </row>
    <row r="838" spans="2:32" s="404" customFormat="1" ht="15" customHeight="1" x14ac:dyDescent="0.2">
      <c r="B838" s="826"/>
      <c r="C838" s="827"/>
      <c r="D838" s="793"/>
      <c r="E838" s="830"/>
      <c r="F838" s="833"/>
      <c r="G838" s="836"/>
      <c r="H838" s="830"/>
      <c r="I838" s="406" t="s">
        <v>158</v>
      </c>
      <c r="J838" s="451">
        <v>43997</v>
      </c>
      <c r="K838" s="820"/>
      <c r="L838" s="821"/>
      <c r="M838" s="818"/>
      <c r="N838" s="819"/>
      <c r="O838" s="818"/>
      <c r="P838" s="819"/>
      <c r="Q838" s="818"/>
      <c r="R838" s="819"/>
      <c r="S838" s="818"/>
      <c r="T838" s="819"/>
      <c r="U838" s="887"/>
      <c r="V838" s="888"/>
      <c r="W838" s="783"/>
      <c r="X838" s="784"/>
      <c r="Y838" s="783"/>
      <c r="Z838" s="784"/>
      <c r="AA838" s="793"/>
      <c r="AB838" s="793"/>
      <c r="AC838" s="793"/>
      <c r="AD838" s="793"/>
      <c r="AE838" s="793"/>
      <c r="AF838" s="793"/>
    </row>
    <row r="839" spans="2:32" s="404" customFormat="1" ht="12.75" customHeight="1" x14ac:dyDescent="0.2">
      <c r="B839" s="822" t="s">
        <v>340</v>
      </c>
      <c r="C839" s="823"/>
      <c r="D839" s="791" t="s">
        <v>280</v>
      </c>
      <c r="E839" s="828" t="s">
        <v>325</v>
      </c>
      <c r="F839" s="831"/>
      <c r="G839" s="834" t="s">
        <v>218</v>
      </c>
      <c r="H839" s="828" t="s">
        <v>200</v>
      </c>
      <c r="I839" s="434" t="s">
        <v>184</v>
      </c>
      <c r="J839" s="438">
        <v>71748.41</v>
      </c>
      <c r="K839" s="434" t="s">
        <v>183</v>
      </c>
      <c r="L839" s="437">
        <f>J844+J842-0.001</f>
        <v>44196.999000000003</v>
      </c>
      <c r="M839" s="434" t="s">
        <v>182</v>
      </c>
      <c r="N839" s="436">
        <f>J839</f>
        <v>71748.41</v>
      </c>
      <c r="O839" s="434" t="s">
        <v>181</v>
      </c>
      <c r="P839" s="435">
        <v>0.5</v>
      </c>
      <c r="Q839" s="434" t="s">
        <v>181</v>
      </c>
      <c r="R839" s="435">
        <v>0.5</v>
      </c>
      <c r="S839" s="434" t="s">
        <v>181</v>
      </c>
      <c r="T839" s="435">
        <v>0.5</v>
      </c>
      <c r="U839" s="448" t="s">
        <v>181</v>
      </c>
      <c r="V839" s="449">
        <v>0.84860000000000002</v>
      </c>
      <c r="W839" s="466" t="s">
        <v>181</v>
      </c>
      <c r="X839" s="467">
        <v>1</v>
      </c>
      <c r="Y839" s="466" t="s">
        <v>180</v>
      </c>
      <c r="Z839" s="465">
        <v>2</v>
      </c>
      <c r="AA839" s="791" t="s">
        <v>10</v>
      </c>
      <c r="AB839" s="791" t="s">
        <v>10</v>
      </c>
      <c r="AC839" s="791" t="s">
        <v>10</v>
      </c>
      <c r="AD839" s="791" t="s">
        <v>10</v>
      </c>
      <c r="AE839" s="791" t="s">
        <v>10</v>
      </c>
      <c r="AF839" s="791" t="s">
        <v>2143</v>
      </c>
    </row>
    <row r="840" spans="2:32" s="404" customFormat="1" ht="15" customHeight="1" x14ac:dyDescent="0.2">
      <c r="B840" s="824"/>
      <c r="C840" s="825"/>
      <c r="D840" s="792"/>
      <c r="E840" s="829"/>
      <c r="F840" s="832"/>
      <c r="G840" s="835"/>
      <c r="H840" s="829"/>
      <c r="I840" s="416" t="s">
        <v>179</v>
      </c>
      <c r="J840" s="432" t="s">
        <v>292</v>
      </c>
      <c r="K840" s="416" t="s">
        <v>177</v>
      </c>
      <c r="L840" s="415">
        <f>L839+L841+L842</f>
        <v>44223.999000000003</v>
      </c>
      <c r="M840" s="416" t="s">
        <v>176</v>
      </c>
      <c r="N840" s="428">
        <f>N839</f>
        <v>71748.41</v>
      </c>
      <c r="O840" s="416" t="s">
        <v>175</v>
      </c>
      <c r="P840" s="426"/>
      <c r="Q840" s="416" t="s">
        <v>175</v>
      </c>
      <c r="R840" s="426"/>
      <c r="S840" s="416" t="s">
        <v>175</v>
      </c>
      <c r="T840" s="426"/>
      <c r="U840" s="446" t="s">
        <v>175</v>
      </c>
      <c r="V840" s="447"/>
      <c r="W840" s="463" t="s">
        <v>175</v>
      </c>
      <c r="X840" s="462"/>
      <c r="Y840" s="463" t="s">
        <v>174</v>
      </c>
      <c r="Z840" s="464">
        <v>20</v>
      </c>
      <c r="AA840" s="792"/>
      <c r="AB840" s="792"/>
      <c r="AC840" s="792"/>
      <c r="AD840" s="792"/>
      <c r="AE840" s="792"/>
      <c r="AF840" s="792"/>
    </row>
    <row r="841" spans="2:32" s="404" customFormat="1" ht="13.5" customHeight="1" x14ac:dyDescent="0.2">
      <c r="B841" s="824"/>
      <c r="C841" s="825"/>
      <c r="D841" s="792"/>
      <c r="E841" s="829"/>
      <c r="F841" s="832"/>
      <c r="G841" s="835"/>
      <c r="H841" s="829"/>
      <c r="I841" s="416" t="s">
        <v>173</v>
      </c>
      <c r="J841" s="429" t="s">
        <v>192</v>
      </c>
      <c r="K841" s="416" t="s">
        <v>171</v>
      </c>
      <c r="L841" s="427">
        <v>27</v>
      </c>
      <c r="M841" s="416" t="s">
        <v>170</v>
      </c>
      <c r="N841" s="428"/>
      <c r="O841" s="416" t="s">
        <v>169</v>
      </c>
      <c r="P841" s="426">
        <v>0.51</v>
      </c>
      <c r="Q841" s="416" t="s">
        <v>169</v>
      </c>
      <c r="R841" s="426">
        <v>0.51</v>
      </c>
      <c r="S841" s="416" t="s">
        <v>169</v>
      </c>
      <c r="T841" s="426">
        <v>0.51</v>
      </c>
      <c r="U841" s="446" t="s">
        <v>169</v>
      </c>
      <c r="V841" s="447">
        <v>0.82099999999999995</v>
      </c>
      <c r="W841" s="463" t="s">
        <v>169</v>
      </c>
      <c r="X841" s="462">
        <v>1</v>
      </c>
      <c r="Y841" s="781"/>
      <c r="Z841" s="782"/>
      <c r="AA841" s="792"/>
      <c r="AB841" s="792"/>
      <c r="AC841" s="792"/>
      <c r="AD841" s="792"/>
      <c r="AE841" s="792"/>
      <c r="AF841" s="792"/>
    </row>
    <row r="842" spans="2:32" s="404" customFormat="1" ht="15" customHeight="1" x14ac:dyDescent="0.2">
      <c r="B842" s="824"/>
      <c r="C842" s="825"/>
      <c r="D842" s="792"/>
      <c r="E842" s="829"/>
      <c r="F842" s="832"/>
      <c r="G842" s="835"/>
      <c r="H842" s="829"/>
      <c r="I842" s="416" t="s">
        <v>168</v>
      </c>
      <c r="J842" s="427">
        <v>365</v>
      </c>
      <c r="K842" s="416" t="s">
        <v>167</v>
      </c>
      <c r="L842" s="427"/>
      <c r="M842" s="816"/>
      <c r="N842" s="817"/>
      <c r="O842" s="416" t="s">
        <v>166</v>
      </c>
      <c r="P842" s="426">
        <f>IF(P840="",P841-P839,P841-P840)</f>
        <v>1.0000000000000009E-2</v>
      </c>
      <c r="Q842" s="416" t="s">
        <v>166</v>
      </c>
      <c r="R842" s="426">
        <f>IF(R840="",R841-R839,R841-R840)</f>
        <v>1.0000000000000009E-2</v>
      </c>
      <c r="S842" s="416" t="s">
        <v>166</v>
      </c>
      <c r="T842" s="426">
        <f>IF(T840="",T841-T839,T841-T840)</f>
        <v>1.0000000000000009E-2</v>
      </c>
      <c r="U842" s="446" t="s">
        <v>166</v>
      </c>
      <c r="V842" s="447">
        <f>IF(V840="",V841-V839,V841-V840)</f>
        <v>-2.7600000000000069E-2</v>
      </c>
      <c r="W842" s="463" t="s">
        <v>166</v>
      </c>
      <c r="X842" s="462">
        <f>IF(X840="",X841-X839,X841-X840)</f>
        <v>0</v>
      </c>
      <c r="Y842" s="781"/>
      <c r="Z842" s="782"/>
      <c r="AA842" s="792"/>
      <c r="AB842" s="792"/>
      <c r="AC842" s="792"/>
      <c r="AD842" s="792"/>
      <c r="AE842" s="792"/>
      <c r="AF842" s="792"/>
    </row>
    <row r="843" spans="2:32" s="404" customFormat="1" ht="15" customHeight="1" x14ac:dyDescent="0.2">
      <c r="B843" s="824"/>
      <c r="C843" s="825"/>
      <c r="D843" s="792"/>
      <c r="E843" s="829"/>
      <c r="F843" s="832"/>
      <c r="G843" s="835"/>
      <c r="H843" s="829"/>
      <c r="I843" s="416" t="s">
        <v>165</v>
      </c>
      <c r="J843" s="415">
        <v>43832</v>
      </c>
      <c r="K843" s="416" t="s">
        <v>164</v>
      </c>
      <c r="L843" s="415">
        <v>44196</v>
      </c>
      <c r="M843" s="816"/>
      <c r="N843" s="817"/>
      <c r="O843" s="816"/>
      <c r="P843" s="817"/>
      <c r="Q843" s="816"/>
      <c r="R843" s="817"/>
      <c r="S843" s="816"/>
      <c r="T843" s="817"/>
      <c r="U843" s="885"/>
      <c r="V843" s="886"/>
      <c r="W843" s="781"/>
      <c r="X843" s="782"/>
      <c r="Y843" s="781"/>
      <c r="Z843" s="782"/>
      <c r="AA843" s="792"/>
      <c r="AB843" s="792"/>
      <c r="AC843" s="792"/>
      <c r="AD843" s="792"/>
      <c r="AE843" s="792"/>
      <c r="AF843" s="792"/>
    </row>
    <row r="844" spans="2:32" s="404" customFormat="1" ht="15" customHeight="1" x14ac:dyDescent="0.2">
      <c r="B844" s="826"/>
      <c r="C844" s="827"/>
      <c r="D844" s="793"/>
      <c r="E844" s="830"/>
      <c r="F844" s="833"/>
      <c r="G844" s="836"/>
      <c r="H844" s="830"/>
      <c r="I844" s="406" t="s">
        <v>158</v>
      </c>
      <c r="J844" s="451">
        <v>43832</v>
      </c>
      <c r="K844" s="820"/>
      <c r="L844" s="821"/>
      <c r="M844" s="818"/>
      <c r="N844" s="819"/>
      <c r="O844" s="818"/>
      <c r="P844" s="819"/>
      <c r="Q844" s="818"/>
      <c r="R844" s="819"/>
      <c r="S844" s="818"/>
      <c r="T844" s="819"/>
      <c r="U844" s="887"/>
      <c r="V844" s="888"/>
      <c r="W844" s="783"/>
      <c r="X844" s="784"/>
      <c r="Y844" s="783"/>
      <c r="Z844" s="784"/>
      <c r="AA844" s="793"/>
      <c r="AB844" s="793"/>
      <c r="AC844" s="793"/>
      <c r="AD844" s="793"/>
      <c r="AE844" s="793"/>
      <c r="AF844" s="793"/>
    </row>
    <row r="845" spans="2:32" s="404" customFormat="1" ht="12.75" customHeight="1" x14ac:dyDescent="0.2">
      <c r="B845" s="822" t="s">
        <v>337</v>
      </c>
      <c r="C845" s="823"/>
      <c r="D845" s="791" t="s">
        <v>280</v>
      </c>
      <c r="E845" s="828" t="s">
        <v>325</v>
      </c>
      <c r="F845" s="831">
        <v>4.9000000000000004</v>
      </c>
      <c r="G845" s="834" t="s">
        <v>218</v>
      </c>
      <c r="H845" s="828" t="s">
        <v>200</v>
      </c>
      <c r="I845" s="434" t="s">
        <v>184</v>
      </c>
      <c r="J845" s="438">
        <v>195671.17</v>
      </c>
      <c r="K845" s="434" t="s">
        <v>183</v>
      </c>
      <c r="L845" s="437">
        <f>J850+J848-0.001</f>
        <v>44196.999000000003</v>
      </c>
      <c r="M845" s="434" t="s">
        <v>182</v>
      </c>
      <c r="N845" s="436">
        <f>J845</f>
        <v>195671.17</v>
      </c>
      <c r="O845" s="434" t="s">
        <v>181</v>
      </c>
      <c r="P845" s="435">
        <v>0.5</v>
      </c>
      <c r="Q845" s="434" t="s">
        <v>181</v>
      </c>
      <c r="R845" s="435">
        <v>0.5</v>
      </c>
      <c r="S845" s="434" t="s">
        <v>181</v>
      </c>
      <c r="T845" s="435">
        <v>0.5</v>
      </c>
      <c r="U845" s="448" t="s">
        <v>181</v>
      </c>
      <c r="V845" s="449">
        <v>0.82450000000000001</v>
      </c>
      <c r="W845" s="466" t="s">
        <v>181</v>
      </c>
      <c r="X845" s="467">
        <v>1</v>
      </c>
      <c r="Y845" s="466" t="s">
        <v>180</v>
      </c>
      <c r="Z845" s="465">
        <v>3</v>
      </c>
      <c r="AA845" s="791" t="s">
        <v>322</v>
      </c>
      <c r="AB845" s="791" t="s">
        <v>322</v>
      </c>
      <c r="AC845" s="791" t="s">
        <v>322</v>
      </c>
      <c r="AD845" s="791" t="s">
        <v>322</v>
      </c>
      <c r="AE845" s="791" t="s">
        <v>322</v>
      </c>
      <c r="AF845" s="791" t="s">
        <v>2143</v>
      </c>
    </row>
    <row r="846" spans="2:32" s="404" customFormat="1" ht="15" customHeight="1" x14ac:dyDescent="0.2">
      <c r="B846" s="824"/>
      <c r="C846" s="825"/>
      <c r="D846" s="792"/>
      <c r="E846" s="829"/>
      <c r="F846" s="832"/>
      <c r="G846" s="835"/>
      <c r="H846" s="829"/>
      <c r="I846" s="416" t="s">
        <v>179</v>
      </c>
      <c r="J846" s="432" t="s">
        <v>292</v>
      </c>
      <c r="K846" s="416" t="s">
        <v>177</v>
      </c>
      <c r="L846" s="415">
        <f>L845+L847+L848</f>
        <v>44223.999000000003</v>
      </c>
      <c r="M846" s="416" t="s">
        <v>176</v>
      </c>
      <c r="N846" s="428">
        <f>N845</f>
        <v>195671.17</v>
      </c>
      <c r="O846" s="416" t="s">
        <v>175</v>
      </c>
      <c r="P846" s="426"/>
      <c r="Q846" s="416" t="s">
        <v>175</v>
      </c>
      <c r="R846" s="426"/>
      <c r="S846" s="416" t="s">
        <v>175</v>
      </c>
      <c r="T846" s="426"/>
      <c r="U846" s="446" t="s">
        <v>175</v>
      </c>
      <c r="V846" s="447"/>
      <c r="W846" s="463" t="s">
        <v>175</v>
      </c>
      <c r="X846" s="462"/>
      <c r="Y846" s="463" t="s">
        <v>174</v>
      </c>
      <c r="Z846" s="464">
        <v>33</v>
      </c>
      <c r="AA846" s="792"/>
      <c r="AB846" s="792"/>
      <c r="AC846" s="792"/>
      <c r="AD846" s="792"/>
      <c r="AE846" s="792"/>
      <c r="AF846" s="792"/>
    </row>
    <row r="847" spans="2:32" s="404" customFormat="1" ht="13.5" customHeight="1" x14ac:dyDescent="0.2">
      <c r="B847" s="824"/>
      <c r="C847" s="825"/>
      <c r="D847" s="792"/>
      <c r="E847" s="829"/>
      <c r="F847" s="832"/>
      <c r="G847" s="835"/>
      <c r="H847" s="829"/>
      <c r="I847" s="416" t="s">
        <v>173</v>
      </c>
      <c r="J847" s="429" t="s">
        <v>192</v>
      </c>
      <c r="K847" s="416" t="s">
        <v>171</v>
      </c>
      <c r="L847" s="427">
        <v>27</v>
      </c>
      <c r="M847" s="416" t="s">
        <v>170</v>
      </c>
      <c r="N847" s="428"/>
      <c r="O847" s="416" t="s">
        <v>169</v>
      </c>
      <c r="P847" s="426">
        <v>0.52</v>
      </c>
      <c r="Q847" s="416" t="s">
        <v>169</v>
      </c>
      <c r="R847" s="426">
        <v>0.52</v>
      </c>
      <c r="S847" s="416" t="s">
        <v>169</v>
      </c>
      <c r="T847" s="426">
        <v>0.52</v>
      </c>
      <c r="U847" s="446" t="s">
        <v>169</v>
      </c>
      <c r="V847" s="447">
        <v>0.83399999999999996</v>
      </c>
      <c r="W847" s="463" t="s">
        <v>169</v>
      </c>
      <c r="X847" s="462">
        <v>1</v>
      </c>
      <c r="Y847" s="781"/>
      <c r="Z847" s="782"/>
      <c r="AA847" s="792"/>
      <c r="AB847" s="792"/>
      <c r="AC847" s="792"/>
      <c r="AD847" s="792"/>
      <c r="AE847" s="792"/>
      <c r="AF847" s="792"/>
    </row>
    <row r="848" spans="2:32" s="404" customFormat="1" ht="15" customHeight="1" x14ac:dyDescent="0.2">
      <c r="B848" s="824"/>
      <c r="C848" s="825"/>
      <c r="D848" s="792"/>
      <c r="E848" s="829"/>
      <c r="F848" s="832"/>
      <c r="G848" s="835"/>
      <c r="H848" s="829"/>
      <c r="I848" s="416" t="s">
        <v>168</v>
      </c>
      <c r="J848" s="427">
        <v>365</v>
      </c>
      <c r="K848" s="416" t="s">
        <v>167</v>
      </c>
      <c r="L848" s="427"/>
      <c r="M848" s="816"/>
      <c r="N848" s="817"/>
      <c r="O848" s="416" t="s">
        <v>166</v>
      </c>
      <c r="P848" s="426">
        <f>IF(P846="",P847-P845,P847-P846)</f>
        <v>2.0000000000000018E-2</v>
      </c>
      <c r="Q848" s="416" t="s">
        <v>166</v>
      </c>
      <c r="R848" s="426">
        <f>IF(R846="",R847-R845,R847-R846)</f>
        <v>2.0000000000000018E-2</v>
      </c>
      <c r="S848" s="416" t="s">
        <v>166</v>
      </c>
      <c r="T848" s="426">
        <f>IF(T846="",T847-T845,T847-T846)</f>
        <v>2.0000000000000018E-2</v>
      </c>
      <c r="U848" s="446" t="s">
        <v>166</v>
      </c>
      <c r="V848" s="447">
        <f>IF(V846="",V847-V845,V847-V846)</f>
        <v>9.4999999999999529E-3</v>
      </c>
      <c r="W848" s="463" t="s">
        <v>166</v>
      </c>
      <c r="X848" s="462">
        <f>IF(X846="",X847-X845,X847-X846)</f>
        <v>0</v>
      </c>
      <c r="Y848" s="781"/>
      <c r="Z848" s="782"/>
      <c r="AA848" s="792"/>
      <c r="AB848" s="792"/>
      <c r="AC848" s="792"/>
      <c r="AD848" s="792"/>
      <c r="AE848" s="792"/>
      <c r="AF848" s="792"/>
    </row>
    <row r="849" spans="2:32" s="404" customFormat="1" ht="15" customHeight="1" x14ac:dyDescent="0.2">
      <c r="B849" s="824"/>
      <c r="C849" s="825"/>
      <c r="D849" s="792"/>
      <c r="E849" s="829"/>
      <c r="F849" s="832"/>
      <c r="G849" s="835"/>
      <c r="H849" s="829"/>
      <c r="I849" s="416" t="s">
        <v>165</v>
      </c>
      <c r="J849" s="415">
        <v>43832</v>
      </c>
      <c r="K849" s="416" t="s">
        <v>164</v>
      </c>
      <c r="L849" s="415">
        <v>44196</v>
      </c>
      <c r="M849" s="816"/>
      <c r="N849" s="817"/>
      <c r="O849" s="816"/>
      <c r="P849" s="817"/>
      <c r="Q849" s="816"/>
      <c r="R849" s="817"/>
      <c r="S849" s="816"/>
      <c r="T849" s="817"/>
      <c r="U849" s="885"/>
      <c r="V849" s="886"/>
      <c r="W849" s="781"/>
      <c r="X849" s="782"/>
      <c r="Y849" s="781"/>
      <c r="Z849" s="782"/>
      <c r="AA849" s="792"/>
      <c r="AB849" s="792"/>
      <c r="AC849" s="792"/>
      <c r="AD849" s="792"/>
      <c r="AE849" s="792"/>
      <c r="AF849" s="792"/>
    </row>
    <row r="850" spans="2:32" s="404" customFormat="1" ht="15" customHeight="1" x14ac:dyDescent="0.2">
      <c r="B850" s="826"/>
      <c r="C850" s="827"/>
      <c r="D850" s="793"/>
      <c r="E850" s="830"/>
      <c r="F850" s="833"/>
      <c r="G850" s="836"/>
      <c r="H850" s="830"/>
      <c r="I850" s="406" t="s">
        <v>158</v>
      </c>
      <c r="J850" s="451">
        <v>43832</v>
      </c>
      <c r="K850" s="820"/>
      <c r="L850" s="821"/>
      <c r="M850" s="818"/>
      <c r="N850" s="819"/>
      <c r="O850" s="818"/>
      <c r="P850" s="819"/>
      <c r="Q850" s="818"/>
      <c r="R850" s="819"/>
      <c r="S850" s="818"/>
      <c r="T850" s="819"/>
      <c r="U850" s="887"/>
      <c r="V850" s="888"/>
      <c r="W850" s="783"/>
      <c r="X850" s="784"/>
      <c r="Y850" s="783"/>
      <c r="Z850" s="784"/>
      <c r="AA850" s="793"/>
      <c r="AB850" s="793"/>
      <c r="AC850" s="793"/>
      <c r="AD850" s="793"/>
      <c r="AE850" s="793"/>
      <c r="AF850" s="793"/>
    </row>
    <row r="851" spans="2:32" s="404" customFormat="1" ht="12.75" customHeight="1" x14ac:dyDescent="0.2">
      <c r="B851" s="822" t="s">
        <v>334</v>
      </c>
      <c r="C851" s="823"/>
      <c r="D851" s="791" t="s">
        <v>280</v>
      </c>
      <c r="E851" s="828" t="s">
        <v>325</v>
      </c>
      <c r="F851" s="831">
        <v>4.55</v>
      </c>
      <c r="G851" s="834" t="s">
        <v>218</v>
      </c>
      <c r="H851" s="828" t="s">
        <v>200</v>
      </c>
      <c r="I851" s="434" t="s">
        <v>184</v>
      </c>
      <c r="J851" s="438">
        <v>176994.35</v>
      </c>
      <c r="K851" s="434" t="s">
        <v>183</v>
      </c>
      <c r="L851" s="437">
        <f>J856+J854-0.001</f>
        <v>44196.999000000003</v>
      </c>
      <c r="M851" s="434" t="s">
        <v>182</v>
      </c>
      <c r="N851" s="436">
        <f>J851</f>
        <v>176994.35</v>
      </c>
      <c r="O851" s="434" t="s">
        <v>181</v>
      </c>
      <c r="P851" s="435">
        <v>0.5</v>
      </c>
      <c r="Q851" s="434" t="s">
        <v>181</v>
      </c>
      <c r="R851" s="435">
        <v>0.5</v>
      </c>
      <c r="S851" s="434" t="s">
        <v>181</v>
      </c>
      <c r="T851" s="435">
        <v>0.5</v>
      </c>
      <c r="U851" s="448" t="s">
        <v>181</v>
      </c>
      <c r="V851" s="449">
        <v>0.84899999999999998</v>
      </c>
      <c r="W851" s="466" t="s">
        <v>181</v>
      </c>
      <c r="X851" s="467">
        <v>1</v>
      </c>
      <c r="Y851" s="466" t="s">
        <v>180</v>
      </c>
      <c r="Z851" s="465">
        <v>2</v>
      </c>
      <c r="AA851" s="791" t="s">
        <v>10</v>
      </c>
      <c r="AB851" s="791" t="s">
        <v>10</v>
      </c>
      <c r="AC851" s="791" t="s">
        <v>10</v>
      </c>
      <c r="AD851" s="791" t="s">
        <v>10</v>
      </c>
      <c r="AE851" s="791" t="s">
        <v>10</v>
      </c>
      <c r="AF851" s="791" t="s">
        <v>2143</v>
      </c>
    </row>
    <row r="852" spans="2:32" s="404" customFormat="1" ht="15" customHeight="1" x14ac:dyDescent="0.2">
      <c r="B852" s="824"/>
      <c r="C852" s="825"/>
      <c r="D852" s="792"/>
      <c r="E852" s="829"/>
      <c r="F852" s="832"/>
      <c r="G852" s="835"/>
      <c r="H852" s="829"/>
      <c r="I852" s="416" t="s">
        <v>179</v>
      </c>
      <c r="J852" s="432" t="s">
        <v>292</v>
      </c>
      <c r="K852" s="416" t="s">
        <v>177</v>
      </c>
      <c r="L852" s="415">
        <f>L851+L853+L854</f>
        <v>44223.999000000003</v>
      </c>
      <c r="M852" s="416" t="s">
        <v>176</v>
      </c>
      <c r="N852" s="428">
        <f>N851</f>
        <v>176994.35</v>
      </c>
      <c r="O852" s="416" t="s">
        <v>175</v>
      </c>
      <c r="P852" s="426"/>
      <c r="Q852" s="416" t="s">
        <v>175</v>
      </c>
      <c r="R852" s="426"/>
      <c r="S852" s="416" t="s">
        <v>175</v>
      </c>
      <c r="T852" s="426"/>
      <c r="U852" s="446" t="s">
        <v>175</v>
      </c>
      <c r="V852" s="447"/>
      <c r="W852" s="463" t="s">
        <v>175</v>
      </c>
      <c r="X852" s="462"/>
      <c r="Y852" s="463" t="s">
        <v>174</v>
      </c>
      <c r="Z852" s="464">
        <v>10</v>
      </c>
      <c r="AA852" s="792"/>
      <c r="AB852" s="792"/>
      <c r="AC852" s="792"/>
      <c r="AD852" s="792"/>
      <c r="AE852" s="792"/>
      <c r="AF852" s="792"/>
    </row>
    <row r="853" spans="2:32" s="404" customFormat="1" ht="13.5" customHeight="1" x14ac:dyDescent="0.2">
      <c r="B853" s="824"/>
      <c r="C853" s="825"/>
      <c r="D853" s="792"/>
      <c r="E853" s="829"/>
      <c r="F853" s="832"/>
      <c r="G853" s="835"/>
      <c r="H853" s="829"/>
      <c r="I853" s="416" t="s">
        <v>173</v>
      </c>
      <c r="J853" s="429" t="s">
        <v>192</v>
      </c>
      <c r="K853" s="416" t="s">
        <v>171</v>
      </c>
      <c r="L853" s="427">
        <v>27</v>
      </c>
      <c r="M853" s="416" t="s">
        <v>170</v>
      </c>
      <c r="N853" s="428"/>
      <c r="O853" s="416" t="s">
        <v>169</v>
      </c>
      <c r="P853" s="426">
        <v>0.55000000000000004</v>
      </c>
      <c r="Q853" s="416" t="s">
        <v>169</v>
      </c>
      <c r="R853" s="426">
        <v>0.55000000000000004</v>
      </c>
      <c r="S853" s="416" t="s">
        <v>169</v>
      </c>
      <c r="T853" s="426">
        <v>0.55000000000000004</v>
      </c>
      <c r="U853" s="446" t="s">
        <v>169</v>
      </c>
      <c r="V853" s="447">
        <v>0.85399999999999998</v>
      </c>
      <c r="W853" s="463" t="s">
        <v>169</v>
      </c>
      <c r="X853" s="462">
        <v>1</v>
      </c>
      <c r="Y853" s="781"/>
      <c r="Z853" s="782"/>
      <c r="AA853" s="792"/>
      <c r="AB853" s="792"/>
      <c r="AC853" s="792"/>
      <c r="AD853" s="792"/>
      <c r="AE853" s="792"/>
      <c r="AF853" s="792"/>
    </row>
    <row r="854" spans="2:32" s="404" customFormat="1" ht="15" customHeight="1" x14ac:dyDescent="0.2">
      <c r="B854" s="824"/>
      <c r="C854" s="825"/>
      <c r="D854" s="792"/>
      <c r="E854" s="829"/>
      <c r="F854" s="832"/>
      <c r="G854" s="835"/>
      <c r="H854" s="829"/>
      <c r="I854" s="416" t="s">
        <v>168</v>
      </c>
      <c r="J854" s="427">
        <v>365</v>
      </c>
      <c r="K854" s="416" t="s">
        <v>167</v>
      </c>
      <c r="L854" s="427"/>
      <c r="M854" s="816"/>
      <c r="N854" s="817"/>
      <c r="O854" s="416" t="s">
        <v>166</v>
      </c>
      <c r="P854" s="426">
        <f>IF(P852="",P853-P851,P853-P852)</f>
        <v>5.0000000000000044E-2</v>
      </c>
      <c r="Q854" s="416" t="s">
        <v>166</v>
      </c>
      <c r="R854" s="426">
        <f>IF(R852="",R853-R851,R853-R852)</f>
        <v>5.0000000000000044E-2</v>
      </c>
      <c r="S854" s="416" t="s">
        <v>166</v>
      </c>
      <c r="T854" s="426">
        <f>IF(T852="",T853-T851,T853-T852)</f>
        <v>5.0000000000000044E-2</v>
      </c>
      <c r="U854" s="446" t="s">
        <v>166</v>
      </c>
      <c r="V854" s="447">
        <f>IF(V852="",V853-V851,V853-V852)</f>
        <v>5.0000000000000044E-3</v>
      </c>
      <c r="W854" s="463" t="s">
        <v>166</v>
      </c>
      <c r="X854" s="462">
        <f>IF(X852="",X853-X851,X853-X852)</f>
        <v>0</v>
      </c>
      <c r="Y854" s="781"/>
      <c r="Z854" s="782"/>
      <c r="AA854" s="792"/>
      <c r="AB854" s="792"/>
      <c r="AC854" s="792"/>
      <c r="AD854" s="792"/>
      <c r="AE854" s="792"/>
      <c r="AF854" s="792"/>
    </row>
    <row r="855" spans="2:32" s="404" customFormat="1" ht="15" customHeight="1" x14ac:dyDescent="0.2">
      <c r="B855" s="824"/>
      <c r="C855" s="825"/>
      <c r="D855" s="792"/>
      <c r="E855" s="829"/>
      <c r="F855" s="832"/>
      <c r="G855" s="835"/>
      <c r="H855" s="829"/>
      <c r="I855" s="416" t="s">
        <v>165</v>
      </c>
      <c r="J855" s="415">
        <v>43832</v>
      </c>
      <c r="K855" s="416" t="s">
        <v>164</v>
      </c>
      <c r="L855" s="415">
        <v>44196</v>
      </c>
      <c r="M855" s="816"/>
      <c r="N855" s="817"/>
      <c r="O855" s="816"/>
      <c r="P855" s="817"/>
      <c r="Q855" s="816"/>
      <c r="R855" s="817"/>
      <c r="S855" s="816"/>
      <c r="T855" s="817"/>
      <c r="U855" s="885"/>
      <c r="V855" s="886"/>
      <c r="W855" s="781"/>
      <c r="X855" s="782"/>
      <c r="Y855" s="781"/>
      <c r="Z855" s="782"/>
      <c r="AA855" s="792"/>
      <c r="AB855" s="792"/>
      <c r="AC855" s="792"/>
      <c r="AD855" s="792"/>
      <c r="AE855" s="792"/>
      <c r="AF855" s="792"/>
    </row>
    <row r="856" spans="2:32" s="404" customFormat="1" ht="15" customHeight="1" x14ac:dyDescent="0.2">
      <c r="B856" s="826"/>
      <c r="C856" s="827"/>
      <c r="D856" s="793"/>
      <c r="E856" s="830"/>
      <c r="F856" s="833"/>
      <c r="G856" s="836"/>
      <c r="H856" s="830"/>
      <c r="I856" s="406" t="s">
        <v>158</v>
      </c>
      <c r="J856" s="451">
        <v>43832</v>
      </c>
      <c r="K856" s="820"/>
      <c r="L856" s="821"/>
      <c r="M856" s="818"/>
      <c r="N856" s="819"/>
      <c r="O856" s="818"/>
      <c r="P856" s="819"/>
      <c r="Q856" s="818"/>
      <c r="R856" s="819"/>
      <c r="S856" s="818"/>
      <c r="T856" s="819"/>
      <c r="U856" s="887"/>
      <c r="V856" s="888"/>
      <c r="W856" s="783"/>
      <c r="X856" s="784"/>
      <c r="Y856" s="783"/>
      <c r="Z856" s="784"/>
      <c r="AA856" s="793"/>
      <c r="AB856" s="793"/>
      <c r="AC856" s="793"/>
      <c r="AD856" s="793"/>
      <c r="AE856" s="793"/>
      <c r="AF856" s="793"/>
    </row>
    <row r="857" spans="2:32" s="404" customFormat="1" ht="12.75" customHeight="1" x14ac:dyDescent="0.2">
      <c r="B857" s="822" t="s">
        <v>332</v>
      </c>
      <c r="C857" s="823"/>
      <c r="D857" s="791" t="s">
        <v>280</v>
      </c>
      <c r="E857" s="828" t="s">
        <v>325</v>
      </c>
      <c r="F857" s="831"/>
      <c r="G857" s="834" t="s">
        <v>218</v>
      </c>
      <c r="H857" s="828" t="s">
        <v>200</v>
      </c>
      <c r="I857" s="434" t="s">
        <v>184</v>
      </c>
      <c r="J857" s="438">
        <v>89179.68</v>
      </c>
      <c r="K857" s="434" t="s">
        <v>183</v>
      </c>
      <c r="L857" s="437">
        <f>J862+J860-0.001</f>
        <v>44196.999000000003</v>
      </c>
      <c r="M857" s="434" t="s">
        <v>182</v>
      </c>
      <c r="N857" s="436">
        <f>J857</f>
        <v>89179.68</v>
      </c>
      <c r="O857" s="434" t="s">
        <v>181</v>
      </c>
      <c r="P857" s="435">
        <v>0.5</v>
      </c>
      <c r="Q857" s="434" t="s">
        <v>181</v>
      </c>
      <c r="R857" s="435">
        <v>0.5</v>
      </c>
      <c r="S857" s="434" t="s">
        <v>181</v>
      </c>
      <c r="T857" s="435">
        <v>0.5</v>
      </c>
      <c r="U857" s="448" t="s">
        <v>181</v>
      </c>
      <c r="V857" s="449">
        <v>0.84609999999999996</v>
      </c>
      <c r="W857" s="466" t="s">
        <v>181</v>
      </c>
      <c r="X857" s="467">
        <v>1</v>
      </c>
      <c r="Y857" s="466" t="s">
        <v>180</v>
      </c>
      <c r="Z857" s="465">
        <v>3</v>
      </c>
      <c r="AA857" s="791" t="s">
        <v>322</v>
      </c>
      <c r="AB857" s="791" t="s">
        <v>322</v>
      </c>
      <c r="AC857" s="791" t="s">
        <v>322</v>
      </c>
      <c r="AD857" s="791" t="s">
        <v>322</v>
      </c>
      <c r="AE857" s="791" t="s">
        <v>322</v>
      </c>
      <c r="AF857" s="791" t="s">
        <v>2143</v>
      </c>
    </row>
    <row r="858" spans="2:32" s="404" customFormat="1" ht="15" customHeight="1" x14ac:dyDescent="0.2">
      <c r="B858" s="824"/>
      <c r="C858" s="825"/>
      <c r="D858" s="792"/>
      <c r="E858" s="829"/>
      <c r="F858" s="832"/>
      <c r="G858" s="835"/>
      <c r="H858" s="829"/>
      <c r="I858" s="416" t="s">
        <v>179</v>
      </c>
      <c r="J858" s="432" t="s">
        <v>292</v>
      </c>
      <c r="K858" s="416" t="s">
        <v>177</v>
      </c>
      <c r="L858" s="415">
        <f>L857+L859+L860</f>
        <v>44223.999000000003</v>
      </c>
      <c r="M858" s="416" t="s">
        <v>176</v>
      </c>
      <c r="N858" s="428">
        <f>N857</f>
        <v>89179.68</v>
      </c>
      <c r="O858" s="416" t="s">
        <v>175</v>
      </c>
      <c r="P858" s="426"/>
      <c r="Q858" s="416" t="s">
        <v>175</v>
      </c>
      <c r="R858" s="426"/>
      <c r="S858" s="416" t="s">
        <v>175</v>
      </c>
      <c r="T858" s="426"/>
      <c r="U858" s="446" t="s">
        <v>175</v>
      </c>
      <c r="V858" s="447"/>
      <c r="W858" s="463" t="s">
        <v>175</v>
      </c>
      <c r="X858" s="462"/>
      <c r="Y858" s="463" t="s">
        <v>174</v>
      </c>
      <c r="Z858" s="464">
        <v>56</v>
      </c>
      <c r="AA858" s="792"/>
      <c r="AB858" s="792"/>
      <c r="AC858" s="792"/>
      <c r="AD858" s="792"/>
      <c r="AE858" s="792"/>
      <c r="AF858" s="792"/>
    </row>
    <row r="859" spans="2:32" s="404" customFormat="1" ht="13.5" customHeight="1" x14ac:dyDescent="0.2">
      <c r="B859" s="824"/>
      <c r="C859" s="825"/>
      <c r="D859" s="792"/>
      <c r="E859" s="829"/>
      <c r="F859" s="832"/>
      <c r="G859" s="835"/>
      <c r="H859" s="829"/>
      <c r="I859" s="416" t="s">
        <v>173</v>
      </c>
      <c r="J859" s="429" t="s">
        <v>192</v>
      </c>
      <c r="K859" s="416" t="s">
        <v>171</v>
      </c>
      <c r="L859" s="427">
        <v>27</v>
      </c>
      <c r="M859" s="416" t="s">
        <v>170</v>
      </c>
      <c r="N859" s="428"/>
      <c r="O859" s="416" t="s">
        <v>169</v>
      </c>
      <c r="P859" s="426">
        <v>0.55000000000000004</v>
      </c>
      <c r="Q859" s="416" t="s">
        <v>169</v>
      </c>
      <c r="R859" s="426">
        <v>0.55000000000000004</v>
      </c>
      <c r="S859" s="416" t="s">
        <v>169</v>
      </c>
      <c r="T859" s="426">
        <v>0.55000000000000004</v>
      </c>
      <c r="U859" s="446" t="s">
        <v>169</v>
      </c>
      <c r="V859" s="447">
        <v>0.85119999999999996</v>
      </c>
      <c r="W859" s="463" t="s">
        <v>169</v>
      </c>
      <c r="X859" s="462">
        <v>1</v>
      </c>
      <c r="Y859" s="781"/>
      <c r="Z859" s="782"/>
      <c r="AA859" s="792"/>
      <c r="AB859" s="792"/>
      <c r="AC859" s="792"/>
      <c r="AD859" s="792"/>
      <c r="AE859" s="792"/>
      <c r="AF859" s="792"/>
    </row>
    <row r="860" spans="2:32" s="404" customFormat="1" ht="15" customHeight="1" x14ac:dyDescent="0.2">
      <c r="B860" s="824"/>
      <c r="C860" s="825"/>
      <c r="D860" s="792"/>
      <c r="E860" s="829"/>
      <c r="F860" s="832"/>
      <c r="G860" s="835"/>
      <c r="H860" s="829"/>
      <c r="I860" s="416" t="s">
        <v>168</v>
      </c>
      <c r="J860" s="427">
        <v>365</v>
      </c>
      <c r="K860" s="416" t="s">
        <v>167</v>
      </c>
      <c r="L860" s="427"/>
      <c r="M860" s="816"/>
      <c r="N860" s="817"/>
      <c r="O860" s="416" t="s">
        <v>166</v>
      </c>
      <c r="P860" s="426">
        <f>IF(P858="",P859-P857,P859-P858)</f>
        <v>5.0000000000000044E-2</v>
      </c>
      <c r="Q860" s="416" t="s">
        <v>166</v>
      </c>
      <c r="R860" s="426">
        <f>IF(R858="",R859-R857,R859-R858)</f>
        <v>5.0000000000000044E-2</v>
      </c>
      <c r="S860" s="416" t="s">
        <v>166</v>
      </c>
      <c r="T860" s="426">
        <f>IF(T858="",T859-T857,T859-T858)</f>
        <v>5.0000000000000044E-2</v>
      </c>
      <c r="U860" s="446" t="s">
        <v>166</v>
      </c>
      <c r="V860" s="447">
        <f>IF(V858="",V859-V857,V859-V858)</f>
        <v>5.0999999999999934E-3</v>
      </c>
      <c r="W860" s="463" t="s">
        <v>166</v>
      </c>
      <c r="X860" s="462">
        <f>IF(X858="",X859-X857,X859-X858)</f>
        <v>0</v>
      </c>
      <c r="Y860" s="781"/>
      <c r="Z860" s="782"/>
      <c r="AA860" s="792"/>
      <c r="AB860" s="792"/>
      <c r="AC860" s="792"/>
      <c r="AD860" s="792"/>
      <c r="AE860" s="792"/>
      <c r="AF860" s="792"/>
    </row>
    <row r="861" spans="2:32" s="404" customFormat="1" ht="15" customHeight="1" x14ac:dyDescent="0.2">
      <c r="B861" s="824"/>
      <c r="C861" s="825"/>
      <c r="D861" s="792"/>
      <c r="E861" s="829"/>
      <c r="F861" s="832"/>
      <c r="G861" s="835"/>
      <c r="H861" s="829"/>
      <c r="I861" s="416" t="s">
        <v>165</v>
      </c>
      <c r="J861" s="415">
        <v>43832</v>
      </c>
      <c r="K861" s="416" t="s">
        <v>164</v>
      </c>
      <c r="L861" s="415">
        <v>44196</v>
      </c>
      <c r="M861" s="816"/>
      <c r="N861" s="817"/>
      <c r="O861" s="816"/>
      <c r="P861" s="817"/>
      <c r="Q861" s="816"/>
      <c r="R861" s="817"/>
      <c r="S861" s="816"/>
      <c r="T861" s="817"/>
      <c r="U861" s="885"/>
      <c r="V861" s="886"/>
      <c r="W861" s="781"/>
      <c r="X861" s="782"/>
      <c r="Y861" s="781"/>
      <c r="Z861" s="782"/>
      <c r="AA861" s="792"/>
      <c r="AB861" s="792"/>
      <c r="AC861" s="792"/>
      <c r="AD861" s="792"/>
      <c r="AE861" s="792"/>
      <c r="AF861" s="792"/>
    </row>
    <row r="862" spans="2:32" s="404" customFormat="1" ht="15" customHeight="1" x14ac:dyDescent="0.2">
      <c r="B862" s="826"/>
      <c r="C862" s="827"/>
      <c r="D862" s="793"/>
      <c r="E862" s="830"/>
      <c r="F862" s="833"/>
      <c r="G862" s="836"/>
      <c r="H862" s="830"/>
      <c r="I862" s="406" t="s">
        <v>158</v>
      </c>
      <c r="J862" s="451">
        <v>43832</v>
      </c>
      <c r="K862" s="820"/>
      <c r="L862" s="821"/>
      <c r="M862" s="818"/>
      <c r="N862" s="819"/>
      <c r="O862" s="818"/>
      <c r="P862" s="819"/>
      <c r="Q862" s="818"/>
      <c r="R862" s="819"/>
      <c r="S862" s="818"/>
      <c r="T862" s="819"/>
      <c r="U862" s="887"/>
      <c r="V862" s="888"/>
      <c r="W862" s="783"/>
      <c r="X862" s="784"/>
      <c r="Y862" s="783"/>
      <c r="Z862" s="784"/>
      <c r="AA862" s="793"/>
      <c r="AB862" s="793"/>
      <c r="AC862" s="793"/>
      <c r="AD862" s="793"/>
      <c r="AE862" s="793"/>
      <c r="AF862" s="793"/>
    </row>
    <row r="863" spans="2:32" s="404" customFormat="1" ht="12.75" customHeight="1" x14ac:dyDescent="0.2">
      <c r="B863" s="822" t="s">
        <v>332</v>
      </c>
      <c r="C863" s="823"/>
      <c r="D863" s="791" t="s">
        <v>280</v>
      </c>
      <c r="E863" s="828" t="s">
        <v>325</v>
      </c>
      <c r="F863" s="842"/>
      <c r="G863" s="834" t="s">
        <v>218</v>
      </c>
      <c r="H863" s="828" t="s">
        <v>324</v>
      </c>
      <c r="I863" s="434" t="s">
        <v>184</v>
      </c>
      <c r="J863" s="438">
        <v>80293.17</v>
      </c>
      <c r="K863" s="434" t="s">
        <v>183</v>
      </c>
      <c r="L863" s="461">
        <v>44230</v>
      </c>
      <c r="M863" s="434" t="s">
        <v>182</v>
      </c>
      <c r="N863" s="436">
        <f>J863</f>
        <v>80293.17</v>
      </c>
      <c r="O863" s="434" t="s">
        <v>181</v>
      </c>
      <c r="P863" s="435"/>
      <c r="Q863" s="434" t="s">
        <v>181</v>
      </c>
      <c r="R863" s="435"/>
      <c r="S863" s="434" t="s">
        <v>181</v>
      </c>
      <c r="T863" s="435"/>
      <c r="U863" s="434" t="s">
        <v>181</v>
      </c>
      <c r="V863" s="435">
        <v>0.42499999999999999</v>
      </c>
      <c r="W863" s="466" t="s">
        <v>181</v>
      </c>
      <c r="X863" s="467">
        <v>1</v>
      </c>
      <c r="Y863" s="466" t="s">
        <v>180</v>
      </c>
      <c r="Z863" s="465">
        <v>2</v>
      </c>
      <c r="AA863" s="791" t="s">
        <v>331</v>
      </c>
      <c r="AB863" s="791" t="s">
        <v>331</v>
      </c>
      <c r="AC863" s="791" t="s">
        <v>331</v>
      </c>
      <c r="AD863" s="791" t="s">
        <v>322</v>
      </c>
      <c r="AE863" s="791" t="s">
        <v>322</v>
      </c>
      <c r="AF863" s="791" t="s">
        <v>2143</v>
      </c>
    </row>
    <row r="864" spans="2:32" s="404" customFormat="1" ht="15" customHeight="1" x14ac:dyDescent="0.2">
      <c r="B864" s="824"/>
      <c r="C864" s="825"/>
      <c r="D864" s="792"/>
      <c r="E864" s="829"/>
      <c r="F864" s="843"/>
      <c r="G864" s="835"/>
      <c r="H864" s="829"/>
      <c r="I864" s="416" t="s">
        <v>179</v>
      </c>
      <c r="J864" s="432" t="s">
        <v>321</v>
      </c>
      <c r="K864" s="416" t="s">
        <v>177</v>
      </c>
      <c r="L864" s="415"/>
      <c r="M864" s="416" t="s">
        <v>176</v>
      </c>
      <c r="N864" s="428">
        <f>N863</f>
        <v>80293.17</v>
      </c>
      <c r="O864" s="416" t="s">
        <v>175</v>
      </c>
      <c r="P864" s="426"/>
      <c r="Q864" s="416" t="s">
        <v>175</v>
      </c>
      <c r="R864" s="426"/>
      <c r="S864" s="416" t="s">
        <v>175</v>
      </c>
      <c r="T864" s="426"/>
      <c r="U864" s="416" t="s">
        <v>175</v>
      </c>
      <c r="V864" s="426"/>
      <c r="W864" s="463" t="s">
        <v>175</v>
      </c>
      <c r="X864" s="462"/>
      <c r="Y864" s="463" t="s">
        <v>174</v>
      </c>
      <c r="Z864" s="464">
        <v>2</v>
      </c>
      <c r="AA864" s="792"/>
      <c r="AB864" s="792"/>
      <c r="AC864" s="792"/>
      <c r="AD864" s="792"/>
      <c r="AE864" s="792"/>
      <c r="AF864" s="792"/>
    </row>
    <row r="865" spans="2:32" s="404" customFormat="1" ht="39" customHeight="1" x14ac:dyDescent="0.2">
      <c r="B865" s="824"/>
      <c r="C865" s="825"/>
      <c r="D865" s="792"/>
      <c r="E865" s="829"/>
      <c r="F865" s="843"/>
      <c r="G865" s="835"/>
      <c r="H865" s="829"/>
      <c r="I865" s="416" t="s">
        <v>173</v>
      </c>
      <c r="J865" s="429" t="s">
        <v>330</v>
      </c>
      <c r="K865" s="416" t="s">
        <v>171</v>
      </c>
      <c r="L865" s="427"/>
      <c r="M865" s="416" t="s">
        <v>170</v>
      </c>
      <c r="N865" s="428"/>
      <c r="O865" s="416" t="s">
        <v>169</v>
      </c>
      <c r="P865" s="426"/>
      <c r="Q865" s="416" t="s">
        <v>169</v>
      </c>
      <c r="R865" s="426"/>
      <c r="S865" s="416" t="s">
        <v>169</v>
      </c>
      <c r="T865" s="426"/>
      <c r="U865" s="416" t="s">
        <v>169</v>
      </c>
      <c r="V865" s="426">
        <v>0.42499999999999999</v>
      </c>
      <c r="W865" s="463" t="s">
        <v>169</v>
      </c>
      <c r="X865" s="462">
        <v>1</v>
      </c>
      <c r="Y865" s="781"/>
      <c r="Z865" s="782"/>
      <c r="AA865" s="792"/>
      <c r="AB865" s="792"/>
      <c r="AC865" s="792"/>
      <c r="AD865" s="792"/>
      <c r="AE865" s="792"/>
      <c r="AF865" s="792"/>
    </row>
    <row r="866" spans="2:32" s="404" customFormat="1" ht="15" customHeight="1" x14ac:dyDescent="0.2">
      <c r="B866" s="824"/>
      <c r="C866" s="825"/>
      <c r="D866" s="792"/>
      <c r="E866" s="829"/>
      <c r="F866" s="843"/>
      <c r="G866" s="835"/>
      <c r="H866" s="829"/>
      <c r="I866" s="416" t="s">
        <v>168</v>
      </c>
      <c r="J866" s="427" t="s">
        <v>319</v>
      </c>
      <c r="K866" s="416" t="s">
        <v>167</v>
      </c>
      <c r="L866" s="427"/>
      <c r="M866" s="816"/>
      <c r="N866" s="817"/>
      <c r="O866" s="416" t="s">
        <v>166</v>
      </c>
      <c r="P866" s="426">
        <f>IF(P864="",P865-P863,P865-P864)</f>
        <v>0</v>
      </c>
      <c r="Q866" s="416" t="s">
        <v>166</v>
      </c>
      <c r="R866" s="426">
        <f>IF(R864="",R865-R863,R865-R864)</f>
        <v>0</v>
      </c>
      <c r="S866" s="416" t="s">
        <v>166</v>
      </c>
      <c r="T866" s="426">
        <f>IF(T864="",T865-T863,T865-T864)</f>
        <v>0</v>
      </c>
      <c r="U866" s="416" t="s">
        <v>166</v>
      </c>
      <c r="V866" s="426">
        <f>IF(V864="",V865-V863,V865-V864)</f>
        <v>0</v>
      </c>
      <c r="W866" s="463" t="s">
        <v>166</v>
      </c>
      <c r="X866" s="462">
        <f>IF(X864="",X865-X863,X865-X864)</f>
        <v>0</v>
      </c>
      <c r="Y866" s="781"/>
      <c r="Z866" s="782"/>
      <c r="AA866" s="792"/>
      <c r="AB866" s="792"/>
      <c r="AC866" s="792"/>
      <c r="AD866" s="792"/>
      <c r="AE866" s="792"/>
      <c r="AF866" s="792"/>
    </row>
    <row r="867" spans="2:32" s="404" customFormat="1" ht="15" customHeight="1" x14ac:dyDescent="0.2">
      <c r="B867" s="824"/>
      <c r="C867" s="825"/>
      <c r="D867" s="792"/>
      <c r="E867" s="829"/>
      <c r="F867" s="843"/>
      <c r="G867" s="835"/>
      <c r="H867" s="829"/>
      <c r="I867" s="416" t="s">
        <v>165</v>
      </c>
      <c r="J867" s="415"/>
      <c r="K867" s="416" t="s">
        <v>164</v>
      </c>
      <c r="L867" s="415">
        <v>44174</v>
      </c>
      <c r="M867" s="816"/>
      <c r="N867" s="817"/>
      <c r="O867" s="816"/>
      <c r="P867" s="817"/>
      <c r="Q867" s="816"/>
      <c r="R867" s="817"/>
      <c r="S867" s="816"/>
      <c r="T867" s="817"/>
      <c r="U867" s="816"/>
      <c r="V867" s="817"/>
      <c r="W867" s="781"/>
      <c r="X867" s="782"/>
      <c r="Y867" s="781"/>
      <c r="Z867" s="782"/>
      <c r="AA867" s="792"/>
      <c r="AB867" s="792"/>
      <c r="AC867" s="792"/>
      <c r="AD867" s="792"/>
      <c r="AE867" s="792"/>
      <c r="AF867" s="792"/>
    </row>
    <row r="868" spans="2:32" s="404" customFormat="1" ht="15" customHeight="1" x14ac:dyDescent="0.2">
      <c r="B868" s="826"/>
      <c r="C868" s="827"/>
      <c r="D868" s="793"/>
      <c r="E868" s="830"/>
      <c r="F868" s="844"/>
      <c r="G868" s="836"/>
      <c r="H868" s="830"/>
      <c r="I868" s="406" t="s">
        <v>158</v>
      </c>
      <c r="J868" s="405">
        <v>44046</v>
      </c>
      <c r="K868" s="820"/>
      <c r="L868" s="821"/>
      <c r="M868" s="818"/>
      <c r="N868" s="819"/>
      <c r="O868" s="818"/>
      <c r="P868" s="819"/>
      <c r="Q868" s="818"/>
      <c r="R868" s="819"/>
      <c r="S868" s="818"/>
      <c r="T868" s="819"/>
      <c r="U868" s="818"/>
      <c r="V868" s="819"/>
      <c r="W868" s="783"/>
      <c r="X868" s="784"/>
      <c r="Y868" s="783"/>
      <c r="Z868" s="784"/>
      <c r="AA868" s="793"/>
      <c r="AB868" s="793"/>
      <c r="AC868" s="793"/>
      <c r="AD868" s="793"/>
      <c r="AE868" s="793"/>
      <c r="AF868" s="793"/>
    </row>
    <row r="869" spans="2:32" s="404" customFormat="1" ht="12.75" customHeight="1" x14ac:dyDescent="0.2">
      <c r="B869" s="822" t="s">
        <v>328</v>
      </c>
      <c r="C869" s="823"/>
      <c r="D869" s="791" t="s">
        <v>280</v>
      </c>
      <c r="E869" s="828" t="s">
        <v>325</v>
      </c>
      <c r="F869" s="831"/>
      <c r="G869" s="834" t="s">
        <v>218</v>
      </c>
      <c r="H869" s="828" t="s">
        <v>200</v>
      </c>
      <c r="I869" s="434" t="s">
        <v>184</v>
      </c>
      <c r="J869" s="438">
        <v>790874.1</v>
      </c>
      <c r="K869" s="434" t="s">
        <v>183</v>
      </c>
      <c r="L869" s="437">
        <f>J874+J872-0.001</f>
        <v>44196.999000000003</v>
      </c>
      <c r="M869" s="434" t="s">
        <v>182</v>
      </c>
      <c r="N869" s="436">
        <f>J869</f>
        <v>790874.1</v>
      </c>
      <c r="O869" s="434" t="s">
        <v>181</v>
      </c>
      <c r="P869" s="435">
        <v>0.5</v>
      </c>
      <c r="Q869" s="434" t="s">
        <v>181</v>
      </c>
      <c r="R869" s="435">
        <v>0.5</v>
      </c>
      <c r="S869" s="434" t="s">
        <v>181</v>
      </c>
      <c r="T869" s="435">
        <v>0.5</v>
      </c>
      <c r="U869" s="448" t="s">
        <v>181</v>
      </c>
      <c r="V869" s="449">
        <v>0.82479999999999998</v>
      </c>
      <c r="W869" s="466" t="s">
        <v>181</v>
      </c>
      <c r="X869" s="467">
        <v>1</v>
      </c>
      <c r="Y869" s="466" t="s">
        <v>180</v>
      </c>
      <c r="Z869" s="465">
        <v>3</v>
      </c>
      <c r="AA869" s="791" t="s">
        <v>322</v>
      </c>
      <c r="AB869" s="791" t="s">
        <v>322</v>
      </c>
      <c r="AC869" s="791" t="s">
        <v>322</v>
      </c>
      <c r="AD869" s="791" t="s">
        <v>322</v>
      </c>
      <c r="AE869" s="791" t="s">
        <v>322</v>
      </c>
      <c r="AF869" s="791" t="s">
        <v>2143</v>
      </c>
    </row>
    <row r="870" spans="2:32" s="404" customFormat="1" ht="15" customHeight="1" x14ac:dyDescent="0.2">
      <c r="B870" s="824"/>
      <c r="C870" s="825"/>
      <c r="D870" s="792"/>
      <c r="E870" s="829"/>
      <c r="F870" s="832"/>
      <c r="G870" s="835"/>
      <c r="H870" s="829"/>
      <c r="I870" s="416" t="s">
        <v>179</v>
      </c>
      <c r="J870" s="432" t="s">
        <v>292</v>
      </c>
      <c r="K870" s="416" t="s">
        <v>177</v>
      </c>
      <c r="L870" s="415">
        <f>L869+L871+L872</f>
        <v>44223.999000000003</v>
      </c>
      <c r="M870" s="416" t="s">
        <v>176</v>
      </c>
      <c r="N870" s="428">
        <f>N869</f>
        <v>790874.1</v>
      </c>
      <c r="O870" s="416" t="s">
        <v>175</v>
      </c>
      <c r="P870" s="426"/>
      <c r="Q870" s="416" t="s">
        <v>175</v>
      </c>
      <c r="R870" s="426"/>
      <c r="S870" s="416" t="s">
        <v>175</v>
      </c>
      <c r="T870" s="426"/>
      <c r="U870" s="446" t="s">
        <v>175</v>
      </c>
      <c r="V870" s="447"/>
      <c r="W870" s="463" t="s">
        <v>175</v>
      </c>
      <c r="X870" s="462"/>
      <c r="Y870" s="463" t="s">
        <v>174</v>
      </c>
      <c r="Z870" s="464">
        <v>66</v>
      </c>
      <c r="AA870" s="792"/>
      <c r="AB870" s="792"/>
      <c r="AC870" s="792"/>
      <c r="AD870" s="792"/>
      <c r="AE870" s="792"/>
      <c r="AF870" s="792"/>
    </row>
    <row r="871" spans="2:32" s="404" customFormat="1" ht="13.5" customHeight="1" x14ac:dyDescent="0.2">
      <c r="B871" s="824"/>
      <c r="C871" s="825"/>
      <c r="D871" s="792"/>
      <c r="E871" s="829"/>
      <c r="F871" s="832"/>
      <c r="G871" s="835"/>
      <c r="H871" s="829"/>
      <c r="I871" s="416" t="s">
        <v>173</v>
      </c>
      <c r="J871" s="429" t="s">
        <v>192</v>
      </c>
      <c r="K871" s="416" t="s">
        <v>171</v>
      </c>
      <c r="L871" s="427">
        <v>27</v>
      </c>
      <c r="M871" s="416" t="s">
        <v>170</v>
      </c>
      <c r="N871" s="428"/>
      <c r="O871" s="416" t="s">
        <v>169</v>
      </c>
      <c r="P871" s="426">
        <v>0.5</v>
      </c>
      <c r="Q871" s="416" t="s">
        <v>169</v>
      </c>
      <c r="R871" s="426">
        <v>0.5</v>
      </c>
      <c r="S871" s="416" t="s">
        <v>169</v>
      </c>
      <c r="T871" s="426">
        <v>0.5</v>
      </c>
      <c r="U871" s="446" t="s">
        <v>169</v>
      </c>
      <c r="V871" s="447">
        <v>0.82399999999999995</v>
      </c>
      <c r="W871" s="463" t="s">
        <v>169</v>
      </c>
      <c r="X871" s="462">
        <v>1</v>
      </c>
      <c r="Y871" s="781"/>
      <c r="Z871" s="782"/>
      <c r="AA871" s="792"/>
      <c r="AB871" s="792"/>
      <c r="AC871" s="792"/>
      <c r="AD871" s="792"/>
      <c r="AE871" s="792"/>
      <c r="AF871" s="792"/>
    </row>
    <row r="872" spans="2:32" s="404" customFormat="1" ht="15" customHeight="1" x14ac:dyDescent="0.2">
      <c r="B872" s="824"/>
      <c r="C872" s="825"/>
      <c r="D872" s="792"/>
      <c r="E872" s="829"/>
      <c r="F872" s="832"/>
      <c r="G872" s="835"/>
      <c r="H872" s="829"/>
      <c r="I872" s="416" t="s">
        <v>168</v>
      </c>
      <c r="J872" s="427">
        <v>365</v>
      </c>
      <c r="K872" s="416" t="s">
        <v>167</v>
      </c>
      <c r="L872" s="427"/>
      <c r="M872" s="816"/>
      <c r="N872" s="817"/>
      <c r="O872" s="416" t="s">
        <v>166</v>
      </c>
      <c r="P872" s="426">
        <f>IF(P870="",P871-P869,P871-P870)</f>
        <v>0</v>
      </c>
      <c r="Q872" s="416" t="s">
        <v>166</v>
      </c>
      <c r="R872" s="426">
        <f>IF(R870="",R871-R869,R871-R870)</f>
        <v>0</v>
      </c>
      <c r="S872" s="416" t="s">
        <v>166</v>
      </c>
      <c r="T872" s="426">
        <f>IF(T870="",T871-T869,T871-T870)</f>
        <v>0</v>
      </c>
      <c r="U872" s="446" t="s">
        <v>166</v>
      </c>
      <c r="V872" s="447">
        <f>IF(V870="",V871-V869,V871-V870)</f>
        <v>-8.0000000000002292E-4</v>
      </c>
      <c r="W872" s="463" t="s">
        <v>166</v>
      </c>
      <c r="X872" s="462">
        <f>IF(X870="",X871-X869,X871-X870)</f>
        <v>0</v>
      </c>
      <c r="Y872" s="781"/>
      <c r="Z872" s="782"/>
      <c r="AA872" s="792"/>
      <c r="AB872" s="792"/>
      <c r="AC872" s="792"/>
      <c r="AD872" s="792"/>
      <c r="AE872" s="792"/>
      <c r="AF872" s="792"/>
    </row>
    <row r="873" spans="2:32" s="404" customFormat="1" ht="15" customHeight="1" x14ac:dyDescent="0.2">
      <c r="B873" s="824"/>
      <c r="C873" s="825"/>
      <c r="D873" s="792"/>
      <c r="E873" s="829"/>
      <c r="F873" s="832"/>
      <c r="G873" s="835"/>
      <c r="H873" s="829"/>
      <c r="I873" s="416" t="s">
        <v>165</v>
      </c>
      <c r="J873" s="415">
        <v>43832</v>
      </c>
      <c r="K873" s="416" t="s">
        <v>164</v>
      </c>
      <c r="L873" s="415">
        <v>44196</v>
      </c>
      <c r="M873" s="816"/>
      <c r="N873" s="817"/>
      <c r="O873" s="816"/>
      <c r="P873" s="817"/>
      <c r="Q873" s="816"/>
      <c r="R873" s="817"/>
      <c r="S873" s="816"/>
      <c r="T873" s="817"/>
      <c r="U873" s="885"/>
      <c r="V873" s="886"/>
      <c r="W873" s="781"/>
      <c r="X873" s="782"/>
      <c r="Y873" s="781"/>
      <c r="Z873" s="782"/>
      <c r="AA873" s="792"/>
      <c r="AB873" s="792"/>
      <c r="AC873" s="792"/>
      <c r="AD873" s="792"/>
      <c r="AE873" s="792"/>
      <c r="AF873" s="792"/>
    </row>
    <row r="874" spans="2:32" s="404" customFormat="1" ht="15" customHeight="1" x14ac:dyDescent="0.2">
      <c r="B874" s="826"/>
      <c r="C874" s="827"/>
      <c r="D874" s="793"/>
      <c r="E874" s="830"/>
      <c r="F874" s="833"/>
      <c r="G874" s="836"/>
      <c r="H874" s="830"/>
      <c r="I874" s="406" t="s">
        <v>158</v>
      </c>
      <c r="J874" s="451">
        <v>43832</v>
      </c>
      <c r="K874" s="820"/>
      <c r="L874" s="821"/>
      <c r="M874" s="818"/>
      <c r="N874" s="819"/>
      <c r="O874" s="818"/>
      <c r="P874" s="819"/>
      <c r="Q874" s="818"/>
      <c r="R874" s="819"/>
      <c r="S874" s="818"/>
      <c r="T874" s="819"/>
      <c r="U874" s="887"/>
      <c r="V874" s="888"/>
      <c r="W874" s="783"/>
      <c r="X874" s="784"/>
      <c r="Y874" s="783"/>
      <c r="Z874" s="784"/>
      <c r="AA874" s="793"/>
      <c r="AB874" s="793"/>
      <c r="AC874" s="793"/>
      <c r="AD874" s="793"/>
      <c r="AE874" s="793"/>
      <c r="AF874" s="793"/>
    </row>
    <row r="875" spans="2:32" s="404" customFormat="1" ht="12.75" customHeight="1" x14ac:dyDescent="0.2">
      <c r="B875" s="822" t="s">
        <v>326</v>
      </c>
      <c r="C875" s="823"/>
      <c r="D875" s="791" t="s">
        <v>280</v>
      </c>
      <c r="E875" s="828" t="s">
        <v>325</v>
      </c>
      <c r="F875" s="831">
        <v>0.84</v>
      </c>
      <c r="G875" s="834" t="s">
        <v>218</v>
      </c>
      <c r="H875" s="828" t="s">
        <v>200</v>
      </c>
      <c r="I875" s="434" t="s">
        <v>184</v>
      </c>
      <c r="J875" s="438">
        <v>22943.54</v>
      </c>
      <c r="K875" s="434" t="s">
        <v>183</v>
      </c>
      <c r="L875" s="437">
        <f>J880+J878-0.001</f>
        <v>44196.999000000003</v>
      </c>
      <c r="M875" s="434" t="s">
        <v>182</v>
      </c>
      <c r="N875" s="436">
        <f>J875</f>
        <v>22943.54</v>
      </c>
      <c r="O875" s="434" t="s">
        <v>181</v>
      </c>
      <c r="P875" s="435">
        <v>0.5</v>
      </c>
      <c r="Q875" s="456" t="s">
        <v>181</v>
      </c>
      <c r="R875" s="455">
        <v>0.57050000000000001</v>
      </c>
      <c r="S875" s="456" t="s">
        <v>181</v>
      </c>
      <c r="T875" s="455">
        <v>0.57050000000000001</v>
      </c>
      <c r="U875" s="448" t="s">
        <v>181</v>
      </c>
      <c r="V875" s="449">
        <v>0.81499999999999995</v>
      </c>
      <c r="W875" s="466" t="s">
        <v>181</v>
      </c>
      <c r="X875" s="467">
        <v>1</v>
      </c>
      <c r="Y875" s="466" t="s">
        <v>180</v>
      </c>
      <c r="Z875" s="465">
        <v>3</v>
      </c>
      <c r="AA875" s="791" t="s">
        <v>322</v>
      </c>
      <c r="AB875" s="791" t="s">
        <v>322</v>
      </c>
      <c r="AC875" s="791" t="s">
        <v>322</v>
      </c>
      <c r="AD875" s="791" t="s">
        <v>322</v>
      </c>
      <c r="AE875" s="791" t="s">
        <v>322</v>
      </c>
      <c r="AF875" s="791" t="s">
        <v>2143</v>
      </c>
    </row>
    <row r="876" spans="2:32" s="404" customFormat="1" ht="15" customHeight="1" x14ac:dyDescent="0.2">
      <c r="B876" s="824"/>
      <c r="C876" s="825"/>
      <c r="D876" s="792"/>
      <c r="E876" s="829"/>
      <c r="F876" s="832"/>
      <c r="G876" s="835"/>
      <c r="H876" s="829"/>
      <c r="I876" s="416" t="s">
        <v>179</v>
      </c>
      <c r="J876" s="432" t="s">
        <v>292</v>
      </c>
      <c r="K876" s="416" t="s">
        <v>177</v>
      </c>
      <c r="L876" s="415">
        <f>L875+L877+L878</f>
        <v>44223.999000000003</v>
      </c>
      <c r="M876" s="416" t="s">
        <v>176</v>
      </c>
      <c r="N876" s="428">
        <f>N875</f>
        <v>22943.54</v>
      </c>
      <c r="O876" s="416" t="s">
        <v>175</v>
      </c>
      <c r="P876" s="426"/>
      <c r="Q876" s="454" t="s">
        <v>175</v>
      </c>
      <c r="R876" s="453"/>
      <c r="S876" s="454" t="s">
        <v>175</v>
      </c>
      <c r="T876" s="453"/>
      <c r="U876" s="446" t="s">
        <v>175</v>
      </c>
      <c r="V876" s="447"/>
      <c r="W876" s="463" t="s">
        <v>175</v>
      </c>
      <c r="X876" s="462"/>
      <c r="Y876" s="463" t="s">
        <v>174</v>
      </c>
      <c r="Z876" s="464">
        <f>3*6</f>
        <v>18</v>
      </c>
      <c r="AA876" s="792"/>
      <c r="AB876" s="792"/>
      <c r="AC876" s="792"/>
      <c r="AD876" s="792"/>
      <c r="AE876" s="792"/>
      <c r="AF876" s="792"/>
    </row>
    <row r="877" spans="2:32" s="404" customFormat="1" ht="13.5" customHeight="1" x14ac:dyDescent="0.2">
      <c r="B877" s="824"/>
      <c r="C877" s="825"/>
      <c r="D877" s="792"/>
      <c r="E877" s="829"/>
      <c r="F877" s="832"/>
      <c r="G877" s="835"/>
      <c r="H877" s="829"/>
      <c r="I877" s="416" t="s">
        <v>173</v>
      </c>
      <c r="J877" s="429" t="s">
        <v>192</v>
      </c>
      <c r="K877" s="416" t="s">
        <v>171</v>
      </c>
      <c r="L877" s="427">
        <v>27</v>
      </c>
      <c r="M877" s="416" t="s">
        <v>170</v>
      </c>
      <c r="N877" s="428"/>
      <c r="O877" s="416" t="s">
        <v>169</v>
      </c>
      <c r="P877" s="426">
        <v>0.5</v>
      </c>
      <c r="Q877" s="454" t="s">
        <v>169</v>
      </c>
      <c r="R877" s="453">
        <v>0.58789999999999998</v>
      </c>
      <c r="S877" s="454" t="s">
        <v>169</v>
      </c>
      <c r="T877" s="453">
        <v>0.58789999999999998</v>
      </c>
      <c r="U877" s="446" t="s">
        <v>169</v>
      </c>
      <c r="V877" s="447">
        <v>0.82399999999999995</v>
      </c>
      <c r="W877" s="463" t="s">
        <v>169</v>
      </c>
      <c r="X877" s="462">
        <v>1</v>
      </c>
      <c r="Y877" s="781"/>
      <c r="Z877" s="782"/>
      <c r="AA877" s="792"/>
      <c r="AB877" s="792"/>
      <c r="AC877" s="792"/>
      <c r="AD877" s="792"/>
      <c r="AE877" s="792"/>
      <c r="AF877" s="792"/>
    </row>
    <row r="878" spans="2:32" s="404" customFormat="1" ht="15" customHeight="1" x14ac:dyDescent="0.2">
      <c r="B878" s="824"/>
      <c r="C878" s="825"/>
      <c r="D878" s="792"/>
      <c r="E878" s="829"/>
      <c r="F878" s="832"/>
      <c r="G878" s="835"/>
      <c r="H878" s="829"/>
      <c r="I878" s="416" t="s">
        <v>168</v>
      </c>
      <c r="J878" s="427">
        <v>365</v>
      </c>
      <c r="K878" s="416" t="s">
        <v>167</v>
      </c>
      <c r="L878" s="427"/>
      <c r="M878" s="816"/>
      <c r="N878" s="817"/>
      <c r="O878" s="416" t="s">
        <v>166</v>
      </c>
      <c r="P878" s="426">
        <f>IF(P876="",P877-P875,P877-P876)</f>
        <v>0</v>
      </c>
      <c r="Q878" s="454" t="s">
        <v>166</v>
      </c>
      <c r="R878" s="453">
        <f>IF(R876="",R877-R875,R877-R876)</f>
        <v>1.7399999999999971E-2</v>
      </c>
      <c r="S878" s="454" t="s">
        <v>166</v>
      </c>
      <c r="T878" s="453">
        <f>IF(T876="",T877-T875,T877-T876)</f>
        <v>1.7399999999999971E-2</v>
      </c>
      <c r="U878" s="446" t="s">
        <v>166</v>
      </c>
      <c r="V878" s="447">
        <f>IF(V876="",V877-V875,V877-V876)</f>
        <v>9.000000000000008E-3</v>
      </c>
      <c r="W878" s="463" t="s">
        <v>166</v>
      </c>
      <c r="X878" s="462">
        <f>IF(X876="",X877-X875,X877-X876)</f>
        <v>0</v>
      </c>
      <c r="Y878" s="781"/>
      <c r="Z878" s="782"/>
      <c r="AA878" s="792"/>
      <c r="AB878" s="792"/>
      <c r="AC878" s="792"/>
      <c r="AD878" s="792"/>
      <c r="AE878" s="792"/>
      <c r="AF878" s="792"/>
    </row>
    <row r="879" spans="2:32" s="404" customFormat="1" ht="15" customHeight="1" x14ac:dyDescent="0.2">
      <c r="B879" s="824"/>
      <c r="C879" s="825"/>
      <c r="D879" s="792"/>
      <c r="E879" s="829"/>
      <c r="F879" s="832"/>
      <c r="G879" s="835"/>
      <c r="H879" s="829"/>
      <c r="I879" s="416" t="s">
        <v>165</v>
      </c>
      <c r="J879" s="415">
        <v>43832</v>
      </c>
      <c r="K879" s="416" t="s">
        <v>164</v>
      </c>
      <c r="L879" s="415">
        <v>44196</v>
      </c>
      <c r="M879" s="816"/>
      <c r="N879" s="817"/>
      <c r="O879" s="816"/>
      <c r="P879" s="817"/>
      <c r="Q879" s="861"/>
      <c r="R879" s="862"/>
      <c r="S879" s="861"/>
      <c r="T879" s="862"/>
      <c r="U879" s="885"/>
      <c r="V879" s="886"/>
      <c r="W879" s="781"/>
      <c r="X879" s="782"/>
      <c r="Y879" s="781"/>
      <c r="Z879" s="782"/>
      <c r="AA879" s="792"/>
      <c r="AB879" s="792"/>
      <c r="AC879" s="792"/>
      <c r="AD879" s="792"/>
      <c r="AE879" s="792"/>
      <c r="AF879" s="792"/>
    </row>
    <row r="880" spans="2:32" s="404" customFormat="1" ht="15" customHeight="1" x14ac:dyDescent="0.2">
      <c r="B880" s="826"/>
      <c r="C880" s="827"/>
      <c r="D880" s="793"/>
      <c r="E880" s="830"/>
      <c r="F880" s="833"/>
      <c r="G880" s="836"/>
      <c r="H880" s="830"/>
      <c r="I880" s="406" t="s">
        <v>158</v>
      </c>
      <c r="J880" s="451">
        <v>43832</v>
      </c>
      <c r="K880" s="820"/>
      <c r="L880" s="821"/>
      <c r="M880" s="818"/>
      <c r="N880" s="819"/>
      <c r="O880" s="818"/>
      <c r="P880" s="819"/>
      <c r="Q880" s="863"/>
      <c r="R880" s="864"/>
      <c r="S880" s="863"/>
      <c r="T880" s="864"/>
      <c r="U880" s="887"/>
      <c r="V880" s="888"/>
      <c r="W880" s="783"/>
      <c r="X880" s="784"/>
      <c r="Y880" s="783"/>
      <c r="Z880" s="784"/>
      <c r="AA880" s="793"/>
      <c r="AB880" s="793"/>
      <c r="AC880" s="793"/>
      <c r="AD880" s="793"/>
      <c r="AE880" s="793"/>
      <c r="AF880" s="793"/>
    </row>
    <row r="881" spans="1:33" s="404" customFormat="1" ht="13.5" customHeight="1" x14ac:dyDescent="0.2">
      <c r="A881" s="402"/>
      <c r="B881" s="822" t="s">
        <v>188</v>
      </c>
      <c r="C881" s="823"/>
      <c r="D881" s="791" t="s">
        <v>207</v>
      </c>
      <c r="E881" s="879" t="s">
        <v>186</v>
      </c>
      <c r="F881" s="831"/>
      <c r="G881" s="882"/>
      <c r="H881" s="828" t="s">
        <v>185</v>
      </c>
      <c r="I881" s="434" t="s">
        <v>184</v>
      </c>
      <c r="J881" s="438">
        <v>1000000</v>
      </c>
      <c r="K881" s="434" t="s">
        <v>183</v>
      </c>
      <c r="L881" s="437">
        <v>44212</v>
      </c>
      <c r="M881" s="434" t="s">
        <v>182</v>
      </c>
      <c r="N881" s="436">
        <v>1000000</v>
      </c>
      <c r="O881" s="434" t="s">
        <v>181</v>
      </c>
      <c r="P881" s="435">
        <v>0.13200000000000001</v>
      </c>
      <c r="Q881" s="434" t="s">
        <v>180</v>
      </c>
      <c r="R881" s="433">
        <v>3</v>
      </c>
      <c r="S881" s="791" t="s">
        <v>10</v>
      </c>
      <c r="U881" s="434" t="s">
        <v>181</v>
      </c>
      <c r="V881" s="435">
        <v>1</v>
      </c>
      <c r="W881" s="466" t="s">
        <v>181</v>
      </c>
      <c r="X881" s="467">
        <v>1</v>
      </c>
      <c r="Y881" s="466" t="s">
        <v>180</v>
      </c>
      <c r="Z881" s="465">
        <v>3</v>
      </c>
      <c r="AD881" s="791" t="s">
        <v>227</v>
      </c>
      <c r="AE881" s="791" t="s">
        <v>227</v>
      </c>
      <c r="AF881" s="791" t="s">
        <v>2143</v>
      </c>
    </row>
    <row r="882" spans="1:33" s="404" customFormat="1" x14ac:dyDescent="0.2">
      <c r="A882" s="402"/>
      <c r="B882" s="824"/>
      <c r="C882" s="825"/>
      <c r="D882" s="792"/>
      <c r="E882" s="880"/>
      <c r="F882" s="832"/>
      <c r="G882" s="883"/>
      <c r="H882" s="829"/>
      <c r="I882" s="416" t="s">
        <v>179</v>
      </c>
      <c r="J882" s="432" t="s">
        <v>178</v>
      </c>
      <c r="K882" s="416" t="s">
        <v>177</v>
      </c>
      <c r="L882" s="431"/>
      <c r="M882" s="416" t="s">
        <v>176</v>
      </c>
      <c r="N882" s="428">
        <v>1000000</v>
      </c>
      <c r="O882" s="416" t="s">
        <v>175</v>
      </c>
      <c r="P882" s="426"/>
      <c r="Q882" s="416" t="s">
        <v>174</v>
      </c>
      <c r="R882" s="430">
        <v>66</v>
      </c>
      <c r="S882" s="792"/>
      <c r="U882" s="416" t="s">
        <v>175</v>
      </c>
      <c r="V882" s="426"/>
      <c r="W882" s="463" t="s">
        <v>175</v>
      </c>
      <c r="X882" s="462"/>
      <c r="Y882" s="463" t="s">
        <v>174</v>
      </c>
      <c r="Z882" s="464">
        <f>3*22</f>
        <v>66</v>
      </c>
      <c r="AD882" s="792"/>
      <c r="AE882" s="792"/>
      <c r="AF882" s="792"/>
    </row>
    <row r="883" spans="1:33" s="404" customFormat="1" x14ac:dyDescent="0.2">
      <c r="A883" s="402"/>
      <c r="B883" s="824"/>
      <c r="C883" s="825"/>
      <c r="D883" s="792"/>
      <c r="E883" s="880"/>
      <c r="F883" s="832"/>
      <c r="G883" s="883"/>
      <c r="H883" s="829"/>
      <c r="I883" s="416" t="s">
        <v>173</v>
      </c>
      <c r="J883" s="429" t="s">
        <v>172</v>
      </c>
      <c r="K883" s="416" t="s">
        <v>171</v>
      </c>
      <c r="L883" s="427"/>
      <c r="M883" s="416" t="s">
        <v>170</v>
      </c>
      <c r="N883" s="428"/>
      <c r="O883" s="416" t="s">
        <v>169</v>
      </c>
      <c r="P883" s="426">
        <v>2.3E-2</v>
      </c>
      <c r="Q883" s="816"/>
      <c r="R883" s="817"/>
      <c r="S883" s="792"/>
      <c r="U883" s="416" t="s">
        <v>169</v>
      </c>
      <c r="V883" s="426">
        <v>1</v>
      </c>
      <c r="W883" s="463" t="s">
        <v>169</v>
      </c>
      <c r="X883" s="462">
        <v>1</v>
      </c>
      <c r="Y883" s="781"/>
      <c r="Z883" s="782"/>
      <c r="AD883" s="792"/>
      <c r="AE883" s="792"/>
      <c r="AF883" s="792"/>
    </row>
    <row r="884" spans="1:33" s="404" customFormat="1" x14ac:dyDescent="0.2">
      <c r="A884" s="402"/>
      <c r="B884" s="824"/>
      <c r="C884" s="825"/>
      <c r="D884" s="792"/>
      <c r="E884" s="880"/>
      <c r="F884" s="832"/>
      <c r="G884" s="883"/>
      <c r="H884" s="829"/>
      <c r="I884" s="416" t="s">
        <v>168</v>
      </c>
      <c r="J884" s="427">
        <v>100</v>
      </c>
      <c r="K884" s="416" t="s">
        <v>167</v>
      </c>
      <c r="L884" s="427"/>
      <c r="M884" s="816"/>
      <c r="N884" s="817"/>
      <c r="O884" s="416" t="s">
        <v>166</v>
      </c>
      <c r="P884" s="426">
        <v>-0.10900000000000001</v>
      </c>
      <c r="Q884" s="816"/>
      <c r="R884" s="817"/>
      <c r="S884" s="792"/>
      <c r="U884" s="416" t="s">
        <v>166</v>
      </c>
      <c r="V884" s="426">
        <f>IF(V882="",V883-V881,V883-V882)</f>
        <v>0</v>
      </c>
      <c r="W884" s="463" t="s">
        <v>166</v>
      </c>
      <c r="X884" s="462">
        <f>IF(X882="",X883-X881,X883-X882)</f>
        <v>0</v>
      </c>
      <c r="Y884" s="781"/>
      <c r="Z884" s="782"/>
      <c r="AD884" s="792"/>
      <c r="AE884" s="792"/>
      <c r="AF884" s="792"/>
    </row>
    <row r="885" spans="1:33" s="404" customFormat="1" x14ac:dyDescent="0.2">
      <c r="A885" s="402"/>
      <c r="B885" s="824"/>
      <c r="C885" s="825"/>
      <c r="D885" s="792"/>
      <c r="E885" s="880"/>
      <c r="F885" s="832"/>
      <c r="G885" s="883"/>
      <c r="H885" s="829"/>
      <c r="I885" s="416" t="s">
        <v>165</v>
      </c>
      <c r="J885" s="415"/>
      <c r="K885" s="416" t="s">
        <v>164</v>
      </c>
      <c r="L885" s="415">
        <v>44162</v>
      </c>
      <c r="M885" s="816"/>
      <c r="N885" s="817"/>
      <c r="O885" s="816"/>
      <c r="P885" s="817"/>
      <c r="Q885" s="816"/>
      <c r="R885" s="817"/>
      <c r="S885" s="792"/>
      <c r="U885" s="816"/>
      <c r="V885" s="817"/>
      <c r="W885" s="781"/>
      <c r="X885" s="782"/>
      <c r="Y885" s="781"/>
      <c r="Z885" s="782"/>
      <c r="AD885" s="792"/>
      <c r="AE885" s="792"/>
      <c r="AF885" s="792"/>
    </row>
    <row r="886" spans="1:33" s="404" customFormat="1" x14ac:dyDescent="0.2">
      <c r="A886" s="402"/>
      <c r="B886" s="826"/>
      <c r="C886" s="827"/>
      <c r="D886" s="793"/>
      <c r="E886" s="881"/>
      <c r="F886" s="833"/>
      <c r="G886" s="884"/>
      <c r="H886" s="830"/>
      <c r="I886" s="406" t="s">
        <v>158</v>
      </c>
      <c r="J886" s="405">
        <v>44112</v>
      </c>
      <c r="K886" s="820"/>
      <c r="L886" s="821"/>
      <c r="M886" s="818"/>
      <c r="N886" s="819"/>
      <c r="O886" s="818"/>
      <c r="P886" s="819"/>
      <c r="Q886" s="818"/>
      <c r="R886" s="819"/>
      <c r="S886" s="793"/>
      <c r="U886" s="818"/>
      <c r="V886" s="819"/>
      <c r="W886" s="783"/>
      <c r="X886" s="784"/>
      <c r="Y886" s="783"/>
      <c r="Z886" s="784"/>
      <c r="AD886" s="793"/>
      <c r="AE886" s="793"/>
      <c r="AF886" s="793"/>
    </row>
    <row r="887" spans="1:33" s="404" customFormat="1" ht="12.75" customHeight="1" x14ac:dyDescent="0.2">
      <c r="A887" s="402"/>
      <c r="B887" s="822" t="s">
        <v>716</v>
      </c>
      <c r="C887" s="823"/>
      <c r="D887" s="791" t="s">
        <v>715</v>
      </c>
      <c r="E887" s="828" t="s">
        <v>228</v>
      </c>
      <c r="F887" s="831"/>
      <c r="G887" s="834" t="s">
        <v>231</v>
      </c>
      <c r="H887" s="828"/>
      <c r="I887" s="434" t="s">
        <v>184</v>
      </c>
      <c r="J887" s="438">
        <v>500000</v>
      </c>
      <c r="K887" s="434" t="s">
        <v>183</v>
      </c>
      <c r="L887" s="437">
        <f>J892+J890-0.001</f>
        <v>44151.999000000003</v>
      </c>
      <c r="M887" s="434" t="s">
        <v>182</v>
      </c>
      <c r="N887" s="436">
        <f>J887</f>
        <v>500000</v>
      </c>
      <c r="O887" s="434" t="s">
        <v>181</v>
      </c>
      <c r="P887" s="435"/>
      <c r="Q887" s="434" t="s">
        <v>181</v>
      </c>
      <c r="R887" s="435"/>
      <c r="S887" s="434" t="s">
        <v>181</v>
      </c>
      <c r="T887" s="435"/>
      <c r="U887" s="466" t="s">
        <v>181</v>
      </c>
      <c r="V887" s="467">
        <v>1</v>
      </c>
      <c r="W887" s="466" t="s">
        <v>181</v>
      </c>
      <c r="X887" s="467">
        <v>1</v>
      </c>
      <c r="Y887" s="466" t="s">
        <v>180</v>
      </c>
      <c r="Z887" s="465"/>
      <c r="AA887" s="791" t="s">
        <v>714</v>
      </c>
      <c r="AB887" s="791" t="s">
        <v>714</v>
      </c>
      <c r="AC887" s="791" t="s">
        <v>714</v>
      </c>
      <c r="AD887" s="791" t="s">
        <v>227</v>
      </c>
      <c r="AE887" s="791" t="s">
        <v>227</v>
      </c>
      <c r="AF887" s="791" t="s">
        <v>2143</v>
      </c>
    </row>
    <row r="888" spans="1:33" s="404" customFormat="1" ht="15" customHeight="1" x14ac:dyDescent="0.2">
      <c r="A888" s="402"/>
      <c r="B888" s="824"/>
      <c r="C888" s="825"/>
      <c r="D888" s="792"/>
      <c r="E888" s="829"/>
      <c r="F888" s="832"/>
      <c r="G888" s="835"/>
      <c r="H888" s="829"/>
      <c r="I888" s="416" t="s">
        <v>179</v>
      </c>
      <c r="J888" s="432" t="s">
        <v>986</v>
      </c>
      <c r="K888" s="416" t="s">
        <v>177</v>
      </c>
      <c r="L888" s="415"/>
      <c r="M888" s="416" t="s">
        <v>176</v>
      </c>
      <c r="N888" s="428">
        <f>N887</f>
        <v>500000</v>
      </c>
      <c r="O888" s="416" t="s">
        <v>175</v>
      </c>
      <c r="P888" s="426"/>
      <c r="Q888" s="416" t="s">
        <v>175</v>
      </c>
      <c r="R888" s="426"/>
      <c r="S888" s="416" t="s">
        <v>175</v>
      </c>
      <c r="T888" s="426"/>
      <c r="U888" s="463" t="s">
        <v>175</v>
      </c>
      <c r="V888" s="462"/>
      <c r="W888" s="463" t="s">
        <v>175</v>
      </c>
      <c r="X888" s="462"/>
      <c r="Y888" s="463" t="s">
        <v>174</v>
      </c>
      <c r="Z888" s="464"/>
      <c r="AA888" s="792"/>
      <c r="AB888" s="792"/>
      <c r="AC888" s="792"/>
      <c r="AD888" s="792"/>
      <c r="AE888" s="792"/>
      <c r="AF888" s="792"/>
    </row>
    <row r="889" spans="1:33" s="404" customFormat="1" x14ac:dyDescent="0.2">
      <c r="A889" s="402"/>
      <c r="B889" s="824"/>
      <c r="C889" s="825"/>
      <c r="D889" s="792"/>
      <c r="E889" s="829"/>
      <c r="F889" s="832"/>
      <c r="G889" s="835"/>
      <c r="H889" s="829"/>
      <c r="I889" s="416" t="s">
        <v>173</v>
      </c>
      <c r="J889" s="429" t="s">
        <v>172</v>
      </c>
      <c r="K889" s="416" t="s">
        <v>171</v>
      </c>
      <c r="L889" s="427"/>
      <c r="M889" s="416" t="s">
        <v>170</v>
      </c>
      <c r="N889" s="428"/>
      <c r="O889" s="416" t="s">
        <v>169</v>
      </c>
      <c r="P889" s="426"/>
      <c r="Q889" s="416" t="s">
        <v>169</v>
      </c>
      <c r="R889" s="426"/>
      <c r="S889" s="416" t="s">
        <v>169</v>
      </c>
      <c r="T889" s="426"/>
      <c r="U889" s="463" t="s">
        <v>169</v>
      </c>
      <c r="V889" s="462">
        <v>1</v>
      </c>
      <c r="W889" s="463" t="s">
        <v>169</v>
      </c>
      <c r="X889" s="462">
        <v>1</v>
      </c>
      <c r="Y889" s="781"/>
      <c r="Z889" s="782"/>
      <c r="AA889" s="792"/>
      <c r="AB889" s="792"/>
      <c r="AC889" s="792"/>
      <c r="AD889" s="792"/>
      <c r="AE889" s="792"/>
      <c r="AF889" s="792"/>
    </row>
    <row r="890" spans="1:33" s="404" customFormat="1" ht="15" customHeight="1" x14ac:dyDescent="0.2">
      <c r="A890" s="402"/>
      <c r="B890" s="824"/>
      <c r="C890" s="825"/>
      <c r="D890" s="792"/>
      <c r="E890" s="829"/>
      <c r="F890" s="832"/>
      <c r="G890" s="835"/>
      <c r="H890" s="829"/>
      <c r="I890" s="416" t="s">
        <v>168</v>
      </c>
      <c r="J890" s="427">
        <v>47</v>
      </c>
      <c r="K890" s="416" t="s">
        <v>167</v>
      </c>
      <c r="L890" s="427"/>
      <c r="M890" s="816"/>
      <c r="N890" s="817"/>
      <c r="O890" s="416" t="s">
        <v>166</v>
      </c>
      <c r="P890" s="426">
        <f>IF(P888="",P889-P887,P889-P888)</f>
        <v>0</v>
      </c>
      <c r="Q890" s="416" t="s">
        <v>166</v>
      </c>
      <c r="R890" s="426">
        <f>IF(R888="",R889-R887,R889-R888)</f>
        <v>0</v>
      </c>
      <c r="S890" s="416" t="s">
        <v>166</v>
      </c>
      <c r="T890" s="426">
        <f>IF(T888="",T889-T887,T889-T888)</f>
        <v>0</v>
      </c>
      <c r="U890" s="463" t="s">
        <v>166</v>
      </c>
      <c r="V890" s="462">
        <f>IF(V888="",V889-V887,V889-V888)</f>
        <v>0</v>
      </c>
      <c r="W890" s="463" t="s">
        <v>166</v>
      </c>
      <c r="X890" s="462">
        <f>IF(X888="",X889-X887,X889-X888)</f>
        <v>0</v>
      </c>
      <c r="Y890" s="781"/>
      <c r="Z890" s="782"/>
      <c r="AA890" s="792"/>
      <c r="AB890" s="792"/>
      <c r="AC890" s="792"/>
      <c r="AD890" s="792"/>
      <c r="AE890" s="792"/>
      <c r="AF890" s="792"/>
    </row>
    <row r="891" spans="1:33" s="404" customFormat="1" ht="15" customHeight="1" x14ac:dyDescent="0.2">
      <c r="A891" s="402"/>
      <c r="B891" s="824"/>
      <c r="C891" s="825"/>
      <c r="D891" s="792"/>
      <c r="E891" s="829"/>
      <c r="F891" s="832"/>
      <c r="G891" s="835"/>
      <c r="H891" s="829"/>
      <c r="I891" s="416" t="s">
        <v>165</v>
      </c>
      <c r="J891" s="415"/>
      <c r="K891" s="416" t="s">
        <v>164</v>
      </c>
      <c r="L891" s="415">
        <f>L887</f>
        <v>44151.999000000003</v>
      </c>
      <c r="M891" s="816"/>
      <c r="N891" s="817"/>
      <c r="O891" s="816"/>
      <c r="P891" s="817"/>
      <c r="Q891" s="816"/>
      <c r="R891" s="817"/>
      <c r="S891" s="816"/>
      <c r="T891" s="817"/>
      <c r="U891" s="781"/>
      <c r="V891" s="782"/>
      <c r="W891" s="781"/>
      <c r="X891" s="782"/>
      <c r="Y891" s="781"/>
      <c r="Z891" s="782"/>
      <c r="AA891" s="792"/>
      <c r="AB891" s="792"/>
      <c r="AC891" s="792"/>
      <c r="AD891" s="792"/>
      <c r="AE891" s="792"/>
      <c r="AF891" s="792"/>
    </row>
    <row r="892" spans="1:33" s="404" customFormat="1" ht="15" customHeight="1" x14ac:dyDescent="0.2">
      <c r="A892" s="402"/>
      <c r="B892" s="826"/>
      <c r="C892" s="827"/>
      <c r="D892" s="793"/>
      <c r="E892" s="830"/>
      <c r="F892" s="833"/>
      <c r="G892" s="836"/>
      <c r="H892" s="830"/>
      <c r="I892" s="406" t="s">
        <v>158</v>
      </c>
      <c r="J892" s="451">
        <v>44105</v>
      </c>
      <c r="K892" s="820"/>
      <c r="L892" s="821"/>
      <c r="M892" s="818"/>
      <c r="N892" s="819"/>
      <c r="O892" s="818"/>
      <c r="P892" s="819"/>
      <c r="Q892" s="818"/>
      <c r="R892" s="819"/>
      <c r="S892" s="818"/>
      <c r="T892" s="819"/>
      <c r="U892" s="783"/>
      <c r="V892" s="784"/>
      <c r="W892" s="783"/>
      <c r="X892" s="784"/>
      <c r="Y892" s="783"/>
      <c r="Z892" s="784"/>
      <c r="AA892" s="793"/>
      <c r="AB892" s="793"/>
      <c r="AC892" s="793"/>
      <c r="AD892" s="793"/>
      <c r="AE892" s="793"/>
      <c r="AF892" s="793"/>
    </row>
    <row r="893" spans="1:33" s="597" customFormat="1" ht="12.75" customHeight="1" x14ac:dyDescent="0.2">
      <c r="B893" s="794" t="s">
        <v>1040</v>
      </c>
      <c r="C893" s="795"/>
      <c r="D893" s="800" t="s">
        <v>2055</v>
      </c>
      <c r="E893" s="961" t="s">
        <v>589</v>
      </c>
      <c r="F893" s="806"/>
      <c r="G893" s="809" t="s">
        <v>218</v>
      </c>
      <c r="H893" s="803" t="s">
        <v>193</v>
      </c>
      <c r="I893" s="605" t="s">
        <v>184</v>
      </c>
      <c r="J893" s="606">
        <v>1000000</v>
      </c>
      <c r="K893" s="605" t="s">
        <v>183</v>
      </c>
      <c r="L893" s="631">
        <f>J898+J896-0.01</f>
        <v>43876.99</v>
      </c>
      <c r="M893" s="605" t="s">
        <v>182</v>
      </c>
      <c r="N893" s="608">
        <f>J893</f>
        <v>1000000</v>
      </c>
      <c r="O893" s="605" t="s">
        <v>181</v>
      </c>
      <c r="P893" s="633">
        <v>0.14729999999999999</v>
      </c>
      <c r="Q893" s="632" t="s">
        <v>181</v>
      </c>
      <c r="R893" s="633">
        <v>0.14729999999999999</v>
      </c>
      <c r="S893" s="649" t="s">
        <v>181</v>
      </c>
      <c r="T893" s="650">
        <v>0.30270000000000002</v>
      </c>
      <c r="U893" s="632" t="s">
        <v>181</v>
      </c>
      <c r="V893" s="633">
        <v>0.30270000000000002</v>
      </c>
      <c r="W893" s="466" t="s">
        <v>181</v>
      </c>
      <c r="X893" s="467">
        <v>1</v>
      </c>
      <c r="Y893" s="466" t="s">
        <v>180</v>
      </c>
      <c r="Z893" s="465"/>
      <c r="AA893" s="791" t="s">
        <v>266</v>
      </c>
      <c r="AB893" s="791" t="s">
        <v>266</v>
      </c>
      <c r="AC893" s="791" t="s">
        <v>266</v>
      </c>
      <c r="AD893" s="791" t="s">
        <v>1954</v>
      </c>
      <c r="AE893" s="791" t="s">
        <v>1954</v>
      </c>
      <c r="AF893" s="791" t="s">
        <v>2143</v>
      </c>
      <c r="AG893" s="724"/>
    </row>
    <row r="894" spans="1:33" s="597" customFormat="1" ht="15" customHeight="1" x14ac:dyDescent="0.2">
      <c r="B894" s="796"/>
      <c r="C894" s="797"/>
      <c r="D894" s="801"/>
      <c r="E894" s="962"/>
      <c r="F894" s="807"/>
      <c r="G894" s="810"/>
      <c r="H894" s="804"/>
      <c r="I894" s="615" t="s">
        <v>179</v>
      </c>
      <c r="J894" s="644" t="s">
        <v>1039</v>
      </c>
      <c r="K894" s="615" t="s">
        <v>177</v>
      </c>
      <c r="L894" s="617">
        <f>L893+L895+L896</f>
        <v>44150.99</v>
      </c>
      <c r="M894" s="615" t="s">
        <v>176</v>
      </c>
      <c r="N894" s="618">
        <f>N893</f>
        <v>1000000</v>
      </c>
      <c r="O894" s="615" t="s">
        <v>175</v>
      </c>
      <c r="P894" s="635"/>
      <c r="Q894" s="634" t="s">
        <v>175</v>
      </c>
      <c r="R894" s="635"/>
      <c r="S894" s="651" t="s">
        <v>175</v>
      </c>
      <c r="T894" s="652"/>
      <c r="U894" s="634" t="s">
        <v>175</v>
      </c>
      <c r="V894" s="635"/>
      <c r="W894" s="463" t="s">
        <v>175</v>
      </c>
      <c r="X894" s="462"/>
      <c r="Y894" s="463" t="s">
        <v>174</v>
      </c>
      <c r="Z894" s="464"/>
      <c r="AA894" s="792"/>
      <c r="AB894" s="792"/>
      <c r="AC894" s="792"/>
      <c r="AD894" s="792"/>
      <c r="AE894" s="792"/>
      <c r="AF894" s="792"/>
      <c r="AG894" s="724"/>
    </row>
    <row r="895" spans="1:33" s="597" customFormat="1" x14ac:dyDescent="0.2">
      <c r="B895" s="796"/>
      <c r="C895" s="797"/>
      <c r="D895" s="801"/>
      <c r="E895" s="962"/>
      <c r="F895" s="807"/>
      <c r="G895" s="810"/>
      <c r="H895" s="804"/>
      <c r="I895" s="615" t="s">
        <v>173</v>
      </c>
      <c r="J895" s="621" t="s">
        <v>192</v>
      </c>
      <c r="K895" s="615" t="s">
        <v>171</v>
      </c>
      <c r="L895" s="622">
        <v>228</v>
      </c>
      <c r="M895" s="615" t="s">
        <v>170</v>
      </c>
      <c r="N895" s="618">
        <f>N894*P895</f>
        <v>142000</v>
      </c>
      <c r="O895" s="615" t="s">
        <v>169</v>
      </c>
      <c r="P895" s="635">
        <v>0.14199999999999999</v>
      </c>
      <c r="Q895" s="634" t="s">
        <v>169</v>
      </c>
      <c r="R895" s="635">
        <v>0.14199999999999999</v>
      </c>
      <c r="S895" s="651" t="s">
        <v>169</v>
      </c>
      <c r="T895" s="652">
        <v>0.30270000000000002</v>
      </c>
      <c r="U895" s="634" t="s">
        <v>169</v>
      </c>
      <c r="V895" s="635">
        <v>0.30270000000000002</v>
      </c>
      <c r="W895" s="463" t="s">
        <v>169</v>
      </c>
      <c r="X895" s="462">
        <v>1</v>
      </c>
      <c r="Y895" s="781"/>
      <c r="Z895" s="782"/>
      <c r="AA895" s="792"/>
      <c r="AB895" s="792"/>
      <c r="AC895" s="792"/>
      <c r="AD895" s="792"/>
      <c r="AE895" s="792"/>
      <c r="AF895" s="792"/>
      <c r="AG895" s="724"/>
    </row>
    <row r="896" spans="1:33" s="597" customFormat="1" ht="15" customHeight="1" x14ac:dyDescent="0.2">
      <c r="B896" s="796"/>
      <c r="C896" s="797"/>
      <c r="D896" s="801"/>
      <c r="E896" s="962"/>
      <c r="F896" s="807"/>
      <c r="G896" s="810"/>
      <c r="H896" s="804"/>
      <c r="I896" s="615" t="s">
        <v>168</v>
      </c>
      <c r="J896" s="622">
        <v>90</v>
      </c>
      <c r="K896" s="615" t="s">
        <v>167</v>
      </c>
      <c r="L896" s="622">
        <v>46</v>
      </c>
      <c r="M896" s="785"/>
      <c r="N896" s="786"/>
      <c r="O896" s="615" t="s">
        <v>166</v>
      </c>
      <c r="P896" s="635">
        <f>IF(P894="",P895-P893,P895-P894)</f>
        <v>-5.2999999999999992E-3</v>
      </c>
      <c r="Q896" s="634" t="s">
        <v>166</v>
      </c>
      <c r="R896" s="635">
        <f>IF(R894="",R895-R893,R895-R894)</f>
        <v>-5.2999999999999992E-3</v>
      </c>
      <c r="S896" s="651" t="s">
        <v>166</v>
      </c>
      <c r="T896" s="652">
        <f>IF(T894="",T895-T893,T895-T894)</f>
        <v>0</v>
      </c>
      <c r="U896" s="634" t="s">
        <v>166</v>
      </c>
      <c r="V896" s="635">
        <f>IF(V894="",V895-V893,V895-V894)</f>
        <v>0</v>
      </c>
      <c r="W896" s="463" t="s">
        <v>166</v>
      </c>
      <c r="X896" s="462">
        <f>IF(X894="",X895-X893,X895-X894)</f>
        <v>0</v>
      </c>
      <c r="Y896" s="781"/>
      <c r="Z896" s="782"/>
      <c r="AA896" s="792"/>
      <c r="AB896" s="792"/>
      <c r="AC896" s="792"/>
      <c r="AD896" s="792"/>
      <c r="AE896" s="792"/>
      <c r="AF896" s="792"/>
      <c r="AG896" s="724"/>
    </row>
    <row r="897" spans="1:33" s="597" customFormat="1" ht="15" customHeight="1" x14ac:dyDescent="0.2">
      <c r="B897" s="796"/>
      <c r="C897" s="797"/>
      <c r="D897" s="801"/>
      <c r="E897" s="962"/>
      <c r="F897" s="807"/>
      <c r="G897" s="810"/>
      <c r="H897" s="804"/>
      <c r="I897" s="615" t="s">
        <v>165</v>
      </c>
      <c r="J897" s="617">
        <v>43536</v>
      </c>
      <c r="K897" s="615" t="s">
        <v>164</v>
      </c>
      <c r="L897" s="617">
        <v>44150</v>
      </c>
      <c r="M897" s="785"/>
      <c r="N897" s="786"/>
      <c r="O897" s="785"/>
      <c r="P897" s="786"/>
      <c r="Q897" s="785"/>
      <c r="R897" s="786"/>
      <c r="S897" s="957"/>
      <c r="T897" s="958"/>
      <c r="U897" s="812"/>
      <c r="V897" s="813"/>
      <c r="W897" s="781"/>
      <c r="X897" s="782"/>
      <c r="Y897" s="781"/>
      <c r="Z897" s="782"/>
      <c r="AA897" s="792"/>
      <c r="AB897" s="792"/>
      <c r="AC897" s="792"/>
      <c r="AD897" s="792"/>
      <c r="AE897" s="792"/>
      <c r="AF897" s="792"/>
      <c r="AG897" s="724"/>
    </row>
    <row r="898" spans="1:33" s="597" customFormat="1" ht="15" customHeight="1" x14ac:dyDescent="0.2">
      <c r="B898" s="798"/>
      <c r="C898" s="799"/>
      <c r="D898" s="802"/>
      <c r="E898" s="963"/>
      <c r="F898" s="808"/>
      <c r="G898" s="811"/>
      <c r="H898" s="805"/>
      <c r="I898" s="629" t="s">
        <v>158</v>
      </c>
      <c r="J898" s="630">
        <v>43787</v>
      </c>
      <c r="K898" s="789"/>
      <c r="L898" s="790"/>
      <c r="M898" s="787"/>
      <c r="N898" s="788"/>
      <c r="O898" s="787"/>
      <c r="P898" s="788"/>
      <c r="Q898" s="787"/>
      <c r="R898" s="788"/>
      <c r="S898" s="959"/>
      <c r="T898" s="960"/>
      <c r="U898" s="814"/>
      <c r="V898" s="815"/>
      <c r="W898" s="783"/>
      <c r="X898" s="784"/>
      <c r="Y898" s="783"/>
      <c r="Z898" s="784"/>
      <c r="AA898" s="793"/>
      <c r="AB898" s="793"/>
      <c r="AC898" s="793"/>
      <c r="AD898" s="793"/>
      <c r="AE898" s="793"/>
      <c r="AF898" s="793"/>
      <c r="AG898" s="724"/>
    </row>
    <row r="899" spans="1:33" s="404" customFormat="1" ht="12.75" customHeight="1" x14ac:dyDescent="0.2">
      <c r="A899" s="402"/>
      <c r="B899" s="822" t="s">
        <v>2067</v>
      </c>
      <c r="C899" s="823"/>
      <c r="D899" s="791" t="s">
        <v>1136</v>
      </c>
      <c r="E899" s="828" t="s">
        <v>1054</v>
      </c>
      <c r="F899" s="831">
        <v>356.4</v>
      </c>
      <c r="G899" s="834" t="s">
        <v>259</v>
      </c>
      <c r="H899" s="828" t="s">
        <v>193</v>
      </c>
      <c r="I899" s="434" t="s">
        <v>184</v>
      </c>
      <c r="J899" s="438">
        <v>4850000</v>
      </c>
      <c r="K899" s="434" t="s">
        <v>183</v>
      </c>
      <c r="L899" s="485">
        <f>J904+J902-0.01</f>
        <v>43587.99</v>
      </c>
      <c r="M899" s="434" t="s">
        <v>182</v>
      </c>
      <c r="N899" s="436">
        <f>J899</f>
        <v>4850000</v>
      </c>
      <c r="O899" s="434" t="s">
        <v>181</v>
      </c>
      <c r="P899" s="435">
        <v>0.84060000000000001</v>
      </c>
      <c r="Q899" s="434" t="s">
        <v>181</v>
      </c>
      <c r="R899" s="435">
        <v>1</v>
      </c>
      <c r="S899" s="499" t="s">
        <v>181</v>
      </c>
      <c r="T899" s="498">
        <v>1</v>
      </c>
      <c r="U899" s="480" t="s">
        <v>181</v>
      </c>
      <c r="V899" s="479">
        <v>1</v>
      </c>
      <c r="W899" s="466" t="s">
        <v>181</v>
      </c>
      <c r="X899" s="467">
        <v>1</v>
      </c>
      <c r="Y899" s="466" t="s">
        <v>180</v>
      </c>
      <c r="Z899" s="465">
        <v>7</v>
      </c>
      <c r="AA899" s="791" t="s">
        <v>984</v>
      </c>
      <c r="AB899" s="791" t="s">
        <v>984</v>
      </c>
      <c r="AC899" s="791" t="s">
        <v>984</v>
      </c>
      <c r="AD899" s="791" t="s">
        <v>1954</v>
      </c>
      <c r="AE899" s="791" t="s">
        <v>1954</v>
      </c>
      <c r="AF899" s="791" t="s">
        <v>2143</v>
      </c>
    </row>
    <row r="900" spans="1:33" s="404" customFormat="1" ht="15" customHeight="1" x14ac:dyDescent="0.2">
      <c r="A900" s="402"/>
      <c r="B900" s="824"/>
      <c r="C900" s="825"/>
      <c r="D900" s="792"/>
      <c r="E900" s="829"/>
      <c r="F900" s="832"/>
      <c r="G900" s="835"/>
      <c r="H900" s="829"/>
      <c r="I900" s="416" t="s">
        <v>179</v>
      </c>
      <c r="J900" s="491" t="s">
        <v>990</v>
      </c>
      <c r="K900" s="416" t="s">
        <v>177</v>
      </c>
      <c r="L900" s="415">
        <f>L899+L901+L902</f>
        <v>44195.99</v>
      </c>
      <c r="M900" s="416" t="s">
        <v>176</v>
      </c>
      <c r="N900" s="428">
        <f>N899</f>
        <v>4850000</v>
      </c>
      <c r="O900" s="416" t="s">
        <v>175</v>
      </c>
      <c r="P900" s="426"/>
      <c r="Q900" s="416" t="s">
        <v>175</v>
      </c>
      <c r="R900" s="426">
        <v>0.77890000000000004</v>
      </c>
      <c r="S900" s="497" t="s">
        <v>175</v>
      </c>
      <c r="T900" s="496">
        <v>0.77890000000000004</v>
      </c>
      <c r="U900" s="478" t="s">
        <v>175</v>
      </c>
      <c r="V900" s="477">
        <v>0.77890000000000004</v>
      </c>
      <c r="W900" s="463" t="s">
        <v>175</v>
      </c>
      <c r="X900" s="462"/>
      <c r="Y900" s="463" t="s">
        <v>174</v>
      </c>
      <c r="Z900" s="464">
        <f>+Z899*26</f>
        <v>182</v>
      </c>
      <c r="AA900" s="792"/>
      <c r="AB900" s="792"/>
      <c r="AC900" s="792"/>
      <c r="AD900" s="792"/>
      <c r="AE900" s="792"/>
      <c r="AF900" s="792"/>
    </row>
    <row r="901" spans="1:33" s="404" customFormat="1" x14ac:dyDescent="0.2">
      <c r="A901" s="402"/>
      <c r="B901" s="824"/>
      <c r="C901" s="825"/>
      <c r="D901" s="792"/>
      <c r="E901" s="829"/>
      <c r="F901" s="832"/>
      <c r="G901" s="835"/>
      <c r="H901" s="829"/>
      <c r="I901" s="416" t="s">
        <v>173</v>
      </c>
      <c r="J901" s="429" t="s">
        <v>192</v>
      </c>
      <c r="K901" s="416" t="s">
        <v>171</v>
      </c>
      <c r="L901" s="427">
        <v>533</v>
      </c>
      <c r="M901" s="416" t="s">
        <v>170</v>
      </c>
      <c r="N901" s="428">
        <v>1628912.92</v>
      </c>
      <c r="O901" s="416" t="s">
        <v>169</v>
      </c>
      <c r="P901" s="481">
        <v>0.77629999999999999</v>
      </c>
      <c r="Q901" s="416" t="s">
        <v>169</v>
      </c>
      <c r="R901" s="481">
        <v>0.86909999999999998</v>
      </c>
      <c r="S901" s="497" t="s">
        <v>169</v>
      </c>
      <c r="T901" s="514">
        <v>0.86909999999999998</v>
      </c>
      <c r="U901" s="478" t="s">
        <v>169</v>
      </c>
      <c r="V901" s="513">
        <v>0.86909999999999998</v>
      </c>
      <c r="W901" s="463" t="s">
        <v>169</v>
      </c>
      <c r="X901" s="462">
        <v>1</v>
      </c>
      <c r="Y901" s="781"/>
      <c r="Z901" s="782"/>
      <c r="AA901" s="792"/>
      <c r="AB901" s="792"/>
      <c r="AC901" s="792"/>
      <c r="AD901" s="792"/>
      <c r="AE901" s="792"/>
      <c r="AF901" s="792"/>
    </row>
    <row r="902" spans="1:33" s="404" customFormat="1" ht="15" customHeight="1" x14ac:dyDescent="0.2">
      <c r="A902" s="402"/>
      <c r="B902" s="824"/>
      <c r="C902" s="825"/>
      <c r="D902" s="792"/>
      <c r="E902" s="829"/>
      <c r="F902" s="832"/>
      <c r="G902" s="835"/>
      <c r="H902" s="829"/>
      <c r="I902" s="416" t="s">
        <v>168</v>
      </c>
      <c r="J902" s="427">
        <v>120</v>
      </c>
      <c r="K902" s="416" t="s">
        <v>167</v>
      </c>
      <c r="L902" s="427">
        <v>75</v>
      </c>
      <c r="M902" s="816"/>
      <c r="N902" s="817"/>
      <c r="O902" s="416" t="s">
        <v>166</v>
      </c>
      <c r="P902" s="426">
        <f>IF(P900="",P901-P899,P901-P900)</f>
        <v>-6.4300000000000024E-2</v>
      </c>
      <c r="Q902" s="416" t="s">
        <v>166</v>
      </c>
      <c r="R902" s="426">
        <f>IF(R900="",R901-R899,R901-R900)</f>
        <v>9.0199999999999947E-2</v>
      </c>
      <c r="S902" s="497" t="s">
        <v>166</v>
      </c>
      <c r="T902" s="496">
        <f>IF(T900="",T901-T899,T901-T900)</f>
        <v>9.0199999999999947E-2</v>
      </c>
      <c r="U902" s="478" t="s">
        <v>166</v>
      </c>
      <c r="V902" s="477">
        <f>IF(V900="",V901-V899,V901-V900)</f>
        <v>9.0199999999999947E-2</v>
      </c>
      <c r="W902" s="463" t="s">
        <v>166</v>
      </c>
      <c r="X902" s="462">
        <f>IF(X900="",X901-X899,X901-X900)</f>
        <v>0</v>
      </c>
      <c r="Y902" s="781"/>
      <c r="Z902" s="782"/>
      <c r="AA902" s="792"/>
      <c r="AB902" s="792"/>
      <c r="AC902" s="792"/>
      <c r="AD902" s="792"/>
      <c r="AE902" s="792"/>
      <c r="AF902" s="792"/>
    </row>
    <row r="903" spans="1:33" s="404" customFormat="1" ht="15" customHeight="1" x14ac:dyDescent="0.2">
      <c r="A903" s="402"/>
      <c r="B903" s="824"/>
      <c r="C903" s="825"/>
      <c r="D903" s="792"/>
      <c r="E903" s="829"/>
      <c r="F903" s="832"/>
      <c r="G903" s="835"/>
      <c r="H903" s="829"/>
      <c r="I903" s="416" t="s">
        <v>165</v>
      </c>
      <c r="J903" s="415">
        <v>43245</v>
      </c>
      <c r="K903" s="416" t="s">
        <v>164</v>
      </c>
      <c r="L903" s="415"/>
      <c r="M903" s="816"/>
      <c r="N903" s="817"/>
      <c r="O903" s="816"/>
      <c r="P903" s="817"/>
      <c r="Q903" s="816"/>
      <c r="R903" s="817"/>
      <c r="S903" s="869"/>
      <c r="T903" s="870"/>
      <c r="U903" s="857"/>
      <c r="V903" s="858"/>
      <c r="W903" s="781"/>
      <c r="X903" s="782"/>
      <c r="Y903" s="781"/>
      <c r="Z903" s="782"/>
      <c r="AA903" s="792"/>
      <c r="AB903" s="792"/>
      <c r="AC903" s="792"/>
      <c r="AD903" s="792"/>
      <c r="AE903" s="792"/>
      <c r="AF903" s="792"/>
    </row>
    <row r="904" spans="1:33" s="404" customFormat="1" ht="24" customHeight="1" x14ac:dyDescent="0.2">
      <c r="A904" s="402"/>
      <c r="B904" s="826"/>
      <c r="C904" s="827"/>
      <c r="D904" s="793"/>
      <c r="E904" s="830"/>
      <c r="F904" s="833"/>
      <c r="G904" s="836"/>
      <c r="H904" s="830"/>
      <c r="I904" s="406" t="s">
        <v>158</v>
      </c>
      <c r="J904" s="451">
        <v>43468</v>
      </c>
      <c r="K904" s="820"/>
      <c r="L904" s="821"/>
      <c r="M904" s="818"/>
      <c r="N904" s="819"/>
      <c r="O904" s="818"/>
      <c r="P904" s="819"/>
      <c r="Q904" s="818"/>
      <c r="R904" s="819"/>
      <c r="S904" s="871"/>
      <c r="T904" s="872"/>
      <c r="U904" s="859"/>
      <c r="V904" s="860"/>
      <c r="W904" s="783"/>
      <c r="X904" s="784"/>
      <c r="Y904" s="783"/>
      <c r="Z904" s="784"/>
      <c r="AA904" s="793"/>
      <c r="AB904" s="793"/>
      <c r="AC904" s="793"/>
      <c r="AD904" s="793"/>
      <c r="AE904" s="793"/>
      <c r="AF904" s="793"/>
    </row>
    <row r="905" spans="1:33" s="404" customFormat="1" x14ac:dyDescent="0.2">
      <c r="A905" s="402"/>
      <c r="D905" s="402"/>
      <c r="E905" s="402"/>
      <c r="F905" s="402"/>
      <c r="G905" s="403"/>
      <c r="H905" s="402"/>
      <c r="I905" s="402"/>
      <c r="J905" s="402"/>
      <c r="K905" s="402"/>
      <c r="L905" s="402"/>
      <c r="M905" s="402"/>
      <c r="N905" s="402"/>
      <c r="O905" s="402"/>
      <c r="P905" s="402"/>
      <c r="Q905" s="402"/>
      <c r="R905" s="402"/>
      <c r="S905" s="402"/>
      <c r="T905" s="402"/>
      <c r="U905" s="402"/>
      <c r="V905" s="402"/>
      <c r="W905" s="402"/>
      <c r="X905" s="402"/>
      <c r="Y905" s="402"/>
      <c r="Z905" s="402"/>
      <c r="AA905" s="402"/>
      <c r="AB905" s="402"/>
      <c r="AC905" s="402"/>
      <c r="AD905" s="402"/>
      <c r="AE905" s="402"/>
      <c r="AF905" s="402"/>
    </row>
    <row r="906" spans="1:33" s="404" customFormat="1" x14ac:dyDescent="0.2">
      <c r="A906" s="402"/>
      <c r="D906" s="402"/>
      <c r="E906" s="402"/>
      <c r="F906" s="402"/>
      <c r="G906" s="403"/>
      <c r="H906" s="402"/>
      <c r="I906" s="402"/>
      <c r="J906" s="402"/>
      <c r="K906" s="402"/>
      <c r="L906" s="402"/>
      <c r="M906" s="402"/>
      <c r="N906" s="402"/>
      <c r="O906" s="402"/>
      <c r="P906" s="402"/>
      <c r="Q906" s="402"/>
      <c r="R906" s="402"/>
      <c r="S906" s="402"/>
      <c r="T906" s="402"/>
      <c r="U906" s="402"/>
      <c r="V906" s="402"/>
      <c r="W906" s="402"/>
      <c r="X906" s="402"/>
      <c r="Y906" s="402"/>
      <c r="Z906" s="402"/>
      <c r="AA906" s="402"/>
      <c r="AB906" s="402"/>
      <c r="AC906" s="402"/>
      <c r="AD906" s="402"/>
      <c r="AE906" s="402"/>
      <c r="AF906" s="402"/>
    </row>
    <row r="907" spans="1:33" x14ac:dyDescent="0.2">
      <c r="W907" s="402"/>
      <c r="X907" s="402"/>
      <c r="Y907" s="402"/>
      <c r="Z907" s="402"/>
    </row>
    <row r="908" spans="1:33" x14ac:dyDescent="0.2">
      <c r="W908" s="402"/>
      <c r="X908" s="402"/>
      <c r="Y908" s="402"/>
      <c r="Z908" s="402"/>
    </row>
    <row r="909" spans="1:33" x14ac:dyDescent="0.2">
      <c r="W909" s="402"/>
      <c r="X909" s="402"/>
      <c r="Y909" s="402"/>
      <c r="Z909" s="402"/>
    </row>
    <row r="910" spans="1:33" x14ac:dyDescent="0.2">
      <c r="W910" s="402"/>
      <c r="X910" s="402"/>
      <c r="Y910" s="402"/>
      <c r="Z910" s="402"/>
    </row>
    <row r="911" spans="1:33" x14ac:dyDescent="0.2">
      <c r="W911" s="402"/>
      <c r="X911" s="402"/>
      <c r="Y911" s="402"/>
      <c r="Z911" s="402"/>
    </row>
    <row r="912" spans="1:33" x14ac:dyDescent="0.2">
      <c r="W912" s="402"/>
      <c r="X912" s="402"/>
      <c r="Y912" s="402"/>
      <c r="Z912" s="402"/>
    </row>
    <row r="913" spans="23:26" x14ac:dyDescent="0.2">
      <c r="W913" s="402"/>
      <c r="X913" s="402"/>
      <c r="Y913" s="402"/>
      <c r="Z913" s="402"/>
    </row>
    <row r="914" spans="23:26" x14ac:dyDescent="0.2">
      <c r="W914" s="402"/>
      <c r="X914" s="402"/>
      <c r="Y914" s="402"/>
      <c r="Z914" s="402"/>
    </row>
    <row r="915" spans="23:26" x14ac:dyDescent="0.2">
      <c r="W915" s="402"/>
      <c r="X915" s="402"/>
      <c r="Y915" s="402"/>
      <c r="Z915" s="402"/>
    </row>
    <row r="916" spans="23:26" x14ac:dyDescent="0.2">
      <c r="W916" s="402"/>
      <c r="X916" s="402"/>
      <c r="Y916" s="402"/>
      <c r="Z916" s="402"/>
    </row>
    <row r="917" spans="23:26" x14ac:dyDescent="0.2">
      <c r="W917" s="402"/>
      <c r="X917" s="402"/>
      <c r="Y917" s="402"/>
      <c r="Z917" s="402"/>
    </row>
    <row r="918" spans="23:26" x14ac:dyDescent="0.2">
      <c r="W918" s="402"/>
      <c r="X918" s="402"/>
      <c r="Y918" s="402"/>
      <c r="Z918" s="402"/>
    </row>
    <row r="919" spans="23:26" x14ac:dyDescent="0.2">
      <c r="W919" s="402"/>
      <c r="X919" s="402"/>
      <c r="Y919" s="402"/>
      <c r="Z919" s="402"/>
    </row>
    <row r="920" spans="23:26" x14ac:dyDescent="0.2">
      <c r="W920" s="402"/>
      <c r="X920" s="402"/>
      <c r="Y920" s="402"/>
      <c r="Z920" s="402"/>
    </row>
    <row r="921" spans="23:26" x14ac:dyDescent="0.2">
      <c r="W921" s="402"/>
      <c r="X921" s="402"/>
      <c r="Y921" s="402"/>
      <c r="Z921" s="402"/>
    </row>
    <row r="922" spans="23:26" x14ac:dyDescent="0.2">
      <c r="W922" s="402"/>
      <c r="X922" s="402"/>
      <c r="Y922" s="402"/>
      <c r="Z922" s="402"/>
    </row>
    <row r="923" spans="23:26" x14ac:dyDescent="0.2">
      <c r="W923" s="402"/>
      <c r="X923" s="402"/>
      <c r="Y923" s="402"/>
      <c r="Z923" s="402"/>
    </row>
    <row r="924" spans="23:26" x14ac:dyDescent="0.2">
      <c r="W924" s="402"/>
      <c r="X924" s="402"/>
      <c r="Y924" s="402"/>
      <c r="Z924" s="402"/>
    </row>
    <row r="925" spans="23:26" x14ac:dyDescent="0.2">
      <c r="W925" s="402"/>
      <c r="X925" s="402"/>
      <c r="Y925" s="402"/>
      <c r="Z925" s="402"/>
    </row>
    <row r="926" spans="23:26" x14ac:dyDescent="0.2">
      <c r="W926" s="402"/>
      <c r="X926" s="402"/>
      <c r="Y926" s="402"/>
      <c r="Z926" s="402"/>
    </row>
    <row r="927" spans="23:26" x14ac:dyDescent="0.2">
      <c r="W927" s="402"/>
      <c r="X927" s="402"/>
      <c r="Y927" s="402"/>
      <c r="Z927" s="402"/>
    </row>
    <row r="928" spans="23:26" x14ac:dyDescent="0.2">
      <c r="W928" s="402"/>
      <c r="X928" s="402"/>
      <c r="Y928" s="402"/>
      <c r="Z928" s="402"/>
    </row>
    <row r="929" spans="23:26" x14ac:dyDescent="0.2">
      <c r="W929" s="402"/>
      <c r="X929" s="402"/>
      <c r="Y929" s="402"/>
      <c r="Z929" s="402"/>
    </row>
    <row r="930" spans="23:26" x14ac:dyDescent="0.2">
      <c r="W930" s="402"/>
      <c r="X930" s="402"/>
      <c r="Y930" s="402"/>
      <c r="Z930" s="402"/>
    </row>
    <row r="931" spans="23:26" x14ac:dyDescent="0.2">
      <c r="W931" s="402"/>
      <c r="X931" s="402"/>
      <c r="Y931" s="402"/>
      <c r="Z931" s="402"/>
    </row>
    <row r="932" spans="23:26" x14ac:dyDescent="0.2">
      <c r="W932" s="402"/>
      <c r="X932" s="402"/>
      <c r="Y932" s="402"/>
      <c r="Z932" s="402"/>
    </row>
    <row r="933" spans="23:26" x14ac:dyDescent="0.2">
      <c r="W933" s="402"/>
      <c r="X933" s="402"/>
      <c r="Y933" s="402"/>
      <c r="Z933" s="402"/>
    </row>
    <row r="934" spans="23:26" x14ac:dyDescent="0.2">
      <c r="W934" s="402"/>
      <c r="X934" s="402"/>
      <c r="Y934" s="402"/>
      <c r="Z934" s="402"/>
    </row>
    <row r="935" spans="23:26" x14ac:dyDescent="0.2">
      <c r="W935" s="402"/>
      <c r="X935" s="402"/>
      <c r="Y935" s="402"/>
      <c r="Z935" s="402"/>
    </row>
    <row r="936" spans="23:26" x14ac:dyDescent="0.2">
      <c r="W936" s="402"/>
      <c r="X936" s="402"/>
      <c r="Y936" s="402"/>
      <c r="Z936" s="402"/>
    </row>
    <row r="937" spans="23:26" x14ac:dyDescent="0.2">
      <c r="W937" s="402"/>
      <c r="X937" s="402"/>
      <c r="Y937" s="402"/>
      <c r="Z937" s="402"/>
    </row>
    <row r="938" spans="23:26" x14ac:dyDescent="0.2">
      <c r="W938" s="402"/>
      <c r="X938" s="402"/>
      <c r="Y938" s="402"/>
      <c r="Z938" s="402"/>
    </row>
    <row r="939" spans="23:26" x14ac:dyDescent="0.2">
      <c r="W939" s="402"/>
      <c r="X939" s="402"/>
      <c r="Y939" s="402"/>
      <c r="Z939" s="402"/>
    </row>
    <row r="940" spans="23:26" x14ac:dyDescent="0.2">
      <c r="W940" s="402"/>
      <c r="X940" s="402"/>
      <c r="Y940" s="402"/>
      <c r="Z940" s="402"/>
    </row>
    <row r="941" spans="23:26" x14ac:dyDescent="0.2">
      <c r="W941" s="402"/>
      <c r="X941" s="402"/>
      <c r="Y941" s="402"/>
      <c r="Z941" s="402"/>
    </row>
    <row r="942" spans="23:26" x14ac:dyDescent="0.2">
      <c r="W942" s="402"/>
      <c r="X942" s="402"/>
      <c r="Y942" s="402"/>
      <c r="Z942" s="402"/>
    </row>
    <row r="943" spans="23:26" x14ac:dyDescent="0.2">
      <c r="W943" s="402"/>
      <c r="X943" s="402"/>
      <c r="Y943" s="402"/>
      <c r="Z943" s="402"/>
    </row>
    <row r="944" spans="23:26" x14ac:dyDescent="0.2">
      <c r="W944" s="402"/>
      <c r="X944" s="402"/>
      <c r="Y944" s="402"/>
      <c r="Z944" s="402"/>
    </row>
    <row r="945" spans="23:26" x14ac:dyDescent="0.2">
      <c r="W945" s="402"/>
      <c r="X945" s="402"/>
      <c r="Y945" s="402"/>
      <c r="Z945" s="402"/>
    </row>
    <row r="946" spans="23:26" x14ac:dyDescent="0.2">
      <c r="W946" s="402"/>
      <c r="X946" s="402"/>
      <c r="Y946" s="402"/>
      <c r="Z946" s="402"/>
    </row>
    <row r="947" spans="23:26" x14ac:dyDescent="0.2">
      <c r="W947" s="402"/>
      <c r="X947" s="402"/>
      <c r="Y947" s="402"/>
      <c r="Z947" s="402"/>
    </row>
    <row r="948" spans="23:26" x14ac:dyDescent="0.2">
      <c r="W948" s="402"/>
      <c r="X948" s="402"/>
      <c r="Y948" s="402"/>
      <c r="Z948" s="402"/>
    </row>
    <row r="949" spans="23:26" x14ac:dyDescent="0.2">
      <c r="W949" s="402"/>
      <c r="X949" s="402"/>
      <c r="Y949" s="402"/>
      <c r="Z949" s="402"/>
    </row>
    <row r="950" spans="23:26" x14ac:dyDescent="0.2">
      <c r="W950" s="402"/>
      <c r="X950" s="402"/>
      <c r="Y950" s="402"/>
      <c r="Z950" s="402"/>
    </row>
    <row r="951" spans="23:26" x14ac:dyDescent="0.2">
      <c r="W951" s="402"/>
      <c r="X951" s="402"/>
      <c r="Y951" s="402"/>
      <c r="Z951" s="402"/>
    </row>
    <row r="952" spans="23:26" x14ac:dyDescent="0.2">
      <c r="W952" s="402"/>
      <c r="X952" s="402"/>
      <c r="Y952" s="402"/>
      <c r="Z952" s="402"/>
    </row>
    <row r="953" spans="23:26" x14ac:dyDescent="0.2">
      <c r="W953" s="402"/>
      <c r="X953" s="402"/>
      <c r="Y953" s="402"/>
      <c r="Z953" s="402"/>
    </row>
    <row r="954" spans="23:26" x14ac:dyDescent="0.2">
      <c r="W954" s="402"/>
      <c r="X954" s="402"/>
      <c r="Y954" s="402"/>
      <c r="Z954" s="402"/>
    </row>
    <row r="955" spans="23:26" x14ac:dyDescent="0.2">
      <c r="W955" s="402"/>
      <c r="X955" s="402"/>
      <c r="Y955" s="402"/>
      <c r="Z955" s="402"/>
    </row>
    <row r="956" spans="23:26" x14ac:dyDescent="0.2">
      <c r="W956" s="402"/>
      <c r="X956" s="402"/>
      <c r="Y956" s="402"/>
      <c r="Z956" s="402"/>
    </row>
    <row r="957" spans="23:26" x14ac:dyDescent="0.2">
      <c r="W957" s="402"/>
      <c r="X957" s="402"/>
      <c r="Y957" s="402"/>
      <c r="Z957" s="402"/>
    </row>
    <row r="958" spans="23:26" x14ac:dyDescent="0.2">
      <c r="W958" s="402"/>
      <c r="X958" s="402"/>
      <c r="Y958" s="402"/>
      <c r="Z958" s="402"/>
    </row>
    <row r="959" spans="23:26" x14ac:dyDescent="0.2">
      <c r="W959" s="402"/>
      <c r="X959" s="402"/>
      <c r="Y959" s="402"/>
      <c r="Z959" s="402"/>
    </row>
    <row r="960" spans="23:26" x14ac:dyDescent="0.2">
      <c r="W960" s="402"/>
      <c r="X960" s="402"/>
      <c r="Y960" s="402"/>
      <c r="Z960" s="402"/>
    </row>
    <row r="961" spans="23:26" x14ac:dyDescent="0.2">
      <c r="W961" s="402"/>
      <c r="X961" s="402"/>
      <c r="Y961" s="402"/>
      <c r="Z961" s="402"/>
    </row>
    <row r="962" spans="23:26" x14ac:dyDescent="0.2">
      <c r="W962" s="402"/>
      <c r="X962" s="402"/>
      <c r="Y962" s="402"/>
      <c r="Z962" s="402"/>
    </row>
    <row r="963" spans="23:26" x14ac:dyDescent="0.2">
      <c r="W963" s="402"/>
      <c r="X963" s="402"/>
      <c r="Y963" s="402"/>
      <c r="Z963" s="402"/>
    </row>
    <row r="964" spans="23:26" x14ac:dyDescent="0.2">
      <c r="W964" s="402"/>
      <c r="X964" s="402"/>
      <c r="Y964" s="402"/>
      <c r="Z964" s="402"/>
    </row>
    <row r="965" spans="23:26" x14ac:dyDescent="0.2">
      <c r="W965" s="402"/>
      <c r="X965" s="402"/>
      <c r="Y965" s="402"/>
      <c r="Z965" s="402"/>
    </row>
    <row r="966" spans="23:26" x14ac:dyDescent="0.2">
      <c r="W966" s="402"/>
      <c r="X966" s="402"/>
      <c r="Y966" s="402"/>
      <c r="Z966" s="402"/>
    </row>
    <row r="967" spans="23:26" x14ac:dyDescent="0.2">
      <c r="W967" s="402"/>
      <c r="X967" s="402"/>
      <c r="Y967" s="402"/>
      <c r="Z967" s="402"/>
    </row>
    <row r="968" spans="23:26" x14ac:dyDescent="0.2">
      <c r="W968" s="402"/>
      <c r="X968" s="402"/>
      <c r="Y968" s="402"/>
      <c r="Z968" s="402"/>
    </row>
    <row r="969" spans="23:26" x14ac:dyDescent="0.2">
      <c r="W969" s="402"/>
      <c r="X969" s="402"/>
      <c r="Y969" s="402"/>
      <c r="Z969" s="402"/>
    </row>
    <row r="970" spans="23:26" x14ac:dyDescent="0.2">
      <c r="W970" s="402"/>
      <c r="X970" s="402"/>
      <c r="Y970" s="402"/>
      <c r="Z970" s="402"/>
    </row>
    <row r="971" spans="23:26" x14ac:dyDescent="0.2">
      <c r="W971" s="402"/>
      <c r="X971" s="402"/>
      <c r="Y971" s="402"/>
      <c r="Z971" s="402"/>
    </row>
    <row r="972" spans="23:26" x14ac:dyDescent="0.2">
      <c r="W972" s="402"/>
      <c r="X972" s="402"/>
      <c r="Y972" s="402"/>
      <c r="Z972" s="402"/>
    </row>
    <row r="973" spans="23:26" x14ac:dyDescent="0.2">
      <c r="W973" s="402"/>
      <c r="X973" s="402"/>
      <c r="Y973" s="402"/>
      <c r="Z973" s="402"/>
    </row>
    <row r="974" spans="23:26" x14ac:dyDescent="0.2">
      <c r="W974" s="402"/>
      <c r="X974" s="402"/>
      <c r="Y974" s="402"/>
      <c r="Z974" s="402"/>
    </row>
    <row r="975" spans="23:26" x14ac:dyDescent="0.2">
      <c r="W975" s="402"/>
      <c r="X975" s="402"/>
      <c r="Y975" s="402"/>
      <c r="Z975" s="402"/>
    </row>
    <row r="976" spans="23:26" x14ac:dyDescent="0.2">
      <c r="W976" s="402"/>
      <c r="X976" s="402"/>
      <c r="Y976" s="402"/>
      <c r="Z976" s="402"/>
    </row>
    <row r="977" spans="23:26" x14ac:dyDescent="0.2">
      <c r="W977" s="402"/>
      <c r="X977" s="402"/>
      <c r="Y977" s="402"/>
      <c r="Z977" s="402"/>
    </row>
    <row r="978" spans="23:26" x14ac:dyDescent="0.2">
      <c r="W978" s="402"/>
      <c r="X978" s="402"/>
      <c r="Y978" s="402"/>
      <c r="Z978" s="402"/>
    </row>
    <row r="979" spans="23:26" x14ac:dyDescent="0.2">
      <c r="W979" s="402"/>
      <c r="X979" s="402"/>
      <c r="Y979" s="402"/>
      <c r="Z979" s="402"/>
    </row>
    <row r="980" spans="23:26" x14ac:dyDescent="0.2">
      <c r="W980" s="402"/>
      <c r="X980" s="402"/>
      <c r="Y980" s="402"/>
      <c r="Z980" s="402"/>
    </row>
    <row r="981" spans="23:26" x14ac:dyDescent="0.2">
      <c r="W981" s="402"/>
      <c r="X981" s="402"/>
      <c r="Y981" s="402"/>
      <c r="Z981" s="402"/>
    </row>
    <row r="982" spans="23:26" x14ac:dyDescent="0.2">
      <c r="W982" s="402"/>
      <c r="X982" s="402"/>
      <c r="Y982" s="402"/>
      <c r="Z982" s="402"/>
    </row>
    <row r="983" spans="23:26" x14ac:dyDescent="0.2">
      <c r="W983" s="402"/>
      <c r="X983" s="402"/>
      <c r="Y983" s="402"/>
      <c r="Z983" s="402"/>
    </row>
    <row r="984" spans="23:26" x14ac:dyDescent="0.2">
      <c r="W984" s="402"/>
      <c r="X984" s="402"/>
      <c r="Y984" s="402"/>
      <c r="Z984" s="402"/>
    </row>
    <row r="985" spans="23:26" x14ac:dyDescent="0.2">
      <c r="W985" s="402"/>
      <c r="X985" s="402"/>
      <c r="Y985" s="402"/>
      <c r="Z985" s="402"/>
    </row>
    <row r="986" spans="23:26" x14ac:dyDescent="0.2">
      <c r="W986" s="402"/>
      <c r="X986" s="402"/>
      <c r="Y986" s="402"/>
      <c r="Z986" s="402"/>
    </row>
    <row r="987" spans="23:26" x14ac:dyDescent="0.2">
      <c r="W987" s="402"/>
      <c r="X987" s="402"/>
      <c r="Y987" s="402"/>
      <c r="Z987" s="402"/>
    </row>
    <row r="988" spans="23:26" x14ac:dyDescent="0.2">
      <c r="W988" s="402"/>
      <c r="X988" s="402"/>
      <c r="Y988" s="402"/>
      <c r="Z988" s="402"/>
    </row>
    <row r="989" spans="23:26" x14ac:dyDescent="0.2">
      <c r="W989" s="402"/>
      <c r="X989" s="402"/>
      <c r="Y989" s="402"/>
      <c r="Z989" s="402"/>
    </row>
    <row r="990" spans="23:26" x14ac:dyDescent="0.2">
      <c r="W990" s="402"/>
      <c r="X990" s="402"/>
      <c r="Y990" s="402"/>
      <c r="Z990" s="402"/>
    </row>
    <row r="991" spans="23:26" x14ac:dyDescent="0.2">
      <c r="W991" s="402"/>
      <c r="X991" s="402"/>
      <c r="Y991" s="402"/>
      <c r="Z991" s="402"/>
    </row>
    <row r="992" spans="23:26" x14ac:dyDescent="0.2">
      <c r="W992" s="402"/>
      <c r="X992" s="402"/>
      <c r="Y992" s="402"/>
      <c r="Z992" s="402"/>
    </row>
    <row r="993" spans="23:26" x14ac:dyDescent="0.2">
      <c r="W993" s="402"/>
      <c r="X993" s="402"/>
      <c r="Y993" s="402"/>
      <c r="Z993" s="402"/>
    </row>
    <row r="994" spans="23:26" x14ac:dyDescent="0.2">
      <c r="W994" s="402"/>
      <c r="X994" s="402"/>
      <c r="Y994" s="402"/>
      <c r="Z994" s="402"/>
    </row>
    <row r="995" spans="23:26" x14ac:dyDescent="0.2">
      <c r="W995" s="402"/>
      <c r="X995" s="402"/>
      <c r="Y995" s="402"/>
      <c r="Z995" s="402"/>
    </row>
    <row r="996" spans="23:26" x14ac:dyDescent="0.2">
      <c r="W996" s="402"/>
      <c r="X996" s="402"/>
      <c r="Y996" s="402"/>
      <c r="Z996" s="402"/>
    </row>
    <row r="997" spans="23:26" x14ac:dyDescent="0.2">
      <c r="W997" s="402"/>
      <c r="X997" s="402"/>
      <c r="Y997" s="402"/>
      <c r="Z997" s="402"/>
    </row>
    <row r="998" spans="23:26" x14ac:dyDescent="0.2">
      <c r="W998" s="402"/>
      <c r="X998" s="402"/>
      <c r="Y998" s="402"/>
      <c r="Z998" s="402"/>
    </row>
    <row r="999" spans="23:26" x14ac:dyDescent="0.2">
      <c r="W999" s="402"/>
      <c r="X999" s="402"/>
      <c r="Y999" s="402"/>
      <c r="Z999" s="402"/>
    </row>
    <row r="1000" spans="23:26" x14ac:dyDescent="0.2">
      <c r="W1000" s="402"/>
      <c r="X1000" s="402"/>
      <c r="Y1000" s="402"/>
      <c r="Z1000" s="402"/>
    </row>
    <row r="1001" spans="23:26" x14ac:dyDescent="0.2">
      <c r="W1001" s="402"/>
      <c r="X1001" s="402"/>
      <c r="Y1001" s="402"/>
      <c r="Z1001" s="402"/>
    </row>
    <row r="1002" spans="23:26" x14ac:dyDescent="0.2">
      <c r="W1002" s="402"/>
      <c r="X1002" s="402"/>
      <c r="Y1002" s="402"/>
      <c r="Z1002" s="402"/>
    </row>
    <row r="1003" spans="23:26" x14ac:dyDescent="0.2">
      <c r="W1003" s="402"/>
      <c r="X1003" s="402"/>
      <c r="Y1003" s="402"/>
      <c r="Z1003" s="402"/>
    </row>
    <row r="1004" spans="23:26" x14ac:dyDescent="0.2">
      <c r="W1004" s="402"/>
      <c r="X1004" s="402"/>
      <c r="Y1004" s="402"/>
      <c r="Z1004" s="402"/>
    </row>
    <row r="1005" spans="23:26" x14ac:dyDescent="0.2">
      <c r="W1005" s="402"/>
      <c r="X1005" s="402"/>
      <c r="Y1005" s="402"/>
      <c r="Z1005" s="402"/>
    </row>
    <row r="1006" spans="23:26" x14ac:dyDescent="0.2">
      <c r="W1006" s="402"/>
      <c r="X1006" s="402"/>
      <c r="Y1006" s="402"/>
      <c r="Z1006" s="402"/>
    </row>
    <row r="1007" spans="23:26" x14ac:dyDescent="0.2">
      <c r="W1007" s="402"/>
      <c r="X1007" s="402"/>
      <c r="Y1007" s="402"/>
      <c r="Z1007" s="402"/>
    </row>
    <row r="1008" spans="23:26" x14ac:dyDescent="0.2">
      <c r="W1008" s="402"/>
      <c r="X1008" s="402"/>
      <c r="Y1008" s="402"/>
      <c r="Z1008" s="402"/>
    </row>
    <row r="1009" spans="23:26" x14ac:dyDescent="0.2">
      <c r="W1009" s="402"/>
      <c r="X1009" s="402"/>
      <c r="Y1009" s="402"/>
      <c r="Z1009" s="402"/>
    </row>
    <row r="1010" spans="23:26" x14ac:dyDescent="0.2">
      <c r="W1010" s="402"/>
      <c r="X1010" s="402"/>
      <c r="Y1010" s="402"/>
      <c r="Z1010" s="402"/>
    </row>
    <row r="1011" spans="23:26" x14ac:dyDescent="0.2">
      <c r="W1011" s="402"/>
      <c r="X1011" s="402"/>
      <c r="Y1011" s="402"/>
      <c r="Z1011" s="402"/>
    </row>
    <row r="1012" spans="23:26" x14ac:dyDescent="0.2">
      <c r="W1012" s="402"/>
      <c r="X1012" s="402"/>
      <c r="Y1012" s="402"/>
      <c r="Z1012" s="402"/>
    </row>
    <row r="1013" spans="23:26" x14ac:dyDescent="0.2">
      <c r="W1013" s="402"/>
      <c r="X1013" s="402"/>
      <c r="Y1013" s="402"/>
      <c r="Z1013" s="402"/>
    </row>
    <row r="1014" spans="23:26" x14ac:dyDescent="0.2">
      <c r="W1014" s="402"/>
      <c r="X1014" s="402"/>
      <c r="Y1014" s="402"/>
      <c r="Z1014" s="402"/>
    </row>
    <row r="1015" spans="23:26" x14ac:dyDescent="0.2">
      <c r="W1015" s="402"/>
      <c r="X1015" s="402"/>
      <c r="Y1015" s="402"/>
      <c r="Z1015" s="402"/>
    </row>
    <row r="1016" spans="23:26" x14ac:dyDescent="0.2">
      <c r="W1016" s="402"/>
      <c r="X1016" s="402"/>
      <c r="Y1016" s="402"/>
      <c r="Z1016" s="402"/>
    </row>
    <row r="1017" spans="23:26" x14ac:dyDescent="0.2">
      <c r="W1017" s="402"/>
      <c r="X1017" s="402"/>
      <c r="Y1017" s="402"/>
      <c r="Z1017" s="402"/>
    </row>
    <row r="1018" spans="23:26" x14ac:dyDescent="0.2">
      <c r="W1018" s="402"/>
      <c r="X1018" s="402"/>
      <c r="Y1018" s="402"/>
      <c r="Z1018" s="402"/>
    </row>
    <row r="1019" spans="23:26" x14ac:dyDescent="0.2">
      <c r="W1019" s="402"/>
      <c r="X1019" s="402"/>
      <c r="Y1019" s="402"/>
      <c r="Z1019" s="402"/>
    </row>
    <row r="1020" spans="23:26" x14ac:dyDescent="0.2">
      <c r="W1020" s="402"/>
      <c r="X1020" s="402"/>
      <c r="Y1020" s="402"/>
      <c r="Z1020" s="402"/>
    </row>
    <row r="1021" spans="23:26" x14ac:dyDescent="0.2">
      <c r="W1021" s="402"/>
      <c r="X1021" s="402"/>
      <c r="Y1021" s="402"/>
      <c r="Z1021" s="402"/>
    </row>
    <row r="1022" spans="23:26" x14ac:dyDescent="0.2">
      <c r="W1022" s="402"/>
      <c r="X1022" s="402"/>
      <c r="Y1022" s="402"/>
      <c r="Z1022" s="402"/>
    </row>
    <row r="1023" spans="23:26" x14ac:dyDescent="0.2">
      <c r="W1023" s="402"/>
      <c r="X1023" s="402"/>
      <c r="Y1023" s="402"/>
      <c r="Z1023" s="402"/>
    </row>
    <row r="1024" spans="23:26" x14ac:dyDescent="0.2">
      <c r="W1024" s="402"/>
      <c r="X1024" s="402"/>
      <c r="Y1024" s="402"/>
      <c r="Z1024" s="402"/>
    </row>
    <row r="1025" spans="23:26" x14ac:dyDescent="0.2">
      <c r="W1025" s="402"/>
      <c r="X1025" s="402"/>
      <c r="Y1025" s="402"/>
      <c r="Z1025" s="402"/>
    </row>
    <row r="1026" spans="23:26" x14ac:dyDescent="0.2">
      <c r="W1026" s="402"/>
      <c r="X1026" s="402"/>
      <c r="Y1026" s="402"/>
      <c r="Z1026" s="402"/>
    </row>
    <row r="1027" spans="23:26" x14ac:dyDescent="0.2">
      <c r="W1027" s="402"/>
      <c r="X1027" s="402"/>
      <c r="Y1027" s="402"/>
      <c r="Z1027" s="402"/>
    </row>
    <row r="1028" spans="23:26" x14ac:dyDescent="0.2">
      <c r="W1028" s="402"/>
      <c r="X1028" s="402"/>
      <c r="Y1028" s="402"/>
      <c r="Z1028" s="402"/>
    </row>
    <row r="1029" spans="23:26" x14ac:dyDescent="0.2">
      <c r="W1029" s="402"/>
      <c r="X1029" s="402"/>
      <c r="Y1029" s="402"/>
      <c r="Z1029" s="402"/>
    </row>
    <row r="1030" spans="23:26" x14ac:dyDescent="0.2">
      <c r="W1030" s="402"/>
      <c r="X1030" s="402"/>
      <c r="Y1030" s="402"/>
      <c r="Z1030" s="402"/>
    </row>
    <row r="1031" spans="23:26" x14ac:dyDescent="0.2">
      <c r="W1031" s="402"/>
      <c r="X1031" s="402"/>
      <c r="Y1031" s="402"/>
      <c r="Z1031" s="402"/>
    </row>
    <row r="1032" spans="23:26" x14ac:dyDescent="0.2">
      <c r="W1032" s="402"/>
      <c r="X1032" s="402"/>
      <c r="Y1032" s="402"/>
      <c r="Z1032" s="402"/>
    </row>
    <row r="1033" spans="23:26" x14ac:dyDescent="0.2">
      <c r="W1033" s="402"/>
      <c r="X1033" s="402"/>
      <c r="Y1033" s="402"/>
      <c r="Z1033" s="402"/>
    </row>
    <row r="1034" spans="23:26" x14ac:dyDescent="0.2">
      <c r="W1034" s="402"/>
      <c r="X1034" s="402"/>
      <c r="Y1034" s="402"/>
      <c r="Z1034" s="402"/>
    </row>
    <row r="1035" spans="23:26" x14ac:dyDescent="0.2">
      <c r="W1035" s="402"/>
      <c r="X1035" s="402"/>
      <c r="Y1035" s="402"/>
      <c r="Z1035" s="402"/>
    </row>
    <row r="1036" spans="23:26" x14ac:dyDescent="0.2">
      <c r="W1036" s="402"/>
      <c r="X1036" s="402"/>
      <c r="Y1036" s="402"/>
      <c r="Z1036" s="402"/>
    </row>
    <row r="1037" spans="23:26" x14ac:dyDescent="0.2">
      <c r="W1037" s="402"/>
      <c r="X1037" s="402"/>
      <c r="Y1037" s="402"/>
      <c r="Z1037" s="402"/>
    </row>
    <row r="1038" spans="23:26" x14ac:dyDescent="0.2">
      <c r="W1038" s="402"/>
      <c r="X1038" s="402"/>
      <c r="Y1038" s="402"/>
      <c r="Z1038" s="402"/>
    </row>
    <row r="1039" spans="23:26" x14ac:dyDescent="0.2">
      <c r="W1039" s="402"/>
      <c r="X1039" s="402"/>
      <c r="Y1039" s="402"/>
      <c r="Z1039" s="402"/>
    </row>
    <row r="1040" spans="23:26" x14ac:dyDescent="0.2">
      <c r="W1040" s="402"/>
      <c r="X1040" s="402"/>
      <c r="Y1040" s="402"/>
      <c r="Z1040" s="402"/>
    </row>
    <row r="1041" spans="23:26" x14ac:dyDescent="0.2">
      <c r="W1041" s="402"/>
      <c r="X1041" s="402"/>
      <c r="Y1041" s="402"/>
      <c r="Z1041" s="402"/>
    </row>
    <row r="1042" spans="23:26" x14ac:dyDescent="0.2">
      <c r="W1042" s="402"/>
      <c r="X1042" s="402"/>
      <c r="Y1042" s="402"/>
      <c r="Z1042" s="402"/>
    </row>
    <row r="1043" spans="23:26" x14ac:dyDescent="0.2">
      <c r="W1043" s="402"/>
      <c r="X1043" s="402"/>
      <c r="Y1043" s="402"/>
      <c r="Z1043" s="402"/>
    </row>
    <row r="1044" spans="23:26" x14ac:dyDescent="0.2">
      <c r="W1044" s="402"/>
      <c r="X1044" s="402"/>
      <c r="Y1044" s="402"/>
      <c r="Z1044" s="402"/>
    </row>
    <row r="1045" spans="23:26" x14ac:dyDescent="0.2">
      <c r="W1045" s="402"/>
      <c r="X1045" s="402"/>
      <c r="Y1045" s="402"/>
      <c r="Z1045" s="402"/>
    </row>
    <row r="1046" spans="23:26" x14ac:dyDescent="0.2">
      <c r="W1046" s="402"/>
      <c r="X1046" s="402"/>
      <c r="Y1046" s="402"/>
      <c r="Z1046" s="402"/>
    </row>
    <row r="1047" spans="23:26" x14ac:dyDescent="0.2">
      <c r="W1047" s="402"/>
      <c r="X1047" s="402"/>
      <c r="Y1047" s="402"/>
      <c r="Z1047" s="402"/>
    </row>
    <row r="1048" spans="23:26" x14ac:dyDescent="0.2">
      <c r="W1048" s="402"/>
      <c r="X1048" s="402"/>
      <c r="Y1048" s="402"/>
      <c r="Z1048" s="402"/>
    </row>
    <row r="1049" spans="23:26" x14ac:dyDescent="0.2">
      <c r="W1049" s="402"/>
      <c r="X1049" s="402"/>
      <c r="Y1049" s="402"/>
      <c r="Z1049" s="402"/>
    </row>
    <row r="1050" spans="23:26" x14ac:dyDescent="0.2">
      <c r="W1050" s="402"/>
      <c r="X1050" s="402"/>
      <c r="Y1050" s="402"/>
      <c r="Z1050" s="402"/>
    </row>
    <row r="1051" spans="23:26" x14ac:dyDescent="0.2">
      <c r="W1051" s="402"/>
      <c r="X1051" s="402"/>
      <c r="Y1051" s="402"/>
      <c r="Z1051" s="402"/>
    </row>
    <row r="1052" spans="23:26" x14ac:dyDescent="0.2">
      <c r="W1052" s="402"/>
      <c r="X1052" s="402"/>
      <c r="Y1052" s="402"/>
      <c r="Z1052" s="402"/>
    </row>
    <row r="1053" spans="23:26" x14ac:dyDescent="0.2">
      <c r="W1053" s="402"/>
      <c r="X1053" s="402"/>
      <c r="Y1053" s="402"/>
      <c r="Z1053" s="402"/>
    </row>
    <row r="1054" spans="23:26" x14ac:dyDescent="0.2">
      <c r="W1054" s="402"/>
      <c r="X1054" s="402"/>
      <c r="Y1054" s="402"/>
      <c r="Z1054" s="402"/>
    </row>
    <row r="1055" spans="23:26" x14ac:dyDescent="0.2">
      <c r="W1055" s="402"/>
      <c r="X1055" s="402"/>
      <c r="Y1055" s="402"/>
      <c r="Z1055" s="402"/>
    </row>
    <row r="1056" spans="23:26" x14ac:dyDescent="0.2">
      <c r="W1056" s="402"/>
      <c r="X1056" s="402"/>
      <c r="Y1056" s="402"/>
      <c r="Z1056" s="402"/>
    </row>
    <row r="1057" spans="23:26" x14ac:dyDescent="0.2">
      <c r="W1057" s="402"/>
      <c r="X1057" s="402"/>
      <c r="Y1057" s="402"/>
      <c r="Z1057" s="402"/>
    </row>
    <row r="1058" spans="23:26" x14ac:dyDescent="0.2">
      <c r="W1058" s="402"/>
      <c r="X1058" s="402"/>
      <c r="Y1058" s="402"/>
      <c r="Z1058" s="402"/>
    </row>
    <row r="1059" spans="23:26" x14ac:dyDescent="0.2">
      <c r="W1059" s="402"/>
      <c r="X1059" s="402"/>
      <c r="Y1059" s="402"/>
      <c r="Z1059" s="402"/>
    </row>
    <row r="1060" spans="23:26" x14ac:dyDescent="0.2">
      <c r="W1060" s="402"/>
      <c r="X1060" s="402"/>
      <c r="Y1060" s="402"/>
      <c r="Z1060" s="402"/>
    </row>
    <row r="1061" spans="23:26" x14ac:dyDescent="0.2">
      <c r="W1061" s="402"/>
      <c r="X1061" s="402"/>
      <c r="Y1061" s="402"/>
      <c r="Z1061" s="402"/>
    </row>
    <row r="1062" spans="23:26" x14ac:dyDescent="0.2">
      <c r="W1062" s="402"/>
      <c r="X1062" s="402"/>
      <c r="Y1062" s="402"/>
      <c r="Z1062" s="402"/>
    </row>
    <row r="1063" spans="23:26" x14ac:dyDescent="0.2">
      <c r="W1063" s="402"/>
      <c r="X1063" s="402"/>
      <c r="Y1063" s="402"/>
      <c r="Z1063" s="402"/>
    </row>
    <row r="1064" spans="23:26" x14ac:dyDescent="0.2">
      <c r="W1064" s="402"/>
      <c r="X1064" s="402"/>
      <c r="Y1064" s="402"/>
      <c r="Z1064" s="402"/>
    </row>
    <row r="1065" spans="23:26" x14ac:dyDescent="0.2">
      <c r="W1065" s="402"/>
      <c r="X1065" s="402"/>
      <c r="Y1065" s="402"/>
      <c r="Z1065" s="402"/>
    </row>
    <row r="1066" spans="23:26" x14ac:dyDescent="0.2">
      <c r="W1066" s="402"/>
      <c r="X1066" s="402"/>
      <c r="Y1066" s="402"/>
      <c r="Z1066" s="402"/>
    </row>
    <row r="1067" spans="23:26" x14ac:dyDescent="0.2">
      <c r="W1067" s="402"/>
      <c r="X1067" s="402"/>
      <c r="Y1067" s="402"/>
      <c r="Z1067" s="402"/>
    </row>
    <row r="1068" spans="23:26" x14ac:dyDescent="0.2">
      <c r="W1068" s="402"/>
      <c r="X1068" s="402"/>
      <c r="Y1068" s="402"/>
      <c r="Z1068" s="402"/>
    </row>
    <row r="1069" spans="23:26" x14ac:dyDescent="0.2">
      <c r="W1069" s="402"/>
      <c r="X1069" s="402"/>
      <c r="Y1069" s="402"/>
      <c r="Z1069" s="402"/>
    </row>
    <row r="1070" spans="23:26" x14ac:dyDescent="0.2">
      <c r="W1070" s="402"/>
      <c r="X1070" s="402"/>
      <c r="Y1070" s="402"/>
      <c r="Z1070" s="402"/>
    </row>
    <row r="1071" spans="23:26" x14ac:dyDescent="0.2">
      <c r="W1071" s="402"/>
      <c r="X1071" s="402"/>
      <c r="Y1071" s="402"/>
      <c r="Z1071" s="402"/>
    </row>
    <row r="1072" spans="23:26" x14ac:dyDescent="0.2">
      <c r="W1072" s="402"/>
      <c r="X1072" s="402"/>
      <c r="Y1072" s="402"/>
      <c r="Z1072" s="402"/>
    </row>
    <row r="1073" spans="23:26" x14ac:dyDescent="0.2">
      <c r="W1073" s="402"/>
      <c r="X1073" s="402"/>
      <c r="Y1073" s="402"/>
      <c r="Z1073" s="402"/>
    </row>
    <row r="1074" spans="23:26" x14ac:dyDescent="0.2">
      <c r="W1074" s="402"/>
      <c r="X1074" s="402"/>
      <c r="Y1074" s="402"/>
      <c r="Z1074" s="402"/>
    </row>
    <row r="1075" spans="23:26" x14ac:dyDescent="0.2">
      <c r="W1075" s="402"/>
      <c r="X1075" s="402"/>
      <c r="Y1075" s="402"/>
      <c r="Z1075" s="402"/>
    </row>
    <row r="1076" spans="23:26" x14ac:dyDescent="0.2">
      <c r="W1076" s="402"/>
      <c r="X1076" s="402"/>
      <c r="Y1076" s="402"/>
      <c r="Z1076" s="402"/>
    </row>
    <row r="1077" spans="23:26" x14ac:dyDescent="0.2">
      <c r="W1077" s="402"/>
      <c r="X1077" s="402"/>
      <c r="Y1077" s="402"/>
      <c r="Z1077" s="402"/>
    </row>
    <row r="1078" spans="23:26" x14ac:dyDescent="0.2">
      <c r="W1078" s="402"/>
      <c r="X1078" s="402"/>
      <c r="Y1078" s="402"/>
      <c r="Z1078" s="402"/>
    </row>
    <row r="1079" spans="23:26" x14ac:dyDescent="0.2">
      <c r="W1079" s="402"/>
      <c r="X1079" s="402"/>
      <c r="Y1079" s="402"/>
      <c r="Z1079" s="402"/>
    </row>
    <row r="1080" spans="23:26" x14ac:dyDescent="0.2">
      <c r="W1080" s="402"/>
      <c r="X1080" s="402"/>
      <c r="Y1080" s="402"/>
      <c r="Z1080" s="402"/>
    </row>
    <row r="1081" spans="23:26" x14ac:dyDescent="0.2">
      <c r="W1081" s="402"/>
      <c r="X1081" s="402"/>
      <c r="Y1081" s="402"/>
      <c r="Z1081" s="402"/>
    </row>
    <row r="1082" spans="23:26" x14ac:dyDescent="0.2">
      <c r="W1082" s="402"/>
      <c r="X1082" s="402"/>
      <c r="Y1082" s="402"/>
      <c r="Z1082" s="402"/>
    </row>
    <row r="1083" spans="23:26" x14ac:dyDescent="0.2">
      <c r="W1083" s="402"/>
      <c r="X1083" s="402"/>
      <c r="Y1083" s="402"/>
      <c r="Z1083" s="402"/>
    </row>
    <row r="1084" spans="23:26" x14ac:dyDescent="0.2">
      <c r="W1084" s="402"/>
      <c r="X1084" s="402"/>
      <c r="Y1084" s="402"/>
      <c r="Z1084" s="402"/>
    </row>
    <row r="1085" spans="23:26" x14ac:dyDescent="0.2">
      <c r="W1085" s="402"/>
      <c r="X1085" s="402"/>
      <c r="Y1085" s="402"/>
      <c r="Z1085" s="402"/>
    </row>
    <row r="1086" spans="23:26" x14ac:dyDescent="0.2">
      <c r="W1086" s="402"/>
      <c r="X1086" s="402"/>
      <c r="Y1086" s="402"/>
      <c r="Z1086" s="402"/>
    </row>
    <row r="1087" spans="23:26" x14ac:dyDescent="0.2">
      <c r="W1087" s="402"/>
      <c r="X1087" s="402"/>
      <c r="Y1087" s="402"/>
      <c r="Z1087" s="402"/>
    </row>
    <row r="1088" spans="23:26" x14ac:dyDescent="0.2">
      <c r="W1088" s="402"/>
      <c r="X1088" s="402"/>
      <c r="Y1088" s="402"/>
      <c r="Z1088" s="402"/>
    </row>
    <row r="1089" spans="23:26" x14ac:dyDescent="0.2">
      <c r="W1089" s="402"/>
      <c r="X1089" s="402"/>
      <c r="Y1089" s="402"/>
      <c r="Z1089" s="402"/>
    </row>
    <row r="1090" spans="23:26" x14ac:dyDescent="0.2">
      <c r="W1090" s="402"/>
      <c r="X1090" s="402"/>
      <c r="Y1090" s="402"/>
      <c r="Z1090" s="402"/>
    </row>
    <row r="1091" spans="23:26" x14ac:dyDescent="0.2">
      <c r="W1091" s="402"/>
      <c r="X1091" s="402"/>
      <c r="Y1091" s="402"/>
      <c r="Z1091" s="402"/>
    </row>
    <row r="1092" spans="23:26" x14ac:dyDescent="0.2">
      <c r="W1092" s="402"/>
      <c r="X1092" s="402"/>
      <c r="Y1092" s="402"/>
      <c r="Z1092" s="402"/>
    </row>
    <row r="1093" spans="23:26" x14ac:dyDescent="0.2">
      <c r="W1093" s="402"/>
      <c r="X1093" s="402"/>
      <c r="Y1093" s="402"/>
      <c r="Z1093" s="402"/>
    </row>
    <row r="1094" spans="23:26" x14ac:dyDescent="0.2">
      <c r="W1094" s="402"/>
      <c r="X1094" s="402"/>
      <c r="Y1094" s="402"/>
      <c r="Z1094" s="402"/>
    </row>
    <row r="1095" spans="23:26" x14ac:dyDescent="0.2">
      <c r="W1095" s="402"/>
      <c r="X1095" s="402"/>
      <c r="Y1095" s="402"/>
      <c r="Z1095" s="402"/>
    </row>
    <row r="1096" spans="23:26" x14ac:dyDescent="0.2">
      <c r="W1096" s="402"/>
      <c r="X1096" s="402"/>
      <c r="Y1096" s="402"/>
      <c r="Z1096" s="402"/>
    </row>
    <row r="1097" spans="23:26" x14ac:dyDescent="0.2">
      <c r="W1097" s="402"/>
      <c r="X1097" s="402"/>
      <c r="Y1097" s="402"/>
      <c r="Z1097" s="402"/>
    </row>
    <row r="1098" spans="23:26" x14ac:dyDescent="0.2">
      <c r="W1098" s="402"/>
      <c r="X1098" s="402"/>
      <c r="Y1098" s="402"/>
      <c r="Z1098" s="402"/>
    </row>
    <row r="1099" spans="23:26" x14ac:dyDescent="0.2">
      <c r="W1099" s="402"/>
      <c r="X1099" s="402"/>
      <c r="Y1099" s="402"/>
      <c r="Z1099" s="402"/>
    </row>
    <row r="1100" spans="23:26" x14ac:dyDescent="0.2">
      <c r="W1100" s="402"/>
      <c r="X1100" s="402"/>
      <c r="Y1100" s="402"/>
      <c r="Z1100" s="402"/>
    </row>
    <row r="1101" spans="23:26" x14ac:dyDescent="0.2">
      <c r="W1101" s="402"/>
      <c r="X1101" s="402"/>
      <c r="Y1101" s="402"/>
      <c r="Z1101" s="402"/>
    </row>
    <row r="1102" spans="23:26" x14ac:dyDescent="0.2">
      <c r="W1102" s="402"/>
      <c r="X1102" s="402"/>
      <c r="Y1102" s="402"/>
      <c r="Z1102" s="402"/>
    </row>
    <row r="1103" spans="23:26" x14ac:dyDescent="0.2">
      <c r="W1103" s="402"/>
      <c r="X1103" s="402"/>
      <c r="Y1103" s="402"/>
      <c r="Z1103" s="402"/>
    </row>
    <row r="1104" spans="23:26" x14ac:dyDescent="0.2">
      <c r="W1104" s="402"/>
      <c r="X1104" s="402"/>
      <c r="Y1104" s="402"/>
      <c r="Z1104" s="402"/>
    </row>
    <row r="1105" spans="23:26" x14ac:dyDescent="0.2">
      <c r="W1105" s="402"/>
      <c r="X1105" s="402"/>
      <c r="Y1105" s="402"/>
      <c r="Z1105" s="402"/>
    </row>
    <row r="1106" spans="23:26" x14ac:dyDescent="0.2">
      <c r="W1106" s="402"/>
      <c r="X1106" s="402"/>
      <c r="Y1106" s="402"/>
      <c r="Z1106" s="402"/>
    </row>
    <row r="1107" spans="23:26" x14ac:dyDescent="0.2">
      <c r="W1107" s="402"/>
      <c r="X1107" s="402"/>
      <c r="Y1107" s="402"/>
      <c r="Z1107" s="402"/>
    </row>
    <row r="1108" spans="23:26" x14ac:dyDescent="0.2">
      <c r="W1108" s="402"/>
      <c r="X1108" s="402"/>
      <c r="Y1108" s="402"/>
      <c r="Z1108" s="402"/>
    </row>
    <row r="1109" spans="23:26" x14ac:dyDescent="0.2">
      <c r="W1109" s="402"/>
      <c r="X1109" s="402"/>
      <c r="Y1109" s="402"/>
      <c r="Z1109" s="402"/>
    </row>
    <row r="1110" spans="23:26" x14ac:dyDescent="0.2">
      <c r="W1110" s="402"/>
      <c r="X1110" s="402"/>
      <c r="Y1110" s="402"/>
      <c r="Z1110" s="402"/>
    </row>
    <row r="1111" spans="23:26" x14ac:dyDescent="0.2">
      <c r="W1111" s="402"/>
      <c r="X1111" s="402"/>
      <c r="Y1111" s="402"/>
      <c r="Z1111" s="402"/>
    </row>
    <row r="1112" spans="23:26" x14ac:dyDescent="0.2">
      <c r="W1112" s="402"/>
      <c r="X1112" s="402"/>
      <c r="Y1112" s="402"/>
      <c r="Z1112" s="402"/>
    </row>
    <row r="1113" spans="23:26" x14ac:dyDescent="0.2">
      <c r="W1113" s="402"/>
      <c r="X1113" s="402"/>
      <c r="Y1113" s="402"/>
      <c r="Z1113" s="402"/>
    </row>
    <row r="1114" spans="23:26" x14ac:dyDescent="0.2">
      <c r="W1114" s="402"/>
      <c r="X1114" s="402"/>
      <c r="Y1114" s="402"/>
      <c r="Z1114" s="402"/>
    </row>
    <row r="1115" spans="23:26" x14ac:dyDescent="0.2">
      <c r="W1115" s="402"/>
      <c r="X1115" s="402"/>
      <c r="Y1115" s="402"/>
      <c r="Z1115" s="402"/>
    </row>
    <row r="1116" spans="23:26" x14ac:dyDescent="0.2">
      <c r="W1116" s="402"/>
      <c r="X1116" s="402"/>
      <c r="Y1116" s="402"/>
      <c r="Z1116" s="402"/>
    </row>
    <row r="1117" spans="23:26" x14ac:dyDescent="0.2">
      <c r="W1117" s="402"/>
      <c r="X1117" s="402"/>
      <c r="Y1117" s="402"/>
      <c r="Z1117" s="402"/>
    </row>
    <row r="1118" spans="23:26" x14ac:dyDescent="0.2">
      <c r="W1118" s="402"/>
      <c r="X1118" s="402"/>
      <c r="Y1118" s="402"/>
      <c r="Z1118" s="402"/>
    </row>
    <row r="1119" spans="23:26" x14ac:dyDescent="0.2">
      <c r="W1119" s="402"/>
      <c r="X1119" s="402"/>
      <c r="Y1119" s="402"/>
      <c r="Z1119" s="402"/>
    </row>
    <row r="1120" spans="23:26" x14ac:dyDescent="0.2">
      <c r="W1120" s="402"/>
      <c r="X1120" s="402"/>
      <c r="Y1120" s="402"/>
      <c r="Z1120" s="402"/>
    </row>
    <row r="1121" spans="23:26" x14ac:dyDescent="0.2">
      <c r="W1121" s="402"/>
      <c r="X1121" s="402"/>
      <c r="Y1121" s="402"/>
      <c r="Z1121" s="402"/>
    </row>
    <row r="1122" spans="23:26" x14ac:dyDescent="0.2">
      <c r="W1122" s="402"/>
      <c r="X1122" s="402"/>
      <c r="Y1122" s="402"/>
      <c r="Z1122" s="402"/>
    </row>
    <row r="1123" spans="23:26" x14ac:dyDescent="0.2">
      <c r="W1123" s="402"/>
      <c r="X1123" s="402"/>
      <c r="Y1123" s="402"/>
      <c r="Z1123" s="402"/>
    </row>
    <row r="1124" spans="23:26" x14ac:dyDescent="0.2">
      <c r="W1124" s="402"/>
      <c r="X1124" s="402"/>
      <c r="Y1124" s="402"/>
      <c r="Z1124" s="402"/>
    </row>
    <row r="1125" spans="23:26" x14ac:dyDescent="0.2">
      <c r="W1125" s="402"/>
      <c r="X1125" s="402"/>
      <c r="Y1125" s="402"/>
      <c r="Z1125" s="402"/>
    </row>
    <row r="1126" spans="23:26" x14ac:dyDescent="0.2">
      <c r="W1126" s="402"/>
      <c r="X1126" s="402"/>
      <c r="Y1126" s="402"/>
      <c r="Z1126" s="402"/>
    </row>
    <row r="1127" spans="23:26" x14ac:dyDescent="0.2">
      <c r="W1127" s="402"/>
      <c r="X1127" s="402"/>
      <c r="Y1127" s="402"/>
      <c r="Z1127" s="402"/>
    </row>
    <row r="1128" spans="23:26" x14ac:dyDescent="0.2">
      <c r="W1128" s="402"/>
      <c r="X1128" s="402"/>
      <c r="Y1128" s="402"/>
      <c r="Z1128" s="402"/>
    </row>
    <row r="1129" spans="23:26" x14ac:dyDescent="0.2">
      <c r="W1129" s="402"/>
      <c r="X1129" s="402"/>
      <c r="Y1129" s="402"/>
      <c r="Z1129" s="402"/>
    </row>
    <row r="1130" spans="23:26" x14ac:dyDescent="0.2">
      <c r="W1130" s="402"/>
      <c r="X1130" s="402"/>
      <c r="Y1130" s="402"/>
      <c r="Z1130" s="402"/>
    </row>
    <row r="1131" spans="23:26" x14ac:dyDescent="0.2">
      <c r="W1131" s="402"/>
      <c r="X1131" s="402"/>
      <c r="Y1131" s="402"/>
      <c r="Z1131" s="402"/>
    </row>
    <row r="1132" spans="23:26" x14ac:dyDescent="0.2">
      <c r="W1132" s="402"/>
      <c r="X1132" s="402"/>
      <c r="Y1132" s="402"/>
      <c r="Z1132" s="402"/>
    </row>
    <row r="1133" spans="23:26" x14ac:dyDescent="0.2">
      <c r="W1133" s="402"/>
      <c r="X1133" s="402"/>
      <c r="Y1133" s="402"/>
      <c r="Z1133" s="402"/>
    </row>
    <row r="1134" spans="23:26" x14ac:dyDescent="0.2">
      <c r="W1134" s="402"/>
      <c r="X1134" s="402"/>
      <c r="Y1134" s="402"/>
      <c r="Z1134" s="402"/>
    </row>
    <row r="1135" spans="23:26" x14ac:dyDescent="0.2">
      <c r="W1135" s="402"/>
      <c r="X1135" s="402"/>
      <c r="Y1135" s="402"/>
      <c r="Z1135" s="402"/>
    </row>
    <row r="1136" spans="23:26" x14ac:dyDescent="0.2">
      <c r="W1136" s="402"/>
      <c r="X1136" s="402"/>
      <c r="Y1136" s="402"/>
      <c r="Z1136" s="402"/>
    </row>
    <row r="1137" spans="23:26" x14ac:dyDescent="0.2">
      <c r="W1137" s="402"/>
      <c r="X1137" s="402"/>
      <c r="Y1137" s="402"/>
      <c r="Z1137" s="402"/>
    </row>
    <row r="1138" spans="23:26" x14ac:dyDescent="0.2">
      <c r="W1138" s="402"/>
      <c r="X1138" s="402"/>
      <c r="Y1138" s="402"/>
      <c r="Z1138" s="402"/>
    </row>
    <row r="1139" spans="23:26" x14ac:dyDescent="0.2">
      <c r="W1139" s="402"/>
      <c r="X1139" s="402"/>
      <c r="Y1139" s="402"/>
      <c r="Z1139" s="402"/>
    </row>
    <row r="1140" spans="23:26" x14ac:dyDescent="0.2">
      <c r="W1140" s="402"/>
      <c r="X1140" s="402"/>
      <c r="Y1140" s="402"/>
      <c r="Z1140" s="402"/>
    </row>
    <row r="1141" spans="23:26" x14ac:dyDescent="0.2">
      <c r="W1141" s="402"/>
      <c r="X1141" s="402"/>
      <c r="Y1141" s="402"/>
      <c r="Z1141" s="402"/>
    </row>
    <row r="1142" spans="23:26" x14ac:dyDescent="0.2">
      <c r="W1142" s="402"/>
      <c r="X1142" s="402"/>
      <c r="Y1142" s="402"/>
      <c r="Z1142" s="402"/>
    </row>
    <row r="1143" spans="23:26" x14ac:dyDescent="0.2">
      <c r="W1143" s="402"/>
      <c r="X1143" s="402"/>
      <c r="Y1143" s="402"/>
      <c r="Z1143" s="402"/>
    </row>
    <row r="1144" spans="23:26" x14ac:dyDescent="0.2">
      <c r="W1144" s="402"/>
      <c r="X1144" s="402"/>
      <c r="Y1144" s="402"/>
      <c r="Z1144" s="402"/>
    </row>
    <row r="1145" spans="23:26" x14ac:dyDescent="0.2">
      <c r="W1145" s="402"/>
      <c r="X1145" s="402"/>
      <c r="Y1145" s="402"/>
      <c r="Z1145" s="402"/>
    </row>
    <row r="1146" spans="23:26" x14ac:dyDescent="0.2">
      <c r="W1146" s="402"/>
      <c r="X1146" s="402"/>
      <c r="Y1146" s="402"/>
      <c r="Z1146" s="402"/>
    </row>
    <row r="1147" spans="23:26" x14ac:dyDescent="0.2">
      <c r="W1147" s="402"/>
      <c r="X1147" s="402"/>
      <c r="Y1147" s="402"/>
      <c r="Z1147" s="402"/>
    </row>
    <row r="1148" spans="23:26" x14ac:dyDescent="0.2">
      <c r="W1148" s="402"/>
      <c r="X1148" s="402"/>
      <c r="Y1148" s="402"/>
      <c r="Z1148" s="402"/>
    </row>
    <row r="1149" spans="23:26" x14ac:dyDescent="0.2">
      <c r="W1149" s="402"/>
      <c r="X1149" s="402"/>
      <c r="Y1149" s="402"/>
      <c r="Z1149" s="402"/>
    </row>
    <row r="1150" spans="23:26" x14ac:dyDescent="0.2">
      <c r="W1150" s="402"/>
      <c r="X1150" s="402"/>
      <c r="Y1150" s="402"/>
      <c r="Z1150" s="402"/>
    </row>
    <row r="1151" spans="23:26" x14ac:dyDescent="0.2">
      <c r="W1151" s="402"/>
      <c r="X1151" s="402"/>
      <c r="Y1151" s="402"/>
      <c r="Z1151" s="402"/>
    </row>
    <row r="1152" spans="23:26" x14ac:dyDescent="0.2">
      <c r="W1152" s="402"/>
      <c r="X1152" s="402"/>
      <c r="Y1152" s="402"/>
      <c r="Z1152" s="402"/>
    </row>
    <row r="1153" spans="23:26" x14ac:dyDescent="0.2">
      <c r="W1153" s="402"/>
      <c r="X1153" s="402"/>
      <c r="Y1153" s="402"/>
      <c r="Z1153" s="402"/>
    </row>
    <row r="1154" spans="23:26" x14ac:dyDescent="0.2">
      <c r="W1154" s="402"/>
      <c r="X1154" s="402"/>
      <c r="Y1154" s="402"/>
      <c r="Z1154" s="402"/>
    </row>
    <row r="1155" spans="23:26" x14ac:dyDescent="0.2">
      <c r="W1155" s="402"/>
      <c r="X1155" s="402"/>
      <c r="Y1155" s="402"/>
      <c r="Z1155" s="402"/>
    </row>
    <row r="1156" spans="23:26" x14ac:dyDescent="0.2">
      <c r="W1156" s="402"/>
      <c r="X1156" s="402"/>
      <c r="Y1156" s="402"/>
      <c r="Z1156" s="402"/>
    </row>
    <row r="1157" spans="23:26" x14ac:dyDescent="0.2">
      <c r="W1157" s="402"/>
      <c r="X1157" s="402"/>
      <c r="Y1157" s="402"/>
      <c r="Z1157" s="402"/>
    </row>
    <row r="1158" spans="23:26" x14ac:dyDescent="0.2">
      <c r="W1158" s="402"/>
      <c r="X1158" s="402"/>
      <c r="Y1158" s="402"/>
      <c r="Z1158" s="402"/>
    </row>
    <row r="1159" spans="23:26" x14ac:dyDescent="0.2">
      <c r="W1159" s="402"/>
      <c r="X1159" s="402"/>
      <c r="Y1159" s="402"/>
      <c r="Z1159" s="402"/>
    </row>
    <row r="1160" spans="23:26" x14ac:dyDescent="0.2">
      <c r="W1160" s="402"/>
      <c r="X1160" s="402"/>
      <c r="Y1160" s="402"/>
      <c r="Z1160" s="402"/>
    </row>
    <row r="1161" spans="23:26" x14ac:dyDescent="0.2">
      <c r="W1161" s="402"/>
      <c r="X1161" s="402"/>
      <c r="Y1161" s="402"/>
      <c r="Z1161" s="402"/>
    </row>
    <row r="1162" spans="23:26" x14ac:dyDescent="0.2">
      <c r="W1162" s="402"/>
      <c r="X1162" s="402"/>
      <c r="Y1162" s="402"/>
      <c r="Z1162" s="402"/>
    </row>
    <row r="1163" spans="23:26" x14ac:dyDescent="0.2">
      <c r="W1163" s="402"/>
      <c r="X1163" s="402"/>
      <c r="Y1163" s="402"/>
      <c r="Z1163" s="402"/>
    </row>
    <row r="1164" spans="23:26" x14ac:dyDescent="0.2">
      <c r="W1164" s="402"/>
      <c r="X1164" s="402"/>
      <c r="Y1164" s="402"/>
      <c r="Z1164" s="402"/>
    </row>
    <row r="1165" spans="23:26" x14ac:dyDescent="0.2">
      <c r="W1165" s="402"/>
      <c r="X1165" s="402"/>
      <c r="Y1165" s="402"/>
      <c r="Z1165" s="402"/>
    </row>
    <row r="1166" spans="23:26" x14ac:dyDescent="0.2">
      <c r="W1166" s="402"/>
      <c r="X1166" s="402"/>
      <c r="Y1166" s="402"/>
      <c r="Z1166" s="402"/>
    </row>
    <row r="1167" spans="23:26" x14ac:dyDescent="0.2">
      <c r="W1167" s="402"/>
      <c r="X1167" s="402"/>
      <c r="Y1167" s="402"/>
      <c r="Z1167" s="402"/>
    </row>
    <row r="1168" spans="23:26" x14ac:dyDescent="0.2">
      <c r="W1168" s="402"/>
      <c r="X1168" s="402"/>
      <c r="Y1168" s="402"/>
      <c r="Z1168" s="402"/>
    </row>
    <row r="1169" spans="23:26" x14ac:dyDescent="0.2">
      <c r="W1169" s="402"/>
      <c r="X1169" s="402"/>
      <c r="Y1169" s="402"/>
      <c r="Z1169" s="402"/>
    </row>
    <row r="1170" spans="23:26" x14ac:dyDescent="0.2">
      <c r="W1170" s="402"/>
      <c r="X1170" s="402"/>
      <c r="Y1170" s="402"/>
      <c r="Z1170" s="402"/>
    </row>
    <row r="1171" spans="23:26" x14ac:dyDescent="0.2">
      <c r="W1171" s="402"/>
      <c r="X1171" s="402"/>
      <c r="Y1171" s="402"/>
      <c r="Z1171" s="402"/>
    </row>
    <row r="1172" spans="23:26" x14ac:dyDescent="0.2">
      <c r="W1172" s="402"/>
      <c r="X1172" s="402"/>
      <c r="Y1172" s="402"/>
      <c r="Z1172" s="402"/>
    </row>
    <row r="1173" spans="23:26" x14ac:dyDescent="0.2">
      <c r="W1173" s="402"/>
      <c r="X1173" s="402"/>
      <c r="Y1173" s="402"/>
      <c r="Z1173" s="402"/>
    </row>
    <row r="1174" spans="23:26" x14ac:dyDescent="0.2">
      <c r="W1174" s="402"/>
      <c r="X1174" s="402"/>
      <c r="Y1174" s="402"/>
      <c r="Z1174" s="402"/>
    </row>
    <row r="1175" spans="23:26" x14ac:dyDescent="0.2">
      <c r="W1175" s="402"/>
      <c r="X1175" s="402"/>
      <c r="Y1175" s="402"/>
      <c r="Z1175" s="402"/>
    </row>
    <row r="1176" spans="23:26" x14ac:dyDescent="0.2">
      <c r="W1176" s="402"/>
      <c r="X1176" s="402"/>
      <c r="Y1176" s="402"/>
      <c r="Z1176" s="402"/>
    </row>
    <row r="1177" spans="23:26" x14ac:dyDescent="0.2">
      <c r="W1177" s="402"/>
      <c r="X1177" s="402"/>
      <c r="Y1177" s="402"/>
      <c r="Z1177" s="402"/>
    </row>
    <row r="1178" spans="23:26" x14ac:dyDescent="0.2">
      <c r="W1178" s="402"/>
      <c r="X1178" s="402"/>
      <c r="Y1178" s="402"/>
      <c r="Z1178" s="402"/>
    </row>
    <row r="1179" spans="23:26" x14ac:dyDescent="0.2">
      <c r="W1179" s="402"/>
      <c r="X1179" s="402"/>
      <c r="Y1179" s="402"/>
      <c r="Z1179" s="402"/>
    </row>
    <row r="1180" spans="23:26" x14ac:dyDescent="0.2">
      <c r="W1180" s="402"/>
      <c r="X1180" s="402"/>
      <c r="Y1180" s="402"/>
      <c r="Z1180" s="402"/>
    </row>
    <row r="1181" spans="23:26" x14ac:dyDescent="0.2">
      <c r="W1181" s="402"/>
      <c r="X1181" s="402"/>
      <c r="Y1181" s="402"/>
      <c r="Z1181" s="402"/>
    </row>
    <row r="1182" spans="23:26" x14ac:dyDescent="0.2">
      <c r="W1182" s="402"/>
      <c r="X1182" s="402"/>
      <c r="Y1182" s="402"/>
      <c r="Z1182" s="402"/>
    </row>
    <row r="1183" spans="23:26" x14ac:dyDescent="0.2">
      <c r="W1183" s="402"/>
      <c r="X1183" s="402"/>
      <c r="Y1183" s="402"/>
      <c r="Z1183" s="402"/>
    </row>
    <row r="1184" spans="23:26" x14ac:dyDescent="0.2">
      <c r="W1184" s="402"/>
      <c r="X1184" s="402"/>
      <c r="Y1184" s="402"/>
      <c r="Z1184" s="402"/>
    </row>
    <row r="1185" spans="23:26" x14ac:dyDescent="0.2">
      <c r="W1185" s="402"/>
      <c r="X1185" s="402"/>
      <c r="Y1185" s="402"/>
      <c r="Z1185" s="402"/>
    </row>
    <row r="1186" spans="23:26" x14ac:dyDescent="0.2">
      <c r="W1186" s="402"/>
      <c r="X1186" s="402"/>
      <c r="Y1186" s="402"/>
      <c r="Z1186" s="402"/>
    </row>
    <row r="1187" spans="23:26" x14ac:dyDescent="0.2">
      <c r="W1187" s="402"/>
      <c r="X1187" s="402"/>
      <c r="Y1187" s="402"/>
      <c r="Z1187" s="402"/>
    </row>
    <row r="1188" spans="23:26" x14ac:dyDescent="0.2">
      <c r="W1188" s="402"/>
      <c r="X1188" s="402"/>
      <c r="Y1188" s="402"/>
      <c r="Z1188" s="402"/>
    </row>
    <row r="1189" spans="23:26" x14ac:dyDescent="0.2">
      <c r="W1189" s="402"/>
      <c r="X1189" s="402"/>
      <c r="Y1189" s="402"/>
      <c r="Z1189" s="402"/>
    </row>
    <row r="1190" spans="23:26" x14ac:dyDescent="0.2">
      <c r="W1190" s="402"/>
      <c r="X1190" s="402"/>
      <c r="Y1190" s="402"/>
      <c r="Z1190" s="402"/>
    </row>
    <row r="1191" spans="23:26" x14ac:dyDescent="0.2">
      <c r="W1191" s="402"/>
      <c r="X1191" s="402"/>
      <c r="Y1191" s="402"/>
      <c r="Z1191" s="402"/>
    </row>
    <row r="1192" spans="23:26" x14ac:dyDescent="0.2">
      <c r="W1192" s="402"/>
      <c r="X1192" s="402"/>
      <c r="Y1192" s="402"/>
      <c r="Z1192" s="402"/>
    </row>
    <row r="1193" spans="23:26" x14ac:dyDescent="0.2">
      <c r="W1193" s="402"/>
      <c r="X1193" s="402"/>
      <c r="Y1193" s="402"/>
      <c r="Z1193" s="402"/>
    </row>
    <row r="1194" spans="23:26" x14ac:dyDescent="0.2">
      <c r="W1194" s="402"/>
      <c r="X1194" s="402"/>
      <c r="Y1194" s="402"/>
      <c r="Z1194" s="402"/>
    </row>
    <row r="1195" spans="23:26" x14ac:dyDescent="0.2">
      <c r="W1195" s="402"/>
      <c r="X1195" s="402"/>
      <c r="Y1195" s="402"/>
      <c r="Z1195" s="402"/>
    </row>
    <row r="1196" spans="23:26" x14ac:dyDescent="0.2">
      <c r="W1196" s="402"/>
      <c r="X1196" s="402"/>
      <c r="Y1196" s="402"/>
      <c r="Z1196" s="402"/>
    </row>
    <row r="1197" spans="23:26" x14ac:dyDescent="0.2">
      <c r="W1197" s="402"/>
      <c r="X1197" s="402"/>
      <c r="Y1197" s="402"/>
      <c r="Z1197" s="402"/>
    </row>
    <row r="1198" spans="23:26" x14ac:dyDescent="0.2">
      <c r="W1198" s="402"/>
      <c r="X1198" s="402"/>
      <c r="Y1198" s="402"/>
      <c r="Z1198" s="402"/>
    </row>
    <row r="1199" spans="23:26" x14ac:dyDescent="0.2">
      <c r="W1199" s="402"/>
      <c r="X1199" s="402"/>
      <c r="Y1199" s="402"/>
      <c r="Z1199" s="402"/>
    </row>
    <row r="1200" spans="23:26" x14ac:dyDescent="0.2">
      <c r="W1200" s="402"/>
      <c r="X1200" s="402"/>
      <c r="Y1200" s="402"/>
      <c r="Z1200" s="402"/>
    </row>
    <row r="1201" spans="23:26" x14ac:dyDescent="0.2">
      <c r="W1201" s="402"/>
      <c r="X1201" s="402"/>
      <c r="Y1201" s="402"/>
      <c r="Z1201" s="402"/>
    </row>
    <row r="1202" spans="23:26" x14ac:dyDescent="0.2">
      <c r="W1202" s="402"/>
      <c r="X1202" s="402"/>
      <c r="Y1202" s="402"/>
      <c r="Z1202" s="402"/>
    </row>
    <row r="1203" spans="23:26" x14ac:dyDescent="0.2">
      <c r="W1203" s="402"/>
      <c r="X1203" s="402"/>
      <c r="Y1203" s="402"/>
      <c r="Z1203" s="402"/>
    </row>
    <row r="1204" spans="23:26" x14ac:dyDescent="0.2">
      <c r="W1204" s="402"/>
      <c r="X1204" s="402"/>
      <c r="Y1204" s="402"/>
      <c r="Z1204" s="402"/>
    </row>
    <row r="1205" spans="23:26" x14ac:dyDescent="0.2">
      <c r="W1205" s="402"/>
      <c r="X1205" s="402"/>
      <c r="Y1205" s="402"/>
      <c r="Z1205" s="402"/>
    </row>
    <row r="1206" spans="23:26" x14ac:dyDescent="0.2">
      <c r="W1206" s="402"/>
      <c r="X1206" s="402"/>
      <c r="Y1206" s="402"/>
      <c r="Z1206" s="402"/>
    </row>
    <row r="1207" spans="23:26" x14ac:dyDescent="0.2">
      <c r="W1207" s="402"/>
      <c r="X1207" s="402"/>
      <c r="Y1207" s="402"/>
      <c r="Z1207" s="402"/>
    </row>
    <row r="1208" spans="23:26" x14ac:dyDescent="0.2">
      <c r="W1208" s="402"/>
      <c r="X1208" s="402"/>
      <c r="Y1208" s="402"/>
      <c r="Z1208" s="402"/>
    </row>
    <row r="1209" spans="23:26" x14ac:dyDescent="0.2">
      <c r="W1209" s="402"/>
      <c r="X1209" s="402"/>
      <c r="Y1209" s="402"/>
      <c r="Z1209" s="402"/>
    </row>
    <row r="1210" spans="23:26" x14ac:dyDescent="0.2">
      <c r="W1210" s="402"/>
      <c r="X1210" s="402"/>
      <c r="Y1210" s="402"/>
      <c r="Z1210" s="402"/>
    </row>
    <row r="1211" spans="23:26" x14ac:dyDescent="0.2">
      <c r="W1211" s="402"/>
      <c r="X1211" s="402"/>
      <c r="Y1211" s="402"/>
      <c r="Z1211" s="402"/>
    </row>
    <row r="1212" spans="23:26" x14ac:dyDescent="0.2">
      <c r="W1212" s="402"/>
      <c r="X1212" s="402"/>
      <c r="Y1212" s="402"/>
      <c r="Z1212" s="402"/>
    </row>
    <row r="1213" spans="23:26" x14ac:dyDescent="0.2">
      <c r="W1213" s="402"/>
      <c r="X1213" s="402"/>
      <c r="Y1213" s="402"/>
      <c r="Z1213" s="402"/>
    </row>
    <row r="1214" spans="23:26" x14ac:dyDescent="0.2">
      <c r="W1214" s="402"/>
      <c r="X1214" s="402"/>
      <c r="Y1214" s="402"/>
      <c r="Z1214" s="402"/>
    </row>
    <row r="1215" spans="23:26" x14ac:dyDescent="0.2">
      <c r="W1215" s="402"/>
      <c r="X1215" s="402"/>
      <c r="Y1215" s="402"/>
      <c r="Z1215" s="402"/>
    </row>
    <row r="1216" spans="23:26" x14ac:dyDescent="0.2">
      <c r="W1216" s="402"/>
      <c r="X1216" s="402"/>
      <c r="Y1216" s="402"/>
      <c r="Z1216" s="402"/>
    </row>
    <row r="1217" spans="23:26" x14ac:dyDescent="0.2">
      <c r="W1217" s="402"/>
      <c r="X1217" s="402"/>
      <c r="Y1217" s="402"/>
      <c r="Z1217" s="402"/>
    </row>
    <row r="1218" spans="23:26" x14ac:dyDescent="0.2">
      <c r="W1218" s="402"/>
      <c r="X1218" s="402"/>
      <c r="Y1218" s="402"/>
      <c r="Z1218" s="402"/>
    </row>
    <row r="1219" spans="23:26" x14ac:dyDescent="0.2">
      <c r="W1219" s="402"/>
      <c r="X1219" s="402"/>
      <c r="Y1219" s="402"/>
      <c r="Z1219" s="402"/>
    </row>
    <row r="1220" spans="23:26" x14ac:dyDescent="0.2">
      <c r="W1220" s="402"/>
      <c r="X1220" s="402"/>
      <c r="Y1220" s="402"/>
      <c r="Z1220" s="402"/>
    </row>
    <row r="1221" spans="23:26" x14ac:dyDescent="0.2">
      <c r="W1221" s="402"/>
      <c r="X1221" s="402"/>
      <c r="Y1221" s="402"/>
      <c r="Z1221" s="402"/>
    </row>
    <row r="1222" spans="23:26" x14ac:dyDescent="0.2">
      <c r="W1222" s="402"/>
      <c r="X1222" s="402"/>
      <c r="Y1222" s="402"/>
      <c r="Z1222" s="402"/>
    </row>
    <row r="1223" spans="23:26" x14ac:dyDescent="0.2">
      <c r="W1223" s="402"/>
      <c r="X1223" s="402"/>
      <c r="Y1223" s="402"/>
      <c r="Z1223" s="402"/>
    </row>
    <row r="1224" spans="23:26" x14ac:dyDescent="0.2">
      <c r="W1224" s="402"/>
      <c r="X1224" s="402"/>
      <c r="Y1224" s="402"/>
      <c r="Z1224" s="402"/>
    </row>
    <row r="1225" spans="23:26" x14ac:dyDescent="0.2">
      <c r="W1225" s="402"/>
      <c r="X1225" s="402"/>
      <c r="Y1225" s="402"/>
      <c r="Z1225" s="402"/>
    </row>
    <row r="1226" spans="23:26" x14ac:dyDescent="0.2">
      <c r="W1226" s="402"/>
      <c r="X1226" s="402"/>
      <c r="Y1226" s="402"/>
      <c r="Z1226" s="402"/>
    </row>
    <row r="1227" spans="23:26" x14ac:dyDescent="0.2">
      <c r="W1227" s="402"/>
      <c r="X1227" s="402"/>
      <c r="Y1227" s="402"/>
      <c r="Z1227" s="402"/>
    </row>
    <row r="1228" spans="23:26" x14ac:dyDescent="0.2">
      <c r="W1228" s="402"/>
      <c r="X1228" s="402"/>
      <c r="Y1228" s="402"/>
      <c r="Z1228" s="402"/>
    </row>
    <row r="1229" spans="23:26" x14ac:dyDescent="0.2">
      <c r="W1229" s="402"/>
      <c r="X1229" s="402"/>
      <c r="Y1229" s="402"/>
      <c r="Z1229" s="402"/>
    </row>
    <row r="1230" spans="23:26" x14ac:dyDescent="0.2">
      <c r="W1230" s="402"/>
      <c r="X1230" s="402"/>
      <c r="Y1230" s="402"/>
      <c r="Z1230" s="402"/>
    </row>
    <row r="1231" spans="23:26" x14ac:dyDescent="0.2">
      <c r="W1231" s="402"/>
      <c r="X1231" s="402"/>
      <c r="Y1231" s="402"/>
      <c r="Z1231" s="402"/>
    </row>
    <row r="1232" spans="23:26" x14ac:dyDescent="0.2">
      <c r="W1232" s="402"/>
      <c r="X1232" s="402"/>
      <c r="Y1232" s="402"/>
      <c r="Z1232" s="402"/>
    </row>
    <row r="1233" spans="23:26" x14ac:dyDescent="0.2">
      <c r="W1233" s="402"/>
      <c r="X1233" s="402"/>
      <c r="Y1233" s="402"/>
      <c r="Z1233" s="402"/>
    </row>
    <row r="1234" spans="23:26" x14ac:dyDescent="0.2">
      <c r="W1234" s="402"/>
      <c r="X1234" s="402"/>
      <c r="Y1234" s="402"/>
      <c r="Z1234" s="402"/>
    </row>
    <row r="1235" spans="23:26" x14ac:dyDescent="0.2">
      <c r="W1235" s="402"/>
      <c r="X1235" s="402"/>
      <c r="Y1235" s="402"/>
      <c r="Z1235" s="402"/>
    </row>
    <row r="1236" spans="23:26" x14ac:dyDescent="0.2">
      <c r="W1236" s="402"/>
      <c r="X1236" s="402"/>
      <c r="Y1236" s="402"/>
      <c r="Z1236" s="402"/>
    </row>
    <row r="1237" spans="23:26" x14ac:dyDescent="0.2">
      <c r="W1237" s="402"/>
      <c r="X1237" s="402"/>
      <c r="Y1237" s="402"/>
      <c r="Z1237" s="402"/>
    </row>
    <row r="1238" spans="23:26" x14ac:dyDescent="0.2">
      <c r="W1238" s="402"/>
      <c r="X1238" s="402"/>
      <c r="Y1238" s="402"/>
      <c r="Z1238" s="402"/>
    </row>
    <row r="1239" spans="23:26" x14ac:dyDescent="0.2">
      <c r="W1239" s="402"/>
      <c r="X1239" s="402"/>
      <c r="Y1239" s="402"/>
      <c r="Z1239" s="402"/>
    </row>
    <row r="1240" spans="23:26" x14ac:dyDescent="0.2">
      <c r="W1240" s="402"/>
      <c r="X1240" s="402"/>
      <c r="Y1240" s="402"/>
      <c r="Z1240" s="402"/>
    </row>
    <row r="1241" spans="23:26" x14ac:dyDescent="0.2">
      <c r="W1241" s="402"/>
      <c r="X1241" s="402"/>
      <c r="Y1241" s="402"/>
      <c r="Z1241" s="402"/>
    </row>
    <row r="1242" spans="23:26" x14ac:dyDescent="0.2">
      <c r="W1242" s="402"/>
      <c r="X1242" s="402"/>
      <c r="Y1242" s="402"/>
      <c r="Z1242" s="402"/>
    </row>
    <row r="1243" spans="23:26" x14ac:dyDescent="0.2">
      <c r="W1243" s="402"/>
      <c r="X1243" s="402"/>
      <c r="Y1243" s="402"/>
      <c r="Z1243" s="402"/>
    </row>
    <row r="1244" spans="23:26" x14ac:dyDescent="0.2">
      <c r="W1244" s="402"/>
      <c r="X1244" s="402"/>
      <c r="Y1244" s="402"/>
      <c r="Z1244" s="402"/>
    </row>
    <row r="1245" spans="23:26" x14ac:dyDescent="0.2">
      <c r="W1245" s="402"/>
      <c r="X1245" s="402"/>
      <c r="Y1245" s="402"/>
      <c r="Z1245" s="402"/>
    </row>
    <row r="1246" spans="23:26" x14ac:dyDescent="0.2">
      <c r="W1246" s="402"/>
      <c r="X1246" s="402"/>
      <c r="Y1246" s="402"/>
      <c r="Z1246" s="402"/>
    </row>
    <row r="1247" spans="23:26" x14ac:dyDescent="0.2">
      <c r="W1247" s="402"/>
      <c r="X1247" s="402"/>
      <c r="Y1247" s="402"/>
      <c r="Z1247" s="402"/>
    </row>
    <row r="1248" spans="23:26" x14ac:dyDescent="0.2">
      <c r="W1248" s="402"/>
      <c r="X1248" s="402"/>
      <c r="Y1248" s="402"/>
      <c r="Z1248" s="402"/>
    </row>
    <row r="1249" spans="23:26" x14ac:dyDescent="0.2">
      <c r="W1249" s="402"/>
      <c r="X1249" s="402"/>
      <c r="Y1249" s="402"/>
      <c r="Z1249" s="402"/>
    </row>
    <row r="1250" spans="23:26" x14ac:dyDescent="0.2">
      <c r="W1250" s="402"/>
      <c r="X1250" s="402"/>
      <c r="Y1250" s="402"/>
      <c r="Z1250" s="402"/>
    </row>
    <row r="1251" spans="23:26" x14ac:dyDescent="0.2">
      <c r="W1251" s="402"/>
      <c r="X1251" s="402"/>
      <c r="Y1251" s="402"/>
      <c r="Z1251" s="402"/>
    </row>
    <row r="1252" spans="23:26" x14ac:dyDescent="0.2">
      <c r="W1252" s="402"/>
      <c r="X1252" s="402"/>
      <c r="Y1252" s="402"/>
      <c r="Z1252" s="402"/>
    </row>
    <row r="1253" spans="23:26" x14ac:dyDescent="0.2">
      <c r="W1253" s="402"/>
      <c r="X1253" s="402"/>
      <c r="Y1253" s="402"/>
      <c r="Z1253" s="402"/>
    </row>
    <row r="1254" spans="23:26" x14ac:dyDescent="0.2">
      <c r="W1254" s="402"/>
      <c r="X1254" s="402"/>
      <c r="Y1254" s="402"/>
      <c r="Z1254" s="402"/>
    </row>
    <row r="1255" spans="23:26" x14ac:dyDescent="0.2">
      <c r="W1255" s="402"/>
      <c r="X1255" s="402"/>
      <c r="Y1255" s="402"/>
      <c r="Z1255" s="402"/>
    </row>
    <row r="1256" spans="23:26" x14ac:dyDescent="0.2">
      <c r="W1256" s="402"/>
      <c r="X1256" s="402"/>
      <c r="Y1256" s="402"/>
      <c r="Z1256" s="402"/>
    </row>
    <row r="1257" spans="23:26" x14ac:dyDescent="0.2">
      <c r="W1257" s="402"/>
      <c r="X1257" s="402"/>
      <c r="Y1257" s="402"/>
      <c r="Z1257" s="402"/>
    </row>
    <row r="1258" spans="23:26" x14ac:dyDescent="0.2">
      <c r="W1258" s="402"/>
      <c r="X1258" s="402"/>
      <c r="Y1258" s="402"/>
      <c r="Z1258" s="402"/>
    </row>
    <row r="1259" spans="23:26" x14ac:dyDescent="0.2">
      <c r="W1259" s="402"/>
      <c r="X1259" s="402"/>
      <c r="Y1259" s="402"/>
      <c r="Z1259" s="402"/>
    </row>
    <row r="1260" spans="23:26" x14ac:dyDescent="0.2">
      <c r="W1260" s="402"/>
      <c r="X1260" s="402"/>
      <c r="Y1260" s="402"/>
      <c r="Z1260" s="402"/>
    </row>
    <row r="1261" spans="23:26" x14ac:dyDescent="0.2">
      <c r="W1261" s="402"/>
      <c r="X1261" s="402"/>
      <c r="Y1261" s="402"/>
      <c r="Z1261" s="402"/>
    </row>
    <row r="1262" spans="23:26" x14ac:dyDescent="0.2">
      <c r="W1262" s="402"/>
      <c r="X1262" s="402"/>
      <c r="Y1262" s="402"/>
      <c r="Z1262" s="402"/>
    </row>
    <row r="1263" spans="23:26" x14ac:dyDescent="0.2">
      <c r="W1263" s="402"/>
      <c r="X1263" s="402"/>
      <c r="Y1263" s="402"/>
      <c r="Z1263" s="402"/>
    </row>
    <row r="1264" spans="23:26" x14ac:dyDescent="0.2">
      <c r="W1264" s="402"/>
      <c r="X1264" s="402"/>
      <c r="Y1264" s="402"/>
      <c r="Z1264" s="402"/>
    </row>
    <row r="1265" spans="23:26" x14ac:dyDescent="0.2">
      <c r="W1265" s="402"/>
      <c r="X1265" s="402"/>
      <c r="Y1265" s="402"/>
      <c r="Z1265" s="402"/>
    </row>
    <row r="1266" spans="23:26" x14ac:dyDescent="0.2">
      <c r="W1266" s="402"/>
      <c r="X1266" s="402"/>
      <c r="Y1266" s="402"/>
      <c r="Z1266" s="402"/>
    </row>
    <row r="1267" spans="23:26" x14ac:dyDescent="0.2">
      <c r="W1267" s="402"/>
      <c r="X1267" s="402"/>
      <c r="Y1267" s="402"/>
      <c r="Z1267" s="402"/>
    </row>
    <row r="1268" spans="23:26" x14ac:dyDescent="0.2">
      <c r="W1268" s="402"/>
      <c r="X1268" s="402"/>
      <c r="Y1268" s="402"/>
      <c r="Z1268" s="402"/>
    </row>
    <row r="1269" spans="23:26" x14ac:dyDescent="0.2">
      <c r="W1269" s="402"/>
      <c r="X1269" s="402"/>
      <c r="Y1269" s="402"/>
      <c r="Z1269" s="402"/>
    </row>
    <row r="1270" spans="23:26" x14ac:dyDescent="0.2">
      <c r="W1270" s="402"/>
      <c r="X1270" s="402"/>
      <c r="Y1270" s="402"/>
      <c r="Z1270" s="402"/>
    </row>
    <row r="1271" spans="23:26" x14ac:dyDescent="0.2">
      <c r="W1271" s="402"/>
      <c r="X1271" s="402"/>
      <c r="Y1271" s="402"/>
      <c r="Z1271" s="402"/>
    </row>
    <row r="1272" spans="23:26" x14ac:dyDescent="0.2">
      <c r="W1272" s="402"/>
      <c r="X1272" s="402"/>
      <c r="Y1272" s="402"/>
      <c r="Z1272" s="402"/>
    </row>
    <row r="1273" spans="23:26" x14ac:dyDescent="0.2">
      <c r="W1273" s="402"/>
      <c r="X1273" s="402"/>
      <c r="Y1273" s="402"/>
      <c r="Z1273" s="402"/>
    </row>
    <row r="1274" spans="23:26" x14ac:dyDescent="0.2">
      <c r="W1274" s="402"/>
      <c r="X1274" s="402"/>
      <c r="Y1274" s="402"/>
      <c r="Z1274" s="402"/>
    </row>
    <row r="1275" spans="23:26" x14ac:dyDescent="0.2">
      <c r="W1275" s="402"/>
      <c r="X1275" s="402"/>
      <c r="Y1275" s="402"/>
      <c r="Z1275" s="402"/>
    </row>
    <row r="1276" spans="23:26" x14ac:dyDescent="0.2">
      <c r="W1276" s="402"/>
      <c r="X1276" s="402"/>
      <c r="Y1276" s="402"/>
      <c r="Z1276" s="402"/>
    </row>
    <row r="1277" spans="23:26" x14ac:dyDescent="0.2">
      <c r="W1277" s="402"/>
      <c r="X1277" s="402"/>
      <c r="Y1277" s="402"/>
      <c r="Z1277" s="402"/>
    </row>
    <row r="1278" spans="23:26" x14ac:dyDescent="0.2">
      <c r="W1278" s="402"/>
      <c r="X1278" s="402"/>
      <c r="Y1278" s="402"/>
      <c r="Z1278" s="402"/>
    </row>
    <row r="1279" spans="23:26" x14ac:dyDescent="0.2">
      <c r="W1279" s="402"/>
      <c r="X1279" s="402"/>
      <c r="Y1279" s="402"/>
      <c r="Z1279" s="402"/>
    </row>
    <row r="1280" spans="23:26" x14ac:dyDescent="0.2">
      <c r="W1280" s="402"/>
      <c r="X1280" s="402"/>
      <c r="Y1280" s="402"/>
      <c r="Z1280" s="402"/>
    </row>
    <row r="1281" spans="23:26" x14ac:dyDescent="0.2">
      <c r="W1281" s="402"/>
      <c r="X1281" s="402"/>
      <c r="Y1281" s="402"/>
      <c r="Z1281" s="402"/>
    </row>
    <row r="1282" spans="23:26" x14ac:dyDescent="0.2">
      <c r="W1282" s="402"/>
      <c r="X1282" s="402"/>
      <c r="Y1282" s="402"/>
      <c r="Z1282" s="402"/>
    </row>
    <row r="1283" spans="23:26" x14ac:dyDescent="0.2">
      <c r="W1283" s="402"/>
      <c r="X1283" s="402"/>
      <c r="Y1283" s="402"/>
      <c r="Z1283" s="402"/>
    </row>
    <row r="1284" spans="23:26" x14ac:dyDescent="0.2">
      <c r="W1284" s="402"/>
      <c r="X1284" s="402"/>
      <c r="Y1284" s="402"/>
      <c r="Z1284" s="402"/>
    </row>
    <row r="1285" spans="23:26" x14ac:dyDescent="0.2">
      <c r="W1285" s="402"/>
      <c r="X1285" s="402"/>
      <c r="Y1285" s="402"/>
      <c r="Z1285" s="402"/>
    </row>
    <row r="1286" spans="23:26" x14ac:dyDescent="0.2">
      <c r="W1286" s="402"/>
      <c r="X1286" s="402"/>
      <c r="Y1286" s="402"/>
      <c r="Z1286" s="402"/>
    </row>
    <row r="1287" spans="23:26" x14ac:dyDescent="0.2">
      <c r="W1287" s="402"/>
      <c r="X1287" s="402"/>
      <c r="Y1287" s="402"/>
      <c r="Z1287" s="402"/>
    </row>
    <row r="1288" spans="23:26" x14ac:dyDescent="0.2">
      <c r="W1288" s="402"/>
      <c r="X1288" s="402"/>
      <c r="Y1288" s="402"/>
      <c r="Z1288" s="402"/>
    </row>
    <row r="1289" spans="23:26" x14ac:dyDescent="0.2">
      <c r="W1289" s="402"/>
      <c r="X1289" s="402"/>
      <c r="Y1289" s="402"/>
      <c r="Z1289" s="402"/>
    </row>
    <row r="1290" spans="23:26" x14ac:dyDescent="0.2">
      <c r="W1290" s="402"/>
      <c r="X1290" s="402"/>
      <c r="Y1290" s="402"/>
      <c r="Z1290" s="402"/>
    </row>
    <row r="1291" spans="23:26" x14ac:dyDescent="0.2">
      <c r="W1291" s="402"/>
      <c r="X1291" s="402"/>
      <c r="Y1291" s="402"/>
      <c r="Z1291" s="402"/>
    </row>
    <row r="1292" spans="23:26" x14ac:dyDescent="0.2">
      <c r="W1292" s="402"/>
      <c r="X1292" s="402"/>
      <c r="Y1292" s="402"/>
      <c r="Z1292" s="402"/>
    </row>
    <row r="1293" spans="23:26" x14ac:dyDescent="0.2">
      <c r="W1293" s="402"/>
      <c r="X1293" s="402"/>
      <c r="Y1293" s="402"/>
      <c r="Z1293" s="402"/>
    </row>
    <row r="1294" spans="23:26" x14ac:dyDescent="0.2">
      <c r="W1294" s="402"/>
      <c r="X1294" s="402"/>
      <c r="Y1294" s="402"/>
      <c r="Z1294" s="402"/>
    </row>
    <row r="1295" spans="23:26" x14ac:dyDescent="0.2">
      <c r="W1295" s="402"/>
      <c r="X1295" s="402"/>
      <c r="Y1295" s="402"/>
      <c r="Z1295" s="402"/>
    </row>
    <row r="1296" spans="23:26" x14ac:dyDescent="0.2">
      <c r="W1296" s="402"/>
      <c r="X1296" s="402"/>
      <c r="Y1296" s="402"/>
      <c r="Z1296" s="402"/>
    </row>
    <row r="1297" spans="23:26" x14ac:dyDescent="0.2">
      <c r="W1297" s="402"/>
      <c r="X1297" s="402"/>
      <c r="Y1297" s="402"/>
      <c r="Z1297" s="402"/>
    </row>
    <row r="1298" spans="23:26" x14ac:dyDescent="0.2">
      <c r="W1298" s="402"/>
      <c r="X1298" s="402"/>
      <c r="Y1298" s="402"/>
      <c r="Z1298" s="402"/>
    </row>
    <row r="1299" spans="23:26" x14ac:dyDescent="0.2">
      <c r="W1299" s="402"/>
      <c r="X1299" s="402"/>
      <c r="Y1299" s="402"/>
      <c r="Z1299" s="402"/>
    </row>
    <row r="1300" spans="23:26" x14ac:dyDescent="0.2">
      <c r="W1300" s="402"/>
      <c r="X1300" s="402"/>
      <c r="Y1300" s="402"/>
      <c r="Z1300" s="402"/>
    </row>
    <row r="1301" spans="23:26" x14ac:dyDescent="0.2">
      <c r="W1301" s="402"/>
      <c r="X1301" s="402"/>
      <c r="Y1301" s="402"/>
      <c r="Z1301" s="402"/>
    </row>
    <row r="1302" spans="23:26" x14ac:dyDescent="0.2">
      <c r="W1302" s="402"/>
      <c r="X1302" s="402"/>
      <c r="Y1302" s="402"/>
      <c r="Z1302" s="402"/>
    </row>
    <row r="1303" spans="23:26" x14ac:dyDescent="0.2">
      <c r="W1303" s="402"/>
      <c r="X1303" s="402"/>
      <c r="Y1303" s="402"/>
      <c r="Z1303" s="402"/>
    </row>
    <row r="1304" spans="23:26" x14ac:dyDescent="0.2">
      <c r="W1304" s="402"/>
      <c r="X1304" s="402"/>
      <c r="Y1304" s="402"/>
      <c r="Z1304" s="402"/>
    </row>
    <row r="1305" spans="23:26" x14ac:dyDescent="0.2">
      <c r="W1305" s="402"/>
      <c r="X1305" s="402"/>
      <c r="Y1305" s="402"/>
      <c r="Z1305" s="402"/>
    </row>
    <row r="1306" spans="23:26" x14ac:dyDescent="0.2">
      <c r="W1306" s="402"/>
      <c r="X1306" s="402"/>
      <c r="Y1306" s="402"/>
      <c r="Z1306" s="402"/>
    </row>
    <row r="1307" spans="23:26" x14ac:dyDescent="0.2">
      <c r="W1307" s="402"/>
      <c r="X1307" s="402"/>
      <c r="Y1307" s="402"/>
      <c r="Z1307" s="402"/>
    </row>
    <row r="1308" spans="23:26" x14ac:dyDescent="0.2">
      <c r="W1308" s="402"/>
      <c r="X1308" s="402"/>
      <c r="Y1308" s="402"/>
      <c r="Z1308" s="402"/>
    </row>
    <row r="1309" spans="23:26" x14ac:dyDescent="0.2">
      <c r="W1309" s="402"/>
      <c r="X1309" s="402"/>
      <c r="Y1309" s="402"/>
      <c r="Z1309" s="402"/>
    </row>
    <row r="1310" spans="23:26" x14ac:dyDescent="0.2">
      <c r="W1310" s="402"/>
      <c r="X1310" s="402"/>
      <c r="Y1310" s="402"/>
      <c r="Z1310" s="402"/>
    </row>
    <row r="1311" spans="23:26" x14ac:dyDescent="0.2">
      <c r="W1311" s="402"/>
      <c r="X1311" s="402"/>
      <c r="Y1311" s="402"/>
      <c r="Z1311" s="402"/>
    </row>
    <row r="1312" spans="23:26" x14ac:dyDescent="0.2">
      <c r="W1312" s="402"/>
      <c r="X1312" s="402"/>
      <c r="Y1312" s="402"/>
      <c r="Z1312" s="402"/>
    </row>
    <row r="1313" spans="23:26" x14ac:dyDescent="0.2">
      <c r="W1313" s="402"/>
      <c r="X1313" s="402"/>
      <c r="Y1313" s="402"/>
      <c r="Z1313" s="402"/>
    </row>
    <row r="1314" spans="23:26" x14ac:dyDescent="0.2">
      <c r="W1314" s="402"/>
      <c r="X1314" s="402"/>
      <c r="Y1314" s="402"/>
      <c r="Z1314" s="402"/>
    </row>
    <row r="1315" spans="23:26" x14ac:dyDescent="0.2">
      <c r="W1315" s="402"/>
      <c r="X1315" s="402"/>
      <c r="Y1315" s="402"/>
      <c r="Z1315" s="402"/>
    </row>
    <row r="1316" spans="23:26" x14ac:dyDescent="0.2">
      <c r="W1316" s="402"/>
      <c r="X1316" s="402"/>
      <c r="Y1316" s="402"/>
      <c r="Z1316" s="402"/>
    </row>
    <row r="1317" spans="23:26" x14ac:dyDescent="0.2">
      <c r="W1317" s="402"/>
      <c r="X1317" s="402"/>
      <c r="Y1317" s="402"/>
      <c r="Z1317" s="402"/>
    </row>
    <row r="1318" spans="23:26" x14ac:dyDescent="0.2">
      <c r="W1318" s="402"/>
      <c r="X1318" s="402"/>
      <c r="Y1318" s="402"/>
      <c r="Z1318" s="402"/>
    </row>
    <row r="1319" spans="23:26" x14ac:dyDescent="0.2">
      <c r="W1319" s="402"/>
      <c r="X1319" s="402"/>
      <c r="Y1319" s="402"/>
      <c r="Z1319" s="402"/>
    </row>
    <row r="1320" spans="23:26" x14ac:dyDescent="0.2">
      <c r="W1320" s="402"/>
      <c r="X1320" s="402"/>
      <c r="Y1320" s="402"/>
      <c r="Z1320" s="402"/>
    </row>
    <row r="1321" spans="23:26" x14ac:dyDescent="0.2">
      <c r="W1321" s="402"/>
      <c r="X1321" s="402"/>
      <c r="Y1321" s="402"/>
      <c r="Z1321" s="402"/>
    </row>
    <row r="1322" spans="23:26" x14ac:dyDescent="0.2">
      <c r="W1322" s="402"/>
      <c r="X1322" s="402"/>
      <c r="Y1322" s="402"/>
      <c r="Z1322" s="402"/>
    </row>
    <row r="1323" spans="23:26" x14ac:dyDescent="0.2">
      <c r="W1323" s="402"/>
      <c r="X1323" s="402"/>
      <c r="Y1323" s="402"/>
      <c r="Z1323" s="402"/>
    </row>
    <row r="1324" spans="23:26" x14ac:dyDescent="0.2">
      <c r="W1324" s="402"/>
      <c r="X1324" s="402"/>
      <c r="Y1324" s="402"/>
      <c r="Z1324" s="402"/>
    </row>
    <row r="1325" spans="23:26" x14ac:dyDescent="0.2">
      <c r="W1325" s="402"/>
      <c r="X1325" s="402"/>
      <c r="Y1325" s="402"/>
      <c r="Z1325" s="402"/>
    </row>
    <row r="1326" spans="23:26" x14ac:dyDescent="0.2">
      <c r="W1326" s="402"/>
      <c r="X1326" s="402"/>
      <c r="Y1326" s="402"/>
      <c r="Z1326" s="402"/>
    </row>
    <row r="1327" spans="23:26" x14ac:dyDescent="0.2">
      <c r="W1327" s="402"/>
      <c r="X1327" s="402"/>
      <c r="Y1327" s="402"/>
      <c r="Z1327" s="402"/>
    </row>
    <row r="1328" spans="23:26" x14ac:dyDescent="0.2">
      <c r="W1328" s="402"/>
      <c r="X1328" s="402"/>
      <c r="Y1328" s="402"/>
      <c r="Z1328" s="402"/>
    </row>
    <row r="1329" spans="23:26" x14ac:dyDescent="0.2">
      <c r="W1329" s="402"/>
      <c r="X1329" s="402"/>
      <c r="Y1329" s="402"/>
      <c r="Z1329" s="402"/>
    </row>
    <row r="1330" spans="23:26" x14ac:dyDescent="0.2">
      <c r="W1330" s="402"/>
      <c r="X1330" s="402"/>
      <c r="Y1330" s="402"/>
      <c r="Z1330" s="402"/>
    </row>
    <row r="1331" spans="23:26" x14ac:dyDescent="0.2">
      <c r="W1331" s="402"/>
      <c r="X1331" s="402"/>
      <c r="Y1331" s="402"/>
      <c r="Z1331" s="402"/>
    </row>
    <row r="1332" spans="23:26" x14ac:dyDescent="0.2">
      <c r="W1332" s="402"/>
      <c r="X1332" s="402"/>
      <c r="Y1332" s="402"/>
      <c r="Z1332" s="402"/>
    </row>
    <row r="1333" spans="23:26" x14ac:dyDescent="0.2">
      <c r="W1333" s="402"/>
      <c r="X1333" s="402"/>
      <c r="Y1333" s="402"/>
      <c r="Z1333" s="402"/>
    </row>
    <row r="1334" spans="23:26" x14ac:dyDescent="0.2">
      <c r="W1334" s="402"/>
      <c r="X1334" s="402"/>
      <c r="Y1334" s="402"/>
      <c r="Z1334" s="402"/>
    </row>
    <row r="1335" spans="23:26" x14ac:dyDescent="0.2">
      <c r="W1335" s="402"/>
      <c r="X1335" s="402"/>
      <c r="Y1335" s="402"/>
      <c r="Z1335" s="402"/>
    </row>
    <row r="1336" spans="23:26" x14ac:dyDescent="0.2">
      <c r="W1336" s="402"/>
      <c r="X1336" s="402"/>
      <c r="Y1336" s="402"/>
      <c r="Z1336" s="402"/>
    </row>
    <row r="1337" spans="23:26" x14ac:dyDescent="0.2">
      <c r="W1337" s="402"/>
      <c r="X1337" s="402"/>
      <c r="Y1337" s="402"/>
      <c r="Z1337" s="402"/>
    </row>
    <row r="1338" spans="23:26" x14ac:dyDescent="0.2">
      <c r="W1338" s="402"/>
      <c r="X1338" s="402"/>
      <c r="Y1338" s="402"/>
      <c r="Z1338" s="402"/>
    </row>
    <row r="1339" spans="23:26" x14ac:dyDescent="0.2">
      <c r="W1339" s="402"/>
      <c r="X1339" s="402"/>
      <c r="Y1339" s="402"/>
      <c r="Z1339" s="402"/>
    </row>
    <row r="1340" spans="23:26" x14ac:dyDescent="0.2">
      <c r="W1340" s="402"/>
      <c r="X1340" s="402"/>
      <c r="Y1340" s="402"/>
      <c r="Z1340" s="402"/>
    </row>
    <row r="1341" spans="23:26" x14ac:dyDescent="0.2">
      <c r="W1341" s="402"/>
      <c r="X1341" s="402"/>
      <c r="Y1341" s="402"/>
      <c r="Z1341" s="402"/>
    </row>
    <row r="1342" spans="23:26" x14ac:dyDescent="0.2">
      <c r="W1342" s="402"/>
      <c r="X1342" s="402"/>
      <c r="Y1342" s="402"/>
      <c r="Z1342" s="402"/>
    </row>
    <row r="1343" spans="23:26" x14ac:dyDescent="0.2">
      <c r="W1343" s="402"/>
      <c r="X1343" s="402"/>
      <c r="Y1343" s="402"/>
      <c r="Z1343" s="402"/>
    </row>
    <row r="1344" spans="23:26" x14ac:dyDescent="0.2">
      <c r="W1344" s="402"/>
      <c r="X1344" s="402"/>
      <c r="Y1344" s="402"/>
      <c r="Z1344" s="402"/>
    </row>
    <row r="1345" spans="23:26" x14ac:dyDescent="0.2">
      <c r="W1345" s="402"/>
      <c r="X1345" s="402"/>
      <c r="Y1345" s="402"/>
      <c r="Z1345" s="402"/>
    </row>
    <row r="1346" spans="23:26" x14ac:dyDescent="0.2">
      <c r="W1346" s="402"/>
      <c r="X1346" s="402"/>
      <c r="Y1346" s="402"/>
      <c r="Z1346" s="402"/>
    </row>
    <row r="1347" spans="23:26" x14ac:dyDescent="0.2">
      <c r="W1347" s="402"/>
      <c r="X1347" s="402"/>
      <c r="Y1347" s="402"/>
      <c r="Z1347" s="402"/>
    </row>
    <row r="1348" spans="23:26" x14ac:dyDescent="0.2">
      <c r="W1348" s="402"/>
      <c r="X1348" s="402"/>
      <c r="Y1348" s="402"/>
      <c r="Z1348" s="402"/>
    </row>
    <row r="1349" spans="23:26" x14ac:dyDescent="0.2">
      <c r="W1349" s="402"/>
      <c r="X1349" s="402"/>
      <c r="Y1349" s="402"/>
      <c r="Z1349" s="402"/>
    </row>
    <row r="1350" spans="23:26" x14ac:dyDescent="0.2">
      <c r="W1350" s="402"/>
      <c r="X1350" s="402"/>
      <c r="Y1350" s="402"/>
      <c r="Z1350" s="402"/>
    </row>
    <row r="1351" spans="23:26" x14ac:dyDescent="0.2">
      <c r="W1351" s="402"/>
      <c r="X1351" s="402"/>
      <c r="Y1351" s="402"/>
      <c r="Z1351" s="402"/>
    </row>
    <row r="1352" spans="23:26" x14ac:dyDescent="0.2">
      <c r="W1352" s="402"/>
      <c r="X1352" s="402"/>
      <c r="Y1352" s="402"/>
      <c r="Z1352" s="402"/>
    </row>
    <row r="1353" spans="23:26" x14ac:dyDescent="0.2">
      <c r="W1353" s="402"/>
      <c r="X1353" s="402"/>
      <c r="Y1353" s="402"/>
      <c r="Z1353" s="402"/>
    </row>
    <row r="1354" spans="23:26" x14ac:dyDescent="0.2">
      <c r="W1354" s="402"/>
      <c r="X1354" s="402"/>
      <c r="Y1354" s="402"/>
      <c r="Z1354" s="402"/>
    </row>
    <row r="1355" spans="23:26" x14ac:dyDescent="0.2">
      <c r="W1355" s="402"/>
      <c r="X1355" s="402"/>
      <c r="Y1355" s="402"/>
      <c r="Z1355" s="402"/>
    </row>
    <row r="1356" spans="23:26" x14ac:dyDescent="0.2">
      <c r="W1356" s="402"/>
      <c r="X1356" s="402"/>
      <c r="Y1356" s="402"/>
      <c r="Z1356" s="402"/>
    </row>
    <row r="1357" spans="23:26" x14ac:dyDescent="0.2">
      <c r="W1357" s="402"/>
      <c r="X1357" s="402"/>
      <c r="Y1357" s="402"/>
      <c r="Z1357" s="402"/>
    </row>
    <row r="1358" spans="23:26" x14ac:dyDescent="0.2">
      <c r="W1358" s="402"/>
      <c r="X1358" s="402"/>
      <c r="Y1358" s="402"/>
      <c r="Z1358" s="402"/>
    </row>
    <row r="1359" spans="23:26" x14ac:dyDescent="0.2">
      <c r="W1359" s="402"/>
      <c r="X1359" s="402"/>
      <c r="Y1359" s="402"/>
      <c r="Z1359" s="402"/>
    </row>
    <row r="1360" spans="23:26" x14ac:dyDescent="0.2">
      <c r="W1360" s="402"/>
      <c r="X1360" s="402"/>
      <c r="Y1360" s="402"/>
      <c r="Z1360" s="402"/>
    </row>
    <row r="1361" spans="23:26" x14ac:dyDescent="0.2">
      <c r="W1361" s="402"/>
      <c r="X1361" s="402"/>
      <c r="Y1361" s="402"/>
      <c r="Z1361" s="402"/>
    </row>
    <row r="1362" spans="23:26" x14ac:dyDescent="0.2">
      <c r="W1362" s="402"/>
      <c r="X1362" s="402"/>
      <c r="Y1362" s="402"/>
      <c r="Z1362" s="402"/>
    </row>
    <row r="1363" spans="23:26" x14ac:dyDescent="0.2">
      <c r="W1363" s="402"/>
      <c r="X1363" s="402"/>
      <c r="Y1363" s="402"/>
      <c r="Z1363" s="402"/>
    </row>
    <row r="1364" spans="23:26" x14ac:dyDescent="0.2">
      <c r="W1364" s="402"/>
      <c r="X1364" s="402"/>
      <c r="Y1364" s="402"/>
      <c r="Z1364" s="402"/>
    </row>
    <row r="1365" spans="23:26" x14ac:dyDescent="0.2">
      <c r="W1365" s="402"/>
      <c r="X1365" s="402"/>
      <c r="Y1365" s="402"/>
      <c r="Z1365" s="402"/>
    </row>
    <row r="1366" spans="23:26" x14ac:dyDescent="0.2">
      <c r="W1366" s="402"/>
      <c r="X1366" s="402"/>
      <c r="Y1366" s="402"/>
      <c r="Z1366" s="402"/>
    </row>
    <row r="1367" spans="23:26" x14ac:dyDescent="0.2">
      <c r="W1367" s="402"/>
      <c r="X1367" s="402"/>
      <c r="Y1367" s="402"/>
      <c r="Z1367" s="402"/>
    </row>
    <row r="1368" spans="23:26" x14ac:dyDescent="0.2">
      <c r="W1368" s="402"/>
      <c r="X1368" s="402"/>
      <c r="Y1368" s="402"/>
      <c r="Z1368" s="402"/>
    </row>
    <row r="1369" spans="23:26" x14ac:dyDescent="0.2">
      <c r="W1369" s="402"/>
      <c r="X1369" s="402"/>
      <c r="Y1369" s="402"/>
      <c r="Z1369" s="402"/>
    </row>
    <row r="1370" spans="23:26" x14ac:dyDescent="0.2">
      <c r="W1370" s="402"/>
      <c r="X1370" s="402"/>
      <c r="Y1370" s="402"/>
      <c r="Z1370" s="402"/>
    </row>
    <row r="1371" spans="23:26" x14ac:dyDescent="0.2">
      <c r="W1371" s="402"/>
      <c r="X1371" s="402"/>
      <c r="Y1371" s="402"/>
      <c r="Z1371" s="402"/>
    </row>
    <row r="1372" spans="23:26" x14ac:dyDescent="0.2">
      <c r="W1372" s="402"/>
      <c r="X1372" s="402"/>
      <c r="Y1372" s="402"/>
      <c r="Z1372" s="402"/>
    </row>
    <row r="1373" spans="23:26" x14ac:dyDescent="0.2">
      <c r="W1373" s="402"/>
      <c r="X1373" s="402"/>
      <c r="Y1373" s="402"/>
      <c r="Z1373" s="402"/>
    </row>
    <row r="1374" spans="23:26" x14ac:dyDescent="0.2">
      <c r="W1374" s="402"/>
      <c r="X1374" s="402"/>
      <c r="Y1374" s="402"/>
      <c r="Z1374" s="402"/>
    </row>
    <row r="1375" spans="23:26" x14ac:dyDescent="0.2">
      <c r="W1375" s="402"/>
      <c r="X1375" s="402"/>
      <c r="Y1375" s="402"/>
      <c r="Z1375" s="402"/>
    </row>
    <row r="1376" spans="23:26" x14ac:dyDescent="0.2">
      <c r="W1376" s="402"/>
      <c r="X1376" s="402"/>
      <c r="Y1376" s="402"/>
      <c r="Z1376" s="402"/>
    </row>
    <row r="1377" spans="23:26" x14ac:dyDescent="0.2">
      <c r="W1377" s="402"/>
      <c r="X1377" s="402"/>
      <c r="Y1377" s="402"/>
      <c r="Z1377" s="402"/>
    </row>
    <row r="1378" spans="23:26" x14ac:dyDescent="0.2">
      <c r="W1378" s="402"/>
      <c r="X1378" s="402"/>
      <c r="Y1378" s="402"/>
      <c r="Z1378" s="402"/>
    </row>
    <row r="1379" spans="23:26" x14ac:dyDescent="0.2">
      <c r="W1379" s="402"/>
      <c r="X1379" s="402"/>
      <c r="Y1379" s="402"/>
      <c r="Z1379" s="402"/>
    </row>
    <row r="1380" spans="23:26" x14ac:dyDescent="0.2">
      <c r="W1380" s="402"/>
      <c r="X1380" s="402"/>
      <c r="Y1380" s="402"/>
      <c r="Z1380" s="402"/>
    </row>
    <row r="1381" spans="23:26" x14ac:dyDescent="0.2">
      <c r="W1381" s="402"/>
      <c r="X1381" s="402"/>
      <c r="Y1381" s="402"/>
      <c r="Z1381" s="402"/>
    </row>
    <row r="1382" spans="23:26" x14ac:dyDescent="0.2">
      <c r="W1382" s="402"/>
      <c r="X1382" s="402"/>
      <c r="Y1382" s="402"/>
      <c r="Z1382" s="402"/>
    </row>
    <row r="1383" spans="23:26" x14ac:dyDescent="0.2">
      <c r="W1383" s="402"/>
      <c r="X1383" s="402"/>
      <c r="Y1383" s="402"/>
      <c r="Z1383" s="402"/>
    </row>
    <row r="1384" spans="23:26" x14ac:dyDescent="0.2">
      <c r="W1384" s="402"/>
      <c r="X1384" s="402"/>
      <c r="Y1384" s="402"/>
      <c r="Z1384" s="402"/>
    </row>
    <row r="1385" spans="23:26" x14ac:dyDescent="0.2">
      <c r="W1385" s="402"/>
      <c r="X1385" s="402"/>
      <c r="Y1385" s="402"/>
      <c r="Z1385" s="402"/>
    </row>
    <row r="1386" spans="23:26" x14ac:dyDescent="0.2">
      <c r="W1386" s="402"/>
      <c r="X1386" s="402"/>
      <c r="Y1386" s="402"/>
      <c r="Z1386" s="402"/>
    </row>
    <row r="1387" spans="23:26" x14ac:dyDescent="0.2">
      <c r="W1387" s="402"/>
      <c r="X1387" s="402"/>
      <c r="Y1387" s="402"/>
      <c r="Z1387" s="402"/>
    </row>
    <row r="1388" spans="23:26" x14ac:dyDescent="0.2">
      <c r="W1388" s="402"/>
      <c r="X1388" s="402"/>
      <c r="Y1388" s="402"/>
      <c r="Z1388" s="402"/>
    </row>
    <row r="1389" spans="23:26" x14ac:dyDescent="0.2">
      <c r="W1389" s="402"/>
      <c r="X1389" s="402"/>
      <c r="Y1389" s="402"/>
      <c r="Z1389" s="402"/>
    </row>
    <row r="1390" spans="23:26" x14ac:dyDescent="0.2">
      <c r="W1390" s="402"/>
      <c r="X1390" s="402"/>
      <c r="Y1390" s="402"/>
      <c r="Z1390" s="402"/>
    </row>
    <row r="1391" spans="23:26" x14ac:dyDescent="0.2">
      <c r="W1391" s="402"/>
      <c r="X1391" s="402"/>
      <c r="Y1391" s="402"/>
      <c r="Z1391" s="402"/>
    </row>
    <row r="1392" spans="23:26" x14ac:dyDescent="0.2">
      <c r="W1392" s="402"/>
      <c r="X1392" s="402"/>
      <c r="Y1392" s="402"/>
      <c r="Z1392" s="402"/>
    </row>
    <row r="1393" spans="23:26" x14ac:dyDescent="0.2">
      <c r="W1393" s="402"/>
      <c r="X1393" s="402"/>
      <c r="Y1393" s="402"/>
      <c r="Z1393" s="402"/>
    </row>
    <row r="1394" spans="23:26" x14ac:dyDescent="0.2">
      <c r="W1394" s="402"/>
      <c r="X1394" s="402"/>
      <c r="Y1394" s="402"/>
      <c r="Z1394" s="402"/>
    </row>
    <row r="1395" spans="23:26" x14ac:dyDescent="0.2">
      <c r="W1395" s="402"/>
      <c r="X1395" s="402"/>
      <c r="Y1395" s="402"/>
      <c r="Z1395" s="402"/>
    </row>
    <row r="1396" spans="23:26" x14ac:dyDescent="0.2">
      <c r="W1396" s="402"/>
      <c r="X1396" s="402"/>
      <c r="Y1396" s="402"/>
      <c r="Z1396" s="402"/>
    </row>
    <row r="1397" spans="23:26" x14ac:dyDescent="0.2">
      <c r="W1397" s="402"/>
      <c r="X1397" s="402"/>
      <c r="Y1397" s="402"/>
      <c r="Z1397" s="402"/>
    </row>
    <row r="1398" spans="23:26" x14ac:dyDescent="0.2">
      <c r="W1398" s="402"/>
      <c r="X1398" s="402"/>
      <c r="Y1398" s="402"/>
      <c r="Z1398" s="402"/>
    </row>
    <row r="1399" spans="23:26" x14ac:dyDescent="0.2">
      <c r="W1399" s="402"/>
      <c r="X1399" s="402"/>
      <c r="Y1399" s="402"/>
      <c r="Z1399" s="402"/>
    </row>
    <row r="1400" spans="23:26" x14ac:dyDescent="0.2">
      <c r="W1400" s="402"/>
      <c r="X1400" s="402"/>
      <c r="Y1400" s="402"/>
      <c r="Z1400" s="402"/>
    </row>
    <row r="1401" spans="23:26" x14ac:dyDescent="0.2">
      <c r="W1401" s="402"/>
      <c r="X1401" s="402"/>
      <c r="Y1401" s="402"/>
      <c r="Z1401" s="402"/>
    </row>
    <row r="1402" spans="23:26" x14ac:dyDescent="0.2">
      <c r="W1402" s="402"/>
      <c r="X1402" s="402"/>
      <c r="Y1402" s="402"/>
      <c r="Z1402" s="402"/>
    </row>
    <row r="1403" spans="23:26" x14ac:dyDescent="0.2">
      <c r="W1403" s="402"/>
      <c r="X1403" s="402"/>
      <c r="Y1403" s="402"/>
      <c r="Z1403" s="402"/>
    </row>
    <row r="1404" spans="23:26" x14ac:dyDescent="0.2">
      <c r="W1404" s="402"/>
      <c r="X1404" s="402"/>
      <c r="Y1404" s="402"/>
      <c r="Z1404" s="402"/>
    </row>
    <row r="1405" spans="23:26" x14ac:dyDescent="0.2">
      <c r="W1405" s="402"/>
      <c r="X1405" s="402"/>
      <c r="Y1405" s="402"/>
      <c r="Z1405" s="402"/>
    </row>
    <row r="1406" spans="23:26" x14ac:dyDescent="0.2">
      <c r="W1406" s="402"/>
      <c r="X1406" s="402"/>
      <c r="Y1406" s="402"/>
      <c r="Z1406" s="402"/>
    </row>
    <row r="1407" spans="23:26" x14ac:dyDescent="0.2">
      <c r="W1407" s="402"/>
      <c r="X1407" s="402"/>
      <c r="Y1407" s="402"/>
      <c r="Z1407" s="402"/>
    </row>
    <row r="1408" spans="23:26" x14ac:dyDescent="0.2">
      <c r="W1408" s="402"/>
      <c r="X1408" s="402"/>
      <c r="Y1408" s="402"/>
      <c r="Z1408" s="402"/>
    </row>
    <row r="1409" spans="23:26" x14ac:dyDescent="0.2">
      <c r="W1409" s="402"/>
      <c r="X1409" s="402"/>
      <c r="Y1409" s="402"/>
      <c r="Z1409" s="402"/>
    </row>
    <row r="1410" spans="23:26" x14ac:dyDescent="0.2">
      <c r="W1410" s="402"/>
      <c r="X1410" s="402"/>
      <c r="Y1410" s="402"/>
      <c r="Z1410" s="402"/>
    </row>
    <row r="1411" spans="23:26" x14ac:dyDescent="0.2">
      <c r="W1411" s="402"/>
      <c r="X1411" s="402"/>
      <c r="Y1411" s="402"/>
      <c r="Z1411" s="402"/>
    </row>
    <row r="1412" spans="23:26" x14ac:dyDescent="0.2">
      <c r="W1412" s="402"/>
      <c r="X1412" s="402"/>
      <c r="Y1412" s="402"/>
      <c r="Z1412" s="402"/>
    </row>
    <row r="1413" spans="23:26" x14ac:dyDescent="0.2">
      <c r="W1413" s="402"/>
      <c r="X1413" s="402"/>
      <c r="Y1413" s="402"/>
      <c r="Z1413" s="402"/>
    </row>
    <row r="1414" spans="23:26" x14ac:dyDescent="0.2">
      <c r="W1414" s="402"/>
      <c r="X1414" s="402"/>
      <c r="Y1414" s="402"/>
      <c r="Z1414" s="402"/>
    </row>
    <row r="1415" spans="23:26" x14ac:dyDescent="0.2">
      <c r="W1415" s="402"/>
      <c r="X1415" s="402"/>
      <c r="Y1415" s="402"/>
      <c r="Z1415" s="402"/>
    </row>
    <row r="1416" spans="23:26" x14ac:dyDescent="0.2">
      <c r="W1416" s="402"/>
      <c r="X1416" s="402"/>
      <c r="Y1416" s="402"/>
      <c r="Z1416" s="402"/>
    </row>
    <row r="1417" spans="23:26" x14ac:dyDescent="0.2">
      <c r="W1417" s="402"/>
      <c r="X1417" s="402"/>
      <c r="Y1417" s="402"/>
      <c r="Z1417" s="402"/>
    </row>
    <row r="1418" spans="23:26" x14ac:dyDescent="0.2">
      <c r="W1418" s="402"/>
      <c r="X1418" s="402"/>
      <c r="Y1418" s="402"/>
      <c r="Z1418" s="402"/>
    </row>
    <row r="1419" spans="23:26" x14ac:dyDescent="0.2">
      <c r="W1419" s="402"/>
      <c r="X1419" s="402"/>
      <c r="Y1419" s="402"/>
      <c r="Z1419" s="402"/>
    </row>
    <row r="1420" spans="23:26" x14ac:dyDescent="0.2">
      <c r="W1420" s="402"/>
      <c r="X1420" s="402"/>
      <c r="Y1420" s="402"/>
      <c r="Z1420" s="402"/>
    </row>
    <row r="1421" spans="23:26" x14ac:dyDescent="0.2">
      <c r="W1421" s="402"/>
      <c r="X1421" s="402"/>
      <c r="Y1421" s="402"/>
      <c r="Z1421" s="402"/>
    </row>
    <row r="1422" spans="23:26" x14ac:dyDescent="0.2">
      <c r="W1422" s="402"/>
      <c r="X1422" s="402"/>
      <c r="Y1422" s="402"/>
      <c r="Z1422" s="402"/>
    </row>
    <row r="1423" spans="23:26" x14ac:dyDescent="0.2">
      <c r="W1423" s="402"/>
      <c r="X1423" s="402"/>
      <c r="Y1423" s="402"/>
      <c r="Z1423" s="402"/>
    </row>
    <row r="1424" spans="23:26" x14ac:dyDescent="0.2">
      <c r="W1424" s="402"/>
      <c r="X1424" s="402"/>
      <c r="Y1424" s="402"/>
      <c r="Z1424" s="402"/>
    </row>
    <row r="1425" spans="23:26" x14ac:dyDescent="0.2">
      <c r="W1425" s="402"/>
      <c r="X1425" s="402"/>
      <c r="Y1425" s="402"/>
      <c r="Z1425" s="402"/>
    </row>
    <row r="1426" spans="23:26" x14ac:dyDescent="0.2">
      <c r="W1426" s="402"/>
      <c r="X1426" s="402"/>
      <c r="Y1426" s="402"/>
      <c r="Z1426" s="402"/>
    </row>
    <row r="1427" spans="23:26" x14ac:dyDescent="0.2">
      <c r="W1427" s="402"/>
      <c r="X1427" s="402"/>
      <c r="Y1427" s="402"/>
      <c r="Z1427" s="402"/>
    </row>
    <row r="1428" spans="23:26" x14ac:dyDescent="0.2">
      <c r="W1428" s="402"/>
      <c r="X1428" s="402"/>
      <c r="Y1428" s="402"/>
      <c r="Z1428" s="402"/>
    </row>
    <row r="1429" spans="23:26" x14ac:dyDescent="0.2">
      <c r="W1429" s="402"/>
      <c r="X1429" s="402"/>
      <c r="Y1429" s="402"/>
      <c r="Z1429" s="402"/>
    </row>
    <row r="1430" spans="23:26" x14ac:dyDescent="0.2">
      <c r="W1430" s="402"/>
      <c r="X1430" s="402"/>
      <c r="Y1430" s="402"/>
      <c r="Z1430" s="402"/>
    </row>
    <row r="1431" spans="23:26" x14ac:dyDescent="0.2">
      <c r="W1431" s="402"/>
      <c r="X1431" s="402"/>
      <c r="Y1431" s="402"/>
      <c r="Z1431" s="402"/>
    </row>
    <row r="1432" spans="23:26" x14ac:dyDescent="0.2">
      <c r="W1432" s="402"/>
      <c r="X1432" s="402"/>
      <c r="Y1432" s="402"/>
      <c r="Z1432" s="402"/>
    </row>
    <row r="1433" spans="23:26" x14ac:dyDescent="0.2">
      <c r="W1433" s="402"/>
      <c r="X1433" s="402"/>
      <c r="Y1433" s="402"/>
      <c r="Z1433" s="402"/>
    </row>
    <row r="1434" spans="23:26" x14ac:dyDescent="0.2">
      <c r="W1434" s="402"/>
      <c r="X1434" s="402"/>
      <c r="Y1434" s="402"/>
      <c r="Z1434" s="402"/>
    </row>
    <row r="1435" spans="23:26" x14ac:dyDescent="0.2">
      <c r="W1435" s="402"/>
      <c r="X1435" s="402"/>
      <c r="Y1435" s="402"/>
      <c r="Z1435" s="402"/>
    </row>
    <row r="1436" spans="23:26" x14ac:dyDescent="0.2">
      <c r="W1436" s="402"/>
      <c r="X1436" s="402"/>
      <c r="Y1436" s="402"/>
      <c r="Z1436" s="402"/>
    </row>
    <row r="1437" spans="23:26" x14ac:dyDescent="0.2">
      <c r="W1437" s="402"/>
      <c r="X1437" s="402"/>
      <c r="Y1437" s="402"/>
      <c r="Z1437" s="402"/>
    </row>
    <row r="1438" spans="23:26" x14ac:dyDescent="0.2">
      <c r="W1438" s="402"/>
      <c r="X1438" s="402"/>
      <c r="Y1438" s="402"/>
      <c r="Z1438" s="402"/>
    </row>
    <row r="1439" spans="23:26" x14ac:dyDescent="0.2">
      <c r="W1439" s="402"/>
      <c r="X1439" s="402"/>
      <c r="Y1439" s="402"/>
      <c r="Z1439" s="402"/>
    </row>
    <row r="1440" spans="23:26" x14ac:dyDescent="0.2">
      <c r="W1440" s="402"/>
      <c r="X1440" s="402"/>
      <c r="Y1440" s="402"/>
      <c r="Z1440" s="402"/>
    </row>
    <row r="1441" spans="23:26" x14ac:dyDescent="0.2">
      <c r="W1441" s="402"/>
      <c r="X1441" s="402"/>
      <c r="Y1441" s="402"/>
      <c r="Z1441" s="402"/>
    </row>
    <row r="1442" spans="23:26" x14ac:dyDescent="0.2">
      <c r="W1442" s="402"/>
      <c r="X1442" s="402"/>
      <c r="Y1442" s="402"/>
      <c r="Z1442" s="402"/>
    </row>
    <row r="1443" spans="23:26" x14ac:dyDescent="0.2">
      <c r="W1443" s="402"/>
      <c r="X1443" s="402"/>
      <c r="Y1443" s="402"/>
      <c r="Z1443" s="402"/>
    </row>
    <row r="1444" spans="23:26" x14ac:dyDescent="0.2">
      <c r="W1444" s="402"/>
      <c r="X1444" s="402"/>
      <c r="Y1444" s="402"/>
      <c r="Z1444" s="402"/>
    </row>
    <row r="1445" spans="23:26" x14ac:dyDescent="0.2">
      <c r="W1445" s="402"/>
      <c r="X1445" s="402"/>
      <c r="Y1445" s="402"/>
      <c r="Z1445" s="402"/>
    </row>
    <row r="1446" spans="23:26" x14ac:dyDescent="0.2">
      <c r="W1446" s="402"/>
      <c r="X1446" s="402"/>
      <c r="Y1446" s="402"/>
      <c r="Z1446" s="402"/>
    </row>
    <row r="1447" spans="23:26" x14ac:dyDescent="0.2">
      <c r="W1447" s="402"/>
      <c r="X1447" s="402"/>
      <c r="Y1447" s="402"/>
      <c r="Z1447" s="402"/>
    </row>
    <row r="1448" spans="23:26" x14ac:dyDescent="0.2">
      <c r="W1448" s="402"/>
      <c r="X1448" s="402"/>
      <c r="Y1448" s="402"/>
      <c r="Z1448" s="402"/>
    </row>
    <row r="1449" spans="23:26" x14ac:dyDescent="0.2">
      <c r="W1449" s="402"/>
      <c r="X1449" s="402"/>
      <c r="Y1449" s="402"/>
      <c r="Z1449" s="402"/>
    </row>
    <row r="1450" spans="23:26" x14ac:dyDescent="0.2">
      <c r="W1450" s="402"/>
      <c r="X1450" s="402"/>
      <c r="Y1450" s="402"/>
      <c r="Z1450" s="402"/>
    </row>
    <row r="1451" spans="23:26" x14ac:dyDescent="0.2">
      <c r="W1451" s="402"/>
      <c r="X1451" s="402"/>
      <c r="Y1451" s="402"/>
      <c r="Z1451" s="402"/>
    </row>
    <row r="1452" spans="23:26" x14ac:dyDescent="0.2">
      <c r="W1452" s="402"/>
      <c r="X1452" s="402"/>
      <c r="Y1452" s="402"/>
      <c r="Z1452" s="402"/>
    </row>
    <row r="1453" spans="23:26" x14ac:dyDescent="0.2">
      <c r="W1453" s="402"/>
      <c r="X1453" s="402"/>
      <c r="Y1453" s="402"/>
      <c r="Z1453" s="402"/>
    </row>
    <row r="1454" spans="23:26" x14ac:dyDescent="0.2">
      <c r="W1454" s="402"/>
      <c r="X1454" s="402"/>
      <c r="Y1454" s="402"/>
      <c r="Z1454" s="402"/>
    </row>
    <row r="1455" spans="23:26" x14ac:dyDescent="0.2">
      <c r="W1455" s="402"/>
      <c r="X1455" s="402"/>
      <c r="Y1455" s="402"/>
      <c r="Z1455" s="402"/>
    </row>
    <row r="1456" spans="23:26" x14ac:dyDescent="0.2">
      <c r="W1456" s="402"/>
      <c r="X1456" s="402"/>
      <c r="Y1456" s="402"/>
      <c r="Z1456" s="402"/>
    </row>
    <row r="1457" spans="23:26" x14ac:dyDescent="0.2">
      <c r="W1457" s="402"/>
      <c r="X1457" s="402"/>
      <c r="Y1457" s="402"/>
      <c r="Z1457" s="402"/>
    </row>
    <row r="1458" spans="23:26" x14ac:dyDescent="0.2">
      <c r="W1458" s="402"/>
      <c r="X1458" s="402"/>
      <c r="Y1458" s="402"/>
      <c r="Z1458" s="402"/>
    </row>
    <row r="1459" spans="23:26" x14ac:dyDescent="0.2">
      <c r="W1459" s="402"/>
      <c r="X1459" s="402"/>
      <c r="Y1459" s="402"/>
      <c r="Z1459" s="402"/>
    </row>
    <row r="1460" spans="23:26" x14ac:dyDescent="0.2">
      <c r="W1460" s="402"/>
      <c r="X1460" s="402"/>
      <c r="Y1460" s="402"/>
      <c r="Z1460" s="402"/>
    </row>
    <row r="1461" spans="23:26" x14ac:dyDescent="0.2">
      <c r="W1461" s="402"/>
      <c r="X1461" s="402"/>
      <c r="Y1461" s="402"/>
      <c r="Z1461" s="402"/>
    </row>
    <row r="1462" spans="23:26" x14ac:dyDescent="0.2">
      <c r="W1462" s="402"/>
      <c r="X1462" s="402"/>
      <c r="Y1462" s="402"/>
      <c r="Z1462" s="402"/>
    </row>
    <row r="1463" spans="23:26" x14ac:dyDescent="0.2">
      <c r="W1463" s="402"/>
      <c r="X1463" s="402"/>
      <c r="Y1463" s="402"/>
      <c r="Z1463" s="402"/>
    </row>
    <row r="1464" spans="23:26" x14ac:dyDescent="0.2">
      <c r="W1464" s="402"/>
      <c r="X1464" s="402"/>
      <c r="Y1464" s="402"/>
      <c r="Z1464" s="402"/>
    </row>
    <row r="1465" spans="23:26" x14ac:dyDescent="0.2">
      <c r="W1465" s="402"/>
      <c r="X1465" s="402"/>
      <c r="Y1465" s="402"/>
      <c r="Z1465" s="402"/>
    </row>
    <row r="1466" spans="23:26" x14ac:dyDescent="0.2">
      <c r="W1466" s="402"/>
      <c r="X1466" s="402"/>
      <c r="Y1466" s="402"/>
      <c r="Z1466" s="402"/>
    </row>
    <row r="1467" spans="23:26" x14ac:dyDescent="0.2">
      <c r="W1467" s="402"/>
      <c r="X1467" s="402"/>
      <c r="Y1467" s="402"/>
      <c r="Z1467" s="402"/>
    </row>
    <row r="1468" spans="23:26" x14ac:dyDescent="0.2">
      <c r="W1468" s="402"/>
      <c r="X1468" s="402"/>
      <c r="Y1468" s="402"/>
      <c r="Z1468" s="402"/>
    </row>
    <row r="1469" spans="23:26" x14ac:dyDescent="0.2">
      <c r="W1469" s="402"/>
      <c r="X1469" s="402"/>
      <c r="Y1469" s="402"/>
      <c r="Z1469" s="402"/>
    </row>
    <row r="1470" spans="23:26" x14ac:dyDescent="0.2">
      <c r="W1470" s="402"/>
      <c r="X1470" s="402"/>
      <c r="Y1470" s="402"/>
      <c r="Z1470" s="402"/>
    </row>
    <row r="1471" spans="23:26" x14ac:dyDescent="0.2">
      <c r="W1471" s="402"/>
      <c r="X1471" s="402"/>
      <c r="Y1471" s="402"/>
      <c r="Z1471" s="402"/>
    </row>
    <row r="1472" spans="23:26" x14ac:dyDescent="0.2">
      <c r="W1472" s="402"/>
      <c r="X1472" s="402"/>
      <c r="Y1472" s="402"/>
      <c r="Z1472" s="402"/>
    </row>
    <row r="1473" spans="23:26" x14ac:dyDescent="0.2">
      <c r="W1473" s="402"/>
      <c r="X1473" s="402"/>
      <c r="Y1473" s="402"/>
      <c r="Z1473" s="402"/>
    </row>
    <row r="1474" spans="23:26" x14ac:dyDescent="0.2">
      <c r="W1474" s="402"/>
      <c r="X1474" s="402"/>
      <c r="Y1474" s="402"/>
      <c r="Z1474" s="402"/>
    </row>
    <row r="1475" spans="23:26" x14ac:dyDescent="0.2">
      <c r="W1475" s="402"/>
      <c r="X1475" s="402"/>
      <c r="Y1475" s="402"/>
      <c r="Z1475" s="402"/>
    </row>
    <row r="1476" spans="23:26" x14ac:dyDescent="0.2">
      <c r="W1476" s="402"/>
      <c r="X1476" s="402"/>
      <c r="Y1476" s="402"/>
      <c r="Z1476" s="402"/>
    </row>
    <row r="1477" spans="23:26" x14ac:dyDescent="0.2">
      <c r="W1477" s="402"/>
      <c r="X1477" s="402"/>
      <c r="Y1477" s="402"/>
      <c r="Z1477" s="402"/>
    </row>
    <row r="1478" spans="23:26" x14ac:dyDescent="0.2">
      <c r="W1478" s="402"/>
      <c r="X1478" s="402"/>
      <c r="Y1478" s="402"/>
      <c r="Z1478" s="402"/>
    </row>
    <row r="1479" spans="23:26" x14ac:dyDescent="0.2">
      <c r="W1479" s="402"/>
      <c r="X1479" s="402"/>
      <c r="Y1479" s="402"/>
      <c r="Z1479" s="402"/>
    </row>
    <row r="1480" spans="23:26" x14ac:dyDescent="0.2">
      <c r="W1480" s="402"/>
      <c r="X1480" s="402"/>
      <c r="Y1480" s="402"/>
      <c r="Z1480" s="402"/>
    </row>
    <row r="1481" spans="23:26" x14ac:dyDescent="0.2">
      <c r="W1481" s="402"/>
      <c r="X1481" s="402"/>
      <c r="Y1481" s="402"/>
      <c r="Z1481" s="402"/>
    </row>
    <row r="1482" spans="23:26" x14ac:dyDescent="0.2">
      <c r="W1482" s="402"/>
      <c r="X1482" s="402"/>
      <c r="Y1482" s="402"/>
      <c r="Z1482" s="402"/>
    </row>
    <row r="1483" spans="23:26" x14ac:dyDescent="0.2">
      <c r="W1483" s="402"/>
      <c r="X1483" s="402"/>
      <c r="Y1483" s="402"/>
      <c r="Z1483" s="402"/>
    </row>
    <row r="1484" spans="23:26" x14ac:dyDescent="0.2">
      <c r="W1484" s="402"/>
      <c r="X1484" s="402"/>
      <c r="Y1484" s="402"/>
      <c r="Z1484" s="402"/>
    </row>
    <row r="1485" spans="23:26" x14ac:dyDescent="0.2">
      <c r="W1485" s="402"/>
      <c r="X1485" s="402"/>
      <c r="Y1485" s="402"/>
      <c r="Z1485" s="402"/>
    </row>
    <row r="1486" spans="23:26" x14ac:dyDescent="0.2">
      <c r="W1486" s="402"/>
      <c r="X1486" s="402"/>
      <c r="Y1486" s="402"/>
      <c r="Z1486" s="402"/>
    </row>
    <row r="1487" spans="23:26" x14ac:dyDescent="0.2">
      <c r="W1487" s="402"/>
      <c r="X1487" s="402"/>
      <c r="Y1487" s="402"/>
      <c r="Z1487" s="402"/>
    </row>
    <row r="1488" spans="23:26" x14ac:dyDescent="0.2">
      <c r="W1488" s="402"/>
      <c r="X1488" s="402"/>
      <c r="Y1488" s="402"/>
      <c r="Z1488" s="402"/>
    </row>
    <row r="1489" spans="23:26" x14ac:dyDescent="0.2">
      <c r="W1489" s="402"/>
      <c r="X1489" s="402"/>
      <c r="Y1489" s="402"/>
      <c r="Z1489" s="402"/>
    </row>
    <row r="1490" spans="23:26" x14ac:dyDescent="0.2">
      <c r="W1490" s="402"/>
      <c r="X1490" s="402"/>
      <c r="Y1490" s="402"/>
      <c r="Z1490" s="402"/>
    </row>
    <row r="1491" spans="23:26" x14ac:dyDescent="0.2">
      <c r="W1491" s="402"/>
      <c r="X1491" s="402"/>
      <c r="Y1491" s="402"/>
      <c r="Z1491" s="402"/>
    </row>
    <row r="1492" spans="23:26" x14ac:dyDescent="0.2">
      <c r="W1492" s="402"/>
      <c r="X1492" s="402"/>
      <c r="Y1492" s="402"/>
      <c r="Z1492" s="402"/>
    </row>
    <row r="1493" spans="23:26" x14ac:dyDescent="0.2">
      <c r="W1493" s="402"/>
      <c r="X1493" s="402"/>
      <c r="Y1493" s="402"/>
      <c r="Z1493" s="402"/>
    </row>
    <row r="1494" spans="23:26" x14ac:dyDescent="0.2">
      <c r="W1494" s="402"/>
      <c r="X1494" s="402"/>
      <c r="Y1494" s="402"/>
      <c r="Z1494" s="402"/>
    </row>
    <row r="1495" spans="23:26" x14ac:dyDescent="0.2">
      <c r="W1495" s="402"/>
      <c r="X1495" s="402"/>
      <c r="Y1495" s="402"/>
      <c r="Z1495" s="402"/>
    </row>
    <row r="1496" spans="23:26" x14ac:dyDescent="0.2">
      <c r="W1496" s="402"/>
      <c r="X1496" s="402"/>
      <c r="Y1496" s="402"/>
      <c r="Z1496" s="402"/>
    </row>
    <row r="1497" spans="23:26" x14ac:dyDescent="0.2">
      <c r="W1497" s="402"/>
      <c r="X1497" s="402"/>
      <c r="Y1497" s="402"/>
      <c r="Z1497" s="402"/>
    </row>
    <row r="1498" spans="23:26" x14ac:dyDescent="0.2">
      <c r="W1498" s="402"/>
      <c r="X1498" s="402"/>
      <c r="Y1498" s="402"/>
      <c r="Z1498" s="402"/>
    </row>
    <row r="1499" spans="23:26" x14ac:dyDescent="0.2">
      <c r="W1499" s="402"/>
      <c r="X1499" s="402"/>
      <c r="Y1499" s="402"/>
      <c r="Z1499" s="402"/>
    </row>
    <row r="1500" spans="23:26" x14ac:dyDescent="0.2">
      <c r="W1500" s="402"/>
      <c r="X1500" s="402"/>
      <c r="Y1500" s="402"/>
      <c r="Z1500" s="402"/>
    </row>
    <row r="1501" spans="23:26" x14ac:dyDescent="0.2">
      <c r="W1501" s="402"/>
      <c r="X1501" s="402"/>
      <c r="Y1501" s="402"/>
      <c r="Z1501" s="402"/>
    </row>
    <row r="1502" spans="23:26" x14ac:dyDescent="0.2">
      <c r="W1502" s="402"/>
      <c r="X1502" s="402"/>
      <c r="Y1502" s="402"/>
      <c r="Z1502" s="402"/>
    </row>
    <row r="1503" spans="23:26" x14ac:dyDescent="0.2">
      <c r="W1503" s="402"/>
      <c r="X1503" s="402"/>
      <c r="Y1503" s="402"/>
      <c r="Z1503" s="402"/>
    </row>
    <row r="1504" spans="23:26" x14ac:dyDescent="0.2">
      <c r="W1504" s="402"/>
      <c r="X1504" s="402"/>
      <c r="Y1504" s="402"/>
      <c r="Z1504" s="402"/>
    </row>
    <row r="1505" spans="23:26" x14ac:dyDescent="0.2">
      <c r="W1505" s="402"/>
      <c r="X1505" s="402"/>
      <c r="Y1505" s="402"/>
      <c r="Z1505" s="402"/>
    </row>
    <row r="1506" spans="23:26" x14ac:dyDescent="0.2">
      <c r="W1506" s="402"/>
      <c r="X1506" s="402"/>
      <c r="Y1506" s="402"/>
      <c r="Z1506" s="402"/>
    </row>
    <row r="1507" spans="23:26" x14ac:dyDescent="0.2">
      <c r="W1507" s="402"/>
      <c r="X1507" s="402"/>
      <c r="Y1507" s="402"/>
      <c r="Z1507" s="402"/>
    </row>
    <row r="1508" spans="23:26" x14ac:dyDescent="0.2">
      <c r="W1508" s="402"/>
      <c r="X1508" s="402"/>
      <c r="Y1508" s="402"/>
      <c r="Z1508" s="402"/>
    </row>
    <row r="1509" spans="23:26" x14ac:dyDescent="0.2">
      <c r="W1509" s="402"/>
      <c r="X1509" s="402"/>
      <c r="Y1509" s="402"/>
      <c r="Z1509" s="402"/>
    </row>
    <row r="1510" spans="23:26" x14ac:dyDescent="0.2">
      <c r="W1510" s="402"/>
      <c r="X1510" s="402"/>
      <c r="Y1510" s="402"/>
      <c r="Z1510" s="402"/>
    </row>
    <row r="1511" spans="23:26" x14ac:dyDescent="0.2">
      <c r="W1511" s="402"/>
      <c r="X1511" s="402"/>
      <c r="Y1511" s="402"/>
      <c r="Z1511" s="402"/>
    </row>
    <row r="1512" spans="23:26" x14ac:dyDescent="0.2">
      <c r="W1512" s="402"/>
      <c r="X1512" s="402"/>
      <c r="Y1512" s="402"/>
      <c r="Z1512" s="402"/>
    </row>
    <row r="1513" spans="23:26" x14ac:dyDescent="0.2">
      <c r="W1513" s="402"/>
      <c r="X1513" s="402"/>
      <c r="Y1513" s="402"/>
      <c r="Z1513" s="402"/>
    </row>
    <row r="1514" spans="23:26" x14ac:dyDescent="0.2">
      <c r="W1514" s="402"/>
      <c r="X1514" s="402"/>
      <c r="Y1514" s="402"/>
      <c r="Z1514" s="402"/>
    </row>
    <row r="1515" spans="23:26" x14ac:dyDescent="0.2">
      <c r="W1515" s="402"/>
      <c r="X1515" s="402"/>
      <c r="Y1515" s="402"/>
      <c r="Z1515" s="402"/>
    </row>
    <row r="1516" spans="23:26" x14ac:dyDescent="0.2">
      <c r="W1516" s="402"/>
      <c r="X1516" s="402"/>
      <c r="Y1516" s="402"/>
      <c r="Z1516" s="402"/>
    </row>
    <row r="1517" spans="23:26" x14ac:dyDescent="0.2">
      <c r="W1517" s="402"/>
      <c r="X1517" s="402"/>
      <c r="Y1517" s="402"/>
      <c r="Z1517" s="402"/>
    </row>
    <row r="1518" spans="23:26" x14ac:dyDescent="0.2">
      <c r="W1518" s="402"/>
      <c r="X1518" s="402"/>
      <c r="Y1518" s="402"/>
      <c r="Z1518" s="402"/>
    </row>
    <row r="1519" spans="23:26" x14ac:dyDescent="0.2">
      <c r="W1519" s="402"/>
      <c r="X1519" s="402"/>
      <c r="Y1519" s="402"/>
      <c r="Z1519" s="402"/>
    </row>
    <row r="1520" spans="23:26" x14ac:dyDescent="0.2">
      <c r="W1520" s="402"/>
      <c r="X1520" s="402"/>
      <c r="Y1520" s="402"/>
      <c r="Z1520" s="402"/>
    </row>
    <row r="1521" spans="23:26" x14ac:dyDescent="0.2">
      <c r="W1521" s="402"/>
      <c r="X1521" s="402"/>
      <c r="Y1521" s="402"/>
      <c r="Z1521" s="402"/>
    </row>
    <row r="1522" spans="23:26" x14ac:dyDescent="0.2">
      <c r="W1522" s="402"/>
      <c r="X1522" s="402"/>
      <c r="Y1522" s="402"/>
      <c r="Z1522" s="402"/>
    </row>
    <row r="1523" spans="23:26" x14ac:dyDescent="0.2">
      <c r="W1523" s="402"/>
      <c r="X1523" s="402"/>
      <c r="Y1523" s="402"/>
      <c r="Z1523" s="402"/>
    </row>
    <row r="1524" spans="23:26" x14ac:dyDescent="0.2">
      <c r="W1524" s="402"/>
      <c r="X1524" s="402"/>
      <c r="Y1524" s="402"/>
      <c r="Z1524" s="402"/>
    </row>
    <row r="1525" spans="23:26" x14ac:dyDescent="0.2">
      <c r="W1525" s="402"/>
      <c r="X1525" s="402"/>
      <c r="Y1525" s="402"/>
      <c r="Z1525" s="402"/>
    </row>
    <row r="1526" spans="23:26" x14ac:dyDescent="0.2">
      <c r="W1526" s="402"/>
      <c r="X1526" s="402"/>
      <c r="Y1526" s="402"/>
      <c r="Z1526" s="402"/>
    </row>
    <row r="1527" spans="23:26" x14ac:dyDescent="0.2">
      <c r="W1527" s="402"/>
      <c r="X1527" s="402"/>
      <c r="Y1527" s="402"/>
      <c r="Z1527" s="402"/>
    </row>
    <row r="1528" spans="23:26" x14ac:dyDescent="0.2">
      <c r="W1528" s="402"/>
      <c r="X1528" s="402"/>
      <c r="Y1528" s="402"/>
      <c r="Z1528" s="402"/>
    </row>
    <row r="1529" spans="23:26" x14ac:dyDescent="0.2">
      <c r="W1529" s="402"/>
      <c r="X1529" s="402"/>
      <c r="Y1529" s="402"/>
      <c r="Z1529" s="402"/>
    </row>
    <row r="1530" spans="23:26" x14ac:dyDescent="0.2">
      <c r="W1530" s="402"/>
      <c r="X1530" s="402"/>
      <c r="Y1530" s="402"/>
      <c r="Z1530" s="402"/>
    </row>
    <row r="1531" spans="23:26" x14ac:dyDescent="0.2">
      <c r="W1531" s="402"/>
      <c r="X1531" s="402"/>
      <c r="Y1531" s="402"/>
      <c r="Z1531" s="402"/>
    </row>
    <row r="1532" spans="23:26" x14ac:dyDescent="0.2">
      <c r="W1532" s="402"/>
      <c r="X1532" s="402"/>
      <c r="Y1532" s="402"/>
      <c r="Z1532" s="402"/>
    </row>
    <row r="1533" spans="23:26" x14ac:dyDescent="0.2">
      <c r="W1533" s="402"/>
      <c r="X1533" s="402"/>
      <c r="Y1533" s="402"/>
      <c r="Z1533" s="402"/>
    </row>
    <row r="1534" spans="23:26" x14ac:dyDescent="0.2">
      <c r="W1534" s="402"/>
      <c r="X1534" s="402"/>
      <c r="Y1534" s="402"/>
      <c r="Z1534" s="402"/>
    </row>
    <row r="1535" spans="23:26" x14ac:dyDescent="0.2">
      <c r="W1535" s="402"/>
      <c r="X1535" s="402"/>
      <c r="Y1535" s="402"/>
      <c r="Z1535" s="402"/>
    </row>
    <row r="1536" spans="23:26" x14ac:dyDescent="0.2">
      <c r="W1536" s="402"/>
      <c r="X1536" s="402"/>
      <c r="Y1536" s="402"/>
      <c r="Z1536" s="402"/>
    </row>
    <row r="1537" spans="23:26" x14ac:dyDescent="0.2">
      <c r="W1537" s="402"/>
      <c r="X1537" s="402"/>
      <c r="Y1537" s="402"/>
      <c r="Z1537" s="402"/>
    </row>
    <row r="1538" spans="23:26" x14ac:dyDescent="0.2">
      <c r="W1538" s="402"/>
      <c r="X1538" s="402"/>
      <c r="Y1538" s="402"/>
      <c r="Z1538" s="402"/>
    </row>
    <row r="1539" spans="23:26" x14ac:dyDescent="0.2">
      <c r="W1539" s="402"/>
      <c r="X1539" s="402"/>
      <c r="Y1539" s="402"/>
      <c r="Z1539" s="402"/>
    </row>
    <row r="1540" spans="23:26" x14ac:dyDescent="0.2">
      <c r="W1540" s="402"/>
      <c r="X1540" s="402"/>
      <c r="Y1540" s="402"/>
      <c r="Z1540" s="402"/>
    </row>
    <row r="1541" spans="23:26" x14ac:dyDescent="0.2">
      <c r="W1541" s="402"/>
      <c r="X1541" s="402"/>
      <c r="Y1541" s="402"/>
      <c r="Z1541" s="402"/>
    </row>
    <row r="1542" spans="23:26" x14ac:dyDescent="0.2">
      <c r="W1542" s="402"/>
      <c r="X1542" s="402"/>
      <c r="Y1542" s="402"/>
      <c r="Z1542" s="402"/>
    </row>
    <row r="1543" spans="23:26" x14ac:dyDescent="0.2">
      <c r="W1543" s="402"/>
      <c r="X1543" s="402"/>
      <c r="Y1543" s="402"/>
      <c r="Z1543" s="402"/>
    </row>
    <row r="1544" spans="23:26" x14ac:dyDescent="0.2">
      <c r="W1544" s="402"/>
      <c r="X1544" s="402"/>
      <c r="Y1544" s="402"/>
      <c r="Z1544" s="402"/>
    </row>
    <row r="1545" spans="23:26" x14ac:dyDescent="0.2">
      <c r="W1545" s="402"/>
      <c r="X1545" s="402"/>
      <c r="Y1545" s="402"/>
      <c r="Z1545" s="402"/>
    </row>
    <row r="1546" spans="23:26" x14ac:dyDescent="0.2">
      <c r="W1546" s="402"/>
      <c r="X1546" s="402"/>
      <c r="Y1546" s="402"/>
      <c r="Z1546" s="402"/>
    </row>
    <row r="1547" spans="23:26" x14ac:dyDescent="0.2">
      <c r="W1547" s="402"/>
      <c r="X1547" s="402"/>
      <c r="Y1547" s="402"/>
      <c r="Z1547" s="402"/>
    </row>
    <row r="1548" spans="23:26" x14ac:dyDescent="0.2">
      <c r="W1548" s="402"/>
      <c r="X1548" s="402"/>
      <c r="Y1548" s="402"/>
      <c r="Z1548" s="402"/>
    </row>
    <row r="1549" spans="23:26" x14ac:dyDescent="0.2">
      <c r="W1549" s="402"/>
      <c r="X1549" s="402"/>
      <c r="Y1549" s="402"/>
      <c r="Z1549" s="402"/>
    </row>
    <row r="1550" spans="23:26" x14ac:dyDescent="0.2">
      <c r="W1550" s="402"/>
      <c r="X1550" s="402"/>
      <c r="Y1550" s="402"/>
      <c r="Z1550" s="402"/>
    </row>
    <row r="1551" spans="23:26" x14ac:dyDescent="0.2">
      <c r="W1551" s="402"/>
      <c r="X1551" s="402"/>
      <c r="Y1551" s="402"/>
      <c r="Z1551" s="402"/>
    </row>
    <row r="1552" spans="23:26" x14ac:dyDescent="0.2">
      <c r="W1552" s="402"/>
      <c r="X1552" s="402"/>
      <c r="Y1552" s="402"/>
      <c r="Z1552" s="402"/>
    </row>
    <row r="1553" spans="23:26" x14ac:dyDescent="0.2">
      <c r="W1553" s="402"/>
      <c r="X1553" s="402"/>
      <c r="Y1553" s="402"/>
      <c r="Z1553" s="402"/>
    </row>
    <row r="1554" spans="23:26" x14ac:dyDescent="0.2">
      <c r="W1554" s="402"/>
      <c r="X1554" s="402"/>
      <c r="Y1554" s="402"/>
      <c r="Z1554" s="402"/>
    </row>
    <row r="1555" spans="23:26" x14ac:dyDescent="0.2">
      <c r="W1555" s="402"/>
      <c r="X1555" s="402"/>
      <c r="Y1555" s="402"/>
      <c r="Z1555" s="402"/>
    </row>
    <row r="1556" spans="23:26" x14ac:dyDescent="0.2">
      <c r="W1556" s="402"/>
      <c r="X1556" s="402"/>
      <c r="Y1556" s="402"/>
      <c r="Z1556" s="402"/>
    </row>
    <row r="1557" spans="23:26" x14ac:dyDescent="0.2">
      <c r="W1557" s="402"/>
      <c r="X1557" s="402"/>
      <c r="Y1557" s="402"/>
      <c r="Z1557" s="402"/>
    </row>
    <row r="1558" spans="23:26" x14ac:dyDescent="0.2">
      <c r="W1558" s="402"/>
      <c r="X1558" s="402"/>
      <c r="Y1558" s="402"/>
      <c r="Z1558" s="402"/>
    </row>
    <row r="1559" spans="23:26" x14ac:dyDescent="0.2">
      <c r="W1559" s="402"/>
      <c r="X1559" s="402"/>
      <c r="Y1559" s="402"/>
      <c r="Z1559" s="402"/>
    </row>
    <row r="1560" spans="23:26" x14ac:dyDescent="0.2">
      <c r="W1560" s="402"/>
      <c r="X1560" s="402"/>
      <c r="Y1560" s="402"/>
      <c r="Z1560" s="402"/>
    </row>
    <row r="1561" spans="23:26" x14ac:dyDescent="0.2">
      <c r="W1561" s="402"/>
      <c r="X1561" s="402"/>
      <c r="Y1561" s="402"/>
      <c r="Z1561" s="402"/>
    </row>
    <row r="1562" spans="23:26" x14ac:dyDescent="0.2">
      <c r="W1562" s="402"/>
      <c r="X1562" s="402"/>
      <c r="Y1562" s="402"/>
      <c r="Z1562" s="402"/>
    </row>
    <row r="1563" spans="23:26" x14ac:dyDescent="0.2">
      <c r="W1563" s="402"/>
      <c r="X1563" s="402"/>
      <c r="Y1563" s="402"/>
      <c r="Z1563" s="402"/>
    </row>
    <row r="1564" spans="23:26" x14ac:dyDescent="0.2">
      <c r="W1564" s="402"/>
      <c r="X1564" s="402"/>
      <c r="Y1564" s="402"/>
      <c r="Z1564" s="402"/>
    </row>
    <row r="1565" spans="23:26" x14ac:dyDescent="0.2">
      <c r="W1565" s="402"/>
      <c r="X1565" s="402"/>
      <c r="Y1565" s="402"/>
      <c r="Z1565" s="402"/>
    </row>
    <row r="1566" spans="23:26" x14ac:dyDescent="0.2">
      <c r="W1566" s="402"/>
      <c r="X1566" s="402"/>
      <c r="Y1566" s="402"/>
      <c r="Z1566" s="402"/>
    </row>
    <row r="1567" spans="23:26" x14ac:dyDescent="0.2">
      <c r="W1567" s="402"/>
      <c r="X1567" s="402"/>
      <c r="Y1567" s="402"/>
      <c r="Z1567" s="402"/>
    </row>
    <row r="1568" spans="23:26" x14ac:dyDescent="0.2">
      <c r="W1568" s="402"/>
      <c r="X1568" s="402"/>
      <c r="Y1568" s="402"/>
      <c r="Z1568" s="402"/>
    </row>
    <row r="1569" spans="23:26" x14ac:dyDescent="0.2">
      <c r="W1569" s="402"/>
      <c r="X1569" s="402"/>
      <c r="Y1569" s="402"/>
      <c r="Z1569" s="402"/>
    </row>
    <row r="1570" spans="23:26" x14ac:dyDescent="0.2">
      <c r="W1570" s="402"/>
      <c r="X1570" s="402"/>
      <c r="Y1570" s="402"/>
      <c r="Z1570" s="402"/>
    </row>
    <row r="1571" spans="23:26" x14ac:dyDescent="0.2">
      <c r="W1571" s="402"/>
      <c r="X1571" s="402"/>
      <c r="Y1571" s="402"/>
      <c r="Z1571" s="402"/>
    </row>
    <row r="1572" spans="23:26" x14ac:dyDescent="0.2">
      <c r="W1572" s="402"/>
      <c r="X1572" s="402"/>
      <c r="Y1572" s="402"/>
      <c r="Z1572" s="402"/>
    </row>
    <row r="1573" spans="23:26" x14ac:dyDescent="0.2">
      <c r="W1573" s="402"/>
      <c r="X1573" s="402"/>
      <c r="Y1573" s="402"/>
      <c r="Z1573" s="402"/>
    </row>
    <row r="1574" spans="23:26" x14ac:dyDescent="0.2">
      <c r="W1574" s="402"/>
      <c r="X1574" s="402"/>
      <c r="Y1574" s="402"/>
      <c r="Z1574" s="402"/>
    </row>
    <row r="1575" spans="23:26" x14ac:dyDescent="0.2">
      <c r="W1575" s="402"/>
      <c r="X1575" s="402"/>
      <c r="Y1575" s="402"/>
      <c r="Z1575" s="402"/>
    </row>
    <row r="1576" spans="23:26" x14ac:dyDescent="0.2">
      <c r="W1576" s="402"/>
      <c r="X1576" s="402"/>
      <c r="Y1576" s="402"/>
      <c r="Z1576" s="402"/>
    </row>
    <row r="1577" spans="23:26" x14ac:dyDescent="0.2">
      <c r="W1577" s="402"/>
      <c r="X1577" s="402"/>
      <c r="Y1577" s="402"/>
      <c r="Z1577" s="402"/>
    </row>
    <row r="1578" spans="23:26" x14ac:dyDescent="0.2">
      <c r="W1578" s="402"/>
      <c r="X1578" s="402"/>
      <c r="Y1578" s="402"/>
      <c r="Z1578" s="402"/>
    </row>
    <row r="1579" spans="23:26" x14ac:dyDescent="0.2">
      <c r="W1579" s="402"/>
      <c r="X1579" s="402"/>
      <c r="Y1579" s="402"/>
      <c r="Z1579" s="402"/>
    </row>
    <row r="1580" spans="23:26" x14ac:dyDescent="0.2">
      <c r="W1580" s="402"/>
      <c r="X1580" s="402"/>
      <c r="Y1580" s="402"/>
      <c r="Z1580" s="402"/>
    </row>
    <row r="1581" spans="23:26" x14ac:dyDescent="0.2">
      <c r="W1581" s="402"/>
      <c r="X1581" s="402"/>
      <c r="Y1581" s="402"/>
      <c r="Z1581" s="402"/>
    </row>
    <row r="1582" spans="23:26" x14ac:dyDescent="0.2">
      <c r="W1582" s="402"/>
      <c r="X1582" s="402"/>
      <c r="Y1582" s="402"/>
      <c r="Z1582" s="402"/>
    </row>
    <row r="1583" spans="23:26" x14ac:dyDescent="0.2">
      <c r="W1583" s="402"/>
      <c r="X1583" s="402"/>
      <c r="Y1583" s="402"/>
      <c r="Z1583" s="402"/>
    </row>
    <row r="1584" spans="23:26" x14ac:dyDescent="0.2">
      <c r="W1584" s="402"/>
      <c r="X1584" s="402"/>
      <c r="Y1584" s="402"/>
      <c r="Z1584" s="402"/>
    </row>
    <row r="1585" spans="23:26" x14ac:dyDescent="0.2">
      <c r="W1585" s="402"/>
      <c r="X1585" s="402"/>
      <c r="Y1585" s="402"/>
      <c r="Z1585" s="402"/>
    </row>
    <row r="1586" spans="23:26" x14ac:dyDescent="0.2">
      <c r="W1586" s="402"/>
      <c r="X1586" s="402"/>
      <c r="Y1586" s="402"/>
      <c r="Z1586" s="402"/>
    </row>
    <row r="1587" spans="23:26" x14ac:dyDescent="0.2">
      <c r="W1587" s="402"/>
      <c r="X1587" s="402"/>
      <c r="Y1587" s="402"/>
      <c r="Z1587" s="402"/>
    </row>
    <row r="1588" spans="23:26" x14ac:dyDescent="0.2">
      <c r="W1588" s="402"/>
      <c r="X1588" s="402"/>
      <c r="Y1588" s="402"/>
      <c r="Z1588" s="402"/>
    </row>
    <row r="1589" spans="23:26" x14ac:dyDescent="0.2">
      <c r="W1589" s="402"/>
      <c r="X1589" s="402"/>
      <c r="Y1589" s="402"/>
      <c r="Z1589" s="402"/>
    </row>
    <row r="1590" spans="23:26" x14ac:dyDescent="0.2">
      <c r="W1590" s="402"/>
      <c r="X1590" s="402"/>
      <c r="Y1590" s="402"/>
      <c r="Z1590" s="402"/>
    </row>
    <row r="1591" spans="23:26" x14ac:dyDescent="0.2">
      <c r="W1591" s="402"/>
      <c r="X1591" s="402"/>
      <c r="Y1591" s="402"/>
      <c r="Z1591" s="402"/>
    </row>
    <row r="1592" spans="23:26" x14ac:dyDescent="0.2">
      <c r="W1592" s="402"/>
      <c r="X1592" s="402"/>
      <c r="Y1592" s="402"/>
      <c r="Z1592" s="402"/>
    </row>
    <row r="1593" spans="23:26" x14ac:dyDescent="0.2">
      <c r="W1593" s="402"/>
      <c r="X1593" s="402"/>
      <c r="Y1593" s="402"/>
      <c r="Z1593" s="402"/>
    </row>
    <row r="1594" spans="23:26" x14ac:dyDescent="0.2">
      <c r="W1594" s="402"/>
      <c r="X1594" s="402"/>
      <c r="Y1594" s="402"/>
      <c r="Z1594" s="402"/>
    </row>
    <row r="1595" spans="23:26" x14ac:dyDescent="0.2">
      <c r="W1595" s="402"/>
      <c r="X1595" s="402"/>
      <c r="Y1595" s="402"/>
      <c r="Z1595" s="402"/>
    </row>
    <row r="1596" spans="23:26" x14ac:dyDescent="0.2">
      <c r="W1596" s="402"/>
      <c r="X1596" s="402"/>
      <c r="Y1596" s="402"/>
      <c r="Z1596" s="402"/>
    </row>
    <row r="1597" spans="23:26" x14ac:dyDescent="0.2">
      <c r="W1597" s="402"/>
      <c r="X1597" s="402"/>
      <c r="Y1597" s="402"/>
      <c r="Z1597" s="402"/>
    </row>
    <row r="1598" spans="23:26" x14ac:dyDescent="0.2">
      <c r="W1598" s="402"/>
      <c r="X1598" s="402"/>
      <c r="Y1598" s="402"/>
      <c r="Z1598" s="402"/>
    </row>
    <row r="1599" spans="23:26" x14ac:dyDescent="0.2">
      <c r="W1599" s="402"/>
      <c r="X1599" s="402"/>
      <c r="Y1599" s="402"/>
      <c r="Z1599" s="402"/>
    </row>
    <row r="1600" spans="23:26" x14ac:dyDescent="0.2">
      <c r="W1600" s="402"/>
      <c r="X1600" s="402"/>
      <c r="Y1600" s="402"/>
      <c r="Z1600" s="402"/>
    </row>
    <row r="1601" spans="23:26" x14ac:dyDescent="0.2">
      <c r="W1601" s="402"/>
      <c r="X1601" s="402"/>
      <c r="Y1601" s="402"/>
      <c r="Z1601" s="402"/>
    </row>
    <row r="1602" spans="23:26" x14ac:dyDescent="0.2">
      <c r="W1602" s="402"/>
      <c r="X1602" s="402"/>
      <c r="Y1602" s="402"/>
      <c r="Z1602" s="402"/>
    </row>
    <row r="1603" spans="23:26" x14ac:dyDescent="0.2">
      <c r="W1603" s="402"/>
      <c r="X1603" s="402"/>
      <c r="Y1603" s="402"/>
      <c r="Z1603" s="402"/>
    </row>
    <row r="1604" spans="23:26" x14ac:dyDescent="0.2">
      <c r="W1604" s="402"/>
      <c r="X1604" s="402"/>
      <c r="Y1604" s="402"/>
      <c r="Z1604" s="402"/>
    </row>
    <row r="1605" spans="23:26" x14ac:dyDescent="0.2">
      <c r="W1605" s="402"/>
      <c r="X1605" s="402"/>
      <c r="Y1605" s="402"/>
      <c r="Z1605" s="402"/>
    </row>
    <row r="1606" spans="23:26" x14ac:dyDescent="0.2">
      <c r="W1606" s="402"/>
      <c r="X1606" s="402"/>
      <c r="Y1606" s="402"/>
      <c r="Z1606" s="402"/>
    </row>
    <row r="1607" spans="23:26" x14ac:dyDescent="0.2">
      <c r="W1607" s="402"/>
      <c r="X1607" s="402"/>
      <c r="Y1607" s="402"/>
      <c r="Z1607" s="402"/>
    </row>
    <row r="1608" spans="23:26" x14ac:dyDescent="0.2">
      <c r="W1608" s="402"/>
      <c r="X1608" s="402"/>
      <c r="Y1608" s="402"/>
      <c r="Z1608" s="402"/>
    </row>
    <row r="1609" spans="23:26" x14ac:dyDescent="0.2">
      <c r="W1609" s="402"/>
      <c r="X1609" s="402"/>
      <c r="Y1609" s="402"/>
      <c r="Z1609" s="402"/>
    </row>
    <row r="1610" spans="23:26" x14ac:dyDescent="0.2">
      <c r="W1610" s="402"/>
      <c r="X1610" s="402"/>
      <c r="Y1610" s="402"/>
      <c r="Z1610" s="402"/>
    </row>
    <row r="1611" spans="23:26" x14ac:dyDescent="0.2">
      <c r="W1611" s="402"/>
      <c r="X1611" s="402"/>
      <c r="Y1611" s="402"/>
      <c r="Z1611" s="402"/>
    </row>
    <row r="1612" spans="23:26" x14ac:dyDescent="0.2">
      <c r="W1612" s="402"/>
      <c r="X1612" s="402"/>
      <c r="Y1612" s="402"/>
      <c r="Z1612" s="402"/>
    </row>
    <row r="1613" spans="23:26" x14ac:dyDescent="0.2">
      <c r="W1613" s="402"/>
      <c r="X1613" s="402"/>
      <c r="Y1613" s="402"/>
      <c r="Z1613" s="402"/>
    </row>
    <row r="1614" spans="23:26" x14ac:dyDescent="0.2">
      <c r="W1614" s="402"/>
      <c r="X1614" s="402"/>
      <c r="Y1614" s="402"/>
      <c r="Z1614" s="402"/>
    </row>
    <row r="1615" spans="23:26" x14ac:dyDescent="0.2">
      <c r="W1615" s="402"/>
      <c r="X1615" s="402"/>
      <c r="Y1615" s="402"/>
      <c r="Z1615" s="402"/>
    </row>
    <row r="1616" spans="23:26" x14ac:dyDescent="0.2">
      <c r="W1616" s="402"/>
      <c r="X1616" s="402"/>
      <c r="Y1616" s="402"/>
      <c r="Z1616" s="402"/>
    </row>
    <row r="1617" spans="23:26" x14ac:dyDescent="0.2">
      <c r="W1617" s="402"/>
      <c r="X1617" s="402"/>
      <c r="Y1617" s="402"/>
      <c r="Z1617" s="402"/>
    </row>
    <row r="1618" spans="23:26" x14ac:dyDescent="0.2">
      <c r="W1618" s="402"/>
      <c r="X1618" s="402"/>
      <c r="Y1618" s="402"/>
      <c r="Z1618" s="402"/>
    </row>
    <row r="1619" spans="23:26" x14ac:dyDescent="0.2">
      <c r="W1619" s="402"/>
      <c r="X1619" s="402"/>
      <c r="Y1619" s="402"/>
      <c r="Z1619" s="402"/>
    </row>
    <row r="1620" spans="23:26" x14ac:dyDescent="0.2">
      <c r="W1620" s="402"/>
      <c r="X1620" s="402"/>
      <c r="Y1620" s="402"/>
      <c r="Z1620" s="402"/>
    </row>
    <row r="1621" spans="23:26" x14ac:dyDescent="0.2">
      <c r="W1621" s="402"/>
      <c r="X1621" s="402"/>
      <c r="Y1621" s="402"/>
      <c r="Z1621" s="402"/>
    </row>
    <row r="1622" spans="23:26" x14ac:dyDescent="0.2">
      <c r="W1622" s="402"/>
      <c r="X1622" s="402"/>
      <c r="Y1622" s="402"/>
      <c r="Z1622" s="402"/>
    </row>
    <row r="1623" spans="23:26" x14ac:dyDescent="0.2">
      <c r="W1623" s="402"/>
      <c r="X1623" s="402"/>
      <c r="Y1623" s="402"/>
      <c r="Z1623" s="402"/>
    </row>
    <row r="1624" spans="23:26" x14ac:dyDescent="0.2">
      <c r="W1624" s="402"/>
      <c r="X1624" s="402"/>
      <c r="Y1624" s="402"/>
      <c r="Z1624" s="402"/>
    </row>
    <row r="1625" spans="23:26" x14ac:dyDescent="0.2">
      <c r="W1625" s="402"/>
      <c r="X1625" s="402"/>
      <c r="Y1625" s="402"/>
      <c r="Z1625" s="402"/>
    </row>
    <row r="1626" spans="23:26" x14ac:dyDescent="0.2">
      <c r="W1626" s="402"/>
      <c r="X1626" s="402"/>
      <c r="Y1626" s="402"/>
      <c r="Z1626" s="402"/>
    </row>
    <row r="1627" spans="23:26" x14ac:dyDescent="0.2">
      <c r="W1627" s="402"/>
      <c r="X1627" s="402"/>
      <c r="Y1627" s="402"/>
      <c r="Z1627" s="402"/>
    </row>
    <row r="1628" spans="23:26" x14ac:dyDescent="0.2">
      <c r="W1628" s="402"/>
      <c r="X1628" s="402"/>
      <c r="Y1628" s="402"/>
      <c r="Z1628" s="402"/>
    </row>
    <row r="1629" spans="23:26" x14ac:dyDescent="0.2">
      <c r="W1629" s="402"/>
      <c r="X1629" s="402"/>
      <c r="Y1629" s="402"/>
      <c r="Z1629" s="402"/>
    </row>
    <row r="1630" spans="23:26" x14ac:dyDescent="0.2">
      <c r="W1630" s="402"/>
      <c r="X1630" s="402"/>
      <c r="Y1630" s="402"/>
      <c r="Z1630" s="402"/>
    </row>
    <row r="1631" spans="23:26" x14ac:dyDescent="0.2">
      <c r="W1631" s="402"/>
      <c r="X1631" s="402"/>
      <c r="Y1631" s="402"/>
      <c r="Z1631" s="402"/>
    </row>
    <row r="1632" spans="23:26" x14ac:dyDescent="0.2">
      <c r="W1632" s="402"/>
      <c r="X1632" s="402"/>
      <c r="Y1632" s="402"/>
      <c r="Z1632" s="402"/>
    </row>
    <row r="1633" spans="23:26" x14ac:dyDescent="0.2">
      <c r="W1633" s="402"/>
      <c r="X1633" s="402"/>
      <c r="Y1633" s="402"/>
      <c r="Z1633" s="402"/>
    </row>
    <row r="1634" spans="23:26" x14ac:dyDescent="0.2">
      <c r="W1634" s="402"/>
      <c r="X1634" s="402"/>
      <c r="Y1634" s="402"/>
      <c r="Z1634" s="402"/>
    </row>
    <row r="1635" spans="23:26" x14ac:dyDescent="0.2">
      <c r="W1635" s="402"/>
      <c r="X1635" s="402"/>
      <c r="Y1635" s="402"/>
      <c r="Z1635" s="402"/>
    </row>
    <row r="1636" spans="23:26" x14ac:dyDescent="0.2">
      <c r="W1636" s="402"/>
      <c r="X1636" s="402"/>
      <c r="Y1636" s="402"/>
      <c r="Z1636" s="402"/>
    </row>
    <row r="1637" spans="23:26" x14ac:dyDescent="0.2">
      <c r="W1637" s="402"/>
      <c r="X1637" s="402"/>
      <c r="Y1637" s="402"/>
      <c r="Z1637" s="402"/>
    </row>
    <row r="1638" spans="23:26" x14ac:dyDescent="0.2">
      <c r="W1638" s="402"/>
      <c r="X1638" s="402"/>
      <c r="Y1638" s="402"/>
      <c r="Z1638" s="402"/>
    </row>
    <row r="1639" spans="23:26" x14ac:dyDescent="0.2">
      <c r="W1639" s="402"/>
      <c r="X1639" s="402"/>
      <c r="Y1639" s="402"/>
      <c r="Z1639" s="402"/>
    </row>
    <row r="1640" spans="23:26" x14ac:dyDescent="0.2">
      <c r="W1640" s="402"/>
      <c r="X1640" s="402"/>
      <c r="Y1640" s="402"/>
      <c r="Z1640" s="402"/>
    </row>
    <row r="1641" spans="23:26" x14ac:dyDescent="0.2">
      <c r="W1641" s="402"/>
      <c r="X1641" s="402"/>
      <c r="Y1641" s="402"/>
      <c r="Z1641" s="402"/>
    </row>
    <row r="1642" spans="23:26" x14ac:dyDescent="0.2">
      <c r="W1642" s="402"/>
      <c r="X1642" s="402"/>
      <c r="Y1642" s="402"/>
      <c r="Z1642" s="402"/>
    </row>
    <row r="1643" spans="23:26" x14ac:dyDescent="0.2">
      <c r="W1643" s="402"/>
      <c r="X1643" s="402"/>
      <c r="Y1643" s="402"/>
      <c r="Z1643" s="402"/>
    </row>
    <row r="1644" spans="23:26" x14ac:dyDescent="0.2">
      <c r="W1644" s="402"/>
      <c r="X1644" s="402"/>
      <c r="Y1644" s="402"/>
      <c r="Z1644" s="402"/>
    </row>
    <row r="1645" spans="23:26" x14ac:dyDescent="0.2">
      <c r="W1645" s="402"/>
      <c r="X1645" s="402"/>
      <c r="Y1645" s="402"/>
      <c r="Z1645" s="402"/>
    </row>
    <row r="1646" spans="23:26" x14ac:dyDescent="0.2">
      <c r="W1646" s="402"/>
      <c r="X1646" s="402"/>
      <c r="Y1646" s="402"/>
      <c r="Z1646" s="402"/>
    </row>
    <row r="1647" spans="23:26" x14ac:dyDescent="0.2">
      <c r="W1647" s="402"/>
      <c r="X1647" s="402"/>
      <c r="Y1647" s="402"/>
      <c r="Z1647" s="402"/>
    </row>
    <row r="1648" spans="23:26" x14ac:dyDescent="0.2">
      <c r="W1648" s="402"/>
      <c r="X1648" s="402"/>
      <c r="Y1648" s="402"/>
      <c r="Z1648" s="402"/>
    </row>
    <row r="1649" spans="23:26" x14ac:dyDescent="0.2">
      <c r="W1649" s="402"/>
      <c r="X1649" s="402"/>
      <c r="Y1649" s="402"/>
      <c r="Z1649" s="402"/>
    </row>
    <row r="1650" spans="23:26" x14ac:dyDescent="0.2">
      <c r="W1650" s="402"/>
      <c r="X1650" s="402"/>
      <c r="Y1650" s="402"/>
      <c r="Z1650" s="402"/>
    </row>
    <row r="1651" spans="23:26" x14ac:dyDescent="0.2">
      <c r="W1651" s="402"/>
      <c r="X1651" s="402"/>
      <c r="Y1651" s="402"/>
      <c r="Z1651" s="402"/>
    </row>
    <row r="1652" spans="23:26" x14ac:dyDescent="0.2">
      <c r="W1652" s="402"/>
      <c r="X1652" s="402"/>
      <c r="Y1652" s="402"/>
      <c r="Z1652" s="402"/>
    </row>
    <row r="1653" spans="23:26" x14ac:dyDescent="0.2">
      <c r="W1653" s="402"/>
      <c r="X1653" s="402"/>
      <c r="Y1653" s="402"/>
      <c r="Z1653" s="402"/>
    </row>
    <row r="1654" spans="23:26" x14ac:dyDescent="0.2">
      <c r="W1654" s="402"/>
      <c r="X1654" s="402"/>
      <c r="Y1654" s="402"/>
      <c r="Z1654" s="402"/>
    </row>
    <row r="1655" spans="23:26" x14ac:dyDescent="0.2">
      <c r="W1655" s="402"/>
      <c r="X1655" s="402"/>
      <c r="Y1655" s="402"/>
      <c r="Z1655" s="402"/>
    </row>
    <row r="1656" spans="23:26" x14ac:dyDescent="0.2">
      <c r="W1656" s="402"/>
      <c r="X1656" s="402"/>
      <c r="Y1656" s="402"/>
      <c r="Z1656" s="402"/>
    </row>
    <row r="1657" spans="23:26" x14ac:dyDescent="0.2">
      <c r="W1657" s="402"/>
      <c r="X1657" s="402"/>
      <c r="Y1657" s="402"/>
      <c r="Z1657" s="402"/>
    </row>
    <row r="1658" spans="23:26" x14ac:dyDescent="0.2">
      <c r="W1658" s="402"/>
      <c r="X1658" s="402"/>
      <c r="Y1658" s="402"/>
      <c r="Z1658" s="402"/>
    </row>
    <row r="1659" spans="23:26" x14ac:dyDescent="0.2">
      <c r="W1659" s="402"/>
      <c r="X1659" s="402"/>
      <c r="Y1659" s="402"/>
      <c r="Z1659" s="402"/>
    </row>
    <row r="1660" spans="23:26" x14ac:dyDescent="0.2">
      <c r="W1660" s="402"/>
      <c r="X1660" s="402"/>
      <c r="Y1660" s="402"/>
      <c r="Z1660" s="402"/>
    </row>
    <row r="1661" spans="23:26" x14ac:dyDescent="0.2">
      <c r="W1661" s="402"/>
      <c r="X1661" s="402"/>
      <c r="Y1661" s="402"/>
      <c r="Z1661" s="402"/>
    </row>
    <row r="1662" spans="23:26" x14ac:dyDescent="0.2">
      <c r="W1662" s="402"/>
      <c r="X1662" s="402"/>
      <c r="Y1662" s="402"/>
      <c r="Z1662" s="402"/>
    </row>
    <row r="1663" spans="23:26" x14ac:dyDescent="0.2">
      <c r="W1663" s="402"/>
      <c r="X1663" s="402"/>
      <c r="Y1663" s="402"/>
      <c r="Z1663" s="402"/>
    </row>
    <row r="1664" spans="23:26" x14ac:dyDescent="0.2">
      <c r="W1664" s="402"/>
      <c r="X1664" s="402"/>
      <c r="Y1664" s="402"/>
      <c r="Z1664" s="402"/>
    </row>
    <row r="1665" spans="23:26" x14ac:dyDescent="0.2">
      <c r="W1665" s="402"/>
      <c r="X1665" s="402"/>
      <c r="Y1665" s="402"/>
      <c r="Z1665" s="402"/>
    </row>
    <row r="1666" spans="23:26" x14ac:dyDescent="0.2">
      <c r="W1666" s="402"/>
      <c r="X1666" s="402"/>
      <c r="Y1666" s="402"/>
      <c r="Z1666" s="402"/>
    </row>
    <row r="1667" spans="23:26" x14ac:dyDescent="0.2">
      <c r="W1667" s="402"/>
      <c r="X1667" s="402"/>
      <c r="Y1667" s="402"/>
      <c r="Z1667" s="402"/>
    </row>
    <row r="1668" spans="23:26" x14ac:dyDescent="0.2">
      <c r="W1668" s="402"/>
      <c r="X1668" s="402"/>
      <c r="Y1668" s="402"/>
      <c r="Z1668" s="402"/>
    </row>
    <row r="1669" spans="23:26" x14ac:dyDescent="0.2">
      <c r="W1669" s="402"/>
      <c r="X1669" s="402"/>
      <c r="Y1669" s="402"/>
      <c r="Z1669" s="402"/>
    </row>
    <row r="1670" spans="23:26" x14ac:dyDescent="0.2">
      <c r="W1670" s="402"/>
      <c r="X1670" s="402"/>
      <c r="Y1670" s="402"/>
      <c r="Z1670" s="402"/>
    </row>
    <row r="1671" spans="23:26" x14ac:dyDescent="0.2">
      <c r="W1671" s="402"/>
      <c r="X1671" s="402"/>
      <c r="Y1671" s="402"/>
      <c r="Z1671" s="402"/>
    </row>
    <row r="1672" spans="23:26" x14ac:dyDescent="0.2">
      <c r="W1672" s="402"/>
      <c r="X1672" s="402"/>
      <c r="Y1672" s="402"/>
      <c r="Z1672" s="402"/>
    </row>
    <row r="1673" spans="23:26" x14ac:dyDescent="0.2">
      <c r="W1673" s="402"/>
      <c r="X1673" s="402"/>
      <c r="Y1673" s="402"/>
      <c r="Z1673" s="402"/>
    </row>
    <row r="1674" spans="23:26" x14ac:dyDescent="0.2">
      <c r="W1674" s="402"/>
      <c r="X1674" s="402"/>
      <c r="Y1674" s="402"/>
      <c r="Z1674" s="402"/>
    </row>
    <row r="1675" spans="23:26" x14ac:dyDescent="0.2">
      <c r="W1675" s="402"/>
      <c r="X1675" s="402"/>
      <c r="Y1675" s="402"/>
      <c r="Z1675" s="402"/>
    </row>
    <row r="1676" spans="23:26" x14ac:dyDescent="0.2">
      <c r="W1676" s="402"/>
      <c r="X1676" s="402"/>
      <c r="Y1676" s="402"/>
      <c r="Z1676" s="402"/>
    </row>
    <row r="1677" spans="23:26" x14ac:dyDescent="0.2">
      <c r="W1677" s="402"/>
      <c r="X1677" s="402"/>
      <c r="Y1677" s="402"/>
      <c r="Z1677" s="402"/>
    </row>
    <row r="1678" spans="23:26" x14ac:dyDescent="0.2">
      <c r="W1678" s="402"/>
      <c r="X1678" s="402"/>
      <c r="Y1678" s="402"/>
      <c r="Z1678" s="402"/>
    </row>
    <row r="1679" spans="23:26" x14ac:dyDescent="0.2">
      <c r="W1679" s="402"/>
      <c r="X1679" s="402"/>
      <c r="Y1679" s="402"/>
      <c r="Z1679" s="402"/>
    </row>
    <row r="1680" spans="23:26" x14ac:dyDescent="0.2">
      <c r="W1680" s="402"/>
      <c r="X1680" s="402"/>
      <c r="Y1680" s="402"/>
      <c r="Z1680" s="402"/>
    </row>
    <row r="1681" spans="23:26" x14ac:dyDescent="0.2">
      <c r="W1681" s="402"/>
      <c r="X1681" s="402"/>
      <c r="Y1681" s="402"/>
      <c r="Z1681" s="402"/>
    </row>
    <row r="1682" spans="23:26" x14ac:dyDescent="0.2">
      <c r="W1682" s="402"/>
      <c r="X1682" s="402"/>
      <c r="Y1682" s="402"/>
      <c r="Z1682" s="402"/>
    </row>
    <row r="1683" spans="23:26" x14ac:dyDescent="0.2">
      <c r="W1683" s="402"/>
      <c r="X1683" s="402"/>
      <c r="Y1683" s="402"/>
      <c r="Z1683" s="402"/>
    </row>
    <row r="1684" spans="23:26" x14ac:dyDescent="0.2">
      <c r="W1684" s="402"/>
      <c r="X1684" s="402"/>
      <c r="Y1684" s="402"/>
      <c r="Z1684" s="402"/>
    </row>
    <row r="1685" spans="23:26" x14ac:dyDescent="0.2">
      <c r="W1685" s="402"/>
      <c r="X1685" s="402"/>
      <c r="Y1685" s="402"/>
      <c r="Z1685" s="402"/>
    </row>
    <row r="1686" spans="23:26" x14ac:dyDescent="0.2">
      <c r="W1686" s="402"/>
      <c r="X1686" s="402"/>
      <c r="Y1686" s="402"/>
      <c r="Z1686" s="402"/>
    </row>
    <row r="1687" spans="23:26" x14ac:dyDescent="0.2">
      <c r="W1687" s="402"/>
      <c r="X1687" s="402"/>
      <c r="Y1687" s="402"/>
      <c r="Z1687" s="402"/>
    </row>
    <row r="1688" spans="23:26" x14ac:dyDescent="0.2">
      <c r="W1688" s="402"/>
      <c r="X1688" s="402"/>
      <c r="Y1688" s="402"/>
      <c r="Z1688" s="402"/>
    </row>
    <row r="1689" spans="23:26" x14ac:dyDescent="0.2">
      <c r="W1689" s="402"/>
      <c r="X1689" s="402"/>
      <c r="Y1689" s="402"/>
      <c r="Z1689" s="402"/>
    </row>
    <row r="1690" spans="23:26" x14ac:dyDescent="0.2">
      <c r="W1690" s="402"/>
      <c r="X1690" s="402"/>
      <c r="Y1690" s="402"/>
      <c r="Z1690" s="402"/>
    </row>
    <row r="1691" spans="23:26" x14ac:dyDescent="0.2">
      <c r="W1691" s="402"/>
      <c r="X1691" s="402"/>
      <c r="Y1691" s="402"/>
      <c r="Z1691" s="402"/>
    </row>
    <row r="1692" spans="23:26" x14ac:dyDescent="0.2">
      <c r="W1692" s="402"/>
      <c r="X1692" s="402"/>
      <c r="Y1692" s="402"/>
      <c r="Z1692" s="402"/>
    </row>
    <row r="1693" spans="23:26" x14ac:dyDescent="0.2">
      <c r="W1693" s="402"/>
      <c r="X1693" s="402"/>
      <c r="Y1693" s="402"/>
      <c r="Z1693" s="402"/>
    </row>
    <row r="1694" spans="23:26" x14ac:dyDescent="0.2">
      <c r="W1694" s="402"/>
      <c r="X1694" s="402"/>
      <c r="Y1694" s="402"/>
      <c r="Z1694" s="402"/>
    </row>
    <row r="1695" spans="23:26" x14ac:dyDescent="0.2">
      <c r="W1695" s="402"/>
      <c r="X1695" s="402"/>
      <c r="Y1695" s="402"/>
      <c r="Z1695" s="402"/>
    </row>
    <row r="1696" spans="23:26" x14ac:dyDescent="0.2">
      <c r="W1696" s="402"/>
      <c r="X1696" s="402"/>
      <c r="Y1696" s="402"/>
      <c r="Z1696" s="402"/>
    </row>
    <row r="1697" spans="23:26" x14ac:dyDescent="0.2">
      <c r="W1697" s="402"/>
      <c r="X1697" s="402"/>
      <c r="Y1697" s="402"/>
      <c r="Z1697" s="402"/>
    </row>
    <row r="1698" spans="23:26" x14ac:dyDescent="0.2">
      <c r="W1698" s="402"/>
      <c r="X1698" s="402"/>
      <c r="Y1698" s="402"/>
      <c r="Z1698" s="402"/>
    </row>
    <row r="1699" spans="23:26" x14ac:dyDescent="0.2">
      <c r="W1699" s="402"/>
      <c r="X1699" s="402"/>
      <c r="Y1699" s="402"/>
      <c r="Z1699" s="402"/>
    </row>
    <row r="1700" spans="23:26" x14ac:dyDescent="0.2">
      <c r="W1700" s="402"/>
      <c r="X1700" s="402"/>
      <c r="Y1700" s="402"/>
      <c r="Z1700" s="402"/>
    </row>
    <row r="1701" spans="23:26" x14ac:dyDescent="0.2">
      <c r="W1701" s="402"/>
      <c r="X1701" s="402"/>
      <c r="Y1701" s="402"/>
      <c r="Z1701" s="402"/>
    </row>
    <row r="1702" spans="23:26" x14ac:dyDescent="0.2">
      <c r="W1702" s="402"/>
      <c r="X1702" s="402"/>
      <c r="Y1702" s="402"/>
      <c r="Z1702" s="402"/>
    </row>
    <row r="1703" spans="23:26" x14ac:dyDescent="0.2">
      <c r="W1703" s="402"/>
      <c r="X1703" s="402"/>
      <c r="Y1703" s="402"/>
      <c r="Z1703" s="402"/>
    </row>
    <row r="1704" spans="23:26" x14ac:dyDescent="0.2">
      <c r="W1704" s="402"/>
      <c r="X1704" s="402"/>
      <c r="Y1704" s="402"/>
      <c r="Z1704" s="402"/>
    </row>
    <row r="1705" spans="23:26" x14ac:dyDescent="0.2">
      <c r="W1705" s="402"/>
      <c r="X1705" s="402"/>
      <c r="Y1705" s="402"/>
      <c r="Z1705" s="402"/>
    </row>
    <row r="1706" spans="23:26" x14ac:dyDescent="0.2">
      <c r="W1706" s="402"/>
      <c r="X1706" s="402"/>
      <c r="Y1706" s="402"/>
      <c r="Z1706" s="402"/>
    </row>
    <row r="1707" spans="23:26" x14ac:dyDescent="0.2">
      <c r="W1707" s="402"/>
      <c r="X1707" s="402"/>
      <c r="Y1707" s="402"/>
      <c r="Z1707" s="402"/>
    </row>
    <row r="1708" spans="23:26" x14ac:dyDescent="0.2">
      <c r="W1708" s="402"/>
      <c r="X1708" s="402"/>
      <c r="Y1708" s="402"/>
      <c r="Z1708" s="402"/>
    </row>
    <row r="1709" spans="23:26" x14ac:dyDescent="0.2">
      <c r="W1709" s="402"/>
      <c r="X1709" s="402"/>
      <c r="Y1709" s="402"/>
      <c r="Z1709" s="402"/>
    </row>
    <row r="1710" spans="23:26" x14ac:dyDescent="0.2">
      <c r="W1710" s="402"/>
      <c r="X1710" s="402"/>
      <c r="Y1710" s="402"/>
      <c r="Z1710" s="402"/>
    </row>
    <row r="1711" spans="23:26" x14ac:dyDescent="0.2">
      <c r="W1711" s="402"/>
      <c r="X1711" s="402"/>
      <c r="Y1711" s="402"/>
      <c r="Z1711" s="402"/>
    </row>
    <row r="1712" spans="23:26" x14ac:dyDescent="0.2">
      <c r="W1712" s="402"/>
      <c r="X1712" s="402"/>
      <c r="Y1712" s="402"/>
      <c r="Z1712" s="402"/>
    </row>
    <row r="1713" spans="23:26" x14ac:dyDescent="0.2">
      <c r="W1713" s="402"/>
      <c r="X1713" s="402"/>
      <c r="Y1713" s="402"/>
      <c r="Z1713" s="402"/>
    </row>
    <row r="1714" spans="23:26" x14ac:dyDescent="0.2">
      <c r="W1714" s="402"/>
      <c r="X1714" s="402"/>
      <c r="Y1714" s="402"/>
      <c r="Z1714" s="402"/>
    </row>
    <row r="1715" spans="23:26" x14ac:dyDescent="0.2">
      <c r="W1715" s="402"/>
      <c r="X1715" s="402"/>
      <c r="Y1715" s="402"/>
      <c r="Z1715" s="402"/>
    </row>
    <row r="1716" spans="23:26" x14ac:dyDescent="0.2">
      <c r="W1716" s="402"/>
      <c r="X1716" s="402"/>
      <c r="Y1716" s="402"/>
      <c r="Z1716" s="402"/>
    </row>
    <row r="1717" spans="23:26" x14ac:dyDescent="0.2">
      <c r="W1717" s="402"/>
      <c r="X1717" s="402"/>
      <c r="Y1717" s="402"/>
      <c r="Z1717" s="402"/>
    </row>
    <row r="1718" spans="23:26" x14ac:dyDescent="0.2">
      <c r="W1718" s="402"/>
      <c r="X1718" s="402"/>
      <c r="Y1718" s="402"/>
      <c r="Z1718" s="402"/>
    </row>
    <row r="1719" spans="23:26" x14ac:dyDescent="0.2">
      <c r="W1719" s="402"/>
      <c r="X1719" s="402"/>
      <c r="Y1719" s="402"/>
      <c r="Z1719" s="402"/>
    </row>
    <row r="1720" spans="23:26" x14ac:dyDescent="0.2">
      <c r="W1720" s="402"/>
      <c r="X1720" s="402"/>
      <c r="Y1720" s="402"/>
      <c r="Z1720" s="402"/>
    </row>
    <row r="1721" spans="23:26" x14ac:dyDescent="0.2">
      <c r="W1721" s="402"/>
      <c r="X1721" s="402"/>
      <c r="Y1721" s="402"/>
      <c r="Z1721" s="402"/>
    </row>
    <row r="1722" spans="23:26" x14ac:dyDescent="0.2">
      <c r="W1722" s="402"/>
      <c r="X1722" s="402"/>
      <c r="Y1722" s="402"/>
      <c r="Z1722" s="402"/>
    </row>
    <row r="1723" spans="23:26" x14ac:dyDescent="0.2">
      <c r="W1723" s="402"/>
      <c r="X1723" s="402"/>
      <c r="Y1723" s="402"/>
      <c r="Z1723" s="402"/>
    </row>
    <row r="1724" spans="23:26" x14ac:dyDescent="0.2">
      <c r="W1724" s="402"/>
      <c r="X1724" s="402"/>
      <c r="Y1724" s="402"/>
      <c r="Z1724" s="402"/>
    </row>
    <row r="1725" spans="23:26" x14ac:dyDescent="0.2">
      <c r="W1725" s="402"/>
      <c r="X1725" s="402"/>
      <c r="Y1725" s="402"/>
      <c r="Z1725" s="402"/>
    </row>
    <row r="1726" spans="23:26" x14ac:dyDescent="0.2">
      <c r="W1726" s="402"/>
      <c r="X1726" s="402"/>
      <c r="Y1726" s="402"/>
      <c r="Z1726" s="402"/>
    </row>
    <row r="1727" spans="23:26" x14ac:dyDescent="0.2">
      <c r="W1727" s="402"/>
      <c r="X1727" s="402"/>
      <c r="Y1727" s="402"/>
      <c r="Z1727" s="402"/>
    </row>
    <row r="1728" spans="23:26" x14ac:dyDescent="0.2">
      <c r="W1728" s="402"/>
      <c r="X1728" s="402"/>
      <c r="Y1728" s="402"/>
      <c r="Z1728" s="402"/>
    </row>
    <row r="1729" spans="23:26" x14ac:dyDescent="0.2">
      <c r="W1729" s="402"/>
      <c r="X1729" s="402"/>
      <c r="Y1729" s="402"/>
      <c r="Z1729" s="402"/>
    </row>
    <row r="1730" spans="23:26" x14ac:dyDescent="0.2">
      <c r="W1730" s="402"/>
      <c r="X1730" s="402"/>
      <c r="Y1730" s="402"/>
      <c r="Z1730" s="402"/>
    </row>
    <row r="1731" spans="23:26" x14ac:dyDescent="0.2">
      <c r="W1731" s="402"/>
      <c r="X1731" s="402"/>
      <c r="Y1731" s="402"/>
      <c r="Z1731" s="402"/>
    </row>
    <row r="1732" spans="23:26" x14ac:dyDescent="0.2">
      <c r="W1732" s="402"/>
      <c r="X1732" s="402"/>
      <c r="Y1732" s="402"/>
      <c r="Z1732" s="402"/>
    </row>
    <row r="1733" spans="23:26" x14ac:dyDescent="0.2">
      <c r="W1733" s="402"/>
      <c r="X1733" s="402"/>
      <c r="Y1733" s="402"/>
      <c r="Z1733" s="402"/>
    </row>
    <row r="1734" spans="23:26" x14ac:dyDescent="0.2">
      <c r="W1734" s="402"/>
      <c r="X1734" s="402"/>
      <c r="Y1734" s="402"/>
      <c r="Z1734" s="402"/>
    </row>
    <row r="1735" spans="23:26" x14ac:dyDescent="0.2">
      <c r="W1735" s="402"/>
      <c r="X1735" s="402"/>
      <c r="Y1735" s="402"/>
      <c r="Z1735" s="402"/>
    </row>
    <row r="1736" spans="23:26" x14ac:dyDescent="0.2">
      <c r="W1736" s="402"/>
      <c r="X1736" s="402"/>
      <c r="Y1736" s="402"/>
      <c r="Z1736" s="402"/>
    </row>
    <row r="1737" spans="23:26" x14ac:dyDescent="0.2">
      <c r="W1737" s="402"/>
      <c r="X1737" s="402"/>
      <c r="Y1737" s="402"/>
      <c r="Z1737" s="402"/>
    </row>
    <row r="1738" spans="23:26" x14ac:dyDescent="0.2">
      <c r="W1738" s="402"/>
      <c r="X1738" s="402"/>
      <c r="Y1738" s="402"/>
      <c r="Z1738" s="402"/>
    </row>
    <row r="1739" spans="23:26" x14ac:dyDescent="0.2">
      <c r="W1739" s="402"/>
      <c r="X1739" s="402"/>
      <c r="Y1739" s="402"/>
      <c r="Z1739" s="402"/>
    </row>
    <row r="1740" spans="23:26" x14ac:dyDescent="0.2">
      <c r="W1740" s="402"/>
      <c r="X1740" s="402"/>
      <c r="Y1740" s="402"/>
      <c r="Z1740" s="402"/>
    </row>
    <row r="1741" spans="23:26" x14ac:dyDescent="0.2">
      <c r="W1741" s="402"/>
      <c r="X1741" s="402"/>
      <c r="Y1741" s="402"/>
      <c r="Z1741" s="402"/>
    </row>
    <row r="1742" spans="23:26" x14ac:dyDescent="0.2">
      <c r="W1742" s="402"/>
      <c r="X1742" s="402"/>
      <c r="Y1742" s="402"/>
      <c r="Z1742" s="402"/>
    </row>
    <row r="1743" spans="23:26" x14ac:dyDescent="0.2">
      <c r="W1743" s="402"/>
      <c r="X1743" s="402"/>
      <c r="Y1743" s="402"/>
      <c r="Z1743" s="402"/>
    </row>
    <row r="1744" spans="23:26" x14ac:dyDescent="0.2">
      <c r="W1744" s="402"/>
      <c r="X1744" s="402"/>
      <c r="Y1744" s="402"/>
      <c r="Z1744" s="402"/>
    </row>
    <row r="1745" spans="23:26" x14ac:dyDescent="0.2">
      <c r="W1745" s="402"/>
      <c r="X1745" s="402"/>
      <c r="Y1745" s="402"/>
      <c r="Z1745" s="402"/>
    </row>
    <row r="1746" spans="23:26" x14ac:dyDescent="0.2">
      <c r="W1746" s="402"/>
      <c r="X1746" s="402"/>
      <c r="Y1746" s="402"/>
      <c r="Z1746" s="402"/>
    </row>
    <row r="1747" spans="23:26" x14ac:dyDescent="0.2">
      <c r="W1747" s="402"/>
      <c r="X1747" s="402"/>
      <c r="Y1747" s="402"/>
      <c r="Z1747" s="402"/>
    </row>
    <row r="1748" spans="23:26" x14ac:dyDescent="0.2">
      <c r="W1748" s="402"/>
      <c r="X1748" s="402"/>
      <c r="Y1748" s="402"/>
      <c r="Z1748" s="402"/>
    </row>
    <row r="1749" spans="23:26" x14ac:dyDescent="0.2">
      <c r="W1749" s="402"/>
      <c r="X1749" s="402"/>
      <c r="Y1749" s="402"/>
      <c r="Z1749" s="402"/>
    </row>
    <row r="1750" spans="23:26" x14ac:dyDescent="0.2">
      <c r="W1750" s="402"/>
      <c r="X1750" s="402"/>
      <c r="Y1750" s="402"/>
      <c r="Z1750" s="402"/>
    </row>
    <row r="1751" spans="23:26" x14ac:dyDescent="0.2">
      <c r="W1751" s="402"/>
      <c r="X1751" s="402"/>
      <c r="Y1751" s="402"/>
      <c r="Z1751" s="402"/>
    </row>
    <row r="1752" spans="23:26" x14ac:dyDescent="0.2">
      <c r="W1752" s="402"/>
      <c r="X1752" s="402"/>
      <c r="Y1752" s="402"/>
      <c r="Z1752" s="402"/>
    </row>
    <row r="1753" spans="23:26" x14ac:dyDescent="0.2">
      <c r="W1753" s="402"/>
      <c r="X1753" s="402"/>
      <c r="Y1753" s="402"/>
      <c r="Z1753" s="402"/>
    </row>
    <row r="1754" spans="23:26" x14ac:dyDescent="0.2">
      <c r="W1754" s="402"/>
      <c r="X1754" s="402"/>
      <c r="Y1754" s="402"/>
      <c r="Z1754" s="402"/>
    </row>
    <row r="1755" spans="23:26" x14ac:dyDescent="0.2">
      <c r="W1755" s="402"/>
      <c r="X1755" s="402"/>
      <c r="Y1755" s="402"/>
      <c r="Z1755" s="402"/>
    </row>
    <row r="1756" spans="23:26" x14ac:dyDescent="0.2">
      <c r="W1756" s="402"/>
      <c r="X1756" s="402"/>
      <c r="Y1756" s="402"/>
      <c r="Z1756" s="402"/>
    </row>
    <row r="1757" spans="23:26" x14ac:dyDescent="0.2">
      <c r="W1757" s="402"/>
      <c r="X1757" s="402"/>
      <c r="Y1757" s="402"/>
      <c r="Z1757" s="402"/>
    </row>
    <row r="1758" spans="23:26" x14ac:dyDescent="0.2">
      <c r="W1758" s="402"/>
      <c r="X1758" s="402"/>
      <c r="Y1758" s="402"/>
      <c r="Z1758" s="402"/>
    </row>
    <row r="1759" spans="23:26" x14ac:dyDescent="0.2">
      <c r="W1759" s="402"/>
      <c r="X1759" s="402"/>
      <c r="Y1759" s="402"/>
      <c r="Z1759" s="402"/>
    </row>
    <row r="1760" spans="23:26" x14ac:dyDescent="0.2">
      <c r="W1760" s="402"/>
      <c r="X1760" s="402"/>
      <c r="Y1760" s="402"/>
      <c r="Z1760" s="402"/>
    </row>
    <row r="1761" spans="23:26" x14ac:dyDescent="0.2">
      <c r="W1761" s="402"/>
      <c r="X1761" s="402"/>
      <c r="Y1761" s="402"/>
      <c r="Z1761" s="402"/>
    </row>
    <row r="1762" spans="23:26" x14ac:dyDescent="0.2">
      <c r="W1762" s="402"/>
      <c r="X1762" s="402"/>
      <c r="Y1762" s="402"/>
      <c r="Z1762" s="402"/>
    </row>
    <row r="1763" spans="23:26" x14ac:dyDescent="0.2">
      <c r="W1763" s="402"/>
      <c r="X1763" s="402"/>
      <c r="Y1763" s="402"/>
      <c r="Z1763" s="402"/>
    </row>
    <row r="1764" spans="23:26" x14ac:dyDescent="0.2">
      <c r="W1764" s="402"/>
      <c r="X1764" s="402"/>
      <c r="Y1764" s="402"/>
      <c r="Z1764" s="402"/>
    </row>
    <row r="1765" spans="23:26" x14ac:dyDescent="0.2">
      <c r="W1765" s="402"/>
      <c r="X1765" s="402"/>
      <c r="Y1765" s="402"/>
      <c r="Z1765" s="402"/>
    </row>
    <row r="1766" spans="23:26" x14ac:dyDescent="0.2">
      <c r="W1766" s="402"/>
      <c r="X1766" s="402"/>
      <c r="Y1766" s="402"/>
      <c r="Z1766" s="402"/>
    </row>
    <row r="1767" spans="23:26" x14ac:dyDescent="0.2">
      <c r="W1767" s="402"/>
      <c r="X1767" s="402"/>
      <c r="Y1767" s="402"/>
      <c r="Z1767" s="402"/>
    </row>
    <row r="1768" spans="23:26" x14ac:dyDescent="0.2">
      <c r="W1768" s="402"/>
      <c r="X1768" s="402"/>
      <c r="Y1768" s="402"/>
      <c r="Z1768" s="402"/>
    </row>
    <row r="1769" spans="23:26" x14ac:dyDescent="0.2">
      <c r="W1769" s="402"/>
      <c r="X1769" s="402"/>
      <c r="Y1769" s="402"/>
      <c r="Z1769" s="402"/>
    </row>
    <row r="1770" spans="23:26" x14ac:dyDescent="0.2">
      <c r="W1770" s="402"/>
      <c r="X1770" s="402"/>
      <c r="Y1770" s="402"/>
      <c r="Z1770" s="402"/>
    </row>
    <row r="1771" spans="23:26" x14ac:dyDescent="0.2">
      <c r="W1771" s="402"/>
      <c r="X1771" s="402"/>
      <c r="Y1771" s="402"/>
      <c r="Z1771" s="402"/>
    </row>
    <row r="1772" spans="23:26" x14ac:dyDescent="0.2">
      <c r="W1772" s="402"/>
      <c r="X1772" s="402"/>
      <c r="Y1772" s="402"/>
      <c r="Z1772" s="402"/>
    </row>
    <row r="1773" spans="23:26" x14ac:dyDescent="0.2">
      <c r="W1773" s="402"/>
      <c r="X1773" s="402"/>
      <c r="Y1773" s="402"/>
      <c r="Z1773" s="402"/>
    </row>
    <row r="1774" spans="23:26" x14ac:dyDescent="0.2">
      <c r="W1774" s="402"/>
      <c r="X1774" s="402"/>
      <c r="Y1774" s="402"/>
      <c r="Z1774" s="402"/>
    </row>
    <row r="1775" spans="23:26" x14ac:dyDescent="0.2">
      <c r="W1775" s="402"/>
      <c r="X1775" s="402"/>
      <c r="Y1775" s="402"/>
      <c r="Z1775" s="402"/>
    </row>
    <row r="1776" spans="23:26" x14ac:dyDescent="0.2">
      <c r="W1776" s="402"/>
      <c r="X1776" s="402"/>
      <c r="Y1776" s="402"/>
      <c r="Z1776" s="402"/>
    </row>
    <row r="1777" spans="23:26" x14ac:dyDescent="0.2">
      <c r="W1777" s="402"/>
      <c r="X1777" s="402"/>
      <c r="Y1777" s="402"/>
      <c r="Z1777" s="402"/>
    </row>
    <row r="1778" spans="23:26" x14ac:dyDescent="0.2">
      <c r="W1778" s="402"/>
      <c r="X1778" s="402"/>
      <c r="Y1778" s="402"/>
      <c r="Z1778" s="402"/>
    </row>
    <row r="1779" spans="23:26" x14ac:dyDescent="0.2">
      <c r="W1779" s="402"/>
      <c r="X1779" s="402"/>
      <c r="Y1779" s="402"/>
      <c r="Z1779" s="402"/>
    </row>
    <row r="1780" spans="23:26" x14ac:dyDescent="0.2">
      <c r="W1780" s="402"/>
      <c r="X1780" s="402"/>
      <c r="Y1780" s="402"/>
      <c r="Z1780" s="402"/>
    </row>
    <row r="1781" spans="23:26" x14ac:dyDescent="0.2">
      <c r="W1781" s="402"/>
      <c r="X1781" s="402"/>
      <c r="Y1781" s="402"/>
      <c r="Z1781" s="402"/>
    </row>
    <row r="1782" spans="23:26" x14ac:dyDescent="0.2">
      <c r="W1782" s="402"/>
      <c r="X1782" s="402"/>
      <c r="Y1782" s="402"/>
      <c r="Z1782" s="402"/>
    </row>
    <row r="1783" spans="23:26" x14ac:dyDescent="0.2">
      <c r="W1783" s="402"/>
      <c r="X1783" s="402"/>
      <c r="Y1783" s="402"/>
      <c r="Z1783" s="402"/>
    </row>
    <row r="1784" spans="23:26" x14ac:dyDescent="0.2">
      <c r="W1784" s="402"/>
      <c r="X1784" s="402"/>
      <c r="Y1784" s="402"/>
      <c r="Z1784" s="402"/>
    </row>
    <row r="1785" spans="23:26" x14ac:dyDescent="0.2">
      <c r="W1785" s="402"/>
      <c r="X1785" s="402"/>
      <c r="Y1785" s="402"/>
      <c r="Z1785" s="402"/>
    </row>
    <row r="1786" spans="23:26" x14ac:dyDescent="0.2">
      <c r="W1786" s="402"/>
      <c r="X1786" s="402"/>
      <c r="Y1786" s="402"/>
      <c r="Z1786" s="402"/>
    </row>
    <row r="1787" spans="23:26" x14ac:dyDescent="0.2">
      <c r="W1787" s="402"/>
      <c r="X1787" s="402"/>
      <c r="Y1787" s="402"/>
      <c r="Z1787" s="402"/>
    </row>
    <row r="1788" spans="23:26" x14ac:dyDescent="0.2">
      <c r="W1788" s="402"/>
      <c r="X1788" s="402"/>
      <c r="Y1788" s="402"/>
      <c r="Z1788" s="402"/>
    </row>
    <row r="1789" spans="23:26" x14ac:dyDescent="0.2">
      <c r="W1789" s="402"/>
      <c r="X1789" s="402"/>
      <c r="Y1789" s="402"/>
      <c r="Z1789" s="402"/>
    </row>
    <row r="1790" spans="23:26" x14ac:dyDescent="0.2">
      <c r="W1790" s="402"/>
      <c r="X1790" s="402"/>
      <c r="Y1790" s="402"/>
      <c r="Z1790" s="402"/>
    </row>
    <row r="1791" spans="23:26" x14ac:dyDescent="0.2">
      <c r="W1791" s="402"/>
      <c r="X1791" s="402"/>
      <c r="Y1791" s="402"/>
      <c r="Z1791" s="402"/>
    </row>
    <row r="1792" spans="23:26" x14ac:dyDescent="0.2">
      <c r="W1792" s="402"/>
      <c r="X1792" s="402"/>
      <c r="Y1792" s="402"/>
      <c r="Z1792" s="402"/>
    </row>
    <row r="1793" spans="23:26" x14ac:dyDescent="0.2">
      <c r="W1793" s="402"/>
      <c r="X1793" s="402"/>
      <c r="Y1793" s="402"/>
      <c r="Z1793" s="402"/>
    </row>
    <row r="1794" spans="23:26" x14ac:dyDescent="0.2">
      <c r="W1794" s="402"/>
      <c r="X1794" s="402"/>
      <c r="Y1794" s="402"/>
      <c r="Z1794" s="402"/>
    </row>
    <row r="1795" spans="23:26" x14ac:dyDescent="0.2">
      <c r="W1795" s="402"/>
      <c r="X1795" s="402"/>
      <c r="Y1795" s="402"/>
      <c r="Z1795" s="402"/>
    </row>
    <row r="1796" spans="23:26" x14ac:dyDescent="0.2">
      <c r="W1796" s="402"/>
      <c r="X1796" s="402"/>
      <c r="Y1796" s="402"/>
      <c r="Z1796" s="402"/>
    </row>
    <row r="1797" spans="23:26" x14ac:dyDescent="0.2">
      <c r="W1797" s="402"/>
      <c r="X1797" s="402"/>
      <c r="Y1797" s="402"/>
      <c r="Z1797" s="402"/>
    </row>
    <row r="1798" spans="23:26" x14ac:dyDescent="0.2">
      <c r="W1798" s="402"/>
      <c r="X1798" s="402"/>
      <c r="Y1798" s="402"/>
      <c r="Z1798" s="402"/>
    </row>
    <row r="1799" spans="23:26" x14ac:dyDescent="0.2">
      <c r="W1799" s="402"/>
      <c r="X1799" s="402"/>
      <c r="Y1799" s="402"/>
      <c r="Z1799" s="402"/>
    </row>
    <row r="1800" spans="23:26" x14ac:dyDescent="0.2">
      <c r="W1800" s="402"/>
      <c r="X1800" s="402"/>
      <c r="Y1800" s="402"/>
      <c r="Z1800" s="402"/>
    </row>
    <row r="1801" spans="23:26" x14ac:dyDescent="0.2">
      <c r="W1801" s="402"/>
      <c r="X1801" s="402"/>
      <c r="Y1801" s="402"/>
      <c r="Z1801" s="402"/>
    </row>
    <row r="1802" spans="23:26" x14ac:dyDescent="0.2">
      <c r="W1802" s="402"/>
      <c r="X1802" s="402"/>
      <c r="Y1802" s="402"/>
      <c r="Z1802" s="402"/>
    </row>
    <row r="1803" spans="23:26" x14ac:dyDescent="0.2">
      <c r="W1803" s="402"/>
      <c r="X1803" s="402"/>
      <c r="Y1803" s="402"/>
      <c r="Z1803" s="402"/>
    </row>
    <row r="1804" spans="23:26" x14ac:dyDescent="0.2">
      <c r="W1804" s="402"/>
      <c r="X1804" s="402"/>
      <c r="Y1804" s="402"/>
      <c r="Z1804" s="402"/>
    </row>
    <row r="1805" spans="23:26" x14ac:dyDescent="0.2">
      <c r="W1805" s="402"/>
      <c r="X1805" s="402"/>
      <c r="Y1805" s="402"/>
      <c r="Z1805" s="402"/>
    </row>
    <row r="1806" spans="23:26" x14ac:dyDescent="0.2">
      <c r="W1806" s="402"/>
      <c r="X1806" s="402"/>
      <c r="Y1806" s="402"/>
      <c r="Z1806" s="402"/>
    </row>
    <row r="1807" spans="23:26" x14ac:dyDescent="0.2">
      <c r="W1807" s="402"/>
      <c r="X1807" s="402"/>
      <c r="Y1807" s="402"/>
      <c r="Z1807" s="402"/>
    </row>
    <row r="1808" spans="23:26" x14ac:dyDescent="0.2">
      <c r="W1808" s="402"/>
      <c r="X1808" s="402"/>
      <c r="Y1808" s="402"/>
      <c r="Z1808" s="402"/>
    </row>
    <row r="1809" spans="23:26" x14ac:dyDescent="0.2">
      <c r="W1809" s="402"/>
      <c r="X1809" s="402"/>
      <c r="Y1809" s="402"/>
      <c r="Z1809" s="402"/>
    </row>
    <row r="1810" spans="23:26" x14ac:dyDescent="0.2">
      <c r="W1810" s="402"/>
      <c r="X1810" s="402"/>
      <c r="Y1810" s="402"/>
      <c r="Z1810" s="402"/>
    </row>
    <row r="1811" spans="23:26" x14ac:dyDescent="0.2">
      <c r="W1811" s="402"/>
      <c r="X1811" s="402"/>
      <c r="Y1811" s="402"/>
      <c r="Z1811" s="402"/>
    </row>
    <row r="1812" spans="23:26" x14ac:dyDescent="0.2">
      <c r="W1812" s="402"/>
      <c r="X1812" s="402"/>
      <c r="Y1812" s="402"/>
      <c r="Z1812" s="402"/>
    </row>
    <row r="1813" spans="23:26" x14ac:dyDescent="0.2">
      <c r="W1813" s="402"/>
      <c r="X1813" s="402"/>
      <c r="Y1813" s="402"/>
      <c r="Z1813" s="402"/>
    </row>
    <row r="1814" spans="23:26" x14ac:dyDescent="0.2">
      <c r="W1814" s="402"/>
      <c r="X1814" s="402"/>
      <c r="Y1814" s="402"/>
      <c r="Z1814" s="402"/>
    </row>
    <row r="1815" spans="23:26" x14ac:dyDescent="0.2">
      <c r="W1815" s="402"/>
      <c r="X1815" s="402"/>
      <c r="Y1815" s="402"/>
      <c r="Z1815" s="402"/>
    </row>
    <row r="1816" spans="23:26" x14ac:dyDescent="0.2">
      <c r="W1816" s="402"/>
      <c r="X1816" s="402"/>
      <c r="Y1816" s="402"/>
      <c r="Z1816" s="402"/>
    </row>
    <row r="1817" spans="23:26" x14ac:dyDescent="0.2">
      <c r="W1817" s="402"/>
      <c r="X1817" s="402"/>
      <c r="Y1817" s="402"/>
      <c r="Z1817" s="402"/>
    </row>
    <row r="1818" spans="23:26" x14ac:dyDescent="0.2">
      <c r="W1818" s="402"/>
      <c r="X1818" s="402"/>
      <c r="Y1818" s="402"/>
      <c r="Z1818" s="402"/>
    </row>
    <row r="1819" spans="23:26" x14ac:dyDescent="0.2">
      <c r="W1819" s="402"/>
      <c r="X1819" s="402"/>
      <c r="Y1819" s="402"/>
      <c r="Z1819" s="402"/>
    </row>
    <row r="1820" spans="23:26" x14ac:dyDescent="0.2">
      <c r="W1820" s="402"/>
      <c r="X1820" s="402"/>
      <c r="Y1820" s="402"/>
      <c r="Z1820" s="402"/>
    </row>
    <row r="1821" spans="23:26" x14ac:dyDescent="0.2">
      <c r="W1821" s="402"/>
      <c r="X1821" s="402"/>
      <c r="Y1821" s="402"/>
      <c r="Z1821" s="402"/>
    </row>
    <row r="1822" spans="23:26" x14ac:dyDescent="0.2">
      <c r="W1822" s="402"/>
      <c r="X1822" s="402"/>
      <c r="Y1822" s="402"/>
      <c r="Z1822" s="402"/>
    </row>
    <row r="1823" spans="23:26" x14ac:dyDescent="0.2">
      <c r="W1823" s="402"/>
      <c r="X1823" s="402"/>
      <c r="Y1823" s="402"/>
      <c r="Z1823" s="402"/>
    </row>
    <row r="1824" spans="23:26" x14ac:dyDescent="0.2">
      <c r="W1824" s="402"/>
      <c r="X1824" s="402"/>
      <c r="Y1824" s="402"/>
      <c r="Z1824" s="402"/>
    </row>
    <row r="1825" spans="23:26" x14ac:dyDescent="0.2">
      <c r="W1825" s="402"/>
      <c r="X1825" s="402"/>
      <c r="Y1825" s="402"/>
      <c r="Z1825" s="402"/>
    </row>
    <row r="1826" spans="23:26" x14ac:dyDescent="0.2">
      <c r="W1826" s="402"/>
      <c r="X1826" s="402"/>
      <c r="Y1826" s="402"/>
      <c r="Z1826" s="402"/>
    </row>
    <row r="1827" spans="23:26" x14ac:dyDescent="0.2">
      <c r="W1827" s="402"/>
      <c r="X1827" s="402"/>
      <c r="Y1827" s="402"/>
      <c r="Z1827" s="402"/>
    </row>
    <row r="1828" spans="23:26" x14ac:dyDescent="0.2">
      <c r="W1828" s="402"/>
      <c r="X1828" s="402"/>
      <c r="Y1828" s="402"/>
      <c r="Z1828" s="402"/>
    </row>
    <row r="1829" spans="23:26" x14ac:dyDescent="0.2">
      <c r="W1829" s="402"/>
      <c r="X1829" s="402"/>
      <c r="Y1829" s="402"/>
      <c r="Z1829" s="402"/>
    </row>
    <row r="1830" spans="23:26" x14ac:dyDescent="0.2">
      <c r="W1830" s="402"/>
      <c r="X1830" s="402"/>
      <c r="Y1830" s="402"/>
      <c r="Z1830" s="402"/>
    </row>
    <row r="1831" spans="23:26" x14ac:dyDescent="0.2">
      <c r="W1831" s="402"/>
      <c r="X1831" s="402"/>
      <c r="Y1831" s="402"/>
      <c r="Z1831" s="402"/>
    </row>
    <row r="1832" spans="23:26" x14ac:dyDescent="0.2">
      <c r="W1832" s="402"/>
      <c r="X1832" s="402"/>
      <c r="Y1832" s="402"/>
      <c r="Z1832" s="402"/>
    </row>
    <row r="1833" spans="23:26" x14ac:dyDescent="0.2">
      <c r="W1833" s="402"/>
      <c r="X1833" s="402"/>
      <c r="Y1833" s="402"/>
      <c r="Z1833" s="402"/>
    </row>
    <row r="1834" spans="23:26" x14ac:dyDescent="0.2">
      <c r="W1834" s="402"/>
      <c r="X1834" s="402"/>
      <c r="Y1834" s="402"/>
      <c r="Z1834" s="402"/>
    </row>
    <row r="1835" spans="23:26" x14ac:dyDescent="0.2">
      <c r="W1835" s="402"/>
      <c r="X1835" s="402"/>
      <c r="Y1835" s="402"/>
      <c r="Z1835" s="402"/>
    </row>
    <row r="1836" spans="23:26" x14ac:dyDescent="0.2">
      <c r="W1836" s="402"/>
      <c r="X1836" s="402"/>
      <c r="Y1836" s="402"/>
      <c r="Z1836" s="402"/>
    </row>
    <row r="1837" spans="23:26" x14ac:dyDescent="0.2">
      <c r="W1837" s="402"/>
      <c r="X1837" s="402"/>
      <c r="Y1837" s="402"/>
      <c r="Z1837" s="402"/>
    </row>
    <row r="1838" spans="23:26" x14ac:dyDescent="0.2">
      <c r="W1838" s="402"/>
      <c r="X1838" s="402"/>
      <c r="Y1838" s="402"/>
      <c r="Z1838" s="402"/>
    </row>
    <row r="1839" spans="23:26" x14ac:dyDescent="0.2">
      <c r="W1839" s="402"/>
      <c r="X1839" s="402"/>
      <c r="Y1839" s="402"/>
      <c r="Z1839" s="402"/>
    </row>
    <row r="1840" spans="23:26" x14ac:dyDescent="0.2">
      <c r="W1840" s="402"/>
      <c r="X1840" s="402"/>
      <c r="Y1840" s="402"/>
      <c r="Z1840" s="402"/>
    </row>
    <row r="1841" spans="23:26" x14ac:dyDescent="0.2">
      <c r="W1841" s="402"/>
      <c r="X1841" s="402"/>
      <c r="Y1841" s="402"/>
      <c r="Z1841" s="402"/>
    </row>
    <row r="1842" spans="23:26" x14ac:dyDescent="0.2">
      <c r="W1842" s="402"/>
      <c r="X1842" s="402"/>
      <c r="Y1842" s="402"/>
      <c r="Z1842" s="402"/>
    </row>
    <row r="1843" spans="23:26" x14ac:dyDescent="0.2">
      <c r="W1843" s="402"/>
      <c r="X1843" s="402"/>
      <c r="Y1843" s="402"/>
      <c r="Z1843" s="402"/>
    </row>
    <row r="1844" spans="23:26" x14ac:dyDescent="0.2">
      <c r="W1844" s="402"/>
      <c r="X1844" s="402"/>
      <c r="Y1844" s="402"/>
      <c r="Z1844" s="402"/>
    </row>
    <row r="1845" spans="23:26" x14ac:dyDescent="0.2">
      <c r="W1845" s="402"/>
      <c r="X1845" s="402"/>
      <c r="Y1845" s="402"/>
      <c r="Z1845" s="402"/>
    </row>
    <row r="1846" spans="23:26" x14ac:dyDescent="0.2">
      <c r="W1846" s="402"/>
      <c r="X1846" s="402"/>
      <c r="Y1846" s="402"/>
      <c r="Z1846" s="402"/>
    </row>
    <row r="1847" spans="23:26" x14ac:dyDescent="0.2">
      <c r="W1847" s="402"/>
      <c r="X1847" s="402"/>
      <c r="Y1847" s="402"/>
      <c r="Z1847" s="402"/>
    </row>
    <row r="1848" spans="23:26" x14ac:dyDescent="0.2">
      <c r="W1848" s="402"/>
      <c r="X1848" s="402"/>
      <c r="Y1848" s="402"/>
      <c r="Z1848" s="402"/>
    </row>
    <row r="1849" spans="23:26" x14ac:dyDescent="0.2">
      <c r="W1849" s="402"/>
      <c r="X1849" s="402"/>
      <c r="Y1849" s="402"/>
      <c r="Z1849" s="402"/>
    </row>
    <row r="1850" spans="23:26" x14ac:dyDescent="0.2">
      <c r="W1850" s="402"/>
      <c r="X1850" s="402"/>
      <c r="Y1850" s="402"/>
      <c r="Z1850" s="402"/>
    </row>
    <row r="1851" spans="23:26" x14ac:dyDescent="0.2">
      <c r="W1851" s="402"/>
      <c r="X1851" s="402"/>
      <c r="Y1851" s="402"/>
      <c r="Z1851" s="402"/>
    </row>
    <row r="1852" spans="23:26" x14ac:dyDescent="0.2">
      <c r="W1852" s="402"/>
      <c r="X1852" s="402"/>
      <c r="Y1852" s="402"/>
      <c r="Z1852" s="402"/>
    </row>
    <row r="1853" spans="23:26" x14ac:dyDescent="0.2">
      <c r="W1853" s="402"/>
      <c r="X1853" s="402"/>
      <c r="Y1853" s="402"/>
      <c r="Z1853" s="402"/>
    </row>
    <row r="1854" spans="23:26" x14ac:dyDescent="0.2">
      <c r="W1854" s="402"/>
      <c r="X1854" s="402"/>
      <c r="Y1854" s="402"/>
      <c r="Z1854" s="402"/>
    </row>
    <row r="1855" spans="23:26" x14ac:dyDescent="0.2">
      <c r="W1855" s="402"/>
      <c r="X1855" s="402"/>
      <c r="Y1855" s="402"/>
      <c r="Z1855" s="402"/>
    </row>
    <row r="1856" spans="23:26" x14ac:dyDescent="0.2">
      <c r="W1856" s="402"/>
      <c r="X1856" s="402"/>
      <c r="Y1856" s="402"/>
      <c r="Z1856" s="402"/>
    </row>
    <row r="1857" spans="23:26" x14ac:dyDescent="0.2">
      <c r="W1857" s="402"/>
      <c r="X1857" s="402"/>
      <c r="Y1857" s="402"/>
      <c r="Z1857" s="402"/>
    </row>
    <row r="1858" spans="23:26" x14ac:dyDescent="0.2">
      <c r="W1858" s="402"/>
      <c r="X1858" s="402"/>
      <c r="Y1858" s="402"/>
      <c r="Z1858" s="402"/>
    </row>
    <row r="1859" spans="23:26" x14ac:dyDescent="0.2">
      <c r="W1859" s="402"/>
      <c r="X1859" s="402"/>
      <c r="Y1859" s="402"/>
      <c r="Z1859" s="402"/>
    </row>
    <row r="1860" spans="23:26" x14ac:dyDescent="0.2">
      <c r="W1860" s="402"/>
      <c r="X1860" s="402"/>
      <c r="Y1860" s="402"/>
      <c r="Z1860" s="402"/>
    </row>
    <row r="1861" spans="23:26" x14ac:dyDescent="0.2">
      <c r="W1861" s="402"/>
      <c r="X1861" s="402"/>
      <c r="Y1861" s="402"/>
      <c r="Z1861" s="402"/>
    </row>
    <row r="1862" spans="23:26" x14ac:dyDescent="0.2">
      <c r="W1862" s="402"/>
      <c r="X1862" s="402"/>
      <c r="Y1862" s="402"/>
      <c r="Z1862" s="402"/>
    </row>
    <row r="1863" spans="23:26" x14ac:dyDescent="0.2">
      <c r="W1863" s="402"/>
      <c r="X1863" s="402"/>
      <c r="Y1863" s="402"/>
      <c r="Z1863" s="402"/>
    </row>
    <row r="1864" spans="23:26" x14ac:dyDescent="0.2">
      <c r="W1864" s="402"/>
      <c r="X1864" s="402"/>
      <c r="Y1864" s="402"/>
      <c r="Z1864" s="402"/>
    </row>
    <row r="1865" spans="23:26" x14ac:dyDescent="0.2">
      <c r="W1865" s="402"/>
      <c r="X1865" s="402"/>
      <c r="Y1865" s="402"/>
      <c r="Z1865" s="402"/>
    </row>
    <row r="1866" spans="23:26" x14ac:dyDescent="0.2">
      <c r="W1866" s="402"/>
      <c r="X1866" s="402"/>
      <c r="Y1866" s="402"/>
      <c r="Z1866" s="402"/>
    </row>
    <row r="1867" spans="23:26" x14ac:dyDescent="0.2">
      <c r="W1867" s="402"/>
      <c r="X1867" s="402"/>
      <c r="Y1867" s="402"/>
      <c r="Z1867" s="402"/>
    </row>
    <row r="1868" spans="23:26" x14ac:dyDescent="0.2">
      <c r="W1868" s="402"/>
      <c r="X1868" s="402"/>
      <c r="Y1868" s="402"/>
      <c r="Z1868" s="402"/>
    </row>
    <row r="1869" spans="23:26" x14ac:dyDescent="0.2">
      <c r="W1869" s="402"/>
      <c r="X1869" s="402"/>
      <c r="Y1869" s="402"/>
      <c r="Z1869" s="402"/>
    </row>
    <row r="1870" spans="23:26" x14ac:dyDescent="0.2">
      <c r="W1870" s="402"/>
      <c r="X1870" s="402"/>
      <c r="Y1870" s="402"/>
      <c r="Z1870" s="402"/>
    </row>
    <row r="1871" spans="23:26" x14ac:dyDescent="0.2">
      <c r="W1871" s="402"/>
      <c r="X1871" s="402"/>
      <c r="Y1871" s="402"/>
      <c r="Z1871" s="402"/>
    </row>
    <row r="1872" spans="23:26" x14ac:dyDescent="0.2">
      <c r="W1872" s="402"/>
      <c r="X1872" s="402"/>
      <c r="Y1872" s="402"/>
      <c r="Z1872" s="402"/>
    </row>
    <row r="1873" spans="23:26" x14ac:dyDescent="0.2">
      <c r="W1873" s="402"/>
      <c r="X1873" s="402"/>
      <c r="Y1873" s="402"/>
      <c r="Z1873" s="402"/>
    </row>
    <row r="1874" spans="23:26" x14ac:dyDescent="0.2">
      <c r="W1874" s="402"/>
      <c r="X1874" s="402"/>
      <c r="Y1874" s="402"/>
      <c r="Z1874" s="402"/>
    </row>
    <row r="1875" spans="23:26" x14ac:dyDescent="0.2">
      <c r="W1875" s="402"/>
      <c r="X1875" s="402"/>
      <c r="Y1875" s="402"/>
      <c r="Z1875" s="402"/>
    </row>
    <row r="1876" spans="23:26" x14ac:dyDescent="0.2">
      <c r="W1876" s="402"/>
      <c r="X1876" s="402"/>
      <c r="Y1876" s="402"/>
      <c r="Z1876" s="402"/>
    </row>
    <row r="1877" spans="23:26" x14ac:dyDescent="0.2">
      <c r="W1877" s="402"/>
      <c r="X1877" s="402"/>
      <c r="Y1877" s="402"/>
      <c r="Z1877" s="402"/>
    </row>
    <row r="1878" spans="23:26" x14ac:dyDescent="0.2">
      <c r="W1878" s="402"/>
      <c r="X1878" s="402"/>
      <c r="Y1878" s="402"/>
      <c r="Z1878" s="402"/>
    </row>
    <row r="1879" spans="23:26" x14ac:dyDescent="0.2">
      <c r="W1879" s="402"/>
      <c r="X1879" s="402"/>
      <c r="Y1879" s="402"/>
      <c r="Z1879" s="402"/>
    </row>
    <row r="1880" spans="23:26" x14ac:dyDescent="0.2">
      <c r="W1880" s="402"/>
      <c r="X1880" s="402"/>
      <c r="Y1880" s="402"/>
      <c r="Z1880" s="402"/>
    </row>
    <row r="1881" spans="23:26" x14ac:dyDescent="0.2">
      <c r="W1881" s="402"/>
      <c r="X1881" s="402"/>
      <c r="Y1881" s="402"/>
      <c r="Z1881" s="402"/>
    </row>
    <row r="1882" spans="23:26" x14ac:dyDescent="0.2">
      <c r="W1882" s="402"/>
      <c r="X1882" s="402"/>
      <c r="Y1882" s="402"/>
      <c r="Z1882" s="402"/>
    </row>
    <row r="1883" spans="23:26" x14ac:dyDescent="0.2">
      <c r="W1883" s="402"/>
      <c r="X1883" s="402"/>
      <c r="Y1883" s="402"/>
      <c r="Z1883" s="402"/>
    </row>
    <row r="1884" spans="23:26" x14ac:dyDescent="0.2">
      <c r="W1884" s="402"/>
      <c r="X1884" s="402"/>
      <c r="Y1884" s="402"/>
      <c r="Z1884" s="402"/>
    </row>
    <row r="1885" spans="23:26" x14ac:dyDescent="0.2">
      <c r="W1885" s="402"/>
      <c r="X1885" s="402"/>
      <c r="Y1885" s="402"/>
      <c r="Z1885" s="402"/>
    </row>
    <row r="1886" spans="23:26" x14ac:dyDescent="0.2">
      <c r="W1886" s="402"/>
      <c r="X1886" s="402"/>
      <c r="Y1886" s="402"/>
      <c r="Z1886" s="402"/>
    </row>
    <row r="1887" spans="23:26" x14ac:dyDescent="0.2">
      <c r="W1887" s="402"/>
      <c r="X1887" s="402"/>
      <c r="Y1887" s="402"/>
      <c r="Z1887" s="402"/>
    </row>
    <row r="1888" spans="23:26" x14ac:dyDescent="0.2">
      <c r="W1888" s="402"/>
      <c r="X1888" s="402"/>
      <c r="Y1888" s="402"/>
      <c r="Z1888" s="402"/>
    </row>
    <row r="1889" spans="23:26" x14ac:dyDescent="0.2">
      <c r="W1889" s="402"/>
      <c r="X1889" s="402"/>
      <c r="Y1889" s="402"/>
      <c r="Z1889" s="402"/>
    </row>
    <row r="1890" spans="23:26" x14ac:dyDescent="0.2">
      <c r="W1890" s="402"/>
      <c r="X1890" s="402"/>
      <c r="Y1890" s="402"/>
      <c r="Z1890" s="402"/>
    </row>
    <row r="1891" spans="23:26" x14ac:dyDescent="0.2">
      <c r="W1891" s="402"/>
      <c r="X1891" s="402"/>
      <c r="Y1891" s="402"/>
      <c r="Z1891" s="402"/>
    </row>
    <row r="1892" spans="23:26" x14ac:dyDescent="0.2">
      <c r="W1892" s="402"/>
      <c r="X1892" s="402"/>
      <c r="Y1892" s="402"/>
      <c r="Z1892" s="402"/>
    </row>
    <row r="1893" spans="23:26" x14ac:dyDescent="0.2">
      <c r="W1893" s="402"/>
      <c r="X1893" s="402"/>
      <c r="Y1893" s="402"/>
      <c r="Z1893" s="402"/>
    </row>
    <row r="1894" spans="23:26" x14ac:dyDescent="0.2">
      <c r="W1894" s="402"/>
      <c r="X1894" s="402"/>
      <c r="Y1894" s="402"/>
      <c r="Z1894" s="402"/>
    </row>
    <row r="1895" spans="23:26" x14ac:dyDescent="0.2">
      <c r="W1895" s="402"/>
      <c r="X1895" s="402"/>
      <c r="Y1895" s="402"/>
      <c r="Z1895" s="402"/>
    </row>
    <row r="1896" spans="23:26" x14ac:dyDescent="0.2">
      <c r="W1896" s="402"/>
      <c r="X1896" s="402"/>
      <c r="Y1896" s="402"/>
      <c r="Z1896" s="402"/>
    </row>
    <row r="1897" spans="23:26" x14ac:dyDescent="0.2">
      <c r="W1897" s="402"/>
      <c r="X1897" s="402"/>
      <c r="Y1897" s="402"/>
      <c r="Z1897" s="402"/>
    </row>
    <row r="1898" spans="23:26" x14ac:dyDescent="0.2">
      <c r="W1898" s="402"/>
      <c r="X1898" s="402"/>
      <c r="Y1898" s="402"/>
      <c r="Z1898" s="402"/>
    </row>
    <row r="1899" spans="23:26" x14ac:dyDescent="0.2">
      <c r="W1899" s="402"/>
      <c r="X1899" s="402"/>
      <c r="Y1899" s="402"/>
      <c r="Z1899" s="402"/>
    </row>
    <row r="1900" spans="23:26" x14ac:dyDescent="0.2">
      <c r="W1900" s="402"/>
      <c r="X1900" s="402"/>
      <c r="Y1900" s="402"/>
      <c r="Z1900" s="402"/>
    </row>
    <row r="1901" spans="23:26" x14ac:dyDescent="0.2">
      <c r="W1901" s="402"/>
      <c r="X1901" s="402"/>
      <c r="Y1901" s="402"/>
      <c r="Z1901" s="402"/>
    </row>
    <row r="1902" spans="23:26" x14ac:dyDescent="0.2">
      <c r="W1902" s="402"/>
      <c r="X1902" s="402"/>
      <c r="Y1902" s="402"/>
      <c r="Z1902" s="402"/>
    </row>
    <row r="1903" spans="23:26" x14ac:dyDescent="0.2">
      <c r="W1903" s="402"/>
      <c r="X1903" s="402"/>
      <c r="Y1903" s="402"/>
      <c r="Z1903" s="402"/>
    </row>
    <row r="1904" spans="23:26" x14ac:dyDescent="0.2">
      <c r="W1904" s="402"/>
      <c r="X1904" s="402"/>
      <c r="Y1904" s="402"/>
      <c r="Z1904" s="402"/>
    </row>
    <row r="1905" spans="23:26" x14ac:dyDescent="0.2">
      <c r="W1905" s="402"/>
      <c r="X1905" s="402"/>
      <c r="Y1905" s="402"/>
      <c r="Z1905" s="402"/>
    </row>
    <row r="1906" spans="23:26" x14ac:dyDescent="0.2">
      <c r="W1906" s="402"/>
      <c r="X1906" s="402"/>
      <c r="Y1906" s="402"/>
      <c r="Z1906" s="402"/>
    </row>
    <row r="1907" spans="23:26" x14ac:dyDescent="0.2">
      <c r="W1907" s="402"/>
      <c r="X1907" s="402"/>
      <c r="Y1907" s="402"/>
      <c r="Z1907" s="402"/>
    </row>
    <row r="1908" spans="23:26" x14ac:dyDescent="0.2">
      <c r="W1908" s="402"/>
      <c r="X1908" s="402"/>
      <c r="Y1908" s="402"/>
      <c r="Z1908" s="402"/>
    </row>
    <row r="1909" spans="23:26" x14ac:dyDescent="0.2">
      <c r="W1909" s="402"/>
      <c r="X1909" s="402"/>
      <c r="Y1909" s="402"/>
      <c r="Z1909" s="402"/>
    </row>
    <row r="1910" spans="23:26" x14ac:dyDescent="0.2">
      <c r="W1910" s="402"/>
      <c r="X1910" s="402"/>
      <c r="Y1910" s="402"/>
      <c r="Z1910" s="402"/>
    </row>
    <row r="1911" spans="23:26" x14ac:dyDescent="0.2">
      <c r="W1911" s="402"/>
      <c r="X1911" s="402"/>
      <c r="Y1911" s="402"/>
      <c r="Z1911" s="402"/>
    </row>
    <row r="1912" spans="23:26" x14ac:dyDescent="0.2">
      <c r="W1912" s="402"/>
      <c r="X1912" s="402"/>
      <c r="Y1912" s="402"/>
      <c r="Z1912" s="402"/>
    </row>
    <row r="1913" spans="23:26" x14ac:dyDescent="0.2">
      <c r="W1913" s="402"/>
      <c r="X1913" s="402"/>
      <c r="Y1913" s="402"/>
      <c r="Z1913" s="402"/>
    </row>
    <row r="1914" spans="23:26" x14ac:dyDescent="0.2">
      <c r="W1914" s="402"/>
      <c r="X1914" s="402"/>
      <c r="Y1914" s="402"/>
      <c r="Z1914" s="402"/>
    </row>
    <row r="1915" spans="23:26" x14ac:dyDescent="0.2">
      <c r="W1915" s="402"/>
      <c r="X1915" s="402"/>
      <c r="Y1915" s="402"/>
      <c r="Z1915" s="402"/>
    </row>
    <row r="1916" spans="23:26" x14ac:dyDescent="0.2">
      <c r="W1916" s="402"/>
      <c r="X1916" s="402"/>
      <c r="Y1916" s="402"/>
      <c r="Z1916" s="402"/>
    </row>
    <row r="1917" spans="23:26" x14ac:dyDescent="0.2">
      <c r="W1917" s="402"/>
      <c r="X1917" s="402"/>
      <c r="Y1917" s="402"/>
      <c r="Z1917" s="402"/>
    </row>
    <row r="1918" spans="23:26" x14ac:dyDescent="0.2">
      <c r="W1918" s="402"/>
      <c r="X1918" s="402"/>
      <c r="Y1918" s="402"/>
      <c r="Z1918" s="402"/>
    </row>
    <row r="1919" spans="23:26" x14ac:dyDescent="0.2">
      <c r="W1919" s="402"/>
      <c r="X1919" s="402"/>
      <c r="Y1919" s="402"/>
      <c r="Z1919" s="402"/>
    </row>
    <row r="1920" spans="23:26" x14ac:dyDescent="0.2">
      <c r="W1920" s="402"/>
      <c r="X1920" s="402"/>
      <c r="Y1920" s="402"/>
      <c r="Z1920" s="402"/>
    </row>
    <row r="1921" spans="23:26" x14ac:dyDescent="0.2">
      <c r="W1921" s="402"/>
      <c r="X1921" s="402"/>
      <c r="Y1921" s="402"/>
      <c r="Z1921" s="402"/>
    </row>
    <row r="1922" spans="23:26" x14ac:dyDescent="0.2">
      <c r="W1922" s="402"/>
      <c r="X1922" s="402"/>
      <c r="Y1922" s="402"/>
      <c r="Z1922" s="402"/>
    </row>
    <row r="1923" spans="23:26" x14ac:dyDescent="0.2">
      <c r="W1923" s="402"/>
      <c r="X1923" s="402"/>
      <c r="Y1923" s="402"/>
      <c r="Z1923" s="402"/>
    </row>
    <row r="1924" spans="23:26" x14ac:dyDescent="0.2">
      <c r="W1924" s="402"/>
      <c r="X1924" s="402"/>
      <c r="Y1924" s="402"/>
      <c r="Z1924" s="402"/>
    </row>
    <row r="1925" spans="23:26" x14ac:dyDescent="0.2">
      <c r="W1925" s="402"/>
      <c r="X1925" s="402"/>
      <c r="Y1925" s="402"/>
      <c r="Z1925" s="402"/>
    </row>
    <row r="1926" spans="23:26" x14ac:dyDescent="0.2">
      <c r="W1926" s="402"/>
      <c r="X1926" s="402"/>
      <c r="Y1926" s="402"/>
      <c r="Z1926" s="402"/>
    </row>
    <row r="1927" spans="23:26" x14ac:dyDescent="0.2">
      <c r="W1927" s="402"/>
      <c r="X1927" s="402"/>
      <c r="Y1927" s="402"/>
      <c r="Z1927" s="402"/>
    </row>
    <row r="1928" spans="23:26" x14ac:dyDescent="0.2">
      <c r="W1928" s="402"/>
      <c r="X1928" s="402"/>
      <c r="Y1928" s="402"/>
      <c r="Z1928" s="402"/>
    </row>
    <row r="1929" spans="23:26" x14ac:dyDescent="0.2">
      <c r="W1929" s="402"/>
      <c r="X1929" s="402"/>
      <c r="Y1929" s="402"/>
      <c r="Z1929" s="402"/>
    </row>
    <row r="1930" spans="23:26" x14ac:dyDescent="0.2">
      <c r="W1930" s="402"/>
      <c r="X1930" s="402"/>
      <c r="Y1930" s="402"/>
      <c r="Z1930" s="402"/>
    </row>
    <row r="1931" spans="23:26" x14ac:dyDescent="0.2">
      <c r="W1931" s="402"/>
      <c r="X1931" s="402"/>
      <c r="Y1931" s="402"/>
      <c r="Z1931" s="402"/>
    </row>
    <row r="1932" spans="23:26" x14ac:dyDescent="0.2">
      <c r="W1932" s="402"/>
      <c r="X1932" s="402"/>
      <c r="Y1932" s="402"/>
      <c r="Z1932" s="402"/>
    </row>
    <row r="1933" spans="23:26" x14ac:dyDescent="0.2">
      <c r="W1933" s="402"/>
      <c r="X1933" s="402"/>
      <c r="Y1933" s="402"/>
      <c r="Z1933" s="402"/>
    </row>
    <row r="1934" spans="23:26" x14ac:dyDescent="0.2">
      <c r="W1934" s="402"/>
      <c r="X1934" s="402"/>
      <c r="Y1934" s="402"/>
      <c r="Z1934" s="402"/>
    </row>
    <row r="1935" spans="23:26" x14ac:dyDescent="0.2">
      <c r="W1935" s="402"/>
      <c r="X1935" s="402"/>
      <c r="Y1935" s="402"/>
      <c r="Z1935" s="402"/>
    </row>
    <row r="1936" spans="23:26" x14ac:dyDescent="0.2">
      <c r="W1936" s="402"/>
      <c r="X1936" s="402"/>
      <c r="Y1936" s="402"/>
      <c r="Z1936" s="402"/>
    </row>
    <row r="1937" spans="23:26" x14ac:dyDescent="0.2">
      <c r="W1937" s="402"/>
      <c r="X1937" s="402"/>
      <c r="Y1937" s="402"/>
      <c r="Z1937" s="402"/>
    </row>
    <row r="1938" spans="23:26" x14ac:dyDescent="0.2">
      <c r="W1938" s="402"/>
      <c r="X1938" s="402"/>
      <c r="Y1938" s="402"/>
      <c r="Z1938" s="402"/>
    </row>
    <row r="1939" spans="23:26" x14ac:dyDescent="0.2">
      <c r="W1939" s="402"/>
      <c r="X1939" s="402"/>
      <c r="Y1939" s="402"/>
      <c r="Z1939" s="402"/>
    </row>
    <row r="1940" spans="23:26" x14ac:dyDescent="0.2">
      <c r="W1940" s="402"/>
      <c r="X1940" s="402"/>
      <c r="Y1940" s="402"/>
      <c r="Z1940" s="402"/>
    </row>
    <row r="1941" spans="23:26" x14ac:dyDescent="0.2">
      <c r="W1941" s="402"/>
      <c r="X1941" s="402"/>
      <c r="Y1941" s="402"/>
      <c r="Z1941" s="402"/>
    </row>
    <row r="1942" spans="23:26" x14ac:dyDescent="0.2">
      <c r="W1942" s="402"/>
      <c r="X1942" s="402"/>
      <c r="Y1942" s="402"/>
      <c r="Z1942" s="402"/>
    </row>
    <row r="1943" spans="23:26" x14ac:dyDescent="0.2">
      <c r="W1943" s="402"/>
      <c r="X1943" s="402"/>
      <c r="Y1943" s="402"/>
      <c r="Z1943" s="402"/>
    </row>
    <row r="1944" spans="23:26" x14ac:dyDescent="0.2">
      <c r="W1944" s="402"/>
      <c r="X1944" s="402"/>
      <c r="Y1944" s="402"/>
      <c r="Z1944" s="402"/>
    </row>
    <row r="1945" spans="23:26" x14ac:dyDescent="0.2">
      <c r="W1945" s="402"/>
      <c r="X1945" s="402"/>
      <c r="Y1945" s="402"/>
      <c r="Z1945" s="402"/>
    </row>
    <row r="1946" spans="23:26" x14ac:dyDescent="0.2">
      <c r="W1946" s="402"/>
      <c r="X1946" s="402"/>
      <c r="Y1946" s="402"/>
      <c r="Z1946" s="402"/>
    </row>
    <row r="1947" spans="23:26" x14ac:dyDescent="0.2">
      <c r="W1947" s="402"/>
      <c r="X1947" s="402"/>
      <c r="Y1947" s="402"/>
      <c r="Z1947" s="402"/>
    </row>
    <row r="1948" spans="23:26" x14ac:dyDescent="0.2">
      <c r="W1948" s="402"/>
      <c r="X1948" s="402"/>
      <c r="Y1948" s="402"/>
      <c r="Z1948" s="402"/>
    </row>
    <row r="1949" spans="23:26" x14ac:dyDescent="0.2">
      <c r="W1949" s="402"/>
      <c r="X1949" s="402"/>
      <c r="Y1949" s="402"/>
      <c r="Z1949" s="402"/>
    </row>
    <row r="1950" spans="23:26" x14ac:dyDescent="0.2">
      <c r="W1950" s="402"/>
      <c r="X1950" s="402"/>
      <c r="Y1950" s="402"/>
      <c r="Z1950" s="402"/>
    </row>
    <row r="1951" spans="23:26" x14ac:dyDescent="0.2">
      <c r="W1951" s="402"/>
      <c r="X1951" s="402"/>
      <c r="Y1951" s="402"/>
      <c r="Z1951" s="402"/>
    </row>
    <row r="1952" spans="23:26" x14ac:dyDescent="0.2">
      <c r="W1952" s="402"/>
      <c r="X1952" s="402"/>
      <c r="Y1952" s="402"/>
      <c r="Z1952" s="402"/>
    </row>
    <row r="1953" spans="23:26" x14ac:dyDescent="0.2">
      <c r="W1953" s="402"/>
      <c r="X1953" s="402"/>
      <c r="Y1953" s="402"/>
      <c r="Z1953" s="402"/>
    </row>
    <row r="1954" spans="23:26" x14ac:dyDescent="0.2">
      <c r="W1954" s="402"/>
      <c r="X1954" s="402"/>
      <c r="Y1954" s="402"/>
      <c r="Z1954" s="402"/>
    </row>
    <row r="1955" spans="23:26" x14ac:dyDescent="0.2">
      <c r="W1955" s="402"/>
      <c r="X1955" s="402"/>
      <c r="Y1955" s="402"/>
      <c r="Z1955" s="402"/>
    </row>
    <row r="1956" spans="23:26" x14ac:dyDescent="0.2">
      <c r="W1956" s="402"/>
      <c r="X1956" s="402"/>
      <c r="Y1956" s="402"/>
      <c r="Z1956" s="402"/>
    </row>
    <row r="1957" spans="23:26" x14ac:dyDescent="0.2">
      <c r="W1957" s="402"/>
      <c r="X1957" s="402"/>
      <c r="Y1957" s="402"/>
      <c r="Z1957" s="402"/>
    </row>
    <row r="1958" spans="23:26" x14ac:dyDescent="0.2">
      <c r="W1958" s="402"/>
      <c r="X1958" s="402"/>
      <c r="Y1958" s="402"/>
      <c r="Z1958" s="402"/>
    </row>
    <row r="1959" spans="23:26" x14ac:dyDescent="0.2">
      <c r="W1959" s="402"/>
      <c r="X1959" s="402"/>
      <c r="Y1959" s="402"/>
      <c r="Z1959" s="402"/>
    </row>
    <row r="1960" spans="23:26" x14ac:dyDescent="0.2">
      <c r="W1960" s="402"/>
      <c r="X1960" s="402"/>
      <c r="Y1960" s="402"/>
      <c r="Z1960" s="402"/>
    </row>
    <row r="1961" spans="23:26" x14ac:dyDescent="0.2">
      <c r="W1961" s="402"/>
      <c r="X1961" s="402"/>
      <c r="Y1961" s="402"/>
      <c r="Z1961" s="402"/>
    </row>
    <row r="1962" spans="23:26" x14ac:dyDescent="0.2">
      <c r="W1962" s="402"/>
      <c r="X1962" s="402"/>
      <c r="Y1962" s="402"/>
      <c r="Z1962" s="402"/>
    </row>
    <row r="1963" spans="23:26" x14ac:dyDescent="0.2">
      <c r="W1963" s="402"/>
      <c r="X1963" s="402"/>
      <c r="Y1963" s="402"/>
      <c r="Z1963" s="402"/>
    </row>
    <row r="1964" spans="23:26" x14ac:dyDescent="0.2">
      <c r="W1964" s="402"/>
      <c r="X1964" s="402"/>
      <c r="Y1964" s="402"/>
      <c r="Z1964" s="402"/>
    </row>
    <row r="1965" spans="23:26" x14ac:dyDescent="0.2">
      <c r="W1965" s="402"/>
      <c r="X1965" s="402"/>
      <c r="Y1965" s="402"/>
      <c r="Z1965" s="402"/>
    </row>
    <row r="1966" spans="23:26" x14ac:dyDescent="0.2">
      <c r="W1966" s="402"/>
      <c r="X1966" s="402"/>
      <c r="Y1966" s="402"/>
      <c r="Z1966" s="402"/>
    </row>
    <row r="1967" spans="23:26" x14ac:dyDescent="0.2">
      <c r="W1967" s="402"/>
      <c r="X1967" s="402"/>
      <c r="Y1967" s="402"/>
      <c r="Z1967" s="402"/>
    </row>
    <row r="1968" spans="23:26" x14ac:dyDescent="0.2">
      <c r="W1968" s="402"/>
      <c r="X1968" s="402"/>
      <c r="Y1968" s="402"/>
      <c r="Z1968" s="402"/>
    </row>
    <row r="1969" spans="23:26" x14ac:dyDescent="0.2">
      <c r="W1969" s="402"/>
      <c r="X1969" s="402"/>
      <c r="Y1969" s="402"/>
      <c r="Z1969" s="402"/>
    </row>
    <row r="1970" spans="23:26" x14ac:dyDescent="0.2">
      <c r="W1970" s="402"/>
      <c r="X1970" s="402"/>
      <c r="Y1970" s="402"/>
      <c r="Z1970" s="402"/>
    </row>
    <row r="1971" spans="23:26" x14ac:dyDescent="0.2">
      <c r="W1971" s="402"/>
      <c r="X1971" s="402"/>
      <c r="Y1971" s="402"/>
      <c r="Z1971" s="402"/>
    </row>
    <row r="1972" spans="23:26" x14ac:dyDescent="0.2">
      <c r="W1972" s="402"/>
      <c r="X1972" s="402"/>
      <c r="Y1972" s="402"/>
      <c r="Z1972" s="402"/>
    </row>
    <row r="1973" spans="23:26" x14ac:dyDescent="0.2">
      <c r="W1973" s="402"/>
      <c r="X1973" s="402"/>
      <c r="Y1973" s="402"/>
      <c r="Z1973" s="402"/>
    </row>
    <row r="1974" spans="23:26" x14ac:dyDescent="0.2">
      <c r="W1974" s="402"/>
      <c r="X1974" s="402"/>
      <c r="Y1974" s="402"/>
      <c r="Z1974" s="402"/>
    </row>
    <row r="1975" spans="23:26" x14ac:dyDescent="0.2">
      <c r="W1975" s="402"/>
      <c r="X1975" s="402"/>
      <c r="Y1975" s="402"/>
      <c r="Z1975" s="402"/>
    </row>
    <row r="1976" spans="23:26" x14ac:dyDescent="0.2">
      <c r="W1976" s="402"/>
      <c r="X1976" s="402"/>
      <c r="Y1976" s="402"/>
      <c r="Z1976" s="402"/>
    </row>
    <row r="1977" spans="23:26" x14ac:dyDescent="0.2">
      <c r="W1977" s="402"/>
      <c r="X1977" s="402"/>
      <c r="Y1977" s="402"/>
      <c r="Z1977" s="402"/>
    </row>
    <row r="1978" spans="23:26" x14ac:dyDescent="0.2">
      <c r="W1978" s="402"/>
      <c r="X1978" s="402"/>
      <c r="Y1978" s="402"/>
      <c r="Z1978" s="402"/>
    </row>
    <row r="1979" spans="23:26" x14ac:dyDescent="0.2">
      <c r="W1979" s="402"/>
      <c r="X1979" s="402"/>
      <c r="Y1979" s="402"/>
      <c r="Z1979" s="402"/>
    </row>
    <row r="1980" spans="23:26" x14ac:dyDescent="0.2">
      <c r="W1980" s="402"/>
      <c r="X1980" s="402"/>
      <c r="Y1980" s="402"/>
      <c r="Z1980" s="402"/>
    </row>
    <row r="1981" spans="23:26" x14ac:dyDescent="0.2">
      <c r="W1981" s="402"/>
      <c r="X1981" s="402"/>
      <c r="Y1981" s="402"/>
      <c r="Z1981" s="402"/>
    </row>
    <row r="1982" spans="23:26" x14ac:dyDescent="0.2">
      <c r="W1982" s="402"/>
      <c r="X1982" s="402"/>
      <c r="Y1982" s="402"/>
      <c r="Z1982" s="402"/>
    </row>
    <row r="1983" spans="23:26" x14ac:dyDescent="0.2">
      <c r="W1983" s="402"/>
      <c r="X1983" s="402"/>
      <c r="Y1983" s="402"/>
      <c r="Z1983" s="402"/>
    </row>
    <row r="1984" spans="23:26" x14ac:dyDescent="0.2">
      <c r="W1984" s="402"/>
      <c r="X1984" s="402"/>
      <c r="Y1984" s="402"/>
      <c r="Z1984" s="402"/>
    </row>
    <row r="1985" spans="23:26" x14ac:dyDescent="0.2">
      <c r="W1985" s="402"/>
      <c r="X1985" s="402"/>
      <c r="Y1985" s="402"/>
      <c r="Z1985" s="402"/>
    </row>
    <row r="1986" spans="23:26" x14ac:dyDescent="0.2">
      <c r="W1986" s="402"/>
      <c r="X1986" s="402"/>
      <c r="Y1986" s="402"/>
      <c r="Z1986" s="402"/>
    </row>
    <row r="1987" spans="23:26" x14ac:dyDescent="0.2">
      <c r="W1987" s="402"/>
      <c r="X1987" s="402"/>
      <c r="Y1987" s="402"/>
      <c r="Z1987" s="402"/>
    </row>
    <row r="1988" spans="23:26" x14ac:dyDescent="0.2">
      <c r="W1988" s="402"/>
      <c r="X1988" s="402"/>
      <c r="Y1988" s="402"/>
      <c r="Z1988" s="402"/>
    </row>
    <row r="1989" spans="23:26" x14ac:dyDescent="0.2">
      <c r="W1989" s="402"/>
      <c r="X1989" s="402"/>
      <c r="Y1989" s="402"/>
      <c r="Z1989" s="402"/>
    </row>
    <row r="1990" spans="23:26" x14ac:dyDescent="0.2">
      <c r="W1990" s="402"/>
      <c r="X1990" s="402"/>
      <c r="Y1990" s="402"/>
      <c r="Z1990" s="402"/>
    </row>
    <row r="1991" spans="23:26" x14ac:dyDescent="0.2">
      <c r="W1991" s="402"/>
      <c r="X1991" s="402"/>
      <c r="Y1991" s="402"/>
      <c r="Z1991" s="402"/>
    </row>
    <row r="1992" spans="23:26" x14ac:dyDescent="0.2">
      <c r="W1992" s="402"/>
      <c r="X1992" s="402"/>
      <c r="Y1992" s="402"/>
      <c r="Z1992" s="402"/>
    </row>
    <row r="1993" spans="23:26" x14ac:dyDescent="0.2">
      <c r="W1993" s="402"/>
      <c r="X1993" s="402"/>
      <c r="Y1993" s="402"/>
      <c r="Z1993" s="402"/>
    </row>
    <row r="1994" spans="23:26" x14ac:dyDescent="0.2">
      <c r="W1994" s="402"/>
      <c r="X1994" s="402"/>
      <c r="Y1994" s="402"/>
      <c r="Z1994" s="402"/>
    </row>
    <row r="1995" spans="23:26" x14ac:dyDescent="0.2">
      <c r="W1995" s="402"/>
      <c r="X1995" s="402"/>
      <c r="Y1995" s="402"/>
      <c r="Z1995" s="402"/>
    </row>
    <row r="1996" spans="23:26" x14ac:dyDescent="0.2">
      <c r="W1996" s="402"/>
      <c r="X1996" s="402"/>
      <c r="Y1996" s="402"/>
      <c r="Z1996" s="402"/>
    </row>
    <row r="1997" spans="23:26" x14ac:dyDescent="0.2">
      <c r="W1997" s="402"/>
      <c r="X1997" s="402"/>
      <c r="Y1997" s="402"/>
      <c r="Z1997" s="402"/>
    </row>
    <row r="1998" spans="23:26" x14ac:dyDescent="0.2">
      <c r="W1998" s="402"/>
      <c r="X1998" s="402"/>
      <c r="Y1998" s="402"/>
      <c r="Z1998" s="402"/>
    </row>
    <row r="1999" spans="23:26" x14ac:dyDescent="0.2">
      <c r="W1999" s="402"/>
      <c r="X1999" s="402"/>
      <c r="Y1999" s="402"/>
      <c r="Z1999" s="402"/>
    </row>
    <row r="2000" spans="23:26" x14ac:dyDescent="0.2">
      <c r="W2000" s="402"/>
      <c r="X2000" s="402"/>
      <c r="Y2000" s="402"/>
      <c r="Z2000" s="402"/>
    </row>
    <row r="2001" spans="23:26" x14ac:dyDescent="0.2">
      <c r="W2001" s="402"/>
      <c r="X2001" s="402"/>
      <c r="Y2001" s="402"/>
      <c r="Z2001" s="402"/>
    </row>
    <row r="2002" spans="23:26" x14ac:dyDescent="0.2">
      <c r="W2002" s="402"/>
      <c r="X2002" s="402"/>
      <c r="Y2002" s="402"/>
      <c r="Z2002" s="402"/>
    </row>
    <row r="2003" spans="23:26" x14ac:dyDescent="0.2">
      <c r="W2003" s="402"/>
      <c r="X2003" s="402"/>
      <c r="Y2003" s="402"/>
      <c r="Z2003" s="402"/>
    </row>
    <row r="2004" spans="23:26" x14ac:dyDescent="0.2">
      <c r="W2004" s="402"/>
      <c r="X2004" s="402"/>
      <c r="Y2004" s="402"/>
      <c r="Z2004" s="402"/>
    </row>
    <row r="2005" spans="23:26" x14ac:dyDescent="0.2">
      <c r="W2005" s="402"/>
      <c r="X2005" s="402"/>
      <c r="Y2005" s="402"/>
      <c r="Z2005" s="402"/>
    </row>
    <row r="2006" spans="23:26" x14ac:dyDescent="0.2">
      <c r="W2006" s="402"/>
      <c r="X2006" s="402"/>
      <c r="Y2006" s="402"/>
      <c r="Z2006" s="402"/>
    </row>
    <row r="2007" spans="23:26" x14ac:dyDescent="0.2">
      <c r="W2007" s="402"/>
      <c r="X2007" s="402"/>
      <c r="Y2007" s="402"/>
      <c r="Z2007" s="402"/>
    </row>
    <row r="2008" spans="23:26" x14ac:dyDescent="0.2">
      <c r="W2008" s="402"/>
      <c r="X2008" s="402"/>
      <c r="Y2008" s="402"/>
      <c r="Z2008" s="402"/>
    </row>
    <row r="2009" spans="23:26" x14ac:dyDescent="0.2">
      <c r="W2009" s="402"/>
      <c r="X2009" s="402"/>
      <c r="Y2009" s="402"/>
      <c r="Z2009" s="402"/>
    </row>
    <row r="2010" spans="23:26" x14ac:dyDescent="0.2">
      <c r="W2010" s="402"/>
      <c r="X2010" s="402"/>
      <c r="Y2010" s="402"/>
      <c r="Z2010" s="402"/>
    </row>
    <row r="2011" spans="23:26" x14ac:dyDescent="0.2">
      <c r="W2011" s="402"/>
      <c r="X2011" s="402"/>
      <c r="Y2011" s="402"/>
      <c r="Z2011" s="402"/>
    </row>
    <row r="2012" spans="23:26" x14ac:dyDescent="0.2">
      <c r="W2012" s="402"/>
      <c r="X2012" s="402"/>
      <c r="Y2012" s="402"/>
      <c r="Z2012" s="402"/>
    </row>
    <row r="2013" spans="23:26" x14ac:dyDescent="0.2">
      <c r="W2013" s="402"/>
      <c r="X2013" s="402"/>
      <c r="Y2013" s="402"/>
      <c r="Z2013" s="402"/>
    </row>
    <row r="2014" spans="23:26" x14ac:dyDescent="0.2">
      <c r="W2014" s="402"/>
      <c r="X2014" s="402"/>
      <c r="Y2014" s="402"/>
      <c r="Z2014" s="402"/>
    </row>
    <row r="2015" spans="23:26" x14ac:dyDescent="0.2">
      <c r="W2015" s="402"/>
      <c r="X2015" s="402"/>
      <c r="Y2015" s="402"/>
      <c r="Z2015" s="402"/>
    </row>
    <row r="2016" spans="23:26" x14ac:dyDescent="0.2">
      <c r="W2016" s="402"/>
      <c r="X2016" s="402"/>
      <c r="Y2016" s="402"/>
      <c r="Z2016" s="402"/>
    </row>
    <row r="2017" spans="23:26" x14ac:dyDescent="0.2">
      <c r="W2017" s="402"/>
      <c r="X2017" s="402"/>
      <c r="Y2017" s="402"/>
      <c r="Z2017" s="402"/>
    </row>
    <row r="2018" spans="23:26" x14ac:dyDescent="0.2">
      <c r="W2018" s="402"/>
      <c r="X2018" s="402"/>
      <c r="Y2018" s="402"/>
      <c r="Z2018" s="402"/>
    </row>
    <row r="2019" spans="23:26" x14ac:dyDescent="0.2">
      <c r="W2019" s="402"/>
      <c r="X2019" s="402"/>
      <c r="Y2019" s="402"/>
      <c r="Z2019" s="402"/>
    </row>
    <row r="2020" spans="23:26" x14ac:dyDescent="0.2">
      <c r="W2020" s="402"/>
      <c r="X2020" s="402"/>
      <c r="Y2020" s="402"/>
      <c r="Z2020" s="402"/>
    </row>
    <row r="2021" spans="23:26" x14ac:dyDescent="0.2">
      <c r="W2021" s="402"/>
      <c r="X2021" s="402"/>
      <c r="Y2021" s="402"/>
      <c r="Z2021" s="402"/>
    </row>
    <row r="2022" spans="23:26" x14ac:dyDescent="0.2">
      <c r="W2022" s="402"/>
      <c r="X2022" s="402"/>
      <c r="Y2022" s="402"/>
      <c r="Z2022" s="402"/>
    </row>
    <row r="2023" spans="23:26" x14ac:dyDescent="0.2">
      <c r="W2023" s="402"/>
      <c r="X2023" s="402"/>
      <c r="Y2023" s="402"/>
      <c r="Z2023" s="402"/>
    </row>
    <row r="2024" spans="23:26" x14ac:dyDescent="0.2">
      <c r="W2024" s="402"/>
      <c r="X2024" s="402"/>
      <c r="Y2024" s="402"/>
      <c r="Z2024" s="402"/>
    </row>
    <row r="2025" spans="23:26" x14ac:dyDescent="0.2">
      <c r="W2025" s="402"/>
      <c r="X2025" s="402"/>
      <c r="Y2025" s="402"/>
      <c r="Z2025" s="402"/>
    </row>
    <row r="2026" spans="23:26" x14ac:dyDescent="0.2">
      <c r="W2026" s="402"/>
      <c r="X2026" s="402"/>
      <c r="Y2026" s="402"/>
      <c r="Z2026" s="402"/>
    </row>
    <row r="2027" spans="23:26" x14ac:dyDescent="0.2">
      <c r="W2027" s="402"/>
      <c r="X2027" s="402"/>
      <c r="Y2027" s="402"/>
      <c r="Z2027" s="402"/>
    </row>
    <row r="2028" spans="23:26" x14ac:dyDescent="0.2">
      <c r="W2028" s="402"/>
      <c r="X2028" s="402"/>
      <c r="Y2028" s="402"/>
      <c r="Z2028" s="402"/>
    </row>
    <row r="2029" spans="23:26" x14ac:dyDescent="0.2">
      <c r="W2029" s="402"/>
      <c r="X2029" s="402"/>
      <c r="Y2029" s="402"/>
      <c r="Z2029" s="402"/>
    </row>
    <row r="2030" spans="23:26" x14ac:dyDescent="0.2">
      <c r="W2030" s="402"/>
      <c r="X2030" s="402"/>
      <c r="Y2030" s="402"/>
      <c r="Z2030" s="402"/>
    </row>
    <row r="2031" spans="23:26" x14ac:dyDescent="0.2">
      <c r="W2031" s="402"/>
      <c r="X2031" s="402"/>
      <c r="Y2031" s="402"/>
      <c r="Z2031" s="402"/>
    </row>
    <row r="2032" spans="23:26" x14ac:dyDescent="0.2">
      <c r="W2032" s="402"/>
      <c r="X2032" s="402"/>
      <c r="Y2032" s="402"/>
      <c r="Z2032" s="402"/>
    </row>
    <row r="2033" spans="23:26" x14ac:dyDescent="0.2">
      <c r="W2033" s="402"/>
      <c r="X2033" s="402"/>
      <c r="Y2033" s="402"/>
      <c r="Z2033" s="402"/>
    </row>
    <row r="2034" spans="23:26" x14ac:dyDescent="0.2">
      <c r="W2034" s="402"/>
      <c r="X2034" s="402"/>
      <c r="Y2034" s="402"/>
      <c r="Z2034" s="402"/>
    </row>
    <row r="2035" spans="23:26" x14ac:dyDescent="0.2">
      <c r="W2035" s="402"/>
      <c r="X2035" s="402"/>
      <c r="Y2035" s="402"/>
      <c r="Z2035" s="402"/>
    </row>
    <row r="2036" spans="23:26" x14ac:dyDescent="0.2">
      <c r="W2036" s="402"/>
      <c r="X2036" s="402"/>
      <c r="Y2036" s="402"/>
      <c r="Z2036" s="402"/>
    </row>
    <row r="2037" spans="23:26" x14ac:dyDescent="0.2">
      <c r="W2037" s="402"/>
      <c r="X2037" s="402"/>
      <c r="Y2037" s="402"/>
      <c r="Z2037" s="402"/>
    </row>
    <row r="2038" spans="23:26" x14ac:dyDescent="0.2">
      <c r="W2038" s="402"/>
      <c r="X2038" s="402"/>
      <c r="Y2038" s="402"/>
      <c r="Z2038" s="402"/>
    </row>
    <row r="2039" spans="23:26" x14ac:dyDescent="0.2">
      <c r="W2039" s="402"/>
      <c r="X2039" s="402"/>
      <c r="Y2039" s="402"/>
      <c r="Z2039" s="402"/>
    </row>
    <row r="2040" spans="23:26" x14ac:dyDescent="0.2">
      <c r="W2040" s="402"/>
      <c r="X2040" s="402"/>
      <c r="Y2040" s="402"/>
      <c r="Z2040" s="402"/>
    </row>
    <row r="2041" spans="23:26" x14ac:dyDescent="0.2">
      <c r="W2041" s="402"/>
      <c r="X2041" s="402"/>
      <c r="Y2041" s="402"/>
      <c r="Z2041" s="402"/>
    </row>
    <row r="2042" spans="23:26" x14ac:dyDescent="0.2">
      <c r="W2042" s="402"/>
      <c r="X2042" s="402"/>
      <c r="Y2042" s="402"/>
      <c r="Z2042" s="402"/>
    </row>
    <row r="2043" spans="23:26" x14ac:dyDescent="0.2">
      <c r="W2043" s="402"/>
      <c r="X2043" s="402"/>
      <c r="Y2043" s="402"/>
      <c r="Z2043" s="402"/>
    </row>
    <row r="2044" spans="23:26" x14ac:dyDescent="0.2">
      <c r="W2044" s="402"/>
      <c r="X2044" s="402"/>
      <c r="Y2044" s="402"/>
      <c r="Z2044" s="402"/>
    </row>
    <row r="2045" spans="23:26" x14ac:dyDescent="0.2">
      <c r="W2045" s="402"/>
      <c r="X2045" s="402"/>
      <c r="Y2045" s="402"/>
      <c r="Z2045" s="402"/>
    </row>
    <row r="2046" spans="23:26" x14ac:dyDescent="0.2">
      <c r="W2046" s="402"/>
      <c r="X2046" s="402"/>
      <c r="Y2046" s="402"/>
      <c r="Z2046" s="402"/>
    </row>
    <row r="2047" spans="23:26" x14ac:dyDescent="0.2">
      <c r="W2047" s="402"/>
      <c r="X2047" s="402"/>
      <c r="Y2047" s="402"/>
      <c r="Z2047" s="402"/>
    </row>
    <row r="2048" spans="23:26" x14ac:dyDescent="0.2">
      <c r="W2048" s="402"/>
      <c r="X2048" s="402"/>
      <c r="Y2048" s="402"/>
      <c r="Z2048" s="402"/>
    </row>
    <row r="2049" spans="23:26" x14ac:dyDescent="0.2">
      <c r="W2049" s="402"/>
      <c r="X2049" s="402"/>
      <c r="Y2049" s="402"/>
      <c r="Z2049" s="402"/>
    </row>
    <row r="2050" spans="23:26" x14ac:dyDescent="0.2">
      <c r="W2050" s="402"/>
      <c r="X2050" s="402"/>
      <c r="Y2050" s="402"/>
      <c r="Z2050" s="402"/>
    </row>
    <row r="2051" spans="23:26" x14ac:dyDescent="0.2">
      <c r="W2051" s="402"/>
      <c r="X2051" s="402"/>
      <c r="Y2051" s="402"/>
      <c r="Z2051" s="402"/>
    </row>
    <row r="2052" spans="23:26" x14ac:dyDescent="0.2">
      <c r="W2052" s="402"/>
      <c r="X2052" s="402"/>
      <c r="Y2052" s="402"/>
      <c r="Z2052" s="402"/>
    </row>
    <row r="2053" spans="23:26" x14ac:dyDescent="0.2">
      <c r="W2053" s="402"/>
      <c r="X2053" s="402"/>
      <c r="Y2053" s="402"/>
      <c r="Z2053" s="402"/>
    </row>
    <row r="2054" spans="23:26" x14ac:dyDescent="0.2">
      <c r="W2054" s="402"/>
      <c r="X2054" s="402"/>
      <c r="Y2054" s="402"/>
      <c r="Z2054" s="402"/>
    </row>
    <row r="2055" spans="23:26" x14ac:dyDescent="0.2">
      <c r="W2055" s="402"/>
      <c r="X2055" s="402"/>
      <c r="Y2055" s="402"/>
      <c r="Z2055" s="402"/>
    </row>
    <row r="2056" spans="23:26" x14ac:dyDescent="0.2">
      <c r="W2056" s="402"/>
      <c r="X2056" s="402"/>
      <c r="Y2056" s="402"/>
      <c r="Z2056" s="402"/>
    </row>
    <row r="2057" spans="23:26" x14ac:dyDescent="0.2">
      <c r="W2057" s="402"/>
      <c r="X2057" s="402"/>
      <c r="Y2057" s="402"/>
      <c r="Z2057" s="402"/>
    </row>
    <row r="2058" spans="23:26" x14ac:dyDescent="0.2">
      <c r="W2058" s="402"/>
      <c r="X2058" s="402"/>
      <c r="Y2058" s="402"/>
      <c r="Z2058" s="402"/>
    </row>
    <row r="2059" spans="23:26" x14ac:dyDescent="0.2">
      <c r="W2059" s="402"/>
      <c r="X2059" s="402"/>
      <c r="Y2059" s="402"/>
      <c r="Z2059" s="402"/>
    </row>
    <row r="2060" spans="23:26" x14ac:dyDescent="0.2">
      <c r="W2060" s="402"/>
      <c r="X2060" s="402"/>
      <c r="Y2060" s="402"/>
      <c r="Z2060" s="402"/>
    </row>
    <row r="2061" spans="23:26" x14ac:dyDescent="0.2">
      <c r="W2061" s="402"/>
      <c r="X2061" s="402"/>
      <c r="Y2061" s="402"/>
      <c r="Z2061" s="402"/>
    </row>
    <row r="2062" spans="23:26" x14ac:dyDescent="0.2">
      <c r="W2062" s="402"/>
      <c r="X2062" s="402"/>
      <c r="Y2062" s="402"/>
      <c r="Z2062" s="402"/>
    </row>
    <row r="2063" spans="23:26" x14ac:dyDescent="0.2">
      <c r="W2063" s="402"/>
      <c r="X2063" s="402"/>
      <c r="Y2063" s="402"/>
      <c r="Z2063" s="402"/>
    </row>
    <row r="2064" spans="23:26" x14ac:dyDescent="0.2">
      <c r="W2064" s="402"/>
      <c r="X2064" s="402"/>
      <c r="Y2064" s="402"/>
      <c r="Z2064" s="402"/>
    </row>
    <row r="2065" spans="23:26" x14ac:dyDescent="0.2">
      <c r="W2065" s="402"/>
      <c r="X2065" s="402"/>
      <c r="Y2065" s="402"/>
      <c r="Z2065" s="402"/>
    </row>
    <row r="2066" spans="23:26" x14ac:dyDescent="0.2">
      <c r="W2066" s="402"/>
      <c r="X2066" s="402"/>
      <c r="Y2066" s="402"/>
      <c r="Z2066" s="402"/>
    </row>
    <row r="2067" spans="23:26" x14ac:dyDescent="0.2">
      <c r="W2067" s="402"/>
      <c r="X2067" s="402"/>
      <c r="Y2067" s="402"/>
      <c r="Z2067" s="402"/>
    </row>
    <row r="2068" spans="23:26" x14ac:dyDescent="0.2">
      <c r="W2068" s="402"/>
      <c r="X2068" s="402"/>
      <c r="Y2068" s="402"/>
      <c r="Z2068" s="402"/>
    </row>
    <row r="2069" spans="23:26" x14ac:dyDescent="0.2">
      <c r="W2069" s="402"/>
      <c r="X2069" s="402"/>
      <c r="Y2069" s="402"/>
      <c r="Z2069" s="402"/>
    </row>
    <row r="2070" spans="23:26" x14ac:dyDescent="0.2">
      <c r="W2070" s="402"/>
      <c r="X2070" s="402"/>
      <c r="Y2070" s="402"/>
      <c r="Z2070" s="402"/>
    </row>
    <row r="2071" spans="23:26" x14ac:dyDescent="0.2">
      <c r="W2071" s="402"/>
      <c r="X2071" s="402"/>
      <c r="Y2071" s="402"/>
      <c r="Z2071" s="402"/>
    </row>
    <row r="2072" spans="23:26" x14ac:dyDescent="0.2">
      <c r="W2072" s="402"/>
      <c r="X2072" s="402"/>
      <c r="Y2072" s="402"/>
      <c r="Z2072" s="402"/>
    </row>
    <row r="2073" spans="23:26" x14ac:dyDescent="0.2">
      <c r="W2073" s="402"/>
      <c r="X2073" s="402"/>
      <c r="Y2073" s="402"/>
      <c r="Z2073" s="402"/>
    </row>
    <row r="2074" spans="23:26" x14ac:dyDescent="0.2">
      <c r="W2074" s="402"/>
      <c r="X2074" s="402"/>
      <c r="Y2074" s="402"/>
      <c r="Z2074" s="402"/>
    </row>
    <row r="2075" spans="23:26" x14ac:dyDescent="0.2">
      <c r="W2075" s="402"/>
      <c r="X2075" s="402"/>
      <c r="Y2075" s="402"/>
      <c r="Z2075" s="402"/>
    </row>
    <row r="2076" spans="23:26" x14ac:dyDescent="0.2">
      <c r="W2076" s="402"/>
      <c r="X2076" s="402"/>
      <c r="Y2076" s="402"/>
      <c r="Z2076" s="402"/>
    </row>
    <row r="2077" spans="23:26" x14ac:dyDescent="0.2">
      <c r="W2077" s="402"/>
      <c r="X2077" s="402"/>
      <c r="Y2077" s="402"/>
      <c r="Z2077" s="402"/>
    </row>
    <row r="2078" spans="23:26" x14ac:dyDescent="0.2">
      <c r="W2078" s="402"/>
      <c r="X2078" s="402"/>
      <c r="Y2078" s="402"/>
      <c r="Z2078" s="402"/>
    </row>
    <row r="2079" spans="23:26" x14ac:dyDescent="0.2">
      <c r="W2079" s="402"/>
      <c r="X2079" s="402"/>
      <c r="Y2079" s="402"/>
      <c r="Z2079" s="402"/>
    </row>
    <row r="2080" spans="23:26" x14ac:dyDescent="0.2">
      <c r="W2080" s="402"/>
      <c r="X2080" s="402"/>
      <c r="Y2080" s="402"/>
      <c r="Z2080" s="402"/>
    </row>
    <row r="2081" spans="23:26" x14ac:dyDescent="0.2">
      <c r="W2081" s="402"/>
      <c r="X2081" s="402"/>
      <c r="Y2081" s="402"/>
      <c r="Z2081" s="402"/>
    </row>
    <row r="2082" spans="23:26" x14ac:dyDescent="0.2">
      <c r="W2082" s="402"/>
      <c r="X2082" s="402"/>
      <c r="Y2082" s="402"/>
      <c r="Z2082" s="402"/>
    </row>
    <row r="2083" spans="23:26" x14ac:dyDescent="0.2">
      <c r="W2083" s="402"/>
      <c r="X2083" s="402"/>
      <c r="Y2083" s="402"/>
      <c r="Z2083" s="402"/>
    </row>
    <row r="2084" spans="23:26" x14ac:dyDescent="0.2">
      <c r="W2084" s="402"/>
      <c r="X2084" s="402"/>
      <c r="Y2084" s="402"/>
      <c r="Z2084" s="402"/>
    </row>
    <row r="2085" spans="23:26" x14ac:dyDescent="0.2">
      <c r="W2085" s="402"/>
      <c r="X2085" s="402"/>
      <c r="Y2085" s="402"/>
      <c r="Z2085" s="402"/>
    </row>
    <row r="2086" spans="23:26" x14ac:dyDescent="0.2">
      <c r="W2086" s="402"/>
      <c r="X2086" s="402"/>
      <c r="Y2086" s="402"/>
      <c r="Z2086" s="402"/>
    </row>
    <row r="2087" spans="23:26" x14ac:dyDescent="0.2">
      <c r="W2087" s="402"/>
      <c r="X2087" s="402"/>
      <c r="Y2087" s="402"/>
      <c r="Z2087" s="402"/>
    </row>
    <row r="2088" spans="23:26" x14ac:dyDescent="0.2">
      <c r="W2088" s="402"/>
      <c r="X2088" s="402"/>
      <c r="Y2088" s="402"/>
      <c r="Z2088" s="402"/>
    </row>
    <row r="2089" spans="23:26" x14ac:dyDescent="0.2">
      <c r="W2089" s="402"/>
      <c r="X2089" s="402"/>
      <c r="Y2089" s="402"/>
      <c r="Z2089" s="402"/>
    </row>
    <row r="2090" spans="23:26" x14ac:dyDescent="0.2">
      <c r="W2090" s="402"/>
      <c r="X2090" s="402"/>
      <c r="Y2090" s="402"/>
      <c r="Z2090" s="402"/>
    </row>
    <row r="2091" spans="23:26" x14ac:dyDescent="0.2">
      <c r="W2091" s="402"/>
      <c r="X2091" s="402"/>
      <c r="Y2091" s="402"/>
      <c r="Z2091" s="402"/>
    </row>
    <row r="2092" spans="23:26" x14ac:dyDescent="0.2">
      <c r="W2092" s="402"/>
      <c r="X2092" s="402"/>
      <c r="Y2092" s="402"/>
      <c r="Z2092" s="402"/>
    </row>
    <row r="2093" spans="23:26" x14ac:dyDescent="0.2">
      <c r="W2093" s="402"/>
      <c r="X2093" s="402"/>
      <c r="Y2093" s="402"/>
      <c r="Z2093" s="402"/>
    </row>
    <row r="2094" spans="23:26" x14ac:dyDescent="0.2">
      <c r="W2094" s="402"/>
      <c r="X2094" s="402"/>
      <c r="Y2094" s="402"/>
      <c r="Z2094" s="402"/>
    </row>
    <row r="2095" spans="23:26" x14ac:dyDescent="0.2">
      <c r="W2095" s="402"/>
      <c r="X2095" s="402"/>
      <c r="Y2095" s="402"/>
      <c r="Z2095" s="402"/>
    </row>
    <row r="2096" spans="23:26" x14ac:dyDescent="0.2">
      <c r="W2096" s="402"/>
      <c r="X2096" s="402"/>
      <c r="Y2096" s="402"/>
      <c r="Z2096" s="402"/>
    </row>
    <row r="2097" spans="23:26" x14ac:dyDescent="0.2">
      <c r="W2097" s="402"/>
      <c r="X2097" s="402"/>
      <c r="Y2097" s="402"/>
      <c r="Z2097" s="402"/>
    </row>
    <row r="2098" spans="23:26" x14ac:dyDescent="0.2">
      <c r="W2098" s="402"/>
      <c r="X2098" s="402"/>
      <c r="Y2098" s="402"/>
      <c r="Z2098" s="402"/>
    </row>
    <row r="2099" spans="23:26" x14ac:dyDescent="0.2">
      <c r="W2099" s="402"/>
      <c r="X2099" s="402"/>
      <c r="Y2099" s="402"/>
      <c r="Z2099" s="402"/>
    </row>
    <row r="2100" spans="23:26" x14ac:dyDescent="0.2">
      <c r="W2100" s="402"/>
      <c r="X2100" s="402"/>
      <c r="Y2100" s="402"/>
      <c r="Z2100" s="402"/>
    </row>
    <row r="2101" spans="23:26" x14ac:dyDescent="0.2">
      <c r="W2101" s="402"/>
      <c r="X2101" s="402"/>
      <c r="Y2101" s="402"/>
      <c r="Z2101" s="402"/>
    </row>
    <row r="2102" spans="23:26" x14ac:dyDescent="0.2">
      <c r="W2102" s="402"/>
      <c r="X2102" s="402"/>
      <c r="Y2102" s="402"/>
      <c r="Z2102" s="402"/>
    </row>
    <row r="2103" spans="23:26" x14ac:dyDescent="0.2">
      <c r="W2103" s="402"/>
      <c r="X2103" s="402"/>
      <c r="Y2103" s="402"/>
      <c r="Z2103" s="402"/>
    </row>
    <row r="2104" spans="23:26" x14ac:dyDescent="0.2">
      <c r="W2104" s="402"/>
      <c r="X2104" s="402"/>
      <c r="Y2104" s="402"/>
      <c r="Z2104" s="402"/>
    </row>
    <row r="2105" spans="23:26" x14ac:dyDescent="0.2">
      <c r="W2105" s="402"/>
      <c r="X2105" s="402"/>
      <c r="Y2105" s="402"/>
      <c r="Z2105" s="402"/>
    </row>
    <row r="2106" spans="23:26" x14ac:dyDescent="0.2">
      <c r="W2106" s="402"/>
      <c r="X2106" s="402"/>
      <c r="Y2106" s="402"/>
      <c r="Z2106" s="402"/>
    </row>
    <row r="2107" spans="23:26" x14ac:dyDescent="0.2">
      <c r="W2107" s="402"/>
      <c r="X2107" s="402"/>
      <c r="Y2107" s="402"/>
      <c r="Z2107" s="402"/>
    </row>
    <row r="2108" spans="23:26" x14ac:dyDescent="0.2">
      <c r="W2108" s="402"/>
      <c r="X2108" s="402"/>
      <c r="Y2108" s="402"/>
      <c r="Z2108" s="402"/>
    </row>
    <row r="2109" spans="23:26" x14ac:dyDescent="0.2">
      <c r="W2109" s="402"/>
      <c r="X2109" s="402"/>
      <c r="Y2109" s="402"/>
      <c r="Z2109" s="402"/>
    </row>
    <row r="2110" spans="23:26" x14ac:dyDescent="0.2">
      <c r="W2110" s="402"/>
      <c r="X2110" s="402"/>
      <c r="Y2110" s="402"/>
      <c r="Z2110" s="402"/>
    </row>
    <row r="2111" spans="23:26" x14ac:dyDescent="0.2">
      <c r="W2111" s="402"/>
      <c r="X2111" s="402"/>
      <c r="Y2111" s="402"/>
      <c r="Z2111" s="402"/>
    </row>
    <row r="2112" spans="23:26" x14ac:dyDescent="0.2">
      <c r="W2112" s="402"/>
      <c r="X2112" s="402"/>
      <c r="Y2112" s="402"/>
      <c r="Z2112" s="402"/>
    </row>
    <row r="2113" spans="23:26" x14ac:dyDescent="0.2">
      <c r="W2113" s="402"/>
      <c r="X2113" s="402"/>
      <c r="Y2113" s="402"/>
      <c r="Z2113" s="402"/>
    </row>
    <row r="2114" spans="23:26" x14ac:dyDescent="0.2">
      <c r="W2114" s="402"/>
      <c r="X2114" s="402"/>
      <c r="Y2114" s="402"/>
      <c r="Z2114" s="402"/>
    </row>
    <row r="2115" spans="23:26" x14ac:dyDescent="0.2">
      <c r="W2115" s="402"/>
      <c r="X2115" s="402"/>
      <c r="Y2115" s="402"/>
      <c r="Z2115" s="402"/>
    </row>
    <row r="2116" spans="23:26" x14ac:dyDescent="0.2">
      <c r="W2116" s="402"/>
      <c r="X2116" s="402"/>
      <c r="Y2116" s="402"/>
      <c r="Z2116" s="402"/>
    </row>
    <row r="2117" spans="23:26" x14ac:dyDescent="0.2">
      <c r="W2117" s="402"/>
      <c r="X2117" s="402"/>
      <c r="Y2117" s="402"/>
      <c r="Z2117" s="402"/>
    </row>
    <row r="2118" spans="23:26" x14ac:dyDescent="0.2">
      <c r="W2118" s="402"/>
      <c r="X2118" s="402"/>
      <c r="Y2118" s="402"/>
      <c r="Z2118" s="402"/>
    </row>
    <row r="2119" spans="23:26" x14ac:dyDescent="0.2">
      <c r="W2119" s="402"/>
      <c r="X2119" s="402"/>
      <c r="Y2119" s="402"/>
      <c r="Z2119" s="402"/>
    </row>
    <row r="2120" spans="23:26" x14ac:dyDescent="0.2">
      <c r="W2120" s="402"/>
      <c r="X2120" s="402"/>
      <c r="Y2120" s="402"/>
      <c r="Z2120" s="402"/>
    </row>
    <row r="2121" spans="23:26" x14ac:dyDescent="0.2">
      <c r="W2121" s="402"/>
      <c r="X2121" s="402"/>
      <c r="Y2121" s="402"/>
      <c r="Z2121" s="402"/>
    </row>
    <row r="2122" spans="23:26" x14ac:dyDescent="0.2">
      <c r="W2122" s="402"/>
      <c r="X2122" s="402"/>
      <c r="Y2122" s="402"/>
      <c r="Z2122" s="402"/>
    </row>
    <row r="2123" spans="23:26" x14ac:dyDescent="0.2">
      <c r="W2123" s="402"/>
      <c r="X2123" s="402"/>
      <c r="Y2123" s="402"/>
      <c r="Z2123" s="402"/>
    </row>
    <row r="2124" spans="23:26" x14ac:dyDescent="0.2">
      <c r="W2124" s="402"/>
      <c r="X2124" s="402"/>
      <c r="Y2124" s="402"/>
      <c r="Z2124" s="402"/>
    </row>
    <row r="2125" spans="23:26" x14ac:dyDescent="0.2">
      <c r="W2125" s="402"/>
      <c r="X2125" s="402"/>
      <c r="Y2125" s="402"/>
      <c r="Z2125" s="402"/>
    </row>
    <row r="2126" spans="23:26" x14ac:dyDescent="0.2">
      <c r="W2126" s="402"/>
      <c r="X2126" s="402"/>
      <c r="Y2126" s="402"/>
      <c r="Z2126" s="402"/>
    </row>
    <row r="2127" spans="23:26" x14ac:dyDescent="0.2">
      <c r="W2127" s="402"/>
      <c r="X2127" s="402"/>
      <c r="Y2127" s="402"/>
      <c r="Z2127" s="402"/>
    </row>
    <row r="2128" spans="23:26" x14ac:dyDescent="0.2">
      <c r="W2128" s="402"/>
      <c r="X2128" s="402"/>
      <c r="Y2128" s="402"/>
      <c r="Z2128" s="402"/>
    </row>
    <row r="2129" spans="23:26" x14ac:dyDescent="0.2">
      <c r="W2129" s="402"/>
      <c r="X2129" s="402"/>
      <c r="Y2129" s="402"/>
      <c r="Z2129" s="402"/>
    </row>
    <row r="2130" spans="23:26" x14ac:dyDescent="0.2">
      <c r="W2130" s="402"/>
      <c r="X2130" s="402"/>
      <c r="Y2130" s="402"/>
      <c r="Z2130" s="402"/>
    </row>
    <row r="2131" spans="23:26" x14ac:dyDescent="0.2">
      <c r="W2131" s="402"/>
      <c r="X2131" s="402"/>
      <c r="Y2131" s="402"/>
      <c r="Z2131" s="402"/>
    </row>
    <row r="2132" spans="23:26" x14ac:dyDescent="0.2">
      <c r="W2132" s="402"/>
      <c r="X2132" s="402"/>
      <c r="Y2132" s="402"/>
      <c r="Z2132" s="402"/>
    </row>
    <row r="2133" spans="23:26" x14ac:dyDescent="0.2">
      <c r="W2133" s="402"/>
      <c r="X2133" s="402"/>
      <c r="Y2133" s="402"/>
      <c r="Z2133" s="402"/>
    </row>
    <row r="2134" spans="23:26" x14ac:dyDescent="0.2">
      <c r="W2134" s="402"/>
      <c r="X2134" s="402"/>
      <c r="Y2134" s="402"/>
      <c r="Z2134" s="402"/>
    </row>
    <row r="2135" spans="23:26" x14ac:dyDescent="0.2">
      <c r="W2135" s="402"/>
      <c r="X2135" s="402"/>
      <c r="Y2135" s="402"/>
      <c r="Z2135" s="402"/>
    </row>
    <row r="2136" spans="23:26" x14ac:dyDescent="0.2">
      <c r="W2136" s="402"/>
      <c r="X2136" s="402"/>
      <c r="Y2136" s="402"/>
      <c r="Z2136" s="402"/>
    </row>
    <row r="2137" spans="23:26" x14ac:dyDescent="0.2">
      <c r="W2137" s="402"/>
      <c r="X2137" s="402"/>
      <c r="Y2137" s="402"/>
      <c r="Z2137" s="402"/>
    </row>
    <row r="2138" spans="23:26" x14ac:dyDescent="0.2">
      <c r="W2138" s="402"/>
      <c r="X2138" s="402"/>
      <c r="Y2138" s="402"/>
      <c r="Z2138" s="402"/>
    </row>
    <row r="2139" spans="23:26" x14ac:dyDescent="0.2">
      <c r="W2139" s="402"/>
      <c r="X2139" s="402"/>
      <c r="Y2139" s="402"/>
      <c r="Z2139" s="402"/>
    </row>
    <row r="2140" spans="23:26" x14ac:dyDescent="0.2">
      <c r="W2140" s="402"/>
      <c r="X2140" s="402"/>
      <c r="Y2140" s="402"/>
      <c r="Z2140" s="402"/>
    </row>
    <row r="2141" spans="23:26" x14ac:dyDescent="0.2">
      <c r="W2141" s="402"/>
      <c r="X2141" s="402"/>
      <c r="Y2141" s="402"/>
      <c r="Z2141" s="402"/>
    </row>
    <row r="2142" spans="23:26" x14ac:dyDescent="0.2">
      <c r="W2142" s="402"/>
      <c r="X2142" s="402"/>
      <c r="Y2142" s="402"/>
      <c r="Z2142" s="402"/>
    </row>
    <row r="2143" spans="23:26" x14ac:dyDescent="0.2">
      <c r="W2143" s="402"/>
      <c r="X2143" s="402"/>
      <c r="Y2143" s="402"/>
      <c r="Z2143" s="402"/>
    </row>
    <row r="2144" spans="23:26" x14ac:dyDescent="0.2">
      <c r="W2144" s="402"/>
      <c r="X2144" s="402"/>
      <c r="Y2144" s="402"/>
      <c r="Z2144" s="402"/>
    </row>
    <row r="2145" spans="23:26" x14ac:dyDescent="0.2">
      <c r="W2145" s="402"/>
      <c r="X2145" s="402"/>
      <c r="Y2145" s="402"/>
      <c r="Z2145" s="402"/>
    </row>
    <row r="2146" spans="23:26" x14ac:dyDescent="0.2">
      <c r="W2146" s="402"/>
      <c r="X2146" s="402"/>
      <c r="Y2146" s="402"/>
      <c r="Z2146" s="402"/>
    </row>
    <row r="2147" spans="23:26" x14ac:dyDescent="0.2">
      <c r="W2147" s="402"/>
      <c r="X2147" s="402"/>
      <c r="Y2147" s="402"/>
      <c r="Z2147" s="402"/>
    </row>
    <row r="2148" spans="23:26" x14ac:dyDescent="0.2">
      <c r="W2148" s="402"/>
      <c r="X2148" s="402"/>
      <c r="Y2148" s="402"/>
      <c r="Z2148" s="402"/>
    </row>
    <row r="2149" spans="23:26" x14ac:dyDescent="0.2">
      <c r="W2149" s="402"/>
      <c r="X2149" s="402"/>
      <c r="Y2149" s="402"/>
      <c r="Z2149" s="402"/>
    </row>
    <row r="2150" spans="23:26" x14ac:dyDescent="0.2">
      <c r="W2150" s="402"/>
      <c r="X2150" s="402"/>
      <c r="Y2150" s="402"/>
      <c r="Z2150" s="402"/>
    </row>
    <row r="2151" spans="23:26" x14ac:dyDescent="0.2">
      <c r="W2151" s="402"/>
      <c r="X2151" s="402"/>
      <c r="Y2151" s="402"/>
      <c r="Z2151" s="402"/>
    </row>
    <row r="2152" spans="23:26" x14ac:dyDescent="0.2">
      <c r="W2152" s="402"/>
      <c r="X2152" s="402"/>
      <c r="Y2152" s="402"/>
      <c r="Z2152" s="402"/>
    </row>
    <row r="2153" spans="23:26" x14ac:dyDescent="0.2">
      <c r="W2153" s="402"/>
      <c r="X2153" s="402"/>
      <c r="Y2153" s="402"/>
      <c r="Z2153" s="402"/>
    </row>
    <row r="2154" spans="23:26" x14ac:dyDescent="0.2">
      <c r="W2154" s="402"/>
      <c r="X2154" s="402"/>
      <c r="Y2154" s="402"/>
      <c r="Z2154" s="402"/>
    </row>
    <row r="2155" spans="23:26" x14ac:dyDescent="0.2">
      <c r="W2155" s="402"/>
      <c r="X2155" s="402"/>
      <c r="Y2155" s="402"/>
      <c r="Z2155" s="402"/>
    </row>
    <row r="2156" spans="23:26" x14ac:dyDescent="0.2">
      <c r="W2156" s="402"/>
      <c r="X2156" s="402"/>
      <c r="Y2156" s="402"/>
      <c r="Z2156" s="402"/>
    </row>
    <row r="2157" spans="23:26" x14ac:dyDescent="0.2">
      <c r="W2157" s="402"/>
      <c r="X2157" s="402"/>
      <c r="Y2157" s="402"/>
      <c r="Z2157" s="402"/>
    </row>
    <row r="2158" spans="23:26" x14ac:dyDescent="0.2">
      <c r="W2158" s="402"/>
      <c r="X2158" s="402"/>
      <c r="Y2158" s="402"/>
      <c r="Z2158" s="402"/>
    </row>
    <row r="2159" spans="23:26" x14ac:dyDescent="0.2">
      <c r="W2159" s="402"/>
      <c r="X2159" s="402"/>
      <c r="Y2159" s="402"/>
      <c r="Z2159" s="402"/>
    </row>
    <row r="2160" spans="23:26" x14ac:dyDescent="0.2">
      <c r="W2160" s="402"/>
      <c r="X2160" s="402"/>
      <c r="Y2160" s="402"/>
      <c r="Z2160" s="402"/>
    </row>
    <row r="2161" spans="23:26" x14ac:dyDescent="0.2">
      <c r="W2161" s="402"/>
      <c r="X2161" s="402"/>
      <c r="Y2161" s="402"/>
      <c r="Z2161" s="402"/>
    </row>
    <row r="2162" spans="23:26" x14ac:dyDescent="0.2">
      <c r="W2162" s="402"/>
      <c r="X2162" s="402"/>
      <c r="Y2162" s="402"/>
      <c r="Z2162" s="402"/>
    </row>
    <row r="2163" spans="23:26" x14ac:dyDescent="0.2">
      <c r="W2163" s="402"/>
      <c r="X2163" s="402"/>
      <c r="Y2163" s="402"/>
      <c r="Z2163" s="402"/>
    </row>
    <row r="2164" spans="23:26" x14ac:dyDescent="0.2">
      <c r="W2164" s="402"/>
      <c r="X2164" s="402"/>
      <c r="Y2164" s="402"/>
      <c r="Z2164" s="402"/>
    </row>
    <row r="2165" spans="23:26" x14ac:dyDescent="0.2">
      <c r="W2165" s="402"/>
      <c r="X2165" s="402"/>
      <c r="Y2165" s="402"/>
      <c r="Z2165" s="402"/>
    </row>
    <row r="2166" spans="23:26" x14ac:dyDescent="0.2">
      <c r="W2166" s="402"/>
      <c r="X2166" s="402"/>
      <c r="Y2166" s="402"/>
      <c r="Z2166" s="402"/>
    </row>
    <row r="2167" spans="23:26" x14ac:dyDescent="0.2">
      <c r="W2167" s="402"/>
      <c r="X2167" s="402"/>
      <c r="Y2167" s="402"/>
      <c r="Z2167" s="402"/>
    </row>
    <row r="2168" spans="23:26" x14ac:dyDescent="0.2">
      <c r="W2168" s="402"/>
      <c r="X2168" s="402"/>
      <c r="Y2168" s="402"/>
      <c r="Z2168" s="402"/>
    </row>
    <row r="2169" spans="23:26" x14ac:dyDescent="0.2">
      <c r="W2169" s="402"/>
      <c r="X2169" s="402"/>
      <c r="Y2169" s="402"/>
      <c r="Z2169" s="402"/>
    </row>
    <row r="2170" spans="23:26" x14ac:dyDescent="0.2">
      <c r="W2170" s="402"/>
      <c r="X2170" s="402"/>
      <c r="Y2170" s="402"/>
      <c r="Z2170" s="402"/>
    </row>
    <row r="2171" spans="23:26" x14ac:dyDescent="0.2">
      <c r="W2171" s="402"/>
      <c r="X2171" s="402"/>
      <c r="Y2171" s="402"/>
      <c r="Z2171" s="402"/>
    </row>
    <row r="2172" spans="23:26" x14ac:dyDescent="0.2">
      <c r="W2172" s="402"/>
      <c r="X2172" s="402"/>
      <c r="Y2172" s="402"/>
      <c r="Z2172" s="402"/>
    </row>
    <row r="2173" spans="23:26" x14ac:dyDescent="0.2">
      <c r="W2173" s="402"/>
      <c r="X2173" s="402"/>
      <c r="Y2173" s="402"/>
      <c r="Z2173" s="402"/>
    </row>
    <row r="2174" spans="23:26" x14ac:dyDescent="0.2">
      <c r="W2174" s="402"/>
      <c r="X2174" s="402"/>
      <c r="Y2174" s="402"/>
      <c r="Z2174" s="402"/>
    </row>
    <row r="2175" spans="23:26" x14ac:dyDescent="0.2">
      <c r="W2175" s="402"/>
      <c r="X2175" s="402"/>
      <c r="Y2175" s="402"/>
      <c r="Z2175" s="402"/>
    </row>
    <row r="2176" spans="23:26" x14ac:dyDescent="0.2">
      <c r="W2176" s="402"/>
      <c r="X2176" s="402"/>
      <c r="Y2176" s="402"/>
      <c r="Z2176" s="402"/>
    </row>
    <row r="2177" spans="23:26" x14ac:dyDescent="0.2">
      <c r="W2177" s="402"/>
      <c r="X2177" s="402"/>
      <c r="Y2177" s="402"/>
      <c r="Z2177" s="402"/>
    </row>
    <row r="2178" spans="23:26" x14ac:dyDescent="0.2">
      <c r="W2178" s="402"/>
      <c r="X2178" s="402"/>
      <c r="Y2178" s="402"/>
      <c r="Z2178" s="402"/>
    </row>
    <row r="2179" spans="23:26" x14ac:dyDescent="0.2">
      <c r="W2179" s="402"/>
      <c r="X2179" s="402"/>
      <c r="Y2179" s="402"/>
      <c r="Z2179" s="402"/>
    </row>
    <row r="2180" spans="23:26" x14ac:dyDescent="0.2">
      <c r="W2180" s="402"/>
      <c r="X2180" s="402"/>
      <c r="Y2180" s="402"/>
      <c r="Z2180" s="402"/>
    </row>
    <row r="2181" spans="23:26" x14ac:dyDescent="0.2">
      <c r="W2181" s="402"/>
      <c r="X2181" s="402"/>
      <c r="Y2181" s="402"/>
      <c r="Z2181" s="402"/>
    </row>
    <row r="2182" spans="23:26" x14ac:dyDescent="0.2">
      <c r="W2182" s="402"/>
      <c r="X2182" s="402"/>
      <c r="Y2182" s="402"/>
      <c r="Z2182" s="402"/>
    </row>
    <row r="2183" spans="23:26" x14ac:dyDescent="0.2">
      <c r="W2183" s="402"/>
      <c r="X2183" s="402"/>
      <c r="Y2183" s="402"/>
      <c r="Z2183" s="402"/>
    </row>
    <row r="2184" spans="23:26" x14ac:dyDescent="0.2">
      <c r="W2184" s="402"/>
      <c r="X2184" s="402"/>
      <c r="Y2184" s="402"/>
      <c r="Z2184" s="402"/>
    </row>
    <row r="2185" spans="23:26" x14ac:dyDescent="0.2">
      <c r="W2185" s="402"/>
      <c r="X2185" s="402"/>
      <c r="Y2185" s="402"/>
      <c r="Z2185" s="402"/>
    </row>
    <row r="2186" spans="23:26" x14ac:dyDescent="0.2">
      <c r="W2186" s="402"/>
      <c r="X2186" s="402"/>
      <c r="Y2186" s="402"/>
      <c r="Z2186" s="402"/>
    </row>
    <row r="2187" spans="23:26" x14ac:dyDescent="0.2">
      <c r="W2187" s="402"/>
      <c r="X2187" s="402"/>
      <c r="Y2187" s="402"/>
      <c r="Z2187" s="402"/>
    </row>
    <row r="2188" spans="23:26" x14ac:dyDescent="0.2">
      <c r="W2188" s="402"/>
      <c r="X2188" s="402"/>
      <c r="Y2188" s="402"/>
      <c r="Z2188" s="402"/>
    </row>
    <row r="2189" spans="23:26" x14ac:dyDescent="0.2">
      <c r="W2189" s="402"/>
      <c r="X2189" s="402"/>
      <c r="Y2189" s="402"/>
      <c r="Z2189" s="402"/>
    </row>
    <row r="2190" spans="23:26" x14ac:dyDescent="0.2">
      <c r="W2190" s="402"/>
      <c r="X2190" s="402"/>
      <c r="Y2190" s="402"/>
      <c r="Z2190" s="402"/>
    </row>
    <row r="2191" spans="23:26" x14ac:dyDescent="0.2">
      <c r="W2191" s="402"/>
      <c r="X2191" s="402"/>
      <c r="Y2191" s="402"/>
      <c r="Z2191" s="402"/>
    </row>
    <row r="2192" spans="23:26" x14ac:dyDescent="0.2">
      <c r="W2192" s="402"/>
      <c r="X2192" s="402"/>
      <c r="Y2192" s="402"/>
      <c r="Z2192" s="402"/>
    </row>
    <row r="2193" spans="23:26" x14ac:dyDescent="0.2">
      <c r="W2193" s="402"/>
      <c r="X2193" s="402"/>
      <c r="Y2193" s="402"/>
      <c r="Z2193" s="402"/>
    </row>
    <row r="2194" spans="23:26" x14ac:dyDescent="0.2">
      <c r="W2194" s="402"/>
      <c r="X2194" s="402"/>
      <c r="Y2194" s="402"/>
      <c r="Z2194" s="402"/>
    </row>
    <row r="2195" spans="23:26" x14ac:dyDescent="0.2">
      <c r="W2195" s="402"/>
      <c r="X2195" s="402"/>
      <c r="Y2195" s="402"/>
      <c r="Z2195" s="402"/>
    </row>
    <row r="2196" spans="23:26" x14ac:dyDescent="0.2">
      <c r="W2196" s="402"/>
      <c r="X2196" s="402"/>
      <c r="Y2196" s="402"/>
      <c r="Z2196" s="402"/>
    </row>
    <row r="2197" spans="23:26" x14ac:dyDescent="0.2">
      <c r="W2197" s="402"/>
      <c r="X2197" s="402"/>
      <c r="Y2197" s="402"/>
      <c r="Z2197" s="402"/>
    </row>
    <row r="2198" spans="23:26" x14ac:dyDescent="0.2">
      <c r="W2198" s="402"/>
      <c r="X2198" s="402"/>
      <c r="Y2198" s="402"/>
      <c r="Z2198" s="402"/>
    </row>
    <row r="2199" spans="23:26" x14ac:dyDescent="0.2">
      <c r="W2199" s="402"/>
      <c r="X2199" s="402"/>
      <c r="Y2199" s="402"/>
      <c r="Z2199" s="402"/>
    </row>
    <row r="2200" spans="23:26" x14ac:dyDescent="0.2">
      <c r="W2200" s="402"/>
      <c r="X2200" s="402"/>
      <c r="Y2200" s="402"/>
      <c r="Z2200" s="402"/>
    </row>
    <row r="2201" spans="23:26" x14ac:dyDescent="0.2">
      <c r="W2201" s="402"/>
      <c r="X2201" s="402"/>
      <c r="Y2201" s="402"/>
      <c r="Z2201" s="402"/>
    </row>
    <row r="2202" spans="23:26" x14ac:dyDescent="0.2">
      <c r="W2202" s="402"/>
      <c r="X2202" s="402"/>
      <c r="Y2202" s="402"/>
      <c r="Z2202" s="402"/>
    </row>
    <row r="2203" spans="23:26" x14ac:dyDescent="0.2">
      <c r="W2203" s="402"/>
      <c r="X2203" s="402"/>
      <c r="Y2203" s="402"/>
      <c r="Z2203" s="402"/>
    </row>
    <row r="2204" spans="23:26" x14ac:dyDescent="0.2">
      <c r="W2204" s="402"/>
      <c r="X2204" s="402"/>
      <c r="Y2204" s="402"/>
      <c r="Z2204" s="402"/>
    </row>
    <row r="2205" spans="23:26" x14ac:dyDescent="0.2">
      <c r="W2205" s="402"/>
      <c r="X2205" s="402"/>
      <c r="Y2205" s="402"/>
      <c r="Z2205" s="402"/>
    </row>
    <row r="2206" spans="23:26" x14ac:dyDescent="0.2">
      <c r="W2206" s="402"/>
      <c r="X2206" s="402"/>
      <c r="Y2206" s="402"/>
      <c r="Z2206" s="402"/>
    </row>
    <row r="2207" spans="23:26" x14ac:dyDescent="0.2">
      <c r="W2207" s="402"/>
      <c r="X2207" s="402"/>
      <c r="Y2207" s="402"/>
      <c r="Z2207" s="402"/>
    </row>
    <row r="2208" spans="23:26" x14ac:dyDescent="0.2">
      <c r="W2208" s="402"/>
      <c r="X2208" s="402"/>
      <c r="Y2208" s="402"/>
      <c r="Z2208" s="402"/>
    </row>
    <row r="2209" spans="23:26" x14ac:dyDescent="0.2">
      <c r="W2209" s="402"/>
      <c r="X2209" s="402"/>
      <c r="Y2209" s="402"/>
      <c r="Z2209" s="402"/>
    </row>
    <row r="2210" spans="23:26" x14ac:dyDescent="0.2">
      <c r="W2210" s="402"/>
      <c r="X2210" s="402"/>
      <c r="Y2210" s="402"/>
      <c r="Z2210" s="402"/>
    </row>
    <row r="2211" spans="23:26" x14ac:dyDescent="0.2">
      <c r="W2211" s="402"/>
      <c r="X2211" s="402"/>
      <c r="Y2211" s="402"/>
      <c r="Z2211" s="402"/>
    </row>
    <row r="2212" spans="23:26" x14ac:dyDescent="0.2">
      <c r="W2212" s="402"/>
      <c r="X2212" s="402"/>
      <c r="Y2212" s="402"/>
      <c r="Z2212" s="402"/>
    </row>
    <row r="2213" spans="23:26" x14ac:dyDescent="0.2">
      <c r="W2213" s="402"/>
      <c r="X2213" s="402"/>
      <c r="Y2213" s="402"/>
      <c r="Z2213" s="402"/>
    </row>
    <row r="2214" spans="23:26" x14ac:dyDescent="0.2">
      <c r="W2214" s="402"/>
      <c r="X2214" s="402"/>
      <c r="Y2214" s="402"/>
      <c r="Z2214" s="402"/>
    </row>
    <row r="2215" spans="23:26" x14ac:dyDescent="0.2">
      <c r="W2215" s="402"/>
      <c r="X2215" s="402"/>
      <c r="Y2215" s="402"/>
      <c r="Z2215" s="402"/>
    </row>
    <row r="2216" spans="23:26" x14ac:dyDescent="0.2">
      <c r="W2216" s="402"/>
      <c r="X2216" s="402"/>
      <c r="Y2216" s="402"/>
      <c r="Z2216" s="402"/>
    </row>
    <row r="2217" spans="23:26" x14ac:dyDescent="0.2">
      <c r="W2217" s="402"/>
      <c r="X2217" s="402"/>
      <c r="Y2217" s="402"/>
      <c r="Z2217" s="402"/>
    </row>
    <row r="2218" spans="23:26" x14ac:dyDescent="0.2">
      <c r="W2218" s="402"/>
      <c r="X2218" s="402"/>
      <c r="Y2218" s="402"/>
      <c r="Z2218" s="402"/>
    </row>
    <row r="2219" spans="23:26" x14ac:dyDescent="0.2">
      <c r="W2219" s="402"/>
      <c r="X2219" s="402"/>
      <c r="Y2219" s="402"/>
      <c r="Z2219" s="402"/>
    </row>
    <row r="2220" spans="23:26" x14ac:dyDescent="0.2">
      <c r="W2220" s="402"/>
      <c r="X2220" s="402"/>
      <c r="Y2220" s="402"/>
      <c r="Z2220" s="402"/>
    </row>
    <row r="2221" spans="23:26" x14ac:dyDescent="0.2">
      <c r="W2221" s="402"/>
      <c r="X2221" s="402"/>
      <c r="Y2221" s="402"/>
      <c r="Z2221" s="402"/>
    </row>
    <row r="2222" spans="23:26" x14ac:dyDescent="0.2">
      <c r="W2222" s="402"/>
      <c r="X2222" s="402"/>
      <c r="Y2222" s="402"/>
      <c r="Z2222" s="402"/>
    </row>
    <row r="2223" spans="23:26" x14ac:dyDescent="0.2">
      <c r="W2223" s="402"/>
      <c r="X2223" s="402"/>
      <c r="Y2223" s="402"/>
      <c r="Z2223" s="402"/>
    </row>
    <row r="2224" spans="23:26" x14ac:dyDescent="0.2">
      <c r="W2224" s="402"/>
      <c r="X2224" s="402"/>
      <c r="Y2224" s="402"/>
      <c r="Z2224" s="402"/>
    </row>
    <row r="2225" spans="23:26" x14ac:dyDescent="0.2">
      <c r="W2225" s="402"/>
      <c r="X2225" s="402"/>
      <c r="Y2225" s="402"/>
      <c r="Z2225" s="402"/>
    </row>
    <row r="2226" spans="23:26" x14ac:dyDescent="0.2">
      <c r="W2226" s="402"/>
      <c r="X2226" s="402"/>
      <c r="Y2226" s="402"/>
      <c r="Z2226" s="402"/>
    </row>
    <row r="2227" spans="23:26" x14ac:dyDescent="0.2">
      <c r="W2227" s="402"/>
      <c r="X2227" s="402"/>
      <c r="Y2227" s="402"/>
      <c r="Z2227" s="402"/>
    </row>
    <row r="2228" spans="23:26" x14ac:dyDescent="0.2">
      <c r="W2228" s="402"/>
      <c r="X2228" s="402"/>
      <c r="Y2228" s="402"/>
      <c r="Z2228" s="402"/>
    </row>
    <row r="2229" spans="23:26" x14ac:dyDescent="0.2">
      <c r="W2229" s="402"/>
      <c r="X2229" s="402"/>
      <c r="Y2229" s="402"/>
      <c r="Z2229" s="402"/>
    </row>
    <row r="2230" spans="23:26" x14ac:dyDescent="0.2">
      <c r="W2230" s="402"/>
      <c r="X2230" s="402"/>
      <c r="Y2230" s="402"/>
      <c r="Z2230" s="402"/>
    </row>
    <row r="2231" spans="23:26" x14ac:dyDescent="0.2">
      <c r="W2231" s="402"/>
      <c r="X2231" s="402"/>
      <c r="Y2231" s="402"/>
      <c r="Z2231" s="402"/>
    </row>
    <row r="2232" spans="23:26" x14ac:dyDescent="0.2">
      <c r="W2232" s="402"/>
      <c r="X2232" s="402"/>
      <c r="Y2232" s="402"/>
      <c r="Z2232" s="402"/>
    </row>
    <row r="2233" spans="23:26" x14ac:dyDescent="0.2">
      <c r="W2233" s="402"/>
      <c r="X2233" s="402"/>
      <c r="Y2233" s="402"/>
      <c r="Z2233" s="402"/>
    </row>
    <row r="2234" spans="23:26" x14ac:dyDescent="0.2">
      <c r="W2234" s="402"/>
      <c r="X2234" s="402"/>
      <c r="Y2234" s="402"/>
      <c r="Z2234" s="402"/>
    </row>
    <row r="2235" spans="23:26" x14ac:dyDescent="0.2">
      <c r="W2235" s="402"/>
      <c r="X2235" s="402"/>
      <c r="Y2235" s="402"/>
      <c r="Z2235" s="402"/>
    </row>
    <row r="2236" spans="23:26" x14ac:dyDescent="0.2">
      <c r="W2236" s="402"/>
      <c r="X2236" s="402"/>
      <c r="Y2236" s="402"/>
      <c r="Z2236" s="402"/>
    </row>
    <row r="2237" spans="23:26" x14ac:dyDescent="0.2">
      <c r="W2237" s="402"/>
      <c r="X2237" s="402"/>
      <c r="Y2237" s="402"/>
      <c r="Z2237" s="402"/>
    </row>
    <row r="2238" spans="23:26" x14ac:dyDescent="0.2">
      <c r="W2238" s="402"/>
      <c r="X2238" s="402"/>
      <c r="Y2238" s="402"/>
      <c r="Z2238" s="402"/>
    </row>
    <row r="2239" spans="23:26" x14ac:dyDescent="0.2">
      <c r="W2239" s="402"/>
      <c r="X2239" s="402"/>
      <c r="Y2239" s="402"/>
      <c r="Z2239" s="402"/>
    </row>
    <row r="2240" spans="23:26" x14ac:dyDescent="0.2">
      <c r="W2240" s="402"/>
      <c r="X2240" s="402"/>
      <c r="Y2240" s="402"/>
      <c r="Z2240" s="402"/>
    </row>
    <row r="2241" spans="23:26" x14ac:dyDescent="0.2">
      <c r="W2241" s="402"/>
      <c r="X2241" s="402"/>
      <c r="Y2241" s="402"/>
      <c r="Z2241" s="402"/>
    </row>
    <row r="2242" spans="23:26" x14ac:dyDescent="0.2">
      <c r="W2242" s="402"/>
      <c r="X2242" s="402"/>
      <c r="Y2242" s="402"/>
      <c r="Z2242" s="402"/>
    </row>
    <row r="2243" spans="23:26" x14ac:dyDescent="0.2">
      <c r="W2243" s="402"/>
      <c r="X2243" s="402"/>
      <c r="Y2243" s="402"/>
      <c r="Z2243" s="402"/>
    </row>
    <row r="2244" spans="23:26" x14ac:dyDescent="0.2">
      <c r="W2244" s="402"/>
      <c r="X2244" s="402"/>
      <c r="Y2244" s="402"/>
      <c r="Z2244" s="402"/>
    </row>
    <row r="2245" spans="23:26" x14ac:dyDescent="0.2">
      <c r="W2245" s="402"/>
      <c r="X2245" s="402"/>
      <c r="Y2245" s="402"/>
      <c r="Z2245" s="402"/>
    </row>
    <row r="2246" spans="23:26" x14ac:dyDescent="0.2">
      <c r="W2246" s="402"/>
      <c r="X2246" s="402"/>
      <c r="Y2246" s="402"/>
      <c r="Z2246" s="402"/>
    </row>
    <row r="2247" spans="23:26" x14ac:dyDescent="0.2">
      <c r="W2247" s="402"/>
      <c r="X2247" s="402"/>
      <c r="Y2247" s="402"/>
      <c r="Z2247" s="402"/>
    </row>
    <row r="2248" spans="23:26" x14ac:dyDescent="0.2">
      <c r="W2248" s="402"/>
      <c r="X2248" s="402"/>
      <c r="Y2248" s="402"/>
      <c r="Z2248" s="402"/>
    </row>
    <row r="2249" spans="23:26" x14ac:dyDescent="0.2">
      <c r="W2249" s="402"/>
      <c r="X2249" s="402"/>
      <c r="Y2249" s="402"/>
      <c r="Z2249" s="402"/>
    </row>
    <row r="2250" spans="23:26" x14ac:dyDescent="0.2">
      <c r="W2250" s="402"/>
      <c r="X2250" s="402"/>
      <c r="Y2250" s="402"/>
      <c r="Z2250" s="402"/>
    </row>
    <row r="2251" spans="23:26" x14ac:dyDescent="0.2">
      <c r="W2251" s="402"/>
      <c r="X2251" s="402"/>
      <c r="Y2251" s="402"/>
      <c r="Z2251" s="402"/>
    </row>
    <row r="2252" spans="23:26" x14ac:dyDescent="0.2">
      <c r="W2252" s="402"/>
      <c r="X2252" s="402"/>
      <c r="Y2252" s="402"/>
      <c r="Z2252" s="402"/>
    </row>
    <row r="2253" spans="23:26" x14ac:dyDescent="0.2">
      <c r="W2253" s="402"/>
      <c r="X2253" s="402"/>
      <c r="Y2253" s="402"/>
      <c r="Z2253" s="402"/>
    </row>
    <row r="2254" spans="23:26" x14ac:dyDescent="0.2">
      <c r="W2254" s="402"/>
      <c r="X2254" s="402"/>
      <c r="Y2254" s="402"/>
      <c r="Z2254" s="402"/>
    </row>
    <row r="2255" spans="23:26" x14ac:dyDescent="0.2">
      <c r="W2255" s="402"/>
      <c r="X2255" s="402"/>
      <c r="Y2255" s="402"/>
      <c r="Z2255" s="402"/>
    </row>
    <row r="2256" spans="23:26" x14ac:dyDescent="0.2">
      <c r="W2256" s="402"/>
      <c r="X2256" s="402"/>
      <c r="Y2256" s="402"/>
      <c r="Z2256" s="402"/>
    </row>
    <row r="2257" spans="23:26" x14ac:dyDescent="0.2">
      <c r="W2257" s="402"/>
      <c r="X2257" s="402"/>
      <c r="Y2257" s="402"/>
      <c r="Z2257" s="402"/>
    </row>
    <row r="2258" spans="23:26" x14ac:dyDescent="0.2">
      <c r="W2258" s="402"/>
      <c r="X2258" s="402"/>
      <c r="Y2258" s="402"/>
      <c r="Z2258" s="402"/>
    </row>
    <row r="2259" spans="23:26" x14ac:dyDescent="0.2">
      <c r="W2259" s="402"/>
      <c r="X2259" s="402"/>
      <c r="Y2259" s="402"/>
      <c r="Z2259" s="402"/>
    </row>
    <row r="2260" spans="23:26" x14ac:dyDescent="0.2">
      <c r="W2260" s="402"/>
      <c r="X2260" s="402"/>
      <c r="Y2260" s="402"/>
      <c r="Z2260" s="402"/>
    </row>
    <row r="2261" spans="23:26" x14ac:dyDescent="0.2">
      <c r="W2261" s="402"/>
      <c r="X2261" s="402"/>
      <c r="Y2261" s="402"/>
      <c r="Z2261" s="402"/>
    </row>
    <row r="2262" spans="23:26" x14ac:dyDescent="0.2">
      <c r="W2262" s="402"/>
      <c r="X2262" s="402"/>
      <c r="Y2262" s="402"/>
      <c r="Z2262" s="402"/>
    </row>
    <row r="2263" spans="23:26" x14ac:dyDescent="0.2">
      <c r="W2263" s="402"/>
      <c r="X2263" s="402"/>
      <c r="Y2263" s="402"/>
      <c r="Z2263" s="402"/>
    </row>
    <row r="2264" spans="23:26" x14ac:dyDescent="0.2">
      <c r="W2264" s="402"/>
      <c r="X2264" s="402"/>
      <c r="Y2264" s="402"/>
      <c r="Z2264" s="402"/>
    </row>
    <row r="2265" spans="23:26" x14ac:dyDescent="0.2">
      <c r="W2265" s="402"/>
      <c r="X2265" s="402"/>
      <c r="Y2265" s="402"/>
      <c r="Z2265" s="402"/>
    </row>
    <row r="2266" spans="23:26" x14ac:dyDescent="0.2">
      <c r="W2266" s="402"/>
      <c r="X2266" s="402"/>
      <c r="Y2266" s="402"/>
      <c r="Z2266" s="402"/>
    </row>
    <row r="2267" spans="23:26" x14ac:dyDescent="0.2">
      <c r="W2267" s="402"/>
      <c r="X2267" s="402"/>
      <c r="Y2267" s="402"/>
      <c r="Z2267" s="402"/>
    </row>
    <row r="2268" spans="23:26" x14ac:dyDescent="0.2">
      <c r="W2268" s="402"/>
      <c r="X2268" s="402"/>
      <c r="Y2268" s="402"/>
      <c r="Z2268" s="402"/>
    </row>
    <row r="2269" spans="23:26" x14ac:dyDescent="0.2">
      <c r="W2269" s="402"/>
      <c r="X2269" s="402"/>
      <c r="Y2269" s="402"/>
      <c r="Z2269" s="402"/>
    </row>
    <row r="2270" spans="23:26" x14ac:dyDescent="0.2">
      <c r="W2270" s="402"/>
      <c r="X2270" s="402"/>
      <c r="Y2270" s="402"/>
      <c r="Z2270" s="402"/>
    </row>
    <row r="2271" spans="23:26" x14ac:dyDescent="0.2">
      <c r="W2271" s="402"/>
      <c r="X2271" s="402"/>
      <c r="Y2271" s="402"/>
      <c r="Z2271" s="402"/>
    </row>
    <row r="2272" spans="23:26" x14ac:dyDescent="0.2">
      <c r="W2272" s="402"/>
      <c r="X2272" s="402"/>
      <c r="Y2272" s="402"/>
      <c r="Z2272" s="402"/>
    </row>
    <row r="2273" spans="23:26" x14ac:dyDescent="0.2">
      <c r="W2273" s="402"/>
      <c r="X2273" s="402"/>
      <c r="Y2273" s="402"/>
      <c r="Z2273" s="402"/>
    </row>
    <row r="2274" spans="23:26" x14ac:dyDescent="0.2">
      <c r="W2274" s="402"/>
      <c r="X2274" s="402"/>
      <c r="Y2274" s="402"/>
      <c r="Z2274" s="402"/>
    </row>
    <row r="2275" spans="23:26" x14ac:dyDescent="0.2">
      <c r="W2275" s="402"/>
      <c r="X2275" s="402"/>
      <c r="Y2275" s="402"/>
      <c r="Z2275" s="402"/>
    </row>
    <row r="2276" spans="23:26" x14ac:dyDescent="0.2">
      <c r="W2276" s="402"/>
      <c r="X2276" s="402"/>
      <c r="Y2276" s="402"/>
      <c r="Z2276" s="402"/>
    </row>
    <row r="2277" spans="23:26" x14ac:dyDescent="0.2">
      <c r="W2277" s="402"/>
      <c r="X2277" s="402"/>
      <c r="Y2277" s="402"/>
      <c r="Z2277" s="402"/>
    </row>
    <row r="2278" spans="23:26" x14ac:dyDescent="0.2">
      <c r="W2278" s="402"/>
      <c r="X2278" s="402"/>
      <c r="Y2278" s="402"/>
      <c r="Z2278" s="402"/>
    </row>
    <row r="2279" spans="23:26" x14ac:dyDescent="0.2">
      <c r="W2279" s="402"/>
      <c r="X2279" s="402"/>
      <c r="Y2279" s="402"/>
      <c r="Z2279" s="402"/>
    </row>
    <row r="2280" spans="23:26" x14ac:dyDescent="0.2">
      <c r="W2280" s="402"/>
      <c r="X2280" s="402"/>
      <c r="Y2280" s="402"/>
      <c r="Z2280" s="402"/>
    </row>
    <row r="2281" spans="23:26" x14ac:dyDescent="0.2">
      <c r="W2281" s="402"/>
      <c r="X2281" s="402"/>
      <c r="Y2281" s="402"/>
      <c r="Z2281" s="402"/>
    </row>
    <row r="2282" spans="23:26" x14ac:dyDescent="0.2">
      <c r="W2282" s="402"/>
      <c r="X2282" s="402"/>
      <c r="Y2282" s="402"/>
      <c r="Z2282" s="402"/>
    </row>
    <row r="2283" spans="23:26" x14ac:dyDescent="0.2">
      <c r="W2283" s="402"/>
      <c r="X2283" s="402"/>
      <c r="Y2283" s="402"/>
      <c r="Z2283" s="402"/>
    </row>
    <row r="2284" spans="23:26" x14ac:dyDescent="0.2">
      <c r="W2284" s="402"/>
      <c r="X2284" s="402"/>
      <c r="Y2284" s="402"/>
      <c r="Z2284" s="402"/>
    </row>
    <row r="2285" spans="23:26" x14ac:dyDescent="0.2">
      <c r="W2285" s="402"/>
      <c r="X2285" s="402"/>
      <c r="Y2285" s="402"/>
      <c r="Z2285" s="402"/>
    </row>
    <row r="2286" spans="23:26" x14ac:dyDescent="0.2">
      <c r="W2286" s="402"/>
      <c r="X2286" s="402"/>
      <c r="Y2286" s="402"/>
      <c r="Z2286" s="402"/>
    </row>
    <row r="2287" spans="23:26" x14ac:dyDescent="0.2">
      <c r="W2287" s="402"/>
      <c r="X2287" s="402"/>
      <c r="Y2287" s="402"/>
      <c r="Z2287" s="402"/>
    </row>
    <row r="2288" spans="23:26" x14ac:dyDescent="0.2">
      <c r="W2288" s="402"/>
      <c r="X2288" s="402"/>
      <c r="Y2288" s="402"/>
      <c r="Z2288" s="402"/>
    </row>
    <row r="2289" spans="23:26" x14ac:dyDescent="0.2">
      <c r="W2289" s="402"/>
      <c r="X2289" s="402"/>
      <c r="Y2289" s="402"/>
      <c r="Z2289" s="402"/>
    </row>
    <row r="2290" spans="23:26" x14ac:dyDescent="0.2">
      <c r="W2290" s="402"/>
      <c r="X2290" s="402"/>
      <c r="Y2290" s="402"/>
      <c r="Z2290" s="402"/>
    </row>
    <row r="2291" spans="23:26" x14ac:dyDescent="0.2">
      <c r="W2291" s="402"/>
      <c r="X2291" s="402"/>
      <c r="Y2291" s="402"/>
      <c r="Z2291" s="402"/>
    </row>
    <row r="2292" spans="23:26" x14ac:dyDescent="0.2">
      <c r="W2292" s="402"/>
      <c r="X2292" s="402"/>
      <c r="Y2292" s="402"/>
      <c r="Z2292" s="402"/>
    </row>
    <row r="2293" spans="23:26" x14ac:dyDescent="0.2">
      <c r="W2293" s="402"/>
      <c r="X2293" s="402"/>
      <c r="Y2293" s="402"/>
      <c r="Z2293" s="402"/>
    </row>
    <row r="2294" spans="23:26" x14ac:dyDescent="0.2">
      <c r="W2294" s="402"/>
      <c r="X2294" s="402"/>
      <c r="Y2294" s="402"/>
      <c r="Z2294" s="402"/>
    </row>
    <row r="2295" spans="23:26" x14ac:dyDescent="0.2">
      <c r="W2295" s="402"/>
      <c r="X2295" s="402"/>
      <c r="Y2295" s="402"/>
      <c r="Z2295" s="402"/>
    </row>
    <row r="2296" spans="23:26" x14ac:dyDescent="0.2">
      <c r="W2296" s="402"/>
      <c r="X2296" s="402"/>
      <c r="Y2296" s="402"/>
      <c r="Z2296" s="402"/>
    </row>
    <row r="2297" spans="23:26" x14ac:dyDescent="0.2">
      <c r="W2297" s="402"/>
      <c r="X2297" s="402"/>
      <c r="Y2297" s="402"/>
      <c r="Z2297" s="402"/>
    </row>
    <row r="2298" spans="23:26" x14ac:dyDescent="0.2">
      <c r="W2298" s="402"/>
      <c r="X2298" s="402"/>
      <c r="Y2298" s="402"/>
      <c r="Z2298" s="402"/>
    </row>
    <row r="2299" spans="23:26" x14ac:dyDescent="0.2">
      <c r="W2299" s="402"/>
      <c r="X2299" s="402"/>
      <c r="Y2299" s="402"/>
      <c r="Z2299" s="402"/>
    </row>
    <row r="2300" spans="23:26" x14ac:dyDescent="0.2">
      <c r="W2300" s="402"/>
      <c r="X2300" s="402"/>
      <c r="Y2300" s="402"/>
      <c r="Z2300" s="402"/>
    </row>
    <row r="2301" spans="23:26" x14ac:dyDescent="0.2">
      <c r="W2301" s="402"/>
      <c r="X2301" s="402"/>
      <c r="Y2301" s="402"/>
      <c r="Z2301" s="402"/>
    </row>
    <row r="2302" spans="23:26" x14ac:dyDescent="0.2">
      <c r="W2302" s="402"/>
      <c r="X2302" s="402"/>
      <c r="Y2302" s="402"/>
      <c r="Z2302" s="402"/>
    </row>
    <row r="2303" spans="23:26" x14ac:dyDescent="0.2">
      <c r="W2303" s="402"/>
      <c r="X2303" s="402"/>
      <c r="Y2303" s="402"/>
      <c r="Z2303" s="402"/>
    </row>
    <row r="2304" spans="23:26" x14ac:dyDescent="0.2">
      <c r="W2304" s="402"/>
      <c r="X2304" s="402"/>
      <c r="Y2304" s="402"/>
      <c r="Z2304" s="402"/>
    </row>
    <row r="2305" spans="23:26" x14ac:dyDescent="0.2">
      <c r="W2305" s="402"/>
      <c r="X2305" s="402"/>
      <c r="Y2305" s="402"/>
      <c r="Z2305" s="402"/>
    </row>
    <row r="2306" spans="23:26" x14ac:dyDescent="0.2">
      <c r="W2306" s="402"/>
      <c r="X2306" s="402"/>
      <c r="Y2306" s="402"/>
      <c r="Z2306" s="402"/>
    </row>
    <row r="2307" spans="23:26" x14ac:dyDescent="0.2">
      <c r="W2307" s="402"/>
      <c r="X2307" s="402"/>
      <c r="Y2307" s="402"/>
      <c r="Z2307" s="402"/>
    </row>
    <row r="2308" spans="23:26" x14ac:dyDescent="0.2">
      <c r="W2308" s="402"/>
      <c r="X2308" s="402"/>
      <c r="Y2308" s="402"/>
      <c r="Z2308" s="402"/>
    </row>
    <row r="2309" spans="23:26" x14ac:dyDescent="0.2">
      <c r="W2309" s="402"/>
      <c r="X2309" s="402"/>
      <c r="Y2309" s="402"/>
      <c r="Z2309" s="402"/>
    </row>
    <row r="2310" spans="23:26" x14ac:dyDescent="0.2">
      <c r="W2310" s="402"/>
      <c r="X2310" s="402"/>
      <c r="Y2310" s="402"/>
      <c r="Z2310" s="402"/>
    </row>
    <row r="2311" spans="23:26" x14ac:dyDescent="0.2">
      <c r="W2311" s="402"/>
      <c r="X2311" s="402"/>
      <c r="Y2311" s="402"/>
      <c r="Z2311" s="402"/>
    </row>
    <row r="2312" spans="23:26" x14ac:dyDescent="0.2">
      <c r="W2312" s="402"/>
      <c r="X2312" s="402"/>
      <c r="Y2312" s="402"/>
      <c r="Z2312" s="402"/>
    </row>
    <row r="2313" spans="23:26" x14ac:dyDescent="0.2">
      <c r="W2313" s="402"/>
      <c r="X2313" s="402"/>
      <c r="Y2313" s="402"/>
      <c r="Z2313" s="402"/>
    </row>
    <row r="2314" spans="23:26" x14ac:dyDescent="0.2">
      <c r="W2314" s="402"/>
      <c r="X2314" s="402"/>
      <c r="Y2314" s="402"/>
      <c r="Z2314" s="402"/>
    </row>
    <row r="2315" spans="23:26" x14ac:dyDescent="0.2">
      <c r="W2315" s="402"/>
      <c r="X2315" s="402"/>
      <c r="Y2315" s="402"/>
      <c r="Z2315" s="402"/>
    </row>
    <row r="2316" spans="23:26" x14ac:dyDescent="0.2">
      <c r="W2316" s="402"/>
      <c r="X2316" s="402"/>
      <c r="Y2316" s="402"/>
      <c r="Z2316" s="402"/>
    </row>
    <row r="2317" spans="23:26" x14ac:dyDescent="0.2">
      <c r="W2317" s="402"/>
      <c r="X2317" s="402"/>
      <c r="Y2317" s="402"/>
      <c r="Z2317" s="402"/>
    </row>
    <row r="2318" spans="23:26" x14ac:dyDescent="0.2">
      <c r="W2318" s="402"/>
      <c r="X2318" s="402"/>
      <c r="Y2318" s="402"/>
      <c r="Z2318" s="402"/>
    </row>
    <row r="2319" spans="23:26" x14ac:dyDescent="0.2">
      <c r="W2319" s="402"/>
      <c r="X2319" s="402"/>
      <c r="Y2319" s="402"/>
      <c r="Z2319" s="402"/>
    </row>
    <row r="2320" spans="23:26" x14ac:dyDescent="0.2">
      <c r="W2320" s="402"/>
      <c r="X2320" s="402"/>
      <c r="Y2320" s="402"/>
      <c r="Z2320" s="402"/>
    </row>
    <row r="2321" spans="23:26" x14ac:dyDescent="0.2">
      <c r="W2321" s="402"/>
      <c r="X2321" s="402"/>
      <c r="Y2321" s="402"/>
      <c r="Z2321" s="402"/>
    </row>
    <row r="2322" spans="23:26" x14ac:dyDescent="0.2">
      <c r="W2322" s="402"/>
      <c r="X2322" s="402"/>
      <c r="Y2322" s="402"/>
      <c r="Z2322" s="402"/>
    </row>
    <row r="2323" spans="23:26" x14ac:dyDescent="0.2">
      <c r="W2323" s="402"/>
      <c r="X2323" s="402"/>
      <c r="Y2323" s="402"/>
      <c r="Z2323" s="402"/>
    </row>
    <row r="2324" spans="23:26" x14ac:dyDescent="0.2">
      <c r="W2324" s="402"/>
      <c r="X2324" s="402"/>
      <c r="Y2324" s="402"/>
      <c r="Z2324" s="402"/>
    </row>
    <row r="2325" spans="23:26" x14ac:dyDescent="0.2">
      <c r="W2325" s="402"/>
      <c r="X2325" s="402"/>
      <c r="Y2325" s="402"/>
      <c r="Z2325" s="402"/>
    </row>
    <row r="2326" spans="23:26" x14ac:dyDescent="0.2">
      <c r="W2326" s="402"/>
      <c r="X2326" s="402"/>
      <c r="Y2326" s="402"/>
      <c r="Z2326" s="402"/>
    </row>
    <row r="2327" spans="23:26" x14ac:dyDescent="0.2">
      <c r="W2327" s="402"/>
      <c r="X2327" s="402"/>
      <c r="Y2327" s="402"/>
      <c r="Z2327" s="402"/>
    </row>
    <row r="2328" spans="23:26" x14ac:dyDescent="0.2">
      <c r="W2328" s="402"/>
      <c r="X2328" s="402"/>
      <c r="Y2328" s="402"/>
      <c r="Z2328" s="402"/>
    </row>
    <row r="2329" spans="23:26" x14ac:dyDescent="0.2">
      <c r="W2329" s="402"/>
      <c r="X2329" s="402"/>
      <c r="Y2329" s="402"/>
      <c r="Z2329" s="402"/>
    </row>
    <row r="2330" spans="23:26" x14ac:dyDescent="0.2">
      <c r="W2330" s="402"/>
      <c r="X2330" s="402"/>
      <c r="Y2330" s="402"/>
      <c r="Z2330" s="402"/>
    </row>
    <row r="2331" spans="23:26" x14ac:dyDescent="0.2">
      <c r="W2331" s="402"/>
      <c r="X2331" s="402"/>
      <c r="Y2331" s="402"/>
      <c r="Z2331" s="402"/>
    </row>
    <row r="2332" spans="23:26" x14ac:dyDescent="0.2">
      <c r="W2332" s="402"/>
      <c r="X2332" s="402"/>
      <c r="Y2332" s="402"/>
      <c r="Z2332" s="402"/>
    </row>
    <row r="2333" spans="23:26" x14ac:dyDescent="0.2">
      <c r="W2333" s="402"/>
      <c r="X2333" s="402"/>
      <c r="Y2333" s="402"/>
      <c r="Z2333" s="402"/>
    </row>
    <row r="2334" spans="23:26" x14ac:dyDescent="0.2">
      <c r="W2334" s="402"/>
      <c r="X2334" s="402"/>
      <c r="Y2334" s="402"/>
      <c r="Z2334" s="402"/>
    </row>
    <row r="2335" spans="23:26" x14ac:dyDescent="0.2">
      <c r="W2335" s="402"/>
      <c r="X2335" s="402"/>
      <c r="Y2335" s="402"/>
      <c r="Z2335" s="402"/>
    </row>
    <row r="2336" spans="23:26" x14ac:dyDescent="0.2">
      <c r="W2336" s="402"/>
      <c r="X2336" s="402"/>
      <c r="Y2336" s="402"/>
      <c r="Z2336" s="402"/>
    </row>
    <row r="2337" spans="23:26" x14ac:dyDescent="0.2">
      <c r="W2337" s="402"/>
      <c r="X2337" s="402"/>
      <c r="Y2337" s="402"/>
      <c r="Z2337" s="402"/>
    </row>
    <row r="2338" spans="23:26" x14ac:dyDescent="0.2">
      <c r="W2338" s="402"/>
      <c r="X2338" s="402"/>
      <c r="Y2338" s="402"/>
      <c r="Z2338" s="402"/>
    </row>
    <row r="2339" spans="23:26" x14ac:dyDescent="0.2">
      <c r="W2339" s="402"/>
      <c r="X2339" s="402"/>
      <c r="Y2339" s="402"/>
      <c r="Z2339" s="402"/>
    </row>
    <row r="2340" spans="23:26" x14ac:dyDescent="0.2">
      <c r="W2340" s="402"/>
      <c r="X2340" s="402"/>
      <c r="Y2340" s="402"/>
      <c r="Z2340" s="402"/>
    </row>
    <row r="2341" spans="23:26" x14ac:dyDescent="0.2">
      <c r="W2341" s="402"/>
      <c r="X2341" s="402"/>
      <c r="Y2341" s="402"/>
      <c r="Z2341" s="402"/>
    </row>
    <row r="2342" spans="23:26" x14ac:dyDescent="0.2">
      <c r="W2342" s="402"/>
      <c r="X2342" s="402"/>
      <c r="Y2342" s="402"/>
      <c r="Z2342" s="402"/>
    </row>
    <row r="2343" spans="23:26" x14ac:dyDescent="0.2">
      <c r="W2343" s="402"/>
      <c r="X2343" s="402"/>
      <c r="Y2343" s="402"/>
      <c r="Z2343" s="402"/>
    </row>
    <row r="2344" spans="23:26" x14ac:dyDescent="0.2">
      <c r="W2344" s="402"/>
      <c r="X2344" s="402"/>
      <c r="Y2344" s="402"/>
      <c r="Z2344" s="402"/>
    </row>
    <row r="2345" spans="23:26" x14ac:dyDescent="0.2">
      <c r="W2345" s="402"/>
      <c r="X2345" s="402"/>
      <c r="Y2345" s="402"/>
      <c r="Z2345" s="402"/>
    </row>
    <row r="2346" spans="23:26" x14ac:dyDescent="0.2">
      <c r="W2346" s="402"/>
      <c r="X2346" s="402"/>
      <c r="Y2346" s="402"/>
      <c r="Z2346" s="402"/>
    </row>
    <row r="2347" spans="23:26" x14ac:dyDescent="0.2">
      <c r="W2347" s="402"/>
      <c r="X2347" s="402"/>
      <c r="Y2347" s="402"/>
      <c r="Z2347" s="402"/>
    </row>
    <row r="2348" spans="23:26" x14ac:dyDescent="0.2">
      <c r="W2348" s="402"/>
      <c r="X2348" s="402"/>
      <c r="Y2348" s="402"/>
      <c r="Z2348" s="402"/>
    </row>
    <row r="2349" spans="23:26" x14ac:dyDescent="0.2">
      <c r="W2349" s="402"/>
      <c r="X2349" s="402"/>
      <c r="Y2349" s="402"/>
      <c r="Z2349" s="402"/>
    </row>
    <row r="2350" spans="23:26" x14ac:dyDescent="0.2">
      <c r="W2350" s="402"/>
      <c r="X2350" s="402"/>
      <c r="Y2350" s="402"/>
      <c r="Z2350" s="402"/>
    </row>
    <row r="2351" spans="23:26" x14ac:dyDescent="0.2">
      <c r="W2351" s="402"/>
      <c r="X2351" s="402"/>
      <c r="Y2351" s="402"/>
      <c r="Z2351" s="402"/>
    </row>
    <row r="2352" spans="23:26" x14ac:dyDescent="0.2">
      <c r="W2352" s="402"/>
      <c r="X2352" s="402"/>
      <c r="Y2352" s="402"/>
      <c r="Z2352" s="402"/>
    </row>
    <row r="2353" spans="23:26" x14ac:dyDescent="0.2">
      <c r="W2353" s="402"/>
      <c r="X2353" s="402"/>
      <c r="Y2353" s="402"/>
      <c r="Z2353" s="402"/>
    </row>
    <row r="2354" spans="23:26" x14ac:dyDescent="0.2">
      <c r="W2354" s="402"/>
      <c r="X2354" s="402"/>
      <c r="Y2354" s="402"/>
      <c r="Z2354" s="402"/>
    </row>
    <row r="2355" spans="23:26" x14ac:dyDescent="0.2">
      <c r="W2355" s="402"/>
      <c r="X2355" s="402"/>
      <c r="Y2355" s="402"/>
      <c r="Z2355" s="402"/>
    </row>
    <row r="2356" spans="23:26" x14ac:dyDescent="0.2">
      <c r="W2356" s="402"/>
      <c r="X2356" s="402"/>
      <c r="Y2356" s="402"/>
      <c r="Z2356" s="402"/>
    </row>
    <row r="2357" spans="23:26" x14ac:dyDescent="0.2">
      <c r="W2357" s="402"/>
      <c r="X2357" s="402"/>
      <c r="Y2357" s="402"/>
      <c r="Z2357" s="402"/>
    </row>
    <row r="2358" spans="23:26" x14ac:dyDescent="0.2">
      <c r="W2358" s="402"/>
      <c r="X2358" s="402"/>
      <c r="Y2358" s="402"/>
      <c r="Z2358" s="402"/>
    </row>
    <row r="2359" spans="23:26" x14ac:dyDescent="0.2">
      <c r="W2359" s="402"/>
      <c r="X2359" s="402"/>
      <c r="Y2359" s="402"/>
      <c r="Z2359" s="402"/>
    </row>
    <row r="2360" spans="23:26" x14ac:dyDescent="0.2">
      <c r="W2360" s="402"/>
      <c r="X2360" s="402"/>
      <c r="Y2360" s="402"/>
      <c r="Z2360" s="402"/>
    </row>
    <row r="2361" spans="23:26" x14ac:dyDescent="0.2">
      <c r="W2361" s="402"/>
      <c r="X2361" s="402"/>
      <c r="Y2361" s="402"/>
      <c r="Z2361" s="402"/>
    </row>
    <row r="2362" spans="23:26" x14ac:dyDescent="0.2">
      <c r="W2362" s="402"/>
      <c r="X2362" s="402"/>
      <c r="Y2362" s="402"/>
      <c r="Z2362" s="402"/>
    </row>
    <row r="2363" spans="23:26" x14ac:dyDescent="0.2">
      <c r="W2363" s="402"/>
      <c r="X2363" s="402"/>
      <c r="Y2363" s="402"/>
      <c r="Z2363" s="402"/>
    </row>
    <row r="2364" spans="23:26" x14ac:dyDescent="0.2">
      <c r="W2364" s="402"/>
      <c r="X2364" s="402"/>
      <c r="Y2364" s="402"/>
      <c r="Z2364" s="402"/>
    </row>
    <row r="2365" spans="23:26" x14ac:dyDescent="0.2">
      <c r="W2365" s="402"/>
      <c r="X2365" s="402"/>
      <c r="Y2365" s="402"/>
      <c r="Z2365" s="402"/>
    </row>
    <row r="2366" spans="23:26" x14ac:dyDescent="0.2">
      <c r="W2366" s="402"/>
      <c r="X2366" s="402"/>
      <c r="Y2366" s="402"/>
      <c r="Z2366" s="402"/>
    </row>
    <row r="2367" spans="23:26" x14ac:dyDescent="0.2">
      <c r="W2367" s="402"/>
      <c r="X2367" s="402"/>
      <c r="Y2367" s="402"/>
      <c r="Z2367" s="402"/>
    </row>
    <row r="2368" spans="23:26" x14ac:dyDescent="0.2">
      <c r="W2368" s="402"/>
      <c r="X2368" s="402"/>
      <c r="Y2368" s="402"/>
      <c r="Z2368" s="402"/>
    </row>
    <row r="2369" spans="23:26" x14ac:dyDescent="0.2">
      <c r="W2369" s="402"/>
      <c r="X2369" s="402"/>
      <c r="Y2369" s="402"/>
      <c r="Z2369" s="402"/>
    </row>
    <row r="2370" spans="23:26" x14ac:dyDescent="0.2">
      <c r="W2370" s="402"/>
      <c r="X2370" s="402"/>
      <c r="Y2370" s="402"/>
      <c r="Z2370" s="402"/>
    </row>
    <row r="2371" spans="23:26" x14ac:dyDescent="0.2">
      <c r="W2371" s="402"/>
      <c r="X2371" s="402"/>
      <c r="Y2371" s="402"/>
      <c r="Z2371" s="402"/>
    </row>
    <row r="2372" spans="23:26" x14ac:dyDescent="0.2">
      <c r="W2372" s="402"/>
      <c r="X2372" s="402"/>
      <c r="Y2372" s="402"/>
      <c r="Z2372" s="402"/>
    </row>
    <row r="2373" spans="23:26" x14ac:dyDescent="0.2">
      <c r="W2373" s="402"/>
      <c r="X2373" s="402"/>
      <c r="Y2373" s="402"/>
      <c r="Z2373" s="402"/>
    </row>
    <row r="2374" spans="23:26" x14ac:dyDescent="0.2">
      <c r="W2374" s="402"/>
      <c r="X2374" s="402"/>
      <c r="Y2374" s="402"/>
      <c r="Z2374" s="402"/>
    </row>
    <row r="2375" spans="23:26" x14ac:dyDescent="0.2">
      <c r="W2375" s="402"/>
      <c r="X2375" s="402"/>
      <c r="Y2375" s="402"/>
      <c r="Z2375" s="402"/>
    </row>
    <row r="2376" spans="23:26" x14ac:dyDescent="0.2">
      <c r="W2376" s="402"/>
      <c r="X2376" s="402"/>
      <c r="Y2376" s="402"/>
      <c r="Z2376" s="402"/>
    </row>
    <row r="2377" spans="23:26" x14ac:dyDescent="0.2">
      <c r="W2377" s="402"/>
      <c r="X2377" s="402"/>
      <c r="Y2377" s="402"/>
      <c r="Z2377" s="402"/>
    </row>
    <row r="2378" spans="23:26" x14ac:dyDescent="0.2">
      <c r="W2378" s="402"/>
      <c r="X2378" s="402"/>
      <c r="Y2378" s="402"/>
      <c r="Z2378" s="402"/>
    </row>
    <row r="2379" spans="23:26" x14ac:dyDescent="0.2">
      <c r="W2379" s="402"/>
      <c r="X2379" s="402"/>
      <c r="Y2379" s="402"/>
      <c r="Z2379" s="402"/>
    </row>
    <row r="2380" spans="23:26" x14ac:dyDescent="0.2">
      <c r="W2380" s="402"/>
      <c r="X2380" s="402"/>
      <c r="Y2380" s="402"/>
      <c r="Z2380" s="402"/>
    </row>
    <row r="2381" spans="23:26" x14ac:dyDescent="0.2">
      <c r="W2381" s="402"/>
      <c r="X2381" s="402"/>
      <c r="Y2381" s="402"/>
      <c r="Z2381" s="402"/>
    </row>
    <row r="2382" spans="23:26" x14ac:dyDescent="0.2">
      <c r="W2382" s="402"/>
      <c r="X2382" s="402"/>
      <c r="Y2382" s="402"/>
      <c r="Z2382" s="402"/>
    </row>
    <row r="2383" spans="23:26" x14ac:dyDescent="0.2">
      <c r="W2383" s="402"/>
      <c r="X2383" s="402"/>
      <c r="Y2383" s="402"/>
      <c r="Z2383" s="402"/>
    </row>
    <row r="2384" spans="23:26" x14ac:dyDescent="0.2">
      <c r="W2384" s="402"/>
      <c r="X2384" s="402"/>
      <c r="Y2384" s="402"/>
      <c r="Z2384" s="402"/>
    </row>
    <row r="2385" spans="23:26" x14ac:dyDescent="0.2">
      <c r="W2385" s="402"/>
      <c r="X2385" s="402"/>
      <c r="Y2385" s="402"/>
      <c r="Z2385" s="402"/>
    </row>
    <row r="2386" spans="23:26" x14ac:dyDescent="0.2">
      <c r="W2386" s="402"/>
      <c r="X2386" s="402"/>
      <c r="Y2386" s="402"/>
      <c r="Z2386" s="402"/>
    </row>
    <row r="2387" spans="23:26" x14ac:dyDescent="0.2">
      <c r="W2387" s="402"/>
      <c r="X2387" s="402"/>
      <c r="Y2387" s="402"/>
      <c r="Z2387" s="402"/>
    </row>
    <row r="2388" spans="23:26" x14ac:dyDescent="0.2">
      <c r="W2388" s="402"/>
      <c r="X2388" s="402"/>
      <c r="Y2388" s="402"/>
      <c r="Z2388" s="402"/>
    </row>
    <row r="2389" spans="23:26" x14ac:dyDescent="0.2">
      <c r="W2389" s="402"/>
      <c r="X2389" s="402"/>
      <c r="Y2389" s="402"/>
      <c r="Z2389" s="402"/>
    </row>
    <row r="2390" spans="23:26" x14ac:dyDescent="0.2">
      <c r="W2390" s="402"/>
      <c r="X2390" s="402"/>
      <c r="Y2390" s="402"/>
      <c r="Z2390" s="402"/>
    </row>
    <row r="2391" spans="23:26" x14ac:dyDescent="0.2">
      <c r="W2391" s="402"/>
      <c r="X2391" s="402"/>
      <c r="Y2391" s="402"/>
      <c r="Z2391" s="402"/>
    </row>
    <row r="2392" spans="23:26" x14ac:dyDescent="0.2">
      <c r="W2392" s="402"/>
      <c r="X2392" s="402"/>
      <c r="Y2392" s="402"/>
      <c r="Z2392" s="402"/>
    </row>
    <row r="2393" spans="23:26" x14ac:dyDescent="0.2">
      <c r="W2393" s="402"/>
      <c r="X2393" s="402"/>
      <c r="Y2393" s="402"/>
      <c r="Z2393" s="402"/>
    </row>
    <row r="2394" spans="23:26" x14ac:dyDescent="0.2">
      <c r="W2394" s="402"/>
      <c r="X2394" s="402"/>
      <c r="Y2394" s="402"/>
      <c r="Z2394" s="402"/>
    </row>
    <row r="2395" spans="23:26" x14ac:dyDescent="0.2">
      <c r="W2395" s="402"/>
      <c r="X2395" s="402"/>
      <c r="Y2395" s="402"/>
      <c r="Z2395" s="402"/>
    </row>
    <row r="2396" spans="23:26" x14ac:dyDescent="0.2">
      <c r="W2396" s="402"/>
      <c r="X2396" s="402"/>
      <c r="Y2396" s="402"/>
      <c r="Z2396" s="402"/>
    </row>
    <row r="2397" spans="23:26" x14ac:dyDescent="0.2">
      <c r="W2397" s="402"/>
      <c r="X2397" s="402"/>
      <c r="Y2397" s="402"/>
      <c r="Z2397" s="402"/>
    </row>
    <row r="2398" spans="23:26" x14ac:dyDescent="0.2">
      <c r="W2398" s="402"/>
      <c r="X2398" s="402"/>
      <c r="Y2398" s="402"/>
      <c r="Z2398" s="402"/>
    </row>
    <row r="2399" spans="23:26" x14ac:dyDescent="0.2">
      <c r="W2399" s="402"/>
      <c r="X2399" s="402"/>
      <c r="Y2399" s="402"/>
      <c r="Z2399" s="402"/>
    </row>
    <row r="2400" spans="23:26" x14ac:dyDescent="0.2">
      <c r="W2400" s="402"/>
      <c r="X2400" s="402"/>
      <c r="Y2400" s="402"/>
      <c r="Z2400" s="402"/>
    </row>
    <row r="2401" spans="23:26" x14ac:dyDescent="0.2">
      <c r="W2401" s="402"/>
      <c r="X2401" s="402"/>
      <c r="Y2401" s="402"/>
      <c r="Z2401" s="402"/>
    </row>
    <row r="2402" spans="23:26" x14ac:dyDescent="0.2">
      <c r="W2402" s="402"/>
      <c r="X2402" s="402"/>
      <c r="Y2402" s="402"/>
      <c r="Z2402" s="402"/>
    </row>
    <row r="2403" spans="23:26" x14ac:dyDescent="0.2">
      <c r="W2403" s="402"/>
      <c r="X2403" s="402"/>
      <c r="Y2403" s="402"/>
      <c r="Z2403" s="402"/>
    </row>
    <row r="2404" spans="23:26" x14ac:dyDescent="0.2">
      <c r="W2404" s="402"/>
      <c r="X2404" s="402"/>
      <c r="Y2404" s="402"/>
      <c r="Z2404" s="402"/>
    </row>
    <row r="2405" spans="23:26" x14ac:dyDescent="0.2">
      <c r="W2405" s="402"/>
      <c r="X2405" s="402"/>
      <c r="Y2405" s="402"/>
      <c r="Z2405" s="402"/>
    </row>
    <row r="2406" spans="23:26" x14ac:dyDescent="0.2">
      <c r="W2406" s="402"/>
      <c r="X2406" s="402"/>
      <c r="Y2406" s="402"/>
      <c r="Z2406" s="402"/>
    </row>
    <row r="2407" spans="23:26" x14ac:dyDescent="0.2">
      <c r="W2407" s="402"/>
      <c r="X2407" s="402"/>
      <c r="Y2407" s="402"/>
      <c r="Z2407" s="402"/>
    </row>
    <row r="2408" spans="23:26" x14ac:dyDescent="0.2">
      <c r="W2408" s="402"/>
      <c r="X2408" s="402"/>
      <c r="Y2408" s="402"/>
      <c r="Z2408" s="402"/>
    </row>
    <row r="2409" spans="23:26" x14ac:dyDescent="0.2">
      <c r="W2409" s="402"/>
      <c r="X2409" s="402"/>
      <c r="Y2409" s="402"/>
      <c r="Z2409" s="402"/>
    </row>
    <row r="2410" spans="23:26" x14ac:dyDescent="0.2">
      <c r="W2410" s="402"/>
      <c r="X2410" s="402"/>
      <c r="Y2410" s="402"/>
      <c r="Z2410" s="402"/>
    </row>
    <row r="2411" spans="23:26" x14ac:dyDescent="0.2">
      <c r="W2411" s="402"/>
      <c r="X2411" s="402"/>
      <c r="Y2411" s="402"/>
      <c r="Z2411" s="402"/>
    </row>
    <row r="2412" spans="23:26" x14ac:dyDescent="0.2">
      <c r="W2412" s="402"/>
      <c r="X2412" s="402"/>
      <c r="Y2412" s="402"/>
      <c r="Z2412" s="402"/>
    </row>
    <row r="2413" spans="23:26" x14ac:dyDescent="0.2">
      <c r="W2413" s="402"/>
      <c r="X2413" s="402"/>
      <c r="Y2413" s="402"/>
      <c r="Z2413" s="402"/>
    </row>
    <row r="2414" spans="23:26" x14ac:dyDescent="0.2">
      <c r="W2414" s="402"/>
      <c r="X2414" s="402"/>
      <c r="Y2414" s="402"/>
      <c r="Z2414" s="402"/>
    </row>
    <row r="2415" spans="23:26" x14ac:dyDescent="0.2">
      <c r="W2415" s="402"/>
      <c r="X2415" s="402"/>
      <c r="Y2415" s="402"/>
      <c r="Z2415" s="402"/>
    </row>
    <row r="2416" spans="23:26" x14ac:dyDescent="0.2">
      <c r="W2416" s="402"/>
      <c r="X2416" s="402"/>
      <c r="Y2416" s="402"/>
      <c r="Z2416" s="402"/>
    </row>
    <row r="2417" spans="23:26" x14ac:dyDescent="0.2">
      <c r="W2417" s="402"/>
      <c r="X2417" s="402"/>
      <c r="Y2417" s="402"/>
      <c r="Z2417" s="402"/>
    </row>
    <row r="2418" spans="23:26" x14ac:dyDescent="0.2">
      <c r="W2418" s="402"/>
      <c r="X2418" s="402"/>
      <c r="Y2418" s="402"/>
      <c r="Z2418" s="402"/>
    </row>
    <row r="2419" spans="23:26" x14ac:dyDescent="0.2">
      <c r="W2419" s="402"/>
      <c r="X2419" s="402"/>
      <c r="Y2419" s="402"/>
      <c r="Z2419" s="402"/>
    </row>
    <row r="2420" spans="23:26" x14ac:dyDescent="0.2">
      <c r="W2420" s="402"/>
      <c r="X2420" s="402"/>
      <c r="Y2420" s="402"/>
      <c r="Z2420" s="402"/>
    </row>
    <row r="2421" spans="23:26" x14ac:dyDescent="0.2">
      <c r="W2421" s="402"/>
      <c r="X2421" s="402"/>
      <c r="Y2421" s="402"/>
      <c r="Z2421" s="402"/>
    </row>
    <row r="2422" spans="23:26" x14ac:dyDescent="0.2">
      <c r="W2422" s="402"/>
      <c r="X2422" s="402"/>
      <c r="Y2422" s="402"/>
      <c r="Z2422" s="402"/>
    </row>
    <row r="2423" spans="23:26" x14ac:dyDescent="0.2">
      <c r="W2423" s="402"/>
      <c r="X2423" s="402"/>
      <c r="Y2423" s="402"/>
      <c r="Z2423" s="402"/>
    </row>
    <row r="2424" spans="23:26" x14ac:dyDescent="0.2">
      <c r="W2424" s="402"/>
      <c r="X2424" s="402"/>
      <c r="Y2424" s="402"/>
      <c r="Z2424" s="402"/>
    </row>
    <row r="2425" spans="23:26" x14ac:dyDescent="0.2">
      <c r="W2425" s="402"/>
      <c r="X2425" s="402"/>
      <c r="Y2425" s="402"/>
      <c r="Z2425" s="402"/>
    </row>
    <row r="2426" spans="23:26" x14ac:dyDescent="0.2">
      <c r="W2426" s="402"/>
      <c r="X2426" s="402"/>
      <c r="Y2426" s="402"/>
      <c r="Z2426" s="402"/>
    </row>
    <row r="2427" spans="23:26" x14ac:dyDescent="0.2">
      <c r="W2427" s="402"/>
      <c r="X2427" s="402"/>
      <c r="Y2427" s="402"/>
      <c r="Z2427" s="402"/>
    </row>
    <row r="2428" spans="23:26" x14ac:dyDescent="0.2">
      <c r="W2428" s="402"/>
      <c r="X2428" s="402"/>
      <c r="Y2428" s="402"/>
      <c r="Z2428" s="402"/>
    </row>
    <row r="2429" spans="23:26" x14ac:dyDescent="0.2">
      <c r="W2429" s="402"/>
      <c r="X2429" s="402"/>
      <c r="Y2429" s="402"/>
      <c r="Z2429" s="402"/>
    </row>
    <row r="2430" spans="23:26" x14ac:dyDescent="0.2">
      <c r="W2430" s="402"/>
      <c r="X2430" s="402"/>
      <c r="Y2430" s="402"/>
      <c r="Z2430" s="402"/>
    </row>
    <row r="2431" spans="23:26" x14ac:dyDescent="0.2">
      <c r="W2431" s="402"/>
      <c r="X2431" s="402"/>
      <c r="Y2431" s="402"/>
      <c r="Z2431" s="402"/>
    </row>
    <row r="2432" spans="23:26" x14ac:dyDescent="0.2">
      <c r="W2432" s="402"/>
      <c r="X2432" s="402"/>
      <c r="Y2432" s="402"/>
      <c r="Z2432" s="402"/>
    </row>
    <row r="2433" spans="23:26" x14ac:dyDescent="0.2">
      <c r="W2433" s="402"/>
      <c r="X2433" s="402"/>
      <c r="Y2433" s="402"/>
      <c r="Z2433" s="402"/>
    </row>
    <row r="2434" spans="23:26" x14ac:dyDescent="0.2">
      <c r="W2434" s="402"/>
      <c r="X2434" s="402"/>
      <c r="Y2434" s="402"/>
      <c r="Z2434" s="402"/>
    </row>
    <row r="2435" spans="23:26" x14ac:dyDescent="0.2">
      <c r="W2435" s="402"/>
      <c r="X2435" s="402"/>
      <c r="Y2435" s="402"/>
      <c r="Z2435" s="402"/>
    </row>
    <row r="2436" spans="23:26" x14ac:dyDescent="0.2">
      <c r="W2436" s="402"/>
      <c r="X2436" s="402"/>
      <c r="Y2436" s="402"/>
      <c r="Z2436" s="402"/>
    </row>
    <row r="2437" spans="23:26" x14ac:dyDescent="0.2">
      <c r="W2437" s="402"/>
      <c r="X2437" s="402"/>
      <c r="Y2437" s="402"/>
      <c r="Z2437" s="402"/>
    </row>
    <row r="2438" spans="23:26" x14ac:dyDescent="0.2">
      <c r="W2438" s="402"/>
      <c r="X2438" s="402"/>
      <c r="Y2438" s="402"/>
      <c r="Z2438" s="402"/>
    </row>
    <row r="2439" spans="23:26" x14ac:dyDescent="0.2">
      <c r="W2439" s="402"/>
      <c r="X2439" s="402"/>
      <c r="Y2439" s="402"/>
      <c r="Z2439" s="402"/>
    </row>
    <row r="2440" spans="23:26" x14ac:dyDescent="0.2">
      <c r="W2440" s="402"/>
      <c r="X2440" s="402"/>
      <c r="Y2440" s="402"/>
      <c r="Z2440" s="402"/>
    </row>
    <row r="2441" spans="23:26" x14ac:dyDescent="0.2">
      <c r="W2441" s="402"/>
      <c r="X2441" s="402"/>
      <c r="Y2441" s="402"/>
      <c r="Z2441" s="402"/>
    </row>
    <row r="2442" spans="23:26" x14ac:dyDescent="0.2">
      <c r="W2442" s="402"/>
      <c r="X2442" s="402"/>
      <c r="Y2442" s="402"/>
      <c r="Z2442" s="402"/>
    </row>
    <row r="2443" spans="23:26" x14ac:dyDescent="0.2">
      <c r="W2443" s="402"/>
      <c r="X2443" s="402"/>
      <c r="Y2443" s="402"/>
      <c r="Z2443" s="402"/>
    </row>
    <row r="2444" spans="23:26" x14ac:dyDescent="0.2">
      <c r="W2444" s="402"/>
      <c r="X2444" s="402"/>
      <c r="Y2444" s="402"/>
      <c r="Z2444" s="402"/>
    </row>
    <row r="2445" spans="23:26" x14ac:dyDescent="0.2">
      <c r="W2445" s="402"/>
      <c r="X2445" s="402"/>
      <c r="Y2445" s="402"/>
      <c r="Z2445" s="402"/>
    </row>
    <row r="2446" spans="23:26" x14ac:dyDescent="0.2">
      <c r="W2446" s="402"/>
      <c r="X2446" s="402"/>
      <c r="Y2446" s="402"/>
      <c r="Z2446" s="402"/>
    </row>
    <row r="2447" spans="23:26" x14ac:dyDescent="0.2">
      <c r="W2447" s="402"/>
      <c r="X2447" s="402"/>
      <c r="Y2447" s="402"/>
      <c r="Z2447" s="402"/>
    </row>
    <row r="2448" spans="23:26" x14ac:dyDescent="0.2">
      <c r="W2448" s="402"/>
      <c r="X2448" s="402"/>
      <c r="Y2448" s="402"/>
      <c r="Z2448" s="402"/>
    </row>
    <row r="2449" spans="23:26" x14ac:dyDescent="0.2">
      <c r="W2449" s="402"/>
      <c r="X2449" s="402"/>
      <c r="Y2449" s="402"/>
      <c r="Z2449" s="402"/>
    </row>
    <row r="2450" spans="23:26" x14ac:dyDescent="0.2">
      <c r="W2450" s="402"/>
      <c r="X2450" s="402"/>
      <c r="Y2450" s="402"/>
      <c r="Z2450" s="402"/>
    </row>
    <row r="2451" spans="23:26" x14ac:dyDescent="0.2">
      <c r="W2451" s="402"/>
      <c r="X2451" s="402"/>
      <c r="Y2451" s="402"/>
      <c r="Z2451" s="402"/>
    </row>
    <row r="2452" spans="23:26" x14ac:dyDescent="0.2">
      <c r="W2452" s="402"/>
      <c r="X2452" s="402"/>
      <c r="Y2452" s="402"/>
      <c r="Z2452" s="402"/>
    </row>
    <row r="2453" spans="23:26" x14ac:dyDescent="0.2">
      <c r="W2453" s="402"/>
      <c r="X2453" s="402"/>
      <c r="Y2453" s="402"/>
      <c r="Z2453" s="402"/>
    </row>
    <row r="2454" spans="23:26" x14ac:dyDescent="0.2">
      <c r="W2454" s="402"/>
      <c r="X2454" s="402"/>
      <c r="Y2454" s="402"/>
      <c r="Z2454" s="402"/>
    </row>
    <row r="2455" spans="23:26" x14ac:dyDescent="0.2">
      <c r="W2455" s="402"/>
      <c r="X2455" s="402"/>
      <c r="Y2455" s="402"/>
      <c r="Z2455" s="402"/>
    </row>
    <row r="2456" spans="23:26" x14ac:dyDescent="0.2">
      <c r="W2456" s="402"/>
      <c r="X2456" s="402"/>
      <c r="Y2456" s="402"/>
      <c r="Z2456" s="402"/>
    </row>
    <row r="2457" spans="23:26" x14ac:dyDescent="0.2">
      <c r="W2457" s="402"/>
      <c r="X2457" s="402"/>
      <c r="Y2457" s="402"/>
      <c r="Z2457" s="402"/>
    </row>
    <row r="2458" spans="23:26" x14ac:dyDescent="0.2">
      <c r="W2458" s="402"/>
      <c r="X2458" s="402"/>
      <c r="Y2458" s="402"/>
      <c r="Z2458" s="402"/>
    </row>
    <row r="2459" spans="23:26" x14ac:dyDescent="0.2">
      <c r="W2459" s="402"/>
      <c r="X2459" s="402"/>
      <c r="Y2459" s="402"/>
      <c r="Z2459" s="402"/>
    </row>
    <row r="2460" spans="23:26" x14ac:dyDescent="0.2">
      <c r="W2460" s="402"/>
      <c r="X2460" s="402"/>
      <c r="Y2460" s="402"/>
      <c r="Z2460" s="402"/>
    </row>
    <row r="2461" spans="23:26" x14ac:dyDescent="0.2">
      <c r="W2461" s="402"/>
      <c r="X2461" s="402"/>
      <c r="Y2461" s="402"/>
      <c r="Z2461" s="402"/>
    </row>
    <row r="2462" spans="23:26" x14ac:dyDescent="0.2">
      <c r="W2462" s="402"/>
      <c r="X2462" s="402"/>
      <c r="Y2462" s="402"/>
      <c r="Z2462" s="402"/>
    </row>
    <row r="2463" spans="23:26" x14ac:dyDescent="0.2">
      <c r="W2463" s="402"/>
      <c r="X2463" s="402"/>
      <c r="Y2463" s="402"/>
      <c r="Z2463" s="402"/>
    </row>
    <row r="2464" spans="23:26" x14ac:dyDescent="0.2">
      <c r="W2464" s="402"/>
      <c r="X2464" s="402"/>
      <c r="Y2464" s="402"/>
      <c r="Z2464" s="402"/>
    </row>
    <row r="2465" spans="23:26" x14ac:dyDescent="0.2">
      <c r="W2465" s="402"/>
      <c r="X2465" s="402"/>
      <c r="Y2465" s="402"/>
      <c r="Z2465" s="402"/>
    </row>
    <row r="2466" spans="23:26" x14ac:dyDescent="0.2">
      <c r="W2466" s="402"/>
      <c r="X2466" s="402"/>
      <c r="Y2466" s="402"/>
      <c r="Z2466" s="402"/>
    </row>
    <row r="2467" spans="23:26" x14ac:dyDescent="0.2">
      <c r="W2467" s="402"/>
      <c r="X2467" s="402"/>
      <c r="Y2467" s="402"/>
      <c r="Z2467" s="402"/>
    </row>
    <row r="2468" spans="23:26" x14ac:dyDescent="0.2">
      <c r="W2468" s="402"/>
      <c r="X2468" s="402"/>
      <c r="Y2468" s="402"/>
      <c r="Z2468" s="402"/>
    </row>
    <row r="2469" spans="23:26" x14ac:dyDescent="0.2">
      <c r="W2469" s="402"/>
      <c r="X2469" s="402"/>
      <c r="Y2469" s="402"/>
      <c r="Z2469" s="402"/>
    </row>
    <row r="2470" spans="23:26" x14ac:dyDescent="0.2">
      <c r="W2470" s="402"/>
      <c r="X2470" s="402"/>
      <c r="Y2470" s="402"/>
      <c r="Z2470" s="402"/>
    </row>
    <row r="2471" spans="23:26" x14ac:dyDescent="0.2">
      <c r="W2471" s="402"/>
      <c r="X2471" s="402"/>
      <c r="Y2471" s="402"/>
      <c r="Z2471" s="402"/>
    </row>
    <row r="2472" spans="23:26" x14ac:dyDescent="0.2">
      <c r="W2472" s="402"/>
      <c r="X2472" s="402"/>
      <c r="Y2472" s="402"/>
      <c r="Z2472" s="402"/>
    </row>
    <row r="2473" spans="23:26" x14ac:dyDescent="0.2">
      <c r="W2473" s="402"/>
      <c r="X2473" s="402"/>
      <c r="Y2473" s="402"/>
      <c r="Z2473" s="402"/>
    </row>
    <row r="2474" spans="23:26" x14ac:dyDescent="0.2">
      <c r="W2474" s="402"/>
      <c r="X2474" s="402"/>
      <c r="Y2474" s="402"/>
      <c r="Z2474" s="402"/>
    </row>
    <row r="2475" spans="23:26" x14ac:dyDescent="0.2">
      <c r="W2475" s="402"/>
      <c r="X2475" s="402"/>
      <c r="Y2475" s="402"/>
      <c r="Z2475" s="402"/>
    </row>
    <row r="2476" spans="23:26" x14ac:dyDescent="0.2">
      <c r="W2476" s="402"/>
      <c r="X2476" s="402"/>
      <c r="Y2476" s="402"/>
      <c r="Z2476" s="402"/>
    </row>
    <row r="2477" spans="23:26" x14ac:dyDescent="0.2">
      <c r="W2477" s="402"/>
      <c r="X2477" s="402"/>
      <c r="Y2477" s="402"/>
      <c r="Z2477" s="402"/>
    </row>
    <row r="2478" spans="23:26" x14ac:dyDescent="0.2">
      <c r="W2478" s="402"/>
      <c r="X2478" s="402"/>
      <c r="Y2478" s="402"/>
      <c r="Z2478" s="402"/>
    </row>
    <row r="2479" spans="23:26" x14ac:dyDescent="0.2">
      <c r="W2479" s="402"/>
      <c r="X2479" s="402"/>
      <c r="Y2479" s="402"/>
      <c r="Z2479" s="402"/>
    </row>
    <row r="2480" spans="23:26" x14ac:dyDescent="0.2">
      <c r="W2480" s="402"/>
      <c r="X2480" s="402"/>
      <c r="Y2480" s="402"/>
      <c r="Z2480" s="402"/>
    </row>
    <row r="2481" spans="23:26" x14ac:dyDescent="0.2">
      <c r="W2481" s="402"/>
      <c r="X2481" s="402"/>
      <c r="Y2481" s="402"/>
      <c r="Z2481" s="402"/>
    </row>
    <row r="2482" spans="23:26" x14ac:dyDescent="0.2">
      <c r="W2482" s="402"/>
      <c r="X2482" s="402"/>
      <c r="Y2482" s="402"/>
      <c r="Z2482" s="402"/>
    </row>
    <row r="2483" spans="23:26" x14ac:dyDescent="0.2">
      <c r="W2483" s="402"/>
      <c r="X2483" s="402"/>
      <c r="Y2483" s="402"/>
      <c r="Z2483" s="402"/>
    </row>
    <row r="2484" spans="23:26" x14ac:dyDescent="0.2">
      <c r="W2484" s="402"/>
      <c r="X2484" s="402"/>
      <c r="Y2484" s="402"/>
      <c r="Z2484" s="402"/>
    </row>
    <row r="2485" spans="23:26" x14ac:dyDescent="0.2">
      <c r="W2485" s="402"/>
      <c r="X2485" s="402"/>
      <c r="Y2485" s="402"/>
      <c r="Z2485" s="402"/>
    </row>
    <row r="2486" spans="23:26" x14ac:dyDescent="0.2">
      <c r="W2486" s="402"/>
      <c r="X2486" s="402"/>
      <c r="Y2486" s="402"/>
      <c r="Z2486" s="402"/>
    </row>
    <row r="2487" spans="23:26" x14ac:dyDescent="0.2">
      <c r="W2487" s="402"/>
      <c r="X2487" s="402"/>
      <c r="Y2487" s="402"/>
      <c r="Z2487" s="402"/>
    </row>
    <row r="2488" spans="23:26" x14ac:dyDescent="0.2">
      <c r="W2488" s="402"/>
      <c r="X2488" s="402"/>
      <c r="Y2488" s="402"/>
      <c r="Z2488" s="402"/>
    </row>
    <row r="2489" spans="23:26" x14ac:dyDescent="0.2">
      <c r="W2489" s="402"/>
      <c r="X2489" s="402"/>
      <c r="Y2489" s="402"/>
      <c r="Z2489" s="402"/>
    </row>
    <row r="2490" spans="23:26" x14ac:dyDescent="0.2">
      <c r="W2490" s="402"/>
      <c r="X2490" s="402"/>
      <c r="Y2490" s="402"/>
      <c r="Z2490" s="402"/>
    </row>
    <row r="2491" spans="23:26" x14ac:dyDescent="0.2">
      <c r="W2491" s="402"/>
      <c r="X2491" s="402"/>
      <c r="Y2491" s="402"/>
      <c r="Z2491" s="402"/>
    </row>
    <row r="2492" spans="23:26" x14ac:dyDescent="0.2">
      <c r="W2492" s="402"/>
      <c r="X2492" s="402"/>
      <c r="Y2492" s="402"/>
      <c r="Z2492" s="402"/>
    </row>
    <row r="2493" spans="23:26" x14ac:dyDescent="0.2">
      <c r="W2493" s="402"/>
      <c r="X2493" s="402"/>
      <c r="Y2493" s="402"/>
      <c r="Z2493" s="402"/>
    </row>
    <row r="2494" spans="23:26" x14ac:dyDescent="0.2">
      <c r="W2494" s="402"/>
      <c r="X2494" s="402"/>
      <c r="Y2494" s="402"/>
      <c r="Z2494" s="402"/>
    </row>
    <row r="2495" spans="23:26" x14ac:dyDescent="0.2">
      <c r="W2495" s="402"/>
      <c r="X2495" s="402"/>
      <c r="Y2495" s="402"/>
      <c r="Z2495" s="402"/>
    </row>
    <row r="2496" spans="23:26" x14ac:dyDescent="0.2">
      <c r="W2496" s="402"/>
      <c r="X2496" s="402"/>
      <c r="Y2496" s="402"/>
      <c r="Z2496" s="402"/>
    </row>
    <row r="2497" spans="23:26" x14ac:dyDescent="0.2">
      <c r="W2497" s="402"/>
      <c r="X2497" s="402"/>
      <c r="Y2497" s="402"/>
      <c r="Z2497" s="402"/>
    </row>
    <row r="2498" spans="23:26" x14ac:dyDescent="0.2">
      <c r="W2498" s="402"/>
      <c r="X2498" s="402"/>
      <c r="Y2498" s="402"/>
      <c r="Z2498" s="402"/>
    </row>
    <row r="2499" spans="23:26" x14ac:dyDescent="0.2">
      <c r="W2499" s="402"/>
      <c r="X2499" s="402"/>
      <c r="Y2499" s="402"/>
      <c r="Z2499" s="402"/>
    </row>
    <row r="2500" spans="23:26" x14ac:dyDescent="0.2">
      <c r="W2500" s="402"/>
      <c r="X2500" s="402"/>
      <c r="Y2500" s="402"/>
      <c r="Z2500" s="402"/>
    </row>
    <row r="2501" spans="23:26" x14ac:dyDescent="0.2">
      <c r="W2501" s="402"/>
      <c r="X2501" s="402"/>
      <c r="Y2501" s="402"/>
      <c r="Z2501" s="402"/>
    </row>
    <row r="2502" spans="23:26" x14ac:dyDescent="0.2">
      <c r="W2502" s="402"/>
      <c r="X2502" s="402"/>
      <c r="Y2502" s="402"/>
      <c r="Z2502" s="402"/>
    </row>
    <row r="2503" spans="23:26" x14ac:dyDescent="0.2">
      <c r="W2503" s="402"/>
      <c r="X2503" s="402"/>
      <c r="Y2503" s="402"/>
      <c r="Z2503" s="402"/>
    </row>
    <row r="2504" spans="23:26" x14ac:dyDescent="0.2">
      <c r="W2504" s="402"/>
      <c r="X2504" s="402"/>
      <c r="Y2504" s="402"/>
      <c r="Z2504" s="402"/>
    </row>
    <row r="2505" spans="23:26" x14ac:dyDescent="0.2">
      <c r="W2505" s="402"/>
      <c r="X2505" s="402"/>
      <c r="Y2505" s="402"/>
      <c r="Z2505" s="402"/>
    </row>
    <row r="2506" spans="23:26" x14ac:dyDescent="0.2">
      <c r="W2506" s="402"/>
      <c r="X2506" s="402"/>
      <c r="Y2506" s="402"/>
      <c r="Z2506" s="402"/>
    </row>
    <row r="2507" spans="23:26" x14ac:dyDescent="0.2">
      <c r="W2507" s="402"/>
      <c r="X2507" s="402"/>
      <c r="Y2507" s="402"/>
      <c r="Z2507" s="402"/>
    </row>
    <row r="2508" spans="23:26" x14ac:dyDescent="0.2">
      <c r="W2508" s="402"/>
      <c r="X2508" s="402"/>
      <c r="Y2508" s="402"/>
      <c r="Z2508" s="402"/>
    </row>
    <row r="2509" spans="23:26" x14ac:dyDescent="0.2">
      <c r="W2509" s="402"/>
      <c r="X2509" s="402"/>
      <c r="Y2509" s="402"/>
      <c r="Z2509" s="402"/>
    </row>
    <row r="2510" spans="23:26" x14ac:dyDescent="0.2">
      <c r="W2510" s="402"/>
      <c r="X2510" s="402"/>
      <c r="Y2510" s="402"/>
      <c r="Z2510" s="402"/>
    </row>
    <row r="2511" spans="23:26" x14ac:dyDescent="0.2">
      <c r="W2511" s="402"/>
      <c r="X2511" s="402"/>
      <c r="Y2511" s="402"/>
      <c r="Z2511" s="402"/>
    </row>
    <row r="2512" spans="23:26" x14ac:dyDescent="0.2">
      <c r="W2512" s="402"/>
      <c r="X2512" s="402"/>
      <c r="Y2512" s="402"/>
      <c r="Z2512" s="402"/>
    </row>
    <row r="2513" spans="23:26" x14ac:dyDescent="0.2">
      <c r="W2513" s="402"/>
      <c r="X2513" s="402"/>
      <c r="Y2513" s="402"/>
      <c r="Z2513" s="402"/>
    </row>
    <row r="2514" spans="23:26" x14ac:dyDescent="0.2">
      <c r="W2514" s="402"/>
      <c r="X2514" s="402"/>
      <c r="Y2514" s="402"/>
      <c r="Z2514" s="402"/>
    </row>
    <row r="2515" spans="23:26" x14ac:dyDescent="0.2">
      <c r="W2515" s="402"/>
      <c r="X2515" s="402"/>
      <c r="Y2515" s="402"/>
      <c r="Z2515" s="402"/>
    </row>
    <row r="2516" spans="23:26" x14ac:dyDescent="0.2">
      <c r="W2516" s="402"/>
      <c r="X2516" s="402"/>
      <c r="Y2516" s="402"/>
      <c r="Z2516" s="402"/>
    </row>
    <row r="2517" spans="23:26" x14ac:dyDescent="0.2">
      <c r="W2517" s="402"/>
      <c r="X2517" s="402"/>
      <c r="Y2517" s="402"/>
      <c r="Z2517" s="402"/>
    </row>
    <row r="2518" spans="23:26" x14ac:dyDescent="0.2">
      <c r="W2518" s="402"/>
      <c r="X2518" s="402"/>
      <c r="Y2518" s="402"/>
      <c r="Z2518" s="402"/>
    </row>
    <row r="2519" spans="23:26" x14ac:dyDescent="0.2">
      <c r="W2519" s="402"/>
      <c r="X2519" s="402"/>
      <c r="Y2519" s="402"/>
      <c r="Z2519" s="402"/>
    </row>
    <row r="2520" spans="23:26" x14ac:dyDescent="0.2">
      <c r="W2520" s="402"/>
      <c r="X2520" s="402"/>
      <c r="Y2520" s="402"/>
      <c r="Z2520" s="402"/>
    </row>
    <row r="2521" spans="23:26" x14ac:dyDescent="0.2">
      <c r="W2521" s="402"/>
      <c r="X2521" s="402"/>
      <c r="Y2521" s="402"/>
      <c r="Z2521" s="402"/>
    </row>
    <row r="2522" spans="23:26" x14ac:dyDescent="0.2">
      <c r="W2522" s="402"/>
      <c r="X2522" s="402"/>
      <c r="Y2522" s="402"/>
      <c r="Z2522" s="402"/>
    </row>
    <row r="2523" spans="23:26" x14ac:dyDescent="0.2">
      <c r="W2523" s="402"/>
      <c r="X2523" s="402"/>
      <c r="Y2523" s="402"/>
      <c r="Z2523" s="402"/>
    </row>
    <row r="2524" spans="23:26" x14ac:dyDescent="0.2">
      <c r="W2524" s="402"/>
      <c r="X2524" s="402"/>
      <c r="Y2524" s="402"/>
      <c r="Z2524" s="402"/>
    </row>
    <row r="2525" spans="23:26" x14ac:dyDescent="0.2">
      <c r="W2525" s="402"/>
      <c r="X2525" s="402"/>
      <c r="Y2525" s="402"/>
      <c r="Z2525" s="402"/>
    </row>
    <row r="2526" spans="23:26" x14ac:dyDescent="0.2">
      <c r="W2526" s="402"/>
      <c r="X2526" s="402"/>
      <c r="Y2526" s="402"/>
      <c r="Z2526" s="402"/>
    </row>
    <row r="2527" spans="23:26" x14ac:dyDescent="0.2">
      <c r="W2527" s="402"/>
      <c r="X2527" s="402"/>
      <c r="Y2527" s="402"/>
      <c r="Z2527" s="402"/>
    </row>
    <row r="2528" spans="23:26" x14ac:dyDescent="0.2">
      <c r="W2528" s="402"/>
      <c r="X2528" s="402"/>
      <c r="Y2528" s="402"/>
      <c r="Z2528" s="402"/>
    </row>
    <row r="2529" spans="23:26" x14ac:dyDescent="0.2">
      <c r="W2529" s="402"/>
      <c r="X2529" s="402"/>
      <c r="Y2529" s="402"/>
      <c r="Z2529" s="402"/>
    </row>
    <row r="2530" spans="23:26" x14ac:dyDescent="0.2">
      <c r="W2530" s="402"/>
      <c r="X2530" s="402"/>
      <c r="Y2530" s="402"/>
      <c r="Z2530" s="402"/>
    </row>
    <row r="2531" spans="23:26" x14ac:dyDescent="0.2">
      <c r="W2531" s="402"/>
      <c r="X2531" s="402"/>
      <c r="Y2531" s="402"/>
      <c r="Z2531" s="402"/>
    </row>
    <row r="2532" spans="23:26" x14ac:dyDescent="0.2">
      <c r="W2532" s="402"/>
      <c r="X2532" s="402"/>
      <c r="Y2532" s="402"/>
      <c r="Z2532" s="402"/>
    </row>
    <row r="2533" spans="23:26" x14ac:dyDescent="0.2">
      <c r="W2533" s="402"/>
      <c r="X2533" s="402"/>
      <c r="Y2533" s="402"/>
      <c r="Z2533" s="402"/>
    </row>
    <row r="2534" spans="23:26" x14ac:dyDescent="0.2">
      <c r="W2534" s="402"/>
      <c r="X2534" s="402"/>
      <c r="Y2534" s="402"/>
      <c r="Z2534" s="402"/>
    </row>
    <row r="2535" spans="23:26" x14ac:dyDescent="0.2">
      <c r="W2535" s="402"/>
      <c r="X2535" s="402"/>
      <c r="Y2535" s="402"/>
      <c r="Z2535" s="402"/>
    </row>
    <row r="2536" spans="23:26" x14ac:dyDescent="0.2">
      <c r="W2536" s="402"/>
      <c r="X2536" s="402"/>
      <c r="Y2536" s="402"/>
      <c r="Z2536" s="402"/>
    </row>
    <row r="2537" spans="23:26" x14ac:dyDescent="0.2">
      <c r="W2537" s="402"/>
      <c r="X2537" s="402"/>
      <c r="Y2537" s="402"/>
      <c r="Z2537" s="402"/>
    </row>
    <row r="2538" spans="23:26" x14ac:dyDescent="0.2">
      <c r="W2538" s="402"/>
      <c r="X2538" s="402"/>
      <c r="Y2538" s="402"/>
      <c r="Z2538" s="402"/>
    </row>
    <row r="2539" spans="23:26" x14ac:dyDescent="0.2">
      <c r="W2539" s="402"/>
      <c r="X2539" s="402"/>
      <c r="Y2539" s="402"/>
      <c r="Z2539" s="402"/>
    </row>
    <row r="2540" spans="23:26" x14ac:dyDescent="0.2">
      <c r="W2540" s="402"/>
      <c r="X2540" s="402"/>
      <c r="Y2540" s="402"/>
      <c r="Z2540" s="402"/>
    </row>
    <row r="2541" spans="23:26" x14ac:dyDescent="0.2">
      <c r="W2541" s="402"/>
      <c r="X2541" s="402"/>
      <c r="Y2541" s="402"/>
      <c r="Z2541" s="402"/>
    </row>
    <row r="2542" spans="23:26" x14ac:dyDescent="0.2">
      <c r="W2542" s="402"/>
      <c r="X2542" s="402"/>
      <c r="Y2542" s="402"/>
      <c r="Z2542" s="402"/>
    </row>
    <row r="2543" spans="23:26" x14ac:dyDescent="0.2">
      <c r="W2543" s="402"/>
      <c r="X2543" s="402"/>
      <c r="Y2543" s="402"/>
      <c r="Z2543" s="402"/>
    </row>
    <row r="2544" spans="23:26" x14ac:dyDescent="0.2">
      <c r="W2544" s="402"/>
      <c r="X2544" s="402"/>
      <c r="Y2544" s="402"/>
      <c r="Z2544" s="402"/>
    </row>
    <row r="2545" spans="23:26" x14ac:dyDescent="0.2">
      <c r="W2545" s="402"/>
      <c r="X2545" s="402"/>
      <c r="Y2545" s="402"/>
      <c r="Z2545" s="402"/>
    </row>
    <row r="2546" spans="23:26" x14ac:dyDescent="0.2">
      <c r="W2546" s="402"/>
      <c r="X2546" s="402"/>
      <c r="Y2546" s="402"/>
      <c r="Z2546" s="402"/>
    </row>
    <row r="2547" spans="23:26" x14ac:dyDescent="0.2">
      <c r="W2547" s="402"/>
      <c r="X2547" s="402"/>
      <c r="Y2547" s="402"/>
      <c r="Z2547" s="402"/>
    </row>
    <row r="2548" spans="23:26" x14ac:dyDescent="0.2">
      <c r="W2548" s="402"/>
      <c r="X2548" s="402"/>
      <c r="Y2548" s="402"/>
      <c r="Z2548" s="402"/>
    </row>
    <row r="2549" spans="23:26" x14ac:dyDescent="0.2">
      <c r="W2549" s="402"/>
      <c r="X2549" s="402"/>
      <c r="Y2549" s="402"/>
      <c r="Z2549" s="402"/>
    </row>
    <row r="2550" spans="23:26" x14ac:dyDescent="0.2">
      <c r="W2550" s="402"/>
      <c r="X2550" s="402"/>
      <c r="Y2550" s="402"/>
      <c r="Z2550" s="402"/>
    </row>
    <row r="2551" spans="23:26" x14ac:dyDescent="0.2">
      <c r="W2551" s="402"/>
      <c r="X2551" s="402"/>
      <c r="Y2551" s="402"/>
      <c r="Z2551" s="402"/>
    </row>
    <row r="2552" spans="23:26" x14ac:dyDescent="0.2">
      <c r="W2552" s="402"/>
      <c r="X2552" s="402"/>
      <c r="Y2552" s="402"/>
      <c r="Z2552" s="402"/>
    </row>
    <row r="2553" spans="23:26" x14ac:dyDescent="0.2">
      <c r="W2553" s="402"/>
      <c r="X2553" s="402"/>
      <c r="Y2553" s="402"/>
      <c r="Z2553" s="402"/>
    </row>
    <row r="2554" spans="23:26" x14ac:dyDescent="0.2">
      <c r="W2554" s="402"/>
      <c r="X2554" s="402"/>
      <c r="Y2554" s="402"/>
      <c r="Z2554" s="402"/>
    </row>
    <row r="2555" spans="23:26" x14ac:dyDescent="0.2">
      <c r="W2555" s="402"/>
      <c r="X2555" s="402"/>
      <c r="Y2555" s="402"/>
      <c r="Z2555" s="402"/>
    </row>
    <row r="2556" spans="23:26" x14ac:dyDescent="0.2">
      <c r="W2556" s="402"/>
      <c r="X2556" s="402"/>
      <c r="Y2556" s="402"/>
      <c r="Z2556" s="402"/>
    </row>
    <row r="2557" spans="23:26" x14ac:dyDescent="0.2">
      <c r="W2557" s="402"/>
      <c r="X2557" s="402"/>
      <c r="Y2557" s="402"/>
      <c r="Z2557" s="402"/>
    </row>
    <row r="2558" spans="23:26" x14ac:dyDescent="0.2">
      <c r="W2558" s="402"/>
      <c r="X2558" s="402"/>
      <c r="Y2558" s="402"/>
      <c r="Z2558" s="402"/>
    </row>
    <row r="2559" spans="23:26" x14ac:dyDescent="0.2">
      <c r="W2559" s="402"/>
      <c r="X2559" s="402"/>
      <c r="Y2559" s="402"/>
      <c r="Z2559" s="402"/>
    </row>
    <row r="2560" spans="23:26" x14ac:dyDescent="0.2">
      <c r="W2560" s="402"/>
      <c r="X2560" s="402"/>
      <c r="Y2560" s="402"/>
      <c r="Z2560" s="402"/>
    </row>
    <row r="2561" spans="23:26" x14ac:dyDescent="0.2">
      <c r="W2561" s="402"/>
      <c r="X2561" s="402"/>
      <c r="Y2561" s="402"/>
      <c r="Z2561" s="402"/>
    </row>
    <row r="2562" spans="23:26" x14ac:dyDescent="0.2">
      <c r="W2562" s="402"/>
      <c r="X2562" s="402"/>
      <c r="Y2562" s="402"/>
      <c r="Z2562" s="402"/>
    </row>
    <row r="2563" spans="23:26" x14ac:dyDescent="0.2">
      <c r="W2563" s="402"/>
      <c r="X2563" s="402"/>
      <c r="Y2563" s="402"/>
      <c r="Z2563" s="402"/>
    </row>
    <row r="2564" spans="23:26" x14ac:dyDescent="0.2">
      <c r="W2564" s="402"/>
      <c r="X2564" s="402"/>
      <c r="Y2564" s="402"/>
      <c r="Z2564" s="402"/>
    </row>
    <row r="2565" spans="23:26" x14ac:dyDescent="0.2">
      <c r="W2565" s="402"/>
      <c r="X2565" s="402"/>
      <c r="Y2565" s="402"/>
      <c r="Z2565" s="402"/>
    </row>
    <row r="2566" spans="23:26" x14ac:dyDescent="0.2">
      <c r="W2566" s="402"/>
      <c r="X2566" s="402"/>
      <c r="Y2566" s="402"/>
      <c r="Z2566" s="402"/>
    </row>
    <row r="2567" spans="23:26" x14ac:dyDescent="0.2">
      <c r="W2567" s="402"/>
      <c r="X2567" s="402"/>
      <c r="Y2567" s="402"/>
      <c r="Z2567" s="402"/>
    </row>
    <row r="2568" spans="23:26" x14ac:dyDescent="0.2">
      <c r="W2568" s="402"/>
      <c r="X2568" s="402"/>
      <c r="Y2568" s="402"/>
      <c r="Z2568" s="402"/>
    </row>
    <row r="2569" spans="23:26" x14ac:dyDescent="0.2">
      <c r="W2569" s="402"/>
      <c r="X2569" s="402"/>
      <c r="Y2569" s="402"/>
      <c r="Z2569" s="402"/>
    </row>
    <row r="2570" spans="23:26" x14ac:dyDescent="0.2">
      <c r="W2570" s="402"/>
      <c r="X2570" s="402"/>
      <c r="Y2570" s="402"/>
      <c r="Z2570" s="402"/>
    </row>
    <row r="2571" spans="23:26" x14ac:dyDescent="0.2">
      <c r="W2571" s="402"/>
      <c r="X2571" s="402"/>
      <c r="Y2571" s="402"/>
      <c r="Z2571" s="402"/>
    </row>
    <row r="2572" spans="23:26" x14ac:dyDescent="0.2">
      <c r="W2572" s="402"/>
      <c r="X2572" s="402"/>
      <c r="Y2572" s="402"/>
      <c r="Z2572" s="402"/>
    </row>
    <row r="2573" spans="23:26" x14ac:dyDescent="0.2">
      <c r="W2573" s="402"/>
      <c r="X2573" s="402"/>
      <c r="Y2573" s="402"/>
      <c r="Z2573" s="402"/>
    </row>
    <row r="2574" spans="23:26" x14ac:dyDescent="0.2">
      <c r="W2574" s="402"/>
      <c r="X2574" s="402"/>
      <c r="Y2574" s="402"/>
      <c r="Z2574" s="402"/>
    </row>
    <row r="2575" spans="23:26" x14ac:dyDescent="0.2">
      <c r="W2575" s="402"/>
      <c r="X2575" s="402"/>
      <c r="Y2575" s="402"/>
      <c r="Z2575" s="402"/>
    </row>
    <row r="2576" spans="23:26" x14ac:dyDescent="0.2">
      <c r="W2576" s="402"/>
      <c r="X2576" s="402"/>
      <c r="Y2576" s="402"/>
      <c r="Z2576" s="402"/>
    </row>
    <row r="2577" spans="23:26" x14ac:dyDescent="0.2">
      <c r="W2577" s="402"/>
      <c r="X2577" s="402"/>
      <c r="Y2577" s="402"/>
      <c r="Z2577" s="402"/>
    </row>
    <row r="2578" spans="23:26" x14ac:dyDescent="0.2">
      <c r="W2578" s="402"/>
      <c r="X2578" s="402"/>
      <c r="Y2578" s="402"/>
      <c r="Z2578" s="402"/>
    </row>
    <row r="2579" spans="23:26" x14ac:dyDescent="0.2">
      <c r="W2579" s="402"/>
      <c r="X2579" s="402"/>
      <c r="Y2579" s="402"/>
      <c r="Z2579" s="402"/>
    </row>
    <row r="2580" spans="23:26" x14ac:dyDescent="0.2">
      <c r="W2580" s="402"/>
      <c r="X2580" s="402"/>
      <c r="Y2580" s="402"/>
      <c r="Z2580" s="402"/>
    </row>
    <row r="2581" spans="23:26" x14ac:dyDescent="0.2">
      <c r="W2581" s="402"/>
      <c r="X2581" s="402"/>
      <c r="Y2581" s="402"/>
      <c r="Z2581" s="402"/>
    </row>
    <row r="2582" spans="23:26" x14ac:dyDescent="0.2">
      <c r="W2582" s="402"/>
      <c r="X2582" s="402"/>
      <c r="Y2582" s="402"/>
      <c r="Z2582" s="402"/>
    </row>
    <row r="2583" spans="23:26" x14ac:dyDescent="0.2">
      <c r="W2583" s="402"/>
      <c r="X2583" s="402"/>
      <c r="Y2583" s="402"/>
      <c r="Z2583" s="402"/>
    </row>
    <row r="2584" spans="23:26" x14ac:dyDescent="0.2">
      <c r="W2584" s="402"/>
      <c r="X2584" s="402"/>
      <c r="Y2584" s="402"/>
      <c r="Z2584" s="402"/>
    </row>
    <row r="2585" spans="23:26" x14ac:dyDescent="0.2">
      <c r="W2585" s="402"/>
      <c r="X2585" s="402"/>
      <c r="Y2585" s="402"/>
      <c r="Z2585" s="402"/>
    </row>
    <row r="2586" spans="23:26" x14ac:dyDescent="0.2">
      <c r="W2586" s="402"/>
      <c r="X2586" s="402"/>
      <c r="Y2586" s="402"/>
      <c r="Z2586" s="402"/>
    </row>
    <row r="2587" spans="23:26" x14ac:dyDescent="0.2">
      <c r="W2587" s="402"/>
      <c r="X2587" s="402"/>
      <c r="Y2587" s="402"/>
      <c r="Z2587" s="402"/>
    </row>
    <row r="2588" spans="23:26" x14ac:dyDescent="0.2">
      <c r="W2588" s="402"/>
      <c r="X2588" s="402"/>
      <c r="Y2588" s="402"/>
      <c r="Z2588" s="402"/>
    </row>
    <row r="2589" spans="23:26" x14ac:dyDescent="0.2">
      <c r="W2589" s="402"/>
      <c r="X2589" s="402"/>
      <c r="Y2589" s="402"/>
      <c r="Z2589" s="402"/>
    </row>
    <row r="2590" spans="23:26" x14ac:dyDescent="0.2">
      <c r="W2590" s="402"/>
      <c r="X2590" s="402"/>
      <c r="Y2590" s="402"/>
      <c r="Z2590" s="402"/>
    </row>
    <row r="2591" spans="23:26" x14ac:dyDescent="0.2">
      <c r="W2591" s="402"/>
      <c r="X2591" s="402"/>
      <c r="Y2591" s="402"/>
      <c r="Z2591" s="402"/>
    </row>
    <row r="2592" spans="23:26" x14ac:dyDescent="0.2">
      <c r="W2592" s="402"/>
      <c r="X2592" s="402"/>
      <c r="Y2592" s="402"/>
      <c r="Z2592" s="402"/>
    </row>
    <row r="2593" spans="23:26" x14ac:dyDescent="0.2">
      <c r="W2593" s="402"/>
      <c r="X2593" s="402"/>
      <c r="Y2593" s="402"/>
      <c r="Z2593" s="402"/>
    </row>
    <row r="2594" spans="23:26" x14ac:dyDescent="0.2">
      <c r="W2594" s="402"/>
      <c r="X2594" s="402"/>
      <c r="Y2594" s="402"/>
      <c r="Z2594" s="402"/>
    </row>
    <row r="2595" spans="23:26" x14ac:dyDescent="0.2">
      <c r="W2595" s="402"/>
      <c r="X2595" s="402"/>
      <c r="Y2595" s="402"/>
      <c r="Z2595" s="402"/>
    </row>
    <row r="2596" spans="23:26" x14ac:dyDescent="0.2">
      <c r="W2596" s="402"/>
      <c r="X2596" s="402"/>
      <c r="Y2596" s="402"/>
      <c r="Z2596" s="402"/>
    </row>
    <row r="2597" spans="23:26" x14ac:dyDescent="0.2">
      <c r="W2597" s="402"/>
      <c r="X2597" s="402"/>
      <c r="Y2597" s="402"/>
      <c r="Z2597" s="402"/>
    </row>
    <row r="2598" spans="23:26" x14ac:dyDescent="0.2">
      <c r="W2598" s="402"/>
      <c r="X2598" s="402"/>
      <c r="Y2598" s="402"/>
      <c r="Z2598" s="402"/>
    </row>
    <row r="2599" spans="23:26" x14ac:dyDescent="0.2">
      <c r="W2599" s="402"/>
      <c r="X2599" s="402"/>
      <c r="Y2599" s="402"/>
      <c r="Z2599" s="402"/>
    </row>
    <row r="2600" spans="23:26" x14ac:dyDescent="0.2">
      <c r="W2600" s="402"/>
      <c r="X2600" s="402"/>
      <c r="Y2600" s="402"/>
      <c r="Z2600" s="402"/>
    </row>
    <row r="2601" spans="23:26" x14ac:dyDescent="0.2">
      <c r="W2601" s="402"/>
      <c r="X2601" s="402"/>
      <c r="Y2601" s="402"/>
      <c r="Z2601" s="402"/>
    </row>
    <row r="2602" spans="23:26" x14ac:dyDescent="0.2">
      <c r="W2602" s="402"/>
      <c r="X2602" s="402"/>
      <c r="Y2602" s="402"/>
      <c r="Z2602" s="402"/>
    </row>
    <row r="2603" spans="23:26" x14ac:dyDescent="0.2">
      <c r="W2603" s="402"/>
      <c r="X2603" s="402"/>
      <c r="Y2603" s="402"/>
      <c r="Z2603" s="402"/>
    </row>
    <row r="2604" spans="23:26" x14ac:dyDescent="0.2">
      <c r="W2604" s="402"/>
      <c r="X2604" s="402"/>
      <c r="Y2604" s="402"/>
      <c r="Z2604" s="402"/>
    </row>
    <row r="2605" spans="23:26" x14ac:dyDescent="0.2">
      <c r="W2605" s="402"/>
      <c r="X2605" s="402"/>
      <c r="Y2605" s="402"/>
      <c r="Z2605" s="402"/>
    </row>
    <row r="2606" spans="23:26" x14ac:dyDescent="0.2">
      <c r="W2606" s="402"/>
      <c r="X2606" s="402"/>
      <c r="Y2606" s="402"/>
      <c r="Z2606" s="402"/>
    </row>
    <row r="2607" spans="23:26" x14ac:dyDescent="0.2">
      <c r="W2607" s="402"/>
      <c r="X2607" s="402"/>
      <c r="Y2607" s="402"/>
      <c r="Z2607" s="402"/>
    </row>
    <row r="2608" spans="23:26" x14ac:dyDescent="0.2">
      <c r="W2608" s="402"/>
      <c r="X2608" s="402"/>
      <c r="Y2608" s="402"/>
      <c r="Z2608" s="402"/>
    </row>
    <row r="2609" spans="23:26" x14ac:dyDescent="0.2">
      <c r="W2609" s="402"/>
      <c r="X2609" s="402"/>
      <c r="Y2609" s="402"/>
      <c r="Z2609" s="402"/>
    </row>
    <row r="2610" spans="23:26" x14ac:dyDescent="0.2">
      <c r="W2610" s="402"/>
      <c r="X2610" s="402"/>
      <c r="Y2610" s="402"/>
      <c r="Z2610" s="402"/>
    </row>
    <row r="2611" spans="23:26" x14ac:dyDescent="0.2">
      <c r="W2611" s="402"/>
      <c r="X2611" s="402"/>
      <c r="Y2611" s="402"/>
      <c r="Z2611" s="402"/>
    </row>
    <row r="2612" spans="23:26" x14ac:dyDescent="0.2">
      <c r="W2612" s="402"/>
      <c r="X2612" s="402"/>
      <c r="Y2612" s="402"/>
      <c r="Z2612" s="402"/>
    </row>
    <row r="2613" spans="23:26" x14ac:dyDescent="0.2">
      <c r="W2613" s="402"/>
      <c r="X2613" s="402"/>
      <c r="Y2613" s="402"/>
      <c r="Z2613" s="402"/>
    </row>
    <row r="2614" spans="23:26" x14ac:dyDescent="0.2">
      <c r="W2614" s="402"/>
      <c r="X2614" s="402"/>
      <c r="Y2614" s="402"/>
      <c r="Z2614" s="402"/>
    </row>
    <row r="2615" spans="23:26" x14ac:dyDescent="0.2">
      <c r="W2615" s="402"/>
      <c r="X2615" s="402"/>
      <c r="Y2615" s="402"/>
      <c r="Z2615" s="402"/>
    </row>
    <row r="2616" spans="23:26" x14ac:dyDescent="0.2">
      <c r="W2616" s="402"/>
      <c r="X2616" s="402"/>
      <c r="Y2616" s="402"/>
      <c r="Z2616" s="402"/>
    </row>
    <row r="2617" spans="23:26" x14ac:dyDescent="0.2">
      <c r="W2617" s="402"/>
      <c r="X2617" s="402"/>
      <c r="Y2617" s="402"/>
      <c r="Z2617" s="402"/>
    </row>
    <row r="2618" spans="23:26" x14ac:dyDescent="0.2">
      <c r="W2618" s="402"/>
      <c r="X2618" s="402"/>
      <c r="Y2618" s="402"/>
      <c r="Z2618" s="402"/>
    </row>
    <row r="2619" spans="23:26" x14ac:dyDescent="0.2">
      <c r="W2619" s="402"/>
      <c r="X2619" s="402"/>
      <c r="Y2619" s="402"/>
      <c r="Z2619" s="402"/>
    </row>
    <row r="2620" spans="23:26" x14ac:dyDescent="0.2">
      <c r="W2620" s="402"/>
      <c r="X2620" s="402"/>
      <c r="Y2620" s="402"/>
      <c r="Z2620" s="402"/>
    </row>
    <row r="2621" spans="23:26" x14ac:dyDescent="0.2">
      <c r="W2621" s="402"/>
      <c r="X2621" s="402"/>
      <c r="Y2621" s="402"/>
      <c r="Z2621" s="402"/>
    </row>
    <row r="2622" spans="23:26" x14ac:dyDescent="0.2">
      <c r="W2622" s="402"/>
      <c r="X2622" s="402"/>
      <c r="Y2622" s="402"/>
      <c r="Z2622" s="402"/>
    </row>
    <row r="2623" spans="23:26" x14ac:dyDescent="0.2">
      <c r="W2623" s="402"/>
      <c r="X2623" s="402"/>
      <c r="Y2623" s="402"/>
      <c r="Z2623" s="402"/>
    </row>
    <row r="2624" spans="23:26" x14ac:dyDescent="0.2">
      <c r="W2624" s="402"/>
      <c r="X2624" s="402"/>
      <c r="Y2624" s="402"/>
      <c r="Z2624" s="402"/>
    </row>
    <row r="2625" spans="23:26" x14ac:dyDescent="0.2">
      <c r="W2625" s="402"/>
      <c r="X2625" s="402"/>
      <c r="Y2625" s="402"/>
      <c r="Z2625" s="402"/>
    </row>
    <row r="2626" spans="23:26" x14ac:dyDescent="0.2">
      <c r="W2626" s="402"/>
      <c r="X2626" s="402"/>
      <c r="Y2626" s="402"/>
      <c r="Z2626" s="402"/>
    </row>
    <row r="2627" spans="23:26" x14ac:dyDescent="0.2">
      <c r="W2627" s="402"/>
      <c r="X2627" s="402"/>
      <c r="Y2627" s="402"/>
      <c r="Z2627" s="402"/>
    </row>
    <row r="2628" spans="23:26" x14ac:dyDescent="0.2">
      <c r="W2628" s="402"/>
      <c r="X2628" s="402"/>
      <c r="Y2628" s="402"/>
      <c r="Z2628" s="402"/>
    </row>
    <row r="2629" spans="23:26" x14ac:dyDescent="0.2">
      <c r="W2629" s="402"/>
      <c r="X2629" s="402"/>
      <c r="Y2629" s="402"/>
      <c r="Z2629" s="402"/>
    </row>
    <row r="2630" spans="23:26" x14ac:dyDescent="0.2">
      <c r="W2630" s="402"/>
      <c r="X2630" s="402"/>
      <c r="Y2630" s="402"/>
      <c r="Z2630" s="402"/>
    </row>
    <row r="2631" spans="23:26" x14ac:dyDescent="0.2">
      <c r="W2631" s="402"/>
      <c r="X2631" s="402"/>
      <c r="Y2631" s="402"/>
      <c r="Z2631" s="402"/>
    </row>
    <row r="2632" spans="23:26" x14ac:dyDescent="0.2">
      <c r="W2632" s="402"/>
      <c r="X2632" s="402"/>
      <c r="Y2632" s="402"/>
      <c r="Z2632" s="402"/>
    </row>
    <row r="2633" spans="23:26" x14ac:dyDescent="0.2">
      <c r="W2633" s="402"/>
      <c r="X2633" s="402"/>
      <c r="Y2633" s="402"/>
      <c r="Z2633" s="402"/>
    </row>
    <row r="2634" spans="23:26" x14ac:dyDescent="0.2">
      <c r="W2634" s="402"/>
      <c r="X2634" s="402"/>
      <c r="Y2634" s="402"/>
      <c r="Z2634" s="402"/>
    </row>
    <row r="2635" spans="23:26" x14ac:dyDescent="0.2">
      <c r="W2635" s="402"/>
      <c r="X2635" s="402"/>
      <c r="Y2635" s="402"/>
      <c r="Z2635" s="402"/>
    </row>
    <row r="2636" spans="23:26" x14ac:dyDescent="0.2">
      <c r="W2636" s="402"/>
      <c r="X2636" s="402"/>
      <c r="Y2636" s="402"/>
      <c r="Z2636" s="402"/>
    </row>
    <row r="2637" spans="23:26" x14ac:dyDescent="0.2">
      <c r="W2637" s="402"/>
      <c r="X2637" s="402"/>
      <c r="Y2637" s="402"/>
      <c r="Z2637" s="402"/>
    </row>
    <row r="2638" spans="23:26" x14ac:dyDescent="0.2">
      <c r="W2638" s="402"/>
      <c r="X2638" s="402"/>
      <c r="Y2638" s="402"/>
      <c r="Z2638" s="402"/>
    </row>
    <row r="2639" spans="23:26" x14ac:dyDescent="0.2">
      <c r="W2639" s="402"/>
      <c r="X2639" s="402"/>
      <c r="Y2639" s="402"/>
      <c r="Z2639" s="402"/>
    </row>
    <row r="2640" spans="23:26" x14ac:dyDescent="0.2">
      <c r="W2640" s="402"/>
      <c r="X2640" s="402"/>
      <c r="Y2640" s="402"/>
      <c r="Z2640" s="402"/>
    </row>
    <row r="2641" spans="23:26" x14ac:dyDescent="0.2">
      <c r="W2641" s="402"/>
      <c r="X2641" s="402"/>
      <c r="Y2641" s="402"/>
      <c r="Z2641" s="402"/>
    </row>
    <row r="2642" spans="23:26" x14ac:dyDescent="0.2">
      <c r="W2642" s="402"/>
      <c r="X2642" s="402"/>
      <c r="Y2642" s="402"/>
      <c r="Z2642" s="402"/>
    </row>
    <row r="2643" spans="23:26" x14ac:dyDescent="0.2">
      <c r="W2643" s="402"/>
      <c r="X2643" s="402"/>
      <c r="Y2643" s="402"/>
      <c r="Z2643" s="402"/>
    </row>
    <row r="2644" spans="23:26" x14ac:dyDescent="0.2">
      <c r="W2644" s="402"/>
      <c r="X2644" s="402"/>
      <c r="Y2644" s="402"/>
      <c r="Z2644" s="402"/>
    </row>
    <row r="2645" spans="23:26" x14ac:dyDescent="0.2">
      <c r="W2645" s="402"/>
      <c r="X2645" s="402"/>
      <c r="Y2645" s="402"/>
      <c r="Z2645" s="402"/>
    </row>
    <row r="2646" spans="23:26" x14ac:dyDescent="0.2">
      <c r="W2646" s="402"/>
      <c r="X2646" s="402"/>
      <c r="Y2646" s="402"/>
      <c r="Z2646" s="402"/>
    </row>
    <row r="2647" spans="23:26" x14ac:dyDescent="0.2">
      <c r="W2647" s="402"/>
      <c r="X2647" s="402"/>
      <c r="Y2647" s="402"/>
      <c r="Z2647" s="402"/>
    </row>
    <row r="2648" spans="23:26" x14ac:dyDescent="0.2">
      <c r="W2648" s="402"/>
      <c r="X2648" s="402"/>
      <c r="Y2648" s="402"/>
      <c r="Z2648" s="402"/>
    </row>
    <row r="2649" spans="23:26" x14ac:dyDescent="0.2">
      <c r="W2649" s="402"/>
      <c r="X2649" s="402"/>
      <c r="Y2649" s="402"/>
      <c r="Z2649" s="402"/>
    </row>
    <row r="2650" spans="23:26" x14ac:dyDescent="0.2">
      <c r="W2650" s="402"/>
      <c r="X2650" s="402"/>
      <c r="Y2650" s="402"/>
      <c r="Z2650" s="402"/>
    </row>
    <row r="2651" spans="23:26" x14ac:dyDescent="0.2">
      <c r="W2651" s="402"/>
      <c r="X2651" s="402"/>
      <c r="Y2651" s="402"/>
      <c r="Z2651" s="402"/>
    </row>
    <row r="2652" spans="23:26" x14ac:dyDescent="0.2">
      <c r="W2652" s="402"/>
      <c r="X2652" s="402"/>
      <c r="Y2652" s="402"/>
      <c r="Z2652" s="402"/>
    </row>
    <row r="2653" spans="23:26" x14ac:dyDescent="0.2">
      <c r="W2653" s="402"/>
      <c r="X2653" s="402"/>
      <c r="Y2653" s="402"/>
      <c r="Z2653" s="402"/>
    </row>
    <row r="2654" spans="23:26" x14ac:dyDescent="0.2">
      <c r="W2654" s="402"/>
      <c r="X2654" s="402"/>
      <c r="Y2654" s="402"/>
      <c r="Z2654" s="402"/>
    </row>
    <row r="2655" spans="23:26" x14ac:dyDescent="0.2">
      <c r="W2655" s="402"/>
      <c r="X2655" s="402"/>
      <c r="Y2655" s="402"/>
      <c r="Z2655" s="402"/>
    </row>
    <row r="2656" spans="23:26" x14ac:dyDescent="0.2">
      <c r="W2656" s="402"/>
      <c r="X2656" s="402"/>
      <c r="Y2656" s="402"/>
      <c r="Z2656" s="402"/>
    </row>
    <row r="2657" spans="23:26" x14ac:dyDescent="0.2">
      <c r="W2657" s="402"/>
      <c r="X2657" s="402"/>
      <c r="Y2657" s="402"/>
      <c r="Z2657" s="402"/>
    </row>
    <row r="2658" spans="23:26" x14ac:dyDescent="0.2">
      <c r="W2658" s="402"/>
      <c r="X2658" s="402"/>
      <c r="Y2658" s="402"/>
      <c r="Z2658" s="402"/>
    </row>
    <row r="2659" spans="23:26" x14ac:dyDescent="0.2">
      <c r="W2659" s="402"/>
      <c r="X2659" s="402"/>
      <c r="Y2659" s="402"/>
      <c r="Z2659" s="402"/>
    </row>
    <row r="2660" spans="23:26" x14ac:dyDescent="0.2">
      <c r="W2660" s="402"/>
      <c r="X2660" s="402"/>
      <c r="Y2660" s="402"/>
      <c r="Z2660" s="402"/>
    </row>
    <row r="2661" spans="23:26" x14ac:dyDescent="0.2">
      <c r="W2661" s="402"/>
      <c r="X2661" s="402"/>
      <c r="Y2661" s="402"/>
      <c r="Z2661" s="402"/>
    </row>
    <row r="2662" spans="23:26" x14ac:dyDescent="0.2">
      <c r="W2662" s="402"/>
      <c r="X2662" s="402"/>
      <c r="Y2662" s="402"/>
      <c r="Z2662" s="402"/>
    </row>
    <row r="2663" spans="23:26" x14ac:dyDescent="0.2">
      <c r="W2663" s="402"/>
      <c r="X2663" s="402"/>
      <c r="Y2663" s="402"/>
      <c r="Z2663" s="402"/>
    </row>
    <row r="2664" spans="23:26" x14ac:dyDescent="0.2">
      <c r="W2664" s="402"/>
      <c r="X2664" s="402"/>
      <c r="Y2664" s="402"/>
      <c r="Z2664" s="402"/>
    </row>
    <row r="2665" spans="23:26" x14ac:dyDescent="0.2">
      <c r="W2665" s="402"/>
      <c r="X2665" s="402"/>
      <c r="Y2665" s="402"/>
      <c r="Z2665" s="402"/>
    </row>
    <row r="2666" spans="23:26" x14ac:dyDescent="0.2">
      <c r="W2666" s="402"/>
      <c r="X2666" s="402"/>
      <c r="Y2666" s="402"/>
      <c r="Z2666" s="402"/>
    </row>
    <row r="2667" spans="23:26" x14ac:dyDescent="0.2">
      <c r="W2667" s="402"/>
      <c r="X2667" s="402"/>
      <c r="Y2667" s="402"/>
      <c r="Z2667" s="402"/>
    </row>
    <row r="2668" spans="23:26" x14ac:dyDescent="0.2">
      <c r="W2668" s="402"/>
      <c r="X2668" s="402"/>
      <c r="Y2668" s="402"/>
      <c r="Z2668" s="402"/>
    </row>
    <row r="2669" spans="23:26" x14ac:dyDescent="0.2">
      <c r="W2669" s="402"/>
      <c r="X2669" s="402"/>
      <c r="Y2669" s="402"/>
      <c r="Z2669" s="402"/>
    </row>
    <row r="2670" spans="23:26" x14ac:dyDescent="0.2">
      <c r="W2670" s="402"/>
      <c r="X2670" s="402"/>
      <c r="Y2670" s="402"/>
      <c r="Z2670" s="402"/>
    </row>
    <row r="2671" spans="23:26" x14ac:dyDescent="0.2">
      <c r="W2671" s="402"/>
      <c r="X2671" s="402"/>
      <c r="Y2671" s="402"/>
      <c r="Z2671" s="402"/>
    </row>
    <row r="2672" spans="23:26" x14ac:dyDescent="0.2">
      <c r="W2672" s="402"/>
      <c r="X2672" s="402"/>
      <c r="Y2672" s="402"/>
      <c r="Z2672" s="402"/>
    </row>
    <row r="2673" spans="23:26" x14ac:dyDescent="0.2">
      <c r="W2673" s="402"/>
      <c r="X2673" s="402"/>
      <c r="Y2673" s="402"/>
      <c r="Z2673" s="402"/>
    </row>
    <row r="2674" spans="23:26" x14ac:dyDescent="0.2">
      <c r="W2674" s="402"/>
      <c r="X2674" s="402"/>
      <c r="Y2674" s="402"/>
      <c r="Z2674" s="402"/>
    </row>
    <row r="2675" spans="23:26" x14ac:dyDescent="0.2">
      <c r="W2675" s="402"/>
      <c r="X2675" s="402"/>
      <c r="Y2675" s="402"/>
      <c r="Z2675" s="402"/>
    </row>
    <row r="2676" spans="23:26" x14ac:dyDescent="0.2">
      <c r="W2676" s="402"/>
      <c r="X2676" s="402"/>
      <c r="Y2676" s="402"/>
      <c r="Z2676" s="402"/>
    </row>
    <row r="2677" spans="23:26" x14ac:dyDescent="0.2">
      <c r="W2677" s="402"/>
      <c r="X2677" s="402"/>
      <c r="Y2677" s="402"/>
      <c r="Z2677" s="402"/>
    </row>
    <row r="2678" spans="23:26" x14ac:dyDescent="0.2">
      <c r="W2678" s="402"/>
      <c r="X2678" s="402"/>
      <c r="Y2678" s="402"/>
      <c r="Z2678" s="402"/>
    </row>
    <row r="2679" spans="23:26" x14ac:dyDescent="0.2">
      <c r="W2679" s="402"/>
      <c r="X2679" s="402"/>
      <c r="Y2679" s="402"/>
      <c r="Z2679" s="402"/>
    </row>
    <row r="2680" spans="23:26" x14ac:dyDescent="0.2">
      <c r="W2680" s="402"/>
      <c r="X2680" s="402"/>
      <c r="Y2680" s="402"/>
      <c r="Z2680" s="402"/>
    </row>
    <row r="2681" spans="23:26" x14ac:dyDescent="0.2">
      <c r="W2681" s="402"/>
      <c r="X2681" s="402"/>
      <c r="Y2681" s="402"/>
      <c r="Z2681" s="402"/>
    </row>
    <row r="2682" spans="23:26" x14ac:dyDescent="0.2">
      <c r="W2682" s="402"/>
      <c r="X2682" s="402"/>
      <c r="Y2682" s="402"/>
      <c r="Z2682" s="402"/>
    </row>
    <row r="2683" spans="23:26" x14ac:dyDescent="0.2">
      <c r="W2683" s="402"/>
      <c r="X2683" s="402"/>
      <c r="Y2683" s="402"/>
      <c r="Z2683" s="402"/>
    </row>
    <row r="2684" spans="23:26" x14ac:dyDescent="0.2">
      <c r="W2684" s="402"/>
      <c r="X2684" s="402"/>
      <c r="Y2684" s="402"/>
      <c r="Z2684" s="402"/>
    </row>
    <row r="2685" spans="23:26" x14ac:dyDescent="0.2">
      <c r="W2685" s="402"/>
      <c r="X2685" s="402"/>
      <c r="Y2685" s="402"/>
      <c r="Z2685" s="402"/>
    </row>
    <row r="2686" spans="23:26" x14ac:dyDescent="0.2">
      <c r="W2686" s="402"/>
      <c r="X2686" s="402"/>
      <c r="Y2686" s="402"/>
      <c r="Z2686" s="402"/>
    </row>
    <row r="2687" spans="23:26" x14ac:dyDescent="0.2">
      <c r="W2687" s="402"/>
      <c r="X2687" s="402"/>
      <c r="Y2687" s="402"/>
      <c r="Z2687" s="402"/>
    </row>
    <row r="2688" spans="23:26" x14ac:dyDescent="0.2">
      <c r="W2688" s="402"/>
      <c r="X2688" s="402"/>
      <c r="Y2688" s="402"/>
      <c r="Z2688" s="402"/>
    </row>
    <row r="2689" spans="23:26" x14ac:dyDescent="0.2">
      <c r="W2689" s="402"/>
      <c r="X2689" s="402"/>
      <c r="Y2689" s="402"/>
      <c r="Z2689" s="402"/>
    </row>
    <row r="2690" spans="23:26" x14ac:dyDescent="0.2">
      <c r="W2690" s="402"/>
      <c r="X2690" s="402"/>
      <c r="Y2690" s="402"/>
      <c r="Z2690" s="402"/>
    </row>
    <row r="2691" spans="23:26" x14ac:dyDescent="0.2">
      <c r="W2691" s="402"/>
      <c r="X2691" s="402"/>
      <c r="Y2691" s="402"/>
      <c r="Z2691" s="402"/>
    </row>
    <row r="2692" spans="23:26" x14ac:dyDescent="0.2">
      <c r="W2692" s="402"/>
      <c r="X2692" s="402"/>
      <c r="Y2692" s="402"/>
      <c r="Z2692" s="402"/>
    </row>
    <row r="2693" spans="23:26" x14ac:dyDescent="0.2">
      <c r="W2693" s="402"/>
      <c r="X2693" s="402"/>
      <c r="Y2693" s="402"/>
      <c r="Z2693" s="402"/>
    </row>
    <row r="2694" spans="23:26" x14ac:dyDescent="0.2">
      <c r="W2694" s="402"/>
      <c r="X2694" s="402"/>
      <c r="Y2694" s="402"/>
      <c r="Z2694" s="402"/>
    </row>
    <row r="2695" spans="23:26" x14ac:dyDescent="0.2">
      <c r="W2695" s="402"/>
      <c r="X2695" s="402"/>
      <c r="Y2695" s="402"/>
      <c r="Z2695" s="402"/>
    </row>
    <row r="2696" spans="23:26" x14ac:dyDescent="0.2">
      <c r="W2696" s="402"/>
      <c r="X2696" s="402"/>
      <c r="Y2696" s="402"/>
      <c r="Z2696" s="402"/>
    </row>
    <row r="2697" spans="23:26" x14ac:dyDescent="0.2">
      <c r="W2697" s="402"/>
      <c r="X2697" s="402"/>
      <c r="Y2697" s="402"/>
      <c r="Z2697" s="402"/>
    </row>
    <row r="2698" spans="23:26" x14ac:dyDescent="0.2">
      <c r="W2698" s="402"/>
      <c r="X2698" s="402"/>
      <c r="Y2698" s="402"/>
      <c r="Z2698" s="402"/>
    </row>
    <row r="2699" spans="23:26" x14ac:dyDescent="0.2">
      <c r="W2699" s="402"/>
      <c r="X2699" s="402"/>
      <c r="Y2699" s="402"/>
      <c r="Z2699" s="402"/>
    </row>
    <row r="2700" spans="23:26" x14ac:dyDescent="0.2">
      <c r="W2700" s="402"/>
      <c r="X2700" s="402"/>
      <c r="Y2700" s="402"/>
      <c r="Z2700" s="402"/>
    </row>
    <row r="2701" spans="23:26" x14ac:dyDescent="0.2">
      <c r="W2701" s="402"/>
      <c r="X2701" s="402"/>
      <c r="Y2701" s="402"/>
      <c r="Z2701" s="402"/>
    </row>
    <row r="2702" spans="23:26" x14ac:dyDescent="0.2">
      <c r="W2702" s="402"/>
      <c r="X2702" s="402"/>
      <c r="Y2702" s="402"/>
      <c r="Z2702" s="402"/>
    </row>
    <row r="2703" spans="23:26" x14ac:dyDescent="0.2">
      <c r="W2703" s="402"/>
      <c r="X2703" s="402"/>
      <c r="Y2703" s="402"/>
      <c r="Z2703" s="402"/>
    </row>
    <row r="2704" spans="23:26" x14ac:dyDescent="0.2">
      <c r="W2704" s="402"/>
      <c r="X2704" s="402"/>
      <c r="Y2704" s="402"/>
      <c r="Z2704" s="402"/>
    </row>
    <row r="2705" spans="23:26" x14ac:dyDescent="0.2">
      <c r="W2705" s="402"/>
      <c r="X2705" s="402"/>
      <c r="Y2705" s="402"/>
      <c r="Z2705" s="402"/>
    </row>
    <row r="2706" spans="23:26" x14ac:dyDescent="0.2">
      <c r="W2706" s="402"/>
      <c r="X2706" s="402"/>
      <c r="Y2706" s="402"/>
      <c r="Z2706" s="402"/>
    </row>
    <row r="2707" spans="23:26" x14ac:dyDescent="0.2">
      <c r="W2707" s="402"/>
      <c r="X2707" s="402"/>
      <c r="Y2707" s="402"/>
      <c r="Z2707" s="402"/>
    </row>
    <row r="2708" spans="23:26" x14ac:dyDescent="0.2">
      <c r="W2708" s="402"/>
      <c r="X2708" s="402"/>
      <c r="Y2708" s="402"/>
      <c r="Z2708" s="402"/>
    </row>
    <row r="2709" spans="23:26" x14ac:dyDescent="0.2">
      <c r="W2709" s="402"/>
      <c r="X2709" s="402"/>
      <c r="Y2709" s="402"/>
      <c r="Z2709" s="402"/>
    </row>
    <row r="2710" spans="23:26" x14ac:dyDescent="0.2">
      <c r="W2710" s="402"/>
      <c r="X2710" s="402"/>
      <c r="Y2710" s="402"/>
      <c r="Z2710" s="402"/>
    </row>
    <row r="2711" spans="23:26" x14ac:dyDescent="0.2">
      <c r="W2711" s="402"/>
      <c r="X2711" s="402"/>
      <c r="Y2711" s="402"/>
      <c r="Z2711" s="402"/>
    </row>
    <row r="2712" spans="23:26" x14ac:dyDescent="0.2">
      <c r="W2712" s="402"/>
      <c r="X2712" s="402"/>
      <c r="Y2712" s="402"/>
      <c r="Z2712" s="402"/>
    </row>
    <row r="2713" spans="23:26" x14ac:dyDescent="0.2">
      <c r="W2713" s="402"/>
      <c r="X2713" s="402"/>
      <c r="Y2713" s="402"/>
      <c r="Z2713" s="402"/>
    </row>
    <row r="2714" spans="23:26" x14ac:dyDescent="0.2">
      <c r="W2714" s="402"/>
      <c r="X2714" s="402"/>
      <c r="Y2714" s="402"/>
      <c r="Z2714" s="402"/>
    </row>
    <row r="2715" spans="23:26" x14ac:dyDescent="0.2">
      <c r="W2715" s="402"/>
      <c r="X2715" s="402"/>
      <c r="Y2715" s="402"/>
      <c r="Z2715" s="402"/>
    </row>
    <row r="2716" spans="23:26" x14ac:dyDescent="0.2">
      <c r="W2716" s="402"/>
      <c r="X2716" s="402"/>
      <c r="Y2716" s="402"/>
      <c r="Z2716" s="402"/>
    </row>
    <row r="2717" spans="23:26" x14ac:dyDescent="0.2">
      <c r="W2717" s="402"/>
      <c r="X2717" s="402"/>
      <c r="Y2717" s="402"/>
      <c r="Z2717" s="402"/>
    </row>
    <row r="2718" spans="23:26" x14ac:dyDescent="0.2">
      <c r="W2718" s="402"/>
      <c r="X2718" s="402"/>
      <c r="Y2718" s="402"/>
      <c r="Z2718" s="402"/>
    </row>
    <row r="2719" spans="23:26" x14ac:dyDescent="0.2">
      <c r="W2719" s="402"/>
      <c r="X2719" s="402"/>
      <c r="Y2719" s="402"/>
      <c r="Z2719" s="402"/>
    </row>
    <row r="2720" spans="23:26" x14ac:dyDescent="0.2">
      <c r="W2720" s="402"/>
      <c r="X2720" s="402"/>
      <c r="Y2720" s="402"/>
      <c r="Z2720" s="402"/>
    </row>
    <row r="2721" spans="23:26" x14ac:dyDescent="0.2">
      <c r="W2721" s="402"/>
      <c r="X2721" s="402"/>
      <c r="Y2721" s="402"/>
      <c r="Z2721" s="402"/>
    </row>
    <row r="2722" spans="23:26" x14ac:dyDescent="0.2">
      <c r="W2722" s="402"/>
      <c r="X2722" s="402"/>
      <c r="Y2722" s="402"/>
      <c r="Z2722" s="402"/>
    </row>
    <row r="2723" spans="23:26" x14ac:dyDescent="0.2">
      <c r="W2723" s="402"/>
      <c r="X2723" s="402"/>
      <c r="Y2723" s="402"/>
      <c r="Z2723" s="402"/>
    </row>
    <row r="2724" spans="23:26" x14ac:dyDescent="0.2">
      <c r="W2724" s="402"/>
      <c r="X2724" s="402"/>
      <c r="Y2724" s="402"/>
      <c r="Z2724" s="402"/>
    </row>
    <row r="2725" spans="23:26" x14ac:dyDescent="0.2">
      <c r="W2725" s="402"/>
      <c r="X2725" s="402"/>
      <c r="Y2725" s="402"/>
      <c r="Z2725" s="402"/>
    </row>
    <row r="2726" spans="23:26" x14ac:dyDescent="0.2">
      <c r="W2726" s="402"/>
      <c r="X2726" s="402"/>
      <c r="Y2726" s="402"/>
      <c r="Z2726" s="402"/>
    </row>
    <row r="2727" spans="23:26" x14ac:dyDescent="0.2">
      <c r="W2727" s="402"/>
      <c r="X2727" s="402"/>
      <c r="Y2727" s="402"/>
      <c r="Z2727" s="402"/>
    </row>
    <row r="2728" spans="23:26" x14ac:dyDescent="0.2">
      <c r="W2728" s="402"/>
      <c r="X2728" s="402"/>
      <c r="Y2728" s="402"/>
      <c r="Z2728" s="402"/>
    </row>
    <row r="2729" spans="23:26" x14ac:dyDescent="0.2">
      <c r="W2729" s="402"/>
      <c r="X2729" s="402"/>
      <c r="Y2729" s="402"/>
      <c r="Z2729" s="402"/>
    </row>
    <row r="2730" spans="23:26" x14ac:dyDescent="0.2">
      <c r="W2730" s="402"/>
      <c r="X2730" s="402"/>
      <c r="Y2730" s="402"/>
      <c r="Z2730" s="402"/>
    </row>
    <row r="2731" spans="23:26" x14ac:dyDescent="0.2">
      <c r="W2731" s="402"/>
      <c r="X2731" s="402"/>
      <c r="Y2731" s="402"/>
      <c r="Z2731" s="402"/>
    </row>
    <row r="2732" spans="23:26" x14ac:dyDescent="0.2">
      <c r="W2732" s="402"/>
      <c r="X2732" s="402"/>
      <c r="Y2732" s="402"/>
      <c r="Z2732" s="402"/>
    </row>
    <row r="2733" spans="23:26" x14ac:dyDescent="0.2">
      <c r="W2733" s="402"/>
      <c r="X2733" s="402"/>
      <c r="Y2733" s="402"/>
      <c r="Z2733" s="402"/>
    </row>
    <row r="2734" spans="23:26" x14ac:dyDescent="0.2">
      <c r="W2734" s="402"/>
      <c r="X2734" s="402"/>
      <c r="Y2734" s="402"/>
      <c r="Z2734" s="402"/>
    </row>
    <row r="2735" spans="23:26" x14ac:dyDescent="0.2">
      <c r="W2735" s="402"/>
      <c r="X2735" s="402"/>
      <c r="Y2735" s="402"/>
      <c r="Z2735" s="402"/>
    </row>
    <row r="2736" spans="23:26" x14ac:dyDescent="0.2">
      <c r="W2736" s="402"/>
      <c r="X2736" s="402"/>
      <c r="Y2736" s="402"/>
      <c r="Z2736" s="402"/>
    </row>
    <row r="2737" spans="23:26" x14ac:dyDescent="0.2">
      <c r="W2737" s="402"/>
      <c r="X2737" s="402"/>
      <c r="Y2737" s="402"/>
      <c r="Z2737" s="402"/>
    </row>
    <row r="2738" spans="23:26" x14ac:dyDescent="0.2">
      <c r="W2738" s="402"/>
      <c r="X2738" s="402"/>
      <c r="Y2738" s="402"/>
      <c r="Z2738" s="402"/>
    </row>
    <row r="2739" spans="23:26" x14ac:dyDescent="0.2">
      <c r="W2739" s="402"/>
      <c r="X2739" s="402"/>
      <c r="Y2739" s="402"/>
      <c r="Z2739" s="402"/>
    </row>
    <row r="2740" spans="23:26" x14ac:dyDescent="0.2">
      <c r="W2740" s="402"/>
      <c r="X2740" s="402"/>
      <c r="Y2740" s="402"/>
      <c r="Z2740" s="402"/>
    </row>
    <row r="2741" spans="23:26" x14ac:dyDescent="0.2">
      <c r="W2741" s="402"/>
      <c r="X2741" s="402"/>
      <c r="Y2741" s="402"/>
      <c r="Z2741" s="402"/>
    </row>
    <row r="2742" spans="23:26" x14ac:dyDescent="0.2">
      <c r="W2742" s="402"/>
      <c r="X2742" s="402"/>
      <c r="Y2742" s="402"/>
      <c r="Z2742" s="402"/>
    </row>
    <row r="2743" spans="23:26" x14ac:dyDescent="0.2">
      <c r="W2743" s="402"/>
      <c r="X2743" s="402"/>
      <c r="Y2743" s="402"/>
      <c r="Z2743" s="402"/>
    </row>
    <row r="2744" spans="23:26" x14ac:dyDescent="0.2">
      <c r="W2744" s="402"/>
      <c r="X2744" s="402"/>
      <c r="Y2744" s="402"/>
      <c r="Z2744" s="402"/>
    </row>
    <row r="2745" spans="23:26" x14ac:dyDescent="0.2">
      <c r="W2745" s="402"/>
      <c r="X2745" s="402"/>
      <c r="Y2745" s="402"/>
      <c r="Z2745" s="402"/>
    </row>
    <row r="2746" spans="23:26" x14ac:dyDescent="0.2">
      <c r="W2746" s="402"/>
      <c r="X2746" s="402"/>
      <c r="Y2746" s="402"/>
      <c r="Z2746" s="402"/>
    </row>
    <row r="2747" spans="23:26" x14ac:dyDescent="0.2">
      <c r="W2747" s="402"/>
      <c r="X2747" s="402"/>
      <c r="Y2747" s="402"/>
      <c r="Z2747" s="402"/>
    </row>
    <row r="2748" spans="23:26" x14ac:dyDescent="0.2">
      <c r="W2748" s="402"/>
      <c r="X2748" s="402"/>
      <c r="Y2748" s="402"/>
      <c r="Z2748" s="402"/>
    </row>
    <row r="2749" spans="23:26" x14ac:dyDescent="0.2">
      <c r="W2749" s="402"/>
      <c r="X2749" s="402"/>
      <c r="Y2749" s="402"/>
      <c r="Z2749" s="402"/>
    </row>
    <row r="2750" spans="23:26" x14ac:dyDescent="0.2">
      <c r="W2750" s="402"/>
      <c r="X2750" s="402"/>
      <c r="Y2750" s="402"/>
      <c r="Z2750" s="402"/>
    </row>
    <row r="2751" spans="23:26" x14ac:dyDescent="0.2">
      <c r="W2751" s="402"/>
      <c r="X2751" s="402"/>
      <c r="Y2751" s="402"/>
      <c r="Z2751" s="402"/>
    </row>
    <row r="2752" spans="23:26" x14ac:dyDescent="0.2">
      <c r="W2752" s="402"/>
      <c r="X2752" s="402"/>
      <c r="Y2752" s="402"/>
      <c r="Z2752" s="402"/>
    </row>
    <row r="2753" spans="23:26" x14ac:dyDescent="0.2">
      <c r="W2753" s="402"/>
      <c r="X2753" s="402"/>
      <c r="Y2753" s="402"/>
      <c r="Z2753" s="402"/>
    </row>
    <row r="2754" spans="23:26" x14ac:dyDescent="0.2">
      <c r="W2754" s="402"/>
      <c r="X2754" s="402"/>
      <c r="Y2754" s="402"/>
      <c r="Z2754" s="402"/>
    </row>
    <row r="2755" spans="23:26" x14ac:dyDescent="0.2">
      <c r="W2755" s="402"/>
      <c r="X2755" s="402"/>
      <c r="Y2755" s="402"/>
      <c r="Z2755" s="402"/>
    </row>
    <row r="2756" spans="23:26" x14ac:dyDescent="0.2">
      <c r="W2756" s="402"/>
      <c r="X2756" s="402"/>
      <c r="Y2756" s="402"/>
      <c r="Z2756" s="402"/>
    </row>
    <row r="2757" spans="23:26" x14ac:dyDescent="0.2">
      <c r="W2757" s="402"/>
      <c r="X2757" s="402"/>
      <c r="Y2757" s="402"/>
      <c r="Z2757" s="402"/>
    </row>
    <row r="2758" spans="23:26" x14ac:dyDescent="0.2">
      <c r="W2758" s="402"/>
      <c r="X2758" s="402"/>
      <c r="Y2758" s="402"/>
      <c r="Z2758" s="402"/>
    </row>
    <row r="2759" spans="23:26" x14ac:dyDescent="0.2">
      <c r="W2759" s="402"/>
      <c r="X2759" s="402"/>
      <c r="Y2759" s="402"/>
      <c r="Z2759" s="402"/>
    </row>
    <row r="2760" spans="23:26" x14ac:dyDescent="0.2">
      <c r="W2760" s="402"/>
      <c r="X2760" s="402"/>
      <c r="Y2760" s="402"/>
      <c r="Z2760" s="402"/>
    </row>
    <row r="2761" spans="23:26" x14ac:dyDescent="0.2">
      <c r="W2761" s="402"/>
      <c r="X2761" s="402"/>
      <c r="Y2761" s="402"/>
      <c r="Z2761" s="402"/>
    </row>
    <row r="2762" spans="23:26" x14ac:dyDescent="0.2">
      <c r="W2762" s="402"/>
      <c r="X2762" s="402"/>
      <c r="Y2762" s="402"/>
      <c r="Z2762" s="402"/>
    </row>
    <row r="2763" spans="23:26" x14ac:dyDescent="0.2">
      <c r="W2763" s="402"/>
      <c r="X2763" s="402"/>
      <c r="Y2763" s="402"/>
      <c r="Z2763" s="402"/>
    </row>
    <row r="2764" spans="23:26" x14ac:dyDescent="0.2">
      <c r="W2764" s="402"/>
      <c r="X2764" s="402"/>
      <c r="Y2764" s="402"/>
      <c r="Z2764" s="402"/>
    </row>
    <row r="2765" spans="23:26" x14ac:dyDescent="0.2">
      <c r="W2765" s="402"/>
      <c r="X2765" s="402"/>
      <c r="Y2765" s="402"/>
      <c r="Z2765" s="402"/>
    </row>
    <row r="2766" spans="23:26" x14ac:dyDescent="0.2">
      <c r="W2766" s="402"/>
      <c r="X2766" s="402"/>
      <c r="Y2766" s="402"/>
      <c r="Z2766" s="402"/>
    </row>
    <row r="2767" spans="23:26" x14ac:dyDescent="0.2">
      <c r="W2767" s="402"/>
      <c r="X2767" s="402"/>
      <c r="Y2767" s="402"/>
      <c r="Z2767" s="402"/>
    </row>
    <row r="2768" spans="23:26" x14ac:dyDescent="0.2">
      <c r="W2768" s="402"/>
      <c r="X2768" s="402"/>
      <c r="Y2768" s="402"/>
      <c r="Z2768" s="402"/>
    </row>
    <row r="2769" spans="23:26" x14ac:dyDescent="0.2">
      <c r="W2769" s="402"/>
      <c r="X2769" s="402"/>
      <c r="Y2769" s="402"/>
      <c r="Z2769" s="402"/>
    </row>
    <row r="2770" spans="23:26" x14ac:dyDescent="0.2">
      <c r="W2770" s="402"/>
      <c r="X2770" s="402"/>
      <c r="Y2770" s="402"/>
      <c r="Z2770" s="402"/>
    </row>
    <row r="2771" spans="23:26" x14ac:dyDescent="0.2">
      <c r="W2771" s="402"/>
      <c r="X2771" s="402"/>
      <c r="Y2771" s="402"/>
      <c r="Z2771" s="402"/>
    </row>
    <row r="2772" spans="23:26" x14ac:dyDescent="0.2">
      <c r="W2772" s="402"/>
      <c r="X2772" s="402"/>
      <c r="Y2772" s="402"/>
      <c r="Z2772" s="402"/>
    </row>
    <row r="2773" spans="23:26" x14ac:dyDescent="0.2">
      <c r="W2773" s="402"/>
      <c r="X2773" s="402"/>
      <c r="Y2773" s="402"/>
      <c r="Z2773" s="402"/>
    </row>
    <row r="2774" spans="23:26" x14ac:dyDescent="0.2">
      <c r="W2774" s="402"/>
      <c r="X2774" s="402"/>
      <c r="Y2774" s="402"/>
      <c r="Z2774" s="402"/>
    </row>
    <row r="2775" spans="23:26" x14ac:dyDescent="0.2">
      <c r="W2775" s="402"/>
      <c r="X2775" s="402"/>
      <c r="Y2775" s="402"/>
      <c r="Z2775" s="402"/>
    </row>
    <row r="2776" spans="23:26" x14ac:dyDescent="0.2">
      <c r="W2776" s="402"/>
      <c r="X2776" s="402"/>
      <c r="Y2776" s="402"/>
      <c r="Z2776" s="402"/>
    </row>
    <row r="2777" spans="23:26" x14ac:dyDescent="0.2">
      <c r="W2777" s="402"/>
      <c r="X2777" s="402"/>
      <c r="Y2777" s="402"/>
      <c r="Z2777" s="402"/>
    </row>
    <row r="2778" spans="23:26" x14ac:dyDescent="0.2">
      <c r="W2778" s="402"/>
      <c r="X2778" s="402"/>
      <c r="Y2778" s="402"/>
      <c r="Z2778" s="402"/>
    </row>
    <row r="2779" spans="23:26" x14ac:dyDescent="0.2">
      <c r="W2779" s="402"/>
      <c r="X2779" s="402"/>
      <c r="Y2779" s="402"/>
      <c r="Z2779" s="402"/>
    </row>
    <row r="2780" spans="23:26" x14ac:dyDescent="0.2">
      <c r="W2780" s="402"/>
      <c r="X2780" s="402"/>
      <c r="Y2780" s="402"/>
      <c r="Z2780" s="402"/>
    </row>
    <row r="2781" spans="23:26" x14ac:dyDescent="0.2">
      <c r="W2781" s="402"/>
      <c r="X2781" s="402"/>
      <c r="Y2781" s="402"/>
      <c r="Z2781" s="402"/>
    </row>
    <row r="2782" spans="23:26" x14ac:dyDescent="0.2">
      <c r="W2782" s="402"/>
      <c r="X2782" s="402"/>
      <c r="Y2782" s="402"/>
      <c r="Z2782" s="402"/>
    </row>
    <row r="2783" spans="23:26" x14ac:dyDescent="0.2">
      <c r="W2783" s="402"/>
      <c r="X2783" s="402"/>
      <c r="Y2783" s="402"/>
      <c r="Z2783" s="402"/>
    </row>
    <row r="2784" spans="23:26" x14ac:dyDescent="0.2">
      <c r="W2784" s="402"/>
      <c r="X2784" s="402"/>
      <c r="Y2784" s="402"/>
      <c r="Z2784" s="402"/>
    </row>
    <row r="2785" spans="23:26" x14ac:dyDescent="0.2">
      <c r="W2785" s="402"/>
      <c r="X2785" s="402"/>
      <c r="Y2785" s="402"/>
      <c r="Z2785" s="402"/>
    </row>
    <row r="2786" spans="23:26" x14ac:dyDescent="0.2">
      <c r="W2786" s="402"/>
      <c r="X2786" s="402"/>
      <c r="Y2786" s="402"/>
      <c r="Z2786" s="402"/>
    </row>
    <row r="2787" spans="23:26" x14ac:dyDescent="0.2">
      <c r="W2787" s="402"/>
      <c r="X2787" s="402"/>
      <c r="Y2787" s="402"/>
      <c r="Z2787" s="402"/>
    </row>
    <row r="2788" spans="23:26" x14ac:dyDescent="0.2">
      <c r="W2788" s="402"/>
      <c r="X2788" s="402"/>
      <c r="Y2788" s="402"/>
      <c r="Z2788" s="402"/>
    </row>
    <row r="2789" spans="23:26" x14ac:dyDescent="0.2">
      <c r="W2789" s="402"/>
      <c r="X2789" s="402"/>
      <c r="Y2789" s="402"/>
      <c r="Z2789" s="402"/>
    </row>
    <row r="2790" spans="23:26" x14ac:dyDescent="0.2">
      <c r="W2790" s="402"/>
      <c r="X2790" s="402"/>
      <c r="Y2790" s="402"/>
      <c r="Z2790" s="402"/>
    </row>
    <row r="2791" spans="23:26" x14ac:dyDescent="0.2">
      <c r="W2791" s="402"/>
      <c r="X2791" s="402"/>
      <c r="Y2791" s="402"/>
      <c r="Z2791" s="402"/>
    </row>
    <row r="2792" spans="23:26" x14ac:dyDescent="0.2">
      <c r="W2792" s="402"/>
      <c r="X2792" s="402"/>
      <c r="Y2792" s="402"/>
      <c r="Z2792" s="402"/>
    </row>
    <row r="2793" spans="23:26" x14ac:dyDescent="0.2">
      <c r="W2793" s="402"/>
      <c r="X2793" s="402"/>
      <c r="Y2793" s="402"/>
      <c r="Z2793" s="402"/>
    </row>
    <row r="2794" spans="23:26" x14ac:dyDescent="0.2">
      <c r="W2794" s="402"/>
      <c r="X2794" s="402"/>
      <c r="Y2794" s="402"/>
      <c r="Z2794" s="402"/>
    </row>
    <row r="2795" spans="23:26" x14ac:dyDescent="0.2">
      <c r="W2795" s="402"/>
      <c r="X2795" s="402"/>
      <c r="Y2795" s="402"/>
      <c r="Z2795" s="402"/>
    </row>
    <row r="2796" spans="23:26" x14ac:dyDescent="0.2">
      <c r="W2796" s="402"/>
      <c r="X2796" s="402"/>
      <c r="Y2796" s="402"/>
      <c r="Z2796" s="402"/>
    </row>
    <row r="2797" spans="23:26" x14ac:dyDescent="0.2">
      <c r="W2797" s="402"/>
      <c r="X2797" s="402"/>
      <c r="Y2797" s="402"/>
      <c r="Z2797" s="402"/>
    </row>
    <row r="2798" spans="23:26" x14ac:dyDescent="0.2">
      <c r="W2798" s="402"/>
      <c r="X2798" s="402"/>
      <c r="Y2798" s="402"/>
      <c r="Z2798" s="402"/>
    </row>
    <row r="2799" spans="23:26" x14ac:dyDescent="0.2">
      <c r="W2799" s="402"/>
      <c r="X2799" s="402"/>
      <c r="Y2799" s="402"/>
      <c r="Z2799" s="402"/>
    </row>
    <row r="2800" spans="23:26" x14ac:dyDescent="0.2">
      <c r="W2800" s="402"/>
      <c r="X2800" s="402"/>
      <c r="Y2800" s="402"/>
      <c r="Z2800" s="402"/>
    </row>
    <row r="2801" spans="23:26" x14ac:dyDescent="0.2">
      <c r="W2801" s="402"/>
      <c r="X2801" s="402"/>
      <c r="Y2801" s="402"/>
      <c r="Z2801" s="402"/>
    </row>
    <row r="2802" spans="23:26" x14ac:dyDescent="0.2">
      <c r="W2802" s="402"/>
      <c r="X2802" s="402"/>
      <c r="Y2802" s="402"/>
      <c r="Z2802" s="402"/>
    </row>
    <row r="2803" spans="23:26" x14ac:dyDescent="0.2">
      <c r="W2803" s="402"/>
      <c r="X2803" s="402"/>
      <c r="Y2803" s="402"/>
      <c r="Z2803" s="402"/>
    </row>
    <row r="2804" spans="23:26" x14ac:dyDescent="0.2">
      <c r="W2804" s="402"/>
      <c r="X2804" s="402"/>
      <c r="Y2804" s="402"/>
      <c r="Z2804" s="402"/>
    </row>
    <row r="2805" spans="23:26" x14ac:dyDescent="0.2">
      <c r="W2805" s="402"/>
      <c r="X2805" s="402"/>
      <c r="Y2805" s="402"/>
      <c r="Z2805" s="402"/>
    </row>
    <row r="2806" spans="23:26" x14ac:dyDescent="0.2">
      <c r="W2806" s="402"/>
      <c r="X2806" s="402"/>
      <c r="Y2806" s="402"/>
      <c r="Z2806" s="402"/>
    </row>
    <row r="2807" spans="23:26" x14ac:dyDescent="0.2">
      <c r="W2807" s="402"/>
      <c r="X2807" s="402"/>
      <c r="Y2807" s="402"/>
      <c r="Z2807" s="402"/>
    </row>
    <row r="2808" spans="23:26" x14ac:dyDescent="0.2">
      <c r="W2808" s="402"/>
      <c r="X2808" s="402"/>
      <c r="Y2808" s="402"/>
      <c r="Z2808" s="402"/>
    </row>
    <row r="2809" spans="23:26" x14ac:dyDescent="0.2">
      <c r="W2809" s="402"/>
      <c r="X2809" s="402"/>
      <c r="Y2809" s="402"/>
      <c r="Z2809" s="402"/>
    </row>
    <row r="2810" spans="23:26" x14ac:dyDescent="0.2">
      <c r="W2810" s="402"/>
      <c r="X2810" s="402"/>
      <c r="Y2810" s="402"/>
      <c r="Z2810" s="402"/>
    </row>
    <row r="2811" spans="23:26" x14ac:dyDescent="0.2">
      <c r="W2811" s="402"/>
      <c r="X2811" s="402"/>
      <c r="Y2811" s="402"/>
      <c r="Z2811" s="402"/>
    </row>
    <row r="2812" spans="23:26" x14ac:dyDescent="0.2">
      <c r="W2812" s="402"/>
      <c r="X2812" s="402"/>
      <c r="Y2812" s="402"/>
      <c r="Z2812" s="402"/>
    </row>
    <row r="2813" spans="23:26" x14ac:dyDescent="0.2">
      <c r="W2813" s="402"/>
      <c r="X2813" s="402"/>
      <c r="Y2813" s="402"/>
      <c r="Z2813" s="402"/>
    </row>
    <row r="2814" spans="23:26" x14ac:dyDescent="0.2">
      <c r="W2814" s="402"/>
      <c r="X2814" s="402"/>
      <c r="Y2814" s="402"/>
      <c r="Z2814" s="402"/>
    </row>
    <row r="2815" spans="23:26" x14ac:dyDescent="0.2">
      <c r="W2815" s="402"/>
      <c r="X2815" s="402"/>
      <c r="Y2815" s="402"/>
      <c r="Z2815" s="402"/>
    </row>
    <row r="2816" spans="23:26" x14ac:dyDescent="0.2">
      <c r="W2816" s="402"/>
      <c r="X2816" s="402"/>
      <c r="Y2816" s="402"/>
      <c r="Z2816" s="402"/>
    </row>
    <row r="2817" spans="23:26" x14ac:dyDescent="0.2">
      <c r="W2817" s="402"/>
      <c r="X2817" s="402"/>
      <c r="Y2817" s="402"/>
      <c r="Z2817" s="402"/>
    </row>
    <row r="2818" spans="23:26" x14ac:dyDescent="0.2">
      <c r="W2818" s="402"/>
      <c r="X2818" s="402"/>
      <c r="Y2818" s="402"/>
      <c r="Z2818" s="402"/>
    </row>
    <row r="2819" spans="23:26" x14ac:dyDescent="0.2">
      <c r="W2819" s="402"/>
      <c r="X2819" s="402"/>
      <c r="Y2819" s="402"/>
      <c r="Z2819" s="402"/>
    </row>
    <row r="2820" spans="23:26" x14ac:dyDescent="0.2">
      <c r="W2820" s="402"/>
      <c r="X2820" s="402"/>
      <c r="Y2820" s="402"/>
      <c r="Z2820" s="402"/>
    </row>
    <row r="2821" spans="23:26" x14ac:dyDescent="0.2">
      <c r="W2821" s="402"/>
      <c r="X2821" s="402"/>
      <c r="Y2821" s="402"/>
      <c r="Z2821" s="402"/>
    </row>
    <row r="2822" spans="23:26" x14ac:dyDescent="0.2">
      <c r="W2822" s="402"/>
      <c r="X2822" s="402"/>
      <c r="Y2822" s="402"/>
      <c r="Z2822" s="402"/>
    </row>
    <row r="2823" spans="23:26" x14ac:dyDescent="0.2">
      <c r="W2823" s="402"/>
      <c r="X2823" s="402"/>
      <c r="Y2823" s="402"/>
      <c r="Z2823" s="402"/>
    </row>
    <row r="2824" spans="23:26" x14ac:dyDescent="0.2">
      <c r="W2824" s="402"/>
      <c r="X2824" s="402"/>
      <c r="Y2824" s="402"/>
      <c r="Z2824" s="402"/>
    </row>
    <row r="2825" spans="23:26" x14ac:dyDescent="0.2">
      <c r="W2825" s="402"/>
      <c r="X2825" s="402"/>
      <c r="Y2825" s="402"/>
      <c r="Z2825" s="402"/>
    </row>
    <row r="2826" spans="23:26" x14ac:dyDescent="0.2">
      <c r="W2826" s="402"/>
      <c r="X2826" s="402"/>
      <c r="Y2826" s="402"/>
      <c r="Z2826" s="402"/>
    </row>
    <row r="2827" spans="23:26" x14ac:dyDescent="0.2">
      <c r="W2827" s="402"/>
      <c r="X2827" s="402"/>
      <c r="Y2827" s="402"/>
      <c r="Z2827" s="402"/>
    </row>
    <row r="2828" spans="23:26" x14ac:dyDescent="0.2">
      <c r="W2828" s="402"/>
      <c r="X2828" s="402"/>
      <c r="Y2828" s="402"/>
      <c r="Z2828" s="402"/>
    </row>
    <row r="2829" spans="23:26" x14ac:dyDescent="0.2">
      <c r="W2829" s="402"/>
      <c r="X2829" s="402"/>
      <c r="Y2829" s="402"/>
      <c r="Z2829" s="402"/>
    </row>
    <row r="2830" spans="23:26" x14ac:dyDescent="0.2">
      <c r="W2830" s="402"/>
      <c r="X2830" s="402"/>
      <c r="Y2830" s="402"/>
      <c r="Z2830" s="402"/>
    </row>
    <row r="2831" spans="23:26" x14ac:dyDescent="0.2">
      <c r="W2831" s="402"/>
      <c r="X2831" s="402"/>
      <c r="Y2831" s="402"/>
      <c r="Z2831" s="402"/>
    </row>
    <row r="2832" spans="23:26" x14ac:dyDescent="0.2">
      <c r="W2832" s="402"/>
      <c r="X2832" s="402"/>
      <c r="Y2832" s="402"/>
      <c r="Z2832" s="402"/>
    </row>
    <row r="2833" spans="23:26" x14ac:dyDescent="0.2">
      <c r="W2833" s="402"/>
      <c r="X2833" s="402"/>
      <c r="Y2833" s="402"/>
      <c r="Z2833" s="402"/>
    </row>
    <row r="2834" spans="23:26" x14ac:dyDescent="0.2">
      <c r="W2834" s="402"/>
      <c r="X2834" s="402"/>
      <c r="Y2834" s="402"/>
      <c r="Z2834" s="402"/>
    </row>
    <row r="2835" spans="23:26" x14ac:dyDescent="0.2">
      <c r="W2835" s="402"/>
      <c r="X2835" s="402"/>
      <c r="Y2835" s="402"/>
      <c r="Z2835" s="402"/>
    </row>
    <row r="2836" spans="23:26" x14ac:dyDescent="0.2">
      <c r="W2836" s="402"/>
      <c r="X2836" s="402"/>
      <c r="Y2836" s="402"/>
      <c r="Z2836" s="402"/>
    </row>
    <row r="2837" spans="23:26" x14ac:dyDescent="0.2">
      <c r="W2837" s="402"/>
      <c r="X2837" s="402"/>
      <c r="Y2837" s="402"/>
      <c r="Z2837" s="402"/>
    </row>
    <row r="2838" spans="23:26" x14ac:dyDescent="0.2">
      <c r="W2838" s="402"/>
      <c r="X2838" s="402"/>
      <c r="Y2838" s="402"/>
      <c r="Z2838" s="402"/>
    </row>
    <row r="2839" spans="23:26" x14ac:dyDescent="0.2">
      <c r="W2839" s="402"/>
      <c r="X2839" s="402"/>
      <c r="Y2839" s="402"/>
      <c r="Z2839" s="402"/>
    </row>
    <row r="2840" spans="23:26" x14ac:dyDescent="0.2">
      <c r="W2840" s="402"/>
      <c r="X2840" s="402"/>
      <c r="Y2840" s="402"/>
      <c r="Z2840" s="402"/>
    </row>
    <row r="2841" spans="23:26" x14ac:dyDescent="0.2">
      <c r="W2841" s="402"/>
      <c r="X2841" s="402"/>
      <c r="Y2841" s="402"/>
      <c r="Z2841" s="402"/>
    </row>
    <row r="2842" spans="23:26" x14ac:dyDescent="0.2">
      <c r="W2842" s="402"/>
      <c r="X2842" s="402"/>
      <c r="Y2842" s="402"/>
      <c r="Z2842" s="402"/>
    </row>
    <row r="2843" spans="23:26" x14ac:dyDescent="0.2">
      <c r="W2843" s="402"/>
      <c r="X2843" s="402"/>
      <c r="Y2843" s="402"/>
      <c r="Z2843" s="402"/>
    </row>
    <row r="2844" spans="23:26" x14ac:dyDescent="0.2">
      <c r="W2844" s="402"/>
      <c r="X2844" s="402"/>
      <c r="Y2844" s="402"/>
      <c r="Z2844" s="402"/>
    </row>
    <row r="2845" spans="23:26" x14ac:dyDescent="0.2">
      <c r="W2845" s="402"/>
      <c r="X2845" s="402"/>
      <c r="Y2845" s="402"/>
      <c r="Z2845" s="402"/>
    </row>
    <row r="2846" spans="23:26" x14ac:dyDescent="0.2">
      <c r="W2846" s="402"/>
      <c r="X2846" s="402"/>
      <c r="Y2846" s="402"/>
      <c r="Z2846" s="402"/>
    </row>
    <row r="2847" spans="23:26" x14ac:dyDescent="0.2">
      <c r="W2847" s="402"/>
      <c r="X2847" s="402"/>
      <c r="Y2847" s="402"/>
      <c r="Z2847" s="402"/>
    </row>
    <row r="2848" spans="23:26" x14ac:dyDescent="0.2">
      <c r="W2848" s="402"/>
      <c r="X2848" s="402"/>
      <c r="Y2848" s="402"/>
      <c r="Z2848" s="402"/>
    </row>
    <row r="2849" spans="23:26" x14ac:dyDescent="0.2">
      <c r="W2849" s="402"/>
      <c r="X2849" s="402"/>
      <c r="Y2849" s="402"/>
      <c r="Z2849" s="402"/>
    </row>
    <row r="2850" spans="23:26" x14ac:dyDescent="0.2">
      <c r="W2850" s="402"/>
      <c r="X2850" s="402"/>
      <c r="Y2850" s="402"/>
      <c r="Z2850" s="402"/>
    </row>
    <row r="2851" spans="23:26" x14ac:dyDescent="0.2">
      <c r="W2851" s="402"/>
      <c r="X2851" s="402"/>
      <c r="Y2851" s="402"/>
      <c r="Z2851" s="402"/>
    </row>
    <row r="2852" spans="23:26" x14ac:dyDescent="0.2">
      <c r="W2852" s="402"/>
      <c r="X2852" s="402"/>
      <c r="Y2852" s="402"/>
      <c r="Z2852" s="402"/>
    </row>
    <row r="2853" spans="23:26" x14ac:dyDescent="0.2">
      <c r="W2853" s="402"/>
      <c r="X2853" s="402"/>
      <c r="Y2853" s="402"/>
      <c r="Z2853" s="402"/>
    </row>
    <row r="2854" spans="23:26" x14ac:dyDescent="0.2">
      <c r="W2854" s="402"/>
      <c r="X2854" s="402"/>
      <c r="Y2854" s="402"/>
      <c r="Z2854" s="402"/>
    </row>
    <row r="2855" spans="23:26" x14ac:dyDescent="0.2">
      <c r="W2855" s="402"/>
      <c r="X2855" s="402"/>
      <c r="Y2855" s="402"/>
      <c r="Z2855" s="402"/>
    </row>
    <row r="2856" spans="23:26" x14ac:dyDescent="0.2">
      <c r="W2856" s="402"/>
      <c r="X2856" s="402"/>
      <c r="Y2856" s="402"/>
      <c r="Z2856" s="402"/>
    </row>
    <row r="2857" spans="23:26" x14ac:dyDescent="0.2">
      <c r="W2857" s="402"/>
      <c r="X2857" s="402"/>
      <c r="Y2857" s="402"/>
      <c r="Z2857" s="402"/>
    </row>
    <row r="2858" spans="23:26" x14ac:dyDescent="0.2">
      <c r="W2858" s="402"/>
      <c r="X2858" s="402"/>
      <c r="Y2858" s="402"/>
      <c r="Z2858" s="402"/>
    </row>
    <row r="2859" spans="23:26" x14ac:dyDescent="0.2">
      <c r="W2859" s="402"/>
      <c r="X2859" s="402"/>
      <c r="Y2859" s="402"/>
      <c r="Z2859" s="402"/>
    </row>
    <row r="2860" spans="23:26" x14ac:dyDescent="0.2">
      <c r="W2860" s="402"/>
      <c r="X2860" s="402"/>
      <c r="Y2860" s="402"/>
      <c r="Z2860" s="402"/>
    </row>
    <row r="2861" spans="23:26" x14ac:dyDescent="0.2">
      <c r="W2861" s="402"/>
      <c r="X2861" s="402"/>
      <c r="Y2861" s="402"/>
      <c r="Z2861" s="402"/>
    </row>
    <row r="2862" spans="23:26" x14ac:dyDescent="0.2">
      <c r="W2862" s="402"/>
      <c r="X2862" s="402"/>
      <c r="Y2862" s="402"/>
      <c r="Z2862" s="402"/>
    </row>
    <row r="2863" spans="23:26" x14ac:dyDescent="0.2">
      <c r="W2863" s="402"/>
      <c r="X2863" s="402"/>
      <c r="Y2863" s="402"/>
      <c r="Z2863" s="402"/>
    </row>
    <row r="2864" spans="23:26" x14ac:dyDescent="0.2">
      <c r="W2864" s="402"/>
      <c r="X2864" s="402"/>
      <c r="Y2864" s="402"/>
      <c r="Z2864" s="402"/>
    </row>
    <row r="2865" spans="23:26" x14ac:dyDescent="0.2">
      <c r="W2865" s="402"/>
      <c r="X2865" s="402"/>
      <c r="Y2865" s="402"/>
      <c r="Z2865" s="402"/>
    </row>
    <row r="2866" spans="23:26" x14ac:dyDescent="0.2">
      <c r="W2866" s="402"/>
      <c r="X2866" s="402"/>
      <c r="Y2866" s="402"/>
      <c r="Z2866" s="402"/>
    </row>
    <row r="2867" spans="23:26" x14ac:dyDescent="0.2">
      <c r="W2867" s="402"/>
      <c r="X2867" s="402"/>
      <c r="Y2867" s="402"/>
      <c r="Z2867" s="402"/>
    </row>
    <row r="2868" spans="23:26" x14ac:dyDescent="0.2">
      <c r="W2868" s="402"/>
      <c r="X2868" s="402"/>
      <c r="Y2868" s="402"/>
      <c r="Z2868" s="402"/>
    </row>
    <row r="2869" spans="23:26" x14ac:dyDescent="0.2">
      <c r="W2869" s="402"/>
      <c r="X2869" s="402"/>
      <c r="Y2869" s="402"/>
      <c r="Z2869" s="402"/>
    </row>
    <row r="2870" spans="23:26" x14ac:dyDescent="0.2">
      <c r="W2870" s="402"/>
      <c r="X2870" s="402"/>
      <c r="Y2870" s="402"/>
      <c r="Z2870" s="402"/>
    </row>
    <row r="2871" spans="23:26" x14ac:dyDescent="0.2">
      <c r="W2871" s="402"/>
      <c r="X2871" s="402"/>
      <c r="Y2871" s="402"/>
      <c r="Z2871" s="402"/>
    </row>
    <row r="2872" spans="23:26" x14ac:dyDescent="0.2">
      <c r="W2872" s="402"/>
      <c r="X2872" s="402"/>
      <c r="Y2872" s="402"/>
      <c r="Z2872" s="402"/>
    </row>
    <row r="2873" spans="23:26" x14ac:dyDescent="0.2">
      <c r="W2873" s="402"/>
      <c r="X2873" s="402"/>
      <c r="Y2873" s="402"/>
      <c r="Z2873" s="402"/>
    </row>
    <row r="2874" spans="23:26" x14ac:dyDescent="0.2">
      <c r="W2874" s="402"/>
      <c r="X2874" s="402"/>
      <c r="Y2874" s="402"/>
      <c r="Z2874" s="402"/>
    </row>
    <row r="2875" spans="23:26" x14ac:dyDescent="0.2">
      <c r="W2875" s="402"/>
      <c r="X2875" s="402"/>
      <c r="Y2875" s="402"/>
      <c r="Z2875" s="402"/>
    </row>
    <row r="2876" spans="23:26" x14ac:dyDescent="0.2">
      <c r="W2876" s="402"/>
      <c r="X2876" s="402"/>
      <c r="Y2876" s="402"/>
      <c r="Z2876" s="402"/>
    </row>
    <row r="2877" spans="23:26" x14ac:dyDescent="0.2">
      <c r="W2877" s="402"/>
      <c r="X2877" s="402"/>
      <c r="Y2877" s="402"/>
      <c r="Z2877" s="402"/>
    </row>
    <row r="2878" spans="23:26" x14ac:dyDescent="0.2">
      <c r="W2878" s="402"/>
      <c r="X2878" s="402"/>
      <c r="Y2878" s="402"/>
      <c r="Z2878" s="402"/>
    </row>
    <row r="2879" spans="23:26" x14ac:dyDescent="0.2">
      <c r="W2879" s="402"/>
      <c r="X2879" s="402"/>
      <c r="Y2879" s="402"/>
      <c r="Z2879" s="402"/>
    </row>
    <row r="2880" spans="23:26" x14ac:dyDescent="0.2">
      <c r="W2880" s="402"/>
      <c r="X2880" s="402"/>
      <c r="Y2880" s="402"/>
      <c r="Z2880" s="402"/>
    </row>
    <row r="2881" spans="23:26" x14ac:dyDescent="0.2">
      <c r="W2881" s="402"/>
      <c r="X2881" s="402"/>
      <c r="Y2881" s="402"/>
      <c r="Z2881" s="402"/>
    </row>
    <row r="2882" spans="23:26" x14ac:dyDescent="0.2">
      <c r="W2882" s="402"/>
      <c r="X2882" s="402"/>
      <c r="Y2882" s="402"/>
      <c r="Z2882" s="402"/>
    </row>
    <row r="2883" spans="23:26" x14ac:dyDescent="0.2">
      <c r="W2883" s="402"/>
      <c r="X2883" s="402"/>
      <c r="Y2883" s="402"/>
      <c r="Z2883" s="402"/>
    </row>
    <row r="2884" spans="23:26" x14ac:dyDescent="0.2">
      <c r="W2884" s="402"/>
      <c r="X2884" s="402"/>
      <c r="Y2884" s="402"/>
      <c r="Z2884" s="402"/>
    </row>
    <row r="2885" spans="23:26" x14ac:dyDescent="0.2">
      <c r="W2885" s="402"/>
      <c r="X2885" s="402"/>
      <c r="Y2885" s="402"/>
      <c r="Z2885" s="402"/>
    </row>
    <row r="2886" spans="23:26" x14ac:dyDescent="0.2">
      <c r="W2886" s="402"/>
      <c r="X2886" s="402"/>
      <c r="Y2886" s="402"/>
      <c r="Z2886" s="402"/>
    </row>
    <row r="2887" spans="23:26" x14ac:dyDescent="0.2">
      <c r="W2887" s="402"/>
      <c r="X2887" s="402"/>
      <c r="Y2887" s="402"/>
      <c r="Z2887" s="402"/>
    </row>
    <row r="2888" spans="23:26" x14ac:dyDescent="0.2">
      <c r="W2888" s="402"/>
      <c r="X2888" s="402"/>
      <c r="Y2888" s="402"/>
      <c r="Z2888" s="402"/>
    </row>
    <row r="2889" spans="23:26" x14ac:dyDescent="0.2">
      <c r="W2889" s="402"/>
      <c r="X2889" s="402"/>
      <c r="Y2889" s="402"/>
      <c r="Z2889" s="402"/>
    </row>
    <row r="2890" spans="23:26" x14ac:dyDescent="0.2">
      <c r="W2890" s="402"/>
      <c r="X2890" s="402"/>
      <c r="Y2890" s="402"/>
      <c r="Z2890" s="402"/>
    </row>
    <row r="2891" spans="23:26" x14ac:dyDescent="0.2">
      <c r="W2891" s="402"/>
      <c r="X2891" s="402"/>
      <c r="Y2891" s="402"/>
      <c r="Z2891" s="402"/>
    </row>
    <row r="2892" spans="23:26" x14ac:dyDescent="0.2">
      <c r="W2892" s="402"/>
      <c r="X2892" s="402"/>
      <c r="Y2892" s="402"/>
      <c r="Z2892" s="402"/>
    </row>
    <row r="2893" spans="23:26" x14ac:dyDescent="0.2">
      <c r="W2893" s="402"/>
      <c r="X2893" s="402"/>
      <c r="Y2893" s="402"/>
      <c r="Z2893" s="402"/>
    </row>
    <row r="2894" spans="23:26" x14ac:dyDescent="0.2">
      <c r="W2894" s="402"/>
      <c r="X2894" s="402"/>
      <c r="Y2894" s="402"/>
      <c r="Z2894" s="402"/>
    </row>
    <row r="2895" spans="23:26" x14ac:dyDescent="0.2">
      <c r="W2895" s="402"/>
      <c r="X2895" s="402"/>
      <c r="Y2895" s="402"/>
      <c r="Z2895" s="402"/>
    </row>
    <row r="2896" spans="23:26" x14ac:dyDescent="0.2">
      <c r="W2896" s="402"/>
      <c r="X2896" s="402"/>
      <c r="Y2896" s="402"/>
      <c r="Z2896" s="402"/>
    </row>
    <row r="2897" spans="23:26" x14ac:dyDescent="0.2">
      <c r="W2897" s="402"/>
      <c r="X2897" s="402"/>
      <c r="Y2897" s="402"/>
      <c r="Z2897" s="402"/>
    </row>
    <row r="2898" spans="23:26" x14ac:dyDescent="0.2">
      <c r="W2898" s="402"/>
      <c r="X2898" s="402"/>
      <c r="Y2898" s="402"/>
      <c r="Z2898" s="402"/>
    </row>
    <row r="2899" spans="23:26" x14ac:dyDescent="0.2">
      <c r="W2899" s="402"/>
      <c r="X2899" s="402"/>
      <c r="Y2899" s="402"/>
      <c r="Z2899" s="402"/>
    </row>
    <row r="2900" spans="23:26" x14ac:dyDescent="0.2">
      <c r="W2900" s="402"/>
      <c r="X2900" s="402"/>
      <c r="Y2900" s="402"/>
      <c r="Z2900" s="402"/>
    </row>
    <row r="2901" spans="23:26" x14ac:dyDescent="0.2">
      <c r="W2901" s="402"/>
      <c r="X2901" s="402"/>
      <c r="Y2901" s="402"/>
      <c r="Z2901" s="402"/>
    </row>
    <row r="2902" spans="23:26" x14ac:dyDescent="0.2">
      <c r="W2902" s="402"/>
      <c r="X2902" s="402"/>
      <c r="Y2902" s="402"/>
      <c r="Z2902" s="402"/>
    </row>
    <row r="2903" spans="23:26" x14ac:dyDescent="0.2">
      <c r="W2903" s="402"/>
      <c r="X2903" s="402"/>
      <c r="Y2903" s="402"/>
      <c r="Z2903" s="402"/>
    </row>
    <row r="2904" spans="23:26" x14ac:dyDescent="0.2">
      <c r="W2904" s="402"/>
      <c r="X2904" s="402"/>
      <c r="Y2904" s="402"/>
      <c r="Z2904" s="402"/>
    </row>
    <row r="2905" spans="23:26" x14ac:dyDescent="0.2">
      <c r="W2905" s="402"/>
      <c r="X2905" s="402"/>
      <c r="Y2905" s="402"/>
      <c r="Z2905" s="402"/>
    </row>
    <row r="2906" spans="23:26" x14ac:dyDescent="0.2">
      <c r="W2906" s="402"/>
      <c r="X2906" s="402"/>
      <c r="Y2906" s="402"/>
      <c r="Z2906" s="402"/>
    </row>
    <row r="2907" spans="23:26" x14ac:dyDescent="0.2">
      <c r="W2907" s="402"/>
      <c r="X2907" s="402"/>
      <c r="Y2907" s="402"/>
      <c r="Z2907" s="402"/>
    </row>
    <row r="2908" spans="23:26" x14ac:dyDescent="0.2">
      <c r="W2908" s="402"/>
      <c r="X2908" s="402"/>
      <c r="Y2908" s="402"/>
      <c r="Z2908" s="402"/>
    </row>
    <row r="2909" spans="23:26" x14ac:dyDescent="0.2">
      <c r="W2909" s="402"/>
      <c r="X2909" s="402"/>
      <c r="Y2909" s="402"/>
      <c r="Z2909" s="402"/>
    </row>
    <row r="2910" spans="23:26" x14ac:dyDescent="0.2">
      <c r="W2910" s="402"/>
      <c r="X2910" s="402"/>
      <c r="Y2910" s="402"/>
      <c r="Z2910" s="402"/>
    </row>
    <row r="2911" spans="23:26" x14ac:dyDescent="0.2">
      <c r="W2911" s="402"/>
      <c r="X2911" s="402"/>
      <c r="Y2911" s="402"/>
      <c r="Z2911" s="402"/>
    </row>
    <row r="2912" spans="23:26" x14ac:dyDescent="0.2">
      <c r="W2912" s="402"/>
      <c r="X2912" s="402"/>
      <c r="Y2912" s="402"/>
      <c r="Z2912" s="402"/>
    </row>
    <row r="2913" spans="23:26" x14ac:dyDescent="0.2">
      <c r="W2913" s="402"/>
      <c r="X2913" s="402"/>
      <c r="Y2913" s="402"/>
      <c r="Z2913" s="402"/>
    </row>
    <row r="2914" spans="23:26" x14ac:dyDescent="0.2">
      <c r="W2914" s="402"/>
      <c r="X2914" s="402"/>
      <c r="Y2914" s="402"/>
      <c r="Z2914" s="402"/>
    </row>
    <row r="2915" spans="23:26" x14ac:dyDescent="0.2">
      <c r="W2915" s="402"/>
      <c r="X2915" s="402"/>
      <c r="Y2915" s="402"/>
      <c r="Z2915" s="402"/>
    </row>
    <row r="2916" spans="23:26" x14ac:dyDescent="0.2">
      <c r="W2916" s="402"/>
      <c r="X2916" s="402"/>
      <c r="Y2916" s="402"/>
      <c r="Z2916" s="402"/>
    </row>
    <row r="2917" spans="23:26" x14ac:dyDescent="0.2">
      <c r="W2917" s="402"/>
      <c r="X2917" s="402"/>
      <c r="Y2917" s="402"/>
      <c r="Z2917" s="402"/>
    </row>
    <row r="2918" spans="23:26" x14ac:dyDescent="0.2">
      <c r="W2918" s="402"/>
      <c r="X2918" s="402"/>
      <c r="Y2918" s="402"/>
      <c r="Z2918" s="402"/>
    </row>
    <row r="2919" spans="23:26" x14ac:dyDescent="0.2">
      <c r="W2919" s="402"/>
      <c r="X2919" s="402"/>
      <c r="Y2919" s="402"/>
      <c r="Z2919" s="402"/>
    </row>
    <row r="2920" spans="23:26" x14ac:dyDescent="0.2">
      <c r="W2920" s="402"/>
      <c r="X2920" s="402"/>
      <c r="Y2920" s="402"/>
      <c r="Z2920" s="402"/>
    </row>
    <row r="2921" spans="23:26" x14ac:dyDescent="0.2">
      <c r="W2921" s="402"/>
      <c r="X2921" s="402"/>
      <c r="Y2921" s="402"/>
      <c r="Z2921" s="402"/>
    </row>
    <row r="2922" spans="23:26" x14ac:dyDescent="0.2">
      <c r="W2922" s="402"/>
      <c r="X2922" s="402"/>
      <c r="Y2922" s="402"/>
      <c r="Z2922" s="402"/>
    </row>
    <row r="2923" spans="23:26" x14ac:dyDescent="0.2">
      <c r="W2923" s="402"/>
      <c r="X2923" s="402"/>
      <c r="Y2923" s="402"/>
      <c r="Z2923" s="402"/>
    </row>
    <row r="2924" spans="23:26" x14ac:dyDescent="0.2">
      <c r="W2924" s="402"/>
      <c r="X2924" s="402"/>
      <c r="Y2924" s="402"/>
      <c r="Z2924" s="402"/>
    </row>
    <row r="2925" spans="23:26" x14ac:dyDescent="0.2">
      <c r="W2925" s="402"/>
      <c r="X2925" s="402"/>
      <c r="Y2925" s="402"/>
      <c r="Z2925" s="402"/>
    </row>
    <row r="2926" spans="23:26" x14ac:dyDescent="0.2">
      <c r="W2926" s="402"/>
      <c r="X2926" s="402"/>
      <c r="Y2926" s="402"/>
      <c r="Z2926" s="402"/>
    </row>
    <row r="2927" spans="23:26" x14ac:dyDescent="0.2">
      <c r="W2927" s="402"/>
      <c r="X2927" s="402"/>
      <c r="Y2927" s="402"/>
      <c r="Z2927" s="402"/>
    </row>
    <row r="2928" spans="23:26" x14ac:dyDescent="0.2">
      <c r="W2928" s="402"/>
      <c r="X2928" s="402"/>
      <c r="Y2928" s="402"/>
      <c r="Z2928" s="402"/>
    </row>
    <row r="2929" spans="23:26" x14ac:dyDescent="0.2">
      <c r="W2929" s="402"/>
      <c r="X2929" s="402"/>
      <c r="Y2929" s="402"/>
      <c r="Z2929" s="402"/>
    </row>
    <row r="2930" spans="23:26" x14ac:dyDescent="0.2">
      <c r="W2930" s="402"/>
      <c r="X2930" s="402"/>
      <c r="Y2930" s="402"/>
      <c r="Z2930" s="402"/>
    </row>
    <row r="2931" spans="23:26" x14ac:dyDescent="0.2">
      <c r="W2931" s="402"/>
      <c r="X2931" s="402"/>
      <c r="Y2931" s="402"/>
      <c r="Z2931" s="402"/>
    </row>
    <row r="2932" spans="23:26" x14ac:dyDescent="0.2">
      <c r="W2932" s="402"/>
      <c r="X2932" s="402"/>
      <c r="Y2932" s="402"/>
      <c r="Z2932" s="402"/>
    </row>
    <row r="2933" spans="23:26" x14ac:dyDescent="0.2">
      <c r="W2933" s="402"/>
      <c r="X2933" s="402"/>
      <c r="Y2933" s="402"/>
      <c r="Z2933" s="402"/>
    </row>
    <row r="2934" spans="23:26" x14ac:dyDescent="0.2">
      <c r="W2934" s="402"/>
      <c r="X2934" s="402"/>
      <c r="Y2934" s="402"/>
      <c r="Z2934" s="402"/>
    </row>
    <row r="2935" spans="23:26" x14ac:dyDescent="0.2">
      <c r="W2935" s="402"/>
      <c r="X2935" s="402"/>
      <c r="Y2935" s="402"/>
      <c r="Z2935" s="402"/>
    </row>
    <row r="2936" spans="23:26" x14ac:dyDescent="0.2">
      <c r="W2936" s="402"/>
      <c r="X2936" s="402"/>
      <c r="Y2936" s="402"/>
      <c r="Z2936" s="402"/>
    </row>
    <row r="2937" spans="23:26" x14ac:dyDescent="0.2">
      <c r="W2937" s="402"/>
      <c r="X2937" s="402"/>
      <c r="Y2937" s="402"/>
      <c r="Z2937" s="402"/>
    </row>
    <row r="2938" spans="23:26" x14ac:dyDescent="0.2">
      <c r="W2938" s="402"/>
      <c r="X2938" s="402"/>
      <c r="Y2938" s="402"/>
      <c r="Z2938" s="402"/>
    </row>
    <row r="2939" spans="23:26" x14ac:dyDescent="0.2">
      <c r="W2939" s="402"/>
      <c r="X2939" s="402"/>
      <c r="Y2939" s="402"/>
      <c r="Z2939" s="402"/>
    </row>
    <row r="2940" spans="23:26" x14ac:dyDescent="0.2">
      <c r="W2940" s="402"/>
      <c r="X2940" s="402"/>
      <c r="Y2940" s="402"/>
      <c r="Z2940" s="402"/>
    </row>
    <row r="2941" spans="23:26" x14ac:dyDescent="0.2">
      <c r="W2941" s="402"/>
      <c r="X2941" s="402"/>
      <c r="Y2941" s="402"/>
      <c r="Z2941" s="402"/>
    </row>
    <row r="2942" spans="23:26" x14ac:dyDescent="0.2">
      <c r="W2942" s="402"/>
      <c r="X2942" s="402"/>
      <c r="Y2942" s="402"/>
      <c r="Z2942" s="402"/>
    </row>
    <row r="2943" spans="23:26" x14ac:dyDescent="0.2">
      <c r="W2943" s="402"/>
      <c r="X2943" s="402"/>
      <c r="Y2943" s="402"/>
      <c r="Z2943" s="402"/>
    </row>
    <row r="2944" spans="23:26" x14ac:dyDescent="0.2">
      <c r="W2944" s="402"/>
      <c r="X2944" s="402"/>
      <c r="Y2944" s="402"/>
      <c r="Z2944" s="402"/>
    </row>
    <row r="2945" spans="23:26" x14ac:dyDescent="0.2">
      <c r="W2945" s="402"/>
      <c r="X2945" s="402"/>
      <c r="Y2945" s="402"/>
      <c r="Z2945" s="402"/>
    </row>
    <row r="2946" spans="23:26" x14ac:dyDescent="0.2">
      <c r="W2946" s="402"/>
      <c r="X2946" s="402"/>
      <c r="Y2946" s="402"/>
      <c r="Z2946" s="402"/>
    </row>
    <row r="2947" spans="23:26" x14ac:dyDescent="0.2">
      <c r="W2947" s="402"/>
      <c r="X2947" s="402"/>
      <c r="Y2947" s="402"/>
      <c r="Z2947" s="402"/>
    </row>
    <row r="2948" spans="23:26" x14ac:dyDescent="0.2">
      <c r="W2948" s="402"/>
      <c r="X2948" s="402"/>
      <c r="Y2948" s="402"/>
      <c r="Z2948" s="402"/>
    </row>
    <row r="2949" spans="23:26" x14ac:dyDescent="0.2">
      <c r="W2949" s="402"/>
      <c r="X2949" s="402"/>
      <c r="Y2949" s="402"/>
      <c r="Z2949" s="402"/>
    </row>
    <row r="2950" spans="23:26" x14ac:dyDescent="0.2">
      <c r="W2950" s="402"/>
      <c r="X2950" s="402"/>
      <c r="Y2950" s="402"/>
      <c r="Z2950" s="402"/>
    </row>
    <row r="2951" spans="23:26" x14ac:dyDescent="0.2">
      <c r="W2951" s="402"/>
      <c r="X2951" s="402"/>
      <c r="Y2951" s="402"/>
      <c r="Z2951" s="402"/>
    </row>
    <row r="2952" spans="23:26" x14ac:dyDescent="0.2">
      <c r="W2952" s="402"/>
      <c r="X2952" s="402"/>
      <c r="Y2952" s="402"/>
      <c r="Z2952" s="402"/>
    </row>
    <row r="2953" spans="23:26" x14ac:dyDescent="0.2">
      <c r="W2953" s="402"/>
      <c r="X2953" s="402"/>
      <c r="Y2953" s="402"/>
      <c r="Z2953" s="402"/>
    </row>
    <row r="2954" spans="23:26" x14ac:dyDescent="0.2">
      <c r="W2954" s="402"/>
      <c r="X2954" s="402"/>
      <c r="Y2954" s="402"/>
      <c r="Z2954" s="402"/>
    </row>
    <row r="2955" spans="23:26" x14ac:dyDescent="0.2">
      <c r="W2955" s="402"/>
      <c r="X2955" s="402"/>
      <c r="Y2955" s="402"/>
      <c r="Z2955" s="402"/>
    </row>
    <row r="2956" spans="23:26" x14ac:dyDescent="0.2">
      <c r="W2956" s="402"/>
      <c r="X2956" s="402"/>
      <c r="Y2956" s="402"/>
      <c r="Z2956" s="402"/>
    </row>
    <row r="2957" spans="23:26" x14ac:dyDescent="0.2">
      <c r="W2957" s="402"/>
      <c r="X2957" s="402"/>
      <c r="Y2957" s="402"/>
      <c r="Z2957" s="402"/>
    </row>
    <row r="2958" spans="23:26" x14ac:dyDescent="0.2">
      <c r="W2958" s="402"/>
      <c r="X2958" s="402"/>
      <c r="Y2958" s="402"/>
      <c r="Z2958" s="402"/>
    </row>
    <row r="2959" spans="23:26" x14ac:dyDescent="0.2">
      <c r="W2959" s="402"/>
      <c r="X2959" s="402"/>
      <c r="Y2959" s="402"/>
      <c r="Z2959" s="402"/>
    </row>
    <row r="2960" spans="23:26" x14ac:dyDescent="0.2">
      <c r="W2960" s="402"/>
      <c r="X2960" s="402"/>
      <c r="Y2960" s="402"/>
      <c r="Z2960" s="402"/>
    </row>
    <row r="2961" spans="23:26" x14ac:dyDescent="0.2">
      <c r="W2961" s="402"/>
      <c r="X2961" s="402"/>
      <c r="Y2961" s="402"/>
      <c r="Z2961" s="402"/>
    </row>
    <row r="2962" spans="23:26" x14ac:dyDescent="0.2">
      <c r="W2962" s="402"/>
      <c r="X2962" s="402"/>
      <c r="Y2962" s="402"/>
      <c r="Z2962" s="402"/>
    </row>
    <row r="2963" spans="23:26" x14ac:dyDescent="0.2">
      <c r="W2963" s="402"/>
      <c r="X2963" s="402"/>
      <c r="Y2963" s="402"/>
      <c r="Z2963" s="402"/>
    </row>
    <row r="2964" spans="23:26" x14ac:dyDescent="0.2">
      <c r="W2964" s="402"/>
      <c r="X2964" s="402"/>
      <c r="Y2964" s="402"/>
      <c r="Z2964" s="402"/>
    </row>
    <row r="2965" spans="23:26" x14ac:dyDescent="0.2">
      <c r="W2965" s="402"/>
      <c r="X2965" s="402"/>
      <c r="Y2965" s="402"/>
      <c r="Z2965" s="402"/>
    </row>
    <row r="2966" spans="23:26" x14ac:dyDescent="0.2">
      <c r="W2966" s="402"/>
      <c r="X2966" s="402"/>
      <c r="Y2966" s="402"/>
      <c r="Z2966" s="402"/>
    </row>
    <row r="2967" spans="23:26" x14ac:dyDescent="0.2">
      <c r="W2967" s="402"/>
      <c r="X2967" s="402"/>
      <c r="Y2967" s="402"/>
      <c r="Z2967" s="402"/>
    </row>
    <row r="2968" spans="23:26" x14ac:dyDescent="0.2">
      <c r="W2968" s="402"/>
      <c r="X2968" s="402"/>
      <c r="Y2968" s="402"/>
      <c r="Z2968" s="402"/>
    </row>
    <row r="2969" spans="23:26" x14ac:dyDescent="0.2">
      <c r="W2969" s="402"/>
      <c r="X2969" s="402"/>
      <c r="Y2969" s="402"/>
      <c r="Z2969" s="402"/>
    </row>
    <row r="2970" spans="23:26" x14ac:dyDescent="0.2">
      <c r="W2970" s="402"/>
      <c r="X2970" s="402"/>
      <c r="Y2970" s="402"/>
      <c r="Z2970" s="402"/>
    </row>
    <row r="2971" spans="23:26" x14ac:dyDescent="0.2">
      <c r="W2971" s="402"/>
      <c r="X2971" s="402"/>
      <c r="Y2971" s="402"/>
      <c r="Z2971" s="402"/>
    </row>
    <row r="2972" spans="23:26" x14ac:dyDescent="0.2">
      <c r="W2972" s="402"/>
      <c r="X2972" s="402"/>
      <c r="Y2972" s="402"/>
      <c r="Z2972" s="402"/>
    </row>
    <row r="2973" spans="23:26" x14ac:dyDescent="0.2">
      <c r="W2973" s="402"/>
      <c r="X2973" s="402"/>
      <c r="Y2973" s="402"/>
      <c r="Z2973" s="402"/>
    </row>
    <row r="2974" spans="23:26" x14ac:dyDescent="0.2">
      <c r="W2974" s="402"/>
      <c r="X2974" s="402"/>
      <c r="Y2974" s="402"/>
      <c r="Z2974" s="402"/>
    </row>
    <row r="2975" spans="23:26" x14ac:dyDescent="0.2">
      <c r="W2975" s="402"/>
      <c r="X2975" s="402"/>
      <c r="Y2975" s="402"/>
      <c r="Z2975" s="402"/>
    </row>
    <row r="2976" spans="23:26" x14ac:dyDescent="0.2">
      <c r="W2976" s="402"/>
      <c r="X2976" s="402"/>
      <c r="Y2976" s="402"/>
      <c r="Z2976" s="402"/>
    </row>
    <row r="2977" spans="23:26" x14ac:dyDescent="0.2">
      <c r="W2977" s="402"/>
      <c r="X2977" s="402"/>
      <c r="Y2977" s="402"/>
      <c r="Z2977" s="402"/>
    </row>
    <row r="2978" spans="23:26" x14ac:dyDescent="0.2">
      <c r="W2978" s="402"/>
      <c r="X2978" s="402"/>
      <c r="Y2978" s="402"/>
      <c r="Z2978" s="402"/>
    </row>
    <row r="2979" spans="23:26" x14ac:dyDescent="0.2">
      <c r="W2979" s="402"/>
      <c r="X2979" s="402"/>
      <c r="Y2979" s="402"/>
      <c r="Z2979" s="402"/>
    </row>
    <row r="2980" spans="23:26" x14ac:dyDescent="0.2">
      <c r="W2980" s="402"/>
      <c r="X2980" s="402"/>
      <c r="Y2980" s="402"/>
      <c r="Z2980" s="402"/>
    </row>
    <row r="2981" spans="23:26" x14ac:dyDescent="0.2">
      <c r="W2981" s="402"/>
      <c r="X2981" s="402"/>
      <c r="Y2981" s="402"/>
      <c r="Z2981" s="402"/>
    </row>
    <row r="2982" spans="23:26" x14ac:dyDescent="0.2">
      <c r="W2982" s="402"/>
      <c r="X2982" s="402"/>
      <c r="Y2982" s="402"/>
      <c r="Z2982" s="402"/>
    </row>
    <row r="2983" spans="23:26" x14ac:dyDescent="0.2">
      <c r="W2983" s="402"/>
      <c r="X2983" s="402"/>
      <c r="Y2983" s="402"/>
      <c r="Z2983" s="402"/>
    </row>
    <row r="2984" spans="23:26" x14ac:dyDescent="0.2">
      <c r="W2984" s="402"/>
      <c r="X2984" s="402"/>
      <c r="Y2984" s="402"/>
      <c r="Z2984" s="402"/>
    </row>
    <row r="2985" spans="23:26" x14ac:dyDescent="0.2">
      <c r="W2985" s="402"/>
      <c r="X2985" s="402"/>
      <c r="Y2985" s="402"/>
      <c r="Z2985" s="402"/>
    </row>
    <row r="2986" spans="23:26" x14ac:dyDescent="0.2">
      <c r="W2986" s="402"/>
      <c r="X2986" s="402"/>
      <c r="Y2986" s="402"/>
      <c r="Z2986" s="402"/>
    </row>
    <row r="2987" spans="23:26" x14ac:dyDescent="0.2">
      <c r="W2987" s="402"/>
      <c r="X2987" s="402"/>
      <c r="Y2987" s="402"/>
      <c r="Z2987" s="402"/>
    </row>
    <row r="2988" spans="23:26" x14ac:dyDescent="0.2">
      <c r="W2988" s="402"/>
      <c r="X2988" s="402"/>
      <c r="Y2988" s="402"/>
      <c r="Z2988" s="402"/>
    </row>
    <row r="2989" spans="23:26" x14ac:dyDescent="0.2">
      <c r="W2989" s="402"/>
      <c r="X2989" s="402"/>
      <c r="Y2989" s="402"/>
      <c r="Z2989" s="402"/>
    </row>
    <row r="2990" spans="23:26" x14ac:dyDescent="0.2">
      <c r="W2990" s="402"/>
      <c r="X2990" s="402"/>
      <c r="Y2990" s="402"/>
      <c r="Z2990" s="402"/>
    </row>
    <row r="2991" spans="23:26" x14ac:dyDescent="0.2">
      <c r="W2991" s="402"/>
      <c r="X2991" s="402"/>
      <c r="Y2991" s="402"/>
      <c r="Z2991" s="402"/>
    </row>
    <row r="2992" spans="23:26" x14ac:dyDescent="0.2">
      <c r="W2992" s="402"/>
      <c r="X2992" s="402"/>
      <c r="Y2992" s="402"/>
      <c r="Z2992" s="402"/>
    </row>
    <row r="2993" spans="23:26" x14ac:dyDescent="0.2">
      <c r="W2993" s="402"/>
      <c r="X2993" s="402"/>
      <c r="Y2993" s="402"/>
      <c r="Z2993" s="402"/>
    </row>
    <row r="2994" spans="23:26" x14ac:dyDescent="0.2">
      <c r="W2994" s="402"/>
      <c r="X2994" s="402"/>
      <c r="Y2994" s="402"/>
      <c r="Z2994" s="402"/>
    </row>
    <row r="2995" spans="23:26" x14ac:dyDescent="0.2">
      <c r="W2995" s="402"/>
      <c r="X2995" s="402"/>
      <c r="Y2995" s="402"/>
      <c r="Z2995" s="402"/>
    </row>
    <row r="2996" spans="23:26" x14ac:dyDescent="0.2">
      <c r="W2996" s="402"/>
      <c r="X2996" s="402"/>
      <c r="Y2996" s="402"/>
      <c r="Z2996" s="402"/>
    </row>
    <row r="2997" spans="23:26" x14ac:dyDescent="0.2">
      <c r="W2997" s="402"/>
      <c r="X2997" s="402"/>
      <c r="Y2997" s="402"/>
      <c r="Z2997" s="402"/>
    </row>
    <row r="2998" spans="23:26" x14ac:dyDescent="0.2">
      <c r="W2998" s="402"/>
      <c r="X2998" s="402"/>
      <c r="Y2998" s="402"/>
      <c r="Z2998" s="402"/>
    </row>
    <row r="2999" spans="23:26" x14ac:dyDescent="0.2">
      <c r="W2999" s="402"/>
      <c r="X2999" s="402"/>
      <c r="Y2999" s="402"/>
      <c r="Z2999" s="402"/>
    </row>
    <row r="3000" spans="23:26" x14ac:dyDescent="0.2">
      <c r="W3000" s="402"/>
      <c r="X3000" s="402"/>
      <c r="Y3000" s="402"/>
      <c r="Z3000" s="402"/>
    </row>
    <row r="3001" spans="23:26" x14ac:dyDescent="0.2">
      <c r="W3001" s="402"/>
      <c r="X3001" s="402"/>
      <c r="Y3001" s="402"/>
      <c r="Z3001" s="402"/>
    </row>
    <row r="3002" spans="23:26" x14ac:dyDescent="0.2">
      <c r="W3002" s="402"/>
      <c r="X3002" s="402"/>
      <c r="Y3002" s="402"/>
      <c r="Z3002" s="402"/>
    </row>
    <row r="3003" spans="23:26" x14ac:dyDescent="0.2">
      <c r="W3003" s="402"/>
      <c r="X3003" s="402"/>
      <c r="Y3003" s="402"/>
      <c r="Z3003" s="402"/>
    </row>
    <row r="3004" spans="23:26" x14ac:dyDescent="0.2">
      <c r="W3004" s="402"/>
      <c r="X3004" s="402"/>
      <c r="Y3004" s="402"/>
      <c r="Z3004" s="402"/>
    </row>
    <row r="3005" spans="23:26" x14ac:dyDescent="0.2">
      <c r="W3005" s="402"/>
      <c r="X3005" s="402"/>
      <c r="Y3005" s="402"/>
      <c r="Z3005" s="402"/>
    </row>
    <row r="3006" spans="23:26" x14ac:dyDescent="0.2">
      <c r="W3006" s="402"/>
      <c r="X3006" s="402"/>
      <c r="Y3006" s="402"/>
      <c r="Z3006" s="402"/>
    </row>
    <row r="3007" spans="23:26" x14ac:dyDescent="0.2">
      <c r="W3007" s="402"/>
      <c r="X3007" s="402"/>
      <c r="Y3007" s="402"/>
      <c r="Z3007" s="402"/>
    </row>
    <row r="3008" spans="23:26" x14ac:dyDescent="0.2">
      <c r="W3008" s="402"/>
      <c r="X3008" s="402"/>
      <c r="Y3008" s="402"/>
      <c r="Z3008" s="402"/>
    </row>
    <row r="3009" spans="23:26" x14ac:dyDescent="0.2">
      <c r="W3009" s="402"/>
      <c r="X3009" s="402"/>
      <c r="Y3009" s="402"/>
      <c r="Z3009" s="402"/>
    </row>
    <row r="3010" spans="23:26" x14ac:dyDescent="0.2">
      <c r="W3010" s="402"/>
      <c r="X3010" s="402"/>
      <c r="Y3010" s="402"/>
      <c r="Z3010" s="402"/>
    </row>
    <row r="3011" spans="23:26" x14ac:dyDescent="0.2">
      <c r="W3011" s="402"/>
      <c r="X3011" s="402"/>
      <c r="Y3011" s="402"/>
      <c r="Z3011" s="402"/>
    </row>
    <row r="3012" spans="23:26" x14ac:dyDescent="0.2">
      <c r="W3012" s="402"/>
      <c r="X3012" s="402"/>
      <c r="Y3012" s="402"/>
      <c r="Z3012" s="402"/>
    </row>
    <row r="3013" spans="23:26" x14ac:dyDescent="0.2">
      <c r="W3013" s="402"/>
      <c r="X3013" s="402"/>
      <c r="Y3013" s="402"/>
      <c r="Z3013" s="402"/>
    </row>
    <row r="3014" spans="23:26" x14ac:dyDescent="0.2">
      <c r="W3014" s="402"/>
      <c r="X3014" s="402"/>
      <c r="Y3014" s="402"/>
      <c r="Z3014" s="402"/>
    </row>
    <row r="3015" spans="23:26" x14ac:dyDescent="0.2">
      <c r="W3015" s="402"/>
      <c r="X3015" s="402"/>
      <c r="Y3015" s="402"/>
      <c r="Z3015" s="402"/>
    </row>
    <row r="3016" spans="23:26" x14ac:dyDescent="0.2">
      <c r="W3016" s="402"/>
      <c r="X3016" s="402"/>
      <c r="Y3016" s="402"/>
      <c r="Z3016" s="402"/>
    </row>
    <row r="3017" spans="23:26" x14ac:dyDescent="0.2">
      <c r="W3017" s="402"/>
      <c r="X3017" s="402"/>
      <c r="Y3017" s="402"/>
      <c r="Z3017" s="402"/>
    </row>
    <row r="3018" spans="23:26" x14ac:dyDescent="0.2">
      <c r="W3018" s="402"/>
      <c r="X3018" s="402"/>
      <c r="Y3018" s="402"/>
      <c r="Z3018" s="402"/>
    </row>
    <row r="3019" spans="23:26" x14ac:dyDescent="0.2">
      <c r="W3019" s="402"/>
      <c r="X3019" s="402"/>
      <c r="Y3019" s="402"/>
      <c r="Z3019" s="402"/>
    </row>
    <row r="3020" spans="23:26" x14ac:dyDescent="0.2">
      <c r="W3020" s="402"/>
      <c r="X3020" s="402"/>
      <c r="Y3020" s="402"/>
      <c r="Z3020" s="402"/>
    </row>
    <row r="3021" spans="23:26" x14ac:dyDescent="0.2">
      <c r="W3021" s="402"/>
      <c r="X3021" s="402"/>
      <c r="Y3021" s="402"/>
      <c r="Z3021" s="402"/>
    </row>
    <row r="3022" spans="23:26" x14ac:dyDescent="0.2">
      <c r="W3022" s="402"/>
      <c r="X3022" s="402"/>
      <c r="Y3022" s="402"/>
      <c r="Z3022" s="402"/>
    </row>
    <row r="3023" spans="23:26" x14ac:dyDescent="0.2">
      <c r="W3023" s="402"/>
      <c r="X3023" s="402"/>
      <c r="Y3023" s="402"/>
      <c r="Z3023" s="402"/>
    </row>
    <row r="3024" spans="23:26" x14ac:dyDescent="0.2">
      <c r="W3024" s="402"/>
      <c r="X3024" s="402"/>
      <c r="Y3024" s="402"/>
      <c r="Z3024" s="402"/>
    </row>
    <row r="3025" spans="23:26" x14ac:dyDescent="0.2">
      <c r="W3025" s="402"/>
      <c r="X3025" s="402"/>
      <c r="Y3025" s="402"/>
      <c r="Z3025" s="402"/>
    </row>
    <row r="3026" spans="23:26" x14ac:dyDescent="0.2">
      <c r="W3026" s="402"/>
      <c r="X3026" s="402"/>
      <c r="Y3026" s="402"/>
      <c r="Z3026" s="402"/>
    </row>
    <row r="3027" spans="23:26" x14ac:dyDescent="0.2">
      <c r="W3027" s="402"/>
      <c r="X3027" s="402"/>
      <c r="Y3027" s="402"/>
      <c r="Z3027" s="402"/>
    </row>
    <row r="3028" spans="23:26" x14ac:dyDescent="0.2">
      <c r="W3028" s="402"/>
      <c r="X3028" s="402"/>
      <c r="Y3028" s="402"/>
      <c r="Z3028" s="402"/>
    </row>
    <row r="3029" spans="23:26" x14ac:dyDescent="0.2">
      <c r="W3029" s="402"/>
      <c r="X3029" s="402"/>
      <c r="Y3029" s="402"/>
      <c r="Z3029" s="402"/>
    </row>
    <row r="3030" spans="23:26" x14ac:dyDescent="0.2">
      <c r="W3030" s="402"/>
      <c r="X3030" s="402"/>
      <c r="Y3030" s="402"/>
      <c r="Z3030" s="402"/>
    </row>
    <row r="3031" spans="23:26" x14ac:dyDescent="0.2">
      <c r="W3031" s="402"/>
      <c r="X3031" s="402"/>
      <c r="Y3031" s="402"/>
      <c r="Z3031" s="402"/>
    </row>
    <row r="3032" spans="23:26" x14ac:dyDescent="0.2">
      <c r="W3032" s="402"/>
      <c r="X3032" s="402"/>
      <c r="Y3032" s="402"/>
      <c r="Z3032" s="402"/>
    </row>
    <row r="3033" spans="23:26" x14ac:dyDescent="0.2">
      <c r="W3033" s="402"/>
      <c r="X3033" s="402"/>
      <c r="Y3033" s="402"/>
      <c r="Z3033" s="402"/>
    </row>
    <row r="3034" spans="23:26" x14ac:dyDescent="0.2">
      <c r="W3034" s="402"/>
      <c r="X3034" s="402"/>
      <c r="Y3034" s="402"/>
      <c r="Z3034" s="402"/>
    </row>
    <row r="3035" spans="23:26" x14ac:dyDescent="0.2">
      <c r="W3035" s="402"/>
      <c r="X3035" s="402"/>
      <c r="Y3035" s="402"/>
      <c r="Z3035" s="402"/>
    </row>
    <row r="3036" spans="23:26" x14ac:dyDescent="0.2">
      <c r="W3036" s="402"/>
      <c r="X3036" s="402"/>
      <c r="Y3036" s="402"/>
      <c r="Z3036" s="402"/>
    </row>
    <row r="3037" spans="23:26" x14ac:dyDescent="0.2">
      <c r="W3037" s="402"/>
      <c r="X3037" s="402"/>
      <c r="Y3037" s="402"/>
      <c r="Z3037" s="402"/>
    </row>
    <row r="3038" spans="23:26" x14ac:dyDescent="0.2">
      <c r="W3038" s="402"/>
      <c r="X3038" s="402"/>
      <c r="Y3038" s="402"/>
      <c r="Z3038" s="402"/>
    </row>
    <row r="3039" spans="23:26" x14ac:dyDescent="0.2">
      <c r="W3039" s="402"/>
      <c r="X3039" s="402"/>
      <c r="Y3039" s="402"/>
      <c r="Z3039" s="402"/>
    </row>
    <row r="3040" spans="23:26" x14ac:dyDescent="0.2">
      <c r="W3040" s="402"/>
      <c r="X3040" s="402"/>
      <c r="Y3040" s="402"/>
      <c r="Z3040" s="402"/>
    </row>
    <row r="3041" spans="23:26" x14ac:dyDescent="0.2">
      <c r="W3041" s="402"/>
      <c r="X3041" s="402"/>
      <c r="Y3041" s="402"/>
      <c r="Z3041" s="402"/>
    </row>
    <row r="3042" spans="23:26" x14ac:dyDescent="0.2">
      <c r="W3042" s="402"/>
      <c r="X3042" s="402"/>
      <c r="Y3042" s="402"/>
      <c r="Z3042" s="402"/>
    </row>
    <row r="3043" spans="23:26" x14ac:dyDescent="0.2">
      <c r="W3043" s="402"/>
      <c r="X3043" s="402"/>
      <c r="Y3043" s="402"/>
      <c r="Z3043" s="402"/>
    </row>
    <row r="3044" spans="23:26" x14ac:dyDescent="0.2">
      <c r="W3044" s="402"/>
      <c r="X3044" s="402"/>
      <c r="Y3044" s="402"/>
      <c r="Z3044" s="402"/>
    </row>
    <row r="3045" spans="23:26" x14ac:dyDescent="0.2">
      <c r="W3045" s="402"/>
      <c r="X3045" s="402"/>
      <c r="Y3045" s="402"/>
      <c r="Z3045" s="402"/>
    </row>
    <row r="3046" spans="23:26" x14ac:dyDescent="0.2">
      <c r="W3046" s="402"/>
      <c r="X3046" s="402"/>
      <c r="Y3046" s="402"/>
      <c r="Z3046" s="402"/>
    </row>
    <row r="3047" spans="23:26" x14ac:dyDescent="0.2">
      <c r="W3047" s="402"/>
      <c r="X3047" s="402"/>
      <c r="Y3047" s="402"/>
      <c r="Z3047" s="402"/>
    </row>
    <row r="3048" spans="23:26" x14ac:dyDescent="0.2">
      <c r="W3048" s="402"/>
      <c r="X3048" s="402"/>
      <c r="Y3048" s="402"/>
      <c r="Z3048" s="402"/>
    </row>
    <row r="3049" spans="23:26" x14ac:dyDescent="0.2">
      <c r="W3049" s="402"/>
      <c r="X3049" s="402"/>
      <c r="Y3049" s="402"/>
      <c r="Z3049" s="402"/>
    </row>
    <row r="3050" spans="23:26" x14ac:dyDescent="0.2">
      <c r="W3050" s="402"/>
      <c r="X3050" s="402"/>
      <c r="Y3050" s="402"/>
      <c r="Z3050" s="402"/>
    </row>
    <row r="3051" spans="23:26" x14ac:dyDescent="0.2">
      <c r="W3051" s="402"/>
      <c r="X3051" s="402"/>
      <c r="Y3051" s="402"/>
      <c r="Z3051" s="402"/>
    </row>
    <row r="3052" spans="23:26" x14ac:dyDescent="0.2">
      <c r="W3052" s="402"/>
      <c r="X3052" s="402"/>
      <c r="Y3052" s="402"/>
      <c r="Z3052" s="402"/>
    </row>
    <row r="3053" spans="23:26" x14ac:dyDescent="0.2">
      <c r="W3053" s="402"/>
      <c r="X3053" s="402"/>
      <c r="Y3053" s="402"/>
      <c r="Z3053" s="402"/>
    </row>
    <row r="3054" spans="23:26" x14ac:dyDescent="0.2">
      <c r="W3054" s="402"/>
      <c r="X3054" s="402"/>
      <c r="Y3054" s="402"/>
      <c r="Z3054" s="402"/>
    </row>
    <row r="3055" spans="23:26" x14ac:dyDescent="0.2">
      <c r="W3055" s="402"/>
      <c r="X3055" s="402"/>
      <c r="Y3055" s="402"/>
      <c r="Z3055" s="402"/>
    </row>
    <row r="3056" spans="23:26" x14ac:dyDescent="0.2">
      <c r="W3056" s="402"/>
      <c r="X3056" s="402"/>
      <c r="Y3056" s="402"/>
      <c r="Z3056" s="402"/>
    </row>
    <row r="3057" spans="23:26" x14ac:dyDescent="0.2">
      <c r="W3057" s="402"/>
      <c r="X3057" s="402"/>
      <c r="Y3057" s="402"/>
      <c r="Z3057" s="402"/>
    </row>
    <row r="3058" spans="23:26" x14ac:dyDescent="0.2">
      <c r="W3058" s="402"/>
      <c r="X3058" s="402"/>
      <c r="Y3058" s="402"/>
      <c r="Z3058" s="402"/>
    </row>
    <row r="3059" spans="23:26" x14ac:dyDescent="0.2">
      <c r="W3059" s="402"/>
      <c r="X3059" s="402"/>
      <c r="Y3059" s="402"/>
      <c r="Z3059" s="402"/>
    </row>
    <row r="3060" spans="23:26" x14ac:dyDescent="0.2">
      <c r="W3060" s="402"/>
      <c r="X3060" s="402"/>
      <c r="Y3060" s="402"/>
      <c r="Z3060" s="402"/>
    </row>
    <row r="3061" spans="23:26" x14ac:dyDescent="0.2">
      <c r="W3061" s="402"/>
      <c r="X3061" s="402"/>
      <c r="Y3061" s="402"/>
      <c r="Z3061" s="402"/>
    </row>
    <row r="3062" spans="23:26" x14ac:dyDescent="0.2">
      <c r="W3062" s="402"/>
      <c r="X3062" s="402"/>
      <c r="Y3062" s="402"/>
      <c r="Z3062" s="402"/>
    </row>
    <row r="3063" spans="23:26" x14ac:dyDescent="0.2">
      <c r="W3063" s="402"/>
      <c r="X3063" s="402"/>
      <c r="Y3063" s="402"/>
      <c r="Z3063" s="402"/>
    </row>
    <row r="3064" spans="23:26" x14ac:dyDescent="0.2">
      <c r="W3064" s="402"/>
      <c r="X3064" s="402"/>
      <c r="Y3064" s="402"/>
      <c r="Z3064" s="402"/>
    </row>
    <row r="3065" spans="23:26" x14ac:dyDescent="0.2">
      <c r="W3065" s="402"/>
      <c r="X3065" s="402"/>
      <c r="Y3065" s="402"/>
      <c r="Z3065" s="402"/>
    </row>
    <row r="3066" spans="23:26" x14ac:dyDescent="0.2">
      <c r="W3066" s="402"/>
      <c r="X3066" s="402"/>
      <c r="Y3066" s="402"/>
      <c r="Z3066" s="402"/>
    </row>
    <row r="3067" spans="23:26" x14ac:dyDescent="0.2">
      <c r="W3067" s="402"/>
      <c r="X3067" s="402"/>
      <c r="Y3067" s="402"/>
      <c r="Z3067" s="402"/>
    </row>
    <row r="3068" spans="23:26" x14ac:dyDescent="0.2">
      <c r="W3068" s="402"/>
      <c r="X3068" s="402"/>
      <c r="Y3068" s="402"/>
      <c r="Z3068" s="402"/>
    </row>
    <row r="3069" spans="23:26" x14ac:dyDescent="0.2">
      <c r="W3069" s="402"/>
      <c r="X3069" s="402"/>
      <c r="Y3069" s="402"/>
      <c r="Z3069" s="402"/>
    </row>
    <row r="3070" spans="23:26" x14ac:dyDescent="0.2">
      <c r="W3070" s="402"/>
      <c r="X3070" s="402"/>
      <c r="Y3070" s="402"/>
      <c r="Z3070" s="402"/>
    </row>
    <row r="3071" spans="23:26" x14ac:dyDescent="0.2">
      <c r="W3071" s="402"/>
      <c r="X3071" s="402"/>
      <c r="Y3071" s="402"/>
      <c r="Z3071" s="402"/>
    </row>
    <row r="3072" spans="23:26" x14ac:dyDescent="0.2">
      <c r="W3072" s="402"/>
      <c r="X3072" s="402"/>
      <c r="Y3072" s="402"/>
      <c r="Z3072" s="402"/>
    </row>
    <row r="3073" spans="23:26" x14ac:dyDescent="0.2">
      <c r="W3073" s="402"/>
      <c r="X3073" s="402"/>
      <c r="Y3073" s="402"/>
      <c r="Z3073" s="402"/>
    </row>
    <row r="3074" spans="23:26" x14ac:dyDescent="0.2">
      <c r="W3074" s="402"/>
      <c r="X3074" s="402"/>
      <c r="Y3074" s="402"/>
      <c r="Z3074" s="402"/>
    </row>
    <row r="3075" spans="23:26" x14ac:dyDescent="0.2">
      <c r="W3075" s="402"/>
      <c r="X3075" s="402"/>
      <c r="Y3075" s="402"/>
      <c r="Z3075" s="402"/>
    </row>
    <row r="3076" spans="23:26" x14ac:dyDescent="0.2">
      <c r="W3076" s="402"/>
      <c r="X3076" s="402"/>
      <c r="Y3076" s="402"/>
      <c r="Z3076" s="402"/>
    </row>
    <row r="3077" spans="23:26" x14ac:dyDescent="0.2">
      <c r="W3077" s="402"/>
      <c r="X3077" s="402"/>
      <c r="Y3077" s="402"/>
      <c r="Z3077" s="402"/>
    </row>
    <row r="3078" spans="23:26" x14ac:dyDescent="0.2">
      <c r="W3078" s="402"/>
      <c r="X3078" s="402"/>
      <c r="Y3078" s="402"/>
      <c r="Z3078" s="402"/>
    </row>
    <row r="3079" spans="23:26" x14ac:dyDescent="0.2">
      <c r="W3079" s="402"/>
      <c r="X3079" s="402"/>
      <c r="Y3079" s="402"/>
      <c r="Z3079" s="402"/>
    </row>
    <row r="3080" spans="23:26" x14ac:dyDescent="0.2">
      <c r="W3080" s="402"/>
      <c r="X3080" s="402"/>
      <c r="Y3080" s="402"/>
      <c r="Z3080" s="402"/>
    </row>
    <row r="3081" spans="23:26" x14ac:dyDescent="0.2">
      <c r="W3081" s="402"/>
      <c r="X3081" s="402"/>
      <c r="Y3081" s="402"/>
      <c r="Z3081" s="402"/>
    </row>
    <row r="3082" spans="23:26" x14ac:dyDescent="0.2">
      <c r="W3082" s="402"/>
      <c r="X3082" s="402"/>
      <c r="Y3082" s="402"/>
      <c r="Z3082" s="402"/>
    </row>
    <row r="3083" spans="23:26" x14ac:dyDescent="0.2">
      <c r="W3083" s="402"/>
      <c r="X3083" s="402"/>
      <c r="Y3083" s="402"/>
      <c r="Z3083" s="402"/>
    </row>
    <row r="3084" spans="23:26" x14ac:dyDescent="0.2">
      <c r="W3084" s="402"/>
      <c r="X3084" s="402"/>
      <c r="Y3084" s="402"/>
      <c r="Z3084" s="402"/>
    </row>
    <row r="3085" spans="23:26" x14ac:dyDescent="0.2">
      <c r="W3085" s="402"/>
      <c r="X3085" s="402"/>
      <c r="Y3085" s="402"/>
      <c r="Z3085" s="402"/>
    </row>
    <row r="3086" spans="23:26" x14ac:dyDescent="0.2">
      <c r="W3086" s="402"/>
      <c r="X3086" s="402"/>
      <c r="Y3086" s="402"/>
      <c r="Z3086" s="402"/>
    </row>
    <row r="3087" spans="23:26" x14ac:dyDescent="0.2">
      <c r="W3087" s="402"/>
      <c r="X3087" s="402"/>
      <c r="Y3087" s="402"/>
      <c r="Z3087" s="402"/>
    </row>
    <row r="3088" spans="23:26" x14ac:dyDescent="0.2">
      <c r="W3088" s="402"/>
      <c r="X3088" s="402"/>
      <c r="Y3088" s="402"/>
      <c r="Z3088" s="402"/>
    </row>
    <row r="3089" spans="23:26" x14ac:dyDescent="0.2">
      <c r="W3089" s="402"/>
      <c r="X3089" s="402"/>
      <c r="Y3089" s="402"/>
      <c r="Z3089" s="402"/>
    </row>
    <row r="3090" spans="23:26" x14ac:dyDescent="0.2">
      <c r="W3090" s="402"/>
      <c r="X3090" s="402"/>
      <c r="Y3090" s="402"/>
      <c r="Z3090" s="402"/>
    </row>
    <row r="3091" spans="23:26" x14ac:dyDescent="0.2">
      <c r="W3091" s="402"/>
      <c r="X3091" s="402"/>
      <c r="Y3091" s="402"/>
      <c r="Z3091" s="402"/>
    </row>
    <row r="3092" spans="23:26" x14ac:dyDescent="0.2">
      <c r="W3092" s="402"/>
      <c r="X3092" s="402"/>
      <c r="Y3092" s="402"/>
      <c r="Z3092" s="402"/>
    </row>
    <row r="3093" spans="23:26" x14ac:dyDescent="0.2">
      <c r="W3093" s="402"/>
      <c r="X3093" s="402"/>
      <c r="Y3093" s="402"/>
      <c r="Z3093" s="402"/>
    </row>
    <row r="3094" spans="23:26" x14ac:dyDescent="0.2">
      <c r="W3094" s="402"/>
      <c r="X3094" s="402"/>
      <c r="Y3094" s="402"/>
      <c r="Z3094" s="402"/>
    </row>
    <row r="3095" spans="23:26" x14ac:dyDescent="0.2">
      <c r="W3095" s="402"/>
      <c r="X3095" s="402"/>
      <c r="Y3095" s="402"/>
      <c r="Z3095" s="402"/>
    </row>
    <row r="3096" spans="23:26" x14ac:dyDescent="0.2">
      <c r="W3096" s="402"/>
      <c r="X3096" s="402"/>
      <c r="Y3096" s="402"/>
      <c r="Z3096" s="402"/>
    </row>
    <row r="3097" spans="23:26" x14ac:dyDescent="0.2">
      <c r="W3097" s="402"/>
      <c r="X3097" s="402"/>
      <c r="Y3097" s="402"/>
      <c r="Z3097" s="402"/>
    </row>
    <row r="3098" spans="23:26" x14ac:dyDescent="0.2">
      <c r="W3098" s="402"/>
      <c r="X3098" s="402"/>
      <c r="Y3098" s="402"/>
      <c r="Z3098" s="402"/>
    </row>
    <row r="3099" spans="23:26" x14ac:dyDescent="0.2">
      <c r="W3099" s="402"/>
      <c r="X3099" s="402"/>
      <c r="Y3099" s="402"/>
      <c r="Z3099" s="402"/>
    </row>
    <row r="3100" spans="23:26" x14ac:dyDescent="0.2">
      <c r="W3100" s="402"/>
      <c r="X3100" s="402"/>
      <c r="Y3100" s="402"/>
      <c r="Z3100" s="402"/>
    </row>
    <row r="3101" spans="23:26" x14ac:dyDescent="0.2">
      <c r="W3101" s="402"/>
      <c r="X3101" s="402"/>
      <c r="Y3101" s="402"/>
      <c r="Z3101" s="402"/>
    </row>
    <row r="3102" spans="23:26" x14ac:dyDescent="0.2">
      <c r="W3102" s="402"/>
      <c r="X3102" s="402"/>
      <c r="Y3102" s="402"/>
      <c r="Z3102" s="402"/>
    </row>
    <row r="3103" spans="23:26" x14ac:dyDescent="0.2">
      <c r="W3103" s="402"/>
      <c r="X3103" s="402"/>
      <c r="Y3103" s="402"/>
      <c r="Z3103" s="402"/>
    </row>
    <row r="3104" spans="23:26" x14ac:dyDescent="0.2">
      <c r="W3104" s="402"/>
      <c r="X3104" s="402"/>
      <c r="Y3104" s="402"/>
      <c r="Z3104" s="402"/>
    </row>
    <row r="3105" spans="23:26" x14ac:dyDescent="0.2">
      <c r="W3105" s="402"/>
      <c r="X3105" s="402"/>
      <c r="Y3105" s="402"/>
      <c r="Z3105" s="402"/>
    </row>
    <row r="3106" spans="23:26" x14ac:dyDescent="0.2">
      <c r="W3106" s="402"/>
      <c r="X3106" s="402"/>
      <c r="Y3106" s="402"/>
      <c r="Z3106" s="402"/>
    </row>
    <row r="3107" spans="23:26" x14ac:dyDescent="0.2">
      <c r="W3107" s="402"/>
      <c r="X3107" s="402"/>
      <c r="Y3107" s="402"/>
      <c r="Z3107" s="402"/>
    </row>
    <row r="3108" spans="23:26" x14ac:dyDescent="0.2">
      <c r="W3108" s="402"/>
      <c r="X3108" s="402"/>
      <c r="Y3108" s="402"/>
      <c r="Z3108" s="402"/>
    </row>
    <row r="3109" spans="23:26" x14ac:dyDescent="0.2">
      <c r="W3109" s="402"/>
      <c r="X3109" s="402"/>
      <c r="Y3109" s="402"/>
      <c r="Z3109" s="402"/>
    </row>
    <row r="3110" spans="23:26" x14ac:dyDescent="0.2">
      <c r="W3110" s="402"/>
      <c r="X3110" s="402"/>
      <c r="Y3110" s="402"/>
      <c r="Z3110" s="402"/>
    </row>
    <row r="3111" spans="23:26" x14ac:dyDescent="0.2">
      <c r="W3111" s="402"/>
      <c r="X3111" s="402"/>
      <c r="Y3111" s="402"/>
      <c r="Z3111" s="402"/>
    </row>
    <row r="3112" spans="23:26" x14ac:dyDescent="0.2">
      <c r="W3112" s="402"/>
      <c r="X3112" s="402"/>
      <c r="Y3112" s="402"/>
      <c r="Z3112" s="402"/>
    </row>
    <row r="3113" spans="23:26" x14ac:dyDescent="0.2">
      <c r="W3113" s="402"/>
      <c r="X3113" s="402"/>
      <c r="Y3113" s="402"/>
      <c r="Z3113" s="402"/>
    </row>
    <row r="3114" spans="23:26" x14ac:dyDescent="0.2">
      <c r="W3114" s="402"/>
      <c r="X3114" s="402"/>
      <c r="Y3114" s="402"/>
      <c r="Z3114" s="402"/>
    </row>
    <row r="3115" spans="23:26" x14ac:dyDescent="0.2">
      <c r="W3115" s="402"/>
      <c r="X3115" s="402"/>
      <c r="Y3115" s="402"/>
      <c r="Z3115" s="402"/>
    </row>
    <row r="3116" spans="23:26" x14ac:dyDescent="0.2">
      <c r="W3116" s="402"/>
      <c r="X3116" s="402"/>
      <c r="Y3116" s="402"/>
      <c r="Z3116" s="402"/>
    </row>
    <row r="3117" spans="23:26" x14ac:dyDescent="0.2">
      <c r="W3117" s="402"/>
      <c r="X3117" s="402"/>
      <c r="Y3117" s="402"/>
      <c r="Z3117" s="402"/>
    </row>
    <row r="3118" spans="23:26" x14ac:dyDescent="0.2">
      <c r="W3118" s="402"/>
      <c r="X3118" s="402"/>
      <c r="Y3118" s="402"/>
      <c r="Z3118" s="402"/>
    </row>
    <row r="3119" spans="23:26" x14ac:dyDescent="0.2">
      <c r="W3119" s="402"/>
      <c r="X3119" s="402"/>
      <c r="Y3119" s="402"/>
      <c r="Z3119" s="402"/>
    </row>
    <row r="3120" spans="23:26" x14ac:dyDescent="0.2">
      <c r="W3120" s="402"/>
      <c r="X3120" s="402"/>
      <c r="Y3120" s="402"/>
      <c r="Z3120" s="402"/>
    </row>
    <row r="3121" spans="23:26" x14ac:dyDescent="0.2">
      <c r="W3121" s="402"/>
      <c r="X3121" s="402"/>
      <c r="Y3121" s="402"/>
      <c r="Z3121" s="402"/>
    </row>
    <row r="3122" spans="23:26" x14ac:dyDescent="0.2">
      <c r="W3122" s="402"/>
      <c r="X3122" s="402"/>
      <c r="Y3122" s="402"/>
      <c r="Z3122" s="402"/>
    </row>
    <row r="3123" spans="23:26" x14ac:dyDescent="0.2">
      <c r="W3123" s="402"/>
      <c r="X3123" s="402"/>
      <c r="Y3123" s="402"/>
      <c r="Z3123" s="402"/>
    </row>
    <row r="3124" spans="23:26" x14ac:dyDescent="0.2">
      <c r="W3124" s="402"/>
      <c r="X3124" s="402"/>
      <c r="Y3124" s="402"/>
      <c r="Z3124" s="402"/>
    </row>
    <row r="3125" spans="23:26" x14ac:dyDescent="0.2">
      <c r="W3125" s="402"/>
      <c r="X3125" s="402"/>
      <c r="Y3125" s="402"/>
      <c r="Z3125" s="402"/>
    </row>
    <row r="3126" spans="23:26" x14ac:dyDescent="0.2">
      <c r="W3126" s="402"/>
      <c r="X3126" s="402"/>
      <c r="Y3126" s="402"/>
      <c r="Z3126" s="402"/>
    </row>
    <row r="3127" spans="23:26" x14ac:dyDescent="0.2">
      <c r="W3127" s="402"/>
      <c r="X3127" s="402"/>
      <c r="Y3127" s="402"/>
      <c r="Z3127" s="402"/>
    </row>
    <row r="3128" spans="23:26" x14ac:dyDescent="0.2">
      <c r="W3128" s="402"/>
      <c r="X3128" s="402"/>
      <c r="Y3128" s="402"/>
      <c r="Z3128" s="402"/>
    </row>
    <row r="3129" spans="23:26" x14ac:dyDescent="0.2">
      <c r="W3129" s="402"/>
      <c r="X3129" s="402"/>
      <c r="Y3129" s="402"/>
      <c r="Z3129" s="402"/>
    </row>
    <row r="3130" spans="23:26" x14ac:dyDescent="0.2">
      <c r="W3130" s="402"/>
      <c r="X3130" s="402"/>
      <c r="Y3130" s="402"/>
      <c r="Z3130" s="402"/>
    </row>
    <row r="3131" spans="23:26" x14ac:dyDescent="0.2">
      <c r="W3131" s="402"/>
      <c r="X3131" s="402"/>
      <c r="Y3131" s="402"/>
      <c r="Z3131" s="402"/>
    </row>
    <row r="3132" spans="23:26" x14ac:dyDescent="0.2">
      <c r="W3132" s="402"/>
      <c r="X3132" s="402"/>
      <c r="Y3132" s="402"/>
      <c r="Z3132" s="402"/>
    </row>
    <row r="3133" spans="23:26" x14ac:dyDescent="0.2">
      <c r="W3133" s="402"/>
      <c r="X3133" s="402"/>
      <c r="Y3133" s="402"/>
      <c r="Z3133" s="402"/>
    </row>
    <row r="3134" spans="23:26" x14ac:dyDescent="0.2">
      <c r="W3134" s="402"/>
      <c r="X3134" s="402"/>
      <c r="Y3134" s="402"/>
      <c r="Z3134" s="402"/>
    </row>
    <row r="3135" spans="23:26" x14ac:dyDescent="0.2">
      <c r="W3135" s="402"/>
      <c r="X3135" s="402"/>
      <c r="Y3135" s="402"/>
      <c r="Z3135" s="402"/>
    </row>
    <row r="3136" spans="23:26" x14ac:dyDescent="0.2">
      <c r="W3136" s="402"/>
      <c r="X3136" s="402"/>
      <c r="Y3136" s="402"/>
      <c r="Z3136" s="402"/>
    </row>
    <row r="3137" spans="23:26" x14ac:dyDescent="0.2">
      <c r="W3137" s="402"/>
      <c r="X3137" s="402"/>
      <c r="Y3137" s="402"/>
      <c r="Z3137" s="402"/>
    </row>
    <row r="3138" spans="23:26" x14ac:dyDescent="0.2">
      <c r="W3138" s="402"/>
      <c r="X3138" s="402"/>
      <c r="Y3138" s="402"/>
      <c r="Z3138" s="402"/>
    </row>
    <row r="3139" spans="23:26" x14ac:dyDescent="0.2">
      <c r="W3139" s="402"/>
      <c r="X3139" s="402"/>
      <c r="Y3139" s="402"/>
      <c r="Z3139" s="402"/>
    </row>
    <row r="3140" spans="23:26" x14ac:dyDescent="0.2">
      <c r="W3140" s="402"/>
      <c r="X3140" s="402"/>
      <c r="Y3140" s="402"/>
      <c r="Z3140" s="402"/>
    </row>
    <row r="3141" spans="23:26" x14ac:dyDescent="0.2">
      <c r="W3141" s="402"/>
      <c r="X3141" s="402"/>
      <c r="Y3141" s="402"/>
      <c r="Z3141" s="402"/>
    </row>
    <row r="3142" spans="23:26" x14ac:dyDescent="0.2">
      <c r="W3142" s="402"/>
      <c r="X3142" s="402"/>
      <c r="Y3142" s="402"/>
      <c r="Z3142" s="402"/>
    </row>
    <row r="3143" spans="23:26" x14ac:dyDescent="0.2">
      <c r="W3143" s="402"/>
      <c r="X3143" s="402"/>
      <c r="Y3143" s="402"/>
      <c r="Z3143" s="402"/>
    </row>
    <row r="3144" spans="23:26" x14ac:dyDescent="0.2">
      <c r="W3144" s="402"/>
      <c r="X3144" s="402"/>
      <c r="Y3144" s="402"/>
      <c r="Z3144" s="402"/>
    </row>
    <row r="3145" spans="23:26" x14ac:dyDescent="0.2">
      <c r="W3145" s="402"/>
      <c r="X3145" s="402"/>
      <c r="Y3145" s="402"/>
      <c r="Z3145" s="402"/>
    </row>
    <row r="3146" spans="23:26" x14ac:dyDescent="0.2">
      <c r="W3146" s="402"/>
      <c r="X3146" s="402"/>
      <c r="Y3146" s="402"/>
      <c r="Z3146" s="402"/>
    </row>
    <row r="3147" spans="23:26" x14ac:dyDescent="0.2">
      <c r="W3147" s="402"/>
      <c r="X3147" s="402"/>
      <c r="Y3147" s="402"/>
      <c r="Z3147" s="402"/>
    </row>
    <row r="3148" spans="23:26" x14ac:dyDescent="0.2">
      <c r="W3148" s="402"/>
      <c r="X3148" s="402"/>
      <c r="Y3148" s="402"/>
      <c r="Z3148" s="402"/>
    </row>
    <row r="3149" spans="23:26" x14ac:dyDescent="0.2">
      <c r="W3149" s="402"/>
      <c r="X3149" s="402"/>
      <c r="Y3149" s="402"/>
      <c r="Z3149" s="402"/>
    </row>
    <row r="3150" spans="23:26" x14ac:dyDescent="0.2">
      <c r="W3150" s="402"/>
      <c r="X3150" s="402"/>
      <c r="Y3150" s="402"/>
      <c r="Z3150" s="402"/>
    </row>
    <row r="3151" spans="23:26" x14ac:dyDescent="0.2">
      <c r="W3151" s="402"/>
      <c r="X3151" s="402"/>
      <c r="Y3151" s="402"/>
      <c r="Z3151" s="402"/>
    </row>
    <row r="3152" spans="23:26" x14ac:dyDescent="0.2">
      <c r="W3152" s="402"/>
      <c r="X3152" s="402"/>
      <c r="Y3152" s="402"/>
      <c r="Z3152" s="402"/>
    </row>
    <row r="3153" spans="23:26" x14ac:dyDescent="0.2">
      <c r="W3153" s="402"/>
      <c r="X3153" s="402"/>
      <c r="Y3153" s="402"/>
      <c r="Z3153" s="402"/>
    </row>
    <row r="3154" spans="23:26" x14ac:dyDescent="0.2">
      <c r="W3154" s="402"/>
      <c r="X3154" s="402"/>
      <c r="Y3154" s="402"/>
      <c r="Z3154" s="402"/>
    </row>
    <row r="3155" spans="23:26" x14ac:dyDescent="0.2">
      <c r="W3155" s="402"/>
      <c r="X3155" s="402"/>
      <c r="Y3155" s="402"/>
      <c r="Z3155" s="402"/>
    </row>
    <row r="3156" spans="23:26" x14ac:dyDescent="0.2">
      <c r="W3156" s="402"/>
      <c r="X3156" s="402"/>
      <c r="Y3156" s="402"/>
      <c r="Z3156" s="402"/>
    </row>
    <row r="3157" spans="23:26" x14ac:dyDescent="0.2">
      <c r="W3157" s="402"/>
      <c r="X3157" s="402"/>
      <c r="Y3157" s="402"/>
      <c r="Z3157" s="402"/>
    </row>
    <row r="3158" spans="23:26" x14ac:dyDescent="0.2">
      <c r="W3158" s="402"/>
      <c r="X3158" s="402"/>
      <c r="Y3158" s="402"/>
      <c r="Z3158" s="402"/>
    </row>
    <row r="3159" spans="23:26" x14ac:dyDescent="0.2">
      <c r="W3159" s="402"/>
      <c r="X3159" s="402"/>
      <c r="Y3159" s="402"/>
      <c r="Z3159" s="402"/>
    </row>
    <row r="3160" spans="23:26" x14ac:dyDescent="0.2">
      <c r="W3160" s="402"/>
      <c r="X3160" s="402"/>
      <c r="Y3160" s="402"/>
      <c r="Z3160" s="402"/>
    </row>
    <row r="3161" spans="23:26" x14ac:dyDescent="0.2">
      <c r="W3161" s="402"/>
      <c r="X3161" s="402"/>
      <c r="Y3161" s="402"/>
      <c r="Z3161" s="402"/>
    </row>
    <row r="3162" spans="23:26" x14ac:dyDescent="0.2">
      <c r="W3162" s="402"/>
      <c r="X3162" s="402"/>
      <c r="Y3162" s="402"/>
      <c r="Z3162" s="402"/>
    </row>
    <row r="3163" spans="23:26" x14ac:dyDescent="0.2">
      <c r="W3163" s="402"/>
      <c r="X3163" s="402"/>
      <c r="Y3163" s="402"/>
      <c r="Z3163" s="402"/>
    </row>
    <row r="3164" spans="23:26" x14ac:dyDescent="0.2">
      <c r="W3164" s="402"/>
      <c r="X3164" s="402"/>
      <c r="Y3164" s="402"/>
      <c r="Z3164" s="402"/>
    </row>
    <row r="3165" spans="23:26" x14ac:dyDescent="0.2">
      <c r="W3165" s="402"/>
      <c r="X3165" s="402"/>
      <c r="Y3165" s="402"/>
      <c r="Z3165" s="402"/>
    </row>
    <row r="3166" spans="23:26" x14ac:dyDescent="0.2">
      <c r="W3166" s="402"/>
      <c r="X3166" s="402"/>
      <c r="Y3166" s="402"/>
      <c r="Z3166" s="402"/>
    </row>
    <row r="3167" spans="23:26" x14ac:dyDescent="0.2">
      <c r="W3167" s="402"/>
      <c r="X3167" s="402"/>
      <c r="Y3167" s="402"/>
      <c r="Z3167" s="402"/>
    </row>
    <row r="3168" spans="23:26" x14ac:dyDescent="0.2">
      <c r="W3168" s="402"/>
      <c r="X3168" s="402"/>
      <c r="Y3168" s="402"/>
      <c r="Z3168" s="402"/>
    </row>
    <row r="3169" spans="23:26" x14ac:dyDescent="0.2">
      <c r="W3169" s="402"/>
      <c r="X3169" s="402"/>
      <c r="Y3169" s="402"/>
      <c r="Z3169" s="402"/>
    </row>
    <row r="3170" spans="23:26" x14ac:dyDescent="0.2">
      <c r="W3170" s="402"/>
      <c r="X3170" s="402"/>
      <c r="Y3170" s="402"/>
      <c r="Z3170" s="402"/>
    </row>
    <row r="3171" spans="23:26" x14ac:dyDescent="0.2">
      <c r="W3171" s="402"/>
      <c r="X3171" s="402"/>
      <c r="Y3171" s="402"/>
      <c r="Z3171" s="402"/>
    </row>
    <row r="3172" spans="23:26" x14ac:dyDescent="0.2">
      <c r="W3172" s="402"/>
      <c r="X3172" s="402"/>
      <c r="Y3172" s="402"/>
      <c r="Z3172" s="402"/>
    </row>
    <row r="3173" spans="23:26" x14ac:dyDescent="0.2">
      <c r="W3173" s="402"/>
      <c r="X3173" s="402"/>
      <c r="Y3173" s="402"/>
      <c r="Z3173" s="402"/>
    </row>
    <row r="3174" spans="23:26" x14ac:dyDescent="0.2">
      <c r="W3174" s="402"/>
      <c r="X3174" s="402"/>
      <c r="Y3174" s="402"/>
      <c r="Z3174" s="402"/>
    </row>
    <row r="3175" spans="23:26" x14ac:dyDescent="0.2">
      <c r="W3175" s="402"/>
      <c r="X3175" s="402"/>
      <c r="Y3175" s="402"/>
      <c r="Z3175" s="402"/>
    </row>
    <row r="3176" spans="23:26" x14ac:dyDescent="0.2">
      <c r="W3176" s="402"/>
      <c r="X3176" s="402"/>
      <c r="Y3176" s="402"/>
      <c r="Z3176" s="402"/>
    </row>
    <row r="3177" spans="23:26" x14ac:dyDescent="0.2">
      <c r="W3177" s="402"/>
      <c r="X3177" s="402"/>
      <c r="Y3177" s="402"/>
      <c r="Z3177" s="402"/>
    </row>
    <row r="3178" spans="23:26" x14ac:dyDescent="0.2">
      <c r="W3178" s="402"/>
      <c r="X3178" s="402"/>
      <c r="Y3178" s="402"/>
      <c r="Z3178" s="402"/>
    </row>
    <row r="3179" spans="23:26" x14ac:dyDescent="0.2">
      <c r="W3179" s="402"/>
      <c r="X3179" s="402"/>
      <c r="Y3179" s="402"/>
      <c r="Z3179" s="402"/>
    </row>
    <row r="3180" spans="23:26" x14ac:dyDescent="0.2">
      <c r="W3180" s="402"/>
      <c r="X3180" s="402"/>
      <c r="Y3180" s="402"/>
      <c r="Z3180" s="402"/>
    </row>
    <row r="3181" spans="23:26" x14ac:dyDescent="0.2">
      <c r="W3181" s="402"/>
      <c r="X3181" s="402"/>
      <c r="Y3181" s="402"/>
      <c r="Z3181" s="402"/>
    </row>
    <row r="3182" spans="23:26" x14ac:dyDescent="0.2">
      <c r="W3182" s="402"/>
      <c r="X3182" s="402"/>
      <c r="Y3182" s="402"/>
      <c r="Z3182" s="402"/>
    </row>
    <row r="3183" spans="23:26" x14ac:dyDescent="0.2">
      <c r="W3183" s="402"/>
      <c r="X3183" s="402"/>
      <c r="Y3183" s="402"/>
      <c r="Z3183" s="402"/>
    </row>
    <row r="3184" spans="23:26" x14ac:dyDescent="0.2">
      <c r="W3184" s="402"/>
      <c r="X3184" s="402"/>
      <c r="Y3184" s="402"/>
      <c r="Z3184" s="402"/>
    </row>
    <row r="3185" spans="23:26" x14ac:dyDescent="0.2">
      <c r="W3185" s="402"/>
      <c r="X3185" s="402"/>
      <c r="Y3185" s="402"/>
      <c r="Z3185" s="402"/>
    </row>
    <row r="3186" spans="23:26" x14ac:dyDescent="0.2">
      <c r="W3186" s="402"/>
      <c r="X3186" s="402"/>
      <c r="Y3186" s="402"/>
      <c r="Z3186" s="402"/>
    </row>
    <row r="3187" spans="23:26" x14ac:dyDescent="0.2">
      <c r="W3187" s="402"/>
      <c r="X3187" s="402"/>
      <c r="Y3187" s="402"/>
      <c r="Z3187" s="402"/>
    </row>
    <row r="3188" spans="23:26" x14ac:dyDescent="0.2">
      <c r="W3188" s="402"/>
      <c r="X3188" s="402"/>
      <c r="Y3188" s="402"/>
      <c r="Z3188" s="402"/>
    </row>
    <row r="3189" spans="23:26" x14ac:dyDescent="0.2">
      <c r="W3189" s="402"/>
      <c r="X3189" s="402"/>
      <c r="Y3189" s="402"/>
      <c r="Z3189" s="402"/>
    </row>
    <row r="3190" spans="23:26" x14ac:dyDescent="0.2">
      <c r="W3190" s="402"/>
      <c r="X3190" s="402"/>
      <c r="Y3190" s="402"/>
      <c r="Z3190" s="402"/>
    </row>
    <row r="3191" spans="23:26" x14ac:dyDescent="0.2">
      <c r="W3191" s="402"/>
      <c r="X3191" s="402"/>
      <c r="Y3191" s="402"/>
      <c r="Z3191" s="402"/>
    </row>
    <row r="3192" spans="23:26" x14ac:dyDescent="0.2">
      <c r="W3192" s="402"/>
      <c r="X3192" s="402"/>
      <c r="Y3192" s="402"/>
      <c r="Z3192" s="402"/>
    </row>
    <row r="3193" spans="23:26" x14ac:dyDescent="0.2">
      <c r="W3193" s="402"/>
      <c r="X3193" s="402"/>
      <c r="Y3193" s="402"/>
      <c r="Z3193" s="402"/>
    </row>
    <row r="3194" spans="23:26" x14ac:dyDescent="0.2">
      <c r="W3194" s="402"/>
      <c r="X3194" s="402"/>
      <c r="Y3194" s="402"/>
      <c r="Z3194" s="402"/>
    </row>
    <row r="3195" spans="23:26" x14ac:dyDescent="0.2">
      <c r="W3195" s="402"/>
      <c r="X3195" s="402"/>
      <c r="Y3195" s="402"/>
      <c r="Z3195" s="402"/>
    </row>
    <row r="3196" spans="23:26" x14ac:dyDescent="0.2">
      <c r="W3196" s="402"/>
      <c r="X3196" s="402"/>
      <c r="Y3196" s="402"/>
      <c r="Z3196" s="402"/>
    </row>
    <row r="3197" spans="23:26" x14ac:dyDescent="0.2">
      <c r="W3197" s="402"/>
      <c r="X3197" s="402"/>
      <c r="Y3197" s="402"/>
      <c r="Z3197" s="402"/>
    </row>
    <row r="3198" spans="23:26" x14ac:dyDescent="0.2">
      <c r="W3198" s="402"/>
      <c r="X3198" s="402"/>
      <c r="Y3198" s="402"/>
      <c r="Z3198" s="402"/>
    </row>
    <row r="3199" spans="23:26" x14ac:dyDescent="0.2">
      <c r="W3199" s="402"/>
      <c r="X3199" s="402"/>
      <c r="Y3199" s="402"/>
      <c r="Z3199" s="402"/>
    </row>
    <row r="3200" spans="23:26" x14ac:dyDescent="0.2">
      <c r="W3200" s="402"/>
      <c r="X3200" s="402"/>
      <c r="Y3200" s="402"/>
      <c r="Z3200" s="402"/>
    </row>
    <row r="3201" spans="23:26" x14ac:dyDescent="0.2">
      <c r="W3201" s="402"/>
      <c r="X3201" s="402"/>
      <c r="Y3201" s="402"/>
      <c r="Z3201" s="402"/>
    </row>
    <row r="3202" spans="23:26" x14ac:dyDescent="0.2">
      <c r="W3202" s="402"/>
      <c r="X3202" s="402"/>
      <c r="Y3202" s="402"/>
      <c r="Z3202" s="402"/>
    </row>
    <row r="3203" spans="23:26" x14ac:dyDescent="0.2">
      <c r="W3203" s="402"/>
      <c r="X3203" s="402"/>
      <c r="Y3203" s="402"/>
      <c r="Z3203" s="402"/>
    </row>
    <row r="3204" spans="23:26" x14ac:dyDescent="0.2">
      <c r="W3204" s="402"/>
      <c r="X3204" s="402"/>
      <c r="Y3204" s="402"/>
      <c r="Z3204" s="402"/>
    </row>
    <row r="3205" spans="23:26" x14ac:dyDescent="0.2">
      <c r="W3205" s="402"/>
      <c r="X3205" s="402"/>
      <c r="Y3205" s="402"/>
      <c r="Z3205" s="402"/>
    </row>
    <row r="3206" spans="23:26" x14ac:dyDescent="0.2">
      <c r="W3206" s="402"/>
      <c r="X3206" s="402"/>
      <c r="Y3206" s="402"/>
      <c r="Z3206" s="402"/>
    </row>
    <row r="3207" spans="23:26" x14ac:dyDescent="0.2">
      <c r="W3207" s="402"/>
      <c r="X3207" s="402"/>
      <c r="Y3207" s="402"/>
      <c r="Z3207" s="402"/>
    </row>
    <row r="3208" spans="23:26" x14ac:dyDescent="0.2">
      <c r="W3208" s="402"/>
      <c r="X3208" s="402"/>
      <c r="Y3208" s="402"/>
      <c r="Z3208" s="402"/>
    </row>
    <row r="3209" spans="23:26" x14ac:dyDescent="0.2">
      <c r="W3209" s="402"/>
      <c r="X3209" s="402"/>
      <c r="Y3209" s="402"/>
      <c r="Z3209" s="402"/>
    </row>
    <row r="3210" spans="23:26" x14ac:dyDescent="0.2">
      <c r="W3210" s="402"/>
      <c r="X3210" s="402"/>
      <c r="Y3210" s="402"/>
      <c r="Z3210" s="402"/>
    </row>
    <row r="3211" spans="23:26" x14ac:dyDescent="0.2">
      <c r="W3211" s="402"/>
      <c r="X3211" s="402"/>
      <c r="Y3211" s="402"/>
      <c r="Z3211" s="402"/>
    </row>
    <row r="3212" spans="23:26" x14ac:dyDescent="0.2">
      <c r="W3212" s="402"/>
      <c r="X3212" s="402"/>
      <c r="Y3212" s="402"/>
      <c r="Z3212" s="402"/>
    </row>
    <row r="3213" spans="23:26" x14ac:dyDescent="0.2">
      <c r="W3213" s="402"/>
      <c r="X3213" s="402"/>
      <c r="Y3213" s="402"/>
      <c r="Z3213" s="402"/>
    </row>
    <row r="3214" spans="23:26" x14ac:dyDescent="0.2">
      <c r="W3214" s="402"/>
      <c r="X3214" s="402"/>
      <c r="Y3214" s="402"/>
      <c r="Z3214" s="402"/>
    </row>
    <row r="3215" spans="23:26" x14ac:dyDescent="0.2">
      <c r="W3215" s="402"/>
      <c r="X3215" s="402"/>
      <c r="Y3215" s="402"/>
      <c r="Z3215" s="402"/>
    </row>
    <row r="3216" spans="23:26" x14ac:dyDescent="0.2">
      <c r="W3216" s="402"/>
      <c r="X3216" s="402"/>
      <c r="Y3216" s="402"/>
      <c r="Z3216" s="402"/>
    </row>
    <row r="3217" spans="23:26" x14ac:dyDescent="0.2">
      <c r="W3217" s="402"/>
      <c r="X3217" s="402"/>
      <c r="Y3217" s="402"/>
      <c r="Z3217" s="402"/>
    </row>
    <row r="3218" spans="23:26" x14ac:dyDescent="0.2">
      <c r="W3218" s="402"/>
      <c r="X3218" s="402"/>
      <c r="Y3218" s="402"/>
      <c r="Z3218" s="402"/>
    </row>
    <row r="3219" spans="23:26" x14ac:dyDescent="0.2">
      <c r="W3219" s="402"/>
      <c r="X3219" s="402"/>
      <c r="Y3219" s="402"/>
      <c r="Z3219" s="402"/>
    </row>
    <row r="3220" spans="23:26" x14ac:dyDescent="0.2">
      <c r="W3220" s="402"/>
      <c r="X3220" s="402"/>
      <c r="Y3220" s="402"/>
      <c r="Z3220" s="402"/>
    </row>
    <row r="3221" spans="23:26" x14ac:dyDescent="0.2">
      <c r="W3221" s="402"/>
      <c r="X3221" s="402"/>
      <c r="Y3221" s="402"/>
      <c r="Z3221" s="402"/>
    </row>
    <row r="3222" spans="23:26" x14ac:dyDescent="0.2">
      <c r="W3222" s="402"/>
      <c r="X3222" s="402"/>
      <c r="Y3222" s="402"/>
      <c r="Z3222" s="402"/>
    </row>
    <row r="3223" spans="23:26" x14ac:dyDescent="0.2">
      <c r="W3223" s="402"/>
      <c r="X3223" s="402"/>
      <c r="Y3223" s="402"/>
      <c r="Z3223" s="402"/>
    </row>
    <row r="3224" spans="23:26" x14ac:dyDescent="0.2">
      <c r="W3224" s="402"/>
      <c r="X3224" s="402"/>
      <c r="Y3224" s="402"/>
      <c r="Z3224" s="402"/>
    </row>
    <row r="3225" spans="23:26" x14ac:dyDescent="0.2">
      <c r="W3225" s="402"/>
      <c r="X3225" s="402"/>
      <c r="Y3225" s="402"/>
      <c r="Z3225" s="402"/>
    </row>
    <row r="3226" spans="23:26" x14ac:dyDescent="0.2">
      <c r="W3226" s="402"/>
      <c r="X3226" s="402"/>
      <c r="Y3226" s="402"/>
      <c r="Z3226" s="402"/>
    </row>
    <row r="3227" spans="23:26" x14ac:dyDescent="0.2">
      <c r="W3227" s="402"/>
      <c r="X3227" s="402"/>
      <c r="Y3227" s="402"/>
      <c r="Z3227" s="402"/>
    </row>
    <row r="3228" spans="23:26" x14ac:dyDescent="0.2">
      <c r="W3228" s="402"/>
      <c r="X3228" s="402"/>
      <c r="Y3228" s="402"/>
      <c r="Z3228" s="402"/>
    </row>
    <row r="3229" spans="23:26" x14ac:dyDescent="0.2">
      <c r="W3229" s="402"/>
      <c r="X3229" s="402"/>
      <c r="Y3229" s="402"/>
      <c r="Z3229" s="402"/>
    </row>
    <row r="3230" spans="23:26" x14ac:dyDescent="0.2">
      <c r="W3230" s="402"/>
      <c r="X3230" s="402"/>
      <c r="Y3230" s="402"/>
      <c r="Z3230" s="402"/>
    </row>
    <row r="3231" spans="23:26" x14ac:dyDescent="0.2">
      <c r="W3231" s="402"/>
      <c r="X3231" s="402"/>
      <c r="Y3231" s="402"/>
      <c r="Z3231" s="402"/>
    </row>
    <row r="3232" spans="23:26" x14ac:dyDescent="0.2">
      <c r="W3232" s="402"/>
      <c r="X3232" s="402"/>
      <c r="Y3232" s="402"/>
      <c r="Z3232" s="402"/>
    </row>
    <row r="3233" spans="23:26" x14ac:dyDescent="0.2">
      <c r="W3233" s="402"/>
      <c r="X3233" s="402"/>
      <c r="Y3233" s="402"/>
      <c r="Z3233" s="402"/>
    </row>
    <row r="3234" spans="23:26" x14ac:dyDescent="0.2">
      <c r="W3234" s="402"/>
      <c r="X3234" s="402"/>
      <c r="Y3234" s="402"/>
      <c r="Z3234" s="402"/>
    </row>
    <row r="3235" spans="23:26" x14ac:dyDescent="0.2">
      <c r="W3235" s="402"/>
      <c r="X3235" s="402"/>
      <c r="Y3235" s="402"/>
      <c r="Z3235" s="402"/>
    </row>
    <row r="3236" spans="23:26" x14ac:dyDescent="0.2">
      <c r="W3236" s="402"/>
      <c r="X3236" s="402"/>
      <c r="Y3236" s="402"/>
      <c r="Z3236" s="402"/>
    </row>
    <row r="3237" spans="23:26" x14ac:dyDescent="0.2">
      <c r="W3237" s="402"/>
      <c r="X3237" s="402"/>
      <c r="Y3237" s="402"/>
      <c r="Z3237" s="402"/>
    </row>
    <row r="3238" spans="23:26" x14ac:dyDescent="0.2">
      <c r="W3238" s="402"/>
      <c r="X3238" s="402"/>
      <c r="Y3238" s="402"/>
      <c r="Z3238" s="402"/>
    </row>
    <row r="3239" spans="23:26" x14ac:dyDescent="0.2">
      <c r="W3239" s="402"/>
      <c r="X3239" s="402"/>
      <c r="Y3239" s="402"/>
      <c r="Z3239" s="402"/>
    </row>
    <row r="3240" spans="23:26" x14ac:dyDescent="0.2">
      <c r="W3240" s="402"/>
      <c r="X3240" s="402"/>
      <c r="Y3240" s="402"/>
      <c r="Z3240" s="402"/>
    </row>
    <row r="3241" spans="23:26" x14ac:dyDescent="0.2">
      <c r="W3241" s="402"/>
      <c r="X3241" s="402"/>
      <c r="Y3241" s="402"/>
      <c r="Z3241" s="402"/>
    </row>
    <row r="3242" spans="23:26" x14ac:dyDescent="0.2">
      <c r="W3242" s="402"/>
      <c r="X3242" s="402"/>
      <c r="Y3242" s="402"/>
      <c r="Z3242" s="402"/>
    </row>
    <row r="3243" spans="23:26" x14ac:dyDescent="0.2">
      <c r="W3243" s="402"/>
      <c r="X3243" s="402"/>
      <c r="Y3243" s="402"/>
      <c r="Z3243" s="402"/>
    </row>
    <row r="3244" spans="23:26" x14ac:dyDescent="0.2">
      <c r="W3244" s="402"/>
      <c r="X3244" s="402"/>
      <c r="Y3244" s="402"/>
      <c r="Z3244" s="402"/>
    </row>
    <row r="3245" spans="23:26" x14ac:dyDescent="0.2">
      <c r="W3245" s="402"/>
      <c r="X3245" s="402"/>
      <c r="Y3245" s="402"/>
      <c r="Z3245" s="402"/>
    </row>
    <row r="3246" spans="23:26" x14ac:dyDescent="0.2">
      <c r="W3246" s="402"/>
      <c r="X3246" s="402"/>
      <c r="Y3246" s="402"/>
      <c r="Z3246" s="402"/>
    </row>
    <row r="3247" spans="23:26" x14ac:dyDescent="0.2">
      <c r="W3247" s="402"/>
      <c r="X3247" s="402"/>
      <c r="Y3247" s="402"/>
      <c r="Z3247" s="402"/>
    </row>
    <row r="3248" spans="23:26" x14ac:dyDescent="0.2">
      <c r="W3248" s="402"/>
      <c r="X3248" s="402"/>
      <c r="Y3248" s="402"/>
      <c r="Z3248" s="402"/>
    </row>
    <row r="3249" spans="23:26" x14ac:dyDescent="0.2">
      <c r="W3249" s="402"/>
      <c r="X3249" s="402"/>
      <c r="Y3249" s="402"/>
      <c r="Z3249" s="402"/>
    </row>
    <row r="3250" spans="23:26" x14ac:dyDescent="0.2">
      <c r="W3250" s="402"/>
      <c r="X3250" s="402"/>
      <c r="Y3250" s="402"/>
      <c r="Z3250" s="402"/>
    </row>
    <row r="3251" spans="23:26" x14ac:dyDescent="0.2">
      <c r="W3251" s="402"/>
      <c r="X3251" s="402"/>
      <c r="Y3251" s="402"/>
      <c r="Z3251" s="402"/>
    </row>
    <row r="3252" spans="23:26" x14ac:dyDescent="0.2">
      <c r="W3252" s="402"/>
      <c r="X3252" s="402"/>
      <c r="Y3252" s="402"/>
      <c r="Z3252" s="402"/>
    </row>
    <row r="3253" spans="23:26" x14ac:dyDescent="0.2">
      <c r="W3253" s="402"/>
      <c r="X3253" s="402"/>
      <c r="Y3253" s="402"/>
      <c r="Z3253" s="402"/>
    </row>
    <row r="3254" spans="23:26" x14ac:dyDescent="0.2">
      <c r="W3254" s="402"/>
      <c r="X3254" s="402"/>
      <c r="Y3254" s="402"/>
      <c r="Z3254" s="402"/>
    </row>
    <row r="3255" spans="23:26" x14ac:dyDescent="0.2">
      <c r="W3255" s="402"/>
      <c r="X3255" s="402"/>
      <c r="Y3255" s="402"/>
      <c r="Z3255" s="402"/>
    </row>
    <row r="3256" spans="23:26" x14ac:dyDescent="0.2">
      <c r="W3256" s="402"/>
      <c r="X3256" s="402"/>
      <c r="Y3256" s="402"/>
      <c r="Z3256" s="402"/>
    </row>
    <row r="3257" spans="23:26" x14ac:dyDescent="0.2">
      <c r="W3257" s="402"/>
      <c r="X3257" s="402"/>
      <c r="Y3257" s="402"/>
      <c r="Z3257" s="402"/>
    </row>
    <row r="3258" spans="23:26" x14ac:dyDescent="0.2">
      <c r="W3258" s="402"/>
      <c r="X3258" s="402"/>
      <c r="Y3258" s="402"/>
      <c r="Z3258" s="402"/>
    </row>
    <row r="3259" spans="23:26" x14ac:dyDescent="0.2">
      <c r="W3259" s="402"/>
      <c r="X3259" s="402"/>
      <c r="Y3259" s="402"/>
      <c r="Z3259" s="402"/>
    </row>
    <row r="3260" spans="23:26" x14ac:dyDescent="0.2">
      <c r="W3260" s="402"/>
      <c r="X3260" s="402"/>
      <c r="Y3260" s="402"/>
      <c r="Z3260" s="402"/>
    </row>
    <row r="3261" spans="23:26" x14ac:dyDescent="0.2">
      <c r="W3261" s="402"/>
      <c r="X3261" s="402"/>
      <c r="Y3261" s="402"/>
      <c r="Z3261" s="402"/>
    </row>
    <row r="3262" spans="23:26" x14ac:dyDescent="0.2">
      <c r="W3262" s="402"/>
      <c r="X3262" s="402"/>
      <c r="Y3262" s="402"/>
      <c r="Z3262" s="402"/>
    </row>
    <row r="3263" spans="23:26" x14ac:dyDescent="0.2">
      <c r="W3263" s="402"/>
      <c r="X3263" s="402"/>
      <c r="Y3263" s="402"/>
      <c r="Z3263" s="402"/>
    </row>
    <row r="3264" spans="23:26" x14ac:dyDescent="0.2">
      <c r="W3264" s="402"/>
      <c r="X3264" s="402"/>
      <c r="Y3264" s="402"/>
      <c r="Z3264" s="402"/>
    </row>
    <row r="3265" spans="23:26" x14ac:dyDescent="0.2">
      <c r="W3265" s="402"/>
      <c r="X3265" s="402"/>
      <c r="Y3265" s="402"/>
      <c r="Z3265" s="402"/>
    </row>
    <row r="3266" spans="23:26" x14ac:dyDescent="0.2">
      <c r="W3266" s="402"/>
      <c r="X3266" s="402"/>
      <c r="Y3266" s="402"/>
      <c r="Z3266" s="402"/>
    </row>
    <row r="3267" spans="23:26" x14ac:dyDescent="0.2">
      <c r="W3267" s="402"/>
      <c r="X3267" s="402"/>
      <c r="Y3267" s="402"/>
      <c r="Z3267" s="402"/>
    </row>
    <row r="3268" spans="23:26" x14ac:dyDescent="0.2">
      <c r="W3268" s="402"/>
      <c r="X3268" s="402"/>
      <c r="Y3268" s="402"/>
      <c r="Z3268" s="402"/>
    </row>
    <row r="3269" spans="23:26" x14ac:dyDescent="0.2">
      <c r="W3269" s="402"/>
      <c r="X3269" s="402"/>
      <c r="Y3269" s="402"/>
      <c r="Z3269" s="402"/>
    </row>
    <row r="3270" spans="23:26" x14ac:dyDescent="0.2">
      <c r="W3270" s="402"/>
      <c r="X3270" s="402"/>
      <c r="Y3270" s="402"/>
      <c r="Z3270" s="402"/>
    </row>
    <row r="3271" spans="23:26" x14ac:dyDescent="0.2">
      <c r="W3271" s="402"/>
      <c r="X3271" s="402"/>
      <c r="Y3271" s="402"/>
      <c r="Z3271" s="402"/>
    </row>
    <row r="3272" spans="23:26" x14ac:dyDescent="0.2">
      <c r="W3272" s="402"/>
      <c r="X3272" s="402"/>
      <c r="Y3272" s="402"/>
      <c r="Z3272" s="402"/>
    </row>
    <row r="3273" spans="23:26" x14ac:dyDescent="0.2">
      <c r="W3273" s="402"/>
      <c r="X3273" s="402"/>
      <c r="Y3273" s="402"/>
      <c r="Z3273" s="402"/>
    </row>
    <row r="3274" spans="23:26" x14ac:dyDescent="0.2">
      <c r="W3274" s="402"/>
      <c r="X3274" s="402"/>
      <c r="Y3274" s="402"/>
      <c r="Z3274" s="402"/>
    </row>
    <row r="3275" spans="23:26" x14ac:dyDescent="0.2">
      <c r="W3275" s="402"/>
      <c r="X3275" s="402"/>
      <c r="Y3275" s="402"/>
      <c r="Z3275" s="402"/>
    </row>
    <row r="3276" spans="23:26" x14ac:dyDescent="0.2">
      <c r="W3276" s="402"/>
      <c r="X3276" s="402"/>
      <c r="Y3276" s="402"/>
      <c r="Z3276" s="402"/>
    </row>
    <row r="3277" spans="23:26" x14ac:dyDescent="0.2">
      <c r="W3277" s="402"/>
      <c r="X3277" s="402"/>
      <c r="Y3277" s="402"/>
      <c r="Z3277" s="402"/>
    </row>
    <row r="3278" spans="23:26" x14ac:dyDescent="0.2">
      <c r="W3278" s="402"/>
      <c r="X3278" s="402"/>
      <c r="Y3278" s="402"/>
      <c r="Z3278" s="402"/>
    </row>
    <row r="3279" spans="23:26" x14ac:dyDescent="0.2">
      <c r="W3279" s="402"/>
      <c r="X3279" s="402"/>
      <c r="Y3279" s="402"/>
      <c r="Z3279" s="402"/>
    </row>
    <row r="3280" spans="23:26" x14ac:dyDescent="0.2">
      <c r="W3280" s="402"/>
      <c r="X3280" s="402"/>
      <c r="Y3280" s="402"/>
      <c r="Z3280" s="402"/>
    </row>
    <row r="3281" spans="23:26" x14ac:dyDescent="0.2">
      <c r="W3281" s="402"/>
      <c r="X3281" s="402"/>
      <c r="Y3281" s="402"/>
      <c r="Z3281" s="402"/>
    </row>
    <row r="3282" spans="23:26" x14ac:dyDescent="0.2">
      <c r="W3282" s="402"/>
      <c r="X3282" s="402"/>
      <c r="Y3282" s="402"/>
      <c r="Z3282" s="402"/>
    </row>
    <row r="3283" spans="23:26" x14ac:dyDescent="0.2">
      <c r="W3283" s="402"/>
      <c r="X3283" s="402"/>
      <c r="Y3283" s="402"/>
      <c r="Z3283" s="402"/>
    </row>
    <row r="3284" spans="23:26" x14ac:dyDescent="0.2">
      <c r="W3284" s="402"/>
      <c r="X3284" s="402"/>
      <c r="Y3284" s="402"/>
      <c r="Z3284" s="402"/>
    </row>
    <row r="3285" spans="23:26" x14ac:dyDescent="0.2">
      <c r="W3285" s="402"/>
      <c r="X3285" s="402"/>
      <c r="Y3285" s="402"/>
      <c r="Z3285" s="402"/>
    </row>
    <row r="3286" spans="23:26" x14ac:dyDescent="0.2">
      <c r="W3286" s="402"/>
      <c r="X3286" s="402"/>
      <c r="Y3286" s="402"/>
      <c r="Z3286" s="402"/>
    </row>
    <row r="3287" spans="23:26" x14ac:dyDescent="0.2">
      <c r="W3287" s="402"/>
      <c r="X3287" s="402"/>
      <c r="Y3287" s="402"/>
      <c r="Z3287" s="402"/>
    </row>
    <row r="3288" spans="23:26" x14ac:dyDescent="0.2">
      <c r="W3288" s="402"/>
      <c r="X3288" s="402"/>
      <c r="Y3288" s="402"/>
      <c r="Z3288" s="402"/>
    </row>
    <row r="3289" spans="23:26" x14ac:dyDescent="0.2">
      <c r="W3289" s="402"/>
      <c r="X3289" s="402"/>
      <c r="Y3289" s="402"/>
      <c r="Z3289" s="402"/>
    </row>
    <row r="3290" spans="23:26" x14ac:dyDescent="0.2">
      <c r="W3290" s="402"/>
      <c r="X3290" s="402"/>
      <c r="Y3290" s="402"/>
      <c r="Z3290" s="402"/>
    </row>
    <row r="3291" spans="23:26" x14ac:dyDescent="0.2">
      <c r="W3291" s="402"/>
      <c r="X3291" s="402"/>
      <c r="Y3291" s="402"/>
      <c r="Z3291" s="402"/>
    </row>
    <row r="3292" spans="23:26" x14ac:dyDescent="0.2">
      <c r="W3292" s="402"/>
      <c r="X3292" s="402"/>
      <c r="Y3292" s="402"/>
      <c r="Z3292" s="402"/>
    </row>
    <row r="3293" spans="23:26" x14ac:dyDescent="0.2">
      <c r="W3293" s="402"/>
      <c r="X3293" s="402"/>
      <c r="Y3293" s="402"/>
      <c r="Z3293" s="402"/>
    </row>
    <row r="3294" spans="23:26" x14ac:dyDescent="0.2">
      <c r="W3294" s="402"/>
      <c r="X3294" s="402"/>
      <c r="Y3294" s="402"/>
      <c r="Z3294" s="402"/>
    </row>
    <row r="3295" spans="23:26" x14ac:dyDescent="0.2">
      <c r="W3295" s="402"/>
      <c r="X3295" s="402"/>
      <c r="Y3295" s="402"/>
      <c r="Z3295" s="402"/>
    </row>
    <row r="3296" spans="23:26" x14ac:dyDescent="0.2">
      <c r="W3296" s="402"/>
      <c r="X3296" s="402"/>
      <c r="Y3296" s="402"/>
      <c r="Z3296" s="402"/>
    </row>
    <row r="3297" spans="23:26" x14ac:dyDescent="0.2">
      <c r="W3297" s="402"/>
      <c r="X3297" s="402"/>
      <c r="Y3297" s="402"/>
      <c r="Z3297" s="402"/>
    </row>
    <row r="3298" spans="23:26" x14ac:dyDescent="0.2">
      <c r="W3298" s="402"/>
      <c r="X3298" s="402"/>
      <c r="Y3298" s="402"/>
      <c r="Z3298" s="402"/>
    </row>
    <row r="3299" spans="23:26" x14ac:dyDescent="0.2">
      <c r="W3299" s="402"/>
      <c r="X3299" s="402"/>
      <c r="Y3299" s="402"/>
      <c r="Z3299" s="402"/>
    </row>
    <row r="3300" spans="23:26" x14ac:dyDescent="0.2">
      <c r="W3300" s="402"/>
      <c r="X3300" s="402"/>
      <c r="Y3300" s="402"/>
      <c r="Z3300" s="402"/>
    </row>
    <row r="3301" spans="23:26" x14ac:dyDescent="0.2">
      <c r="W3301" s="402"/>
      <c r="X3301" s="402"/>
      <c r="Y3301" s="402"/>
      <c r="Z3301" s="402"/>
    </row>
    <row r="3302" spans="23:26" x14ac:dyDescent="0.2">
      <c r="W3302" s="402"/>
      <c r="X3302" s="402"/>
      <c r="Y3302" s="402"/>
      <c r="Z3302" s="402"/>
    </row>
    <row r="3303" spans="23:26" x14ac:dyDescent="0.2">
      <c r="W3303" s="402"/>
      <c r="X3303" s="402"/>
      <c r="Y3303" s="402"/>
      <c r="Z3303" s="402"/>
    </row>
    <row r="3304" spans="23:26" x14ac:dyDescent="0.2">
      <c r="W3304" s="402"/>
      <c r="X3304" s="402"/>
      <c r="Y3304" s="402"/>
      <c r="Z3304" s="402"/>
    </row>
    <row r="3305" spans="23:26" x14ac:dyDescent="0.2">
      <c r="W3305" s="402"/>
      <c r="X3305" s="402"/>
      <c r="Y3305" s="402"/>
      <c r="Z3305" s="402"/>
    </row>
    <row r="3306" spans="23:26" x14ac:dyDescent="0.2">
      <c r="W3306" s="402"/>
      <c r="X3306" s="402"/>
      <c r="Y3306" s="402"/>
      <c r="Z3306" s="402"/>
    </row>
    <row r="3307" spans="23:26" x14ac:dyDescent="0.2">
      <c r="W3307" s="402"/>
      <c r="X3307" s="402"/>
      <c r="Y3307" s="402"/>
      <c r="Z3307" s="402"/>
    </row>
    <row r="3308" spans="23:26" x14ac:dyDescent="0.2">
      <c r="W3308" s="402"/>
      <c r="X3308" s="402"/>
      <c r="Y3308" s="402"/>
      <c r="Z3308" s="402"/>
    </row>
    <row r="3309" spans="23:26" x14ac:dyDescent="0.2">
      <c r="W3309" s="402"/>
      <c r="X3309" s="402"/>
      <c r="Y3309" s="402"/>
      <c r="Z3309" s="402"/>
    </row>
    <row r="3310" spans="23:26" x14ac:dyDescent="0.2">
      <c r="W3310" s="402"/>
      <c r="X3310" s="402"/>
      <c r="Y3310" s="402"/>
      <c r="Z3310" s="402"/>
    </row>
    <row r="3311" spans="23:26" x14ac:dyDescent="0.2">
      <c r="W3311" s="402"/>
      <c r="X3311" s="402"/>
      <c r="Y3311" s="402"/>
      <c r="Z3311" s="402"/>
    </row>
    <row r="3312" spans="23:26" x14ac:dyDescent="0.2">
      <c r="W3312" s="402"/>
      <c r="X3312" s="402"/>
      <c r="Y3312" s="402"/>
      <c r="Z3312" s="402"/>
    </row>
    <row r="3313" spans="23:26" x14ac:dyDescent="0.2">
      <c r="W3313" s="402"/>
      <c r="X3313" s="402"/>
      <c r="Y3313" s="402"/>
      <c r="Z3313" s="402"/>
    </row>
    <row r="3314" spans="23:26" x14ac:dyDescent="0.2">
      <c r="W3314" s="402"/>
      <c r="X3314" s="402"/>
      <c r="Y3314" s="402"/>
      <c r="Z3314" s="402"/>
    </row>
    <row r="3315" spans="23:26" x14ac:dyDescent="0.2">
      <c r="W3315" s="402"/>
      <c r="X3315" s="402"/>
      <c r="Y3315" s="402"/>
      <c r="Z3315" s="402"/>
    </row>
    <row r="3316" spans="23:26" x14ac:dyDescent="0.2">
      <c r="W3316" s="402"/>
      <c r="X3316" s="402"/>
      <c r="Y3316" s="402"/>
      <c r="Z3316" s="402"/>
    </row>
    <row r="3317" spans="23:26" x14ac:dyDescent="0.2">
      <c r="W3317" s="402"/>
      <c r="X3317" s="402"/>
      <c r="Y3317" s="402"/>
      <c r="Z3317" s="402"/>
    </row>
    <row r="3318" spans="23:26" x14ac:dyDescent="0.2">
      <c r="W3318" s="402"/>
      <c r="X3318" s="402"/>
      <c r="Y3318" s="402"/>
      <c r="Z3318" s="402"/>
    </row>
    <row r="3319" spans="23:26" x14ac:dyDescent="0.2">
      <c r="W3319" s="402"/>
      <c r="X3319" s="402"/>
      <c r="Y3319" s="402"/>
      <c r="Z3319" s="402"/>
    </row>
    <row r="3320" spans="23:26" x14ac:dyDescent="0.2">
      <c r="W3320" s="402"/>
      <c r="X3320" s="402"/>
      <c r="Y3320" s="402"/>
      <c r="Z3320" s="402"/>
    </row>
    <row r="3321" spans="23:26" x14ac:dyDescent="0.2">
      <c r="W3321" s="402"/>
      <c r="X3321" s="402"/>
      <c r="Y3321" s="402"/>
      <c r="Z3321" s="402"/>
    </row>
    <row r="3322" spans="23:26" x14ac:dyDescent="0.2">
      <c r="W3322" s="402"/>
      <c r="X3322" s="402"/>
      <c r="Y3322" s="402"/>
      <c r="Z3322" s="402"/>
    </row>
    <row r="3323" spans="23:26" x14ac:dyDescent="0.2">
      <c r="W3323" s="402"/>
      <c r="X3323" s="402"/>
      <c r="Y3323" s="402"/>
      <c r="Z3323" s="402"/>
    </row>
    <row r="3324" spans="23:26" x14ac:dyDescent="0.2">
      <c r="W3324" s="402"/>
      <c r="X3324" s="402"/>
      <c r="Y3324" s="402"/>
      <c r="Z3324" s="402"/>
    </row>
    <row r="3325" spans="23:26" x14ac:dyDescent="0.2">
      <c r="W3325" s="402"/>
      <c r="X3325" s="402"/>
      <c r="Y3325" s="402"/>
      <c r="Z3325" s="402"/>
    </row>
    <row r="3326" spans="23:26" x14ac:dyDescent="0.2">
      <c r="W3326" s="402"/>
      <c r="X3326" s="402"/>
      <c r="Y3326" s="402"/>
      <c r="Z3326" s="402"/>
    </row>
    <row r="3327" spans="23:26" x14ac:dyDescent="0.2">
      <c r="W3327" s="402"/>
      <c r="X3327" s="402"/>
      <c r="Y3327" s="402"/>
      <c r="Z3327" s="402"/>
    </row>
    <row r="3328" spans="23:26" x14ac:dyDescent="0.2">
      <c r="W3328" s="402"/>
      <c r="X3328" s="402"/>
      <c r="Y3328" s="402"/>
      <c r="Z3328" s="402"/>
    </row>
    <row r="3329" spans="23:26" x14ac:dyDescent="0.2">
      <c r="W3329" s="402"/>
      <c r="X3329" s="402"/>
      <c r="Y3329" s="402"/>
      <c r="Z3329" s="402"/>
    </row>
    <row r="3330" spans="23:26" x14ac:dyDescent="0.2">
      <c r="W3330" s="402"/>
      <c r="X3330" s="402"/>
      <c r="Y3330" s="402"/>
      <c r="Z3330" s="402"/>
    </row>
    <row r="3331" spans="23:26" x14ac:dyDescent="0.2">
      <c r="W3331" s="402"/>
      <c r="X3331" s="402"/>
      <c r="Y3331" s="402"/>
      <c r="Z3331" s="402"/>
    </row>
    <row r="3332" spans="23:26" x14ac:dyDescent="0.2">
      <c r="W3332" s="402"/>
      <c r="X3332" s="402"/>
      <c r="Y3332" s="402"/>
      <c r="Z3332" s="402"/>
    </row>
    <row r="3333" spans="23:26" x14ac:dyDescent="0.2">
      <c r="W3333" s="402"/>
      <c r="X3333" s="402"/>
      <c r="Y3333" s="402"/>
      <c r="Z3333" s="402"/>
    </row>
    <row r="3334" spans="23:26" x14ac:dyDescent="0.2">
      <c r="W3334" s="402"/>
      <c r="X3334" s="402"/>
      <c r="Y3334" s="402"/>
      <c r="Z3334" s="402"/>
    </row>
    <row r="3335" spans="23:26" x14ac:dyDescent="0.2">
      <c r="W3335" s="402"/>
      <c r="X3335" s="402"/>
      <c r="Y3335" s="402"/>
      <c r="Z3335" s="402"/>
    </row>
    <row r="3336" spans="23:26" x14ac:dyDescent="0.2">
      <c r="W3336" s="402"/>
      <c r="X3336" s="402"/>
      <c r="Y3336" s="402"/>
      <c r="Z3336" s="402"/>
    </row>
    <row r="3337" spans="23:26" x14ac:dyDescent="0.2">
      <c r="W3337" s="402"/>
      <c r="X3337" s="402"/>
      <c r="Y3337" s="402"/>
      <c r="Z3337" s="402"/>
    </row>
    <row r="3338" spans="23:26" x14ac:dyDescent="0.2">
      <c r="W3338" s="402"/>
      <c r="X3338" s="402"/>
      <c r="Y3338" s="402"/>
      <c r="Z3338" s="402"/>
    </row>
    <row r="3339" spans="23:26" x14ac:dyDescent="0.2">
      <c r="W3339" s="402"/>
      <c r="X3339" s="402"/>
      <c r="Y3339" s="402"/>
      <c r="Z3339" s="402"/>
    </row>
    <row r="3340" spans="23:26" x14ac:dyDescent="0.2">
      <c r="W3340" s="402"/>
      <c r="X3340" s="402"/>
      <c r="Y3340" s="402"/>
      <c r="Z3340" s="402"/>
    </row>
    <row r="3341" spans="23:26" x14ac:dyDescent="0.2">
      <c r="W3341" s="402"/>
      <c r="X3341" s="402"/>
      <c r="Y3341" s="402"/>
      <c r="Z3341" s="402"/>
    </row>
    <row r="3342" spans="23:26" x14ac:dyDescent="0.2">
      <c r="W3342" s="402"/>
      <c r="X3342" s="402"/>
      <c r="Y3342" s="402"/>
      <c r="Z3342" s="402"/>
    </row>
    <row r="3343" spans="23:26" x14ac:dyDescent="0.2">
      <c r="W3343" s="402"/>
      <c r="X3343" s="402"/>
      <c r="Y3343" s="402"/>
      <c r="Z3343" s="402"/>
    </row>
    <row r="3344" spans="23:26" x14ac:dyDescent="0.2">
      <c r="W3344" s="402"/>
      <c r="X3344" s="402"/>
      <c r="Y3344" s="402"/>
      <c r="Z3344" s="402"/>
    </row>
    <row r="3345" spans="23:26" x14ac:dyDescent="0.2">
      <c r="W3345" s="402"/>
      <c r="X3345" s="402"/>
      <c r="Y3345" s="402"/>
      <c r="Z3345" s="402"/>
    </row>
    <row r="3346" spans="23:26" x14ac:dyDescent="0.2">
      <c r="W3346" s="402"/>
      <c r="X3346" s="402"/>
      <c r="Y3346" s="402"/>
      <c r="Z3346" s="402"/>
    </row>
    <row r="3347" spans="23:26" x14ac:dyDescent="0.2">
      <c r="W3347" s="402"/>
      <c r="X3347" s="402"/>
      <c r="Y3347" s="402"/>
      <c r="Z3347" s="402"/>
    </row>
    <row r="3348" spans="23:26" x14ac:dyDescent="0.2">
      <c r="W3348" s="402"/>
      <c r="X3348" s="402"/>
      <c r="Y3348" s="402"/>
      <c r="Z3348" s="402"/>
    </row>
    <row r="3349" spans="23:26" x14ac:dyDescent="0.2">
      <c r="W3349" s="402"/>
      <c r="X3349" s="402"/>
      <c r="Y3349" s="402"/>
      <c r="Z3349" s="402"/>
    </row>
    <row r="3350" spans="23:26" x14ac:dyDescent="0.2">
      <c r="W3350" s="402"/>
      <c r="X3350" s="402"/>
      <c r="Y3350" s="402"/>
      <c r="Z3350" s="402"/>
    </row>
    <row r="3351" spans="23:26" x14ac:dyDescent="0.2">
      <c r="W3351" s="402"/>
      <c r="X3351" s="402"/>
      <c r="Y3351" s="402"/>
      <c r="Z3351" s="402"/>
    </row>
    <row r="3352" spans="23:26" x14ac:dyDescent="0.2">
      <c r="W3352" s="402"/>
      <c r="X3352" s="402"/>
      <c r="Y3352" s="402"/>
      <c r="Z3352" s="402"/>
    </row>
    <row r="3353" spans="23:26" x14ac:dyDescent="0.2">
      <c r="W3353" s="402"/>
      <c r="X3353" s="402"/>
      <c r="Y3353" s="402"/>
      <c r="Z3353" s="402"/>
    </row>
    <row r="3354" spans="23:26" x14ac:dyDescent="0.2">
      <c r="W3354" s="402"/>
      <c r="X3354" s="402"/>
      <c r="Y3354" s="402"/>
      <c r="Z3354" s="402"/>
    </row>
    <row r="3355" spans="23:26" x14ac:dyDescent="0.2">
      <c r="W3355" s="402"/>
      <c r="X3355" s="402"/>
      <c r="Y3355" s="402"/>
      <c r="Z3355" s="402"/>
    </row>
    <row r="3356" spans="23:26" x14ac:dyDescent="0.2">
      <c r="W3356" s="402"/>
      <c r="X3356" s="402"/>
      <c r="Y3356" s="402"/>
      <c r="Z3356" s="402"/>
    </row>
    <row r="3357" spans="23:26" x14ac:dyDescent="0.2">
      <c r="W3357" s="402"/>
      <c r="X3357" s="402"/>
      <c r="Y3357" s="402"/>
      <c r="Z3357" s="402"/>
    </row>
    <row r="3358" spans="23:26" x14ac:dyDescent="0.2">
      <c r="W3358" s="402"/>
      <c r="X3358" s="402"/>
      <c r="Y3358" s="402"/>
      <c r="Z3358" s="402"/>
    </row>
    <row r="3359" spans="23:26" x14ac:dyDescent="0.2">
      <c r="W3359" s="402"/>
      <c r="X3359" s="402"/>
      <c r="Y3359" s="402"/>
      <c r="Z3359" s="402"/>
    </row>
    <row r="3360" spans="23:26" x14ac:dyDescent="0.2">
      <c r="W3360" s="402"/>
      <c r="X3360" s="402"/>
      <c r="Y3360" s="402"/>
      <c r="Z3360" s="402"/>
    </row>
    <row r="3361" spans="23:26" x14ac:dyDescent="0.2">
      <c r="W3361" s="402"/>
      <c r="X3361" s="402"/>
      <c r="Y3361" s="402"/>
      <c r="Z3361" s="402"/>
    </row>
    <row r="3362" spans="23:26" x14ac:dyDescent="0.2">
      <c r="W3362" s="402"/>
      <c r="X3362" s="402"/>
      <c r="Y3362" s="402"/>
      <c r="Z3362" s="402"/>
    </row>
    <row r="3363" spans="23:26" x14ac:dyDescent="0.2">
      <c r="W3363" s="402"/>
      <c r="X3363" s="402"/>
      <c r="Y3363" s="402"/>
      <c r="Z3363" s="402"/>
    </row>
    <row r="3364" spans="23:26" x14ac:dyDescent="0.2">
      <c r="W3364" s="402"/>
      <c r="X3364" s="402"/>
      <c r="Y3364" s="402"/>
      <c r="Z3364" s="402"/>
    </row>
    <row r="3365" spans="23:26" x14ac:dyDescent="0.2">
      <c r="W3365" s="402"/>
      <c r="X3365" s="402"/>
      <c r="Y3365" s="402"/>
      <c r="Z3365" s="402"/>
    </row>
    <row r="3366" spans="23:26" x14ac:dyDescent="0.2">
      <c r="W3366" s="402"/>
      <c r="X3366" s="402"/>
      <c r="Y3366" s="402"/>
      <c r="Z3366" s="402"/>
    </row>
    <row r="3367" spans="23:26" x14ac:dyDescent="0.2">
      <c r="W3367" s="402"/>
      <c r="X3367" s="402"/>
      <c r="Y3367" s="402"/>
      <c r="Z3367" s="402"/>
    </row>
    <row r="3368" spans="23:26" x14ac:dyDescent="0.2">
      <c r="W3368" s="402"/>
      <c r="X3368" s="402"/>
      <c r="Y3368" s="402"/>
      <c r="Z3368" s="402"/>
    </row>
    <row r="3369" spans="23:26" x14ac:dyDescent="0.2">
      <c r="W3369" s="402"/>
      <c r="X3369" s="402"/>
      <c r="Y3369" s="402"/>
      <c r="Z3369" s="402"/>
    </row>
    <row r="3370" spans="23:26" x14ac:dyDescent="0.2">
      <c r="W3370" s="402"/>
      <c r="X3370" s="402"/>
      <c r="Y3370" s="402"/>
      <c r="Z3370" s="402"/>
    </row>
    <row r="3371" spans="23:26" x14ac:dyDescent="0.2">
      <c r="W3371" s="402"/>
      <c r="X3371" s="402"/>
      <c r="Y3371" s="402"/>
      <c r="Z3371" s="402"/>
    </row>
    <row r="3372" spans="23:26" x14ac:dyDescent="0.2">
      <c r="W3372" s="402"/>
      <c r="X3372" s="402"/>
      <c r="Y3372" s="402"/>
      <c r="Z3372" s="402"/>
    </row>
    <row r="3373" spans="23:26" x14ac:dyDescent="0.2">
      <c r="W3373" s="402"/>
      <c r="X3373" s="402"/>
      <c r="Y3373" s="402"/>
      <c r="Z3373" s="402"/>
    </row>
    <row r="3374" spans="23:26" x14ac:dyDescent="0.2">
      <c r="W3374" s="402"/>
      <c r="X3374" s="402"/>
      <c r="Y3374" s="402"/>
      <c r="Z3374" s="402"/>
    </row>
    <row r="3375" spans="23:26" x14ac:dyDescent="0.2">
      <c r="W3375" s="402"/>
      <c r="X3375" s="402"/>
      <c r="Y3375" s="402"/>
      <c r="Z3375" s="402"/>
    </row>
    <row r="3376" spans="23:26" x14ac:dyDescent="0.2">
      <c r="W3376" s="402"/>
      <c r="X3376" s="402"/>
      <c r="Y3376" s="402"/>
      <c r="Z3376" s="402"/>
    </row>
    <row r="3377" spans="23:26" x14ac:dyDescent="0.2">
      <c r="W3377" s="402"/>
      <c r="X3377" s="402"/>
      <c r="Y3377" s="402"/>
      <c r="Z3377" s="402"/>
    </row>
    <row r="3378" spans="23:26" x14ac:dyDescent="0.2">
      <c r="W3378" s="402"/>
      <c r="X3378" s="402"/>
      <c r="Y3378" s="402"/>
      <c r="Z3378" s="402"/>
    </row>
    <row r="3379" spans="23:26" x14ac:dyDescent="0.2">
      <c r="W3379" s="402"/>
      <c r="X3379" s="402"/>
      <c r="Y3379" s="402"/>
      <c r="Z3379" s="402"/>
    </row>
    <row r="3380" spans="23:26" x14ac:dyDescent="0.2">
      <c r="W3380" s="402"/>
      <c r="X3380" s="402"/>
      <c r="Y3380" s="402"/>
      <c r="Z3380" s="402"/>
    </row>
    <row r="3381" spans="23:26" x14ac:dyDescent="0.2">
      <c r="W3381" s="402"/>
      <c r="X3381" s="402"/>
      <c r="Y3381" s="402"/>
      <c r="Z3381" s="402"/>
    </row>
    <row r="3382" spans="23:26" x14ac:dyDescent="0.2">
      <c r="W3382" s="402"/>
      <c r="X3382" s="402"/>
      <c r="Y3382" s="402"/>
      <c r="Z3382" s="402"/>
    </row>
    <row r="3383" spans="23:26" x14ac:dyDescent="0.2">
      <c r="W3383" s="402"/>
      <c r="X3383" s="402"/>
      <c r="Y3383" s="402"/>
      <c r="Z3383" s="402"/>
    </row>
    <row r="3384" spans="23:26" x14ac:dyDescent="0.2">
      <c r="W3384" s="402"/>
      <c r="X3384" s="402"/>
      <c r="Y3384" s="402"/>
      <c r="Z3384" s="402"/>
    </row>
    <row r="3385" spans="23:26" x14ac:dyDescent="0.2">
      <c r="W3385" s="402"/>
      <c r="X3385" s="402"/>
      <c r="Y3385" s="402"/>
      <c r="Z3385" s="402"/>
    </row>
    <row r="3386" spans="23:26" x14ac:dyDescent="0.2">
      <c r="W3386" s="402"/>
      <c r="X3386" s="402"/>
      <c r="Y3386" s="402"/>
      <c r="Z3386" s="402"/>
    </row>
    <row r="3387" spans="23:26" x14ac:dyDescent="0.2">
      <c r="W3387" s="402"/>
      <c r="X3387" s="402"/>
      <c r="Y3387" s="402"/>
      <c r="Z3387" s="402"/>
    </row>
    <row r="3388" spans="23:26" x14ac:dyDescent="0.2">
      <c r="W3388" s="402"/>
      <c r="X3388" s="402"/>
      <c r="Y3388" s="402"/>
      <c r="Z3388" s="402"/>
    </row>
    <row r="3389" spans="23:26" x14ac:dyDescent="0.2">
      <c r="W3389" s="402"/>
      <c r="X3389" s="402"/>
      <c r="Y3389" s="402"/>
      <c r="Z3389" s="402"/>
    </row>
    <row r="3390" spans="23:26" x14ac:dyDescent="0.2">
      <c r="W3390" s="402"/>
      <c r="X3390" s="402"/>
      <c r="Y3390" s="402"/>
      <c r="Z3390" s="402"/>
    </row>
    <row r="3391" spans="23:26" x14ac:dyDescent="0.2">
      <c r="W3391" s="402"/>
      <c r="X3391" s="402"/>
      <c r="Y3391" s="402"/>
      <c r="Z3391" s="402"/>
    </row>
    <row r="3392" spans="23:26" x14ac:dyDescent="0.2">
      <c r="W3392" s="402"/>
      <c r="X3392" s="402"/>
      <c r="Y3392" s="402"/>
      <c r="Z3392" s="402"/>
    </row>
    <row r="3393" spans="23:26" x14ac:dyDescent="0.2">
      <c r="W3393" s="402"/>
      <c r="X3393" s="402"/>
      <c r="Y3393" s="402"/>
      <c r="Z3393" s="402"/>
    </row>
    <row r="3394" spans="23:26" x14ac:dyDescent="0.2">
      <c r="W3394" s="402"/>
      <c r="X3394" s="402"/>
      <c r="Y3394" s="402"/>
      <c r="Z3394" s="402"/>
    </row>
    <row r="3395" spans="23:26" x14ac:dyDescent="0.2">
      <c r="W3395" s="402"/>
      <c r="X3395" s="402"/>
      <c r="Y3395" s="402"/>
      <c r="Z3395" s="402"/>
    </row>
    <row r="3396" spans="23:26" x14ac:dyDescent="0.2">
      <c r="W3396" s="402"/>
      <c r="X3396" s="402"/>
      <c r="Y3396" s="402"/>
      <c r="Z3396" s="402"/>
    </row>
    <row r="3397" spans="23:26" x14ac:dyDescent="0.2">
      <c r="W3397" s="402"/>
      <c r="X3397" s="402"/>
      <c r="Y3397" s="402"/>
      <c r="Z3397" s="402"/>
    </row>
    <row r="3398" spans="23:26" x14ac:dyDescent="0.2">
      <c r="W3398" s="402"/>
      <c r="X3398" s="402"/>
      <c r="Y3398" s="402"/>
      <c r="Z3398" s="402"/>
    </row>
    <row r="3399" spans="23:26" x14ac:dyDescent="0.2">
      <c r="W3399" s="402"/>
      <c r="X3399" s="402"/>
      <c r="Y3399" s="402"/>
      <c r="Z3399" s="402"/>
    </row>
    <row r="3400" spans="23:26" x14ac:dyDescent="0.2">
      <c r="W3400" s="402"/>
      <c r="X3400" s="402"/>
      <c r="Y3400" s="402"/>
      <c r="Z3400" s="402"/>
    </row>
    <row r="3401" spans="23:26" x14ac:dyDescent="0.2">
      <c r="W3401" s="402"/>
      <c r="X3401" s="402"/>
      <c r="Y3401" s="402"/>
      <c r="Z3401" s="402"/>
    </row>
    <row r="3402" spans="23:26" x14ac:dyDescent="0.2">
      <c r="W3402" s="402"/>
      <c r="X3402" s="402"/>
      <c r="Y3402" s="402"/>
      <c r="Z3402" s="402"/>
    </row>
    <row r="3403" spans="23:26" x14ac:dyDescent="0.2">
      <c r="W3403" s="402"/>
      <c r="X3403" s="402"/>
      <c r="Y3403" s="402"/>
      <c r="Z3403" s="402"/>
    </row>
    <row r="3404" spans="23:26" x14ac:dyDescent="0.2">
      <c r="W3404" s="402"/>
      <c r="X3404" s="402"/>
      <c r="Y3404" s="402"/>
      <c r="Z3404" s="402"/>
    </row>
    <row r="3405" spans="23:26" x14ac:dyDescent="0.2">
      <c r="W3405" s="402"/>
      <c r="X3405" s="402"/>
      <c r="Y3405" s="402"/>
      <c r="Z3405" s="402"/>
    </row>
    <row r="3406" spans="23:26" x14ac:dyDescent="0.2">
      <c r="W3406" s="402"/>
      <c r="X3406" s="402"/>
      <c r="Y3406" s="402"/>
      <c r="Z3406" s="402"/>
    </row>
    <row r="3407" spans="23:26" x14ac:dyDescent="0.2">
      <c r="W3407" s="402"/>
      <c r="X3407" s="402"/>
      <c r="Y3407" s="402"/>
      <c r="Z3407" s="402"/>
    </row>
    <row r="3408" spans="23:26" x14ac:dyDescent="0.2">
      <c r="W3408" s="402"/>
      <c r="X3408" s="402"/>
      <c r="Y3408" s="402"/>
      <c r="Z3408" s="402"/>
    </row>
    <row r="3409" spans="23:26" x14ac:dyDescent="0.2">
      <c r="W3409" s="402"/>
      <c r="X3409" s="402"/>
      <c r="Y3409" s="402"/>
      <c r="Z3409" s="402"/>
    </row>
    <row r="3410" spans="23:26" x14ac:dyDescent="0.2">
      <c r="W3410" s="402"/>
      <c r="X3410" s="402"/>
      <c r="Y3410" s="402"/>
      <c r="Z3410" s="402"/>
    </row>
    <row r="3411" spans="23:26" x14ac:dyDescent="0.2">
      <c r="W3411" s="402"/>
      <c r="X3411" s="402"/>
      <c r="Y3411" s="402"/>
      <c r="Z3411" s="402"/>
    </row>
    <row r="3412" spans="23:26" x14ac:dyDescent="0.2">
      <c r="W3412" s="402"/>
      <c r="X3412" s="402"/>
      <c r="Y3412" s="402"/>
      <c r="Z3412" s="402"/>
    </row>
    <row r="3413" spans="23:26" x14ac:dyDescent="0.2">
      <c r="W3413" s="402"/>
      <c r="X3413" s="402"/>
      <c r="Y3413" s="402"/>
      <c r="Z3413" s="402"/>
    </row>
    <row r="3414" spans="23:26" x14ac:dyDescent="0.2">
      <c r="W3414" s="402"/>
      <c r="X3414" s="402"/>
      <c r="Y3414" s="402"/>
      <c r="Z3414" s="402"/>
    </row>
    <row r="3415" spans="23:26" x14ac:dyDescent="0.2">
      <c r="W3415" s="402"/>
      <c r="X3415" s="402"/>
      <c r="Y3415" s="402"/>
      <c r="Z3415" s="402"/>
    </row>
    <row r="3416" spans="23:26" x14ac:dyDescent="0.2">
      <c r="W3416" s="402"/>
      <c r="X3416" s="402"/>
      <c r="Y3416" s="402"/>
      <c r="Z3416" s="402"/>
    </row>
    <row r="3417" spans="23:26" x14ac:dyDescent="0.2">
      <c r="W3417" s="402"/>
      <c r="X3417" s="402"/>
      <c r="Y3417" s="402"/>
      <c r="Z3417" s="402"/>
    </row>
    <row r="3418" spans="23:26" x14ac:dyDescent="0.2">
      <c r="W3418" s="402"/>
      <c r="X3418" s="402"/>
      <c r="Y3418" s="402"/>
      <c r="Z3418" s="402"/>
    </row>
    <row r="3419" spans="23:26" x14ac:dyDescent="0.2">
      <c r="W3419" s="402"/>
      <c r="X3419" s="402"/>
      <c r="Y3419" s="402"/>
      <c r="Z3419" s="402"/>
    </row>
    <row r="3420" spans="23:26" x14ac:dyDescent="0.2">
      <c r="W3420" s="402"/>
      <c r="X3420" s="402"/>
      <c r="Y3420" s="402"/>
      <c r="Z3420" s="402"/>
    </row>
    <row r="3421" spans="23:26" x14ac:dyDescent="0.2">
      <c r="W3421" s="402"/>
      <c r="X3421" s="402"/>
      <c r="Y3421" s="402"/>
      <c r="Z3421" s="402"/>
    </row>
    <row r="3422" spans="23:26" x14ac:dyDescent="0.2">
      <c r="W3422" s="402"/>
      <c r="X3422" s="402"/>
      <c r="Y3422" s="402"/>
      <c r="Z3422" s="402"/>
    </row>
    <row r="3423" spans="23:26" x14ac:dyDescent="0.2">
      <c r="W3423" s="402"/>
      <c r="X3423" s="402"/>
      <c r="Y3423" s="402"/>
      <c r="Z3423" s="402"/>
    </row>
    <row r="3424" spans="23:26" x14ac:dyDescent="0.2">
      <c r="W3424" s="402"/>
      <c r="X3424" s="402"/>
      <c r="Y3424" s="402"/>
      <c r="Z3424" s="402"/>
    </row>
    <row r="3425" spans="23:26" x14ac:dyDescent="0.2">
      <c r="W3425" s="402"/>
      <c r="X3425" s="402"/>
      <c r="Y3425" s="402"/>
      <c r="Z3425" s="402"/>
    </row>
    <row r="3426" spans="23:26" x14ac:dyDescent="0.2">
      <c r="W3426" s="402"/>
      <c r="X3426" s="402"/>
      <c r="Y3426" s="402"/>
      <c r="Z3426" s="402"/>
    </row>
    <row r="3427" spans="23:26" x14ac:dyDescent="0.2">
      <c r="W3427" s="402"/>
      <c r="X3427" s="402"/>
      <c r="Y3427" s="402"/>
      <c r="Z3427" s="402"/>
    </row>
    <row r="3428" spans="23:26" x14ac:dyDescent="0.2">
      <c r="W3428" s="402"/>
      <c r="X3428" s="402"/>
      <c r="Y3428" s="402"/>
      <c r="Z3428" s="402"/>
    </row>
    <row r="3429" spans="23:26" x14ac:dyDescent="0.2">
      <c r="W3429" s="402"/>
      <c r="X3429" s="402"/>
      <c r="Y3429" s="402"/>
      <c r="Z3429" s="402"/>
    </row>
    <row r="3430" spans="23:26" x14ac:dyDescent="0.2">
      <c r="W3430" s="402"/>
      <c r="X3430" s="402"/>
      <c r="Y3430" s="402"/>
      <c r="Z3430" s="402"/>
    </row>
    <row r="3431" spans="23:26" x14ac:dyDescent="0.2">
      <c r="W3431" s="402"/>
      <c r="X3431" s="402"/>
      <c r="Y3431" s="402"/>
      <c r="Z3431" s="402"/>
    </row>
    <row r="3432" spans="23:26" x14ac:dyDescent="0.2">
      <c r="W3432" s="402"/>
      <c r="X3432" s="402"/>
      <c r="Y3432" s="402"/>
      <c r="Z3432" s="402"/>
    </row>
    <row r="3433" spans="23:26" x14ac:dyDescent="0.2">
      <c r="W3433" s="402"/>
      <c r="X3433" s="402"/>
      <c r="Y3433" s="402"/>
      <c r="Z3433" s="402"/>
    </row>
    <row r="3434" spans="23:26" x14ac:dyDescent="0.2">
      <c r="W3434" s="402"/>
      <c r="X3434" s="402"/>
      <c r="Y3434" s="402"/>
      <c r="Z3434" s="402"/>
    </row>
    <row r="3435" spans="23:26" x14ac:dyDescent="0.2">
      <c r="W3435" s="402"/>
      <c r="X3435" s="402"/>
      <c r="Y3435" s="402"/>
      <c r="Z3435" s="402"/>
    </row>
    <row r="3436" spans="23:26" x14ac:dyDescent="0.2">
      <c r="W3436" s="402"/>
      <c r="X3436" s="402"/>
      <c r="Y3436" s="402"/>
      <c r="Z3436" s="402"/>
    </row>
    <row r="3437" spans="23:26" x14ac:dyDescent="0.2">
      <c r="W3437" s="402"/>
      <c r="X3437" s="402"/>
      <c r="Y3437" s="402"/>
      <c r="Z3437" s="402"/>
    </row>
    <row r="3438" spans="23:26" x14ac:dyDescent="0.2">
      <c r="W3438" s="402"/>
      <c r="X3438" s="402"/>
      <c r="Y3438" s="402"/>
      <c r="Z3438" s="402"/>
    </row>
    <row r="3439" spans="23:26" x14ac:dyDescent="0.2">
      <c r="W3439" s="402"/>
      <c r="X3439" s="402"/>
      <c r="Y3439" s="402"/>
      <c r="Z3439" s="402"/>
    </row>
    <row r="3440" spans="23:26" x14ac:dyDescent="0.2">
      <c r="W3440" s="402"/>
      <c r="X3440" s="402"/>
      <c r="Y3440" s="402"/>
      <c r="Z3440" s="402"/>
    </row>
    <row r="3441" spans="23:26" x14ac:dyDescent="0.2">
      <c r="W3441" s="402"/>
      <c r="X3441" s="402"/>
      <c r="Y3441" s="402"/>
      <c r="Z3441" s="402"/>
    </row>
    <row r="3442" spans="23:26" x14ac:dyDescent="0.2">
      <c r="W3442" s="402"/>
      <c r="X3442" s="402"/>
      <c r="Y3442" s="402"/>
      <c r="Z3442" s="402"/>
    </row>
    <row r="3443" spans="23:26" x14ac:dyDescent="0.2">
      <c r="W3443" s="402"/>
      <c r="X3443" s="402"/>
      <c r="Y3443" s="402"/>
      <c r="Z3443" s="402"/>
    </row>
    <row r="3444" spans="23:26" x14ac:dyDescent="0.2">
      <c r="W3444" s="402"/>
      <c r="X3444" s="402"/>
      <c r="Y3444" s="402"/>
      <c r="Z3444" s="402"/>
    </row>
    <row r="3445" spans="23:26" x14ac:dyDescent="0.2">
      <c r="W3445" s="402"/>
      <c r="X3445" s="402"/>
      <c r="Y3445" s="402"/>
      <c r="Z3445" s="402"/>
    </row>
    <row r="3446" spans="23:26" x14ac:dyDescent="0.2">
      <c r="W3446" s="402"/>
      <c r="X3446" s="402"/>
      <c r="Y3446" s="402"/>
      <c r="Z3446" s="402"/>
    </row>
    <row r="3447" spans="23:26" x14ac:dyDescent="0.2">
      <c r="W3447" s="402"/>
      <c r="X3447" s="402"/>
      <c r="Y3447" s="402"/>
      <c r="Z3447" s="402"/>
    </row>
    <row r="3448" spans="23:26" x14ac:dyDescent="0.2">
      <c r="W3448" s="402"/>
      <c r="X3448" s="402"/>
      <c r="Y3448" s="402"/>
      <c r="Z3448" s="402"/>
    </row>
    <row r="3449" spans="23:26" x14ac:dyDescent="0.2">
      <c r="W3449" s="402"/>
      <c r="X3449" s="402"/>
      <c r="Y3449" s="402"/>
      <c r="Z3449" s="402"/>
    </row>
    <row r="3450" spans="23:26" x14ac:dyDescent="0.2">
      <c r="W3450" s="402"/>
      <c r="X3450" s="402"/>
      <c r="Y3450" s="402"/>
      <c r="Z3450" s="402"/>
    </row>
    <row r="3451" spans="23:26" x14ac:dyDescent="0.2">
      <c r="W3451" s="402"/>
      <c r="X3451" s="402"/>
      <c r="Y3451" s="402"/>
      <c r="Z3451" s="402"/>
    </row>
    <row r="3452" spans="23:26" x14ac:dyDescent="0.2">
      <c r="W3452" s="402"/>
      <c r="X3452" s="402"/>
      <c r="Y3452" s="402"/>
      <c r="Z3452" s="402"/>
    </row>
    <row r="3453" spans="23:26" x14ac:dyDescent="0.2">
      <c r="W3453" s="402"/>
      <c r="X3453" s="402"/>
      <c r="Y3453" s="402"/>
      <c r="Z3453" s="402"/>
    </row>
    <row r="3454" spans="23:26" x14ac:dyDescent="0.2">
      <c r="W3454" s="402"/>
      <c r="X3454" s="402"/>
      <c r="Y3454" s="402"/>
      <c r="Z3454" s="402"/>
    </row>
    <row r="3455" spans="23:26" x14ac:dyDescent="0.2">
      <c r="W3455" s="402"/>
      <c r="X3455" s="402"/>
      <c r="Y3455" s="402"/>
      <c r="Z3455" s="402"/>
    </row>
    <row r="3456" spans="23:26" x14ac:dyDescent="0.2">
      <c r="W3456" s="402"/>
      <c r="X3456" s="402"/>
      <c r="Y3456" s="402"/>
      <c r="Z3456" s="402"/>
    </row>
    <row r="3457" spans="23:26" x14ac:dyDescent="0.2">
      <c r="W3457" s="402"/>
      <c r="X3457" s="402"/>
      <c r="Y3457" s="402"/>
      <c r="Z3457" s="402"/>
    </row>
    <row r="3458" spans="23:26" x14ac:dyDescent="0.2">
      <c r="W3458" s="402"/>
      <c r="X3458" s="402"/>
      <c r="Y3458" s="402"/>
      <c r="Z3458" s="402"/>
    </row>
    <row r="3459" spans="23:26" x14ac:dyDescent="0.2">
      <c r="W3459" s="402"/>
      <c r="X3459" s="402"/>
      <c r="Y3459" s="402"/>
      <c r="Z3459" s="402"/>
    </row>
    <row r="3460" spans="23:26" x14ac:dyDescent="0.2">
      <c r="W3460" s="402"/>
      <c r="X3460" s="402"/>
      <c r="Y3460" s="402"/>
      <c r="Z3460" s="402"/>
    </row>
    <row r="3461" spans="23:26" x14ac:dyDescent="0.2">
      <c r="W3461" s="402"/>
      <c r="X3461" s="402"/>
      <c r="Y3461" s="402"/>
      <c r="Z3461" s="402"/>
    </row>
    <row r="3462" spans="23:26" x14ac:dyDescent="0.2">
      <c r="W3462" s="402"/>
      <c r="X3462" s="402"/>
      <c r="Y3462" s="402"/>
      <c r="Z3462" s="402"/>
    </row>
    <row r="3463" spans="23:26" x14ac:dyDescent="0.2">
      <c r="W3463" s="402"/>
      <c r="X3463" s="402"/>
      <c r="Y3463" s="402"/>
      <c r="Z3463" s="402"/>
    </row>
    <row r="3464" spans="23:26" x14ac:dyDescent="0.2">
      <c r="W3464" s="402"/>
      <c r="X3464" s="402"/>
      <c r="Y3464" s="402"/>
      <c r="Z3464" s="402"/>
    </row>
    <row r="3465" spans="23:26" x14ac:dyDescent="0.2">
      <c r="W3465" s="402"/>
      <c r="X3465" s="402"/>
      <c r="Y3465" s="402"/>
      <c r="Z3465" s="402"/>
    </row>
    <row r="3466" spans="23:26" x14ac:dyDescent="0.2">
      <c r="W3466" s="402"/>
      <c r="X3466" s="402"/>
      <c r="Y3466" s="402"/>
      <c r="Z3466" s="402"/>
    </row>
    <row r="3467" spans="23:26" x14ac:dyDescent="0.2">
      <c r="W3467" s="402"/>
      <c r="X3467" s="402"/>
      <c r="Y3467" s="402"/>
      <c r="Z3467" s="402"/>
    </row>
    <row r="3468" spans="23:26" x14ac:dyDescent="0.2">
      <c r="W3468" s="402"/>
      <c r="X3468" s="402"/>
      <c r="Y3468" s="402"/>
      <c r="Z3468" s="402"/>
    </row>
    <row r="3469" spans="23:26" x14ac:dyDescent="0.2">
      <c r="W3469" s="402"/>
      <c r="X3469" s="402"/>
      <c r="Y3469" s="402"/>
      <c r="Z3469" s="402"/>
    </row>
    <row r="3470" spans="23:26" x14ac:dyDescent="0.2">
      <c r="W3470" s="402"/>
      <c r="X3470" s="402"/>
      <c r="Y3470" s="402"/>
      <c r="Z3470" s="402"/>
    </row>
    <row r="3471" spans="23:26" x14ac:dyDescent="0.2">
      <c r="W3471" s="402"/>
      <c r="X3471" s="402"/>
      <c r="Y3471" s="402"/>
      <c r="Z3471" s="402"/>
    </row>
    <row r="3472" spans="23:26" x14ac:dyDescent="0.2">
      <c r="W3472" s="402"/>
      <c r="X3472" s="402"/>
      <c r="Y3472" s="402"/>
      <c r="Z3472" s="402"/>
    </row>
    <row r="3473" spans="23:26" x14ac:dyDescent="0.2">
      <c r="W3473" s="402"/>
      <c r="X3473" s="402"/>
      <c r="Y3473" s="402"/>
      <c r="Z3473" s="402"/>
    </row>
    <row r="3474" spans="23:26" x14ac:dyDescent="0.2">
      <c r="W3474" s="402"/>
      <c r="X3474" s="402"/>
      <c r="Y3474" s="402"/>
      <c r="Z3474" s="402"/>
    </row>
    <row r="3475" spans="23:26" x14ac:dyDescent="0.2">
      <c r="W3475" s="402"/>
      <c r="X3475" s="402"/>
      <c r="Y3475" s="402"/>
      <c r="Z3475" s="402"/>
    </row>
    <row r="3476" spans="23:26" x14ac:dyDescent="0.2">
      <c r="W3476" s="402"/>
      <c r="X3476" s="402"/>
      <c r="Y3476" s="402"/>
      <c r="Z3476" s="402"/>
    </row>
    <row r="3477" spans="23:26" x14ac:dyDescent="0.2">
      <c r="W3477" s="402"/>
      <c r="X3477" s="402"/>
      <c r="Y3477" s="402"/>
      <c r="Z3477" s="402"/>
    </row>
    <row r="3478" spans="23:26" x14ac:dyDescent="0.2">
      <c r="W3478" s="402"/>
      <c r="X3478" s="402"/>
      <c r="Y3478" s="402"/>
      <c r="Z3478" s="402"/>
    </row>
    <row r="3479" spans="23:26" x14ac:dyDescent="0.2">
      <c r="W3479" s="402"/>
      <c r="X3479" s="402"/>
      <c r="Y3479" s="402"/>
      <c r="Z3479" s="402"/>
    </row>
    <row r="3480" spans="23:26" x14ac:dyDescent="0.2">
      <c r="W3480" s="402"/>
      <c r="X3480" s="402"/>
      <c r="Y3480" s="402"/>
      <c r="Z3480" s="402"/>
    </row>
    <row r="3481" spans="23:26" x14ac:dyDescent="0.2">
      <c r="W3481" s="402"/>
      <c r="X3481" s="402"/>
      <c r="Y3481" s="402"/>
      <c r="Z3481" s="402"/>
    </row>
    <row r="3482" spans="23:26" x14ac:dyDescent="0.2">
      <c r="W3482" s="402"/>
      <c r="X3482" s="402"/>
      <c r="Y3482" s="402"/>
      <c r="Z3482" s="402"/>
    </row>
    <row r="3483" spans="23:26" x14ac:dyDescent="0.2">
      <c r="W3483" s="402"/>
      <c r="X3483" s="402"/>
      <c r="Y3483" s="402"/>
      <c r="Z3483" s="402"/>
    </row>
    <row r="3484" spans="23:26" x14ac:dyDescent="0.2">
      <c r="W3484" s="402"/>
      <c r="X3484" s="402"/>
      <c r="Y3484" s="402"/>
      <c r="Z3484" s="402"/>
    </row>
    <row r="3485" spans="23:26" x14ac:dyDescent="0.2">
      <c r="W3485" s="402"/>
      <c r="X3485" s="402"/>
      <c r="Y3485" s="402"/>
      <c r="Z3485" s="402"/>
    </row>
    <row r="3486" spans="23:26" x14ac:dyDescent="0.2">
      <c r="W3486" s="402"/>
      <c r="X3486" s="402"/>
      <c r="Y3486" s="402"/>
      <c r="Z3486" s="402"/>
    </row>
    <row r="3487" spans="23:26" x14ac:dyDescent="0.2">
      <c r="W3487" s="402"/>
      <c r="X3487" s="402"/>
      <c r="Y3487" s="402"/>
      <c r="Z3487" s="402"/>
    </row>
    <row r="3488" spans="23:26" x14ac:dyDescent="0.2">
      <c r="W3488" s="402"/>
      <c r="X3488" s="402"/>
      <c r="Y3488" s="402"/>
      <c r="Z3488" s="402"/>
    </row>
    <row r="3489" spans="23:26" x14ac:dyDescent="0.2">
      <c r="W3489" s="402"/>
      <c r="X3489" s="402"/>
      <c r="Y3489" s="402"/>
      <c r="Z3489" s="402"/>
    </row>
    <row r="3490" spans="23:26" x14ac:dyDescent="0.2">
      <c r="W3490" s="402"/>
      <c r="X3490" s="402"/>
      <c r="Y3490" s="402"/>
      <c r="Z3490" s="402"/>
    </row>
    <row r="3491" spans="23:26" x14ac:dyDescent="0.2">
      <c r="W3491" s="402"/>
      <c r="X3491" s="402"/>
      <c r="Y3491" s="402"/>
      <c r="Z3491" s="402"/>
    </row>
    <row r="3492" spans="23:26" x14ac:dyDescent="0.2">
      <c r="W3492" s="402"/>
      <c r="X3492" s="402"/>
      <c r="Y3492" s="402"/>
      <c r="Z3492" s="402"/>
    </row>
    <row r="3493" spans="23:26" x14ac:dyDescent="0.2">
      <c r="W3493" s="402"/>
      <c r="X3493" s="402"/>
      <c r="Y3493" s="402"/>
      <c r="Z3493" s="402"/>
    </row>
    <row r="3494" spans="23:26" x14ac:dyDescent="0.2">
      <c r="W3494" s="402"/>
      <c r="X3494" s="402"/>
      <c r="Y3494" s="402"/>
      <c r="Z3494" s="402"/>
    </row>
    <row r="3495" spans="23:26" x14ac:dyDescent="0.2">
      <c r="W3495" s="402"/>
      <c r="X3495" s="402"/>
      <c r="Y3495" s="402"/>
      <c r="Z3495" s="402"/>
    </row>
    <row r="3496" spans="23:26" x14ac:dyDescent="0.2">
      <c r="W3496" s="402"/>
      <c r="X3496" s="402"/>
      <c r="Y3496" s="402"/>
      <c r="Z3496" s="402"/>
    </row>
    <row r="3497" spans="23:26" x14ac:dyDescent="0.2">
      <c r="W3497" s="402"/>
      <c r="X3497" s="402"/>
      <c r="Y3497" s="402"/>
      <c r="Z3497" s="402"/>
    </row>
    <row r="3498" spans="23:26" x14ac:dyDescent="0.2">
      <c r="W3498" s="402"/>
      <c r="X3498" s="402"/>
      <c r="Y3498" s="402"/>
      <c r="Z3498" s="402"/>
    </row>
    <row r="3499" spans="23:26" x14ac:dyDescent="0.2">
      <c r="W3499" s="402"/>
      <c r="X3499" s="402"/>
      <c r="Y3499" s="402"/>
      <c r="Z3499" s="402"/>
    </row>
    <row r="3500" spans="23:26" x14ac:dyDescent="0.2">
      <c r="W3500" s="402"/>
      <c r="X3500" s="402"/>
      <c r="Y3500" s="402"/>
      <c r="Z3500" s="402"/>
    </row>
    <row r="3501" spans="23:26" x14ac:dyDescent="0.2">
      <c r="W3501" s="402"/>
      <c r="X3501" s="402"/>
      <c r="Y3501" s="402"/>
      <c r="Z3501" s="402"/>
    </row>
    <row r="3502" spans="23:26" x14ac:dyDescent="0.2">
      <c r="W3502" s="402"/>
      <c r="X3502" s="402"/>
      <c r="Y3502" s="402"/>
      <c r="Z3502" s="402"/>
    </row>
    <row r="3503" spans="23:26" x14ac:dyDescent="0.2">
      <c r="W3503" s="402"/>
      <c r="X3503" s="402"/>
      <c r="Y3503" s="402"/>
      <c r="Z3503" s="402"/>
    </row>
    <row r="3504" spans="23:26" x14ac:dyDescent="0.2">
      <c r="W3504" s="402"/>
      <c r="X3504" s="402"/>
      <c r="Y3504" s="402"/>
      <c r="Z3504" s="402"/>
    </row>
    <row r="3505" spans="23:26" x14ac:dyDescent="0.2">
      <c r="W3505" s="402"/>
      <c r="X3505" s="402"/>
      <c r="Y3505" s="402"/>
      <c r="Z3505" s="402"/>
    </row>
    <row r="3506" spans="23:26" x14ac:dyDescent="0.2">
      <c r="W3506" s="402"/>
      <c r="X3506" s="402"/>
      <c r="Y3506" s="402"/>
      <c r="Z3506" s="402"/>
    </row>
    <row r="3507" spans="23:26" x14ac:dyDescent="0.2">
      <c r="W3507" s="402"/>
      <c r="X3507" s="402"/>
      <c r="Y3507" s="402"/>
      <c r="Z3507" s="402"/>
    </row>
    <row r="3508" spans="23:26" x14ac:dyDescent="0.2">
      <c r="W3508" s="402"/>
      <c r="X3508" s="402"/>
      <c r="Y3508" s="402"/>
      <c r="Z3508" s="402"/>
    </row>
    <row r="3509" spans="23:26" x14ac:dyDescent="0.2">
      <c r="W3509" s="402"/>
      <c r="X3509" s="402"/>
      <c r="Y3509" s="402"/>
      <c r="Z3509" s="402"/>
    </row>
    <row r="3510" spans="23:26" x14ac:dyDescent="0.2">
      <c r="W3510" s="402"/>
      <c r="X3510" s="402"/>
      <c r="Y3510" s="402"/>
      <c r="Z3510" s="402"/>
    </row>
    <row r="3511" spans="23:26" x14ac:dyDescent="0.2">
      <c r="W3511" s="402"/>
      <c r="X3511" s="402"/>
      <c r="Y3511" s="402"/>
      <c r="Z3511" s="402"/>
    </row>
    <row r="3512" spans="23:26" x14ac:dyDescent="0.2">
      <c r="W3512" s="402"/>
      <c r="X3512" s="402"/>
      <c r="Y3512" s="402"/>
      <c r="Z3512" s="402"/>
    </row>
    <row r="3513" spans="23:26" x14ac:dyDescent="0.2">
      <c r="W3513" s="402"/>
      <c r="X3513" s="402"/>
      <c r="Y3513" s="402"/>
      <c r="Z3513" s="402"/>
    </row>
    <row r="3514" spans="23:26" x14ac:dyDescent="0.2">
      <c r="W3514" s="402"/>
      <c r="X3514" s="402"/>
      <c r="Y3514" s="402"/>
      <c r="Z3514" s="402"/>
    </row>
    <row r="3515" spans="23:26" x14ac:dyDescent="0.2">
      <c r="W3515" s="402"/>
      <c r="X3515" s="402"/>
      <c r="Y3515" s="402"/>
      <c r="Z3515" s="402"/>
    </row>
    <row r="3516" spans="23:26" x14ac:dyDescent="0.2">
      <c r="W3516" s="402"/>
      <c r="X3516" s="402"/>
      <c r="Y3516" s="402"/>
      <c r="Z3516" s="402"/>
    </row>
    <row r="3517" spans="23:26" x14ac:dyDescent="0.2">
      <c r="W3517" s="402"/>
      <c r="X3517" s="402"/>
      <c r="Y3517" s="402"/>
      <c r="Z3517" s="402"/>
    </row>
    <row r="3518" spans="23:26" x14ac:dyDescent="0.2">
      <c r="W3518" s="402"/>
      <c r="X3518" s="402"/>
      <c r="Y3518" s="402"/>
      <c r="Z3518" s="402"/>
    </row>
    <row r="3519" spans="23:26" x14ac:dyDescent="0.2">
      <c r="W3519" s="402"/>
      <c r="X3519" s="402"/>
      <c r="Y3519" s="402"/>
      <c r="Z3519" s="402"/>
    </row>
    <row r="3520" spans="23:26" x14ac:dyDescent="0.2">
      <c r="W3520" s="402"/>
      <c r="X3520" s="402"/>
      <c r="Y3520" s="402"/>
      <c r="Z3520" s="402"/>
    </row>
    <row r="3521" spans="23:26" x14ac:dyDescent="0.2">
      <c r="W3521" s="402"/>
      <c r="X3521" s="402"/>
      <c r="Y3521" s="402"/>
      <c r="Z3521" s="402"/>
    </row>
    <row r="3522" spans="23:26" x14ac:dyDescent="0.2">
      <c r="W3522" s="402"/>
      <c r="X3522" s="402"/>
      <c r="Y3522" s="402"/>
      <c r="Z3522" s="402"/>
    </row>
    <row r="3523" spans="23:26" x14ac:dyDescent="0.2">
      <c r="W3523" s="402"/>
      <c r="X3523" s="402"/>
      <c r="Y3523" s="402"/>
      <c r="Z3523" s="402"/>
    </row>
    <row r="3524" spans="23:26" x14ac:dyDescent="0.2">
      <c r="W3524" s="402"/>
      <c r="X3524" s="402"/>
      <c r="Y3524" s="402"/>
      <c r="Z3524" s="402"/>
    </row>
    <row r="3525" spans="23:26" x14ac:dyDescent="0.2">
      <c r="W3525" s="402"/>
      <c r="X3525" s="402"/>
      <c r="Y3525" s="402"/>
      <c r="Z3525" s="402"/>
    </row>
    <row r="3526" spans="23:26" x14ac:dyDescent="0.2">
      <c r="W3526" s="402"/>
      <c r="X3526" s="402"/>
      <c r="Y3526" s="402"/>
      <c r="Z3526" s="402"/>
    </row>
    <row r="3527" spans="23:26" x14ac:dyDescent="0.2">
      <c r="W3527" s="402"/>
      <c r="X3527" s="402"/>
      <c r="Y3527" s="402"/>
      <c r="Z3527" s="402"/>
    </row>
    <row r="3528" spans="23:26" x14ac:dyDescent="0.2">
      <c r="W3528" s="402"/>
      <c r="X3528" s="402"/>
      <c r="Y3528" s="402"/>
      <c r="Z3528" s="402"/>
    </row>
    <row r="3529" spans="23:26" x14ac:dyDescent="0.2">
      <c r="W3529" s="402"/>
      <c r="X3529" s="402"/>
      <c r="Y3529" s="402"/>
      <c r="Z3529" s="402"/>
    </row>
    <row r="3530" spans="23:26" x14ac:dyDescent="0.2">
      <c r="W3530" s="402"/>
      <c r="X3530" s="402"/>
      <c r="Y3530" s="402"/>
      <c r="Z3530" s="402"/>
    </row>
    <row r="3531" spans="23:26" x14ac:dyDescent="0.2">
      <c r="W3531" s="402"/>
      <c r="X3531" s="402"/>
      <c r="Y3531" s="402"/>
      <c r="Z3531" s="402"/>
    </row>
    <row r="3532" spans="23:26" x14ac:dyDescent="0.2">
      <c r="W3532" s="402"/>
      <c r="X3532" s="402"/>
      <c r="Y3532" s="402"/>
      <c r="Z3532" s="402"/>
    </row>
    <row r="3533" spans="23:26" x14ac:dyDescent="0.2">
      <c r="W3533" s="402"/>
      <c r="X3533" s="402"/>
      <c r="Y3533" s="402"/>
      <c r="Z3533" s="402"/>
    </row>
    <row r="3534" spans="23:26" x14ac:dyDescent="0.2">
      <c r="W3534" s="402"/>
      <c r="X3534" s="402"/>
      <c r="Y3534" s="402"/>
      <c r="Z3534" s="402"/>
    </row>
    <row r="3535" spans="23:26" x14ac:dyDescent="0.2">
      <c r="W3535" s="402"/>
      <c r="X3535" s="402"/>
      <c r="Y3535" s="402"/>
      <c r="Z3535" s="402"/>
    </row>
    <row r="3536" spans="23:26" x14ac:dyDescent="0.2">
      <c r="W3536" s="402"/>
      <c r="X3536" s="402"/>
      <c r="Y3536" s="402"/>
      <c r="Z3536" s="402"/>
    </row>
    <row r="3537" spans="23:26" x14ac:dyDescent="0.2">
      <c r="W3537" s="402"/>
      <c r="X3537" s="402"/>
      <c r="Y3537" s="402"/>
      <c r="Z3537" s="402"/>
    </row>
    <row r="3538" spans="23:26" x14ac:dyDescent="0.2">
      <c r="W3538" s="402"/>
      <c r="X3538" s="402"/>
      <c r="Y3538" s="402"/>
      <c r="Z3538" s="402"/>
    </row>
    <row r="3539" spans="23:26" x14ac:dyDescent="0.2">
      <c r="W3539" s="402"/>
      <c r="X3539" s="402"/>
      <c r="Y3539" s="402"/>
      <c r="Z3539" s="402"/>
    </row>
    <row r="3540" spans="23:26" x14ac:dyDescent="0.2">
      <c r="W3540" s="402"/>
      <c r="X3540" s="402"/>
      <c r="Y3540" s="402"/>
      <c r="Z3540" s="402"/>
    </row>
    <row r="3541" spans="23:26" x14ac:dyDescent="0.2">
      <c r="W3541" s="402"/>
      <c r="X3541" s="402"/>
      <c r="Y3541" s="402"/>
      <c r="Z3541" s="402"/>
    </row>
    <row r="3542" spans="23:26" x14ac:dyDescent="0.2">
      <c r="W3542" s="402"/>
      <c r="X3542" s="402"/>
      <c r="Y3542" s="402"/>
      <c r="Z3542" s="402"/>
    </row>
    <row r="3543" spans="23:26" x14ac:dyDescent="0.2">
      <c r="W3543" s="402"/>
      <c r="X3543" s="402"/>
      <c r="Y3543" s="402"/>
      <c r="Z3543" s="402"/>
    </row>
    <row r="3544" spans="23:26" x14ac:dyDescent="0.2">
      <c r="W3544" s="402"/>
      <c r="X3544" s="402"/>
      <c r="Y3544" s="402"/>
      <c r="Z3544" s="402"/>
    </row>
    <row r="3545" spans="23:26" x14ac:dyDescent="0.2">
      <c r="W3545" s="402"/>
      <c r="X3545" s="402"/>
      <c r="Y3545" s="402"/>
      <c r="Z3545" s="402"/>
    </row>
    <row r="3546" spans="23:26" x14ac:dyDescent="0.2">
      <c r="W3546" s="402"/>
      <c r="X3546" s="402"/>
      <c r="Y3546" s="402"/>
      <c r="Z3546" s="402"/>
    </row>
    <row r="3547" spans="23:26" x14ac:dyDescent="0.2">
      <c r="W3547" s="402"/>
      <c r="X3547" s="402"/>
      <c r="Y3547" s="402"/>
      <c r="Z3547" s="402"/>
    </row>
    <row r="3548" spans="23:26" x14ac:dyDescent="0.2">
      <c r="W3548" s="402"/>
      <c r="X3548" s="402"/>
      <c r="Y3548" s="402"/>
      <c r="Z3548" s="402"/>
    </row>
    <row r="3549" spans="23:26" x14ac:dyDescent="0.2">
      <c r="W3549" s="402"/>
      <c r="X3549" s="402"/>
      <c r="Y3549" s="402"/>
      <c r="Z3549" s="402"/>
    </row>
    <row r="3550" spans="23:26" x14ac:dyDescent="0.2">
      <c r="W3550" s="402"/>
      <c r="X3550" s="402"/>
      <c r="Y3550" s="402"/>
      <c r="Z3550" s="402"/>
    </row>
    <row r="3551" spans="23:26" x14ac:dyDescent="0.2">
      <c r="W3551" s="402"/>
      <c r="X3551" s="402"/>
      <c r="Y3551" s="402"/>
      <c r="Z3551" s="402"/>
    </row>
    <row r="3552" spans="23:26" x14ac:dyDescent="0.2">
      <c r="W3552" s="402"/>
      <c r="X3552" s="402"/>
      <c r="Y3552" s="402"/>
      <c r="Z3552" s="402"/>
    </row>
    <row r="3553" spans="23:26" x14ac:dyDescent="0.2">
      <c r="W3553" s="402"/>
      <c r="X3553" s="402"/>
      <c r="Y3553" s="402"/>
      <c r="Z3553" s="402"/>
    </row>
    <row r="3554" spans="23:26" x14ac:dyDescent="0.2">
      <c r="W3554" s="402"/>
      <c r="X3554" s="402"/>
      <c r="Y3554" s="402"/>
      <c r="Z3554" s="402"/>
    </row>
    <row r="3555" spans="23:26" x14ac:dyDescent="0.2">
      <c r="W3555" s="402"/>
      <c r="X3555" s="402"/>
      <c r="Y3555" s="402"/>
      <c r="Z3555" s="402"/>
    </row>
    <row r="3556" spans="23:26" x14ac:dyDescent="0.2">
      <c r="W3556" s="402"/>
      <c r="X3556" s="402"/>
      <c r="Y3556" s="402"/>
      <c r="Z3556" s="402"/>
    </row>
    <row r="3557" spans="23:26" x14ac:dyDescent="0.2">
      <c r="W3557" s="402"/>
      <c r="X3557" s="402"/>
      <c r="Y3557" s="402"/>
      <c r="Z3557" s="402"/>
    </row>
    <row r="3558" spans="23:26" x14ac:dyDescent="0.2">
      <c r="W3558" s="402"/>
      <c r="X3558" s="402"/>
      <c r="Y3558" s="402"/>
      <c r="Z3558" s="402"/>
    </row>
    <row r="3559" spans="23:26" x14ac:dyDescent="0.2">
      <c r="W3559" s="402"/>
      <c r="X3559" s="402"/>
      <c r="Y3559" s="402"/>
      <c r="Z3559" s="402"/>
    </row>
    <row r="3560" spans="23:26" x14ac:dyDescent="0.2">
      <c r="W3560" s="402"/>
      <c r="X3560" s="402"/>
      <c r="Y3560" s="402"/>
      <c r="Z3560" s="402"/>
    </row>
    <row r="3561" spans="23:26" x14ac:dyDescent="0.2">
      <c r="W3561" s="402"/>
      <c r="X3561" s="402"/>
      <c r="Y3561" s="402"/>
      <c r="Z3561" s="402"/>
    </row>
    <row r="3562" spans="23:26" x14ac:dyDescent="0.2">
      <c r="W3562" s="402"/>
      <c r="X3562" s="402"/>
      <c r="Y3562" s="402"/>
      <c r="Z3562" s="402"/>
    </row>
    <row r="3563" spans="23:26" x14ac:dyDescent="0.2">
      <c r="W3563" s="402"/>
      <c r="X3563" s="402"/>
      <c r="Y3563" s="402"/>
      <c r="Z3563" s="402"/>
    </row>
    <row r="3564" spans="23:26" x14ac:dyDescent="0.2">
      <c r="W3564" s="402"/>
      <c r="X3564" s="402"/>
      <c r="Y3564" s="402"/>
      <c r="Z3564" s="402"/>
    </row>
    <row r="3565" spans="23:26" x14ac:dyDescent="0.2">
      <c r="W3565" s="402"/>
      <c r="X3565" s="402"/>
      <c r="Y3565" s="402"/>
      <c r="Z3565" s="402"/>
    </row>
    <row r="3566" spans="23:26" x14ac:dyDescent="0.2">
      <c r="W3566" s="402"/>
      <c r="X3566" s="402"/>
      <c r="Y3566" s="402"/>
      <c r="Z3566" s="402"/>
    </row>
    <row r="3567" spans="23:26" x14ac:dyDescent="0.2">
      <c r="W3567" s="402"/>
      <c r="X3567" s="402"/>
      <c r="Y3567" s="402"/>
      <c r="Z3567" s="402"/>
    </row>
    <row r="3568" spans="23:26" x14ac:dyDescent="0.2">
      <c r="W3568" s="402"/>
      <c r="X3568" s="402"/>
      <c r="Y3568" s="402"/>
      <c r="Z3568" s="402"/>
    </row>
    <row r="3569" spans="23:26" x14ac:dyDescent="0.2">
      <c r="W3569" s="402"/>
      <c r="X3569" s="402"/>
      <c r="Y3569" s="402"/>
      <c r="Z3569" s="402"/>
    </row>
    <row r="3570" spans="23:26" x14ac:dyDescent="0.2">
      <c r="W3570" s="402"/>
      <c r="X3570" s="402"/>
      <c r="Y3570" s="402"/>
      <c r="Z3570" s="402"/>
    </row>
    <row r="3571" spans="23:26" x14ac:dyDescent="0.2">
      <c r="W3571" s="402"/>
      <c r="X3571" s="402"/>
      <c r="Y3571" s="402"/>
      <c r="Z3571" s="402"/>
    </row>
    <row r="3572" spans="23:26" x14ac:dyDescent="0.2">
      <c r="W3572" s="402"/>
      <c r="X3572" s="402"/>
      <c r="Y3572" s="402"/>
      <c r="Z3572" s="402"/>
    </row>
    <row r="3573" spans="23:26" x14ac:dyDescent="0.2">
      <c r="W3573" s="402"/>
      <c r="X3573" s="402"/>
      <c r="Y3573" s="402"/>
      <c r="Z3573" s="402"/>
    </row>
    <row r="3574" spans="23:26" x14ac:dyDescent="0.2">
      <c r="W3574" s="402"/>
      <c r="X3574" s="402"/>
      <c r="Y3574" s="402"/>
      <c r="Z3574" s="402"/>
    </row>
    <row r="3575" spans="23:26" x14ac:dyDescent="0.2">
      <c r="W3575" s="402"/>
      <c r="X3575" s="402"/>
      <c r="Y3575" s="402"/>
      <c r="Z3575" s="402"/>
    </row>
    <row r="3576" spans="23:26" x14ac:dyDescent="0.2">
      <c r="W3576" s="402"/>
      <c r="X3576" s="402"/>
      <c r="Y3576" s="402"/>
      <c r="Z3576" s="402"/>
    </row>
    <row r="3577" spans="23:26" x14ac:dyDescent="0.2">
      <c r="W3577" s="402"/>
      <c r="X3577" s="402"/>
      <c r="Y3577" s="402"/>
      <c r="Z3577" s="402"/>
    </row>
    <row r="3578" spans="23:26" x14ac:dyDescent="0.2">
      <c r="W3578" s="402"/>
      <c r="X3578" s="402"/>
      <c r="Y3578" s="402"/>
      <c r="Z3578" s="402"/>
    </row>
    <row r="3579" spans="23:26" x14ac:dyDescent="0.2">
      <c r="W3579" s="402"/>
      <c r="X3579" s="402"/>
      <c r="Y3579" s="402"/>
      <c r="Z3579" s="402"/>
    </row>
    <row r="3580" spans="23:26" x14ac:dyDescent="0.2">
      <c r="W3580" s="402"/>
      <c r="X3580" s="402"/>
      <c r="Y3580" s="402"/>
      <c r="Z3580" s="402"/>
    </row>
    <row r="3581" spans="23:26" x14ac:dyDescent="0.2">
      <c r="W3581" s="402"/>
      <c r="X3581" s="402"/>
      <c r="Y3581" s="402"/>
      <c r="Z3581" s="402"/>
    </row>
    <row r="3582" spans="23:26" x14ac:dyDescent="0.2">
      <c r="W3582" s="402"/>
      <c r="X3582" s="402"/>
      <c r="Y3582" s="402"/>
      <c r="Z3582" s="402"/>
    </row>
    <row r="3583" spans="23:26" x14ac:dyDescent="0.2">
      <c r="W3583" s="402"/>
      <c r="X3583" s="402"/>
      <c r="Y3583" s="402"/>
      <c r="Z3583" s="402"/>
    </row>
    <row r="3584" spans="23:26" x14ac:dyDescent="0.2">
      <c r="W3584" s="402"/>
      <c r="X3584" s="402"/>
      <c r="Y3584" s="402"/>
      <c r="Z3584" s="402"/>
    </row>
    <row r="3585" spans="23:26" x14ac:dyDescent="0.2">
      <c r="W3585" s="402"/>
      <c r="X3585" s="402"/>
      <c r="Y3585" s="402"/>
      <c r="Z3585" s="402"/>
    </row>
    <row r="3586" spans="23:26" x14ac:dyDescent="0.2">
      <c r="W3586" s="402"/>
      <c r="X3586" s="402"/>
      <c r="Y3586" s="402"/>
      <c r="Z3586" s="402"/>
    </row>
    <row r="3587" spans="23:26" x14ac:dyDescent="0.2">
      <c r="W3587" s="402"/>
      <c r="X3587" s="402"/>
      <c r="Y3587" s="402"/>
      <c r="Z3587" s="402"/>
    </row>
    <row r="3588" spans="23:26" x14ac:dyDescent="0.2">
      <c r="W3588" s="402"/>
      <c r="X3588" s="402"/>
      <c r="Y3588" s="402"/>
      <c r="Z3588" s="402"/>
    </row>
    <row r="3589" spans="23:26" x14ac:dyDescent="0.2">
      <c r="W3589" s="402"/>
      <c r="X3589" s="402"/>
      <c r="Y3589" s="402"/>
      <c r="Z3589" s="402"/>
    </row>
    <row r="3590" spans="23:26" x14ac:dyDescent="0.2">
      <c r="W3590" s="402"/>
      <c r="X3590" s="402"/>
      <c r="Y3590" s="402"/>
      <c r="Z3590" s="402"/>
    </row>
    <row r="3591" spans="23:26" x14ac:dyDescent="0.2">
      <c r="W3591" s="402"/>
      <c r="X3591" s="402"/>
      <c r="Y3591" s="402"/>
      <c r="Z3591" s="402"/>
    </row>
    <row r="3592" spans="23:26" x14ac:dyDescent="0.2">
      <c r="W3592" s="402"/>
      <c r="X3592" s="402"/>
      <c r="Y3592" s="402"/>
      <c r="Z3592" s="402"/>
    </row>
    <row r="3593" spans="23:26" x14ac:dyDescent="0.2">
      <c r="W3593" s="402"/>
      <c r="X3593" s="402"/>
      <c r="Y3593" s="402"/>
      <c r="Z3593" s="402"/>
    </row>
    <row r="3594" spans="23:26" x14ac:dyDescent="0.2">
      <c r="W3594" s="402"/>
      <c r="X3594" s="402"/>
      <c r="Y3594" s="402"/>
      <c r="Z3594" s="402"/>
    </row>
    <row r="3595" spans="23:26" x14ac:dyDescent="0.2">
      <c r="W3595" s="402"/>
      <c r="X3595" s="402"/>
      <c r="Y3595" s="402"/>
      <c r="Z3595" s="402"/>
    </row>
    <row r="3596" spans="23:26" x14ac:dyDescent="0.2">
      <c r="W3596" s="402"/>
      <c r="X3596" s="402"/>
      <c r="Y3596" s="402"/>
      <c r="Z3596" s="402"/>
    </row>
    <row r="3597" spans="23:26" x14ac:dyDescent="0.2">
      <c r="W3597" s="402"/>
      <c r="X3597" s="402"/>
      <c r="Y3597" s="402"/>
      <c r="Z3597" s="402"/>
    </row>
    <row r="3598" spans="23:26" x14ac:dyDescent="0.2">
      <c r="W3598" s="402"/>
      <c r="X3598" s="402"/>
      <c r="Y3598" s="402"/>
      <c r="Z3598" s="402"/>
    </row>
    <row r="3599" spans="23:26" x14ac:dyDescent="0.2">
      <c r="W3599" s="402"/>
      <c r="X3599" s="402"/>
      <c r="Y3599" s="402"/>
      <c r="Z3599" s="402"/>
    </row>
    <row r="3600" spans="23:26" x14ac:dyDescent="0.2">
      <c r="W3600" s="402"/>
      <c r="X3600" s="402"/>
      <c r="Y3600" s="402"/>
      <c r="Z3600" s="402"/>
    </row>
    <row r="3601" spans="23:26" x14ac:dyDescent="0.2">
      <c r="W3601" s="402"/>
      <c r="X3601" s="402"/>
      <c r="Y3601" s="402"/>
      <c r="Z3601" s="402"/>
    </row>
    <row r="3602" spans="23:26" x14ac:dyDescent="0.2">
      <c r="W3602" s="402"/>
      <c r="X3602" s="402"/>
      <c r="Y3602" s="402"/>
      <c r="Z3602" s="402"/>
    </row>
    <row r="3603" spans="23:26" x14ac:dyDescent="0.2">
      <c r="W3603" s="402"/>
      <c r="X3603" s="402"/>
      <c r="Y3603" s="402"/>
      <c r="Z3603" s="402"/>
    </row>
    <row r="3604" spans="23:26" x14ac:dyDescent="0.2">
      <c r="W3604" s="402"/>
      <c r="X3604" s="402"/>
      <c r="Y3604" s="402"/>
      <c r="Z3604" s="402"/>
    </row>
    <row r="3605" spans="23:26" x14ac:dyDescent="0.2">
      <c r="W3605" s="402"/>
      <c r="X3605" s="402"/>
      <c r="Y3605" s="402"/>
      <c r="Z3605" s="402"/>
    </row>
    <row r="3606" spans="23:26" x14ac:dyDescent="0.2">
      <c r="W3606" s="402"/>
      <c r="X3606" s="402"/>
      <c r="Y3606" s="402"/>
      <c r="Z3606" s="402"/>
    </row>
    <row r="3607" spans="23:26" x14ac:dyDescent="0.2">
      <c r="W3607" s="402"/>
      <c r="X3607" s="402"/>
      <c r="Y3607" s="402"/>
      <c r="Z3607" s="402"/>
    </row>
    <row r="3608" spans="23:26" x14ac:dyDescent="0.2">
      <c r="W3608" s="402"/>
      <c r="X3608" s="402"/>
      <c r="Y3608" s="402"/>
      <c r="Z3608" s="402"/>
    </row>
    <row r="3609" spans="23:26" x14ac:dyDescent="0.2">
      <c r="W3609" s="402"/>
      <c r="X3609" s="402"/>
      <c r="Y3609" s="402"/>
      <c r="Z3609" s="402"/>
    </row>
    <row r="3610" spans="23:26" x14ac:dyDescent="0.2">
      <c r="W3610" s="402"/>
      <c r="X3610" s="402"/>
      <c r="Y3610" s="402"/>
      <c r="Z3610" s="402"/>
    </row>
    <row r="3611" spans="23:26" x14ac:dyDescent="0.2">
      <c r="W3611" s="402"/>
      <c r="X3611" s="402"/>
      <c r="Y3611" s="402"/>
      <c r="Z3611" s="402"/>
    </row>
    <row r="3612" spans="23:26" x14ac:dyDescent="0.2">
      <c r="W3612" s="402"/>
      <c r="X3612" s="402"/>
      <c r="Y3612" s="402"/>
      <c r="Z3612" s="402"/>
    </row>
    <row r="3613" spans="23:26" x14ac:dyDescent="0.2">
      <c r="W3613" s="402"/>
      <c r="X3613" s="402"/>
      <c r="Y3613" s="402"/>
      <c r="Z3613" s="402"/>
    </row>
    <row r="3614" spans="23:26" x14ac:dyDescent="0.2">
      <c r="W3614" s="402"/>
      <c r="X3614" s="402"/>
      <c r="Y3614" s="402"/>
      <c r="Z3614" s="402"/>
    </row>
    <row r="3615" spans="23:26" x14ac:dyDescent="0.2">
      <c r="W3615" s="402"/>
      <c r="X3615" s="402"/>
      <c r="Y3615" s="402"/>
      <c r="Z3615" s="402"/>
    </row>
    <row r="3616" spans="23:26" x14ac:dyDescent="0.2">
      <c r="W3616" s="402"/>
      <c r="X3616" s="402"/>
      <c r="Y3616" s="402"/>
      <c r="Z3616" s="402"/>
    </row>
    <row r="3617" spans="23:26" x14ac:dyDescent="0.2">
      <c r="W3617" s="402"/>
      <c r="X3617" s="402"/>
      <c r="Y3617" s="402"/>
      <c r="Z3617" s="402"/>
    </row>
    <row r="3618" spans="23:26" x14ac:dyDescent="0.2">
      <c r="W3618" s="402"/>
      <c r="X3618" s="402"/>
      <c r="Y3618" s="402"/>
      <c r="Z3618" s="402"/>
    </row>
    <row r="3619" spans="23:26" x14ac:dyDescent="0.2">
      <c r="W3619" s="402"/>
      <c r="X3619" s="402"/>
      <c r="Y3619" s="402"/>
      <c r="Z3619" s="402"/>
    </row>
    <row r="3620" spans="23:26" x14ac:dyDescent="0.2">
      <c r="W3620" s="402"/>
      <c r="X3620" s="402"/>
      <c r="Y3620" s="402"/>
      <c r="Z3620" s="402"/>
    </row>
    <row r="3621" spans="23:26" x14ac:dyDescent="0.2">
      <c r="W3621" s="402"/>
      <c r="X3621" s="402"/>
      <c r="Y3621" s="402"/>
      <c r="Z3621" s="402"/>
    </row>
    <row r="3622" spans="23:26" x14ac:dyDescent="0.2">
      <c r="W3622" s="402"/>
      <c r="X3622" s="402"/>
      <c r="Y3622" s="402"/>
      <c r="Z3622" s="402"/>
    </row>
    <row r="3623" spans="23:26" x14ac:dyDescent="0.2">
      <c r="W3623" s="402"/>
      <c r="X3623" s="402"/>
      <c r="Y3623" s="402"/>
      <c r="Z3623" s="402"/>
    </row>
    <row r="3624" spans="23:26" x14ac:dyDescent="0.2">
      <c r="W3624" s="402"/>
      <c r="X3624" s="402"/>
      <c r="Y3624" s="402"/>
      <c r="Z3624" s="402"/>
    </row>
    <row r="3625" spans="23:26" x14ac:dyDescent="0.2">
      <c r="W3625" s="402"/>
      <c r="X3625" s="402"/>
      <c r="Y3625" s="402"/>
      <c r="Z3625" s="402"/>
    </row>
    <row r="3626" spans="23:26" x14ac:dyDescent="0.2">
      <c r="W3626" s="402"/>
      <c r="X3626" s="402"/>
      <c r="Y3626" s="402"/>
      <c r="Z3626" s="402"/>
    </row>
    <row r="3627" spans="23:26" x14ac:dyDescent="0.2">
      <c r="W3627" s="402"/>
      <c r="X3627" s="402"/>
      <c r="Y3627" s="402"/>
      <c r="Z3627" s="402"/>
    </row>
    <row r="3628" spans="23:26" x14ac:dyDescent="0.2">
      <c r="W3628" s="402"/>
      <c r="X3628" s="402"/>
      <c r="Y3628" s="402"/>
      <c r="Z3628" s="402"/>
    </row>
    <row r="3629" spans="23:26" x14ac:dyDescent="0.2">
      <c r="W3629" s="402"/>
      <c r="X3629" s="402"/>
      <c r="Y3629" s="402"/>
      <c r="Z3629" s="402"/>
    </row>
    <row r="3630" spans="23:26" x14ac:dyDescent="0.2">
      <c r="W3630" s="402"/>
      <c r="X3630" s="402"/>
      <c r="Y3630" s="402"/>
      <c r="Z3630" s="402"/>
    </row>
    <row r="3631" spans="23:26" x14ac:dyDescent="0.2">
      <c r="W3631" s="402"/>
      <c r="X3631" s="402"/>
      <c r="Y3631" s="402"/>
      <c r="Z3631" s="402"/>
    </row>
    <row r="3632" spans="23:26" x14ac:dyDescent="0.2">
      <c r="W3632" s="402"/>
      <c r="X3632" s="402"/>
      <c r="Y3632" s="402"/>
      <c r="Z3632" s="402"/>
    </row>
    <row r="3633" spans="23:26" x14ac:dyDescent="0.2">
      <c r="W3633" s="402"/>
      <c r="X3633" s="402"/>
      <c r="Y3633" s="402"/>
      <c r="Z3633" s="402"/>
    </row>
    <row r="3634" spans="23:26" x14ac:dyDescent="0.2">
      <c r="W3634" s="402"/>
      <c r="X3634" s="402"/>
      <c r="Y3634" s="402"/>
      <c r="Z3634" s="402"/>
    </row>
    <row r="3635" spans="23:26" x14ac:dyDescent="0.2">
      <c r="W3635" s="402"/>
      <c r="X3635" s="402"/>
      <c r="Y3635" s="402"/>
      <c r="Z3635" s="402"/>
    </row>
    <row r="3636" spans="23:26" x14ac:dyDescent="0.2">
      <c r="W3636" s="402"/>
      <c r="X3636" s="402"/>
      <c r="Y3636" s="402"/>
      <c r="Z3636" s="402"/>
    </row>
    <row r="3637" spans="23:26" x14ac:dyDescent="0.2">
      <c r="W3637" s="402"/>
      <c r="X3637" s="402"/>
      <c r="Y3637" s="402"/>
      <c r="Z3637" s="402"/>
    </row>
    <row r="3638" spans="23:26" x14ac:dyDescent="0.2">
      <c r="W3638" s="402"/>
      <c r="X3638" s="402"/>
      <c r="Y3638" s="402"/>
      <c r="Z3638" s="402"/>
    </row>
    <row r="3639" spans="23:26" x14ac:dyDescent="0.2">
      <c r="W3639" s="402"/>
      <c r="X3639" s="402"/>
      <c r="Y3639" s="402"/>
      <c r="Z3639" s="402"/>
    </row>
    <row r="3640" spans="23:26" x14ac:dyDescent="0.2">
      <c r="W3640" s="402"/>
      <c r="X3640" s="402"/>
      <c r="Y3640" s="402"/>
      <c r="Z3640" s="402"/>
    </row>
    <row r="3641" spans="23:26" x14ac:dyDescent="0.2">
      <c r="W3641" s="402"/>
      <c r="X3641" s="402"/>
      <c r="Y3641" s="402"/>
      <c r="Z3641" s="402"/>
    </row>
    <row r="3642" spans="23:26" x14ac:dyDescent="0.2">
      <c r="W3642" s="402"/>
      <c r="X3642" s="402"/>
      <c r="Y3642" s="402"/>
      <c r="Z3642" s="402"/>
    </row>
    <row r="3643" spans="23:26" x14ac:dyDescent="0.2">
      <c r="W3643" s="402"/>
      <c r="X3643" s="402"/>
      <c r="Y3643" s="402"/>
      <c r="Z3643" s="402"/>
    </row>
    <row r="3644" spans="23:26" x14ac:dyDescent="0.2">
      <c r="W3644" s="402"/>
      <c r="X3644" s="402"/>
      <c r="Y3644" s="402"/>
      <c r="Z3644" s="402"/>
    </row>
    <row r="3645" spans="23:26" x14ac:dyDescent="0.2">
      <c r="W3645" s="402"/>
      <c r="X3645" s="402"/>
      <c r="Y3645" s="402"/>
      <c r="Z3645" s="402"/>
    </row>
    <row r="3646" spans="23:26" x14ac:dyDescent="0.2">
      <c r="W3646" s="402"/>
      <c r="X3646" s="402"/>
      <c r="Y3646" s="402"/>
      <c r="Z3646" s="402"/>
    </row>
    <row r="3647" spans="23:26" x14ac:dyDescent="0.2">
      <c r="W3647" s="402"/>
      <c r="X3647" s="402"/>
      <c r="Y3647" s="402"/>
      <c r="Z3647" s="402"/>
    </row>
    <row r="3648" spans="23:26" x14ac:dyDescent="0.2">
      <c r="W3648" s="402"/>
      <c r="X3648" s="402"/>
      <c r="Y3648" s="402"/>
      <c r="Z3648" s="402"/>
    </row>
    <row r="3649" spans="23:26" x14ac:dyDescent="0.2">
      <c r="W3649" s="402"/>
      <c r="X3649" s="402"/>
      <c r="Y3649" s="402"/>
      <c r="Z3649" s="402"/>
    </row>
    <row r="3650" spans="23:26" x14ac:dyDescent="0.2">
      <c r="W3650" s="402"/>
      <c r="X3650" s="402"/>
      <c r="Y3650" s="402"/>
      <c r="Z3650" s="402"/>
    </row>
    <row r="3651" spans="23:26" x14ac:dyDescent="0.2">
      <c r="W3651" s="402"/>
      <c r="X3651" s="402"/>
      <c r="Y3651" s="402"/>
      <c r="Z3651" s="402"/>
    </row>
    <row r="3652" spans="23:26" x14ac:dyDescent="0.2">
      <c r="W3652" s="402"/>
      <c r="X3652" s="402"/>
      <c r="Y3652" s="402"/>
      <c r="Z3652" s="402"/>
    </row>
    <row r="3653" spans="23:26" x14ac:dyDescent="0.2">
      <c r="W3653" s="402"/>
      <c r="X3653" s="402"/>
      <c r="Y3653" s="402"/>
      <c r="Z3653" s="402"/>
    </row>
    <row r="3654" spans="23:26" x14ac:dyDescent="0.2">
      <c r="W3654" s="402"/>
      <c r="X3654" s="402"/>
      <c r="Y3654" s="402"/>
      <c r="Z3654" s="402"/>
    </row>
    <row r="3655" spans="23:26" x14ac:dyDescent="0.2">
      <c r="W3655" s="402"/>
      <c r="X3655" s="402"/>
      <c r="Y3655" s="402"/>
      <c r="Z3655" s="402"/>
    </row>
    <row r="3656" spans="23:26" x14ac:dyDescent="0.2">
      <c r="W3656" s="402"/>
      <c r="X3656" s="402"/>
      <c r="Y3656" s="402"/>
      <c r="Z3656" s="402"/>
    </row>
    <row r="3657" spans="23:26" x14ac:dyDescent="0.2">
      <c r="W3657" s="402"/>
      <c r="X3657" s="402"/>
      <c r="Y3657" s="402"/>
      <c r="Z3657" s="402"/>
    </row>
    <row r="3658" spans="23:26" x14ac:dyDescent="0.2">
      <c r="W3658" s="402"/>
      <c r="X3658" s="402"/>
      <c r="Y3658" s="402"/>
      <c r="Z3658" s="402"/>
    </row>
    <row r="3659" spans="23:26" x14ac:dyDescent="0.2">
      <c r="W3659" s="402"/>
      <c r="X3659" s="402"/>
      <c r="Y3659" s="402"/>
      <c r="Z3659" s="402"/>
    </row>
    <row r="3660" spans="23:26" x14ac:dyDescent="0.2">
      <c r="W3660" s="402"/>
      <c r="X3660" s="402"/>
      <c r="Y3660" s="402"/>
      <c r="Z3660" s="402"/>
    </row>
    <row r="3661" spans="23:26" x14ac:dyDescent="0.2">
      <c r="W3661" s="402"/>
      <c r="X3661" s="402"/>
      <c r="Y3661" s="402"/>
      <c r="Z3661" s="402"/>
    </row>
    <row r="3662" spans="23:26" x14ac:dyDescent="0.2">
      <c r="W3662" s="402"/>
      <c r="X3662" s="402"/>
      <c r="Y3662" s="402"/>
      <c r="Z3662" s="402"/>
    </row>
    <row r="3663" spans="23:26" x14ac:dyDescent="0.2">
      <c r="W3663" s="402"/>
      <c r="X3663" s="402"/>
      <c r="Y3663" s="402"/>
      <c r="Z3663" s="402"/>
    </row>
    <row r="3664" spans="23:26" x14ac:dyDescent="0.2">
      <c r="W3664" s="402"/>
      <c r="X3664" s="402"/>
      <c r="Y3664" s="402"/>
      <c r="Z3664" s="402"/>
    </row>
    <row r="3665" spans="23:26" x14ac:dyDescent="0.2">
      <c r="W3665" s="402"/>
      <c r="X3665" s="402"/>
      <c r="Y3665" s="402"/>
      <c r="Z3665" s="402"/>
    </row>
    <row r="3666" spans="23:26" x14ac:dyDescent="0.2">
      <c r="W3666" s="402"/>
      <c r="X3666" s="402"/>
      <c r="Y3666" s="402"/>
      <c r="Z3666" s="402"/>
    </row>
    <row r="3667" spans="23:26" x14ac:dyDescent="0.2">
      <c r="W3667" s="402"/>
      <c r="X3667" s="402"/>
      <c r="Y3667" s="402"/>
      <c r="Z3667" s="402"/>
    </row>
    <row r="3668" spans="23:26" x14ac:dyDescent="0.2">
      <c r="W3668" s="402"/>
      <c r="X3668" s="402"/>
      <c r="Y3668" s="402"/>
      <c r="Z3668" s="402"/>
    </row>
    <row r="3669" spans="23:26" x14ac:dyDescent="0.2">
      <c r="W3669" s="402"/>
      <c r="X3669" s="402"/>
      <c r="Y3669" s="402"/>
      <c r="Z3669" s="402"/>
    </row>
    <row r="3670" spans="23:26" x14ac:dyDescent="0.2">
      <c r="W3670" s="402"/>
      <c r="X3670" s="402"/>
      <c r="Y3670" s="402"/>
      <c r="Z3670" s="402"/>
    </row>
    <row r="3671" spans="23:26" x14ac:dyDescent="0.2">
      <c r="W3671" s="402"/>
      <c r="X3671" s="402"/>
      <c r="Y3671" s="402"/>
      <c r="Z3671" s="402"/>
    </row>
    <row r="3672" spans="23:26" x14ac:dyDescent="0.2">
      <c r="W3672" s="402"/>
      <c r="X3672" s="402"/>
      <c r="Y3672" s="402"/>
      <c r="Z3672" s="402"/>
    </row>
    <row r="3673" spans="23:26" x14ac:dyDescent="0.2">
      <c r="W3673" s="402"/>
      <c r="X3673" s="402"/>
      <c r="Y3673" s="402"/>
      <c r="Z3673" s="402"/>
    </row>
    <row r="3674" spans="23:26" x14ac:dyDescent="0.2">
      <c r="W3674" s="402"/>
      <c r="X3674" s="402"/>
      <c r="Y3674" s="402"/>
      <c r="Z3674" s="402"/>
    </row>
    <row r="3675" spans="23:26" x14ac:dyDescent="0.2">
      <c r="W3675" s="402"/>
      <c r="X3675" s="402"/>
      <c r="Y3675" s="402"/>
      <c r="Z3675" s="402"/>
    </row>
    <row r="3676" spans="23:26" x14ac:dyDescent="0.2">
      <c r="W3676" s="402"/>
      <c r="X3676" s="402"/>
      <c r="Y3676" s="402"/>
      <c r="Z3676" s="402"/>
    </row>
    <row r="3677" spans="23:26" x14ac:dyDescent="0.2">
      <c r="W3677" s="402"/>
      <c r="X3677" s="402"/>
      <c r="Y3677" s="402"/>
      <c r="Z3677" s="402"/>
    </row>
    <row r="3678" spans="23:26" x14ac:dyDescent="0.2">
      <c r="W3678" s="402"/>
      <c r="X3678" s="402"/>
      <c r="Y3678" s="402"/>
      <c r="Z3678" s="402"/>
    </row>
    <row r="3679" spans="23:26" x14ac:dyDescent="0.2">
      <c r="W3679" s="402"/>
      <c r="X3679" s="402"/>
      <c r="Y3679" s="402"/>
      <c r="Z3679" s="402"/>
    </row>
    <row r="3680" spans="23:26" x14ac:dyDescent="0.2">
      <c r="W3680" s="402"/>
      <c r="X3680" s="402"/>
      <c r="Y3680" s="402"/>
      <c r="Z3680" s="402"/>
    </row>
    <row r="3681" spans="23:26" x14ac:dyDescent="0.2">
      <c r="W3681" s="402"/>
      <c r="X3681" s="402"/>
      <c r="Y3681" s="402"/>
      <c r="Z3681" s="402"/>
    </row>
    <row r="3682" spans="23:26" x14ac:dyDescent="0.2">
      <c r="W3682" s="402"/>
      <c r="X3682" s="402"/>
      <c r="Y3682" s="402"/>
      <c r="Z3682" s="402"/>
    </row>
    <row r="3683" spans="23:26" x14ac:dyDescent="0.2">
      <c r="W3683" s="402"/>
      <c r="X3683" s="402"/>
      <c r="Y3683" s="402"/>
      <c r="Z3683" s="402"/>
    </row>
    <row r="3684" spans="23:26" x14ac:dyDescent="0.2">
      <c r="W3684" s="402"/>
      <c r="X3684" s="402"/>
      <c r="Y3684" s="402"/>
      <c r="Z3684" s="402"/>
    </row>
    <row r="3685" spans="23:26" x14ac:dyDescent="0.2">
      <c r="W3685" s="402"/>
      <c r="X3685" s="402"/>
      <c r="Y3685" s="402"/>
      <c r="Z3685" s="402"/>
    </row>
    <row r="3686" spans="23:26" x14ac:dyDescent="0.2">
      <c r="W3686" s="402"/>
      <c r="X3686" s="402"/>
      <c r="Y3686" s="402"/>
      <c r="Z3686" s="402"/>
    </row>
    <row r="3687" spans="23:26" x14ac:dyDescent="0.2">
      <c r="W3687" s="402"/>
      <c r="X3687" s="402"/>
      <c r="Y3687" s="402"/>
      <c r="Z3687" s="402"/>
    </row>
    <row r="3688" spans="23:26" x14ac:dyDescent="0.2">
      <c r="W3688" s="402"/>
      <c r="X3688" s="402"/>
      <c r="Y3688" s="402"/>
      <c r="Z3688" s="402"/>
    </row>
    <row r="3689" spans="23:26" x14ac:dyDescent="0.2">
      <c r="W3689" s="402"/>
      <c r="X3689" s="402"/>
      <c r="Y3689" s="402"/>
      <c r="Z3689" s="402"/>
    </row>
    <row r="3690" spans="23:26" x14ac:dyDescent="0.2">
      <c r="W3690" s="402"/>
      <c r="X3690" s="402"/>
      <c r="Y3690" s="402"/>
      <c r="Z3690" s="402"/>
    </row>
    <row r="3691" spans="23:26" x14ac:dyDescent="0.2">
      <c r="W3691" s="402"/>
      <c r="X3691" s="402"/>
      <c r="Y3691" s="402"/>
      <c r="Z3691" s="402"/>
    </row>
    <row r="3692" spans="23:26" x14ac:dyDescent="0.2">
      <c r="W3692" s="402"/>
      <c r="X3692" s="402"/>
      <c r="Y3692" s="402"/>
      <c r="Z3692" s="402"/>
    </row>
    <row r="3693" spans="23:26" x14ac:dyDescent="0.2">
      <c r="W3693" s="402"/>
      <c r="X3693" s="402"/>
      <c r="Y3693" s="402"/>
      <c r="Z3693" s="402"/>
    </row>
    <row r="3694" spans="23:26" x14ac:dyDescent="0.2">
      <c r="W3694" s="402"/>
      <c r="X3694" s="402"/>
      <c r="Y3694" s="402"/>
      <c r="Z3694" s="402"/>
    </row>
    <row r="3695" spans="23:26" x14ac:dyDescent="0.2">
      <c r="W3695" s="402"/>
      <c r="X3695" s="402"/>
      <c r="Y3695" s="402"/>
      <c r="Z3695" s="402"/>
    </row>
    <row r="3696" spans="23:26" x14ac:dyDescent="0.2">
      <c r="W3696" s="402"/>
      <c r="X3696" s="402"/>
      <c r="Y3696" s="402"/>
      <c r="Z3696" s="402"/>
    </row>
    <row r="3697" spans="23:26" x14ac:dyDescent="0.2">
      <c r="W3697" s="402"/>
      <c r="X3697" s="402"/>
      <c r="Y3697" s="402"/>
      <c r="Z3697" s="402"/>
    </row>
    <row r="3698" spans="23:26" x14ac:dyDescent="0.2">
      <c r="W3698" s="402"/>
      <c r="X3698" s="402"/>
      <c r="Y3698" s="402"/>
      <c r="Z3698" s="402"/>
    </row>
    <row r="3699" spans="23:26" x14ac:dyDescent="0.2">
      <c r="W3699" s="402"/>
      <c r="X3699" s="402"/>
      <c r="Y3699" s="402"/>
      <c r="Z3699" s="402"/>
    </row>
    <row r="3700" spans="23:26" x14ac:dyDescent="0.2">
      <c r="W3700" s="402"/>
      <c r="X3700" s="402"/>
      <c r="Y3700" s="402"/>
      <c r="Z3700" s="402"/>
    </row>
    <row r="3701" spans="23:26" x14ac:dyDescent="0.2">
      <c r="W3701" s="402"/>
      <c r="X3701" s="402"/>
      <c r="Y3701" s="402"/>
      <c r="Z3701" s="402"/>
    </row>
    <row r="3702" spans="23:26" x14ac:dyDescent="0.2">
      <c r="W3702" s="402"/>
      <c r="X3702" s="402"/>
      <c r="Y3702" s="402"/>
      <c r="Z3702" s="402"/>
    </row>
    <row r="3703" spans="23:26" x14ac:dyDescent="0.2">
      <c r="W3703" s="402"/>
      <c r="X3703" s="402"/>
      <c r="Y3703" s="402"/>
      <c r="Z3703" s="402"/>
    </row>
    <row r="3704" spans="23:26" x14ac:dyDescent="0.2">
      <c r="W3704" s="402"/>
      <c r="X3704" s="402"/>
      <c r="Y3704" s="402"/>
      <c r="Z3704" s="402"/>
    </row>
    <row r="3705" spans="23:26" x14ac:dyDescent="0.2">
      <c r="W3705" s="402"/>
      <c r="X3705" s="402"/>
      <c r="Y3705" s="402"/>
      <c r="Z3705" s="402"/>
    </row>
    <row r="3706" spans="23:26" x14ac:dyDescent="0.2">
      <c r="W3706" s="402"/>
      <c r="X3706" s="402"/>
      <c r="Y3706" s="402"/>
      <c r="Z3706" s="402"/>
    </row>
    <row r="3707" spans="23:26" x14ac:dyDescent="0.2">
      <c r="W3707" s="402"/>
      <c r="X3707" s="402"/>
      <c r="Y3707" s="402"/>
      <c r="Z3707" s="402"/>
    </row>
    <row r="3708" spans="23:26" x14ac:dyDescent="0.2">
      <c r="W3708" s="402"/>
      <c r="X3708" s="402"/>
      <c r="Y3708" s="402"/>
      <c r="Z3708" s="402"/>
    </row>
    <row r="3709" spans="23:26" x14ac:dyDescent="0.2">
      <c r="W3709" s="402"/>
      <c r="X3709" s="402"/>
      <c r="Y3709" s="402"/>
      <c r="Z3709" s="402"/>
    </row>
    <row r="3710" spans="23:26" x14ac:dyDescent="0.2">
      <c r="W3710" s="402"/>
      <c r="X3710" s="402"/>
      <c r="Y3710" s="402"/>
      <c r="Z3710" s="402"/>
    </row>
    <row r="3711" spans="23:26" x14ac:dyDescent="0.2">
      <c r="W3711" s="402"/>
      <c r="X3711" s="402"/>
      <c r="Y3711" s="402"/>
      <c r="Z3711" s="402"/>
    </row>
    <row r="3712" spans="23:26" x14ac:dyDescent="0.2">
      <c r="W3712" s="402"/>
      <c r="X3712" s="402"/>
      <c r="Y3712" s="402"/>
      <c r="Z3712" s="402"/>
    </row>
    <row r="3713" spans="23:26" x14ac:dyDescent="0.2">
      <c r="W3713" s="402"/>
      <c r="X3713" s="402"/>
      <c r="Y3713" s="402"/>
      <c r="Z3713" s="402"/>
    </row>
    <row r="3714" spans="23:26" x14ac:dyDescent="0.2">
      <c r="W3714" s="402"/>
      <c r="X3714" s="402"/>
      <c r="Y3714" s="402"/>
      <c r="Z3714" s="402"/>
    </row>
    <row r="3715" spans="23:26" x14ac:dyDescent="0.2">
      <c r="W3715" s="402"/>
      <c r="X3715" s="402"/>
      <c r="Y3715" s="402"/>
      <c r="Z3715" s="402"/>
    </row>
    <row r="3716" spans="23:26" x14ac:dyDescent="0.2">
      <c r="W3716" s="402"/>
      <c r="X3716" s="402"/>
      <c r="Y3716" s="402"/>
      <c r="Z3716" s="402"/>
    </row>
    <row r="3717" spans="23:26" x14ac:dyDescent="0.2">
      <c r="W3717" s="402"/>
      <c r="X3717" s="402"/>
      <c r="Y3717" s="402"/>
      <c r="Z3717" s="402"/>
    </row>
    <row r="3718" spans="23:26" x14ac:dyDescent="0.2">
      <c r="W3718" s="402"/>
      <c r="X3718" s="402"/>
      <c r="Y3718" s="402"/>
      <c r="Z3718" s="402"/>
    </row>
    <row r="3719" spans="23:26" x14ac:dyDescent="0.2">
      <c r="W3719" s="402"/>
      <c r="X3719" s="402"/>
      <c r="Y3719" s="402"/>
      <c r="Z3719" s="402"/>
    </row>
    <row r="3720" spans="23:26" x14ac:dyDescent="0.2">
      <c r="W3720" s="402"/>
      <c r="X3720" s="402"/>
      <c r="Y3720" s="402"/>
      <c r="Z3720" s="402"/>
    </row>
    <row r="3721" spans="23:26" x14ac:dyDescent="0.2">
      <c r="W3721" s="402"/>
      <c r="X3721" s="402"/>
      <c r="Y3721" s="402"/>
      <c r="Z3721" s="402"/>
    </row>
    <row r="3722" spans="23:26" x14ac:dyDescent="0.2">
      <c r="W3722" s="402"/>
      <c r="X3722" s="402"/>
      <c r="Y3722" s="402"/>
      <c r="Z3722" s="402"/>
    </row>
    <row r="3723" spans="23:26" x14ac:dyDescent="0.2">
      <c r="W3723" s="402"/>
      <c r="X3723" s="402"/>
      <c r="Y3723" s="402"/>
      <c r="Z3723" s="402"/>
    </row>
    <row r="3724" spans="23:26" x14ac:dyDescent="0.2">
      <c r="W3724" s="402"/>
      <c r="X3724" s="402"/>
      <c r="Y3724" s="402"/>
      <c r="Z3724" s="402"/>
    </row>
    <row r="3725" spans="23:26" x14ac:dyDescent="0.2">
      <c r="W3725" s="402"/>
      <c r="X3725" s="402"/>
      <c r="Y3725" s="402"/>
      <c r="Z3725" s="402"/>
    </row>
    <row r="3726" spans="23:26" x14ac:dyDescent="0.2">
      <c r="W3726" s="402"/>
      <c r="X3726" s="402"/>
      <c r="Y3726" s="402"/>
      <c r="Z3726" s="402"/>
    </row>
    <row r="3727" spans="23:26" x14ac:dyDescent="0.2">
      <c r="W3727" s="402"/>
      <c r="X3727" s="402"/>
      <c r="Y3727" s="402"/>
      <c r="Z3727" s="402"/>
    </row>
    <row r="3728" spans="23:26" x14ac:dyDescent="0.2">
      <c r="W3728" s="402"/>
      <c r="X3728" s="402"/>
      <c r="Y3728" s="402"/>
      <c r="Z3728" s="402"/>
    </row>
    <row r="3729" spans="23:26" x14ac:dyDescent="0.2">
      <c r="W3729" s="402"/>
      <c r="X3729" s="402"/>
      <c r="Y3729" s="402"/>
      <c r="Z3729" s="402"/>
    </row>
    <row r="3730" spans="23:26" x14ac:dyDescent="0.2">
      <c r="W3730" s="402"/>
      <c r="X3730" s="402"/>
      <c r="Y3730" s="402"/>
      <c r="Z3730" s="402"/>
    </row>
    <row r="3731" spans="23:26" x14ac:dyDescent="0.2">
      <c r="W3731" s="402"/>
      <c r="X3731" s="402"/>
      <c r="Y3731" s="402"/>
      <c r="Z3731" s="402"/>
    </row>
    <row r="3732" spans="23:26" x14ac:dyDescent="0.2">
      <c r="W3732" s="402"/>
      <c r="X3732" s="402"/>
      <c r="Y3732" s="402"/>
      <c r="Z3732" s="402"/>
    </row>
    <row r="3733" spans="23:26" x14ac:dyDescent="0.2">
      <c r="W3733" s="402"/>
      <c r="X3733" s="402"/>
      <c r="Y3733" s="402"/>
      <c r="Z3733" s="402"/>
    </row>
    <row r="3734" spans="23:26" x14ac:dyDescent="0.2">
      <c r="W3734" s="402"/>
      <c r="X3734" s="402"/>
      <c r="Y3734" s="402"/>
      <c r="Z3734" s="402"/>
    </row>
    <row r="3735" spans="23:26" x14ac:dyDescent="0.2">
      <c r="W3735" s="402"/>
      <c r="X3735" s="402"/>
      <c r="Y3735" s="402"/>
      <c r="Z3735" s="402"/>
    </row>
    <row r="3736" spans="23:26" x14ac:dyDescent="0.2">
      <c r="W3736" s="402"/>
      <c r="X3736" s="402"/>
      <c r="Y3736" s="402"/>
      <c r="Z3736" s="402"/>
    </row>
    <row r="3737" spans="23:26" x14ac:dyDescent="0.2">
      <c r="W3737" s="402"/>
      <c r="X3737" s="402"/>
      <c r="Y3737" s="402"/>
      <c r="Z3737" s="402"/>
    </row>
    <row r="3738" spans="23:26" x14ac:dyDescent="0.2">
      <c r="W3738" s="402"/>
      <c r="X3738" s="402"/>
      <c r="Y3738" s="402"/>
      <c r="Z3738" s="402"/>
    </row>
    <row r="3739" spans="23:26" x14ac:dyDescent="0.2">
      <c r="W3739" s="402"/>
      <c r="X3739" s="402"/>
      <c r="Y3739" s="402"/>
      <c r="Z3739" s="402"/>
    </row>
    <row r="3740" spans="23:26" x14ac:dyDescent="0.2">
      <c r="W3740" s="402"/>
      <c r="X3740" s="402"/>
      <c r="Y3740" s="402"/>
      <c r="Z3740" s="402"/>
    </row>
    <row r="3741" spans="23:26" x14ac:dyDescent="0.2">
      <c r="W3741" s="402"/>
      <c r="X3741" s="402"/>
      <c r="Y3741" s="402"/>
      <c r="Z3741" s="402"/>
    </row>
    <row r="3742" spans="23:26" x14ac:dyDescent="0.2">
      <c r="W3742" s="402"/>
      <c r="X3742" s="402"/>
      <c r="Y3742" s="402"/>
      <c r="Z3742" s="402"/>
    </row>
    <row r="3743" spans="23:26" x14ac:dyDescent="0.2">
      <c r="W3743" s="402"/>
      <c r="X3743" s="402"/>
      <c r="Y3743" s="402"/>
      <c r="Z3743" s="402"/>
    </row>
    <row r="3744" spans="23:26" x14ac:dyDescent="0.2">
      <c r="W3744" s="402"/>
      <c r="X3744" s="402"/>
      <c r="Y3744" s="402"/>
      <c r="Z3744" s="402"/>
    </row>
    <row r="3745" spans="23:26" x14ac:dyDescent="0.2">
      <c r="W3745" s="402"/>
      <c r="X3745" s="402"/>
      <c r="Y3745" s="402"/>
      <c r="Z3745" s="402"/>
    </row>
    <row r="3746" spans="23:26" x14ac:dyDescent="0.2">
      <c r="W3746" s="402"/>
      <c r="X3746" s="402"/>
      <c r="Y3746" s="402"/>
      <c r="Z3746" s="402"/>
    </row>
    <row r="3747" spans="23:26" x14ac:dyDescent="0.2">
      <c r="W3747" s="402"/>
      <c r="X3747" s="402"/>
      <c r="Y3747" s="402"/>
      <c r="Z3747" s="402"/>
    </row>
    <row r="3748" spans="23:26" x14ac:dyDescent="0.2">
      <c r="W3748" s="402"/>
      <c r="X3748" s="402"/>
      <c r="Y3748" s="402"/>
      <c r="Z3748" s="402"/>
    </row>
    <row r="3749" spans="23:26" x14ac:dyDescent="0.2">
      <c r="W3749" s="402"/>
      <c r="X3749" s="402"/>
      <c r="Y3749" s="402"/>
      <c r="Z3749" s="402"/>
    </row>
    <row r="3750" spans="23:26" x14ac:dyDescent="0.2">
      <c r="W3750" s="402"/>
      <c r="X3750" s="402"/>
      <c r="Y3750" s="402"/>
      <c r="Z3750" s="402"/>
    </row>
    <row r="3751" spans="23:26" x14ac:dyDescent="0.2">
      <c r="W3751" s="402"/>
      <c r="X3751" s="402"/>
      <c r="Y3751" s="402"/>
      <c r="Z3751" s="402"/>
    </row>
    <row r="3752" spans="23:26" x14ac:dyDescent="0.2">
      <c r="W3752" s="402"/>
      <c r="X3752" s="402"/>
      <c r="Y3752" s="402"/>
      <c r="Z3752" s="402"/>
    </row>
    <row r="3753" spans="23:26" x14ac:dyDescent="0.2">
      <c r="W3753" s="402"/>
      <c r="X3753" s="402"/>
      <c r="Y3753" s="402"/>
      <c r="Z3753" s="402"/>
    </row>
    <row r="3754" spans="23:26" x14ac:dyDescent="0.2">
      <c r="W3754" s="402"/>
      <c r="X3754" s="402"/>
      <c r="Y3754" s="402"/>
      <c r="Z3754" s="402"/>
    </row>
    <row r="3755" spans="23:26" x14ac:dyDescent="0.2">
      <c r="W3755" s="402"/>
      <c r="X3755" s="402"/>
      <c r="Y3755" s="402"/>
      <c r="Z3755" s="402"/>
    </row>
    <row r="3756" spans="23:26" x14ac:dyDescent="0.2">
      <c r="W3756" s="402"/>
      <c r="X3756" s="402"/>
      <c r="Y3756" s="402"/>
      <c r="Z3756" s="402"/>
    </row>
    <row r="3757" spans="23:26" x14ac:dyDescent="0.2">
      <c r="W3757" s="402"/>
      <c r="X3757" s="402"/>
      <c r="Y3757" s="402"/>
      <c r="Z3757" s="402"/>
    </row>
    <row r="3758" spans="23:26" x14ac:dyDescent="0.2">
      <c r="W3758" s="402"/>
      <c r="X3758" s="402"/>
      <c r="Y3758" s="402"/>
      <c r="Z3758" s="402"/>
    </row>
    <row r="3759" spans="23:26" x14ac:dyDescent="0.2">
      <c r="W3759" s="402"/>
      <c r="X3759" s="402"/>
      <c r="Y3759" s="402"/>
      <c r="Z3759" s="402"/>
    </row>
    <row r="3760" spans="23:26" x14ac:dyDescent="0.2">
      <c r="W3760" s="402"/>
      <c r="X3760" s="402"/>
      <c r="Y3760" s="402"/>
      <c r="Z3760" s="402"/>
    </row>
    <row r="3761" spans="23:26" x14ac:dyDescent="0.2">
      <c r="W3761" s="402"/>
      <c r="X3761" s="402"/>
      <c r="Y3761" s="402"/>
      <c r="Z3761" s="402"/>
    </row>
    <row r="3762" spans="23:26" x14ac:dyDescent="0.2">
      <c r="W3762" s="402"/>
      <c r="X3762" s="402"/>
      <c r="Y3762" s="402"/>
      <c r="Z3762" s="402"/>
    </row>
    <row r="3763" spans="23:26" x14ac:dyDescent="0.2">
      <c r="W3763" s="402"/>
      <c r="X3763" s="402"/>
      <c r="Y3763" s="402"/>
      <c r="Z3763" s="402"/>
    </row>
    <row r="3764" spans="23:26" x14ac:dyDescent="0.2">
      <c r="W3764" s="402"/>
      <c r="X3764" s="402"/>
      <c r="Y3764" s="402"/>
      <c r="Z3764" s="402"/>
    </row>
    <row r="3765" spans="23:26" x14ac:dyDescent="0.2">
      <c r="W3765" s="402"/>
      <c r="X3765" s="402"/>
      <c r="Y3765" s="402"/>
      <c r="Z3765" s="402"/>
    </row>
    <row r="3766" spans="23:26" x14ac:dyDescent="0.2">
      <c r="W3766" s="402"/>
      <c r="X3766" s="402"/>
      <c r="Y3766" s="402"/>
      <c r="Z3766" s="402"/>
    </row>
    <row r="3767" spans="23:26" x14ac:dyDescent="0.2">
      <c r="W3767" s="402"/>
      <c r="X3767" s="402"/>
      <c r="Y3767" s="402"/>
      <c r="Z3767" s="402"/>
    </row>
    <row r="3768" spans="23:26" x14ac:dyDescent="0.2">
      <c r="W3768" s="402"/>
      <c r="X3768" s="402"/>
      <c r="Y3768" s="402"/>
      <c r="Z3768" s="402"/>
    </row>
    <row r="3769" spans="23:26" x14ac:dyDescent="0.2">
      <c r="W3769" s="402"/>
      <c r="X3769" s="402"/>
      <c r="Y3769" s="402"/>
      <c r="Z3769" s="402"/>
    </row>
    <row r="3770" spans="23:26" x14ac:dyDescent="0.2">
      <c r="W3770" s="402"/>
      <c r="X3770" s="402"/>
      <c r="Y3770" s="402"/>
      <c r="Z3770" s="402"/>
    </row>
    <row r="3771" spans="23:26" x14ac:dyDescent="0.2">
      <c r="W3771" s="402"/>
      <c r="X3771" s="402"/>
      <c r="Y3771" s="402"/>
      <c r="Z3771" s="402"/>
    </row>
    <row r="3772" spans="23:26" x14ac:dyDescent="0.2">
      <c r="W3772" s="402"/>
      <c r="X3772" s="402"/>
      <c r="Y3772" s="402"/>
      <c r="Z3772" s="402"/>
    </row>
    <row r="3773" spans="23:26" x14ac:dyDescent="0.2">
      <c r="W3773" s="402"/>
      <c r="X3773" s="402"/>
      <c r="Y3773" s="402"/>
      <c r="Z3773" s="402"/>
    </row>
    <row r="3774" spans="23:26" x14ac:dyDescent="0.2">
      <c r="W3774" s="402"/>
      <c r="X3774" s="402"/>
      <c r="Y3774" s="402"/>
      <c r="Z3774" s="402"/>
    </row>
    <row r="3775" spans="23:26" x14ac:dyDescent="0.2">
      <c r="W3775" s="402"/>
      <c r="X3775" s="402"/>
      <c r="Y3775" s="402"/>
      <c r="Z3775" s="402"/>
    </row>
    <row r="3776" spans="23:26" x14ac:dyDescent="0.2">
      <c r="W3776" s="402"/>
      <c r="X3776" s="402"/>
      <c r="Y3776" s="402"/>
      <c r="Z3776" s="402"/>
    </row>
    <row r="3777" spans="23:26" x14ac:dyDescent="0.2">
      <c r="W3777" s="402"/>
      <c r="X3777" s="402"/>
      <c r="Y3777" s="402"/>
      <c r="Z3777" s="402"/>
    </row>
    <row r="3778" spans="23:26" x14ac:dyDescent="0.2">
      <c r="W3778" s="402"/>
      <c r="X3778" s="402"/>
      <c r="Y3778" s="402"/>
      <c r="Z3778" s="402"/>
    </row>
    <row r="3779" spans="23:26" x14ac:dyDescent="0.2">
      <c r="W3779" s="402"/>
      <c r="X3779" s="402"/>
      <c r="Y3779" s="402"/>
      <c r="Z3779" s="402"/>
    </row>
    <row r="3780" spans="23:26" x14ac:dyDescent="0.2">
      <c r="W3780" s="402"/>
      <c r="X3780" s="402"/>
      <c r="Y3780" s="402"/>
      <c r="Z3780" s="402"/>
    </row>
    <row r="3781" spans="23:26" x14ac:dyDescent="0.2">
      <c r="W3781" s="402"/>
      <c r="X3781" s="402"/>
      <c r="Y3781" s="402"/>
      <c r="Z3781" s="402"/>
    </row>
    <row r="3782" spans="23:26" x14ac:dyDescent="0.2">
      <c r="W3782" s="402"/>
      <c r="X3782" s="402"/>
      <c r="Y3782" s="402"/>
      <c r="Z3782" s="402"/>
    </row>
    <row r="3783" spans="23:26" x14ac:dyDescent="0.2">
      <c r="W3783" s="402"/>
      <c r="X3783" s="402"/>
      <c r="Y3783" s="402"/>
      <c r="Z3783" s="402"/>
    </row>
    <row r="3784" spans="23:26" x14ac:dyDescent="0.2">
      <c r="W3784" s="402"/>
      <c r="X3784" s="402"/>
      <c r="Y3784" s="402"/>
      <c r="Z3784" s="402"/>
    </row>
    <row r="3785" spans="23:26" x14ac:dyDescent="0.2">
      <c r="W3785" s="402"/>
      <c r="X3785" s="402"/>
      <c r="Y3785" s="402"/>
      <c r="Z3785" s="402"/>
    </row>
    <row r="3786" spans="23:26" x14ac:dyDescent="0.2">
      <c r="W3786" s="402"/>
      <c r="X3786" s="402"/>
      <c r="Y3786" s="402"/>
      <c r="Z3786" s="402"/>
    </row>
    <row r="3787" spans="23:26" x14ac:dyDescent="0.2">
      <c r="W3787" s="402"/>
      <c r="X3787" s="402"/>
      <c r="Y3787" s="402"/>
      <c r="Z3787" s="402"/>
    </row>
    <row r="3788" spans="23:26" x14ac:dyDescent="0.2">
      <c r="W3788" s="402"/>
      <c r="X3788" s="402"/>
      <c r="Y3788" s="402"/>
      <c r="Z3788" s="402"/>
    </row>
    <row r="3789" spans="23:26" x14ac:dyDescent="0.2">
      <c r="W3789" s="402"/>
      <c r="X3789" s="402"/>
      <c r="Y3789" s="402"/>
      <c r="Z3789" s="402"/>
    </row>
    <row r="3790" spans="23:26" x14ac:dyDescent="0.2">
      <c r="W3790" s="402"/>
      <c r="X3790" s="402"/>
      <c r="Y3790" s="402"/>
      <c r="Z3790" s="402"/>
    </row>
    <row r="3791" spans="23:26" x14ac:dyDescent="0.2">
      <c r="W3791" s="402"/>
      <c r="X3791" s="402"/>
      <c r="Y3791" s="402"/>
      <c r="Z3791" s="402"/>
    </row>
    <row r="3792" spans="23:26" x14ac:dyDescent="0.2">
      <c r="W3792" s="402"/>
      <c r="X3792" s="402"/>
      <c r="Y3792" s="402"/>
      <c r="Z3792" s="402"/>
    </row>
    <row r="3793" spans="23:26" x14ac:dyDescent="0.2">
      <c r="W3793" s="402"/>
      <c r="X3793" s="402"/>
      <c r="Y3793" s="402"/>
      <c r="Z3793" s="402"/>
    </row>
    <row r="3794" spans="23:26" x14ac:dyDescent="0.2">
      <c r="W3794" s="402"/>
      <c r="X3794" s="402"/>
      <c r="Y3794" s="402"/>
      <c r="Z3794" s="402"/>
    </row>
    <row r="3795" spans="23:26" x14ac:dyDescent="0.2">
      <c r="W3795" s="402"/>
      <c r="X3795" s="402"/>
      <c r="Y3795" s="402"/>
      <c r="Z3795" s="402"/>
    </row>
    <row r="3796" spans="23:26" x14ac:dyDescent="0.2">
      <c r="W3796" s="402"/>
      <c r="X3796" s="402"/>
      <c r="Y3796" s="402"/>
      <c r="Z3796" s="402"/>
    </row>
    <row r="3797" spans="23:26" x14ac:dyDescent="0.2">
      <c r="W3797" s="402"/>
      <c r="X3797" s="402"/>
      <c r="Y3797" s="402"/>
      <c r="Z3797" s="402"/>
    </row>
    <row r="3798" spans="23:26" x14ac:dyDescent="0.2">
      <c r="W3798" s="402"/>
      <c r="X3798" s="402"/>
      <c r="Y3798" s="402"/>
      <c r="Z3798" s="402"/>
    </row>
    <row r="3799" spans="23:26" x14ac:dyDescent="0.2">
      <c r="W3799" s="402"/>
      <c r="X3799" s="402"/>
      <c r="Y3799" s="402"/>
      <c r="Z3799" s="402"/>
    </row>
    <row r="3800" spans="23:26" x14ac:dyDescent="0.2">
      <c r="W3800" s="402"/>
      <c r="X3800" s="402"/>
      <c r="Y3800" s="402"/>
      <c r="Z3800" s="402"/>
    </row>
    <row r="3801" spans="23:26" x14ac:dyDescent="0.2">
      <c r="W3801" s="402"/>
      <c r="X3801" s="402"/>
      <c r="Y3801" s="402"/>
      <c r="Z3801" s="402"/>
    </row>
    <row r="3802" spans="23:26" x14ac:dyDescent="0.2">
      <c r="W3802" s="402"/>
      <c r="X3802" s="402"/>
      <c r="Y3802" s="402"/>
      <c r="Z3802" s="402"/>
    </row>
    <row r="3803" spans="23:26" x14ac:dyDescent="0.2">
      <c r="W3803" s="402"/>
      <c r="X3803" s="402"/>
      <c r="Y3803" s="402"/>
      <c r="Z3803" s="402"/>
    </row>
    <row r="3804" spans="23:26" x14ac:dyDescent="0.2">
      <c r="W3804" s="402"/>
      <c r="X3804" s="402"/>
      <c r="Y3804" s="402"/>
      <c r="Z3804" s="402"/>
    </row>
    <row r="3805" spans="23:26" x14ac:dyDescent="0.2">
      <c r="W3805" s="402"/>
      <c r="X3805" s="402"/>
      <c r="Y3805" s="402"/>
      <c r="Z3805" s="402"/>
    </row>
    <row r="3806" spans="23:26" x14ac:dyDescent="0.2">
      <c r="W3806" s="402"/>
      <c r="X3806" s="402"/>
      <c r="Y3806" s="402"/>
      <c r="Z3806" s="402"/>
    </row>
    <row r="3807" spans="23:26" x14ac:dyDescent="0.2">
      <c r="W3807" s="402"/>
      <c r="X3807" s="402"/>
      <c r="Y3807" s="402"/>
      <c r="Z3807" s="402"/>
    </row>
    <row r="3808" spans="23:26" x14ac:dyDescent="0.2">
      <c r="W3808" s="402"/>
      <c r="X3808" s="402"/>
      <c r="Y3808" s="402"/>
      <c r="Z3808" s="402"/>
    </row>
    <row r="3809" spans="23:26" x14ac:dyDescent="0.2">
      <c r="W3809" s="402"/>
      <c r="X3809" s="402"/>
      <c r="Y3809" s="402"/>
      <c r="Z3809" s="402"/>
    </row>
    <row r="3810" spans="23:26" x14ac:dyDescent="0.2">
      <c r="W3810" s="402"/>
      <c r="X3810" s="402"/>
      <c r="Y3810" s="402"/>
      <c r="Z3810" s="402"/>
    </row>
    <row r="3811" spans="23:26" x14ac:dyDescent="0.2">
      <c r="W3811" s="402"/>
      <c r="X3811" s="402"/>
      <c r="Y3811" s="402"/>
      <c r="Z3811" s="402"/>
    </row>
    <row r="3812" spans="23:26" x14ac:dyDescent="0.2">
      <c r="W3812" s="402"/>
      <c r="X3812" s="402"/>
      <c r="Y3812" s="402"/>
      <c r="Z3812" s="402"/>
    </row>
    <row r="3813" spans="23:26" x14ac:dyDescent="0.2">
      <c r="W3813" s="402"/>
      <c r="X3813" s="402"/>
      <c r="Y3813" s="402"/>
      <c r="Z3813" s="402"/>
    </row>
    <row r="3814" spans="23:26" x14ac:dyDescent="0.2">
      <c r="W3814" s="402"/>
      <c r="X3814" s="402"/>
      <c r="Y3814" s="402"/>
      <c r="Z3814" s="402"/>
    </row>
    <row r="3815" spans="23:26" x14ac:dyDescent="0.2">
      <c r="W3815" s="402"/>
      <c r="X3815" s="402"/>
      <c r="Y3815" s="402"/>
      <c r="Z3815" s="402"/>
    </row>
    <row r="3816" spans="23:26" x14ac:dyDescent="0.2">
      <c r="W3816" s="402"/>
      <c r="X3816" s="402"/>
      <c r="Y3816" s="402"/>
      <c r="Z3816" s="402"/>
    </row>
    <row r="3817" spans="23:26" x14ac:dyDescent="0.2">
      <c r="W3817" s="402"/>
      <c r="X3817" s="402"/>
      <c r="Y3817" s="402"/>
      <c r="Z3817" s="402"/>
    </row>
    <row r="3818" spans="23:26" x14ac:dyDescent="0.2">
      <c r="W3818" s="402"/>
      <c r="X3818" s="402"/>
      <c r="Y3818" s="402"/>
      <c r="Z3818" s="402"/>
    </row>
    <row r="3819" spans="23:26" x14ac:dyDescent="0.2">
      <c r="W3819" s="402"/>
      <c r="X3819" s="402"/>
      <c r="Y3819" s="402"/>
      <c r="Z3819" s="402"/>
    </row>
    <row r="3820" spans="23:26" x14ac:dyDescent="0.2">
      <c r="W3820" s="402"/>
      <c r="X3820" s="402"/>
      <c r="Y3820" s="402"/>
      <c r="Z3820" s="402"/>
    </row>
    <row r="3821" spans="23:26" x14ac:dyDescent="0.2">
      <c r="W3821" s="402"/>
      <c r="X3821" s="402"/>
      <c r="Y3821" s="402"/>
      <c r="Z3821" s="402"/>
    </row>
    <row r="3822" spans="23:26" x14ac:dyDescent="0.2">
      <c r="W3822" s="402"/>
      <c r="X3822" s="402"/>
      <c r="Y3822" s="402"/>
      <c r="Z3822" s="402"/>
    </row>
    <row r="3823" spans="23:26" x14ac:dyDescent="0.2">
      <c r="W3823" s="402"/>
      <c r="X3823" s="402"/>
      <c r="Y3823" s="402"/>
      <c r="Z3823" s="402"/>
    </row>
    <row r="3824" spans="23:26" x14ac:dyDescent="0.2">
      <c r="W3824" s="402"/>
      <c r="X3824" s="402"/>
      <c r="Y3824" s="402"/>
      <c r="Z3824" s="402"/>
    </row>
    <row r="3825" spans="23:26" x14ac:dyDescent="0.2">
      <c r="W3825" s="402"/>
      <c r="X3825" s="402"/>
      <c r="Y3825" s="402"/>
      <c r="Z3825" s="402"/>
    </row>
    <row r="3826" spans="23:26" x14ac:dyDescent="0.2">
      <c r="W3826" s="402"/>
      <c r="X3826" s="402"/>
      <c r="Y3826" s="402"/>
      <c r="Z3826" s="402"/>
    </row>
    <row r="3827" spans="23:26" x14ac:dyDescent="0.2">
      <c r="W3827" s="402"/>
      <c r="X3827" s="402"/>
      <c r="Y3827" s="402"/>
      <c r="Z3827" s="402"/>
    </row>
    <row r="3828" spans="23:26" x14ac:dyDescent="0.2">
      <c r="W3828" s="402"/>
      <c r="X3828" s="402"/>
      <c r="Y3828" s="402"/>
      <c r="Z3828" s="402"/>
    </row>
    <row r="3829" spans="23:26" x14ac:dyDescent="0.2">
      <c r="W3829" s="402"/>
      <c r="X3829" s="402"/>
      <c r="Y3829" s="402"/>
      <c r="Z3829" s="402"/>
    </row>
    <row r="3830" spans="23:26" x14ac:dyDescent="0.2">
      <c r="W3830" s="402"/>
      <c r="X3830" s="402"/>
      <c r="Y3830" s="402"/>
      <c r="Z3830" s="402"/>
    </row>
    <row r="3831" spans="23:26" x14ac:dyDescent="0.2">
      <c r="W3831" s="402"/>
      <c r="X3831" s="402"/>
      <c r="Y3831" s="402"/>
      <c r="Z3831" s="402"/>
    </row>
    <row r="3832" spans="23:26" x14ac:dyDescent="0.2">
      <c r="W3832" s="402"/>
      <c r="X3832" s="402"/>
      <c r="Y3832" s="402"/>
      <c r="Z3832" s="402"/>
    </row>
    <row r="3833" spans="23:26" x14ac:dyDescent="0.2">
      <c r="W3833" s="402"/>
      <c r="X3833" s="402"/>
      <c r="Y3833" s="402"/>
      <c r="Z3833" s="402"/>
    </row>
    <row r="3834" spans="23:26" x14ac:dyDescent="0.2">
      <c r="W3834" s="402"/>
      <c r="X3834" s="402"/>
      <c r="Y3834" s="402"/>
      <c r="Z3834" s="402"/>
    </row>
    <row r="3835" spans="23:26" x14ac:dyDescent="0.2">
      <c r="W3835" s="402"/>
      <c r="X3835" s="402"/>
      <c r="Y3835" s="402"/>
      <c r="Z3835" s="402"/>
    </row>
    <row r="3836" spans="23:26" x14ac:dyDescent="0.2">
      <c r="W3836" s="402"/>
      <c r="X3836" s="402"/>
      <c r="Y3836" s="402"/>
      <c r="Z3836" s="402"/>
    </row>
    <row r="3837" spans="23:26" x14ac:dyDescent="0.2">
      <c r="W3837" s="402"/>
      <c r="X3837" s="402"/>
      <c r="Y3837" s="402"/>
      <c r="Z3837" s="402"/>
    </row>
    <row r="3838" spans="23:26" x14ac:dyDescent="0.2">
      <c r="W3838" s="402"/>
      <c r="X3838" s="402"/>
      <c r="Y3838" s="402"/>
      <c r="Z3838" s="402"/>
    </row>
    <row r="3839" spans="23:26" x14ac:dyDescent="0.2">
      <c r="W3839" s="402"/>
      <c r="X3839" s="402"/>
      <c r="Y3839" s="402"/>
      <c r="Z3839" s="402"/>
    </row>
    <row r="3840" spans="23:26" x14ac:dyDescent="0.2">
      <c r="W3840" s="402"/>
      <c r="X3840" s="402"/>
      <c r="Y3840" s="402"/>
      <c r="Z3840" s="402"/>
    </row>
    <row r="3841" spans="23:26" x14ac:dyDescent="0.2">
      <c r="W3841" s="402"/>
      <c r="X3841" s="402"/>
      <c r="Y3841" s="402"/>
      <c r="Z3841" s="402"/>
    </row>
    <row r="3842" spans="23:26" x14ac:dyDescent="0.2">
      <c r="W3842" s="402"/>
      <c r="X3842" s="402"/>
      <c r="Y3842" s="402"/>
      <c r="Z3842" s="402"/>
    </row>
    <row r="3843" spans="23:26" x14ac:dyDescent="0.2">
      <c r="W3843" s="402"/>
      <c r="X3843" s="402"/>
      <c r="Y3843" s="402"/>
      <c r="Z3843" s="402"/>
    </row>
    <row r="3844" spans="23:26" x14ac:dyDescent="0.2">
      <c r="W3844" s="402"/>
      <c r="X3844" s="402"/>
      <c r="Y3844" s="402"/>
      <c r="Z3844" s="402"/>
    </row>
    <row r="3845" spans="23:26" x14ac:dyDescent="0.2">
      <c r="W3845" s="402"/>
      <c r="X3845" s="402"/>
      <c r="Y3845" s="402"/>
      <c r="Z3845" s="402"/>
    </row>
    <row r="3846" spans="23:26" x14ac:dyDescent="0.2">
      <c r="W3846" s="402"/>
      <c r="X3846" s="402"/>
      <c r="Y3846" s="402"/>
      <c r="Z3846" s="402"/>
    </row>
    <row r="3847" spans="23:26" x14ac:dyDescent="0.2">
      <c r="W3847" s="402"/>
      <c r="X3847" s="402"/>
      <c r="Y3847" s="402"/>
      <c r="Z3847" s="402"/>
    </row>
    <row r="3848" spans="23:26" x14ac:dyDescent="0.2">
      <c r="W3848" s="402"/>
      <c r="X3848" s="402"/>
      <c r="Y3848" s="402"/>
      <c r="Z3848" s="402"/>
    </row>
    <row r="3849" spans="23:26" x14ac:dyDescent="0.2">
      <c r="W3849" s="402"/>
      <c r="X3849" s="402"/>
      <c r="Y3849" s="402"/>
      <c r="Z3849" s="402"/>
    </row>
    <row r="3850" spans="23:26" x14ac:dyDescent="0.2">
      <c r="W3850" s="402"/>
      <c r="X3850" s="402"/>
      <c r="Y3850" s="402"/>
      <c r="Z3850" s="402"/>
    </row>
    <row r="3851" spans="23:26" x14ac:dyDescent="0.2">
      <c r="W3851" s="402"/>
      <c r="X3851" s="402"/>
      <c r="Y3851" s="402"/>
      <c r="Z3851" s="402"/>
    </row>
    <row r="3852" spans="23:26" x14ac:dyDescent="0.2">
      <c r="W3852" s="402"/>
      <c r="X3852" s="402"/>
      <c r="Y3852" s="402"/>
      <c r="Z3852" s="402"/>
    </row>
    <row r="3853" spans="23:26" x14ac:dyDescent="0.2">
      <c r="W3853" s="402"/>
      <c r="X3853" s="402"/>
      <c r="Y3853" s="402"/>
      <c r="Z3853" s="402"/>
    </row>
    <row r="3854" spans="23:26" x14ac:dyDescent="0.2">
      <c r="W3854" s="402"/>
      <c r="X3854" s="402"/>
      <c r="Y3854" s="402"/>
      <c r="Z3854" s="402"/>
    </row>
    <row r="3855" spans="23:26" x14ac:dyDescent="0.2">
      <c r="W3855" s="402"/>
      <c r="X3855" s="402"/>
      <c r="Y3855" s="402"/>
      <c r="Z3855" s="402"/>
    </row>
    <row r="3856" spans="23:26" x14ac:dyDescent="0.2">
      <c r="W3856" s="402"/>
      <c r="X3856" s="402"/>
      <c r="Y3856" s="402"/>
      <c r="Z3856" s="402"/>
    </row>
    <row r="3857" spans="23:26" x14ac:dyDescent="0.2">
      <c r="W3857" s="402"/>
      <c r="X3857" s="402"/>
      <c r="Y3857" s="402"/>
      <c r="Z3857" s="402"/>
    </row>
    <row r="3858" spans="23:26" x14ac:dyDescent="0.2">
      <c r="W3858" s="402"/>
      <c r="X3858" s="402"/>
      <c r="Y3858" s="402"/>
      <c r="Z3858" s="402"/>
    </row>
    <row r="3859" spans="23:26" x14ac:dyDescent="0.2">
      <c r="W3859" s="402"/>
      <c r="X3859" s="402"/>
      <c r="Y3859" s="402"/>
      <c r="Z3859" s="402"/>
    </row>
    <row r="3860" spans="23:26" x14ac:dyDescent="0.2">
      <c r="W3860" s="402"/>
      <c r="X3860" s="402"/>
      <c r="Y3860" s="402"/>
      <c r="Z3860" s="402"/>
    </row>
    <row r="3861" spans="23:26" x14ac:dyDescent="0.2">
      <c r="W3861" s="402"/>
      <c r="X3861" s="402"/>
      <c r="Y3861" s="402"/>
      <c r="Z3861" s="402"/>
    </row>
    <row r="3862" spans="23:26" x14ac:dyDescent="0.2">
      <c r="W3862" s="402"/>
      <c r="X3862" s="402"/>
      <c r="Y3862" s="402"/>
      <c r="Z3862" s="402"/>
    </row>
    <row r="3863" spans="23:26" x14ac:dyDescent="0.2">
      <c r="W3863" s="402"/>
      <c r="X3863" s="402"/>
      <c r="Y3863" s="402"/>
      <c r="Z3863" s="402"/>
    </row>
    <row r="3864" spans="23:26" x14ac:dyDescent="0.2">
      <c r="W3864" s="402"/>
      <c r="X3864" s="402"/>
      <c r="Y3864" s="402"/>
      <c r="Z3864" s="402"/>
    </row>
    <row r="3865" spans="23:26" x14ac:dyDescent="0.2">
      <c r="W3865" s="402"/>
      <c r="X3865" s="402"/>
      <c r="Y3865" s="402"/>
      <c r="Z3865" s="402"/>
    </row>
    <row r="3866" spans="23:26" x14ac:dyDescent="0.2">
      <c r="W3866" s="402"/>
      <c r="X3866" s="402"/>
      <c r="Y3866" s="402"/>
      <c r="Z3866" s="402"/>
    </row>
    <row r="3867" spans="23:26" x14ac:dyDescent="0.2">
      <c r="W3867" s="402"/>
      <c r="X3867" s="402"/>
      <c r="Y3867" s="402"/>
      <c r="Z3867" s="402"/>
    </row>
    <row r="3868" spans="23:26" x14ac:dyDescent="0.2">
      <c r="W3868" s="402"/>
      <c r="X3868" s="402"/>
      <c r="Y3868" s="402"/>
      <c r="Z3868" s="402"/>
    </row>
    <row r="3869" spans="23:26" x14ac:dyDescent="0.2">
      <c r="W3869" s="402"/>
      <c r="X3869" s="402"/>
      <c r="Y3869" s="402"/>
      <c r="Z3869" s="402"/>
    </row>
    <row r="3870" spans="23:26" x14ac:dyDescent="0.2">
      <c r="W3870" s="402"/>
      <c r="X3870" s="402"/>
      <c r="Y3870" s="402"/>
      <c r="Z3870" s="402"/>
    </row>
    <row r="3871" spans="23:26" x14ac:dyDescent="0.2">
      <c r="W3871" s="402"/>
      <c r="X3871" s="402"/>
      <c r="Y3871" s="402"/>
      <c r="Z3871" s="402"/>
    </row>
    <row r="3872" spans="23:26" x14ac:dyDescent="0.2">
      <c r="W3872" s="402"/>
      <c r="X3872" s="402"/>
      <c r="Y3872" s="402"/>
      <c r="Z3872" s="402"/>
    </row>
    <row r="3873" spans="23:26" x14ac:dyDescent="0.2">
      <c r="W3873" s="402"/>
      <c r="X3873" s="402"/>
      <c r="Y3873" s="402"/>
      <c r="Z3873" s="402"/>
    </row>
    <row r="3874" spans="23:26" x14ac:dyDescent="0.2">
      <c r="W3874" s="402"/>
      <c r="X3874" s="402"/>
      <c r="Y3874" s="402"/>
      <c r="Z3874" s="402"/>
    </row>
    <row r="3875" spans="23:26" x14ac:dyDescent="0.2">
      <c r="W3875" s="402"/>
      <c r="X3875" s="402"/>
      <c r="Y3875" s="402"/>
      <c r="Z3875" s="402"/>
    </row>
    <row r="3876" spans="23:26" x14ac:dyDescent="0.2">
      <c r="W3876" s="402"/>
      <c r="X3876" s="402"/>
      <c r="Y3876" s="402"/>
      <c r="Z3876" s="402"/>
    </row>
    <row r="3877" spans="23:26" x14ac:dyDescent="0.2">
      <c r="W3877" s="402"/>
      <c r="X3877" s="402"/>
      <c r="Y3877" s="402"/>
      <c r="Z3877" s="402"/>
    </row>
    <row r="3878" spans="23:26" x14ac:dyDescent="0.2">
      <c r="W3878" s="402"/>
      <c r="X3878" s="402"/>
      <c r="Y3878" s="402"/>
      <c r="Z3878" s="402"/>
    </row>
    <row r="3879" spans="23:26" x14ac:dyDescent="0.2">
      <c r="W3879" s="402"/>
      <c r="X3879" s="402"/>
      <c r="Y3879" s="402"/>
      <c r="Z3879" s="402"/>
    </row>
    <row r="3880" spans="23:26" x14ac:dyDescent="0.2">
      <c r="W3880" s="402"/>
      <c r="X3880" s="402"/>
      <c r="Y3880" s="402"/>
      <c r="Z3880" s="402"/>
    </row>
    <row r="3881" spans="23:26" x14ac:dyDescent="0.2">
      <c r="W3881" s="402"/>
      <c r="X3881" s="402"/>
      <c r="Y3881" s="402"/>
      <c r="Z3881" s="402"/>
    </row>
    <row r="3882" spans="23:26" x14ac:dyDescent="0.2">
      <c r="W3882" s="402"/>
      <c r="X3882" s="402"/>
      <c r="Y3882" s="402"/>
      <c r="Z3882" s="402"/>
    </row>
    <row r="3883" spans="23:26" x14ac:dyDescent="0.2">
      <c r="W3883" s="402"/>
      <c r="X3883" s="402"/>
      <c r="Y3883" s="402"/>
      <c r="Z3883" s="402"/>
    </row>
    <row r="3884" spans="23:26" x14ac:dyDescent="0.2">
      <c r="W3884" s="402"/>
      <c r="X3884" s="402"/>
      <c r="Y3884" s="402"/>
      <c r="Z3884" s="402"/>
    </row>
    <row r="3885" spans="23:26" x14ac:dyDescent="0.2">
      <c r="W3885" s="402"/>
      <c r="X3885" s="402"/>
      <c r="Y3885" s="402"/>
      <c r="Z3885" s="402"/>
    </row>
    <row r="3886" spans="23:26" x14ac:dyDescent="0.2">
      <c r="W3886" s="402"/>
      <c r="X3886" s="402"/>
      <c r="Y3886" s="402"/>
      <c r="Z3886" s="402"/>
    </row>
    <row r="3887" spans="23:26" x14ac:dyDescent="0.2">
      <c r="W3887" s="402"/>
      <c r="X3887" s="402"/>
      <c r="Y3887" s="402"/>
      <c r="Z3887" s="402"/>
    </row>
    <row r="3888" spans="23:26" x14ac:dyDescent="0.2">
      <c r="W3888" s="402"/>
      <c r="X3888" s="402"/>
      <c r="Y3888" s="402"/>
      <c r="Z3888" s="402"/>
    </row>
    <row r="3889" spans="23:26" x14ac:dyDescent="0.2">
      <c r="W3889" s="402"/>
      <c r="X3889" s="402"/>
      <c r="Y3889" s="402"/>
      <c r="Z3889" s="402"/>
    </row>
    <row r="3890" spans="23:26" x14ac:dyDescent="0.2">
      <c r="W3890" s="402"/>
      <c r="X3890" s="402"/>
      <c r="Y3890" s="402"/>
      <c r="Z3890" s="402"/>
    </row>
    <row r="3891" spans="23:26" x14ac:dyDescent="0.2">
      <c r="W3891" s="402"/>
      <c r="X3891" s="402"/>
      <c r="Y3891" s="402"/>
      <c r="Z3891" s="402"/>
    </row>
    <row r="3892" spans="23:26" x14ac:dyDescent="0.2">
      <c r="W3892" s="402"/>
      <c r="X3892" s="402"/>
      <c r="Y3892" s="402"/>
      <c r="Z3892" s="402"/>
    </row>
    <row r="3893" spans="23:26" x14ac:dyDescent="0.2">
      <c r="W3893" s="402"/>
      <c r="X3893" s="402"/>
      <c r="Y3893" s="402"/>
      <c r="Z3893" s="402"/>
    </row>
    <row r="3894" spans="23:26" x14ac:dyDescent="0.2">
      <c r="W3894" s="402"/>
      <c r="X3894" s="402"/>
      <c r="Y3894" s="402"/>
      <c r="Z3894" s="402"/>
    </row>
    <row r="3895" spans="23:26" x14ac:dyDescent="0.2">
      <c r="W3895" s="402"/>
      <c r="X3895" s="402"/>
      <c r="Y3895" s="402"/>
      <c r="Z3895" s="402"/>
    </row>
    <row r="3896" spans="23:26" x14ac:dyDescent="0.2">
      <c r="W3896" s="402"/>
      <c r="X3896" s="402"/>
      <c r="Y3896" s="402"/>
      <c r="Z3896" s="402"/>
    </row>
    <row r="3897" spans="23:26" x14ac:dyDescent="0.2">
      <c r="W3897" s="402"/>
      <c r="X3897" s="402"/>
      <c r="Y3897" s="402"/>
      <c r="Z3897" s="402"/>
    </row>
    <row r="3898" spans="23:26" x14ac:dyDescent="0.2">
      <c r="W3898" s="402"/>
      <c r="X3898" s="402"/>
      <c r="Y3898" s="402"/>
      <c r="Z3898" s="402"/>
    </row>
    <row r="3899" spans="23:26" x14ac:dyDescent="0.2">
      <c r="W3899" s="402"/>
      <c r="X3899" s="402"/>
      <c r="Y3899" s="402"/>
      <c r="Z3899" s="402"/>
    </row>
    <row r="3900" spans="23:26" x14ac:dyDescent="0.2">
      <c r="W3900" s="402"/>
      <c r="X3900" s="402"/>
      <c r="Y3900" s="402"/>
      <c r="Z3900" s="402"/>
    </row>
    <row r="3901" spans="23:26" x14ac:dyDescent="0.2">
      <c r="W3901" s="402"/>
      <c r="X3901" s="402"/>
      <c r="Y3901" s="402"/>
      <c r="Z3901" s="402"/>
    </row>
    <row r="3902" spans="23:26" x14ac:dyDescent="0.2">
      <c r="W3902" s="402"/>
      <c r="X3902" s="402"/>
      <c r="Y3902" s="402"/>
      <c r="Z3902" s="402"/>
    </row>
    <row r="3903" spans="23:26" x14ac:dyDescent="0.2">
      <c r="W3903" s="402"/>
      <c r="X3903" s="402"/>
      <c r="Y3903" s="402"/>
      <c r="Z3903" s="402"/>
    </row>
    <row r="3904" spans="23:26" x14ac:dyDescent="0.2">
      <c r="W3904" s="402"/>
      <c r="X3904" s="402"/>
      <c r="Y3904" s="402"/>
      <c r="Z3904" s="402"/>
    </row>
    <row r="3905" spans="23:26" x14ac:dyDescent="0.2">
      <c r="W3905" s="402"/>
      <c r="X3905" s="402"/>
      <c r="Y3905" s="402"/>
      <c r="Z3905" s="402"/>
    </row>
    <row r="3906" spans="23:26" x14ac:dyDescent="0.2">
      <c r="W3906" s="402"/>
      <c r="X3906" s="402"/>
      <c r="Y3906" s="402"/>
      <c r="Z3906" s="402"/>
    </row>
    <row r="3907" spans="23:26" x14ac:dyDescent="0.2">
      <c r="W3907" s="402"/>
      <c r="X3907" s="402"/>
      <c r="Y3907" s="402"/>
      <c r="Z3907" s="402"/>
    </row>
    <row r="3908" spans="23:26" x14ac:dyDescent="0.2">
      <c r="W3908" s="402"/>
      <c r="X3908" s="402"/>
      <c r="Y3908" s="402"/>
      <c r="Z3908" s="402"/>
    </row>
    <row r="3909" spans="23:26" x14ac:dyDescent="0.2">
      <c r="W3909" s="402"/>
      <c r="X3909" s="402"/>
      <c r="Y3909" s="402"/>
      <c r="Z3909" s="402"/>
    </row>
    <row r="3910" spans="23:26" x14ac:dyDescent="0.2">
      <c r="W3910" s="402"/>
      <c r="X3910" s="402"/>
      <c r="Y3910" s="402"/>
      <c r="Z3910" s="402"/>
    </row>
    <row r="3911" spans="23:26" x14ac:dyDescent="0.2">
      <c r="W3911" s="402"/>
      <c r="X3911" s="402"/>
      <c r="Y3911" s="402"/>
      <c r="Z3911" s="402"/>
    </row>
    <row r="3912" spans="23:26" x14ac:dyDescent="0.2">
      <c r="W3912" s="402"/>
      <c r="X3912" s="402"/>
      <c r="Y3912" s="402"/>
      <c r="Z3912" s="402"/>
    </row>
    <row r="3913" spans="23:26" x14ac:dyDescent="0.2">
      <c r="W3913" s="402"/>
      <c r="X3913" s="402"/>
      <c r="Y3913" s="402"/>
      <c r="Z3913" s="402"/>
    </row>
    <row r="3914" spans="23:26" x14ac:dyDescent="0.2">
      <c r="W3914" s="402"/>
      <c r="X3914" s="402"/>
      <c r="Y3914" s="402"/>
      <c r="Z3914" s="402"/>
    </row>
    <row r="3915" spans="23:26" x14ac:dyDescent="0.2">
      <c r="W3915" s="402"/>
      <c r="X3915" s="402"/>
      <c r="Y3915" s="402"/>
      <c r="Z3915" s="402"/>
    </row>
    <row r="3916" spans="23:26" x14ac:dyDescent="0.2">
      <c r="W3916" s="402"/>
      <c r="X3916" s="402"/>
      <c r="Y3916" s="402"/>
      <c r="Z3916" s="402"/>
    </row>
    <row r="3917" spans="23:26" x14ac:dyDescent="0.2">
      <c r="W3917" s="402"/>
      <c r="X3917" s="402"/>
      <c r="Y3917" s="402"/>
      <c r="Z3917" s="402"/>
    </row>
    <row r="3918" spans="23:26" x14ac:dyDescent="0.2">
      <c r="W3918" s="402"/>
      <c r="X3918" s="402"/>
      <c r="Y3918" s="402"/>
      <c r="Z3918" s="402"/>
    </row>
    <row r="3919" spans="23:26" x14ac:dyDescent="0.2">
      <c r="W3919" s="402"/>
      <c r="X3919" s="402"/>
      <c r="Y3919" s="402"/>
      <c r="Z3919" s="402"/>
    </row>
    <row r="3920" spans="23:26" x14ac:dyDescent="0.2">
      <c r="W3920" s="402"/>
      <c r="X3920" s="402"/>
      <c r="Y3920" s="402"/>
      <c r="Z3920" s="402"/>
    </row>
    <row r="3921" spans="23:26" x14ac:dyDescent="0.2">
      <c r="W3921" s="402"/>
      <c r="X3921" s="402"/>
      <c r="Y3921" s="402"/>
      <c r="Z3921" s="402"/>
    </row>
    <row r="3922" spans="23:26" x14ac:dyDescent="0.2">
      <c r="W3922" s="402"/>
      <c r="X3922" s="402"/>
      <c r="Y3922" s="402"/>
      <c r="Z3922" s="402"/>
    </row>
    <row r="3923" spans="23:26" x14ac:dyDescent="0.2">
      <c r="W3923" s="402"/>
      <c r="X3923" s="402"/>
      <c r="Y3923" s="402"/>
      <c r="Z3923" s="402"/>
    </row>
    <row r="3924" spans="23:26" x14ac:dyDescent="0.2">
      <c r="W3924" s="402"/>
      <c r="X3924" s="402"/>
      <c r="Y3924" s="402"/>
      <c r="Z3924" s="402"/>
    </row>
    <row r="3925" spans="23:26" x14ac:dyDescent="0.2">
      <c r="W3925" s="402"/>
      <c r="X3925" s="402"/>
      <c r="Y3925" s="402"/>
      <c r="Z3925" s="402"/>
    </row>
    <row r="3926" spans="23:26" x14ac:dyDescent="0.2">
      <c r="W3926" s="402"/>
      <c r="X3926" s="402"/>
      <c r="Y3926" s="402"/>
      <c r="Z3926" s="402"/>
    </row>
    <row r="3927" spans="23:26" x14ac:dyDescent="0.2">
      <c r="W3927" s="402"/>
      <c r="X3927" s="402"/>
      <c r="Y3927" s="402"/>
      <c r="Z3927" s="402"/>
    </row>
    <row r="3928" spans="23:26" x14ac:dyDescent="0.2">
      <c r="W3928" s="402"/>
      <c r="X3928" s="402"/>
      <c r="Y3928" s="402"/>
      <c r="Z3928" s="402"/>
    </row>
    <row r="3929" spans="23:26" x14ac:dyDescent="0.2">
      <c r="W3929" s="402"/>
      <c r="X3929" s="402"/>
      <c r="Y3929" s="402"/>
      <c r="Z3929" s="402"/>
    </row>
    <row r="3930" spans="23:26" x14ac:dyDescent="0.2">
      <c r="W3930" s="402"/>
      <c r="X3930" s="402"/>
      <c r="Y3930" s="402"/>
      <c r="Z3930" s="402"/>
    </row>
    <row r="3931" spans="23:26" x14ac:dyDescent="0.2">
      <c r="W3931" s="402"/>
      <c r="X3931" s="402"/>
      <c r="Y3931" s="402"/>
      <c r="Z3931" s="402"/>
    </row>
    <row r="3932" spans="23:26" x14ac:dyDescent="0.2">
      <c r="W3932" s="402"/>
      <c r="X3932" s="402"/>
      <c r="Y3932" s="402"/>
      <c r="Z3932" s="402"/>
    </row>
    <row r="3933" spans="23:26" x14ac:dyDescent="0.2">
      <c r="W3933" s="402"/>
      <c r="X3933" s="402"/>
      <c r="Y3933" s="402"/>
      <c r="Z3933" s="402"/>
    </row>
    <row r="3934" spans="23:26" x14ac:dyDescent="0.2">
      <c r="W3934" s="402"/>
      <c r="X3934" s="402"/>
      <c r="Y3934" s="402"/>
      <c r="Z3934" s="402"/>
    </row>
    <row r="3935" spans="23:26" x14ac:dyDescent="0.2">
      <c r="W3935" s="402"/>
      <c r="X3935" s="402"/>
      <c r="Y3935" s="402"/>
      <c r="Z3935" s="402"/>
    </row>
    <row r="3936" spans="23:26" x14ac:dyDescent="0.2">
      <c r="W3936" s="402"/>
      <c r="X3936" s="402"/>
      <c r="Y3936" s="402"/>
      <c r="Z3936" s="402"/>
    </row>
    <row r="3937" spans="23:26" x14ac:dyDescent="0.2">
      <c r="W3937" s="402"/>
      <c r="X3937" s="402"/>
      <c r="Y3937" s="402"/>
      <c r="Z3937" s="402"/>
    </row>
    <row r="3938" spans="23:26" x14ac:dyDescent="0.2">
      <c r="W3938" s="402"/>
      <c r="X3938" s="402"/>
      <c r="Y3938" s="402"/>
      <c r="Z3938" s="402"/>
    </row>
    <row r="3939" spans="23:26" x14ac:dyDescent="0.2">
      <c r="W3939" s="402"/>
      <c r="X3939" s="402"/>
      <c r="Y3939" s="402"/>
      <c r="Z3939" s="402"/>
    </row>
    <row r="3940" spans="23:26" x14ac:dyDescent="0.2">
      <c r="W3940" s="402"/>
      <c r="X3940" s="402"/>
      <c r="Y3940" s="402"/>
      <c r="Z3940" s="402"/>
    </row>
    <row r="3941" spans="23:26" x14ac:dyDescent="0.2">
      <c r="W3941" s="402"/>
      <c r="X3941" s="402"/>
      <c r="Y3941" s="402"/>
      <c r="Z3941" s="402"/>
    </row>
    <row r="3942" spans="23:26" x14ac:dyDescent="0.2">
      <c r="W3942" s="402"/>
      <c r="X3942" s="402"/>
      <c r="Y3942" s="402"/>
      <c r="Z3942" s="402"/>
    </row>
    <row r="3943" spans="23:26" x14ac:dyDescent="0.2">
      <c r="W3943" s="402"/>
      <c r="X3943" s="402"/>
      <c r="Y3943" s="402"/>
      <c r="Z3943" s="402"/>
    </row>
    <row r="3944" spans="23:26" x14ac:dyDescent="0.2">
      <c r="W3944" s="402"/>
      <c r="X3944" s="402"/>
      <c r="Y3944" s="402"/>
      <c r="Z3944" s="402"/>
    </row>
    <row r="3945" spans="23:26" x14ac:dyDescent="0.2">
      <c r="W3945" s="402"/>
      <c r="X3945" s="402"/>
      <c r="Y3945" s="402"/>
      <c r="Z3945" s="402"/>
    </row>
    <row r="3946" spans="23:26" x14ac:dyDescent="0.2">
      <c r="W3946" s="402"/>
      <c r="X3946" s="402"/>
      <c r="Y3946" s="402"/>
      <c r="Z3946" s="402"/>
    </row>
    <row r="3947" spans="23:26" x14ac:dyDescent="0.2">
      <c r="W3947" s="402"/>
      <c r="X3947" s="402"/>
      <c r="Y3947" s="402"/>
      <c r="Z3947" s="402"/>
    </row>
    <row r="3948" spans="23:26" x14ac:dyDescent="0.2">
      <c r="W3948" s="402"/>
      <c r="X3948" s="402"/>
      <c r="Y3948" s="402"/>
      <c r="Z3948" s="402"/>
    </row>
    <row r="3949" spans="23:26" x14ac:dyDescent="0.2">
      <c r="W3949" s="402"/>
      <c r="X3949" s="402"/>
      <c r="Y3949" s="402"/>
      <c r="Z3949" s="402"/>
    </row>
    <row r="3950" spans="23:26" x14ac:dyDescent="0.2">
      <c r="W3950" s="402"/>
      <c r="X3950" s="402"/>
      <c r="Y3950" s="402"/>
      <c r="Z3950" s="402"/>
    </row>
    <row r="3951" spans="23:26" x14ac:dyDescent="0.2">
      <c r="W3951" s="402"/>
      <c r="X3951" s="402"/>
      <c r="Y3951" s="402"/>
      <c r="Z3951" s="402"/>
    </row>
    <row r="3952" spans="23:26" x14ac:dyDescent="0.2">
      <c r="W3952" s="402"/>
      <c r="X3952" s="402"/>
      <c r="Y3952" s="402"/>
      <c r="Z3952" s="402"/>
    </row>
    <row r="3953" spans="23:26" x14ac:dyDescent="0.2">
      <c r="W3953" s="402"/>
      <c r="X3953" s="402"/>
      <c r="Y3953" s="402"/>
      <c r="Z3953" s="402"/>
    </row>
    <row r="3954" spans="23:26" x14ac:dyDescent="0.2">
      <c r="W3954" s="402"/>
      <c r="X3954" s="402"/>
      <c r="Y3954" s="402"/>
      <c r="Z3954" s="402"/>
    </row>
    <row r="3955" spans="23:26" x14ac:dyDescent="0.2">
      <c r="W3955" s="402"/>
      <c r="X3955" s="402"/>
      <c r="Y3955" s="402"/>
      <c r="Z3955" s="402"/>
    </row>
    <row r="3956" spans="23:26" x14ac:dyDescent="0.2">
      <c r="W3956" s="402"/>
      <c r="X3956" s="402"/>
      <c r="Y3956" s="402"/>
      <c r="Z3956" s="402"/>
    </row>
    <row r="3957" spans="23:26" x14ac:dyDescent="0.2">
      <c r="W3957" s="402"/>
      <c r="X3957" s="402"/>
      <c r="Y3957" s="402"/>
      <c r="Z3957" s="402"/>
    </row>
    <row r="3958" spans="23:26" x14ac:dyDescent="0.2">
      <c r="W3958" s="402"/>
      <c r="X3958" s="402"/>
      <c r="Y3958" s="402"/>
      <c r="Z3958" s="402"/>
    </row>
    <row r="3959" spans="23:26" x14ac:dyDescent="0.2">
      <c r="W3959" s="402"/>
      <c r="X3959" s="402"/>
      <c r="Y3959" s="402"/>
      <c r="Z3959" s="402"/>
    </row>
    <row r="3960" spans="23:26" x14ac:dyDescent="0.2">
      <c r="W3960" s="402"/>
      <c r="X3960" s="402"/>
      <c r="Y3960" s="402"/>
      <c r="Z3960" s="402"/>
    </row>
    <row r="3961" spans="23:26" x14ac:dyDescent="0.2">
      <c r="W3961" s="402"/>
      <c r="X3961" s="402"/>
      <c r="Y3961" s="402"/>
      <c r="Z3961" s="402"/>
    </row>
    <row r="3962" spans="23:26" x14ac:dyDescent="0.2">
      <c r="W3962" s="402"/>
      <c r="X3962" s="402"/>
      <c r="Y3962" s="402"/>
      <c r="Z3962" s="402"/>
    </row>
    <row r="3963" spans="23:26" x14ac:dyDescent="0.2">
      <c r="W3963" s="402"/>
      <c r="X3963" s="402"/>
      <c r="Y3963" s="402"/>
      <c r="Z3963" s="402"/>
    </row>
    <row r="3964" spans="23:26" x14ac:dyDescent="0.2">
      <c r="W3964" s="402"/>
      <c r="X3964" s="402"/>
      <c r="Y3964" s="402"/>
      <c r="Z3964" s="402"/>
    </row>
    <row r="3965" spans="23:26" x14ac:dyDescent="0.2">
      <c r="W3965" s="402"/>
      <c r="X3965" s="402"/>
      <c r="Y3965" s="402"/>
      <c r="Z3965" s="402"/>
    </row>
    <row r="3966" spans="23:26" x14ac:dyDescent="0.2">
      <c r="W3966" s="402"/>
      <c r="X3966" s="402"/>
      <c r="Y3966" s="402"/>
      <c r="Z3966" s="402"/>
    </row>
    <row r="3967" spans="23:26" x14ac:dyDescent="0.2">
      <c r="W3967" s="402"/>
      <c r="X3967" s="402"/>
      <c r="Y3967" s="402"/>
      <c r="Z3967" s="402"/>
    </row>
    <row r="3968" spans="23:26" x14ac:dyDescent="0.2">
      <c r="W3968" s="402"/>
      <c r="X3968" s="402"/>
      <c r="Y3968" s="402"/>
      <c r="Z3968" s="402"/>
    </row>
    <row r="3969" spans="23:26" x14ac:dyDescent="0.2">
      <c r="W3969" s="402"/>
      <c r="X3969" s="402"/>
      <c r="Y3969" s="402"/>
      <c r="Z3969" s="402"/>
    </row>
    <row r="3970" spans="23:26" x14ac:dyDescent="0.2">
      <c r="W3970" s="402"/>
      <c r="X3970" s="402"/>
      <c r="Y3970" s="402"/>
      <c r="Z3970" s="402"/>
    </row>
    <row r="3971" spans="23:26" x14ac:dyDescent="0.2">
      <c r="W3971" s="402"/>
      <c r="X3971" s="402"/>
      <c r="Y3971" s="402"/>
      <c r="Z3971" s="402"/>
    </row>
    <row r="3972" spans="23:26" x14ac:dyDescent="0.2">
      <c r="W3972" s="402"/>
      <c r="X3972" s="402"/>
      <c r="Y3972" s="402"/>
      <c r="Z3972" s="402"/>
    </row>
    <row r="3973" spans="23:26" x14ac:dyDescent="0.2">
      <c r="W3973" s="402"/>
      <c r="X3973" s="402"/>
      <c r="Y3973" s="402"/>
      <c r="Z3973" s="402"/>
    </row>
    <row r="3974" spans="23:26" x14ac:dyDescent="0.2">
      <c r="W3974" s="402"/>
      <c r="X3974" s="402"/>
      <c r="Y3974" s="402"/>
      <c r="Z3974" s="402"/>
    </row>
    <row r="3975" spans="23:26" x14ac:dyDescent="0.2">
      <c r="W3975" s="402"/>
      <c r="X3975" s="402"/>
      <c r="Y3975" s="402"/>
      <c r="Z3975" s="402"/>
    </row>
    <row r="3976" spans="23:26" x14ac:dyDescent="0.2">
      <c r="W3976" s="402"/>
      <c r="X3976" s="402"/>
      <c r="Y3976" s="402"/>
      <c r="Z3976" s="402"/>
    </row>
    <row r="3977" spans="23:26" x14ac:dyDescent="0.2">
      <c r="W3977" s="402"/>
      <c r="X3977" s="402"/>
      <c r="Y3977" s="402"/>
      <c r="Z3977" s="402"/>
    </row>
    <row r="3978" spans="23:26" x14ac:dyDescent="0.2">
      <c r="W3978" s="402"/>
      <c r="X3978" s="402"/>
      <c r="Y3978" s="402"/>
      <c r="Z3978" s="402"/>
    </row>
    <row r="3979" spans="23:26" x14ac:dyDescent="0.2">
      <c r="W3979" s="402"/>
      <c r="X3979" s="402"/>
      <c r="Y3979" s="402"/>
      <c r="Z3979" s="402"/>
    </row>
    <row r="3980" spans="23:26" x14ac:dyDescent="0.2">
      <c r="W3980" s="402"/>
      <c r="X3980" s="402"/>
      <c r="Y3980" s="402"/>
      <c r="Z3980" s="402"/>
    </row>
    <row r="3981" spans="23:26" x14ac:dyDescent="0.2">
      <c r="W3981" s="402"/>
      <c r="X3981" s="402"/>
      <c r="Y3981" s="402"/>
      <c r="Z3981" s="402"/>
    </row>
    <row r="3982" spans="23:26" x14ac:dyDescent="0.2">
      <c r="W3982" s="402"/>
      <c r="X3982" s="402"/>
      <c r="Y3982" s="402"/>
      <c r="Z3982" s="402"/>
    </row>
    <row r="3983" spans="23:26" x14ac:dyDescent="0.2">
      <c r="W3983" s="402"/>
      <c r="X3983" s="402"/>
      <c r="Y3983" s="402"/>
      <c r="Z3983" s="402"/>
    </row>
    <row r="3984" spans="23:26" x14ac:dyDescent="0.2">
      <c r="W3984" s="402"/>
      <c r="X3984" s="402"/>
      <c r="Y3984" s="402"/>
      <c r="Z3984" s="402"/>
    </row>
    <row r="3985" spans="23:26" x14ac:dyDescent="0.2">
      <c r="W3985" s="402"/>
      <c r="X3985" s="402"/>
      <c r="Y3985" s="402"/>
      <c r="Z3985" s="402"/>
    </row>
    <row r="3986" spans="23:26" x14ac:dyDescent="0.2">
      <c r="W3986" s="402"/>
      <c r="X3986" s="402"/>
      <c r="Y3986" s="402"/>
      <c r="Z3986" s="402"/>
    </row>
    <row r="3987" spans="23:26" x14ac:dyDescent="0.2">
      <c r="W3987" s="402"/>
      <c r="X3987" s="402"/>
      <c r="Y3987" s="402"/>
      <c r="Z3987" s="402"/>
    </row>
    <row r="3988" spans="23:26" x14ac:dyDescent="0.2">
      <c r="W3988" s="402"/>
      <c r="X3988" s="402"/>
      <c r="Y3988" s="402"/>
      <c r="Z3988" s="402"/>
    </row>
    <row r="3989" spans="23:26" x14ac:dyDescent="0.2">
      <c r="W3989" s="402"/>
      <c r="X3989" s="402"/>
      <c r="Y3989" s="402"/>
      <c r="Z3989" s="402"/>
    </row>
    <row r="3990" spans="23:26" x14ac:dyDescent="0.2">
      <c r="W3990" s="402"/>
      <c r="X3990" s="402"/>
      <c r="Y3990" s="402"/>
      <c r="Z3990" s="402"/>
    </row>
    <row r="3991" spans="23:26" x14ac:dyDescent="0.2">
      <c r="W3991" s="402"/>
      <c r="X3991" s="402"/>
      <c r="Y3991" s="402"/>
      <c r="Z3991" s="402"/>
    </row>
    <row r="3992" spans="23:26" x14ac:dyDescent="0.2">
      <c r="W3992" s="402"/>
      <c r="X3992" s="402"/>
      <c r="Y3992" s="402"/>
      <c r="Z3992" s="402"/>
    </row>
    <row r="3993" spans="23:26" x14ac:dyDescent="0.2">
      <c r="W3993" s="402"/>
      <c r="X3993" s="402"/>
      <c r="Y3993" s="402"/>
      <c r="Z3993" s="402"/>
    </row>
    <row r="3994" spans="23:26" x14ac:dyDescent="0.2">
      <c r="W3994" s="402"/>
      <c r="X3994" s="402"/>
      <c r="Y3994" s="402"/>
      <c r="Z3994" s="402"/>
    </row>
    <row r="3995" spans="23:26" x14ac:dyDescent="0.2">
      <c r="W3995" s="402"/>
      <c r="X3995" s="402"/>
      <c r="Y3995" s="402"/>
      <c r="Z3995" s="402"/>
    </row>
    <row r="3996" spans="23:26" x14ac:dyDescent="0.2">
      <c r="W3996" s="402"/>
      <c r="X3996" s="402"/>
      <c r="Y3996" s="402"/>
      <c r="Z3996" s="402"/>
    </row>
    <row r="3997" spans="23:26" x14ac:dyDescent="0.2">
      <c r="W3997" s="402"/>
      <c r="X3997" s="402"/>
      <c r="Y3997" s="402"/>
      <c r="Z3997" s="402"/>
    </row>
    <row r="3998" spans="23:26" x14ac:dyDescent="0.2">
      <c r="W3998" s="402"/>
      <c r="X3998" s="402"/>
      <c r="Y3998" s="402"/>
      <c r="Z3998" s="402"/>
    </row>
    <row r="3999" spans="23:26" x14ac:dyDescent="0.2">
      <c r="W3999" s="402"/>
      <c r="X3999" s="402"/>
      <c r="Y3999" s="402"/>
      <c r="Z3999" s="402"/>
    </row>
    <row r="4000" spans="23:26" x14ac:dyDescent="0.2">
      <c r="W4000" s="402"/>
      <c r="X4000" s="402"/>
      <c r="Y4000" s="402"/>
      <c r="Z4000" s="402"/>
    </row>
    <row r="4001" spans="23:26" x14ac:dyDescent="0.2">
      <c r="W4001" s="402"/>
      <c r="X4001" s="402"/>
      <c r="Y4001" s="402"/>
      <c r="Z4001" s="402"/>
    </row>
    <row r="4002" spans="23:26" x14ac:dyDescent="0.2">
      <c r="W4002" s="402"/>
      <c r="X4002" s="402"/>
      <c r="Y4002" s="402"/>
      <c r="Z4002" s="402"/>
    </row>
    <row r="4003" spans="23:26" x14ac:dyDescent="0.2">
      <c r="W4003" s="402"/>
      <c r="X4003" s="402"/>
      <c r="Y4003" s="402"/>
      <c r="Z4003" s="402"/>
    </row>
    <row r="4004" spans="23:26" x14ac:dyDescent="0.2">
      <c r="W4004" s="402"/>
      <c r="X4004" s="402"/>
      <c r="Y4004" s="402"/>
      <c r="Z4004" s="402"/>
    </row>
    <row r="4005" spans="23:26" x14ac:dyDescent="0.2">
      <c r="W4005" s="402"/>
      <c r="X4005" s="402"/>
      <c r="Y4005" s="402"/>
      <c r="Z4005" s="402"/>
    </row>
    <row r="4006" spans="23:26" x14ac:dyDescent="0.2">
      <c r="W4006" s="402"/>
      <c r="X4006" s="402"/>
      <c r="Y4006" s="402"/>
      <c r="Z4006" s="402"/>
    </row>
    <row r="4007" spans="23:26" x14ac:dyDescent="0.2">
      <c r="W4007" s="402"/>
      <c r="X4007" s="402"/>
      <c r="Y4007" s="402"/>
      <c r="Z4007" s="402"/>
    </row>
    <row r="4008" spans="23:26" x14ac:dyDescent="0.2">
      <c r="W4008" s="402"/>
      <c r="X4008" s="402"/>
      <c r="Y4008" s="402"/>
      <c r="Z4008" s="402"/>
    </row>
    <row r="4009" spans="23:26" x14ac:dyDescent="0.2">
      <c r="W4009" s="402"/>
      <c r="X4009" s="402"/>
      <c r="Y4009" s="402"/>
      <c r="Z4009" s="402"/>
    </row>
    <row r="4010" spans="23:26" x14ac:dyDescent="0.2">
      <c r="W4010" s="402"/>
      <c r="X4010" s="402"/>
      <c r="Y4010" s="402"/>
      <c r="Z4010" s="402"/>
    </row>
    <row r="4011" spans="23:26" x14ac:dyDescent="0.2">
      <c r="W4011" s="402"/>
      <c r="X4011" s="402"/>
      <c r="Y4011" s="402"/>
      <c r="Z4011" s="402"/>
    </row>
    <row r="4012" spans="23:26" x14ac:dyDescent="0.2">
      <c r="W4012" s="402"/>
      <c r="X4012" s="402"/>
      <c r="Y4012" s="402"/>
      <c r="Z4012" s="402"/>
    </row>
    <row r="4013" spans="23:26" x14ac:dyDescent="0.2">
      <c r="W4013" s="402"/>
      <c r="X4013" s="402"/>
      <c r="Y4013" s="402"/>
      <c r="Z4013" s="402"/>
    </row>
    <row r="4014" spans="23:26" x14ac:dyDescent="0.2">
      <c r="W4014" s="402"/>
      <c r="X4014" s="402"/>
      <c r="Y4014" s="402"/>
      <c r="Z4014" s="402"/>
    </row>
    <row r="4015" spans="23:26" x14ac:dyDescent="0.2">
      <c r="W4015" s="402"/>
      <c r="X4015" s="402"/>
      <c r="Y4015" s="402"/>
      <c r="Z4015" s="402"/>
    </row>
    <row r="4016" spans="23:26" x14ac:dyDescent="0.2">
      <c r="W4016" s="402"/>
      <c r="X4016" s="402"/>
      <c r="Y4016" s="402"/>
      <c r="Z4016" s="402"/>
    </row>
    <row r="4017" spans="23:26" x14ac:dyDescent="0.2">
      <c r="W4017" s="402"/>
      <c r="X4017" s="402"/>
      <c r="Y4017" s="402"/>
      <c r="Z4017" s="402"/>
    </row>
    <row r="4018" spans="23:26" x14ac:dyDescent="0.2">
      <c r="W4018" s="402"/>
      <c r="X4018" s="402"/>
      <c r="Y4018" s="402"/>
      <c r="Z4018" s="402"/>
    </row>
    <row r="4019" spans="23:26" x14ac:dyDescent="0.2">
      <c r="W4019" s="402"/>
      <c r="X4019" s="402"/>
      <c r="Y4019" s="402"/>
      <c r="Z4019" s="402"/>
    </row>
    <row r="4020" spans="23:26" x14ac:dyDescent="0.2">
      <c r="W4020" s="402"/>
      <c r="X4020" s="402"/>
      <c r="Y4020" s="402"/>
      <c r="Z4020" s="402"/>
    </row>
    <row r="4021" spans="23:26" x14ac:dyDescent="0.2">
      <c r="W4021" s="402"/>
      <c r="X4021" s="402"/>
      <c r="Y4021" s="402"/>
      <c r="Z4021" s="402"/>
    </row>
    <row r="4022" spans="23:26" x14ac:dyDescent="0.2">
      <c r="W4022" s="402"/>
      <c r="X4022" s="402"/>
      <c r="Y4022" s="402"/>
      <c r="Z4022" s="402"/>
    </row>
    <row r="4023" spans="23:26" x14ac:dyDescent="0.2">
      <c r="W4023" s="402"/>
      <c r="X4023" s="402"/>
      <c r="Y4023" s="402"/>
      <c r="Z4023" s="402"/>
    </row>
    <row r="4024" spans="23:26" x14ac:dyDescent="0.2">
      <c r="W4024" s="402"/>
      <c r="X4024" s="402"/>
      <c r="Y4024" s="402"/>
      <c r="Z4024" s="402"/>
    </row>
    <row r="4025" spans="23:26" x14ac:dyDescent="0.2">
      <c r="W4025" s="402"/>
      <c r="X4025" s="402"/>
      <c r="Y4025" s="402"/>
      <c r="Z4025" s="402"/>
    </row>
    <row r="4026" spans="23:26" x14ac:dyDescent="0.2">
      <c r="W4026" s="402"/>
      <c r="X4026" s="402"/>
      <c r="Y4026" s="402"/>
      <c r="Z4026" s="402"/>
    </row>
    <row r="4027" spans="23:26" x14ac:dyDescent="0.2">
      <c r="W4027" s="402"/>
      <c r="X4027" s="402"/>
      <c r="Y4027" s="402"/>
      <c r="Z4027" s="402"/>
    </row>
    <row r="4028" spans="23:26" x14ac:dyDescent="0.2">
      <c r="W4028" s="402"/>
      <c r="X4028" s="402"/>
      <c r="Y4028" s="402"/>
      <c r="Z4028" s="402"/>
    </row>
    <row r="4029" spans="23:26" x14ac:dyDescent="0.2">
      <c r="W4029" s="402"/>
      <c r="X4029" s="402"/>
      <c r="Y4029" s="402"/>
      <c r="Z4029" s="402"/>
    </row>
    <row r="4030" spans="23:26" x14ac:dyDescent="0.2">
      <c r="W4030" s="402"/>
      <c r="X4030" s="402"/>
      <c r="Y4030" s="402"/>
      <c r="Z4030" s="402"/>
    </row>
    <row r="4031" spans="23:26" x14ac:dyDescent="0.2">
      <c r="W4031" s="402"/>
      <c r="X4031" s="402"/>
      <c r="Y4031" s="402"/>
      <c r="Z4031" s="402"/>
    </row>
    <row r="4032" spans="23:26" x14ac:dyDescent="0.2">
      <c r="W4032" s="402"/>
      <c r="X4032" s="402"/>
      <c r="Y4032" s="402"/>
      <c r="Z4032" s="402"/>
    </row>
    <row r="4033" spans="23:26" x14ac:dyDescent="0.2">
      <c r="W4033" s="402"/>
      <c r="X4033" s="402"/>
      <c r="Y4033" s="402"/>
      <c r="Z4033" s="402"/>
    </row>
    <row r="4034" spans="23:26" x14ac:dyDescent="0.2">
      <c r="W4034" s="402"/>
      <c r="X4034" s="402"/>
      <c r="Y4034" s="402"/>
      <c r="Z4034" s="402"/>
    </row>
    <row r="4035" spans="23:26" x14ac:dyDescent="0.2">
      <c r="W4035" s="402"/>
      <c r="X4035" s="402"/>
      <c r="Y4035" s="402"/>
      <c r="Z4035" s="402"/>
    </row>
    <row r="4036" spans="23:26" x14ac:dyDescent="0.2">
      <c r="W4036" s="402"/>
      <c r="X4036" s="402"/>
      <c r="Y4036" s="402"/>
      <c r="Z4036" s="402"/>
    </row>
    <row r="4037" spans="23:26" x14ac:dyDescent="0.2">
      <c r="W4037" s="402"/>
      <c r="X4037" s="402"/>
      <c r="Y4037" s="402"/>
      <c r="Z4037" s="402"/>
    </row>
    <row r="4038" spans="23:26" x14ac:dyDescent="0.2">
      <c r="W4038" s="402"/>
      <c r="X4038" s="402"/>
      <c r="Y4038" s="402"/>
      <c r="Z4038" s="402"/>
    </row>
    <row r="4039" spans="23:26" x14ac:dyDescent="0.2">
      <c r="W4039" s="402"/>
      <c r="X4039" s="402"/>
      <c r="Y4039" s="402"/>
      <c r="Z4039" s="402"/>
    </row>
    <row r="4040" spans="23:26" x14ac:dyDescent="0.2">
      <c r="W4040" s="402"/>
      <c r="X4040" s="402"/>
      <c r="Y4040" s="402"/>
      <c r="Z4040" s="402"/>
    </row>
    <row r="4041" spans="23:26" x14ac:dyDescent="0.2">
      <c r="W4041" s="402"/>
      <c r="X4041" s="402"/>
      <c r="Y4041" s="402"/>
      <c r="Z4041" s="402"/>
    </row>
    <row r="4042" spans="23:26" x14ac:dyDescent="0.2">
      <c r="W4042" s="402"/>
      <c r="X4042" s="402"/>
      <c r="Y4042" s="402"/>
      <c r="Z4042" s="402"/>
    </row>
    <row r="4043" spans="23:26" x14ac:dyDescent="0.2">
      <c r="W4043" s="402"/>
      <c r="X4043" s="402"/>
      <c r="Y4043" s="402"/>
      <c r="Z4043" s="402"/>
    </row>
    <row r="4044" spans="23:26" x14ac:dyDescent="0.2">
      <c r="W4044" s="402"/>
      <c r="X4044" s="402"/>
      <c r="Y4044" s="402"/>
      <c r="Z4044" s="402"/>
    </row>
    <row r="4045" spans="23:26" x14ac:dyDescent="0.2">
      <c r="W4045" s="402"/>
      <c r="X4045" s="402"/>
      <c r="Y4045" s="402"/>
      <c r="Z4045" s="402"/>
    </row>
    <row r="4046" spans="23:26" x14ac:dyDescent="0.2">
      <c r="W4046" s="402"/>
      <c r="X4046" s="402"/>
      <c r="Y4046" s="402"/>
      <c r="Z4046" s="402"/>
    </row>
    <row r="4047" spans="23:26" x14ac:dyDescent="0.2">
      <c r="W4047" s="402"/>
      <c r="X4047" s="402"/>
      <c r="Y4047" s="402"/>
      <c r="Z4047" s="402"/>
    </row>
    <row r="4048" spans="23:26" x14ac:dyDescent="0.2">
      <c r="W4048" s="402"/>
      <c r="X4048" s="402"/>
      <c r="Y4048" s="402"/>
      <c r="Z4048" s="402"/>
    </row>
    <row r="4049" spans="23:26" x14ac:dyDescent="0.2">
      <c r="W4049" s="402"/>
      <c r="X4049" s="402"/>
      <c r="Y4049" s="402"/>
      <c r="Z4049" s="402"/>
    </row>
    <row r="4050" spans="23:26" x14ac:dyDescent="0.2">
      <c r="W4050" s="402"/>
      <c r="X4050" s="402"/>
      <c r="Y4050" s="402"/>
      <c r="Z4050" s="402"/>
    </row>
    <row r="4051" spans="23:26" x14ac:dyDescent="0.2">
      <c r="W4051" s="402"/>
      <c r="X4051" s="402"/>
      <c r="Y4051" s="402"/>
      <c r="Z4051" s="402"/>
    </row>
    <row r="4052" spans="23:26" x14ac:dyDescent="0.2">
      <c r="W4052" s="402"/>
      <c r="X4052" s="402"/>
      <c r="Y4052" s="402"/>
      <c r="Z4052" s="402"/>
    </row>
    <row r="4053" spans="23:26" x14ac:dyDescent="0.2">
      <c r="W4053" s="402"/>
      <c r="X4053" s="402"/>
      <c r="Y4053" s="402"/>
      <c r="Z4053" s="402"/>
    </row>
    <row r="4054" spans="23:26" x14ac:dyDescent="0.2">
      <c r="W4054" s="402"/>
      <c r="X4054" s="402"/>
      <c r="Y4054" s="402"/>
      <c r="Z4054" s="402"/>
    </row>
    <row r="4055" spans="23:26" x14ac:dyDescent="0.2">
      <c r="W4055" s="402"/>
      <c r="X4055" s="402"/>
      <c r="Y4055" s="402"/>
      <c r="Z4055" s="402"/>
    </row>
    <row r="4056" spans="23:26" x14ac:dyDescent="0.2">
      <c r="W4056" s="402"/>
      <c r="X4056" s="402"/>
      <c r="Y4056" s="402"/>
      <c r="Z4056" s="402"/>
    </row>
    <row r="4057" spans="23:26" x14ac:dyDescent="0.2">
      <c r="W4057" s="402"/>
      <c r="X4057" s="402"/>
      <c r="Y4057" s="402"/>
      <c r="Z4057" s="402"/>
    </row>
    <row r="4058" spans="23:26" x14ac:dyDescent="0.2">
      <c r="W4058" s="402"/>
      <c r="X4058" s="402"/>
      <c r="Y4058" s="402"/>
      <c r="Z4058" s="402"/>
    </row>
    <row r="4059" spans="23:26" x14ac:dyDescent="0.2">
      <c r="W4059" s="402"/>
      <c r="X4059" s="402"/>
      <c r="Y4059" s="402"/>
      <c r="Z4059" s="402"/>
    </row>
    <row r="4060" spans="23:26" x14ac:dyDescent="0.2">
      <c r="W4060" s="402"/>
      <c r="X4060" s="402"/>
      <c r="Y4060" s="402"/>
      <c r="Z4060" s="402"/>
    </row>
    <row r="4061" spans="23:26" x14ac:dyDescent="0.2">
      <c r="W4061" s="402"/>
      <c r="X4061" s="402"/>
      <c r="Y4061" s="402"/>
      <c r="Z4061" s="402"/>
    </row>
    <row r="4062" spans="23:26" x14ac:dyDescent="0.2">
      <c r="W4062" s="402"/>
      <c r="X4062" s="402"/>
      <c r="Y4062" s="402"/>
      <c r="Z4062" s="402"/>
    </row>
    <row r="4063" spans="23:26" x14ac:dyDescent="0.2">
      <c r="W4063" s="402"/>
      <c r="X4063" s="402"/>
      <c r="Y4063" s="402"/>
      <c r="Z4063" s="402"/>
    </row>
    <row r="4064" spans="23:26" x14ac:dyDescent="0.2">
      <c r="W4064" s="402"/>
      <c r="X4064" s="402"/>
      <c r="Y4064" s="402"/>
      <c r="Z4064" s="402"/>
    </row>
    <row r="4065" spans="23:26" x14ac:dyDescent="0.2">
      <c r="W4065" s="402"/>
      <c r="X4065" s="402"/>
      <c r="Y4065" s="402"/>
      <c r="Z4065" s="402"/>
    </row>
    <row r="4066" spans="23:26" x14ac:dyDescent="0.2">
      <c r="W4066" s="402"/>
      <c r="X4066" s="402"/>
      <c r="Y4066" s="402"/>
      <c r="Z4066" s="402"/>
    </row>
    <row r="4067" spans="23:26" x14ac:dyDescent="0.2">
      <c r="W4067" s="402"/>
      <c r="X4067" s="402"/>
      <c r="Y4067" s="402"/>
      <c r="Z4067" s="402"/>
    </row>
    <row r="4068" spans="23:26" x14ac:dyDescent="0.2">
      <c r="W4068" s="402"/>
      <c r="X4068" s="402"/>
      <c r="Y4068" s="402"/>
      <c r="Z4068" s="402"/>
    </row>
    <row r="4069" spans="23:26" x14ac:dyDescent="0.2">
      <c r="W4069" s="402"/>
      <c r="X4069" s="402"/>
      <c r="Y4069" s="402"/>
      <c r="Z4069" s="402"/>
    </row>
    <row r="4070" spans="23:26" x14ac:dyDescent="0.2">
      <c r="W4070" s="402"/>
      <c r="X4070" s="402"/>
      <c r="Y4070" s="402"/>
      <c r="Z4070" s="402"/>
    </row>
    <row r="4071" spans="23:26" x14ac:dyDescent="0.2">
      <c r="W4071" s="402"/>
      <c r="X4071" s="402"/>
      <c r="Y4071" s="402"/>
      <c r="Z4071" s="402"/>
    </row>
    <row r="4072" spans="23:26" x14ac:dyDescent="0.2">
      <c r="W4072" s="402"/>
      <c r="X4072" s="402"/>
      <c r="Y4072" s="402"/>
      <c r="Z4072" s="402"/>
    </row>
    <row r="4073" spans="23:26" x14ac:dyDescent="0.2">
      <c r="W4073" s="402"/>
      <c r="X4073" s="402"/>
      <c r="Y4073" s="402"/>
      <c r="Z4073" s="402"/>
    </row>
    <row r="4074" spans="23:26" x14ac:dyDescent="0.2">
      <c r="W4074" s="402"/>
      <c r="X4074" s="402"/>
      <c r="Y4074" s="402"/>
      <c r="Z4074" s="402"/>
    </row>
    <row r="4075" spans="23:26" x14ac:dyDescent="0.2">
      <c r="W4075" s="402"/>
      <c r="X4075" s="402"/>
      <c r="Y4075" s="402"/>
      <c r="Z4075" s="402"/>
    </row>
    <row r="4076" spans="23:26" x14ac:dyDescent="0.2">
      <c r="W4076" s="402"/>
      <c r="X4076" s="402"/>
      <c r="Y4076" s="402"/>
      <c r="Z4076" s="402"/>
    </row>
    <row r="4077" spans="23:26" x14ac:dyDescent="0.2">
      <c r="W4077" s="402"/>
      <c r="X4077" s="402"/>
      <c r="Y4077" s="402"/>
      <c r="Z4077" s="402"/>
    </row>
    <row r="4078" spans="23:26" x14ac:dyDescent="0.2">
      <c r="W4078" s="402"/>
      <c r="X4078" s="402"/>
      <c r="Y4078" s="402"/>
      <c r="Z4078" s="402"/>
    </row>
    <row r="4079" spans="23:26" x14ac:dyDescent="0.2">
      <c r="W4079" s="402"/>
      <c r="X4079" s="402"/>
      <c r="Y4079" s="402"/>
      <c r="Z4079" s="402"/>
    </row>
    <row r="4080" spans="23:26" x14ac:dyDescent="0.2">
      <c r="W4080" s="402"/>
      <c r="X4080" s="402"/>
      <c r="Y4080" s="402"/>
      <c r="Z4080" s="402"/>
    </row>
    <row r="4081" spans="23:26" x14ac:dyDescent="0.2">
      <c r="W4081" s="402"/>
      <c r="X4081" s="402"/>
      <c r="Y4081" s="402"/>
      <c r="Z4081" s="402"/>
    </row>
    <row r="4082" spans="23:26" x14ac:dyDescent="0.2">
      <c r="W4082" s="402"/>
      <c r="X4082" s="402"/>
      <c r="Y4082" s="402"/>
      <c r="Z4082" s="402"/>
    </row>
    <row r="4083" spans="23:26" x14ac:dyDescent="0.2">
      <c r="W4083" s="402"/>
      <c r="X4083" s="402"/>
      <c r="Y4083" s="402"/>
      <c r="Z4083" s="402"/>
    </row>
    <row r="4084" spans="23:26" x14ac:dyDescent="0.2">
      <c r="W4084" s="402"/>
      <c r="X4084" s="402"/>
      <c r="Y4084" s="402"/>
      <c r="Z4084" s="402"/>
    </row>
    <row r="4085" spans="23:26" x14ac:dyDescent="0.2">
      <c r="W4085" s="402"/>
      <c r="X4085" s="402"/>
      <c r="Y4085" s="402"/>
      <c r="Z4085" s="402"/>
    </row>
    <row r="4086" spans="23:26" x14ac:dyDescent="0.2">
      <c r="W4086" s="402"/>
      <c r="X4086" s="402"/>
      <c r="Y4086" s="402"/>
      <c r="Z4086" s="402"/>
    </row>
    <row r="4087" spans="23:26" x14ac:dyDescent="0.2">
      <c r="W4087" s="402"/>
      <c r="X4087" s="402"/>
      <c r="Y4087" s="402"/>
      <c r="Z4087" s="402"/>
    </row>
    <row r="4088" spans="23:26" x14ac:dyDescent="0.2">
      <c r="W4088" s="402"/>
      <c r="X4088" s="402"/>
      <c r="Y4088" s="402"/>
      <c r="Z4088" s="402"/>
    </row>
    <row r="4089" spans="23:26" x14ac:dyDescent="0.2">
      <c r="W4089" s="402"/>
      <c r="X4089" s="402"/>
      <c r="Y4089" s="402"/>
      <c r="Z4089" s="402"/>
    </row>
    <row r="4090" spans="23:26" x14ac:dyDescent="0.2">
      <c r="W4090" s="402"/>
      <c r="X4090" s="402"/>
      <c r="Y4090" s="402"/>
      <c r="Z4090" s="402"/>
    </row>
    <row r="4091" spans="23:26" x14ac:dyDescent="0.2">
      <c r="W4091" s="402"/>
      <c r="X4091" s="402"/>
      <c r="Y4091" s="402"/>
      <c r="Z4091" s="402"/>
    </row>
    <row r="4092" spans="23:26" x14ac:dyDescent="0.2">
      <c r="W4092" s="402"/>
      <c r="X4092" s="402"/>
      <c r="Y4092" s="402"/>
      <c r="Z4092" s="402"/>
    </row>
    <row r="4093" spans="23:26" x14ac:dyDescent="0.2">
      <c r="W4093" s="402"/>
      <c r="X4093" s="402"/>
      <c r="Y4093" s="402"/>
      <c r="Z4093" s="402"/>
    </row>
    <row r="4094" spans="23:26" x14ac:dyDescent="0.2">
      <c r="W4094" s="402"/>
      <c r="X4094" s="402"/>
      <c r="Y4094" s="402"/>
      <c r="Z4094" s="402"/>
    </row>
    <row r="4095" spans="23:26" x14ac:dyDescent="0.2">
      <c r="W4095" s="402"/>
      <c r="X4095" s="402"/>
      <c r="Y4095" s="402"/>
      <c r="Z4095" s="402"/>
    </row>
    <row r="4096" spans="23:26" x14ac:dyDescent="0.2">
      <c r="W4096" s="402"/>
      <c r="X4096" s="402"/>
      <c r="Y4096" s="402"/>
      <c r="Z4096" s="402"/>
    </row>
    <row r="4097" spans="23:26" x14ac:dyDescent="0.2">
      <c r="W4097" s="402"/>
      <c r="X4097" s="402"/>
      <c r="Y4097" s="402"/>
      <c r="Z4097" s="402"/>
    </row>
    <row r="4098" spans="23:26" x14ac:dyDescent="0.2">
      <c r="W4098" s="402"/>
      <c r="X4098" s="402"/>
      <c r="Y4098" s="402"/>
      <c r="Z4098" s="402"/>
    </row>
    <row r="4099" spans="23:26" x14ac:dyDescent="0.2">
      <c r="W4099" s="402"/>
      <c r="X4099" s="402"/>
      <c r="Y4099" s="402"/>
      <c r="Z4099" s="402"/>
    </row>
    <row r="4100" spans="23:26" x14ac:dyDescent="0.2">
      <c r="W4100" s="402"/>
      <c r="X4100" s="402"/>
      <c r="Y4100" s="402"/>
      <c r="Z4100" s="402"/>
    </row>
    <row r="4101" spans="23:26" x14ac:dyDescent="0.2">
      <c r="W4101" s="402"/>
      <c r="X4101" s="402"/>
      <c r="Y4101" s="402"/>
      <c r="Z4101" s="402"/>
    </row>
    <row r="4102" spans="23:26" x14ac:dyDescent="0.2">
      <c r="W4102" s="402"/>
      <c r="X4102" s="402"/>
      <c r="Y4102" s="402"/>
      <c r="Z4102" s="402"/>
    </row>
    <row r="4103" spans="23:26" x14ac:dyDescent="0.2">
      <c r="W4103" s="402"/>
      <c r="X4103" s="402"/>
      <c r="Y4103" s="402"/>
      <c r="Z4103" s="402"/>
    </row>
    <row r="4104" spans="23:26" x14ac:dyDescent="0.2">
      <c r="W4104" s="402"/>
      <c r="X4104" s="402"/>
      <c r="Y4104" s="402"/>
      <c r="Z4104" s="402"/>
    </row>
    <row r="4105" spans="23:26" x14ac:dyDescent="0.2">
      <c r="W4105" s="402"/>
      <c r="X4105" s="402"/>
      <c r="Y4105" s="402"/>
      <c r="Z4105" s="402"/>
    </row>
    <row r="4106" spans="23:26" x14ac:dyDescent="0.2">
      <c r="W4106" s="402"/>
      <c r="X4106" s="402"/>
      <c r="Y4106" s="402"/>
      <c r="Z4106" s="402"/>
    </row>
    <row r="4107" spans="23:26" x14ac:dyDescent="0.2">
      <c r="W4107" s="402"/>
      <c r="X4107" s="402"/>
      <c r="Y4107" s="402"/>
      <c r="Z4107" s="402"/>
    </row>
    <row r="4108" spans="23:26" x14ac:dyDescent="0.2">
      <c r="W4108" s="402"/>
      <c r="X4108" s="402"/>
      <c r="Y4108" s="402"/>
      <c r="Z4108" s="402"/>
    </row>
    <row r="4109" spans="23:26" x14ac:dyDescent="0.2">
      <c r="W4109" s="402"/>
      <c r="X4109" s="402"/>
      <c r="Y4109" s="402"/>
      <c r="Z4109" s="402"/>
    </row>
    <row r="4110" spans="23:26" x14ac:dyDescent="0.2">
      <c r="W4110" s="402"/>
      <c r="X4110" s="402"/>
      <c r="Y4110" s="402"/>
      <c r="Z4110" s="402"/>
    </row>
    <row r="4111" spans="23:26" x14ac:dyDescent="0.2">
      <c r="W4111" s="402"/>
      <c r="X4111" s="402"/>
      <c r="Y4111" s="402"/>
      <c r="Z4111" s="402"/>
    </row>
    <row r="4112" spans="23:26" x14ac:dyDescent="0.2">
      <c r="W4112" s="402"/>
      <c r="X4112" s="402"/>
      <c r="Y4112" s="402"/>
      <c r="Z4112" s="402"/>
    </row>
    <row r="4113" spans="23:26" x14ac:dyDescent="0.2">
      <c r="W4113" s="402"/>
      <c r="X4113" s="402"/>
      <c r="Y4113" s="402"/>
      <c r="Z4113" s="402"/>
    </row>
    <row r="4114" spans="23:26" x14ac:dyDescent="0.2">
      <c r="W4114" s="402"/>
      <c r="X4114" s="402"/>
      <c r="Y4114" s="402"/>
      <c r="Z4114" s="402"/>
    </row>
    <row r="4115" spans="23:26" x14ac:dyDescent="0.2">
      <c r="W4115" s="402"/>
      <c r="X4115" s="402"/>
      <c r="Y4115" s="402"/>
      <c r="Z4115" s="402"/>
    </row>
    <row r="4116" spans="23:26" x14ac:dyDescent="0.2">
      <c r="W4116" s="402"/>
      <c r="X4116" s="402"/>
      <c r="Y4116" s="402"/>
      <c r="Z4116" s="402"/>
    </row>
    <row r="4117" spans="23:26" x14ac:dyDescent="0.2">
      <c r="W4117" s="402"/>
      <c r="X4117" s="402"/>
      <c r="Y4117" s="402"/>
      <c r="Z4117" s="402"/>
    </row>
    <row r="4118" spans="23:26" x14ac:dyDescent="0.2">
      <c r="W4118" s="402"/>
      <c r="X4118" s="402"/>
      <c r="Y4118" s="402"/>
      <c r="Z4118" s="402"/>
    </row>
    <row r="4119" spans="23:26" x14ac:dyDescent="0.2">
      <c r="W4119" s="402"/>
      <c r="X4119" s="402"/>
      <c r="Y4119" s="402"/>
      <c r="Z4119" s="402"/>
    </row>
    <row r="4120" spans="23:26" x14ac:dyDescent="0.2">
      <c r="W4120" s="402"/>
      <c r="X4120" s="402"/>
      <c r="Y4120" s="402"/>
      <c r="Z4120" s="402"/>
    </row>
    <row r="4121" spans="23:26" x14ac:dyDescent="0.2">
      <c r="W4121" s="402"/>
      <c r="X4121" s="402"/>
      <c r="Y4121" s="402"/>
      <c r="Z4121" s="402"/>
    </row>
    <row r="4122" spans="23:26" x14ac:dyDescent="0.2">
      <c r="W4122" s="402"/>
      <c r="X4122" s="402"/>
      <c r="Y4122" s="402"/>
      <c r="Z4122" s="402"/>
    </row>
    <row r="4123" spans="23:26" x14ac:dyDescent="0.2">
      <c r="W4123" s="402"/>
      <c r="X4123" s="402"/>
      <c r="Y4123" s="402"/>
      <c r="Z4123" s="402"/>
    </row>
    <row r="4124" spans="23:26" x14ac:dyDescent="0.2">
      <c r="W4124" s="402"/>
      <c r="X4124" s="402"/>
      <c r="Y4124" s="402"/>
      <c r="Z4124" s="402"/>
    </row>
    <row r="4125" spans="23:26" x14ac:dyDescent="0.2">
      <c r="W4125" s="402"/>
      <c r="X4125" s="402"/>
      <c r="Y4125" s="402"/>
      <c r="Z4125" s="402"/>
    </row>
    <row r="4126" spans="23:26" x14ac:dyDescent="0.2">
      <c r="W4126" s="402"/>
      <c r="X4126" s="402"/>
      <c r="Y4126" s="402"/>
      <c r="Z4126" s="402"/>
    </row>
    <row r="4127" spans="23:26" x14ac:dyDescent="0.2">
      <c r="W4127" s="402"/>
      <c r="X4127" s="402"/>
      <c r="Y4127" s="402"/>
      <c r="Z4127" s="402"/>
    </row>
    <row r="4128" spans="23:26" x14ac:dyDescent="0.2">
      <c r="W4128" s="402"/>
      <c r="X4128" s="402"/>
      <c r="Y4128" s="402"/>
      <c r="Z4128" s="402"/>
    </row>
    <row r="4129" spans="23:26" x14ac:dyDescent="0.2">
      <c r="W4129" s="402"/>
      <c r="X4129" s="402"/>
      <c r="Y4129" s="402"/>
      <c r="Z4129" s="402"/>
    </row>
    <row r="4130" spans="23:26" x14ac:dyDescent="0.2">
      <c r="W4130" s="402"/>
      <c r="X4130" s="402"/>
      <c r="Y4130" s="402"/>
      <c r="Z4130" s="402"/>
    </row>
    <row r="4131" spans="23:26" x14ac:dyDescent="0.2">
      <c r="W4131" s="402"/>
      <c r="X4131" s="402"/>
      <c r="Y4131" s="402"/>
      <c r="Z4131" s="402"/>
    </row>
    <row r="4132" spans="23:26" x14ac:dyDescent="0.2">
      <c r="W4132" s="402"/>
      <c r="X4132" s="402"/>
      <c r="Y4132" s="402"/>
      <c r="Z4132" s="402"/>
    </row>
    <row r="4133" spans="23:26" x14ac:dyDescent="0.2">
      <c r="W4133" s="402"/>
      <c r="X4133" s="402"/>
      <c r="Y4133" s="402"/>
      <c r="Z4133" s="402"/>
    </row>
    <row r="4134" spans="23:26" x14ac:dyDescent="0.2">
      <c r="W4134" s="402"/>
      <c r="X4134" s="402"/>
      <c r="Y4134" s="402"/>
      <c r="Z4134" s="402"/>
    </row>
    <row r="4135" spans="23:26" x14ac:dyDescent="0.2">
      <c r="W4135" s="402"/>
      <c r="X4135" s="402"/>
      <c r="Y4135" s="402"/>
      <c r="Z4135" s="402"/>
    </row>
    <row r="4136" spans="23:26" x14ac:dyDescent="0.2">
      <c r="W4136" s="402"/>
      <c r="X4136" s="402"/>
      <c r="Y4136" s="402"/>
      <c r="Z4136" s="402"/>
    </row>
    <row r="4137" spans="23:26" x14ac:dyDescent="0.2">
      <c r="W4137" s="402"/>
      <c r="X4137" s="402"/>
      <c r="Y4137" s="402"/>
      <c r="Z4137" s="402"/>
    </row>
    <row r="4138" spans="23:26" x14ac:dyDescent="0.2">
      <c r="W4138" s="402"/>
      <c r="X4138" s="402"/>
      <c r="Y4138" s="402"/>
      <c r="Z4138" s="402"/>
    </row>
    <row r="4139" spans="23:26" x14ac:dyDescent="0.2">
      <c r="W4139" s="402"/>
      <c r="X4139" s="402"/>
      <c r="Y4139" s="402"/>
      <c r="Z4139" s="402"/>
    </row>
    <row r="4140" spans="23:26" x14ac:dyDescent="0.2">
      <c r="W4140" s="402"/>
      <c r="X4140" s="402"/>
      <c r="Y4140" s="402"/>
      <c r="Z4140" s="402"/>
    </row>
    <row r="4141" spans="23:26" x14ac:dyDescent="0.2">
      <c r="W4141" s="402"/>
      <c r="X4141" s="402"/>
      <c r="Y4141" s="402"/>
      <c r="Z4141" s="402"/>
    </row>
    <row r="4142" spans="23:26" x14ac:dyDescent="0.2">
      <c r="W4142" s="402"/>
      <c r="X4142" s="402"/>
      <c r="Y4142" s="402"/>
      <c r="Z4142" s="402"/>
    </row>
    <row r="4143" spans="23:26" x14ac:dyDescent="0.2">
      <c r="W4143" s="402"/>
      <c r="X4143" s="402"/>
      <c r="Y4143" s="402"/>
      <c r="Z4143" s="402"/>
    </row>
    <row r="4144" spans="23:26" x14ac:dyDescent="0.2">
      <c r="W4144" s="402"/>
      <c r="X4144" s="402"/>
      <c r="Y4144" s="402"/>
      <c r="Z4144" s="402"/>
    </row>
    <row r="4145" spans="23:26" x14ac:dyDescent="0.2">
      <c r="W4145" s="402"/>
      <c r="X4145" s="402"/>
      <c r="Y4145" s="402"/>
      <c r="Z4145" s="402"/>
    </row>
    <row r="4146" spans="23:26" x14ac:dyDescent="0.2">
      <c r="W4146" s="402"/>
      <c r="X4146" s="402"/>
      <c r="Y4146" s="402"/>
      <c r="Z4146" s="402"/>
    </row>
    <row r="4147" spans="23:26" x14ac:dyDescent="0.2">
      <c r="W4147" s="402"/>
      <c r="X4147" s="402"/>
      <c r="Y4147" s="402"/>
      <c r="Z4147" s="402"/>
    </row>
    <row r="4148" spans="23:26" x14ac:dyDescent="0.2">
      <c r="W4148" s="402"/>
      <c r="X4148" s="402"/>
      <c r="Y4148" s="402"/>
      <c r="Z4148" s="402"/>
    </row>
    <row r="4149" spans="23:26" x14ac:dyDescent="0.2">
      <c r="W4149" s="402"/>
      <c r="X4149" s="402"/>
      <c r="Y4149" s="402"/>
      <c r="Z4149" s="402"/>
    </row>
    <row r="4150" spans="23:26" x14ac:dyDescent="0.2">
      <c r="W4150" s="402"/>
      <c r="X4150" s="402"/>
      <c r="Y4150" s="402"/>
      <c r="Z4150" s="402"/>
    </row>
    <row r="4151" spans="23:26" x14ac:dyDescent="0.2">
      <c r="W4151" s="402"/>
      <c r="X4151" s="402"/>
      <c r="Y4151" s="402"/>
      <c r="Z4151" s="402"/>
    </row>
    <row r="4152" spans="23:26" x14ac:dyDescent="0.2">
      <c r="W4152" s="402"/>
      <c r="X4152" s="402"/>
      <c r="Y4152" s="402"/>
      <c r="Z4152" s="402"/>
    </row>
    <row r="4153" spans="23:26" x14ac:dyDescent="0.2">
      <c r="W4153" s="402"/>
      <c r="X4153" s="402"/>
      <c r="Y4153" s="402"/>
      <c r="Z4153" s="402"/>
    </row>
    <row r="4154" spans="23:26" x14ac:dyDescent="0.2">
      <c r="W4154" s="402"/>
      <c r="X4154" s="402"/>
      <c r="Y4154" s="402"/>
      <c r="Z4154" s="402"/>
    </row>
    <row r="4155" spans="23:26" x14ac:dyDescent="0.2">
      <c r="W4155" s="402"/>
      <c r="X4155" s="402"/>
      <c r="Y4155" s="402"/>
      <c r="Z4155" s="402"/>
    </row>
    <row r="4156" spans="23:26" x14ac:dyDescent="0.2">
      <c r="W4156" s="402"/>
      <c r="X4156" s="402"/>
      <c r="Y4156" s="402"/>
      <c r="Z4156" s="402"/>
    </row>
    <row r="4157" spans="23:26" x14ac:dyDescent="0.2">
      <c r="W4157" s="402"/>
      <c r="X4157" s="402"/>
      <c r="Y4157" s="402"/>
      <c r="Z4157" s="402"/>
    </row>
    <row r="4158" spans="23:26" x14ac:dyDescent="0.2">
      <c r="W4158" s="402"/>
      <c r="X4158" s="402"/>
      <c r="Y4158" s="402"/>
      <c r="Z4158" s="402"/>
    </row>
    <row r="4159" spans="23:26" x14ac:dyDescent="0.2">
      <c r="W4159" s="402"/>
      <c r="X4159" s="402"/>
      <c r="Y4159" s="402"/>
      <c r="Z4159" s="402"/>
    </row>
    <row r="4160" spans="23:26" x14ac:dyDescent="0.2">
      <c r="W4160" s="402"/>
      <c r="X4160" s="402"/>
      <c r="Y4160" s="402"/>
      <c r="Z4160" s="402"/>
    </row>
    <row r="4161" spans="23:26" x14ac:dyDescent="0.2">
      <c r="W4161" s="402"/>
      <c r="X4161" s="402"/>
      <c r="Y4161" s="402"/>
      <c r="Z4161" s="402"/>
    </row>
    <row r="4162" spans="23:26" x14ac:dyDescent="0.2">
      <c r="W4162" s="402"/>
      <c r="X4162" s="402"/>
      <c r="Y4162" s="402"/>
      <c r="Z4162" s="402"/>
    </row>
    <row r="4163" spans="23:26" x14ac:dyDescent="0.2">
      <c r="W4163" s="402"/>
      <c r="X4163" s="402"/>
      <c r="Y4163" s="402"/>
      <c r="Z4163" s="402"/>
    </row>
    <row r="4164" spans="23:26" x14ac:dyDescent="0.2">
      <c r="W4164" s="402"/>
      <c r="X4164" s="402"/>
      <c r="Y4164" s="402"/>
      <c r="Z4164" s="402"/>
    </row>
    <row r="4165" spans="23:26" x14ac:dyDescent="0.2">
      <c r="W4165" s="402"/>
      <c r="X4165" s="402"/>
      <c r="Y4165" s="402"/>
      <c r="Z4165" s="402"/>
    </row>
    <row r="4166" spans="23:26" x14ac:dyDescent="0.2">
      <c r="W4166" s="402"/>
      <c r="X4166" s="402"/>
      <c r="Y4166" s="402"/>
      <c r="Z4166" s="402"/>
    </row>
    <row r="4167" spans="23:26" x14ac:dyDescent="0.2">
      <c r="W4167" s="402"/>
      <c r="X4167" s="402"/>
      <c r="Y4167" s="402"/>
      <c r="Z4167" s="402"/>
    </row>
    <row r="4168" spans="23:26" x14ac:dyDescent="0.2">
      <c r="W4168" s="402"/>
      <c r="X4168" s="402"/>
      <c r="Y4168" s="402"/>
      <c r="Z4168" s="402"/>
    </row>
    <row r="4169" spans="23:26" x14ac:dyDescent="0.2">
      <c r="W4169" s="402"/>
      <c r="X4169" s="402"/>
      <c r="Y4169" s="402"/>
      <c r="Z4169" s="402"/>
    </row>
    <row r="4170" spans="23:26" x14ac:dyDescent="0.2">
      <c r="W4170" s="402"/>
      <c r="X4170" s="402"/>
      <c r="Y4170" s="402"/>
      <c r="Z4170" s="402"/>
    </row>
    <row r="4171" spans="23:26" x14ac:dyDescent="0.2">
      <c r="W4171" s="402"/>
      <c r="X4171" s="402"/>
      <c r="Y4171" s="402"/>
      <c r="Z4171" s="402"/>
    </row>
    <row r="4172" spans="23:26" x14ac:dyDescent="0.2">
      <c r="W4172" s="402"/>
      <c r="X4172" s="402"/>
      <c r="Y4172" s="402"/>
      <c r="Z4172" s="402"/>
    </row>
    <row r="4173" spans="23:26" x14ac:dyDescent="0.2">
      <c r="W4173" s="402"/>
      <c r="X4173" s="402"/>
      <c r="Y4173" s="402"/>
      <c r="Z4173" s="402"/>
    </row>
    <row r="4174" spans="23:26" x14ac:dyDescent="0.2">
      <c r="W4174" s="402"/>
      <c r="X4174" s="402"/>
      <c r="Y4174" s="402"/>
      <c r="Z4174" s="402"/>
    </row>
    <row r="4175" spans="23:26" x14ac:dyDescent="0.2">
      <c r="W4175" s="402"/>
      <c r="X4175" s="402"/>
      <c r="Y4175" s="402"/>
      <c r="Z4175" s="402"/>
    </row>
    <row r="4176" spans="23:26" x14ac:dyDescent="0.2">
      <c r="W4176" s="402"/>
      <c r="X4176" s="402"/>
      <c r="Y4176" s="402"/>
      <c r="Z4176" s="402"/>
    </row>
    <row r="4177" spans="23:26" x14ac:dyDescent="0.2">
      <c r="W4177" s="402"/>
      <c r="X4177" s="402"/>
      <c r="Y4177" s="402"/>
      <c r="Z4177" s="402"/>
    </row>
    <row r="4178" spans="23:26" x14ac:dyDescent="0.2">
      <c r="W4178" s="402"/>
      <c r="X4178" s="402"/>
      <c r="Y4178" s="402"/>
      <c r="Z4178" s="402"/>
    </row>
    <row r="4179" spans="23:26" x14ac:dyDescent="0.2">
      <c r="W4179" s="402"/>
      <c r="X4179" s="402"/>
      <c r="Y4179" s="402"/>
      <c r="Z4179" s="402"/>
    </row>
    <row r="4180" spans="23:26" x14ac:dyDescent="0.2">
      <c r="W4180" s="402"/>
      <c r="X4180" s="402"/>
      <c r="Y4180" s="402"/>
      <c r="Z4180" s="402"/>
    </row>
    <row r="4181" spans="23:26" x14ac:dyDescent="0.2">
      <c r="W4181" s="402"/>
      <c r="X4181" s="402"/>
      <c r="Y4181" s="402"/>
      <c r="Z4181" s="402"/>
    </row>
    <row r="4182" spans="23:26" x14ac:dyDescent="0.2">
      <c r="W4182" s="402"/>
      <c r="X4182" s="402"/>
      <c r="Y4182" s="402"/>
      <c r="Z4182" s="402"/>
    </row>
    <row r="4183" spans="23:26" x14ac:dyDescent="0.2">
      <c r="W4183" s="402"/>
      <c r="X4183" s="402"/>
      <c r="Y4183" s="402"/>
      <c r="Z4183" s="402"/>
    </row>
    <row r="4184" spans="23:26" x14ac:dyDescent="0.2">
      <c r="W4184" s="402"/>
      <c r="X4184" s="402"/>
      <c r="Y4184" s="402"/>
      <c r="Z4184" s="402"/>
    </row>
    <row r="4185" spans="23:26" x14ac:dyDescent="0.2">
      <c r="W4185" s="402"/>
      <c r="X4185" s="402"/>
      <c r="Y4185" s="402"/>
      <c r="Z4185" s="402"/>
    </row>
    <row r="4186" spans="23:26" x14ac:dyDescent="0.2">
      <c r="W4186" s="402"/>
      <c r="X4186" s="402"/>
      <c r="Y4186" s="402"/>
      <c r="Z4186" s="402"/>
    </row>
    <row r="4187" spans="23:26" x14ac:dyDescent="0.2">
      <c r="W4187" s="402"/>
      <c r="X4187" s="402"/>
      <c r="Y4187" s="402"/>
      <c r="Z4187" s="402"/>
    </row>
    <row r="4188" spans="23:26" x14ac:dyDescent="0.2">
      <c r="W4188" s="402"/>
      <c r="X4188" s="402"/>
      <c r="Y4188" s="402"/>
      <c r="Z4188" s="402"/>
    </row>
    <row r="4189" spans="23:26" x14ac:dyDescent="0.2">
      <c r="W4189" s="402"/>
      <c r="X4189" s="402"/>
      <c r="Y4189" s="402"/>
      <c r="Z4189" s="402"/>
    </row>
    <row r="4190" spans="23:26" x14ac:dyDescent="0.2">
      <c r="W4190" s="402"/>
      <c r="X4190" s="402"/>
      <c r="Y4190" s="402"/>
      <c r="Z4190" s="402"/>
    </row>
    <row r="4191" spans="23:26" x14ac:dyDescent="0.2">
      <c r="W4191" s="402"/>
      <c r="X4191" s="402"/>
      <c r="Y4191" s="402"/>
      <c r="Z4191" s="402"/>
    </row>
    <row r="4192" spans="23:26" x14ac:dyDescent="0.2">
      <c r="W4192" s="402"/>
      <c r="X4192" s="402"/>
      <c r="Y4192" s="402"/>
      <c r="Z4192" s="402"/>
    </row>
    <row r="4193" spans="23:26" x14ac:dyDescent="0.2">
      <c r="W4193" s="402"/>
      <c r="X4193" s="402"/>
      <c r="Y4193" s="402"/>
      <c r="Z4193" s="402"/>
    </row>
    <row r="4194" spans="23:26" x14ac:dyDescent="0.2">
      <c r="W4194" s="402"/>
      <c r="X4194" s="402"/>
      <c r="Y4194" s="402"/>
      <c r="Z4194" s="402"/>
    </row>
    <row r="4195" spans="23:26" x14ac:dyDescent="0.2">
      <c r="W4195" s="402"/>
      <c r="X4195" s="402"/>
      <c r="Y4195" s="402"/>
      <c r="Z4195" s="402"/>
    </row>
    <row r="4196" spans="23:26" x14ac:dyDescent="0.2">
      <c r="W4196" s="402"/>
      <c r="X4196" s="402"/>
      <c r="Y4196" s="402"/>
      <c r="Z4196" s="402"/>
    </row>
    <row r="4197" spans="23:26" x14ac:dyDescent="0.2">
      <c r="W4197" s="402"/>
      <c r="X4197" s="402"/>
      <c r="Y4197" s="402"/>
      <c r="Z4197" s="402"/>
    </row>
    <row r="4198" spans="23:26" x14ac:dyDescent="0.2">
      <c r="W4198" s="402"/>
      <c r="X4198" s="402"/>
      <c r="Y4198" s="402"/>
      <c r="Z4198" s="402"/>
    </row>
    <row r="4199" spans="23:26" x14ac:dyDescent="0.2">
      <c r="W4199" s="402"/>
      <c r="X4199" s="402"/>
      <c r="Y4199" s="402"/>
      <c r="Z4199" s="402"/>
    </row>
    <row r="4200" spans="23:26" x14ac:dyDescent="0.2">
      <c r="W4200" s="402"/>
      <c r="X4200" s="402"/>
      <c r="Y4200" s="402"/>
      <c r="Z4200" s="402"/>
    </row>
    <row r="4201" spans="23:26" x14ac:dyDescent="0.2">
      <c r="W4201" s="402"/>
      <c r="X4201" s="402"/>
      <c r="Y4201" s="402"/>
      <c r="Z4201" s="402"/>
    </row>
    <row r="4202" spans="23:26" x14ac:dyDescent="0.2">
      <c r="W4202" s="402"/>
      <c r="X4202" s="402"/>
      <c r="Y4202" s="402"/>
      <c r="Z4202" s="402"/>
    </row>
    <row r="4203" spans="23:26" x14ac:dyDescent="0.2">
      <c r="W4203" s="402"/>
      <c r="X4203" s="402"/>
      <c r="Y4203" s="402"/>
      <c r="Z4203" s="402"/>
    </row>
    <row r="4204" spans="23:26" x14ac:dyDescent="0.2">
      <c r="W4204" s="402"/>
      <c r="X4204" s="402"/>
      <c r="Y4204" s="402"/>
      <c r="Z4204" s="402"/>
    </row>
    <row r="4205" spans="23:26" x14ac:dyDescent="0.2">
      <c r="W4205" s="402"/>
      <c r="X4205" s="402"/>
      <c r="Y4205" s="402"/>
      <c r="Z4205" s="402"/>
    </row>
    <row r="4206" spans="23:26" x14ac:dyDescent="0.2">
      <c r="W4206" s="402"/>
      <c r="X4206" s="402"/>
      <c r="Y4206" s="402"/>
      <c r="Z4206" s="402"/>
    </row>
    <row r="4207" spans="23:26" x14ac:dyDescent="0.2">
      <c r="W4207" s="402"/>
      <c r="X4207" s="402"/>
      <c r="Y4207" s="402"/>
      <c r="Z4207" s="402"/>
    </row>
    <row r="4208" spans="23:26" x14ac:dyDescent="0.2">
      <c r="W4208" s="402"/>
      <c r="X4208" s="402"/>
      <c r="Y4208" s="402"/>
      <c r="Z4208" s="402"/>
    </row>
    <row r="4209" spans="23:26" x14ac:dyDescent="0.2">
      <c r="W4209" s="402"/>
      <c r="X4209" s="402"/>
      <c r="Y4209" s="402"/>
      <c r="Z4209" s="402"/>
    </row>
    <row r="4210" spans="23:26" x14ac:dyDescent="0.2">
      <c r="W4210" s="402"/>
      <c r="X4210" s="402"/>
      <c r="Y4210" s="402"/>
      <c r="Z4210" s="402"/>
    </row>
    <row r="4211" spans="23:26" x14ac:dyDescent="0.2">
      <c r="W4211" s="402"/>
      <c r="X4211" s="402"/>
      <c r="Y4211" s="402"/>
      <c r="Z4211" s="402"/>
    </row>
    <row r="4212" spans="23:26" x14ac:dyDescent="0.2">
      <c r="W4212" s="402"/>
      <c r="X4212" s="402"/>
      <c r="Y4212" s="402"/>
      <c r="Z4212" s="402"/>
    </row>
    <row r="4213" spans="23:26" x14ac:dyDescent="0.2">
      <c r="W4213" s="402"/>
      <c r="X4213" s="402"/>
      <c r="Y4213" s="402"/>
      <c r="Z4213" s="402"/>
    </row>
    <row r="4214" spans="23:26" x14ac:dyDescent="0.2">
      <c r="W4214" s="402"/>
      <c r="X4214" s="402"/>
      <c r="Y4214" s="402"/>
      <c r="Z4214" s="402"/>
    </row>
    <row r="4215" spans="23:26" x14ac:dyDescent="0.2">
      <c r="W4215" s="402"/>
      <c r="X4215" s="402"/>
      <c r="Y4215" s="402"/>
      <c r="Z4215" s="402"/>
    </row>
    <row r="4216" spans="23:26" x14ac:dyDescent="0.2">
      <c r="W4216" s="402"/>
      <c r="X4216" s="402"/>
      <c r="Y4216" s="402"/>
      <c r="Z4216" s="402"/>
    </row>
    <row r="4217" spans="23:26" x14ac:dyDescent="0.2">
      <c r="W4217" s="402"/>
      <c r="X4217" s="402"/>
      <c r="Y4217" s="402"/>
      <c r="Z4217" s="402"/>
    </row>
    <row r="4218" spans="23:26" x14ac:dyDescent="0.2">
      <c r="W4218" s="402"/>
      <c r="X4218" s="402"/>
      <c r="Y4218" s="402"/>
      <c r="Z4218" s="402"/>
    </row>
    <row r="4219" spans="23:26" x14ac:dyDescent="0.2">
      <c r="W4219" s="402"/>
      <c r="X4219" s="402"/>
      <c r="Y4219" s="402"/>
      <c r="Z4219" s="402"/>
    </row>
    <row r="4220" spans="23:26" x14ac:dyDescent="0.2">
      <c r="W4220" s="402"/>
      <c r="X4220" s="402"/>
      <c r="Y4220" s="402"/>
      <c r="Z4220" s="402"/>
    </row>
    <row r="4221" spans="23:26" x14ac:dyDescent="0.2">
      <c r="W4221" s="402"/>
      <c r="X4221" s="402"/>
      <c r="Y4221" s="402"/>
      <c r="Z4221" s="402"/>
    </row>
    <row r="4222" spans="23:26" x14ac:dyDescent="0.2">
      <c r="W4222" s="402"/>
      <c r="X4222" s="402"/>
      <c r="Y4222" s="402"/>
      <c r="Z4222" s="402"/>
    </row>
    <row r="4223" spans="23:26" x14ac:dyDescent="0.2">
      <c r="W4223" s="402"/>
      <c r="X4223" s="402"/>
      <c r="Y4223" s="402"/>
      <c r="Z4223" s="402"/>
    </row>
    <row r="4224" spans="23:26" x14ac:dyDescent="0.2">
      <c r="W4224" s="402"/>
      <c r="X4224" s="402"/>
      <c r="Y4224" s="402"/>
      <c r="Z4224" s="402"/>
    </row>
    <row r="4225" spans="23:26" x14ac:dyDescent="0.2">
      <c r="W4225" s="402"/>
      <c r="X4225" s="402"/>
      <c r="Y4225" s="402"/>
      <c r="Z4225" s="402"/>
    </row>
    <row r="4226" spans="23:26" x14ac:dyDescent="0.2">
      <c r="W4226" s="402"/>
      <c r="X4226" s="402"/>
      <c r="Y4226" s="402"/>
      <c r="Z4226" s="402"/>
    </row>
    <row r="4227" spans="23:26" x14ac:dyDescent="0.2">
      <c r="W4227" s="402"/>
      <c r="X4227" s="402"/>
      <c r="Y4227" s="402"/>
      <c r="Z4227" s="402"/>
    </row>
    <row r="4228" spans="23:26" x14ac:dyDescent="0.2">
      <c r="W4228" s="402"/>
      <c r="X4228" s="402"/>
      <c r="Y4228" s="402"/>
      <c r="Z4228" s="402"/>
    </row>
    <row r="4229" spans="23:26" x14ac:dyDescent="0.2">
      <c r="W4229" s="402"/>
      <c r="X4229" s="402"/>
      <c r="Y4229" s="402"/>
      <c r="Z4229" s="402"/>
    </row>
    <row r="4230" spans="23:26" x14ac:dyDescent="0.2">
      <c r="W4230" s="402"/>
      <c r="X4230" s="402"/>
      <c r="Y4230" s="402"/>
      <c r="Z4230" s="402"/>
    </row>
    <row r="4231" spans="23:26" x14ac:dyDescent="0.2">
      <c r="W4231" s="402"/>
      <c r="X4231" s="402"/>
      <c r="Y4231" s="402"/>
      <c r="Z4231" s="402"/>
    </row>
    <row r="4232" spans="23:26" x14ac:dyDescent="0.2">
      <c r="W4232" s="402"/>
      <c r="X4232" s="402"/>
      <c r="Y4232" s="402"/>
      <c r="Z4232" s="402"/>
    </row>
    <row r="4233" spans="23:26" x14ac:dyDescent="0.2">
      <c r="W4233" s="402"/>
      <c r="X4233" s="402"/>
      <c r="Y4233" s="402"/>
      <c r="Z4233" s="402"/>
    </row>
    <row r="4234" spans="23:26" x14ac:dyDescent="0.2">
      <c r="W4234" s="402"/>
      <c r="X4234" s="402"/>
      <c r="Y4234" s="402"/>
      <c r="Z4234" s="402"/>
    </row>
    <row r="4235" spans="23:26" x14ac:dyDescent="0.2">
      <c r="W4235" s="402"/>
      <c r="X4235" s="402"/>
      <c r="Y4235" s="402"/>
      <c r="Z4235" s="402"/>
    </row>
    <row r="4236" spans="23:26" x14ac:dyDescent="0.2">
      <c r="W4236" s="402"/>
      <c r="X4236" s="402"/>
      <c r="Y4236" s="402"/>
      <c r="Z4236" s="402"/>
    </row>
    <row r="4237" spans="23:26" x14ac:dyDescent="0.2">
      <c r="W4237" s="402"/>
      <c r="X4237" s="402"/>
      <c r="Y4237" s="402"/>
      <c r="Z4237" s="402"/>
    </row>
    <row r="4238" spans="23:26" x14ac:dyDescent="0.2">
      <c r="W4238" s="402"/>
      <c r="X4238" s="402"/>
      <c r="Y4238" s="402"/>
      <c r="Z4238" s="402"/>
    </row>
    <row r="4239" spans="23:26" x14ac:dyDescent="0.2">
      <c r="W4239" s="402"/>
      <c r="X4239" s="402"/>
      <c r="Y4239" s="402"/>
      <c r="Z4239" s="402"/>
    </row>
    <row r="4240" spans="23:26" x14ac:dyDescent="0.2">
      <c r="W4240" s="402"/>
      <c r="X4240" s="402"/>
      <c r="Y4240" s="402"/>
      <c r="Z4240" s="402"/>
    </row>
    <row r="4241" spans="23:26" x14ac:dyDescent="0.2">
      <c r="W4241" s="402"/>
      <c r="X4241" s="402"/>
      <c r="Y4241" s="402"/>
      <c r="Z4241" s="402"/>
    </row>
    <row r="4242" spans="23:26" x14ac:dyDescent="0.2">
      <c r="W4242" s="402"/>
      <c r="X4242" s="402"/>
      <c r="Y4242" s="402"/>
      <c r="Z4242" s="402"/>
    </row>
    <row r="4243" spans="23:26" x14ac:dyDescent="0.2">
      <c r="W4243" s="402"/>
      <c r="X4243" s="402"/>
      <c r="Y4243" s="402"/>
      <c r="Z4243" s="402"/>
    </row>
    <row r="4244" spans="23:26" x14ac:dyDescent="0.2">
      <c r="W4244" s="402"/>
      <c r="X4244" s="402"/>
      <c r="Y4244" s="402"/>
      <c r="Z4244" s="402"/>
    </row>
    <row r="4245" spans="23:26" x14ac:dyDescent="0.2">
      <c r="W4245" s="402"/>
      <c r="X4245" s="402"/>
      <c r="Y4245" s="402"/>
      <c r="Z4245" s="402"/>
    </row>
    <row r="4246" spans="23:26" x14ac:dyDescent="0.2">
      <c r="W4246" s="402"/>
      <c r="X4246" s="402"/>
      <c r="Y4246" s="402"/>
      <c r="Z4246" s="402"/>
    </row>
    <row r="4247" spans="23:26" x14ac:dyDescent="0.2">
      <c r="W4247" s="402"/>
      <c r="X4247" s="402"/>
      <c r="Y4247" s="402"/>
      <c r="Z4247" s="402"/>
    </row>
    <row r="4248" spans="23:26" x14ac:dyDescent="0.2">
      <c r="W4248" s="402"/>
      <c r="X4248" s="402"/>
      <c r="Y4248" s="402"/>
      <c r="Z4248" s="402"/>
    </row>
    <row r="4249" spans="23:26" x14ac:dyDescent="0.2">
      <c r="W4249" s="402"/>
      <c r="X4249" s="402"/>
      <c r="Y4249" s="402"/>
      <c r="Z4249" s="402"/>
    </row>
    <row r="4250" spans="23:26" x14ac:dyDescent="0.2">
      <c r="W4250" s="402"/>
      <c r="X4250" s="402"/>
      <c r="Y4250" s="402"/>
      <c r="Z4250" s="402"/>
    </row>
    <row r="4251" spans="23:26" x14ac:dyDescent="0.2">
      <c r="W4251" s="402"/>
      <c r="X4251" s="402"/>
      <c r="Y4251" s="402"/>
      <c r="Z4251" s="402"/>
    </row>
    <row r="4252" spans="23:26" x14ac:dyDescent="0.2">
      <c r="W4252" s="402"/>
      <c r="X4252" s="402"/>
      <c r="Y4252" s="402"/>
      <c r="Z4252" s="402"/>
    </row>
    <row r="4253" spans="23:26" x14ac:dyDescent="0.2">
      <c r="W4253" s="402"/>
      <c r="X4253" s="402"/>
      <c r="Y4253" s="402"/>
      <c r="Z4253" s="402"/>
    </row>
    <row r="4254" spans="23:26" x14ac:dyDescent="0.2">
      <c r="W4254" s="402"/>
      <c r="X4254" s="402"/>
      <c r="Y4254" s="402"/>
      <c r="Z4254" s="402"/>
    </row>
    <row r="4255" spans="23:26" x14ac:dyDescent="0.2">
      <c r="W4255" s="402"/>
      <c r="X4255" s="402"/>
      <c r="Y4255" s="402"/>
      <c r="Z4255" s="402"/>
    </row>
    <row r="4256" spans="23:26" x14ac:dyDescent="0.2">
      <c r="W4256" s="402"/>
      <c r="X4256" s="402"/>
      <c r="Y4256" s="402"/>
      <c r="Z4256" s="402"/>
    </row>
    <row r="4257" spans="23:26" x14ac:dyDescent="0.2">
      <c r="W4257" s="402"/>
      <c r="X4257" s="402"/>
      <c r="Y4257" s="402"/>
      <c r="Z4257" s="402"/>
    </row>
    <row r="4258" spans="23:26" x14ac:dyDescent="0.2">
      <c r="W4258" s="402"/>
      <c r="X4258" s="402"/>
      <c r="Y4258" s="402"/>
      <c r="Z4258" s="402"/>
    </row>
    <row r="4259" spans="23:26" x14ac:dyDescent="0.2">
      <c r="W4259" s="402"/>
      <c r="X4259" s="402"/>
      <c r="Y4259" s="402"/>
      <c r="Z4259" s="402"/>
    </row>
    <row r="4260" spans="23:26" x14ac:dyDescent="0.2">
      <c r="W4260" s="402"/>
      <c r="X4260" s="402"/>
      <c r="Y4260" s="402"/>
      <c r="Z4260" s="402"/>
    </row>
    <row r="4261" spans="23:26" x14ac:dyDescent="0.2">
      <c r="W4261" s="402"/>
      <c r="X4261" s="402"/>
      <c r="Y4261" s="402"/>
      <c r="Z4261" s="402"/>
    </row>
    <row r="4262" spans="23:26" x14ac:dyDescent="0.2">
      <c r="W4262" s="402"/>
      <c r="X4262" s="402"/>
      <c r="Y4262" s="402"/>
      <c r="Z4262" s="402"/>
    </row>
    <row r="4263" spans="23:26" x14ac:dyDescent="0.2">
      <c r="W4263" s="402"/>
      <c r="X4263" s="402"/>
      <c r="Y4263" s="402"/>
      <c r="Z4263" s="402"/>
    </row>
    <row r="4264" spans="23:26" x14ac:dyDescent="0.2">
      <c r="W4264" s="402"/>
      <c r="X4264" s="402"/>
      <c r="Y4264" s="402"/>
      <c r="Z4264" s="402"/>
    </row>
    <row r="4265" spans="23:26" x14ac:dyDescent="0.2">
      <c r="W4265" s="402"/>
      <c r="X4265" s="402"/>
      <c r="Y4265" s="402"/>
      <c r="Z4265" s="402"/>
    </row>
    <row r="4266" spans="23:26" x14ac:dyDescent="0.2">
      <c r="W4266" s="402"/>
      <c r="X4266" s="402"/>
      <c r="Y4266" s="402"/>
      <c r="Z4266" s="402"/>
    </row>
    <row r="4267" spans="23:26" x14ac:dyDescent="0.2">
      <c r="W4267" s="402"/>
      <c r="X4267" s="402"/>
      <c r="Y4267" s="402"/>
      <c r="Z4267" s="402"/>
    </row>
    <row r="4268" spans="23:26" x14ac:dyDescent="0.2">
      <c r="W4268" s="402"/>
      <c r="X4268" s="402"/>
      <c r="Y4268" s="402"/>
      <c r="Z4268" s="402"/>
    </row>
    <row r="4269" spans="23:26" x14ac:dyDescent="0.2">
      <c r="W4269" s="402"/>
      <c r="X4269" s="402"/>
      <c r="Y4269" s="402"/>
      <c r="Z4269" s="402"/>
    </row>
    <row r="4270" spans="23:26" x14ac:dyDescent="0.2">
      <c r="W4270" s="402"/>
      <c r="X4270" s="402"/>
      <c r="Y4270" s="402"/>
      <c r="Z4270" s="402"/>
    </row>
    <row r="4271" spans="23:26" x14ac:dyDescent="0.2">
      <c r="W4271" s="402"/>
      <c r="X4271" s="402"/>
      <c r="Y4271" s="402"/>
      <c r="Z4271" s="402"/>
    </row>
    <row r="4272" spans="23:26" x14ac:dyDescent="0.2">
      <c r="W4272" s="402"/>
      <c r="X4272" s="402"/>
      <c r="Y4272" s="402"/>
      <c r="Z4272" s="402"/>
    </row>
    <row r="4273" spans="23:26" x14ac:dyDescent="0.2">
      <c r="W4273" s="402"/>
      <c r="X4273" s="402"/>
      <c r="Y4273" s="402"/>
      <c r="Z4273" s="402"/>
    </row>
    <row r="4274" spans="23:26" x14ac:dyDescent="0.2">
      <c r="W4274" s="402"/>
      <c r="X4274" s="402"/>
      <c r="Y4274" s="402"/>
      <c r="Z4274" s="402"/>
    </row>
    <row r="4275" spans="23:26" x14ac:dyDescent="0.2">
      <c r="W4275" s="402"/>
      <c r="X4275" s="402"/>
      <c r="Y4275" s="402"/>
      <c r="Z4275" s="402"/>
    </row>
    <row r="4276" spans="23:26" x14ac:dyDescent="0.2">
      <c r="W4276" s="402"/>
      <c r="X4276" s="402"/>
      <c r="Y4276" s="402"/>
      <c r="Z4276" s="402"/>
    </row>
    <row r="4277" spans="23:26" x14ac:dyDescent="0.2">
      <c r="W4277" s="402"/>
      <c r="X4277" s="402"/>
      <c r="Y4277" s="402"/>
      <c r="Z4277" s="402"/>
    </row>
    <row r="4278" spans="23:26" x14ac:dyDescent="0.2">
      <c r="W4278" s="402"/>
      <c r="X4278" s="402"/>
      <c r="Y4278" s="402"/>
      <c r="Z4278" s="402"/>
    </row>
    <row r="4279" spans="23:26" x14ac:dyDescent="0.2">
      <c r="W4279" s="402"/>
      <c r="X4279" s="402"/>
      <c r="Y4279" s="402"/>
      <c r="Z4279" s="402"/>
    </row>
    <row r="4280" spans="23:26" x14ac:dyDescent="0.2">
      <c r="W4280" s="402"/>
      <c r="X4280" s="402"/>
      <c r="Y4280" s="402"/>
      <c r="Z4280" s="402"/>
    </row>
    <row r="4281" spans="23:26" x14ac:dyDescent="0.2">
      <c r="W4281" s="402"/>
      <c r="X4281" s="402"/>
      <c r="Y4281" s="402"/>
      <c r="Z4281" s="402"/>
    </row>
    <row r="4282" spans="23:26" x14ac:dyDescent="0.2">
      <c r="W4282" s="402"/>
      <c r="X4282" s="402"/>
      <c r="Y4282" s="402"/>
      <c r="Z4282" s="402"/>
    </row>
    <row r="4283" spans="23:26" x14ac:dyDescent="0.2">
      <c r="W4283" s="402"/>
      <c r="X4283" s="402"/>
      <c r="Y4283" s="402"/>
      <c r="Z4283" s="402"/>
    </row>
    <row r="4284" spans="23:26" x14ac:dyDescent="0.2">
      <c r="W4284" s="402"/>
      <c r="X4284" s="402"/>
      <c r="Y4284" s="402"/>
      <c r="Z4284" s="402"/>
    </row>
    <row r="4285" spans="23:26" x14ac:dyDescent="0.2">
      <c r="W4285" s="402"/>
      <c r="X4285" s="402"/>
      <c r="Y4285" s="402"/>
      <c r="Z4285" s="402"/>
    </row>
    <row r="4286" spans="23:26" x14ac:dyDescent="0.2">
      <c r="W4286" s="402"/>
      <c r="X4286" s="402"/>
      <c r="Y4286" s="402"/>
      <c r="Z4286" s="402"/>
    </row>
    <row r="4287" spans="23:26" x14ac:dyDescent="0.2">
      <c r="W4287" s="402"/>
      <c r="X4287" s="402"/>
      <c r="Y4287" s="402"/>
      <c r="Z4287" s="402"/>
    </row>
    <row r="4288" spans="23:26" x14ac:dyDescent="0.2">
      <c r="W4288" s="402"/>
      <c r="X4288" s="402"/>
      <c r="Y4288" s="402"/>
      <c r="Z4288" s="402"/>
    </row>
    <row r="4289" spans="23:26" x14ac:dyDescent="0.2">
      <c r="W4289" s="402"/>
      <c r="X4289" s="402"/>
      <c r="Y4289" s="402"/>
      <c r="Z4289" s="402"/>
    </row>
    <row r="4290" spans="23:26" x14ac:dyDescent="0.2">
      <c r="W4290" s="402"/>
      <c r="X4290" s="402"/>
      <c r="Y4290" s="402"/>
      <c r="Z4290" s="402"/>
    </row>
    <row r="4291" spans="23:26" x14ac:dyDescent="0.2">
      <c r="W4291" s="402"/>
      <c r="X4291" s="402"/>
      <c r="Y4291" s="402"/>
      <c r="Z4291" s="402"/>
    </row>
    <row r="4292" spans="23:26" x14ac:dyDescent="0.2">
      <c r="W4292" s="402"/>
      <c r="X4292" s="402"/>
      <c r="Y4292" s="402"/>
      <c r="Z4292" s="402"/>
    </row>
    <row r="4293" spans="23:26" x14ac:dyDescent="0.2">
      <c r="W4293" s="402"/>
      <c r="X4293" s="402"/>
      <c r="Y4293" s="402"/>
      <c r="Z4293" s="402"/>
    </row>
    <row r="4294" spans="23:26" x14ac:dyDescent="0.2">
      <c r="W4294" s="402"/>
      <c r="X4294" s="402"/>
      <c r="Y4294" s="402"/>
      <c r="Z4294" s="402"/>
    </row>
    <row r="4295" spans="23:26" x14ac:dyDescent="0.2">
      <c r="W4295" s="402"/>
      <c r="X4295" s="402"/>
      <c r="Y4295" s="402"/>
      <c r="Z4295" s="402"/>
    </row>
    <row r="4296" spans="23:26" x14ac:dyDescent="0.2">
      <c r="W4296" s="402"/>
      <c r="X4296" s="402"/>
      <c r="Y4296" s="402"/>
      <c r="Z4296" s="402"/>
    </row>
    <row r="4297" spans="23:26" x14ac:dyDescent="0.2">
      <c r="W4297" s="402"/>
      <c r="X4297" s="402"/>
      <c r="Y4297" s="402"/>
      <c r="Z4297" s="402"/>
    </row>
    <row r="4298" spans="23:26" x14ac:dyDescent="0.2">
      <c r="W4298" s="402"/>
      <c r="X4298" s="402"/>
      <c r="Y4298" s="402"/>
      <c r="Z4298" s="402"/>
    </row>
    <row r="4299" spans="23:26" x14ac:dyDescent="0.2">
      <c r="W4299" s="402"/>
      <c r="X4299" s="402"/>
      <c r="Y4299" s="402"/>
      <c r="Z4299" s="402"/>
    </row>
    <row r="4300" spans="23:26" x14ac:dyDescent="0.2">
      <c r="W4300" s="402"/>
      <c r="X4300" s="402"/>
      <c r="Y4300" s="402"/>
      <c r="Z4300" s="402"/>
    </row>
    <row r="4301" spans="23:26" x14ac:dyDescent="0.2">
      <c r="W4301" s="402"/>
      <c r="X4301" s="402"/>
      <c r="Y4301" s="402"/>
      <c r="Z4301" s="402"/>
    </row>
    <row r="4302" spans="23:26" x14ac:dyDescent="0.2">
      <c r="W4302" s="402"/>
      <c r="X4302" s="402"/>
      <c r="Y4302" s="402"/>
      <c r="Z4302" s="402"/>
    </row>
    <row r="4303" spans="23:26" x14ac:dyDescent="0.2">
      <c r="W4303" s="402"/>
      <c r="X4303" s="402"/>
      <c r="Y4303" s="402"/>
      <c r="Z4303" s="402"/>
    </row>
    <row r="4304" spans="23:26" x14ac:dyDescent="0.2">
      <c r="W4304" s="402"/>
      <c r="X4304" s="402"/>
      <c r="Y4304" s="402"/>
      <c r="Z4304" s="402"/>
    </row>
    <row r="4305" spans="23:26" x14ac:dyDescent="0.2">
      <c r="W4305" s="402"/>
      <c r="X4305" s="402"/>
      <c r="Y4305" s="402"/>
      <c r="Z4305" s="402"/>
    </row>
    <row r="4306" spans="23:26" x14ac:dyDescent="0.2">
      <c r="W4306" s="402"/>
      <c r="X4306" s="402"/>
      <c r="Y4306" s="402"/>
      <c r="Z4306" s="402"/>
    </row>
    <row r="4307" spans="23:26" x14ac:dyDescent="0.2">
      <c r="W4307" s="402"/>
      <c r="X4307" s="402"/>
      <c r="Y4307" s="402"/>
      <c r="Z4307" s="402"/>
    </row>
    <row r="4308" spans="23:26" x14ac:dyDescent="0.2">
      <c r="W4308" s="402"/>
      <c r="X4308" s="402"/>
      <c r="Y4308" s="402"/>
      <c r="Z4308" s="402"/>
    </row>
    <row r="4309" spans="23:26" x14ac:dyDescent="0.2">
      <c r="W4309" s="402"/>
      <c r="X4309" s="402"/>
      <c r="Y4309" s="402"/>
      <c r="Z4309" s="402"/>
    </row>
    <row r="4310" spans="23:26" x14ac:dyDescent="0.2">
      <c r="W4310" s="402"/>
      <c r="X4310" s="402"/>
      <c r="Y4310" s="402"/>
      <c r="Z4310" s="402"/>
    </row>
    <row r="4311" spans="23:26" x14ac:dyDescent="0.2">
      <c r="W4311" s="402"/>
      <c r="X4311" s="402"/>
      <c r="Y4311" s="402"/>
      <c r="Z4311" s="402"/>
    </row>
    <row r="4312" spans="23:26" x14ac:dyDescent="0.2">
      <c r="W4312" s="402"/>
      <c r="X4312" s="402"/>
      <c r="Y4312" s="402"/>
      <c r="Z4312" s="402"/>
    </row>
    <row r="4313" spans="23:26" x14ac:dyDescent="0.2">
      <c r="W4313" s="402"/>
      <c r="X4313" s="402"/>
      <c r="Y4313" s="402"/>
      <c r="Z4313" s="402"/>
    </row>
    <row r="4314" spans="23:26" x14ac:dyDescent="0.2">
      <c r="W4314" s="402"/>
      <c r="X4314" s="402"/>
      <c r="Y4314" s="402"/>
      <c r="Z4314" s="402"/>
    </row>
    <row r="4315" spans="23:26" x14ac:dyDescent="0.2">
      <c r="W4315" s="402"/>
      <c r="X4315" s="402"/>
      <c r="Y4315" s="402"/>
      <c r="Z4315" s="402"/>
    </row>
    <row r="4316" spans="23:26" x14ac:dyDescent="0.2">
      <c r="W4316" s="402"/>
      <c r="X4316" s="402"/>
      <c r="Y4316" s="402"/>
      <c r="Z4316" s="402"/>
    </row>
    <row r="4317" spans="23:26" x14ac:dyDescent="0.2">
      <c r="W4317" s="402"/>
      <c r="X4317" s="402"/>
      <c r="Y4317" s="402"/>
      <c r="Z4317" s="402"/>
    </row>
    <row r="4318" spans="23:26" x14ac:dyDescent="0.2">
      <c r="W4318" s="402"/>
      <c r="X4318" s="402"/>
      <c r="Y4318" s="402"/>
      <c r="Z4318" s="402"/>
    </row>
    <row r="4319" spans="23:26" x14ac:dyDescent="0.2">
      <c r="W4319" s="402"/>
      <c r="X4319" s="402"/>
      <c r="Y4319" s="402"/>
      <c r="Z4319" s="402"/>
    </row>
    <row r="4320" spans="23:26" x14ac:dyDescent="0.2">
      <c r="W4320" s="402"/>
      <c r="X4320" s="402"/>
      <c r="Y4320" s="402"/>
      <c r="Z4320" s="402"/>
    </row>
    <row r="4321" spans="23:26" x14ac:dyDescent="0.2">
      <c r="W4321" s="402"/>
      <c r="X4321" s="402"/>
      <c r="Y4321" s="402"/>
      <c r="Z4321" s="402"/>
    </row>
    <row r="4322" spans="23:26" x14ac:dyDescent="0.2">
      <c r="W4322" s="402"/>
      <c r="X4322" s="402"/>
      <c r="Y4322" s="402"/>
      <c r="Z4322" s="402"/>
    </row>
    <row r="4323" spans="23:26" x14ac:dyDescent="0.2">
      <c r="W4323" s="402"/>
      <c r="X4323" s="402"/>
      <c r="Y4323" s="402"/>
      <c r="Z4323" s="402"/>
    </row>
    <row r="4324" spans="23:26" x14ac:dyDescent="0.2">
      <c r="W4324" s="402"/>
      <c r="X4324" s="402"/>
      <c r="Y4324" s="402"/>
      <c r="Z4324" s="402"/>
    </row>
    <row r="4325" spans="23:26" x14ac:dyDescent="0.2">
      <c r="W4325" s="402"/>
      <c r="X4325" s="402"/>
      <c r="Y4325" s="402"/>
      <c r="Z4325" s="402"/>
    </row>
    <row r="4326" spans="23:26" x14ac:dyDescent="0.2">
      <c r="W4326" s="402"/>
      <c r="X4326" s="402"/>
      <c r="Y4326" s="402"/>
      <c r="Z4326" s="402"/>
    </row>
    <row r="4327" spans="23:26" x14ac:dyDescent="0.2">
      <c r="W4327" s="402"/>
      <c r="X4327" s="402"/>
      <c r="Y4327" s="402"/>
      <c r="Z4327" s="402"/>
    </row>
    <row r="4328" spans="23:26" x14ac:dyDescent="0.2">
      <c r="W4328" s="402"/>
      <c r="X4328" s="402"/>
      <c r="Y4328" s="402"/>
      <c r="Z4328" s="402"/>
    </row>
    <row r="4329" spans="23:26" x14ac:dyDescent="0.2">
      <c r="W4329" s="402"/>
      <c r="X4329" s="402"/>
      <c r="Y4329" s="402"/>
      <c r="Z4329" s="402"/>
    </row>
    <row r="4330" spans="23:26" x14ac:dyDescent="0.2">
      <c r="W4330" s="402"/>
      <c r="X4330" s="402"/>
      <c r="Y4330" s="402"/>
      <c r="Z4330" s="402"/>
    </row>
    <row r="4331" spans="23:26" x14ac:dyDescent="0.2">
      <c r="W4331" s="402"/>
      <c r="X4331" s="402"/>
      <c r="Y4331" s="402"/>
      <c r="Z4331" s="402"/>
    </row>
    <row r="4332" spans="23:26" x14ac:dyDescent="0.2">
      <c r="W4332" s="402"/>
      <c r="X4332" s="402"/>
      <c r="Y4332" s="402"/>
      <c r="Z4332" s="402"/>
    </row>
    <row r="4333" spans="23:26" x14ac:dyDescent="0.2">
      <c r="W4333" s="402"/>
      <c r="X4333" s="402"/>
      <c r="Y4333" s="402"/>
      <c r="Z4333" s="402"/>
    </row>
    <row r="4334" spans="23:26" x14ac:dyDescent="0.2">
      <c r="W4334" s="402"/>
      <c r="X4334" s="402"/>
      <c r="Y4334" s="402"/>
      <c r="Z4334" s="402"/>
    </row>
    <row r="4335" spans="23:26" x14ac:dyDescent="0.2">
      <c r="W4335" s="402"/>
      <c r="X4335" s="402"/>
      <c r="Y4335" s="402"/>
      <c r="Z4335" s="402"/>
    </row>
    <row r="4336" spans="23:26" x14ac:dyDescent="0.2">
      <c r="W4336" s="402"/>
      <c r="X4336" s="402"/>
      <c r="Y4336" s="402"/>
      <c r="Z4336" s="402"/>
    </row>
    <row r="4337" spans="23:26" x14ac:dyDescent="0.2">
      <c r="W4337" s="402"/>
      <c r="X4337" s="402"/>
      <c r="Y4337" s="402"/>
      <c r="Z4337" s="402"/>
    </row>
    <row r="4338" spans="23:26" x14ac:dyDescent="0.2">
      <c r="W4338" s="402"/>
      <c r="X4338" s="402"/>
      <c r="Y4338" s="402"/>
      <c r="Z4338" s="402"/>
    </row>
    <row r="4339" spans="23:26" x14ac:dyDescent="0.2">
      <c r="W4339" s="402"/>
      <c r="X4339" s="402"/>
      <c r="Y4339" s="402"/>
      <c r="Z4339" s="402"/>
    </row>
    <row r="4340" spans="23:26" x14ac:dyDescent="0.2">
      <c r="W4340" s="402"/>
      <c r="X4340" s="402"/>
      <c r="Y4340" s="402"/>
      <c r="Z4340" s="402"/>
    </row>
    <row r="4341" spans="23:26" x14ac:dyDescent="0.2">
      <c r="W4341" s="402"/>
      <c r="X4341" s="402"/>
      <c r="Y4341" s="402"/>
      <c r="Z4341" s="402"/>
    </row>
    <row r="4342" spans="23:26" x14ac:dyDescent="0.2">
      <c r="W4342" s="402"/>
      <c r="X4342" s="402"/>
      <c r="Y4342" s="402"/>
      <c r="Z4342" s="402"/>
    </row>
    <row r="4343" spans="23:26" x14ac:dyDescent="0.2">
      <c r="W4343" s="402"/>
      <c r="X4343" s="402"/>
      <c r="Y4343" s="402"/>
      <c r="Z4343" s="402"/>
    </row>
    <row r="4344" spans="23:26" x14ac:dyDescent="0.2">
      <c r="W4344" s="402"/>
      <c r="X4344" s="402"/>
      <c r="Y4344" s="402"/>
      <c r="Z4344" s="402"/>
    </row>
    <row r="4345" spans="23:26" x14ac:dyDescent="0.2">
      <c r="W4345" s="402"/>
      <c r="X4345" s="402"/>
      <c r="Y4345" s="402"/>
      <c r="Z4345" s="402"/>
    </row>
    <row r="4346" spans="23:26" x14ac:dyDescent="0.2">
      <c r="W4346" s="402"/>
      <c r="X4346" s="402"/>
      <c r="Y4346" s="402"/>
      <c r="Z4346" s="402"/>
    </row>
    <row r="4347" spans="23:26" x14ac:dyDescent="0.2">
      <c r="W4347" s="402"/>
      <c r="X4347" s="402"/>
      <c r="Y4347" s="402"/>
      <c r="Z4347" s="402"/>
    </row>
    <row r="4348" spans="23:26" x14ac:dyDescent="0.2">
      <c r="W4348" s="402"/>
      <c r="X4348" s="402"/>
      <c r="Y4348" s="402"/>
      <c r="Z4348" s="402"/>
    </row>
    <row r="4349" spans="23:26" x14ac:dyDescent="0.2">
      <c r="W4349" s="402"/>
      <c r="X4349" s="402"/>
      <c r="Y4349" s="402"/>
      <c r="Z4349" s="402"/>
    </row>
    <row r="4350" spans="23:26" x14ac:dyDescent="0.2">
      <c r="W4350" s="402"/>
      <c r="X4350" s="402"/>
      <c r="Y4350" s="402"/>
      <c r="Z4350" s="402"/>
    </row>
    <row r="4351" spans="23:26" x14ac:dyDescent="0.2">
      <c r="W4351" s="402"/>
      <c r="X4351" s="402"/>
      <c r="Y4351" s="402"/>
      <c r="Z4351" s="402"/>
    </row>
    <row r="4352" spans="23:26" x14ac:dyDescent="0.2">
      <c r="W4352" s="402"/>
      <c r="X4352" s="402"/>
      <c r="Y4352" s="402"/>
      <c r="Z4352" s="402"/>
    </row>
    <row r="4353" spans="23:26" x14ac:dyDescent="0.2">
      <c r="W4353" s="402"/>
      <c r="X4353" s="402"/>
      <c r="Y4353" s="402"/>
      <c r="Z4353" s="402"/>
    </row>
    <row r="4354" spans="23:26" x14ac:dyDescent="0.2">
      <c r="W4354" s="402"/>
      <c r="X4354" s="402"/>
      <c r="Y4354" s="402"/>
      <c r="Z4354" s="402"/>
    </row>
    <row r="4355" spans="23:26" x14ac:dyDescent="0.2">
      <c r="W4355" s="402"/>
      <c r="X4355" s="402"/>
      <c r="Y4355" s="402"/>
      <c r="Z4355" s="402"/>
    </row>
    <row r="4356" spans="23:26" x14ac:dyDescent="0.2">
      <c r="W4356" s="402"/>
      <c r="X4356" s="402"/>
      <c r="Y4356" s="402"/>
      <c r="Z4356" s="402"/>
    </row>
    <row r="4357" spans="23:26" x14ac:dyDescent="0.2">
      <c r="W4357" s="402"/>
      <c r="X4357" s="402"/>
      <c r="Y4357" s="402"/>
      <c r="Z4357" s="402"/>
    </row>
    <row r="4358" spans="23:26" x14ac:dyDescent="0.2">
      <c r="W4358" s="402"/>
      <c r="X4358" s="402"/>
      <c r="Y4358" s="402"/>
      <c r="Z4358" s="402"/>
    </row>
    <row r="4359" spans="23:26" x14ac:dyDescent="0.2">
      <c r="W4359" s="402"/>
      <c r="X4359" s="402"/>
      <c r="Y4359" s="402"/>
      <c r="Z4359" s="402"/>
    </row>
    <row r="4360" spans="23:26" x14ac:dyDescent="0.2">
      <c r="W4360" s="402"/>
      <c r="X4360" s="402"/>
      <c r="Y4360" s="402"/>
      <c r="Z4360" s="402"/>
    </row>
    <row r="4361" spans="23:26" x14ac:dyDescent="0.2">
      <c r="W4361" s="402"/>
      <c r="X4361" s="402"/>
      <c r="Y4361" s="402"/>
      <c r="Z4361" s="402"/>
    </row>
    <row r="4362" spans="23:26" x14ac:dyDescent="0.2">
      <c r="W4362" s="402"/>
      <c r="X4362" s="402"/>
      <c r="Y4362" s="402"/>
      <c r="Z4362" s="402"/>
    </row>
    <row r="4363" spans="23:26" x14ac:dyDescent="0.2">
      <c r="W4363" s="402"/>
      <c r="X4363" s="402"/>
      <c r="Y4363" s="402"/>
      <c r="Z4363" s="402"/>
    </row>
    <row r="4364" spans="23:26" x14ac:dyDescent="0.2">
      <c r="W4364" s="402"/>
      <c r="X4364" s="402"/>
      <c r="Y4364" s="402"/>
      <c r="Z4364" s="402"/>
    </row>
    <row r="4365" spans="23:26" x14ac:dyDescent="0.2">
      <c r="W4365" s="402"/>
      <c r="X4365" s="402"/>
      <c r="Y4365" s="402"/>
      <c r="Z4365" s="402"/>
    </row>
    <row r="4366" spans="23:26" x14ac:dyDescent="0.2">
      <c r="W4366" s="402"/>
      <c r="X4366" s="402"/>
      <c r="Y4366" s="402"/>
      <c r="Z4366" s="402"/>
    </row>
    <row r="4367" spans="23:26" x14ac:dyDescent="0.2">
      <c r="W4367" s="402"/>
      <c r="X4367" s="402"/>
      <c r="Y4367" s="402"/>
      <c r="Z4367" s="402"/>
    </row>
    <row r="4368" spans="23:26" x14ac:dyDescent="0.2">
      <c r="W4368" s="402"/>
      <c r="X4368" s="402"/>
      <c r="Y4368" s="402"/>
      <c r="Z4368" s="402"/>
    </row>
    <row r="4369" spans="23:26" x14ac:dyDescent="0.2">
      <c r="W4369" s="402"/>
      <c r="X4369" s="402"/>
      <c r="Y4369" s="402"/>
      <c r="Z4369" s="402"/>
    </row>
    <row r="4370" spans="23:26" x14ac:dyDescent="0.2">
      <c r="W4370" s="402"/>
      <c r="X4370" s="402"/>
      <c r="Y4370" s="402"/>
      <c r="Z4370" s="402"/>
    </row>
    <row r="4371" spans="23:26" x14ac:dyDescent="0.2">
      <c r="W4371" s="402"/>
      <c r="X4371" s="402"/>
      <c r="Y4371" s="402"/>
      <c r="Z4371" s="402"/>
    </row>
    <row r="4372" spans="23:26" x14ac:dyDescent="0.2">
      <c r="W4372" s="402"/>
      <c r="X4372" s="402"/>
      <c r="Y4372" s="402"/>
      <c r="Z4372" s="402"/>
    </row>
    <row r="4373" spans="23:26" x14ac:dyDescent="0.2">
      <c r="W4373" s="402"/>
      <c r="X4373" s="402"/>
      <c r="Y4373" s="402"/>
      <c r="Z4373" s="402"/>
    </row>
    <row r="4374" spans="23:26" x14ac:dyDescent="0.2">
      <c r="W4374" s="402"/>
      <c r="X4374" s="402"/>
      <c r="Y4374" s="402"/>
      <c r="Z4374" s="402"/>
    </row>
    <row r="4375" spans="23:26" x14ac:dyDescent="0.2">
      <c r="W4375" s="402"/>
      <c r="X4375" s="402"/>
      <c r="Y4375" s="402"/>
      <c r="Z4375" s="402"/>
    </row>
    <row r="4376" spans="23:26" x14ac:dyDescent="0.2">
      <c r="W4376" s="402"/>
      <c r="X4376" s="402"/>
      <c r="Y4376" s="402"/>
      <c r="Z4376" s="402"/>
    </row>
    <row r="4377" spans="23:26" x14ac:dyDescent="0.2">
      <c r="W4377" s="402"/>
      <c r="X4377" s="402"/>
      <c r="Y4377" s="402"/>
      <c r="Z4377" s="402"/>
    </row>
    <row r="4378" spans="23:26" x14ac:dyDescent="0.2">
      <c r="W4378" s="402"/>
      <c r="X4378" s="402"/>
      <c r="Y4378" s="402"/>
      <c r="Z4378" s="402"/>
    </row>
    <row r="4379" spans="23:26" x14ac:dyDescent="0.2">
      <c r="W4379" s="402"/>
      <c r="X4379" s="402"/>
      <c r="Y4379" s="402"/>
      <c r="Z4379" s="402"/>
    </row>
    <row r="4380" spans="23:26" x14ac:dyDescent="0.2">
      <c r="W4380" s="402"/>
      <c r="X4380" s="402"/>
      <c r="Y4380" s="402"/>
      <c r="Z4380" s="402"/>
    </row>
    <row r="4381" spans="23:26" x14ac:dyDescent="0.2">
      <c r="W4381" s="402"/>
      <c r="X4381" s="402"/>
      <c r="Y4381" s="402"/>
      <c r="Z4381" s="402"/>
    </row>
    <row r="4382" spans="23:26" x14ac:dyDescent="0.2">
      <c r="W4382" s="402"/>
      <c r="X4382" s="402"/>
      <c r="Y4382" s="402"/>
      <c r="Z4382" s="402"/>
    </row>
    <row r="4383" spans="23:26" x14ac:dyDescent="0.2">
      <c r="W4383" s="402"/>
      <c r="X4383" s="402"/>
      <c r="Y4383" s="402"/>
      <c r="Z4383" s="402"/>
    </row>
    <row r="4384" spans="23:26" x14ac:dyDescent="0.2">
      <c r="W4384" s="402"/>
      <c r="X4384" s="402"/>
      <c r="Y4384" s="402"/>
      <c r="Z4384" s="402"/>
    </row>
    <row r="4385" spans="23:26" x14ac:dyDescent="0.2">
      <c r="W4385" s="402"/>
      <c r="X4385" s="402"/>
      <c r="Y4385" s="402"/>
      <c r="Z4385" s="402"/>
    </row>
    <row r="4386" spans="23:26" x14ac:dyDescent="0.2">
      <c r="W4386" s="402"/>
      <c r="X4386" s="402"/>
      <c r="Y4386" s="402"/>
      <c r="Z4386" s="402"/>
    </row>
    <row r="4387" spans="23:26" x14ac:dyDescent="0.2">
      <c r="W4387" s="402"/>
      <c r="X4387" s="402"/>
      <c r="Y4387" s="402"/>
      <c r="Z4387" s="402"/>
    </row>
    <row r="4388" spans="23:26" x14ac:dyDescent="0.2">
      <c r="W4388" s="402"/>
      <c r="X4388" s="402"/>
      <c r="Y4388" s="402"/>
      <c r="Z4388" s="402"/>
    </row>
    <row r="4389" spans="23:26" x14ac:dyDescent="0.2">
      <c r="W4389" s="402"/>
      <c r="X4389" s="402"/>
      <c r="Y4389" s="402"/>
      <c r="Z4389" s="402"/>
    </row>
    <row r="4390" spans="23:26" x14ac:dyDescent="0.2">
      <c r="W4390" s="402"/>
      <c r="X4390" s="402"/>
      <c r="Y4390" s="402"/>
      <c r="Z4390" s="402"/>
    </row>
    <row r="4391" spans="23:26" x14ac:dyDescent="0.2">
      <c r="W4391" s="402"/>
      <c r="X4391" s="402"/>
      <c r="Y4391" s="402"/>
      <c r="Z4391" s="402"/>
    </row>
    <row r="4392" spans="23:26" x14ac:dyDescent="0.2">
      <c r="W4392" s="402"/>
      <c r="X4392" s="402"/>
      <c r="Y4392" s="402"/>
      <c r="Z4392" s="402"/>
    </row>
    <row r="4393" spans="23:26" x14ac:dyDescent="0.2">
      <c r="W4393" s="402"/>
      <c r="X4393" s="402"/>
      <c r="Y4393" s="402"/>
      <c r="Z4393" s="402"/>
    </row>
    <row r="4394" spans="23:26" x14ac:dyDescent="0.2">
      <c r="W4394" s="402"/>
      <c r="X4394" s="402"/>
      <c r="Y4394" s="402"/>
      <c r="Z4394" s="402"/>
    </row>
    <row r="4395" spans="23:26" x14ac:dyDescent="0.2">
      <c r="W4395" s="402"/>
      <c r="X4395" s="402"/>
      <c r="Y4395" s="402"/>
      <c r="Z4395" s="402"/>
    </row>
    <row r="4396" spans="23:26" x14ac:dyDescent="0.2">
      <c r="W4396" s="402"/>
      <c r="X4396" s="402"/>
      <c r="Y4396" s="402"/>
      <c r="Z4396" s="402"/>
    </row>
    <row r="4397" spans="23:26" x14ac:dyDescent="0.2">
      <c r="W4397" s="402"/>
      <c r="X4397" s="402"/>
      <c r="Y4397" s="402"/>
      <c r="Z4397" s="402"/>
    </row>
    <row r="4398" spans="23:26" x14ac:dyDescent="0.2">
      <c r="W4398" s="402"/>
      <c r="X4398" s="402"/>
      <c r="Y4398" s="402"/>
      <c r="Z4398" s="402"/>
    </row>
    <row r="4399" spans="23:26" x14ac:dyDescent="0.2">
      <c r="W4399" s="402"/>
      <c r="X4399" s="402"/>
      <c r="Y4399" s="402"/>
      <c r="Z4399" s="402"/>
    </row>
    <row r="4400" spans="23:26" x14ac:dyDescent="0.2">
      <c r="W4400" s="402"/>
      <c r="X4400" s="402"/>
      <c r="Y4400" s="402"/>
      <c r="Z4400" s="402"/>
    </row>
    <row r="4401" spans="23:26" x14ac:dyDescent="0.2">
      <c r="W4401" s="402"/>
      <c r="X4401" s="402"/>
      <c r="Y4401" s="402"/>
      <c r="Z4401" s="402"/>
    </row>
    <row r="4402" spans="23:26" x14ac:dyDescent="0.2">
      <c r="W4402" s="402"/>
      <c r="X4402" s="402"/>
      <c r="Y4402" s="402"/>
      <c r="Z4402" s="402"/>
    </row>
    <row r="4403" spans="23:26" x14ac:dyDescent="0.2">
      <c r="W4403" s="402"/>
      <c r="X4403" s="402"/>
      <c r="Y4403" s="402"/>
      <c r="Z4403" s="402"/>
    </row>
    <row r="4404" spans="23:26" x14ac:dyDescent="0.2">
      <c r="W4404" s="402"/>
      <c r="X4404" s="402"/>
      <c r="Y4404" s="402"/>
      <c r="Z4404" s="402"/>
    </row>
    <row r="4405" spans="23:26" x14ac:dyDescent="0.2">
      <c r="W4405" s="402"/>
      <c r="X4405" s="402"/>
      <c r="Y4405" s="402"/>
      <c r="Z4405" s="402"/>
    </row>
    <row r="4406" spans="23:26" x14ac:dyDescent="0.2">
      <c r="W4406" s="402"/>
      <c r="X4406" s="402"/>
      <c r="Y4406" s="402"/>
      <c r="Z4406" s="402"/>
    </row>
    <row r="4407" spans="23:26" x14ac:dyDescent="0.2">
      <c r="W4407" s="402"/>
      <c r="X4407" s="402"/>
      <c r="Y4407" s="402"/>
      <c r="Z4407" s="402"/>
    </row>
    <row r="4408" spans="23:26" x14ac:dyDescent="0.2">
      <c r="W4408" s="402"/>
      <c r="X4408" s="402"/>
      <c r="Y4408" s="402"/>
      <c r="Z4408" s="402"/>
    </row>
    <row r="4409" spans="23:26" x14ac:dyDescent="0.2">
      <c r="W4409" s="402"/>
      <c r="X4409" s="402"/>
      <c r="Y4409" s="402"/>
      <c r="Z4409" s="402"/>
    </row>
    <row r="4410" spans="23:26" x14ac:dyDescent="0.2">
      <c r="W4410" s="402"/>
      <c r="X4410" s="402"/>
      <c r="Y4410" s="402"/>
      <c r="Z4410" s="402"/>
    </row>
    <row r="4411" spans="23:26" x14ac:dyDescent="0.2">
      <c r="W4411" s="402"/>
      <c r="X4411" s="402"/>
      <c r="Y4411" s="402"/>
      <c r="Z4411" s="402"/>
    </row>
    <row r="4412" spans="23:26" x14ac:dyDescent="0.2">
      <c r="W4412" s="402"/>
      <c r="X4412" s="402"/>
      <c r="Y4412" s="402"/>
      <c r="Z4412" s="402"/>
    </row>
    <row r="4413" spans="23:26" x14ac:dyDescent="0.2">
      <c r="W4413" s="402"/>
      <c r="X4413" s="402"/>
      <c r="Y4413" s="402"/>
      <c r="Z4413" s="402"/>
    </row>
    <row r="4414" spans="23:26" x14ac:dyDescent="0.2">
      <c r="W4414" s="402"/>
      <c r="X4414" s="402"/>
      <c r="Y4414" s="402"/>
      <c r="Z4414" s="402"/>
    </row>
    <row r="4415" spans="23:26" x14ac:dyDescent="0.2">
      <c r="W4415" s="402"/>
      <c r="X4415" s="402"/>
      <c r="Y4415" s="402"/>
      <c r="Z4415" s="402"/>
    </row>
    <row r="4416" spans="23:26" x14ac:dyDescent="0.2">
      <c r="W4416" s="402"/>
      <c r="X4416" s="402"/>
      <c r="Y4416" s="402"/>
      <c r="Z4416" s="402"/>
    </row>
    <row r="4417" spans="23:26" x14ac:dyDescent="0.2">
      <c r="W4417" s="402"/>
      <c r="X4417" s="402"/>
      <c r="Y4417" s="402"/>
      <c r="Z4417" s="402"/>
    </row>
    <row r="4418" spans="23:26" x14ac:dyDescent="0.2">
      <c r="W4418" s="402"/>
      <c r="X4418" s="402"/>
      <c r="Y4418" s="402"/>
      <c r="Z4418" s="402"/>
    </row>
    <row r="4419" spans="23:26" x14ac:dyDescent="0.2">
      <c r="W4419" s="402"/>
      <c r="X4419" s="402"/>
      <c r="Y4419" s="402"/>
      <c r="Z4419" s="402"/>
    </row>
    <row r="4420" spans="23:26" x14ac:dyDescent="0.2">
      <c r="W4420" s="402"/>
      <c r="X4420" s="402"/>
      <c r="Y4420" s="402"/>
      <c r="Z4420" s="402"/>
    </row>
    <row r="4421" spans="23:26" x14ac:dyDescent="0.2">
      <c r="W4421" s="402"/>
      <c r="X4421" s="402"/>
      <c r="Y4421" s="402"/>
      <c r="Z4421" s="402"/>
    </row>
    <row r="4422" spans="23:26" x14ac:dyDescent="0.2">
      <c r="W4422" s="402"/>
      <c r="X4422" s="402"/>
      <c r="Y4422" s="402"/>
      <c r="Z4422" s="402"/>
    </row>
    <row r="4423" spans="23:26" x14ac:dyDescent="0.2">
      <c r="W4423" s="402"/>
      <c r="X4423" s="402"/>
      <c r="Y4423" s="402"/>
      <c r="Z4423" s="402"/>
    </row>
    <row r="4424" spans="23:26" x14ac:dyDescent="0.2">
      <c r="W4424" s="402"/>
      <c r="X4424" s="402"/>
      <c r="Y4424" s="402"/>
      <c r="Z4424" s="402"/>
    </row>
    <row r="4425" spans="23:26" x14ac:dyDescent="0.2">
      <c r="W4425" s="402"/>
      <c r="X4425" s="402"/>
      <c r="Y4425" s="402"/>
      <c r="Z4425" s="402"/>
    </row>
    <row r="4426" spans="23:26" x14ac:dyDescent="0.2">
      <c r="W4426" s="402"/>
      <c r="X4426" s="402"/>
      <c r="Y4426" s="402"/>
      <c r="Z4426" s="402"/>
    </row>
    <row r="4427" spans="23:26" x14ac:dyDescent="0.2">
      <c r="W4427" s="402"/>
      <c r="X4427" s="402"/>
      <c r="Y4427" s="402"/>
      <c r="Z4427" s="402"/>
    </row>
    <row r="4428" spans="23:26" x14ac:dyDescent="0.2">
      <c r="W4428" s="402"/>
      <c r="X4428" s="402"/>
      <c r="Y4428" s="402"/>
      <c r="Z4428" s="402"/>
    </row>
    <row r="4429" spans="23:26" x14ac:dyDescent="0.2">
      <c r="W4429" s="402"/>
      <c r="X4429" s="402"/>
      <c r="Y4429" s="402"/>
      <c r="Z4429" s="402"/>
    </row>
    <row r="4430" spans="23:26" x14ac:dyDescent="0.2">
      <c r="W4430" s="402"/>
      <c r="X4430" s="402"/>
      <c r="Y4430" s="402"/>
      <c r="Z4430" s="402"/>
    </row>
    <row r="4431" spans="23:26" x14ac:dyDescent="0.2">
      <c r="W4431" s="402"/>
      <c r="X4431" s="402"/>
      <c r="Y4431" s="402"/>
      <c r="Z4431" s="402"/>
    </row>
    <row r="4432" spans="23:26" x14ac:dyDescent="0.2">
      <c r="W4432" s="402"/>
      <c r="X4432" s="402"/>
      <c r="Y4432" s="402"/>
      <c r="Z4432" s="402"/>
    </row>
    <row r="4433" spans="23:26" x14ac:dyDescent="0.2">
      <c r="W4433" s="402"/>
      <c r="X4433" s="402"/>
      <c r="Y4433" s="402"/>
      <c r="Z4433" s="402"/>
    </row>
    <row r="4434" spans="23:26" x14ac:dyDescent="0.2">
      <c r="W4434" s="402"/>
      <c r="X4434" s="402"/>
      <c r="Y4434" s="402"/>
      <c r="Z4434" s="402"/>
    </row>
    <row r="4435" spans="23:26" x14ac:dyDescent="0.2">
      <c r="W4435" s="402"/>
      <c r="X4435" s="402"/>
      <c r="Y4435" s="402"/>
      <c r="Z4435" s="402"/>
    </row>
    <row r="4436" spans="23:26" x14ac:dyDescent="0.2">
      <c r="W4436" s="402"/>
      <c r="X4436" s="402"/>
      <c r="Y4436" s="402"/>
      <c r="Z4436" s="402"/>
    </row>
    <row r="4437" spans="23:26" x14ac:dyDescent="0.2">
      <c r="W4437" s="402"/>
      <c r="X4437" s="402"/>
      <c r="Y4437" s="402"/>
      <c r="Z4437" s="402"/>
    </row>
    <row r="4438" spans="23:26" x14ac:dyDescent="0.2">
      <c r="W4438" s="402"/>
      <c r="X4438" s="402"/>
      <c r="Y4438" s="402"/>
      <c r="Z4438" s="402"/>
    </row>
    <row r="4439" spans="23:26" x14ac:dyDescent="0.2">
      <c r="W4439" s="402"/>
      <c r="X4439" s="402"/>
      <c r="Y4439" s="402"/>
      <c r="Z4439" s="402"/>
    </row>
    <row r="4440" spans="23:26" x14ac:dyDescent="0.2">
      <c r="W4440" s="402"/>
      <c r="X4440" s="402"/>
      <c r="Y4440" s="402"/>
      <c r="Z4440" s="402"/>
    </row>
    <row r="4441" spans="23:26" x14ac:dyDescent="0.2">
      <c r="W4441" s="402"/>
      <c r="X4441" s="402"/>
      <c r="Y4441" s="402"/>
      <c r="Z4441" s="402"/>
    </row>
    <row r="4442" spans="23:26" x14ac:dyDescent="0.2">
      <c r="W4442" s="402"/>
      <c r="X4442" s="402"/>
      <c r="Y4442" s="402"/>
      <c r="Z4442" s="402"/>
    </row>
    <row r="4443" spans="23:26" x14ac:dyDescent="0.2">
      <c r="W4443" s="402"/>
      <c r="X4443" s="402"/>
      <c r="Y4443" s="402"/>
      <c r="Z4443" s="402"/>
    </row>
    <row r="4444" spans="23:26" x14ac:dyDescent="0.2">
      <c r="W4444" s="402"/>
      <c r="X4444" s="402"/>
      <c r="Y4444" s="402"/>
      <c r="Z4444" s="402"/>
    </row>
    <row r="4445" spans="23:26" x14ac:dyDescent="0.2">
      <c r="W4445" s="402"/>
      <c r="X4445" s="402"/>
      <c r="Y4445" s="402"/>
      <c r="Z4445" s="402"/>
    </row>
    <row r="4446" spans="23:26" x14ac:dyDescent="0.2">
      <c r="W4446" s="402"/>
      <c r="X4446" s="402"/>
      <c r="Y4446" s="402"/>
      <c r="Z4446" s="402"/>
    </row>
    <row r="4447" spans="23:26" x14ac:dyDescent="0.2">
      <c r="W4447" s="402"/>
      <c r="X4447" s="402"/>
      <c r="Y4447" s="402"/>
      <c r="Z4447" s="402"/>
    </row>
    <row r="4448" spans="23:26" x14ac:dyDescent="0.2">
      <c r="W4448" s="402"/>
      <c r="X4448" s="402"/>
      <c r="Y4448" s="402"/>
      <c r="Z4448" s="402"/>
    </row>
    <row r="4449" spans="23:26" x14ac:dyDescent="0.2">
      <c r="W4449" s="402"/>
      <c r="X4449" s="402"/>
      <c r="Y4449" s="402"/>
      <c r="Z4449" s="402"/>
    </row>
    <row r="4450" spans="23:26" x14ac:dyDescent="0.2">
      <c r="W4450" s="402"/>
      <c r="X4450" s="402"/>
      <c r="Y4450" s="402"/>
      <c r="Z4450" s="402"/>
    </row>
    <row r="4451" spans="23:26" x14ac:dyDescent="0.2">
      <c r="W4451" s="402"/>
      <c r="X4451" s="402"/>
      <c r="Y4451" s="402"/>
      <c r="Z4451" s="402"/>
    </row>
    <row r="4452" spans="23:26" x14ac:dyDescent="0.2">
      <c r="W4452" s="402"/>
      <c r="X4452" s="402"/>
      <c r="Y4452" s="402"/>
      <c r="Z4452" s="402"/>
    </row>
    <row r="4453" spans="23:26" x14ac:dyDescent="0.2">
      <c r="W4453" s="402"/>
      <c r="X4453" s="402"/>
      <c r="Y4453" s="402"/>
      <c r="Z4453" s="402"/>
    </row>
    <row r="4454" spans="23:26" x14ac:dyDescent="0.2">
      <c r="W4454" s="402"/>
      <c r="X4454" s="402"/>
      <c r="Y4454" s="402"/>
      <c r="Z4454" s="402"/>
    </row>
    <row r="4455" spans="23:26" x14ac:dyDescent="0.2">
      <c r="W4455" s="402"/>
      <c r="X4455" s="402"/>
      <c r="Y4455" s="402"/>
      <c r="Z4455" s="402"/>
    </row>
    <row r="4456" spans="23:26" x14ac:dyDescent="0.2">
      <c r="W4456" s="402"/>
      <c r="X4456" s="402"/>
      <c r="Y4456" s="402"/>
      <c r="Z4456" s="402"/>
    </row>
    <row r="4457" spans="23:26" x14ac:dyDescent="0.2">
      <c r="W4457" s="402"/>
      <c r="X4457" s="402"/>
      <c r="Y4457" s="402"/>
      <c r="Z4457" s="402"/>
    </row>
    <row r="4458" spans="23:26" x14ac:dyDescent="0.2">
      <c r="W4458" s="402"/>
      <c r="X4458" s="402"/>
      <c r="Y4458" s="402"/>
      <c r="Z4458" s="402"/>
    </row>
    <row r="4459" spans="23:26" x14ac:dyDescent="0.2">
      <c r="W4459" s="402"/>
      <c r="X4459" s="402"/>
      <c r="Y4459" s="402"/>
      <c r="Z4459" s="402"/>
    </row>
    <row r="4460" spans="23:26" x14ac:dyDescent="0.2">
      <c r="W4460" s="402"/>
      <c r="X4460" s="402"/>
      <c r="Y4460" s="402"/>
      <c r="Z4460" s="402"/>
    </row>
    <row r="4461" spans="23:26" x14ac:dyDescent="0.2">
      <c r="W4461" s="402"/>
      <c r="X4461" s="402"/>
      <c r="Y4461" s="402"/>
      <c r="Z4461" s="402"/>
    </row>
    <row r="4462" spans="23:26" x14ac:dyDescent="0.2">
      <c r="W4462" s="402"/>
      <c r="X4462" s="402"/>
      <c r="Y4462" s="402"/>
      <c r="Z4462" s="402"/>
    </row>
    <row r="4463" spans="23:26" x14ac:dyDescent="0.2">
      <c r="W4463" s="402"/>
      <c r="X4463" s="402"/>
      <c r="Y4463" s="402"/>
      <c r="Z4463" s="402"/>
    </row>
    <row r="4464" spans="23:26" x14ac:dyDescent="0.2">
      <c r="W4464" s="402"/>
      <c r="X4464" s="402"/>
      <c r="Y4464" s="402"/>
      <c r="Z4464" s="402"/>
    </row>
    <row r="4465" spans="23:26" x14ac:dyDescent="0.2">
      <c r="W4465" s="402"/>
      <c r="X4465" s="402"/>
      <c r="Y4465" s="402"/>
      <c r="Z4465" s="402"/>
    </row>
    <row r="4466" spans="23:26" x14ac:dyDescent="0.2">
      <c r="W4466" s="402"/>
      <c r="X4466" s="402"/>
      <c r="Y4466" s="402"/>
      <c r="Z4466" s="402"/>
    </row>
    <row r="4467" spans="23:26" x14ac:dyDescent="0.2">
      <c r="W4467" s="402"/>
      <c r="X4467" s="402"/>
      <c r="Y4467" s="402"/>
      <c r="Z4467" s="402"/>
    </row>
    <row r="4468" spans="23:26" x14ac:dyDescent="0.2">
      <c r="W4468" s="402"/>
      <c r="X4468" s="402"/>
      <c r="Y4468" s="402"/>
      <c r="Z4468" s="402"/>
    </row>
    <row r="4469" spans="23:26" x14ac:dyDescent="0.2">
      <c r="W4469" s="402"/>
      <c r="X4469" s="402"/>
      <c r="Y4469" s="402"/>
      <c r="Z4469" s="402"/>
    </row>
    <row r="4470" spans="23:26" x14ac:dyDescent="0.2">
      <c r="W4470" s="402"/>
      <c r="X4470" s="402"/>
      <c r="Y4470" s="402"/>
      <c r="Z4470" s="402"/>
    </row>
    <row r="4471" spans="23:26" x14ac:dyDescent="0.2">
      <c r="W4471" s="402"/>
      <c r="X4471" s="402"/>
      <c r="Y4471" s="402"/>
      <c r="Z4471" s="402"/>
    </row>
    <row r="4472" spans="23:26" x14ac:dyDescent="0.2">
      <c r="W4472" s="402"/>
      <c r="X4472" s="402"/>
      <c r="Y4472" s="402"/>
      <c r="Z4472" s="402"/>
    </row>
    <row r="4473" spans="23:26" x14ac:dyDescent="0.2">
      <c r="W4473" s="402"/>
      <c r="X4473" s="402"/>
      <c r="Y4473" s="402"/>
      <c r="Z4473" s="402"/>
    </row>
    <row r="4474" spans="23:26" x14ac:dyDescent="0.2">
      <c r="W4474" s="402"/>
      <c r="X4474" s="402"/>
      <c r="Y4474" s="402"/>
      <c r="Z4474" s="402"/>
    </row>
    <row r="4475" spans="23:26" x14ac:dyDescent="0.2">
      <c r="W4475" s="402"/>
      <c r="X4475" s="402"/>
      <c r="Y4475" s="402"/>
      <c r="Z4475" s="402"/>
    </row>
    <row r="4476" spans="23:26" x14ac:dyDescent="0.2">
      <c r="W4476" s="402"/>
      <c r="X4476" s="402"/>
      <c r="Y4476" s="402"/>
      <c r="Z4476" s="402"/>
    </row>
    <row r="4477" spans="23:26" x14ac:dyDescent="0.2">
      <c r="W4477" s="402"/>
      <c r="X4477" s="402"/>
      <c r="Y4477" s="402"/>
      <c r="Z4477" s="402"/>
    </row>
    <row r="4478" spans="23:26" x14ac:dyDescent="0.2">
      <c r="W4478" s="402"/>
      <c r="X4478" s="402"/>
      <c r="Y4478" s="402"/>
      <c r="Z4478" s="402"/>
    </row>
    <row r="4479" spans="23:26" x14ac:dyDescent="0.2">
      <c r="W4479" s="402"/>
      <c r="X4479" s="402"/>
      <c r="Y4479" s="402"/>
      <c r="Z4479" s="402"/>
    </row>
    <row r="4480" spans="23:26" x14ac:dyDescent="0.2">
      <c r="W4480" s="402"/>
      <c r="X4480" s="402"/>
      <c r="Y4480" s="402"/>
      <c r="Z4480" s="402"/>
    </row>
    <row r="4481" spans="23:26" x14ac:dyDescent="0.2">
      <c r="W4481" s="402"/>
      <c r="X4481" s="402"/>
      <c r="Y4481" s="402"/>
      <c r="Z4481" s="402"/>
    </row>
    <row r="4482" spans="23:26" x14ac:dyDescent="0.2">
      <c r="W4482" s="402"/>
      <c r="X4482" s="402"/>
      <c r="Y4482" s="402"/>
      <c r="Z4482" s="402"/>
    </row>
    <row r="4483" spans="23:26" x14ac:dyDescent="0.2">
      <c r="W4483" s="402"/>
      <c r="X4483" s="402"/>
      <c r="Y4483" s="402"/>
      <c r="Z4483" s="402"/>
    </row>
    <row r="4484" spans="23:26" x14ac:dyDescent="0.2">
      <c r="W4484" s="402"/>
      <c r="X4484" s="402"/>
      <c r="Y4484" s="402"/>
      <c r="Z4484" s="402"/>
    </row>
    <row r="4485" spans="23:26" x14ac:dyDescent="0.2">
      <c r="W4485" s="402"/>
      <c r="X4485" s="402"/>
      <c r="Y4485" s="402"/>
      <c r="Z4485" s="402"/>
    </row>
    <row r="4486" spans="23:26" x14ac:dyDescent="0.2">
      <c r="W4486" s="402"/>
      <c r="X4486" s="402"/>
      <c r="Y4486" s="402"/>
      <c r="Z4486" s="402"/>
    </row>
    <row r="4487" spans="23:26" x14ac:dyDescent="0.2">
      <c r="W4487" s="402"/>
      <c r="X4487" s="402"/>
      <c r="Y4487" s="402"/>
      <c r="Z4487" s="402"/>
    </row>
    <row r="4488" spans="23:26" x14ac:dyDescent="0.2">
      <c r="W4488" s="402"/>
      <c r="X4488" s="402"/>
      <c r="Y4488" s="402"/>
      <c r="Z4488" s="402"/>
    </row>
    <row r="4489" spans="23:26" x14ac:dyDescent="0.2">
      <c r="W4489" s="402"/>
      <c r="X4489" s="402"/>
      <c r="Y4489" s="402"/>
      <c r="Z4489" s="402"/>
    </row>
    <row r="4490" spans="23:26" x14ac:dyDescent="0.2">
      <c r="W4490" s="402"/>
      <c r="X4490" s="402"/>
      <c r="Y4490" s="402"/>
      <c r="Z4490" s="402"/>
    </row>
    <row r="4491" spans="23:26" x14ac:dyDescent="0.2">
      <c r="W4491" s="402"/>
      <c r="X4491" s="402"/>
      <c r="Y4491" s="402"/>
      <c r="Z4491" s="402"/>
    </row>
    <row r="4492" spans="23:26" x14ac:dyDescent="0.2">
      <c r="W4492" s="402"/>
      <c r="X4492" s="402"/>
      <c r="Y4492" s="402"/>
      <c r="Z4492" s="402"/>
    </row>
    <row r="4493" spans="23:26" x14ac:dyDescent="0.2">
      <c r="W4493" s="402"/>
      <c r="X4493" s="402"/>
      <c r="Y4493" s="402"/>
      <c r="Z4493" s="402"/>
    </row>
    <row r="4494" spans="23:26" x14ac:dyDescent="0.2">
      <c r="W4494" s="402"/>
      <c r="X4494" s="402"/>
      <c r="Y4494" s="402"/>
      <c r="Z4494" s="402"/>
    </row>
    <row r="4495" spans="23:26" x14ac:dyDescent="0.2">
      <c r="W4495" s="402"/>
      <c r="X4495" s="402"/>
      <c r="Y4495" s="402"/>
      <c r="Z4495" s="402"/>
    </row>
    <row r="4496" spans="23:26" x14ac:dyDescent="0.2">
      <c r="W4496" s="402"/>
      <c r="X4496" s="402"/>
      <c r="Y4496" s="402"/>
      <c r="Z4496" s="402"/>
    </row>
    <row r="4497" spans="23:26" x14ac:dyDescent="0.2">
      <c r="W4497" s="402"/>
      <c r="X4497" s="402"/>
      <c r="Y4497" s="402"/>
      <c r="Z4497" s="402"/>
    </row>
    <row r="4498" spans="23:26" x14ac:dyDescent="0.2">
      <c r="W4498" s="402"/>
      <c r="X4498" s="402"/>
      <c r="Y4498" s="402"/>
      <c r="Z4498" s="402"/>
    </row>
    <row r="4499" spans="23:26" x14ac:dyDescent="0.2">
      <c r="W4499" s="402"/>
      <c r="X4499" s="402"/>
      <c r="Y4499" s="402"/>
      <c r="Z4499" s="402"/>
    </row>
    <row r="4500" spans="23:26" x14ac:dyDescent="0.2">
      <c r="W4500" s="402"/>
      <c r="X4500" s="402"/>
      <c r="Y4500" s="402"/>
      <c r="Z4500" s="402"/>
    </row>
    <row r="4501" spans="23:26" x14ac:dyDescent="0.2">
      <c r="W4501" s="402"/>
      <c r="X4501" s="402"/>
      <c r="Y4501" s="402"/>
      <c r="Z4501" s="402"/>
    </row>
    <row r="4502" spans="23:26" x14ac:dyDescent="0.2">
      <c r="W4502" s="402"/>
      <c r="X4502" s="402"/>
      <c r="Y4502" s="402"/>
      <c r="Z4502" s="402"/>
    </row>
    <row r="4503" spans="23:26" x14ac:dyDescent="0.2">
      <c r="W4503" s="402"/>
      <c r="X4503" s="402"/>
      <c r="Y4503" s="402"/>
      <c r="Z4503" s="402"/>
    </row>
    <row r="4504" spans="23:26" x14ac:dyDescent="0.2">
      <c r="W4504" s="402"/>
      <c r="X4504" s="402"/>
      <c r="Y4504" s="402"/>
      <c r="Z4504" s="402"/>
    </row>
    <row r="4505" spans="23:26" x14ac:dyDescent="0.2">
      <c r="W4505" s="402"/>
      <c r="X4505" s="402"/>
      <c r="Y4505" s="402"/>
      <c r="Z4505" s="402"/>
    </row>
    <row r="4506" spans="23:26" x14ac:dyDescent="0.2">
      <c r="W4506" s="402"/>
      <c r="X4506" s="402"/>
      <c r="Y4506" s="402"/>
      <c r="Z4506" s="402"/>
    </row>
    <row r="4507" spans="23:26" x14ac:dyDescent="0.2">
      <c r="W4507" s="402"/>
      <c r="X4507" s="402"/>
      <c r="Y4507" s="402"/>
      <c r="Z4507" s="402"/>
    </row>
    <row r="4508" spans="23:26" x14ac:dyDescent="0.2">
      <c r="W4508" s="402"/>
      <c r="X4508" s="402"/>
      <c r="Y4508" s="402"/>
      <c r="Z4508" s="402"/>
    </row>
    <row r="4509" spans="23:26" x14ac:dyDescent="0.2">
      <c r="W4509" s="402"/>
      <c r="X4509" s="402"/>
      <c r="Y4509" s="402"/>
      <c r="Z4509" s="402"/>
    </row>
    <row r="4510" spans="23:26" x14ac:dyDescent="0.2">
      <c r="W4510" s="402"/>
      <c r="X4510" s="402"/>
      <c r="Y4510" s="402"/>
      <c r="Z4510" s="402"/>
    </row>
    <row r="4511" spans="23:26" x14ac:dyDescent="0.2">
      <c r="W4511" s="402"/>
      <c r="X4511" s="402"/>
      <c r="Y4511" s="402"/>
      <c r="Z4511" s="402"/>
    </row>
    <row r="4512" spans="23:26" x14ac:dyDescent="0.2">
      <c r="W4512" s="402"/>
      <c r="X4512" s="402"/>
      <c r="Y4512" s="402"/>
      <c r="Z4512" s="402"/>
    </row>
    <row r="4513" spans="23:26" x14ac:dyDescent="0.2">
      <c r="W4513" s="402"/>
      <c r="X4513" s="402"/>
      <c r="Y4513" s="402"/>
      <c r="Z4513" s="402"/>
    </row>
    <row r="4514" spans="23:26" x14ac:dyDescent="0.2">
      <c r="W4514" s="402"/>
      <c r="X4514" s="402"/>
      <c r="Y4514" s="402"/>
      <c r="Z4514" s="402"/>
    </row>
    <row r="4515" spans="23:26" x14ac:dyDescent="0.2">
      <c r="W4515" s="402"/>
      <c r="X4515" s="402"/>
      <c r="Y4515" s="402"/>
      <c r="Z4515" s="402"/>
    </row>
    <row r="4516" spans="23:26" x14ac:dyDescent="0.2">
      <c r="W4516" s="402"/>
      <c r="X4516" s="402"/>
      <c r="Y4516" s="402"/>
      <c r="Z4516" s="402"/>
    </row>
    <row r="4517" spans="23:26" x14ac:dyDescent="0.2">
      <c r="W4517" s="402"/>
      <c r="X4517" s="402"/>
      <c r="Y4517" s="402"/>
      <c r="Z4517" s="402"/>
    </row>
    <row r="4518" spans="23:26" x14ac:dyDescent="0.2">
      <c r="W4518" s="402"/>
      <c r="X4518" s="402"/>
      <c r="Y4518" s="402"/>
      <c r="Z4518" s="402"/>
    </row>
    <row r="4519" spans="23:26" x14ac:dyDescent="0.2">
      <c r="W4519" s="402"/>
      <c r="X4519" s="402"/>
      <c r="Y4519" s="402"/>
      <c r="Z4519" s="402"/>
    </row>
    <row r="4520" spans="23:26" x14ac:dyDescent="0.2">
      <c r="W4520" s="402"/>
      <c r="X4520" s="402"/>
      <c r="Y4520" s="402"/>
      <c r="Z4520" s="402"/>
    </row>
    <row r="4521" spans="23:26" x14ac:dyDescent="0.2">
      <c r="W4521" s="402"/>
      <c r="X4521" s="402"/>
      <c r="Y4521" s="402"/>
      <c r="Z4521" s="402"/>
    </row>
    <row r="4522" spans="23:26" x14ac:dyDescent="0.2">
      <c r="W4522" s="402"/>
      <c r="X4522" s="402"/>
      <c r="Y4522" s="402"/>
      <c r="Z4522" s="402"/>
    </row>
    <row r="4523" spans="23:26" x14ac:dyDescent="0.2">
      <c r="W4523" s="402"/>
      <c r="X4523" s="402"/>
      <c r="Y4523" s="402"/>
      <c r="Z4523" s="402"/>
    </row>
    <row r="4524" spans="23:26" x14ac:dyDescent="0.2">
      <c r="W4524" s="402"/>
      <c r="X4524" s="402"/>
      <c r="Y4524" s="402"/>
      <c r="Z4524" s="402"/>
    </row>
    <row r="4525" spans="23:26" x14ac:dyDescent="0.2">
      <c r="W4525" s="402"/>
      <c r="X4525" s="402"/>
      <c r="Y4525" s="402"/>
      <c r="Z4525" s="402"/>
    </row>
    <row r="4526" spans="23:26" x14ac:dyDescent="0.2">
      <c r="W4526" s="402"/>
      <c r="X4526" s="402"/>
      <c r="Y4526" s="402"/>
      <c r="Z4526" s="402"/>
    </row>
    <row r="4527" spans="23:26" x14ac:dyDescent="0.2">
      <c r="W4527" s="402"/>
      <c r="X4527" s="402"/>
      <c r="Y4527" s="402"/>
      <c r="Z4527" s="402"/>
    </row>
    <row r="4528" spans="23:26" x14ac:dyDescent="0.2">
      <c r="W4528" s="402"/>
      <c r="X4528" s="402"/>
      <c r="Y4528" s="402"/>
      <c r="Z4528" s="402"/>
    </row>
    <row r="4529" spans="23:26" x14ac:dyDescent="0.2">
      <c r="W4529" s="402"/>
      <c r="X4529" s="402"/>
      <c r="Y4529" s="402"/>
      <c r="Z4529" s="402"/>
    </row>
    <row r="4530" spans="23:26" x14ac:dyDescent="0.2">
      <c r="W4530" s="402"/>
      <c r="X4530" s="402"/>
      <c r="Y4530" s="402"/>
      <c r="Z4530" s="402"/>
    </row>
    <row r="4531" spans="23:26" x14ac:dyDescent="0.2">
      <c r="W4531" s="402"/>
      <c r="X4531" s="402"/>
      <c r="Y4531" s="402"/>
      <c r="Z4531" s="402"/>
    </row>
    <row r="4532" spans="23:26" x14ac:dyDescent="0.2">
      <c r="W4532" s="402"/>
      <c r="X4532" s="402"/>
      <c r="Y4532" s="402"/>
      <c r="Z4532" s="402"/>
    </row>
    <row r="4533" spans="23:26" x14ac:dyDescent="0.2">
      <c r="W4533" s="402"/>
      <c r="X4533" s="402"/>
      <c r="Y4533" s="402"/>
      <c r="Z4533" s="402"/>
    </row>
    <row r="4534" spans="23:26" x14ac:dyDescent="0.2">
      <c r="W4534" s="402"/>
      <c r="X4534" s="402"/>
      <c r="Y4534" s="402"/>
      <c r="Z4534" s="402"/>
    </row>
    <row r="4535" spans="23:26" x14ac:dyDescent="0.2">
      <c r="W4535" s="402"/>
      <c r="X4535" s="402"/>
      <c r="Y4535" s="402"/>
      <c r="Z4535" s="402"/>
    </row>
    <row r="4536" spans="23:26" x14ac:dyDescent="0.2">
      <c r="W4536" s="402"/>
      <c r="X4536" s="402"/>
      <c r="Y4536" s="402"/>
      <c r="Z4536" s="402"/>
    </row>
    <row r="4537" spans="23:26" x14ac:dyDescent="0.2">
      <c r="W4537" s="402"/>
      <c r="X4537" s="402"/>
      <c r="Y4537" s="402"/>
      <c r="Z4537" s="402"/>
    </row>
    <row r="4538" spans="23:26" x14ac:dyDescent="0.2">
      <c r="W4538" s="402"/>
      <c r="X4538" s="402"/>
      <c r="Y4538" s="402"/>
      <c r="Z4538" s="402"/>
    </row>
    <row r="4539" spans="23:26" x14ac:dyDescent="0.2">
      <c r="W4539" s="402"/>
      <c r="X4539" s="402"/>
      <c r="Y4539" s="402"/>
      <c r="Z4539" s="402"/>
    </row>
    <row r="4540" spans="23:26" x14ac:dyDescent="0.2">
      <c r="W4540" s="402"/>
      <c r="X4540" s="402"/>
      <c r="Y4540" s="402"/>
      <c r="Z4540" s="402"/>
    </row>
    <row r="4541" spans="23:26" x14ac:dyDescent="0.2">
      <c r="W4541" s="402"/>
      <c r="X4541" s="402"/>
      <c r="Y4541" s="402"/>
      <c r="Z4541" s="402"/>
    </row>
    <row r="4542" spans="23:26" x14ac:dyDescent="0.2">
      <c r="W4542" s="402"/>
      <c r="X4542" s="402"/>
      <c r="Y4542" s="402"/>
      <c r="Z4542" s="402"/>
    </row>
    <row r="4543" spans="23:26" x14ac:dyDescent="0.2">
      <c r="W4543" s="402"/>
      <c r="X4543" s="402"/>
      <c r="Y4543" s="402"/>
      <c r="Z4543" s="402"/>
    </row>
    <row r="4544" spans="23:26" x14ac:dyDescent="0.2">
      <c r="W4544" s="402"/>
      <c r="X4544" s="402"/>
      <c r="Y4544" s="402"/>
      <c r="Z4544" s="402"/>
    </row>
    <row r="4545" spans="23:26" x14ac:dyDescent="0.2">
      <c r="W4545" s="402"/>
      <c r="X4545" s="402"/>
      <c r="Y4545" s="402"/>
      <c r="Z4545" s="402"/>
    </row>
    <row r="4546" spans="23:26" x14ac:dyDescent="0.2">
      <c r="W4546" s="402"/>
      <c r="X4546" s="402"/>
      <c r="Y4546" s="402"/>
      <c r="Z4546" s="402"/>
    </row>
    <row r="4547" spans="23:26" x14ac:dyDescent="0.2">
      <c r="W4547" s="402"/>
      <c r="X4547" s="402"/>
      <c r="Y4547" s="402"/>
      <c r="Z4547" s="402"/>
    </row>
    <row r="4548" spans="23:26" x14ac:dyDescent="0.2">
      <c r="W4548" s="402"/>
      <c r="X4548" s="402"/>
      <c r="Y4548" s="402"/>
      <c r="Z4548" s="402"/>
    </row>
    <row r="4549" spans="23:26" x14ac:dyDescent="0.2">
      <c r="W4549" s="402"/>
      <c r="X4549" s="402"/>
      <c r="Y4549" s="402"/>
      <c r="Z4549" s="402"/>
    </row>
    <row r="4550" spans="23:26" x14ac:dyDescent="0.2">
      <c r="W4550" s="402"/>
      <c r="X4550" s="402"/>
      <c r="Y4550" s="402"/>
      <c r="Z4550" s="402"/>
    </row>
    <row r="4551" spans="23:26" x14ac:dyDescent="0.2">
      <c r="W4551" s="402"/>
      <c r="X4551" s="402"/>
      <c r="Y4551" s="402"/>
      <c r="Z4551" s="402"/>
    </row>
    <row r="4552" spans="23:26" x14ac:dyDescent="0.2">
      <c r="W4552" s="402"/>
      <c r="X4552" s="402"/>
      <c r="Y4552" s="402"/>
      <c r="Z4552" s="402"/>
    </row>
    <row r="4553" spans="23:26" x14ac:dyDescent="0.2">
      <c r="W4553" s="402"/>
      <c r="X4553" s="402"/>
      <c r="Y4553" s="402"/>
      <c r="Z4553" s="402"/>
    </row>
    <row r="4554" spans="23:26" x14ac:dyDescent="0.2">
      <c r="W4554" s="402"/>
      <c r="X4554" s="402"/>
      <c r="Y4554" s="402"/>
      <c r="Z4554" s="402"/>
    </row>
    <row r="4555" spans="23:26" x14ac:dyDescent="0.2">
      <c r="W4555" s="402"/>
      <c r="X4555" s="402"/>
      <c r="Y4555" s="402"/>
      <c r="Z4555" s="402"/>
    </row>
    <row r="4556" spans="23:26" x14ac:dyDescent="0.2">
      <c r="W4556" s="402"/>
      <c r="X4556" s="402"/>
      <c r="Y4556" s="402"/>
      <c r="Z4556" s="402"/>
    </row>
    <row r="4557" spans="23:26" x14ac:dyDescent="0.2">
      <c r="W4557" s="402"/>
      <c r="X4557" s="402"/>
      <c r="Y4557" s="402"/>
      <c r="Z4557" s="402"/>
    </row>
    <row r="4558" spans="23:26" x14ac:dyDescent="0.2">
      <c r="W4558" s="402"/>
      <c r="X4558" s="402"/>
      <c r="Y4558" s="402"/>
      <c r="Z4558" s="402"/>
    </row>
    <row r="4559" spans="23:26" x14ac:dyDescent="0.2">
      <c r="W4559" s="402"/>
      <c r="X4559" s="402"/>
      <c r="Y4559" s="402"/>
      <c r="Z4559" s="402"/>
    </row>
    <row r="4560" spans="23:26" x14ac:dyDescent="0.2">
      <c r="W4560" s="402"/>
      <c r="X4560" s="402"/>
      <c r="Y4560" s="402"/>
      <c r="Z4560" s="402"/>
    </row>
    <row r="4561" spans="23:26" x14ac:dyDescent="0.2">
      <c r="W4561" s="402"/>
      <c r="X4561" s="402"/>
      <c r="Y4561" s="402"/>
      <c r="Z4561" s="402"/>
    </row>
    <row r="4562" spans="23:26" x14ac:dyDescent="0.2">
      <c r="W4562" s="402"/>
      <c r="X4562" s="402"/>
      <c r="Y4562" s="402"/>
      <c r="Z4562" s="402"/>
    </row>
    <row r="4563" spans="23:26" x14ac:dyDescent="0.2">
      <c r="W4563" s="402"/>
      <c r="X4563" s="402"/>
      <c r="Y4563" s="402"/>
      <c r="Z4563" s="402"/>
    </row>
    <row r="4564" spans="23:26" x14ac:dyDescent="0.2">
      <c r="W4564" s="402"/>
      <c r="X4564" s="402"/>
      <c r="Y4564" s="402"/>
      <c r="Z4564" s="402"/>
    </row>
    <row r="4565" spans="23:26" x14ac:dyDescent="0.2">
      <c r="W4565" s="402"/>
      <c r="X4565" s="402"/>
      <c r="Y4565" s="402"/>
      <c r="Z4565" s="402"/>
    </row>
    <row r="4566" spans="23:26" x14ac:dyDescent="0.2">
      <c r="W4566" s="402"/>
      <c r="X4566" s="402"/>
      <c r="Y4566" s="402"/>
      <c r="Z4566" s="402"/>
    </row>
    <row r="4567" spans="23:26" x14ac:dyDescent="0.2">
      <c r="W4567" s="402"/>
      <c r="X4567" s="402"/>
      <c r="Y4567" s="402"/>
      <c r="Z4567" s="402"/>
    </row>
    <row r="4568" spans="23:26" x14ac:dyDescent="0.2">
      <c r="W4568" s="402"/>
      <c r="X4568" s="402"/>
      <c r="Y4568" s="402"/>
      <c r="Z4568" s="402"/>
    </row>
    <row r="4569" spans="23:26" x14ac:dyDescent="0.2">
      <c r="W4569" s="402"/>
      <c r="X4569" s="402"/>
      <c r="Y4569" s="402"/>
      <c r="Z4569" s="402"/>
    </row>
    <row r="4570" spans="23:26" x14ac:dyDescent="0.2">
      <c r="W4570" s="402"/>
      <c r="X4570" s="402"/>
      <c r="Y4570" s="402"/>
      <c r="Z4570" s="402"/>
    </row>
    <row r="4571" spans="23:26" x14ac:dyDescent="0.2">
      <c r="W4571" s="402"/>
      <c r="X4571" s="402"/>
      <c r="Y4571" s="402"/>
      <c r="Z4571" s="402"/>
    </row>
    <row r="4572" spans="23:26" x14ac:dyDescent="0.2">
      <c r="W4572" s="402"/>
      <c r="X4572" s="402"/>
      <c r="Y4572" s="402"/>
      <c r="Z4572" s="402"/>
    </row>
    <row r="4573" spans="23:26" x14ac:dyDescent="0.2">
      <c r="W4573" s="402"/>
      <c r="X4573" s="402"/>
      <c r="Y4573" s="402"/>
      <c r="Z4573" s="402"/>
    </row>
    <row r="4574" spans="23:26" x14ac:dyDescent="0.2">
      <c r="W4574" s="402"/>
      <c r="X4574" s="402"/>
      <c r="Y4574" s="402"/>
      <c r="Z4574" s="402"/>
    </row>
    <row r="4575" spans="23:26" x14ac:dyDescent="0.2">
      <c r="W4575" s="402"/>
      <c r="X4575" s="402"/>
      <c r="Y4575" s="402"/>
      <c r="Z4575" s="402"/>
    </row>
    <row r="4576" spans="23:26" x14ac:dyDescent="0.2">
      <c r="W4576" s="402"/>
      <c r="X4576" s="402"/>
      <c r="Y4576" s="402"/>
      <c r="Z4576" s="402"/>
    </row>
    <row r="4577" spans="23:26" x14ac:dyDescent="0.2">
      <c r="W4577" s="402"/>
      <c r="X4577" s="402"/>
      <c r="Y4577" s="402"/>
      <c r="Z4577" s="402"/>
    </row>
    <row r="4578" spans="23:26" x14ac:dyDescent="0.2">
      <c r="W4578" s="402"/>
      <c r="X4578" s="402"/>
      <c r="Y4578" s="402"/>
      <c r="Z4578" s="402"/>
    </row>
    <row r="4579" spans="23:26" x14ac:dyDescent="0.2">
      <c r="W4579" s="402"/>
      <c r="X4579" s="402"/>
      <c r="Y4579" s="402"/>
      <c r="Z4579" s="402"/>
    </row>
    <row r="4580" spans="23:26" x14ac:dyDescent="0.2">
      <c r="W4580" s="402"/>
      <c r="X4580" s="402"/>
      <c r="Y4580" s="402"/>
      <c r="Z4580" s="402"/>
    </row>
    <row r="4581" spans="23:26" x14ac:dyDescent="0.2">
      <c r="W4581" s="402"/>
      <c r="X4581" s="402"/>
      <c r="Y4581" s="402"/>
      <c r="Z4581" s="402"/>
    </row>
    <row r="4582" spans="23:26" x14ac:dyDescent="0.2">
      <c r="W4582" s="402"/>
      <c r="X4582" s="402"/>
      <c r="Y4582" s="402"/>
      <c r="Z4582" s="402"/>
    </row>
    <row r="4583" spans="23:26" x14ac:dyDescent="0.2">
      <c r="W4583" s="402"/>
      <c r="X4583" s="402"/>
      <c r="Y4583" s="402"/>
      <c r="Z4583" s="402"/>
    </row>
    <row r="4584" spans="23:26" x14ac:dyDescent="0.2">
      <c r="W4584" s="402"/>
      <c r="X4584" s="402"/>
      <c r="Y4584" s="402"/>
      <c r="Z4584" s="402"/>
    </row>
    <row r="4585" spans="23:26" x14ac:dyDescent="0.2">
      <c r="W4585" s="402"/>
      <c r="X4585" s="402"/>
      <c r="Y4585" s="402"/>
      <c r="Z4585" s="402"/>
    </row>
    <row r="4586" spans="23:26" x14ac:dyDescent="0.2">
      <c r="W4586" s="402"/>
      <c r="X4586" s="402"/>
      <c r="Y4586" s="402"/>
      <c r="Z4586" s="402"/>
    </row>
    <row r="4587" spans="23:26" x14ac:dyDescent="0.2">
      <c r="W4587" s="402"/>
      <c r="X4587" s="402"/>
      <c r="Y4587" s="402"/>
      <c r="Z4587" s="402"/>
    </row>
    <row r="4588" spans="23:26" x14ac:dyDescent="0.2">
      <c r="W4588" s="402"/>
      <c r="X4588" s="402"/>
      <c r="Y4588" s="402"/>
      <c r="Z4588" s="402"/>
    </row>
    <row r="4589" spans="23:26" x14ac:dyDescent="0.2">
      <c r="W4589" s="402"/>
      <c r="X4589" s="402"/>
      <c r="Y4589" s="402"/>
      <c r="Z4589" s="402"/>
    </row>
    <row r="4590" spans="23:26" x14ac:dyDescent="0.2">
      <c r="W4590" s="402"/>
      <c r="X4590" s="402"/>
      <c r="Y4590" s="402"/>
      <c r="Z4590" s="402"/>
    </row>
    <row r="4591" spans="23:26" x14ac:dyDescent="0.2">
      <c r="W4591" s="402"/>
      <c r="X4591" s="402"/>
      <c r="Y4591" s="402"/>
      <c r="Z4591" s="402"/>
    </row>
    <row r="4592" spans="23:26" x14ac:dyDescent="0.2">
      <c r="W4592" s="402"/>
      <c r="X4592" s="402"/>
      <c r="Y4592" s="402"/>
      <c r="Z4592" s="402"/>
    </row>
    <row r="4593" spans="23:26" x14ac:dyDescent="0.2">
      <c r="W4593" s="402"/>
      <c r="X4593" s="402"/>
      <c r="Y4593" s="402"/>
      <c r="Z4593" s="402"/>
    </row>
    <row r="4594" spans="23:26" x14ac:dyDescent="0.2">
      <c r="W4594" s="402"/>
      <c r="X4594" s="402"/>
      <c r="Y4594" s="402"/>
      <c r="Z4594" s="402"/>
    </row>
    <row r="4595" spans="23:26" x14ac:dyDescent="0.2">
      <c r="W4595" s="402"/>
      <c r="X4595" s="402"/>
      <c r="Y4595" s="402"/>
      <c r="Z4595" s="402"/>
    </row>
    <row r="4596" spans="23:26" x14ac:dyDescent="0.2">
      <c r="W4596" s="402"/>
      <c r="X4596" s="402"/>
      <c r="Y4596" s="402"/>
      <c r="Z4596" s="402"/>
    </row>
    <row r="4597" spans="23:26" x14ac:dyDescent="0.2">
      <c r="W4597" s="402"/>
      <c r="X4597" s="402"/>
      <c r="Y4597" s="402"/>
      <c r="Z4597" s="402"/>
    </row>
    <row r="4598" spans="23:26" x14ac:dyDescent="0.2">
      <c r="W4598" s="402"/>
      <c r="X4598" s="402"/>
      <c r="Y4598" s="402"/>
      <c r="Z4598" s="402"/>
    </row>
    <row r="4599" spans="23:26" x14ac:dyDescent="0.2">
      <c r="W4599" s="402"/>
      <c r="X4599" s="402"/>
      <c r="Y4599" s="402"/>
      <c r="Z4599" s="402"/>
    </row>
    <row r="4600" spans="23:26" x14ac:dyDescent="0.2">
      <c r="W4600" s="402"/>
      <c r="X4600" s="402"/>
      <c r="Y4600" s="402"/>
      <c r="Z4600" s="402"/>
    </row>
    <row r="4601" spans="23:26" x14ac:dyDescent="0.2">
      <c r="W4601" s="402"/>
      <c r="X4601" s="402"/>
      <c r="Y4601" s="402"/>
      <c r="Z4601" s="402"/>
    </row>
    <row r="4602" spans="23:26" x14ac:dyDescent="0.2">
      <c r="W4602" s="402"/>
      <c r="X4602" s="402"/>
      <c r="Y4602" s="402"/>
      <c r="Z4602" s="402"/>
    </row>
    <row r="4603" spans="23:26" x14ac:dyDescent="0.2">
      <c r="W4603" s="402"/>
      <c r="X4603" s="402"/>
      <c r="Y4603" s="402"/>
      <c r="Z4603" s="402"/>
    </row>
    <row r="4604" spans="23:26" x14ac:dyDescent="0.2">
      <c r="W4604" s="402"/>
      <c r="X4604" s="402"/>
      <c r="Y4604" s="402"/>
      <c r="Z4604" s="402"/>
    </row>
    <row r="4605" spans="23:26" x14ac:dyDescent="0.2">
      <c r="W4605" s="402"/>
      <c r="X4605" s="402"/>
      <c r="Y4605" s="402"/>
      <c r="Z4605" s="402"/>
    </row>
    <row r="4606" spans="23:26" x14ac:dyDescent="0.2">
      <c r="W4606" s="402"/>
      <c r="X4606" s="402"/>
      <c r="Y4606" s="402"/>
      <c r="Z4606" s="402"/>
    </row>
    <row r="4607" spans="23:26" x14ac:dyDescent="0.2">
      <c r="W4607" s="402"/>
      <c r="X4607" s="402"/>
      <c r="Y4607" s="402"/>
      <c r="Z4607" s="402"/>
    </row>
    <row r="4608" spans="23:26" x14ac:dyDescent="0.2">
      <c r="W4608" s="402"/>
      <c r="X4608" s="402"/>
      <c r="Y4608" s="402"/>
      <c r="Z4608" s="402"/>
    </row>
    <row r="4609" spans="23:26" x14ac:dyDescent="0.2">
      <c r="W4609" s="402"/>
      <c r="X4609" s="402"/>
      <c r="Y4609" s="402"/>
      <c r="Z4609" s="402"/>
    </row>
    <row r="4610" spans="23:26" x14ac:dyDescent="0.2">
      <c r="W4610" s="402"/>
      <c r="X4610" s="402"/>
      <c r="Y4610" s="402"/>
      <c r="Z4610" s="402"/>
    </row>
    <row r="4611" spans="23:26" x14ac:dyDescent="0.2">
      <c r="W4611" s="402"/>
      <c r="X4611" s="402"/>
      <c r="Y4611" s="402"/>
      <c r="Z4611" s="402"/>
    </row>
    <row r="4612" spans="23:26" x14ac:dyDescent="0.2">
      <c r="W4612" s="402"/>
      <c r="X4612" s="402"/>
      <c r="Y4612" s="402"/>
      <c r="Z4612" s="402"/>
    </row>
    <row r="4613" spans="23:26" x14ac:dyDescent="0.2">
      <c r="W4613" s="402"/>
      <c r="X4613" s="402"/>
      <c r="Y4613" s="402"/>
      <c r="Z4613" s="402"/>
    </row>
    <row r="4614" spans="23:26" x14ac:dyDescent="0.2">
      <c r="W4614" s="402"/>
      <c r="X4614" s="402"/>
      <c r="Y4614" s="402"/>
      <c r="Z4614" s="402"/>
    </row>
    <row r="4615" spans="23:26" x14ac:dyDescent="0.2">
      <c r="W4615" s="402"/>
      <c r="X4615" s="402"/>
      <c r="Y4615" s="402"/>
      <c r="Z4615" s="402"/>
    </row>
    <row r="4616" spans="23:26" x14ac:dyDescent="0.2">
      <c r="W4616" s="402"/>
      <c r="X4616" s="402"/>
      <c r="Y4616" s="402"/>
      <c r="Z4616" s="402"/>
    </row>
    <row r="4617" spans="23:26" x14ac:dyDescent="0.2">
      <c r="W4617" s="402"/>
      <c r="X4617" s="402"/>
      <c r="Y4617" s="402"/>
      <c r="Z4617" s="402"/>
    </row>
    <row r="4618" spans="23:26" x14ac:dyDescent="0.2">
      <c r="W4618" s="402"/>
      <c r="X4618" s="402"/>
      <c r="Y4618" s="402"/>
      <c r="Z4618" s="402"/>
    </row>
    <row r="4619" spans="23:26" x14ac:dyDescent="0.2">
      <c r="W4619" s="402"/>
      <c r="X4619" s="402"/>
      <c r="Y4619" s="402"/>
      <c r="Z4619" s="402"/>
    </row>
    <row r="4620" spans="23:26" x14ac:dyDescent="0.2">
      <c r="W4620" s="402"/>
      <c r="X4620" s="402"/>
      <c r="Y4620" s="402"/>
      <c r="Z4620" s="402"/>
    </row>
    <row r="4621" spans="23:26" x14ac:dyDescent="0.2">
      <c r="W4621" s="402"/>
      <c r="X4621" s="402"/>
      <c r="Y4621" s="402"/>
      <c r="Z4621" s="402"/>
    </row>
    <row r="4622" spans="23:26" x14ac:dyDescent="0.2">
      <c r="W4622" s="402"/>
      <c r="X4622" s="402"/>
      <c r="Y4622" s="402"/>
      <c r="Z4622" s="402"/>
    </row>
    <row r="4623" spans="23:26" x14ac:dyDescent="0.2">
      <c r="W4623" s="402"/>
      <c r="X4623" s="402"/>
      <c r="Y4623" s="402"/>
      <c r="Z4623" s="402"/>
    </row>
    <row r="4624" spans="23:26" x14ac:dyDescent="0.2">
      <c r="W4624" s="402"/>
      <c r="X4624" s="402"/>
      <c r="Y4624" s="402"/>
      <c r="Z4624" s="402"/>
    </row>
    <row r="4625" spans="23:26" x14ac:dyDescent="0.2">
      <c r="W4625" s="402"/>
      <c r="X4625" s="402"/>
      <c r="Y4625" s="402"/>
      <c r="Z4625" s="402"/>
    </row>
    <row r="4626" spans="23:26" x14ac:dyDescent="0.2">
      <c r="W4626" s="402"/>
      <c r="X4626" s="402"/>
      <c r="Y4626" s="402"/>
      <c r="Z4626" s="402"/>
    </row>
    <row r="4627" spans="23:26" x14ac:dyDescent="0.2">
      <c r="W4627" s="402"/>
      <c r="X4627" s="402"/>
      <c r="Y4627" s="402"/>
      <c r="Z4627" s="402"/>
    </row>
    <row r="4628" spans="23:26" x14ac:dyDescent="0.2">
      <c r="W4628" s="402"/>
      <c r="X4628" s="402"/>
      <c r="Y4628" s="402"/>
      <c r="Z4628" s="402"/>
    </row>
    <row r="4629" spans="23:26" x14ac:dyDescent="0.2">
      <c r="W4629" s="402"/>
      <c r="X4629" s="402"/>
      <c r="Y4629" s="402"/>
      <c r="Z4629" s="402"/>
    </row>
    <row r="4630" spans="23:26" x14ac:dyDescent="0.2">
      <c r="W4630" s="402"/>
      <c r="X4630" s="402"/>
      <c r="Y4630" s="402"/>
      <c r="Z4630" s="402"/>
    </row>
    <row r="4631" spans="23:26" x14ac:dyDescent="0.2">
      <c r="W4631" s="402"/>
      <c r="X4631" s="402"/>
      <c r="Y4631" s="402"/>
      <c r="Z4631" s="402"/>
    </row>
    <row r="4632" spans="23:26" x14ac:dyDescent="0.2">
      <c r="W4632" s="402"/>
      <c r="X4632" s="402"/>
      <c r="Y4632" s="402"/>
      <c r="Z4632" s="402"/>
    </row>
    <row r="4633" spans="23:26" x14ac:dyDescent="0.2">
      <c r="W4633" s="402"/>
      <c r="X4633" s="402"/>
      <c r="Y4633" s="402"/>
      <c r="Z4633" s="402"/>
    </row>
    <row r="4634" spans="23:26" x14ac:dyDescent="0.2">
      <c r="W4634" s="402"/>
      <c r="X4634" s="402"/>
      <c r="Y4634" s="402"/>
      <c r="Z4634" s="402"/>
    </row>
    <row r="4635" spans="23:26" x14ac:dyDescent="0.2">
      <c r="W4635" s="402"/>
      <c r="X4635" s="402"/>
      <c r="Y4635" s="402"/>
      <c r="Z4635" s="402"/>
    </row>
    <row r="4636" spans="23:26" x14ac:dyDescent="0.2">
      <c r="W4636" s="402"/>
      <c r="X4636" s="402"/>
      <c r="Y4636" s="402"/>
      <c r="Z4636" s="402"/>
    </row>
    <row r="4637" spans="23:26" x14ac:dyDescent="0.2">
      <c r="W4637" s="402"/>
      <c r="X4637" s="402"/>
      <c r="Y4637" s="402"/>
      <c r="Z4637" s="402"/>
    </row>
    <row r="4638" spans="23:26" x14ac:dyDescent="0.2">
      <c r="W4638" s="402"/>
      <c r="X4638" s="402"/>
      <c r="Y4638" s="402"/>
      <c r="Z4638" s="402"/>
    </row>
    <row r="4639" spans="23:26" x14ac:dyDescent="0.2">
      <c r="W4639" s="402"/>
      <c r="X4639" s="402"/>
      <c r="Y4639" s="402"/>
      <c r="Z4639" s="402"/>
    </row>
    <row r="4640" spans="23:26" x14ac:dyDescent="0.2">
      <c r="W4640" s="402"/>
      <c r="X4640" s="402"/>
      <c r="Y4640" s="402"/>
      <c r="Z4640" s="402"/>
    </row>
    <row r="4641" spans="23:26" x14ac:dyDescent="0.2">
      <c r="W4641" s="402"/>
      <c r="X4641" s="402"/>
      <c r="Y4641" s="402"/>
      <c r="Z4641" s="402"/>
    </row>
    <row r="4642" spans="23:26" x14ac:dyDescent="0.2">
      <c r="W4642" s="402"/>
      <c r="X4642" s="402"/>
      <c r="Y4642" s="402"/>
      <c r="Z4642" s="402"/>
    </row>
    <row r="4643" spans="23:26" x14ac:dyDescent="0.2">
      <c r="W4643" s="402"/>
      <c r="X4643" s="402"/>
      <c r="Y4643" s="402"/>
      <c r="Z4643" s="402"/>
    </row>
    <row r="4644" spans="23:26" x14ac:dyDescent="0.2">
      <c r="W4644" s="402"/>
      <c r="X4644" s="402"/>
      <c r="Y4644" s="402"/>
      <c r="Z4644" s="402"/>
    </row>
    <row r="4645" spans="23:26" x14ac:dyDescent="0.2">
      <c r="W4645" s="402"/>
      <c r="X4645" s="402"/>
      <c r="Y4645" s="402"/>
      <c r="Z4645" s="402"/>
    </row>
    <row r="4646" spans="23:26" x14ac:dyDescent="0.2">
      <c r="W4646" s="402"/>
      <c r="X4646" s="402"/>
      <c r="Y4646" s="402"/>
      <c r="Z4646" s="402"/>
    </row>
    <row r="4647" spans="23:26" x14ac:dyDescent="0.2">
      <c r="W4647" s="402"/>
      <c r="X4647" s="402"/>
      <c r="Y4647" s="402"/>
      <c r="Z4647" s="402"/>
    </row>
    <row r="4648" spans="23:26" x14ac:dyDescent="0.2">
      <c r="W4648" s="402"/>
      <c r="X4648" s="402"/>
      <c r="Y4648" s="402"/>
      <c r="Z4648" s="402"/>
    </row>
    <row r="4649" spans="23:26" x14ac:dyDescent="0.2">
      <c r="W4649" s="402"/>
      <c r="X4649" s="402"/>
      <c r="Y4649" s="402"/>
      <c r="Z4649" s="402"/>
    </row>
    <row r="4650" spans="23:26" x14ac:dyDescent="0.2">
      <c r="W4650" s="402"/>
      <c r="X4650" s="402"/>
      <c r="Y4650" s="402"/>
      <c r="Z4650" s="402"/>
    </row>
    <row r="4651" spans="23:26" x14ac:dyDescent="0.2">
      <c r="W4651" s="402"/>
      <c r="X4651" s="402"/>
      <c r="Y4651" s="402"/>
      <c r="Z4651" s="402"/>
    </row>
    <row r="4652" spans="23:26" x14ac:dyDescent="0.2">
      <c r="W4652" s="402"/>
      <c r="X4652" s="402"/>
      <c r="Y4652" s="402"/>
      <c r="Z4652" s="402"/>
    </row>
    <row r="4653" spans="23:26" x14ac:dyDescent="0.2">
      <c r="W4653" s="402"/>
      <c r="X4653" s="402"/>
      <c r="Y4653" s="402"/>
      <c r="Z4653" s="402"/>
    </row>
    <row r="4654" spans="23:26" x14ac:dyDescent="0.2">
      <c r="W4654" s="402"/>
      <c r="X4654" s="402"/>
      <c r="Y4654" s="402"/>
      <c r="Z4654" s="402"/>
    </row>
    <row r="4655" spans="23:26" x14ac:dyDescent="0.2">
      <c r="W4655" s="402"/>
      <c r="X4655" s="402"/>
      <c r="Y4655" s="402"/>
      <c r="Z4655" s="402"/>
    </row>
    <row r="4656" spans="23:26" x14ac:dyDescent="0.2">
      <c r="W4656" s="402"/>
      <c r="X4656" s="402"/>
      <c r="Y4656" s="402"/>
      <c r="Z4656" s="402"/>
    </row>
    <row r="4657" spans="23:26" x14ac:dyDescent="0.2">
      <c r="W4657" s="402"/>
      <c r="X4657" s="402"/>
      <c r="Y4657" s="402"/>
      <c r="Z4657" s="402"/>
    </row>
    <row r="4658" spans="23:26" x14ac:dyDescent="0.2">
      <c r="W4658" s="402"/>
      <c r="X4658" s="402"/>
      <c r="Y4658" s="402"/>
      <c r="Z4658" s="402"/>
    </row>
    <row r="4659" spans="23:26" x14ac:dyDescent="0.2">
      <c r="W4659" s="402"/>
      <c r="X4659" s="402"/>
      <c r="Y4659" s="402"/>
      <c r="Z4659" s="402"/>
    </row>
    <row r="4660" spans="23:26" x14ac:dyDescent="0.2">
      <c r="W4660" s="402"/>
      <c r="X4660" s="402"/>
      <c r="Y4660" s="402"/>
      <c r="Z4660" s="402"/>
    </row>
    <row r="4661" spans="23:26" x14ac:dyDescent="0.2">
      <c r="W4661" s="402"/>
      <c r="X4661" s="402"/>
      <c r="Y4661" s="402"/>
      <c r="Z4661" s="402"/>
    </row>
    <row r="4662" spans="23:26" x14ac:dyDescent="0.2">
      <c r="W4662" s="402"/>
      <c r="X4662" s="402"/>
      <c r="Y4662" s="402"/>
      <c r="Z4662" s="402"/>
    </row>
    <row r="4663" spans="23:26" x14ac:dyDescent="0.2">
      <c r="W4663" s="402"/>
      <c r="X4663" s="402"/>
      <c r="Y4663" s="402"/>
      <c r="Z4663" s="402"/>
    </row>
    <row r="4664" spans="23:26" x14ac:dyDescent="0.2">
      <c r="W4664" s="402"/>
      <c r="X4664" s="402"/>
      <c r="Y4664" s="402"/>
      <c r="Z4664" s="402"/>
    </row>
    <row r="4665" spans="23:26" x14ac:dyDescent="0.2">
      <c r="W4665" s="402"/>
      <c r="X4665" s="402"/>
      <c r="Y4665" s="402"/>
      <c r="Z4665" s="402"/>
    </row>
    <row r="4666" spans="23:26" x14ac:dyDescent="0.2">
      <c r="W4666" s="402"/>
      <c r="X4666" s="402"/>
      <c r="Y4666" s="402"/>
      <c r="Z4666" s="402"/>
    </row>
    <row r="4667" spans="23:26" x14ac:dyDescent="0.2">
      <c r="W4667" s="402"/>
      <c r="X4667" s="402"/>
      <c r="Y4667" s="402"/>
      <c r="Z4667" s="402"/>
    </row>
    <row r="4668" spans="23:26" x14ac:dyDescent="0.2">
      <c r="W4668" s="402"/>
      <c r="X4668" s="402"/>
      <c r="Y4668" s="402"/>
      <c r="Z4668" s="402"/>
    </row>
    <row r="4669" spans="23:26" x14ac:dyDescent="0.2">
      <c r="W4669" s="402"/>
      <c r="X4669" s="402"/>
      <c r="Y4669" s="402"/>
      <c r="Z4669" s="402"/>
    </row>
    <row r="4670" spans="23:26" x14ac:dyDescent="0.2">
      <c r="W4670" s="402"/>
      <c r="X4670" s="402"/>
      <c r="Y4670" s="402"/>
      <c r="Z4670" s="402"/>
    </row>
    <row r="4671" spans="23:26" x14ac:dyDescent="0.2">
      <c r="W4671" s="402"/>
      <c r="X4671" s="402"/>
      <c r="Y4671" s="402"/>
      <c r="Z4671" s="402"/>
    </row>
    <row r="4672" spans="23:26" x14ac:dyDescent="0.2">
      <c r="W4672" s="402"/>
      <c r="X4672" s="402"/>
      <c r="Y4672" s="402"/>
      <c r="Z4672" s="402"/>
    </row>
    <row r="4673" spans="23:26" x14ac:dyDescent="0.2">
      <c r="W4673" s="402"/>
      <c r="X4673" s="402"/>
      <c r="Y4673" s="402"/>
      <c r="Z4673" s="402"/>
    </row>
    <row r="4674" spans="23:26" x14ac:dyDescent="0.2">
      <c r="W4674" s="402"/>
      <c r="X4674" s="402"/>
      <c r="Y4674" s="402"/>
      <c r="Z4674" s="402"/>
    </row>
    <row r="4675" spans="23:26" x14ac:dyDescent="0.2">
      <c r="W4675" s="402"/>
      <c r="X4675" s="402"/>
      <c r="Y4675" s="402"/>
      <c r="Z4675" s="402"/>
    </row>
    <row r="4676" spans="23:26" x14ac:dyDescent="0.2">
      <c r="W4676" s="402"/>
      <c r="X4676" s="402"/>
      <c r="Y4676" s="402"/>
      <c r="Z4676" s="402"/>
    </row>
    <row r="4677" spans="23:26" x14ac:dyDescent="0.2">
      <c r="W4677" s="402"/>
      <c r="X4677" s="402"/>
      <c r="Y4677" s="402"/>
      <c r="Z4677" s="402"/>
    </row>
    <row r="4678" spans="23:26" x14ac:dyDescent="0.2">
      <c r="W4678" s="402"/>
      <c r="X4678" s="402"/>
      <c r="Y4678" s="402"/>
      <c r="Z4678" s="402"/>
    </row>
    <row r="4679" spans="23:26" x14ac:dyDescent="0.2">
      <c r="W4679" s="402"/>
      <c r="X4679" s="402"/>
      <c r="Y4679" s="402"/>
      <c r="Z4679" s="402"/>
    </row>
    <row r="4680" spans="23:26" x14ac:dyDescent="0.2">
      <c r="W4680" s="402"/>
      <c r="X4680" s="402"/>
      <c r="Y4680" s="402"/>
      <c r="Z4680" s="402"/>
    </row>
    <row r="4681" spans="23:26" x14ac:dyDescent="0.2">
      <c r="W4681" s="402"/>
      <c r="X4681" s="402"/>
      <c r="Y4681" s="402"/>
      <c r="Z4681" s="402"/>
    </row>
    <row r="4682" spans="23:26" x14ac:dyDescent="0.2">
      <c r="W4682" s="402"/>
      <c r="X4682" s="402"/>
      <c r="Y4682" s="402"/>
      <c r="Z4682" s="402"/>
    </row>
    <row r="4683" spans="23:26" x14ac:dyDescent="0.2">
      <c r="W4683" s="402"/>
      <c r="X4683" s="402"/>
      <c r="Y4683" s="402"/>
      <c r="Z4683" s="402"/>
    </row>
    <row r="4684" spans="23:26" x14ac:dyDescent="0.2">
      <c r="W4684" s="402"/>
      <c r="X4684" s="402"/>
      <c r="Y4684" s="402"/>
      <c r="Z4684" s="402"/>
    </row>
    <row r="4685" spans="23:26" x14ac:dyDescent="0.2">
      <c r="W4685" s="402"/>
      <c r="X4685" s="402"/>
      <c r="Y4685" s="402"/>
      <c r="Z4685" s="402"/>
    </row>
    <row r="4686" spans="23:26" x14ac:dyDescent="0.2">
      <c r="W4686" s="402"/>
      <c r="X4686" s="402"/>
      <c r="Y4686" s="402"/>
      <c r="Z4686" s="402"/>
    </row>
    <row r="4687" spans="23:26" x14ac:dyDescent="0.2">
      <c r="W4687" s="402"/>
      <c r="X4687" s="402"/>
      <c r="Y4687" s="402"/>
      <c r="Z4687" s="402"/>
    </row>
    <row r="4688" spans="23:26" x14ac:dyDescent="0.2">
      <c r="W4688" s="402"/>
      <c r="X4688" s="402"/>
      <c r="Y4688" s="402"/>
      <c r="Z4688" s="402"/>
    </row>
    <row r="4689" spans="23:26" x14ac:dyDescent="0.2">
      <c r="W4689" s="402"/>
      <c r="X4689" s="402"/>
      <c r="Y4689" s="402"/>
      <c r="Z4689" s="402"/>
    </row>
    <row r="4690" spans="23:26" x14ac:dyDescent="0.2">
      <c r="W4690" s="402"/>
      <c r="X4690" s="402"/>
      <c r="Y4690" s="402"/>
      <c r="Z4690" s="402"/>
    </row>
    <row r="4691" spans="23:26" x14ac:dyDescent="0.2">
      <c r="W4691" s="402"/>
      <c r="X4691" s="402"/>
      <c r="Y4691" s="402"/>
      <c r="Z4691" s="402"/>
    </row>
    <row r="4692" spans="23:26" x14ac:dyDescent="0.2">
      <c r="W4692" s="402"/>
      <c r="X4692" s="402"/>
      <c r="Y4692" s="402"/>
      <c r="Z4692" s="402"/>
    </row>
    <row r="4693" spans="23:26" x14ac:dyDescent="0.2">
      <c r="W4693" s="402"/>
      <c r="X4693" s="402"/>
      <c r="Y4693" s="402"/>
      <c r="Z4693" s="402"/>
    </row>
    <row r="4694" spans="23:26" x14ac:dyDescent="0.2">
      <c r="W4694" s="402"/>
      <c r="X4694" s="402"/>
      <c r="Y4694" s="402"/>
      <c r="Z4694" s="402"/>
    </row>
    <row r="4695" spans="23:26" x14ac:dyDescent="0.2">
      <c r="W4695" s="402"/>
      <c r="X4695" s="402"/>
      <c r="Y4695" s="402"/>
      <c r="Z4695" s="402"/>
    </row>
    <row r="4696" spans="23:26" x14ac:dyDescent="0.2">
      <c r="W4696" s="402"/>
      <c r="X4696" s="402"/>
      <c r="Y4696" s="402"/>
      <c r="Z4696" s="402"/>
    </row>
    <row r="4697" spans="23:26" x14ac:dyDescent="0.2">
      <c r="W4697" s="402"/>
      <c r="X4697" s="402"/>
      <c r="Y4697" s="402"/>
      <c r="Z4697" s="402"/>
    </row>
    <row r="4698" spans="23:26" x14ac:dyDescent="0.2">
      <c r="W4698" s="402"/>
      <c r="X4698" s="402"/>
      <c r="Y4698" s="402"/>
      <c r="Z4698" s="402"/>
    </row>
    <row r="4699" spans="23:26" x14ac:dyDescent="0.2">
      <c r="W4699" s="402"/>
      <c r="X4699" s="402"/>
      <c r="Y4699" s="402"/>
      <c r="Z4699" s="402"/>
    </row>
    <row r="4700" spans="23:26" x14ac:dyDescent="0.2">
      <c r="W4700" s="402"/>
      <c r="X4700" s="402"/>
      <c r="Y4700" s="402"/>
      <c r="Z4700" s="402"/>
    </row>
    <row r="4701" spans="23:26" x14ac:dyDescent="0.2">
      <c r="W4701" s="402"/>
      <c r="X4701" s="402"/>
      <c r="Y4701" s="402"/>
      <c r="Z4701" s="402"/>
    </row>
    <row r="4702" spans="23:26" x14ac:dyDescent="0.2">
      <c r="W4702" s="402"/>
      <c r="X4702" s="402"/>
      <c r="Y4702" s="402"/>
      <c r="Z4702" s="402"/>
    </row>
    <row r="4703" spans="23:26" x14ac:dyDescent="0.2">
      <c r="W4703" s="402"/>
      <c r="X4703" s="402"/>
      <c r="Y4703" s="402"/>
      <c r="Z4703" s="402"/>
    </row>
    <row r="4704" spans="23:26" x14ac:dyDescent="0.2">
      <c r="W4704" s="402"/>
      <c r="X4704" s="402"/>
      <c r="Y4704" s="402"/>
      <c r="Z4704" s="402"/>
    </row>
    <row r="4705" spans="23:26" x14ac:dyDescent="0.2">
      <c r="W4705" s="402"/>
      <c r="X4705" s="402"/>
      <c r="Y4705" s="402"/>
      <c r="Z4705" s="402"/>
    </row>
    <row r="4706" spans="23:26" x14ac:dyDescent="0.2">
      <c r="W4706" s="402"/>
      <c r="X4706" s="402"/>
      <c r="Y4706" s="402"/>
      <c r="Z4706" s="402"/>
    </row>
    <row r="4707" spans="23:26" x14ac:dyDescent="0.2">
      <c r="W4707" s="402"/>
      <c r="X4707" s="402"/>
      <c r="Y4707" s="402"/>
      <c r="Z4707" s="402"/>
    </row>
    <row r="4708" spans="23:26" x14ac:dyDescent="0.2">
      <c r="W4708" s="402"/>
      <c r="X4708" s="402"/>
      <c r="Y4708" s="402"/>
      <c r="Z4708" s="402"/>
    </row>
    <row r="4709" spans="23:26" x14ac:dyDescent="0.2">
      <c r="W4709" s="402"/>
      <c r="X4709" s="402"/>
      <c r="Y4709" s="402"/>
      <c r="Z4709" s="402"/>
    </row>
    <row r="4710" spans="23:26" x14ac:dyDescent="0.2">
      <c r="W4710" s="402"/>
      <c r="X4710" s="402"/>
      <c r="Y4710" s="402"/>
      <c r="Z4710" s="402"/>
    </row>
    <row r="4711" spans="23:26" x14ac:dyDescent="0.2">
      <c r="W4711" s="402"/>
      <c r="X4711" s="402"/>
      <c r="Y4711" s="402"/>
      <c r="Z4711" s="402"/>
    </row>
    <row r="4712" spans="23:26" x14ac:dyDescent="0.2">
      <c r="W4712" s="402"/>
      <c r="X4712" s="402"/>
      <c r="Y4712" s="402"/>
      <c r="Z4712" s="402"/>
    </row>
    <row r="4713" spans="23:26" x14ac:dyDescent="0.2">
      <c r="W4713" s="402"/>
      <c r="X4713" s="402"/>
      <c r="Y4713" s="402"/>
      <c r="Z4713" s="402"/>
    </row>
    <row r="4714" spans="23:26" x14ac:dyDescent="0.2">
      <c r="W4714" s="402"/>
      <c r="X4714" s="402"/>
      <c r="Y4714" s="402"/>
      <c r="Z4714" s="402"/>
    </row>
    <row r="4715" spans="23:26" x14ac:dyDescent="0.2">
      <c r="W4715" s="402"/>
      <c r="X4715" s="402"/>
      <c r="Y4715" s="402"/>
      <c r="Z4715" s="402"/>
    </row>
    <row r="4716" spans="23:26" x14ac:dyDescent="0.2">
      <c r="W4716" s="402"/>
      <c r="X4716" s="402"/>
      <c r="Y4716" s="402"/>
      <c r="Z4716" s="402"/>
    </row>
    <row r="4717" spans="23:26" x14ac:dyDescent="0.2">
      <c r="W4717" s="402"/>
      <c r="X4717" s="402"/>
      <c r="Y4717" s="402"/>
      <c r="Z4717" s="402"/>
    </row>
    <row r="4718" spans="23:26" x14ac:dyDescent="0.2">
      <c r="W4718" s="402"/>
      <c r="X4718" s="402"/>
      <c r="Y4718" s="402"/>
      <c r="Z4718" s="402"/>
    </row>
    <row r="4719" spans="23:26" x14ac:dyDescent="0.2">
      <c r="W4719" s="402"/>
      <c r="X4719" s="402"/>
      <c r="Y4719" s="402"/>
      <c r="Z4719" s="402"/>
    </row>
    <row r="4720" spans="23:26" x14ac:dyDescent="0.2">
      <c r="W4720" s="402"/>
      <c r="X4720" s="402"/>
      <c r="Y4720" s="402"/>
      <c r="Z4720" s="402"/>
    </row>
    <row r="4721" spans="23:26" x14ac:dyDescent="0.2">
      <c r="W4721" s="402"/>
      <c r="X4721" s="402"/>
      <c r="Y4721" s="402"/>
      <c r="Z4721" s="402"/>
    </row>
    <row r="4722" spans="23:26" x14ac:dyDescent="0.2">
      <c r="W4722" s="402"/>
      <c r="X4722" s="402"/>
      <c r="Y4722" s="402"/>
      <c r="Z4722" s="402"/>
    </row>
    <row r="4723" spans="23:26" x14ac:dyDescent="0.2">
      <c r="W4723" s="402"/>
      <c r="X4723" s="402"/>
      <c r="Y4723" s="402"/>
      <c r="Z4723" s="402"/>
    </row>
    <row r="4724" spans="23:26" x14ac:dyDescent="0.2">
      <c r="W4724" s="402"/>
      <c r="X4724" s="402"/>
      <c r="Y4724" s="402"/>
      <c r="Z4724" s="402"/>
    </row>
    <row r="4725" spans="23:26" x14ac:dyDescent="0.2">
      <c r="W4725" s="402"/>
      <c r="X4725" s="402"/>
      <c r="Y4725" s="402"/>
      <c r="Z4725" s="402"/>
    </row>
    <row r="4726" spans="23:26" x14ac:dyDescent="0.2">
      <c r="W4726" s="402"/>
      <c r="X4726" s="402"/>
      <c r="Y4726" s="402"/>
      <c r="Z4726" s="402"/>
    </row>
    <row r="4727" spans="23:26" x14ac:dyDescent="0.2">
      <c r="W4727" s="402"/>
      <c r="X4727" s="402"/>
      <c r="Y4727" s="402"/>
      <c r="Z4727" s="402"/>
    </row>
    <row r="4728" spans="23:26" x14ac:dyDescent="0.2">
      <c r="W4728" s="402"/>
      <c r="X4728" s="402"/>
      <c r="Y4728" s="402"/>
      <c r="Z4728" s="402"/>
    </row>
    <row r="4729" spans="23:26" x14ac:dyDescent="0.2">
      <c r="W4729" s="402"/>
      <c r="X4729" s="402"/>
      <c r="Y4729" s="402"/>
      <c r="Z4729" s="402"/>
    </row>
    <row r="4730" spans="23:26" x14ac:dyDescent="0.2">
      <c r="W4730" s="402"/>
      <c r="X4730" s="402"/>
      <c r="Y4730" s="402"/>
      <c r="Z4730" s="402"/>
    </row>
    <row r="4731" spans="23:26" x14ac:dyDescent="0.2">
      <c r="W4731" s="402"/>
      <c r="X4731" s="402"/>
      <c r="Y4731" s="402"/>
      <c r="Z4731" s="402"/>
    </row>
    <row r="4732" spans="23:26" x14ac:dyDescent="0.2">
      <c r="W4732" s="402"/>
      <c r="X4732" s="402"/>
      <c r="Y4732" s="402"/>
      <c r="Z4732" s="402"/>
    </row>
    <row r="4733" spans="23:26" x14ac:dyDescent="0.2">
      <c r="W4733" s="402"/>
      <c r="X4733" s="402"/>
      <c r="Y4733" s="402"/>
      <c r="Z4733" s="402"/>
    </row>
    <row r="4734" spans="23:26" x14ac:dyDescent="0.2">
      <c r="W4734" s="402"/>
      <c r="X4734" s="402"/>
      <c r="Y4734" s="402"/>
      <c r="Z4734" s="402"/>
    </row>
    <row r="4735" spans="23:26" x14ac:dyDescent="0.2">
      <c r="W4735" s="402"/>
      <c r="X4735" s="402"/>
      <c r="Y4735" s="402"/>
      <c r="Z4735" s="402"/>
    </row>
    <row r="4736" spans="23:26" x14ac:dyDescent="0.2">
      <c r="W4736" s="402"/>
      <c r="X4736" s="402"/>
      <c r="Y4736" s="402"/>
      <c r="Z4736" s="402"/>
    </row>
    <row r="4737" spans="23:26" x14ac:dyDescent="0.2">
      <c r="W4737" s="402"/>
      <c r="X4737" s="402"/>
      <c r="Y4737" s="402"/>
      <c r="Z4737" s="402"/>
    </row>
    <row r="4738" spans="23:26" x14ac:dyDescent="0.2">
      <c r="W4738" s="402"/>
      <c r="X4738" s="402"/>
      <c r="Y4738" s="402"/>
      <c r="Z4738" s="402"/>
    </row>
    <row r="4739" spans="23:26" x14ac:dyDescent="0.2">
      <c r="W4739" s="402"/>
      <c r="X4739" s="402"/>
      <c r="Y4739" s="402"/>
      <c r="Z4739" s="402"/>
    </row>
    <row r="4740" spans="23:26" x14ac:dyDescent="0.2">
      <c r="W4740" s="402"/>
      <c r="X4740" s="402"/>
      <c r="Y4740" s="402"/>
      <c r="Z4740" s="402"/>
    </row>
    <row r="4741" spans="23:26" x14ac:dyDescent="0.2">
      <c r="W4741" s="402"/>
      <c r="X4741" s="402"/>
      <c r="Y4741" s="402"/>
      <c r="Z4741" s="402"/>
    </row>
    <row r="4742" spans="23:26" x14ac:dyDescent="0.2">
      <c r="W4742" s="402"/>
      <c r="X4742" s="402"/>
      <c r="Y4742" s="402"/>
      <c r="Z4742" s="402"/>
    </row>
    <row r="4743" spans="23:26" x14ac:dyDescent="0.2">
      <c r="W4743" s="402"/>
      <c r="X4743" s="402"/>
      <c r="Y4743" s="402"/>
      <c r="Z4743" s="402"/>
    </row>
    <row r="4744" spans="23:26" x14ac:dyDescent="0.2">
      <c r="W4744" s="402"/>
      <c r="X4744" s="402"/>
      <c r="Y4744" s="402"/>
      <c r="Z4744" s="402"/>
    </row>
    <row r="4745" spans="23:26" x14ac:dyDescent="0.2">
      <c r="W4745" s="402"/>
      <c r="X4745" s="402"/>
      <c r="Y4745" s="402"/>
      <c r="Z4745" s="402"/>
    </row>
    <row r="4746" spans="23:26" x14ac:dyDescent="0.2">
      <c r="W4746" s="402"/>
      <c r="X4746" s="402"/>
      <c r="Y4746" s="402"/>
      <c r="Z4746" s="402"/>
    </row>
    <row r="4747" spans="23:26" x14ac:dyDescent="0.2">
      <c r="W4747" s="402"/>
      <c r="X4747" s="402"/>
      <c r="Y4747" s="402"/>
      <c r="Z4747" s="402"/>
    </row>
    <row r="4748" spans="23:26" x14ac:dyDescent="0.2">
      <c r="W4748" s="402"/>
      <c r="X4748" s="402"/>
      <c r="Y4748" s="402"/>
      <c r="Z4748" s="402"/>
    </row>
    <row r="4749" spans="23:26" x14ac:dyDescent="0.2">
      <c r="W4749" s="402"/>
      <c r="X4749" s="402"/>
      <c r="Y4749" s="402"/>
      <c r="Z4749" s="402"/>
    </row>
    <row r="4750" spans="23:26" x14ac:dyDescent="0.2">
      <c r="W4750" s="402"/>
      <c r="X4750" s="402"/>
      <c r="Y4750" s="402"/>
      <c r="Z4750" s="402"/>
    </row>
    <row r="4751" spans="23:26" x14ac:dyDescent="0.2">
      <c r="W4751" s="402"/>
      <c r="X4751" s="402"/>
      <c r="Y4751" s="402"/>
      <c r="Z4751" s="402"/>
    </row>
    <row r="4752" spans="23:26" x14ac:dyDescent="0.2">
      <c r="W4752" s="402"/>
      <c r="X4752" s="402"/>
      <c r="Y4752" s="402"/>
      <c r="Z4752" s="402"/>
    </row>
    <row r="4753" spans="23:26" x14ac:dyDescent="0.2">
      <c r="W4753" s="402"/>
      <c r="X4753" s="402"/>
      <c r="Y4753" s="402"/>
      <c r="Z4753" s="402"/>
    </row>
    <row r="4754" spans="23:26" x14ac:dyDescent="0.2">
      <c r="W4754" s="402"/>
      <c r="X4754" s="402"/>
      <c r="Y4754" s="402"/>
      <c r="Z4754" s="402"/>
    </row>
    <row r="4755" spans="23:26" x14ac:dyDescent="0.2">
      <c r="W4755" s="402"/>
      <c r="X4755" s="402"/>
      <c r="Y4755" s="402"/>
      <c r="Z4755" s="402"/>
    </row>
    <row r="4756" spans="23:26" x14ac:dyDescent="0.2">
      <c r="W4756" s="402"/>
      <c r="X4756" s="402"/>
      <c r="Y4756" s="402"/>
      <c r="Z4756" s="402"/>
    </row>
    <row r="4757" spans="23:26" x14ac:dyDescent="0.2">
      <c r="W4757" s="402"/>
      <c r="X4757" s="402"/>
      <c r="Y4757" s="402"/>
      <c r="Z4757" s="402"/>
    </row>
    <row r="4758" spans="23:26" x14ac:dyDescent="0.2">
      <c r="W4758" s="402"/>
      <c r="X4758" s="402"/>
      <c r="Y4758" s="402"/>
      <c r="Z4758" s="402"/>
    </row>
    <row r="4759" spans="23:26" x14ac:dyDescent="0.2">
      <c r="W4759" s="402"/>
      <c r="X4759" s="402"/>
      <c r="Y4759" s="402"/>
      <c r="Z4759" s="402"/>
    </row>
    <row r="4760" spans="23:26" x14ac:dyDescent="0.2">
      <c r="W4760" s="402"/>
      <c r="X4760" s="402"/>
      <c r="Y4760" s="402"/>
      <c r="Z4760" s="402"/>
    </row>
    <row r="4761" spans="23:26" x14ac:dyDescent="0.2">
      <c r="W4761" s="402"/>
      <c r="X4761" s="402"/>
      <c r="Y4761" s="402"/>
      <c r="Z4761" s="402"/>
    </row>
    <row r="4762" spans="23:26" x14ac:dyDescent="0.2">
      <c r="W4762" s="402"/>
      <c r="X4762" s="402"/>
      <c r="Y4762" s="402"/>
      <c r="Z4762" s="402"/>
    </row>
    <row r="4763" spans="23:26" x14ac:dyDescent="0.2">
      <c r="W4763" s="402"/>
      <c r="X4763" s="402"/>
      <c r="Y4763" s="402"/>
      <c r="Z4763" s="402"/>
    </row>
    <row r="4764" spans="23:26" x14ac:dyDescent="0.2">
      <c r="W4764" s="402"/>
      <c r="X4764" s="402"/>
      <c r="Y4764" s="402"/>
      <c r="Z4764" s="402"/>
    </row>
    <row r="4765" spans="23:26" x14ac:dyDescent="0.2">
      <c r="W4765" s="402"/>
      <c r="X4765" s="402"/>
      <c r="Y4765" s="402"/>
      <c r="Z4765" s="402"/>
    </row>
    <row r="4766" spans="23:26" x14ac:dyDescent="0.2">
      <c r="W4766" s="402"/>
      <c r="X4766" s="402"/>
      <c r="Y4766" s="402"/>
      <c r="Z4766" s="402"/>
    </row>
    <row r="4767" spans="23:26" x14ac:dyDescent="0.2">
      <c r="W4767" s="402"/>
      <c r="X4767" s="402"/>
      <c r="Y4767" s="402"/>
      <c r="Z4767" s="402"/>
    </row>
    <row r="4768" spans="23:26" x14ac:dyDescent="0.2">
      <c r="W4768" s="402"/>
      <c r="X4768" s="402"/>
      <c r="Y4768" s="402"/>
      <c r="Z4768" s="402"/>
    </row>
    <row r="4769" spans="23:26" x14ac:dyDescent="0.2">
      <c r="W4769" s="402"/>
      <c r="X4769" s="402"/>
      <c r="Y4769" s="402"/>
      <c r="Z4769" s="402"/>
    </row>
    <row r="4770" spans="23:26" x14ac:dyDescent="0.2">
      <c r="W4770" s="402"/>
      <c r="X4770" s="402"/>
      <c r="Y4770" s="402"/>
      <c r="Z4770" s="402"/>
    </row>
    <row r="4771" spans="23:26" x14ac:dyDescent="0.2">
      <c r="W4771" s="402"/>
      <c r="X4771" s="402"/>
      <c r="Y4771" s="402"/>
      <c r="Z4771" s="402"/>
    </row>
    <row r="4772" spans="23:26" x14ac:dyDescent="0.2">
      <c r="W4772" s="402"/>
      <c r="X4772" s="402"/>
      <c r="Y4772" s="402"/>
      <c r="Z4772" s="402"/>
    </row>
    <row r="4773" spans="23:26" x14ac:dyDescent="0.2">
      <c r="W4773" s="402"/>
      <c r="X4773" s="402"/>
      <c r="Y4773" s="402"/>
      <c r="Z4773" s="402"/>
    </row>
    <row r="4774" spans="23:26" x14ac:dyDescent="0.2">
      <c r="W4774" s="402"/>
      <c r="X4774" s="402"/>
      <c r="Y4774" s="402"/>
      <c r="Z4774" s="402"/>
    </row>
    <row r="4775" spans="23:26" x14ac:dyDescent="0.2">
      <c r="W4775" s="402"/>
      <c r="X4775" s="402"/>
      <c r="Y4775" s="402"/>
      <c r="Z4775" s="402"/>
    </row>
    <row r="4776" spans="23:26" x14ac:dyDescent="0.2">
      <c r="W4776" s="402"/>
      <c r="X4776" s="402"/>
      <c r="Y4776" s="402"/>
      <c r="Z4776" s="402"/>
    </row>
    <row r="4777" spans="23:26" x14ac:dyDescent="0.2">
      <c r="W4777" s="402"/>
      <c r="X4777" s="402"/>
      <c r="Y4777" s="402"/>
      <c r="Z4777" s="402"/>
    </row>
    <row r="4778" spans="23:26" x14ac:dyDescent="0.2">
      <c r="W4778" s="402"/>
      <c r="X4778" s="402"/>
      <c r="Y4778" s="402"/>
      <c r="Z4778" s="402"/>
    </row>
    <row r="4779" spans="23:26" x14ac:dyDescent="0.2">
      <c r="W4779" s="402"/>
      <c r="X4779" s="402"/>
      <c r="Y4779" s="402"/>
      <c r="Z4779" s="402"/>
    </row>
    <row r="4780" spans="23:26" x14ac:dyDescent="0.2">
      <c r="W4780" s="402"/>
      <c r="X4780" s="402"/>
      <c r="Y4780" s="402"/>
      <c r="Z4780" s="402"/>
    </row>
    <row r="4781" spans="23:26" x14ac:dyDescent="0.2">
      <c r="W4781" s="402"/>
      <c r="X4781" s="402"/>
      <c r="Y4781" s="402"/>
      <c r="Z4781" s="402"/>
    </row>
    <row r="4782" spans="23:26" x14ac:dyDescent="0.2">
      <c r="W4782" s="402"/>
      <c r="X4782" s="402"/>
      <c r="Y4782" s="402"/>
      <c r="Z4782" s="402"/>
    </row>
    <row r="4783" spans="23:26" x14ac:dyDescent="0.2">
      <c r="W4783" s="402"/>
      <c r="X4783" s="402"/>
      <c r="Y4783" s="402"/>
      <c r="Z4783" s="402"/>
    </row>
    <row r="4784" spans="23:26" x14ac:dyDescent="0.2">
      <c r="W4784" s="402"/>
      <c r="X4784" s="402"/>
      <c r="Y4784" s="402"/>
      <c r="Z4784" s="402"/>
    </row>
    <row r="4785" spans="23:26" x14ac:dyDescent="0.2">
      <c r="W4785" s="402"/>
      <c r="X4785" s="402"/>
      <c r="Y4785" s="402"/>
      <c r="Z4785" s="402"/>
    </row>
    <row r="4786" spans="23:26" x14ac:dyDescent="0.2">
      <c r="W4786" s="402"/>
      <c r="X4786" s="402"/>
      <c r="Y4786" s="402"/>
      <c r="Z4786" s="402"/>
    </row>
    <row r="4787" spans="23:26" x14ac:dyDescent="0.2">
      <c r="W4787" s="402"/>
      <c r="X4787" s="402"/>
      <c r="Y4787" s="402"/>
      <c r="Z4787" s="402"/>
    </row>
    <row r="4788" spans="23:26" x14ac:dyDescent="0.2">
      <c r="W4788" s="402"/>
      <c r="X4788" s="402"/>
      <c r="Y4788" s="402"/>
      <c r="Z4788" s="402"/>
    </row>
    <row r="4789" spans="23:26" x14ac:dyDescent="0.2">
      <c r="W4789" s="402"/>
      <c r="X4789" s="402"/>
      <c r="Y4789" s="402"/>
      <c r="Z4789" s="402"/>
    </row>
    <row r="4790" spans="23:26" x14ac:dyDescent="0.2">
      <c r="W4790" s="402"/>
      <c r="X4790" s="402"/>
      <c r="Y4790" s="402"/>
      <c r="Z4790" s="402"/>
    </row>
    <row r="4791" spans="23:26" x14ac:dyDescent="0.2">
      <c r="W4791" s="402"/>
      <c r="X4791" s="402"/>
      <c r="Y4791" s="402"/>
      <c r="Z4791" s="402"/>
    </row>
    <row r="4792" spans="23:26" x14ac:dyDescent="0.2">
      <c r="W4792" s="402"/>
      <c r="X4792" s="402"/>
      <c r="Y4792" s="402"/>
      <c r="Z4792" s="402"/>
    </row>
    <row r="4793" spans="23:26" x14ac:dyDescent="0.2">
      <c r="W4793" s="402"/>
      <c r="X4793" s="402"/>
      <c r="Y4793" s="402"/>
      <c r="Z4793" s="402"/>
    </row>
    <row r="4794" spans="23:26" x14ac:dyDescent="0.2">
      <c r="W4794" s="402"/>
      <c r="X4794" s="402"/>
      <c r="Y4794" s="402"/>
      <c r="Z4794" s="402"/>
    </row>
    <row r="4795" spans="23:26" x14ac:dyDescent="0.2">
      <c r="W4795" s="402"/>
      <c r="X4795" s="402"/>
      <c r="Y4795" s="402"/>
      <c r="Z4795" s="402"/>
    </row>
    <row r="4796" spans="23:26" x14ac:dyDescent="0.2">
      <c r="W4796" s="402"/>
      <c r="X4796" s="402"/>
      <c r="Y4796" s="402"/>
      <c r="Z4796" s="402"/>
    </row>
    <row r="4797" spans="23:26" x14ac:dyDescent="0.2">
      <c r="W4797" s="402"/>
      <c r="X4797" s="402"/>
      <c r="Y4797" s="402"/>
      <c r="Z4797" s="402"/>
    </row>
    <row r="4798" spans="23:26" x14ac:dyDescent="0.2">
      <c r="W4798" s="402"/>
      <c r="X4798" s="402"/>
      <c r="Y4798" s="402"/>
      <c r="Z4798" s="402"/>
    </row>
    <row r="4799" spans="23:26" x14ac:dyDescent="0.2">
      <c r="W4799" s="402"/>
      <c r="X4799" s="402"/>
      <c r="Y4799" s="402"/>
      <c r="Z4799" s="402"/>
    </row>
    <row r="4800" spans="23:26" x14ac:dyDescent="0.2">
      <c r="W4800" s="402"/>
      <c r="X4800" s="402"/>
      <c r="Y4800" s="402"/>
      <c r="Z4800" s="402"/>
    </row>
    <row r="4801" spans="23:26" x14ac:dyDescent="0.2">
      <c r="W4801" s="402"/>
      <c r="X4801" s="402"/>
      <c r="Y4801" s="402"/>
      <c r="Z4801" s="402"/>
    </row>
    <row r="4802" spans="23:26" x14ac:dyDescent="0.2">
      <c r="W4802" s="402"/>
      <c r="X4802" s="402"/>
      <c r="Y4802" s="402"/>
      <c r="Z4802" s="402"/>
    </row>
    <row r="4803" spans="23:26" x14ac:dyDescent="0.2">
      <c r="W4803" s="402"/>
      <c r="X4803" s="402"/>
      <c r="Y4803" s="402"/>
      <c r="Z4803" s="402"/>
    </row>
    <row r="4804" spans="23:26" x14ac:dyDescent="0.2">
      <c r="W4804" s="402"/>
      <c r="X4804" s="402"/>
      <c r="Y4804" s="402"/>
      <c r="Z4804" s="402"/>
    </row>
    <row r="4805" spans="23:26" x14ac:dyDescent="0.2">
      <c r="W4805" s="402"/>
      <c r="X4805" s="402"/>
      <c r="Y4805" s="402"/>
      <c r="Z4805" s="402"/>
    </row>
    <row r="4806" spans="23:26" x14ac:dyDescent="0.2">
      <c r="W4806" s="402"/>
      <c r="X4806" s="402"/>
      <c r="Y4806" s="402"/>
      <c r="Z4806" s="402"/>
    </row>
    <row r="4807" spans="23:26" x14ac:dyDescent="0.2">
      <c r="W4807" s="402"/>
      <c r="X4807" s="402"/>
      <c r="Y4807" s="402"/>
      <c r="Z4807" s="402"/>
    </row>
    <row r="4808" spans="23:26" x14ac:dyDescent="0.2">
      <c r="W4808" s="402"/>
      <c r="X4808" s="402"/>
      <c r="Y4808" s="402"/>
      <c r="Z4808" s="402"/>
    </row>
    <row r="4809" spans="23:26" x14ac:dyDescent="0.2">
      <c r="W4809" s="402"/>
      <c r="X4809" s="402"/>
      <c r="Y4809" s="402"/>
      <c r="Z4809" s="402"/>
    </row>
    <row r="4810" spans="23:26" x14ac:dyDescent="0.2">
      <c r="W4810" s="402"/>
      <c r="X4810" s="402"/>
      <c r="Y4810" s="402"/>
      <c r="Z4810" s="402"/>
    </row>
    <row r="4811" spans="23:26" x14ac:dyDescent="0.2">
      <c r="W4811" s="402"/>
      <c r="X4811" s="402"/>
      <c r="Y4811" s="402"/>
      <c r="Z4811" s="402"/>
    </row>
    <row r="4812" spans="23:26" x14ac:dyDescent="0.2">
      <c r="W4812" s="402"/>
      <c r="X4812" s="402"/>
      <c r="Y4812" s="402"/>
      <c r="Z4812" s="402"/>
    </row>
    <row r="4813" spans="23:26" x14ac:dyDescent="0.2">
      <c r="W4813" s="402"/>
      <c r="X4813" s="402"/>
      <c r="Y4813" s="402"/>
      <c r="Z4813" s="402"/>
    </row>
    <row r="4814" spans="23:26" x14ac:dyDescent="0.2">
      <c r="W4814" s="402"/>
      <c r="X4814" s="402"/>
      <c r="Y4814" s="402"/>
      <c r="Z4814" s="402"/>
    </row>
    <row r="4815" spans="23:26" x14ac:dyDescent="0.2">
      <c r="W4815" s="402"/>
      <c r="X4815" s="402"/>
      <c r="Y4815" s="402"/>
      <c r="Z4815" s="402"/>
    </row>
    <row r="4816" spans="23:26" x14ac:dyDescent="0.2">
      <c r="W4816" s="402"/>
      <c r="X4816" s="402"/>
      <c r="Y4816" s="402"/>
      <c r="Z4816" s="402"/>
    </row>
    <row r="4817" spans="23:26" x14ac:dyDescent="0.2">
      <c r="W4817" s="402"/>
      <c r="X4817" s="402"/>
      <c r="Y4817" s="402"/>
      <c r="Z4817" s="402"/>
    </row>
    <row r="4818" spans="23:26" x14ac:dyDescent="0.2">
      <c r="W4818" s="402"/>
      <c r="X4818" s="402"/>
      <c r="Y4818" s="402"/>
      <c r="Z4818" s="402"/>
    </row>
    <row r="4819" spans="23:26" x14ac:dyDescent="0.2">
      <c r="W4819" s="402"/>
      <c r="X4819" s="402"/>
      <c r="Y4819" s="402"/>
      <c r="Z4819" s="402"/>
    </row>
    <row r="4820" spans="23:26" x14ac:dyDescent="0.2">
      <c r="W4820" s="402"/>
      <c r="X4820" s="402"/>
      <c r="Y4820" s="402"/>
      <c r="Z4820" s="402"/>
    </row>
    <row r="4821" spans="23:26" x14ac:dyDescent="0.2">
      <c r="W4821" s="402"/>
      <c r="X4821" s="402"/>
      <c r="Y4821" s="402"/>
      <c r="Z4821" s="402"/>
    </row>
    <row r="4822" spans="23:26" x14ac:dyDescent="0.2">
      <c r="W4822" s="402"/>
      <c r="X4822" s="402"/>
      <c r="Y4822" s="402"/>
      <c r="Z4822" s="402"/>
    </row>
    <row r="4823" spans="23:26" x14ac:dyDescent="0.2">
      <c r="W4823" s="402"/>
      <c r="X4823" s="402"/>
      <c r="Y4823" s="402"/>
      <c r="Z4823" s="402"/>
    </row>
    <row r="4824" spans="23:26" x14ac:dyDescent="0.2">
      <c r="W4824" s="402"/>
      <c r="X4824" s="402"/>
      <c r="Y4824" s="402"/>
      <c r="Z4824" s="402"/>
    </row>
    <row r="4825" spans="23:26" x14ac:dyDescent="0.2">
      <c r="W4825" s="402"/>
      <c r="X4825" s="402"/>
      <c r="Y4825" s="402"/>
      <c r="Z4825" s="402"/>
    </row>
    <row r="4826" spans="23:26" x14ac:dyDescent="0.2">
      <c r="W4826" s="402"/>
      <c r="X4826" s="402"/>
      <c r="Y4826" s="402"/>
      <c r="Z4826" s="402"/>
    </row>
    <row r="4827" spans="23:26" x14ac:dyDescent="0.2">
      <c r="W4827" s="402"/>
      <c r="X4827" s="402"/>
      <c r="Y4827" s="402"/>
      <c r="Z4827" s="402"/>
    </row>
    <row r="4828" spans="23:26" x14ac:dyDescent="0.2">
      <c r="W4828" s="402"/>
      <c r="X4828" s="402"/>
      <c r="Y4828" s="402"/>
      <c r="Z4828" s="402"/>
    </row>
    <row r="4829" spans="23:26" x14ac:dyDescent="0.2">
      <c r="W4829" s="402"/>
      <c r="X4829" s="402"/>
      <c r="Y4829" s="402"/>
      <c r="Z4829" s="402"/>
    </row>
    <row r="4830" spans="23:26" x14ac:dyDescent="0.2">
      <c r="W4830" s="402"/>
      <c r="X4830" s="402"/>
      <c r="Y4830" s="402"/>
      <c r="Z4830" s="402"/>
    </row>
    <row r="4831" spans="23:26" x14ac:dyDescent="0.2">
      <c r="W4831" s="402"/>
      <c r="X4831" s="402"/>
      <c r="Y4831" s="402"/>
      <c r="Z4831" s="402"/>
    </row>
    <row r="4832" spans="23:26" x14ac:dyDescent="0.2">
      <c r="W4832" s="402"/>
      <c r="X4832" s="402"/>
      <c r="Y4832" s="402"/>
      <c r="Z4832" s="402"/>
    </row>
    <row r="4833" spans="23:26" x14ac:dyDescent="0.2">
      <c r="W4833" s="402"/>
      <c r="X4833" s="402"/>
      <c r="Y4833" s="402"/>
      <c r="Z4833" s="402"/>
    </row>
    <row r="4834" spans="23:26" x14ac:dyDescent="0.2">
      <c r="W4834" s="402"/>
      <c r="X4834" s="402"/>
      <c r="Y4834" s="402"/>
      <c r="Z4834" s="402"/>
    </row>
    <row r="4835" spans="23:26" x14ac:dyDescent="0.2">
      <c r="W4835" s="402"/>
      <c r="X4835" s="402"/>
      <c r="Y4835" s="402"/>
      <c r="Z4835" s="402"/>
    </row>
    <row r="4836" spans="23:26" x14ac:dyDescent="0.2">
      <c r="W4836" s="402"/>
      <c r="X4836" s="402"/>
      <c r="Y4836" s="402"/>
      <c r="Z4836" s="402"/>
    </row>
    <row r="4837" spans="23:26" x14ac:dyDescent="0.2">
      <c r="W4837" s="402"/>
      <c r="X4837" s="402"/>
      <c r="Y4837" s="402"/>
      <c r="Z4837" s="402"/>
    </row>
    <row r="4838" spans="23:26" x14ac:dyDescent="0.2">
      <c r="W4838" s="402"/>
      <c r="X4838" s="402"/>
      <c r="Y4838" s="402"/>
      <c r="Z4838" s="402"/>
    </row>
    <row r="4839" spans="23:26" x14ac:dyDescent="0.2">
      <c r="W4839" s="402"/>
      <c r="X4839" s="402"/>
      <c r="Y4839" s="402"/>
      <c r="Z4839" s="402"/>
    </row>
    <row r="4840" spans="23:26" x14ac:dyDescent="0.2">
      <c r="W4840" s="402"/>
      <c r="X4840" s="402"/>
      <c r="Y4840" s="402"/>
      <c r="Z4840" s="402"/>
    </row>
    <row r="4841" spans="23:26" x14ac:dyDescent="0.2">
      <c r="W4841" s="402"/>
      <c r="X4841" s="402"/>
      <c r="Y4841" s="402"/>
      <c r="Z4841" s="402"/>
    </row>
    <row r="4842" spans="23:26" x14ac:dyDescent="0.2">
      <c r="W4842" s="402"/>
      <c r="X4842" s="402"/>
      <c r="Y4842" s="402"/>
      <c r="Z4842" s="402"/>
    </row>
    <row r="4843" spans="23:26" x14ac:dyDescent="0.2">
      <c r="W4843" s="402"/>
      <c r="X4843" s="402"/>
      <c r="Y4843" s="402"/>
      <c r="Z4843" s="402"/>
    </row>
    <row r="4844" spans="23:26" x14ac:dyDescent="0.2">
      <c r="W4844" s="402"/>
      <c r="X4844" s="402"/>
      <c r="Y4844" s="402"/>
      <c r="Z4844" s="402"/>
    </row>
    <row r="4845" spans="23:26" x14ac:dyDescent="0.2">
      <c r="W4845" s="402"/>
      <c r="X4845" s="402"/>
      <c r="Y4845" s="402"/>
      <c r="Z4845" s="402"/>
    </row>
    <row r="4846" spans="23:26" x14ac:dyDescent="0.2">
      <c r="W4846" s="402"/>
      <c r="X4846" s="402"/>
      <c r="Y4846" s="402"/>
      <c r="Z4846" s="402"/>
    </row>
    <row r="4847" spans="23:26" x14ac:dyDescent="0.2">
      <c r="W4847" s="402"/>
      <c r="X4847" s="402"/>
      <c r="Y4847" s="402"/>
      <c r="Z4847" s="402"/>
    </row>
    <row r="4848" spans="23:26" x14ac:dyDescent="0.2">
      <c r="W4848" s="402"/>
      <c r="X4848" s="402"/>
      <c r="Y4848" s="402"/>
      <c r="Z4848" s="402"/>
    </row>
    <row r="4849" spans="23:26" x14ac:dyDescent="0.2">
      <c r="W4849" s="402"/>
      <c r="X4849" s="402"/>
      <c r="Y4849" s="402"/>
      <c r="Z4849" s="402"/>
    </row>
    <row r="4850" spans="23:26" x14ac:dyDescent="0.2">
      <c r="W4850" s="402"/>
      <c r="X4850" s="402"/>
      <c r="Y4850" s="402"/>
      <c r="Z4850" s="402"/>
    </row>
    <row r="4851" spans="23:26" x14ac:dyDescent="0.2">
      <c r="W4851" s="402"/>
      <c r="X4851" s="402"/>
      <c r="Y4851" s="402"/>
      <c r="Z4851" s="402"/>
    </row>
    <row r="4852" spans="23:26" x14ac:dyDescent="0.2">
      <c r="W4852" s="402"/>
      <c r="X4852" s="402"/>
      <c r="Y4852" s="402"/>
      <c r="Z4852" s="402"/>
    </row>
    <row r="4853" spans="23:26" x14ac:dyDescent="0.2">
      <c r="W4853" s="402"/>
      <c r="X4853" s="402"/>
      <c r="Y4853" s="402"/>
      <c r="Z4853" s="402"/>
    </row>
    <row r="4854" spans="23:26" x14ac:dyDescent="0.2">
      <c r="W4854" s="402"/>
      <c r="X4854" s="402"/>
      <c r="Y4854" s="402"/>
      <c r="Z4854" s="402"/>
    </row>
    <row r="4855" spans="23:26" x14ac:dyDescent="0.2">
      <c r="W4855" s="402"/>
      <c r="X4855" s="402"/>
      <c r="Y4855" s="402"/>
      <c r="Z4855" s="402"/>
    </row>
    <row r="4856" spans="23:26" x14ac:dyDescent="0.2">
      <c r="W4856" s="402"/>
      <c r="X4856" s="402"/>
      <c r="Y4856" s="402"/>
      <c r="Z4856" s="402"/>
    </row>
    <row r="4857" spans="23:26" x14ac:dyDescent="0.2">
      <c r="W4857" s="402"/>
      <c r="X4857" s="402"/>
      <c r="Y4857" s="402"/>
      <c r="Z4857" s="402"/>
    </row>
    <row r="4858" spans="23:26" x14ac:dyDescent="0.2">
      <c r="W4858" s="402"/>
      <c r="X4858" s="402"/>
      <c r="Y4858" s="402"/>
      <c r="Z4858" s="402"/>
    </row>
    <row r="4859" spans="23:26" x14ac:dyDescent="0.2">
      <c r="W4859" s="402"/>
      <c r="X4859" s="402"/>
      <c r="Y4859" s="402"/>
      <c r="Z4859" s="402"/>
    </row>
    <row r="4860" spans="23:26" x14ac:dyDescent="0.2">
      <c r="W4860" s="402"/>
      <c r="X4860" s="402"/>
      <c r="Y4860" s="402"/>
      <c r="Z4860" s="402"/>
    </row>
    <row r="4861" spans="23:26" x14ac:dyDescent="0.2">
      <c r="W4861" s="402"/>
      <c r="X4861" s="402"/>
      <c r="Y4861" s="402"/>
      <c r="Z4861" s="402"/>
    </row>
    <row r="4862" spans="23:26" x14ac:dyDescent="0.2">
      <c r="W4862" s="402"/>
      <c r="X4862" s="402"/>
      <c r="Y4862" s="402"/>
      <c r="Z4862" s="402"/>
    </row>
    <row r="4863" spans="23:26" x14ac:dyDescent="0.2">
      <c r="W4863" s="402"/>
      <c r="X4863" s="402"/>
      <c r="Y4863" s="402"/>
      <c r="Z4863" s="402"/>
    </row>
    <row r="4864" spans="23:26" x14ac:dyDescent="0.2">
      <c r="W4864" s="402"/>
      <c r="X4864" s="402"/>
      <c r="Y4864" s="402"/>
      <c r="Z4864" s="402"/>
    </row>
    <row r="4865" spans="23:26" x14ac:dyDescent="0.2">
      <c r="W4865" s="402"/>
      <c r="X4865" s="402"/>
      <c r="Y4865" s="402"/>
      <c r="Z4865" s="402"/>
    </row>
    <row r="4866" spans="23:26" x14ac:dyDescent="0.2">
      <c r="W4866" s="402"/>
      <c r="X4866" s="402"/>
      <c r="Y4866" s="402"/>
      <c r="Z4866" s="402"/>
    </row>
    <row r="4867" spans="23:26" x14ac:dyDescent="0.2">
      <c r="W4867" s="402"/>
      <c r="X4867" s="402"/>
      <c r="Y4867" s="402"/>
      <c r="Z4867" s="402"/>
    </row>
    <row r="4868" spans="23:26" x14ac:dyDescent="0.2">
      <c r="W4868" s="402"/>
      <c r="X4868" s="402"/>
      <c r="Y4868" s="402"/>
      <c r="Z4868" s="402"/>
    </row>
    <row r="4869" spans="23:26" x14ac:dyDescent="0.2">
      <c r="W4869" s="402"/>
      <c r="X4869" s="402"/>
      <c r="Y4869" s="402"/>
      <c r="Z4869" s="402"/>
    </row>
    <row r="4870" spans="23:26" x14ac:dyDescent="0.2">
      <c r="W4870" s="402"/>
      <c r="X4870" s="402"/>
      <c r="Y4870" s="402"/>
      <c r="Z4870" s="402"/>
    </row>
    <row r="4871" spans="23:26" x14ac:dyDescent="0.2">
      <c r="W4871" s="402"/>
      <c r="X4871" s="402"/>
      <c r="Y4871" s="402"/>
      <c r="Z4871" s="402"/>
    </row>
    <row r="4872" spans="23:26" x14ac:dyDescent="0.2">
      <c r="W4872" s="402"/>
      <c r="X4872" s="402"/>
      <c r="Y4872" s="402"/>
      <c r="Z4872" s="402"/>
    </row>
    <row r="4873" spans="23:26" x14ac:dyDescent="0.2">
      <c r="W4873" s="402"/>
      <c r="X4873" s="402"/>
      <c r="Y4873" s="402"/>
      <c r="Z4873" s="402"/>
    </row>
    <row r="4874" spans="23:26" x14ac:dyDescent="0.2">
      <c r="W4874" s="402"/>
      <c r="X4874" s="402"/>
      <c r="Y4874" s="402"/>
      <c r="Z4874" s="402"/>
    </row>
    <row r="4875" spans="23:26" x14ac:dyDescent="0.2">
      <c r="W4875" s="402"/>
      <c r="X4875" s="402"/>
      <c r="Y4875" s="402"/>
      <c r="Z4875" s="402"/>
    </row>
    <row r="4876" spans="23:26" x14ac:dyDescent="0.2">
      <c r="W4876" s="402"/>
      <c r="X4876" s="402"/>
      <c r="Y4876" s="402"/>
      <c r="Z4876" s="402"/>
    </row>
    <row r="4877" spans="23:26" x14ac:dyDescent="0.2">
      <c r="W4877" s="402"/>
      <c r="X4877" s="402"/>
      <c r="Y4877" s="402"/>
      <c r="Z4877" s="402"/>
    </row>
    <row r="4878" spans="23:26" x14ac:dyDescent="0.2">
      <c r="W4878" s="402"/>
      <c r="X4878" s="402"/>
      <c r="Y4878" s="402"/>
      <c r="Z4878" s="402"/>
    </row>
    <row r="4879" spans="23:26" x14ac:dyDescent="0.2">
      <c r="W4879" s="402"/>
      <c r="X4879" s="402"/>
      <c r="Y4879" s="402"/>
      <c r="Z4879" s="402"/>
    </row>
    <row r="4880" spans="23:26" x14ac:dyDescent="0.2">
      <c r="W4880" s="402"/>
      <c r="X4880" s="402"/>
      <c r="Y4880" s="402"/>
      <c r="Z4880" s="402"/>
    </row>
    <row r="4881" spans="23:26" x14ac:dyDescent="0.2">
      <c r="W4881" s="402"/>
      <c r="X4881" s="402"/>
      <c r="Y4881" s="402"/>
      <c r="Z4881" s="402"/>
    </row>
    <row r="4882" spans="23:26" x14ac:dyDescent="0.2">
      <c r="W4882" s="402"/>
      <c r="X4882" s="402"/>
      <c r="Y4882" s="402"/>
      <c r="Z4882" s="402"/>
    </row>
    <row r="4883" spans="23:26" x14ac:dyDescent="0.2">
      <c r="W4883" s="402"/>
      <c r="X4883" s="402"/>
      <c r="Y4883" s="402"/>
      <c r="Z4883" s="402"/>
    </row>
    <row r="4884" spans="23:26" x14ac:dyDescent="0.2">
      <c r="W4884" s="402"/>
      <c r="X4884" s="402"/>
      <c r="Y4884" s="402"/>
      <c r="Z4884" s="402"/>
    </row>
    <row r="4885" spans="23:26" x14ac:dyDescent="0.2">
      <c r="W4885" s="402"/>
      <c r="X4885" s="402"/>
      <c r="Y4885" s="402"/>
      <c r="Z4885" s="402"/>
    </row>
    <row r="4886" spans="23:26" x14ac:dyDescent="0.2">
      <c r="W4886" s="402"/>
      <c r="X4886" s="402"/>
      <c r="Y4886" s="402"/>
      <c r="Z4886" s="402"/>
    </row>
    <row r="4887" spans="23:26" x14ac:dyDescent="0.2">
      <c r="W4887" s="402"/>
      <c r="X4887" s="402"/>
      <c r="Y4887" s="402"/>
      <c r="Z4887" s="402"/>
    </row>
    <row r="4888" spans="23:26" x14ac:dyDescent="0.2">
      <c r="W4888" s="402"/>
      <c r="X4888" s="402"/>
      <c r="Y4888" s="402"/>
      <c r="Z4888" s="402"/>
    </row>
    <row r="4889" spans="23:26" x14ac:dyDescent="0.2">
      <c r="W4889" s="402"/>
      <c r="X4889" s="402"/>
      <c r="Y4889" s="402"/>
      <c r="Z4889" s="402"/>
    </row>
    <row r="4890" spans="23:26" x14ac:dyDescent="0.2">
      <c r="W4890" s="402"/>
      <c r="X4890" s="402"/>
      <c r="Y4890" s="402"/>
      <c r="Z4890" s="402"/>
    </row>
    <row r="4891" spans="23:26" x14ac:dyDescent="0.2">
      <c r="W4891" s="402"/>
      <c r="X4891" s="402"/>
      <c r="Y4891" s="402"/>
      <c r="Z4891" s="402"/>
    </row>
    <row r="4892" spans="23:26" x14ac:dyDescent="0.2">
      <c r="W4892" s="402"/>
      <c r="X4892" s="402"/>
      <c r="Y4892" s="402"/>
      <c r="Z4892" s="402"/>
    </row>
    <row r="4893" spans="23:26" x14ac:dyDescent="0.2">
      <c r="W4893" s="402"/>
      <c r="X4893" s="402"/>
      <c r="Y4893" s="402"/>
      <c r="Z4893" s="402"/>
    </row>
    <row r="4894" spans="23:26" x14ac:dyDescent="0.2">
      <c r="W4894" s="402"/>
      <c r="X4894" s="402"/>
      <c r="Y4894" s="402"/>
      <c r="Z4894" s="402"/>
    </row>
    <row r="4895" spans="23:26" x14ac:dyDescent="0.2">
      <c r="W4895" s="402"/>
      <c r="X4895" s="402"/>
      <c r="Y4895" s="402"/>
      <c r="Z4895" s="402"/>
    </row>
    <row r="4896" spans="23:26" x14ac:dyDescent="0.2">
      <c r="W4896" s="402"/>
      <c r="X4896" s="402"/>
      <c r="Y4896" s="402"/>
      <c r="Z4896" s="402"/>
    </row>
    <row r="4897" spans="23:26" x14ac:dyDescent="0.2">
      <c r="W4897" s="402"/>
      <c r="X4897" s="402"/>
      <c r="Y4897" s="402"/>
      <c r="Z4897" s="402"/>
    </row>
    <row r="4898" spans="23:26" x14ac:dyDescent="0.2">
      <c r="W4898" s="402"/>
      <c r="X4898" s="402"/>
      <c r="Y4898" s="402"/>
      <c r="Z4898" s="402"/>
    </row>
    <row r="4899" spans="23:26" x14ac:dyDescent="0.2">
      <c r="W4899" s="402"/>
      <c r="X4899" s="402"/>
      <c r="Y4899" s="402"/>
      <c r="Z4899" s="402"/>
    </row>
    <row r="4900" spans="23:26" x14ac:dyDescent="0.2">
      <c r="W4900" s="402"/>
      <c r="X4900" s="402"/>
      <c r="Y4900" s="402"/>
      <c r="Z4900" s="402"/>
    </row>
    <row r="4901" spans="23:26" x14ac:dyDescent="0.2">
      <c r="W4901" s="402"/>
      <c r="X4901" s="402"/>
      <c r="Y4901" s="402"/>
      <c r="Z4901" s="402"/>
    </row>
    <row r="4902" spans="23:26" x14ac:dyDescent="0.2">
      <c r="W4902" s="402"/>
      <c r="X4902" s="402"/>
      <c r="Y4902" s="402"/>
      <c r="Z4902" s="402"/>
    </row>
    <row r="4903" spans="23:26" x14ac:dyDescent="0.2">
      <c r="W4903" s="402"/>
      <c r="X4903" s="402"/>
      <c r="Y4903" s="402"/>
      <c r="Z4903" s="402"/>
    </row>
    <row r="4904" spans="23:26" x14ac:dyDescent="0.2">
      <c r="W4904" s="402"/>
      <c r="X4904" s="402"/>
      <c r="Y4904" s="402"/>
      <c r="Z4904" s="402"/>
    </row>
    <row r="4905" spans="23:26" x14ac:dyDescent="0.2">
      <c r="W4905" s="402"/>
      <c r="X4905" s="402"/>
      <c r="Y4905" s="402"/>
      <c r="Z4905" s="402"/>
    </row>
    <row r="4906" spans="23:26" x14ac:dyDescent="0.2">
      <c r="W4906" s="402"/>
      <c r="X4906" s="402"/>
      <c r="Y4906" s="402"/>
      <c r="Z4906" s="402"/>
    </row>
    <row r="4907" spans="23:26" x14ac:dyDescent="0.2">
      <c r="W4907" s="402"/>
      <c r="X4907" s="402"/>
      <c r="Y4907" s="402"/>
      <c r="Z4907" s="402"/>
    </row>
    <row r="4908" spans="23:26" x14ac:dyDescent="0.2">
      <c r="W4908" s="402"/>
      <c r="X4908" s="402"/>
      <c r="Y4908" s="402"/>
      <c r="Z4908" s="402"/>
    </row>
    <row r="4909" spans="23:26" x14ac:dyDescent="0.2">
      <c r="W4909" s="402"/>
      <c r="X4909" s="402"/>
      <c r="Y4909" s="402"/>
      <c r="Z4909" s="402"/>
    </row>
    <row r="4910" spans="23:26" x14ac:dyDescent="0.2">
      <c r="W4910" s="402"/>
      <c r="X4910" s="402"/>
      <c r="Y4910" s="402"/>
      <c r="Z4910" s="402"/>
    </row>
    <row r="4911" spans="23:26" x14ac:dyDescent="0.2">
      <c r="W4911" s="402"/>
      <c r="X4911" s="402"/>
      <c r="Y4911" s="402"/>
      <c r="Z4911" s="402"/>
    </row>
    <row r="4912" spans="23:26" x14ac:dyDescent="0.2">
      <c r="W4912" s="402"/>
      <c r="X4912" s="402"/>
      <c r="Y4912" s="402"/>
      <c r="Z4912" s="402"/>
    </row>
    <row r="4913" spans="23:26" x14ac:dyDescent="0.2">
      <c r="W4913" s="402"/>
      <c r="X4913" s="402"/>
      <c r="Y4913" s="402"/>
      <c r="Z4913" s="402"/>
    </row>
    <row r="4914" spans="23:26" x14ac:dyDescent="0.2">
      <c r="W4914" s="402"/>
      <c r="X4914" s="402"/>
      <c r="Y4914" s="402"/>
      <c r="Z4914" s="402"/>
    </row>
    <row r="4915" spans="23:26" x14ac:dyDescent="0.2">
      <c r="W4915" s="402"/>
      <c r="X4915" s="402"/>
      <c r="Y4915" s="402"/>
      <c r="Z4915" s="402"/>
    </row>
    <row r="4916" spans="23:26" x14ac:dyDescent="0.2">
      <c r="W4916" s="402"/>
      <c r="X4916" s="402"/>
      <c r="Y4916" s="402"/>
      <c r="Z4916" s="402"/>
    </row>
    <row r="4917" spans="23:26" x14ac:dyDescent="0.2">
      <c r="W4917" s="402"/>
      <c r="X4917" s="402"/>
      <c r="Y4917" s="402"/>
      <c r="Z4917" s="402"/>
    </row>
    <row r="4918" spans="23:26" x14ac:dyDescent="0.2">
      <c r="W4918" s="402"/>
      <c r="X4918" s="402"/>
      <c r="Y4918" s="402"/>
      <c r="Z4918" s="402"/>
    </row>
    <row r="4919" spans="23:26" x14ac:dyDescent="0.2">
      <c r="W4919" s="402"/>
      <c r="X4919" s="402"/>
      <c r="Y4919" s="402"/>
      <c r="Z4919" s="402"/>
    </row>
    <row r="4920" spans="23:26" x14ac:dyDescent="0.2">
      <c r="W4920" s="402"/>
      <c r="X4920" s="402"/>
      <c r="Y4920" s="402"/>
      <c r="Z4920" s="402"/>
    </row>
    <row r="4921" spans="23:26" x14ac:dyDescent="0.2">
      <c r="W4921" s="402"/>
      <c r="X4921" s="402"/>
      <c r="Y4921" s="402"/>
      <c r="Z4921" s="402"/>
    </row>
    <row r="4922" spans="23:26" x14ac:dyDescent="0.2">
      <c r="W4922" s="402"/>
      <c r="X4922" s="402"/>
      <c r="Y4922" s="402"/>
      <c r="Z4922" s="402"/>
    </row>
    <row r="4923" spans="23:26" x14ac:dyDescent="0.2">
      <c r="W4923" s="402"/>
      <c r="X4923" s="402"/>
      <c r="Y4923" s="402"/>
      <c r="Z4923" s="402"/>
    </row>
    <row r="4924" spans="23:26" x14ac:dyDescent="0.2">
      <c r="W4924" s="402"/>
      <c r="X4924" s="402"/>
      <c r="Y4924" s="402"/>
      <c r="Z4924" s="402"/>
    </row>
    <row r="4925" spans="23:26" x14ac:dyDescent="0.2">
      <c r="W4925" s="402"/>
      <c r="X4925" s="402"/>
      <c r="Y4925" s="402"/>
      <c r="Z4925" s="402"/>
    </row>
    <row r="4926" spans="23:26" x14ac:dyDescent="0.2">
      <c r="W4926" s="402"/>
      <c r="X4926" s="402"/>
      <c r="Y4926" s="402"/>
      <c r="Z4926" s="402"/>
    </row>
    <row r="4927" spans="23:26" x14ac:dyDescent="0.2">
      <c r="W4927" s="402"/>
      <c r="X4927" s="402"/>
      <c r="Y4927" s="402"/>
      <c r="Z4927" s="402"/>
    </row>
    <row r="4928" spans="23:26" x14ac:dyDescent="0.2">
      <c r="W4928" s="402"/>
      <c r="X4928" s="402"/>
      <c r="Y4928" s="402"/>
      <c r="Z4928" s="402"/>
    </row>
    <row r="4929" spans="23:26" x14ac:dyDescent="0.2">
      <c r="W4929" s="402"/>
      <c r="X4929" s="402"/>
      <c r="Y4929" s="402"/>
      <c r="Z4929" s="402"/>
    </row>
    <row r="4930" spans="23:26" x14ac:dyDescent="0.2">
      <c r="W4930" s="402"/>
      <c r="X4930" s="402"/>
      <c r="Y4930" s="402"/>
      <c r="Z4930" s="402"/>
    </row>
    <row r="4931" spans="23:26" x14ac:dyDescent="0.2">
      <c r="W4931" s="402"/>
      <c r="X4931" s="402"/>
      <c r="Y4931" s="402"/>
      <c r="Z4931" s="402"/>
    </row>
    <row r="4932" spans="23:26" x14ac:dyDescent="0.2">
      <c r="W4932" s="402"/>
      <c r="X4932" s="402"/>
      <c r="Y4932" s="402"/>
      <c r="Z4932" s="402"/>
    </row>
    <row r="4933" spans="23:26" x14ac:dyDescent="0.2">
      <c r="W4933" s="402"/>
      <c r="X4933" s="402"/>
      <c r="Y4933" s="402"/>
      <c r="Z4933" s="402"/>
    </row>
    <row r="4934" spans="23:26" x14ac:dyDescent="0.2">
      <c r="W4934" s="402"/>
      <c r="X4934" s="402"/>
      <c r="Y4934" s="402"/>
      <c r="Z4934" s="402"/>
    </row>
    <row r="4935" spans="23:26" x14ac:dyDescent="0.2">
      <c r="W4935" s="402"/>
      <c r="X4935" s="402"/>
      <c r="Y4935" s="402"/>
      <c r="Z4935" s="402"/>
    </row>
    <row r="4936" spans="23:26" x14ac:dyDescent="0.2">
      <c r="W4936" s="402"/>
      <c r="X4936" s="402"/>
      <c r="Y4936" s="402"/>
      <c r="Z4936" s="402"/>
    </row>
    <row r="4937" spans="23:26" x14ac:dyDescent="0.2">
      <c r="W4937" s="402"/>
      <c r="X4937" s="402"/>
      <c r="Y4937" s="402"/>
      <c r="Z4937" s="402"/>
    </row>
    <row r="4938" spans="23:26" x14ac:dyDescent="0.2">
      <c r="W4938" s="402"/>
      <c r="X4938" s="402"/>
      <c r="Y4938" s="402"/>
      <c r="Z4938" s="402"/>
    </row>
    <row r="4939" spans="23:26" x14ac:dyDescent="0.2">
      <c r="W4939" s="402"/>
      <c r="X4939" s="402"/>
      <c r="Y4939" s="402"/>
      <c r="Z4939" s="402"/>
    </row>
    <row r="4940" spans="23:26" x14ac:dyDescent="0.2">
      <c r="W4940" s="402"/>
      <c r="X4940" s="402"/>
      <c r="Y4940" s="402"/>
      <c r="Z4940" s="402"/>
    </row>
    <row r="4941" spans="23:26" x14ac:dyDescent="0.2">
      <c r="W4941" s="402"/>
      <c r="X4941" s="402"/>
      <c r="Y4941" s="402"/>
      <c r="Z4941" s="402"/>
    </row>
    <row r="4942" spans="23:26" x14ac:dyDescent="0.2">
      <c r="W4942" s="402"/>
      <c r="X4942" s="402"/>
      <c r="Y4942" s="402"/>
      <c r="Z4942" s="402"/>
    </row>
    <row r="4943" spans="23:26" x14ac:dyDescent="0.2">
      <c r="W4943" s="402"/>
      <c r="X4943" s="402"/>
      <c r="Y4943" s="402"/>
      <c r="Z4943" s="402"/>
    </row>
    <row r="4944" spans="23:26" x14ac:dyDescent="0.2">
      <c r="W4944" s="402"/>
      <c r="X4944" s="402"/>
      <c r="Y4944" s="402"/>
      <c r="Z4944" s="402"/>
    </row>
    <row r="4945" spans="23:26" x14ac:dyDescent="0.2">
      <c r="W4945" s="402"/>
      <c r="X4945" s="402"/>
      <c r="Y4945" s="402"/>
      <c r="Z4945" s="402"/>
    </row>
    <row r="4946" spans="23:26" x14ac:dyDescent="0.2">
      <c r="W4946" s="402"/>
      <c r="X4946" s="402"/>
      <c r="Y4946" s="402"/>
      <c r="Z4946" s="402"/>
    </row>
    <row r="4947" spans="23:26" x14ac:dyDescent="0.2">
      <c r="W4947" s="402"/>
      <c r="X4947" s="402"/>
      <c r="Y4947" s="402"/>
      <c r="Z4947" s="402"/>
    </row>
    <row r="4948" spans="23:26" x14ac:dyDescent="0.2">
      <c r="W4948" s="402"/>
      <c r="X4948" s="402"/>
      <c r="Y4948" s="402"/>
      <c r="Z4948" s="402"/>
    </row>
    <row r="4949" spans="23:26" x14ac:dyDescent="0.2">
      <c r="W4949" s="402"/>
      <c r="X4949" s="402"/>
      <c r="Y4949" s="402"/>
      <c r="Z4949" s="402"/>
    </row>
    <row r="4950" spans="23:26" x14ac:dyDescent="0.2">
      <c r="W4950" s="402"/>
      <c r="X4950" s="402"/>
      <c r="Y4950" s="402"/>
      <c r="Z4950" s="402"/>
    </row>
    <row r="4951" spans="23:26" x14ac:dyDescent="0.2">
      <c r="W4951" s="402"/>
      <c r="X4951" s="402"/>
      <c r="Y4951" s="402"/>
      <c r="Z4951" s="402"/>
    </row>
    <row r="4952" spans="23:26" x14ac:dyDescent="0.2">
      <c r="W4952" s="402"/>
      <c r="X4952" s="402"/>
      <c r="Y4952" s="402"/>
      <c r="Z4952" s="402"/>
    </row>
    <row r="4953" spans="23:26" x14ac:dyDescent="0.2">
      <c r="W4953" s="402"/>
      <c r="X4953" s="402"/>
      <c r="Y4953" s="402"/>
      <c r="Z4953" s="402"/>
    </row>
    <row r="4954" spans="23:26" x14ac:dyDescent="0.2">
      <c r="W4954" s="402"/>
      <c r="X4954" s="402"/>
      <c r="Y4954" s="402"/>
      <c r="Z4954" s="402"/>
    </row>
    <row r="4955" spans="23:26" x14ac:dyDescent="0.2">
      <c r="W4955" s="402"/>
      <c r="X4955" s="402"/>
      <c r="Y4955" s="402"/>
      <c r="Z4955" s="402"/>
    </row>
    <row r="4956" spans="23:26" x14ac:dyDescent="0.2">
      <c r="W4956" s="402"/>
      <c r="X4956" s="402"/>
      <c r="Y4956" s="402"/>
      <c r="Z4956" s="402"/>
    </row>
    <row r="4957" spans="23:26" x14ac:dyDescent="0.2">
      <c r="W4957" s="402"/>
      <c r="X4957" s="402"/>
      <c r="Y4957" s="402"/>
      <c r="Z4957" s="402"/>
    </row>
    <row r="4958" spans="23:26" x14ac:dyDescent="0.2">
      <c r="W4958" s="402"/>
      <c r="X4958" s="402"/>
      <c r="Y4958" s="402"/>
      <c r="Z4958" s="402"/>
    </row>
    <row r="4959" spans="23:26" x14ac:dyDescent="0.2">
      <c r="W4959" s="402"/>
      <c r="X4959" s="402"/>
      <c r="Y4959" s="402"/>
      <c r="Z4959" s="402"/>
    </row>
    <row r="4960" spans="23:26" x14ac:dyDescent="0.2">
      <c r="W4960" s="402"/>
      <c r="X4960" s="402"/>
      <c r="Y4960" s="402"/>
      <c r="Z4960" s="402"/>
    </row>
    <row r="4961" spans="23:26" x14ac:dyDescent="0.2">
      <c r="W4961" s="402"/>
      <c r="X4961" s="402"/>
      <c r="Y4961" s="402"/>
      <c r="Z4961" s="402"/>
    </row>
    <row r="4962" spans="23:26" x14ac:dyDescent="0.2">
      <c r="W4962" s="402"/>
      <c r="X4962" s="402"/>
      <c r="Y4962" s="402"/>
      <c r="Z4962" s="402"/>
    </row>
    <row r="4963" spans="23:26" x14ac:dyDescent="0.2">
      <c r="W4963" s="402"/>
      <c r="X4963" s="402"/>
      <c r="Y4963" s="402"/>
      <c r="Z4963" s="402"/>
    </row>
    <row r="4964" spans="23:26" x14ac:dyDescent="0.2">
      <c r="W4964" s="402"/>
      <c r="X4964" s="402"/>
      <c r="Y4964" s="402"/>
      <c r="Z4964" s="402"/>
    </row>
    <row r="4965" spans="23:26" x14ac:dyDescent="0.2">
      <c r="W4965" s="402"/>
      <c r="X4965" s="402"/>
      <c r="Y4965" s="402"/>
      <c r="Z4965" s="402"/>
    </row>
    <row r="4966" spans="23:26" x14ac:dyDescent="0.2">
      <c r="W4966" s="402"/>
      <c r="X4966" s="402"/>
      <c r="Y4966" s="402"/>
      <c r="Z4966" s="402"/>
    </row>
    <row r="4967" spans="23:26" x14ac:dyDescent="0.2">
      <c r="W4967" s="402"/>
      <c r="X4967" s="402"/>
      <c r="Y4967" s="402"/>
      <c r="Z4967" s="402"/>
    </row>
    <row r="4968" spans="23:26" x14ac:dyDescent="0.2">
      <c r="W4968" s="402"/>
      <c r="X4968" s="402"/>
      <c r="Y4968" s="402"/>
      <c r="Z4968" s="402"/>
    </row>
    <row r="4969" spans="23:26" x14ac:dyDescent="0.2">
      <c r="W4969" s="402"/>
      <c r="X4969" s="402"/>
      <c r="Y4969" s="402"/>
      <c r="Z4969" s="402"/>
    </row>
    <row r="4970" spans="23:26" x14ac:dyDescent="0.2">
      <c r="W4970" s="402"/>
      <c r="X4970" s="402"/>
      <c r="Y4970" s="402"/>
      <c r="Z4970" s="402"/>
    </row>
    <row r="4971" spans="23:26" x14ac:dyDescent="0.2">
      <c r="W4971" s="402"/>
      <c r="X4971" s="402"/>
      <c r="Y4971" s="402"/>
      <c r="Z4971" s="402"/>
    </row>
    <row r="4972" spans="23:26" x14ac:dyDescent="0.2">
      <c r="W4972" s="402"/>
      <c r="X4972" s="402"/>
      <c r="Y4972" s="402"/>
      <c r="Z4972" s="402"/>
    </row>
    <row r="4973" spans="23:26" x14ac:dyDescent="0.2">
      <c r="W4973" s="402"/>
      <c r="X4973" s="402"/>
      <c r="Y4973" s="402"/>
      <c r="Z4973" s="402"/>
    </row>
    <row r="4974" spans="23:26" x14ac:dyDescent="0.2">
      <c r="W4974" s="402"/>
      <c r="X4974" s="402"/>
      <c r="Y4974" s="402"/>
      <c r="Z4974" s="402"/>
    </row>
    <row r="4975" spans="23:26" x14ac:dyDescent="0.2">
      <c r="W4975" s="402"/>
      <c r="X4975" s="402"/>
      <c r="Y4975" s="402"/>
      <c r="Z4975" s="402"/>
    </row>
    <row r="4976" spans="23:26" x14ac:dyDescent="0.2">
      <c r="W4976" s="402"/>
      <c r="X4976" s="402"/>
      <c r="Y4976" s="402"/>
      <c r="Z4976" s="402"/>
    </row>
    <row r="4977" spans="23:26" x14ac:dyDescent="0.2">
      <c r="W4977" s="402"/>
      <c r="X4977" s="402"/>
      <c r="Y4977" s="402"/>
      <c r="Z4977" s="402"/>
    </row>
    <row r="4978" spans="23:26" x14ac:dyDescent="0.2">
      <c r="W4978" s="402"/>
      <c r="X4978" s="402"/>
      <c r="Y4978" s="402"/>
      <c r="Z4978" s="402"/>
    </row>
    <row r="4979" spans="23:26" x14ac:dyDescent="0.2">
      <c r="W4979" s="402"/>
      <c r="X4979" s="402"/>
      <c r="Y4979" s="402"/>
      <c r="Z4979" s="402"/>
    </row>
    <row r="4980" spans="23:26" x14ac:dyDescent="0.2">
      <c r="W4980" s="402"/>
      <c r="X4980" s="402"/>
      <c r="Y4980" s="402"/>
      <c r="Z4980" s="402"/>
    </row>
    <row r="4981" spans="23:26" x14ac:dyDescent="0.2">
      <c r="W4981" s="402"/>
      <c r="X4981" s="402"/>
      <c r="Y4981" s="402"/>
      <c r="Z4981" s="402"/>
    </row>
    <row r="4982" spans="23:26" x14ac:dyDescent="0.2">
      <c r="W4982" s="402"/>
      <c r="X4982" s="402"/>
      <c r="Y4982" s="402"/>
      <c r="Z4982" s="402"/>
    </row>
    <row r="4983" spans="23:26" x14ac:dyDescent="0.2">
      <c r="W4983" s="402"/>
      <c r="X4983" s="402"/>
      <c r="Y4983" s="402"/>
      <c r="Z4983" s="402"/>
    </row>
    <row r="4984" spans="23:26" x14ac:dyDescent="0.2">
      <c r="W4984" s="402"/>
      <c r="X4984" s="402"/>
      <c r="Y4984" s="402"/>
      <c r="Z4984" s="402"/>
    </row>
    <row r="4985" spans="23:26" x14ac:dyDescent="0.2">
      <c r="W4985" s="402"/>
      <c r="X4985" s="402"/>
      <c r="Y4985" s="402"/>
      <c r="Z4985" s="402"/>
    </row>
    <row r="4986" spans="23:26" x14ac:dyDescent="0.2">
      <c r="W4986" s="402"/>
      <c r="X4986" s="402"/>
      <c r="Y4986" s="402"/>
      <c r="Z4986" s="402"/>
    </row>
    <row r="4987" spans="23:26" x14ac:dyDescent="0.2">
      <c r="W4987" s="402"/>
      <c r="X4987" s="402"/>
      <c r="Y4987" s="402"/>
      <c r="Z4987" s="402"/>
    </row>
    <row r="4988" spans="23:26" x14ac:dyDescent="0.2">
      <c r="W4988" s="402"/>
      <c r="X4988" s="402"/>
      <c r="Y4988" s="402"/>
      <c r="Z4988" s="402"/>
    </row>
    <row r="4989" spans="23:26" x14ac:dyDescent="0.2">
      <c r="W4989" s="402"/>
      <c r="X4989" s="402"/>
      <c r="Y4989" s="402"/>
      <c r="Z4989" s="402"/>
    </row>
    <row r="4990" spans="23:26" x14ac:dyDescent="0.2">
      <c r="W4990" s="402"/>
      <c r="X4990" s="402"/>
      <c r="Y4990" s="402"/>
      <c r="Z4990" s="402"/>
    </row>
    <row r="4991" spans="23:26" x14ac:dyDescent="0.2">
      <c r="W4991" s="402"/>
      <c r="X4991" s="402"/>
      <c r="Y4991" s="402"/>
      <c r="Z4991" s="402"/>
    </row>
    <row r="4992" spans="23:26" x14ac:dyDescent="0.2">
      <c r="W4992" s="402"/>
      <c r="X4992" s="402"/>
      <c r="Y4992" s="402"/>
      <c r="Z4992" s="402"/>
    </row>
    <row r="4993" spans="23:26" x14ac:dyDescent="0.2">
      <c r="W4993" s="402"/>
      <c r="X4993" s="402"/>
      <c r="Y4993" s="402"/>
      <c r="Z4993" s="402"/>
    </row>
    <row r="4994" spans="23:26" x14ac:dyDescent="0.2">
      <c r="W4994" s="402"/>
      <c r="X4994" s="402"/>
      <c r="Y4994" s="402"/>
      <c r="Z4994" s="402"/>
    </row>
    <row r="4995" spans="23:26" x14ac:dyDescent="0.2">
      <c r="W4995" s="402"/>
      <c r="X4995" s="402"/>
      <c r="Y4995" s="402"/>
      <c r="Z4995" s="402"/>
    </row>
    <row r="4996" spans="23:26" x14ac:dyDescent="0.2">
      <c r="W4996" s="402"/>
      <c r="X4996" s="402"/>
      <c r="Y4996" s="402"/>
      <c r="Z4996" s="402"/>
    </row>
    <row r="4997" spans="23:26" x14ac:dyDescent="0.2">
      <c r="W4997" s="402"/>
      <c r="X4997" s="402"/>
      <c r="Y4997" s="402"/>
      <c r="Z4997" s="402"/>
    </row>
    <row r="4998" spans="23:26" x14ac:dyDescent="0.2">
      <c r="W4998" s="402"/>
      <c r="X4998" s="402"/>
      <c r="Y4998" s="402"/>
      <c r="Z4998" s="402"/>
    </row>
    <row r="4999" spans="23:26" x14ac:dyDescent="0.2">
      <c r="W4999" s="402"/>
      <c r="X4999" s="402"/>
      <c r="Y4999" s="402"/>
      <c r="Z4999" s="402"/>
    </row>
    <row r="5000" spans="23:26" x14ac:dyDescent="0.2">
      <c r="W5000" s="402"/>
      <c r="X5000" s="402"/>
      <c r="Y5000" s="402"/>
      <c r="Z5000" s="402"/>
    </row>
    <row r="5001" spans="23:26" x14ac:dyDescent="0.2">
      <c r="W5001" s="402"/>
      <c r="X5001" s="402"/>
      <c r="Y5001" s="402"/>
      <c r="Z5001" s="402"/>
    </row>
    <row r="5002" spans="23:26" x14ac:dyDescent="0.2">
      <c r="W5002" s="402"/>
      <c r="X5002" s="402"/>
      <c r="Y5002" s="402"/>
      <c r="Z5002" s="402"/>
    </row>
    <row r="5003" spans="23:26" x14ac:dyDescent="0.2">
      <c r="W5003" s="402"/>
      <c r="X5003" s="402"/>
      <c r="Y5003" s="402"/>
      <c r="Z5003" s="402"/>
    </row>
    <row r="5004" spans="23:26" x14ac:dyDescent="0.2">
      <c r="W5004" s="402"/>
      <c r="X5004" s="402"/>
      <c r="Y5004" s="402"/>
      <c r="Z5004" s="402"/>
    </row>
    <row r="5005" spans="23:26" x14ac:dyDescent="0.2">
      <c r="W5005" s="402"/>
      <c r="X5005" s="402"/>
      <c r="Y5005" s="402"/>
      <c r="Z5005" s="402"/>
    </row>
    <row r="5006" spans="23:26" x14ac:dyDescent="0.2">
      <c r="W5006" s="402"/>
      <c r="X5006" s="402"/>
      <c r="Y5006" s="402"/>
      <c r="Z5006" s="402"/>
    </row>
    <row r="5007" spans="23:26" x14ac:dyDescent="0.2">
      <c r="W5007" s="402"/>
      <c r="X5007" s="402"/>
      <c r="Y5007" s="402"/>
      <c r="Z5007" s="402"/>
    </row>
    <row r="5008" spans="23:26" x14ac:dyDescent="0.2">
      <c r="W5008" s="402"/>
      <c r="X5008" s="402"/>
      <c r="Y5008" s="402"/>
      <c r="Z5008" s="402"/>
    </row>
    <row r="5009" spans="23:26" x14ac:dyDescent="0.2">
      <c r="W5009" s="402"/>
      <c r="X5009" s="402"/>
      <c r="Y5009" s="402"/>
      <c r="Z5009" s="402"/>
    </row>
    <row r="5010" spans="23:26" x14ac:dyDescent="0.2">
      <c r="W5010" s="402"/>
      <c r="X5010" s="402"/>
      <c r="Y5010" s="402"/>
      <c r="Z5010" s="402"/>
    </row>
    <row r="5011" spans="23:26" x14ac:dyDescent="0.2">
      <c r="W5011" s="402"/>
      <c r="X5011" s="402"/>
      <c r="Y5011" s="402"/>
      <c r="Z5011" s="402"/>
    </row>
    <row r="5012" spans="23:26" x14ac:dyDescent="0.2">
      <c r="W5012" s="402"/>
      <c r="X5012" s="402"/>
      <c r="Y5012" s="402"/>
      <c r="Z5012" s="402"/>
    </row>
    <row r="5013" spans="23:26" x14ac:dyDescent="0.2">
      <c r="W5013" s="402"/>
      <c r="X5013" s="402"/>
      <c r="Y5013" s="402"/>
      <c r="Z5013" s="402"/>
    </row>
    <row r="5014" spans="23:26" x14ac:dyDescent="0.2">
      <c r="W5014" s="402"/>
      <c r="X5014" s="402"/>
      <c r="Y5014" s="402"/>
      <c r="Z5014" s="402"/>
    </row>
    <row r="5015" spans="23:26" x14ac:dyDescent="0.2">
      <c r="W5015" s="402"/>
      <c r="X5015" s="402"/>
      <c r="Y5015" s="402"/>
      <c r="Z5015" s="402"/>
    </row>
    <row r="5016" spans="23:26" x14ac:dyDescent="0.2">
      <c r="W5016" s="402"/>
      <c r="X5016" s="402"/>
      <c r="Y5016" s="402"/>
      <c r="Z5016" s="402"/>
    </row>
    <row r="5017" spans="23:26" x14ac:dyDescent="0.2">
      <c r="W5017" s="402"/>
      <c r="X5017" s="402"/>
      <c r="Y5017" s="402"/>
      <c r="Z5017" s="402"/>
    </row>
    <row r="5018" spans="23:26" x14ac:dyDescent="0.2">
      <c r="W5018" s="402"/>
      <c r="X5018" s="402"/>
      <c r="Y5018" s="402"/>
      <c r="Z5018" s="402"/>
    </row>
    <row r="5019" spans="23:26" x14ac:dyDescent="0.2">
      <c r="W5019" s="402"/>
      <c r="X5019" s="402"/>
      <c r="Y5019" s="402"/>
      <c r="Z5019" s="402"/>
    </row>
    <row r="5020" spans="23:26" x14ac:dyDescent="0.2">
      <c r="W5020" s="402"/>
      <c r="X5020" s="402"/>
      <c r="Y5020" s="402"/>
      <c r="Z5020" s="402"/>
    </row>
    <row r="5021" spans="23:26" x14ac:dyDescent="0.2">
      <c r="W5021" s="402"/>
      <c r="X5021" s="402"/>
      <c r="Y5021" s="402"/>
      <c r="Z5021" s="402"/>
    </row>
    <row r="5022" spans="23:26" x14ac:dyDescent="0.2">
      <c r="W5022" s="402"/>
      <c r="X5022" s="402"/>
      <c r="Y5022" s="402"/>
      <c r="Z5022" s="402"/>
    </row>
    <row r="5023" spans="23:26" x14ac:dyDescent="0.2">
      <c r="W5023" s="402"/>
      <c r="X5023" s="402"/>
      <c r="Y5023" s="402"/>
      <c r="Z5023" s="402"/>
    </row>
    <row r="5024" spans="23:26" x14ac:dyDescent="0.2">
      <c r="W5024" s="402"/>
      <c r="X5024" s="402"/>
      <c r="Y5024" s="402"/>
      <c r="Z5024" s="402"/>
    </row>
    <row r="5025" spans="23:26" x14ac:dyDescent="0.2">
      <c r="W5025" s="402"/>
      <c r="X5025" s="402"/>
      <c r="Y5025" s="402"/>
      <c r="Z5025" s="402"/>
    </row>
    <row r="5026" spans="23:26" x14ac:dyDescent="0.2">
      <c r="W5026" s="402"/>
      <c r="X5026" s="402"/>
      <c r="Y5026" s="402"/>
      <c r="Z5026" s="402"/>
    </row>
    <row r="5027" spans="23:26" x14ac:dyDescent="0.2">
      <c r="W5027" s="402"/>
      <c r="X5027" s="402"/>
      <c r="Y5027" s="402"/>
      <c r="Z5027" s="402"/>
    </row>
    <row r="5028" spans="23:26" x14ac:dyDescent="0.2">
      <c r="W5028" s="402"/>
      <c r="X5028" s="402"/>
      <c r="Y5028" s="402"/>
      <c r="Z5028" s="402"/>
    </row>
    <row r="5029" spans="23:26" x14ac:dyDescent="0.2">
      <c r="W5029" s="402"/>
      <c r="X5029" s="402"/>
      <c r="Y5029" s="402"/>
      <c r="Z5029" s="402"/>
    </row>
    <row r="5030" spans="23:26" x14ac:dyDescent="0.2">
      <c r="W5030" s="402"/>
      <c r="X5030" s="402"/>
      <c r="Y5030" s="402"/>
      <c r="Z5030" s="402"/>
    </row>
    <row r="5031" spans="23:26" x14ac:dyDescent="0.2">
      <c r="W5031" s="402"/>
      <c r="X5031" s="402"/>
      <c r="Y5031" s="402"/>
      <c r="Z5031" s="402"/>
    </row>
    <row r="5032" spans="23:26" x14ac:dyDescent="0.2">
      <c r="W5032" s="402"/>
      <c r="X5032" s="402"/>
      <c r="Y5032" s="402"/>
      <c r="Z5032" s="402"/>
    </row>
    <row r="5033" spans="23:26" x14ac:dyDescent="0.2">
      <c r="W5033" s="402"/>
      <c r="X5033" s="402"/>
      <c r="Y5033" s="402"/>
      <c r="Z5033" s="402"/>
    </row>
    <row r="5034" spans="23:26" x14ac:dyDescent="0.2">
      <c r="W5034" s="402"/>
      <c r="X5034" s="402"/>
      <c r="Y5034" s="402"/>
      <c r="Z5034" s="402"/>
    </row>
    <row r="5035" spans="23:26" x14ac:dyDescent="0.2">
      <c r="W5035" s="402"/>
      <c r="X5035" s="402"/>
      <c r="Y5035" s="402"/>
      <c r="Z5035" s="402"/>
    </row>
    <row r="5036" spans="23:26" x14ac:dyDescent="0.2">
      <c r="W5036" s="402"/>
      <c r="X5036" s="402"/>
      <c r="Y5036" s="402"/>
      <c r="Z5036" s="402"/>
    </row>
    <row r="5037" spans="23:26" x14ac:dyDescent="0.2">
      <c r="W5037" s="402"/>
      <c r="X5037" s="402"/>
      <c r="Y5037" s="402"/>
      <c r="Z5037" s="402"/>
    </row>
    <row r="5038" spans="23:26" x14ac:dyDescent="0.2">
      <c r="W5038" s="402"/>
      <c r="X5038" s="402"/>
      <c r="Y5038" s="402"/>
      <c r="Z5038" s="402"/>
    </row>
    <row r="5039" spans="23:26" x14ac:dyDescent="0.2">
      <c r="W5039" s="402"/>
      <c r="X5039" s="402"/>
      <c r="Y5039" s="402"/>
      <c r="Z5039" s="402"/>
    </row>
    <row r="5040" spans="23:26" x14ac:dyDescent="0.2">
      <c r="W5040" s="402"/>
      <c r="X5040" s="402"/>
      <c r="Y5040" s="402"/>
      <c r="Z5040" s="402"/>
    </row>
    <row r="5041" spans="23:26" x14ac:dyDescent="0.2">
      <c r="W5041" s="402"/>
      <c r="X5041" s="402"/>
      <c r="Y5041" s="402"/>
      <c r="Z5041" s="402"/>
    </row>
    <row r="5042" spans="23:26" x14ac:dyDescent="0.2">
      <c r="W5042" s="402"/>
      <c r="X5042" s="402"/>
      <c r="Y5042" s="402"/>
      <c r="Z5042" s="402"/>
    </row>
    <row r="5043" spans="23:26" x14ac:dyDescent="0.2">
      <c r="W5043" s="402"/>
      <c r="X5043" s="402"/>
      <c r="Y5043" s="402"/>
      <c r="Z5043" s="402"/>
    </row>
    <row r="5044" spans="23:26" x14ac:dyDescent="0.2">
      <c r="W5044" s="402"/>
      <c r="X5044" s="402"/>
      <c r="Y5044" s="402"/>
      <c r="Z5044" s="402"/>
    </row>
    <row r="5045" spans="23:26" x14ac:dyDescent="0.2">
      <c r="W5045" s="402"/>
      <c r="X5045" s="402"/>
      <c r="Y5045" s="402"/>
      <c r="Z5045" s="402"/>
    </row>
    <row r="5046" spans="23:26" x14ac:dyDescent="0.2">
      <c r="W5046" s="402"/>
      <c r="X5046" s="402"/>
      <c r="Y5046" s="402"/>
      <c r="Z5046" s="402"/>
    </row>
    <row r="5047" spans="23:26" x14ac:dyDescent="0.2">
      <c r="W5047" s="402"/>
      <c r="X5047" s="402"/>
      <c r="Y5047" s="402"/>
      <c r="Z5047" s="402"/>
    </row>
    <row r="5048" spans="23:26" x14ac:dyDescent="0.2">
      <c r="W5048" s="402"/>
      <c r="X5048" s="402"/>
      <c r="Y5048" s="402"/>
      <c r="Z5048" s="402"/>
    </row>
    <row r="5049" spans="23:26" x14ac:dyDescent="0.2">
      <c r="W5049" s="402"/>
      <c r="X5049" s="402"/>
      <c r="Y5049" s="402"/>
      <c r="Z5049" s="402"/>
    </row>
    <row r="5050" spans="23:26" x14ac:dyDescent="0.2">
      <c r="W5050" s="402"/>
      <c r="X5050" s="402"/>
      <c r="Y5050" s="402"/>
      <c r="Z5050" s="402"/>
    </row>
    <row r="5051" spans="23:26" x14ac:dyDescent="0.2">
      <c r="W5051" s="402"/>
      <c r="X5051" s="402"/>
      <c r="Y5051" s="402"/>
      <c r="Z5051" s="402"/>
    </row>
    <row r="5052" spans="23:26" x14ac:dyDescent="0.2">
      <c r="W5052" s="402"/>
      <c r="X5052" s="402"/>
      <c r="Y5052" s="402"/>
      <c r="Z5052" s="402"/>
    </row>
    <row r="5053" spans="23:26" x14ac:dyDescent="0.2">
      <c r="W5053" s="402"/>
      <c r="X5053" s="402"/>
      <c r="Y5053" s="402"/>
      <c r="Z5053" s="402"/>
    </row>
    <row r="5054" spans="23:26" x14ac:dyDescent="0.2">
      <c r="W5054" s="402"/>
      <c r="X5054" s="402"/>
      <c r="Y5054" s="402"/>
      <c r="Z5054" s="402"/>
    </row>
    <row r="5055" spans="23:26" x14ac:dyDescent="0.2">
      <c r="W5055" s="402"/>
      <c r="X5055" s="402"/>
      <c r="Y5055" s="402"/>
      <c r="Z5055" s="402"/>
    </row>
    <row r="5056" spans="23:26" x14ac:dyDescent="0.2">
      <c r="W5056" s="402"/>
      <c r="X5056" s="402"/>
      <c r="Y5056" s="402"/>
      <c r="Z5056" s="402"/>
    </row>
    <row r="5057" spans="23:26" x14ac:dyDescent="0.2">
      <c r="W5057" s="402"/>
      <c r="X5057" s="402"/>
      <c r="Y5057" s="402"/>
      <c r="Z5057" s="402"/>
    </row>
    <row r="5058" spans="23:26" x14ac:dyDescent="0.2">
      <c r="W5058" s="402"/>
      <c r="X5058" s="402"/>
      <c r="Y5058" s="402"/>
      <c r="Z5058" s="402"/>
    </row>
    <row r="5059" spans="23:26" x14ac:dyDescent="0.2">
      <c r="W5059" s="402"/>
      <c r="X5059" s="402"/>
      <c r="Y5059" s="402"/>
      <c r="Z5059" s="402"/>
    </row>
    <row r="5060" spans="23:26" x14ac:dyDescent="0.2">
      <c r="W5060" s="402"/>
      <c r="X5060" s="402"/>
      <c r="Y5060" s="402"/>
      <c r="Z5060" s="402"/>
    </row>
    <row r="5061" spans="23:26" x14ac:dyDescent="0.2">
      <c r="W5061" s="402"/>
      <c r="X5061" s="402"/>
      <c r="Y5061" s="402"/>
      <c r="Z5061" s="402"/>
    </row>
    <row r="5062" spans="23:26" x14ac:dyDescent="0.2">
      <c r="W5062" s="402"/>
      <c r="X5062" s="402"/>
      <c r="Y5062" s="402"/>
      <c r="Z5062" s="402"/>
    </row>
    <row r="5063" spans="23:26" x14ac:dyDescent="0.2">
      <c r="W5063" s="402"/>
      <c r="X5063" s="402"/>
      <c r="Y5063" s="402"/>
      <c r="Z5063" s="402"/>
    </row>
    <row r="5064" spans="23:26" x14ac:dyDescent="0.2">
      <c r="W5064" s="402"/>
      <c r="X5064" s="402"/>
      <c r="Y5064" s="402"/>
      <c r="Z5064" s="402"/>
    </row>
    <row r="5065" spans="23:26" x14ac:dyDescent="0.2">
      <c r="W5065" s="402"/>
      <c r="X5065" s="402"/>
      <c r="Y5065" s="402"/>
      <c r="Z5065" s="402"/>
    </row>
    <row r="5066" spans="23:26" x14ac:dyDescent="0.2">
      <c r="W5066" s="402"/>
      <c r="X5066" s="402"/>
      <c r="Y5066" s="402"/>
      <c r="Z5066" s="402"/>
    </row>
    <row r="5067" spans="23:26" x14ac:dyDescent="0.2">
      <c r="W5067" s="402"/>
      <c r="X5067" s="402"/>
      <c r="Y5067" s="402"/>
      <c r="Z5067" s="402"/>
    </row>
    <row r="5068" spans="23:26" x14ac:dyDescent="0.2">
      <c r="W5068" s="402"/>
      <c r="X5068" s="402"/>
      <c r="Y5068" s="402"/>
      <c r="Z5068" s="402"/>
    </row>
    <row r="5069" spans="23:26" x14ac:dyDescent="0.2">
      <c r="W5069" s="402"/>
      <c r="X5069" s="402"/>
      <c r="Y5069" s="402"/>
      <c r="Z5069" s="402"/>
    </row>
    <row r="5070" spans="23:26" x14ac:dyDescent="0.2">
      <c r="W5070" s="402"/>
      <c r="X5070" s="402"/>
      <c r="Y5070" s="402"/>
      <c r="Z5070" s="402"/>
    </row>
    <row r="5071" spans="23:26" x14ac:dyDescent="0.2">
      <c r="W5071" s="402"/>
      <c r="X5071" s="402"/>
      <c r="Y5071" s="402"/>
      <c r="Z5071" s="402"/>
    </row>
    <row r="5072" spans="23:26" x14ac:dyDescent="0.2">
      <c r="W5072" s="402"/>
      <c r="X5072" s="402"/>
      <c r="Y5072" s="402"/>
      <c r="Z5072" s="402"/>
    </row>
    <row r="5073" spans="23:26" x14ac:dyDescent="0.2">
      <c r="W5073" s="402"/>
      <c r="X5073" s="402"/>
      <c r="Y5073" s="402"/>
      <c r="Z5073" s="402"/>
    </row>
    <row r="5074" spans="23:26" x14ac:dyDescent="0.2">
      <c r="W5074" s="402"/>
      <c r="X5074" s="402"/>
      <c r="Y5074" s="402"/>
      <c r="Z5074" s="402"/>
    </row>
    <row r="5075" spans="23:26" x14ac:dyDescent="0.2">
      <c r="W5075" s="402"/>
      <c r="X5075" s="402"/>
      <c r="Y5075" s="402"/>
      <c r="Z5075" s="402"/>
    </row>
    <row r="5076" spans="23:26" x14ac:dyDescent="0.2">
      <c r="W5076" s="402"/>
      <c r="X5076" s="402"/>
      <c r="Y5076" s="402"/>
      <c r="Z5076" s="402"/>
    </row>
    <row r="5077" spans="23:26" x14ac:dyDescent="0.2">
      <c r="W5077" s="402"/>
      <c r="X5077" s="402"/>
      <c r="Y5077" s="402"/>
      <c r="Z5077" s="402"/>
    </row>
    <row r="5078" spans="23:26" x14ac:dyDescent="0.2">
      <c r="W5078" s="402"/>
      <c r="X5078" s="402"/>
      <c r="Y5078" s="402"/>
      <c r="Z5078" s="402"/>
    </row>
    <row r="5079" spans="23:26" x14ac:dyDescent="0.2">
      <c r="W5079" s="402"/>
      <c r="X5079" s="402"/>
      <c r="Y5079" s="402"/>
      <c r="Z5079" s="402"/>
    </row>
    <row r="5080" spans="23:26" x14ac:dyDescent="0.2">
      <c r="W5080" s="402"/>
      <c r="X5080" s="402"/>
      <c r="Y5080" s="402"/>
      <c r="Z5080" s="402"/>
    </row>
    <row r="5081" spans="23:26" x14ac:dyDescent="0.2">
      <c r="W5081" s="402"/>
      <c r="X5081" s="402"/>
      <c r="Y5081" s="402"/>
      <c r="Z5081" s="402"/>
    </row>
    <row r="5082" spans="23:26" x14ac:dyDescent="0.2">
      <c r="W5082" s="402"/>
      <c r="X5082" s="402"/>
      <c r="Y5082" s="402"/>
      <c r="Z5082" s="402"/>
    </row>
    <row r="5083" spans="23:26" x14ac:dyDescent="0.2">
      <c r="W5083" s="402"/>
      <c r="X5083" s="402"/>
      <c r="Y5083" s="402"/>
      <c r="Z5083" s="402"/>
    </row>
    <row r="5084" spans="23:26" x14ac:dyDescent="0.2">
      <c r="W5084" s="402"/>
      <c r="X5084" s="402"/>
      <c r="Y5084" s="402"/>
      <c r="Z5084" s="402"/>
    </row>
    <row r="5085" spans="23:26" x14ac:dyDescent="0.2">
      <c r="W5085" s="402"/>
      <c r="X5085" s="402"/>
      <c r="Y5085" s="402"/>
      <c r="Z5085" s="402"/>
    </row>
    <row r="5086" spans="23:26" x14ac:dyDescent="0.2">
      <c r="W5086" s="402"/>
      <c r="X5086" s="402"/>
      <c r="Y5086" s="402"/>
      <c r="Z5086" s="402"/>
    </row>
    <row r="5087" spans="23:26" x14ac:dyDescent="0.2">
      <c r="W5087" s="402"/>
      <c r="X5087" s="402"/>
      <c r="Y5087" s="402"/>
      <c r="Z5087" s="402"/>
    </row>
    <row r="5088" spans="23:26" x14ac:dyDescent="0.2">
      <c r="W5088" s="402"/>
      <c r="X5088" s="402"/>
      <c r="Y5088" s="402"/>
      <c r="Z5088" s="402"/>
    </row>
    <row r="5089" spans="23:26" x14ac:dyDescent="0.2">
      <c r="W5089" s="402"/>
      <c r="X5089" s="402"/>
      <c r="Y5089" s="402"/>
      <c r="Z5089" s="402"/>
    </row>
    <row r="5090" spans="23:26" x14ac:dyDescent="0.2">
      <c r="W5090" s="402"/>
      <c r="X5090" s="402"/>
      <c r="Y5090" s="402"/>
      <c r="Z5090" s="402"/>
    </row>
    <row r="5091" spans="23:26" x14ac:dyDescent="0.2">
      <c r="W5091" s="402"/>
      <c r="X5091" s="402"/>
      <c r="Y5091" s="402"/>
      <c r="Z5091" s="402"/>
    </row>
    <row r="5092" spans="23:26" x14ac:dyDescent="0.2">
      <c r="W5092" s="402"/>
      <c r="X5092" s="402"/>
      <c r="Y5092" s="402"/>
      <c r="Z5092" s="402"/>
    </row>
    <row r="5093" spans="23:26" x14ac:dyDescent="0.2">
      <c r="W5093" s="402"/>
      <c r="X5093" s="402"/>
      <c r="Y5093" s="402"/>
      <c r="Z5093" s="402"/>
    </row>
    <row r="5094" spans="23:26" x14ac:dyDescent="0.2">
      <c r="W5094" s="402"/>
      <c r="X5094" s="402"/>
      <c r="Y5094" s="402"/>
      <c r="Z5094" s="402"/>
    </row>
    <row r="5095" spans="23:26" x14ac:dyDescent="0.2">
      <c r="W5095" s="402"/>
      <c r="X5095" s="402"/>
      <c r="Y5095" s="402"/>
      <c r="Z5095" s="402"/>
    </row>
    <row r="5096" spans="23:26" x14ac:dyDescent="0.2">
      <c r="W5096" s="402"/>
      <c r="X5096" s="402"/>
      <c r="Y5096" s="402"/>
      <c r="Z5096" s="402"/>
    </row>
    <row r="5097" spans="23:26" x14ac:dyDescent="0.2">
      <c r="W5097" s="402"/>
      <c r="X5097" s="402"/>
      <c r="Y5097" s="402"/>
      <c r="Z5097" s="402"/>
    </row>
    <row r="5098" spans="23:26" x14ac:dyDescent="0.2">
      <c r="W5098" s="402"/>
      <c r="X5098" s="402"/>
      <c r="Y5098" s="402"/>
      <c r="Z5098" s="402"/>
    </row>
    <row r="5099" spans="23:26" x14ac:dyDescent="0.2">
      <c r="W5099" s="402"/>
      <c r="X5099" s="402"/>
      <c r="Y5099" s="402"/>
      <c r="Z5099" s="402"/>
    </row>
    <row r="5100" spans="23:26" x14ac:dyDescent="0.2">
      <c r="W5100" s="402"/>
      <c r="X5100" s="402"/>
      <c r="Y5100" s="402"/>
      <c r="Z5100" s="402"/>
    </row>
    <row r="5101" spans="23:26" x14ac:dyDescent="0.2">
      <c r="W5101" s="402"/>
      <c r="X5101" s="402"/>
      <c r="Y5101" s="402"/>
      <c r="Z5101" s="402"/>
    </row>
    <row r="5102" spans="23:26" x14ac:dyDescent="0.2">
      <c r="W5102" s="402"/>
      <c r="X5102" s="402"/>
      <c r="Y5102" s="402"/>
      <c r="Z5102" s="402"/>
    </row>
    <row r="5103" spans="23:26" x14ac:dyDescent="0.2">
      <c r="W5103" s="402"/>
      <c r="X5103" s="402"/>
      <c r="Y5103" s="402"/>
      <c r="Z5103" s="402"/>
    </row>
    <row r="5104" spans="23:26" x14ac:dyDescent="0.2">
      <c r="W5104" s="402"/>
      <c r="X5104" s="402"/>
      <c r="Y5104" s="402"/>
      <c r="Z5104" s="402"/>
    </row>
    <row r="5105" spans="23:26" x14ac:dyDescent="0.2">
      <c r="W5105" s="402"/>
      <c r="X5105" s="402"/>
      <c r="Y5105" s="402"/>
      <c r="Z5105" s="402"/>
    </row>
    <row r="5106" spans="23:26" x14ac:dyDescent="0.2">
      <c r="W5106" s="402"/>
      <c r="X5106" s="402"/>
      <c r="Y5106" s="402"/>
      <c r="Z5106" s="402"/>
    </row>
    <row r="5107" spans="23:26" x14ac:dyDescent="0.2">
      <c r="W5107" s="402"/>
      <c r="X5107" s="402"/>
      <c r="Y5107" s="402"/>
      <c r="Z5107" s="402"/>
    </row>
    <row r="5108" spans="23:26" x14ac:dyDescent="0.2">
      <c r="W5108" s="402"/>
      <c r="X5108" s="402"/>
      <c r="Y5108" s="402"/>
      <c r="Z5108" s="402"/>
    </row>
    <row r="5109" spans="23:26" x14ac:dyDescent="0.2">
      <c r="W5109" s="402"/>
      <c r="X5109" s="402"/>
      <c r="Y5109" s="402"/>
      <c r="Z5109" s="402"/>
    </row>
    <row r="5110" spans="23:26" x14ac:dyDescent="0.2">
      <c r="W5110" s="402"/>
      <c r="X5110" s="402"/>
      <c r="Y5110" s="402"/>
      <c r="Z5110" s="402"/>
    </row>
    <row r="5111" spans="23:26" x14ac:dyDescent="0.2">
      <c r="W5111" s="402"/>
      <c r="X5111" s="402"/>
      <c r="Y5111" s="402"/>
      <c r="Z5111" s="402"/>
    </row>
    <row r="5112" spans="23:26" x14ac:dyDescent="0.2">
      <c r="W5112" s="402"/>
      <c r="X5112" s="402"/>
      <c r="Y5112" s="402"/>
      <c r="Z5112" s="402"/>
    </row>
    <row r="5113" spans="23:26" x14ac:dyDescent="0.2">
      <c r="W5113" s="402"/>
      <c r="X5113" s="402"/>
      <c r="Y5113" s="402"/>
      <c r="Z5113" s="402"/>
    </row>
    <row r="5114" spans="23:26" x14ac:dyDescent="0.2">
      <c r="W5114" s="402"/>
      <c r="X5114" s="402"/>
      <c r="Y5114" s="402"/>
      <c r="Z5114" s="402"/>
    </row>
    <row r="5115" spans="23:26" x14ac:dyDescent="0.2">
      <c r="W5115" s="402"/>
      <c r="X5115" s="402"/>
      <c r="Y5115" s="402"/>
      <c r="Z5115" s="402"/>
    </row>
    <row r="5116" spans="23:26" x14ac:dyDescent="0.2">
      <c r="W5116" s="402"/>
      <c r="X5116" s="402"/>
      <c r="Y5116" s="402"/>
      <c r="Z5116" s="402"/>
    </row>
    <row r="5117" spans="23:26" x14ac:dyDescent="0.2">
      <c r="W5117" s="402"/>
      <c r="X5117" s="402"/>
      <c r="Y5117" s="402"/>
      <c r="Z5117" s="402"/>
    </row>
    <row r="5118" spans="23:26" x14ac:dyDescent="0.2">
      <c r="W5118" s="402"/>
      <c r="X5118" s="402"/>
      <c r="Y5118" s="402"/>
      <c r="Z5118" s="402"/>
    </row>
    <row r="5119" spans="23:26" x14ac:dyDescent="0.2">
      <c r="W5119" s="402"/>
      <c r="X5119" s="402"/>
      <c r="Y5119" s="402"/>
      <c r="Z5119" s="402"/>
    </row>
    <row r="5120" spans="23:26" x14ac:dyDescent="0.2">
      <c r="W5120" s="402"/>
      <c r="X5120" s="402"/>
      <c r="Y5120" s="402"/>
      <c r="Z5120" s="402"/>
    </row>
    <row r="5121" spans="23:26" x14ac:dyDescent="0.2">
      <c r="W5121" s="402"/>
      <c r="X5121" s="402"/>
      <c r="Y5121" s="402"/>
      <c r="Z5121" s="402"/>
    </row>
    <row r="5122" spans="23:26" x14ac:dyDescent="0.2">
      <c r="W5122" s="402"/>
      <c r="X5122" s="402"/>
      <c r="Y5122" s="402"/>
      <c r="Z5122" s="402"/>
    </row>
    <row r="5123" spans="23:26" x14ac:dyDescent="0.2">
      <c r="W5123" s="402"/>
      <c r="X5123" s="402"/>
      <c r="Y5123" s="402"/>
      <c r="Z5123" s="402"/>
    </row>
    <row r="5124" spans="23:26" x14ac:dyDescent="0.2">
      <c r="W5124" s="402"/>
      <c r="X5124" s="402"/>
      <c r="Y5124" s="402"/>
      <c r="Z5124" s="402"/>
    </row>
    <row r="5125" spans="23:26" x14ac:dyDescent="0.2">
      <c r="W5125" s="402"/>
      <c r="X5125" s="402"/>
      <c r="Y5125" s="402"/>
      <c r="Z5125" s="402"/>
    </row>
    <row r="5126" spans="23:26" x14ac:dyDescent="0.2">
      <c r="W5126" s="402"/>
      <c r="X5126" s="402"/>
      <c r="Y5126" s="402"/>
      <c r="Z5126" s="402"/>
    </row>
    <row r="5127" spans="23:26" x14ac:dyDescent="0.2">
      <c r="W5127" s="402"/>
      <c r="X5127" s="402"/>
      <c r="Y5127" s="402"/>
      <c r="Z5127" s="402"/>
    </row>
    <row r="5128" spans="23:26" x14ac:dyDescent="0.2">
      <c r="W5128" s="402"/>
      <c r="X5128" s="402"/>
      <c r="Y5128" s="402"/>
      <c r="Z5128" s="402"/>
    </row>
    <row r="5129" spans="23:26" x14ac:dyDescent="0.2">
      <c r="W5129" s="402"/>
      <c r="X5129" s="402"/>
      <c r="Y5129" s="402"/>
      <c r="Z5129" s="402"/>
    </row>
    <row r="5130" spans="23:26" x14ac:dyDescent="0.2">
      <c r="W5130" s="402"/>
      <c r="X5130" s="402"/>
      <c r="Y5130" s="402"/>
      <c r="Z5130" s="402"/>
    </row>
    <row r="5131" spans="23:26" x14ac:dyDescent="0.2">
      <c r="W5131" s="402"/>
      <c r="X5131" s="402"/>
      <c r="Y5131" s="402"/>
      <c r="Z5131" s="402"/>
    </row>
    <row r="5132" spans="23:26" x14ac:dyDescent="0.2">
      <c r="W5132" s="402"/>
      <c r="X5132" s="402"/>
      <c r="Y5132" s="402"/>
      <c r="Z5132" s="402"/>
    </row>
    <row r="5133" spans="23:26" x14ac:dyDescent="0.2">
      <c r="W5133" s="402"/>
      <c r="X5133" s="402"/>
      <c r="Y5133" s="402"/>
      <c r="Z5133" s="402"/>
    </row>
    <row r="5134" spans="23:26" x14ac:dyDescent="0.2">
      <c r="W5134" s="402"/>
      <c r="X5134" s="402"/>
      <c r="Y5134" s="402"/>
      <c r="Z5134" s="402"/>
    </row>
    <row r="5135" spans="23:26" x14ac:dyDescent="0.2">
      <c r="W5135" s="402"/>
      <c r="X5135" s="402"/>
      <c r="Y5135" s="402"/>
      <c r="Z5135" s="402"/>
    </row>
    <row r="5136" spans="23:26" x14ac:dyDescent="0.2">
      <c r="W5136" s="402"/>
      <c r="X5136" s="402"/>
      <c r="Y5136" s="402"/>
      <c r="Z5136" s="402"/>
    </row>
    <row r="5137" spans="23:26" x14ac:dyDescent="0.2">
      <c r="W5137" s="402"/>
      <c r="X5137" s="402"/>
      <c r="Y5137" s="402"/>
      <c r="Z5137" s="402"/>
    </row>
    <row r="5138" spans="23:26" x14ac:dyDescent="0.2">
      <c r="W5138" s="402"/>
      <c r="X5138" s="402"/>
      <c r="Y5138" s="402"/>
      <c r="Z5138" s="402"/>
    </row>
    <row r="5139" spans="23:26" x14ac:dyDescent="0.2">
      <c r="W5139" s="402"/>
      <c r="X5139" s="402"/>
      <c r="Y5139" s="402"/>
      <c r="Z5139" s="402"/>
    </row>
    <row r="5140" spans="23:26" x14ac:dyDescent="0.2">
      <c r="W5140" s="402"/>
      <c r="X5140" s="402"/>
      <c r="Y5140" s="402"/>
      <c r="Z5140" s="402"/>
    </row>
    <row r="5141" spans="23:26" x14ac:dyDescent="0.2">
      <c r="W5141" s="402"/>
      <c r="X5141" s="402"/>
      <c r="Y5141" s="402"/>
      <c r="Z5141" s="402"/>
    </row>
    <row r="5142" spans="23:26" x14ac:dyDescent="0.2">
      <c r="W5142" s="402"/>
      <c r="X5142" s="402"/>
      <c r="Y5142" s="402"/>
      <c r="Z5142" s="402"/>
    </row>
    <row r="5143" spans="23:26" x14ac:dyDescent="0.2">
      <c r="W5143" s="402"/>
      <c r="X5143" s="402"/>
      <c r="Y5143" s="402"/>
      <c r="Z5143" s="402"/>
    </row>
    <row r="5144" spans="23:26" x14ac:dyDescent="0.2">
      <c r="W5144" s="402"/>
      <c r="X5144" s="402"/>
      <c r="Y5144" s="402"/>
      <c r="Z5144" s="402"/>
    </row>
    <row r="5145" spans="23:26" x14ac:dyDescent="0.2">
      <c r="W5145" s="402"/>
      <c r="X5145" s="402"/>
      <c r="Y5145" s="402"/>
      <c r="Z5145" s="402"/>
    </row>
    <row r="5146" spans="23:26" x14ac:dyDescent="0.2">
      <c r="W5146" s="402"/>
      <c r="X5146" s="402"/>
      <c r="Y5146" s="402"/>
      <c r="Z5146" s="402"/>
    </row>
    <row r="5147" spans="23:26" x14ac:dyDescent="0.2">
      <c r="W5147" s="402"/>
      <c r="X5147" s="402"/>
      <c r="Y5147" s="402"/>
      <c r="Z5147" s="402"/>
    </row>
    <row r="5148" spans="23:26" x14ac:dyDescent="0.2">
      <c r="W5148" s="402"/>
      <c r="X5148" s="402"/>
      <c r="Y5148" s="402"/>
      <c r="Z5148" s="402"/>
    </row>
    <row r="5149" spans="23:26" x14ac:dyDescent="0.2">
      <c r="W5149" s="402"/>
      <c r="X5149" s="402"/>
      <c r="Y5149" s="402"/>
      <c r="Z5149" s="402"/>
    </row>
    <row r="5150" spans="23:26" x14ac:dyDescent="0.2">
      <c r="W5150" s="402"/>
      <c r="X5150" s="402"/>
      <c r="Y5150" s="402"/>
      <c r="Z5150" s="402"/>
    </row>
    <row r="5151" spans="23:26" x14ac:dyDescent="0.2">
      <c r="W5151" s="402"/>
      <c r="X5151" s="402"/>
      <c r="Y5151" s="402"/>
      <c r="Z5151" s="402"/>
    </row>
    <row r="5152" spans="23:26" x14ac:dyDescent="0.2">
      <c r="W5152" s="402"/>
      <c r="X5152" s="402"/>
      <c r="Y5152" s="402"/>
      <c r="Z5152" s="402"/>
    </row>
    <row r="5153" spans="23:26" x14ac:dyDescent="0.2">
      <c r="W5153" s="402"/>
      <c r="X5153" s="402"/>
      <c r="Y5153" s="402"/>
      <c r="Z5153" s="402"/>
    </row>
    <row r="5154" spans="23:26" x14ac:dyDescent="0.2">
      <c r="W5154" s="402"/>
      <c r="X5154" s="402"/>
      <c r="Y5154" s="402"/>
      <c r="Z5154" s="402"/>
    </row>
    <row r="5155" spans="23:26" x14ac:dyDescent="0.2">
      <c r="W5155" s="402"/>
      <c r="X5155" s="402"/>
      <c r="Y5155" s="402"/>
      <c r="Z5155" s="402"/>
    </row>
    <row r="5156" spans="23:26" x14ac:dyDescent="0.2">
      <c r="W5156" s="402"/>
      <c r="X5156" s="402"/>
      <c r="Y5156" s="402"/>
      <c r="Z5156" s="402"/>
    </row>
    <row r="5157" spans="23:26" x14ac:dyDescent="0.2">
      <c r="W5157" s="402"/>
      <c r="X5157" s="402"/>
      <c r="Y5157" s="402"/>
      <c r="Z5157" s="402"/>
    </row>
    <row r="5158" spans="23:26" x14ac:dyDescent="0.2">
      <c r="W5158" s="402"/>
      <c r="X5158" s="402"/>
      <c r="Y5158" s="402"/>
      <c r="Z5158" s="402"/>
    </row>
    <row r="5159" spans="23:26" x14ac:dyDescent="0.2">
      <c r="W5159" s="402"/>
      <c r="X5159" s="402"/>
      <c r="Y5159" s="402"/>
      <c r="Z5159" s="402"/>
    </row>
    <row r="5160" spans="23:26" x14ac:dyDescent="0.2">
      <c r="W5160" s="402"/>
      <c r="X5160" s="402"/>
      <c r="Y5160" s="402"/>
      <c r="Z5160" s="402"/>
    </row>
    <row r="5161" spans="23:26" x14ac:dyDescent="0.2">
      <c r="W5161" s="402"/>
      <c r="X5161" s="402"/>
      <c r="Y5161" s="402"/>
      <c r="Z5161" s="402"/>
    </row>
    <row r="5162" spans="23:26" x14ac:dyDescent="0.2">
      <c r="W5162" s="402"/>
      <c r="X5162" s="402"/>
      <c r="Y5162" s="402"/>
      <c r="Z5162" s="402"/>
    </row>
    <row r="5163" spans="23:26" x14ac:dyDescent="0.2">
      <c r="W5163" s="402"/>
      <c r="X5163" s="402"/>
      <c r="Y5163" s="402"/>
      <c r="Z5163" s="402"/>
    </row>
    <row r="5164" spans="23:26" x14ac:dyDescent="0.2">
      <c r="W5164" s="402"/>
      <c r="X5164" s="402"/>
      <c r="Y5164" s="402"/>
      <c r="Z5164" s="402"/>
    </row>
    <row r="5165" spans="23:26" x14ac:dyDescent="0.2">
      <c r="W5165" s="402"/>
      <c r="X5165" s="402"/>
      <c r="Y5165" s="402"/>
      <c r="Z5165" s="402"/>
    </row>
    <row r="5166" spans="23:26" x14ac:dyDescent="0.2">
      <c r="W5166" s="402"/>
      <c r="X5166" s="402"/>
      <c r="Y5166" s="402"/>
      <c r="Z5166" s="402"/>
    </row>
    <row r="5167" spans="23:26" x14ac:dyDescent="0.2">
      <c r="W5167" s="402"/>
      <c r="X5167" s="402"/>
      <c r="Y5167" s="402"/>
      <c r="Z5167" s="402"/>
    </row>
    <row r="5168" spans="23:26" x14ac:dyDescent="0.2">
      <c r="W5168" s="402"/>
      <c r="X5168" s="402"/>
      <c r="Y5168" s="402"/>
      <c r="Z5168" s="402"/>
    </row>
    <row r="5169" spans="23:26" x14ac:dyDescent="0.2">
      <c r="W5169" s="402"/>
      <c r="X5169" s="402"/>
      <c r="Y5169" s="402"/>
      <c r="Z5169" s="402"/>
    </row>
    <row r="5170" spans="23:26" x14ac:dyDescent="0.2">
      <c r="W5170" s="402"/>
      <c r="X5170" s="402"/>
      <c r="Y5170" s="402"/>
      <c r="Z5170" s="402"/>
    </row>
    <row r="5171" spans="23:26" x14ac:dyDescent="0.2">
      <c r="W5171" s="402"/>
      <c r="X5171" s="402"/>
      <c r="Y5171" s="402"/>
      <c r="Z5171" s="402"/>
    </row>
    <row r="5172" spans="23:26" x14ac:dyDescent="0.2">
      <c r="W5172" s="402"/>
      <c r="X5172" s="402"/>
      <c r="Y5172" s="402"/>
      <c r="Z5172" s="402"/>
    </row>
    <row r="5173" spans="23:26" x14ac:dyDescent="0.2">
      <c r="W5173" s="402"/>
      <c r="X5173" s="402"/>
      <c r="Y5173" s="402"/>
      <c r="Z5173" s="402"/>
    </row>
    <row r="5174" spans="23:26" x14ac:dyDescent="0.2">
      <c r="W5174" s="402"/>
      <c r="X5174" s="402"/>
      <c r="Y5174" s="402"/>
      <c r="Z5174" s="402"/>
    </row>
    <row r="5175" spans="23:26" x14ac:dyDescent="0.2">
      <c r="W5175" s="402"/>
      <c r="X5175" s="402"/>
      <c r="Y5175" s="402"/>
      <c r="Z5175" s="402"/>
    </row>
    <row r="5176" spans="23:26" x14ac:dyDescent="0.2">
      <c r="W5176" s="402"/>
      <c r="X5176" s="402"/>
      <c r="Y5176" s="402"/>
      <c r="Z5176" s="402"/>
    </row>
    <row r="5177" spans="23:26" x14ac:dyDescent="0.2">
      <c r="W5177" s="402"/>
      <c r="X5177" s="402"/>
      <c r="Y5177" s="402"/>
      <c r="Z5177" s="402"/>
    </row>
    <row r="5178" spans="23:26" x14ac:dyDescent="0.2">
      <c r="W5178" s="402"/>
      <c r="X5178" s="402"/>
      <c r="Y5178" s="402"/>
      <c r="Z5178" s="402"/>
    </row>
    <row r="5179" spans="23:26" x14ac:dyDescent="0.2">
      <c r="W5179" s="402"/>
      <c r="X5179" s="402"/>
      <c r="Y5179" s="402"/>
      <c r="Z5179" s="402"/>
    </row>
    <row r="5180" spans="23:26" x14ac:dyDescent="0.2">
      <c r="W5180" s="402"/>
      <c r="X5180" s="402"/>
      <c r="Y5180" s="402"/>
      <c r="Z5180" s="402"/>
    </row>
    <row r="5181" spans="23:26" x14ac:dyDescent="0.2">
      <c r="W5181" s="402"/>
      <c r="X5181" s="402"/>
      <c r="Y5181" s="402"/>
      <c r="Z5181" s="402"/>
    </row>
    <row r="5182" spans="23:26" x14ac:dyDescent="0.2">
      <c r="W5182" s="402"/>
      <c r="X5182" s="402"/>
      <c r="Y5182" s="402"/>
      <c r="Z5182" s="402"/>
    </row>
    <row r="5183" spans="23:26" x14ac:dyDescent="0.2">
      <c r="W5183" s="402"/>
      <c r="X5183" s="402"/>
      <c r="Y5183" s="402"/>
      <c r="Z5183" s="402"/>
    </row>
    <row r="5184" spans="23:26" x14ac:dyDescent="0.2">
      <c r="W5184" s="402"/>
      <c r="X5184" s="402"/>
      <c r="Y5184" s="402"/>
      <c r="Z5184" s="402"/>
    </row>
    <row r="5185" spans="23:26" x14ac:dyDescent="0.2">
      <c r="W5185" s="402"/>
      <c r="X5185" s="402"/>
      <c r="Y5185" s="402"/>
      <c r="Z5185" s="402"/>
    </row>
    <row r="5186" spans="23:26" x14ac:dyDescent="0.2">
      <c r="W5186" s="402"/>
      <c r="X5186" s="402"/>
      <c r="Y5186" s="402"/>
      <c r="Z5186" s="402"/>
    </row>
    <row r="5187" spans="23:26" x14ac:dyDescent="0.2">
      <c r="W5187" s="402"/>
      <c r="X5187" s="402"/>
      <c r="Y5187" s="402"/>
      <c r="Z5187" s="402"/>
    </row>
    <row r="5188" spans="23:26" x14ac:dyDescent="0.2">
      <c r="W5188" s="402"/>
      <c r="X5188" s="402"/>
      <c r="Y5188" s="402"/>
      <c r="Z5188" s="402"/>
    </row>
    <row r="5189" spans="23:26" x14ac:dyDescent="0.2">
      <c r="W5189" s="402"/>
      <c r="X5189" s="402"/>
      <c r="Y5189" s="402"/>
      <c r="Z5189" s="402"/>
    </row>
    <row r="5190" spans="23:26" x14ac:dyDescent="0.2">
      <c r="W5190" s="402"/>
      <c r="X5190" s="402"/>
      <c r="Y5190" s="402"/>
      <c r="Z5190" s="402"/>
    </row>
    <row r="5191" spans="23:26" x14ac:dyDescent="0.2">
      <c r="W5191" s="402"/>
      <c r="X5191" s="402"/>
      <c r="Y5191" s="402"/>
      <c r="Z5191" s="402"/>
    </row>
    <row r="5192" spans="23:26" x14ac:dyDescent="0.2">
      <c r="W5192" s="402"/>
      <c r="X5192" s="402"/>
      <c r="Y5192" s="402"/>
      <c r="Z5192" s="402"/>
    </row>
    <row r="5193" spans="23:26" x14ac:dyDescent="0.2">
      <c r="W5193" s="402"/>
      <c r="X5193" s="402"/>
      <c r="Y5193" s="402"/>
      <c r="Z5193" s="402"/>
    </row>
    <row r="5194" spans="23:26" x14ac:dyDescent="0.2">
      <c r="W5194" s="402"/>
      <c r="X5194" s="402"/>
      <c r="Y5194" s="402"/>
      <c r="Z5194" s="402"/>
    </row>
    <row r="5195" spans="23:26" x14ac:dyDescent="0.2">
      <c r="W5195" s="402"/>
      <c r="X5195" s="402"/>
      <c r="Y5195" s="402"/>
      <c r="Z5195" s="402"/>
    </row>
    <row r="5196" spans="23:26" x14ac:dyDescent="0.2">
      <c r="W5196" s="402"/>
      <c r="X5196" s="402"/>
      <c r="Y5196" s="402"/>
      <c r="Z5196" s="402"/>
    </row>
    <row r="5197" spans="23:26" x14ac:dyDescent="0.2">
      <c r="W5197" s="402"/>
      <c r="X5197" s="402"/>
      <c r="Y5197" s="402"/>
      <c r="Z5197" s="402"/>
    </row>
    <row r="5198" spans="23:26" x14ac:dyDescent="0.2">
      <c r="W5198" s="402"/>
      <c r="X5198" s="402"/>
      <c r="Y5198" s="402"/>
      <c r="Z5198" s="402"/>
    </row>
    <row r="5199" spans="23:26" x14ac:dyDescent="0.2">
      <c r="W5199" s="402"/>
      <c r="X5199" s="402"/>
      <c r="Y5199" s="402"/>
      <c r="Z5199" s="402"/>
    </row>
    <row r="5200" spans="23:26" x14ac:dyDescent="0.2">
      <c r="W5200" s="402"/>
      <c r="X5200" s="402"/>
      <c r="Y5200" s="402"/>
      <c r="Z5200" s="402"/>
    </row>
    <row r="5201" spans="23:26" x14ac:dyDescent="0.2">
      <c r="W5201" s="402"/>
      <c r="X5201" s="402"/>
      <c r="Y5201" s="402"/>
      <c r="Z5201" s="402"/>
    </row>
    <row r="5202" spans="23:26" x14ac:dyDescent="0.2">
      <c r="W5202" s="402"/>
      <c r="X5202" s="402"/>
      <c r="Y5202" s="402"/>
      <c r="Z5202" s="402"/>
    </row>
    <row r="5203" spans="23:26" x14ac:dyDescent="0.2">
      <c r="W5203" s="402"/>
      <c r="X5203" s="402"/>
      <c r="Y5203" s="402"/>
      <c r="Z5203" s="402"/>
    </row>
    <row r="5204" spans="23:26" x14ac:dyDescent="0.2">
      <c r="W5204" s="402"/>
      <c r="X5204" s="402"/>
      <c r="Y5204" s="402"/>
      <c r="Z5204" s="402"/>
    </row>
    <row r="5205" spans="23:26" x14ac:dyDescent="0.2">
      <c r="W5205" s="402"/>
      <c r="X5205" s="402"/>
      <c r="Y5205" s="402"/>
      <c r="Z5205" s="402"/>
    </row>
    <row r="5206" spans="23:26" x14ac:dyDescent="0.2">
      <c r="W5206" s="402"/>
      <c r="X5206" s="402"/>
      <c r="Y5206" s="402"/>
      <c r="Z5206" s="402"/>
    </row>
    <row r="5207" spans="23:26" x14ac:dyDescent="0.2">
      <c r="W5207" s="402"/>
      <c r="X5207" s="402"/>
      <c r="Y5207" s="402"/>
      <c r="Z5207" s="402"/>
    </row>
    <row r="5208" spans="23:26" x14ac:dyDescent="0.2">
      <c r="W5208" s="402"/>
      <c r="X5208" s="402"/>
      <c r="Y5208" s="402"/>
      <c r="Z5208" s="402"/>
    </row>
    <row r="5209" spans="23:26" x14ac:dyDescent="0.2">
      <c r="W5209" s="402"/>
      <c r="X5209" s="402"/>
      <c r="Y5209" s="402"/>
      <c r="Z5209" s="402"/>
    </row>
    <row r="5210" spans="23:26" x14ac:dyDescent="0.2">
      <c r="W5210" s="402"/>
      <c r="X5210" s="402"/>
      <c r="Y5210" s="402"/>
      <c r="Z5210" s="402"/>
    </row>
    <row r="5211" spans="23:26" x14ac:dyDescent="0.2">
      <c r="W5211" s="402"/>
      <c r="X5211" s="402"/>
      <c r="Y5211" s="402"/>
      <c r="Z5211" s="402"/>
    </row>
    <row r="5212" spans="23:26" x14ac:dyDescent="0.2">
      <c r="W5212" s="402"/>
      <c r="X5212" s="402"/>
      <c r="Y5212" s="402"/>
      <c r="Z5212" s="402"/>
    </row>
    <row r="5213" spans="23:26" x14ac:dyDescent="0.2">
      <c r="W5213" s="402"/>
      <c r="X5213" s="402"/>
      <c r="Y5213" s="402"/>
      <c r="Z5213" s="402"/>
    </row>
    <row r="5214" spans="23:26" x14ac:dyDescent="0.2">
      <c r="W5214" s="402"/>
      <c r="X5214" s="402"/>
      <c r="Y5214" s="402"/>
      <c r="Z5214" s="402"/>
    </row>
    <row r="5215" spans="23:26" x14ac:dyDescent="0.2">
      <c r="W5215" s="402"/>
      <c r="X5215" s="402"/>
      <c r="Y5215" s="402"/>
      <c r="Z5215" s="402"/>
    </row>
    <row r="5216" spans="23:26" x14ac:dyDescent="0.2">
      <c r="W5216" s="402"/>
      <c r="X5216" s="402"/>
      <c r="Y5216" s="402"/>
      <c r="Z5216" s="402"/>
    </row>
    <row r="5217" spans="23:26" x14ac:dyDescent="0.2">
      <c r="W5217" s="402"/>
      <c r="X5217" s="402"/>
      <c r="Y5217" s="402"/>
      <c r="Z5217" s="402"/>
    </row>
    <row r="5218" spans="23:26" x14ac:dyDescent="0.2">
      <c r="W5218" s="402"/>
      <c r="X5218" s="402"/>
      <c r="Y5218" s="402"/>
      <c r="Z5218" s="402"/>
    </row>
    <row r="5219" spans="23:26" x14ac:dyDescent="0.2">
      <c r="W5219" s="402"/>
      <c r="X5219" s="402"/>
      <c r="Y5219" s="402"/>
      <c r="Z5219" s="402"/>
    </row>
    <row r="5220" spans="23:26" x14ac:dyDescent="0.2">
      <c r="W5220" s="402"/>
      <c r="X5220" s="402"/>
      <c r="Y5220" s="402"/>
      <c r="Z5220" s="402"/>
    </row>
    <row r="5221" spans="23:26" x14ac:dyDescent="0.2">
      <c r="W5221" s="402"/>
      <c r="X5221" s="402"/>
      <c r="Y5221" s="402"/>
      <c r="Z5221" s="402"/>
    </row>
    <row r="5222" spans="23:26" x14ac:dyDescent="0.2">
      <c r="W5222" s="402"/>
      <c r="X5222" s="402"/>
      <c r="Y5222" s="402"/>
      <c r="Z5222" s="402"/>
    </row>
    <row r="5223" spans="23:26" x14ac:dyDescent="0.2">
      <c r="W5223" s="402"/>
      <c r="X5223" s="402"/>
      <c r="Y5223" s="402"/>
      <c r="Z5223" s="402"/>
    </row>
    <row r="5224" spans="23:26" x14ac:dyDescent="0.2">
      <c r="W5224" s="402"/>
      <c r="X5224" s="402"/>
      <c r="Y5224" s="402"/>
      <c r="Z5224" s="402"/>
    </row>
    <row r="5225" spans="23:26" x14ac:dyDescent="0.2">
      <c r="W5225" s="402"/>
      <c r="X5225" s="402"/>
      <c r="Y5225" s="402"/>
      <c r="Z5225" s="402"/>
    </row>
    <row r="5226" spans="23:26" x14ac:dyDescent="0.2">
      <c r="W5226" s="402"/>
      <c r="X5226" s="402"/>
      <c r="Y5226" s="402"/>
      <c r="Z5226" s="402"/>
    </row>
    <row r="5227" spans="23:26" x14ac:dyDescent="0.2">
      <c r="W5227" s="402"/>
      <c r="X5227" s="402"/>
      <c r="Y5227" s="402"/>
      <c r="Z5227" s="402"/>
    </row>
    <row r="5228" spans="23:26" x14ac:dyDescent="0.2">
      <c r="W5228" s="402"/>
      <c r="X5228" s="402"/>
      <c r="Y5228" s="402"/>
      <c r="Z5228" s="402"/>
    </row>
    <row r="5229" spans="23:26" x14ac:dyDescent="0.2">
      <c r="W5229" s="402"/>
      <c r="X5229" s="402"/>
      <c r="Y5229" s="402"/>
      <c r="Z5229" s="402"/>
    </row>
    <row r="5230" spans="23:26" x14ac:dyDescent="0.2">
      <c r="W5230" s="402"/>
      <c r="X5230" s="402"/>
      <c r="Y5230" s="402"/>
      <c r="Z5230" s="402"/>
    </row>
    <row r="5231" spans="23:26" x14ac:dyDescent="0.2">
      <c r="W5231" s="402"/>
      <c r="X5231" s="402"/>
      <c r="Y5231" s="402"/>
      <c r="Z5231" s="402"/>
    </row>
    <row r="5232" spans="23:26" x14ac:dyDescent="0.2">
      <c r="W5232" s="402"/>
      <c r="X5232" s="402"/>
      <c r="Y5232" s="402"/>
      <c r="Z5232" s="402"/>
    </row>
    <row r="5233" spans="23:26" x14ac:dyDescent="0.2">
      <c r="W5233" s="402"/>
      <c r="X5233" s="402"/>
      <c r="Y5233" s="402"/>
      <c r="Z5233" s="402"/>
    </row>
    <row r="5234" spans="23:26" x14ac:dyDescent="0.2">
      <c r="W5234" s="402"/>
      <c r="X5234" s="402"/>
      <c r="Y5234" s="402"/>
      <c r="Z5234" s="402"/>
    </row>
    <row r="5235" spans="23:26" x14ac:dyDescent="0.2">
      <c r="W5235" s="402"/>
      <c r="X5235" s="402"/>
      <c r="Y5235" s="402"/>
      <c r="Z5235" s="402"/>
    </row>
    <row r="5236" spans="23:26" x14ac:dyDescent="0.2">
      <c r="W5236" s="402"/>
      <c r="X5236" s="402"/>
      <c r="Y5236" s="402"/>
      <c r="Z5236" s="402"/>
    </row>
    <row r="5237" spans="23:26" x14ac:dyDescent="0.2">
      <c r="W5237" s="402"/>
      <c r="X5237" s="402"/>
      <c r="Y5237" s="402"/>
      <c r="Z5237" s="402"/>
    </row>
    <row r="5238" spans="23:26" x14ac:dyDescent="0.2">
      <c r="W5238" s="402"/>
      <c r="X5238" s="402"/>
      <c r="Y5238" s="402"/>
      <c r="Z5238" s="402"/>
    </row>
    <row r="5239" spans="23:26" x14ac:dyDescent="0.2">
      <c r="W5239" s="402"/>
      <c r="X5239" s="402"/>
      <c r="Y5239" s="402"/>
      <c r="Z5239" s="402"/>
    </row>
    <row r="5240" spans="23:26" x14ac:dyDescent="0.2">
      <c r="W5240" s="402"/>
      <c r="X5240" s="402"/>
      <c r="Y5240" s="402"/>
      <c r="Z5240" s="402"/>
    </row>
    <row r="5241" spans="23:26" x14ac:dyDescent="0.2">
      <c r="W5241" s="402"/>
      <c r="X5241" s="402"/>
      <c r="Y5241" s="402"/>
      <c r="Z5241" s="402"/>
    </row>
    <row r="5242" spans="23:26" x14ac:dyDescent="0.2">
      <c r="W5242" s="402"/>
      <c r="X5242" s="402"/>
      <c r="Y5242" s="402"/>
      <c r="Z5242" s="402"/>
    </row>
    <row r="5243" spans="23:26" x14ac:dyDescent="0.2">
      <c r="W5243" s="402"/>
      <c r="X5243" s="402"/>
      <c r="Y5243" s="402"/>
      <c r="Z5243" s="402"/>
    </row>
    <row r="5244" spans="23:26" x14ac:dyDescent="0.2">
      <c r="W5244" s="402"/>
      <c r="X5244" s="402"/>
      <c r="Y5244" s="402"/>
      <c r="Z5244" s="402"/>
    </row>
    <row r="5245" spans="23:26" x14ac:dyDescent="0.2">
      <c r="W5245" s="402"/>
      <c r="X5245" s="402"/>
      <c r="Y5245" s="402"/>
      <c r="Z5245" s="402"/>
    </row>
    <row r="5246" spans="23:26" x14ac:dyDescent="0.2">
      <c r="W5246" s="402"/>
      <c r="X5246" s="402"/>
      <c r="Y5246" s="402"/>
      <c r="Z5246" s="402"/>
    </row>
    <row r="5247" spans="23:26" x14ac:dyDescent="0.2">
      <c r="W5247" s="402"/>
      <c r="X5247" s="402"/>
      <c r="Y5247" s="402"/>
      <c r="Z5247" s="402"/>
    </row>
    <row r="5248" spans="23:26" x14ac:dyDescent="0.2">
      <c r="W5248" s="402"/>
      <c r="X5248" s="402"/>
      <c r="Y5248" s="402"/>
      <c r="Z5248" s="402"/>
    </row>
    <row r="5249" spans="23:26" x14ac:dyDescent="0.2">
      <c r="W5249" s="402"/>
      <c r="X5249" s="402"/>
      <c r="Y5249" s="402"/>
      <c r="Z5249" s="402"/>
    </row>
    <row r="5250" spans="23:26" x14ac:dyDescent="0.2">
      <c r="W5250" s="402"/>
      <c r="X5250" s="402"/>
      <c r="Y5250" s="402"/>
      <c r="Z5250" s="402"/>
    </row>
    <row r="5251" spans="23:26" x14ac:dyDescent="0.2">
      <c r="W5251" s="402"/>
      <c r="X5251" s="402"/>
      <c r="Y5251" s="402"/>
      <c r="Z5251" s="402"/>
    </row>
    <row r="5252" spans="23:26" x14ac:dyDescent="0.2">
      <c r="W5252" s="402"/>
      <c r="X5252" s="402"/>
      <c r="Y5252" s="402"/>
      <c r="Z5252" s="402"/>
    </row>
    <row r="5253" spans="23:26" x14ac:dyDescent="0.2">
      <c r="W5253" s="402"/>
      <c r="X5253" s="402"/>
      <c r="Y5253" s="402"/>
      <c r="Z5253" s="402"/>
    </row>
    <row r="5254" spans="23:26" x14ac:dyDescent="0.2">
      <c r="W5254" s="402"/>
      <c r="X5254" s="402"/>
      <c r="Y5254" s="402"/>
      <c r="Z5254" s="402"/>
    </row>
    <row r="5255" spans="23:26" x14ac:dyDescent="0.2">
      <c r="W5255" s="402"/>
      <c r="X5255" s="402"/>
      <c r="Y5255" s="402"/>
      <c r="Z5255" s="402"/>
    </row>
    <row r="5256" spans="23:26" x14ac:dyDescent="0.2">
      <c r="W5256" s="402"/>
      <c r="X5256" s="402"/>
      <c r="Y5256" s="402"/>
      <c r="Z5256" s="402"/>
    </row>
    <row r="5257" spans="23:26" x14ac:dyDescent="0.2">
      <c r="W5257" s="402"/>
      <c r="X5257" s="402"/>
      <c r="Y5257" s="402"/>
      <c r="Z5257" s="402"/>
    </row>
    <row r="5258" spans="23:26" x14ac:dyDescent="0.2">
      <c r="W5258" s="402"/>
      <c r="X5258" s="402"/>
      <c r="Y5258" s="402"/>
      <c r="Z5258" s="402"/>
    </row>
    <row r="5259" spans="23:26" x14ac:dyDescent="0.2">
      <c r="W5259" s="402"/>
      <c r="X5259" s="402"/>
      <c r="Y5259" s="402"/>
      <c r="Z5259" s="402"/>
    </row>
    <row r="5260" spans="23:26" x14ac:dyDescent="0.2">
      <c r="W5260" s="402"/>
      <c r="X5260" s="402"/>
      <c r="Y5260" s="402"/>
      <c r="Z5260" s="402"/>
    </row>
    <row r="5261" spans="23:26" x14ac:dyDescent="0.2">
      <c r="W5261" s="402"/>
      <c r="X5261" s="402"/>
      <c r="Y5261" s="402"/>
      <c r="Z5261" s="402"/>
    </row>
    <row r="5262" spans="23:26" x14ac:dyDescent="0.2">
      <c r="W5262" s="402"/>
      <c r="X5262" s="402"/>
      <c r="Y5262" s="402"/>
      <c r="Z5262" s="402"/>
    </row>
    <row r="5263" spans="23:26" x14ac:dyDescent="0.2">
      <c r="W5263" s="402"/>
      <c r="X5263" s="402"/>
      <c r="Y5263" s="402"/>
      <c r="Z5263" s="402"/>
    </row>
    <row r="5264" spans="23:26" x14ac:dyDescent="0.2">
      <c r="W5264" s="402"/>
      <c r="X5264" s="402"/>
      <c r="Y5264" s="402"/>
      <c r="Z5264" s="402"/>
    </row>
    <row r="5265" spans="23:26" x14ac:dyDescent="0.2">
      <c r="W5265" s="402"/>
      <c r="X5265" s="402"/>
      <c r="Y5265" s="402"/>
      <c r="Z5265" s="402"/>
    </row>
    <row r="5266" spans="23:26" x14ac:dyDescent="0.2">
      <c r="W5266" s="402"/>
      <c r="X5266" s="402"/>
      <c r="Y5266" s="402"/>
      <c r="Z5266" s="402"/>
    </row>
    <row r="5267" spans="23:26" x14ac:dyDescent="0.2">
      <c r="W5267" s="402"/>
      <c r="X5267" s="402"/>
      <c r="Y5267" s="402"/>
      <c r="Z5267" s="402"/>
    </row>
    <row r="5268" spans="23:26" x14ac:dyDescent="0.2">
      <c r="W5268" s="402"/>
      <c r="X5268" s="402"/>
      <c r="Y5268" s="402"/>
      <c r="Z5268" s="402"/>
    </row>
    <row r="5269" spans="23:26" x14ac:dyDescent="0.2">
      <c r="W5269" s="402"/>
      <c r="X5269" s="402"/>
      <c r="Y5269" s="402"/>
      <c r="Z5269" s="402"/>
    </row>
    <row r="5270" spans="23:26" x14ac:dyDescent="0.2">
      <c r="W5270" s="402"/>
      <c r="X5270" s="402"/>
      <c r="Y5270" s="402"/>
      <c r="Z5270" s="402"/>
    </row>
    <row r="5271" spans="23:26" x14ac:dyDescent="0.2">
      <c r="W5271" s="402"/>
      <c r="X5271" s="402"/>
      <c r="Y5271" s="402"/>
      <c r="Z5271" s="402"/>
    </row>
    <row r="5272" spans="23:26" x14ac:dyDescent="0.2">
      <c r="W5272" s="402"/>
      <c r="X5272" s="402"/>
      <c r="Y5272" s="402"/>
      <c r="Z5272" s="402"/>
    </row>
    <row r="5273" spans="23:26" x14ac:dyDescent="0.2">
      <c r="W5273" s="402"/>
      <c r="X5273" s="402"/>
      <c r="Y5273" s="402"/>
      <c r="Z5273" s="402"/>
    </row>
    <row r="5274" spans="23:26" x14ac:dyDescent="0.2">
      <c r="W5274" s="402"/>
      <c r="X5274" s="402"/>
      <c r="Y5274" s="402"/>
      <c r="Z5274" s="402"/>
    </row>
    <row r="5275" spans="23:26" x14ac:dyDescent="0.2">
      <c r="W5275" s="402"/>
      <c r="X5275" s="402"/>
      <c r="Y5275" s="402"/>
      <c r="Z5275" s="402"/>
    </row>
    <row r="5276" spans="23:26" x14ac:dyDescent="0.2">
      <c r="W5276" s="402"/>
      <c r="X5276" s="402"/>
      <c r="Y5276" s="402"/>
      <c r="Z5276" s="402"/>
    </row>
    <row r="5277" spans="23:26" x14ac:dyDescent="0.2">
      <c r="W5277" s="402"/>
      <c r="X5277" s="402"/>
      <c r="Y5277" s="402"/>
      <c r="Z5277" s="402"/>
    </row>
    <row r="5278" spans="23:26" x14ac:dyDescent="0.2">
      <c r="W5278" s="402"/>
      <c r="X5278" s="402"/>
      <c r="Y5278" s="402"/>
      <c r="Z5278" s="402"/>
    </row>
    <row r="5279" spans="23:26" x14ac:dyDescent="0.2">
      <c r="W5279" s="402"/>
      <c r="X5279" s="402"/>
      <c r="Y5279" s="402"/>
      <c r="Z5279" s="402"/>
    </row>
    <row r="5280" spans="23:26" x14ac:dyDescent="0.2">
      <c r="W5280" s="402"/>
      <c r="X5280" s="402"/>
      <c r="Y5280" s="402"/>
      <c r="Z5280" s="402"/>
    </row>
    <row r="5281" spans="23:26" x14ac:dyDescent="0.2">
      <c r="W5281" s="402"/>
      <c r="X5281" s="402"/>
      <c r="Y5281" s="402"/>
      <c r="Z5281" s="402"/>
    </row>
    <row r="5282" spans="23:26" x14ac:dyDescent="0.2">
      <c r="W5282" s="402"/>
      <c r="X5282" s="402"/>
      <c r="Y5282" s="402"/>
      <c r="Z5282" s="402"/>
    </row>
    <row r="5283" spans="23:26" x14ac:dyDescent="0.2">
      <c r="W5283" s="402"/>
      <c r="X5283" s="402"/>
      <c r="Y5283" s="402"/>
      <c r="Z5283" s="402"/>
    </row>
    <row r="5284" spans="23:26" x14ac:dyDescent="0.2">
      <c r="W5284" s="402"/>
      <c r="X5284" s="402"/>
      <c r="Y5284" s="402"/>
      <c r="Z5284" s="402"/>
    </row>
    <row r="5285" spans="23:26" x14ac:dyDescent="0.2">
      <c r="W5285" s="402"/>
      <c r="X5285" s="402"/>
      <c r="Y5285" s="402"/>
      <c r="Z5285" s="402"/>
    </row>
    <row r="5286" spans="23:26" x14ac:dyDescent="0.2">
      <c r="W5286" s="402"/>
      <c r="X5286" s="402"/>
      <c r="Y5286" s="402"/>
      <c r="Z5286" s="402"/>
    </row>
    <row r="5287" spans="23:26" x14ac:dyDescent="0.2">
      <c r="W5287" s="402"/>
      <c r="X5287" s="402"/>
      <c r="Y5287" s="402"/>
      <c r="Z5287" s="402"/>
    </row>
    <row r="5288" spans="23:26" x14ac:dyDescent="0.2">
      <c r="W5288" s="402"/>
      <c r="X5288" s="402"/>
      <c r="Y5288" s="402"/>
      <c r="Z5288" s="402"/>
    </row>
    <row r="5289" spans="23:26" x14ac:dyDescent="0.2">
      <c r="W5289" s="402"/>
      <c r="X5289" s="402"/>
      <c r="Y5289" s="402"/>
      <c r="Z5289" s="402"/>
    </row>
    <row r="5290" spans="23:26" x14ac:dyDescent="0.2">
      <c r="W5290" s="402"/>
      <c r="X5290" s="402"/>
      <c r="Y5290" s="402"/>
      <c r="Z5290" s="402"/>
    </row>
    <row r="5291" spans="23:26" x14ac:dyDescent="0.2">
      <c r="W5291" s="402"/>
      <c r="X5291" s="402"/>
      <c r="Y5291" s="402"/>
      <c r="Z5291" s="402"/>
    </row>
    <row r="5292" spans="23:26" x14ac:dyDescent="0.2">
      <c r="W5292" s="402"/>
      <c r="X5292" s="402"/>
      <c r="Y5292" s="402"/>
      <c r="Z5292" s="402"/>
    </row>
    <row r="5293" spans="23:26" x14ac:dyDescent="0.2">
      <c r="W5293" s="402"/>
      <c r="X5293" s="402"/>
      <c r="Y5293" s="402"/>
      <c r="Z5293" s="402"/>
    </row>
    <row r="5294" spans="23:26" x14ac:dyDescent="0.2">
      <c r="W5294" s="402"/>
      <c r="X5294" s="402"/>
      <c r="Y5294" s="402"/>
      <c r="Z5294" s="402"/>
    </row>
    <row r="5295" spans="23:26" x14ac:dyDescent="0.2">
      <c r="W5295" s="402"/>
      <c r="X5295" s="402"/>
      <c r="Y5295" s="402"/>
      <c r="Z5295" s="402"/>
    </row>
    <row r="5296" spans="23:26" x14ac:dyDescent="0.2">
      <c r="W5296" s="402"/>
      <c r="X5296" s="402"/>
      <c r="Y5296" s="402"/>
      <c r="Z5296" s="402"/>
    </row>
    <row r="5297" spans="23:26" x14ac:dyDescent="0.2">
      <c r="W5297" s="402"/>
      <c r="X5297" s="402"/>
      <c r="Y5297" s="402"/>
      <c r="Z5297" s="402"/>
    </row>
    <row r="5298" spans="23:26" x14ac:dyDescent="0.2">
      <c r="W5298" s="402"/>
      <c r="X5298" s="402"/>
      <c r="Y5298" s="402"/>
      <c r="Z5298" s="402"/>
    </row>
    <row r="5299" spans="23:26" x14ac:dyDescent="0.2">
      <c r="W5299" s="402"/>
      <c r="X5299" s="402"/>
      <c r="Y5299" s="402"/>
      <c r="Z5299" s="402"/>
    </row>
    <row r="5300" spans="23:26" x14ac:dyDescent="0.2">
      <c r="W5300" s="402"/>
      <c r="X5300" s="402"/>
      <c r="Y5300" s="402"/>
      <c r="Z5300" s="402"/>
    </row>
    <row r="5301" spans="23:26" x14ac:dyDescent="0.2">
      <c r="W5301" s="402"/>
      <c r="X5301" s="402"/>
      <c r="Y5301" s="402"/>
      <c r="Z5301" s="402"/>
    </row>
    <row r="5302" spans="23:26" x14ac:dyDescent="0.2">
      <c r="W5302" s="402"/>
      <c r="X5302" s="402"/>
      <c r="Y5302" s="402"/>
      <c r="Z5302" s="402"/>
    </row>
    <row r="5303" spans="23:26" x14ac:dyDescent="0.2">
      <c r="W5303" s="402"/>
      <c r="X5303" s="402"/>
      <c r="Y5303" s="402"/>
      <c r="Z5303" s="402"/>
    </row>
    <row r="5304" spans="23:26" x14ac:dyDescent="0.2">
      <c r="W5304" s="402"/>
      <c r="X5304" s="402"/>
      <c r="Y5304" s="402"/>
      <c r="Z5304" s="402"/>
    </row>
    <row r="5305" spans="23:26" x14ac:dyDescent="0.2">
      <c r="W5305" s="402"/>
      <c r="X5305" s="402"/>
      <c r="Y5305" s="402"/>
      <c r="Z5305" s="402"/>
    </row>
    <row r="5306" spans="23:26" x14ac:dyDescent="0.2">
      <c r="W5306" s="402"/>
      <c r="X5306" s="402"/>
      <c r="Y5306" s="402"/>
      <c r="Z5306" s="402"/>
    </row>
    <row r="5307" spans="23:26" x14ac:dyDescent="0.2">
      <c r="W5307" s="402"/>
      <c r="X5307" s="402"/>
      <c r="Y5307" s="402"/>
      <c r="Z5307" s="402"/>
    </row>
    <row r="5308" spans="23:26" x14ac:dyDescent="0.2">
      <c r="W5308" s="402"/>
      <c r="X5308" s="402"/>
      <c r="Y5308" s="402"/>
      <c r="Z5308" s="402"/>
    </row>
    <row r="5309" spans="23:26" x14ac:dyDescent="0.2">
      <c r="W5309" s="402"/>
      <c r="X5309" s="402"/>
      <c r="Y5309" s="402"/>
      <c r="Z5309" s="402"/>
    </row>
    <row r="5310" spans="23:26" x14ac:dyDescent="0.2">
      <c r="W5310" s="402"/>
      <c r="X5310" s="402"/>
      <c r="Y5310" s="402"/>
      <c r="Z5310" s="402"/>
    </row>
    <row r="5311" spans="23:26" x14ac:dyDescent="0.2">
      <c r="W5311" s="402"/>
      <c r="X5311" s="402"/>
      <c r="Y5311" s="402"/>
      <c r="Z5311" s="402"/>
    </row>
    <row r="5312" spans="23:26" x14ac:dyDescent="0.2">
      <c r="W5312" s="402"/>
      <c r="X5312" s="402"/>
      <c r="Y5312" s="402"/>
      <c r="Z5312" s="402"/>
    </row>
    <row r="5313" spans="23:26" x14ac:dyDescent="0.2">
      <c r="W5313" s="402"/>
      <c r="X5313" s="402"/>
      <c r="Y5313" s="402"/>
      <c r="Z5313" s="402"/>
    </row>
    <row r="5314" spans="23:26" x14ac:dyDescent="0.2">
      <c r="W5314" s="402"/>
      <c r="X5314" s="402"/>
      <c r="Y5314" s="402"/>
      <c r="Z5314" s="402"/>
    </row>
    <row r="5315" spans="23:26" x14ac:dyDescent="0.2">
      <c r="W5315" s="402"/>
      <c r="X5315" s="402"/>
      <c r="Y5315" s="402"/>
      <c r="Z5315" s="402"/>
    </row>
    <row r="5316" spans="23:26" x14ac:dyDescent="0.2">
      <c r="W5316" s="402"/>
      <c r="X5316" s="402"/>
      <c r="Y5316" s="402"/>
      <c r="Z5316" s="402"/>
    </row>
    <row r="5317" spans="23:26" x14ac:dyDescent="0.2">
      <c r="W5317" s="402"/>
      <c r="X5317" s="402"/>
      <c r="Y5317" s="402"/>
      <c r="Z5317" s="402"/>
    </row>
    <row r="5318" spans="23:26" x14ac:dyDescent="0.2">
      <c r="W5318" s="402"/>
      <c r="X5318" s="402"/>
      <c r="Y5318" s="402"/>
      <c r="Z5318" s="402"/>
    </row>
    <row r="5319" spans="23:26" x14ac:dyDescent="0.2">
      <c r="W5319" s="402"/>
      <c r="X5319" s="402"/>
      <c r="Y5319" s="402"/>
      <c r="Z5319" s="402"/>
    </row>
    <row r="5320" spans="23:26" x14ac:dyDescent="0.2">
      <c r="W5320" s="402"/>
      <c r="X5320" s="402"/>
      <c r="Y5320" s="402"/>
      <c r="Z5320" s="402"/>
    </row>
    <row r="5321" spans="23:26" x14ac:dyDescent="0.2">
      <c r="W5321" s="402"/>
      <c r="X5321" s="402"/>
      <c r="Y5321" s="402"/>
      <c r="Z5321" s="402"/>
    </row>
    <row r="5322" spans="23:26" x14ac:dyDescent="0.2">
      <c r="W5322" s="402"/>
      <c r="X5322" s="402"/>
      <c r="Y5322" s="402"/>
      <c r="Z5322" s="402"/>
    </row>
    <row r="5323" spans="23:26" x14ac:dyDescent="0.2">
      <c r="W5323" s="402"/>
      <c r="X5323" s="402"/>
      <c r="Y5323" s="402"/>
      <c r="Z5323" s="402"/>
    </row>
    <row r="5324" spans="23:26" x14ac:dyDescent="0.2">
      <c r="W5324" s="402"/>
      <c r="X5324" s="402"/>
      <c r="Y5324" s="402"/>
      <c r="Z5324" s="402"/>
    </row>
    <row r="5325" spans="23:26" x14ac:dyDescent="0.2">
      <c r="W5325" s="402"/>
      <c r="X5325" s="402"/>
      <c r="Y5325" s="402"/>
      <c r="Z5325" s="402"/>
    </row>
    <row r="5326" spans="23:26" x14ac:dyDescent="0.2">
      <c r="W5326" s="402"/>
      <c r="X5326" s="402"/>
      <c r="Y5326" s="402"/>
      <c r="Z5326" s="402"/>
    </row>
    <row r="5327" spans="23:26" x14ac:dyDescent="0.2">
      <c r="W5327" s="402"/>
      <c r="X5327" s="402"/>
      <c r="Y5327" s="402"/>
      <c r="Z5327" s="402"/>
    </row>
    <row r="5328" spans="23:26" x14ac:dyDescent="0.2">
      <c r="W5328" s="402"/>
      <c r="X5328" s="402"/>
      <c r="Y5328" s="402"/>
      <c r="Z5328" s="402"/>
    </row>
    <row r="5329" spans="23:26" x14ac:dyDescent="0.2">
      <c r="W5329" s="402"/>
      <c r="X5329" s="402"/>
      <c r="Y5329" s="402"/>
      <c r="Z5329" s="402"/>
    </row>
    <row r="5330" spans="23:26" x14ac:dyDescent="0.2">
      <c r="W5330" s="402"/>
      <c r="X5330" s="402"/>
      <c r="Y5330" s="402"/>
      <c r="Z5330" s="402"/>
    </row>
    <row r="5331" spans="23:26" x14ac:dyDescent="0.2">
      <c r="W5331" s="402"/>
      <c r="X5331" s="402"/>
      <c r="Y5331" s="402"/>
      <c r="Z5331" s="402"/>
    </row>
    <row r="5332" spans="23:26" x14ac:dyDescent="0.2">
      <c r="W5332" s="402"/>
      <c r="X5332" s="402"/>
      <c r="Y5332" s="402"/>
      <c r="Z5332" s="402"/>
    </row>
    <row r="5333" spans="23:26" x14ac:dyDescent="0.2">
      <c r="W5333" s="402"/>
      <c r="X5333" s="402"/>
      <c r="Y5333" s="402"/>
      <c r="Z5333" s="402"/>
    </row>
    <row r="5334" spans="23:26" x14ac:dyDescent="0.2">
      <c r="W5334" s="402"/>
      <c r="X5334" s="402"/>
      <c r="Y5334" s="402"/>
      <c r="Z5334" s="402"/>
    </row>
    <row r="5335" spans="23:26" x14ac:dyDescent="0.2">
      <c r="W5335" s="402"/>
      <c r="X5335" s="402"/>
      <c r="Y5335" s="402"/>
      <c r="Z5335" s="402"/>
    </row>
    <row r="5336" spans="23:26" x14ac:dyDescent="0.2">
      <c r="W5336" s="402"/>
      <c r="X5336" s="402"/>
      <c r="Y5336" s="402"/>
      <c r="Z5336" s="402"/>
    </row>
    <row r="5337" spans="23:26" x14ac:dyDescent="0.2">
      <c r="W5337" s="402"/>
      <c r="X5337" s="402"/>
      <c r="Y5337" s="402"/>
      <c r="Z5337" s="402"/>
    </row>
    <row r="5338" spans="23:26" x14ac:dyDescent="0.2">
      <c r="W5338" s="402"/>
      <c r="X5338" s="402"/>
      <c r="Y5338" s="402"/>
      <c r="Z5338" s="402"/>
    </row>
    <row r="5339" spans="23:26" x14ac:dyDescent="0.2">
      <c r="W5339" s="402"/>
      <c r="X5339" s="402"/>
      <c r="Y5339" s="402"/>
      <c r="Z5339" s="402"/>
    </row>
    <row r="5340" spans="23:26" x14ac:dyDescent="0.2">
      <c r="W5340" s="402"/>
      <c r="X5340" s="402"/>
      <c r="Y5340" s="402"/>
      <c r="Z5340" s="402"/>
    </row>
    <row r="5341" spans="23:26" x14ac:dyDescent="0.2">
      <c r="W5341" s="402"/>
      <c r="X5341" s="402"/>
      <c r="Y5341" s="402"/>
      <c r="Z5341" s="402"/>
    </row>
    <row r="5342" spans="23:26" x14ac:dyDescent="0.2">
      <c r="W5342" s="402"/>
      <c r="X5342" s="402"/>
      <c r="Y5342" s="402"/>
      <c r="Z5342" s="402"/>
    </row>
    <row r="5343" spans="23:26" x14ac:dyDescent="0.2">
      <c r="W5343" s="402"/>
      <c r="X5343" s="402"/>
      <c r="Y5343" s="402"/>
      <c r="Z5343" s="402"/>
    </row>
    <row r="5344" spans="23:26" x14ac:dyDescent="0.2">
      <c r="W5344" s="402"/>
      <c r="X5344" s="402"/>
      <c r="Y5344" s="402"/>
      <c r="Z5344" s="402"/>
    </row>
    <row r="5345" spans="23:26" x14ac:dyDescent="0.2">
      <c r="W5345" s="402"/>
      <c r="X5345" s="402"/>
      <c r="Y5345" s="402"/>
      <c r="Z5345" s="402"/>
    </row>
    <row r="5346" spans="23:26" x14ac:dyDescent="0.2">
      <c r="W5346" s="402"/>
      <c r="X5346" s="402"/>
      <c r="Y5346" s="402"/>
      <c r="Z5346" s="402"/>
    </row>
    <row r="5347" spans="23:26" x14ac:dyDescent="0.2">
      <c r="W5347" s="402"/>
      <c r="X5347" s="402"/>
      <c r="Y5347" s="402"/>
      <c r="Z5347" s="402"/>
    </row>
    <row r="5348" spans="23:26" x14ac:dyDescent="0.2">
      <c r="W5348" s="402"/>
      <c r="X5348" s="402"/>
      <c r="Y5348" s="402"/>
      <c r="Z5348" s="402"/>
    </row>
    <row r="5349" spans="23:26" x14ac:dyDescent="0.2">
      <c r="W5349" s="402"/>
      <c r="X5349" s="402"/>
      <c r="Y5349" s="402"/>
      <c r="Z5349" s="402"/>
    </row>
    <row r="5350" spans="23:26" x14ac:dyDescent="0.2">
      <c r="W5350" s="402"/>
      <c r="X5350" s="402"/>
      <c r="Y5350" s="402"/>
      <c r="Z5350" s="402"/>
    </row>
    <row r="5351" spans="23:26" x14ac:dyDescent="0.2">
      <c r="W5351" s="402"/>
      <c r="X5351" s="402"/>
      <c r="Y5351" s="402"/>
      <c r="Z5351" s="402"/>
    </row>
    <row r="5352" spans="23:26" x14ac:dyDescent="0.2">
      <c r="W5352" s="402"/>
      <c r="X5352" s="402"/>
      <c r="Y5352" s="402"/>
      <c r="Z5352" s="402"/>
    </row>
    <row r="5353" spans="23:26" x14ac:dyDescent="0.2">
      <c r="W5353" s="402"/>
      <c r="X5353" s="402"/>
      <c r="Y5353" s="402"/>
      <c r="Z5353" s="402"/>
    </row>
    <row r="5354" spans="23:26" x14ac:dyDescent="0.2">
      <c r="W5354" s="402"/>
      <c r="X5354" s="402"/>
      <c r="Y5354" s="402"/>
      <c r="Z5354" s="402"/>
    </row>
    <row r="5355" spans="23:26" x14ac:dyDescent="0.2">
      <c r="W5355" s="402"/>
      <c r="X5355" s="402"/>
      <c r="Y5355" s="402"/>
      <c r="Z5355" s="402"/>
    </row>
    <row r="5356" spans="23:26" x14ac:dyDescent="0.2">
      <c r="W5356" s="402"/>
      <c r="X5356" s="402"/>
      <c r="Y5356" s="402"/>
      <c r="Z5356" s="402"/>
    </row>
    <row r="5357" spans="23:26" x14ac:dyDescent="0.2">
      <c r="W5357" s="402"/>
      <c r="X5357" s="402"/>
      <c r="Y5357" s="402"/>
      <c r="Z5357" s="402"/>
    </row>
    <row r="5358" spans="23:26" x14ac:dyDescent="0.2">
      <c r="W5358" s="402"/>
      <c r="X5358" s="402"/>
      <c r="Y5358" s="402"/>
      <c r="Z5358" s="402"/>
    </row>
    <row r="5359" spans="23:26" x14ac:dyDescent="0.2">
      <c r="W5359" s="402"/>
      <c r="X5359" s="402"/>
      <c r="Y5359" s="402"/>
      <c r="Z5359" s="402"/>
    </row>
    <row r="5360" spans="23:26" x14ac:dyDescent="0.2">
      <c r="W5360" s="402"/>
      <c r="X5360" s="402"/>
      <c r="Y5360" s="402"/>
      <c r="Z5360" s="402"/>
    </row>
    <row r="5361" spans="23:26" x14ac:dyDescent="0.2">
      <c r="W5361" s="402"/>
      <c r="X5361" s="402"/>
      <c r="Y5361" s="402"/>
      <c r="Z5361" s="402"/>
    </row>
    <row r="5362" spans="23:26" x14ac:dyDescent="0.2">
      <c r="W5362" s="402"/>
      <c r="X5362" s="402"/>
      <c r="Y5362" s="402"/>
      <c r="Z5362" s="402"/>
    </row>
    <row r="5363" spans="23:26" x14ac:dyDescent="0.2">
      <c r="W5363" s="402"/>
      <c r="X5363" s="402"/>
      <c r="Y5363" s="402"/>
      <c r="Z5363" s="402"/>
    </row>
    <row r="5364" spans="23:26" x14ac:dyDescent="0.2">
      <c r="W5364" s="402"/>
      <c r="X5364" s="402"/>
      <c r="Y5364" s="402"/>
      <c r="Z5364" s="402"/>
    </row>
    <row r="5365" spans="23:26" x14ac:dyDescent="0.2">
      <c r="W5365" s="402"/>
      <c r="X5365" s="402"/>
      <c r="Y5365" s="402"/>
      <c r="Z5365" s="402"/>
    </row>
    <row r="5366" spans="23:26" x14ac:dyDescent="0.2">
      <c r="W5366" s="402"/>
      <c r="X5366" s="402"/>
      <c r="Y5366" s="402"/>
      <c r="Z5366" s="402"/>
    </row>
    <row r="5367" spans="23:26" x14ac:dyDescent="0.2">
      <c r="W5367" s="402"/>
      <c r="X5367" s="402"/>
      <c r="Y5367" s="402"/>
      <c r="Z5367" s="402"/>
    </row>
    <row r="5368" spans="23:26" x14ac:dyDescent="0.2">
      <c r="W5368" s="402"/>
      <c r="X5368" s="402"/>
      <c r="Y5368" s="402"/>
      <c r="Z5368" s="402"/>
    </row>
    <row r="5369" spans="23:26" x14ac:dyDescent="0.2">
      <c r="W5369" s="402"/>
      <c r="X5369" s="402"/>
      <c r="Y5369" s="402"/>
      <c r="Z5369" s="402"/>
    </row>
    <row r="5370" spans="23:26" x14ac:dyDescent="0.2">
      <c r="W5370" s="402"/>
      <c r="X5370" s="402"/>
      <c r="Y5370" s="402"/>
      <c r="Z5370" s="402"/>
    </row>
    <row r="5371" spans="23:26" x14ac:dyDescent="0.2">
      <c r="W5371" s="402"/>
      <c r="X5371" s="402"/>
      <c r="Y5371" s="402"/>
      <c r="Z5371" s="402"/>
    </row>
    <row r="5372" spans="23:26" x14ac:dyDescent="0.2">
      <c r="W5372" s="402"/>
      <c r="X5372" s="402"/>
      <c r="Y5372" s="402"/>
      <c r="Z5372" s="402"/>
    </row>
    <row r="5373" spans="23:26" x14ac:dyDescent="0.2">
      <c r="W5373" s="402"/>
      <c r="X5373" s="402"/>
      <c r="Y5373" s="402"/>
      <c r="Z5373" s="402"/>
    </row>
    <row r="5374" spans="23:26" x14ac:dyDescent="0.2">
      <c r="W5374" s="402"/>
      <c r="X5374" s="402"/>
      <c r="Y5374" s="402"/>
      <c r="Z5374" s="402"/>
    </row>
    <row r="5375" spans="23:26" x14ac:dyDescent="0.2">
      <c r="W5375" s="402"/>
      <c r="X5375" s="402"/>
      <c r="Y5375" s="402"/>
      <c r="Z5375" s="402"/>
    </row>
    <row r="5376" spans="23:26" x14ac:dyDescent="0.2">
      <c r="W5376" s="402"/>
      <c r="X5376" s="402"/>
      <c r="Y5376" s="402"/>
      <c r="Z5376" s="402"/>
    </row>
    <row r="5377" spans="23:26" x14ac:dyDescent="0.2">
      <c r="W5377" s="402"/>
      <c r="X5377" s="402"/>
      <c r="Y5377" s="402"/>
      <c r="Z5377" s="402"/>
    </row>
    <row r="5378" spans="23:26" x14ac:dyDescent="0.2">
      <c r="W5378" s="402"/>
      <c r="X5378" s="402"/>
      <c r="Y5378" s="402"/>
      <c r="Z5378" s="402"/>
    </row>
    <row r="5379" spans="23:26" x14ac:dyDescent="0.2">
      <c r="W5379" s="402"/>
      <c r="X5379" s="402"/>
      <c r="Y5379" s="402"/>
      <c r="Z5379" s="402"/>
    </row>
    <row r="5380" spans="23:26" x14ac:dyDescent="0.2">
      <c r="W5380" s="402"/>
      <c r="X5380" s="402"/>
      <c r="Y5380" s="402"/>
      <c r="Z5380" s="402"/>
    </row>
    <row r="5381" spans="23:26" x14ac:dyDescent="0.2">
      <c r="W5381" s="402"/>
      <c r="X5381" s="402"/>
      <c r="Y5381" s="402"/>
      <c r="Z5381" s="402"/>
    </row>
    <row r="5382" spans="23:26" x14ac:dyDescent="0.2">
      <c r="W5382" s="402"/>
      <c r="X5382" s="402"/>
      <c r="Y5382" s="402"/>
      <c r="Z5382" s="402"/>
    </row>
    <row r="5383" spans="23:26" x14ac:dyDescent="0.2">
      <c r="W5383" s="402"/>
      <c r="X5383" s="402"/>
      <c r="Y5383" s="402"/>
      <c r="Z5383" s="402"/>
    </row>
    <row r="5384" spans="23:26" x14ac:dyDescent="0.2">
      <c r="W5384" s="402"/>
      <c r="X5384" s="402"/>
      <c r="Y5384" s="402"/>
      <c r="Z5384" s="402"/>
    </row>
    <row r="5385" spans="23:26" x14ac:dyDescent="0.2">
      <c r="W5385" s="402"/>
      <c r="X5385" s="402"/>
      <c r="Y5385" s="402"/>
      <c r="Z5385" s="402"/>
    </row>
    <row r="5386" spans="23:26" x14ac:dyDescent="0.2">
      <c r="W5386" s="402"/>
      <c r="X5386" s="402"/>
      <c r="Y5386" s="402"/>
      <c r="Z5386" s="402"/>
    </row>
    <row r="5387" spans="23:26" x14ac:dyDescent="0.2">
      <c r="W5387" s="402"/>
      <c r="X5387" s="402"/>
      <c r="Y5387" s="402"/>
      <c r="Z5387" s="402"/>
    </row>
    <row r="5388" spans="23:26" x14ac:dyDescent="0.2">
      <c r="W5388" s="402"/>
      <c r="X5388" s="402"/>
      <c r="Y5388" s="402"/>
      <c r="Z5388" s="402"/>
    </row>
    <row r="5389" spans="23:26" x14ac:dyDescent="0.2">
      <c r="W5389" s="402"/>
      <c r="X5389" s="402"/>
      <c r="Y5389" s="402"/>
      <c r="Z5389" s="402"/>
    </row>
    <row r="5390" spans="23:26" x14ac:dyDescent="0.2">
      <c r="W5390" s="402"/>
      <c r="X5390" s="402"/>
      <c r="Y5390" s="402"/>
      <c r="Z5390" s="402"/>
    </row>
    <row r="5391" spans="23:26" x14ac:dyDescent="0.2">
      <c r="W5391" s="402"/>
      <c r="X5391" s="402"/>
      <c r="Y5391" s="402"/>
      <c r="Z5391" s="402"/>
    </row>
    <row r="5392" spans="23:26" x14ac:dyDescent="0.2">
      <c r="W5392" s="402"/>
      <c r="X5392" s="402"/>
      <c r="Y5392" s="402"/>
      <c r="Z5392" s="402"/>
    </row>
    <row r="5393" spans="23:26" x14ac:dyDescent="0.2">
      <c r="W5393" s="402"/>
      <c r="X5393" s="402"/>
      <c r="Y5393" s="402"/>
      <c r="Z5393" s="402"/>
    </row>
    <row r="5394" spans="23:26" x14ac:dyDescent="0.2">
      <c r="W5394" s="402"/>
      <c r="X5394" s="402"/>
      <c r="Y5394" s="402"/>
      <c r="Z5394" s="402"/>
    </row>
    <row r="5395" spans="23:26" x14ac:dyDescent="0.2">
      <c r="W5395" s="402"/>
      <c r="X5395" s="402"/>
      <c r="Y5395" s="402"/>
      <c r="Z5395" s="402"/>
    </row>
    <row r="5396" spans="23:26" x14ac:dyDescent="0.2">
      <c r="W5396" s="402"/>
      <c r="X5396" s="402"/>
      <c r="Y5396" s="402"/>
      <c r="Z5396" s="402"/>
    </row>
    <row r="5397" spans="23:26" x14ac:dyDescent="0.2">
      <c r="W5397" s="402"/>
      <c r="X5397" s="402"/>
      <c r="Y5397" s="402"/>
      <c r="Z5397" s="402"/>
    </row>
    <row r="5398" spans="23:26" x14ac:dyDescent="0.2">
      <c r="W5398" s="402"/>
      <c r="X5398" s="402"/>
      <c r="Y5398" s="402"/>
      <c r="Z5398" s="402"/>
    </row>
    <row r="5399" spans="23:26" x14ac:dyDescent="0.2">
      <c r="W5399" s="402"/>
      <c r="X5399" s="402"/>
      <c r="Y5399" s="402"/>
      <c r="Z5399" s="402"/>
    </row>
    <row r="5400" spans="23:26" x14ac:dyDescent="0.2">
      <c r="W5400" s="402"/>
      <c r="X5400" s="402"/>
      <c r="Y5400" s="402"/>
      <c r="Z5400" s="402"/>
    </row>
    <row r="5401" spans="23:26" x14ac:dyDescent="0.2">
      <c r="W5401" s="402"/>
      <c r="X5401" s="402"/>
      <c r="Y5401" s="402"/>
      <c r="Z5401" s="402"/>
    </row>
    <row r="5402" spans="23:26" x14ac:dyDescent="0.2">
      <c r="W5402" s="402"/>
      <c r="X5402" s="402"/>
      <c r="Y5402" s="402"/>
      <c r="Z5402" s="402"/>
    </row>
    <row r="5403" spans="23:26" x14ac:dyDescent="0.2">
      <c r="W5403" s="402"/>
      <c r="X5403" s="402"/>
      <c r="Y5403" s="402"/>
      <c r="Z5403" s="402"/>
    </row>
    <row r="5404" spans="23:26" x14ac:dyDescent="0.2">
      <c r="W5404" s="402"/>
      <c r="X5404" s="402"/>
      <c r="Y5404" s="402"/>
      <c r="Z5404" s="402"/>
    </row>
    <row r="5405" spans="23:26" x14ac:dyDescent="0.2">
      <c r="W5405" s="402"/>
      <c r="X5405" s="402"/>
      <c r="Y5405" s="402"/>
      <c r="Z5405" s="402"/>
    </row>
    <row r="5406" spans="23:26" x14ac:dyDescent="0.2">
      <c r="W5406" s="402"/>
      <c r="X5406" s="402"/>
      <c r="Y5406" s="402"/>
      <c r="Z5406" s="402"/>
    </row>
    <row r="5407" spans="23:26" x14ac:dyDescent="0.2">
      <c r="W5407" s="402"/>
      <c r="X5407" s="402"/>
      <c r="Y5407" s="402"/>
      <c r="Z5407" s="402"/>
    </row>
    <row r="5408" spans="23:26" x14ac:dyDescent="0.2">
      <c r="W5408" s="402"/>
      <c r="X5408" s="402"/>
      <c r="Y5408" s="402"/>
      <c r="Z5408" s="402"/>
    </row>
    <row r="5409" spans="23:26" x14ac:dyDescent="0.2">
      <c r="W5409" s="402"/>
      <c r="X5409" s="402"/>
      <c r="Y5409" s="402"/>
      <c r="Z5409" s="402"/>
    </row>
    <row r="5410" spans="23:26" x14ac:dyDescent="0.2">
      <c r="W5410" s="402"/>
      <c r="X5410" s="402"/>
      <c r="Y5410" s="402"/>
      <c r="Z5410" s="402"/>
    </row>
    <row r="5411" spans="23:26" x14ac:dyDescent="0.2">
      <c r="W5411" s="402"/>
      <c r="X5411" s="402"/>
      <c r="Y5411" s="402"/>
      <c r="Z5411" s="402"/>
    </row>
    <row r="5412" spans="23:26" x14ac:dyDescent="0.2">
      <c r="W5412" s="402"/>
      <c r="X5412" s="402"/>
      <c r="Y5412" s="402"/>
      <c r="Z5412" s="402"/>
    </row>
    <row r="5413" spans="23:26" x14ac:dyDescent="0.2">
      <c r="W5413" s="402"/>
      <c r="X5413" s="402"/>
      <c r="Y5413" s="402"/>
      <c r="Z5413" s="402"/>
    </row>
    <row r="5414" spans="23:26" x14ac:dyDescent="0.2">
      <c r="W5414" s="402"/>
      <c r="X5414" s="402"/>
      <c r="Y5414" s="402"/>
      <c r="Z5414" s="402"/>
    </row>
    <row r="5415" spans="23:26" x14ac:dyDescent="0.2">
      <c r="W5415" s="402"/>
      <c r="X5415" s="402"/>
      <c r="Y5415" s="402"/>
      <c r="Z5415" s="402"/>
    </row>
    <row r="5416" spans="23:26" x14ac:dyDescent="0.2">
      <c r="W5416" s="402"/>
      <c r="X5416" s="402"/>
      <c r="Y5416" s="402"/>
      <c r="Z5416" s="402"/>
    </row>
    <row r="5417" spans="23:26" x14ac:dyDescent="0.2">
      <c r="W5417" s="402"/>
      <c r="X5417" s="402"/>
      <c r="Y5417" s="402"/>
      <c r="Z5417" s="402"/>
    </row>
    <row r="5418" spans="23:26" x14ac:dyDescent="0.2">
      <c r="W5418" s="402"/>
      <c r="X5418" s="402"/>
      <c r="Y5418" s="402"/>
      <c r="Z5418" s="402"/>
    </row>
    <row r="5419" spans="23:26" x14ac:dyDescent="0.2">
      <c r="W5419" s="402"/>
      <c r="X5419" s="402"/>
      <c r="Y5419" s="402"/>
      <c r="Z5419" s="402"/>
    </row>
    <row r="5420" spans="23:26" x14ac:dyDescent="0.2">
      <c r="W5420" s="402"/>
      <c r="X5420" s="402"/>
      <c r="Y5420" s="402"/>
      <c r="Z5420" s="402"/>
    </row>
    <row r="5421" spans="23:26" x14ac:dyDescent="0.2">
      <c r="W5421" s="402"/>
      <c r="X5421" s="402"/>
      <c r="Y5421" s="402"/>
      <c r="Z5421" s="402"/>
    </row>
    <row r="5422" spans="23:26" x14ac:dyDescent="0.2">
      <c r="W5422" s="402"/>
      <c r="X5422" s="402"/>
      <c r="Y5422" s="402"/>
      <c r="Z5422" s="402"/>
    </row>
    <row r="5423" spans="23:26" x14ac:dyDescent="0.2">
      <c r="W5423" s="402"/>
      <c r="X5423" s="402"/>
      <c r="Y5423" s="402"/>
      <c r="Z5423" s="402"/>
    </row>
    <row r="5424" spans="23:26" x14ac:dyDescent="0.2">
      <c r="W5424" s="402"/>
      <c r="X5424" s="402"/>
      <c r="Y5424" s="402"/>
      <c r="Z5424" s="402"/>
    </row>
    <row r="5425" spans="23:26" x14ac:dyDescent="0.2">
      <c r="W5425" s="402"/>
      <c r="X5425" s="402"/>
      <c r="Y5425" s="402"/>
      <c r="Z5425" s="402"/>
    </row>
    <row r="5426" spans="23:26" x14ac:dyDescent="0.2">
      <c r="W5426" s="402"/>
      <c r="X5426" s="402"/>
      <c r="Y5426" s="402"/>
      <c r="Z5426" s="402"/>
    </row>
    <row r="5427" spans="23:26" x14ac:dyDescent="0.2">
      <c r="W5427" s="402"/>
      <c r="X5427" s="402"/>
      <c r="Y5427" s="402"/>
      <c r="Z5427" s="402"/>
    </row>
    <row r="5428" spans="23:26" x14ac:dyDescent="0.2">
      <c r="W5428" s="402"/>
      <c r="X5428" s="402"/>
      <c r="Y5428" s="402"/>
      <c r="Z5428" s="402"/>
    </row>
    <row r="5429" spans="23:26" x14ac:dyDescent="0.2">
      <c r="W5429" s="402"/>
      <c r="X5429" s="402"/>
      <c r="Y5429" s="402"/>
      <c r="Z5429" s="402"/>
    </row>
    <row r="5430" spans="23:26" x14ac:dyDescent="0.2">
      <c r="W5430" s="402"/>
      <c r="X5430" s="402"/>
      <c r="Y5430" s="402"/>
      <c r="Z5430" s="402"/>
    </row>
    <row r="5431" spans="23:26" x14ac:dyDescent="0.2">
      <c r="W5431" s="402"/>
      <c r="X5431" s="402"/>
      <c r="Y5431" s="402"/>
      <c r="Z5431" s="402"/>
    </row>
    <row r="5432" spans="23:26" x14ac:dyDescent="0.2">
      <c r="W5432" s="402"/>
      <c r="X5432" s="402"/>
      <c r="Y5432" s="402"/>
      <c r="Z5432" s="402"/>
    </row>
    <row r="5433" spans="23:26" x14ac:dyDescent="0.2">
      <c r="W5433" s="402"/>
      <c r="X5433" s="402"/>
      <c r="Y5433" s="402"/>
      <c r="Z5433" s="402"/>
    </row>
    <row r="5434" spans="23:26" x14ac:dyDescent="0.2">
      <c r="W5434" s="402"/>
      <c r="X5434" s="402"/>
      <c r="Y5434" s="402"/>
      <c r="Z5434" s="402"/>
    </row>
    <row r="5435" spans="23:26" x14ac:dyDescent="0.2">
      <c r="W5435" s="402"/>
      <c r="X5435" s="402"/>
      <c r="Y5435" s="402"/>
      <c r="Z5435" s="402"/>
    </row>
    <row r="5436" spans="23:26" x14ac:dyDescent="0.2">
      <c r="W5436" s="402"/>
      <c r="X5436" s="402"/>
      <c r="Y5436" s="402"/>
      <c r="Z5436" s="402"/>
    </row>
    <row r="5437" spans="23:26" x14ac:dyDescent="0.2">
      <c r="W5437" s="402"/>
      <c r="X5437" s="402"/>
      <c r="Y5437" s="402"/>
      <c r="Z5437" s="402"/>
    </row>
    <row r="5438" spans="23:26" x14ac:dyDescent="0.2">
      <c r="W5438" s="402"/>
      <c r="X5438" s="402"/>
      <c r="Y5438" s="402"/>
      <c r="Z5438" s="402"/>
    </row>
    <row r="5439" spans="23:26" x14ac:dyDescent="0.2">
      <c r="W5439" s="402"/>
      <c r="X5439" s="402"/>
      <c r="Y5439" s="402"/>
      <c r="Z5439" s="402"/>
    </row>
    <row r="5440" spans="23:26" x14ac:dyDescent="0.2">
      <c r="W5440" s="402"/>
      <c r="X5440" s="402"/>
      <c r="Y5440" s="402"/>
      <c r="Z5440" s="402"/>
    </row>
    <row r="5441" spans="23:26" x14ac:dyDescent="0.2">
      <c r="W5441" s="402"/>
      <c r="X5441" s="402"/>
      <c r="Y5441" s="402"/>
      <c r="Z5441" s="402"/>
    </row>
    <row r="5442" spans="23:26" x14ac:dyDescent="0.2">
      <c r="W5442" s="402"/>
      <c r="X5442" s="402"/>
      <c r="Y5442" s="402"/>
      <c r="Z5442" s="402"/>
    </row>
    <row r="5443" spans="23:26" x14ac:dyDescent="0.2">
      <c r="W5443" s="402"/>
      <c r="X5443" s="402"/>
      <c r="Y5443" s="402"/>
      <c r="Z5443" s="402"/>
    </row>
    <row r="5444" spans="23:26" x14ac:dyDescent="0.2">
      <c r="W5444" s="402"/>
      <c r="X5444" s="402"/>
      <c r="Y5444" s="402"/>
      <c r="Z5444" s="402"/>
    </row>
    <row r="5445" spans="23:26" x14ac:dyDescent="0.2">
      <c r="W5445" s="402"/>
      <c r="X5445" s="402"/>
      <c r="Y5445" s="402"/>
      <c r="Z5445" s="402"/>
    </row>
    <row r="5446" spans="23:26" x14ac:dyDescent="0.2">
      <c r="W5446" s="402"/>
      <c r="X5446" s="402"/>
      <c r="Y5446" s="402"/>
      <c r="Z5446" s="402"/>
    </row>
    <row r="5447" spans="23:26" x14ac:dyDescent="0.2">
      <c r="W5447" s="402"/>
      <c r="X5447" s="402"/>
      <c r="Y5447" s="402"/>
      <c r="Z5447" s="402"/>
    </row>
    <row r="5448" spans="23:26" x14ac:dyDescent="0.2">
      <c r="W5448" s="402"/>
      <c r="X5448" s="402"/>
      <c r="Y5448" s="402"/>
      <c r="Z5448" s="402"/>
    </row>
    <row r="5449" spans="23:26" x14ac:dyDescent="0.2">
      <c r="W5449" s="402"/>
      <c r="X5449" s="402"/>
      <c r="Y5449" s="402"/>
      <c r="Z5449" s="402"/>
    </row>
    <row r="5450" spans="23:26" x14ac:dyDescent="0.2">
      <c r="W5450" s="402"/>
      <c r="X5450" s="402"/>
      <c r="Y5450" s="402"/>
      <c r="Z5450" s="402"/>
    </row>
    <row r="5451" spans="23:26" x14ac:dyDescent="0.2">
      <c r="W5451" s="402"/>
      <c r="X5451" s="402"/>
      <c r="Y5451" s="402"/>
      <c r="Z5451" s="402"/>
    </row>
    <row r="5452" spans="23:26" x14ac:dyDescent="0.2">
      <c r="W5452" s="402"/>
      <c r="X5452" s="402"/>
      <c r="Y5452" s="402"/>
      <c r="Z5452" s="402"/>
    </row>
    <row r="5453" spans="23:26" x14ac:dyDescent="0.2">
      <c r="W5453" s="402"/>
      <c r="X5453" s="402"/>
      <c r="Y5453" s="402"/>
      <c r="Z5453" s="402"/>
    </row>
    <row r="5454" spans="23:26" x14ac:dyDescent="0.2">
      <c r="W5454" s="402"/>
      <c r="X5454" s="402"/>
      <c r="Y5454" s="402"/>
      <c r="Z5454" s="402"/>
    </row>
    <row r="5455" spans="23:26" x14ac:dyDescent="0.2">
      <c r="W5455" s="402"/>
      <c r="X5455" s="402"/>
      <c r="Y5455" s="402"/>
      <c r="Z5455" s="402"/>
    </row>
    <row r="5456" spans="23:26" x14ac:dyDescent="0.2">
      <c r="W5456" s="402"/>
      <c r="X5456" s="402"/>
      <c r="Y5456" s="402"/>
      <c r="Z5456" s="402"/>
    </row>
    <row r="5457" spans="23:26" x14ac:dyDescent="0.2">
      <c r="W5457" s="402"/>
      <c r="X5457" s="402"/>
      <c r="Y5457" s="402"/>
      <c r="Z5457" s="402"/>
    </row>
    <row r="5458" spans="23:26" x14ac:dyDescent="0.2">
      <c r="W5458" s="402"/>
      <c r="X5458" s="402"/>
      <c r="Y5458" s="402"/>
      <c r="Z5458" s="402"/>
    </row>
    <row r="5459" spans="23:26" x14ac:dyDescent="0.2">
      <c r="W5459" s="402"/>
      <c r="X5459" s="402"/>
      <c r="Y5459" s="402"/>
      <c r="Z5459" s="402"/>
    </row>
    <row r="5460" spans="23:26" x14ac:dyDescent="0.2">
      <c r="W5460" s="402"/>
      <c r="X5460" s="402"/>
      <c r="Y5460" s="402"/>
      <c r="Z5460" s="402"/>
    </row>
    <row r="5461" spans="23:26" x14ac:dyDescent="0.2">
      <c r="W5461" s="402"/>
      <c r="X5461" s="402"/>
      <c r="Y5461" s="402"/>
      <c r="Z5461" s="402"/>
    </row>
    <row r="5462" spans="23:26" x14ac:dyDescent="0.2">
      <c r="W5462" s="402"/>
      <c r="X5462" s="402"/>
      <c r="Y5462" s="402"/>
      <c r="Z5462" s="402"/>
    </row>
    <row r="5463" spans="23:26" x14ac:dyDescent="0.2">
      <c r="W5463" s="402"/>
      <c r="X5463" s="402"/>
      <c r="Y5463" s="402"/>
      <c r="Z5463" s="402"/>
    </row>
    <row r="5464" spans="23:26" x14ac:dyDescent="0.2">
      <c r="W5464" s="402"/>
      <c r="X5464" s="402"/>
      <c r="Y5464" s="402"/>
      <c r="Z5464" s="402"/>
    </row>
    <row r="5465" spans="23:26" x14ac:dyDescent="0.2">
      <c r="W5465" s="402"/>
      <c r="X5465" s="402"/>
      <c r="Y5465" s="402"/>
      <c r="Z5465" s="402"/>
    </row>
    <row r="5466" spans="23:26" x14ac:dyDescent="0.2">
      <c r="W5466" s="402"/>
      <c r="X5466" s="402"/>
      <c r="Y5466" s="402"/>
      <c r="Z5466" s="402"/>
    </row>
    <row r="5467" spans="23:26" x14ac:dyDescent="0.2">
      <c r="W5467" s="402"/>
      <c r="X5467" s="402"/>
      <c r="Y5467" s="402"/>
      <c r="Z5467" s="402"/>
    </row>
    <row r="5468" spans="23:26" x14ac:dyDescent="0.2">
      <c r="W5468" s="402"/>
      <c r="X5468" s="402"/>
      <c r="Y5468" s="402"/>
      <c r="Z5468" s="402"/>
    </row>
    <row r="5469" spans="23:26" x14ac:dyDescent="0.2">
      <c r="W5469" s="402"/>
      <c r="X5469" s="402"/>
      <c r="Y5469" s="402"/>
      <c r="Z5469" s="402"/>
    </row>
    <row r="5470" spans="23:26" x14ac:dyDescent="0.2">
      <c r="W5470" s="402"/>
      <c r="X5470" s="402"/>
      <c r="Y5470" s="402"/>
      <c r="Z5470" s="402"/>
    </row>
    <row r="5471" spans="23:26" x14ac:dyDescent="0.2">
      <c r="W5471" s="402"/>
      <c r="X5471" s="402"/>
      <c r="Y5471" s="402"/>
      <c r="Z5471" s="402"/>
    </row>
    <row r="5472" spans="23:26" x14ac:dyDescent="0.2">
      <c r="W5472" s="402"/>
      <c r="X5472" s="402"/>
      <c r="Y5472" s="402"/>
      <c r="Z5472" s="402"/>
    </row>
    <row r="5473" spans="23:26" x14ac:dyDescent="0.2">
      <c r="W5473" s="402"/>
      <c r="X5473" s="402"/>
      <c r="Y5473" s="402"/>
      <c r="Z5473" s="402"/>
    </row>
    <row r="5474" spans="23:26" x14ac:dyDescent="0.2">
      <c r="W5474" s="402"/>
      <c r="X5474" s="402"/>
      <c r="Y5474" s="402"/>
      <c r="Z5474" s="402"/>
    </row>
    <row r="5475" spans="23:26" x14ac:dyDescent="0.2">
      <c r="W5475" s="402"/>
      <c r="X5475" s="402"/>
      <c r="Y5475" s="402"/>
      <c r="Z5475" s="402"/>
    </row>
    <row r="5476" spans="23:26" x14ac:dyDescent="0.2">
      <c r="W5476" s="402"/>
      <c r="X5476" s="402"/>
      <c r="Y5476" s="402"/>
      <c r="Z5476" s="402"/>
    </row>
    <row r="5477" spans="23:26" x14ac:dyDescent="0.2">
      <c r="W5477" s="402"/>
      <c r="X5477" s="402"/>
      <c r="Y5477" s="402"/>
      <c r="Z5477" s="402"/>
    </row>
    <row r="5478" spans="23:26" x14ac:dyDescent="0.2">
      <c r="W5478" s="402"/>
      <c r="X5478" s="402"/>
      <c r="Y5478" s="402"/>
      <c r="Z5478" s="402"/>
    </row>
    <row r="5479" spans="23:26" x14ac:dyDescent="0.2">
      <c r="W5479" s="402"/>
      <c r="X5479" s="402"/>
      <c r="Y5479" s="402"/>
      <c r="Z5479" s="402"/>
    </row>
    <row r="5480" spans="23:26" x14ac:dyDescent="0.2">
      <c r="W5480" s="402"/>
      <c r="X5480" s="402"/>
      <c r="Y5480" s="402"/>
      <c r="Z5480" s="402"/>
    </row>
    <row r="5481" spans="23:26" x14ac:dyDescent="0.2">
      <c r="W5481" s="402"/>
      <c r="X5481" s="402"/>
      <c r="Y5481" s="402"/>
      <c r="Z5481" s="402"/>
    </row>
    <row r="5482" spans="23:26" x14ac:dyDescent="0.2">
      <c r="W5482" s="402"/>
      <c r="X5482" s="402"/>
      <c r="Y5482" s="402"/>
      <c r="Z5482" s="402"/>
    </row>
    <row r="5483" spans="23:26" x14ac:dyDescent="0.2">
      <c r="W5483" s="402"/>
      <c r="X5483" s="402"/>
      <c r="Y5483" s="402"/>
      <c r="Z5483" s="402"/>
    </row>
    <row r="5484" spans="23:26" x14ac:dyDescent="0.2">
      <c r="W5484" s="402"/>
      <c r="X5484" s="402"/>
      <c r="Y5484" s="402"/>
      <c r="Z5484" s="402"/>
    </row>
    <row r="5485" spans="23:26" x14ac:dyDescent="0.2">
      <c r="W5485" s="402"/>
      <c r="X5485" s="402"/>
      <c r="Y5485" s="402"/>
      <c r="Z5485" s="402"/>
    </row>
    <row r="5486" spans="23:26" x14ac:dyDescent="0.2">
      <c r="W5486" s="402"/>
      <c r="X5486" s="402"/>
      <c r="Y5486" s="402"/>
      <c r="Z5486" s="402"/>
    </row>
    <row r="5487" spans="23:26" x14ac:dyDescent="0.2">
      <c r="W5487" s="402"/>
      <c r="X5487" s="402"/>
      <c r="Y5487" s="402"/>
      <c r="Z5487" s="402"/>
    </row>
    <row r="5488" spans="23:26" x14ac:dyDescent="0.2">
      <c r="W5488" s="402"/>
      <c r="X5488" s="402"/>
      <c r="Y5488" s="402"/>
      <c r="Z5488" s="402"/>
    </row>
    <row r="5489" spans="23:26" x14ac:dyDescent="0.2">
      <c r="W5489" s="402"/>
      <c r="X5489" s="402"/>
      <c r="Y5489" s="402"/>
      <c r="Z5489" s="402"/>
    </row>
    <row r="5490" spans="23:26" x14ac:dyDescent="0.2">
      <c r="W5490" s="402"/>
      <c r="X5490" s="402"/>
      <c r="Y5490" s="402"/>
      <c r="Z5490" s="402"/>
    </row>
    <row r="5491" spans="23:26" x14ac:dyDescent="0.2">
      <c r="W5491" s="402"/>
      <c r="X5491" s="402"/>
      <c r="Y5491" s="402"/>
      <c r="Z5491" s="402"/>
    </row>
    <row r="5492" spans="23:26" x14ac:dyDescent="0.2">
      <c r="W5492" s="402"/>
      <c r="X5492" s="402"/>
      <c r="Y5492" s="402"/>
      <c r="Z5492" s="402"/>
    </row>
    <row r="5493" spans="23:26" x14ac:dyDescent="0.2">
      <c r="W5493" s="402"/>
      <c r="X5493" s="402"/>
      <c r="Y5493" s="402"/>
      <c r="Z5493" s="402"/>
    </row>
    <row r="5494" spans="23:26" x14ac:dyDescent="0.2">
      <c r="W5494" s="402"/>
      <c r="X5494" s="402"/>
      <c r="Y5494" s="402"/>
      <c r="Z5494" s="402"/>
    </row>
    <row r="5495" spans="23:26" x14ac:dyDescent="0.2">
      <c r="W5495" s="402"/>
      <c r="X5495" s="402"/>
      <c r="Y5495" s="402"/>
      <c r="Z5495" s="402"/>
    </row>
    <row r="5496" spans="23:26" x14ac:dyDescent="0.2">
      <c r="W5496" s="402"/>
      <c r="X5496" s="402"/>
      <c r="Y5496" s="402"/>
      <c r="Z5496" s="402"/>
    </row>
    <row r="5497" spans="23:26" x14ac:dyDescent="0.2">
      <c r="W5497" s="402"/>
      <c r="X5497" s="402"/>
      <c r="Y5497" s="402"/>
      <c r="Z5497" s="402"/>
    </row>
    <row r="5498" spans="23:26" x14ac:dyDescent="0.2">
      <c r="W5498" s="402"/>
      <c r="X5498" s="402"/>
      <c r="Y5498" s="402"/>
      <c r="Z5498" s="402"/>
    </row>
    <row r="5499" spans="23:26" x14ac:dyDescent="0.2">
      <c r="W5499" s="402"/>
      <c r="X5499" s="402"/>
      <c r="Y5499" s="402"/>
      <c r="Z5499" s="402"/>
    </row>
    <row r="5500" spans="23:26" x14ac:dyDescent="0.2">
      <c r="W5500" s="402"/>
      <c r="X5500" s="402"/>
      <c r="Y5500" s="402"/>
      <c r="Z5500" s="402"/>
    </row>
    <row r="5501" spans="23:26" x14ac:dyDescent="0.2">
      <c r="W5501" s="402"/>
      <c r="X5501" s="402"/>
      <c r="Y5501" s="402"/>
      <c r="Z5501" s="402"/>
    </row>
    <row r="5502" spans="23:26" x14ac:dyDescent="0.2">
      <c r="W5502" s="402"/>
      <c r="X5502" s="402"/>
      <c r="Y5502" s="402"/>
      <c r="Z5502" s="402"/>
    </row>
    <row r="5503" spans="23:26" x14ac:dyDescent="0.2">
      <c r="W5503" s="402"/>
      <c r="X5503" s="402"/>
      <c r="Y5503" s="402"/>
      <c r="Z5503" s="402"/>
    </row>
    <row r="5504" spans="23:26" x14ac:dyDescent="0.2">
      <c r="W5504" s="402"/>
      <c r="X5504" s="402"/>
      <c r="Y5504" s="402"/>
      <c r="Z5504" s="402"/>
    </row>
    <row r="5505" spans="23:26" x14ac:dyDescent="0.2">
      <c r="W5505" s="402"/>
      <c r="X5505" s="402"/>
      <c r="Y5505" s="402"/>
      <c r="Z5505" s="402"/>
    </row>
    <row r="5506" spans="23:26" x14ac:dyDescent="0.2">
      <c r="W5506" s="402"/>
      <c r="X5506" s="402"/>
      <c r="Y5506" s="402"/>
      <c r="Z5506" s="402"/>
    </row>
    <row r="5507" spans="23:26" x14ac:dyDescent="0.2">
      <c r="W5507" s="402"/>
      <c r="X5507" s="402"/>
      <c r="Y5507" s="402"/>
      <c r="Z5507" s="402"/>
    </row>
    <row r="5508" spans="23:26" x14ac:dyDescent="0.2">
      <c r="W5508" s="402"/>
      <c r="X5508" s="402"/>
      <c r="Y5508" s="402"/>
      <c r="Z5508" s="402"/>
    </row>
    <row r="5509" spans="23:26" x14ac:dyDescent="0.2">
      <c r="W5509" s="402"/>
      <c r="X5509" s="402"/>
      <c r="Y5509" s="402"/>
      <c r="Z5509" s="402"/>
    </row>
    <row r="5510" spans="23:26" x14ac:dyDescent="0.2">
      <c r="W5510" s="402"/>
      <c r="X5510" s="402"/>
      <c r="Y5510" s="402"/>
      <c r="Z5510" s="402"/>
    </row>
    <row r="5511" spans="23:26" x14ac:dyDescent="0.2">
      <c r="W5511" s="402"/>
      <c r="X5511" s="402"/>
      <c r="Y5511" s="402"/>
      <c r="Z5511" s="402"/>
    </row>
    <row r="5512" spans="23:26" x14ac:dyDescent="0.2">
      <c r="W5512" s="402"/>
      <c r="X5512" s="402"/>
      <c r="Y5512" s="402"/>
      <c r="Z5512" s="402"/>
    </row>
    <row r="5513" spans="23:26" x14ac:dyDescent="0.2">
      <c r="W5513" s="402"/>
      <c r="X5513" s="402"/>
      <c r="Y5513" s="402"/>
      <c r="Z5513" s="402"/>
    </row>
    <row r="5514" spans="23:26" x14ac:dyDescent="0.2">
      <c r="W5514" s="402"/>
      <c r="X5514" s="402"/>
      <c r="Y5514" s="402"/>
      <c r="Z5514" s="402"/>
    </row>
    <row r="5515" spans="23:26" x14ac:dyDescent="0.2">
      <c r="W5515" s="402"/>
      <c r="X5515" s="402"/>
      <c r="Y5515" s="402"/>
      <c r="Z5515" s="402"/>
    </row>
    <row r="5516" spans="23:26" x14ac:dyDescent="0.2">
      <c r="W5516" s="402"/>
      <c r="X5516" s="402"/>
      <c r="Y5516" s="402"/>
      <c r="Z5516" s="402"/>
    </row>
    <row r="5517" spans="23:26" x14ac:dyDescent="0.2">
      <c r="W5517" s="402"/>
      <c r="X5517" s="402"/>
      <c r="Y5517" s="402"/>
      <c r="Z5517" s="402"/>
    </row>
    <row r="5518" spans="23:26" x14ac:dyDescent="0.2">
      <c r="W5518" s="402"/>
      <c r="X5518" s="402"/>
      <c r="Y5518" s="402"/>
      <c r="Z5518" s="402"/>
    </row>
    <row r="5519" spans="23:26" x14ac:dyDescent="0.2">
      <c r="W5519" s="402"/>
      <c r="X5519" s="402"/>
      <c r="Y5519" s="402"/>
      <c r="Z5519" s="402"/>
    </row>
    <row r="5520" spans="23:26" x14ac:dyDescent="0.2">
      <c r="W5520" s="402"/>
      <c r="X5520" s="402"/>
      <c r="Y5520" s="402"/>
      <c r="Z5520" s="402"/>
    </row>
    <row r="5521" spans="23:26" x14ac:dyDescent="0.2">
      <c r="W5521" s="402"/>
      <c r="X5521" s="402"/>
      <c r="Y5521" s="402"/>
      <c r="Z5521" s="402"/>
    </row>
    <row r="5522" spans="23:26" x14ac:dyDescent="0.2">
      <c r="W5522" s="402"/>
      <c r="X5522" s="402"/>
      <c r="Y5522" s="402"/>
      <c r="Z5522" s="402"/>
    </row>
    <row r="5523" spans="23:26" x14ac:dyDescent="0.2">
      <c r="W5523" s="402"/>
      <c r="X5523" s="402"/>
      <c r="Y5523" s="402"/>
      <c r="Z5523" s="402"/>
    </row>
    <row r="5524" spans="23:26" x14ac:dyDescent="0.2">
      <c r="W5524" s="402"/>
      <c r="X5524" s="402"/>
      <c r="Y5524" s="402"/>
      <c r="Z5524" s="402"/>
    </row>
    <row r="5525" spans="23:26" x14ac:dyDescent="0.2">
      <c r="W5525" s="402"/>
      <c r="X5525" s="402"/>
      <c r="Y5525" s="402"/>
      <c r="Z5525" s="402"/>
    </row>
    <row r="5526" spans="23:26" x14ac:dyDescent="0.2">
      <c r="W5526" s="402"/>
      <c r="X5526" s="402"/>
      <c r="Y5526" s="402"/>
      <c r="Z5526" s="402"/>
    </row>
    <row r="5527" spans="23:26" x14ac:dyDescent="0.2">
      <c r="W5527" s="402"/>
      <c r="X5527" s="402"/>
      <c r="Y5527" s="402"/>
      <c r="Z5527" s="402"/>
    </row>
    <row r="5528" spans="23:26" x14ac:dyDescent="0.2">
      <c r="W5528" s="402"/>
      <c r="X5528" s="402"/>
      <c r="Y5528" s="402"/>
      <c r="Z5528" s="402"/>
    </row>
    <row r="5529" spans="23:26" x14ac:dyDescent="0.2">
      <c r="W5529" s="402"/>
      <c r="X5529" s="402"/>
      <c r="Y5529" s="402"/>
      <c r="Z5529" s="402"/>
    </row>
    <row r="5530" spans="23:26" x14ac:dyDescent="0.2">
      <c r="W5530" s="402"/>
      <c r="X5530" s="402"/>
      <c r="Y5530" s="402"/>
      <c r="Z5530" s="402"/>
    </row>
    <row r="5531" spans="23:26" x14ac:dyDescent="0.2">
      <c r="W5531" s="402"/>
      <c r="X5531" s="402"/>
      <c r="Y5531" s="402"/>
      <c r="Z5531" s="402"/>
    </row>
    <row r="5532" spans="23:26" x14ac:dyDescent="0.2">
      <c r="W5532" s="402"/>
      <c r="X5532" s="402"/>
      <c r="Y5532" s="402"/>
      <c r="Z5532" s="402"/>
    </row>
    <row r="5533" spans="23:26" x14ac:dyDescent="0.2">
      <c r="W5533" s="402"/>
      <c r="X5533" s="402"/>
      <c r="Y5533" s="402"/>
      <c r="Z5533" s="402"/>
    </row>
    <row r="5534" spans="23:26" x14ac:dyDescent="0.2">
      <c r="W5534" s="402"/>
      <c r="X5534" s="402"/>
      <c r="Y5534" s="402"/>
      <c r="Z5534" s="402"/>
    </row>
    <row r="5535" spans="23:26" x14ac:dyDescent="0.2">
      <c r="W5535" s="402"/>
      <c r="X5535" s="402"/>
      <c r="Y5535" s="402"/>
      <c r="Z5535" s="402"/>
    </row>
    <row r="5536" spans="23:26" x14ac:dyDescent="0.2">
      <c r="W5536" s="402"/>
      <c r="X5536" s="402"/>
      <c r="Y5536" s="402"/>
      <c r="Z5536" s="402"/>
    </row>
    <row r="5537" spans="23:26" x14ac:dyDescent="0.2">
      <c r="W5537" s="402"/>
      <c r="X5537" s="402"/>
      <c r="Y5537" s="402"/>
      <c r="Z5537" s="402"/>
    </row>
    <row r="5538" spans="23:26" x14ac:dyDescent="0.2">
      <c r="W5538" s="402"/>
      <c r="X5538" s="402"/>
      <c r="Y5538" s="402"/>
      <c r="Z5538" s="402"/>
    </row>
    <row r="5539" spans="23:26" x14ac:dyDescent="0.2">
      <c r="W5539" s="402"/>
      <c r="X5539" s="402"/>
      <c r="Y5539" s="402"/>
      <c r="Z5539" s="402"/>
    </row>
    <row r="5540" spans="23:26" x14ac:dyDescent="0.2">
      <c r="W5540" s="402"/>
      <c r="X5540" s="402"/>
      <c r="Y5540" s="402"/>
      <c r="Z5540" s="402"/>
    </row>
    <row r="5541" spans="23:26" x14ac:dyDescent="0.2">
      <c r="W5541" s="402"/>
      <c r="X5541" s="402"/>
      <c r="Y5541" s="402"/>
      <c r="Z5541" s="402"/>
    </row>
    <row r="5542" spans="23:26" x14ac:dyDescent="0.2">
      <c r="W5542" s="402"/>
      <c r="X5542" s="402"/>
      <c r="Y5542" s="402"/>
      <c r="Z5542" s="402"/>
    </row>
    <row r="5543" spans="23:26" x14ac:dyDescent="0.2">
      <c r="W5543" s="402"/>
      <c r="X5543" s="402"/>
      <c r="Y5543" s="402"/>
      <c r="Z5543" s="402"/>
    </row>
    <row r="5544" spans="23:26" x14ac:dyDescent="0.2">
      <c r="W5544" s="402"/>
      <c r="X5544" s="402"/>
      <c r="Y5544" s="402"/>
      <c r="Z5544" s="402"/>
    </row>
    <row r="5545" spans="23:26" x14ac:dyDescent="0.2">
      <c r="W5545" s="402"/>
      <c r="X5545" s="402"/>
      <c r="Y5545" s="402"/>
      <c r="Z5545" s="402"/>
    </row>
    <row r="5546" spans="23:26" x14ac:dyDescent="0.2">
      <c r="W5546" s="402"/>
      <c r="X5546" s="402"/>
      <c r="Y5546" s="402"/>
      <c r="Z5546" s="402"/>
    </row>
    <row r="5547" spans="23:26" x14ac:dyDescent="0.2">
      <c r="W5547" s="402"/>
      <c r="X5547" s="402"/>
      <c r="Y5547" s="402"/>
      <c r="Z5547" s="402"/>
    </row>
    <row r="5548" spans="23:26" x14ac:dyDescent="0.2">
      <c r="W5548" s="402"/>
      <c r="X5548" s="402"/>
      <c r="Y5548" s="402"/>
      <c r="Z5548" s="402"/>
    </row>
    <row r="5549" spans="23:26" x14ac:dyDescent="0.2">
      <c r="W5549" s="402"/>
      <c r="X5549" s="402"/>
      <c r="Y5549" s="402"/>
      <c r="Z5549" s="402"/>
    </row>
    <row r="5550" spans="23:26" x14ac:dyDescent="0.2">
      <c r="W5550" s="402"/>
      <c r="X5550" s="402"/>
      <c r="Y5550" s="402"/>
      <c r="Z5550" s="402"/>
    </row>
    <row r="5551" spans="23:26" x14ac:dyDescent="0.2">
      <c r="W5551" s="402"/>
      <c r="X5551" s="402"/>
      <c r="Y5551" s="402"/>
      <c r="Z5551" s="402"/>
    </row>
    <row r="5552" spans="23:26" x14ac:dyDescent="0.2">
      <c r="W5552" s="402"/>
      <c r="X5552" s="402"/>
      <c r="Y5552" s="402"/>
      <c r="Z5552" s="402"/>
    </row>
    <row r="5553" spans="23:26" x14ac:dyDescent="0.2">
      <c r="W5553" s="402"/>
      <c r="X5553" s="402"/>
      <c r="Y5553" s="402"/>
      <c r="Z5553" s="402"/>
    </row>
    <row r="5554" spans="23:26" x14ac:dyDescent="0.2">
      <c r="W5554" s="402"/>
      <c r="X5554" s="402"/>
      <c r="Y5554" s="402"/>
      <c r="Z5554" s="402"/>
    </row>
    <row r="5555" spans="23:26" x14ac:dyDescent="0.2">
      <c r="W5555" s="402"/>
      <c r="X5555" s="402"/>
      <c r="Y5555" s="402"/>
      <c r="Z5555" s="402"/>
    </row>
    <row r="5556" spans="23:26" x14ac:dyDescent="0.2">
      <c r="W5556" s="402"/>
      <c r="X5556" s="402"/>
      <c r="Y5556" s="402"/>
      <c r="Z5556" s="402"/>
    </row>
    <row r="5557" spans="23:26" x14ac:dyDescent="0.2">
      <c r="W5557" s="402"/>
      <c r="X5557" s="402"/>
      <c r="Y5557" s="402"/>
      <c r="Z5557" s="402"/>
    </row>
    <row r="5558" spans="23:26" x14ac:dyDescent="0.2">
      <c r="W5558" s="402"/>
      <c r="X5558" s="402"/>
      <c r="Y5558" s="402"/>
      <c r="Z5558" s="402"/>
    </row>
    <row r="5559" spans="23:26" x14ac:dyDescent="0.2">
      <c r="W5559" s="402"/>
      <c r="X5559" s="402"/>
      <c r="Y5559" s="402"/>
      <c r="Z5559" s="402"/>
    </row>
    <row r="5560" spans="23:26" x14ac:dyDescent="0.2">
      <c r="W5560" s="402"/>
      <c r="X5560" s="402"/>
      <c r="Y5560" s="402"/>
      <c r="Z5560" s="402"/>
    </row>
    <row r="5561" spans="23:26" x14ac:dyDescent="0.2">
      <c r="W5561" s="402"/>
      <c r="X5561" s="402"/>
      <c r="Y5561" s="402"/>
      <c r="Z5561" s="402"/>
    </row>
    <row r="5562" spans="23:26" x14ac:dyDescent="0.2">
      <c r="W5562" s="402"/>
      <c r="X5562" s="402"/>
      <c r="Y5562" s="402"/>
      <c r="Z5562" s="402"/>
    </row>
    <row r="5563" spans="23:26" x14ac:dyDescent="0.2">
      <c r="W5563" s="402"/>
      <c r="X5563" s="402"/>
      <c r="Y5563" s="402"/>
      <c r="Z5563" s="402"/>
    </row>
    <row r="5564" spans="23:26" x14ac:dyDescent="0.2">
      <c r="W5564" s="402"/>
      <c r="X5564" s="402"/>
      <c r="Y5564" s="402"/>
      <c r="Z5564" s="402"/>
    </row>
    <row r="5565" spans="23:26" x14ac:dyDescent="0.2">
      <c r="W5565" s="402"/>
      <c r="X5565" s="402"/>
      <c r="Y5565" s="402"/>
      <c r="Z5565" s="402"/>
    </row>
    <row r="5566" spans="23:26" x14ac:dyDescent="0.2">
      <c r="W5566" s="402"/>
      <c r="X5566" s="402"/>
      <c r="Y5566" s="402"/>
      <c r="Z5566" s="402"/>
    </row>
    <row r="5567" spans="23:26" x14ac:dyDescent="0.2">
      <c r="W5567" s="402"/>
      <c r="X5567" s="402"/>
      <c r="Y5567" s="402"/>
      <c r="Z5567" s="402"/>
    </row>
    <row r="5568" spans="23:26" x14ac:dyDescent="0.2">
      <c r="W5568" s="402"/>
      <c r="X5568" s="402"/>
      <c r="Y5568" s="402"/>
      <c r="Z5568" s="402"/>
    </row>
    <row r="5569" spans="23:26" x14ac:dyDescent="0.2">
      <c r="W5569" s="402"/>
      <c r="X5569" s="402"/>
      <c r="Y5569" s="402"/>
      <c r="Z5569" s="402"/>
    </row>
    <row r="5570" spans="23:26" x14ac:dyDescent="0.2">
      <c r="W5570" s="402"/>
      <c r="X5570" s="402"/>
      <c r="Y5570" s="402"/>
      <c r="Z5570" s="402"/>
    </row>
    <row r="5571" spans="23:26" x14ac:dyDescent="0.2">
      <c r="W5571" s="402"/>
      <c r="X5571" s="402"/>
      <c r="Y5571" s="402"/>
      <c r="Z5571" s="402"/>
    </row>
    <row r="5572" spans="23:26" x14ac:dyDescent="0.2">
      <c r="W5572" s="402"/>
      <c r="X5572" s="402"/>
      <c r="Y5572" s="402"/>
      <c r="Z5572" s="402"/>
    </row>
    <row r="5573" spans="23:26" x14ac:dyDescent="0.2">
      <c r="W5573" s="402"/>
      <c r="X5573" s="402"/>
      <c r="Y5573" s="402"/>
      <c r="Z5573" s="402"/>
    </row>
    <row r="5574" spans="23:26" x14ac:dyDescent="0.2">
      <c r="W5574" s="402"/>
      <c r="X5574" s="402"/>
      <c r="Y5574" s="402"/>
      <c r="Z5574" s="402"/>
    </row>
    <row r="5575" spans="23:26" x14ac:dyDescent="0.2">
      <c r="W5575" s="402"/>
      <c r="X5575" s="402"/>
      <c r="Y5575" s="402"/>
      <c r="Z5575" s="402"/>
    </row>
    <row r="5576" spans="23:26" x14ac:dyDescent="0.2">
      <c r="W5576" s="402"/>
      <c r="X5576" s="402"/>
      <c r="Y5576" s="402"/>
      <c r="Z5576" s="402"/>
    </row>
    <row r="5577" spans="23:26" x14ac:dyDescent="0.2">
      <c r="W5577" s="402"/>
      <c r="X5577" s="402"/>
      <c r="Y5577" s="402"/>
      <c r="Z5577" s="402"/>
    </row>
    <row r="5578" spans="23:26" x14ac:dyDescent="0.2">
      <c r="W5578" s="402"/>
      <c r="X5578" s="402"/>
      <c r="Y5578" s="402"/>
      <c r="Z5578" s="402"/>
    </row>
    <row r="5579" spans="23:26" x14ac:dyDescent="0.2">
      <c r="W5579" s="402"/>
      <c r="X5579" s="402"/>
      <c r="Y5579" s="402"/>
      <c r="Z5579" s="402"/>
    </row>
    <row r="5580" spans="23:26" x14ac:dyDescent="0.2">
      <c r="W5580" s="402"/>
      <c r="X5580" s="402"/>
      <c r="Y5580" s="402"/>
      <c r="Z5580" s="402"/>
    </row>
    <row r="5581" spans="23:26" x14ac:dyDescent="0.2">
      <c r="W5581" s="402"/>
      <c r="X5581" s="402"/>
      <c r="Y5581" s="402"/>
      <c r="Z5581" s="402"/>
    </row>
    <row r="5582" spans="23:26" x14ac:dyDescent="0.2">
      <c r="W5582" s="402"/>
      <c r="X5582" s="402"/>
      <c r="Y5582" s="402"/>
      <c r="Z5582" s="402"/>
    </row>
    <row r="5583" spans="23:26" x14ac:dyDescent="0.2">
      <c r="W5583" s="402"/>
      <c r="X5583" s="402"/>
      <c r="Y5583" s="402"/>
      <c r="Z5583" s="402"/>
    </row>
    <row r="5584" spans="23:26" x14ac:dyDescent="0.2">
      <c r="W5584" s="402"/>
      <c r="X5584" s="402"/>
      <c r="Y5584" s="402"/>
      <c r="Z5584" s="402"/>
    </row>
    <row r="5585" spans="23:26" x14ac:dyDescent="0.2">
      <c r="W5585" s="402"/>
      <c r="X5585" s="402"/>
      <c r="Y5585" s="402"/>
      <c r="Z5585" s="402"/>
    </row>
    <row r="5586" spans="23:26" x14ac:dyDescent="0.2">
      <c r="W5586" s="402"/>
      <c r="X5586" s="402"/>
      <c r="Y5586" s="402"/>
      <c r="Z5586" s="402"/>
    </row>
    <row r="5587" spans="23:26" x14ac:dyDescent="0.2">
      <c r="W5587" s="402"/>
      <c r="X5587" s="402"/>
      <c r="Y5587" s="402"/>
      <c r="Z5587" s="402"/>
    </row>
    <row r="5588" spans="23:26" x14ac:dyDescent="0.2">
      <c r="W5588" s="402"/>
      <c r="X5588" s="402"/>
      <c r="Y5588" s="402"/>
      <c r="Z5588" s="402"/>
    </row>
    <row r="5589" spans="23:26" x14ac:dyDescent="0.2">
      <c r="W5589" s="402"/>
      <c r="X5589" s="402"/>
      <c r="Y5589" s="402"/>
      <c r="Z5589" s="402"/>
    </row>
    <row r="5590" spans="23:26" x14ac:dyDescent="0.2">
      <c r="W5590" s="402"/>
      <c r="X5590" s="402"/>
      <c r="Y5590" s="402"/>
      <c r="Z5590" s="402"/>
    </row>
    <row r="5591" spans="23:26" x14ac:dyDescent="0.2">
      <c r="W5591" s="402"/>
      <c r="X5591" s="402"/>
      <c r="Y5591" s="402"/>
      <c r="Z5591" s="402"/>
    </row>
    <row r="5592" spans="23:26" x14ac:dyDescent="0.2">
      <c r="W5592" s="402"/>
      <c r="X5592" s="402"/>
      <c r="Y5592" s="402"/>
      <c r="Z5592" s="402"/>
    </row>
    <row r="5593" spans="23:26" x14ac:dyDescent="0.2">
      <c r="W5593" s="402"/>
      <c r="X5593" s="402"/>
      <c r="Y5593" s="402"/>
      <c r="Z5593" s="402"/>
    </row>
    <row r="5594" spans="23:26" x14ac:dyDescent="0.2">
      <c r="W5594" s="402"/>
      <c r="X5594" s="402"/>
      <c r="Y5594" s="402"/>
      <c r="Z5594" s="402"/>
    </row>
    <row r="5595" spans="23:26" x14ac:dyDescent="0.2">
      <c r="W5595" s="402"/>
      <c r="X5595" s="402"/>
      <c r="Y5595" s="402"/>
      <c r="Z5595" s="402"/>
    </row>
    <row r="5596" spans="23:26" x14ac:dyDescent="0.2">
      <c r="W5596" s="402"/>
      <c r="X5596" s="402"/>
      <c r="Y5596" s="402"/>
      <c r="Z5596" s="402"/>
    </row>
    <row r="5597" spans="23:26" x14ac:dyDescent="0.2">
      <c r="W5597" s="402"/>
      <c r="X5597" s="402"/>
      <c r="Y5597" s="402"/>
      <c r="Z5597" s="402"/>
    </row>
    <row r="5598" spans="23:26" x14ac:dyDescent="0.2">
      <c r="W5598" s="402"/>
      <c r="X5598" s="402"/>
      <c r="Y5598" s="402"/>
      <c r="Z5598" s="402"/>
    </row>
    <row r="5599" spans="23:26" x14ac:dyDescent="0.2">
      <c r="W5599" s="402"/>
      <c r="X5599" s="402"/>
      <c r="Y5599" s="402"/>
      <c r="Z5599" s="402"/>
    </row>
    <row r="5600" spans="23:26" x14ac:dyDescent="0.2">
      <c r="W5600" s="402"/>
      <c r="X5600" s="402"/>
      <c r="Y5600" s="402"/>
      <c r="Z5600" s="402"/>
    </row>
    <row r="5601" spans="23:26" x14ac:dyDescent="0.2">
      <c r="W5601" s="402"/>
      <c r="X5601" s="402"/>
      <c r="Y5601" s="402"/>
      <c r="Z5601" s="402"/>
    </row>
    <row r="5602" spans="23:26" x14ac:dyDescent="0.2">
      <c r="W5602" s="402"/>
      <c r="X5602" s="402"/>
      <c r="Y5602" s="402"/>
      <c r="Z5602" s="402"/>
    </row>
    <row r="5603" spans="23:26" x14ac:dyDescent="0.2">
      <c r="W5603" s="402"/>
      <c r="X5603" s="402"/>
      <c r="Y5603" s="402"/>
      <c r="Z5603" s="402"/>
    </row>
    <row r="5604" spans="23:26" x14ac:dyDescent="0.2">
      <c r="W5604" s="402"/>
      <c r="X5604" s="402"/>
      <c r="Y5604" s="402"/>
      <c r="Z5604" s="402"/>
    </row>
    <row r="5605" spans="23:26" x14ac:dyDescent="0.2">
      <c r="W5605" s="402"/>
      <c r="X5605" s="402"/>
      <c r="Y5605" s="402"/>
      <c r="Z5605" s="402"/>
    </row>
    <row r="5606" spans="23:26" x14ac:dyDescent="0.2">
      <c r="W5606" s="402"/>
      <c r="X5606" s="402"/>
      <c r="Y5606" s="402"/>
      <c r="Z5606" s="402"/>
    </row>
    <row r="5607" spans="23:26" x14ac:dyDescent="0.2">
      <c r="W5607" s="402"/>
      <c r="X5607" s="402"/>
      <c r="Y5607" s="402"/>
      <c r="Z5607" s="402"/>
    </row>
    <row r="5608" spans="23:26" x14ac:dyDescent="0.2">
      <c r="W5608" s="402"/>
      <c r="X5608" s="402"/>
      <c r="Y5608" s="402"/>
      <c r="Z5608" s="402"/>
    </row>
    <row r="5609" spans="23:26" x14ac:dyDescent="0.2">
      <c r="W5609" s="402"/>
      <c r="X5609" s="402"/>
      <c r="Y5609" s="402"/>
      <c r="Z5609" s="402"/>
    </row>
    <row r="5610" spans="23:26" x14ac:dyDescent="0.2">
      <c r="W5610" s="402"/>
      <c r="X5610" s="402"/>
      <c r="Y5610" s="402"/>
      <c r="Z5610" s="402"/>
    </row>
    <row r="5611" spans="23:26" x14ac:dyDescent="0.2">
      <c r="W5611" s="402"/>
      <c r="X5611" s="402"/>
      <c r="Y5611" s="402"/>
      <c r="Z5611" s="402"/>
    </row>
    <row r="5612" spans="23:26" x14ac:dyDescent="0.2">
      <c r="W5612" s="402"/>
      <c r="X5612" s="402"/>
      <c r="Y5612" s="402"/>
      <c r="Z5612" s="402"/>
    </row>
    <row r="5613" spans="23:26" x14ac:dyDescent="0.2">
      <c r="W5613" s="402"/>
      <c r="X5613" s="402"/>
      <c r="Y5613" s="402"/>
      <c r="Z5613" s="402"/>
    </row>
    <row r="5614" spans="23:26" x14ac:dyDescent="0.2">
      <c r="W5614" s="402"/>
      <c r="X5614" s="402"/>
      <c r="Y5614" s="402"/>
      <c r="Z5614" s="402"/>
    </row>
    <row r="5615" spans="23:26" x14ac:dyDescent="0.2">
      <c r="W5615" s="402"/>
      <c r="X5615" s="402"/>
      <c r="Y5615" s="402"/>
      <c r="Z5615" s="402"/>
    </row>
    <row r="5616" spans="23:26" x14ac:dyDescent="0.2">
      <c r="W5616" s="402"/>
      <c r="X5616" s="402"/>
      <c r="Y5616" s="402"/>
      <c r="Z5616" s="402"/>
    </row>
    <row r="5617" spans="23:26" x14ac:dyDescent="0.2">
      <c r="W5617" s="402"/>
      <c r="X5617" s="402"/>
      <c r="Y5617" s="402"/>
      <c r="Z5617" s="402"/>
    </row>
    <row r="5618" spans="23:26" x14ac:dyDescent="0.2">
      <c r="W5618" s="402"/>
      <c r="X5618" s="402"/>
      <c r="Y5618" s="402"/>
      <c r="Z5618" s="402"/>
    </row>
    <row r="5619" spans="23:26" x14ac:dyDescent="0.2">
      <c r="W5619" s="402"/>
      <c r="X5619" s="402"/>
      <c r="Y5619" s="402"/>
      <c r="Z5619" s="402"/>
    </row>
    <row r="5620" spans="23:26" x14ac:dyDescent="0.2">
      <c r="W5620" s="402"/>
      <c r="X5620" s="402"/>
      <c r="Y5620" s="402"/>
      <c r="Z5620" s="402"/>
    </row>
    <row r="5621" spans="23:26" x14ac:dyDescent="0.2">
      <c r="W5621" s="402"/>
      <c r="X5621" s="402"/>
      <c r="Y5621" s="402"/>
      <c r="Z5621" s="402"/>
    </row>
    <row r="5622" spans="23:26" x14ac:dyDescent="0.2">
      <c r="W5622" s="402"/>
      <c r="X5622" s="402"/>
      <c r="Y5622" s="402"/>
      <c r="Z5622" s="402"/>
    </row>
    <row r="5623" spans="23:26" x14ac:dyDescent="0.2">
      <c r="W5623" s="402"/>
      <c r="X5623" s="402"/>
      <c r="Y5623" s="402"/>
      <c r="Z5623" s="402"/>
    </row>
    <row r="5624" spans="23:26" x14ac:dyDescent="0.2">
      <c r="W5624" s="402"/>
      <c r="X5624" s="402"/>
      <c r="Y5624" s="402"/>
      <c r="Z5624" s="402"/>
    </row>
    <row r="5625" spans="23:26" x14ac:dyDescent="0.2">
      <c r="W5625" s="402"/>
      <c r="X5625" s="402"/>
      <c r="Y5625" s="402"/>
      <c r="Z5625" s="402"/>
    </row>
    <row r="5626" spans="23:26" x14ac:dyDescent="0.2">
      <c r="W5626" s="402"/>
      <c r="X5626" s="402"/>
      <c r="Y5626" s="402"/>
      <c r="Z5626" s="402"/>
    </row>
    <row r="5627" spans="23:26" x14ac:dyDescent="0.2">
      <c r="W5627" s="402"/>
      <c r="X5627" s="402"/>
      <c r="Y5627" s="402"/>
      <c r="Z5627" s="402"/>
    </row>
    <row r="5628" spans="23:26" x14ac:dyDescent="0.2">
      <c r="W5628" s="402"/>
      <c r="X5628" s="402"/>
      <c r="Y5628" s="402"/>
      <c r="Z5628" s="402"/>
    </row>
    <row r="5629" spans="23:26" x14ac:dyDescent="0.2">
      <c r="W5629" s="402"/>
      <c r="X5629" s="402"/>
      <c r="Y5629" s="402"/>
      <c r="Z5629" s="402"/>
    </row>
    <row r="5630" spans="23:26" x14ac:dyDescent="0.2">
      <c r="W5630" s="402"/>
      <c r="X5630" s="402"/>
      <c r="Y5630" s="402"/>
      <c r="Z5630" s="402"/>
    </row>
    <row r="5631" spans="23:26" x14ac:dyDescent="0.2">
      <c r="W5631" s="402"/>
      <c r="X5631" s="402"/>
      <c r="Y5631" s="402"/>
      <c r="Z5631" s="402"/>
    </row>
    <row r="5632" spans="23:26" x14ac:dyDescent="0.2">
      <c r="W5632" s="402"/>
      <c r="X5632" s="402"/>
      <c r="Y5632" s="402"/>
      <c r="Z5632" s="402"/>
    </row>
    <row r="5633" spans="23:26" x14ac:dyDescent="0.2">
      <c r="W5633" s="402"/>
      <c r="X5633" s="402"/>
      <c r="Y5633" s="402"/>
      <c r="Z5633" s="402"/>
    </row>
    <row r="5634" spans="23:26" x14ac:dyDescent="0.2">
      <c r="W5634" s="402"/>
      <c r="X5634" s="402"/>
      <c r="Y5634" s="402"/>
      <c r="Z5634" s="402"/>
    </row>
    <row r="5635" spans="23:26" x14ac:dyDescent="0.2">
      <c r="W5635" s="402"/>
      <c r="X5635" s="402"/>
      <c r="Y5635" s="402"/>
      <c r="Z5635" s="402"/>
    </row>
    <row r="5636" spans="23:26" x14ac:dyDescent="0.2">
      <c r="W5636" s="402"/>
      <c r="X5636" s="402"/>
      <c r="Y5636" s="402"/>
      <c r="Z5636" s="402"/>
    </row>
    <row r="5637" spans="23:26" x14ac:dyDescent="0.2">
      <c r="W5637" s="402"/>
      <c r="X5637" s="402"/>
      <c r="Y5637" s="402"/>
      <c r="Z5637" s="402"/>
    </row>
    <row r="5638" spans="23:26" x14ac:dyDescent="0.2">
      <c r="W5638" s="402"/>
      <c r="X5638" s="402"/>
      <c r="Y5638" s="402"/>
      <c r="Z5638" s="402"/>
    </row>
    <row r="5639" spans="23:26" x14ac:dyDescent="0.2">
      <c r="W5639" s="402"/>
      <c r="X5639" s="402"/>
      <c r="Y5639" s="402"/>
      <c r="Z5639" s="402"/>
    </row>
    <row r="5640" spans="23:26" x14ac:dyDescent="0.2">
      <c r="W5640" s="402"/>
      <c r="X5640" s="402"/>
      <c r="Y5640" s="402"/>
      <c r="Z5640" s="402"/>
    </row>
    <row r="5641" spans="23:26" x14ac:dyDescent="0.2">
      <c r="W5641" s="402"/>
      <c r="X5641" s="402"/>
      <c r="Y5641" s="402"/>
      <c r="Z5641" s="402"/>
    </row>
    <row r="5642" spans="23:26" x14ac:dyDescent="0.2">
      <c r="W5642" s="402"/>
      <c r="X5642" s="402"/>
      <c r="Y5642" s="402"/>
      <c r="Z5642" s="402"/>
    </row>
    <row r="5643" spans="23:26" x14ac:dyDescent="0.2">
      <c r="W5643" s="402"/>
      <c r="X5643" s="402"/>
      <c r="Y5643" s="402"/>
      <c r="Z5643" s="402"/>
    </row>
    <row r="5644" spans="23:26" x14ac:dyDescent="0.2">
      <c r="W5644" s="402"/>
      <c r="X5644" s="402"/>
      <c r="Y5644" s="402"/>
      <c r="Z5644" s="402"/>
    </row>
    <row r="5645" spans="23:26" x14ac:dyDescent="0.2">
      <c r="W5645" s="402"/>
      <c r="X5645" s="402"/>
      <c r="Y5645" s="402"/>
      <c r="Z5645" s="402"/>
    </row>
    <row r="5646" spans="23:26" x14ac:dyDescent="0.2">
      <c r="W5646" s="402"/>
      <c r="X5646" s="402"/>
      <c r="Y5646" s="402"/>
      <c r="Z5646" s="402"/>
    </row>
    <row r="5647" spans="23:26" x14ac:dyDescent="0.2">
      <c r="W5647" s="402"/>
      <c r="X5647" s="402"/>
      <c r="Y5647" s="402"/>
      <c r="Z5647" s="402"/>
    </row>
    <row r="5648" spans="23:26" x14ac:dyDescent="0.2">
      <c r="W5648" s="402"/>
      <c r="X5648" s="402"/>
      <c r="Y5648" s="402"/>
      <c r="Z5648" s="402"/>
    </row>
    <row r="5649" spans="23:26" x14ac:dyDescent="0.2">
      <c r="W5649" s="402"/>
      <c r="X5649" s="402"/>
      <c r="Y5649" s="402"/>
      <c r="Z5649" s="402"/>
    </row>
    <row r="5650" spans="23:26" x14ac:dyDescent="0.2">
      <c r="W5650" s="402"/>
      <c r="X5650" s="402"/>
      <c r="Y5650" s="402"/>
      <c r="Z5650" s="402"/>
    </row>
    <row r="5651" spans="23:26" x14ac:dyDescent="0.2">
      <c r="W5651" s="402"/>
      <c r="X5651" s="402"/>
      <c r="Y5651" s="402"/>
      <c r="Z5651" s="402"/>
    </row>
    <row r="5652" spans="23:26" x14ac:dyDescent="0.2">
      <c r="W5652" s="402"/>
      <c r="X5652" s="402"/>
      <c r="Y5652" s="402"/>
      <c r="Z5652" s="402"/>
    </row>
    <row r="5653" spans="23:26" x14ac:dyDescent="0.2">
      <c r="W5653" s="402"/>
      <c r="X5653" s="402"/>
      <c r="Y5653" s="402"/>
      <c r="Z5653" s="402"/>
    </row>
    <row r="5654" spans="23:26" x14ac:dyDescent="0.2">
      <c r="W5654" s="402"/>
      <c r="X5654" s="402"/>
      <c r="Y5654" s="402"/>
      <c r="Z5654" s="402"/>
    </row>
    <row r="5655" spans="23:26" x14ac:dyDescent="0.2">
      <c r="W5655" s="402"/>
      <c r="X5655" s="402"/>
      <c r="Y5655" s="402"/>
      <c r="Z5655" s="402"/>
    </row>
    <row r="5656" spans="23:26" x14ac:dyDescent="0.2">
      <c r="W5656" s="402"/>
      <c r="X5656" s="402"/>
      <c r="Y5656" s="402"/>
      <c r="Z5656" s="402"/>
    </row>
    <row r="5657" spans="23:26" x14ac:dyDescent="0.2">
      <c r="W5657" s="402"/>
      <c r="X5657" s="402"/>
      <c r="Y5657" s="402"/>
      <c r="Z5657" s="402"/>
    </row>
    <row r="5658" spans="23:26" x14ac:dyDescent="0.2">
      <c r="W5658" s="402"/>
      <c r="X5658" s="402"/>
      <c r="Y5658" s="402"/>
      <c r="Z5658" s="402"/>
    </row>
    <row r="5659" spans="23:26" x14ac:dyDescent="0.2">
      <c r="W5659" s="402"/>
      <c r="X5659" s="402"/>
      <c r="Y5659" s="402"/>
      <c r="Z5659" s="402"/>
    </row>
    <row r="5660" spans="23:26" x14ac:dyDescent="0.2">
      <c r="W5660" s="402"/>
      <c r="X5660" s="402"/>
      <c r="Y5660" s="402"/>
      <c r="Z5660" s="402"/>
    </row>
    <row r="5661" spans="23:26" x14ac:dyDescent="0.2">
      <c r="W5661" s="402"/>
      <c r="X5661" s="402"/>
      <c r="Y5661" s="402"/>
      <c r="Z5661" s="402"/>
    </row>
    <row r="5662" spans="23:26" x14ac:dyDescent="0.2">
      <c r="W5662" s="402"/>
      <c r="X5662" s="402"/>
      <c r="Y5662" s="402"/>
      <c r="Z5662" s="402"/>
    </row>
    <row r="5663" spans="23:26" x14ac:dyDescent="0.2">
      <c r="W5663" s="402"/>
      <c r="X5663" s="402"/>
      <c r="Y5663" s="402"/>
      <c r="Z5663" s="402"/>
    </row>
    <row r="5664" spans="23:26" x14ac:dyDescent="0.2">
      <c r="W5664" s="402"/>
      <c r="X5664" s="402"/>
      <c r="Y5664" s="402"/>
      <c r="Z5664" s="402"/>
    </row>
    <row r="5665" spans="23:26" x14ac:dyDescent="0.2">
      <c r="W5665" s="402"/>
      <c r="X5665" s="402"/>
      <c r="Y5665" s="402"/>
      <c r="Z5665" s="402"/>
    </row>
    <row r="5666" spans="23:26" x14ac:dyDescent="0.2">
      <c r="W5666" s="402"/>
      <c r="X5666" s="402"/>
      <c r="Y5666" s="402"/>
      <c r="Z5666" s="402"/>
    </row>
    <row r="5667" spans="23:26" x14ac:dyDescent="0.2">
      <c r="W5667" s="402"/>
      <c r="X5667" s="402"/>
      <c r="Y5667" s="402"/>
      <c r="Z5667" s="402"/>
    </row>
    <row r="5668" spans="23:26" x14ac:dyDescent="0.2">
      <c r="W5668" s="402"/>
      <c r="X5668" s="402"/>
      <c r="Y5668" s="402"/>
      <c r="Z5668" s="402"/>
    </row>
    <row r="5669" spans="23:26" x14ac:dyDescent="0.2">
      <c r="W5669" s="402"/>
      <c r="X5669" s="402"/>
      <c r="Y5669" s="402"/>
      <c r="Z5669" s="402"/>
    </row>
    <row r="5670" spans="23:26" x14ac:dyDescent="0.2">
      <c r="W5670" s="402"/>
      <c r="X5670" s="402"/>
      <c r="Y5670" s="402"/>
      <c r="Z5670" s="402"/>
    </row>
    <row r="5671" spans="23:26" x14ac:dyDescent="0.2">
      <c r="W5671" s="402"/>
      <c r="X5671" s="402"/>
      <c r="Y5671" s="402"/>
      <c r="Z5671" s="402"/>
    </row>
    <row r="5672" spans="23:26" x14ac:dyDescent="0.2">
      <c r="W5672" s="402"/>
      <c r="X5672" s="402"/>
      <c r="Y5672" s="402"/>
      <c r="Z5672" s="402"/>
    </row>
    <row r="5673" spans="23:26" x14ac:dyDescent="0.2">
      <c r="W5673" s="402"/>
      <c r="X5673" s="402"/>
      <c r="Y5673" s="402"/>
      <c r="Z5673" s="402"/>
    </row>
    <row r="5674" spans="23:26" x14ac:dyDescent="0.2">
      <c r="W5674" s="402"/>
      <c r="X5674" s="402"/>
      <c r="Y5674" s="402"/>
      <c r="Z5674" s="402"/>
    </row>
    <row r="5675" spans="23:26" x14ac:dyDescent="0.2">
      <c r="W5675" s="402"/>
      <c r="X5675" s="402"/>
      <c r="Y5675" s="402"/>
      <c r="Z5675" s="402"/>
    </row>
    <row r="5676" spans="23:26" x14ac:dyDescent="0.2">
      <c r="W5676" s="402"/>
      <c r="X5676" s="402"/>
      <c r="Y5676" s="402"/>
      <c r="Z5676" s="402"/>
    </row>
    <row r="5677" spans="23:26" x14ac:dyDescent="0.2">
      <c r="W5677" s="402"/>
      <c r="X5677" s="402"/>
      <c r="Y5677" s="402"/>
      <c r="Z5677" s="402"/>
    </row>
    <row r="5678" spans="23:26" x14ac:dyDescent="0.2">
      <c r="W5678" s="402"/>
      <c r="X5678" s="402"/>
      <c r="Y5678" s="402"/>
      <c r="Z5678" s="402"/>
    </row>
    <row r="5679" spans="23:26" x14ac:dyDescent="0.2">
      <c r="W5679" s="402"/>
      <c r="X5679" s="402"/>
      <c r="Y5679" s="402"/>
      <c r="Z5679" s="402"/>
    </row>
    <row r="5680" spans="23:26" x14ac:dyDescent="0.2">
      <c r="W5680" s="402"/>
      <c r="X5680" s="402"/>
      <c r="Y5680" s="402"/>
      <c r="Z5680" s="402"/>
    </row>
    <row r="5681" spans="23:26" x14ac:dyDescent="0.2">
      <c r="W5681" s="402"/>
      <c r="X5681" s="402"/>
      <c r="Y5681" s="402"/>
      <c r="Z5681" s="402"/>
    </row>
    <row r="5682" spans="23:26" x14ac:dyDescent="0.2">
      <c r="W5682" s="402"/>
      <c r="X5682" s="402"/>
      <c r="Y5682" s="402"/>
      <c r="Z5682" s="402"/>
    </row>
    <row r="5683" spans="23:26" x14ac:dyDescent="0.2">
      <c r="W5683" s="402"/>
      <c r="X5683" s="402"/>
      <c r="Y5683" s="402"/>
      <c r="Z5683" s="402"/>
    </row>
    <row r="5684" spans="23:26" x14ac:dyDescent="0.2">
      <c r="W5684" s="402"/>
      <c r="X5684" s="402"/>
      <c r="Y5684" s="402"/>
      <c r="Z5684" s="402"/>
    </row>
    <row r="5685" spans="23:26" x14ac:dyDescent="0.2">
      <c r="W5685" s="402"/>
      <c r="X5685" s="402"/>
      <c r="Y5685" s="402"/>
      <c r="Z5685" s="402"/>
    </row>
    <row r="5686" spans="23:26" x14ac:dyDescent="0.2">
      <c r="W5686" s="402"/>
      <c r="X5686" s="402"/>
      <c r="Y5686" s="402"/>
      <c r="Z5686" s="402"/>
    </row>
    <row r="5687" spans="23:26" x14ac:dyDescent="0.2">
      <c r="W5687" s="402"/>
      <c r="X5687" s="402"/>
      <c r="Y5687" s="402"/>
      <c r="Z5687" s="402"/>
    </row>
    <row r="5688" spans="23:26" x14ac:dyDescent="0.2">
      <c r="W5688" s="402"/>
      <c r="X5688" s="402"/>
      <c r="Y5688" s="402"/>
      <c r="Z5688" s="402"/>
    </row>
    <row r="5689" spans="23:26" x14ac:dyDescent="0.2">
      <c r="W5689" s="402"/>
      <c r="X5689" s="402"/>
      <c r="Y5689" s="402"/>
      <c r="Z5689" s="402"/>
    </row>
    <row r="5690" spans="23:26" x14ac:dyDescent="0.2">
      <c r="W5690" s="402"/>
      <c r="X5690" s="402"/>
      <c r="Y5690" s="402"/>
      <c r="Z5690" s="402"/>
    </row>
    <row r="5691" spans="23:26" x14ac:dyDescent="0.2">
      <c r="W5691" s="402"/>
      <c r="X5691" s="402"/>
      <c r="Y5691" s="402"/>
      <c r="Z5691" s="402"/>
    </row>
    <row r="5692" spans="23:26" x14ac:dyDescent="0.2">
      <c r="W5692" s="402"/>
      <c r="X5692" s="402"/>
      <c r="Y5692" s="402"/>
      <c r="Z5692" s="402"/>
    </row>
    <row r="5693" spans="23:26" x14ac:dyDescent="0.2">
      <c r="W5693" s="402"/>
      <c r="X5693" s="402"/>
      <c r="Y5693" s="402"/>
      <c r="Z5693" s="402"/>
    </row>
    <row r="5694" spans="23:26" x14ac:dyDescent="0.2">
      <c r="W5694" s="402"/>
      <c r="X5694" s="402"/>
      <c r="Y5694" s="402"/>
      <c r="Z5694" s="402"/>
    </row>
    <row r="5695" spans="23:26" x14ac:dyDescent="0.2">
      <c r="W5695" s="402"/>
      <c r="X5695" s="402"/>
      <c r="Y5695" s="402"/>
      <c r="Z5695" s="402"/>
    </row>
    <row r="5696" spans="23:26" x14ac:dyDescent="0.2">
      <c r="W5696" s="402"/>
      <c r="X5696" s="402"/>
      <c r="Y5696" s="402"/>
      <c r="Z5696" s="402"/>
    </row>
    <row r="5697" spans="23:26" x14ac:dyDescent="0.2">
      <c r="W5697" s="402"/>
      <c r="X5697" s="402"/>
      <c r="Y5697" s="402"/>
      <c r="Z5697" s="402"/>
    </row>
    <row r="5698" spans="23:26" x14ac:dyDescent="0.2">
      <c r="W5698" s="402"/>
      <c r="X5698" s="402"/>
      <c r="Y5698" s="402"/>
      <c r="Z5698" s="402"/>
    </row>
    <row r="5699" spans="23:26" x14ac:dyDescent="0.2">
      <c r="W5699" s="402"/>
      <c r="X5699" s="402"/>
      <c r="Y5699" s="402"/>
      <c r="Z5699" s="402"/>
    </row>
    <row r="5700" spans="23:26" x14ac:dyDescent="0.2">
      <c r="W5700" s="402"/>
      <c r="X5700" s="402"/>
      <c r="Y5700" s="402"/>
      <c r="Z5700" s="402"/>
    </row>
    <row r="5701" spans="23:26" x14ac:dyDescent="0.2">
      <c r="W5701" s="402"/>
      <c r="X5701" s="402"/>
      <c r="Y5701" s="402"/>
      <c r="Z5701" s="402"/>
    </row>
    <row r="5702" spans="23:26" x14ac:dyDescent="0.2">
      <c r="W5702" s="402"/>
      <c r="X5702" s="402"/>
      <c r="Y5702" s="402"/>
      <c r="Z5702" s="402"/>
    </row>
    <row r="5703" spans="23:26" x14ac:dyDescent="0.2">
      <c r="W5703" s="402"/>
      <c r="X5703" s="402"/>
      <c r="Y5703" s="402"/>
      <c r="Z5703" s="402"/>
    </row>
    <row r="5704" spans="23:26" x14ac:dyDescent="0.2">
      <c r="W5704" s="402"/>
      <c r="X5704" s="402"/>
      <c r="Y5704" s="402"/>
      <c r="Z5704" s="402"/>
    </row>
    <row r="5705" spans="23:26" x14ac:dyDescent="0.2">
      <c r="W5705" s="402"/>
      <c r="X5705" s="402"/>
      <c r="Y5705" s="402"/>
      <c r="Z5705" s="402"/>
    </row>
    <row r="5706" spans="23:26" x14ac:dyDescent="0.2">
      <c r="W5706" s="402"/>
      <c r="X5706" s="402"/>
      <c r="Y5706" s="402"/>
      <c r="Z5706" s="402"/>
    </row>
    <row r="5707" spans="23:26" x14ac:dyDescent="0.2">
      <c r="W5707" s="402"/>
      <c r="X5707" s="402"/>
      <c r="Y5707" s="402"/>
      <c r="Z5707" s="402"/>
    </row>
    <row r="5708" spans="23:26" x14ac:dyDescent="0.2">
      <c r="W5708" s="402"/>
      <c r="X5708" s="402"/>
      <c r="Y5708" s="402"/>
      <c r="Z5708" s="402"/>
    </row>
    <row r="5709" spans="23:26" x14ac:dyDescent="0.2">
      <c r="W5709" s="402"/>
      <c r="X5709" s="402"/>
      <c r="Y5709" s="402"/>
      <c r="Z5709" s="402"/>
    </row>
    <row r="5710" spans="23:26" x14ac:dyDescent="0.2">
      <c r="W5710" s="402"/>
      <c r="X5710" s="402"/>
      <c r="Y5710" s="402"/>
      <c r="Z5710" s="402"/>
    </row>
    <row r="5711" spans="23:26" x14ac:dyDescent="0.2">
      <c r="W5711" s="402"/>
      <c r="X5711" s="402"/>
      <c r="Y5711" s="402"/>
      <c r="Z5711" s="402"/>
    </row>
    <row r="5712" spans="23:26" x14ac:dyDescent="0.2">
      <c r="W5712" s="402"/>
      <c r="X5712" s="402"/>
      <c r="Y5712" s="402"/>
      <c r="Z5712" s="402"/>
    </row>
    <row r="5713" spans="23:26" x14ac:dyDescent="0.2">
      <c r="W5713" s="402"/>
      <c r="X5713" s="402"/>
      <c r="Y5713" s="402"/>
      <c r="Z5713" s="402"/>
    </row>
    <row r="5714" spans="23:26" x14ac:dyDescent="0.2">
      <c r="W5714" s="402"/>
      <c r="X5714" s="402"/>
      <c r="Y5714" s="402"/>
      <c r="Z5714" s="402"/>
    </row>
    <row r="5715" spans="23:26" x14ac:dyDescent="0.2">
      <c r="W5715" s="402"/>
      <c r="X5715" s="402"/>
      <c r="Y5715" s="402"/>
      <c r="Z5715" s="402"/>
    </row>
    <row r="5716" spans="23:26" x14ac:dyDescent="0.2">
      <c r="W5716" s="402"/>
      <c r="X5716" s="402"/>
      <c r="Y5716" s="402"/>
      <c r="Z5716" s="402"/>
    </row>
    <row r="5717" spans="23:26" x14ac:dyDescent="0.2">
      <c r="W5717" s="402"/>
      <c r="X5717" s="402"/>
      <c r="Y5717" s="402"/>
      <c r="Z5717" s="402"/>
    </row>
    <row r="5718" spans="23:26" x14ac:dyDescent="0.2">
      <c r="W5718" s="402"/>
      <c r="X5718" s="402"/>
      <c r="Y5718" s="402"/>
      <c r="Z5718" s="402"/>
    </row>
    <row r="5719" spans="23:26" x14ac:dyDescent="0.2">
      <c r="W5719" s="402"/>
      <c r="X5719" s="402"/>
      <c r="Y5719" s="402"/>
      <c r="Z5719" s="402"/>
    </row>
    <row r="5720" spans="23:26" x14ac:dyDescent="0.2">
      <c r="W5720" s="402"/>
      <c r="X5720" s="402"/>
      <c r="Y5720" s="402"/>
      <c r="Z5720" s="402"/>
    </row>
    <row r="5721" spans="23:26" x14ac:dyDescent="0.2">
      <c r="W5721" s="402"/>
      <c r="X5721" s="402"/>
      <c r="Y5721" s="402"/>
      <c r="Z5721" s="402"/>
    </row>
    <row r="5722" spans="23:26" x14ac:dyDescent="0.2">
      <c r="W5722" s="402"/>
      <c r="X5722" s="402"/>
      <c r="Y5722" s="402"/>
      <c r="Z5722" s="402"/>
    </row>
    <row r="5723" spans="23:26" x14ac:dyDescent="0.2">
      <c r="W5723" s="402"/>
      <c r="X5723" s="402"/>
      <c r="Y5723" s="402"/>
      <c r="Z5723" s="402"/>
    </row>
    <row r="5724" spans="23:26" x14ac:dyDescent="0.2">
      <c r="W5724" s="402"/>
      <c r="X5724" s="402"/>
      <c r="Y5724" s="402"/>
      <c r="Z5724" s="402"/>
    </row>
    <row r="5725" spans="23:26" x14ac:dyDescent="0.2">
      <c r="W5725" s="402"/>
      <c r="X5725" s="402"/>
      <c r="Y5725" s="402"/>
      <c r="Z5725" s="402"/>
    </row>
    <row r="5726" spans="23:26" x14ac:dyDescent="0.2">
      <c r="W5726" s="402"/>
      <c r="X5726" s="402"/>
      <c r="Y5726" s="402"/>
      <c r="Z5726" s="402"/>
    </row>
    <row r="5727" spans="23:26" x14ac:dyDescent="0.2">
      <c r="W5727" s="402"/>
      <c r="X5727" s="402"/>
      <c r="Y5727" s="402"/>
      <c r="Z5727" s="402"/>
    </row>
    <row r="5728" spans="23:26" x14ac:dyDescent="0.2">
      <c r="W5728" s="402"/>
      <c r="X5728" s="402"/>
      <c r="Y5728" s="402"/>
      <c r="Z5728" s="402"/>
    </row>
    <row r="5729" spans="23:26" x14ac:dyDescent="0.2">
      <c r="W5729" s="402"/>
      <c r="X5729" s="402"/>
      <c r="Y5729" s="402"/>
      <c r="Z5729" s="402"/>
    </row>
    <row r="5730" spans="23:26" x14ac:dyDescent="0.2">
      <c r="W5730" s="402"/>
      <c r="X5730" s="402"/>
      <c r="Y5730" s="402"/>
      <c r="Z5730" s="402"/>
    </row>
    <row r="5731" spans="23:26" x14ac:dyDescent="0.2">
      <c r="W5731" s="402"/>
      <c r="X5731" s="402"/>
      <c r="Y5731" s="402"/>
      <c r="Z5731" s="402"/>
    </row>
    <row r="5732" spans="23:26" x14ac:dyDescent="0.2">
      <c r="W5732" s="402"/>
      <c r="X5732" s="402"/>
      <c r="Y5732" s="402"/>
      <c r="Z5732" s="402"/>
    </row>
    <row r="5733" spans="23:26" x14ac:dyDescent="0.2">
      <c r="W5733" s="402"/>
      <c r="X5733" s="402"/>
      <c r="Y5733" s="402"/>
      <c r="Z5733" s="402"/>
    </row>
    <row r="5734" spans="23:26" x14ac:dyDescent="0.2">
      <c r="W5734" s="402"/>
      <c r="X5734" s="402"/>
      <c r="Y5734" s="402"/>
      <c r="Z5734" s="402"/>
    </row>
    <row r="5735" spans="23:26" x14ac:dyDescent="0.2">
      <c r="W5735" s="402"/>
      <c r="X5735" s="402"/>
      <c r="Y5735" s="402"/>
      <c r="Z5735" s="402"/>
    </row>
    <row r="5736" spans="23:26" x14ac:dyDescent="0.2">
      <c r="W5736" s="402"/>
      <c r="X5736" s="402"/>
      <c r="Y5736" s="402"/>
      <c r="Z5736" s="402"/>
    </row>
    <row r="5737" spans="23:26" x14ac:dyDescent="0.2">
      <c r="W5737" s="402"/>
      <c r="X5737" s="402"/>
      <c r="Y5737" s="402"/>
      <c r="Z5737" s="402"/>
    </row>
    <row r="5738" spans="23:26" x14ac:dyDescent="0.2">
      <c r="W5738" s="402"/>
      <c r="X5738" s="402"/>
      <c r="Y5738" s="402"/>
      <c r="Z5738" s="402"/>
    </row>
    <row r="5739" spans="23:26" x14ac:dyDescent="0.2">
      <c r="W5739" s="402"/>
      <c r="X5739" s="402"/>
      <c r="Y5739" s="402"/>
      <c r="Z5739" s="402"/>
    </row>
    <row r="5740" spans="23:26" x14ac:dyDescent="0.2">
      <c r="W5740" s="402"/>
      <c r="X5740" s="402"/>
      <c r="Y5740" s="402"/>
      <c r="Z5740" s="402"/>
    </row>
    <row r="5741" spans="23:26" x14ac:dyDescent="0.2">
      <c r="W5741" s="402"/>
      <c r="X5741" s="402"/>
      <c r="Y5741" s="402"/>
      <c r="Z5741" s="402"/>
    </row>
    <row r="5742" spans="23:26" x14ac:dyDescent="0.2">
      <c r="W5742" s="402"/>
      <c r="X5742" s="402"/>
      <c r="Y5742" s="402"/>
      <c r="Z5742" s="402"/>
    </row>
    <row r="5743" spans="23:26" x14ac:dyDescent="0.2">
      <c r="W5743" s="402"/>
      <c r="X5743" s="402"/>
      <c r="Y5743" s="402"/>
      <c r="Z5743" s="402"/>
    </row>
    <row r="5744" spans="23:26" x14ac:dyDescent="0.2">
      <c r="W5744" s="402"/>
      <c r="X5744" s="402"/>
      <c r="Y5744" s="402"/>
      <c r="Z5744" s="402"/>
    </row>
    <row r="5745" spans="23:26" x14ac:dyDescent="0.2">
      <c r="W5745" s="402"/>
      <c r="X5745" s="402"/>
      <c r="Y5745" s="402"/>
      <c r="Z5745" s="402"/>
    </row>
    <row r="5746" spans="23:26" x14ac:dyDescent="0.2">
      <c r="W5746" s="402"/>
      <c r="X5746" s="402"/>
      <c r="Y5746" s="402"/>
      <c r="Z5746" s="402"/>
    </row>
    <row r="5747" spans="23:26" x14ac:dyDescent="0.2">
      <c r="W5747" s="402"/>
      <c r="X5747" s="402"/>
      <c r="Y5747" s="402"/>
      <c r="Z5747" s="402"/>
    </row>
    <row r="5748" spans="23:26" x14ac:dyDescent="0.2">
      <c r="W5748" s="402"/>
      <c r="X5748" s="402"/>
      <c r="Y5748" s="402"/>
      <c r="Z5748" s="402"/>
    </row>
    <row r="5749" spans="23:26" x14ac:dyDescent="0.2">
      <c r="W5749" s="402"/>
      <c r="X5749" s="402"/>
      <c r="Y5749" s="402"/>
      <c r="Z5749" s="402"/>
    </row>
    <row r="5750" spans="23:26" x14ac:dyDescent="0.2">
      <c r="W5750" s="402"/>
      <c r="X5750" s="402"/>
      <c r="Y5750" s="402"/>
      <c r="Z5750" s="402"/>
    </row>
    <row r="5751" spans="23:26" x14ac:dyDescent="0.2">
      <c r="W5751" s="402"/>
      <c r="X5751" s="402"/>
      <c r="Y5751" s="402"/>
      <c r="Z5751" s="402"/>
    </row>
    <row r="5752" spans="23:26" x14ac:dyDescent="0.2">
      <c r="W5752" s="402"/>
      <c r="X5752" s="402"/>
      <c r="Y5752" s="402"/>
      <c r="Z5752" s="402"/>
    </row>
    <row r="5753" spans="23:26" x14ac:dyDescent="0.2">
      <c r="W5753" s="402"/>
      <c r="X5753" s="402"/>
      <c r="Y5753" s="402"/>
      <c r="Z5753" s="402"/>
    </row>
    <row r="5754" spans="23:26" x14ac:dyDescent="0.2">
      <c r="W5754" s="402"/>
      <c r="X5754" s="402"/>
      <c r="Y5754" s="402"/>
      <c r="Z5754" s="402"/>
    </row>
    <row r="5755" spans="23:26" x14ac:dyDescent="0.2">
      <c r="W5755" s="402"/>
      <c r="X5755" s="402"/>
      <c r="Y5755" s="402"/>
      <c r="Z5755" s="402"/>
    </row>
    <row r="5756" spans="23:26" x14ac:dyDescent="0.2">
      <c r="W5756" s="402"/>
      <c r="X5756" s="402"/>
      <c r="Y5756" s="402"/>
      <c r="Z5756" s="402"/>
    </row>
    <row r="5757" spans="23:26" x14ac:dyDescent="0.2">
      <c r="W5757" s="402"/>
      <c r="X5757" s="402"/>
      <c r="Y5757" s="402"/>
      <c r="Z5757" s="402"/>
    </row>
    <row r="5758" spans="23:26" x14ac:dyDescent="0.2">
      <c r="W5758" s="402"/>
      <c r="X5758" s="402"/>
      <c r="Y5758" s="402"/>
      <c r="Z5758" s="402"/>
    </row>
    <row r="5759" spans="23:26" x14ac:dyDescent="0.2">
      <c r="W5759" s="402"/>
      <c r="X5759" s="402"/>
      <c r="Y5759" s="402"/>
      <c r="Z5759" s="402"/>
    </row>
    <row r="5760" spans="23:26" x14ac:dyDescent="0.2">
      <c r="W5760" s="402"/>
      <c r="X5760" s="402"/>
      <c r="Y5760" s="402"/>
      <c r="Z5760" s="402"/>
    </row>
    <row r="5761" spans="23:26" x14ac:dyDescent="0.2">
      <c r="W5761" s="402"/>
      <c r="X5761" s="402"/>
      <c r="Y5761" s="402"/>
      <c r="Z5761" s="402"/>
    </row>
    <row r="5762" spans="23:26" x14ac:dyDescent="0.2">
      <c r="W5762" s="402"/>
      <c r="X5762" s="402"/>
      <c r="Y5762" s="402"/>
      <c r="Z5762" s="402"/>
    </row>
    <row r="5763" spans="23:26" x14ac:dyDescent="0.2">
      <c r="W5763" s="402"/>
      <c r="X5763" s="402"/>
      <c r="Y5763" s="402"/>
      <c r="Z5763" s="402"/>
    </row>
    <row r="5764" spans="23:26" x14ac:dyDescent="0.2">
      <c r="W5764" s="402"/>
      <c r="X5764" s="402"/>
      <c r="Y5764" s="402"/>
      <c r="Z5764" s="402"/>
    </row>
    <row r="5765" spans="23:26" x14ac:dyDescent="0.2">
      <c r="W5765" s="402"/>
      <c r="X5765" s="402"/>
      <c r="Y5765" s="402"/>
      <c r="Z5765" s="402"/>
    </row>
    <row r="5766" spans="23:26" x14ac:dyDescent="0.2">
      <c r="W5766" s="402"/>
      <c r="X5766" s="402"/>
      <c r="Y5766" s="402"/>
      <c r="Z5766" s="402"/>
    </row>
    <row r="5767" spans="23:26" x14ac:dyDescent="0.2">
      <c r="W5767" s="402"/>
      <c r="X5767" s="402"/>
      <c r="Y5767" s="402"/>
      <c r="Z5767" s="402"/>
    </row>
    <row r="5768" spans="23:26" x14ac:dyDescent="0.2">
      <c r="W5768" s="402"/>
      <c r="X5768" s="402"/>
      <c r="Y5768" s="402"/>
      <c r="Z5768" s="402"/>
    </row>
    <row r="5769" spans="23:26" x14ac:dyDescent="0.2">
      <c r="W5769" s="402"/>
      <c r="X5769" s="402"/>
      <c r="Y5769" s="402"/>
      <c r="Z5769" s="402"/>
    </row>
    <row r="5770" spans="23:26" x14ac:dyDescent="0.2">
      <c r="W5770" s="402"/>
      <c r="X5770" s="402"/>
      <c r="Y5770" s="402"/>
      <c r="Z5770" s="402"/>
    </row>
    <row r="5771" spans="23:26" x14ac:dyDescent="0.2">
      <c r="W5771" s="402"/>
      <c r="X5771" s="402"/>
      <c r="Y5771" s="402"/>
      <c r="Z5771" s="402"/>
    </row>
    <row r="5772" spans="23:26" x14ac:dyDescent="0.2">
      <c r="W5772" s="402"/>
      <c r="X5772" s="402"/>
      <c r="Y5772" s="402"/>
      <c r="Z5772" s="402"/>
    </row>
    <row r="5773" spans="23:26" x14ac:dyDescent="0.2">
      <c r="W5773" s="402"/>
      <c r="X5773" s="402"/>
      <c r="Y5773" s="402"/>
      <c r="Z5773" s="402"/>
    </row>
    <row r="5774" spans="23:26" x14ac:dyDescent="0.2">
      <c r="W5774" s="402"/>
      <c r="X5774" s="402"/>
      <c r="Y5774" s="402"/>
      <c r="Z5774" s="402"/>
    </row>
    <row r="5775" spans="23:26" x14ac:dyDescent="0.2">
      <c r="W5775" s="402"/>
      <c r="X5775" s="402"/>
      <c r="Y5775" s="402"/>
      <c r="Z5775" s="402"/>
    </row>
    <row r="5776" spans="23:26" x14ac:dyDescent="0.2">
      <c r="W5776" s="402"/>
      <c r="X5776" s="402"/>
      <c r="Y5776" s="402"/>
      <c r="Z5776" s="402"/>
    </row>
    <row r="5777" spans="23:26" x14ac:dyDescent="0.2">
      <c r="W5777" s="402"/>
      <c r="X5777" s="402"/>
      <c r="Y5777" s="402"/>
      <c r="Z5777" s="402"/>
    </row>
    <row r="5778" spans="23:26" x14ac:dyDescent="0.2">
      <c r="W5778" s="402"/>
      <c r="X5778" s="402"/>
      <c r="Y5778" s="402"/>
      <c r="Z5778" s="402"/>
    </row>
    <row r="5779" spans="23:26" x14ac:dyDescent="0.2">
      <c r="W5779" s="402"/>
      <c r="X5779" s="402"/>
      <c r="Y5779" s="402"/>
      <c r="Z5779" s="402"/>
    </row>
    <row r="5780" spans="23:26" x14ac:dyDescent="0.2">
      <c r="W5780" s="402"/>
      <c r="X5780" s="402"/>
      <c r="Y5780" s="402"/>
      <c r="Z5780" s="402"/>
    </row>
    <row r="5781" spans="23:26" x14ac:dyDescent="0.2">
      <c r="W5781" s="402"/>
      <c r="X5781" s="402"/>
      <c r="Y5781" s="402"/>
      <c r="Z5781" s="402"/>
    </row>
    <row r="5782" spans="23:26" x14ac:dyDescent="0.2">
      <c r="W5782" s="402"/>
      <c r="X5782" s="402"/>
      <c r="Y5782" s="402"/>
      <c r="Z5782" s="402"/>
    </row>
    <row r="5783" spans="23:26" x14ac:dyDescent="0.2">
      <c r="W5783" s="402"/>
      <c r="X5783" s="402"/>
      <c r="Y5783" s="402"/>
      <c r="Z5783" s="402"/>
    </row>
    <row r="5784" spans="23:26" x14ac:dyDescent="0.2">
      <c r="W5784" s="402"/>
      <c r="X5784" s="402"/>
      <c r="Y5784" s="402"/>
      <c r="Z5784" s="402"/>
    </row>
    <row r="5785" spans="23:26" x14ac:dyDescent="0.2">
      <c r="W5785" s="402"/>
      <c r="X5785" s="402"/>
      <c r="Y5785" s="402"/>
      <c r="Z5785" s="402"/>
    </row>
    <row r="5786" spans="23:26" x14ac:dyDescent="0.2">
      <c r="W5786" s="402"/>
      <c r="X5786" s="402"/>
      <c r="Y5786" s="402"/>
      <c r="Z5786" s="402"/>
    </row>
    <row r="5787" spans="23:26" x14ac:dyDescent="0.2">
      <c r="W5787" s="402"/>
      <c r="X5787" s="402"/>
      <c r="Y5787" s="402"/>
      <c r="Z5787" s="402"/>
    </row>
    <row r="5788" spans="23:26" x14ac:dyDescent="0.2">
      <c r="W5788" s="402"/>
      <c r="X5788" s="402"/>
      <c r="Y5788" s="402"/>
      <c r="Z5788" s="402"/>
    </row>
    <row r="5789" spans="23:26" x14ac:dyDescent="0.2">
      <c r="W5789" s="402"/>
      <c r="X5789" s="402"/>
      <c r="Y5789" s="402"/>
      <c r="Z5789" s="402"/>
    </row>
    <row r="5790" spans="23:26" x14ac:dyDescent="0.2">
      <c r="W5790" s="402"/>
      <c r="X5790" s="402"/>
      <c r="Y5790" s="402"/>
      <c r="Z5790" s="402"/>
    </row>
    <row r="5791" spans="23:26" x14ac:dyDescent="0.2">
      <c r="W5791" s="402"/>
      <c r="X5791" s="402"/>
      <c r="Y5791" s="402"/>
      <c r="Z5791" s="402"/>
    </row>
    <row r="5792" spans="23:26" x14ac:dyDescent="0.2">
      <c r="W5792" s="402"/>
      <c r="X5792" s="402"/>
      <c r="Y5792" s="402"/>
      <c r="Z5792" s="402"/>
    </row>
    <row r="5793" spans="23:26" x14ac:dyDescent="0.2">
      <c r="W5793" s="402"/>
      <c r="X5793" s="402"/>
      <c r="Y5793" s="402"/>
      <c r="Z5793" s="402"/>
    </row>
    <row r="5794" spans="23:26" x14ac:dyDescent="0.2">
      <c r="W5794" s="402"/>
      <c r="X5794" s="402"/>
      <c r="Y5794" s="402"/>
      <c r="Z5794" s="402"/>
    </row>
    <row r="5795" spans="23:26" x14ac:dyDescent="0.2">
      <c r="W5795" s="402"/>
      <c r="X5795" s="402"/>
      <c r="Y5795" s="402"/>
      <c r="Z5795" s="402"/>
    </row>
    <row r="5796" spans="23:26" x14ac:dyDescent="0.2">
      <c r="W5796" s="402"/>
      <c r="X5796" s="402"/>
      <c r="Y5796" s="402"/>
      <c r="Z5796" s="402"/>
    </row>
    <row r="5797" spans="23:26" x14ac:dyDescent="0.2">
      <c r="W5797" s="402"/>
      <c r="X5797" s="402"/>
      <c r="Y5797" s="402"/>
      <c r="Z5797" s="402"/>
    </row>
    <row r="5798" spans="23:26" x14ac:dyDescent="0.2">
      <c r="W5798" s="402"/>
      <c r="X5798" s="402"/>
      <c r="Y5798" s="402"/>
      <c r="Z5798" s="402"/>
    </row>
    <row r="5799" spans="23:26" x14ac:dyDescent="0.2">
      <c r="W5799" s="402"/>
      <c r="X5799" s="402"/>
      <c r="Y5799" s="402"/>
      <c r="Z5799" s="402"/>
    </row>
    <row r="5800" spans="23:26" x14ac:dyDescent="0.2">
      <c r="W5800" s="402"/>
      <c r="X5800" s="402"/>
      <c r="Y5800" s="402"/>
      <c r="Z5800" s="402"/>
    </row>
    <row r="5801" spans="23:26" x14ac:dyDescent="0.2">
      <c r="W5801" s="402"/>
      <c r="X5801" s="402"/>
      <c r="Y5801" s="402"/>
      <c r="Z5801" s="402"/>
    </row>
    <row r="5802" spans="23:26" x14ac:dyDescent="0.2">
      <c r="W5802" s="402"/>
      <c r="X5802" s="402"/>
      <c r="Y5802" s="402"/>
      <c r="Z5802" s="402"/>
    </row>
    <row r="5803" spans="23:26" x14ac:dyDescent="0.2">
      <c r="W5803" s="402"/>
      <c r="X5803" s="402"/>
      <c r="Y5803" s="402"/>
      <c r="Z5803" s="402"/>
    </row>
    <row r="5804" spans="23:26" x14ac:dyDescent="0.2">
      <c r="W5804" s="402"/>
      <c r="X5804" s="402"/>
      <c r="Y5804" s="402"/>
      <c r="Z5804" s="402"/>
    </row>
    <row r="5805" spans="23:26" x14ac:dyDescent="0.2">
      <c r="W5805" s="402"/>
      <c r="X5805" s="402"/>
      <c r="Y5805" s="402"/>
      <c r="Z5805" s="402"/>
    </row>
    <row r="5806" spans="23:26" x14ac:dyDescent="0.2">
      <c r="W5806" s="402"/>
      <c r="X5806" s="402"/>
      <c r="Y5806" s="402"/>
      <c r="Z5806" s="402"/>
    </row>
    <row r="5807" spans="23:26" x14ac:dyDescent="0.2">
      <c r="W5807" s="402"/>
      <c r="X5807" s="402"/>
      <c r="Y5807" s="402"/>
      <c r="Z5807" s="402"/>
    </row>
    <row r="5808" spans="23:26" x14ac:dyDescent="0.2">
      <c r="W5808" s="402"/>
      <c r="X5808" s="402"/>
      <c r="Y5808" s="402"/>
      <c r="Z5808" s="402"/>
    </row>
    <row r="5809" spans="23:26" x14ac:dyDescent="0.2">
      <c r="W5809" s="402"/>
      <c r="X5809" s="402"/>
      <c r="Y5809" s="402"/>
      <c r="Z5809" s="402"/>
    </row>
    <row r="5810" spans="23:26" x14ac:dyDescent="0.2">
      <c r="W5810" s="402"/>
      <c r="X5810" s="402"/>
      <c r="Y5810" s="402"/>
      <c r="Z5810" s="402"/>
    </row>
    <row r="5811" spans="23:26" x14ac:dyDescent="0.2">
      <c r="W5811" s="402"/>
      <c r="X5811" s="402"/>
      <c r="Y5811" s="402"/>
      <c r="Z5811" s="402"/>
    </row>
    <row r="5812" spans="23:26" x14ac:dyDescent="0.2">
      <c r="W5812" s="402"/>
      <c r="X5812" s="402"/>
      <c r="Y5812" s="402"/>
      <c r="Z5812" s="402"/>
    </row>
    <row r="5813" spans="23:26" x14ac:dyDescent="0.2">
      <c r="W5813" s="402"/>
      <c r="X5813" s="402"/>
      <c r="Y5813" s="402"/>
      <c r="Z5813" s="402"/>
    </row>
    <row r="5814" spans="23:26" x14ac:dyDescent="0.2">
      <c r="W5814" s="402"/>
      <c r="X5814" s="402"/>
      <c r="Y5814" s="402"/>
      <c r="Z5814" s="402"/>
    </row>
    <row r="5815" spans="23:26" x14ac:dyDescent="0.2">
      <c r="W5815" s="402"/>
      <c r="X5815" s="402"/>
      <c r="Y5815" s="402"/>
      <c r="Z5815" s="402"/>
    </row>
    <row r="5816" spans="23:26" x14ac:dyDescent="0.2">
      <c r="W5816" s="402"/>
      <c r="X5816" s="402"/>
      <c r="Y5816" s="402"/>
      <c r="Z5816" s="402"/>
    </row>
    <row r="5817" spans="23:26" x14ac:dyDescent="0.2">
      <c r="W5817" s="402"/>
      <c r="X5817" s="402"/>
      <c r="Y5817" s="402"/>
      <c r="Z5817" s="402"/>
    </row>
    <row r="5818" spans="23:26" x14ac:dyDescent="0.2">
      <c r="W5818" s="402"/>
      <c r="X5818" s="402"/>
      <c r="Y5818" s="402"/>
      <c r="Z5818" s="402"/>
    </row>
    <row r="5819" spans="23:26" x14ac:dyDescent="0.2">
      <c r="W5819" s="402"/>
      <c r="X5819" s="402"/>
      <c r="Y5819" s="402"/>
      <c r="Z5819" s="402"/>
    </row>
    <row r="5820" spans="23:26" x14ac:dyDescent="0.2">
      <c r="W5820" s="402"/>
      <c r="X5820" s="402"/>
      <c r="Y5820" s="402"/>
      <c r="Z5820" s="402"/>
    </row>
    <row r="5821" spans="23:26" x14ac:dyDescent="0.2">
      <c r="W5821" s="402"/>
      <c r="X5821" s="402"/>
      <c r="Y5821" s="402"/>
      <c r="Z5821" s="402"/>
    </row>
    <row r="5822" spans="23:26" x14ac:dyDescent="0.2">
      <c r="W5822" s="402"/>
      <c r="X5822" s="402"/>
      <c r="Y5822" s="402"/>
      <c r="Z5822" s="402"/>
    </row>
    <row r="5823" spans="23:26" x14ac:dyDescent="0.2">
      <c r="W5823" s="402"/>
      <c r="X5823" s="402"/>
      <c r="Y5823" s="402"/>
      <c r="Z5823" s="402"/>
    </row>
    <row r="5824" spans="23:26" x14ac:dyDescent="0.2">
      <c r="W5824" s="402"/>
      <c r="X5824" s="402"/>
      <c r="Y5824" s="402"/>
      <c r="Z5824" s="402"/>
    </row>
    <row r="5825" spans="23:26" x14ac:dyDescent="0.2">
      <c r="W5825" s="402"/>
      <c r="X5825" s="402"/>
      <c r="Y5825" s="402"/>
      <c r="Z5825" s="402"/>
    </row>
    <row r="5826" spans="23:26" x14ac:dyDescent="0.2">
      <c r="W5826" s="402"/>
      <c r="X5826" s="402"/>
      <c r="Y5826" s="402"/>
      <c r="Z5826" s="402"/>
    </row>
    <row r="5827" spans="23:26" x14ac:dyDescent="0.2">
      <c r="W5827" s="402"/>
      <c r="X5827" s="402"/>
      <c r="Y5827" s="402"/>
      <c r="Z5827" s="402"/>
    </row>
    <row r="5828" spans="23:26" x14ac:dyDescent="0.2">
      <c r="W5828" s="402"/>
      <c r="X5828" s="402"/>
      <c r="Y5828" s="402"/>
      <c r="Z5828" s="402"/>
    </row>
    <row r="5829" spans="23:26" x14ac:dyDescent="0.2">
      <c r="W5829" s="402"/>
      <c r="X5829" s="402"/>
      <c r="Y5829" s="402"/>
      <c r="Z5829" s="402"/>
    </row>
    <row r="5830" spans="23:26" x14ac:dyDescent="0.2">
      <c r="W5830" s="402"/>
      <c r="X5830" s="402"/>
      <c r="Y5830" s="402"/>
      <c r="Z5830" s="402"/>
    </row>
    <row r="5831" spans="23:26" x14ac:dyDescent="0.2">
      <c r="W5831" s="402"/>
      <c r="X5831" s="402"/>
      <c r="Y5831" s="402"/>
      <c r="Z5831" s="402"/>
    </row>
    <row r="5832" spans="23:26" x14ac:dyDescent="0.2">
      <c r="W5832" s="402"/>
      <c r="X5832" s="402"/>
      <c r="Y5832" s="402"/>
      <c r="Z5832" s="402"/>
    </row>
    <row r="5833" spans="23:26" x14ac:dyDescent="0.2">
      <c r="W5833" s="402"/>
      <c r="X5833" s="402"/>
      <c r="Y5833" s="402"/>
      <c r="Z5833" s="402"/>
    </row>
    <row r="5834" spans="23:26" x14ac:dyDescent="0.2">
      <c r="W5834" s="402"/>
      <c r="X5834" s="402"/>
      <c r="Y5834" s="402"/>
      <c r="Z5834" s="402"/>
    </row>
    <row r="5835" spans="23:26" x14ac:dyDescent="0.2">
      <c r="W5835" s="402"/>
      <c r="X5835" s="402"/>
      <c r="Y5835" s="402"/>
      <c r="Z5835" s="402"/>
    </row>
    <row r="5836" spans="23:26" x14ac:dyDescent="0.2">
      <c r="W5836" s="402"/>
      <c r="X5836" s="402"/>
      <c r="Y5836" s="402"/>
      <c r="Z5836" s="402"/>
    </row>
    <row r="5837" spans="23:26" x14ac:dyDescent="0.2">
      <c r="W5837" s="402"/>
      <c r="X5837" s="402"/>
      <c r="Y5837" s="402"/>
      <c r="Z5837" s="402"/>
    </row>
    <row r="5838" spans="23:26" x14ac:dyDescent="0.2">
      <c r="W5838" s="402"/>
      <c r="X5838" s="402"/>
      <c r="Y5838" s="402"/>
      <c r="Z5838" s="402"/>
    </row>
    <row r="5839" spans="23:26" x14ac:dyDescent="0.2">
      <c r="W5839" s="402"/>
      <c r="X5839" s="402"/>
      <c r="Y5839" s="402"/>
      <c r="Z5839" s="402"/>
    </row>
    <row r="5840" spans="23:26" x14ac:dyDescent="0.2">
      <c r="W5840" s="402"/>
      <c r="X5840" s="402"/>
      <c r="Y5840" s="402"/>
      <c r="Z5840" s="402"/>
    </row>
    <row r="5841" spans="23:26" x14ac:dyDescent="0.2">
      <c r="W5841" s="402"/>
      <c r="X5841" s="402"/>
      <c r="Y5841" s="402"/>
      <c r="Z5841" s="402"/>
    </row>
    <row r="5842" spans="23:26" x14ac:dyDescent="0.2">
      <c r="W5842" s="402"/>
      <c r="X5842" s="402"/>
      <c r="Y5842" s="402"/>
      <c r="Z5842" s="402"/>
    </row>
    <row r="5843" spans="23:26" x14ac:dyDescent="0.2">
      <c r="W5843" s="402"/>
      <c r="X5843" s="402"/>
      <c r="Y5843" s="402"/>
      <c r="Z5843" s="402"/>
    </row>
    <row r="5844" spans="23:26" x14ac:dyDescent="0.2">
      <c r="W5844" s="402"/>
      <c r="X5844" s="402"/>
      <c r="Y5844" s="402"/>
      <c r="Z5844" s="402"/>
    </row>
    <row r="5845" spans="23:26" x14ac:dyDescent="0.2">
      <c r="W5845" s="402"/>
      <c r="X5845" s="402"/>
      <c r="Y5845" s="402"/>
      <c r="Z5845" s="402"/>
    </row>
    <row r="5846" spans="23:26" x14ac:dyDescent="0.2">
      <c r="W5846" s="402"/>
      <c r="X5846" s="402"/>
      <c r="Y5846" s="402"/>
      <c r="Z5846" s="402"/>
    </row>
    <row r="5847" spans="23:26" x14ac:dyDescent="0.2">
      <c r="W5847" s="402"/>
      <c r="X5847" s="402"/>
      <c r="Y5847" s="402"/>
      <c r="Z5847" s="402"/>
    </row>
    <row r="5848" spans="23:26" x14ac:dyDescent="0.2">
      <c r="W5848" s="402"/>
      <c r="X5848" s="402"/>
      <c r="Y5848" s="402"/>
      <c r="Z5848" s="402"/>
    </row>
    <row r="5849" spans="23:26" x14ac:dyDescent="0.2">
      <c r="W5849" s="402"/>
      <c r="X5849" s="402"/>
      <c r="Y5849" s="402"/>
      <c r="Z5849" s="402"/>
    </row>
    <row r="5850" spans="23:26" x14ac:dyDescent="0.2">
      <c r="W5850" s="402"/>
      <c r="X5850" s="402"/>
      <c r="Y5850" s="402"/>
      <c r="Z5850" s="402"/>
    </row>
    <row r="5851" spans="23:26" x14ac:dyDescent="0.2">
      <c r="W5851" s="402"/>
      <c r="X5851" s="402"/>
      <c r="Y5851" s="402"/>
      <c r="Z5851" s="402"/>
    </row>
    <row r="5852" spans="23:26" x14ac:dyDescent="0.2">
      <c r="W5852" s="402"/>
      <c r="X5852" s="402"/>
      <c r="Y5852" s="402"/>
      <c r="Z5852" s="402"/>
    </row>
    <row r="5853" spans="23:26" x14ac:dyDescent="0.2">
      <c r="W5853" s="402"/>
      <c r="X5853" s="402"/>
      <c r="Y5853" s="402"/>
      <c r="Z5853" s="402"/>
    </row>
    <row r="5854" spans="23:26" x14ac:dyDescent="0.2">
      <c r="W5854" s="402"/>
      <c r="X5854" s="402"/>
      <c r="Y5854" s="402"/>
      <c r="Z5854" s="402"/>
    </row>
    <row r="5855" spans="23:26" x14ac:dyDescent="0.2">
      <c r="W5855" s="402"/>
      <c r="X5855" s="402"/>
      <c r="Y5855" s="402"/>
      <c r="Z5855" s="402"/>
    </row>
    <row r="5856" spans="23:26" x14ac:dyDescent="0.2">
      <c r="W5856" s="402"/>
      <c r="X5856" s="402"/>
      <c r="Y5856" s="402"/>
      <c r="Z5856" s="402"/>
    </row>
    <row r="5857" spans="23:26" x14ac:dyDescent="0.2">
      <c r="W5857" s="402"/>
      <c r="X5857" s="402"/>
      <c r="Y5857" s="402"/>
      <c r="Z5857" s="402"/>
    </row>
    <row r="5858" spans="23:26" x14ac:dyDescent="0.2">
      <c r="W5858" s="402"/>
      <c r="X5858" s="402"/>
      <c r="Y5858" s="402"/>
      <c r="Z5858" s="402"/>
    </row>
    <row r="5859" spans="23:26" x14ac:dyDescent="0.2">
      <c r="W5859" s="402"/>
      <c r="X5859" s="402"/>
      <c r="Y5859" s="402"/>
      <c r="Z5859" s="402"/>
    </row>
    <row r="5860" spans="23:26" x14ac:dyDescent="0.2">
      <c r="W5860" s="402"/>
      <c r="X5860" s="402"/>
      <c r="Y5860" s="402"/>
      <c r="Z5860" s="402"/>
    </row>
    <row r="5861" spans="23:26" x14ac:dyDescent="0.2">
      <c r="W5861" s="402"/>
      <c r="X5861" s="402"/>
      <c r="Y5861" s="402"/>
      <c r="Z5861" s="402"/>
    </row>
    <row r="5862" spans="23:26" x14ac:dyDescent="0.2">
      <c r="W5862" s="402"/>
      <c r="X5862" s="402"/>
      <c r="Y5862" s="402"/>
      <c r="Z5862" s="402"/>
    </row>
    <row r="5863" spans="23:26" x14ac:dyDescent="0.2">
      <c r="W5863" s="402"/>
      <c r="X5863" s="402"/>
      <c r="Y5863" s="402"/>
      <c r="Z5863" s="402"/>
    </row>
    <row r="5864" spans="23:26" x14ac:dyDescent="0.2">
      <c r="W5864" s="402"/>
      <c r="X5864" s="402"/>
      <c r="Y5864" s="402"/>
      <c r="Z5864" s="402"/>
    </row>
    <row r="5865" spans="23:26" x14ac:dyDescent="0.2">
      <c r="W5865" s="402"/>
      <c r="X5865" s="402"/>
      <c r="Y5865" s="402"/>
      <c r="Z5865" s="402"/>
    </row>
    <row r="5866" spans="23:26" x14ac:dyDescent="0.2">
      <c r="W5866" s="402"/>
      <c r="X5866" s="402"/>
      <c r="Y5866" s="402"/>
      <c r="Z5866" s="402"/>
    </row>
    <row r="5867" spans="23:26" x14ac:dyDescent="0.2">
      <c r="W5867" s="402"/>
      <c r="X5867" s="402"/>
      <c r="Y5867" s="402"/>
      <c r="Z5867" s="402"/>
    </row>
    <row r="5868" spans="23:26" x14ac:dyDescent="0.2">
      <c r="W5868" s="402"/>
      <c r="X5868" s="402"/>
      <c r="Y5868" s="402"/>
      <c r="Z5868" s="402"/>
    </row>
    <row r="5869" spans="23:26" x14ac:dyDescent="0.2">
      <c r="W5869" s="402"/>
      <c r="X5869" s="402"/>
      <c r="Y5869" s="402"/>
      <c r="Z5869" s="402"/>
    </row>
    <row r="5870" spans="23:26" x14ac:dyDescent="0.2">
      <c r="W5870" s="402"/>
      <c r="X5870" s="402"/>
      <c r="Y5870" s="402"/>
      <c r="Z5870" s="402"/>
    </row>
    <row r="5871" spans="23:26" x14ac:dyDescent="0.2">
      <c r="W5871" s="402"/>
      <c r="X5871" s="402"/>
      <c r="Y5871" s="402"/>
      <c r="Z5871" s="402"/>
    </row>
    <row r="5872" spans="23:26" x14ac:dyDescent="0.2">
      <c r="W5872" s="402"/>
      <c r="X5872" s="402"/>
      <c r="Y5872" s="402"/>
      <c r="Z5872" s="402"/>
    </row>
    <row r="5873" spans="23:26" x14ac:dyDescent="0.2">
      <c r="W5873" s="402"/>
      <c r="X5873" s="402"/>
      <c r="Y5873" s="402"/>
      <c r="Z5873" s="402"/>
    </row>
    <row r="5874" spans="23:26" x14ac:dyDescent="0.2">
      <c r="W5874" s="402"/>
      <c r="X5874" s="402"/>
      <c r="Y5874" s="402"/>
      <c r="Z5874" s="402"/>
    </row>
    <row r="5875" spans="23:26" x14ac:dyDescent="0.2">
      <c r="W5875" s="402"/>
      <c r="X5875" s="402"/>
      <c r="Y5875" s="402"/>
      <c r="Z5875" s="402"/>
    </row>
    <row r="5876" spans="23:26" x14ac:dyDescent="0.2">
      <c r="W5876" s="402"/>
      <c r="X5876" s="402"/>
      <c r="Y5876" s="402"/>
      <c r="Z5876" s="402"/>
    </row>
    <row r="5877" spans="23:26" x14ac:dyDescent="0.2">
      <c r="W5877" s="402"/>
      <c r="X5877" s="402"/>
      <c r="Y5877" s="402"/>
      <c r="Z5877" s="402"/>
    </row>
    <row r="5878" spans="23:26" x14ac:dyDescent="0.2">
      <c r="W5878" s="402"/>
      <c r="X5878" s="402"/>
      <c r="Y5878" s="402"/>
      <c r="Z5878" s="402"/>
    </row>
    <row r="5879" spans="23:26" x14ac:dyDescent="0.2">
      <c r="W5879" s="402"/>
      <c r="X5879" s="402"/>
      <c r="Y5879" s="402"/>
      <c r="Z5879" s="402"/>
    </row>
    <row r="5880" spans="23:26" x14ac:dyDescent="0.2">
      <c r="W5880" s="402"/>
      <c r="X5880" s="402"/>
      <c r="Y5880" s="402"/>
      <c r="Z5880" s="402"/>
    </row>
    <row r="5881" spans="23:26" x14ac:dyDescent="0.2">
      <c r="W5881" s="402"/>
      <c r="X5881" s="402"/>
      <c r="Y5881" s="402"/>
      <c r="Z5881" s="402"/>
    </row>
    <row r="5882" spans="23:26" x14ac:dyDescent="0.2">
      <c r="W5882" s="402"/>
      <c r="X5882" s="402"/>
      <c r="Y5882" s="402"/>
      <c r="Z5882" s="402"/>
    </row>
    <row r="5883" spans="23:26" x14ac:dyDescent="0.2">
      <c r="W5883" s="402"/>
      <c r="X5883" s="402"/>
      <c r="Y5883" s="402"/>
      <c r="Z5883" s="402"/>
    </row>
    <row r="5884" spans="23:26" x14ac:dyDescent="0.2">
      <c r="W5884" s="402"/>
      <c r="X5884" s="402"/>
      <c r="Y5884" s="402"/>
      <c r="Z5884" s="402"/>
    </row>
    <row r="5885" spans="23:26" x14ac:dyDescent="0.2">
      <c r="W5885" s="402"/>
      <c r="X5885" s="402"/>
      <c r="Y5885" s="402"/>
      <c r="Z5885" s="402"/>
    </row>
    <row r="5886" spans="23:26" x14ac:dyDescent="0.2">
      <c r="W5886" s="402"/>
      <c r="X5886" s="402"/>
      <c r="Y5886" s="402"/>
      <c r="Z5886" s="402"/>
    </row>
    <row r="5887" spans="23:26" x14ac:dyDescent="0.2">
      <c r="W5887" s="402"/>
      <c r="X5887" s="402"/>
      <c r="Y5887" s="402"/>
      <c r="Z5887" s="402"/>
    </row>
    <row r="5888" spans="23:26" x14ac:dyDescent="0.2">
      <c r="W5888" s="402"/>
      <c r="X5888" s="402"/>
      <c r="Y5888" s="402"/>
      <c r="Z5888" s="402"/>
    </row>
    <row r="5889" spans="23:26" x14ac:dyDescent="0.2">
      <c r="W5889" s="402"/>
      <c r="X5889" s="402"/>
      <c r="Y5889" s="402"/>
      <c r="Z5889" s="402"/>
    </row>
    <row r="5890" spans="23:26" x14ac:dyDescent="0.2">
      <c r="W5890" s="402"/>
      <c r="X5890" s="402"/>
      <c r="Y5890" s="402"/>
      <c r="Z5890" s="402"/>
    </row>
    <row r="5891" spans="23:26" x14ac:dyDescent="0.2">
      <c r="W5891" s="402"/>
      <c r="X5891" s="402"/>
      <c r="Y5891" s="402"/>
      <c r="Z5891" s="402"/>
    </row>
    <row r="5892" spans="23:26" x14ac:dyDescent="0.2">
      <c r="W5892" s="402"/>
      <c r="X5892" s="402"/>
      <c r="Y5892" s="402"/>
      <c r="Z5892" s="402"/>
    </row>
    <row r="5893" spans="23:26" x14ac:dyDescent="0.2">
      <c r="W5893" s="402"/>
      <c r="X5893" s="402"/>
      <c r="Y5893" s="402"/>
      <c r="Z5893" s="402"/>
    </row>
    <row r="5894" spans="23:26" x14ac:dyDescent="0.2">
      <c r="W5894" s="402"/>
      <c r="X5894" s="402"/>
      <c r="Y5894" s="402"/>
      <c r="Z5894" s="402"/>
    </row>
    <row r="5895" spans="23:26" x14ac:dyDescent="0.2">
      <c r="W5895" s="402"/>
      <c r="X5895" s="402"/>
      <c r="Y5895" s="402"/>
      <c r="Z5895" s="402"/>
    </row>
    <row r="5896" spans="23:26" x14ac:dyDescent="0.2">
      <c r="W5896" s="402"/>
      <c r="X5896" s="402"/>
      <c r="Y5896" s="402"/>
      <c r="Z5896" s="402"/>
    </row>
    <row r="5897" spans="23:26" x14ac:dyDescent="0.2">
      <c r="W5897" s="402"/>
      <c r="X5897" s="402"/>
      <c r="Y5897" s="402"/>
      <c r="Z5897" s="402"/>
    </row>
    <row r="5898" spans="23:26" x14ac:dyDescent="0.2">
      <c r="W5898" s="402"/>
      <c r="X5898" s="402"/>
      <c r="Y5898" s="402"/>
      <c r="Z5898" s="402"/>
    </row>
    <row r="5899" spans="23:26" x14ac:dyDescent="0.2">
      <c r="W5899" s="402"/>
      <c r="X5899" s="402"/>
      <c r="Y5899" s="402"/>
      <c r="Z5899" s="402"/>
    </row>
    <row r="5900" spans="23:26" x14ac:dyDescent="0.2">
      <c r="W5900" s="402"/>
      <c r="X5900" s="402"/>
      <c r="Y5900" s="402"/>
      <c r="Z5900" s="402"/>
    </row>
    <row r="5901" spans="23:26" x14ac:dyDescent="0.2">
      <c r="W5901" s="402"/>
      <c r="X5901" s="402"/>
      <c r="Y5901" s="402"/>
      <c r="Z5901" s="402"/>
    </row>
    <row r="5902" spans="23:26" x14ac:dyDescent="0.2">
      <c r="W5902" s="402"/>
      <c r="X5902" s="402"/>
      <c r="Y5902" s="402"/>
      <c r="Z5902" s="402"/>
    </row>
    <row r="5903" spans="23:26" x14ac:dyDescent="0.2">
      <c r="W5903" s="402"/>
      <c r="X5903" s="402"/>
      <c r="Y5903" s="402"/>
      <c r="Z5903" s="402"/>
    </row>
    <row r="5904" spans="23:26" x14ac:dyDescent="0.2">
      <c r="W5904" s="402"/>
      <c r="X5904" s="402"/>
      <c r="Y5904" s="402"/>
      <c r="Z5904" s="402"/>
    </row>
    <row r="5905" spans="23:26" x14ac:dyDescent="0.2">
      <c r="W5905" s="402"/>
      <c r="X5905" s="402"/>
      <c r="Y5905" s="402"/>
      <c r="Z5905" s="402"/>
    </row>
    <row r="5906" spans="23:26" x14ac:dyDescent="0.2">
      <c r="W5906" s="402"/>
      <c r="X5906" s="402"/>
      <c r="Y5906" s="402"/>
      <c r="Z5906" s="402"/>
    </row>
    <row r="5907" spans="23:26" x14ac:dyDescent="0.2">
      <c r="W5907" s="402"/>
      <c r="X5907" s="402"/>
      <c r="Y5907" s="402"/>
      <c r="Z5907" s="402"/>
    </row>
    <row r="5908" spans="23:26" x14ac:dyDescent="0.2">
      <c r="W5908" s="402"/>
      <c r="X5908" s="402"/>
      <c r="Y5908" s="402"/>
      <c r="Z5908" s="402"/>
    </row>
    <row r="5909" spans="23:26" x14ac:dyDescent="0.2">
      <c r="W5909" s="402"/>
      <c r="X5909" s="402"/>
      <c r="Y5909" s="402"/>
      <c r="Z5909" s="402"/>
    </row>
    <row r="5910" spans="23:26" x14ac:dyDescent="0.2">
      <c r="W5910" s="402"/>
      <c r="X5910" s="402"/>
      <c r="Y5910" s="402"/>
      <c r="Z5910" s="402"/>
    </row>
    <row r="5911" spans="23:26" x14ac:dyDescent="0.2">
      <c r="W5911" s="402"/>
      <c r="X5911" s="402"/>
      <c r="Y5911" s="402"/>
      <c r="Z5911" s="402"/>
    </row>
    <row r="5912" spans="23:26" x14ac:dyDescent="0.2">
      <c r="W5912" s="402"/>
      <c r="X5912" s="402"/>
      <c r="Y5912" s="402"/>
      <c r="Z5912" s="402"/>
    </row>
    <row r="5913" spans="23:26" x14ac:dyDescent="0.2">
      <c r="W5913" s="402"/>
      <c r="X5913" s="402"/>
      <c r="Y5913" s="402"/>
      <c r="Z5913" s="402"/>
    </row>
    <row r="5914" spans="23:26" x14ac:dyDescent="0.2">
      <c r="W5914" s="402"/>
      <c r="X5914" s="402"/>
      <c r="Y5914" s="402"/>
      <c r="Z5914" s="402"/>
    </row>
    <row r="5915" spans="23:26" x14ac:dyDescent="0.2">
      <c r="W5915" s="402"/>
      <c r="X5915" s="402"/>
      <c r="Y5915" s="402"/>
      <c r="Z5915" s="402"/>
    </row>
    <row r="5916" spans="23:26" x14ac:dyDescent="0.2">
      <c r="W5916" s="402"/>
      <c r="X5916" s="402"/>
      <c r="Y5916" s="402"/>
      <c r="Z5916" s="402"/>
    </row>
    <row r="5917" spans="23:26" x14ac:dyDescent="0.2">
      <c r="W5917" s="402"/>
      <c r="X5917" s="402"/>
      <c r="Y5917" s="402"/>
      <c r="Z5917" s="402"/>
    </row>
    <row r="5918" spans="23:26" x14ac:dyDescent="0.2">
      <c r="W5918" s="402"/>
      <c r="X5918" s="402"/>
      <c r="Y5918" s="402"/>
      <c r="Z5918" s="402"/>
    </row>
    <row r="5919" spans="23:26" x14ac:dyDescent="0.2">
      <c r="W5919" s="402"/>
      <c r="X5919" s="402"/>
      <c r="Y5919" s="402"/>
      <c r="Z5919" s="402"/>
    </row>
    <row r="5920" spans="23:26" x14ac:dyDescent="0.2">
      <c r="W5920" s="402"/>
      <c r="X5920" s="402"/>
      <c r="Y5920" s="402"/>
      <c r="Z5920" s="402"/>
    </row>
    <row r="5921" spans="23:26" x14ac:dyDescent="0.2">
      <c r="W5921" s="402"/>
      <c r="X5921" s="402"/>
      <c r="Y5921" s="402"/>
      <c r="Z5921" s="402"/>
    </row>
    <row r="5922" spans="23:26" x14ac:dyDescent="0.2">
      <c r="W5922" s="402"/>
      <c r="X5922" s="402"/>
      <c r="Y5922" s="402"/>
      <c r="Z5922" s="402"/>
    </row>
    <row r="5923" spans="23:26" x14ac:dyDescent="0.2">
      <c r="W5923" s="402"/>
      <c r="X5923" s="402"/>
      <c r="Y5923" s="402"/>
      <c r="Z5923" s="402"/>
    </row>
    <row r="5924" spans="23:26" x14ac:dyDescent="0.2">
      <c r="W5924" s="402"/>
      <c r="X5924" s="402"/>
      <c r="Y5924" s="402"/>
      <c r="Z5924" s="402"/>
    </row>
    <row r="5925" spans="23:26" x14ac:dyDescent="0.2">
      <c r="W5925" s="402"/>
      <c r="X5925" s="402"/>
      <c r="Y5925" s="402"/>
      <c r="Z5925" s="402"/>
    </row>
    <row r="5926" spans="23:26" x14ac:dyDescent="0.2">
      <c r="W5926" s="402"/>
      <c r="X5926" s="402"/>
      <c r="Y5926" s="402"/>
      <c r="Z5926" s="402"/>
    </row>
    <row r="5927" spans="23:26" x14ac:dyDescent="0.2">
      <c r="W5927" s="402"/>
      <c r="X5927" s="402"/>
      <c r="Y5927" s="402"/>
      <c r="Z5927" s="402"/>
    </row>
    <row r="5928" spans="23:26" x14ac:dyDescent="0.2">
      <c r="W5928" s="402"/>
      <c r="X5928" s="402"/>
      <c r="Y5928" s="402"/>
      <c r="Z5928" s="402"/>
    </row>
    <row r="5929" spans="23:26" x14ac:dyDescent="0.2">
      <c r="W5929" s="402"/>
      <c r="X5929" s="402"/>
      <c r="Y5929" s="402"/>
      <c r="Z5929" s="402"/>
    </row>
    <row r="5930" spans="23:26" x14ac:dyDescent="0.2">
      <c r="W5930" s="402"/>
      <c r="X5930" s="402"/>
      <c r="Y5930" s="402"/>
      <c r="Z5930" s="402"/>
    </row>
    <row r="5931" spans="23:26" x14ac:dyDescent="0.2">
      <c r="W5931" s="402"/>
      <c r="X5931" s="402"/>
      <c r="Y5931" s="402"/>
      <c r="Z5931" s="402"/>
    </row>
    <row r="5932" spans="23:26" x14ac:dyDescent="0.2">
      <c r="W5932" s="402"/>
      <c r="X5932" s="402"/>
      <c r="Y5932" s="402"/>
      <c r="Z5932" s="402"/>
    </row>
    <row r="5933" spans="23:26" x14ac:dyDescent="0.2">
      <c r="W5933" s="402"/>
      <c r="X5933" s="402"/>
      <c r="Y5933" s="402"/>
      <c r="Z5933" s="402"/>
    </row>
    <row r="5934" spans="23:26" x14ac:dyDescent="0.2">
      <c r="W5934" s="402"/>
      <c r="X5934" s="402"/>
      <c r="Y5934" s="402"/>
      <c r="Z5934" s="402"/>
    </row>
    <row r="5935" spans="23:26" x14ac:dyDescent="0.2">
      <c r="W5935" s="402"/>
      <c r="X5935" s="402"/>
      <c r="Y5935" s="402"/>
      <c r="Z5935" s="402"/>
    </row>
    <row r="5936" spans="23:26" x14ac:dyDescent="0.2">
      <c r="W5936" s="402"/>
      <c r="X5936" s="402"/>
      <c r="Y5936" s="402"/>
      <c r="Z5936" s="402"/>
    </row>
    <row r="5937" spans="23:26" x14ac:dyDescent="0.2">
      <c r="W5937" s="402"/>
      <c r="X5937" s="402"/>
      <c r="Y5937" s="402"/>
      <c r="Z5937" s="402"/>
    </row>
    <row r="5938" spans="23:26" x14ac:dyDescent="0.2">
      <c r="W5938" s="402"/>
      <c r="X5938" s="402"/>
      <c r="Y5938" s="402"/>
      <c r="Z5938" s="402"/>
    </row>
    <row r="5939" spans="23:26" x14ac:dyDescent="0.2">
      <c r="W5939" s="402"/>
      <c r="X5939" s="402"/>
      <c r="Y5939" s="402"/>
      <c r="Z5939" s="402"/>
    </row>
    <row r="5940" spans="23:26" x14ac:dyDescent="0.2">
      <c r="W5940" s="402"/>
      <c r="X5940" s="402"/>
      <c r="Y5940" s="402"/>
      <c r="Z5940" s="402"/>
    </row>
    <row r="5941" spans="23:26" x14ac:dyDescent="0.2">
      <c r="W5941" s="402"/>
      <c r="X5941" s="402"/>
      <c r="Y5941" s="402"/>
      <c r="Z5941" s="402"/>
    </row>
    <row r="5942" spans="23:26" x14ac:dyDescent="0.2">
      <c r="W5942" s="402"/>
      <c r="X5942" s="402"/>
      <c r="Y5942" s="402"/>
      <c r="Z5942" s="402"/>
    </row>
    <row r="5943" spans="23:26" x14ac:dyDescent="0.2">
      <c r="W5943" s="402"/>
      <c r="X5943" s="402"/>
      <c r="Y5943" s="402"/>
      <c r="Z5943" s="402"/>
    </row>
    <row r="5944" spans="23:26" x14ac:dyDescent="0.2">
      <c r="W5944" s="402"/>
      <c r="X5944" s="402"/>
      <c r="Y5944" s="402"/>
      <c r="Z5944" s="402"/>
    </row>
    <row r="5945" spans="23:26" x14ac:dyDescent="0.2">
      <c r="W5945" s="402"/>
      <c r="X5945" s="402"/>
      <c r="Y5945" s="402"/>
      <c r="Z5945" s="402"/>
    </row>
    <row r="5946" spans="23:26" x14ac:dyDescent="0.2">
      <c r="W5946" s="402"/>
      <c r="X5946" s="402"/>
      <c r="Y5946" s="402"/>
      <c r="Z5946" s="402"/>
    </row>
    <row r="5947" spans="23:26" x14ac:dyDescent="0.2">
      <c r="W5947" s="402"/>
      <c r="X5947" s="402"/>
      <c r="Y5947" s="402"/>
      <c r="Z5947" s="402"/>
    </row>
    <row r="5948" spans="23:26" x14ac:dyDescent="0.2">
      <c r="W5948" s="402"/>
      <c r="X5948" s="402"/>
      <c r="Y5948" s="402"/>
      <c r="Z5948" s="402"/>
    </row>
    <row r="5949" spans="23:26" x14ac:dyDescent="0.2">
      <c r="W5949" s="402"/>
      <c r="X5949" s="402"/>
      <c r="Y5949" s="402"/>
      <c r="Z5949" s="402"/>
    </row>
    <row r="5950" spans="23:26" x14ac:dyDescent="0.2">
      <c r="W5950" s="402"/>
      <c r="X5950" s="402"/>
      <c r="Y5950" s="402"/>
      <c r="Z5950" s="402"/>
    </row>
    <row r="5951" spans="23:26" x14ac:dyDescent="0.2">
      <c r="W5951" s="402"/>
      <c r="X5951" s="402"/>
      <c r="Y5951" s="402"/>
      <c r="Z5951" s="402"/>
    </row>
    <row r="5952" spans="23:26" x14ac:dyDescent="0.2">
      <c r="W5952" s="402"/>
      <c r="X5952" s="402"/>
      <c r="Y5952" s="402"/>
      <c r="Z5952" s="402"/>
    </row>
    <row r="5953" spans="23:26" x14ac:dyDescent="0.2">
      <c r="W5953" s="402"/>
      <c r="X5953" s="402"/>
      <c r="Y5953" s="402"/>
      <c r="Z5953" s="402"/>
    </row>
    <row r="5954" spans="23:26" x14ac:dyDescent="0.2">
      <c r="W5954" s="402"/>
      <c r="X5954" s="402"/>
      <c r="Y5954" s="402"/>
      <c r="Z5954" s="402"/>
    </row>
    <row r="5955" spans="23:26" x14ac:dyDescent="0.2">
      <c r="W5955" s="402"/>
      <c r="X5955" s="402"/>
      <c r="Y5955" s="402"/>
      <c r="Z5955" s="402"/>
    </row>
    <row r="5956" spans="23:26" x14ac:dyDescent="0.2">
      <c r="W5956" s="402"/>
      <c r="X5956" s="402"/>
      <c r="Y5956" s="402"/>
      <c r="Z5956" s="402"/>
    </row>
    <row r="5957" spans="23:26" x14ac:dyDescent="0.2">
      <c r="W5957" s="402"/>
      <c r="X5957" s="402"/>
      <c r="Y5957" s="402"/>
      <c r="Z5957" s="402"/>
    </row>
    <row r="5958" spans="23:26" x14ac:dyDescent="0.2">
      <c r="W5958" s="402"/>
      <c r="X5958" s="402"/>
      <c r="Y5958" s="402"/>
      <c r="Z5958" s="402"/>
    </row>
    <row r="5959" spans="23:26" x14ac:dyDescent="0.2">
      <c r="W5959" s="402"/>
      <c r="X5959" s="402"/>
      <c r="Y5959" s="402"/>
      <c r="Z5959" s="402"/>
    </row>
    <row r="5960" spans="23:26" x14ac:dyDescent="0.2">
      <c r="W5960" s="402"/>
      <c r="X5960" s="402"/>
      <c r="Y5960" s="402"/>
      <c r="Z5960" s="402"/>
    </row>
    <row r="5961" spans="23:26" x14ac:dyDescent="0.2">
      <c r="W5961" s="402"/>
      <c r="X5961" s="402"/>
      <c r="Y5961" s="402"/>
      <c r="Z5961" s="402"/>
    </row>
    <row r="5962" spans="23:26" x14ac:dyDescent="0.2">
      <c r="W5962" s="402"/>
      <c r="X5962" s="402"/>
      <c r="Y5962" s="402"/>
      <c r="Z5962" s="402"/>
    </row>
    <row r="5963" spans="23:26" x14ac:dyDescent="0.2">
      <c r="W5963" s="402"/>
      <c r="X5963" s="402"/>
      <c r="Y5963" s="402"/>
      <c r="Z5963" s="402"/>
    </row>
    <row r="5964" spans="23:26" x14ac:dyDescent="0.2">
      <c r="W5964" s="402"/>
      <c r="X5964" s="402"/>
      <c r="Y5964" s="402"/>
      <c r="Z5964" s="402"/>
    </row>
    <row r="5965" spans="23:26" x14ac:dyDescent="0.2">
      <c r="W5965" s="402"/>
      <c r="X5965" s="402"/>
      <c r="Y5965" s="402"/>
      <c r="Z5965" s="402"/>
    </row>
    <row r="5966" spans="23:26" x14ac:dyDescent="0.2">
      <c r="W5966" s="402"/>
      <c r="X5966" s="402"/>
      <c r="Y5966" s="402"/>
      <c r="Z5966" s="402"/>
    </row>
    <row r="5967" spans="23:26" x14ac:dyDescent="0.2">
      <c r="W5967" s="402"/>
      <c r="X5967" s="402"/>
      <c r="Y5967" s="402"/>
      <c r="Z5967" s="402"/>
    </row>
    <row r="5968" spans="23:26" x14ac:dyDescent="0.2">
      <c r="W5968" s="402"/>
      <c r="X5968" s="402"/>
      <c r="Y5968" s="402"/>
      <c r="Z5968" s="402"/>
    </row>
    <row r="5969" spans="23:26" x14ac:dyDescent="0.2">
      <c r="W5969" s="402"/>
      <c r="X5969" s="402"/>
      <c r="Y5969" s="402"/>
      <c r="Z5969" s="402"/>
    </row>
    <row r="5970" spans="23:26" x14ac:dyDescent="0.2">
      <c r="W5970" s="402"/>
      <c r="X5970" s="402"/>
      <c r="Y5970" s="402"/>
      <c r="Z5970" s="402"/>
    </row>
    <row r="5971" spans="23:26" x14ac:dyDescent="0.2">
      <c r="W5971" s="402"/>
      <c r="X5971" s="402"/>
      <c r="Y5971" s="402"/>
      <c r="Z5971" s="402"/>
    </row>
    <row r="5972" spans="23:26" x14ac:dyDescent="0.2">
      <c r="W5972" s="402"/>
      <c r="X5972" s="402"/>
      <c r="Y5972" s="402"/>
      <c r="Z5972" s="402"/>
    </row>
    <row r="5973" spans="23:26" x14ac:dyDescent="0.2">
      <c r="W5973" s="402"/>
      <c r="X5973" s="402"/>
      <c r="Y5973" s="402"/>
      <c r="Z5973" s="402"/>
    </row>
    <row r="5974" spans="23:26" x14ac:dyDescent="0.2">
      <c r="W5974" s="402"/>
      <c r="X5974" s="402"/>
      <c r="Y5974" s="402"/>
      <c r="Z5974" s="402"/>
    </row>
    <row r="5975" spans="23:26" x14ac:dyDescent="0.2">
      <c r="W5975" s="402"/>
      <c r="X5975" s="402"/>
      <c r="Y5975" s="402"/>
      <c r="Z5975" s="402"/>
    </row>
    <row r="5976" spans="23:26" x14ac:dyDescent="0.2">
      <c r="W5976" s="402"/>
      <c r="X5976" s="402"/>
      <c r="Y5976" s="402"/>
      <c r="Z5976" s="402"/>
    </row>
    <row r="5977" spans="23:26" x14ac:dyDescent="0.2">
      <c r="W5977" s="402"/>
      <c r="X5977" s="402"/>
      <c r="Y5977" s="402"/>
      <c r="Z5977" s="402"/>
    </row>
    <row r="5978" spans="23:26" x14ac:dyDescent="0.2">
      <c r="W5978" s="402"/>
      <c r="X5978" s="402"/>
      <c r="Y5978" s="402"/>
      <c r="Z5978" s="402"/>
    </row>
    <row r="5979" spans="23:26" x14ac:dyDescent="0.2">
      <c r="W5979" s="402"/>
      <c r="X5979" s="402"/>
      <c r="Y5979" s="402"/>
      <c r="Z5979" s="402"/>
    </row>
    <row r="5980" spans="23:26" x14ac:dyDescent="0.2">
      <c r="W5980" s="402"/>
      <c r="X5980" s="402"/>
      <c r="Y5980" s="402"/>
      <c r="Z5980" s="402"/>
    </row>
    <row r="5981" spans="23:26" x14ac:dyDescent="0.2">
      <c r="W5981" s="402"/>
      <c r="X5981" s="402"/>
      <c r="Y5981" s="402"/>
      <c r="Z5981" s="402"/>
    </row>
    <row r="5982" spans="23:26" x14ac:dyDescent="0.2">
      <c r="W5982" s="402"/>
      <c r="X5982" s="402"/>
      <c r="Y5982" s="402"/>
      <c r="Z5982" s="402"/>
    </row>
    <row r="5983" spans="23:26" x14ac:dyDescent="0.2">
      <c r="W5983" s="402"/>
      <c r="X5983" s="402"/>
      <c r="Y5983" s="402"/>
      <c r="Z5983" s="402"/>
    </row>
    <row r="5984" spans="23:26" x14ac:dyDescent="0.2">
      <c r="W5984" s="402"/>
      <c r="X5984" s="402"/>
      <c r="Y5984" s="402"/>
      <c r="Z5984" s="402"/>
    </row>
    <row r="5985" spans="23:26" x14ac:dyDescent="0.2">
      <c r="W5985" s="402"/>
      <c r="X5985" s="402"/>
      <c r="Y5985" s="402"/>
      <c r="Z5985" s="402"/>
    </row>
    <row r="5986" spans="23:26" x14ac:dyDescent="0.2">
      <c r="W5986" s="402"/>
      <c r="X5986" s="402"/>
      <c r="Y5986" s="402"/>
      <c r="Z5986" s="402"/>
    </row>
    <row r="5987" spans="23:26" x14ac:dyDescent="0.2">
      <c r="W5987" s="402"/>
      <c r="X5987" s="402"/>
      <c r="Y5987" s="402"/>
      <c r="Z5987" s="402"/>
    </row>
    <row r="5988" spans="23:26" x14ac:dyDescent="0.2">
      <c r="W5988" s="402"/>
      <c r="X5988" s="402"/>
      <c r="Y5988" s="402"/>
      <c r="Z5988" s="402"/>
    </row>
    <row r="5989" spans="23:26" x14ac:dyDescent="0.2">
      <c r="W5989" s="402"/>
      <c r="X5989" s="402"/>
      <c r="Y5989" s="402"/>
      <c r="Z5989" s="402"/>
    </row>
    <row r="5990" spans="23:26" x14ac:dyDescent="0.2">
      <c r="W5990" s="402"/>
      <c r="X5990" s="402"/>
      <c r="Y5990" s="402"/>
      <c r="Z5990" s="402"/>
    </row>
    <row r="5991" spans="23:26" x14ac:dyDescent="0.2">
      <c r="W5991" s="402"/>
      <c r="X5991" s="402"/>
      <c r="Y5991" s="402"/>
      <c r="Z5991" s="402"/>
    </row>
    <row r="5992" spans="23:26" x14ac:dyDescent="0.2">
      <c r="W5992" s="402"/>
      <c r="X5992" s="402"/>
      <c r="Y5992" s="402"/>
      <c r="Z5992" s="402"/>
    </row>
    <row r="5993" spans="23:26" x14ac:dyDescent="0.2">
      <c r="W5993" s="402"/>
      <c r="X5993" s="402"/>
      <c r="Y5993" s="402"/>
      <c r="Z5993" s="402"/>
    </row>
    <row r="5994" spans="23:26" x14ac:dyDescent="0.2">
      <c r="W5994" s="402"/>
      <c r="X5994" s="402"/>
      <c r="Y5994" s="402"/>
      <c r="Z5994" s="402"/>
    </row>
    <row r="5995" spans="23:26" x14ac:dyDescent="0.2">
      <c r="W5995" s="402"/>
      <c r="X5995" s="402"/>
      <c r="Y5995" s="402"/>
      <c r="Z5995" s="402"/>
    </row>
    <row r="5996" spans="23:26" x14ac:dyDescent="0.2">
      <c r="W5996" s="402"/>
      <c r="X5996" s="402"/>
      <c r="Y5996" s="402"/>
      <c r="Z5996" s="402"/>
    </row>
    <row r="5997" spans="23:26" x14ac:dyDescent="0.2">
      <c r="W5997" s="402"/>
      <c r="X5997" s="402"/>
      <c r="Y5997" s="402"/>
      <c r="Z5997" s="402"/>
    </row>
    <row r="5998" spans="23:26" x14ac:dyDescent="0.2">
      <c r="W5998" s="402"/>
      <c r="X5998" s="402"/>
      <c r="Y5998" s="402"/>
      <c r="Z5998" s="402"/>
    </row>
    <row r="5999" spans="23:26" x14ac:dyDescent="0.2">
      <c r="W5999" s="402"/>
      <c r="X5999" s="402"/>
      <c r="Y5999" s="402"/>
      <c r="Z5999" s="402"/>
    </row>
    <row r="6000" spans="23:26" x14ac:dyDescent="0.2">
      <c r="W6000" s="402"/>
      <c r="X6000" s="402"/>
      <c r="Y6000" s="402"/>
      <c r="Z6000" s="402"/>
    </row>
    <row r="6001" spans="23:26" x14ac:dyDescent="0.2">
      <c r="W6001" s="402"/>
      <c r="X6001" s="402"/>
      <c r="Y6001" s="402"/>
      <c r="Z6001" s="402"/>
    </row>
    <row r="6002" spans="23:26" x14ac:dyDescent="0.2">
      <c r="W6002" s="402"/>
      <c r="X6002" s="402"/>
      <c r="Y6002" s="402"/>
      <c r="Z6002" s="402"/>
    </row>
    <row r="6003" spans="23:26" x14ac:dyDescent="0.2">
      <c r="W6003" s="402"/>
      <c r="X6003" s="402"/>
      <c r="Y6003" s="402"/>
      <c r="Z6003" s="402"/>
    </row>
    <row r="6004" spans="23:26" x14ac:dyDescent="0.2">
      <c r="W6004" s="402"/>
      <c r="X6004" s="402"/>
      <c r="Y6004" s="402"/>
      <c r="Z6004" s="402"/>
    </row>
    <row r="6005" spans="23:26" x14ac:dyDescent="0.2">
      <c r="W6005" s="402"/>
      <c r="X6005" s="402"/>
      <c r="Y6005" s="402"/>
      <c r="Z6005" s="402"/>
    </row>
    <row r="6006" spans="23:26" x14ac:dyDescent="0.2">
      <c r="W6006" s="402"/>
      <c r="X6006" s="402"/>
      <c r="Y6006" s="402"/>
      <c r="Z6006" s="402"/>
    </row>
    <row r="6007" spans="23:26" x14ac:dyDescent="0.2">
      <c r="W6007" s="402"/>
      <c r="X6007" s="402"/>
      <c r="Y6007" s="402"/>
      <c r="Z6007" s="402"/>
    </row>
    <row r="6008" spans="23:26" x14ac:dyDescent="0.2">
      <c r="W6008" s="402"/>
      <c r="X6008" s="402"/>
      <c r="Y6008" s="402"/>
      <c r="Z6008" s="402"/>
    </row>
    <row r="6009" spans="23:26" x14ac:dyDescent="0.2">
      <c r="W6009" s="402"/>
      <c r="X6009" s="402"/>
      <c r="Y6009" s="402"/>
      <c r="Z6009" s="402"/>
    </row>
    <row r="6010" spans="23:26" x14ac:dyDescent="0.2">
      <c r="W6010" s="402"/>
      <c r="X6010" s="402"/>
      <c r="Y6010" s="402"/>
      <c r="Z6010" s="402"/>
    </row>
    <row r="6011" spans="23:26" x14ac:dyDescent="0.2">
      <c r="W6011" s="402"/>
      <c r="X6011" s="402"/>
      <c r="Y6011" s="402"/>
      <c r="Z6011" s="402"/>
    </row>
    <row r="6012" spans="23:26" x14ac:dyDescent="0.2">
      <c r="W6012" s="402"/>
      <c r="X6012" s="402"/>
      <c r="Y6012" s="402"/>
      <c r="Z6012" s="402"/>
    </row>
    <row r="6013" spans="23:26" x14ac:dyDescent="0.2">
      <c r="W6013" s="402"/>
      <c r="X6013" s="402"/>
      <c r="Y6013" s="402"/>
      <c r="Z6013" s="402"/>
    </row>
    <row r="6014" spans="23:26" x14ac:dyDescent="0.2">
      <c r="W6014" s="402"/>
      <c r="X6014" s="402"/>
      <c r="Y6014" s="402"/>
      <c r="Z6014" s="402"/>
    </row>
    <row r="6015" spans="23:26" x14ac:dyDescent="0.2">
      <c r="W6015" s="402"/>
      <c r="X6015" s="402"/>
      <c r="Y6015" s="402"/>
      <c r="Z6015" s="402"/>
    </row>
    <row r="6016" spans="23:26" x14ac:dyDescent="0.2">
      <c r="W6016" s="402"/>
      <c r="X6016" s="402"/>
      <c r="Y6016" s="402"/>
      <c r="Z6016" s="402"/>
    </row>
    <row r="6017" spans="23:26" x14ac:dyDescent="0.2">
      <c r="W6017" s="402"/>
      <c r="X6017" s="402"/>
      <c r="Y6017" s="402"/>
      <c r="Z6017" s="402"/>
    </row>
    <row r="6018" spans="23:26" x14ac:dyDescent="0.2">
      <c r="W6018" s="402"/>
      <c r="X6018" s="402"/>
      <c r="Y6018" s="402"/>
      <c r="Z6018" s="402"/>
    </row>
    <row r="6019" spans="23:26" x14ac:dyDescent="0.2">
      <c r="W6019" s="402"/>
      <c r="X6019" s="402"/>
      <c r="Y6019" s="402"/>
      <c r="Z6019" s="402"/>
    </row>
    <row r="6020" spans="23:26" x14ac:dyDescent="0.2">
      <c r="W6020" s="402"/>
      <c r="X6020" s="402"/>
      <c r="Y6020" s="402"/>
      <c r="Z6020" s="402"/>
    </row>
    <row r="6021" spans="23:26" x14ac:dyDescent="0.2">
      <c r="W6021" s="402"/>
      <c r="X6021" s="402"/>
      <c r="Y6021" s="402"/>
      <c r="Z6021" s="402"/>
    </row>
    <row r="6022" spans="23:26" x14ac:dyDescent="0.2">
      <c r="W6022" s="402"/>
      <c r="X6022" s="402"/>
      <c r="Y6022" s="402"/>
      <c r="Z6022" s="402"/>
    </row>
    <row r="6023" spans="23:26" x14ac:dyDescent="0.2">
      <c r="W6023" s="402"/>
      <c r="X6023" s="402"/>
      <c r="Y6023" s="402"/>
      <c r="Z6023" s="402"/>
    </row>
    <row r="6024" spans="23:26" x14ac:dyDescent="0.2">
      <c r="W6024" s="402"/>
      <c r="X6024" s="402"/>
      <c r="Y6024" s="402"/>
      <c r="Z6024" s="402"/>
    </row>
    <row r="6025" spans="23:26" x14ac:dyDescent="0.2">
      <c r="W6025" s="402"/>
      <c r="X6025" s="402"/>
      <c r="Y6025" s="402"/>
      <c r="Z6025" s="402"/>
    </row>
    <row r="6026" spans="23:26" x14ac:dyDescent="0.2">
      <c r="W6026" s="402"/>
      <c r="X6026" s="402"/>
      <c r="Y6026" s="402"/>
      <c r="Z6026" s="402"/>
    </row>
    <row r="6027" spans="23:26" x14ac:dyDescent="0.2">
      <c r="W6027" s="402"/>
      <c r="X6027" s="402"/>
      <c r="Y6027" s="402"/>
      <c r="Z6027" s="402"/>
    </row>
    <row r="6028" spans="23:26" x14ac:dyDescent="0.2">
      <c r="W6028" s="402"/>
      <c r="X6028" s="402"/>
      <c r="Y6028" s="402"/>
      <c r="Z6028" s="402"/>
    </row>
    <row r="6029" spans="23:26" x14ac:dyDescent="0.2">
      <c r="W6029" s="402"/>
      <c r="X6029" s="402"/>
      <c r="Y6029" s="402"/>
      <c r="Z6029" s="402"/>
    </row>
    <row r="6030" spans="23:26" x14ac:dyDescent="0.2">
      <c r="W6030" s="402"/>
      <c r="X6030" s="402"/>
      <c r="Y6030" s="402"/>
      <c r="Z6030" s="402"/>
    </row>
    <row r="6031" spans="23:26" x14ac:dyDescent="0.2">
      <c r="W6031" s="402"/>
      <c r="X6031" s="402"/>
      <c r="Y6031" s="402"/>
      <c r="Z6031" s="402"/>
    </row>
    <row r="6032" spans="23:26" x14ac:dyDescent="0.2">
      <c r="W6032" s="402"/>
      <c r="X6032" s="402"/>
      <c r="Y6032" s="402"/>
      <c r="Z6032" s="402"/>
    </row>
    <row r="6033" spans="23:26" x14ac:dyDescent="0.2">
      <c r="W6033" s="402"/>
      <c r="X6033" s="402"/>
      <c r="Y6033" s="402"/>
      <c r="Z6033" s="402"/>
    </row>
    <row r="6034" spans="23:26" x14ac:dyDescent="0.2">
      <c r="W6034" s="402"/>
      <c r="X6034" s="402"/>
      <c r="Y6034" s="402"/>
      <c r="Z6034" s="402"/>
    </row>
    <row r="6035" spans="23:26" x14ac:dyDescent="0.2">
      <c r="W6035" s="402"/>
      <c r="X6035" s="402"/>
      <c r="Y6035" s="402"/>
      <c r="Z6035" s="402"/>
    </row>
    <row r="6036" spans="23:26" x14ac:dyDescent="0.2">
      <c r="W6036" s="402"/>
      <c r="X6036" s="402"/>
      <c r="Y6036" s="402"/>
      <c r="Z6036" s="402"/>
    </row>
    <row r="6037" spans="23:26" x14ac:dyDescent="0.2">
      <c r="W6037" s="402"/>
      <c r="X6037" s="402"/>
      <c r="Y6037" s="402"/>
      <c r="Z6037" s="402"/>
    </row>
    <row r="6038" spans="23:26" x14ac:dyDescent="0.2">
      <c r="W6038" s="402"/>
      <c r="X6038" s="402"/>
      <c r="Y6038" s="402"/>
      <c r="Z6038" s="402"/>
    </row>
    <row r="6039" spans="23:26" x14ac:dyDescent="0.2">
      <c r="W6039" s="402"/>
      <c r="X6039" s="402"/>
      <c r="Y6039" s="402"/>
      <c r="Z6039" s="402"/>
    </row>
    <row r="6040" spans="23:26" x14ac:dyDescent="0.2">
      <c r="W6040" s="402"/>
      <c r="X6040" s="402"/>
      <c r="Y6040" s="402"/>
      <c r="Z6040" s="402"/>
    </row>
    <row r="6041" spans="23:26" x14ac:dyDescent="0.2">
      <c r="W6041" s="402"/>
      <c r="X6041" s="402"/>
      <c r="Y6041" s="402"/>
      <c r="Z6041" s="402"/>
    </row>
    <row r="6042" spans="23:26" x14ac:dyDescent="0.2">
      <c r="W6042" s="402"/>
      <c r="X6042" s="402"/>
      <c r="Y6042" s="402"/>
      <c r="Z6042" s="402"/>
    </row>
    <row r="6043" spans="23:26" x14ac:dyDescent="0.2">
      <c r="W6043" s="402"/>
      <c r="X6043" s="402"/>
      <c r="Y6043" s="402"/>
      <c r="Z6043" s="402"/>
    </row>
    <row r="6044" spans="23:26" x14ac:dyDescent="0.2">
      <c r="W6044" s="402"/>
      <c r="X6044" s="402"/>
      <c r="Y6044" s="402"/>
      <c r="Z6044" s="402"/>
    </row>
    <row r="6045" spans="23:26" x14ac:dyDescent="0.2">
      <c r="W6045" s="402"/>
      <c r="X6045" s="402"/>
      <c r="Y6045" s="402"/>
      <c r="Z6045" s="402"/>
    </row>
    <row r="6046" spans="23:26" x14ac:dyDescent="0.2">
      <c r="W6046" s="402"/>
      <c r="X6046" s="402"/>
      <c r="Y6046" s="402"/>
      <c r="Z6046" s="402"/>
    </row>
    <row r="6047" spans="23:26" x14ac:dyDescent="0.2">
      <c r="W6047" s="402"/>
      <c r="X6047" s="402"/>
      <c r="Y6047" s="402"/>
      <c r="Z6047" s="402"/>
    </row>
    <row r="6048" spans="23:26" x14ac:dyDescent="0.2">
      <c r="W6048" s="402"/>
      <c r="X6048" s="402"/>
      <c r="Y6048" s="402"/>
      <c r="Z6048" s="402"/>
    </row>
    <row r="6049" spans="23:26" x14ac:dyDescent="0.2">
      <c r="W6049" s="402"/>
      <c r="X6049" s="402"/>
      <c r="Y6049" s="402"/>
      <c r="Z6049" s="402"/>
    </row>
    <row r="6050" spans="23:26" x14ac:dyDescent="0.2">
      <c r="W6050" s="402"/>
      <c r="X6050" s="402"/>
      <c r="Y6050" s="402"/>
      <c r="Z6050" s="402"/>
    </row>
    <row r="6051" spans="23:26" x14ac:dyDescent="0.2">
      <c r="W6051" s="402"/>
      <c r="X6051" s="402"/>
      <c r="Y6051" s="402"/>
      <c r="Z6051" s="402"/>
    </row>
    <row r="6052" spans="23:26" x14ac:dyDescent="0.2">
      <c r="W6052" s="402"/>
      <c r="X6052" s="402"/>
      <c r="Y6052" s="402"/>
      <c r="Z6052" s="402"/>
    </row>
    <row r="6053" spans="23:26" x14ac:dyDescent="0.2">
      <c r="W6053" s="402"/>
      <c r="X6053" s="402"/>
      <c r="Y6053" s="402"/>
      <c r="Z6053" s="402"/>
    </row>
    <row r="6054" spans="23:26" x14ac:dyDescent="0.2">
      <c r="W6054" s="402"/>
      <c r="X6054" s="402"/>
      <c r="Y6054" s="402"/>
      <c r="Z6054" s="402"/>
    </row>
    <row r="6055" spans="23:26" x14ac:dyDescent="0.2">
      <c r="W6055" s="402"/>
      <c r="X6055" s="402"/>
      <c r="Y6055" s="402"/>
      <c r="Z6055" s="402"/>
    </row>
    <row r="6056" spans="23:26" x14ac:dyDescent="0.2">
      <c r="W6056" s="402"/>
      <c r="X6056" s="402"/>
      <c r="Y6056" s="402"/>
      <c r="Z6056" s="402"/>
    </row>
    <row r="6057" spans="23:26" x14ac:dyDescent="0.2">
      <c r="W6057" s="402"/>
      <c r="X6057" s="402"/>
      <c r="Y6057" s="402"/>
      <c r="Z6057" s="402"/>
    </row>
    <row r="6058" spans="23:26" x14ac:dyDescent="0.2">
      <c r="W6058" s="402"/>
      <c r="X6058" s="402"/>
      <c r="Y6058" s="402"/>
      <c r="Z6058" s="402"/>
    </row>
    <row r="6059" spans="23:26" x14ac:dyDescent="0.2">
      <c r="W6059" s="402"/>
      <c r="X6059" s="402"/>
      <c r="Y6059" s="402"/>
      <c r="Z6059" s="402"/>
    </row>
    <row r="6060" spans="23:26" x14ac:dyDescent="0.2">
      <c r="W6060" s="402"/>
      <c r="X6060" s="402"/>
      <c r="Y6060" s="402"/>
      <c r="Z6060" s="402"/>
    </row>
    <row r="6061" spans="23:26" x14ac:dyDescent="0.2">
      <c r="W6061" s="402"/>
      <c r="X6061" s="402"/>
      <c r="Y6061" s="402"/>
      <c r="Z6061" s="402"/>
    </row>
    <row r="6062" spans="23:26" x14ac:dyDescent="0.2">
      <c r="W6062" s="402"/>
      <c r="X6062" s="402"/>
      <c r="Y6062" s="402"/>
      <c r="Z6062" s="402"/>
    </row>
    <row r="6063" spans="23:26" x14ac:dyDescent="0.2">
      <c r="W6063" s="402"/>
      <c r="X6063" s="402"/>
      <c r="Y6063" s="402"/>
      <c r="Z6063" s="402"/>
    </row>
    <row r="6064" spans="23:26" x14ac:dyDescent="0.2">
      <c r="W6064" s="402"/>
      <c r="X6064" s="402"/>
      <c r="Y6064" s="402"/>
      <c r="Z6064" s="402"/>
    </row>
    <row r="6065" spans="23:26" x14ac:dyDescent="0.2">
      <c r="W6065" s="402"/>
      <c r="X6065" s="402"/>
      <c r="Y6065" s="402"/>
      <c r="Z6065" s="402"/>
    </row>
    <row r="6066" spans="23:26" x14ac:dyDescent="0.2">
      <c r="W6066" s="402"/>
      <c r="X6066" s="402"/>
      <c r="Y6066" s="402"/>
      <c r="Z6066" s="402"/>
    </row>
    <row r="6067" spans="23:26" x14ac:dyDescent="0.2">
      <c r="W6067" s="402"/>
      <c r="X6067" s="402"/>
      <c r="Y6067" s="402"/>
      <c r="Z6067" s="402"/>
    </row>
    <row r="6068" spans="23:26" x14ac:dyDescent="0.2">
      <c r="W6068" s="402"/>
      <c r="X6068" s="402"/>
      <c r="Y6068" s="402"/>
      <c r="Z6068" s="402"/>
    </row>
    <row r="6069" spans="23:26" x14ac:dyDescent="0.2">
      <c r="W6069" s="402"/>
      <c r="X6069" s="402"/>
      <c r="Y6069" s="402"/>
      <c r="Z6069" s="402"/>
    </row>
    <row r="6070" spans="23:26" x14ac:dyDescent="0.2">
      <c r="W6070" s="402"/>
      <c r="X6070" s="402"/>
      <c r="Y6070" s="402"/>
      <c r="Z6070" s="402"/>
    </row>
    <row r="6071" spans="23:26" x14ac:dyDescent="0.2">
      <c r="W6071" s="402"/>
      <c r="X6071" s="402"/>
      <c r="Y6071" s="402"/>
      <c r="Z6071" s="402"/>
    </row>
    <row r="6072" spans="23:26" x14ac:dyDescent="0.2">
      <c r="W6072" s="402"/>
      <c r="X6072" s="402"/>
      <c r="Y6072" s="402"/>
      <c r="Z6072" s="402"/>
    </row>
    <row r="6073" spans="23:26" x14ac:dyDescent="0.2">
      <c r="W6073" s="402"/>
      <c r="X6073" s="402"/>
      <c r="Y6073" s="402"/>
      <c r="Z6073" s="402"/>
    </row>
    <row r="6074" spans="23:26" x14ac:dyDescent="0.2">
      <c r="W6074" s="402"/>
      <c r="X6074" s="402"/>
      <c r="Y6074" s="402"/>
      <c r="Z6074" s="402"/>
    </row>
    <row r="6075" spans="23:26" x14ac:dyDescent="0.2">
      <c r="W6075" s="402"/>
      <c r="X6075" s="402"/>
      <c r="Y6075" s="402"/>
      <c r="Z6075" s="402"/>
    </row>
    <row r="6076" spans="23:26" x14ac:dyDescent="0.2">
      <c r="W6076" s="402"/>
      <c r="X6076" s="402"/>
      <c r="Y6076" s="402"/>
      <c r="Z6076" s="402"/>
    </row>
    <row r="6077" spans="23:26" x14ac:dyDescent="0.2">
      <c r="W6077" s="402"/>
      <c r="X6077" s="402"/>
      <c r="Y6077" s="402"/>
      <c r="Z6077" s="402"/>
    </row>
    <row r="6078" spans="23:26" x14ac:dyDescent="0.2">
      <c r="W6078" s="402"/>
      <c r="X6078" s="402"/>
      <c r="Y6078" s="402"/>
      <c r="Z6078" s="402"/>
    </row>
    <row r="6079" spans="23:26" x14ac:dyDescent="0.2">
      <c r="W6079" s="402"/>
      <c r="X6079" s="402"/>
      <c r="Y6079" s="402"/>
      <c r="Z6079" s="402"/>
    </row>
    <row r="6080" spans="23:26" x14ac:dyDescent="0.2">
      <c r="W6080" s="402"/>
      <c r="X6080" s="402"/>
      <c r="Y6080" s="402"/>
      <c r="Z6080" s="402"/>
    </row>
    <row r="6081" spans="23:26" x14ac:dyDescent="0.2">
      <c r="W6081" s="402"/>
      <c r="X6081" s="402"/>
      <c r="Y6081" s="402"/>
      <c r="Z6081" s="402"/>
    </row>
    <row r="6082" spans="23:26" x14ac:dyDescent="0.2">
      <c r="W6082" s="402"/>
      <c r="X6082" s="402"/>
      <c r="Y6082" s="402"/>
      <c r="Z6082" s="402"/>
    </row>
    <row r="6083" spans="23:26" x14ac:dyDescent="0.2">
      <c r="W6083" s="402"/>
      <c r="X6083" s="402"/>
      <c r="Y6083" s="402"/>
      <c r="Z6083" s="402"/>
    </row>
    <row r="6084" spans="23:26" x14ac:dyDescent="0.2">
      <c r="W6084" s="402"/>
      <c r="X6084" s="402"/>
      <c r="Y6084" s="402"/>
      <c r="Z6084" s="402"/>
    </row>
    <row r="6085" spans="23:26" x14ac:dyDescent="0.2">
      <c r="W6085" s="402"/>
      <c r="X6085" s="402"/>
      <c r="Y6085" s="402"/>
      <c r="Z6085" s="402"/>
    </row>
    <row r="6086" spans="23:26" x14ac:dyDescent="0.2">
      <c r="W6086" s="402"/>
      <c r="X6086" s="402"/>
      <c r="Y6086" s="402"/>
      <c r="Z6086" s="402"/>
    </row>
    <row r="6087" spans="23:26" x14ac:dyDescent="0.2">
      <c r="W6087" s="402"/>
      <c r="X6087" s="402"/>
      <c r="Y6087" s="402"/>
      <c r="Z6087" s="402"/>
    </row>
    <row r="6088" spans="23:26" x14ac:dyDescent="0.2">
      <c r="W6088" s="402"/>
      <c r="X6088" s="402"/>
      <c r="Y6088" s="402"/>
      <c r="Z6088" s="402"/>
    </row>
    <row r="6089" spans="23:26" x14ac:dyDescent="0.2">
      <c r="W6089" s="402"/>
      <c r="X6089" s="402"/>
      <c r="Y6089" s="402"/>
      <c r="Z6089" s="402"/>
    </row>
    <row r="6090" spans="23:26" x14ac:dyDescent="0.2">
      <c r="W6090" s="402"/>
      <c r="X6090" s="402"/>
      <c r="Y6090" s="402"/>
      <c r="Z6090" s="402"/>
    </row>
    <row r="6091" spans="23:26" x14ac:dyDescent="0.2">
      <c r="W6091" s="402"/>
      <c r="X6091" s="402"/>
      <c r="Y6091" s="402"/>
      <c r="Z6091" s="402"/>
    </row>
    <row r="6092" spans="23:26" x14ac:dyDescent="0.2">
      <c r="W6092" s="402"/>
      <c r="X6092" s="402"/>
      <c r="Y6092" s="402"/>
      <c r="Z6092" s="402"/>
    </row>
    <row r="6093" spans="23:26" x14ac:dyDescent="0.2">
      <c r="W6093" s="402"/>
      <c r="X6093" s="402"/>
      <c r="Y6093" s="402"/>
      <c r="Z6093" s="402"/>
    </row>
    <row r="6094" spans="23:26" x14ac:dyDescent="0.2">
      <c r="W6094" s="402"/>
      <c r="X6094" s="402"/>
      <c r="Y6094" s="402"/>
      <c r="Z6094" s="402"/>
    </row>
    <row r="6095" spans="23:26" x14ac:dyDescent="0.2">
      <c r="W6095" s="402"/>
      <c r="X6095" s="402"/>
      <c r="Y6095" s="402"/>
      <c r="Z6095" s="402"/>
    </row>
    <row r="6096" spans="23:26" x14ac:dyDescent="0.2">
      <c r="W6096" s="402"/>
      <c r="X6096" s="402"/>
      <c r="Y6096" s="402"/>
      <c r="Z6096" s="402"/>
    </row>
    <row r="6097" spans="23:26" x14ac:dyDescent="0.2">
      <c r="W6097" s="402"/>
      <c r="X6097" s="402"/>
      <c r="Y6097" s="402"/>
      <c r="Z6097" s="402"/>
    </row>
    <row r="6098" spans="23:26" x14ac:dyDescent="0.2">
      <c r="W6098" s="402"/>
      <c r="X6098" s="402"/>
      <c r="Y6098" s="402"/>
      <c r="Z6098" s="402"/>
    </row>
    <row r="6099" spans="23:26" x14ac:dyDescent="0.2">
      <c r="W6099" s="402"/>
      <c r="X6099" s="402"/>
      <c r="Y6099" s="402"/>
      <c r="Z6099" s="402"/>
    </row>
    <row r="6100" spans="23:26" x14ac:dyDescent="0.2">
      <c r="W6100" s="402"/>
      <c r="X6100" s="402"/>
      <c r="Y6100" s="402"/>
      <c r="Z6100" s="402"/>
    </row>
    <row r="6101" spans="23:26" x14ac:dyDescent="0.2">
      <c r="W6101" s="402"/>
      <c r="X6101" s="402"/>
      <c r="Y6101" s="402"/>
      <c r="Z6101" s="402"/>
    </row>
    <row r="6102" spans="23:26" x14ac:dyDescent="0.2">
      <c r="W6102" s="402"/>
      <c r="X6102" s="402"/>
      <c r="Y6102" s="402"/>
      <c r="Z6102" s="402"/>
    </row>
    <row r="6103" spans="23:26" x14ac:dyDescent="0.2">
      <c r="W6103" s="402"/>
      <c r="X6103" s="402"/>
      <c r="Y6103" s="402"/>
      <c r="Z6103" s="402"/>
    </row>
    <row r="6104" spans="23:26" x14ac:dyDescent="0.2">
      <c r="W6104" s="402"/>
      <c r="X6104" s="402"/>
      <c r="Y6104" s="402"/>
      <c r="Z6104" s="402"/>
    </row>
    <row r="6105" spans="23:26" x14ac:dyDescent="0.2">
      <c r="W6105" s="402"/>
      <c r="X6105" s="402"/>
      <c r="Y6105" s="402"/>
      <c r="Z6105" s="402"/>
    </row>
    <row r="6106" spans="23:26" x14ac:dyDescent="0.2">
      <c r="W6106" s="402"/>
      <c r="X6106" s="402"/>
      <c r="Y6106" s="402"/>
      <c r="Z6106" s="402"/>
    </row>
    <row r="6107" spans="23:26" x14ac:dyDescent="0.2">
      <c r="W6107" s="402"/>
      <c r="X6107" s="402"/>
      <c r="Y6107" s="402"/>
      <c r="Z6107" s="402"/>
    </row>
    <row r="6108" spans="23:26" x14ac:dyDescent="0.2">
      <c r="W6108" s="402"/>
      <c r="X6108" s="402"/>
      <c r="Y6108" s="402"/>
      <c r="Z6108" s="402"/>
    </row>
    <row r="6109" spans="23:26" x14ac:dyDescent="0.2">
      <c r="W6109" s="402"/>
      <c r="X6109" s="402"/>
      <c r="Y6109" s="402"/>
      <c r="Z6109" s="402"/>
    </row>
    <row r="6110" spans="23:26" x14ac:dyDescent="0.2">
      <c r="W6110" s="402"/>
      <c r="X6110" s="402"/>
      <c r="Y6110" s="402"/>
      <c r="Z6110" s="402"/>
    </row>
    <row r="6111" spans="23:26" x14ac:dyDescent="0.2">
      <c r="W6111" s="402"/>
      <c r="X6111" s="402"/>
      <c r="Y6111" s="402"/>
      <c r="Z6111" s="402"/>
    </row>
    <row r="6112" spans="23:26" x14ac:dyDescent="0.2">
      <c r="W6112" s="402"/>
      <c r="X6112" s="402"/>
      <c r="Y6112" s="402"/>
      <c r="Z6112" s="402"/>
    </row>
    <row r="6113" spans="23:26" x14ac:dyDescent="0.2">
      <c r="W6113" s="402"/>
      <c r="X6113" s="402"/>
      <c r="Y6113" s="402"/>
      <c r="Z6113" s="402"/>
    </row>
    <row r="6114" spans="23:26" x14ac:dyDescent="0.2">
      <c r="W6114" s="402"/>
      <c r="X6114" s="402"/>
      <c r="Y6114" s="402"/>
      <c r="Z6114" s="402"/>
    </row>
    <row r="6115" spans="23:26" x14ac:dyDescent="0.2">
      <c r="W6115" s="402"/>
      <c r="X6115" s="402"/>
      <c r="Y6115" s="402"/>
      <c r="Z6115" s="402"/>
    </row>
    <row r="6116" spans="23:26" x14ac:dyDescent="0.2">
      <c r="W6116" s="402"/>
      <c r="X6116" s="402"/>
      <c r="Y6116" s="402"/>
      <c r="Z6116" s="402"/>
    </row>
    <row r="6117" spans="23:26" x14ac:dyDescent="0.2">
      <c r="W6117" s="402"/>
      <c r="X6117" s="402"/>
      <c r="Y6117" s="402"/>
      <c r="Z6117" s="402"/>
    </row>
    <row r="6118" spans="23:26" x14ac:dyDescent="0.2">
      <c r="W6118" s="402"/>
      <c r="X6118" s="402"/>
      <c r="Y6118" s="402"/>
      <c r="Z6118" s="402"/>
    </row>
    <row r="6119" spans="23:26" x14ac:dyDescent="0.2">
      <c r="W6119" s="402"/>
      <c r="X6119" s="402"/>
      <c r="Y6119" s="402"/>
      <c r="Z6119" s="402"/>
    </row>
    <row r="6120" spans="23:26" x14ac:dyDescent="0.2">
      <c r="W6120" s="402"/>
      <c r="X6120" s="402"/>
      <c r="Y6120" s="402"/>
      <c r="Z6120" s="402"/>
    </row>
    <row r="6121" spans="23:26" x14ac:dyDescent="0.2">
      <c r="W6121" s="402"/>
      <c r="X6121" s="402"/>
      <c r="Y6121" s="402"/>
      <c r="Z6121" s="402"/>
    </row>
    <row r="6122" spans="23:26" x14ac:dyDescent="0.2">
      <c r="W6122" s="402"/>
      <c r="X6122" s="402"/>
      <c r="Y6122" s="402"/>
      <c r="Z6122" s="402"/>
    </row>
    <row r="6123" spans="23:26" x14ac:dyDescent="0.2">
      <c r="W6123" s="402"/>
      <c r="X6123" s="402"/>
      <c r="Y6123" s="402"/>
      <c r="Z6123" s="402"/>
    </row>
    <row r="6124" spans="23:26" x14ac:dyDescent="0.2">
      <c r="W6124" s="402"/>
      <c r="X6124" s="402"/>
      <c r="Y6124" s="402"/>
      <c r="Z6124" s="402"/>
    </row>
    <row r="6125" spans="23:26" x14ac:dyDescent="0.2">
      <c r="W6125" s="402"/>
      <c r="X6125" s="402"/>
      <c r="Y6125" s="402"/>
      <c r="Z6125" s="402"/>
    </row>
    <row r="6126" spans="23:26" x14ac:dyDescent="0.2">
      <c r="W6126" s="402"/>
      <c r="X6126" s="402"/>
      <c r="Y6126" s="402"/>
      <c r="Z6126" s="402"/>
    </row>
    <row r="6127" spans="23:26" x14ac:dyDescent="0.2">
      <c r="W6127" s="402"/>
      <c r="X6127" s="402"/>
      <c r="Y6127" s="402"/>
      <c r="Z6127" s="402"/>
    </row>
    <row r="6128" spans="23:26" x14ac:dyDescent="0.2">
      <c r="W6128" s="402"/>
      <c r="X6128" s="402"/>
      <c r="Y6128" s="402"/>
      <c r="Z6128" s="402"/>
    </row>
    <row r="6129" spans="23:26" x14ac:dyDescent="0.2">
      <c r="W6129" s="402"/>
      <c r="X6129" s="402"/>
      <c r="Y6129" s="402"/>
      <c r="Z6129" s="402"/>
    </row>
    <row r="6130" spans="23:26" x14ac:dyDescent="0.2">
      <c r="W6130" s="402"/>
      <c r="X6130" s="402"/>
      <c r="Y6130" s="402"/>
      <c r="Z6130" s="402"/>
    </row>
    <row r="6131" spans="23:26" x14ac:dyDescent="0.2">
      <c r="W6131" s="402"/>
      <c r="X6131" s="402"/>
      <c r="Y6131" s="402"/>
      <c r="Z6131" s="402"/>
    </row>
    <row r="6132" spans="23:26" x14ac:dyDescent="0.2">
      <c r="W6132" s="402"/>
      <c r="X6132" s="402"/>
      <c r="Y6132" s="402"/>
      <c r="Z6132" s="402"/>
    </row>
    <row r="6133" spans="23:26" x14ac:dyDescent="0.2">
      <c r="W6133" s="402"/>
      <c r="X6133" s="402"/>
      <c r="Y6133" s="402"/>
      <c r="Z6133" s="402"/>
    </row>
    <row r="6134" spans="23:26" x14ac:dyDescent="0.2">
      <c r="W6134" s="402"/>
      <c r="X6134" s="402"/>
      <c r="Y6134" s="402"/>
      <c r="Z6134" s="402"/>
    </row>
    <row r="6135" spans="23:26" x14ac:dyDescent="0.2">
      <c r="W6135" s="402"/>
      <c r="X6135" s="402"/>
      <c r="Y6135" s="402"/>
      <c r="Z6135" s="402"/>
    </row>
    <row r="6136" spans="23:26" x14ac:dyDescent="0.2">
      <c r="W6136" s="402"/>
      <c r="X6136" s="402"/>
      <c r="Y6136" s="402"/>
      <c r="Z6136" s="402"/>
    </row>
    <row r="6137" spans="23:26" x14ac:dyDescent="0.2">
      <c r="W6137" s="402"/>
      <c r="X6137" s="402"/>
      <c r="Y6137" s="402"/>
      <c r="Z6137" s="402"/>
    </row>
    <row r="6138" spans="23:26" x14ac:dyDescent="0.2">
      <c r="W6138" s="402"/>
      <c r="X6138" s="402"/>
      <c r="Y6138" s="402"/>
      <c r="Z6138" s="402"/>
    </row>
    <row r="6139" spans="23:26" x14ac:dyDescent="0.2">
      <c r="W6139" s="402"/>
      <c r="X6139" s="402"/>
      <c r="Y6139" s="402"/>
      <c r="Z6139" s="402"/>
    </row>
    <row r="6140" spans="23:26" x14ac:dyDescent="0.2">
      <c r="W6140" s="402"/>
      <c r="X6140" s="402"/>
      <c r="Y6140" s="402"/>
      <c r="Z6140" s="402"/>
    </row>
    <row r="6141" spans="23:26" x14ac:dyDescent="0.2">
      <c r="W6141" s="402"/>
      <c r="X6141" s="402"/>
      <c r="Y6141" s="402"/>
      <c r="Z6141" s="402"/>
    </row>
    <row r="6142" spans="23:26" x14ac:dyDescent="0.2">
      <c r="W6142" s="402"/>
      <c r="X6142" s="402"/>
      <c r="Y6142" s="402"/>
      <c r="Z6142" s="402"/>
    </row>
    <row r="6143" spans="23:26" x14ac:dyDescent="0.2">
      <c r="W6143" s="402"/>
      <c r="X6143" s="402"/>
      <c r="Y6143" s="402"/>
      <c r="Z6143" s="402"/>
    </row>
    <row r="6144" spans="23:26" x14ac:dyDescent="0.2">
      <c r="W6144" s="402"/>
      <c r="X6144" s="402"/>
      <c r="Y6144" s="402"/>
      <c r="Z6144" s="402"/>
    </row>
    <row r="6145" spans="23:26" x14ac:dyDescent="0.2">
      <c r="W6145" s="402"/>
      <c r="X6145" s="402"/>
      <c r="Y6145" s="402"/>
      <c r="Z6145" s="402"/>
    </row>
    <row r="6146" spans="23:26" x14ac:dyDescent="0.2">
      <c r="W6146" s="402"/>
      <c r="X6146" s="402"/>
      <c r="Y6146" s="402"/>
      <c r="Z6146" s="402"/>
    </row>
    <row r="6147" spans="23:26" x14ac:dyDescent="0.2">
      <c r="W6147" s="402"/>
      <c r="X6147" s="402"/>
      <c r="Y6147" s="402"/>
      <c r="Z6147" s="402"/>
    </row>
    <row r="6148" spans="23:26" x14ac:dyDescent="0.2">
      <c r="W6148" s="402"/>
      <c r="X6148" s="402"/>
      <c r="Y6148" s="402"/>
      <c r="Z6148" s="402"/>
    </row>
    <row r="6149" spans="23:26" x14ac:dyDescent="0.2">
      <c r="W6149" s="402"/>
      <c r="X6149" s="402"/>
      <c r="Y6149" s="402"/>
      <c r="Z6149" s="402"/>
    </row>
    <row r="6150" spans="23:26" x14ac:dyDescent="0.2">
      <c r="W6150" s="402"/>
      <c r="X6150" s="402"/>
      <c r="Y6150" s="402"/>
      <c r="Z6150" s="402"/>
    </row>
    <row r="6151" spans="23:26" x14ac:dyDescent="0.2">
      <c r="W6151" s="402"/>
      <c r="X6151" s="402"/>
      <c r="Y6151" s="402"/>
      <c r="Z6151" s="402"/>
    </row>
    <row r="6152" spans="23:26" x14ac:dyDescent="0.2">
      <c r="W6152" s="402"/>
      <c r="X6152" s="402"/>
      <c r="Y6152" s="402"/>
      <c r="Z6152" s="402"/>
    </row>
    <row r="6153" spans="23:26" x14ac:dyDescent="0.2">
      <c r="W6153" s="402"/>
      <c r="X6153" s="402"/>
      <c r="Y6153" s="402"/>
      <c r="Z6153" s="402"/>
    </row>
    <row r="6154" spans="23:26" x14ac:dyDescent="0.2">
      <c r="W6154" s="402"/>
      <c r="X6154" s="402"/>
      <c r="Y6154" s="402"/>
      <c r="Z6154" s="402"/>
    </row>
    <row r="6155" spans="23:26" x14ac:dyDescent="0.2">
      <c r="W6155" s="402"/>
      <c r="X6155" s="402"/>
      <c r="Y6155" s="402"/>
      <c r="Z6155" s="402"/>
    </row>
    <row r="6156" spans="23:26" x14ac:dyDescent="0.2">
      <c r="W6156" s="402"/>
      <c r="X6156" s="402"/>
      <c r="Y6156" s="402"/>
      <c r="Z6156" s="402"/>
    </row>
    <row r="6157" spans="23:26" x14ac:dyDescent="0.2">
      <c r="W6157" s="402"/>
      <c r="X6157" s="402"/>
      <c r="Y6157" s="402"/>
      <c r="Z6157" s="402"/>
    </row>
    <row r="6158" spans="23:26" x14ac:dyDescent="0.2">
      <c r="W6158" s="402"/>
      <c r="X6158" s="402"/>
      <c r="Y6158" s="402"/>
      <c r="Z6158" s="402"/>
    </row>
    <row r="6159" spans="23:26" x14ac:dyDescent="0.2">
      <c r="W6159" s="402"/>
      <c r="X6159" s="402"/>
      <c r="Y6159" s="402"/>
      <c r="Z6159" s="402"/>
    </row>
    <row r="6160" spans="23:26" x14ac:dyDescent="0.2">
      <c r="W6160" s="402"/>
      <c r="X6160" s="402"/>
      <c r="Y6160" s="402"/>
      <c r="Z6160" s="402"/>
    </row>
    <row r="6161" spans="23:26" x14ac:dyDescent="0.2">
      <c r="W6161" s="402"/>
      <c r="X6161" s="402"/>
      <c r="Y6161" s="402"/>
      <c r="Z6161" s="402"/>
    </row>
    <row r="6162" spans="23:26" x14ac:dyDescent="0.2">
      <c r="W6162" s="402"/>
      <c r="X6162" s="402"/>
      <c r="Y6162" s="402"/>
      <c r="Z6162" s="402"/>
    </row>
    <row r="6163" spans="23:26" x14ac:dyDescent="0.2">
      <c r="W6163" s="402"/>
      <c r="X6163" s="402"/>
      <c r="Y6163" s="402"/>
      <c r="Z6163" s="402"/>
    </row>
    <row r="6164" spans="23:26" x14ac:dyDescent="0.2">
      <c r="W6164" s="402"/>
      <c r="X6164" s="402"/>
      <c r="Y6164" s="402"/>
      <c r="Z6164" s="402"/>
    </row>
    <row r="6165" spans="23:26" x14ac:dyDescent="0.2">
      <c r="W6165" s="402"/>
      <c r="X6165" s="402"/>
      <c r="Y6165" s="402"/>
      <c r="Z6165" s="402"/>
    </row>
    <row r="6166" spans="23:26" x14ac:dyDescent="0.2">
      <c r="W6166" s="402"/>
      <c r="X6166" s="402"/>
      <c r="Y6166" s="402"/>
      <c r="Z6166" s="402"/>
    </row>
    <row r="6167" spans="23:26" x14ac:dyDescent="0.2">
      <c r="W6167" s="402"/>
      <c r="X6167" s="402"/>
      <c r="Y6167" s="402"/>
      <c r="Z6167" s="402"/>
    </row>
    <row r="6168" spans="23:26" x14ac:dyDescent="0.2">
      <c r="W6168" s="402"/>
      <c r="X6168" s="402"/>
      <c r="Y6168" s="402"/>
      <c r="Z6168" s="402"/>
    </row>
    <row r="6169" spans="23:26" x14ac:dyDescent="0.2">
      <c r="W6169" s="402"/>
      <c r="X6169" s="402"/>
      <c r="Y6169" s="402"/>
      <c r="Z6169" s="402"/>
    </row>
    <row r="6170" spans="23:26" x14ac:dyDescent="0.2">
      <c r="W6170" s="402"/>
      <c r="X6170" s="402"/>
      <c r="Y6170" s="402"/>
      <c r="Z6170" s="402"/>
    </row>
    <row r="6171" spans="23:26" x14ac:dyDescent="0.2">
      <c r="W6171" s="402"/>
      <c r="X6171" s="402"/>
      <c r="Y6171" s="402"/>
      <c r="Z6171" s="402"/>
    </row>
    <row r="6172" spans="23:26" x14ac:dyDescent="0.2">
      <c r="W6172" s="402"/>
      <c r="X6172" s="402"/>
      <c r="Y6172" s="402"/>
      <c r="Z6172" s="402"/>
    </row>
    <row r="6173" spans="23:26" x14ac:dyDescent="0.2">
      <c r="W6173" s="402"/>
      <c r="X6173" s="402"/>
      <c r="Y6173" s="402"/>
      <c r="Z6173" s="402"/>
    </row>
    <row r="6174" spans="23:26" x14ac:dyDescent="0.2">
      <c r="W6174" s="402"/>
      <c r="X6174" s="402"/>
      <c r="Y6174" s="402"/>
      <c r="Z6174" s="402"/>
    </row>
    <row r="6175" spans="23:26" x14ac:dyDescent="0.2">
      <c r="W6175" s="402"/>
      <c r="X6175" s="402"/>
      <c r="Y6175" s="402"/>
      <c r="Z6175" s="402"/>
    </row>
    <row r="6176" spans="23:26" x14ac:dyDescent="0.2">
      <c r="W6176" s="402"/>
      <c r="X6176" s="402"/>
      <c r="Y6176" s="402"/>
      <c r="Z6176" s="402"/>
    </row>
    <row r="6177" spans="23:26" x14ac:dyDescent="0.2">
      <c r="W6177" s="402"/>
      <c r="X6177" s="402"/>
      <c r="Y6177" s="402"/>
      <c r="Z6177" s="402"/>
    </row>
    <row r="6178" spans="23:26" x14ac:dyDescent="0.2">
      <c r="W6178" s="402"/>
      <c r="X6178" s="402"/>
      <c r="Y6178" s="402"/>
      <c r="Z6178" s="402"/>
    </row>
    <row r="6179" spans="23:26" x14ac:dyDescent="0.2">
      <c r="W6179" s="402"/>
      <c r="X6179" s="402"/>
      <c r="Y6179" s="402"/>
      <c r="Z6179" s="402"/>
    </row>
    <row r="6180" spans="23:26" x14ac:dyDescent="0.2">
      <c r="W6180" s="402"/>
      <c r="X6180" s="402"/>
      <c r="Y6180" s="402"/>
      <c r="Z6180" s="402"/>
    </row>
    <row r="6181" spans="23:26" x14ac:dyDescent="0.2">
      <c r="W6181" s="402"/>
      <c r="X6181" s="402"/>
      <c r="Y6181" s="402"/>
      <c r="Z6181" s="402"/>
    </row>
    <row r="6182" spans="23:26" x14ac:dyDescent="0.2">
      <c r="W6182" s="402"/>
      <c r="X6182" s="402"/>
      <c r="Y6182" s="402"/>
      <c r="Z6182" s="402"/>
    </row>
    <row r="6183" spans="23:26" x14ac:dyDescent="0.2">
      <c r="W6183" s="402"/>
      <c r="X6183" s="402"/>
      <c r="Y6183" s="402"/>
      <c r="Z6183" s="402"/>
    </row>
    <row r="6184" spans="23:26" x14ac:dyDescent="0.2">
      <c r="W6184" s="402"/>
      <c r="X6184" s="402"/>
      <c r="Y6184" s="402"/>
      <c r="Z6184" s="402"/>
    </row>
    <row r="6185" spans="23:26" x14ac:dyDescent="0.2">
      <c r="W6185" s="402"/>
      <c r="X6185" s="402"/>
      <c r="Y6185" s="402"/>
      <c r="Z6185" s="402"/>
    </row>
    <row r="6186" spans="23:26" x14ac:dyDescent="0.2">
      <c r="W6186" s="402"/>
      <c r="X6186" s="402"/>
      <c r="Y6186" s="402"/>
      <c r="Z6186" s="402"/>
    </row>
    <row r="6187" spans="23:26" x14ac:dyDescent="0.2">
      <c r="W6187" s="402"/>
      <c r="X6187" s="402"/>
      <c r="Y6187" s="402"/>
      <c r="Z6187" s="402"/>
    </row>
    <row r="6188" spans="23:26" x14ac:dyDescent="0.2">
      <c r="W6188" s="402"/>
      <c r="X6188" s="402"/>
      <c r="Y6188" s="402"/>
      <c r="Z6188" s="402"/>
    </row>
    <row r="6189" spans="23:26" x14ac:dyDescent="0.2">
      <c r="W6189" s="402"/>
      <c r="X6189" s="402"/>
      <c r="Y6189" s="402"/>
      <c r="Z6189" s="402"/>
    </row>
    <row r="6190" spans="23:26" x14ac:dyDescent="0.2">
      <c r="W6190" s="402"/>
      <c r="X6190" s="402"/>
      <c r="Y6190" s="402"/>
      <c r="Z6190" s="402"/>
    </row>
    <row r="6191" spans="23:26" x14ac:dyDescent="0.2">
      <c r="W6191" s="402"/>
      <c r="X6191" s="402"/>
      <c r="Y6191" s="402"/>
      <c r="Z6191" s="402"/>
    </row>
    <row r="6192" spans="23:26" x14ac:dyDescent="0.2">
      <c r="W6192" s="402"/>
      <c r="X6192" s="402"/>
      <c r="Y6192" s="402"/>
      <c r="Z6192" s="402"/>
    </row>
    <row r="6193" spans="23:26" x14ac:dyDescent="0.2">
      <c r="W6193" s="402"/>
      <c r="X6193" s="402"/>
      <c r="Y6193" s="402"/>
      <c r="Z6193" s="402"/>
    </row>
    <row r="6194" spans="23:26" x14ac:dyDescent="0.2">
      <c r="W6194" s="402"/>
      <c r="X6194" s="402"/>
      <c r="Y6194" s="402"/>
      <c r="Z6194" s="402"/>
    </row>
    <row r="6195" spans="23:26" x14ac:dyDescent="0.2">
      <c r="W6195" s="402"/>
      <c r="X6195" s="402"/>
      <c r="Y6195" s="402"/>
      <c r="Z6195" s="402"/>
    </row>
    <row r="6196" spans="23:26" x14ac:dyDescent="0.2">
      <c r="W6196" s="402"/>
      <c r="X6196" s="402"/>
      <c r="Y6196" s="402"/>
      <c r="Z6196" s="402"/>
    </row>
    <row r="6197" spans="23:26" x14ac:dyDescent="0.2">
      <c r="W6197" s="402"/>
      <c r="X6197" s="402"/>
      <c r="Y6197" s="402"/>
      <c r="Z6197" s="402"/>
    </row>
    <row r="6198" spans="23:26" x14ac:dyDescent="0.2">
      <c r="W6198" s="402"/>
      <c r="X6198" s="402"/>
      <c r="Y6198" s="402"/>
      <c r="Z6198" s="402"/>
    </row>
    <row r="6199" spans="23:26" x14ac:dyDescent="0.2">
      <c r="W6199" s="402"/>
      <c r="X6199" s="402"/>
      <c r="Y6199" s="402"/>
      <c r="Z6199" s="402"/>
    </row>
    <row r="6200" spans="23:26" x14ac:dyDescent="0.2">
      <c r="W6200" s="402"/>
      <c r="X6200" s="402"/>
      <c r="Y6200" s="402"/>
      <c r="Z6200" s="402"/>
    </row>
    <row r="6201" spans="23:26" x14ac:dyDescent="0.2">
      <c r="W6201" s="402"/>
      <c r="X6201" s="402"/>
      <c r="Y6201" s="402"/>
      <c r="Z6201" s="402"/>
    </row>
    <row r="6202" spans="23:26" x14ac:dyDescent="0.2">
      <c r="W6202" s="402"/>
      <c r="X6202" s="402"/>
      <c r="Y6202" s="402"/>
      <c r="Z6202" s="402"/>
    </row>
    <row r="6203" spans="23:26" x14ac:dyDescent="0.2">
      <c r="W6203" s="402"/>
      <c r="X6203" s="402"/>
      <c r="Y6203" s="402"/>
      <c r="Z6203" s="402"/>
    </row>
    <row r="6204" spans="23:26" x14ac:dyDescent="0.2">
      <c r="W6204" s="402"/>
      <c r="X6204" s="402"/>
      <c r="Y6204" s="402"/>
      <c r="Z6204" s="402"/>
    </row>
    <row r="6205" spans="23:26" x14ac:dyDescent="0.2">
      <c r="W6205" s="402"/>
      <c r="X6205" s="402"/>
      <c r="Y6205" s="402"/>
      <c r="Z6205" s="402"/>
    </row>
    <row r="6206" spans="23:26" x14ac:dyDescent="0.2">
      <c r="W6206" s="402"/>
      <c r="X6206" s="402"/>
      <c r="Y6206" s="402"/>
      <c r="Z6206" s="402"/>
    </row>
    <row r="6207" spans="23:26" x14ac:dyDescent="0.2">
      <c r="W6207" s="402"/>
      <c r="X6207" s="402"/>
      <c r="Y6207" s="402"/>
      <c r="Z6207" s="402"/>
    </row>
    <row r="6208" spans="23:26" x14ac:dyDescent="0.2">
      <c r="W6208" s="402"/>
      <c r="X6208" s="402"/>
      <c r="Y6208" s="402"/>
      <c r="Z6208" s="402"/>
    </row>
    <row r="6209" spans="23:26" x14ac:dyDescent="0.2">
      <c r="W6209" s="402"/>
      <c r="X6209" s="402"/>
      <c r="Y6209" s="402"/>
      <c r="Z6209" s="402"/>
    </row>
    <row r="6210" spans="23:26" x14ac:dyDescent="0.2">
      <c r="W6210" s="402"/>
      <c r="X6210" s="402"/>
      <c r="Y6210" s="402"/>
      <c r="Z6210" s="402"/>
    </row>
    <row r="6211" spans="23:26" x14ac:dyDescent="0.2">
      <c r="W6211" s="402"/>
      <c r="X6211" s="402"/>
      <c r="Y6211" s="402"/>
      <c r="Z6211" s="402"/>
    </row>
    <row r="6212" spans="23:26" x14ac:dyDescent="0.2">
      <c r="W6212" s="402"/>
      <c r="X6212" s="402"/>
      <c r="Y6212" s="402"/>
      <c r="Z6212" s="402"/>
    </row>
    <row r="6213" spans="23:26" x14ac:dyDescent="0.2">
      <c r="W6213" s="402"/>
      <c r="X6213" s="402"/>
      <c r="Y6213" s="402"/>
      <c r="Z6213" s="402"/>
    </row>
    <row r="6214" spans="23:26" x14ac:dyDescent="0.2">
      <c r="W6214" s="402"/>
      <c r="X6214" s="402"/>
      <c r="Y6214" s="402"/>
      <c r="Z6214" s="402"/>
    </row>
    <row r="6215" spans="23:26" x14ac:dyDescent="0.2">
      <c r="W6215" s="402"/>
      <c r="X6215" s="402"/>
      <c r="Y6215" s="402"/>
      <c r="Z6215" s="402"/>
    </row>
    <row r="6216" spans="23:26" x14ac:dyDescent="0.2">
      <c r="W6216" s="402"/>
      <c r="X6216" s="402"/>
      <c r="Y6216" s="402"/>
      <c r="Z6216" s="402"/>
    </row>
    <row r="6217" spans="23:26" x14ac:dyDescent="0.2">
      <c r="W6217" s="402"/>
      <c r="X6217" s="402"/>
      <c r="Y6217" s="402"/>
      <c r="Z6217" s="402"/>
    </row>
    <row r="6218" spans="23:26" x14ac:dyDescent="0.2">
      <c r="W6218" s="402"/>
      <c r="X6218" s="402"/>
      <c r="Y6218" s="402"/>
      <c r="Z6218" s="402"/>
    </row>
    <row r="6219" spans="23:26" x14ac:dyDescent="0.2">
      <c r="W6219" s="402"/>
      <c r="X6219" s="402"/>
      <c r="Y6219" s="402"/>
      <c r="Z6219" s="402"/>
    </row>
    <row r="6220" spans="23:26" x14ac:dyDescent="0.2">
      <c r="W6220" s="402"/>
      <c r="X6220" s="402"/>
      <c r="Y6220" s="402"/>
      <c r="Z6220" s="402"/>
    </row>
    <row r="6221" spans="23:26" x14ac:dyDescent="0.2">
      <c r="W6221" s="402"/>
      <c r="X6221" s="402"/>
      <c r="Y6221" s="402"/>
      <c r="Z6221" s="402"/>
    </row>
    <row r="6222" spans="23:26" x14ac:dyDescent="0.2">
      <c r="W6222" s="402"/>
      <c r="X6222" s="402"/>
      <c r="Y6222" s="402"/>
      <c r="Z6222" s="402"/>
    </row>
    <row r="6223" spans="23:26" x14ac:dyDescent="0.2">
      <c r="W6223" s="402"/>
      <c r="X6223" s="402"/>
      <c r="Y6223" s="402"/>
      <c r="Z6223" s="402"/>
    </row>
    <row r="6224" spans="23:26" x14ac:dyDescent="0.2">
      <c r="W6224" s="402"/>
      <c r="X6224" s="402"/>
      <c r="Y6224" s="402"/>
      <c r="Z6224" s="402"/>
    </row>
    <row r="6225" spans="23:26" x14ac:dyDescent="0.2">
      <c r="W6225" s="402"/>
      <c r="X6225" s="402"/>
      <c r="Y6225" s="402"/>
      <c r="Z6225" s="402"/>
    </row>
    <row r="6226" spans="23:26" x14ac:dyDescent="0.2">
      <c r="W6226" s="402"/>
      <c r="X6226" s="402"/>
      <c r="Y6226" s="402"/>
      <c r="Z6226" s="402"/>
    </row>
    <row r="6227" spans="23:26" x14ac:dyDescent="0.2">
      <c r="W6227" s="402"/>
      <c r="X6227" s="402"/>
      <c r="Y6227" s="402"/>
      <c r="Z6227" s="402"/>
    </row>
    <row r="6228" spans="23:26" x14ac:dyDescent="0.2">
      <c r="W6228" s="402"/>
      <c r="X6228" s="402"/>
      <c r="Y6228" s="402"/>
      <c r="Z6228" s="402"/>
    </row>
    <row r="6229" spans="23:26" x14ac:dyDescent="0.2">
      <c r="W6229" s="402"/>
      <c r="X6229" s="402"/>
      <c r="Y6229" s="402"/>
      <c r="Z6229" s="402"/>
    </row>
    <row r="6230" spans="23:26" x14ac:dyDescent="0.2">
      <c r="W6230" s="402"/>
      <c r="X6230" s="402"/>
      <c r="Y6230" s="402"/>
      <c r="Z6230" s="402"/>
    </row>
    <row r="6231" spans="23:26" x14ac:dyDescent="0.2">
      <c r="W6231" s="402"/>
      <c r="X6231" s="402"/>
      <c r="Y6231" s="402"/>
      <c r="Z6231" s="402"/>
    </row>
    <row r="6232" spans="23:26" x14ac:dyDescent="0.2">
      <c r="W6232" s="402"/>
      <c r="X6232" s="402"/>
      <c r="Y6232" s="402"/>
      <c r="Z6232" s="402"/>
    </row>
    <row r="6233" spans="23:26" x14ac:dyDescent="0.2">
      <c r="W6233" s="402"/>
      <c r="X6233" s="402"/>
      <c r="Y6233" s="402"/>
      <c r="Z6233" s="402"/>
    </row>
    <row r="6234" spans="23:26" x14ac:dyDescent="0.2">
      <c r="W6234" s="402"/>
      <c r="X6234" s="402"/>
      <c r="Y6234" s="402"/>
      <c r="Z6234" s="402"/>
    </row>
    <row r="6235" spans="23:26" x14ac:dyDescent="0.2">
      <c r="W6235" s="402"/>
      <c r="X6235" s="402"/>
      <c r="Y6235" s="402"/>
      <c r="Z6235" s="402"/>
    </row>
    <row r="6236" spans="23:26" x14ac:dyDescent="0.2">
      <c r="W6236" s="402"/>
      <c r="X6236" s="402"/>
      <c r="Y6236" s="402"/>
      <c r="Z6236" s="402"/>
    </row>
    <row r="6237" spans="23:26" x14ac:dyDescent="0.2">
      <c r="W6237" s="402"/>
      <c r="X6237" s="402"/>
      <c r="Y6237" s="402"/>
      <c r="Z6237" s="402"/>
    </row>
    <row r="6238" spans="23:26" x14ac:dyDescent="0.2">
      <c r="W6238" s="402"/>
      <c r="X6238" s="402"/>
      <c r="Y6238" s="402"/>
      <c r="Z6238" s="402"/>
    </row>
    <row r="6239" spans="23:26" x14ac:dyDescent="0.2">
      <c r="W6239" s="402"/>
      <c r="X6239" s="402"/>
      <c r="Y6239" s="402"/>
      <c r="Z6239" s="402"/>
    </row>
    <row r="6240" spans="23:26" x14ac:dyDescent="0.2">
      <c r="W6240" s="402"/>
      <c r="X6240" s="402"/>
      <c r="Y6240" s="402"/>
      <c r="Z6240" s="402"/>
    </row>
    <row r="6241" spans="23:26" x14ac:dyDescent="0.2">
      <c r="W6241" s="402"/>
      <c r="X6241" s="402"/>
      <c r="Y6241" s="402"/>
      <c r="Z6241" s="402"/>
    </row>
    <row r="6242" spans="23:26" x14ac:dyDescent="0.2">
      <c r="W6242" s="402"/>
      <c r="X6242" s="402"/>
      <c r="Y6242" s="402"/>
      <c r="Z6242" s="402"/>
    </row>
    <row r="6243" spans="23:26" x14ac:dyDescent="0.2">
      <c r="W6243" s="402"/>
      <c r="X6243" s="402"/>
      <c r="Y6243" s="402"/>
      <c r="Z6243" s="402"/>
    </row>
    <row r="6244" spans="23:26" x14ac:dyDescent="0.2">
      <c r="W6244" s="402"/>
      <c r="X6244" s="402"/>
      <c r="Y6244" s="402"/>
      <c r="Z6244" s="402"/>
    </row>
    <row r="6245" spans="23:26" x14ac:dyDescent="0.2">
      <c r="W6245" s="402"/>
      <c r="X6245" s="402"/>
      <c r="Y6245" s="402"/>
      <c r="Z6245" s="402"/>
    </row>
    <row r="6246" spans="23:26" x14ac:dyDescent="0.2">
      <c r="W6246" s="402"/>
      <c r="X6246" s="402"/>
      <c r="Y6246" s="402"/>
      <c r="Z6246" s="402"/>
    </row>
    <row r="6247" spans="23:26" x14ac:dyDescent="0.2">
      <c r="W6247" s="402"/>
      <c r="X6247" s="402"/>
      <c r="Y6247" s="402"/>
      <c r="Z6247" s="402"/>
    </row>
    <row r="6248" spans="23:26" x14ac:dyDescent="0.2">
      <c r="W6248" s="402"/>
      <c r="X6248" s="402"/>
      <c r="Y6248" s="402"/>
      <c r="Z6248" s="402"/>
    </row>
    <row r="6249" spans="23:26" x14ac:dyDescent="0.2">
      <c r="W6249" s="402"/>
      <c r="X6249" s="402"/>
      <c r="Y6249" s="402"/>
      <c r="Z6249" s="402"/>
    </row>
    <row r="6250" spans="23:26" x14ac:dyDescent="0.2">
      <c r="W6250" s="402"/>
      <c r="X6250" s="402"/>
      <c r="Y6250" s="402"/>
      <c r="Z6250" s="402"/>
    </row>
    <row r="6251" spans="23:26" x14ac:dyDescent="0.2">
      <c r="W6251" s="402"/>
      <c r="X6251" s="402"/>
      <c r="Y6251" s="402"/>
      <c r="Z6251" s="402"/>
    </row>
    <row r="6252" spans="23:26" x14ac:dyDescent="0.2">
      <c r="W6252" s="402"/>
      <c r="X6252" s="402"/>
      <c r="Y6252" s="402"/>
      <c r="Z6252" s="402"/>
    </row>
    <row r="6253" spans="23:26" x14ac:dyDescent="0.2">
      <c r="W6253" s="402"/>
      <c r="X6253" s="402"/>
      <c r="Y6253" s="402"/>
      <c r="Z6253" s="402"/>
    </row>
    <row r="6254" spans="23:26" x14ac:dyDescent="0.2">
      <c r="W6254" s="402"/>
      <c r="X6254" s="402"/>
      <c r="Y6254" s="402"/>
      <c r="Z6254" s="402"/>
    </row>
    <row r="6255" spans="23:26" x14ac:dyDescent="0.2">
      <c r="W6255" s="402"/>
      <c r="X6255" s="402"/>
      <c r="Y6255" s="402"/>
      <c r="Z6255" s="402"/>
    </row>
    <row r="6256" spans="23:26" x14ac:dyDescent="0.2">
      <c r="W6256" s="402"/>
      <c r="X6256" s="402"/>
      <c r="Y6256" s="402"/>
      <c r="Z6256" s="402"/>
    </row>
    <row r="6257" spans="23:26" x14ac:dyDescent="0.2">
      <c r="W6257" s="402"/>
      <c r="X6257" s="402"/>
      <c r="Y6257" s="402"/>
      <c r="Z6257" s="402"/>
    </row>
    <row r="6258" spans="23:26" x14ac:dyDescent="0.2">
      <c r="W6258" s="402"/>
      <c r="X6258" s="402"/>
      <c r="Y6258" s="402"/>
      <c r="Z6258" s="402"/>
    </row>
    <row r="6259" spans="23:26" x14ac:dyDescent="0.2">
      <c r="W6259" s="402"/>
      <c r="X6259" s="402"/>
      <c r="Y6259" s="402"/>
      <c r="Z6259" s="402"/>
    </row>
    <row r="6260" spans="23:26" x14ac:dyDescent="0.2">
      <c r="W6260" s="402"/>
      <c r="X6260" s="402"/>
      <c r="Y6260" s="402"/>
      <c r="Z6260" s="402"/>
    </row>
    <row r="6261" spans="23:26" x14ac:dyDescent="0.2">
      <c r="W6261" s="402"/>
      <c r="X6261" s="402"/>
      <c r="Y6261" s="402"/>
      <c r="Z6261" s="402"/>
    </row>
    <row r="6262" spans="23:26" x14ac:dyDescent="0.2">
      <c r="W6262" s="402"/>
      <c r="X6262" s="402"/>
      <c r="Y6262" s="402"/>
      <c r="Z6262" s="402"/>
    </row>
    <row r="6263" spans="23:26" x14ac:dyDescent="0.2">
      <c r="W6263" s="402"/>
      <c r="X6263" s="402"/>
      <c r="Y6263" s="402"/>
      <c r="Z6263" s="402"/>
    </row>
    <row r="6264" spans="23:26" x14ac:dyDescent="0.2">
      <c r="W6264" s="402"/>
      <c r="X6264" s="402"/>
      <c r="Y6264" s="402"/>
      <c r="Z6264" s="402"/>
    </row>
    <row r="6265" spans="23:26" x14ac:dyDescent="0.2">
      <c r="W6265" s="402"/>
      <c r="X6265" s="402"/>
      <c r="Y6265" s="402"/>
      <c r="Z6265" s="402"/>
    </row>
    <row r="6266" spans="23:26" x14ac:dyDescent="0.2">
      <c r="W6266" s="402"/>
      <c r="X6266" s="402"/>
      <c r="Y6266" s="402"/>
      <c r="Z6266" s="402"/>
    </row>
    <row r="6267" spans="23:26" x14ac:dyDescent="0.2">
      <c r="W6267" s="402"/>
      <c r="X6267" s="402"/>
      <c r="Y6267" s="402"/>
      <c r="Z6267" s="402"/>
    </row>
    <row r="6268" spans="23:26" x14ac:dyDescent="0.2">
      <c r="W6268" s="402"/>
      <c r="X6268" s="402"/>
      <c r="Y6268" s="402"/>
      <c r="Z6268" s="402"/>
    </row>
    <row r="6269" spans="23:26" x14ac:dyDescent="0.2">
      <c r="W6269" s="402"/>
      <c r="X6269" s="402"/>
      <c r="Y6269" s="402"/>
      <c r="Z6269" s="402"/>
    </row>
    <row r="6270" spans="23:26" x14ac:dyDescent="0.2">
      <c r="W6270" s="402"/>
      <c r="X6270" s="402"/>
      <c r="Y6270" s="402"/>
      <c r="Z6270" s="402"/>
    </row>
    <row r="6271" spans="23:26" x14ac:dyDescent="0.2">
      <c r="W6271" s="402"/>
      <c r="X6271" s="402"/>
      <c r="Y6271" s="402"/>
      <c r="Z6271" s="402"/>
    </row>
    <row r="6272" spans="23:26" x14ac:dyDescent="0.2">
      <c r="W6272" s="402"/>
      <c r="X6272" s="402"/>
      <c r="Y6272" s="402"/>
      <c r="Z6272" s="402"/>
    </row>
    <row r="6273" spans="23:26" x14ac:dyDescent="0.2">
      <c r="W6273" s="402"/>
      <c r="X6273" s="402"/>
      <c r="Y6273" s="402"/>
      <c r="Z6273" s="402"/>
    </row>
    <row r="6274" spans="23:26" x14ac:dyDescent="0.2">
      <c r="W6274" s="402"/>
      <c r="X6274" s="402"/>
      <c r="Y6274" s="402"/>
      <c r="Z6274" s="402"/>
    </row>
    <row r="6275" spans="23:26" x14ac:dyDescent="0.2">
      <c r="W6275" s="402"/>
      <c r="X6275" s="402"/>
      <c r="Y6275" s="402"/>
      <c r="Z6275" s="402"/>
    </row>
    <row r="6276" spans="23:26" x14ac:dyDescent="0.2">
      <c r="W6276" s="402"/>
      <c r="X6276" s="402"/>
      <c r="Y6276" s="402"/>
      <c r="Z6276" s="402"/>
    </row>
    <row r="6277" spans="23:26" x14ac:dyDescent="0.2">
      <c r="W6277" s="402"/>
      <c r="X6277" s="402"/>
      <c r="Y6277" s="402"/>
      <c r="Z6277" s="402"/>
    </row>
    <row r="6278" spans="23:26" x14ac:dyDescent="0.2">
      <c r="W6278" s="402"/>
      <c r="X6278" s="402"/>
      <c r="Y6278" s="402"/>
      <c r="Z6278" s="402"/>
    </row>
    <row r="6279" spans="23:26" x14ac:dyDescent="0.2">
      <c r="W6279" s="402"/>
      <c r="X6279" s="402"/>
      <c r="Y6279" s="402"/>
      <c r="Z6279" s="402"/>
    </row>
    <row r="6280" spans="23:26" x14ac:dyDescent="0.2">
      <c r="W6280" s="402"/>
      <c r="X6280" s="402"/>
      <c r="Y6280" s="402"/>
      <c r="Z6280" s="402"/>
    </row>
    <row r="6281" spans="23:26" x14ac:dyDescent="0.2">
      <c r="W6281" s="402"/>
      <c r="X6281" s="402"/>
      <c r="Y6281" s="402"/>
      <c r="Z6281" s="402"/>
    </row>
    <row r="6282" spans="23:26" x14ac:dyDescent="0.2">
      <c r="W6282" s="402"/>
      <c r="X6282" s="402"/>
      <c r="Y6282" s="402"/>
      <c r="Z6282" s="402"/>
    </row>
    <row r="6283" spans="23:26" x14ac:dyDescent="0.2">
      <c r="W6283" s="402"/>
      <c r="X6283" s="402"/>
      <c r="Y6283" s="402"/>
      <c r="Z6283" s="402"/>
    </row>
    <row r="6284" spans="23:26" x14ac:dyDescent="0.2">
      <c r="W6284" s="402"/>
      <c r="X6284" s="402"/>
      <c r="Y6284" s="402"/>
      <c r="Z6284" s="402"/>
    </row>
    <row r="6285" spans="23:26" x14ac:dyDescent="0.2">
      <c r="W6285" s="402"/>
      <c r="X6285" s="402"/>
      <c r="Y6285" s="402"/>
      <c r="Z6285" s="402"/>
    </row>
    <row r="6286" spans="23:26" x14ac:dyDescent="0.2">
      <c r="W6286" s="402"/>
      <c r="X6286" s="402"/>
      <c r="Y6286" s="402"/>
      <c r="Z6286" s="402"/>
    </row>
    <row r="6287" spans="23:26" x14ac:dyDescent="0.2">
      <c r="W6287" s="402"/>
      <c r="X6287" s="402"/>
      <c r="Y6287" s="402"/>
      <c r="Z6287" s="402"/>
    </row>
    <row r="6288" spans="23:26" x14ac:dyDescent="0.2">
      <c r="W6288" s="402"/>
      <c r="X6288" s="402"/>
      <c r="Y6288" s="402"/>
      <c r="Z6288" s="402"/>
    </row>
    <row r="6289" spans="23:26" x14ac:dyDescent="0.2">
      <c r="W6289" s="402"/>
      <c r="X6289" s="402"/>
      <c r="Y6289" s="402"/>
      <c r="Z6289" s="402"/>
    </row>
    <row r="6290" spans="23:26" x14ac:dyDescent="0.2">
      <c r="W6290" s="402"/>
      <c r="X6290" s="402"/>
      <c r="Y6290" s="402"/>
      <c r="Z6290" s="402"/>
    </row>
    <row r="6291" spans="23:26" x14ac:dyDescent="0.2">
      <c r="W6291" s="402"/>
      <c r="X6291" s="402"/>
      <c r="Y6291" s="402"/>
      <c r="Z6291" s="402"/>
    </row>
    <row r="6292" spans="23:26" x14ac:dyDescent="0.2">
      <c r="W6292" s="402"/>
      <c r="X6292" s="402"/>
      <c r="Y6292" s="402"/>
      <c r="Z6292" s="402"/>
    </row>
    <row r="6293" spans="23:26" x14ac:dyDescent="0.2">
      <c r="W6293" s="402"/>
      <c r="X6293" s="402"/>
      <c r="Y6293" s="402"/>
      <c r="Z6293" s="402"/>
    </row>
    <row r="6294" spans="23:26" x14ac:dyDescent="0.2">
      <c r="W6294" s="402"/>
      <c r="X6294" s="402"/>
      <c r="Y6294" s="402"/>
      <c r="Z6294" s="402"/>
    </row>
    <row r="6295" spans="23:26" x14ac:dyDescent="0.2">
      <c r="W6295" s="402"/>
      <c r="X6295" s="402"/>
      <c r="Y6295" s="402"/>
      <c r="Z6295" s="402"/>
    </row>
    <row r="6296" spans="23:26" x14ac:dyDescent="0.2">
      <c r="W6296" s="402"/>
      <c r="X6296" s="402"/>
      <c r="Y6296" s="402"/>
      <c r="Z6296" s="402"/>
    </row>
    <row r="6297" spans="23:26" x14ac:dyDescent="0.2">
      <c r="W6297" s="402"/>
      <c r="X6297" s="402"/>
      <c r="Y6297" s="402"/>
      <c r="Z6297" s="402"/>
    </row>
    <row r="6298" spans="23:26" x14ac:dyDescent="0.2">
      <c r="W6298" s="402"/>
      <c r="X6298" s="402"/>
      <c r="Y6298" s="402"/>
      <c r="Z6298" s="402"/>
    </row>
    <row r="6299" spans="23:26" x14ac:dyDescent="0.2">
      <c r="W6299" s="402"/>
      <c r="X6299" s="402"/>
      <c r="Y6299" s="402"/>
      <c r="Z6299" s="402"/>
    </row>
    <row r="6300" spans="23:26" x14ac:dyDescent="0.2">
      <c r="W6300" s="402"/>
      <c r="X6300" s="402"/>
      <c r="Y6300" s="402"/>
      <c r="Z6300" s="402"/>
    </row>
    <row r="6301" spans="23:26" x14ac:dyDescent="0.2">
      <c r="W6301" s="402"/>
      <c r="X6301" s="402"/>
      <c r="Y6301" s="402"/>
      <c r="Z6301" s="402"/>
    </row>
    <row r="6302" spans="23:26" x14ac:dyDescent="0.2">
      <c r="W6302" s="402"/>
      <c r="X6302" s="402"/>
      <c r="Y6302" s="402"/>
      <c r="Z6302" s="402"/>
    </row>
    <row r="6303" spans="23:26" x14ac:dyDescent="0.2">
      <c r="W6303" s="402"/>
      <c r="X6303" s="402"/>
      <c r="Y6303" s="402"/>
      <c r="Z6303" s="402"/>
    </row>
    <row r="6304" spans="23:26" x14ac:dyDescent="0.2">
      <c r="W6304" s="402"/>
      <c r="X6304" s="402"/>
      <c r="Y6304" s="402"/>
      <c r="Z6304" s="402"/>
    </row>
    <row r="6305" spans="23:26" x14ac:dyDescent="0.2">
      <c r="W6305" s="402"/>
      <c r="X6305" s="402"/>
      <c r="Y6305" s="402"/>
      <c r="Z6305" s="402"/>
    </row>
    <row r="6306" spans="23:26" x14ac:dyDescent="0.2">
      <c r="W6306" s="402"/>
      <c r="X6306" s="402"/>
      <c r="Y6306" s="402"/>
      <c r="Z6306" s="402"/>
    </row>
    <row r="6307" spans="23:26" x14ac:dyDescent="0.2">
      <c r="W6307" s="402"/>
      <c r="X6307" s="402"/>
      <c r="Y6307" s="402"/>
      <c r="Z6307" s="402"/>
    </row>
    <row r="6308" spans="23:26" x14ac:dyDescent="0.2">
      <c r="W6308" s="402"/>
      <c r="X6308" s="402"/>
      <c r="Y6308" s="402"/>
      <c r="Z6308" s="402"/>
    </row>
    <row r="6309" spans="23:26" x14ac:dyDescent="0.2">
      <c r="W6309" s="402"/>
      <c r="X6309" s="402"/>
      <c r="Y6309" s="402"/>
      <c r="Z6309" s="402"/>
    </row>
    <row r="6310" spans="23:26" x14ac:dyDescent="0.2">
      <c r="W6310" s="402"/>
      <c r="X6310" s="402"/>
      <c r="Y6310" s="402"/>
      <c r="Z6310" s="402"/>
    </row>
    <row r="6311" spans="23:26" x14ac:dyDescent="0.2">
      <c r="W6311" s="402"/>
      <c r="X6311" s="402"/>
      <c r="Y6311" s="402"/>
      <c r="Z6311" s="402"/>
    </row>
    <row r="6312" spans="23:26" x14ac:dyDescent="0.2">
      <c r="W6312" s="402"/>
      <c r="X6312" s="402"/>
      <c r="Y6312" s="402"/>
      <c r="Z6312" s="402"/>
    </row>
    <row r="6313" spans="23:26" x14ac:dyDescent="0.2">
      <c r="W6313" s="402"/>
      <c r="X6313" s="402"/>
      <c r="Y6313" s="402"/>
      <c r="Z6313" s="402"/>
    </row>
    <row r="6314" spans="23:26" x14ac:dyDescent="0.2">
      <c r="W6314" s="402"/>
      <c r="X6314" s="402"/>
      <c r="Y6314" s="402"/>
      <c r="Z6314" s="402"/>
    </row>
    <row r="6315" spans="23:26" x14ac:dyDescent="0.2">
      <c r="W6315" s="402"/>
      <c r="X6315" s="402"/>
      <c r="Y6315" s="402"/>
      <c r="Z6315" s="402"/>
    </row>
    <row r="6316" spans="23:26" x14ac:dyDescent="0.2">
      <c r="W6316" s="402"/>
      <c r="X6316" s="402"/>
      <c r="Y6316" s="402"/>
      <c r="Z6316" s="402"/>
    </row>
    <row r="6317" spans="23:26" x14ac:dyDescent="0.2">
      <c r="W6317" s="402"/>
      <c r="X6317" s="402"/>
      <c r="Y6317" s="402"/>
      <c r="Z6317" s="402"/>
    </row>
    <row r="6318" spans="23:26" x14ac:dyDescent="0.2">
      <c r="W6318" s="402"/>
      <c r="X6318" s="402"/>
      <c r="Y6318" s="402"/>
      <c r="Z6318" s="402"/>
    </row>
    <row r="6319" spans="23:26" x14ac:dyDescent="0.2">
      <c r="W6319" s="402"/>
      <c r="X6319" s="402"/>
      <c r="Y6319" s="402"/>
      <c r="Z6319" s="402"/>
    </row>
    <row r="6320" spans="23:26" x14ac:dyDescent="0.2">
      <c r="W6320" s="402"/>
      <c r="X6320" s="402"/>
      <c r="Y6320" s="402"/>
      <c r="Z6320" s="402"/>
    </row>
    <row r="6321" spans="23:26" x14ac:dyDescent="0.2">
      <c r="W6321" s="402"/>
      <c r="X6321" s="402"/>
      <c r="Y6321" s="402"/>
      <c r="Z6321" s="402"/>
    </row>
    <row r="6322" spans="23:26" x14ac:dyDescent="0.2">
      <c r="W6322" s="402"/>
      <c r="X6322" s="402"/>
      <c r="Y6322" s="402"/>
      <c r="Z6322" s="402"/>
    </row>
    <row r="6323" spans="23:26" x14ac:dyDescent="0.2">
      <c r="W6323" s="402"/>
      <c r="X6323" s="402"/>
      <c r="Y6323" s="402"/>
      <c r="Z6323" s="402"/>
    </row>
    <row r="6324" spans="23:26" x14ac:dyDescent="0.2">
      <c r="W6324" s="402"/>
      <c r="X6324" s="402"/>
      <c r="Y6324" s="402"/>
      <c r="Z6324" s="402"/>
    </row>
    <row r="6325" spans="23:26" x14ac:dyDescent="0.2">
      <c r="W6325" s="402"/>
      <c r="X6325" s="402"/>
      <c r="Y6325" s="402"/>
      <c r="Z6325" s="402"/>
    </row>
    <row r="6326" spans="23:26" x14ac:dyDescent="0.2">
      <c r="W6326" s="402"/>
      <c r="X6326" s="402"/>
      <c r="Y6326" s="402"/>
      <c r="Z6326" s="402"/>
    </row>
    <row r="6327" spans="23:26" x14ac:dyDescent="0.2">
      <c r="W6327" s="402"/>
      <c r="X6327" s="402"/>
      <c r="Y6327" s="402"/>
      <c r="Z6327" s="402"/>
    </row>
    <row r="6328" spans="23:26" x14ac:dyDescent="0.2">
      <c r="W6328" s="402"/>
      <c r="X6328" s="402"/>
      <c r="Y6328" s="402"/>
      <c r="Z6328" s="402"/>
    </row>
    <row r="6329" spans="23:26" x14ac:dyDescent="0.2">
      <c r="W6329" s="402"/>
      <c r="X6329" s="402"/>
      <c r="Y6329" s="402"/>
      <c r="Z6329" s="402"/>
    </row>
    <row r="6330" spans="23:26" x14ac:dyDescent="0.2">
      <c r="W6330" s="402"/>
      <c r="X6330" s="402"/>
      <c r="Y6330" s="402"/>
      <c r="Z6330" s="402"/>
    </row>
    <row r="6331" spans="23:26" x14ac:dyDescent="0.2">
      <c r="W6331" s="402"/>
      <c r="X6331" s="402"/>
      <c r="Y6331" s="402"/>
      <c r="Z6331" s="402"/>
    </row>
    <row r="6332" spans="23:26" x14ac:dyDescent="0.2">
      <c r="W6332" s="402"/>
      <c r="X6332" s="402"/>
      <c r="Y6332" s="402"/>
      <c r="Z6332" s="402"/>
    </row>
    <row r="6333" spans="23:26" x14ac:dyDescent="0.2">
      <c r="W6333" s="402"/>
      <c r="X6333" s="402"/>
      <c r="Y6333" s="402"/>
      <c r="Z6333" s="402"/>
    </row>
    <row r="6334" spans="23:26" x14ac:dyDescent="0.2">
      <c r="W6334" s="402"/>
      <c r="X6334" s="402"/>
      <c r="Y6334" s="402"/>
      <c r="Z6334" s="402"/>
    </row>
    <row r="6335" spans="23:26" x14ac:dyDescent="0.2">
      <c r="W6335" s="402"/>
      <c r="X6335" s="402"/>
      <c r="Y6335" s="402"/>
      <c r="Z6335" s="402"/>
    </row>
    <row r="6336" spans="23:26" x14ac:dyDescent="0.2">
      <c r="W6336" s="402"/>
      <c r="X6336" s="402"/>
      <c r="Y6336" s="402"/>
      <c r="Z6336" s="402"/>
    </row>
    <row r="6337" spans="23:26" x14ac:dyDescent="0.2">
      <c r="W6337" s="402"/>
      <c r="X6337" s="402"/>
      <c r="Y6337" s="402"/>
      <c r="Z6337" s="402"/>
    </row>
    <row r="6338" spans="23:26" x14ac:dyDescent="0.2">
      <c r="W6338" s="402"/>
      <c r="X6338" s="402"/>
      <c r="Y6338" s="402"/>
      <c r="Z6338" s="402"/>
    </row>
    <row r="6339" spans="23:26" x14ac:dyDescent="0.2">
      <c r="W6339" s="402"/>
      <c r="X6339" s="402"/>
      <c r="Y6339" s="402"/>
      <c r="Z6339" s="402"/>
    </row>
    <row r="6340" spans="23:26" x14ac:dyDescent="0.2">
      <c r="W6340" s="402"/>
      <c r="X6340" s="402"/>
      <c r="Y6340" s="402"/>
      <c r="Z6340" s="402"/>
    </row>
    <row r="6341" spans="23:26" x14ac:dyDescent="0.2">
      <c r="W6341" s="402"/>
      <c r="X6341" s="402"/>
      <c r="Y6341" s="402"/>
      <c r="Z6341" s="402"/>
    </row>
    <row r="6342" spans="23:26" x14ac:dyDescent="0.2">
      <c r="W6342" s="402"/>
      <c r="X6342" s="402"/>
      <c r="Y6342" s="402"/>
      <c r="Z6342" s="402"/>
    </row>
    <row r="6343" spans="23:26" x14ac:dyDescent="0.2">
      <c r="W6343" s="402"/>
      <c r="X6343" s="402"/>
      <c r="Y6343" s="402"/>
      <c r="Z6343" s="402"/>
    </row>
    <row r="6344" spans="23:26" x14ac:dyDescent="0.2">
      <c r="W6344" s="402"/>
      <c r="X6344" s="402"/>
      <c r="Y6344" s="402"/>
      <c r="Z6344" s="402"/>
    </row>
    <row r="6345" spans="23:26" x14ac:dyDescent="0.2">
      <c r="W6345" s="402"/>
      <c r="X6345" s="402"/>
      <c r="Y6345" s="402"/>
      <c r="Z6345" s="402"/>
    </row>
    <row r="6346" spans="23:26" x14ac:dyDescent="0.2">
      <c r="W6346" s="402"/>
      <c r="X6346" s="402"/>
      <c r="Y6346" s="402"/>
      <c r="Z6346" s="402"/>
    </row>
    <row r="6347" spans="23:26" x14ac:dyDescent="0.2">
      <c r="W6347" s="402"/>
      <c r="X6347" s="402"/>
      <c r="Y6347" s="402"/>
      <c r="Z6347" s="402"/>
    </row>
    <row r="6348" spans="23:26" x14ac:dyDescent="0.2">
      <c r="W6348" s="402"/>
      <c r="X6348" s="402"/>
      <c r="Y6348" s="402"/>
      <c r="Z6348" s="402"/>
    </row>
    <row r="6349" spans="23:26" x14ac:dyDescent="0.2">
      <c r="W6349" s="402"/>
      <c r="X6349" s="402"/>
      <c r="Y6349" s="402"/>
      <c r="Z6349" s="402"/>
    </row>
    <row r="6350" spans="23:26" x14ac:dyDescent="0.2">
      <c r="W6350" s="402"/>
      <c r="X6350" s="402"/>
      <c r="Y6350" s="402"/>
      <c r="Z6350" s="402"/>
    </row>
    <row r="6351" spans="23:26" x14ac:dyDescent="0.2">
      <c r="W6351" s="402"/>
      <c r="X6351" s="402"/>
      <c r="Y6351" s="402"/>
      <c r="Z6351" s="402"/>
    </row>
    <row r="6352" spans="23:26" x14ac:dyDescent="0.2">
      <c r="W6352" s="402"/>
      <c r="X6352" s="402"/>
      <c r="Y6352" s="402"/>
      <c r="Z6352" s="402"/>
    </row>
    <row r="6353" spans="23:26" x14ac:dyDescent="0.2">
      <c r="W6353" s="402"/>
      <c r="X6353" s="402"/>
      <c r="Y6353" s="402"/>
      <c r="Z6353" s="402"/>
    </row>
    <row r="6354" spans="23:26" x14ac:dyDescent="0.2">
      <c r="W6354" s="402"/>
      <c r="X6354" s="402"/>
      <c r="Y6354" s="402"/>
      <c r="Z6354" s="402"/>
    </row>
    <row r="6355" spans="23:26" x14ac:dyDescent="0.2">
      <c r="W6355" s="402"/>
      <c r="X6355" s="402"/>
      <c r="Y6355" s="402"/>
      <c r="Z6355" s="402"/>
    </row>
    <row r="6356" spans="23:26" x14ac:dyDescent="0.2">
      <c r="W6356" s="402"/>
      <c r="X6356" s="402"/>
      <c r="Y6356" s="402"/>
      <c r="Z6356" s="402"/>
    </row>
    <row r="6357" spans="23:26" x14ac:dyDescent="0.2">
      <c r="W6357" s="402"/>
      <c r="X6357" s="402"/>
      <c r="Y6357" s="402"/>
      <c r="Z6357" s="402"/>
    </row>
    <row r="6358" spans="23:26" x14ac:dyDescent="0.2">
      <c r="W6358" s="402"/>
      <c r="X6358" s="402"/>
      <c r="Y6358" s="402"/>
      <c r="Z6358" s="402"/>
    </row>
    <row r="6359" spans="23:26" x14ac:dyDescent="0.2">
      <c r="W6359" s="402"/>
      <c r="X6359" s="402"/>
      <c r="Y6359" s="402"/>
      <c r="Z6359" s="402"/>
    </row>
    <row r="6360" spans="23:26" x14ac:dyDescent="0.2">
      <c r="W6360" s="402"/>
      <c r="X6360" s="402"/>
      <c r="Y6360" s="402"/>
      <c r="Z6360" s="402"/>
    </row>
    <row r="6361" spans="23:26" x14ac:dyDescent="0.2">
      <c r="W6361" s="402"/>
      <c r="X6361" s="402"/>
      <c r="Y6361" s="402"/>
      <c r="Z6361" s="402"/>
    </row>
    <row r="6362" spans="23:26" x14ac:dyDescent="0.2">
      <c r="W6362" s="402"/>
      <c r="X6362" s="402"/>
      <c r="Y6362" s="402"/>
      <c r="Z6362" s="402"/>
    </row>
    <row r="6363" spans="23:26" x14ac:dyDescent="0.2">
      <c r="W6363" s="402"/>
      <c r="X6363" s="402"/>
      <c r="Y6363" s="402"/>
      <c r="Z6363" s="402"/>
    </row>
    <row r="6364" spans="23:26" x14ac:dyDescent="0.2">
      <c r="W6364" s="402"/>
      <c r="X6364" s="402"/>
      <c r="Y6364" s="402"/>
      <c r="Z6364" s="402"/>
    </row>
    <row r="6365" spans="23:26" x14ac:dyDescent="0.2">
      <c r="W6365" s="402"/>
      <c r="X6365" s="402"/>
      <c r="Y6365" s="402"/>
      <c r="Z6365" s="402"/>
    </row>
    <row r="6366" spans="23:26" x14ac:dyDescent="0.2">
      <c r="W6366" s="402"/>
      <c r="X6366" s="402"/>
      <c r="Y6366" s="402"/>
      <c r="Z6366" s="402"/>
    </row>
    <row r="6367" spans="23:26" x14ac:dyDescent="0.2">
      <c r="W6367" s="402"/>
      <c r="X6367" s="402"/>
      <c r="Y6367" s="402"/>
      <c r="Z6367" s="402"/>
    </row>
    <row r="6368" spans="23:26" x14ac:dyDescent="0.2">
      <c r="W6368" s="402"/>
      <c r="X6368" s="402"/>
      <c r="Y6368" s="402"/>
      <c r="Z6368" s="402"/>
    </row>
    <row r="6369" spans="23:26" x14ac:dyDescent="0.2">
      <c r="W6369" s="402"/>
      <c r="X6369" s="402"/>
      <c r="Y6369" s="402"/>
      <c r="Z6369" s="402"/>
    </row>
    <row r="6370" spans="23:26" x14ac:dyDescent="0.2">
      <c r="W6370" s="402"/>
      <c r="X6370" s="402"/>
      <c r="Y6370" s="402"/>
      <c r="Z6370" s="402"/>
    </row>
    <row r="6371" spans="23:26" x14ac:dyDescent="0.2">
      <c r="W6371" s="402"/>
      <c r="X6371" s="402"/>
      <c r="Y6371" s="402"/>
      <c r="Z6371" s="402"/>
    </row>
    <row r="6372" spans="23:26" x14ac:dyDescent="0.2">
      <c r="W6372" s="402"/>
      <c r="X6372" s="402"/>
      <c r="Y6372" s="402"/>
      <c r="Z6372" s="402"/>
    </row>
    <row r="6373" spans="23:26" x14ac:dyDescent="0.2">
      <c r="W6373" s="402"/>
      <c r="X6373" s="402"/>
      <c r="Y6373" s="402"/>
      <c r="Z6373" s="402"/>
    </row>
    <row r="6374" spans="23:26" x14ac:dyDescent="0.2">
      <c r="W6374" s="402"/>
      <c r="X6374" s="402"/>
      <c r="Y6374" s="402"/>
      <c r="Z6374" s="402"/>
    </row>
    <row r="6375" spans="23:26" x14ac:dyDescent="0.2">
      <c r="W6375" s="402"/>
      <c r="X6375" s="402"/>
      <c r="Y6375" s="402"/>
      <c r="Z6375" s="402"/>
    </row>
    <row r="6376" spans="23:26" x14ac:dyDescent="0.2">
      <c r="W6376" s="402"/>
      <c r="X6376" s="402"/>
      <c r="Y6376" s="402"/>
      <c r="Z6376" s="402"/>
    </row>
    <row r="6377" spans="23:26" x14ac:dyDescent="0.2">
      <c r="W6377" s="402"/>
      <c r="X6377" s="402"/>
      <c r="Y6377" s="402"/>
      <c r="Z6377" s="402"/>
    </row>
    <row r="6378" spans="23:26" x14ac:dyDescent="0.2">
      <c r="W6378" s="402"/>
      <c r="X6378" s="402"/>
      <c r="Y6378" s="402"/>
      <c r="Z6378" s="402"/>
    </row>
    <row r="6379" spans="23:26" x14ac:dyDescent="0.2">
      <c r="W6379" s="402"/>
      <c r="X6379" s="402"/>
      <c r="Y6379" s="402"/>
      <c r="Z6379" s="402"/>
    </row>
    <row r="6380" spans="23:26" x14ac:dyDescent="0.2">
      <c r="W6380" s="402"/>
      <c r="X6380" s="402"/>
      <c r="Y6380" s="402"/>
      <c r="Z6380" s="402"/>
    </row>
    <row r="6381" spans="23:26" x14ac:dyDescent="0.2">
      <c r="W6381" s="402"/>
      <c r="X6381" s="402"/>
      <c r="Y6381" s="402"/>
      <c r="Z6381" s="402"/>
    </row>
    <row r="6382" spans="23:26" x14ac:dyDescent="0.2">
      <c r="W6382" s="402"/>
      <c r="X6382" s="402"/>
      <c r="Y6382" s="402"/>
      <c r="Z6382" s="402"/>
    </row>
    <row r="6383" spans="23:26" x14ac:dyDescent="0.2">
      <c r="W6383" s="402"/>
      <c r="X6383" s="402"/>
      <c r="Y6383" s="402"/>
      <c r="Z6383" s="402"/>
    </row>
    <row r="6384" spans="23:26" x14ac:dyDescent="0.2">
      <c r="W6384" s="402"/>
      <c r="X6384" s="402"/>
      <c r="Y6384" s="402"/>
      <c r="Z6384" s="402"/>
    </row>
    <row r="6385" spans="23:26" x14ac:dyDescent="0.2">
      <c r="W6385" s="402"/>
      <c r="X6385" s="402"/>
      <c r="Y6385" s="402"/>
      <c r="Z6385" s="402"/>
    </row>
    <row r="6386" spans="23:26" x14ac:dyDescent="0.2">
      <c r="W6386" s="402"/>
      <c r="X6386" s="402"/>
      <c r="Y6386" s="402"/>
      <c r="Z6386" s="402"/>
    </row>
    <row r="6387" spans="23:26" x14ac:dyDescent="0.2">
      <c r="W6387" s="402"/>
      <c r="X6387" s="402"/>
      <c r="Y6387" s="402"/>
      <c r="Z6387" s="402"/>
    </row>
    <row r="6388" spans="23:26" x14ac:dyDescent="0.2">
      <c r="W6388" s="402"/>
      <c r="X6388" s="402"/>
      <c r="Y6388" s="402"/>
      <c r="Z6388" s="402"/>
    </row>
    <row r="6389" spans="23:26" x14ac:dyDescent="0.2">
      <c r="W6389" s="402"/>
      <c r="X6389" s="402"/>
      <c r="Y6389" s="402"/>
      <c r="Z6389" s="402"/>
    </row>
    <row r="6390" spans="23:26" x14ac:dyDescent="0.2">
      <c r="W6390" s="402"/>
      <c r="X6390" s="402"/>
      <c r="Y6390" s="402"/>
      <c r="Z6390" s="402"/>
    </row>
    <row r="6391" spans="23:26" x14ac:dyDescent="0.2">
      <c r="W6391" s="402"/>
      <c r="X6391" s="402"/>
      <c r="Y6391" s="402"/>
      <c r="Z6391" s="402"/>
    </row>
    <row r="6392" spans="23:26" x14ac:dyDescent="0.2">
      <c r="W6392" s="402"/>
      <c r="X6392" s="402"/>
      <c r="Y6392" s="402"/>
      <c r="Z6392" s="402"/>
    </row>
    <row r="6393" spans="23:26" x14ac:dyDescent="0.2">
      <c r="W6393" s="402"/>
      <c r="X6393" s="402"/>
      <c r="Y6393" s="402"/>
      <c r="Z6393" s="402"/>
    </row>
    <row r="6394" spans="23:26" x14ac:dyDescent="0.2">
      <c r="W6394" s="402"/>
      <c r="X6394" s="402"/>
      <c r="Y6394" s="402"/>
      <c r="Z6394" s="402"/>
    </row>
    <row r="6395" spans="23:26" x14ac:dyDescent="0.2">
      <c r="W6395" s="402"/>
      <c r="X6395" s="402"/>
      <c r="Y6395" s="402"/>
      <c r="Z6395" s="402"/>
    </row>
    <row r="6396" spans="23:26" x14ac:dyDescent="0.2">
      <c r="W6396" s="402"/>
      <c r="X6396" s="402"/>
      <c r="Y6396" s="402"/>
      <c r="Z6396" s="402"/>
    </row>
    <row r="6397" spans="23:26" x14ac:dyDescent="0.2">
      <c r="W6397" s="402"/>
      <c r="X6397" s="402"/>
      <c r="Y6397" s="402"/>
      <c r="Z6397" s="402"/>
    </row>
    <row r="6398" spans="23:26" x14ac:dyDescent="0.2">
      <c r="W6398" s="402"/>
      <c r="X6398" s="402"/>
      <c r="Y6398" s="402"/>
      <c r="Z6398" s="402"/>
    </row>
    <row r="6399" spans="23:26" x14ac:dyDescent="0.2">
      <c r="W6399" s="402"/>
      <c r="X6399" s="402"/>
      <c r="Y6399" s="402"/>
      <c r="Z6399" s="402"/>
    </row>
    <row r="6400" spans="23:26" x14ac:dyDescent="0.2">
      <c r="W6400" s="402"/>
      <c r="X6400" s="402"/>
      <c r="Y6400" s="402"/>
      <c r="Z6400" s="402"/>
    </row>
    <row r="6401" spans="23:26" x14ac:dyDescent="0.2">
      <c r="W6401" s="402"/>
      <c r="X6401" s="402"/>
      <c r="Y6401" s="402"/>
      <c r="Z6401" s="402"/>
    </row>
    <row r="6402" spans="23:26" x14ac:dyDescent="0.2">
      <c r="W6402" s="402"/>
      <c r="X6402" s="402"/>
      <c r="Y6402" s="402"/>
      <c r="Z6402" s="402"/>
    </row>
    <row r="6403" spans="23:26" x14ac:dyDescent="0.2">
      <c r="W6403" s="402"/>
      <c r="X6403" s="402"/>
      <c r="Y6403" s="402"/>
      <c r="Z6403" s="402"/>
    </row>
    <row r="6404" spans="23:26" x14ac:dyDescent="0.2">
      <c r="W6404" s="402"/>
      <c r="X6404" s="402"/>
      <c r="Y6404" s="402"/>
      <c r="Z6404" s="402"/>
    </row>
    <row r="6405" spans="23:26" x14ac:dyDescent="0.2">
      <c r="W6405" s="402"/>
      <c r="X6405" s="402"/>
      <c r="Y6405" s="402"/>
      <c r="Z6405" s="402"/>
    </row>
    <row r="6406" spans="23:26" x14ac:dyDescent="0.2">
      <c r="W6406" s="402"/>
      <c r="X6406" s="402"/>
      <c r="Y6406" s="402"/>
      <c r="Z6406" s="402"/>
    </row>
    <row r="6407" spans="23:26" x14ac:dyDescent="0.2">
      <c r="W6407" s="402"/>
      <c r="X6407" s="402"/>
      <c r="Y6407" s="402"/>
      <c r="Z6407" s="402"/>
    </row>
    <row r="6408" spans="23:26" x14ac:dyDescent="0.2">
      <c r="W6408" s="402"/>
      <c r="X6408" s="402"/>
      <c r="Y6408" s="402"/>
      <c r="Z6408" s="402"/>
    </row>
    <row r="6409" spans="23:26" x14ac:dyDescent="0.2">
      <c r="W6409" s="402"/>
      <c r="X6409" s="402"/>
      <c r="Y6409" s="402"/>
      <c r="Z6409" s="402"/>
    </row>
    <row r="6410" spans="23:26" x14ac:dyDescent="0.2">
      <c r="W6410" s="402"/>
      <c r="X6410" s="402"/>
      <c r="Y6410" s="402"/>
      <c r="Z6410" s="402"/>
    </row>
    <row r="6411" spans="23:26" x14ac:dyDescent="0.2">
      <c r="W6411" s="402"/>
      <c r="X6411" s="402"/>
      <c r="Y6411" s="402"/>
      <c r="Z6411" s="402"/>
    </row>
    <row r="6412" spans="23:26" x14ac:dyDescent="0.2">
      <c r="W6412" s="402"/>
      <c r="X6412" s="402"/>
      <c r="Y6412" s="402"/>
      <c r="Z6412" s="402"/>
    </row>
    <row r="6413" spans="23:26" x14ac:dyDescent="0.2">
      <c r="W6413" s="402"/>
      <c r="X6413" s="402"/>
      <c r="Y6413" s="402"/>
      <c r="Z6413" s="402"/>
    </row>
    <row r="6414" spans="23:26" x14ac:dyDescent="0.2">
      <c r="W6414" s="402"/>
      <c r="X6414" s="402"/>
      <c r="Y6414" s="402"/>
      <c r="Z6414" s="402"/>
    </row>
    <row r="6415" spans="23:26" x14ac:dyDescent="0.2">
      <c r="W6415" s="402"/>
      <c r="X6415" s="402"/>
      <c r="Y6415" s="402"/>
      <c r="Z6415" s="402"/>
    </row>
    <row r="6416" spans="23:26" x14ac:dyDescent="0.2">
      <c r="W6416" s="402"/>
      <c r="X6416" s="402"/>
      <c r="Y6416" s="402"/>
      <c r="Z6416" s="402"/>
    </row>
    <row r="6417" spans="23:26" x14ac:dyDescent="0.2">
      <c r="W6417" s="402"/>
      <c r="X6417" s="402"/>
      <c r="Y6417" s="402"/>
      <c r="Z6417" s="402"/>
    </row>
    <row r="6418" spans="23:26" x14ac:dyDescent="0.2">
      <c r="W6418" s="402"/>
      <c r="X6418" s="402"/>
      <c r="Y6418" s="402"/>
      <c r="Z6418" s="402"/>
    </row>
    <row r="6419" spans="23:26" x14ac:dyDescent="0.2">
      <c r="W6419" s="402"/>
      <c r="X6419" s="402"/>
      <c r="Y6419" s="402"/>
      <c r="Z6419" s="402"/>
    </row>
    <row r="6420" spans="23:26" x14ac:dyDescent="0.2">
      <c r="W6420" s="402"/>
      <c r="X6420" s="402"/>
      <c r="Y6420" s="402"/>
      <c r="Z6420" s="402"/>
    </row>
    <row r="6421" spans="23:26" x14ac:dyDescent="0.2">
      <c r="W6421" s="402"/>
      <c r="X6421" s="402"/>
      <c r="Y6421" s="402"/>
      <c r="Z6421" s="402"/>
    </row>
    <row r="6422" spans="23:26" x14ac:dyDescent="0.2">
      <c r="W6422" s="402"/>
      <c r="X6422" s="402"/>
      <c r="Y6422" s="402"/>
      <c r="Z6422" s="402"/>
    </row>
    <row r="6423" spans="23:26" x14ac:dyDescent="0.2">
      <c r="W6423" s="402"/>
      <c r="X6423" s="402"/>
      <c r="Y6423" s="402"/>
      <c r="Z6423" s="402"/>
    </row>
    <row r="6424" spans="23:26" x14ac:dyDescent="0.2">
      <c r="W6424" s="402"/>
      <c r="X6424" s="402"/>
      <c r="Y6424" s="402"/>
      <c r="Z6424" s="402"/>
    </row>
    <row r="6425" spans="23:26" x14ac:dyDescent="0.2">
      <c r="W6425" s="402"/>
      <c r="X6425" s="402"/>
      <c r="Y6425" s="402"/>
      <c r="Z6425" s="402"/>
    </row>
    <row r="6426" spans="23:26" x14ac:dyDescent="0.2">
      <c r="W6426" s="402"/>
      <c r="X6426" s="402"/>
      <c r="Y6426" s="402"/>
      <c r="Z6426" s="402"/>
    </row>
    <row r="6427" spans="23:26" x14ac:dyDescent="0.2">
      <c r="W6427" s="402"/>
      <c r="X6427" s="402"/>
      <c r="Y6427" s="402"/>
      <c r="Z6427" s="402"/>
    </row>
    <row r="6428" spans="23:26" x14ac:dyDescent="0.2">
      <c r="W6428" s="402"/>
      <c r="X6428" s="402"/>
      <c r="Y6428" s="402"/>
      <c r="Z6428" s="402"/>
    </row>
    <row r="6429" spans="23:26" x14ac:dyDescent="0.2">
      <c r="W6429" s="402"/>
      <c r="X6429" s="402"/>
      <c r="Y6429" s="402"/>
      <c r="Z6429" s="402"/>
    </row>
    <row r="6430" spans="23:26" x14ac:dyDescent="0.2">
      <c r="W6430" s="402"/>
      <c r="X6430" s="402"/>
      <c r="Y6430" s="402"/>
      <c r="Z6430" s="402"/>
    </row>
    <row r="6431" spans="23:26" x14ac:dyDescent="0.2">
      <c r="W6431" s="402"/>
      <c r="X6431" s="402"/>
      <c r="Y6431" s="402"/>
      <c r="Z6431" s="402"/>
    </row>
    <row r="6432" spans="23:26" x14ac:dyDescent="0.2">
      <c r="W6432" s="402"/>
      <c r="X6432" s="402"/>
      <c r="Y6432" s="402"/>
      <c r="Z6432" s="402"/>
    </row>
    <row r="6433" spans="23:26" x14ac:dyDescent="0.2">
      <c r="W6433" s="402"/>
      <c r="X6433" s="402"/>
      <c r="Y6433" s="402"/>
      <c r="Z6433" s="402"/>
    </row>
    <row r="6434" spans="23:26" x14ac:dyDescent="0.2">
      <c r="W6434" s="402"/>
      <c r="X6434" s="402"/>
      <c r="Y6434" s="402"/>
      <c r="Z6434" s="402"/>
    </row>
    <row r="6435" spans="23:26" x14ac:dyDescent="0.2">
      <c r="W6435" s="402"/>
      <c r="X6435" s="402"/>
      <c r="Y6435" s="402"/>
      <c r="Z6435" s="402"/>
    </row>
    <row r="6436" spans="23:26" x14ac:dyDescent="0.2">
      <c r="W6436" s="402"/>
      <c r="X6436" s="402"/>
      <c r="Y6436" s="402"/>
      <c r="Z6436" s="402"/>
    </row>
    <row r="6437" spans="23:26" x14ac:dyDescent="0.2">
      <c r="W6437" s="402"/>
      <c r="X6437" s="402"/>
      <c r="Y6437" s="402"/>
      <c r="Z6437" s="402"/>
    </row>
    <row r="6438" spans="23:26" x14ac:dyDescent="0.2">
      <c r="W6438" s="402"/>
      <c r="X6438" s="402"/>
      <c r="Y6438" s="402"/>
      <c r="Z6438" s="402"/>
    </row>
    <row r="6439" spans="23:26" x14ac:dyDescent="0.2">
      <c r="W6439" s="402"/>
      <c r="X6439" s="402"/>
      <c r="Y6439" s="402"/>
      <c r="Z6439" s="402"/>
    </row>
    <row r="6440" spans="23:26" x14ac:dyDescent="0.2">
      <c r="W6440" s="402"/>
      <c r="X6440" s="402"/>
      <c r="Y6440" s="402"/>
      <c r="Z6440" s="402"/>
    </row>
    <row r="6441" spans="23:26" x14ac:dyDescent="0.2">
      <c r="W6441" s="402"/>
      <c r="X6441" s="402"/>
      <c r="Y6441" s="402"/>
      <c r="Z6441" s="402"/>
    </row>
    <row r="6442" spans="23:26" x14ac:dyDescent="0.2">
      <c r="W6442" s="402"/>
      <c r="X6442" s="402"/>
      <c r="Y6442" s="402"/>
      <c r="Z6442" s="402"/>
    </row>
    <row r="6443" spans="23:26" x14ac:dyDescent="0.2">
      <c r="W6443" s="402"/>
      <c r="X6443" s="402"/>
      <c r="Y6443" s="402"/>
      <c r="Z6443" s="402"/>
    </row>
    <row r="6444" spans="23:26" x14ac:dyDescent="0.2">
      <c r="W6444" s="402"/>
      <c r="X6444" s="402"/>
      <c r="Y6444" s="402"/>
      <c r="Z6444" s="402"/>
    </row>
    <row r="6445" spans="23:26" x14ac:dyDescent="0.2">
      <c r="W6445" s="402"/>
      <c r="X6445" s="402"/>
      <c r="Y6445" s="402"/>
      <c r="Z6445" s="402"/>
    </row>
    <row r="6446" spans="23:26" x14ac:dyDescent="0.2">
      <c r="W6446" s="402"/>
      <c r="X6446" s="402"/>
      <c r="Y6446" s="402"/>
      <c r="Z6446" s="402"/>
    </row>
    <row r="6447" spans="23:26" x14ac:dyDescent="0.2">
      <c r="W6447" s="402"/>
      <c r="X6447" s="402"/>
      <c r="Y6447" s="402"/>
      <c r="Z6447" s="402"/>
    </row>
    <row r="6448" spans="23:26" x14ac:dyDescent="0.2">
      <c r="W6448" s="402"/>
      <c r="X6448" s="402"/>
      <c r="Y6448" s="402"/>
      <c r="Z6448" s="402"/>
    </row>
    <row r="6449" spans="23:26" x14ac:dyDescent="0.2">
      <c r="W6449" s="402"/>
      <c r="X6449" s="402"/>
      <c r="Y6449" s="402"/>
      <c r="Z6449" s="402"/>
    </row>
    <row r="6450" spans="23:26" x14ac:dyDescent="0.2">
      <c r="W6450" s="402"/>
      <c r="X6450" s="402"/>
      <c r="Y6450" s="402"/>
      <c r="Z6450" s="402"/>
    </row>
    <row r="6451" spans="23:26" x14ac:dyDescent="0.2">
      <c r="W6451" s="402"/>
      <c r="X6451" s="402"/>
      <c r="Y6451" s="402"/>
      <c r="Z6451" s="402"/>
    </row>
    <row r="6452" spans="23:26" x14ac:dyDescent="0.2">
      <c r="W6452" s="402"/>
      <c r="X6452" s="402"/>
      <c r="Y6452" s="402"/>
      <c r="Z6452" s="402"/>
    </row>
    <row r="6453" spans="23:26" x14ac:dyDescent="0.2">
      <c r="W6453" s="402"/>
      <c r="X6453" s="402"/>
      <c r="Y6453" s="402"/>
      <c r="Z6453" s="402"/>
    </row>
    <row r="6454" spans="23:26" x14ac:dyDescent="0.2">
      <c r="W6454" s="402"/>
      <c r="X6454" s="402"/>
      <c r="Y6454" s="402"/>
      <c r="Z6454" s="402"/>
    </row>
    <row r="6455" spans="23:26" x14ac:dyDescent="0.2">
      <c r="W6455" s="402"/>
      <c r="X6455" s="402"/>
      <c r="Y6455" s="402"/>
      <c r="Z6455" s="402"/>
    </row>
    <row r="6456" spans="23:26" x14ac:dyDescent="0.2">
      <c r="W6456" s="402"/>
      <c r="X6456" s="402"/>
      <c r="Y6456" s="402"/>
      <c r="Z6456" s="402"/>
    </row>
    <row r="6457" spans="23:26" x14ac:dyDescent="0.2">
      <c r="W6457" s="402"/>
      <c r="X6457" s="402"/>
      <c r="Y6457" s="402"/>
      <c r="Z6457" s="402"/>
    </row>
    <row r="6458" spans="23:26" x14ac:dyDescent="0.2">
      <c r="W6458" s="402"/>
      <c r="X6458" s="402"/>
      <c r="Y6458" s="402"/>
      <c r="Z6458" s="402"/>
    </row>
    <row r="6459" spans="23:26" x14ac:dyDescent="0.2">
      <c r="W6459" s="402"/>
      <c r="X6459" s="402"/>
      <c r="Y6459" s="402"/>
      <c r="Z6459" s="402"/>
    </row>
    <row r="6460" spans="23:26" x14ac:dyDescent="0.2">
      <c r="W6460" s="402"/>
      <c r="X6460" s="402"/>
      <c r="Y6460" s="402"/>
      <c r="Z6460" s="402"/>
    </row>
    <row r="6461" spans="23:26" x14ac:dyDescent="0.2">
      <c r="W6461" s="402"/>
      <c r="X6461" s="402"/>
      <c r="Y6461" s="402"/>
      <c r="Z6461" s="402"/>
    </row>
    <row r="6462" spans="23:26" x14ac:dyDescent="0.2">
      <c r="W6462" s="402"/>
      <c r="X6462" s="402"/>
      <c r="Y6462" s="402"/>
      <c r="Z6462" s="402"/>
    </row>
    <row r="6463" spans="23:26" x14ac:dyDescent="0.2">
      <c r="W6463" s="402"/>
      <c r="X6463" s="402"/>
      <c r="Y6463" s="402"/>
      <c r="Z6463" s="402"/>
    </row>
    <row r="6464" spans="23:26" x14ac:dyDescent="0.2">
      <c r="W6464" s="402"/>
      <c r="X6464" s="402"/>
      <c r="Y6464" s="402"/>
      <c r="Z6464" s="402"/>
    </row>
    <row r="6465" spans="23:26" x14ac:dyDescent="0.2">
      <c r="W6465" s="402"/>
      <c r="X6465" s="402"/>
      <c r="Y6465" s="402"/>
      <c r="Z6465" s="402"/>
    </row>
    <row r="6466" spans="23:26" x14ac:dyDescent="0.2">
      <c r="W6466" s="402"/>
      <c r="X6466" s="402"/>
      <c r="Y6466" s="402"/>
      <c r="Z6466" s="402"/>
    </row>
    <row r="6467" spans="23:26" x14ac:dyDescent="0.2">
      <c r="W6467" s="402"/>
      <c r="X6467" s="402"/>
      <c r="Y6467" s="402"/>
      <c r="Z6467" s="402"/>
    </row>
    <row r="6468" spans="23:26" x14ac:dyDescent="0.2">
      <c r="W6468" s="402"/>
      <c r="X6468" s="402"/>
      <c r="Y6468" s="402"/>
      <c r="Z6468" s="402"/>
    </row>
    <row r="6469" spans="23:26" x14ac:dyDescent="0.2">
      <c r="W6469" s="402"/>
      <c r="X6469" s="402"/>
      <c r="Y6469" s="402"/>
      <c r="Z6469" s="402"/>
    </row>
    <row r="6470" spans="23:26" x14ac:dyDescent="0.2">
      <c r="W6470" s="402"/>
      <c r="X6470" s="402"/>
      <c r="Y6470" s="402"/>
      <c r="Z6470" s="402"/>
    </row>
    <row r="6471" spans="23:26" x14ac:dyDescent="0.2">
      <c r="W6471" s="402"/>
      <c r="X6471" s="402"/>
      <c r="Y6471" s="402"/>
      <c r="Z6471" s="402"/>
    </row>
    <row r="6472" spans="23:26" x14ac:dyDescent="0.2">
      <c r="W6472" s="402"/>
      <c r="X6472" s="402"/>
      <c r="Y6472" s="402"/>
      <c r="Z6472" s="402"/>
    </row>
    <row r="6473" spans="23:26" x14ac:dyDescent="0.2">
      <c r="W6473" s="402"/>
      <c r="X6473" s="402"/>
      <c r="Y6473" s="402"/>
      <c r="Z6473" s="402"/>
    </row>
    <row r="6474" spans="23:26" x14ac:dyDescent="0.2">
      <c r="W6474" s="402"/>
      <c r="X6474" s="402"/>
      <c r="Y6474" s="402"/>
      <c r="Z6474" s="402"/>
    </row>
    <row r="6475" spans="23:26" x14ac:dyDescent="0.2">
      <c r="W6475" s="402"/>
      <c r="X6475" s="402"/>
      <c r="Y6475" s="402"/>
      <c r="Z6475" s="402"/>
    </row>
    <row r="6476" spans="23:26" x14ac:dyDescent="0.2">
      <c r="W6476" s="402"/>
      <c r="X6476" s="402"/>
      <c r="Y6476" s="402"/>
      <c r="Z6476" s="402"/>
    </row>
    <row r="6477" spans="23:26" x14ac:dyDescent="0.2">
      <c r="W6477" s="402"/>
      <c r="X6477" s="402"/>
      <c r="Y6477" s="402"/>
      <c r="Z6477" s="402"/>
    </row>
    <row r="6478" spans="23:26" x14ac:dyDescent="0.2">
      <c r="W6478" s="402"/>
      <c r="X6478" s="402"/>
      <c r="Y6478" s="402"/>
      <c r="Z6478" s="402"/>
    </row>
    <row r="6479" spans="23:26" x14ac:dyDescent="0.2">
      <c r="W6479" s="402"/>
      <c r="X6479" s="402"/>
      <c r="Y6479" s="402"/>
      <c r="Z6479" s="402"/>
    </row>
    <row r="6480" spans="23:26" x14ac:dyDescent="0.2">
      <c r="W6480" s="402"/>
      <c r="X6480" s="402"/>
      <c r="Y6480" s="402"/>
      <c r="Z6480" s="402"/>
    </row>
    <row r="6481" spans="23:26" x14ac:dyDescent="0.2">
      <c r="W6481" s="402"/>
      <c r="X6481" s="402"/>
      <c r="Y6481" s="402"/>
      <c r="Z6481" s="402"/>
    </row>
    <row r="6482" spans="23:26" x14ac:dyDescent="0.2">
      <c r="W6482" s="402"/>
      <c r="X6482" s="402"/>
      <c r="Y6482" s="402"/>
      <c r="Z6482" s="402"/>
    </row>
    <row r="6483" spans="23:26" x14ac:dyDescent="0.2">
      <c r="W6483" s="402"/>
      <c r="X6483" s="402"/>
      <c r="Y6483" s="402"/>
      <c r="Z6483" s="402"/>
    </row>
    <row r="6484" spans="23:26" x14ac:dyDescent="0.2">
      <c r="W6484" s="402"/>
      <c r="X6484" s="402"/>
      <c r="Y6484" s="402"/>
      <c r="Z6484" s="402"/>
    </row>
    <row r="6485" spans="23:26" x14ac:dyDescent="0.2">
      <c r="W6485" s="402"/>
      <c r="X6485" s="402"/>
      <c r="Y6485" s="402"/>
      <c r="Z6485" s="402"/>
    </row>
    <row r="6486" spans="23:26" x14ac:dyDescent="0.2">
      <c r="W6486" s="402"/>
      <c r="X6486" s="402"/>
      <c r="Y6486" s="402"/>
      <c r="Z6486" s="402"/>
    </row>
    <row r="6487" spans="23:26" x14ac:dyDescent="0.2">
      <c r="W6487" s="402"/>
      <c r="X6487" s="402"/>
      <c r="Y6487" s="402"/>
      <c r="Z6487" s="402"/>
    </row>
    <row r="6488" spans="23:26" x14ac:dyDescent="0.2">
      <c r="W6488" s="402"/>
      <c r="X6488" s="402"/>
      <c r="Y6488" s="402"/>
      <c r="Z6488" s="402"/>
    </row>
    <row r="6489" spans="23:26" x14ac:dyDescent="0.2">
      <c r="W6489" s="402"/>
      <c r="X6489" s="402"/>
      <c r="Y6489" s="402"/>
      <c r="Z6489" s="402"/>
    </row>
    <row r="6490" spans="23:26" x14ac:dyDescent="0.2">
      <c r="W6490" s="402"/>
      <c r="X6490" s="402"/>
      <c r="Y6490" s="402"/>
      <c r="Z6490" s="402"/>
    </row>
    <row r="6491" spans="23:26" x14ac:dyDescent="0.2">
      <c r="W6491" s="402"/>
      <c r="X6491" s="402"/>
      <c r="Y6491" s="402"/>
      <c r="Z6491" s="402"/>
    </row>
    <row r="6492" spans="23:26" x14ac:dyDescent="0.2">
      <c r="W6492" s="402"/>
      <c r="X6492" s="402"/>
      <c r="Y6492" s="402"/>
      <c r="Z6492" s="402"/>
    </row>
    <row r="6493" spans="23:26" x14ac:dyDescent="0.2">
      <c r="W6493" s="402"/>
      <c r="X6493" s="402"/>
      <c r="Y6493" s="402"/>
      <c r="Z6493" s="402"/>
    </row>
    <row r="6494" spans="23:26" x14ac:dyDescent="0.2">
      <c r="W6494" s="402"/>
      <c r="X6494" s="402"/>
      <c r="Y6494" s="402"/>
      <c r="Z6494" s="402"/>
    </row>
    <row r="6495" spans="23:26" x14ac:dyDescent="0.2">
      <c r="W6495" s="402"/>
      <c r="X6495" s="402"/>
      <c r="Y6495" s="402"/>
      <c r="Z6495" s="402"/>
    </row>
    <row r="6496" spans="23:26" x14ac:dyDescent="0.2">
      <c r="W6496" s="402"/>
      <c r="X6496" s="402"/>
      <c r="Y6496" s="402"/>
      <c r="Z6496" s="402"/>
    </row>
    <row r="6497" spans="23:26" x14ac:dyDescent="0.2">
      <c r="W6497" s="402"/>
      <c r="X6497" s="402"/>
      <c r="Y6497" s="402"/>
      <c r="Z6497" s="402"/>
    </row>
    <row r="6498" spans="23:26" x14ac:dyDescent="0.2">
      <c r="W6498" s="402"/>
      <c r="X6498" s="402"/>
      <c r="Y6498" s="402"/>
      <c r="Z6498" s="402"/>
    </row>
    <row r="6499" spans="23:26" x14ac:dyDescent="0.2">
      <c r="W6499" s="402"/>
      <c r="X6499" s="402"/>
      <c r="Y6499" s="402"/>
      <c r="Z6499" s="402"/>
    </row>
    <row r="6500" spans="23:26" x14ac:dyDescent="0.2">
      <c r="W6500" s="402"/>
      <c r="X6500" s="402"/>
      <c r="Y6500" s="402"/>
      <c r="Z6500" s="402"/>
    </row>
    <row r="6501" spans="23:26" x14ac:dyDescent="0.2">
      <c r="W6501" s="402"/>
      <c r="X6501" s="402"/>
      <c r="Y6501" s="402"/>
      <c r="Z6501" s="402"/>
    </row>
    <row r="6502" spans="23:26" x14ac:dyDescent="0.2">
      <c r="W6502" s="402"/>
      <c r="X6502" s="402"/>
      <c r="Y6502" s="402"/>
      <c r="Z6502" s="402"/>
    </row>
    <row r="6503" spans="23:26" x14ac:dyDescent="0.2">
      <c r="W6503" s="402"/>
      <c r="X6503" s="402"/>
      <c r="Y6503" s="402"/>
      <c r="Z6503" s="402"/>
    </row>
    <row r="6504" spans="23:26" x14ac:dyDescent="0.2">
      <c r="W6504" s="402"/>
      <c r="X6504" s="402"/>
      <c r="Y6504" s="402"/>
      <c r="Z6504" s="402"/>
    </row>
    <row r="6505" spans="23:26" x14ac:dyDescent="0.2">
      <c r="W6505" s="402"/>
      <c r="X6505" s="402"/>
      <c r="Y6505" s="402"/>
      <c r="Z6505" s="402"/>
    </row>
    <row r="6506" spans="23:26" x14ac:dyDescent="0.2">
      <c r="W6506" s="402"/>
      <c r="X6506" s="402"/>
      <c r="Y6506" s="402"/>
      <c r="Z6506" s="402"/>
    </row>
    <row r="6507" spans="23:26" x14ac:dyDescent="0.2">
      <c r="W6507" s="402"/>
      <c r="X6507" s="402"/>
      <c r="Y6507" s="402"/>
      <c r="Z6507" s="402"/>
    </row>
    <row r="6508" spans="23:26" x14ac:dyDescent="0.2">
      <c r="W6508" s="402"/>
      <c r="X6508" s="402"/>
      <c r="Y6508" s="402"/>
      <c r="Z6508" s="402"/>
    </row>
    <row r="6509" spans="23:26" x14ac:dyDescent="0.2">
      <c r="W6509" s="402"/>
      <c r="X6509" s="402"/>
      <c r="Y6509" s="402"/>
      <c r="Z6509" s="402"/>
    </row>
    <row r="6510" spans="23:26" x14ac:dyDescent="0.2">
      <c r="W6510" s="402"/>
      <c r="X6510" s="402"/>
      <c r="Y6510" s="402"/>
      <c r="Z6510" s="402"/>
    </row>
    <row r="6511" spans="23:26" x14ac:dyDescent="0.2">
      <c r="W6511" s="402"/>
      <c r="X6511" s="402"/>
      <c r="Y6511" s="402"/>
      <c r="Z6511" s="402"/>
    </row>
    <row r="6512" spans="23:26" x14ac:dyDescent="0.2">
      <c r="W6512" s="402"/>
      <c r="X6512" s="402"/>
      <c r="Y6512" s="402"/>
      <c r="Z6512" s="402"/>
    </row>
    <row r="6513" spans="23:26" x14ac:dyDescent="0.2">
      <c r="W6513" s="402"/>
      <c r="X6513" s="402"/>
      <c r="Y6513" s="402"/>
      <c r="Z6513" s="402"/>
    </row>
    <row r="6514" spans="23:26" x14ac:dyDescent="0.2">
      <c r="W6514" s="402"/>
      <c r="X6514" s="402"/>
      <c r="Y6514" s="402"/>
      <c r="Z6514" s="402"/>
    </row>
    <row r="6515" spans="23:26" x14ac:dyDescent="0.2">
      <c r="W6515" s="402"/>
      <c r="X6515" s="402"/>
      <c r="Y6515" s="402"/>
      <c r="Z6515" s="402"/>
    </row>
    <row r="6516" spans="23:26" x14ac:dyDescent="0.2">
      <c r="W6516" s="402"/>
      <c r="X6516" s="402"/>
      <c r="Y6516" s="402"/>
      <c r="Z6516" s="402"/>
    </row>
    <row r="6517" spans="23:26" x14ac:dyDescent="0.2">
      <c r="W6517" s="402"/>
      <c r="X6517" s="402"/>
      <c r="Y6517" s="402"/>
      <c r="Z6517" s="402"/>
    </row>
    <row r="6518" spans="23:26" x14ac:dyDescent="0.2">
      <c r="W6518" s="402"/>
      <c r="X6518" s="402"/>
      <c r="Y6518" s="402"/>
      <c r="Z6518" s="402"/>
    </row>
    <row r="6519" spans="23:26" x14ac:dyDescent="0.2">
      <c r="W6519" s="402"/>
      <c r="X6519" s="402"/>
      <c r="Y6519" s="402"/>
      <c r="Z6519" s="402"/>
    </row>
    <row r="6520" spans="23:26" x14ac:dyDescent="0.2">
      <c r="W6520" s="402"/>
      <c r="X6520" s="402"/>
      <c r="Y6520" s="402"/>
      <c r="Z6520" s="402"/>
    </row>
    <row r="6521" spans="23:26" x14ac:dyDescent="0.2">
      <c r="W6521" s="402"/>
      <c r="X6521" s="402"/>
      <c r="Y6521" s="402"/>
      <c r="Z6521" s="402"/>
    </row>
    <row r="6522" spans="23:26" x14ac:dyDescent="0.2">
      <c r="W6522" s="402"/>
      <c r="X6522" s="402"/>
      <c r="Y6522" s="402"/>
      <c r="Z6522" s="402"/>
    </row>
    <row r="6523" spans="23:26" x14ac:dyDescent="0.2">
      <c r="W6523" s="402"/>
      <c r="X6523" s="402"/>
      <c r="Y6523" s="402"/>
      <c r="Z6523" s="402"/>
    </row>
    <row r="6524" spans="23:26" x14ac:dyDescent="0.2">
      <c r="W6524" s="402"/>
      <c r="X6524" s="402"/>
      <c r="Y6524" s="402"/>
      <c r="Z6524" s="402"/>
    </row>
    <row r="6525" spans="23:26" x14ac:dyDescent="0.2">
      <c r="W6525" s="402"/>
      <c r="X6525" s="402"/>
      <c r="Y6525" s="402"/>
      <c r="Z6525" s="402"/>
    </row>
    <row r="6526" spans="23:26" x14ac:dyDescent="0.2">
      <c r="W6526" s="402"/>
      <c r="X6526" s="402"/>
      <c r="Y6526" s="402"/>
      <c r="Z6526" s="402"/>
    </row>
    <row r="6527" spans="23:26" x14ac:dyDescent="0.2">
      <c r="W6527" s="402"/>
      <c r="X6527" s="402"/>
      <c r="Y6527" s="402"/>
      <c r="Z6527" s="402"/>
    </row>
    <row r="6528" spans="23:26" x14ac:dyDescent="0.2">
      <c r="W6528" s="402"/>
      <c r="X6528" s="402"/>
      <c r="Y6528" s="402"/>
      <c r="Z6528" s="402"/>
    </row>
    <row r="6529" spans="23:26" x14ac:dyDescent="0.2">
      <c r="W6529" s="402"/>
      <c r="X6529" s="402"/>
      <c r="Y6529" s="402"/>
      <c r="Z6529" s="402"/>
    </row>
    <row r="6530" spans="23:26" x14ac:dyDescent="0.2">
      <c r="W6530" s="402"/>
      <c r="X6530" s="402"/>
      <c r="Y6530" s="402"/>
      <c r="Z6530" s="402"/>
    </row>
    <row r="6531" spans="23:26" x14ac:dyDescent="0.2">
      <c r="W6531" s="402"/>
      <c r="X6531" s="402"/>
      <c r="Y6531" s="402"/>
      <c r="Z6531" s="402"/>
    </row>
    <row r="6532" spans="23:26" x14ac:dyDescent="0.2">
      <c r="W6532" s="402"/>
      <c r="X6532" s="402"/>
      <c r="Y6532" s="402"/>
      <c r="Z6532" s="402"/>
    </row>
    <row r="6533" spans="23:26" x14ac:dyDescent="0.2">
      <c r="W6533" s="402"/>
      <c r="X6533" s="402"/>
      <c r="Y6533" s="402"/>
      <c r="Z6533" s="402"/>
    </row>
    <row r="6534" spans="23:26" x14ac:dyDescent="0.2">
      <c r="W6534" s="402"/>
      <c r="X6534" s="402"/>
      <c r="Y6534" s="402"/>
      <c r="Z6534" s="402"/>
    </row>
    <row r="6535" spans="23:26" x14ac:dyDescent="0.2">
      <c r="W6535" s="402"/>
      <c r="X6535" s="402"/>
      <c r="Y6535" s="402"/>
      <c r="Z6535" s="402"/>
    </row>
    <row r="6536" spans="23:26" x14ac:dyDescent="0.2">
      <c r="W6536" s="402"/>
      <c r="X6536" s="402"/>
      <c r="Y6536" s="402"/>
      <c r="Z6536" s="402"/>
    </row>
    <row r="6537" spans="23:26" x14ac:dyDescent="0.2">
      <c r="W6537" s="402"/>
      <c r="X6537" s="402"/>
      <c r="Y6537" s="402"/>
      <c r="Z6537" s="402"/>
    </row>
    <row r="6538" spans="23:26" x14ac:dyDescent="0.2">
      <c r="W6538" s="402"/>
      <c r="X6538" s="402"/>
      <c r="Y6538" s="402"/>
      <c r="Z6538" s="402"/>
    </row>
    <row r="6539" spans="23:26" x14ac:dyDescent="0.2">
      <c r="W6539" s="402"/>
      <c r="X6539" s="402"/>
      <c r="Y6539" s="402"/>
      <c r="Z6539" s="402"/>
    </row>
    <row r="6540" spans="23:26" x14ac:dyDescent="0.2">
      <c r="W6540" s="402"/>
      <c r="X6540" s="402"/>
      <c r="Y6540" s="402"/>
      <c r="Z6540" s="402"/>
    </row>
    <row r="6541" spans="23:26" x14ac:dyDescent="0.2">
      <c r="W6541" s="402"/>
      <c r="X6541" s="402"/>
      <c r="Y6541" s="402"/>
      <c r="Z6541" s="402"/>
    </row>
    <row r="6542" spans="23:26" x14ac:dyDescent="0.2">
      <c r="W6542" s="402"/>
      <c r="X6542" s="402"/>
      <c r="Y6542" s="402"/>
      <c r="Z6542" s="402"/>
    </row>
    <row r="6543" spans="23:26" x14ac:dyDescent="0.2">
      <c r="W6543" s="402"/>
      <c r="X6543" s="402"/>
      <c r="Y6543" s="402"/>
      <c r="Z6543" s="402"/>
    </row>
    <row r="6544" spans="23:26" x14ac:dyDescent="0.2">
      <c r="W6544" s="402"/>
      <c r="X6544" s="402"/>
      <c r="Y6544" s="402"/>
      <c r="Z6544" s="402"/>
    </row>
    <row r="6545" spans="23:26" x14ac:dyDescent="0.2">
      <c r="W6545" s="402"/>
      <c r="X6545" s="402"/>
      <c r="Y6545" s="402"/>
      <c r="Z6545" s="402"/>
    </row>
    <row r="6546" spans="23:26" x14ac:dyDescent="0.2">
      <c r="W6546" s="402"/>
      <c r="X6546" s="402"/>
      <c r="Y6546" s="402"/>
      <c r="Z6546" s="402"/>
    </row>
    <row r="6547" spans="23:26" x14ac:dyDescent="0.2">
      <c r="W6547" s="402"/>
      <c r="X6547" s="402"/>
      <c r="Y6547" s="402"/>
      <c r="Z6547" s="402"/>
    </row>
    <row r="6548" spans="23:26" x14ac:dyDescent="0.2">
      <c r="W6548" s="402"/>
      <c r="X6548" s="402"/>
      <c r="Y6548" s="402"/>
      <c r="Z6548" s="402"/>
    </row>
    <row r="6549" spans="23:26" x14ac:dyDescent="0.2">
      <c r="W6549" s="402"/>
      <c r="X6549" s="402"/>
      <c r="Y6549" s="402"/>
      <c r="Z6549" s="402"/>
    </row>
    <row r="6550" spans="23:26" x14ac:dyDescent="0.2">
      <c r="W6550" s="402"/>
      <c r="X6550" s="402"/>
      <c r="Y6550" s="402"/>
      <c r="Z6550" s="402"/>
    </row>
    <row r="6551" spans="23:26" x14ac:dyDescent="0.2">
      <c r="W6551" s="402"/>
      <c r="X6551" s="402"/>
      <c r="Y6551" s="402"/>
      <c r="Z6551" s="402"/>
    </row>
    <row r="6552" spans="23:26" x14ac:dyDescent="0.2">
      <c r="W6552" s="402"/>
      <c r="X6552" s="402"/>
      <c r="Y6552" s="402"/>
      <c r="Z6552" s="402"/>
    </row>
    <row r="6553" spans="23:26" x14ac:dyDescent="0.2">
      <c r="W6553" s="402"/>
      <c r="X6553" s="402"/>
      <c r="Y6553" s="402"/>
      <c r="Z6553" s="402"/>
    </row>
    <row r="6554" spans="23:26" x14ac:dyDescent="0.2">
      <c r="W6554" s="402"/>
      <c r="X6554" s="402"/>
      <c r="Y6554" s="402"/>
      <c r="Z6554" s="402"/>
    </row>
    <row r="6555" spans="23:26" x14ac:dyDescent="0.2">
      <c r="W6555" s="402"/>
      <c r="X6555" s="402"/>
      <c r="Y6555" s="402"/>
      <c r="Z6555" s="402"/>
    </row>
    <row r="6556" spans="23:26" x14ac:dyDescent="0.2">
      <c r="W6556" s="402"/>
      <c r="X6556" s="402"/>
      <c r="Y6556" s="402"/>
      <c r="Z6556" s="402"/>
    </row>
    <row r="6557" spans="23:26" x14ac:dyDescent="0.2">
      <c r="W6557" s="402"/>
      <c r="X6557" s="402"/>
      <c r="Y6557" s="402"/>
      <c r="Z6557" s="402"/>
    </row>
    <row r="6558" spans="23:26" x14ac:dyDescent="0.2">
      <c r="W6558" s="402"/>
      <c r="X6558" s="402"/>
      <c r="Y6558" s="402"/>
      <c r="Z6558" s="402"/>
    </row>
    <row r="6559" spans="23:26" x14ac:dyDescent="0.2">
      <c r="W6559" s="402"/>
      <c r="X6559" s="402"/>
      <c r="Y6559" s="402"/>
      <c r="Z6559" s="402"/>
    </row>
    <row r="6560" spans="23:26" x14ac:dyDescent="0.2">
      <c r="W6560" s="402"/>
      <c r="X6560" s="402"/>
      <c r="Y6560" s="402"/>
      <c r="Z6560" s="402"/>
    </row>
    <row r="6561" spans="23:26" x14ac:dyDescent="0.2">
      <c r="W6561" s="402"/>
      <c r="X6561" s="402"/>
      <c r="Y6561" s="402"/>
      <c r="Z6561" s="402"/>
    </row>
    <row r="6562" spans="23:26" x14ac:dyDescent="0.2">
      <c r="W6562" s="402"/>
      <c r="X6562" s="402"/>
      <c r="Y6562" s="402"/>
      <c r="Z6562" s="402"/>
    </row>
    <row r="6563" spans="23:26" x14ac:dyDescent="0.2">
      <c r="W6563" s="402"/>
      <c r="X6563" s="402"/>
      <c r="Y6563" s="402"/>
      <c r="Z6563" s="402"/>
    </row>
    <row r="6564" spans="23:26" x14ac:dyDescent="0.2">
      <c r="W6564" s="402"/>
      <c r="X6564" s="402"/>
      <c r="Y6564" s="402"/>
      <c r="Z6564" s="402"/>
    </row>
    <row r="6565" spans="23:26" x14ac:dyDescent="0.2">
      <c r="W6565" s="402"/>
      <c r="X6565" s="402"/>
      <c r="Y6565" s="402"/>
      <c r="Z6565" s="402"/>
    </row>
    <row r="6566" spans="23:26" x14ac:dyDescent="0.2">
      <c r="W6566" s="402"/>
      <c r="X6566" s="402"/>
      <c r="Y6566" s="402"/>
      <c r="Z6566" s="402"/>
    </row>
    <row r="6567" spans="23:26" x14ac:dyDescent="0.2">
      <c r="W6567" s="402"/>
      <c r="X6567" s="402"/>
      <c r="Y6567" s="402"/>
      <c r="Z6567" s="402"/>
    </row>
    <row r="6568" spans="23:26" x14ac:dyDescent="0.2">
      <c r="W6568" s="402"/>
      <c r="X6568" s="402"/>
      <c r="Y6568" s="402"/>
      <c r="Z6568" s="402"/>
    </row>
    <row r="6569" spans="23:26" x14ac:dyDescent="0.2">
      <c r="W6569" s="402"/>
      <c r="X6569" s="402"/>
      <c r="Y6569" s="402"/>
      <c r="Z6569" s="402"/>
    </row>
    <row r="6570" spans="23:26" x14ac:dyDescent="0.2">
      <c r="W6570" s="402"/>
      <c r="X6570" s="402"/>
      <c r="Y6570" s="402"/>
      <c r="Z6570" s="402"/>
    </row>
    <row r="6571" spans="23:26" x14ac:dyDescent="0.2">
      <c r="W6571" s="402"/>
      <c r="X6571" s="402"/>
      <c r="Y6571" s="402"/>
      <c r="Z6571" s="402"/>
    </row>
    <row r="6572" spans="23:26" x14ac:dyDescent="0.2">
      <c r="W6572" s="402"/>
      <c r="X6572" s="402"/>
      <c r="Y6572" s="402"/>
      <c r="Z6572" s="402"/>
    </row>
    <row r="6573" spans="23:26" x14ac:dyDescent="0.2">
      <c r="W6573" s="402"/>
      <c r="X6573" s="402"/>
      <c r="Y6573" s="402"/>
      <c r="Z6573" s="402"/>
    </row>
    <row r="6574" spans="23:26" x14ac:dyDescent="0.2">
      <c r="W6574" s="402"/>
      <c r="X6574" s="402"/>
      <c r="Y6574" s="402"/>
      <c r="Z6574" s="402"/>
    </row>
    <row r="6575" spans="23:26" x14ac:dyDescent="0.2">
      <c r="W6575" s="402"/>
      <c r="X6575" s="402"/>
      <c r="Y6575" s="402"/>
      <c r="Z6575" s="402"/>
    </row>
    <row r="6576" spans="23:26" x14ac:dyDescent="0.2">
      <c r="W6576" s="402"/>
      <c r="X6576" s="402"/>
      <c r="Y6576" s="402"/>
      <c r="Z6576" s="402"/>
    </row>
    <row r="6577" spans="23:26" x14ac:dyDescent="0.2">
      <c r="W6577" s="402"/>
      <c r="X6577" s="402"/>
      <c r="Y6577" s="402"/>
      <c r="Z6577" s="402"/>
    </row>
    <row r="6578" spans="23:26" x14ac:dyDescent="0.2">
      <c r="W6578" s="402"/>
      <c r="X6578" s="402"/>
      <c r="Y6578" s="402"/>
      <c r="Z6578" s="402"/>
    </row>
    <row r="6579" spans="23:26" x14ac:dyDescent="0.2">
      <c r="W6579" s="402"/>
      <c r="X6579" s="402"/>
      <c r="Y6579" s="402"/>
      <c r="Z6579" s="402"/>
    </row>
    <row r="6580" spans="23:26" x14ac:dyDescent="0.2">
      <c r="W6580" s="402"/>
      <c r="X6580" s="402"/>
      <c r="Y6580" s="402"/>
      <c r="Z6580" s="402"/>
    </row>
    <row r="6581" spans="23:26" x14ac:dyDescent="0.2">
      <c r="W6581" s="402"/>
      <c r="X6581" s="402"/>
      <c r="Y6581" s="402"/>
      <c r="Z6581" s="402"/>
    </row>
    <row r="6582" spans="23:26" x14ac:dyDescent="0.2">
      <c r="W6582" s="402"/>
      <c r="X6582" s="402"/>
      <c r="Y6582" s="402"/>
      <c r="Z6582" s="402"/>
    </row>
    <row r="6583" spans="23:26" x14ac:dyDescent="0.2">
      <c r="W6583" s="402"/>
      <c r="X6583" s="402"/>
      <c r="Y6583" s="402"/>
      <c r="Z6583" s="402"/>
    </row>
    <row r="6584" spans="23:26" x14ac:dyDescent="0.2">
      <c r="W6584" s="402"/>
      <c r="X6584" s="402"/>
      <c r="Y6584" s="402"/>
      <c r="Z6584" s="402"/>
    </row>
    <row r="6585" spans="23:26" x14ac:dyDescent="0.2">
      <c r="W6585" s="402"/>
      <c r="X6585" s="402"/>
      <c r="Y6585" s="402"/>
      <c r="Z6585" s="402"/>
    </row>
    <row r="6586" spans="23:26" x14ac:dyDescent="0.2">
      <c r="W6586" s="402"/>
      <c r="X6586" s="402"/>
      <c r="Y6586" s="402"/>
      <c r="Z6586" s="402"/>
    </row>
    <row r="6587" spans="23:26" x14ac:dyDescent="0.2">
      <c r="W6587" s="402"/>
      <c r="X6587" s="402"/>
      <c r="Y6587" s="402"/>
      <c r="Z6587" s="402"/>
    </row>
    <row r="6588" spans="23:26" x14ac:dyDescent="0.2">
      <c r="W6588" s="402"/>
      <c r="X6588" s="402"/>
      <c r="Y6588" s="402"/>
      <c r="Z6588" s="402"/>
    </row>
    <row r="6589" spans="23:26" x14ac:dyDescent="0.2">
      <c r="W6589" s="402"/>
      <c r="X6589" s="402"/>
      <c r="Y6589" s="402"/>
      <c r="Z6589" s="402"/>
    </row>
    <row r="6590" spans="23:26" x14ac:dyDescent="0.2">
      <c r="W6590" s="402"/>
      <c r="X6590" s="402"/>
      <c r="Y6590" s="402"/>
      <c r="Z6590" s="402"/>
    </row>
    <row r="6591" spans="23:26" x14ac:dyDescent="0.2">
      <c r="W6591" s="402"/>
      <c r="X6591" s="402"/>
      <c r="Y6591" s="402"/>
      <c r="Z6591" s="402"/>
    </row>
    <row r="6592" spans="23:26" x14ac:dyDescent="0.2">
      <c r="W6592" s="402"/>
      <c r="X6592" s="402"/>
      <c r="Y6592" s="402"/>
      <c r="Z6592" s="402"/>
    </row>
    <row r="6593" spans="23:26" x14ac:dyDescent="0.2">
      <c r="W6593" s="402"/>
      <c r="X6593" s="402"/>
      <c r="Y6593" s="402"/>
      <c r="Z6593" s="402"/>
    </row>
    <row r="6594" spans="23:26" x14ac:dyDescent="0.2">
      <c r="W6594" s="402"/>
      <c r="X6594" s="402"/>
      <c r="Y6594" s="402"/>
      <c r="Z6594" s="402"/>
    </row>
    <row r="6595" spans="23:26" x14ac:dyDescent="0.2">
      <c r="W6595" s="402"/>
      <c r="X6595" s="402"/>
      <c r="Y6595" s="402"/>
      <c r="Z6595" s="402"/>
    </row>
    <row r="6596" spans="23:26" x14ac:dyDescent="0.2">
      <c r="W6596" s="402"/>
      <c r="X6596" s="402"/>
      <c r="Y6596" s="402"/>
      <c r="Z6596" s="402"/>
    </row>
    <row r="6597" spans="23:26" x14ac:dyDescent="0.2">
      <c r="W6597" s="402"/>
      <c r="X6597" s="402"/>
      <c r="Y6597" s="402"/>
      <c r="Z6597" s="402"/>
    </row>
    <row r="6598" spans="23:26" x14ac:dyDescent="0.2">
      <c r="W6598" s="402"/>
      <c r="X6598" s="402"/>
      <c r="Y6598" s="402"/>
      <c r="Z6598" s="402"/>
    </row>
    <row r="6599" spans="23:26" x14ac:dyDescent="0.2">
      <c r="W6599" s="402"/>
      <c r="X6599" s="402"/>
      <c r="Y6599" s="402"/>
      <c r="Z6599" s="402"/>
    </row>
    <row r="6600" spans="23:26" x14ac:dyDescent="0.2">
      <c r="W6600" s="402"/>
      <c r="X6600" s="402"/>
      <c r="Y6600" s="402"/>
      <c r="Z6600" s="402"/>
    </row>
    <row r="6601" spans="23:26" x14ac:dyDescent="0.2">
      <c r="W6601" s="402"/>
      <c r="X6601" s="402"/>
      <c r="Y6601" s="402"/>
      <c r="Z6601" s="402"/>
    </row>
    <row r="6602" spans="23:26" x14ac:dyDescent="0.2">
      <c r="W6602" s="402"/>
      <c r="X6602" s="402"/>
      <c r="Y6602" s="402"/>
      <c r="Z6602" s="402"/>
    </row>
    <row r="6603" spans="23:26" x14ac:dyDescent="0.2">
      <c r="W6603" s="402"/>
      <c r="X6603" s="402"/>
      <c r="Y6603" s="402"/>
      <c r="Z6603" s="402"/>
    </row>
    <row r="6604" spans="23:26" x14ac:dyDescent="0.2">
      <c r="W6604" s="402"/>
      <c r="X6604" s="402"/>
      <c r="Y6604" s="402"/>
      <c r="Z6604" s="402"/>
    </row>
    <row r="6605" spans="23:26" x14ac:dyDescent="0.2">
      <c r="W6605" s="402"/>
      <c r="X6605" s="402"/>
      <c r="Y6605" s="402"/>
      <c r="Z6605" s="402"/>
    </row>
    <row r="6606" spans="23:26" x14ac:dyDescent="0.2">
      <c r="W6606" s="402"/>
      <c r="X6606" s="402"/>
      <c r="Y6606" s="402"/>
      <c r="Z6606" s="402"/>
    </row>
    <row r="6607" spans="23:26" x14ac:dyDescent="0.2">
      <c r="W6607" s="402"/>
      <c r="X6607" s="402"/>
      <c r="Y6607" s="402"/>
      <c r="Z6607" s="402"/>
    </row>
    <row r="6608" spans="23:26" x14ac:dyDescent="0.2">
      <c r="W6608" s="402"/>
      <c r="X6608" s="402"/>
      <c r="Y6608" s="402"/>
      <c r="Z6608" s="402"/>
    </row>
    <row r="6609" spans="23:26" x14ac:dyDescent="0.2">
      <c r="W6609" s="402"/>
      <c r="X6609" s="402"/>
      <c r="Y6609" s="402"/>
      <c r="Z6609" s="402"/>
    </row>
    <row r="6610" spans="23:26" x14ac:dyDescent="0.2">
      <c r="W6610" s="402"/>
      <c r="X6610" s="402"/>
      <c r="Y6610" s="402"/>
      <c r="Z6610" s="402"/>
    </row>
    <row r="6611" spans="23:26" x14ac:dyDescent="0.2">
      <c r="W6611" s="402"/>
      <c r="X6611" s="402"/>
      <c r="Y6611" s="402"/>
      <c r="Z6611" s="402"/>
    </row>
    <row r="6612" spans="23:26" x14ac:dyDescent="0.2">
      <c r="W6612" s="402"/>
      <c r="X6612" s="402"/>
      <c r="Y6612" s="402"/>
      <c r="Z6612" s="402"/>
    </row>
    <row r="6613" spans="23:26" x14ac:dyDescent="0.2">
      <c r="W6613" s="402"/>
      <c r="X6613" s="402"/>
      <c r="Y6613" s="402"/>
      <c r="Z6613" s="402"/>
    </row>
    <row r="6614" spans="23:26" x14ac:dyDescent="0.2">
      <c r="W6614" s="402"/>
      <c r="X6614" s="402"/>
      <c r="Y6614" s="402"/>
      <c r="Z6614" s="402"/>
    </row>
    <row r="6615" spans="23:26" x14ac:dyDescent="0.2">
      <c r="W6615" s="402"/>
      <c r="X6615" s="402"/>
      <c r="Y6615" s="402"/>
      <c r="Z6615" s="402"/>
    </row>
    <row r="6616" spans="23:26" x14ac:dyDescent="0.2">
      <c r="W6616" s="402"/>
      <c r="X6616" s="402"/>
      <c r="Y6616" s="402"/>
      <c r="Z6616" s="402"/>
    </row>
    <row r="6617" spans="23:26" x14ac:dyDescent="0.2">
      <c r="W6617" s="402"/>
      <c r="X6617" s="402"/>
      <c r="Y6617" s="402"/>
      <c r="Z6617" s="402"/>
    </row>
    <row r="6618" spans="23:26" x14ac:dyDescent="0.2">
      <c r="W6618" s="402"/>
      <c r="X6618" s="402"/>
      <c r="Y6618" s="402"/>
      <c r="Z6618" s="402"/>
    </row>
    <row r="6619" spans="23:26" x14ac:dyDescent="0.2">
      <c r="W6619" s="402"/>
      <c r="X6619" s="402"/>
      <c r="Y6619" s="402"/>
      <c r="Z6619" s="402"/>
    </row>
    <row r="6620" spans="23:26" x14ac:dyDescent="0.2">
      <c r="W6620" s="402"/>
      <c r="X6620" s="402"/>
      <c r="Y6620" s="402"/>
      <c r="Z6620" s="402"/>
    </row>
    <row r="6621" spans="23:26" x14ac:dyDescent="0.2">
      <c r="W6621" s="402"/>
      <c r="X6621" s="402"/>
      <c r="Y6621" s="402"/>
      <c r="Z6621" s="402"/>
    </row>
    <row r="6622" spans="23:26" x14ac:dyDescent="0.2">
      <c r="W6622" s="402"/>
      <c r="X6622" s="402"/>
      <c r="Y6622" s="402"/>
      <c r="Z6622" s="402"/>
    </row>
    <row r="6623" spans="23:26" x14ac:dyDescent="0.2">
      <c r="W6623" s="402"/>
      <c r="X6623" s="402"/>
      <c r="Y6623" s="402"/>
      <c r="Z6623" s="402"/>
    </row>
    <row r="6624" spans="23:26" x14ac:dyDescent="0.2">
      <c r="W6624" s="402"/>
      <c r="X6624" s="402"/>
      <c r="Y6624" s="402"/>
      <c r="Z6624" s="402"/>
    </row>
    <row r="6625" spans="23:26" x14ac:dyDescent="0.2">
      <c r="W6625" s="402"/>
      <c r="X6625" s="402"/>
      <c r="Y6625" s="402"/>
      <c r="Z6625" s="402"/>
    </row>
    <row r="6626" spans="23:26" x14ac:dyDescent="0.2">
      <c r="W6626" s="402"/>
      <c r="X6626" s="402"/>
      <c r="Y6626" s="402"/>
      <c r="Z6626" s="402"/>
    </row>
    <row r="6627" spans="23:26" x14ac:dyDescent="0.2">
      <c r="W6627" s="402"/>
      <c r="X6627" s="402"/>
      <c r="Y6627" s="402"/>
      <c r="Z6627" s="402"/>
    </row>
    <row r="6628" spans="23:26" x14ac:dyDescent="0.2">
      <c r="W6628" s="402"/>
      <c r="X6628" s="402"/>
      <c r="Y6628" s="402"/>
      <c r="Z6628" s="402"/>
    </row>
    <row r="6629" spans="23:26" x14ac:dyDescent="0.2">
      <c r="W6629" s="402"/>
      <c r="X6629" s="402"/>
      <c r="Y6629" s="402"/>
      <c r="Z6629" s="402"/>
    </row>
    <row r="6630" spans="23:26" x14ac:dyDescent="0.2">
      <c r="W6630" s="402"/>
      <c r="X6630" s="402"/>
      <c r="Y6630" s="402"/>
      <c r="Z6630" s="402"/>
    </row>
    <row r="6631" spans="23:26" x14ac:dyDescent="0.2">
      <c r="W6631" s="402"/>
      <c r="X6631" s="402"/>
      <c r="Y6631" s="402"/>
      <c r="Z6631" s="402"/>
    </row>
    <row r="6632" spans="23:26" x14ac:dyDescent="0.2">
      <c r="W6632" s="402"/>
      <c r="X6632" s="402"/>
      <c r="Y6632" s="402"/>
      <c r="Z6632" s="402"/>
    </row>
    <row r="6633" spans="23:26" x14ac:dyDescent="0.2">
      <c r="W6633" s="402"/>
      <c r="X6633" s="402"/>
      <c r="Y6633" s="402"/>
      <c r="Z6633" s="402"/>
    </row>
    <row r="6634" spans="23:26" x14ac:dyDescent="0.2">
      <c r="W6634" s="402"/>
      <c r="X6634" s="402"/>
      <c r="Y6634" s="402"/>
      <c r="Z6634" s="402"/>
    </row>
    <row r="6635" spans="23:26" x14ac:dyDescent="0.2">
      <c r="W6635" s="402"/>
      <c r="X6635" s="402"/>
      <c r="Y6635" s="402"/>
      <c r="Z6635" s="402"/>
    </row>
    <row r="6636" spans="23:26" x14ac:dyDescent="0.2">
      <c r="W6636" s="402"/>
      <c r="X6636" s="402"/>
      <c r="Y6636" s="402"/>
      <c r="Z6636" s="402"/>
    </row>
    <row r="6637" spans="23:26" x14ac:dyDescent="0.2">
      <c r="W6637" s="402"/>
      <c r="X6637" s="402"/>
      <c r="Y6637" s="402"/>
      <c r="Z6637" s="402"/>
    </row>
    <row r="6638" spans="23:26" x14ac:dyDescent="0.2">
      <c r="W6638" s="402"/>
      <c r="X6638" s="402"/>
      <c r="Y6638" s="402"/>
      <c r="Z6638" s="402"/>
    </row>
    <row r="6639" spans="23:26" x14ac:dyDescent="0.2">
      <c r="W6639" s="402"/>
      <c r="X6639" s="402"/>
      <c r="Y6639" s="402"/>
      <c r="Z6639" s="402"/>
    </row>
    <row r="6640" spans="23:26" x14ac:dyDescent="0.2">
      <c r="W6640" s="402"/>
      <c r="X6640" s="402"/>
      <c r="Y6640" s="402"/>
      <c r="Z6640" s="402"/>
    </row>
    <row r="6641" spans="23:26" x14ac:dyDescent="0.2">
      <c r="W6641" s="402"/>
      <c r="X6641" s="402"/>
      <c r="Y6641" s="402"/>
      <c r="Z6641" s="402"/>
    </row>
    <row r="6642" spans="23:26" x14ac:dyDescent="0.2">
      <c r="W6642" s="402"/>
      <c r="X6642" s="402"/>
      <c r="Y6642" s="402"/>
      <c r="Z6642" s="402"/>
    </row>
    <row r="6643" spans="23:26" x14ac:dyDescent="0.2">
      <c r="W6643" s="402"/>
      <c r="X6643" s="402"/>
      <c r="Y6643" s="402"/>
      <c r="Z6643" s="402"/>
    </row>
    <row r="6644" spans="23:26" x14ac:dyDescent="0.2">
      <c r="W6644" s="402"/>
      <c r="X6644" s="402"/>
      <c r="Y6644" s="402"/>
      <c r="Z6644" s="402"/>
    </row>
    <row r="6645" spans="23:26" x14ac:dyDescent="0.2">
      <c r="W6645" s="402"/>
      <c r="X6645" s="402"/>
      <c r="Y6645" s="402"/>
      <c r="Z6645" s="402"/>
    </row>
    <row r="6646" spans="23:26" x14ac:dyDescent="0.2">
      <c r="W6646" s="402"/>
      <c r="X6646" s="402"/>
      <c r="Y6646" s="402"/>
      <c r="Z6646" s="402"/>
    </row>
    <row r="6647" spans="23:26" x14ac:dyDescent="0.2">
      <c r="W6647" s="402"/>
      <c r="X6647" s="402"/>
      <c r="Y6647" s="402"/>
      <c r="Z6647" s="402"/>
    </row>
    <row r="6648" spans="23:26" x14ac:dyDescent="0.2">
      <c r="W6648" s="402"/>
      <c r="X6648" s="402"/>
      <c r="Y6648" s="402"/>
      <c r="Z6648" s="402"/>
    </row>
    <row r="6649" spans="23:26" x14ac:dyDescent="0.2">
      <c r="W6649" s="402"/>
      <c r="X6649" s="402"/>
      <c r="Y6649" s="402"/>
      <c r="Z6649" s="402"/>
    </row>
    <row r="6650" spans="23:26" x14ac:dyDescent="0.2">
      <c r="W6650" s="402"/>
      <c r="X6650" s="402"/>
      <c r="Y6650" s="402"/>
      <c r="Z6650" s="402"/>
    </row>
    <row r="6651" spans="23:26" x14ac:dyDescent="0.2">
      <c r="W6651" s="402"/>
      <c r="X6651" s="402"/>
      <c r="Y6651" s="402"/>
      <c r="Z6651" s="402"/>
    </row>
    <row r="6652" spans="23:26" x14ac:dyDescent="0.2">
      <c r="W6652" s="402"/>
      <c r="X6652" s="402"/>
      <c r="Y6652" s="402"/>
      <c r="Z6652" s="402"/>
    </row>
    <row r="6653" spans="23:26" x14ac:dyDescent="0.2">
      <c r="W6653" s="402"/>
      <c r="X6653" s="402"/>
      <c r="Y6653" s="402"/>
      <c r="Z6653" s="402"/>
    </row>
    <row r="6654" spans="23:26" x14ac:dyDescent="0.2">
      <c r="W6654" s="402"/>
      <c r="X6654" s="402"/>
      <c r="Y6654" s="402"/>
      <c r="Z6654" s="402"/>
    </row>
    <row r="6655" spans="23:26" x14ac:dyDescent="0.2">
      <c r="W6655" s="402"/>
      <c r="X6655" s="402"/>
      <c r="Y6655" s="402"/>
      <c r="Z6655" s="402"/>
    </row>
    <row r="6656" spans="23:26" x14ac:dyDescent="0.2">
      <c r="W6656" s="402"/>
      <c r="X6656" s="402"/>
      <c r="Y6656" s="402"/>
      <c r="Z6656" s="402"/>
    </row>
    <row r="6657" spans="23:26" x14ac:dyDescent="0.2">
      <c r="W6657" s="402"/>
      <c r="X6657" s="402"/>
      <c r="Y6657" s="402"/>
      <c r="Z6657" s="402"/>
    </row>
    <row r="6658" spans="23:26" x14ac:dyDescent="0.2">
      <c r="W6658" s="402"/>
      <c r="X6658" s="402"/>
      <c r="Y6658" s="402"/>
      <c r="Z6658" s="402"/>
    </row>
    <row r="6659" spans="23:26" x14ac:dyDescent="0.2">
      <c r="W6659" s="402"/>
      <c r="X6659" s="402"/>
      <c r="Y6659" s="402"/>
      <c r="Z6659" s="402"/>
    </row>
    <row r="6660" spans="23:26" x14ac:dyDescent="0.2">
      <c r="W6660" s="402"/>
      <c r="X6660" s="402"/>
      <c r="Y6660" s="402"/>
      <c r="Z6660" s="402"/>
    </row>
    <row r="6661" spans="23:26" x14ac:dyDescent="0.2">
      <c r="W6661" s="402"/>
      <c r="X6661" s="402"/>
      <c r="Y6661" s="402"/>
      <c r="Z6661" s="402"/>
    </row>
    <row r="6662" spans="23:26" x14ac:dyDescent="0.2">
      <c r="W6662" s="402"/>
      <c r="X6662" s="402"/>
      <c r="Y6662" s="402"/>
      <c r="Z6662" s="402"/>
    </row>
    <row r="6663" spans="23:26" x14ac:dyDescent="0.2">
      <c r="W6663" s="402"/>
      <c r="X6663" s="402"/>
      <c r="Y6663" s="402"/>
      <c r="Z6663" s="402"/>
    </row>
    <row r="6664" spans="23:26" x14ac:dyDescent="0.2">
      <c r="W6664" s="402"/>
      <c r="X6664" s="402"/>
      <c r="Y6664" s="402"/>
      <c r="Z6664" s="402"/>
    </row>
    <row r="6665" spans="23:26" x14ac:dyDescent="0.2">
      <c r="W6665" s="402"/>
      <c r="X6665" s="402"/>
      <c r="Y6665" s="402"/>
      <c r="Z6665" s="402"/>
    </row>
    <row r="6666" spans="23:26" x14ac:dyDescent="0.2">
      <c r="W6666" s="402"/>
      <c r="X6666" s="402"/>
      <c r="Y6666" s="402"/>
      <c r="Z6666" s="402"/>
    </row>
    <row r="6667" spans="23:26" x14ac:dyDescent="0.2">
      <c r="W6667" s="402"/>
      <c r="X6667" s="402"/>
      <c r="Y6667" s="402"/>
      <c r="Z6667" s="402"/>
    </row>
    <row r="6668" spans="23:26" x14ac:dyDescent="0.2">
      <c r="W6668" s="402"/>
      <c r="X6668" s="402"/>
      <c r="Y6668" s="402"/>
      <c r="Z6668" s="402"/>
    </row>
    <row r="6669" spans="23:26" x14ac:dyDescent="0.2">
      <c r="W6669" s="402"/>
      <c r="X6669" s="402"/>
      <c r="Y6669" s="402"/>
      <c r="Z6669" s="402"/>
    </row>
    <row r="6670" spans="23:26" x14ac:dyDescent="0.2">
      <c r="W6670" s="402"/>
      <c r="X6670" s="402"/>
      <c r="Y6670" s="402"/>
      <c r="Z6670" s="402"/>
    </row>
    <row r="6671" spans="23:26" x14ac:dyDescent="0.2">
      <c r="W6671" s="402"/>
      <c r="X6671" s="402"/>
      <c r="Y6671" s="402"/>
      <c r="Z6671" s="402"/>
    </row>
    <row r="6672" spans="23:26" x14ac:dyDescent="0.2">
      <c r="W6672" s="402"/>
      <c r="X6672" s="402"/>
      <c r="Y6672" s="402"/>
      <c r="Z6672" s="402"/>
    </row>
    <row r="6673" spans="23:26" x14ac:dyDescent="0.2">
      <c r="W6673" s="402"/>
      <c r="X6673" s="402"/>
      <c r="Y6673" s="402"/>
      <c r="Z6673" s="402"/>
    </row>
    <row r="6674" spans="23:26" x14ac:dyDescent="0.2">
      <c r="W6674" s="402"/>
      <c r="X6674" s="402"/>
      <c r="Y6674" s="402"/>
      <c r="Z6674" s="402"/>
    </row>
    <row r="6675" spans="23:26" x14ac:dyDescent="0.2">
      <c r="W6675" s="402"/>
      <c r="X6675" s="402"/>
      <c r="Y6675" s="402"/>
      <c r="Z6675" s="402"/>
    </row>
    <row r="6676" spans="23:26" x14ac:dyDescent="0.2">
      <c r="W6676" s="402"/>
      <c r="X6676" s="402"/>
      <c r="Y6676" s="402"/>
      <c r="Z6676" s="402"/>
    </row>
    <row r="6677" spans="23:26" x14ac:dyDescent="0.2">
      <c r="W6677" s="402"/>
      <c r="X6677" s="402"/>
      <c r="Y6677" s="402"/>
      <c r="Z6677" s="402"/>
    </row>
    <row r="6678" spans="23:26" x14ac:dyDescent="0.2">
      <c r="W6678" s="402"/>
      <c r="X6678" s="402"/>
      <c r="Y6678" s="402"/>
      <c r="Z6678" s="402"/>
    </row>
    <row r="6679" spans="23:26" x14ac:dyDescent="0.2">
      <c r="W6679" s="402"/>
      <c r="X6679" s="402"/>
      <c r="Y6679" s="402"/>
      <c r="Z6679" s="402"/>
    </row>
    <row r="6680" spans="23:26" x14ac:dyDescent="0.2">
      <c r="W6680" s="402"/>
      <c r="X6680" s="402"/>
      <c r="Y6680" s="402"/>
      <c r="Z6680" s="402"/>
    </row>
    <row r="6681" spans="23:26" x14ac:dyDescent="0.2">
      <c r="W6681" s="402"/>
      <c r="X6681" s="402"/>
      <c r="Y6681" s="402"/>
      <c r="Z6681" s="402"/>
    </row>
    <row r="6682" spans="23:26" x14ac:dyDescent="0.2">
      <c r="W6682" s="402"/>
      <c r="X6682" s="402"/>
      <c r="Y6682" s="402"/>
      <c r="Z6682" s="402"/>
    </row>
    <row r="6683" spans="23:26" x14ac:dyDescent="0.2">
      <c r="W6683" s="402"/>
      <c r="X6683" s="402"/>
      <c r="Y6683" s="402"/>
      <c r="Z6683" s="402"/>
    </row>
    <row r="6684" spans="23:26" x14ac:dyDescent="0.2">
      <c r="W6684" s="402"/>
      <c r="X6684" s="402"/>
      <c r="Y6684" s="402"/>
      <c r="Z6684" s="402"/>
    </row>
    <row r="6685" spans="23:26" x14ac:dyDescent="0.2">
      <c r="W6685" s="402"/>
      <c r="X6685" s="402"/>
      <c r="Y6685" s="402"/>
      <c r="Z6685" s="402"/>
    </row>
    <row r="6686" spans="23:26" x14ac:dyDescent="0.2">
      <c r="W6686" s="402"/>
      <c r="X6686" s="402"/>
      <c r="Y6686" s="402"/>
      <c r="Z6686" s="402"/>
    </row>
    <row r="6687" spans="23:26" x14ac:dyDescent="0.2">
      <c r="W6687" s="402"/>
      <c r="X6687" s="402"/>
      <c r="Y6687" s="402"/>
      <c r="Z6687" s="402"/>
    </row>
    <row r="6688" spans="23:26" x14ac:dyDescent="0.2">
      <c r="W6688" s="402"/>
      <c r="X6688" s="402"/>
      <c r="Y6688" s="402"/>
      <c r="Z6688" s="402"/>
    </row>
    <row r="6689" spans="23:26" x14ac:dyDescent="0.2">
      <c r="W6689" s="402"/>
      <c r="X6689" s="402"/>
      <c r="Y6689" s="402"/>
      <c r="Z6689" s="402"/>
    </row>
    <row r="6690" spans="23:26" x14ac:dyDescent="0.2">
      <c r="W6690" s="402"/>
      <c r="X6690" s="402"/>
      <c r="Y6690" s="402"/>
      <c r="Z6690" s="402"/>
    </row>
    <row r="6691" spans="23:26" x14ac:dyDescent="0.2">
      <c r="W6691" s="402"/>
      <c r="X6691" s="402"/>
      <c r="Y6691" s="402"/>
      <c r="Z6691" s="402"/>
    </row>
    <row r="6692" spans="23:26" x14ac:dyDescent="0.2">
      <c r="W6692" s="402"/>
      <c r="X6692" s="402"/>
      <c r="Y6692" s="402"/>
      <c r="Z6692" s="402"/>
    </row>
    <row r="6693" spans="23:26" x14ac:dyDescent="0.2">
      <c r="W6693" s="402"/>
      <c r="X6693" s="402"/>
      <c r="Y6693" s="402"/>
      <c r="Z6693" s="402"/>
    </row>
    <row r="6694" spans="23:26" x14ac:dyDescent="0.2">
      <c r="W6694" s="402"/>
      <c r="X6694" s="402"/>
      <c r="Y6694" s="402"/>
      <c r="Z6694" s="402"/>
    </row>
    <row r="6695" spans="23:26" x14ac:dyDescent="0.2">
      <c r="W6695" s="402"/>
      <c r="X6695" s="402"/>
      <c r="Y6695" s="402"/>
      <c r="Z6695" s="402"/>
    </row>
    <row r="6696" spans="23:26" x14ac:dyDescent="0.2">
      <c r="W6696" s="402"/>
      <c r="X6696" s="402"/>
      <c r="Y6696" s="402"/>
      <c r="Z6696" s="402"/>
    </row>
    <row r="6697" spans="23:26" x14ac:dyDescent="0.2">
      <c r="W6697" s="402"/>
      <c r="X6697" s="402"/>
      <c r="Y6697" s="402"/>
      <c r="Z6697" s="402"/>
    </row>
    <row r="6698" spans="23:26" x14ac:dyDescent="0.2">
      <c r="W6698" s="402"/>
      <c r="X6698" s="402"/>
      <c r="Y6698" s="402"/>
      <c r="Z6698" s="402"/>
    </row>
    <row r="6699" spans="23:26" x14ac:dyDescent="0.2">
      <c r="W6699" s="402"/>
      <c r="X6699" s="402"/>
      <c r="Y6699" s="402"/>
      <c r="Z6699" s="402"/>
    </row>
    <row r="6700" spans="23:26" x14ac:dyDescent="0.2">
      <c r="W6700" s="402"/>
      <c r="X6700" s="402"/>
      <c r="Y6700" s="402"/>
      <c r="Z6700" s="402"/>
    </row>
    <row r="6701" spans="23:26" x14ac:dyDescent="0.2">
      <c r="W6701" s="402"/>
      <c r="X6701" s="402"/>
      <c r="Y6701" s="402"/>
      <c r="Z6701" s="402"/>
    </row>
    <row r="6702" spans="23:26" x14ac:dyDescent="0.2">
      <c r="W6702" s="402"/>
      <c r="X6702" s="402"/>
      <c r="Y6702" s="402"/>
      <c r="Z6702" s="402"/>
    </row>
    <row r="6703" spans="23:26" x14ac:dyDescent="0.2">
      <c r="W6703" s="402"/>
      <c r="X6703" s="402"/>
      <c r="Y6703" s="402"/>
      <c r="Z6703" s="402"/>
    </row>
    <row r="6704" spans="23:26" x14ac:dyDescent="0.2">
      <c r="W6704" s="402"/>
      <c r="X6704" s="402"/>
      <c r="Y6704" s="402"/>
      <c r="Z6704" s="402"/>
    </row>
    <row r="6705" spans="23:26" x14ac:dyDescent="0.2">
      <c r="W6705" s="402"/>
      <c r="X6705" s="402"/>
      <c r="Y6705" s="402"/>
      <c r="Z6705" s="402"/>
    </row>
    <row r="6706" spans="23:26" x14ac:dyDescent="0.2">
      <c r="W6706" s="402"/>
      <c r="X6706" s="402"/>
      <c r="Y6706" s="402"/>
      <c r="Z6706" s="402"/>
    </row>
    <row r="6707" spans="23:26" x14ac:dyDescent="0.2">
      <c r="W6707" s="402"/>
      <c r="X6707" s="402"/>
      <c r="Y6707" s="402"/>
      <c r="Z6707" s="402"/>
    </row>
    <row r="6708" spans="23:26" x14ac:dyDescent="0.2">
      <c r="W6708" s="402"/>
      <c r="X6708" s="402"/>
      <c r="Y6708" s="402"/>
      <c r="Z6708" s="402"/>
    </row>
    <row r="6709" spans="23:26" x14ac:dyDescent="0.2">
      <c r="W6709" s="402"/>
      <c r="X6709" s="402"/>
      <c r="Y6709" s="402"/>
      <c r="Z6709" s="402"/>
    </row>
    <row r="6710" spans="23:26" x14ac:dyDescent="0.2">
      <c r="W6710" s="402"/>
      <c r="X6710" s="402"/>
      <c r="Y6710" s="402"/>
      <c r="Z6710" s="402"/>
    </row>
    <row r="6711" spans="23:26" x14ac:dyDescent="0.2">
      <c r="W6711" s="402"/>
      <c r="X6711" s="402"/>
      <c r="Y6711" s="402"/>
      <c r="Z6711" s="402"/>
    </row>
    <row r="6712" spans="23:26" x14ac:dyDescent="0.2">
      <c r="W6712" s="402"/>
      <c r="X6712" s="402"/>
      <c r="Y6712" s="402"/>
      <c r="Z6712" s="402"/>
    </row>
    <row r="6713" spans="23:26" x14ac:dyDescent="0.2">
      <c r="W6713" s="402"/>
      <c r="X6713" s="402"/>
      <c r="Y6713" s="402"/>
      <c r="Z6713" s="402"/>
    </row>
    <row r="6714" spans="23:26" x14ac:dyDescent="0.2">
      <c r="W6714" s="402"/>
      <c r="X6714" s="402"/>
      <c r="Y6714" s="402"/>
      <c r="Z6714" s="402"/>
    </row>
    <row r="6715" spans="23:26" x14ac:dyDescent="0.2">
      <c r="W6715" s="402"/>
      <c r="X6715" s="402"/>
      <c r="Y6715" s="402"/>
      <c r="Z6715" s="402"/>
    </row>
    <row r="6716" spans="23:26" x14ac:dyDescent="0.2">
      <c r="W6716" s="402"/>
      <c r="X6716" s="402"/>
      <c r="Y6716" s="402"/>
      <c r="Z6716" s="402"/>
    </row>
    <row r="6717" spans="23:26" x14ac:dyDescent="0.2">
      <c r="W6717" s="402"/>
      <c r="X6717" s="402"/>
      <c r="Y6717" s="402"/>
      <c r="Z6717" s="402"/>
    </row>
    <row r="6718" spans="23:26" x14ac:dyDescent="0.2">
      <c r="W6718" s="402"/>
      <c r="X6718" s="402"/>
      <c r="Y6718" s="402"/>
      <c r="Z6718" s="402"/>
    </row>
    <row r="6719" spans="23:26" x14ac:dyDescent="0.2">
      <c r="W6719" s="402"/>
      <c r="X6719" s="402"/>
      <c r="Y6719" s="402"/>
      <c r="Z6719" s="402"/>
    </row>
    <row r="6720" spans="23:26" x14ac:dyDescent="0.2">
      <c r="W6720" s="402"/>
      <c r="X6720" s="402"/>
      <c r="Y6720" s="402"/>
      <c r="Z6720" s="402"/>
    </row>
    <row r="6721" spans="23:26" x14ac:dyDescent="0.2">
      <c r="W6721" s="402"/>
      <c r="X6721" s="402"/>
      <c r="Y6721" s="402"/>
      <c r="Z6721" s="402"/>
    </row>
    <row r="6722" spans="23:26" x14ac:dyDescent="0.2">
      <c r="W6722" s="402"/>
      <c r="X6722" s="402"/>
      <c r="Y6722" s="402"/>
      <c r="Z6722" s="402"/>
    </row>
    <row r="6723" spans="23:26" x14ac:dyDescent="0.2">
      <c r="W6723" s="402"/>
      <c r="X6723" s="402"/>
      <c r="Y6723" s="402"/>
      <c r="Z6723" s="402"/>
    </row>
    <row r="6724" spans="23:26" x14ac:dyDescent="0.2">
      <c r="W6724" s="402"/>
      <c r="X6724" s="402"/>
      <c r="Y6724" s="402"/>
      <c r="Z6724" s="402"/>
    </row>
    <row r="6725" spans="23:26" x14ac:dyDescent="0.2">
      <c r="W6725" s="402"/>
      <c r="X6725" s="402"/>
      <c r="Y6725" s="402"/>
      <c r="Z6725" s="402"/>
    </row>
    <row r="6726" spans="23:26" x14ac:dyDescent="0.2">
      <c r="W6726" s="402"/>
      <c r="X6726" s="402"/>
      <c r="Y6726" s="402"/>
      <c r="Z6726" s="402"/>
    </row>
    <row r="6727" spans="23:26" x14ac:dyDescent="0.2">
      <c r="W6727" s="402"/>
      <c r="X6727" s="402"/>
      <c r="Y6727" s="402"/>
      <c r="Z6727" s="402"/>
    </row>
    <row r="6728" spans="23:26" x14ac:dyDescent="0.2">
      <c r="W6728" s="402"/>
      <c r="X6728" s="402"/>
      <c r="Y6728" s="402"/>
      <c r="Z6728" s="402"/>
    </row>
    <row r="6729" spans="23:26" x14ac:dyDescent="0.2">
      <c r="W6729" s="402"/>
      <c r="X6729" s="402"/>
      <c r="Y6729" s="402"/>
      <c r="Z6729" s="402"/>
    </row>
    <row r="6730" spans="23:26" x14ac:dyDescent="0.2">
      <c r="W6730" s="402"/>
      <c r="X6730" s="402"/>
      <c r="Y6730" s="402"/>
      <c r="Z6730" s="402"/>
    </row>
    <row r="6731" spans="23:26" x14ac:dyDescent="0.2">
      <c r="W6731" s="402"/>
      <c r="X6731" s="402"/>
      <c r="Y6731" s="402"/>
      <c r="Z6731" s="402"/>
    </row>
    <row r="6732" spans="23:26" x14ac:dyDescent="0.2">
      <c r="W6732" s="402"/>
      <c r="X6732" s="402"/>
      <c r="Y6732" s="402"/>
      <c r="Z6732" s="402"/>
    </row>
    <row r="6733" spans="23:26" x14ac:dyDescent="0.2">
      <c r="W6733" s="402"/>
      <c r="X6733" s="402"/>
      <c r="Y6733" s="402"/>
      <c r="Z6733" s="402"/>
    </row>
    <row r="6734" spans="23:26" x14ac:dyDescent="0.2">
      <c r="W6734" s="402"/>
      <c r="X6734" s="402"/>
      <c r="Y6734" s="402"/>
      <c r="Z6734" s="402"/>
    </row>
    <row r="6735" spans="23:26" x14ac:dyDescent="0.2">
      <c r="W6735" s="402"/>
      <c r="X6735" s="402"/>
      <c r="Y6735" s="402"/>
      <c r="Z6735" s="402"/>
    </row>
    <row r="6736" spans="23:26" x14ac:dyDescent="0.2">
      <c r="W6736" s="402"/>
      <c r="X6736" s="402"/>
      <c r="Y6736" s="402"/>
      <c r="Z6736" s="402"/>
    </row>
    <row r="6737" spans="23:26" x14ac:dyDescent="0.2">
      <c r="W6737" s="402"/>
      <c r="X6737" s="402"/>
      <c r="Y6737" s="402"/>
      <c r="Z6737" s="402"/>
    </row>
    <row r="6738" spans="23:26" x14ac:dyDescent="0.2">
      <c r="W6738" s="402"/>
      <c r="X6738" s="402"/>
      <c r="Y6738" s="402"/>
      <c r="Z6738" s="402"/>
    </row>
    <row r="6739" spans="23:26" x14ac:dyDescent="0.2">
      <c r="W6739" s="402"/>
      <c r="X6739" s="402"/>
      <c r="Y6739" s="402"/>
      <c r="Z6739" s="402"/>
    </row>
    <row r="6740" spans="23:26" x14ac:dyDescent="0.2">
      <c r="W6740" s="402"/>
      <c r="X6740" s="402"/>
      <c r="Y6740" s="402"/>
      <c r="Z6740" s="402"/>
    </row>
    <row r="6741" spans="23:26" x14ac:dyDescent="0.2">
      <c r="W6741" s="402"/>
      <c r="X6741" s="402"/>
      <c r="Y6741" s="402"/>
      <c r="Z6741" s="402"/>
    </row>
    <row r="6742" spans="23:26" x14ac:dyDescent="0.2">
      <c r="W6742" s="402"/>
      <c r="X6742" s="402"/>
      <c r="Y6742" s="402"/>
      <c r="Z6742" s="402"/>
    </row>
    <row r="6743" spans="23:26" x14ac:dyDescent="0.2">
      <c r="W6743" s="402"/>
      <c r="X6743" s="402"/>
      <c r="Y6743" s="402"/>
      <c r="Z6743" s="402"/>
    </row>
    <row r="6744" spans="23:26" x14ac:dyDescent="0.2">
      <c r="W6744" s="402"/>
      <c r="X6744" s="402"/>
      <c r="Y6744" s="402"/>
      <c r="Z6744" s="402"/>
    </row>
    <row r="6745" spans="23:26" x14ac:dyDescent="0.2">
      <c r="W6745" s="402"/>
      <c r="X6745" s="402"/>
      <c r="Y6745" s="402"/>
      <c r="Z6745" s="402"/>
    </row>
    <row r="6746" spans="23:26" x14ac:dyDescent="0.2">
      <c r="W6746" s="402"/>
      <c r="X6746" s="402"/>
      <c r="Y6746" s="402"/>
      <c r="Z6746" s="402"/>
    </row>
    <row r="6747" spans="23:26" x14ac:dyDescent="0.2">
      <c r="W6747" s="402"/>
      <c r="X6747" s="402"/>
      <c r="Y6747" s="402"/>
      <c r="Z6747" s="402"/>
    </row>
    <row r="6748" spans="23:26" x14ac:dyDescent="0.2">
      <c r="W6748" s="402"/>
      <c r="X6748" s="402"/>
      <c r="Y6748" s="402"/>
      <c r="Z6748" s="402"/>
    </row>
    <row r="6749" spans="23:26" x14ac:dyDescent="0.2">
      <c r="W6749" s="402"/>
      <c r="X6749" s="402"/>
      <c r="Y6749" s="402"/>
      <c r="Z6749" s="402"/>
    </row>
    <row r="6750" spans="23:26" x14ac:dyDescent="0.2">
      <c r="W6750" s="402"/>
      <c r="X6750" s="402"/>
      <c r="Y6750" s="402"/>
      <c r="Z6750" s="402"/>
    </row>
    <row r="6751" spans="23:26" x14ac:dyDescent="0.2">
      <c r="W6751" s="402"/>
      <c r="X6751" s="402"/>
      <c r="Y6751" s="402"/>
      <c r="Z6751" s="402"/>
    </row>
    <row r="6752" spans="23:26" x14ac:dyDescent="0.2">
      <c r="W6752" s="402"/>
      <c r="X6752" s="402"/>
      <c r="Y6752" s="402"/>
      <c r="Z6752" s="402"/>
    </row>
    <row r="6753" spans="23:26" x14ac:dyDescent="0.2">
      <c r="W6753" s="402"/>
      <c r="X6753" s="402"/>
      <c r="Y6753" s="402"/>
      <c r="Z6753" s="402"/>
    </row>
    <row r="6754" spans="23:26" x14ac:dyDescent="0.2">
      <c r="W6754" s="402"/>
      <c r="X6754" s="402"/>
      <c r="Y6754" s="402"/>
      <c r="Z6754" s="402"/>
    </row>
    <row r="6755" spans="23:26" x14ac:dyDescent="0.2">
      <c r="W6755" s="402"/>
      <c r="X6755" s="402"/>
      <c r="Y6755" s="402"/>
      <c r="Z6755" s="402"/>
    </row>
    <row r="6756" spans="23:26" x14ac:dyDescent="0.2">
      <c r="W6756" s="402"/>
      <c r="X6756" s="402"/>
      <c r="Y6756" s="402"/>
      <c r="Z6756" s="402"/>
    </row>
    <row r="6757" spans="23:26" x14ac:dyDescent="0.2">
      <c r="W6757" s="402"/>
      <c r="X6757" s="402"/>
      <c r="Y6757" s="402"/>
      <c r="Z6757" s="402"/>
    </row>
    <row r="6758" spans="23:26" x14ac:dyDescent="0.2">
      <c r="W6758" s="402"/>
      <c r="X6758" s="402"/>
      <c r="Y6758" s="402"/>
      <c r="Z6758" s="402"/>
    </row>
    <row r="6759" spans="23:26" x14ac:dyDescent="0.2">
      <c r="W6759" s="402"/>
      <c r="X6759" s="402"/>
      <c r="Y6759" s="402"/>
      <c r="Z6759" s="402"/>
    </row>
    <row r="6760" spans="23:26" x14ac:dyDescent="0.2">
      <c r="W6760" s="402"/>
      <c r="X6760" s="402"/>
      <c r="Y6760" s="402"/>
      <c r="Z6760" s="402"/>
    </row>
    <row r="6761" spans="23:26" x14ac:dyDescent="0.2">
      <c r="W6761" s="402"/>
      <c r="X6761" s="402"/>
      <c r="Y6761" s="402"/>
      <c r="Z6761" s="402"/>
    </row>
    <row r="6762" spans="23:26" x14ac:dyDescent="0.2">
      <c r="W6762" s="402"/>
      <c r="X6762" s="402"/>
      <c r="Y6762" s="402"/>
      <c r="Z6762" s="402"/>
    </row>
    <row r="6763" spans="23:26" x14ac:dyDescent="0.2">
      <c r="W6763" s="402"/>
      <c r="X6763" s="402"/>
      <c r="Y6763" s="402"/>
      <c r="Z6763" s="402"/>
    </row>
    <row r="6764" spans="23:26" x14ac:dyDescent="0.2">
      <c r="W6764" s="402"/>
      <c r="X6764" s="402"/>
      <c r="Y6764" s="402"/>
      <c r="Z6764" s="402"/>
    </row>
    <row r="6765" spans="23:26" x14ac:dyDescent="0.2">
      <c r="W6765" s="402"/>
      <c r="X6765" s="402"/>
      <c r="Y6765" s="402"/>
      <c r="Z6765" s="402"/>
    </row>
    <row r="6766" spans="23:26" x14ac:dyDescent="0.2">
      <c r="W6766" s="402"/>
      <c r="X6766" s="402"/>
      <c r="Y6766" s="402"/>
      <c r="Z6766" s="402"/>
    </row>
    <row r="6767" spans="23:26" x14ac:dyDescent="0.2">
      <c r="W6767" s="402"/>
      <c r="X6767" s="402"/>
      <c r="Y6767" s="402"/>
      <c r="Z6767" s="402"/>
    </row>
    <row r="6768" spans="23:26" x14ac:dyDescent="0.2">
      <c r="W6768" s="402"/>
      <c r="X6768" s="402"/>
      <c r="Y6768" s="402"/>
      <c r="Z6768" s="402"/>
    </row>
    <row r="6769" spans="23:26" x14ac:dyDescent="0.2">
      <c r="W6769" s="402"/>
      <c r="X6769" s="402"/>
      <c r="Y6769" s="402"/>
      <c r="Z6769" s="402"/>
    </row>
    <row r="6770" spans="23:26" x14ac:dyDescent="0.2">
      <c r="W6770" s="402"/>
      <c r="X6770" s="402"/>
      <c r="Y6770" s="402"/>
      <c r="Z6770" s="402"/>
    </row>
    <row r="6771" spans="23:26" x14ac:dyDescent="0.2">
      <c r="W6771" s="402"/>
      <c r="X6771" s="402"/>
      <c r="Y6771" s="402"/>
      <c r="Z6771" s="402"/>
    </row>
    <row r="6772" spans="23:26" x14ac:dyDescent="0.2">
      <c r="W6772" s="402"/>
      <c r="X6772" s="402"/>
      <c r="Y6772" s="402"/>
      <c r="Z6772" s="402"/>
    </row>
    <row r="6773" spans="23:26" x14ac:dyDescent="0.2">
      <c r="W6773" s="402"/>
      <c r="X6773" s="402"/>
      <c r="Y6773" s="402"/>
      <c r="Z6773" s="402"/>
    </row>
    <row r="6774" spans="23:26" x14ac:dyDescent="0.2">
      <c r="W6774" s="402"/>
      <c r="X6774" s="402"/>
      <c r="Y6774" s="402"/>
      <c r="Z6774" s="402"/>
    </row>
    <row r="6775" spans="23:26" x14ac:dyDescent="0.2">
      <c r="W6775" s="402"/>
      <c r="X6775" s="402"/>
      <c r="Y6775" s="402"/>
      <c r="Z6775" s="402"/>
    </row>
    <row r="6776" spans="23:26" x14ac:dyDescent="0.2">
      <c r="W6776" s="402"/>
      <c r="X6776" s="402"/>
      <c r="Y6776" s="402"/>
      <c r="Z6776" s="402"/>
    </row>
    <row r="6777" spans="23:26" x14ac:dyDescent="0.2">
      <c r="W6777" s="402"/>
      <c r="X6777" s="402"/>
      <c r="Y6777" s="402"/>
      <c r="Z6777" s="402"/>
    </row>
    <row r="6778" spans="23:26" x14ac:dyDescent="0.2">
      <c r="W6778" s="402"/>
      <c r="X6778" s="402"/>
      <c r="Y6778" s="402"/>
      <c r="Z6778" s="402"/>
    </row>
    <row r="6779" spans="23:26" x14ac:dyDescent="0.2">
      <c r="W6779" s="402"/>
      <c r="X6779" s="402"/>
      <c r="Y6779" s="402"/>
      <c r="Z6779" s="402"/>
    </row>
    <row r="6780" spans="23:26" x14ac:dyDescent="0.2">
      <c r="W6780" s="402"/>
      <c r="X6780" s="402"/>
      <c r="Y6780" s="402"/>
      <c r="Z6780" s="402"/>
    </row>
    <row r="6781" spans="23:26" x14ac:dyDescent="0.2">
      <c r="W6781" s="402"/>
      <c r="X6781" s="402"/>
      <c r="Y6781" s="402"/>
      <c r="Z6781" s="402"/>
    </row>
    <row r="6782" spans="23:26" x14ac:dyDescent="0.2">
      <c r="W6782" s="402"/>
      <c r="X6782" s="402"/>
      <c r="Y6782" s="402"/>
      <c r="Z6782" s="402"/>
    </row>
    <row r="6783" spans="23:26" x14ac:dyDescent="0.2">
      <c r="W6783" s="402"/>
      <c r="X6783" s="402"/>
      <c r="Y6783" s="402"/>
      <c r="Z6783" s="402"/>
    </row>
    <row r="6784" spans="23:26" x14ac:dyDescent="0.2">
      <c r="W6784" s="402"/>
      <c r="X6784" s="402"/>
      <c r="Y6784" s="402"/>
      <c r="Z6784" s="402"/>
    </row>
    <row r="6785" spans="23:26" x14ac:dyDescent="0.2">
      <c r="W6785" s="402"/>
      <c r="X6785" s="402"/>
      <c r="Y6785" s="402"/>
      <c r="Z6785" s="402"/>
    </row>
    <row r="6786" spans="23:26" x14ac:dyDescent="0.2">
      <c r="W6786" s="402"/>
      <c r="X6786" s="402"/>
      <c r="Y6786" s="402"/>
      <c r="Z6786" s="402"/>
    </row>
    <row r="6787" spans="23:26" x14ac:dyDescent="0.2">
      <c r="W6787" s="402"/>
      <c r="X6787" s="402"/>
      <c r="Y6787" s="402"/>
      <c r="Z6787" s="402"/>
    </row>
    <row r="6788" spans="23:26" x14ac:dyDescent="0.2">
      <c r="W6788" s="402"/>
      <c r="X6788" s="402"/>
      <c r="Y6788" s="402"/>
      <c r="Z6788" s="402"/>
    </row>
    <row r="6789" spans="23:26" x14ac:dyDescent="0.2">
      <c r="W6789" s="402"/>
      <c r="X6789" s="402"/>
      <c r="Y6789" s="402"/>
      <c r="Z6789" s="402"/>
    </row>
    <row r="6790" spans="23:26" x14ac:dyDescent="0.2">
      <c r="W6790" s="402"/>
      <c r="X6790" s="402"/>
      <c r="Y6790" s="402"/>
      <c r="Z6790" s="402"/>
    </row>
    <row r="6791" spans="23:26" x14ac:dyDescent="0.2">
      <c r="W6791" s="402"/>
      <c r="X6791" s="402"/>
      <c r="Y6791" s="402"/>
      <c r="Z6791" s="402"/>
    </row>
    <row r="6792" spans="23:26" x14ac:dyDescent="0.2">
      <c r="W6792" s="402"/>
      <c r="X6792" s="402"/>
      <c r="Y6792" s="402"/>
      <c r="Z6792" s="402"/>
    </row>
    <row r="6793" spans="23:26" x14ac:dyDescent="0.2">
      <c r="W6793" s="402"/>
      <c r="X6793" s="402"/>
      <c r="Y6793" s="402"/>
      <c r="Z6793" s="402"/>
    </row>
    <row r="6794" spans="23:26" x14ac:dyDescent="0.2">
      <c r="W6794" s="402"/>
      <c r="X6794" s="402"/>
      <c r="Y6794" s="402"/>
      <c r="Z6794" s="402"/>
    </row>
    <row r="6795" spans="23:26" x14ac:dyDescent="0.2">
      <c r="W6795" s="402"/>
      <c r="X6795" s="402"/>
      <c r="Y6795" s="402"/>
      <c r="Z6795" s="402"/>
    </row>
    <row r="6796" spans="23:26" x14ac:dyDescent="0.2">
      <c r="W6796" s="402"/>
      <c r="X6796" s="402"/>
      <c r="Y6796" s="402"/>
      <c r="Z6796" s="402"/>
    </row>
    <row r="6797" spans="23:26" x14ac:dyDescent="0.2">
      <c r="W6797" s="402"/>
      <c r="X6797" s="402"/>
      <c r="Y6797" s="402"/>
      <c r="Z6797" s="402"/>
    </row>
    <row r="6798" spans="23:26" x14ac:dyDescent="0.2">
      <c r="W6798" s="402"/>
      <c r="X6798" s="402"/>
      <c r="Y6798" s="402"/>
      <c r="Z6798" s="402"/>
    </row>
    <row r="6799" spans="23:26" x14ac:dyDescent="0.2">
      <c r="W6799" s="402"/>
      <c r="X6799" s="402"/>
      <c r="Y6799" s="402"/>
      <c r="Z6799" s="402"/>
    </row>
    <row r="6800" spans="23:26" x14ac:dyDescent="0.2">
      <c r="W6800" s="402"/>
      <c r="X6800" s="402"/>
      <c r="Y6800" s="402"/>
      <c r="Z6800" s="402"/>
    </row>
    <row r="6801" spans="23:26" x14ac:dyDescent="0.2">
      <c r="W6801" s="402"/>
      <c r="X6801" s="402"/>
      <c r="Y6801" s="402"/>
      <c r="Z6801" s="402"/>
    </row>
    <row r="6802" spans="23:26" x14ac:dyDescent="0.2">
      <c r="W6802" s="402"/>
      <c r="X6802" s="402"/>
      <c r="Y6802" s="402"/>
      <c r="Z6802" s="402"/>
    </row>
    <row r="6803" spans="23:26" x14ac:dyDescent="0.2">
      <c r="W6803" s="402"/>
      <c r="X6803" s="402"/>
      <c r="Y6803" s="402"/>
      <c r="Z6803" s="402"/>
    </row>
    <row r="6804" spans="23:26" x14ac:dyDescent="0.2">
      <c r="W6804" s="402"/>
      <c r="X6804" s="402"/>
      <c r="Y6804" s="402"/>
      <c r="Z6804" s="402"/>
    </row>
    <row r="6805" spans="23:26" x14ac:dyDescent="0.2">
      <c r="W6805" s="402"/>
      <c r="X6805" s="402"/>
      <c r="Y6805" s="402"/>
      <c r="Z6805" s="402"/>
    </row>
    <row r="6806" spans="23:26" x14ac:dyDescent="0.2">
      <c r="W6806" s="402"/>
      <c r="X6806" s="402"/>
      <c r="Y6806" s="402"/>
      <c r="Z6806" s="402"/>
    </row>
    <row r="6807" spans="23:26" x14ac:dyDescent="0.2">
      <c r="W6807" s="402"/>
      <c r="X6807" s="402"/>
      <c r="Y6807" s="402"/>
      <c r="Z6807" s="402"/>
    </row>
    <row r="6808" spans="23:26" x14ac:dyDescent="0.2">
      <c r="W6808" s="402"/>
      <c r="X6808" s="402"/>
      <c r="Y6808" s="402"/>
      <c r="Z6808" s="402"/>
    </row>
    <row r="6809" spans="23:26" x14ac:dyDescent="0.2">
      <c r="W6809" s="402"/>
      <c r="X6809" s="402"/>
      <c r="Y6809" s="402"/>
      <c r="Z6809" s="402"/>
    </row>
    <row r="6810" spans="23:26" x14ac:dyDescent="0.2">
      <c r="W6810" s="402"/>
      <c r="X6810" s="402"/>
      <c r="Y6810" s="402"/>
      <c r="Z6810" s="402"/>
    </row>
    <row r="6811" spans="23:26" x14ac:dyDescent="0.2">
      <c r="W6811" s="402"/>
      <c r="X6811" s="402"/>
      <c r="Y6811" s="402"/>
      <c r="Z6811" s="402"/>
    </row>
    <row r="6812" spans="23:26" x14ac:dyDescent="0.2">
      <c r="W6812" s="402"/>
      <c r="X6812" s="402"/>
      <c r="Y6812" s="402"/>
      <c r="Z6812" s="402"/>
    </row>
    <row r="6813" spans="23:26" x14ac:dyDescent="0.2">
      <c r="W6813" s="402"/>
      <c r="X6813" s="402"/>
      <c r="Y6813" s="402"/>
      <c r="Z6813" s="402"/>
    </row>
    <row r="6814" spans="23:26" x14ac:dyDescent="0.2">
      <c r="W6814" s="402"/>
      <c r="X6814" s="402"/>
      <c r="Y6814" s="402"/>
      <c r="Z6814" s="402"/>
    </row>
    <row r="6815" spans="23:26" x14ac:dyDescent="0.2">
      <c r="W6815" s="402"/>
      <c r="X6815" s="402"/>
      <c r="Y6815" s="402"/>
      <c r="Z6815" s="402"/>
    </row>
    <row r="6816" spans="23:26" x14ac:dyDescent="0.2">
      <c r="W6816" s="402"/>
      <c r="X6816" s="402"/>
      <c r="Y6816" s="402"/>
      <c r="Z6816" s="402"/>
    </row>
    <row r="6817" spans="23:26" x14ac:dyDescent="0.2">
      <c r="W6817" s="402"/>
      <c r="X6817" s="402"/>
      <c r="Y6817" s="402"/>
      <c r="Z6817" s="402"/>
    </row>
    <row r="6818" spans="23:26" x14ac:dyDescent="0.2">
      <c r="W6818" s="402"/>
      <c r="X6818" s="402"/>
      <c r="Y6818" s="402"/>
      <c r="Z6818" s="402"/>
    </row>
    <row r="6819" spans="23:26" x14ac:dyDescent="0.2">
      <c r="W6819" s="402"/>
      <c r="X6819" s="402"/>
      <c r="Y6819" s="402"/>
      <c r="Z6819" s="402"/>
    </row>
    <row r="6820" spans="23:26" x14ac:dyDescent="0.2">
      <c r="W6820" s="402"/>
      <c r="X6820" s="402"/>
      <c r="Y6820" s="402"/>
      <c r="Z6820" s="402"/>
    </row>
    <row r="6821" spans="23:26" x14ac:dyDescent="0.2">
      <c r="W6821" s="402"/>
      <c r="X6821" s="402"/>
      <c r="Y6821" s="402"/>
      <c r="Z6821" s="402"/>
    </row>
    <row r="6822" spans="23:26" x14ac:dyDescent="0.2">
      <c r="W6822" s="402"/>
      <c r="X6822" s="402"/>
      <c r="Y6822" s="402"/>
      <c r="Z6822" s="402"/>
    </row>
    <row r="6823" spans="23:26" x14ac:dyDescent="0.2">
      <c r="W6823" s="402"/>
      <c r="X6823" s="402"/>
      <c r="Y6823" s="402"/>
      <c r="Z6823" s="402"/>
    </row>
    <row r="6824" spans="23:26" x14ac:dyDescent="0.2">
      <c r="W6824" s="402"/>
      <c r="X6824" s="402"/>
      <c r="Y6824" s="402"/>
      <c r="Z6824" s="402"/>
    </row>
    <row r="6825" spans="23:26" x14ac:dyDescent="0.2">
      <c r="W6825" s="402"/>
      <c r="X6825" s="402"/>
      <c r="Y6825" s="402"/>
      <c r="Z6825" s="402"/>
    </row>
    <row r="6826" spans="23:26" x14ac:dyDescent="0.2">
      <c r="W6826" s="402"/>
      <c r="X6826" s="402"/>
      <c r="Y6826" s="402"/>
      <c r="Z6826" s="402"/>
    </row>
    <row r="6827" spans="23:26" x14ac:dyDescent="0.2">
      <c r="W6827" s="402"/>
      <c r="X6827" s="402"/>
      <c r="Y6827" s="402"/>
      <c r="Z6827" s="402"/>
    </row>
    <row r="6828" spans="23:26" x14ac:dyDescent="0.2">
      <c r="W6828" s="402"/>
      <c r="X6828" s="402"/>
      <c r="Y6828" s="402"/>
      <c r="Z6828" s="402"/>
    </row>
    <row r="6829" spans="23:26" x14ac:dyDescent="0.2">
      <c r="W6829" s="402"/>
      <c r="X6829" s="402"/>
      <c r="Y6829" s="402"/>
      <c r="Z6829" s="402"/>
    </row>
    <row r="6830" spans="23:26" x14ac:dyDescent="0.2">
      <c r="W6830" s="402"/>
      <c r="X6830" s="402"/>
      <c r="Y6830" s="402"/>
      <c r="Z6830" s="402"/>
    </row>
    <row r="6831" spans="23:26" x14ac:dyDescent="0.2">
      <c r="W6831" s="402"/>
      <c r="X6831" s="402"/>
      <c r="Y6831" s="402"/>
      <c r="Z6831" s="402"/>
    </row>
    <row r="6832" spans="23:26" x14ac:dyDescent="0.2">
      <c r="W6832" s="402"/>
      <c r="X6832" s="402"/>
      <c r="Y6832" s="402"/>
      <c r="Z6832" s="402"/>
    </row>
    <row r="6833" spans="23:26" x14ac:dyDescent="0.2">
      <c r="W6833" s="402"/>
      <c r="X6833" s="402"/>
      <c r="Y6833" s="402"/>
      <c r="Z6833" s="402"/>
    </row>
    <row r="6834" spans="23:26" x14ac:dyDescent="0.2">
      <c r="W6834" s="402"/>
      <c r="X6834" s="402"/>
      <c r="Y6834" s="402"/>
      <c r="Z6834" s="402"/>
    </row>
    <row r="6835" spans="23:26" x14ac:dyDescent="0.2">
      <c r="W6835" s="402"/>
      <c r="X6835" s="402"/>
      <c r="Y6835" s="402"/>
      <c r="Z6835" s="402"/>
    </row>
    <row r="6836" spans="23:26" x14ac:dyDescent="0.2">
      <c r="W6836" s="402"/>
      <c r="X6836" s="402"/>
      <c r="Y6836" s="402"/>
      <c r="Z6836" s="402"/>
    </row>
    <row r="6837" spans="23:26" x14ac:dyDescent="0.2">
      <c r="W6837" s="402"/>
      <c r="X6837" s="402"/>
      <c r="Y6837" s="402"/>
      <c r="Z6837" s="402"/>
    </row>
    <row r="6838" spans="23:26" x14ac:dyDescent="0.2">
      <c r="W6838" s="402"/>
      <c r="X6838" s="402"/>
      <c r="Y6838" s="402"/>
      <c r="Z6838" s="402"/>
    </row>
    <row r="6839" spans="23:26" x14ac:dyDescent="0.2">
      <c r="W6839" s="402"/>
      <c r="X6839" s="402"/>
      <c r="Y6839" s="402"/>
      <c r="Z6839" s="402"/>
    </row>
    <row r="6840" spans="23:26" x14ac:dyDescent="0.2">
      <c r="W6840" s="402"/>
      <c r="X6840" s="402"/>
      <c r="Y6840" s="402"/>
      <c r="Z6840" s="402"/>
    </row>
    <row r="6841" spans="23:26" x14ac:dyDescent="0.2">
      <c r="W6841" s="402"/>
      <c r="X6841" s="402"/>
      <c r="Y6841" s="402"/>
      <c r="Z6841" s="402"/>
    </row>
    <row r="6842" spans="23:26" x14ac:dyDescent="0.2">
      <c r="W6842" s="402"/>
      <c r="X6842" s="402"/>
      <c r="Y6842" s="402"/>
      <c r="Z6842" s="402"/>
    </row>
    <row r="6843" spans="23:26" x14ac:dyDescent="0.2">
      <c r="W6843" s="402"/>
      <c r="X6843" s="402"/>
      <c r="Y6843" s="402"/>
      <c r="Z6843" s="402"/>
    </row>
    <row r="6844" spans="23:26" x14ac:dyDescent="0.2">
      <c r="W6844" s="402"/>
      <c r="X6844" s="402"/>
      <c r="Y6844" s="402"/>
      <c r="Z6844" s="402"/>
    </row>
    <row r="6845" spans="23:26" x14ac:dyDescent="0.2">
      <c r="W6845" s="402"/>
      <c r="X6845" s="402"/>
      <c r="Y6845" s="402"/>
      <c r="Z6845" s="402"/>
    </row>
    <row r="6846" spans="23:26" x14ac:dyDescent="0.2">
      <c r="W6846" s="402"/>
      <c r="X6846" s="402"/>
      <c r="Y6846" s="402"/>
      <c r="Z6846" s="402"/>
    </row>
    <row r="6847" spans="23:26" x14ac:dyDescent="0.2">
      <c r="W6847" s="402"/>
      <c r="X6847" s="402"/>
      <c r="Y6847" s="402"/>
      <c r="Z6847" s="402"/>
    </row>
    <row r="6848" spans="23:26" x14ac:dyDescent="0.2">
      <c r="W6848" s="402"/>
      <c r="X6848" s="402"/>
      <c r="Y6848" s="402"/>
      <c r="Z6848" s="402"/>
    </row>
    <row r="6849" spans="23:26" x14ac:dyDescent="0.2">
      <c r="W6849" s="402"/>
      <c r="X6849" s="402"/>
      <c r="Y6849" s="402"/>
      <c r="Z6849" s="402"/>
    </row>
    <row r="6850" spans="23:26" x14ac:dyDescent="0.2">
      <c r="W6850" s="402"/>
      <c r="X6850" s="402"/>
      <c r="Y6850" s="402"/>
      <c r="Z6850" s="402"/>
    </row>
    <row r="6851" spans="23:26" x14ac:dyDescent="0.2">
      <c r="W6851" s="402"/>
      <c r="X6851" s="402"/>
      <c r="Y6851" s="402"/>
      <c r="Z6851" s="402"/>
    </row>
    <row r="6852" spans="23:26" x14ac:dyDescent="0.2">
      <c r="W6852" s="402"/>
      <c r="X6852" s="402"/>
      <c r="Y6852" s="402"/>
      <c r="Z6852" s="402"/>
    </row>
    <row r="6853" spans="23:26" x14ac:dyDescent="0.2">
      <c r="W6853" s="402"/>
      <c r="X6853" s="402"/>
      <c r="Y6853" s="402"/>
      <c r="Z6853" s="402"/>
    </row>
    <row r="6854" spans="23:26" x14ac:dyDescent="0.2">
      <c r="W6854" s="402"/>
      <c r="X6854" s="402"/>
      <c r="Y6854" s="402"/>
      <c r="Z6854" s="402"/>
    </row>
    <row r="6855" spans="23:26" x14ac:dyDescent="0.2">
      <c r="W6855" s="402"/>
      <c r="X6855" s="402"/>
      <c r="Y6855" s="402"/>
      <c r="Z6855" s="402"/>
    </row>
    <row r="6856" spans="23:26" x14ac:dyDescent="0.2">
      <c r="W6856" s="402"/>
      <c r="X6856" s="402"/>
      <c r="Y6856" s="402"/>
      <c r="Z6856" s="402"/>
    </row>
    <row r="6857" spans="23:26" x14ac:dyDescent="0.2">
      <c r="W6857" s="402"/>
      <c r="X6857" s="402"/>
      <c r="Y6857" s="402"/>
      <c r="Z6857" s="402"/>
    </row>
    <row r="6858" spans="23:26" x14ac:dyDescent="0.2">
      <c r="W6858" s="402"/>
      <c r="X6858" s="402"/>
      <c r="Y6858" s="402"/>
      <c r="Z6858" s="402"/>
    </row>
    <row r="6859" spans="23:26" x14ac:dyDescent="0.2">
      <c r="W6859" s="402"/>
      <c r="X6859" s="402"/>
      <c r="Y6859" s="402"/>
      <c r="Z6859" s="402"/>
    </row>
    <row r="6860" spans="23:26" x14ac:dyDescent="0.2">
      <c r="W6860" s="402"/>
      <c r="X6860" s="402"/>
      <c r="Y6860" s="402"/>
      <c r="Z6860" s="402"/>
    </row>
    <row r="6861" spans="23:26" x14ac:dyDescent="0.2">
      <c r="W6861" s="402"/>
      <c r="X6861" s="402"/>
      <c r="Y6861" s="402"/>
      <c r="Z6861" s="402"/>
    </row>
    <row r="6862" spans="23:26" x14ac:dyDescent="0.2">
      <c r="W6862" s="402"/>
      <c r="X6862" s="402"/>
      <c r="Y6862" s="402"/>
      <c r="Z6862" s="402"/>
    </row>
    <row r="6863" spans="23:26" x14ac:dyDescent="0.2">
      <c r="W6863" s="402"/>
      <c r="X6863" s="402"/>
      <c r="Y6863" s="402"/>
      <c r="Z6863" s="402"/>
    </row>
    <row r="6864" spans="23:26" x14ac:dyDescent="0.2">
      <c r="W6864" s="402"/>
      <c r="X6864" s="402"/>
      <c r="Y6864" s="402"/>
      <c r="Z6864" s="402"/>
    </row>
    <row r="6865" spans="23:26" x14ac:dyDescent="0.2">
      <c r="W6865" s="402"/>
      <c r="X6865" s="402"/>
      <c r="Y6865" s="402"/>
      <c r="Z6865" s="402"/>
    </row>
    <row r="6866" spans="23:26" x14ac:dyDescent="0.2">
      <c r="W6866" s="402"/>
      <c r="X6866" s="402"/>
      <c r="Y6866" s="402"/>
      <c r="Z6866" s="402"/>
    </row>
    <row r="6867" spans="23:26" x14ac:dyDescent="0.2">
      <c r="W6867" s="402"/>
      <c r="X6867" s="402"/>
      <c r="Y6867" s="402"/>
      <c r="Z6867" s="402"/>
    </row>
    <row r="6868" spans="23:26" x14ac:dyDescent="0.2">
      <c r="W6868" s="402"/>
      <c r="X6868" s="402"/>
      <c r="Y6868" s="402"/>
      <c r="Z6868" s="402"/>
    </row>
    <row r="6869" spans="23:26" x14ac:dyDescent="0.2">
      <c r="W6869" s="402"/>
      <c r="X6869" s="402"/>
      <c r="Y6869" s="402"/>
      <c r="Z6869" s="402"/>
    </row>
    <row r="6870" spans="23:26" x14ac:dyDescent="0.2">
      <c r="W6870" s="402"/>
      <c r="X6870" s="402"/>
      <c r="Y6870" s="402"/>
      <c r="Z6870" s="402"/>
    </row>
    <row r="6871" spans="23:26" x14ac:dyDescent="0.2">
      <c r="W6871" s="402"/>
      <c r="X6871" s="402"/>
      <c r="Y6871" s="402"/>
      <c r="Z6871" s="402"/>
    </row>
    <row r="6872" spans="23:26" x14ac:dyDescent="0.2">
      <c r="W6872" s="402"/>
      <c r="X6872" s="402"/>
      <c r="Y6872" s="402"/>
      <c r="Z6872" s="402"/>
    </row>
    <row r="6873" spans="23:26" x14ac:dyDescent="0.2">
      <c r="W6873" s="402"/>
      <c r="X6873" s="402"/>
      <c r="Y6873" s="402"/>
      <c r="Z6873" s="402"/>
    </row>
    <row r="6874" spans="23:26" x14ac:dyDescent="0.2">
      <c r="W6874" s="402"/>
      <c r="X6874" s="402"/>
      <c r="Y6874" s="402"/>
      <c r="Z6874" s="402"/>
    </row>
    <row r="6875" spans="23:26" x14ac:dyDescent="0.2">
      <c r="W6875" s="402"/>
      <c r="X6875" s="402"/>
      <c r="Y6875" s="402"/>
      <c r="Z6875" s="402"/>
    </row>
    <row r="6876" spans="23:26" x14ac:dyDescent="0.2">
      <c r="W6876" s="402"/>
      <c r="X6876" s="402"/>
      <c r="Y6876" s="402"/>
      <c r="Z6876" s="402"/>
    </row>
    <row r="6877" spans="23:26" x14ac:dyDescent="0.2">
      <c r="W6877" s="402"/>
      <c r="X6877" s="402"/>
      <c r="Y6877" s="402"/>
      <c r="Z6877" s="402"/>
    </row>
    <row r="6878" spans="23:26" x14ac:dyDescent="0.2">
      <c r="W6878" s="402"/>
      <c r="X6878" s="402"/>
      <c r="Y6878" s="402"/>
      <c r="Z6878" s="402"/>
    </row>
    <row r="6879" spans="23:26" x14ac:dyDescent="0.2">
      <c r="W6879" s="402"/>
      <c r="X6879" s="402"/>
      <c r="Y6879" s="402"/>
      <c r="Z6879" s="402"/>
    </row>
    <row r="6880" spans="23:26" x14ac:dyDescent="0.2">
      <c r="W6880" s="402"/>
      <c r="X6880" s="402"/>
      <c r="Y6880" s="402"/>
      <c r="Z6880" s="402"/>
    </row>
    <row r="6881" spans="23:26" x14ac:dyDescent="0.2">
      <c r="W6881" s="402"/>
      <c r="X6881" s="402"/>
      <c r="Y6881" s="402"/>
      <c r="Z6881" s="402"/>
    </row>
    <row r="6882" spans="23:26" x14ac:dyDescent="0.2">
      <c r="W6882" s="402"/>
      <c r="X6882" s="402"/>
      <c r="Y6882" s="402"/>
      <c r="Z6882" s="402"/>
    </row>
    <row r="6883" spans="23:26" x14ac:dyDescent="0.2">
      <c r="W6883" s="402"/>
      <c r="X6883" s="402"/>
      <c r="Y6883" s="402"/>
      <c r="Z6883" s="402"/>
    </row>
    <row r="6884" spans="23:26" x14ac:dyDescent="0.2">
      <c r="W6884" s="402"/>
      <c r="X6884" s="402"/>
      <c r="Y6884" s="402"/>
      <c r="Z6884" s="402"/>
    </row>
    <row r="6885" spans="23:26" x14ac:dyDescent="0.2">
      <c r="W6885" s="402"/>
      <c r="X6885" s="402"/>
      <c r="Y6885" s="402"/>
      <c r="Z6885" s="402"/>
    </row>
    <row r="6886" spans="23:26" x14ac:dyDescent="0.2">
      <c r="W6886" s="402"/>
      <c r="X6886" s="402"/>
      <c r="Y6886" s="402"/>
      <c r="Z6886" s="402"/>
    </row>
    <row r="6887" spans="23:26" x14ac:dyDescent="0.2">
      <c r="W6887" s="402"/>
      <c r="X6887" s="402"/>
      <c r="Y6887" s="402"/>
      <c r="Z6887" s="402"/>
    </row>
    <row r="6888" spans="23:26" x14ac:dyDescent="0.2">
      <c r="W6888" s="402"/>
      <c r="X6888" s="402"/>
      <c r="Y6888" s="402"/>
      <c r="Z6888" s="402"/>
    </row>
    <row r="6889" spans="23:26" x14ac:dyDescent="0.2">
      <c r="W6889" s="402"/>
      <c r="X6889" s="402"/>
      <c r="Y6889" s="402"/>
      <c r="Z6889" s="402"/>
    </row>
    <row r="6890" spans="23:26" x14ac:dyDescent="0.2">
      <c r="W6890" s="402"/>
      <c r="X6890" s="402"/>
      <c r="Y6890" s="402"/>
      <c r="Z6890" s="402"/>
    </row>
    <row r="6891" spans="23:26" x14ac:dyDescent="0.2">
      <c r="W6891" s="402"/>
      <c r="X6891" s="402"/>
      <c r="Y6891" s="402"/>
      <c r="Z6891" s="402"/>
    </row>
    <row r="6892" spans="23:26" x14ac:dyDescent="0.2">
      <c r="W6892" s="402"/>
      <c r="X6892" s="402"/>
      <c r="Y6892" s="402"/>
      <c r="Z6892" s="402"/>
    </row>
    <row r="6893" spans="23:26" x14ac:dyDescent="0.2">
      <c r="W6893" s="402"/>
      <c r="X6893" s="402"/>
      <c r="Y6893" s="402"/>
      <c r="Z6893" s="402"/>
    </row>
    <row r="6894" spans="23:26" x14ac:dyDescent="0.2">
      <c r="W6894" s="402"/>
      <c r="X6894" s="402"/>
      <c r="Y6894" s="402"/>
      <c r="Z6894" s="402"/>
    </row>
    <row r="6895" spans="23:26" x14ac:dyDescent="0.2">
      <c r="W6895" s="402"/>
      <c r="X6895" s="402"/>
      <c r="Y6895" s="402"/>
      <c r="Z6895" s="402"/>
    </row>
    <row r="6896" spans="23:26" x14ac:dyDescent="0.2">
      <c r="W6896" s="402"/>
      <c r="X6896" s="402"/>
      <c r="Y6896" s="402"/>
      <c r="Z6896" s="402"/>
    </row>
    <row r="6897" spans="23:26" x14ac:dyDescent="0.2">
      <c r="W6897" s="402"/>
      <c r="X6897" s="402"/>
      <c r="Y6897" s="402"/>
      <c r="Z6897" s="402"/>
    </row>
    <row r="6898" spans="23:26" x14ac:dyDescent="0.2">
      <c r="W6898" s="402"/>
      <c r="X6898" s="402"/>
      <c r="Y6898" s="402"/>
      <c r="Z6898" s="402"/>
    </row>
    <row r="6899" spans="23:26" x14ac:dyDescent="0.2">
      <c r="W6899" s="402"/>
      <c r="X6899" s="402"/>
      <c r="Y6899" s="402"/>
      <c r="Z6899" s="402"/>
    </row>
    <row r="6900" spans="23:26" x14ac:dyDescent="0.2">
      <c r="W6900" s="402"/>
      <c r="X6900" s="402"/>
      <c r="Y6900" s="402"/>
      <c r="Z6900" s="402"/>
    </row>
    <row r="6901" spans="23:26" x14ac:dyDescent="0.2">
      <c r="W6901" s="402"/>
      <c r="X6901" s="402"/>
      <c r="Y6901" s="402"/>
      <c r="Z6901" s="402"/>
    </row>
    <row r="6902" spans="23:26" x14ac:dyDescent="0.2">
      <c r="W6902" s="402"/>
      <c r="X6902" s="402"/>
      <c r="Y6902" s="402"/>
      <c r="Z6902" s="402"/>
    </row>
    <row r="6903" spans="23:26" x14ac:dyDescent="0.2">
      <c r="W6903" s="402"/>
      <c r="X6903" s="402"/>
      <c r="Y6903" s="402"/>
      <c r="Z6903" s="402"/>
    </row>
    <row r="6904" spans="23:26" x14ac:dyDescent="0.2">
      <c r="W6904" s="402"/>
      <c r="X6904" s="402"/>
      <c r="Y6904" s="402"/>
      <c r="Z6904" s="402"/>
    </row>
    <row r="6905" spans="23:26" x14ac:dyDescent="0.2">
      <c r="W6905" s="402"/>
      <c r="X6905" s="402"/>
      <c r="Y6905" s="402"/>
      <c r="Z6905" s="402"/>
    </row>
    <row r="6906" spans="23:26" x14ac:dyDescent="0.2">
      <c r="W6906" s="402"/>
      <c r="X6906" s="402"/>
      <c r="Y6906" s="402"/>
      <c r="Z6906" s="402"/>
    </row>
    <row r="6907" spans="23:26" x14ac:dyDescent="0.2">
      <c r="W6907" s="402"/>
      <c r="X6907" s="402"/>
      <c r="Y6907" s="402"/>
      <c r="Z6907" s="402"/>
    </row>
    <row r="6908" spans="23:26" x14ac:dyDescent="0.2">
      <c r="W6908" s="402"/>
      <c r="X6908" s="402"/>
      <c r="Y6908" s="402"/>
      <c r="Z6908" s="402"/>
    </row>
    <row r="6909" spans="23:26" x14ac:dyDescent="0.2">
      <c r="W6909" s="402"/>
      <c r="X6909" s="402"/>
      <c r="Y6909" s="402"/>
      <c r="Z6909" s="402"/>
    </row>
    <row r="6910" spans="23:26" x14ac:dyDescent="0.2">
      <c r="W6910" s="402"/>
      <c r="X6910" s="402"/>
      <c r="Y6910" s="402"/>
      <c r="Z6910" s="402"/>
    </row>
    <row r="6911" spans="23:26" x14ac:dyDescent="0.2">
      <c r="W6911" s="402"/>
      <c r="X6911" s="402"/>
      <c r="Y6911" s="402"/>
      <c r="Z6911" s="402"/>
    </row>
    <row r="6912" spans="23:26" x14ac:dyDescent="0.2">
      <c r="W6912" s="402"/>
      <c r="X6912" s="402"/>
      <c r="Y6912" s="402"/>
      <c r="Z6912" s="402"/>
    </row>
    <row r="6913" spans="23:26" x14ac:dyDescent="0.2">
      <c r="W6913" s="402"/>
      <c r="X6913" s="402"/>
      <c r="Y6913" s="402"/>
      <c r="Z6913" s="402"/>
    </row>
    <row r="6914" spans="23:26" x14ac:dyDescent="0.2">
      <c r="W6914" s="402"/>
      <c r="X6914" s="402"/>
      <c r="Y6914" s="402"/>
      <c r="Z6914" s="402"/>
    </row>
    <row r="6915" spans="23:26" x14ac:dyDescent="0.2">
      <c r="W6915" s="402"/>
      <c r="X6915" s="402"/>
      <c r="Y6915" s="402"/>
      <c r="Z6915" s="402"/>
    </row>
    <row r="6916" spans="23:26" x14ac:dyDescent="0.2">
      <c r="W6916" s="402"/>
      <c r="X6916" s="402"/>
      <c r="Y6916" s="402"/>
      <c r="Z6916" s="402"/>
    </row>
    <row r="6917" spans="23:26" x14ac:dyDescent="0.2">
      <c r="W6917" s="402"/>
      <c r="X6917" s="402"/>
      <c r="Y6917" s="402"/>
      <c r="Z6917" s="402"/>
    </row>
    <row r="6918" spans="23:26" x14ac:dyDescent="0.2">
      <c r="W6918" s="402"/>
      <c r="X6918" s="402"/>
      <c r="Y6918" s="402"/>
      <c r="Z6918" s="402"/>
    </row>
    <row r="6919" spans="23:26" x14ac:dyDescent="0.2">
      <c r="W6919" s="402"/>
      <c r="X6919" s="402"/>
      <c r="Y6919" s="402"/>
      <c r="Z6919" s="402"/>
    </row>
    <row r="6920" spans="23:26" x14ac:dyDescent="0.2">
      <c r="W6920" s="402"/>
      <c r="X6920" s="402"/>
      <c r="Y6920" s="402"/>
      <c r="Z6920" s="402"/>
    </row>
    <row r="6921" spans="23:26" x14ac:dyDescent="0.2">
      <c r="W6921" s="402"/>
      <c r="X6921" s="402"/>
      <c r="Y6921" s="402"/>
      <c r="Z6921" s="402"/>
    </row>
    <row r="6922" spans="23:26" x14ac:dyDescent="0.2">
      <c r="W6922" s="402"/>
      <c r="X6922" s="402"/>
      <c r="Y6922" s="402"/>
      <c r="Z6922" s="402"/>
    </row>
    <row r="6923" spans="23:26" x14ac:dyDescent="0.2">
      <c r="W6923" s="402"/>
      <c r="X6923" s="402"/>
      <c r="Y6923" s="402"/>
      <c r="Z6923" s="402"/>
    </row>
    <row r="6924" spans="23:26" x14ac:dyDescent="0.2">
      <c r="W6924" s="402"/>
      <c r="X6924" s="402"/>
      <c r="Y6924" s="402"/>
      <c r="Z6924" s="402"/>
    </row>
    <row r="6925" spans="23:26" x14ac:dyDescent="0.2">
      <c r="W6925" s="402"/>
      <c r="X6925" s="402"/>
      <c r="Y6925" s="402"/>
      <c r="Z6925" s="402"/>
    </row>
    <row r="6926" spans="23:26" x14ac:dyDescent="0.2">
      <c r="W6926" s="402"/>
      <c r="X6926" s="402"/>
      <c r="Y6926" s="402"/>
      <c r="Z6926" s="402"/>
    </row>
    <row r="6927" spans="23:26" x14ac:dyDescent="0.2">
      <c r="W6927" s="402"/>
      <c r="X6927" s="402"/>
      <c r="Y6927" s="402"/>
      <c r="Z6927" s="402"/>
    </row>
    <row r="6928" spans="23:26" x14ac:dyDescent="0.2">
      <c r="W6928" s="402"/>
      <c r="X6928" s="402"/>
      <c r="Y6928" s="402"/>
      <c r="Z6928" s="402"/>
    </row>
    <row r="6929" spans="23:26" x14ac:dyDescent="0.2">
      <c r="W6929" s="402"/>
      <c r="X6929" s="402"/>
      <c r="Y6929" s="402"/>
      <c r="Z6929" s="402"/>
    </row>
    <row r="6930" spans="23:26" x14ac:dyDescent="0.2">
      <c r="W6930" s="402"/>
      <c r="X6930" s="402"/>
      <c r="Y6930" s="402"/>
      <c r="Z6930" s="402"/>
    </row>
    <row r="6931" spans="23:26" x14ac:dyDescent="0.2">
      <c r="W6931" s="402"/>
      <c r="X6931" s="402"/>
      <c r="Y6931" s="402"/>
      <c r="Z6931" s="402"/>
    </row>
    <row r="6932" spans="23:26" x14ac:dyDescent="0.2">
      <c r="W6932" s="402"/>
      <c r="X6932" s="402"/>
      <c r="Y6932" s="402"/>
      <c r="Z6932" s="402"/>
    </row>
    <row r="6933" spans="23:26" x14ac:dyDescent="0.2">
      <c r="W6933" s="402"/>
      <c r="X6933" s="402"/>
      <c r="Y6933" s="402"/>
      <c r="Z6933" s="402"/>
    </row>
    <row r="6934" spans="23:26" x14ac:dyDescent="0.2">
      <c r="W6934" s="402"/>
      <c r="X6934" s="402"/>
      <c r="Y6934" s="402"/>
      <c r="Z6934" s="402"/>
    </row>
    <row r="6935" spans="23:26" x14ac:dyDescent="0.2">
      <c r="W6935" s="402"/>
      <c r="X6935" s="402"/>
      <c r="Y6935" s="402"/>
      <c r="Z6935" s="402"/>
    </row>
    <row r="6936" spans="23:26" x14ac:dyDescent="0.2">
      <c r="W6936" s="402"/>
      <c r="X6936" s="402"/>
      <c r="Y6936" s="402"/>
      <c r="Z6936" s="402"/>
    </row>
    <row r="6937" spans="23:26" x14ac:dyDescent="0.2">
      <c r="W6937" s="402"/>
      <c r="X6937" s="402"/>
      <c r="Y6937" s="402"/>
      <c r="Z6937" s="402"/>
    </row>
    <row r="6938" spans="23:26" x14ac:dyDescent="0.2">
      <c r="W6938" s="402"/>
      <c r="X6938" s="402"/>
      <c r="Y6938" s="402"/>
      <c r="Z6938" s="402"/>
    </row>
    <row r="6939" spans="23:26" x14ac:dyDescent="0.2">
      <c r="W6939" s="402"/>
      <c r="X6939" s="402"/>
      <c r="Y6939" s="402"/>
      <c r="Z6939" s="402"/>
    </row>
    <row r="6940" spans="23:26" x14ac:dyDescent="0.2">
      <c r="W6940" s="402"/>
      <c r="X6940" s="402"/>
      <c r="Y6940" s="402"/>
      <c r="Z6940" s="402"/>
    </row>
    <row r="6941" spans="23:26" x14ac:dyDescent="0.2">
      <c r="W6941" s="402"/>
      <c r="X6941" s="402"/>
      <c r="Y6941" s="402"/>
      <c r="Z6941" s="402"/>
    </row>
    <row r="6942" spans="23:26" x14ac:dyDescent="0.2">
      <c r="W6942" s="402"/>
      <c r="X6942" s="402"/>
      <c r="Y6942" s="402"/>
      <c r="Z6942" s="402"/>
    </row>
    <row r="6943" spans="23:26" x14ac:dyDescent="0.2">
      <c r="W6943" s="402"/>
      <c r="X6943" s="402"/>
      <c r="Y6943" s="402"/>
      <c r="Z6943" s="402"/>
    </row>
    <row r="6944" spans="23:26" x14ac:dyDescent="0.2">
      <c r="W6944" s="402"/>
      <c r="X6944" s="402"/>
      <c r="Y6944" s="402"/>
      <c r="Z6944" s="402"/>
    </row>
    <row r="6945" spans="23:26" x14ac:dyDescent="0.2">
      <c r="W6945" s="402"/>
      <c r="X6945" s="402"/>
      <c r="Y6945" s="402"/>
      <c r="Z6945" s="402"/>
    </row>
    <row r="6946" spans="23:26" x14ac:dyDescent="0.2">
      <c r="W6946" s="402"/>
      <c r="X6946" s="402"/>
      <c r="Y6946" s="402"/>
      <c r="Z6946" s="402"/>
    </row>
    <row r="6947" spans="23:26" x14ac:dyDescent="0.2">
      <c r="W6947" s="402"/>
      <c r="X6947" s="402"/>
      <c r="Y6947" s="402"/>
      <c r="Z6947" s="402"/>
    </row>
    <row r="6948" spans="23:26" x14ac:dyDescent="0.2">
      <c r="W6948" s="402"/>
      <c r="X6948" s="402"/>
      <c r="Y6948" s="402"/>
      <c r="Z6948" s="402"/>
    </row>
    <row r="6949" spans="23:26" x14ac:dyDescent="0.2">
      <c r="W6949" s="402"/>
      <c r="X6949" s="402"/>
      <c r="Y6949" s="402"/>
      <c r="Z6949" s="402"/>
    </row>
    <row r="6950" spans="23:26" x14ac:dyDescent="0.2">
      <c r="W6950" s="402"/>
      <c r="X6950" s="402"/>
      <c r="Y6950" s="402"/>
      <c r="Z6950" s="402"/>
    </row>
    <row r="6951" spans="23:26" x14ac:dyDescent="0.2">
      <c r="W6951" s="402"/>
      <c r="X6951" s="402"/>
      <c r="Y6951" s="402"/>
      <c r="Z6951" s="402"/>
    </row>
    <row r="6952" spans="23:26" x14ac:dyDescent="0.2">
      <c r="W6952" s="402"/>
      <c r="X6952" s="402"/>
      <c r="Y6952" s="402"/>
      <c r="Z6952" s="402"/>
    </row>
    <row r="6953" spans="23:26" x14ac:dyDescent="0.2">
      <c r="W6953" s="402"/>
      <c r="X6953" s="402"/>
      <c r="Y6953" s="402"/>
      <c r="Z6953" s="402"/>
    </row>
    <row r="6954" spans="23:26" x14ac:dyDescent="0.2">
      <c r="W6954" s="402"/>
      <c r="X6954" s="402"/>
      <c r="Y6954" s="402"/>
      <c r="Z6954" s="402"/>
    </row>
    <row r="6955" spans="23:26" x14ac:dyDescent="0.2">
      <c r="W6955" s="402"/>
      <c r="X6955" s="402"/>
      <c r="Y6955" s="402"/>
      <c r="Z6955" s="402"/>
    </row>
    <row r="6956" spans="23:26" x14ac:dyDescent="0.2">
      <c r="W6956" s="402"/>
      <c r="X6956" s="402"/>
      <c r="Y6956" s="402"/>
      <c r="Z6956" s="402"/>
    </row>
    <row r="6957" spans="23:26" x14ac:dyDescent="0.2">
      <c r="W6957" s="402"/>
      <c r="X6957" s="402"/>
      <c r="Y6957" s="402"/>
      <c r="Z6957" s="402"/>
    </row>
    <row r="6958" spans="23:26" x14ac:dyDescent="0.2">
      <c r="W6958" s="402"/>
      <c r="X6958" s="402"/>
      <c r="Y6958" s="402"/>
      <c r="Z6958" s="402"/>
    </row>
    <row r="6959" spans="23:26" x14ac:dyDescent="0.2">
      <c r="W6959" s="402"/>
      <c r="X6959" s="402"/>
      <c r="Y6959" s="402"/>
      <c r="Z6959" s="402"/>
    </row>
    <row r="6960" spans="23:26" x14ac:dyDescent="0.2">
      <c r="W6960" s="402"/>
      <c r="X6960" s="402"/>
      <c r="Y6960" s="402"/>
      <c r="Z6960" s="402"/>
    </row>
    <row r="6961" spans="23:26" x14ac:dyDescent="0.2">
      <c r="W6961" s="402"/>
      <c r="X6961" s="402"/>
      <c r="Y6961" s="402"/>
      <c r="Z6961" s="402"/>
    </row>
    <row r="6962" spans="23:26" x14ac:dyDescent="0.2">
      <c r="W6962" s="402"/>
      <c r="X6962" s="402"/>
      <c r="Y6962" s="402"/>
      <c r="Z6962" s="402"/>
    </row>
    <row r="6963" spans="23:26" x14ac:dyDescent="0.2">
      <c r="W6963" s="402"/>
      <c r="X6963" s="402"/>
      <c r="Y6963" s="402"/>
      <c r="Z6963" s="402"/>
    </row>
    <row r="6964" spans="23:26" x14ac:dyDescent="0.2">
      <c r="W6964" s="402"/>
      <c r="X6964" s="402"/>
      <c r="Y6964" s="402"/>
      <c r="Z6964" s="402"/>
    </row>
    <row r="6965" spans="23:26" x14ac:dyDescent="0.2">
      <c r="W6965" s="402"/>
      <c r="X6965" s="402"/>
      <c r="Y6965" s="402"/>
      <c r="Z6965" s="402"/>
    </row>
    <row r="6966" spans="23:26" x14ac:dyDescent="0.2">
      <c r="W6966" s="402"/>
      <c r="X6966" s="402"/>
      <c r="Y6966" s="402"/>
      <c r="Z6966" s="402"/>
    </row>
    <row r="6967" spans="23:26" x14ac:dyDescent="0.2">
      <c r="W6967" s="402"/>
      <c r="X6967" s="402"/>
      <c r="Y6967" s="402"/>
      <c r="Z6967" s="402"/>
    </row>
    <row r="6968" spans="23:26" x14ac:dyDescent="0.2">
      <c r="W6968" s="402"/>
      <c r="X6968" s="402"/>
      <c r="Y6968" s="402"/>
      <c r="Z6968" s="402"/>
    </row>
    <row r="6969" spans="23:26" x14ac:dyDescent="0.2">
      <c r="W6969" s="402"/>
      <c r="X6969" s="402"/>
      <c r="Y6969" s="402"/>
      <c r="Z6969" s="402"/>
    </row>
    <row r="6970" spans="23:26" x14ac:dyDescent="0.2">
      <c r="W6970" s="402"/>
      <c r="X6970" s="402"/>
      <c r="Y6970" s="402"/>
      <c r="Z6970" s="402"/>
    </row>
    <row r="6971" spans="23:26" x14ac:dyDescent="0.2">
      <c r="W6971" s="402"/>
      <c r="X6971" s="402"/>
      <c r="Y6971" s="402"/>
      <c r="Z6971" s="402"/>
    </row>
    <row r="6972" spans="23:26" x14ac:dyDescent="0.2">
      <c r="W6972" s="402"/>
      <c r="X6972" s="402"/>
      <c r="Y6972" s="402"/>
      <c r="Z6972" s="402"/>
    </row>
    <row r="6973" spans="23:26" x14ac:dyDescent="0.2">
      <c r="W6973" s="402"/>
      <c r="X6973" s="402"/>
      <c r="Y6973" s="402"/>
      <c r="Z6973" s="402"/>
    </row>
    <row r="6974" spans="23:26" x14ac:dyDescent="0.2">
      <c r="W6974" s="402"/>
      <c r="X6974" s="402"/>
      <c r="Y6974" s="402"/>
      <c r="Z6974" s="402"/>
    </row>
    <row r="6975" spans="23:26" x14ac:dyDescent="0.2">
      <c r="W6975" s="402"/>
      <c r="X6975" s="402"/>
      <c r="Y6975" s="402"/>
      <c r="Z6975" s="402"/>
    </row>
    <row r="6976" spans="23:26" x14ac:dyDescent="0.2">
      <c r="W6976" s="402"/>
      <c r="X6976" s="402"/>
      <c r="Y6976" s="402"/>
      <c r="Z6976" s="402"/>
    </row>
    <row r="6977" spans="23:26" x14ac:dyDescent="0.2">
      <c r="W6977" s="402"/>
      <c r="X6977" s="402"/>
      <c r="Y6977" s="402"/>
      <c r="Z6977" s="402"/>
    </row>
    <row r="6978" spans="23:26" x14ac:dyDescent="0.2">
      <c r="W6978" s="402"/>
      <c r="X6978" s="402"/>
      <c r="Y6978" s="402"/>
      <c r="Z6978" s="402"/>
    </row>
    <row r="6979" spans="23:26" x14ac:dyDescent="0.2">
      <c r="W6979" s="402"/>
      <c r="X6979" s="402"/>
      <c r="Y6979" s="402"/>
      <c r="Z6979" s="402"/>
    </row>
    <row r="6980" spans="23:26" x14ac:dyDescent="0.2">
      <c r="W6980" s="402"/>
      <c r="X6980" s="402"/>
      <c r="Y6980" s="402"/>
      <c r="Z6980" s="402"/>
    </row>
    <row r="6981" spans="23:26" x14ac:dyDescent="0.2">
      <c r="W6981" s="402"/>
      <c r="X6981" s="402"/>
      <c r="Y6981" s="402"/>
      <c r="Z6981" s="402"/>
    </row>
    <row r="6982" spans="23:26" x14ac:dyDescent="0.2">
      <c r="W6982" s="402"/>
      <c r="X6982" s="402"/>
      <c r="Y6982" s="402"/>
      <c r="Z6982" s="402"/>
    </row>
    <row r="6983" spans="23:26" x14ac:dyDescent="0.2">
      <c r="W6983" s="402"/>
      <c r="X6983" s="402"/>
      <c r="Y6983" s="402"/>
      <c r="Z6983" s="402"/>
    </row>
    <row r="6984" spans="23:26" x14ac:dyDescent="0.2">
      <c r="W6984" s="402"/>
      <c r="X6984" s="402"/>
      <c r="Y6984" s="402"/>
      <c r="Z6984" s="402"/>
    </row>
    <row r="6985" spans="23:26" x14ac:dyDescent="0.2">
      <c r="W6985" s="402"/>
      <c r="X6985" s="402"/>
      <c r="Y6985" s="402"/>
      <c r="Z6985" s="402"/>
    </row>
    <row r="6986" spans="23:26" x14ac:dyDescent="0.2">
      <c r="W6986" s="402"/>
      <c r="X6986" s="402"/>
      <c r="Y6986" s="402"/>
      <c r="Z6986" s="402"/>
    </row>
    <row r="6987" spans="23:26" x14ac:dyDescent="0.2">
      <c r="W6987" s="402"/>
      <c r="X6987" s="402"/>
      <c r="Y6987" s="402"/>
      <c r="Z6987" s="402"/>
    </row>
    <row r="6988" spans="23:26" x14ac:dyDescent="0.2">
      <c r="W6988" s="402"/>
      <c r="X6988" s="402"/>
      <c r="Y6988" s="402"/>
      <c r="Z6988" s="402"/>
    </row>
    <row r="6989" spans="23:26" x14ac:dyDescent="0.2">
      <c r="W6989" s="402"/>
      <c r="X6989" s="402"/>
      <c r="Y6989" s="402"/>
      <c r="Z6989" s="402"/>
    </row>
    <row r="6990" spans="23:26" x14ac:dyDescent="0.2">
      <c r="W6990" s="402"/>
      <c r="X6990" s="402"/>
      <c r="Y6990" s="402"/>
      <c r="Z6990" s="402"/>
    </row>
    <row r="6991" spans="23:26" x14ac:dyDescent="0.2">
      <c r="W6991" s="402"/>
      <c r="X6991" s="402"/>
      <c r="Y6991" s="402"/>
      <c r="Z6991" s="402"/>
    </row>
    <row r="6992" spans="23:26" x14ac:dyDescent="0.2">
      <c r="W6992" s="402"/>
      <c r="X6992" s="402"/>
      <c r="Y6992" s="402"/>
      <c r="Z6992" s="402"/>
    </row>
    <row r="6993" spans="23:26" x14ac:dyDescent="0.2">
      <c r="W6993" s="402"/>
      <c r="X6993" s="402"/>
      <c r="Y6993" s="402"/>
      <c r="Z6993" s="402"/>
    </row>
    <row r="6994" spans="23:26" x14ac:dyDescent="0.2">
      <c r="W6994" s="402"/>
      <c r="X6994" s="402"/>
      <c r="Y6994" s="402"/>
      <c r="Z6994" s="402"/>
    </row>
    <row r="6995" spans="23:26" x14ac:dyDescent="0.2">
      <c r="W6995" s="402"/>
      <c r="X6995" s="402"/>
      <c r="Y6995" s="402"/>
      <c r="Z6995" s="402"/>
    </row>
    <row r="6996" spans="23:26" x14ac:dyDescent="0.2">
      <c r="W6996" s="402"/>
      <c r="X6996" s="402"/>
      <c r="Y6996" s="402"/>
      <c r="Z6996" s="402"/>
    </row>
    <row r="6997" spans="23:26" x14ac:dyDescent="0.2">
      <c r="W6997" s="402"/>
      <c r="X6997" s="402"/>
      <c r="Y6997" s="402"/>
      <c r="Z6997" s="402"/>
    </row>
    <row r="6998" spans="23:26" x14ac:dyDescent="0.2">
      <c r="W6998" s="402"/>
      <c r="X6998" s="402"/>
      <c r="Y6998" s="402"/>
      <c r="Z6998" s="402"/>
    </row>
    <row r="6999" spans="23:26" x14ac:dyDescent="0.2">
      <c r="W6999" s="402"/>
      <c r="X6999" s="402"/>
      <c r="Y6999" s="402"/>
      <c r="Z6999" s="402"/>
    </row>
    <row r="7000" spans="23:26" x14ac:dyDescent="0.2">
      <c r="W7000" s="402"/>
      <c r="X7000" s="402"/>
      <c r="Y7000" s="402"/>
      <c r="Z7000" s="402"/>
    </row>
    <row r="7001" spans="23:26" x14ac:dyDescent="0.2">
      <c r="W7001" s="402"/>
      <c r="X7001" s="402"/>
      <c r="Y7001" s="402"/>
      <c r="Z7001" s="402"/>
    </row>
    <row r="7002" spans="23:26" x14ac:dyDescent="0.2">
      <c r="W7002" s="402"/>
      <c r="X7002" s="402"/>
      <c r="Y7002" s="402"/>
      <c r="Z7002" s="402"/>
    </row>
    <row r="7003" spans="23:26" x14ac:dyDescent="0.2">
      <c r="W7003" s="402"/>
      <c r="X7003" s="402"/>
      <c r="Y7003" s="402"/>
      <c r="Z7003" s="402"/>
    </row>
    <row r="7004" spans="23:26" x14ac:dyDescent="0.2">
      <c r="W7004" s="402"/>
      <c r="X7004" s="402"/>
      <c r="Y7004" s="402"/>
      <c r="Z7004" s="402"/>
    </row>
    <row r="7005" spans="23:26" x14ac:dyDescent="0.2">
      <c r="W7005" s="402"/>
      <c r="X7005" s="402"/>
      <c r="Y7005" s="402"/>
      <c r="Z7005" s="402"/>
    </row>
    <row r="7006" spans="23:26" x14ac:dyDescent="0.2">
      <c r="W7006" s="402"/>
      <c r="X7006" s="402"/>
      <c r="Y7006" s="402"/>
      <c r="Z7006" s="402"/>
    </row>
    <row r="7007" spans="23:26" x14ac:dyDescent="0.2">
      <c r="W7007" s="402"/>
      <c r="X7007" s="402"/>
      <c r="Y7007" s="402"/>
      <c r="Z7007" s="402"/>
    </row>
    <row r="7008" spans="23:26" x14ac:dyDescent="0.2">
      <c r="W7008" s="402"/>
      <c r="X7008" s="402"/>
      <c r="Y7008" s="402"/>
      <c r="Z7008" s="402"/>
    </row>
    <row r="7009" spans="23:26" x14ac:dyDescent="0.2">
      <c r="W7009" s="402"/>
      <c r="X7009" s="402"/>
      <c r="Y7009" s="402"/>
      <c r="Z7009" s="402"/>
    </row>
    <row r="7010" spans="23:26" x14ac:dyDescent="0.2">
      <c r="W7010" s="402"/>
      <c r="X7010" s="402"/>
      <c r="Y7010" s="402"/>
      <c r="Z7010" s="402"/>
    </row>
    <row r="7011" spans="23:26" x14ac:dyDescent="0.2">
      <c r="W7011" s="402"/>
      <c r="X7011" s="402"/>
      <c r="Y7011" s="402"/>
      <c r="Z7011" s="402"/>
    </row>
    <row r="7012" spans="23:26" x14ac:dyDescent="0.2">
      <c r="W7012" s="402"/>
      <c r="X7012" s="402"/>
      <c r="Y7012" s="402"/>
      <c r="Z7012" s="402"/>
    </row>
    <row r="7013" spans="23:26" x14ac:dyDescent="0.2">
      <c r="W7013" s="402"/>
      <c r="X7013" s="402"/>
      <c r="Y7013" s="402"/>
      <c r="Z7013" s="402"/>
    </row>
    <row r="7014" spans="23:26" x14ac:dyDescent="0.2">
      <c r="W7014" s="402"/>
      <c r="X7014" s="402"/>
      <c r="Y7014" s="402"/>
      <c r="Z7014" s="402"/>
    </row>
    <row r="7015" spans="23:26" x14ac:dyDescent="0.2">
      <c r="W7015" s="402"/>
      <c r="X7015" s="402"/>
      <c r="Y7015" s="402"/>
      <c r="Z7015" s="402"/>
    </row>
    <row r="7016" spans="23:26" x14ac:dyDescent="0.2">
      <c r="W7016" s="402"/>
      <c r="X7016" s="402"/>
      <c r="Y7016" s="402"/>
      <c r="Z7016" s="402"/>
    </row>
    <row r="7017" spans="23:26" x14ac:dyDescent="0.2">
      <c r="W7017" s="402"/>
      <c r="X7017" s="402"/>
      <c r="Y7017" s="402"/>
      <c r="Z7017" s="402"/>
    </row>
    <row r="7018" spans="23:26" x14ac:dyDescent="0.2">
      <c r="W7018" s="402"/>
      <c r="X7018" s="402"/>
      <c r="Y7018" s="402"/>
      <c r="Z7018" s="402"/>
    </row>
    <row r="7019" spans="23:26" x14ac:dyDescent="0.2">
      <c r="W7019" s="402"/>
      <c r="X7019" s="402"/>
      <c r="Y7019" s="402"/>
      <c r="Z7019" s="402"/>
    </row>
    <row r="7020" spans="23:26" x14ac:dyDescent="0.2">
      <c r="W7020" s="402"/>
      <c r="X7020" s="402"/>
      <c r="Y7020" s="402"/>
      <c r="Z7020" s="402"/>
    </row>
    <row r="7021" spans="23:26" x14ac:dyDescent="0.2">
      <c r="W7021" s="402"/>
      <c r="X7021" s="402"/>
      <c r="Y7021" s="402"/>
      <c r="Z7021" s="402"/>
    </row>
    <row r="7022" spans="23:26" x14ac:dyDescent="0.2">
      <c r="W7022" s="402"/>
      <c r="X7022" s="402"/>
      <c r="Y7022" s="402"/>
      <c r="Z7022" s="402"/>
    </row>
    <row r="7023" spans="23:26" x14ac:dyDescent="0.2">
      <c r="W7023" s="402"/>
      <c r="X7023" s="402"/>
      <c r="Y7023" s="402"/>
      <c r="Z7023" s="402"/>
    </row>
    <row r="7024" spans="23:26" x14ac:dyDescent="0.2">
      <c r="W7024" s="402"/>
      <c r="X7024" s="402"/>
      <c r="Y7024" s="402"/>
      <c r="Z7024" s="402"/>
    </row>
    <row r="7025" spans="23:26" x14ac:dyDescent="0.2">
      <c r="W7025" s="402"/>
      <c r="X7025" s="402"/>
      <c r="Y7025" s="402"/>
      <c r="Z7025" s="402"/>
    </row>
    <row r="7026" spans="23:26" x14ac:dyDescent="0.2">
      <c r="W7026" s="402"/>
      <c r="X7026" s="402"/>
      <c r="Y7026" s="402"/>
      <c r="Z7026" s="402"/>
    </row>
    <row r="7027" spans="23:26" x14ac:dyDescent="0.2">
      <c r="W7027" s="402"/>
      <c r="X7027" s="402"/>
      <c r="Y7027" s="402"/>
      <c r="Z7027" s="402"/>
    </row>
    <row r="7028" spans="23:26" x14ac:dyDescent="0.2">
      <c r="W7028" s="402"/>
      <c r="X7028" s="402"/>
      <c r="Y7028" s="402"/>
      <c r="Z7028" s="402"/>
    </row>
    <row r="7029" spans="23:26" x14ac:dyDescent="0.2">
      <c r="W7029" s="402"/>
      <c r="X7029" s="402"/>
      <c r="Y7029" s="402"/>
      <c r="Z7029" s="402"/>
    </row>
    <row r="7030" spans="23:26" x14ac:dyDescent="0.2">
      <c r="W7030" s="402"/>
      <c r="X7030" s="402"/>
      <c r="Y7030" s="402"/>
      <c r="Z7030" s="402"/>
    </row>
    <row r="7031" spans="23:26" x14ac:dyDescent="0.2">
      <c r="W7031" s="402"/>
      <c r="X7031" s="402"/>
      <c r="Y7031" s="402"/>
      <c r="Z7031" s="402"/>
    </row>
    <row r="7032" spans="23:26" x14ac:dyDescent="0.2">
      <c r="W7032" s="402"/>
      <c r="X7032" s="402"/>
      <c r="Y7032" s="402"/>
      <c r="Z7032" s="402"/>
    </row>
    <row r="7033" spans="23:26" x14ac:dyDescent="0.2">
      <c r="W7033" s="402"/>
      <c r="X7033" s="402"/>
      <c r="Y7033" s="402"/>
      <c r="Z7033" s="402"/>
    </row>
    <row r="7034" spans="23:26" x14ac:dyDescent="0.2">
      <c r="W7034" s="402"/>
      <c r="X7034" s="402"/>
      <c r="Y7034" s="402"/>
      <c r="Z7034" s="402"/>
    </row>
    <row r="7035" spans="23:26" x14ac:dyDescent="0.2">
      <c r="W7035" s="402"/>
      <c r="X7035" s="402"/>
      <c r="Y7035" s="402"/>
      <c r="Z7035" s="402"/>
    </row>
    <row r="7036" spans="23:26" x14ac:dyDescent="0.2">
      <c r="W7036" s="402"/>
      <c r="X7036" s="402"/>
      <c r="Y7036" s="402"/>
      <c r="Z7036" s="402"/>
    </row>
    <row r="7037" spans="23:26" x14ac:dyDescent="0.2">
      <c r="W7037" s="402"/>
      <c r="X7037" s="402"/>
      <c r="Y7037" s="402"/>
      <c r="Z7037" s="402"/>
    </row>
    <row r="7038" spans="23:26" x14ac:dyDescent="0.2">
      <c r="W7038" s="402"/>
      <c r="X7038" s="402"/>
      <c r="Y7038" s="402"/>
      <c r="Z7038" s="402"/>
    </row>
    <row r="7039" spans="23:26" x14ac:dyDescent="0.2">
      <c r="W7039" s="402"/>
      <c r="X7039" s="402"/>
      <c r="Y7039" s="402"/>
      <c r="Z7039" s="402"/>
    </row>
    <row r="7040" spans="23:26" x14ac:dyDescent="0.2">
      <c r="W7040" s="402"/>
      <c r="X7040" s="402"/>
      <c r="Y7040" s="402"/>
      <c r="Z7040" s="402"/>
    </row>
    <row r="7041" spans="23:26" x14ac:dyDescent="0.2">
      <c r="W7041" s="402"/>
      <c r="X7041" s="402"/>
      <c r="Y7041" s="402"/>
      <c r="Z7041" s="402"/>
    </row>
    <row r="7042" spans="23:26" x14ac:dyDescent="0.2">
      <c r="W7042" s="402"/>
      <c r="X7042" s="402"/>
      <c r="Y7042" s="402"/>
      <c r="Z7042" s="402"/>
    </row>
    <row r="7043" spans="23:26" x14ac:dyDescent="0.2">
      <c r="W7043" s="402"/>
      <c r="X7043" s="402"/>
      <c r="Y7043" s="402"/>
      <c r="Z7043" s="402"/>
    </row>
    <row r="7044" spans="23:26" x14ac:dyDescent="0.2">
      <c r="W7044" s="402"/>
      <c r="X7044" s="402"/>
      <c r="Y7044" s="402"/>
      <c r="Z7044" s="402"/>
    </row>
    <row r="7045" spans="23:26" x14ac:dyDescent="0.2">
      <c r="W7045" s="402"/>
      <c r="X7045" s="402"/>
      <c r="Y7045" s="402"/>
      <c r="Z7045" s="402"/>
    </row>
    <row r="7046" spans="23:26" x14ac:dyDescent="0.2">
      <c r="W7046" s="402"/>
      <c r="X7046" s="402"/>
      <c r="Y7046" s="402"/>
      <c r="Z7046" s="402"/>
    </row>
    <row r="7047" spans="23:26" x14ac:dyDescent="0.2">
      <c r="W7047" s="402"/>
      <c r="X7047" s="402"/>
      <c r="Y7047" s="402"/>
      <c r="Z7047" s="402"/>
    </row>
    <row r="7048" spans="23:26" x14ac:dyDescent="0.2">
      <c r="W7048" s="402"/>
      <c r="X7048" s="402"/>
      <c r="Y7048" s="402"/>
      <c r="Z7048" s="402"/>
    </row>
    <row r="7049" spans="23:26" x14ac:dyDescent="0.2">
      <c r="W7049" s="402"/>
      <c r="X7049" s="402"/>
      <c r="Y7049" s="402"/>
      <c r="Z7049" s="402"/>
    </row>
    <row r="7050" spans="23:26" x14ac:dyDescent="0.2">
      <c r="W7050" s="402"/>
      <c r="X7050" s="402"/>
      <c r="Y7050" s="402"/>
      <c r="Z7050" s="402"/>
    </row>
    <row r="7051" spans="23:26" x14ac:dyDescent="0.2">
      <c r="W7051" s="402"/>
      <c r="X7051" s="402"/>
      <c r="Y7051" s="402"/>
      <c r="Z7051" s="402"/>
    </row>
    <row r="7052" spans="23:26" x14ac:dyDescent="0.2">
      <c r="W7052" s="402"/>
      <c r="X7052" s="402"/>
      <c r="Y7052" s="402"/>
      <c r="Z7052" s="402"/>
    </row>
    <row r="7053" spans="23:26" x14ac:dyDescent="0.2">
      <c r="W7053" s="402"/>
      <c r="X7053" s="402"/>
      <c r="Y7053" s="402"/>
      <c r="Z7053" s="402"/>
    </row>
    <row r="7054" spans="23:26" x14ac:dyDescent="0.2">
      <c r="W7054" s="402"/>
      <c r="X7054" s="402"/>
      <c r="Y7054" s="402"/>
      <c r="Z7054" s="402"/>
    </row>
    <row r="7055" spans="23:26" x14ac:dyDescent="0.2">
      <c r="W7055" s="402"/>
      <c r="X7055" s="402"/>
      <c r="Y7055" s="402"/>
      <c r="Z7055" s="402"/>
    </row>
    <row r="7056" spans="23:26" x14ac:dyDescent="0.2">
      <c r="W7056" s="402"/>
      <c r="X7056" s="402"/>
      <c r="Y7056" s="402"/>
      <c r="Z7056" s="402"/>
    </row>
    <row r="7057" spans="23:26" x14ac:dyDescent="0.2">
      <c r="W7057" s="402"/>
      <c r="X7057" s="402"/>
      <c r="Y7057" s="402"/>
      <c r="Z7057" s="402"/>
    </row>
    <row r="7058" spans="23:26" x14ac:dyDescent="0.2">
      <c r="W7058" s="402"/>
      <c r="X7058" s="402"/>
      <c r="Y7058" s="402"/>
      <c r="Z7058" s="402"/>
    </row>
    <row r="7059" spans="23:26" x14ac:dyDescent="0.2">
      <c r="W7059" s="402"/>
      <c r="X7059" s="402"/>
      <c r="Y7059" s="402"/>
      <c r="Z7059" s="402"/>
    </row>
    <row r="7060" spans="23:26" x14ac:dyDescent="0.2">
      <c r="W7060" s="402"/>
      <c r="X7060" s="402"/>
      <c r="Y7060" s="402"/>
      <c r="Z7060" s="402"/>
    </row>
    <row r="7061" spans="23:26" x14ac:dyDescent="0.2">
      <c r="W7061" s="402"/>
      <c r="X7061" s="402"/>
      <c r="Y7061" s="402"/>
      <c r="Z7061" s="402"/>
    </row>
    <row r="7062" spans="23:26" x14ac:dyDescent="0.2">
      <c r="W7062" s="402"/>
      <c r="X7062" s="402"/>
      <c r="Y7062" s="402"/>
      <c r="Z7062" s="402"/>
    </row>
    <row r="7063" spans="23:26" x14ac:dyDescent="0.2">
      <c r="W7063" s="402"/>
      <c r="X7063" s="402"/>
      <c r="Y7063" s="402"/>
      <c r="Z7063" s="402"/>
    </row>
    <row r="7064" spans="23:26" x14ac:dyDescent="0.2">
      <c r="W7064" s="402"/>
      <c r="X7064" s="402"/>
      <c r="Y7064" s="402"/>
      <c r="Z7064" s="402"/>
    </row>
    <row r="7065" spans="23:26" x14ac:dyDescent="0.2">
      <c r="W7065" s="402"/>
      <c r="X7065" s="402"/>
      <c r="Y7065" s="402"/>
      <c r="Z7065" s="402"/>
    </row>
    <row r="7066" spans="23:26" x14ac:dyDescent="0.2">
      <c r="W7066" s="402"/>
      <c r="X7066" s="402"/>
      <c r="Y7066" s="402"/>
      <c r="Z7066" s="402"/>
    </row>
    <row r="7067" spans="23:26" x14ac:dyDescent="0.2">
      <c r="W7067" s="402"/>
      <c r="X7067" s="402"/>
      <c r="Y7067" s="402"/>
      <c r="Z7067" s="402"/>
    </row>
    <row r="7068" spans="23:26" x14ac:dyDescent="0.2">
      <c r="W7068" s="402"/>
      <c r="X7068" s="402"/>
      <c r="Y7068" s="402"/>
      <c r="Z7068" s="402"/>
    </row>
    <row r="7069" spans="23:26" x14ac:dyDescent="0.2">
      <c r="W7069" s="402"/>
      <c r="X7069" s="402"/>
      <c r="Y7069" s="402"/>
      <c r="Z7069" s="402"/>
    </row>
    <row r="7070" spans="23:26" x14ac:dyDescent="0.2">
      <c r="W7070" s="402"/>
      <c r="X7070" s="402"/>
      <c r="Y7070" s="402"/>
      <c r="Z7070" s="402"/>
    </row>
    <row r="7071" spans="23:26" x14ac:dyDescent="0.2">
      <c r="W7071" s="402"/>
      <c r="X7071" s="402"/>
      <c r="Y7071" s="402"/>
      <c r="Z7071" s="402"/>
    </row>
    <row r="7072" spans="23:26" x14ac:dyDescent="0.2">
      <c r="W7072" s="402"/>
      <c r="X7072" s="402"/>
      <c r="Y7072" s="402"/>
      <c r="Z7072" s="402"/>
    </row>
    <row r="7073" spans="23:26" x14ac:dyDescent="0.2">
      <c r="W7073" s="402"/>
      <c r="X7073" s="402"/>
      <c r="Y7073" s="402"/>
      <c r="Z7073" s="402"/>
    </row>
    <row r="7074" spans="23:26" x14ac:dyDescent="0.2">
      <c r="W7074" s="402"/>
      <c r="X7074" s="402"/>
      <c r="Y7074" s="402"/>
      <c r="Z7074" s="402"/>
    </row>
    <row r="7075" spans="23:26" x14ac:dyDescent="0.2">
      <c r="W7075" s="402"/>
      <c r="X7075" s="402"/>
      <c r="Y7075" s="402"/>
      <c r="Z7075" s="402"/>
    </row>
    <row r="7076" spans="23:26" x14ac:dyDescent="0.2">
      <c r="W7076" s="402"/>
      <c r="X7076" s="402"/>
      <c r="Y7076" s="402"/>
      <c r="Z7076" s="402"/>
    </row>
    <row r="7077" spans="23:26" x14ac:dyDescent="0.2">
      <c r="W7077" s="402"/>
      <c r="X7077" s="402"/>
      <c r="Y7077" s="402"/>
      <c r="Z7077" s="402"/>
    </row>
    <row r="7078" spans="23:26" x14ac:dyDescent="0.2">
      <c r="W7078" s="402"/>
      <c r="X7078" s="402"/>
      <c r="Y7078" s="402"/>
      <c r="Z7078" s="402"/>
    </row>
    <row r="7079" spans="23:26" x14ac:dyDescent="0.2">
      <c r="W7079" s="402"/>
      <c r="X7079" s="402"/>
      <c r="Y7079" s="402"/>
      <c r="Z7079" s="402"/>
    </row>
    <row r="7080" spans="23:26" x14ac:dyDescent="0.2">
      <c r="W7080" s="402"/>
      <c r="X7080" s="402"/>
      <c r="Y7080" s="402"/>
      <c r="Z7080" s="402"/>
    </row>
    <row r="7081" spans="23:26" x14ac:dyDescent="0.2">
      <c r="W7081" s="402"/>
      <c r="X7081" s="402"/>
      <c r="Y7081" s="402"/>
      <c r="Z7081" s="402"/>
    </row>
    <row r="7082" spans="23:26" x14ac:dyDescent="0.2">
      <c r="W7082" s="402"/>
      <c r="X7082" s="402"/>
      <c r="Y7082" s="402"/>
      <c r="Z7082" s="402"/>
    </row>
    <row r="7083" spans="23:26" x14ac:dyDescent="0.2">
      <c r="W7083" s="402"/>
      <c r="X7083" s="402"/>
      <c r="Y7083" s="402"/>
      <c r="Z7083" s="402"/>
    </row>
    <row r="7084" spans="23:26" x14ac:dyDescent="0.2">
      <c r="W7084" s="402"/>
      <c r="X7084" s="402"/>
      <c r="Y7084" s="402"/>
      <c r="Z7084" s="402"/>
    </row>
    <row r="7085" spans="23:26" x14ac:dyDescent="0.2">
      <c r="W7085" s="402"/>
      <c r="X7085" s="402"/>
      <c r="Y7085" s="402"/>
      <c r="Z7085" s="402"/>
    </row>
    <row r="7086" spans="23:26" x14ac:dyDescent="0.2">
      <c r="W7086" s="402"/>
      <c r="X7086" s="402"/>
      <c r="Y7086" s="402"/>
      <c r="Z7086" s="402"/>
    </row>
    <row r="7087" spans="23:26" x14ac:dyDescent="0.2">
      <c r="W7087" s="402"/>
      <c r="X7087" s="402"/>
      <c r="Y7087" s="402"/>
      <c r="Z7087" s="402"/>
    </row>
    <row r="7088" spans="23:26" x14ac:dyDescent="0.2">
      <c r="W7088" s="402"/>
      <c r="X7088" s="402"/>
      <c r="Y7088" s="402"/>
      <c r="Z7088" s="402"/>
    </row>
    <row r="7089" spans="23:26" x14ac:dyDescent="0.2">
      <c r="W7089" s="402"/>
      <c r="X7089" s="402"/>
      <c r="Y7089" s="402"/>
      <c r="Z7089" s="402"/>
    </row>
    <row r="7090" spans="23:26" x14ac:dyDescent="0.2">
      <c r="W7090" s="402"/>
      <c r="X7090" s="402"/>
      <c r="Y7090" s="402"/>
      <c r="Z7090" s="402"/>
    </row>
    <row r="7091" spans="23:26" x14ac:dyDescent="0.2">
      <c r="W7091" s="402"/>
      <c r="X7091" s="402"/>
      <c r="Y7091" s="402"/>
      <c r="Z7091" s="402"/>
    </row>
    <row r="7092" spans="23:26" x14ac:dyDescent="0.2">
      <c r="W7092" s="402"/>
      <c r="X7092" s="402"/>
      <c r="Y7092" s="402"/>
      <c r="Z7092" s="402"/>
    </row>
    <row r="7093" spans="23:26" x14ac:dyDescent="0.2">
      <c r="W7093" s="402"/>
      <c r="X7093" s="402"/>
      <c r="Y7093" s="402"/>
      <c r="Z7093" s="402"/>
    </row>
    <row r="7094" spans="23:26" x14ac:dyDescent="0.2">
      <c r="W7094" s="402"/>
      <c r="X7094" s="402"/>
      <c r="Y7094" s="402"/>
      <c r="Z7094" s="402"/>
    </row>
    <row r="7095" spans="23:26" x14ac:dyDescent="0.2">
      <c r="W7095" s="402"/>
      <c r="X7095" s="402"/>
      <c r="Y7095" s="402"/>
      <c r="Z7095" s="402"/>
    </row>
    <row r="7096" spans="23:26" x14ac:dyDescent="0.2">
      <c r="W7096" s="402"/>
      <c r="X7096" s="402"/>
      <c r="Y7096" s="402"/>
      <c r="Z7096" s="402"/>
    </row>
    <row r="7097" spans="23:26" x14ac:dyDescent="0.2">
      <c r="W7097" s="402"/>
      <c r="X7097" s="402"/>
      <c r="Y7097" s="402"/>
      <c r="Z7097" s="402"/>
    </row>
    <row r="7098" spans="23:26" x14ac:dyDescent="0.2">
      <c r="W7098" s="402"/>
      <c r="X7098" s="402"/>
      <c r="Y7098" s="402"/>
      <c r="Z7098" s="402"/>
    </row>
    <row r="7099" spans="23:26" x14ac:dyDescent="0.2">
      <c r="W7099" s="402"/>
      <c r="X7099" s="402"/>
      <c r="Y7099" s="402"/>
      <c r="Z7099" s="402"/>
    </row>
    <row r="7100" spans="23:26" x14ac:dyDescent="0.2">
      <c r="W7100" s="402"/>
      <c r="X7100" s="402"/>
      <c r="Y7100" s="402"/>
      <c r="Z7100" s="402"/>
    </row>
    <row r="7101" spans="23:26" x14ac:dyDescent="0.2">
      <c r="W7101" s="402"/>
      <c r="X7101" s="402"/>
      <c r="Y7101" s="402"/>
      <c r="Z7101" s="402"/>
    </row>
    <row r="7102" spans="23:26" x14ac:dyDescent="0.2">
      <c r="W7102" s="402"/>
      <c r="X7102" s="402"/>
      <c r="Y7102" s="402"/>
      <c r="Z7102" s="402"/>
    </row>
    <row r="7103" spans="23:26" x14ac:dyDescent="0.2">
      <c r="W7103" s="402"/>
      <c r="X7103" s="402"/>
      <c r="Y7103" s="402"/>
      <c r="Z7103" s="402"/>
    </row>
    <row r="7104" spans="23:26" x14ac:dyDescent="0.2">
      <c r="W7104" s="402"/>
      <c r="X7104" s="402"/>
      <c r="Y7104" s="402"/>
      <c r="Z7104" s="402"/>
    </row>
    <row r="7105" spans="23:26" x14ac:dyDescent="0.2">
      <c r="W7105" s="402"/>
      <c r="X7105" s="402"/>
      <c r="Y7105" s="402"/>
      <c r="Z7105" s="402"/>
    </row>
    <row r="7106" spans="23:26" x14ac:dyDescent="0.2">
      <c r="W7106" s="402"/>
      <c r="X7106" s="402"/>
      <c r="Y7106" s="402"/>
      <c r="Z7106" s="402"/>
    </row>
    <row r="7107" spans="23:26" x14ac:dyDescent="0.2">
      <c r="W7107" s="402"/>
      <c r="X7107" s="402"/>
      <c r="Y7107" s="402"/>
      <c r="Z7107" s="402"/>
    </row>
    <row r="7108" spans="23:26" x14ac:dyDescent="0.2">
      <c r="W7108" s="402"/>
      <c r="X7108" s="402"/>
      <c r="Y7108" s="402"/>
      <c r="Z7108" s="402"/>
    </row>
    <row r="7109" spans="23:26" x14ac:dyDescent="0.2">
      <c r="W7109" s="402"/>
      <c r="X7109" s="402"/>
      <c r="Y7109" s="402"/>
      <c r="Z7109" s="402"/>
    </row>
    <row r="7110" spans="23:26" x14ac:dyDescent="0.2">
      <c r="W7110" s="402"/>
      <c r="X7110" s="402"/>
      <c r="Y7110" s="402"/>
      <c r="Z7110" s="402"/>
    </row>
    <row r="7111" spans="23:26" x14ac:dyDescent="0.2">
      <c r="W7111" s="402"/>
      <c r="X7111" s="402"/>
      <c r="Y7111" s="402"/>
      <c r="Z7111" s="402"/>
    </row>
    <row r="7112" spans="23:26" x14ac:dyDescent="0.2">
      <c r="W7112" s="402"/>
      <c r="X7112" s="402"/>
      <c r="Y7112" s="402"/>
      <c r="Z7112" s="402"/>
    </row>
    <row r="7113" spans="23:26" x14ac:dyDescent="0.2">
      <c r="W7113" s="402"/>
      <c r="X7113" s="402"/>
      <c r="Y7113" s="402"/>
      <c r="Z7113" s="402"/>
    </row>
    <row r="7114" spans="23:26" x14ac:dyDescent="0.2">
      <c r="W7114" s="402"/>
      <c r="X7114" s="402"/>
      <c r="Y7114" s="402"/>
      <c r="Z7114" s="402"/>
    </row>
    <row r="7115" spans="23:26" x14ac:dyDescent="0.2">
      <c r="W7115" s="402"/>
      <c r="X7115" s="402"/>
      <c r="Y7115" s="402"/>
      <c r="Z7115" s="402"/>
    </row>
    <row r="7116" spans="23:26" x14ac:dyDescent="0.2">
      <c r="W7116" s="402"/>
      <c r="X7116" s="402"/>
      <c r="Y7116" s="402"/>
      <c r="Z7116" s="402"/>
    </row>
    <row r="7117" spans="23:26" x14ac:dyDescent="0.2">
      <c r="W7117" s="402"/>
      <c r="X7117" s="402"/>
      <c r="Y7117" s="402"/>
      <c r="Z7117" s="402"/>
    </row>
    <row r="7118" spans="23:26" x14ac:dyDescent="0.2">
      <c r="W7118" s="402"/>
      <c r="X7118" s="402"/>
      <c r="Y7118" s="402"/>
      <c r="Z7118" s="402"/>
    </row>
    <row r="7119" spans="23:26" x14ac:dyDescent="0.2">
      <c r="W7119" s="402"/>
      <c r="X7119" s="402"/>
      <c r="Y7119" s="402"/>
      <c r="Z7119" s="402"/>
    </row>
    <row r="7120" spans="23:26" x14ac:dyDescent="0.2">
      <c r="W7120" s="402"/>
      <c r="X7120" s="402"/>
      <c r="Y7120" s="402"/>
      <c r="Z7120" s="402"/>
    </row>
    <row r="7121" spans="23:26" x14ac:dyDescent="0.2">
      <c r="W7121" s="402"/>
      <c r="X7121" s="402"/>
      <c r="Y7121" s="402"/>
      <c r="Z7121" s="402"/>
    </row>
    <row r="7122" spans="23:26" x14ac:dyDescent="0.2">
      <c r="W7122" s="402"/>
      <c r="X7122" s="402"/>
      <c r="Y7122" s="402"/>
      <c r="Z7122" s="402"/>
    </row>
    <row r="7123" spans="23:26" x14ac:dyDescent="0.2">
      <c r="W7123" s="402"/>
      <c r="X7123" s="402"/>
      <c r="Y7123" s="402"/>
      <c r="Z7123" s="402"/>
    </row>
    <row r="7124" spans="23:26" x14ac:dyDescent="0.2">
      <c r="W7124" s="402"/>
      <c r="X7124" s="402"/>
      <c r="Y7124" s="402"/>
      <c r="Z7124" s="402"/>
    </row>
    <row r="7125" spans="23:26" x14ac:dyDescent="0.2">
      <c r="W7125" s="402"/>
      <c r="X7125" s="402"/>
      <c r="Y7125" s="402"/>
      <c r="Z7125" s="402"/>
    </row>
    <row r="7126" spans="23:26" x14ac:dyDescent="0.2">
      <c r="W7126" s="402"/>
      <c r="X7126" s="402"/>
      <c r="Y7126" s="402"/>
      <c r="Z7126" s="402"/>
    </row>
    <row r="7127" spans="23:26" x14ac:dyDescent="0.2">
      <c r="W7127" s="402"/>
      <c r="X7127" s="402"/>
      <c r="Y7127" s="402"/>
      <c r="Z7127" s="402"/>
    </row>
    <row r="7128" spans="23:26" x14ac:dyDescent="0.2">
      <c r="W7128" s="402"/>
      <c r="X7128" s="402"/>
      <c r="Y7128" s="402"/>
      <c r="Z7128" s="402"/>
    </row>
    <row r="7129" spans="23:26" x14ac:dyDescent="0.2">
      <c r="W7129" s="402"/>
      <c r="X7129" s="402"/>
      <c r="Y7129" s="402"/>
      <c r="Z7129" s="402"/>
    </row>
    <row r="7130" spans="23:26" x14ac:dyDescent="0.2">
      <c r="W7130" s="402"/>
      <c r="X7130" s="402"/>
      <c r="Y7130" s="402"/>
      <c r="Z7130" s="402"/>
    </row>
    <row r="7131" spans="23:26" x14ac:dyDescent="0.2">
      <c r="W7131" s="402"/>
      <c r="X7131" s="402"/>
      <c r="Y7131" s="402"/>
      <c r="Z7131" s="402"/>
    </row>
    <row r="7132" spans="23:26" x14ac:dyDescent="0.2">
      <c r="W7132" s="402"/>
      <c r="X7132" s="402"/>
      <c r="Y7132" s="402"/>
      <c r="Z7132" s="402"/>
    </row>
    <row r="7133" spans="23:26" x14ac:dyDescent="0.2">
      <c r="W7133" s="402"/>
      <c r="X7133" s="402"/>
      <c r="Y7133" s="402"/>
      <c r="Z7133" s="402"/>
    </row>
    <row r="7134" spans="23:26" x14ac:dyDescent="0.2">
      <c r="W7134" s="402"/>
      <c r="X7134" s="402"/>
      <c r="Y7134" s="402"/>
      <c r="Z7134" s="402"/>
    </row>
    <row r="7135" spans="23:26" x14ac:dyDescent="0.2">
      <c r="W7135" s="402"/>
      <c r="X7135" s="402"/>
      <c r="Y7135" s="402"/>
      <c r="Z7135" s="402"/>
    </row>
    <row r="7136" spans="23:26" x14ac:dyDescent="0.2">
      <c r="W7136" s="402"/>
      <c r="X7136" s="402"/>
      <c r="Y7136" s="402"/>
      <c r="Z7136" s="402"/>
    </row>
    <row r="7137" spans="23:26" x14ac:dyDescent="0.2">
      <c r="W7137" s="402"/>
      <c r="X7137" s="402"/>
      <c r="Y7137" s="402"/>
      <c r="Z7137" s="402"/>
    </row>
    <row r="7138" spans="23:26" x14ac:dyDescent="0.2">
      <c r="W7138" s="402"/>
      <c r="X7138" s="402"/>
      <c r="Y7138" s="402"/>
      <c r="Z7138" s="402"/>
    </row>
    <row r="7139" spans="23:26" x14ac:dyDescent="0.2">
      <c r="W7139" s="402"/>
      <c r="X7139" s="402"/>
      <c r="Y7139" s="402"/>
      <c r="Z7139" s="402"/>
    </row>
    <row r="7140" spans="23:26" x14ac:dyDescent="0.2">
      <c r="W7140" s="402"/>
      <c r="X7140" s="402"/>
      <c r="Y7140" s="402"/>
      <c r="Z7140" s="402"/>
    </row>
    <row r="7141" spans="23:26" x14ac:dyDescent="0.2">
      <c r="W7141" s="402"/>
      <c r="X7141" s="402"/>
      <c r="Y7141" s="402"/>
      <c r="Z7141" s="402"/>
    </row>
    <row r="7142" spans="23:26" x14ac:dyDescent="0.2">
      <c r="W7142" s="402"/>
      <c r="X7142" s="402"/>
      <c r="Y7142" s="402"/>
      <c r="Z7142" s="402"/>
    </row>
    <row r="7143" spans="23:26" x14ac:dyDescent="0.2">
      <c r="W7143" s="402"/>
      <c r="X7143" s="402"/>
      <c r="Y7143" s="402"/>
      <c r="Z7143" s="402"/>
    </row>
    <row r="7144" spans="23:26" x14ac:dyDescent="0.2">
      <c r="W7144" s="402"/>
      <c r="X7144" s="402"/>
      <c r="Y7144" s="402"/>
      <c r="Z7144" s="402"/>
    </row>
    <row r="7145" spans="23:26" x14ac:dyDescent="0.2">
      <c r="W7145" s="402"/>
      <c r="X7145" s="402"/>
      <c r="Y7145" s="402"/>
      <c r="Z7145" s="402"/>
    </row>
    <row r="7146" spans="23:26" x14ac:dyDescent="0.2">
      <c r="W7146" s="402"/>
      <c r="X7146" s="402"/>
      <c r="Y7146" s="402"/>
      <c r="Z7146" s="402"/>
    </row>
    <row r="7147" spans="23:26" x14ac:dyDescent="0.2">
      <c r="W7147" s="402"/>
      <c r="X7147" s="402"/>
      <c r="Y7147" s="402"/>
      <c r="Z7147" s="402"/>
    </row>
    <row r="7148" spans="23:26" x14ac:dyDescent="0.2">
      <c r="W7148" s="402"/>
      <c r="X7148" s="402"/>
      <c r="Y7148" s="402"/>
      <c r="Z7148" s="402"/>
    </row>
    <row r="7149" spans="23:26" x14ac:dyDescent="0.2">
      <c r="W7149" s="402"/>
      <c r="X7149" s="402"/>
      <c r="Y7149" s="402"/>
      <c r="Z7149" s="402"/>
    </row>
    <row r="7150" spans="23:26" x14ac:dyDescent="0.2">
      <c r="W7150" s="402"/>
      <c r="X7150" s="402"/>
      <c r="Y7150" s="402"/>
      <c r="Z7150" s="402"/>
    </row>
    <row r="7151" spans="23:26" x14ac:dyDescent="0.2">
      <c r="W7151" s="402"/>
      <c r="X7151" s="402"/>
      <c r="Y7151" s="402"/>
      <c r="Z7151" s="402"/>
    </row>
    <row r="7152" spans="23:26" x14ac:dyDescent="0.2">
      <c r="W7152" s="402"/>
      <c r="X7152" s="402"/>
      <c r="Y7152" s="402"/>
      <c r="Z7152" s="402"/>
    </row>
    <row r="7153" spans="23:26" x14ac:dyDescent="0.2">
      <c r="W7153" s="402"/>
      <c r="X7153" s="402"/>
      <c r="Y7153" s="402"/>
      <c r="Z7153" s="402"/>
    </row>
    <row r="7154" spans="23:26" x14ac:dyDescent="0.2">
      <c r="W7154" s="402"/>
      <c r="X7154" s="402"/>
      <c r="Y7154" s="402"/>
      <c r="Z7154" s="402"/>
    </row>
    <row r="7155" spans="23:26" x14ac:dyDescent="0.2">
      <c r="W7155" s="402"/>
      <c r="X7155" s="402"/>
      <c r="Y7155" s="402"/>
      <c r="Z7155" s="402"/>
    </row>
    <row r="7156" spans="23:26" x14ac:dyDescent="0.2">
      <c r="W7156" s="402"/>
      <c r="X7156" s="402"/>
      <c r="Y7156" s="402"/>
      <c r="Z7156" s="402"/>
    </row>
    <row r="7157" spans="23:26" x14ac:dyDescent="0.2">
      <c r="W7157" s="402"/>
      <c r="X7157" s="402"/>
      <c r="Y7157" s="402"/>
      <c r="Z7157" s="402"/>
    </row>
    <row r="7158" spans="23:26" x14ac:dyDescent="0.2">
      <c r="W7158" s="402"/>
      <c r="X7158" s="402"/>
      <c r="Y7158" s="402"/>
      <c r="Z7158" s="402"/>
    </row>
    <row r="7159" spans="23:26" x14ac:dyDescent="0.2">
      <c r="W7159" s="402"/>
      <c r="X7159" s="402"/>
      <c r="Y7159" s="402"/>
      <c r="Z7159" s="402"/>
    </row>
    <row r="7160" spans="23:26" x14ac:dyDescent="0.2">
      <c r="W7160" s="402"/>
      <c r="X7160" s="402"/>
      <c r="Y7160" s="402"/>
      <c r="Z7160" s="402"/>
    </row>
    <row r="7161" spans="23:26" x14ac:dyDescent="0.2">
      <c r="W7161" s="402"/>
      <c r="X7161" s="402"/>
      <c r="Y7161" s="402"/>
      <c r="Z7161" s="402"/>
    </row>
    <row r="7162" spans="23:26" x14ac:dyDescent="0.2">
      <c r="W7162" s="402"/>
      <c r="X7162" s="402"/>
      <c r="Y7162" s="402"/>
      <c r="Z7162" s="402"/>
    </row>
    <row r="7163" spans="23:26" x14ac:dyDescent="0.2">
      <c r="W7163" s="402"/>
      <c r="X7163" s="402"/>
      <c r="Y7163" s="402"/>
      <c r="Z7163" s="402"/>
    </row>
    <row r="7164" spans="23:26" x14ac:dyDescent="0.2">
      <c r="W7164" s="402"/>
      <c r="X7164" s="402"/>
      <c r="Y7164" s="402"/>
      <c r="Z7164" s="402"/>
    </row>
    <row r="7165" spans="23:26" x14ac:dyDescent="0.2">
      <c r="W7165" s="402"/>
      <c r="X7165" s="402"/>
      <c r="Y7165" s="402"/>
      <c r="Z7165" s="402"/>
    </row>
    <row r="7166" spans="23:26" x14ac:dyDescent="0.2">
      <c r="W7166" s="402"/>
      <c r="X7166" s="402"/>
      <c r="Y7166" s="402"/>
      <c r="Z7166" s="402"/>
    </row>
    <row r="7167" spans="23:26" x14ac:dyDescent="0.2">
      <c r="W7167" s="402"/>
      <c r="X7167" s="402"/>
      <c r="Y7167" s="402"/>
      <c r="Z7167" s="402"/>
    </row>
    <row r="7168" spans="23:26" x14ac:dyDescent="0.2">
      <c r="W7168" s="402"/>
      <c r="X7168" s="402"/>
      <c r="Y7168" s="402"/>
      <c r="Z7168" s="402"/>
    </row>
    <row r="7169" spans="23:26" x14ac:dyDescent="0.2">
      <c r="W7169" s="402"/>
      <c r="X7169" s="402"/>
      <c r="Y7169" s="402"/>
      <c r="Z7169" s="402"/>
    </row>
    <row r="7170" spans="23:26" x14ac:dyDescent="0.2">
      <c r="W7170" s="402"/>
      <c r="X7170" s="402"/>
      <c r="Y7170" s="402"/>
      <c r="Z7170" s="402"/>
    </row>
    <row r="7171" spans="23:26" x14ac:dyDescent="0.2">
      <c r="W7171" s="402"/>
      <c r="X7171" s="402"/>
      <c r="Y7171" s="402"/>
      <c r="Z7171" s="402"/>
    </row>
    <row r="7172" spans="23:26" x14ac:dyDescent="0.2">
      <c r="W7172" s="402"/>
      <c r="X7172" s="402"/>
      <c r="Y7172" s="402"/>
      <c r="Z7172" s="402"/>
    </row>
    <row r="7173" spans="23:26" x14ac:dyDescent="0.2">
      <c r="W7173" s="402"/>
      <c r="X7173" s="402"/>
      <c r="Y7173" s="402"/>
      <c r="Z7173" s="402"/>
    </row>
    <row r="7174" spans="23:26" x14ac:dyDescent="0.2">
      <c r="W7174" s="402"/>
      <c r="X7174" s="402"/>
      <c r="Y7174" s="402"/>
      <c r="Z7174" s="402"/>
    </row>
    <row r="7175" spans="23:26" x14ac:dyDescent="0.2">
      <c r="W7175" s="402"/>
      <c r="X7175" s="402"/>
      <c r="Y7175" s="402"/>
      <c r="Z7175" s="402"/>
    </row>
    <row r="7176" spans="23:26" x14ac:dyDescent="0.2">
      <c r="W7176" s="402"/>
      <c r="X7176" s="402"/>
      <c r="Y7176" s="402"/>
      <c r="Z7176" s="402"/>
    </row>
    <row r="7177" spans="23:26" x14ac:dyDescent="0.2">
      <c r="W7177" s="402"/>
      <c r="X7177" s="402"/>
      <c r="Y7177" s="402"/>
      <c r="Z7177" s="402"/>
    </row>
    <row r="7178" spans="23:26" x14ac:dyDescent="0.2">
      <c r="W7178" s="402"/>
      <c r="X7178" s="402"/>
      <c r="Y7178" s="402"/>
      <c r="Z7178" s="402"/>
    </row>
    <row r="7179" spans="23:26" x14ac:dyDescent="0.2">
      <c r="W7179" s="402"/>
      <c r="X7179" s="402"/>
      <c r="Y7179" s="402"/>
      <c r="Z7179" s="402"/>
    </row>
    <row r="7180" spans="23:26" x14ac:dyDescent="0.2">
      <c r="W7180" s="402"/>
      <c r="X7180" s="402"/>
      <c r="Y7180" s="402"/>
      <c r="Z7180" s="402"/>
    </row>
    <row r="7181" spans="23:26" x14ac:dyDescent="0.2">
      <c r="W7181" s="402"/>
      <c r="X7181" s="402"/>
      <c r="Y7181" s="402"/>
      <c r="Z7181" s="402"/>
    </row>
    <row r="7182" spans="23:26" x14ac:dyDescent="0.2">
      <c r="W7182" s="402"/>
      <c r="X7182" s="402"/>
      <c r="Y7182" s="402"/>
      <c r="Z7182" s="402"/>
    </row>
    <row r="7183" spans="23:26" x14ac:dyDescent="0.2">
      <c r="W7183" s="402"/>
      <c r="X7183" s="402"/>
      <c r="Y7183" s="402"/>
      <c r="Z7183" s="402"/>
    </row>
    <row r="7184" spans="23:26" x14ac:dyDescent="0.2">
      <c r="W7184" s="402"/>
      <c r="X7184" s="402"/>
      <c r="Y7184" s="402"/>
      <c r="Z7184" s="402"/>
    </row>
    <row r="7185" spans="23:26" x14ac:dyDescent="0.2">
      <c r="W7185" s="402"/>
      <c r="X7185" s="402"/>
      <c r="Y7185" s="402"/>
      <c r="Z7185" s="402"/>
    </row>
    <row r="7186" spans="23:26" x14ac:dyDescent="0.2">
      <c r="W7186" s="402"/>
      <c r="X7186" s="402"/>
      <c r="Y7186" s="402"/>
      <c r="Z7186" s="402"/>
    </row>
    <row r="7187" spans="23:26" x14ac:dyDescent="0.2">
      <c r="W7187" s="402"/>
      <c r="X7187" s="402"/>
      <c r="Y7187" s="402"/>
      <c r="Z7187" s="402"/>
    </row>
    <row r="7188" spans="23:26" x14ac:dyDescent="0.2">
      <c r="W7188" s="402"/>
      <c r="X7188" s="402"/>
      <c r="Y7188" s="402"/>
      <c r="Z7188" s="402"/>
    </row>
    <row r="7189" spans="23:26" x14ac:dyDescent="0.2">
      <c r="W7189" s="402"/>
      <c r="X7189" s="402"/>
      <c r="Y7189" s="402"/>
      <c r="Z7189" s="402"/>
    </row>
    <row r="7190" spans="23:26" x14ac:dyDescent="0.2">
      <c r="W7190" s="402"/>
      <c r="X7190" s="402"/>
      <c r="Y7190" s="402"/>
      <c r="Z7190" s="402"/>
    </row>
    <row r="7191" spans="23:26" x14ac:dyDescent="0.2">
      <c r="W7191" s="402"/>
      <c r="X7191" s="402"/>
      <c r="Y7191" s="402"/>
      <c r="Z7191" s="402"/>
    </row>
    <row r="7192" spans="23:26" x14ac:dyDescent="0.2">
      <c r="W7192" s="402"/>
      <c r="X7192" s="402"/>
      <c r="Y7192" s="402"/>
      <c r="Z7192" s="402"/>
    </row>
    <row r="7193" spans="23:26" x14ac:dyDescent="0.2">
      <c r="W7193" s="402"/>
      <c r="X7193" s="402"/>
      <c r="Y7193" s="402"/>
      <c r="Z7193" s="402"/>
    </row>
    <row r="7194" spans="23:26" x14ac:dyDescent="0.2">
      <c r="W7194" s="402"/>
      <c r="X7194" s="402"/>
      <c r="Y7194" s="402"/>
      <c r="Z7194" s="402"/>
    </row>
    <row r="7195" spans="23:26" x14ac:dyDescent="0.2">
      <c r="W7195" s="402"/>
      <c r="X7195" s="402"/>
      <c r="Y7195" s="402"/>
      <c r="Z7195" s="402"/>
    </row>
    <row r="7196" spans="23:26" x14ac:dyDescent="0.2">
      <c r="W7196" s="402"/>
      <c r="X7196" s="402"/>
      <c r="Y7196" s="402"/>
      <c r="Z7196" s="402"/>
    </row>
    <row r="7197" spans="23:26" x14ac:dyDescent="0.2">
      <c r="W7197" s="402"/>
      <c r="X7197" s="402"/>
      <c r="Y7197" s="402"/>
      <c r="Z7197" s="402"/>
    </row>
    <row r="7198" spans="23:26" x14ac:dyDescent="0.2">
      <c r="W7198" s="402"/>
      <c r="X7198" s="402"/>
      <c r="Y7198" s="402"/>
      <c r="Z7198" s="402"/>
    </row>
    <row r="7199" spans="23:26" x14ac:dyDescent="0.2">
      <c r="W7199" s="402"/>
      <c r="X7199" s="402"/>
      <c r="Y7199" s="402"/>
      <c r="Z7199" s="402"/>
    </row>
    <row r="7200" spans="23:26" x14ac:dyDescent="0.2">
      <c r="W7200" s="402"/>
      <c r="X7200" s="402"/>
      <c r="Y7200" s="402"/>
      <c r="Z7200" s="402"/>
    </row>
    <row r="7201" spans="23:26" x14ac:dyDescent="0.2">
      <c r="W7201" s="402"/>
      <c r="X7201" s="402"/>
      <c r="Y7201" s="402"/>
      <c r="Z7201" s="402"/>
    </row>
    <row r="7202" spans="23:26" x14ac:dyDescent="0.2">
      <c r="W7202" s="402"/>
      <c r="X7202" s="402"/>
      <c r="Y7202" s="402"/>
      <c r="Z7202" s="402"/>
    </row>
    <row r="7203" spans="23:26" x14ac:dyDescent="0.2">
      <c r="W7203" s="402"/>
      <c r="X7203" s="402"/>
      <c r="Y7203" s="402"/>
      <c r="Z7203" s="402"/>
    </row>
    <row r="7204" spans="23:26" x14ac:dyDescent="0.2">
      <c r="W7204" s="402"/>
      <c r="X7204" s="402"/>
      <c r="Y7204" s="402"/>
      <c r="Z7204" s="402"/>
    </row>
    <row r="7205" spans="23:26" x14ac:dyDescent="0.2">
      <c r="W7205" s="402"/>
      <c r="X7205" s="402"/>
      <c r="Y7205" s="402"/>
      <c r="Z7205" s="402"/>
    </row>
    <row r="7206" spans="23:26" x14ac:dyDescent="0.2">
      <c r="W7206" s="402"/>
      <c r="X7206" s="402"/>
      <c r="Y7206" s="402"/>
      <c r="Z7206" s="402"/>
    </row>
    <row r="7207" spans="23:26" x14ac:dyDescent="0.2">
      <c r="W7207" s="402"/>
      <c r="X7207" s="402"/>
      <c r="Y7207" s="402"/>
      <c r="Z7207" s="402"/>
    </row>
    <row r="7208" spans="23:26" x14ac:dyDescent="0.2">
      <c r="W7208" s="402"/>
      <c r="X7208" s="402"/>
      <c r="Y7208" s="402"/>
      <c r="Z7208" s="402"/>
    </row>
    <row r="7209" spans="23:26" x14ac:dyDescent="0.2">
      <c r="W7209" s="402"/>
      <c r="X7209" s="402"/>
      <c r="Y7209" s="402"/>
      <c r="Z7209" s="402"/>
    </row>
    <row r="7210" spans="23:26" x14ac:dyDescent="0.2">
      <c r="W7210" s="402"/>
      <c r="X7210" s="402"/>
      <c r="Y7210" s="402"/>
      <c r="Z7210" s="402"/>
    </row>
    <row r="7211" spans="23:26" x14ac:dyDescent="0.2">
      <c r="W7211" s="402"/>
      <c r="X7211" s="402"/>
      <c r="Y7211" s="402"/>
      <c r="Z7211" s="402"/>
    </row>
    <row r="7212" spans="23:26" x14ac:dyDescent="0.2">
      <c r="W7212" s="402"/>
      <c r="X7212" s="402"/>
      <c r="Y7212" s="402"/>
      <c r="Z7212" s="402"/>
    </row>
    <row r="7213" spans="23:26" x14ac:dyDescent="0.2">
      <c r="W7213" s="402"/>
      <c r="X7213" s="402"/>
      <c r="Y7213" s="402"/>
      <c r="Z7213" s="402"/>
    </row>
    <row r="7214" spans="23:26" x14ac:dyDescent="0.2">
      <c r="W7214" s="402"/>
      <c r="X7214" s="402"/>
      <c r="Y7214" s="402"/>
      <c r="Z7214" s="402"/>
    </row>
    <row r="7215" spans="23:26" x14ac:dyDescent="0.2">
      <c r="W7215" s="402"/>
      <c r="X7215" s="402"/>
      <c r="Y7215" s="402"/>
      <c r="Z7215" s="402"/>
    </row>
    <row r="7216" spans="23:26" x14ac:dyDescent="0.2">
      <c r="W7216" s="402"/>
      <c r="X7216" s="402"/>
      <c r="Y7216" s="402"/>
      <c r="Z7216" s="402"/>
    </row>
    <row r="7217" spans="23:26" x14ac:dyDescent="0.2">
      <c r="W7217" s="402"/>
      <c r="X7217" s="402"/>
      <c r="Y7217" s="402"/>
      <c r="Z7217" s="402"/>
    </row>
    <row r="7218" spans="23:26" x14ac:dyDescent="0.2">
      <c r="W7218" s="402"/>
      <c r="X7218" s="402"/>
      <c r="Y7218" s="402"/>
      <c r="Z7218" s="402"/>
    </row>
    <row r="7219" spans="23:26" x14ac:dyDescent="0.2">
      <c r="W7219" s="402"/>
      <c r="X7219" s="402"/>
      <c r="Y7219" s="402"/>
      <c r="Z7219" s="402"/>
    </row>
    <row r="7220" spans="23:26" x14ac:dyDescent="0.2">
      <c r="W7220" s="402"/>
      <c r="X7220" s="402"/>
      <c r="Y7220" s="402"/>
      <c r="Z7220" s="402"/>
    </row>
    <row r="7221" spans="23:26" x14ac:dyDescent="0.2">
      <c r="W7221" s="402"/>
      <c r="X7221" s="402"/>
      <c r="Y7221" s="402"/>
      <c r="Z7221" s="402"/>
    </row>
    <row r="7222" spans="23:26" x14ac:dyDescent="0.2">
      <c r="W7222" s="402"/>
      <c r="X7222" s="402"/>
      <c r="Y7222" s="402"/>
      <c r="Z7222" s="402"/>
    </row>
    <row r="7223" spans="23:26" x14ac:dyDescent="0.2">
      <c r="W7223" s="402"/>
      <c r="X7223" s="402"/>
      <c r="Y7223" s="402"/>
      <c r="Z7223" s="402"/>
    </row>
    <row r="7224" spans="23:26" x14ac:dyDescent="0.2">
      <c r="W7224" s="402"/>
      <c r="X7224" s="402"/>
      <c r="Y7224" s="402"/>
      <c r="Z7224" s="402"/>
    </row>
    <row r="7225" spans="23:26" x14ac:dyDescent="0.2">
      <c r="W7225" s="402"/>
      <c r="X7225" s="402"/>
      <c r="Y7225" s="402"/>
      <c r="Z7225" s="402"/>
    </row>
    <row r="7226" spans="23:26" x14ac:dyDescent="0.2">
      <c r="W7226" s="402"/>
      <c r="X7226" s="402"/>
      <c r="Y7226" s="402"/>
      <c r="Z7226" s="402"/>
    </row>
    <row r="7227" spans="23:26" x14ac:dyDescent="0.2">
      <c r="W7227" s="402"/>
      <c r="X7227" s="402"/>
      <c r="Y7227" s="402"/>
      <c r="Z7227" s="402"/>
    </row>
    <row r="7228" spans="23:26" x14ac:dyDescent="0.2">
      <c r="W7228" s="402"/>
      <c r="X7228" s="402"/>
      <c r="Y7228" s="402"/>
      <c r="Z7228" s="402"/>
    </row>
    <row r="7229" spans="23:26" x14ac:dyDescent="0.2">
      <c r="W7229" s="402"/>
      <c r="X7229" s="402"/>
      <c r="Y7229" s="402"/>
      <c r="Z7229" s="402"/>
    </row>
    <row r="7230" spans="23:26" x14ac:dyDescent="0.2">
      <c r="W7230" s="402"/>
      <c r="X7230" s="402"/>
      <c r="Y7230" s="402"/>
      <c r="Z7230" s="402"/>
    </row>
    <row r="7231" spans="23:26" x14ac:dyDescent="0.2">
      <c r="W7231" s="402"/>
      <c r="X7231" s="402"/>
      <c r="Y7231" s="402"/>
      <c r="Z7231" s="402"/>
    </row>
    <row r="7232" spans="23:26" x14ac:dyDescent="0.2">
      <c r="W7232" s="402"/>
      <c r="X7232" s="402"/>
      <c r="Y7232" s="402"/>
      <c r="Z7232" s="402"/>
    </row>
    <row r="7233" spans="23:26" x14ac:dyDescent="0.2">
      <c r="W7233" s="402"/>
      <c r="X7233" s="402"/>
      <c r="Y7233" s="402"/>
      <c r="Z7233" s="402"/>
    </row>
    <row r="7234" spans="23:26" x14ac:dyDescent="0.2">
      <c r="W7234" s="402"/>
      <c r="X7234" s="402"/>
      <c r="Y7234" s="402"/>
      <c r="Z7234" s="402"/>
    </row>
    <row r="7235" spans="23:26" x14ac:dyDescent="0.2">
      <c r="W7235" s="402"/>
      <c r="X7235" s="402"/>
      <c r="Y7235" s="402"/>
      <c r="Z7235" s="402"/>
    </row>
    <row r="7236" spans="23:26" x14ac:dyDescent="0.2">
      <c r="W7236" s="402"/>
      <c r="X7236" s="402"/>
      <c r="Y7236" s="402"/>
      <c r="Z7236" s="402"/>
    </row>
    <row r="7237" spans="23:26" x14ac:dyDescent="0.2">
      <c r="W7237" s="402"/>
      <c r="X7237" s="402"/>
      <c r="Y7237" s="402"/>
      <c r="Z7237" s="402"/>
    </row>
    <row r="7238" spans="23:26" x14ac:dyDescent="0.2">
      <c r="W7238" s="402"/>
      <c r="X7238" s="402"/>
      <c r="Y7238" s="402"/>
      <c r="Z7238" s="402"/>
    </row>
    <row r="7239" spans="23:26" x14ac:dyDescent="0.2">
      <c r="W7239" s="402"/>
      <c r="X7239" s="402"/>
      <c r="Y7239" s="402"/>
      <c r="Z7239" s="402"/>
    </row>
    <row r="7240" spans="23:26" x14ac:dyDescent="0.2">
      <c r="W7240" s="402"/>
      <c r="X7240" s="402"/>
      <c r="Y7240" s="402"/>
      <c r="Z7240" s="402"/>
    </row>
    <row r="7241" spans="23:26" x14ac:dyDescent="0.2">
      <c r="W7241" s="402"/>
      <c r="X7241" s="402"/>
      <c r="Y7241" s="402"/>
      <c r="Z7241" s="402"/>
    </row>
    <row r="7242" spans="23:26" x14ac:dyDescent="0.2">
      <c r="W7242" s="402"/>
      <c r="X7242" s="402"/>
      <c r="Y7242" s="402"/>
      <c r="Z7242" s="402"/>
    </row>
    <row r="7243" spans="23:26" x14ac:dyDescent="0.2">
      <c r="W7243" s="402"/>
      <c r="X7243" s="402"/>
      <c r="Y7243" s="402"/>
      <c r="Z7243" s="402"/>
    </row>
    <row r="7244" spans="23:26" x14ac:dyDescent="0.2">
      <c r="W7244" s="402"/>
      <c r="X7244" s="402"/>
      <c r="Y7244" s="402"/>
      <c r="Z7244" s="402"/>
    </row>
    <row r="7245" spans="23:26" x14ac:dyDescent="0.2">
      <c r="W7245" s="402"/>
      <c r="X7245" s="402"/>
      <c r="Y7245" s="402"/>
      <c r="Z7245" s="402"/>
    </row>
    <row r="7246" spans="23:26" x14ac:dyDescent="0.2">
      <c r="W7246" s="402"/>
      <c r="X7246" s="402"/>
      <c r="Y7246" s="402"/>
      <c r="Z7246" s="402"/>
    </row>
    <row r="7247" spans="23:26" x14ac:dyDescent="0.2">
      <c r="W7247" s="402"/>
      <c r="X7247" s="402"/>
      <c r="Y7247" s="402"/>
      <c r="Z7247" s="402"/>
    </row>
    <row r="7248" spans="23:26" x14ac:dyDescent="0.2">
      <c r="W7248" s="402"/>
      <c r="X7248" s="402"/>
      <c r="Y7248" s="402"/>
      <c r="Z7248" s="402"/>
    </row>
    <row r="7249" spans="23:26" x14ac:dyDescent="0.2">
      <c r="W7249" s="402"/>
      <c r="X7249" s="402"/>
      <c r="Y7249" s="402"/>
      <c r="Z7249" s="402"/>
    </row>
    <row r="7250" spans="23:26" x14ac:dyDescent="0.2">
      <c r="W7250" s="402"/>
      <c r="X7250" s="402"/>
      <c r="Y7250" s="402"/>
      <c r="Z7250" s="402"/>
    </row>
    <row r="7251" spans="23:26" x14ac:dyDescent="0.2">
      <c r="W7251" s="402"/>
      <c r="X7251" s="402"/>
      <c r="Y7251" s="402"/>
      <c r="Z7251" s="402"/>
    </row>
    <row r="7252" spans="23:26" x14ac:dyDescent="0.2">
      <c r="W7252" s="402"/>
      <c r="X7252" s="402"/>
      <c r="Y7252" s="402"/>
      <c r="Z7252" s="402"/>
    </row>
    <row r="7253" spans="23:26" x14ac:dyDescent="0.2">
      <c r="W7253" s="402"/>
      <c r="X7253" s="402"/>
      <c r="Y7253" s="402"/>
      <c r="Z7253" s="402"/>
    </row>
    <row r="7254" spans="23:26" x14ac:dyDescent="0.2">
      <c r="W7254" s="402"/>
      <c r="X7254" s="402"/>
      <c r="Y7254" s="402"/>
      <c r="Z7254" s="402"/>
    </row>
    <row r="7255" spans="23:26" x14ac:dyDescent="0.2">
      <c r="W7255" s="402"/>
      <c r="X7255" s="402"/>
      <c r="Y7255" s="402"/>
      <c r="Z7255" s="402"/>
    </row>
    <row r="7256" spans="23:26" x14ac:dyDescent="0.2">
      <c r="W7256" s="402"/>
      <c r="X7256" s="402"/>
      <c r="Y7256" s="402"/>
      <c r="Z7256" s="402"/>
    </row>
    <row r="7257" spans="23:26" x14ac:dyDescent="0.2">
      <c r="W7257" s="402"/>
      <c r="X7257" s="402"/>
      <c r="Y7257" s="402"/>
      <c r="Z7257" s="402"/>
    </row>
    <row r="7258" spans="23:26" x14ac:dyDescent="0.2">
      <c r="W7258" s="402"/>
      <c r="X7258" s="402"/>
      <c r="Y7258" s="402"/>
      <c r="Z7258" s="402"/>
    </row>
    <row r="7259" spans="23:26" x14ac:dyDescent="0.2">
      <c r="W7259" s="402"/>
      <c r="X7259" s="402"/>
      <c r="Y7259" s="402"/>
      <c r="Z7259" s="402"/>
    </row>
    <row r="7260" spans="23:26" x14ac:dyDescent="0.2">
      <c r="W7260" s="402"/>
      <c r="X7260" s="402"/>
      <c r="Y7260" s="402"/>
      <c r="Z7260" s="402"/>
    </row>
    <row r="7261" spans="23:26" x14ac:dyDescent="0.2">
      <c r="W7261" s="402"/>
      <c r="X7261" s="402"/>
      <c r="Y7261" s="402"/>
      <c r="Z7261" s="402"/>
    </row>
    <row r="7262" spans="23:26" x14ac:dyDescent="0.2">
      <c r="W7262" s="402"/>
      <c r="X7262" s="402"/>
      <c r="Y7262" s="402"/>
      <c r="Z7262" s="402"/>
    </row>
    <row r="7263" spans="23:26" x14ac:dyDescent="0.2">
      <c r="W7263" s="402"/>
      <c r="X7263" s="402"/>
      <c r="Y7263" s="402"/>
      <c r="Z7263" s="402"/>
    </row>
    <row r="7264" spans="23:26" x14ac:dyDescent="0.2">
      <c r="W7264" s="402"/>
      <c r="X7264" s="402"/>
      <c r="Y7264" s="402"/>
      <c r="Z7264" s="402"/>
    </row>
    <row r="7265" spans="23:26" x14ac:dyDescent="0.2">
      <c r="W7265" s="402"/>
      <c r="X7265" s="402"/>
      <c r="Y7265" s="402"/>
      <c r="Z7265" s="402"/>
    </row>
    <row r="7266" spans="23:26" x14ac:dyDescent="0.2">
      <c r="W7266" s="402"/>
      <c r="X7266" s="402"/>
      <c r="Y7266" s="402"/>
      <c r="Z7266" s="402"/>
    </row>
    <row r="7267" spans="23:26" x14ac:dyDescent="0.2">
      <c r="W7267" s="402"/>
      <c r="X7267" s="402"/>
      <c r="Y7267" s="402"/>
      <c r="Z7267" s="402"/>
    </row>
    <row r="7268" spans="23:26" x14ac:dyDescent="0.2">
      <c r="W7268" s="402"/>
      <c r="X7268" s="402"/>
      <c r="Y7268" s="402"/>
      <c r="Z7268" s="402"/>
    </row>
    <row r="7269" spans="23:26" x14ac:dyDescent="0.2">
      <c r="W7269" s="402"/>
      <c r="X7269" s="402"/>
      <c r="Y7269" s="402"/>
      <c r="Z7269" s="402"/>
    </row>
    <row r="7270" spans="23:26" x14ac:dyDescent="0.2">
      <c r="W7270" s="402"/>
      <c r="X7270" s="402"/>
      <c r="Y7270" s="402"/>
      <c r="Z7270" s="402"/>
    </row>
    <row r="7271" spans="23:26" x14ac:dyDescent="0.2">
      <c r="W7271" s="402"/>
      <c r="X7271" s="402"/>
      <c r="Y7271" s="402"/>
      <c r="Z7271" s="402"/>
    </row>
    <row r="7272" spans="23:26" x14ac:dyDescent="0.2">
      <c r="W7272" s="402"/>
      <c r="X7272" s="402"/>
      <c r="Y7272" s="402"/>
      <c r="Z7272" s="402"/>
    </row>
    <row r="7273" spans="23:26" x14ac:dyDescent="0.2">
      <c r="W7273" s="402"/>
      <c r="X7273" s="402"/>
      <c r="Y7273" s="402"/>
      <c r="Z7273" s="402"/>
    </row>
    <row r="7274" spans="23:26" x14ac:dyDescent="0.2">
      <c r="W7274" s="402"/>
      <c r="X7274" s="402"/>
      <c r="Y7274" s="402"/>
      <c r="Z7274" s="402"/>
    </row>
    <row r="7275" spans="23:26" x14ac:dyDescent="0.2">
      <c r="W7275" s="402"/>
      <c r="X7275" s="402"/>
      <c r="Y7275" s="402"/>
      <c r="Z7275" s="402"/>
    </row>
    <row r="7276" spans="23:26" x14ac:dyDescent="0.2">
      <c r="W7276" s="402"/>
      <c r="X7276" s="402"/>
      <c r="Y7276" s="402"/>
      <c r="Z7276" s="402"/>
    </row>
    <row r="7277" spans="23:26" x14ac:dyDescent="0.2">
      <c r="W7277" s="402"/>
      <c r="X7277" s="402"/>
      <c r="Y7277" s="402"/>
      <c r="Z7277" s="402"/>
    </row>
    <row r="7278" spans="23:26" x14ac:dyDescent="0.2">
      <c r="W7278" s="402"/>
      <c r="X7278" s="402"/>
      <c r="Y7278" s="402"/>
      <c r="Z7278" s="402"/>
    </row>
    <row r="7279" spans="23:26" x14ac:dyDescent="0.2">
      <c r="W7279" s="402"/>
      <c r="X7279" s="402"/>
      <c r="Y7279" s="402"/>
      <c r="Z7279" s="402"/>
    </row>
    <row r="7280" spans="23:26" x14ac:dyDescent="0.2">
      <c r="W7280" s="402"/>
      <c r="X7280" s="402"/>
      <c r="Y7280" s="402"/>
      <c r="Z7280" s="402"/>
    </row>
    <row r="7281" spans="23:26" x14ac:dyDescent="0.2">
      <c r="W7281" s="402"/>
      <c r="X7281" s="402"/>
      <c r="Y7281" s="402"/>
      <c r="Z7281" s="402"/>
    </row>
    <row r="7282" spans="23:26" x14ac:dyDescent="0.2">
      <c r="W7282" s="402"/>
      <c r="X7282" s="402"/>
      <c r="Y7282" s="402"/>
      <c r="Z7282" s="402"/>
    </row>
    <row r="7283" spans="23:26" x14ac:dyDescent="0.2">
      <c r="W7283" s="402"/>
      <c r="X7283" s="402"/>
      <c r="Y7283" s="402"/>
      <c r="Z7283" s="402"/>
    </row>
    <row r="7284" spans="23:26" x14ac:dyDescent="0.2">
      <c r="W7284" s="402"/>
      <c r="X7284" s="402"/>
      <c r="Y7284" s="402"/>
      <c r="Z7284" s="402"/>
    </row>
    <row r="7285" spans="23:26" x14ac:dyDescent="0.2">
      <c r="W7285" s="402"/>
      <c r="X7285" s="402"/>
      <c r="Y7285" s="402"/>
      <c r="Z7285" s="402"/>
    </row>
    <row r="7286" spans="23:26" x14ac:dyDescent="0.2">
      <c r="W7286" s="402"/>
      <c r="X7286" s="402"/>
      <c r="Y7286" s="402"/>
      <c r="Z7286" s="402"/>
    </row>
    <row r="7287" spans="23:26" x14ac:dyDescent="0.2">
      <c r="W7287" s="402"/>
      <c r="X7287" s="402"/>
      <c r="Y7287" s="402"/>
      <c r="Z7287" s="402"/>
    </row>
    <row r="7288" spans="23:26" x14ac:dyDescent="0.2">
      <c r="W7288" s="402"/>
      <c r="X7288" s="402"/>
      <c r="Y7288" s="402"/>
      <c r="Z7288" s="402"/>
    </row>
    <row r="7289" spans="23:26" x14ac:dyDescent="0.2">
      <c r="W7289" s="402"/>
      <c r="X7289" s="402"/>
      <c r="Y7289" s="402"/>
      <c r="Z7289" s="402"/>
    </row>
    <row r="7290" spans="23:26" x14ac:dyDescent="0.2">
      <c r="W7290" s="402"/>
      <c r="X7290" s="402"/>
      <c r="Y7290" s="402"/>
      <c r="Z7290" s="402"/>
    </row>
    <row r="7291" spans="23:26" x14ac:dyDescent="0.2">
      <c r="W7291" s="402"/>
      <c r="X7291" s="402"/>
      <c r="Y7291" s="402"/>
      <c r="Z7291" s="402"/>
    </row>
    <row r="7292" spans="23:26" x14ac:dyDescent="0.2">
      <c r="W7292" s="402"/>
      <c r="X7292" s="402"/>
      <c r="Y7292" s="402"/>
      <c r="Z7292" s="402"/>
    </row>
    <row r="7293" spans="23:26" x14ac:dyDescent="0.2">
      <c r="W7293" s="402"/>
      <c r="X7293" s="402"/>
      <c r="Y7293" s="402"/>
      <c r="Z7293" s="402"/>
    </row>
    <row r="7294" spans="23:26" x14ac:dyDescent="0.2">
      <c r="W7294" s="402"/>
      <c r="X7294" s="402"/>
      <c r="Y7294" s="402"/>
      <c r="Z7294" s="402"/>
    </row>
    <row r="7295" spans="23:26" x14ac:dyDescent="0.2">
      <c r="W7295" s="402"/>
      <c r="X7295" s="402"/>
      <c r="Y7295" s="402"/>
      <c r="Z7295" s="402"/>
    </row>
    <row r="7296" spans="23:26" x14ac:dyDescent="0.2">
      <c r="W7296" s="402"/>
      <c r="X7296" s="402"/>
      <c r="Y7296" s="402"/>
      <c r="Z7296" s="402"/>
    </row>
    <row r="7297" spans="23:26" x14ac:dyDescent="0.2">
      <c r="W7297" s="402"/>
      <c r="X7297" s="402"/>
      <c r="Y7297" s="402"/>
      <c r="Z7297" s="402"/>
    </row>
    <row r="7298" spans="23:26" x14ac:dyDescent="0.2">
      <c r="W7298" s="402"/>
      <c r="X7298" s="402"/>
      <c r="Y7298" s="402"/>
      <c r="Z7298" s="402"/>
    </row>
    <row r="7299" spans="23:26" x14ac:dyDescent="0.2">
      <c r="W7299" s="402"/>
      <c r="X7299" s="402"/>
      <c r="Y7299" s="402"/>
      <c r="Z7299" s="402"/>
    </row>
    <row r="7300" spans="23:26" x14ac:dyDescent="0.2">
      <c r="W7300" s="402"/>
      <c r="X7300" s="402"/>
      <c r="Y7300" s="402"/>
      <c r="Z7300" s="402"/>
    </row>
    <row r="7301" spans="23:26" x14ac:dyDescent="0.2">
      <c r="W7301" s="402"/>
      <c r="X7301" s="402"/>
      <c r="Y7301" s="402"/>
      <c r="Z7301" s="402"/>
    </row>
    <row r="7302" spans="23:26" x14ac:dyDescent="0.2">
      <c r="W7302" s="402"/>
      <c r="X7302" s="402"/>
      <c r="Y7302" s="402"/>
      <c r="Z7302" s="402"/>
    </row>
    <row r="7303" spans="23:26" x14ac:dyDescent="0.2">
      <c r="W7303" s="402"/>
      <c r="X7303" s="402"/>
      <c r="Y7303" s="402"/>
      <c r="Z7303" s="402"/>
    </row>
    <row r="7304" spans="23:26" x14ac:dyDescent="0.2">
      <c r="W7304" s="402"/>
      <c r="X7304" s="402"/>
      <c r="Y7304" s="402"/>
      <c r="Z7304" s="402"/>
    </row>
    <row r="7305" spans="23:26" x14ac:dyDescent="0.2">
      <c r="W7305" s="402"/>
      <c r="X7305" s="402"/>
      <c r="Y7305" s="402"/>
      <c r="Z7305" s="402"/>
    </row>
    <row r="7306" spans="23:26" x14ac:dyDescent="0.2">
      <c r="W7306" s="402"/>
      <c r="X7306" s="402"/>
      <c r="Y7306" s="402"/>
      <c r="Z7306" s="402"/>
    </row>
    <row r="7307" spans="23:26" x14ac:dyDescent="0.2">
      <c r="W7307" s="402"/>
      <c r="X7307" s="402"/>
      <c r="Y7307" s="402"/>
      <c r="Z7307" s="402"/>
    </row>
    <row r="7308" spans="23:26" x14ac:dyDescent="0.2">
      <c r="W7308" s="402"/>
      <c r="X7308" s="402"/>
      <c r="Y7308" s="402"/>
      <c r="Z7308" s="402"/>
    </row>
    <row r="7309" spans="23:26" x14ac:dyDescent="0.2">
      <c r="W7309" s="402"/>
      <c r="X7309" s="402"/>
      <c r="Y7309" s="402"/>
      <c r="Z7309" s="402"/>
    </row>
    <row r="7310" spans="23:26" x14ac:dyDescent="0.2">
      <c r="W7310" s="402"/>
      <c r="X7310" s="402"/>
      <c r="Y7310" s="402"/>
      <c r="Z7310" s="402"/>
    </row>
    <row r="7311" spans="23:26" x14ac:dyDescent="0.2">
      <c r="W7311" s="402"/>
      <c r="X7311" s="402"/>
      <c r="Y7311" s="402"/>
      <c r="Z7311" s="402"/>
    </row>
    <row r="7312" spans="23:26" x14ac:dyDescent="0.2">
      <c r="W7312" s="402"/>
      <c r="X7312" s="402"/>
      <c r="Y7312" s="402"/>
      <c r="Z7312" s="402"/>
    </row>
    <row r="7313" spans="23:26" x14ac:dyDescent="0.2">
      <c r="W7313" s="402"/>
      <c r="X7313" s="402"/>
      <c r="Y7313" s="402"/>
      <c r="Z7313" s="402"/>
    </row>
    <row r="7314" spans="23:26" x14ac:dyDescent="0.2">
      <c r="W7314" s="402"/>
      <c r="X7314" s="402"/>
      <c r="Y7314" s="402"/>
      <c r="Z7314" s="402"/>
    </row>
    <row r="7315" spans="23:26" x14ac:dyDescent="0.2">
      <c r="W7315" s="402"/>
      <c r="X7315" s="402"/>
      <c r="Y7315" s="402"/>
      <c r="Z7315" s="402"/>
    </row>
    <row r="7316" spans="23:26" x14ac:dyDescent="0.2">
      <c r="W7316" s="402"/>
      <c r="X7316" s="402"/>
      <c r="Y7316" s="402"/>
      <c r="Z7316" s="402"/>
    </row>
    <row r="7317" spans="23:26" x14ac:dyDescent="0.2">
      <c r="W7317" s="402"/>
      <c r="X7317" s="402"/>
      <c r="Y7317" s="402"/>
      <c r="Z7317" s="402"/>
    </row>
    <row r="7318" spans="23:26" x14ac:dyDescent="0.2">
      <c r="W7318" s="402"/>
      <c r="X7318" s="402"/>
      <c r="Y7318" s="402"/>
      <c r="Z7318" s="402"/>
    </row>
    <row r="7319" spans="23:26" x14ac:dyDescent="0.2">
      <c r="W7319" s="402"/>
      <c r="X7319" s="402"/>
      <c r="Y7319" s="402"/>
      <c r="Z7319" s="402"/>
    </row>
    <row r="7320" spans="23:26" x14ac:dyDescent="0.2">
      <c r="W7320" s="402"/>
      <c r="X7320" s="402"/>
      <c r="Y7320" s="402"/>
      <c r="Z7320" s="402"/>
    </row>
    <row r="7321" spans="23:26" x14ac:dyDescent="0.2">
      <c r="W7321" s="402"/>
      <c r="X7321" s="402"/>
      <c r="Y7321" s="402"/>
      <c r="Z7321" s="402"/>
    </row>
    <row r="7322" spans="23:26" x14ac:dyDescent="0.2">
      <c r="W7322" s="402"/>
      <c r="X7322" s="402"/>
      <c r="Y7322" s="402"/>
      <c r="Z7322" s="402"/>
    </row>
    <row r="7323" spans="23:26" x14ac:dyDescent="0.2">
      <c r="W7323" s="402"/>
      <c r="X7323" s="402"/>
      <c r="Y7323" s="402"/>
      <c r="Z7323" s="402"/>
    </row>
    <row r="7324" spans="23:26" x14ac:dyDescent="0.2">
      <c r="W7324" s="402"/>
      <c r="X7324" s="402"/>
      <c r="Y7324" s="402"/>
      <c r="Z7324" s="402"/>
    </row>
    <row r="7325" spans="23:26" x14ac:dyDescent="0.2">
      <c r="W7325" s="402"/>
      <c r="X7325" s="402"/>
      <c r="Y7325" s="402"/>
      <c r="Z7325" s="402"/>
    </row>
    <row r="7326" spans="23:26" x14ac:dyDescent="0.2">
      <c r="W7326" s="402"/>
      <c r="X7326" s="402"/>
      <c r="Y7326" s="402"/>
      <c r="Z7326" s="402"/>
    </row>
    <row r="7327" spans="23:26" x14ac:dyDescent="0.2">
      <c r="W7327" s="402"/>
      <c r="X7327" s="402"/>
      <c r="Y7327" s="402"/>
      <c r="Z7327" s="402"/>
    </row>
    <row r="7328" spans="23:26" x14ac:dyDescent="0.2">
      <c r="W7328" s="402"/>
      <c r="X7328" s="402"/>
      <c r="Y7328" s="402"/>
      <c r="Z7328" s="402"/>
    </row>
    <row r="7329" spans="23:26" x14ac:dyDescent="0.2">
      <c r="W7329" s="402"/>
      <c r="X7329" s="402"/>
      <c r="Y7329" s="402"/>
      <c r="Z7329" s="402"/>
    </row>
    <row r="7330" spans="23:26" x14ac:dyDescent="0.2">
      <c r="W7330" s="402"/>
      <c r="X7330" s="402"/>
      <c r="Y7330" s="402"/>
      <c r="Z7330" s="402"/>
    </row>
    <row r="7331" spans="23:26" x14ac:dyDescent="0.2">
      <c r="W7331" s="402"/>
      <c r="X7331" s="402"/>
      <c r="Y7331" s="402"/>
      <c r="Z7331" s="402"/>
    </row>
    <row r="7332" spans="23:26" x14ac:dyDescent="0.2">
      <c r="W7332" s="402"/>
      <c r="X7332" s="402"/>
      <c r="Y7332" s="402"/>
      <c r="Z7332" s="402"/>
    </row>
    <row r="7333" spans="23:26" x14ac:dyDescent="0.2">
      <c r="W7333" s="402"/>
      <c r="X7333" s="402"/>
      <c r="Y7333" s="402"/>
      <c r="Z7333" s="402"/>
    </row>
    <row r="7334" spans="23:26" x14ac:dyDescent="0.2">
      <c r="W7334" s="402"/>
      <c r="X7334" s="402"/>
      <c r="Y7334" s="402"/>
      <c r="Z7334" s="402"/>
    </row>
    <row r="7335" spans="23:26" x14ac:dyDescent="0.2">
      <c r="W7335" s="402"/>
      <c r="X7335" s="402"/>
      <c r="Y7335" s="402"/>
      <c r="Z7335" s="402"/>
    </row>
    <row r="7336" spans="23:26" x14ac:dyDescent="0.2">
      <c r="W7336" s="402"/>
      <c r="X7336" s="402"/>
      <c r="Y7336" s="402"/>
      <c r="Z7336" s="402"/>
    </row>
    <row r="7337" spans="23:26" x14ac:dyDescent="0.2">
      <c r="W7337" s="402"/>
      <c r="X7337" s="402"/>
      <c r="Y7337" s="402"/>
      <c r="Z7337" s="402"/>
    </row>
    <row r="7338" spans="23:26" x14ac:dyDescent="0.2">
      <c r="W7338" s="402"/>
      <c r="X7338" s="402"/>
      <c r="Y7338" s="402"/>
      <c r="Z7338" s="402"/>
    </row>
    <row r="7339" spans="23:26" x14ac:dyDescent="0.2">
      <c r="W7339" s="402"/>
      <c r="X7339" s="402"/>
      <c r="Y7339" s="402"/>
      <c r="Z7339" s="402"/>
    </row>
    <row r="7340" spans="23:26" x14ac:dyDescent="0.2">
      <c r="W7340" s="402"/>
      <c r="X7340" s="402"/>
      <c r="Y7340" s="402"/>
      <c r="Z7340" s="402"/>
    </row>
    <row r="7341" spans="23:26" x14ac:dyDescent="0.2">
      <c r="W7341" s="402"/>
      <c r="X7341" s="402"/>
      <c r="Y7341" s="402"/>
      <c r="Z7341" s="402"/>
    </row>
    <row r="7342" spans="23:26" x14ac:dyDescent="0.2">
      <c r="W7342" s="402"/>
      <c r="X7342" s="402"/>
      <c r="Y7342" s="402"/>
      <c r="Z7342" s="402"/>
    </row>
    <row r="7343" spans="23:26" x14ac:dyDescent="0.2">
      <c r="W7343" s="402"/>
      <c r="X7343" s="402"/>
      <c r="Y7343" s="402"/>
      <c r="Z7343" s="402"/>
    </row>
    <row r="7344" spans="23:26" x14ac:dyDescent="0.2">
      <c r="W7344" s="402"/>
      <c r="X7344" s="402"/>
      <c r="Y7344" s="402"/>
      <c r="Z7344" s="402"/>
    </row>
    <row r="7345" spans="23:26" x14ac:dyDescent="0.2">
      <c r="W7345" s="402"/>
      <c r="X7345" s="402"/>
      <c r="Y7345" s="402"/>
      <c r="Z7345" s="402"/>
    </row>
    <row r="7346" spans="23:26" x14ac:dyDescent="0.2">
      <c r="W7346" s="402"/>
      <c r="X7346" s="402"/>
      <c r="Y7346" s="402"/>
      <c r="Z7346" s="402"/>
    </row>
    <row r="7347" spans="23:26" x14ac:dyDescent="0.2">
      <c r="W7347" s="402"/>
      <c r="X7347" s="402"/>
      <c r="Y7347" s="402"/>
      <c r="Z7347" s="402"/>
    </row>
    <row r="7348" spans="23:26" x14ac:dyDescent="0.2">
      <c r="W7348" s="402"/>
      <c r="X7348" s="402"/>
      <c r="Y7348" s="402"/>
      <c r="Z7348" s="402"/>
    </row>
    <row r="7349" spans="23:26" x14ac:dyDescent="0.2">
      <c r="W7349" s="402"/>
      <c r="X7349" s="402"/>
      <c r="Y7349" s="402"/>
      <c r="Z7349" s="402"/>
    </row>
    <row r="7350" spans="23:26" x14ac:dyDescent="0.2">
      <c r="W7350" s="402"/>
      <c r="X7350" s="402"/>
      <c r="Y7350" s="402"/>
      <c r="Z7350" s="402"/>
    </row>
    <row r="7351" spans="23:26" x14ac:dyDescent="0.2">
      <c r="W7351" s="402"/>
      <c r="X7351" s="402"/>
      <c r="Y7351" s="402"/>
      <c r="Z7351" s="402"/>
    </row>
    <row r="7352" spans="23:26" x14ac:dyDescent="0.2">
      <c r="W7352" s="402"/>
      <c r="X7352" s="402"/>
      <c r="Y7352" s="402"/>
      <c r="Z7352" s="402"/>
    </row>
    <row r="7353" spans="23:26" x14ac:dyDescent="0.2">
      <c r="W7353" s="402"/>
      <c r="X7353" s="402"/>
      <c r="Y7353" s="402"/>
      <c r="Z7353" s="402"/>
    </row>
    <row r="7354" spans="23:26" x14ac:dyDescent="0.2">
      <c r="W7354" s="402"/>
      <c r="X7354" s="402"/>
      <c r="Y7354" s="402"/>
      <c r="Z7354" s="402"/>
    </row>
    <row r="7355" spans="23:26" x14ac:dyDescent="0.2">
      <c r="W7355" s="402"/>
      <c r="X7355" s="402"/>
      <c r="Y7355" s="402"/>
      <c r="Z7355" s="402"/>
    </row>
    <row r="7356" spans="23:26" x14ac:dyDescent="0.2">
      <c r="W7356" s="402"/>
      <c r="X7356" s="402"/>
      <c r="Y7356" s="402"/>
      <c r="Z7356" s="402"/>
    </row>
    <row r="7357" spans="23:26" x14ac:dyDescent="0.2">
      <c r="W7357" s="402"/>
      <c r="X7357" s="402"/>
      <c r="Y7357" s="402"/>
      <c r="Z7357" s="402"/>
    </row>
    <row r="7358" spans="23:26" x14ac:dyDescent="0.2">
      <c r="W7358" s="402"/>
      <c r="X7358" s="402"/>
      <c r="Y7358" s="402"/>
      <c r="Z7358" s="402"/>
    </row>
    <row r="7359" spans="23:26" x14ac:dyDescent="0.2">
      <c r="W7359" s="402"/>
      <c r="X7359" s="402"/>
      <c r="Y7359" s="402"/>
      <c r="Z7359" s="402"/>
    </row>
    <row r="7360" spans="23:26" x14ac:dyDescent="0.2">
      <c r="W7360" s="402"/>
      <c r="X7360" s="402"/>
      <c r="Y7360" s="402"/>
      <c r="Z7360" s="402"/>
    </row>
    <row r="7361" spans="23:26" x14ac:dyDescent="0.2">
      <c r="W7361" s="402"/>
      <c r="X7361" s="402"/>
      <c r="Y7361" s="402"/>
      <c r="Z7361" s="402"/>
    </row>
    <row r="7362" spans="23:26" x14ac:dyDescent="0.2">
      <c r="W7362" s="402"/>
      <c r="X7362" s="402"/>
      <c r="Y7362" s="402"/>
      <c r="Z7362" s="402"/>
    </row>
    <row r="7363" spans="23:26" x14ac:dyDescent="0.2">
      <c r="W7363" s="402"/>
      <c r="X7363" s="402"/>
      <c r="Y7363" s="402"/>
      <c r="Z7363" s="402"/>
    </row>
    <row r="7364" spans="23:26" x14ac:dyDescent="0.2">
      <c r="W7364" s="402"/>
      <c r="X7364" s="402"/>
      <c r="Y7364" s="402"/>
      <c r="Z7364" s="402"/>
    </row>
    <row r="7365" spans="23:26" x14ac:dyDescent="0.2">
      <c r="W7365" s="402"/>
      <c r="X7365" s="402"/>
      <c r="Y7365" s="402"/>
      <c r="Z7365" s="402"/>
    </row>
    <row r="7366" spans="23:26" x14ac:dyDescent="0.2">
      <c r="W7366" s="402"/>
      <c r="X7366" s="402"/>
      <c r="Y7366" s="402"/>
      <c r="Z7366" s="402"/>
    </row>
    <row r="7367" spans="23:26" x14ac:dyDescent="0.2">
      <c r="W7367" s="402"/>
      <c r="X7367" s="402"/>
      <c r="Y7367" s="402"/>
      <c r="Z7367" s="402"/>
    </row>
    <row r="7368" spans="23:26" x14ac:dyDescent="0.2">
      <c r="W7368" s="402"/>
      <c r="X7368" s="402"/>
      <c r="Y7368" s="402"/>
      <c r="Z7368" s="402"/>
    </row>
    <row r="7369" spans="23:26" x14ac:dyDescent="0.2">
      <c r="W7369" s="402"/>
      <c r="X7369" s="402"/>
      <c r="Y7369" s="402"/>
      <c r="Z7369" s="402"/>
    </row>
    <row r="7370" spans="23:26" x14ac:dyDescent="0.2">
      <c r="W7370" s="402"/>
      <c r="X7370" s="402"/>
      <c r="Y7370" s="402"/>
      <c r="Z7370" s="402"/>
    </row>
    <row r="7371" spans="23:26" x14ac:dyDescent="0.2">
      <c r="W7371" s="402"/>
      <c r="X7371" s="402"/>
      <c r="Y7371" s="402"/>
      <c r="Z7371" s="402"/>
    </row>
    <row r="7372" spans="23:26" x14ac:dyDescent="0.2">
      <c r="W7372" s="402"/>
      <c r="X7372" s="402"/>
      <c r="Y7372" s="402"/>
      <c r="Z7372" s="402"/>
    </row>
    <row r="7373" spans="23:26" x14ac:dyDescent="0.2">
      <c r="W7373" s="402"/>
      <c r="X7373" s="402"/>
      <c r="Y7373" s="402"/>
      <c r="Z7373" s="402"/>
    </row>
    <row r="7374" spans="23:26" x14ac:dyDescent="0.2">
      <c r="W7374" s="402"/>
      <c r="X7374" s="402"/>
      <c r="Y7374" s="402"/>
      <c r="Z7374" s="402"/>
    </row>
    <row r="7375" spans="23:26" x14ac:dyDescent="0.2">
      <c r="W7375" s="402"/>
      <c r="X7375" s="402"/>
      <c r="Y7375" s="402"/>
      <c r="Z7375" s="402"/>
    </row>
    <row r="7376" spans="23:26" x14ac:dyDescent="0.2">
      <c r="W7376" s="402"/>
      <c r="X7376" s="402"/>
      <c r="Y7376" s="402"/>
      <c r="Z7376" s="402"/>
    </row>
    <row r="7377" spans="23:26" x14ac:dyDescent="0.2">
      <c r="W7377" s="402"/>
      <c r="X7377" s="402"/>
      <c r="Y7377" s="402"/>
      <c r="Z7377" s="402"/>
    </row>
    <row r="7378" spans="23:26" x14ac:dyDescent="0.2">
      <c r="W7378" s="402"/>
      <c r="X7378" s="402"/>
      <c r="Y7378" s="402"/>
      <c r="Z7378" s="402"/>
    </row>
    <row r="7379" spans="23:26" x14ac:dyDescent="0.2">
      <c r="W7379" s="402"/>
      <c r="X7379" s="402"/>
      <c r="Y7379" s="402"/>
      <c r="Z7379" s="402"/>
    </row>
    <row r="7380" spans="23:26" x14ac:dyDescent="0.2">
      <c r="W7380" s="402"/>
      <c r="X7380" s="402"/>
      <c r="Y7380" s="402"/>
      <c r="Z7380" s="402"/>
    </row>
    <row r="7381" spans="23:26" x14ac:dyDescent="0.2">
      <c r="W7381" s="402"/>
      <c r="X7381" s="402"/>
      <c r="Y7381" s="402"/>
      <c r="Z7381" s="402"/>
    </row>
    <row r="7382" spans="23:26" x14ac:dyDescent="0.2">
      <c r="W7382" s="402"/>
      <c r="X7382" s="402"/>
      <c r="Y7382" s="402"/>
      <c r="Z7382" s="402"/>
    </row>
    <row r="7383" spans="23:26" x14ac:dyDescent="0.2">
      <c r="W7383" s="402"/>
      <c r="X7383" s="402"/>
      <c r="Y7383" s="402"/>
      <c r="Z7383" s="402"/>
    </row>
    <row r="7384" spans="23:26" x14ac:dyDescent="0.2">
      <c r="W7384" s="402"/>
      <c r="X7384" s="402"/>
      <c r="Y7384" s="402"/>
      <c r="Z7384" s="402"/>
    </row>
    <row r="7385" spans="23:26" x14ac:dyDescent="0.2">
      <c r="W7385" s="402"/>
      <c r="X7385" s="402"/>
      <c r="Y7385" s="402"/>
      <c r="Z7385" s="402"/>
    </row>
    <row r="7386" spans="23:26" x14ac:dyDescent="0.2">
      <c r="W7386" s="402"/>
      <c r="X7386" s="402"/>
      <c r="Y7386" s="402"/>
      <c r="Z7386" s="402"/>
    </row>
    <row r="7387" spans="23:26" x14ac:dyDescent="0.2">
      <c r="W7387" s="402"/>
      <c r="X7387" s="402"/>
      <c r="Y7387" s="402"/>
      <c r="Z7387" s="402"/>
    </row>
    <row r="7388" spans="23:26" x14ac:dyDescent="0.2">
      <c r="W7388" s="402"/>
      <c r="X7388" s="402"/>
      <c r="Y7388" s="402"/>
      <c r="Z7388" s="402"/>
    </row>
    <row r="7389" spans="23:26" x14ac:dyDescent="0.2">
      <c r="W7389" s="402"/>
      <c r="X7389" s="402"/>
      <c r="Y7389" s="402"/>
      <c r="Z7389" s="402"/>
    </row>
    <row r="7390" spans="23:26" x14ac:dyDescent="0.2">
      <c r="W7390" s="402"/>
      <c r="X7390" s="402"/>
      <c r="Y7390" s="402"/>
      <c r="Z7390" s="402"/>
    </row>
    <row r="7391" spans="23:26" x14ac:dyDescent="0.2">
      <c r="W7391" s="402"/>
      <c r="X7391" s="402"/>
      <c r="Y7391" s="402"/>
      <c r="Z7391" s="402"/>
    </row>
    <row r="7392" spans="23:26" x14ac:dyDescent="0.2">
      <c r="W7392" s="402"/>
      <c r="X7392" s="402"/>
      <c r="Y7392" s="402"/>
      <c r="Z7392" s="402"/>
    </row>
    <row r="7393" spans="23:26" x14ac:dyDescent="0.2">
      <c r="W7393" s="402"/>
      <c r="X7393" s="402"/>
      <c r="Y7393" s="402"/>
      <c r="Z7393" s="402"/>
    </row>
    <row r="7394" spans="23:26" x14ac:dyDescent="0.2">
      <c r="W7394" s="402"/>
      <c r="X7394" s="402"/>
      <c r="Y7394" s="402"/>
      <c r="Z7394" s="402"/>
    </row>
    <row r="7395" spans="23:26" x14ac:dyDescent="0.2">
      <c r="W7395" s="402"/>
      <c r="X7395" s="402"/>
      <c r="Y7395" s="402"/>
      <c r="Z7395" s="402"/>
    </row>
    <row r="7396" spans="23:26" x14ac:dyDescent="0.2">
      <c r="W7396" s="402"/>
      <c r="X7396" s="402"/>
      <c r="Y7396" s="402"/>
      <c r="Z7396" s="402"/>
    </row>
    <row r="7397" spans="23:26" x14ac:dyDescent="0.2">
      <c r="W7397" s="402"/>
      <c r="X7397" s="402"/>
      <c r="Y7397" s="402"/>
      <c r="Z7397" s="402"/>
    </row>
    <row r="7398" spans="23:26" x14ac:dyDescent="0.2">
      <c r="W7398" s="402"/>
      <c r="X7398" s="402"/>
      <c r="Y7398" s="402"/>
      <c r="Z7398" s="402"/>
    </row>
    <row r="7399" spans="23:26" x14ac:dyDescent="0.2">
      <c r="W7399" s="402"/>
      <c r="X7399" s="402"/>
      <c r="Y7399" s="402"/>
      <c r="Z7399" s="402"/>
    </row>
    <row r="7400" spans="23:26" x14ac:dyDescent="0.2">
      <c r="W7400" s="402"/>
      <c r="X7400" s="402"/>
      <c r="Y7400" s="402"/>
      <c r="Z7400" s="402"/>
    </row>
    <row r="7401" spans="23:26" x14ac:dyDescent="0.2">
      <c r="W7401" s="402"/>
      <c r="X7401" s="402"/>
      <c r="Y7401" s="402"/>
      <c r="Z7401" s="402"/>
    </row>
    <row r="7402" spans="23:26" x14ac:dyDescent="0.2">
      <c r="W7402" s="402"/>
      <c r="X7402" s="402"/>
      <c r="Y7402" s="402"/>
      <c r="Z7402" s="402"/>
    </row>
    <row r="7403" spans="23:26" x14ac:dyDescent="0.2">
      <c r="W7403" s="402"/>
      <c r="X7403" s="402"/>
      <c r="Y7403" s="402"/>
      <c r="Z7403" s="402"/>
    </row>
    <row r="7404" spans="23:26" x14ac:dyDescent="0.2">
      <c r="W7404" s="402"/>
      <c r="X7404" s="402"/>
      <c r="Y7404" s="402"/>
      <c r="Z7404" s="402"/>
    </row>
    <row r="7405" spans="23:26" x14ac:dyDescent="0.2">
      <c r="W7405" s="402"/>
      <c r="X7405" s="402"/>
      <c r="Y7405" s="402"/>
      <c r="Z7405" s="402"/>
    </row>
    <row r="7406" spans="23:26" x14ac:dyDescent="0.2">
      <c r="W7406" s="402"/>
      <c r="X7406" s="402"/>
      <c r="Y7406" s="402"/>
      <c r="Z7406" s="402"/>
    </row>
    <row r="7407" spans="23:26" x14ac:dyDescent="0.2">
      <c r="W7407" s="402"/>
      <c r="X7407" s="402"/>
      <c r="Y7407" s="402"/>
      <c r="Z7407" s="402"/>
    </row>
    <row r="7408" spans="23:26" x14ac:dyDescent="0.2">
      <c r="W7408" s="402"/>
      <c r="X7408" s="402"/>
      <c r="Y7408" s="402"/>
      <c r="Z7408" s="402"/>
    </row>
    <row r="7409" spans="23:26" x14ac:dyDescent="0.2">
      <c r="W7409" s="402"/>
      <c r="X7409" s="402"/>
      <c r="Y7409" s="402"/>
      <c r="Z7409" s="402"/>
    </row>
    <row r="7410" spans="23:26" x14ac:dyDescent="0.2">
      <c r="W7410" s="402"/>
      <c r="X7410" s="402"/>
      <c r="Y7410" s="402"/>
      <c r="Z7410" s="402"/>
    </row>
    <row r="7411" spans="23:26" x14ac:dyDescent="0.2">
      <c r="W7411" s="402"/>
      <c r="X7411" s="402"/>
      <c r="Y7411" s="402"/>
      <c r="Z7411" s="402"/>
    </row>
    <row r="7412" spans="23:26" x14ac:dyDescent="0.2">
      <c r="W7412" s="402"/>
      <c r="X7412" s="402"/>
      <c r="Y7412" s="402"/>
      <c r="Z7412" s="402"/>
    </row>
    <row r="7413" spans="23:26" x14ac:dyDescent="0.2">
      <c r="W7413" s="402"/>
      <c r="X7413" s="402"/>
      <c r="Y7413" s="402"/>
      <c r="Z7413" s="402"/>
    </row>
    <row r="7414" spans="23:26" x14ac:dyDescent="0.2">
      <c r="W7414" s="402"/>
      <c r="X7414" s="402"/>
      <c r="Y7414" s="402"/>
      <c r="Z7414" s="402"/>
    </row>
    <row r="7415" spans="23:26" x14ac:dyDescent="0.2">
      <c r="W7415" s="402"/>
      <c r="X7415" s="402"/>
      <c r="Y7415" s="402"/>
      <c r="Z7415" s="402"/>
    </row>
    <row r="7416" spans="23:26" x14ac:dyDescent="0.2">
      <c r="W7416" s="402"/>
      <c r="X7416" s="402"/>
      <c r="Y7416" s="402"/>
      <c r="Z7416" s="402"/>
    </row>
    <row r="7417" spans="23:26" x14ac:dyDescent="0.2">
      <c r="W7417" s="402"/>
      <c r="X7417" s="402"/>
      <c r="Y7417" s="402"/>
      <c r="Z7417" s="402"/>
    </row>
    <row r="7418" spans="23:26" x14ac:dyDescent="0.2">
      <c r="W7418" s="402"/>
      <c r="X7418" s="402"/>
      <c r="Y7418" s="402"/>
      <c r="Z7418" s="402"/>
    </row>
    <row r="7419" spans="23:26" x14ac:dyDescent="0.2">
      <c r="W7419" s="402"/>
      <c r="X7419" s="402"/>
      <c r="Y7419" s="402"/>
      <c r="Z7419" s="402"/>
    </row>
    <row r="7420" spans="23:26" x14ac:dyDescent="0.2">
      <c r="W7420" s="402"/>
      <c r="X7420" s="402"/>
      <c r="Y7420" s="402"/>
      <c r="Z7420" s="402"/>
    </row>
    <row r="7421" spans="23:26" x14ac:dyDescent="0.2">
      <c r="W7421" s="402"/>
      <c r="X7421" s="402"/>
      <c r="Y7421" s="402"/>
      <c r="Z7421" s="402"/>
    </row>
    <row r="7422" spans="23:26" x14ac:dyDescent="0.2">
      <c r="W7422" s="402"/>
      <c r="X7422" s="402"/>
      <c r="Y7422" s="402"/>
      <c r="Z7422" s="402"/>
    </row>
    <row r="7423" spans="23:26" x14ac:dyDescent="0.2">
      <c r="W7423" s="402"/>
      <c r="X7423" s="402"/>
      <c r="Y7423" s="402"/>
      <c r="Z7423" s="402"/>
    </row>
    <row r="7424" spans="23:26" x14ac:dyDescent="0.2">
      <c r="W7424" s="402"/>
      <c r="X7424" s="402"/>
      <c r="Y7424" s="402"/>
      <c r="Z7424" s="402"/>
    </row>
    <row r="7425" spans="23:26" x14ac:dyDescent="0.2">
      <c r="W7425" s="402"/>
      <c r="X7425" s="402"/>
      <c r="Y7425" s="402"/>
      <c r="Z7425" s="402"/>
    </row>
    <row r="7426" spans="23:26" x14ac:dyDescent="0.2">
      <c r="W7426" s="402"/>
      <c r="X7426" s="402"/>
      <c r="Y7426" s="402"/>
      <c r="Z7426" s="402"/>
    </row>
    <row r="7427" spans="23:26" x14ac:dyDescent="0.2">
      <c r="W7427" s="402"/>
      <c r="X7427" s="402"/>
      <c r="Y7427" s="402"/>
      <c r="Z7427" s="402"/>
    </row>
    <row r="7428" spans="23:26" x14ac:dyDescent="0.2">
      <c r="W7428" s="402"/>
      <c r="X7428" s="402"/>
      <c r="Y7428" s="402"/>
      <c r="Z7428" s="402"/>
    </row>
    <row r="7429" spans="23:26" x14ac:dyDescent="0.2">
      <c r="W7429" s="402"/>
      <c r="X7429" s="402"/>
      <c r="Y7429" s="402"/>
      <c r="Z7429" s="402"/>
    </row>
    <row r="7430" spans="23:26" x14ac:dyDescent="0.2">
      <c r="W7430" s="402"/>
      <c r="X7430" s="402"/>
      <c r="Y7430" s="402"/>
      <c r="Z7430" s="402"/>
    </row>
    <row r="7431" spans="23:26" x14ac:dyDescent="0.2">
      <c r="W7431" s="402"/>
      <c r="X7431" s="402"/>
      <c r="Y7431" s="402"/>
      <c r="Z7431" s="402"/>
    </row>
    <row r="7432" spans="23:26" x14ac:dyDescent="0.2">
      <c r="W7432" s="402"/>
      <c r="X7432" s="402"/>
      <c r="Y7432" s="402"/>
      <c r="Z7432" s="402"/>
    </row>
    <row r="7433" spans="23:26" x14ac:dyDescent="0.2">
      <c r="W7433" s="402"/>
      <c r="X7433" s="402"/>
      <c r="Y7433" s="402"/>
      <c r="Z7433" s="402"/>
    </row>
    <row r="7434" spans="23:26" x14ac:dyDescent="0.2">
      <c r="W7434" s="402"/>
      <c r="X7434" s="402"/>
      <c r="Y7434" s="402"/>
      <c r="Z7434" s="402"/>
    </row>
    <row r="7435" spans="23:26" x14ac:dyDescent="0.2">
      <c r="W7435" s="402"/>
      <c r="X7435" s="402"/>
      <c r="Y7435" s="402"/>
      <c r="Z7435" s="402"/>
    </row>
    <row r="7436" spans="23:26" x14ac:dyDescent="0.2">
      <c r="W7436" s="402"/>
      <c r="X7436" s="402"/>
      <c r="Y7436" s="402"/>
      <c r="Z7436" s="402"/>
    </row>
    <row r="7437" spans="23:26" x14ac:dyDescent="0.2">
      <c r="W7437" s="402"/>
      <c r="X7437" s="402"/>
      <c r="Y7437" s="402"/>
      <c r="Z7437" s="402"/>
    </row>
    <row r="7438" spans="23:26" x14ac:dyDescent="0.2">
      <c r="W7438" s="402"/>
      <c r="X7438" s="402"/>
      <c r="Y7438" s="402"/>
      <c r="Z7438" s="402"/>
    </row>
    <row r="7439" spans="23:26" x14ac:dyDescent="0.2">
      <c r="W7439" s="402"/>
      <c r="X7439" s="402"/>
      <c r="Y7439" s="402"/>
      <c r="Z7439" s="402"/>
    </row>
    <row r="7440" spans="23:26" x14ac:dyDescent="0.2">
      <c r="W7440" s="402"/>
      <c r="X7440" s="402"/>
      <c r="Y7440" s="402"/>
      <c r="Z7440" s="402"/>
    </row>
    <row r="7441" spans="23:26" x14ac:dyDescent="0.2">
      <c r="W7441" s="402"/>
      <c r="X7441" s="402"/>
      <c r="Y7441" s="402"/>
      <c r="Z7441" s="402"/>
    </row>
    <row r="7442" spans="23:26" x14ac:dyDescent="0.2">
      <c r="W7442" s="402"/>
      <c r="X7442" s="402"/>
      <c r="Y7442" s="402"/>
      <c r="Z7442" s="402"/>
    </row>
    <row r="7443" spans="23:26" x14ac:dyDescent="0.2">
      <c r="W7443" s="402"/>
      <c r="X7443" s="402"/>
      <c r="Y7443" s="402"/>
      <c r="Z7443" s="402"/>
    </row>
    <row r="7444" spans="23:26" x14ac:dyDescent="0.2">
      <c r="W7444" s="402"/>
      <c r="X7444" s="402"/>
      <c r="Y7444" s="402"/>
      <c r="Z7444" s="402"/>
    </row>
    <row r="7445" spans="23:26" x14ac:dyDescent="0.2">
      <c r="W7445" s="402"/>
      <c r="X7445" s="402"/>
      <c r="Y7445" s="402"/>
      <c r="Z7445" s="402"/>
    </row>
    <row r="7446" spans="23:26" x14ac:dyDescent="0.2">
      <c r="W7446" s="402"/>
      <c r="X7446" s="402"/>
      <c r="Y7446" s="402"/>
      <c r="Z7446" s="402"/>
    </row>
    <row r="7447" spans="23:26" x14ac:dyDescent="0.2">
      <c r="W7447" s="402"/>
      <c r="X7447" s="402"/>
      <c r="Y7447" s="402"/>
      <c r="Z7447" s="402"/>
    </row>
    <row r="7448" spans="23:26" x14ac:dyDescent="0.2">
      <c r="W7448" s="402"/>
      <c r="X7448" s="402"/>
      <c r="Y7448" s="402"/>
      <c r="Z7448" s="402"/>
    </row>
    <row r="7449" spans="23:26" x14ac:dyDescent="0.2">
      <c r="W7449" s="402"/>
      <c r="X7449" s="402"/>
      <c r="Y7449" s="402"/>
      <c r="Z7449" s="402"/>
    </row>
    <row r="7450" spans="23:26" x14ac:dyDescent="0.2">
      <c r="W7450" s="402"/>
      <c r="X7450" s="402"/>
      <c r="Y7450" s="402"/>
      <c r="Z7450" s="402"/>
    </row>
    <row r="7451" spans="23:26" x14ac:dyDescent="0.2">
      <c r="W7451" s="402"/>
      <c r="X7451" s="402"/>
      <c r="Y7451" s="402"/>
      <c r="Z7451" s="402"/>
    </row>
    <row r="7452" spans="23:26" x14ac:dyDescent="0.2">
      <c r="W7452" s="402"/>
      <c r="X7452" s="402"/>
      <c r="Y7452" s="402"/>
      <c r="Z7452" s="402"/>
    </row>
    <row r="7453" spans="23:26" x14ac:dyDescent="0.2">
      <c r="W7453" s="402"/>
      <c r="X7453" s="402"/>
      <c r="Y7453" s="402"/>
      <c r="Z7453" s="402"/>
    </row>
    <row r="7454" spans="23:26" x14ac:dyDescent="0.2">
      <c r="W7454" s="402"/>
      <c r="X7454" s="402"/>
      <c r="Y7454" s="402"/>
      <c r="Z7454" s="402"/>
    </row>
    <row r="7455" spans="23:26" x14ac:dyDescent="0.2">
      <c r="W7455" s="402"/>
      <c r="X7455" s="402"/>
      <c r="Y7455" s="402"/>
      <c r="Z7455" s="402"/>
    </row>
    <row r="7456" spans="23:26" x14ac:dyDescent="0.2">
      <c r="W7456" s="402"/>
      <c r="X7456" s="402"/>
      <c r="Y7456" s="402"/>
      <c r="Z7456" s="402"/>
    </row>
    <row r="7457" spans="23:26" x14ac:dyDescent="0.2">
      <c r="W7457" s="402"/>
      <c r="X7457" s="402"/>
      <c r="Y7457" s="402"/>
      <c r="Z7457" s="402"/>
    </row>
    <row r="7458" spans="23:26" x14ac:dyDescent="0.2">
      <c r="W7458" s="402"/>
      <c r="X7458" s="402"/>
      <c r="Y7458" s="402"/>
      <c r="Z7458" s="402"/>
    </row>
    <row r="7459" spans="23:26" x14ac:dyDescent="0.2">
      <c r="W7459" s="402"/>
      <c r="X7459" s="402"/>
      <c r="Y7459" s="402"/>
      <c r="Z7459" s="402"/>
    </row>
    <row r="7460" spans="23:26" x14ac:dyDescent="0.2">
      <c r="W7460" s="402"/>
      <c r="X7460" s="402"/>
      <c r="Y7460" s="402"/>
      <c r="Z7460" s="402"/>
    </row>
    <row r="7461" spans="23:26" x14ac:dyDescent="0.2">
      <c r="W7461" s="402"/>
      <c r="X7461" s="402"/>
      <c r="Y7461" s="402"/>
      <c r="Z7461" s="402"/>
    </row>
    <row r="7462" spans="23:26" x14ac:dyDescent="0.2">
      <c r="W7462" s="402"/>
      <c r="X7462" s="402"/>
      <c r="Y7462" s="402"/>
      <c r="Z7462" s="402"/>
    </row>
    <row r="7463" spans="23:26" x14ac:dyDescent="0.2">
      <c r="W7463" s="402"/>
      <c r="X7463" s="402"/>
      <c r="Y7463" s="402"/>
      <c r="Z7463" s="402"/>
    </row>
    <row r="7464" spans="23:26" x14ac:dyDescent="0.2">
      <c r="W7464" s="402"/>
      <c r="X7464" s="402"/>
      <c r="Y7464" s="402"/>
      <c r="Z7464" s="402"/>
    </row>
    <row r="7465" spans="23:26" x14ac:dyDescent="0.2">
      <c r="W7465" s="402"/>
      <c r="X7465" s="402"/>
      <c r="Y7465" s="402"/>
      <c r="Z7465" s="402"/>
    </row>
    <row r="7466" spans="23:26" x14ac:dyDescent="0.2">
      <c r="W7466" s="402"/>
      <c r="X7466" s="402"/>
      <c r="Y7466" s="402"/>
      <c r="Z7466" s="402"/>
    </row>
    <row r="7467" spans="23:26" x14ac:dyDescent="0.2">
      <c r="W7467" s="402"/>
      <c r="X7467" s="402"/>
      <c r="Y7467" s="402"/>
      <c r="Z7467" s="402"/>
    </row>
    <row r="7468" spans="23:26" x14ac:dyDescent="0.2">
      <c r="W7468" s="402"/>
      <c r="X7468" s="402"/>
      <c r="Y7468" s="402"/>
      <c r="Z7468" s="402"/>
    </row>
    <row r="7469" spans="23:26" x14ac:dyDescent="0.2">
      <c r="W7469" s="402"/>
      <c r="X7469" s="402"/>
      <c r="Y7469" s="402"/>
      <c r="Z7469" s="402"/>
    </row>
    <row r="7470" spans="23:26" x14ac:dyDescent="0.2">
      <c r="W7470" s="402"/>
      <c r="X7470" s="402"/>
      <c r="Y7470" s="402"/>
      <c r="Z7470" s="402"/>
    </row>
    <row r="7471" spans="23:26" x14ac:dyDescent="0.2">
      <c r="W7471" s="402"/>
      <c r="X7471" s="402"/>
      <c r="Y7471" s="402"/>
      <c r="Z7471" s="402"/>
    </row>
    <row r="7472" spans="23:26" x14ac:dyDescent="0.2">
      <c r="W7472" s="402"/>
      <c r="X7472" s="402"/>
      <c r="Y7472" s="402"/>
      <c r="Z7472" s="402"/>
    </row>
    <row r="7473" spans="23:26" x14ac:dyDescent="0.2">
      <c r="W7473" s="402"/>
      <c r="X7473" s="402"/>
      <c r="Y7473" s="402"/>
      <c r="Z7473" s="402"/>
    </row>
    <row r="7474" spans="23:26" x14ac:dyDescent="0.2">
      <c r="W7474" s="402"/>
      <c r="X7474" s="402"/>
      <c r="Y7474" s="402"/>
      <c r="Z7474" s="402"/>
    </row>
    <row r="7475" spans="23:26" x14ac:dyDescent="0.2">
      <c r="W7475" s="402"/>
      <c r="X7475" s="402"/>
      <c r="Y7475" s="402"/>
      <c r="Z7475" s="402"/>
    </row>
    <row r="7476" spans="23:26" x14ac:dyDescent="0.2">
      <c r="W7476" s="402"/>
      <c r="X7476" s="402"/>
      <c r="Y7476" s="402"/>
      <c r="Z7476" s="402"/>
    </row>
    <row r="7477" spans="23:26" x14ac:dyDescent="0.2">
      <c r="W7477" s="402"/>
      <c r="X7477" s="402"/>
      <c r="Y7477" s="402"/>
      <c r="Z7477" s="402"/>
    </row>
    <row r="7478" spans="23:26" x14ac:dyDescent="0.2">
      <c r="W7478" s="402"/>
      <c r="X7478" s="402"/>
      <c r="Y7478" s="402"/>
      <c r="Z7478" s="402"/>
    </row>
    <row r="7479" spans="23:26" x14ac:dyDescent="0.2">
      <c r="W7479" s="402"/>
      <c r="X7479" s="402"/>
      <c r="Y7479" s="402"/>
      <c r="Z7479" s="402"/>
    </row>
    <row r="7480" spans="23:26" x14ac:dyDescent="0.2">
      <c r="W7480" s="402"/>
      <c r="X7480" s="402"/>
      <c r="Y7480" s="402"/>
      <c r="Z7480" s="402"/>
    </row>
    <row r="7481" spans="23:26" x14ac:dyDescent="0.2">
      <c r="W7481" s="402"/>
      <c r="X7481" s="402"/>
      <c r="Y7481" s="402"/>
      <c r="Z7481" s="402"/>
    </row>
    <row r="7482" spans="23:26" x14ac:dyDescent="0.2">
      <c r="W7482" s="402"/>
      <c r="X7482" s="402"/>
      <c r="Y7482" s="402"/>
      <c r="Z7482" s="402"/>
    </row>
    <row r="7483" spans="23:26" x14ac:dyDescent="0.2">
      <c r="W7483" s="402"/>
      <c r="X7483" s="402"/>
      <c r="Y7483" s="402"/>
      <c r="Z7483" s="402"/>
    </row>
    <row r="7484" spans="23:26" x14ac:dyDescent="0.2">
      <c r="W7484" s="402"/>
      <c r="X7484" s="402"/>
      <c r="Y7484" s="402"/>
      <c r="Z7484" s="402"/>
    </row>
    <row r="7485" spans="23:26" x14ac:dyDescent="0.2">
      <c r="W7485" s="402"/>
      <c r="X7485" s="402"/>
      <c r="Y7485" s="402"/>
      <c r="Z7485" s="402"/>
    </row>
    <row r="7486" spans="23:26" x14ac:dyDescent="0.2">
      <c r="W7486" s="402"/>
      <c r="X7486" s="402"/>
      <c r="Y7486" s="402"/>
      <c r="Z7486" s="402"/>
    </row>
    <row r="7487" spans="23:26" x14ac:dyDescent="0.2">
      <c r="W7487" s="402"/>
      <c r="X7487" s="402"/>
      <c r="Y7487" s="402"/>
      <c r="Z7487" s="402"/>
    </row>
    <row r="7488" spans="23:26" x14ac:dyDescent="0.2">
      <c r="W7488" s="402"/>
      <c r="X7488" s="402"/>
      <c r="Y7488" s="402"/>
      <c r="Z7488" s="402"/>
    </row>
    <row r="7489" spans="23:26" x14ac:dyDescent="0.2">
      <c r="W7489" s="402"/>
      <c r="X7489" s="402"/>
      <c r="Y7489" s="402"/>
      <c r="Z7489" s="402"/>
    </row>
    <row r="7490" spans="23:26" x14ac:dyDescent="0.2">
      <c r="W7490" s="402"/>
      <c r="X7490" s="402"/>
      <c r="Y7490" s="402"/>
      <c r="Z7490" s="402"/>
    </row>
    <row r="7491" spans="23:26" x14ac:dyDescent="0.2">
      <c r="W7491" s="402"/>
      <c r="X7491" s="402"/>
      <c r="Y7491" s="402"/>
      <c r="Z7491" s="402"/>
    </row>
    <row r="7492" spans="23:26" x14ac:dyDescent="0.2">
      <c r="W7492" s="402"/>
      <c r="X7492" s="402"/>
      <c r="Y7492" s="402"/>
      <c r="Z7492" s="402"/>
    </row>
    <row r="7493" spans="23:26" x14ac:dyDescent="0.2">
      <c r="W7493" s="402"/>
      <c r="X7493" s="402"/>
      <c r="Y7493" s="402"/>
      <c r="Z7493" s="402"/>
    </row>
    <row r="7494" spans="23:26" x14ac:dyDescent="0.2">
      <c r="W7494" s="402"/>
      <c r="X7494" s="402"/>
      <c r="Y7494" s="402"/>
      <c r="Z7494" s="402"/>
    </row>
    <row r="7495" spans="23:26" x14ac:dyDescent="0.2">
      <c r="W7495" s="402"/>
      <c r="X7495" s="402"/>
      <c r="Y7495" s="402"/>
      <c r="Z7495" s="402"/>
    </row>
    <row r="7496" spans="23:26" x14ac:dyDescent="0.2">
      <c r="W7496" s="402"/>
      <c r="X7496" s="402"/>
      <c r="Y7496" s="402"/>
      <c r="Z7496" s="402"/>
    </row>
    <row r="7497" spans="23:26" x14ac:dyDescent="0.2">
      <c r="W7497" s="402"/>
      <c r="X7497" s="402"/>
      <c r="Y7497" s="402"/>
      <c r="Z7497" s="402"/>
    </row>
    <row r="7498" spans="23:26" x14ac:dyDescent="0.2">
      <c r="W7498" s="402"/>
      <c r="X7498" s="402"/>
      <c r="Y7498" s="402"/>
      <c r="Z7498" s="402"/>
    </row>
    <row r="7499" spans="23:26" x14ac:dyDescent="0.2">
      <c r="W7499" s="402"/>
      <c r="X7499" s="402"/>
      <c r="Y7499" s="402"/>
      <c r="Z7499" s="402"/>
    </row>
    <row r="7500" spans="23:26" x14ac:dyDescent="0.2">
      <c r="W7500" s="402"/>
      <c r="X7500" s="402"/>
      <c r="Y7500" s="402"/>
      <c r="Z7500" s="402"/>
    </row>
    <row r="7501" spans="23:26" x14ac:dyDescent="0.2">
      <c r="W7501" s="402"/>
      <c r="X7501" s="402"/>
      <c r="Y7501" s="402"/>
      <c r="Z7501" s="402"/>
    </row>
    <row r="7502" spans="23:26" x14ac:dyDescent="0.2">
      <c r="W7502" s="402"/>
      <c r="X7502" s="402"/>
      <c r="Y7502" s="402"/>
      <c r="Z7502" s="402"/>
    </row>
    <row r="7503" spans="23:26" x14ac:dyDescent="0.2">
      <c r="W7503" s="402"/>
      <c r="X7503" s="402"/>
      <c r="Y7503" s="402"/>
      <c r="Z7503" s="402"/>
    </row>
    <row r="7504" spans="23:26" x14ac:dyDescent="0.2">
      <c r="W7504" s="402"/>
      <c r="X7504" s="402"/>
      <c r="Y7504" s="402"/>
      <c r="Z7504" s="402"/>
    </row>
    <row r="7505" spans="23:26" x14ac:dyDescent="0.2">
      <c r="W7505" s="402"/>
      <c r="X7505" s="402"/>
      <c r="Y7505" s="402"/>
      <c r="Z7505" s="402"/>
    </row>
    <row r="7506" spans="23:26" x14ac:dyDescent="0.2">
      <c r="W7506" s="402"/>
      <c r="X7506" s="402"/>
      <c r="Y7506" s="402"/>
      <c r="Z7506" s="402"/>
    </row>
    <row r="7507" spans="23:26" x14ac:dyDescent="0.2">
      <c r="W7507" s="402"/>
      <c r="X7507" s="402"/>
      <c r="Y7507" s="402"/>
      <c r="Z7507" s="402"/>
    </row>
    <row r="7508" spans="23:26" x14ac:dyDescent="0.2">
      <c r="W7508" s="402"/>
      <c r="X7508" s="402"/>
      <c r="Y7508" s="402"/>
      <c r="Z7508" s="402"/>
    </row>
    <row r="7509" spans="23:26" x14ac:dyDescent="0.2">
      <c r="W7509" s="402"/>
      <c r="X7509" s="402"/>
      <c r="Y7509" s="402"/>
      <c r="Z7509" s="402"/>
    </row>
    <row r="7510" spans="23:26" x14ac:dyDescent="0.2">
      <c r="W7510" s="402"/>
      <c r="X7510" s="402"/>
      <c r="Y7510" s="402"/>
      <c r="Z7510" s="402"/>
    </row>
    <row r="7511" spans="23:26" x14ac:dyDescent="0.2">
      <c r="W7511" s="402"/>
      <c r="X7511" s="402"/>
      <c r="Y7511" s="402"/>
      <c r="Z7511" s="402"/>
    </row>
    <row r="7512" spans="23:26" x14ac:dyDescent="0.2">
      <c r="W7512" s="402"/>
      <c r="X7512" s="402"/>
      <c r="Y7512" s="402"/>
      <c r="Z7512" s="402"/>
    </row>
    <row r="7513" spans="23:26" x14ac:dyDescent="0.2">
      <c r="W7513" s="402"/>
      <c r="X7513" s="402"/>
      <c r="Y7513" s="402"/>
      <c r="Z7513" s="402"/>
    </row>
    <row r="7514" spans="23:26" x14ac:dyDescent="0.2">
      <c r="W7514" s="402"/>
      <c r="X7514" s="402"/>
      <c r="Y7514" s="402"/>
      <c r="Z7514" s="402"/>
    </row>
    <row r="7515" spans="23:26" x14ac:dyDescent="0.2">
      <c r="W7515" s="402"/>
      <c r="X7515" s="402"/>
      <c r="Y7515" s="402"/>
      <c r="Z7515" s="402"/>
    </row>
    <row r="7516" spans="23:26" x14ac:dyDescent="0.2">
      <c r="W7516" s="402"/>
      <c r="X7516" s="402"/>
      <c r="Y7516" s="402"/>
      <c r="Z7516" s="402"/>
    </row>
    <row r="7517" spans="23:26" x14ac:dyDescent="0.2">
      <c r="W7517" s="402"/>
      <c r="X7517" s="402"/>
      <c r="Y7517" s="402"/>
      <c r="Z7517" s="402"/>
    </row>
    <row r="7518" spans="23:26" x14ac:dyDescent="0.2">
      <c r="W7518" s="402"/>
      <c r="X7518" s="402"/>
      <c r="Y7518" s="402"/>
      <c r="Z7518" s="402"/>
    </row>
    <row r="7519" spans="23:26" x14ac:dyDescent="0.2">
      <c r="W7519" s="402"/>
      <c r="X7519" s="402"/>
      <c r="Y7519" s="402"/>
      <c r="Z7519" s="402"/>
    </row>
    <row r="7520" spans="23:26" x14ac:dyDescent="0.2">
      <c r="W7520" s="402"/>
      <c r="X7520" s="402"/>
      <c r="Y7520" s="402"/>
      <c r="Z7520" s="402"/>
    </row>
    <row r="7521" spans="23:26" x14ac:dyDescent="0.2">
      <c r="W7521" s="402"/>
      <c r="X7521" s="402"/>
      <c r="Y7521" s="402"/>
      <c r="Z7521" s="402"/>
    </row>
    <row r="7522" spans="23:26" x14ac:dyDescent="0.2">
      <c r="W7522" s="402"/>
      <c r="X7522" s="402"/>
      <c r="Y7522" s="402"/>
      <c r="Z7522" s="402"/>
    </row>
    <row r="7523" spans="23:26" x14ac:dyDescent="0.2">
      <c r="W7523" s="402"/>
      <c r="X7523" s="402"/>
      <c r="Y7523" s="402"/>
      <c r="Z7523" s="402"/>
    </row>
    <row r="7524" spans="23:26" x14ac:dyDescent="0.2">
      <c r="W7524" s="402"/>
      <c r="X7524" s="402"/>
      <c r="Y7524" s="402"/>
      <c r="Z7524" s="402"/>
    </row>
    <row r="7525" spans="23:26" x14ac:dyDescent="0.2">
      <c r="W7525" s="402"/>
      <c r="X7525" s="402"/>
      <c r="Y7525" s="402"/>
      <c r="Z7525" s="402"/>
    </row>
    <row r="7526" spans="23:26" x14ac:dyDescent="0.2">
      <c r="W7526" s="402"/>
      <c r="X7526" s="402"/>
      <c r="Y7526" s="402"/>
      <c r="Z7526" s="402"/>
    </row>
    <row r="7527" spans="23:26" x14ac:dyDescent="0.2">
      <c r="W7527" s="402"/>
      <c r="X7527" s="402"/>
      <c r="Y7527" s="402"/>
      <c r="Z7527" s="402"/>
    </row>
    <row r="7528" spans="23:26" x14ac:dyDescent="0.2">
      <c r="W7528" s="402"/>
      <c r="X7528" s="402"/>
      <c r="Y7528" s="402"/>
      <c r="Z7528" s="402"/>
    </row>
    <row r="7529" spans="23:26" x14ac:dyDescent="0.2">
      <c r="W7529" s="402"/>
      <c r="X7529" s="402"/>
      <c r="Y7529" s="402"/>
      <c r="Z7529" s="402"/>
    </row>
    <row r="7530" spans="23:26" x14ac:dyDescent="0.2">
      <c r="W7530" s="402"/>
      <c r="X7530" s="402"/>
      <c r="Y7530" s="402"/>
      <c r="Z7530" s="402"/>
    </row>
    <row r="7531" spans="23:26" x14ac:dyDescent="0.2">
      <c r="W7531" s="402"/>
      <c r="X7531" s="402"/>
      <c r="Y7531" s="402"/>
      <c r="Z7531" s="402"/>
    </row>
    <row r="7532" spans="23:26" x14ac:dyDescent="0.2">
      <c r="W7532" s="402"/>
      <c r="X7532" s="402"/>
      <c r="Y7532" s="402"/>
      <c r="Z7532" s="402"/>
    </row>
    <row r="7533" spans="23:26" x14ac:dyDescent="0.2">
      <c r="W7533" s="402"/>
      <c r="X7533" s="402"/>
      <c r="Y7533" s="402"/>
      <c r="Z7533" s="402"/>
    </row>
    <row r="7534" spans="23:26" x14ac:dyDescent="0.2">
      <c r="W7534" s="402"/>
      <c r="X7534" s="402"/>
      <c r="Y7534" s="402"/>
      <c r="Z7534" s="402"/>
    </row>
    <row r="7535" spans="23:26" x14ac:dyDescent="0.2">
      <c r="W7535" s="402"/>
      <c r="X7535" s="402"/>
      <c r="Y7535" s="402"/>
      <c r="Z7535" s="402"/>
    </row>
    <row r="7536" spans="23:26" x14ac:dyDescent="0.2">
      <c r="W7536" s="402"/>
      <c r="X7536" s="402"/>
      <c r="Y7536" s="402"/>
      <c r="Z7536" s="402"/>
    </row>
    <row r="7537" spans="23:26" x14ac:dyDescent="0.2">
      <c r="W7537" s="402"/>
      <c r="X7537" s="402"/>
      <c r="Y7537" s="402"/>
      <c r="Z7537" s="402"/>
    </row>
    <row r="7538" spans="23:26" x14ac:dyDescent="0.2">
      <c r="W7538" s="402"/>
      <c r="X7538" s="402"/>
      <c r="Y7538" s="402"/>
      <c r="Z7538" s="402"/>
    </row>
    <row r="7539" spans="23:26" x14ac:dyDescent="0.2">
      <c r="W7539" s="402"/>
      <c r="X7539" s="402"/>
      <c r="Y7539" s="402"/>
      <c r="Z7539" s="402"/>
    </row>
    <row r="7540" spans="23:26" x14ac:dyDescent="0.2">
      <c r="W7540" s="402"/>
      <c r="X7540" s="402"/>
      <c r="Y7540" s="402"/>
      <c r="Z7540" s="402"/>
    </row>
    <row r="7541" spans="23:26" x14ac:dyDescent="0.2">
      <c r="W7541" s="402"/>
      <c r="X7541" s="402"/>
      <c r="Y7541" s="402"/>
      <c r="Z7541" s="402"/>
    </row>
    <row r="7542" spans="23:26" x14ac:dyDescent="0.2">
      <c r="W7542" s="402"/>
      <c r="X7542" s="402"/>
      <c r="Y7542" s="402"/>
      <c r="Z7542" s="402"/>
    </row>
    <row r="7543" spans="23:26" x14ac:dyDescent="0.2">
      <c r="W7543" s="402"/>
      <c r="X7543" s="402"/>
      <c r="Y7543" s="402"/>
      <c r="Z7543" s="402"/>
    </row>
    <row r="7544" spans="23:26" x14ac:dyDescent="0.2">
      <c r="W7544" s="402"/>
      <c r="X7544" s="402"/>
      <c r="Y7544" s="402"/>
      <c r="Z7544" s="402"/>
    </row>
    <row r="7545" spans="23:26" x14ac:dyDescent="0.2">
      <c r="W7545" s="402"/>
      <c r="X7545" s="402"/>
      <c r="Y7545" s="402"/>
      <c r="Z7545" s="402"/>
    </row>
    <row r="7546" spans="23:26" x14ac:dyDescent="0.2">
      <c r="W7546" s="402"/>
      <c r="X7546" s="402"/>
      <c r="Y7546" s="402"/>
      <c r="Z7546" s="402"/>
    </row>
    <row r="7547" spans="23:26" x14ac:dyDescent="0.2">
      <c r="W7547" s="402"/>
      <c r="X7547" s="402"/>
      <c r="Y7547" s="402"/>
      <c r="Z7547" s="402"/>
    </row>
    <row r="7548" spans="23:26" x14ac:dyDescent="0.2">
      <c r="W7548" s="402"/>
      <c r="X7548" s="402"/>
      <c r="Y7548" s="402"/>
      <c r="Z7548" s="402"/>
    </row>
    <row r="7549" spans="23:26" x14ac:dyDescent="0.2">
      <c r="W7549" s="402"/>
      <c r="X7549" s="402"/>
      <c r="Y7549" s="402"/>
      <c r="Z7549" s="402"/>
    </row>
    <row r="7550" spans="23:26" x14ac:dyDescent="0.2">
      <c r="W7550" s="402"/>
      <c r="X7550" s="402"/>
      <c r="Y7550" s="402"/>
      <c r="Z7550" s="402"/>
    </row>
    <row r="7551" spans="23:26" x14ac:dyDescent="0.2">
      <c r="W7551" s="402"/>
      <c r="X7551" s="402"/>
      <c r="Y7551" s="402"/>
      <c r="Z7551" s="402"/>
    </row>
    <row r="7552" spans="23:26" x14ac:dyDescent="0.2">
      <c r="W7552" s="402"/>
      <c r="X7552" s="402"/>
      <c r="Y7552" s="402"/>
      <c r="Z7552" s="402"/>
    </row>
    <row r="7553" spans="23:26" x14ac:dyDescent="0.2">
      <c r="W7553" s="402"/>
      <c r="X7553" s="402"/>
      <c r="Y7553" s="402"/>
      <c r="Z7553" s="402"/>
    </row>
    <row r="7554" spans="23:26" x14ac:dyDescent="0.2">
      <c r="W7554" s="402"/>
      <c r="X7554" s="402"/>
      <c r="Y7554" s="402"/>
      <c r="Z7554" s="402"/>
    </row>
    <row r="7555" spans="23:26" x14ac:dyDescent="0.2">
      <c r="W7555" s="402"/>
      <c r="X7555" s="402"/>
      <c r="Y7555" s="402"/>
      <c r="Z7555" s="402"/>
    </row>
    <row r="7556" spans="23:26" x14ac:dyDescent="0.2">
      <c r="W7556" s="402"/>
      <c r="X7556" s="402"/>
      <c r="Y7556" s="402"/>
      <c r="Z7556" s="402"/>
    </row>
    <row r="7557" spans="23:26" x14ac:dyDescent="0.2">
      <c r="W7557" s="402"/>
      <c r="X7557" s="402"/>
      <c r="Y7557" s="402"/>
      <c r="Z7557" s="402"/>
    </row>
    <row r="7558" spans="23:26" x14ac:dyDescent="0.2">
      <c r="W7558" s="402"/>
      <c r="X7558" s="402"/>
      <c r="Y7558" s="402"/>
      <c r="Z7558" s="402"/>
    </row>
    <row r="7559" spans="23:26" x14ac:dyDescent="0.2">
      <c r="W7559" s="402"/>
      <c r="X7559" s="402"/>
      <c r="Y7559" s="402"/>
      <c r="Z7559" s="402"/>
    </row>
    <row r="7560" spans="23:26" x14ac:dyDescent="0.2">
      <c r="W7560" s="402"/>
      <c r="X7560" s="402"/>
      <c r="Y7560" s="402"/>
      <c r="Z7560" s="402"/>
    </row>
    <row r="7561" spans="23:26" x14ac:dyDescent="0.2">
      <c r="W7561" s="402"/>
      <c r="X7561" s="402"/>
      <c r="Y7561" s="402"/>
      <c r="Z7561" s="402"/>
    </row>
    <row r="7562" spans="23:26" x14ac:dyDescent="0.2">
      <c r="W7562" s="402"/>
      <c r="X7562" s="402"/>
      <c r="Y7562" s="402"/>
      <c r="Z7562" s="402"/>
    </row>
    <row r="7563" spans="23:26" x14ac:dyDescent="0.2">
      <c r="W7563" s="402"/>
      <c r="X7563" s="402"/>
      <c r="Y7563" s="402"/>
      <c r="Z7563" s="402"/>
    </row>
    <row r="7564" spans="23:26" x14ac:dyDescent="0.2">
      <c r="W7564" s="402"/>
      <c r="X7564" s="402"/>
      <c r="Y7564" s="402"/>
      <c r="Z7564" s="402"/>
    </row>
    <row r="7565" spans="23:26" x14ac:dyDescent="0.2">
      <c r="W7565" s="402"/>
      <c r="X7565" s="402"/>
      <c r="Y7565" s="402"/>
      <c r="Z7565" s="402"/>
    </row>
    <row r="7566" spans="23:26" x14ac:dyDescent="0.2">
      <c r="W7566" s="402"/>
      <c r="X7566" s="402"/>
      <c r="Y7566" s="402"/>
      <c r="Z7566" s="402"/>
    </row>
    <row r="7567" spans="23:26" x14ac:dyDescent="0.2">
      <c r="W7567" s="402"/>
      <c r="X7567" s="402"/>
      <c r="Y7567" s="402"/>
      <c r="Z7567" s="402"/>
    </row>
    <row r="7568" spans="23:26" x14ac:dyDescent="0.2">
      <c r="W7568" s="402"/>
      <c r="X7568" s="402"/>
      <c r="Y7568" s="402"/>
      <c r="Z7568" s="402"/>
    </row>
    <row r="7569" spans="23:26" x14ac:dyDescent="0.2">
      <c r="W7569" s="402"/>
      <c r="X7569" s="402"/>
      <c r="Y7569" s="402"/>
      <c r="Z7569" s="402"/>
    </row>
    <row r="7570" spans="23:26" x14ac:dyDescent="0.2">
      <c r="W7570" s="402"/>
      <c r="X7570" s="402"/>
      <c r="Y7570" s="402"/>
      <c r="Z7570" s="402"/>
    </row>
    <row r="7571" spans="23:26" x14ac:dyDescent="0.2">
      <c r="W7571" s="402"/>
      <c r="X7571" s="402"/>
      <c r="Y7571" s="402"/>
      <c r="Z7571" s="402"/>
    </row>
    <row r="7572" spans="23:26" x14ac:dyDescent="0.2">
      <c r="W7572" s="402"/>
      <c r="X7572" s="402"/>
      <c r="Y7572" s="402"/>
      <c r="Z7572" s="402"/>
    </row>
    <row r="7573" spans="23:26" x14ac:dyDescent="0.2">
      <c r="W7573" s="402"/>
      <c r="X7573" s="402"/>
      <c r="Y7573" s="402"/>
      <c r="Z7573" s="402"/>
    </row>
    <row r="7574" spans="23:26" x14ac:dyDescent="0.2">
      <c r="W7574" s="402"/>
      <c r="X7574" s="402"/>
      <c r="Y7574" s="402"/>
      <c r="Z7574" s="402"/>
    </row>
    <row r="7575" spans="23:26" x14ac:dyDescent="0.2">
      <c r="W7575" s="402"/>
      <c r="X7575" s="402"/>
      <c r="Y7575" s="402"/>
      <c r="Z7575" s="402"/>
    </row>
    <row r="7576" spans="23:26" x14ac:dyDescent="0.2">
      <c r="W7576" s="402"/>
      <c r="X7576" s="402"/>
      <c r="Y7576" s="402"/>
      <c r="Z7576" s="402"/>
    </row>
    <row r="7577" spans="23:26" x14ac:dyDescent="0.2">
      <c r="W7577" s="402"/>
      <c r="X7577" s="402"/>
      <c r="Y7577" s="402"/>
      <c r="Z7577" s="402"/>
    </row>
    <row r="7578" spans="23:26" x14ac:dyDescent="0.2">
      <c r="W7578" s="402"/>
      <c r="X7578" s="402"/>
      <c r="Y7578" s="402"/>
      <c r="Z7578" s="402"/>
    </row>
    <row r="7579" spans="23:26" x14ac:dyDescent="0.2">
      <c r="W7579" s="402"/>
      <c r="X7579" s="402"/>
      <c r="Y7579" s="402"/>
      <c r="Z7579" s="402"/>
    </row>
    <row r="7580" spans="23:26" x14ac:dyDescent="0.2">
      <c r="W7580" s="402"/>
      <c r="X7580" s="402"/>
      <c r="Y7580" s="402"/>
      <c r="Z7580" s="402"/>
    </row>
    <row r="7581" spans="23:26" x14ac:dyDescent="0.2">
      <c r="W7581" s="402"/>
      <c r="X7581" s="402"/>
      <c r="Y7581" s="402"/>
      <c r="Z7581" s="402"/>
    </row>
    <row r="7582" spans="23:26" x14ac:dyDescent="0.2">
      <c r="W7582" s="402"/>
      <c r="X7582" s="402"/>
      <c r="Y7582" s="402"/>
      <c r="Z7582" s="402"/>
    </row>
    <row r="7583" spans="23:26" x14ac:dyDescent="0.2">
      <c r="W7583" s="402"/>
      <c r="X7583" s="402"/>
      <c r="Y7583" s="402"/>
      <c r="Z7583" s="402"/>
    </row>
    <row r="7584" spans="23:26" x14ac:dyDescent="0.2">
      <c r="W7584" s="402"/>
      <c r="X7584" s="402"/>
      <c r="Y7584" s="402"/>
      <c r="Z7584" s="402"/>
    </row>
    <row r="7585" spans="23:26" x14ac:dyDescent="0.2">
      <c r="W7585" s="402"/>
      <c r="X7585" s="402"/>
      <c r="Y7585" s="402"/>
      <c r="Z7585" s="402"/>
    </row>
    <row r="7586" spans="23:26" x14ac:dyDescent="0.2">
      <c r="W7586" s="402"/>
      <c r="X7586" s="402"/>
      <c r="Y7586" s="402"/>
      <c r="Z7586" s="402"/>
    </row>
    <row r="7587" spans="23:26" x14ac:dyDescent="0.2">
      <c r="W7587" s="402"/>
      <c r="X7587" s="402"/>
      <c r="Y7587" s="402"/>
      <c r="Z7587" s="402"/>
    </row>
    <row r="7588" spans="23:26" x14ac:dyDescent="0.2">
      <c r="W7588" s="402"/>
      <c r="X7588" s="402"/>
      <c r="Y7588" s="402"/>
      <c r="Z7588" s="402"/>
    </row>
    <row r="7589" spans="23:26" x14ac:dyDescent="0.2">
      <c r="W7589" s="402"/>
      <c r="X7589" s="402"/>
      <c r="Y7589" s="402"/>
      <c r="Z7589" s="402"/>
    </row>
    <row r="7590" spans="23:26" x14ac:dyDescent="0.2">
      <c r="W7590" s="402"/>
      <c r="X7590" s="402"/>
      <c r="Y7590" s="402"/>
      <c r="Z7590" s="402"/>
    </row>
    <row r="7591" spans="23:26" x14ac:dyDescent="0.2">
      <c r="W7591" s="402"/>
      <c r="X7591" s="402"/>
      <c r="Y7591" s="402"/>
      <c r="Z7591" s="402"/>
    </row>
    <row r="7592" spans="23:26" x14ac:dyDescent="0.2">
      <c r="W7592" s="402"/>
      <c r="X7592" s="402"/>
      <c r="Y7592" s="402"/>
      <c r="Z7592" s="402"/>
    </row>
    <row r="7593" spans="23:26" x14ac:dyDescent="0.2">
      <c r="W7593" s="402"/>
      <c r="X7593" s="402"/>
      <c r="Y7593" s="402"/>
      <c r="Z7593" s="402"/>
    </row>
    <row r="7594" spans="23:26" x14ac:dyDescent="0.2">
      <c r="W7594" s="402"/>
      <c r="X7594" s="402"/>
      <c r="Y7594" s="402"/>
      <c r="Z7594" s="402"/>
    </row>
    <row r="7595" spans="23:26" x14ac:dyDescent="0.2">
      <c r="W7595" s="402"/>
      <c r="X7595" s="402"/>
      <c r="Y7595" s="402"/>
      <c r="Z7595" s="402"/>
    </row>
    <row r="7596" spans="23:26" x14ac:dyDescent="0.2">
      <c r="W7596" s="402"/>
      <c r="X7596" s="402"/>
      <c r="Y7596" s="402"/>
      <c r="Z7596" s="402"/>
    </row>
    <row r="7597" spans="23:26" x14ac:dyDescent="0.2">
      <c r="W7597" s="402"/>
      <c r="X7597" s="402"/>
      <c r="Y7597" s="402"/>
      <c r="Z7597" s="402"/>
    </row>
    <row r="7598" spans="23:26" x14ac:dyDescent="0.2">
      <c r="W7598" s="402"/>
      <c r="X7598" s="402"/>
      <c r="Y7598" s="402"/>
      <c r="Z7598" s="402"/>
    </row>
    <row r="7599" spans="23:26" x14ac:dyDescent="0.2">
      <c r="W7599" s="402"/>
      <c r="X7599" s="402"/>
      <c r="Y7599" s="402"/>
      <c r="Z7599" s="402"/>
    </row>
    <row r="7600" spans="23:26" x14ac:dyDescent="0.2">
      <c r="W7600" s="402"/>
      <c r="X7600" s="402"/>
      <c r="Y7600" s="402"/>
      <c r="Z7600" s="402"/>
    </row>
    <row r="7601" spans="23:26" x14ac:dyDescent="0.2">
      <c r="W7601" s="402"/>
      <c r="X7601" s="402"/>
      <c r="Y7601" s="402"/>
      <c r="Z7601" s="402"/>
    </row>
    <row r="7602" spans="23:26" x14ac:dyDescent="0.2">
      <c r="W7602" s="402"/>
      <c r="X7602" s="402"/>
      <c r="Y7602" s="402"/>
      <c r="Z7602" s="402"/>
    </row>
    <row r="7603" spans="23:26" x14ac:dyDescent="0.2">
      <c r="W7603" s="402"/>
      <c r="X7603" s="402"/>
      <c r="Y7603" s="402"/>
      <c r="Z7603" s="402"/>
    </row>
    <row r="7604" spans="23:26" x14ac:dyDescent="0.2">
      <c r="W7604" s="402"/>
      <c r="X7604" s="402"/>
      <c r="Y7604" s="402"/>
      <c r="Z7604" s="402"/>
    </row>
    <row r="7605" spans="23:26" x14ac:dyDescent="0.2">
      <c r="W7605" s="402"/>
      <c r="X7605" s="402"/>
      <c r="Y7605" s="402"/>
      <c r="Z7605" s="402"/>
    </row>
    <row r="7606" spans="23:26" x14ac:dyDescent="0.2">
      <c r="W7606" s="402"/>
      <c r="X7606" s="402"/>
      <c r="Y7606" s="402"/>
      <c r="Z7606" s="402"/>
    </row>
    <row r="7607" spans="23:26" x14ac:dyDescent="0.2">
      <c r="W7607" s="402"/>
      <c r="X7607" s="402"/>
      <c r="Y7607" s="402"/>
      <c r="Z7607" s="402"/>
    </row>
    <row r="7608" spans="23:26" x14ac:dyDescent="0.2">
      <c r="W7608" s="402"/>
      <c r="X7608" s="402"/>
      <c r="Y7608" s="402"/>
      <c r="Z7608" s="402"/>
    </row>
    <row r="7609" spans="23:26" x14ac:dyDescent="0.2">
      <c r="W7609" s="402"/>
      <c r="X7609" s="402"/>
      <c r="Y7609" s="402"/>
      <c r="Z7609" s="402"/>
    </row>
    <row r="7610" spans="23:26" x14ac:dyDescent="0.2">
      <c r="W7610" s="402"/>
      <c r="X7610" s="402"/>
      <c r="Y7610" s="402"/>
      <c r="Z7610" s="402"/>
    </row>
    <row r="7611" spans="23:26" x14ac:dyDescent="0.2">
      <c r="W7611" s="402"/>
      <c r="X7611" s="402"/>
      <c r="Y7611" s="402"/>
      <c r="Z7611" s="402"/>
    </row>
    <row r="7612" spans="23:26" x14ac:dyDescent="0.2">
      <c r="W7612" s="402"/>
      <c r="X7612" s="402"/>
      <c r="Y7612" s="402"/>
      <c r="Z7612" s="402"/>
    </row>
    <row r="7613" spans="23:26" x14ac:dyDescent="0.2">
      <c r="W7613" s="402"/>
      <c r="X7613" s="402"/>
      <c r="Y7613" s="402"/>
      <c r="Z7613" s="402"/>
    </row>
    <row r="7614" spans="23:26" x14ac:dyDescent="0.2">
      <c r="W7614" s="402"/>
      <c r="X7614" s="402"/>
      <c r="Y7614" s="402"/>
      <c r="Z7614" s="402"/>
    </row>
    <row r="7615" spans="23:26" x14ac:dyDescent="0.2">
      <c r="W7615" s="402"/>
      <c r="X7615" s="402"/>
      <c r="Y7615" s="402"/>
      <c r="Z7615" s="402"/>
    </row>
    <row r="7616" spans="23:26" x14ac:dyDescent="0.2">
      <c r="W7616" s="402"/>
      <c r="X7616" s="402"/>
      <c r="Y7616" s="402"/>
      <c r="Z7616" s="402"/>
    </row>
    <row r="7617" spans="23:26" x14ac:dyDescent="0.2">
      <c r="W7617" s="402"/>
      <c r="X7617" s="402"/>
      <c r="Y7617" s="402"/>
      <c r="Z7617" s="402"/>
    </row>
    <row r="7618" spans="23:26" x14ac:dyDescent="0.2">
      <c r="W7618" s="402"/>
      <c r="X7618" s="402"/>
      <c r="Y7618" s="402"/>
      <c r="Z7618" s="402"/>
    </row>
    <row r="7619" spans="23:26" x14ac:dyDescent="0.2">
      <c r="W7619" s="402"/>
      <c r="X7619" s="402"/>
      <c r="Y7619" s="402"/>
      <c r="Z7619" s="402"/>
    </row>
    <row r="7620" spans="23:26" x14ac:dyDescent="0.2">
      <c r="W7620" s="402"/>
      <c r="X7620" s="402"/>
      <c r="Y7620" s="402"/>
      <c r="Z7620" s="402"/>
    </row>
    <row r="7621" spans="23:26" x14ac:dyDescent="0.2">
      <c r="W7621" s="402"/>
      <c r="X7621" s="402"/>
      <c r="Y7621" s="402"/>
      <c r="Z7621" s="402"/>
    </row>
    <row r="7622" spans="23:26" x14ac:dyDescent="0.2">
      <c r="W7622" s="402"/>
      <c r="X7622" s="402"/>
      <c r="Y7622" s="402"/>
      <c r="Z7622" s="402"/>
    </row>
    <row r="7623" spans="23:26" x14ac:dyDescent="0.2">
      <c r="W7623" s="402"/>
      <c r="X7623" s="402"/>
      <c r="Y7623" s="402"/>
      <c r="Z7623" s="402"/>
    </row>
    <row r="7624" spans="23:26" x14ac:dyDescent="0.2">
      <c r="W7624" s="402"/>
      <c r="X7624" s="402"/>
      <c r="Y7624" s="402"/>
      <c r="Z7624" s="402"/>
    </row>
    <row r="7625" spans="23:26" x14ac:dyDescent="0.2">
      <c r="W7625" s="402"/>
      <c r="X7625" s="402"/>
      <c r="Y7625" s="402"/>
      <c r="Z7625" s="402"/>
    </row>
    <row r="7626" spans="23:26" x14ac:dyDescent="0.2">
      <c r="W7626" s="402"/>
      <c r="X7626" s="402"/>
      <c r="Y7626" s="402"/>
      <c r="Z7626" s="402"/>
    </row>
    <row r="7627" spans="23:26" x14ac:dyDescent="0.2">
      <c r="W7627" s="402"/>
      <c r="X7627" s="402"/>
      <c r="Y7627" s="402"/>
      <c r="Z7627" s="402"/>
    </row>
    <row r="7628" spans="23:26" x14ac:dyDescent="0.2">
      <c r="W7628" s="402"/>
      <c r="X7628" s="402"/>
      <c r="Y7628" s="402"/>
      <c r="Z7628" s="402"/>
    </row>
    <row r="7629" spans="23:26" x14ac:dyDescent="0.2">
      <c r="W7629" s="402"/>
      <c r="X7629" s="402"/>
      <c r="Y7629" s="402"/>
      <c r="Z7629" s="402"/>
    </row>
    <row r="7630" spans="23:26" x14ac:dyDescent="0.2">
      <c r="W7630" s="402"/>
      <c r="X7630" s="402"/>
      <c r="Y7630" s="402"/>
      <c r="Z7630" s="402"/>
    </row>
    <row r="7631" spans="23:26" x14ac:dyDescent="0.2">
      <c r="W7631" s="402"/>
      <c r="X7631" s="402"/>
      <c r="Y7631" s="402"/>
      <c r="Z7631" s="402"/>
    </row>
    <row r="7632" spans="23:26" x14ac:dyDescent="0.2">
      <c r="W7632" s="402"/>
      <c r="X7632" s="402"/>
      <c r="Y7632" s="402"/>
      <c r="Z7632" s="402"/>
    </row>
    <row r="7633" spans="23:26" x14ac:dyDescent="0.2">
      <c r="W7633" s="402"/>
      <c r="X7633" s="402"/>
      <c r="Y7633" s="402"/>
      <c r="Z7633" s="402"/>
    </row>
    <row r="7634" spans="23:26" x14ac:dyDescent="0.2">
      <c r="W7634" s="402"/>
      <c r="X7634" s="402"/>
      <c r="Y7634" s="402"/>
      <c r="Z7634" s="402"/>
    </row>
    <row r="7635" spans="23:26" x14ac:dyDescent="0.2">
      <c r="W7635" s="402"/>
      <c r="X7635" s="402"/>
      <c r="Y7635" s="402"/>
      <c r="Z7635" s="402"/>
    </row>
    <row r="7636" spans="23:26" x14ac:dyDescent="0.2">
      <c r="W7636" s="402"/>
      <c r="X7636" s="402"/>
      <c r="Y7636" s="402"/>
      <c r="Z7636" s="402"/>
    </row>
    <row r="7637" spans="23:26" x14ac:dyDescent="0.2">
      <c r="W7637" s="402"/>
      <c r="X7637" s="402"/>
      <c r="Y7637" s="402"/>
      <c r="Z7637" s="402"/>
    </row>
    <row r="7638" spans="23:26" x14ac:dyDescent="0.2">
      <c r="W7638" s="402"/>
      <c r="X7638" s="402"/>
      <c r="Y7638" s="402"/>
      <c r="Z7638" s="402"/>
    </row>
    <row r="7639" spans="23:26" x14ac:dyDescent="0.2">
      <c r="W7639" s="402"/>
      <c r="X7639" s="402"/>
      <c r="Y7639" s="402"/>
      <c r="Z7639" s="402"/>
    </row>
    <row r="7640" spans="23:26" x14ac:dyDescent="0.2">
      <c r="W7640" s="402"/>
      <c r="X7640" s="402"/>
      <c r="Y7640" s="402"/>
      <c r="Z7640" s="402"/>
    </row>
    <row r="7641" spans="23:26" x14ac:dyDescent="0.2">
      <c r="W7641" s="402"/>
      <c r="X7641" s="402"/>
      <c r="Y7641" s="402"/>
      <c r="Z7641" s="402"/>
    </row>
    <row r="7642" spans="23:26" x14ac:dyDescent="0.2">
      <c r="W7642" s="402"/>
      <c r="X7642" s="402"/>
      <c r="Y7642" s="402"/>
      <c r="Z7642" s="402"/>
    </row>
    <row r="7643" spans="23:26" x14ac:dyDescent="0.2">
      <c r="W7643" s="402"/>
      <c r="X7643" s="402"/>
      <c r="Y7643" s="402"/>
      <c r="Z7643" s="402"/>
    </row>
    <row r="7644" spans="23:26" x14ac:dyDescent="0.2">
      <c r="W7644" s="402"/>
      <c r="X7644" s="402"/>
      <c r="Y7644" s="402"/>
      <c r="Z7644" s="402"/>
    </row>
    <row r="7645" spans="23:26" x14ac:dyDescent="0.2">
      <c r="W7645" s="402"/>
      <c r="X7645" s="402"/>
      <c r="Y7645" s="402"/>
      <c r="Z7645" s="402"/>
    </row>
    <row r="7646" spans="23:26" x14ac:dyDescent="0.2">
      <c r="W7646" s="402"/>
      <c r="X7646" s="402"/>
      <c r="Y7646" s="402"/>
      <c r="Z7646" s="402"/>
    </row>
    <row r="7647" spans="23:26" x14ac:dyDescent="0.2">
      <c r="W7647" s="402"/>
      <c r="X7647" s="402"/>
      <c r="Y7647" s="402"/>
      <c r="Z7647" s="402"/>
    </row>
    <row r="7648" spans="23:26" x14ac:dyDescent="0.2">
      <c r="W7648" s="402"/>
      <c r="X7648" s="402"/>
      <c r="Y7648" s="402"/>
      <c r="Z7648" s="402"/>
    </row>
    <row r="7649" spans="23:26" x14ac:dyDescent="0.2">
      <c r="W7649" s="402"/>
      <c r="X7649" s="402"/>
      <c r="Y7649" s="402"/>
      <c r="Z7649" s="402"/>
    </row>
    <row r="7650" spans="23:26" x14ac:dyDescent="0.2">
      <c r="W7650" s="402"/>
      <c r="X7650" s="402"/>
      <c r="Y7650" s="402"/>
      <c r="Z7650" s="402"/>
    </row>
    <row r="7651" spans="23:26" x14ac:dyDescent="0.2">
      <c r="W7651" s="402"/>
      <c r="X7651" s="402"/>
      <c r="Y7651" s="402"/>
      <c r="Z7651" s="402"/>
    </row>
    <row r="7652" spans="23:26" x14ac:dyDescent="0.2">
      <c r="W7652" s="402"/>
      <c r="X7652" s="402"/>
      <c r="Y7652" s="402"/>
      <c r="Z7652" s="402"/>
    </row>
    <row r="7653" spans="23:26" x14ac:dyDescent="0.2">
      <c r="W7653" s="402"/>
      <c r="X7653" s="402"/>
      <c r="Y7653" s="402"/>
      <c r="Z7653" s="402"/>
    </row>
    <row r="7654" spans="23:26" x14ac:dyDescent="0.2">
      <c r="W7654" s="402"/>
      <c r="X7654" s="402"/>
      <c r="Y7654" s="402"/>
      <c r="Z7654" s="402"/>
    </row>
    <row r="7655" spans="23:26" x14ac:dyDescent="0.2">
      <c r="W7655" s="402"/>
      <c r="X7655" s="402"/>
      <c r="Y7655" s="402"/>
      <c r="Z7655" s="402"/>
    </row>
    <row r="7656" spans="23:26" x14ac:dyDescent="0.2">
      <c r="W7656" s="402"/>
      <c r="X7656" s="402"/>
      <c r="Y7656" s="402"/>
      <c r="Z7656" s="402"/>
    </row>
    <row r="7657" spans="23:26" x14ac:dyDescent="0.2">
      <c r="W7657" s="402"/>
      <c r="X7657" s="402"/>
      <c r="Y7657" s="402"/>
      <c r="Z7657" s="402"/>
    </row>
    <row r="7658" spans="23:26" x14ac:dyDescent="0.2">
      <c r="W7658" s="402"/>
      <c r="X7658" s="402"/>
      <c r="Y7658" s="402"/>
      <c r="Z7658" s="402"/>
    </row>
    <row r="7659" spans="23:26" x14ac:dyDescent="0.2">
      <c r="W7659" s="402"/>
      <c r="X7659" s="402"/>
      <c r="Y7659" s="402"/>
      <c r="Z7659" s="402"/>
    </row>
    <row r="7660" spans="23:26" x14ac:dyDescent="0.2">
      <c r="W7660" s="402"/>
      <c r="X7660" s="402"/>
      <c r="Y7660" s="402"/>
      <c r="Z7660" s="402"/>
    </row>
    <row r="7661" spans="23:26" x14ac:dyDescent="0.2">
      <c r="W7661" s="402"/>
      <c r="X7661" s="402"/>
      <c r="Y7661" s="402"/>
      <c r="Z7661" s="402"/>
    </row>
    <row r="7662" spans="23:26" x14ac:dyDescent="0.2">
      <c r="W7662" s="402"/>
      <c r="X7662" s="402"/>
      <c r="Y7662" s="402"/>
      <c r="Z7662" s="402"/>
    </row>
    <row r="7663" spans="23:26" x14ac:dyDescent="0.2">
      <c r="W7663" s="402"/>
      <c r="X7663" s="402"/>
      <c r="Y7663" s="402"/>
      <c r="Z7663" s="402"/>
    </row>
    <row r="7664" spans="23:26" x14ac:dyDescent="0.2">
      <c r="W7664" s="402"/>
      <c r="X7664" s="402"/>
      <c r="Y7664" s="402"/>
      <c r="Z7664" s="402"/>
    </row>
    <row r="7665" spans="23:26" x14ac:dyDescent="0.2">
      <c r="W7665" s="402"/>
      <c r="X7665" s="402"/>
      <c r="Y7665" s="402"/>
      <c r="Z7665" s="402"/>
    </row>
    <row r="7666" spans="23:26" x14ac:dyDescent="0.2">
      <c r="W7666" s="402"/>
      <c r="X7666" s="402"/>
      <c r="Y7666" s="402"/>
      <c r="Z7666" s="402"/>
    </row>
    <row r="7667" spans="23:26" x14ac:dyDescent="0.2">
      <c r="W7667" s="402"/>
      <c r="X7667" s="402"/>
      <c r="Y7667" s="402"/>
      <c r="Z7667" s="402"/>
    </row>
    <row r="7668" spans="23:26" x14ac:dyDescent="0.2">
      <c r="W7668" s="402"/>
      <c r="X7668" s="402"/>
      <c r="Y7668" s="402"/>
      <c r="Z7668" s="402"/>
    </row>
    <row r="7669" spans="23:26" x14ac:dyDescent="0.2">
      <c r="W7669" s="402"/>
      <c r="X7669" s="402"/>
      <c r="Y7669" s="402"/>
      <c r="Z7669" s="402"/>
    </row>
    <row r="7670" spans="23:26" x14ac:dyDescent="0.2">
      <c r="W7670" s="402"/>
      <c r="X7670" s="402"/>
      <c r="Y7670" s="402"/>
      <c r="Z7670" s="402"/>
    </row>
    <row r="7671" spans="23:26" x14ac:dyDescent="0.2">
      <c r="W7671" s="402"/>
      <c r="X7671" s="402"/>
      <c r="Y7671" s="402"/>
      <c r="Z7671" s="402"/>
    </row>
    <row r="7672" spans="23:26" x14ac:dyDescent="0.2">
      <c r="W7672" s="402"/>
      <c r="X7672" s="402"/>
      <c r="Y7672" s="402"/>
      <c r="Z7672" s="402"/>
    </row>
    <row r="7673" spans="23:26" x14ac:dyDescent="0.2">
      <c r="W7673" s="402"/>
      <c r="X7673" s="402"/>
      <c r="Y7673" s="402"/>
      <c r="Z7673" s="402"/>
    </row>
    <row r="7674" spans="23:26" x14ac:dyDescent="0.2">
      <c r="W7674" s="402"/>
      <c r="X7674" s="402"/>
      <c r="Y7674" s="402"/>
      <c r="Z7674" s="402"/>
    </row>
    <row r="7675" spans="23:26" x14ac:dyDescent="0.2">
      <c r="W7675" s="402"/>
      <c r="X7675" s="402"/>
      <c r="Y7675" s="402"/>
      <c r="Z7675" s="402"/>
    </row>
    <row r="7676" spans="23:26" x14ac:dyDescent="0.2">
      <c r="W7676" s="402"/>
      <c r="X7676" s="402"/>
      <c r="Y7676" s="402"/>
      <c r="Z7676" s="402"/>
    </row>
    <row r="7677" spans="23:26" x14ac:dyDescent="0.2">
      <c r="W7677" s="402"/>
      <c r="X7677" s="402"/>
      <c r="Y7677" s="402"/>
      <c r="Z7677" s="402"/>
    </row>
    <row r="7678" spans="23:26" x14ac:dyDescent="0.2">
      <c r="W7678" s="402"/>
      <c r="X7678" s="402"/>
      <c r="Y7678" s="402"/>
      <c r="Z7678" s="402"/>
    </row>
    <row r="7679" spans="23:26" x14ac:dyDescent="0.2">
      <c r="W7679" s="402"/>
      <c r="X7679" s="402"/>
      <c r="Y7679" s="402"/>
      <c r="Z7679" s="402"/>
    </row>
    <row r="7680" spans="23:26" x14ac:dyDescent="0.2">
      <c r="W7680" s="402"/>
      <c r="X7680" s="402"/>
      <c r="Y7680" s="402"/>
      <c r="Z7680" s="402"/>
    </row>
    <row r="7681" spans="23:26" x14ac:dyDescent="0.2">
      <c r="W7681" s="402"/>
      <c r="X7681" s="402"/>
      <c r="Y7681" s="402"/>
      <c r="Z7681" s="402"/>
    </row>
    <row r="7682" spans="23:26" x14ac:dyDescent="0.2">
      <c r="W7682" s="402"/>
      <c r="X7682" s="402"/>
      <c r="Y7682" s="402"/>
      <c r="Z7682" s="402"/>
    </row>
    <row r="7683" spans="23:26" x14ac:dyDescent="0.2">
      <c r="W7683" s="402"/>
      <c r="X7683" s="402"/>
      <c r="Y7683" s="402"/>
      <c r="Z7683" s="402"/>
    </row>
    <row r="7684" spans="23:26" x14ac:dyDescent="0.2">
      <c r="W7684" s="402"/>
      <c r="X7684" s="402"/>
      <c r="Y7684" s="402"/>
      <c r="Z7684" s="402"/>
    </row>
    <row r="7685" spans="23:26" x14ac:dyDescent="0.2">
      <c r="W7685" s="402"/>
      <c r="X7685" s="402"/>
      <c r="Y7685" s="402"/>
      <c r="Z7685" s="402"/>
    </row>
    <row r="7686" spans="23:26" x14ac:dyDescent="0.2">
      <c r="W7686" s="402"/>
      <c r="X7686" s="402"/>
      <c r="Y7686" s="402"/>
      <c r="Z7686" s="402"/>
    </row>
    <row r="7687" spans="23:26" x14ac:dyDescent="0.2">
      <c r="W7687" s="402"/>
      <c r="X7687" s="402"/>
      <c r="Y7687" s="402"/>
      <c r="Z7687" s="402"/>
    </row>
    <row r="7688" spans="23:26" x14ac:dyDescent="0.2">
      <c r="W7688" s="402"/>
      <c r="X7688" s="402"/>
      <c r="Y7688" s="402"/>
      <c r="Z7688" s="402"/>
    </row>
    <row r="7689" spans="23:26" x14ac:dyDescent="0.2">
      <c r="W7689" s="402"/>
      <c r="X7689" s="402"/>
      <c r="Y7689" s="402"/>
      <c r="Z7689" s="402"/>
    </row>
    <row r="7690" spans="23:26" x14ac:dyDescent="0.2">
      <c r="W7690" s="402"/>
      <c r="X7690" s="402"/>
      <c r="Y7690" s="402"/>
      <c r="Z7690" s="402"/>
    </row>
    <row r="7691" spans="23:26" x14ac:dyDescent="0.2">
      <c r="W7691" s="402"/>
      <c r="X7691" s="402"/>
      <c r="Y7691" s="402"/>
      <c r="Z7691" s="402"/>
    </row>
    <row r="7692" spans="23:26" x14ac:dyDescent="0.2">
      <c r="W7692" s="402"/>
      <c r="X7692" s="402"/>
      <c r="Y7692" s="402"/>
      <c r="Z7692" s="402"/>
    </row>
    <row r="7693" spans="23:26" x14ac:dyDescent="0.2">
      <c r="W7693" s="402"/>
      <c r="X7693" s="402"/>
      <c r="Y7693" s="402"/>
      <c r="Z7693" s="402"/>
    </row>
    <row r="7694" spans="23:26" x14ac:dyDescent="0.2">
      <c r="W7694" s="402"/>
      <c r="X7694" s="402"/>
      <c r="Y7694" s="402"/>
      <c r="Z7694" s="402"/>
    </row>
    <row r="7695" spans="23:26" x14ac:dyDescent="0.2">
      <c r="W7695" s="402"/>
      <c r="X7695" s="402"/>
      <c r="Y7695" s="402"/>
      <c r="Z7695" s="402"/>
    </row>
    <row r="7696" spans="23:26" x14ac:dyDescent="0.2">
      <c r="W7696" s="402"/>
      <c r="X7696" s="402"/>
      <c r="Y7696" s="402"/>
      <c r="Z7696" s="402"/>
    </row>
    <row r="7697" spans="23:26" x14ac:dyDescent="0.2">
      <c r="W7697" s="402"/>
      <c r="X7697" s="402"/>
      <c r="Y7697" s="402"/>
      <c r="Z7697" s="402"/>
    </row>
    <row r="7698" spans="23:26" x14ac:dyDescent="0.2">
      <c r="W7698" s="402"/>
      <c r="X7698" s="402"/>
      <c r="Y7698" s="402"/>
      <c r="Z7698" s="402"/>
    </row>
    <row r="7699" spans="23:26" x14ac:dyDescent="0.2">
      <c r="W7699" s="402"/>
      <c r="X7699" s="402"/>
      <c r="Y7699" s="402"/>
      <c r="Z7699" s="402"/>
    </row>
    <row r="7700" spans="23:26" x14ac:dyDescent="0.2">
      <c r="W7700" s="402"/>
      <c r="X7700" s="402"/>
      <c r="Y7700" s="402"/>
      <c r="Z7700" s="402"/>
    </row>
    <row r="7701" spans="23:26" x14ac:dyDescent="0.2">
      <c r="W7701" s="402"/>
      <c r="X7701" s="402"/>
      <c r="Y7701" s="402"/>
      <c r="Z7701" s="402"/>
    </row>
    <row r="7702" spans="23:26" x14ac:dyDescent="0.2">
      <c r="W7702" s="402"/>
      <c r="X7702" s="402"/>
      <c r="Y7702" s="402"/>
      <c r="Z7702" s="402"/>
    </row>
    <row r="7703" spans="23:26" x14ac:dyDescent="0.2">
      <c r="W7703" s="402"/>
      <c r="X7703" s="402"/>
      <c r="Y7703" s="402"/>
      <c r="Z7703" s="402"/>
    </row>
    <row r="7704" spans="23:26" x14ac:dyDescent="0.2">
      <c r="W7704" s="402"/>
      <c r="X7704" s="402"/>
      <c r="Y7704" s="402"/>
      <c r="Z7704" s="402"/>
    </row>
    <row r="7705" spans="23:26" x14ac:dyDescent="0.2">
      <c r="W7705" s="402"/>
      <c r="X7705" s="402"/>
      <c r="Y7705" s="402"/>
      <c r="Z7705" s="402"/>
    </row>
    <row r="7706" spans="23:26" x14ac:dyDescent="0.2">
      <c r="W7706" s="402"/>
      <c r="X7706" s="402"/>
      <c r="Y7706" s="402"/>
      <c r="Z7706" s="402"/>
    </row>
    <row r="7707" spans="23:26" x14ac:dyDescent="0.2">
      <c r="W7707" s="402"/>
      <c r="X7707" s="402"/>
      <c r="Y7707" s="402"/>
      <c r="Z7707" s="402"/>
    </row>
    <row r="7708" spans="23:26" x14ac:dyDescent="0.2">
      <c r="W7708" s="402"/>
      <c r="X7708" s="402"/>
      <c r="Y7708" s="402"/>
      <c r="Z7708" s="402"/>
    </row>
    <row r="7709" spans="23:26" x14ac:dyDescent="0.2">
      <c r="W7709" s="402"/>
      <c r="X7709" s="402"/>
      <c r="Y7709" s="402"/>
      <c r="Z7709" s="402"/>
    </row>
    <row r="7710" spans="23:26" x14ac:dyDescent="0.2">
      <c r="W7710" s="402"/>
      <c r="X7710" s="402"/>
      <c r="Y7710" s="402"/>
      <c r="Z7710" s="402"/>
    </row>
    <row r="7711" spans="23:26" x14ac:dyDescent="0.2">
      <c r="W7711" s="402"/>
      <c r="X7711" s="402"/>
      <c r="Y7711" s="402"/>
      <c r="Z7711" s="402"/>
    </row>
    <row r="7712" spans="23:26" x14ac:dyDescent="0.2">
      <c r="W7712" s="402"/>
      <c r="X7712" s="402"/>
      <c r="Y7712" s="402"/>
      <c r="Z7712" s="402"/>
    </row>
    <row r="7713" spans="23:26" x14ac:dyDescent="0.2">
      <c r="W7713" s="402"/>
      <c r="X7713" s="402"/>
      <c r="Y7713" s="402"/>
      <c r="Z7713" s="402"/>
    </row>
    <row r="7714" spans="23:26" x14ac:dyDescent="0.2">
      <c r="W7714" s="402"/>
      <c r="X7714" s="402"/>
      <c r="Y7714" s="402"/>
      <c r="Z7714" s="402"/>
    </row>
    <row r="7715" spans="23:26" x14ac:dyDescent="0.2">
      <c r="W7715" s="402"/>
      <c r="X7715" s="402"/>
      <c r="Y7715" s="402"/>
      <c r="Z7715" s="402"/>
    </row>
    <row r="7716" spans="23:26" x14ac:dyDescent="0.2">
      <c r="W7716" s="402"/>
      <c r="X7716" s="402"/>
      <c r="Y7716" s="402"/>
      <c r="Z7716" s="402"/>
    </row>
    <row r="7717" spans="23:26" x14ac:dyDescent="0.2">
      <c r="W7717" s="402"/>
      <c r="X7717" s="402"/>
      <c r="Y7717" s="402"/>
      <c r="Z7717" s="402"/>
    </row>
    <row r="7718" spans="23:26" x14ac:dyDescent="0.2">
      <c r="W7718" s="402"/>
      <c r="X7718" s="402"/>
      <c r="Y7718" s="402"/>
      <c r="Z7718" s="402"/>
    </row>
    <row r="7719" spans="23:26" x14ac:dyDescent="0.2">
      <c r="W7719" s="402"/>
      <c r="X7719" s="402"/>
      <c r="Y7719" s="402"/>
      <c r="Z7719" s="402"/>
    </row>
    <row r="7720" spans="23:26" x14ac:dyDescent="0.2">
      <c r="W7720" s="402"/>
      <c r="X7720" s="402"/>
      <c r="Y7720" s="402"/>
      <c r="Z7720" s="402"/>
    </row>
    <row r="7721" spans="23:26" x14ac:dyDescent="0.2">
      <c r="W7721" s="402"/>
      <c r="X7721" s="402"/>
      <c r="Y7721" s="402"/>
      <c r="Z7721" s="402"/>
    </row>
    <row r="7722" spans="23:26" x14ac:dyDescent="0.2">
      <c r="W7722" s="402"/>
      <c r="X7722" s="402"/>
      <c r="Y7722" s="402"/>
      <c r="Z7722" s="402"/>
    </row>
    <row r="7723" spans="23:26" x14ac:dyDescent="0.2">
      <c r="W7723" s="402"/>
      <c r="X7723" s="402"/>
      <c r="Y7723" s="402"/>
      <c r="Z7723" s="402"/>
    </row>
    <row r="7724" spans="23:26" x14ac:dyDescent="0.2">
      <c r="W7724" s="402"/>
      <c r="X7724" s="402"/>
      <c r="Y7724" s="402"/>
      <c r="Z7724" s="402"/>
    </row>
    <row r="7725" spans="23:26" x14ac:dyDescent="0.2">
      <c r="W7725" s="402"/>
      <c r="X7725" s="402"/>
      <c r="Y7725" s="402"/>
      <c r="Z7725" s="402"/>
    </row>
    <row r="7726" spans="23:26" x14ac:dyDescent="0.2">
      <c r="W7726" s="402"/>
      <c r="X7726" s="402"/>
      <c r="Y7726" s="402"/>
      <c r="Z7726" s="402"/>
    </row>
    <row r="7727" spans="23:26" x14ac:dyDescent="0.2">
      <c r="W7727" s="402"/>
      <c r="X7727" s="402"/>
      <c r="Y7727" s="402"/>
      <c r="Z7727" s="402"/>
    </row>
    <row r="7728" spans="23:26" x14ac:dyDescent="0.2">
      <c r="W7728" s="402"/>
      <c r="X7728" s="402"/>
      <c r="Y7728" s="402"/>
      <c r="Z7728" s="402"/>
    </row>
    <row r="7729" spans="23:26" x14ac:dyDescent="0.2">
      <c r="W7729" s="402"/>
      <c r="X7729" s="402"/>
      <c r="Y7729" s="402"/>
      <c r="Z7729" s="402"/>
    </row>
    <row r="7730" spans="23:26" x14ac:dyDescent="0.2">
      <c r="W7730" s="402"/>
      <c r="X7730" s="402"/>
      <c r="Y7730" s="402"/>
      <c r="Z7730" s="402"/>
    </row>
    <row r="7731" spans="23:26" x14ac:dyDescent="0.2">
      <c r="W7731" s="402"/>
      <c r="X7731" s="402"/>
      <c r="Y7731" s="402"/>
      <c r="Z7731" s="402"/>
    </row>
    <row r="7732" spans="23:26" x14ac:dyDescent="0.2">
      <c r="W7732" s="402"/>
      <c r="X7732" s="402"/>
      <c r="Y7732" s="402"/>
      <c r="Z7732" s="402"/>
    </row>
    <row r="7733" spans="23:26" x14ac:dyDescent="0.2">
      <c r="W7733" s="402"/>
      <c r="X7733" s="402"/>
      <c r="Y7733" s="402"/>
      <c r="Z7733" s="402"/>
    </row>
    <row r="7734" spans="23:26" x14ac:dyDescent="0.2">
      <c r="W7734" s="402"/>
      <c r="X7734" s="402"/>
      <c r="Y7734" s="402"/>
      <c r="Z7734" s="402"/>
    </row>
    <row r="7735" spans="23:26" x14ac:dyDescent="0.2">
      <c r="W7735" s="402"/>
      <c r="X7735" s="402"/>
      <c r="Y7735" s="402"/>
      <c r="Z7735" s="402"/>
    </row>
    <row r="7736" spans="23:26" x14ac:dyDescent="0.2">
      <c r="W7736" s="402"/>
      <c r="X7736" s="402"/>
      <c r="Y7736" s="402"/>
      <c r="Z7736" s="402"/>
    </row>
    <row r="7737" spans="23:26" x14ac:dyDescent="0.2">
      <c r="W7737" s="402"/>
      <c r="X7737" s="402"/>
      <c r="Y7737" s="402"/>
      <c r="Z7737" s="402"/>
    </row>
    <row r="7738" spans="23:26" x14ac:dyDescent="0.2">
      <c r="W7738" s="402"/>
      <c r="X7738" s="402"/>
      <c r="Y7738" s="402"/>
      <c r="Z7738" s="402"/>
    </row>
    <row r="7739" spans="23:26" x14ac:dyDescent="0.2">
      <c r="W7739" s="402"/>
      <c r="X7739" s="402"/>
      <c r="Y7739" s="402"/>
      <c r="Z7739" s="402"/>
    </row>
    <row r="7740" spans="23:26" x14ac:dyDescent="0.2">
      <c r="W7740" s="402"/>
      <c r="X7740" s="402"/>
      <c r="Y7740" s="402"/>
      <c r="Z7740" s="402"/>
    </row>
    <row r="7741" spans="23:26" x14ac:dyDescent="0.2">
      <c r="W7741" s="402"/>
      <c r="X7741" s="402"/>
      <c r="Y7741" s="402"/>
      <c r="Z7741" s="402"/>
    </row>
    <row r="7742" spans="23:26" x14ac:dyDescent="0.2">
      <c r="W7742" s="402"/>
      <c r="X7742" s="402"/>
      <c r="Y7742" s="402"/>
      <c r="Z7742" s="402"/>
    </row>
    <row r="7743" spans="23:26" x14ac:dyDescent="0.2">
      <c r="W7743" s="402"/>
      <c r="X7743" s="402"/>
      <c r="Y7743" s="402"/>
      <c r="Z7743" s="402"/>
    </row>
    <row r="7744" spans="23:26" x14ac:dyDescent="0.2">
      <c r="W7744" s="402"/>
      <c r="X7744" s="402"/>
      <c r="Y7744" s="402"/>
      <c r="Z7744" s="402"/>
    </row>
    <row r="7745" spans="23:26" x14ac:dyDescent="0.2">
      <c r="W7745" s="402"/>
      <c r="X7745" s="402"/>
      <c r="Y7745" s="402"/>
      <c r="Z7745" s="402"/>
    </row>
    <row r="7746" spans="23:26" x14ac:dyDescent="0.2">
      <c r="W7746" s="402"/>
      <c r="X7746" s="402"/>
      <c r="Y7746" s="402"/>
      <c r="Z7746" s="402"/>
    </row>
    <row r="7747" spans="23:26" x14ac:dyDescent="0.2">
      <c r="W7747" s="402"/>
      <c r="X7747" s="402"/>
      <c r="Y7747" s="402"/>
      <c r="Z7747" s="402"/>
    </row>
    <row r="7748" spans="23:26" x14ac:dyDescent="0.2">
      <c r="W7748" s="402"/>
      <c r="X7748" s="402"/>
      <c r="Y7748" s="402"/>
      <c r="Z7748" s="402"/>
    </row>
    <row r="7749" spans="23:26" x14ac:dyDescent="0.2">
      <c r="W7749" s="402"/>
      <c r="X7749" s="402"/>
      <c r="Y7749" s="402"/>
      <c r="Z7749" s="402"/>
    </row>
    <row r="7750" spans="23:26" x14ac:dyDescent="0.2">
      <c r="W7750" s="402"/>
      <c r="X7750" s="402"/>
      <c r="Y7750" s="402"/>
      <c r="Z7750" s="402"/>
    </row>
    <row r="7751" spans="23:26" x14ac:dyDescent="0.2">
      <c r="W7751" s="402"/>
      <c r="X7751" s="402"/>
      <c r="Y7751" s="402"/>
      <c r="Z7751" s="402"/>
    </row>
    <row r="7752" spans="23:26" x14ac:dyDescent="0.2">
      <c r="W7752" s="402"/>
      <c r="X7752" s="402"/>
      <c r="Y7752" s="402"/>
      <c r="Z7752" s="402"/>
    </row>
    <row r="7753" spans="23:26" x14ac:dyDescent="0.2">
      <c r="W7753" s="402"/>
      <c r="X7753" s="402"/>
      <c r="Y7753" s="402"/>
      <c r="Z7753" s="402"/>
    </row>
    <row r="7754" spans="23:26" x14ac:dyDescent="0.2">
      <c r="W7754" s="402"/>
      <c r="X7754" s="402"/>
      <c r="Y7754" s="402"/>
      <c r="Z7754" s="402"/>
    </row>
    <row r="7755" spans="23:26" x14ac:dyDescent="0.2">
      <c r="W7755" s="402"/>
      <c r="X7755" s="402"/>
      <c r="Y7755" s="402"/>
      <c r="Z7755" s="402"/>
    </row>
    <row r="7756" spans="23:26" x14ac:dyDescent="0.2">
      <c r="W7756" s="402"/>
      <c r="X7756" s="402"/>
      <c r="Y7756" s="402"/>
      <c r="Z7756" s="402"/>
    </row>
    <row r="7757" spans="23:26" x14ac:dyDescent="0.2">
      <c r="W7757" s="402"/>
      <c r="X7757" s="402"/>
      <c r="Y7757" s="402"/>
      <c r="Z7757" s="402"/>
    </row>
    <row r="7758" spans="23:26" x14ac:dyDescent="0.2">
      <c r="W7758" s="402"/>
      <c r="X7758" s="402"/>
      <c r="Y7758" s="402"/>
      <c r="Z7758" s="402"/>
    </row>
    <row r="7759" spans="23:26" x14ac:dyDescent="0.2">
      <c r="W7759" s="402"/>
      <c r="X7759" s="402"/>
      <c r="Y7759" s="402"/>
      <c r="Z7759" s="402"/>
    </row>
    <row r="7760" spans="23:26" x14ac:dyDescent="0.2">
      <c r="W7760" s="402"/>
      <c r="X7760" s="402"/>
      <c r="Y7760" s="402"/>
      <c r="Z7760" s="402"/>
    </row>
    <row r="7761" spans="23:26" x14ac:dyDescent="0.2">
      <c r="W7761" s="402"/>
      <c r="X7761" s="402"/>
      <c r="Y7761" s="402"/>
      <c r="Z7761" s="402"/>
    </row>
    <row r="7762" spans="23:26" x14ac:dyDescent="0.2">
      <c r="W7762" s="402"/>
      <c r="X7762" s="402"/>
      <c r="Y7762" s="402"/>
      <c r="Z7762" s="402"/>
    </row>
    <row r="7763" spans="23:26" x14ac:dyDescent="0.2">
      <c r="W7763" s="402"/>
      <c r="X7763" s="402"/>
      <c r="Y7763" s="402"/>
      <c r="Z7763" s="402"/>
    </row>
    <row r="7764" spans="23:26" x14ac:dyDescent="0.2">
      <c r="W7764" s="402"/>
      <c r="X7764" s="402"/>
      <c r="Y7764" s="402"/>
      <c r="Z7764" s="402"/>
    </row>
    <row r="7765" spans="23:26" x14ac:dyDescent="0.2">
      <c r="W7765" s="402"/>
      <c r="X7765" s="402"/>
      <c r="Y7765" s="402"/>
      <c r="Z7765" s="402"/>
    </row>
    <row r="7766" spans="23:26" x14ac:dyDescent="0.2">
      <c r="W7766" s="402"/>
      <c r="X7766" s="402"/>
      <c r="Y7766" s="402"/>
      <c r="Z7766" s="402"/>
    </row>
    <row r="7767" spans="23:26" x14ac:dyDescent="0.2">
      <c r="W7767" s="402"/>
      <c r="X7767" s="402"/>
      <c r="Y7767" s="402"/>
      <c r="Z7767" s="402"/>
    </row>
    <row r="7768" spans="23:26" x14ac:dyDescent="0.2">
      <c r="W7768" s="402"/>
      <c r="X7768" s="402"/>
      <c r="Y7768" s="402"/>
      <c r="Z7768" s="402"/>
    </row>
    <row r="7769" spans="23:26" x14ac:dyDescent="0.2">
      <c r="W7769" s="402"/>
      <c r="X7769" s="402"/>
      <c r="Y7769" s="402"/>
      <c r="Z7769" s="402"/>
    </row>
    <row r="7770" spans="23:26" x14ac:dyDescent="0.2">
      <c r="W7770" s="402"/>
      <c r="X7770" s="402"/>
      <c r="Y7770" s="402"/>
      <c r="Z7770" s="402"/>
    </row>
    <row r="7771" spans="23:26" x14ac:dyDescent="0.2">
      <c r="W7771" s="402"/>
      <c r="X7771" s="402"/>
      <c r="Y7771" s="402"/>
      <c r="Z7771" s="402"/>
    </row>
    <row r="7772" spans="23:26" x14ac:dyDescent="0.2">
      <c r="W7772" s="402"/>
      <c r="X7772" s="402"/>
      <c r="Y7772" s="402"/>
      <c r="Z7772" s="402"/>
    </row>
    <row r="7773" spans="23:26" x14ac:dyDescent="0.2">
      <c r="W7773" s="402"/>
      <c r="X7773" s="402"/>
      <c r="Y7773" s="402"/>
      <c r="Z7773" s="402"/>
    </row>
    <row r="7774" spans="23:26" x14ac:dyDescent="0.2">
      <c r="W7774" s="402"/>
      <c r="X7774" s="402"/>
      <c r="Y7774" s="402"/>
      <c r="Z7774" s="402"/>
    </row>
    <row r="7775" spans="23:26" x14ac:dyDescent="0.2">
      <c r="W7775" s="402"/>
      <c r="X7775" s="402"/>
      <c r="Y7775" s="402"/>
      <c r="Z7775" s="402"/>
    </row>
    <row r="7776" spans="23:26" x14ac:dyDescent="0.2">
      <c r="W7776" s="402"/>
      <c r="X7776" s="402"/>
      <c r="Y7776" s="402"/>
      <c r="Z7776" s="402"/>
    </row>
    <row r="7777" spans="23:26" x14ac:dyDescent="0.2">
      <c r="W7777" s="402"/>
      <c r="X7777" s="402"/>
      <c r="Y7777" s="402"/>
      <c r="Z7777" s="402"/>
    </row>
    <row r="7778" spans="23:26" x14ac:dyDescent="0.2">
      <c r="W7778" s="402"/>
      <c r="X7778" s="402"/>
      <c r="Y7778" s="402"/>
      <c r="Z7778" s="402"/>
    </row>
    <row r="7779" spans="23:26" x14ac:dyDescent="0.2">
      <c r="W7779" s="402"/>
      <c r="X7779" s="402"/>
      <c r="Y7779" s="402"/>
      <c r="Z7779" s="402"/>
    </row>
    <row r="7780" spans="23:26" x14ac:dyDescent="0.2">
      <c r="W7780" s="402"/>
      <c r="X7780" s="402"/>
      <c r="Y7780" s="402"/>
      <c r="Z7780" s="402"/>
    </row>
    <row r="7781" spans="23:26" x14ac:dyDescent="0.2">
      <c r="W7781" s="402"/>
      <c r="X7781" s="402"/>
      <c r="Y7781" s="402"/>
      <c r="Z7781" s="402"/>
    </row>
    <row r="7782" spans="23:26" x14ac:dyDescent="0.2">
      <c r="W7782" s="402"/>
      <c r="X7782" s="402"/>
      <c r="Y7782" s="402"/>
      <c r="Z7782" s="402"/>
    </row>
    <row r="7783" spans="23:26" x14ac:dyDescent="0.2">
      <c r="W7783" s="402"/>
      <c r="X7783" s="402"/>
      <c r="Y7783" s="402"/>
      <c r="Z7783" s="402"/>
    </row>
    <row r="7784" spans="23:26" x14ac:dyDescent="0.2">
      <c r="W7784" s="402"/>
      <c r="X7784" s="402"/>
      <c r="Y7784" s="402"/>
      <c r="Z7784" s="402"/>
    </row>
    <row r="7785" spans="23:26" x14ac:dyDescent="0.2">
      <c r="W7785" s="402"/>
      <c r="X7785" s="402"/>
      <c r="Y7785" s="402"/>
      <c r="Z7785" s="402"/>
    </row>
    <row r="7786" spans="23:26" x14ac:dyDescent="0.2">
      <c r="W7786" s="402"/>
      <c r="X7786" s="402"/>
      <c r="Y7786" s="402"/>
      <c r="Z7786" s="402"/>
    </row>
    <row r="7787" spans="23:26" x14ac:dyDescent="0.2">
      <c r="W7787" s="402"/>
      <c r="X7787" s="402"/>
      <c r="Y7787" s="402"/>
      <c r="Z7787" s="402"/>
    </row>
    <row r="7788" spans="23:26" x14ac:dyDescent="0.2">
      <c r="W7788" s="402"/>
      <c r="X7788" s="402"/>
      <c r="Y7788" s="402"/>
      <c r="Z7788" s="402"/>
    </row>
    <row r="7789" spans="23:26" x14ac:dyDescent="0.2">
      <c r="W7789" s="402"/>
      <c r="X7789" s="402"/>
      <c r="Y7789" s="402"/>
      <c r="Z7789" s="402"/>
    </row>
    <row r="7790" spans="23:26" x14ac:dyDescent="0.2">
      <c r="W7790" s="402"/>
      <c r="X7790" s="402"/>
      <c r="Y7790" s="402"/>
      <c r="Z7790" s="402"/>
    </row>
    <row r="7791" spans="23:26" x14ac:dyDescent="0.2">
      <c r="W7791" s="402"/>
      <c r="X7791" s="402"/>
      <c r="Y7791" s="402"/>
      <c r="Z7791" s="402"/>
    </row>
    <row r="7792" spans="23:26" x14ac:dyDescent="0.2">
      <c r="W7792" s="402"/>
      <c r="X7792" s="402"/>
      <c r="Y7792" s="402"/>
      <c r="Z7792" s="402"/>
    </row>
    <row r="7793" spans="23:26" x14ac:dyDescent="0.2">
      <c r="W7793" s="402"/>
      <c r="X7793" s="402"/>
      <c r="Y7793" s="402"/>
      <c r="Z7793" s="402"/>
    </row>
    <row r="7794" spans="23:26" x14ac:dyDescent="0.2">
      <c r="W7794" s="402"/>
      <c r="X7794" s="402"/>
      <c r="Y7794" s="402"/>
      <c r="Z7794" s="402"/>
    </row>
    <row r="7795" spans="23:26" x14ac:dyDescent="0.2">
      <c r="W7795" s="402"/>
      <c r="X7795" s="402"/>
      <c r="Y7795" s="402"/>
      <c r="Z7795" s="402"/>
    </row>
    <row r="7796" spans="23:26" x14ac:dyDescent="0.2">
      <c r="W7796" s="402"/>
      <c r="X7796" s="402"/>
      <c r="Y7796" s="402"/>
      <c r="Z7796" s="402"/>
    </row>
    <row r="7797" spans="23:26" x14ac:dyDescent="0.2">
      <c r="W7797" s="402"/>
      <c r="X7797" s="402"/>
      <c r="Y7797" s="402"/>
      <c r="Z7797" s="402"/>
    </row>
    <row r="7798" spans="23:26" x14ac:dyDescent="0.2">
      <c r="W7798" s="402"/>
      <c r="X7798" s="402"/>
      <c r="Y7798" s="402"/>
      <c r="Z7798" s="402"/>
    </row>
    <row r="7799" spans="23:26" x14ac:dyDescent="0.2">
      <c r="W7799" s="402"/>
      <c r="X7799" s="402"/>
      <c r="Y7799" s="402"/>
      <c r="Z7799" s="402"/>
    </row>
    <row r="7800" spans="23:26" x14ac:dyDescent="0.2">
      <c r="W7800" s="402"/>
      <c r="X7800" s="402"/>
      <c r="Y7800" s="402"/>
      <c r="Z7800" s="402"/>
    </row>
    <row r="7801" spans="23:26" x14ac:dyDescent="0.2">
      <c r="W7801" s="402"/>
      <c r="X7801" s="402"/>
      <c r="Y7801" s="402"/>
      <c r="Z7801" s="402"/>
    </row>
    <row r="7802" spans="23:26" x14ac:dyDescent="0.2">
      <c r="W7802" s="402"/>
      <c r="X7802" s="402"/>
      <c r="Y7802" s="402"/>
      <c r="Z7802" s="402"/>
    </row>
    <row r="7803" spans="23:26" x14ac:dyDescent="0.2">
      <c r="W7803" s="402"/>
      <c r="X7803" s="402"/>
      <c r="Y7803" s="402"/>
      <c r="Z7803" s="402"/>
    </row>
    <row r="7804" spans="23:26" x14ac:dyDescent="0.2">
      <c r="W7804" s="402"/>
      <c r="X7804" s="402"/>
      <c r="Y7804" s="402"/>
      <c r="Z7804" s="402"/>
    </row>
    <row r="7805" spans="23:26" x14ac:dyDescent="0.2">
      <c r="W7805" s="402"/>
      <c r="X7805" s="402"/>
      <c r="Y7805" s="402"/>
      <c r="Z7805" s="402"/>
    </row>
    <row r="7806" spans="23:26" x14ac:dyDescent="0.2">
      <c r="W7806" s="402"/>
      <c r="X7806" s="402"/>
      <c r="Y7806" s="402"/>
      <c r="Z7806" s="402"/>
    </row>
    <row r="7807" spans="23:26" x14ac:dyDescent="0.2">
      <c r="W7807" s="402"/>
      <c r="X7807" s="402"/>
      <c r="Y7807" s="402"/>
      <c r="Z7807" s="402"/>
    </row>
    <row r="7808" spans="23:26" x14ac:dyDescent="0.2">
      <c r="W7808" s="402"/>
      <c r="X7808" s="402"/>
      <c r="Y7808" s="402"/>
      <c r="Z7808" s="402"/>
    </row>
    <row r="7809" spans="23:26" x14ac:dyDescent="0.2">
      <c r="W7809" s="402"/>
      <c r="X7809" s="402"/>
      <c r="Y7809" s="402"/>
      <c r="Z7809" s="402"/>
    </row>
    <row r="7810" spans="23:26" x14ac:dyDescent="0.2">
      <c r="W7810" s="402"/>
      <c r="X7810" s="402"/>
      <c r="Y7810" s="402"/>
      <c r="Z7810" s="402"/>
    </row>
    <row r="7811" spans="23:26" x14ac:dyDescent="0.2">
      <c r="W7811" s="402"/>
      <c r="X7811" s="402"/>
      <c r="Y7811" s="402"/>
      <c r="Z7811" s="402"/>
    </row>
    <row r="7812" spans="23:26" x14ac:dyDescent="0.2">
      <c r="W7812" s="402"/>
      <c r="X7812" s="402"/>
      <c r="Y7812" s="402"/>
      <c r="Z7812" s="402"/>
    </row>
    <row r="7813" spans="23:26" x14ac:dyDescent="0.2">
      <c r="W7813" s="402"/>
      <c r="X7813" s="402"/>
      <c r="Y7813" s="402"/>
      <c r="Z7813" s="402"/>
    </row>
    <row r="7814" spans="23:26" x14ac:dyDescent="0.2">
      <c r="W7814" s="402"/>
      <c r="X7814" s="402"/>
      <c r="Y7814" s="402"/>
      <c r="Z7814" s="402"/>
    </row>
    <row r="7815" spans="23:26" x14ac:dyDescent="0.2">
      <c r="W7815" s="402"/>
      <c r="X7815" s="402"/>
      <c r="Y7815" s="402"/>
      <c r="Z7815" s="402"/>
    </row>
    <row r="7816" spans="23:26" x14ac:dyDescent="0.2">
      <c r="W7816" s="402"/>
      <c r="X7816" s="402"/>
      <c r="Y7816" s="402"/>
      <c r="Z7816" s="402"/>
    </row>
    <row r="7817" spans="23:26" x14ac:dyDescent="0.2">
      <c r="W7817" s="402"/>
      <c r="X7817" s="402"/>
      <c r="Y7817" s="402"/>
      <c r="Z7817" s="402"/>
    </row>
    <row r="7818" spans="23:26" x14ac:dyDescent="0.2">
      <c r="W7818" s="402"/>
      <c r="X7818" s="402"/>
      <c r="Y7818" s="402"/>
      <c r="Z7818" s="402"/>
    </row>
    <row r="7819" spans="23:26" x14ac:dyDescent="0.2">
      <c r="W7819" s="402"/>
      <c r="X7819" s="402"/>
      <c r="Y7819" s="402"/>
      <c r="Z7819" s="402"/>
    </row>
    <row r="7820" spans="23:26" x14ac:dyDescent="0.2">
      <c r="W7820" s="402"/>
      <c r="X7820" s="402"/>
      <c r="Y7820" s="402"/>
      <c r="Z7820" s="402"/>
    </row>
    <row r="7821" spans="23:26" x14ac:dyDescent="0.2">
      <c r="W7821" s="402"/>
      <c r="X7821" s="402"/>
      <c r="Y7821" s="402"/>
      <c r="Z7821" s="402"/>
    </row>
    <row r="7822" spans="23:26" x14ac:dyDescent="0.2">
      <c r="W7822" s="402"/>
      <c r="X7822" s="402"/>
      <c r="Y7822" s="402"/>
      <c r="Z7822" s="402"/>
    </row>
    <row r="7823" spans="23:26" x14ac:dyDescent="0.2">
      <c r="W7823" s="402"/>
      <c r="X7823" s="402"/>
      <c r="Y7823" s="402"/>
      <c r="Z7823" s="402"/>
    </row>
    <row r="7824" spans="23:26" x14ac:dyDescent="0.2">
      <c r="W7824" s="402"/>
      <c r="X7824" s="402"/>
      <c r="Y7824" s="402"/>
      <c r="Z7824" s="402"/>
    </row>
    <row r="7825" spans="23:26" x14ac:dyDescent="0.2">
      <c r="W7825" s="402"/>
      <c r="X7825" s="402"/>
      <c r="Y7825" s="402"/>
      <c r="Z7825" s="402"/>
    </row>
    <row r="7826" spans="23:26" x14ac:dyDescent="0.2">
      <c r="W7826" s="402"/>
      <c r="X7826" s="402"/>
      <c r="Y7826" s="402"/>
      <c r="Z7826" s="402"/>
    </row>
    <row r="7827" spans="23:26" x14ac:dyDescent="0.2">
      <c r="W7827" s="402"/>
      <c r="X7827" s="402"/>
      <c r="Y7827" s="402"/>
      <c r="Z7827" s="402"/>
    </row>
    <row r="7828" spans="23:26" x14ac:dyDescent="0.2">
      <c r="W7828" s="402"/>
      <c r="X7828" s="402"/>
      <c r="Y7828" s="402"/>
      <c r="Z7828" s="402"/>
    </row>
    <row r="7829" spans="23:26" x14ac:dyDescent="0.2">
      <c r="W7829" s="402"/>
      <c r="X7829" s="402"/>
      <c r="Y7829" s="402"/>
      <c r="Z7829" s="402"/>
    </row>
    <row r="7830" spans="23:26" x14ac:dyDescent="0.2">
      <c r="W7830" s="402"/>
      <c r="X7830" s="402"/>
      <c r="Y7830" s="402"/>
      <c r="Z7830" s="402"/>
    </row>
    <row r="7831" spans="23:26" x14ac:dyDescent="0.2">
      <c r="W7831" s="402"/>
      <c r="X7831" s="402"/>
      <c r="Y7831" s="402"/>
      <c r="Z7831" s="402"/>
    </row>
    <row r="7832" spans="23:26" x14ac:dyDescent="0.2">
      <c r="W7832" s="402"/>
      <c r="X7832" s="402"/>
      <c r="Y7832" s="402"/>
      <c r="Z7832" s="402"/>
    </row>
    <row r="7833" spans="23:26" x14ac:dyDescent="0.2">
      <c r="W7833" s="402"/>
      <c r="X7833" s="402"/>
      <c r="Y7833" s="402"/>
      <c r="Z7833" s="402"/>
    </row>
    <row r="7834" spans="23:26" x14ac:dyDescent="0.2">
      <c r="W7834" s="402"/>
      <c r="X7834" s="402"/>
      <c r="Y7834" s="402"/>
      <c r="Z7834" s="402"/>
    </row>
    <row r="7835" spans="23:26" x14ac:dyDescent="0.2">
      <c r="W7835" s="402"/>
      <c r="X7835" s="402"/>
      <c r="Y7835" s="402"/>
      <c r="Z7835" s="402"/>
    </row>
    <row r="7836" spans="23:26" x14ac:dyDescent="0.2">
      <c r="W7836" s="402"/>
      <c r="X7836" s="402"/>
      <c r="Y7836" s="402"/>
      <c r="Z7836" s="402"/>
    </row>
    <row r="7837" spans="23:26" x14ac:dyDescent="0.2">
      <c r="W7837" s="402"/>
      <c r="X7837" s="402"/>
      <c r="Y7837" s="402"/>
      <c r="Z7837" s="402"/>
    </row>
    <row r="7838" spans="23:26" x14ac:dyDescent="0.2">
      <c r="W7838" s="402"/>
      <c r="X7838" s="402"/>
      <c r="Y7838" s="402"/>
      <c r="Z7838" s="402"/>
    </row>
    <row r="7839" spans="23:26" x14ac:dyDescent="0.2">
      <c r="W7839" s="402"/>
      <c r="X7839" s="402"/>
      <c r="Y7839" s="402"/>
      <c r="Z7839" s="402"/>
    </row>
    <row r="7840" spans="23:26" x14ac:dyDescent="0.2">
      <c r="W7840" s="402"/>
      <c r="X7840" s="402"/>
      <c r="Y7840" s="402"/>
      <c r="Z7840" s="402"/>
    </row>
    <row r="7841" spans="23:26" x14ac:dyDescent="0.2">
      <c r="W7841" s="402"/>
      <c r="X7841" s="402"/>
      <c r="Y7841" s="402"/>
      <c r="Z7841" s="402"/>
    </row>
    <row r="7842" spans="23:26" x14ac:dyDescent="0.2">
      <c r="W7842" s="402"/>
      <c r="X7842" s="402"/>
      <c r="Y7842" s="402"/>
      <c r="Z7842" s="402"/>
    </row>
    <row r="7843" spans="23:26" x14ac:dyDescent="0.2">
      <c r="W7843" s="402"/>
      <c r="X7843" s="402"/>
      <c r="Y7843" s="402"/>
      <c r="Z7843" s="402"/>
    </row>
    <row r="7844" spans="23:26" x14ac:dyDescent="0.2">
      <c r="W7844" s="402"/>
      <c r="X7844" s="402"/>
      <c r="Y7844" s="402"/>
      <c r="Z7844" s="402"/>
    </row>
    <row r="7845" spans="23:26" x14ac:dyDescent="0.2">
      <c r="W7845" s="402"/>
      <c r="X7845" s="402"/>
      <c r="Y7845" s="402"/>
      <c r="Z7845" s="402"/>
    </row>
    <row r="7846" spans="23:26" x14ac:dyDescent="0.2">
      <c r="W7846" s="402"/>
      <c r="X7846" s="402"/>
      <c r="Y7846" s="402"/>
      <c r="Z7846" s="402"/>
    </row>
    <row r="7847" spans="23:26" x14ac:dyDescent="0.2">
      <c r="W7847" s="402"/>
      <c r="X7847" s="402"/>
      <c r="Y7847" s="402"/>
      <c r="Z7847" s="402"/>
    </row>
    <row r="7848" spans="23:26" x14ac:dyDescent="0.2">
      <c r="W7848" s="402"/>
      <c r="X7848" s="402"/>
      <c r="Y7848" s="402"/>
      <c r="Z7848" s="402"/>
    </row>
    <row r="7849" spans="23:26" x14ac:dyDescent="0.2">
      <c r="W7849" s="402"/>
      <c r="X7849" s="402"/>
      <c r="Y7849" s="402"/>
      <c r="Z7849" s="402"/>
    </row>
    <row r="7850" spans="23:26" x14ac:dyDescent="0.2">
      <c r="W7850" s="402"/>
      <c r="X7850" s="402"/>
      <c r="Y7850" s="402"/>
      <c r="Z7850" s="402"/>
    </row>
    <row r="7851" spans="23:26" x14ac:dyDescent="0.2">
      <c r="W7851" s="402"/>
      <c r="X7851" s="402"/>
      <c r="Y7851" s="402"/>
      <c r="Z7851" s="402"/>
    </row>
    <row r="7852" spans="23:26" x14ac:dyDescent="0.2">
      <c r="W7852" s="402"/>
      <c r="X7852" s="402"/>
      <c r="Y7852" s="402"/>
      <c r="Z7852" s="402"/>
    </row>
    <row r="7853" spans="23:26" x14ac:dyDescent="0.2">
      <c r="W7853" s="402"/>
      <c r="X7853" s="402"/>
      <c r="Y7853" s="402"/>
      <c r="Z7853" s="402"/>
    </row>
    <row r="7854" spans="23:26" x14ac:dyDescent="0.2">
      <c r="W7854" s="402"/>
      <c r="X7854" s="402"/>
      <c r="Y7854" s="402"/>
      <c r="Z7854" s="402"/>
    </row>
    <row r="7855" spans="23:26" x14ac:dyDescent="0.2">
      <c r="W7855" s="402"/>
      <c r="X7855" s="402"/>
      <c r="Y7855" s="402"/>
      <c r="Z7855" s="402"/>
    </row>
    <row r="7856" spans="23:26" x14ac:dyDescent="0.2">
      <c r="W7856" s="402"/>
      <c r="X7856" s="402"/>
      <c r="Y7856" s="402"/>
      <c r="Z7856" s="402"/>
    </row>
    <row r="7857" spans="23:26" x14ac:dyDescent="0.2">
      <c r="W7857" s="402"/>
      <c r="X7857" s="402"/>
      <c r="Y7857" s="402"/>
      <c r="Z7857" s="402"/>
    </row>
    <row r="7858" spans="23:26" x14ac:dyDescent="0.2">
      <c r="W7858" s="402"/>
      <c r="X7858" s="402"/>
      <c r="Y7858" s="402"/>
      <c r="Z7858" s="402"/>
    </row>
    <row r="7859" spans="23:26" x14ac:dyDescent="0.2">
      <c r="W7859" s="402"/>
      <c r="X7859" s="402"/>
      <c r="Y7859" s="402"/>
      <c r="Z7859" s="402"/>
    </row>
    <row r="7860" spans="23:26" x14ac:dyDescent="0.2">
      <c r="W7860" s="402"/>
      <c r="X7860" s="402"/>
      <c r="Y7860" s="402"/>
      <c r="Z7860" s="402"/>
    </row>
    <row r="7861" spans="23:26" x14ac:dyDescent="0.2">
      <c r="W7861" s="402"/>
      <c r="X7861" s="402"/>
      <c r="Y7861" s="402"/>
      <c r="Z7861" s="402"/>
    </row>
    <row r="7862" spans="23:26" x14ac:dyDescent="0.2">
      <c r="W7862" s="402"/>
      <c r="X7862" s="402"/>
      <c r="Y7862" s="402"/>
      <c r="Z7862" s="402"/>
    </row>
    <row r="7863" spans="23:26" x14ac:dyDescent="0.2">
      <c r="W7863" s="402"/>
      <c r="X7863" s="402"/>
      <c r="Y7863" s="402"/>
      <c r="Z7863" s="402"/>
    </row>
    <row r="7864" spans="23:26" x14ac:dyDescent="0.2">
      <c r="W7864" s="402"/>
      <c r="X7864" s="402"/>
      <c r="Y7864" s="402"/>
      <c r="Z7864" s="402"/>
    </row>
    <row r="7865" spans="23:26" x14ac:dyDescent="0.2">
      <c r="W7865" s="402"/>
      <c r="X7865" s="402"/>
      <c r="Y7865" s="402"/>
      <c r="Z7865" s="402"/>
    </row>
    <row r="7866" spans="23:26" x14ac:dyDescent="0.2">
      <c r="W7866" s="402"/>
      <c r="X7866" s="402"/>
      <c r="Y7866" s="402"/>
      <c r="Z7866" s="402"/>
    </row>
    <row r="7867" spans="23:26" x14ac:dyDescent="0.2">
      <c r="W7867" s="402"/>
      <c r="X7867" s="402"/>
      <c r="Y7867" s="402"/>
      <c r="Z7867" s="402"/>
    </row>
    <row r="7868" spans="23:26" x14ac:dyDescent="0.2">
      <c r="W7868" s="402"/>
      <c r="X7868" s="402"/>
      <c r="Y7868" s="402"/>
      <c r="Z7868" s="402"/>
    </row>
    <row r="7869" spans="23:26" x14ac:dyDescent="0.2">
      <c r="W7869" s="402"/>
      <c r="X7869" s="402"/>
      <c r="Y7869" s="402"/>
      <c r="Z7869" s="402"/>
    </row>
    <row r="7870" spans="23:26" x14ac:dyDescent="0.2">
      <c r="W7870" s="402"/>
      <c r="X7870" s="402"/>
      <c r="Y7870" s="402"/>
      <c r="Z7870" s="402"/>
    </row>
    <row r="7871" spans="23:26" x14ac:dyDescent="0.2">
      <c r="W7871" s="402"/>
      <c r="X7871" s="402"/>
      <c r="Y7871" s="402"/>
      <c r="Z7871" s="402"/>
    </row>
    <row r="7872" spans="23:26" x14ac:dyDescent="0.2">
      <c r="W7872" s="402"/>
      <c r="X7872" s="402"/>
      <c r="Y7872" s="402"/>
      <c r="Z7872" s="402"/>
    </row>
    <row r="7873" spans="23:26" x14ac:dyDescent="0.2">
      <c r="W7873" s="402"/>
      <c r="X7873" s="402"/>
      <c r="Y7873" s="402"/>
      <c r="Z7873" s="402"/>
    </row>
    <row r="7874" spans="23:26" x14ac:dyDescent="0.2">
      <c r="W7874" s="402"/>
      <c r="X7874" s="402"/>
      <c r="Y7874" s="402"/>
      <c r="Z7874" s="402"/>
    </row>
    <row r="7875" spans="23:26" x14ac:dyDescent="0.2">
      <c r="W7875" s="402"/>
      <c r="X7875" s="402"/>
      <c r="Y7875" s="402"/>
      <c r="Z7875" s="402"/>
    </row>
    <row r="7876" spans="23:26" x14ac:dyDescent="0.2">
      <c r="W7876" s="402"/>
      <c r="X7876" s="402"/>
      <c r="Y7876" s="402"/>
      <c r="Z7876" s="402"/>
    </row>
    <row r="7877" spans="23:26" x14ac:dyDescent="0.2">
      <c r="W7877" s="402"/>
      <c r="X7877" s="402"/>
      <c r="Y7877" s="402"/>
      <c r="Z7877" s="402"/>
    </row>
    <row r="7878" spans="23:26" x14ac:dyDescent="0.2">
      <c r="W7878" s="402"/>
      <c r="X7878" s="402"/>
      <c r="Y7878" s="402"/>
      <c r="Z7878" s="402"/>
    </row>
    <row r="7879" spans="23:26" x14ac:dyDescent="0.2">
      <c r="W7879" s="402"/>
      <c r="X7879" s="402"/>
      <c r="Y7879" s="402"/>
      <c r="Z7879" s="402"/>
    </row>
    <row r="7880" spans="23:26" x14ac:dyDescent="0.2">
      <c r="W7880" s="402"/>
      <c r="X7880" s="402"/>
      <c r="Y7880" s="402"/>
      <c r="Z7880" s="402"/>
    </row>
    <row r="7881" spans="23:26" x14ac:dyDescent="0.2">
      <c r="W7881" s="402"/>
      <c r="X7881" s="402"/>
      <c r="Y7881" s="402"/>
      <c r="Z7881" s="402"/>
    </row>
    <row r="7882" spans="23:26" x14ac:dyDescent="0.2">
      <c r="W7882" s="402"/>
      <c r="X7882" s="402"/>
      <c r="Y7882" s="402"/>
      <c r="Z7882" s="402"/>
    </row>
    <row r="7883" spans="23:26" x14ac:dyDescent="0.2">
      <c r="W7883" s="402"/>
      <c r="X7883" s="402"/>
      <c r="Y7883" s="402"/>
      <c r="Z7883" s="402"/>
    </row>
    <row r="7884" spans="23:26" x14ac:dyDescent="0.2">
      <c r="W7884" s="402"/>
      <c r="X7884" s="402"/>
      <c r="Y7884" s="402"/>
      <c r="Z7884" s="402"/>
    </row>
    <row r="7885" spans="23:26" x14ac:dyDescent="0.2">
      <c r="W7885" s="402"/>
      <c r="X7885" s="402"/>
      <c r="Y7885" s="402"/>
      <c r="Z7885" s="402"/>
    </row>
    <row r="7886" spans="23:26" x14ac:dyDescent="0.2">
      <c r="W7886" s="402"/>
      <c r="X7886" s="402"/>
      <c r="Y7886" s="402"/>
      <c r="Z7886" s="402"/>
    </row>
    <row r="7887" spans="23:26" x14ac:dyDescent="0.2">
      <c r="W7887" s="402"/>
      <c r="X7887" s="402"/>
      <c r="Y7887" s="402"/>
      <c r="Z7887" s="402"/>
    </row>
    <row r="7888" spans="23:26" x14ac:dyDescent="0.2">
      <c r="W7888" s="402"/>
      <c r="X7888" s="402"/>
      <c r="Y7888" s="402"/>
      <c r="Z7888" s="402"/>
    </row>
    <row r="7889" spans="23:26" x14ac:dyDescent="0.2">
      <c r="W7889" s="402"/>
      <c r="X7889" s="402"/>
      <c r="Y7889" s="402"/>
      <c r="Z7889" s="402"/>
    </row>
    <row r="7890" spans="23:26" x14ac:dyDescent="0.2">
      <c r="W7890" s="402"/>
      <c r="X7890" s="402"/>
      <c r="Y7890" s="402"/>
      <c r="Z7890" s="402"/>
    </row>
    <row r="7891" spans="23:26" x14ac:dyDescent="0.2">
      <c r="W7891" s="402"/>
      <c r="X7891" s="402"/>
      <c r="Y7891" s="402"/>
      <c r="Z7891" s="402"/>
    </row>
    <row r="7892" spans="23:26" x14ac:dyDescent="0.2">
      <c r="W7892" s="402"/>
      <c r="X7892" s="402"/>
      <c r="Y7892" s="402"/>
      <c r="Z7892" s="402"/>
    </row>
    <row r="7893" spans="23:26" x14ac:dyDescent="0.2">
      <c r="W7893" s="402"/>
      <c r="X7893" s="402"/>
      <c r="Y7893" s="402"/>
      <c r="Z7893" s="402"/>
    </row>
    <row r="7894" spans="23:26" x14ac:dyDescent="0.2">
      <c r="W7894" s="402"/>
      <c r="X7894" s="402"/>
      <c r="Y7894" s="402"/>
      <c r="Z7894" s="402"/>
    </row>
    <row r="7895" spans="23:26" x14ac:dyDescent="0.2">
      <c r="W7895" s="402"/>
      <c r="X7895" s="402"/>
      <c r="Y7895" s="402"/>
      <c r="Z7895" s="402"/>
    </row>
    <row r="7896" spans="23:26" x14ac:dyDescent="0.2">
      <c r="W7896" s="402"/>
      <c r="X7896" s="402"/>
      <c r="Y7896" s="402"/>
      <c r="Z7896" s="402"/>
    </row>
    <row r="7897" spans="23:26" x14ac:dyDescent="0.2">
      <c r="W7897" s="402"/>
      <c r="X7897" s="402"/>
      <c r="Y7897" s="402"/>
      <c r="Z7897" s="402"/>
    </row>
    <row r="7898" spans="23:26" x14ac:dyDescent="0.2">
      <c r="W7898" s="402"/>
      <c r="X7898" s="402"/>
      <c r="Y7898" s="402"/>
      <c r="Z7898" s="402"/>
    </row>
    <row r="7899" spans="23:26" x14ac:dyDescent="0.2">
      <c r="W7899" s="402"/>
      <c r="X7899" s="402"/>
      <c r="Y7899" s="402"/>
      <c r="Z7899" s="402"/>
    </row>
    <row r="7900" spans="23:26" x14ac:dyDescent="0.2">
      <c r="W7900" s="402"/>
      <c r="X7900" s="402"/>
      <c r="Y7900" s="402"/>
      <c r="Z7900" s="402"/>
    </row>
    <row r="7901" spans="23:26" x14ac:dyDescent="0.2">
      <c r="W7901" s="402"/>
      <c r="X7901" s="402"/>
      <c r="Y7901" s="402"/>
      <c r="Z7901" s="402"/>
    </row>
    <row r="7902" spans="23:26" x14ac:dyDescent="0.2">
      <c r="W7902" s="402"/>
      <c r="X7902" s="402"/>
      <c r="Y7902" s="402"/>
      <c r="Z7902" s="402"/>
    </row>
    <row r="7903" spans="23:26" x14ac:dyDescent="0.2">
      <c r="W7903" s="402"/>
      <c r="X7903" s="402"/>
      <c r="Y7903" s="402"/>
      <c r="Z7903" s="402"/>
    </row>
    <row r="7904" spans="23:26" x14ac:dyDescent="0.2">
      <c r="W7904" s="402"/>
      <c r="X7904" s="402"/>
      <c r="Y7904" s="402"/>
      <c r="Z7904" s="402"/>
    </row>
    <row r="7905" spans="23:26" x14ac:dyDescent="0.2">
      <c r="W7905" s="402"/>
      <c r="X7905" s="402"/>
      <c r="Y7905" s="402"/>
      <c r="Z7905" s="402"/>
    </row>
    <row r="7906" spans="23:26" x14ac:dyDescent="0.2">
      <c r="W7906" s="402"/>
      <c r="X7906" s="402"/>
      <c r="Y7906" s="402"/>
      <c r="Z7906" s="402"/>
    </row>
    <row r="7907" spans="23:26" x14ac:dyDescent="0.2">
      <c r="W7907" s="402"/>
      <c r="X7907" s="402"/>
      <c r="Y7907" s="402"/>
      <c r="Z7907" s="402"/>
    </row>
    <row r="7908" spans="23:26" x14ac:dyDescent="0.2">
      <c r="W7908" s="402"/>
      <c r="X7908" s="402"/>
      <c r="Y7908" s="402"/>
      <c r="Z7908" s="402"/>
    </row>
    <row r="7909" spans="23:26" x14ac:dyDescent="0.2">
      <c r="W7909" s="402"/>
      <c r="X7909" s="402"/>
      <c r="Y7909" s="402"/>
      <c r="Z7909" s="402"/>
    </row>
    <row r="7910" spans="23:26" x14ac:dyDescent="0.2">
      <c r="W7910" s="402"/>
      <c r="X7910" s="402"/>
      <c r="Y7910" s="402"/>
      <c r="Z7910" s="402"/>
    </row>
    <row r="7911" spans="23:26" x14ac:dyDescent="0.2">
      <c r="W7911" s="402"/>
      <c r="X7911" s="402"/>
      <c r="Y7911" s="402"/>
      <c r="Z7911" s="402"/>
    </row>
    <row r="7912" spans="23:26" x14ac:dyDescent="0.2">
      <c r="W7912" s="402"/>
      <c r="X7912" s="402"/>
      <c r="Y7912" s="402"/>
      <c r="Z7912" s="402"/>
    </row>
    <row r="7913" spans="23:26" x14ac:dyDescent="0.2">
      <c r="W7913" s="402"/>
      <c r="X7913" s="402"/>
      <c r="Y7913" s="402"/>
      <c r="Z7913" s="402"/>
    </row>
    <row r="7914" spans="23:26" x14ac:dyDescent="0.2">
      <c r="W7914" s="402"/>
      <c r="X7914" s="402"/>
      <c r="Y7914" s="402"/>
      <c r="Z7914" s="402"/>
    </row>
    <row r="7915" spans="23:26" x14ac:dyDescent="0.2">
      <c r="W7915" s="402"/>
      <c r="X7915" s="402"/>
      <c r="Y7915" s="402"/>
      <c r="Z7915" s="402"/>
    </row>
    <row r="7916" spans="23:26" x14ac:dyDescent="0.2">
      <c r="W7916" s="402"/>
      <c r="X7916" s="402"/>
      <c r="Y7916" s="402"/>
      <c r="Z7916" s="402"/>
    </row>
    <row r="7917" spans="23:26" x14ac:dyDescent="0.2">
      <c r="W7917" s="402"/>
      <c r="X7917" s="402"/>
      <c r="Y7917" s="402"/>
      <c r="Z7917" s="402"/>
    </row>
    <row r="7918" spans="23:26" x14ac:dyDescent="0.2">
      <c r="W7918" s="402"/>
      <c r="X7918" s="402"/>
      <c r="Y7918" s="402"/>
      <c r="Z7918" s="402"/>
    </row>
    <row r="7919" spans="23:26" x14ac:dyDescent="0.2">
      <c r="W7919" s="402"/>
      <c r="X7919" s="402"/>
      <c r="Y7919" s="402"/>
      <c r="Z7919" s="402"/>
    </row>
    <row r="7920" spans="23:26" x14ac:dyDescent="0.2">
      <c r="W7920" s="402"/>
      <c r="X7920" s="402"/>
      <c r="Y7920" s="402"/>
      <c r="Z7920" s="402"/>
    </row>
    <row r="7921" spans="23:26" x14ac:dyDescent="0.2">
      <c r="W7921" s="402"/>
      <c r="X7921" s="402"/>
      <c r="Y7921" s="402"/>
      <c r="Z7921" s="402"/>
    </row>
    <row r="7922" spans="23:26" x14ac:dyDescent="0.2">
      <c r="W7922" s="402"/>
      <c r="X7922" s="402"/>
      <c r="Y7922" s="402"/>
      <c r="Z7922" s="402"/>
    </row>
    <row r="7923" spans="23:26" x14ac:dyDescent="0.2">
      <c r="W7923" s="402"/>
      <c r="X7923" s="402"/>
      <c r="Y7923" s="402"/>
      <c r="Z7923" s="402"/>
    </row>
    <row r="7924" spans="23:26" x14ac:dyDescent="0.2">
      <c r="W7924" s="402"/>
      <c r="X7924" s="402"/>
      <c r="Y7924" s="402"/>
      <c r="Z7924" s="402"/>
    </row>
    <row r="7925" spans="23:26" x14ac:dyDescent="0.2">
      <c r="W7925" s="402"/>
      <c r="X7925" s="402"/>
      <c r="Y7925" s="402"/>
      <c r="Z7925" s="402"/>
    </row>
    <row r="7926" spans="23:26" x14ac:dyDescent="0.2">
      <c r="W7926" s="402"/>
      <c r="X7926" s="402"/>
      <c r="Y7926" s="402"/>
      <c r="Z7926" s="402"/>
    </row>
    <row r="7927" spans="23:26" x14ac:dyDescent="0.2">
      <c r="W7927" s="402"/>
      <c r="X7927" s="402"/>
      <c r="Y7927" s="402"/>
      <c r="Z7927" s="402"/>
    </row>
    <row r="7928" spans="23:26" x14ac:dyDescent="0.2">
      <c r="W7928" s="402"/>
      <c r="X7928" s="402"/>
      <c r="Y7928" s="402"/>
      <c r="Z7928" s="402"/>
    </row>
    <row r="7929" spans="23:26" x14ac:dyDescent="0.2">
      <c r="W7929" s="402"/>
      <c r="X7929" s="402"/>
      <c r="Y7929" s="402"/>
      <c r="Z7929" s="402"/>
    </row>
    <row r="7930" spans="23:26" x14ac:dyDescent="0.2">
      <c r="W7930" s="402"/>
      <c r="X7930" s="402"/>
      <c r="Y7930" s="402"/>
      <c r="Z7930" s="402"/>
    </row>
    <row r="7931" spans="23:26" x14ac:dyDescent="0.2">
      <c r="W7931" s="402"/>
      <c r="X7931" s="402"/>
      <c r="Y7931" s="402"/>
      <c r="Z7931" s="402"/>
    </row>
    <row r="7932" spans="23:26" x14ac:dyDescent="0.2">
      <c r="W7932" s="402"/>
      <c r="X7932" s="402"/>
      <c r="Y7932" s="402"/>
      <c r="Z7932" s="402"/>
    </row>
    <row r="7933" spans="23:26" x14ac:dyDescent="0.2">
      <c r="W7933" s="402"/>
      <c r="X7933" s="402"/>
      <c r="Y7933" s="402"/>
      <c r="Z7933" s="402"/>
    </row>
    <row r="7934" spans="23:26" x14ac:dyDescent="0.2">
      <c r="W7934" s="402"/>
      <c r="X7934" s="402"/>
      <c r="Y7934" s="402"/>
      <c r="Z7934" s="402"/>
    </row>
    <row r="7935" spans="23:26" x14ac:dyDescent="0.2">
      <c r="W7935" s="402"/>
      <c r="X7935" s="402"/>
      <c r="Y7935" s="402"/>
      <c r="Z7935" s="402"/>
    </row>
    <row r="7936" spans="23:26" x14ac:dyDescent="0.2">
      <c r="W7936" s="402"/>
      <c r="X7936" s="402"/>
      <c r="Y7936" s="402"/>
      <c r="Z7936" s="402"/>
    </row>
    <row r="7937" spans="23:26" x14ac:dyDescent="0.2">
      <c r="W7937" s="402"/>
      <c r="X7937" s="402"/>
      <c r="Y7937" s="402"/>
      <c r="Z7937" s="402"/>
    </row>
    <row r="7938" spans="23:26" x14ac:dyDescent="0.2">
      <c r="W7938" s="402"/>
      <c r="X7938" s="402"/>
      <c r="Y7938" s="402"/>
      <c r="Z7938" s="402"/>
    </row>
    <row r="7939" spans="23:26" x14ac:dyDescent="0.2">
      <c r="W7939" s="402"/>
      <c r="X7939" s="402"/>
      <c r="Y7939" s="402"/>
      <c r="Z7939" s="402"/>
    </row>
    <row r="7940" spans="23:26" x14ac:dyDescent="0.2">
      <c r="W7940" s="402"/>
      <c r="X7940" s="402"/>
      <c r="Y7940" s="402"/>
      <c r="Z7940" s="402"/>
    </row>
    <row r="7941" spans="23:26" x14ac:dyDescent="0.2">
      <c r="W7941" s="402"/>
      <c r="X7941" s="402"/>
      <c r="Y7941" s="402"/>
      <c r="Z7941" s="402"/>
    </row>
    <row r="7942" spans="23:26" x14ac:dyDescent="0.2">
      <c r="W7942" s="402"/>
      <c r="X7942" s="402"/>
      <c r="Y7942" s="402"/>
      <c r="Z7942" s="402"/>
    </row>
    <row r="7943" spans="23:26" x14ac:dyDescent="0.2">
      <c r="W7943" s="402"/>
      <c r="X7943" s="402"/>
      <c r="Y7943" s="402"/>
      <c r="Z7943" s="402"/>
    </row>
    <row r="7944" spans="23:26" x14ac:dyDescent="0.2">
      <c r="W7944" s="402"/>
      <c r="X7944" s="402"/>
      <c r="Y7944" s="402"/>
      <c r="Z7944" s="402"/>
    </row>
    <row r="7945" spans="23:26" x14ac:dyDescent="0.2">
      <c r="W7945" s="402"/>
      <c r="X7945" s="402"/>
      <c r="Y7945" s="402"/>
      <c r="Z7945" s="402"/>
    </row>
    <row r="7946" spans="23:26" x14ac:dyDescent="0.2">
      <c r="W7946" s="402"/>
      <c r="X7946" s="402"/>
      <c r="Y7946" s="402"/>
      <c r="Z7946" s="402"/>
    </row>
    <row r="7947" spans="23:26" x14ac:dyDescent="0.2">
      <c r="W7947" s="402"/>
      <c r="X7947" s="402"/>
      <c r="Y7947" s="402"/>
      <c r="Z7947" s="402"/>
    </row>
    <row r="7948" spans="23:26" x14ac:dyDescent="0.2">
      <c r="W7948" s="402"/>
      <c r="X7948" s="402"/>
      <c r="Y7948" s="402"/>
      <c r="Z7948" s="402"/>
    </row>
    <row r="7949" spans="23:26" x14ac:dyDescent="0.2">
      <c r="W7949" s="402"/>
      <c r="X7949" s="402"/>
      <c r="Y7949" s="402"/>
      <c r="Z7949" s="402"/>
    </row>
    <row r="7950" spans="23:26" x14ac:dyDescent="0.2">
      <c r="W7950" s="402"/>
      <c r="X7950" s="402"/>
      <c r="Y7950" s="402"/>
      <c r="Z7950" s="402"/>
    </row>
    <row r="7951" spans="23:26" x14ac:dyDescent="0.2">
      <c r="W7951" s="402"/>
      <c r="X7951" s="402"/>
      <c r="Y7951" s="402"/>
      <c r="Z7951" s="402"/>
    </row>
    <row r="7952" spans="23:26" x14ac:dyDescent="0.2">
      <c r="W7952" s="402"/>
      <c r="X7952" s="402"/>
      <c r="Y7952" s="402"/>
      <c r="Z7952" s="402"/>
    </row>
    <row r="7953" spans="23:26" x14ac:dyDescent="0.2">
      <c r="W7953" s="402"/>
      <c r="X7953" s="402"/>
      <c r="Y7953" s="402"/>
      <c r="Z7953" s="402"/>
    </row>
    <row r="7954" spans="23:26" x14ac:dyDescent="0.2">
      <c r="W7954" s="402"/>
      <c r="X7954" s="402"/>
      <c r="Y7954" s="402"/>
      <c r="Z7954" s="402"/>
    </row>
    <row r="7955" spans="23:26" x14ac:dyDescent="0.2">
      <c r="W7955" s="402"/>
      <c r="X7955" s="402"/>
      <c r="Y7955" s="402"/>
      <c r="Z7955" s="402"/>
    </row>
    <row r="7956" spans="23:26" x14ac:dyDescent="0.2">
      <c r="W7956" s="402"/>
      <c r="X7956" s="402"/>
      <c r="Y7956" s="402"/>
      <c r="Z7956" s="402"/>
    </row>
    <row r="7957" spans="23:26" x14ac:dyDescent="0.2">
      <c r="W7957" s="402"/>
      <c r="X7957" s="402"/>
      <c r="Y7957" s="402"/>
      <c r="Z7957" s="402"/>
    </row>
    <row r="7958" spans="23:26" x14ac:dyDescent="0.2">
      <c r="W7958" s="402"/>
      <c r="X7958" s="402"/>
      <c r="Y7958" s="402"/>
      <c r="Z7958" s="402"/>
    </row>
    <row r="7959" spans="23:26" x14ac:dyDescent="0.2">
      <c r="W7959" s="402"/>
      <c r="X7959" s="402"/>
      <c r="Y7959" s="402"/>
      <c r="Z7959" s="402"/>
    </row>
    <row r="7960" spans="23:26" x14ac:dyDescent="0.2">
      <c r="W7960" s="402"/>
      <c r="X7960" s="402"/>
      <c r="Y7960" s="402"/>
      <c r="Z7960" s="402"/>
    </row>
    <row r="7961" spans="23:26" x14ac:dyDescent="0.2">
      <c r="W7961" s="402"/>
      <c r="X7961" s="402"/>
      <c r="Y7961" s="402"/>
      <c r="Z7961" s="402"/>
    </row>
    <row r="7962" spans="23:26" x14ac:dyDescent="0.2">
      <c r="W7962" s="402"/>
      <c r="X7962" s="402"/>
      <c r="Y7962" s="402"/>
      <c r="Z7962" s="402"/>
    </row>
    <row r="7963" spans="23:26" x14ac:dyDescent="0.2">
      <c r="W7963" s="402"/>
      <c r="X7963" s="402"/>
      <c r="Y7963" s="402"/>
      <c r="Z7963" s="402"/>
    </row>
    <row r="7964" spans="23:26" x14ac:dyDescent="0.2">
      <c r="W7964" s="402"/>
      <c r="X7964" s="402"/>
      <c r="Y7964" s="402"/>
      <c r="Z7964" s="402"/>
    </row>
    <row r="7965" spans="23:26" x14ac:dyDescent="0.2">
      <c r="W7965" s="402"/>
      <c r="X7965" s="402"/>
      <c r="Y7965" s="402"/>
      <c r="Z7965" s="402"/>
    </row>
    <row r="7966" spans="23:26" x14ac:dyDescent="0.2">
      <c r="W7966" s="402"/>
      <c r="X7966" s="402"/>
      <c r="Y7966" s="402"/>
      <c r="Z7966" s="402"/>
    </row>
    <row r="7967" spans="23:26" x14ac:dyDescent="0.2">
      <c r="W7967" s="402"/>
      <c r="X7967" s="402"/>
      <c r="Y7967" s="402"/>
      <c r="Z7967" s="402"/>
    </row>
    <row r="7968" spans="23:26" x14ac:dyDescent="0.2">
      <c r="W7968" s="402"/>
      <c r="X7968" s="402"/>
      <c r="Y7968" s="402"/>
      <c r="Z7968" s="402"/>
    </row>
    <row r="7969" spans="23:26" x14ac:dyDescent="0.2">
      <c r="W7969" s="402"/>
      <c r="X7969" s="402"/>
      <c r="Y7969" s="402"/>
      <c r="Z7969" s="402"/>
    </row>
    <row r="7970" spans="23:26" x14ac:dyDescent="0.2">
      <c r="W7970" s="402"/>
      <c r="X7970" s="402"/>
      <c r="Y7970" s="402"/>
      <c r="Z7970" s="402"/>
    </row>
    <row r="7971" spans="23:26" x14ac:dyDescent="0.2">
      <c r="W7971" s="402"/>
      <c r="X7971" s="402"/>
      <c r="Y7971" s="402"/>
      <c r="Z7971" s="402"/>
    </row>
    <row r="7972" spans="23:26" x14ac:dyDescent="0.2">
      <c r="W7972" s="402"/>
      <c r="X7972" s="402"/>
      <c r="Y7972" s="402"/>
      <c r="Z7972" s="402"/>
    </row>
    <row r="7973" spans="23:26" x14ac:dyDescent="0.2">
      <c r="W7973" s="402"/>
      <c r="X7973" s="402"/>
      <c r="Y7973" s="402"/>
      <c r="Z7973" s="402"/>
    </row>
    <row r="7974" spans="23:26" x14ac:dyDescent="0.2">
      <c r="W7974" s="402"/>
      <c r="X7974" s="402"/>
      <c r="Y7974" s="402"/>
      <c r="Z7974" s="402"/>
    </row>
    <row r="7975" spans="23:26" x14ac:dyDescent="0.2">
      <c r="W7975" s="402"/>
      <c r="X7975" s="402"/>
      <c r="Y7975" s="402"/>
      <c r="Z7975" s="402"/>
    </row>
    <row r="7976" spans="23:26" x14ac:dyDescent="0.2">
      <c r="W7976" s="402"/>
      <c r="X7976" s="402"/>
      <c r="Y7976" s="402"/>
      <c r="Z7976" s="402"/>
    </row>
    <row r="7977" spans="23:26" x14ac:dyDescent="0.2">
      <c r="W7977" s="402"/>
      <c r="X7977" s="402"/>
      <c r="Y7977" s="402"/>
      <c r="Z7977" s="402"/>
    </row>
    <row r="7978" spans="23:26" x14ac:dyDescent="0.2">
      <c r="W7978" s="402"/>
      <c r="X7978" s="402"/>
      <c r="Y7978" s="402"/>
      <c r="Z7978" s="402"/>
    </row>
    <row r="7979" spans="23:26" x14ac:dyDescent="0.2">
      <c r="W7979" s="402"/>
      <c r="X7979" s="402"/>
      <c r="Y7979" s="402"/>
      <c r="Z7979" s="402"/>
    </row>
    <row r="7980" spans="23:26" x14ac:dyDescent="0.2">
      <c r="W7980" s="402"/>
      <c r="X7980" s="402"/>
      <c r="Y7980" s="402"/>
      <c r="Z7980" s="402"/>
    </row>
    <row r="7981" spans="23:26" x14ac:dyDescent="0.2">
      <c r="W7981" s="402"/>
      <c r="X7981" s="402"/>
      <c r="Y7981" s="402"/>
      <c r="Z7981" s="402"/>
    </row>
    <row r="7982" spans="23:26" x14ac:dyDescent="0.2">
      <c r="W7982" s="402"/>
      <c r="X7982" s="402"/>
      <c r="Y7982" s="402"/>
      <c r="Z7982" s="402"/>
    </row>
    <row r="7983" spans="23:26" x14ac:dyDescent="0.2">
      <c r="W7983" s="402"/>
      <c r="X7983" s="402"/>
      <c r="Y7983" s="402"/>
      <c r="Z7983" s="402"/>
    </row>
    <row r="7984" spans="23:26" x14ac:dyDescent="0.2">
      <c r="W7984" s="402"/>
      <c r="X7984" s="402"/>
      <c r="Y7984" s="402"/>
      <c r="Z7984" s="402"/>
    </row>
    <row r="7985" spans="23:26" x14ac:dyDescent="0.2">
      <c r="W7985" s="402"/>
      <c r="X7985" s="402"/>
      <c r="Y7985" s="402"/>
      <c r="Z7985" s="402"/>
    </row>
    <row r="7986" spans="23:26" x14ac:dyDescent="0.2">
      <c r="W7986" s="402"/>
      <c r="X7986" s="402"/>
      <c r="Y7986" s="402"/>
      <c r="Z7986" s="402"/>
    </row>
    <row r="7987" spans="23:26" x14ac:dyDescent="0.2">
      <c r="W7987" s="402"/>
      <c r="X7987" s="402"/>
      <c r="Y7987" s="402"/>
      <c r="Z7987" s="402"/>
    </row>
    <row r="7988" spans="23:26" x14ac:dyDescent="0.2">
      <c r="W7988" s="402"/>
      <c r="X7988" s="402"/>
      <c r="Y7988" s="402"/>
      <c r="Z7988" s="402"/>
    </row>
    <row r="7989" spans="23:26" x14ac:dyDescent="0.2">
      <c r="W7989" s="402"/>
      <c r="X7989" s="402"/>
      <c r="Y7989" s="402"/>
      <c r="Z7989" s="402"/>
    </row>
    <row r="7990" spans="23:26" x14ac:dyDescent="0.2">
      <c r="W7990" s="402"/>
      <c r="X7990" s="402"/>
      <c r="Y7990" s="402"/>
      <c r="Z7990" s="402"/>
    </row>
    <row r="7991" spans="23:26" x14ac:dyDescent="0.2">
      <c r="W7991" s="402"/>
      <c r="X7991" s="402"/>
      <c r="Y7991" s="402"/>
      <c r="Z7991" s="402"/>
    </row>
    <row r="7992" spans="23:26" x14ac:dyDescent="0.2">
      <c r="W7992" s="402"/>
      <c r="X7992" s="402"/>
      <c r="Y7992" s="402"/>
      <c r="Z7992" s="402"/>
    </row>
    <row r="7993" spans="23:26" x14ac:dyDescent="0.2">
      <c r="W7993" s="402"/>
      <c r="X7993" s="402"/>
      <c r="Y7993" s="402"/>
      <c r="Z7993" s="402"/>
    </row>
    <row r="7994" spans="23:26" x14ac:dyDescent="0.2">
      <c r="W7994" s="402"/>
      <c r="X7994" s="402"/>
      <c r="Y7994" s="402"/>
      <c r="Z7994" s="402"/>
    </row>
    <row r="7995" spans="23:26" x14ac:dyDescent="0.2">
      <c r="W7995" s="402"/>
      <c r="X7995" s="402"/>
      <c r="Y7995" s="402"/>
      <c r="Z7995" s="402"/>
    </row>
    <row r="7996" spans="23:26" x14ac:dyDescent="0.2">
      <c r="W7996" s="402"/>
      <c r="X7996" s="402"/>
      <c r="Y7996" s="402"/>
      <c r="Z7996" s="402"/>
    </row>
    <row r="7997" spans="23:26" x14ac:dyDescent="0.2">
      <c r="W7997" s="402"/>
      <c r="X7997" s="402"/>
      <c r="Y7997" s="402"/>
      <c r="Z7997" s="402"/>
    </row>
    <row r="7998" spans="23:26" x14ac:dyDescent="0.2">
      <c r="W7998" s="402"/>
      <c r="X7998" s="402"/>
      <c r="Y7998" s="402"/>
      <c r="Z7998" s="402"/>
    </row>
    <row r="7999" spans="23:26" x14ac:dyDescent="0.2">
      <c r="W7999" s="402"/>
      <c r="X7999" s="402"/>
      <c r="Y7999" s="402"/>
      <c r="Z7999" s="402"/>
    </row>
    <row r="8000" spans="23:26" x14ac:dyDescent="0.2">
      <c r="W8000" s="402"/>
      <c r="X8000" s="402"/>
      <c r="Y8000" s="402"/>
      <c r="Z8000" s="402"/>
    </row>
    <row r="8001" spans="23:26" x14ac:dyDescent="0.2">
      <c r="W8001" s="402"/>
      <c r="X8001" s="402"/>
      <c r="Y8001" s="402"/>
      <c r="Z8001" s="402"/>
    </row>
    <row r="8002" spans="23:26" x14ac:dyDescent="0.2">
      <c r="W8002" s="402"/>
      <c r="X8002" s="402"/>
      <c r="Y8002" s="402"/>
      <c r="Z8002" s="402"/>
    </row>
    <row r="8003" spans="23:26" x14ac:dyDescent="0.2">
      <c r="W8003" s="402"/>
      <c r="X8003" s="402"/>
      <c r="Y8003" s="402"/>
      <c r="Z8003" s="402"/>
    </row>
    <row r="8004" spans="23:26" x14ac:dyDescent="0.2">
      <c r="W8004" s="402"/>
      <c r="X8004" s="402"/>
      <c r="Y8004" s="402"/>
      <c r="Z8004" s="402"/>
    </row>
    <row r="8005" spans="23:26" x14ac:dyDescent="0.2">
      <c r="W8005" s="402"/>
      <c r="X8005" s="402"/>
      <c r="Y8005" s="402"/>
      <c r="Z8005" s="402"/>
    </row>
    <row r="8006" spans="23:26" x14ac:dyDescent="0.2">
      <c r="W8006" s="402"/>
      <c r="X8006" s="402"/>
      <c r="Y8006" s="402"/>
      <c r="Z8006" s="402"/>
    </row>
    <row r="8007" spans="23:26" x14ac:dyDescent="0.2">
      <c r="W8007" s="402"/>
      <c r="X8007" s="402"/>
      <c r="Y8007" s="402"/>
      <c r="Z8007" s="402"/>
    </row>
    <row r="8008" spans="23:26" x14ac:dyDescent="0.2">
      <c r="W8008" s="402"/>
      <c r="X8008" s="402"/>
      <c r="Y8008" s="402"/>
      <c r="Z8008" s="402"/>
    </row>
    <row r="8009" spans="23:26" x14ac:dyDescent="0.2">
      <c r="W8009" s="402"/>
      <c r="X8009" s="402"/>
      <c r="Y8009" s="402"/>
      <c r="Z8009" s="402"/>
    </row>
    <row r="8010" spans="23:26" x14ac:dyDescent="0.2">
      <c r="W8010" s="402"/>
      <c r="X8010" s="402"/>
      <c r="Y8010" s="402"/>
      <c r="Z8010" s="402"/>
    </row>
    <row r="8011" spans="23:26" x14ac:dyDescent="0.2">
      <c r="W8011" s="402"/>
      <c r="X8011" s="402"/>
      <c r="Y8011" s="402"/>
      <c r="Z8011" s="402"/>
    </row>
    <row r="8012" spans="23:26" x14ac:dyDescent="0.2">
      <c r="W8012" s="402"/>
      <c r="X8012" s="402"/>
      <c r="Y8012" s="402"/>
      <c r="Z8012" s="402"/>
    </row>
    <row r="8013" spans="23:26" x14ac:dyDescent="0.2">
      <c r="W8013" s="402"/>
      <c r="X8013" s="402"/>
      <c r="Y8013" s="402"/>
      <c r="Z8013" s="402"/>
    </row>
    <row r="8014" spans="23:26" x14ac:dyDescent="0.2">
      <c r="W8014" s="402"/>
      <c r="X8014" s="402"/>
      <c r="Y8014" s="402"/>
      <c r="Z8014" s="402"/>
    </row>
    <row r="8015" spans="23:26" x14ac:dyDescent="0.2">
      <c r="W8015" s="402"/>
      <c r="X8015" s="402"/>
      <c r="Y8015" s="402"/>
      <c r="Z8015" s="402"/>
    </row>
    <row r="8016" spans="23:26" x14ac:dyDescent="0.2">
      <c r="W8016" s="402"/>
      <c r="X8016" s="402"/>
      <c r="Y8016" s="402"/>
      <c r="Z8016" s="402"/>
    </row>
    <row r="8017" spans="23:26" x14ac:dyDescent="0.2">
      <c r="W8017" s="402"/>
      <c r="X8017" s="402"/>
      <c r="Y8017" s="402"/>
      <c r="Z8017" s="402"/>
    </row>
    <row r="8018" spans="23:26" x14ac:dyDescent="0.2">
      <c r="W8018" s="402"/>
      <c r="X8018" s="402"/>
      <c r="Y8018" s="402"/>
      <c r="Z8018" s="402"/>
    </row>
    <row r="8019" spans="23:26" x14ac:dyDescent="0.2">
      <c r="W8019" s="402"/>
      <c r="X8019" s="402"/>
      <c r="Y8019" s="402"/>
      <c r="Z8019" s="402"/>
    </row>
    <row r="8020" spans="23:26" x14ac:dyDescent="0.2">
      <c r="W8020" s="402"/>
      <c r="X8020" s="402"/>
      <c r="Y8020" s="402"/>
      <c r="Z8020" s="402"/>
    </row>
    <row r="8021" spans="23:26" x14ac:dyDescent="0.2">
      <c r="W8021" s="402"/>
      <c r="X8021" s="402"/>
      <c r="Y8021" s="402"/>
      <c r="Z8021" s="402"/>
    </row>
    <row r="8022" spans="23:26" x14ac:dyDescent="0.2">
      <c r="W8022" s="402"/>
      <c r="X8022" s="402"/>
      <c r="Y8022" s="402"/>
      <c r="Z8022" s="402"/>
    </row>
    <row r="8023" spans="23:26" x14ac:dyDescent="0.2">
      <c r="W8023" s="402"/>
      <c r="X8023" s="402"/>
      <c r="Y8023" s="402"/>
      <c r="Z8023" s="402"/>
    </row>
    <row r="8024" spans="23:26" x14ac:dyDescent="0.2">
      <c r="W8024" s="402"/>
      <c r="X8024" s="402"/>
      <c r="Y8024" s="402"/>
      <c r="Z8024" s="402"/>
    </row>
    <row r="8025" spans="23:26" x14ac:dyDescent="0.2">
      <c r="W8025" s="402"/>
      <c r="X8025" s="402"/>
      <c r="Y8025" s="402"/>
      <c r="Z8025" s="402"/>
    </row>
    <row r="8026" spans="23:26" x14ac:dyDescent="0.2">
      <c r="W8026" s="402"/>
      <c r="X8026" s="402"/>
      <c r="Y8026" s="402"/>
      <c r="Z8026" s="402"/>
    </row>
    <row r="8027" spans="23:26" x14ac:dyDescent="0.2">
      <c r="W8027" s="402"/>
      <c r="X8027" s="402"/>
      <c r="Y8027" s="402"/>
      <c r="Z8027" s="402"/>
    </row>
    <row r="8028" spans="23:26" x14ac:dyDescent="0.2">
      <c r="W8028" s="402"/>
      <c r="X8028" s="402"/>
      <c r="Y8028" s="402"/>
      <c r="Z8028" s="402"/>
    </row>
    <row r="8029" spans="23:26" x14ac:dyDescent="0.2">
      <c r="W8029" s="402"/>
      <c r="X8029" s="402"/>
      <c r="Y8029" s="402"/>
      <c r="Z8029" s="402"/>
    </row>
    <row r="8030" spans="23:26" x14ac:dyDescent="0.2">
      <c r="W8030" s="402"/>
      <c r="X8030" s="402"/>
      <c r="Y8030" s="402"/>
      <c r="Z8030" s="402"/>
    </row>
    <row r="8031" spans="23:26" x14ac:dyDescent="0.2">
      <c r="W8031" s="402"/>
      <c r="X8031" s="402"/>
      <c r="Y8031" s="402"/>
      <c r="Z8031" s="402"/>
    </row>
    <row r="8032" spans="23:26" x14ac:dyDescent="0.2">
      <c r="W8032" s="402"/>
      <c r="X8032" s="402"/>
      <c r="Y8032" s="402"/>
      <c r="Z8032" s="402"/>
    </row>
    <row r="8033" spans="23:26" x14ac:dyDescent="0.2">
      <c r="W8033" s="402"/>
      <c r="X8033" s="402"/>
      <c r="Y8033" s="402"/>
      <c r="Z8033" s="402"/>
    </row>
    <row r="8034" spans="23:26" x14ac:dyDescent="0.2">
      <c r="W8034" s="402"/>
      <c r="X8034" s="402"/>
      <c r="Y8034" s="402"/>
      <c r="Z8034" s="402"/>
    </row>
    <row r="8035" spans="23:26" x14ac:dyDescent="0.2">
      <c r="W8035" s="402"/>
      <c r="X8035" s="402"/>
      <c r="Y8035" s="402"/>
      <c r="Z8035" s="402"/>
    </row>
    <row r="8036" spans="23:26" x14ac:dyDescent="0.2">
      <c r="W8036" s="402"/>
      <c r="X8036" s="402"/>
      <c r="Y8036" s="402"/>
      <c r="Z8036" s="402"/>
    </row>
    <row r="8037" spans="23:26" x14ac:dyDescent="0.2">
      <c r="W8037" s="402"/>
      <c r="X8037" s="402"/>
      <c r="Y8037" s="402"/>
      <c r="Z8037" s="402"/>
    </row>
    <row r="8038" spans="23:26" x14ac:dyDescent="0.2">
      <c r="W8038" s="402"/>
      <c r="X8038" s="402"/>
      <c r="Y8038" s="402"/>
      <c r="Z8038" s="402"/>
    </row>
    <row r="8039" spans="23:26" x14ac:dyDescent="0.2">
      <c r="W8039" s="402"/>
      <c r="X8039" s="402"/>
      <c r="Y8039" s="402"/>
      <c r="Z8039" s="402"/>
    </row>
    <row r="8040" spans="23:26" x14ac:dyDescent="0.2">
      <c r="W8040" s="402"/>
      <c r="X8040" s="402"/>
      <c r="Y8040" s="402"/>
      <c r="Z8040" s="402"/>
    </row>
    <row r="8041" spans="23:26" x14ac:dyDescent="0.2">
      <c r="W8041" s="402"/>
      <c r="X8041" s="402"/>
      <c r="Y8041" s="402"/>
      <c r="Z8041" s="402"/>
    </row>
    <row r="8042" spans="23:26" x14ac:dyDescent="0.2">
      <c r="W8042" s="402"/>
      <c r="X8042" s="402"/>
      <c r="Y8042" s="402"/>
      <c r="Z8042" s="402"/>
    </row>
    <row r="8043" spans="23:26" x14ac:dyDescent="0.2">
      <c r="W8043" s="402"/>
      <c r="X8043" s="402"/>
      <c r="Y8043" s="402"/>
      <c r="Z8043" s="402"/>
    </row>
    <row r="8044" spans="23:26" x14ac:dyDescent="0.2">
      <c r="W8044" s="402"/>
      <c r="X8044" s="402"/>
      <c r="Y8044" s="402"/>
      <c r="Z8044" s="402"/>
    </row>
    <row r="8045" spans="23:26" x14ac:dyDescent="0.2">
      <c r="W8045" s="402"/>
      <c r="X8045" s="402"/>
      <c r="Y8045" s="402"/>
      <c r="Z8045" s="402"/>
    </row>
    <row r="8046" spans="23:26" x14ac:dyDescent="0.2">
      <c r="W8046" s="402"/>
      <c r="X8046" s="402"/>
      <c r="Y8046" s="402"/>
      <c r="Z8046" s="402"/>
    </row>
    <row r="8047" spans="23:26" x14ac:dyDescent="0.2">
      <c r="W8047" s="402"/>
      <c r="X8047" s="402"/>
      <c r="Y8047" s="402"/>
      <c r="Z8047" s="402"/>
    </row>
    <row r="8048" spans="23:26" x14ac:dyDescent="0.2">
      <c r="W8048" s="402"/>
      <c r="X8048" s="402"/>
      <c r="Y8048" s="402"/>
      <c r="Z8048" s="402"/>
    </row>
    <row r="8049" spans="23:26" x14ac:dyDescent="0.2">
      <c r="W8049" s="402"/>
      <c r="X8049" s="402"/>
      <c r="Y8049" s="402"/>
      <c r="Z8049" s="402"/>
    </row>
    <row r="8050" spans="23:26" x14ac:dyDescent="0.2">
      <c r="W8050" s="402"/>
      <c r="X8050" s="402"/>
      <c r="Y8050" s="402"/>
      <c r="Z8050" s="402"/>
    </row>
    <row r="8051" spans="23:26" x14ac:dyDescent="0.2">
      <c r="W8051" s="402"/>
      <c r="X8051" s="402"/>
      <c r="Y8051" s="402"/>
      <c r="Z8051" s="402"/>
    </row>
    <row r="8052" spans="23:26" x14ac:dyDescent="0.2">
      <c r="W8052" s="402"/>
      <c r="X8052" s="402"/>
      <c r="Y8052" s="402"/>
      <c r="Z8052" s="402"/>
    </row>
    <row r="8053" spans="23:26" x14ac:dyDescent="0.2">
      <c r="W8053" s="402"/>
      <c r="X8053" s="402"/>
      <c r="Y8053" s="402"/>
      <c r="Z8053" s="402"/>
    </row>
    <row r="8054" spans="23:26" x14ac:dyDescent="0.2">
      <c r="W8054" s="402"/>
      <c r="X8054" s="402"/>
      <c r="Y8054" s="402"/>
      <c r="Z8054" s="402"/>
    </row>
    <row r="8055" spans="23:26" x14ac:dyDescent="0.2">
      <c r="W8055" s="402"/>
      <c r="X8055" s="402"/>
      <c r="Y8055" s="402"/>
      <c r="Z8055" s="402"/>
    </row>
    <row r="8056" spans="23:26" x14ac:dyDescent="0.2">
      <c r="W8056" s="402"/>
      <c r="X8056" s="402"/>
      <c r="Y8056" s="402"/>
      <c r="Z8056" s="402"/>
    </row>
    <row r="8057" spans="23:26" x14ac:dyDescent="0.2">
      <c r="W8057" s="402"/>
      <c r="X8057" s="402"/>
      <c r="Y8057" s="402"/>
      <c r="Z8057" s="402"/>
    </row>
    <row r="8058" spans="23:26" x14ac:dyDescent="0.2">
      <c r="W8058" s="402"/>
      <c r="X8058" s="402"/>
      <c r="Y8058" s="402"/>
      <c r="Z8058" s="402"/>
    </row>
    <row r="8059" spans="23:26" x14ac:dyDescent="0.2">
      <c r="W8059" s="402"/>
      <c r="X8059" s="402"/>
      <c r="Y8059" s="402"/>
      <c r="Z8059" s="402"/>
    </row>
    <row r="8060" spans="23:26" x14ac:dyDescent="0.2">
      <c r="W8060" s="402"/>
      <c r="X8060" s="402"/>
      <c r="Y8060" s="402"/>
      <c r="Z8060" s="402"/>
    </row>
    <row r="8061" spans="23:26" x14ac:dyDescent="0.2">
      <c r="W8061" s="402"/>
      <c r="X8061" s="402"/>
      <c r="Y8061" s="402"/>
      <c r="Z8061" s="402"/>
    </row>
    <row r="8062" spans="23:26" x14ac:dyDescent="0.2">
      <c r="W8062" s="402"/>
      <c r="X8062" s="402"/>
      <c r="Y8062" s="402"/>
      <c r="Z8062" s="402"/>
    </row>
    <row r="8063" spans="23:26" x14ac:dyDescent="0.2">
      <c r="W8063" s="402"/>
      <c r="X8063" s="402"/>
      <c r="Y8063" s="402"/>
      <c r="Z8063" s="402"/>
    </row>
    <row r="8064" spans="23:26" x14ac:dyDescent="0.2">
      <c r="W8064" s="402"/>
      <c r="X8064" s="402"/>
      <c r="Y8064" s="402"/>
      <c r="Z8064" s="402"/>
    </row>
    <row r="8065" spans="23:26" x14ac:dyDescent="0.2">
      <c r="W8065" s="402"/>
      <c r="X8065" s="402"/>
      <c r="Y8065" s="402"/>
      <c r="Z8065" s="402"/>
    </row>
    <row r="8066" spans="23:26" x14ac:dyDescent="0.2">
      <c r="W8066" s="402"/>
      <c r="X8066" s="402"/>
      <c r="Y8066" s="402"/>
      <c r="Z8066" s="402"/>
    </row>
    <row r="8067" spans="23:26" x14ac:dyDescent="0.2">
      <c r="W8067" s="402"/>
      <c r="X8067" s="402"/>
      <c r="Y8067" s="402"/>
      <c r="Z8067" s="402"/>
    </row>
    <row r="8068" spans="23:26" x14ac:dyDescent="0.2">
      <c r="W8068" s="402"/>
      <c r="X8068" s="402"/>
      <c r="Y8068" s="402"/>
      <c r="Z8068" s="402"/>
    </row>
    <row r="8069" spans="23:26" x14ac:dyDescent="0.2">
      <c r="W8069" s="402"/>
      <c r="X8069" s="402"/>
      <c r="Y8069" s="402"/>
      <c r="Z8069" s="402"/>
    </row>
    <row r="8070" spans="23:26" x14ac:dyDescent="0.2">
      <c r="W8070" s="402"/>
      <c r="X8070" s="402"/>
      <c r="Y8070" s="402"/>
      <c r="Z8070" s="402"/>
    </row>
    <row r="8071" spans="23:26" x14ac:dyDescent="0.2">
      <c r="W8071" s="402"/>
      <c r="X8071" s="402"/>
      <c r="Y8071" s="402"/>
      <c r="Z8071" s="402"/>
    </row>
    <row r="8072" spans="23:26" x14ac:dyDescent="0.2">
      <c r="W8072" s="402"/>
      <c r="X8072" s="402"/>
      <c r="Y8072" s="402"/>
      <c r="Z8072" s="402"/>
    </row>
    <row r="8073" spans="23:26" x14ac:dyDescent="0.2">
      <c r="W8073" s="402"/>
      <c r="X8073" s="402"/>
      <c r="Y8073" s="402"/>
      <c r="Z8073" s="402"/>
    </row>
    <row r="8074" spans="23:26" x14ac:dyDescent="0.2">
      <c r="W8074" s="402"/>
      <c r="X8074" s="402"/>
      <c r="Y8074" s="402"/>
      <c r="Z8074" s="402"/>
    </row>
    <row r="8075" spans="23:26" x14ac:dyDescent="0.2">
      <c r="W8075" s="402"/>
      <c r="X8075" s="402"/>
      <c r="Y8075" s="402"/>
      <c r="Z8075" s="402"/>
    </row>
    <row r="8076" spans="23:26" x14ac:dyDescent="0.2">
      <c r="W8076" s="402"/>
      <c r="X8076" s="402"/>
      <c r="Y8076" s="402"/>
      <c r="Z8076" s="402"/>
    </row>
    <row r="8077" spans="23:26" x14ac:dyDescent="0.2">
      <c r="W8077" s="402"/>
      <c r="X8077" s="402"/>
      <c r="Y8077" s="402"/>
      <c r="Z8077" s="402"/>
    </row>
    <row r="8078" spans="23:26" x14ac:dyDescent="0.2">
      <c r="W8078" s="402"/>
      <c r="X8078" s="402"/>
      <c r="Y8078" s="402"/>
      <c r="Z8078" s="402"/>
    </row>
    <row r="8079" spans="23:26" x14ac:dyDescent="0.2">
      <c r="W8079" s="402"/>
      <c r="X8079" s="402"/>
      <c r="Y8079" s="402"/>
      <c r="Z8079" s="402"/>
    </row>
    <row r="8080" spans="23:26" x14ac:dyDescent="0.2">
      <c r="W8080" s="402"/>
      <c r="X8080" s="402"/>
      <c r="Y8080" s="402"/>
      <c r="Z8080" s="402"/>
    </row>
    <row r="8081" spans="23:26" x14ac:dyDescent="0.2">
      <c r="W8081" s="402"/>
      <c r="X8081" s="402"/>
      <c r="Y8081" s="402"/>
      <c r="Z8081" s="402"/>
    </row>
    <row r="8082" spans="23:26" x14ac:dyDescent="0.2">
      <c r="W8082" s="402"/>
      <c r="X8082" s="402"/>
      <c r="Y8082" s="402"/>
      <c r="Z8082" s="402"/>
    </row>
    <row r="8083" spans="23:26" x14ac:dyDescent="0.2">
      <c r="W8083" s="402"/>
      <c r="X8083" s="402"/>
      <c r="Y8083" s="402"/>
      <c r="Z8083" s="402"/>
    </row>
    <row r="8084" spans="23:26" x14ac:dyDescent="0.2">
      <c r="W8084" s="402"/>
      <c r="X8084" s="402"/>
      <c r="Y8084" s="402"/>
      <c r="Z8084" s="402"/>
    </row>
    <row r="8085" spans="23:26" x14ac:dyDescent="0.2">
      <c r="W8085" s="402"/>
      <c r="X8085" s="402"/>
      <c r="Y8085" s="402"/>
      <c r="Z8085" s="402"/>
    </row>
    <row r="8086" spans="23:26" x14ac:dyDescent="0.2">
      <c r="W8086" s="402"/>
      <c r="X8086" s="402"/>
      <c r="Y8086" s="402"/>
      <c r="Z8086" s="402"/>
    </row>
    <row r="8087" spans="23:26" x14ac:dyDescent="0.2">
      <c r="W8087" s="402"/>
      <c r="X8087" s="402"/>
      <c r="Y8087" s="402"/>
      <c r="Z8087" s="402"/>
    </row>
    <row r="8088" spans="23:26" x14ac:dyDescent="0.2">
      <c r="W8088" s="402"/>
      <c r="X8088" s="402"/>
      <c r="Y8088" s="402"/>
      <c r="Z8088" s="402"/>
    </row>
    <row r="8089" spans="23:26" x14ac:dyDescent="0.2">
      <c r="W8089" s="402"/>
      <c r="X8089" s="402"/>
      <c r="Y8089" s="402"/>
      <c r="Z8089" s="402"/>
    </row>
    <row r="8090" spans="23:26" x14ac:dyDescent="0.2">
      <c r="W8090" s="402"/>
      <c r="X8090" s="402"/>
      <c r="Y8090" s="402"/>
      <c r="Z8090" s="402"/>
    </row>
    <row r="8091" spans="23:26" x14ac:dyDescent="0.2">
      <c r="W8091" s="402"/>
      <c r="X8091" s="402"/>
      <c r="Y8091" s="402"/>
      <c r="Z8091" s="402"/>
    </row>
    <row r="8092" spans="23:26" x14ac:dyDescent="0.2">
      <c r="W8092" s="402"/>
      <c r="X8092" s="402"/>
      <c r="Y8092" s="402"/>
      <c r="Z8092" s="402"/>
    </row>
    <row r="8093" spans="23:26" x14ac:dyDescent="0.2">
      <c r="W8093" s="402"/>
      <c r="X8093" s="402"/>
      <c r="Y8093" s="402"/>
      <c r="Z8093" s="402"/>
    </row>
    <row r="8094" spans="23:26" x14ac:dyDescent="0.2">
      <c r="W8094" s="402"/>
      <c r="X8094" s="402"/>
      <c r="Y8094" s="402"/>
      <c r="Z8094" s="402"/>
    </row>
    <row r="8095" spans="23:26" x14ac:dyDescent="0.2">
      <c r="W8095" s="402"/>
      <c r="X8095" s="402"/>
      <c r="Y8095" s="402"/>
      <c r="Z8095" s="402"/>
    </row>
    <row r="8096" spans="23:26" x14ac:dyDescent="0.2">
      <c r="W8096" s="402"/>
      <c r="X8096" s="402"/>
      <c r="Y8096" s="402"/>
      <c r="Z8096" s="402"/>
    </row>
    <row r="8097" spans="23:26" x14ac:dyDescent="0.2">
      <c r="W8097" s="402"/>
      <c r="X8097" s="402"/>
      <c r="Y8097" s="402"/>
      <c r="Z8097" s="402"/>
    </row>
    <row r="8098" spans="23:26" x14ac:dyDescent="0.2">
      <c r="W8098" s="402"/>
      <c r="X8098" s="402"/>
      <c r="Y8098" s="402"/>
      <c r="Z8098" s="402"/>
    </row>
    <row r="8099" spans="23:26" x14ac:dyDescent="0.2">
      <c r="W8099" s="402"/>
      <c r="X8099" s="402"/>
      <c r="Y8099" s="402"/>
      <c r="Z8099" s="402"/>
    </row>
    <row r="8100" spans="23:26" x14ac:dyDescent="0.2">
      <c r="W8100" s="402"/>
      <c r="X8100" s="402"/>
      <c r="Y8100" s="402"/>
      <c r="Z8100" s="402"/>
    </row>
    <row r="8101" spans="23:26" x14ac:dyDescent="0.2">
      <c r="W8101" s="402"/>
      <c r="X8101" s="402"/>
      <c r="Y8101" s="402"/>
      <c r="Z8101" s="402"/>
    </row>
    <row r="8102" spans="23:26" x14ac:dyDescent="0.2">
      <c r="W8102" s="402"/>
      <c r="X8102" s="402"/>
      <c r="Y8102" s="402"/>
      <c r="Z8102" s="402"/>
    </row>
    <row r="8103" spans="23:26" x14ac:dyDescent="0.2">
      <c r="W8103" s="402"/>
      <c r="X8103" s="402"/>
      <c r="Y8103" s="402"/>
      <c r="Z8103" s="402"/>
    </row>
    <row r="8104" spans="23:26" x14ac:dyDescent="0.2">
      <c r="W8104" s="402"/>
      <c r="X8104" s="402"/>
      <c r="Y8104" s="402"/>
      <c r="Z8104" s="402"/>
    </row>
    <row r="8105" spans="23:26" x14ac:dyDescent="0.2">
      <c r="W8105" s="402"/>
      <c r="X8105" s="402"/>
      <c r="Y8105" s="402"/>
      <c r="Z8105" s="402"/>
    </row>
    <row r="8106" spans="23:26" x14ac:dyDescent="0.2">
      <c r="W8106" s="402"/>
      <c r="X8106" s="402"/>
      <c r="Y8106" s="402"/>
      <c r="Z8106" s="402"/>
    </row>
    <row r="8107" spans="23:26" x14ac:dyDescent="0.2">
      <c r="W8107" s="402"/>
      <c r="X8107" s="402"/>
      <c r="Y8107" s="402"/>
      <c r="Z8107" s="402"/>
    </row>
    <row r="8108" spans="23:26" x14ac:dyDescent="0.2">
      <c r="W8108" s="402"/>
      <c r="X8108" s="402"/>
      <c r="Y8108" s="402"/>
      <c r="Z8108" s="402"/>
    </row>
    <row r="8109" spans="23:26" x14ac:dyDescent="0.2">
      <c r="W8109" s="402"/>
      <c r="X8109" s="402"/>
      <c r="Y8109" s="402"/>
      <c r="Z8109" s="402"/>
    </row>
    <row r="8110" spans="23:26" x14ac:dyDescent="0.2">
      <c r="W8110" s="402"/>
      <c r="X8110" s="402"/>
      <c r="Y8110" s="402"/>
      <c r="Z8110" s="402"/>
    </row>
    <row r="8111" spans="23:26" x14ac:dyDescent="0.2">
      <c r="W8111" s="402"/>
      <c r="X8111" s="402"/>
      <c r="Y8111" s="402"/>
      <c r="Z8111" s="402"/>
    </row>
    <row r="8112" spans="23:26" x14ac:dyDescent="0.2">
      <c r="W8112" s="402"/>
      <c r="X8112" s="402"/>
      <c r="Y8112" s="402"/>
      <c r="Z8112" s="402"/>
    </row>
    <row r="8113" spans="23:26" x14ac:dyDescent="0.2">
      <c r="W8113" s="402"/>
      <c r="X8113" s="402"/>
      <c r="Y8113" s="402"/>
      <c r="Z8113" s="402"/>
    </row>
    <row r="8114" spans="23:26" x14ac:dyDescent="0.2">
      <c r="W8114" s="402"/>
      <c r="X8114" s="402"/>
      <c r="Y8114" s="402"/>
      <c r="Z8114" s="402"/>
    </row>
    <row r="8115" spans="23:26" x14ac:dyDescent="0.2">
      <c r="W8115" s="402"/>
      <c r="X8115" s="402"/>
      <c r="Y8115" s="402"/>
      <c r="Z8115" s="402"/>
    </row>
    <row r="8116" spans="23:26" x14ac:dyDescent="0.2">
      <c r="W8116" s="402"/>
      <c r="X8116" s="402"/>
      <c r="Y8116" s="402"/>
      <c r="Z8116" s="402"/>
    </row>
    <row r="8117" spans="23:26" x14ac:dyDescent="0.2">
      <c r="W8117" s="402"/>
      <c r="X8117" s="402"/>
      <c r="Y8117" s="402"/>
      <c r="Z8117" s="402"/>
    </row>
    <row r="8118" spans="23:26" x14ac:dyDescent="0.2">
      <c r="W8118" s="402"/>
      <c r="X8118" s="402"/>
      <c r="Y8118" s="402"/>
      <c r="Z8118" s="402"/>
    </row>
    <row r="8119" spans="23:26" x14ac:dyDescent="0.2">
      <c r="W8119" s="402"/>
      <c r="X8119" s="402"/>
      <c r="Y8119" s="402"/>
      <c r="Z8119" s="402"/>
    </row>
    <row r="8120" spans="23:26" x14ac:dyDescent="0.2">
      <c r="W8120" s="402"/>
      <c r="X8120" s="402"/>
      <c r="Y8120" s="402"/>
      <c r="Z8120" s="402"/>
    </row>
    <row r="8121" spans="23:26" x14ac:dyDescent="0.2">
      <c r="W8121" s="402"/>
      <c r="X8121" s="402"/>
      <c r="Y8121" s="402"/>
      <c r="Z8121" s="402"/>
    </row>
    <row r="8122" spans="23:26" x14ac:dyDescent="0.2">
      <c r="W8122" s="402"/>
      <c r="X8122" s="402"/>
      <c r="Y8122" s="402"/>
      <c r="Z8122" s="402"/>
    </row>
    <row r="8123" spans="23:26" x14ac:dyDescent="0.2">
      <c r="W8123" s="402"/>
      <c r="X8123" s="402"/>
      <c r="Y8123" s="402"/>
      <c r="Z8123" s="402"/>
    </row>
    <row r="8124" spans="23:26" x14ac:dyDescent="0.2">
      <c r="W8124" s="402"/>
      <c r="X8124" s="402"/>
      <c r="Y8124" s="402"/>
      <c r="Z8124" s="402"/>
    </row>
    <row r="8125" spans="23:26" x14ac:dyDescent="0.2">
      <c r="W8125" s="402"/>
      <c r="X8125" s="402"/>
      <c r="Y8125" s="402"/>
      <c r="Z8125" s="402"/>
    </row>
    <row r="8126" spans="23:26" x14ac:dyDescent="0.2">
      <c r="W8126" s="402"/>
      <c r="X8126" s="402"/>
      <c r="Y8126" s="402"/>
      <c r="Z8126" s="402"/>
    </row>
    <row r="8127" spans="23:26" x14ac:dyDescent="0.2">
      <c r="W8127" s="402"/>
      <c r="X8127" s="402"/>
      <c r="Y8127" s="402"/>
      <c r="Z8127" s="402"/>
    </row>
    <row r="8128" spans="23:26" x14ac:dyDescent="0.2">
      <c r="W8128" s="402"/>
      <c r="X8128" s="402"/>
      <c r="Y8128" s="402"/>
      <c r="Z8128" s="402"/>
    </row>
    <row r="8129" spans="23:26" x14ac:dyDescent="0.2">
      <c r="W8129" s="402"/>
      <c r="X8129" s="402"/>
      <c r="Y8129" s="402"/>
      <c r="Z8129" s="402"/>
    </row>
    <row r="8130" spans="23:26" x14ac:dyDescent="0.2">
      <c r="W8130" s="402"/>
      <c r="X8130" s="402"/>
      <c r="Y8130" s="402"/>
      <c r="Z8130" s="402"/>
    </row>
    <row r="8131" spans="23:26" x14ac:dyDescent="0.2">
      <c r="W8131" s="402"/>
      <c r="X8131" s="402"/>
      <c r="Y8131" s="402"/>
      <c r="Z8131" s="402"/>
    </row>
    <row r="8132" spans="23:26" x14ac:dyDescent="0.2">
      <c r="W8132" s="402"/>
      <c r="X8132" s="402"/>
      <c r="Y8132" s="402"/>
      <c r="Z8132" s="402"/>
    </row>
    <row r="8133" spans="23:26" x14ac:dyDescent="0.2">
      <c r="W8133" s="402"/>
      <c r="X8133" s="402"/>
      <c r="Y8133" s="402"/>
      <c r="Z8133" s="402"/>
    </row>
    <row r="8134" spans="23:26" x14ac:dyDescent="0.2">
      <c r="W8134" s="402"/>
      <c r="X8134" s="402"/>
      <c r="Y8134" s="402"/>
      <c r="Z8134" s="402"/>
    </row>
    <row r="8135" spans="23:26" x14ac:dyDescent="0.2">
      <c r="W8135" s="402"/>
      <c r="X8135" s="402"/>
      <c r="Y8135" s="402"/>
      <c r="Z8135" s="402"/>
    </row>
    <row r="8136" spans="23:26" x14ac:dyDescent="0.2">
      <c r="W8136" s="402"/>
      <c r="X8136" s="402"/>
      <c r="Y8136" s="402"/>
      <c r="Z8136" s="402"/>
    </row>
    <row r="8137" spans="23:26" x14ac:dyDescent="0.2">
      <c r="W8137" s="402"/>
      <c r="X8137" s="402"/>
      <c r="Y8137" s="402"/>
      <c r="Z8137" s="402"/>
    </row>
    <row r="8138" spans="23:26" x14ac:dyDescent="0.2">
      <c r="W8138" s="402"/>
      <c r="X8138" s="402"/>
      <c r="Y8138" s="402"/>
      <c r="Z8138" s="402"/>
    </row>
    <row r="8139" spans="23:26" x14ac:dyDescent="0.2">
      <c r="W8139" s="402"/>
      <c r="X8139" s="402"/>
      <c r="Y8139" s="402"/>
      <c r="Z8139" s="402"/>
    </row>
    <row r="8140" spans="23:26" x14ac:dyDescent="0.2">
      <c r="W8140" s="402"/>
      <c r="X8140" s="402"/>
      <c r="Y8140" s="402"/>
      <c r="Z8140" s="402"/>
    </row>
    <row r="8141" spans="23:26" x14ac:dyDescent="0.2">
      <c r="W8141" s="402"/>
      <c r="X8141" s="402"/>
      <c r="Y8141" s="402"/>
      <c r="Z8141" s="402"/>
    </row>
    <row r="8142" spans="23:26" x14ac:dyDescent="0.2">
      <c r="W8142" s="402"/>
      <c r="X8142" s="402"/>
      <c r="Y8142" s="402"/>
      <c r="Z8142" s="402"/>
    </row>
    <row r="8143" spans="23:26" x14ac:dyDescent="0.2">
      <c r="W8143" s="402"/>
      <c r="X8143" s="402"/>
      <c r="Y8143" s="402"/>
      <c r="Z8143" s="402"/>
    </row>
    <row r="8144" spans="23:26" x14ac:dyDescent="0.2">
      <c r="W8144" s="402"/>
      <c r="X8144" s="402"/>
      <c r="Y8144" s="402"/>
      <c r="Z8144" s="402"/>
    </row>
    <row r="8145" spans="23:26" x14ac:dyDescent="0.2">
      <c r="W8145" s="402"/>
      <c r="X8145" s="402"/>
      <c r="Y8145" s="402"/>
      <c r="Z8145" s="402"/>
    </row>
    <row r="8146" spans="23:26" x14ac:dyDescent="0.2">
      <c r="W8146" s="402"/>
      <c r="X8146" s="402"/>
      <c r="Y8146" s="402"/>
      <c r="Z8146" s="402"/>
    </row>
    <row r="8147" spans="23:26" x14ac:dyDescent="0.2">
      <c r="W8147" s="402"/>
      <c r="X8147" s="402"/>
      <c r="Y8147" s="402"/>
      <c r="Z8147" s="402"/>
    </row>
    <row r="8148" spans="23:26" x14ac:dyDescent="0.2">
      <c r="W8148" s="402"/>
      <c r="X8148" s="402"/>
      <c r="Y8148" s="402"/>
      <c r="Z8148" s="402"/>
    </row>
    <row r="8149" spans="23:26" x14ac:dyDescent="0.2">
      <c r="W8149" s="402"/>
      <c r="X8149" s="402"/>
      <c r="Y8149" s="402"/>
      <c r="Z8149" s="402"/>
    </row>
    <row r="8150" spans="23:26" x14ac:dyDescent="0.2">
      <c r="W8150" s="402"/>
      <c r="X8150" s="402"/>
      <c r="Y8150" s="402"/>
      <c r="Z8150" s="402"/>
    </row>
    <row r="8151" spans="23:26" x14ac:dyDescent="0.2">
      <c r="W8151" s="402"/>
      <c r="X8151" s="402"/>
      <c r="Y8151" s="402"/>
      <c r="Z8151" s="402"/>
    </row>
    <row r="8152" spans="23:26" x14ac:dyDescent="0.2">
      <c r="W8152" s="402"/>
      <c r="X8152" s="402"/>
      <c r="Y8152" s="402"/>
      <c r="Z8152" s="402"/>
    </row>
    <row r="8153" spans="23:26" x14ac:dyDescent="0.2">
      <c r="W8153" s="402"/>
      <c r="X8153" s="402"/>
      <c r="Y8153" s="402"/>
      <c r="Z8153" s="402"/>
    </row>
    <row r="8154" spans="23:26" x14ac:dyDescent="0.2">
      <c r="W8154" s="402"/>
      <c r="X8154" s="402"/>
      <c r="Y8154" s="402"/>
      <c r="Z8154" s="402"/>
    </row>
    <row r="8155" spans="23:26" x14ac:dyDescent="0.2">
      <c r="W8155" s="402"/>
      <c r="X8155" s="402"/>
      <c r="Y8155" s="402"/>
      <c r="Z8155" s="402"/>
    </row>
    <row r="8156" spans="23:26" x14ac:dyDescent="0.2">
      <c r="W8156" s="402"/>
      <c r="X8156" s="402"/>
      <c r="Y8156" s="402"/>
      <c r="Z8156" s="402"/>
    </row>
    <row r="8157" spans="23:26" x14ac:dyDescent="0.2">
      <c r="W8157" s="402"/>
      <c r="X8157" s="402"/>
      <c r="Y8157" s="402"/>
      <c r="Z8157" s="402"/>
    </row>
    <row r="8158" spans="23:26" x14ac:dyDescent="0.2">
      <c r="W8158" s="402"/>
      <c r="X8158" s="402"/>
      <c r="Y8158" s="402"/>
      <c r="Z8158" s="402"/>
    </row>
    <row r="8159" spans="23:26" x14ac:dyDescent="0.2">
      <c r="W8159" s="402"/>
      <c r="X8159" s="402"/>
      <c r="Y8159" s="402"/>
      <c r="Z8159" s="402"/>
    </row>
    <row r="8160" spans="23:26" x14ac:dyDescent="0.2">
      <c r="W8160" s="402"/>
      <c r="X8160" s="402"/>
      <c r="Y8160" s="402"/>
      <c r="Z8160" s="402"/>
    </row>
    <row r="8161" spans="23:26" x14ac:dyDescent="0.2">
      <c r="W8161" s="402"/>
      <c r="X8161" s="402"/>
      <c r="Y8161" s="402"/>
      <c r="Z8161" s="402"/>
    </row>
    <row r="8162" spans="23:26" x14ac:dyDescent="0.2">
      <c r="W8162" s="402"/>
      <c r="X8162" s="402"/>
      <c r="Y8162" s="402"/>
      <c r="Z8162" s="402"/>
    </row>
    <row r="8163" spans="23:26" x14ac:dyDescent="0.2">
      <c r="W8163" s="402"/>
      <c r="X8163" s="402"/>
      <c r="Y8163" s="402"/>
      <c r="Z8163" s="402"/>
    </row>
    <row r="8164" spans="23:26" x14ac:dyDescent="0.2">
      <c r="W8164" s="402"/>
      <c r="X8164" s="402"/>
      <c r="Y8164" s="402"/>
      <c r="Z8164" s="402"/>
    </row>
    <row r="8165" spans="23:26" x14ac:dyDescent="0.2">
      <c r="W8165" s="402"/>
      <c r="X8165" s="402"/>
      <c r="Y8165" s="402"/>
      <c r="Z8165" s="402"/>
    </row>
    <row r="8166" spans="23:26" x14ac:dyDescent="0.2">
      <c r="W8166" s="402"/>
      <c r="X8166" s="402"/>
      <c r="Y8166" s="402"/>
      <c r="Z8166" s="402"/>
    </row>
    <row r="8167" spans="23:26" x14ac:dyDescent="0.2">
      <c r="W8167" s="402"/>
      <c r="X8167" s="402"/>
      <c r="Y8167" s="402"/>
      <c r="Z8167" s="402"/>
    </row>
    <row r="8168" spans="23:26" x14ac:dyDescent="0.2">
      <c r="W8168" s="402"/>
      <c r="X8168" s="402"/>
      <c r="Y8168" s="402"/>
      <c r="Z8168" s="402"/>
    </row>
    <row r="8169" spans="23:26" x14ac:dyDescent="0.2">
      <c r="W8169" s="402"/>
      <c r="X8169" s="402"/>
      <c r="Y8169" s="402"/>
      <c r="Z8169" s="402"/>
    </row>
    <row r="8170" spans="23:26" x14ac:dyDescent="0.2">
      <c r="W8170" s="402"/>
      <c r="X8170" s="402"/>
      <c r="Y8170" s="402"/>
      <c r="Z8170" s="402"/>
    </row>
    <row r="8171" spans="23:26" x14ac:dyDescent="0.2">
      <c r="W8171" s="402"/>
      <c r="X8171" s="402"/>
      <c r="Y8171" s="402"/>
      <c r="Z8171" s="402"/>
    </row>
    <row r="8172" spans="23:26" x14ac:dyDescent="0.2">
      <c r="W8172" s="402"/>
      <c r="X8172" s="402"/>
      <c r="Y8172" s="402"/>
      <c r="Z8172" s="402"/>
    </row>
    <row r="8173" spans="23:26" x14ac:dyDescent="0.2">
      <c r="W8173" s="402"/>
      <c r="X8173" s="402"/>
      <c r="Y8173" s="402"/>
      <c r="Z8173" s="402"/>
    </row>
    <row r="8174" spans="23:26" x14ac:dyDescent="0.2">
      <c r="W8174" s="402"/>
      <c r="X8174" s="402"/>
      <c r="Y8174" s="402"/>
      <c r="Z8174" s="402"/>
    </row>
    <row r="8175" spans="23:26" x14ac:dyDescent="0.2">
      <c r="W8175" s="402"/>
      <c r="X8175" s="402"/>
      <c r="Y8175" s="402"/>
      <c r="Z8175" s="402"/>
    </row>
    <row r="8176" spans="23:26" x14ac:dyDescent="0.2">
      <c r="W8176" s="402"/>
      <c r="X8176" s="402"/>
      <c r="Y8176" s="402"/>
      <c r="Z8176" s="402"/>
    </row>
    <row r="8177" spans="23:26" x14ac:dyDescent="0.2">
      <c r="W8177" s="402"/>
      <c r="X8177" s="402"/>
      <c r="Y8177" s="402"/>
      <c r="Z8177" s="402"/>
    </row>
    <row r="8178" spans="23:26" x14ac:dyDescent="0.2">
      <c r="W8178" s="402"/>
      <c r="X8178" s="402"/>
      <c r="Y8178" s="402"/>
      <c r="Z8178" s="402"/>
    </row>
    <row r="8179" spans="23:26" x14ac:dyDescent="0.2">
      <c r="W8179" s="402"/>
      <c r="X8179" s="402"/>
      <c r="Y8179" s="402"/>
      <c r="Z8179" s="402"/>
    </row>
    <row r="8180" spans="23:26" x14ac:dyDescent="0.2">
      <c r="W8180" s="402"/>
      <c r="X8180" s="402"/>
      <c r="Y8180" s="402"/>
      <c r="Z8180" s="402"/>
    </row>
    <row r="8181" spans="23:26" x14ac:dyDescent="0.2">
      <c r="W8181" s="402"/>
      <c r="X8181" s="402"/>
      <c r="Y8181" s="402"/>
      <c r="Z8181" s="402"/>
    </row>
    <row r="8182" spans="23:26" x14ac:dyDescent="0.2">
      <c r="W8182" s="402"/>
      <c r="X8182" s="402"/>
      <c r="Y8182" s="402"/>
      <c r="Z8182" s="402"/>
    </row>
    <row r="8183" spans="23:26" x14ac:dyDescent="0.2">
      <c r="W8183" s="402"/>
      <c r="X8183" s="402"/>
      <c r="Y8183" s="402"/>
      <c r="Z8183" s="402"/>
    </row>
    <row r="8184" spans="23:26" x14ac:dyDescent="0.2">
      <c r="W8184" s="402"/>
      <c r="X8184" s="402"/>
      <c r="Y8184" s="402"/>
      <c r="Z8184" s="402"/>
    </row>
    <row r="8185" spans="23:26" x14ac:dyDescent="0.2">
      <c r="W8185" s="402"/>
      <c r="X8185" s="402"/>
      <c r="Y8185" s="402"/>
      <c r="Z8185" s="402"/>
    </row>
    <row r="8186" spans="23:26" x14ac:dyDescent="0.2">
      <c r="W8186" s="402"/>
      <c r="X8186" s="402"/>
      <c r="Y8186" s="402"/>
      <c r="Z8186" s="402"/>
    </row>
    <row r="8187" spans="23:26" x14ac:dyDescent="0.2">
      <c r="W8187" s="402"/>
      <c r="X8187" s="402"/>
      <c r="Y8187" s="402"/>
      <c r="Z8187" s="402"/>
    </row>
    <row r="8188" spans="23:26" x14ac:dyDescent="0.2">
      <c r="W8188" s="402"/>
      <c r="X8188" s="402"/>
      <c r="Y8188" s="402"/>
      <c r="Z8188" s="402"/>
    </row>
    <row r="8189" spans="23:26" x14ac:dyDescent="0.2">
      <c r="W8189" s="402"/>
      <c r="X8189" s="402"/>
      <c r="Y8189" s="402"/>
      <c r="Z8189" s="402"/>
    </row>
    <row r="8190" spans="23:26" x14ac:dyDescent="0.2">
      <c r="W8190" s="402"/>
      <c r="X8190" s="402"/>
      <c r="Y8190" s="402"/>
      <c r="Z8190" s="402"/>
    </row>
    <row r="8191" spans="23:26" x14ac:dyDescent="0.2">
      <c r="W8191" s="402"/>
      <c r="X8191" s="402"/>
      <c r="Y8191" s="402"/>
      <c r="Z8191" s="402"/>
    </row>
    <row r="8192" spans="23:26" x14ac:dyDescent="0.2">
      <c r="W8192" s="402"/>
      <c r="X8192" s="402"/>
      <c r="Y8192" s="402"/>
      <c r="Z8192" s="402"/>
    </row>
    <row r="8193" spans="23:26" x14ac:dyDescent="0.2">
      <c r="W8193" s="402"/>
      <c r="X8193" s="402"/>
      <c r="Y8193" s="402"/>
      <c r="Z8193" s="402"/>
    </row>
    <row r="8194" spans="23:26" x14ac:dyDescent="0.2">
      <c r="W8194" s="402"/>
      <c r="X8194" s="402"/>
      <c r="Y8194" s="402"/>
      <c r="Z8194" s="402"/>
    </row>
    <row r="8195" spans="23:26" x14ac:dyDescent="0.2">
      <c r="W8195" s="402"/>
      <c r="X8195" s="402"/>
      <c r="Y8195" s="402"/>
      <c r="Z8195" s="402"/>
    </row>
    <row r="8196" spans="23:26" x14ac:dyDescent="0.2">
      <c r="W8196" s="402"/>
      <c r="X8196" s="402"/>
      <c r="Y8196" s="402"/>
      <c r="Z8196" s="402"/>
    </row>
    <row r="8197" spans="23:26" x14ac:dyDescent="0.2">
      <c r="W8197" s="402"/>
      <c r="X8197" s="402"/>
      <c r="Y8197" s="402"/>
      <c r="Z8197" s="402"/>
    </row>
    <row r="8198" spans="23:26" x14ac:dyDescent="0.2">
      <c r="W8198" s="402"/>
      <c r="X8198" s="402"/>
      <c r="Y8198" s="402"/>
      <c r="Z8198" s="402"/>
    </row>
    <row r="8199" spans="23:26" x14ac:dyDescent="0.2">
      <c r="W8199" s="402"/>
      <c r="X8199" s="402"/>
      <c r="Y8199" s="402"/>
      <c r="Z8199" s="402"/>
    </row>
    <row r="8200" spans="23:26" x14ac:dyDescent="0.2">
      <c r="W8200" s="402"/>
      <c r="X8200" s="402"/>
      <c r="Y8200" s="402"/>
      <c r="Z8200" s="402"/>
    </row>
    <row r="8201" spans="23:26" x14ac:dyDescent="0.2">
      <c r="W8201" s="402"/>
      <c r="X8201" s="402"/>
      <c r="Y8201" s="402"/>
      <c r="Z8201" s="402"/>
    </row>
    <row r="8202" spans="23:26" x14ac:dyDescent="0.2">
      <c r="W8202" s="402"/>
      <c r="X8202" s="402"/>
      <c r="Y8202" s="402"/>
      <c r="Z8202" s="402"/>
    </row>
    <row r="8203" spans="23:26" x14ac:dyDescent="0.2">
      <c r="W8203" s="402"/>
      <c r="X8203" s="402"/>
      <c r="Y8203" s="402"/>
      <c r="Z8203" s="402"/>
    </row>
    <row r="8204" spans="23:26" x14ac:dyDescent="0.2">
      <c r="W8204" s="402"/>
      <c r="X8204" s="402"/>
      <c r="Y8204" s="402"/>
      <c r="Z8204" s="402"/>
    </row>
    <row r="8205" spans="23:26" x14ac:dyDescent="0.2">
      <c r="W8205" s="402"/>
      <c r="X8205" s="402"/>
      <c r="Y8205" s="402"/>
      <c r="Z8205" s="402"/>
    </row>
    <row r="8206" spans="23:26" x14ac:dyDescent="0.2">
      <c r="W8206" s="402"/>
      <c r="X8206" s="402"/>
      <c r="Y8206" s="402"/>
      <c r="Z8206" s="402"/>
    </row>
    <row r="8207" spans="23:26" x14ac:dyDescent="0.2">
      <c r="W8207" s="402"/>
      <c r="X8207" s="402"/>
      <c r="Y8207" s="402"/>
      <c r="Z8207" s="402"/>
    </row>
    <row r="8208" spans="23:26" x14ac:dyDescent="0.2">
      <c r="W8208" s="402"/>
      <c r="X8208" s="402"/>
      <c r="Y8208" s="402"/>
      <c r="Z8208" s="402"/>
    </row>
    <row r="8209" spans="23:26" x14ac:dyDescent="0.2">
      <c r="W8209" s="402"/>
      <c r="X8209" s="402"/>
      <c r="Y8209" s="402"/>
      <c r="Z8209" s="402"/>
    </row>
    <row r="8210" spans="23:26" x14ac:dyDescent="0.2">
      <c r="W8210" s="402"/>
      <c r="X8210" s="402"/>
      <c r="Y8210" s="402"/>
      <c r="Z8210" s="402"/>
    </row>
    <row r="8211" spans="23:26" x14ac:dyDescent="0.2">
      <c r="W8211" s="402"/>
      <c r="X8211" s="402"/>
      <c r="Y8211" s="402"/>
      <c r="Z8211" s="402"/>
    </row>
    <row r="8212" spans="23:26" x14ac:dyDescent="0.2">
      <c r="W8212" s="402"/>
      <c r="X8212" s="402"/>
      <c r="Y8212" s="402"/>
      <c r="Z8212" s="402"/>
    </row>
    <row r="8213" spans="23:26" x14ac:dyDescent="0.2">
      <c r="W8213" s="402"/>
      <c r="X8213" s="402"/>
      <c r="Y8213" s="402"/>
      <c r="Z8213" s="402"/>
    </row>
    <row r="8214" spans="23:26" x14ac:dyDescent="0.2">
      <c r="W8214" s="402"/>
      <c r="X8214" s="402"/>
      <c r="Y8214" s="402"/>
      <c r="Z8214" s="402"/>
    </row>
    <row r="8215" spans="23:26" x14ac:dyDescent="0.2">
      <c r="W8215" s="402"/>
      <c r="X8215" s="402"/>
      <c r="Y8215" s="402"/>
      <c r="Z8215" s="402"/>
    </row>
    <row r="8216" spans="23:26" x14ac:dyDescent="0.2">
      <c r="W8216" s="402"/>
      <c r="X8216" s="402"/>
      <c r="Y8216" s="402"/>
      <c r="Z8216" s="402"/>
    </row>
    <row r="8217" spans="23:26" x14ac:dyDescent="0.2">
      <c r="W8217" s="402"/>
      <c r="X8217" s="402"/>
      <c r="Y8217" s="402"/>
      <c r="Z8217" s="402"/>
    </row>
    <row r="8218" spans="23:26" x14ac:dyDescent="0.2">
      <c r="W8218" s="402"/>
      <c r="X8218" s="402"/>
      <c r="Y8218" s="402"/>
      <c r="Z8218" s="402"/>
    </row>
    <row r="8219" spans="23:26" x14ac:dyDescent="0.2">
      <c r="W8219" s="402"/>
      <c r="X8219" s="402"/>
      <c r="Y8219" s="402"/>
      <c r="Z8219" s="402"/>
    </row>
    <row r="8220" spans="23:26" x14ac:dyDescent="0.2">
      <c r="W8220" s="402"/>
      <c r="X8220" s="402"/>
      <c r="Y8220" s="402"/>
      <c r="Z8220" s="402"/>
    </row>
    <row r="8221" spans="23:26" x14ac:dyDescent="0.2">
      <c r="W8221" s="402"/>
      <c r="X8221" s="402"/>
      <c r="Y8221" s="402"/>
      <c r="Z8221" s="402"/>
    </row>
    <row r="8222" spans="23:26" x14ac:dyDescent="0.2">
      <c r="W8222" s="402"/>
      <c r="X8222" s="402"/>
      <c r="Y8222" s="402"/>
      <c r="Z8222" s="402"/>
    </row>
    <row r="8223" spans="23:26" x14ac:dyDescent="0.2">
      <c r="W8223" s="402"/>
      <c r="X8223" s="402"/>
      <c r="Y8223" s="402"/>
      <c r="Z8223" s="402"/>
    </row>
    <row r="8224" spans="23:26" x14ac:dyDescent="0.2">
      <c r="W8224" s="402"/>
      <c r="X8224" s="402"/>
      <c r="Y8224" s="402"/>
      <c r="Z8224" s="402"/>
    </row>
    <row r="8225" spans="23:26" x14ac:dyDescent="0.2">
      <c r="W8225" s="402"/>
      <c r="X8225" s="402"/>
      <c r="Y8225" s="402"/>
      <c r="Z8225" s="402"/>
    </row>
    <row r="8226" spans="23:26" x14ac:dyDescent="0.2">
      <c r="W8226" s="402"/>
      <c r="X8226" s="402"/>
      <c r="Y8226" s="402"/>
      <c r="Z8226" s="402"/>
    </row>
    <row r="8227" spans="23:26" x14ac:dyDescent="0.2">
      <c r="W8227" s="402"/>
      <c r="X8227" s="402"/>
      <c r="Y8227" s="402"/>
      <c r="Z8227" s="402"/>
    </row>
    <row r="8228" spans="23:26" x14ac:dyDescent="0.2">
      <c r="W8228" s="402"/>
      <c r="X8228" s="402"/>
      <c r="Y8228" s="402"/>
      <c r="Z8228" s="402"/>
    </row>
    <row r="8229" spans="23:26" x14ac:dyDescent="0.2">
      <c r="W8229" s="402"/>
      <c r="X8229" s="402"/>
      <c r="Y8229" s="402"/>
      <c r="Z8229" s="402"/>
    </row>
    <row r="8230" spans="23:26" x14ac:dyDescent="0.2">
      <c r="W8230" s="402"/>
      <c r="X8230" s="402"/>
      <c r="Y8230" s="402"/>
      <c r="Z8230" s="402"/>
    </row>
    <row r="8231" spans="23:26" x14ac:dyDescent="0.2">
      <c r="W8231" s="402"/>
      <c r="X8231" s="402"/>
      <c r="Y8231" s="402"/>
      <c r="Z8231" s="402"/>
    </row>
    <row r="8232" spans="23:26" x14ac:dyDescent="0.2">
      <c r="W8232" s="402"/>
      <c r="X8232" s="402"/>
      <c r="Y8232" s="402"/>
      <c r="Z8232" s="402"/>
    </row>
    <row r="8233" spans="23:26" x14ac:dyDescent="0.2">
      <c r="W8233" s="402"/>
      <c r="X8233" s="402"/>
      <c r="Y8233" s="402"/>
      <c r="Z8233" s="402"/>
    </row>
    <row r="8234" spans="23:26" x14ac:dyDescent="0.2">
      <c r="W8234" s="402"/>
      <c r="X8234" s="402"/>
      <c r="Y8234" s="402"/>
      <c r="Z8234" s="402"/>
    </row>
    <row r="8235" spans="23:26" x14ac:dyDescent="0.2">
      <c r="W8235" s="402"/>
      <c r="X8235" s="402"/>
      <c r="Y8235" s="402"/>
      <c r="Z8235" s="402"/>
    </row>
    <row r="8236" spans="23:26" x14ac:dyDescent="0.2">
      <c r="W8236" s="402"/>
      <c r="X8236" s="402"/>
      <c r="Y8236" s="402"/>
      <c r="Z8236" s="402"/>
    </row>
    <row r="8237" spans="23:26" x14ac:dyDescent="0.2">
      <c r="W8237" s="402"/>
      <c r="X8237" s="402"/>
      <c r="Y8237" s="402"/>
      <c r="Z8237" s="402"/>
    </row>
    <row r="8238" spans="23:26" x14ac:dyDescent="0.2">
      <c r="W8238" s="402"/>
      <c r="X8238" s="402"/>
      <c r="Y8238" s="402"/>
      <c r="Z8238" s="402"/>
    </row>
    <row r="8239" spans="23:26" x14ac:dyDescent="0.2">
      <c r="W8239" s="402"/>
      <c r="X8239" s="402"/>
      <c r="Y8239" s="402"/>
      <c r="Z8239" s="402"/>
    </row>
    <row r="8240" spans="23:26" x14ac:dyDescent="0.2">
      <c r="W8240" s="402"/>
      <c r="X8240" s="402"/>
      <c r="Y8240" s="402"/>
      <c r="Z8240" s="402"/>
    </row>
    <row r="8241" spans="23:26" x14ac:dyDescent="0.2">
      <c r="W8241" s="402"/>
      <c r="X8241" s="402"/>
      <c r="Y8241" s="402"/>
      <c r="Z8241" s="402"/>
    </row>
    <row r="8242" spans="23:26" x14ac:dyDescent="0.2">
      <c r="W8242" s="402"/>
      <c r="X8242" s="402"/>
      <c r="Y8242" s="402"/>
      <c r="Z8242" s="402"/>
    </row>
    <row r="8243" spans="23:26" x14ac:dyDescent="0.2">
      <c r="W8243" s="402"/>
      <c r="X8243" s="402"/>
      <c r="Y8243" s="402"/>
      <c r="Z8243" s="402"/>
    </row>
    <row r="8244" spans="23:26" x14ac:dyDescent="0.2">
      <c r="W8244" s="402"/>
      <c r="X8244" s="402"/>
      <c r="Y8244" s="402"/>
      <c r="Z8244" s="402"/>
    </row>
    <row r="8245" spans="23:26" x14ac:dyDescent="0.2">
      <c r="W8245" s="402"/>
      <c r="X8245" s="402"/>
      <c r="Y8245" s="402"/>
      <c r="Z8245" s="402"/>
    </row>
    <row r="8246" spans="23:26" x14ac:dyDescent="0.2">
      <c r="W8246" s="402"/>
      <c r="X8246" s="402"/>
      <c r="Y8246" s="402"/>
      <c r="Z8246" s="402"/>
    </row>
    <row r="8247" spans="23:26" x14ac:dyDescent="0.2">
      <c r="W8247" s="402"/>
      <c r="X8247" s="402"/>
      <c r="Y8247" s="402"/>
      <c r="Z8247" s="402"/>
    </row>
    <row r="8248" spans="23:26" x14ac:dyDescent="0.2">
      <c r="W8248" s="402"/>
      <c r="X8248" s="402"/>
      <c r="Y8248" s="402"/>
      <c r="Z8248" s="402"/>
    </row>
    <row r="8249" spans="23:26" x14ac:dyDescent="0.2">
      <c r="W8249" s="402"/>
      <c r="X8249" s="402"/>
      <c r="Y8249" s="402"/>
      <c r="Z8249" s="402"/>
    </row>
    <row r="8250" spans="23:26" x14ac:dyDescent="0.2">
      <c r="W8250" s="402"/>
      <c r="X8250" s="402"/>
      <c r="Y8250" s="402"/>
      <c r="Z8250" s="402"/>
    </row>
    <row r="8251" spans="23:26" x14ac:dyDescent="0.2">
      <c r="W8251" s="402"/>
      <c r="X8251" s="402"/>
      <c r="Y8251" s="402"/>
      <c r="Z8251" s="402"/>
    </row>
    <row r="8252" spans="23:26" x14ac:dyDescent="0.2">
      <c r="W8252" s="402"/>
      <c r="X8252" s="402"/>
      <c r="Y8252" s="402"/>
      <c r="Z8252" s="402"/>
    </row>
    <row r="8253" spans="23:26" x14ac:dyDescent="0.2">
      <c r="W8253" s="402"/>
      <c r="X8253" s="402"/>
      <c r="Y8253" s="402"/>
      <c r="Z8253" s="402"/>
    </row>
    <row r="8254" spans="23:26" x14ac:dyDescent="0.2">
      <c r="W8254" s="402"/>
      <c r="X8254" s="402"/>
      <c r="Y8254" s="402"/>
      <c r="Z8254" s="402"/>
    </row>
    <row r="8255" spans="23:26" x14ac:dyDescent="0.2">
      <c r="W8255" s="402"/>
      <c r="X8255" s="402"/>
      <c r="Y8255" s="402"/>
      <c r="Z8255" s="402"/>
    </row>
    <row r="8256" spans="23:26" x14ac:dyDescent="0.2">
      <c r="W8256" s="402"/>
      <c r="X8256" s="402"/>
      <c r="Y8256" s="402"/>
      <c r="Z8256" s="402"/>
    </row>
    <row r="8257" spans="23:26" x14ac:dyDescent="0.2">
      <c r="W8257" s="402"/>
      <c r="X8257" s="402"/>
      <c r="Y8257" s="402"/>
      <c r="Z8257" s="402"/>
    </row>
    <row r="8258" spans="23:26" x14ac:dyDescent="0.2">
      <c r="W8258" s="402"/>
      <c r="X8258" s="402"/>
      <c r="Y8258" s="402"/>
      <c r="Z8258" s="402"/>
    </row>
    <row r="8259" spans="23:26" x14ac:dyDescent="0.2">
      <c r="W8259" s="402"/>
      <c r="X8259" s="402"/>
      <c r="Y8259" s="402"/>
      <c r="Z8259" s="402"/>
    </row>
    <row r="8260" spans="23:26" x14ac:dyDescent="0.2">
      <c r="W8260" s="402"/>
      <c r="X8260" s="402"/>
      <c r="Y8260" s="402"/>
      <c r="Z8260" s="402"/>
    </row>
    <row r="8261" spans="23:26" x14ac:dyDescent="0.2">
      <c r="W8261" s="402"/>
      <c r="X8261" s="402"/>
      <c r="Y8261" s="402"/>
      <c r="Z8261" s="402"/>
    </row>
    <row r="8262" spans="23:26" x14ac:dyDescent="0.2">
      <c r="W8262" s="402"/>
      <c r="X8262" s="402"/>
      <c r="Y8262" s="402"/>
      <c r="Z8262" s="402"/>
    </row>
    <row r="8263" spans="23:26" x14ac:dyDescent="0.2">
      <c r="W8263" s="402"/>
      <c r="X8263" s="402"/>
      <c r="Y8263" s="402"/>
      <c r="Z8263" s="402"/>
    </row>
    <row r="8264" spans="23:26" x14ac:dyDescent="0.2">
      <c r="W8264" s="402"/>
      <c r="X8264" s="402"/>
      <c r="Y8264" s="402"/>
      <c r="Z8264" s="402"/>
    </row>
    <row r="8265" spans="23:26" x14ac:dyDescent="0.2">
      <c r="W8265" s="402"/>
      <c r="X8265" s="402"/>
      <c r="Y8265" s="402"/>
      <c r="Z8265" s="402"/>
    </row>
    <row r="8266" spans="23:26" x14ac:dyDescent="0.2">
      <c r="W8266" s="402"/>
      <c r="X8266" s="402"/>
      <c r="Y8266" s="402"/>
      <c r="Z8266" s="402"/>
    </row>
    <row r="8267" spans="23:26" x14ac:dyDescent="0.2">
      <c r="W8267" s="402"/>
      <c r="X8267" s="402"/>
      <c r="Y8267" s="402"/>
      <c r="Z8267" s="402"/>
    </row>
    <row r="8268" spans="23:26" x14ac:dyDescent="0.2">
      <c r="W8268" s="402"/>
      <c r="X8268" s="402"/>
      <c r="Y8268" s="402"/>
      <c r="Z8268" s="402"/>
    </row>
    <row r="8269" spans="23:26" x14ac:dyDescent="0.2">
      <c r="W8269" s="402"/>
      <c r="X8269" s="402"/>
      <c r="Y8269" s="402"/>
      <c r="Z8269" s="402"/>
    </row>
    <row r="8270" spans="23:26" x14ac:dyDescent="0.2">
      <c r="W8270" s="402"/>
      <c r="X8270" s="402"/>
      <c r="Y8270" s="402"/>
      <c r="Z8270" s="402"/>
    </row>
    <row r="8271" spans="23:26" x14ac:dyDescent="0.2">
      <c r="W8271" s="402"/>
      <c r="X8271" s="402"/>
      <c r="Y8271" s="402"/>
      <c r="Z8271" s="402"/>
    </row>
    <row r="8272" spans="23:26" x14ac:dyDescent="0.2">
      <c r="W8272" s="402"/>
      <c r="X8272" s="402"/>
      <c r="Y8272" s="402"/>
      <c r="Z8272" s="402"/>
    </row>
    <row r="8273" spans="23:26" x14ac:dyDescent="0.2">
      <c r="W8273" s="402"/>
      <c r="X8273" s="402"/>
      <c r="Y8273" s="402"/>
      <c r="Z8273" s="402"/>
    </row>
    <row r="8274" spans="23:26" x14ac:dyDescent="0.2">
      <c r="W8274" s="402"/>
      <c r="X8274" s="402"/>
      <c r="Y8274" s="402"/>
      <c r="Z8274" s="402"/>
    </row>
    <row r="8275" spans="23:26" x14ac:dyDescent="0.2">
      <c r="W8275" s="402"/>
      <c r="X8275" s="402"/>
      <c r="Y8275" s="402"/>
      <c r="Z8275" s="402"/>
    </row>
    <row r="8276" spans="23:26" x14ac:dyDescent="0.2">
      <c r="W8276" s="402"/>
      <c r="X8276" s="402"/>
      <c r="Y8276" s="402"/>
      <c r="Z8276" s="402"/>
    </row>
    <row r="8277" spans="23:26" x14ac:dyDescent="0.2">
      <c r="W8277" s="402"/>
      <c r="X8277" s="402"/>
      <c r="Y8277" s="402"/>
      <c r="Z8277" s="402"/>
    </row>
    <row r="8278" spans="23:26" x14ac:dyDescent="0.2">
      <c r="W8278" s="402"/>
      <c r="X8278" s="402"/>
      <c r="Y8278" s="402"/>
      <c r="Z8278" s="402"/>
    </row>
    <row r="8279" spans="23:26" x14ac:dyDescent="0.2">
      <c r="W8279" s="402"/>
      <c r="X8279" s="402"/>
      <c r="Y8279" s="402"/>
      <c r="Z8279" s="402"/>
    </row>
    <row r="8280" spans="23:26" x14ac:dyDescent="0.2">
      <c r="W8280" s="402"/>
      <c r="X8280" s="402"/>
      <c r="Y8280" s="402"/>
      <c r="Z8280" s="402"/>
    </row>
    <row r="8281" spans="23:26" x14ac:dyDescent="0.2">
      <c r="W8281" s="402"/>
      <c r="X8281" s="402"/>
      <c r="Y8281" s="402"/>
      <c r="Z8281" s="402"/>
    </row>
    <row r="8282" spans="23:26" x14ac:dyDescent="0.2">
      <c r="W8282" s="402"/>
      <c r="X8282" s="402"/>
      <c r="Y8282" s="402"/>
      <c r="Z8282" s="402"/>
    </row>
    <row r="8283" spans="23:26" x14ac:dyDescent="0.2">
      <c r="W8283" s="402"/>
      <c r="X8283" s="402"/>
      <c r="Y8283" s="402"/>
      <c r="Z8283" s="402"/>
    </row>
    <row r="8284" spans="23:26" x14ac:dyDescent="0.2">
      <c r="W8284" s="402"/>
      <c r="X8284" s="402"/>
      <c r="Y8284" s="402"/>
      <c r="Z8284" s="402"/>
    </row>
    <row r="8285" spans="23:26" x14ac:dyDescent="0.2">
      <c r="W8285" s="402"/>
      <c r="X8285" s="402"/>
      <c r="Y8285" s="402"/>
      <c r="Z8285" s="402"/>
    </row>
    <row r="8286" spans="23:26" x14ac:dyDescent="0.2">
      <c r="W8286" s="402"/>
      <c r="X8286" s="402"/>
      <c r="Y8286" s="402"/>
      <c r="Z8286" s="402"/>
    </row>
    <row r="8287" spans="23:26" x14ac:dyDescent="0.2">
      <c r="W8287" s="402"/>
      <c r="X8287" s="402"/>
      <c r="Y8287" s="402"/>
      <c r="Z8287" s="402"/>
    </row>
    <row r="8288" spans="23:26" x14ac:dyDescent="0.2">
      <c r="W8288" s="402"/>
      <c r="X8288" s="402"/>
      <c r="Y8288" s="402"/>
      <c r="Z8288" s="402"/>
    </row>
    <row r="8289" spans="23:26" x14ac:dyDescent="0.2">
      <c r="W8289" s="402"/>
      <c r="X8289" s="402"/>
      <c r="Y8289" s="402"/>
      <c r="Z8289" s="402"/>
    </row>
    <row r="8290" spans="23:26" x14ac:dyDescent="0.2">
      <c r="W8290" s="402"/>
      <c r="X8290" s="402"/>
      <c r="Y8290" s="402"/>
      <c r="Z8290" s="402"/>
    </row>
    <row r="8291" spans="23:26" x14ac:dyDescent="0.2">
      <c r="W8291" s="402"/>
      <c r="X8291" s="402"/>
      <c r="Y8291" s="402"/>
      <c r="Z8291" s="402"/>
    </row>
    <row r="8292" spans="23:26" x14ac:dyDescent="0.2">
      <c r="W8292" s="402"/>
      <c r="X8292" s="402"/>
      <c r="Y8292" s="402"/>
      <c r="Z8292" s="402"/>
    </row>
    <row r="8293" spans="23:26" x14ac:dyDescent="0.2">
      <c r="W8293" s="402"/>
      <c r="X8293" s="402"/>
      <c r="Y8293" s="402"/>
      <c r="Z8293" s="402"/>
    </row>
    <row r="8294" spans="23:26" x14ac:dyDescent="0.2">
      <c r="W8294" s="402"/>
      <c r="X8294" s="402"/>
      <c r="Y8294" s="402"/>
      <c r="Z8294" s="402"/>
    </row>
    <row r="8295" spans="23:26" x14ac:dyDescent="0.2">
      <c r="W8295" s="402"/>
      <c r="X8295" s="402"/>
      <c r="Y8295" s="402"/>
      <c r="Z8295" s="402"/>
    </row>
    <row r="8296" spans="23:26" x14ac:dyDescent="0.2">
      <c r="W8296" s="402"/>
      <c r="X8296" s="402"/>
      <c r="Y8296" s="402"/>
      <c r="Z8296" s="402"/>
    </row>
    <row r="8297" spans="23:26" x14ac:dyDescent="0.2">
      <c r="W8297" s="402"/>
      <c r="X8297" s="402"/>
      <c r="Y8297" s="402"/>
      <c r="Z8297" s="402"/>
    </row>
    <row r="8298" spans="23:26" x14ac:dyDescent="0.2">
      <c r="W8298" s="402"/>
      <c r="X8298" s="402"/>
      <c r="Y8298" s="402"/>
      <c r="Z8298" s="402"/>
    </row>
    <row r="8299" spans="23:26" x14ac:dyDescent="0.2">
      <c r="W8299" s="402"/>
      <c r="X8299" s="402"/>
      <c r="Y8299" s="402"/>
      <c r="Z8299" s="402"/>
    </row>
    <row r="8300" spans="23:26" x14ac:dyDescent="0.2">
      <c r="W8300" s="402"/>
      <c r="X8300" s="402"/>
      <c r="Y8300" s="402"/>
      <c r="Z8300" s="402"/>
    </row>
    <row r="8301" spans="23:26" x14ac:dyDescent="0.2">
      <c r="W8301" s="402"/>
      <c r="X8301" s="402"/>
      <c r="Y8301" s="402"/>
      <c r="Z8301" s="402"/>
    </row>
    <row r="8302" spans="23:26" x14ac:dyDescent="0.2">
      <c r="W8302" s="402"/>
      <c r="X8302" s="402"/>
      <c r="Y8302" s="402"/>
      <c r="Z8302" s="402"/>
    </row>
    <row r="8303" spans="23:26" x14ac:dyDescent="0.2">
      <c r="W8303" s="402"/>
      <c r="X8303" s="402"/>
      <c r="Y8303" s="402"/>
      <c r="Z8303" s="402"/>
    </row>
    <row r="8304" spans="23:26" x14ac:dyDescent="0.2">
      <c r="W8304" s="402"/>
      <c r="X8304" s="402"/>
      <c r="Y8304" s="402"/>
      <c r="Z8304" s="402"/>
    </row>
    <row r="8305" spans="23:26" x14ac:dyDescent="0.2">
      <c r="W8305" s="402"/>
      <c r="X8305" s="402"/>
      <c r="Y8305" s="402"/>
      <c r="Z8305" s="402"/>
    </row>
    <row r="8306" spans="23:26" x14ac:dyDescent="0.2">
      <c r="W8306" s="402"/>
      <c r="X8306" s="402"/>
      <c r="Y8306" s="402"/>
      <c r="Z8306" s="402"/>
    </row>
    <row r="8307" spans="23:26" x14ac:dyDescent="0.2">
      <c r="W8307" s="402"/>
      <c r="X8307" s="402"/>
      <c r="Y8307" s="402"/>
      <c r="Z8307" s="402"/>
    </row>
    <row r="8308" spans="23:26" x14ac:dyDescent="0.2">
      <c r="W8308" s="402"/>
      <c r="X8308" s="402"/>
      <c r="Y8308" s="402"/>
      <c r="Z8308" s="402"/>
    </row>
    <row r="8309" spans="23:26" x14ac:dyDescent="0.2">
      <c r="W8309" s="402"/>
      <c r="X8309" s="402"/>
      <c r="Y8309" s="402"/>
      <c r="Z8309" s="402"/>
    </row>
    <row r="8310" spans="23:26" x14ac:dyDescent="0.2">
      <c r="W8310" s="402"/>
      <c r="X8310" s="402"/>
      <c r="Y8310" s="402"/>
      <c r="Z8310" s="402"/>
    </row>
    <row r="8311" spans="23:26" x14ac:dyDescent="0.2">
      <c r="W8311" s="402"/>
      <c r="X8311" s="402"/>
      <c r="Y8311" s="402"/>
      <c r="Z8311" s="402"/>
    </row>
    <row r="8312" spans="23:26" x14ac:dyDescent="0.2">
      <c r="W8312" s="402"/>
      <c r="X8312" s="402"/>
      <c r="Y8312" s="402"/>
      <c r="Z8312" s="402"/>
    </row>
    <row r="8313" spans="23:26" x14ac:dyDescent="0.2">
      <c r="W8313" s="402"/>
      <c r="X8313" s="402"/>
      <c r="Y8313" s="402"/>
      <c r="Z8313" s="402"/>
    </row>
    <row r="8314" spans="23:26" x14ac:dyDescent="0.2">
      <c r="W8314" s="402"/>
      <c r="X8314" s="402"/>
      <c r="Y8314" s="402"/>
      <c r="Z8314" s="402"/>
    </row>
    <row r="8315" spans="23:26" x14ac:dyDescent="0.2">
      <c r="W8315" s="402"/>
      <c r="X8315" s="402"/>
      <c r="Y8315" s="402"/>
      <c r="Z8315" s="402"/>
    </row>
    <row r="8316" spans="23:26" x14ac:dyDescent="0.2">
      <c r="W8316" s="402"/>
      <c r="X8316" s="402"/>
      <c r="Y8316" s="402"/>
      <c r="Z8316" s="402"/>
    </row>
    <row r="8317" spans="23:26" x14ac:dyDescent="0.2">
      <c r="W8317" s="402"/>
      <c r="X8317" s="402"/>
      <c r="Y8317" s="402"/>
      <c r="Z8317" s="402"/>
    </row>
    <row r="8318" spans="23:26" x14ac:dyDescent="0.2">
      <c r="W8318" s="402"/>
      <c r="X8318" s="402"/>
      <c r="Y8318" s="402"/>
      <c r="Z8318" s="402"/>
    </row>
    <row r="8319" spans="23:26" x14ac:dyDescent="0.2">
      <c r="W8319" s="402"/>
      <c r="X8319" s="402"/>
      <c r="Y8319" s="402"/>
      <c r="Z8319" s="402"/>
    </row>
    <row r="8320" spans="23:26" x14ac:dyDescent="0.2">
      <c r="W8320" s="402"/>
      <c r="X8320" s="402"/>
      <c r="Y8320" s="402"/>
      <c r="Z8320" s="402"/>
    </row>
    <row r="8321" spans="23:26" x14ac:dyDescent="0.2">
      <c r="W8321" s="402"/>
      <c r="X8321" s="402"/>
      <c r="Y8321" s="402"/>
      <c r="Z8321" s="402"/>
    </row>
    <row r="8322" spans="23:26" x14ac:dyDescent="0.2">
      <c r="W8322" s="402"/>
      <c r="X8322" s="402"/>
      <c r="Y8322" s="402"/>
      <c r="Z8322" s="402"/>
    </row>
    <row r="8323" spans="23:26" x14ac:dyDescent="0.2">
      <c r="W8323" s="402"/>
      <c r="X8323" s="402"/>
      <c r="Y8323" s="402"/>
      <c r="Z8323" s="402"/>
    </row>
    <row r="8324" spans="23:26" x14ac:dyDescent="0.2">
      <c r="W8324" s="402"/>
      <c r="X8324" s="402"/>
      <c r="Y8324" s="402"/>
      <c r="Z8324" s="402"/>
    </row>
    <row r="8325" spans="23:26" x14ac:dyDescent="0.2">
      <c r="W8325" s="402"/>
      <c r="X8325" s="402"/>
      <c r="Y8325" s="402"/>
      <c r="Z8325" s="402"/>
    </row>
    <row r="8326" spans="23:26" x14ac:dyDescent="0.2">
      <c r="W8326" s="402"/>
      <c r="X8326" s="402"/>
      <c r="Y8326" s="402"/>
      <c r="Z8326" s="402"/>
    </row>
    <row r="8327" spans="23:26" x14ac:dyDescent="0.2">
      <c r="W8327" s="402"/>
      <c r="X8327" s="402"/>
      <c r="Y8327" s="402"/>
      <c r="Z8327" s="402"/>
    </row>
    <row r="8328" spans="23:26" x14ac:dyDescent="0.2">
      <c r="W8328" s="402"/>
      <c r="X8328" s="402"/>
      <c r="Y8328" s="402"/>
      <c r="Z8328" s="402"/>
    </row>
    <row r="8329" spans="23:26" x14ac:dyDescent="0.2">
      <c r="W8329" s="402"/>
      <c r="X8329" s="402"/>
      <c r="Y8329" s="402"/>
      <c r="Z8329" s="402"/>
    </row>
    <row r="8330" spans="23:26" x14ac:dyDescent="0.2">
      <c r="W8330" s="402"/>
      <c r="X8330" s="402"/>
      <c r="Y8330" s="402"/>
      <c r="Z8330" s="402"/>
    </row>
    <row r="8331" spans="23:26" x14ac:dyDescent="0.2">
      <c r="W8331" s="402"/>
      <c r="X8331" s="402"/>
      <c r="Y8331" s="402"/>
      <c r="Z8331" s="402"/>
    </row>
    <row r="8332" spans="23:26" x14ac:dyDescent="0.2">
      <c r="W8332" s="402"/>
      <c r="X8332" s="402"/>
      <c r="Y8332" s="402"/>
      <c r="Z8332" s="402"/>
    </row>
    <row r="8333" spans="23:26" x14ac:dyDescent="0.2">
      <c r="W8333" s="402"/>
      <c r="X8333" s="402"/>
      <c r="Y8333" s="402"/>
      <c r="Z8333" s="402"/>
    </row>
    <row r="8334" spans="23:26" x14ac:dyDescent="0.2">
      <c r="W8334" s="402"/>
      <c r="X8334" s="402"/>
      <c r="Y8334" s="402"/>
      <c r="Z8334" s="402"/>
    </row>
    <row r="8335" spans="23:26" x14ac:dyDescent="0.2">
      <c r="W8335" s="402"/>
      <c r="X8335" s="402"/>
      <c r="Y8335" s="402"/>
      <c r="Z8335" s="402"/>
    </row>
    <row r="8336" spans="23:26" x14ac:dyDescent="0.2">
      <c r="W8336" s="402"/>
      <c r="X8336" s="402"/>
      <c r="Y8336" s="402"/>
      <c r="Z8336" s="402"/>
    </row>
    <row r="8337" spans="23:26" x14ac:dyDescent="0.2">
      <c r="W8337" s="402"/>
      <c r="X8337" s="402"/>
      <c r="Y8337" s="402"/>
      <c r="Z8337" s="402"/>
    </row>
    <row r="8338" spans="23:26" x14ac:dyDescent="0.2">
      <c r="W8338" s="402"/>
      <c r="X8338" s="402"/>
      <c r="Y8338" s="402"/>
      <c r="Z8338" s="402"/>
    </row>
    <row r="8339" spans="23:26" x14ac:dyDescent="0.2">
      <c r="W8339" s="402"/>
      <c r="X8339" s="402"/>
      <c r="Y8339" s="402"/>
      <c r="Z8339" s="402"/>
    </row>
    <row r="8340" spans="23:26" x14ac:dyDescent="0.2">
      <c r="W8340" s="402"/>
      <c r="X8340" s="402"/>
      <c r="Y8340" s="402"/>
      <c r="Z8340" s="402"/>
    </row>
    <row r="8341" spans="23:26" x14ac:dyDescent="0.2">
      <c r="W8341" s="402"/>
      <c r="X8341" s="402"/>
      <c r="Y8341" s="402"/>
      <c r="Z8341" s="402"/>
    </row>
    <row r="8342" spans="23:26" x14ac:dyDescent="0.2">
      <c r="W8342" s="402"/>
      <c r="X8342" s="402"/>
      <c r="Y8342" s="402"/>
      <c r="Z8342" s="402"/>
    </row>
    <row r="8343" spans="23:26" x14ac:dyDescent="0.2">
      <c r="W8343" s="402"/>
      <c r="X8343" s="402"/>
      <c r="Y8343" s="402"/>
      <c r="Z8343" s="402"/>
    </row>
    <row r="8344" spans="23:26" x14ac:dyDescent="0.2">
      <c r="W8344" s="402"/>
      <c r="X8344" s="402"/>
      <c r="Y8344" s="402"/>
      <c r="Z8344" s="402"/>
    </row>
    <row r="8345" spans="23:26" x14ac:dyDescent="0.2">
      <c r="W8345" s="402"/>
      <c r="X8345" s="402"/>
      <c r="Y8345" s="402"/>
      <c r="Z8345" s="402"/>
    </row>
    <row r="8346" spans="23:26" x14ac:dyDescent="0.2">
      <c r="W8346" s="402"/>
      <c r="X8346" s="402"/>
      <c r="Y8346" s="402"/>
      <c r="Z8346" s="402"/>
    </row>
    <row r="8347" spans="23:26" x14ac:dyDescent="0.2">
      <c r="W8347" s="402"/>
      <c r="X8347" s="402"/>
      <c r="Y8347" s="402"/>
      <c r="Z8347" s="402"/>
    </row>
    <row r="8348" spans="23:26" x14ac:dyDescent="0.2">
      <c r="W8348" s="402"/>
      <c r="X8348" s="402"/>
      <c r="Y8348" s="402"/>
      <c r="Z8348" s="402"/>
    </row>
    <row r="8349" spans="23:26" x14ac:dyDescent="0.2">
      <c r="W8349" s="402"/>
      <c r="X8349" s="402"/>
      <c r="Y8349" s="402"/>
      <c r="Z8349" s="402"/>
    </row>
    <row r="8350" spans="23:26" x14ac:dyDescent="0.2">
      <c r="W8350" s="402"/>
      <c r="X8350" s="402"/>
      <c r="Y8350" s="402"/>
      <c r="Z8350" s="402"/>
    </row>
    <row r="8351" spans="23:26" x14ac:dyDescent="0.2">
      <c r="W8351" s="402"/>
      <c r="X8351" s="402"/>
      <c r="Y8351" s="402"/>
      <c r="Z8351" s="402"/>
    </row>
    <row r="8352" spans="23:26" x14ac:dyDescent="0.2">
      <c r="W8352" s="402"/>
      <c r="X8352" s="402"/>
      <c r="Y8352" s="402"/>
      <c r="Z8352" s="402"/>
    </row>
    <row r="8353" spans="23:26" x14ac:dyDescent="0.2">
      <c r="W8353" s="402"/>
      <c r="X8353" s="402"/>
      <c r="Y8353" s="402"/>
      <c r="Z8353" s="402"/>
    </row>
    <row r="8354" spans="23:26" x14ac:dyDescent="0.2">
      <c r="W8354" s="402"/>
      <c r="X8354" s="402"/>
      <c r="Y8354" s="402"/>
      <c r="Z8354" s="402"/>
    </row>
    <row r="8355" spans="23:26" x14ac:dyDescent="0.2">
      <c r="W8355" s="402"/>
      <c r="X8355" s="402"/>
      <c r="Y8355" s="402"/>
      <c r="Z8355" s="402"/>
    </row>
    <row r="8356" spans="23:26" x14ac:dyDescent="0.2">
      <c r="W8356" s="402"/>
      <c r="X8356" s="402"/>
      <c r="Y8356" s="402"/>
      <c r="Z8356" s="402"/>
    </row>
    <row r="8357" spans="23:26" x14ac:dyDescent="0.2">
      <c r="W8357" s="402"/>
      <c r="X8357" s="402"/>
      <c r="Y8357" s="402"/>
      <c r="Z8357" s="402"/>
    </row>
    <row r="8358" spans="23:26" x14ac:dyDescent="0.2">
      <c r="W8358" s="402"/>
      <c r="X8358" s="402"/>
      <c r="Y8358" s="402"/>
      <c r="Z8358" s="402"/>
    </row>
    <row r="8359" spans="23:26" x14ac:dyDescent="0.2">
      <c r="W8359" s="402"/>
      <c r="X8359" s="402"/>
      <c r="Y8359" s="402"/>
      <c r="Z8359" s="402"/>
    </row>
    <row r="8360" spans="23:26" x14ac:dyDescent="0.2">
      <c r="W8360" s="402"/>
      <c r="X8360" s="402"/>
      <c r="Y8360" s="402"/>
      <c r="Z8360" s="402"/>
    </row>
    <row r="8361" spans="23:26" x14ac:dyDescent="0.2">
      <c r="W8361" s="402"/>
      <c r="X8361" s="402"/>
      <c r="Y8361" s="402"/>
      <c r="Z8361" s="402"/>
    </row>
    <row r="8362" spans="23:26" x14ac:dyDescent="0.2">
      <c r="W8362" s="402"/>
      <c r="X8362" s="402"/>
      <c r="Y8362" s="402"/>
      <c r="Z8362" s="402"/>
    </row>
    <row r="8363" spans="23:26" x14ac:dyDescent="0.2">
      <c r="W8363" s="402"/>
      <c r="X8363" s="402"/>
      <c r="Y8363" s="402"/>
      <c r="Z8363" s="402"/>
    </row>
    <row r="8364" spans="23:26" x14ac:dyDescent="0.2">
      <c r="W8364" s="402"/>
      <c r="X8364" s="402"/>
      <c r="Y8364" s="402"/>
      <c r="Z8364" s="402"/>
    </row>
    <row r="8365" spans="23:26" x14ac:dyDescent="0.2">
      <c r="W8365" s="402"/>
      <c r="X8365" s="402"/>
      <c r="Y8365" s="402"/>
      <c r="Z8365" s="402"/>
    </row>
    <row r="8366" spans="23:26" x14ac:dyDescent="0.2">
      <c r="W8366" s="402"/>
      <c r="X8366" s="402"/>
      <c r="Y8366" s="402"/>
      <c r="Z8366" s="402"/>
    </row>
    <row r="8367" spans="23:26" x14ac:dyDescent="0.2">
      <c r="W8367" s="402"/>
      <c r="X8367" s="402"/>
      <c r="Y8367" s="402"/>
      <c r="Z8367" s="402"/>
    </row>
    <row r="8368" spans="23:26" x14ac:dyDescent="0.2">
      <c r="W8368" s="402"/>
      <c r="X8368" s="402"/>
      <c r="Y8368" s="402"/>
      <c r="Z8368" s="402"/>
    </row>
    <row r="8369" spans="23:26" x14ac:dyDescent="0.2">
      <c r="W8369" s="402"/>
      <c r="X8369" s="402"/>
      <c r="Y8369" s="402"/>
      <c r="Z8369" s="402"/>
    </row>
    <row r="8370" spans="23:26" x14ac:dyDescent="0.2">
      <c r="W8370" s="402"/>
      <c r="X8370" s="402"/>
      <c r="Y8370" s="402"/>
      <c r="Z8370" s="402"/>
    </row>
    <row r="8371" spans="23:26" x14ac:dyDescent="0.2">
      <c r="W8371" s="402"/>
      <c r="X8371" s="402"/>
      <c r="Y8371" s="402"/>
      <c r="Z8371" s="402"/>
    </row>
    <row r="8372" spans="23:26" x14ac:dyDescent="0.2">
      <c r="W8372" s="402"/>
      <c r="X8372" s="402"/>
      <c r="Y8372" s="402"/>
      <c r="Z8372" s="402"/>
    </row>
    <row r="8373" spans="23:26" x14ac:dyDescent="0.2">
      <c r="W8373" s="402"/>
      <c r="X8373" s="402"/>
      <c r="Y8373" s="402"/>
      <c r="Z8373" s="402"/>
    </row>
    <row r="8374" spans="23:26" x14ac:dyDescent="0.2">
      <c r="W8374" s="402"/>
      <c r="X8374" s="402"/>
      <c r="Y8374" s="402"/>
      <c r="Z8374" s="402"/>
    </row>
    <row r="8375" spans="23:26" x14ac:dyDescent="0.2">
      <c r="W8375" s="402"/>
      <c r="X8375" s="402"/>
      <c r="Y8375" s="402"/>
      <c r="Z8375" s="402"/>
    </row>
    <row r="8376" spans="23:26" x14ac:dyDescent="0.2">
      <c r="W8376" s="402"/>
      <c r="X8376" s="402"/>
      <c r="Y8376" s="402"/>
      <c r="Z8376" s="402"/>
    </row>
    <row r="8377" spans="23:26" x14ac:dyDescent="0.2">
      <c r="W8377" s="402"/>
      <c r="X8377" s="402"/>
      <c r="Y8377" s="402"/>
      <c r="Z8377" s="402"/>
    </row>
    <row r="8378" spans="23:26" x14ac:dyDescent="0.2">
      <c r="W8378" s="402"/>
      <c r="X8378" s="402"/>
      <c r="Y8378" s="402"/>
      <c r="Z8378" s="402"/>
    </row>
    <row r="8379" spans="23:26" x14ac:dyDescent="0.2">
      <c r="W8379" s="402"/>
      <c r="X8379" s="402"/>
      <c r="Y8379" s="402"/>
      <c r="Z8379" s="402"/>
    </row>
    <row r="8380" spans="23:26" x14ac:dyDescent="0.2">
      <c r="W8380" s="402"/>
      <c r="X8380" s="402"/>
      <c r="Y8380" s="402"/>
      <c r="Z8380" s="402"/>
    </row>
    <row r="8381" spans="23:26" x14ac:dyDescent="0.2">
      <c r="W8381" s="402"/>
      <c r="X8381" s="402"/>
      <c r="Y8381" s="402"/>
      <c r="Z8381" s="402"/>
    </row>
    <row r="8382" spans="23:26" x14ac:dyDescent="0.2">
      <c r="W8382" s="402"/>
      <c r="X8382" s="402"/>
      <c r="Y8382" s="402"/>
      <c r="Z8382" s="402"/>
    </row>
    <row r="8383" spans="23:26" x14ac:dyDescent="0.2">
      <c r="W8383" s="402"/>
      <c r="X8383" s="402"/>
      <c r="Y8383" s="402"/>
      <c r="Z8383" s="402"/>
    </row>
    <row r="8384" spans="23:26" x14ac:dyDescent="0.2">
      <c r="W8384" s="402"/>
      <c r="X8384" s="402"/>
      <c r="Y8384" s="402"/>
      <c r="Z8384" s="402"/>
    </row>
    <row r="8385" spans="23:26" x14ac:dyDescent="0.2">
      <c r="W8385" s="402"/>
      <c r="X8385" s="402"/>
      <c r="Y8385" s="402"/>
      <c r="Z8385" s="402"/>
    </row>
    <row r="8386" spans="23:26" x14ac:dyDescent="0.2">
      <c r="W8386" s="402"/>
      <c r="X8386" s="402"/>
      <c r="Y8386" s="402"/>
      <c r="Z8386" s="402"/>
    </row>
    <row r="8387" spans="23:26" x14ac:dyDescent="0.2">
      <c r="W8387" s="402"/>
      <c r="X8387" s="402"/>
      <c r="Y8387" s="402"/>
      <c r="Z8387" s="402"/>
    </row>
    <row r="8388" spans="23:26" x14ac:dyDescent="0.2">
      <c r="W8388" s="402"/>
      <c r="X8388" s="402"/>
      <c r="Y8388" s="402"/>
      <c r="Z8388" s="402"/>
    </row>
    <row r="8389" spans="23:26" x14ac:dyDescent="0.2">
      <c r="W8389" s="402"/>
      <c r="X8389" s="402"/>
      <c r="Y8389" s="402"/>
      <c r="Z8389" s="402"/>
    </row>
    <row r="8390" spans="23:26" x14ac:dyDescent="0.2">
      <c r="W8390" s="402"/>
      <c r="X8390" s="402"/>
      <c r="Y8390" s="402"/>
      <c r="Z8390" s="402"/>
    </row>
    <row r="8391" spans="23:26" x14ac:dyDescent="0.2">
      <c r="W8391" s="402"/>
      <c r="X8391" s="402"/>
      <c r="Y8391" s="402"/>
      <c r="Z8391" s="402"/>
    </row>
    <row r="8392" spans="23:26" x14ac:dyDescent="0.2">
      <c r="W8392" s="402"/>
      <c r="X8392" s="402"/>
      <c r="Y8392" s="402"/>
      <c r="Z8392" s="402"/>
    </row>
    <row r="8393" spans="23:26" x14ac:dyDescent="0.2">
      <c r="W8393" s="402"/>
      <c r="X8393" s="402"/>
      <c r="Y8393" s="402"/>
      <c r="Z8393" s="402"/>
    </row>
    <row r="8394" spans="23:26" x14ac:dyDescent="0.2">
      <c r="W8394" s="402"/>
      <c r="X8394" s="402"/>
      <c r="Y8394" s="402"/>
      <c r="Z8394" s="402"/>
    </row>
    <row r="8395" spans="23:26" x14ac:dyDescent="0.2">
      <c r="W8395" s="402"/>
      <c r="X8395" s="402"/>
      <c r="Y8395" s="402"/>
      <c r="Z8395" s="402"/>
    </row>
    <row r="8396" spans="23:26" x14ac:dyDescent="0.2">
      <c r="W8396" s="402"/>
      <c r="X8396" s="402"/>
      <c r="Y8396" s="402"/>
      <c r="Z8396" s="402"/>
    </row>
    <row r="8397" spans="23:26" x14ac:dyDescent="0.2">
      <c r="W8397" s="402"/>
      <c r="X8397" s="402"/>
      <c r="Y8397" s="402"/>
      <c r="Z8397" s="402"/>
    </row>
    <row r="8398" spans="23:26" x14ac:dyDescent="0.2">
      <c r="W8398" s="402"/>
      <c r="X8398" s="402"/>
      <c r="Y8398" s="402"/>
      <c r="Z8398" s="402"/>
    </row>
    <row r="8399" spans="23:26" x14ac:dyDescent="0.2">
      <c r="W8399" s="402"/>
      <c r="X8399" s="402"/>
      <c r="Y8399" s="402"/>
      <c r="Z8399" s="402"/>
    </row>
    <row r="8400" spans="23:26" x14ac:dyDescent="0.2">
      <c r="W8400" s="402"/>
      <c r="X8400" s="402"/>
      <c r="Y8400" s="402"/>
      <c r="Z8400" s="402"/>
    </row>
    <row r="8401" spans="23:26" x14ac:dyDescent="0.2">
      <c r="W8401" s="402"/>
      <c r="X8401" s="402"/>
      <c r="Y8401" s="402"/>
      <c r="Z8401" s="402"/>
    </row>
    <row r="8402" spans="23:26" x14ac:dyDescent="0.2">
      <c r="W8402" s="402"/>
      <c r="X8402" s="402"/>
      <c r="Y8402" s="402"/>
      <c r="Z8402" s="402"/>
    </row>
    <row r="8403" spans="23:26" x14ac:dyDescent="0.2">
      <c r="W8403" s="402"/>
      <c r="X8403" s="402"/>
      <c r="Y8403" s="402"/>
      <c r="Z8403" s="402"/>
    </row>
    <row r="8404" spans="23:26" x14ac:dyDescent="0.2">
      <c r="W8404" s="402"/>
      <c r="X8404" s="402"/>
      <c r="Y8404" s="402"/>
      <c r="Z8404" s="402"/>
    </row>
    <row r="8405" spans="23:26" x14ac:dyDescent="0.2">
      <c r="W8405" s="402"/>
      <c r="X8405" s="402"/>
      <c r="Y8405" s="402"/>
      <c r="Z8405" s="402"/>
    </row>
    <row r="8406" spans="23:26" x14ac:dyDescent="0.2">
      <c r="W8406" s="402"/>
      <c r="X8406" s="402"/>
      <c r="Y8406" s="402"/>
      <c r="Z8406" s="402"/>
    </row>
    <row r="8407" spans="23:26" x14ac:dyDescent="0.2">
      <c r="W8407" s="402"/>
      <c r="X8407" s="402"/>
      <c r="Y8407" s="402"/>
      <c r="Z8407" s="402"/>
    </row>
    <row r="8408" spans="23:26" x14ac:dyDescent="0.2">
      <c r="W8408" s="402"/>
      <c r="X8408" s="402"/>
      <c r="Y8408" s="402"/>
      <c r="Z8408" s="402"/>
    </row>
    <row r="8409" spans="23:26" x14ac:dyDescent="0.2">
      <c r="W8409" s="402"/>
      <c r="X8409" s="402"/>
      <c r="Y8409" s="402"/>
      <c r="Z8409" s="402"/>
    </row>
    <row r="8410" spans="23:26" x14ac:dyDescent="0.2">
      <c r="W8410" s="402"/>
      <c r="X8410" s="402"/>
      <c r="Y8410" s="402"/>
      <c r="Z8410" s="402"/>
    </row>
    <row r="8411" spans="23:26" x14ac:dyDescent="0.2">
      <c r="W8411" s="402"/>
      <c r="X8411" s="402"/>
      <c r="Y8411" s="402"/>
      <c r="Z8411" s="402"/>
    </row>
    <row r="8412" spans="23:26" x14ac:dyDescent="0.2">
      <c r="W8412" s="402"/>
      <c r="X8412" s="402"/>
      <c r="Y8412" s="402"/>
      <c r="Z8412" s="402"/>
    </row>
    <row r="8413" spans="23:26" x14ac:dyDescent="0.2">
      <c r="W8413" s="402"/>
      <c r="X8413" s="402"/>
      <c r="Y8413" s="402"/>
      <c r="Z8413" s="402"/>
    </row>
    <row r="8414" spans="23:26" x14ac:dyDescent="0.2">
      <c r="W8414" s="402"/>
      <c r="X8414" s="402"/>
      <c r="Y8414" s="402"/>
      <c r="Z8414" s="402"/>
    </row>
    <row r="8415" spans="23:26" x14ac:dyDescent="0.2">
      <c r="W8415" s="402"/>
      <c r="X8415" s="402"/>
      <c r="Y8415" s="402"/>
      <c r="Z8415" s="402"/>
    </row>
    <row r="8416" spans="23:26" x14ac:dyDescent="0.2">
      <c r="W8416" s="402"/>
      <c r="X8416" s="402"/>
      <c r="Y8416" s="402"/>
      <c r="Z8416" s="402"/>
    </row>
    <row r="8417" spans="23:26" x14ac:dyDescent="0.2">
      <c r="W8417" s="402"/>
      <c r="X8417" s="402"/>
      <c r="Y8417" s="402"/>
      <c r="Z8417" s="402"/>
    </row>
    <row r="8418" spans="23:26" x14ac:dyDescent="0.2">
      <c r="W8418" s="402"/>
      <c r="X8418" s="402"/>
      <c r="Y8418" s="402"/>
      <c r="Z8418" s="402"/>
    </row>
    <row r="8419" spans="23:26" x14ac:dyDescent="0.2">
      <c r="W8419" s="402"/>
      <c r="X8419" s="402"/>
      <c r="Y8419" s="402"/>
      <c r="Z8419" s="402"/>
    </row>
    <row r="8420" spans="23:26" x14ac:dyDescent="0.2">
      <c r="W8420" s="402"/>
      <c r="X8420" s="402"/>
      <c r="Y8420" s="402"/>
      <c r="Z8420" s="402"/>
    </row>
    <row r="8421" spans="23:26" x14ac:dyDescent="0.2">
      <c r="W8421" s="402"/>
      <c r="X8421" s="402"/>
      <c r="Y8421" s="402"/>
      <c r="Z8421" s="402"/>
    </row>
    <row r="8422" spans="23:26" x14ac:dyDescent="0.2">
      <c r="W8422" s="402"/>
      <c r="X8422" s="402"/>
      <c r="Y8422" s="402"/>
      <c r="Z8422" s="402"/>
    </row>
    <row r="8423" spans="23:26" x14ac:dyDescent="0.2">
      <c r="W8423" s="402"/>
      <c r="X8423" s="402"/>
      <c r="Y8423" s="402"/>
      <c r="Z8423" s="402"/>
    </row>
    <row r="8424" spans="23:26" x14ac:dyDescent="0.2">
      <c r="W8424" s="402"/>
      <c r="X8424" s="402"/>
      <c r="Y8424" s="402"/>
      <c r="Z8424" s="402"/>
    </row>
    <row r="8425" spans="23:26" x14ac:dyDescent="0.2">
      <c r="W8425" s="402"/>
      <c r="X8425" s="402"/>
      <c r="Y8425" s="402"/>
      <c r="Z8425" s="402"/>
    </row>
    <row r="8426" spans="23:26" x14ac:dyDescent="0.2">
      <c r="W8426" s="402"/>
      <c r="X8426" s="402"/>
      <c r="Y8426" s="402"/>
      <c r="Z8426" s="402"/>
    </row>
    <row r="8427" spans="23:26" x14ac:dyDescent="0.2">
      <c r="W8427" s="402"/>
      <c r="X8427" s="402"/>
      <c r="Y8427" s="402"/>
      <c r="Z8427" s="402"/>
    </row>
    <row r="8428" spans="23:26" x14ac:dyDescent="0.2">
      <c r="W8428" s="402"/>
      <c r="X8428" s="402"/>
      <c r="Y8428" s="402"/>
      <c r="Z8428" s="402"/>
    </row>
    <row r="8429" spans="23:26" x14ac:dyDescent="0.2">
      <c r="W8429" s="402"/>
      <c r="X8429" s="402"/>
      <c r="Y8429" s="402"/>
      <c r="Z8429" s="402"/>
    </row>
    <row r="8430" spans="23:26" x14ac:dyDescent="0.2">
      <c r="W8430" s="402"/>
      <c r="X8430" s="402"/>
      <c r="Y8430" s="402"/>
      <c r="Z8430" s="402"/>
    </row>
    <row r="8431" spans="23:26" x14ac:dyDescent="0.2">
      <c r="W8431" s="402"/>
      <c r="X8431" s="402"/>
      <c r="Y8431" s="402"/>
      <c r="Z8431" s="402"/>
    </row>
    <row r="8432" spans="23:26" x14ac:dyDescent="0.2">
      <c r="W8432" s="402"/>
      <c r="X8432" s="402"/>
      <c r="Y8432" s="402"/>
      <c r="Z8432" s="402"/>
    </row>
    <row r="8433" spans="23:26" x14ac:dyDescent="0.2">
      <c r="W8433" s="402"/>
      <c r="X8433" s="402"/>
      <c r="Y8433" s="402"/>
      <c r="Z8433" s="402"/>
    </row>
    <row r="8434" spans="23:26" x14ac:dyDescent="0.2">
      <c r="W8434" s="402"/>
      <c r="X8434" s="402"/>
      <c r="Y8434" s="402"/>
      <c r="Z8434" s="402"/>
    </row>
    <row r="8435" spans="23:26" x14ac:dyDescent="0.2">
      <c r="W8435" s="402"/>
      <c r="X8435" s="402"/>
      <c r="Y8435" s="402"/>
      <c r="Z8435" s="402"/>
    </row>
    <row r="8436" spans="23:26" x14ac:dyDescent="0.2">
      <c r="W8436" s="402"/>
      <c r="X8436" s="402"/>
      <c r="Y8436" s="402"/>
      <c r="Z8436" s="402"/>
    </row>
    <row r="8437" spans="23:26" x14ac:dyDescent="0.2">
      <c r="W8437" s="402"/>
      <c r="X8437" s="402"/>
      <c r="Y8437" s="402"/>
      <c r="Z8437" s="402"/>
    </row>
    <row r="8438" spans="23:26" x14ac:dyDescent="0.2">
      <c r="W8438" s="402"/>
      <c r="X8438" s="402"/>
      <c r="Y8438" s="402"/>
      <c r="Z8438" s="402"/>
    </row>
    <row r="8439" spans="23:26" x14ac:dyDescent="0.2">
      <c r="W8439" s="402"/>
      <c r="X8439" s="402"/>
      <c r="Y8439" s="402"/>
      <c r="Z8439" s="402"/>
    </row>
    <row r="8440" spans="23:26" x14ac:dyDescent="0.2">
      <c r="W8440" s="402"/>
      <c r="X8440" s="402"/>
      <c r="Y8440" s="402"/>
      <c r="Z8440" s="402"/>
    </row>
    <row r="8441" spans="23:26" x14ac:dyDescent="0.2">
      <c r="W8441" s="402"/>
      <c r="X8441" s="402"/>
      <c r="Y8441" s="402"/>
      <c r="Z8441" s="402"/>
    </row>
    <row r="8442" spans="23:26" x14ac:dyDescent="0.2">
      <c r="W8442" s="402"/>
      <c r="X8442" s="402"/>
      <c r="Y8442" s="402"/>
      <c r="Z8442" s="402"/>
    </row>
    <row r="8443" spans="23:26" x14ac:dyDescent="0.2">
      <c r="W8443" s="402"/>
      <c r="X8443" s="402"/>
      <c r="Y8443" s="402"/>
      <c r="Z8443" s="402"/>
    </row>
    <row r="8444" spans="23:26" x14ac:dyDescent="0.2">
      <c r="W8444" s="402"/>
      <c r="X8444" s="402"/>
      <c r="Y8444" s="402"/>
      <c r="Z8444" s="402"/>
    </row>
    <row r="8445" spans="23:26" x14ac:dyDescent="0.2">
      <c r="W8445" s="402"/>
      <c r="X8445" s="402"/>
      <c r="Y8445" s="402"/>
      <c r="Z8445" s="402"/>
    </row>
    <row r="8446" spans="23:26" x14ac:dyDescent="0.2">
      <c r="W8446" s="402"/>
      <c r="X8446" s="402"/>
      <c r="Y8446" s="402"/>
      <c r="Z8446" s="402"/>
    </row>
    <row r="8447" spans="23:26" x14ac:dyDescent="0.2">
      <c r="W8447" s="402"/>
      <c r="X8447" s="402"/>
      <c r="Y8447" s="402"/>
      <c r="Z8447" s="402"/>
    </row>
    <row r="8448" spans="23:26" x14ac:dyDescent="0.2">
      <c r="W8448" s="402"/>
      <c r="X8448" s="402"/>
      <c r="Y8448" s="402"/>
      <c r="Z8448" s="402"/>
    </row>
    <row r="8449" spans="23:26" x14ac:dyDescent="0.2">
      <c r="W8449" s="402"/>
      <c r="X8449" s="402"/>
      <c r="Y8449" s="402"/>
      <c r="Z8449" s="402"/>
    </row>
    <row r="8450" spans="23:26" x14ac:dyDescent="0.2">
      <c r="W8450" s="402"/>
      <c r="X8450" s="402"/>
      <c r="Y8450" s="402"/>
      <c r="Z8450" s="402"/>
    </row>
    <row r="8451" spans="23:26" x14ac:dyDescent="0.2">
      <c r="W8451" s="402"/>
      <c r="X8451" s="402"/>
      <c r="Y8451" s="402"/>
      <c r="Z8451" s="402"/>
    </row>
    <row r="8452" spans="23:26" x14ac:dyDescent="0.2">
      <c r="W8452" s="402"/>
      <c r="X8452" s="402"/>
      <c r="Y8452" s="402"/>
      <c r="Z8452" s="402"/>
    </row>
    <row r="8453" spans="23:26" x14ac:dyDescent="0.2">
      <c r="W8453" s="402"/>
      <c r="X8453" s="402"/>
      <c r="Y8453" s="402"/>
      <c r="Z8453" s="402"/>
    </row>
    <row r="8454" spans="23:26" x14ac:dyDescent="0.2">
      <c r="W8454" s="402"/>
      <c r="X8454" s="402"/>
      <c r="Y8454" s="402"/>
      <c r="Z8454" s="402"/>
    </row>
    <row r="8455" spans="23:26" x14ac:dyDescent="0.2">
      <c r="W8455" s="402"/>
      <c r="X8455" s="402"/>
      <c r="Y8455" s="402"/>
      <c r="Z8455" s="402"/>
    </row>
    <row r="8456" spans="23:26" x14ac:dyDescent="0.2">
      <c r="W8456" s="402"/>
      <c r="X8456" s="402"/>
      <c r="Y8456" s="402"/>
      <c r="Z8456" s="402"/>
    </row>
    <row r="8457" spans="23:26" x14ac:dyDescent="0.2">
      <c r="W8457" s="402"/>
      <c r="X8457" s="402"/>
      <c r="Y8457" s="402"/>
      <c r="Z8457" s="402"/>
    </row>
    <row r="8458" spans="23:26" x14ac:dyDescent="0.2">
      <c r="W8458" s="402"/>
      <c r="X8458" s="402"/>
      <c r="Y8458" s="402"/>
      <c r="Z8458" s="402"/>
    </row>
    <row r="8459" spans="23:26" x14ac:dyDescent="0.2">
      <c r="W8459" s="402"/>
      <c r="X8459" s="402"/>
      <c r="Y8459" s="402"/>
      <c r="Z8459" s="402"/>
    </row>
    <row r="8460" spans="23:26" x14ac:dyDescent="0.2">
      <c r="W8460" s="402"/>
      <c r="X8460" s="402"/>
      <c r="Y8460" s="402"/>
      <c r="Z8460" s="402"/>
    </row>
    <row r="8461" spans="23:26" x14ac:dyDescent="0.2">
      <c r="W8461" s="402"/>
      <c r="X8461" s="402"/>
      <c r="Y8461" s="402"/>
      <c r="Z8461" s="402"/>
    </row>
    <row r="8462" spans="23:26" x14ac:dyDescent="0.2">
      <c r="W8462" s="402"/>
      <c r="X8462" s="402"/>
      <c r="Y8462" s="402"/>
      <c r="Z8462" s="402"/>
    </row>
    <row r="8463" spans="23:26" x14ac:dyDescent="0.2">
      <c r="W8463" s="402"/>
      <c r="X8463" s="402"/>
      <c r="Y8463" s="402"/>
      <c r="Z8463" s="402"/>
    </row>
    <row r="8464" spans="23:26" x14ac:dyDescent="0.2">
      <c r="W8464" s="402"/>
      <c r="X8464" s="402"/>
      <c r="Y8464" s="402"/>
      <c r="Z8464" s="402"/>
    </row>
    <row r="8465" spans="23:26" x14ac:dyDescent="0.2">
      <c r="W8465" s="402"/>
      <c r="X8465" s="402"/>
      <c r="Y8465" s="402"/>
      <c r="Z8465" s="402"/>
    </row>
    <row r="8466" spans="23:26" x14ac:dyDescent="0.2">
      <c r="W8466" s="402"/>
      <c r="X8466" s="402"/>
      <c r="Y8466" s="402"/>
      <c r="Z8466" s="402"/>
    </row>
    <row r="8467" spans="23:26" x14ac:dyDescent="0.2">
      <c r="W8467" s="402"/>
      <c r="X8467" s="402"/>
      <c r="Y8467" s="402"/>
      <c r="Z8467" s="402"/>
    </row>
    <row r="8468" spans="23:26" x14ac:dyDescent="0.2">
      <c r="W8468" s="402"/>
      <c r="X8468" s="402"/>
      <c r="Y8468" s="402"/>
      <c r="Z8468" s="402"/>
    </row>
    <row r="8469" spans="23:26" x14ac:dyDescent="0.2">
      <c r="W8469" s="402"/>
      <c r="X8469" s="402"/>
      <c r="Y8469" s="402"/>
      <c r="Z8469" s="402"/>
    </row>
    <row r="8470" spans="23:26" x14ac:dyDescent="0.2">
      <c r="W8470" s="402"/>
      <c r="X8470" s="402"/>
      <c r="Y8470" s="402"/>
      <c r="Z8470" s="402"/>
    </row>
    <row r="8471" spans="23:26" x14ac:dyDescent="0.2">
      <c r="W8471" s="402"/>
      <c r="X8471" s="402"/>
      <c r="Y8471" s="402"/>
      <c r="Z8471" s="402"/>
    </row>
    <row r="8472" spans="23:26" x14ac:dyDescent="0.2">
      <c r="W8472" s="402"/>
      <c r="X8472" s="402"/>
      <c r="Y8472" s="402"/>
      <c r="Z8472" s="402"/>
    </row>
    <row r="8473" spans="23:26" x14ac:dyDescent="0.2">
      <c r="W8473" s="402"/>
      <c r="X8473" s="402"/>
      <c r="Y8473" s="402"/>
      <c r="Z8473" s="402"/>
    </row>
    <row r="8474" spans="23:26" x14ac:dyDescent="0.2">
      <c r="W8474" s="402"/>
      <c r="X8474" s="402"/>
      <c r="Y8474" s="402"/>
      <c r="Z8474" s="402"/>
    </row>
    <row r="8475" spans="23:26" x14ac:dyDescent="0.2">
      <c r="W8475" s="402"/>
      <c r="X8475" s="402"/>
      <c r="Y8475" s="402"/>
      <c r="Z8475" s="402"/>
    </row>
    <row r="8476" spans="23:26" x14ac:dyDescent="0.2">
      <c r="W8476" s="402"/>
      <c r="X8476" s="402"/>
      <c r="Y8476" s="402"/>
      <c r="Z8476" s="402"/>
    </row>
    <row r="8477" spans="23:26" x14ac:dyDescent="0.2">
      <c r="W8477" s="402"/>
      <c r="X8477" s="402"/>
      <c r="Y8477" s="402"/>
      <c r="Z8477" s="402"/>
    </row>
    <row r="8478" spans="23:26" x14ac:dyDescent="0.2">
      <c r="W8478" s="402"/>
      <c r="X8478" s="402"/>
      <c r="Y8478" s="402"/>
      <c r="Z8478" s="402"/>
    </row>
    <row r="8479" spans="23:26" x14ac:dyDescent="0.2">
      <c r="W8479" s="402"/>
      <c r="X8479" s="402"/>
      <c r="Y8479" s="402"/>
      <c r="Z8479" s="402"/>
    </row>
    <row r="8480" spans="23:26" x14ac:dyDescent="0.2">
      <c r="W8480" s="402"/>
      <c r="X8480" s="402"/>
      <c r="Y8480" s="402"/>
      <c r="Z8480" s="402"/>
    </row>
    <row r="8481" spans="23:26" x14ac:dyDescent="0.2">
      <c r="W8481" s="402"/>
      <c r="X8481" s="402"/>
      <c r="Y8481" s="402"/>
      <c r="Z8481" s="402"/>
    </row>
    <row r="8482" spans="23:26" x14ac:dyDescent="0.2">
      <c r="W8482" s="402"/>
      <c r="X8482" s="402"/>
      <c r="Y8482" s="402"/>
      <c r="Z8482" s="402"/>
    </row>
    <row r="8483" spans="23:26" x14ac:dyDescent="0.2">
      <c r="W8483" s="402"/>
      <c r="X8483" s="402"/>
      <c r="Y8483" s="402"/>
      <c r="Z8483" s="402"/>
    </row>
    <row r="8484" spans="23:26" x14ac:dyDescent="0.2">
      <c r="W8484" s="402"/>
      <c r="X8484" s="402"/>
      <c r="Y8484" s="402"/>
      <c r="Z8484" s="402"/>
    </row>
    <row r="8485" spans="23:26" x14ac:dyDescent="0.2">
      <c r="W8485" s="402"/>
      <c r="X8485" s="402"/>
      <c r="Y8485" s="402"/>
      <c r="Z8485" s="402"/>
    </row>
    <row r="8486" spans="23:26" x14ac:dyDescent="0.2">
      <c r="W8486" s="402"/>
      <c r="X8486" s="402"/>
      <c r="Y8486" s="402"/>
      <c r="Z8486" s="402"/>
    </row>
    <row r="8487" spans="23:26" x14ac:dyDescent="0.2">
      <c r="W8487" s="402"/>
      <c r="X8487" s="402"/>
      <c r="Y8487" s="402"/>
      <c r="Z8487" s="402"/>
    </row>
    <row r="8488" spans="23:26" x14ac:dyDescent="0.2">
      <c r="W8488" s="402"/>
      <c r="X8488" s="402"/>
      <c r="Y8488" s="402"/>
      <c r="Z8488" s="402"/>
    </row>
    <row r="8489" spans="23:26" x14ac:dyDescent="0.2">
      <c r="W8489" s="402"/>
      <c r="X8489" s="402"/>
      <c r="Y8489" s="402"/>
      <c r="Z8489" s="402"/>
    </row>
    <row r="8490" spans="23:26" x14ac:dyDescent="0.2">
      <c r="W8490" s="402"/>
      <c r="X8490" s="402"/>
      <c r="Y8490" s="402"/>
      <c r="Z8490" s="402"/>
    </row>
    <row r="8491" spans="23:26" x14ac:dyDescent="0.2">
      <c r="W8491" s="402"/>
      <c r="X8491" s="402"/>
      <c r="Y8491" s="402"/>
      <c r="Z8491" s="402"/>
    </row>
    <row r="8492" spans="23:26" x14ac:dyDescent="0.2">
      <c r="W8492" s="402"/>
      <c r="X8492" s="402"/>
      <c r="Y8492" s="402"/>
      <c r="Z8492" s="402"/>
    </row>
    <row r="8493" spans="23:26" x14ac:dyDescent="0.2">
      <c r="W8493" s="402"/>
      <c r="X8493" s="402"/>
      <c r="Y8493" s="402"/>
      <c r="Z8493" s="402"/>
    </row>
    <row r="8494" spans="23:26" x14ac:dyDescent="0.2">
      <c r="W8494" s="402"/>
      <c r="X8494" s="402"/>
      <c r="Y8494" s="402"/>
      <c r="Z8494" s="402"/>
    </row>
    <row r="8495" spans="23:26" x14ac:dyDescent="0.2">
      <c r="W8495" s="402"/>
      <c r="X8495" s="402"/>
      <c r="Y8495" s="402"/>
      <c r="Z8495" s="402"/>
    </row>
    <row r="8496" spans="23:26" x14ac:dyDescent="0.2">
      <c r="W8496" s="402"/>
      <c r="X8496" s="402"/>
      <c r="Y8496" s="402"/>
      <c r="Z8496" s="402"/>
    </row>
    <row r="8497" spans="23:26" x14ac:dyDescent="0.2">
      <c r="W8497" s="402"/>
      <c r="X8497" s="402"/>
      <c r="Y8497" s="402"/>
      <c r="Z8497" s="402"/>
    </row>
    <row r="8498" spans="23:26" x14ac:dyDescent="0.2">
      <c r="W8498" s="402"/>
      <c r="X8498" s="402"/>
      <c r="Y8498" s="402"/>
      <c r="Z8498" s="402"/>
    </row>
    <row r="8499" spans="23:26" x14ac:dyDescent="0.2">
      <c r="W8499" s="402"/>
      <c r="X8499" s="402"/>
      <c r="Y8499" s="402"/>
      <c r="Z8499" s="402"/>
    </row>
    <row r="8500" spans="23:26" x14ac:dyDescent="0.2">
      <c r="W8500" s="402"/>
      <c r="X8500" s="402"/>
      <c r="Y8500" s="402"/>
      <c r="Z8500" s="402"/>
    </row>
    <row r="8501" spans="23:26" x14ac:dyDescent="0.2">
      <c r="W8501" s="402"/>
      <c r="X8501" s="402"/>
      <c r="Y8501" s="402"/>
      <c r="Z8501" s="402"/>
    </row>
    <row r="8502" spans="23:26" x14ac:dyDescent="0.2">
      <c r="W8502" s="402"/>
      <c r="X8502" s="402"/>
      <c r="Y8502" s="402"/>
      <c r="Z8502" s="402"/>
    </row>
    <row r="8503" spans="23:26" x14ac:dyDescent="0.2">
      <c r="W8503" s="402"/>
      <c r="X8503" s="402"/>
      <c r="Y8503" s="402"/>
      <c r="Z8503" s="402"/>
    </row>
    <row r="8504" spans="23:26" x14ac:dyDescent="0.2">
      <c r="W8504" s="402"/>
      <c r="X8504" s="402"/>
      <c r="Y8504" s="402"/>
      <c r="Z8504" s="402"/>
    </row>
    <row r="8505" spans="23:26" x14ac:dyDescent="0.2">
      <c r="W8505" s="402"/>
      <c r="X8505" s="402"/>
      <c r="Y8505" s="402"/>
      <c r="Z8505" s="402"/>
    </row>
    <row r="8506" spans="23:26" x14ac:dyDescent="0.2">
      <c r="W8506" s="402"/>
      <c r="X8506" s="402"/>
      <c r="Y8506" s="402"/>
      <c r="Z8506" s="402"/>
    </row>
    <row r="8507" spans="23:26" x14ac:dyDescent="0.2">
      <c r="W8507" s="402"/>
      <c r="X8507" s="402"/>
      <c r="Y8507" s="402"/>
      <c r="Z8507" s="402"/>
    </row>
    <row r="8508" spans="23:26" x14ac:dyDescent="0.2">
      <c r="W8508" s="402"/>
      <c r="X8508" s="402"/>
      <c r="Y8508" s="402"/>
      <c r="Z8508" s="402"/>
    </row>
    <row r="8509" spans="23:26" x14ac:dyDescent="0.2">
      <c r="W8509" s="402"/>
      <c r="X8509" s="402"/>
      <c r="Y8509" s="402"/>
      <c r="Z8509" s="402"/>
    </row>
    <row r="8510" spans="23:26" x14ac:dyDescent="0.2">
      <c r="W8510" s="402"/>
      <c r="X8510" s="402"/>
      <c r="Y8510" s="402"/>
      <c r="Z8510" s="402"/>
    </row>
    <row r="8511" spans="23:26" x14ac:dyDescent="0.2">
      <c r="W8511" s="402"/>
      <c r="X8511" s="402"/>
      <c r="Y8511" s="402"/>
      <c r="Z8511" s="402"/>
    </row>
    <row r="8512" spans="23:26" x14ac:dyDescent="0.2">
      <c r="W8512" s="402"/>
      <c r="X8512" s="402"/>
      <c r="Y8512" s="402"/>
      <c r="Z8512" s="402"/>
    </row>
    <row r="8513" spans="23:26" x14ac:dyDescent="0.2">
      <c r="W8513" s="402"/>
      <c r="X8513" s="402"/>
      <c r="Y8513" s="402"/>
      <c r="Z8513" s="402"/>
    </row>
    <row r="8514" spans="23:26" x14ac:dyDescent="0.2">
      <c r="W8514" s="402"/>
      <c r="X8514" s="402"/>
      <c r="Y8514" s="402"/>
      <c r="Z8514" s="402"/>
    </row>
    <row r="8515" spans="23:26" x14ac:dyDescent="0.2">
      <c r="W8515" s="402"/>
      <c r="X8515" s="402"/>
      <c r="Y8515" s="402"/>
      <c r="Z8515" s="402"/>
    </row>
    <row r="8516" spans="23:26" x14ac:dyDescent="0.2">
      <c r="W8516" s="402"/>
      <c r="X8516" s="402"/>
      <c r="Y8516" s="402"/>
      <c r="Z8516" s="402"/>
    </row>
    <row r="8517" spans="23:26" x14ac:dyDescent="0.2">
      <c r="W8517" s="402"/>
      <c r="X8517" s="402"/>
      <c r="Y8517" s="402"/>
      <c r="Z8517" s="402"/>
    </row>
    <row r="8518" spans="23:26" x14ac:dyDescent="0.2">
      <c r="W8518" s="402"/>
      <c r="X8518" s="402"/>
      <c r="Y8518" s="402"/>
      <c r="Z8518" s="402"/>
    </row>
    <row r="8519" spans="23:26" x14ac:dyDescent="0.2">
      <c r="W8519" s="402"/>
      <c r="X8519" s="402"/>
      <c r="Y8519" s="402"/>
      <c r="Z8519" s="402"/>
    </row>
    <row r="8520" spans="23:26" x14ac:dyDescent="0.2">
      <c r="W8520" s="402"/>
      <c r="X8520" s="402"/>
      <c r="Y8520" s="402"/>
      <c r="Z8520" s="402"/>
    </row>
    <row r="8521" spans="23:26" x14ac:dyDescent="0.2">
      <c r="W8521" s="402"/>
      <c r="X8521" s="402"/>
      <c r="Y8521" s="402"/>
      <c r="Z8521" s="402"/>
    </row>
    <row r="8522" spans="23:26" x14ac:dyDescent="0.2">
      <c r="W8522" s="402"/>
      <c r="X8522" s="402"/>
      <c r="Y8522" s="402"/>
      <c r="Z8522" s="402"/>
    </row>
    <row r="8523" spans="23:26" x14ac:dyDescent="0.2">
      <c r="W8523" s="402"/>
      <c r="X8523" s="402"/>
      <c r="Y8523" s="402"/>
      <c r="Z8523" s="402"/>
    </row>
    <row r="8524" spans="23:26" x14ac:dyDescent="0.2">
      <c r="W8524" s="402"/>
      <c r="X8524" s="402"/>
      <c r="Y8524" s="402"/>
      <c r="Z8524" s="402"/>
    </row>
    <row r="8525" spans="23:26" x14ac:dyDescent="0.2">
      <c r="W8525" s="402"/>
      <c r="X8525" s="402"/>
      <c r="Y8525" s="402"/>
      <c r="Z8525" s="402"/>
    </row>
    <row r="8526" spans="23:26" x14ac:dyDescent="0.2">
      <c r="W8526" s="402"/>
      <c r="X8526" s="402"/>
      <c r="Y8526" s="402"/>
      <c r="Z8526" s="402"/>
    </row>
    <row r="8527" spans="23:26" x14ac:dyDescent="0.2">
      <c r="W8527" s="402"/>
      <c r="X8527" s="402"/>
      <c r="Y8527" s="402"/>
      <c r="Z8527" s="402"/>
    </row>
    <row r="8528" spans="23:26" x14ac:dyDescent="0.2">
      <c r="W8528" s="402"/>
      <c r="X8528" s="402"/>
      <c r="Y8528" s="402"/>
      <c r="Z8528" s="402"/>
    </row>
    <row r="8529" spans="23:26" x14ac:dyDescent="0.2">
      <c r="W8529" s="402"/>
      <c r="X8529" s="402"/>
      <c r="Y8529" s="402"/>
      <c r="Z8529" s="402"/>
    </row>
    <row r="8530" spans="23:26" x14ac:dyDescent="0.2">
      <c r="W8530" s="402"/>
      <c r="X8530" s="402"/>
      <c r="Y8530" s="402"/>
      <c r="Z8530" s="402"/>
    </row>
    <row r="8531" spans="23:26" x14ac:dyDescent="0.2">
      <c r="W8531" s="402"/>
      <c r="X8531" s="402"/>
      <c r="Y8531" s="402"/>
      <c r="Z8531" s="402"/>
    </row>
    <row r="8532" spans="23:26" x14ac:dyDescent="0.2">
      <c r="W8532" s="402"/>
      <c r="X8532" s="402"/>
      <c r="Y8532" s="402"/>
      <c r="Z8532" s="402"/>
    </row>
    <row r="8533" spans="23:26" x14ac:dyDescent="0.2">
      <c r="W8533" s="402"/>
      <c r="X8533" s="402"/>
      <c r="Y8533" s="402"/>
      <c r="Z8533" s="402"/>
    </row>
    <row r="8534" spans="23:26" x14ac:dyDescent="0.2">
      <c r="W8534" s="402"/>
      <c r="X8534" s="402"/>
      <c r="Y8534" s="402"/>
      <c r="Z8534" s="402"/>
    </row>
    <row r="8535" spans="23:26" x14ac:dyDescent="0.2">
      <c r="W8535" s="402"/>
      <c r="X8535" s="402"/>
      <c r="Y8535" s="402"/>
      <c r="Z8535" s="402"/>
    </row>
    <row r="8536" spans="23:26" x14ac:dyDescent="0.2">
      <c r="W8536" s="402"/>
      <c r="X8536" s="402"/>
      <c r="Y8536" s="402"/>
      <c r="Z8536" s="402"/>
    </row>
    <row r="8537" spans="23:26" x14ac:dyDescent="0.2">
      <c r="W8537" s="402"/>
      <c r="X8537" s="402"/>
      <c r="Y8537" s="402"/>
      <c r="Z8537" s="402"/>
    </row>
    <row r="8538" spans="23:26" x14ac:dyDescent="0.2">
      <c r="W8538" s="402"/>
      <c r="X8538" s="402"/>
      <c r="Y8538" s="402"/>
      <c r="Z8538" s="402"/>
    </row>
    <row r="8539" spans="23:26" x14ac:dyDescent="0.2">
      <c r="W8539" s="402"/>
      <c r="X8539" s="402"/>
      <c r="Y8539" s="402"/>
      <c r="Z8539" s="402"/>
    </row>
    <row r="8540" spans="23:26" x14ac:dyDescent="0.2">
      <c r="W8540" s="402"/>
      <c r="X8540" s="402"/>
      <c r="Y8540" s="402"/>
      <c r="Z8540" s="402"/>
    </row>
    <row r="8541" spans="23:26" x14ac:dyDescent="0.2">
      <c r="W8541" s="402"/>
      <c r="X8541" s="402"/>
      <c r="Y8541" s="402"/>
      <c r="Z8541" s="402"/>
    </row>
    <row r="8542" spans="23:26" x14ac:dyDescent="0.2">
      <c r="W8542" s="402"/>
      <c r="X8542" s="402"/>
      <c r="Y8542" s="402"/>
      <c r="Z8542" s="402"/>
    </row>
    <row r="8543" spans="23:26" x14ac:dyDescent="0.2">
      <c r="W8543" s="402"/>
      <c r="X8543" s="402"/>
      <c r="Y8543" s="402"/>
      <c r="Z8543" s="402"/>
    </row>
    <row r="8544" spans="23:26" x14ac:dyDescent="0.2">
      <c r="W8544" s="402"/>
      <c r="X8544" s="402"/>
      <c r="Y8544" s="402"/>
      <c r="Z8544" s="402"/>
    </row>
    <row r="8545" spans="23:26" x14ac:dyDescent="0.2">
      <c r="W8545" s="402"/>
      <c r="X8545" s="402"/>
      <c r="Y8545" s="402"/>
      <c r="Z8545" s="402"/>
    </row>
    <row r="8546" spans="23:26" x14ac:dyDescent="0.2">
      <c r="W8546" s="402"/>
      <c r="X8546" s="402"/>
      <c r="Y8546" s="402"/>
      <c r="Z8546" s="402"/>
    </row>
    <row r="8547" spans="23:26" x14ac:dyDescent="0.2">
      <c r="W8547" s="402"/>
      <c r="X8547" s="402"/>
      <c r="Y8547" s="402"/>
      <c r="Z8547" s="402"/>
    </row>
    <row r="8548" spans="23:26" x14ac:dyDescent="0.2">
      <c r="W8548" s="402"/>
      <c r="X8548" s="402"/>
      <c r="Y8548" s="402"/>
      <c r="Z8548" s="402"/>
    </row>
    <row r="8549" spans="23:26" x14ac:dyDescent="0.2">
      <c r="W8549" s="402"/>
      <c r="X8549" s="402"/>
      <c r="Y8549" s="402"/>
      <c r="Z8549" s="402"/>
    </row>
    <row r="8550" spans="23:26" x14ac:dyDescent="0.2">
      <c r="W8550" s="402"/>
      <c r="X8550" s="402"/>
      <c r="Y8550" s="402"/>
      <c r="Z8550" s="402"/>
    </row>
    <row r="8551" spans="23:26" x14ac:dyDescent="0.2">
      <c r="W8551" s="402"/>
      <c r="X8551" s="402"/>
      <c r="Y8551" s="402"/>
      <c r="Z8551" s="402"/>
    </row>
    <row r="8552" spans="23:26" x14ac:dyDescent="0.2">
      <c r="W8552" s="402"/>
      <c r="X8552" s="402"/>
      <c r="Y8552" s="402"/>
      <c r="Z8552" s="402"/>
    </row>
    <row r="8553" spans="23:26" x14ac:dyDescent="0.2">
      <c r="W8553" s="402"/>
      <c r="X8553" s="402"/>
      <c r="Y8553" s="402"/>
      <c r="Z8553" s="402"/>
    </row>
    <row r="8554" spans="23:26" x14ac:dyDescent="0.2">
      <c r="W8554" s="402"/>
      <c r="X8554" s="402"/>
      <c r="Y8554" s="402"/>
      <c r="Z8554" s="402"/>
    </row>
    <row r="8555" spans="23:26" x14ac:dyDescent="0.2">
      <c r="W8555" s="402"/>
      <c r="X8555" s="402"/>
      <c r="Y8555" s="402"/>
      <c r="Z8555" s="402"/>
    </row>
    <row r="8556" spans="23:26" x14ac:dyDescent="0.2">
      <c r="W8556" s="402"/>
      <c r="X8556" s="402"/>
      <c r="Y8556" s="402"/>
      <c r="Z8556" s="402"/>
    </row>
    <row r="8557" spans="23:26" x14ac:dyDescent="0.2">
      <c r="W8557" s="402"/>
      <c r="X8557" s="402"/>
      <c r="Y8557" s="402"/>
      <c r="Z8557" s="402"/>
    </row>
    <row r="8558" spans="23:26" x14ac:dyDescent="0.2">
      <c r="W8558" s="402"/>
      <c r="X8558" s="402"/>
      <c r="Y8558" s="402"/>
      <c r="Z8558" s="402"/>
    </row>
    <row r="8559" spans="23:26" x14ac:dyDescent="0.2">
      <c r="W8559" s="402"/>
      <c r="X8559" s="402"/>
      <c r="Y8559" s="402"/>
      <c r="Z8559" s="402"/>
    </row>
    <row r="8560" spans="23:26" x14ac:dyDescent="0.2">
      <c r="W8560" s="402"/>
      <c r="X8560" s="402"/>
      <c r="Y8560" s="402"/>
      <c r="Z8560" s="402"/>
    </row>
    <row r="8561" spans="23:26" x14ac:dyDescent="0.2">
      <c r="W8561" s="402"/>
      <c r="X8561" s="402"/>
      <c r="Y8561" s="402"/>
      <c r="Z8561" s="402"/>
    </row>
    <row r="8562" spans="23:26" x14ac:dyDescent="0.2">
      <c r="W8562" s="402"/>
      <c r="X8562" s="402"/>
      <c r="Y8562" s="402"/>
      <c r="Z8562" s="402"/>
    </row>
    <row r="8563" spans="23:26" x14ac:dyDescent="0.2">
      <c r="W8563" s="402"/>
      <c r="X8563" s="402"/>
      <c r="Y8563" s="402"/>
      <c r="Z8563" s="402"/>
    </row>
    <row r="8564" spans="23:26" x14ac:dyDescent="0.2">
      <c r="W8564" s="402"/>
      <c r="X8564" s="402"/>
      <c r="Y8564" s="402"/>
      <c r="Z8564" s="402"/>
    </row>
    <row r="8565" spans="23:26" x14ac:dyDescent="0.2">
      <c r="W8565" s="402"/>
      <c r="X8565" s="402"/>
      <c r="Y8565" s="402"/>
      <c r="Z8565" s="402"/>
    </row>
    <row r="8566" spans="23:26" x14ac:dyDescent="0.2">
      <c r="W8566" s="402"/>
      <c r="X8566" s="402"/>
      <c r="Y8566" s="402"/>
      <c r="Z8566" s="402"/>
    </row>
    <row r="8567" spans="23:26" x14ac:dyDescent="0.2">
      <c r="W8567" s="402"/>
      <c r="X8567" s="402"/>
      <c r="Y8567" s="402"/>
      <c r="Z8567" s="402"/>
    </row>
    <row r="8568" spans="23:26" x14ac:dyDescent="0.2">
      <c r="W8568" s="402"/>
      <c r="X8568" s="402"/>
      <c r="Y8568" s="402"/>
      <c r="Z8568" s="402"/>
    </row>
    <row r="8569" spans="23:26" x14ac:dyDescent="0.2">
      <c r="W8569" s="402"/>
      <c r="X8569" s="402"/>
      <c r="Y8569" s="402"/>
      <c r="Z8569" s="402"/>
    </row>
    <row r="8570" spans="23:26" x14ac:dyDescent="0.2">
      <c r="W8570" s="402"/>
      <c r="X8570" s="402"/>
      <c r="Y8570" s="402"/>
      <c r="Z8570" s="402"/>
    </row>
    <row r="8571" spans="23:26" x14ac:dyDescent="0.2">
      <c r="W8571" s="402"/>
      <c r="X8571" s="402"/>
      <c r="Y8571" s="402"/>
      <c r="Z8571" s="402"/>
    </row>
    <row r="8572" spans="23:26" x14ac:dyDescent="0.2">
      <c r="W8572" s="402"/>
      <c r="X8572" s="402"/>
      <c r="Y8572" s="402"/>
      <c r="Z8572" s="402"/>
    </row>
    <row r="8573" spans="23:26" x14ac:dyDescent="0.2">
      <c r="W8573" s="402"/>
      <c r="X8573" s="402"/>
      <c r="Y8573" s="402"/>
      <c r="Z8573" s="402"/>
    </row>
    <row r="8574" spans="23:26" x14ac:dyDescent="0.2">
      <c r="W8574" s="402"/>
      <c r="X8574" s="402"/>
      <c r="Y8574" s="402"/>
      <c r="Z8574" s="402"/>
    </row>
    <row r="8575" spans="23:26" x14ac:dyDescent="0.2">
      <c r="W8575" s="402"/>
      <c r="X8575" s="402"/>
      <c r="Y8575" s="402"/>
      <c r="Z8575" s="402"/>
    </row>
    <row r="8576" spans="23:26" x14ac:dyDescent="0.2">
      <c r="W8576" s="402"/>
      <c r="X8576" s="402"/>
      <c r="Y8576" s="402"/>
      <c r="Z8576" s="402"/>
    </row>
    <row r="8577" spans="23:26" x14ac:dyDescent="0.2">
      <c r="W8577" s="402"/>
      <c r="X8577" s="402"/>
      <c r="Y8577" s="402"/>
      <c r="Z8577" s="402"/>
    </row>
    <row r="8578" spans="23:26" x14ac:dyDescent="0.2">
      <c r="W8578" s="402"/>
      <c r="X8578" s="402"/>
      <c r="Y8578" s="402"/>
      <c r="Z8578" s="402"/>
    </row>
    <row r="8579" spans="23:26" x14ac:dyDescent="0.2">
      <c r="W8579" s="402"/>
      <c r="X8579" s="402"/>
      <c r="Y8579" s="402"/>
      <c r="Z8579" s="402"/>
    </row>
    <row r="8580" spans="23:26" x14ac:dyDescent="0.2">
      <c r="W8580" s="402"/>
      <c r="X8580" s="402"/>
      <c r="Y8580" s="402"/>
      <c r="Z8580" s="402"/>
    </row>
    <row r="8581" spans="23:26" x14ac:dyDescent="0.2">
      <c r="W8581" s="402"/>
      <c r="X8581" s="402"/>
      <c r="Y8581" s="402"/>
      <c r="Z8581" s="402"/>
    </row>
    <row r="8582" spans="23:26" x14ac:dyDescent="0.2">
      <c r="W8582" s="402"/>
      <c r="X8582" s="402"/>
      <c r="Y8582" s="402"/>
      <c r="Z8582" s="402"/>
    </row>
    <row r="8583" spans="23:26" x14ac:dyDescent="0.2">
      <c r="W8583" s="402"/>
      <c r="X8583" s="402"/>
      <c r="Y8583" s="402"/>
      <c r="Z8583" s="402"/>
    </row>
    <row r="8584" spans="23:26" x14ac:dyDescent="0.2">
      <c r="W8584" s="402"/>
      <c r="X8584" s="402"/>
      <c r="Y8584" s="402"/>
      <c r="Z8584" s="402"/>
    </row>
    <row r="8585" spans="23:26" x14ac:dyDescent="0.2">
      <c r="W8585" s="402"/>
      <c r="X8585" s="402"/>
      <c r="Y8585" s="402"/>
      <c r="Z8585" s="402"/>
    </row>
    <row r="8586" spans="23:26" x14ac:dyDescent="0.2">
      <c r="W8586" s="402"/>
      <c r="X8586" s="402"/>
      <c r="Y8586" s="402"/>
      <c r="Z8586" s="402"/>
    </row>
    <row r="8587" spans="23:26" x14ac:dyDescent="0.2">
      <c r="W8587" s="402"/>
      <c r="X8587" s="402"/>
      <c r="Y8587" s="402"/>
      <c r="Z8587" s="402"/>
    </row>
    <row r="8588" spans="23:26" x14ac:dyDescent="0.2">
      <c r="W8588" s="402"/>
      <c r="X8588" s="402"/>
      <c r="Y8588" s="402"/>
      <c r="Z8588" s="402"/>
    </row>
    <row r="8589" spans="23:26" x14ac:dyDescent="0.2">
      <c r="W8589" s="402"/>
      <c r="X8589" s="402"/>
      <c r="Y8589" s="402"/>
      <c r="Z8589" s="402"/>
    </row>
    <row r="8590" spans="23:26" x14ac:dyDescent="0.2">
      <c r="W8590" s="402"/>
      <c r="X8590" s="402"/>
      <c r="Y8590" s="402"/>
      <c r="Z8590" s="402"/>
    </row>
    <row r="8591" spans="23:26" x14ac:dyDescent="0.2">
      <c r="W8591" s="402"/>
      <c r="X8591" s="402"/>
      <c r="Y8591" s="402"/>
      <c r="Z8591" s="402"/>
    </row>
    <row r="8592" spans="23:26" x14ac:dyDescent="0.2">
      <c r="W8592" s="402"/>
      <c r="X8592" s="402"/>
      <c r="Y8592" s="402"/>
      <c r="Z8592" s="402"/>
    </row>
    <row r="8593" spans="23:26" x14ac:dyDescent="0.2">
      <c r="W8593" s="402"/>
      <c r="X8593" s="402"/>
      <c r="Y8593" s="402"/>
      <c r="Z8593" s="402"/>
    </row>
    <row r="8594" spans="23:26" x14ac:dyDescent="0.2">
      <c r="W8594" s="402"/>
      <c r="X8594" s="402"/>
      <c r="Y8594" s="402"/>
      <c r="Z8594" s="402"/>
    </row>
    <row r="8595" spans="23:26" x14ac:dyDescent="0.2">
      <c r="W8595" s="402"/>
      <c r="X8595" s="402"/>
      <c r="Y8595" s="402"/>
      <c r="Z8595" s="402"/>
    </row>
    <row r="8596" spans="23:26" x14ac:dyDescent="0.2">
      <c r="W8596" s="402"/>
      <c r="X8596" s="402"/>
      <c r="Y8596" s="402"/>
      <c r="Z8596" s="402"/>
    </row>
    <row r="8597" spans="23:26" x14ac:dyDescent="0.2">
      <c r="W8597" s="402"/>
      <c r="X8597" s="402"/>
      <c r="Y8597" s="402"/>
      <c r="Z8597" s="402"/>
    </row>
    <row r="8598" spans="23:26" x14ac:dyDescent="0.2">
      <c r="W8598" s="402"/>
      <c r="X8598" s="402"/>
      <c r="Y8598" s="402"/>
      <c r="Z8598" s="402"/>
    </row>
    <row r="8599" spans="23:26" x14ac:dyDescent="0.2">
      <c r="W8599" s="402"/>
      <c r="X8599" s="402"/>
      <c r="Y8599" s="402"/>
      <c r="Z8599" s="402"/>
    </row>
    <row r="8600" spans="23:26" x14ac:dyDescent="0.2">
      <c r="W8600" s="402"/>
      <c r="X8600" s="402"/>
      <c r="Y8600" s="402"/>
      <c r="Z8600" s="402"/>
    </row>
    <row r="8601" spans="23:26" x14ac:dyDescent="0.2">
      <c r="W8601" s="402"/>
      <c r="X8601" s="402"/>
      <c r="Y8601" s="402"/>
      <c r="Z8601" s="402"/>
    </row>
    <row r="8602" spans="23:26" x14ac:dyDescent="0.2">
      <c r="W8602" s="402"/>
      <c r="X8602" s="402"/>
      <c r="Y8602" s="402"/>
      <c r="Z8602" s="402"/>
    </row>
    <row r="8603" spans="23:26" x14ac:dyDescent="0.2">
      <c r="W8603" s="402"/>
      <c r="X8603" s="402"/>
      <c r="Y8603" s="402"/>
      <c r="Z8603" s="402"/>
    </row>
    <row r="8604" spans="23:26" x14ac:dyDescent="0.2">
      <c r="W8604" s="402"/>
      <c r="X8604" s="402"/>
      <c r="Y8604" s="402"/>
      <c r="Z8604" s="402"/>
    </row>
    <row r="8605" spans="23:26" x14ac:dyDescent="0.2">
      <c r="W8605" s="402"/>
      <c r="X8605" s="402"/>
      <c r="Y8605" s="402"/>
      <c r="Z8605" s="402"/>
    </row>
    <row r="8606" spans="23:26" x14ac:dyDescent="0.2">
      <c r="W8606" s="402"/>
      <c r="X8606" s="402"/>
      <c r="Y8606" s="402"/>
      <c r="Z8606" s="402"/>
    </row>
    <row r="8607" spans="23:26" x14ac:dyDescent="0.2">
      <c r="W8607" s="402"/>
      <c r="X8607" s="402"/>
      <c r="Y8607" s="402"/>
      <c r="Z8607" s="402"/>
    </row>
    <row r="8608" spans="23:26" x14ac:dyDescent="0.2">
      <c r="W8608" s="402"/>
      <c r="X8608" s="402"/>
      <c r="Y8608" s="402"/>
      <c r="Z8608" s="402"/>
    </row>
    <row r="8609" spans="23:26" x14ac:dyDescent="0.2">
      <c r="W8609" s="402"/>
      <c r="X8609" s="402"/>
      <c r="Y8609" s="402"/>
      <c r="Z8609" s="402"/>
    </row>
    <row r="8610" spans="23:26" x14ac:dyDescent="0.2">
      <c r="W8610" s="402"/>
      <c r="X8610" s="402"/>
      <c r="Y8610" s="402"/>
      <c r="Z8610" s="402"/>
    </row>
    <row r="8611" spans="23:26" x14ac:dyDescent="0.2">
      <c r="W8611" s="402"/>
      <c r="X8611" s="402"/>
      <c r="Y8611" s="402"/>
      <c r="Z8611" s="402"/>
    </row>
    <row r="8612" spans="23:26" x14ac:dyDescent="0.2">
      <c r="W8612" s="402"/>
      <c r="X8612" s="402"/>
      <c r="Y8612" s="402"/>
      <c r="Z8612" s="402"/>
    </row>
    <row r="8613" spans="23:26" x14ac:dyDescent="0.2">
      <c r="W8613" s="402"/>
      <c r="X8613" s="402"/>
      <c r="Y8613" s="402"/>
      <c r="Z8613" s="402"/>
    </row>
    <row r="8614" spans="23:26" x14ac:dyDescent="0.2">
      <c r="W8614" s="402"/>
      <c r="X8614" s="402"/>
      <c r="Y8614" s="402"/>
      <c r="Z8614" s="402"/>
    </row>
    <row r="8615" spans="23:26" x14ac:dyDescent="0.2">
      <c r="W8615" s="402"/>
      <c r="X8615" s="402"/>
      <c r="Y8615" s="402"/>
      <c r="Z8615" s="402"/>
    </row>
    <row r="8616" spans="23:26" x14ac:dyDescent="0.2">
      <c r="W8616" s="402"/>
      <c r="X8616" s="402"/>
      <c r="Y8616" s="402"/>
      <c r="Z8616" s="402"/>
    </row>
    <row r="8617" spans="23:26" x14ac:dyDescent="0.2">
      <c r="W8617" s="402"/>
      <c r="X8617" s="402"/>
      <c r="Y8617" s="402"/>
      <c r="Z8617" s="402"/>
    </row>
    <row r="8618" spans="23:26" x14ac:dyDescent="0.2">
      <c r="W8618" s="402"/>
      <c r="X8618" s="402"/>
      <c r="Y8618" s="402"/>
      <c r="Z8618" s="402"/>
    </row>
    <row r="8619" spans="23:26" x14ac:dyDescent="0.2">
      <c r="W8619" s="402"/>
      <c r="X8619" s="402"/>
      <c r="Y8619" s="402"/>
      <c r="Z8619" s="402"/>
    </row>
    <row r="8620" spans="23:26" x14ac:dyDescent="0.2">
      <c r="W8620" s="402"/>
      <c r="X8620" s="402"/>
      <c r="Y8620" s="402"/>
      <c r="Z8620" s="402"/>
    </row>
    <row r="8621" spans="23:26" x14ac:dyDescent="0.2">
      <c r="W8621" s="402"/>
      <c r="X8621" s="402"/>
      <c r="Y8621" s="402"/>
      <c r="Z8621" s="402"/>
    </row>
    <row r="8622" spans="23:26" x14ac:dyDescent="0.2">
      <c r="W8622" s="402"/>
      <c r="X8622" s="402"/>
      <c r="Y8622" s="402"/>
      <c r="Z8622" s="402"/>
    </row>
    <row r="8623" spans="23:26" x14ac:dyDescent="0.2">
      <c r="W8623" s="402"/>
      <c r="X8623" s="402"/>
      <c r="Y8623" s="402"/>
      <c r="Z8623" s="402"/>
    </row>
    <row r="8624" spans="23:26" x14ac:dyDescent="0.2">
      <c r="W8624" s="402"/>
      <c r="X8624" s="402"/>
      <c r="Y8624" s="402"/>
      <c r="Z8624" s="402"/>
    </row>
    <row r="8625" spans="23:26" x14ac:dyDescent="0.2">
      <c r="W8625" s="402"/>
      <c r="X8625" s="402"/>
      <c r="Y8625" s="402"/>
      <c r="Z8625" s="402"/>
    </row>
    <row r="8626" spans="23:26" x14ac:dyDescent="0.2">
      <c r="W8626" s="402"/>
      <c r="X8626" s="402"/>
      <c r="Y8626" s="402"/>
      <c r="Z8626" s="402"/>
    </row>
    <row r="8627" spans="23:26" x14ac:dyDescent="0.2">
      <c r="W8627" s="402"/>
      <c r="X8627" s="402"/>
      <c r="Y8627" s="402"/>
      <c r="Z8627" s="402"/>
    </row>
    <row r="8628" spans="23:26" x14ac:dyDescent="0.2">
      <c r="W8628" s="402"/>
      <c r="X8628" s="402"/>
      <c r="Y8628" s="402"/>
      <c r="Z8628" s="402"/>
    </row>
    <row r="8629" spans="23:26" x14ac:dyDescent="0.2">
      <c r="W8629" s="402"/>
      <c r="X8629" s="402"/>
      <c r="Y8629" s="402"/>
      <c r="Z8629" s="402"/>
    </row>
    <row r="8630" spans="23:26" x14ac:dyDescent="0.2">
      <c r="W8630" s="402"/>
      <c r="X8630" s="402"/>
      <c r="Y8630" s="402"/>
      <c r="Z8630" s="402"/>
    </row>
    <row r="8631" spans="23:26" x14ac:dyDescent="0.2">
      <c r="W8631" s="402"/>
      <c r="X8631" s="402"/>
      <c r="Y8631" s="402"/>
      <c r="Z8631" s="402"/>
    </row>
    <row r="8632" spans="23:26" x14ac:dyDescent="0.2">
      <c r="W8632" s="402"/>
      <c r="X8632" s="402"/>
      <c r="Y8632" s="402"/>
      <c r="Z8632" s="402"/>
    </row>
    <row r="8633" spans="23:26" x14ac:dyDescent="0.2">
      <c r="W8633" s="402"/>
      <c r="X8633" s="402"/>
      <c r="Y8633" s="402"/>
      <c r="Z8633" s="402"/>
    </row>
    <row r="8634" spans="23:26" x14ac:dyDescent="0.2">
      <c r="W8634" s="402"/>
      <c r="X8634" s="402"/>
      <c r="Y8634" s="402"/>
      <c r="Z8634" s="402"/>
    </row>
    <row r="8635" spans="23:26" x14ac:dyDescent="0.2">
      <c r="W8635" s="402"/>
      <c r="X8635" s="402"/>
      <c r="Y8635" s="402"/>
      <c r="Z8635" s="402"/>
    </row>
    <row r="8636" spans="23:26" x14ac:dyDescent="0.2">
      <c r="W8636" s="402"/>
      <c r="X8636" s="402"/>
      <c r="Y8636" s="402"/>
      <c r="Z8636" s="402"/>
    </row>
    <row r="8637" spans="23:26" x14ac:dyDescent="0.2">
      <c r="W8637" s="402"/>
      <c r="X8637" s="402"/>
      <c r="Y8637" s="402"/>
      <c r="Z8637" s="402"/>
    </row>
    <row r="8638" spans="23:26" x14ac:dyDescent="0.2">
      <c r="W8638" s="402"/>
      <c r="X8638" s="402"/>
      <c r="Y8638" s="402"/>
      <c r="Z8638" s="402"/>
    </row>
    <row r="8639" spans="23:26" x14ac:dyDescent="0.2">
      <c r="W8639" s="402"/>
      <c r="X8639" s="402"/>
      <c r="Y8639" s="402"/>
      <c r="Z8639" s="402"/>
    </row>
    <row r="8640" spans="23:26" x14ac:dyDescent="0.2">
      <c r="W8640" s="402"/>
      <c r="X8640" s="402"/>
      <c r="Y8640" s="402"/>
      <c r="Z8640" s="402"/>
    </row>
    <row r="8641" spans="23:26" x14ac:dyDescent="0.2">
      <c r="W8641" s="402"/>
      <c r="X8641" s="402"/>
      <c r="Y8641" s="402"/>
      <c r="Z8641" s="402"/>
    </row>
    <row r="8642" spans="23:26" x14ac:dyDescent="0.2">
      <c r="W8642" s="402"/>
      <c r="X8642" s="402"/>
      <c r="Y8642" s="402"/>
      <c r="Z8642" s="402"/>
    </row>
    <row r="8643" spans="23:26" x14ac:dyDescent="0.2">
      <c r="W8643" s="402"/>
      <c r="X8643" s="402"/>
      <c r="Y8643" s="402"/>
      <c r="Z8643" s="402"/>
    </row>
    <row r="8644" spans="23:26" x14ac:dyDescent="0.2">
      <c r="W8644" s="402"/>
      <c r="X8644" s="402"/>
      <c r="Y8644" s="402"/>
      <c r="Z8644" s="402"/>
    </row>
    <row r="8645" spans="23:26" x14ac:dyDescent="0.2">
      <c r="W8645" s="402"/>
      <c r="X8645" s="402"/>
      <c r="Y8645" s="402"/>
      <c r="Z8645" s="402"/>
    </row>
    <row r="8646" spans="23:26" x14ac:dyDescent="0.2">
      <c r="W8646" s="402"/>
      <c r="X8646" s="402"/>
      <c r="Y8646" s="402"/>
      <c r="Z8646" s="402"/>
    </row>
    <row r="8647" spans="23:26" x14ac:dyDescent="0.2">
      <c r="W8647" s="402"/>
      <c r="X8647" s="402"/>
      <c r="Y8647" s="402"/>
      <c r="Z8647" s="402"/>
    </row>
    <row r="8648" spans="23:26" x14ac:dyDescent="0.2">
      <c r="W8648" s="402"/>
      <c r="X8648" s="402"/>
      <c r="Y8648" s="402"/>
      <c r="Z8648" s="402"/>
    </row>
    <row r="8649" spans="23:26" x14ac:dyDescent="0.2">
      <c r="W8649" s="402"/>
      <c r="X8649" s="402"/>
      <c r="Y8649" s="402"/>
      <c r="Z8649" s="402"/>
    </row>
    <row r="8650" spans="23:26" x14ac:dyDescent="0.2">
      <c r="W8650" s="402"/>
      <c r="X8650" s="402"/>
      <c r="Y8650" s="402"/>
      <c r="Z8650" s="402"/>
    </row>
    <row r="8651" spans="23:26" x14ac:dyDescent="0.2">
      <c r="W8651" s="402"/>
      <c r="X8651" s="402"/>
      <c r="Y8651" s="402"/>
      <c r="Z8651" s="402"/>
    </row>
    <row r="8652" spans="23:26" x14ac:dyDescent="0.2">
      <c r="W8652" s="402"/>
      <c r="X8652" s="402"/>
      <c r="Y8652" s="402"/>
      <c r="Z8652" s="402"/>
    </row>
    <row r="8653" spans="23:26" x14ac:dyDescent="0.2">
      <c r="W8653" s="402"/>
      <c r="X8653" s="402"/>
      <c r="Y8653" s="402"/>
      <c r="Z8653" s="402"/>
    </row>
    <row r="8654" spans="23:26" x14ac:dyDescent="0.2">
      <c r="W8654" s="402"/>
      <c r="X8654" s="402"/>
      <c r="Y8654" s="402"/>
      <c r="Z8654" s="402"/>
    </row>
    <row r="8655" spans="23:26" x14ac:dyDescent="0.2">
      <c r="W8655" s="402"/>
      <c r="X8655" s="402"/>
      <c r="Y8655" s="402"/>
      <c r="Z8655" s="402"/>
    </row>
    <row r="8656" spans="23:26" x14ac:dyDescent="0.2">
      <c r="W8656" s="402"/>
      <c r="X8656" s="402"/>
      <c r="Y8656" s="402"/>
      <c r="Z8656" s="402"/>
    </row>
    <row r="8657" spans="23:26" x14ac:dyDescent="0.2">
      <c r="W8657" s="402"/>
      <c r="X8657" s="402"/>
      <c r="Y8657" s="402"/>
      <c r="Z8657" s="402"/>
    </row>
    <row r="8658" spans="23:26" x14ac:dyDescent="0.2">
      <c r="W8658" s="402"/>
      <c r="X8658" s="402"/>
      <c r="Y8658" s="402"/>
      <c r="Z8658" s="402"/>
    </row>
    <row r="8659" spans="23:26" x14ac:dyDescent="0.2">
      <c r="W8659" s="402"/>
      <c r="X8659" s="402"/>
      <c r="Y8659" s="402"/>
      <c r="Z8659" s="402"/>
    </row>
    <row r="8660" spans="23:26" x14ac:dyDescent="0.2">
      <c r="W8660" s="402"/>
      <c r="X8660" s="402"/>
      <c r="Y8660" s="402"/>
      <c r="Z8660" s="402"/>
    </row>
    <row r="8661" spans="23:26" x14ac:dyDescent="0.2">
      <c r="W8661" s="402"/>
      <c r="X8661" s="402"/>
      <c r="Y8661" s="402"/>
      <c r="Z8661" s="402"/>
    </row>
    <row r="8662" spans="23:26" x14ac:dyDescent="0.2">
      <c r="W8662" s="402"/>
      <c r="X8662" s="402"/>
      <c r="Y8662" s="402"/>
      <c r="Z8662" s="402"/>
    </row>
    <row r="8663" spans="23:26" x14ac:dyDescent="0.2">
      <c r="W8663" s="402"/>
      <c r="X8663" s="402"/>
      <c r="Y8663" s="402"/>
      <c r="Z8663" s="402"/>
    </row>
    <row r="8664" spans="23:26" x14ac:dyDescent="0.2">
      <c r="W8664" s="402"/>
      <c r="X8664" s="402"/>
      <c r="Y8664" s="402"/>
      <c r="Z8664" s="402"/>
    </row>
    <row r="8665" spans="23:26" x14ac:dyDescent="0.2">
      <c r="W8665" s="402"/>
      <c r="X8665" s="402"/>
      <c r="Y8665" s="402"/>
      <c r="Z8665" s="402"/>
    </row>
    <row r="8666" spans="23:26" x14ac:dyDescent="0.2">
      <c r="W8666" s="402"/>
      <c r="X8666" s="402"/>
      <c r="Y8666" s="402"/>
      <c r="Z8666" s="402"/>
    </row>
    <row r="8667" spans="23:26" x14ac:dyDescent="0.2">
      <c r="W8667" s="402"/>
      <c r="X8667" s="402"/>
      <c r="Y8667" s="402"/>
      <c r="Z8667" s="402"/>
    </row>
    <row r="8668" spans="23:26" x14ac:dyDescent="0.2">
      <c r="W8668" s="402"/>
      <c r="X8668" s="402"/>
      <c r="Y8668" s="402"/>
      <c r="Z8668" s="402"/>
    </row>
    <row r="8669" spans="23:26" x14ac:dyDescent="0.2">
      <c r="W8669" s="402"/>
      <c r="X8669" s="402"/>
      <c r="Y8669" s="402"/>
      <c r="Z8669" s="402"/>
    </row>
    <row r="8670" spans="23:26" x14ac:dyDescent="0.2">
      <c r="W8670" s="402"/>
      <c r="X8670" s="402"/>
      <c r="Y8670" s="402"/>
      <c r="Z8670" s="402"/>
    </row>
    <row r="8671" spans="23:26" x14ac:dyDescent="0.2">
      <c r="W8671" s="402"/>
      <c r="X8671" s="402"/>
      <c r="Y8671" s="402"/>
      <c r="Z8671" s="402"/>
    </row>
    <row r="8672" spans="23:26" x14ac:dyDescent="0.2">
      <c r="W8672" s="402"/>
      <c r="X8672" s="402"/>
      <c r="Y8672" s="402"/>
      <c r="Z8672" s="402"/>
    </row>
    <row r="8673" spans="23:26" x14ac:dyDescent="0.2">
      <c r="W8673" s="402"/>
      <c r="X8673" s="402"/>
      <c r="Y8673" s="402"/>
      <c r="Z8673" s="402"/>
    </row>
    <row r="8674" spans="23:26" x14ac:dyDescent="0.2">
      <c r="W8674" s="402"/>
      <c r="X8674" s="402"/>
      <c r="Y8674" s="402"/>
      <c r="Z8674" s="402"/>
    </row>
    <row r="8675" spans="23:26" x14ac:dyDescent="0.2">
      <c r="W8675" s="402"/>
      <c r="X8675" s="402"/>
      <c r="Y8675" s="402"/>
      <c r="Z8675" s="402"/>
    </row>
    <row r="8676" spans="23:26" x14ac:dyDescent="0.2">
      <c r="W8676" s="402"/>
      <c r="X8676" s="402"/>
      <c r="Y8676" s="402"/>
      <c r="Z8676" s="402"/>
    </row>
    <row r="8677" spans="23:26" x14ac:dyDescent="0.2">
      <c r="W8677" s="402"/>
      <c r="X8677" s="402"/>
      <c r="Y8677" s="402"/>
      <c r="Z8677" s="402"/>
    </row>
    <row r="8678" spans="23:26" x14ac:dyDescent="0.2">
      <c r="W8678" s="402"/>
      <c r="X8678" s="402"/>
      <c r="Y8678" s="402"/>
      <c r="Z8678" s="402"/>
    </row>
    <row r="8679" spans="23:26" x14ac:dyDescent="0.2">
      <c r="W8679" s="402"/>
      <c r="X8679" s="402"/>
      <c r="Y8679" s="402"/>
      <c r="Z8679" s="402"/>
    </row>
    <row r="8680" spans="23:26" x14ac:dyDescent="0.2">
      <c r="W8680" s="402"/>
      <c r="X8680" s="402"/>
      <c r="Y8680" s="402"/>
      <c r="Z8680" s="402"/>
    </row>
    <row r="8681" spans="23:26" x14ac:dyDescent="0.2">
      <c r="W8681" s="402"/>
      <c r="X8681" s="402"/>
      <c r="Y8681" s="402"/>
      <c r="Z8681" s="402"/>
    </row>
    <row r="8682" spans="23:26" x14ac:dyDescent="0.2">
      <c r="W8682" s="402"/>
      <c r="X8682" s="402"/>
      <c r="Y8682" s="402"/>
      <c r="Z8682" s="402"/>
    </row>
    <row r="8683" spans="23:26" x14ac:dyDescent="0.2">
      <c r="W8683" s="402"/>
      <c r="X8683" s="402"/>
      <c r="Y8683" s="402"/>
      <c r="Z8683" s="402"/>
    </row>
    <row r="8684" spans="23:26" x14ac:dyDescent="0.2">
      <c r="W8684" s="402"/>
      <c r="X8684" s="402"/>
      <c r="Y8684" s="402"/>
      <c r="Z8684" s="402"/>
    </row>
    <row r="8685" spans="23:26" x14ac:dyDescent="0.2">
      <c r="W8685" s="402"/>
      <c r="X8685" s="402"/>
      <c r="Y8685" s="402"/>
      <c r="Z8685" s="402"/>
    </row>
    <row r="8686" spans="23:26" x14ac:dyDescent="0.2">
      <c r="W8686" s="402"/>
      <c r="X8686" s="402"/>
      <c r="Y8686" s="402"/>
      <c r="Z8686" s="402"/>
    </row>
    <row r="8687" spans="23:26" x14ac:dyDescent="0.2">
      <c r="W8687" s="402"/>
      <c r="X8687" s="402"/>
      <c r="Y8687" s="402"/>
      <c r="Z8687" s="402"/>
    </row>
    <row r="8688" spans="23:26" x14ac:dyDescent="0.2">
      <c r="W8688" s="402"/>
      <c r="X8688" s="402"/>
      <c r="Y8688" s="402"/>
      <c r="Z8688" s="402"/>
    </row>
    <row r="8689" spans="23:26" x14ac:dyDescent="0.2">
      <c r="W8689" s="402"/>
      <c r="X8689" s="402"/>
      <c r="Y8689" s="402"/>
      <c r="Z8689" s="402"/>
    </row>
    <row r="8690" spans="23:26" x14ac:dyDescent="0.2">
      <c r="W8690" s="402"/>
      <c r="X8690" s="402"/>
      <c r="Y8690" s="402"/>
      <c r="Z8690" s="402"/>
    </row>
    <row r="8691" spans="23:26" x14ac:dyDescent="0.2">
      <c r="W8691" s="402"/>
      <c r="X8691" s="402"/>
      <c r="Y8691" s="402"/>
      <c r="Z8691" s="402"/>
    </row>
    <row r="8692" spans="23:26" x14ac:dyDescent="0.2">
      <c r="W8692" s="402"/>
      <c r="X8692" s="402"/>
      <c r="Y8692" s="402"/>
      <c r="Z8692" s="402"/>
    </row>
    <row r="8693" spans="23:26" x14ac:dyDescent="0.2">
      <c r="W8693" s="402"/>
      <c r="X8693" s="402"/>
      <c r="Y8693" s="402"/>
      <c r="Z8693" s="402"/>
    </row>
    <row r="8694" spans="23:26" x14ac:dyDescent="0.2">
      <c r="W8694" s="402"/>
      <c r="X8694" s="402"/>
      <c r="Y8694" s="402"/>
      <c r="Z8694" s="402"/>
    </row>
    <row r="8695" spans="23:26" x14ac:dyDescent="0.2">
      <c r="W8695" s="402"/>
      <c r="X8695" s="402"/>
      <c r="Y8695" s="402"/>
      <c r="Z8695" s="402"/>
    </row>
    <row r="8696" spans="23:26" x14ac:dyDescent="0.2">
      <c r="W8696" s="402"/>
      <c r="X8696" s="402"/>
      <c r="Y8696" s="402"/>
      <c r="Z8696" s="402"/>
    </row>
    <row r="8697" spans="23:26" x14ac:dyDescent="0.2">
      <c r="W8697" s="402"/>
      <c r="X8697" s="402"/>
      <c r="Y8697" s="402"/>
      <c r="Z8697" s="402"/>
    </row>
    <row r="8698" spans="23:26" x14ac:dyDescent="0.2">
      <c r="W8698" s="402"/>
      <c r="X8698" s="402"/>
      <c r="Y8698" s="402"/>
      <c r="Z8698" s="402"/>
    </row>
    <row r="8699" spans="23:26" x14ac:dyDescent="0.2">
      <c r="W8699" s="402"/>
      <c r="X8699" s="402"/>
      <c r="Y8699" s="402"/>
      <c r="Z8699" s="402"/>
    </row>
    <row r="8700" spans="23:26" x14ac:dyDescent="0.2">
      <c r="W8700" s="402"/>
      <c r="X8700" s="402"/>
      <c r="Y8700" s="402"/>
      <c r="Z8700" s="402"/>
    </row>
    <row r="8701" spans="23:26" x14ac:dyDescent="0.2">
      <c r="W8701" s="402"/>
      <c r="X8701" s="402"/>
      <c r="Y8701" s="402"/>
      <c r="Z8701" s="402"/>
    </row>
    <row r="8702" spans="23:26" x14ac:dyDescent="0.2">
      <c r="W8702" s="402"/>
      <c r="X8702" s="402"/>
      <c r="Y8702" s="402"/>
      <c r="Z8702" s="402"/>
    </row>
    <row r="8703" spans="23:26" x14ac:dyDescent="0.2">
      <c r="W8703" s="402"/>
      <c r="X8703" s="402"/>
      <c r="Y8703" s="402"/>
      <c r="Z8703" s="402"/>
    </row>
    <row r="8704" spans="23:26" x14ac:dyDescent="0.2">
      <c r="W8704" s="402"/>
      <c r="X8704" s="402"/>
      <c r="Y8704" s="402"/>
      <c r="Z8704" s="402"/>
    </row>
    <row r="8705" spans="23:26" x14ac:dyDescent="0.2">
      <c r="W8705" s="402"/>
      <c r="X8705" s="402"/>
      <c r="Y8705" s="402"/>
      <c r="Z8705" s="402"/>
    </row>
    <row r="8706" spans="23:26" x14ac:dyDescent="0.2">
      <c r="W8706" s="402"/>
      <c r="X8706" s="402"/>
      <c r="Y8706" s="402"/>
      <c r="Z8706" s="402"/>
    </row>
    <row r="8707" spans="23:26" x14ac:dyDescent="0.2">
      <c r="W8707" s="402"/>
      <c r="X8707" s="402"/>
      <c r="Y8707" s="402"/>
      <c r="Z8707" s="402"/>
    </row>
    <row r="8708" spans="23:26" x14ac:dyDescent="0.2">
      <c r="W8708" s="402"/>
      <c r="X8708" s="402"/>
      <c r="Y8708" s="402"/>
      <c r="Z8708" s="402"/>
    </row>
    <row r="8709" spans="23:26" x14ac:dyDescent="0.2">
      <c r="W8709" s="402"/>
      <c r="X8709" s="402"/>
      <c r="Y8709" s="402"/>
      <c r="Z8709" s="402"/>
    </row>
    <row r="8710" spans="23:26" x14ac:dyDescent="0.2">
      <c r="W8710" s="402"/>
      <c r="X8710" s="402"/>
      <c r="Y8710" s="402"/>
      <c r="Z8710" s="402"/>
    </row>
    <row r="8711" spans="23:26" x14ac:dyDescent="0.2">
      <c r="W8711" s="402"/>
      <c r="X8711" s="402"/>
      <c r="Y8711" s="402"/>
      <c r="Z8711" s="402"/>
    </row>
    <row r="8712" spans="23:26" x14ac:dyDescent="0.2">
      <c r="W8712" s="402"/>
      <c r="X8712" s="402"/>
      <c r="Y8712" s="402"/>
      <c r="Z8712" s="402"/>
    </row>
    <row r="8713" spans="23:26" x14ac:dyDescent="0.2">
      <c r="W8713" s="402"/>
      <c r="X8713" s="402"/>
      <c r="Y8713" s="402"/>
      <c r="Z8713" s="402"/>
    </row>
    <row r="8714" spans="23:26" x14ac:dyDescent="0.2">
      <c r="W8714" s="402"/>
      <c r="X8714" s="402"/>
      <c r="Y8714" s="402"/>
      <c r="Z8714" s="402"/>
    </row>
    <row r="8715" spans="23:26" x14ac:dyDescent="0.2">
      <c r="W8715" s="402"/>
      <c r="X8715" s="402"/>
      <c r="Y8715" s="402"/>
      <c r="Z8715" s="402"/>
    </row>
    <row r="8716" spans="23:26" x14ac:dyDescent="0.2">
      <c r="W8716" s="402"/>
      <c r="X8716" s="402"/>
      <c r="Y8716" s="402"/>
      <c r="Z8716" s="402"/>
    </row>
    <row r="8717" spans="23:26" x14ac:dyDescent="0.2">
      <c r="W8717" s="402"/>
      <c r="X8717" s="402"/>
      <c r="Y8717" s="402"/>
      <c r="Z8717" s="402"/>
    </row>
    <row r="8718" spans="23:26" x14ac:dyDescent="0.2">
      <c r="W8718" s="402"/>
      <c r="X8718" s="402"/>
      <c r="Y8718" s="402"/>
      <c r="Z8718" s="402"/>
    </row>
    <row r="8719" spans="23:26" x14ac:dyDescent="0.2">
      <c r="W8719" s="402"/>
      <c r="X8719" s="402"/>
      <c r="Y8719" s="402"/>
      <c r="Z8719" s="402"/>
    </row>
    <row r="8720" spans="23:26" x14ac:dyDescent="0.2">
      <c r="W8720" s="402"/>
      <c r="X8720" s="402"/>
      <c r="Y8720" s="402"/>
      <c r="Z8720" s="402"/>
    </row>
    <row r="8721" spans="23:26" x14ac:dyDescent="0.2">
      <c r="W8721" s="402"/>
      <c r="X8721" s="402"/>
      <c r="Y8721" s="402"/>
      <c r="Z8721" s="402"/>
    </row>
    <row r="8722" spans="23:26" x14ac:dyDescent="0.2">
      <c r="W8722" s="402"/>
      <c r="X8722" s="402"/>
      <c r="Y8722" s="402"/>
      <c r="Z8722" s="402"/>
    </row>
    <row r="8723" spans="23:26" x14ac:dyDescent="0.2">
      <c r="W8723" s="402"/>
      <c r="X8723" s="402"/>
      <c r="Y8723" s="402"/>
      <c r="Z8723" s="402"/>
    </row>
    <row r="8724" spans="23:26" x14ac:dyDescent="0.2">
      <c r="W8724" s="402"/>
      <c r="X8724" s="402"/>
      <c r="Y8724" s="402"/>
      <c r="Z8724" s="402"/>
    </row>
    <row r="8725" spans="23:26" x14ac:dyDescent="0.2">
      <c r="W8725" s="402"/>
      <c r="X8725" s="402"/>
      <c r="Y8725" s="402"/>
      <c r="Z8725" s="402"/>
    </row>
    <row r="8726" spans="23:26" x14ac:dyDescent="0.2">
      <c r="W8726" s="402"/>
      <c r="X8726" s="402"/>
      <c r="Y8726" s="402"/>
      <c r="Z8726" s="402"/>
    </row>
    <row r="8727" spans="23:26" x14ac:dyDescent="0.2">
      <c r="W8727" s="402"/>
      <c r="X8727" s="402"/>
      <c r="Y8727" s="402"/>
      <c r="Z8727" s="402"/>
    </row>
    <row r="8728" spans="23:26" x14ac:dyDescent="0.2">
      <c r="W8728" s="402"/>
      <c r="X8728" s="402"/>
      <c r="Y8728" s="402"/>
      <c r="Z8728" s="402"/>
    </row>
    <row r="8729" spans="23:26" x14ac:dyDescent="0.2">
      <c r="W8729" s="402"/>
      <c r="X8729" s="402"/>
      <c r="Y8729" s="402"/>
      <c r="Z8729" s="402"/>
    </row>
    <row r="8730" spans="23:26" x14ac:dyDescent="0.2">
      <c r="W8730" s="402"/>
      <c r="X8730" s="402"/>
      <c r="Y8730" s="402"/>
      <c r="Z8730" s="402"/>
    </row>
    <row r="8731" spans="23:26" x14ac:dyDescent="0.2">
      <c r="W8731" s="402"/>
      <c r="X8731" s="402"/>
      <c r="Y8731" s="402"/>
      <c r="Z8731" s="402"/>
    </row>
    <row r="8732" spans="23:26" x14ac:dyDescent="0.2">
      <c r="W8732" s="402"/>
      <c r="X8732" s="402"/>
      <c r="Y8732" s="402"/>
      <c r="Z8732" s="402"/>
    </row>
    <row r="8733" spans="23:26" x14ac:dyDescent="0.2">
      <c r="W8733" s="402"/>
      <c r="X8733" s="402"/>
      <c r="Y8733" s="402"/>
      <c r="Z8733" s="402"/>
    </row>
    <row r="8734" spans="23:26" x14ac:dyDescent="0.2">
      <c r="W8734" s="402"/>
      <c r="X8734" s="402"/>
      <c r="Y8734" s="402"/>
      <c r="Z8734" s="402"/>
    </row>
    <row r="8735" spans="23:26" x14ac:dyDescent="0.2">
      <c r="W8735" s="402"/>
      <c r="X8735" s="402"/>
      <c r="Y8735" s="402"/>
      <c r="Z8735" s="402"/>
    </row>
    <row r="8736" spans="23:26" x14ac:dyDescent="0.2">
      <c r="W8736" s="402"/>
      <c r="X8736" s="402"/>
      <c r="Y8736" s="402"/>
      <c r="Z8736" s="402"/>
    </row>
    <row r="8737" spans="23:26" x14ac:dyDescent="0.2">
      <c r="W8737" s="402"/>
      <c r="X8737" s="402"/>
      <c r="Y8737" s="402"/>
      <c r="Z8737" s="402"/>
    </row>
    <row r="8738" spans="23:26" x14ac:dyDescent="0.2">
      <c r="W8738" s="402"/>
      <c r="X8738" s="402"/>
      <c r="Y8738" s="402"/>
      <c r="Z8738" s="402"/>
    </row>
    <row r="8739" spans="23:26" x14ac:dyDescent="0.2">
      <c r="W8739" s="402"/>
      <c r="X8739" s="402"/>
      <c r="Y8739" s="402"/>
      <c r="Z8739" s="402"/>
    </row>
    <row r="8740" spans="23:26" x14ac:dyDescent="0.2">
      <c r="W8740" s="402"/>
      <c r="X8740" s="402"/>
      <c r="Y8740" s="402"/>
      <c r="Z8740" s="402"/>
    </row>
    <row r="8741" spans="23:26" x14ac:dyDescent="0.2">
      <c r="W8741" s="402"/>
      <c r="X8741" s="402"/>
      <c r="Y8741" s="402"/>
      <c r="Z8741" s="402"/>
    </row>
    <row r="8742" spans="23:26" x14ac:dyDescent="0.2">
      <c r="W8742" s="402"/>
      <c r="X8742" s="402"/>
      <c r="Y8742" s="402"/>
      <c r="Z8742" s="402"/>
    </row>
    <row r="8743" spans="23:26" x14ac:dyDescent="0.2">
      <c r="W8743" s="402"/>
      <c r="X8743" s="402"/>
      <c r="Y8743" s="402"/>
      <c r="Z8743" s="402"/>
    </row>
    <row r="8744" spans="23:26" x14ac:dyDescent="0.2">
      <c r="W8744" s="402"/>
      <c r="X8744" s="402"/>
      <c r="Y8744" s="402"/>
      <c r="Z8744" s="402"/>
    </row>
    <row r="8745" spans="23:26" x14ac:dyDescent="0.2">
      <c r="W8745" s="402"/>
      <c r="X8745" s="402"/>
      <c r="Y8745" s="402"/>
      <c r="Z8745" s="402"/>
    </row>
    <row r="8746" spans="23:26" x14ac:dyDescent="0.2">
      <c r="W8746" s="402"/>
      <c r="X8746" s="402"/>
      <c r="Y8746" s="402"/>
      <c r="Z8746" s="402"/>
    </row>
    <row r="8747" spans="23:26" x14ac:dyDescent="0.2">
      <c r="W8747" s="402"/>
      <c r="X8747" s="402"/>
      <c r="Y8747" s="402"/>
      <c r="Z8747" s="402"/>
    </row>
    <row r="8748" spans="23:26" x14ac:dyDescent="0.2">
      <c r="W8748" s="402"/>
      <c r="X8748" s="402"/>
      <c r="Y8748" s="402"/>
      <c r="Z8748" s="402"/>
    </row>
    <row r="8749" spans="23:26" x14ac:dyDescent="0.2">
      <c r="W8749" s="402"/>
      <c r="X8749" s="402"/>
      <c r="Y8749" s="402"/>
      <c r="Z8749" s="402"/>
    </row>
    <row r="8750" spans="23:26" x14ac:dyDescent="0.2">
      <c r="W8750" s="402"/>
      <c r="X8750" s="402"/>
      <c r="Y8750" s="402"/>
      <c r="Z8750" s="402"/>
    </row>
    <row r="8751" spans="23:26" x14ac:dyDescent="0.2">
      <c r="W8751" s="402"/>
      <c r="X8751" s="402"/>
      <c r="Y8751" s="402"/>
      <c r="Z8751" s="402"/>
    </row>
    <row r="8752" spans="23:26" x14ac:dyDescent="0.2">
      <c r="W8752" s="402"/>
      <c r="X8752" s="402"/>
      <c r="Y8752" s="402"/>
      <c r="Z8752" s="402"/>
    </row>
    <row r="8753" spans="23:26" x14ac:dyDescent="0.2">
      <c r="W8753" s="402"/>
      <c r="X8753" s="402"/>
      <c r="Y8753" s="402"/>
      <c r="Z8753" s="402"/>
    </row>
    <row r="8754" spans="23:26" x14ac:dyDescent="0.2">
      <c r="W8754" s="402"/>
      <c r="X8754" s="402"/>
      <c r="Y8754" s="402"/>
      <c r="Z8754" s="402"/>
    </row>
    <row r="8755" spans="23:26" x14ac:dyDescent="0.2">
      <c r="W8755" s="402"/>
      <c r="X8755" s="402"/>
      <c r="Y8755" s="402"/>
      <c r="Z8755" s="402"/>
    </row>
    <row r="8756" spans="23:26" x14ac:dyDescent="0.2">
      <c r="W8756" s="402"/>
      <c r="X8756" s="402"/>
      <c r="Y8756" s="402"/>
      <c r="Z8756" s="402"/>
    </row>
    <row r="8757" spans="23:26" x14ac:dyDescent="0.2">
      <c r="W8757" s="402"/>
      <c r="X8757" s="402"/>
      <c r="Y8757" s="402"/>
      <c r="Z8757" s="402"/>
    </row>
    <row r="8758" spans="23:26" x14ac:dyDescent="0.2">
      <c r="W8758" s="402"/>
      <c r="X8758" s="402"/>
      <c r="Y8758" s="402"/>
      <c r="Z8758" s="402"/>
    </row>
    <row r="8759" spans="23:26" x14ac:dyDescent="0.2">
      <c r="W8759" s="402"/>
      <c r="X8759" s="402"/>
      <c r="Y8759" s="402"/>
      <c r="Z8759" s="402"/>
    </row>
    <row r="8760" spans="23:26" x14ac:dyDescent="0.2">
      <c r="W8760" s="402"/>
      <c r="X8760" s="402"/>
      <c r="Y8760" s="402"/>
      <c r="Z8760" s="402"/>
    </row>
    <row r="8761" spans="23:26" x14ac:dyDescent="0.2">
      <c r="W8761" s="402"/>
      <c r="X8761" s="402"/>
      <c r="Y8761" s="402"/>
      <c r="Z8761" s="402"/>
    </row>
    <row r="8762" spans="23:26" x14ac:dyDescent="0.2">
      <c r="W8762" s="402"/>
      <c r="X8762" s="402"/>
      <c r="Y8762" s="402"/>
      <c r="Z8762" s="402"/>
    </row>
    <row r="8763" spans="23:26" x14ac:dyDescent="0.2">
      <c r="W8763" s="402"/>
      <c r="X8763" s="402"/>
      <c r="Y8763" s="402"/>
      <c r="Z8763" s="402"/>
    </row>
    <row r="8764" spans="23:26" x14ac:dyDescent="0.2">
      <c r="W8764" s="402"/>
      <c r="X8764" s="402"/>
      <c r="Y8764" s="402"/>
      <c r="Z8764" s="402"/>
    </row>
    <row r="8765" spans="23:26" x14ac:dyDescent="0.2">
      <c r="W8765" s="402"/>
      <c r="X8765" s="402"/>
      <c r="Y8765" s="402"/>
      <c r="Z8765" s="402"/>
    </row>
    <row r="8766" spans="23:26" x14ac:dyDescent="0.2">
      <c r="W8766" s="402"/>
      <c r="X8766" s="402"/>
      <c r="Y8766" s="402"/>
      <c r="Z8766" s="402"/>
    </row>
    <row r="8767" spans="23:26" x14ac:dyDescent="0.2">
      <c r="W8767" s="402"/>
      <c r="X8767" s="402"/>
      <c r="Y8767" s="402"/>
      <c r="Z8767" s="402"/>
    </row>
    <row r="8768" spans="23:26" x14ac:dyDescent="0.2">
      <c r="W8768" s="402"/>
      <c r="X8768" s="402"/>
      <c r="Y8768" s="402"/>
      <c r="Z8768" s="402"/>
    </row>
    <row r="8769" spans="23:26" x14ac:dyDescent="0.2">
      <c r="W8769" s="402"/>
      <c r="X8769" s="402"/>
      <c r="Y8769" s="402"/>
      <c r="Z8769" s="402"/>
    </row>
    <row r="8770" spans="23:26" x14ac:dyDescent="0.2">
      <c r="W8770" s="402"/>
      <c r="X8770" s="402"/>
      <c r="Y8770" s="402"/>
      <c r="Z8770" s="402"/>
    </row>
    <row r="8771" spans="23:26" x14ac:dyDescent="0.2">
      <c r="W8771" s="402"/>
      <c r="X8771" s="402"/>
      <c r="Y8771" s="402"/>
      <c r="Z8771" s="402"/>
    </row>
    <row r="8772" spans="23:26" x14ac:dyDescent="0.2">
      <c r="W8772" s="402"/>
      <c r="X8772" s="402"/>
      <c r="Y8772" s="402"/>
      <c r="Z8772" s="402"/>
    </row>
    <row r="8773" spans="23:26" x14ac:dyDescent="0.2">
      <c r="W8773" s="402"/>
      <c r="X8773" s="402"/>
      <c r="Y8773" s="402"/>
      <c r="Z8773" s="402"/>
    </row>
    <row r="8774" spans="23:26" x14ac:dyDescent="0.2">
      <c r="W8774" s="402"/>
      <c r="X8774" s="402"/>
      <c r="Y8774" s="402"/>
      <c r="Z8774" s="402"/>
    </row>
    <row r="8775" spans="23:26" x14ac:dyDescent="0.2">
      <c r="W8775" s="402"/>
      <c r="X8775" s="402"/>
      <c r="Y8775" s="402"/>
      <c r="Z8775" s="402"/>
    </row>
    <row r="8776" spans="23:26" x14ac:dyDescent="0.2">
      <c r="W8776" s="402"/>
      <c r="X8776" s="402"/>
      <c r="Y8776" s="402"/>
      <c r="Z8776" s="402"/>
    </row>
    <row r="8777" spans="23:26" x14ac:dyDescent="0.2">
      <c r="W8777" s="402"/>
      <c r="X8777" s="402"/>
      <c r="Y8777" s="402"/>
      <c r="Z8777" s="402"/>
    </row>
    <row r="8778" spans="23:26" x14ac:dyDescent="0.2">
      <c r="W8778" s="402"/>
      <c r="X8778" s="402"/>
      <c r="Y8778" s="402"/>
      <c r="Z8778" s="402"/>
    </row>
    <row r="8779" spans="23:26" x14ac:dyDescent="0.2">
      <c r="W8779" s="402"/>
      <c r="X8779" s="402"/>
      <c r="Y8779" s="402"/>
      <c r="Z8779" s="402"/>
    </row>
    <row r="8780" spans="23:26" x14ac:dyDescent="0.2">
      <c r="W8780" s="402"/>
      <c r="X8780" s="402"/>
      <c r="Y8780" s="402"/>
      <c r="Z8780" s="402"/>
    </row>
    <row r="8781" spans="23:26" x14ac:dyDescent="0.2">
      <c r="W8781" s="402"/>
      <c r="X8781" s="402"/>
      <c r="Y8781" s="402"/>
      <c r="Z8781" s="402"/>
    </row>
    <row r="8782" spans="23:26" x14ac:dyDescent="0.2">
      <c r="W8782" s="402"/>
      <c r="X8782" s="402"/>
      <c r="Y8782" s="402"/>
      <c r="Z8782" s="402"/>
    </row>
    <row r="8783" spans="23:26" x14ac:dyDescent="0.2">
      <c r="W8783" s="402"/>
      <c r="X8783" s="402"/>
      <c r="Y8783" s="402"/>
      <c r="Z8783" s="402"/>
    </row>
    <row r="8784" spans="23:26" x14ac:dyDescent="0.2">
      <c r="W8784" s="402"/>
      <c r="X8784" s="402"/>
      <c r="Y8784" s="402"/>
      <c r="Z8784" s="402"/>
    </row>
    <row r="8785" spans="23:26" x14ac:dyDescent="0.2">
      <c r="W8785" s="402"/>
      <c r="X8785" s="402"/>
      <c r="Y8785" s="402"/>
      <c r="Z8785" s="402"/>
    </row>
    <row r="8786" spans="23:26" x14ac:dyDescent="0.2">
      <c r="W8786" s="402"/>
      <c r="X8786" s="402"/>
      <c r="Y8786" s="402"/>
      <c r="Z8786" s="402"/>
    </row>
    <row r="8787" spans="23:26" x14ac:dyDescent="0.2">
      <c r="W8787" s="402"/>
      <c r="X8787" s="402"/>
      <c r="Y8787" s="402"/>
      <c r="Z8787" s="402"/>
    </row>
    <row r="8788" spans="23:26" x14ac:dyDescent="0.2">
      <c r="W8788" s="402"/>
      <c r="X8788" s="402"/>
      <c r="Y8788" s="402"/>
      <c r="Z8788" s="402"/>
    </row>
    <row r="8789" spans="23:26" x14ac:dyDescent="0.2">
      <c r="W8789" s="402"/>
      <c r="X8789" s="402"/>
      <c r="Y8789" s="402"/>
      <c r="Z8789" s="402"/>
    </row>
    <row r="8790" spans="23:26" x14ac:dyDescent="0.2">
      <c r="W8790" s="402"/>
      <c r="X8790" s="402"/>
      <c r="Y8790" s="402"/>
      <c r="Z8790" s="402"/>
    </row>
    <row r="8791" spans="23:26" x14ac:dyDescent="0.2">
      <c r="W8791" s="402"/>
      <c r="X8791" s="402"/>
      <c r="Y8791" s="402"/>
      <c r="Z8791" s="402"/>
    </row>
    <row r="8792" spans="23:26" x14ac:dyDescent="0.2">
      <c r="W8792" s="402"/>
      <c r="X8792" s="402"/>
      <c r="Y8792" s="402"/>
      <c r="Z8792" s="402"/>
    </row>
    <row r="8793" spans="23:26" x14ac:dyDescent="0.2">
      <c r="W8793" s="402"/>
      <c r="X8793" s="402"/>
      <c r="Y8793" s="402"/>
      <c r="Z8793" s="402"/>
    </row>
    <row r="8794" spans="23:26" x14ac:dyDescent="0.2">
      <c r="W8794" s="402"/>
      <c r="X8794" s="402"/>
      <c r="Y8794" s="402"/>
      <c r="Z8794" s="402"/>
    </row>
    <row r="8795" spans="23:26" x14ac:dyDescent="0.2">
      <c r="W8795" s="402"/>
      <c r="X8795" s="402"/>
      <c r="Y8795" s="402"/>
      <c r="Z8795" s="402"/>
    </row>
    <row r="8796" spans="23:26" x14ac:dyDescent="0.2">
      <c r="W8796" s="402"/>
      <c r="X8796" s="402"/>
      <c r="Y8796" s="402"/>
      <c r="Z8796" s="402"/>
    </row>
    <row r="8797" spans="23:26" x14ac:dyDescent="0.2">
      <c r="W8797" s="402"/>
      <c r="X8797" s="402"/>
      <c r="Y8797" s="402"/>
      <c r="Z8797" s="402"/>
    </row>
    <row r="8798" spans="23:26" x14ac:dyDescent="0.2">
      <c r="W8798" s="402"/>
      <c r="X8798" s="402"/>
      <c r="Y8798" s="402"/>
      <c r="Z8798" s="402"/>
    </row>
    <row r="8799" spans="23:26" x14ac:dyDescent="0.2">
      <c r="W8799" s="402"/>
      <c r="X8799" s="402"/>
      <c r="Y8799" s="402"/>
      <c r="Z8799" s="402"/>
    </row>
    <row r="8800" spans="23:26" x14ac:dyDescent="0.2">
      <c r="W8800" s="402"/>
      <c r="X8800" s="402"/>
      <c r="Y8800" s="402"/>
      <c r="Z8800" s="402"/>
    </row>
    <row r="8801" spans="23:26" x14ac:dyDescent="0.2">
      <c r="W8801" s="402"/>
      <c r="X8801" s="402"/>
      <c r="Y8801" s="402"/>
      <c r="Z8801" s="402"/>
    </row>
    <row r="8802" spans="23:26" x14ac:dyDescent="0.2">
      <c r="W8802" s="402"/>
      <c r="X8802" s="402"/>
      <c r="Y8802" s="402"/>
      <c r="Z8802" s="402"/>
    </row>
    <row r="8803" spans="23:26" x14ac:dyDescent="0.2">
      <c r="W8803" s="402"/>
      <c r="X8803" s="402"/>
      <c r="Y8803" s="402"/>
      <c r="Z8803" s="402"/>
    </row>
    <row r="8804" spans="23:26" x14ac:dyDescent="0.2">
      <c r="W8804" s="402"/>
      <c r="X8804" s="402"/>
      <c r="Y8804" s="402"/>
      <c r="Z8804" s="402"/>
    </row>
    <row r="8805" spans="23:26" x14ac:dyDescent="0.2">
      <c r="W8805" s="402"/>
      <c r="X8805" s="402"/>
      <c r="Y8805" s="402"/>
      <c r="Z8805" s="402"/>
    </row>
    <row r="8806" spans="23:26" x14ac:dyDescent="0.2">
      <c r="W8806" s="402"/>
      <c r="X8806" s="402"/>
      <c r="Y8806" s="402"/>
      <c r="Z8806" s="402"/>
    </row>
    <row r="8807" spans="23:26" x14ac:dyDescent="0.2">
      <c r="W8807" s="402"/>
      <c r="X8807" s="402"/>
      <c r="Y8807" s="402"/>
      <c r="Z8807" s="402"/>
    </row>
    <row r="8808" spans="23:26" x14ac:dyDescent="0.2">
      <c r="W8808" s="402"/>
      <c r="X8808" s="402"/>
      <c r="Y8808" s="402"/>
      <c r="Z8808" s="402"/>
    </row>
    <row r="8809" spans="23:26" x14ac:dyDescent="0.2">
      <c r="W8809" s="402"/>
      <c r="X8809" s="402"/>
      <c r="Y8809" s="402"/>
      <c r="Z8809" s="402"/>
    </row>
    <row r="8810" spans="23:26" x14ac:dyDescent="0.2">
      <c r="W8810" s="402"/>
      <c r="X8810" s="402"/>
      <c r="Y8810" s="402"/>
      <c r="Z8810" s="402"/>
    </row>
    <row r="8811" spans="23:26" x14ac:dyDescent="0.2">
      <c r="W8811" s="402"/>
      <c r="X8811" s="402"/>
      <c r="Y8811" s="402"/>
      <c r="Z8811" s="402"/>
    </row>
    <row r="8812" spans="23:26" x14ac:dyDescent="0.2">
      <c r="W8812" s="402"/>
      <c r="X8812" s="402"/>
      <c r="Y8812" s="402"/>
      <c r="Z8812" s="402"/>
    </row>
    <row r="8813" spans="23:26" x14ac:dyDescent="0.2">
      <c r="W8813" s="402"/>
      <c r="X8813" s="402"/>
      <c r="Y8813" s="402"/>
      <c r="Z8813" s="402"/>
    </row>
    <row r="8814" spans="23:26" x14ac:dyDescent="0.2">
      <c r="W8814" s="402"/>
      <c r="X8814" s="402"/>
      <c r="Y8814" s="402"/>
      <c r="Z8814" s="402"/>
    </row>
    <row r="8815" spans="23:26" x14ac:dyDescent="0.2">
      <c r="W8815" s="402"/>
      <c r="X8815" s="402"/>
      <c r="Y8815" s="402"/>
      <c r="Z8815" s="402"/>
    </row>
    <row r="8816" spans="23:26" x14ac:dyDescent="0.2">
      <c r="W8816" s="402"/>
      <c r="X8816" s="402"/>
      <c r="Y8816" s="402"/>
      <c r="Z8816" s="402"/>
    </row>
    <row r="8817" spans="23:26" x14ac:dyDescent="0.2">
      <c r="W8817" s="402"/>
      <c r="X8817" s="402"/>
      <c r="Y8817" s="402"/>
      <c r="Z8817" s="402"/>
    </row>
    <row r="8818" spans="23:26" x14ac:dyDescent="0.2">
      <c r="W8818" s="402"/>
      <c r="X8818" s="402"/>
      <c r="Y8818" s="402"/>
      <c r="Z8818" s="402"/>
    </row>
    <row r="8819" spans="23:26" x14ac:dyDescent="0.2">
      <c r="W8819" s="402"/>
      <c r="X8819" s="402"/>
      <c r="Y8819" s="402"/>
      <c r="Z8819" s="402"/>
    </row>
    <row r="8820" spans="23:26" x14ac:dyDescent="0.2">
      <c r="W8820" s="402"/>
      <c r="X8820" s="402"/>
      <c r="Y8820" s="402"/>
      <c r="Z8820" s="402"/>
    </row>
    <row r="8821" spans="23:26" x14ac:dyDescent="0.2">
      <c r="W8821" s="402"/>
      <c r="X8821" s="402"/>
      <c r="Y8821" s="402"/>
      <c r="Z8821" s="402"/>
    </row>
    <row r="8822" spans="23:26" x14ac:dyDescent="0.2">
      <c r="W8822" s="402"/>
      <c r="X8822" s="402"/>
      <c r="Y8822" s="402"/>
      <c r="Z8822" s="402"/>
    </row>
    <row r="8823" spans="23:26" x14ac:dyDescent="0.2">
      <c r="W8823" s="402"/>
      <c r="X8823" s="402"/>
      <c r="Y8823" s="402"/>
      <c r="Z8823" s="402"/>
    </row>
    <row r="8824" spans="23:26" x14ac:dyDescent="0.2">
      <c r="W8824" s="402"/>
      <c r="X8824" s="402"/>
      <c r="Y8824" s="402"/>
      <c r="Z8824" s="402"/>
    </row>
    <row r="8825" spans="23:26" x14ac:dyDescent="0.2">
      <c r="W8825" s="402"/>
      <c r="X8825" s="402"/>
      <c r="Y8825" s="402"/>
      <c r="Z8825" s="402"/>
    </row>
    <row r="8826" spans="23:26" x14ac:dyDescent="0.2">
      <c r="W8826" s="402"/>
      <c r="X8826" s="402"/>
      <c r="Y8826" s="402"/>
      <c r="Z8826" s="402"/>
    </row>
    <row r="8827" spans="23:26" x14ac:dyDescent="0.2">
      <c r="W8827" s="402"/>
      <c r="X8827" s="402"/>
      <c r="Y8827" s="402"/>
      <c r="Z8827" s="402"/>
    </row>
    <row r="8828" spans="23:26" x14ac:dyDescent="0.2">
      <c r="W8828" s="402"/>
      <c r="X8828" s="402"/>
      <c r="Y8828" s="402"/>
      <c r="Z8828" s="402"/>
    </row>
    <row r="8829" spans="23:26" x14ac:dyDescent="0.2">
      <c r="W8829" s="402"/>
      <c r="X8829" s="402"/>
      <c r="Y8829" s="402"/>
      <c r="Z8829" s="402"/>
    </row>
    <row r="8830" spans="23:26" x14ac:dyDescent="0.2">
      <c r="W8830" s="402"/>
      <c r="X8830" s="402"/>
      <c r="Y8830" s="402"/>
      <c r="Z8830" s="402"/>
    </row>
    <row r="8831" spans="23:26" x14ac:dyDescent="0.2">
      <c r="W8831" s="402"/>
      <c r="X8831" s="402"/>
      <c r="Y8831" s="402"/>
      <c r="Z8831" s="402"/>
    </row>
    <row r="8832" spans="23:26" x14ac:dyDescent="0.2">
      <c r="W8832" s="402"/>
      <c r="X8832" s="402"/>
      <c r="Y8832" s="402"/>
      <c r="Z8832" s="402"/>
    </row>
    <row r="8833" spans="23:26" x14ac:dyDescent="0.2">
      <c r="W8833" s="402"/>
      <c r="X8833" s="402"/>
      <c r="Y8833" s="402"/>
      <c r="Z8833" s="402"/>
    </row>
    <row r="8834" spans="23:26" x14ac:dyDescent="0.2">
      <c r="W8834" s="402"/>
      <c r="X8834" s="402"/>
      <c r="Y8834" s="402"/>
      <c r="Z8834" s="402"/>
    </row>
    <row r="8835" spans="23:26" x14ac:dyDescent="0.2">
      <c r="W8835" s="402"/>
      <c r="X8835" s="402"/>
      <c r="Y8835" s="402"/>
      <c r="Z8835" s="402"/>
    </row>
    <row r="8836" spans="23:26" x14ac:dyDescent="0.2">
      <c r="W8836" s="402"/>
      <c r="X8836" s="402"/>
      <c r="Y8836" s="402"/>
      <c r="Z8836" s="402"/>
    </row>
    <row r="8837" spans="23:26" x14ac:dyDescent="0.2">
      <c r="W8837" s="402"/>
      <c r="X8837" s="402"/>
      <c r="Y8837" s="402"/>
      <c r="Z8837" s="402"/>
    </row>
    <row r="8838" spans="23:26" x14ac:dyDescent="0.2">
      <c r="W8838" s="402"/>
      <c r="X8838" s="402"/>
      <c r="Y8838" s="402"/>
      <c r="Z8838" s="402"/>
    </row>
    <row r="8839" spans="23:26" x14ac:dyDescent="0.2">
      <c r="W8839" s="402"/>
      <c r="X8839" s="402"/>
      <c r="Y8839" s="402"/>
      <c r="Z8839" s="402"/>
    </row>
    <row r="8840" spans="23:26" x14ac:dyDescent="0.2">
      <c r="W8840" s="402"/>
      <c r="X8840" s="402"/>
      <c r="Y8840" s="402"/>
      <c r="Z8840" s="402"/>
    </row>
    <row r="8841" spans="23:26" x14ac:dyDescent="0.2">
      <c r="W8841" s="402"/>
      <c r="X8841" s="402"/>
      <c r="Y8841" s="402"/>
      <c r="Z8841" s="402"/>
    </row>
    <row r="8842" spans="23:26" x14ac:dyDescent="0.2">
      <c r="W8842" s="402"/>
      <c r="X8842" s="402"/>
      <c r="Y8842" s="402"/>
      <c r="Z8842" s="402"/>
    </row>
    <row r="8843" spans="23:26" x14ac:dyDescent="0.2">
      <c r="W8843" s="402"/>
      <c r="X8843" s="402"/>
      <c r="Y8843" s="402"/>
      <c r="Z8843" s="402"/>
    </row>
    <row r="8844" spans="23:26" x14ac:dyDescent="0.2">
      <c r="W8844" s="402"/>
      <c r="X8844" s="402"/>
      <c r="Y8844" s="402"/>
      <c r="Z8844" s="402"/>
    </row>
    <row r="8845" spans="23:26" x14ac:dyDescent="0.2">
      <c r="W8845" s="402"/>
      <c r="X8845" s="402"/>
      <c r="Y8845" s="402"/>
      <c r="Z8845" s="402"/>
    </row>
    <row r="8846" spans="23:26" x14ac:dyDescent="0.2">
      <c r="W8846" s="402"/>
      <c r="X8846" s="402"/>
      <c r="Y8846" s="402"/>
      <c r="Z8846" s="402"/>
    </row>
    <row r="8847" spans="23:26" x14ac:dyDescent="0.2">
      <c r="W8847" s="402"/>
      <c r="X8847" s="402"/>
      <c r="Y8847" s="402"/>
      <c r="Z8847" s="402"/>
    </row>
    <row r="8848" spans="23:26" x14ac:dyDescent="0.2">
      <c r="W8848" s="402"/>
      <c r="X8848" s="402"/>
      <c r="Y8848" s="402"/>
      <c r="Z8848" s="402"/>
    </row>
    <row r="8849" spans="23:26" x14ac:dyDescent="0.2">
      <c r="W8849" s="402"/>
      <c r="X8849" s="402"/>
      <c r="Y8849" s="402"/>
      <c r="Z8849" s="402"/>
    </row>
    <row r="8850" spans="23:26" x14ac:dyDescent="0.2">
      <c r="W8850" s="402"/>
      <c r="X8850" s="402"/>
      <c r="Y8850" s="402"/>
      <c r="Z8850" s="402"/>
    </row>
    <row r="8851" spans="23:26" x14ac:dyDescent="0.2">
      <c r="W8851" s="402"/>
      <c r="X8851" s="402"/>
      <c r="Y8851" s="402"/>
      <c r="Z8851" s="402"/>
    </row>
    <row r="8852" spans="23:26" x14ac:dyDescent="0.2">
      <c r="W8852" s="402"/>
      <c r="X8852" s="402"/>
      <c r="Y8852" s="402"/>
      <c r="Z8852" s="402"/>
    </row>
    <row r="8853" spans="23:26" x14ac:dyDescent="0.2">
      <c r="W8853" s="402"/>
      <c r="X8853" s="402"/>
      <c r="Y8853" s="402"/>
      <c r="Z8853" s="402"/>
    </row>
    <row r="8854" spans="23:26" x14ac:dyDescent="0.2">
      <c r="W8854" s="402"/>
      <c r="X8854" s="402"/>
      <c r="Y8854" s="402"/>
      <c r="Z8854" s="402"/>
    </row>
    <row r="8855" spans="23:26" x14ac:dyDescent="0.2">
      <c r="W8855" s="402"/>
      <c r="X8855" s="402"/>
      <c r="Y8855" s="402"/>
      <c r="Z8855" s="402"/>
    </row>
    <row r="8856" spans="23:26" x14ac:dyDescent="0.2">
      <c r="W8856" s="402"/>
      <c r="X8856" s="402"/>
      <c r="Y8856" s="402"/>
      <c r="Z8856" s="402"/>
    </row>
    <row r="8857" spans="23:26" x14ac:dyDescent="0.2">
      <c r="W8857" s="402"/>
      <c r="X8857" s="402"/>
      <c r="Y8857" s="402"/>
      <c r="Z8857" s="402"/>
    </row>
    <row r="8858" spans="23:26" x14ac:dyDescent="0.2">
      <c r="W8858" s="402"/>
      <c r="X8858" s="402"/>
      <c r="Y8858" s="402"/>
      <c r="Z8858" s="402"/>
    </row>
    <row r="8859" spans="23:26" x14ac:dyDescent="0.2">
      <c r="W8859" s="402"/>
      <c r="X8859" s="402"/>
      <c r="Y8859" s="402"/>
      <c r="Z8859" s="402"/>
    </row>
    <row r="8860" spans="23:26" x14ac:dyDescent="0.2">
      <c r="W8860" s="402"/>
      <c r="X8860" s="402"/>
      <c r="Y8860" s="402"/>
      <c r="Z8860" s="402"/>
    </row>
    <row r="8861" spans="23:26" x14ac:dyDescent="0.2">
      <c r="W8861" s="402"/>
      <c r="X8861" s="402"/>
      <c r="Y8861" s="402"/>
      <c r="Z8861" s="402"/>
    </row>
    <row r="8862" spans="23:26" x14ac:dyDescent="0.2">
      <c r="W8862" s="402"/>
      <c r="X8862" s="402"/>
      <c r="Y8862" s="402"/>
      <c r="Z8862" s="402"/>
    </row>
    <row r="8863" spans="23:26" x14ac:dyDescent="0.2">
      <c r="W8863" s="402"/>
      <c r="X8863" s="402"/>
      <c r="Y8863" s="402"/>
      <c r="Z8863" s="402"/>
    </row>
    <row r="8864" spans="23:26" x14ac:dyDescent="0.2">
      <c r="W8864" s="402"/>
      <c r="X8864" s="402"/>
      <c r="Y8864" s="402"/>
      <c r="Z8864" s="402"/>
    </row>
    <row r="8865" spans="23:26" x14ac:dyDescent="0.2">
      <c r="W8865" s="402"/>
      <c r="X8865" s="402"/>
      <c r="Y8865" s="402"/>
      <c r="Z8865" s="402"/>
    </row>
    <row r="8866" spans="23:26" x14ac:dyDescent="0.2">
      <c r="W8866" s="402"/>
      <c r="X8866" s="402"/>
      <c r="Y8866" s="402"/>
      <c r="Z8866" s="402"/>
    </row>
    <row r="8867" spans="23:26" x14ac:dyDescent="0.2">
      <c r="W8867" s="402"/>
      <c r="X8867" s="402"/>
      <c r="Y8867" s="402"/>
      <c r="Z8867" s="402"/>
    </row>
    <row r="8868" spans="23:26" x14ac:dyDescent="0.2">
      <c r="W8868" s="402"/>
      <c r="X8868" s="402"/>
      <c r="Y8868" s="402"/>
      <c r="Z8868" s="402"/>
    </row>
    <row r="8869" spans="23:26" x14ac:dyDescent="0.2">
      <c r="W8869" s="402"/>
      <c r="X8869" s="402"/>
      <c r="Y8869" s="402"/>
      <c r="Z8869" s="402"/>
    </row>
    <row r="8870" spans="23:26" x14ac:dyDescent="0.2">
      <c r="W8870" s="402"/>
      <c r="X8870" s="402"/>
      <c r="Y8870" s="402"/>
      <c r="Z8870" s="402"/>
    </row>
    <row r="8871" spans="23:26" x14ac:dyDescent="0.2">
      <c r="W8871" s="402"/>
      <c r="X8871" s="402"/>
      <c r="Y8871" s="402"/>
      <c r="Z8871" s="402"/>
    </row>
    <row r="8872" spans="23:26" x14ac:dyDescent="0.2">
      <c r="W8872" s="402"/>
      <c r="X8872" s="402"/>
      <c r="Y8872" s="402"/>
      <c r="Z8872" s="402"/>
    </row>
    <row r="8873" spans="23:26" x14ac:dyDescent="0.2">
      <c r="W8873" s="402"/>
      <c r="X8873" s="402"/>
      <c r="Y8873" s="402"/>
      <c r="Z8873" s="402"/>
    </row>
    <row r="8874" spans="23:26" x14ac:dyDescent="0.2">
      <c r="W8874" s="402"/>
      <c r="X8874" s="402"/>
      <c r="Y8874" s="402"/>
      <c r="Z8874" s="402"/>
    </row>
    <row r="8875" spans="23:26" x14ac:dyDescent="0.2">
      <c r="W8875" s="402"/>
      <c r="X8875" s="402"/>
      <c r="Y8875" s="402"/>
      <c r="Z8875" s="402"/>
    </row>
    <row r="8876" spans="23:26" x14ac:dyDescent="0.2">
      <c r="W8876" s="402"/>
      <c r="X8876" s="402"/>
      <c r="Y8876" s="402"/>
      <c r="Z8876" s="402"/>
    </row>
    <row r="8877" spans="23:26" x14ac:dyDescent="0.2">
      <c r="W8877" s="402"/>
      <c r="X8877" s="402"/>
      <c r="Y8877" s="402"/>
      <c r="Z8877" s="402"/>
    </row>
    <row r="8878" spans="23:26" x14ac:dyDescent="0.2">
      <c r="W8878" s="402"/>
      <c r="X8878" s="402"/>
      <c r="Y8878" s="402"/>
      <c r="Z8878" s="402"/>
    </row>
    <row r="8879" spans="23:26" x14ac:dyDescent="0.2">
      <c r="W8879" s="402"/>
      <c r="X8879" s="402"/>
      <c r="Y8879" s="402"/>
      <c r="Z8879" s="402"/>
    </row>
    <row r="8880" spans="23:26" x14ac:dyDescent="0.2">
      <c r="W8880" s="402"/>
      <c r="X8880" s="402"/>
      <c r="Y8880" s="402"/>
      <c r="Z8880" s="402"/>
    </row>
    <row r="8881" spans="23:26" x14ac:dyDescent="0.2">
      <c r="W8881" s="402"/>
      <c r="X8881" s="402"/>
      <c r="Y8881" s="402"/>
      <c r="Z8881" s="402"/>
    </row>
    <row r="8882" spans="23:26" x14ac:dyDescent="0.2">
      <c r="W8882" s="402"/>
      <c r="X8882" s="402"/>
      <c r="Y8882" s="402"/>
      <c r="Z8882" s="402"/>
    </row>
    <row r="8883" spans="23:26" x14ac:dyDescent="0.2">
      <c r="W8883" s="402"/>
      <c r="X8883" s="402"/>
      <c r="Y8883" s="402"/>
      <c r="Z8883" s="402"/>
    </row>
    <row r="8884" spans="23:26" x14ac:dyDescent="0.2">
      <c r="W8884" s="402"/>
      <c r="X8884" s="402"/>
      <c r="Y8884" s="402"/>
      <c r="Z8884" s="402"/>
    </row>
    <row r="8885" spans="23:26" x14ac:dyDescent="0.2">
      <c r="W8885" s="402"/>
      <c r="X8885" s="402"/>
      <c r="Y8885" s="402"/>
      <c r="Z8885" s="402"/>
    </row>
    <row r="8886" spans="23:26" x14ac:dyDescent="0.2">
      <c r="W8886" s="402"/>
      <c r="X8886" s="402"/>
      <c r="Y8886" s="402"/>
      <c r="Z8886" s="402"/>
    </row>
    <row r="8887" spans="23:26" x14ac:dyDescent="0.2">
      <c r="W8887" s="402"/>
      <c r="X8887" s="402"/>
      <c r="Y8887" s="402"/>
      <c r="Z8887" s="402"/>
    </row>
    <row r="8888" spans="23:26" x14ac:dyDescent="0.2">
      <c r="W8888" s="402"/>
      <c r="X8888" s="402"/>
      <c r="Y8888" s="402"/>
      <c r="Z8888" s="402"/>
    </row>
    <row r="8889" spans="23:26" x14ac:dyDescent="0.2">
      <c r="W8889" s="402"/>
      <c r="X8889" s="402"/>
      <c r="Y8889" s="402"/>
      <c r="Z8889" s="402"/>
    </row>
    <row r="8890" spans="23:26" x14ac:dyDescent="0.2">
      <c r="W8890" s="402"/>
      <c r="X8890" s="402"/>
      <c r="Y8890" s="402"/>
      <c r="Z8890" s="402"/>
    </row>
    <row r="8891" spans="23:26" x14ac:dyDescent="0.2">
      <c r="W8891" s="402"/>
      <c r="X8891" s="402"/>
      <c r="Y8891" s="402"/>
      <c r="Z8891" s="402"/>
    </row>
    <row r="8892" spans="23:26" x14ac:dyDescent="0.2">
      <c r="W8892" s="402"/>
      <c r="X8892" s="402"/>
      <c r="Y8892" s="402"/>
      <c r="Z8892" s="402"/>
    </row>
    <row r="8893" spans="23:26" x14ac:dyDescent="0.2">
      <c r="W8893" s="402"/>
      <c r="X8893" s="402"/>
      <c r="Y8893" s="402"/>
      <c r="Z8893" s="402"/>
    </row>
    <row r="8894" spans="23:26" x14ac:dyDescent="0.2">
      <c r="W8894" s="402"/>
      <c r="X8894" s="402"/>
      <c r="Y8894" s="402"/>
      <c r="Z8894" s="402"/>
    </row>
    <row r="8895" spans="23:26" x14ac:dyDescent="0.2">
      <c r="W8895" s="402"/>
      <c r="X8895" s="402"/>
      <c r="Y8895" s="402"/>
      <c r="Z8895" s="402"/>
    </row>
    <row r="8896" spans="23:26" x14ac:dyDescent="0.2">
      <c r="W8896" s="402"/>
      <c r="X8896" s="402"/>
      <c r="Y8896" s="402"/>
      <c r="Z8896" s="402"/>
    </row>
    <row r="8897" spans="23:26" x14ac:dyDescent="0.2">
      <c r="W8897" s="402"/>
      <c r="X8897" s="402"/>
      <c r="Y8897" s="402"/>
      <c r="Z8897" s="402"/>
    </row>
    <row r="8898" spans="23:26" x14ac:dyDescent="0.2">
      <c r="W8898" s="402"/>
      <c r="X8898" s="402"/>
      <c r="Y8898" s="402"/>
      <c r="Z8898" s="402"/>
    </row>
    <row r="8899" spans="23:26" x14ac:dyDescent="0.2">
      <c r="W8899" s="402"/>
      <c r="X8899" s="402"/>
      <c r="Y8899" s="402"/>
      <c r="Z8899" s="402"/>
    </row>
    <row r="8900" spans="23:26" x14ac:dyDescent="0.2">
      <c r="W8900" s="402"/>
      <c r="X8900" s="402"/>
      <c r="Y8900" s="402"/>
      <c r="Z8900" s="402"/>
    </row>
    <row r="8901" spans="23:26" x14ac:dyDescent="0.2">
      <c r="W8901" s="402"/>
      <c r="X8901" s="402"/>
      <c r="Y8901" s="402"/>
      <c r="Z8901" s="402"/>
    </row>
    <row r="8902" spans="23:26" x14ac:dyDescent="0.2">
      <c r="W8902" s="402"/>
      <c r="X8902" s="402"/>
      <c r="Y8902" s="402"/>
      <c r="Z8902" s="402"/>
    </row>
    <row r="8903" spans="23:26" x14ac:dyDescent="0.2">
      <c r="W8903" s="402"/>
      <c r="X8903" s="402"/>
      <c r="Y8903" s="402"/>
      <c r="Z8903" s="402"/>
    </row>
    <row r="8904" spans="23:26" x14ac:dyDescent="0.2">
      <c r="W8904" s="402"/>
      <c r="X8904" s="402"/>
      <c r="Y8904" s="402"/>
      <c r="Z8904" s="402"/>
    </row>
    <row r="8905" spans="23:26" x14ac:dyDescent="0.2">
      <c r="W8905" s="402"/>
      <c r="X8905" s="402"/>
      <c r="Y8905" s="402"/>
      <c r="Z8905" s="402"/>
    </row>
    <row r="8906" spans="23:26" x14ac:dyDescent="0.2">
      <c r="W8906" s="402"/>
      <c r="X8906" s="402"/>
      <c r="Y8906" s="402"/>
      <c r="Z8906" s="402"/>
    </row>
    <row r="8907" spans="23:26" x14ac:dyDescent="0.2">
      <c r="W8907" s="402"/>
      <c r="X8907" s="402"/>
      <c r="Y8907" s="402"/>
      <c r="Z8907" s="402"/>
    </row>
    <row r="8908" spans="23:26" x14ac:dyDescent="0.2">
      <c r="W8908" s="402"/>
      <c r="X8908" s="402"/>
      <c r="Y8908" s="402"/>
      <c r="Z8908" s="402"/>
    </row>
    <row r="8909" spans="23:26" x14ac:dyDescent="0.2">
      <c r="W8909" s="402"/>
      <c r="X8909" s="402"/>
      <c r="Y8909" s="402"/>
      <c r="Z8909" s="402"/>
    </row>
    <row r="8910" spans="23:26" x14ac:dyDescent="0.2">
      <c r="W8910" s="402"/>
      <c r="X8910" s="402"/>
      <c r="Y8910" s="402"/>
      <c r="Z8910" s="402"/>
    </row>
    <row r="8911" spans="23:26" x14ac:dyDescent="0.2">
      <c r="W8911" s="402"/>
      <c r="X8911" s="402"/>
      <c r="Y8911" s="402"/>
      <c r="Z8911" s="402"/>
    </row>
    <row r="8912" spans="23:26" x14ac:dyDescent="0.2">
      <c r="W8912" s="402"/>
      <c r="X8912" s="402"/>
      <c r="Y8912" s="402"/>
      <c r="Z8912" s="402"/>
    </row>
    <row r="8913" spans="23:26" x14ac:dyDescent="0.2">
      <c r="W8913" s="402"/>
      <c r="X8913" s="402"/>
      <c r="Y8913" s="402"/>
      <c r="Z8913" s="402"/>
    </row>
    <row r="8914" spans="23:26" x14ac:dyDescent="0.2">
      <c r="W8914" s="402"/>
      <c r="X8914" s="402"/>
      <c r="Y8914" s="402"/>
      <c r="Z8914" s="402"/>
    </row>
    <row r="8915" spans="23:26" x14ac:dyDescent="0.2">
      <c r="W8915" s="402"/>
      <c r="X8915" s="402"/>
      <c r="Y8915" s="402"/>
      <c r="Z8915" s="402"/>
    </row>
    <row r="8916" spans="23:26" x14ac:dyDescent="0.2">
      <c r="W8916" s="402"/>
      <c r="X8916" s="402"/>
      <c r="Y8916" s="402"/>
      <c r="Z8916" s="402"/>
    </row>
    <row r="8917" spans="23:26" x14ac:dyDescent="0.2">
      <c r="W8917" s="402"/>
      <c r="X8917" s="402"/>
      <c r="Y8917" s="402"/>
      <c r="Z8917" s="402"/>
    </row>
    <row r="8918" spans="23:26" x14ac:dyDescent="0.2">
      <c r="W8918" s="402"/>
      <c r="X8918" s="402"/>
      <c r="Y8918" s="402"/>
      <c r="Z8918" s="402"/>
    </row>
    <row r="8919" spans="23:26" x14ac:dyDescent="0.2">
      <c r="W8919" s="402"/>
      <c r="X8919" s="402"/>
      <c r="Y8919" s="402"/>
      <c r="Z8919" s="402"/>
    </row>
    <row r="8920" spans="23:26" x14ac:dyDescent="0.2">
      <c r="W8920" s="402"/>
      <c r="X8920" s="402"/>
      <c r="Y8920" s="402"/>
      <c r="Z8920" s="402"/>
    </row>
    <row r="8921" spans="23:26" x14ac:dyDescent="0.2">
      <c r="W8921" s="402"/>
      <c r="X8921" s="402"/>
      <c r="Y8921" s="402"/>
      <c r="Z8921" s="402"/>
    </row>
    <row r="8922" spans="23:26" x14ac:dyDescent="0.2">
      <c r="W8922" s="402"/>
      <c r="X8922" s="402"/>
      <c r="Y8922" s="402"/>
      <c r="Z8922" s="402"/>
    </row>
    <row r="8923" spans="23:26" x14ac:dyDescent="0.2">
      <c r="W8923" s="402"/>
      <c r="X8923" s="402"/>
      <c r="Y8923" s="402"/>
      <c r="Z8923" s="402"/>
    </row>
    <row r="8924" spans="23:26" x14ac:dyDescent="0.2">
      <c r="W8924" s="402"/>
      <c r="X8924" s="402"/>
      <c r="Y8924" s="402"/>
      <c r="Z8924" s="402"/>
    </row>
    <row r="8925" spans="23:26" x14ac:dyDescent="0.2">
      <c r="W8925" s="402"/>
      <c r="X8925" s="402"/>
      <c r="Y8925" s="402"/>
      <c r="Z8925" s="402"/>
    </row>
    <row r="8926" spans="23:26" x14ac:dyDescent="0.2">
      <c r="W8926" s="402"/>
      <c r="X8926" s="402"/>
      <c r="Y8926" s="402"/>
      <c r="Z8926" s="402"/>
    </row>
    <row r="8927" spans="23:26" x14ac:dyDescent="0.2">
      <c r="W8927" s="402"/>
      <c r="X8927" s="402"/>
      <c r="Y8927" s="402"/>
      <c r="Z8927" s="402"/>
    </row>
    <row r="8928" spans="23:26" x14ac:dyDescent="0.2">
      <c r="W8928" s="402"/>
      <c r="X8928" s="402"/>
      <c r="Y8928" s="402"/>
      <c r="Z8928" s="402"/>
    </row>
    <row r="8929" spans="23:26" x14ac:dyDescent="0.2">
      <c r="W8929" s="402"/>
      <c r="X8929" s="402"/>
      <c r="Y8929" s="402"/>
      <c r="Z8929" s="402"/>
    </row>
    <row r="8930" spans="23:26" x14ac:dyDescent="0.2">
      <c r="W8930" s="402"/>
      <c r="X8930" s="402"/>
      <c r="Y8930" s="402"/>
      <c r="Z8930" s="402"/>
    </row>
    <row r="8931" spans="23:26" x14ac:dyDescent="0.2">
      <c r="W8931" s="402"/>
      <c r="X8931" s="402"/>
      <c r="Y8931" s="402"/>
      <c r="Z8931" s="402"/>
    </row>
    <row r="8932" spans="23:26" x14ac:dyDescent="0.2">
      <c r="W8932" s="402"/>
      <c r="X8932" s="402"/>
      <c r="Y8932" s="402"/>
      <c r="Z8932" s="402"/>
    </row>
    <row r="8933" spans="23:26" x14ac:dyDescent="0.2">
      <c r="W8933" s="402"/>
      <c r="X8933" s="402"/>
      <c r="Y8933" s="402"/>
      <c r="Z8933" s="402"/>
    </row>
    <row r="8934" spans="23:26" x14ac:dyDescent="0.2">
      <c r="W8934" s="402"/>
      <c r="X8934" s="402"/>
      <c r="Y8934" s="402"/>
      <c r="Z8934" s="402"/>
    </row>
    <row r="8935" spans="23:26" x14ac:dyDescent="0.2">
      <c r="W8935" s="402"/>
      <c r="X8935" s="402"/>
      <c r="Y8935" s="402"/>
      <c r="Z8935" s="402"/>
    </row>
    <row r="8936" spans="23:26" x14ac:dyDescent="0.2">
      <c r="W8936" s="402"/>
      <c r="X8936" s="402"/>
      <c r="Y8936" s="402"/>
      <c r="Z8936" s="402"/>
    </row>
    <row r="8937" spans="23:26" x14ac:dyDescent="0.2">
      <c r="W8937" s="402"/>
      <c r="X8937" s="402"/>
      <c r="Y8937" s="402"/>
      <c r="Z8937" s="402"/>
    </row>
    <row r="8938" spans="23:26" x14ac:dyDescent="0.2">
      <c r="W8938" s="402"/>
      <c r="X8938" s="402"/>
      <c r="Y8938" s="402"/>
      <c r="Z8938" s="402"/>
    </row>
    <row r="8939" spans="23:26" x14ac:dyDescent="0.2">
      <c r="W8939" s="402"/>
      <c r="X8939" s="402"/>
      <c r="Y8939" s="402"/>
      <c r="Z8939" s="402"/>
    </row>
    <row r="8940" spans="23:26" x14ac:dyDescent="0.2">
      <c r="W8940" s="402"/>
      <c r="X8940" s="402"/>
      <c r="Y8940" s="402"/>
      <c r="Z8940" s="402"/>
    </row>
    <row r="8941" spans="23:26" x14ac:dyDescent="0.2">
      <c r="W8941" s="402"/>
      <c r="X8941" s="402"/>
      <c r="Y8941" s="402"/>
      <c r="Z8941" s="402"/>
    </row>
    <row r="8942" spans="23:26" x14ac:dyDescent="0.2">
      <c r="W8942" s="402"/>
      <c r="X8942" s="402"/>
      <c r="Y8942" s="402"/>
      <c r="Z8942" s="402"/>
    </row>
    <row r="8943" spans="23:26" x14ac:dyDescent="0.2">
      <c r="W8943" s="402"/>
      <c r="X8943" s="402"/>
      <c r="Y8943" s="402"/>
      <c r="Z8943" s="402"/>
    </row>
    <row r="8944" spans="23:26" x14ac:dyDescent="0.2">
      <c r="W8944" s="402"/>
      <c r="X8944" s="402"/>
      <c r="Y8944" s="402"/>
      <c r="Z8944" s="402"/>
    </row>
    <row r="8945" spans="23:26" x14ac:dyDescent="0.2">
      <c r="W8945" s="402"/>
      <c r="X8945" s="402"/>
      <c r="Y8945" s="402"/>
      <c r="Z8945" s="402"/>
    </row>
    <row r="8946" spans="23:26" x14ac:dyDescent="0.2">
      <c r="W8946" s="402"/>
      <c r="X8946" s="402"/>
      <c r="Y8946" s="402"/>
      <c r="Z8946" s="402"/>
    </row>
    <row r="8947" spans="23:26" x14ac:dyDescent="0.2">
      <c r="W8947" s="402"/>
      <c r="X8947" s="402"/>
      <c r="Y8947" s="402"/>
      <c r="Z8947" s="402"/>
    </row>
    <row r="8948" spans="23:26" x14ac:dyDescent="0.2">
      <c r="W8948" s="402"/>
      <c r="X8948" s="402"/>
      <c r="Y8948" s="402"/>
      <c r="Z8948" s="402"/>
    </row>
    <row r="8949" spans="23:26" x14ac:dyDescent="0.2">
      <c r="W8949" s="402"/>
      <c r="X8949" s="402"/>
      <c r="Y8949" s="402"/>
      <c r="Z8949" s="402"/>
    </row>
    <row r="8950" spans="23:26" x14ac:dyDescent="0.2">
      <c r="W8950" s="402"/>
      <c r="X8950" s="402"/>
      <c r="Y8950" s="402"/>
      <c r="Z8950" s="402"/>
    </row>
    <row r="8951" spans="23:26" x14ac:dyDescent="0.2">
      <c r="W8951" s="402"/>
      <c r="X8951" s="402"/>
      <c r="Y8951" s="402"/>
      <c r="Z8951" s="402"/>
    </row>
    <row r="8952" spans="23:26" x14ac:dyDescent="0.2">
      <c r="W8952" s="402"/>
      <c r="X8952" s="402"/>
      <c r="Y8952" s="402"/>
      <c r="Z8952" s="402"/>
    </row>
    <row r="8953" spans="23:26" x14ac:dyDescent="0.2">
      <c r="W8953" s="402"/>
      <c r="X8953" s="402"/>
      <c r="Y8953" s="402"/>
      <c r="Z8953" s="402"/>
    </row>
    <row r="8954" spans="23:26" x14ac:dyDescent="0.2">
      <c r="W8954" s="402"/>
      <c r="X8954" s="402"/>
      <c r="Y8954" s="402"/>
      <c r="Z8954" s="402"/>
    </row>
    <row r="8955" spans="23:26" x14ac:dyDescent="0.2">
      <c r="W8955" s="402"/>
      <c r="X8955" s="402"/>
      <c r="Y8955" s="402"/>
      <c r="Z8955" s="402"/>
    </row>
    <row r="8956" spans="23:26" x14ac:dyDescent="0.2">
      <c r="W8956" s="402"/>
      <c r="X8956" s="402"/>
      <c r="Y8956" s="402"/>
      <c r="Z8956" s="402"/>
    </row>
    <row r="8957" spans="23:26" x14ac:dyDescent="0.2">
      <c r="W8957" s="402"/>
      <c r="X8957" s="402"/>
      <c r="Y8957" s="402"/>
      <c r="Z8957" s="402"/>
    </row>
    <row r="8958" spans="23:26" x14ac:dyDescent="0.2">
      <c r="W8958" s="402"/>
      <c r="X8958" s="402"/>
      <c r="Y8958" s="402"/>
      <c r="Z8958" s="402"/>
    </row>
    <row r="8959" spans="23:26" x14ac:dyDescent="0.2">
      <c r="W8959" s="402"/>
      <c r="X8959" s="402"/>
      <c r="Y8959" s="402"/>
      <c r="Z8959" s="402"/>
    </row>
    <row r="8960" spans="23:26" x14ac:dyDescent="0.2">
      <c r="W8960" s="402"/>
      <c r="X8960" s="402"/>
      <c r="Y8960" s="402"/>
      <c r="Z8960" s="402"/>
    </row>
    <row r="8961" spans="23:26" x14ac:dyDescent="0.2">
      <c r="W8961" s="402"/>
      <c r="X8961" s="402"/>
      <c r="Y8961" s="402"/>
      <c r="Z8961" s="402"/>
    </row>
    <row r="8962" spans="23:26" x14ac:dyDescent="0.2">
      <c r="W8962" s="402"/>
      <c r="X8962" s="402"/>
      <c r="Y8962" s="402"/>
      <c r="Z8962" s="402"/>
    </row>
    <row r="8963" spans="23:26" x14ac:dyDescent="0.2">
      <c r="W8963" s="402"/>
      <c r="X8963" s="402"/>
      <c r="Y8963" s="402"/>
      <c r="Z8963" s="402"/>
    </row>
    <row r="8964" spans="23:26" x14ac:dyDescent="0.2">
      <c r="W8964" s="402"/>
      <c r="X8964" s="402"/>
      <c r="Y8964" s="402"/>
      <c r="Z8964" s="402"/>
    </row>
    <row r="8965" spans="23:26" x14ac:dyDescent="0.2">
      <c r="W8965" s="402"/>
      <c r="X8965" s="402"/>
      <c r="Y8965" s="402"/>
      <c r="Z8965" s="402"/>
    </row>
    <row r="8966" spans="23:26" x14ac:dyDescent="0.2">
      <c r="W8966" s="402"/>
      <c r="X8966" s="402"/>
      <c r="Y8966" s="402"/>
      <c r="Z8966" s="402"/>
    </row>
    <row r="8967" spans="23:26" x14ac:dyDescent="0.2">
      <c r="W8967" s="402"/>
      <c r="X8967" s="402"/>
      <c r="Y8967" s="402"/>
      <c r="Z8967" s="402"/>
    </row>
    <row r="8968" spans="23:26" x14ac:dyDescent="0.2">
      <c r="W8968" s="402"/>
      <c r="X8968" s="402"/>
      <c r="Y8968" s="402"/>
      <c r="Z8968" s="402"/>
    </row>
    <row r="8969" spans="23:26" x14ac:dyDescent="0.2">
      <c r="W8969" s="402"/>
      <c r="X8969" s="402"/>
      <c r="Y8969" s="402"/>
      <c r="Z8969" s="402"/>
    </row>
    <row r="8970" spans="23:26" x14ac:dyDescent="0.2">
      <c r="W8970" s="402"/>
      <c r="X8970" s="402"/>
      <c r="Y8970" s="402"/>
      <c r="Z8970" s="402"/>
    </row>
    <row r="8971" spans="23:26" x14ac:dyDescent="0.2">
      <c r="W8971" s="402"/>
      <c r="X8971" s="402"/>
      <c r="Y8971" s="402"/>
      <c r="Z8971" s="402"/>
    </row>
    <row r="8972" spans="23:26" x14ac:dyDescent="0.2">
      <c r="W8972" s="402"/>
      <c r="X8972" s="402"/>
      <c r="Y8972" s="402"/>
      <c r="Z8972" s="402"/>
    </row>
    <row r="8973" spans="23:26" x14ac:dyDescent="0.2">
      <c r="W8973" s="402"/>
      <c r="X8973" s="402"/>
      <c r="Y8973" s="402"/>
      <c r="Z8973" s="402"/>
    </row>
    <row r="8974" spans="23:26" x14ac:dyDescent="0.2">
      <c r="W8974" s="402"/>
      <c r="X8974" s="402"/>
      <c r="Y8974" s="402"/>
      <c r="Z8974" s="402"/>
    </row>
    <row r="8975" spans="23:26" x14ac:dyDescent="0.2">
      <c r="W8975" s="402"/>
      <c r="X8975" s="402"/>
      <c r="Y8975" s="402"/>
      <c r="Z8975" s="402"/>
    </row>
    <row r="8976" spans="23:26" x14ac:dyDescent="0.2">
      <c r="W8976" s="402"/>
      <c r="X8976" s="402"/>
      <c r="Y8976" s="402"/>
      <c r="Z8976" s="402"/>
    </row>
    <row r="8977" spans="23:26" x14ac:dyDescent="0.2">
      <c r="W8977" s="402"/>
      <c r="X8977" s="402"/>
      <c r="Y8977" s="402"/>
      <c r="Z8977" s="402"/>
    </row>
    <row r="8978" spans="23:26" x14ac:dyDescent="0.2">
      <c r="W8978" s="402"/>
      <c r="X8978" s="402"/>
      <c r="Y8978" s="402"/>
      <c r="Z8978" s="402"/>
    </row>
    <row r="8979" spans="23:26" x14ac:dyDescent="0.2">
      <c r="W8979" s="402"/>
      <c r="X8979" s="402"/>
      <c r="Y8979" s="402"/>
      <c r="Z8979" s="402"/>
    </row>
    <row r="8980" spans="23:26" x14ac:dyDescent="0.2">
      <c r="W8980" s="402"/>
      <c r="X8980" s="402"/>
      <c r="Y8980" s="402"/>
      <c r="Z8980" s="402"/>
    </row>
    <row r="8981" spans="23:26" x14ac:dyDescent="0.2">
      <c r="W8981" s="402"/>
      <c r="X8981" s="402"/>
      <c r="Y8981" s="402"/>
      <c r="Z8981" s="402"/>
    </row>
    <row r="8982" spans="23:26" x14ac:dyDescent="0.2">
      <c r="W8982" s="402"/>
      <c r="X8982" s="402"/>
      <c r="Y8982" s="402"/>
      <c r="Z8982" s="402"/>
    </row>
    <row r="8983" spans="23:26" x14ac:dyDescent="0.2">
      <c r="W8983" s="402"/>
      <c r="X8983" s="402"/>
      <c r="Y8983" s="402"/>
      <c r="Z8983" s="402"/>
    </row>
    <row r="8984" spans="23:26" x14ac:dyDescent="0.2">
      <c r="W8984" s="402"/>
      <c r="X8984" s="402"/>
      <c r="Y8984" s="402"/>
      <c r="Z8984" s="402"/>
    </row>
    <row r="8985" spans="23:26" x14ac:dyDescent="0.2">
      <c r="W8985" s="402"/>
      <c r="X8985" s="402"/>
      <c r="Y8985" s="402"/>
      <c r="Z8985" s="402"/>
    </row>
    <row r="8986" spans="23:26" x14ac:dyDescent="0.2">
      <c r="W8986" s="402"/>
      <c r="X8986" s="402"/>
      <c r="Y8986" s="402"/>
      <c r="Z8986" s="402"/>
    </row>
    <row r="8987" spans="23:26" x14ac:dyDescent="0.2">
      <c r="W8987" s="402"/>
      <c r="X8987" s="402"/>
      <c r="Y8987" s="402"/>
      <c r="Z8987" s="402"/>
    </row>
    <row r="8988" spans="23:26" x14ac:dyDescent="0.2">
      <c r="W8988" s="402"/>
      <c r="X8988" s="402"/>
      <c r="Y8988" s="402"/>
      <c r="Z8988" s="402"/>
    </row>
    <row r="8989" spans="23:26" x14ac:dyDescent="0.2">
      <c r="W8989" s="402"/>
      <c r="X8989" s="402"/>
      <c r="Y8989" s="402"/>
      <c r="Z8989" s="402"/>
    </row>
    <row r="8990" spans="23:26" x14ac:dyDescent="0.2">
      <c r="W8990" s="402"/>
      <c r="X8990" s="402"/>
      <c r="Y8990" s="402"/>
      <c r="Z8990" s="402"/>
    </row>
    <row r="8991" spans="23:26" x14ac:dyDescent="0.2">
      <c r="W8991" s="402"/>
      <c r="X8991" s="402"/>
      <c r="Y8991" s="402"/>
      <c r="Z8991" s="402"/>
    </row>
    <row r="8992" spans="23:26" x14ac:dyDescent="0.2">
      <c r="W8992" s="402"/>
      <c r="X8992" s="402"/>
      <c r="Y8992" s="402"/>
      <c r="Z8992" s="402"/>
    </row>
    <row r="8993" spans="23:26" x14ac:dyDescent="0.2">
      <c r="W8993" s="402"/>
      <c r="X8993" s="402"/>
      <c r="Y8993" s="402"/>
      <c r="Z8993" s="402"/>
    </row>
    <row r="8994" spans="23:26" x14ac:dyDescent="0.2">
      <c r="W8994" s="402"/>
      <c r="X8994" s="402"/>
      <c r="Y8994" s="402"/>
      <c r="Z8994" s="402"/>
    </row>
    <row r="8995" spans="23:26" x14ac:dyDescent="0.2">
      <c r="W8995" s="402"/>
      <c r="X8995" s="402"/>
      <c r="Y8995" s="402"/>
      <c r="Z8995" s="402"/>
    </row>
    <row r="8996" spans="23:26" x14ac:dyDescent="0.2">
      <c r="W8996" s="402"/>
      <c r="X8996" s="402"/>
      <c r="Y8996" s="402"/>
      <c r="Z8996" s="402"/>
    </row>
    <row r="8997" spans="23:26" x14ac:dyDescent="0.2">
      <c r="W8997" s="402"/>
      <c r="X8997" s="402"/>
      <c r="Y8997" s="402"/>
      <c r="Z8997" s="402"/>
    </row>
    <row r="8998" spans="23:26" x14ac:dyDescent="0.2">
      <c r="W8998" s="402"/>
      <c r="X8998" s="402"/>
      <c r="Y8998" s="402"/>
      <c r="Z8998" s="402"/>
    </row>
    <row r="8999" spans="23:26" x14ac:dyDescent="0.2">
      <c r="W8999" s="402"/>
      <c r="X8999" s="402"/>
      <c r="Y8999" s="402"/>
      <c r="Z8999" s="402"/>
    </row>
    <row r="9000" spans="23:26" x14ac:dyDescent="0.2">
      <c r="W9000" s="402"/>
      <c r="X9000" s="402"/>
      <c r="Y9000" s="402"/>
      <c r="Z9000" s="402"/>
    </row>
    <row r="9001" spans="23:26" x14ac:dyDescent="0.2">
      <c r="W9001" s="402"/>
      <c r="X9001" s="402"/>
      <c r="Y9001" s="402"/>
      <c r="Z9001" s="402"/>
    </row>
    <row r="9002" spans="23:26" x14ac:dyDescent="0.2">
      <c r="W9002" s="402"/>
      <c r="X9002" s="402"/>
      <c r="Y9002" s="402"/>
      <c r="Z9002" s="402"/>
    </row>
    <row r="9003" spans="23:26" x14ac:dyDescent="0.2">
      <c r="W9003" s="402"/>
      <c r="X9003" s="402"/>
      <c r="Y9003" s="402"/>
      <c r="Z9003" s="402"/>
    </row>
    <row r="9004" spans="23:26" x14ac:dyDescent="0.2">
      <c r="W9004" s="402"/>
      <c r="X9004" s="402"/>
      <c r="Y9004" s="402"/>
      <c r="Z9004" s="402"/>
    </row>
    <row r="9005" spans="23:26" x14ac:dyDescent="0.2">
      <c r="W9005" s="402"/>
      <c r="X9005" s="402"/>
      <c r="Y9005" s="402"/>
      <c r="Z9005" s="402"/>
    </row>
    <row r="9006" spans="23:26" x14ac:dyDescent="0.2">
      <c r="W9006" s="402"/>
      <c r="X9006" s="402"/>
      <c r="Y9006" s="402"/>
      <c r="Z9006" s="402"/>
    </row>
    <row r="9007" spans="23:26" x14ac:dyDescent="0.2">
      <c r="W9007" s="402"/>
      <c r="X9007" s="402"/>
      <c r="Y9007" s="402"/>
      <c r="Z9007" s="402"/>
    </row>
    <row r="9008" spans="23:26" x14ac:dyDescent="0.2">
      <c r="W9008" s="402"/>
      <c r="X9008" s="402"/>
      <c r="Y9008" s="402"/>
      <c r="Z9008" s="402"/>
    </row>
    <row r="9009" spans="23:26" x14ac:dyDescent="0.2">
      <c r="W9009" s="402"/>
      <c r="X9009" s="402"/>
      <c r="Y9009" s="402"/>
      <c r="Z9009" s="402"/>
    </row>
    <row r="9010" spans="23:26" x14ac:dyDescent="0.2">
      <c r="W9010" s="402"/>
      <c r="X9010" s="402"/>
      <c r="Y9010" s="402"/>
      <c r="Z9010" s="402"/>
    </row>
    <row r="9011" spans="23:26" x14ac:dyDescent="0.2">
      <c r="W9011" s="402"/>
      <c r="X9011" s="402"/>
      <c r="Y9011" s="402"/>
      <c r="Z9011" s="402"/>
    </row>
    <row r="9012" spans="23:26" x14ac:dyDescent="0.2">
      <c r="W9012" s="402"/>
      <c r="X9012" s="402"/>
      <c r="Y9012" s="402"/>
      <c r="Z9012" s="402"/>
    </row>
    <row r="9013" spans="23:26" x14ac:dyDescent="0.2">
      <c r="W9013" s="402"/>
      <c r="X9013" s="402"/>
      <c r="Y9013" s="402"/>
      <c r="Z9013" s="402"/>
    </row>
    <row r="9014" spans="23:26" x14ac:dyDescent="0.2">
      <c r="W9014" s="402"/>
      <c r="X9014" s="402"/>
      <c r="Y9014" s="402"/>
      <c r="Z9014" s="402"/>
    </row>
    <row r="9015" spans="23:26" x14ac:dyDescent="0.2">
      <c r="W9015" s="402"/>
      <c r="X9015" s="402"/>
      <c r="Y9015" s="402"/>
      <c r="Z9015" s="402"/>
    </row>
    <row r="9016" spans="23:26" x14ac:dyDescent="0.2">
      <c r="W9016" s="402"/>
      <c r="X9016" s="402"/>
      <c r="Y9016" s="402"/>
      <c r="Z9016" s="402"/>
    </row>
    <row r="9017" spans="23:26" x14ac:dyDescent="0.2">
      <c r="W9017" s="402"/>
      <c r="X9017" s="402"/>
      <c r="Y9017" s="402"/>
      <c r="Z9017" s="402"/>
    </row>
    <row r="9018" spans="23:26" x14ac:dyDescent="0.2">
      <c r="W9018" s="402"/>
      <c r="X9018" s="402"/>
      <c r="Y9018" s="402"/>
      <c r="Z9018" s="402"/>
    </row>
    <row r="9019" spans="23:26" x14ac:dyDescent="0.2">
      <c r="W9019" s="402"/>
      <c r="X9019" s="402"/>
      <c r="Y9019" s="402"/>
      <c r="Z9019" s="402"/>
    </row>
    <row r="9020" spans="23:26" x14ac:dyDescent="0.2">
      <c r="W9020" s="402"/>
      <c r="X9020" s="402"/>
      <c r="Y9020" s="402"/>
      <c r="Z9020" s="402"/>
    </row>
    <row r="9021" spans="23:26" x14ac:dyDescent="0.2">
      <c r="W9021" s="402"/>
      <c r="X9021" s="402"/>
      <c r="Y9021" s="402"/>
      <c r="Z9021" s="402"/>
    </row>
    <row r="9022" spans="23:26" x14ac:dyDescent="0.2">
      <c r="W9022" s="402"/>
      <c r="X9022" s="402"/>
      <c r="Y9022" s="402"/>
      <c r="Z9022" s="402"/>
    </row>
    <row r="9023" spans="23:26" x14ac:dyDescent="0.2">
      <c r="W9023" s="402"/>
      <c r="X9023" s="402"/>
      <c r="Y9023" s="402"/>
      <c r="Z9023" s="402"/>
    </row>
    <row r="9024" spans="23:26" x14ac:dyDescent="0.2">
      <c r="W9024" s="402"/>
      <c r="X9024" s="402"/>
      <c r="Y9024" s="402"/>
      <c r="Z9024" s="402"/>
    </row>
    <row r="9025" spans="23:26" x14ac:dyDescent="0.2">
      <c r="W9025" s="402"/>
      <c r="X9025" s="402"/>
      <c r="Y9025" s="402"/>
      <c r="Z9025" s="402"/>
    </row>
    <row r="9026" spans="23:26" x14ac:dyDescent="0.2">
      <c r="W9026" s="402"/>
      <c r="X9026" s="402"/>
      <c r="Y9026" s="402"/>
      <c r="Z9026" s="402"/>
    </row>
    <row r="9027" spans="23:26" x14ac:dyDescent="0.2">
      <c r="W9027" s="402"/>
      <c r="X9027" s="402"/>
      <c r="Y9027" s="402"/>
      <c r="Z9027" s="402"/>
    </row>
    <row r="9028" spans="23:26" x14ac:dyDescent="0.2">
      <c r="W9028" s="402"/>
      <c r="X9028" s="402"/>
      <c r="Y9028" s="402"/>
      <c r="Z9028" s="402"/>
    </row>
    <row r="9029" spans="23:26" x14ac:dyDescent="0.2">
      <c r="W9029" s="402"/>
      <c r="X9029" s="402"/>
      <c r="Y9029" s="402"/>
      <c r="Z9029" s="402"/>
    </row>
    <row r="9030" spans="23:26" x14ac:dyDescent="0.2">
      <c r="W9030" s="402"/>
      <c r="X9030" s="402"/>
      <c r="Y9030" s="402"/>
      <c r="Z9030" s="402"/>
    </row>
    <row r="9031" spans="23:26" x14ac:dyDescent="0.2">
      <c r="W9031" s="402"/>
      <c r="X9031" s="402"/>
      <c r="Y9031" s="402"/>
      <c r="Z9031" s="402"/>
    </row>
    <row r="9032" spans="23:26" x14ac:dyDescent="0.2">
      <c r="W9032" s="402"/>
      <c r="X9032" s="402"/>
      <c r="Y9032" s="402"/>
      <c r="Z9032" s="402"/>
    </row>
    <row r="9033" spans="23:26" x14ac:dyDescent="0.2">
      <c r="W9033" s="402"/>
      <c r="X9033" s="402"/>
      <c r="Y9033" s="402"/>
      <c r="Z9033" s="402"/>
    </row>
    <row r="9034" spans="23:26" x14ac:dyDescent="0.2">
      <c r="W9034" s="402"/>
      <c r="X9034" s="402"/>
      <c r="Y9034" s="402"/>
      <c r="Z9034" s="402"/>
    </row>
    <row r="9035" spans="23:26" x14ac:dyDescent="0.2">
      <c r="W9035" s="402"/>
      <c r="X9035" s="402"/>
      <c r="Y9035" s="402"/>
      <c r="Z9035" s="402"/>
    </row>
    <row r="9036" spans="23:26" x14ac:dyDescent="0.2">
      <c r="W9036" s="402"/>
      <c r="X9036" s="402"/>
      <c r="Y9036" s="402"/>
      <c r="Z9036" s="402"/>
    </row>
    <row r="9037" spans="23:26" x14ac:dyDescent="0.2">
      <c r="W9037" s="402"/>
      <c r="X9037" s="402"/>
      <c r="Y9037" s="402"/>
      <c r="Z9037" s="402"/>
    </row>
    <row r="9038" spans="23:26" x14ac:dyDescent="0.2">
      <c r="W9038" s="402"/>
      <c r="X9038" s="402"/>
      <c r="Y9038" s="402"/>
      <c r="Z9038" s="402"/>
    </row>
    <row r="9039" spans="23:26" x14ac:dyDescent="0.2">
      <c r="W9039" s="402"/>
      <c r="X9039" s="402"/>
      <c r="Y9039" s="402"/>
      <c r="Z9039" s="402"/>
    </row>
    <row r="9040" spans="23:26" x14ac:dyDescent="0.2">
      <c r="W9040" s="402"/>
      <c r="X9040" s="402"/>
      <c r="Y9040" s="402"/>
      <c r="Z9040" s="402"/>
    </row>
    <row r="9041" spans="23:26" x14ac:dyDescent="0.2">
      <c r="W9041" s="402"/>
      <c r="X9041" s="402"/>
      <c r="Y9041" s="402"/>
      <c r="Z9041" s="402"/>
    </row>
    <row r="9042" spans="23:26" x14ac:dyDescent="0.2">
      <c r="W9042" s="402"/>
      <c r="X9042" s="402"/>
      <c r="Y9042" s="402"/>
      <c r="Z9042" s="402"/>
    </row>
    <row r="9043" spans="23:26" x14ac:dyDescent="0.2">
      <c r="W9043" s="402"/>
      <c r="X9043" s="402"/>
      <c r="Y9043" s="402"/>
      <c r="Z9043" s="402"/>
    </row>
    <row r="9044" spans="23:26" x14ac:dyDescent="0.2">
      <c r="W9044" s="402"/>
      <c r="X9044" s="402"/>
      <c r="Y9044" s="402"/>
      <c r="Z9044" s="402"/>
    </row>
    <row r="9045" spans="23:26" x14ac:dyDescent="0.2">
      <c r="W9045" s="402"/>
      <c r="X9045" s="402"/>
      <c r="Y9045" s="402"/>
      <c r="Z9045" s="402"/>
    </row>
    <row r="9046" spans="23:26" x14ac:dyDescent="0.2">
      <c r="W9046" s="402"/>
      <c r="X9046" s="402"/>
      <c r="Y9046" s="402"/>
      <c r="Z9046" s="402"/>
    </row>
    <row r="9047" spans="23:26" x14ac:dyDescent="0.2">
      <c r="W9047" s="402"/>
      <c r="X9047" s="402"/>
      <c r="Y9047" s="402"/>
      <c r="Z9047" s="402"/>
    </row>
    <row r="9048" spans="23:26" x14ac:dyDescent="0.2">
      <c r="W9048" s="402"/>
      <c r="X9048" s="402"/>
      <c r="Y9048" s="402"/>
      <c r="Z9048" s="402"/>
    </row>
    <row r="9049" spans="23:26" x14ac:dyDescent="0.2">
      <c r="W9049" s="402"/>
      <c r="X9049" s="402"/>
      <c r="Y9049" s="402"/>
      <c r="Z9049" s="402"/>
    </row>
    <row r="9050" spans="23:26" x14ac:dyDescent="0.2">
      <c r="W9050" s="402"/>
      <c r="X9050" s="402"/>
      <c r="Y9050" s="402"/>
      <c r="Z9050" s="402"/>
    </row>
    <row r="9051" spans="23:26" x14ac:dyDescent="0.2">
      <c r="W9051" s="402"/>
      <c r="X9051" s="402"/>
      <c r="Y9051" s="402"/>
      <c r="Z9051" s="402"/>
    </row>
    <row r="9052" spans="23:26" x14ac:dyDescent="0.2">
      <c r="W9052" s="402"/>
      <c r="X9052" s="402"/>
      <c r="Y9052" s="402"/>
      <c r="Z9052" s="402"/>
    </row>
    <row r="9053" spans="23:26" x14ac:dyDescent="0.2">
      <c r="W9053" s="402"/>
      <c r="X9053" s="402"/>
      <c r="Y9053" s="402"/>
      <c r="Z9053" s="402"/>
    </row>
    <row r="9054" spans="23:26" x14ac:dyDescent="0.2">
      <c r="W9054" s="402"/>
      <c r="X9054" s="402"/>
      <c r="Y9054" s="402"/>
      <c r="Z9054" s="402"/>
    </row>
    <row r="9055" spans="23:26" x14ac:dyDescent="0.2">
      <c r="W9055" s="402"/>
      <c r="X9055" s="402"/>
      <c r="Y9055" s="402"/>
      <c r="Z9055" s="402"/>
    </row>
    <row r="9056" spans="23:26" x14ac:dyDescent="0.2">
      <c r="W9056" s="402"/>
      <c r="X9056" s="402"/>
      <c r="Y9056" s="402"/>
      <c r="Z9056" s="402"/>
    </row>
    <row r="9057" spans="23:26" x14ac:dyDescent="0.2">
      <c r="W9057" s="402"/>
      <c r="X9057" s="402"/>
      <c r="Y9057" s="402"/>
      <c r="Z9057" s="402"/>
    </row>
    <row r="9058" spans="23:26" x14ac:dyDescent="0.2">
      <c r="W9058" s="402"/>
      <c r="X9058" s="402"/>
      <c r="Y9058" s="402"/>
      <c r="Z9058" s="402"/>
    </row>
    <row r="9059" spans="23:26" x14ac:dyDescent="0.2">
      <c r="W9059" s="402"/>
      <c r="X9059" s="402"/>
      <c r="Y9059" s="402"/>
      <c r="Z9059" s="402"/>
    </row>
    <row r="9060" spans="23:26" x14ac:dyDescent="0.2">
      <c r="W9060" s="402"/>
      <c r="X9060" s="402"/>
      <c r="Y9060" s="402"/>
      <c r="Z9060" s="402"/>
    </row>
    <row r="9061" spans="23:26" x14ac:dyDescent="0.2">
      <c r="W9061" s="402"/>
      <c r="X9061" s="402"/>
      <c r="Y9061" s="402"/>
      <c r="Z9061" s="402"/>
    </row>
    <row r="9062" spans="23:26" x14ac:dyDescent="0.2">
      <c r="W9062" s="402"/>
      <c r="X9062" s="402"/>
      <c r="Y9062" s="402"/>
      <c r="Z9062" s="402"/>
    </row>
    <row r="9063" spans="23:26" x14ac:dyDescent="0.2">
      <c r="W9063" s="402"/>
      <c r="X9063" s="402"/>
      <c r="Y9063" s="402"/>
      <c r="Z9063" s="402"/>
    </row>
    <row r="9064" spans="23:26" x14ac:dyDescent="0.2">
      <c r="W9064" s="402"/>
      <c r="X9064" s="402"/>
      <c r="Y9064" s="402"/>
      <c r="Z9064" s="402"/>
    </row>
    <row r="9065" spans="23:26" x14ac:dyDescent="0.2">
      <c r="W9065" s="402"/>
      <c r="X9065" s="402"/>
      <c r="Y9065" s="402"/>
      <c r="Z9065" s="402"/>
    </row>
    <row r="9066" spans="23:26" x14ac:dyDescent="0.2">
      <c r="W9066" s="402"/>
      <c r="X9066" s="402"/>
      <c r="Y9066" s="402"/>
      <c r="Z9066" s="402"/>
    </row>
    <row r="9067" spans="23:26" x14ac:dyDescent="0.2">
      <c r="W9067" s="402"/>
      <c r="X9067" s="402"/>
      <c r="Y9067" s="402"/>
      <c r="Z9067" s="402"/>
    </row>
    <row r="9068" spans="23:26" x14ac:dyDescent="0.2">
      <c r="W9068" s="402"/>
      <c r="X9068" s="402"/>
      <c r="Y9068" s="402"/>
      <c r="Z9068" s="402"/>
    </row>
    <row r="9069" spans="23:26" x14ac:dyDescent="0.2">
      <c r="W9069" s="402"/>
      <c r="X9069" s="402"/>
      <c r="Y9069" s="402"/>
      <c r="Z9069" s="402"/>
    </row>
    <row r="9070" spans="23:26" x14ac:dyDescent="0.2">
      <c r="W9070" s="402"/>
      <c r="X9070" s="402"/>
      <c r="Y9070" s="402"/>
      <c r="Z9070" s="402"/>
    </row>
    <row r="9071" spans="23:26" x14ac:dyDescent="0.2">
      <c r="W9071" s="402"/>
      <c r="X9071" s="402"/>
      <c r="Y9071" s="402"/>
      <c r="Z9071" s="402"/>
    </row>
    <row r="9072" spans="23:26" x14ac:dyDescent="0.2">
      <c r="W9072" s="402"/>
      <c r="X9072" s="402"/>
      <c r="Y9072" s="402"/>
      <c r="Z9072" s="402"/>
    </row>
    <row r="9073" spans="23:26" x14ac:dyDescent="0.2">
      <c r="W9073" s="402"/>
      <c r="X9073" s="402"/>
      <c r="Y9073" s="402"/>
      <c r="Z9073" s="402"/>
    </row>
    <row r="9074" spans="23:26" x14ac:dyDescent="0.2">
      <c r="W9074" s="402"/>
      <c r="X9074" s="402"/>
      <c r="Y9074" s="402"/>
      <c r="Z9074" s="402"/>
    </row>
    <row r="9075" spans="23:26" x14ac:dyDescent="0.2">
      <c r="W9075" s="402"/>
      <c r="X9075" s="402"/>
      <c r="Y9075" s="402"/>
      <c r="Z9075" s="402"/>
    </row>
    <row r="9076" spans="23:26" x14ac:dyDescent="0.2">
      <c r="W9076" s="402"/>
      <c r="X9076" s="402"/>
      <c r="Y9076" s="402"/>
      <c r="Z9076" s="402"/>
    </row>
    <row r="9077" spans="23:26" x14ac:dyDescent="0.2">
      <c r="W9077" s="402"/>
      <c r="X9077" s="402"/>
      <c r="Y9077" s="402"/>
      <c r="Z9077" s="402"/>
    </row>
    <row r="9078" spans="23:26" x14ac:dyDescent="0.2">
      <c r="W9078" s="402"/>
      <c r="X9078" s="402"/>
      <c r="Y9078" s="402"/>
      <c r="Z9078" s="402"/>
    </row>
    <row r="9079" spans="23:26" x14ac:dyDescent="0.2">
      <c r="W9079" s="402"/>
      <c r="X9079" s="402"/>
      <c r="Y9079" s="402"/>
      <c r="Z9079" s="402"/>
    </row>
    <row r="9080" spans="23:26" x14ac:dyDescent="0.2">
      <c r="W9080" s="402"/>
      <c r="X9080" s="402"/>
      <c r="Y9080" s="402"/>
      <c r="Z9080" s="402"/>
    </row>
    <row r="9081" spans="23:26" x14ac:dyDescent="0.2">
      <c r="W9081" s="402"/>
      <c r="X9081" s="402"/>
      <c r="Y9081" s="402"/>
      <c r="Z9081" s="402"/>
    </row>
    <row r="9082" spans="23:26" x14ac:dyDescent="0.2">
      <c r="W9082" s="402"/>
      <c r="X9082" s="402"/>
      <c r="Y9082" s="402"/>
      <c r="Z9082" s="402"/>
    </row>
    <row r="9083" spans="23:26" x14ac:dyDescent="0.2">
      <c r="W9083" s="402"/>
      <c r="X9083" s="402"/>
      <c r="Y9083" s="402"/>
      <c r="Z9083" s="402"/>
    </row>
    <row r="9084" spans="23:26" x14ac:dyDescent="0.2">
      <c r="W9084" s="402"/>
      <c r="X9084" s="402"/>
      <c r="Y9084" s="402"/>
      <c r="Z9084" s="402"/>
    </row>
    <row r="9085" spans="23:26" x14ac:dyDescent="0.2">
      <c r="W9085" s="402"/>
      <c r="X9085" s="402"/>
      <c r="Y9085" s="402"/>
      <c r="Z9085" s="402"/>
    </row>
    <row r="9086" spans="23:26" x14ac:dyDescent="0.2">
      <c r="W9086" s="402"/>
      <c r="X9086" s="402"/>
      <c r="Y9086" s="402"/>
      <c r="Z9086" s="402"/>
    </row>
    <row r="9087" spans="23:26" x14ac:dyDescent="0.2">
      <c r="W9087" s="402"/>
      <c r="X9087" s="402"/>
      <c r="Y9087" s="402"/>
      <c r="Z9087" s="402"/>
    </row>
    <row r="9088" spans="23:26" x14ac:dyDescent="0.2">
      <c r="W9088" s="402"/>
      <c r="X9088" s="402"/>
      <c r="Y9088" s="402"/>
      <c r="Z9088" s="402"/>
    </row>
    <row r="9089" spans="23:26" x14ac:dyDescent="0.2">
      <c r="W9089" s="402"/>
      <c r="X9089" s="402"/>
      <c r="Y9089" s="402"/>
      <c r="Z9089" s="402"/>
    </row>
    <row r="9090" spans="23:26" x14ac:dyDescent="0.2">
      <c r="W9090" s="402"/>
      <c r="X9090" s="402"/>
      <c r="Y9090" s="402"/>
      <c r="Z9090" s="402"/>
    </row>
    <row r="9091" spans="23:26" x14ac:dyDescent="0.2">
      <c r="W9091" s="402"/>
      <c r="X9091" s="402"/>
      <c r="Y9091" s="402"/>
      <c r="Z9091" s="402"/>
    </row>
    <row r="9092" spans="23:26" x14ac:dyDescent="0.2">
      <c r="W9092" s="402"/>
      <c r="X9092" s="402"/>
      <c r="Y9092" s="402"/>
      <c r="Z9092" s="402"/>
    </row>
    <row r="9093" spans="23:26" x14ac:dyDescent="0.2">
      <c r="W9093" s="402"/>
      <c r="X9093" s="402"/>
      <c r="Y9093" s="402"/>
      <c r="Z9093" s="402"/>
    </row>
    <row r="9094" spans="23:26" x14ac:dyDescent="0.2">
      <c r="W9094" s="402"/>
      <c r="X9094" s="402"/>
      <c r="Y9094" s="402"/>
      <c r="Z9094" s="402"/>
    </row>
    <row r="9095" spans="23:26" x14ac:dyDescent="0.2">
      <c r="W9095" s="402"/>
      <c r="X9095" s="402"/>
      <c r="Y9095" s="402"/>
      <c r="Z9095" s="402"/>
    </row>
    <row r="9096" spans="23:26" x14ac:dyDescent="0.2">
      <c r="W9096" s="402"/>
      <c r="X9096" s="402"/>
      <c r="Y9096" s="402"/>
      <c r="Z9096" s="402"/>
    </row>
    <row r="9097" spans="23:26" x14ac:dyDescent="0.2">
      <c r="W9097" s="402"/>
      <c r="X9097" s="402"/>
      <c r="Y9097" s="402"/>
      <c r="Z9097" s="402"/>
    </row>
    <row r="9098" spans="23:26" x14ac:dyDescent="0.2">
      <c r="W9098" s="402"/>
      <c r="X9098" s="402"/>
      <c r="Y9098" s="402"/>
      <c r="Z9098" s="402"/>
    </row>
    <row r="9099" spans="23:26" x14ac:dyDescent="0.2">
      <c r="W9099" s="402"/>
      <c r="X9099" s="402"/>
      <c r="Y9099" s="402"/>
      <c r="Z9099" s="402"/>
    </row>
    <row r="9100" spans="23:26" x14ac:dyDescent="0.2">
      <c r="W9100" s="402"/>
      <c r="X9100" s="402"/>
      <c r="Y9100" s="402"/>
      <c r="Z9100" s="402"/>
    </row>
    <row r="9101" spans="23:26" x14ac:dyDescent="0.2">
      <c r="W9101" s="402"/>
      <c r="X9101" s="402"/>
      <c r="Y9101" s="402"/>
      <c r="Z9101" s="402"/>
    </row>
    <row r="9102" spans="23:26" x14ac:dyDescent="0.2">
      <c r="W9102" s="402"/>
      <c r="X9102" s="402"/>
      <c r="Y9102" s="402"/>
      <c r="Z9102" s="402"/>
    </row>
    <row r="9103" spans="23:26" x14ac:dyDescent="0.2">
      <c r="W9103" s="402"/>
      <c r="X9103" s="402"/>
      <c r="Y9103" s="402"/>
      <c r="Z9103" s="402"/>
    </row>
    <row r="9104" spans="23:26" x14ac:dyDescent="0.2">
      <c r="W9104" s="402"/>
      <c r="X9104" s="402"/>
      <c r="Y9104" s="402"/>
      <c r="Z9104" s="402"/>
    </row>
    <row r="9105" spans="23:26" x14ac:dyDescent="0.2">
      <c r="W9105" s="402"/>
      <c r="X9105" s="402"/>
      <c r="Y9105" s="402"/>
      <c r="Z9105" s="402"/>
    </row>
    <row r="9106" spans="23:26" x14ac:dyDescent="0.2">
      <c r="W9106" s="402"/>
      <c r="X9106" s="402"/>
      <c r="Y9106" s="402"/>
      <c r="Z9106" s="402"/>
    </row>
    <row r="9107" spans="23:26" x14ac:dyDescent="0.2">
      <c r="W9107" s="402"/>
      <c r="X9107" s="402"/>
      <c r="Y9107" s="402"/>
      <c r="Z9107" s="402"/>
    </row>
    <row r="9108" spans="23:26" x14ac:dyDescent="0.2">
      <c r="W9108" s="402"/>
      <c r="X9108" s="402"/>
      <c r="Y9108" s="402"/>
      <c r="Z9108" s="402"/>
    </row>
    <row r="9109" spans="23:26" x14ac:dyDescent="0.2">
      <c r="W9109" s="402"/>
      <c r="X9109" s="402"/>
      <c r="Y9109" s="402"/>
      <c r="Z9109" s="402"/>
    </row>
    <row r="9110" spans="23:26" x14ac:dyDescent="0.2">
      <c r="W9110" s="402"/>
      <c r="X9110" s="402"/>
      <c r="Y9110" s="402"/>
      <c r="Z9110" s="402"/>
    </row>
    <row r="9111" spans="23:26" x14ac:dyDescent="0.2">
      <c r="W9111" s="402"/>
      <c r="X9111" s="402"/>
      <c r="Y9111" s="402"/>
      <c r="Z9111" s="402"/>
    </row>
    <row r="9112" spans="23:26" x14ac:dyDescent="0.2">
      <c r="W9112" s="402"/>
      <c r="X9112" s="402"/>
      <c r="Y9112" s="402"/>
      <c r="Z9112" s="402"/>
    </row>
    <row r="9113" spans="23:26" x14ac:dyDescent="0.2">
      <c r="W9113" s="402"/>
      <c r="X9113" s="402"/>
      <c r="Y9113" s="402"/>
      <c r="Z9113" s="402"/>
    </row>
    <row r="9114" spans="23:26" x14ac:dyDescent="0.2">
      <c r="W9114" s="402"/>
      <c r="X9114" s="402"/>
      <c r="Y9114" s="402"/>
      <c r="Z9114" s="402"/>
    </row>
    <row r="9115" spans="23:26" x14ac:dyDescent="0.2">
      <c r="W9115" s="402"/>
      <c r="X9115" s="402"/>
      <c r="Y9115" s="402"/>
      <c r="Z9115" s="402"/>
    </row>
    <row r="9116" spans="23:26" x14ac:dyDescent="0.2">
      <c r="W9116" s="402"/>
      <c r="X9116" s="402"/>
      <c r="Y9116" s="402"/>
      <c r="Z9116" s="402"/>
    </row>
    <row r="9117" spans="23:26" x14ac:dyDescent="0.2">
      <c r="W9117" s="402"/>
      <c r="X9117" s="402"/>
      <c r="Y9117" s="402"/>
      <c r="Z9117" s="402"/>
    </row>
    <row r="9118" spans="23:26" x14ac:dyDescent="0.2">
      <c r="W9118" s="402"/>
      <c r="X9118" s="402"/>
      <c r="Y9118" s="402"/>
      <c r="Z9118" s="402"/>
    </row>
    <row r="9119" spans="23:26" x14ac:dyDescent="0.2">
      <c r="W9119" s="402"/>
      <c r="X9119" s="402"/>
      <c r="Y9119" s="402"/>
      <c r="Z9119" s="402"/>
    </row>
    <row r="9120" spans="23:26" x14ac:dyDescent="0.2">
      <c r="W9120" s="402"/>
      <c r="X9120" s="402"/>
      <c r="Y9120" s="402"/>
      <c r="Z9120" s="402"/>
    </row>
    <row r="9121" spans="23:26" x14ac:dyDescent="0.2">
      <c r="W9121" s="402"/>
      <c r="X9121" s="402"/>
      <c r="Y9121" s="402"/>
      <c r="Z9121" s="402"/>
    </row>
    <row r="9122" spans="23:26" x14ac:dyDescent="0.2">
      <c r="W9122" s="402"/>
      <c r="X9122" s="402"/>
      <c r="Y9122" s="402"/>
      <c r="Z9122" s="402"/>
    </row>
    <row r="9123" spans="23:26" x14ac:dyDescent="0.2">
      <c r="W9123" s="402"/>
      <c r="X9123" s="402"/>
      <c r="Y9123" s="402"/>
      <c r="Z9123" s="402"/>
    </row>
    <row r="9124" spans="23:26" x14ac:dyDescent="0.2">
      <c r="W9124" s="402"/>
      <c r="X9124" s="402"/>
      <c r="Y9124" s="402"/>
      <c r="Z9124" s="402"/>
    </row>
    <row r="9125" spans="23:26" x14ac:dyDescent="0.2">
      <c r="W9125" s="402"/>
      <c r="X9125" s="402"/>
      <c r="Y9125" s="402"/>
      <c r="Z9125" s="402"/>
    </row>
    <row r="9126" spans="23:26" x14ac:dyDescent="0.2">
      <c r="W9126" s="402"/>
      <c r="X9126" s="402"/>
      <c r="Y9126" s="402"/>
      <c r="Z9126" s="402"/>
    </row>
    <row r="9127" spans="23:26" x14ac:dyDescent="0.2">
      <c r="W9127" s="402"/>
      <c r="X9127" s="402"/>
      <c r="Y9127" s="402"/>
      <c r="Z9127" s="402"/>
    </row>
    <row r="9128" spans="23:26" x14ac:dyDescent="0.2">
      <c r="W9128" s="402"/>
      <c r="X9128" s="402"/>
      <c r="Y9128" s="402"/>
      <c r="Z9128" s="402"/>
    </row>
    <row r="9129" spans="23:26" x14ac:dyDescent="0.2">
      <c r="W9129" s="402"/>
      <c r="X9129" s="402"/>
      <c r="Y9129" s="402"/>
      <c r="Z9129" s="402"/>
    </row>
    <row r="9130" spans="23:26" x14ac:dyDescent="0.2">
      <c r="W9130" s="402"/>
      <c r="X9130" s="402"/>
      <c r="Y9130" s="402"/>
      <c r="Z9130" s="402"/>
    </row>
    <row r="9131" spans="23:26" x14ac:dyDescent="0.2">
      <c r="W9131" s="402"/>
      <c r="X9131" s="402"/>
      <c r="Y9131" s="402"/>
      <c r="Z9131" s="402"/>
    </row>
    <row r="9132" spans="23:26" x14ac:dyDescent="0.2">
      <c r="W9132" s="402"/>
      <c r="X9132" s="402"/>
      <c r="Y9132" s="402"/>
      <c r="Z9132" s="402"/>
    </row>
    <row r="9133" spans="23:26" x14ac:dyDescent="0.2">
      <c r="W9133" s="402"/>
      <c r="X9133" s="402"/>
      <c r="Y9133" s="402"/>
      <c r="Z9133" s="402"/>
    </row>
    <row r="9134" spans="23:26" x14ac:dyDescent="0.2">
      <c r="W9134" s="402"/>
      <c r="X9134" s="402"/>
      <c r="Y9134" s="402"/>
      <c r="Z9134" s="402"/>
    </row>
    <row r="9135" spans="23:26" x14ac:dyDescent="0.2">
      <c r="W9135" s="402"/>
      <c r="X9135" s="402"/>
      <c r="Y9135" s="402"/>
      <c r="Z9135" s="402"/>
    </row>
    <row r="9136" spans="23:26" x14ac:dyDescent="0.2">
      <c r="W9136" s="402"/>
      <c r="X9136" s="402"/>
      <c r="Y9136" s="402"/>
      <c r="Z9136" s="402"/>
    </row>
    <row r="9137" spans="23:26" x14ac:dyDescent="0.2">
      <c r="W9137" s="402"/>
      <c r="X9137" s="402"/>
      <c r="Y9137" s="402"/>
      <c r="Z9137" s="402"/>
    </row>
    <row r="9138" spans="23:26" x14ac:dyDescent="0.2">
      <c r="W9138" s="402"/>
      <c r="X9138" s="402"/>
      <c r="Y9138" s="402"/>
      <c r="Z9138" s="402"/>
    </row>
    <row r="9139" spans="23:26" x14ac:dyDescent="0.2">
      <c r="W9139" s="402"/>
      <c r="X9139" s="402"/>
      <c r="Y9139" s="402"/>
      <c r="Z9139" s="402"/>
    </row>
    <row r="9140" spans="23:26" x14ac:dyDescent="0.2">
      <c r="W9140" s="402"/>
      <c r="X9140" s="402"/>
      <c r="Y9140" s="402"/>
      <c r="Z9140" s="402"/>
    </row>
    <row r="9141" spans="23:26" x14ac:dyDescent="0.2">
      <c r="W9141" s="402"/>
      <c r="X9141" s="402"/>
      <c r="Y9141" s="402"/>
      <c r="Z9141" s="402"/>
    </row>
    <row r="9142" spans="23:26" x14ac:dyDescent="0.2">
      <c r="W9142" s="402"/>
      <c r="X9142" s="402"/>
      <c r="Y9142" s="402"/>
      <c r="Z9142" s="402"/>
    </row>
    <row r="9143" spans="23:26" x14ac:dyDescent="0.2">
      <c r="W9143" s="402"/>
      <c r="X9143" s="402"/>
      <c r="Y9143" s="402"/>
      <c r="Z9143" s="402"/>
    </row>
    <row r="9144" spans="23:26" x14ac:dyDescent="0.2">
      <c r="W9144" s="402"/>
      <c r="X9144" s="402"/>
      <c r="Y9144" s="402"/>
      <c r="Z9144" s="402"/>
    </row>
    <row r="9145" spans="23:26" x14ac:dyDescent="0.2">
      <c r="W9145" s="402"/>
      <c r="X9145" s="402"/>
      <c r="Y9145" s="402"/>
      <c r="Z9145" s="402"/>
    </row>
    <row r="9146" spans="23:26" x14ac:dyDescent="0.2">
      <c r="W9146" s="402"/>
      <c r="X9146" s="402"/>
      <c r="Y9146" s="402"/>
      <c r="Z9146" s="402"/>
    </row>
    <row r="9147" spans="23:26" x14ac:dyDescent="0.2">
      <c r="W9147" s="402"/>
      <c r="X9147" s="402"/>
      <c r="Y9147" s="402"/>
      <c r="Z9147" s="402"/>
    </row>
    <row r="9148" spans="23:26" x14ac:dyDescent="0.2">
      <c r="W9148" s="402"/>
      <c r="X9148" s="402"/>
      <c r="Y9148" s="402"/>
      <c r="Z9148" s="402"/>
    </row>
    <row r="9149" spans="23:26" x14ac:dyDescent="0.2">
      <c r="W9149" s="402"/>
      <c r="X9149" s="402"/>
      <c r="Y9149" s="402"/>
      <c r="Z9149" s="402"/>
    </row>
    <row r="9150" spans="23:26" x14ac:dyDescent="0.2">
      <c r="W9150" s="402"/>
      <c r="X9150" s="402"/>
      <c r="Y9150" s="402"/>
      <c r="Z9150" s="402"/>
    </row>
    <row r="9151" spans="23:26" x14ac:dyDescent="0.2">
      <c r="W9151" s="402"/>
      <c r="X9151" s="402"/>
      <c r="Y9151" s="402"/>
      <c r="Z9151" s="402"/>
    </row>
    <row r="9152" spans="23:26" x14ac:dyDescent="0.2">
      <c r="W9152" s="402"/>
      <c r="X9152" s="402"/>
      <c r="Y9152" s="402"/>
      <c r="Z9152" s="402"/>
    </row>
    <row r="9153" spans="23:26" x14ac:dyDescent="0.2">
      <c r="W9153" s="402"/>
      <c r="X9153" s="402"/>
      <c r="Y9153" s="402"/>
      <c r="Z9153" s="402"/>
    </row>
    <row r="9154" spans="23:26" x14ac:dyDescent="0.2">
      <c r="W9154" s="402"/>
      <c r="X9154" s="402"/>
      <c r="Y9154" s="402"/>
      <c r="Z9154" s="402"/>
    </row>
    <row r="9155" spans="23:26" x14ac:dyDescent="0.2">
      <c r="W9155" s="402"/>
      <c r="X9155" s="402"/>
      <c r="Y9155" s="402"/>
      <c r="Z9155" s="402"/>
    </row>
    <row r="9156" spans="23:26" x14ac:dyDescent="0.2">
      <c r="W9156" s="402"/>
      <c r="X9156" s="402"/>
      <c r="Y9156" s="402"/>
      <c r="Z9156" s="402"/>
    </row>
    <row r="9157" spans="23:26" x14ac:dyDescent="0.2">
      <c r="W9157" s="402"/>
      <c r="X9157" s="402"/>
      <c r="Y9157" s="402"/>
      <c r="Z9157" s="402"/>
    </row>
    <row r="9158" spans="23:26" x14ac:dyDescent="0.2">
      <c r="W9158" s="402"/>
      <c r="X9158" s="402"/>
      <c r="Y9158" s="402"/>
      <c r="Z9158" s="402"/>
    </row>
    <row r="9159" spans="23:26" x14ac:dyDescent="0.2">
      <c r="W9159" s="402"/>
      <c r="X9159" s="402"/>
      <c r="Y9159" s="402"/>
      <c r="Z9159" s="402"/>
    </row>
    <row r="9160" spans="23:26" x14ac:dyDescent="0.2">
      <c r="W9160" s="402"/>
      <c r="X9160" s="402"/>
      <c r="Y9160" s="402"/>
      <c r="Z9160" s="402"/>
    </row>
    <row r="9161" spans="23:26" x14ac:dyDescent="0.2">
      <c r="W9161" s="402"/>
      <c r="X9161" s="402"/>
      <c r="Y9161" s="402"/>
      <c r="Z9161" s="402"/>
    </row>
    <row r="9162" spans="23:26" x14ac:dyDescent="0.2">
      <c r="W9162" s="402"/>
      <c r="X9162" s="402"/>
      <c r="Y9162" s="402"/>
      <c r="Z9162" s="402"/>
    </row>
    <row r="9163" spans="23:26" x14ac:dyDescent="0.2">
      <c r="W9163" s="402"/>
      <c r="X9163" s="402"/>
      <c r="Y9163" s="402"/>
      <c r="Z9163" s="402"/>
    </row>
    <row r="9164" spans="23:26" x14ac:dyDescent="0.2">
      <c r="W9164" s="402"/>
      <c r="X9164" s="402"/>
      <c r="Y9164" s="402"/>
      <c r="Z9164" s="402"/>
    </row>
    <row r="9165" spans="23:26" x14ac:dyDescent="0.2">
      <c r="W9165" s="402"/>
      <c r="X9165" s="402"/>
      <c r="Y9165" s="402"/>
      <c r="Z9165" s="402"/>
    </row>
    <row r="9166" spans="23:26" x14ac:dyDescent="0.2">
      <c r="W9166" s="402"/>
      <c r="X9166" s="402"/>
      <c r="Y9166" s="402"/>
      <c r="Z9166" s="402"/>
    </row>
    <row r="9167" spans="23:26" x14ac:dyDescent="0.2">
      <c r="W9167" s="402"/>
      <c r="X9167" s="402"/>
      <c r="Y9167" s="402"/>
      <c r="Z9167" s="402"/>
    </row>
    <row r="9168" spans="23:26" x14ac:dyDescent="0.2">
      <c r="W9168" s="402"/>
      <c r="X9168" s="402"/>
      <c r="Y9168" s="402"/>
      <c r="Z9168" s="402"/>
    </row>
    <row r="9169" spans="23:26" x14ac:dyDescent="0.2">
      <c r="W9169" s="402"/>
      <c r="X9169" s="402"/>
      <c r="Y9169" s="402"/>
      <c r="Z9169" s="402"/>
    </row>
    <row r="9170" spans="23:26" x14ac:dyDescent="0.2">
      <c r="W9170" s="402"/>
      <c r="X9170" s="402"/>
      <c r="Y9170" s="402"/>
      <c r="Z9170" s="402"/>
    </row>
    <row r="9171" spans="23:26" x14ac:dyDescent="0.2">
      <c r="W9171" s="402"/>
      <c r="X9171" s="402"/>
      <c r="Y9171" s="402"/>
      <c r="Z9171" s="402"/>
    </row>
    <row r="9172" spans="23:26" x14ac:dyDescent="0.2">
      <c r="W9172" s="402"/>
      <c r="X9172" s="402"/>
      <c r="Y9172" s="402"/>
      <c r="Z9172" s="402"/>
    </row>
    <row r="9173" spans="23:26" x14ac:dyDescent="0.2">
      <c r="W9173" s="402"/>
      <c r="X9173" s="402"/>
      <c r="Y9173" s="402"/>
      <c r="Z9173" s="402"/>
    </row>
    <row r="9174" spans="23:26" x14ac:dyDescent="0.2">
      <c r="W9174" s="402"/>
      <c r="X9174" s="402"/>
      <c r="Y9174" s="402"/>
      <c r="Z9174" s="402"/>
    </row>
    <row r="9175" spans="23:26" x14ac:dyDescent="0.2">
      <c r="W9175" s="402"/>
      <c r="X9175" s="402"/>
      <c r="Y9175" s="402"/>
      <c r="Z9175" s="402"/>
    </row>
    <row r="9176" spans="23:26" x14ac:dyDescent="0.2">
      <c r="W9176" s="402"/>
      <c r="X9176" s="402"/>
      <c r="Y9176" s="402"/>
      <c r="Z9176" s="402"/>
    </row>
    <row r="9177" spans="23:26" x14ac:dyDescent="0.2">
      <c r="W9177" s="402"/>
      <c r="X9177" s="402"/>
      <c r="Y9177" s="402"/>
      <c r="Z9177" s="402"/>
    </row>
    <row r="9178" spans="23:26" x14ac:dyDescent="0.2">
      <c r="W9178" s="402"/>
      <c r="X9178" s="402"/>
      <c r="Y9178" s="402"/>
      <c r="Z9178" s="402"/>
    </row>
    <row r="9179" spans="23:26" x14ac:dyDescent="0.2">
      <c r="W9179" s="402"/>
      <c r="X9179" s="402"/>
      <c r="Y9179" s="402"/>
      <c r="Z9179" s="402"/>
    </row>
    <row r="9180" spans="23:26" x14ac:dyDescent="0.2">
      <c r="W9180" s="402"/>
      <c r="X9180" s="402"/>
      <c r="Y9180" s="402"/>
      <c r="Z9180" s="402"/>
    </row>
    <row r="9181" spans="23:26" x14ac:dyDescent="0.2">
      <c r="W9181" s="402"/>
      <c r="X9181" s="402"/>
      <c r="Y9181" s="402"/>
      <c r="Z9181" s="402"/>
    </row>
    <row r="9182" spans="23:26" x14ac:dyDescent="0.2">
      <c r="W9182" s="402"/>
      <c r="X9182" s="402"/>
      <c r="Y9182" s="402"/>
      <c r="Z9182" s="402"/>
    </row>
    <row r="9183" spans="23:26" x14ac:dyDescent="0.2">
      <c r="W9183" s="402"/>
      <c r="X9183" s="402"/>
      <c r="Y9183" s="402"/>
      <c r="Z9183" s="402"/>
    </row>
    <row r="9184" spans="23:26" x14ac:dyDescent="0.2">
      <c r="W9184" s="402"/>
      <c r="X9184" s="402"/>
      <c r="Y9184" s="402"/>
      <c r="Z9184" s="402"/>
    </row>
    <row r="9185" spans="23:26" x14ac:dyDescent="0.2">
      <c r="W9185" s="402"/>
      <c r="X9185" s="402"/>
      <c r="Y9185" s="402"/>
      <c r="Z9185" s="402"/>
    </row>
    <row r="9186" spans="23:26" x14ac:dyDescent="0.2">
      <c r="W9186" s="402"/>
      <c r="X9186" s="402"/>
      <c r="Y9186" s="402"/>
      <c r="Z9186" s="402"/>
    </row>
    <row r="9187" spans="23:26" x14ac:dyDescent="0.2">
      <c r="W9187" s="402"/>
      <c r="X9187" s="402"/>
      <c r="Y9187" s="402"/>
      <c r="Z9187" s="402"/>
    </row>
    <row r="9188" spans="23:26" x14ac:dyDescent="0.2">
      <c r="W9188" s="402"/>
      <c r="X9188" s="402"/>
      <c r="Y9188" s="402"/>
      <c r="Z9188" s="402"/>
    </row>
    <row r="9189" spans="23:26" x14ac:dyDescent="0.2">
      <c r="W9189" s="402"/>
      <c r="X9189" s="402"/>
      <c r="Y9189" s="402"/>
      <c r="Z9189" s="402"/>
    </row>
    <row r="9190" spans="23:26" x14ac:dyDescent="0.2">
      <c r="W9190" s="402"/>
      <c r="X9190" s="402"/>
      <c r="Y9190" s="402"/>
      <c r="Z9190" s="402"/>
    </row>
    <row r="9191" spans="23:26" x14ac:dyDescent="0.2">
      <c r="W9191" s="402"/>
      <c r="X9191" s="402"/>
      <c r="Y9191" s="402"/>
      <c r="Z9191" s="402"/>
    </row>
    <row r="9192" spans="23:26" x14ac:dyDescent="0.2">
      <c r="W9192" s="402"/>
      <c r="X9192" s="402"/>
      <c r="Y9192" s="402"/>
      <c r="Z9192" s="402"/>
    </row>
    <row r="9193" spans="23:26" x14ac:dyDescent="0.2">
      <c r="W9193" s="402"/>
      <c r="X9193" s="402"/>
      <c r="Y9193" s="402"/>
      <c r="Z9193" s="402"/>
    </row>
    <row r="9194" spans="23:26" x14ac:dyDescent="0.2">
      <c r="W9194" s="402"/>
      <c r="X9194" s="402"/>
      <c r="Y9194" s="402"/>
      <c r="Z9194" s="402"/>
    </row>
    <row r="9195" spans="23:26" x14ac:dyDescent="0.2">
      <c r="W9195" s="402"/>
      <c r="X9195" s="402"/>
      <c r="Y9195" s="402"/>
      <c r="Z9195" s="402"/>
    </row>
    <row r="9196" spans="23:26" x14ac:dyDescent="0.2">
      <c r="W9196" s="402"/>
      <c r="X9196" s="402"/>
      <c r="Y9196" s="402"/>
      <c r="Z9196" s="402"/>
    </row>
    <row r="9197" spans="23:26" x14ac:dyDescent="0.2">
      <c r="W9197" s="402"/>
      <c r="X9197" s="402"/>
      <c r="Y9197" s="402"/>
      <c r="Z9197" s="402"/>
    </row>
    <row r="9198" spans="23:26" x14ac:dyDescent="0.2">
      <c r="W9198" s="402"/>
      <c r="X9198" s="402"/>
      <c r="Y9198" s="402"/>
      <c r="Z9198" s="402"/>
    </row>
    <row r="9199" spans="23:26" x14ac:dyDescent="0.2">
      <c r="W9199" s="402"/>
      <c r="X9199" s="402"/>
      <c r="Y9199" s="402"/>
      <c r="Z9199" s="402"/>
    </row>
    <row r="9200" spans="23:26" x14ac:dyDescent="0.2">
      <c r="W9200" s="402"/>
      <c r="X9200" s="402"/>
      <c r="Y9200" s="402"/>
      <c r="Z9200" s="402"/>
    </row>
    <row r="9201" spans="23:26" x14ac:dyDescent="0.2">
      <c r="W9201" s="402"/>
      <c r="X9201" s="402"/>
      <c r="Y9201" s="402"/>
      <c r="Z9201" s="402"/>
    </row>
    <row r="9202" spans="23:26" x14ac:dyDescent="0.2">
      <c r="W9202" s="402"/>
      <c r="X9202" s="402"/>
      <c r="Y9202" s="402"/>
      <c r="Z9202" s="402"/>
    </row>
    <row r="9203" spans="23:26" x14ac:dyDescent="0.2">
      <c r="W9203" s="402"/>
      <c r="X9203" s="402"/>
      <c r="Y9203" s="402"/>
      <c r="Z9203" s="402"/>
    </row>
    <row r="9204" spans="23:26" x14ac:dyDescent="0.2">
      <c r="W9204" s="402"/>
      <c r="X9204" s="402"/>
      <c r="Y9204" s="402"/>
      <c r="Z9204" s="402"/>
    </row>
    <row r="9205" spans="23:26" x14ac:dyDescent="0.2">
      <c r="W9205" s="402"/>
      <c r="X9205" s="402"/>
      <c r="Y9205" s="402"/>
      <c r="Z9205" s="402"/>
    </row>
    <row r="9206" spans="23:26" x14ac:dyDescent="0.2">
      <c r="W9206" s="402"/>
      <c r="X9206" s="402"/>
      <c r="Y9206" s="402"/>
      <c r="Z9206" s="402"/>
    </row>
    <row r="9207" spans="23:26" x14ac:dyDescent="0.2">
      <c r="W9207" s="402"/>
      <c r="X9207" s="402"/>
      <c r="Y9207" s="402"/>
      <c r="Z9207" s="402"/>
    </row>
    <row r="9208" spans="23:26" x14ac:dyDescent="0.2">
      <c r="W9208" s="402"/>
      <c r="X9208" s="402"/>
      <c r="Y9208" s="402"/>
      <c r="Z9208" s="402"/>
    </row>
    <row r="9209" spans="23:26" x14ac:dyDescent="0.2">
      <c r="W9209" s="402"/>
      <c r="X9209" s="402"/>
      <c r="Y9209" s="402"/>
      <c r="Z9209" s="402"/>
    </row>
    <row r="9210" spans="23:26" x14ac:dyDescent="0.2">
      <c r="W9210" s="402"/>
      <c r="X9210" s="402"/>
      <c r="Y9210" s="402"/>
      <c r="Z9210" s="402"/>
    </row>
    <row r="9211" spans="23:26" x14ac:dyDescent="0.2">
      <c r="W9211" s="402"/>
      <c r="X9211" s="402"/>
      <c r="Y9211" s="402"/>
      <c r="Z9211" s="402"/>
    </row>
    <row r="9212" spans="23:26" x14ac:dyDescent="0.2">
      <c r="W9212" s="402"/>
      <c r="X9212" s="402"/>
      <c r="Y9212" s="402"/>
      <c r="Z9212" s="402"/>
    </row>
    <row r="9213" spans="23:26" x14ac:dyDescent="0.2">
      <c r="W9213" s="402"/>
      <c r="X9213" s="402"/>
      <c r="Y9213" s="402"/>
      <c r="Z9213" s="402"/>
    </row>
    <row r="9214" spans="23:26" x14ac:dyDescent="0.2">
      <c r="W9214" s="402"/>
      <c r="X9214" s="402"/>
      <c r="Y9214" s="402"/>
      <c r="Z9214" s="402"/>
    </row>
    <row r="9215" spans="23:26" x14ac:dyDescent="0.2">
      <c r="W9215" s="402"/>
      <c r="X9215" s="402"/>
      <c r="Y9215" s="402"/>
      <c r="Z9215" s="402"/>
    </row>
    <row r="9216" spans="23:26" x14ac:dyDescent="0.2">
      <c r="W9216" s="402"/>
      <c r="X9216" s="402"/>
      <c r="Y9216" s="402"/>
      <c r="Z9216" s="402"/>
    </row>
    <row r="9217" spans="23:26" x14ac:dyDescent="0.2">
      <c r="W9217" s="402"/>
      <c r="X9217" s="402"/>
      <c r="Y9217" s="402"/>
      <c r="Z9217" s="402"/>
    </row>
    <row r="9218" spans="23:26" x14ac:dyDescent="0.2">
      <c r="W9218" s="402"/>
      <c r="X9218" s="402"/>
      <c r="Y9218" s="402"/>
      <c r="Z9218" s="402"/>
    </row>
    <row r="9219" spans="23:26" x14ac:dyDescent="0.2">
      <c r="W9219" s="402"/>
      <c r="X9219" s="402"/>
      <c r="Y9219" s="402"/>
      <c r="Z9219" s="402"/>
    </row>
    <row r="9220" spans="23:26" x14ac:dyDescent="0.2">
      <c r="W9220" s="402"/>
      <c r="X9220" s="402"/>
      <c r="Y9220" s="402"/>
      <c r="Z9220" s="402"/>
    </row>
    <row r="9221" spans="23:26" x14ac:dyDescent="0.2">
      <c r="W9221" s="402"/>
      <c r="X9221" s="402"/>
      <c r="Y9221" s="402"/>
      <c r="Z9221" s="402"/>
    </row>
    <row r="9222" spans="23:26" x14ac:dyDescent="0.2">
      <c r="W9222" s="402"/>
      <c r="X9222" s="402"/>
      <c r="Y9222" s="402"/>
      <c r="Z9222" s="402"/>
    </row>
    <row r="9223" spans="23:26" x14ac:dyDescent="0.2">
      <c r="W9223" s="402"/>
      <c r="X9223" s="402"/>
      <c r="Y9223" s="402"/>
      <c r="Z9223" s="402"/>
    </row>
    <row r="9224" spans="23:26" x14ac:dyDescent="0.2">
      <c r="W9224" s="402"/>
      <c r="X9224" s="402"/>
      <c r="Y9224" s="402"/>
      <c r="Z9224" s="402"/>
    </row>
    <row r="9225" spans="23:26" x14ac:dyDescent="0.2">
      <c r="W9225" s="402"/>
      <c r="X9225" s="402"/>
      <c r="Y9225" s="402"/>
      <c r="Z9225" s="402"/>
    </row>
    <row r="9226" spans="23:26" x14ac:dyDescent="0.2">
      <c r="W9226" s="402"/>
      <c r="X9226" s="402"/>
      <c r="Y9226" s="402"/>
      <c r="Z9226" s="402"/>
    </row>
    <row r="9227" spans="23:26" x14ac:dyDescent="0.2">
      <c r="W9227" s="402"/>
      <c r="X9227" s="402"/>
      <c r="Y9227" s="402"/>
      <c r="Z9227" s="402"/>
    </row>
    <row r="9228" spans="23:26" x14ac:dyDescent="0.2">
      <c r="W9228" s="402"/>
      <c r="X9228" s="402"/>
      <c r="Y9228" s="402"/>
      <c r="Z9228" s="402"/>
    </row>
    <row r="9229" spans="23:26" x14ac:dyDescent="0.2">
      <c r="W9229" s="402"/>
      <c r="X9229" s="402"/>
      <c r="Y9229" s="402"/>
      <c r="Z9229" s="402"/>
    </row>
    <row r="9230" spans="23:26" x14ac:dyDescent="0.2">
      <c r="W9230" s="402"/>
      <c r="X9230" s="402"/>
      <c r="Y9230" s="402"/>
      <c r="Z9230" s="402"/>
    </row>
    <row r="9231" spans="23:26" x14ac:dyDescent="0.2">
      <c r="W9231" s="402"/>
      <c r="X9231" s="402"/>
      <c r="Y9231" s="402"/>
      <c r="Z9231" s="402"/>
    </row>
    <row r="9232" spans="23:26" x14ac:dyDescent="0.2">
      <c r="W9232" s="402"/>
      <c r="X9232" s="402"/>
      <c r="Y9232" s="402"/>
      <c r="Z9232" s="402"/>
    </row>
    <row r="9233" spans="23:26" x14ac:dyDescent="0.2">
      <c r="W9233" s="402"/>
      <c r="X9233" s="402"/>
      <c r="Y9233" s="402"/>
      <c r="Z9233" s="402"/>
    </row>
    <row r="9234" spans="23:26" x14ac:dyDescent="0.2">
      <c r="W9234" s="402"/>
      <c r="X9234" s="402"/>
      <c r="Y9234" s="402"/>
      <c r="Z9234" s="402"/>
    </row>
    <row r="9235" spans="23:26" x14ac:dyDescent="0.2">
      <c r="W9235" s="402"/>
      <c r="X9235" s="402"/>
      <c r="Y9235" s="402"/>
      <c r="Z9235" s="402"/>
    </row>
    <row r="9236" spans="23:26" x14ac:dyDescent="0.2">
      <c r="W9236" s="402"/>
      <c r="X9236" s="402"/>
      <c r="Y9236" s="402"/>
      <c r="Z9236" s="402"/>
    </row>
    <row r="9237" spans="23:26" x14ac:dyDescent="0.2">
      <c r="W9237" s="402"/>
      <c r="X9237" s="402"/>
      <c r="Y9237" s="402"/>
      <c r="Z9237" s="402"/>
    </row>
    <row r="9238" spans="23:26" x14ac:dyDescent="0.2">
      <c r="W9238" s="402"/>
      <c r="X9238" s="402"/>
      <c r="Y9238" s="402"/>
      <c r="Z9238" s="402"/>
    </row>
    <row r="9239" spans="23:26" x14ac:dyDescent="0.2">
      <c r="W9239" s="402"/>
      <c r="X9239" s="402"/>
      <c r="Y9239" s="402"/>
      <c r="Z9239" s="402"/>
    </row>
    <row r="9240" spans="23:26" x14ac:dyDescent="0.2">
      <c r="W9240" s="402"/>
      <c r="X9240" s="402"/>
      <c r="Y9240" s="402"/>
      <c r="Z9240" s="402"/>
    </row>
    <row r="9241" spans="23:26" x14ac:dyDescent="0.2">
      <c r="W9241" s="402"/>
      <c r="X9241" s="402"/>
      <c r="Y9241" s="402"/>
      <c r="Z9241" s="402"/>
    </row>
    <row r="9242" spans="23:26" x14ac:dyDescent="0.2">
      <c r="W9242" s="402"/>
      <c r="X9242" s="402"/>
      <c r="Y9242" s="402"/>
      <c r="Z9242" s="402"/>
    </row>
    <row r="9243" spans="23:26" x14ac:dyDescent="0.2">
      <c r="W9243" s="402"/>
      <c r="X9243" s="402"/>
      <c r="Y9243" s="402"/>
      <c r="Z9243" s="402"/>
    </row>
    <row r="9244" spans="23:26" x14ac:dyDescent="0.2">
      <c r="W9244" s="402"/>
      <c r="X9244" s="402"/>
      <c r="Y9244" s="402"/>
      <c r="Z9244" s="402"/>
    </row>
    <row r="9245" spans="23:26" x14ac:dyDescent="0.2">
      <c r="W9245" s="402"/>
      <c r="X9245" s="402"/>
      <c r="Y9245" s="402"/>
      <c r="Z9245" s="402"/>
    </row>
    <row r="9246" spans="23:26" x14ac:dyDescent="0.2">
      <c r="W9246" s="402"/>
      <c r="X9246" s="402"/>
      <c r="Y9246" s="402"/>
      <c r="Z9246" s="402"/>
    </row>
    <row r="9247" spans="23:26" x14ac:dyDescent="0.2">
      <c r="W9247" s="402"/>
      <c r="X9247" s="402"/>
      <c r="Y9247" s="402"/>
      <c r="Z9247" s="402"/>
    </row>
    <row r="9248" spans="23:26" x14ac:dyDescent="0.2">
      <c r="W9248" s="402"/>
      <c r="X9248" s="402"/>
      <c r="Y9248" s="402"/>
      <c r="Z9248" s="402"/>
    </row>
    <row r="9249" spans="23:26" x14ac:dyDescent="0.2">
      <c r="W9249" s="402"/>
      <c r="X9249" s="402"/>
      <c r="Y9249" s="402"/>
      <c r="Z9249" s="402"/>
    </row>
    <row r="9250" spans="23:26" x14ac:dyDescent="0.2">
      <c r="W9250" s="402"/>
      <c r="X9250" s="402"/>
      <c r="Y9250" s="402"/>
      <c r="Z9250" s="402"/>
    </row>
    <row r="9251" spans="23:26" x14ac:dyDescent="0.2">
      <c r="W9251" s="402"/>
      <c r="X9251" s="402"/>
      <c r="Y9251" s="402"/>
      <c r="Z9251" s="402"/>
    </row>
    <row r="9252" spans="23:26" x14ac:dyDescent="0.2">
      <c r="W9252" s="402"/>
      <c r="X9252" s="402"/>
      <c r="Y9252" s="402"/>
      <c r="Z9252" s="402"/>
    </row>
    <row r="9253" spans="23:26" x14ac:dyDescent="0.2">
      <c r="W9253" s="402"/>
      <c r="X9253" s="402"/>
      <c r="Y9253" s="402"/>
      <c r="Z9253" s="402"/>
    </row>
    <row r="9254" spans="23:26" x14ac:dyDescent="0.2">
      <c r="W9254" s="402"/>
      <c r="X9254" s="402"/>
      <c r="Y9254" s="402"/>
      <c r="Z9254" s="402"/>
    </row>
    <row r="9255" spans="23:26" x14ac:dyDescent="0.2">
      <c r="W9255" s="402"/>
      <c r="X9255" s="402"/>
      <c r="Y9255" s="402"/>
      <c r="Z9255" s="402"/>
    </row>
    <row r="9256" spans="23:26" x14ac:dyDescent="0.2">
      <c r="W9256" s="402"/>
      <c r="X9256" s="402"/>
      <c r="Y9256" s="402"/>
      <c r="Z9256" s="402"/>
    </row>
    <row r="9257" spans="23:26" x14ac:dyDescent="0.2">
      <c r="W9257" s="402"/>
      <c r="X9257" s="402"/>
      <c r="Y9257" s="402"/>
      <c r="Z9257" s="402"/>
    </row>
    <row r="9258" spans="23:26" x14ac:dyDescent="0.2">
      <c r="W9258" s="402"/>
      <c r="X9258" s="402"/>
      <c r="Y9258" s="402"/>
      <c r="Z9258" s="402"/>
    </row>
    <row r="9259" spans="23:26" x14ac:dyDescent="0.2">
      <c r="W9259" s="402"/>
      <c r="X9259" s="402"/>
      <c r="Y9259" s="402"/>
      <c r="Z9259" s="402"/>
    </row>
    <row r="9260" spans="23:26" x14ac:dyDescent="0.2">
      <c r="W9260" s="402"/>
      <c r="X9260" s="402"/>
      <c r="Y9260" s="402"/>
      <c r="Z9260" s="402"/>
    </row>
    <row r="9261" spans="23:26" x14ac:dyDescent="0.2">
      <c r="W9261" s="402"/>
      <c r="X9261" s="402"/>
      <c r="Y9261" s="402"/>
      <c r="Z9261" s="402"/>
    </row>
    <row r="9262" spans="23:26" x14ac:dyDescent="0.2">
      <c r="W9262" s="402"/>
      <c r="X9262" s="402"/>
      <c r="Y9262" s="402"/>
      <c r="Z9262" s="402"/>
    </row>
    <row r="9263" spans="23:26" x14ac:dyDescent="0.2">
      <c r="W9263" s="402"/>
      <c r="X9263" s="402"/>
      <c r="Y9263" s="402"/>
      <c r="Z9263" s="402"/>
    </row>
    <row r="9264" spans="23:26" x14ac:dyDescent="0.2">
      <c r="W9264" s="402"/>
      <c r="X9264" s="402"/>
      <c r="Y9264" s="402"/>
      <c r="Z9264" s="402"/>
    </row>
    <row r="9265" spans="23:26" x14ac:dyDescent="0.2">
      <c r="W9265" s="402"/>
      <c r="X9265" s="402"/>
      <c r="Y9265" s="402"/>
      <c r="Z9265" s="402"/>
    </row>
    <row r="9266" spans="23:26" x14ac:dyDescent="0.2">
      <c r="W9266" s="402"/>
      <c r="X9266" s="402"/>
      <c r="Y9266" s="402"/>
      <c r="Z9266" s="402"/>
    </row>
    <row r="9267" spans="23:26" x14ac:dyDescent="0.2">
      <c r="W9267" s="402"/>
      <c r="X9267" s="402"/>
      <c r="Y9267" s="402"/>
      <c r="Z9267" s="402"/>
    </row>
    <row r="9268" spans="23:26" x14ac:dyDescent="0.2">
      <c r="W9268" s="402"/>
      <c r="X9268" s="402"/>
      <c r="Y9268" s="402"/>
      <c r="Z9268" s="402"/>
    </row>
    <row r="9269" spans="23:26" x14ac:dyDescent="0.2">
      <c r="W9269" s="402"/>
      <c r="X9269" s="402"/>
      <c r="Y9269" s="402"/>
      <c r="Z9269" s="402"/>
    </row>
    <row r="9270" spans="23:26" x14ac:dyDescent="0.2">
      <c r="W9270" s="402"/>
      <c r="X9270" s="402"/>
      <c r="Y9270" s="402"/>
      <c r="Z9270" s="402"/>
    </row>
    <row r="9271" spans="23:26" x14ac:dyDescent="0.2">
      <c r="W9271" s="402"/>
      <c r="X9271" s="402"/>
      <c r="Y9271" s="402"/>
      <c r="Z9271" s="402"/>
    </row>
    <row r="9272" spans="23:26" x14ac:dyDescent="0.2">
      <c r="W9272" s="402"/>
      <c r="X9272" s="402"/>
      <c r="Y9272" s="402"/>
      <c r="Z9272" s="402"/>
    </row>
    <row r="9273" spans="23:26" x14ac:dyDescent="0.2">
      <c r="W9273" s="402"/>
      <c r="X9273" s="402"/>
      <c r="Y9273" s="402"/>
      <c r="Z9273" s="402"/>
    </row>
    <row r="9274" spans="23:26" x14ac:dyDescent="0.2">
      <c r="W9274" s="402"/>
      <c r="X9274" s="402"/>
      <c r="Y9274" s="402"/>
      <c r="Z9274" s="402"/>
    </row>
    <row r="9275" spans="23:26" x14ac:dyDescent="0.2">
      <c r="W9275" s="402"/>
      <c r="X9275" s="402"/>
      <c r="Y9275" s="402"/>
      <c r="Z9275" s="402"/>
    </row>
    <row r="9276" spans="23:26" x14ac:dyDescent="0.2">
      <c r="W9276" s="402"/>
      <c r="X9276" s="402"/>
      <c r="Y9276" s="402"/>
      <c r="Z9276" s="402"/>
    </row>
    <row r="9277" spans="23:26" x14ac:dyDescent="0.2">
      <c r="W9277" s="402"/>
      <c r="X9277" s="402"/>
      <c r="Y9277" s="402"/>
      <c r="Z9277" s="402"/>
    </row>
    <row r="9278" spans="23:26" x14ac:dyDescent="0.2">
      <c r="W9278" s="402"/>
      <c r="X9278" s="402"/>
      <c r="Y9278" s="402"/>
      <c r="Z9278" s="402"/>
    </row>
    <row r="9279" spans="23:26" x14ac:dyDescent="0.2">
      <c r="W9279" s="402"/>
      <c r="X9279" s="402"/>
      <c r="Y9279" s="402"/>
      <c r="Z9279" s="402"/>
    </row>
    <row r="9280" spans="23:26" x14ac:dyDescent="0.2">
      <c r="W9280" s="402"/>
      <c r="X9280" s="402"/>
      <c r="Y9280" s="402"/>
      <c r="Z9280" s="402"/>
    </row>
    <row r="9281" spans="23:26" x14ac:dyDescent="0.2">
      <c r="W9281" s="402"/>
      <c r="X9281" s="402"/>
      <c r="Y9281" s="402"/>
      <c r="Z9281" s="402"/>
    </row>
    <row r="9282" spans="23:26" x14ac:dyDescent="0.2">
      <c r="W9282" s="402"/>
      <c r="X9282" s="402"/>
      <c r="Y9282" s="402"/>
      <c r="Z9282" s="402"/>
    </row>
    <row r="9283" spans="23:26" x14ac:dyDescent="0.2">
      <c r="W9283" s="402"/>
      <c r="X9283" s="402"/>
      <c r="Y9283" s="402"/>
      <c r="Z9283" s="402"/>
    </row>
    <row r="9284" spans="23:26" x14ac:dyDescent="0.2">
      <c r="W9284" s="402"/>
      <c r="X9284" s="402"/>
      <c r="Y9284" s="402"/>
      <c r="Z9284" s="402"/>
    </row>
    <row r="9285" spans="23:26" x14ac:dyDescent="0.2">
      <c r="W9285" s="402"/>
      <c r="X9285" s="402"/>
      <c r="Y9285" s="402"/>
      <c r="Z9285" s="402"/>
    </row>
    <row r="9286" spans="23:26" x14ac:dyDescent="0.2">
      <c r="W9286" s="402"/>
      <c r="X9286" s="402"/>
      <c r="Y9286" s="402"/>
      <c r="Z9286" s="402"/>
    </row>
    <row r="9287" spans="23:26" x14ac:dyDescent="0.2">
      <c r="W9287" s="402"/>
      <c r="X9287" s="402"/>
      <c r="Y9287" s="402"/>
      <c r="Z9287" s="402"/>
    </row>
    <row r="9288" spans="23:26" x14ac:dyDescent="0.2">
      <c r="W9288" s="402"/>
      <c r="X9288" s="402"/>
      <c r="Y9288" s="402"/>
      <c r="Z9288" s="402"/>
    </row>
    <row r="9289" spans="23:26" x14ac:dyDescent="0.2">
      <c r="W9289" s="402"/>
      <c r="X9289" s="402"/>
      <c r="Y9289" s="402"/>
      <c r="Z9289" s="402"/>
    </row>
    <row r="9290" spans="23:26" x14ac:dyDescent="0.2">
      <c r="W9290" s="402"/>
      <c r="X9290" s="402"/>
      <c r="Y9290" s="402"/>
      <c r="Z9290" s="402"/>
    </row>
    <row r="9291" spans="23:26" x14ac:dyDescent="0.2">
      <c r="W9291" s="402"/>
      <c r="X9291" s="402"/>
      <c r="Y9291" s="402"/>
      <c r="Z9291" s="402"/>
    </row>
    <row r="9292" spans="23:26" x14ac:dyDescent="0.2">
      <c r="W9292" s="402"/>
      <c r="X9292" s="402"/>
      <c r="Y9292" s="402"/>
      <c r="Z9292" s="402"/>
    </row>
    <row r="9293" spans="23:26" x14ac:dyDescent="0.2">
      <c r="W9293" s="402"/>
      <c r="X9293" s="402"/>
      <c r="Y9293" s="402"/>
      <c r="Z9293" s="402"/>
    </row>
    <row r="9294" spans="23:26" x14ac:dyDescent="0.2">
      <c r="W9294" s="402"/>
      <c r="X9294" s="402"/>
      <c r="Y9294" s="402"/>
      <c r="Z9294" s="402"/>
    </row>
    <row r="9295" spans="23:26" x14ac:dyDescent="0.2">
      <c r="W9295" s="402"/>
      <c r="X9295" s="402"/>
      <c r="Y9295" s="402"/>
      <c r="Z9295" s="402"/>
    </row>
    <row r="9296" spans="23:26" x14ac:dyDescent="0.2">
      <c r="W9296" s="402"/>
      <c r="X9296" s="402"/>
      <c r="Y9296" s="402"/>
      <c r="Z9296" s="402"/>
    </row>
    <row r="9297" spans="23:26" x14ac:dyDescent="0.2">
      <c r="W9297" s="402"/>
      <c r="X9297" s="402"/>
      <c r="Y9297" s="402"/>
      <c r="Z9297" s="402"/>
    </row>
    <row r="9298" spans="23:26" x14ac:dyDescent="0.2">
      <c r="W9298" s="402"/>
      <c r="X9298" s="402"/>
      <c r="Y9298" s="402"/>
      <c r="Z9298" s="402"/>
    </row>
    <row r="9299" spans="23:26" x14ac:dyDescent="0.2">
      <c r="W9299" s="402"/>
      <c r="X9299" s="402"/>
      <c r="Y9299" s="402"/>
      <c r="Z9299" s="402"/>
    </row>
    <row r="9300" spans="23:26" x14ac:dyDescent="0.2">
      <c r="W9300" s="402"/>
      <c r="X9300" s="402"/>
      <c r="Y9300" s="402"/>
      <c r="Z9300" s="402"/>
    </row>
    <row r="9301" spans="23:26" x14ac:dyDescent="0.2">
      <c r="W9301" s="402"/>
      <c r="X9301" s="402"/>
      <c r="Y9301" s="402"/>
      <c r="Z9301" s="402"/>
    </row>
    <row r="9302" spans="23:26" x14ac:dyDescent="0.2">
      <c r="W9302" s="402"/>
      <c r="X9302" s="402"/>
      <c r="Y9302" s="402"/>
      <c r="Z9302" s="402"/>
    </row>
    <row r="9303" spans="23:26" x14ac:dyDescent="0.2">
      <c r="W9303" s="402"/>
      <c r="X9303" s="402"/>
      <c r="Y9303" s="402"/>
      <c r="Z9303" s="402"/>
    </row>
    <row r="9304" spans="23:26" x14ac:dyDescent="0.2">
      <c r="W9304" s="402"/>
      <c r="X9304" s="402"/>
      <c r="Y9304" s="402"/>
      <c r="Z9304" s="402"/>
    </row>
    <row r="9305" spans="23:26" x14ac:dyDescent="0.2">
      <c r="W9305" s="402"/>
      <c r="X9305" s="402"/>
      <c r="Y9305" s="402"/>
      <c r="Z9305" s="402"/>
    </row>
    <row r="9306" spans="23:26" x14ac:dyDescent="0.2">
      <c r="W9306" s="402"/>
      <c r="X9306" s="402"/>
      <c r="Y9306" s="402"/>
      <c r="Z9306" s="402"/>
    </row>
    <row r="9307" spans="23:26" x14ac:dyDescent="0.2">
      <c r="W9307" s="402"/>
      <c r="X9307" s="402"/>
      <c r="Y9307" s="402"/>
      <c r="Z9307" s="402"/>
    </row>
    <row r="9308" spans="23:26" x14ac:dyDescent="0.2">
      <c r="W9308" s="402"/>
      <c r="X9308" s="402"/>
      <c r="Y9308" s="402"/>
      <c r="Z9308" s="402"/>
    </row>
    <row r="9309" spans="23:26" x14ac:dyDescent="0.2">
      <c r="W9309" s="402"/>
      <c r="X9309" s="402"/>
      <c r="Y9309" s="402"/>
      <c r="Z9309" s="402"/>
    </row>
    <row r="9310" spans="23:26" x14ac:dyDescent="0.2">
      <c r="W9310" s="402"/>
      <c r="X9310" s="402"/>
      <c r="Y9310" s="402"/>
      <c r="Z9310" s="402"/>
    </row>
    <row r="9311" spans="23:26" x14ac:dyDescent="0.2">
      <c r="W9311" s="402"/>
      <c r="X9311" s="402"/>
      <c r="Y9311" s="402"/>
      <c r="Z9311" s="402"/>
    </row>
    <row r="9312" spans="23:26" x14ac:dyDescent="0.2">
      <c r="W9312" s="402"/>
      <c r="X9312" s="402"/>
      <c r="Y9312" s="402"/>
      <c r="Z9312" s="402"/>
    </row>
    <row r="9313" spans="23:26" x14ac:dyDescent="0.2">
      <c r="W9313" s="402"/>
      <c r="X9313" s="402"/>
      <c r="Y9313" s="402"/>
      <c r="Z9313" s="402"/>
    </row>
    <row r="9314" spans="23:26" x14ac:dyDescent="0.2">
      <c r="W9314" s="402"/>
      <c r="X9314" s="402"/>
      <c r="Y9314" s="402"/>
      <c r="Z9314" s="402"/>
    </row>
    <row r="9315" spans="23:26" x14ac:dyDescent="0.2">
      <c r="W9315" s="402"/>
      <c r="X9315" s="402"/>
      <c r="Y9315" s="402"/>
      <c r="Z9315" s="402"/>
    </row>
    <row r="9316" spans="23:26" x14ac:dyDescent="0.2">
      <c r="W9316" s="402"/>
      <c r="X9316" s="402"/>
      <c r="Y9316" s="402"/>
      <c r="Z9316" s="402"/>
    </row>
    <row r="9317" spans="23:26" x14ac:dyDescent="0.2">
      <c r="W9317" s="402"/>
      <c r="X9317" s="402"/>
      <c r="Y9317" s="402"/>
      <c r="Z9317" s="402"/>
    </row>
    <row r="9318" spans="23:26" x14ac:dyDescent="0.2">
      <c r="W9318" s="402"/>
      <c r="X9318" s="402"/>
      <c r="Y9318" s="402"/>
      <c r="Z9318" s="402"/>
    </row>
    <row r="9319" spans="23:26" x14ac:dyDescent="0.2">
      <c r="W9319" s="402"/>
      <c r="X9319" s="402"/>
      <c r="Y9319" s="402"/>
      <c r="Z9319" s="402"/>
    </row>
    <row r="9320" spans="23:26" x14ac:dyDescent="0.2">
      <c r="W9320" s="402"/>
      <c r="X9320" s="402"/>
      <c r="Y9320" s="402"/>
      <c r="Z9320" s="402"/>
    </row>
    <row r="9321" spans="23:26" x14ac:dyDescent="0.2">
      <c r="W9321" s="402"/>
      <c r="X9321" s="402"/>
      <c r="Y9321" s="402"/>
      <c r="Z9321" s="402"/>
    </row>
    <row r="9322" spans="23:26" x14ac:dyDescent="0.2">
      <c r="W9322" s="402"/>
      <c r="X9322" s="402"/>
      <c r="Y9322" s="402"/>
      <c r="Z9322" s="402"/>
    </row>
    <row r="9323" spans="23:26" x14ac:dyDescent="0.2">
      <c r="W9323" s="402"/>
      <c r="X9323" s="402"/>
      <c r="Y9323" s="402"/>
      <c r="Z9323" s="402"/>
    </row>
    <row r="9324" spans="23:26" x14ac:dyDescent="0.2">
      <c r="W9324" s="402"/>
      <c r="X9324" s="402"/>
      <c r="Y9324" s="402"/>
      <c r="Z9324" s="402"/>
    </row>
    <row r="9325" spans="23:26" x14ac:dyDescent="0.2">
      <c r="W9325" s="402"/>
      <c r="X9325" s="402"/>
      <c r="Y9325" s="402"/>
      <c r="Z9325" s="402"/>
    </row>
    <row r="9326" spans="23:26" x14ac:dyDescent="0.2">
      <c r="W9326" s="402"/>
      <c r="X9326" s="402"/>
      <c r="Y9326" s="402"/>
      <c r="Z9326" s="402"/>
    </row>
    <row r="9327" spans="23:26" x14ac:dyDescent="0.2">
      <c r="W9327" s="402"/>
      <c r="X9327" s="402"/>
      <c r="Y9327" s="402"/>
      <c r="Z9327" s="402"/>
    </row>
    <row r="9328" spans="23:26" x14ac:dyDescent="0.2">
      <c r="W9328" s="402"/>
      <c r="X9328" s="402"/>
      <c r="Y9328" s="402"/>
      <c r="Z9328" s="402"/>
    </row>
    <row r="9329" spans="23:26" x14ac:dyDescent="0.2">
      <c r="W9329" s="402"/>
      <c r="X9329" s="402"/>
      <c r="Y9329" s="402"/>
      <c r="Z9329" s="402"/>
    </row>
    <row r="9330" spans="23:26" x14ac:dyDescent="0.2">
      <c r="W9330" s="402"/>
      <c r="X9330" s="402"/>
      <c r="Y9330" s="402"/>
      <c r="Z9330" s="402"/>
    </row>
    <row r="9331" spans="23:26" x14ac:dyDescent="0.2">
      <c r="W9331" s="402"/>
      <c r="X9331" s="402"/>
      <c r="Y9331" s="402"/>
      <c r="Z9331" s="402"/>
    </row>
    <row r="9332" spans="23:26" x14ac:dyDescent="0.2">
      <c r="W9332" s="402"/>
      <c r="X9332" s="402"/>
      <c r="Y9332" s="402"/>
      <c r="Z9332" s="402"/>
    </row>
    <row r="9333" spans="23:26" x14ac:dyDescent="0.2">
      <c r="W9333" s="402"/>
      <c r="X9333" s="402"/>
      <c r="Y9333" s="402"/>
      <c r="Z9333" s="402"/>
    </row>
    <row r="9334" spans="23:26" x14ac:dyDescent="0.2">
      <c r="W9334" s="402"/>
      <c r="X9334" s="402"/>
      <c r="Y9334" s="402"/>
      <c r="Z9334" s="402"/>
    </row>
    <row r="9335" spans="23:26" x14ac:dyDescent="0.2">
      <c r="W9335" s="402"/>
      <c r="X9335" s="402"/>
      <c r="Y9335" s="402"/>
      <c r="Z9335" s="402"/>
    </row>
    <row r="9336" spans="23:26" x14ac:dyDescent="0.2">
      <c r="W9336" s="402"/>
      <c r="X9336" s="402"/>
      <c r="Y9336" s="402"/>
      <c r="Z9336" s="402"/>
    </row>
    <row r="9337" spans="23:26" x14ac:dyDescent="0.2">
      <c r="W9337" s="402"/>
      <c r="X9337" s="402"/>
      <c r="Y9337" s="402"/>
      <c r="Z9337" s="402"/>
    </row>
    <row r="9338" spans="23:26" x14ac:dyDescent="0.2">
      <c r="W9338" s="402"/>
      <c r="X9338" s="402"/>
      <c r="Y9338" s="402"/>
      <c r="Z9338" s="402"/>
    </row>
    <row r="9339" spans="23:26" x14ac:dyDescent="0.2">
      <c r="W9339" s="402"/>
      <c r="X9339" s="402"/>
      <c r="Y9339" s="402"/>
      <c r="Z9339" s="402"/>
    </row>
    <row r="9340" spans="23:26" x14ac:dyDescent="0.2">
      <c r="W9340" s="402"/>
      <c r="X9340" s="402"/>
      <c r="Y9340" s="402"/>
      <c r="Z9340" s="402"/>
    </row>
    <row r="9341" spans="23:26" x14ac:dyDescent="0.2">
      <c r="W9341" s="402"/>
      <c r="X9341" s="402"/>
      <c r="Y9341" s="402"/>
      <c r="Z9341" s="402"/>
    </row>
    <row r="9342" spans="23:26" x14ac:dyDescent="0.2">
      <c r="W9342" s="402"/>
      <c r="X9342" s="402"/>
      <c r="Y9342" s="402"/>
      <c r="Z9342" s="402"/>
    </row>
    <row r="9343" spans="23:26" x14ac:dyDescent="0.2">
      <c r="W9343" s="402"/>
      <c r="X9343" s="402"/>
      <c r="Y9343" s="402"/>
      <c r="Z9343" s="402"/>
    </row>
    <row r="9344" spans="23:26" x14ac:dyDescent="0.2">
      <c r="W9344" s="402"/>
      <c r="X9344" s="402"/>
      <c r="Y9344" s="402"/>
      <c r="Z9344" s="402"/>
    </row>
    <row r="9345" spans="23:26" x14ac:dyDescent="0.2">
      <c r="W9345" s="402"/>
      <c r="X9345" s="402"/>
      <c r="Y9345" s="402"/>
      <c r="Z9345" s="402"/>
    </row>
    <row r="9346" spans="23:26" x14ac:dyDescent="0.2">
      <c r="W9346" s="402"/>
      <c r="X9346" s="402"/>
      <c r="Y9346" s="402"/>
      <c r="Z9346" s="402"/>
    </row>
    <row r="9347" spans="23:26" x14ac:dyDescent="0.2">
      <c r="W9347" s="402"/>
      <c r="X9347" s="402"/>
      <c r="Y9347" s="402"/>
      <c r="Z9347" s="402"/>
    </row>
    <row r="9348" spans="23:26" x14ac:dyDescent="0.2">
      <c r="W9348" s="402"/>
      <c r="X9348" s="402"/>
      <c r="Y9348" s="402"/>
      <c r="Z9348" s="402"/>
    </row>
    <row r="9349" spans="23:26" x14ac:dyDescent="0.2">
      <c r="W9349" s="402"/>
      <c r="X9349" s="402"/>
      <c r="Y9349" s="402"/>
      <c r="Z9349" s="402"/>
    </row>
    <row r="9350" spans="23:26" x14ac:dyDescent="0.2">
      <c r="W9350" s="402"/>
      <c r="X9350" s="402"/>
      <c r="Y9350" s="402"/>
      <c r="Z9350" s="402"/>
    </row>
    <row r="9351" spans="23:26" x14ac:dyDescent="0.2">
      <c r="W9351" s="402"/>
      <c r="X9351" s="402"/>
      <c r="Y9351" s="402"/>
      <c r="Z9351" s="402"/>
    </row>
    <row r="9352" spans="23:26" x14ac:dyDescent="0.2">
      <c r="W9352" s="402"/>
      <c r="X9352" s="402"/>
      <c r="Y9352" s="402"/>
      <c r="Z9352" s="402"/>
    </row>
    <row r="9353" spans="23:26" x14ac:dyDescent="0.2">
      <c r="W9353" s="402"/>
      <c r="X9353" s="402"/>
      <c r="Y9353" s="402"/>
      <c r="Z9353" s="402"/>
    </row>
    <row r="9354" spans="23:26" x14ac:dyDescent="0.2">
      <c r="W9354" s="402"/>
      <c r="X9354" s="402"/>
      <c r="Y9354" s="402"/>
      <c r="Z9354" s="402"/>
    </row>
    <row r="9355" spans="23:26" x14ac:dyDescent="0.2">
      <c r="W9355" s="402"/>
      <c r="X9355" s="402"/>
      <c r="Y9355" s="402"/>
      <c r="Z9355" s="402"/>
    </row>
    <row r="9356" spans="23:26" x14ac:dyDescent="0.2">
      <c r="W9356" s="402"/>
      <c r="X9356" s="402"/>
      <c r="Y9356" s="402"/>
      <c r="Z9356" s="402"/>
    </row>
    <row r="9357" spans="23:26" x14ac:dyDescent="0.2">
      <c r="W9357" s="402"/>
      <c r="X9357" s="402"/>
      <c r="Y9357" s="402"/>
      <c r="Z9357" s="402"/>
    </row>
    <row r="9358" spans="23:26" x14ac:dyDescent="0.2">
      <c r="W9358" s="402"/>
      <c r="X9358" s="402"/>
      <c r="Y9358" s="402"/>
      <c r="Z9358" s="402"/>
    </row>
    <row r="9359" spans="23:26" x14ac:dyDescent="0.2">
      <c r="W9359" s="402"/>
      <c r="X9359" s="402"/>
      <c r="Y9359" s="402"/>
      <c r="Z9359" s="402"/>
    </row>
    <row r="9360" spans="23:26" x14ac:dyDescent="0.2">
      <c r="W9360" s="402"/>
      <c r="X9360" s="402"/>
      <c r="Y9360" s="402"/>
      <c r="Z9360" s="402"/>
    </row>
    <row r="9361" spans="23:26" x14ac:dyDescent="0.2">
      <c r="W9361" s="402"/>
      <c r="X9361" s="402"/>
      <c r="Y9361" s="402"/>
      <c r="Z9361" s="402"/>
    </row>
    <row r="9362" spans="23:26" x14ac:dyDescent="0.2">
      <c r="W9362" s="402"/>
      <c r="X9362" s="402"/>
      <c r="Y9362" s="402"/>
      <c r="Z9362" s="402"/>
    </row>
    <row r="9363" spans="23:26" x14ac:dyDescent="0.2">
      <c r="W9363" s="402"/>
      <c r="X9363" s="402"/>
      <c r="Y9363" s="402"/>
      <c r="Z9363" s="402"/>
    </row>
    <row r="9364" spans="23:26" x14ac:dyDescent="0.2">
      <c r="W9364" s="402"/>
      <c r="X9364" s="402"/>
      <c r="Y9364" s="402"/>
      <c r="Z9364" s="402"/>
    </row>
    <row r="9365" spans="23:26" x14ac:dyDescent="0.2">
      <c r="W9365" s="402"/>
      <c r="X9365" s="402"/>
      <c r="Y9365" s="402"/>
      <c r="Z9365" s="402"/>
    </row>
    <row r="9366" spans="23:26" x14ac:dyDescent="0.2">
      <c r="W9366" s="402"/>
      <c r="X9366" s="402"/>
      <c r="Y9366" s="402"/>
      <c r="Z9366" s="402"/>
    </row>
    <row r="9367" spans="23:26" x14ac:dyDescent="0.2">
      <c r="W9367" s="402"/>
      <c r="X9367" s="402"/>
      <c r="Y9367" s="402"/>
      <c r="Z9367" s="402"/>
    </row>
    <row r="9368" spans="23:26" x14ac:dyDescent="0.2">
      <c r="W9368" s="402"/>
      <c r="X9368" s="402"/>
      <c r="Y9368" s="402"/>
      <c r="Z9368" s="402"/>
    </row>
    <row r="9369" spans="23:26" x14ac:dyDescent="0.2">
      <c r="W9369" s="402"/>
      <c r="X9369" s="402"/>
      <c r="Y9369" s="402"/>
      <c r="Z9369" s="402"/>
    </row>
    <row r="9370" spans="23:26" x14ac:dyDescent="0.2">
      <c r="W9370" s="402"/>
      <c r="X9370" s="402"/>
      <c r="Y9370" s="402"/>
      <c r="Z9370" s="402"/>
    </row>
    <row r="9371" spans="23:26" x14ac:dyDescent="0.2">
      <c r="W9371" s="402"/>
      <c r="X9371" s="402"/>
      <c r="Y9371" s="402"/>
      <c r="Z9371" s="402"/>
    </row>
    <row r="9372" spans="23:26" x14ac:dyDescent="0.2">
      <c r="W9372" s="402"/>
      <c r="X9372" s="402"/>
      <c r="Y9372" s="402"/>
      <c r="Z9372" s="402"/>
    </row>
    <row r="9373" spans="23:26" x14ac:dyDescent="0.2">
      <c r="W9373" s="402"/>
      <c r="X9373" s="402"/>
      <c r="Y9373" s="402"/>
      <c r="Z9373" s="402"/>
    </row>
    <row r="9374" spans="23:26" x14ac:dyDescent="0.2">
      <c r="W9374" s="402"/>
      <c r="X9374" s="402"/>
      <c r="Y9374" s="402"/>
      <c r="Z9374" s="402"/>
    </row>
    <row r="9375" spans="23:26" x14ac:dyDescent="0.2">
      <c r="W9375" s="402"/>
      <c r="X9375" s="402"/>
      <c r="Y9375" s="402"/>
      <c r="Z9375" s="402"/>
    </row>
    <row r="9376" spans="23:26" x14ac:dyDescent="0.2">
      <c r="W9376" s="402"/>
      <c r="X9376" s="402"/>
      <c r="Y9376" s="402"/>
      <c r="Z9376" s="402"/>
    </row>
    <row r="9377" spans="23:26" x14ac:dyDescent="0.2">
      <c r="W9377" s="402"/>
      <c r="X9377" s="402"/>
      <c r="Y9377" s="402"/>
      <c r="Z9377" s="402"/>
    </row>
    <row r="9378" spans="23:26" x14ac:dyDescent="0.2">
      <c r="W9378" s="402"/>
      <c r="X9378" s="402"/>
      <c r="Y9378" s="402"/>
      <c r="Z9378" s="402"/>
    </row>
    <row r="9379" spans="23:26" x14ac:dyDescent="0.2">
      <c r="W9379" s="402"/>
      <c r="X9379" s="402"/>
      <c r="Y9379" s="402"/>
      <c r="Z9379" s="402"/>
    </row>
    <row r="9380" spans="23:26" x14ac:dyDescent="0.2">
      <c r="W9380" s="402"/>
      <c r="X9380" s="402"/>
      <c r="Y9380" s="402"/>
      <c r="Z9380" s="402"/>
    </row>
    <row r="9381" spans="23:26" x14ac:dyDescent="0.2">
      <c r="W9381" s="402"/>
      <c r="X9381" s="402"/>
      <c r="Y9381" s="402"/>
      <c r="Z9381" s="402"/>
    </row>
    <row r="9382" spans="23:26" x14ac:dyDescent="0.2">
      <c r="W9382" s="402"/>
      <c r="X9382" s="402"/>
      <c r="Y9382" s="402"/>
      <c r="Z9382" s="402"/>
    </row>
    <row r="9383" spans="23:26" x14ac:dyDescent="0.2">
      <c r="W9383" s="402"/>
      <c r="X9383" s="402"/>
      <c r="Y9383" s="402"/>
      <c r="Z9383" s="402"/>
    </row>
    <row r="9384" spans="23:26" x14ac:dyDescent="0.2">
      <c r="W9384" s="402"/>
      <c r="X9384" s="402"/>
      <c r="Y9384" s="402"/>
      <c r="Z9384" s="402"/>
    </row>
    <row r="9385" spans="23:26" x14ac:dyDescent="0.2">
      <c r="W9385" s="402"/>
      <c r="X9385" s="402"/>
      <c r="Y9385" s="402"/>
      <c r="Z9385" s="402"/>
    </row>
    <row r="9386" spans="23:26" x14ac:dyDescent="0.2">
      <c r="W9386" s="402"/>
      <c r="X9386" s="402"/>
      <c r="Y9386" s="402"/>
      <c r="Z9386" s="402"/>
    </row>
    <row r="9387" spans="23:26" x14ac:dyDescent="0.2">
      <c r="W9387" s="402"/>
      <c r="X9387" s="402"/>
      <c r="Y9387" s="402"/>
      <c r="Z9387" s="402"/>
    </row>
    <row r="9388" spans="23:26" x14ac:dyDescent="0.2">
      <c r="W9388" s="402"/>
      <c r="X9388" s="402"/>
      <c r="Y9388" s="402"/>
      <c r="Z9388" s="402"/>
    </row>
    <row r="9389" spans="23:26" x14ac:dyDescent="0.2">
      <c r="W9389" s="402"/>
      <c r="X9389" s="402"/>
      <c r="Y9389" s="402"/>
      <c r="Z9389" s="402"/>
    </row>
    <row r="9390" spans="23:26" x14ac:dyDescent="0.2">
      <c r="W9390" s="402"/>
      <c r="X9390" s="402"/>
      <c r="Y9390" s="402"/>
      <c r="Z9390" s="402"/>
    </row>
    <row r="9391" spans="23:26" x14ac:dyDescent="0.2">
      <c r="W9391" s="402"/>
      <c r="X9391" s="402"/>
      <c r="Y9391" s="402"/>
      <c r="Z9391" s="402"/>
    </row>
    <row r="9392" spans="23:26" x14ac:dyDescent="0.2">
      <c r="W9392" s="402"/>
      <c r="X9392" s="402"/>
      <c r="Y9392" s="402"/>
      <c r="Z9392" s="402"/>
    </row>
    <row r="9393" spans="23:26" x14ac:dyDescent="0.2">
      <c r="W9393" s="402"/>
      <c r="X9393" s="402"/>
      <c r="Y9393" s="402"/>
      <c r="Z9393" s="402"/>
    </row>
    <row r="9394" spans="23:26" x14ac:dyDescent="0.2">
      <c r="W9394" s="402"/>
      <c r="X9394" s="402"/>
      <c r="Y9394" s="402"/>
      <c r="Z9394" s="402"/>
    </row>
    <row r="9395" spans="23:26" x14ac:dyDescent="0.2">
      <c r="W9395" s="402"/>
      <c r="X9395" s="402"/>
      <c r="Y9395" s="402"/>
      <c r="Z9395" s="402"/>
    </row>
    <row r="9396" spans="23:26" x14ac:dyDescent="0.2">
      <c r="W9396" s="402"/>
      <c r="X9396" s="402"/>
      <c r="Y9396" s="402"/>
      <c r="Z9396" s="402"/>
    </row>
    <row r="9397" spans="23:26" x14ac:dyDescent="0.2">
      <c r="W9397" s="402"/>
      <c r="X9397" s="402"/>
      <c r="Y9397" s="402"/>
      <c r="Z9397" s="402"/>
    </row>
    <row r="9398" spans="23:26" x14ac:dyDescent="0.2">
      <c r="W9398" s="402"/>
      <c r="X9398" s="402"/>
      <c r="Y9398" s="402"/>
      <c r="Z9398" s="402"/>
    </row>
    <row r="9399" spans="23:26" x14ac:dyDescent="0.2">
      <c r="W9399" s="402"/>
      <c r="X9399" s="402"/>
      <c r="Y9399" s="402"/>
      <c r="Z9399" s="402"/>
    </row>
    <row r="9400" spans="23:26" x14ac:dyDescent="0.2">
      <c r="W9400" s="402"/>
      <c r="X9400" s="402"/>
      <c r="Y9400" s="402"/>
      <c r="Z9400" s="402"/>
    </row>
    <row r="9401" spans="23:26" x14ac:dyDescent="0.2">
      <c r="W9401" s="402"/>
      <c r="X9401" s="402"/>
      <c r="Y9401" s="402"/>
      <c r="Z9401" s="402"/>
    </row>
    <row r="9402" spans="23:26" x14ac:dyDescent="0.2">
      <c r="W9402" s="402"/>
      <c r="X9402" s="402"/>
      <c r="Y9402" s="402"/>
      <c r="Z9402" s="402"/>
    </row>
    <row r="9403" spans="23:26" x14ac:dyDescent="0.2">
      <c r="W9403" s="402"/>
      <c r="X9403" s="402"/>
      <c r="Y9403" s="402"/>
      <c r="Z9403" s="402"/>
    </row>
    <row r="9404" spans="23:26" x14ac:dyDescent="0.2">
      <c r="W9404" s="402"/>
      <c r="X9404" s="402"/>
      <c r="Y9404" s="402"/>
      <c r="Z9404" s="402"/>
    </row>
    <row r="9405" spans="23:26" x14ac:dyDescent="0.2">
      <c r="W9405" s="402"/>
      <c r="X9405" s="402"/>
      <c r="Y9405" s="402"/>
      <c r="Z9405" s="402"/>
    </row>
    <row r="9406" spans="23:26" x14ac:dyDescent="0.2">
      <c r="W9406" s="402"/>
      <c r="X9406" s="402"/>
      <c r="Y9406" s="402"/>
      <c r="Z9406" s="402"/>
    </row>
    <row r="9407" spans="23:26" x14ac:dyDescent="0.2">
      <c r="W9407" s="402"/>
      <c r="X9407" s="402"/>
      <c r="Y9407" s="402"/>
      <c r="Z9407" s="402"/>
    </row>
    <row r="9408" spans="23:26" x14ac:dyDescent="0.2">
      <c r="W9408" s="402"/>
      <c r="X9408" s="402"/>
      <c r="Y9408" s="402"/>
      <c r="Z9408" s="402"/>
    </row>
    <row r="9409" spans="23:26" x14ac:dyDescent="0.2">
      <c r="W9409" s="402"/>
      <c r="X9409" s="402"/>
      <c r="Y9409" s="402"/>
      <c r="Z9409" s="402"/>
    </row>
    <row r="9410" spans="23:26" x14ac:dyDescent="0.2">
      <c r="W9410" s="402"/>
      <c r="X9410" s="402"/>
      <c r="Y9410" s="402"/>
      <c r="Z9410" s="402"/>
    </row>
    <row r="9411" spans="23:26" x14ac:dyDescent="0.2">
      <c r="W9411" s="402"/>
      <c r="X9411" s="402"/>
      <c r="Y9411" s="402"/>
      <c r="Z9411" s="402"/>
    </row>
    <row r="9412" spans="23:26" x14ac:dyDescent="0.2">
      <c r="W9412" s="402"/>
      <c r="X9412" s="402"/>
      <c r="Y9412" s="402"/>
      <c r="Z9412" s="402"/>
    </row>
    <row r="9413" spans="23:26" x14ac:dyDescent="0.2">
      <c r="W9413" s="402"/>
      <c r="X9413" s="402"/>
      <c r="Y9413" s="402"/>
      <c r="Z9413" s="402"/>
    </row>
    <row r="9414" spans="23:26" x14ac:dyDescent="0.2">
      <c r="W9414" s="402"/>
      <c r="X9414" s="402"/>
      <c r="Y9414" s="402"/>
      <c r="Z9414" s="402"/>
    </row>
    <row r="9415" spans="23:26" x14ac:dyDescent="0.2">
      <c r="W9415" s="402"/>
      <c r="X9415" s="402"/>
      <c r="Y9415" s="402"/>
      <c r="Z9415" s="402"/>
    </row>
    <row r="9416" spans="23:26" x14ac:dyDescent="0.2">
      <c r="W9416" s="402"/>
      <c r="X9416" s="402"/>
      <c r="Y9416" s="402"/>
      <c r="Z9416" s="402"/>
    </row>
    <row r="9417" spans="23:26" x14ac:dyDescent="0.2">
      <c r="W9417" s="402"/>
      <c r="X9417" s="402"/>
      <c r="Y9417" s="402"/>
      <c r="Z9417" s="402"/>
    </row>
    <row r="9418" spans="23:26" x14ac:dyDescent="0.2">
      <c r="W9418" s="402"/>
      <c r="X9418" s="402"/>
      <c r="Y9418" s="402"/>
      <c r="Z9418" s="402"/>
    </row>
    <row r="9419" spans="23:26" x14ac:dyDescent="0.2">
      <c r="W9419" s="402"/>
      <c r="X9419" s="402"/>
      <c r="Y9419" s="402"/>
      <c r="Z9419" s="402"/>
    </row>
    <row r="9420" spans="23:26" x14ac:dyDescent="0.2">
      <c r="W9420" s="402"/>
      <c r="X9420" s="402"/>
      <c r="Y9420" s="402"/>
      <c r="Z9420" s="402"/>
    </row>
    <row r="9421" spans="23:26" x14ac:dyDescent="0.2">
      <c r="W9421" s="402"/>
      <c r="X9421" s="402"/>
      <c r="Y9421" s="402"/>
      <c r="Z9421" s="402"/>
    </row>
    <row r="9422" spans="23:26" x14ac:dyDescent="0.2">
      <c r="W9422" s="402"/>
      <c r="X9422" s="402"/>
      <c r="Y9422" s="402"/>
      <c r="Z9422" s="402"/>
    </row>
    <row r="9423" spans="23:26" x14ac:dyDescent="0.2">
      <c r="W9423" s="402"/>
      <c r="X9423" s="402"/>
      <c r="Y9423" s="402"/>
      <c r="Z9423" s="402"/>
    </row>
    <row r="9424" spans="23:26" x14ac:dyDescent="0.2">
      <c r="W9424" s="402"/>
      <c r="X9424" s="402"/>
      <c r="Y9424" s="402"/>
      <c r="Z9424" s="402"/>
    </row>
    <row r="9425" spans="23:26" x14ac:dyDescent="0.2">
      <c r="W9425" s="402"/>
      <c r="X9425" s="402"/>
      <c r="Y9425" s="402"/>
      <c r="Z9425" s="402"/>
    </row>
    <row r="9426" spans="23:26" x14ac:dyDescent="0.2">
      <c r="W9426" s="402"/>
      <c r="X9426" s="402"/>
      <c r="Y9426" s="402"/>
      <c r="Z9426" s="402"/>
    </row>
    <row r="9427" spans="23:26" x14ac:dyDescent="0.2">
      <c r="W9427" s="402"/>
      <c r="X9427" s="402"/>
      <c r="Y9427" s="402"/>
      <c r="Z9427" s="402"/>
    </row>
    <row r="9428" spans="23:26" x14ac:dyDescent="0.2">
      <c r="W9428" s="402"/>
      <c r="X9428" s="402"/>
      <c r="Y9428" s="402"/>
      <c r="Z9428" s="402"/>
    </row>
    <row r="9429" spans="23:26" x14ac:dyDescent="0.2">
      <c r="W9429" s="402"/>
      <c r="X9429" s="402"/>
      <c r="Y9429" s="402"/>
      <c r="Z9429" s="402"/>
    </row>
    <row r="9430" spans="23:26" x14ac:dyDescent="0.2">
      <c r="W9430" s="402"/>
      <c r="X9430" s="402"/>
      <c r="Y9430" s="402"/>
      <c r="Z9430" s="402"/>
    </row>
    <row r="9431" spans="23:26" x14ac:dyDescent="0.2">
      <c r="W9431" s="402"/>
      <c r="X9431" s="402"/>
      <c r="Y9431" s="402"/>
      <c r="Z9431" s="402"/>
    </row>
    <row r="9432" spans="23:26" x14ac:dyDescent="0.2">
      <c r="W9432" s="402"/>
      <c r="X9432" s="402"/>
      <c r="Y9432" s="402"/>
      <c r="Z9432" s="402"/>
    </row>
    <row r="9433" spans="23:26" x14ac:dyDescent="0.2">
      <c r="W9433" s="402"/>
      <c r="X9433" s="402"/>
      <c r="Y9433" s="402"/>
      <c r="Z9433" s="402"/>
    </row>
    <row r="9434" spans="23:26" x14ac:dyDescent="0.2">
      <c r="W9434" s="402"/>
      <c r="X9434" s="402"/>
      <c r="Y9434" s="402"/>
      <c r="Z9434" s="402"/>
    </row>
    <row r="9435" spans="23:26" x14ac:dyDescent="0.2">
      <c r="W9435" s="402"/>
      <c r="X9435" s="402"/>
      <c r="Y9435" s="402"/>
      <c r="Z9435" s="402"/>
    </row>
    <row r="9436" spans="23:26" x14ac:dyDescent="0.2">
      <c r="W9436" s="402"/>
      <c r="X9436" s="402"/>
      <c r="Y9436" s="402"/>
      <c r="Z9436" s="402"/>
    </row>
    <row r="9437" spans="23:26" x14ac:dyDescent="0.2">
      <c r="W9437" s="402"/>
      <c r="X9437" s="402"/>
      <c r="Y9437" s="402"/>
      <c r="Z9437" s="402"/>
    </row>
    <row r="9438" spans="23:26" x14ac:dyDescent="0.2">
      <c r="W9438" s="402"/>
      <c r="X9438" s="402"/>
      <c r="Y9438" s="402"/>
      <c r="Z9438" s="402"/>
    </row>
    <row r="9439" spans="23:26" x14ac:dyDescent="0.2">
      <c r="W9439" s="402"/>
      <c r="X9439" s="402"/>
      <c r="Y9439" s="402"/>
      <c r="Z9439" s="402"/>
    </row>
    <row r="9440" spans="23:26" x14ac:dyDescent="0.2">
      <c r="W9440" s="402"/>
      <c r="X9440" s="402"/>
      <c r="Y9440" s="402"/>
      <c r="Z9440" s="402"/>
    </row>
    <row r="9441" spans="23:26" x14ac:dyDescent="0.2">
      <c r="W9441" s="402"/>
      <c r="X9441" s="402"/>
      <c r="Y9441" s="402"/>
      <c r="Z9441" s="402"/>
    </row>
    <row r="9442" spans="23:26" x14ac:dyDescent="0.2">
      <c r="W9442" s="402"/>
      <c r="X9442" s="402"/>
      <c r="Y9442" s="402"/>
      <c r="Z9442" s="402"/>
    </row>
    <row r="9443" spans="23:26" x14ac:dyDescent="0.2">
      <c r="W9443" s="402"/>
      <c r="X9443" s="402"/>
      <c r="Y9443" s="402"/>
      <c r="Z9443" s="402"/>
    </row>
    <row r="9444" spans="23:26" x14ac:dyDescent="0.2">
      <c r="W9444" s="402"/>
      <c r="X9444" s="402"/>
      <c r="Y9444" s="402"/>
      <c r="Z9444" s="402"/>
    </row>
    <row r="9445" spans="23:26" x14ac:dyDescent="0.2">
      <c r="W9445" s="402"/>
      <c r="X9445" s="402"/>
      <c r="Y9445" s="402"/>
      <c r="Z9445" s="402"/>
    </row>
    <row r="9446" spans="23:26" x14ac:dyDescent="0.2">
      <c r="W9446" s="402"/>
      <c r="X9446" s="402"/>
      <c r="Y9446" s="402"/>
      <c r="Z9446" s="402"/>
    </row>
    <row r="9447" spans="23:26" x14ac:dyDescent="0.2">
      <c r="W9447" s="402"/>
      <c r="X9447" s="402"/>
      <c r="Y9447" s="402"/>
      <c r="Z9447" s="402"/>
    </row>
    <row r="9448" spans="23:26" x14ac:dyDescent="0.2">
      <c r="W9448" s="402"/>
      <c r="X9448" s="402"/>
      <c r="Y9448" s="402"/>
      <c r="Z9448" s="402"/>
    </row>
    <row r="9449" spans="23:26" x14ac:dyDescent="0.2">
      <c r="W9449" s="402"/>
      <c r="X9449" s="402"/>
      <c r="Y9449" s="402"/>
      <c r="Z9449" s="402"/>
    </row>
    <row r="9450" spans="23:26" x14ac:dyDescent="0.2">
      <c r="W9450" s="402"/>
      <c r="X9450" s="402"/>
      <c r="Y9450" s="402"/>
      <c r="Z9450" s="402"/>
    </row>
    <row r="9451" spans="23:26" x14ac:dyDescent="0.2">
      <c r="W9451" s="402"/>
      <c r="X9451" s="402"/>
      <c r="Y9451" s="402"/>
      <c r="Z9451" s="402"/>
    </row>
    <row r="9452" spans="23:26" x14ac:dyDescent="0.2">
      <c r="W9452" s="402"/>
      <c r="X9452" s="402"/>
      <c r="Y9452" s="402"/>
      <c r="Z9452" s="402"/>
    </row>
    <row r="9453" spans="23:26" x14ac:dyDescent="0.2">
      <c r="W9453" s="402"/>
      <c r="X9453" s="402"/>
      <c r="Y9453" s="402"/>
      <c r="Z9453" s="402"/>
    </row>
    <row r="9454" spans="23:26" x14ac:dyDescent="0.2">
      <c r="W9454" s="402"/>
      <c r="X9454" s="402"/>
      <c r="Y9454" s="402"/>
      <c r="Z9454" s="402"/>
    </row>
    <row r="9455" spans="23:26" x14ac:dyDescent="0.2">
      <c r="W9455" s="402"/>
      <c r="X9455" s="402"/>
      <c r="Y9455" s="402"/>
      <c r="Z9455" s="402"/>
    </row>
    <row r="9456" spans="23:26" x14ac:dyDescent="0.2">
      <c r="W9456" s="402"/>
      <c r="X9456" s="402"/>
      <c r="Y9456" s="402"/>
      <c r="Z9456" s="402"/>
    </row>
    <row r="9457" spans="23:26" x14ac:dyDescent="0.2">
      <c r="W9457" s="402"/>
      <c r="X9457" s="402"/>
      <c r="Y9457" s="402"/>
      <c r="Z9457" s="402"/>
    </row>
    <row r="9458" spans="23:26" x14ac:dyDescent="0.2">
      <c r="W9458" s="402"/>
      <c r="X9458" s="402"/>
      <c r="Y9458" s="402"/>
      <c r="Z9458" s="402"/>
    </row>
    <row r="9459" spans="23:26" x14ac:dyDescent="0.2">
      <c r="W9459" s="402"/>
      <c r="X9459" s="402"/>
      <c r="Y9459" s="402"/>
      <c r="Z9459" s="402"/>
    </row>
    <row r="9460" spans="23:26" x14ac:dyDescent="0.2">
      <c r="W9460" s="402"/>
      <c r="X9460" s="402"/>
      <c r="Y9460" s="402"/>
      <c r="Z9460" s="402"/>
    </row>
    <row r="9461" spans="23:26" x14ac:dyDescent="0.2">
      <c r="W9461" s="402"/>
      <c r="X9461" s="402"/>
      <c r="Y9461" s="402"/>
      <c r="Z9461" s="402"/>
    </row>
    <row r="9462" spans="23:26" x14ac:dyDescent="0.2">
      <c r="W9462" s="402"/>
      <c r="X9462" s="402"/>
      <c r="Y9462" s="402"/>
      <c r="Z9462" s="402"/>
    </row>
    <row r="9463" spans="23:26" x14ac:dyDescent="0.2">
      <c r="W9463" s="402"/>
      <c r="X9463" s="402"/>
      <c r="Y9463" s="402"/>
      <c r="Z9463" s="402"/>
    </row>
    <row r="9464" spans="23:26" x14ac:dyDescent="0.2">
      <c r="W9464" s="402"/>
      <c r="X9464" s="402"/>
      <c r="Y9464" s="402"/>
      <c r="Z9464" s="402"/>
    </row>
    <row r="9465" spans="23:26" x14ac:dyDescent="0.2">
      <c r="W9465" s="402"/>
      <c r="X9465" s="402"/>
      <c r="Y9465" s="402"/>
      <c r="Z9465" s="402"/>
    </row>
    <row r="9466" spans="23:26" x14ac:dyDescent="0.2">
      <c r="W9466" s="402"/>
      <c r="X9466" s="402"/>
      <c r="Y9466" s="402"/>
      <c r="Z9466" s="402"/>
    </row>
    <row r="9467" spans="23:26" x14ac:dyDescent="0.2">
      <c r="W9467" s="402"/>
      <c r="X9467" s="402"/>
      <c r="Y9467" s="402"/>
      <c r="Z9467" s="402"/>
    </row>
    <row r="9468" spans="23:26" x14ac:dyDescent="0.2">
      <c r="W9468" s="402"/>
      <c r="X9468" s="402"/>
      <c r="Y9468" s="402"/>
      <c r="Z9468" s="402"/>
    </row>
    <row r="9469" spans="23:26" x14ac:dyDescent="0.2">
      <c r="W9469" s="402"/>
      <c r="X9469" s="402"/>
      <c r="Y9469" s="402"/>
      <c r="Z9469" s="402"/>
    </row>
    <row r="9470" spans="23:26" x14ac:dyDescent="0.2">
      <c r="W9470" s="402"/>
      <c r="X9470" s="402"/>
      <c r="Y9470" s="402"/>
      <c r="Z9470" s="402"/>
    </row>
    <row r="9471" spans="23:26" x14ac:dyDescent="0.2">
      <c r="W9471" s="402"/>
      <c r="X9471" s="402"/>
      <c r="Y9471" s="402"/>
      <c r="Z9471" s="402"/>
    </row>
    <row r="9472" spans="23:26" x14ac:dyDescent="0.2">
      <c r="W9472" s="402"/>
      <c r="X9472" s="402"/>
      <c r="Y9472" s="402"/>
      <c r="Z9472" s="402"/>
    </row>
    <row r="9473" spans="23:26" x14ac:dyDescent="0.2">
      <c r="W9473" s="402"/>
      <c r="X9473" s="402"/>
      <c r="Y9473" s="402"/>
      <c r="Z9473" s="402"/>
    </row>
    <row r="9474" spans="23:26" x14ac:dyDescent="0.2">
      <c r="W9474" s="402"/>
      <c r="X9474" s="402"/>
      <c r="Y9474" s="402"/>
      <c r="Z9474" s="402"/>
    </row>
    <row r="9475" spans="23:26" x14ac:dyDescent="0.2">
      <c r="W9475" s="402"/>
      <c r="X9475" s="402"/>
      <c r="Y9475" s="402"/>
      <c r="Z9475" s="402"/>
    </row>
    <row r="9476" spans="23:26" x14ac:dyDescent="0.2">
      <c r="W9476" s="402"/>
      <c r="X9476" s="402"/>
      <c r="Y9476" s="402"/>
      <c r="Z9476" s="402"/>
    </row>
    <row r="9477" spans="23:26" x14ac:dyDescent="0.2">
      <c r="W9477" s="402"/>
      <c r="X9477" s="402"/>
      <c r="Y9477" s="402"/>
      <c r="Z9477" s="402"/>
    </row>
    <row r="9478" spans="23:26" x14ac:dyDescent="0.2">
      <c r="W9478" s="402"/>
      <c r="X9478" s="402"/>
      <c r="Y9478" s="402"/>
      <c r="Z9478" s="402"/>
    </row>
    <row r="9479" spans="23:26" x14ac:dyDescent="0.2">
      <c r="W9479" s="402"/>
      <c r="X9479" s="402"/>
      <c r="Y9479" s="402"/>
      <c r="Z9479" s="402"/>
    </row>
    <row r="9480" spans="23:26" x14ac:dyDescent="0.2">
      <c r="W9480" s="402"/>
      <c r="X9480" s="402"/>
      <c r="Y9480" s="402"/>
      <c r="Z9480" s="402"/>
    </row>
    <row r="9481" spans="23:26" x14ac:dyDescent="0.2">
      <c r="W9481" s="402"/>
      <c r="X9481" s="402"/>
      <c r="Y9481" s="402"/>
      <c r="Z9481" s="402"/>
    </row>
    <row r="9482" spans="23:26" x14ac:dyDescent="0.2">
      <c r="W9482" s="402"/>
      <c r="X9482" s="402"/>
      <c r="Y9482" s="402"/>
      <c r="Z9482" s="402"/>
    </row>
    <row r="9483" spans="23:26" x14ac:dyDescent="0.2">
      <c r="W9483" s="402"/>
      <c r="X9483" s="402"/>
      <c r="Y9483" s="402"/>
      <c r="Z9483" s="402"/>
    </row>
    <row r="9484" spans="23:26" x14ac:dyDescent="0.2">
      <c r="W9484" s="402"/>
      <c r="X9484" s="402"/>
      <c r="Y9484" s="402"/>
      <c r="Z9484" s="402"/>
    </row>
    <row r="9485" spans="23:26" x14ac:dyDescent="0.2">
      <c r="W9485" s="402"/>
      <c r="X9485" s="402"/>
      <c r="Y9485" s="402"/>
      <c r="Z9485" s="402"/>
    </row>
    <row r="9486" spans="23:26" x14ac:dyDescent="0.2">
      <c r="W9486" s="402"/>
      <c r="X9486" s="402"/>
      <c r="Y9486" s="402"/>
      <c r="Z9486" s="402"/>
    </row>
    <row r="9487" spans="23:26" x14ac:dyDescent="0.2">
      <c r="W9487" s="402"/>
      <c r="X9487" s="402"/>
      <c r="Y9487" s="402"/>
      <c r="Z9487" s="402"/>
    </row>
    <row r="9488" spans="23:26" x14ac:dyDescent="0.2">
      <c r="W9488" s="402"/>
      <c r="X9488" s="402"/>
      <c r="Y9488" s="402"/>
      <c r="Z9488" s="402"/>
    </row>
    <row r="9489" spans="23:26" x14ac:dyDescent="0.2">
      <c r="W9489" s="402"/>
      <c r="X9489" s="402"/>
      <c r="Y9489" s="402"/>
      <c r="Z9489" s="402"/>
    </row>
    <row r="9490" spans="23:26" x14ac:dyDescent="0.2">
      <c r="W9490" s="402"/>
      <c r="X9490" s="402"/>
      <c r="Y9490" s="402"/>
      <c r="Z9490" s="402"/>
    </row>
    <row r="9491" spans="23:26" x14ac:dyDescent="0.2">
      <c r="W9491" s="402"/>
      <c r="X9491" s="402"/>
      <c r="Y9491" s="402"/>
      <c r="Z9491" s="402"/>
    </row>
    <row r="9492" spans="23:26" x14ac:dyDescent="0.2">
      <c r="W9492" s="402"/>
      <c r="X9492" s="402"/>
      <c r="Y9492" s="402"/>
      <c r="Z9492" s="402"/>
    </row>
    <row r="9493" spans="23:26" x14ac:dyDescent="0.2">
      <c r="W9493" s="402"/>
      <c r="X9493" s="402"/>
      <c r="Y9493" s="402"/>
      <c r="Z9493" s="402"/>
    </row>
    <row r="9494" spans="23:26" x14ac:dyDescent="0.2">
      <c r="W9494" s="402"/>
      <c r="X9494" s="402"/>
      <c r="Y9494" s="402"/>
      <c r="Z9494" s="402"/>
    </row>
    <row r="9495" spans="23:26" x14ac:dyDescent="0.2">
      <c r="W9495" s="402"/>
      <c r="X9495" s="402"/>
      <c r="Y9495" s="402"/>
      <c r="Z9495" s="402"/>
    </row>
    <row r="9496" spans="23:26" x14ac:dyDescent="0.2">
      <c r="W9496" s="402"/>
      <c r="X9496" s="402"/>
      <c r="Y9496" s="402"/>
      <c r="Z9496" s="402"/>
    </row>
    <row r="9497" spans="23:26" x14ac:dyDescent="0.2">
      <c r="W9497" s="402"/>
      <c r="X9497" s="402"/>
      <c r="Y9497" s="402"/>
      <c r="Z9497" s="402"/>
    </row>
    <row r="9498" spans="23:26" x14ac:dyDescent="0.2">
      <c r="W9498" s="402"/>
      <c r="X9498" s="402"/>
      <c r="Y9498" s="402"/>
      <c r="Z9498" s="402"/>
    </row>
    <row r="9499" spans="23:26" x14ac:dyDescent="0.2">
      <c r="W9499" s="402"/>
      <c r="X9499" s="402"/>
      <c r="Y9499" s="402"/>
      <c r="Z9499" s="402"/>
    </row>
    <row r="9500" spans="23:26" x14ac:dyDescent="0.2">
      <c r="W9500" s="402"/>
      <c r="X9500" s="402"/>
      <c r="Y9500" s="402"/>
      <c r="Z9500" s="402"/>
    </row>
    <row r="9501" spans="23:26" x14ac:dyDescent="0.2">
      <c r="W9501" s="402"/>
      <c r="X9501" s="402"/>
      <c r="Y9501" s="402"/>
      <c r="Z9501" s="402"/>
    </row>
    <row r="9502" spans="23:26" x14ac:dyDescent="0.2">
      <c r="W9502" s="402"/>
      <c r="X9502" s="402"/>
      <c r="Y9502" s="402"/>
      <c r="Z9502" s="402"/>
    </row>
    <row r="9503" spans="23:26" x14ac:dyDescent="0.2">
      <c r="W9503" s="402"/>
      <c r="X9503" s="402"/>
      <c r="Y9503" s="402"/>
      <c r="Z9503" s="402"/>
    </row>
    <row r="9504" spans="23:26" x14ac:dyDescent="0.2">
      <c r="W9504" s="402"/>
      <c r="X9504" s="402"/>
      <c r="Y9504" s="402"/>
      <c r="Z9504" s="402"/>
    </row>
    <row r="9505" spans="23:26" x14ac:dyDescent="0.2">
      <c r="W9505" s="402"/>
      <c r="X9505" s="402"/>
      <c r="Y9505" s="402"/>
      <c r="Z9505" s="402"/>
    </row>
    <row r="9506" spans="23:26" x14ac:dyDescent="0.2">
      <c r="W9506" s="402"/>
      <c r="X9506" s="402"/>
      <c r="Y9506" s="402"/>
      <c r="Z9506" s="402"/>
    </row>
    <row r="9507" spans="23:26" x14ac:dyDescent="0.2">
      <c r="W9507" s="402"/>
      <c r="X9507" s="402"/>
      <c r="Y9507" s="402"/>
      <c r="Z9507" s="402"/>
    </row>
    <row r="9508" spans="23:26" x14ac:dyDescent="0.2">
      <c r="W9508" s="402"/>
      <c r="X9508" s="402"/>
      <c r="Y9508" s="402"/>
      <c r="Z9508" s="402"/>
    </row>
    <row r="9509" spans="23:26" x14ac:dyDescent="0.2">
      <c r="W9509" s="402"/>
      <c r="X9509" s="402"/>
      <c r="Y9509" s="402"/>
      <c r="Z9509" s="402"/>
    </row>
    <row r="9510" spans="23:26" x14ac:dyDescent="0.2">
      <c r="W9510" s="402"/>
      <c r="X9510" s="402"/>
      <c r="Y9510" s="402"/>
      <c r="Z9510" s="402"/>
    </row>
    <row r="9511" spans="23:26" x14ac:dyDescent="0.2">
      <c r="W9511" s="402"/>
      <c r="X9511" s="402"/>
      <c r="Y9511" s="402"/>
      <c r="Z9511" s="402"/>
    </row>
    <row r="9512" spans="23:26" x14ac:dyDescent="0.2">
      <c r="W9512" s="402"/>
      <c r="X9512" s="402"/>
      <c r="Y9512" s="402"/>
      <c r="Z9512" s="402"/>
    </row>
    <row r="9513" spans="23:26" x14ac:dyDescent="0.2">
      <c r="W9513" s="402"/>
      <c r="X9513" s="402"/>
      <c r="Y9513" s="402"/>
      <c r="Z9513" s="402"/>
    </row>
    <row r="9514" spans="23:26" x14ac:dyDescent="0.2">
      <c r="W9514" s="402"/>
      <c r="X9514" s="402"/>
      <c r="Y9514" s="402"/>
      <c r="Z9514" s="402"/>
    </row>
    <row r="9515" spans="23:26" x14ac:dyDescent="0.2">
      <c r="W9515" s="402"/>
      <c r="X9515" s="402"/>
      <c r="Y9515" s="402"/>
      <c r="Z9515" s="402"/>
    </row>
    <row r="9516" spans="23:26" x14ac:dyDescent="0.2">
      <c r="W9516" s="402"/>
      <c r="X9516" s="402"/>
      <c r="Y9516" s="402"/>
      <c r="Z9516" s="402"/>
    </row>
    <row r="9517" spans="23:26" x14ac:dyDescent="0.2">
      <c r="W9517" s="402"/>
      <c r="X9517" s="402"/>
      <c r="Y9517" s="402"/>
      <c r="Z9517" s="402"/>
    </row>
    <row r="9518" spans="23:26" x14ac:dyDescent="0.2">
      <c r="W9518" s="402"/>
      <c r="X9518" s="402"/>
      <c r="Y9518" s="402"/>
      <c r="Z9518" s="402"/>
    </row>
    <row r="9519" spans="23:26" x14ac:dyDescent="0.2">
      <c r="W9519" s="402"/>
      <c r="X9519" s="402"/>
      <c r="Y9519" s="402"/>
      <c r="Z9519" s="402"/>
    </row>
    <row r="9520" spans="23:26" x14ac:dyDescent="0.2">
      <c r="W9520" s="402"/>
      <c r="X9520" s="402"/>
      <c r="Y9520" s="402"/>
      <c r="Z9520" s="402"/>
    </row>
    <row r="9521" spans="23:26" x14ac:dyDescent="0.2">
      <c r="W9521" s="402"/>
      <c r="X9521" s="402"/>
      <c r="Y9521" s="402"/>
      <c r="Z9521" s="402"/>
    </row>
    <row r="9522" spans="23:26" x14ac:dyDescent="0.2">
      <c r="W9522" s="402"/>
      <c r="X9522" s="402"/>
      <c r="Y9522" s="402"/>
      <c r="Z9522" s="402"/>
    </row>
    <row r="9523" spans="23:26" x14ac:dyDescent="0.2">
      <c r="W9523" s="402"/>
      <c r="X9523" s="402"/>
      <c r="Y9523" s="402"/>
      <c r="Z9523" s="402"/>
    </row>
    <row r="9524" spans="23:26" x14ac:dyDescent="0.2">
      <c r="W9524" s="402"/>
      <c r="X9524" s="402"/>
      <c r="Y9524" s="402"/>
      <c r="Z9524" s="402"/>
    </row>
    <row r="9525" spans="23:26" x14ac:dyDescent="0.2">
      <c r="W9525" s="402"/>
      <c r="X9525" s="402"/>
      <c r="Y9525" s="402"/>
      <c r="Z9525" s="402"/>
    </row>
    <row r="9526" spans="23:26" x14ac:dyDescent="0.2">
      <c r="W9526" s="402"/>
      <c r="X9526" s="402"/>
      <c r="Y9526" s="402"/>
      <c r="Z9526" s="402"/>
    </row>
    <row r="9527" spans="23:26" x14ac:dyDescent="0.2">
      <c r="W9527" s="402"/>
      <c r="X9527" s="402"/>
      <c r="Y9527" s="402"/>
      <c r="Z9527" s="402"/>
    </row>
    <row r="9528" spans="23:26" x14ac:dyDescent="0.2">
      <c r="W9528" s="402"/>
      <c r="X9528" s="402"/>
      <c r="Y9528" s="402"/>
      <c r="Z9528" s="402"/>
    </row>
    <row r="9529" spans="23:26" x14ac:dyDescent="0.2">
      <c r="W9529" s="402"/>
      <c r="X9529" s="402"/>
      <c r="Y9529" s="402"/>
      <c r="Z9529" s="402"/>
    </row>
    <row r="9530" spans="23:26" x14ac:dyDescent="0.2">
      <c r="W9530" s="402"/>
      <c r="X9530" s="402"/>
      <c r="Y9530" s="402"/>
      <c r="Z9530" s="402"/>
    </row>
    <row r="9531" spans="23:26" x14ac:dyDescent="0.2">
      <c r="W9531" s="402"/>
      <c r="X9531" s="402"/>
      <c r="Y9531" s="402"/>
      <c r="Z9531" s="402"/>
    </row>
    <row r="9532" spans="23:26" x14ac:dyDescent="0.2">
      <c r="W9532" s="402"/>
      <c r="X9532" s="402"/>
      <c r="Y9532" s="402"/>
      <c r="Z9532" s="402"/>
    </row>
    <row r="9533" spans="23:26" x14ac:dyDescent="0.2">
      <c r="W9533" s="402"/>
      <c r="X9533" s="402"/>
      <c r="Y9533" s="402"/>
      <c r="Z9533" s="402"/>
    </row>
    <row r="9534" spans="23:26" x14ac:dyDescent="0.2">
      <c r="W9534" s="402"/>
      <c r="X9534" s="402"/>
      <c r="Y9534" s="402"/>
      <c r="Z9534" s="402"/>
    </row>
    <row r="9535" spans="23:26" x14ac:dyDescent="0.2">
      <c r="W9535" s="402"/>
      <c r="X9535" s="402"/>
      <c r="Y9535" s="402"/>
      <c r="Z9535" s="402"/>
    </row>
    <row r="9536" spans="23:26" x14ac:dyDescent="0.2">
      <c r="W9536" s="402"/>
      <c r="X9536" s="402"/>
      <c r="Y9536" s="402"/>
      <c r="Z9536" s="402"/>
    </row>
    <row r="9537" spans="23:26" x14ac:dyDescent="0.2">
      <c r="W9537" s="402"/>
      <c r="X9537" s="402"/>
      <c r="Y9537" s="402"/>
      <c r="Z9537" s="402"/>
    </row>
    <row r="9538" spans="23:26" x14ac:dyDescent="0.2">
      <c r="W9538" s="402"/>
      <c r="X9538" s="402"/>
      <c r="Y9538" s="402"/>
      <c r="Z9538" s="402"/>
    </row>
    <row r="9539" spans="23:26" x14ac:dyDescent="0.2">
      <c r="W9539" s="402"/>
      <c r="X9539" s="402"/>
      <c r="Y9539" s="402"/>
      <c r="Z9539" s="402"/>
    </row>
    <row r="9540" spans="23:26" x14ac:dyDescent="0.2">
      <c r="W9540" s="402"/>
      <c r="X9540" s="402"/>
      <c r="Y9540" s="402"/>
      <c r="Z9540" s="402"/>
    </row>
    <row r="9541" spans="23:26" x14ac:dyDescent="0.2">
      <c r="W9541" s="402"/>
      <c r="X9541" s="402"/>
      <c r="Y9541" s="402"/>
      <c r="Z9541" s="402"/>
    </row>
    <row r="9542" spans="23:26" x14ac:dyDescent="0.2">
      <c r="W9542" s="402"/>
      <c r="X9542" s="402"/>
      <c r="Y9542" s="402"/>
      <c r="Z9542" s="402"/>
    </row>
    <row r="9543" spans="23:26" x14ac:dyDescent="0.2">
      <c r="W9543" s="402"/>
      <c r="X9543" s="402"/>
      <c r="Y9543" s="402"/>
      <c r="Z9543" s="402"/>
    </row>
    <row r="9544" spans="23:26" x14ac:dyDescent="0.2">
      <c r="W9544" s="402"/>
      <c r="X9544" s="402"/>
      <c r="Y9544" s="402"/>
      <c r="Z9544" s="402"/>
    </row>
    <row r="9545" spans="23:26" x14ac:dyDescent="0.2">
      <c r="W9545" s="402"/>
      <c r="X9545" s="402"/>
      <c r="Y9545" s="402"/>
      <c r="Z9545" s="402"/>
    </row>
    <row r="9546" spans="23:26" x14ac:dyDescent="0.2">
      <c r="W9546" s="402"/>
      <c r="X9546" s="402"/>
      <c r="Y9546" s="402"/>
      <c r="Z9546" s="402"/>
    </row>
    <row r="9547" spans="23:26" x14ac:dyDescent="0.2">
      <c r="W9547" s="402"/>
      <c r="X9547" s="402"/>
      <c r="Y9547" s="402"/>
      <c r="Z9547" s="402"/>
    </row>
    <row r="9548" spans="23:26" x14ac:dyDescent="0.2">
      <c r="W9548" s="402"/>
      <c r="X9548" s="402"/>
      <c r="Y9548" s="402"/>
      <c r="Z9548" s="402"/>
    </row>
    <row r="9549" spans="23:26" x14ac:dyDescent="0.2">
      <c r="W9549" s="402"/>
      <c r="X9549" s="402"/>
      <c r="Y9549" s="402"/>
      <c r="Z9549" s="402"/>
    </row>
    <row r="9550" spans="23:26" x14ac:dyDescent="0.2">
      <c r="W9550" s="402"/>
      <c r="X9550" s="402"/>
      <c r="Y9550" s="402"/>
      <c r="Z9550" s="402"/>
    </row>
    <row r="9551" spans="23:26" x14ac:dyDescent="0.2">
      <c r="W9551" s="402"/>
      <c r="X9551" s="402"/>
      <c r="Y9551" s="402"/>
      <c r="Z9551" s="402"/>
    </row>
    <row r="9552" spans="23:26" x14ac:dyDescent="0.2">
      <c r="W9552" s="402"/>
      <c r="X9552" s="402"/>
      <c r="Y9552" s="402"/>
      <c r="Z9552" s="402"/>
    </row>
    <row r="9553" spans="23:26" x14ac:dyDescent="0.2">
      <c r="W9553" s="402"/>
      <c r="X9553" s="402"/>
      <c r="Y9553" s="402"/>
      <c r="Z9553" s="402"/>
    </row>
    <row r="9554" spans="23:26" x14ac:dyDescent="0.2">
      <c r="W9554" s="402"/>
      <c r="X9554" s="402"/>
      <c r="Y9554" s="402"/>
      <c r="Z9554" s="402"/>
    </row>
    <row r="9555" spans="23:26" x14ac:dyDescent="0.2">
      <c r="W9555" s="402"/>
      <c r="X9555" s="402"/>
      <c r="Y9555" s="402"/>
      <c r="Z9555" s="402"/>
    </row>
    <row r="9556" spans="23:26" x14ac:dyDescent="0.2">
      <c r="W9556" s="402"/>
      <c r="X9556" s="402"/>
      <c r="Y9556" s="402"/>
      <c r="Z9556" s="402"/>
    </row>
    <row r="9557" spans="23:26" x14ac:dyDescent="0.2">
      <c r="W9557" s="402"/>
      <c r="X9557" s="402"/>
      <c r="Y9557" s="402"/>
      <c r="Z9557" s="402"/>
    </row>
    <row r="9558" spans="23:26" x14ac:dyDescent="0.2">
      <c r="W9558" s="402"/>
      <c r="X9558" s="402"/>
      <c r="Y9558" s="402"/>
      <c r="Z9558" s="402"/>
    </row>
    <row r="9559" spans="23:26" x14ac:dyDescent="0.2">
      <c r="W9559" s="402"/>
      <c r="X9559" s="402"/>
      <c r="Y9559" s="402"/>
      <c r="Z9559" s="402"/>
    </row>
    <row r="9560" spans="23:26" x14ac:dyDescent="0.2">
      <c r="W9560" s="402"/>
      <c r="X9560" s="402"/>
      <c r="Y9560" s="402"/>
      <c r="Z9560" s="402"/>
    </row>
    <row r="9561" spans="23:26" x14ac:dyDescent="0.2">
      <c r="W9561" s="402"/>
      <c r="X9561" s="402"/>
      <c r="Y9561" s="402"/>
      <c r="Z9561" s="402"/>
    </row>
    <row r="9562" spans="23:26" x14ac:dyDescent="0.2">
      <c r="W9562" s="402"/>
      <c r="X9562" s="402"/>
      <c r="Y9562" s="402"/>
      <c r="Z9562" s="402"/>
    </row>
    <row r="9563" spans="23:26" x14ac:dyDescent="0.2">
      <c r="W9563" s="402"/>
      <c r="X9563" s="402"/>
      <c r="Y9563" s="402"/>
      <c r="Z9563" s="402"/>
    </row>
    <row r="9564" spans="23:26" x14ac:dyDescent="0.2">
      <c r="W9564" s="402"/>
      <c r="X9564" s="402"/>
      <c r="Y9564" s="402"/>
      <c r="Z9564" s="402"/>
    </row>
    <row r="9565" spans="23:26" x14ac:dyDescent="0.2">
      <c r="W9565" s="402"/>
      <c r="X9565" s="402"/>
      <c r="Y9565" s="402"/>
      <c r="Z9565" s="402"/>
    </row>
    <row r="9566" spans="23:26" x14ac:dyDescent="0.2">
      <c r="W9566" s="402"/>
      <c r="X9566" s="402"/>
      <c r="Y9566" s="402"/>
      <c r="Z9566" s="402"/>
    </row>
    <row r="9567" spans="23:26" x14ac:dyDescent="0.2">
      <c r="W9567" s="402"/>
      <c r="X9567" s="402"/>
      <c r="Y9567" s="402"/>
      <c r="Z9567" s="402"/>
    </row>
    <row r="9568" spans="23:26" x14ac:dyDescent="0.2">
      <c r="W9568" s="402"/>
      <c r="X9568" s="402"/>
      <c r="Y9568" s="402"/>
      <c r="Z9568" s="402"/>
    </row>
    <row r="9569" spans="23:26" x14ac:dyDescent="0.2">
      <c r="W9569" s="402"/>
      <c r="X9569" s="402"/>
      <c r="Y9569" s="402"/>
      <c r="Z9569" s="402"/>
    </row>
    <row r="9570" spans="23:26" x14ac:dyDescent="0.2">
      <c r="W9570" s="402"/>
      <c r="X9570" s="402"/>
      <c r="Y9570" s="402"/>
      <c r="Z9570" s="402"/>
    </row>
    <row r="9571" spans="23:26" x14ac:dyDescent="0.2">
      <c r="W9571" s="402"/>
      <c r="X9571" s="402"/>
      <c r="Y9571" s="402"/>
      <c r="Z9571" s="402"/>
    </row>
    <row r="9572" spans="23:26" x14ac:dyDescent="0.2">
      <c r="W9572" s="402"/>
      <c r="X9572" s="402"/>
      <c r="Y9572" s="402"/>
      <c r="Z9572" s="402"/>
    </row>
    <row r="9573" spans="23:26" x14ac:dyDescent="0.2">
      <c r="W9573" s="402"/>
      <c r="X9573" s="402"/>
      <c r="Y9573" s="402"/>
      <c r="Z9573" s="402"/>
    </row>
    <row r="9574" spans="23:26" x14ac:dyDescent="0.2">
      <c r="W9574" s="402"/>
      <c r="X9574" s="402"/>
      <c r="Y9574" s="402"/>
      <c r="Z9574" s="402"/>
    </row>
    <row r="9575" spans="23:26" x14ac:dyDescent="0.2">
      <c r="W9575" s="402"/>
      <c r="X9575" s="402"/>
      <c r="Y9575" s="402"/>
      <c r="Z9575" s="402"/>
    </row>
    <row r="9576" spans="23:26" x14ac:dyDescent="0.2">
      <c r="W9576" s="402"/>
      <c r="X9576" s="402"/>
      <c r="Y9576" s="402"/>
      <c r="Z9576" s="402"/>
    </row>
    <row r="9577" spans="23:26" x14ac:dyDescent="0.2">
      <c r="W9577" s="402"/>
      <c r="X9577" s="402"/>
      <c r="Y9577" s="402"/>
      <c r="Z9577" s="402"/>
    </row>
    <row r="9578" spans="23:26" x14ac:dyDescent="0.2">
      <c r="W9578" s="402"/>
      <c r="X9578" s="402"/>
      <c r="Y9578" s="402"/>
      <c r="Z9578" s="402"/>
    </row>
    <row r="9579" spans="23:26" x14ac:dyDescent="0.2">
      <c r="W9579" s="402"/>
      <c r="X9579" s="402"/>
      <c r="Y9579" s="402"/>
      <c r="Z9579" s="402"/>
    </row>
    <row r="9580" spans="23:26" x14ac:dyDescent="0.2">
      <c r="W9580" s="402"/>
      <c r="X9580" s="402"/>
      <c r="Y9580" s="402"/>
      <c r="Z9580" s="402"/>
    </row>
    <row r="9581" spans="23:26" x14ac:dyDescent="0.2">
      <c r="W9581" s="402"/>
      <c r="X9581" s="402"/>
      <c r="Y9581" s="402"/>
      <c r="Z9581" s="402"/>
    </row>
    <row r="9582" spans="23:26" x14ac:dyDescent="0.2">
      <c r="W9582" s="402"/>
      <c r="X9582" s="402"/>
      <c r="Y9582" s="402"/>
      <c r="Z9582" s="402"/>
    </row>
    <row r="9583" spans="23:26" x14ac:dyDescent="0.2">
      <c r="W9583" s="402"/>
      <c r="X9583" s="402"/>
      <c r="Y9583" s="402"/>
      <c r="Z9583" s="402"/>
    </row>
    <row r="9584" spans="23:26" x14ac:dyDescent="0.2">
      <c r="W9584" s="402"/>
      <c r="X9584" s="402"/>
      <c r="Y9584" s="402"/>
      <c r="Z9584" s="402"/>
    </row>
    <row r="9585" spans="23:26" x14ac:dyDescent="0.2">
      <c r="W9585" s="402"/>
      <c r="X9585" s="402"/>
      <c r="Y9585" s="402"/>
      <c r="Z9585" s="402"/>
    </row>
    <row r="9586" spans="23:26" x14ac:dyDescent="0.2">
      <c r="W9586" s="402"/>
      <c r="X9586" s="402"/>
      <c r="Y9586" s="402"/>
      <c r="Z9586" s="402"/>
    </row>
    <row r="9587" spans="23:26" x14ac:dyDescent="0.2">
      <c r="W9587" s="402"/>
      <c r="X9587" s="402"/>
      <c r="Y9587" s="402"/>
      <c r="Z9587" s="402"/>
    </row>
    <row r="9588" spans="23:26" x14ac:dyDescent="0.2">
      <c r="W9588" s="402"/>
      <c r="X9588" s="402"/>
      <c r="Y9588" s="402"/>
      <c r="Z9588" s="402"/>
    </row>
    <row r="9589" spans="23:26" x14ac:dyDescent="0.2">
      <c r="W9589" s="402"/>
      <c r="X9589" s="402"/>
      <c r="Y9589" s="402"/>
      <c r="Z9589" s="402"/>
    </row>
    <row r="9590" spans="23:26" x14ac:dyDescent="0.2">
      <c r="W9590" s="402"/>
      <c r="X9590" s="402"/>
      <c r="Y9590" s="402"/>
      <c r="Z9590" s="402"/>
    </row>
    <row r="9591" spans="23:26" x14ac:dyDescent="0.2">
      <c r="W9591" s="402"/>
      <c r="X9591" s="402"/>
      <c r="Y9591" s="402"/>
      <c r="Z9591" s="402"/>
    </row>
    <row r="9592" spans="23:26" x14ac:dyDescent="0.2">
      <c r="W9592" s="402"/>
      <c r="X9592" s="402"/>
      <c r="Y9592" s="402"/>
      <c r="Z9592" s="402"/>
    </row>
    <row r="9593" spans="23:26" x14ac:dyDescent="0.2">
      <c r="W9593" s="402"/>
      <c r="X9593" s="402"/>
      <c r="Y9593" s="402"/>
      <c r="Z9593" s="402"/>
    </row>
    <row r="9594" spans="23:26" x14ac:dyDescent="0.2">
      <c r="W9594" s="402"/>
      <c r="X9594" s="402"/>
      <c r="Y9594" s="402"/>
      <c r="Z9594" s="402"/>
    </row>
    <row r="9595" spans="23:26" x14ac:dyDescent="0.2">
      <c r="W9595" s="402"/>
      <c r="X9595" s="402"/>
      <c r="Y9595" s="402"/>
      <c r="Z9595" s="402"/>
    </row>
    <row r="9596" spans="23:26" x14ac:dyDescent="0.2">
      <c r="W9596" s="402"/>
      <c r="X9596" s="402"/>
      <c r="Y9596" s="402"/>
      <c r="Z9596" s="402"/>
    </row>
    <row r="9597" spans="23:26" x14ac:dyDescent="0.2">
      <c r="W9597" s="402"/>
      <c r="X9597" s="402"/>
      <c r="Y9597" s="402"/>
      <c r="Z9597" s="402"/>
    </row>
    <row r="9598" spans="23:26" x14ac:dyDescent="0.2">
      <c r="W9598" s="402"/>
      <c r="X9598" s="402"/>
      <c r="Y9598" s="402"/>
      <c r="Z9598" s="402"/>
    </row>
    <row r="9599" spans="23:26" x14ac:dyDescent="0.2">
      <c r="W9599" s="402"/>
      <c r="X9599" s="402"/>
      <c r="Y9599" s="402"/>
      <c r="Z9599" s="402"/>
    </row>
    <row r="9600" spans="23:26" x14ac:dyDescent="0.2">
      <c r="W9600" s="402"/>
      <c r="X9600" s="402"/>
      <c r="Y9600" s="402"/>
      <c r="Z9600" s="402"/>
    </row>
    <row r="9601" spans="23:26" x14ac:dyDescent="0.2">
      <c r="W9601" s="402"/>
      <c r="X9601" s="402"/>
      <c r="Y9601" s="402"/>
      <c r="Z9601" s="402"/>
    </row>
    <row r="9602" spans="23:26" x14ac:dyDescent="0.2">
      <c r="W9602" s="402"/>
      <c r="X9602" s="402"/>
      <c r="Y9602" s="402"/>
      <c r="Z9602" s="402"/>
    </row>
    <row r="9603" spans="23:26" x14ac:dyDescent="0.2">
      <c r="W9603" s="402"/>
      <c r="X9603" s="402"/>
      <c r="Y9603" s="402"/>
      <c r="Z9603" s="402"/>
    </row>
    <row r="9604" spans="23:26" x14ac:dyDescent="0.2">
      <c r="W9604" s="402"/>
      <c r="X9604" s="402"/>
      <c r="Y9604" s="402"/>
      <c r="Z9604" s="402"/>
    </row>
    <row r="9605" spans="23:26" x14ac:dyDescent="0.2">
      <c r="W9605" s="402"/>
      <c r="X9605" s="402"/>
      <c r="Y9605" s="402"/>
      <c r="Z9605" s="402"/>
    </row>
    <row r="9606" spans="23:26" x14ac:dyDescent="0.2">
      <c r="W9606" s="402"/>
      <c r="X9606" s="402"/>
      <c r="Y9606" s="402"/>
      <c r="Z9606" s="402"/>
    </row>
    <row r="9607" spans="23:26" x14ac:dyDescent="0.2">
      <c r="W9607" s="402"/>
      <c r="X9607" s="402"/>
      <c r="Y9607" s="402"/>
      <c r="Z9607" s="402"/>
    </row>
    <row r="9608" spans="23:26" x14ac:dyDescent="0.2">
      <c r="W9608" s="402"/>
      <c r="X9608" s="402"/>
      <c r="Y9608" s="402"/>
      <c r="Z9608" s="402"/>
    </row>
    <row r="9609" spans="23:26" x14ac:dyDescent="0.2">
      <c r="W9609" s="402"/>
      <c r="X9609" s="402"/>
      <c r="Y9609" s="402"/>
      <c r="Z9609" s="402"/>
    </row>
    <row r="9610" spans="23:26" x14ac:dyDescent="0.2">
      <c r="W9610" s="402"/>
      <c r="X9610" s="402"/>
      <c r="Y9610" s="402"/>
      <c r="Z9610" s="402"/>
    </row>
    <row r="9611" spans="23:26" x14ac:dyDescent="0.2">
      <c r="W9611" s="402"/>
      <c r="X9611" s="402"/>
      <c r="Y9611" s="402"/>
      <c r="Z9611" s="402"/>
    </row>
    <row r="9612" spans="23:26" x14ac:dyDescent="0.2">
      <c r="W9612" s="402"/>
      <c r="X9612" s="402"/>
      <c r="Y9612" s="402"/>
      <c r="Z9612" s="402"/>
    </row>
    <row r="9613" spans="23:26" x14ac:dyDescent="0.2">
      <c r="W9613" s="402"/>
      <c r="X9613" s="402"/>
      <c r="Y9613" s="402"/>
      <c r="Z9613" s="402"/>
    </row>
    <row r="9614" spans="23:26" x14ac:dyDescent="0.2">
      <c r="W9614" s="402"/>
      <c r="X9614" s="402"/>
      <c r="Y9614" s="402"/>
      <c r="Z9614" s="402"/>
    </row>
    <row r="9615" spans="23:26" x14ac:dyDescent="0.2">
      <c r="W9615" s="402"/>
      <c r="X9615" s="402"/>
      <c r="Y9615" s="402"/>
      <c r="Z9615" s="402"/>
    </row>
    <row r="9616" spans="23:26" x14ac:dyDescent="0.2">
      <c r="W9616" s="402"/>
      <c r="X9616" s="402"/>
      <c r="Y9616" s="402"/>
      <c r="Z9616" s="402"/>
    </row>
    <row r="9617" spans="23:26" x14ac:dyDescent="0.2">
      <c r="W9617" s="402"/>
      <c r="X9617" s="402"/>
      <c r="Y9617" s="402"/>
      <c r="Z9617" s="402"/>
    </row>
    <row r="9618" spans="23:26" x14ac:dyDescent="0.2">
      <c r="W9618" s="402"/>
      <c r="X9618" s="402"/>
      <c r="Y9618" s="402"/>
      <c r="Z9618" s="402"/>
    </row>
    <row r="9619" spans="23:26" x14ac:dyDescent="0.2">
      <c r="W9619" s="402"/>
      <c r="X9619" s="402"/>
      <c r="Y9619" s="402"/>
      <c r="Z9619" s="402"/>
    </row>
    <row r="9620" spans="23:26" x14ac:dyDescent="0.2">
      <c r="W9620" s="402"/>
      <c r="X9620" s="402"/>
      <c r="Y9620" s="402"/>
      <c r="Z9620" s="402"/>
    </row>
    <row r="9621" spans="23:26" x14ac:dyDescent="0.2">
      <c r="W9621" s="402"/>
      <c r="X9621" s="402"/>
      <c r="Y9621" s="402"/>
      <c r="Z9621" s="402"/>
    </row>
    <row r="9622" spans="23:26" x14ac:dyDescent="0.2">
      <c r="W9622" s="402"/>
      <c r="X9622" s="402"/>
      <c r="Y9622" s="402"/>
      <c r="Z9622" s="402"/>
    </row>
    <row r="9623" spans="23:26" x14ac:dyDescent="0.2">
      <c r="W9623" s="402"/>
      <c r="X9623" s="402"/>
      <c r="Y9623" s="402"/>
      <c r="Z9623" s="402"/>
    </row>
    <row r="9624" spans="23:26" x14ac:dyDescent="0.2">
      <c r="W9624" s="402"/>
      <c r="X9624" s="402"/>
      <c r="Y9624" s="402"/>
      <c r="Z9624" s="402"/>
    </row>
    <row r="9625" spans="23:26" x14ac:dyDescent="0.2">
      <c r="W9625" s="402"/>
      <c r="X9625" s="402"/>
      <c r="Y9625" s="402"/>
      <c r="Z9625" s="402"/>
    </row>
    <row r="9626" spans="23:26" x14ac:dyDescent="0.2">
      <c r="W9626" s="402"/>
      <c r="X9626" s="402"/>
      <c r="Y9626" s="402"/>
      <c r="Z9626" s="402"/>
    </row>
    <row r="9627" spans="23:26" x14ac:dyDescent="0.2">
      <c r="W9627" s="402"/>
      <c r="X9627" s="402"/>
      <c r="Y9627" s="402"/>
      <c r="Z9627" s="402"/>
    </row>
    <row r="9628" spans="23:26" x14ac:dyDescent="0.2">
      <c r="W9628" s="402"/>
      <c r="X9628" s="402"/>
      <c r="Y9628" s="402"/>
      <c r="Z9628" s="402"/>
    </row>
    <row r="9629" spans="23:26" x14ac:dyDescent="0.2">
      <c r="W9629" s="402"/>
      <c r="X9629" s="402"/>
      <c r="Y9629" s="402"/>
      <c r="Z9629" s="402"/>
    </row>
    <row r="9630" spans="23:26" x14ac:dyDescent="0.2">
      <c r="W9630" s="402"/>
      <c r="X9630" s="402"/>
      <c r="Y9630" s="402"/>
      <c r="Z9630" s="402"/>
    </row>
    <row r="9631" spans="23:26" x14ac:dyDescent="0.2">
      <c r="W9631" s="402"/>
      <c r="X9631" s="402"/>
      <c r="Y9631" s="402"/>
      <c r="Z9631" s="402"/>
    </row>
    <row r="9632" spans="23:26" x14ac:dyDescent="0.2">
      <c r="W9632" s="402"/>
      <c r="X9632" s="402"/>
      <c r="Y9632" s="402"/>
      <c r="Z9632" s="402"/>
    </row>
    <row r="9633" spans="23:26" x14ac:dyDescent="0.2">
      <c r="W9633" s="402"/>
      <c r="X9633" s="402"/>
      <c r="Y9633" s="402"/>
      <c r="Z9633" s="402"/>
    </row>
    <row r="9634" spans="23:26" x14ac:dyDescent="0.2">
      <c r="W9634" s="402"/>
      <c r="X9634" s="402"/>
      <c r="Y9634" s="402"/>
      <c r="Z9634" s="402"/>
    </row>
    <row r="9635" spans="23:26" x14ac:dyDescent="0.2">
      <c r="W9635" s="402"/>
      <c r="X9635" s="402"/>
      <c r="Y9635" s="402"/>
      <c r="Z9635" s="402"/>
    </row>
    <row r="9636" spans="23:26" x14ac:dyDescent="0.2">
      <c r="W9636" s="402"/>
      <c r="X9636" s="402"/>
      <c r="Y9636" s="402"/>
      <c r="Z9636" s="402"/>
    </row>
    <row r="9637" spans="23:26" x14ac:dyDescent="0.2">
      <c r="W9637" s="402"/>
      <c r="X9637" s="402"/>
      <c r="Y9637" s="402"/>
      <c r="Z9637" s="402"/>
    </row>
    <row r="9638" spans="23:26" x14ac:dyDescent="0.2">
      <c r="W9638" s="402"/>
      <c r="X9638" s="402"/>
      <c r="Y9638" s="402"/>
      <c r="Z9638" s="402"/>
    </row>
    <row r="9639" spans="23:26" x14ac:dyDescent="0.2">
      <c r="W9639" s="402"/>
      <c r="X9639" s="402"/>
      <c r="Y9639" s="402"/>
      <c r="Z9639" s="402"/>
    </row>
    <row r="9640" spans="23:26" x14ac:dyDescent="0.2">
      <c r="W9640" s="402"/>
      <c r="X9640" s="402"/>
      <c r="Y9640" s="402"/>
      <c r="Z9640" s="402"/>
    </row>
    <row r="9641" spans="23:26" x14ac:dyDescent="0.2">
      <c r="W9641" s="402"/>
      <c r="X9641" s="402"/>
      <c r="Y9641" s="402"/>
      <c r="Z9641" s="402"/>
    </row>
    <row r="9642" spans="23:26" x14ac:dyDescent="0.2">
      <c r="W9642" s="402"/>
      <c r="X9642" s="402"/>
      <c r="Y9642" s="402"/>
      <c r="Z9642" s="402"/>
    </row>
    <row r="9643" spans="23:26" x14ac:dyDescent="0.2">
      <c r="W9643" s="402"/>
      <c r="X9643" s="402"/>
      <c r="Y9643" s="402"/>
      <c r="Z9643" s="402"/>
    </row>
    <row r="9644" spans="23:26" x14ac:dyDescent="0.2">
      <c r="W9644" s="402"/>
      <c r="X9644" s="402"/>
      <c r="Y9644" s="402"/>
      <c r="Z9644" s="402"/>
    </row>
    <row r="9645" spans="23:26" x14ac:dyDescent="0.2">
      <c r="W9645" s="402"/>
      <c r="X9645" s="402"/>
      <c r="Y9645" s="402"/>
      <c r="Z9645" s="402"/>
    </row>
    <row r="9646" spans="23:26" x14ac:dyDescent="0.2">
      <c r="W9646" s="402"/>
      <c r="X9646" s="402"/>
      <c r="Y9646" s="402"/>
      <c r="Z9646" s="402"/>
    </row>
    <row r="9647" spans="23:26" x14ac:dyDescent="0.2">
      <c r="W9647" s="402"/>
      <c r="X9647" s="402"/>
      <c r="Y9647" s="402"/>
      <c r="Z9647" s="402"/>
    </row>
    <row r="9648" spans="23:26" x14ac:dyDescent="0.2">
      <c r="W9648" s="402"/>
      <c r="X9648" s="402"/>
      <c r="Y9648" s="402"/>
      <c r="Z9648" s="402"/>
    </row>
    <row r="9649" spans="23:26" x14ac:dyDescent="0.2">
      <c r="W9649" s="402"/>
      <c r="X9649" s="402"/>
      <c r="Y9649" s="402"/>
      <c r="Z9649" s="402"/>
    </row>
    <row r="9650" spans="23:26" x14ac:dyDescent="0.2">
      <c r="W9650" s="402"/>
      <c r="X9650" s="402"/>
      <c r="Y9650" s="402"/>
      <c r="Z9650" s="402"/>
    </row>
    <row r="9651" spans="23:26" x14ac:dyDescent="0.2">
      <c r="W9651" s="402"/>
      <c r="X9651" s="402"/>
      <c r="Y9651" s="402"/>
      <c r="Z9651" s="402"/>
    </row>
    <row r="9652" spans="23:26" x14ac:dyDescent="0.2">
      <c r="W9652" s="402"/>
      <c r="X9652" s="402"/>
      <c r="Y9652" s="402"/>
      <c r="Z9652" s="402"/>
    </row>
    <row r="9653" spans="23:26" x14ac:dyDescent="0.2">
      <c r="W9653" s="402"/>
      <c r="X9653" s="402"/>
      <c r="Y9653" s="402"/>
      <c r="Z9653" s="402"/>
    </row>
    <row r="9654" spans="23:26" x14ac:dyDescent="0.2">
      <c r="W9654" s="402"/>
      <c r="X9654" s="402"/>
      <c r="Y9654" s="402"/>
      <c r="Z9654" s="402"/>
    </row>
    <row r="9655" spans="23:26" x14ac:dyDescent="0.2">
      <c r="W9655" s="402"/>
      <c r="X9655" s="402"/>
      <c r="Y9655" s="402"/>
      <c r="Z9655" s="402"/>
    </row>
    <row r="9656" spans="23:26" x14ac:dyDescent="0.2">
      <c r="W9656" s="402"/>
      <c r="X9656" s="402"/>
      <c r="Y9656" s="402"/>
      <c r="Z9656" s="402"/>
    </row>
    <row r="9657" spans="23:26" x14ac:dyDescent="0.2">
      <c r="W9657" s="402"/>
      <c r="X9657" s="402"/>
      <c r="Y9657" s="402"/>
      <c r="Z9657" s="402"/>
    </row>
    <row r="9658" spans="23:26" x14ac:dyDescent="0.2">
      <c r="W9658" s="402"/>
      <c r="X9658" s="402"/>
      <c r="Y9658" s="402"/>
      <c r="Z9658" s="402"/>
    </row>
    <row r="9659" spans="23:26" x14ac:dyDescent="0.2">
      <c r="W9659" s="402"/>
      <c r="X9659" s="402"/>
      <c r="Y9659" s="402"/>
      <c r="Z9659" s="402"/>
    </row>
    <row r="9660" spans="23:26" x14ac:dyDescent="0.2">
      <c r="W9660" s="402"/>
      <c r="X9660" s="402"/>
      <c r="Y9660" s="402"/>
      <c r="Z9660" s="402"/>
    </row>
    <row r="9661" spans="23:26" x14ac:dyDescent="0.2">
      <c r="W9661" s="402"/>
      <c r="X9661" s="402"/>
      <c r="Y9661" s="402"/>
      <c r="Z9661" s="402"/>
    </row>
    <row r="9662" spans="23:26" x14ac:dyDescent="0.2">
      <c r="W9662" s="402"/>
      <c r="X9662" s="402"/>
      <c r="Y9662" s="402"/>
      <c r="Z9662" s="402"/>
    </row>
    <row r="9663" spans="23:26" x14ac:dyDescent="0.2">
      <c r="W9663" s="402"/>
      <c r="X9663" s="402"/>
      <c r="Y9663" s="402"/>
      <c r="Z9663" s="402"/>
    </row>
    <row r="9664" spans="23:26" x14ac:dyDescent="0.2">
      <c r="W9664" s="402"/>
      <c r="X9664" s="402"/>
      <c r="Y9664" s="402"/>
      <c r="Z9664" s="402"/>
    </row>
    <row r="9665" spans="23:26" x14ac:dyDescent="0.2">
      <c r="W9665" s="402"/>
      <c r="X9665" s="402"/>
      <c r="Y9665" s="402"/>
      <c r="Z9665" s="402"/>
    </row>
    <row r="9666" spans="23:26" x14ac:dyDescent="0.2">
      <c r="W9666" s="402"/>
      <c r="X9666" s="402"/>
      <c r="Y9666" s="402"/>
      <c r="Z9666" s="402"/>
    </row>
    <row r="9667" spans="23:26" x14ac:dyDescent="0.2">
      <c r="W9667" s="402"/>
      <c r="X9667" s="402"/>
      <c r="Y9667" s="402"/>
      <c r="Z9667" s="402"/>
    </row>
    <row r="9668" spans="23:26" x14ac:dyDescent="0.2">
      <c r="W9668" s="402"/>
      <c r="X9668" s="402"/>
      <c r="Y9668" s="402"/>
      <c r="Z9668" s="402"/>
    </row>
    <row r="9669" spans="23:26" x14ac:dyDescent="0.2">
      <c r="W9669" s="402"/>
      <c r="X9669" s="402"/>
      <c r="Y9669" s="402"/>
      <c r="Z9669" s="402"/>
    </row>
    <row r="9670" spans="23:26" x14ac:dyDescent="0.2">
      <c r="W9670" s="402"/>
      <c r="X9670" s="402"/>
      <c r="Y9670" s="402"/>
      <c r="Z9670" s="402"/>
    </row>
    <row r="9671" spans="23:26" x14ac:dyDescent="0.2">
      <c r="W9671" s="402"/>
      <c r="X9671" s="402"/>
      <c r="Y9671" s="402"/>
      <c r="Z9671" s="402"/>
    </row>
    <row r="9672" spans="23:26" x14ac:dyDescent="0.2">
      <c r="W9672" s="402"/>
      <c r="X9672" s="402"/>
      <c r="Y9672" s="402"/>
      <c r="Z9672" s="402"/>
    </row>
    <row r="9673" spans="23:26" x14ac:dyDescent="0.2">
      <c r="W9673" s="402"/>
      <c r="X9673" s="402"/>
      <c r="Y9673" s="402"/>
      <c r="Z9673" s="402"/>
    </row>
    <row r="9674" spans="23:26" x14ac:dyDescent="0.2">
      <c r="W9674" s="402"/>
      <c r="X9674" s="402"/>
      <c r="Y9674" s="402"/>
      <c r="Z9674" s="402"/>
    </row>
    <row r="9675" spans="23:26" x14ac:dyDescent="0.2">
      <c r="W9675" s="402"/>
      <c r="X9675" s="402"/>
      <c r="Y9675" s="402"/>
      <c r="Z9675" s="402"/>
    </row>
    <row r="9676" spans="23:26" x14ac:dyDescent="0.2">
      <c r="W9676" s="402"/>
      <c r="X9676" s="402"/>
      <c r="Y9676" s="402"/>
      <c r="Z9676" s="402"/>
    </row>
    <row r="9677" spans="23:26" x14ac:dyDescent="0.2">
      <c r="W9677" s="402"/>
      <c r="X9677" s="402"/>
      <c r="Y9677" s="402"/>
      <c r="Z9677" s="402"/>
    </row>
    <row r="9678" spans="23:26" x14ac:dyDescent="0.2">
      <c r="W9678" s="402"/>
      <c r="X9678" s="402"/>
      <c r="Y9678" s="402"/>
      <c r="Z9678" s="402"/>
    </row>
    <row r="9679" spans="23:26" x14ac:dyDescent="0.2">
      <c r="W9679" s="402"/>
      <c r="X9679" s="402"/>
      <c r="Y9679" s="402"/>
      <c r="Z9679" s="402"/>
    </row>
    <row r="9680" spans="23:26" x14ac:dyDescent="0.2">
      <c r="W9680" s="402"/>
      <c r="X9680" s="402"/>
      <c r="Y9680" s="402"/>
      <c r="Z9680" s="402"/>
    </row>
    <row r="9681" spans="23:26" x14ac:dyDescent="0.2">
      <c r="W9681" s="402"/>
      <c r="X9681" s="402"/>
      <c r="Y9681" s="402"/>
      <c r="Z9681" s="402"/>
    </row>
    <row r="9682" spans="23:26" x14ac:dyDescent="0.2">
      <c r="W9682" s="402"/>
      <c r="X9682" s="402"/>
      <c r="Y9682" s="402"/>
      <c r="Z9682" s="402"/>
    </row>
    <row r="9683" spans="23:26" x14ac:dyDescent="0.2">
      <c r="W9683" s="402"/>
      <c r="X9683" s="402"/>
      <c r="Y9683" s="402"/>
      <c r="Z9683" s="402"/>
    </row>
    <row r="9684" spans="23:26" x14ac:dyDescent="0.2">
      <c r="W9684" s="402"/>
      <c r="X9684" s="402"/>
      <c r="Y9684" s="402"/>
      <c r="Z9684" s="402"/>
    </row>
    <row r="9685" spans="23:26" x14ac:dyDescent="0.2">
      <c r="W9685" s="402"/>
      <c r="X9685" s="402"/>
      <c r="Y9685" s="402"/>
      <c r="Z9685" s="402"/>
    </row>
    <row r="9686" spans="23:26" x14ac:dyDescent="0.2">
      <c r="W9686" s="402"/>
      <c r="X9686" s="402"/>
      <c r="Y9686" s="402"/>
      <c r="Z9686" s="402"/>
    </row>
    <row r="9687" spans="23:26" x14ac:dyDescent="0.2">
      <c r="W9687" s="402"/>
      <c r="X9687" s="402"/>
      <c r="Y9687" s="402"/>
      <c r="Z9687" s="402"/>
    </row>
    <row r="9688" spans="23:26" x14ac:dyDescent="0.2">
      <c r="W9688" s="402"/>
      <c r="X9688" s="402"/>
      <c r="Y9688" s="402"/>
      <c r="Z9688" s="402"/>
    </row>
    <row r="9689" spans="23:26" x14ac:dyDescent="0.2">
      <c r="W9689" s="402"/>
      <c r="X9689" s="402"/>
      <c r="Y9689" s="402"/>
      <c r="Z9689" s="402"/>
    </row>
    <row r="9690" spans="23:26" x14ac:dyDescent="0.2">
      <c r="W9690" s="402"/>
      <c r="X9690" s="402"/>
      <c r="Y9690" s="402"/>
      <c r="Z9690" s="402"/>
    </row>
    <row r="9691" spans="23:26" x14ac:dyDescent="0.2">
      <c r="W9691" s="402"/>
      <c r="X9691" s="402"/>
      <c r="Y9691" s="402"/>
      <c r="Z9691" s="402"/>
    </row>
    <row r="9692" spans="23:26" x14ac:dyDescent="0.2">
      <c r="W9692" s="402"/>
      <c r="X9692" s="402"/>
      <c r="Y9692" s="402"/>
      <c r="Z9692" s="402"/>
    </row>
    <row r="9693" spans="23:26" x14ac:dyDescent="0.2">
      <c r="W9693" s="402"/>
      <c r="X9693" s="402"/>
      <c r="Y9693" s="402"/>
      <c r="Z9693" s="402"/>
    </row>
    <row r="9694" spans="23:26" x14ac:dyDescent="0.2">
      <c r="W9694" s="402"/>
      <c r="X9694" s="402"/>
      <c r="Y9694" s="402"/>
      <c r="Z9694" s="402"/>
    </row>
    <row r="9695" spans="23:26" x14ac:dyDescent="0.2">
      <c r="W9695" s="402"/>
      <c r="X9695" s="402"/>
      <c r="Y9695" s="402"/>
      <c r="Z9695" s="402"/>
    </row>
    <row r="9696" spans="23:26" x14ac:dyDescent="0.2">
      <c r="W9696" s="402"/>
      <c r="X9696" s="402"/>
      <c r="Y9696" s="402"/>
      <c r="Z9696" s="402"/>
    </row>
    <row r="9697" spans="23:26" x14ac:dyDescent="0.2">
      <c r="W9697" s="402"/>
      <c r="X9697" s="402"/>
      <c r="Y9697" s="402"/>
      <c r="Z9697" s="402"/>
    </row>
    <row r="9698" spans="23:26" x14ac:dyDescent="0.2">
      <c r="W9698" s="402"/>
      <c r="X9698" s="402"/>
      <c r="Y9698" s="402"/>
      <c r="Z9698" s="402"/>
    </row>
    <row r="9699" spans="23:26" x14ac:dyDescent="0.2">
      <c r="W9699" s="402"/>
      <c r="X9699" s="402"/>
      <c r="Y9699" s="402"/>
      <c r="Z9699" s="402"/>
    </row>
    <row r="9700" spans="23:26" x14ac:dyDescent="0.2">
      <c r="W9700" s="402"/>
      <c r="X9700" s="402"/>
      <c r="Y9700" s="402"/>
      <c r="Z9700" s="402"/>
    </row>
    <row r="9701" spans="23:26" x14ac:dyDescent="0.2">
      <c r="W9701" s="402"/>
      <c r="X9701" s="402"/>
      <c r="Y9701" s="402"/>
      <c r="Z9701" s="402"/>
    </row>
    <row r="9702" spans="23:26" x14ac:dyDescent="0.2">
      <c r="W9702" s="402"/>
      <c r="X9702" s="402"/>
      <c r="Y9702" s="402"/>
      <c r="Z9702" s="402"/>
    </row>
    <row r="9703" spans="23:26" x14ac:dyDescent="0.2">
      <c r="W9703" s="402"/>
      <c r="X9703" s="402"/>
      <c r="Y9703" s="402"/>
      <c r="Z9703" s="402"/>
    </row>
    <row r="9704" spans="23:26" x14ac:dyDescent="0.2">
      <c r="W9704" s="402"/>
      <c r="X9704" s="402"/>
      <c r="Y9704" s="402"/>
      <c r="Z9704" s="402"/>
    </row>
    <row r="9705" spans="23:26" x14ac:dyDescent="0.2">
      <c r="W9705" s="402"/>
      <c r="X9705" s="402"/>
      <c r="Y9705" s="402"/>
      <c r="Z9705" s="402"/>
    </row>
    <row r="9706" spans="23:26" x14ac:dyDescent="0.2">
      <c r="W9706" s="402"/>
      <c r="X9706" s="402"/>
      <c r="Y9706" s="402"/>
      <c r="Z9706" s="402"/>
    </row>
    <row r="9707" spans="23:26" x14ac:dyDescent="0.2">
      <c r="W9707" s="402"/>
      <c r="X9707" s="402"/>
      <c r="Y9707" s="402"/>
      <c r="Z9707" s="402"/>
    </row>
    <row r="9708" spans="23:26" x14ac:dyDescent="0.2">
      <c r="W9708" s="402"/>
      <c r="X9708" s="402"/>
      <c r="Y9708" s="402"/>
      <c r="Z9708" s="402"/>
    </row>
    <row r="9709" spans="23:26" x14ac:dyDescent="0.2">
      <c r="W9709" s="402"/>
      <c r="X9709" s="402"/>
      <c r="Y9709" s="402"/>
      <c r="Z9709" s="402"/>
    </row>
    <row r="9710" spans="23:26" x14ac:dyDescent="0.2">
      <c r="W9710" s="402"/>
      <c r="X9710" s="402"/>
      <c r="Y9710" s="402"/>
      <c r="Z9710" s="402"/>
    </row>
    <row r="9711" spans="23:26" x14ac:dyDescent="0.2">
      <c r="W9711" s="402"/>
      <c r="X9711" s="402"/>
      <c r="Y9711" s="402"/>
      <c r="Z9711" s="402"/>
    </row>
    <row r="9712" spans="23:26" x14ac:dyDescent="0.2">
      <c r="W9712" s="402"/>
      <c r="X9712" s="402"/>
      <c r="Y9712" s="402"/>
      <c r="Z9712" s="402"/>
    </row>
    <row r="9713" spans="23:26" x14ac:dyDescent="0.2">
      <c r="W9713" s="402"/>
      <c r="X9713" s="402"/>
      <c r="Y9713" s="402"/>
      <c r="Z9713" s="402"/>
    </row>
    <row r="9714" spans="23:26" x14ac:dyDescent="0.2">
      <c r="W9714" s="402"/>
      <c r="X9714" s="402"/>
      <c r="Y9714" s="402"/>
      <c r="Z9714" s="402"/>
    </row>
    <row r="9715" spans="23:26" x14ac:dyDescent="0.2">
      <c r="W9715" s="402"/>
      <c r="X9715" s="402"/>
      <c r="Y9715" s="402"/>
      <c r="Z9715" s="402"/>
    </row>
    <row r="9716" spans="23:26" x14ac:dyDescent="0.2">
      <c r="W9716" s="402"/>
      <c r="X9716" s="402"/>
      <c r="Y9716" s="402"/>
      <c r="Z9716" s="402"/>
    </row>
    <row r="9717" spans="23:26" x14ac:dyDescent="0.2">
      <c r="W9717" s="402"/>
      <c r="X9717" s="402"/>
      <c r="Y9717" s="402"/>
      <c r="Z9717" s="402"/>
    </row>
    <row r="9718" spans="23:26" x14ac:dyDescent="0.2">
      <c r="W9718" s="402"/>
      <c r="X9718" s="402"/>
      <c r="Y9718" s="402"/>
      <c r="Z9718" s="402"/>
    </row>
    <row r="9719" spans="23:26" x14ac:dyDescent="0.2">
      <c r="W9719" s="402"/>
      <c r="X9719" s="402"/>
      <c r="Y9719" s="402"/>
      <c r="Z9719" s="402"/>
    </row>
    <row r="9720" spans="23:26" x14ac:dyDescent="0.2">
      <c r="W9720" s="402"/>
      <c r="X9720" s="402"/>
      <c r="Y9720" s="402"/>
      <c r="Z9720" s="402"/>
    </row>
    <row r="9721" spans="23:26" x14ac:dyDescent="0.2">
      <c r="W9721" s="402"/>
      <c r="X9721" s="402"/>
      <c r="Y9721" s="402"/>
      <c r="Z9721" s="402"/>
    </row>
    <row r="9722" spans="23:26" x14ac:dyDescent="0.2">
      <c r="W9722" s="402"/>
      <c r="X9722" s="402"/>
      <c r="Y9722" s="402"/>
      <c r="Z9722" s="402"/>
    </row>
    <row r="9723" spans="23:26" x14ac:dyDescent="0.2">
      <c r="W9723" s="402"/>
      <c r="X9723" s="402"/>
      <c r="Y9723" s="402"/>
      <c r="Z9723" s="402"/>
    </row>
    <row r="9724" spans="23:26" x14ac:dyDescent="0.2">
      <c r="W9724" s="402"/>
      <c r="X9724" s="402"/>
      <c r="Y9724" s="402"/>
      <c r="Z9724" s="402"/>
    </row>
    <row r="9725" spans="23:26" x14ac:dyDescent="0.2">
      <c r="W9725" s="402"/>
      <c r="X9725" s="402"/>
      <c r="Y9725" s="402"/>
      <c r="Z9725" s="402"/>
    </row>
    <row r="9726" spans="23:26" x14ac:dyDescent="0.2">
      <c r="W9726" s="402"/>
      <c r="X9726" s="402"/>
      <c r="Y9726" s="402"/>
      <c r="Z9726" s="402"/>
    </row>
    <row r="9727" spans="23:26" x14ac:dyDescent="0.2">
      <c r="W9727" s="402"/>
      <c r="X9727" s="402"/>
      <c r="Y9727" s="402"/>
      <c r="Z9727" s="402"/>
    </row>
    <row r="9728" spans="23:26" x14ac:dyDescent="0.2">
      <c r="W9728" s="402"/>
      <c r="X9728" s="402"/>
      <c r="Y9728" s="402"/>
      <c r="Z9728" s="402"/>
    </row>
    <row r="9729" spans="23:26" x14ac:dyDescent="0.2">
      <c r="W9729" s="402"/>
      <c r="X9729" s="402"/>
      <c r="Y9729" s="402"/>
      <c r="Z9729" s="402"/>
    </row>
    <row r="9730" spans="23:26" x14ac:dyDescent="0.2">
      <c r="W9730" s="402"/>
      <c r="X9730" s="402"/>
      <c r="Y9730" s="402"/>
      <c r="Z9730" s="402"/>
    </row>
    <row r="9731" spans="23:26" x14ac:dyDescent="0.2">
      <c r="W9731" s="402"/>
      <c r="X9731" s="402"/>
      <c r="Y9731" s="402"/>
      <c r="Z9731" s="402"/>
    </row>
    <row r="9732" spans="23:26" x14ac:dyDescent="0.2">
      <c r="W9732" s="402"/>
      <c r="X9732" s="402"/>
      <c r="Y9732" s="402"/>
      <c r="Z9732" s="402"/>
    </row>
    <row r="9733" spans="23:26" x14ac:dyDescent="0.2">
      <c r="W9733" s="402"/>
      <c r="X9733" s="402"/>
      <c r="Y9733" s="402"/>
      <c r="Z9733" s="402"/>
    </row>
    <row r="9734" spans="23:26" x14ac:dyDescent="0.2">
      <c r="W9734" s="402"/>
      <c r="X9734" s="402"/>
      <c r="Y9734" s="402"/>
      <c r="Z9734" s="402"/>
    </row>
    <row r="9735" spans="23:26" x14ac:dyDescent="0.2">
      <c r="W9735" s="402"/>
      <c r="X9735" s="402"/>
      <c r="Y9735" s="402"/>
      <c r="Z9735" s="402"/>
    </row>
    <row r="9736" spans="23:26" x14ac:dyDescent="0.2">
      <c r="W9736" s="402"/>
      <c r="X9736" s="402"/>
      <c r="Y9736" s="402"/>
      <c r="Z9736" s="402"/>
    </row>
    <row r="9737" spans="23:26" x14ac:dyDescent="0.2">
      <c r="W9737" s="402"/>
      <c r="X9737" s="402"/>
      <c r="Y9737" s="402"/>
      <c r="Z9737" s="402"/>
    </row>
    <row r="9738" spans="23:26" x14ac:dyDescent="0.2">
      <c r="W9738" s="402"/>
      <c r="X9738" s="402"/>
      <c r="Y9738" s="402"/>
      <c r="Z9738" s="402"/>
    </row>
    <row r="9739" spans="23:26" x14ac:dyDescent="0.2">
      <c r="W9739" s="402"/>
      <c r="X9739" s="402"/>
      <c r="Y9739" s="402"/>
      <c r="Z9739" s="402"/>
    </row>
    <row r="9740" spans="23:26" x14ac:dyDescent="0.2">
      <c r="W9740" s="402"/>
      <c r="X9740" s="402"/>
      <c r="Y9740" s="402"/>
      <c r="Z9740" s="402"/>
    </row>
    <row r="9741" spans="23:26" x14ac:dyDescent="0.2">
      <c r="W9741" s="402"/>
      <c r="X9741" s="402"/>
      <c r="Y9741" s="402"/>
      <c r="Z9741" s="402"/>
    </row>
    <row r="9742" spans="23:26" x14ac:dyDescent="0.2">
      <c r="W9742" s="402"/>
      <c r="X9742" s="402"/>
      <c r="Y9742" s="402"/>
      <c r="Z9742" s="402"/>
    </row>
    <row r="9743" spans="23:26" x14ac:dyDescent="0.2">
      <c r="W9743" s="402"/>
      <c r="X9743" s="402"/>
      <c r="Y9743" s="402"/>
      <c r="Z9743" s="402"/>
    </row>
    <row r="9744" spans="23:26" x14ac:dyDescent="0.2">
      <c r="W9744" s="402"/>
      <c r="X9744" s="402"/>
      <c r="Y9744" s="402"/>
      <c r="Z9744" s="402"/>
    </row>
    <row r="9745" spans="23:26" x14ac:dyDescent="0.2">
      <c r="W9745" s="402"/>
      <c r="X9745" s="402"/>
      <c r="Y9745" s="402"/>
      <c r="Z9745" s="402"/>
    </row>
    <row r="9746" spans="23:26" x14ac:dyDescent="0.2">
      <c r="W9746" s="402"/>
      <c r="X9746" s="402"/>
      <c r="Y9746" s="402"/>
      <c r="Z9746" s="402"/>
    </row>
    <row r="9747" spans="23:26" x14ac:dyDescent="0.2">
      <c r="W9747" s="402"/>
      <c r="X9747" s="402"/>
      <c r="Y9747" s="402"/>
      <c r="Z9747" s="402"/>
    </row>
    <row r="9748" spans="23:26" x14ac:dyDescent="0.2">
      <c r="W9748" s="402"/>
      <c r="X9748" s="402"/>
      <c r="Y9748" s="402"/>
      <c r="Z9748" s="402"/>
    </row>
    <row r="9749" spans="23:26" x14ac:dyDescent="0.2">
      <c r="W9749" s="402"/>
      <c r="X9749" s="402"/>
      <c r="Y9749" s="402"/>
      <c r="Z9749" s="402"/>
    </row>
    <row r="9750" spans="23:26" x14ac:dyDescent="0.2">
      <c r="W9750" s="402"/>
      <c r="X9750" s="402"/>
      <c r="Y9750" s="402"/>
      <c r="Z9750" s="402"/>
    </row>
    <row r="9751" spans="23:26" x14ac:dyDescent="0.2">
      <c r="W9751" s="402"/>
      <c r="X9751" s="402"/>
      <c r="Y9751" s="402"/>
      <c r="Z9751" s="402"/>
    </row>
    <row r="9752" spans="23:26" x14ac:dyDescent="0.2">
      <c r="W9752" s="402"/>
      <c r="X9752" s="402"/>
      <c r="Y9752" s="402"/>
      <c r="Z9752" s="402"/>
    </row>
    <row r="9753" spans="23:26" x14ac:dyDescent="0.2">
      <c r="W9753" s="402"/>
      <c r="X9753" s="402"/>
      <c r="Y9753" s="402"/>
      <c r="Z9753" s="402"/>
    </row>
    <row r="9754" spans="23:26" x14ac:dyDescent="0.2">
      <c r="W9754" s="402"/>
      <c r="X9754" s="402"/>
      <c r="Y9754" s="402"/>
      <c r="Z9754" s="402"/>
    </row>
    <row r="9755" spans="23:26" x14ac:dyDescent="0.2">
      <c r="W9755" s="402"/>
      <c r="X9755" s="402"/>
      <c r="Y9755" s="402"/>
      <c r="Z9755" s="402"/>
    </row>
    <row r="9756" spans="23:26" x14ac:dyDescent="0.2">
      <c r="W9756" s="402"/>
      <c r="X9756" s="402"/>
      <c r="Y9756" s="402"/>
      <c r="Z9756" s="402"/>
    </row>
    <row r="9757" spans="23:26" x14ac:dyDescent="0.2">
      <c r="W9757" s="402"/>
      <c r="X9757" s="402"/>
      <c r="Y9757" s="402"/>
      <c r="Z9757" s="402"/>
    </row>
    <row r="9758" spans="23:26" x14ac:dyDescent="0.2">
      <c r="W9758" s="402"/>
      <c r="X9758" s="402"/>
      <c r="Y9758" s="402"/>
      <c r="Z9758" s="402"/>
    </row>
    <row r="9759" spans="23:26" x14ac:dyDescent="0.2">
      <c r="W9759" s="402"/>
      <c r="X9759" s="402"/>
      <c r="Y9759" s="402"/>
      <c r="Z9759" s="402"/>
    </row>
    <row r="9760" spans="23:26" x14ac:dyDescent="0.2">
      <c r="W9760" s="402"/>
      <c r="X9760" s="402"/>
      <c r="Y9760" s="402"/>
      <c r="Z9760" s="402"/>
    </row>
    <row r="9761" spans="23:26" x14ac:dyDescent="0.2">
      <c r="W9761" s="402"/>
      <c r="X9761" s="402"/>
      <c r="Y9761" s="402"/>
      <c r="Z9761" s="402"/>
    </row>
    <row r="9762" spans="23:26" x14ac:dyDescent="0.2">
      <c r="W9762" s="402"/>
      <c r="X9762" s="402"/>
      <c r="Y9762" s="402"/>
      <c r="Z9762" s="402"/>
    </row>
    <row r="9763" spans="23:26" x14ac:dyDescent="0.2">
      <c r="W9763" s="402"/>
      <c r="X9763" s="402"/>
      <c r="Y9763" s="402"/>
      <c r="Z9763" s="402"/>
    </row>
    <row r="9764" spans="23:26" x14ac:dyDescent="0.2">
      <c r="W9764" s="402"/>
      <c r="X9764" s="402"/>
      <c r="Y9764" s="402"/>
      <c r="Z9764" s="402"/>
    </row>
    <row r="9765" spans="23:26" x14ac:dyDescent="0.2">
      <c r="W9765" s="402"/>
      <c r="X9765" s="402"/>
      <c r="Y9765" s="402"/>
      <c r="Z9765" s="402"/>
    </row>
    <row r="9766" spans="23:26" x14ac:dyDescent="0.2">
      <c r="W9766" s="402"/>
      <c r="X9766" s="402"/>
      <c r="Y9766" s="402"/>
      <c r="Z9766" s="402"/>
    </row>
    <row r="9767" spans="23:26" x14ac:dyDescent="0.2">
      <c r="W9767" s="402"/>
      <c r="X9767" s="402"/>
      <c r="Y9767" s="402"/>
      <c r="Z9767" s="402"/>
    </row>
    <row r="9768" spans="23:26" x14ac:dyDescent="0.2">
      <c r="W9768" s="402"/>
      <c r="X9768" s="402"/>
      <c r="Y9768" s="402"/>
      <c r="Z9768" s="402"/>
    </row>
    <row r="9769" spans="23:26" x14ac:dyDescent="0.2">
      <c r="W9769" s="402"/>
      <c r="X9769" s="402"/>
      <c r="Y9769" s="402"/>
      <c r="Z9769" s="402"/>
    </row>
    <row r="9770" spans="23:26" x14ac:dyDescent="0.2">
      <c r="W9770" s="402"/>
      <c r="X9770" s="402"/>
      <c r="Y9770" s="402"/>
      <c r="Z9770" s="402"/>
    </row>
    <row r="9771" spans="23:26" x14ac:dyDescent="0.2">
      <c r="W9771" s="402"/>
      <c r="X9771" s="402"/>
      <c r="Y9771" s="402"/>
      <c r="Z9771" s="402"/>
    </row>
    <row r="9772" spans="23:26" x14ac:dyDescent="0.2">
      <c r="W9772" s="402"/>
      <c r="X9772" s="402"/>
      <c r="Y9772" s="402"/>
      <c r="Z9772" s="402"/>
    </row>
    <row r="9773" spans="23:26" x14ac:dyDescent="0.2">
      <c r="W9773" s="402"/>
      <c r="X9773" s="402"/>
      <c r="Y9773" s="402"/>
      <c r="Z9773" s="402"/>
    </row>
    <row r="9774" spans="23:26" x14ac:dyDescent="0.2">
      <c r="W9774" s="402"/>
      <c r="X9774" s="402"/>
      <c r="Y9774" s="402"/>
      <c r="Z9774" s="402"/>
    </row>
    <row r="9775" spans="23:26" x14ac:dyDescent="0.2">
      <c r="W9775" s="402"/>
      <c r="X9775" s="402"/>
      <c r="Y9775" s="402"/>
      <c r="Z9775" s="402"/>
    </row>
    <row r="9776" spans="23:26" x14ac:dyDescent="0.2">
      <c r="W9776" s="402"/>
      <c r="X9776" s="402"/>
      <c r="Y9776" s="402"/>
      <c r="Z9776" s="402"/>
    </row>
    <row r="9777" spans="23:26" x14ac:dyDescent="0.2">
      <c r="W9777" s="402"/>
      <c r="X9777" s="402"/>
      <c r="Y9777" s="402"/>
      <c r="Z9777" s="402"/>
    </row>
    <row r="9778" spans="23:26" x14ac:dyDescent="0.2">
      <c r="W9778" s="402"/>
      <c r="X9778" s="402"/>
      <c r="Y9778" s="402"/>
      <c r="Z9778" s="402"/>
    </row>
    <row r="9779" spans="23:26" x14ac:dyDescent="0.2">
      <c r="W9779" s="402"/>
      <c r="X9779" s="402"/>
      <c r="Y9779" s="402"/>
      <c r="Z9779" s="402"/>
    </row>
    <row r="9780" spans="23:26" x14ac:dyDescent="0.2">
      <c r="W9780" s="402"/>
      <c r="X9780" s="402"/>
      <c r="Y9780" s="402"/>
      <c r="Z9780" s="402"/>
    </row>
    <row r="9781" spans="23:26" x14ac:dyDescent="0.2">
      <c r="W9781" s="402"/>
      <c r="X9781" s="402"/>
      <c r="Y9781" s="402"/>
      <c r="Z9781" s="402"/>
    </row>
    <row r="9782" spans="23:26" x14ac:dyDescent="0.2">
      <c r="W9782" s="402"/>
      <c r="X9782" s="402"/>
      <c r="Y9782" s="402"/>
      <c r="Z9782" s="402"/>
    </row>
    <row r="9783" spans="23:26" x14ac:dyDescent="0.2">
      <c r="W9783" s="402"/>
      <c r="X9783" s="402"/>
      <c r="Y9783" s="402"/>
      <c r="Z9783" s="402"/>
    </row>
    <row r="9784" spans="23:26" x14ac:dyDescent="0.2">
      <c r="W9784" s="402"/>
      <c r="X9784" s="402"/>
      <c r="Y9784" s="402"/>
      <c r="Z9784" s="402"/>
    </row>
    <row r="9785" spans="23:26" x14ac:dyDescent="0.2">
      <c r="W9785" s="402"/>
      <c r="X9785" s="402"/>
      <c r="Y9785" s="402"/>
      <c r="Z9785" s="402"/>
    </row>
    <row r="9786" spans="23:26" x14ac:dyDescent="0.2">
      <c r="W9786" s="402"/>
      <c r="X9786" s="402"/>
      <c r="Y9786" s="402"/>
      <c r="Z9786" s="402"/>
    </row>
    <row r="9787" spans="23:26" x14ac:dyDescent="0.2">
      <c r="W9787" s="402"/>
      <c r="X9787" s="402"/>
      <c r="Y9787" s="402"/>
      <c r="Z9787" s="402"/>
    </row>
    <row r="9788" spans="23:26" x14ac:dyDescent="0.2">
      <c r="W9788" s="402"/>
      <c r="X9788" s="402"/>
      <c r="Y9788" s="402"/>
      <c r="Z9788" s="402"/>
    </row>
    <row r="9789" spans="23:26" x14ac:dyDescent="0.2">
      <c r="W9789" s="402"/>
      <c r="X9789" s="402"/>
      <c r="Y9789" s="402"/>
      <c r="Z9789" s="402"/>
    </row>
    <row r="9790" spans="23:26" x14ac:dyDescent="0.2">
      <c r="W9790" s="402"/>
      <c r="X9790" s="402"/>
      <c r="Y9790" s="402"/>
      <c r="Z9790" s="402"/>
    </row>
    <row r="9791" spans="23:26" x14ac:dyDescent="0.2">
      <c r="W9791" s="402"/>
      <c r="X9791" s="402"/>
      <c r="Y9791" s="402"/>
      <c r="Z9791" s="402"/>
    </row>
    <row r="9792" spans="23:26" x14ac:dyDescent="0.2">
      <c r="W9792" s="402"/>
      <c r="X9792" s="402"/>
      <c r="Y9792" s="402"/>
      <c r="Z9792" s="402"/>
    </row>
    <row r="9793" spans="23:26" x14ac:dyDescent="0.2">
      <c r="W9793" s="402"/>
      <c r="X9793" s="402"/>
      <c r="Y9793" s="402"/>
      <c r="Z9793" s="402"/>
    </row>
    <row r="9794" spans="23:26" x14ac:dyDescent="0.2">
      <c r="W9794" s="402"/>
      <c r="X9794" s="402"/>
      <c r="Y9794" s="402"/>
      <c r="Z9794" s="402"/>
    </row>
    <row r="9795" spans="23:26" x14ac:dyDescent="0.2">
      <c r="W9795" s="402"/>
      <c r="X9795" s="402"/>
      <c r="Y9795" s="402"/>
      <c r="Z9795" s="402"/>
    </row>
    <row r="9796" spans="23:26" x14ac:dyDescent="0.2">
      <c r="W9796" s="402"/>
      <c r="X9796" s="402"/>
      <c r="Y9796" s="402"/>
      <c r="Z9796" s="402"/>
    </row>
    <row r="9797" spans="23:26" x14ac:dyDescent="0.2">
      <c r="W9797" s="402"/>
      <c r="X9797" s="402"/>
      <c r="Y9797" s="402"/>
      <c r="Z9797" s="402"/>
    </row>
    <row r="9798" spans="23:26" x14ac:dyDescent="0.2">
      <c r="W9798" s="402"/>
      <c r="X9798" s="402"/>
      <c r="Y9798" s="402"/>
      <c r="Z9798" s="402"/>
    </row>
    <row r="9799" spans="23:26" x14ac:dyDescent="0.2">
      <c r="W9799" s="402"/>
      <c r="X9799" s="402"/>
      <c r="Y9799" s="402"/>
      <c r="Z9799" s="402"/>
    </row>
    <row r="9800" spans="23:26" x14ac:dyDescent="0.2">
      <c r="W9800" s="402"/>
      <c r="X9800" s="402"/>
      <c r="Y9800" s="402"/>
      <c r="Z9800" s="402"/>
    </row>
    <row r="9801" spans="23:26" x14ac:dyDescent="0.2">
      <c r="W9801" s="402"/>
      <c r="X9801" s="402"/>
      <c r="Y9801" s="402"/>
      <c r="Z9801" s="402"/>
    </row>
    <row r="9802" spans="23:26" x14ac:dyDescent="0.2">
      <c r="W9802" s="402"/>
      <c r="X9802" s="402"/>
      <c r="Y9802" s="402"/>
      <c r="Z9802" s="402"/>
    </row>
    <row r="9803" spans="23:26" x14ac:dyDescent="0.2">
      <c r="W9803" s="402"/>
      <c r="X9803" s="402"/>
      <c r="Y9803" s="402"/>
      <c r="Z9803" s="402"/>
    </row>
    <row r="9804" spans="23:26" x14ac:dyDescent="0.2">
      <c r="W9804" s="402"/>
      <c r="X9804" s="402"/>
      <c r="Y9804" s="402"/>
      <c r="Z9804" s="402"/>
    </row>
    <row r="9805" spans="23:26" x14ac:dyDescent="0.2">
      <c r="W9805" s="402"/>
      <c r="X9805" s="402"/>
      <c r="Y9805" s="402"/>
      <c r="Z9805" s="402"/>
    </row>
    <row r="9806" spans="23:26" x14ac:dyDescent="0.2">
      <c r="W9806" s="402"/>
      <c r="X9806" s="402"/>
      <c r="Y9806" s="402"/>
      <c r="Z9806" s="402"/>
    </row>
    <row r="9807" spans="23:26" x14ac:dyDescent="0.2">
      <c r="W9807" s="402"/>
      <c r="X9807" s="402"/>
      <c r="Y9807" s="402"/>
      <c r="Z9807" s="402"/>
    </row>
    <row r="9808" spans="23:26" x14ac:dyDescent="0.2">
      <c r="W9808" s="402"/>
      <c r="X9808" s="402"/>
      <c r="Y9808" s="402"/>
      <c r="Z9808" s="402"/>
    </row>
    <row r="9809" spans="23:26" x14ac:dyDescent="0.2">
      <c r="W9809" s="402"/>
      <c r="X9809" s="402"/>
      <c r="Y9809" s="402"/>
      <c r="Z9809" s="402"/>
    </row>
    <row r="9810" spans="23:26" x14ac:dyDescent="0.2">
      <c r="W9810" s="402"/>
      <c r="X9810" s="402"/>
      <c r="Y9810" s="402"/>
      <c r="Z9810" s="402"/>
    </row>
    <row r="9811" spans="23:26" x14ac:dyDescent="0.2">
      <c r="W9811" s="402"/>
      <c r="X9811" s="402"/>
      <c r="Y9811" s="402"/>
      <c r="Z9811" s="402"/>
    </row>
    <row r="9812" spans="23:26" x14ac:dyDescent="0.2">
      <c r="W9812" s="402"/>
      <c r="X9812" s="402"/>
      <c r="Y9812" s="402"/>
      <c r="Z9812" s="402"/>
    </row>
    <row r="9813" spans="23:26" x14ac:dyDescent="0.2">
      <c r="W9813" s="402"/>
      <c r="X9813" s="402"/>
      <c r="Y9813" s="402"/>
      <c r="Z9813" s="402"/>
    </row>
    <row r="9814" spans="23:26" x14ac:dyDescent="0.2">
      <c r="W9814" s="402"/>
      <c r="X9814" s="402"/>
      <c r="Y9814" s="402"/>
      <c r="Z9814" s="402"/>
    </row>
    <row r="9815" spans="23:26" x14ac:dyDescent="0.2">
      <c r="W9815" s="402"/>
      <c r="X9815" s="402"/>
      <c r="Y9815" s="402"/>
      <c r="Z9815" s="402"/>
    </row>
    <row r="9816" spans="23:26" x14ac:dyDescent="0.2">
      <c r="W9816" s="402"/>
      <c r="X9816" s="402"/>
      <c r="Y9816" s="402"/>
      <c r="Z9816" s="402"/>
    </row>
    <row r="9817" spans="23:26" x14ac:dyDescent="0.2">
      <c r="W9817" s="402"/>
      <c r="X9817" s="402"/>
      <c r="Y9817" s="402"/>
      <c r="Z9817" s="402"/>
    </row>
    <row r="9818" spans="23:26" x14ac:dyDescent="0.2">
      <c r="W9818" s="402"/>
      <c r="X9818" s="402"/>
      <c r="Y9818" s="402"/>
      <c r="Z9818" s="402"/>
    </row>
    <row r="9819" spans="23:26" x14ac:dyDescent="0.2">
      <c r="W9819" s="402"/>
      <c r="X9819" s="402"/>
      <c r="Y9819" s="402"/>
      <c r="Z9819" s="402"/>
    </row>
    <row r="9820" spans="23:26" x14ac:dyDescent="0.2">
      <c r="W9820" s="402"/>
      <c r="X9820" s="402"/>
      <c r="Y9820" s="402"/>
      <c r="Z9820" s="402"/>
    </row>
    <row r="9821" spans="23:26" x14ac:dyDescent="0.2">
      <c r="W9821" s="402"/>
      <c r="X9821" s="402"/>
      <c r="Y9821" s="402"/>
      <c r="Z9821" s="402"/>
    </row>
    <row r="9822" spans="23:26" x14ac:dyDescent="0.2">
      <c r="W9822" s="402"/>
      <c r="X9822" s="402"/>
      <c r="Y9822" s="402"/>
      <c r="Z9822" s="402"/>
    </row>
    <row r="9823" spans="23:26" x14ac:dyDescent="0.2">
      <c r="W9823" s="402"/>
      <c r="X9823" s="402"/>
      <c r="Y9823" s="402"/>
      <c r="Z9823" s="402"/>
    </row>
    <row r="9824" spans="23:26" x14ac:dyDescent="0.2">
      <c r="W9824" s="402"/>
      <c r="X9824" s="402"/>
      <c r="Y9824" s="402"/>
      <c r="Z9824" s="402"/>
    </row>
    <row r="9825" spans="23:26" x14ac:dyDescent="0.2">
      <c r="W9825" s="402"/>
      <c r="X9825" s="402"/>
      <c r="Y9825" s="402"/>
      <c r="Z9825" s="402"/>
    </row>
    <row r="9826" spans="23:26" x14ac:dyDescent="0.2">
      <c r="W9826" s="402"/>
      <c r="X9826" s="402"/>
      <c r="Y9826" s="402"/>
      <c r="Z9826" s="402"/>
    </row>
    <row r="9827" spans="23:26" x14ac:dyDescent="0.2">
      <c r="W9827" s="402"/>
      <c r="X9827" s="402"/>
      <c r="Y9827" s="402"/>
      <c r="Z9827" s="402"/>
    </row>
    <row r="9828" spans="23:26" x14ac:dyDescent="0.2">
      <c r="W9828" s="402"/>
      <c r="X9828" s="402"/>
      <c r="Y9828" s="402"/>
      <c r="Z9828" s="402"/>
    </row>
    <row r="9829" spans="23:26" x14ac:dyDescent="0.2">
      <c r="W9829" s="402"/>
      <c r="X9829" s="402"/>
      <c r="Y9829" s="402"/>
      <c r="Z9829" s="402"/>
    </row>
    <row r="9830" spans="23:26" x14ac:dyDescent="0.2">
      <c r="W9830" s="402"/>
      <c r="X9830" s="402"/>
      <c r="Y9830" s="402"/>
      <c r="Z9830" s="402"/>
    </row>
    <row r="9831" spans="23:26" x14ac:dyDescent="0.2">
      <c r="W9831" s="402"/>
      <c r="X9831" s="402"/>
      <c r="Y9831" s="402"/>
      <c r="Z9831" s="402"/>
    </row>
    <row r="9832" spans="23:26" x14ac:dyDescent="0.2">
      <c r="W9832" s="402"/>
      <c r="X9832" s="402"/>
      <c r="Y9832" s="402"/>
      <c r="Z9832" s="402"/>
    </row>
    <row r="9833" spans="23:26" x14ac:dyDescent="0.2">
      <c r="W9833" s="402"/>
      <c r="X9833" s="402"/>
      <c r="Y9833" s="402"/>
      <c r="Z9833" s="402"/>
    </row>
    <row r="9834" spans="23:26" x14ac:dyDescent="0.2">
      <c r="W9834" s="402"/>
      <c r="X9834" s="402"/>
      <c r="Y9834" s="402"/>
      <c r="Z9834" s="402"/>
    </row>
    <row r="9835" spans="23:26" x14ac:dyDescent="0.2">
      <c r="W9835" s="402"/>
      <c r="X9835" s="402"/>
      <c r="Y9835" s="402"/>
      <c r="Z9835" s="402"/>
    </row>
    <row r="9836" spans="23:26" x14ac:dyDescent="0.2">
      <c r="W9836" s="402"/>
      <c r="X9836" s="402"/>
      <c r="Y9836" s="402"/>
      <c r="Z9836" s="402"/>
    </row>
    <row r="9837" spans="23:26" x14ac:dyDescent="0.2">
      <c r="W9837" s="402"/>
      <c r="X9837" s="402"/>
      <c r="Y9837" s="402"/>
      <c r="Z9837" s="402"/>
    </row>
    <row r="9838" spans="23:26" x14ac:dyDescent="0.2">
      <c r="W9838" s="402"/>
      <c r="X9838" s="402"/>
      <c r="Y9838" s="402"/>
      <c r="Z9838" s="402"/>
    </row>
    <row r="9839" spans="23:26" x14ac:dyDescent="0.2">
      <c r="W9839" s="402"/>
      <c r="X9839" s="402"/>
      <c r="Y9839" s="402"/>
      <c r="Z9839" s="402"/>
    </row>
    <row r="9840" spans="23:26" x14ac:dyDescent="0.2">
      <c r="W9840" s="402"/>
      <c r="X9840" s="402"/>
      <c r="Y9840" s="402"/>
      <c r="Z9840" s="402"/>
    </row>
    <row r="9841" spans="23:26" x14ac:dyDescent="0.2">
      <c r="W9841" s="402"/>
      <c r="X9841" s="402"/>
      <c r="Y9841" s="402"/>
      <c r="Z9841" s="402"/>
    </row>
    <row r="9842" spans="23:26" x14ac:dyDescent="0.2">
      <c r="W9842" s="402"/>
      <c r="X9842" s="402"/>
      <c r="Y9842" s="402"/>
      <c r="Z9842" s="402"/>
    </row>
    <row r="9843" spans="23:26" x14ac:dyDescent="0.2">
      <c r="W9843" s="402"/>
      <c r="X9843" s="402"/>
      <c r="Y9843" s="402"/>
      <c r="Z9843" s="402"/>
    </row>
    <row r="9844" spans="23:26" x14ac:dyDescent="0.2">
      <c r="W9844" s="402"/>
      <c r="X9844" s="402"/>
      <c r="Y9844" s="402"/>
      <c r="Z9844" s="402"/>
    </row>
    <row r="9845" spans="23:26" x14ac:dyDescent="0.2">
      <c r="W9845" s="402"/>
      <c r="X9845" s="402"/>
      <c r="Y9845" s="402"/>
      <c r="Z9845" s="402"/>
    </row>
    <row r="9846" spans="23:26" x14ac:dyDescent="0.2">
      <c r="W9846" s="402"/>
      <c r="X9846" s="402"/>
      <c r="Y9846" s="402"/>
      <c r="Z9846" s="402"/>
    </row>
    <row r="9847" spans="23:26" x14ac:dyDescent="0.2">
      <c r="W9847" s="402"/>
      <c r="X9847" s="402"/>
      <c r="Y9847" s="402"/>
      <c r="Z9847" s="402"/>
    </row>
    <row r="9848" spans="23:26" x14ac:dyDescent="0.2">
      <c r="W9848" s="402"/>
      <c r="X9848" s="402"/>
      <c r="Y9848" s="402"/>
      <c r="Z9848" s="402"/>
    </row>
    <row r="9849" spans="23:26" x14ac:dyDescent="0.2">
      <c r="W9849" s="402"/>
      <c r="X9849" s="402"/>
      <c r="Y9849" s="402"/>
      <c r="Z9849" s="402"/>
    </row>
    <row r="9850" spans="23:26" x14ac:dyDescent="0.2">
      <c r="W9850" s="402"/>
      <c r="X9850" s="402"/>
      <c r="Y9850" s="402"/>
      <c r="Z9850" s="402"/>
    </row>
    <row r="9851" spans="23:26" x14ac:dyDescent="0.2">
      <c r="W9851" s="402"/>
      <c r="X9851" s="402"/>
      <c r="Y9851" s="402"/>
      <c r="Z9851" s="402"/>
    </row>
    <row r="9852" spans="23:26" x14ac:dyDescent="0.2">
      <c r="W9852" s="402"/>
      <c r="X9852" s="402"/>
      <c r="Y9852" s="402"/>
      <c r="Z9852" s="402"/>
    </row>
    <row r="9853" spans="23:26" x14ac:dyDescent="0.2">
      <c r="W9853" s="402"/>
      <c r="X9853" s="402"/>
      <c r="Y9853" s="402"/>
      <c r="Z9853" s="402"/>
    </row>
    <row r="9854" spans="23:26" x14ac:dyDescent="0.2">
      <c r="W9854" s="402"/>
      <c r="X9854" s="402"/>
      <c r="Y9854" s="402"/>
      <c r="Z9854" s="402"/>
    </row>
    <row r="9855" spans="23:26" x14ac:dyDescent="0.2">
      <c r="W9855" s="402"/>
      <c r="X9855" s="402"/>
      <c r="Y9855" s="402"/>
      <c r="Z9855" s="402"/>
    </row>
    <row r="9856" spans="23:26" x14ac:dyDescent="0.2">
      <c r="W9856" s="402"/>
      <c r="X9856" s="402"/>
      <c r="Y9856" s="402"/>
      <c r="Z9856" s="402"/>
    </row>
    <row r="9857" spans="23:26" x14ac:dyDescent="0.2">
      <c r="W9857" s="402"/>
      <c r="X9857" s="402"/>
      <c r="Y9857" s="402"/>
      <c r="Z9857" s="402"/>
    </row>
    <row r="9858" spans="23:26" x14ac:dyDescent="0.2">
      <c r="W9858" s="402"/>
      <c r="X9858" s="402"/>
      <c r="Y9858" s="402"/>
      <c r="Z9858" s="402"/>
    </row>
    <row r="9859" spans="23:26" x14ac:dyDescent="0.2">
      <c r="W9859" s="402"/>
      <c r="X9859" s="402"/>
      <c r="Y9859" s="402"/>
      <c r="Z9859" s="402"/>
    </row>
    <row r="9860" spans="23:26" x14ac:dyDescent="0.2">
      <c r="W9860" s="402"/>
      <c r="X9860" s="402"/>
      <c r="Y9860" s="402"/>
      <c r="Z9860" s="402"/>
    </row>
    <row r="9861" spans="23:26" x14ac:dyDescent="0.2">
      <c r="W9861" s="402"/>
      <c r="X9861" s="402"/>
      <c r="Y9861" s="402"/>
      <c r="Z9861" s="402"/>
    </row>
    <row r="9862" spans="23:26" x14ac:dyDescent="0.2">
      <c r="W9862" s="402"/>
      <c r="X9862" s="402"/>
      <c r="Y9862" s="402"/>
      <c r="Z9862" s="402"/>
    </row>
    <row r="9863" spans="23:26" x14ac:dyDescent="0.2">
      <c r="W9863" s="402"/>
      <c r="X9863" s="402"/>
      <c r="Y9863" s="402"/>
      <c r="Z9863" s="402"/>
    </row>
    <row r="9864" spans="23:26" x14ac:dyDescent="0.2">
      <c r="W9864" s="402"/>
      <c r="X9864" s="402"/>
      <c r="Y9864" s="402"/>
      <c r="Z9864" s="402"/>
    </row>
    <row r="9865" spans="23:26" x14ac:dyDescent="0.2">
      <c r="W9865" s="402"/>
      <c r="X9865" s="402"/>
      <c r="Y9865" s="402"/>
      <c r="Z9865" s="402"/>
    </row>
    <row r="9866" spans="23:26" x14ac:dyDescent="0.2">
      <c r="W9866" s="402"/>
      <c r="X9866" s="402"/>
      <c r="Y9866" s="402"/>
      <c r="Z9866" s="402"/>
    </row>
    <row r="9867" spans="23:26" x14ac:dyDescent="0.2">
      <c r="W9867" s="402"/>
      <c r="X9867" s="402"/>
      <c r="Y9867" s="402"/>
      <c r="Z9867" s="402"/>
    </row>
    <row r="9868" spans="23:26" x14ac:dyDescent="0.2">
      <c r="W9868" s="402"/>
      <c r="X9868" s="402"/>
      <c r="Y9868" s="402"/>
      <c r="Z9868" s="402"/>
    </row>
    <row r="9869" spans="23:26" x14ac:dyDescent="0.2">
      <c r="W9869" s="402"/>
      <c r="X9869" s="402"/>
      <c r="Y9869" s="402"/>
      <c r="Z9869" s="402"/>
    </row>
    <row r="9870" spans="23:26" x14ac:dyDescent="0.2">
      <c r="W9870" s="402"/>
      <c r="X9870" s="402"/>
      <c r="Y9870" s="402"/>
      <c r="Z9870" s="402"/>
    </row>
    <row r="9871" spans="23:26" x14ac:dyDescent="0.2">
      <c r="W9871" s="402"/>
      <c r="X9871" s="402"/>
      <c r="Y9871" s="402"/>
      <c r="Z9871" s="402"/>
    </row>
    <row r="9872" spans="23:26" x14ac:dyDescent="0.2">
      <c r="W9872" s="402"/>
      <c r="X9872" s="402"/>
      <c r="Y9872" s="402"/>
      <c r="Z9872" s="402"/>
    </row>
    <row r="9873" spans="23:26" x14ac:dyDescent="0.2">
      <c r="W9873" s="402"/>
      <c r="X9873" s="402"/>
      <c r="Y9873" s="402"/>
      <c r="Z9873" s="402"/>
    </row>
    <row r="9874" spans="23:26" x14ac:dyDescent="0.2">
      <c r="W9874" s="402"/>
      <c r="X9874" s="402"/>
      <c r="Y9874" s="402"/>
      <c r="Z9874" s="402"/>
    </row>
    <row r="9875" spans="23:26" x14ac:dyDescent="0.2">
      <c r="W9875" s="402"/>
      <c r="X9875" s="402"/>
      <c r="Y9875" s="402"/>
      <c r="Z9875" s="402"/>
    </row>
    <row r="9876" spans="23:26" x14ac:dyDescent="0.2">
      <c r="W9876" s="402"/>
      <c r="X9876" s="402"/>
      <c r="Y9876" s="402"/>
      <c r="Z9876" s="402"/>
    </row>
    <row r="9877" spans="23:26" x14ac:dyDescent="0.2">
      <c r="W9877" s="402"/>
      <c r="X9877" s="402"/>
      <c r="Y9877" s="402"/>
      <c r="Z9877" s="402"/>
    </row>
    <row r="9878" spans="23:26" x14ac:dyDescent="0.2">
      <c r="W9878" s="402"/>
      <c r="X9878" s="402"/>
      <c r="Y9878" s="402"/>
      <c r="Z9878" s="402"/>
    </row>
    <row r="9879" spans="23:26" x14ac:dyDescent="0.2">
      <c r="W9879" s="402"/>
      <c r="X9879" s="402"/>
      <c r="Y9879" s="402"/>
      <c r="Z9879" s="402"/>
    </row>
    <row r="9880" spans="23:26" x14ac:dyDescent="0.2">
      <c r="W9880" s="402"/>
      <c r="X9880" s="402"/>
      <c r="Y9880" s="402"/>
      <c r="Z9880" s="402"/>
    </row>
    <row r="9881" spans="23:26" x14ac:dyDescent="0.2">
      <c r="W9881" s="402"/>
      <c r="X9881" s="402"/>
      <c r="Y9881" s="402"/>
      <c r="Z9881" s="402"/>
    </row>
    <row r="9882" spans="23:26" x14ac:dyDescent="0.2">
      <c r="W9882" s="402"/>
      <c r="X9882" s="402"/>
      <c r="Y9882" s="402"/>
      <c r="Z9882" s="402"/>
    </row>
    <row r="9883" spans="23:26" x14ac:dyDescent="0.2">
      <c r="W9883" s="402"/>
      <c r="X9883" s="402"/>
      <c r="Y9883" s="402"/>
      <c r="Z9883" s="402"/>
    </row>
    <row r="9884" spans="23:26" x14ac:dyDescent="0.2">
      <c r="W9884" s="402"/>
      <c r="X9884" s="402"/>
      <c r="Y9884" s="402"/>
      <c r="Z9884" s="402"/>
    </row>
    <row r="9885" spans="23:26" x14ac:dyDescent="0.2">
      <c r="W9885" s="402"/>
      <c r="X9885" s="402"/>
      <c r="Y9885" s="402"/>
      <c r="Z9885" s="402"/>
    </row>
    <row r="9886" spans="23:26" x14ac:dyDescent="0.2">
      <c r="W9886" s="402"/>
      <c r="X9886" s="402"/>
      <c r="Y9886" s="402"/>
      <c r="Z9886" s="402"/>
    </row>
    <row r="9887" spans="23:26" x14ac:dyDescent="0.2">
      <c r="W9887" s="402"/>
      <c r="X9887" s="402"/>
      <c r="Y9887" s="402"/>
      <c r="Z9887" s="402"/>
    </row>
    <row r="9888" spans="23:26" x14ac:dyDescent="0.2">
      <c r="W9888" s="402"/>
      <c r="X9888" s="402"/>
      <c r="Y9888" s="402"/>
      <c r="Z9888" s="402"/>
    </row>
    <row r="9889" spans="23:26" x14ac:dyDescent="0.2">
      <c r="W9889" s="402"/>
      <c r="X9889" s="402"/>
      <c r="Y9889" s="402"/>
      <c r="Z9889" s="402"/>
    </row>
    <row r="9890" spans="23:26" x14ac:dyDescent="0.2">
      <c r="W9890" s="402"/>
      <c r="X9890" s="402"/>
      <c r="Y9890" s="402"/>
      <c r="Z9890" s="402"/>
    </row>
    <row r="9891" spans="23:26" x14ac:dyDescent="0.2">
      <c r="W9891" s="402"/>
      <c r="X9891" s="402"/>
      <c r="Y9891" s="402"/>
      <c r="Z9891" s="402"/>
    </row>
    <row r="9892" spans="23:26" x14ac:dyDescent="0.2">
      <c r="W9892" s="402"/>
      <c r="X9892" s="402"/>
      <c r="Y9892" s="402"/>
      <c r="Z9892" s="402"/>
    </row>
    <row r="9893" spans="23:26" x14ac:dyDescent="0.2">
      <c r="W9893" s="402"/>
      <c r="X9893" s="402"/>
      <c r="Y9893" s="402"/>
      <c r="Z9893" s="402"/>
    </row>
    <row r="9894" spans="23:26" x14ac:dyDescent="0.2">
      <c r="W9894" s="402"/>
      <c r="X9894" s="402"/>
      <c r="Y9894" s="402"/>
      <c r="Z9894" s="402"/>
    </row>
    <row r="9895" spans="23:26" x14ac:dyDescent="0.2">
      <c r="W9895" s="402"/>
      <c r="X9895" s="402"/>
      <c r="Y9895" s="402"/>
      <c r="Z9895" s="402"/>
    </row>
    <row r="9896" spans="23:26" x14ac:dyDescent="0.2">
      <c r="W9896" s="402"/>
      <c r="X9896" s="402"/>
      <c r="Y9896" s="402"/>
      <c r="Z9896" s="402"/>
    </row>
    <row r="9897" spans="23:26" x14ac:dyDescent="0.2">
      <c r="W9897" s="402"/>
      <c r="X9897" s="402"/>
      <c r="Y9897" s="402"/>
      <c r="Z9897" s="402"/>
    </row>
    <row r="9898" spans="23:26" x14ac:dyDescent="0.2">
      <c r="W9898" s="402"/>
      <c r="X9898" s="402"/>
      <c r="Y9898" s="402"/>
      <c r="Z9898" s="402"/>
    </row>
    <row r="9899" spans="23:26" x14ac:dyDescent="0.2">
      <c r="W9899" s="402"/>
      <c r="X9899" s="402"/>
      <c r="Y9899" s="402"/>
      <c r="Z9899" s="402"/>
    </row>
    <row r="9900" spans="23:26" x14ac:dyDescent="0.2">
      <c r="W9900" s="402"/>
      <c r="X9900" s="402"/>
      <c r="Y9900" s="402"/>
      <c r="Z9900" s="402"/>
    </row>
    <row r="9901" spans="23:26" x14ac:dyDescent="0.2">
      <c r="W9901" s="402"/>
      <c r="X9901" s="402"/>
      <c r="Y9901" s="402"/>
      <c r="Z9901" s="402"/>
    </row>
    <row r="9902" spans="23:26" x14ac:dyDescent="0.2">
      <c r="W9902" s="402"/>
      <c r="X9902" s="402"/>
      <c r="Y9902" s="402"/>
      <c r="Z9902" s="402"/>
    </row>
    <row r="9903" spans="23:26" x14ac:dyDescent="0.2">
      <c r="W9903" s="402"/>
      <c r="X9903" s="402"/>
      <c r="Y9903" s="402"/>
      <c r="Z9903" s="402"/>
    </row>
    <row r="9904" spans="23:26" x14ac:dyDescent="0.2">
      <c r="W9904" s="402"/>
      <c r="X9904" s="402"/>
      <c r="Y9904" s="402"/>
      <c r="Z9904" s="402"/>
    </row>
    <row r="9905" spans="23:26" x14ac:dyDescent="0.2">
      <c r="W9905" s="402"/>
      <c r="X9905" s="402"/>
      <c r="Y9905" s="402"/>
      <c r="Z9905" s="402"/>
    </row>
    <row r="9906" spans="23:26" x14ac:dyDescent="0.2">
      <c r="W9906" s="402"/>
      <c r="X9906" s="402"/>
      <c r="Y9906" s="402"/>
      <c r="Z9906" s="402"/>
    </row>
    <row r="9907" spans="23:26" x14ac:dyDescent="0.2">
      <c r="W9907" s="402"/>
      <c r="X9907" s="402"/>
      <c r="Y9907" s="402"/>
      <c r="Z9907" s="402"/>
    </row>
    <row r="9908" spans="23:26" x14ac:dyDescent="0.2">
      <c r="W9908" s="402"/>
      <c r="X9908" s="402"/>
      <c r="Y9908" s="402"/>
      <c r="Z9908" s="402"/>
    </row>
    <row r="9909" spans="23:26" x14ac:dyDescent="0.2">
      <c r="W9909" s="402"/>
      <c r="X9909" s="402"/>
      <c r="Y9909" s="402"/>
      <c r="Z9909" s="402"/>
    </row>
    <row r="9910" spans="23:26" x14ac:dyDescent="0.2">
      <c r="W9910" s="402"/>
      <c r="X9910" s="402"/>
      <c r="Y9910" s="402"/>
      <c r="Z9910" s="402"/>
    </row>
    <row r="9911" spans="23:26" x14ac:dyDescent="0.2">
      <c r="W9911" s="402"/>
      <c r="X9911" s="402"/>
      <c r="Y9911" s="402"/>
      <c r="Z9911" s="402"/>
    </row>
    <row r="9912" spans="23:26" x14ac:dyDescent="0.2">
      <c r="W9912" s="402"/>
      <c r="X9912" s="402"/>
      <c r="Y9912" s="402"/>
      <c r="Z9912" s="402"/>
    </row>
    <row r="9913" spans="23:26" x14ac:dyDescent="0.2">
      <c r="W9913" s="402"/>
      <c r="X9913" s="402"/>
      <c r="Y9913" s="402"/>
      <c r="Z9913" s="402"/>
    </row>
    <row r="9914" spans="23:26" x14ac:dyDescent="0.2">
      <c r="W9914" s="402"/>
      <c r="X9914" s="402"/>
      <c r="Y9914" s="402"/>
      <c r="Z9914" s="402"/>
    </row>
    <row r="9915" spans="23:26" x14ac:dyDescent="0.2">
      <c r="W9915" s="402"/>
      <c r="X9915" s="402"/>
      <c r="Y9915" s="402"/>
      <c r="Z9915" s="402"/>
    </row>
    <row r="9916" spans="23:26" x14ac:dyDescent="0.2">
      <c r="W9916" s="402"/>
      <c r="X9916" s="402"/>
      <c r="Y9916" s="402"/>
      <c r="Z9916" s="402"/>
    </row>
    <row r="9917" spans="23:26" x14ac:dyDescent="0.2">
      <c r="W9917" s="402"/>
      <c r="X9917" s="402"/>
      <c r="Y9917" s="402"/>
      <c r="Z9917" s="402"/>
    </row>
    <row r="9918" spans="23:26" x14ac:dyDescent="0.2">
      <c r="W9918" s="402"/>
      <c r="X9918" s="402"/>
      <c r="Y9918" s="402"/>
      <c r="Z9918" s="402"/>
    </row>
    <row r="9919" spans="23:26" x14ac:dyDescent="0.2">
      <c r="W9919" s="402"/>
      <c r="X9919" s="402"/>
      <c r="Y9919" s="402"/>
      <c r="Z9919" s="402"/>
    </row>
    <row r="9920" spans="23:26" x14ac:dyDescent="0.2">
      <c r="W9920" s="402"/>
      <c r="X9920" s="402"/>
      <c r="Y9920" s="402"/>
      <c r="Z9920" s="402"/>
    </row>
  </sheetData>
  <autoFilter ref="B10:AB9920">
    <filterColumn colId="0" showButton="0"/>
    <filterColumn colId="4" showButton="0"/>
    <filterColumn colId="7" showButton="0"/>
    <filterColumn colId="8" showButton="0"/>
    <filterColumn colId="9" showButton="0"/>
    <filterColumn colId="11" showButton="0"/>
    <filterColumn colId="13" showButton="0"/>
    <filterColumn colId="23" showButton="0"/>
  </autoFilter>
  <mergeCells count="2982">
    <mergeCell ref="AE899:AE904"/>
    <mergeCell ref="AF899:AF904"/>
    <mergeCell ref="B899:C904"/>
    <mergeCell ref="D899:D904"/>
    <mergeCell ref="E899:E904"/>
    <mergeCell ref="F899:F904"/>
    <mergeCell ref="G899:G904"/>
    <mergeCell ref="H899:H904"/>
    <mergeCell ref="K904:L904"/>
    <mergeCell ref="Y901:Z904"/>
    <mergeCell ref="M902:N904"/>
    <mergeCell ref="O903:P904"/>
    <mergeCell ref="Q903:R904"/>
    <mergeCell ref="S903:T904"/>
    <mergeCell ref="U903:V904"/>
    <mergeCell ref="W903:X904"/>
    <mergeCell ref="AA899:AA904"/>
    <mergeCell ref="AB899:AB904"/>
    <mergeCell ref="AC899:AC904"/>
    <mergeCell ref="AD899:AD904"/>
    <mergeCell ref="K898:L898"/>
    <mergeCell ref="Y895:Z898"/>
    <mergeCell ref="M896:N898"/>
    <mergeCell ref="O897:P898"/>
    <mergeCell ref="Q897:R898"/>
    <mergeCell ref="S897:T898"/>
    <mergeCell ref="U897:V898"/>
    <mergeCell ref="W897:X898"/>
    <mergeCell ref="AA893:AA898"/>
    <mergeCell ref="AB893:AB898"/>
    <mergeCell ref="AC893:AC898"/>
    <mergeCell ref="AD893:AD898"/>
    <mergeCell ref="AE893:AE898"/>
    <mergeCell ref="AF893:AF898"/>
    <mergeCell ref="B893:C898"/>
    <mergeCell ref="D893:D898"/>
    <mergeCell ref="E893:E898"/>
    <mergeCell ref="F893:F898"/>
    <mergeCell ref="G893:G898"/>
    <mergeCell ref="H893:H898"/>
    <mergeCell ref="S10:T10"/>
    <mergeCell ref="U10:V10"/>
    <mergeCell ref="W10:X10"/>
    <mergeCell ref="Y10:Z10"/>
    <mergeCell ref="B10:C10"/>
    <mergeCell ref="F10:G10"/>
    <mergeCell ref="I10:L10"/>
    <mergeCell ref="M10:N10"/>
    <mergeCell ref="O10:P10"/>
    <mergeCell ref="Q10:R10"/>
    <mergeCell ref="Y13:Z16"/>
    <mergeCell ref="M14:N16"/>
    <mergeCell ref="O15:P16"/>
    <mergeCell ref="Q15:R16"/>
    <mergeCell ref="S15:T16"/>
    <mergeCell ref="U15:V16"/>
    <mergeCell ref="W15:X16"/>
    <mergeCell ref="AA11:AA16"/>
    <mergeCell ref="AB11:AB16"/>
    <mergeCell ref="AC11:AC16"/>
    <mergeCell ref="AD11:AD16"/>
    <mergeCell ref="AE11:AE16"/>
    <mergeCell ref="AF11:AF16"/>
    <mergeCell ref="B11:C16"/>
    <mergeCell ref="D11:D16"/>
    <mergeCell ref="E11:E16"/>
    <mergeCell ref="F11:F16"/>
    <mergeCell ref="G11:G16"/>
    <mergeCell ref="H11:H16"/>
    <mergeCell ref="K16:L16"/>
    <mergeCell ref="AF269:AF274"/>
    <mergeCell ref="AF263:AF268"/>
    <mergeCell ref="Y19:Z22"/>
    <mergeCell ref="M20:N22"/>
    <mergeCell ref="O21:P22"/>
    <mergeCell ref="Q21:R22"/>
    <mergeCell ref="S21:T22"/>
    <mergeCell ref="U21:V22"/>
    <mergeCell ref="W21:X22"/>
    <mergeCell ref="AA17:AA22"/>
    <mergeCell ref="AB17:AB22"/>
    <mergeCell ref="AC17:AC22"/>
    <mergeCell ref="AD17:AD22"/>
    <mergeCell ref="AE17:AE22"/>
    <mergeCell ref="AF17:AF22"/>
    <mergeCell ref="B17:C22"/>
    <mergeCell ref="D17:D22"/>
    <mergeCell ref="E17:E22"/>
    <mergeCell ref="F17:F22"/>
    <mergeCell ref="G17:G22"/>
    <mergeCell ref="H17:H22"/>
    <mergeCell ref="K22:L22"/>
    <mergeCell ref="Y25:Z28"/>
    <mergeCell ref="M26:N28"/>
    <mergeCell ref="O27:P28"/>
    <mergeCell ref="Q27:R28"/>
    <mergeCell ref="S27:T28"/>
    <mergeCell ref="U27:V28"/>
    <mergeCell ref="W27:X28"/>
    <mergeCell ref="AA23:AA28"/>
    <mergeCell ref="AB23:AB28"/>
    <mergeCell ref="AC23:AC28"/>
    <mergeCell ref="AD23:AD28"/>
    <mergeCell ref="AE23:AE28"/>
    <mergeCell ref="AF23:AF28"/>
    <mergeCell ref="B23:C28"/>
    <mergeCell ref="D23:D28"/>
    <mergeCell ref="E23:E28"/>
    <mergeCell ref="F23:F28"/>
    <mergeCell ref="G23:G28"/>
    <mergeCell ref="H23:H28"/>
    <mergeCell ref="K28:L28"/>
    <mergeCell ref="Y31:Z34"/>
    <mergeCell ref="M32:N34"/>
    <mergeCell ref="O33:P34"/>
    <mergeCell ref="Q33:R34"/>
    <mergeCell ref="S33:T34"/>
    <mergeCell ref="U33:V34"/>
    <mergeCell ref="W33:X34"/>
    <mergeCell ref="AA29:AA34"/>
    <mergeCell ref="AB29:AB34"/>
    <mergeCell ref="AC29:AC34"/>
    <mergeCell ref="AD29:AD34"/>
    <mergeCell ref="AE29:AE34"/>
    <mergeCell ref="AF29:AF34"/>
    <mergeCell ref="B29:C34"/>
    <mergeCell ref="D29:D34"/>
    <mergeCell ref="E29:E34"/>
    <mergeCell ref="F29:F34"/>
    <mergeCell ref="G29:G34"/>
    <mergeCell ref="H29:H34"/>
    <mergeCell ref="K34:L34"/>
    <mergeCell ref="AF41:AF46"/>
    <mergeCell ref="B41:C46"/>
    <mergeCell ref="D41:D46"/>
    <mergeCell ref="E41:E46"/>
    <mergeCell ref="F41:F46"/>
    <mergeCell ref="G41:G46"/>
    <mergeCell ref="H41:H46"/>
    <mergeCell ref="Y37:Z40"/>
    <mergeCell ref="M38:N40"/>
    <mergeCell ref="O39:P40"/>
    <mergeCell ref="Q39:R40"/>
    <mergeCell ref="S39:T40"/>
    <mergeCell ref="U39:V40"/>
    <mergeCell ref="W39:X40"/>
    <mergeCell ref="AA35:AA40"/>
    <mergeCell ref="AB35:AB40"/>
    <mergeCell ref="AC35:AC40"/>
    <mergeCell ref="AD35:AD40"/>
    <mergeCell ref="AE35:AE40"/>
    <mergeCell ref="AF35:AF40"/>
    <mergeCell ref="B35:C40"/>
    <mergeCell ref="D35:D40"/>
    <mergeCell ref="E35:E40"/>
    <mergeCell ref="F35:F40"/>
    <mergeCell ref="G35:G40"/>
    <mergeCell ref="H35:H40"/>
    <mergeCell ref="K40:L40"/>
    <mergeCell ref="AD269:AD274"/>
    <mergeCell ref="AA263:AA268"/>
    <mergeCell ref="AB263:AB268"/>
    <mergeCell ref="AC263:AC268"/>
    <mergeCell ref="AD263:AD268"/>
    <mergeCell ref="AE263:AE268"/>
    <mergeCell ref="K46:L46"/>
    <mergeCell ref="Y43:Z46"/>
    <mergeCell ref="M44:N46"/>
    <mergeCell ref="O45:P46"/>
    <mergeCell ref="Q45:R46"/>
    <mergeCell ref="S45:T46"/>
    <mergeCell ref="U45:V46"/>
    <mergeCell ref="W45:X46"/>
    <mergeCell ref="AA41:AA46"/>
    <mergeCell ref="AB41:AB46"/>
    <mergeCell ref="AC41:AC46"/>
    <mergeCell ref="AD41:AD46"/>
    <mergeCell ref="AE41:AE46"/>
    <mergeCell ref="AE269:AE274"/>
    <mergeCell ref="K52:L52"/>
    <mergeCell ref="Y49:Z52"/>
    <mergeCell ref="M50:N52"/>
    <mergeCell ref="O51:P52"/>
    <mergeCell ref="Q51:R52"/>
    <mergeCell ref="S51:T52"/>
    <mergeCell ref="U51:V52"/>
    <mergeCell ref="W51:X52"/>
    <mergeCell ref="AA47:AA52"/>
    <mergeCell ref="AB47:AB52"/>
    <mergeCell ref="AC47:AC52"/>
    <mergeCell ref="AD47:AD52"/>
    <mergeCell ref="AE47:AE52"/>
    <mergeCell ref="AF47:AF52"/>
    <mergeCell ref="B47:C52"/>
    <mergeCell ref="D47:D52"/>
    <mergeCell ref="E47:E52"/>
    <mergeCell ref="F47:F52"/>
    <mergeCell ref="G47:G52"/>
    <mergeCell ref="H47:H52"/>
    <mergeCell ref="K58:L58"/>
    <mergeCell ref="Y55:Z58"/>
    <mergeCell ref="M56:N58"/>
    <mergeCell ref="O57:P58"/>
    <mergeCell ref="Q57:R58"/>
    <mergeCell ref="S57:T58"/>
    <mergeCell ref="U57:V58"/>
    <mergeCell ref="W57:X58"/>
    <mergeCell ref="AA53:AA58"/>
    <mergeCell ref="AB53:AB58"/>
    <mergeCell ref="AC53:AC58"/>
    <mergeCell ref="AD53:AD58"/>
    <mergeCell ref="AE53:AE58"/>
    <mergeCell ref="AF53:AF58"/>
    <mergeCell ref="B53:C58"/>
    <mergeCell ref="D53:D58"/>
    <mergeCell ref="E53:E58"/>
    <mergeCell ref="F53:F58"/>
    <mergeCell ref="G53:G58"/>
    <mergeCell ref="H53:H58"/>
    <mergeCell ref="AF65:AF70"/>
    <mergeCell ref="B65:C70"/>
    <mergeCell ref="D65:D70"/>
    <mergeCell ref="E65:E70"/>
    <mergeCell ref="F65:F70"/>
    <mergeCell ref="G65:G70"/>
    <mergeCell ref="H65:H70"/>
    <mergeCell ref="AD149:AD154"/>
    <mergeCell ref="AE149:AE154"/>
    <mergeCell ref="K64:L64"/>
    <mergeCell ref="Y61:Z64"/>
    <mergeCell ref="M62:N64"/>
    <mergeCell ref="O63:P64"/>
    <mergeCell ref="Q63:R64"/>
    <mergeCell ref="S63:T64"/>
    <mergeCell ref="U63:V64"/>
    <mergeCell ref="W63:X64"/>
    <mergeCell ref="AA59:AA64"/>
    <mergeCell ref="AB59:AB64"/>
    <mergeCell ref="AC59:AC64"/>
    <mergeCell ref="AD59:AD64"/>
    <mergeCell ref="AE59:AE64"/>
    <mergeCell ref="AF59:AF64"/>
    <mergeCell ref="B59:C64"/>
    <mergeCell ref="D59:D64"/>
    <mergeCell ref="E59:E64"/>
    <mergeCell ref="F59:F64"/>
    <mergeCell ref="G59:G64"/>
    <mergeCell ref="H59:H64"/>
    <mergeCell ref="AF149:AF154"/>
    <mergeCell ref="Y73:Z76"/>
    <mergeCell ref="M74:N76"/>
    <mergeCell ref="O75:P76"/>
    <mergeCell ref="Q75:R76"/>
    <mergeCell ref="S75:T76"/>
    <mergeCell ref="U75:V76"/>
    <mergeCell ref="W75:X76"/>
    <mergeCell ref="AA71:AA76"/>
    <mergeCell ref="AB71:AB76"/>
    <mergeCell ref="AC71:AC76"/>
    <mergeCell ref="AD71:AD76"/>
    <mergeCell ref="AE71:AE76"/>
    <mergeCell ref="AF71:AF76"/>
    <mergeCell ref="K70:L70"/>
    <mergeCell ref="B71:C76"/>
    <mergeCell ref="D71:D76"/>
    <mergeCell ref="E71:E76"/>
    <mergeCell ref="F71:F76"/>
    <mergeCell ref="G71:G76"/>
    <mergeCell ref="H71:H76"/>
    <mergeCell ref="K76:L76"/>
    <mergeCell ref="Y67:Z70"/>
    <mergeCell ref="M68:N70"/>
    <mergeCell ref="O69:P70"/>
    <mergeCell ref="Q69:R70"/>
    <mergeCell ref="S69:T70"/>
    <mergeCell ref="U69:V70"/>
    <mergeCell ref="W69:X70"/>
    <mergeCell ref="AA65:AA70"/>
    <mergeCell ref="AB65:AB70"/>
    <mergeCell ref="AC65:AC70"/>
    <mergeCell ref="AD65:AD70"/>
    <mergeCell ref="AE65:AE70"/>
    <mergeCell ref="Y79:Z82"/>
    <mergeCell ref="M80:N82"/>
    <mergeCell ref="O81:P82"/>
    <mergeCell ref="Q81:R82"/>
    <mergeCell ref="S81:T82"/>
    <mergeCell ref="U81:V82"/>
    <mergeCell ref="W81:X82"/>
    <mergeCell ref="AA77:AA82"/>
    <mergeCell ref="AB77:AB82"/>
    <mergeCell ref="AC77:AC82"/>
    <mergeCell ref="AD77:AD82"/>
    <mergeCell ref="AE77:AE82"/>
    <mergeCell ref="AF77:AF82"/>
    <mergeCell ref="B77:C82"/>
    <mergeCell ref="D77:D82"/>
    <mergeCell ref="E77:E82"/>
    <mergeCell ref="F77:F82"/>
    <mergeCell ref="G77:G82"/>
    <mergeCell ref="H77:H82"/>
    <mergeCell ref="K82:L82"/>
    <mergeCell ref="Y85:Z88"/>
    <mergeCell ref="M86:N88"/>
    <mergeCell ref="O87:P88"/>
    <mergeCell ref="Q87:R88"/>
    <mergeCell ref="S87:T88"/>
    <mergeCell ref="U87:V88"/>
    <mergeCell ref="W87:X88"/>
    <mergeCell ref="AA83:AA88"/>
    <mergeCell ref="AB83:AB88"/>
    <mergeCell ref="AC83:AC88"/>
    <mergeCell ref="AD83:AD88"/>
    <mergeCell ref="AE83:AE88"/>
    <mergeCell ref="AF83:AF88"/>
    <mergeCell ref="B83:C88"/>
    <mergeCell ref="D83:D88"/>
    <mergeCell ref="E83:E88"/>
    <mergeCell ref="F83:F88"/>
    <mergeCell ref="G83:G88"/>
    <mergeCell ref="H83:H88"/>
    <mergeCell ref="K88:L88"/>
    <mergeCell ref="Y91:Z94"/>
    <mergeCell ref="M92:N94"/>
    <mergeCell ref="O93:P94"/>
    <mergeCell ref="Q93:R94"/>
    <mergeCell ref="S93:T94"/>
    <mergeCell ref="U93:V94"/>
    <mergeCell ref="W93:X94"/>
    <mergeCell ref="AA89:AA94"/>
    <mergeCell ref="AB89:AB94"/>
    <mergeCell ref="AC89:AC94"/>
    <mergeCell ref="AD89:AD94"/>
    <mergeCell ref="AE89:AE94"/>
    <mergeCell ref="AF89:AF94"/>
    <mergeCell ref="B89:C94"/>
    <mergeCell ref="D89:D94"/>
    <mergeCell ref="E89:E94"/>
    <mergeCell ref="F89:F94"/>
    <mergeCell ref="G89:G94"/>
    <mergeCell ref="H89:H94"/>
    <mergeCell ref="K94:L94"/>
    <mergeCell ref="Y97:Z100"/>
    <mergeCell ref="M98:N100"/>
    <mergeCell ref="O99:P100"/>
    <mergeCell ref="Q99:R100"/>
    <mergeCell ref="S99:T100"/>
    <mergeCell ref="U99:V100"/>
    <mergeCell ref="W99:X100"/>
    <mergeCell ref="AA95:AA100"/>
    <mergeCell ref="AB95:AB100"/>
    <mergeCell ref="AC95:AC100"/>
    <mergeCell ref="AD95:AD100"/>
    <mergeCell ref="AE95:AE100"/>
    <mergeCell ref="AF95:AF100"/>
    <mergeCell ref="B95:C100"/>
    <mergeCell ref="D95:D100"/>
    <mergeCell ref="E95:E100"/>
    <mergeCell ref="F95:F100"/>
    <mergeCell ref="G95:G100"/>
    <mergeCell ref="H95:H100"/>
    <mergeCell ref="K100:L100"/>
    <mergeCell ref="U153:V154"/>
    <mergeCell ref="W153:X154"/>
    <mergeCell ref="AA149:AA154"/>
    <mergeCell ref="Y103:Z106"/>
    <mergeCell ref="M104:N106"/>
    <mergeCell ref="O105:P106"/>
    <mergeCell ref="Q105:R106"/>
    <mergeCell ref="S105:T106"/>
    <mergeCell ref="U105:V106"/>
    <mergeCell ref="W105:X106"/>
    <mergeCell ref="AA101:AA106"/>
    <mergeCell ref="AB101:AB106"/>
    <mergeCell ref="AC101:AC106"/>
    <mergeCell ref="AD101:AD106"/>
    <mergeCell ref="AE101:AE106"/>
    <mergeCell ref="AF101:AF106"/>
    <mergeCell ref="B101:C106"/>
    <mergeCell ref="D101:D106"/>
    <mergeCell ref="E101:E106"/>
    <mergeCell ref="F101:F106"/>
    <mergeCell ref="G101:G106"/>
    <mergeCell ref="H101:H106"/>
    <mergeCell ref="K106:L106"/>
    <mergeCell ref="B149:C154"/>
    <mergeCell ref="D149:D154"/>
    <mergeCell ref="AB149:AB154"/>
    <mergeCell ref="AC149:AC154"/>
    <mergeCell ref="E149:E154"/>
    <mergeCell ref="F149:F154"/>
    <mergeCell ref="AE113:AE118"/>
    <mergeCell ref="AF113:AF118"/>
    <mergeCell ref="B113:C118"/>
    <mergeCell ref="D113:D118"/>
    <mergeCell ref="E113:E118"/>
    <mergeCell ref="F113:F118"/>
    <mergeCell ref="G113:G118"/>
    <mergeCell ref="H113:H118"/>
    <mergeCell ref="K112:L112"/>
    <mergeCell ref="Y109:Z112"/>
    <mergeCell ref="M110:N112"/>
    <mergeCell ref="O111:P112"/>
    <mergeCell ref="Q111:R112"/>
    <mergeCell ref="S111:T112"/>
    <mergeCell ref="U111:V112"/>
    <mergeCell ref="W111:X112"/>
    <mergeCell ref="AA107:AA112"/>
    <mergeCell ref="AB107:AB112"/>
    <mergeCell ref="AC107:AC112"/>
    <mergeCell ref="AD107:AD112"/>
    <mergeCell ref="Q117:R118"/>
    <mergeCell ref="S117:T118"/>
    <mergeCell ref="U117:V118"/>
    <mergeCell ref="W117:X118"/>
    <mergeCell ref="AA113:AA118"/>
    <mergeCell ref="AB113:AB118"/>
    <mergeCell ref="AC113:AC118"/>
    <mergeCell ref="AD113:AD118"/>
    <mergeCell ref="AE107:AE112"/>
    <mergeCell ref="AF107:AF112"/>
    <mergeCell ref="B107:C112"/>
    <mergeCell ref="D107:D112"/>
    <mergeCell ref="E107:E112"/>
    <mergeCell ref="F107:F112"/>
    <mergeCell ref="G107:G112"/>
    <mergeCell ref="H107:H112"/>
    <mergeCell ref="Y121:Z124"/>
    <mergeCell ref="M122:N124"/>
    <mergeCell ref="O123:P124"/>
    <mergeCell ref="Q123:R124"/>
    <mergeCell ref="S123:T124"/>
    <mergeCell ref="U123:V124"/>
    <mergeCell ref="W123:X124"/>
    <mergeCell ref="AA119:AA124"/>
    <mergeCell ref="AB119:AB124"/>
    <mergeCell ref="AC119:AC124"/>
    <mergeCell ref="AD119:AD124"/>
    <mergeCell ref="AE119:AE124"/>
    <mergeCell ref="AF119:AF124"/>
    <mergeCell ref="K118:L118"/>
    <mergeCell ref="B119:C124"/>
    <mergeCell ref="D119:D124"/>
    <mergeCell ref="E119:E124"/>
    <mergeCell ref="F119:F124"/>
    <mergeCell ref="G119:G124"/>
    <mergeCell ref="H119:H124"/>
    <mergeCell ref="K124:L124"/>
    <mergeCell ref="Y115:Z118"/>
    <mergeCell ref="M116:N118"/>
    <mergeCell ref="O117:P118"/>
    <mergeCell ref="AC131:AC136"/>
    <mergeCell ref="AD131:AD136"/>
    <mergeCell ref="AE131:AE136"/>
    <mergeCell ref="AF131:AF136"/>
    <mergeCell ref="B131:C136"/>
    <mergeCell ref="D131:D136"/>
    <mergeCell ref="E131:E136"/>
    <mergeCell ref="F131:F136"/>
    <mergeCell ref="G131:G136"/>
    <mergeCell ref="H131:H136"/>
    <mergeCell ref="K130:L130"/>
    <mergeCell ref="Y127:Z130"/>
    <mergeCell ref="M128:N130"/>
    <mergeCell ref="O129:P130"/>
    <mergeCell ref="Q129:R130"/>
    <mergeCell ref="S129:T130"/>
    <mergeCell ref="U129:V130"/>
    <mergeCell ref="W129:X130"/>
    <mergeCell ref="AA125:AA130"/>
    <mergeCell ref="AB125:AB130"/>
    <mergeCell ref="AC125:AC130"/>
    <mergeCell ref="AD125:AD130"/>
    <mergeCell ref="AE125:AE130"/>
    <mergeCell ref="AF125:AF130"/>
    <mergeCell ref="B125:C130"/>
    <mergeCell ref="D125:D130"/>
    <mergeCell ref="E125:E130"/>
    <mergeCell ref="F125:F130"/>
    <mergeCell ref="G125:G130"/>
    <mergeCell ref="H125:H130"/>
    <mergeCell ref="B263:C268"/>
    <mergeCell ref="D263:D268"/>
    <mergeCell ref="Y139:Z142"/>
    <mergeCell ref="M140:N142"/>
    <mergeCell ref="O141:P142"/>
    <mergeCell ref="Q141:R142"/>
    <mergeCell ref="S141:T142"/>
    <mergeCell ref="U141:V142"/>
    <mergeCell ref="W141:X142"/>
    <mergeCell ref="AA137:AA142"/>
    <mergeCell ref="AB137:AB142"/>
    <mergeCell ref="AC137:AC142"/>
    <mergeCell ref="AD137:AD142"/>
    <mergeCell ref="AE137:AE142"/>
    <mergeCell ref="AF137:AF142"/>
    <mergeCell ref="K136:L136"/>
    <mergeCell ref="B137:C142"/>
    <mergeCell ref="D137:D142"/>
    <mergeCell ref="E137:E142"/>
    <mergeCell ref="F137:F142"/>
    <mergeCell ref="G137:G142"/>
    <mergeCell ref="H137:H142"/>
    <mergeCell ref="K142:L142"/>
    <mergeCell ref="Y133:Z136"/>
    <mergeCell ref="M134:N136"/>
    <mergeCell ref="O135:P136"/>
    <mergeCell ref="Q135:R136"/>
    <mergeCell ref="S135:T136"/>
    <mergeCell ref="U135:V136"/>
    <mergeCell ref="W135:X136"/>
    <mergeCell ref="AA131:AA136"/>
    <mergeCell ref="AB131:AB136"/>
    <mergeCell ref="Y145:Z148"/>
    <mergeCell ref="M146:N148"/>
    <mergeCell ref="O147:P148"/>
    <mergeCell ref="Q147:R148"/>
    <mergeCell ref="S147:T148"/>
    <mergeCell ref="U147:V148"/>
    <mergeCell ref="W147:X148"/>
    <mergeCell ref="AA143:AA148"/>
    <mergeCell ref="AB143:AB148"/>
    <mergeCell ref="AC143:AC148"/>
    <mergeCell ref="AD143:AD148"/>
    <mergeCell ref="AE143:AE148"/>
    <mergeCell ref="AF143:AF148"/>
    <mergeCell ref="B143:C148"/>
    <mergeCell ref="D143:D148"/>
    <mergeCell ref="E143:E148"/>
    <mergeCell ref="F143:F148"/>
    <mergeCell ref="G143:G148"/>
    <mergeCell ref="H143:H148"/>
    <mergeCell ref="K148:L148"/>
    <mergeCell ref="K160:L160"/>
    <mergeCell ref="Y157:Z160"/>
    <mergeCell ref="M158:N160"/>
    <mergeCell ref="O159:P160"/>
    <mergeCell ref="Q159:R160"/>
    <mergeCell ref="S159:T160"/>
    <mergeCell ref="U159:V160"/>
    <mergeCell ref="W159:X160"/>
    <mergeCell ref="AA155:AA160"/>
    <mergeCell ref="AB155:AB160"/>
    <mergeCell ref="AC155:AC160"/>
    <mergeCell ref="AD155:AD160"/>
    <mergeCell ref="AE155:AE160"/>
    <mergeCell ref="AF155:AF160"/>
    <mergeCell ref="B155:C160"/>
    <mergeCell ref="D155:D160"/>
    <mergeCell ref="E155:E160"/>
    <mergeCell ref="F155:F160"/>
    <mergeCell ref="G155:G160"/>
    <mergeCell ref="H155:H160"/>
    <mergeCell ref="K166:L166"/>
    <mergeCell ref="Y163:Z166"/>
    <mergeCell ref="M164:N166"/>
    <mergeCell ref="O165:P166"/>
    <mergeCell ref="Q165:R166"/>
    <mergeCell ref="S165:T166"/>
    <mergeCell ref="U165:V166"/>
    <mergeCell ref="W165:X166"/>
    <mergeCell ref="AA161:AA166"/>
    <mergeCell ref="AB161:AB166"/>
    <mergeCell ref="AC161:AC166"/>
    <mergeCell ref="AD161:AD166"/>
    <mergeCell ref="AE161:AE166"/>
    <mergeCell ref="AF161:AF166"/>
    <mergeCell ref="B161:C166"/>
    <mergeCell ref="D161:D166"/>
    <mergeCell ref="E161:E166"/>
    <mergeCell ref="F161:F166"/>
    <mergeCell ref="G161:G166"/>
    <mergeCell ref="H161:H166"/>
    <mergeCell ref="Y169:Z172"/>
    <mergeCell ref="M170:N172"/>
    <mergeCell ref="O171:P172"/>
    <mergeCell ref="Q171:R172"/>
    <mergeCell ref="S171:T172"/>
    <mergeCell ref="U171:V172"/>
    <mergeCell ref="W171:X172"/>
    <mergeCell ref="AA167:AA172"/>
    <mergeCell ref="AB167:AB172"/>
    <mergeCell ref="AC167:AC172"/>
    <mergeCell ref="AD167:AD172"/>
    <mergeCell ref="AE167:AE172"/>
    <mergeCell ref="AF167:AF172"/>
    <mergeCell ref="B167:C172"/>
    <mergeCell ref="D167:D172"/>
    <mergeCell ref="E167:E172"/>
    <mergeCell ref="F167:F172"/>
    <mergeCell ref="G167:G172"/>
    <mergeCell ref="H167:H172"/>
    <mergeCell ref="K172:L172"/>
    <mergeCell ref="Y175:Z178"/>
    <mergeCell ref="M176:N178"/>
    <mergeCell ref="O177:P178"/>
    <mergeCell ref="Q177:R178"/>
    <mergeCell ref="S177:T178"/>
    <mergeCell ref="U177:V178"/>
    <mergeCell ref="W177:X178"/>
    <mergeCell ref="AA173:AA178"/>
    <mergeCell ref="AB173:AB178"/>
    <mergeCell ref="AC173:AC178"/>
    <mergeCell ref="AD173:AD178"/>
    <mergeCell ref="AE173:AE178"/>
    <mergeCell ref="AF173:AF178"/>
    <mergeCell ref="B173:C178"/>
    <mergeCell ref="D173:D178"/>
    <mergeCell ref="E173:E178"/>
    <mergeCell ref="F173:F178"/>
    <mergeCell ref="G173:G178"/>
    <mergeCell ref="H173:H178"/>
    <mergeCell ref="K178:L178"/>
    <mergeCell ref="K184:L184"/>
    <mergeCell ref="Y181:Z184"/>
    <mergeCell ref="M182:N184"/>
    <mergeCell ref="O183:P184"/>
    <mergeCell ref="Q183:R184"/>
    <mergeCell ref="S183:T184"/>
    <mergeCell ref="U183:V184"/>
    <mergeCell ref="W183:X184"/>
    <mergeCell ref="AA179:AA184"/>
    <mergeCell ref="AB179:AB184"/>
    <mergeCell ref="AC179:AC184"/>
    <mergeCell ref="AD179:AD184"/>
    <mergeCell ref="AE179:AE184"/>
    <mergeCell ref="AF179:AF184"/>
    <mergeCell ref="B179:C184"/>
    <mergeCell ref="D179:D184"/>
    <mergeCell ref="E179:E184"/>
    <mergeCell ref="F179:F184"/>
    <mergeCell ref="G179:G184"/>
    <mergeCell ref="H179:H184"/>
    <mergeCell ref="AE191:AE196"/>
    <mergeCell ref="AF191:AF196"/>
    <mergeCell ref="B191:C196"/>
    <mergeCell ref="D191:D196"/>
    <mergeCell ref="E191:E196"/>
    <mergeCell ref="F191:F196"/>
    <mergeCell ref="G191:G196"/>
    <mergeCell ref="H191:H196"/>
    <mergeCell ref="Y187:Z190"/>
    <mergeCell ref="M188:N190"/>
    <mergeCell ref="O189:P190"/>
    <mergeCell ref="Q189:R190"/>
    <mergeCell ref="S189:T190"/>
    <mergeCell ref="U189:V190"/>
    <mergeCell ref="W189:X190"/>
    <mergeCell ref="AA185:AA190"/>
    <mergeCell ref="AB185:AB190"/>
    <mergeCell ref="AC185:AC190"/>
    <mergeCell ref="AD185:AD190"/>
    <mergeCell ref="AE185:AE190"/>
    <mergeCell ref="AF185:AF190"/>
    <mergeCell ref="B185:C190"/>
    <mergeCell ref="D185:D190"/>
    <mergeCell ref="E185:E190"/>
    <mergeCell ref="F185:F190"/>
    <mergeCell ref="G185:G190"/>
    <mergeCell ref="H185:H190"/>
    <mergeCell ref="K190:L190"/>
    <mergeCell ref="Y199:Z202"/>
    <mergeCell ref="M200:N202"/>
    <mergeCell ref="O201:P202"/>
    <mergeCell ref="Q201:R202"/>
    <mergeCell ref="S201:T202"/>
    <mergeCell ref="U201:V202"/>
    <mergeCell ref="W201:X202"/>
    <mergeCell ref="AA197:AA202"/>
    <mergeCell ref="AB197:AB202"/>
    <mergeCell ref="AC197:AC202"/>
    <mergeCell ref="AD197:AD202"/>
    <mergeCell ref="AE197:AE202"/>
    <mergeCell ref="AF197:AF202"/>
    <mergeCell ref="K196:L196"/>
    <mergeCell ref="B197:C202"/>
    <mergeCell ref="D197:D202"/>
    <mergeCell ref="E197:E202"/>
    <mergeCell ref="F197:F202"/>
    <mergeCell ref="G197:G202"/>
    <mergeCell ref="H197:H202"/>
    <mergeCell ref="K202:L202"/>
    <mergeCell ref="Y193:Z196"/>
    <mergeCell ref="M194:N196"/>
    <mergeCell ref="O195:P196"/>
    <mergeCell ref="Q195:R196"/>
    <mergeCell ref="S195:T196"/>
    <mergeCell ref="U195:V196"/>
    <mergeCell ref="W195:X196"/>
    <mergeCell ref="AA191:AA196"/>
    <mergeCell ref="AB191:AB196"/>
    <mergeCell ref="AC191:AC196"/>
    <mergeCell ref="AD191:AD196"/>
    <mergeCell ref="Y205:Z208"/>
    <mergeCell ref="M206:N208"/>
    <mergeCell ref="O207:P208"/>
    <mergeCell ref="Q207:R208"/>
    <mergeCell ref="S207:T208"/>
    <mergeCell ref="U207:V208"/>
    <mergeCell ref="W207:X208"/>
    <mergeCell ref="AA203:AA208"/>
    <mergeCell ref="AB203:AB208"/>
    <mergeCell ref="AC203:AC208"/>
    <mergeCell ref="AD203:AD208"/>
    <mergeCell ref="AE203:AE208"/>
    <mergeCell ref="AF203:AF208"/>
    <mergeCell ref="B203:C208"/>
    <mergeCell ref="D203:D208"/>
    <mergeCell ref="E203:E208"/>
    <mergeCell ref="F203:F208"/>
    <mergeCell ref="G203:G208"/>
    <mergeCell ref="H203:H208"/>
    <mergeCell ref="K208:L208"/>
    <mergeCell ref="AE215:AE220"/>
    <mergeCell ref="AF215:AF220"/>
    <mergeCell ref="B215:C220"/>
    <mergeCell ref="D215:D220"/>
    <mergeCell ref="E215:E220"/>
    <mergeCell ref="F215:F220"/>
    <mergeCell ref="G215:G220"/>
    <mergeCell ref="H215:H220"/>
    <mergeCell ref="Y265:Z268"/>
    <mergeCell ref="W267:X268"/>
    <mergeCell ref="K214:L214"/>
    <mergeCell ref="Y211:Z214"/>
    <mergeCell ref="M212:N214"/>
    <mergeCell ref="O213:P214"/>
    <mergeCell ref="Q213:R214"/>
    <mergeCell ref="S213:T214"/>
    <mergeCell ref="U213:V214"/>
    <mergeCell ref="W213:X214"/>
    <mergeCell ref="AA209:AA214"/>
    <mergeCell ref="AB209:AB214"/>
    <mergeCell ref="AC209:AC214"/>
    <mergeCell ref="AD209:AD214"/>
    <mergeCell ref="AE209:AE214"/>
    <mergeCell ref="AF209:AF214"/>
    <mergeCell ref="B209:C214"/>
    <mergeCell ref="D209:D214"/>
    <mergeCell ref="E209:E214"/>
    <mergeCell ref="F209:F214"/>
    <mergeCell ref="G209:G214"/>
    <mergeCell ref="H209:H214"/>
    <mergeCell ref="S267:T268"/>
    <mergeCell ref="U267:V268"/>
    <mergeCell ref="Y223:Z226"/>
    <mergeCell ref="M224:N226"/>
    <mergeCell ref="O225:P226"/>
    <mergeCell ref="Q225:R226"/>
    <mergeCell ref="S225:T226"/>
    <mergeCell ref="U225:V226"/>
    <mergeCell ref="W225:X226"/>
    <mergeCell ref="AA221:AA226"/>
    <mergeCell ref="AB221:AB226"/>
    <mergeCell ref="AC221:AC226"/>
    <mergeCell ref="AD221:AD226"/>
    <mergeCell ref="AE221:AE226"/>
    <mergeCell ref="AF221:AF226"/>
    <mergeCell ref="K220:L220"/>
    <mergeCell ref="B221:C226"/>
    <mergeCell ref="D221:D226"/>
    <mergeCell ref="E221:E226"/>
    <mergeCell ref="F221:F226"/>
    <mergeCell ref="G221:G226"/>
    <mergeCell ref="H221:H226"/>
    <mergeCell ref="K226:L226"/>
    <mergeCell ref="Y217:Z220"/>
    <mergeCell ref="M218:N220"/>
    <mergeCell ref="O219:P220"/>
    <mergeCell ref="Q219:R220"/>
    <mergeCell ref="S219:T220"/>
    <mergeCell ref="U219:V220"/>
    <mergeCell ref="W219:X220"/>
    <mergeCell ref="AA215:AA220"/>
    <mergeCell ref="AB215:AB220"/>
    <mergeCell ref="AC215:AC220"/>
    <mergeCell ref="AD215:AD220"/>
    <mergeCell ref="K232:L232"/>
    <mergeCell ref="Y229:Z232"/>
    <mergeCell ref="M230:N232"/>
    <mergeCell ref="O231:P232"/>
    <mergeCell ref="Q231:R232"/>
    <mergeCell ref="S231:T232"/>
    <mergeCell ref="U231:V232"/>
    <mergeCell ref="W231:X232"/>
    <mergeCell ref="AA227:AA232"/>
    <mergeCell ref="AB227:AB232"/>
    <mergeCell ref="AC227:AC232"/>
    <mergeCell ref="AD227:AD232"/>
    <mergeCell ref="AE227:AE232"/>
    <mergeCell ref="AF227:AF232"/>
    <mergeCell ref="B227:C232"/>
    <mergeCell ref="D227:D232"/>
    <mergeCell ref="E227:E232"/>
    <mergeCell ref="F227:F232"/>
    <mergeCell ref="G227:G232"/>
    <mergeCell ref="H227:H232"/>
    <mergeCell ref="M236:N238"/>
    <mergeCell ref="O237:P238"/>
    <mergeCell ref="Q237:R238"/>
    <mergeCell ref="S237:T238"/>
    <mergeCell ref="U237:V238"/>
    <mergeCell ref="W237:X238"/>
    <mergeCell ref="AA233:AA238"/>
    <mergeCell ref="AB233:AB238"/>
    <mergeCell ref="AC233:AC238"/>
    <mergeCell ref="AD233:AD238"/>
    <mergeCell ref="AE233:AE238"/>
    <mergeCell ref="AF233:AF238"/>
    <mergeCell ref="B233:C238"/>
    <mergeCell ref="D233:D238"/>
    <mergeCell ref="E233:E238"/>
    <mergeCell ref="F233:F238"/>
    <mergeCell ref="G233:G238"/>
    <mergeCell ref="H233:H238"/>
    <mergeCell ref="AA245:AA250"/>
    <mergeCell ref="AB245:AB250"/>
    <mergeCell ref="AC245:AC250"/>
    <mergeCell ref="AD245:AD250"/>
    <mergeCell ref="AE245:AE250"/>
    <mergeCell ref="AF245:AF250"/>
    <mergeCell ref="B245:C250"/>
    <mergeCell ref="D245:D250"/>
    <mergeCell ref="E245:E250"/>
    <mergeCell ref="F245:F250"/>
    <mergeCell ref="G245:G250"/>
    <mergeCell ref="H245:H250"/>
    <mergeCell ref="Y241:Z244"/>
    <mergeCell ref="M242:N244"/>
    <mergeCell ref="O243:P244"/>
    <mergeCell ref="Q243:R244"/>
    <mergeCell ref="S243:T244"/>
    <mergeCell ref="U243:V244"/>
    <mergeCell ref="W243:X244"/>
    <mergeCell ref="AA239:AA244"/>
    <mergeCell ref="AB239:AB244"/>
    <mergeCell ref="AC239:AC244"/>
    <mergeCell ref="AD239:AD244"/>
    <mergeCell ref="AE239:AE244"/>
    <mergeCell ref="AF239:AF244"/>
    <mergeCell ref="B239:C244"/>
    <mergeCell ref="D239:D244"/>
    <mergeCell ref="E239:E244"/>
    <mergeCell ref="F239:F244"/>
    <mergeCell ref="G239:G244"/>
    <mergeCell ref="H239:H244"/>
    <mergeCell ref="K244:L244"/>
    <mergeCell ref="AD257:AD262"/>
    <mergeCell ref="AE257:AE262"/>
    <mergeCell ref="AF257:AF262"/>
    <mergeCell ref="B257:C262"/>
    <mergeCell ref="D257:D262"/>
    <mergeCell ref="E257:E262"/>
    <mergeCell ref="F257:F262"/>
    <mergeCell ref="G257:G262"/>
    <mergeCell ref="H257:H262"/>
    <mergeCell ref="K262:L262"/>
    <mergeCell ref="O267:P268"/>
    <mergeCell ref="Q267:R268"/>
    <mergeCell ref="Y253:Z256"/>
    <mergeCell ref="M254:N256"/>
    <mergeCell ref="O255:P256"/>
    <mergeCell ref="Q255:R256"/>
    <mergeCell ref="S255:T256"/>
    <mergeCell ref="U255:V256"/>
    <mergeCell ref="W255:X256"/>
    <mergeCell ref="AA251:AA256"/>
    <mergeCell ref="AB251:AB256"/>
    <mergeCell ref="AC251:AC256"/>
    <mergeCell ref="AD251:AD256"/>
    <mergeCell ref="AE251:AE256"/>
    <mergeCell ref="AF251:AF256"/>
    <mergeCell ref="B251:C256"/>
    <mergeCell ref="D251:D256"/>
    <mergeCell ref="E251:E256"/>
    <mergeCell ref="F251:F256"/>
    <mergeCell ref="G251:G256"/>
    <mergeCell ref="H251:H256"/>
    <mergeCell ref="K256:L256"/>
    <mergeCell ref="E275:E280"/>
    <mergeCell ref="F275:F280"/>
    <mergeCell ref="G275:G280"/>
    <mergeCell ref="H275:H280"/>
    <mergeCell ref="K280:L280"/>
    <mergeCell ref="K268:L268"/>
    <mergeCell ref="M266:N268"/>
    <mergeCell ref="Y259:Z262"/>
    <mergeCell ref="M260:N262"/>
    <mergeCell ref="O261:P262"/>
    <mergeCell ref="Q261:R262"/>
    <mergeCell ref="S261:T262"/>
    <mergeCell ref="U261:V262"/>
    <mergeCell ref="W261:X262"/>
    <mergeCell ref="AA257:AA262"/>
    <mergeCell ref="AB257:AB262"/>
    <mergeCell ref="AC257:AC262"/>
    <mergeCell ref="AA269:AA274"/>
    <mergeCell ref="AB269:AB274"/>
    <mergeCell ref="AC269:AC274"/>
    <mergeCell ref="E263:E268"/>
    <mergeCell ref="F263:F268"/>
    <mergeCell ref="S281:S286"/>
    <mergeCell ref="AA281:AA286"/>
    <mergeCell ref="AF281:AF286"/>
    <mergeCell ref="Q283:R286"/>
    <mergeCell ref="Y283:Z286"/>
    <mergeCell ref="M284:N286"/>
    <mergeCell ref="O285:P286"/>
    <mergeCell ref="W285:X286"/>
    <mergeCell ref="B281:C286"/>
    <mergeCell ref="D281:D286"/>
    <mergeCell ref="E281:E286"/>
    <mergeCell ref="F281:F286"/>
    <mergeCell ref="G281:G286"/>
    <mergeCell ref="H281:H286"/>
    <mergeCell ref="K286:L286"/>
    <mergeCell ref="B269:C274"/>
    <mergeCell ref="D269:D274"/>
    <mergeCell ref="Y277:Z280"/>
    <mergeCell ref="M278:N280"/>
    <mergeCell ref="O279:P280"/>
    <mergeCell ref="Q279:R280"/>
    <mergeCell ref="S279:T280"/>
    <mergeCell ref="U279:V280"/>
    <mergeCell ref="W279:X280"/>
    <mergeCell ref="AA275:AA280"/>
    <mergeCell ref="AB275:AB280"/>
    <mergeCell ref="AC275:AC280"/>
    <mergeCell ref="AD275:AD280"/>
    <mergeCell ref="AE275:AE280"/>
    <mergeCell ref="AF275:AF280"/>
    <mergeCell ref="B275:C280"/>
    <mergeCell ref="D275:D280"/>
    <mergeCell ref="K292:L292"/>
    <mergeCell ref="Y289:Z292"/>
    <mergeCell ref="M290:N292"/>
    <mergeCell ref="O291:P292"/>
    <mergeCell ref="Q291:R292"/>
    <mergeCell ref="S291:T292"/>
    <mergeCell ref="U291:V292"/>
    <mergeCell ref="W291:X292"/>
    <mergeCell ref="AA287:AA292"/>
    <mergeCell ref="AB287:AB292"/>
    <mergeCell ref="AC287:AC292"/>
    <mergeCell ref="AD287:AD292"/>
    <mergeCell ref="AE287:AE292"/>
    <mergeCell ref="AF287:AF292"/>
    <mergeCell ref="B287:C292"/>
    <mergeCell ref="D287:D292"/>
    <mergeCell ref="E287:E292"/>
    <mergeCell ref="F287:F292"/>
    <mergeCell ref="G287:G292"/>
    <mergeCell ref="H287:H292"/>
    <mergeCell ref="K298:L298"/>
    <mergeCell ref="Y295:Z298"/>
    <mergeCell ref="M296:N298"/>
    <mergeCell ref="O297:P298"/>
    <mergeCell ref="Q297:R298"/>
    <mergeCell ref="S297:T298"/>
    <mergeCell ref="U297:V298"/>
    <mergeCell ref="W297:X298"/>
    <mergeCell ref="AA293:AA298"/>
    <mergeCell ref="AB293:AB298"/>
    <mergeCell ref="AC293:AC298"/>
    <mergeCell ref="AD293:AD298"/>
    <mergeCell ref="AE293:AE298"/>
    <mergeCell ref="AF293:AF298"/>
    <mergeCell ref="B293:C298"/>
    <mergeCell ref="D293:D298"/>
    <mergeCell ref="E293:E298"/>
    <mergeCell ref="F293:F298"/>
    <mergeCell ref="G293:G298"/>
    <mergeCell ref="H293:H298"/>
    <mergeCell ref="K304:L304"/>
    <mergeCell ref="Y301:Z304"/>
    <mergeCell ref="M302:N304"/>
    <mergeCell ref="O303:P304"/>
    <mergeCell ref="Q303:R304"/>
    <mergeCell ref="S303:T304"/>
    <mergeCell ref="U303:V304"/>
    <mergeCell ref="W303:X304"/>
    <mergeCell ref="AA299:AA304"/>
    <mergeCell ref="AB299:AB304"/>
    <mergeCell ref="AC299:AC304"/>
    <mergeCell ref="AD299:AD304"/>
    <mergeCell ref="AE299:AE304"/>
    <mergeCell ref="AF299:AF304"/>
    <mergeCell ref="B299:C304"/>
    <mergeCell ref="D299:D304"/>
    <mergeCell ref="E299:E304"/>
    <mergeCell ref="F299:F304"/>
    <mergeCell ref="G299:G304"/>
    <mergeCell ref="H299:H304"/>
    <mergeCell ref="K310:L310"/>
    <mergeCell ref="Y307:Z310"/>
    <mergeCell ref="M308:N310"/>
    <mergeCell ref="O309:P310"/>
    <mergeCell ref="Q309:R310"/>
    <mergeCell ref="S309:T310"/>
    <mergeCell ref="U309:V310"/>
    <mergeCell ref="W309:X310"/>
    <mergeCell ref="AA305:AA310"/>
    <mergeCell ref="AB305:AB310"/>
    <mergeCell ref="AC305:AC310"/>
    <mergeCell ref="AD305:AD310"/>
    <mergeCell ref="AE305:AE310"/>
    <mergeCell ref="AF305:AF310"/>
    <mergeCell ref="B305:C310"/>
    <mergeCell ref="D305:D310"/>
    <mergeCell ref="E305:E310"/>
    <mergeCell ref="F305:F310"/>
    <mergeCell ref="G305:G310"/>
    <mergeCell ref="H305:H310"/>
    <mergeCell ref="K316:L316"/>
    <mergeCell ref="Y313:Z316"/>
    <mergeCell ref="M314:N316"/>
    <mergeCell ref="O315:P316"/>
    <mergeCell ref="Q315:R316"/>
    <mergeCell ref="S315:T316"/>
    <mergeCell ref="U315:V316"/>
    <mergeCell ref="W315:X316"/>
    <mergeCell ref="AA311:AA316"/>
    <mergeCell ref="AB311:AB316"/>
    <mergeCell ref="AC311:AC316"/>
    <mergeCell ref="AD311:AD316"/>
    <mergeCell ref="AE311:AE316"/>
    <mergeCell ref="AF311:AF316"/>
    <mergeCell ref="B311:C316"/>
    <mergeCell ref="D311:D316"/>
    <mergeCell ref="E311:E316"/>
    <mergeCell ref="F311:F316"/>
    <mergeCell ref="G311:G316"/>
    <mergeCell ref="H311:H316"/>
    <mergeCell ref="K322:L322"/>
    <mergeCell ref="Y319:Z322"/>
    <mergeCell ref="M320:N322"/>
    <mergeCell ref="O321:P322"/>
    <mergeCell ref="Q321:R322"/>
    <mergeCell ref="S321:T322"/>
    <mergeCell ref="U321:V322"/>
    <mergeCell ref="W321:X322"/>
    <mergeCell ref="AA317:AA322"/>
    <mergeCell ref="AB317:AB322"/>
    <mergeCell ref="AC317:AC322"/>
    <mergeCell ref="AD317:AD322"/>
    <mergeCell ref="AE317:AE322"/>
    <mergeCell ref="AF317:AF322"/>
    <mergeCell ref="B317:C322"/>
    <mergeCell ref="D317:D322"/>
    <mergeCell ref="E317:E322"/>
    <mergeCell ref="F317:F322"/>
    <mergeCell ref="G317:G322"/>
    <mergeCell ref="H317:H322"/>
    <mergeCell ref="K328:L328"/>
    <mergeCell ref="Y325:Z328"/>
    <mergeCell ref="M326:N328"/>
    <mergeCell ref="O327:P328"/>
    <mergeCell ref="Q327:R328"/>
    <mergeCell ref="S327:T328"/>
    <mergeCell ref="U327:V328"/>
    <mergeCell ref="W327:X328"/>
    <mergeCell ref="AA323:AA328"/>
    <mergeCell ref="AB323:AB328"/>
    <mergeCell ref="AC323:AC328"/>
    <mergeCell ref="AD323:AD328"/>
    <mergeCell ref="AE323:AE328"/>
    <mergeCell ref="AF323:AF328"/>
    <mergeCell ref="B323:C328"/>
    <mergeCell ref="D323:D328"/>
    <mergeCell ref="E323:E328"/>
    <mergeCell ref="F323:F328"/>
    <mergeCell ref="G323:G328"/>
    <mergeCell ref="H323:H328"/>
    <mergeCell ref="K334:L334"/>
    <mergeCell ref="Y331:Z334"/>
    <mergeCell ref="M332:N334"/>
    <mergeCell ref="O333:P334"/>
    <mergeCell ref="Q333:R334"/>
    <mergeCell ref="S333:T334"/>
    <mergeCell ref="U333:V334"/>
    <mergeCell ref="W333:X334"/>
    <mergeCell ref="AA329:AA334"/>
    <mergeCell ref="AB329:AB334"/>
    <mergeCell ref="AC329:AC334"/>
    <mergeCell ref="AD329:AD334"/>
    <mergeCell ref="AE329:AE334"/>
    <mergeCell ref="AF329:AF334"/>
    <mergeCell ref="B329:C334"/>
    <mergeCell ref="D329:D334"/>
    <mergeCell ref="E329:E334"/>
    <mergeCell ref="F329:F334"/>
    <mergeCell ref="G329:G334"/>
    <mergeCell ref="H329:H334"/>
    <mergeCell ref="K340:L340"/>
    <mergeCell ref="Y337:Z340"/>
    <mergeCell ref="M338:N340"/>
    <mergeCell ref="O339:P340"/>
    <mergeCell ref="Q339:R340"/>
    <mergeCell ref="S339:T340"/>
    <mergeCell ref="U339:V340"/>
    <mergeCell ref="W339:X340"/>
    <mergeCell ref="AA335:AA340"/>
    <mergeCell ref="AB335:AB340"/>
    <mergeCell ref="AC335:AC340"/>
    <mergeCell ref="AD335:AD340"/>
    <mergeCell ref="AE335:AE340"/>
    <mergeCell ref="AF335:AF340"/>
    <mergeCell ref="B335:C340"/>
    <mergeCell ref="D335:D340"/>
    <mergeCell ref="E335:E340"/>
    <mergeCell ref="F335:F340"/>
    <mergeCell ref="G335:G340"/>
    <mergeCell ref="H335:H340"/>
    <mergeCell ref="K346:L346"/>
    <mergeCell ref="Y343:Z346"/>
    <mergeCell ref="M344:N346"/>
    <mergeCell ref="O345:P346"/>
    <mergeCell ref="Q345:R346"/>
    <mergeCell ref="S345:T346"/>
    <mergeCell ref="U345:V346"/>
    <mergeCell ref="W345:X346"/>
    <mergeCell ref="AA341:AA346"/>
    <mergeCell ref="AB341:AB346"/>
    <mergeCell ref="AC341:AC346"/>
    <mergeCell ref="AD341:AD346"/>
    <mergeCell ref="AE341:AE346"/>
    <mergeCell ref="AF341:AF346"/>
    <mergeCell ref="B341:C346"/>
    <mergeCell ref="D341:D346"/>
    <mergeCell ref="E341:E346"/>
    <mergeCell ref="F341:F346"/>
    <mergeCell ref="G341:G346"/>
    <mergeCell ref="H341:H346"/>
    <mergeCell ref="K352:L352"/>
    <mergeCell ref="Y349:Z352"/>
    <mergeCell ref="M350:N352"/>
    <mergeCell ref="O351:P352"/>
    <mergeCell ref="Q351:R352"/>
    <mergeCell ref="S351:T352"/>
    <mergeCell ref="U351:V352"/>
    <mergeCell ref="W351:X352"/>
    <mergeCell ref="AA347:AA352"/>
    <mergeCell ref="AB347:AB352"/>
    <mergeCell ref="AC347:AC352"/>
    <mergeCell ref="AD347:AD352"/>
    <mergeCell ref="AE347:AE352"/>
    <mergeCell ref="AF347:AF352"/>
    <mergeCell ref="B347:C352"/>
    <mergeCell ref="D347:D352"/>
    <mergeCell ref="E347:E352"/>
    <mergeCell ref="F347:F352"/>
    <mergeCell ref="G347:G352"/>
    <mergeCell ref="H347:H352"/>
    <mergeCell ref="K358:L358"/>
    <mergeCell ref="Y355:Z358"/>
    <mergeCell ref="M356:N358"/>
    <mergeCell ref="O357:P358"/>
    <mergeCell ref="Q357:R358"/>
    <mergeCell ref="S357:T358"/>
    <mergeCell ref="U357:V358"/>
    <mergeCell ref="W357:X358"/>
    <mergeCell ref="AA353:AA358"/>
    <mergeCell ref="AB353:AB358"/>
    <mergeCell ref="AC353:AC358"/>
    <mergeCell ref="AD353:AD358"/>
    <mergeCell ref="AE353:AE358"/>
    <mergeCell ref="AF353:AF358"/>
    <mergeCell ref="B353:C358"/>
    <mergeCell ref="D353:D358"/>
    <mergeCell ref="E353:E358"/>
    <mergeCell ref="F353:F358"/>
    <mergeCell ref="G353:G358"/>
    <mergeCell ref="H353:H358"/>
    <mergeCell ref="K364:L364"/>
    <mergeCell ref="Y361:Z364"/>
    <mergeCell ref="M362:N364"/>
    <mergeCell ref="O363:P364"/>
    <mergeCell ref="Q363:R364"/>
    <mergeCell ref="S363:T364"/>
    <mergeCell ref="U363:V364"/>
    <mergeCell ref="W363:X364"/>
    <mergeCell ref="AA359:AA364"/>
    <mergeCell ref="AB359:AB364"/>
    <mergeCell ref="AC359:AC364"/>
    <mergeCell ref="AD359:AD364"/>
    <mergeCell ref="AE359:AE364"/>
    <mergeCell ref="AF359:AF364"/>
    <mergeCell ref="B359:C364"/>
    <mergeCell ref="D359:D364"/>
    <mergeCell ref="E359:E364"/>
    <mergeCell ref="F359:F364"/>
    <mergeCell ref="G359:G364"/>
    <mergeCell ref="H359:H364"/>
    <mergeCell ref="K370:L370"/>
    <mergeCell ref="Y367:Z370"/>
    <mergeCell ref="M368:N370"/>
    <mergeCell ref="O369:P370"/>
    <mergeCell ref="Q369:R370"/>
    <mergeCell ref="S369:T370"/>
    <mergeCell ref="U369:V370"/>
    <mergeCell ref="W369:X370"/>
    <mergeCell ref="AA365:AA370"/>
    <mergeCell ref="AB365:AB370"/>
    <mergeCell ref="AC365:AC370"/>
    <mergeCell ref="AD365:AD370"/>
    <mergeCell ref="AE365:AE370"/>
    <mergeCell ref="AF365:AF370"/>
    <mergeCell ref="B365:C370"/>
    <mergeCell ref="D365:D370"/>
    <mergeCell ref="E365:E370"/>
    <mergeCell ref="F365:F370"/>
    <mergeCell ref="G365:G370"/>
    <mergeCell ref="H365:H370"/>
    <mergeCell ref="K376:L376"/>
    <mergeCell ref="Y373:Z376"/>
    <mergeCell ref="M374:N376"/>
    <mergeCell ref="O375:P376"/>
    <mergeCell ref="Q375:R376"/>
    <mergeCell ref="S375:T376"/>
    <mergeCell ref="U375:V376"/>
    <mergeCell ref="W375:X376"/>
    <mergeCell ref="AA371:AA376"/>
    <mergeCell ref="AB371:AB376"/>
    <mergeCell ref="AC371:AC376"/>
    <mergeCell ref="AD371:AD376"/>
    <mergeCell ref="AE371:AE376"/>
    <mergeCell ref="AF371:AF376"/>
    <mergeCell ref="B371:C376"/>
    <mergeCell ref="D371:D376"/>
    <mergeCell ref="E371:E376"/>
    <mergeCell ref="F371:F376"/>
    <mergeCell ref="G371:G376"/>
    <mergeCell ref="H371:H376"/>
    <mergeCell ref="K382:L382"/>
    <mergeCell ref="Y379:Z382"/>
    <mergeCell ref="M380:N382"/>
    <mergeCell ref="O381:P382"/>
    <mergeCell ref="Q381:R382"/>
    <mergeCell ref="S381:T382"/>
    <mergeCell ref="U381:V382"/>
    <mergeCell ref="W381:X382"/>
    <mergeCell ref="AA377:AA382"/>
    <mergeCell ref="AB377:AB382"/>
    <mergeCell ref="AC377:AC382"/>
    <mergeCell ref="AD377:AD382"/>
    <mergeCell ref="AE377:AE382"/>
    <mergeCell ref="AF377:AF382"/>
    <mergeCell ref="B377:C382"/>
    <mergeCell ref="D377:D382"/>
    <mergeCell ref="E377:E382"/>
    <mergeCell ref="F377:F382"/>
    <mergeCell ref="G377:G382"/>
    <mergeCell ref="H377:H382"/>
    <mergeCell ref="K388:L388"/>
    <mergeCell ref="Y385:Z388"/>
    <mergeCell ref="M386:N388"/>
    <mergeCell ref="O387:P388"/>
    <mergeCell ref="Q387:R388"/>
    <mergeCell ref="S387:T388"/>
    <mergeCell ref="U387:V388"/>
    <mergeCell ref="W387:X388"/>
    <mergeCell ref="AA383:AA388"/>
    <mergeCell ref="AB383:AB388"/>
    <mergeCell ref="AC383:AC388"/>
    <mergeCell ref="AD383:AD388"/>
    <mergeCell ref="AE383:AE388"/>
    <mergeCell ref="AF383:AF388"/>
    <mergeCell ref="B383:C388"/>
    <mergeCell ref="D383:D388"/>
    <mergeCell ref="E383:E388"/>
    <mergeCell ref="F383:F388"/>
    <mergeCell ref="G383:G388"/>
    <mergeCell ref="H383:H388"/>
    <mergeCell ref="K394:L394"/>
    <mergeCell ref="Y391:Z394"/>
    <mergeCell ref="M392:N394"/>
    <mergeCell ref="O393:P394"/>
    <mergeCell ref="Q393:R394"/>
    <mergeCell ref="S393:T394"/>
    <mergeCell ref="U393:V394"/>
    <mergeCell ref="W393:X394"/>
    <mergeCell ref="AA389:AA394"/>
    <mergeCell ref="AB389:AB394"/>
    <mergeCell ref="AC389:AC394"/>
    <mergeCell ref="AD389:AD394"/>
    <mergeCell ref="AE389:AE394"/>
    <mergeCell ref="AF389:AF394"/>
    <mergeCell ref="B389:C394"/>
    <mergeCell ref="D389:D394"/>
    <mergeCell ref="E389:E394"/>
    <mergeCell ref="F389:F394"/>
    <mergeCell ref="G389:G394"/>
    <mergeCell ref="H389:H394"/>
    <mergeCell ref="K400:L400"/>
    <mergeCell ref="Y397:Z400"/>
    <mergeCell ref="M398:N400"/>
    <mergeCell ref="O399:P400"/>
    <mergeCell ref="Q399:R400"/>
    <mergeCell ref="S399:T400"/>
    <mergeCell ref="U399:V400"/>
    <mergeCell ref="W399:X400"/>
    <mergeCell ref="AA395:AA400"/>
    <mergeCell ref="AB395:AB400"/>
    <mergeCell ref="AC395:AC400"/>
    <mergeCell ref="AD395:AD400"/>
    <mergeCell ref="AE395:AE400"/>
    <mergeCell ref="AF395:AF400"/>
    <mergeCell ref="B395:C400"/>
    <mergeCell ref="D395:D400"/>
    <mergeCell ref="E395:E400"/>
    <mergeCell ref="F395:F400"/>
    <mergeCell ref="G395:G400"/>
    <mergeCell ref="H395:H400"/>
    <mergeCell ref="K406:L406"/>
    <mergeCell ref="Y403:Z406"/>
    <mergeCell ref="M404:N406"/>
    <mergeCell ref="O405:P406"/>
    <mergeCell ref="Q405:R406"/>
    <mergeCell ref="S405:T406"/>
    <mergeCell ref="U405:V406"/>
    <mergeCell ref="W405:X406"/>
    <mergeCell ref="AA401:AA406"/>
    <mergeCell ref="AB401:AB406"/>
    <mergeCell ref="AC401:AC406"/>
    <mergeCell ref="AD401:AD406"/>
    <mergeCell ref="AE401:AE406"/>
    <mergeCell ref="AF401:AF406"/>
    <mergeCell ref="B401:C406"/>
    <mergeCell ref="D401:D406"/>
    <mergeCell ref="E401:E406"/>
    <mergeCell ref="F401:F406"/>
    <mergeCell ref="G401:G406"/>
    <mergeCell ref="H401:H406"/>
    <mergeCell ref="K412:L412"/>
    <mergeCell ref="Y409:Z412"/>
    <mergeCell ref="M410:N412"/>
    <mergeCell ref="O411:P412"/>
    <mergeCell ref="Q411:R412"/>
    <mergeCell ref="S411:T412"/>
    <mergeCell ref="U411:V412"/>
    <mergeCell ref="W411:X412"/>
    <mergeCell ref="AA407:AA412"/>
    <mergeCell ref="AB407:AB412"/>
    <mergeCell ref="AC407:AC412"/>
    <mergeCell ref="AD407:AD412"/>
    <mergeCell ref="AE407:AE412"/>
    <mergeCell ref="AF407:AF412"/>
    <mergeCell ref="B407:C412"/>
    <mergeCell ref="D407:D412"/>
    <mergeCell ref="E407:E412"/>
    <mergeCell ref="F407:F412"/>
    <mergeCell ref="G407:G412"/>
    <mergeCell ref="H407:H412"/>
    <mergeCell ref="K418:L418"/>
    <mergeCell ref="Y415:Z418"/>
    <mergeCell ref="M416:N418"/>
    <mergeCell ref="O417:P418"/>
    <mergeCell ref="Q417:R418"/>
    <mergeCell ref="S417:T418"/>
    <mergeCell ref="U417:V418"/>
    <mergeCell ref="W417:X418"/>
    <mergeCell ref="AA413:AA418"/>
    <mergeCell ref="AB413:AB418"/>
    <mergeCell ref="AC413:AC418"/>
    <mergeCell ref="AD413:AD418"/>
    <mergeCell ref="AE413:AE418"/>
    <mergeCell ref="AF413:AF418"/>
    <mergeCell ref="B413:C418"/>
    <mergeCell ref="D413:D418"/>
    <mergeCell ref="E413:E418"/>
    <mergeCell ref="F413:F418"/>
    <mergeCell ref="G413:G418"/>
    <mergeCell ref="H413:H418"/>
    <mergeCell ref="K424:L424"/>
    <mergeCell ref="Y421:Z424"/>
    <mergeCell ref="M422:N424"/>
    <mergeCell ref="O423:P424"/>
    <mergeCell ref="Q423:R424"/>
    <mergeCell ref="S423:T424"/>
    <mergeCell ref="U423:V424"/>
    <mergeCell ref="W423:X424"/>
    <mergeCell ref="AA419:AA424"/>
    <mergeCell ref="AB419:AB424"/>
    <mergeCell ref="AC419:AC424"/>
    <mergeCell ref="AD419:AD424"/>
    <mergeCell ref="AE419:AE424"/>
    <mergeCell ref="AF419:AF424"/>
    <mergeCell ref="B419:C424"/>
    <mergeCell ref="D419:D424"/>
    <mergeCell ref="E419:E424"/>
    <mergeCell ref="F419:F424"/>
    <mergeCell ref="G419:G424"/>
    <mergeCell ref="H419:H424"/>
    <mergeCell ref="K430:L430"/>
    <mergeCell ref="Y427:Z430"/>
    <mergeCell ref="M428:N430"/>
    <mergeCell ref="O429:P430"/>
    <mergeCell ref="Q429:R430"/>
    <mergeCell ref="S429:T430"/>
    <mergeCell ref="U429:V430"/>
    <mergeCell ref="W429:X430"/>
    <mergeCell ref="AA425:AA430"/>
    <mergeCell ref="AB425:AB430"/>
    <mergeCell ref="AC425:AC430"/>
    <mergeCell ref="AD425:AD430"/>
    <mergeCell ref="AE425:AE430"/>
    <mergeCell ref="AF425:AF430"/>
    <mergeCell ref="B425:C430"/>
    <mergeCell ref="D425:D430"/>
    <mergeCell ref="E425:E430"/>
    <mergeCell ref="F425:F430"/>
    <mergeCell ref="G425:G430"/>
    <mergeCell ref="H425:H430"/>
    <mergeCell ref="K436:L436"/>
    <mergeCell ref="Y433:Z436"/>
    <mergeCell ref="M434:N436"/>
    <mergeCell ref="O435:P436"/>
    <mergeCell ref="Q435:R436"/>
    <mergeCell ref="S435:T436"/>
    <mergeCell ref="U435:V436"/>
    <mergeCell ref="W435:X436"/>
    <mergeCell ref="AA431:AA436"/>
    <mergeCell ref="AB431:AB436"/>
    <mergeCell ref="AC431:AC436"/>
    <mergeCell ref="AD431:AD436"/>
    <mergeCell ref="AE431:AE436"/>
    <mergeCell ref="AF431:AF436"/>
    <mergeCell ref="B431:C436"/>
    <mergeCell ref="D431:D436"/>
    <mergeCell ref="E431:E436"/>
    <mergeCell ref="F431:F436"/>
    <mergeCell ref="G431:G436"/>
    <mergeCell ref="H431:H436"/>
    <mergeCell ref="K442:L442"/>
    <mergeCell ref="Y439:Z442"/>
    <mergeCell ref="M440:N442"/>
    <mergeCell ref="O441:P442"/>
    <mergeCell ref="Q441:R442"/>
    <mergeCell ref="S441:T442"/>
    <mergeCell ref="U441:V442"/>
    <mergeCell ref="W441:X442"/>
    <mergeCell ref="AA437:AA442"/>
    <mergeCell ref="AB437:AB442"/>
    <mergeCell ref="AC437:AC442"/>
    <mergeCell ref="AD437:AD442"/>
    <mergeCell ref="AE437:AE442"/>
    <mergeCell ref="AF437:AF442"/>
    <mergeCell ref="B437:C442"/>
    <mergeCell ref="D437:D442"/>
    <mergeCell ref="E437:E442"/>
    <mergeCell ref="F437:F442"/>
    <mergeCell ref="G437:G442"/>
    <mergeCell ref="H437:H442"/>
    <mergeCell ref="K448:L448"/>
    <mergeCell ref="Y445:Z448"/>
    <mergeCell ref="M446:N448"/>
    <mergeCell ref="O447:P448"/>
    <mergeCell ref="Q447:R448"/>
    <mergeCell ref="S447:T448"/>
    <mergeCell ref="U447:V448"/>
    <mergeCell ref="W447:X448"/>
    <mergeCell ref="AA443:AA448"/>
    <mergeCell ref="AB443:AB448"/>
    <mergeCell ref="AC443:AC448"/>
    <mergeCell ref="AD443:AD448"/>
    <mergeCell ref="AE443:AE448"/>
    <mergeCell ref="AF443:AF448"/>
    <mergeCell ref="B443:C448"/>
    <mergeCell ref="D443:D448"/>
    <mergeCell ref="E443:E448"/>
    <mergeCell ref="F443:F448"/>
    <mergeCell ref="G443:G448"/>
    <mergeCell ref="H443:H448"/>
    <mergeCell ref="K454:L454"/>
    <mergeCell ref="Y451:Z454"/>
    <mergeCell ref="M452:N454"/>
    <mergeCell ref="O453:P454"/>
    <mergeCell ref="Q453:R454"/>
    <mergeCell ref="S453:T454"/>
    <mergeCell ref="U453:V454"/>
    <mergeCell ref="W453:X454"/>
    <mergeCell ref="AA449:AA454"/>
    <mergeCell ref="AB449:AB454"/>
    <mergeCell ref="AC449:AC454"/>
    <mergeCell ref="AD449:AD454"/>
    <mergeCell ref="AE449:AE454"/>
    <mergeCell ref="AF449:AF454"/>
    <mergeCell ref="B449:C454"/>
    <mergeCell ref="D449:D454"/>
    <mergeCell ref="E449:E454"/>
    <mergeCell ref="F449:F454"/>
    <mergeCell ref="G449:G454"/>
    <mergeCell ref="H449:H454"/>
    <mergeCell ref="K460:L460"/>
    <mergeCell ref="Y457:Z460"/>
    <mergeCell ref="M458:N460"/>
    <mergeCell ref="O459:P460"/>
    <mergeCell ref="Q459:R460"/>
    <mergeCell ref="S459:T460"/>
    <mergeCell ref="U459:V460"/>
    <mergeCell ref="W459:X460"/>
    <mergeCell ref="AA455:AA460"/>
    <mergeCell ref="AB455:AB460"/>
    <mergeCell ref="AC455:AC460"/>
    <mergeCell ref="AD455:AD460"/>
    <mergeCell ref="AE455:AE460"/>
    <mergeCell ref="AF455:AF460"/>
    <mergeCell ref="B455:C460"/>
    <mergeCell ref="D455:D460"/>
    <mergeCell ref="E455:E460"/>
    <mergeCell ref="F455:F460"/>
    <mergeCell ref="G455:G460"/>
    <mergeCell ref="H455:H460"/>
    <mergeCell ref="K466:L466"/>
    <mergeCell ref="Y463:Z466"/>
    <mergeCell ref="M464:N466"/>
    <mergeCell ref="O465:P466"/>
    <mergeCell ref="Q465:R466"/>
    <mergeCell ref="S465:T466"/>
    <mergeCell ref="U465:V466"/>
    <mergeCell ref="W465:X466"/>
    <mergeCell ref="AA461:AA466"/>
    <mergeCell ref="AB461:AB466"/>
    <mergeCell ref="AC461:AC466"/>
    <mergeCell ref="AD461:AD466"/>
    <mergeCell ref="AE461:AE466"/>
    <mergeCell ref="AF461:AF466"/>
    <mergeCell ref="B461:C466"/>
    <mergeCell ref="D461:D466"/>
    <mergeCell ref="E461:E466"/>
    <mergeCell ref="F461:F466"/>
    <mergeCell ref="G461:G466"/>
    <mergeCell ref="H461:H466"/>
    <mergeCell ref="K472:L472"/>
    <mergeCell ref="Y469:Z472"/>
    <mergeCell ref="M470:N472"/>
    <mergeCell ref="O471:P472"/>
    <mergeCell ref="Q471:R472"/>
    <mergeCell ref="S471:T472"/>
    <mergeCell ref="U471:V472"/>
    <mergeCell ref="W471:X472"/>
    <mergeCell ref="AA467:AA472"/>
    <mergeCell ref="AB467:AB472"/>
    <mergeCell ref="AC467:AC472"/>
    <mergeCell ref="AD467:AD472"/>
    <mergeCell ref="AE467:AE472"/>
    <mergeCell ref="AF467:AF472"/>
    <mergeCell ref="B467:C472"/>
    <mergeCell ref="D467:D472"/>
    <mergeCell ref="E467:E472"/>
    <mergeCell ref="F467:F472"/>
    <mergeCell ref="G467:G472"/>
    <mergeCell ref="H467:H472"/>
    <mergeCell ref="K478:L478"/>
    <mergeCell ref="Y475:Z478"/>
    <mergeCell ref="M476:N478"/>
    <mergeCell ref="O477:P478"/>
    <mergeCell ref="Q477:R478"/>
    <mergeCell ref="S477:T478"/>
    <mergeCell ref="U477:V478"/>
    <mergeCell ref="W477:X478"/>
    <mergeCell ref="AA473:AA478"/>
    <mergeCell ref="AB473:AB478"/>
    <mergeCell ref="AC473:AC478"/>
    <mergeCell ref="AD473:AD478"/>
    <mergeCell ref="AE473:AE478"/>
    <mergeCell ref="AF473:AF478"/>
    <mergeCell ref="B473:C478"/>
    <mergeCell ref="D473:D478"/>
    <mergeCell ref="E473:E478"/>
    <mergeCell ref="F473:F478"/>
    <mergeCell ref="G473:G478"/>
    <mergeCell ref="H473:H478"/>
    <mergeCell ref="K484:L484"/>
    <mergeCell ref="Y481:Z484"/>
    <mergeCell ref="M482:N484"/>
    <mergeCell ref="O483:P484"/>
    <mergeCell ref="Q483:R484"/>
    <mergeCell ref="S483:T484"/>
    <mergeCell ref="U483:V484"/>
    <mergeCell ref="W483:X484"/>
    <mergeCell ref="AA479:AA484"/>
    <mergeCell ref="AB479:AB484"/>
    <mergeCell ref="AC479:AC484"/>
    <mergeCell ref="AD479:AD484"/>
    <mergeCell ref="AE479:AE484"/>
    <mergeCell ref="AF479:AF484"/>
    <mergeCell ref="B479:C484"/>
    <mergeCell ref="D479:D484"/>
    <mergeCell ref="E479:E484"/>
    <mergeCell ref="F479:F484"/>
    <mergeCell ref="G479:G484"/>
    <mergeCell ref="H479:H484"/>
    <mergeCell ref="K490:L490"/>
    <mergeCell ref="Y487:Z490"/>
    <mergeCell ref="M488:N490"/>
    <mergeCell ref="O489:P490"/>
    <mergeCell ref="Q489:R490"/>
    <mergeCell ref="S489:T490"/>
    <mergeCell ref="U489:V490"/>
    <mergeCell ref="W489:X490"/>
    <mergeCell ref="AA485:AA490"/>
    <mergeCell ref="AB485:AB490"/>
    <mergeCell ref="AC485:AC490"/>
    <mergeCell ref="AD485:AD490"/>
    <mergeCell ref="AE485:AE490"/>
    <mergeCell ref="AF485:AF490"/>
    <mergeCell ref="B485:C490"/>
    <mergeCell ref="D485:D490"/>
    <mergeCell ref="E485:E490"/>
    <mergeCell ref="F485:F490"/>
    <mergeCell ref="G485:G490"/>
    <mergeCell ref="H485:H490"/>
    <mergeCell ref="K496:L496"/>
    <mergeCell ref="Y493:Z496"/>
    <mergeCell ref="M494:N496"/>
    <mergeCell ref="O495:P496"/>
    <mergeCell ref="Q495:R496"/>
    <mergeCell ref="S495:T496"/>
    <mergeCell ref="U495:V496"/>
    <mergeCell ref="W495:X496"/>
    <mergeCell ref="AA491:AA496"/>
    <mergeCell ref="AB491:AB496"/>
    <mergeCell ref="AC491:AC496"/>
    <mergeCell ref="AD491:AD496"/>
    <mergeCell ref="AE491:AE496"/>
    <mergeCell ref="AF491:AF496"/>
    <mergeCell ref="B491:C496"/>
    <mergeCell ref="D491:D496"/>
    <mergeCell ref="E491:E496"/>
    <mergeCell ref="F491:F496"/>
    <mergeCell ref="G491:G496"/>
    <mergeCell ref="H491:H496"/>
    <mergeCell ref="K502:L502"/>
    <mergeCell ref="Y499:Z502"/>
    <mergeCell ref="M500:N502"/>
    <mergeCell ref="O501:P502"/>
    <mergeCell ref="Q501:R502"/>
    <mergeCell ref="S501:T502"/>
    <mergeCell ref="U501:V502"/>
    <mergeCell ref="W501:X502"/>
    <mergeCell ref="AA497:AA502"/>
    <mergeCell ref="AB497:AB502"/>
    <mergeCell ref="AC497:AC502"/>
    <mergeCell ref="AD497:AD502"/>
    <mergeCell ref="AE497:AE502"/>
    <mergeCell ref="AF497:AF502"/>
    <mergeCell ref="B497:C502"/>
    <mergeCell ref="D497:D502"/>
    <mergeCell ref="E497:E502"/>
    <mergeCell ref="F497:F502"/>
    <mergeCell ref="G497:G502"/>
    <mergeCell ref="H497:H502"/>
    <mergeCell ref="K508:L508"/>
    <mergeCell ref="Y505:Z508"/>
    <mergeCell ref="M506:N508"/>
    <mergeCell ref="O507:P508"/>
    <mergeCell ref="Q507:R508"/>
    <mergeCell ref="S507:T508"/>
    <mergeCell ref="U507:V508"/>
    <mergeCell ref="W507:X508"/>
    <mergeCell ref="AA503:AA508"/>
    <mergeCell ref="AB503:AB508"/>
    <mergeCell ref="AC503:AC508"/>
    <mergeCell ref="AD503:AD508"/>
    <mergeCell ref="AE503:AE508"/>
    <mergeCell ref="AF503:AF508"/>
    <mergeCell ref="B503:C508"/>
    <mergeCell ref="D503:D508"/>
    <mergeCell ref="E503:E508"/>
    <mergeCell ref="F503:F508"/>
    <mergeCell ref="G503:G508"/>
    <mergeCell ref="H503:H508"/>
    <mergeCell ref="K514:L514"/>
    <mergeCell ref="Y511:Z514"/>
    <mergeCell ref="M512:N514"/>
    <mergeCell ref="O513:P514"/>
    <mergeCell ref="Q513:R514"/>
    <mergeCell ref="S513:T514"/>
    <mergeCell ref="U513:V514"/>
    <mergeCell ref="W513:X514"/>
    <mergeCell ref="AA509:AA514"/>
    <mergeCell ref="AB509:AB514"/>
    <mergeCell ref="AC509:AC514"/>
    <mergeCell ref="AD509:AD514"/>
    <mergeCell ref="AE509:AE514"/>
    <mergeCell ref="AF509:AF514"/>
    <mergeCell ref="B509:C514"/>
    <mergeCell ref="D509:D514"/>
    <mergeCell ref="E509:E514"/>
    <mergeCell ref="F509:F514"/>
    <mergeCell ref="G509:G514"/>
    <mergeCell ref="H509:H514"/>
    <mergeCell ref="K520:L520"/>
    <mergeCell ref="Y517:Z520"/>
    <mergeCell ref="M518:N520"/>
    <mergeCell ref="O519:P520"/>
    <mergeCell ref="Q519:R520"/>
    <mergeCell ref="S519:T520"/>
    <mergeCell ref="U519:V520"/>
    <mergeCell ref="W519:X520"/>
    <mergeCell ref="AA515:AA520"/>
    <mergeCell ref="AB515:AB520"/>
    <mergeCell ref="AC515:AC520"/>
    <mergeCell ref="AD515:AD520"/>
    <mergeCell ref="AE515:AE520"/>
    <mergeCell ref="AF515:AF520"/>
    <mergeCell ref="B515:C520"/>
    <mergeCell ref="D515:D520"/>
    <mergeCell ref="E515:E520"/>
    <mergeCell ref="F515:F520"/>
    <mergeCell ref="G515:G520"/>
    <mergeCell ref="H515:H520"/>
    <mergeCell ref="K526:L526"/>
    <mergeCell ref="Y523:Z526"/>
    <mergeCell ref="M524:N526"/>
    <mergeCell ref="O525:P526"/>
    <mergeCell ref="Q525:R526"/>
    <mergeCell ref="S525:T526"/>
    <mergeCell ref="U525:V526"/>
    <mergeCell ref="W525:X526"/>
    <mergeCell ref="AA521:AA526"/>
    <mergeCell ref="AB521:AB526"/>
    <mergeCell ref="AC521:AC526"/>
    <mergeCell ref="AD521:AD526"/>
    <mergeCell ref="AE521:AE526"/>
    <mergeCell ref="AF521:AF526"/>
    <mergeCell ref="B521:C526"/>
    <mergeCell ref="D521:D526"/>
    <mergeCell ref="E521:E526"/>
    <mergeCell ref="F521:F526"/>
    <mergeCell ref="G521:G526"/>
    <mergeCell ref="H521:H526"/>
    <mergeCell ref="K532:L532"/>
    <mergeCell ref="Y529:Z532"/>
    <mergeCell ref="M530:N532"/>
    <mergeCell ref="O531:P532"/>
    <mergeCell ref="Q531:R532"/>
    <mergeCell ref="S531:T532"/>
    <mergeCell ref="U531:V532"/>
    <mergeCell ref="W531:X532"/>
    <mergeCell ref="AA527:AA532"/>
    <mergeCell ref="AB527:AB532"/>
    <mergeCell ref="AC527:AC532"/>
    <mergeCell ref="AD527:AD532"/>
    <mergeCell ref="AE527:AE532"/>
    <mergeCell ref="AF527:AF532"/>
    <mergeCell ref="B527:C532"/>
    <mergeCell ref="D527:D532"/>
    <mergeCell ref="E527:E532"/>
    <mergeCell ref="F527:F532"/>
    <mergeCell ref="G527:G532"/>
    <mergeCell ref="H527:H532"/>
    <mergeCell ref="K538:L538"/>
    <mergeCell ref="Y535:Z538"/>
    <mergeCell ref="M536:N538"/>
    <mergeCell ref="O537:P538"/>
    <mergeCell ref="Q537:R538"/>
    <mergeCell ref="S537:T538"/>
    <mergeCell ref="U537:V538"/>
    <mergeCell ref="W537:X538"/>
    <mergeCell ref="AA533:AA538"/>
    <mergeCell ref="AB533:AB538"/>
    <mergeCell ref="AC533:AC538"/>
    <mergeCell ref="AD533:AD538"/>
    <mergeCell ref="AE533:AE538"/>
    <mergeCell ref="AF533:AF538"/>
    <mergeCell ref="B533:C538"/>
    <mergeCell ref="D533:D538"/>
    <mergeCell ref="E533:E538"/>
    <mergeCell ref="F533:F538"/>
    <mergeCell ref="G533:G538"/>
    <mergeCell ref="H533:H538"/>
    <mergeCell ref="K544:L544"/>
    <mergeCell ref="Y541:Z544"/>
    <mergeCell ref="M542:N544"/>
    <mergeCell ref="O543:P544"/>
    <mergeCell ref="Q543:R544"/>
    <mergeCell ref="S543:T544"/>
    <mergeCell ref="U543:V544"/>
    <mergeCell ref="W543:X544"/>
    <mergeCell ref="AA539:AA544"/>
    <mergeCell ref="AB539:AB544"/>
    <mergeCell ref="AC539:AC544"/>
    <mergeCell ref="AD539:AD544"/>
    <mergeCell ref="AE539:AE544"/>
    <mergeCell ref="AF539:AF544"/>
    <mergeCell ref="B539:C544"/>
    <mergeCell ref="D539:D544"/>
    <mergeCell ref="E539:E544"/>
    <mergeCell ref="F539:F544"/>
    <mergeCell ref="G539:G544"/>
    <mergeCell ref="H539:H544"/>
    <mergeCell ref="K550:L550"/>
    <mergeCell ref="Y547:Z550"/>
    <mergeCell ref="M548:N550"/>
    <mergeCell ref="O549:P550"/>
    <mergeCell ref="Q549:R550"/>
    <mergeCell ref="S549:T550"/>
    <mergeCell ref="U549:V550"/>
    <mergeCell ref="W549:X550"/>
    <mergeCell ref="AA545:AA550"/>
    <mergeCell ref="AB545:AB550"/>
    <mergeCell ref="AC545:AC550"/>
    <mergeCell ref="AD545:AD550"/>
    <mergeCell ref="AE545:AE550"/>
    <mergeCell ref="AF545:AF550"/>
    <mergeCell ref="B545:C550"/>
    <mergeCell ref="D545:D550"/>
    <mergeCell ref="E545:E550"/>
    <mergeCell ref="F545:F550"/>
    <mergeCell ref="G545:G550"/>
    <mergeCell ref="H545:H550"/>
    <mergeCell ref="K556:L556"/>
    <mergeCell ref="Y553:Z556"/>
    <mergeCell ref="M554:N556"/>
    <mergeCell ref="O555:P556"/>
    <mergeCell ref="Q555:R556"/>
    <mergeCell ref="S555:T556"/>
    <mergeCell ref="U555:V556"/>
    <mergeCell ref="W555:X556"/>
    <mergeCell ref="AA551:AA556"/>
    <mergeCell ref="AB551:AB556"/>
    <mergeCell ref="AC551:AC556"/>
    <mergeCell ref="AD551:AD556"/>
    <mergeCell ref="AE551:AE556"/>
    <mergeCell ref="AF551:AF556"/>
    <mergeCell ref="B551:C556"/>
    <mergeCell ref="D551:D556"/>
    <mergeCell ref="E551:E556"/>
    <mergeCell ref="F551:F556"/>
    <mergeCell ref="G551:G556"/>
    <mergeCell ref="H551:H556"/>
    <mergeCell ref="K562:L562"/>
    <mergeCell ref="Y559:Z562"/>
    <mergeCell ref="M560:N562"/>
    <mergeCell ref="O561:P562"/>
    <mergeCell ref="Q561:R562"/>
    <mergeCell ref="S561:T562"/>
    <mergeCell ref="U561:V562"/>
    <mergeCell ref="W561:X562"/>
    <mergeCell ref="AA557:AA562"/>
    <mergeCell ref="AB557:AB562"/>
    <mergeCell ref="AC557:AC562"/>
    <mergeCell ref="AD557:AD562"/>
    <mergeCell ref="AE557:AE562"/>
    <mergeCell ref="AF557:AF562"/>
    <mergeCell ref="B557:C562"/>
    <mergeCell ref="D557:D562"/>
    <mergeCell ref="E557:E562"/>
    <mergeCell ref="F557:F562"/>
    <mergeCell ref="G557:G562"/>
    <mergeCell ref="H557:H562"/>
    <mergeCell ref="Y565:Z568"/>
    <mergeCell ref="M566:N568"/>
    <mergeCell ref="O567:P568"/>
    <mergeCell ref="Q567:R568"/>
    <mergeCell ref="S567:T568"/>
    <mergeCell ref="U567:V568"/>
    <mergeCell ref="W567:X568"/>
    <mergeCell ref="AA563:AA568"/>
    <mergeCell ref="AB563:AB568"/>
    <mergeCell ref="AC575:AC580"/>
    <mergeCell ref="AC563:AC568"/>
    <mergeCell ref="AD563:AD568"/>
    <mergeCell ref="AE563:AE568"/>
    <mergeCell ref="AF563:AF568"/>
    <mergeCell ref="B563:C568"/>
    <mergeCell ref="D563:D568"/>
    <mergeCell ref="E563:E568"/>
    <mergeCell ref="F563:F568"/>
    <mergeCell ref="G563:G568"/>
    <mergeCell ref="H563:H568"/>
    <mergeCell ref="K568:L568"/>
    <mergeCell ref="Y571:Z574"/>
    <mergeCell ref="M572:N574"/>
    <mergeCell ref="O573:P574"/>
    <mergeCell ref="Q573:R574"/>
    <mergeCell ref="S573:T574"/>
    <mergeCell ref="U573:V574"/>
    <mergeCell ref="W573:X574"/>
    <mergeCell ref="AA569:AA574"/>
    <mergeCell ref="AB569:AB574"/>
    <mergeCell ref="AC569:AC574"/>
    <mergeCell ref="AD569:AD574"/>
    <mergeCell ref="AE569:AE574"/>
    <mergeCell ref="AF569:AF574"/>
    <mergeCell ref="K580:L580"/>
    <mergeCell ref="B569:C574"/>
    <mergeCell ref="D569:D574"/>
    <mergeCell ref="E569:E574"/>
    <mergeCell ref="F569:F574"/>
    <mergeCell ref="G569:G574"/>
    <mergeCell ref="H569:H574"/>
    <mergeCell ref="K574:L574"/>
    <mergeCell ref="Y577:Z580"/>
    <mergeCell ref="M578:N580"/>
    <mergeCell ref="O579:P580"/>
    <mergeCell ref="Q579:R580"/>
    <mergeCell ref="S579:T580"/>
    <mergeCell ref="U579:V580"/>
    <mergeCell ref="W579:X580"/>
    <mergeCell ref="AA575:AA580"/>
    <mergeCell ref="AB575:AB580"/>
    <mergeCell ref="AC587:AC592"/>
    <mergeCell ref="AD575:AD580"/>
    <mergeCell ref="AE575:AE580"/>
    <mergeCell ref="AF575:AF580"/>
    <mergeCell ref="B575:C580"/>
    <mergeCell ref="D575:D580"/>
    <mergeCell ref="E575:E580"/>
    <mergeCell ref="F575:F580"/>
    <mergeCell ref="G575:G580"/>
    <mergeCell ref="H575:H580"/>
    <mergeCell ref="Y583:Z586"/>
    <mergeCell ref="M584:N586"/>
    <mergeCell ref="O585:P586"/>
    <mergeCell ref="Q585:R586"/>
    <mergeCell ref="S585:T586"/>
    <mergeCell ref="U585:V586"/>
    <mergeCell ref="W585:X586"/>
    <mergeCell ref="AA581:AA586"/>
    <mergeCell ref="AB581:AB586"/>
    <mergeCell ref="AC581:AC586"/>
    <mergeCell ref="AD581:AD586"/>
    <mergeCell ref="AE581:AE586"/>
    <mergeCell ref="AF581:AF586"/>
    <mergeCell ref="K592:L592"/>
    <mergeCell ref="B581:C586"/>
    <mergeCell ref="D581:D586"/>
    <mergeCell ref="E581:E586"/>
    <mergeCell ref="F581:F586"/>
    <mergeCell ref="G581:G586"/>
    <mergeCell ref="H581:H586"/>
    <mergeCell ref="K586:L586"/>
    <mergeCell ref="Y589:Z592"/>
    <mergeCell ref="M590:N592"/>
    <mergeCell ref="O591:P592"/>
    <mergeCell ref="Q591:R592"/>
    <mergeCell ref="S591:T592"/>
    <mergeCell ref="U591:V592"/>
    <mergeCell ref="W591:X592"/>
    <mergeCell ref="AA587:AA592"/>
    <mergeCell ref="AB587:AB592"/>
    <mergeCell ref="AE599:AE604"/>
    <mergeCell ref="AD587:AD592"/>
    <mergeCell ref="AE587:AE592"/>
    <mergeCell ref="AF587:AF592"/>
    <mergeCell ref="B587:C592"/>
    <mergeCell ref="D587:D592"/>
    <mergeCell ref="E587:E592"/>
    <mergeCell ref="F587:F592"/>
    <mergeCell ref="G587:G592"/>
    <mergeCell ref="H587:H592"/>
    <mergeCell ref="AF599:AF604"/>
    <mergeCell ref="B599:C604"/>
    <mergeCell ref="D599:D604"/>
    <mergeCell ref="E599:E604"/>
    <mergeCell ref="F599:F604"/>
    <mergeCell ref="G599:G604"/>
    <mergeCell ref="H599:H604"/>
    <mergeCell ref="Y595:Z598"/>
    <mergeCell ref="M596:N598"/>
    <mergeCell ref="O597:P598"/>
    <mergeCell ref="Q597:R598"/>
    <mergeCell ref="S597:T598"/>
    <mergeCell ref="U597:V598"/>
    <mergeCell ref="W597:X598"/>
    <mergeCell ref="AA593:AA598"/>
    <mergeCell ref="AB593:AB598"/>
    <mergeCell ref="AC593:AC598"/>
    <mergeCell ref="AD593:AD598"/>
    <mergeCell ref="AE593:AE598"/>
    <mergeCell ref="AF593:AF598"/>
    <mergeCell ref="B593:C598"/>
    <mergeCell ref="D593:D598"/>
    <mergeCell ref="E593:E598"/>
    <mergeCell ref="F593:F598"/>
    <mergeCell ref="G593:G598"/>
    <mergeCell ref="H593:H598"/>
    <mergeCell ref="K598:L598"/>
    <mergeCell ref="Y607:Z610"/>
    <mergeCell ref="M608:N610"/>
    <mergeCell ref="O609:P610"/>
    <mergeCell ref="Q609:R610"/>
    <mergeCell ref="S609:T610"/>
    <mergeCell ref="U609:V610"/>
    <mergeCell ref="W609:X610"/>
    <mergeCell ref="AA605:AA610"/>
    <mergeCell ref="AB605:AB610"/>
    <mergeCell ref="AC605:AC610"/>
    <mergeCell ref="AD605:AD610"/>
    <mergeCell ref="AE605:AE610"/>
    <mergeCell ref="AF605:AF610"/>
    <mergeCell ref="K604:L604"/>
    <mergeCell ref="B605:C610"/>
    <mergeCell ref="D605:D610"/>
    <mergeCell ref="E605:E610"/>
    <mergeCell ref="F605:F610"/>
    <mergeCell ref="G605:G610"/>
    <mergeCell ref="H605:H610"/>
    <mergeCell ref="K610:L610"/>
    <mergeCell ref="Y601:Z604"/>
    <mergeCell ref="M602:N604"/>
    <mergeCell ref="O603:P604"/>
    <mergeCell ref="Q603:R604"/>
    <mergeCell ref="S603:T604"/>
    <mergeCell ref="U603:V604"/>
    <mergeCell ref="W603:X604"/>
    <mergeCell ref="AA599:AA604"/>
    <mergeCell ref="AB599:AB604"/>
    <mergeCell ref="AC599:AC604"/>
    <mergeCell ref="AD599:AD604"/>
    <mergeCell ref="K616:L616"/>
    <mergeCell ref="Y613:Z616"/>
    <mergeCell ref="M614:N616"/>
    <mergeCell ref="O615:P616"/>
    <mergeCell ref="Q615:R616"/>
    <mergeCell ref="S615:T616"/>
    <mergeCell ref="U615:V616"/>
    <mergeCell ref="W615:X616"/>
    <mergeCell ref="AA611:AA616"/>
    <mergeCell ref="AB611:AB616"/>
    <mergeCell ref="AC611:AC616"/>
    <mergeCell ref="AD611:AD616"/>
    <mergeCell ref="AE611:AE616"/>
    <mergeCell ref="AF611:AF616"/>
    <mergeCell ref="B611:C616"/>
    <mergeCell ref="D611:D616"/>
    <mergeCell ref="E611:E616"/>
    <mergeCell ref="F611:F616"/>
    <mergeCell ref="G611:G616"/>
    <mergeCell ref="H611:H616"/>
    <mergeCell ref="K622:L622"/>
    <mergeCell ref="Y619:Z622"/>
    <mergeCell ref="M620:N622"/>
    <mergeCell ref="O621:P622"/>
    <mergeCell ref="Q621:R622"/>
    <mergeCell ref="S621:T622"/>
    <mergeCell ref="U621:V622"/>
    <mergeCell ref="W621:X622"/>
    <mergeCell ref="AA617:AA622"/>
    <mergeCell ref="AB617:AB622"/>
    <mergeCell ref="AC617:AC622"/>
    <mergeCell ref="AD617:AD622"/>
    <mergeCell ref="AE617:AE622"/>
    <mergeCell ref="AF617:AF622"/>
    <mergeCell ref="B617:C622"/>
    <mergeCell ref="D617:D622"/>
    <mergeCell ref="E617:E622"/>
    <mergeCell ref="F617:F622"/>
    <mergeCell ref="G617:G622"/>
    <mergeCell ref="H617:H622"/>
    <mergeCell ref="K628:L628"/>
    <mergeCell ref="Y625:Z628"/>
    <mergeCell ref="M626:N628"/>
    <mergeCell ref="O627:P628"/>
    <mergeCell ref="Q627:R628"/>
    <mergeCell ref="S627:T628"/>
    <mergeCell ref="U627:V628"/>
    <mergeCell ref="W627:X628"/>
    <mergeCell ref="AA623:AA628"/>
    <mergeCell ref="AB623:AB628"/>
    <mergeCell ref="AC623:AC628"/>
    <mergeCell ref="AD623:AD628"/>
    <mergeCell ref="AE623:AE628"/>
    <mergeCell ref="AF623:AF628"/>
    <mergeCell ref="B623:C628"/>
    <mergeCell ref="D623:D628"/>
    <mergeCell ref="E623:E628"/>
    <mergeCell ref="F623:F628"/>
    <mergeCell ref="G623:G628"/>
    <mergeCell ref="H623:H628"/>
    <mergeCell ref="Y631:Z634"/>
    <mergeCell ref="M632:N634"/>
    <mergeCell ref="O633:P634"/>
    <mergeCell ref="Q633:R634"/>
    <mergeCell ref="S633:T634"/>
    <mergeCell ref="U633:V634"/>
    <mergeCell ref="W633:X634"/>
    <mergeCell ref="AA629:AA634"/>
    <mergeCell ref="AB629:AB634"/>
    <mergeCell ref="AE641:AE646"/>
    <mergeCell ref="AC629:AC634"/>
    <mergeCell ref="AD629:AD634"/>
    <mergeCell ref="AE629:AE634"/>
    <mergeCell ref="AF629:AF634"/>
    <mergeCell ref="B629:C634"/>
    <mergeCell ref="D629:D634"/>
    <mergeCell ref="E629:E634"/>
    <mergeCell ref="F629:F634"/>
    <mergeCell ref="G629:G634"/>
    <mergeCell ref="H629:H634"/>
    <mergeCell ref="K634:L634"/>
    <mergeCell ref="AF641:AF646"/>
    <mergeCell ref="B641:C646"/>
    <mergeCell ref="D641:D646"/>
    <mergeCell ref="E641:E646"/>
    <mergeCell ref="F641:F646"/>
    <mergeCell ref="G641:G646"/>
    <mergeCell ref="H641:H646"/>
    <mergeCell ref="Y637:Z640"/>
    <mergeCell ref="M638:N640"/>
    <mergeCell ref="O639:P640"/>
    <mergeCell ref="Q639:R640"/>
    <mergeCell ref="S639:T640"/>
    <mergeCell ref="U639:V640"/>
    <mergeCell ref="W639:X640"/>
    <mergeCell ref="AA635:AA640"/>
    <mergeCell ref="AB635:AB640"/>
    <mergeCell ref="AC635:AC640"/>
    <mergeCell ref="AD635:AD640"/>
    <mergeCell ref="AE635:AE640"/>
    <mergeCell ref="AF635:AF640"/>
    <mergeCell ref="B635:C640"/>
    <mergeCell ref="D635:D640"/>
    <mergeCell ref="E635:E640"/>
    <mergeCell ref="F635:F640"/>
    <mergeCell ref="G635:G640"/>
    <mergeCell ref="H635:H640"/>
    <mergeCell ref="K640:L640"/>
    <mergeCell ref="Y649:Z652"/>
    <mergeCell ref="M650:N652"/>
    <mergeCell ref="O651:P652"/>
    <mergeCell ref="Q651:R652"/>
    <mergeCell ref="S651:T652"/>
    <mergeCell ref="U651:V652"/>
    <mergeCell ref="W651:X652"/>
    <mergeCell ref="AA647:AA652"/>
    <mergeCell ref="AB647:AB652"/>
    <mergeCell ref="AC647:AC652"/>
    <mergeCell ref="AD647:AD652"/>
    <mergeCell ref="AE647:AE652"/>
    <mergeCell ref="AF647:AF652"/>
    <mergeCell ref="K646:L646"/>
    <mergeCell ref="B647:C652"/>
    <mergeCell ref="D647:D652"/>
    <mergeCell ref="E647:E652"/>
    <mergeCell ref="F647:F652"/>
    <mergeCell ref="G647:G652"/>
    <mergeCell ref="H647:H652"/>
    <mergeCell ref="K652:L652"/>
    <mergeCell ref="Y643:Z646"/>
    <mergeCell ref="M644:N646"/>
    <mergeCell ref="O645:P646"/>
    <mergeCell ref="Q645:R646"/>
    <mergeCell ref="S645:T646"/>
    <mergeCell ref="U645:V646"/>
    <mergeCell ref="W645:X646"/>
    <mergeCell ref="AA641:AA646"/>
    <mergeCell ref="AB641:AB646"/>
    <mergeCell ref="AC641:AC646"/>
    <mergeCell ref="AD641:AD646"/>
    <mergeCell ref="K658:L658"/>
    <mergeCell ref="Y655:Z658"/>
    <mergeCell ref="M656:N658"/>
    <mergeCell ref="O657:P658"/>
    <mergeCell ref="Q657:R658"/>
    <mergeCell ref="S657:T658"/>
    <mergeCell ref="U657:V658"/>
    <mergeCell ref="W657:X658"/>
    <mergeCell ref="AA653:AA658"/>
    <mergeCell ref="AB653:AB658"/>
    <mergeCell ref="AC653:AC658"/>
    <mergeCell ref="AD653:AD658"/>
    <mergeCell ref="AE653:AE658"/>
    <mergeCell ref="AF653:AF658"/>
    <mergeCell ref="B653:C658"/>
    <mergeCell ref="D653:D658"/>
    <mergeCell ref="E653:E658"/>
    <mergeCell ref="F653:F658"/>
    <mergeCell ref="G653:G658"/>
    <mergeCell ref="H653:H658"/>
    <mergeCell ref="Y661:Z664"/>
    <mergeCell ref="M662:N664"/>
    <mergeCell ref="O663:P664"/>
    <mergeCell ref="Q663:R664"/>
    <mergeCell ref="S663:T664"/>
    <mergeCell ref="U663:V664"/>
    <mergeCell ref="W663:X664"/>
    <mergeCell ref="AA659:AA664"/>
    <mergeCell ref="AB659:AB664"/>
    <mergeCell ref="AE671:AE676"/>
    <mergeCell ref="AC659:AC664"/>
    <mergeCell ref="AD659:AD664"/>
    <mergeCell ref="AE659:AE664"/>
    <mergeCell ref="AF659:AF664"/>
    <mergeCell ref="B659:C664"/>
    <mergeCell ref="D659:D664"/>
    <mergeCell ref="E659:E664"/>
    <mergeCell ref="F659:F664"/>
    <mergeCell ref="G659:G664"/>
    <mergeCell ref="H659:H664"/>
    <mergeCell ref="K664:L664"/>
    <mergeCell ref="AF671:AF676"/>
    <mergeCell ref="B671:C676"/>
    <mergeCell ref="D671:D676"/>
    <mergeCell ref="E671:E676"/>
    <mergeCell ref="F671:F676"/>
    <mergeCell ref="G671:G676"/>
    <mergeCell ref="H671:H676"/>
    <mergeCell ref="Y667:Z670"/>
    <mergeCell ref="M668:N670"/>
    <mergeCell ref="O669:P670"/>
    <mergeCell ref="Q669:R670"/>
    <mergeCell ref="S669:T670"/>
    <mergeCell ref="U669:V670"/>
    <mergeCell ref="W669:X670"/>
    <mergeCell ref="AA665:AA670"/>
    <mergeCell ref="AB665:AB670"/>
    <mergeCell ref="AC665:AC670"/>
    <mergeCell ref="AD665:AD670"/>
    <mergeCell ref="AE665:AE670"/>
    <mergeCell ref="AF665:AF670"/>
    <mergeCell ref="B665:C670"/>
    <mergeCell ref="D665:D670"/>
    <mergeCell ref="E665:E670"/>
    <mergeCell ref="F665:F670"/>
    <mergeCell ref="G665:G670"/>
    <mergeCell ref="H665:H670"/>
    <mergeCell ref="K670:L670"/>
    <mergeCell ref="Y679:Z682"/>
    <mergeCell ref="M680:N682"/>
    <mergeCell ref="O681:P682"/>
    <mergeCell ref="Q681:R682"/>
    <mergeCell ref="S681:T682"/>
    <mergeCell ref="U681:V682"/>
    <mergeCell ref="W681:X682"/>
    <mergeCell ref="AA677:AA682"/>
    <mergeCell ref="AB677:AB682"/>
    <mergeCell ref="AC677:AC682"/>
    <mergeCell ref="AD677:AD682"/>
    <mergeCell ref="AE677:AE682"/>
    <mergeCell ref="AF677:AF682"/>
    <mergeCell ref="K676:L676"/>
    <mergeCell ref="B677:C682"/>
    <mergeCell ref="D677:D682"/>
    <mergeCell ref="E677:E682"/>
    <mergeCell ref="F677:F682"/>
    <mergeCell ref="G677:G682"/>
    <mergeCell ref="H677:H682"/>
    <mergeCell ref="K682:L682"/>
    <mergeCell ref="Y673:Z676"/>
    <mergeCell ref="M674:N676"/>
    <mergeCell ref="O675:P676"/>
    <mergeCell ref="Q675:R676"/>
    <mergeCell ref="S675:T676"/>
    <mergeCell ref="U675:V676"/>
    <mergeCell ref="W675:X676"/>
    <mergeCell ref="AA671:AA676"/>
    <mergeCell ref="AB671:AB676"/>
    <mergeCell ref="AC671:AC676"/>
    <mergeCell ref="AD671:AD676"/>
    <mergeCell ref="AE689:AE694"/>
    <mergeCell ref="AF689:AF694"/>
    <mergeCell ref="B689:C694"/>
    <mergeCell ref="D689:D694"/>
    <mergeCell ref="E689:E694"/>
    <mergeCell ref="F689:F694"/>
    <mergeCell ref="G689:G694"/>
    <mergeCell ref="H689:H694"/>
    <mergeCell ref="K688:L688"/>
    <mergeCell ref="Y685:Z688"/>
    <mergeCell ref="M686:N688"/>
    <mergeCell ref="O687:P688"/>
    <mergeCell ref="Q687:R688"/>
    <mergeCell ref="S687:T688"/>
    <mergeCell ref="U687:V688"/>
    <mergeCell ref="W687:X688"/>
    <mergeCell ref="AA683:AA688"/>
    <mergeCell ref="AB683:AB688"/>
    <mergeCell ref="AC683:AC688"/>
    <mergeCell ref="AD683:AD688"/>
    <mergeCell ref="AE683:AE688"/>
    <mergeCell ref="AF683:AF688"/>
    <mergeCell ref="B683:C688"/>
    <mergeCell ref="D683:D688"/>
    <mergeCell ref="E683:E688"/>
    <mergeCell ref="F683:F688"/>
    <mergeCell ref="G683:G688"/>
    <mergeCell ref="H683:H688"/>
    <mergeCell ref="Y697:Z700"/>
    <mergeCell ref="M698:N700"/>
    <mergeCell ref="O699:P700"/>
    <mergeCell ref="Q699:R700"/>
    <mergeCell ref="S699:T700"/>
    <mergeCell ref="U699:V700"/>
    <mergeCell ref="W699:X700"/>
    <mergeCell ref="AA695:AA700"/>
    <mergeCell ref="AB695:AB700"/>
    <mergeCell ref="AC695:AC700"/>
    <mergeCell ref="AD695:AD700"/>
    <mergeCell ref="AE695:AE700"/>
    <mergeCell ref="AF695:AF700"/>
    <mergeCell ref="K694:L694"/>
    <mergeCell ref="B695:C700"/>
    <mergeCell ref="D695:D700"/>
    <mergeCell ref="E695:E700"/>
    <mergeCell ref="F695:F700"/>
    <mergeCell ref="G695:G700"/>
    <mergeCell ref="H695:H700"/>
    <mergeCell ref="K700:L700"/>
    <mergeCell ref="Y691:Z694"/>
    <mergeCell ref="M692:N694"/>
    <mergeCell ref="O693:P694"/>
    <mergeCell ref="Q693:R694"/>
    <mergeCell ref="S693:T694"/>
    <mergeCell ref="U693:V694"/>
    <mergeCell ref="W693:X694"/>
    <mergeCell ref="AA689:AA694"/>
    <mergeCell ref="AB689:AB694"/>
    <mergeCell ref="AC689:AC694"/>
    <mergeCell ref="AD689:AD694"/>
    <mergeCell ref="K706:L706"/>
    <mergeCell ref="Y703:Z706"/>
    <mergeCell ref="M704:N706"/>
    <mergeCell ref="O705:P706"/>
    <mergeCell ref="Q705:R706"/>
    <mergeCell ref="S705:T706"/>
    <mergeCell ref="U705:V706"/>
    <mergeCell ref="W705:X706"/>
    <mergeCell ref="AA701:AA706"/>
    <mergeCell ref="AB701:AB706"/>
    <mergeCell ref="AC701:AC706"/>
    <mergeCell ref="AD701:AD706"/>
    <mergeCell ref="AE701:AE706"/>
    <mergeCell ref="AF701:AF706"/>
    <mergeCell ref="B701:C706"/>
    <mergeCell ref="D701:D706"/>
    <mergeCell ref="E701:E706"/>
    <mergeCell ref="F701:F706"/>
    <mergeCell ref="G701:G706"/>
    <mergeCell ref="H701:H706"/>
    <mergeCell ref="K712:L712"/>
    <mergeCell ref="Y709:Z712"/>
    <mergeCell ref="M710:N712"/>
    <mergeCell ref="O711:P712"/>
    <mergeCell ref="Q711:R712"/>
    <mergeCell ref="S711:T712"/>
    <mergeCell ref="U711:V712"/>
    <mergeCell ref="W711:X712"/>
    <mergeCell ref="AA707:AA712"/>
    <mergeCell ref="AB707:AB712"/>
    <mergeCell ref="AC707:AC712"/>
    <mergeCell ref="AD707:AD712"/>
    <mergeCell ref="AE707:AE712"/>
    <mergeCell ref="AF707:AF712"/>
    <mergeCell ref="B707:C712"/>
    <mergeCell ref="D707:D712"/>
    <mergeCell ref="E707:E712"/>
    <mergeCell ref="F707:F712"/>
    <mergeCell ref="G707:G712"/>
    <mergeCell ref="H707:H712"/>
    <mergeCell ref="K718:L718"/>
    <mergeCell ref="Y715:Z718"/>
    <mergeCell ref="M716:N718"/>
    <mergeCell ref="O717:P718"/>
    <mergeCell ref="Q717:R718"/>
    <mergeCell ref="S717:T718"/>
    <mergeCell ref="U717:V718"/>
    <mergeCell ref="W717:X718"/>
    <mergeCell ref="AA713:AA718"/>
    <mergeCell ref="AB713:AB718"/>
    <mergeCell ref="AC713:AC718"/>
    <mergeCell ref="AD713:AD718"/>
    <mergeCell ref="AE713:AE718"/>
    <mergeCell ref="AF713:AF718"/>
    <mergeCell ref="B713:C718"/>
    <mergeCell ref="D713:D718"/>
    <mergeCell ref="E713:E718"/>
    <mergeCell ref="F713:F718"/>
    <mergeCell ref="G713:G718"/>
    <mergeCell ref="H713:H718"/>
    <mergeCell ref="K724:L724"/>
    <mergeCell ref="Y721:Z724"/>
    <mergeCell ref="M722:N724"/>
    <mergeCell ref="O723:P724"/>
    <mergeCell ref="Q723:R724"/>
    <mergeCell ref="S723:T724"/>
    <mergeCell ref="U723:V724"/>
    <mergeCell ref="W723:X724"/>
    <mergeCell ref="AA719:AA724"/>
    <mergeCell ref="AB719:AB724"/>
    <mergeCell ref="AC719:AC724"/>
    <mergeCell ref="AD719:AD724"/>
    <mergeCell ref="AE719:AE724"/>
    <mergeCell ref="AF719:AF724"/>
    <mergeCell ref="B719:C724"/>
    <mergeCell ref="D719:D724"/>
    <mergeCell ref="E719:E724"/>
    <mergeCell ref="F719:F724"/>
    <mergeCell ref="G719:G724"/>
    <mergeCell ref="H719:H724"/>
    <mergeCell ref="Y727:Z730"/>
    <mergeCell ref="M728:N730"/>
    <mergeCell ref="O729:P730"/>
    <mergeCell ref="Q729:R730"/>
    <mergeCell ref="S729:T730"/>
    <mergeCell ref="U729:V730"/>
    <mergeCell ref="W729:X730"/>
    <mergeCell ref="AA725:AA730"/>
    <mergeCell ref="AB725:AB730"/>
    <mergeCell ref="AE737:AE742"/>
    <mergeCell ref="AC725:AC730"/>
    <mergeCell ref="AD725:AD730"/>
    <mergeCell ref="AE725:AE730"/>
    <mergeCell ref="AF725:AF730"/>
    <mergeCell ref="B725:C730"/>
    <mergeCell ref="D725:D730"/>
    <mergeCell ref="E725:E730"/>
    <mergeCell ref="F725:F730"/>
    <mergeCell ref="G725:G730"/>
    <mergeCell ref="H725:H730"/>
    <mergeCell ref="K730:L730"/>
    <mergeCell ref="AF737:AF742"/>
    <mergeCell ref="B737:C742"/>
    <mergeCell ref="D737:D742"/>
    <mergeCell ref="E737:E742"/>
    <mergeCell ref="F737:F742"/>
    <mergeCell ref="G737:G742"/>
    <mergeCell ref="H737:H742"/>
    <mergeCell ref="Y733:Z736"/>
    <mergeCell ref="M734:N736"/>
    <mergeCell ref="O735:P736"/>
    <mergeCell ref="Q735:R736"/>
    <mergeCell ref="S735:T736"/>
    <mergeCell ref="U735:V736"/>
    <mergeCell ref="W735:X736"/>
    <mergeCell ref="AA731:AA736"/>
    <mergeCell ref="AB731:AB736"/>
    <mergeCell ref="AC731:AC736"/>
    <mergeCell ref="AD731:AD736"/>
    <mergeCell ref="AE731:AE736"/>
    <mergeCell ref="AF731:AF736"/>
    <mergeCell ref="B731:C736"/>
    <mergeCell ref="D731:D736"/>
    <mergeCell ref="E731:E736"/>
    <mergeCell ref="F731:F736"/>
    <mergeCell ref="G731:G736"/>
    <mergeCell ref="H731:H736"/>
    <mergeCell ref="K736:L736"/>
    <mergeCell ref="Y745:Z748"/>
    <mergeCell ref="M746:N748"/>
    <mergeCell ref="O747:P748"/>
    <mergeCell ref="Q747:R748"/>
    <mergeCell ref="S747:T748"/>
    <mergeCell ref="U747:V748"/>
    <mergeCell ref="W747:X748"/>
    <mergeCell ref="AA743:AA748"/>
    <mergeCell ref="AB743:AB748"/>
    <mergeCell ref="AC743:AC748"/>
    <mergeCell ref="AD743:AD748"/>
    <mergeCell ref="AE743:AE748"/>
    <mergeCell ref="AF743:AF748"/>
    <mergeCell ref="K742:L742"/>
    <mergeCell ref="B743:C748"/>
    <mergeCell ref="D743:D748"/>
    <mergeCell ref="E743:E748"/>
    <mergeCell ref="F743:F748"/>
    <mergeCell ref="G743:G748"/>
    <mergeCell ref="H743:H748"/>
    <mergeCell ref="K748:L748"/>
    <mergeCell ref="Y739:Z742"/>
    <mergeCell ref="M740:N742"/>
    <mergeCell ref="O741:P742"/>
    <mergeCell ref="Q741:R742"/>
    <mergeCell ref="S741:T742"/>
    <mergeCell ref="U741:V742"/>
    <mergeCell ref="W741:X742"/>
    <mergeCell ref="AA737:AA742"/>
    <mergeCell ref="AB737:AB742"/>
    <mergeCell ref="AC737:AC742"/>
    <mergeCell ref="AD737:AD742"/>
    <mergeCell ref="K754:L754"/>
    <mergeCell ref="Y751:Z754"/>
    <mergeCell ref="M752:N754"/>
    <mergeCell ref="O753:P754"/>
    <mergeCell ref="Q753:R754"/>
    <mergeCell ref="S753:T754"/>
    <mergeCell ref="U753:V754"/>
    <mergeCell ref="W753:X754"/>
    <mergeCell ref="AA749:AA754"/>
    <mergeCell ref="AB749:AB754"/>
    <mergeCell ref="AC749:AC754"/>
    <mergeCell ref="AD749:AD754"/>
    <mergeCell ref="AE749:AE754"/>
    <mergeCell ref="AF749:AF754"/>
    <mergeCell ref="B749:C754"/>
    <mergeCell ref="D749:D754"/>
    <mergeCell ref="E749:E754"/>
    <mergeCell ref="F749:F754"/>
    <mergeCell ref="G749:G754"/>
    <mergeCell ref="H749:H754"/>
    <mergeCell ref="K760:L760"/>
    <mergeCell ref="Y757:Z760"/>
    <mergeCell ref="M758:N760"/>
    <mergeCell ref="O759:P760"/>
    <mergeCell ref="Q759:R760"/>
    <mergeCell ref="S759:T760"/>
    <mergeCell ref="U759:V760"/>
    <mergeCell ref="W759:X760"/>
    <mergeCell ref="AA755:AA760"/>
    <mergeCell ref="AB755:AB760"/>
    <mergeCell ref="AC755:AC760"/>
    <mergeCell ref="AD755:AD760"/>
    <mergeCell ref="AE755:AE760"/>
    <mergeCell ref="AF755:AF760"/>
    <mergeCell ref="B755:C760"/>
    <mergeCell ref="D755:D760"/>
    <mergeCell ref="E755:E760"/>
    <mergeCell ref="F755:F760"/>
    <mergeCell ref="G755:G760"/>
    <mergeCell ref="H755:H760"/>
    <mergeCell ref="K766:L766"/>
    <mergeCell ref="Y763:Z766"/>
    <mergeCell ref="M764:N766"/>
    <mergeCell ref="O765:P766"/>
    <mergeCell ref="Q765:R766"/>
    <mergeCell ref="S765:T766"/>
    <mergeCell ref="U765:V766"/>
    <mergeCell ref="W765:X766"/>
    <mergeCell ref="AA761:AA766"/>
    <mergeCell ref="AB761:AB766"/>
    <mergeCell ref="AC761:AC766"/>
    <mergeCell ref="AD761:AD766"/>
    <mergeCell ref="AE761:AE766"/>
    <mergeCell ref="AF761:AF766"/>
    <mergeCell ref="B761:C766"/>
    <mergeCell ref="D761:D766"/>
    <mergeCell ref="E761:E766"/>
    <mergeCell ref="F761:F766"/>
    <mergeCell ref="G761:G766"/>
    <mergeCell ref="H761:H766"/>
    <mergeCell ref="K772:L772"/>
    <mergeCell ref="Y769:Z772"/>
    <mergeCell ref="M770:N772"/>
    <mergeCell ref="O771:P772"/>
    <mergeCell ref="Q771:R772"/>
    <mergeCell ref="S771:T772"/>
    <mergeCell ref="U771:V772"/>
    <mergeCell ref="W771:X772"/>
    <mergeCell ref="AA767:AA772"/>
    <mergeCell ref="AB767:AB772"/>
    <mergeCell ref="AC767:AC772"/>
    <mergeCell ref="AD767:AD772"/>
    <mergeCell ref="AE767:AE772"/>
    <mergeCell ref="AF767:AF772"/>
    <mergeCell ref="B767:C772"/>
    <mergeCell ref="D767:D772"/>
    <mergeCell ref="E767:E772"/>
    <mergeCell ref="F767:F772"/>
    <mergeCell ref="G767:G772"/>
    <mergeCell ref="H767:H772"/>
    <mergeCell ref="K778:L778"/>
    <mergeCell ref="Y775:Z778"/>
    <mergeCell ref="M776:N778"/>
    <mergeCell ref="O777:P778"/>
    <mergeCell ref="Q777:R778"/>
    <mergeCell ref="S777:T778"/>
    <mergeCell ref="U777:V778"/>
    <mergeCell ref="W777:X778"/>
    <mergeCell ref="AA773:AA778"/>
    <mergeCell ref="AB773:AB778"/>
    <mergeCell ref="AC773:AC778"/>
    <mergeCell ref="AD773:AD778"/>
    <mergeCell ref="AE773:AE778"/>
    <mergeCell ref="AF773:AF778"/>
    <mergeCell ref="B773:C778"/>
    <mergeCell ref="D773:D778"/>
    <mergeCell ref="E773:E778"/>
    <mergeCell ref="F773:F778"/>
    <mergeCell ref="G773:G778"/>
    <mergeCell ref="H773:H778"/>
    <mergeCell ref="K784:L784"/>
    <mergeCell ref="Y781:Z784"/>
    <mergeCell ref="M782:N784"/>
    <mergeCell ref="O783:P784"/>
    <mergeCell ref="Q783:R784"/>
    <mergeCell ref="S783:T784"/>
    <mergeCell ref="U783:V784"/>
    <mergeCell ref="W783:X784"/>
    <mergeCell ref="AA779:AA784"/>
    <mergeCell ref="AB779:AB784"/>
    <mergeCell ref="AC779:AC784"/>
    <mergeCell ref="AD779:AD784"/>
    <mergeCell ref="AE779:AE784"/>
    <mergeCell ref="AF779:AF784"/>
    <mergeCell ref="B779:C784"/>
    <mergeCell ref="D779:D784"/>
    <mergeCell ref="E779:E784"/>
    <mergeCell ref="F779:F784"/>
    <mergeCell ref="G779:G784"/>
    <mergeCell ref="H779:H784"/>
    <mergeCell ref="K790:L790"/>
    <mergeCell ref="Y787:Z790"/>
    <mergeCell ref="M788:N790"/>
    <mergeCell ref="O789:P790"/>
    <mergeCell ref="Q789:R790"/>
    <mergeCell ref="S789:T790"/>
    <mergeCell ref="U789:V790"/>
    <mergeCell ref="W789:X790"/>
    <mergeCell ref="AA785:AA790"/>
    <mergeCell ref="AB785:AB790"/>
    <mergeCell ref="AC785:AC790"/>
    <mergeCell ref="AD785:AD790"/>
    <mergeCell ref="AE785:AE790"/>
    <mergeCell ref="AF785:AF790"/>
    <mergeCell ref="B785:C790"/>
    <mergeCell ref="D785:D790"/>
    <mergeCell ref="E785:E790"/>
    <mergeCell ref="F785:F790"/>
    <mergeCell ref="G785:G790"/>
    <mergeCell ref="H785:H790"/>
    <mergeCell ref="Y793:Z796"/>
    <mergeCell ref="M794:N796"/>
    <mergeCell ref="O795:P796"/>
    <mergeCell ref="Q795:R796"/>
    <mergeCell ref="S795:T796"/>
    <mergeCell ref="U795:V796"/>
    <mergeCell ref="W795:X796"/>
    <mergeCell ref="AA791:AA796"/>
    <mergeCell ref="AB791:AB796"/>
    <mergeCell ref="AE803:AE808"/>
    <mergeCell ref="AC791:AC796"/>
    <mergeCell ref="AD791:AD796"/>
    <mergeCell ref="AE791:AE796"/>
    <mergeCell ref="AF791:AF796"/>
    <mergeCell ref="B791:C796"/>
    <mergeCell ref="D791:D796"/>
    <mergeCell ref="E791:E796"/>
    <mergeCell ref="F791:F796"/>
    <mergeCell ref="G791:G796"/>
    <mergeCell ref="H791:H796"/>
    <mergeCell ref="K796:L796"/>
    <mergeCell ref="AF803:AF808"/>
    <mergeCell ref="B803:C808"/>
    <mergeCell ref="D803:D808"/>
    <mergeCell ref="E803:E808"/>
    <mergeCell ref="F803:F808"/>
    <mergeCell ref="G803:G808"/>
    <mergeCell ref="H803:H808"/>
    <mergeCell ref="Y799:Z802"/>
    <mergeCell ref="M800:N802"/>
    <mergeCell ref="O801:P802"/>
    <mergeCell ref="Q801:R802"/>
    <mergeCell ref="S801:T802"/>
    <mergeCell ref="U801:V802"/>
    <mergeCell ref="W801:X802"/>
    <mergeCell ref="AA797:AA802"/>
    <mergeCell ref="AB797:AB802"/>
    <mergeCell ref="AC797:AC802"/>
    <mergeCell ref="AD797:AD802"/>
    <mergeCell ref="AE797:AE802"/>
    <mergeCell ref="AF797:AF802"/>
    <mergeCell ref="B797:C802"/>
    <mergeCell ref="D797:D802"/>
    <mergeCell ref="E797:E802"/>
    <mergeCell ref="F797:F802"/>
    <mergeCell ref="G797:G802"/>
    <mergeCell ref="H797:H802"/>
    <mergeCell ref="K802:L802"/>
    <mergeCell ref="Y811:Z814"/>
    <mergeCell ref="M812:N814"/>
    <mergeCell ref="O813:P814"/>
    <mergeCell ref="Q813:R814"/>
    <mergeCell ref="S813:T814"/>
    <mergeCell ref="U813:V814"/>
    <mergeCell ref="W813:X814"/>
    <mergeCell ref="AA809:AA814"/>
    <mergeCell ref="AB809:AB814"/>
    <mergeCell ref="AC809:AC814"/>
    <mergeCell ref="AD809:AD814"/>
    <mergeCell ref="AE809:AE814"/>
    <mergeCell ref="AF809:AF814"/>
    <mergeCell ref="K808:L808"/>
    <mergeCell ref="B809:C814"/>
    <mergeCell ref="D809:D814"/>
    <mergeCell ref="E809:E814"/>
    <mergeCell ref="F809:F814"/>
    <mergeCell ref="G809:G814"/>
    <mergeCell ref="H809:H814"/>
    <mergeCell ref="K814:L814"/>
    <mergeCell ref="Y805:Z808"/>
    <mergeCell ref="M806:N808"/>
    <mergeCell ref="O807:P808"/>
    <mergeCell ref="Q807:R808"/>
    <mergeCell ref="S807:T808"/>
    <mergeCell ref="U807:V808"/>
    <mergeCell ref="W807:X808"/>
    <mergeCell ref="AA803:AA808"/>
    <mergeCell ref="AB803:AB808"/>
    <mergeCell ref="AC803:AC808"/>
    <mergeCell ref="AD803:AD808"/>
    <mergeCell ref="K820:L820"/>
    <mergeCell ref="Y817:Z820"/>
    <mergeCell ref="M818:N820"/>
    <mergeCell ref="O819:P820"/>
    <mergeCell ref="Q819:R820"/>
    <mergeCell ref="S819:T820"/>
    <mergeCell ref="U819:V820"/>
    <mergeCell ref="W819:X820"/>
    <mergeCell ref="AA815:AA820"/>
    <mergeCell ref="AB815:AB820"/>
    <mergeCell ref="AC815:AC820"/>
    <mergeCell ref="AD815:AD820"/>
    <mergeCell ref="AE815:AE820"/>
    <mergeCell ref="AF815:AF820"/>
    <mergeCell ref="B815:C820"/>
    <mergeCell ref="D815:D820"/>
    <mergeCell ref="E815:E820"/>
    <mergeCell ref="F815:F820"/>
    <mergeCell ref="G815:G820"/>
    <mergeCell ref="H815:H820"/>
    <mergeCell ref="AE827:AE832"/>
    <mergeCell ref="AF827:AF832"/>
    <mergeCell ref="B827:C832"/>
    <mergeCell ref="D827:D832"/>
    <mergeCell ref="E827:E832"/>
    <mergeCell ref="F827:F832"/>
    <mergeCell ref="G827:G832"/>
    <mergeCell ref="H827:H832"/>
    <mergeCell ref="K826:L826"/>
    <mergeCell ref="Y823:Z826"/>
    <mergeCell ref="M824:N826"/>
    <mergeCell ref="O825:P826"/>
    <mergeCell ref="Q825:R826"/>
    <mergeCell ref="S825:T826"/>
    <mergeCell ref="U825:V826"/>
    <mergeCell ref="W825:X826"/>
    <mergeCell ref="AA821:AA826"/>
    <mergeCell ref="AB821:AB826"/>
    <mergeCell ref="AC821:AC826"/>
    <mergeCell ref="AD821:AD826"/>
    <mergeCell ref="AE821:AE826"/>
    <mergeCell ref="AF821:AF826"/>
    <mergeCell ref="B821:C826"/>
    <mergeCell ref="D821:D826"/>
    <mergeCell ref="E821:E826"/>
    <mergeCell ref="F821:F826"/>
    <mergeCell ref="G821:G826"/>
    <mergeCell ref="H821:H826"/>
    <mergeCell ref="Y835:Z838"/>
    <mergeCell ref="M836:N838"/>
    <mergeCell ref="O837:P838"/>
    <mergeCell ref="Q837:R838"/>
    <mergeCell ref="S837:T838"/>
    <mergeCell ref="U837:V838"/>
    <mergeCell ref="W837:X838"/>
    <mergeCell ref="AA833:AA838"/>
    <mergeCell ref="AB833:AB838"/>
    <mergeCell ref="AC833:AC838"/>
    <mergeCell ref="AD833:AD838"/>
    <mergeCell ref="AE833:AE838"/>
    <mergeCell ref="AF833:AF838"/>
    <mergeCell ref="K832:L832"/>
    <mergeCell ref="B833:C838"/>
    <mergeCell ref="D833:D838"/>
    <mergeCell ref="E833:E838"/>
    <mergeCell ref="F833:F838"/>
    <mergeCell ref="G833:G838"/>
    <mergeCell ref="H833:H838"/>
    <mergeCell ref="K838:L838"/>
    <mergeCell ref="Y829:Z832"/>
    <mergeCell ref="M830:N832"/>
    <mergeCell ref="O831:P832"/>
    <mergeCell ref="Q831:R832"/>
    <mergeCell ref="S831:T832"/>
    <mergeCell ref="U831:V832"/>
    <mergeCell ref="W831:X832"/>
    <mergeCell ref="AA827:AA832"/>
    <mergeCell ref="AB827:AB832"/>
    <mergeCell ref="AC827:AC832"/>
    <mergeCell ref="AD827:AD832"/>
    <mergeCell ref="K844:L844"/>
    <mergeCell ref="Y841:Z844"/>
    <mergeCell ref="M842:N844"/>
    <mergeCell ref="O843:P844"/>
    <mergeCell ref="Q843:R844"/>
    <mergeCell ref="S843:T844"/>
    <mergeCell ref="U843:V844"/>
    <mergeCell ref="W843:X844"/>
    <mergeCell ref="AA839:AA844"/>
    <mergeCell ref="AB839:AB844"/>
    <mergeCell ref="AC839:AC844"/>
    <mergeCell ref="AD839:AD844"/>
    <mergeCell ref="AE839:AE844"/>
    <mergeCell ref="AF839:AF844"/>
    <mergeCell ref="B839:C844"/>
    <mergeCell ref="D839:D844"/>
    <mergeCell ref="E839:E844"/>
    <mergeCell ref="F839:F844"/>
    <mergeCell ref="G839:G844"/>
    <mergeCell ref="H839:H844"/>
    <mergeCell ref="K850:L850"/>
    <mergeCell ref="Y847:Z850"/>
    <mergeCell ref="M848:N850"/>
    <mergeCell ref="O849:P850"/>
    <mergeCell ref="Q849:R850"/>
    <mergeCell ref="S849:T850"/>
    <mergeCell ref="U849:V850"/>
    <mergeCell ref="W849:X850"/>
    <mergeCell ref="AA845:AA850"/>
    <mergeCell ref="AB845:AB850"/>
    <mergeCell ref="AC845:AC850"/>
    <mergeCell ref="AD845:AD850"/>
    <mergeCell ref="AE845:AE850"/>
    <mergeCell ref="AF845:AF850"/>
    <mergeCell ref="B845:C850"/>
    <mergeCell ref="D845:D850"/>
    <mergeCell ref="E845:E850"/>
    <mergeCell ref="F845:F850"/>
    <mergeCell ref="G845:G850"/>
    <mergeCell ref="H845:H850"/>
    <mergeCell ref="AE857:AE862"/>
    <mergeCell ref="AF857:AF862"/>
    <mergeCell ref="B857:C862"/>
    <mergeCell ref="D857:D862"/>
    <mergeCell ref="E857:E862"/>
    <mergeCell ref="F857:F862"/>
    <mergeCell ref="G857:G862"/>
    <mergeCell ref="H857:H862"/>
    <mergeCell ref="K856:L856"/>
    <mergeCell ref="Y853:Z856"/>
    <mergeCell ref="M854:N856"/>
    <mergeCell ref="O855:P856"/>
    <mergeCell ref="Q855:R856"/>
    <mergeCell ref="S855:T856"/>
    <mergeCell ref="U855:V856"/>
    <mergeCell ref="W855:X856"/>
    <mergeCell ref="AA851:AA856"/>
    <mergeCell ref="AB851:AB856"/>
    <mergeCell ref="AC851:AC856"/>
    <mergeCell ref="AD851:AD856"/>
    <mergeCell ref="AE851:AE856"/>
    <mergeCell ref="AF851:AF856"/>
    <mergeCell ref="B851:C856"/>
    <mergeCell ref="D851:D856"/>
    <mergeCell ref="E851:E856"/>
    <mergeCell ref="F851:F856"/>
    <mergeCell ref="G851:G856"/>
    <mergeCell ref="H851:H856"/>
    <mergeCell ref="Y865:Z868"/>
    <mergeCell ref="M866:N868"/>
    <mergeCell ref="O867:P868"/>
    <mergeCell ref="Q867:R868"/>
    <mergeCell ref="S867:T868"/>
    <mergeCell ref="U867:V868"/>
    <mergeCell ref="W867:X868"/>
    <mergeCell ref="AA863:AA868"/>
    <mergeCell ref="AB863:AB868"/>
    <mergeCell ref="AC863:AC868"/>
    <mergeCell ref="AD863:AD868"/>
    <mergeCell ref="AE863:AE868"/>
    <mergeCell ref="AF863:AF868"/>
    <mergeCell ref="K862:L862"/>
    <mergeCell ref="B863:C868"/>
    <mergeCell ref="D863:D868"/>
    <mergeCell ref="E863:E868"/>
    <mergeCell ref="F863:F868"/>
    <mergeCell ref="G863:G868"/>
    <mergeCell ref="H863:H868"/>
    <mergeCell ref="K868:L868"/>
    <mergeCell ref="Y859:Z862"/>
    <mergeCell ref="M860:N862"/>
    <mergeCell ref="O861:P862"/>
    <mergeCell ref="Q861:R862"/>
    <mergeCell ref="S861:T862"/>
    <mergeCell ref="U861:V862"/>
    <mergeCell ref="W861:X862"/>
    <mergeCell ref="AA857:AA862"/>
    <mergeCell ref="AB857:AB862"/>
    <mergeCell ref="AC857:AC862"/>
    <mergeCell ref="AD857:AD862"/>
    <mergeCell ref="K874:L874"/>
    <mergeCell ref="Y871:Z874"/>
    <mergeCell ref="M872:N874"/>
    <mergeCell ref="O873:P874"/>
    <mergeCell ref="Q873:R874"/>
    <mergeCell ref="S873:T874"/>
    <mergeCell ref="U873:V874"/>
    <mergeCell ref="W873:X874"/>
    <mergeCell ref="AA869:AA874"/>
    <mergeCell ref="AB869:AB874"/>
    <mergeCell ref="AC869:AC874"/>
    <mergeCell ref="AD869:AD874"/>
    <mergeCell ref="AE869:AE874"/>
    <mergeCell ref="AF869:AF874"/>
    <mergeCell ref="B869:C874"/>
    <mergeCell ref="D869:D874"/>
    <mergeCell ref="E869:E874"/>
    <mergeCell ref="F869:F874"/>
    <mergeCell ref="G869:G874"/>
    <mergeCell ref="H869:H874"/>
    <mergeCell ref="K880:L880"/>
    <mergeCell ref="Y877:Z880"/>
    <mergeCell ref="M878:N880"/>
    <mergeCell ref="O879:P880"/>
    <mergeCell ref="Q879:R880"/>
    <mergeCell ref="S879:T880"/>
    <mergeCell ref="U879:V880"/>
    <mergeCell ref="W879:X880"/>
    <mergeCell ref="AA875:AA880"/>
    <mergeCell ref="AB875:AB880"/>
    <mergeCell ref="AC875:AC880"/>
    <mergeCell ref="AD875:AD880"/>
    <mergeCell ref="AE875:AE880"/>
    <mergeCell ref="AF875:AF880"/>
    <mergeCell ref="B875:C880"/>
    <mergeCell ref="D875:D880"/>
    <mergeCell ref="E875:E880"/>
    <mergeCell ref="F875:F880"/>
    <mergeCell ref="G875:G880"/>
    <mergeCell ref="H875:H880"/>
    <mergeCell ref="M884:N886"/>
    <mergeCell ref="O885:P886"/>
    <mergeCell ref="U885:V886"/>
    <mergeCell ref="W885:X886"/>
    <mergeCell ref="K886:L886"/>
    <mergeCell ref="S881:S886"/>
    <mergeCell ref="AD881:AD886"/>
    <mergeCell ref="AE881:AE886"/>
    <mergeCell ref="AF881:AF886"/>
    <mergeCell ref="Q883:R886"/>
    <mergeCell ref="Y883:Z886"/>
    <mergeCell ref="B881:C886"/>
    <mergeCell ref="D881:D886"/>
    <mergeCell ref="E881:E886"/>
    <mergeCell ref="F881:F886"/>
    <mergeCell ref="G881:G886"/>
    <mergeCell ref="H881:H886"/>
    <mergeCell ref="Y889:Z892"/>
    <mergeCell ref="M890:N892"/>
    <mergeCell ref="O891:P892"/>
    <mergeCell ref="Q891:R892"/>
    <mergeCell ref="S891:T892"/>
    <mergeCell ref="U891:V892"/>
    <mergeCell ref="W891:X892"/>
    <mergeCell ref="AA887:AA892"/>
    <mergeCell ref="AB887:AB892"/>
    <mergeCell ref="AC887:AC892"/>
    <mergeCell ref="AD887:AD892"/>
    <mergeCell ref="AE887:AE892"/>
    <mergeCell ref="AF887:AF892"/>
    <mergeCell ref="B887:C892"/>
    <mergeCell ref="D887:D892"/>
    <mergeCell ref="E887:E892"/>
    <mergeCell ref="F887:F892"/>
    <mergeCell ref="G887:G892"/>
    <mergeCell ref="H887:H892"/>
    <mergeCell ref="K892:L892"/>
    <mergeCell ref="G149:G154"/>
    <mergeCell ref="H149:H154"/>
    <mergeCell ref="K154:L154"/>
    <mergeCell ref="E269:E274"/>
    <mergeCell ref="F269:F274"/>
    <mergeCell ref="G269:G274"/>
    <mergeCell ref="H269:H274"/>
    <mergeCell ref="K274:L274"/>
    <mergeCell ref="Y151:Z154"/>
    <mergeCell ref="M152:N154"/>
    <mergeCell ref="O153:P154"/>
    <mergeCell ref="Q153:R154"/>
    <mergeCell ref="S153:T154"/>
    <mergeCell ref="G263:G268"/>
    <mergeCell ref="H263:H268"/>
    <mergeCell ref="Y271:Z274"/>
    <mergeCell ref="M272:N274"/>
    <mergeCell ref="O273:P274"/>
    <mergeCell ref="Q273:R274"/>
    <mergeCell ref="S273:T274"/>
    <mergeCell ref="U273:V274"/>
    <mergeCell ref="W273:X274"/>
    <mergeCell ref="K250:L250"/>
    <mergeCell ref="Y247:Z250"/>
    <mergeCell ref="M248:N250"/>
    <mergeCell ref="O249:P250"/>
    <mergeCell ref="Q249:R250"/>
    <mergeCell ref="S249:T250"/>
    <mergeCell ref="U249:V250"/>
    <mergeCell ref="W249:X250"/>
    <mergeCell ref="K238:L238"/>
    <mergeCell ref="Y235:Z238"/>
  </mergeCells>
  <pageMargins left="1.45" right="0" top="0.55118110236220497" bottom="0.35433070866141703" header="0.31496062992126" footer="3.5826771653543301"/>
  <pageSetup paperSize="5" scale="50" fitToHeight="0" orientation="landscape" r:id="rId1"/>
  <rowBreaks count="13" manualBreakCount="13">
    <brk id="70" max="32" man="1"/>
    <brk id="130" max="32" man="1"/>
    <brk id="190" max="32" man="1"/>
    <brk id="244" max="32" man="1"/>
    <brk id="310" max="32" man="1"/>
    <brk id="382" max="32" man="1"/>
    <brk id="454" max="32" man="1"/>
    <brk id="526" max="32" man="1"/>
    <brk id="592" max="32" man="1"/>
    <brk id="652" max="32" man="1"/>
    <brk id="718" max="32" man="1"/>
    <brk id="784" max="32" man="1"/>
    <brk id="850" max="32"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G640"/>
  <sheetViews>
    <sheetView showZeros="0" view="pageBreakPreview" zoomScale="60" zoomScaleNormal="80" workbookViewId="0">
      <pane ySplit="10" topLeftCell="A227" activePane="bottomLeft" state="frozen"/>
      <selection pane="bottomLeft" activeCell="AF125" sqref="AF125:AF130"/>
    </sheetView>
  </sheetViews>
  <sheetFormatPr defaultColWidth="9.140625" defaultRowHeight="12.75" x14ac:dyDescent="0.2"/>
  <cols>
    <col min="1" max="1" width="1.7109375" style="402" customWidth="1"/>
    <col min="2" max="2" width="19.5703125" style="404" customWidth="1"/>
    <col min="3" max="3" width="18.85546875" style="404" customWidth="1"/>
    <col min="4" max="4" width="12.5703125" style="402" customWidth="1"/>
    <col min="5" max="5" width="18.5703125" style="402" customWidth="1"/>
    <col min="6" max="6" width="9.7109375" style="402" customWidth="1"/>
    <col min="7" max="7" width="5.140625" style="403" customWidth="1"/>
    <col min="8" max="8" width="11.85546875" style="402" customWidth="1"/>
    <col min="9" max="9" width="20.7109375" style="402" customWidth="1"/>
    <col min="10" max="10" width="20.28515625" style="402" customWidth="1"/>
    <col min="11" max="11" width="24.28515625" style="402" customWidth="1"/>
    <col min="12" max="12" width="21.140625" style="402" customWidth="1"/>
    <col min="13" max="13" width="15.140625" style="402" customWidth="1"/>
    <col min="14" max="14" width="19" style="402" customWidth="1"/>
    <col min="15" max="15" width="9.5703125" style="402" hidden="1" customWidth="1"/>
    <col min="16" max="16" width="10.140625" style="402" hidden="1" customWidth="1"/>
    <col min="17" max="17" width="12.140625" style="402" hidden="1" customWidth="1"/>
    <col min="18" max="18" width="21.28515625" style="402" hidden="1" customWidth="1"/>
    <col min="19" max="19" width="12.140625" style="402" hidden="1" customWidth="1"/>
    <col min="20" max="20" width="10.140625" style="402" hidden="1" customWidth="1"/>
    <col min="21" max="21" width="12.140625" style="402" hidden="1" customWidth="1"/>
    <col min="22" max="22" width="10.140625" style="402" hidden="1" customWidth="1"/>
    <col min="23" max="23" width="12.140625" style="676" customWidth="1"/>
    <col min="24" max="24" width="10.140625" style="676" customWidth="1"/>
    <col min="25" max="25" width="15.42578125" style="676" customWidth="1"/>
    <col min="26" max="26" width="7.5703125" style="676" customWidth="1"/>
    <col min="27" max="31" width="36.140625" style="402" hidden="1" customWidth="1"/>
    <col min="32" max="32" width="36.140625" style="402" customWidth="1"/>
    <col min="33" max="33" width="9.140625" style="404" customWidth="1"/>
    <col min="34" max="16384" width="9.140625" style="402"/>
  </cols>
  <sheetData>
    <row r="1" spans="1:32" s="404" customFormat="1" hidden="1" x14ac:dyDescent="0.2">
      <c r="F1" s="550">
        <f>SUBTOTAL(109,F641:F47961)</f>
        <v>0</v>
      </c>
      <c r="G1" s="535"/>
      <c r="J1" s="549">
        <f>SUBTOTAL(109,J641:J28019)</f>
        <v>0</v>
      </c>
      <c r="K1" s="534"/>
      <c r="L1" s="534"/>
      <c r="N1" s="549">
        <f>SUBTOTAL(109,N641:N28019)</f>
        <v>0</v>
      </c>
      <c r="W1" s="1013"/>
      <c r="X1" s="1013"/>
      <c r="Y1" s="1013"/>
      <c r="Z1" s="1014">
        <f>SUBTOTAL(109,Z641:Z28019)</f>
        <v>0</v>
      </c>
    </row>
    <row r="2" spans="1:32" s="404" customFormat="1" hidden="1" x14ac:dyDescent="0.2">
      <c r="F2" s="536"/>
      <c r="G2" s="535"/>
      <c r="J2" s="534"/>
      <c r="K2" s="534"/>
      <c r="L2" s="534"/>
      <c r="N2" s="534"/>
      <c r="W2" s="1013"/>
      <c r="X2" s="1013"/>
      <c r="Y2" s="1013"/>
      <c r="Z2" s="1015"/>
    </row>
    <row r="3" spans="1:32" hidden="1" x14ac:dyDescent="0.2">
      <c r="B3" s="545" t="s">
        <v>1186</v>
      </c>
      <c r="C3" s="544" t="s">
        <v>1185</v>
      </c>
    </row>
    <row r="4" spans="1:32" hidden="1" x14ac:dyDescent="0.2">
      <c r="B4" s="545" t="s">
        <v>1184</v>
      </c>
      <c r="C4" s="544" t="s">
        <v>1183</v>
      </c>
      <c r="L4" s="543"/>
    </row>
    <row r="5" spans="1:32" hidden="1" x14ac:dyDescent="0.2">
      <c r="B5" s="542" t="s">
        <v>1182</v>
      </c>
      <c r="C5" s="541" t="s">
        <v>1181</v>
      </c>
      <c r="K5" s="402" t="s">
        <v>1180</v>
      </c>
      <c r="L5" s="540"/>
    </row>
    <row r="6" spans="1:32" s="404" customFormat="1" hidden="1" x14ac:dyDescent="0.2">
      <c r="F6" s="536"/>
      <c r="G6" s="535"/>
      <c r="J6" s="534"/>
      <c r="K6" s="534"/>
      <c r="L6" s="534"/>
      <c r="N6" s="534"/>
      <c r="W6" s="1013"/>
      <c r="X6" s="1013"/>
      <c r="Y6" s="1013"/>
      <c r="Z6" s="1015"/>
    </row>
    <row r="7" spans="1:32" s="404" customFormat="1" hidden="1" x14ac:dyDescent="0.2">
      <c r="B7" s="539" t="e">
        <f ca="1">+INDEX(#REF!,MIN(IF(SUBTOTAL(3,OFFSET(#REF!,ROW(#REF!)-ROW(#REF!),0)),ROW(#REF!)-ROW(#REF!)+1)))</f>
        <v>#REF!</v>
      </c>
      <c r="F7" s="538"/>
      <c r="G7" s="535"/>
      <c r="J7" s="534"/>
      <c r="K7" s="534"/>
      <c r="L7" s="534"/>
      <c r="N7" s="534"/>
      <c r="W7" s="1013"/>
      <c r="X7" s="1013"/>
      <c r="Y7" s="1013"/>
      <c r="Z7" s="1015"/>
    </row>
    <row r="8" spans="1:32" s="404" customFormat="1" hidden="1" x14ac:dyDescent="0.2">
      <c r="B8" s="537" t="e">
        <f ca="1">+INDEX(#REF!,MIN(IF(SUBTOTAL(3,OFFSET(#REF!,ROW(#REF!)-ROW(#REF!),0)),ROW(#REF!)-ROW(#REF!)+1)))</f>
        <v>#REF!</v>
      </c>
      <c r="F8" s="536"/>
      <c r="G8" s="535"/>
      <c r="J8" s="534"/>
      <c r="K8" s="534"/>
      <c r="L8" s="534"/>
      <c r="N8" s="534"/>
      <c r="W8" s="1013"/>
      <c r="X8" s="1013"/>
      <c r="Y8" s="1013"/>
      <c r="Z8" s="1015"/>
    </row>
    <row r="9" spans="1:32" s="404" customFormat="1" hidden="1" x14ac:dyDescent="0.2">
      <c r="F9" s="536"/>
      <c r="G9" s="535"/>
      <c r="J9" s="534"/>
      <c r="K9" s="534"/>
      <c r="L9" s="534"/>
      <c r="N9" s="534"/>
      <c r="W9" s="1013"/>
      <c r="X9" s="1013"/>
      <c r="Y9" s="1013"/>
      <c r="Z9" s="1015"/>
    </row>
    <row r="10" spans="1:32" ht="57.75" customHeight="1" thickBot="1" x14ac:dyDescent="0.25">
      <c r="B10" s="1009" t="s">
        <v>1170</v>
      </c>
      <c r="C10" s="1009"/>
      <c r="D10" s="698" t="s">
        <v>1169</v>
      </c>
      <c r="E10" s="698" t="s">
        <v>1168</v>
      </c>
      <c r="F10" s="1006" t="s">
        <v>1167</v>
      </c>
      <c r="G10" s="1006"/>
      <c r="H10" s="698" t="s">
        <v>1166</v>
      </c>
      <c r="I10" s="1007" t="s">
        <v>1165</v>
      </c>
      <c r="J10" s="1007"/>
      <c r="K10" s="1007"/>
      <c r="L10" s="1007"/>
      <c r="M10" s="1007" t="s">
        <v>1164</v>
      </c>
      <c r="N10" s="1007"/>
      <c r="O10" s="1006" t="s">
        <v>1163</v>
      </c>
      <c r="P10" s="1007"/>
      <c r="Q10" s="1006" t="s">
        <v>1162</v>
      </c>
      <c r="R10" s="1007"/>
      <c r="S10" s="1006" t="s">
        <v>1161</v>
      </c>
      <c r="T10" s="1007"/>
      <c r="U10" s="1006" t="s">
        <v>1160</v>
      </c>
      <c r="V10" s="1007"/>
      <c r="W10" s="1008" t="s">
        <v>2184</v>
      </c>
      <c r="X10" s="1009"/>
      <c r="Y10" s="1008" t="s">
        <v>1159</v>
      </c>
      <c r="Z10" s="1009"/>
      <c r="AA10" s="701" t="s">
        <v>1158</v>
      </c>
      <c r="AB10" s="701" t="s">
        <v>1157</v>
      </c>
      <c r="AC10" s="701" t="s">
        <v>1156</v>
      </c>
      <c r="AD10" s="701" t="s">
        <v>1155</v>
      </c>
      <c r="AE10" s="701" t="s">
        <v>1154</v>
      </c>
      <c r="AF10" s="701" t="s">
        <v>2185</v>
      </c>
    </row>
    <row r="11" spans="1:32" ht="12.75" customHeight="1" thickTop="1" x14ac:dyDescent="0.2">
      <c r="B11" s="822" t="s">
        <v>1145</v>
      </c>
      <c r="C11" s="823"/>
      <c r="D11" s="791" t="s">
        <v>1140</v>
      </c>
      <c r="E11" s="828" t="s">
        <v>694</v>
      </c>
      <c r="F11" s="831">
        <v>15.01</v>
      </c>
      <c r="G11" s="834" t="s">
        <v>218</v>
      </c>
      <c r="H11" s="828" t="s">
        <v>185</v>
      </c>
      <c r="I11" s="434" t="s">
        <v>184</v>
      </c>
      <c r="J11" s="438">
        <v>205202114.16</v>
      </c>
      <c r="K11" s="434" t="s">
        <v>183</v>
      </c>
      <c r="L11" s="485">
        <f>J16+J14-0.01</f>
        <v>43410.99</v>
      </c>
      <c r="M11" s="434" t="s">
        <v>182</v>
      </c>
      <c r="N11" s="436">
        <f>J11</f>
        <v>205202114.16</v>
      </c>
      <c r="O11" s="434" t="s">
        <v>181</v>
      </c>
      <c r="P11" s="506">
        <v>1</v>
      </c>
      <c r="Q11" s="475" t="s">
        <v>181</v>
      </c>
      <c r="R11" s="530">
        <v>1</v>
      </c>
      <c r="S11" s="489" t="s">
        <v>181</v>
      </c>
      <c r="T11" s="529">
        <v>1</v>
      </c>
      <c r="U11" s="489" t="s">
        <v>181</v>
      </c>
      <c r="V11" s="529">
        <v>1</v>
      </c>
      <c r="W11" s="466" t="s">
        <v>181</v>
      </c>
      <c r="X11" s="515">
        <v>1</v>
      </c>
      <c r="Y11" s="466" t="s">
        <v>180</v>
      </c>
      <c r="Z11" s="465">
        <v>40</v>
      </c>
      <c r="AA11" s="894" t="s">
        <v>1144</v>
      </c>
      <c r="AB11" s="894" t="s">
        <v>1144</v>
      </c>
      <c r="AC11" s="894" t="s">
        <v>1144</v>
      </c>
      <c r="AD11" s="894" t="s">
        <v>1144</v>
      </c>
      <c r="AE11" s="894" t="s">
        <v>1144</v>
      </c>
      <c r="AF11" s="894" t="s">
        <v>2116</v>
      </c>
    </row>
    <row r="12" spans="1:32" ht="15" customHeight="1" x14ac:dyDescent="0.2">
      <c r="B12" s="824"/>
      <c r="C12" s="825"/>
      <c r="D12" s="792"/>
      <c r="E12" s="829"/>
      <c r="F12" s="832"/>
      <c r="G12" s="835"/>
      <c r="H12" s="829"/>
      <c r="I12" s="416" t="s">
        <v>179</v>
      </c>
      <c r="J12" s="432" t="s">
        <v>935</v>
      </c>
      <c r="K12" s="416" t="s">
        <v>177</v>
      </c>
      <c r="L12" s="415">
        <f>L11+L14+L13</f>
        <v>44129.99</v>
      </c>
      <c r="M12" s="416" t="s">
        <v>176</v>
      </c>
      <c r="N12" s="428">
        <f>N11</f>
        <v>205202114.16</v>
      </c>
      <c r="O12" s="416" t="s">
        <v>175</v>
      </c>
      <c r="P12" s="426">
        <v>0.86350000000000005</v>
      </c>
      <c r="Q12" s="471" t="s">
        <v>175</v>
      </c>
      <c r="R12" s="470">
        <v>0.87692999999999999</v>
      </c>
      <c r="S12" s="487" t="s">
        <v>175</v>
      </c>
      <c r="T12" s="486">
        <v>0.87692999999999999</v>
      </c>
      <c r="U12" s="487" t="s">
        <v>175</v>
      </c>
      <c r="V12" s="486">
        <v>0.87692999999999999</v>
      </c>
      <c r="W12" s="463" t="s">
        <v>175</v>
      </c>
      <c r="X12" s="462">
        <v>0.88780000000000003</v>
      </c>
      <c r="Y12" s="463" t="s">
        <v>174</v>
      </c>
      <c r="Z12" s="464">
        <v>1200</v>
      </c>
      <c r="AA12" s="895"/>
      <c r="AB12" s="895"/>
      <c r="AC12" s="895"/>
      <c r="AD12" s="895"/>
      <c r="AE12" s="895"/>
      <c r="AF12" s="895"/>
    </row>
    <row r="13" spans="1:32" s="404" customFormat="1" x14ac:dyDescent="0.2">
      <c r="A13" s="402"/>
      <c r="B13" s="824"/>
      <c r="C13" s="825"/>
      <c r="D13" s="792"/>
      <c r="E13" s="829"/>
      <c r="F13" s="832"/>
      <c r="G13" s="835"/>
      <c r="H13" s="829"/>
      <c r="I13" s="416" t="s">
        <v>173</v>
      </c>
      <c r="J13" s="429" t="s">
        <v>1143</v>
      </c>
      <c r="K13" s="416" t="s">
        <v>171</v>
      </c>
      <c r="L13" s="427">
        <v>229</v>
      </c>
      <c r="M13" s="416" t="s">
        <v>170</v>
      </c>
      <c r="N13" s="428">
        <v>141497191.47</v>
      </c>
      <c r="O13" s="416" t="s">
        <v>169</v>
      </c>
      <c r="P13" s="426">
        <v>0.79964999999999997</v>
      </c>
      <c r="Q13" s="471" t="s">
        <v>169</v>
      </c>
      <c r="R13" s="470">
        <v>0.81206</v>
      </c>
      <c r="S13" s="487" t="s">
        <v>169</v>
      </c>
      <c r="T13" s="486">
        <v>0.81206</v>
      </c>
      <c r="U13" s="487" t="s">
        <v>169</v>
      </c>
      <c r="V13" s="486">
        <v>0.81206</v>
      </c>
      <c r="W13" s="463" t="s">
        <v>169</v>
      </c>
      <c r="X13" s="462">
        <v>0.83074999999999999</v>
      </c>
      <c r="Y13" s="781"/>
      <c r="Z13" s="782"/>
      <c r="AA13" s="895"/>
      <c r="AB13" s="895"/>
      <c r="AC13" s="895"/>
      <c r="AD13" s="895"/>
      <c r="AE13" s="895"/>
      <c r="AF13" s="895"/>
    </row>
    <row r="14" spans="1:32" s="404" customFormat="1" ht="15" customHeight="1" x14ac:dyDescent="0.2">
      <c r="A14" s="402"/>
      <c r="B14" s="824"/>
      <c r="C14" s="825"/>
      <c r="D14" s="792"/>
      <c r="E14" s="829"/>
      <c r="F14" s="832"/>
      <c r="G14" s="835"/>
      <c r="H14" s="829"/>
      <c r="I14" s="416" t="s">
        <v>168</v>
      </c>
      <c r="J14" s="427">
        <v>943</v>
      </c>
      <c r="K14" s="416" t="s">
        <v>167</v>
      </c>
      <c r="L14" s="427">
        <v>490</v>
      </c>
      <c r="M14" s="816"/>
      <c r="N14" s="817"/>
      <c r="O14" s="416" t="s">
        <v>166</v>
      </c>
      <c r="P14" s="426">
        <f>IF(P12="",P13-P11,P13-P12)</f>
        <v>-6.3850000000000073E-2</v>
      </c>
      <c r="Q14" s="471" t="s">
        <v>166</v>
      </c>
      <c r="R14" s="470">
        <f>IF(R12="",R13-R11,R13-R12)</f>
        <v>-6.4869999999999983E-2</v>
      </c>
      <c r="S14" s="487" t="s">
        <v>166</v>
      </c>
      <c r="T14" s="486">
        <f>IF(T12="",T13-T11,T13-T12)</f>
        <v>-6.4869999999999983E-2</v>
      </c>
      <c r="U14" s="487" t="s">
        <v>166</v>
      </c>
      <c r="V14" s="486">
        <f>IF(V12="",V13-V11,V13-V12)</f>
        <v>-6.4869999999999983E-2</v>
      </c>
      <c r="W14" s="463" t="s">
        <v>166</v>
      </c>
      <c r="X14" s="462">
        <f>IF(X12="",X13-X11,X13-X12)</f>
        <v>-5.7050000000000045E-2</v>
      </c>
      <c r="Y14" s="781"/>
      <c r="Z14" s="782"/>
      <c r="AA14" s="895"/>
      <c r="AB14" s="895"/>
      <c r="AC14" s="895"/>
      <c r="AD14" s="895"/>
      <c r="AE14" s="895"/>
      <c r="AF14" s="895"/>
    </row>
    <row r="15" spans="1:32" s="404" customFormat="1" ht="15" customHeight="1" x14ac:dyDescent="0.2">
      <c r="A15" s="402"/>
      <c r="B15" s="824"/>
      <c r="C15" s="825"/>
      <c r="D15" s="792"/>
      <c r="E15" s="829"/>
      <c r="F15" s="832"/>
      <c r="G15" s="835"/>
      <c r="H15" s="829"/>
      <c r="I15" s="416" t="s">
        <v>165</v>
      </c>
      <c r="J15" s="415" t="s">
        <v>1142</v>
      </c>
      <c r="K15" s="416" t="s">
        <v>164</v>
      </c>
      <c r="L15" s="415"/>
      <c r="M15" s="816"/>
      <c r="N15" s="817"/>
      <c r="O15" s="816"/>
      <c r="P15" s="817"/>
      <c r="Q15" s="816"/>
      <c r="R15" s="817"/>
      <c r="S15" s="816"/>
      <c r="T15" s="817"/>
      <c r="U15" s="816"/>
      <c r="V15" s="817"/>
      <c r="W15" s="781"/>
      <c r="X15" s="782"/>
      <c r="Y15" s="781"/>
      <c r="Z15" s="782"/>
      <c r="AA15" s="895"/>
      <c r="AB15" s="895"/>
      <c r="AC15" s="895"/>
      <c r="AD15" s="895"/>
      <c r="AE15" s="895"/>
      <c r="AF15" s="895"/>
    </row>
    <row r="16" spans="1:32" s="404" customFormat="1" ht="12.75" customHeight="1" x14ac:dyDescent="0.2">
      <c r="A16" s="402"/>
      <c r="B16" s="826"/>
      <c r="C16" s="827"/>
      <c r="D16" s="793"/>
      <c r="E16" s="830"/>
      <c r="F16" s="833"/>
      <c r="G16" s="836"/>
      <c r="H16" s="830"/>
      <c r="I16" s="406" t="s">
        <v>158</v>
      </c>
      <c r="J16" s="451">
        <v>42468</v>
      </c>
      <c r="K16" s="820"/>
      <c r="L16" s="821"/>
      <c r="M16" s="818"/>
      <c r="N16" s="819"/>
      <c r="O16" s="818"/>
      <c r="P16" s="819"/>
      <c r="Q16" s="818"/>
      <c r="R16" s="819"/>
      <c r="S16" s="818"/>
      <c r="T16" s="819"/>
      <c r="U16" s="818"/>
      <c r="V16" s="819"/>
      <c r="W16" s="783"/>
      <c r="X16" s="784"/>
      <c r="Y16" s="783"/>
      <c r="Z16" s="784"/>
      <c r="AA16" s="896"/>
      <c r="AB16" s="896"/>
      <c r="AC16" s="896"/>
      <c r="AD16" s="896"/>
      <c r="AE16" s="896"/>
      <c r="AF16" s="896"/>
    </row>
    <row r="17" spans="1:32" s="404" customFormat="1" ht="12.75" customHeight="1" x14ac:dyDescent="0.2">
      <c r="B17" s="822" t="s">
        <v>701</v>
      </c>
      <c r="C17" s="823"/>
      <c r="D17" s="791" t="s">
        <v>700</v>
      </c>
      <c r="E17" s="828" t="s">
        <v>699</v>
      </c>
      <c r="F17" s="831"/>
      <c r="G17" s="834" t="s">
        <v>231</v>
      </c>
      <c r="H17" s="828" t="s">
        <v>193</v>
      </c>
      <c r="I17" s="434" t="s">
        <v>184</v>
      </c>
      <c r="J17" s="438">
        <v>756400</v>
      </c>
      <c r="K17" s="434" t="s">
        <v>183</v>
      </c>
      <c r="L17" s="437">
        <f>J22+J20-0.001</f>
        <v>42134.999000000003</v>
      </c>
      <c r="M17" s="434" t="s">
        <v>182</v>
      </c>
      <c r="N17" s="436">
        <f>J17</f>
        <v>756400</v>
      </c>
      <c r="O17" s="434" t="s">
        <v>181</v>
      </c>
      <c r="P17" s="435">
        <v>0.1178</v>
      </c>
      <c r="Q17" s="475" t="s">
        <v>181</v>
      </c>
      <c r="R17" s="474">
        <v>0.1178</v>
      </c>
      <c r="S17" s="475" t="s">
        <v>181</v>
      </c>
      <c r="T17" s="474">
        <v>0.1178</v>
      </c>
      <c r="U17" s="480" t="s">
        <v>181</v>
      </c>
      <c r="V17" s="479">
        <v>0.1178</v>
      </c>
      <c r="W17" s="466" t="s">
        <v>181</v>
      </c>
      <c r="X17" s="467">
        <v>0.1178</v>
      </c>
      <c r="Y17" s="466" t="s">
        <v>180</v>
      </c>
      <c r="Z17" s="465"/>
      <c r="AA17" s="791" t="s">
        <v>698</v>
      </c>
      <c r="AB17" s="791" t="s">
        <v>698</v>
      </c>
      <c r="AC17" s="791" t="s">
        <v>698</v>
      </c>
      <c r="AD17" s="791" t="s">
        <v>698</v>
      </c>
      <c r="AE17" s="791" t="s">
        <v>698</v>
      </c>
      <c r="AF17" s="791" t="s">
        <v>698</v>
      </c>
    </row>
    <row r="18" spans="1:32" s="404" customFormat="1" ht="15" customHeight="1" x14ac:dyDescent="0.2">
      <c r="B18" s="824"/>
      <c r="C18" s="825"/>
      <c r="D18" s="792"/>
      <c r="E18" s="829"/>
      <c r="F18" s="832"/>
      <c r="G18" s="835"/>
      <c r="H18" s="829"/>
      <c r="I18" s="416" t="s">
        <v>179</v>
      </c>
      <c r="J18" s="432" t="s">
        <v>484</v>
      </c>
      <c r="K18" s="416" t="s">
        <v>177</v>
      </c>
      <c r="L18" s="415"/>
      <c r="M18" s="416" t="s">
        <v>176</v>
      </c>
      <c r="N18" s="428">
        <f>N17</f>
        <v>756400</v>
      </c>
      <c r="O18" s="416" t="s">
        <v>175</v>
      </c>
      <c r="P18" s="426"/>
      <c r="Q18" s="471" t="s">
        <v>175</v>
      </c>
      <c r="R18" s="470"/>
      <c r="S18" s="471" t="s">
        <v>175</v>
      </c>
      <c r="T18" s="470"/>
      <c r="U18" s="478" t="s">
        <v>175</v>
      </c>
      <c r="V18" s="477"/>
      <c r="W18" s="463" t="s">
        <v>175</v>
      </c>
      <c r="X18" s="462"/>
      <c r="Y18" s="463" t="s">
        <v>174</v>
      </c>
      <c r="Z18" s="464"/>
      <c r="AA18" s="792"/>
      <c r="AB18" s="792"/>
      <c r="AC18" s="792"/>
      <c r="AD18" s="792"/>
      <c r="AE18" s="792"/>
      <c r="AF18" s="792"/>
    </row>
    <row r="19" spans="1:32" s="404" customFormat="1" ht="13.5" customHeight="1" x14ac:dyDescent="0.2">
      <c r="B19" s="824"/>
      <c r="C19" s="825"/>
      <c r="D19" s="792"/>
      <c r="E19" s="829"/>
      <c r="F19" s="832"/>
      <c r="G19" s="835"/>
      <c r="H19" s="829"/>
      <c r="I19" s="416" t="s">
        <v>173</v>
      </c>
      <c r="J19" s="429" t="s">
        <v>192</v>
      </c>
      <c r="K19" s="416" t="s">
        <v>171</v>
      </c>
      <c r="L19" s="427"/>
      <c r="M19" s="416" t="s">
        <v>170</v>
      </c>
      <c r="N19" s="494">
        <v>332087.3</v>
      </c>
      <c r="O19" s="416" t="s">
        <v>169</v>
      </c>
      <c r="P19" s="426">
        <v>0.1178</v>
      </c>
      <c r="Q19" s="471" t="s">
        <v>169</v>
      </c>
      <c r="R19" s="470">
        <v>0.1178</v>
      </c>
      <c r="S19" s="471" t="s">
        <v>169</v>
      </c>
      <c r="T19" s="470">
        <v>0.1178</v>
      </c>
      <c r="U19" s="478" t="s">
        <v>169</v>
      </c>
      <c r="V19" s="477">
        <v>0.1178</v>
      </c>
      <c r="W19" s="463" t="s">
        <v>169</v>
      </c>
      <c r="X19" s="462">
        <v>0.1178</v>
      </c>
      <c r="Y19" s="781"/>
      <c r="Z19" s="782"/>
      <c r="AA19" s="792"/>
      <c r="AB19" s="792"/>
      <c r="AC19" s="792"/>
      <c r="AD19" s="792"/>
      <c r="AE19" s="792"/>
      <c r="AF19" s="792"/>
    </row>
    <row r="20" spans="1:32" s="404" customFormat="1" ht="15" customHeight="1" x14ac:dyDescent="0.2">
      <c r="B20" s="824"/>
      <c r="C20" s="825"/>
      <c r="D20" s="792"/>
      <c r="E20" s="829"/>
      <c r="F20" s="832"/>
      <c r="G20" s="835"/>
      <c r="H20" s="829"/>
      <c r="I20" s="416" t="s">
        <v>168</v>
      </c>
      <c r="J20" s="427">
        <v>42</v>
      </c>
      <c r="K20" s="416" t="s">
        <v>167</v>
      </c>
      <c r="L20" s="427"/>
      <c r="M20" s="816"/>
      <c r="N20" s="817"/>
      <c r="O20" s="416" t="s">
        <v>166</v>
      </c>
      <c r="P20" s="426">
        <f>IF(P18="",P19-P17,P19-P18)</f>
        <v>0</v>
      </c>
      <c r="Q20" s="471" t="s">
        <v>166</v>
      </c>
      <c r="R20" s="470">
        <f>IF(R18="",R19-R17,R19-R18)</f>
        <v>0</v>
      </c>
      <c r="S20" s="471" t="s">
        <v>166</v>
      </c>
      <c r="T20" s="470">
        <f>IF(T18="",T19-T17,T19-T18)</f>
        <v>0</v>
      </c>
      <c r="U20" s="478" t="s">
        <v>166</v>
      </c>
      <c r="V20" s="477">
        <f>IF(V18="",V19-V17,V19-V18)</f>
        <v>0</v>
      </c>
      <c r="W20" s="463" t="s">
        <v>166</v>
      </c>
      <c r="X20" s="462">
        <f>IF(X18="",X19-X17,X19-X18)</f>
        <v>0</v>
      </c>
      <c r="Y20" s="781"/>
      <c r="Z20" s="782"/>
      <c r="AA20" s="792"/>
      <c r="AB20" s="792"/>
      <c r="AC20" s="792"/>
      <c r="AD20" s="792"/>
      <c r="AE20" s="792"/>
      <c r="AF20" s="792"/>
    </row>
    <row r="21" spans="1:32" s="404" customFormat="1" ht="15" customHeight="1" x14ac:dyDescent="0.2">
      <c r="B21" s="824"/>
      <c r="C21" s="825"/>
      <c r="D21" s="792"/>
      <c r="E21" s="829"/>
      <c r="F21" s="832"/>
      <c r="G21" s="835"/>
      <c r="H21" s="829"/>
      <c r="I21" s="416" t="s">
        <v>165</v>
      </c>
      <c r="J21" s="415">
        <v>42130</v>
      </c>
      <c r="K21" s="416" t="s">
        <v>164</v>
      </c>
      <c r="L21" s="415"/>
      <c r="M21" s="816"/>
      <c r="N21" s="817"/>
      <c r="O21" s="816"/>
      <c r="P21" s="817"/>
      <c r="Q21" s="945"/>
      <c r="R21" s="946"/>
      <c r="S21" s="945"/>
      <c r="T21" s="946"/>
      <c r="U21" s="857"/>
      <c r="V21" s="858"/>
      <c r="W21" s="781"/>
      <c r="X21" s="782"/>
      <c r="Y21" s="781"/>
      <c r="Z21" s="782"/>
      <c r="AA21" s="792"/>
      <c r="AB21" s="792"/>
      <c r="AC21" s="792"/>
      <c r="AD21" s="792"/>
      <c r="AE21" s="792"/>
      <c r="AF21" s="792"/>
    </row>
    <row r="22" spans="1:32" s="404" customFormat="1" ht="15" customHeight="1" x14ac:dyDescent="0.2">
      <c r="B22" s="826"/>
      <c r="C22" s="827"/>
      <c r="D22" s="793"/>
      <c r="E22" s="830"/>
      <c r="F22" s="833"/>
      <c r="G22" s="836"/>
      <c r="H22" s="830"/>
      <c r="I22" s="406" t="s">
        <v>158</v>
      </c>
      <c r="J22" s="451">
        <v>42093</v>
      </c>
      <c r="K22" s="820"/>
      <c r="L22" s="821"/>
      <c r="M22" s="818"/>
      <c r="N22" s="819"/>
      <c r="O22" s="818"/>
      <c r="P22" s="819"/>
      <c r="Q22" s="947"/>
      <c r="R22" s="948"/>
      <c r="S22" s="947"/>
      <c r="T22" s="948"/>
      <c r="U22" s="859"/>
      <c r="V22" s="860"/>
      <c r="W22" s="783"/>
      <c r="X22" s="784"/>
      <c r="Y22" s="783"/>
      <c r="Z22" s="784"/>
      <c r="AA22" s="793"/>
      <c r="AB22" s="793"/>
      <c r="AC22" s="793"/>
      <c r="AD22" s="793"/>
      <c r="AE22" s="793"/>
      <c r="AF22" s="793"/>
    </row>
    <row r="23" spans="1:32" s="404" customFormat="1" ht="12.75" customHeight="1" x14ac:dyDescent="0.2">
      <c r="B23" s="873" t="s">
        <v>685</v>
      </c>
      <c r="C23" s="874"/>
      <c r="D23" s="791" t="s">
        <v>684</v>
      </c>
      <c r="E23" s="828" t="s">
        <v>282</v>
      </c>
      <c r="F23" s="831"/>
      <c r="G23" s="834" t="s">
        <v>231</v>
      </c>
      <c r="H23" s="828" t="s">
        <v>193</v>
      </c>
      <c r="I23" s="434" t="s">
        <v>184</v>
      </c>
      <c r="J23" s="438">
        <v>940000</v>
      </c>
      <c r="K23" s="434" t="s">
        <v>183</v>
      </c>
      <c r="L23" s="437">
        <f>J28+J26-0.001</f>
        <v>43270.999000000003</v>
      </c>
      <c r="M23" s="434" t="s">
        <v>182</v>
      </c>
      <c r="N23" s="436">
        <f>J23</f>
        <v>940000</v>
      </c>
      <c r="O23" s="434" t="s">
        <v>181</v>
      </c>
      <c r="P23" s="435">
        <v>0.68</v>
      </c>
      <c r="Q23" s="480" t="s">
        <v>181</v>
      </c>
      <c r="R23" s="479">
        <v>0.68</v>
      </c>
      <c r="S23" s="480" t="s">
        <v>181</v>
      </c>
      <c r="T23" s="479">
        <v>0.68</v>
      </c>
      <c r="U23" s="480" t="s">
        <v>181</v>
      </c>
      <c r="V23" s="479">
        <v>0.68</v>
      </c>
      <c r="W23" s="466" t="s">
        <v>181</v>
      </c>
      <c r="X23" s="467">
        <v>0.68</v>
      </c>
      <c r="Y23" s="466" t="s">
        <v>180</v>
      </c>
      <c r="Z23" s="465"/>
      <c r="AA23" s="791" t="s">
        <v>683</v>
      </c>
      <c r="AB23" s="791" t="s">
        <v>683</v>
      </c>
      <c r="AC23" s="791" t="s">
        <v>682</v>
      </c>
      <c r="AD23" s="791" t="s">
        <v>682</v>
      </c>
      <c r="AE23" s="791" t="s">
        <v>682</v>
      </c>
      <c r="AF23" s="791" t="s">
        <v>682</v>
      </c>
    </row>
    <row r="24" spans="1:32" s="404" customFormat="1" ht="15" customHeight="1" x14ac:dyDescent="0.2">
      <c r="B24" s="875"/>
      <c r="C24" s="876"/>
      <c r="D24" s="792"/>
      <c r="E24" s="829"/>
      <c r="F24" s="832"/>
      <c r="G24" s="835"/>
      <c r="H24" s="829"/>
      <c r="I24" s="416" t="s">
        <v>179</v>
      </c>
      <c r="J24" s="432" t="s">
        <v>681</v>
      </c>
      <c r="K24" s="416" t="s">
        <v>177</v>
      </c>
      <c r="L24" s="415"/>
      <c r="M24" s="416" t="s">
        <v>176</v>
      </c>
      <c r="N24" s="428">
        <f>N23</f>
        <v>940000</v>
      </c>
      <c r="O24" s="416" t="s">
        <v>175</v>
      </c>
      <c r="P24" s="426"/>
      <c r="Q24" s="478" t="s">
        <v>175</v>
      </c>
      <c r="R24" s="477"/>
      <c r="S24" s="478" t="s">
        <v>175</v>
      </c>
      <c r="T24" s="477"/>
      <c r="U24" s="478" t="s">
        <v>175</v>
      </c>
      <c r="V24" s="477"/>
      <c r="W24" s="463" t="s">
        <v>175</v>
      </c>
      <c r="X24" s="462"/>
      <c r="Y24" s="463" t="s">
        <v>174</v>
      </c>
      <c r="Z24" s="464"/>
      <c r="AA24" s="792"/>
      <c r="AB24" s="792"/>
      <c r="AC24" s="792"/>
      <c r="AD24" s="792"/>
      <c r="AE24" s="792"/>
      <c r="AF24" s="792"/>
    </row>
    <row r="25" spans="1:32" s="404" customFormat="1" ht="13.5" customHeight="1" x14ac:dyDescent="0.2">
      <c r="B25" s="875"/>
      <c r="C25" s="876"/>
      <c r="D25" s="792"/>
      <c r="E25" s="829"/>
      <c r="F25" s="832"/>
      <c r="G25" s="835"/>
      <c r="H25" s="829"/>
      <c r="I25" s="416" t="s">
        <v>173</v>
      </c>
      <c r="J25" s="429" t="s">
        <v>192</v>
      </c>
      <c r="K25" s="416" t="s">
        <v>171</v>
      </c>
      <c r="L25" s="427"/>
      <c r="M25" s="416" t="s">
        <v>170</v>
      </c>
      <c r="N25" s="494">
        <v>933418.8</v>
      </c>
      <c r="O25" s="416" t="s">
        <v>169</v>
      </c>
      <c r="P25" s="426">
        <v>0.75</v>
      </c>
      <c r="Q25" s="478" t="s">
        <v>169</v>
      </c>
      <c r="R25" s="477">
        <v>0.75</v>
      </c>
      <c r="S25" s="478" t="s">
        <v>169</v>
      </c>
      <c r="T25" s="477">
        <v>0.75</v>
      </c>
      <c r="U25" s="478" t="s">
        <v>169</v>
      </c>
      <c r="V25" s="477">
        <v>0.75</v>
      </c>
      <c r="W25" s="463" t="s">
        <v>169</v>
      </c>
      <c r="X25" s="462">
        <v>0.75</v>
      </c>
      <c r="Y25" s="781"/>
      <c r="Z25" s="782"/>
      <c r="AA25" s="792"/>
      <c r="AB25" s="792"/>
      <c r="AC25" s="792"/>
      <c r="AD25" s="792"/>
      <c r="AE25" s="792"/>
      <c r="AF25" s="792"/>
    </row>
    <row r="26" spans="1:32" s="404" customFormat="1" ht="15" customHeight="1" x14ac:dyDescent="0.2">
      <c r="B26" s="875"/>
      <c r="C26" s="876"/>
      <c r="D26" s="792"/>
      <c r="E26" s="829"/>
      <c r="F26" s="832"/>
      <c r="G26" s="835"/>
      <c r="H26" s="829"/>
      <c r="I26" s="416" t="s">
        <v>168</v>
      </c>
      <c r="J26" s="427">
        <v>100</v>
      </c>
      <c r="K26" s="416" t="s">
        <v>167</v>
      </c>
      <c r="L26" s="427"/>
      <c r="M26" s="816"/>
      <c r="N26" s="817"/>
      <c r="O26" s="416" t="s">
        <v>166</v>
      </c>
      <c r="P26" s="426">
        <f>IF(P24="",P25-P23,P25-P24)</f>
        <v>6.9999999999999951E-2</v>
      </c>
      <c r="Q26" s="478" t="s">
        <v>166</v>
      </c>
      <c r="R26" s="477">
        <f>IF(R24="",R25-R23,R25-R24)</f>
        <v>6.9999999999999951E-2</v>
      </c>
      <c r="S26" s="478" t="s">
        <v>166</v>
      </c>
      <c r="T26" s="477">
        <f>IF(T24="",T25-T23,T25-T24)</f>
        <v>6.9999999999999951E-2</v>
      </c>
      <c r="U26" s="478" t="s">
        <v>166</v>
      </c>
      <c r="V26" s="477">
        <f>IF(V24="",V25-V23,V25-V24)</f>
        <v>6.9999999999999951E-2</v>
      </c>
      <c r="W26" s="463" t="s">
        <v>166</v>
      </c>
      <c r="X26" s="462">
        <f>IF(X24="",X25-X23,X25-X24)</f>
        <v>6.9999999999999951E-2</v>
      </c>
      <c r="Y26" s="781"/>
      <c r="Z26" s="782"/>
      <c r="AA26" s="792"/>
      <c r="AB26" s="792"/>
      <c r="AC26" s="792"/>
      <c r="AD26" s="792"/>
      <c r="AE26" s="792"/>
      <c r="AF26" s="792"/>
    </row>
    <row r="27" spans="1:32" s="404" customFormat="1" ht="15" customHeight="1" x14ac:dyDescent="0.2">
      <c r="B27" s="875"/>
      <c r="C27" s="876"/>
      <c r="D27" s="792"/>
      <c r="E27" s="829"/>
      <c r="F27" s="832"/>
      <c r="G27" s="835"/>
      <c r="H27" s="829"/>
      <c r="I27" s="416" t="s">
        <v>165</v>
      </c>
      <c r="J27" s="415">
        <v>42997</v>
      </c>
      <c r="K27" s="416" t="s">
        <v>164</v>
      </c>
      <c r="L27" s="415"/>
      <c r="M27" s="816"/>
      <c r="N27" s="817"/>
      <c r="O27" s="816"/>
      <c r="P27" s="817"/>
      <c r="Q27" s="857"/>
      <c r="R27" s="858"/>
      <c r="S27" s="857"/>
      <c r="T27" s="858"/>
      <c r="U27" s="857"/>
      <c r="V27" s="858"/>
      <c r="W27" s="781"/>
      <c r="X27" s="782"/>
      <c r="Y27" s="781"/>
      <c r="Z27" s="782"/>
      <c r="AA27" s="792"/>
      <c r="AB27" s="792"/>
      <c r="AC27" s="792"/>
      <c r="AD27" s="792"/>
      <c r="AE27" s="792"/>
      <c r="AF27" s="792"/>
    </row>
    <row r="28" spans="1:32" s="404" customFormat="1" ht="15" customHeight="1" x14ac:dyDescent="0.2">
      <c r="B28" s="877"/>
      <c r="C28" s="878"/>
      <c r="D28" s="793"/>
      <c r="E28" s="830"/>
      <c r="F28" s="833"/>
      <c r="G28" s="836"/>
      <c r="H28" s="830"/>
      <c r="I28" s="406" t="s">
        <v>158</v>
      </c>
      <c r="J28" s="451">
        <v>43171</v>
      </c>
      <c r="K28" s="820"/>
      <c r="L28" s="821"/>
      <c r="M28" s="818"/>
      <c r="N28" s="819"/>
      <c r="O28" s="818"/>
      <c r="P28" s="819"/>
      <c r="Q28" s="859"/>
      <c r="R28" s="860"/>
      <c r="S28" s="859"/>
      <c r="T28" s="860"/>
      <c r="U28" s="859"/>
      <c r="V28" s="860"/>
      <c r="W28" s="783"/>
      <c r="X28" s="784"/>
      <c r="Y28" s="783"/>
      <c r="Z28" s="784"/>
      <c r="AA28" s="793"/>
      <c r="AB28" s="793"/>
      <c r="AC28" s="793"/>
      <c r="AD28" s="793"/>
      <c r="AE28" s="793"/>
      <c r="AF28" s="793"/>
    </row>
    <row r="29" spans="1:32" s="404" customFormat="1" ht="12.75" customHeight="1" x14ac:dyDescent="0.2">
      <c r="A29" s="402"/>
      <c r="B29" s="822" t="s">
        <v>2066</v>
      </c>
      <c r="C29" s="823"/>
      <c r="D29" s="791" t="s">
        <v>1136</v>
      </c>
      <c r="E29" s="828" t="s">
        <v>1054</v>
      </c>
      <c r="F29" s="831"/>
      <c r="G29" s="834"/>
      <c r="H29" s="828"/>
      <c r="I29" s="434" t="s">
        <v>184</v>
      </c>
      <c r="J29" s="438">
        <v>1050000</v>
      </c>
      <c r="K29" s="434" t="s">
        <v>183</v>
      </c>
      <c r="L29" s="485">
        <f>J34+J32-0.01</f>
        <v>43925.99</v>
      </c>
      <c r="M29" s="434" t="s">
        <v>182</v>
      </c>
      <c r="N29" s="436">
        <f>J29</f>
        <v>1050000</v>
      </c>
      <c r="O29" s="434" t="s">
        <v>181</v>
      </c>
      <c r="P29" s="435"/>
      <c r="Q29" s="434" t="s">
        <v>181</v>
      </c>
      <c r="R29" s="435"/>
      <c r="S29" s="499" t="s">
        <v>181</v>
      </c>
      <c r="T29" s="498">
        <v>1</v>
      </c>
      <c r="U29" s="434" t="s">
        <v>181</v>
      </c>
      <c r="V29" s="435">
        <v>1</v>
      </c>
      <c r="W29" s="466" t="s">
        <v>181</v>
      </c>
      <c r="X29" s="467">
        <v>0.63849999999999996</v>
      </c>
      <c r="Y29" s="466" t="s">
        <v>180</v>
      </c>
      <c r="Z29" s="465">
        <v>10</v>
      </c>
      <c r="AA29" s="922" t="s">
        <v>1053</v>
      </c>
      <c r="AB29" s="922" t="s">
        <v>1053</v>
      </c>
      <c r="AC29" s="791" t="s">
        <v>227</v>
      </c>
      <c r="AD29" s="791" t="s">
        <v>227</v>
      </c>
      <c r="AE29" s="791" t="s">
        <v>227</v>
      </c>
      <c r="AF29" s="791" t="s">
        <v>10</v>
      </c>
    </row>
    <row r="30" spans="1:32" s="404" customFormat="1" ht="15" customHeight="1" x14ac:dyDescent="0.2">
      <c r="A30" s="402"/>
      <c r="B30" s="824"/>
      <c r="C30" s="825"/>
      <c r="D30" s="792"/>
      <c r="E30" s="829"/>
      <c r="F30" s="832"/>
      <c r="G30" s="835"/>
      <c r="H30" s="829"/>
      <c r="I30" s="416" t="s">
        <v>179</v>
      </c>
      <c r="J30" s="432" t="s">
        <v>812</v>
      </c>
      <c r="K30" s="416" t="s">
        <v>177</v>
      </c>
      <c r="L30" s="415">
        <f>L29+L31+L32</f>
        <v>44226.99</v>
      </c>
      <c r="M30" s="416" t="s">
        <v>176</v>
      </c>
      <c r="N30" s="428">
        <f>N29</f>
        <v>1050000</v>
      </c>
      <c r="O30" s="416" t="s">
        <v>175</v>
      </c>
      <c r="P30" s="426"/>
      <c r="Q30" s="416" t="s">
        <v>175</v>
      </c>
      <c r="R30" s="426"/>
      <c r="S30" s="497" t="s">
        <v>175</v>
      </c>
      <c r="T30" s="496"/>
      <c r="U30" s="416" t="s">
        <v>175</v>
      </c>
      <c r="V30" s="426"/>
      <c r="W30" s="463" t="s">
        <v>175</v>
      </c>
      <c r="X30" s="462"/>
      <c r="Y30" s="463" t="s">
        <v>174</v>
      </c>
      <c r="Z30" s="464">
        <v>169</v>
      </c>
      <c r="AA30" s="792"/>
      <c r="AB30" s="792"/>
      <c r="AC30" s="792"/>
      <c r="AD30" s="792"/>
      <c r="AE30" s="792"/>
      <c r="AF30" s="792"/>
    </row>
    <row r="31" spans="1:32" s="404" customFormat="1" x14ac:dyDescent="0.2">
      <c r="A31" s="402"/>
      <c r="B31" s="824"/>
      <c r="C31" s="825"/>
      <c r="D31" s="792"/>
      <c r="E31" s="829"/>
      <c r="F31" s="832"/>
      <c r="G31" s="835"/>
      <c r="H31" s="829"/>
      <c r="I31" s="416" t="s">
        <v>173</v>
      </c>
      <c r="J31" s="429" t="s">
        <v>192</v>
      </c>
      <c r="K31" s="416" t="s">
        <v>171</v>
      </c>
      <c r="L31" s="427"/>
      <c r="M31" s="416" t="s">
        <v>170</v>
      </c>
      <c r="N31" s="428"/>
      <c r="O31" s="416" t="s">
        <v>169</v>
      </c>
      <c r="P31" s="426"/>
      <c r="Q31" s="416" t="s">
        <v>169</v>
      </c>
      <c r="R31" s="426"/>
      <c r="S31" s="497" t="s">
        <v>169</v>
      </c>
      <c r="T31" s="496">
        <v>1</v>
      </c>
      <c r="U31" s="416" t="s">
        <v>169</v>
      </c>
      <c r="V31" s="426">
        <v>1</v>
      </c>
      <c r="W31" s="463" t="s">
        <v>169</v>
      </c>
      <c r="X31" s="467">
        <v>0.63849999999999996</v>
      </c>
      <c r="Y31" s="781"/>
      <c r="Z31" s="782"/>
      <c r="AA31" s="792"/>
      <c r="AB31" s="792"/>
      <c r="AC31" s="792"/>
      <c r="AD31" s="792"/>
      <c r="AE31" s="792"/>
      <c r="AF31" s="792"/>
    </row>
    <row r="32" spans="1:32" s="404" customFormat="1" ht="15" customHeight="1" x14ac:dyDescent="0.2">
      <c r="A32" s="402"/>
      <c r="B32" s="824"/>
      <c r="C32" s="825"/>
      <c r="D32" s="792"/>
      <c r="E32" s="829"/>
      <c r="F32" s="832"/>
      <c r="G32" s="835"/>
      <c r="H32" s="829"/>
      <c r="I32" s="416" t="s">
        <v>168</v>
      </c>
      <c r="J32" s="427">
        <v>90</v>
      </c>
      <c r="K32" s="416" t="s">
        <v>167</v>
      </c>
      <c r="L32" s="427">
        <v>301</v>
      </c>
      <c r="M32" s="816"/>
      <c r="N32" s="817"/>
      <c r="O32" s="416" t="s">
        <v>166</v>
      </c>
      <c r="P32" s="426">
        <f>IF(P30="",P31-P29,P31-P30)</f>
        <v>0</v>
      </c>
      <c r="Q32" s="416" t="s">
        <v>166</v>
      </c>
      <c r="R32" s="426">
        <f>IF(R30="",R31-R29,R31-R30)</f>
        <v>0</v>
      </c>
      <c r="S32" s="497" t="s">
        <v>166</v>
      </c>
      <c r="T32" s="496">
        <f>IF(T30="",T31-T29,T31-T30)</f>
        <v>0</v>
      </c>
      <c r="U32" s="416" t="s">
        <v>166</v>
      </c>
      <c r="V32" s="426">
        <f>IF(V30="",V31-V29,V31-V30)</f>
        <v>0</v>
      </c>
      <c r="W32" s="463" t="s">
        <v>166</v>
      </c>
      <c r="X32" s="462">
        <f>IF(X30="",X31-X29,X31-X30)</f>
        <v>0</v>
      </c>
      <c r="Y32" s="781"/>
      <c r="Z32" s="782"/>
      <c r="AA32" s="792"/>
      <c r="AB32" s="792"/>
      <c r="AC32" s="792"/>
      <c r="AD32" s="792"/>
      <c r="AE32" s="792"/>
      <c r="AF32" s="792"/>
    </row>
    <row r="33" spans="1:33" s="404" customFormat="1" ht="15" customHeight="1" x14ac:dyDescent="0.2">
      <c r="A33" s="402"/>
      <c r="B33" s="824"/>
      <c r="C33" s="825"/>
      <c r="D33" s="792"/>
      <c r="E33" s="829"/>
      <c r="F33" s="832"/>
      <c r="G33" s="835"/>
      <c r="H33" s="829"/>
      <c r="I33" s="416" t="s">
        <v>165</v>
      </c>
      <c r="J33" s="415"/>
      <c r="K33" s="416" t="s">
        <v>164</v>
      </c>
      <c r="L33" s="415"/>
      <c r="M33" s="816"/>
      <c r="N33" s="817"/>
      <c r="O33" s="816"/>
      <c r="P33" s="817"/>
      <c r="Q33" s="816"/>
      <c r="R33" s="817"/>
      <c r="S33" s="869"/>
      <c r="T33" s="870"/>
      <c r="U33" s="816"/>
      <c r="V33" s="817"/>
      <c r="W33" s="781"/>
      <c r="X33" s="782"/>
      <c r="Y33" s="781"/>
      <c r="Z33" s="782"/>
      <c r="AA33" s="792"/>
      <c r="AB33" s="792"/>
      <c r="AC33" s="792"/>
      <c r="AD33" s="792"/>
      <c r="AE33" s="792"/>
      <c r="AF33" s="792"/>
    </row>
    <row r="34" spans="1:33" s="404" customFormat="1" ht="15" customHeight="1" x14ac:dyDescent="0.2">
      <c r="A34" s="402"/>
      <c r="B34" s="826"/>
      <c r="C34" s="827"/>
      <c r="D34" s="793"/>
      <c r="E34" s="830"/>
      <c r="F34" s="833"/>
      <c r="G34" s="836"/>
      <c r="H34" s="830"/>
      <c r="I34" s="406" t="s">
        <v>158</v>
      </c>
      <c r="J34" s="451">
        <v>43836</v>
      </c>
      <c r="K34" s="820"/>
      <c r="L34" s="821"/>
      <c r="M34" s="818"/>
      <c r="N34" s="819"/>
      <c r="O34" s="818"/>
      <c r="P34" s="819"/>
      <c r="Q34" s="818"/>
      <c r="R34" s="819"/>
      <c r="S34" s="871"/>
      <c r="T34" s="872"/>
      <c r="U34" s="818"/>
      <c r="V34" s="819"/>
      <c r="W34" s="783"/>
      <c r="X34" s="784"/>
      <c r="Y34" s="783"/>
      <c r="Z34" s="784"/>
      <c r="AA34" s="793"/>
      <c r="AB34" s="793"/>
      <c r="AC34" s="793"/>
      <c r="AD34" s="793"/>
      <c r="AE34" s="793"/>
      <c r="AF34" s="793"/>
    </row>
    <row r="35" spans="1:33" s="404" customFormat="1" ht="12.75" customHeight="1" x14ac:dyDescent="0.2">
      <c r="A35" s="402"/>
      <c r="B35" s="822" t="s">
        <v>2068</v>
      </c>
      <c r="C35" s="823"/>
      <c r="D35" s="791" t="s">
        <v>1136</v>
      </c>
      <c r="E35" s="828" t="s">
        <v>1054</v>
      </c>
      <c r="F35" s="831">
        <v>356.4</v>
      </c>
      <c r="G35" s="834" t="s">
        <v>259</v>
      </c>
      <c r="H35" s="828" t="s">
        <v>193</v>
      </c>
      <c r="I35" s="434" t="s">
        <v>184</v>
      </c>
      <c r="J35" s="438">
        <v>2000000</v>
      </c>
      <c r="K35" s="434" t="s">
        <v>183</v>
      </c>
      <c r="L35" s="485">
        <f>J40+J38-0.01</f>
        <v>44285.99</v>
      </c>
      <c r="M35" s="434" t="s">
        <v>182</v>
      </c>
      <c r="N35" s="436">
        <f>J35</f>
        <v>2000000</v>
      </c>
      <c r="O35" s="434" t="s">
        <v>181</v>
      </c>
      <c r="P35" s="435">
        <v>0.84060000000000001</v>
      </c>
      <c r="Q35" s="434" t="s">
        <v>181</v>
      </c>
      <c r="R35" s="435">
        <v>1</v>
      </c>
      <c r="S35" s="499" t="s">
        <v>181</v>
      </c>
      <c r="T35" s="498">
        <v>1</v>
      </c>
      <c r="U35" s="480" t="s">
        <v>181</v>
      </c>
      <c r="V35" s="479">
        <v>1</v>
      </c>
      <c r="W35" s="466" t="s">
        <v>181</v>
      </c>
      <c r="X35" s="467">
        <v>3.8600000000000002E-2</v>
      </c>
      <c r="Y35" s="466" t="s">
        <v>180</v>
      </c>
      <c r="Z35" s="465">
        <v>13</v>
      </c>
      <c r="AA35" s="791" t="s">
        <v>984</v>
      </c>
      <c r="AB35" s="791" t="s">
        <v>984</v>
      </c>
      <c r="AC35" s="791" t="s">
        <v>984</v>
      </c>
      <c r="AD35" s="791" t="s">
        <v>1954</v>
      </c>
      <c r="AE35" s="791" t="s">
        <v>1954</v>
      </c>
      <c r="AF35" s="791" t="s">
        <v>10</v>
      </c>
    </row>
    <row r="36" spans="1:33" s="404" customFormat="1" ht="15" customHeight="1" x14ac:dyDescent="0.2">
      <c r="A36" s="402"/>
      <c r="B36" s="824"/>
      <c r="C36" s="825"/>
      <c r="D36" s="792"/>
      <c r="E36" s="829"/>
      <c r="F36" s="832"/>
      <c r="G36" s="835"/>
      <c r="H36" s="829"/>
      <c r="I36" s="416" t="s">
        <v>179</v>
      </c>
      <c r="J36" s="491" t="s">
        <v>1038</v>
      </c>
      <c r="K36" s="416" t="s">
        <v>177</v>
      </c>
      <c r="L36" s="415"/>
      <c r="M36" s="416" t="s">
        <v>176</v>
      </c>
      <c r="N36" s="428">
        <f>N35</f>
        <v>2000000</v>
      </c>
      <c r="O36" s="416" t="s">
        <v>175</v>
      </c>
      <c r="P36" s="426"/>
      <c r="Q36" s="416" t="s">
        <v>175</v>
      </c>
      <c r="R36" s="426">
        <v>0.77890000000000004</v>
      </c>
      <c r="S36" s="497" t="s">
        <v>175</v>
      </c>
      <c r="T36" s="496">
        <v>0.77890000000000004</v>
      </c>
      <c r="U36" s="478" t="s">
        <v>175</v>
      </c>
      <c r="V36" s="477">
        <v>0.77890000000000004</v>
      </c>
      <c r="W36" s="463" t="s">
        <v>175</v>
      </c>
      <c r="X36" s="462"/>
      <c r="Y36" s="463" t="s">
        <v>174</v>
      </c>
      <c r="Z36" s="464">
        <f>+Z35*26</f>
        <v>338</v>
      </c>
      <c r="AA36" s="792"/>
      <c r="AB36" s="792"/>
      <c r="AC36" s="792"/>
      <c r="AD36" s="792"/>
      <c r="AE36" s="792"/>
      <c r="AF36" s="792"/>
    </row>
    <row r="37" spans="1:33" s="404" customFormat="1" x14ac:dyDescent="0.2">
      <c r="A37" s="402"/>
      <c r="B37" s="824"/>
      <c r="C37" s="825"/>
      <c r="D37" s="792"/>
      <c r="E37" s="829"/>
      <c r="F37" s="832"/>
      <c r="G37" s="835"/>
      <c r="H37" s="829"/>
      <c r="I37" s="416" t="s">
        <v>173</v>
      </c>
      <c r="J37" s="429" t="s">
        <v>192</v>
      </c>
      <c r="K37" s="416" t="s">
        <v>171</v>
      </c>
      <c r="L37" s="427"/>
      <c r="M37" s="416" t="s">
        <v>170</v>
      </c>
      <c r="N37" s="428"/>
      <c r="O37" s="416" t="s">
        <v>169</v>
      </c>
      <c r="P37" s="481">
        <v>0.77629999999999999</v>
      </c>
      <c r="Q37" s="416" t="s">
        <v>169</v>
      </c>
      <c r="R37" s="481">
        <v>0.86909999999999998</v>
      </c>
      <c r="S37" s="497" t="s">
        <v>169</v>
      </c>
      <c r="T37" s="514">
        <v>0.86909999999999998</v>
      </c>
      <c r="U37" s="478" t="s">
        <v>169</v>
      </c>
      <c r="V37" s="513">
        <v>0.86909999999999998</v>
      </c>
      <c r="W37" s="463" t="s">
        <v>169</v>
      </c>
      <c r="X37" s="1016">
        <v>1.5599999999999999E-2</v>
      </c>
      <c r="Y37" s="781"/>
      <c r="Z37" s="782"/>
      <c r="AA37" s="792"/>
      <c r="AB37" s="792"/>
      <c r="AC37" s="792"/>
      <c r="AD37" s="792"/>
      <c r="AE37" s="792"/>
      <c r="AF37" s="792"/>
    </row>
    <row r="38" spans="1:33" s="404" customFormat="1" ht="15" customHeight="1" x14ac:dyDescent="0.2">
      <c r="A38" s="402"/>
      <c r="B38" s="824"/>
      <c r="C38" s="825"/>
      <c r="D38" s="792"/>
      <c r="E38" s="829"/>
      <c r="F38" s="832"/>
      <c r="G38" s="835"/>
      <c r="H38" s="829"/>
      <c r="I38" s="416" t="s">
        <v>168</v>
      </c>
      <c r="J38" s="427">
        <v>120</v>
      </c>
      <c r="K38" s="416" t="s">
        <v>167</v>
      </c>
      <c r="L38" s="427"/>
      <c r="M38" s="816"/>
      <c r="N38" s="817"/>
      <c r="O38" s="416" t="s">
        <v>166</v>
      </c>
      <c r="P38" s="426">
        <f>IF(P36="",P37-P35,P37-P36)</f>
        <v>-6.4300000000000024E-2</v>
      </c>
      <c r="Q38" s="416" t="s">
        <v>166</v>
      </c>
      <c r="R38" s="426">
        <f>IF(R36="",R37-R35,R37-R36)</f>
        <v>9.0199999999999947E-2</v>
      </c>
      <c r="S38" s="497" t="s">
        <v>166</v>
      </c>
      <c r="T38" s="496">
        <f>IF(T36="",T37-T35,T37-T36)</f>
        <v>9.0199999999999947E-2</v>
      </c>
      <c r="U38" s="478" t="s">
        <v>166</v>
      </c>
      <c r="V38" s="477">
        <f>IF(V36="",V37-V35,V37-V36)</f>
        <v>9.0199999999999947E-2</v>
      </c>
      <c r="W38" s="463" t="s">
        <v>166</v>
      </c>
      <c r="X38" s="462">
        <f>IF(X36="",X37-X35,X37-X36)</f>
        <v>-2.3000000000000003E-2</v>
      </c>
      <c r="Y38" s="781"/>
      <c r="Z38" s="782"/>
      <c r="AA38" s="792"/>
      <c r="AB38" s="792"/>
      <c r="AC38" s="792"/>
      <c r="AD38" s="792"/>
      <c r="AE38" s="792"/>
      <c r="AF38" s="792"/>
    </row>
    <row r="39" spans="1:33" s="404" customFormat="1" ht="15" customHeight="1" x14ac:dyDescent="0.2">
      <c r="A39" s="402"/>
      <c r="B39" s="824"/>
      <c r="C39" s="825"/>
      <c r="D39" s="792"/>
      <c r="E39" s="829"/>
      <c r="F39" s="832"/>
      <c r="G39" s="835"/>
      <c r="H39" s="829"/>
      <c r="I39" s="416" t="s">
        <v>165</v>
      </c>
      <c r="J39" s="415"/>
      <c r="K39" s="416" t="s">
        <v>164</v>
      </c>
      <c r="L39" s="415"/>
      <c r="M39" s="816"/>
      <c r="N39" s="817"/>
      <c r="O39" s="816"/>
      <c r="P39" s="817"/>
      <c r="Q39" s="816"/>
      <c r="R39" s="817"/>
      <c r="S39" s="869"/>
      <c r="T39" s="870"/>
      <c r="U39" s="857"/>
      <c r="V39" s="858"/>
      <c r="W39" s="781"/>
      <c r="X39" s="782"/>
      <c r="Y39" s="781"/>
      <c r="Z39" s="782"/>
      <c r="AA39" s="792"/>
      <c r="AB39" s="792"/>
      <c r="AC39" s="792"/>
      <c r="AD39" s="792"/>
      <c r="AE39" s="792"/>
      <c r="AF39" s="792"/>
    </row>
    <row r="40" spans="1:33" s="404" customFormat="1" ht="24" customHeight="1" x14ac:dyDescent="0.2">
      <c r="A40" s="402"/>
      <c r="B40" s="826"/>
      <c r="C40" s="827"/>
      <c r="D40" s="793"/>
      <c r="E40" s="830"/>
      <c r="F40" s="833"/>
      <c r="G40" s="836"/>
      <c r="H40" s="830"/>
      <c r="I40" s="406" t="s">
        <v>158</v>
      </c>
      <c r="J40" s="451">
        <v>44166</v>
      </c>
      <c r="K40" s="820"/>
      <c r="L40" s="821"/>
      <c r="M40" s="818"/>
      <c r="N40" s="819"/>
      <c r="O40" s="818"/>
      <c r="P40" s="819"/>
      <c r="Q40" s="818"/>
      <c r="R40" s="819"/>
      <c r="S40" s="871"/>
      <c r="T40" s="872"/>
      <c r="U40" s="859"/>
      <c r="V40" s="860"/>
      <c r="W40" s="783"/>
      <c r="X40" s="784"/>
      <c r="Y40" s="783"/>
      <c r="Z40" s="784"/>
      <c r="AA40" s="793"/>
      <c r="AB40" s="793"/>
      <c r="AC40" s="793"/>
      <c r="AD40" s="793"/>
      <c r="AE40" s="793"/>
      <c r="AF40" s="793"/>
    </row>
    <row r="41" spans="1:33" s="597" customFormat="1" ht="12.75" customHeight="1" x14ac:dyDescent="0.2">
      <c r="B41" s="794" t="s">
        <v>2174</v>
      </c>
      <c r="C41" s="795"/>
      <c r="D41" s="800" t="s">
        <v>2118</v>
      </c>
      <c r="E41" s="803" t="s">
        <v>228</v>
      </c>
      <c r="F41" s="806">
        <v>1901</v>
      </c>
      <c r="G41" s="809" t="s">
        <v>231</v>
      </c>
      <c r="H41" s="803" t="s">
        <v>185</v>
      </c>
      <c r="I41" s="605" t="s">
        <v>184</v>
      </c>
      <c r="J41" s="606">
        <v>9825000</v>
      </c>
      <c r="K41" s="605" t="s">
        <v>183</v>
      </c>
      <c r="L41" s="631">
        <f>J46+J44-0.001</f>
        <v>43458.999000000003</v>
      </c>
      <c r="M41" s="605" t="s">
        <v>182</v>
      </c>
      <c r="N41" s="608">
        <f>J41</f>
        <v>9825000</v>
      </c>
      <c r="O41" s="605" t="s">
        <v>181</v>
      </c>
      <c r="P41" s="609">
        <v>0.94552999999999998</v>
      </c>
      <c r="Q41" s="662" t="s">
        <v>181</v>
      </c>
      <c r="R41" s="663">
        <v>1</v>
      </c>
      <c r="S41" s="677" t="s">
        <v>181</v>
      </c>
      <c r="T41" s="678">
        <v>1</v>
      </c>
      <c r="U41" s="677" t="s">
        <v>181</v>
      </c>
      <c r="V41" s="678">
        <v>1</v>
      </c>
      <c r="W41" s="653" t="s">
        <v>181</v>
      </c>
      <c r="X41" s="654">
        <v>1</v>
      </c>
      <c r="Y41" s="653" t="s">
        <v>180</v>
      </c>
      <c r="Z41" s="674">
        <v>20</v>
      </c>
      <c r="AA41" s="800" t="s">
        <v>10</v>
      </c>
      <c r="AB41" s="791" t="s">
        <v>984</v>
      </c>
      <c r="AC41" s="791" t="s">
        <v>984</v>
      </c>
      <c r="AD41" s="791" t="s">
        <v>1954</v>
      </c>
      <c r="AE41" s="791" t="s">
        <v>1954</v>
      </c>
      <c r="AF41" s="800" t="s">
        <v>10</v>
      </c>
      <c r="AG41" s="724"/>
    </row>
    <row r="42" spans="1:33" s="597" customFormat="1" ht="15" customHeight="1" x14ac:dyDescent="0.2">
      <c r="B42" s="796"/>
      <c r="C42" s="797"/>
      <c r="D42" s="801"/>
      <c r="E42" s="804"/>
      <c r="F42" s="807"/>
      <c r="G42" s="810"/>
      <c r="H42" s="804"/>
      <c r="I42" s="615" t="s">
        <v>179</v>
      </c>
      <c r="J42" s="616" t="s">
        <v>198</v>
      </c>
      <c r="K42" s="615" t="s">
        <v>177</v>
      </c>
      <c r="L42" s="683" t="s">
        <v>2173</v>
      </c>
      <c r="M42" s="615" t="s">
        <v>176</v>
      </c>
      <c r="N42" s="618">
        <f>N41</f>
        <v>9825000</v>
      </c>
      <c r="O42" s="615" t="s">
        <v>175</v>
      </c>
      <c r="P42" s="619">
        <v>0.78317999999999999</v>
      </c>
      <c r="Q42" s="664" t="s">
        <v>175</v>
      </c>
      <c r="R42" s="665">
        <v>0.83428999999999998</v>
      </c>
      <c r="S42" s="679" t="s">
        <v>175</v>
      </c>
      <c r="T42" s="680">
        <v>0.83428999999999998</v>
      </c>
      <c r="U42" s="679" t="s">
        <v>175</v>
      </c>
      <c r="V42" s="680">
        <v>0.83428999999999998</v>
      </c>
      <c r="W42" s="655" t="s">
        <v>175</v>
      </c>
      <c r="X42" s="656">
        <v>0.2253</v>
      </c>
      <c r="Y42" s="655" t="s">
        <v>174</v>
      </c>
      <c r="Z42" s="675">
        <f>20*25</f>
        <v>500</v>
      </c>
      <c r="AA42" s="801"/>
      <c r="AB42" s="792"/>
      <c r="AC42" s="792"/>
      <c r="AD42" s="792"/>
      <c r="AE42" s="792"/>
      <c r="AF42" s="801"/>
      <c r="AG42" s="724"/>
    </row>
    <row r="43" spans="1:33" s="597" customFormat="1" x14ac:dyDescent="0.2">
      <c r="B43" s="796"/>
      <c r="C43" s="797"/>
      <c r="D43" s="801"/>
      <c r="E43" s="804"/>
      <c r="F43" s="807"/>
      <c r="G43" s="810"/>
      <c r="H43" s="804"/>
      <c r="I43" s="615" t="s">
        <v>173</v>
      </c>
      <c r="J43" s="621" t="s">
        <v>2172</v>
      </c>
      <c r="K43" s="615" t="s">
        <v>171</v>
      </c>
      <c r="L43" s="684">
        <v>501</v>
      </c>
      <c r="M43" s="615" t="s">
        <v>170</v>
      </c>
      <c r="N43" s="618"/>
      <c r="O43" s="615" t="s">
        <v>169</v>
      </c>
      <c r="P43" s="619">
        <v>0.71894000000000002</v>
      </c>
      <c r="Q43" s="664" t="s">
        <v>169</v>
      </c>
      <c r="R43" s="665">
        <v>0.75190999999999997</v>
      </c>
      <c r="S43" s="679" t="s">
        <v>169</v>
      </c>
      <c r="T43" s="680">
        <v>0.75190999999999997</v>
      </c>
      <c r="U43" s="679" t="s">
        <v>169</v>
      </c>
      <c r="V43" s="680">
        <v>0.75190999999999997</v>
      </c>
      <c r="W43" s="655" t="s">
        <v>169</v>
      </c>
      <c r="X43" s="656">
        <v>0.30330000000000001</v>
      </c>
      <c r="Y43" s="777"/>
      <c r="Z43" s="778"/>
      <c r="AA43" s="801"/>
      <c r="AB43" s="792"/>
      <c r="AC43" s="792"/>
      <c r="AD43" s="792"/>
      <c r="AE43" s="792"/>
      <c r="AF43" s="801"/>
      <c r="AG43" s="724"/>
    </row>
    <row r="44" spans="1:33" s="597" customFormat="1" ht="15" customHeight="1" x14ac:dyDescent="0.2">
      <c r="B44" s="796"/>
      <c r="C44" s="797"/>
      <c r="D44" s="801"/>
      <c r="E44" s="804"/>
      <c r="F44" s="807"/>
      <c r="G44" s="810"/>
      <c r="H44" s="804"/>
      <c r="I44" s="615" t="s">
        <v>168</v>
      </c>
      <c r="J44" s="622">
        <v>330</v>
      </c>
      <c r="K44" s="615" t="s">
        <v>167</v>
      </c>
      <c r="L44" s="684"/>
      <c r="M44" s="785"/>
      <c r="N44" s="786"/>
      <c r="O44" s="615" t="s">
        <v>166</v>
      </c>
      <c r="P44" s="619">
        <f>IF(P42="",P43-P41,P43-P42)</f>
        <v>-6.4239999999999964E-2</v>
      </c>
      <c r="Q44" s="664" t="s">
        <v>166</v>
      </c>
      <c r="R44" s="665">
        <f>IF(R42="",R43-R41,R43-R42)</f>
        <v>-8.2380000000000009E-2</v>
      </c>
      <c r="S44" s="679" t="s">
        <v>166</v>
      </c>
      <c r="T44" s="680">
        <f>IF(T42="",T43-T41,T43-T42)</f>
        <v>-8.2380000000000009E-2</v>
      </c>
      <c r="U44" s="679" t="s">
        <v>166</v>
      </c>
      <c r="V44" s="680">
        <f>IF(V42="",V43-V41,V43-V42)</f>
        <v>-8.2380000000000009E-2</v>
      </c>
      <c r="W44" s="655" t="s">
        <v>166</v>
      </c>
      <c r="X44" s="656">
        <f>IF(X42="",X43-X41,X43-X42)</f>
        <v>7.8000000000000014E-2</v>
      </c>
      <c r="Y44" s="777"/>
      <c r="Z44" s="778"/>
      <c r="AA44" s="801"/>
      <c r="AB44" s="792"/>
      <c r="AC44" s="792"/>
      <c r="AD44" s="792"/>
      <c r="AE44" s="792"/>
      <c r="AF44" s="801"/>
      <c r="AG44" s="724"/>
    </row>
    <row r="45" spans="1:33" s="597" customFormat="1" ht="15" customHeight="1" x14ac:dyDescent="0.2">
      <c r="B45" s="796"/>
      <c r="C45" s="797"/>
      <c r="D45" s="801"/>
      <c r="E45" s="804"/>
      <c r="F45" s="807"/>
      <c r="G45" s="810"/>
      <c r="H45" s="804"/>
      <c r="I45" s="615" t="s">
        <v>165</v>
      </c>
      <c r="J45" s="617" t="s">
        <v>690</v>
      </c>
      <c r="K45" s="615" t="s">
        <v>164</v>
      </c>
      <c r="L45" s="685"/>
      <c r="M45" s="785"/>
      <c r="N45" s="786"/>
      <c r="O45" s="785"/>
      <c r="P45" s="786"/>
      <c r="Q45" s="845"/>
      <c r="R45" s="846"/>
      <c r="S45" s="849"/>
      <c r="T45" s="850"/>
      <c r="U45" s="849"/>
      <c r="V45" s="850"/>
      <c r="W45" s="777"/>
      <c r="X45" s="778"/>
      <c r="Y45" s="777"/>
      <c r="Z45" s="778"/>
      <c r="AA45" s="801"/>
      <c r="AB45" s="792"/>
      <c r="AC45" s="792"/>
      <c r="AD45" s="792"/>
      <c r="AE45" s="792"/>
      <c r="AF45" s="801"/>
      <c r="AG45" s="724"/>
    </row>
    <row r="46" spans="1:33" s="597" customFormat="1" ht="15" customHeight="1" x14ac:dyDescent="0.2">
      <c r="B46" s="798"/>
      <c r="C46" s="799"/>
      <c r="D46" s="802"/>
      <c r="E46" s="805"/>
      <c r="F46" s="808"/>
      <c r="G46" s="811"/>
      <c r="H46" s="805"/>
      <c r="I46" s="629" t="s">
        <v>158</v>
      </c>
      <c r="J46" s="630">
        <v>43129</v>
      </c>
      <c r="K46" s="789"/>
      <c r="L46" s="790"/>
      <c r="M46" s="787"/>
      <c r="N46" s="788"/>
      <c r="O46" s="787"/>
      <c r="P46" s="788"/>
      <c r="Q46" s="847"/>
      <c r="R46" s="848"/>
      <c r="S46" s="851"/>
      <c r="T46" s="852"/>
      <c r="U46" s="851"/>
      <c r="V46" s="852"/>
      <c r="W46" s="779"/>
      <c r="X46" s="780"/>
      <c r="Y46" s="779"/>
      <c r="Z46" s="780"/>
      <c r="AA46" s="802"/>
      <c r="AB46" s="793"/>
      <c r="AC46" s="793"/>
      <c r="AD46" s="793"/>
      <c r="AE46" s="793"/>
      <c r="AF46" s="802"/>
      <c r="AG46" s="724"/>
    </row>
    <row r="47" spans="1:33" ht="12.75" customHeight="1" x14ac:dyDescent="0.2">
      <c r="B47" s="822" t="s">
        <v>1133</v>
      </c>
      <c r="C47" s="823"/>
      <c r="D47" s="791" t="s">
        <v>661</v>
      </c>
      <c r="E47" s="828" t="s">
        <v>186</v>
      </c>
      <c r="F47" s="831"/>
      <c r="G47" s="834"/>
      <c r="H47" s="828" t="s">
        <v>559</v>
      </c>
      <c r="I47" s="434" t="s">
        <v>184</v>
      </c>
      <c r="J47" s="438">
        <v>500000</v>
      </c>
      <c r="K47" s="434" t="s">
        <v>183</v>
      </c>
      <c r="L47" s="415">
        <f>J52+J50</f>
        <v>43419</v>
      </c>
      <c r="M47" s="434" t="s">
        <v>182</v>
      </c>
      <c r="N47" s="436">
        <f>J47</f>
        <v>500000</v>
      </c>
      <c r="O47" s="434" t="s">
        <v>181</v>
      </c>
      <c r="P47" s="506">
        <v>0.9</v>
      </c>
      <c r="Q47" s="434" t="s">
        <v>181</v>
      </c>
      <c r="R47" s="506">
        <v>0.9</v>
      </c>
      <c r="S47" s="434" t="s">
        <v>181</v>
      </c>
      <c r="T47" s="506">
        <v>0.9</v>
      </c>
      <c r="U47" s="434" t="s">
        <v>181</v>
      </c>
      <c r="V47" s="506">
        <v>0.9</v>
      </c>
      <c r="W47" s="466" t="s">
        <v>181</v>
      </c>
      <c r="X47" s="515">
        <v>0.9</v>
      </c>
      <c r="Y47" s="466" t="s">
        <v>180</v>
      </c>
      <c r="Z47" s="465"/>
      <c r="AA47" s="923" t="s">
        <v>1132</v>
      </c>
      <c r="AB47" s="923" t="s">
        <v>1132</v>
      </c>
      <c r="AC47" s="923" t="s">
        <v>1131</v>
      </c>
      <c r="AD47" s="791" t="s">
        <v>1131</v>
      </c>
      <c r="AE47" s="791" t="s">
        <v>1131</v>
      </c>
      <c r="AF47" s="791" t="s">
        <v>1131</v>
      </c>
    </row>
    <row r="48" spans="1:33" ht="15" customHeight="1" x14ac:dyDescent="0.2">
      <c r="B48" s="824"/>
      <c r="C48" s="825"/>
      <c r="D48" s="792"/>
      <c r="E48" s="829"/>
      <c r="F48" s="832"/>
      <c r="G48" s="835"/>
      <c r="H48" s="829"/>
      <c r="I48" s="416" t="s">
        <v>179</v>
      </c>
      <c r="J48" s="432"/>
      <c r="K48" s="416" t="s">
        <v>177</v>
      </c>
      <c r="L48" s="415"/>
      <c r="M48" s="416" t="s">
        <v>176</v>
      </c>
      <c r="N48" s="428">
        <f>N47</f>
        <v>500000</v>
      </c>
      <c r="O48" s="416" t="s">
        <v>175</v>
      </c>
      <c r="P48" s="426"/>
      <c r="Q48" s="416" t="s">
        <v>175</v>
      </c>
      <c r="R48" s="426"/>
      <c r="S48" s="416" t="s">
        <v>175</v>
      </c>
      <c r="T48" s="426"/>
      <c r="U48" s="416" t="s">
        <v>175</v>
      </c>
      <c r="V48" s="426"/>
      <c r="W48" s="463" t="s">
        <v>175</v>
      </c>
      <c r="X48" s="462"/>
      <c r="Y48" s="463" t="s">
        <v>174</v>
      </c>
      <c r="Z48" s="464"/>
      <c r="AA48" s="924"/>
      <c r="AB48" s="924"/>
      <c r="AC48" s="924"/>
      <c r="AD48" s="792"/>
      <c r="AE48" s="792"/>
      <c r="AF48" s="792"/>
    </row>
    <row r="49" spans="1:32" s="404" customFormat="1" x14ac:dyDescent="0.2">
      <c r="A49" s="402"/>
      <c r="B49" s="824"/>
      <c r="C49" s="825"/>
      <c r="D49" s="792"/>
      <c r="E49" s="829"/>
      <c r="F49" s="832"/>
      <c r="G49" s="835"/>
      <c r="H49" s="829"/>
      <c r="I49" s="416" t="s">
        <v>173</v>
      </c>
      <c r="J49" s="490" t="s">
        <v>1130</v>
      </c>
      <c r="K49" s="416" t="s">
        <v>171</v>
      </c>
      <c r="L49" s="427"/>
      <c r="M49" s="416" t="s">
        <v>170</v>
      </c>
      <c r="N49" s="428"/>
      <c r="O49" s="416" t="s">
        <v>169</v>
      </c>
      <c r="P49" s="481">
        <v>0.9</v>
      </c>
      <c r="Q49" s="416" t="s">
        <v>169</v>
      </c>
      <c r="R49" s="481">
        <v>0.9</v>
      </c>
      <c r="S49" s="416" t="s">
        <v>169</v>
      </c>
      <c r="T49" s="481">
        <v>0.9</v>
      </c>
      <c r="U49" s="416" t="s">
        <v>169</v>
      </c>
      <c r="V49" s="481">
        <v>0.9</v>
      </c>
      <c r="W49" s="463" t="s">
        <v>169</v>
      </c>
      <c r="X49" s="1016">
        <v>0.9</v>
      </c>
      <c r="Y49" s="781"/>
      <c r="Z49" s="782"/>
      <c r="AA49" s="924"/>
      <c r="AB49" s="924"/>
      <c r="AC49" s="924"/>
      <c r="AD49" s="792"/>
      <c r="AE49" s="792"/>
      <c r="AF49" s="792"/>
    </row>
    <row r="50" spans="1:32" s="404" customFormat="1" ht="15" customHeight="1" x14ac:dyDescent="0.2">
      <c r="A50" s="402"/>
      <c r="B50" s="824"/>
      <c r="C50" s="825"/>
      <c r="D50" s="792"/>
      <c r="E50" s="829"/>
      <c r="F50" s="832"/>
      <c r="G50" s="835"/>
      <c r="H50" s="829"/>
      <c r="I50" s="416" t="s">
        <v>168</v>
      </c>
      <c r="J50" s="427"/>
      <c r="K50" s="416" t="s">
        <v>167</v>
      </c>
      <c r="L50" s="427"/>
      <c r="M50" s="816"/>
      <c r="N50" s="817"/>
      <c r="O50" s="416" t="s">
        <v>166</v>
      </c>
      <c r="P50" s="426">
        <f>IF(P48="",P49-P47,P49-P48)</f>
        <v>0</v>
      </c>
      <c r="Q50" s="416" t="s">
        <v>166</v>
      </c>
      <c r="R50" s="426">
        <f>IF(R48="",R49-R47,R49-R48)</f>
        <v>0</v>
      </c>
      <c r="S50" s="416" t="s">
        <v>166</v>
      </c>
      <c r="T50" s="426">
        <f>IF(T48="",T49-T47,T49-T48)</f>
        <v>0</v>
      </c>
      <c r="U50" s="416" t="s">
        <v>166</v>
      </c>
      <c r="V50" s="426">
        <f>IF(V48="",V49-V47,V49-V48)</f>
        <v>0</v>
      </c>
      <c r="W50" s="463" t="s">
        <v>166</v>
      </c>
      <c r="X50" s="462">
        <f>IF(X48="",X49-X47,X49-X48)</f>
        <v>0</v>
      </c>
      <c r="Y50" s="781"/>
      <c r="Z50" s="782"/>
      <c r="AA50" s="924"/>
      <c r="AB50" s="924"/>
      <c r="AC50" s="924"/>
      <c r="AD50" s="792"/>
      <c r="AE50" s="792"/>
      <c r="AF50" s="792"/>
    </row>
    <row r="51" spans="1:32" s="404" customFormat="1" ht="15" customHeight="1" x14ac:dyDescent="0.2">
      <c r="A51" s="402"/>
      <c r="B51" s="824"/>
      <c r="C51" s="825"/>
      <c r="D51" s="792"/>
      <c r="E51" s="829"/>
      <c r="F51" s="832"/>
      <c r="G51" s="835"/>
      <c r="H51" s="829"/>
      <c r="I51" s="416" t="s">
        <v>165</v>
      </c>
      <c r="J51" s="415">
        <v>43097</v>
      </c>
      <c r="K51" s="416" t="s">
        <v>164</v>
      </c>
      <c r="L51" s="415"/>
      <c r="M51" s="816"/>
      <c r="N51" s="817"/>
      <c r="O51" s="816"/>
      <c r="P51" s="817"/>
      <c r="Q51" s="816"/>
      <c r="R51" s="817"/>
      <c r="S51" s="816"/>
      <c r="T51" s="817"/>
      <c r="U51" s="816"/>
      <c r="V51" s="817"/>
      <c r="W51" s="781"/>
      <c r="X51" s="782"/>
      <c r="Y51" s="781"/>
      <c r="Z51" s="782"/>
      <c r="AA51" s="924"/>
      <c r="AB51" s="924"/>
      <c r="AC51" s="924"/>
      <c r="AD51" s="792"/>
      <c r="AE51" s="792"/>
      <c r="AF51" s="792"/>
    </row>
    <row r="52" spans="1:32" s="404" customFormat="1" ht="15" customHeight="1" x14ac:dyDescent="0.2">
      <c r="A52" s="402"/>
      <c r="B52" s="826"/>
      <c r="C52" s="827"/>
      <c r="D52" s="793"/>
      <c r="E52" s="830"/>
      <c r="F52" s="833"/>
      <c r="G52" s="836"/>
      <c r="H52" s="830"/>
      <c r="I52" s="406" t="s">
        <v>158</v>
      </c>
      <c r="J52" s="451">
        <v>43419</v>
      </c>
      <c r="K52" s="820"/>
      <c r="L52" s="821"/>
      <c r="M52" s="818"/>
      <c r="N52" s="819"/>
      <c r="O52" s="818"/>
      <c r="P52" s="819"/>
      <c r="Q52" s="818"/>
      <c r="R52" s="819"/>
      <c r="S52" s="818"/>
      <c r="T52" s="819"/>
      <c r="U52" s="818"/>
      <c r="V52" s="819"/>
      <c r="W52" s="783"/>
      <c r="X52" s="784"/>
      <c r="Y52" s="783"/>
      <c r="Z52" s="784"/>
      <c r="AA52" s="925"/>
      <c r="AB52" s="925"/>
      <c r="AC52" s="925"/>
      <c r="AD52" s="793"/>
      <c r="AE52" s="793"/>
      <c r="AF52" s="793"/>
    </row>
    <row r="53" spans="1:32" s="404" customFormat="1" ht="12.75" customHeight="1" x14ac:dyDescent="0.2">
      <c r="A53" s="402"/>
      <c r="B53" s="822" t="s">
        <v>1128</v>
      </c>
      <c r="C53" s="823"/>
      <c r="D53" s="791" t="s">
        <v>661</v>
      </c>
      <c r="E53" s="828" t="s">
        <v>620</v>
      </c>
      <c r="F53" s="831"/>
      <c r="G53" s="834"/>
      <c r="H53" s="970" t="s">
        <v>559</v>
      </c>
      <c r="I53" s="434" t="s">
        <v>184</v>
      </c>
      <c r="J53" s="438">
        <v>500000</v>
      </c>
      <c r="K53" s="434" t="s">
        <v>183</v>
      </c>
      <c r="L53" s="485"/>
      <c r="M53" s="434" t="s">
        <v>182</v>
      </c>
      <c r="N53" s="436">
        <f>J53</f>
        <v>500000</v>
      </c>
      <c r="O53" s="434" t="s">
        <v>181</v>
      </c>
      <c r="P53" s="435"/>
      <c r="Q53" s="434" t="s">
        <v>181</v>
      </c>
      <c r="R53" s="435"/>
      <c r="S53" s="434" t="s">
        <v>181</v>
      </c>
      <c r="T53" s="435"/>
      <c r="U53" s="434" t="s">
        <v>181</v>
      </c>
      <c r="V53" s="435"/>
      <c r="W53" s="466" t="s">
        <v>181</v>
      </c>
      <c r="X53" s="467"/>
      <c r="Y53" s="466" t="s">
        <v>180</v>
      </c>
      <c r="Z53" s="465"/>
      <c r="AA53" s="923" t="s">
        <v>1127</v>
      </c>
      <c r="AB53" s="923" t="s">
        <v>157</v>
      </c>
      <c r="AC53" s="923" t="s">
        <v>157</v>
      </c>
      <c r="AD53" s="791" t="s">
        <v>157</v>
      </c>
      <c r="AE53" s="791" t="s">
        <v>157</v>
      </c>
      <c r="AF53" s="791" t="s">
        <v>157</v>
      </c>
    </row>
    <row r="54" spans="1:32" s="404" customFormat="1" ht="15" customHeight="1" x14ac:dyDescent="0.2">
      <c r="A54" s="402"/>
      <c r="B54" s="824"/>
      <c r="C54" s="825"/>
      <c r="D54" s="792"/>
      <c r="E54" s="829"/>
      <c r="F54" s="832"/>
      <c r="G54" s="835"/>
      <c r="H54" s="829"/>
      <c r="I54" s="416" t="s">
        <v>179</v>
      </c>
      <c r="J54" s="432"/>
      <c r="K54" s="416" t="s">
        <v>177</v>
      </c>
      <c r="L54" s="415">
        <f>L53+L56</f>
        <v>0</v>
      </c>
      <c r="M54" s="416" t="s">
        <v>176</v>
      </c>
      <c r="N54" s="428">
        <f>N53</f>
        <v>500000</v>
      </c>
      <c r="O54" s="416" t="s">
        <v>175</v>
      </c>
      <c r="P54" s="426"/>
      <c r="Q54" s="416" t="s">
        <v>175</v>
      </c>
      <c r="R54" s="426"/>
      <c r="S54" s="416" t="s">
        <v>175</v>
      </c>
      <c r="T54" s="426"/>
      <c r="U54" s="416" t="s">
        <v>175</v>
      </c>
      <c r="V54" s="426"/>
      <c r="W54" s="463" t="s">
        <v>175</v>
      </c>
      <c r="X54" s="462"/>
      <c r="Y54" s="463" t="s">
        <v>174</v>
      </c>
      <c r="Z54" s="464"/>
      <c r="AA54" s="924"/>
      <c r="AB54" s="924"/>
      <c r="AC54" s="924"/>
      <c r="AD54" s="792"/>
      <c r="AE54" s="792"/>
      <c r="AF54" s="792"/>
    </row>
    <row r="55" spans="1:32" s="404" customFormat="1" x14ac:dyDescent="0.2">
      <c r="A55" s="402"/>
      <c r="B55" s="824"/>
      <c r="C55" s="825"/>
      <c r="D55" s="792"/>
      <c r="E55" s="829"/>
      <c r="F55" s="832"/>
      <c r="G55" s="835"/>
      <c r="H55" s="829"/>
      <c r="I55" s="416" t="s">
        <v>173</v>
      </c>
      <c r="J55" s="427"/>
      <c r="K55" s="416" t="s">
        <v>171</v>
      </c>
      <c r="L55" s="427"/>
      <c r="M55" s="416" t="s">
        <v>170</v>
      </c>
      <c r="N55" s="428"/>
      <c r="O55" s="416" t="s">
        <v>169</v>
      </c>
      <c r="P55" s="426"/>
      <c r="Q55" s="416" t="s">
        <v>169</v>
      </c>
      <c r="R55" s="426"/>
      <c r="S55" s="416" t="s">
        <v>169</v>
      </c>
      <c r="T55" s="426"/>
      <c r="U55" s="416" t="s">
        <v>169</v>
      </c>
      <c r="V55" s="426"/>
      <c r="W55" s="463" t="s">
        <v>169</v>
      </c>
      <c r="X55" s="462"/>
      <c r="Y55" s="781"/>
      <c r="Z55" s="782"/>
      <c r="AA55" s="924"/>
      <c r="AB55" s="924"/>
      <c r="AC55" s="924"/>
      <c r="AD55" s="792"/>
      <c r="AE55" s="792"/>
      <c r="AF55" s="792"/>
    </row>
    <row r="56" spans="1:32" s="404" customFormat="1" ht="15" customHeight="1" x14ac:dyDescent="0.2">
      <c r="A56" s="402"/>
      <c r="B56" s="824"/>
      <c r="C56" s="825"/>
      <c r="D56" s="792"/>
      <c r="E56" s="829"/>
      <c r="F56" s="832"/>
      <c r="G56" s="835"/>
      <c r="H56" s="829"/>
      <c r="I56" s="416" t="s">
        <v>168</v>
      </c>
      <c r="J56" s="427"/>
      <c r="K56" s="416" t="s">
        <v>167</v>
      </c>
      <c r="L56" s="427"/>
      <c r="M56" s="816"/>
      <c r="N56" s="817"/>
      <c r="O56" s="416" t="s">
        <v>166</v>
      </c>
      <c r="P56" s="426">
        <f>IF(P54="",P55-P53,P55-P54)</f>
        <v>0</v>
      </c>
      <c r="Q56" s="416" t="s">
        <v>166</v>
      </c>
      <c r="R56" s="426">
        <f>IF(R54="",R55-R53,R55-R54)</f>
        <v>0</v>
      </c>
      <c r="S56" s="416" t="s">
        <v>166</v>
      </c>
      <c r="T56" s="426">
        <f>IF(T54="",T55-T53,T55-T54)</f>
        <v>0</v>
      </c>
      <c r="U56" s="416" t="s">
        <v>166</v>
      </c>
      <c r="V56" s="426">
        <f>IF(V54="",V55-V53,V55-V54)</f>
        <v>0</v>
      </c>
      <c r="W56" s="463" t="s">
        <v>166</v>
      </c>
      <c r="X56" s="462">
        <f>IF(X54="",X55-X53,X55-X54)</f>
        <v>0</v>
      </c>
      <c r="Y56" s="781"/>
      <c r="Z56" s="782"/>
      <c r="AA56" s="924"/>
      <c r="AB56" s="924"/>
      <c r="AC56" s="924"/>
      <c r="AD56" s="792"/>
      <c r="AE56" s="792"/>
      <c r="AF56" s="792"/>
    </row>
    <row r="57" spans="1:32" s="404" customFormat="1" ht="15" customHeight="1" x14ac:dyDescent="0.2">
      <c r="A57" s="402"/>
      <c r="B57" s="824"/>
      <c r="C57" s="825"/>
      <c r="D57" s="792"/>
      <c r="E57" s="829"/>
      <c r="F57" s="832"/>
      <c r="G57" s="835"/>
      <c r="H57" s="829"/>
      <c r="I57" s="416" t="s">
        <v>165</v>
      </c>
      <c r="J57" s="415">
        <v>43097</v>
      </c>
      <c r="K57" s="416" t="s">
        <v>164</v>
      </c>
      <c r="L57" s="415"/>
      <c r="M57" s="816"/>
      <c r="N57" s="817"/>
      <c r="O57" s="816"/>
      <c r="P57" s="817"/>
      <c r="Q57" s="816"/>
      <c r="R57" s="817"/>
      <c r="S57" s="816"/>
      <c r="T57" s="817"/>
      <c r="U57" s="816"/>
      <c r="V57" s="817"/>
      <c r="W57" s="781"/>
      <c r="X57" s="782"/>
      <c r="Y57" s="781"/>
      <c r="Z57" s="782"/>
      <c r="AA57" s="924"/>
      <c r="AB57" s="924"/>
      <c r="AC57" s="924"/>
      <c r="AD57" s="792"/>
      <c r="AE57" s="792"/>
      <c r="AF57" s="792"/>
    </row>
    <row r="58" spans="1:32" s="404" customFormat="1" ht="15" customHeight="1" x14ac:dyDescent="0.2">
      <c r="A58" s="402"/>
      <c r="B58" s="826"/>
      <c r="C58" s="827"/>
      <c r="D58" s="793"/>
      <c r="E58" s="830"/>
      <c r="F58" s="833"/>
      <c r="G58" s="836"/>
      <c r="H58" s="830"/>
      <c r="I58" s="406" t="s">
        <v>158</v>
      </c>
      <c r="J58" s="451">
        <v>44068</v>
      </c>
      <c r="K58" s="820"/>
      <c r="L58" s="821"/>
      <c r="M58" s="818"/>
      <c r="N58" s="819"/>
      <c r="O58" s="818"/>
      <c r="P58" s="819"/>
      <c r="Q58" s="818"/>
      <c r="R58" s="819"/>
      <c r="S58" s="818"/>
      <c r="T58" s="819"/>
      <c r="U58" s="818"/>
      <c r="V58" s="819"/>
      <c r="W58" s="783"/>
      <c r="X58" s="784"/>
      <c r="Y58" s="783"/>
      <c r="Z58" s="784"/>
      <c r="AA58" s="925"/>
      <c r="AB58" s="925"/>
      <c r="AC58" s="925"/>
      <c r="AD58" s="793"/>
      <c r="AE58" s="793"/>
      <c r="AF58" s="793"/>
    </row>
    <row r="59" spans="1:32" s="404" customFormat="1" ht="12.75" customHeight="1" x14ac:dyDescent="0.2">
      <c r="B59" s="822" t="s">
        <v>1913</v>
      </c>
      <c r="C59" s="823"/>
      <c r="D59" s="791" t="s">
        <v>661</v>
      </c>
      <c r="E59" s="828" t="s">
        <v>228</v>
      </c>
      <c r="F59" s="831"/>
      <c r="G59" s="834" t="s">
        <v>231</v>
      </c>
      <c r="H59" s="970" t="s">
        <v>559</v>
      </c>
      <c r="I59" s="434" t="s">
        <v>184</v>
      </c>
      <c r="J59" s="438">
        <v>500000</v>
      </c>
      <c r="K59" s="434" t="s">
        <v>183</v>
      </c>
      <c r="L59" s="437"/>
      <c r="M59" s="434" t="s">
        <v>182</v>
      </c>
      <c r="N59" s="436">
        <f>J59</f>
        <v>500000</v>
      </c>
      <c r="O59" s="434" t="s">
        <v>181</v>
      </c>
      <c r="P59" s="435"/>
      <c r="Q59" s="434" t="s">
        <v>181</v>
      </c>
      <c r="R59" s="435">
        <v>1</v>
      </c>
      <c r="S59" s="434" t="s">
        <v>181</v>
      </c>
      <c r="T59" s="435">
        <v>1</v>
      </c>
      <c r="U59" s="434" t="s">
        <v>181</v>
      </c>
      <c r="V59" s="435"/>
      <c r="W59" s="466" t="s">
        <v>181</v>
      </c>
      <c r="X59" s="467"/>
      <c r="Y59" s="466" t="s">
        <v>180</v>
      </c>
      <c r="Z59" s="465"/>
      <c r="AA59" s="791" t="s">
        <v>674</v>
      </c>
      <c r="AB59" s="791" t="s">
        <v>673</v>
      </c>
      <c r="AC59" s="791" t="s">
        <v>673</v>
      </c>
      <c r="AD59" s="791"/>
      <c r="AE59" s="791"/>
      <c r="AF59" s="791" t="s">
        <v>157</v>
      </c>
    </row>
    <row r="60" spans="1:32" s="404" customFormat="1" ht="15" customHeight="1" x14ac:dyDescent="0.2">
      <c r="B60" s="824"/>
      <c r="C60" s="825"/>
      <c r="D60" s="792"/>
      <c r="E60" s="829"/>
      <c r="F60" s="832"/>
      <c r="G60" s="835"/>
      <c r="H60" s="829"/>
      <c r="I60" s="416" t="s">
        <v>179</v>
      </c>
      <c r="J60" s="432"/>
      <c r="K60" s="416" t="s">
        <v>177</v>
      </c>
      <c r="L60" s="415"/>
      <c r="M60" s="416" t="s">
        <v>176</v>
      </c>
      <c r="N60" s="428">
        <f>N59</f>
        <v>500000</v>
      </c>
      <c r="O60" s="416" t="s">
        <v>175</v>
      </c>
      <c r="P60" s="426"/>
      <c r="Q60" s="416" t="s">
        <v>175</v>
      </c>
      <c r="R60" s="426"/>
      <c r="S60" s="416" t="s">
        <v>175</v>
      </c>
      <c r="T60" s="426"/>
      <c r="U60" s="416" t="s">
        <v>175</v>
      </c>
      <c r="V60" s="426"/>
      <c r="W60" s="463" t="s">
        <v>175</v>
      </c>
      <c r="X60" s="462"/>
      <c r="Y60" s="463" t="s">
        <v>174</v>
      </c>
      <c r="Z60" s="464"/>
      <c r="AA60" s="792"/>
      <c r="AB60" s="792"/>
      <c r="AC60" s="792"/>
      <c r="AD60" s="792"/>
      <c r="AE60" s="792"/>
      <c r="AF60" s="792"/>
    </row>
    <row r="61" spans="1:32" s="404" customFormat="1" ht="13.5" customHeight="1" x14ac:dyDescent="0.2">
      <c r="B61" s="824"/>
      <c r="C61" s="825"/>
      <c r="D61" s="792"/>
      <c r="E61" s="829"/>
      <c r="F61" s="832"/>
      <c r="G61" s="835"/>
      <c r="H61" s="829"/>
      <c r="I61" s="416" t="s">
        <v>173</v>
      </c>
      <c r="J61" s="429"/>
      <c r="K61" s="416" t="s">
        <v>171</v>
      </c>
      <c r="L61" s="427"/>
      <c r="M61" s="416" t="s">
        <v>170</v>
      </c>
      <c r="N61" s="428"/>
      <c r="O61" s="416" t="s">
        <v>169</v>
      </c>
      <c r="P61" s="426"/>
      <c r="Q61" s="416" t="s">
        <v>169</v>
      </c>
      <c r="R61" s="426">
        <v>1</v>
      </c>
      <c r="S61" s="416" t="s">
        <v>594</v>
      </c>
      <c r="T61" s="426">
        <v>1</v>
      </c>
      <c r="U61" s="416" t="s">
        <v>594</v>
      </c>
      <c r="V61" s="426"/>
      <c r="W61" s="463" t="s">
        <v>594</v>
      </c>
      <c r="X61" s="462"/>
      <c r="Y61" s="781"/>
      <c r="Z61" s="782"/>
      <c r="AA61" s="792"/>
      <c r="AB61" s="792"/>
      <c r="AC61" s="792"/>
      <c r="AD61" s="792"/>
      <c r="AE61" s="792"/>
      <c r="AF61" s="792"/>
    </row>
    <row r="62" spans="1:32" s="404" customFormat="1" ht="15" customHeight="1" x14ac:dyDescent="0.2">
      <c r="B62" s="824"/>
      <c r="C62" s="825"/>
      <c r="D62" s="792"/>
      <c r="E62" s="829"/>
      <c r="F62" s="832"/>
      <c r="G62" s="835"/>
      <c r="H62" s="829"/>
      <c r="I62" s="416" t="s">
        <v>168</v>
      </c>
      <c r="J62" s="427"/>
      <c r="K62" s="416" t="s">
        <v>167</v>
      </c>
      <c r="L62" s="427"/>
      <c r="M62" s="816"/>
      <c r="N62" s="817"/>
      <c r="O62" s="416" t="s">
        <v>166</v>
      </c>
      <c r="P62" s="426">
        <f>IF(P60="",P61-P59,P61-P60)</f>
        <v>0</v>
      </c>
      <c r="Q62" s="416" t="s">
        <v>166</v>
      </c>
      <c r="R62" s="426">
        <f>IF(R60="",R61-R59,R61-R60)</f>
        <v>0</v>
      </c>
      <c r="S62" s="416" t="s">
        <v>166</v>
      </c>
      <c r="T62" s="426" t="s">
        <v>672</v>
      </c>
      <c r="U62" s="416" t="s">
        <v>166</v>
      </c>
      <c r="V62" s="426" t="s">
        <v>672</v>
      </c>
      <c r="W62" s="463" t="s">
        <v>166</v>
      </c>
      <c r="X62" s="462" t="s">
        <v>672</v>
      </c>
      <c r="Y62" s="781"/>
      <c r="Z62" s="782"/>
      <c r="AA62" s="792"/>
      <c r="AB62" s="792"/>
      <c r="AC62" s="792"/>
      <c r="AD62" s="792"/>
      <c r="AE62" s="792"/>
      <c r="AF62" s="792"/>
    </row>
    <row r="63" spans="1:32" s="404" customFormat="1" ht="15" customHeight="1" x14ac:dyDescent="0.2">
      <c r="B63" s="824"/>
      <c r="C63" s="825"/>
      <c r="D63" s="792"/>
      <c r="E63" s="829"/>
      <c r="F63" s="832"/>
      <c r="G63" s="835"/>
      <c r="H63" s="829"/>
      <c r="I63" s="416" t="s">
        <v>165</v>
      </c>
      <c r="J63" s="415"/>
      <c r="K63" s="416" t="s">
        <v>164</v>
      </c>
      <c r="L63" s="415"/>
      <c r="M63" s="816"/>
      <c r="N63" s="817"/>
      <c r="O63" s="816"/>
      <c r="P63" s="817"/>
      <c r="Q63" s="816"/>
      <c r="R63" s="817"/>
      <c r="S63" s="816"/>
      <c r="T63" s="817"/>
      <c r="U63" s="816"/>
      <c r="V63" s="817"/>
      <c r="W63" s="781"/>
      <c r="X63" s="782"/>
      <c r="Y63" s="781"/>
      <c r="Z63" s="782"/>
      <c r="AA63" s="792"/>
      <c r="AB63" s="792"/>
      <c r="AC63" s="792"/>
      <c r="AD63" s="792"/>
      <c r="AE63" s="792"/>
      <c r="AF63" s="792"/>
    </row>
    <row r="64" spans="1:32" s="404" customFormat="1" ht="15" customHeight="1" x14ac:dyDescent="0.2">
      <c r="B64" s="826"/>
      <c r="C64" s="827"/>
      <c r="D64" s="793"/>
      <c r="E64" s="830"/>
      <c r="F64" s="833"/>
      <c r="G64" s="836"/>
      <c r="H64" s="830"/>
      <c r="I64" s="406" t="s">
        <v>158</v>
      </c>
      <c r="J64" s="451"/>
      <c r="K64" s="820"/>
      <c r="L64" s="821"/>
      <c r="M64" s="818"/>
      <c r="N64" s="819"/>
      <c r="O64" s="818"/>
      <c r="P64" s="819"/>
      <c r="Q64" s="818"/>
      <c r="R64" s="819"/>
      <c r="S64" s="818"/>
      <c r="T64" s="819"/>
      <c r="U64" s="818"/>
      <c r="V64" s="819"/>
      <c r="W64" s="783"/>
      <c r="X64" s="784"/>
      <c r="Y64" s="783"/>
      <c r="Z64" s="784"/>
      <c r="AA64" s="793"/>
      <c r="AB64" s="793"/>
      <c r="AC64" s="793"/>
      <c r="AD64" s="793"/>
      <c r="AE64" s="793"/>
      <c r="AF64" s="793"/>
    </row>
    <row r="65" spans="1:32" s="404" customFormat="1" ht="12.75" customHeight="1" x14ac:dyDescent="0.2">
      <c r="B65" s="873" t="s">
        <v>671</v>
      </c>
      <c r="C65" s="874"/>
      <c r="D65" s="791" t="s">
        <v>661</v>
      </c>
      <c r="E65" s="828" t="s">
        <v>228</v>
      </c>
      <c r="F65" s="831"/>
      <c r="G65" s="834"/>
      <c r="H65" s="828" t="s">
        <v>559</v>
      </c>
      <c r="I65" s="434" t="s">
        <v>184</v>
      </c>
      <c r="J65" s="438">
        <v>500000</v>
      </c>
      <c r="K65" s="434" t="s">
        <v>183</v>
      </c>
      <c r="L65" s="437"/>
      <c r="M65" s="434" t="s">
        <v>182</v>
      </c>
      <c r="N65" s="436">
        <f>J65</f>
        <v>500000</v>
      </c>
      <c r="O65" s="434" t="s">
        <v>181</v>
      </c>
      <c r="P65" s="435"/>
      <c r="Q65" s="434" t="s">
        <v>181</v>
      </c>
      <c r="R65" s="435"/>
      <c r="S65" s="434" t="s">
        <v>181</v>
      </c>
      <c r="T65" s="435"/>
      <c r="U65" s="480" t="s">
        <v>181</v>
      </c>
      <c r="V65" s="479"/>
      <c r="W65" s="466" t="s">
        <v>181</v>
      </c>
      <c r="X65" s="467"/>
      <c r="Y65" s="466" t="s">
        <v>180</v>
      </c>
      <c r="Z65" s="465"/>
      <c r="AA65" s="791" t="s">
        <v>670</v>
      </c>
      <c r="AB65" s="791" t="s">
        <v>669</v>
      </c>
      <c r="AC65" s="791" t="s">
        <v>668</v>
      </c>
      <c r="AD65" s="791" t="s">
        <v>668</v>
      </c>
      <c r="AE65" s="791" t="s">
        <v>668</v>
      </c>
      <c r="AF65" s="791" t="s">
        <v>668</v>
      </c>
    </row>
    <row r="66" spans="1:32" s="404" customFormat="1" ht="15" customHeight="1" x14ac:dyDescent="0.2">
      <c r="B66" s="875"/>
      <c r="C66" s="876"/>
      <c r="D66" s="792"/>
      <c r="E66" s="829"/>
      <c r="F66" s="832"/>
      <c r="G66" s="835"/>
      <c r="H66" s="829"/>
      <c r="I66" s="416" t="s">
        <v>179</v>
      </c>
      <c r="J66" s="432"/>
      <c r="K66" s="416" t="s">
        <v>177</v>
      </c>
      <c r="L66" s="415"/>
      <c r="M66" s="416" t="s">
        <v>176</v>
      </c>
      <c r="N66" s="428">
        <f>N65</f>
        <v>500000</v>
      </c>
      <c r="O66" s="416" t="s">
        <v>175</v>
      </c>
      <c r="P66" s="426"/>
      <c r="Q66" s="416" t="s">
        <v>175</v>
      </c>
      <c r="R66" s="426"/>
      <c r="S66" s="416" t="s">
        <v>175</v>
      </c>
      <c r="T66" s="426"/>
      <c r="U66" s="478" t="s">
        <v>175</v>
      </c>
      <c r="V66" s="477"/>
      <c r="W66" s="463" t="s">
        <v>175</v>
      </c>
      <c r="X66" s="462"/>
      <c r="Y66" s="463" t="s">
        <v>174</v>
      </c>
      <c r="Z66" s="464"/>
      <c r="AA66" s="792"/>
      <c r="AB66" s="792"/>
      <c r="AC66" s="792"/>
      <c r="AD66" s="792"/>
      <c r="AE66" s="792"/>
      <c r="AF66" s="792"/>
    </row>
    <row r="67" spans="1:32" s="404" customFormat="1" ht="39" customHeight="1" x14ac:dyDescent="0.2">
      <c r="B67" s="875"/>
      <c r="C67" s="876"/>
      <c r="D67" s="792"/>
      <c r="E67" s="829"/>
      <c r="F67" s="832"/>
      <c r="G67" s="835"/>
      <c r="H67" s="829"/>
      <c r="I67" s="416" t="s">
        <v>173</v>
      </c>
      <c r="J67" s="429" t="s">
        <v>559</v>
      </c>
      <c r="K67" s="416" t="s">
        <v>171</v>
      </c>
      <c r="L67" s="427"/>
      <c r="M67" s="416" t="s">
        <v>170</v>
      </c>
      <c r="N67" s="428"/>
      <c r="O67" s="416" t="s">
        <v>169</v>
      </c>
      <c r="P67" s="426"/>
      <c r="Q67" s="416" t="s">
        <v>169</v>
      </c>
      <c r="R67" s="426"/>
      <c r="S67" s="416" t="s">
        <v>169</v>
      </c>
      <c r="T67" s="426"/>
      <c r="U67" s="478" t="s">
        <v>169</v>
      </c>
      <c r="V67" s="477"/>
      <c r="W67" s="463" t="s">
        <v>169</v>
      </c>
      <c r="X67" s="462"/>
      <c r="Y67" s="781"/>
      <c r="Z67" s="782"/>
      <c r="AA67" s="792"/>
      <c r="AB67" s="792"/>
      <c r="AC67" s="792"/>
      <c r="AD67" s="792"/>
      <c r="AE67" s="792"/>
      <c r="AF67" s="792"/>
    </row>
    <row r="68" spans="1:32" s="404" customFormat="1" ht="15" customHeight="1" x14ac:dyDescent="0.2">
      <c r="B68" s="875"/>
      <c r="C68" s="876"/>
      <c r="D68" s="792"/>
      <c r="E68" s="829"/>
      <c r="F68" s="832"/>
      <c r="G68" s="835"/>
      <c r="H68" s="829"/>
      <c r="I68" s="416" t="s">
        <v>168</v>
      </c>
      <c r="J68" s="427"/>
      <c r="K68" s="416" t="s">
        <v>167</v>
      </c>
      <c r="L68" s="427"/>
      <c r="M68" s="816"/>
      <c r="N68" s="817"/>
      <c r="O68" s="416" t="s">
        <v>166</v>
      </c>
      <c r="P68" s="426">
        <f>IF(P66="",P67-P65,P67-P66)</f>
        <v>0</v>
      </c>
      <c r="Q68" s="416" t="s">
        <v>166</v>
      </c>
      <c r="R68" s="426">
        <f>IF(R66="",R67-R65,R67-R66)</f>
        <v>0</v>
      </c>
      <c r="S68" s="416" t="s">
        <v>166</v>
      </c>
      <c r="T68" s="426">
        <f>IF(T66="",T67-T65,T67-T66)</f>
        <v>0</v>
      </c>
      <c r="U68" s="478" t="s">
        <v>166</v>
      </c>
      <c r="V68" s="477">
        <f>IF(V66="",V67-V65,V67-V66)</f>
        <v>0</v>
      </c>
      <c r="W68" s="463" t="s">
        <v>166</v>
      </c>
      <c r="X68" s="462">
        <f>IF(X66="",X67-X65,X67-X66)</f>
        <v>0</v>
      </c>
      <c r="Y68" s="781"/>
      <c r="Z68" s="782"/>
      <c r="AA68" s="792"/>
      <c r="AB68" s="792"/>
      <c r="AC68" s="792"/>
      <c r="AD68" s="792"/>
      <c r="AE68" s="792"/>
      <c r="AF68" s="792"/>
    </row>
    <row r="69" spans="1:32" s="404" customFormat="1" ht="15" customHeight="1" x14ac:dyDescent="0.2">
      <c r="B69" s="875"/>
      <c r="C69" s="876"/>
      <c r="D69" s="792"/>
      <c r="E69" s="829"/>
      <c r="F69" s="832"/>
      <c r="G69" s="835"/>
      <c r="H69" s="829"/>
      <c r="I69" s="416" t="s">
        <v>165</v>
      </c>
      <c r="J69" s="415">
        <v>43088</v>
      </c>
      <c r="K69" s="416" t="s">
        <v>164</v>
      </c>
      <c r="L69" s="415"/>
      <c r="M69" s="816"/>
      <c r="N69" s="817"/>
      <c r="O69" s="816"/>
      <c r="P69" s="817"/>
      <c r="Q69" s="816"/>
      <c r="R69" s="817"/>
      <c r="S69" s="816"/>
      <c r="T69" s="817"/>
      <c r="U69" s="857"/>
      <c r="V69" s="858"/>
      <c r="W69" s="781"/>
      <c r="X69" s="782"/>
      <c r="Y69" s="781"/>
      <c r="Z69" s="782"/>
      <c r="AA69" s="792"/>
      <c r="AB69" s="792"/>
      <c r="AC69" s="792"/>
      <c r="AD69" s="792"/>
      <c r="AE69" s="792"/>
      <c r="AF69" s="792"/>
    </row>
    <row r="70" spans="1:32" s="404" customFormat="1" ht="15" customHeight="1" x14ac:dyDescent="0.2">
      <c r="B70" s="877"/>
      <c r="C70" s="878"/>
      <c r="D70" s="793"/>
      <c r="E70" s="830"/>
      <c r="F70" s="833"/>
      <c r="G70" s="836"/>
      <c r="H70" s="830"/>
      <c r="I70" s="406" t="s">
        <v>158</v>
      </c>
      <c r="J70" s="451"/>
      <c r="K70" s="820"/>
      <c r="L70" s="821"/>
      <c r="M70" s="818"/>
      <c r="N70" s="819"/>
      <c r="O70" s="818"/>
      <c r="P70" s="819"/>
      <c r="Q70" s="818"/>
      <c r="R70" s="819"/>
      <c r="S70" s="818"/>
      <c r="T70" s="819"/>
      <c r="U70" s="859"/>
      <c r="V70" s="860"/>
      <c r="W70" s="783"/>
      <c r="X70" s="784"/>
      <c r="Y70" s="783"/>
      <c r="Z70" s="784"/>
      <c r="AA70" s="793"/>
      <c r="AB70" s="793"/>
      <c r="AC70" s="793"/>
      <c r="AD70" s="793"/>
      <c r="AE70" s="793"/>
      <c r="AF70" s="793"/>
    </row>
    <row r="71" spans="1:32" s="404" customFormat="1" ht="12.75" customHeight="1" x14ac:dyDescent="0.2">
      <c r="B71" s="873" t="s">
        <v>665</v>
      </c>
      <c r="C71" s="874"/>
      <c r="D71" s="894" t="s">
        <v>661</v>
      </c>
      <c r="E71" s="930" t="s">
        <v>663</v>
      </c>
      <c r="F71" s="933"/>
      <c r="G71" s="936"/>
      <c r="H71" s="930" t="s">
        <v>559</v>
      </c>
      <c r="I71" s="466" t="s">
        <v>184</v>
      </c>
      <c r="J71" s="580">
        <v>500000</v>
      </c>
      <c r="K71" s="466" t="s">
        <v>183</v>
      </c>
      <c r="L71" s="581"/>
      <c r="M71" s="466" t="s">
        <v>182</v>
      </c>
      <c r="N71" s="582">
        <f>J71</f>
        <v>500000</v>
      </c>
      <c r="O71" s="466" t="s">
        <v>181</v>
      </c>
      <c r="P71" s="467"/>
      <c r="Q71" s="466" t="s">
        <v>181</v>
      </c>
      <c r="R71" s="467"/>
      <c r="S71" s="466" t="s">
        <v>181</v>
      </c>
      <c r="T71" s="467"/>
      <c r="U71" s="466" t="s">
        <v>181</v>
      </c>
      <c r="V71" s="467"/>
      <c r="W71" s="466" t="s">
        <v>181</v>
      </c>
      <c r="X71" s="467"/>
      <c r="Y71" s="466" t="s">
        <v>180</v>
      </c>
      <c r="Z71" s="465"/>
      <c r="AA71" s="894" t="s">
        <v>238</v>
      </c>
      <c r="AB71" s="894" t="s">
        <v>238</v>
      </c>
      <c r="AC71" s="894" t="s">
        <v>238</v>
      </c>
      <c r="AD71" s="894" t="s">
        <v>238</v>
      </c>
      <c r="AE71" s="894" t="s">
        <v>238</v>
      </c>
      <c r="AF71" s="894" t="s">
        <v>238</v>
      </c>
    </row>
    <row r="72" spans="1:32" s="404" customFormat="1" ht="15" customHeight="1" x14ac:dyDescent="0.2">
      <c r="B72" s="875"/>
      <c r="C72" s="876"/>
      <c r="D72" s="895"/>
      <c r="E72" s="931"/>
      <c r="F72" s="934"/>
      <c r="G72" s="937"/>
      <c r="H72" s="931"/>
      <c r="I72" s="463" t="s">
        <v>179</v>
      </c>
      <c r="J72" s="583"/>
      <c r="K72" s="463" t="s">
        <v>177</v>
      </c>
      <c r="L72" s="584"/>
      <c r="M72" s="463" t="s">
        <v>176</v>
      </c>
      <c r="N72" s="585">
        <f>N71</f>
        <v>500000</v>
      </c>
      <c r="O72" s="463" t="s">
        <v>175</v>
      </c>
      <c r="P72" s="462"/>
      <c r="Q72" s="463" t="s">
        <v>175</v>
      </c>
      <c r="R72" s="462"/>
      <c r="S72" s="463" t="s">
        <v>175</v>
      </c>
      <c r="T72" s="462"/>
      <c r="U72" s="463" t="s">
        <v>175</v>
      </c>
      <c r="V72" s="462"/>
      <c r="W72" s="463" t="s">
        <v>175</v>
      </c>
      <c r="X72" s="462"/>
      <c r="Y72" s="463" t="s">
        <v>174</v>
      </c>
      <c r="Z72" s="464"/>
      <c r="AA72" s="895"/>
      <c r="AB72" s="895"/>
      <c r="AC72" s="895"/>
      <c r="AD72" s="895"/>
      <c r="AE72" s="895"/>
      <c r="AF72" s="895"/>
    </row>
    <row r="73" spans="1:32" s="404" customFormat="1" ht="39" customHeight="1" x14ac:dyDescent="0.2">
      <c r="B73" s="875"/>
      <c r="C73" s="876"/>
      <c r="D73" s="895"/>
      <c r="E73" s="931"/>
      <c r="F73" s="934"/>
      <c r="G73" s="937"/>
      <c r="H73" s="931"/>
      <c r="I73" s="463" t="s">
        <v>173</v>
      </c>
      <c r="J73" s="450"/>
      <c r="K73" s="463" t="s">
        <v>171</v>
      </c>
      <c r="L73" s="586"/>
      <c r="M73" s="463" t="s">
        <v>170</v>
      </c>
      <c r="N73" s="585"/>
      <c r="O73" s="463" t="s">
        <v>169</v>
      </c>
      <c r="P73" s="462"/>
      <c r="Q73" s="463" t="s">
        <v>169</v>
      </c>
      <c r="R73" s="462"/>
      <c r="S73" s="463" t="s">
        <v>169</v>
      </c>
      <c r="T73" s="462"/>
      <c r="U73" s="463" t="s">
        <v>169</v>
      </c>
      <c r="V73" s="462"/>
      <c r="W73" s="463" t="s">
        <v>169</v>
      </c>
      <c r="X73" s="462"/>
      <c r="Y73" s="781"/>
      <c r="Z73" s="782"/>
      <c r="AA73" s="895"/>
      <c r="AB73" s="895"/>
      <c r="AC73" s="895"/>
      <c r="AD73" s="895"/>
      <c r="AE73" s="895"/>
      <c r="AF73" s="895"/>
    </row>
    <row r="74" spans="1:32" s="404" customFormat="1" ht="15" customHeight="1" x14ac:dyDescent="0.2">
      <c r="B74" s="875"/>
      <c r="C74" s="876"/>
      <c r="D74" s="895"/>
      <c r="E74" s="931"/>
      <c r="F74" s="934"/>
      <c r="G74" s="937"/>
      <c r="H74" s="931"/>
      <c r="I74" s="463" t="s">
        <v>168</v>
      </c>
      <c r="J74" s="586"/>
      <c r="K74" s="463" t="s">
        <v>167</v>
      </c>
      <c r="L74" s="586"/>
      <c r="M74" s="781"/>
      <c r="N74" s="782"/>
      <c r="O74" s="463" t="s">
        <v>166</v>
      </c>
      <c r="P74" s="462">
        <f>IF(P72="",P73-P71,P73-P72)</f>
        <v>0</v>
      </c>
      <c r="Q74" s="463" t="s">
        <v>166</v>
      </c>
      <c r="R74" s="462">
        <f>IF(R72="",R73-R71,R73-R72)</f>
        <v>0</v>
      </c>
      <c r="S74" s="463" t="s">
        <v>166</v>
      </c>
      <c r="T74" s="462">
        <f>IF(T72="",T73-T71,T73-T72)</f>
        <v>0</v>
      </c>
      <c r="U74" s="463" t="s">
        <v>166</v>
      </c>
      <c r="V74" s="462">
        <f>IF(V72="",V73-V71,V73-V72)</f>
        <v>0</v>
      </c>
      <c r="W74" s="463" t="s">
        <v>166</v>
      </c>
      <c r="X74" s="462">
        <f>IF(X72="",X73-X71,X73-X72)</f>
        <v>0</v>
      </c>
      <c r="Y74" s="781"/>
      <c r="Z74" s="782"/>
      <c r="AA74" s="895"/>
      <c r="AB74" s="895"/>
      <c r="AC74" s="895"/>
      <c r="AD74" s="895"/>
      <c r="AE74" s="895"/>
      <c r="AF74" s="895"/>
    </row>
    <row r="75" spans="1:32" s="404" customFormat="1" ht="15" customHeight="1" x14ac:dyDescent="0.2">
      <c r="B75" s="875"/>
      <c r="C75" s="876"/>
      <c r="D75" s="895"/>
      <c r="E75" s="931"/>
      <c r="F75" s="934"/>
      <c r="G75" s="937"/>
      <c r="H75" s="931"/>
      <c r="I75" s="463" t="s">
        <v>165</v>
      </c>
      <c r="J75" s="584">
        <v>43088</v>
      </c>
      <c r="K75" s="463" t="s">
        <v>164</v>
      </c>
      <c r="L75" s="584"/>
      <c r="M75" s="781"/>
      <c r="N75" s="782"/>
      <c r="O75" s="781"/>
      <c r="P75" s="782"/>
      <c r="Q75" s="781"/>
      <c r="R75" s="782"/>
      <c r="S75" s="781"/>
      <c r="T75" s="782"/>
      <c r="U75" s="781"/>
      <c r="V75" s="782"/>
      <c r="W75" s="781"/>
      <c r="X75" s="782"/>
      <c r="Y75" s="781"/>
      <c r="Z75" s="782"/>
      <c r="AA75" s="895"/>
      <c r="AB75" s="895"/>
      <c r="AC75" s="895"/>
      <c r="AD75" s="895"/>
      <c r="AE75" s="895"/>
      <c r="AF75" s="895"/>
    </row>
    <row r="76" spans="1:32" s="404" customFormat="1" ht="15" customHeight="1" x14ac:dyDescent="0.2">
      <c r="B76" s="877"/>
      <c r="C76" s="878"/>
      <c r="D76" s="896"/>
      <c r="E76" s="932"/>
      <c r="F76" s="935"/>
      <c r="G76" s="938"/>
      <c r="H76" s="932"/>
      <c r="I76" s="587" t="s">
        <v>158</v>
      </c>
      <c r="J76" s="588"/>
      <c r="K76" s="939"/>
      <c r="L76" s="940"/>
      <c r="M76" s="783"/>
      <c r="N76" s="784"/>
      <c r="O76" s="783"/>
      <c r="P76" s="784"/>
      <c r="Q76" s="783"/>
      <c r="R76" s="784"/>
      <c r="S76" s="783"/>
      <c r="T76" s="784"/>
      <c r="U76" s="783"/>
      <c r="V76" s="784"/>
      <c r="W76" s="783"/>
      <c r="X76" s="784"/>
      <c r="Y76" s="783"/>
      <c r="Z76" s="784"/>
      <c r="AA76" s="896"/>
      <c r="AB76" s="896"/>
      <c r="AC76" s="896"/>
      <c r="AD76" s="896"/>
      <c r="AE76" s="896"/>
      <c r="AF76" s="896"/>
    </row>
    <row r="77" spans="1:32" s="404" customFormat="1" ht="12.75" customHeight="1" x14ac:dyDescent="0.2">
      <c r="A77" s="402"/>
      <c r="B77" s="822" t="s">
        <v>1122</v>
      </c>
      <c r="C77" s="823"/>
      <c r="D77" s="791" t="s">
        <v>1121</v>
      </c>
      <c r="E77" s="828" t="s">
        <v>973</v>
      </c>
      <c r="F77" s="831">
        <v>2252.69</v>
      </c>
      <c r="G77" s="834" t="s">
        <v>231</v>
      </c>
      <c r="H77" s="828" t="s">
        <v>185</v>
      </c>
      <c r="I77" s="434" t="s">
        <v>184</v>
      </c>
      <c r="J77" s="438">
        <v>99992356.640000001</v>
      </c>
      <c r="K77" s="434" t="s">
        <v>183</v>
      </c>
      <c r="L77" s="485">
        <v>43657</v>
      </c>
      <c r="M77" s="434" t="s">
        <v>182</v>
      </c>
      <c r="N77" s="436">
        <f>J77</f>
        <v>99992356.640000001</v>
      </c>
      <c r="O77" s="434" t="s">
        <v>181</v>
      </c>
      <c r="P77" s="435">
        <v>1</v>
      </c>
      <c r="Q77" s="475" t="s">
        <v>181</v>
      </c>
      <c r="R77" s="474">
        <v>1</v>
      </c>
      <c r="S77" s="489" t="s">
        <v>181</v>
      </c>
      <c r="T77" s="488">
        <v>1</v>
      </c>
      <c r="U77" s="489" t="s">
        <v>181</v>
      </c>
      <c r="V77" s="488">
        <v>1</v>
      </c>
      <c r="W77" s="466" t="s">
        <v>181</v>
      </c>
      <c r="X77" s="467">
        <v>1</v>
      </c>
      <c r="Y77" s="466" t="s">
        <v>180</v>
      </c>
      <c r="Z77" s="465">
        <v>10</v>
      </c>
      <c r="AA77" s="791" t="s">
        <v>1120</v>
      </c>
      <c r="AB77" s="791" t="s">
        <v>10</v>
      </c>
      <c r="AC77" s="791" t="s">
        <v>10</v>
      </c>
      <c r="AD77" s="791" t="s">
        <v>10</v>
      </c>
      <c r="AE77" s="791" t="s">
        <v>10</v>
      </c>
      <c r="AF77" s="791" t="s">
        <v>2125</v>
      </c>
    </row>
    <row r="78" spans="1:32" s="404" customFormat="1" ht="15" customHeight="1" x14ac:dyDescent="0.2">
      <c r="A78" s="402"/>
      <c r="B78" s="824"/>
      <c r="C78" s="825"/>
      <c r="D78" s="792"/>
      <c r="E78" s="829"/>
      <c r="F78" s="832"/>
      <c r="G78" s="835"/>
      <c r="H78" s="829"/>
      <c r="I78" s="416" t="s">
        <v>179</v>
      </c>
      <c r="J78" s="491" t="s">
        <v>1119</v>
      </c>
      <c r="K78" s="416" t="s">
        <v>177</v>
      </c>
      <c r="L78" s="415"/>
      <c r="M78" s="416" t="s">
        <v>176</v>
      </c>
      <c r="N78" s="428">
        <f>N77</f>
        <v>99992356.640000001</v>
      </c>
      <c r="O78" s="416" t="s">
        <v>175</v>
      </c>
      <c r="P78" s="426"/>
      <c r="Q78" s="471" t="s">
        <v>175</v>
      </c>
      <c r="R78" s="470"/>
      <c r="S78" s="487" t="s">
        <v>175</v>
      </c>
      <c r="T78" s="486"/>
      <c r="U78" s="487" t="s">
        <v>175</v>
      </c>
      <c r="V78" s="486"/>
      <c r="W78" s="463" t="s">
        <v>175</v>
      </c>
      <c r="X78" s="462"/>
      <c r="Y78" s="463" t="s">
        <v>174</v>
      </c>
      <c r="Z78" s="464">
        <v>310</v>
      </c>
      <c r="AA78" s="792"/>
      <c r="AB78" s="792"/>
      <c r="AC78" s="792"/>
      <c r="AD78" s="792"/>
      <c r="AE78" s="792"/>
      <c r="AF78" s="792"/>
    </row>
    <row r="79" spans="1:32" s="404" customFormat="1" x14ac:dyDescent="0.2">
      <c r="A79" s="402"/>
      <c r="B79" s="824"/>
      <c r="C79" s="825"/>
      <c r="D79" s="792"/>
      <c r="E79" s="829"/>
      <c r="F79" s="832"/>
      <c r="G79" s="835"/>
      <c r="H79" s="829"/>
      <c r="I79" s="416" t="s">
        <v>173</v>
      </c>
      <c r="J79" s="429" t="s">
        <v>1118</v>
      </c>
      <c r="K79" s="416" t="s">
        <v>171</v>
      </c>
      <c r="L79" s="427"/>
      <c r="M79" s="416" t="s">
        <v>170</v>
      </c>
      <c r="N79" s="494">
        <v>18280402.329999998</v>
      </c>
      <c r="O79" s="416" t="s">
        <v>169</v>
      </c>
      <c r="P79" s="426">
        <v>0.73040000000000005</v>
      </c>
      <c r="Q79" s="471" t="s">
        <v>169</v>
      </c>
      <c r="R79" s="470">
        <v>0.80537702199000005</v>
      </c>
      <c r="S79" s="487" t="s">
        <v>169</v>
      </c>
      <c r="T79" s="486">
        <v>0.80537702199000005</v>
      </c>
      <c r="U79" s="487" t="s">
        <v>169</v>
      </c>
      <c r="V79" s="486">
        <v>0.80537702199000005</v>
      </c>
      <c r="W79" s="463" t="s">
        <v>169</v>
      </c>
      <c r="X79" s="462">
        <v>0.9</v>
      </c>
      <c r="Y79" s="781"/>
      <c r="Z79" s="782"/>
      <c r="AA79" s="792"/>
      <c r="AB79" s="792"/>
      <c r="AC79" s="792"/>
      <c r="AD79" s="792"/>
      <c r="AE79" s="792"/>
      <c r="AF79" s="792"/>
    </row>
    <row r="80" spans="1:32" s="404" customFormat="1" ht="15" customHeight="1" x14ac:dyDescent="0.2">
      <c r="A80" s="402"/>
      <c r="B80" s="824"/>
      <c r="C80" s="825"/>
      <c r="D80" s="792"/>
      <c r="E80" s="829"/>
      <c r="F80" s="832"/>
      <c r="G80" s="835"/>
      <c r="H80" s="829"/>
      <c r="I80" s="416" t="s">
        <v>168</v>
      </c>
      <c r="J80" s="427">
        <v>360</v>
      </c>
      <c r="K80" s="416" t="s">
        <v>167</v>
      </c>
      <c r="L80" s="427">
        <v>20</v>
      </c>
      <c r="M80" s="816"/>
      <c r="N80" s="817"/>
      <c r="O80" s="416" t="s">
        <v>166</v>
      </c>
      <c r="P80" s="426">
        <f>IF(P78="",P79-P77,P79-P78)</f>
        <v>-0.26959999999999995</v>
      </c>
      <c r="Q80" s="471" t="s">
        <v>166</v>
      </c>
      <c r="R80" s="470">
        <f>IF(R78="",R79-R77,R79-R78)</f>
        <v>-0.19462297800999995</v>
      </c>
      <c r="S80" s="487" t="s">
        <v>166</v>
      </c>
      <c r="T80" s="486">
        <f>IF(T78="",T79-T77,T79-T78)</f>
        <v>-0.19462297800999995</v>
      </c>
      <c r="U80" s="487" t="s">
        <v>166</v>
      </c>
      <c r="V80" s="486">
        <f>IF(V78="",V79-V77,V79-V78)</f>
        <v>-0.19462297800999995</v>
      </c>
      <c r="W80" s="463" t="s">
        <v>166</v>
      </c>
      <c r="X80" s="462">
        <f>IF(X78="",X79-X77,X79-X78)</f>
        <v>-9.9999999999999978E-2</v>
      </c>
      <c r="Y80" s="781"/>
      <c r="Z80" s="782"/>
      <c r="AA80" s="792"/>
      <c r="AB80" s="792"/>
      <c r="AC80" s="792"/>
      <c r="AD80" s="792"/>
      <c r="AE80" s="792"/>
      <c r="AF80" s="792"/>
    </row>
    <row r="81" spans="1:32" s="404" customFormat="1" ht="15" customHeight="1" x14ac:dyDescent="0.2">
      <c r="A81" s="402"/>
      <c r="B81" s="824"/>
      <c r="C81" s="825"/>
      <c r="D81" s="792"/>
      <c r="E81" s="829"/>
      <c r="F81" s="832"/>
      <c r="G81" s="835"/>
      <c r="H81" s="829"/>
      <c r="I81" s="416" t="s">
        <v>165</v>
      </c>
      <c r="J81" s="415">
        <v>43389</v>
      </c>
      <c r="K81" s="416" t="s">
        <v>164</v>
      </c>
      <c r="L81" s="415"/>
      <c r="M81" s="816"/>
      <c r="N81" s="817"/>
      <c r="O81" s="816"/>
      <c r="P81" s="817"/>
      <c r="Q81" s="945"/>
      <c r="R81" s="946"/>
      <c r="S81" s="983"/>
      <c r="T81" s="984"/>
      <c r="U81" s="983"/>
      <c r="V81" s="984"/>
      <c r="W81" s="781"/>
      <c r="X81" s="782"/>
      <c r="Y81" s="781"/>
      <c r="Z81" s="782"/>
      <c r="AA81" s="792"/>
      <c r="AB81" s="792"/>
      <c r="AC81" s="792"/>
      <c r="AD81" s="792"/>
      <c r="AE81" s="792"/>
      <c r="AF81" s="792"/>
    </row>
    <row r="82" spans="1:32" s="404" customFormat="1" ht="15" customHeight="1" x14ac:dyDescent="0.2">
      <c r="A82" s="402"/>
      <c r="B82" s="826"/>
      <c r="C82" s="827"/>
      <c r="D82" s="793"/>
      <c r="E82" s="830"/>
      <c r="F82" s="833"/>
      <c r="G82" s="836"/>
      <c r="H82" s="830"/>
      <c r="I82" s="406" t="s">
        <v>158</v>
      </c>
      <c r="J82" s="451">
        <v>43298</v>
      </c>
      <c r="K82" s="820"/>
      <c r="L82" s="821"/>
      <c r="M82" s="818"/>
      <c r="N82" s="819"/>
      <c r="O82" s="818"/>
      <c r="P82" s="819"/>
      <c r="Q82" s="947"/>
      <c r="R82" s="948"/>
      <c r="S82" s="985"/>
      <c r="T82" s="986"/>
      <c r="U82" s="985"/>
      <c r="V82" s="986"/>
      <c r="W82" s="783"/>
      <c r="X82" s="784"/>
      <c r="Y82" s="783"/>
      <c r="Z82" s="784"/>
      <c r="AA82" s="793"/>
      <c r="AB82" s="793"/>
      <c r="AC82" s="793"/>
      <c r="AD82" s="793"/>
      <c r="AE82" s="793"/>
      <c r="AF82" s="793"/>
    </row>
    <row r="83" spans="1:32" s="404" customFormat="1" ht="12.75" customHeight="1" x14ac:dyDescent="0.2">
      <c r="B83" s="822" t="s">
        <v>659</v>
      </c>
      <c r="C83" s="823"/>
      <c r="D83" s="791" t="s">
        <v>653</v>
      </c>
      <c r="E83" s="828" t="s">
        <v>228</v>
      </c>
      <c r="F83" s="831"/>
      <c r="G83" s="834" t="s">
        <v>231</v>
      </c>
      <c r="H83" s="828" t="s">
        <v>185</v>
      </c>
      <c r="I83" s="434" t="s">
        <v>184</v>
      </c>
      <c r="J83" s="438">
        <v>3975000</v>
      </c>
      <c r="K83" s="434" t="s">
        <v>183</v>
      </c>
      <c r="L83" s="437">
        <f>J88+J86-0.001</f>
        <v>43926.999000000003</v>
      </c>
      <c r="M83" s="434" t="s">
        <v>182</v>
      </c>
      <c r="N83" s="436">
        <f>J83</f>
        <v>3975000</v>
      </c>
      <c r="O83" s="434" t="s">
        <v>181</v>
      </c>
      <c r="P83" s="435">
        <v>1</v>
      </c>
      <c r="Q83" s="460" t="s">
        <v>181</v>
      </c>
      <c r="R83" s="459">
        <v>1</v>
      </c>
      <c r="S83" s="460" t="s">
        <v>181</v>
      </c>
      <c r="T83" s="459">
        <v>1</v>
      </c>
      <c r="U83" s="480" t="s">
        <v>181</v>
      </c>
      <c r="V83" s="479">
        <v>1</v>
      </c>
      <c r="W83" s="466" t="s">
        <v>181</v>
      </c>
      <c r="X83" s="467">
        <v>1</v>
      </c>
      <c r="Y83" s="466" t="s">
        <v>180</v>
      </c>
      <c r="Z83" s="465">
        <v>10</v>
      </c>
      <c r="AA83" s="791" t="s">
        <v>10</v>
      </c>
      <c r="AB83" s="791" t="s">
        <v>10</v>
      </c>
      <c r="AC83" s="791" t="s">
        <v>10</v>
      </c>
      <c r="AD83" s="791" t="s">
        <v>10</v>
      </c>
      <c r="AE83" s="791" t="s">
        <v>1953</v>
      </c>
      <c r="AF83" s="791" t="s">
        <v>134</v>
      </c>
    </row>
    <row r="84" spans="1:32" s="404" customFormat="1" ht="15" customHeight="1" x14ac:dyDescent="0.2">
      <c r="B84" s="824"/>
      <c r="C84" s="825"/>
      <c r="D84" s="792"/>
      <c r="E84" s="829"/>
      <c r="F84" s="832"/>
      <c r="G84" s="835"/>
      <c r="H84" s="829"/>
      <c r="I84" s="416" t="s">
        <v>179</v>
      </c>
      <c r="J84" s="432" t="s">
        <v>198</v>
      </c>
      <c r="K84" s="416" t="s">
        <v>177</v>
      </c>
      <c r="L84" s="431" t="s">
        <v>1952</v>
      </c>
      <c r="M84" s="416" t="s">
        <v>176</v>
      </c>
      <c r="N84" s="428">
        <f>N83</f>
        <v>3975000</v>
      </c>
      <c r="O84" s="416" t="s">
        <v>175</v>
      </c>
      <c r="P84" s="426">
        <v>0.41599999999999998</v>
      </c>
      <c r="Q84" s="458" t="s">
        <v>175</v>
      </c>
      <c r="R84" s="457">
        <v>1</v>
      </c>
      <c r="S84" s="458" t="s">
        <v>175</v>
      </c>
      <c r="T84" s="457">
        <v>1</v>
      </c>
      <c r="U84" s="478" t="s">
        <v>175</v>
      </c>
      <c r="V84" s="477">
        <v>1</v>
      </c>
      <c r="W84" s="463" t="s">
        <v>175</v>
      </c>
      <c r="X84" s="462">
        <v>1</v>
      </c>
      <c r="Y84" s="463" t="s">
        <v>174</v>
      </c>
      <c r="Z84" s="464">
        <v>260</v>
      </c>
      <c r="AA84" s="792"/>
      <c r="AB84" s="792"/>
      <c r="AC84" s="792"/>
      <c r="AD84" s="792"/>
      <c r="AE84" s="792"/>
      <c r="AF84" s="792"/>
    </row>
    <row r="85" spans="1:32" s="404" customFormat="1" ht="13.5" customHeight="1" x14ac:dyDescent="0.2">
      <c r="B85" s="824"/>
      <c r="C85" s="825"/>
      <c r="D85" s="792"/>
      <c r="E85" s="829"/>
      <c r="F85" s="832"/>
      <c r="G85" s="835"/>
      <c r="H85" s="829"/>
      <c r="I85" s="416" t="s">
        <v>173</v>
      </c>
      <c r="J85" s="429" t="s">
        <v>658</v>
      </c>
      <c r="K85" s="416" t="s">
        <v>171</v>
      </c>
      <c r="L85" s="427">
        <v>71</v>
      </c>
      <c r="M85" s="416" t="s">
        <v>170</v>
      </c>
      <c r="N85" s="428"/>
      <c r="O85" s="416" t="s">
        <v>169</v>
      </c>
      <c r="P85" s="426">
        <v>0.41599999999999998</v>
      </c>
      <c r="Q85" s="458" t="s">
        <v>169</v>
      </c>
      <c r="R85" s="457">
        <v>0.56879999999999997</v>
      </c>
      <c r="S85" s="458" t="s">
        <v>169</v>
      </c>
      <c r="T85" s="457">
        <v>0.56879999999999997</v>
      </c>
      <c r="U85" s="478" t="s">
        <v>169</v>
      </c>
      <c r="V85" s="477">
        <v>0.56879999999999997</v>
      </c>
      <c r="W85" s="463" t="s">
        <v>169</v>
      </c>
      <c r="X85" s="462">
        <v>0.43120000000000003</v>
      </c>
      <c r="Y85" s="781"/>
      <c r="Z85" s="782"/>
      <c r="AA85" s="792"/>
      <c r="AB85" s="792"/>
      <c r="AC85" s="792"/>
      <c r="AD85" s="792"/>
      <c r="AE85" s="792"/>
      <c r="AF85" s="792"/>
    </row>
    <row r="86" spans="1:32" s="404" customFormat="1" ht="15" customHeight="1" x14ac:dyDescent="0.2">
      <c r="B86" s="824"/>
      <c r="C86" s="825"/>
      <c r="D86" s="792"/>
      <c r="E86" s="829"/>
      <c r="F86" s="832"/>
      <c r="G86" s="835"/>
      <c r="H86" s="829"/>
      <c r="I86" s="416" t="s">
        <v>168</v>
      </c>
      <c r="J86" s="427">
        <v>137</v>
      </c>
      <c r="K86" s="416" t="s">
        <v>167</v>
      </c>
      <c r="L86" s="427">
        <v>100</v>
      </c>
      <c r="M86" s="816"/>
      <c r="N86" s="817"/>
      <c r="O86" s="416" t="s">
        <v>166</v>
      </c>
      <c r="P86" s="426">
        <f>IF(P84="",P85-P83,P85-P84)</f>
        <v>0</v>
      </c>
      <c r="Q86" s="458" t="s">
        <v>166</v>
      </c>
      <c r="R86" s="457">
        <f>IF(R84="",R85-R83,R85-R84)</f>
        <v>-0.43120000000000003</v>
      </c>
      <c r="S86" s="458" t="s">
        <v>166</v>
      </c>
      <c r="T86" s="457">
        <f>IF(T84="",T85-T83,T85-T84)</f>
        <v>-0.43120000000000003</v>
      </c>
      <c r="U86" s="478" t="s">
        <v>166</v>
      </c>
      <c r="V86" s="477">
        <f>IF(V84="",V85-V83,V85-V84)</f>
        <v>-0.43120000000000003</v>
      </c>
      <c r="W86" s="463" t="s">
        <v>166</v>
      </c>
      <c r="X86" s="462">
        <f>IF(X84="",X85-X83,X85-X84)</f>
        <v>-0.56879999999999997</v>
      </c>
      <c r="Y86" s="781"/>
      <c r="Z86" s="782"/>
      <c r="AA86" s="792"/>
      <c r="AB86" s="792"/>
      <c r="AC86" s="792"/>
      <c r="AD86" s="792"/>
      <c r="AE86" s="792"/>
      <c r="AF86" s="792"/>
    </row>
    <row r="87" spans="1:32" s="404" customFormat="1" ht="15" customHeight="1" x14ac:dyDescent="0.2">
      <c r="B87" s="824"/>
      <c r="C87" s="825"/>
      <c r="D87" s="792"/>
      <c r="E87" s="829"/>
      <c r="F87" s="832"/>
      <c r="G87" s="835"/>
      <c r="H87" s="829"/>
      <c r="I87" s="416" t="s">
        <v>165</v>
      </c>
      <c r="J87" s="415" t="s">
        <v>657</v>
      </c>
      <c r="K87" s="416" t="s">
        <v>164</v>
      </c>
      <c r="L87" s="415"/>
      <c r="M87" s="816"/>
      <c r="N87" s="817"/>
      <c r="O87" s="816"/>
      <c r="P87" s="817"/>
      <c r="Q87" s="853"/>
      <c r="R87" s="854"/>
      <c r="S87" s="853"/>
      <c r="T87" s="854"/>
      <c r="U87" s="857"/>
      <c r="V87" s="858"/>
      <c r="W87" s="781"/>
      <c r="X87" s="782"/>
      <c r="Y87" s="781"/>
      <c r="Z87" s="782"/>
      <c r="AA87" s="792"/>
      <c r="AB87" s="792"/>
      <c r="AC87" s="792"/>
      <c r="AD87" s="792"/>
      <c r="AE87" s="792"/>
      <c r="AF87" s="792"/>
    </row>
    <row r="88" spans="1:32" s="404" customFormat="1" ht="15" customHeight="1" x14ac:dyDescent="0.2">
      <c r="B88" s="826"/>
      <c r="C88" s="827"/>
      <c r="D88" s="793"/>
      <c r="E88" s="830"/>
      <c r="F88" s="833"/>
      <c r="G88" s="836"/>
      <c r="H88" s="830"/>
      <c r="I88" s="406" t="s">
        <v>158</v>
      </c>
      <c r="J88" s="451">
        <v>43790</v>
      </c>
      <c r="K88" s="820"/>
      <c r="L88" s="821"/>
      <c r="M88" s="818"/>
      <c r="N88" s="819"/>
      <c r="O88" s="818"/>
      <c r="P88" s="819"/>
      <c r="Q88" s="855"/>
      <c r="R88" s="856"/>
      <c r="S88" s="855"/>
      <c r="T88" s="856"/>
      <c r="U88" s="859"/>
      <c r="V88" s="860"/>
      <c r="W88" s="783"/>
      <c r="X88" s="784"/>
      <c r="Y88" s="783"/>
      <c r="Z88" s="784"/>
      <c r="AA88" s="793"/>
      <c r="AB88" s="793"/>
      <c r="AC88" s="793"/>
      <c r="AD88" s="793"/>
      <c r="AE88" s="793"/>
      <c r="AF88" s="793"/>
    </row>
    <row r="89" spans="1:32" s="404" customFormat="1" ht="12.75" customHeight="1" x14ac:dyDescent="0.2">
      <c r="B89" s="822" t="s">
        <v>656</v>
      </c>
      <c r="C89" s="823"/>
      <c r="D89" s="791" t="s">
        <v>653</v>
      </c>
      <c r="E89" s="828" t="s">
        <v>228</v>
      </c>
      <c r="F89" s="831"/>
      <c r="G89" s="834"/>
      <c r="H89" s="828"/>
      <c r="I89" s="434" t="s">
        <v>184</v>
      </c>
      <c r="J89" s="438">
        <v>4000000</v>
      </c>
      <c r="K89" s="434" t="s">
        <v>183</v>
      </c>
      <c r="L89" s="437">
        <f>+J94+J92</f>
        <v>44227</v>
      </c>
      <c r="M89" s="434" t="s">
        <v>182</v>
      </c>
      <c r="N89" s="436">
        <f>J89</f>
        <v>4000000</v>
      </c>
      <c r="O89" s="434" t="s">
        <v>181</v>
      </c>
      <c r="P89" s="435"/>
      <c r="Q89" s="434" t="s">
        <v>181</v>
      </c>
      <c r="R89" s="435"/>
      <c r="S89" s="434" t="s">
        <v>181</v>
      </c>
      <c r="T89" s="435"/>
      <c r="U89" s="480" t="s">
        <v>181</v>
      </c>
      <c r="V89" s="479"/>
      <c r="W89" s="466" t="s">
        <v>181</v>
      </c>
      <c r="X89" s="467">
        <v>0.2742</v>
      </c>
      <c r="Y89" s="466" t="s">
        <v>180</v>
      </c>
      <c r="Z89" s="465">
        <v>8</v>
      </c>
      <c r="AA89" s="922" t="s">
        <v>655</v>
      </c>
      <c r="AB89" s="922" t="s">
        <v>655</v>
      </c>
      <c r="AC89" s="922" t="s">
        <v>655</v>
      </c>
      <c r="AD89" s="922" t="s">
        <v>655</v>
      </c>
      <c r="AE89" s="922" t="s">
        <v>1951</v>
      </c>
      <c r="AF89" s="922" t="s">
        <v>10</v>
      </c>
    </row>
    <row r="90" spans="1:32" s="404" customFormat="1" ht="15" customHeight="1" x14ac:dyDescent="0.2">
      <c r="B90" s="824"/>
      <c r="C90" s="825"/>
      <c r="D90" s="792"/>
      <c r="E90" s="829"/>
      <c r="F90" s="832"/>
      <c r="G90" s="835"/>
      <c r="H90" s="829"/>
      <c r="I90" s="416" t="s">
        <v>179</v>
      </c>
      <c r="J90" s="432" t="s">
        <v>1950</v>
      </c>
      <c r="K90" s="416" t="s">
        <v>177</v>
      </c>
      <c r="L90" s="415"/>
      <c r="M90" s="416" t="s">
        <v>176</v>
      </c>
      <c r="N90" s="428">
        <f>N89</f>
        <v>4000000</v>
      </c>
      <c r="O90" s="416" t="s">
        <v>175</v>
      </c>
      <c r="P90" s="426"/>
      <c r="Q90" s="416" t="s">
        <v>175</v>
      </c>
      <c r="R90" s="426"/>
      <c r="S90" s="416" t="s">
        <v>175</v>
      </c>
      <c r="T90" s="426"/>
      <c r="U90" s="478" t="s">
        <v>175</v>
      </c>
      <c r="V90" s="477"/>
      <c r="W90" s="463" t="s">
        <v>175</v>
      </c>
      <c r="X90" s="462"/>
      <c r="Y90" s="463" t="s">
        <v>174</v>
      </c>
      <c r="Z90" s="464">
        <f>+Z89*22</f>
        <v>176</v>
      </c>
      <c r="AA90" s="792"/>
      <c r="AB90" s="792"/>
      <c r="AC90" s="792"/>
      <c r="AD90" s="792"/>
      <c r="AE90" s="792"/>
      <c r="AF90" s="792"/>
    </row>
    <row r="91" spans="1:32" s="404" customFormat="1" ht="39" customHeight="1" x14ac:dyDescent="0.2">
      <c r="B91" s="824"/>
      <c r="C91" s="825"/>
      <c r="D91" s="792"/>
      <c r="E91" s="829"/>
      <c r="F91" s="832"/>
      <c r="G91" s="835"/>
      <c r="H91" s="829"/>
      <c r="I91" s="416" t="s">
        <v>173</v>
      </c>
      <c r="J91" s="429" t="s">
        <v>1949</v>
      </c>
      <c r="K91" s="416" t="s">
        <v>171</v>
      </c>
      <c r="L91" s="427"/>
      <c r="M91" s="416" t="s">
        <v>170</v>
      </c>
      <c r="N91" s="428"/>
      <c r="O91" s="416" t="s">
        <v>169</v>
      </c>
      <c r="P91" s="426"/>
      <c r="Q91" s="416" t="s">
        <v>169</v>
      </c>
      <c r="R91" s="426"/>
      <c r="S91" s="416" t="s">
        <v>169</v>
      </c>
      <c r="T91" s="426"/>
      <c r="U91" s="478" t="s">
        <v>169</v>
      </c>
      <c r="V91" s="477"/>
      <c r="W91" s="463" t="s">
        <v>169</v>
      </c>
      <c r="X91" s="462">
        <v>0.2742</v>
      </c>
      <c r="Y91" s="781"/>
      <c r="Z91" s="782"/>
      <c r="AA91" s="792"/>
      <c r="AB91" s="792"/>
      <c r="AC91" s="792"/>
      <c r="AD91" s="792"/>
      <c r="AE91" s="792"/>
      <c r="AF91" s="792"/>
    </row>
    <row r="92" spans="1:32" s="404" customFormat="1" ht="15" customHeight="1" x14ac:dyDescent="0.2">
      <c r="B92" s="824"/>
      <c r="C92" s="825"/>
      <c r="D92" s="792"/>
      <c r="E92" s="829"/>
      <c r="F92" s="832"/>
      <c r="G92" s="835"/>
      <c r="H92" s="829"/>
      <c r="I92" s="416" t="s">
        <v>168</v>
      </c>
      <c r="J92" s="427">
        <v>150</v>
      </c>
      <c r="K92" s="416" t="s">
        <v>167</v>
      </c>
      <c r="L92" s="427"/>
      <c r="M92" s="816"/>
      <c r="N92" s="817"/>
      <c r="O92" s="416" t="s">
        <v>166</v>
      </c>
      <c r="P92" s="426">
        <f>IF(P90="",P91-P89,P91-P90)</f>
        <v>0</v>
      </c>
      <c r="Q92" s="416" t="s">
        <v>166</v>
      </c>
      <c r="R92" s="426">
        <f>IF(R90="",R91-R89,R91-R90)</f>
        <v>0</v>
      </c>
      <c r="S92" s="416" t="s">
        <v>166</v>
      </c>
      <c r="T92" s="426">
        <f>IF(T90="",T91-T89,T91-T90)</f>
        <v>0</v>
      </c>
      <c r="U92" s="478" t="s">
        <v>166</v>
      </c>
      <c r="V92" s="477">
        <f>IF(V90="",V91-V89,V91-V90)</f>
        <v>0</v>
      </c>
      <c r="W92" s="463" t="s">
        <v>166</v>
      </c>
      <c r="X92" s="462">
        <f>IF(X90="",X91-X89,X91-X90)</f>
        <v>0</v>
      </c>
      <c r="Y92" s="781"/>
      <c r="Z92" s="782"/>
      <c r="AA92" s="792"/>
      <c r="AB92" s="792"/>
      <c r="AC92" s="792"/>
      <c r="AD92" s="792"/>
      <c r="AE92" s="792"/>
      <c r="AF92" s="792"/>
    </row>
    <row r="93" spans="1:32" s="404" customFormat="1" ht="15" customHeight="1" x14ac:dyDescent="0.2">
      <c r="B93" s="824"/>
      <c r="C93" s="825"/>
      <c r="D93" s="792"/>
      <c r="E93" s="829"/>
      <c r="F93" s="832"/>
      <c r="G93" s="835"/>
      <c r="H93" s="829"/>
      <c r="I93" s="416" t="s">
        <v>165</v>
      </c>
      <c r="J93" s="415" t="s">
        <v>284</v>
      </c>
      <c r="K93" s="416" t="s">
        <v>164</v>
      </c>
      <c r="L93" s="415"/>
      <c r="M93" s="816"/>
      <c r="N93" s="817"/>
      <c r="O93" s="816"/>
      <c r="P93" s="817"/>
      <c r="Q93" s="816"/>
      <c r="R93" s="817"/>
      <c r="S93" s="816"/>
      <c r="T93" s="817"/>
      <c r="U93" s="857"/>
      <c r="V93" s="858"/>
      <c r="W93" s="781"/>
      <c r="X93" s="782"/>
      <c r="Y93" s="781"/>
      <c r="Z93" s="782"/>
      <c r="AA93" s="792"/>
      <c r="AB93" s="792"/>
      <c r="AC93" s="792"/>
      <c r="AD93" s="792"/>
      <c r="AE93" s="792"/>
      <c r="AF93" s="792"/>
    </row>
    <row r="94" spans="1:32" s="404" customFormat="1" ht="15" customHeight="1" x14ac:dyDescent="0.2">
      <c r="B94" s="826"/>
      <c r="C94" s="827"/>
      <c r="D94" s="793"/>
      <c r="E94" s="830"/>
      <c r="F94" s="833"/>
      <c r="G94" s="836"/>
      <c r="H94" s="830"/>
      <c r="I94" s="406" t="s">
        <v>158</v>
      </c>
      <c r="J94" s="405">
        <v>44077</v>
      </c>
      <c r="K94" s="820"/>
      <c r="L94" s="821"/>
      <c r="M94" s="818"/>
      <c r="N94" s="819"/>
      <c r="O94" s="818"/>
      <c r="P94" s="819"/>
      <c r="Q94" s="818"/>
      <c r="R94" s="819"/>
      <c r="S94" s="818"/>
      <c r="T94" s="819"/>
      <c r="U94" s="859"/>
      <c r="V94" s="860"/>
      <c r="W94" s="783"/>
      <c r="X94" s="784"/>
      <c r="Y94" s="783"/>
      <c r="Z94" s="784"/>
      <c r="AA94" s="793"/>
      <c r="AB94" s="793"/>
      <c r="AC94" s="793"/>
      <c r="AD94" s="793"/>
      <c r="AE94" s="793"/>
      <c r="AF94" s="793"/>
    </row>
    <row r="95" spans="1:32" s="404" customFormat="1" ht="12.75" customHeight="1" x14ac:dyDescent="0.2">
      <c r="A95" s="402"/>
      <c r="B95" s="999" t="s">
        <v>1064</v>
      </c>
      <c r="C95" s="823"/>
      <c r="D95" s="791" t="s">
        <v>653</v>
      </c>
      <c r="E95" s="828" t="s">
        <v>1061</v>
      </c>
      <c r="F95" s="831"/>
      <c r="G95" s="834"/>
      <c r="H95" s="828" t="s">
        <v>193</v>
      </c>
      <c r="I95" s="434" t="s">
        <v>184</v>
      </c>
      <c r="J95" s="438">
        <v>1760000</v>
      </c>
      <c r="K95" s="434" t="s">
        <v>183</v>
      </c>
      <c r="L95" s="437">
        <f>J100+J98</f>
        <v>43864</v>
      </c>
      <c r="M95" s="434" t="s">
        <v>182</v>
      </c>
      <c r="N95" s="436">
        <f>J95</f>
        <v>1760000</v>
      </c>
      <c r="O95" s="434" t="s">
        <v>181</v>
      </c>
      <c r="P95" s="435">
        <v>1</v>
      </c>
      <c r="Q95" s="434" t="s">
        <v>181</v>
      </c>
      <c r="R95" s="435">
        <v>1</v>
      </c>
      <c r="S95" s="434" t="s">
        <v>181</v>
      </c>
      <c r="T95" s="435">
        <v>1</v>
      </c>
      <c r="U95" s="480" t="s">
        <v>181</v>
      </c>
      <c r="V95" s="479">
        <v>1</v>
      </c>
      <c r="W95" s="466" t="s">
        <v>181</v>
      </c>
      <c r="X95" s="467">
        <v>1</v>
      </c>
      <c r="Y95" s="466" t="s">
        <v>180</v>
      </c>
      <c r="Z95" s="465">
        <v>25</v>
      </c>
      <c r="AA95" s="791" t="s">
        <v>1063</v>
      </c>
      <c r="AB95" s="791" t="s">
        <v>114</v>
      </c>
      <c r="AC95" s="791" t="s">
        <v>114</v>
      </c>
      <c r="AD95" s="791" t="s">
        <v>114</v>
      </c>
      <c r="AE95" s="791" t="s">
        <v>114</v>
      </c>
      <c r="AF95" s="791" t="s">
        <v>114</v>
      </c>
    </row>
    <row r="96" spans="1:32" s="404" customFormat="1" ht="15" customHeight="1" x14ac:dyDescent="0.2">
      <c r="A96" s="402"/>
      <c r="B96" s="824"/>
      <c r="C96" s="825"/>
      <c r="D96" s="792"/>
      <c r="E96" s="829"/>
      <c r="F96" s="832"/>
      <c r="G96" s="835"/>
      <c r="H96" s="829"/>
      <c r="I96" s="416" t="s">
        <v>179</v>
      </c>
      <c r="J96" s="432" t="s">
        <v>1006</v>
      </c>
      <c r="K96" s="416" t="s">
        <v>177</v>
      </c>
      <c r="L96" s="415">
        <f>L95+L97+L98</f>
        <v>43936</v>
      </c>
      <c r="M96" s="416" t="s">
        <v>176</v>
      </c>
      <c r="N96" s="428">
        <f>N95</f>
        <v>1760000</v>
      </c>
      <c r="O96" s="416" t="s">
        <v>175</v>
      </c>
      <c r="P96" s="426">
        <v>1</v>
      </c>
      <c r="Q96" s="416" t="s">
        <v>175</v>
      </c>
      <c r="R96" s="426">
        <v>0.95079999999999998</v>
      </c>
      <c r="S96" s="416" t="s">
        <v>175</v>
      </c>
      <c r="T96" s="426">
        <v>0.95079999999999998</v>
      </c>
      <c r="U96" s="478" t="s">
        <v>175</v>
      </c>
      <c r="V96" s="477">
        <v>0.95079999999999998</v>
      </c>
      <c r="W96" s="463" t="s">
        <v>175</v>
      </c>
      <c r="X96" s="462">
        <v>0.95079999999999998</v>
      </c>
      <c r="Y96" s="463" t="s">
        <v>174</v>
      </c>
      <c r="Z96" s="464">
        <f>Z95*15</f>
        <v>375</v>
      </c>
      <c r="AA96" s="792"/>
      <c r="AB96" s="792"/>
      <c r="AC96" s="792"/>
      <c r="AD96" s="792"/>
      <c r="AE96" s="792"/>
      <c r="AF96" s="792"/>
    </row>
    <row r="97" spans="1:32" s="404" customFormat="1" x14ac:dyDescent="0.2">
      <c r="A97" s="402"/>
      <c r="B97" s="824"/>
      <c r="C97" s="825"/>
      <c r="D97" s="792"/>
      <c r="E97" s="829"/>
      <c r="F97" s="832"/>
      <c r="G97" s="835"/>
      <c r="H97" s="829"/>
      <c r="I97" s="416" t="s">
        <v>173</v>
      </c>
      <c r="J97" s="490" t="s">
        <v>192</v>
      </c>
      <c r="K97" s="416" t="s">
        <v>171</v>
      </c>
      <c r="L97" s="427">
        <v>28</v>
      </c>
      <c r="M97" s="416" t="s">
        <v>170</v>
      </c>
      <c r="N97" s="428">
        <v>1235344</v>
      </c>
      <c r="O97" s="416" t="s">
        <v>169</v>
      </c>
      <c r="P97" s="481">
        <v>0.95569999999999999</v>
      </c>
      <c r="Q97" s="416" t="s">
        <v>169</v>
      </c>
      <c r="R97" s="481">
        <v>0.98</v>
      </c>
      <c r="S97" s="416" t="s">
        <v>169</v>
      </c>
      <c r="T97" s="481">
        <v>0.98</v>
      </c>
      <c r="U97" s="478" t="s">
        <v>169</v>
      </c>
      <c r="V97" s="513">
        <v>0.98</v>
      </c>
      <c r="W97" s="463" t="s">
        <v>169</v>
      </c>
      <c r="X97" s="1016">
        <v>0.98</v>
      </c>
      <c r="Y97" s="781"/>
      <c r="Z97" s="782"/>
      <c r="AA97" s="792"/>
      <c r="AB97" s="792"/>
      <c r="AC97" s="792"/>
      <c r="AD97" s="792"/>
      <c r="AE97" s="792"/>
      <c r="AF97" s="792"/>
    </row>
    <row r="98" spans="1:32" s="404" customFormat="1" ht="15" customHeight="1" x14ac:dyDescent="0.2">
      <c r="A98" s="402"/>
      <c r="B98" s="824"/>
      <c r="C98" s="825"/>
      <c r="D98" s="792"/>
      <c r="E98" s="829"/>
      <c r="F98" s="832"/>
      <c r="G98" s="835"/>
      <c r="H98" s="829"/>
      <c r="I98" s="416" t="s">
        <v>168</v>
      </c>
      <c r="J98" s="427">
        <v>70</v>
      </c>
      <c r="K98" s="416" t="s">
        <v>167</v>
      </c>
      <c r="L98" s="427">
        <v>44</v>
      </c>
      <c r="M98" s="816"/>
      <c r="N98" s="817"/>
      <c r="O98" s="416" t="s">
        <v>166</v>
      </c>
      <c r="P98" s="426">
        <f>IF(P96="",P97-P95,P97-P96)</f>
        <v>-4.4300000000000006E-2</v>
      </c>
      <c r="Q98" s="416" t="s">
        <v>166</v>
      </c>
      <c r="R98" s="426">
        <f>IF(R96="",R97-R95,R97-R96)</f>
        <v>2.9200000000000004E-2</v>
      </c>
      <c r="S98" s="416" t="s">
        <v>166</v>
      </c>
      <c r="T98" s="426">
        <f>IF(T96="",T97-T95,T97-T96)</f>
        <v>2.9200000000000004E-2</v>
      </c>
      <c r="U98" s="478" t="s">
        <v>166</v>
      </c>
      <c r="V98" s="477">
        <f>IF(V96="",V97-V95,V97-V96)</f>
        <v>2.9200000000000004E-2</v>
      </c>
      <c r="W98" s="463" t="s">
        <v>166</v>
      </c>
      <c r="X98" s="462">
        <f>IF(X96="",X97-X95,X97-X96)</f>
        <v>2.9200000000000004E-2</v>
      </c>
      <c r="Y98" s="781"/>
      <c r="Z98" s="782"/>
      <c r="AA98" s="792"/>
      <c r="AB98" s="792"/>
      <c r="AC98" s="792"/>
      <c r="AD98" s="792"/>
      <c r="AE98" s="792"/>
      <c r="AF98" s="792"/>
    </row>
    <row r="99" spans="1:32" s="404" customFormat="1" ht="15" customHeight="1" x14ac:dyDescent="0.2">
      <c r="A99" s="402"/>
      <c r="B99" s="824"/>
      <c r="C99" s="825"/>
      <c r="D99" s="792"/>
      <c r="E99" s="829"/>
      <c r="F99" s="832"/>
      <c r="G99" s="835"/>
      <c r="H99" s="829"/>
      <c r="I99" s="416" t="s">
        <v>165</v>
      </c>
      <c r="J99" s="415">
        <v>43794</v>
      </c>
      <c r="K99" s="416" t="s">
        <v>164</v>
      </c>
      <c r="L99" s="415"/>
      <c r="M99" s="816"/>
      <c r="N99" s="817"/>
      <c r="O99" s="816"/>
      <c r="P99" s="817"/>
      <c r="Q99" s="816"/>
      <c r="R99" s="817"/>
      <c r="S99" s="816"/>
      <c r="T99" s="817"/>
      <c r="U99" s="857"/>
      <c r="V99" s="858"/>
      <c r="W99" s="781"/>
      <c r="X99" s="782"/>
      <c r="Y99" s="781"/>
      <c r="Z99" s="782"/>
      <c r="AA99" s="792"/>
      <c r="AB99" s="792"/>
      <c r="AC99" s="792"/>
      <c r="AD99" s="792"/>
      <c r="AE99" s="792"/>
      <c r="AF99" s="792"/>
    </row>
    <row r="100" spans="1:32" s="404" customFormat="1" ht="15" customHeight="1" x14ac:dyDescent="0.2">
      <c r="A100" s="402"/>
      <c r="B100" s="826"/>
      <c r="C100" s="827"/>
      <c r="D100" s="793"/>
      <c r="E100" s="830"/>
      <c r="F100" s="833"/>
      <c r="G100" s="836"/>
      <c r="H100" s="830"/>
      <c r="I100" s="406" t="s">
        <v>158</v>
      </c>
      <c r="J100" s="451">
        <v>43794</v>
      </c>
      <c r="K100" s="820"/>
      <c r="L100" s="821"/>
      <c r="M100" s="818"/>
      <c r="N100" s="819"/>
      <c r="O100" s="818"/>
      <c r="P100" s="819"/>
      <c r="Q100" s="818"/>
      <c r="R100" s="819"/>
      <c r="S100" s="818"/>
      <c r="T100" s="819"/>
      <c r="U100" s="859"/>
      <c r="V100" s="860"/>
      <c r="W100" s="783"/>
      <c r="X100" s="784"/>
      <c r="Y100" s="783"/>
      <c r="Z100" s="784"/>
      <c r="AA100" s="793"/>
      <c r="AB100" s="793"/>
      <c r="AC100" s="793"/>
      <c r="AD100" s="793"/>
      <c r="AE100" s="793"/>
      <c r="AF100" s="793"/>
    </row>
    <row r="101" spans="1:32" s="404" customFormat="1" ht="12.75" customHeight="1" x14ac:dyDescent="0.2">
      <c r="A101" s="402"/>
      <c r="B101" s="822" t="s">
        <v>115</v>
      </c>
      <c r="C101" s="823"/>
      <c r="D101" s="791" t="s">
        <v>653</v>
      </c>
      <c r="E101" s="828" t="s">
        <v>1061</v>
      </c>
      <c r="F101" s="831"/>
      <c r="G101" s="834"/>
      <c r="H101" s="970" t="s">
        <v>193</v>
      </c>
      <c r="I101" s="434" t="s">
        <v>184</v>
      </c>
      <c r="J101" s="438">
        <v>2310000</v>
      </c>
      <c r="K101" s="434" t="s">
        <v>183</v>
      </c>
      <c r="L101" s="437">
        <f>J106+J104</f>
        <v>43930</v>
      </c>
      <c r="M101" s="434" t="s">
        <v>182</v>
      </c>
      <c r="N101" s="436">
        <f>J101</f>
        <v>2310000</v>
      </c>
      <c r="O101" s="434" t="s">
        <v>181</v>
      </c>
      <c r="P101" s="435">
        <v>1</v>
      </c>
      <c r="Q101" s="434" t="s">
        <v>181</v>
      </c>
      <c r="R101" s="435">
        <v>1</v>
      </c>
      <c r="S101" s="434" t="s">
        <v>181</v>
      </c>
      <c r="T101" s="435">
        <v>1</v>
      </c>
      <c r="U101" s="480" t="s">
        <v>181</v>
      </c>
      <c r="V101" s="479">
        <v>1</v>
      </c>
      <c r="W101" s="466" t="s">
        <v>181</v>
      </c>
      <c r="X101" s="467">
        <v>1</v>
      </c>
      <c r="Y101" s="466" t="s">
        <v>180</v>
      </c>
      <c r="Z101" s="465">
        <v>23</v>
      </c>
      <c r="AA101" s="791" t="s">
        <v>1022</v>
      </c>
      <c r="AB101" s="791" t="s">
        <v>116</v>
      </c>
      <c r="AC101" s="791" t="s">
        <v>116</v>
      </c>
      <c r="AD101" s="791" t="s">
        <v>116</v>
      </c>
      <c r="AE101" s="791" t="s">
        <v>116</v>
      </c>
      <c r="AF101" s="791" t="s">
        <v>116</v>
      </c>
    </row>
    <row r="102" spans="1:32" s="404" customFormat="1" ht="15" customHeight="1" x14ac:dyDescent="0.2">
      <c r="A102" s="402"/>
      <c r="B102" s="824"/>
      <c r="C102" s="825"/>
      <c r="D102" s="792"/>
      <c r="E102" s="829"/>
      <c r="F102" s="832"/>
      <c r="G102" s="835"/>
      <c r="H102" s="829"/>
      <c r="I102" s="416" t="s">
        <v>179</v>
      </c>
      <c r="J102" s="432" t="s">
        <v>986</v>
      </c>
      <c r="K102" s="416" t="s">
        <v>177</v>
      </c>
      <c r="L102" s="415">
        <f>L101+L104+L103</f>
        <v>44063</v>
      </c>
      <c r="M102" s="416" t="s">
        <v>176</v>
      </c>
      <c r="N102" s="428">
        <f>N101</f>
        <v>2310000</v>
      </c>
      <c r="O102" s="416" t="s">
        <v>175</v>
      </c>
      <c r="P102" s="426">
        <v>1</v>
      </c>
      <c r="Q102" s="416" t="s">
        <v>175</v>
      </c>
      <c r="R102" s="426">
        <v>0.81569000000000003</v>
      </c>
      <c r="S102" s="416" t="s">
        <v>175</v>
      </c>
      <c r="T102" s="426">
        <v>0.81569000000000003</v>
      </c>
      <c r="U102" s="478" t="s">
        <v>175</v>
      </c>
      <c r="V102" s="477">
        <v>0.81569000000000003</v>
      </c>
      <c r="W102" s="463" t="s">
        <v>175</v>
      </c>
      <c r="X102" s="462">
        <v>1</v>
      </c>
      <c r="Y102" s="463" t="s">
        <v>174</v>
      </c>
      <c r="Z102" s="464">
        <f>Z101*31</f>
        <v>713</v>
      </c>
      <c r="AA102" s="792"/>
      <c r="AB102" s="792"/>
      <c r="AC102" s="792"/>
      <c r="AD102" s="792"/>
      <c r="AE102" s="792"/>
      <c r="AF102" s="792"/>
    </row>
    <row r="103" spans="1:32" s="404" customFormat="1" x14ac:dyDescent="0.2">
      <c r="A103" s="402"/>
      <c r="B103" s="824"/>
      <c r="C103" s="825"/>
      <c r="D103" s="792"/>
      <c r="E103" s="829"/>
      <c r="F103" s="832"/>
      <c r="G103" s="835"/>
      <c r="H103" s="829"/>
      <c r="I103" s="416" t="s">
        <v>173</v>
      </c>
      <c r="J103" s="429" t="s">
        <v>192</v>
      </c>
      <c r="K103" s="416" t="s">
        <v>171</v>
      </c>
      <c r="L103" s="427">
        <v>28</v>
      </c>
      <c r="M103" s="416" t="s">
        <v>170</v>
      </c>
      <c r="N103" s="428">
        <f>N102*P103</f>
        <v>1678908</v>
      </c>
      <c r="O103" s="416" t="s">
        <v>169</v>
      </c>
      <c r="P103" s="426">
        <v>0.7268</v>
      </c>
      <c r="Q103" s="416" t="s">
        <v>169</v>
      </c>
      <c r="R103" s="426">
        <v>0.76390000000000002</v>
      </c>
      <c r="S103" s="416" t="s">
        <v>169</v>
      </c>
      <c r="T103" s="426">
        <v>0.76390000000000002</v>
      </c>
      <c r="U103" s="478" t="s">
        <v>169</v>
      </c>
      <c r="V103" s="477">
        <v>0.76390000000000002</v>
      </c>
      <c r="W103" s="463" t="s">
        <v>169</v>
      </c>
      <c r="X103" s="462">
        <v>1</v>
      </c>
      <c r="Y103" s="781"/>
      <c r="Z103" s="782"/>
      <c r="AA103" s="792"/>
      <c r="AB103" s="792"/>
      <c r="AC103" s="792"/>
      <c r="AD103" s="792"/>
      <c r="AE103" s="792"/>
      <c r="AF103" s="792"/>
    </row>
    <row r="104" spans="1:32" s="404" customFormat="1" ht="15" customHeight="1" x14ac:dyDescent="0.2">
      <c r="A104" s="402"/>
      <c r="B104" s="824"/>
      <c r="C104" s="825"/>
      <c r="D104" s="792"/>
      <c r="E104" s="829"/>
      <c r="F104" s="832"/>
      <c r="G104" s="835"/>
      <c r="H104" s="829"/>
      <c r="I104" s="416" t="s">
        <v>168</v>
      </c>
      <c r="J104" s="427">
        <v>115</v>
      </c>
      <c r="K104" s="416" t="s">
        <v>167</v>
      </c>
      <c r="L104" s="427">
        <v>105</v>
      </c>
      <c r="M104" s="816"/>
      <c r="N104" s="817"/>
      <c r="O104" s="416" t="s">
        <v>166</v>
      </c>
      <c r="P104" s="426">
        <f>IF(P102="",P103-P101,P103-P102)</f>
        <v>-0.2732</v>
      </c>
      <c r="Q104" s="416" t="s">
        <v>166</v>
      </c>
      <c r="R104" s="426">
        <f>IF(R102="",R103-R101,R103-R102)</f>
        <v>-5.1790000000000003E-2</v>
      </c>
      <c r="S104" s="416" t="s">
        <v>166</v>
      </c>
      <c r="T104" s="426">
        <f>IF(T102="",T103-T101,T103-T102)</f>
        <v>-5.1790000000000003E-2</v>
      </c>
      <c r="U104" s="478" t="s">
        <v>166</v>
      </c>
      <c r="V104" s="477">
        <f>IF(V102="",V103-V101,V103-V102)</f>
        <v>-5.1790000000000003E-2</v>
      </c>
      <c r="W104" s="463" t="s">
        <v>166</v>
      </c>
      <c r="X104" s="462">
        <f>IF(X102="",X103-X101,X103-X102)</f>
        <v>0</v>
      </c>
      <c r="Y104" s="781"/>
      <c r="Z104" s="782"/>
      <c r="AA104" s="792"/>
      <c r="AB104" s="792"/>
      <c r="AC104" s="792"/>
      <c r="AD104" s="792"/>
      <c r="AE104" s="792"/>
      <c r="AF104" s="792"/>
    </row>
    <row r="105" spans="1:32" s="404" customFormat="1" ht="15" customHeight="1" x14ac:dyDescent="0.2">
      <c r="A105" s="402"/>
      <c r="B105" s="824"/>
      <c r="C105" s="825"/>
      <c r="D105" s="792"/>
      <c r="E105" s="829"/>
      <c r="F105" s="832"/>
      <c r="G105" s="835"/>
      <c r="H105" s="829"/>
      <c r="I105" s="416" t="s">
        <v>165</v>
      </c>
      <c r="J105" s="415">
        <v>43794</v>
      </c>
      <c r="K105" s="416" t="s">
        <v>164</v>
      </c>
      <c r="L105" s="415">
        <v>44063</v>
      </c>
      <c r="M105" s="816"/>
      <c r="N105" s="817"/>
      <c r="O105" s="816"/>
      <c r="P105" s="817"/>
      <c r="Q105" s="816"/>
      <c r="R105" s="817"/>
      <c r="S105" s="816"/>
      <c r="T105" s="817"/>
      <c r="U105" s="816"/>
      <c r="V105" s="817"/>
      <c r="W105" s="781"/>
      <c r="X105" s="782"/>
      <c r="Y105" s="781"/>
      <c r="Z105" s="782"/>
      <c r="AA105" s="792"/>
      <c r="AB105" s="792"/>
      <c r="AC105" s="792"/>
      <c r="AD105" s="792"/>
      <c r="AE105" s="792"/>
      <c r="AF105" s="792"/>
    </row>
    <row r="106" spans="1:32" s="404" customFormat="1" ht="15" customHeight="1" x14ac:dyDescent="0.2">
      <c r="A106" s="402"/>
      <c r="B106" s="826"/>
      <c r="C106" s="827"/>
      <c r="D106" s="793"/>
      <c r="E106" s="830"/>
      <c r="F106" s="833"/>
      <c r="G106" s="836"/>
      <c r="H106" s="830"/>
      <c r="I106" s="406" t="s">
        <v>158</v>
      </c>
      <c r="J106" s="451">
        <v>43815</v>
      </c>
      <c r="K106" s="820"/>
      <c r="L106" s="821"/>
      <c r="M106" s="818"/>
      <c r="N106" s="819"/>
      <c r="O106" s="818"/>
      <c r="P106" s="819"/>
      <c r="Q106" s="818"/>
      <c r="R106" s="819"/>
      <c r="S106" s="818"/>
      <c r="T106" s="819"/>
      <c r="U106" s="818"/>
      <c r="V106" s="819"/>
      <c r="W106" s="783"/>
      <c r="X106" s="784"/>
      <c r="Y106" s="783"/>
      <c r="Z106" s="784"/>
      <c r="AA106" s="793"/>
      <c r="AB106" s="793"/>
      <c r="AC106" s="793"/>
      <c r="AD106" s="793"/>
      <c r="AE106" s="793"/>
      <c r="AF106" s="793"/>
    </row>
    <row r="107" spans="1:32" s="404" customFormat="1" ht="12.75" customHeight="1" x14ac:dyDescent="0.2">
      <c r="A107" s="402"/>
      <c r="B107" s="999" t="s">
        <v>1057</v>
      </c>
      <c r="C107" s="823"/>
      <c r="D107" s="791" t="s">
        <v>653</v>
      </c>
      <c r="E107" s="828" t="s">
        <v>1056</v>
      </c>
      <c r="F107" s="831"/>
      <c r="G107" s="834"/>
      <c r="H107" s="828" t="s">
        <v>193</v>
      </c>
      <c r="I107" s="434" t="s">
        <v>184</v>
      </c>
      <c r="J107" s="438">
        <v>1000000</v>
      </c>
      <c r="K107" s="434" t="s">
        <v>183</v>
      </c>
      <c r="L107" s="437">
        <f>J112+J110-0.01</f>
        <v>44042.99</v>
      </c>
      <c r="M107" s="434" t="s">
        <v>182</v>
      </c>
      <c r="N107" s="436">
        <f>J107</f>
        <v>1000000</v>
      </c>
      <c r="O107" s="434" t="s">
        <v>181</v>
      </c>
      <c r="P107" s="435">
        <v>0.42649999999999999</v>
      </c>
      <c r="Q107" s="480" t="s">
        <v>181</v>
      </c>
      <c r="R107" s="479">
        <v>0.42649999999999999</v>
      </c>
      <c r="S107" s="480" t="s">
        <v>181</v>
      </c>
      <c r="T107" s="479">
        <v>0.42649999999999999</v>
      </c>
      <c r="U107" s="480" t="s">
        <v>181</v>
      </c>
      <c r="V107" s="479">
        <v>0.42649999999999999</v>
      </c>
      <c r="W107" s="466" t="s">
        <v>181</v>
      </c>
      <c r="X107" s="467">
        <v>0.42649999999999999</v>
      </c>
      <c r="Y107" s="466" t="s">
        <v>180</v>
      </c>
      <c r="Z107" s="465">
        <v>6</v>
      </c>
      <c r="AA107" s="791" t="s">
        <v>10</v>
      </c>
      <c r="AB107" s="791" t="s">
        <v>10</v>
      </c>
      <c r="AC107" s="791" t="s">
        <v>10</v>
      </c>
      <c r="AD107" s="791" t="s">
        <v>10</v>
      </c>
      <c r="AE107" s="791" t="s">
        <v>10</v>
      </c>
      <c r="AF107" s="791" t="s">
        <v>2126</v>
      </c>
    </row>
    <row r="108" spans="1:32" s="404" customFormat="1" ht="15" customHeight="1" x14ac:dyDescent="0.2">
      <c r="A108" s="402"/>
      <c r="B108" s="824"/>
      <c r="C108" s="825"/>
      <c r="D108" s="792"/>
      <c r="E108" s="829"/>
      <c r="F108" s="832"/>
      <c r="G108" s="835"/>
      <c r="H108" s="829"/>
      <c r="I108" s="416" t="s">
        <v>179</v>
      </c>
      <c r="J108" s="432" t="s">
        <v>1021</v>
      </c>
      <c r="K108" s="416" t="s">
        <v>177</v>
      </c>
      <c r="L108" s="415">
        <f>L107+L110</f>
        <v>44042.99</v>
      </c>
      <c r="M108" s="416" t="s">
        <v>176</v>
      </c>
      <c r="N108" s="428">
        <f>N107</f>
        <v>1000000</v>
      </c>
      <c r="O108" s="416" t="s">
        <v>175</v>
      </c>
      <c r="P108" s="426"/>
      <c r="Q108" s="478" t="s">
        <v>175</v>
      </c>
      <c r="R108" s="477"/>
      <c r="S108" s="478" t="s">
        <v>175</v>
      </c>
      <c r="T108" s="477"/>
      <c r="U108" s="478" t="s">
        <v>175</v>
      </c>
      <c r="V108" s="477"/>
      <c r="W108" s="463" t="s">
        <v>175</v>
      </c>
      <c r="X108" s="462"/>
      <c r="Y108" s="463" t="s">
        <v>174</v>
      </c>
      <c r="Z108" s="464">
        <f>Z107*15</f>
        <v>90</v>
      </c>
      <c r="AA108" s="792"/>
      <c r="AB108" s="792"/>
      <c r="AC108" s="792"/>
      <c r="AD108" s="792"/>
      <c r="AE108" s="792"/>
      <c r="AF108" s="792"/>
    </row>
    <row r="109" spans="1:32" s="404" customFormat="1" x14ac:dyDescent="0.2">
      <c r="A109" s="402"/>
      <c r="B109" s="824"/>
      <c r="C109" s="825"/>
      <c r="D109" s="792"/>
      <c r="E109" s="829"/>
      <c r="F109" s="832"/>
      <c r="G109" s="835"/>
      <c r="H109" s="829"/>
      <c r="I109" s="416" t="s">
        <v>173</v>
      </c>
      <c r="J109" s="429" t="s">
        <v>192</v>
      </c>
      <c r="K109" s="416" t="s">
        <v>171</v>
      </c>
      <c r="L109" s="427"/>
      <c r="M109" s="416" t="s">
        <v>170</v>
      </c>
      <c r="N109" s="428">
        <f>N108*P109</f>
        <v>426500</v>
      </c>
      <c r="O109" s="416" t="s">
        <v>169</v>
      </c>
      <c r="P109" s="426">
        <v>0.42649999999999999</v>
      </c>
      <c r="Q109" s="478" t="s">
        <v>169</v>
      </c>
      <c r="R109" s="477">
        <v>0.42649999999999999</v>
      </c>
      <c r="S109" s="478" t="s">
        <v>169</v>
      </c>
      <c r="T109" s="477">
        <v>0.42649999999999999</v>
      </c>
      <c r="U109" s="478" t="s">
        <v>169</v>
      </c>
      <c r="V109" s="477">
        <v>0.42649999999999999</v>
      </c>
      <c r="W109" s="463" t="s">
        <v>169</v>
      </c>
      <c r="X109" s="462">
        <v>0.42649999999999999</v>
      </c>
      <c r="Y109" s="781"/>
      <c r="Z109" s="782"/>
      <c r="AA109" s="792"/>
      <c r="AB109" s="792"/>
      <c r="AC109" s="792"/>
      <c r="AD109" s="792"/>
      <c r="AE109" s="792"/>
      <c r="AF109" s="792"/>
    </row>
    <row r="110" spans="1:32" s="404" customFormat="1" ht="15" customHeight="1" x14ac:dyDescent="0.2">
      <c r="A110" s="402"/>
      <c r="B110" s="824"/>
      <c r="C110" s="825"/>
      <c r="D110" s="792"/>
      <c r="E110" s="829"/>
      <c r="F110" s="832"/>
      <c r="G110" s="835"/>
      <c r="H110" s="829"/>
      <c r="I110" s="416" t="s">
        <v>168</v>
      </c>
      <c r="J110" s="427">
        <v>60</v>
      </c>
      <c r="K110" s="416" t="s">
        <v>167</v>
      </c>
      <c r="L110" s="427"/>
      <c r="M110" s="816"/>
      <c r="N110" s="817"/>
      <c r="O110" s="416" t="s">
        <v>166</v>
      </c>
      <c r="P110" s="426">
        <f>IF(P108="",P109-P107,P109-P108)</f>
        <v>0</v>
      </c>
      <c r="Q110" s="478" t="s">
        <v>166</v>
      </c>
      <c r="R110" s="477">
        <f>IF(R108="",R109-R107,R109-R108)</f>
        <v>0</v>
      </c>
      <c r="S110" s="478" t="s">
        <v>166</v>
      </c>
      <c r="T110" s="477">
        <f>IF(T108="",T109-T107,T109-T108)</f>
        <v>0</v>
      </c>
      <c r="U110" s="478" t="s">
        <v>166</v>
      </c>
      <c r="V110" s="477">
        <f>IF(V108="",V109-V107,V109-V108)</f>
        <v>0</v>
      </c>
      <c r="W110" s="463" t="s">
        <v>166</v>
      </c>
      <c r="X110" s="462">
        <f>IF(X108="",X109-X107,X109-X108)</f>
        <v>0</v>
      </c>
      <c r="Y110" s="781"/>
      <c r="Z110" s="782"/>
      <c r="AA110" s="792"/>
      <c r="AB110" s="792"/>
      <c r="AC110" s="792"/>
      <c r="AD110" s="792"/>
      <c r="AE110" s="792"/>
      <c r="AF110" s="792"/>
    </row>
    <row r="111" spans="1:32" s="404" customFormat="1" ht="15" customHeight="1" x14ac:dyDescent="0.2">
      <c r="A111" s="402"/>
      <c r="B111" s="824"/>
      <c r="C111" s="825"/>
      <c r="D111" s="792"/>
      <c r="E111" s="829"/>
      <c r="F111" s="832"/>
      <c r="G111" s="835"/>
      <c r="H111" s="829"/>
      <c r="I111" s="416" t="s">
        <v>165</v>
      </c>
      <c r="J111" s="415"/>
      <c r="K111" s="416" t="s">
        <v>164</v>
      </c>
      <c r="L111" s="415"/>
      <c r="M111" s="816"/>
      <c r="N111" s="817"/>
      <c r="O111" s="816"/>
      <c r="P111" s="817"/>
      <c r="Q111" s="857"/>
      <c r="R111" s="858"/>
      <c r="S111" s="857"/>
      <c r="T111" s="858"/>
      <c r="U111" s="857"/>
      <c r="V111" s="858"/>
      <c r="W111" s="781"/>
      <c r="X111" s="782"/>
      <c r="Y111" s="781"/>
      <c r="Z111" s="782"/>
      <c r="AA111" s="792"/>
      <c r="AB111" s="792"/>
      <c r="AC111" s="792"/>
      <c r="AD111" s="792"/>
      <c r="AE111" s="792"/>
      <c r="AF111" s="792"/>
    </row>
    <row r="112" spans="1:32" s="404" customFormat="1" ht="15" customHeight="1" x14ac:dyDescent="0.2">
      <c r="A112" s="402"/>
      <c r="B112" s="826"/>
      <c r="C112" s="827"/>
      <c r="D112" s="793"/>
      <c r="E112" s="830"/>
      <c r="F112" s="833"/>
      <c r="G112" s="836"/>
      <c r="H112" s="830"/>
      <c r="I112" s="406" t="s">
        <v>158</v>
      </c>
      <c r="J112" s="451">
        <v>43983</v>
      </c>
      <c r="K112" s="820"/>
      <c r="L112" s="821"/>
      <c r="M112" s="818"/>
      <c r="N112" s="819"/>
      <c r="O112" s="818"/>
      <c r="P112" s="819"/>
      <c r="Q112" s="859"/>
      <c r="R112" s="860"/>
      <c r="S112" s="859"/>
      <c r="T112" s="860"/>
      <c r="U112" s="859"/>
      <c r="V112" s="860"/>
      <c r="W112" s="783"/>
      <c r="X112" s="784"/>
      <c r="Y112" s="783"/>
      <c r="Z112" s="784"/>
      <c r="AA112" s="793"/>
      <c r="AB112" s="793"/>
      <c r="AC112" s="793"/>
      <c r="AD112" s="793"/>
      <c r="AE112" s="793"/>
      <c r="AF112" s="793"/>
    </row>
    <row r="113" spans="1:32" s="404" customFormat="1" ht="12.75" customHeight="1" x14ac:dyDescent="0.2">
      <c r="B113" s="822" t="s">
        <v>647</v>
      </c>
      <c r="C113" s="823"/>
      <c r="D113" s="791" t="s">
        <v>642</v>
      </c>
      <c r="E113" s="828" t="s">
        <v>186</v>
      </c>
      <c r="F113" s="831"/>
      <c r="G113" s="834" t="s">
        <v>259</v>
      </c>
      <c r="H113" s="828" t="s">
        <v>193</v>
      </c>
      <c r="I113" s="434" t="s">
        <v>184</v>
      </c>
      <c r="J113" s="438">
        <v>1250000</v>
      </c>
      <c r="K113" s="434" t="s">
        <v>183</v>
      </c>
      <c r="L113" s="437">
        <f>J118+J116-0.001</f>
        <v>43936.999000000003</v>
      </c>
      <c r="M113" s="434" t="s">
        <v>182</v>
      </c>
      <c r="N113" s="436">
        <f>J113</f>
        <v>1250000</v>
      </c>
      <c r="O113" s="434" t="s">
        <v>181</v>
      </c>
      <c r="P113" s="435">
        <v>2.1299999999999999E-2</v>
      </c>
      <c r="Q113" s="489" t="s">
        <v>181</v>
      </c>
      <c r="R113" s="488">
        <v>2.1299999999999999E-2</v>
      </c>
      <c r="S113" s="489" t="s">
        <v>181</v>
      </c>
      <c r="T113" s="488">
        <v>2.1299999999999999E-2</v>
      </c>
      <c r="U113" s="480" t="s">
        <v>181</v>
      </c>
      <c r="V113" s="479">
        <v>2.1299999999999999E-2</v>
      </c>
      <c r="W113" s="466" t="s">
        <v>181</v>
      </c>
      <c r="X113" s="467">
        <v>2.1299999999999999E-2</v>
      </c>
      <c r="Y113" s="466" t="s">
        <v>180</v>
      </c>
      <c r="Z113" s="465">
        <v>3</v>
      </c>
      <c r="AA113" s="791" t="s">
        <v>646</v>
      </c>
      <c r="AB113" s="791" t="s">
        <v>645</v>
      </c>
      <c r="AC113" s="791" t="s">
        <v>645</v>
      </c>
      <c r="AD113" s="791" t="s">
        <v>645</v>
      </c>
      <c r="AE113" s="791" t="s">
        <v>645</v>
      </c>
      <c r="AF113" s="791" t="s">
        <v>646</v>
      </c>
    </row>
    <row r="114" spans="1:32" s="404" customFormat="1" ht="15" customHeight="1" x14ac:dyDescent="0.2">
      <c r="B114" s="824"/>
      <c r="C114" s="825"/>
      <c r="D114" s="792"/>
      <c r="E114" s="829"/>
      <c r="F114" s="832"/>
      <c r="G114" s="835"/>
      <c r="H114" s="829"/>
      <c r="I114" s="416" t="s">
        <v>179</v>
      </c>
      <c r="J114" s="432" t="s">
        <v>230</v>
      </c>
      <c r="K114" s="416" t="s">
        <v>177</v>
      </c>
      <c r="L114" s="415"/>
      <c r="M114" s="416" t="s">
        <v>176</v>
      </c>
      <c r="N114" s="428">
        <f>N113</f>
        <v>1250000</v>
      </c>
      <c r="O114" s="416" t="s">
        <v>175</v>
      </c>
      <c r="P114" s="426"/>
      <c r="Q114" s="487" t="s">
        <v>175</v>
      </c>
      <c r="R114" s="486"/>
      <c r="S114" s="487" t="s">
        <v>175</v>
      </c>
      <c r="T114" s="486"/>
      <c r="U114" s="478" t="s">
        <v>175</v>
      </c>
      <c r="V114" s="477"/>
      <c r="W114" s="463" t="s">
        <v>175</v>
      </c>
      <c r="X114" s="462"/>
      <c r="Y114" s="463" t="s">
        <v>174</v>
      </c>
      <c r="Z114" s="464">
        <v>15</v>
      </c>
      <c r="AA114" s="792"/>
      <c r="AB114" s="792"/>
      <c r="AC114" s="792"/>
      <c r="AD114" s="792"/>
      <c r="AE114" s="792"/>
      <c r="AF114" s="792"/>
    </row>
    <row r="115" spans="1:32" s="404" customFormat="1" ht="13.5" customHeight="1" x14ac:dyDescent="0.2">
      <c r="B115" s="824"/>
      <c r="C115" s="825"/>
      <c r="D115" s="792"/>
      <c r="E115" s="829"/>
      <c r="F115" s="832"/>
      <c r="G115" s="835"/>
      <c r="H115" s="829"/>
      <c r="I115" s="416" t="s">
        <v>173</v>
      </c>
      <c r="J115" s="429" t="s">
        <v>192</v>
      </c>
      <c r="K115" s="416" t="s">
        <v>171</v>
      </c>
      <c r="L115" s="427"/>
      <c r="M115" s="416" t="s">
        <v>170</v>
      </c>
      <c r="N115" s="428"/>
      <c r="O115" s="416" t="s">
        <v>169</v>
      </c>
      <c r="P115" s="426">
        <v>7.6E-3</v>
      </c>
      <c r="Q115" s="487" t="s">
        <v>169</v>
      </c>
      <c r="R115" s="486">
        <v>7.6E-3</v>
      </c>
      <c r="S115" s="487" t="s">
        <v>169</v>
      </c>
      <c r="T115" s="486">
        <v>7.6E-3</v>
      </c>
      <c r="U115" s="478" t="s">
        <v>169</v>
      </c>
      <c r="V115" s="477">
        <v>7.6E-3</v>
      </c>
      <c r="W115" s="463" t="s">
        <v>169</v>
      </c>
      <c r="X115" s="462">
        <v>7.6E-3</v>
      </c>
      <c r="Y115" s="781"/>
      <c r="Z115" s="782"/>
      <c r="AA115" s="792"/>
      <c r="AB115" s="792"/>
      <c r="AC115" s="792"/>
      <c r="AD115" s="792"/>
      <c r="AE115" s="792"/>
      <c r="AF115" s="792"/>
    </row>
    <row r="116" spans="1:32" s="404" customFormat="1" ht="15" customHeight="1" x14ac:dyDescent="0.2">
      <c r="B116" s="824"/>
      <c r="C116" s="825"/>
      <c r="D116" s="792"/>
      <c r="E116" s="829"/>
      <c r="F116" s="832"/>
      <c r="G116" s="835"/>
      <c r="H116" s="829"/>
      <c r="I116" s="416" t="s">
        <v>168</v>
      </c>
      <c r="J116" s="427">
        <v>87</v>
      </c>
      <c r="K116" s="416" t="s">
        <v>167</v>
      </c>
      <c r="L116" s="427"/>
      <c r="M116" s="816"/>
      <c r="N116" s="817"/>
      <c r="O116" s="416" t="s">
        <v>166</v>
      </c>
      <c r="P116" s="426">
        <f>IF(P114="",P115-P113,P115-P114)</f>
        <v>-1.37E-2</v>
      </c>
      <c r="Q116" s="487" t="s">
        <v>166</v>
      </c>
      <c r="R116" s="486">
        <f>IF(R114="",R115-R113,R115-R114)</f>
        <v>-1.37E-2</v>
      </c>
      <c r="S116" s="487" t="s">
        <v>166</v>
      </c>
      <c r="T116" s="486">
        <f>IF(T114="",T115-T113,T115-T114)</f>
        <v>-1.37E-2</v>
      </c>
      <c r="U116" s="478" t="s">
        <v>166</v>
      </c>
      <c r="V116" s="477">
        <f>IF(V114="",V115-V113,V115-V114)</f>
        <v>-1.37E-2</v>
      </c>
      <c r="W116" s="463" t="s">
        <v>166</v>
      </c>
      <c r="X116" s="462">
        <f>IF(X114="",X115-X113,X115-X114)</f>
        <v>-1.37E-2</v>
      </c>
      <c r="Y116" s="781"/>
      <c r="Z116" s="782"/>
      <c r="AA116" s="792"/>
      <c r="AB116" s="792"/>
      <c r="AC116" s="792"/>
      <c r="AD116" s="792"/>
      <c r="AE116" s="792"/>
      <c r="AF116" s="792"/>
    </row>
    <row r="117" spans="1:32" s="404" customFormat="1" ht="15" customHeight="1" x14ac:dyDescent="0.2">
      <c r="B117" s="824"/>
      <c r="C117" s="825"/>
      <c r="D117" s="792"/>
      <c r="E117" s="829"/>
      <c r="F117" s="832"/>
      <c r="G117" s="835"/>
      <c r="H117" s="829"/>
      <c r="I117" s="416" t="s">
        <v>165</v>
      </c>
      <c r="J117" s="415">
        <v>43425</v>
      </c>
      <c r="K117" s="416" t="s">
        <v>164</v>
      </c>
      <c r="L117" s="415"/>
      <c r="M117" s="816"/>
      <c r="N117" s="817"/>
      <c r="O117" s="816"/>
      <c r="P117" s="817"/>
      <c r="Q117" s="983"/>
      <c r="R117" s="984"/>
      <c r="S117" s="983"/>
      <c r="T117" s="984"/>
      <c r="U117" s="857"/>
      <c r="V117" s="858"/>
      <c r="W117" s="781"/>
      <c r="X117" s="782"/>
      <c r="Y117" s="781"/>
      <c r="Z117" s="782"/>
      <c r="AA117" s="792"/>
      <c r="AB117" s="792"/>
      <c r="AC117" s="792"/>
      <c r="AD117" s="792"/>
      <c r="AE117" s="792"/>
      <c r="AF117" s="792"/>
    </row>
    <row r="118" spans="1:32" s="404" customFormat="1" ht="15" customHeight="1" x14ac:dyDescent="0.2">
      <c r="B118" s="826"/>
      <c r="C118" s="827"/>
      <c r="D118" s="793"/>
      <c r="E118" s="830"/>
      <c r="F118" s="833"/>
      <c r="G118" s="836"/>
      <c r="H118" s="830"/>
      <c r="I118" s="406" t="s">
        <v>158</v>
      </c>
      <c r="J118" s="451">
        <v>43850</v>
      </c>
      <c r="K118" s="820"/>
      <c r="L118" s="821"/>
      <c r="M118" s="818"/>
      <c r="N118" s="819"/>
      <c r="O118" s="818"/>
      <c r="P118" s="819"/>
      <c r="Q118" s="985"/>
      <c r="R118" s="986"/>
      <c r="S118" s="985"/>
      <c r="T118" s="986"/>
      <c r="U118" s="859"/>
      <c r="V118" s="860"/>
      <c r="W118" s="783"/>
      <c r="X118" s="784"/>
      <c r="Y118" s="783"/>
      <c r="Z118" s="784"/>
      <c r="AA118" s="793"/>
      <c r="AB118" s="793"/>
      <c r="AC118" s="793"/>
      <c r="AD118" s="793"/>
      <c r="AE118" s="793"/>
      <c r="AF118" s="793"/>
    </row>
    <row r="119" spans="1:32" s="404" customFormat="1" ht="12.75" customHeight="1" x14ac:dyDescent="0.2">
      <c r="A119" s="402"/>
      <c r="B119" s="822" t="s">
        <v>1095</v>
      </c>
      <c r="C119" s="823"/>
      <c r="D119" s="791" t="s">
        <v>642</v>
      </c>
      <c r="E119" s="828" t="s">
        <v>475</v>
      </c>
      <c r="F119" s="831"/>
      <c r="G119" s="834"/>
      <c r="H119" s="828" t="s">
        <v>185</v>
      </c>
      <c r="I119" s="434" t="s">
        <v>184</v>
      </c>
      <c r="J119" s="438">
        <v>4000000</v>
      </c>
      <c r="K119" s="434" t="s">
        <v>183</v>
      </c>
      <c r="L119" s="437"/>
      <c r="M119" s="434" t="s">
        <v>182</v>
      </c>
      <c r="N119" s="436">
        <f>J119</f>
        <v>4000000</v>
      </c>
      <c r="O119" s="434" t="s">
        <v>181</v>
      </c>
      <c r="P119" s="435"/>
      <c r="Q119" s="434" t="s">
        <v>181</v>
      </c>
      <c r="R119" s="435"/>
      <c r="S119" s="434" t="s">
        <v>181</v>
      </c>
      <c r="T119" s="435"/>
      <c r="U119" s="434" t="s">
        <v>181</v>
      </c>
      <c r="V119" s="435"/>
      <c r="W119" s="466" t="s">
        <v>181</v>
      </c>
      <c r="X119" s="467">
        <v>0.78</v>
      </c>
      <c r="Y119" s="466" t="s">
        <v>180</v>
      </c>
      <c r="Z119" s="465"/>
      <c r="AA119" s="791" t="s">
        <v>1094</v>
      </c>
      <c r="AB119" s="791" t="s">
        <v>1094</v>
      </c>
      <c r="AC119" s="791" t="s">
        <v>1093</v>
      </c>
      <c r="AD119" s="791" t="s">
        <v>1093</v>
      </c>
      <c r="AE119" s="791" t="s">
        <v>1093</v>
      </c>
      <c r="AF119" s="791" t="s">
        <v>10</v>
      </c>
    </row>
    <row r="120" spans="1:32" s="404" customFormat="1" ht="15" customHeight="1" x14ac:dyDescent="0.2">
      <c r="A120" s="402"/>
      <c r="B120" s="824"/>
      <c r="C120" s="825"/>
      <c r="D120" s="792"/>
      <c r="E120" s="829"/>
      <c r="F120" s="832"/>
      <c r="G120" s="835"/>
      <c r="H120" s="829"/>
      <c r="I120" s="416" t="s">
        <v>179</v>
      </c>
      <c r="J120" s="432" t="s">
        <v>969</v>
      </c>
      <c r="K120" s="416" t="s">
        <v>177</v>
      </c>
      <c r="L120" s="415">
        <f>L119+L122</f>
        <v>0</v>
      </c>
      <c r="M120" s="416" t="s">
        <v>176</v>
      </c>
      <c r="N120" s="428">
        <f>N119</f>
        <v>4000000</v>
      </c>
      <c r="O120" s="416" t="s">
        <v>175</v>
      </c>
      <c r="P120" s="426"/>
      <c r="Q120" s="416" t="s">
        <v>175</v>
      </c>
      <c r="R120" s="426"/>
      <c r="S120" s="416" t="s">
        <v>175</v>
      </c>
      <c r="T120" s="426"/>
      <c r="U120" s="416" t="s">
        <v>175</v>
      </c>
      <c r="V120" s="426"/>
      <c r="W120" s="463" t="s">
        <v>175</v>
      </c>
      <c r="X120" s="462"/>
      <c r="Y120" s="463" t="s">
        <v>174</v>
      </c>
      <c r="Z120" s="464"/>
      <c r="AA120" s="792"/>
      <c r="AB120" s="792"/>
      <c r="AC120" s="792"/>
      <c r="AD120" s="792"/>
      <c r="AE120" s="792"/>
      <c r="AF120" s="792"/>
    </row>
    <row r="121" spans="1:32" s="404" customFormat="1" ht="25.5" x14ac:dyDescent="0.2">
      <c r="A121" s="402"/>
      <c r="B121" s="824"/>
      <c r="C121" s="825"/>
      <c r="D121" s="792"/>
      <c r="E121" s="829"/>
      <c r="F121" s="832"/>
      <c r="G121" s="835"/>
      <c r="H121" s="829"/>
      <c r="I121" s="416" t="s">
        <v>173</v>
      </c>
      <c r="J121" s="429" t="s">
        <v>2135</v>
      </c>
      <c r="K121" s="416" t="s">
        <v>171</v>
      </c>
      <c r="L121" s="427"/>
      <c r="M121" s="416" t="s">
        <v>170</v>
      </c>
      <c r="N121" s="428"/>
      <c r="O121" s="416" t="s">
        <v>169</v>
      </c>
      <c r="P121" s="426"/>
      <c r="Q121" s="416" t="s">
        <v>169</v>
      </c>
      <c r="R121" s="426"/>
      <c r="S121" s="416" t="s">
        <v>169</v>
      </c>
      <c r="T121" s="426"/>
      <c r="U121" s="416" t="s">
        <v>169</v>
      </c>
      <c r="V121" s="426"/>
      <c r="W121" s="463" t="s">
        <v>169</v>
      </c>
      <c r="X121" s="462">
        <v>0.78</v>
      </c>
      <c r="Y121" s="781"/>
      <c r="Z121" s="782"/>
      <c r="AA121" s="792"/>
      <c r="AB121" s="792"/>
      <c r="AC121" s="792"/>
      <c r="AD121" s="792"/>
      <c r="AE121" s="792"/>
      <c r="AF121" s="792"/>
    </row>
    <row r="122" spans="1:32" s="404" customFormat="1" ht="15" customHeight="1" x14ac:dyDescent="0.2">
      <c r="A122" s="402"/>
      <c r="B122" s="824"/>
      <c r="C122" s="825"/>
      <c r="D122" s="792"/>
      <c r="E122" s="829"/>
      <c r="F122" s="832"/>
      <c r="G122" s="835"/>
      <c r="H122" s="829"/>
      <c r="I122" s="416" t="s">
        <v>168</v>
      </c>
      <c r="J122" s="432"/>
      <c r="K122" s="416" t="s">
        <v>167</v>
      </c>
      <c r="L122" s="427"/>
      <c r="M122" s="816"/>
      <c r="N122" s="817"/>
      <c r="O122" s="416" t="s">
        <v>166</v>
      </c>
      <c r="P122" s="426">
        <f>IF(P120="",P121-P119,P121-P120)</f>
        <v>0</v>
      </c>
      <c r="Q122" s="416" t="s">
        <v>166</v>
      </c>
      <c r="R122" s="426">
        <f>IF(R120="",R121-R119,R121-R120)</f>
        <v>0</v>
      </c>
      <c r="S122" s="416" t="s">
        <v>166</v>
      </c>
      <c r="T122" s="426">
        <f>IF(T120="",T121-T119,T121-T120)</f>
        <v>0</v>
      </c>
      <c r="U122" s="416" t="s">
        <v>166</v>
      </c>
      <c r="V122" s="426">
        <f>IF(V120="",V121-V119,V121-V120)</f>
        <v>0</v>
      </c>
      <c r="W122" s="463" t="s">
        <v>166</v>
      </c>
      <c r="X122" s="462">
        <f>IF(X120="",X121-X119,X121-X120)</f>
        <v>0</v>
      </c>
      <c r="Y122" s="781"/>
      <c r="Z122" s="782"/>
      <c r="AA122" s="792"/>
      <c r="AB122" s="792"/>
      <c r="AC122" s="792"/>
      <c r="AD122" s="792"/>
      <c r="AE122" s="792"/>
      <c r="AF122" s="792"/>
    </row>
    <row r="123" spans="1:32" s="404" customFormat="1" ht="15" customHeight="1" x14ac:dyDescent="0.2">
      <c r="A123" s="402"/>
      <c r="B123" s="824"/>
      <c r="C123" s="825"/>
      <c r="D123" s="792"/>
      <c r="E123" s="829"/>
      <c r="F123" s="832"/>
      <c r="G123" s="835"/>
      <c r="H123" s="829"/>
      <c r="I123" s="416" t="s">
        <v>165</v>
      </c>
      <c r="J123" s="415"/>
      <c r="K123" s="416" t="s">
        <v>164</v>
      </c>
      <c r="L123" s="415"/>
      <c r="M123" s="816"/>
      <c r="N123" s="817"/>
      <c r="O123" s="816"/>
      <c r="P123" s="817"/>
      <c r="Q123" s="816"/>
      <c r="R123" s="817"/>
      <c r="S123" s="816"/>
      <c r="T123" s="817"/>
      <c r="U123" s="816"/>
      <c r="V123" s="817"/>
      <c r="W123" s="781"/>
      <c r="X123" s="782"/>
      <c r="Y123" s="781"/>
      <c r="Z123" s="782"/>
      <c r="AA123" s="792"/>
      <c r="AB123" s="792"/>
      <c r="AC123" s="792"/>
      <c r="AD123" s="792"/>
      <c r="AE123" s="792"/>
      <c r="AF123" s="792"/>
    </row>
    <row r="124" spans="1:32" s="404" customFormat="1" ht="15" customHeight="1" x14ac:dyDescent="0.2">
      <c r="A124" s="402"/>
      <c r="B124" s="826"/>
      <c r="C124" s="827"/>
      <c r="D124" s="793"/>
      <c r="E124" s="830"/>
      <c r="F124" s="833"/>
      <c r="G124" s="836"/>
      <c r="H124" s="830"/>
      <c r="I124" s="406" t="s">
        <v>158</v>
      </c>
      <c r="J124" s="451">
        <v>44049</v>
      </c>
      <c r="K124" s="820"/>
      <c r="L124" s="821"/>
      <c r="M124" s="818"/>
      <c r="N124" s="819"/>
      <c r="O124" s="818"/>
      <c r="P124" s="819"/>
      <c r="Q124" s="818"/>
      <c r="R124" s="819"/>
      <c r="S124" s="818"/>
      <c r="T124" s="819"/>
      <c r="U124" s="818"/>
      <c r="V124" s="819"/>
      <c r="W124" s="783"/>
      <c r="X124" s="784"/>
      <c r="Y124" s="783"/>
      <c r="Z124" s="784"/>
      <c r="AA124" s="793"/>
      <c r="AB124" s="793"/>
      <c r="AC124" s="793"/>
      <c r="AD124" s="793"/>
      <c r="AE124" s="793"/>
      <c r="AF124" s="793"/>
    </row>
    <row r="125" spans="1:32" s="404" customFormat="1" ht="12.75" customHeight="1" x14ac:dyDescent="0.2">
      <c r="B125" s="822" t="s">
        <v>628</v>
      </c>
      <c r="C125" s="823"/>
      <c r="D125" s="791" t="s">
        <v>2031</v>
      </c>
      <c r="E125" s="828" t="s">
        <v>627</v>
      </c>
      <c r="F125" s="831"/>
      <c r="G125" s="834"/>
      <c r="H125" s="828"/>
      <c r="I125" s="434" t="s">
        <v>184</v>
      </c>
      <c r="J125" s="438">
        <v>500000</v>
      </c>
      <c r="K125" s="434" t="s">
        <v>183</v>
      </c>
      <c r="L125" s="437">
        <f>J130+J128</f>
        <v>44111</v>
      </c>
      <c r="M125" s="434" t="s">
        <v>182</v>
      </c>
      <c r="N125" s="436">
        <f>J125</f>
        <v>500000</v>
      </c>
      <c r="O125" s="434" t="s">
        <v>181</v>
      </c>
      <c r="P125" s="435"/>
      <c r="Q125" s="434" t="s">
        <v>181</v>
      </c>
      <c r="R125" s="435"/>
      <c r="S125" s="434" t="s">
        <v>181</v>
      </c>
      <c r="T125" s="435"/>
      <c r="U125" s="480" t="s">
        <v>181</v>
      </c>
      <c r="V125" s="479"/>
      <c r="W125" s="466" t="s">
        <v>181</v>
      </c>
      <c r="X125" s="467"/>
      <c r="Y125" s="466" t="s">
        <v>180</v>
      </c>
      <c r="Z125" s="465"/>
      <c r="AA125" s="791" t="s">
        <v>626</v>
      </c>
      <c r="AB125" s="791" t="s">
        <v>626</v>
      </c>
      <c r="AC125" s="791" t="s">
        <v>625</v>
      </c>
      <c r="AD125" s="791" t="s">
        <v>625</v>
      </c>
      <c r="AE125" s="791" t="s">
        <v>625</v>
      </c>
      <c r="AF125" s="791" t="s">
        <v>625</v>
      </c>
    </row>
    <row r="126" spans="1:32" s="404" customFormat="1" ht="15" customHeight="1" x14ac:dyDescent="0.2">
      <c r="B126" s="824"/>
      <c r="C126" s="825"/>
      <c r="D126" s="792"/>
      <c r="E126" s="829"/>
      <c r="F126" s="832"/>
      <c r="G126" s="835"/>
      <c r="H126" s="829"/>
      <c r="I126" s="416" t="s">
        <v>179</v>
      </c>
      <c r="J126" s="432"/>
      <c r="K126" s="416" t="s">
        <v>177</v>
      </c>
      <c r="L126" s="415"/>
      <c r="M126" s="416" t="s">
        <v>176</v>
      </c>
      <c r="N126" s="428">
        <f>N125</f>
        <v>500000</v>
      </c>
      <c r="O126" s="416" t="s">
        <v>175</v>
      </c>
      <c r="P126" s="426"/>
      <c r="Q126" s="416" t="s">
        <v>175</v>
      </c>
      <c r="R126" s="426"/>
      <c r="S126" s="416" t="s">
        <v>175</v>
      </c>
      <c r="T126" s="426"/>
      <c r="U126" s="478" t="s">
        <v>175</v>
      </c>
      <c r="V126" s="477"/>
      <c r="W126" s="463" t="s">
        <v>175</v>
      </c>
      <c r="X126" s="462"/>
      <c r="Y126" s="463" t="s">
        <v>174</v>
      </c>
      <c r="Z126" s="464"/>
      <c r="AA126" s="792"/>
      <c r="AB126" s="792"/>
      <c r="AC126" s="792"/>
      <c r="AD126" s="792"/>
      <c r="AE126" s="792"/>
      <c r="AF126" s="792"/>
    </row>
    <row r="127" spans="1:32" s="404" customFormat="1" ht="39" customHeight="1" x14ac:dyDescent="0.2">
      <c r="B127" s="824"/>
      <c r="C127" s="825"/>
      <c r="D127" s="792"/>
      <c r="E127" s="829"/>
      <c r="F127" s="832"/>
      <c r="G127" s="835"/>
      <c r="H127" s="829"/>
      <c r="I127" s="416" t="s">
        <v>173</v>
      </c>
      <c r="J127" s="429" t="s">
        <v>534</v>
      </c>
      <c r="K127" s="416" t="s">
        <v>171</v>
      </c>
      <c r="L127" s="427"/>
      <c r="M127" s="416" t="s">
        <v>170</v>
      </c>
      <c r="N127" s="428"/>
      <c r="O127" s="416" t="s">
        <v>169</v>
      </c>
      <c r="P127" s="426"/>
      <c r="Q127" s="416" t="s">
        <v>169</v>
      </c>
      <c r="R127" s="426"/>
      <c r="S127" s="416" t="s">
        <v>169</v>
      </c>
      <c r="T127" s="426"/>
      <c r="U127" s="478" t="s">
        <v>169</v>
      </c>
      <c r="V127" s="477"/>
      <c r="W127" s="463" t="s">
        <v>169</v>
      </c>
      <c r="X127" s="462"/>
      <c r="Y127" s="781"/>
      <c r="Z127" s="782"/>
      <c r="AA127" s="792"/>
      <c r="AB127" s="792"/>
      <c r="AC127" s="792"/>
      <c r="AD127" s="792"/>
      <c r="AE127" s="792"/>
      <c r="AF127" s="792"/>
    </row>
    <row r="128" spans="1:32" s="404" customFormat="1" ht="15" customHeight="1" x14ac:dyDescent="0.2">
      <c r="B128" s="824"/>
      <c r="C128" s="825"/>
      <c r="D128" s="792"/>
      <c r="E128" s="829"/>
      <c r="F128" s="832"/>
      <c r="G128" s="835"/>
      <c r="H128" s="829"/>
      <c r="I128" s="416" t="s">
        <v>168</v>
      </c>
      <c r="J128" s="427">
        <v>34</v>
      </c>
      <c r="K128" s="416" t="s">
        <v>167</v>
      </c>
      <c r="L128" s="427"/>
      <c r="M128" s="816"/>
      <c r="N128" s="817"/>
      <c r="O128" s="416" t="s">
        <v>166</v>
      </c>
      <c r="P128" s="426">
        <f>IF(P126="",P127-P125,P127-P126)</f>
        <v>0</v>
      </c>
      <c r="Q128" s="416" t="s">
        <v>166</v>
      </c>
      <c r="R128" s="426">
        <f>IF(R126="",R127-R125,R127-R126)</f>
        <v>0</v>
      </c>
      <c r="S128" s="416" t="s">
        <v>166</v>
      </c>
      <c r="T128" s="426">
        <f>IF(T126="",T127-T125,T127-T126)</f>
        <v>0</v>
      </c>
      <c r="U128" s="478" t="s">
        <v>166</v>
      </c>
      <c r="V128" s="477">
        <f>IF(V126="",V127-V125,V127-V126)</f>
        <v>0</v>
      </c>
      <c r="W128" s="463" t="s">
        <v>166</v>
      </c>
      <c r="X128" s="462">
        <f>IF(X126="",X127-X125,X127-X126)</f>
        <v>0</v>
      </c>
      <c r="Y128" s="781"/>
      <c r="Z128" s="782"/>
      <c r="AA128" s="792"/>
      <c r="AB128" s="792"/>
      <c r="AC128" s="792"/>
      <c r="AD128" s="792"/>
      <c r="AE128" s="792"/>
      <c r="AF128" s="792"/>
    </row>
    <row r="129" spans="1:32" s="404" customFormat="1" ht="15" customHeight="1" x14ac:dyDescent="0.2">
      <c r="B129" s="824"/>
      <c r="C129" s="825"/>
      <c r="D129" s="792"/>
      <c r="E129" s="829"/>
      <c r="F129" s="832"/>
      <c r="G129" s="835"/>
      <c r="H129" s="829"/>
      <c r="I129" s="416" t="s">
        <v>165</v>
      </c>
      <c r="J129" s="415"/>
      <c r="K129" s="416" t="s">
        <v>164</v>
      </c>
      <c r="L129" s="415"/>
      <c r="M129" s="816"/>
      <c r="N129" s="817"/>
      <c r="O129" s="816"/>
      <c r="P129" s="817"/>
      <c r="Q129" s="816"/>
      <c r="R129" s="817"/>
      <c r="S129" s="816"/>
      <c r="T129" s="817"/>
      <c r="U129" s="857"/>
      <c r="V129" s="858"/>
      <c r="W129" s="781"/>
      <c r="X129" s="782"/>
      <c r="Y129" s="781"/>
      <c r="Z129" s="782"/>
      <c r="AA129" s="792"/>
      <c r="AB129" s="792"/>
      <c r="AC129" s="792"/>
      <c r="AD129" s="792"/>
      <c r="AE129" s="792"/>
      <c r="AF129" s="792"/>
    </row>
    <row r="130" spans="1:32" s="404" customFormat="1" ht="15" customHeight="1" x14ac:dyDescent="0.2">
      <c r="B130" s="826"/>
      <c r="C130" s="827"/>
      <c r="D130" s="793"/>
      <c r="E130" s="830"/>
      <c r="F130" s="833"/>
      <c r="G130" s="836"/>
      <c r="H130" s="830"/>
      <c r="I130" s="406" t="s">
        <v>158</v>
      </c>
      <c r="J130" s="451">
        <v>44077</v>
      </c>
      <c r="K130" s="820"/>
      <c r="L130" s="821"/>
      <c r="M130" s="818"/>
      <c r="N130" s="819"/>
      <c r="O130" s="818"/>
      <c r="P130" s="819"/>
      <c r="Q130" s="818"/>
      <c r="R130" s="819"/>
      <c r="S130" s="818"/>
      <c r="T130" s="819"/>
      <c r="U130" s="859"/>
      <c r="V130" s="860"/>
      <c r="W130" s="783"/>
      <c r="X130" s="784"/>
      <c r="Y130" s="783"/>
      <c r="Z130" s="784"/>
      <c r="AA130" s="793"/>
      <c r="AB130" s="793"/>
      <c r="AC130" s="793"/>
      <c r="AD130" s="793"/>
      <c r="AE130" s="793"/>
      <c r="AF130" s="793"/>
    </row>
    <row r="131" spans="1:32" ht="12.75" customHeight="1" x14ac:dyDescent="0.2">
      <c r="A131" s="404"/>
      <c r="B131" s="822" t="s">
        <v>608</v>
      </c>
      <c r="C131" s="823"/>
      <c r="D131" s="791" t="s">
        <v>2031</v>
      </c>
      <c r="E131" s="828" t="s">
        <v>475</v>
      </c>
      <c r="F131" s="831"/>
      <c r="G131" s="834"/>
      <c r="H131" s="828"/>
      <c r="I131" s="434" t="s">
        <v>184</v>
      </c>
      <c r="J131" s="438">
        <v>500000</v>
      </c>
      <c r="K131" s="434" t="s">
        <v>183</v>
      </c>
      <c r="L131" s="437">
        <f>J136+J134</f>
        <v>43960</v>
      </c>
      <c r="M131" s="434" t="s">
        <v>182</v>
      </c>
      <c r="N131" s="436">
        <f>J131</f>
        <v>500000</v>
      </c>
      <c r="O131" s="434" t="s">
        <v>181</v>
      </c>
      <c r="P131" s="435"/>
      <c r="Q131" s="434" t="s">
        <v>181</v>
      </c>
      <c r="R131" s="435"/>
      <c r="S131" s="434" t="s">
        <v>181</v>
      </c>
      <c r="T131" s="435">
        <v>1</v>
      </c>
      <c r="U131" s="480" t="s">
        <v>181</v>
      </c>
      <c r="V131" s="479">
        <v>1</v>
      </c>
      <c r="W131" s="466" t="s">
        <v>181</v>
      </c>
      <c r="X131" s="467">
        <v>1</v>
      </c>
      <c r="Y131" s="466" t="s">
        <v>180</v>
      </c>
      <c r="Z131" s="465"/>
      <c r="AA131" s="791" t="s">
        <v>607</v>
      </c>
      <c r="AB131" s="791" t="s">
        <v>607</v>
      </c>
      <c r="AC131" s="791" t="s">
        <v>607</v>
      </c>
      <c r="AD131" s="791" t="s">
        <v>607</v>
      </c>
      <c r="AE131" s="791" t="s">
        <v>607</v>
      </c>
      <c r="AF131" s="791" t="s">
        <v>607</v>
      </c>
    </row>
    <row r="132" spans="1:32" ht="15" customHeight="1" x14ac:dyDescent="0.2">
      <c r="A132" s="404"/>
      <c r="B132" s="824"/>
      <c r="C132" s="825"/>
      <c r="D132" s="792"/>
      <c r="E132" s="829"/>
      <c r="F132" s="832"/>
      <c r="G132" s="835"/>
      <c r="H132" s="829"/>
      <c r="I132" s="416" t="s">
        <v>179</v>
      </c>
      <c r="J132" s="432" t="s">
        <v>606</v>
      </c>
      <c r="K132" s="416" t="s">
        <v>177</v>
      </c>
      <c r="L132" s="415"/>
      <c r="M132" s="416" t="s">
        <v>176</v>
      </c>
      <c r="N132" s="428">
        <f>N131</f>
        <v>500000</v>
      </c>
      <c r="O132" s="416" t="s">
        <v>175</v>
      </c>
      <c r="P132" s="426"/>
      <c r="Q132" s="416" t="s">
        <v>175</v>
      </c>
      <c r="R132" s="426"/>
      <c r="S132" s="416" t="s">
        <v>175</v>
      </c>
      <c r="T132" s="426">
        <v>1</v>
      </c>
      <c r="U132" s="478" t="s">
        <v>175</v>
      </c>
      <c r="V132" s="477">
        <v>1</v>
      </c>
      <c r="W132" s="463" t="s">
        <v>175</v>
      </c>
      <c r="X132" s="462">
        <v>1</v>
      </c>
      <c r="Y132" s="463" t="s">
        <v>174</v>
      </c>
      <c r="Z132" s="464"/>
      <c r="AA132" s="792"/>
      <c r="AB132" s="792"/>
      <c r="AC132" s="792"/>
      <c r="AD132" s="792"/>
      <c r="AE132" s="792"/>
      <c r="AF132" s="792"/>
    </row>
    <row r="133" spans="1:32" ht="39" customHeight="1" x14ac:dyDescent="0.2">
      <c r="A133" s="404"/>
      <c r="B133" s="824"/>
      <c r="C133" s="825"/>
      <c r="D133" s="792"/>
      <c r="E133" s="829"/>
      <c r="F133" s="832"/>
      <c r="G133" s="835"/>
      <c r="H133" s="829"/>
      <c r="I133" s="416" t="s">
        <v>173</v>
      </c>
      <c r="J133" s="429" t="s">
        <v>498</v>
      </c>
      <c r="K133" s="416" t="s">
        <v>171</v>
      </c>
      <c r="L133" s="427"/>
      <c r="M133" s="416" t="s">
        <v>170</v>
      </c>
      <c r="N133" s="428"/>
      <c r="O133" s="416" t="s">
        <v>169</v>
      </c>
      <c r="P133" s="426"/>
      <c r="Q133" s="416" t="s">
        <v>169</v>
      </c>
      <c r="R133" s="426"/>
      <c r="S133" s="416" t="s">
        <v>169</v>
      </c>
      <c r="T133" s="426">
        <v>0.65100000000000002</v>
      </c>
      <c r="U133" s="478" t="s">
        <v>169</v>
      </c>
      <c r="V133" s="477">
        <v>0.65100000000000002</v>
      </c>
      <c r="W133" s="463" t="s">
        <v>169</v>
      </c>
      <c r="X133" s="462">
        <v>0.65100000000000002</v>
      </c>
      <c r="Y133" s="781"/>
      <c r="Z133" s="782"/>
      <c r="AA133" s="792"/>
      <c r="AB133" s="792"/>
      <c r="AC133" s="792"/>
      <c r="AD133" s="792"/>
      <c r="AE133" s="792"/>
      <c r="AF133" s="792"/>
    </row>
    <row r="134" spans="1:32" ht="15" customHeight="1" x14ac:dyDescent="0.2">
      <c r="A134" s="404"/>
      <c r="B134" s="824"/>
      <c r="C134" s="825"/>
      <c r="D134" s="792"/>
      <c r="E134" s="829"/>
      <c r="F134" s="832"/>
      <c r="G134" s="835"/>
      <c r="H134" s="829"/>
      <c r="I134" s="416" t="s">
        <v>168</v>
      </c>
      <c r="J134" s="427">
        <v>60</v>
      </c>
      <c r="K134" s="416" t="s">
        <v>167</v>
      </c>
      <c r="L134" s="427"/>
      <c r="M134" s="816"/>
      <c r="N134" s="817"/>
      <c r="O134" s="416" t="s">
        <v>166</v>
      </c>
      <c r="P134" s="426">
        <f>IF(P132="",P133-P131,P133-P132)</f>
        <v>0</v>
      </c>
      <c r="Q134" s="416" t="s">
        <v>166</v>
      </c>
      <c r="R134" s="426">
        <f>IF(R132="",R133-R131,R133-R132)</f>
        <v>0</v>
      </c>
      <c r="S134" s="416" t="s">
        <v>166</v>
      </c>
      <c r="T134" s="426">
        <f>IF(T132="",T133-T131,T133-T132)</f>
        <v>-0.34899999999999998</v>
      </c>
      <c r="U134" s="478" t="s">
        <v>166</v>
      </c>
      <c r="V134" s="477">
        <f>IF(V132="",V133-V131,V133-V132)</f>
        <v>-0.34899999999999998</v>
      </c>
      <c r="W134" s="463" t="s">
        <v>166</v>
      </c>
      <c r="X134" s="462">
        <f>IF(X132="",X133-X131,X133-X132)</f>
        <v>-0.34899999999999998</v>
      </c>
      <c r="Y134" s="781"/>
      <c r="Z134" s="782"/>
      <c r="AA134" s="792"/>
      <c r="AB134" s="792"/>
      <c r="AC134" s="792"/>
      <c r="AD134" s="792"/>
      <c r="AE134" s="792"/>
      <c r="AF134" s="792"/>
    </row>
    <row r="135" spans="1:32" ht="15" customHeight="1" x14ac:dyDescent="0.2">
      <c r="A135" s="404"/>
      <c r="B135" s="824"/>
      <c r="C135" s="825"/>
      <c r="D135" s="792"/>
      <c r="E135" s="829"/>
      <c r="F135" s="832"/>
      <c r="G135" s="835"/>
      <c r="H135" s="829"/>
      <c r="I135" s="416" t="s">
        <v>165</v>
      </c>
      <c r="J135" s="415"/>
      <c r="K135" s="416" t="s">
        <v>164</v>
      </c>
      <c r="L135" s="415"/>
      <c r="M135" s="816"/>
      <c r="N135" s="817"/>
      <c r="O135" s="816"/>
      <c r="P135" s="817"/>
      <c r="Q135" s="816"/>
      <c r="R135" s="817"/>
      <c r="S135" s="816"/>
      <c r="T135" s="817"/>
      <c r="U135" s="857"/>
      <c r="V135" s="858"/>
      <c r="W135" s="781"/>
      <c r="X135" s="782"/>
      <c r="Y135" s="781"/>
      <c r="Z135" s="782"/>
      <c r="AA135" s="792"/>
      <c r="AB135" s="792"/>
      <c r="AC135" s="792"/>
      <c r="AD135" s="792"/>
      <c r="AE135" s="792"/>
      <c r="AF135" s="792"/>
    </row>
    <row r="136" spans="1:32" ht="15" customHeight="1" x14ac:dyDescent="0.2">
      <c r="A136" s="404"/>
      <c r="B136" s="826"/>
      <c r="C136" s="827"/>
      <c r="D136" s="793"/>
      <c r="E136" s="830"/>
      <c r="F136" s="833"/>
      <c r="G136" s="836"/>
      <c r="H136" s="830"/>
      <c r="I136" s="406" t="s">
        <v>158</v>
      </c>
      <c r="J136" s="451">
        <v>43900</v>
      </c>
      <c r="K136" s="820"/>
      <c r="L136" s="821"/>
      <c r="M136" s="818"/>
      <c r="N136" s="819"/>
      <c r="O136" s="818"/>
      <c r="P136" s="819"/>
      <c r="Q136" s="818"/>
      <c r="R136" s="819"/>
      <c r="S136" s="818"/>
      <c r="T136" s="819"/>
      <c r="U136" s="859"/>
      <c r="V136" s="860"/>
      <c r="W136" s="783"/>
      <c r="X136" s="784"/>
      <c r="Y136" s="783"/>
      <c r="Z136" s="784"/>
      <c r="AA136" s="793"/>
      <c r="AB136" s="793"/>
      <c r="AC136" s="793"/>
      <c r="AD136" s="793"/>
      <c r="AE136" s="793"/>
      <c r="AF136" s="793"/>
    </row>
    <row r="137" spans="1:32" s="404" customFormat="1" ht="12.75" customHeight="1" x14ac:dyDescent="0.2">
      <c r="A137" s="402"/>
      <c r="B137" s="822" t="s">
        <v>1084</v>
      </c>
      <c r="C137" s="823"/>
      <c r="D137" s="791" t="s">
        <v>2031</v>
      </c>
      <c r="E137" s="828" t="s">
        <v>228</v>
      </c>
      <c r="F137" s="831"/>
      <c r="G137" s="834"/>
      <c r="H137" s="828" t="s">
        <v>185</v>
      </c>
      <c r="I137" s="434" t="s">
        <v>184</v>
      </c>
      <c r="J137" s="438">
        <v>500000</v>
      </c>
      <c r="K137" s="434" t="s">
        <v>183</v>
      </c>
      <c r="L137" s="607">
        <f>J142+J140-0.001</f>
        <v>44216.999000000003</v>
      </c>
      <c r="M137" s="434" t="s">
        <v>182</v>
      </c>
      <c r="N137" s="436">
        <f>J137</f>
        <v>500000</v>
      </c>
      <c r="O137" s="434" t="s">
        <v>181</v>
      </c>
      <c r="P137" s="435"/>
      <c r="Q137" s="434" t="s">
        <v>181</v>
      </c>
      <c r="R137" s="435"/>
      <c r="S137" s="434" t="s">
        <v>181</v>
      </c>
      <c r="T137" s="435"/>
      <c r="U137" s="434" t="s">
        <v>181</v>
      </c>
      <c r="V137" s="435"/>
      <c r="W137" s="466" t="s">
        <v>181</v>
      </c>
      <c r="X137" s="467"/>
      <c r="Y137" s="466" t="s">
        <v>180</v>
      </c>
      <c r="Z137" s="465"/>
      <c r="AA137" s="923" t="s">
        <v>1083</v>
      </c>
      <c r="AB137" s="923" t="s">
        <v>1083</v>
      </c>
      <c r="AC137" s="923" t="s">
        <v>1082</v>
      </c>
      <c r="AD137" s="923" t="s">
        <v>4</v>
      </c>
      <c r="AE137" s="923" t="s">
        <v>4</v>
      </c>
      <c r="AF137" s="791" t="s">
        <v>10</v>
      </c>
    </row>
    <row r="138" spans="1:32" s="404" customFormat="1" ht="15" customHeight="1" x14ac:dyDescent="0.2">
      <c r="A138" s="402"/>
      <c r="B138" s="824"/>
      <c r="C138" s="825"/>
      <c r="D138" s="792"/>
      <c r="E138" s="829"/>
      <c r="F138" s="832"/>
      <c r="G138" s="835"/>
      <c r="H138" s="829"/>
      <c r="I138" s="416" t="s">
        <v>179</v>
      </c>
      <c r="J138" s="432" t="s">
        <v>2018</v>
      </c>
      <c r="K138" s="416" t="s">
        <v>177</v>
      </c>
      <c r="L138" s="415"/>
      <c r="M138" s="416" t="s">
        <v>176</v>
      </c>
      <c r="N138" s="428">
        <f>N137</f>
        <v>500000</v>
      </c>
      <c r="O138" s="416" t="s">
        <v>175</v>
      </c>
      <c r="P138" s="426"/>
      <c r="Q138" s="416" t="s">
        <v>175</v>
      </c>
      <c r="R138" s="426"/>
      <c r="S138" s="416" t="s">
        <v>175</v>
      </c>
      <c r="T138" s="426"/>
      <c r="U138" s="416" t="s">
        <v>175</v>
      </c>
      <c r="V138" s="426"/>
      <c r="W138" s="463" t="s">
        <v>175</v>
      </c>
      <c r="X138" s="462"/>
      <c r="Y138" s="463" t="s">
        <v>174</v>
      </c>
      <c r="Z138" s="464"/>
      <c r="AA138" s="924"/>
      <c r="AB138" s="924"/>
      <c r="AC138" s="924"/>
      <c r="AD138" s="924"/>
      <c r="AE138" s="924"/>
      <c r="AF138" s="792"/>
    </row>
    <row r="139" spans="1:32" s="404" customFormat="1" ht="25.5" x14ac:dyDescent="0.2">
      <c r="A139" s="402"/>
      <c r="B139" s="824"/>
      <c r="C139" s="825"/>
      <c r="D139" s="792"/>
      <c r="E139" s="829"/>
      <c r="F139" s="832"/>
      <c r="G139" s="835"/>
      <c r="H139" s="829"/>
      <c r="I139" s="416" t="s">
        <v>173</v>
      </c>
      <c r="J139" s="429" t="s">
        <v>2021</v>
      </c>
      <c r="K139" s="416" t="s">
        <v>171</v>
      </c>
      <c r="L139" s="427"/>
      <c r="M139" s="416" t="s">
        <v>170</v>
      </c>
      <c r="N139" s="428"/>
      <c r="O139" s="416" t="s">
        <v>169</v>
      </c>
      <c r="P139" s="426"/>
      <c r="Q139" s="416" t="s">
        <v>169</v>
      </c>
      <c r="R139" s="426"/>
      <c r="S139" s="416" t="s">
        <v>169</v>
      </c>
      <c r="T139" s="426"/>
      <c r="U139" s="416" t="s">
        <v>169</v>
      </c>
      <c r="V139" s="426"/>
      <c r="W139" s="463" t="s">
        <v>169</v>
      </c>
      <c r="X139" s="462"/>
      <c r="Y139" s="781"/>
      <c r="Z139" s="782"/>
      <c r="AA139" s="924"/>
      <c r="AB139" s="924"/>
      <c r="AC139" s="924"/>
      <c r="AD139" s="924"/>
      <c r="AE139" s="924"/>
      <c r="AF139" s="792"/>
    </row>
    <row r="140" spans="1:32" s="404" customFormat="1" ht="15" customHeight="1" x14ac:dyDescent="0.2">
      <c r="A140" s="402"/>
      <c r="B140" s="824"/>
      <c r="C140" s="825"/>
      <c r="D140" s="792"/>
      <c r="E140" s="829"/>
      <c r="F140" s="832"/>
      <c r="G140" s="835"/>
      <c r="H140" s="829"/>
      <c r="I140" s="416" t="s">
        <v>168</v>
      </c>
      <c r="J140" s="427">
        <v>45</v>
      </c>
      <c r="K140" s="416" t="s">
        <v>167</v>
      </c>
      <c r="L140" s="427"/>
      <c r="M140" s="816"/>
      <c r="N140" s="817"/>
      <c r="O140" s="416" t="s">
        <v>166</v>
      </c>
      <c r="P140" s="426">
        <f>IF(P138="",P139-P137,P139-P138)</f>
        <v>0</v>
      </c>
      <c r="Q140" s="416" t="s">
        <v>166</v>
      </c>
      <c r="R140" s="426">
        <f>IF(R138="",R139-R137,R139-R138)</f>
        <v>0</v>
      </c>
      <c r="S140" s="416" t="s">
        <v>166</v>
      </c>
      <c r="T140" s="426">
        <f>IF(T138="",T139-T137,T139-T138)</f>
        <v>0</v>
      </c>
      <c r="U140" s="416" t="s">
        <v>166</v>
      </c>
      <c r="V140" s="426">
        <f>IF(V138="",V139-V137,V139-V138)</f>
        <v>0</v>
      </c>
      <c r="W140" s="463" t="s">
        <v>166</v>
      </c>
      <c r="X140" s="462">
        <f>IF(X138="",X139-X137,X139-X138)</f>
        <v>0</v>
      </c>
      <c r="Y140" s="781"/>
      <c r="Z140" s="782"/>
      <c r="AA140" s="924"/>
      <c r="AB140" s="924"/>
      <c r="AC140" s="924"/>
      <c r="AD140" s="924"/>
      <c r="AE140" s="924"/>
      <c r="AF140" s="792"/>
    </row>
    <row r="141" spans="1:32" s="404" customFormat="1" ht="15" customHeight="1" x14ac:dyDescent="0.2">
      <c r="A141" s="402"/>
      <c r="B141" s="824"/>
      <c r="C141" s="825"/>
      <c r="D141" s="792"/>
      <c r="E141" s="829"/>
      <c r="F141" s="832"/>
      <c r="G141" s="835"/>
      <c r="H141" s="829"/>
      <c r="I141" s="416" t="s">
        <v>165</v>
      </c>
      <c r="J141" s="415"/>
      <c r="K141" s="416" t="s">
        <v>164</v>
      </c>
      <c r="L141" s="415"/>
      <c r="M141" s="816"/>
      <c r="N141" s="817"/>
      <c r="O141" s="816"/>
      <c r="P141" s="817"/>
      <c r="Q141" s="816"/>
      <c r="R141" s="817"/>
      <c r="S141" s="816"/>
      <c r="T141" s="817"/>
      <c r="U141" s="816"/>
      <c r="V141" s="817"/>
      <c r="W141" s="781"/>
      <c r="X141" s="782"/>
      <c r="Y141" s="781"/>
      <c r="Z141" s="782"/>
      <c r="AA141" s="924"/>
      <c r="AB141" s="924"/>
      <c r="AC141" s="924"/>
      <c r="AD141" s="924"/>
      <c r="AE141" s="924"/>
      <c r="AF141" s="792"/>
    </row>
    <row r="142" spans="1:32" s="404" customFormat="1" ht="15" customHeight="1" x14ac:dyDescent="0.2">
      <c r="A142" s="402"/>
      <c r="B142" s="826"/>
      <c r="C142" s="827"/>
      <c r="D142" s="793"/>
      <c r="E142" s="830"/>
      <c r="F142" s="833"/>
      <c r="G142" s="836"/>
      <c r="H142" s="830"/>
      <c r="I142" s="406" t="s">
        <v>158</v>
      </c>
      <c r="J142" s="451">
        <v>44172</v>
      </c>
      <c r="K142" s="820"/>
      <c r="L142" s="821"/>
      <c r="M142" s="818"/>
      <c r="N142" s="819"/>
      <c r="O142" s="818"/>
      <c r="P142" s="819"/>
      <c r="Q142" s="818"/>
      <c r="R142" s="819"/>
      <c r="S142" s="818"/>
      <c r="T142" s="819"/>
      <c r="U142" s="818"/>
      <c r="V142" s="819"/>
      <c r="W142" s="783"/>
      <c r="X142" s="784"/>
      <c r="Y142" s="783"/>
      <c r="Z142" s="784"/>
      <c r="AA142" s="925"/>
      <c r="AB142" s="925"/>
      <c r="AC142" s="925"/>
      <c r="AD142" s="925"/>
      <c r="AE142" s="925"/>
      <c r="AF142" s="793"/>
    </row>
    <row r="143" spans="1:32" ht="12.75" customHeight="1" x14ac:dyDescent="0.2">
      <c r="B143" s="822" t="s">
        <v>1071</v>
      </c>
      <c r="C143" s="823"/>
      <c r="D143" s="791" t="s">
        <v>1070</v>
      </c>
      <c r="E143" s="828" t="s">
        <v>228</v>
      </c>
      <c r="F143" s="831"/>
      <c r="G143" s="834"/>
      <c r="H143" s="828" t="s">
        <v>185</v>
      </c>
      <c r="I143" s="434" t="s">
        <v>184</v>
      </c>
      <c r="J143" s="438">
        <v>147262698.81</v>
      </c>
      <c r="K143" s="434" t="s">
        <v>183</v>
      </c>
      <c r="L143" s="485">
        <f>J148+J146</f>
        <v>44290</v>
      </c>
      <c r="M143" s="434" t="s">
        <v>182</v>
      </c>
      <c r="N143" s="436">
        <f>J143</f>
        <v>147262698.81</v>
      </c>
      <c r="O143" s="434" t="s">
        <v>181</v>
      </c>
      <c r="P143" s="435">
        <v>5.7799999999999997E-2</v>
      </c>
      <c r="Q143" s="434" t="s">
        <v>181</v>
      </c>
      <c r="R143" s="435">
        <v>5.7799999999999997E-2</v>
      </c>
      <c r="S143" s="499" t="s">
        <v>181</v>
      </c>
      <c r="T143" s="498">
        <v>0.14979000000000001</v>
      </c>
      <c r="U143" s="480" t="s">
        <v>181</v>
      </c>
      <c r="V143" s="479">
        <v>0.14979000000000001</v>
      </c>
      <c r="W143" s="466" t="s">
        <v>181</v>
      </c>
      <c r="X143" s="467">
        <v>0.58299999999999996</v>
      </c>
      <c r="Y143" s="466" t="s">
        <v>180</v>
      </c>
      <c r="Z143" s="465">
        <v>34</v>
      </c>
      <c r="AA143" s="923" t="s">
        <v>1083</v>
      </c>
      <c r="AB143" s="923" t="s">
        <v>1083</v>
      </c>
      <c r="AC143" s="923" t="s">
        <v>1082</v>
      </c>
      <c r="AD143" s="923" t="s">
        <v>4</v>
      </c>
      <c r="AE143" s="923" t="s">
        <v>4</v>
      </c>
      <c r="AF143" s="791" t="s">
        <v>322</v>
      </c>
    </row>
    <row r="144" spans="1:32" ht="15" customHeight="1" x14ac:dyDescent="0.2">
      <c r="B144" s="824"/>
      <c r="C144" s="825"/>
      <c r="D144" s="792"/>
      <c r="E144" s="829"/>
      <c r="F144" s="832"/>
      <c r="G144" s="835"/>
      <c r="H144" s="829"/>
      <c r="I144" s="416" t="s">
        <v>179</v>
      </c>
      <c r="J144" s="432" t="s">
        <v>1069</v>
      </c>
      <c r="K144" s="416" t="s">
        <v>177</v>
      </c>
      <c r="L144" s="415">
        <f>L143+L145</f>
        <v>44317</v>
      </c>
      <c r="M144" s="416" t="s">
        <v>176</v>
      </c>
      <c r="N144" s="428">
        <f>N143</f>
        <v>147262698.81</v>
      </c>
      <c r="O144" s="416" t="s">
        <v>175</v>
      </c>
      <c r="P144" s="426">
        <v>3.15E-2</v>
      </c>
      <c r="Q144" s="416" t="s">
        <v>175</v>
      </c>
      <c r="R144" s="426">
        <v>4.7765000000000002E-2</v>
      </c>
      <c r="S144" s="497" t="s">
        <v>175</v>
      </c>
      <c r="T144" s="496">
        <v>7.3870000000000005E-2</v>
      </c>
      <c r="U144" s="478" t="s">
        <v>175</v>
      </c>
      <c r="V144" s="477">
        <v>7.3870000000000005E-2</v>
      </c>
      <c r="W144" s="463" t="s">
        <v>175</v>
      </c>
      <c r="X144" s="462">
        <v>0.38890000000000002</v>
      </c>
      <c r="Y144" s="463" t="s">
        <v>174</v>
      </c>
      <c r="Z144" s="464">
        <f>+Z143*26</f>
        <v>884</v>
      </c>
      <c r="AA144" s="924"/>
      <c r="AB144" s="924"/>
      <c r="AC144" s="924"/>
      <c r="AD144" s="924"/>
      <c r="AE144" s="924"/>
      <c r="AF144" s="792"/>
    </row>
    <row r="145" spans="1:32" x14ac:dyDescent="0.2">
      <c r="B145" s="824"/>
      <c r="C145" s="825"/>
      <c r="D145" s="792"/>
      <c r="E145" s="829"/>
      <c r="F145" s="832"/>
      <c r="G145" s="835"/>
      <c r="H145" s="829"/>
      <c r="I145" s="416" t="s">
        <v>173</v>
      </c>
      <c r="J145" s="429" t="s">
        <v>413</v>
      </c>
      <c r="K145" s="416" t="s">
        <v>171</v>
      </c>
      <c r="L145" s="427">
        <v>27</v>
      </c>
      <c r="M145" s="416" t="s">
        <v>170</v>
      </c>
      <c r="N145" s="428"/>
      <c r="O145" s="416" t="s">
        <v>169</v>
      </c>
      <c r="P145" s="426">
        <v>5.28E-2</v>
      </c>
      <c r="Q145" s="416" t="s">
        <v>169</v>
      </c>
      <c r="R145" s="426">
        <v>7.3702000000000004E-2</v>
      </c>
      <c r="S145" s="497" t="s">
        <v>169</v>
      </c>
      <c r="T145" s="496">
        <v>8.9709999999999998E-2</v>
      </c>
      <c r="U145" s="478" t="s">
        <v>169</v>
      </c>
      <c r="V145" s="477">
        <v>8.9709999999999998E-2</v>
      </c>
      <c r="W145" s="463" t="s">
        <v>169</v>
      </c>
      <c r="X145" s="462">
        <v>0.2656</v>
      </c>
      <c r="Y145" s="781"/>
      <c r="Z145" s="782"/>
      <c r="AA145" s="924"/>
      <c r="AB145" s="924"/>
      <c r="AC145" s="924"/>
      <c r="AD145" s="924"/>
      <c r="AE145" s="924"/>
      <c r="AF145" s="792"/>
    </row>
    <row r="146" spans="1:32" ht="15" customHeight="1" x14ac:dyDescent="0.2">
      <c r="B146" s="824"/>
      <c r="C146" s="825"/>
      <c r="D146" s="792"/>
      <c r="E146" s="829"/>
      <c r="F146" s="832"/>
      <c r="G146" s="835"/>
      <c r="H146" s="829"/>
      <c r="I146" s="416" t="s">
        <v>168</v>
      </c>
      <c r="J146" s="427">
        <v>370</v>
      </c>
      <c r="K146" s="416" t="s">
        <v>167</v>
      </c>
      <c r="L146" s="427"/>
      <c r="M146" s="816"/>
      <c r="N146" s="817"/>
      <c r="O146" s="416" t="s">
        <v>166</v>
      </c>
      <c r="P146" s="426">
        <f>IF(P144="",P145-P143,P145-P144)</f>
        <v>2.1299999999999999E-2</v>
      </c>
      <c r="Q146" s="416" t="s">
        <v>594</v>
      </c>
      <c r="R146" s="426">
        <f>IF(R144="",R145-R143,R145-R144)</f>
        <v>2.5937000000000002E-2</v>
      </c>
      <c r="S146" s="497" t="s">
        <v>594</v>
      </c>
      <c r="T146" s="496">
        <f>IF(T144="",T145-T143,T145-T144)</f>
        <v>1.5839999999999993E-2</v>
      </c>
      <c r="U146" s="478" t="s">
        <v>594</v>
      </c>
      <c r="V146" s="477">
        <f>IF(V144="",V145-V143,V145-V144)</f>
        <v>1.5839999999999993E-2</v>
      </c>
      <c r="W146" s="463" t="s">
        <v>166</v>
      </c>
      <c r="X146" s="462">
        <f>IF(X144="",X145-X143,X145-X144)</f>
        <v>-0.12330000000000002</v>
      </c>
      <c r="Y146" s="781"/>
      <c r="Z146" s="782"/>
      <c r="AA146" s="924"/>
      <c r="AB146" s="924"/>
      <c r="AC146" s="924"/>
      <c r="AD146" s="924"/>
      <c r="AE146" s="924"/>
      <c r="AF146" s="792"/>
    </row>
    <row r="147" spans="1:32" ht="15" customHeight="1" x14ac:dyDescent="0.2">
      <c r="B147" s="824"/>
      <c r="C147" s="825"/>
      <c r="D147" s="792"/>
      <c r="E147" s="829"/>
      <c r="F147" s="832"/>
      <c r="G147" s="835"/>
      <c r="H147" s="829"/>
      <c r="I147" s="416" t="s">
        <v>165</v>
      </c>
      <c r="J147" s="415"/>
      <c r="K147" s="416" t="s">
        <v>164</v>
      </c>
      <c r="L147" s="415"/>
      <c r="M147" s="816"/>
      <c r="N147" s="817"/>
      <c r="O147" s="816"/>
      <c r="P147" s="817"/>
      <c r="Q147" s="816"/>
      <c r="R147" s="817"/>
      <c r="S147" s="869"/>
      <c r="T147" s="870"/>
      <c r="U147" s="857"/>
      <c r="V147" s="858"/>
      <c r="W147" s="781"/>
      <c r="X147" s="782"/>
      <c r="Y147" s="781"/>
      <c r="Z147" s="782"/>
      <c r="AA147" s="924"/>
      <c r="AB147" s="924"/>
      <c r="AC147" s="924"/>
      <c r="AD147" s="924"/>
      <c r="AE147" s="924"/>
      <c r="AF147" s="792"/>
    </row>
    <row r="148" spans="1:32" ht="15" customHeight="1" x14ac:dyDescent="0.2">
      <c r="B148" s="826"/>
      <c r="C148" s="827"/>
      <c r="D148" s="793"/>
      <c r="E148" s="830"/>
      <c r="F148" s="833"/>
      <c r="G148" s="836"/>
      <c r="H148" s="830"/>
      <c r="I148" s="406" t="s">
        <v>158</v>
      </c>
      <c r="J148" s="451">
        <v>43920</v>
      </c>
      <c r="K148" s="820"/>
      <c r="L148" s="821"/>
      <c r="M148" s="818"/>
      <c r="N148" s="819"/>
      <c r="O148" s="818"/>
      <c r="P148" s="819"/>
      <c r="Q148" s="818"/>
      <c r="R148" s="819"/>
      <c r="S148" s="871"/>
      <c r="T148" s="872"/>
      <c r="U148" s="859"/>
      <c r="V148" s="860"/>
      <c r="W148" s="783"/>
      <c r="X148" s="784"/>
      <c r="Y148" s="783"/>
      <c r="Z148" s="784"/>
      <c r="AA148" s="925"/>
      <c r="AB148" s="925"/>
      <c r="AC148" s="925"/>
      <c r="AD148" s="925"/>
      <c r="AE148" s="925"/>
      <c r="AF148" s="793"/>
    </row>
    <row r="149" spans="1:32" s="404" customFormat="1" ht="12.75" customHeight="1" x14ac:dyDescent="0.2">
      <c r="A149" s="402"/>
      <c r="B149" s="822" t="s">
        <v>1076</v>
      </c>
      <c r="C149" s="823"/>
      <c r="D149" s="791" t="s">
        <v>1074</v>
      </c>
      <c r="E149" s="828" t="s">
        <v>228</v>
      </c>
      <c r="F149" s="831"/>
      <c r="G149" s="834"/>
      <c r="H149" s="828" t="s">
        <v>193</v>
      </c>
      <c r="I149" s="434" t="s">
        <v>184</v>
      </c>
      <c r="J149" s="438">
        <v>3450000</v>
      </c>
      <c r="K149" s="434" t="s">
        <v>183</v>
      </c>
      <c r="L149" s="485">
        <f>J154+J152-0.01</f>
        <v>44142.99</v>
      </c>
      <c r="M149" s="434" t="s">
        <v>182</v>
      </c>
      <c r="N149" s="436">
        <f>J149</f>
        <v>3450000</v>
      </c>
      <c r="O149" s="434" t="s">
        <v>181</v>
      </c>
      <c r="P149" s="435">
        <v>0.1575</v>
      </c>
      <c r="Q149" s="434" t="s">
        <v>181</v>
      </c>
      <c r="R149" s="435">
        <v>0.55459999999999998</v>
      </c>
      <c r="S149" s="499" t="s">
        <v>181</v>
      </c>
      <c r="T149" s="498">
        <v>0.71450000000000002</v>
      </c>
      <c r="U149" s="434" t="s">
        <v>181</v>
      </c>
      <c r="V149" s="435">
        <v>1</v>
      </c>
      <c r="W149" s="466" t="s">
        <v>181</v>
      </c>
      <c r="X149" s="467">
        <v>0.98480000000000001</v>
      </c>
      <c r="Y149" s="466" t="s">
        <v>180</v>
      </c>
      <c r="Z149" s="465">
        <v>20</v>
      </c>
      <c r="AA149" s="791" t="s">
        <v>10</v>
      </c>
      <c r="AB149" s="791" t="s">
        <v>10</v>
      </c>
      <c r="AC149" s="791" t="s">
        <v>10</v>
      </c>
      <c r="AD149" s="791" t="s">
        <v>227</v>
      </c>
      <c r="AE149" s="791" t="s">
        <v>227</v>
      </c>
      <c r="AF149" s="971" t="s">
        <v>10</v>
      </c>
    </row>
    <row r="150" spans="1:32" s="404" customFormat="1" ht="15" customHeight="1" x14ac:dyDescent="0.2">
      <c r="A150" s="402"/>
      <c r="B150" s="824"/>
      <c r="C150" s="825"/>
      <c r="D150" s="792"/>
      <c r="E150" s="829"/>
      <c r="F150" s="832"/>
      <c r="G150" s="835"/>
      <c r="H150" s="829"/>
      <c r="I150" s="416" t="s">
        <v>179</v>
      </c>
      <c r="J150" s="432" t="s">
        <v>1032</v>
      </c>
      <c r="K150" s="416" t="s">
        <v>177</v>
      </c>
      <c r="L150" s="415">
        <f>L149+L151+L152</f>
        <v>44211.99</v>
      </c>
      <c r="M150" s="416" t="s">
        <v>176</v>
      </c>
      <c r="N150" s="428">
        <f>N149</f>
        <v>3450000</v>
      </c>
      <c r="O150" s="416" t="s">
        <v>175</v>
      </c>
      <c r="P150" s="426"/>
      <c r="Q150" s="416" t="s">
        <v>175</v>
      </c>
      <c r="R150" s="426"/>
      <c r="S150" s="497" t="s">
        <v>175</v>
      </c>
      <c r="T150" s="496"/>
      <c r="U150" s="416" t="s">
        <v>175</v>
      </c>
      <c r="V150" s="426"/>
      <c r="W150" s="463" t="s">
        <v>175</v>
      </c>
      <c r="X150" s="462"/>
      <c r="Y150" s="463" t="s">
        <v>174</v>
      </c>
      <c r="Z150" s="464">
        <f>Z149*31</f>
        <v>620</v>
      </c>
      <c r="AA150" s="792"/>
      <c r="AB150" s="792"/>
      <c r="AC150" s="792"/>
      <c r="AD150" s="792"/>
      <c r="AE150" s="792"/>
      <c r="AF150" s="972"/>
    </row>
    <row r="151" spans="1:32" s="404" customFormat="1" x14ac:dyDescent="0.2">
      <c r="A151" s="402"/>
      <c r="B151" s="824"/>
      <c r="C151" s="825"/>
      <c r="D151" s="792"/>
      <c r="E151" s="829"/>
      <c r="F151" s="832"/>
      <c r="G151" s="835"/>
      <c r="H151" s="829"/>
      <c r="I151" s="416" t="s">
        <v>173</v>
      </c>
      <c r="J151" s="429" t="s">
        <v>192</v>
      </c>
      <c r="K151" s="416" t="s">
        <v>171</v>
      </c>
      <c r="L151" s="427"/>
      <c r="M151" s="416" t="s">
        <v>170</v>
      </c>
      <c r="N151" s="428"/>
      <c r="O151" s="416" t="s">
        <v>169</v>
      </c>
      <c r="P151" s="426">
        <v>5.04E-2</v>
      </c>
      <c r="Q151" s="416" t="s">
        <v>169</v>
      </c>
      <c r="R151" s="426">
        <v>0.42409999999999998</v>
      </c>
      <c r="S151" s="497" t="s">
        <v>169</v>
      </c>
      <c r="T151" s="496">
        <v>0.64159999999999995</v>
      </c>
      <c r="U151" s="416" t="s">
        <v>169</v>
      </c>
      <c r="V151" s="426">
        <v>1</v>
      </c>
      <c r="W151" s="463" t="s">
        <v>169</v>
      </c>
      <c r="X151" s="462">
        <v>0.97199999999999998</v>
      </c>
      <c r="Y151" s="781"/>
      <c r="Z151" s="782"/>
      <c r="AA151" s="792"/>
      <c r="AB151" s="792"/>
      <c r="AC151" s="792"/>
      <c r="AD151" s="792"/>
      <c r="AE151" s="792"/>
      <c r="AF151" s="972"/>
    </row>
    <row r="152" spans="1:32" s="404" customFormat="1" ht="15" customHeight="1" x14ac:dyDescent="0.2">
      <c r="A152" s="402"/>
      <c r="B152" s="824"/>
      <c r="C152" s="825"/>
      <c r="D152" s="792"/>
      <c r="E152" s="829"/>
      <c r="F152" s="832"/>
      <c r="G152" s="835"/>
      <c r="H152" s="829"/>
      <c r="I152" s="416" t="s">
        <v>168</v>
      </c>
      <c r="J152" s="427">
        <v>144</v>
      </c>
      <c r="K152" s="416" t="s">
        <v>167</v>
      </c>
      <c r="L152" s="427">
        <v>69</v>
      </c>
      <c r="M152" s="816"/>
      <c r="N152" s="817"/>
      <c r="O152" s="416" t="s">
        <v>166</v>
      </c>
      <c r="P152" s="426">
        <f>IF(P150="",P151-P149,P151-P150)</f>
        <v>-0.1071</v>
      </c>
      <c r="Q152" s="416" t="s">
        <v>166</v>
      </c>
      <c r="R152" s="426">
        <f>IF(R150="",R151-R149,R151-R150)</f>
        <v>-0.1305</v>
      </c>
      <c r="S152" s="497" t="s">
        <v>166</v>
      </c>
      <c r="T152" s="496">
        <f>IF(T150="",T151-T149,T151-T150)</f>
        <v>-7.2900000000000076E-2</v>
      </c>
      <c r="U152" s="416" t="s">
        <v>166</v>
      </c>
      <c r="V152" s="426">
        <f>IF(V150="",V151-V149,V151-V150)</f>
        <v>0</v>
      </c>
      <c r="W152" s="463" t="s">
        <v>166</v>
      </c>
      <c r="X152" s="462">
        <f>IF(X150="",X151-X149,X151-X150)</f>
        <v>-1.2800000000000034E-2</v>
      </c>
      <c r="Y152" s="781"/>
      <c r="Z152" s="782"/>
      <c r="AA152" s="792"/>
      <c r="AB152" s="792"/>
      <c r="AC152" s="792"/>
      <c r="AD152" s="792"/>
      <c r="AE152" s="792"/>
      <c r="AF152" s="972"/>
    </row>
    <row r="153" spans="1:32" s="404" customFormat="1" ht="15" customHeight="1" x14ac:dyDescent="0.2">
      <c r="A153" s="402"/>
      <c r="B153" s="824"/>
      <c r="C153" s="825"/>
      <c r="D153" s="792"/>
      <c r="E153" s="829"/>
      <c r="F153" s="832"/>
      <c r="G153" s="835"/>
      <c r="H153" s="829"/>
      <c r="I153" s="416" t="s">
        <v>165</v>
      </c>
      <c r="J153" s="415"/>
      <c r="K153" s="416" t="s">
        <v>164</v>
      </c>
      <c r="L153" s="415"/>
      <c r="M153" s="816"/>
      <c r="N153" s="817"/>
      <c r="O153" s="816"/>
      <c r="P153" s="817"/>
      <c r="Q153" s="816"/>
      <c r="R153" s="817"/>
      <c r="S153" s="869"/>
      <c r="T153" s="870"/>
      <c r="U153" s="816"/>
      <c r="V153" s="817"/>
      <c r="W153" s="781"/>
      <c r="X153" s="782"/>
      <c r="Y153" s="781"/>
      <c r="Z153" s="782"/>
      <c r="AA153" s="792"/>
      <c r="AB153" s="792"/>
      <c r="AC153" s="792"/>
      <c r="AD153" s="792"/>
      <c r="AE153" s="792"/>
      <c r="AF153" s="972"/>
    </row>
    <row r="154" spans="1:32" s="404" customFormat="1" ht="15" customHeight="1" x14ac:dyDescent="0.2">
      <c r="A154" s="402"/>
      <c r="B154" s="826"/>
      <c r="C154" s="827"/>
      <c r="D154" s="793"/>
      <c r="E154" s="830"/>
      <c r="F154" s="833"/>
      <c r="G154" s="836"/>
      <c r="H154" s="830"/>
      <c r="I154" s="406" t="s">
        <v>158</v>
      </c>
      <c r="J154" s="451">
        <v>43999</v>
      </c>
      <c r="K154" s="820"/>
      <c r="L154" s="821"/>
      <c r="M154" s="818"/>
      <c r="N154" s="819"/>
      <c r="O154" s="818"/>
      <c r="P154" s="819"/>
      <c r="Q154" s="818"/>
      <c r="R154" s="819"/>
      <c r="S154" s="871"/>
      <c r="T154" s="872"/>
      <c r="U154" s="818"/>
      <c r="V154" s="819"/>
      <c r="W154" s="783"/>
      <c r="X154" s="784"/>
      <c r="Y154" s="783"/>
      <c r="Z154" s="784"/>
      <c r="AA154" s="793"/>
      <c r="AB154" s="793"/>
      <c r="AC154" s="793"/>
      <c r="AD154" s="793"/>
      <c r="AE154" s="793"/>
      <c r="AF154" s="973"/>
    </row>
    <row r="155" spans="1:32" s="404" customFormat="1" ht="12.75" customHeight="1" x14ac:dyDescent="0.2">
      <c r="A155" s="402"/>
      <c r="B155" s="822" t="s">
        <v>1075</v>
      </c>
      <c r="C155" s="823"/>
      <c r="D155" s="791" t="s">
        <v>1074</v>
      </c>
      <c r="E155" s="828" t="s">
        <v>228</v>
      </c>
      <c r="F155" s="831"/>
      <c r="G155" s="834"/>
      <c r="H155" s="828" t="s">
        <v>185</v>
      </c>
      <c r="I155" s="434" t="s">
        <v>184</v>
      </c>
      <c r="J155" s="438">
        <v>7483756.2199999997</v>
      </c>
      <c r="K155" s="434" t="s">
        <v>183</v>
      </c>
      <c r="L155" s="485">
        <f>J160+J158-0.01</f>
        <v>44018.99</v>
      </c>
      <c r="M155" s="434" t="s">
        <v>182</v>
      </c>
      <c r="N155" s="436">
        <f>J155</f>
        <v>7483756.2199999997</v>
      </c>
      <c r="O155" s="434" t="s">
        <v>181</v>
      </c>
      <c r="P155" s="435"/>
      <c r="Q155" s="434" t="s">
        <v>181</v>
      </c>
      <c r="R155" s="435"/>
      <c r="S155" s="480" t="s">
        <v>181</v>
      </c>
      <c r="T155" s="479"/>
      <c r="U155" s="480" t="s">
        <v>181</v>
      </c>
      <c r="V155" s="479"/>
      <c r="W155" s="466" t="s">
        <v>181</v>
      </c>
      <c r="X155" s="467">
        <v>0.99070000000000003</v>
      </c>
      <c r="Y155" s="466" t="s">
        <v>180</v>
      </c>
      <c r="Z155" s="465">
        <v>19</v>
      </c>
      <c r="AA155" s="971" t="s">
        <v>10</v>
      </c>
      <c r="AB155" s="971" t="s">
        <v>10</v>
      </c>
      <c r="AC155" s="971" t="s">
        <v>10</v>
      </c>
      <c r="AD155" s="971" t="s">
        <v>10</v>
      </c>
      <c r="AE155" s="971" t="s">
        <v>10</v>
      </c>
      <c r="AF155" s="971" t="s">
        <v>10</v>
      </c>
    </row>
    <row r="156" spans="1:32" s="404" customFormat="1" ht="15" customHeight="1" x14ac:dyDescent="0.2">
      <c r="A156" s="402"/>
      <c r="B156" s="824"/>
      <c r="C156" s="825"/>
      <c r="D156" s="792"/>
      <c r="E156" s="829"/>
      <c r="F156" s="832"/>
      <c r="G156" s="835"/>
      <c r="H156" s="829"/>
      <c r="I156" s="416" t="s">
        <v>179</v>
      </c>
      <c r="J156" s="432" t="s">
        <v>1073</v>
      </c>
      <c r="K156" s="416" t="s">
        <v>177</v>
      </c>
      <c r="L156" s="415">
        <f>L155+L158</f>
        <v>44087.99</v>
      </c>
      <c r="M156" s="416" t="s">
        <v>176</v>
      </c>
      <c r="N156" s="428">
        <f>N155</f>
        <v>7483756.2199999997</v>
      </c>
      <c r="O156" s="416" t="s">
        <v>175</v>
      </c>
      <c r="P156" s="426"/>
      <c r="Q156" s="416" t="s">
        <v>175</v>
      </c>
      <c r="R156" s="426"/>
      <c r="S156" s="478" t="s">
        <v>175</v>
      </c>
      <c r="T156" s="477"/>
      <c r="U156" s="478" t="s">
        <v>175</v>
      </c>
      <c r="V156" s="477"/>
      <c r="W156" s="463" t="s">
        <v>175</v>
      </c>
      <c r="X156" s="462">
        <v>0.40050000000000002</v>
      </c>
      <c r="Y156" s="463" t="s">
        <v>174</v>
      </c>
      <c r="Z156" s="464">
        <f>Z155*31</f>
        <v>589</v>
      </c>
      <c r="AA156" s="972"/>
      <c r="AB156" s="972"/>
      <c r="AC156" s="972"/>
      <c r="AD156" s="972"/>
      <c r="AE156" s="972"/>
      <c r="AF156" s="972"/>
    </row>
    <row r="157" spans="1:32" s="404" customFormat="1" ht="25.5" x14ac:dyDescent="0.2">
      <c r="A157" s="402"/>
      <c r="B157" s="824"/>
      <c r="C157" s="825"/>
      <c r="D157" s="792"/>
      <c r="E157" s="829"/>
      <c r="F157" s="832"/>
      <c r="G157" s="835"/>
      <c r="H157" s="829"/>
      <c r="I157" s="416" t="s">
        <v>173</v>
      </c>
      <c r="J157" s="429" t="s">
        <v>1072</v>
      </c>
      <c r="K157" s="416" t="s">
        <v>171</v>
      </c>
      <c r="L157" s="427"/>
      <c r="M157" s="416" t="s">
        <v>170</v>
      </c>
      <c r="N157" s="428"/>
      <c r="O157" s="416" t="s">
        <v>169</v>
      </c>
      <c r="P157" s="426"/>
      <c r="Q157" s="416" t="s">
        <v>169</v>
      </c>
      <c r="R157" s="426"/>
      <c r="S157" s="497" t="s">
        <v>169</v>
      </c>
      <c r="T157" s="496">
        <v>9.6799999999999997E-2</v>
      </c>
      <c r="U157" s="478" t="s">
        <v>169</v>
      </c>
      <c r="V157" s="477">
        <v>9.6799999999999997E-2</v>
      </c>
      <c r="W157" s="463" t="s">
        <v>169</v>
      </c>
      <c r="X157" s="462">
        <v>0.30170000000000002</v>
      </c>
      <c r="Y157" s="781"/>
      <c r="Z157" s="782"/>
      <c r="AA157" s="972"/>
      <c r="AB157" s="972"/>
      <c r="AC157" s="972"/>
      <c r="AD157" s="972"/>
      <c r="AE157" s="972"/>
      <c r="AF157" s="972"/>
    </row>
    <row r="158" spans="1:32" s="404" customFormat="1" ht="15" customHeight="1" x14ac:dyDescent="0.2">
      <c r="A158" s="402"/>
      <c r="B158" s="824"/>
      <c r="C158" s="825"/>
      <c r="D158" s="792"/>
      <c r="E158" s="829"/>
      <c r="F158" s="832"/>
      <c r="G158" s="835"/>
      <c r="H158" s="829"/>
      <c r="I158" s="416" t="s">
        <v>168</v>
      </c>
      <c r="J158" s="427">
        <v>180</v>
      </c>
      <c r="K158" s="416" t="s">
        <v>167</v>
      </c>
      <c r="L158" s="427">
        <v>69</v>
      </c>
      <c r="M158" s="816"/>
      <c r="N158" s="817"/>
      <c r="O158" s="416" t="s">
        <v>166</v>
      </c>
      <c r="P158" s="426">
        <f>IF(P156="",P157-P155,P157-P156)</f>
        <v>0</v>
      </c>
      <c r="Q158" s="416" t="s">
        <v>166</v>
      </c>
      <c r="R158" s="426">
        <f>IF(R156="",R157-R155,R157-R156)</f>
        <v>0</v>
      </c>
      <c r="S158" s="497" t="s">
        <v>166</v>
      </c>
      <c r="T158" s="496">
        <f>IF(T156="",T157-T155,T157-T156)</f>
        <v>9.6799999999999997E-2</v>
      </c>
      <c r="U158" s="478" t="s">
        <v>166</v>
      </c>
      <c r="V158" s="477">
        <f>IF(V156="",V157-V155,V157-V156)</f>
        <v>9.6799999999999997E-2</v>
      </c>
      <c r="W158" s="463" t="s">
        <v>166</v>
      </c>
      <c r="X158" s="462">
        <f>IF(X156="",X157-X155,X157-X156)</f>
        <v>-9.8799999999999999E-2</v>
      </c>
      <c r="Y158" s="781"/>
      <c r="Z158" s="782"/>
      <c r="AA158" s="972"/>
      <c r="AB158" s="972"/>
      <c r="AC158" s="972"/>
      <c r="AD158" s="972"/>
      <c r="AE158" s="972"/>
      <c r="AF158" s="972"/>
    </row>
    <row r="159" spans="1:32" s="404" customFormat="1" ht="15" customHeight="1" x14ac:dyDescent="0.2">
      <c r="A159" s="402"/>
      <c r="B159" s="824"/>
      <c r="C159" s="825"/>
      <c r="D159" s="792"/>
      <c r="E159" s="829"/>
      <c r="F159" s="832"/>
      <c r="G159" s="835"/>
      <c r="H159" s="829"/>
      <c r="I159" s="416" t="s">
        <v>165</v>
      </c>
      <c r="J159" s="415"/>
      <c r="K159" s="416" t="s">
        <v>164</v>
      </c>
      <c r="L159" s="415"/>
      <c r="M159" s="816"/>
      <c r="N159" s="817"/>
      <c r="O159" s="816"/>
      <c r="P159" s="817"/>
      <c r="Q159" s="816"/>
      <c r="R159" s="817"/>
      <c r="S159" s="816"/>
      <c r="T159" s="817"/>
      <c r="U159" s="816"/>
      <c r="V159" s="817"/>
      <c r="W159" s="781"/>
      <c r="X159" s="782"/>
      <c r="Y159" s="781"/>
      <c r="Z159" s="782"/>
      <c r="AA159" s="972"/>
      <c r="AB159" s="972"/>
      <c r="AC159" s="972"/>
      <c r="AD159" s="972"/>
      <c r="AE159" s="972"/>
      <c r="AF159" s="972"/>
    </row>
    <row r="160" spans="1:32" s="404" customFormat="1" ht="15" customHeight="1" x14ac:dyDescent="0.2">
      <c r="A160" s="402"/>
      <c r="B160" s="826"/>
      <c r="C160" s="827"/>
      <c r="D160" s="793"/>
      <c r="E160" s="830"/>
      <c r="F160" s="833"/>
      <c r="G160" s="836"/>
      <c r="H160" s="830"/>
      <c r="I160" s="406" t="s">
        <v>158</v>
      </c>
      <c r="J160" s="451">
        <v>43839</v>
      </c>
      <c r="K160" s="820"/>
      <c r="L160" s="821"/>
      <c r="M160" s="818"/>
      <c r="N160" s="819"/>
      <c r="O160" s="818"/>
      <c r="P160" s="819"/>
      <c r="Q160" s="818"/>
      <c r="R160" s="819"/>
      <c r="S160" s="818"/>
      <c r="T160" s="819"/>
      <c r="U160" s="818"/>
      <c r="V160" s="819"/>
      <c r="W160" s="783"/>
      <c r="X160" s="784"/>
      <c r="Y160" s="783"/>
      <c r="Z160" s="784"/>
      <c r="AA160" s="973"/>
      <c r="AB160" s="973"/>
      <c r="AC160" s="973"/>
      <c r="AD160" s="973"/>
      <c r="AE160" s="973"/>
      <c r="AF160" s="973"/>
    </row>
    <row r="161" spans="1:32" s="404" customFormat="1" ht="12.75" customHeight="1" x14ac:dyDescent="0.2">
      <c r="A161" s="402"/>
      <c r="B161" s="822" t="s">
        <v>1695</v>
      </c>
      <c r="C161" s="823"/>
      <c r="D161" s="791" t="s">
        <v>577</v>
      </c>
      <c r="E161" s="828" t="s">
        <v>206</v>
      </c>
      <c r="F161" s="831">
        <v>4.34</v>
      </c>
      <c r="G161" s="834" t="s">
        <v>218</v>
      </c>
      <c r="H161" s="828" t="s">
        <v>193</v>
      </c>
      <c r="I161" s="434" t="s">
        <v>184</v>
      </c>
      <c r="J161" s="438">
        <v>2000000</v>
      </c>
      <c r="K161" s="434" t="s">
        <v>183</v>
      </c>
      <c r="L161" s="437">
        <f>J166+J164-0.01</f>
        <v>44054.99</v>
      </c>
      <c r="M161" s="434" t="s">
        <v>182</v>
      </c>
      <c r="N161" s="436">
        <f>J161</f>
        <v>2000000</v>
      </c>
      <c r="O161" s="434" t="s">
        <v>181</v>
      </c>
      <c r="P161" s="435">
        <v>0.6</v>
      </c>
      <c r="Q161" s="434" t="s">
        <v>181</v>
      </c>
      <c r="R161" s="435">
        <v>0.75</v>
      </c>
      <c r="S161" s="480" t="s">
        <v>181</v>
      </c>
      <c r="T161" s="479">
        <v>0.75</v>
      </c>
      <c r="U161" s="480" t="s">
        <v>181</v>
      </c>
      <c r="V161" s="479">
        <v>0.75</v>
      </c>
      <c r="W161" s="466" t="s">
        <v>181</v>
      </c>
      <c r="X161" s="467">
        <v>0.75</v>
      </c>
      <c r="Y161" s="466" t="s">
        <v>180</v>
      </c>
      <c r="Z161" s="465"/>
      <c r="AA161" s="791" t="s">
        <v>10</v>
      </c>
      <c r="AB161" s="791" t="s">
        <v>10</v>
      </c>
      <c r="AC161" s="791" t="s">
        <v>10</v>
      </c>
      <c r="AD161" s="791" t="s">
        <v>10</v>
      </c>
      <c r="AE161" s="791" t="s">
        <v>10</v>
      </c>
      <c r="AF161" s="791" t="s">
        <v>10</v>
      </c>
    </row>
    <row r="162" spans="1:32" s="404" customFormat="1" ht="15" customHeight="1" x14ac:dyDescent="0.2">
      <c r="A162" s="402"/>
      <c r="B162" s="824"/>
      <c r="C162" s="825"/>
      <c r="D162" s="792"/>
      <c r="E162" s="829"/>
      <c r="F162" s="832"/>
      <c r="G162" s="835"/>
      <c r="H162" s="829"/>
      <c r="I162" s="416" t="s">
        <v>179</v>
      </c>
      <c r="J162" s="432" t="s">
        <v>988</v>
      </c>
      <c r="K162" s="416" t="s">
        <v>177</v>
      </c>
      <c r="L162" s="415">
        <f>L161+L164</f>
        <v>44054.99</v>
      </c>
      <c r="M162" s="416" t="s">
        <v>176</v>
      </c>
      <c r="N162" s="428">
        <f>N161</f>
        <v>2000000</v>
      </c>
      <c r="O162" s="416" t="s">
        <v>175</v>
      </c>
      <c r="P162" s="426"/>
      <c r="Q162" s="416" t="s">
        <v>175</v>
      </c>
      <c r="R162" s="426"/>
      <c r="S162" s="478" t="s">
        <v>175</v>
      </c>
      <c r="T162" s="477"/>
      <c r="U162" s="478" t="s">
        <v>175</v>
      </c>
      <c r="V162" s="477"/>
      <c r="W162" s="463" t="s">
        <v>175</v>
      </c>
      <c r="X162" s="462"/>
      <c r="Y162" s="463" t="s">
        <v>174</v>
      </c>
      <c r="Z162" s="464"/>
      <c r="AA162" s="792"/>
      <c r="AB162" s="792"/>
      <c r="AC162" s="792"/>
      <c r="AD162" s="792"/>
      <c r="AE162" s="792"/>
      <c r="AF162" s="792"/>
    </row>
    <row r="163" spans="1:32" s="404" customFormat="1" x14ac:dyDescent="0.2">
      <c r="A163" s="402"/>
      <c r="B163" s="824"/>
      <c r="C163" s="825"/>
      <c r="D163" s="792"/>
      <c r="E163" s="829"/>
      <c r="F163" s="832"/>
      <c r="G163" s="835"/>
      <c r="H163" s="829"/>
      <c r="I163" s="416" t="s">
        <v>173</v>
      </c>
      <c r="J163" s="429" t="s">
        <v>192</v>
      </c>
      <c r="K163" s="416" t="s">
        <v>171</v>
      </c>
      <c r="L163" s="427"/>
      <c r="M163" s="416" t="s">
        <v>170</v>
      </c>
      <c r="N163" s="428">
        <f>N162*P163</f>
        <v>1200000</v>
      </c>
      <c r="O163" s="416" t="s">
        <v>169</v>
      </c>
      <c r="P163" s="426">
        <v>0.6</v>
      </c>
      <c r="Q163" s="416" t="s">
        <v>169</v>
      </c>
      <c r="R163" s="426">
        <v>0.75</v>
      </c>
      <c r="S163" s="478" t="s">
        <v>169</v>
      </c>
      <c r="T163" s="477">
        <v>0.75</v>
      </c>
      <c r="U163" s="478" t="s">
        <v>169</v>
      </c>
      <c r="V163" s="477">
        <v>0.75</v>
      </c>
      <c r="W163" s="463" t="s">
        <v>169</v>
      </c>
      <c r="X163" s="462">
        <v>0.75</v>
      </c>
      <c r="Y163" s="781"/>
      <c r="Z163" s="782"/>
      <c r="AA163" s="792"/>
      <c r="AB163" s="792"/>
      <c r="AC163" s="792"/>
      <c r="AD163" s="792"/>
      <c r="AE163" s="792"/>
      <c r="AF163" s="792"/>
    </row>
    <row r="164" spans="1:32" s="404" customFormat="1" ht="15" customHeight="1" x14ac:dyDescent="0.2">
      <c r="A164" s="402"/>
      <c r="B164" s="824"/>
      <c r="C164" s="825"/>
      <c r="D164" s="792"/>
      <c r="E164" s="829"/>
      <c r="F164" s="832"/>
      <c r="G164" s="835"/>
      <c r="H164" s="829"/>
      <c r="I164" s="416" t="s">
        <v>168</v>
      </c>
      <c r="J164" s="427">
        <v>57</v>
      </c>
      <c r="K164" s="416" t="s">
        <v>167</v>
      </c>
      <c r="L164" s="427"/>
      <c r="M164" s="816"/>
      <c r="N164" s="817"/>
      <c r="O164" s="416" t="s">
        <v>166</v>
      </c>
      <c r="P164" s="426">
        <f>IF(P162="",P163-P161,P163-P162)</f>
        <v>0</v>
      </c>
      <c r="Q164" s="416" t="s">
        <v>166</v>
      </c>
      <c r="R164" s="426">
        <f>IF(R162="",R163-R161,R163-R162)</f>
        <v>0</v>
      </c>
      <c r="S164" s="478" t="s">
        <v>166</v>
      </c>
      <c r="T164" s="477">
        <f>IF(T162="",T163-T161,T163-T162)</f>
        <v>0</v>
      </c>
      <c r="U164" s="478" t="s">
        <v>166</v>
      </c>
      <c r="V164" s="477">
        <f>IF(V162="",V163-V161,V163-V162)</f>
        <v>0</v>
      </c>
      <c r="W164" s="463" t="s">
        <v>166</v>
      </c>
      <c r="X164" s="462">
        <f>IF(X162="",X163-X161,X163-X162)</f>
        <v>0</v>
      </c>
      <c r="Y164" s="781"/>
      <c r="Z164" s="782"/>
      <c r="AA164" s="792"/>
      <c r="AB164" s="792"/>
      <c r="AC164" s="792"/>
      <c r="AD164" s="792"/>
      <c r="AE164" s="792"/>
      <c r="AF164" s="792"/>
    </row>
    <row r="165" spans="1:32" s="404" customFormat="1" ht="15" customHeight="1" x14ac:dyDescent="0.2">
      <c r="A165" s="402"/>
      <c r="B165" s="824"/>
      <c r="C165" s="825"/>
      <c r="D165" s="792"/>
      <c r="E165" s="829"/>
      <c r="F165" s="832"/>
      <c r="G165" s="835"/>
      <c r="H165" s="829"/>
      <c r="I165" s="416" t="s">
        <v>165</v>
      </c>
      <c r="J165" s="415">
        <v>43628</v>
      </c>
      <c r="K165" s="416" t="s">
        <v>164</v>
      </c>
      <c r="L165" s="415"/>
      <c r="M165" s="816"/>
      <c r="N165" s="817"/>
      <c r="O165" s="816"/>
      <c r="P165" s="817"/>
      <c r="Q165" s="816"/>
      <c r="R165" s="817"/>
      <c r="S165" s="857"/>
      <c r="T165" s="858"/>
      <c r="U165" s="857"/>
      <c r="V165" s="858"/>
      <c r="W165" s="781"/>
      <c r="X165" s="782"/>
      <c r="Y165" s="781"/>
      <c r="Z165" s="782"/>
      <c r="AA165" s="792"/>
      <c r="AB165" s="792"/>
      <c r="AC165" s="792"/>
      <c r="AD165" s="792"/>
      <c r="AE165" s="792"/>
      <c r="AF165" s="792"/>
    </row>
    <row r="166" spans="1:32" s="404" customFormat="1" ht="15" customHeight="1" x14ac:dyDescent="0.2">
      <c r="A166" s="402"/>
      <c r="B166" s="826"/>
      <c r="C166" s="827"/>
      <c r="D166" s="793"/>
      <c r="E166" s="830"/>
      <c r="F166" s="833"/>
      <c r="G166" s="836"/>
      <c r="H166" s="830"/>
      <c r="I166" s="406" t="s">
        <v>158</v>
      </c>
      <c r="J166" s="451">
        <v>43998</v>
      </c>
      <c r="K166" s="820"/>
      <c r="L166" s="821"/>
      <c r="M166" s="818"/>
      <c r="N166" s="819"/>
      <c r="O166" s="818"/>
      <c r="P166" s="819"/>
      <c r="Q166" s="818"/>
      <c r="R166" s="819"/>
      <c r="S166" s="859"/>
      <c r="T166" s="860"/>
      <c r="U166" s="859"/>
      <c r="V166" s="860"/>
      <c r="W166" s="783"/>
      <c r="X166" s="784"/>
      <c r="Y166" s="783"/>
      <c r="Z166" s="784"/>
      <c r="AA166" s="793"/>
      <c r="AB166" s="793"/>
      <c r="AC166" s="793"/>
      <c r="AD166" s="793"/>
      <c r="AE166" s="793"/>
      <c r="AF166" s="793"/>
    </row>
    <row r="167" spans="1:32" s="404" customFormat="1" ht="12.75" customHeight="1" x14ac:dyDescent="0.2">
      <c r="A167" s="402"/>
      <c r="B167" s="822" t="s">
        <v>1694</v>
      </c>
      <c r="C167" s="823"/>
      <c r="D167" s="791" t="s">
        <v>577</v>
      </c>
      <c r="E167" s="828" t="s">
        <v>206</v>
      </c>
      <c r="F167" s="831">
        <v>4.34</v>
      </c>
      <c r="G167" s="834"/>
      <c r="H167" s="828" t="s">
        <v>193</v>
      </c>
      <c r="I167" s="434" t="s">
        <v>184</v>
      </c>
      <c r="J167" s="438">
        <v>2000000</v>
      </c>
      <c r="K167" s="434" t="s">
        <v>183</v>
      </c>
      <c r="L167" s="437">
        <f>J172+J170-0.01</f>
        <v>44145.99</v>
      </c>
      <c r="M167" s="434" t="s">
        <v>182</v>
      </c>
      <c r="N167" s="436">
        <f>J167</f>
        <v>2000000</v>
      </c>
      <c r="O167" s="434" t="s">
        <v>181</v>
      </c>
      <c r="P167" s="435"/>
      <c r="Q167" s="434" t="s">
        <v>181</v>
      </c>
      <c r="R167" s="435">
        <v>0.5232</v>
      </c>
      <c r="S167" s="434" t="s">
        <v>181</v>
      </c>
      <c r="T167" s="435"/>
      <c r="U167" s="434" t="s">
        <v>181</v>
      </c>
      <c r="V167" s="435"/>
      <c r="W167" s="466" t="s">
        <v>181</v>
      </c>
      <c r="X167" s="467">
        <v>0.5232</v>
      </c>
      <c r="Y167" s="466" t="s">
        <v>180</v>
      </c>
      <c r="Z167" s="465"/>
      <c r="AA167" s="791" t="s">
        <v>1048</v>
      </c>
      <c r="AB167" s="791" t="s">
        <v>1047</v>
      </c>
      <c r="AC167" s="791" t="s">
        <v>1047</v>
      </c>
      <c r="AD167" s="791" t="s">
        <v>1047</v>
      </c>
      <c r="AE167" s="791" t="s">
        <v>1047</v>
      </c>
      <c r="AF167" s="791" t="s">
        <v>2137</v>
      </c>
    </row>
    <row r="168" spans="1:32" s="404" customFormat="1" ht="15" customHeight="1" x14ac:dyDescent="0.2">
      <c r="A168" s="402"/>
      <c r="B168" s="824"/>
      <c r="C168" s="825"/>
      <c r="D168" s="792"/>
      <c r="E168" s="829"/>
      <c r="F168" s="832"/>
      <c r="G168" s="835"/>
      <c r="H168" s="829"/>
      <c r="I168" s="416" t="s">
        <v>179</v>
      </c>
      <c r="J168" s="432" t="s">
        <v>990</v>
      </c>
      <c r="K168" s="416" t="s">
        <v>177</v>
      </c>
      <c r="L168" s="415">
        <f>L167+L170</f>
        <v>44145.99</v>
      </c>
      <c r="M168" s="416" t="s">
        <v>176</v>
      </c>
      <c r="N168" s="428">
        <f>N167</f>
        <v>2000000</v>
      </c>
      <c r="O168" s="416" t="s">
        <v>175</v>
      </c>
      <c r="P168" s="426"/>
      <c r="Q168" s="416" t="s">
        <v>175</v>
      </c>
      <c r="R168" s="426"/>
      <c r="S168" s="416" t="s">
        <v>175</v>
      </c>
      <c r="T168" s="426"/>
      <c r="U168" s="416" t="s">
        <v>175</v>
      </c>
      <c r="V168" s="426"/>
      <c r="W168" s="463" t="s">
        <v>175</v>
      </c>
      <c r="X168" s="462"/>
      <c r="Y168" s="463" t="s">
        <v>174</v>
      </c>
      <c r="Z168" s="464"/>
      <c r="AA168" s="792"/>
      <c r="AB168" s="792"/>
      <c r="AC168" s="792"/>
      <c r="AD168" s="792"/>
      <c r="AE168" s="792"/>
      <c r="AF168" s="792"/>
    </row>
    <row r="169" spans="1:32" s="404" customFormat="1" x14ac:dyDescent="0.2">
      <c r="A169" s="402"/>
      <c r="B169" s="824"/>
      <c r="C169" s="825"/>
      <c r="D169" s="792"/>
      <c r="E169" s="829"/>
      <c r="F169" s="832"/>
      <c r="G169" s="835"/>
      <c r="H169" s="829"/>
      <c r="I169" s="416" t="s">
        <v>173</v>
      </c>
      <c r="J169" s="429" t="s">
        <v>193</v>
      </c>
      <c r="K169" s="416" t="s">
        <v>171</v>
      </c>
      <c r="L169" s="427"/>
      <c r="M169" s="416" t="s">
        <v>170</v>
      </c>
      <c r="N169" s="428"/>
      <c r="O169" s="416" t="s">
        <v>169</v>
      </c>
      <c r="P169" s="426"/>
      <c r="Q169" s="416" t="s">
        <v>169</v>
      </c>
      <c r="R169" s="426">
        <v>0.5232</v>
      </c>
      <c r="S169" s="416" t="s">
        <v>169</v>
      </c>
      <c r="T169" s="426"/>
      <c r="U169" s="416" t="s">
        <v>169</v>
      </c>
      <c r="V169" s="426"/>
      <c r="W169" s="463" t="s">
        <v>169</v>
      </c>
      <c r="X169" s="462">
        <v>0.5232</v>
      </c>
      <c r="Y169" s="781"/>
      <c r="Z169" s="782"/>
      <c r="AA169" s="792"/>
      <c r="AB169" s="792"/>
      <c r="AC169" s="792"/>
      <c r="AD169" s="792"/>
      <c r="AE169" s="792"/>
      <c r="AF169" s="792"/>
    </row>
    <row r="170" spans="1:32" s="404" customFormat="1" ht="15" customHeight="1" x14ac:dyDescent="0.2">
      <c r="A170" s="402"/>
      <c r="B170" s="824"/>
      <c r="C170" s="825"/>
      <c r="D170" s="792"/>
      <c r="E170" s="829"/>
      <c r="F170" s="832"/>
      <c r="G170" s="835"/>
      <c r="H170" s="829"/>
      <c r="I170" s="416" t="s">
        <v>168</v>
      </c>
      <c r="J170" s="432">
        <v>84</v>
      </c>
      <c r="K170" s="416" t="s">
        <v>167</v>
      </c>
      <c r="L170" s="427"/>
      <c r="M170" s="816"/>
      <c r="N170" s="817"/>
      <c r="O170" s="416" t="s">
        <v>166</v>
      </c>
      <c r="P170" s="426">
        <f>IF(P168="",P169-P167,P169-P168)</f>
        <v>0</v>
      </c>
      <c r="Q170" s="416" t="s">
        <v>166</v>
      </c>
      <c r="R170" s="426">
        <f>IF(R168="",R169-R167,R169-R168)</f>
        <v>0</v>
      </c>
      <c r="S170" s="416" t="s">
        <v>166</v>
      </c>
      <c r="T170" s="426">
        <f>IF(T168="",T169-T167,T169-T168)</f>
        <v>0</v>
      </c>
      <c r="U170" s="416" t="s">
        <v>166</v>
      </c>
      <c r="V170" s="426">
        <f>IF(V168="",V169-V167,V169-V168)</f>
        <v>0</v>
      </c>
      <c r="W170" s="463" t="s">
        <v>166</v>
      </c>
      <c r="X170" s="462">
        <f>IF(X168="",X169-X167,X169-X168)</f>
        <v>0</v>
      </c>
      <c r="Y170" s="781"/>
      <c r="Z170" s="782"/>
      <c r="AA170" s="792"/>
      <c r="AB170" s="792"/>
      <c r="AC170" s="792"/>
      <c r="AD170" s="792"/>
      <c r="AE170" s="792"/>
      <c r="AF170" s="792"/>
    </row>
    <row r="171" spans="1:32" s="404" customFormat="1" ht="15" customHeight="1" x14ac:dyDescent="0.2">
      <c r="A171" s="402"/>
      <c r="B171" s="824"/>
      <c r="C171" s="825"/>
      <c r="D171" s="792"/>
      <c r="E171" s="829"/>
      <c r="F171" s="832"/>
      <c r="G171" s="835"/>
      <c r="H171" s="829"/>
      <c r="I171" s="416" t="s">
        <v>165</v>
      </c>
      <c r="J171" s="415">
        <v>43643</v>
      </c>
      <c r="K171" s="416" t="s">
        <v>164</v>
      </c>
      <c r="L171" s="415"/>
      <c r="M171" s="816"/>
      <c r="N171" s="817"/>
      <c r="O171" s="816"/>
      <c r="P171" s="817"/>
      <c r="Q171" s="816"/>
      <c r="R171" s="817"/>
      <c r="S171" s="816"/>
      <c r="T171" s="817"/>
      <c r="U171" s="816"/>
      <c r="V171" s="817"/>
      <c r="W171" s="781"/>
      <c r="X171" s="782"/>
      <c r="Y171" s="781"/>
      <c r="Z171" s="782"/>
      <c r="AA171" s="792"/>
      <c r="AB171" s="792"/>
      <c r="AC171" s="792"/>
      <c r="AD171" s="792"/>
      <c r="AE171" s="792"/>
      <c r="AF171" s="792"/>
    </row>
    <row r="172" spans="1:32" s="404" customFormat="1" ht="15" customHeight="1" x14ac:dyDescent="0.2">
      <c r="A172" s="402"/>
      <c r="B172" s="826"/>
      <c r="C172" s="827"/>
      <c r="D172" s="793"/>
      <c r="E172" s="830"/>
      <c r="F172" s="833"/>
      <c r="G172" s="836"/>
      <c r="H172" s="830"/>
      <c r="I172" s="406" t="s">
        <v>158</v>
      </c>
      <c r="J172" s="451">
        <v>44062</v>
      </c>
      <c r="K172" s="820"/>
      <c r="L172" s="821"/>
      <c r="M172" s="818"/>
      <c r="N172" s="819"/>
      <c r="O172" s="818"/>
      <c r="P172" s="819"/>
      <c r="Q172" s="818"/>
      <c r="R172" s="819"/>
      <c r="S172" s="818"/>
      <c r="T172" s="819"/>
      <c r="U172" s="818"/>
      <c r="V172" s="819"/>
      <c r="W172" s="783"/>
      <c r="X172" s="784"/>
      <c r="Y172" s="783"/>
      <c r="Z172" s="784"/>
      <c r="AA172" s="793"/>
      <c r="AB172" s="793"/>
      <c r="AC172" s="793"/>
      <c r="AD172" s="793"/>
      <c r="AE172" s="793"/>
      <c r="AF172" s="793"/>
    </row>
    <row r="173" spans="1:32" s="404" customFormat="1" ht="12.75" customHeight="1" x14ac:dyDescent="0.2">
      <c r="A173" s="402"/>
      <c r="B173" s="822" t="s">
        <v>1691</v>
      </c>
      <c r="C173" s="823"/>
      <c r="D173" s="791" t="s">
        <v>577</v>
      </c>
      <c r="E173" s="828" t="s">
        <v>206</v>
      </c>
      <c r="F173" s="831">
        <v>23.9</v>
      </c>
      <c r="G173" s="834" t="s">
        <v>218</v>
      </c>
      <c r="H173" s="828" t="s">
        <v>185</v>
      </c>
      <c r="I173" s="434" t="s">
        <v>184</v>
      </c>
      <c r="J173" s="438">
        <v>6000000</v>
      </c>
      <c r="K173" s="434" t="s">
        <v>183</v>
      </c>
      <c r="L173" s="437">
        <f>J178+J176-0.01</f>
        <v>44109.99</v>
      </c>
      <c r="M173" s="434" t="s">
        <v>182</v>
      </c>
      <c r="N173" s="436">
        <f>J173</f>
        <v>6000000</v>
      </c>
      <c r="O173" s="434" t="s">
        <v>181</v>
      </c>
      <c r="P173" s="435">
        <v>0.21049999999999999</v>
      </c>
      <c r="Q173" s="480" t="s">
        <v>181</v>
      </c>
      <c r="R173" s="479">
        <v>0.21049999999999999</v>
      </c>
      <c r="S173" s="499" t="s">
        <v>181</v>
      </c>
      <c r="T173" s="498">
        <v>0.34100000000000003</v>
      </c>
      <c r="U173" s="480" t="s">
        <v>181</v>
      </c>
      <c r="V173" s="479">
        <v>0.34100000000000003</v>
      </c>
      <c r="W173" s="466" t="s">
        <v>181</v>
      </c>
      <c r="X173" s="467">
        <v>1</v>
      </c>
      <c r="Y173" s="466" t="s">
        <v>180</v>
      </c>
      <c r="Z173" s="465">
        <v>14</v>
      </c>
      <c r="AA173" s="791" t="s">
        <v>1043</v>
      </c>
      <c r="AB173" s="791" t="s">
        <v>1043</v>
      </c>
      <c r="AC173" s="791" t="s">
        <v>10</v>
      </c>
      <c r="AD173" s="791" t="s">
        <v>10</v>
      </c>
      <c r="AE173" s="791" t="s">
        <v>10</v>
      </c>
      <c r="AF173" s="791" t="s">
        <v>10</v>
      </c>
    </row>
    <row r="174" spans="1:32" s="404" customFormat="1" ht="15" customHeight="1" x14ac:dyDescent="0.2">
      <c r="A174" s="402"/>
      <c r="B174" s="824"/>
      <c r="C174" s="825"/>
      <c r="D174" s="792"/>
      <c r="E174" s="829"/>
      <c r="F174" s="832"/>
      <c r="G174" s="835"/>
      <c r="H174" s="829"/>
      <c r="I174" s="416" t="s">
        <v>179</v>
      </c>
      <c r="J174" s="432" t="s">
        <v>1038</v>
      </c>
      <c r="K174" s="416" t="s">
        <v>177</v>
      </c>
      <c r="L174" s="415">
        <f>L173+L175+L176</f>
        <v>44192.99</v>
      </c>
      <c r="M174" s="416" t="s">
        <v>176</v>
      </c>
      <c r="N174" s="428">
        <f>N173</f>
        <v>6000000</v>
      </c>
      <c r="O174" s="416" t="s">
        <v>175</v>
      </c>
      <c r="P174" s="426"/>
      <c r="Q174" s="478" t="s">
        <v>175</v>
      </c>
      <c r="R174" s="477"/>
      <c r="S174" s="497" t="s">
        <v>175</v>
      </c>
      <c r="T174" s="496"/>
      <c r="U174" s="478" t="s">
        <v>175</v>
      </c>
      <c r="V174" s="477"/>
      <c r="W174" s="463" t="s">
        <v>175</v>
      </c>
      <c r="X174" s="462">
        <v>0.56279999999999997</v>
      </c>
      <c r="Y174" s="463" t="s">
        <v>174</v>
      </c>
      <c r="Z174" s="464">
        <f>Z173*31</f>
        <v>434</v>
      </c>
      <c r="AA174" s="792"/>
      <c r="AB174" s="792"/>
      <c r="AC174" s="792"/>
      <c r="AD174" s="792"/>
      <c r="AE174" s="792"/>
      <c r="AF174" s="792"/>
    </row>
    <row r="175" spans="1:32" s="404" customFormat="1" x14ac:dyDescent="0.2">
      <c r="A175" s="402"/>
      <c r="B175" s="824"/>
      <c r="C175" s="825"/>
      <c r="D175" s="792"/>
      <c r="E175" s="829"/>
      <c r="F175" s="832"/>
      <c r="G175" s="835"/>
      <c r="H175" s="829"/>
      <c r="I175" s="416" t="s">
        <v>173</v>
      </c>
      <c r="J175" s="429" t="s">
        <v>192</v>
      </c>
      <c r="K175" s="416" t="s">
        <v>171</v>
      </c>
      <c r="L175" s="427">
        <v>83</v>
      </c>
      <c r="M175" s="416" t="s">
        <v>170</v>
      </c>
      <c r="N175" s="428">
        <f>N174*P175</f>
        <v>1263000</v>
      </c>
      <c r="O175" s="416" t="s">
        <v>169</v>
      </c>
      <c r="P175" s="426">
        <v>0.21049999999999999</v>
      </c>
      <c r="Q175" s="478" t="s">
        <v>169</v>
      </c>
      <c r="R175" s="477">
        <v>0.21049999999999999</v>
      </c>
      <c r="S175" s="497" t="s">
        <v>169</v>
      </c>
      <c r="T175" s="496">
        <v>0.3125</v>
      </c>
      <c r="U175" s="478" t="s">
        <v>169</v>
      </c>
      <c r="V175" s="477">
        <v>0.3125</v>
      </c>
      <c r="W175" s="463" t="s">
        <v>169</v>
      </c>
      <c r="X175" s="462">
        <v>0.56279999999999997</v>
      </c>
      <c r="Y175" s="781"/>
      <c r="Z175" s="782"/>
      <c r="AA175" s="792"/>
      <c r="AB175" s="792"/>
      <c r="AC175" s="792"/>
      <c r="AD175" s="792"/>
      <c r="AE175" s="792"/>
      <c r="AF175" s="792"/>
    </row>
    <row r="176" spans="1:32" s="404" customFormat="1" ht="15" customHeight="1" x14ac:dyDescent="0.2">
      <c r="A176" s="402"/>
      <c r="B176" s="824"/>
      <c r="C176" s="825"/>
      <c r="D176" s="792"/>
      <c r="E176" s="829"/>
      <c r="F176" s="832"/>
      <c r="G176" s="835"/>
      <c r="H176" s="829"/>
      <c r="I176" s="416" t="s">
        <v>168</v>
      </c>
      <c r="J176" s="427">
        <v>218</v>
      </c>
      <c r="K176" s="416" t="s">
        <v>167</v>
      </c>
      <c r="L176" s="427"/>
      <c r="M176" s="816"/>
      <c r="N176" s="817"/>
      <c r="O176" s="416" t="s">
        <v>166</v>
      </c>
      <c r="P176" s="426">
        <f>IF(P174="",P175-P173,P175-P174)</f>
        <v>0</v>
      </c>
      <c r="Q176" s="478" t="s">
        <v>166</v>
      </c>
      <c r="R176" s="477">
        <f>IF(R174="",R175-R173,R175-R174)</f>
        <v>0</v>
      </c>
      <c r="S176" s="497" t="s">
        <v>166</v>
      </c>
      <c r="T176" s="496">
        <f>IF(T174="",T175-T173,T175-T174)</f>
        <v>-2.8500000000000025E-2</v>
      </c>
      <c r="U176" s="478" t="s">
        <v>166</v>
      </c>
      <c r="V176" s="477">
        <f>IF(V174="",V175-V173,V175-V174)</f>
        <v>-2.8500000000000025E-2</v>
      </c>
      <c r="W176" s="463" t="s">
        <v>166</v>
      </c>
      <c r="X176" s="462">
        <f>IF(X174="",X175-X173,X175-X174)</f>
        <v>0</v>
      </c>
      <c r="Y176" s="781"/>
      <c r="Z176" s="782"/>
      <c r="AA176" s="792"/>
      <c r="AB176" s="792"/>
      <c r="AC176" s="792"/>
      <c r="AD176" s="792"/>
      <c r="AE176" s="792"/>
      <c r="AF176" s="792"/>
    </row>
    <row r="177" spans="1:33" s="404" customFormat="1" ht="15" customHeight="1" x14ac:dyDescent="0.2">
      <c r="A177" s="402"/>
      <c r="B177" s="824"/>
      <c r="C177" s="825"/>
      <c r="D177" s="792"/>
      <c r="E177" s="829"/>
      <c r="F177" s="832"/>
      <c r="G177" s="835"/>
      <c r="H177" s="829"/>
      <c r="I177" s="416" t="s">
        <v>165</v>
      </c>
      <c r="J177" s="415">
        <v>43549</v>
      </c>
      <c r="K177" s="416" t="s">
        <v>164</v>
      </c>
      <c r="L177" s="415"/>
      <c r="M177" s="816"/>
      <c r="N177" s="817"/>
      <c r="O177" s="816"/>
      <c r="P177" s="817"/>
      <c r="Q177" s="857"/>
      <c r="R177" s="858"/>
      <c r="S177" s="869"/>
      <c r="T177" s="870"/>
      <c r="U177" s="857"/>
      <c r="V177" s="858"/>
      <c r="W177" s="781"/>
      <c r="X177" s="782"/>
      <c r="Y177" s="781"/>
      <c r="Z177" s="782"/>
      <c r="AA177" s="792"/>
      <c r="AB177" s="792"/>
      <c r="AC177" s="792"/>
      <c r="AD177" s="792"/>
      <c r="AE177" s="792"/>
      <c r="AF177" s="792"/>
    </row>
    <row r="178" spans="1:33" s="404" customFormat="1" ht="15" customHeight="1" x14ac:dyDescent="0.2">
      <c r="A178" s="402"/>
      <c r="B178" s="826"/>
      <c r="C178" s="827"/>
      <c r="D178" s="793"/>
      <c r="E178" s="830"/>
      <c r="F178" s="833"/>
      <c r="G178" s="836"/>
      <c r="H178" s="830"/>
      <c r="I178" s="406" t="s">
        <v>158</v>
      </c>
      <c r="J178" s="451">
        <v>43892</v>
      </c>
      <c r="K178" s="820"/>
      <c r="L178" s="821"/>
      <c r="M178" s="818"/>
      <c r="N178" s="819"/>
      <c r="O178" s="818"/>
      <c r="P178" s="819"/>
      <c r="Q178" s="859"/>
      <c r="R178" s="860"/>
      <c r="S178" s="871"/>
      <c r="T178" s="872"/>
      <c r="U178" s="859"/>
      <c r="V178" s="860"/>
      <c r="W178" s="783"/>
      <c r="X178" s="784"/>
      <c r="Y178" s="783"/>
      <c r="Z178" s="784"/>
      <c r="AA178" s="793"/>
      <c r="AB178" s="793"/>
      <c r="AC178" s="793"/>
      <c r="AD178" s="793"/>
      <c r="AE178" s="793"/>
      <c r="AF178" s="793"/>
    </row>
    <row r="179" spans="1:33" s="597" customFormat="1" ht="12.75" customHeight="1" x14ac:dyDescent="0.2">
      <c r="B179" s="794" t="s">
        <v>2168</v>
      </c>
      <c r="C179" s="795"/>
      <c r="D179" s="800" t="s">
        <v>577</v>
      </c>
      <c r="E179" s="803" t="s">
        <v>206</v>
      </c>
      <c r="F179" s="806">
        <v>1.55</v>
      </c>
      <c r="G179" s="809" t="s">
        <v>218</v>
      </c>
      <c r="H179" s="803" t="s">
        <v>193</v>
      </c>
      <c r="I179" s="605" t="s">
        <v>184</v>
      </c>
      <c r="J179" s="606">
        <v>16000000</v>
      </c>
      <c r="K179" s="605" t="s">
        <v>183</v>
      </c>
      <c r="L179" s="631">
        <f>J184+J182</f>
        <v>44140</v>
      </c>
      <c r="M179" s="605" t="s">
        <v>182</v>
      </c>
      <c r="N179" s="608">
        <f>J179</f>
        <v>16000000</v>
      </c>
      <c r="O179" s="605" t="s">
        <v>181</v>
      </c>
      <c r="P179" s="609">
        <v>0.625</v>
      </c>
      <c r="Q179" s="702" t="s">
        <v>181</v>
      </c>
      <c r="R179" s="703">
        <v>0.69850000000000001</v>
      </c>
      <c r="S179" s="702" t="s">
        <v>181</v>
      </c>
      <c r="T179" s="703">
        <v>0.69850000000000001</v>
      </c>
      <c r="U179" s="704" t="s">
        <v>181</v>
      </c>
      <c r="V179" s="705">
        <v>0.69850000000000001</v>
      </c>
      <c r="W179" s="653" t="s">
        <v>181</v>
      </c>
      <c r="X179" s="654">
        <v>1</v>
      </c>
      <c r="Y179" s="653" t="s">
        <v>180</v>
      </c>
      <c r="Z179" s="674">
        <v>18</v>
      </c>
      <c r="AA179" s="800" t="s">
        <v>10</v>
      </c>
      <c r="AB179" s="800" t="s">
        <v>10</v>
      </c>
      <c r="AC179" s="800" t="s">
        <v>10</v>
      </c>
      <c r="AF179" s="791" t="s">
        <v>10</v>
      </c>
      <c r="AG179" s="724"/>
    </row>
    <row r="180" spans="1:33" s="597" customFormat="1" ht="15" customHeight="1" x14ac:dyDescent="0.2">
      <c r="B180" s="796"/>
      <c r="C180" s="797"/>
      <c r="D180" s="801"/>
      <c r="E180" s="804"/>
      <c r="F180" s="807"/>
      <c r="G180" s="810"/>
      <c r="H180" s="804"/>
      <c r="I180" s="615" t="s">
        <v>179</v>
      </c>
      <c r="J180" s="616" t="s">
        <v>2176</v>
      </c>
      <c r="K180" s="615" t="s">
        <v>177</v>
      </c>
      <c r="L180" s="617"/>
      <c r="M180" s="615" t="s">
        <v>176</v>
      </c>
      <c r="N180" s="618">
        <f>N179</f>
        <v>16000000</v>
      </c>
      <c r="O180" s="615" t="s">
        <v>175</v>
      </c>
      <c r="P180" s="619"/>
      <c r="Q180" s="706" t="s">
        <v>175</v>
      </c>
      <c r="R180" s="707"/>
      <c r="S180" s="706" t="s">
        <v>175</v>
      </c>
      <c r="T180" s="707"/>
      <c r="U180" s="708" t="s">
        <v>175</v>
      </c>
      <c r="V180" s="709"/>
      <c r="W180" s="655" t="s">
        <v>175</v>
      </c>
      <c r="X180" s="656"/>
      <c r="Y180" s="655" t="s">
        <v>174</v>
      </c>
      <c r="Z180" s="675">
        <f>18*22</f>
        <v>396</v>
      </c>
      <c r="AA180" s="801"/>
      <c r="AB180" s="801"/>
      <c r="AC180" s="801"/>
      <c r="AF180" s="792"/>
      <c r="AG180" s="724"/>
    </row>
    <row r="181" spans="1:33" s="597" customFormat="1" ht="13.5" customHeight="1" x14ac:dyDescent="0.2">
      <c r="B181" s="796"/>
      <c r="C181" s="797"/>
      <c r="D181" s="801"/>
      <c r="E181" s="804"/>
      <c r="F181" s="807"/>
      <c r="G181" s="810"/>
      <c r="H181" s="804"/>
      <c r="I181" s="615" t="s">
        <v>173</v>
      </c>
      <c r="J181" s="621" t="s">
        <v>192</v>
      </c>
      <c r="K181" s="615" t="s">
        <v>171</v>
      </c>
      <c r="L181" s="622"/>
      <c r="M181" s="615" t="s">
        <v>170</v>
      </c>
      <c r="N181" s="618">
        <v>4046971.2</v>
      </c>
      <c r="O181" s="615" t="s">
        <v>169</v>
      </c>
      <c r="P181" s="619">
        <v>0.58230000000000004</v>
      </c>
      <c r="Q181" s="706" t="s">
        <v>169</v>
      </c>
      <c r="R181" s="707">
        <v>0.7198</v>
      </c>
      <c r="S181" s="706" t="s">
        <v>169</v>
      </c>
      <c r="T181" s="707">
        <v>0.7198</v>
      </c>
      <c r="U181" s="708" t="s">
        <v>169</v>
      </c>
      <c r="V181" s="709">
        <v>0.7198</v>
      </c>
      <c r="W181" s="655" t="s">
        <v>169</v>
      </c>
      <c r="X181" s="656">
        <v>0.78080000000000005</v>
      </c>
      <c r="Y181" s="777"/>
      <c r="Z181" s="778"/>
      <c r="AA181" s="801"/>
      <c r="AB181" s="801"/>
      <c r="AC181" s="801"/>
      <c r="AF181" s="792"/>
      <c r="AG181" s="724"/>
    </row>
    <row r="182" spans="1:33" s="597" customFormat="1" ht="15" customHeight="1" x14ac:dyDescent="0.2">
      <c r="B182" s="796"/>
      <c r="C182" s="797"/>
      <c r="D182" s="801"/>
      <c r="E182" s="804"/>
      <c r="F182" s="807"/>
      <c r="G182" s="810"/>
      <c r="H182" s="804"/>
      <c r="I182" s="615" t="s">
        <v>168</v>
      </c>
      <c r="J182" s="622">
        <v>323</v>
      </c>
      <c r="K182" s="615" t="s">
        <v>167</v>
      </c>
      <c r="L182" s="622"/>
      <c r="M182" s="785"/>
      <c r="N182" s="786"/>
      <c r="O182" s="615" t="s">
        <v>166</v>
      </c>
      <c r="P182" s="619">
        <f>IF(P180="",P181-P179,P181-P180)</f>
        <v>-4.269999999999996E-2</v>
      </c>
      <c r="Q182" s="706" t="s">
        <v>166</v>
      </c>
      <c r="R182" s="707">
        <f>IF(R180="",R181-R179,R181-R180)</f>
        <v>2.1299999999999986E-2</v>
      </c>
      <c r="S182" s="706" t="s">
        <v>166</v>
      </c>
      <c r="T182" s="707">
        <f>IF(T180="",T181-T179,T181-T180)</f>
        <v>2.1299999999999986E-2</v>
      </c>
      <c r="U182" s="708" t="s">
        <v>166</v>
      </c>
      <c r="V182" s="709">
        <f>IF(V180="",V181-V179,V181-V180)</f>
        <v>2.1299999999999986E-2</v>
      </c>
      <c r="W182" s="655" t="s">
        <v>166</v>
      </c>
      <c r="X182" s="656">
        <f>IF(X180="",X181-X179,X181-X180)</f>
        <v>-0.21919999999999995</v>
      </c>
      <c r="Y182" s="777"/>
      <c r="Z182" s="778"/>
      <c r="AA182" s="801"/>
      <c r="AB182" s="801"/>
      <c r="AC182" s="801"/>
      <c r="AF182" s="792"/>
      <c r="AG182" s="724"/>
    </row>
    <row r="183" spans="1:33" s="597" customFormat="1" ht="15" customHeight="1" x14ac:dyDescent="0.2">
      <c r="B183" s="796"/>
      <c r="C183" s="797"/>
      <c r="D183" s="801"/>
      <c r="E183" s="804"/>
      <c r="F183" s="807"/>
      <c r="G183" s="810"/>
      <c r="H183" s="804"/>
      <c r="I183" s="615" t="s">
        <v>165</v>
      </c>
      <c r="J183" s="617">
        <v>43795</v>
      </c>
      <c r="K183" s="615" t="s">
        <v>164</v>
      </c>
      <c r="L183" s="617"/>
      <c r="M183" s="785"/>
      <c r="N183" s="786"/>
      <c r="O183" s="785"/>
      <c r="P183" s="786"/>
      <c r="Q183" s="987" t="s">
        <v>594</v>
      </c>
      <c r="R183" s="988"/>
      <c r="S183" s="987" t="s">
        <v>594</v>
      </c>
      <c r="T183" s="988"/>
      <c r="U183" s="991" t="s">
        <v>594</v>
      </c>
      <c r="V183" s="992"/>
      <c r="W183" s="777"/>
      <c r="X183" s="778"/>
      <c r="Y183" s="777"/>
      <c r="Z183" s="778"/>
      <c r="AA183" s="801"/>
      <c r="AB183" s="801"/>
      <c r="AC183" s="801"/>
      <c r="AF183" s="792"/>
      <c r="AG183" s="724"/>
    </row>
    <row r="184" spans="1:33" s="597" customFormat="1" ht="15" customHeight="1" x14ac:dyDescent="0.2">
      <c r="B184" s="798"/>
      <c r="C184" s="799"/>
      <c r="D184" s="802"/>
      <c r="E184" s="805"/>
      <c r="F184" s="808"/>
      <c r="G184" s="811"/>
      <c r="H184" s="805"/>
      <c r="I184" s="629" t="s">
        <v>158</v>
      </c>
      <c r="J184" s="630">
        <v>43817</v>
      </c>
      <c r="K184" s="789"/>
      <c r="L184" s="790"/>
      <c r="M184" s="787"/>
      <c r="N184" s="788"/>
      <c r="O184" s="787"/>
      <c r="P184" s="788"/>
      <c r="Q184" s="989"/>
      <c r="R184" s="990"/>
      <c r="S184" s="989"/>
      <c r="T184" s="990"/>
      <c r="U184" s="993"/>
      <c r="V184" s="994"/>
      <c r="W184" s="779"/>
      <c r="X184" s="780"/>
      <c r="Y184" s="779"/>
      <c r="Z184" s="780"/>
      <c r="AA184" s="802"/>
      <c r="AB184" s="802"/>
      <c r="AC184" s="802"/>
      <c r="AF184" s="793"/>
      <c r="AG184" s="724"/>
    </row>
    <row r="185" spans="1:33" s="404" customFormat="1" ht="12.75" customHeight="1" x14ac:dyDescent="0.2">
      <c r="B185" s="822" t="s">
        <v>93</v>
      </c>
      <c r="C185" s="823"/>
      <c r="D185" s="791" t="s">
        <v>577</v>
      </c>
      <c r="E185" s="828" t="s">
        <v>206</v>
      </c>
      <c r="F185" s="831">
        <v>1.96</v>
      </c>
      <c r="G185" s="834" t="s">
        <v>218</v>
      </c>
      <c r="H185" s="828" t="s">
        <v>193</v>
      </c>
      <c r="I185" s="434" t="s">
        <v>184</v>
      </c>
      <c r="J185" s="438">
        <v>395000</v>
      </c>
      <c r="K185" s="434" t="s">
        <v>183</v>
      </c>
      <c r="L185" s="437">
        <f>J190+J188</f>
        <v>43886</v>
      </c>
      <c r="M185" s="434" t="s">
        <v>182</v>
      </c>
      <c r="N185" s="436">
        <f>J185</f>
        <v>395000</v>
      </c>
      <c r="O185" s="434" t="s">
        <v>181</v>
      </c>
      <c r="P185" s="435">
        <v>0.6</v>
      </c>
      <c r="Q185" s="434" t="s">
        <v>181</v>
      </c>
      <c r="R185" s="435">
        <v>0.6</v>
      </c>
      <c r="S185" s="434" t="s">
        <v>181</v>
      </c>
      <c r="T185" s="435">
        <v>0.6</v>
      </c>
      <c r="U185" s="480" t="s">
        <v>181</v>
      </c>
      <c r="V185" s="479">
        <v>0.6</v>
      </c>
      <c r="W185" s="466" t="s">
        <v>181</v>
      </c>
      <c r="X185" s="467">
        <v>0.6</v>
      </c>
      <c r="Y185" s="466" t="s">
        <v>180</v>
      </c>
      <c r="Z185" s="465">
        <v>4</v>
      </c>
      <c r="AA185" s="791" t="s">
        <v>10</v>
      </c>
      <c r="AB185" s="791" t="s">
        <v>10</v>
      </c>
      <c r="AC185" s="791" t="s">
        <v>10</v>
      </c>
      <c r="AD185" s="791" t="s">
        <v>10</v>
      </c>
      <c r="AE185" s="791" t="s">
        <v>10</v>
      </c>
      <c r="AF185" s="791" t="s">
        <v>10</v>
      </c>
    </row>
    <row r="186" spans="1:33" s="404" customFormat="1" ht="15" customHeight="1" x14ac:dyDescent="0.2">
      <c r="B186" s="824"/>
      <c r="C186" s="825"/>
      <c r="D186" s="792"/>
      <c r="E186" s="829"/>
      <c r="F186" s="832"/>
      <c r="G186" s="835"/>
      <c r="H186" s="829"/>
      <c r="I186" s="416" t="s">
        <v>179</v>
      </c>
      <c r="J186" s="432" t="s">
        <v>292</v>
      </c>
      <c r="K186" s="416" t="s">
        <v>177</v>
      </c>
      <c r="L186" s="415"/>
      <c r="M186" s="416" t="s">
        <v>176</v>
      </c>
      <c r="N186" s="428">
        <f>N185</f>
        <v>395000</v>
      </c>
      <c r="O186" s="416" t="s">
        <v>175</v>
      </c>
      <c r="P186" s="426"/>
      <c r="Q186" s="416" t="s">
        <v>175</v>
      </c>
      <c r="R186" s="426"/>
      <c r="S186" s="416" t="s">
        <v>175</v>
      </c>
      <c r="T186" s="426"/>
      <c r="U186" s="478" t="s">
        <v>175</v>
      </c>
      <c r="V186" s="477"/>
      <c r="W186" s="463" t="s">
        <v>175</v>
      </c>
      <c r="X186" s="462"/>
      <c r="Y186" s="463" t="s">
        <v>174</v>
      </c>
      <c r="Z186" s="464">
        <v>24</v>
      </c>
      <c r="AA186" s="792"/>
      <c r="AB186" s="792"/>
      <c r="AC186" s="792"/>
      <c r="AD186" s="792"/>
      <c r="AE186" s="792"/>
      <c r="AF186" s="792"/>
    </row>
    <row r="187" spans="1:33" s="404" customFormat="1" ht="13.5" customHeight="1" x14ac:dyDescent="0.2">
      <c r="B187" s="824"/>
      <c r="C187" s="825"/>
      <c r="D187" s="792"/>
      <c r="E187" s="829"/>
      <c r="F187" s="832"/>
      <c r="G187" s="835"/>
      <c r="H187" s="829"/>
      <c r="I187" s="416" t="s">
        <v>173</v>
      </c>
      <c r="J187" s="429" t="s">
        <v>192</v>
      </c>
      <c r="K187" s="416" t="s">
        <v>171</v>
      </c>
      <c r="L187" s="427"/>
      <c r="M187" s="416" t="s">
        <v>170</v>
      </c>
      <c r="N187" s="428"/>
      <c r="O187" s="416" t="s">
        <v>169</v>
      </c>
      <c r="P187" s="426">
        <v>0.6</v>
      </c>
      <c r="Q187" s="416" t="s">
        <v>169</v>
      </c>
      <c r="R187" s="426">
        <v>0.6</v>
      </c>
      <c r="S187" s="416" t="s">
        <v>169</v>
      </c>
      <c r="T187" s="426">
        <v>0.6</v>
      </c>
      <c r="U187" s="478" t="s">
        <v>169</v>
      </c>
      <c r="V187" s="477">
        <v>0.6</v>
      </c>
      <c r="W187" s="463" t="s">
        <v>169</v>
      </c>
      <c r="X187" s="462">
        <v>0.6</v>
      </c>
      <c r="Y187" s="781"/>
      <c r="Z187" s="782"/>
      <c r="AA187" s="792"/>
      <c r="AB187" s="792"/>
      <c r="AC187" s="792"/>
      <c r="AD187" s="792"/>
      <c r="AE187" s="792"/>
      <c r="AF187" s="792"/>
    </row>
    <row r="188" spans="1:33" s="404" customFormat="1" ht="15" customHeight="1" x14ac:dyDescent="0.2">
      <c r="B188" s="824"/>
      <c r="C188" s="825"/>
      <c r="D188" s="792"/>
      <c r="E188" s="829"/>
      <c r="F188" s="832"/>
      <c r="G188" s="835"/>
      <c r="H188" s="829"/>
      <c r="I188" s="416" t="s">
        <v>168</v>
      </c>
      <c r="J188" s="427">
        <v>60</v>
      </c>
      <c r="K188" s="416" t="s">
        <v>167</v>
      </c>
      <c r="L188" s="427"/>
      <c r="M188" s="816"/>
      <c r="N188" s="817"/>
      <c r="O188" s="416" t="s">
        <v>166</v>
      </c>
      <c r="P188" s="426">
        <f>IF(P186="",P187-P185,P187-P186)</f>
        <v>0</v>
      </c>
      <c r="Q188" s="416" t="s">
        <v>166</v>
      </c>
      <c r="R188" s="426">
        <f>IF(R186="",R187-R185,R187-R186)</f>
        <v>0</v>
      </c>
      <c r="S188" s="416" t="s">
        <v>166</v>
      </c>
      <c r="T188" s="426">
        <f>IF(T186="",T187-T185,T187-T186)</f>
        <v>0</v>
      </c>
      <c r="U188" s="478" t="s">
        <v>166</v>
      </c>
      <c r="V188" s="477">
        <f>IF(V186="",V187-V185,V187-V186)</f>
        <v>0</v>
      </c>
      <c r="W188" s="463" t="s">
        <v>166</v>
      </c>
      <c r="X188" s="462">
        <f>IF(X186="",X187-X185,X187-X186)</f>
        <v>0</v>
      </c>
      <c r="Y188" s="781"/>
      <c r="Z188" s="782"/>
      <c r="AA188" s="792"/>
      <c r="AB188" s="792"/>
      <c r="AC188" s="792"/>
      <c r="AD188" s="792"/>
      <c r="AE188" s="792"/>
      <c r="AF188" s="792"/>
    </row>
    <row r="189" spans="1:33" ht="15" customHeight="1" x14ac:dyDescent="0.2">
      <c r="A189" s="404"/>
      <c r="B189" s="824"/>
      <c r="C189" s="825"/>
      <c r="D189" s="792"/>
      <c r="E189" s="829"/>
      <c r="F189" s="832"/>
      <c r="G189" s="835"/>
      <c r="H189" s="829"/>
      <c r="I189" s="416" t="s">
        <v>165</v>
      </c>
      <c r="J189" s="415">
        <v>43468</v>
      </c>
      <c r="K189" s="416" t="s">
        <v>164</v>
      </c>
      <c r="L189" s="415"/>
      <c r="M189" s="816"/>
      <c r="N189" s="817"/>
      <c r="O189" s="816"/>
      <c r="P189" s="817"/>
      <c r="Q189" s="816"/>
      <c r="R189" s="817"/>
      <c r="S189" s="816"/>
      <c r="T189" s="817"/>
      <c r="U189" s="857"/>
      <c r="V189" s="858"/>
      <c r="W189" s="781"/>
      <c r="X189" s="782"/>
      <c r="Y189" s="781"/>
      <c r="Z189" s="782"/>
      <c r="AA189" s="792"/>
      <c r="AB189" s="792"/>
      <c r="AC189" s="792"/>
      <c r="AD189" s="792"/>
      <c r="AE189" s="792"/>
      <c r="AF189" s="792"/>
    </row>
    <row r="190" spans="1:33" ht="15" customHeight="1" x14ac:dyDescent="0.2">
      <c r="A190" s="404"/>
      <c r="B190" s="826"/>
      <c r="C190" s="827"/>
      <c r="D190" s="793"/>
      <c r="E190" s="830"/>
      <c r="F190" s="833"/>
      <c r="G190" s="836"/>
      <c r="H190" s="830"/>
      <c r="I190" s="406" t="s">
        <v>158</v>
      </c>
      <c r="J190" s="451">
        <v>43826</v>
      </c>
      <c r="K190" s="820"/>
      <c r="L190" s="821"/>
      <c r="M190" s="818"/>
      <c r="N190" s="819"/>
      <c r="O190" s="818"/>
      <c r="P190" s="819"/>
      <c r="Q190" s="818"/>
      <c r="R190" s="819"/>
      <c r="S190" s="818"/>
      <c r="T190" s="819"/>
      <c r="U190" s="859"/>
      <c r="V190" s="860"/>
      <c r="W190" s="783"/>
      <c r="X190" s="784"/>
      <c r="Y190" s="783"/>
      <c r="Z190" s="784"/>
      <c r="AA190" s="793"/>
      <c r="AB190" s="793"/>
      <c r="AC190" s="793"/>
      <c r="AD190" s="793"/>
      <c r="AE190" s="793"/>
      <c r="AF190" s="793"/>
    </row>
    <row r="191" spans="1:33" ht="12.75" customHeight="1" x14ac:dyDescent="0.2">
      <c r="A191" s="404"/>
      <c r="B191" s="822" t="s">
        <v>95</v>
      </c>
      <c r="C191" s="823"/>
      <c r="D191" s="791" t="s">
        <v>577</v>
      </c>
      <c r="E191" s="828" t="s">
        <v>206</v>
      </c>
      <c r="F191" s="831">
        <v>0.75</v>
      </c>
      <c r="G191" s="834" t="s">
        <v>218</v>
      </c>
      <c r="H191" s="828" t="s">
        <v>193</v>
      </c>
      <c r="I191" s="434" t="s">
        <v>184</v>
      </c>
      <c r="J191" s="438">
        <v>3700000</v>
      </c>
      <c r="K191" s="434" t="s">
        <v>183</v>
      </c>
      <c r="L191" s="437">
        <f>J196+J194</f>
        <v>43946</v>
      </c>
      <c r="M191" s="434" t="s">
        <v>182</v>
      </c>
      <c r="N191" s="436">
        <f>J191</f>
        <v>3700000</v>
      </c>
      <c r="O191" s="434" t="s">
        <v>181</v>
      </c>
      <c r="P191" s="435">
        <v>1</v>
      </c>
      <c r="Q191" s="434" t="s">
        <v>181</v>
      </c>
      <c r="R191" s="435">
        <v>1</v>
      </c>
      <c r="S191" s="434" t="s">
        <v>181</v>
      </c>
      <c r="T191" s="435">
        <v>1</v>
      </c>
      <c r="U191" s="480" t="s">
        <v>181</v>
      </c>
      <c r="V191" s="479">
        <v>1</v>
      </c>
      <c r="W191" s="466" t="s">
        <v>181</v>
      </c>
      <c r="X191" s="467">
        <v>1</v>
      </c>
      <c r="Y191" s="466" t="s">
        <v>180</v>
      </c>
      <c r="Z191" s="465">
        <v>15</v>
      </c>
      <c r="AA191" s="791" t="s">
        <v>10</v>
      </c>
      <c r="AB191" s="791" t="s">
        <v>10</v>
      </c>
      <c r="AC191" s="791" t="s">
        <v>10</v>
      </c>
      <c r="AD191" s="791" t="s">
        <v>10</v>
      </c>
      <c r="AE191" s="791" t="s">
        <v>10</v>
      </c>
      <c r="AF191" s="791" t="s">
        <v>10</v>
      </c>
    </row>
    <row r="192" spans="1:33" ht="15" customHeight="1" x14ac:dyDescent="0.2">
      <c r="A192" s="404"/>
      <c r="B192" s="824"/>
      <c r="C192" s="825"/>
      <c r="D192" s="792"/>
      <c r="E192" s="829"/>
      <c r="F192" s="832"/>
      <c r="G192" s="835"/>
      <c r="H192" s="829"/>
      <c r="I192" s="416" t="s">
        <v>179</v>
      </c>
      <c r="J192" s="432" t="s">
        <v>292</v>
      </c>
      <c r="K192" s="416" t="s">
        <v>177</v>
      </c>
      <c r="L192" s="415">
        <f>L191+L193+L194</f>
        <v>44066</v>
      </c>
      <c r="M192" s="416" t="s">
        <v>176</v>
      </c>
      <c r="N192" s="428">
        <f>N191</f>
        <v>3700000</v>
      </c>
      <c r="O192" s="416" t="s">
        <v>175</v>
      </c>
      <c r="P192" s="426">
        <v>0.15429999999999999</v>
      </c>
      <c r="Q192" s="416" t="s">
        <v>175</v>
      </c>
      <c r="R192" s="426">
        <v>0.15429999999999999</v>
      </c>
      <c r="S192" s="416" t="s">
        <v>175</v>
      </c>
      <c r="T192" s="426">
        <v>0.15429999999999999</v>
      </c>
      <c r="U192" s="478" t="s">
        <v>175</v>
      </c>
      <c r="V192" s="477">
        <v>0.15429999999999999</v>
      </c>
      <c r="W192" s="463" t="s">
        <v>175</v>
      </c>
      <c r="X192" s="462">
        <v>0.15429999999999999</v>
      </c>
      <c r="Y192" s="463" t="s">
        <v>174</v>
      </c>
      <c r="Z192" s="464">
        <v>225</v>
      </c>
      <c r="AA192" s="792"/>
      <c r="AB192" s="792"/>
      <c r="AC192" s="792"/>
      <c r="AD192" s="792"/>
      <c r="AE192" s="792"/>
      <c r="AF192" s="792"/>
    </row>
    <row r="193" spans="1:32" ht="13.5" customHeight="1" x14ac:dyDescent="0.2">
      <c r="A193" s="404"/>
      <c r="B193" s="824"/>
      <c r="C193" s="825"/>
      <c r="D193" s="792"/>
      <c r="E193" s="829"/>
      <c r="F193" s="832"/>
      <c r="G193" s="835"/>
      <c r="H193" s="829"/>
      <c r="I193" s="416" t="s">
        <v>173</v>
      </c>
      <c r="J193" s="429"/>
      <c r="K193" s="416" t="s">
        <v>171</v>
      </c>
      <c r="L193" s="427">
        <v>20</v>
      </c>
      <c r="M193" s="416" t="s">
        <v>170</v>
      </c>
      <c r="N193" s="428"/>
      <c r="O193" s="416" t="s">
        <v>169</v>
      </c>
      <c r="P193" s="426">
        <v>0.16370000000000001</v>
      </c>
      <c r="Q193" s="416" t="s">
        <v>169</v>
      </c>
      <c r="R193" s="426">
        <v>0.16370000000000001</v>
      </c>
      <c r="S193" s="416" t="s">
        <v>169</v>
      </c>
      <c r="T193" s="426">
        <v>0.16370000000000001</v>
      </c>
      <c r="U193" s="478" t="s">
        <v>169</v>
      </c>
      <c r="V193" s="477">
        <v>0.16370000000000001</v>
      </c>
      <c r="W193" s="463" t="s">
        <v>169</v>
      </c>
      <c r="X193" s="462">
        <v>0.16370000000000001</v>
      </c>
      <c r="Y193" s="781"/>
      <c r="Z193" s="782"/>
      <c r="AA193" s="792"/>
      <c r="AB193" s="792"/>
      <c r="AC193" s="792"/>
      <c r="AD193" s="792"/>
      <c r="AE193" s="792"/>
      <c r="AF193" s="792"/>
    </row>
    <row r="194" spans="1:32" ht="15" customHeight="1" x14ac:dyDescent="0.2">
      <c r="A194" s="404"/>
      <c r="B194" s="824"/>
      <c r="C194" s="825"/>
      <c r="D194" s="792"/>
      <c r="E194" s="829"/>
      <c r="F194" s="832"/>
      <c r="G194" s="835"/>
      <c r="H194" s="829"/>
      <c r="I194" s="416" t="s">
        <v>168</v>
      </c>
      <c r="J194" s="427">
        <v>120</v>
      </c>
      <c r="K194" s="416" t="s">
        <v>167</v>
      </c>
      <c r="L194" s="427">
        <v>100</v>
      </c>
      <c r="M194" s="816"/>
      <c r="N194" s="817"/>
      <c r="O194" s="416" t="s">
        <v>166</v>
      </c>
      <c r="P194" s="426">
        <f>IF(P192="",P193-P191,P193-P192)</f>
        <v>9.4000000000000195E-3</v>
      </c>
      <c r="Q194" s="416" t="s">
        <v>166</v>
      </c>
      <c r="R194" s="426">
        <f>IF(R192="",R193-R191,R193-R192)</f>
        <v>9.4000000000000195E-3</v>
      </c>
      <c r="S194" s="416" t="s">
        <v>166</v>
      </c>
      <c r="T194" s="426">
        <f>IF(T192="",T193-T191,T193-T192)</f>
        <v>9.4000000000000195E-3</v>
      </c>
      <c r="U194" s="478" t="s">
        <v>166</v>
      </c>
      <c r="V194" s="477">
        <f>IF(V192="",V193-V191,V193-V192)</f>
        <v>9.4000000000000195E-3</v>
      </c>
      <c r="W194" s="463" t="s">
        <v>166</v>
      </c>
      <c r="X194" s="462">
        <f>IF(X192="",X193-X191,X193-X192)</f>
        <v>9.4000000000000195E-3</v>
      </c>
      <c r="Y194" s="781"/>
      <c r="Z194" s="782"/>
      <c r="AA194" s="792"/>
      <c r="AB194" s="792"/>
      <c r="AC194" s="792"/>
      <c r="AD194" s="792"/>
      <c r="AE194" s="792"/>
      <c r="AF194" s="792"/>
    </row>
    <row r="195" spans="1:32" ht="15" customHeight="1" x14ac:dyDescent="0.2">
      <c r="A195" s="404"/>
      <c r="B195" s="824"/>
      <c r="C195" s="825"/>
      <c r="D195" s="792"/>
      <c r="E195" s="829"/>
      <c r="F195" s="832"/>
      <c r="G195" s="835"/>
      <c r="H195" s="829"/>
      <c r="I195" s="416" t="s">
        <v>165</v>
      </c>
      <c r="J195" s="415">
        <v>43468</v>
      </c>
      <c r="K195" s="416" t="s">
        <v>164</v>
      </c>
      <c r="L195" s="415"/>
      <c r="M195" s="816"/>
      <c r="N195" s="817"/>
      <c r="O195" s="816"/>
      <c r="P195" s="817"/>
      <c r="Q195" s="816"/>
      <c r="R195" s="817"/>
      <c r="S195" s="816"/>
      <c r="T195" s="817"/>
      <c r="U195" s="857"/>
      <c r="V195" s="858"/>
      <c r="W195" s="781"/>
      <c r="X195" s="782"/>
      <c r="Y195" s="781"/>
      <c r="Z195" s="782"/>
      <c r="AA195" s="792"/>
      <c r="AB195" s="792"/>
      <c r="AC195" s="792"/>
      <c r="AD195" s="792"/>
      <c r="AE195" s="792"/>
      <c r="AF195" s="792"/>
    </row>
    <row r="196" spans="1:32" ht="15" customHeight="1" x14ac:dyDescent="0.2">
      <c r="A196" s="404"/>
      <c r="B196" s="826"/>
      <c r="C196" s="827"/>
      <c r="D196" s="793"/>
      <c r="E196" s="830"/>
      <c r="F196" s="833"/>
      <c r="G196" s="836"/>
      <c r="H196" s="830"/>
      <c r="I196" s="406" t="s">
        <v>158</v>
      </c>
      <c r="J196" s="451">
        <v>43826</v>
      </c>
      <c r="K196" s="820"/>
      <c r="L196" s="821"/>
      <c r="M196" s="818"/>
      <c r="N196" s="819"/>
      <c r="O196" s="818"/>
      <c r="P196" s="819"/>
      <c r="Q196" s="818"/>
      <c r="R196" s="819"/>
      <c r="S196" s="818"/>
      <c r="T196" s="819"/>
      <c r="U196" s="859"/>
      <c r="V196" s="860"/>
      <c r="W196" s="783"/>
      <c r="X196" s="784"/>
      <c r="Y196" s="783"/>
      <c r="Z196" s="784"/>
      <c r="AA196" s="793"/>
      <c r="AB196" s="793"/>
      <c r="AC196" s="793"/>
      <c r="AD196" s="793"/>
      <c r="AE196" s="793"/>
      <c r="AF196" s="793"/>
    </row>
    <row r="197" spans="1:32" s="404" customFormat="1" ht="12.75" customHeight="1" x14ac:dyDescent="0.2">
      <c r="B197" s="822" t="s">
        <v>102</v>
      </c>
      <c r="C197" s="823"/>
      <c r="D197" s="791" t="s">
        <v>577</v>
      </c>
      <c r="E197" s="828" t="s">
        <v>579</v>
      </c>
      <c r="F197" s="831"/>
      <c r="G197" s="834"/>
      <c r="H197" s="828"/>
      <c r="I197" s="434" t="s">
        <v>184</v>
      </c>
      <c r="J197" s="606">
        <v>500000</v>
      </c>
      <c r="K197" s="434" t="s">
        <v>183</v>
      </c>
      <c r="L197" s="631">
        <f>+J202+J200</f>
        <v>43988</v>
      </c>
      <c r="M197" s="434" t="s">
        <v>182</v>
      </c>
      <c r="N197" s="436">
        <f>J197</f>
        <v>500000</v>
      </c>
      <c r="O197" s="434" t="s">
        <v>181</v>
      </c>
      <c r="P197" s="435"/>
      <c r="Q197" s="434" t="s">
        <v>181</v>
      </c>
      <c r="R197" s="435"/>
      <c r="S197" s="434" t="s">
        <v>181</v>
      </c>
      <c r="T197" s="435"/>
      <c r="U197" s="434" t="s">
        <v>181</v>
      </c>
      <c r="V197" s="435"/>
      <c r="W197" s="653" t="s">
        <v>181</v>
      </c>
      <c r="X197" s="654">
        <v>1</v>
      </c>
      <c r="Y197" s="466" t="s">
        <v>180</v>
      </c>
      <c r="Z197" s="465"/>
      <c r="AA197" s="791" t="s">
        <v>240</v>
      </c>
      <c r="AB197" s="791" t="s">
        <v>240</v>
      </c>
      <c r="AC197" s="791" t="s">
        <v>587</v>
      </c>
      <c r="AD197" s="791"/>
      <c r="AE197" s="791"/>
      <c r="AF197" s="791" t="s">
        <v>2160</v>
      </c>
    </row>
    <row r="198" spans="1:32" s="404" customFormat="1" ht="15" customHeight="1" x14ac:dyDescent="0.2">
      <c r="B198" s="824"/>
      <c r="C198" s="825"/>
      <c r="D198" s="792"/>
      <c r="E198" s="829"/>
      <c r="F198" s="832"/>
      <c r="G198" s="835"/>
      <c r="H198" s="829"/>
      <c r="I198" s="416" t="s">
        <v>179</v>
      </c>
      <c r="J198" s="616" t="s">
        <v>211</v>
      </c>
      <c r="K198" s="416" t="s">
        <v>177</v>
      </c>
      <c r="L198" s="682" t="s">
        <v>216</v>
      </c>
      <c r="M198" s="416" t="s">
        <v>176</v>
      </c>
      <c r="N198" s="428">
        <f>N197</f>
        <v>500000</v>
      </c>
      <c r="O198" s="416" t="s">
        <v>175</v>
      </c>
      <c r="P198" s="426"/>
      <c r="Q198" s="416" t="s">
        <v>175</v>
      </c>
      <c r="R198" s="426"/>
      <c r="S198" s="416" t="s">
        <v>175</v>
      </c>
      <c r="T198" s="426"/>
      <c r="U198" s="416" t="s">
        <v>175</v>
      </c>
      <c r="V198" s="426"/>
      <c r="W198" s="655" t="s">
        <v>175</v>
      </c>
      <c r="X198" s="656">
        <v>0.56499999999999995</v>
      </c>
      <c r="Y198" s="463" t="s">
        <v>174</v>
      </c>
      <c r="Z198" s="464"/>
      <c r="AA198" s="792"/>
      <c r="AB198" s="792"/>
      <c r="AC198" s="792"/>
      <c r="AD198" s="792"/>
      <c r="AE198" s="792"/>
      <c r="AF198" s="792"/>
    </row>
    <row r="199" spans="1:32" s="404" customFormat="1" ht="39" customHeight="1" x14ac:dyDescent="0.2">
      <c r="B199" s="824"/>
      <c r="C199" s="825"/>
      <c r="D199" s="792"/>
      <c r="E199" s="829"/>
      <c r="F199" s="832"/>
      <c r="G199" s="835"/>
      <c r="H199" s="829"/>
      <c r="I199" s="416" t="s">
        <v>173</v>
      </c>
      <c r="J199" s="621" t="s">
        <v>209</v>
      </c>
      <c r="K199" s="416" t="s">
        <v>171</v>
      </c>
      <c r="L199" s="622">
        <v>86</v>
      </c>
      <c r="M199" s="416" t="s">
        <v>170</v>
      </c>
      <c r="N199" s="428"/>
      <c r="O199" s="416" t="s">
        <v>169</v>
      </c>
      <c r="P199" s="426"/>
      <c r="Q199" s="416" t="s">
        <v>169</v>
      </c>
      <c r="R199" s="426"/>
      <c r="S199" s="416" t="s">
        <v>169</v>
      </c>
      <c r="T199" s="426"/>
      <c r="U199" s="416" t="s">
        <v>169</v>
      </c>
      <c r="V199" s="426"/>
      <c r="W199" s="655" t="s">
        <v>169</v>
      </c>
      <c r="X199" s="656">
        <v>1.2E-2</v>
      </c>
      <c r="Y199" s="781"/>
      <c r="Z199" s="782"/>
      <c r="AA199" s="792"/>
      <c r="AB199" s="792"/>
      <c r="AC199" s="792"/>
      <c r="AD199" s="792"/>
      <c r="AE199" s="792"/>
      <c r="AF199" s="792"/>
    </row>
    <row r="200" spans="1:32" s="404" customFormat="1" ht="15" customHeight="1" x14ac:dyDescent="0.2">
      <c r="B200" s="824"/>
      <c r="C200" s="825"/>
      <c r="D200" s="792"/>
      <c r="E200" s="829"/>
      <c r="F200" s="832"/>
      <c r="G200" s="835"/>
      <c r="H200" s="829"/>
      <c r="I200" s="416" t="s">
        <v>168</v>
      </c>
      <c r="J200" s="622">
        <v>60</v>
      </c>
      <c r="K200" s="416" t="s">
        <v>167</v>
      </c>
      <c r="L200" s="622"/>
      <c r="M200" s="816"/>
      <c r="N200" s="817"/>
      <c r="O200" s="416" t="s">
        <v>166</v>
      </c>
      <c r="P200" s="426">
        <f>IF(P198="",P199-P197,P199-P198)</f>
        <v>0</v>
      </c>
      <c r="Q200" s="416" t="s">
        <v>166</v>
      </c>
      <c r="R200" s="426">
        <f>IF(R198="",R199-R197,R199-R198)</f>
        <v>0</v>
      </c>
      <c r="S200" s="416" t="s">
        <v>166</v>
      </c>
      <c r="T200" s="426">
        <f>IF(T198="",T199-T197,T199-T198)</f>
        <v>0</v>
      </c>
      <c r="U200" s="416" t="s">
        <v>166</v>
      </c>
      <c r="V200" s="426">
        <f>IF(V198="",V199-V197,V199-V198)</f>
        <v>0</v>
      </c>
      <c r="W200" s="655" t="s">
        <v>166</v>
      </c>
      <c r="X200" s="656">
        <f>IF(X198="",X199-X197,X199-X198)</f>
        <v>-0.55299999999999994</v>
      </c>
      <c r="Y200" s="781"/>
      <c r="Z200" s="782"/>
      <c r="AA200" s="792"/>
      <c r="AB200" s="792"/>
      <c r="AC200" s="792"/>
      <c r="AD200" s="792"/>
      <c r="AE200" s="792"/>
      <c r="AF200" s="792"/>
    </row>
    <row r="201" spans="1:32" s="404" customFormat="1" ht="15" customHeight="1" x14ac:dyDescent="0.2">
      <c r="B201" s="824"/>
      <c r="C201" s="825"/>
      <c r="D201" s="792"/>
      <c r="E201" s="829"/>
      <c r="F201" s="832"/>
      <c r="G201" s="835"/>
      <c r="H201" s="829"/>
      <c r="I201" s="416" t="s">
        <v>165</v>
      </c>
      <c r="J201" s="682"/>
      <c r="K201" s="416" t="s">
        <v>164</v>
      </c>
      <c r="L201" s="617"/>
      <c r="M201" s="816"/>
      <c r="N201" s="817"/>
      <c r="O201" s="816"/>
      <c r="P201" s="817"/>
      <c r="Q201" s="816"/>
      <c r="R201" s="817"/>
      <c r="S201" s="816"/>
      <c r="T201" s="817"/>
      <c r="U201" s="816"/>
      <c r="V201" s="817"/>
      <c r="W201" s="777"/>
      <c r="X201" s="778"/>
      <c r="Y201" s="781"/>
      <c r="Z201" s="782"/>
      <c r="AA201" s="792"/>
      <c r="AB201" s="792"/>
      <c r="AC201" s="792"/>
      <c r="AD201" s="792"/>
      <c r="AE201" s="792"/>
      <c r="AF201" s="792"/>
    </row>
    <row r="202" spans="1:32" s="404" customFormat="1" ht="15" customHeight="1" x14ac:dyDescent="0.2">
      <c r="B202" s="826"/>
      <c r="C202" s="827"/>
      <c r="D202" s="793"/>
      <c r="E202" s="830"/>
      <c r="F202" s="833"/>
      <c r="G202" s="836"/>
      <c r="H202" s="830"/>
      <c r="I202" s="406" t="s">
        <v>158</v>
      </c>
      <c r="J202" s="681">
        <v>43928</v>
      </c>
      <c r="K202" s="820"/>
      <c r="L202" s="821"/>
      <c r="M202" s="818"/>
      <c r="N202" s="819"/>
      <c r="O202" s="818"/>
      <c r="P202" s="819"/>
      <c r="Q202" s="818"/>
      <c r="R202" s="819"/>
      <c r="S202" s="818"/>
      <c r="T202" s="819"/>
      <c r="U202" s="818"/>
      <c r="V202" s="819"/>
      <c r="W202" s="779"/>
      <c r="X202" s="780"/>
      <c r="Y202" s="783"/>
      <c r="Z202" s="784"/>
      <c r="AA202" s="793"/>
      <c r="AB202" s="793"/>
      <c r="AC202" s="793"/>
      <c r="AD202" s="793"/>
      <c r="AE202" s="793"/>
      <c r="AF202" s="793"/>
    </row>
    <row r="203" spans="1:32" ht="12.75" customHeight="1" x14ac:dyDescent="0.2">
      <c r="B203" s="822" t="s">
        <v>125</v>
      </c>
      <c r="C203" s="823"/>
      <c r="D203" s="791" t="s">
        <v>577</v>
      </c>
      <c r="E203" s="828" t="s">
        <v>228</v>
      </c>
      <c r="F203" s="831"/>
      <c r="G203" s="834"/>
      <c r="H203" s="828" t="s">
        <v>193</v>
      </c>
      <c r="I203" s="434" t="s">
        <v>184</v>
      </c>
      <c r="J203" s="438">
        <v>2000000</v>
      </c>
      <c r="K203" s="434" t="s">
        <v>183</v>
      </c>
      <c r="L203" s="437">
        <f>J208+J206</f>
        <v>44172</v>
      </c>
      <c r="M203" s="434" t="s">
        <v>182</v>
      </c>
      <c r="N203" s="436">
        <f>J203</f>
        <v>2000000</v>
      </c>
      <c r="O203" s="434" t="s">
        <v>181</v>
      </c>
      <c r="P203" s="435"/>
      <c r="Q203" s="480" t="s">
        <v>181</v>
      </c>
      <c r="R203" s="479"/>
      <c r="S203" s="499" t="s">
        <v>181</v>
      </c>
      <c r="T203" s="498">
        <v>0.14649999999999999</v>
      </c>
      <c r="U203" s="480" t="s">
        <v>181</v>
      </c>
      <c r="V203" s="479">
        <v>0.14649999999999999</v>
      </c>
      <c r="W203" s="466" t="s">
        <v>181</v>
      </c>
      <c r="X203" s="467">
        <v>1</v>
      </c>
      <c r="Y203" s="466" t="s">
        <v>180</v>
      </c>
      <c r="Z203" s="465">
        <v>10</v>
      </c>
      <c r="AA203" s="791" t="s">
        <v>1028</v>
      </c>
      <c r="AB203" s="791" t="s">
        <v>10</v>
      </c>
      <c r="AC203" s="791" t="s">
        <v>10</v>
      </c>
      <c r="AD203" s="791" t="s">
        <v>10</v>
      </c>
      <c r="AE203" s="791" t="s">
        <v>10</v>
      </c>
      <c r="AF203" s="791" t="s">
        <v>2138</v>
      </c>
    </row>
    <row r="204" spans="1:32" ht="15" customHeight="1" x14ac:dyDescent="0.2">
      <c r="B204" s="824"/>
      <c r="C204" s="825"/>
      <c r="D204" s="792"/>
      <c r="E204" s="829"/>
      <c r="F204" s="832"/>
      <c r="G204" s="835"/>
      <c r="H204" s="829"/>
      <c r="I204" s="416" t="s">
        <v>179</v>
      </c>
      <c r="J204" s="432" t="s">
        <v>1021</v>
      </c>
      <c r="K204" s="416" t="s">
        <v>177</v>
      </c>
      <c r="L204" s="415">
        <f>L203+L206+L205</f>
        <v>44207</v>
      </c>
      <c r="M204" s="416" t="s">
        <v>176</v>
      </c>
      <c r="N204" s="428">
        <f>N203</f>
        <v>2000000</v>
      </c>
      <c r="O204" s="416" t="s">
        <v>175</v>
      </c>
      <c r="P204" s="426"/>
      <c r="Q204" s="478" t="s">
        <v>175</v>
      </c>
      <c r="R204" s="477"/>
      <c r="S204" s="497" t="s">
        <v>175</v>
      </c>
      <c r="T204" s="496"/>
      <c r="U204" s="478" t="s">
        <v>175</v>
      </c>
      <c r="V204" s="477"/>
      <c r="W204" s="463" t="s">
        <v>175</v>
      </c>
      <c r="X204" s="462">
        <v>0.89759999999999995</v>
      </c>
      <c r="Y204" s="463" t="s">
        <v>174</v>
      </c>
      <c r="Z204" s="464">
        <v>300</v>
      </c>
      <c r="AA204" s="792"/>
      <c r="AB204" s="792"/>
      <c r="AC204" s="792"/>
      <c r="AD204" s="792"/>
      <c r="AE204" s="792"/>
      <c r="AF204" s="792"/>
    </row>
    <row r="205" spans="1:32" ht="25.5" x14ac:dyDescent="0.2">
      <c r="B205" s="824"/>
      <c r="C205" s="825"/>
      <c r="D205" s="792"/>
      <c r="E205" s="829"/>
      <c r="F205" s="832"/>
      <c r="G205" s="835"/>
      <c r="H205" s="829"/>
      <c r="I205" s="416" t="s">
        <v>173</v>
      </c>
      <c r="J205" s="490" t="s">
        <v>1027</v>
      </c>
      <c r="K205" s="416" t="s">
        <v>171</v>
      </c>
      <c r="L205" s="427"/>
      <c r="M205" s="416" t="s">
        <v>170</v>
      </c>
      <c r="N205" s="428"/>
      <c r="O205" s="416" t="s">
        <v>169</v>
      </c>
      <c r="P205" s="426"/>
      <c r="Q205" s="478" t="s">
        <v>169</v>
      </c>
      <c r="R205" s="477"/>
      <c r="S205" s="497" t="s">
        <v>169</v>
      </c>
      <c r="T205" s="496">
        <v>0.14649999999999999</v>
      </c>
      <c r="U205" s="478" t="s">
        <v>169</v>
      </c>
      <c r="V205" s="477">
        <v>0.14649999999999999</v>
      </c>
      <c r="W205" s="463" t="s">
        <v>169</v>
      </c>
      <c r="X205" s="462">
        <v>0.47739999999999999</v>
      </c>
      <c r="Y205" s="781"/>
      <c r="Z205" s="782"/>
      <c r="AA205" s="792"/>
      <c r="AB205" s="792"/>
      <c r="AC205" s="792"/>
      <c r="AD205" s="792"/>
      <c r="AE205" s="792"/>
      <c r="AF205" s="792"/>
    </row>
    <row r="206" spans="1:32" ht="15" customHeight="1" x14ac:dyDescent="0.2">
      <c r="B206" s="824"/>
      <c r="C206" s="825"/>
      <c r="D206" s="792"/>
      <c r="E206" s="829"/>
      <c r="F206" s="832"/>
      <c r="G206" s="835"/>
      <c r="H206" s="829"/>
      <c r="I206" s="416" t="s">
        <v>168</v>
      </c>
      <c r="J206" s="427">
        <v>105</v>
      </c>
      <c r="K206" s="416" t="s">
        <v>167</v>
      </c>
      <c r="L206" s="427">
        <v>35</v>
      </c>
      <c r="M206" s="816"/>
      <c r="N206" s="817"/>
      <c r="O206" s="416" t="s">
        <v>166</v>
      </c>
      <c r="P206" s="426">
        <f>IF(P204="",P205-P203,P205-P204)</f>
        <v>0</v>
      </c>
      <c r="Q206" s="478" t="s">
        <v>166</v>
      </c>
      <c r="R206" s="477">
        <f>IF(R204="",R205-R203,R205-R204)</f>
        <v>0</v>
      </c>
      <c r="S206" s="497" t="s">
        <v>166</v>
      </c>
      <c r="T206" s="496">
        <f>IF(T204="",T205-T203,T205-T204)</f>
        <v>0</v>
      </c>
      <c r="U206" s="478" t="s">
        <v>166</v>
      </c>
      <c r="V206" s="477">
        <f>IF(V204="",V205-V203,V205-V204)</f>
        <v>0</v>
      </c>
      <c r="W206" s="463" t="s">
        <v>166</v>
      </c>
      <c r="X206" s="462">
        <f>IF(X204="",X205-X203,X205-X204)</f>
        <v>-0.42019999999999996</v>
      </c>
      <c r="Y206" s="781"/>
      <c r="Z206" s="782"/>
      <c r="AA206" s="792"/>
      <c r="AB206" s="792"/>
      <c r="AC206" s="792"/>
      <c r="AD206" s="792"/>
      <c r="AE206" s="792"/>
      <c r="AF206" s="792"/>
    </row>
    <row r="207" spans="1:32" ht="15" customHeight="1" x14ac:dyDescent="0.2">
      <c r="B207" s="824"/>
      <c r="C207" s="825"/>
      <c r="D207" s="792"/>
      <c r="E207" s="829"/>
      <c r="F207" s="832"/>
      <c r="G207" s="835"/>
      <c r="H207" s="829"/>
      <c r="I207" s="416" t="s">
        <v>165</v>
      </c>
      <c r="J207" s="415">
        <v>43600</v>
      </c>
      <c r="K207" s="416" t="s">
        <v>164</v>
      </c>
      <c r="L207" s="415"/>
      <c r="M207" s="816"/>
      <c r="N207" s="817"/>
      <c r="O207" s="816"/>
      <c r="P207" s="817"/>
      <c r="Q207" s="857"/>
      <c r="R207" s="858"/>
      <c r="S207" s="869"/>
      <c r="T207" s="870"/>
      <c r="U207" s="857"/>
      <c r="V207" s="858"/>
      <c r="W207" s="781"/>
      <c r="X207" s="782"/>
      <c r="Y207" s="781"/>
      <c r="Z207" s="782"/>
      <c r="AA207" s="792"/>
      <c r="AB207" s="792"/>
      <c r="AC207" s="792"/>
      <c r="AD207" s="792"/>
      <c r="AE207" s="792"/>
      <c r="AF207" s="792"/>
    </row>
    <row r="208" spans="1:32" ht="15" customHeight="1" x14ac:dyDescent="0.2">
      <c r="B208" s="826"/>
      <c r="C208" s="827"/>
      <c r="D208" s="793"/>
      <c r="E208" s="830"/>
      <c r="F208" s="833"/>
      <c r="G208" s="836"/>
      <c r="H208" s="830"/>
      <c r="I208" s="406" t="s">
        <v>158</v>
      </c>
      <c r="J208" s="451">
        <v>44067</v>
      </c>
      <c r="K208" s="820"/>
      <c r="L208" s="821"/>
      <c r="M208" s="818"/>
      <c r="N208" s="819"/>
      <c r="O208" s="818"/>
      <c r="P208" s="819"/>
      <c r="Q208" s="859"/>
      <c r="R208" s="860"/>
      <c r="S208" s="871"/>
      <c r="T208" s="872"/>
      <c r="U208" s="859"/>
      <c r="V208" s="860"/>
      <c r="W208" s="783"/>
      <c r="X208" s="784"/>
      <c r="Y208" s="783"/>
      <c r="Z208" s="784"/>
      <c r="AA208" s="793"/>
      <c r="AB208" s="793"/>
      <c r="AC208" s="793"/>
      <c r="AD208" s="793"/>
      <c r="AE208" s="793"/>
      <c r="AF208" s="793"/>
    </row>
    <row r="209" spans="1:32" s="404" customFormat="1" ht="15" customHeight="1" x14ac:dyDescent="0.2">
      <c r="B209" s="822" t="s">
        <v>128</v>
      </c>
      <c r="C209" s="823"/>
      <c r="D209" s="791" t="s">
        <v>577</v>
      </c>
      <c r="E209" s="828" t="s">
        <v>228</v>
      </c>
      <c r="F209" s="831"/>
      <c r="G209" s="834" t="s">
        <v>231</v>
      </c>
      <c r="H209" s="828" t="s">
        <v>185</v>
      </c>
      <c r="I209" s="434" t="s">
        <v>184</v>
      </c>
      <c r="J209" s="438">
        <v>3620000</v>
      </c>
      <c r="K209" s="434" t="s">
        <v>183</v>
      </c>
      <c r="L209" s="437">
        <f>J214+J212</f>
        <v>44128</v>
      </c>
      <c r="M209" s="434" t="s">
        <v>182</v>
      </c>
      <c r="N209" s="436">
        <f>J209</f>
        <v>3620000</v>
      </c>
      <c r="O209" s="434" t="s">
        <v>181</v>
      </c>
      <c r="P209" s="435"/>
      <c r="Q209" s="434" t="s">
        <v>181</v>
      </c>
      <c r="R209" s="435"/>
      <c r="S209" s="434" t="s">
        <v>181</v>
      </c>
      <c r="T209" s="435">
        <v>0.1051</v>
      </c>
      <c r="U209" s="434" t="s">
        <v>181</v>
      </c>
      <c r="V209" s="435">
        <v>0.10150000000000001</v>
      </c>
      <c r="W209" s="466" t="s">
        <v>181</v>
      </c>
      <c r="X209" s="467">
        <v>0.10150000000000001</v>
      </c>
      <c r="Y209" s="466" t="s">
        <v>180</v>
      </c>
      <c r="Z209" s="465">
        <v>15</v>
      </c>
      <c r="AA209" s="791" t="s">
        <v>10</v>
      </c>
      <c r="AB209" s="791" t="s">
        <v>10</v>
      </c>
      <c r="AC209" s="791" t="s">
        <v>10</v>
      </c>
      <c r="AD209" s="791" t="s">
        <v>10</v>
      </c>
      <c r="AE209" s="791" t="s">
        <v>10</v>
      </c>
      <c r="AF209" s="791" t="s">
        <v>10</v>
      </c>
    </row>
    <row r="210" spans="1:32" s="404" customFormat="1" ht="15" customHeight="1" x14ac:dyDescent="0.2">
      <c r="B210" s="824"/>
      <c r="C210" s="825"/>
      <c r="D210" s="792"/>
      <c r="E210" s="829"/>
      <c r="F210" s="832"/>
      <c r="G210" s="835"/>
      <c r="H210" s="829"/>
      <c r="I210" s="416" t="s">
        <v>179</v>
      </c>
      <c r="J210" s="432" t="s">
        <v>198</v>
      </c>
      <c r="K210" s="416" t="s">
        <v>177</v>
      </c>
      <c r="L210" s="415"/>
      <c r="M210" s="416" t="s">
        <v>176</v>
      </c>
      <c r="N210" s="428">
        <f>N209</f>
        <v>3620000</v>
      </c>
      <c r="O210" s="416" t="s">
        <v>175</v>
      </c>
      <c r="P210" s="426"/>
      <c r="Q210" s="416" t="s">
        <v>175</v>
      </c>
      <c r="R210" s="426"/>
      <c r="S210" s="416" t="s">
        <v>175</v>
      </c>
      <c r="T210" s="426"/>
      <c r="U210" s="416" t="s">
        <v>175</v>
      </c>
      <c r="V210" s="426"/>
      <c r="W210" s="463" t="s">
        <v>175</v>
      </c>
      <c r="X210" s="462"/>
      <c r="Y210" s="463" t="s">
        <v>174</v>
      </c>
      <c r="Z210" s="464">
        <v>330</v>
      </c>
      <c r="AA210" s="792"/>
      <c r="AB210" s="792"/>
      <c r="AC210" s="792"/>
      <c r="AD210" s="792"/>
      <c r="AE210" s="792"/>
      <c r="AF210" s="792"/>
    </row>
    <row r="211" spans="1:32" s="404" customFormat="1" ht="15" customHeight="1" x14ac:dyDescent="0.2">
      <c r="B211" s="824"/>
      <c r="C211" s="825"/>
      <c r="D211" s="792"/>
      <c r="E211" s="829"/>
      <c r="F211" s="832"/>
      <c r="G211" s="835"/>
      <c r="H211" s="829"/>
      <c r="I211" s="416" t="s">
        <v>173</v>
      </c>
      <c r="J211" s="429" t="s">
        <v>534</v>
      </c>
      <c r="K211" s="416" t="s">
        <v>171</v>
      </c>
      <c r="L211" s="427"/>
      <c r="M211" s="416" t="s">
        <v>170</v>
      </c>
      <c r="N211" s="428"/>
      <c r="O211" s="416" t="s">
        <v>169</v>
      </c>
      <c r="P211" s="426"/>
      <c r="Q211" s="416" t="s">
        <v>169</v>
      </c>
      <c r="R211" s="426"/>
      <c r="S211" s="416" t="s">
        <v>169</v>
      </c>
      <c r="T211" s="426">
        <v>8.1199999999999994E-2</v>
      </c>
      <c r="U211" s="416" t="s">
        <v>169</v>
      </c>
      <c r="V211" s="426">
        <v>8.1199999999999994E-2</v>
      </c>
      <c r="W211" s="463" t="s">
        <v>169</v>
      </c>
      <c r="X211" s="462">
        <v>8.1199999999999994E-2</v>
      </c>
      <c r="Y211" s="781"/>
      <c r="Z211" s="782"/>
      <c r="AA211" s="792"/>
      <c r="AB211" s="792"/>
      <c r="AC211" s="792"/>
      <c r="AD211" s="792"/>
      <c r="AE211" s="792"/>
      <c r="AF211" s="792"/>
    </row>
    <row r="212" spans="1:32" s="404" customFormat="1" ht="15" customHeight="1" x14ac:dyDescent="0.2">
      <c r="B212" s="824"/>
      <c r="C212" s="825"/>
      <c r="D212" s="792"/>
      <c r="E212" s="829"/>
      <c r="F212" s="832"/>
      <c r="G212" s="835"/>
      <c r="H212" s="829"/>
      <c r="I212" s="416" t="s">
        <v>168</v>
      </c>
      <c r="J212" s="427">
        <v>92</v>
      </c>
      <c r="K212" s="416" t="s">
        <v>167</v>
      </c>
      <c r="L212" s="427"/>
      <c r="M212" s="816"/>
      <c r="N212" s="817"/>
      <c r="O212" s="416" t="s">
        <v>166</v>
      </c>
      <c r="P212" s="426">
        <f>IF(P210="",P211-P209,P211-P210)</f>
        <v>0</v>
      </c>
      <c r="Q212" s="416" t="s">
        <v>166</v>
      </c>
      <c r="R212" s="426">
        <f>IF(R210="",R211-R209,R211-R210)</f>
        <v>0</v>
      </c>
      <c r="S212" s="416" t="s">
        <v>166</v>
      </c>
      <c r="T212" s="426">
        <f>IF(T210="",T211-T209,T211-T210)</f>
        <v>-2.3900000000000005E-2</v>
      </c>
      <c r="U212" s="416" t="s">
        <v>166</v>
      </c>
      <c r="V212" s="426">
        <f>IF(V210="",V211-V209,V211-V210)</f>
        <v>-2.0300000000000012E-2</v>
      </c>
      <c r="W212" s="463" t="s">
        <v>166</v>
      </c>
      <c r="X212" s="462">
        <f>IF(X210="",X211-X209,X211-X210)</f>
        <v>-2.0300000000000012E-2</v>
      </c>
      <c r="Y212" s="781"/>
      <c r="Z212" s="782"/>
      <c r="AA212" s="792"/>
      <c r="AB212" s="792"/>
      <c r="AC212" s="792"/>
      <c r="AD212" s="792"/>
      <c r="AE212" s="792"/>
      <c r="AF212" s="792"/>
    </row>
    <row r="213" spans="1:32" s="404" customFormat="1" ht="15" customHeight="1" x14ac:dyDescent="0.2">
      <c r="B213" s="824"/>
      <c r="C213" s="825"/>
      <c r="D213" s="792"/>
      <c r="E213" s="829"/>
      <c r="F213" s="832"/>
      <c r="G213" s="835"/>
      <c r="H213" s="829"/>
      <c r="I213" s="416" t="s">
        <v>165</v>
      </c>
      <c r="J213" s="415">
        <v>43644</v>
      </c>
      <c r="K213" s="416" t="s">
        <v>164</v>
      </c>
      <c r="L213" s="415"/>
      <c r="M213" s="816"/>
      <c r="N213" s="817"/>
      <c r="O213" s="816"/>
      <c r="P213" s="817"/>
      <c r="Q213" s="816"/>
      <c r="R213" s="817"/>
      <c r="S213" s="816"/>
      <c r="T213" s="817"/>
      <c r="U213" s="816"/>
      <c r="V213" s="817"/>
      <c r="W213" s="781"/>
      <c r="X213" s="782"/>
      <c r="Y213" s="781"/>
      <c r="Z213" s="782"/>
      <c r="AA213" s="792"/>
      <c r="AB213" s="792"/>
      <c r="AC213" s="792"/>
      <c r="AD213" s="792"/>
      <c r="AE213" s="792"/>
      <c r="AF213" s="792"/>
    </row>
    <row r="214" spans="1:32" s="404" customFormat="1" ht="15" customHeight="1" x14ac:dyDescent="0.2">
      <c r="B214" s="826"/>
      <c r="C214" s="827"/>
      <c r="D214" s="793"/>
      <c r="E214" s="830"/>
      <c r="F214" s="833"/>
      <c r="G214" s="836"/>
      <c r="H214" s="830"/>
      <c r="I214" s="406" t="s">
        <v>158</v>
      </c>
      <c r="J214" s="451">
        <v>44036</v>
      </c>
      <c r="K214" s="820"/>
      <c r="L214" s="821"/>
      <c r="M214" s="818"/>
      <c r="N214" s="819"/>
      <c r="O214" s="818"/>
      <c r="P214" s="819"/>
      <c r="Q214" s="818"/>
      <c r="R214" s="819"/>
      <c r="S214" s="818"/>
      <c r="T214" s="819"/>
      <c r="U214" s="818"/>
      <c r="V214" s="819"/>
      <c r="W214" s="783"/>
      <c r="X214" s="784"/>
      <c r="Y214" s="783"/>
      <c r="Z214" s="784"/>
      <c r="AA214" s="793"/>
      <c r="AB214" s="793"/>
      <c r="AC214" s="793"/>
      <c r="AD214" s="793"/>
      <c r="AE214" s="793"/>
      <c r="AF214" s="793"/>
    </row>
    <row r="215" spans="1:32" s="404" customFormat="1" ht="12.75" customHeight="1" x14ac:dyDescent="0.2">
      <c r="A215" s="402"/>
      <c r="B215" s="822" t="s">
        <v>1001</v>
      </c>
      <c r="C215" s="823"/>
      <c r="D215" s="791" t="s">
        <v>577</v>
      </c>
      <c r="E215" s="828" t="s">
        <v>228</v>
      </c>
      <c r="F215" s="831">
        <v>126</v>
      </c>
      <c r="G215" s="834" t="s">
        <v>231</v>
      </c>
      <c r="H215" s="828" t="s">
        <v>185</v>
      </c>
      <c r="I215" s="434" t="s">
        <v>184</v>
      </c>
      <c r="J215" s="438">
        <v>5000000</v>
      </c>
      <c r="K215" s="434" t="s">
        <v>183</v>
      </c>
      <c r="L215" s="437">
        <f>J220+J218</f>
        <v>44299</v>
      </c>
      <c r="M215" s="434" t="s">
        <v>182</v>
      </c>
      <c r="N215" s="436">
        <f>J215</f>
        <v>5000000</v>
      </c>
      <c r="O215" s="434" t="s">
        <v>181</v>
      </c>
      <c r="P215" s="435"/>
      <c r="Q215" s="434" t="s">
        <v>181</v>
      </c>
      <c r="R215" s="435"/>
      <c r="S215" s="434" t="s">
        <v>181</v>
      </c>
      <c r="T215" s="435"/>
      <c r="U215" s="480" t="s">
        <v>181</v>
      </c>
      <c r="V215" s="479"/>
      <c r="W215" s="466" t="s">
        <v>181</v>
      </c>
      <c r="X215" s="467">
        <v>0.34660000000000002</v>
      </c>
      <c r="Y215" s="466" t="s">
        <v>180</v>
      </c>
      <c r="Z215" s="465">
        <v>16</v>
      </c>
      <c r="AA215" s="791" t="s">
        <v>1000</v>
      </c>
      <c r="AB215" s="974" t="s">
        <v>1000</v>
      </c>
      <c r="AC215" s="974" t="s">
        <v>1000</v>
      </c>
      <c r="AD215" s="974" t="s">
        <v>1000</v>
      </c>
      <c r="AE215" s="974" t="s">
        <v>1000</v>
      </c>
      <c r="AF215" s="791" t="s">
        <v>10</v>
      </c>
    </row>
    <row r="216" spans="1:32" s="404" customFormat="1" ht="15" customHeight="1" x14ac:dyDescent="0.2">
      <c r="A216" s="402"/>
      <c r="B216" s="824"/>
      <c r="C216" s="825"/>
      <c r="D216" s="792"/>
      <c r="E216" s="829"/>
      <c r="F216" s="832"/>
      <c r="G216" s="835"/>
      <c r="H216" s="829"/>
      <c r="I216" s="416" t="s">
        <v>179</v>
      </c>
      <c r="J216" s="432" t="s">
        <v>1021</v>
      </c>
      <c r="K216" s="416" t="s">
        <v>177</v>
      </c>
      <c r="L216" s="415"/>
      <c r="M216" s="416" t="s">
        <v>176</v>
      </c>
      <c r="N216" s="428">
        <f>N215</f>
        <v>5000000</v>
      </c>
      <c r="O216" s="416" t="s">
        <v>175</v>
      </c>
      <c r="P216" s="426"/>
      <c r="Q216" s="416" t="s">
        <v>175</v>
      </c>
      <c r="R216" s="426"/>
      <c r="S216" s="416" t="s">
        <v>175</v>
      </c>
      <c r="T216" s="426"/>
      <c r="U216" s="478" t="s">
        <v>175</v>
      </c>
      <c r="V216" s="477"/>
      <c r="W216" s="463" t="s">
        <v>175</v>
      </c>
      <c r="X216" s="462"/>
      <c r="Y216" s="463" t="s">
        <v>174</v>
      </c>
      <c r="Z216" s="464">
        <v>330</v>
      </c>
      <c r="AA216" s="792"/>
      <c r="AB216" s="975"/>
      <c r="AC216" s="975"/>
      <c r="AD216" s="975"/>
      <c r="AE216" s="975"/>
      <c r="AF216" s="792"/>
    </row>
    <row r="217" spans="1:32" s="404" customFormat="1" ht="25.5" x14ac:dyDescent="0.2">
      <c r="A217" s="402"/>
      <c r="B217" s="824"/>
      <c r="C217" s="825"/>
      <c r="D217" s="792"/>
      <c r="E217" s="829"/>
      <c r="F217" s="832"/>
      <c r="G217" s="835"/>
      <c r="H217" s="829"/>
      <c r="I217" s="416" t="s">
        <v>173</v>
      </c>
      <c r="J217" s="429" t="s">
        <v>2063</v>
      </c>
      <c r="K217" s="416" t="s">
        <v>171</v>
      </c>
      <c r="L217" s="427"/>
      <c r="M217" s="416" t="s">
        <v>170</v>
      </c>
      <c r="N217" s="428"/>
      <c r="O217" s="416" t="s">
        <v>169</v>
      </c>
      <c r="P217" s="426"/>
      <c r="Q217" s="416" t="s">
        <v>169</v>
      </c>
      <c r="R217" s="426"/>
      <c r="S217" s="416" t="s">
        <v>169</v>
      </c>
      <c r="T217" s="426"/>
      <c r="U217" s="478" t="s">
        <v>169</v>
      </c>
      <c r="V217" s="477"/>
      <c r="W217" s="463" t="s">
        <v>169</v>
      </c>
      <c r="X217" s="462">
        <v>0.53710000000000002</v>
      </c>
      <c r="Y217" s="781"/>
      <c r="Z217" s="782"/>
      <c r="AA217" s="792"/>
      <c r="AB217" s="975"/>
      <c r="AC217" s="975"/>
      <c r="AD217" s="975"/>
      <c r="AE217" s="975"/>
      <c r="AF217" s="792"/>
    </row>
    <row r="218" spans="1:32" s="404" customFormat="1" ht="15" customHeight="1" x14ac:dyDescent="0.2">
      <c r="A218" s="402"/>
      <c r="B218" s="824"/>
      <c r="C218" s="825"/>
      <c r="D218" s="792"/>
      <c r="E218" s="829"/>
      <c r="F218" s="832"/>
      <c r="G218" s="835"/>
      <c r="H218" s="829"/>
      <c r="I218" s="416" t="s">
        <v>168</v>
      </c>
      <c r="J218" s="427">
        <v>190</v>
      </c>
      <c r="K218" s="416" t="s">
        <v>167</v>
      </c>
      <c r="L218" s="427"/>
      <c r="M218" s="816"/>
      <c r="N218" s="817"/>
      <c r="O218" s="416" t="s">
        <v>166</v>
      </c>
      <c r="P218" s="426">
        <f>IF(P216="",P217-P215,P217-P216)</f>
        <v>0</v>
      </c>
      <c r="Q218" s="416" t="s">
        <v>166</v>
      </c>
      <c r="R218" s="426">
        <f>IF(R216="",R217-R215,R217-R216)</f>
        <v>0</v>
      </c>
      <c r="S218" s="416" t="s">
        <v>166</v>
      </c>
      <c r="T218" s="426">
        <f>IF(T216="",T217-T215,T217-T216)</f>
        <v>0</v>
      </c>
      <c r="U218" s="478" t="s">
        <v>166</v>
      </c>
      <c r="V218" s="477">
        <f>IF(V216="",V217-V215,V217-V216)</f>
        <v>0</v>
      </c>
      <c r="W218" s="463" t="s">
        <v>166</v>
      </c>
      <c r="X218" s="462">
        <f>IF(X216="",X217-X215,X217-X216)</f>
        <v>0.1905</v>
      </c>
      <c r="Y218" s="781"/>
      <c r="Z218" s="782"/>
      <c r="AA218" s="792"/>
      <c r="AB218" s="975"/>
      <c r="AC218" s="975"/>
      <c r="AD218" s="975"/>
      <c r="AE218" s="975"/>
      <c r="AF218" s="792"/>
    </row>
    <row r="219" spans="1:32" s="404" customFormat="1" ht="15" customHeight="1" x14ac:dyDescent="0.2">
      <c r="A219" s="402"/>
      <c r="B219" s="824"/>
      <c r="C219" s="825"/>
      <c r="D219" s="792"/>
      <c r="E219" s="829"/>
      <c r="F219" s="832"/>
      <c r="G219" s="835"/>
      <c r="H219" s="829"/>
      <c r="I219" s="416" t="s">
        <v>165</v>
      </c>
      <c r="J219" s="415"/>
      <c r="K219" s="416" t="s">
        <v>164</v>
      </c>
      <c r="L219" s="415"/>
      <c r="M219" s="816"/>
      <c r="N219" s="817"/>
      <c r="O219" s="816"/>
      <c r="P219" s="817"/>
      <c r="Q219" s="816"/>
      <c r="R219" s="817"/>
      <c r="S219" s="816"/>
      <c r="T219" s="817"/>
      <c r="U219" s="857"/>
      <c r="V219" s="858"/>
      <c r="W219" s="781"/>
      <c r="X219" s="782"/>
      <c r="Y219" s="781"/>
      <c r="Z219" s="782"/>
      <c r="AA219" s="792"/>
      <c r="AB219" s="975"/>
      <c r="AC219" s="975"/>
      <c r="AD219" s="975"/>
      <c r="AE219" s="975"/>
      <c r="AF219" s="792"/>
    </row>
    <row r="220" spans="1:32" s="404" customFormat="1" ht="15" customHeight="1" x14ac:dyDescent="0.2">
      <c r="A220" s="402"/>
      <c r="B220" s="826"/>
      <c r="C220" s="827"/>
      <c r="D220" s="793"/>
      <c r="E220" s="830"/>
      <c r="F220" s="833"/>
      <c r="G220" s="836"/>
      <c r="H220" s="830"/>
      <c r="I220" s="406" t="s">
        <v>158</v>
      </c>
      <c r="J220" s="451">
        <v>44109</v>
      </c>
      <c r="K220" s="820"/>
      <c r="L220" s="821"/>
      <c r="M220" s="818"/>
      <c r="N220" s="819"/>
      <c r="O220" s="818"/>
      <c r="P220" s="819"/>
      <c r="Q220" s="818"/>
      <c r="R220" s="819"/>
      <c r="S220" s="818"/>
      <c r="T220" s="819"/>
      <c r="U220" s="859"/>
      <c r="V220" s="860"/>
      <c r="W220" s="783"/>
      <c r="X220" s="784"/>
      <c r="Y220" s="783"/>
      <c r="Z220" s="784"/>
      <c r="AA220" s="793"/>
      <c r="AB220" s="976"/>
      <c r="AC220" s="976"/>
      <c r="AD220" s="976"/>
      <c r="AE220" s="976"/>
      <c r="AF220" s="793"/>
    </row>
    <row r="221" spans="1:32" s="404" customFormat="1" ht="12.75" customHeight="1" x14ac:dyDescent="0.2">
      <c r="A221" s="402"/>
      <c r="B221" s="822" t="s">
        <v>144</v>
      </c>
      <c r="C221" s="823"/>
      <c r="D221" s="791" t="s">
        <v>1004</v>
      </c>
      <c r="E221" s="828" t="s">
        <v>228</v>
      </c>
      <c r="F221" s="831"/>
      <c r="G221" s="834"/>
      <c r="H221" s="828"/>
      <c r="I221" s="434" t="s">
        <v>184</v>
      </c>
      <c r="J221" s="438">
        <v>500000</v>
      </c>
      <c r="K221" s="434" t="s">
        <v>183</v>
      </c>
      <c r="L221" s="437">
        <f>J226+J224-0.01</f>
        <v>44172.99</v>
      </c>
      <c r="M221" s="434" t="s">
        <v>182</v>
      </c>
      <c r="N221" s="436">
        <f>J221</f>
        <v>500000</v>
      </c>
      <c r="O221" s="434" t="s">
        <v>181</v>
      </c>
      <c r="P221" s="435"/>
      <c r="Q221" s="434" t="s">
        <v>181</v>
      </c>
      <c r="R221" s="435"/>
      <c r="S221" s="434" t="s">
        <v>181</v>
      </c>
      <c r="T221" s="435"/>
      <c r="U221" s="434" t="s">
        <v>181</v>
      </c>
      <c r="V221" s="435"/>
      <c r="W221" s="466" t="s">
        <v>181</v>
      </c>
      <c r="X221" s="467">
        <v>1</v>
      </c>
      <c r="Y221" s="466" t="s">
        <v>180</v>
      </c>
      <c r="Z221" s="465">
        <v>8</v>
      </c>
      <c r="AA221" s="791" t="s">
        <v>145</v>
      </c>
      <c r="AB221" s="791" t="s">
        <v>145</v>
      </c>
      <c r="AC221" s="791" t="s">
        <v>145</v>
      </c>
      <c r="AD221" s="791" t="s">
        <v>145</v>
      </c>
      <c r="AE221" s="791" t="s">
        <v>145</v>
      </c>
      <c r="AF221" s="791" t="s">
        <v>2139</v>
      </c>
    </row>
    <row r="222" spans="1:32" s="404" customFormat="1" ht="15" customHeight="1" x14ac:dyDescent="0.2">
      <c r="A222" s="402"/>
      <c r="B222" s="824"/>
      <c r="C222" s="825"/>
      <c r="D222" s="792"/>
      <c r="E222" s="829"/>
      <c r="F222" s="832"/>
      <c r="G222" s="835"/>
      <c r="H222" s="829"/>
      <c r="I222" s="416" t="s">
        <v>179</v>
      </c>
      <c r="J222" s="432" t="s">
        <v>1021</v>
      </c>
      <c r="K222" s="416" t="s">
        <v>177</v>
      </c>
      <c r="L222" s="415">
        <f>L221+L224+L223</f>
        <v>44212.99</v>
      </c>
      <c r="M222" s="416" t="s">
        <v>176</v>
      </c>
      <c r="N222" s="428">
        <f>N221</f>
        <v>500000</v>
      </c>
      <c r="O222" s="416" t="s">
        <v>175</v>
      </c>
      <c r="P222" s="426"/>
      <c r="Q222" s="416" t="s">
        <v>175</v>
      </c>
      <c r="R222" s="426"/>
      <c r="S222" s="416" t="s">
        <v>175</v>
      </c>
      <c r="T222" s="426"/>
      <c r="U222" s="416" t="s">
        <v>175</v>
      </c>
      <c r="V222" s="426"/>
      <c r="W222" s="463" t="s">
        <v>175</v>
      </c>
      <c r="X222" s="462">
        <v>0.76129999999999998</v>
      </c>
      <c r="Y222" s="463" t="s">
        <v>174</v>
      </c>
      <c r="Z222" s="464">
        <f>Z221*15</f>
        <v>120</v>
      </c>
      <c r="AA222" s="792"/>
      <c r="AB222" s="792"/>
      <c r="AC222" s="792"/>
      <c r="AD222" s="792"/>
      <c r="AE222" s="792"/>
      <c r="AF222" s="792"/>
    </row>
    <row r="223" spans="1:32" s="404" customFormat="1" x14ac:dyDescent="0.2">
      <c r="A223" s="402"/>
      <c r="B223" s="824"/>
      <c r="C223" s="825"/>
      <c r="D223" s="792"/>
      <c r="E223" s="829"/>
      <c r="F223" s="832"/>
      <c r="G223" s="835"/>
      <c r="H223" s="829"/>
      <c r="I223" s="416" t="s">
        <v>173</v>
      </c>
      <c r="J223" s="429" t="s">
        <v>192</v>
      </c>
      <c r="K223" s="416" t="s">
        <v>171</v>
      </c>
      <c r="L223" s="427"/>
      <c r="M223" s="416" t="s">
        <v>170</v>
      </c>
      <c r="N223" s="428"/>
      <c r="O223" s="416" t="s">
        <v>169</v>
      </c>
      <c r="P223" s="426"/>
      <c r="Q223" s="416" t="s">
        <v>169</v>
      </c>
      <c r="R223" s="426"/>
      <c r="S223" s="416" t="s">
        <v>169</v>
      </c>
      <c r="T223" s="426"/>
      <c r="U223" s="416" t="s">
        <v>169</v>
      </c>
      <c r="V223" s="426"/>
      <c r="W223" s="463" t="s">
        <v>169</v>
      </c>
      <c r="X223" s="462">
        <v>0.75109999999999999</v>
      </c>
      <c r="Y223" s="781"/>
      <c r="Z223" s="782"/>
      <c r="AA223" s="792"/>
      <c r="AB223" s="792"/>
      <c r="AC223" s="792"/>
      <c r="AD223" s="792"/>
      <c r="AE223" s="792"/>
      <c r="AF223" s="792"/>
    </row>
    <row r="224" spans="1:32" s="404" customFormat="1" ht="15" customHeight="1" x14ac:dyDescent="0.2">
      <c r="A224" s="402"/>
      <c r="B224" s="824"/>
      <c r="C224" s="825"/>
      <c r="D224" s="792"/>
      <c r="E224" s="829"/>
      <c r="F224" s="832"/>
      <c r="G224" s="835"/>
      <c r="H224" s="829"/>
      <c r="I224" s="416" t="s">
        <v>168</v>
      </c>
      <c r="J224" s="427">
        <v>50</v>
      </c>
      <c r="K224" s="416" t="s">
        <v>167</v>
      </c>
      <c r="L224" s="427">
        <v>40</v>
      </c>
      <c r="M224" s="816"/>
      <c r="N224" s="817"/>
      <c r="O224" s="416" t="s">
        <v>166</v>
      </c>
      <c r="P224" s="426">
        <f>IF(P222="",P223-P221,P223-P222)</f>
        <v>0</v>
      </c>
      <c r="Q224" s="416" t="s">
        <v>166</v>
      </c>
      <c r="R224" s="426">
        <f>IF(R222="",R223-R221,R223-R222)</f>
        <v>0</v>
      </c>
      <c r="S224" s="416" t="s">
        <v>166</v>
      </c>
      <c r="T224" s="426">
        <f>IF(T222="",T223-T221,T223-T222)</f>
        <v>0</v>
      </c>
      <c r="U224" s="416" t="s">
        <v>166</v>
      </c>
      <c r="V224" s="426">
        <f>IF(V222="",V223-V221,V223-V222)</f>
        <v>0</v>
      </c>
      <c r="W224" s="463" t="s">
        <v>166</v>
      </c>
      <c r="X224" s="462">
        <f>IF(X222="",X223-X221,X223-X222)</f>
        <v>-1.0199999999999987E-2</v>
      </c>
      <c r="Y224" s="781"/>
      <c r="Z224" s="782"/>
      <c r="AA224" s="792"/>
      <c r="AB224" s="792"/>
      <c r="AC224" s="792"/>
      <c r="AD224" s="792"/>
      <c r="AE224" s="792"/>
      <c r="AF224" s="792"/>
    </row>
    <row r="225" spans="1:32" s="404" customFormat="1" ht="15" customHeight="1" x14ac:dyDescent="0.2">
      <c r="A225" s="402"/>
      <c r="B225" s="824"/>
      <c r="C225" s="825"/>
      <c r="D225" s="792"/>
      <c r="E225" s="829"/>
      <c r="F225" s="832"/>
      <c r="G225" s="835"/>
      <c r="H225" s="829"/>
      <c r="I225" s="416" t="s">
        <v>165</v>
      </c>
      <c r="J225" s="415">
        <v>43549</v>
      </c>
      <c r="K225" s="416" t="s">
        <v>164</v>
      </c>
      <c r="L225" s="415"/>
      <c r="M225" s="816"/>
      <c r="N225" s="817"/>
      <c r="O225" s="816"/>
      <c r="P225" s="817"/>
      <c r="Q225" s="816"/>
      <c r="R225" s="817"/>
      <c r="S225" s="816"/>
      <c r="T225" s="817"/>
      <c r="U225" s="816"/>
      <c r="V225" s="817"/>
      <c r="W225" s="781"/>
      <c r="X225" s="782"/>
      <c r="Y225" s="781"/>
      <c r="Z225" s="782"/>
      <c r="AA225" s="792"/>
      <c r="AB225" s="792"/>
      <c r="AC225" s="792"/>
      <c r="AD225" s="792"/>
      <c r="AE225" s="792"/>
      <c r="AF225" s="792"/>
    </row>
    <row r="226" spans="1:32" s="404" customFormat="1" ht="15" customHeight="1" x14ac:dyDescent="0.2">
      <c r="A226" s="402"/>
      <c r="B226" s="826"/>
      <c r="C226" s="827"/>
      <c r="D226" s="793"/>
      <c r="E226" s="830"/>
      <c r="F226" s="833"/>
      <c r="G226" s="836"/>
      <c r="H226" s="830"/>
      <c r="I226" s="406" t="s">
        <v>158</v>
      </c>
      <c r="J226" s="451">
        <v>44123</v>
      </c>
      <c r="K226" s="820"/>
      <c r="L226" s="821"/>
      <c r="M226" s="818"/>
      <c r="N226" s="819"/>
      <c r="O226" s="818"/>
      <c r="P226" s="819"/>
      <c r="Q226" s="818"/>
      <c r="R226" s="819"/>
      <c r="S226" s="818"/>
      <c r="T226" s="819"/>
      <c r="U226" s="818"/>
      <c r="V226" s="819"/>
      <c r="W226" s="783"/>
      <c r="X226" s="784"/>
      <c r="Y226" s="783"/>
      <c r="Z226" s="784"/>
      <c r="AA226" s="793"/>
      <c r="AB226" s="793"/>
      <c r="AC226" s="793"/>
      <c r="AD226" s="793"/>
      <c r="AE226" s="793"/>
      <c r="AF226" s="793"/>
    </row>
    <row r="227" spans="1:32" s="404" customFormat="1" ht="12.75" customHeight="1" x14ac:dyDescent="0.2">
      <c r="B227" s="822" t="s">
        <v>156</v>
      </c>
      <c r="C227" s="823"/>
      <c r="D227" s="791" t="s">
        <v>213</v>
      </c>
      <c r="E227" s="828" t="s">
        <v>228</v>
      </c>
      <c r="F227" s="831"/>
      <c r="G227" s="834"/>
      <c r="H227" s="828" t="s">
        <v>185</v>
      </c>
      <c r="I227" s="434" t="s">
        <v>184</v>
      </c>
      <c r="J227" s="438">
        <v>500000</v>
      </c>
      <c r="K227" s="434" t="s">
        <v>183</v>
      </c>
      <c r="L227" s="437">
        <f>+J232+J230</f>
        <v>44212</v>
      </c>
      <c r="M227" s="434" t="s">
        <v>182</v>
      </c>
      <c r="N227" s="436">
        <f>J227</f>
        <v>500000</v>
      </c>
      <c r="O227" s="434" t="s">
        <v>181</v>
      </c>
      <c r="P227" s="435"/>
      <c r="Q227" s="434" t="s">
        <v>181</v>
      </c>
      <c r="R227" s="435"/>
      <c r="S227" s="434" t="s">
        <v>181</v>
      </c>
      <c r="T227" s="435"/>
      <c r="U227" s="434" t="s">
        <v>181</v>
      </c>
      <c r="V227" s="435">
        <v>0.123</v>
      </c>
      <c r="W227" s="466" t="s">
        <v>181</v>
      </c>
      <c r="X227" s="467">
        <v>0.123</v>
      </c>
      <c r="Y227" s="466" t="s">
        <v>180</v>
      </c>
      <c r="Z227" s="465">
        <v>5</v>
      </c>
      <c r="AA227" s="891" t="s">
        <v>10</v>
      </c>
      <c r="AB227" s="791" t="s">
        <v>532</v>
      </c>
      <c r="AC227" s="791" t="s">
        <v>531</v>
      </c>
      <c r="AD227" s="791" t="s">
        <v>10</v>
      </c>
      <c r="AE227" s="791" t="s">
        <v>10</v>
      </c>
      <c r="AF227" s="791" t="s">
        <v>10</v>
      </c>
    </row>
    <row r="228" spans="1:32" s="404" customFormat="1" ht="15" customHeight="1" x14ac:dyDescent="0.2">
      <c r="B228" s="824"/>
      <c r="C228" s="825"/>
      <c r="D228" s="792"/>
      <c r="E228" s="829"/>
      <c r="F228" s="832"/>
      <c r="G228" s="835"/>
      <c r="H228" s="829"/>
      <c r="I228" s="416" t="s">
        <v>179</v>
      </c>
      <c r="J228" s="432" t="s">
        <v>178</v>
      </c>
      <c r="K228" s="416" t="s">
        <v>177</v>
      </c>
      <c r="L228" s="415"/>
      <c r="M228" s="416" t="s">
        <v>176</v>
      </c>
      <c r="N228" s="428">
        <f>N227</f>
        <v>500000</v>
      </c>
      <c r="O228" s="416" t="s">
        <v>175</v>
      </c>
      <c r="P228" s="426"/>
      <c r="Q228" s="416" t="s">
        <v>175</v>
      </c>
      <c r="R228" s="426"/>
      <c r="S228" s="416" t="s">
        <v>175</v>
      </c>
      <c r="T228" s="426"/>
      <c r="U228" s="416" t="s">
        <v>175</v>
      </c>
      <c r="V228" s="426"/>
      <c r="W228" s="463" t="s">
        <v>175</v>
      </c>
      <c r="X228" s="462"/>
      <c r="Y228" s="463" t="s">
        <v>174</v>
      </c>
      <c r="Z228" s="464">
        <f>5*22</f>
        <v>110</v>
      </c>
      <c r="AA228" s="892"/>
      <c r="AB228" s="792"/>
      <c r="AC228" s="792"/>
      <c r="AD228" s="792"/>
      <c r="AE228" s="792"/>
      <c r="AF228" s="792"/>
    </row>
    <row r="229" spans="1:32" s="404" customFormat="1" ht="39" customHeight="1" x14ac:dyDescent="0.2">
      <c r="B229" s="824"/>
      <c r="C229" s="825"/>
      <c r="D229" s="792"/>
      <c r="E229" s="829"/>
      <c r="F229" s="832"/>
      <c r="G229" s="835"/>
      <c r="H229" s="829"/>
      <c r="I229" s="416" t="s">
        <v>173</v>
      </c>
      <c r="J229" s="429" t="s">
        <v>172</v>
      </c>
      <c r="K229" s="416" t="s">
        <v>171</v>
      </c>
      <c r="L229" s="427"/>
      <c r="M229" s="416" t="s">
        <v>170</v>
      </c>
      <c r="N229" s="428"/>
      <c r="O229" s="416" t="s">
        <v>169</v>
      </c>
      <c r="P229" s="426"/>
      <c r="Q229" s="416" t="s">
        <v>169</v>
      </c>
      <c r="R229" s="426"/>
      <c r="S229" s="416" t="s">
        <v>169</v>
      </c>
      <c r="T229" s="426"/>
      <c r="U229" s="416" t="s">
        <v>169</v>
      </c>
      <c r="V229" s="426">
        <v>0.13600000000000001</v>
      </c>
      <c r="W229" s="463" t="s">
        <v>169</v>
      </c>
      <c r="X229" s="462">
        <v>0.13600000000000001</v>
      </c>
      <c r="Y229" s="781"/>
      <c r="Z229" s="782"/>
      <c r="AA229" s="892"/>
      <c r="AB229" s="792"/>
      <c r="AC229" s="792"/>
      <c r="AD229" s="792"/>
      <c r="AE229" s="792"/>
      <c r="AF229" s="792"/>
    </row>
    <row r="230" spans="1:32" s="404" customFormat="1" ht="15" customHeight="1" x14ac:dyDescent="0.2">
      <c r="B230" s="824"/>
      <c r="C230" s="825"/>
      <c r="D230" s="792"/>
      <c r="E230" s="829"/>
      <c r="F230" s="832"/>
      <c r="G230" s="835"/>
      <c r="H230" s="829"/>
      <c r="I230" s="416" t="s">
        <v>168</v>
      </c>
      <c r="J230" s="484">
        <v>100</v>
      </c>
      <c r="K230" s="416" t="s">
        <v>167</v>
      </c>
      <c r="L230" s="427"/>
      <c r="M230" s="816"/>
      <c r="N230" s="817"/>
      <c r="O230" s="416" t="s">
        <v>166</v>
      </c>
      <c r="P230" s="426">
        <f>IF(P228="",P229-P227,P229-P228)</f>
        <v>0</v>
      </c>
      <c r="Q230" s="416" t="s">
        <v>166</v>
      </c>
      <c r="R230" s="426">
        <f>IF(R228="",R229-R227,R229-R228)</f>
        <v>0</v>
      </c>
      <c r="S230" s="416" t="s">
        <v>166</v>
      </c>
      <c r="T230" s="426">
        <f>IF(T228="",T229-T227,T229-T228)</f>
        <v>0</v>
      </c>
      <c r="U230" s="416" t="s">
        <v>166</v>
      </c>
      <c r="V230" s="426">
        <f>IF(V228="",V229-V227,V229-V228)</f>
        <v>1.3000000000000012E-2</v>
      </c>
      <c r="W230" s="463" t="s">
        <v>166</v>
      </c>
      <c r="X230" s="462">
        <f>IF(X228="",X229-X227,X229-X228)</f>
        <v>1.3000000000000012E-2</v>
      </c>
      <c r="Y230" s="781"/>
      <c r="Z230" s="782"/>
      <c r="AA230" s="892"/>
      <c r="AB230" s="792"/>
      <c r="AC230" s="792"/>
      <c r="AD230" s="792"/>
      <c r="AE230" s="792"/>
      <c r="AF230" s="792"/>
    </row>
    <row r="231" spans="1:32" s="404" customFormat="1" ht="15" customHeight="1" x14ac:dyDescent="0.2">
      <c r="B231" s="824"/>
      <c r="C231" s="825"/>
      <c r="D231" s="792"/>
      <c r="E231" s="829"/>
      <c r="F231" s="832"/>
      <c r="G231" s="835"/>
      <c r="H231" s="829"/>
      <c r="I231" s="416" t="s">
        <v>165</v>
      </c>
      <c r="J231" s="415"/>
      <c r="K231" s="416" t="s">
        <v>164</v>
      </c>
      <c r="L231" s="415"/>
      <c r="M231" s="816"/>
      <c r="N231" s="817"/>
      <c r="O231" s="816"/>
      <c r="P231" s="817"/>
      <c r="Q231" s="816"/>
      <c r="R231" s="817"/>
      <c r="S231" s="816"/>
      <c r="T231" s="817"/>
      <c r="U231" s="816"/>
      <c r="V231" s="817"/>
      <c r="W231" s="781"/>
      <c r="X231" s="782"/>
      <c r="Y231" s="781"/>
      <c r="Z231" s="782"/>
      <c r="AA231" s="892"/>
      <c r="AB231" s="792"/>
      <c r="AC231" s="792"/>
      <c r="AD231" s="792"/>
      <c r="AE231" s="792"/>
      <c r="AF231" s="792"/>
    </row>
    <row r="232" spans="1:32" s="404" customFormat="1" ht="15" customHeight="1" x14ac:dyDescent="0.2">
      <c r="B232" s="826"/>
      <c r="C232" s="827"/>
      <c r="D232" s="793"/>
      <c r="E232" s="830"/>
      <c r="F232" s="833"/>
      <c r="G232" s="836"/>
      <c r="H232" s="830"/>
      <c r="I232" s="406" t="s">
        <v>158</v>
      </c>
      <c r="J232" s="405">
        <v>44112</v>
      </c>
      <c r="K232" s="820"/>
      <c r="L232" s="821"/>
      <c r="M232" s="818"/>
      <c r="N232" s="819"/>
      <c r="O232" s="818"/>
      <c r="P232" s="819"/>
      <c r="Q232" s="818"/>
      <c r="R232" s="819"/>
      <c r="S232" s="818"/>
      <c r="T232" s="819"/>
      <c r="U232" s="818"/>
      <c r="V232" s="819"/>
      <c r="W232" s="783"/>
      <c r="X232" s="784"/>
      <c r="Y232" s="783"/>
      <c r="Z232" s="784"/>
      <c r="AA232" s="893"/>
      <c r="AB232" s="793"/>
      <c r="AC232" s="793"/>
      <c r="AD232" s="793"/>
      <c r="AE232" s="793"/>
      <c r="AF232" s="793"/>
    </row>
    <row r="233" spans="1:32" s="404" customFormat="1" ht="12.75" customHeight="1" x14ac:dyDescent="0.2">
      <c r="B233" s="822" t="s">
        <v>489</v>
      </c>
      <c r="C233" s="823"/>
      <c r="D233" s="791" t="s">
        <v>213</v>
      </c>
      <c r="E233" s="828" t="s">
        <v>488</v>
      </c>
      <c r="F233" s="831"/>
      <c r="G233" s="834"/>
      <c r="H233" s="828"/>
      <c r="I233" s="434" t="s">
        <v>184</v>
      </c>
      <c r="J233" s="438">
        <v>500000</v>
      </c>
      <c r="K233" s="434" t="s">
        <v>183</v>
      </c>
      <c r="L233" s="461">
        <v>44091</v>
      </c>
      <c r="M233" s="434" t="s">
        <v>182</v>
      </c>
      <c r="N233" s="436">
        <f>J233</f>
        <v>500000</v>
      </c>
      <c r="O233" s="434" t="s">
        <v>181</v>
      </c>
      <c r="P233" s="435"/>
      <c r="Q233" s="434" t="s">
        <v>181</v>
      </c>
      <c r="R233" s="435"/>
      <c r="S233" s="434" t="s">
        <v>181</v>
      </c>
      <c r="T233" s="473">
        <v>1</v>
      </c>
      <c r="U233" s="434" t="s">
        <v>181</v>
      </c>
      <c r="V233" s="435">
        <v>1</v>
      </c>
      <c r="W233" s="466" t="s">
        <v>181</v>
      </c>
      <c r="X233" s="467">
        <v>1</v>
      </c>
      <c r="Y233" s="466" t="s">
        <v>180</v>
      </c>
      <c r="Z233" s="465">
        <v>4</v>
      </c>
      <c r="AA233" s="791" t="s">
        <v>4</v>
      </c>
      <c r="AB233" s="791" t="s">
        <v>10</v>
      </c>
      <c r="AC233" s="791" t="s">
        <v>10</v>
      </c>
      <c r="AD233" s="791" t="s">
        <v>10</v>
      </c>
      <c r="AE233" s="791" t="s">
        <v>10</v>
      </c>
      <c r="AF233" s="791" t="s">
        <v>10</v>
      </c>
    </row>
    <row r="234" spans="1:32" s="404" customFormat="1" ht="15" customHeight="1" x14ac:dyDescent="0.2">
      <c r="B234" s="824"/>
      <c r="C234" s="825"/>
      <c r="D234" s="792"/>
      <c r="E234" s="829"/>
      <c r="F234" s="832"/>
      <c r="G234" s="835"/>
      <c r="H234" s="829"/>
      <c r="I234" s="416" t="s">
        <v>179</v>
      </c>
      <c r="J234" s="432" t="s">
        <v>484</v>
      </c>
      <c r="K234" s="416" t="s">
        <v>177</v>
      </c>
      <c r="L234" s="431">
        <v>44136</v>
      </c>
      <c r="M234" s="416" t="s">
        <v>176</v>
      </c>
      <c r="N234" s="428">
        <f>N233</f>
        <v>500000</v>
      </c>
      <c r="O234" s="416" t="s">
        <v>175</v>
      </c>
      <c r="P234" s="426"/>
      <c r="Q234" s="416" t="s">
        <v>175</v>
      </c>
      <c r="R234" s="426"/>
      <c r="S234" s="416" t="s">
        <v>175</v>
      </c>
      <c r="T234" s="468">
        <v>0.42099999999999999</v>
      </c>
      <c r="U234" s="416" t="s">
        <v>175</v>
      </c>
      <c r="V234" s="426">
        <v>0.56399999999999995</v>
      </c>
      <c r="W234" s="463" t="s">
        <v>175</v>
      </c>
      <c r="X234" s="462">
        <v>0.56399999999999995</v>
      </c>
      <c r="Y234" s="463" t="s">
        <v>174</v>
      </c>
      <c r="Z234" s="464">
        <f>4*22</f>
        <v>88</v>
      </c>
      <c r="AA234" s="792"/>
      <c r="AB234" s="792"/>
      <c r="AC234" s="792"/>
      <c r="AD234" s="792"/>
      <c r="AE234" s="792"/>
      <c r="AF234" s="792"/>
    </row>
    <row r="235" spans="1:32" s="404" customFormat="1" ht="39" customHeight="1" x14ac:dyDescent="0.2">
      <c r="B235" s="824"/>
      <c r="C235" s="825"/>
      <c r="D235" s="792"/>
      <c r="E235" s="829"/>
      <c r="F235" s="832"/>
      <c r="G235" s="835"/>
      <c r="H235" s="829"/>
      <c r="I235" s="416" t="s">
        <v>173</v>
      </c>
      <c r="J235" s="429" t="s">
        <v>193</v>
      </c>
      <c r="K235" s="416" t="s">
        <v>171</v>
      </c>
      <c r="L235" s="427"/>
      <c r="M235" s="416" t="s">
        <v>170</v>
      </c>
      <c r="N235" s="428"/>
      <c r="O235" s="416" t="s">
        <v>169</v>
      </c>
      <c r="P235" s="426"/>
      <c r="Q235" s="416" t="s">
        <v>169</v>
      </c>
      <c r="R235" s="426"/>
      <c r="S235" s="416" t="s">
        <v>169</v>
      </c>
      <c r="T235" s="468">
        <v>0.56100000000000005</v>
      </c>
      <c r="U235" s="416" t="s">
        <v>169</v>
      </c>
      <c r="V235" s="426">
        <v>0.624</v>
      </c>
      <c r="W235" s="463" t="s">
        <v>169</v>
      </c>
      <c r="X235" s="462">
        <v>0.624</v>
      </c>
      <c r="Y235" s="781"/>
      <c r="Z235" s="782"/>
      <c r="AA235" s="792"/>
      <c r="AB235" s="792"/>
      <c r="AC235" s="792"/>
      <c r="AD235" s="792"/>
      <c r="AE235" s="792"/>
      <c r="AF235" s="792"/>
    </row>
    <row r="236" spans="1:32" s="404" customFormat="1" ht="15" customHeight="1" x14ac:dyDescent="0.2">
      <c r="B236" s="824"/>
      <c r="C236" s="825"/>
      <c r="D236" s="792"/>
      <c r="E236" s="829"/>
      <c r="F236" s="832"/>
      <c r="G236" s="835"/>
      <c r="H236" s="829"/>
      <c r="I236" s="416" t="s">
        <v>168</v>
      </c>
      <c r="J236" s="427">
        <v>25</v>
      </c>
      <c r="K236" s="416" t="s">
        <v>167</v>
      </c>
      <c r="L236" s="427">
        <v>45</v>
      </c>
      <c r="M236" s="816"/>
      <c r="N236" s="817"/>
      <c r="O236" s="416" t="s">
        <v>166</v>
      </c>
      <c r="P236" s="426">
        <f>IF(P234="",P235-P233,P235-P234)</f>
        <v>0</v>
      </c>
      <c r="Q236" s="416" t="s">
        <v>166</v>
      </c>
      <c r="R236" s="426">
        <f>IF(R234="",R235-R233,R235-R234)</f>
        <v>0</v>
      </c>
      <c r="S236" s="416" t="s">
        <v>166</v>
      </c>
      <c r="T236" s="468">
        <f>IF(T234="",T235-T233,T235-T234)</f>
        <v>0.14000000000000007</v>
      </c>
      <c r="U236" s="416" t="s">
        <v>166</v>
      </c>
      <c r="V236" s="426">
        <f>IF(V234="",V235-V233,V235-V234)</f>
        <v>6.0000000000000053E-2</v>
      </c>
      <c r="W236" s="463" t="s">
        <v>166</v>
      </c>
      <c r="X236" s="462">
        <f>IF(X234="",X235-X233,X235-X234)</f>
        <v>6.0000000000000053E-2</v>
      </c>
      <c r="Y236" s="781"/>
      <c r="Z236" s="782"/>
      <c r="AA236" s="792"/>
      <c r="AB236" s="792"/>
      <c r="AC236" s="792"/>
      <c r="AD236" s="792"/>
      <c r="AE236" s="792"/>
      <c r="AF236" s="792"/>
    </row>
    <row r="237" spans="1:32" s="404" customFormat="1" ht="15" customHeight="1" x14ac:dyDescent="0.2">
      <c r="B237" s="824"/>
      <c r="C237" s="825"/>
      <c r="D237" s="792"/>
      <c r="E237" s="829"/>
      <c r="F237" s="832"/>
      <c r="G237" s="835"/>
      <c r="H237" s="829"/>
      <c r="I237" s="416" t="s">
        <v>165</v>
      </c>
      <c r="J237" s="415">
        <v>43549</v>
      </c>
      <c r="K237" s="416" t="s">
        <v>164</v>
      </c>
      <c r="L237" s="415"/>
      <c r="M237" s="816"/>
      <c r="N237" s="817"/>
      <c r="O237" s="816"/>
      <c r="P237" s="817"/>
      <c r="Q237" s="816"/>
      <c r="R237" s="817"/>
      <c r="S237" s="816"/>
      <c r="T237" s="817"/>
      <c r="U237" s="816"/>
      <c r="V237" s="817"/>
      <c r="W237" s="781"/>
      <c r="X237" s="782"/>
      <c r="Y237" s="781"/>
      <c r="Z237" s="782"/>
      <c r="AA237" s="792"/>
      <c r="AB237" s="792"/>
      <c r="AC237" s="792"/>
      <c r="AD237" s="792"/>
      <c r="AE237" s="792"/>
      <c r="AF237" s="792"/>
    </row>
    <row r="238" spans="1:32" s="404" customFormat="1" ht="15" customHeight="1" x14ac:dyDescent="0.2">
      <c r="B238" s="826"/>
      <c r="C238" s="827"/>
      <c r="D238" s="793"/>
      <c r="E238" s="830"/>
      <c r="F238" s="833"/>
      <c r="G238" s="836"/>
      <c r="H238" s="830"/>
      <c r="I238" s="406" t="s">
        <v>158</v>
      </c>
      <c r="J238" s="405">
        <v>44067</v>
      </c>
      <c r="K238" s="820"/>
      <c r="L238" s="821"/>
      <c r="M238" s="818"/>
      <c r="N238" s="819"/>
      <c r="O238" s="818"/>
      <c r="P238" s="819"/>
      <c r="Q238" s="818"/>
      <c r="R238" s="819"/>
      <c r="S238" s="818"/>
      <c r="T238" s="819"/>
      <c r="U238" s="818"/>
      <c r="V238" s="819"/>
      <c r="W238" s="783"/>
      <c r="X238" s="784"/>
      <c r="Y238" s="783"/>
      <c r="Z238" s="784"/>
      <c r="AA238" s="793"/>
      <c r="AB238" s="793"/>
      <c r="AC238" s="793"/>
      <c r="AD238" s="793"/>
      <c r="AE238" s="793"/>
      <c r="AF238" s="793"/>
    </row>
    <row r="239" spans="1:32" s="404" customFormat="1" ht="12.75" customHeight="1" x14ac:dyDescent="0.2">
      <c r="A239" s="402"/>
      <c r="B239" s="822" t="s">
        <v>1720</v>
      </c>
      <c r="C239" s="823"/>
      <c r="D239" s="791" t="s">
        <v>476</v>
      </c>
      <c r="E239" s="828" t="s">
        <v>475</v>
      </c>
      <c r="F239" s="831"/>
      <c r="G239" s="834"/>
      <c r="H239" s="828"/>
      <c r="I239" s="434" t="s">
        <v>184</v>
      </c>
      <c r="J239" s="438">
        <v>1000000</v>
      </c>
      <c r="K239" s="434" t="s">
        <v>183</v>
      </c>
      <c r="L239" s="437">
        <f>J244+J242-0.01</f>
        <v>44201.99</v>
      </c>
      <c r="M239" s="434" t="s">
        <v>182</v>
      </c>
      <c r="N239" s="436">
        <f>J239</f>
        <v>1000000</v>
      </c>
      <c r="O239" s="434" t="s">
        <v>181</v>
      </c>
      <c r="P239" s="435">
        <v>0.43</v>
      </c>
      <c r="Q239" s="480" t="s">
        <v>181</v>
      </c>
      <c r="R239" s="479">
        <v>0.43</v>
      </c>
      <c r="S239" s="480" t="s">
        <v>181</v>
      </c>
      <c r="T239" s="479">
        <v>0.43</v>
      </c>
      <c r="U239" s="480" t="s">
        <v>181</v>
      </c>
      <c r="V239" s="479">
        <v>0.43</v>
      </c>
      <c r="W239" s="466" t="s">
        <v>181</v>
      </c>
      <c r="X239" s="467">
        <v>0.98</v>
      </c>
      <c r="Y239" s="466" t="s">
        <v>180</v>
      </c>
      <c r="Z239" s="465"/>
      <c r="AA239" s="791" t="s">
        <v>10</v>
      </c>
      <c r="AB239" s="791" t="s">
        <v>10</v>
      </c>
      <c r="AC239" s="791" t="s">
        <v>10</v>
      </c>
      <c r="AD239" s="791" t="s">
        <v>10</v>
      </c>
      <c r="AE239" s="791" t="s">
        <v>10</v>
      </c>
      <c r="AF239" s="791" t="s">
        <v>10</v>
      </c>
    </row>
    <row r="240" spans="1:32" s="404" customFormat="1" ht="15" customHeight="1" x14ac:dyDescent="0.2">
      <c r="A240" s="402"/>
      <c r="B240" s="824"/>
      <c r="C240" s="825"/>
      <c r="D240" s="792"/>
      <c r="E240" s="829"/>
      <c r="F240" s="832"/>
      <c r="G240" s="835"/>
      <c r="H240" s="829"/>
      <c r="I240" s="416" t="s">
        <v>179</v>
      </c>
      <c r="J240" s="432" t="s">
        <v>1003</v>
      </c>
      <c r="K240" s="416" t="s">
        <v>177</v>
      </c>
      <c r="L240" s="415">
        <f>L239+L242</f>
        <v>44201.99</v>
      </c>
      <c r="M240" s="416" t="s">
        <v>176</v>
      </c>
      <c r="N240" s="428">
        <f>N239</f>
        <v>1000000</v>
      </c>
      <c r="O240" s="416" t="s">
        <v>175</v>
      </c>
      <c r="P240" s="426"/>
      <c r="Q240" s="478" t="s">
        <v>175</v>
      </c>
      <c r="R240" s="477"/>
      <c r="S240" s="478" t="s">
        <v>175</v>
      </c>
      <c r="T240" s="477"/>
      <c r="U240" s="478" t="s">
        <v>175</v>
      </c>
      <c r="V240" s="477"/>
      <c r="W240" s="463" t="s">
        <v>175</v>
      </c>
      <c r="X240" s="462"/>
      <c r="Y240" s="463" t="s">
        <v>174</v>
      </c>
      <c r="Z240" s="464"/>
      <c r="AA240" s="792"/>
      <c r="AB240" s="792"/>
      <c r="AC240" s="792"/>
      <c r="AD240" s="792"/>
      <c r="AE240" s="792"/>
      <c r="AF240" s="792"/>
    </row>
    <row r="241" spans="1:32" s="404" customFormat="1" x14ac:dyDescent="0.2">
      <c r="A241" s="402"/>
      <c r="B241" s="824"/>
      <c r="C241" s="825"/>
      <c r="D241" s="792"/>
      <c r="E241" s="829"/>
      <c r="F241" s="832"/>
      <c r="G241" s="835"/>
      <c r="H241" s="829"/>
      <c r="I241" s="416" t="s">
        <v>173</v>
      </c>
      <c r="J241" s="429" t="s">
        <v>413</v>
      </c>
      <c r="K241" s="416" t="s">
        <v>171</v>
      </c>
      <c r="L241" s="427"/>
      <c r="M241" s="416" t="s">
        <v>170</v>
      </c>
      <c r="N241" s="428"/>
      <c r="O241" s="416" t="s">
        <v>169</v>
      </c>
      <c r="P241" s="426">
        <v>0.43</v>
      </c>
      <c r="Q241" s="478" t="s">
        <v>169</v>
      </c>
      <c r="R241" s="477">
        <v>0.43</v>
      </c>
      <c r="S241" s="478" t="s">
        <v>169</v>
      </c>
      <c r="T241" s="477">
        <v>0.43</v>
      </c>
      <c r="U241" s="478" t="s">
        <v>169</v>
      </c>
      <c r="V241" s="477">
        <v>0.43</v>
      </c>
      <c r="W241" s="463" t="s">
        <v>169</v>
      </c>
      <c r="X241" s="462">
        <v>0.98</v>
      </c>
      <c r="Y241" s="781"/>
      <c r="Z241" s="782"/>
      <c r="AA241" s="792"/>
      <c r="AB241" s="792"/>
      <c r="AC241" s="792"/>
      <c r="AD241" s="792"/>
      <c r="AE241" s="792"/>
      <c r="AF241" s="792"/>
    </row>
    <row r="242" spans="1:32" s="404" customFormat="1" ht="15" customHeight="1" x14ac:dyDescent="0.2">
      <c r="A242" s="402"/>
      <c r="B242" s="824"/>
      <c r="C242" s="825"/>
      <c r="D242" s="792"/>
      <c r="E242" s="829"/>
      <c r="F242" s="832"/>
      <c r="G242" s="835"/>
      <c r="H242" s="829"/>
      <c r="I242" s="416" t="s">
        <v>168</v>
      </c>
      <c r="J242" s="427">
        <v>43</v>
      </c>
      <c r="K242" s="416" t="s">
        <v>167</v>
      </c>
      <c r="L242" s="427"/>
      <c r="M242" s="816"/>
      <c r="N242" s="817"/>
      <c r="O242" s="416" t="s">
        <v>166</v>
      </c>
      <c r="P242" s="426">
        <f>IF(P240="",P241-P239,P241-P240)</f>
        <v>0</v>
      </c>
      <c r="Q242" s="478" t="s">
        <v>166</v>
      </c>
      <c r="R242" s="477">
        <f>IF(R240="",R241-R239,R241-R240)</f>
        <v>0</v>
      </c>
      <c r="S242" s="478" t="s">
        <v>166</v>
      </c>
      <c r="T242" s="477">
        <f>IF(T240="",T241-T239,T241-T240)</f>
        <v>0</v>
      </c>
      <c r="U242" s="478" t="s">
        <v>166</v>
      </c>
      <c r="V242" s="477">
        <f>IF(V240="",V241-V239,V241-V240)</f>
        <v>0</v>
      </c>
      <c r="W242" s="463" t="s">
        <v>166</v>
      </c>
      <c r="X242" s="462">
        <f>IF(X240="",X241-X239,X241-X240)</f>
        <v>0</v>
      </c>
      <c r="Y242" s="781"/>
      <c r="Z242" s="782"/>
      <c r="AA242" s="792"/>
      <c r="AB242" s="792"/>
      <c r="AC242" s="792"/>
      <c r="AD242" s="792"/>
      <c r="AE242" s="792"/>
      <c r="AF242" s="792"/>
    </row>
    <row r="243" spans="1:32" s="404" customFormat="1" ht="15" customHeight="1" x14ac:dyDescent="0.2">
      <c r="A243" s="402"/>
      <c r="B243" s="824"/>
      <c r="C243" s="825"/>
      <c r="D243" s="792"/>
      <c r="E243" s="829"/>
      <c r="F243" s="832"/>
      <c r="G243" s="835"/>
      <c r="H243" s="829"/>
      <c r="I243" s="416" t="s">
        <v>165</v>
      </c>
      <c r="J243" s="415"/>
      <c r="K243" s="416" t="s">
        <v>164</v>
      </c>
      <c r="L243" s="415"/>
      <c r="M243" s="816"/>
      <c r="N243" s="817"/>
      <c r="O243" s="816"/>
      <c r="P243" s="817"/>
      <c r="Q243" s="857"/>
      <c r="R243" s="858"/>
      <c r="S243" s="857"/>
      <c r="T243" s="858"/>
      <c r="U243" s="857"/>
      <c r="V243" s="858"/>
      <c r="W243" s="781"/>
      <c r="X243" s="782"/>
      <c r="Y243" s="781"/>
      <c r="Z243" s="782"/>
      <c r="AA243" s="792"/>
      <c r="AB243" s="792"/>
      <c r="AC243" s="792"/>
      <c r="AD243" s="792"/>
      <c r="AE243" s="792"/>
      <c r="AF243" s="792"/>
    </row>
    <row r="244" spans="1:32" s="404" customFormat="1" ht="15" customHeight="1" x14ac:dyDescent="0.2">
      <c r="A244" s="402"/>
      <c r="B244" s="826"/>
      <c r="C244" s="827"/>
      <c r="D244" s="793"/>
      <c r="E244" s="830"/>
      <c r="F244" s="833"/>
      <c r="G244" s="836"/>
      <c r="H244" s="830"/>
      <c r="I244" s="406" t="s">
        <v>158</v>
      </c>
      <c r="J244" s="451">
        <v>44159</v>
      </c>
      <c r="K244" s="820"/>
      <c r="L244" s="821"/>
      <c r="M244" s="818"/>
      <c r="N244" s="819"/>
      <c r="O244" s="818"/>
      <c r="P244" s="819"/>
      <c r="Q244" s="859"/>
      <c r="R244" s="860"/>
      <c r="S244" s="859"/>
      <c r="T244" s="860"/>
      <c r="U244" s="859"/>
      <c r="V244" s="860"/>
      <c r="W244" s="783"/>
      <c r="X244" s="784"/>
      <c r="Y244" s="783"/>
      <c r="Z244" s="784"/>
      <c r="AA244" s="793"/>
      <c r="AB244" s="793"/>
      <c r="AC244" s="793"/>
      <c r="AD244" s="793"/>
      <c r="AE244" s="793"/>
      <c r="AF244" s="793"/>
    </row>
    <row r="245" spans="1:32" s="404" customFormat="1" ht="12.75" customHeight="1" x14ac:dyDescent="0.2">
      <c r="B245" s="822" t="s">
        <v>514</v>
      </c>
      <c r="C245" s="823"/>
      <c r="D245" s="791" t="s">
        <v>213</v>
      </c>
      <c r="E245" s="828" t="s">
        <v>228</v>
      </c>
      <c r="F245" s="831"/>
      <c r="G245" s="834"/>
      <c r="H245" s="828"/>
      <c r="I245" s="434" t="s">
        <v>184</v>
      </c>
      <c r="J245" s="438">
        <v>500000</v>
      </c>
      <c r="K245" s="434" t="s">
        <v>183</v>
      </c>
      <c r="L245" s="437"/>
      <c r="M245" s="434" t="s">
        <v>182</v>
      </c>
      <c r="N245" s="436">
        <f>J245</f>
        <v>500000</v>
      </c>
      <c r="O245" s="434" t="s">
        <v>181</v>
      </c>
      <c r="P245" s="435"/>
      <c r="Q245" s="434" t="s">
        <v>181</v>
      </c>
      <c r="R245" s="435"/>
      <c r="S245" s="434" t="s">
        <v>181</v>
      </c>
      <c r="T245" s="435"/>
      <c r="U245" s="434" t="s">
        <v>181</v>
      </c>
      <c r="V245" s="435"/>
      <c r="W245" s="466" t="s">
        <v>181</v>
      </c>
      <c r="X245" s="467"/>
      <c r="Y245" s="466" t="s">
        <v>180</v>
      </c>
      <c r="Z245" s="465"/>
      <c r="AA245" s="791" t="s">
        <v>513</v>
      </c>
      <c r="AB245" s="791" t="s">
        <v>513</v>
      </c>
      <c r="AC245" s="791" t="s">
        <v>512</v>
      </c>
      <c r="AD245" s="791" t="s">
        <v>512</v>
      </c>
      <c r="AE245" s="791" t="s">
        <v>512</v>
      </c>
      <c r="AF245" s="791" t="s">
        <v>512</v>
      </c>
    </row>
    <row r="246" spans="1:32" s="404" customFormat="1" ht="15" customHeight="1" x14ac:dyDescent="0.2">
      <c r="B246" s="824"/>
      <c r="C246" s="825"/>
      <c r="D246" s="792"/>
      <c r="E246" s="829"/>
      <c r="F246" s="832"/>
      <c r="G246" s="835"/>
      <c r="H246" s="829"/>
      <c r="I246" s="416" t="s">
        <v>179</v>
      </c>
      <c r="J246" s="432"/>
      <c r="K246" s="416" t="s">
        <v>177</v>
      </c>
      <c r="L246" s="415"/>
      <c r="M246" s="416" t="s">
        <v>176</v>
      </c>
      <c r="N246" s="428">
        <f>N245</f>
        <v>500000</v>
      </c>
      <c r="O246" s="416" t="s">
        <v>175</v>
      </c>
      <c r="P246" s="426"/>
      <c r="Q246" s="416" t="s">
        <v>175</v>
      </c>
      <c r="R246" s="426"/>
      <c r="S246" s="416" t="s">
        <v>175</v>
      </c>
      <c r="T246" s="426"/>
      <c r="U246" s="416" t="s">
        <v>175</v>
      </c>
      <c r="V246" s="426"/>
      <c r="W246" s="463" t="s">
        <v>175</v>
      </c>
      <c r="X246" s="462"/>
      <c r="Y246" s="463" t="s">
        <v>174</v>
      </c>
      <c r="Z246" s="464"/>
      <c r="AA246" s="792"/>
      <c r="AB246" s="792"/>
      <c r="AC246" s="792"/>
      <c r="AD246" s="792"/>
      <c r="AE246" s="792"/>
      <c r="AF246" s="792"/>
    </row>
    <row r="247" spans="1:32" s="404" customFormat="1" ht="39" customHeight="1" x14ac:dyDescent="0.2">
      <c r="B247" s="824"/>
      <c r="C247" s="825"/>
      <c r="D247" s="792"/>
      <c r="E247" s="829"/>
      <c r="F247" s="832"/>
      <c r="G247" s="835"/>
      <c r="H247" s="829"/>
      <c r="I247" s="416" t="s">
        <v>173</v>
      </c>
      <c r="J247" s="429"/>
      <c r="K247" s="416" t="s">
        <v>171</v>
      </c>
      <c r="L247" s="427"/>
      <c r="M247" s="416" t="s">
        <v>170</v>
      </c>
      <c r="N247" s="428"/>
      <c r="O247" s="416" t="s">
        <v>169</v>
      </c>
      <c r="P247" s="426"/>
      <c r="Q247" s="416" t="s">
        <v>169</v>
      </c>
      <c r="R247" s="426"/>
      <c r="S247" s="416" t="s">
        <v>169</v>
      </c>
      <c r="T247" s="426"/>
      <c r="U247" s="416" t="s">
        <v>169</v>
      </c>
      <c r="V247" s="426"/>
      <c r="W247" s="463" t="s">
        <v>169</v>
      </c>
      <c r="X247" s="462"/>
      <c r="Y247" s="781"/>
      <c r="Z247" s="782"/>
      <c r="AA247" s="792"/>
      <c r="AB247" s="792"/>
      <c r="AC247" s="792"/>
      <c r="AD247" s="792"/>
      <c r="AE247" s="792"/>
      <c r="AF247" s="792"/>
    </row>
    <row r="248" spans="1:32" s="404" customFormat="1" ht="15" customHeight="1" x14ac:dyDescent="0.2">
      <c r="B248" s="824"/>
      <c r="C248" s="825"/>
      <c r="D248" s="792"/>
      <c r="E248" s="829"/>
      <c r="F248" s="832"/>
      <c r="G248" s="835"/>
      <c r="H248" s="829"/>
      <c r="I248" s="416" t="s">
        <v>168</v>
      </c>
      <c r="J248" s="427"/>
      <c r="K248" s="416" t="s">
        <v>167</v>
      </c>
      <c r="L248" s="427"/>
      <c r="M248" s="816"/>
      <c r="N248" s="817"/>
      <c r="O248" s="416" t="s">
        <v>166</v>
      </c>
      <c r="P248" s="426">
        <f>IF(P246="",P247-P245,P247-P246)</f>
        <v>0</v>
      </c>
      <c r="Q248" s="416" t="s">
        <v>166</v>
      </c>
      <c r="R248" s="426">
        <f>IF(R246="",R247-R245,R247-R246)</f>
        <v>0</v>
      </c>
      <c r="S248" s="416" t="s">
        <v>166</v>
      </c>
      <c r="T248" s="426">
        <f>IF(T246="",T247-T245,T247-T246)</f>
        <v>0</v>
      </c>
      <c r="U248" s="416" t="s">
        <v>166</v>
      </c>
      <c r="V248" s="426">
        <f>IF(V246="",V247-V245,V247-V246)</f>
        <v>0</v>
      </c>
      <c r="W248" s="463" t="s">
        <v>166</v>
      </c>
      <c r="X248" s="462">
        <f>IF(X246="",X247-X245,X247-X246)</f>
        <v>0</v>
      </c>
      <c r="Y248" s="781"/>
      <c r="Z248" s="782"/>
      <c r="AA248" s="792"/>
      <c r="AB248" s="792"/>
      <c r="AC248" s="792"/>
      <c r="AD248" s="792"/>
      <c r="AE248" s="792"/>
      <c r="AF248" s="792"/>
    </row>
    <row r="249" spans="1:32" s="404" customFormat="1" ht="15" customHeight="1" x14ac:dyDescent="0.2">
      <c r="B249" s="824"/>
      <c r="C249" s="825"/>
      <c r="D249" s="792"/>
      <c r="E249" s="829"/>
      <c r="F249" s="832"/>
      <c r="G249" s="835"/>
      <c r="H249" s="829"/>
      <c r="I249" s="416" t="s">
        <v>165</v>
      </c>
      <c r="J249" s="415"/>
      <c r="K249" s="416" t="s">
        <v>164</v>
      </c>
      <c r="L249" s="415"/>
      <c r="M249" s="816"/>
      <c r="N249" s="817"/>
      <c r="O249" s="816"/>
      <c r="P249" s="817"/>
      <c r="Q249" s="816"/>
      <c r="R249" s="817"/>
      <c r="S249" s="816"/>
      <c r="T249" s="817"/>
      <c r="U249" s="816"/>
      <c r="V249" s="817"/>
      <c r="W249" s="781"/>
      <c r="X249" s="782"/>
      <c r="Y249" s="781"/>
      <c r="Z249" s="782"/>
      <c r="AA249" s="792"/>
      <c r="AB249" s="792"/>
      <c r="AC249" s="792"/>
      <c r="AD249" s="792"/>
      <c r="AE249" s="792"/>
      <c r="AF249" s="792"/>
    </row>
    <row r="250" spans="1:32" s="404" customFormat="1" ht="15" customHeight="1" x14ac:dyDescent="0.2">
      <c r="B250" s="826"/>
      <c r="C250" s="827"/>
      <c r="D250" s="793"/>
      <c r="E250" s="830"/>
      <c r="F250" s="833"/>
      <c r="G250" s="836"/>
      <c r="H250" s="830"/>
      <c r="I250" s="406" t="s">
        <v>158</v>
      </c>
      <c r="J250" s="451"/>
      <c r="K250" s="820"/>
      <c r="L250" s="821"/>
      <c r="M250" s="818"/>
      <c r="N250" s="819"/>
      <c r="O250" s="818"/>
      <c r="P250" s="819"/>
      <c r="Q250" s="818"/>
      <c r="R250" s="819"/>
      <c r="S250" s="818"/>
      <c r="T250" s="819"/>
      <c r="U250" s="818"/>
      <c r="V250" s="819"/>
      <c r="W250" s="783"/>
      <c r="X250" s="784"/>
      <c r="Y250" s="783"/>
      <c r="Z250" s="784"/>
      <c r="AA250" s="793"/>
      <c r="AB250" s="793"/>
      <c r="AC250" s="793"/>
      <c r="AD250" s="793"/>
      <c r="AE250" s="793"/>
      <c r="AF250" s="793"/>
    </row>
    <row r="251" spans="1:32" s="404" customFormat="1" ht="12.75" customHeight="1" x14ac:dyDescent="0.2">
      <c r="A251" s="402"/>
      <c r="B251" s="822" t="s">
        <v>967</v>
      </c>
      <c r="C251" s="823"/>
      <c r="D251" s="791" t="s">
        <v>2064</v>
      </c>
      <c r="E251" s="828" t="s">
        <v>966</v>
      </c>
      <c r="F251" s="831"/>
      <c r="G251" s="834" t="s">
        <v>231</v>
      </c>
      <c r="H251" s="828" t="s">
        <v>193</v>
      </c>
      <c r="I251" s="434" t="s">
        <v>184</v>
      </c>
      <c r="J251" s="438">
        <v>5500000</v>
      </c>
      <c r="K251" s="434" t="s">
        <v>183</v>
      </c>
      <c r="L251" s="437">
        <f>J256+J254-0.01</f>
        <v>44025.99</v>
      </c>
      <c r="M251" s="434" t="s">
        <v>182</v>
      </c>
      <c r="N251" s="436">
        <f>J251</f>
        <v>5500000</v>
      </c>
      <c r="O251" s="434" t="s">
        <v>181</v>
      </c>
      <c r="P251" s="435">
        <v>0.30059999999999998</v>
      </c>
      <c r="Q251" s="434" t="s">
        <v>181</v>
      </c>
      <c r="R251" s="435">
        <v>0.56089999999999995</v>
      </c>
      <c r="S251" s="480" t="s">
        <v>181</v>
      </c>
      <c r="T251" s="479">
        <v>0.56089999999999995</v>
      </c>
      <c r="U251" s="480" t="s">
        <v>181</v>
      </c>
      <c r="V251" s="479">
        <v>0.56089999999999995</v>
      </c>
      <c r="W251" s="466" t="s">
        <v>181</v>
      </c>
      <c r="X251" s="467">
        <v>1</v>
      </c>
      <c r="Y251" s="466" t="s">
        <v>180</v>
      </c>
      <c r="Z251" s="465">
        <v>28</v>
      </c>
      <c r="AA251" s="791" t="s">
        <v>266</v>
      </c>
      <c r="AB251" s="791" t="s">
        <v>266</v>
      </c>
      <c r="AC251" s="791" t="s">
        <v>266</v>
      </c>
      <c r="AD251" s="791" t="s">
        <v>676</v>
      </c>
      <c r="AE251" s="791" t="s">
        <v>676</v>
      </c>
      <c r="AF251" s="791" t="s">
        <v>322</v>
      </c>
    </row>
    <row r="252" spans="1:32" s="404" customFormat="1" ht="15" customHeight="1" x14ac:dyDescent="0.2">
      <c r="A252" s="402"/>
      <c r="B252" s="824"/>
      <c r="C252" s="825"/>
      <c r="D252" s="792"/>
      <c r="E252" s="829"/>
      <c r="F252" s="832"/>
      <c r="G252" s="835"/>
      <c r="H252" s="829"/>
      <c r="I252" s="416" t="s">
        <v>179</v>
      </c>
      <c r="J252" s="491" t="s">
        <v>965</v>
      </c>
      <c r="K252" s="416" t="s">
        <v>177</v>
      </c>
      <c r="L252" s="415">
        <f>L251+L253+L254</f>
        <v>44225.99</v>
      </c>
      <c r="M252" s="416" t="s">
        <v>176</v>
      </c>
      <c r="N252" s="428">
        <f>N251</f>
        <v>5500000</v>
      </c>
      <c r="O252" s="416" t="s">
        <v>175</v>
      </c>
      <c r="P252" s="426"/>
      <c r="Q252" s="416" t="s">
        <v>175</v>
      </c>
      <c r="R252" s="426"/>
      <c r="S252" s="478" t="s">
        <v>175</v>
      </c>
      <c r="T252" s="477"/>
      <c r="U252" s="478" t="s">
        <v>175</v>
      </c>
      <c r="V252" s="477"/>
      <c r="W252" s="463" t="s">
        <v>175</v>
      </c>
      <c r="X252" s="462">
        <v>0.87290000000000001</v>
      </c>
      <c r="Y252" s="463" t="s">
        <v>174</v>
      </c>
      <c r="Z252" s="464">
        <f>Z251*15</f>
        <v>420</v>
      </c>
      <c r="AA252" s="792"/>
      <c r="AB252" s="792"/>
      <c r="AC252" s="792"/>
      <c r="AD252" s="792"/>
      <c r="AE252" s="792"/>
      <c r="AF252" s="792"/>
    </row>
    <row r="253" spans="1:32" s="404" customFormat="1" x14ac:dyDescent="0.2">
      <c r="A253" s="402"/>
      <c r="B253" s="824"/>
      <c r="C253" s="825"/>
      <c r="D253" s="792"/>
      <c r="E253" s="829"/>
      <c r="F253" s="832"/>
      <c r="G253" s="835"/>
      <c r="H253" s="829"/>
      <c r="I253" s="416" t="s">
        <v>173</v>
      </c>
      <c r="J253" s="429" t="s">
        <v>192</v>
      </c>
      <c r="K253" s="416" t="s">
        <v>171</v>
      </c>
      <c r="L253" s="427">
        <v>28</v>
      </c>
      <c r="M253" s="416" t="s">
        <v>170</v>
      </c>
      <c r="N253" s="428">
        <v>4704199.8499999996</v>
      </c>
      <c r="O253" s="416" t="s">
        <v>169</v>
      </c>
      <c r="P253" s="426">
        <v>0.30059999999999998</v>
      </c>
      <c r="Q253" s="416" t="s">
        <v>169</v>
      </c>
      <c r="R253" s="426">
        <v>0.45479999999999998</v>
      </c>
      <c r="S253" s="478" t="s">
        <v>169</v>
      </c>
      <c r="T253" s="477">
        <v>0.45479999999999998</v>
      </c>
      <c r="U253" s="478" t="s">
        <v>169</v>
      </c>
      <c r="V253" s="477">
        <v>0.45479999999999998</v>
      </c>
      <c r="W253" s="463" t="s">
        <v>169</v>
      </c>
      <c r="X253" s="462">
        <v>0.81940000000000002</v>
      </c>
      <c r="Y253" s="781"/>
      <c r="Z253" s="782"/>
      <c r="AA253" s="792"/>
      <c r="AB253" s="792"/>
      <c r="AC253" s="792"/>
      <c r="AD253" s="792"/>
      <c r="AE253" s="792"/>
      <c r="AF253" s="792"/>
    </row>
    <row r="254" spans="1:32" s="404" customFormat="1" ht="15" customHeight="1" x14ac:dyDescent="0.2">
      <c r="A254" s="402"/>
      <c r="B254" s="824"/>
      <c r="C254" s="825"/>
      <c r="D254" s="792"/>
      <c r="E254" s="829"/>
      <c r="F254" s="832"/>
      <c r="G254" s="835"/>
      <c r="H254" s="829"/>
      <c r="I254" s="416" t="s">
        <v>168</v>
      </c>
      <c r="J254" s="427">
        <v>120</v>
      </c>
      <c r="K254" s="416" t="s">
        <v>167</v>
      </c>
      <c r="L254" s="427">
        <v>172</v>
      </c>
      <c r="M254" s="816"/>
      <c r="N254" s="817"/>
      <c r="O254" s="416" t="s">
        <v>166</v>
      </c>
      <c r="P254" s="426">
        <f>IF(P252="",P253-P251,P253-P252)</f>
        <v>0</v>
      </c>
      <c r="Q254" s="416" t="s">
        <v>166</v>
      </c>
      <c r="R254" s="426">
        <f>IF(R252="",R253-R251,R253-R252)</f>
        <v>-0.10609999999999997</v>
      </c>
      <c r="S254" s="478" t="s">
        <v>166</v>
      </c>
      <c r="T254" s="477">
        <f>IF(T252="",T253-T251,T253-T252)</f>
        <v>-0.10609999999999997</v>
      </c>
      <c r="U254" s="478" t="s">
        <v>166</v>
      </c>
      <c r="V254" s="477">
        <f>IF(V252="",V253-V251,V253-V252)</f>
        <v>-0.10609999999999997</v>
      </c>
      <c r="W254" s="463" t="s">
        <v>166</v>
      </c>
      <c r="X254" s="462">
        <f>IF(X252="",X253-X251,X253-X252)</f>
        <v>-5.3499999999999992E-2</v>
      </c>
      <c r="Y254" s="781"/>
      <c r="Z254" s="782"/>
      <c r="AA254" s="792"/>
      <c r="AB254" s="792"/>
      <c r="AC254" s="792"/>
      <c r="AD254" s="792"/>
      <c r="AE254" s="792"/>
      <c r="AF254" s="792"/>
    </row>
    <row r="255" spans="1:32" s="404" customFormat="1" ht="15" customHeight="1" x14ac:dyDescent="0.2">
      <c r="A255" s="402"/>
      <c r="B255" s="824"/>
      <c r="C255" s="825"/>
      <c r="D255" s="792"/>
      <c r="E255" s="829"/>
      <c r="F255" s="832"/>
      <c r="G255" s="835"/>
      <c r="H255" s="829"/>
      <c r="I255" s="416" t="s">
        <v>165</v>
      </c>
      <c r="J255" s="415" t="s">
        <v>222</v>
      </c>
      <c r="K255" s="416" t="s">
        <v>164</v>
      </c>
      <c r="L255" s="415"/>
      <c r="M255" s="816"/>
      <c r="N255" s="817"/>
      <c r="O255" s="816"/>
      <c r="P255" s="817"/>
      <c r="Q255" s="816"/>
      <c r="R255" s="817"/>
      <c r="S255" s="857"/>
      <c r="T255" s="858"/>
      <c r="U255" s="857"/>
      <c r="V255" s="858"/>
      <c r="W255" s="781"/>
      <c r="X255" s="782"/>
      <c r="Y255" s="781"/>
      <c r="Z255" s="782"/>
      <c r="AA255" s="792"/>
      <c r="AB255" s="792"/>
      <c r="AC255" s="792"/>
      <c r="AD255" s="792"/>
      <c r="AE255" s="792"/>
      <c r="AF255" s="792"/>
    </row>
    <row r="256" spans="1:32" s="404" customFormat="1" ht="15" customHeight="1" x14ac:dyDescent="0.2">
      <c r="A256" s="402"/>
      <c r="B256" s="826"/>
      <c r="C256" s="827"/>
      <c r="D256" s="793"/>
      <c r="E256" s="830"/>
      <c r="F256" s="833"/>
      <c r="G256" s="836"/>
      <c r="H256" s="830"/>
      <c r="I256" s="406" t="s">
        <v>158</v>
      </c>
      <c r="J256" s="451">
        <v>43906</v>
      </c>
      <c r="K256" s="820"/>
      <c r="L256" s="821"/>
      <c r="M256" s="818"/>
      <c r="N256" s="819"/>
      <c r="O256" s="818"/>
      <c r="P256" s="819"/>
      <c r="Q256" s="818"/>
      <c r="R256" s="819"/>
      <c r="S256" s="859"/>
      <c r="T256" s="860"/>
      <c r="U256" s="859"/>
      <c r="V256" s="860"/>
      <c r="W256" s="783"/>
      <c r="X256" s="784"/>
      <c r="Y256" s="783"/>
      <c r="Z256" s="784"/>
      <c r="AA256" s="793"/>
      <c r="AB256" s="793"/>
      <c r="AC256" s="793"/>
      <c r="AD256" s="793"/>
      <c r="AE256" s="793"/>
      <c r="AF256" s="793"/>
    </row>
    <row r="257" spans="2:33" s="597" customFormat="1" ht="12.75" customHeight="1" x14ac:dyDescent="0.2">
      <c r="B257" s="794" t="s">
        <v>952</v>
      </c>
      <c r="C257" s="795"/>
      <c r="D257" s="791" t="s">
        <v>1929</v>
      </c>
      <c r="E257" s="803" t="s">
        <v>228</v>
      </c>
      <c r="F257" s="806"/>
      <c r="G257" s="809" t="s">
        <v>231</v>
      </c>
      <c r="H257" s="803" t="s">
        <v>193</v>
      </c>
      <c r="I257" s="605" t="s">
        <v>184</v>
      </c>
      <c r="J257" s="606">
        <v>2500000</v>
      </c>
      <c r="K257" s="605" t="s">
        <v>183</v>
      </c>
      <c r="L257" s="631">
        <f>J262+J260-0.001</f>
        <v>43893.999000000003</v>
      </c>
      <c r="M257" s="605" t="s">
        <v>182</v>
      </c>
      <c r="N257" s="608">
        <f>J257</f>
        <v>2500000</v>
      </c>
      <c r="O257" s="605" t="s">
        <v>181</v>
      </c>
      <c r="P257" s="642">
        <v>0.57899</v>
      </c>
      <c r="Q257" s="605" t="s">
        <v>181</v>
      </c>
      <c r="R257" s="642">
        <v>0.64727000000000001</v>
      </c>
      <c r="S257" s="632" t="s">
        <v>181</v>
      </c>
      <c r="T257" s="667">
        <v>0.64727000000000001</v>
      </c>
      <c r="U257" s="632" t="s">
        <v>181</v>
      </c>
      <c r="V257" s="667">
        <v>0.64727000000000001</v>
      </c>
      <c r="W257" s="725" t="s">
        <v>181</v>
      </c>
      <c r="X257" s="726">
        <v>0.64727000000000001</v>
      </c>
      <c r="Y257" s="653" t="s">
        <v>180</v>
      </c>
      <c r="Z257" s="674">
        <v>10</v>
      </c>
      <c r="AA257" s="800" t="s">
        <v>2088</v>
      </c>
      <c r="AB257" s="800" t="s">
        <v>2088</v>
      </c>
      <c r="AC257" s="800" t="s">
        <v>2088</v>
      </c>
      <c r="AF257" s="791" t="s">
        <v>10</v>
      </c>
      <c r="AG257" s="724"/>
    </row>
    <row r="258" spans="2:33" s="597" customFormat="1" ht="15" customHeight="1" x14ac:dyDescent="0.2">
      <c r="B258" s="796"/>
      <c r="C258" s="797"/>
      <c r="D258" s="792"/>
      <c r="E258" s="804"/>
      <c r="F258" s="807"/>
      <c r="G258" s="810"/>
      <c r="H258" s="804"/>
      <c r="I258" s="615" t="s">
        <v>179</v>
      </c>
      <c r="J258" s="644" t="s">
        <v>951</v>
      </c>
      <c r="K258" s="615" t="s">
        <v>177</v>
      </c>
      <c r="L258" s="617">
        <f>L257+L260+L259</f>
        <v>43951.999000000003</v>
      </c>
      <c r="M258" s="615" t="s">
        <v>176</v>
      </c>
      <c r="N258" s="618">
        <f>N257</f>
        <v>2500000</v>
      </c>
      <c r="O258" s="615" t="s">
        <v>175</v>
      </c>
      <c r="P258" s="619"/>
      <c r="Q258" s="615" t="s">
        <v>175</v>
      </c>
      <c r="R258" s="619"/>
      <c r="S258" s="634" t="s">
        <v>175</v>
      </c>
      <c r="T258" s="635"/>
      <c r="U258" s="634" t="s">
        <v>175</v>
      </c>
      <c r="V258" s="635"/>
      <c r="W258" s="727" t="s">
        <v>175</v>
      </c>
      <c r="X258" s="728"/>
      <c r="Y258" s="655" t="s">
        <v>174</v>
      </c>
      <c r="Z258" s="675">
        <f>Z257*15</f>
        <v>150</v>
      </c>
      <c r="AA258" s="801"/>
      <c r="AB258" s="801"/>
      <c r="AC258" s="801"/>
      <c r="AF258" s="792"/>
      <c r="AG258" s="724"/>
    </row>
    <row r="259" spans="2:33" s="597" customFormat="1" x14ac:dyDescent="0.2">
      <c r="B259" s="796"/>
      <c r="C259" s="797"/>
      <c r="D259" s="792"/>
      <c r="E259" s="804"/>
      <c r="F259" s="807"/>
      <c r="G259" s="810"/>
      <c r="H259" s="804"/>
      <c r="I259" s="615" t="s">
        <v>173</v>
      </c>
      <c r="J259" s="621" t="s">
        <v>192</v>
      </c>
      <c r="K259" s="615" t="s">
        <v>171</v>
      </c>
      <c r="L259" s="622">
        <v>28</v>
      </c>
      <c r="M259" s="615" t="s">
        <v>170</v>
      </c>
      <c r="N259" s="618">
        <v>1029250</v>
      </c>
      <c r="O259" s="615" t="s">
        <v>169</v>
      </c>
      <c r="P259" s="619">
        <v>0.57899</v>
      </c>
      <c r="Q259" s="615" t="s">
        <v>169</v>
      </c>
      <c r="R259" s="619">
        <v>0.64727000000000001</v>
      </c>
      <c r="S259" s="634" t="s">
        <v>169</v>
      </c>
      <c r="T259" s="635">
        <v>0.64727000000000001</v>
      </c>
      <c r="U259" s="634" t="s">
        <v>169</v>
      </c>
      <c r="V259" s="635">
        <v>0.64727000000000001</v>
      </c>
      <c r="W259" s="727" t="s">
        <v>169</v>
      </c>
      <c r="X259" s="728">
        <v>0.64727000000000001</v>
      </c>
      <c r="Y259" s="777"/>
      <c r="Z259" s="778"/>
      <c r="AA259" s="801"/>
      <c r="AB259" s="801"/>
      <c r="AC259" s="801"/>
      <c r="AF259" s="792"/>
      <c r="AG259" s="724"/>
    </row>
    <row r="260" spans="2:33" s="597" customFormat="1" ht="15" customHeight="1" x14ac:dyDescent="0.2">
      <c r="B260" s="796"/>
      <c r="C260" s="797"/>
      <c r="D260" s="792"/>
      <c r="E260" s="804"/>
      <c r="F260" s="807"/>
      <c r="G260" s="810"/>
      <c r="H260" s="804"/>
      <c r="I260" s="615" t="s">
        <v>168</v>
      </c>
      <c r="J260" s="622">
        <v>100</v>
      </c>
      <c r="K260" s="615" t="s">
        <v>167</v>
      </c>
      <c r="L260" s="622">
        <v>30</v>
      </c>
      <c r="M260" s="785"/>
      <c r="N260" s="786"/>
      <c r="O260" s="615" t="s">
        <v>166</v>
      </c>
      <c r="P260" s="619">
        <f>IF(P258="",P259-P257,P259-P258)</f>
        <v>0</v>
      </c>
      <c r="Q260" s="615" t="s">
        <v>166</v>
      </c>
      <c r="R260" s="619">
        <f>IF(R258="",R259-R257,R259-R258)</f>
        <v>0</v>
      </c>
      <c r="S260" s="634" t="s">
        <v>166</v>
      </c>
      <c r="T260" s="635">
        <f>IF(T258="",T259-T257,T259-T258)</f>
        <v>0</v>
      </c>
      <c r="U260" s="634" t="s">
        <v>166</v>
      </c>
      <c r="V260" s="635">
        <f>IF(V258="",V259-V257,V259-V258)</f>
        <v>0</v>
      </c>
      <c r="W260" s="727" t="s">
        <v>166</v>
      </c>
      <c r="X260" s="728">
        <f>IF(X258="",X259-X257,X259-X258)</f>
        <v>0</v>
      </c>
      <c r="Y260" s="777"/>
      <c r="Z260" s="778"/>
      <c r="AA260" s="801"/>
      <c r="AB260" s="801"/>
      <c r="AC260" s="801"/>
      <c r="AF260" s="792"/>
      <c r="AG260" s="724"/>
    </row>
    <row r="261" spans="2:33" s="597" customFormat="1" ht="15" customHeight="1" x14ac:dyDescent="0.2">
      <c r="B261" s="796"/>
      <c r="C261" s="797"/>
      <c r="D261" s="792"/>
      <c r="E261" s="804"/>
      <c r="F261" s="807"/>
      <c r="G261" s="810"/>
      <c r="H261" s="804"/>
      <c r="I261" s="615" t="s">
        <v>165</v>
      </c>
      <c r="J261" s="617">
        <v>43805</v>
      </c>
      <c r="K261" s="615" t="s">
        <v>164</v>
      </c>
      <c r="L261" s="617"/>
      <c r="M261" s="785"/>
      <c r="N261" s="786"/>
      <c r="O261" s="785"/>
      <c r="P261" s="786"/>
      <c r="Q261" s="785"/>
      <c r="R261" s="786"/>
      <c r="S261" s="812"/>
      <c r="T261" s="813"/>
      <c r="U261" s="812"/>
      <c r="V261" s="813"/>
      <c r="W261" s="949"/>
      <c r="X261" s="950"/>
      <c r="Y261" s="777"/>
      <c r="Z261" s="778"/>
      <c r="AA261" s="801"/>
      <c r="AB261" s="801"/>
      <c r="AC261" s="801"/>
      <c r="AF261" s="792"/>
      <c r="AG261" s="724"/>
    </row>
    <row r="262" spans="2:33" s="597" customFormat="1" ht="15" customHeight="1" x14ac:dyDescent="0.2">
      <c r="B262" s="798"/>
      <c r="C262" s="799"/>
      <c r="D262" s="793"/>
      <c r="E262" s="805"/>
      <c r="F262" s="808"/>
      <c r="G262" s="811"/>
      <c r="H262" s="805"/>
      <c r="I262" s="629" t="s">
        <v>158</v>
      </c>
      <c r="J262" s="630">
        <v>43794</v>
      </c>
      <c r="K262" s="789"/>
      <c r="L262" s="790"/>
      <c r="M262" s="787"/>
      <c r="N262" s="788"/>
      <c r="O262" s="787"/>
      <c r="P262" s="788"/>
      <c r="Q262" s="787"/>
      <c r="R262" s="788"/>
      <c r="S262" s="814"/>
      <c r="T262" s="815"/>
      <c r="U262" s="814"/>
      <c r="V262" s="815"/>
      <c r="W262" s="951"/>
      <c r="X262" s="952"/>
      <c r="Y262" s="779"/>
      <c r="Z262" s="780"/>
      <c r="AA262" s="802"/>
      <c r="AB262" s="802"/>
      <c r="AC262" s="802"/>
      <c r="AF262" s="793"/>
      <c r="AG262" s="724"/>
    </row>
    <row r="263" spans="2:33" s="404" customFormat="1" ht="12.75" customHeight="1" x14ac:dyDescent="0.2">
      <c r="B263" s="822" t="s">
        <v>550</v>
      </c>
      <c r="C263" s="823"/>
      <c r="D263" s="791" t="s">
        <v>2056</v>
      </c>
      <c r="E263" s="828" t="s">
        <v>228</v>
      </c>
      <c r="F263" s="831"/>
      <c r="G263" s="834"/>
      <c r="H263" s="828" t="s">
        <v>185</v>
      </c>
      <c r="I263" s="434" t="s">
        <v>184</v>
      </c>
      <c r="J263" s="438">
        <v>500000</v>
      </c>
      <c r="K263" s="434" t="s">
        <v>183</v>
      </c>
      <c r="L263" s="437">
        <f>J268+J266</f>
        <v>44230</v>
      </c>
      <c r="M263" s="434" t="s">
        <v>182</v>
      </c>
      <c r="N263" s="436">
        <f>J263</f>
        <v>500000</v>
      </c>
      <c r="O263" s="434" t="s">
        <v>181</v>
      </c>
      <c r="P263" s="435"/>
      <c r="Q263" s="434" t="s">
        <v>181</v>
      </c>
      <c r="R263" s="435"/>
      <c r="S263" s="434" t="s">
        <v>181</v>
      </c>
      <c r="T263" s="435">
        <v>0.05</v>
      </c>
      <c r="U263" s="434" t="s">
        <v>181</v>
      </c>
      <c r="V263" s="435">
        <v>0.28539999999999999</v>
      </c>
      <c r="W263" s="466" t="s">
        <v>181</v>
      </c>
      <c r="X263" s="467">
        <v>0.28539999999999999</v>
      </c>
      <c r="Y263" s="466" t="s">
        <v>180</v>
      </c>
      <c r="Z263" s="465">
        <v>7</v>
      </c>
      <c r="AA263" s="791" t="s">
        <v>548</v>
      </c>
      <c r="AB263" s="791" t="s">
        <v>538</v>
      </c>
      <c r="AC263" s="791" t="s">
        <v>322</v>
      </c>
      <c r="AD263" s="791" t="s">
        <v>322</v>
      </c>
      <c r="AE263" s="791" t="s">
        <v>322</v>
      </c>
      <c r="AF263" s="791" t="s">
        <v>322</v>
      </c>
    </row>
    <row r="264" spans="2:33" s="404" customFormat="1" ht="15" customHeight="1" x14ac:dyDescent="0.2">
      <c r="B264" s="824"/>
      <c r="C264" s="825"/>
      <c r="D264" s="792"/>
      <c r="E264" s="829"/>
      <c r="F264" s="832"/>
      <c r="G264" s="835"/>
      <c r="H264" s="829"/>
      <c r="I264" s="416" t="s">
        <v>179</v>
      </c>
      <c r="J264" s="432" t="s">
        <v>230</v>
      </c>
      <c r="K264" s="416" t="s">
        <v>177</v>
      </c>
      <c r="L264" s="415"/>
      <c r="M264" s="416" t="s">
        <v>176</v>
      </c>
      <c r="N264" s="428">
        <f>N263</f>
        <v>500000</v>
      </c>
      <c r="O264" s="416" t="s">
        <v>175</v>
      </c>
      <c r="P264" s="426"/>
      <c r="Q264" s="416" t="s">
        <v>175</v>
      </c>
      <c r="R264" s="426"/>
      <c r="S264" s="416" t="s">
        <v>175</v>
      </c>
      <c r="T264" s="426"/>
      <c r="U264" s="416" t="s">
        <v>175</v>
      </c>
      <c r="V264" s="426"/>
      <c r="W264" s="463" t="s">
        <v>175</v>
      </c>
      <c r="X264" s="462"/>
      <c r="Y264" s="463" t="s">
        <v>174</v>
      </c>
      <c r="Z264" s="464">
        <f>+Z263*22</f>
        <v>154</v>
      </c>
      <c r="AA264" s="792"/>
      <c r="AB264" s="792"/>
      <c r="AC264" s="792"/>
      <c r="AD264" s="792"/>
      <c r="AE264" s="792"/>
      <c r="AF264" s="792"/>
    </row>
    <row r="265" spans="2:33" s="404" customFormat="1" ht="39" customHeight="1" x14ac:dyDescent="0.2">
      <c r="B265" s="824"/>
      <c r="C265" s="825"/>
      <c r="D265" s="792"/>
      <c r="E265" s="829"/>
      <c r="F265" s="832"/>
      <c r="G265" s="835"/>
      <c r="H265" s="829"/>
      <c r="I265" s="416" t="s">
        <v>173</v>
      </c>
      <c r="J265" s="429" t="s">
        <v>534</v>
      </c>
      <c r="K265" s="416" t="s">
        <v>171</v>
      </c>
      <c r="L265" s="427"/>
      <c r="M265" s="416" t="s">
        <v>170</v>
      </c>
      <c r="N265" s="428"/>
      <c r="O265" s="416" t="s">
        <v>169</v>
      </c>
      <c r="P265" s="426"/>
      <c r="Q265" s="416" t="s">
        <v>169</v>
      </c>
      <c r="R265" s="426"/>
      <c r="S265" s="416" t="s">
        <v>169</v>
      </c>
      <c r="T265" s="426">
        <v>0.05</v>
      </c>
      <c r="U265" s="416" t="s">
        <v>169</v>
      </c>
      <c r="V265" s="426">
        <v>0.32169999999999999</v>
      </c>
      <c r="W265" s="463" t="s">
        <v>169</v>
      </c>
      <c r="X265" s="462">
        <v>0.32169999999999999</v>
      </c>
      <c r="Y265" s="781"/>
      <c r="Z265" s="782"/>
      <c r="AA265" s="792"/>
      <c r="AB265" s="792"/>
      <c r="AC265" s="792"/>
      <c r="AD265" s="792"/>
      <c r="AE265" s="792"/>
      <c r="AF265" s="792"/>
    </row>
    <row r="266" spans="2:33" s="404" customFormat="1" ht="15" customHeight="1" x14ac:dyDescent="0.2">
      <c r="B266" s="824"/>
      <c r="C266" s="825"/>
      <c r="D266" s="792"/>
      <c r="E266" s="829"/>
      <c r="F266" s="832"/>
      <c r="G266" s="835"/>
      <c r="H266" s="829"/>
      <c r="I266" s="416" t="s">
        <v>168</v>
      </c>
      <c r="J266" s="427">
        <v>160</v>
      </c>
      <c r="K266" s="416" t="s">
        <v>167</v>
      </c>
      <c r="L266" s="427"/>
      <c r="M266" s="816"/>
      <c r="N266" s="817"/>
      <c r="O266" s="416" t="s">
        <v>166</v>
      </c>
      <c r="P266" s="426">
        <f>IF(P264="",P265-P263,P265-P264)</f>
        <v>0</v>
      </c>
      <c r="Q266" s="416" t="s">
        <v>166</v>
      </c>
      <c r="R266" s="426">
        <f>IF(R264="",R265-R263,R265-R264)</f>
        <v>0</v>
      </c>
      <c r="S266" s="416" t="s">
        <v>166</v>
      </c>
      <c r="T266" s="426">
        <f>IF(T264="",T265-T263,T265-T264)</f>
        <v>0</v>
      </c>
      <c r="U266" s="416" t="s">
        <v>166</v>
      </c>
      <c r="V266" s="426">
        <f>IF(V264="",V265-V263,V265-V264)</f>
        <v>3.6299999999999999E-2</v>
      </c>
      <c r="W266" s="463" t="s">
        <v>166</v>
      </c>
      <c r="X266" s="462">
        <f>IF(X264="",X265-X263,X265-X264)</f>
        <v>3.6299999999999999E-2</v>
      </c>
      <c r="Y266" s="781"/>
      <c r="Z266" s="782"/>
      <c r="AA266" s="792"/>
      <c r="AB266" s="792"/>
      <c r="AC266" s="792"/>
      <c r="AD266" s="792"/>
      <c r="AE266" s="792"/>
      <c r="AF266" s="792"/>
    </row>
    <row r="267" spans="2:33" s="404" customFormat="1" ht="15" customHeight="1" x14ac:dyDescent="0.2">
      <c r="B267" s="824"/>
      <c r="C267" s="825"/>
      <c r="D267" s="792"/>
      <c r="E267" s="829"/>
      <c r="F267" s="832"/>
      <c r="G267" s="835"/>
      <c r="H267" s="829"/>
      <c r="I267" s="416" t="s">
        <v>165</v>
      </c>
      <c r="J267" s="415">
        <v>43756</v>
      </c>
      <c r="K267" s="416" t="s">
        <v>164</v>
      </c>
      <c r="L267" s="415"/>
      <c r="M267" s="816"/>
      <c r="N267" s="817"/>
      <c r="O267" s="816"/>
      <c r="P267" s="817"/>
      <c r="Q267" s="816"/>
      <c r="R267" s="817"/>
      <c r="S267" s="816"/>
      <c r="T267" s="817"/>
      <c r="U267" s="816"/>
      <c r="V267" s="817"/>
      <c r="W267" s="781"/>
      <c r="X267" s="782"/>
      <c r="Y267" s="781"/>
      <c r="Z267" s="782"/>
      <c r="AA267" s="792"/>
      <c r="AB267" s="792"/>
      <c r="AC267" s="792"/>
      <c r="AD267" s="792"/>
      <c r="AE267" s="792"/>
      <c r="AF267" s="792"/>
    </row>
    <row r="268" spans="2:33" s="404" customFormat="1" ht="15" customHeight="1" x14ac:dyDescent="0.2">
      <c r="B268" s="826"/>
      <c r="C268" s="827"/>
      <c r="D268" s="793"/>
      <c r="E268" s="830"/>
      <c r="F268" s="833"/>
      <c r="G268" s="836"/>
      <c r="H268" s="830"/>
      <c r="I268" s="406" t="s">
        <v>158</v>
      </c>
      <c r="J268" s="451">
        <v>44070</v>
      </c>
      <c r="K268" s="820"/>
      <c r="L268" s="821"/>
      <c r="M268" s="818"/>
      <c r="N268" s="819"/>
      <c r="O268" s="818"/>
      <c r="P268" s="819"/>
      <c r="Q268" s="818"/>
      <c r="R268" s="819"/>
      <c r="S268" s="818"/>
      <c r="T268" s="819"/>
      <c r="U268" s="818"/>
      <c r="V268" s="819"/>
      <c r="W268" s="783"/>
      <c r="X268" s="784"/>
      <c r="Y268" s="783"/>
      <c r="Z268" s="784"/>
      <c r="AA268" s="793"/>
      <c r="AB268" s="793"/>
      <c r="AC268" s="793"/>
      <c r="AD268" s="793"/>
      <c r="AE268" s="793"/>
      <c r="AF268" s="793"/>
    </row>
    <row r="269" spans="2:33" s="404" customFormat="1" ht="12.75" customHeight="1" x14ac:dyDescent="0.2">
      <c r="B269" s="822" t="s">
        <v>556</v>
      </c>
      <c r="C269" s="823"/>
      <c r="D269" s="791" t="s">
        <v>2056</v>
      </c>
      <c r="E269" s="828" t="s">
        <v>228</v>
      </c>
      <c r="F269" s="831"/>
      <c r="G269" s="834"/>
      <c r="H269" s="828" t="s">
        <v>185</v>
      </c>
      <c r="I269" s="434" t="s">
        <v>184</v>
      </c>
      <c r="J269" s="438">
        <v>650000</v>
      </c>
      <c r="K269" s="434" t="s">
        <v>183</v>
      </c>
      <c r="L269" s="437">
        <f>+J274+J272</f>
        <v>44146</v>
      </c>
      <c r="M269" s="434" t="s">
        <v>182</v>
      </c>
      <c r="N269" s="436">
        <f>J269</f>
        <v>650000</v>
      </c>
      <c r="O269" s="434" t="s">
        <v>181</v>
      </c>
      <c r="P269" s="435"/>
      <c r="Q269" s="434" t="s">
        <v>181</v>
      </c>
      <c r="R269" s="435"/>
      <c r="S269" s="472" t="s">
        <v>181</v>
      </c>
      <c r="T269" s="473">
        <v>0.56299999999999994</v>
      </c>
      <c r="U269" s="434" t="s">
        <v>181</v>
      </c>
      <c r="V269" s="435">
        <v>0.6018</v>
      </c>
      <c r="W269" s="466" t="s">
        <v>181</v>
      </c>
      <c r="X269" s="467">
        <v>0.6018</v>
      </c>
      <c r="Y269" s="466" t="s">
        <v>180</v>
      </c>
      <c r="Z269" s="465">
        <v>4</v>
      </c>
      <c r="AA269" s="791" t="s">
        <v>10</v>
      </c>
      <c r="AB269" s="791" t="s">
        <v>10</v>
      </c>
      <c r="AC269" s="791" t="s">
        <v>10</v>
      </c>
      <c r="AD269" s="791" t="s">
        <v>10</v>
      </c>
      <c r="AE269" s="791" t="s">
        <v>10</v>
      </c>
      <c r="AF269" s="791" t="s">
        <v>10</v>
      </c>
    </row>
    <row r="270" spans="2:33" s="404" customFormat="1" ht="15" customHeight="1" x14ac:dyDescent="0.2">
      <c r="B270" s="824"/>
      <c r="C270" s="825"/>
      <c r="D270" s="792"/>
      <c r="E270" s="829"/>
      <c r="F270" s="832"/>
      <c r="G270" s="835"/>
      <c r="H270" s="829"/>
      <c r="I270" s="416" t="s">
        <v>179</v>
      </c>
      <c r="J270" s="432" t="s">
        <v>178</v>
      </c>
      <c r="K270" s="416" t="s">
        <v>177</v>
      </c>
      <c r="L270" s="415"/>
      <c r="M270" s="416" t="s">
        <v>176</v>
      </c>
      <c r="N270" s="428">
        <f>N269</f>
        <v>650000</v>
      </c>
      <c r="O270" s="416" t="s">
        <v>175</v>
      </c>
      <c r="P270" s="426"/>
      <c r="Q270" s="416" t="s">
        <v>175</v>
      </c>
      <c r="R270" s="426"/>
      <c r="S270" s="469" t="s">
        <v>175</v>
      </c>
      <c r="T270" s="468"/>
      <c r="U270" s="416" t="s">
        <v>175</v>
      </c>
      <c r="V270" s="426"/>
      <c r="W270" s="463" t="s">
        <v>175</v>
      </c>
      <c r="X270" s="462"/>
      <c r="Y270" s="463" t="s">
        <v>174</v>
      </c>
      <c r="Z270" s="464">
        <f>4*22</f>
        <v>88</v>
      </c>
      <c r="AA270" s="792"/>
      <c r="AB270" s="792"/>
      <c r="AC270" s="792"/>
      <c r="AD270" s="792"/>
      <c r="AE270" s="792"/>
      <c r="AF270" s="792"/>
    </row>
    <row r="271" spans="2:33" s="404" customFormat="1" ht="39" customHeight="1" x14ac:dyDescent="0.2">
      <c r="B271" s="824"/>
      <c r="C271" s="825"/>
      <c r="D271" s="792"/>
      <c r="E271" s="829"/>
      <c r="F271" s="832"/>
      <c r="G271" s="835"/>
      <c r="H271" s="829"/>
      <c r="I271" s="416" t="s">
        <v>173</v>
      </c>
      <c r="J271" s="429" t="s">
        <v>172</v>
      </c>
      <c r="K271" s="416" t="s">
        <v>171</v>
      </c>
      <c r="L271" s="427"/>
      <c r="M271" s="416" t="s">
        <v>170</v>
      </c>
      <c r="N271" s="428"/>
      <c r="O271" s="416" t="s">
        <v>169</v>
      </c>
      <c r="P271" s="426"/>
      <c r="Q271" s="416" t="s">
        <v>169</v>
      </c>
      <c r="R271" s="426"/>
      <c r="S271" s="469" t="s">
        <v>169</v>
      </c>
      <c r="T271" s="468">
        <v>0.45300000000000001</v>
      </c>
      <c r="U271" s="416" t="s">
        <v>169</v>
      </c>
      <c r="V271" s="426">
        <v>0.58399999999999996</v>
      </c>
      <c r="W271" s="463" t="s">
        <v>169</v>
      </c>
      <c r="X271" s="462">
        <v>0.58399999999999996</v>
      </c>
      <c r="Y271" s="781"/>
      <c r="Z271" s="782"/>
      <c r="AA271" s="792"/>
      <c r="AB271" s="792"/>
      <c r="AC271" s="792"/>
      <c r="AD271" s="792"/>
      <c r="AE271" s="792"/>
      <c r="AF271" s="792"/>
    </row>
    <row r="272" spans="2:33" s="404" customFormat="1" ht="15" customHeight="1" x14ac:dyDescent="0.2">
      <c r="B272" s="824"/>
      <c r="C272" s="825"/>
      <c r="D272" s="792"/>
      <c r="E272" s="829"/>
      <c r="F272" s="832"/>
      <c r="G272" s="835"/>
      <c r="H272" s="829"/>
      <c r="I272" s="416" t="s">
        <v>168</v>
      </c>
      <c r="J272" s="427">
        <v>120</v>
      </c>
      <c r="K272" s="416" t="s">
        <v>167</v>
      </c>
      <c r="L272" s="427"/>
      <c r="M272" s="816"/>
      <c r="N272" s="817"/>
      <c r="O272" s="416" t="s">
        <v>166</v>
      </c>
      <c r="P272" s="426">
        <f>IF(P270="",P271-P269,P271-P270)</f>
        <v>0</v>
      </c>
      <c r="Q272" s="416" t="s">
        <v>166</v>
      </c>
      <c r="R272" s="426">
        <f>IF(R270="",R271-R269,R271-R270)</f>
        <v>0</v>
      </c>
      <c r="S272" s="469" t="s">
        <v>166</v>
      </c>
      <c r="T272" s="468">
        <f>IF(T270="",T271-T269,T271-T270)</f>
        <v>-0.10999999999999993</v>
      </c>
      <c r="U272" s="416" t="s">
        <v>166</v>
      </c>
      <c r="V272" s="426">
        <f>IF(V270="",V271-V269,V271-V270)</f>
        <v>-1.7800000000000038E-2</v>
      </c>
      <c r="W272" s="463" t="s">
        <v>166</v>
      </c>
      <c r="X272" s="462">
        <f>IF(X270="",X271-X269,X271-X270)</f>
        <v>-1.7800000000000038E-2</v>
      </c>
      <c r="Y272" s="781"/>
      <c r="Z272" s="782"/>
      <c r="AA272" s="792"/>
      <c r="AB272" s="792"/>
      <c r="AC272" s="792"/>
      <c r="AD272" s="792"/>
      <c r="AE272" s="792"/>
      <c r="AF272" s="792"/>
    </row>
    <row r="273" spans="1:32" s="404" customFormat="1" ht="15" customHeight="1" x14ac:dyDescent="0.2">
      <c r="B273" s="824"/>
      <c r="C273" s="825"/>
      <c r="D273" s="792"/>
      <c r="E273" s="829"/>
      <c r="F273" s="832"/>
      <c r="G273" s="835"/>
      <c r="H273" s="829"/>
      <c r="I273" s="416" t="s">
        <v>165</v>
      </c>
      <c r="J273" s="415"/>
      <c r="K273" s="416" t="s">
        <v>164</v>
      </c>
      <c r="L273" s="415"/>
      <c r="M273" s="816"/>
      <c r="N273" s="817"/>
      <c r="O273" s="816"/>
      <c r="P273" s="817"/>
      <c r="Q273" s="816"/>
      <c r="R273" s="817"/>
      <c r="S273" s="941"/>
      <c r="T273" s="942"/>
      <c r="U273" s="816"/>
      <c r="V273" s="817"/>
      <c r="W273" s="781"/>
      <c r="X273" s="782"/>
      <c r="Y273" s="781"/>
      <c r="Z273" s="782"/>
      <c r="AA273" s="792"/>
      <c r="AB273" s="792"/>
      <c r="AC273" s="792"/>
      <c r="AD273" s="792"/>
      <c r="AE273" s="792"/>
      <c r="AF273" s="792"/>
    </row>
    <row r="274" spans="1:32" s="404" customFormat="1" ht="15" customHeight="1" x14ac:dyDescent="0.2">
      <c r="B274" s="826"/>
      <c r="C274" s="827"/>
      <c r="D274" s="793"/>
      <c r="E274" s="830"/>
      <c r="F274" s="833"/>
      <c r="G274" s="836"/>
      <c r="H274" s="830"/>
      <c r="I274" s="406" t="s">
        <v>158</v>
      </c>
      <c r="J274" s="405">
        <v>44026</v>
      </c>
      <c r="K274" s="820"/>
      <c r="L274" s="821"/>
      <c r="M274" s="818"/>
      <c r="N274" s="819"/>
      <c r="O274" s="818"/>
      <c r="P274" s="819"/>
      <c r="Q274" s="818"/>
      <c r="R274" s="819"/>
      <c r="S274" s="943"/>
      <c r="T274" s="944"/>
      <c r="U274" s="818"/>
      <c r="V274" s="819"/>
      <c r="W274" s="783"/>
      <c r="X274" s="784"/>
      <c r="Y274" s="783"/>
      <c r="Z274" s="784"/>
      <c r="AA274" s="793"/>
      <c r="AB274" s="793"/>
      <c r="AC274" s="793"/>
      <c r="AD274" s="793"/>
      <c r="AE274" s="793"/>
      <c r="AF274" s="793"/>
    </row>
    <row r="275" spans="1:32" s="404" customFormat="1" ht="12.75" customHeight="1" x14ac:dyDescent="0.2">
      <c r="A275" s="402"/>
      <c r="B275" s="822" t="s">
        <v>964</v>
      </c>
      <c r="C275" s="823"/>
      <c r="D275" s="791" t="s">
        <v>2064</v>
      </c>
      <c r="E275" s="828" t="s">
        <v>219</v>
      </c>
      <c r="F275" s="831"/>
      <c r="G275" s="834" t="s">
        <v>218</v>
      </c>
      <c r="H275" s="828" t="s">
        <v>193</v>
      </c>
      <c r="I275" s="434" t="s">
        <v>184</v>
      </c>
      <c r="J275" s="438">
        <v>10000000</v>
      </c>
      <c r="K275" s="434" t="s">
        <v>183</v>
      </c>
      <c r="L275" s="437">
        <f>J280+J278-0.01</f>
        <v>44105.99</v>
      </c>
      <c r="M275" s="434" t="s">
        <v>182</v>
      </c>
      <c r="N275" s="436">
        <f>J275</f>
        <v>10000000</v>
      </c>
      <c r="O275" s="434" t="s">
        <v>181</v>
      </c>
      <c r="P275" s="435">
        <v>0.34200000000000003</v>
      </c>
      <c r="Q275" s="434" t="s">
        <v>181</v>
      </c>
      <c r="R275" s="435">
        <v>0.41599999999999998</v>
      </c>
      <c r="S275" s="480" t="s">
        <v>181</v>
      </c>
      <c r="T275" s="479">
        <v>0.41599999999999998</v>
      </c>
      <c r="U275" s="480" t="s">
        <v>181</v>
      </c>
      <c r="V275" s="479">
        <v>0.41599999999999998</v>
      </c>
      <c r="W275" s="466" t="s">
        <v>181</v>
      </c>
      <c r="X275" s="467">
        <v>1</v>
      </c>
      <c r="Y275" s="466" t="s">
        <v>180</v>
      </c>
      <c r="Z275" s="465">
        <v>8</v>
      </c>
      <c r="AA275" s="791" t="s">
        <v>963</v>
      </c>
      <c r="AB275" s="791" t="s">
        <v>963</v>
      </c>
      <c r="AC275" s="791" t="s">
        <v>963</v>
      </c>
      <c r="AD275" s="402"/>
      <c r="AE275" s="402"/>
      <c r="AF275" s="791" t="s">
        <v>10</v>
      </c>
    </row>
    <row r="276" spans="1:32" s="404" customFormat="1" ht="15" customHeight="1" x14ac:dyDescent="0.2">
      <c r="A276" s="402"/>
      <c r="B276" s="824"/>
      <c r="C276" s="825"/>
      <c r="D276" s="792"/>
      <c r="E276" s="829"/>
      <c r="F276" s="832"/>
      <c r="G276" s="835"/>
      <c r="H276" s="829"/>
      <c r="I276" s="416" t="s">
        <v>179</v>
      </c>
      <c r="J276" s="432" t="s">
        <v>962</v>
      </c>
      <c r="K276" s="416" t="s">
        <v>177</v>
      </c>
      <c r="L276" s="415">
        <f>L275+L277</f>
        <v>44133.99</v>
      </c>
      <c r="M276" s="416" t="s">
        <v>176</v>
      </c>
      <c r="N276" s="428">
        <f>N275</f>
        <v>10000000</v>
      </c>
      <c r="O276" s="416" t="s">
        <v>175</v>
      </c>
      <c r="P276" s="426"/>
      <c r="Q276" s="416" t="s">
        <v>175</v>
      </c>
      <c r="R276" s="426"/>
      <c r="S276" s="478" t="s">
        <v>175</v>
      </c>
      <c r="T276" s="477"/>
      <c r="U276" s="478" t="s">
        <v>175</v>
      </c>
      <c r="V276" s="477"/>
      <c r="W276" s="463" t="s">
        <v>175</v>
      </c>
      <c r="X276" s="462">
        <v>0.6552</v>
      </c>
      <c r="Y276" s="463" t="s">
        <v>174</v>
      </c>
      <c r="Z276" s="464">
        <v>138</v>
      </c>
      <c r="AA276" s="792"/>
      <c r="AB276" s="792"/>
      <c r="AC276" s="792"/>
      <c r="AD276" s="402"/>
      <c r="AE276" s="402"/>
      <c r="AF276" s="792"/>
    </row>
    <row r="277" spans="1:32" s="404" customFormat="1" x14ac:dyDescent="0.2">
      <c r="A277" s="402"/>
      <c r="B277" s="824"/>
      <c r="C277" s="825"/>
      <c r="D277" s="792"/>
      <c r="E277" s="829"/>
      <c r="F277" s="832"/>
      <c r="G277" s="835"/>
      <c r="H277" s="829"/>
      <c r="I277" s="416" t="s">
        <v>173</v>
      </c>
      <c r="J277" s="429" t="s">
        <v>192</v>
      </c>
      <c r="K277" s="416" t="s">
        <v>171</v>
      </c>
      <c r="L277" s="427">
        <v>28</v>
      </c>
      <c r="M277" s="416" t="s">
        <v>170</v>
      </c>
      <c r="N277" s="428"/>
      <c r="O277" s="416" t="s">
        <v>169</v>
      </c>
      <c r="P277" s="426">
        <v>0.34200000000000003</v>
      </c>
      <c r="Q277" s="416" t="s">
        <v>169</v>
      </c>
      <c r="R277" s="426">
        <v>0.41599999999999998</v>
      </c>
      <c r="S277" s="478" t="s">
        <v>169</v>
      </c>
      <c r="T277" s="477">
        <v>0.41599999999999998</v>
      </c>
      <c r="U277" s="478" t="s">
        <v>169</v>
      </c>
      <c r="V277" s="477">
        <v>0.41599999999999998</v>
      </c>
      <c r="W277" s="463" t="s">
        <v>169</v>
      </c>
      <c r="X277" s="462">
        <v>0.70860000000000001</v>
      </c>
      <c r="Y277" s="781"/>
      <c r="Z277" s="782"/>
      <c r="AA277" s="792"/>
      <c r="AB277" s="792"/>
      <c r="AC277" s="792"/>
      <c r="AD277" s="402"/>
      <c r="AE277" s="402"/>
      <c r="AF277" s="792"/>
    </row>
    <row r="278" spans="1:32" s="404" customFormat="1" ht="15" customHeight="1" x14ac:dyDescent="0.2">
      <c r="A278" s="402"/>
      <c r="B278" s="824"/>
      <c r="C278" s="825"/>
      <c r="D278" s="792"/>
      <c r="E278" s="829"/>
      <c r="F278" s="832"/>
      <c r="G278" s="835"/>
      <c r="H278" s="829"/>
      <c r="I278" s="416" t="s">
        <v>168</v>
      </c>
      <c r="J278" s="427">
        <v>319</v>
      </c>
      <c r="K278" s="416" t="s">
        <v>167</v>
      </c>
      <c r="L278" s="427"/>
      <c r="M278" s="816"/>
      <c r="N278" s="817"/>
      <c r="O278" s="416" t="s">
        <v>166</v>
      </c>
      <c r="P278" s="426">
        <f>IF(P276="",P277-P275,P277-P276)</f>
        <v>0</v>
      </c>
      <c r="Q278" s="416" t="s">
        <v>166</v>
      </c>
      <c r="R278" s="426">
        <f>IF(R276="",R277-R275,R277-R276)</f>
        <v>0</v>
      </c>
      <c r="S278" s="478" t="s">
        <v>166</v>
      </c>
      <c r="T278" s="477">
        <f>IF(T276="",T277-T275,T277-T276)</f>
        <v>0</v>
      </c>
      <c r="U278" s="478" t="s">
        <v>166</v>
      </c>
      <c r="V278" s="477">
        <f>IF(V276="",V277-V275,V277-V276)</f>
        <v>0</v>
      </c>
      <c r="W278" s="463" t="s">
        <v>166</v>
      </c>
      <c r="X278" s="462">
        <f>IF(X276="",X277-X275,X277-X276)</f>
        <v>5.3400000000000003E-2</v>
      </c>
      <c r="Y278" s="781"/>
      <c r="Z278" s="782"/>
      <c r="AA278" s="792"/>
      <c r="AB278" s="792"/>
      <c r="AC278" s="792"/>
      <c r="AD278" s="402"/>
      <c r="AE278" s="402"/>
      <c r="AF278" s="792"/>
    </row>
    <row r="279" spans="1:32" s="404" customFormat="1" ht="15" customHeight="1" x14ac:dyDescent="0.2">
      <c r="A279" s="402"/>
      <c r="B279" s="824"/>
      <c r="C279" s="825"/>
      <c r="D279" s="792"/>
      <c r="E279" s="829"/>
      <c r="F279" s="832"/>
      <c r="G279" s="835"/>
      <c r="H279" s="829"/>
      <c r="I279" s="416" t="s">
        <v>165</v>
      </c>
      <c r="J279" s="415">
        <v>43784</v>
      </c>
      <c r="K279" s="416" t="s">
        <v>164</v>
      </c>
      <c r="L279" s="415"/>
      <c r="M279" s="816"/>
      <c r="N279" s="817"/>
      <c r="O279" s="816"/>
      <c r="P279" s="817"/>
      <c r="Q279" s="816"/>
      <c r="R279" s="817"/>
      <c r="S279" s="857"/>
      <c r="T279" s="858"/>
      <c r="U279" s="857"/>
      <c r="V279" s="858"/>
      <c r="W279" s="781"/>
      <c r="X279" s="782"/>
      <c r="Y279" s="781"/>
      <c r="Z279" s="782"/>
      <c r="AA279" s="792"/>
      <c r="AB279" s="792"/>
      <c r="AC279" s="792"/>
      <c r="AD279" s="402"/>
      <c r="AE279" s="402"/>
      <c r="AF279" s="792"/>
    </row>
    <row r="280" spans="1:32" s="404" customFormat="1" ht="15" customHeight="1" x14ac:dyDescent="0.2">
      <c r="A280" s="402"/>
      <c r="B280" s="826"/>
      <c r="C280" s="827"/>
      <c r="D280" s="793"/>
      <c r="E280" s="830"/>
      <c r="F280" s="833"/>
      <c r="G280" s="836"/>
      <c r="H280" s="830"/>
      <c r="I280" s="406" t="s">
        <v>158</v>
      </c>
      <c r="J280" s="451">
        <v>43787</v>
      </c>
      <c r="K280" s="820"/>
      <c r="L280" s="821"/>
      <c r="M280" s="818"/>
      <c r="N280" s="819"/>
      <c r="O280" s="818"/>
      <c r="P280" s="819"/>
      <c r="Q280" s="818"/>
      <c r="R280" s="819"/>
      <c r="S280" s="859"/>
      <c r="T280" s="860"/>
      <c r="U280" s="859"/>
      <c r="V280" s="860"/>
      <c r="W280" s="783"/>
      <c r="X280" s="784"/>
      <c r="Y280" s="783"/>
      <c r="Z280" s="784"/>
      <c r="AA280" s="793"/>
      <c r="AB280" s="793"/>
      <c r="AC280" s="793"/>
      <c r="AD280" s="402"/>
      <c r="AE280" s="402"/>
      <c r="AF280" s="793"/>
    </row>
    <row r="281" spans="1:32" s="404" customFormat="1" ht="12.75" customHeight="1" x14ac:dyDescent="0.2">
      <c r="A281" s="402"/>
      <c r="B281" s="822" t="s">
        <v>945</v>
      </c>
      <c r="C281" s="823"/>
      <c r="D281" s="791" t="s">
        <v>2064</v>
      </c>
      <c r="E281" s="828" t="s">
        <v>219</v>
      </c>
      <c r="F281" s="831"/>
      <c r="G281" s="834" t="s">
        <v>259</v>
      </c>
      <c r="H281" s="828" t="s">
        <v>193</v>
      </c>
      <c r="I281" s="434" t="s">
        <v>184</v>
      </c>
      <c r="J281" s="438">
        <v>4591029</v>
      </c>
      <c r="K281" s="434" t="s">
        <v>183</v>
      </c>
      <c r="L281" s="437">
        <f>J286+J284</f>
        <v>43917</v>
      </c>
      <c r="M281" s="434" t="s">
        <v>182</v>
      </c>
      <c r="N281" s="436">
        <f>J281</f>
        <v>4591029</v>
      </c>
      <c r="O281" s="434" t="s">
        <v>181</v>
      </c>
      <c r="P281" s="435">
        <v>0.45</v>
      </c>
      <c r="Q281" s="434" t="s">
        <v>181</v>
      </c>
      <c r="R281" s="435">
        <v>0.45</v>
      </c>
      <c r="S281" s="434" t="s">
        <v>181</v>
      </c>
      <c r="T281" s="435">
        <v>0.45</v>
      </c>
      <c r="U281" s="480" t="s">
        <v>181</v>
      </c>
      <c r="V281" s="479">
        <v>0.45</v>
      </c>
      <c r="W281" s="466" t="s">
        <v>181</v>
      </c>
      <c r="X281" s="467">
        <v>0.45</v>
      </c>
      <c r="Y281" s="466" t="s">
        <v>180</v>
      </c>
      <c r="Z281" s="465">
        <v>6</v>
      </c>
      <c r="AA281" s="923" t="s">
        <v>134</v>
      </c>
      <c r="AB281" s="923" t="s">
        <v>134</v>
      </c>
      <c r="AC281" s="923" t="s">
        <v>134</v>
      </c>
      <c r="AD281" s="923" t="s">
        <v>134</v>
      </c>
      <c r="AE281" s="923" t="s">
        <v>134</v>
      </c>
      <c r="AF281" s="791" t="s">
        <v>134</v>
      </c>
    </row>
    <row r="282" spans="1:32" s="404" customFormat="1" ht="15" customHeight="1" x14ac:dyDescent="0.2">
      <c r="A282" s="402"/>
      <c r="B282" s="824"/>
      <c r="C282" s="825"/>
      <c r="D282" s="792"/>
      <c r="E282" s="829"/>
      <c r="F282" s="832"/>
      <c r="G282" s="835"/>
      <c r="H282" s="829"/>
      <c r="I282" s="416" t="s">
        <v>179</v>
      </c>
      <c r="J282" s="491" t="s">
        <v>944</v>
      </c>
      <c r="K282" s="416" t="s">
        <v>177</v>
      </c>
      <c r="L282" s="415"/>
      <c r="M282" s="416" t="s">
        <v>176</v>
      </c>
      <c r="N282" s="428">
        <f>N281</f>
        <v>4591029</v>
      </c>
      <c r="O282" s="416" t="s">
        <v>175</v>
      </c>
      <c r="P282" s="426"/>
      <c r="Q282" s="416" t="s">
        <v>175</v>
      </c>
      <c r="R282" s="426"/>
      <c r="S282" s="416" t="s">
        <v>175</v>
      </c>
      <c r="T282" s="426"/>
      <c r="U282" s="478" t="s">
        <v>175</v>
      </c>
      <c r="V282" s="477"/>
      <c r="W282" s="463" t="s">
        <v>175</v>
      </c>
      <c r="X282" s="462"/>
      <c r="Y282" s="463" t="s">
        <v>174</v>
      </c>
      <c r="Z282" s="464">
        <v>138</v>
      </c>
      <c r="AA282" s="924"/>
      <c r="AB282" s="924"/>
      <c r="AC282" s="924"/>
      <c r="AD282" s="924"/>
      <c r="AE282" s="924"/>
      <c r="AF282" s="792"/>
    </row>
    <row r="283" spans="1:32" s="404" customFormat="1" x14ac:dyDescent="0.2">
      <c r="A283" s="402"/>
      <c r="B283" s="824"/>
      <c r="C283" s="825"/>
      <c r="D283" s="792"/>
      <c r="E283" s="829"/>
      <c r="F283" s="832"/>
      <c r="G283" s="835"/>
      <c r="H283" s="829"/>
      <c r="I283" s="416" t="s">
        <v>173</v>
      </c>
      <c r="J283" s="429" t="s">
        <v>192</v>
      </c>
      <c r="K283" s="416" t="s">
        <v>171</v>
      </c>
      <c r="L283" s="427"/>
      <c r="M283" s="416" t="s">
        <v>170</v>
      </c>
      <c r="N283" s="428">
        <v>1609155.6645</v>
      </c>
      <c r="O283" s="416" t="s">
        <v>169</v>
      </c>
      <c r="P283" s="426">
        <v>0.35049999999999998</v>
      </c>
      <c r="Q283" s="416" t="s">
        <v>169</v>
      </c>
      <c r="R283" s="426">
        <v>0.35049999999999998</v>
      </c>
      <c r="S283" s="416" t="s">
        <v>169</v>
      </c>
      <c r="T283" s="426">
        <v>0.35049999999999998</v>
      </c>
      <c r="U283" s="478" t="s">
        <v>169</v>
      </c>
      <c r="V283" s="477">
        <v>0.35049999999999998</v>
      </c>
      <c r="W283" s="463" t="s">
        <v>169</v>
      </c>
      <c r="X283" s="462">
        <v>0.35049999999999998</v>
      </c>
      <c r="Y283" s="781"/>
      <c r="Z283" s="782"/>
      <c r="AA283" s="924"/>
      <c r="AB283" s="924"/>
      <c r="AC283" s="924"/>
      <c r="AD283" s="924"/>
      <c r="AE283" s="924"/>
      <c r="AF283" s="792"/>
    </row>
    <row r="284" spans="1:32" s="404" customFormat="1" ht="15" customHeight="1" x14ac:dyDescent="0.2">
      <c r="A284" s="402"/>
      <c r="B284" s="824"/>
      <c r="C284" s="825"/>
      <c r="D284" s="792"/>
      <c r="E284" s="829"/>
      <c r="F284" s="832"/>
      <c r="G284" s="835"/>
      <c r="H284" s="829"/>
      <c r="I284" s="416" t="s">
        <v>168</v>
      </c>
      <c r="J284" s="427">
        <v>200</v>
      </c>
      <c r="K284" s="416" t="s">
        <v>167</v>
      </c>
      <c r="L284" s="427"/>
      <c r="M284" s="816"/>
      <c r="N284" s="817"/>
      <c r="O284" s="416" t="s">
        <v>166</v>
      </c>
      <c r="P284" s="426">
        <f>IF(P282="",P283-P281,P283-P282)</f>
        <v>-9.9500000000000033E-2</v>
      </c>
      <c r="Q284" s="416" t="s">
        <v>166</v>
      </c>
      <c r="R284" s="426">
        <f>IF(R282="",R283-R281,R283-R282)</f>
        <v>-9.9500000000000033E-2</v>
      </c>
      <c r="S284" s="416" t="s">
        <v>166</v>
      </c>
      <c r="T284" s="426">
        <f>IF(T282="",T283-T281,T283-T282)</f>
        <v>-9.9500000000000033E-2</v>
      </c>
      <c r="U284" s="478" t="s">
        <v>166</v>
      </c>
      <c r="V284" s="477">
        <f>IF(V282="",V283-V281,V283-V282)</f>
        <v>-9.9500000000000033E-2</v>
      </c>
      <c r="W284" s="463" t="s">
        <v>166</v>
      </c>
      <c r="X284" s="462">
        <f>IF(X282="",X283-X281,X283-X282)</f>
        <v>-9.9500000000000033E-2</v>
      </c>
      <c r="Y284" s="781"/>
      <c r="Z284" s="782"/>
      <c r="AA284" s="924"/>
      <c r="AB284" s="924"/>
      <c r="AC284" s="924"/>
      <c r="AD284" s="924"/>
      <c r="AE284" s="924"/>
      <c r="AF284" s="792"/>
    </row>
    <row r="285" spans="1:32" s="404" customFormat="1" ht="15" customHeight="1" x14ac:dyDescent="0.2">
      <c r="A285" s="402"/>
      <c r="B285" s="824"/>
      <c r="C285" s="825"/>
      <c r="D285" s="792"/>
      <c r="E285" s="829"/>
      <c r="F285" s="832"/>
      <c r="G285" s="835"/>
      <c r="H285" s="829"/>
      <c r="I285" s="416" t="s">
        <v>165</v>
      </c>
      <c r="J285" s="415">
        <v>43811</v>
      </c>
      <c r="K285" s="416" t="s">
        <v>164</v>
      </c>
      <c r="L285" s="415"/>
      <c r="M285" s="816"/>
      <c r="N285" s="817"/>
      <c r="O285" s="816"/>
      <c r="P285" s="817"/>
      <c r="Q285" s="816"/>
      <c r="R285" s="817"/>
      <c r="S285" s="816"/>
      <c r="T285" s="817"/>
      <c r="U285" s="857"/>
      <c r="V285" s="858"/>
      <c r="W285" s="781"/>
      <c r="X285" s="782"/>
      <c r="Y285" s="781"/>
      <c r="Z285" s="782"/>
      <c r="AA285" s="924"/>
      <c r="AB285" s="924"/>
      <c r="AC285" s="924"/>
      <c r="AD285" s="924"/>
      <c r="AE285" s="924"/>
      <c r="AF285" s="792"/>
    </row>
    <row r="286" spans="1:32" s="404" customFormat="1" ht="15" customHeight="1" x14ac:dyDescent="0.2">
      <c r="A286" s="402"/>
      <c r="B286" s="826"/>
      <c r="C286" s="827"/>
      <c r="D286" s="793"/>
      <c r="E286" s="830"/>
      <c r="F286" s="833"/>
      <c r="G286" s="836"/>
      <c r="H286" s="830"/>
      <c r="I286" s="406" t="s">
        <v>158</v>
      </c>
      <c r="J286" s="451">
        <v>43717</v>
      </c>
      <c r="K286" s="820"/>
      <c r="L286" s="821"/>
      <c r="M286" s="818"/>
      <c r="N286" s="819"/>
      <c r="O286" s="818"/>
      <c r="P286" s="819"/>
      <c r="Q286" s="818"/>
      <c r="R286" s="819"/>
      <c r="S286" s="818"/>
      <c r="T286" s="819"/>
      <c r="U286" s="859"/>
      <c r="V286" s="860"/>
      <c r="W286" s="783"/>
      <c r="X286" s="784"/>
      <c r="Y286" s="783"/>
      <c r="Z286" s="784"/>
      <c r="AA286" s="925"/>
      <c r="AB286" s="925"/>
      <c r="AC286" s="925"/>
      <c r="AD286" s="925"/>
      <c r="AE286" s="925"/>
      <c r="AF286" s="793"/>
    </row>
    <row r="287" spans="1:32" s="404" customFormat="1" ht="12.75" customHeight="1" x14ac:dyDescent="0.2">
      <c r="A287" s="402"/>
      <c r="B287" s="822" t="s">
        <v>1081</v>
      </c>
      <c r="C287" s="823"/>
      <c r="D287" s="791" t="s">
        <v>2045</v>
      </c>
      <c r="E287" s="828" t="s">
        <v>228</v>
      </c>
      <c r="F287" s="831"/>
      <c r="G287" s="834" t="s">
        <v>218</v>
      </c>
      <c r="H287" s="828"/>
      <c r="I287" s="434" t="s">
        <v>184</v>
      </c>
      <c r="J287" s="438">
        <v>2000000</v>
      </c>
      <c r="K287" s="434" t="s">
        <v>183</v>
      </c>
      <c r="L287" s="437"/>
      <c r="M287" s="434" t="s">
        <v>182</v>
      </c>
      <c r="N287" s="436">
        <f>J287</f>
        <v>2000000</v>
      </c>
      <c r="O287" s="434" t="s">
        <v>181</v>
      </c>
      <c r="P287" s="435"/>
      <c r="Q287" s="434" t="s">
        <v>181</v>
      </c>
      <c r="R287" s="435"/>
      <c r="S287" s="434" t="s">
        <v>181</v>
      </c>
      <c r="T287" s="435"/>
      <c r="U287" s="434" t="s">
        <v>181</v>
      </c>
      <c r="V287" s="435"/>
      <c r="W287" s="466" t="s">
        <v>181</v>
      </c>
      <c r="X287" s="467">
        <v>0.2</v>
      </c>
      <c r="Y287" s="466" t="s">
        <v>180</v>
      </c>
      <c r="Z287" s="465"/>
      <c r="AA287" s="791" t="s">
        <v>1135</v>
      </c>
      <c r="AB287" s="791" t="s">
        <v>1135</v>
      </c>
      <c r="AC287" s="791" t="s">
        <v>1135</v>
      </c>
      <c r="AD287" s="791"/>
      <c r="AE287" s="791"/>
      <c r="AF287" s="791" t="s">
        <v>10</v>
      </c>
    </row>
    <row r="288" spans="1:32" s="404" customFormat="1" ht="15" customHeight="1" x14ac:dyDescent="0.2">
      <c r="A288" s="402"/>
      <c r="B288" s="824"/>
      <c r="C288" s="825"/>
      <c r="D288" s="792"/>
      <c r="E288" s="829"/>
      <c r="F288" s="832"/>
      <c r="G288" s="835"/>
      <c r="H288" s="829"/>
      <c r="I288" s="416" t="s">
        <v>179</v>
      </c>
      <c r="J288" s="432" t="s">
        <v>1065</v>
      </c>
      <c r="K288" s="416" t="s">
        <v>177</v>
      </c>
      <c r="L288" s="415"/>
      <c r="M288" s="416" t="s">
        <v>176</v>
      </c>
      <c r="N288" s="428">
        <f>N287</f>
        <v>2000000</v>
      </c>
      <c r="O288" s="416" t="s">
        <v>175</v>
      </c>
      <c r="P288" s="426"/>
      <c r="Q288" s="416" t="s">
        <v>175</v>
      </c>
      <c r="R288" s="426"/>
      <c r="S288" s="416" t="s">
        <v>175</v>
      </c>
      <c r="T288" s="426"/>
      <c r="U288" s="416" t="s">
        <v>175</v>
      </c>
      <c r="V288" s="426"/>
      <c r="W288" s="463" t="s">
        <v>175</v>
      </c>
      <c r="X288" s="462"/>
      <c r="Y288" s="463" t="s">
        <v>174</v>
      </c>
      <c r="Z288" s="464"/>
      <c r="AA288" s="792"/>
      <c r="AB288" s="792"/>
      <c r="AC288" s="792"/>
      <c r="AD288" s="792"/>
      <c r="AE288" s="792"/>
      <c r="AF288" s="792"/>
    </row>
    <row r="289" spans="1:32" s="404" customFormat="1" x14ac:dyDescent="0.2">
      <c r="A289" s="402"/>
      <c r="B289" s="824"/>
      <c r="C289" s="825"/>
      <c r="D289" s="792"/>
      <c r="E289" s="829"/>
      <c r="F289" s="832"/>
      <c r="G289" s="835"/>
      <c r="H289" s="829"/>
      <c r="I289" s="416" t="s">
        <v>173</v>
      </c>
      <c r="J289" s="596"/>
      <c r="K289" s="416" t="s">
        <v>171</v>
      </c>
      <c r="L289" s="427"/>
      <c r="M289" s="416" t="s">
        <v>170</v>
      </c>
      <c r="N289" s="428"/>
      <c r="O289" s="416" t="s">
        <v>169</v>
      </c>
      <c r="P289" s="426"/>
      <c r="Q289" s="416" t="s">
        <v>169</v>
      </c>
      <c r="R289" s="426"/>
      <c r="S289" s="416" t="s">
        <v>169</v>
      </c>
      <c r="T289" s="426"/>
      <c r="U289" s="416" t="s">
        <v>169</v>
      </c>
      <c r="V289" s="426"/>
      <c r="W289" s="463" t="s">
        <v>169</v>
      </c>
      <c r="X289" s="462">
        <v>0.2</v>
      </c>
      <c r="Y289" s="781"/>
      <c r="Z289" s="782"/>
      <c r="AA289" s="792"/>
      <c r="AB289" s="792"/>
      <c r="AC289" s="792"/>
      <c r="AD289" s="792"/>
      <c r="AE289" s="792"/>
      <c r="AF289" s="792"/>
    </row>
    <row r="290" spans="1:32" s="404" customFormat="1" ht="15" customHeight="1" x14ac:dyDescent="0.2">
      <c r="A290" s="402"/>
      <c r="B290" s="824"/>
      <c r="C290" s="825"/>
      <c r="D290" s="792"/>
      <c r="E290" s="829"/>
      <c r="F290" s="832"/>
      <c r="G290" s="835"/>
      <c r="H290" s="829"/>
      <c r="I290" s="416" t="s">
        <v>168</v>
      </c>
      <c r="J290" s="427"/>
      <c r="K290" s="416" t="s">
        <v>167</v>
      </c>
      <c r="L290" s="427"/>
      <c r="M290" s="816"/>
      <c r="N290" s="817"/>
      <c r="O290" s="416" t="s">
        <v>166</v>
      </c>
      <c r="P290" s="426">
        <f>IF(P288="",P289-P287,P289-P288)</f>
        <v>0</v>
      </c>
      <c r="Q290" s="416" t="s">
        <v>166</v>
      </c>
      <c r="R290" s="426">
        <f>IF(R288="",R289-R287,R289-R288)</f>
        <v>0</v>
      </c>
      <c r="S290" s="416" t="s">
        <v>166</v>
      </c>
      <c r="T290" s="426">
        <f>IF(T288="",T289-T287,T289-T288)</f>
        <v>0</v>
      </c>
      <c r="U290" s="416" t="s">
        <v>166</v>
      </c>
      <c r="V290" s="426">
        <f>IF(V288="",V289-V287,V289-V288)</f>
        <v>0</v>
      </c>
      <c r="W290" s="463" t="s">
        <v>166</v>
      </c>
      <c r="X290" s="462">
        <f>IF(X288="",X289-X287,X289-X288)</f>
        <v>0</v>
      </c>
      <c r="Y290" s="781"/>
      <c r="Z290" s="782"/>
      <c r="AA290" s="792"/>
      <c r="AB290" s="792"/>
      <c r="AC290" s="792"/>
      <c r="AD290" s="792"/>
      <c r="AE290" s="792"/>
      <c r="AF290" s="792"/>
    </row>
    <row r="291" spans="1:32" s="404" customFormat="1" ht="15" customHeight="1" x14ac:dyDescent="0.2">
      <c r="A291" s="402"/>
      <c r="B291" s="824"/>
      <c r="C291" s="825"/>
      <c r="D291" s="792"/>
      <c r="E291" s="829"/>
      <c r="F291" s="832"/>
      <c r="G291" s="835"/>
      <c r="H291" s="829"/>
      <c r="I291" s="416" t="s">
        <v>165</v>
      </c>
      <c r="J291" s="415"/>
      <c r="K291" s="416" t="s">
        <v>164</v>
      </c>
      <c r="L291" s="415"/>
      <c r="M291" s="816"/>
      <c r="N291" s="817"/>
      <c r="O291" s="816"/>
      <c r="P291" s="817"/>
      <c r="Q291" s="816"/>
      <c r="R291" s="817"/>
      <c r="S291" s="816"/>
      <c r="T291" s="817"/>
      <c r="U291" s="816"/>
      <c r="V291" s="817"/>
      <c r="W291" s="781"/>
      <c r="X291" s="782"/>
      <c r="Y291" s="781"/>
      <c r="Z291" s="782"/>
      <c r="AA291" s="792"/>
      <c r="AB291" s="792"/>
      <c r="AC291" s="792"/>
      <c r="AD291" s="792"/>
      <c r="AE291" s="792"/>
      <c r="AF291" s="792"/>
    </row>
    <row r="292" spans="1:32" s="404" customFormat="1" ht="15" customHeight="1" x14ac:dyDescent="0.2">
      <c r="A292" s="402"/>
      <c r="B292" s="826"/>
      <c r="C292" s="827"/>
      <c r="D292" s="793"/>
      <c r="E292" s="830"/>
      <c r="F292" s="833"/>
      <c r="G292" s="836"/>
      <c r="H292" s="830"/>
      <c r="I292" s="406" t="s">
        <v>158</v>
      </c>
      <c r="J292" s="451">
        <v>44105</v>
      </c>
      <c r="K292" s="820"/>
      <c r="L292" s="821"/>
      <c r="M292" s="818"/>
      <c r="N292" s="819"/>
      <c r="O292" s="818"/>
      <c r="P292" s="819"/>
      <c r="Q292" s="818"/>
      <c r="R292" s="819"/>
      <c r="S292" s="818"/>
      <c r="T292" s="819"/>
      <c r="U292" s="818"/>
      <c r="V292" s="819"/>
      <c r="W292" s="783"/>
      <c r="X292" s="784"/>
      <c r="Y292" s="783"/>
      <c r="Z292" s="784"/>
      <c r="AA292" s="793"/>
      <c r="AB292" s="793"/>
      <c r="AC292" s="793"/>
      <c r="AD292" s="793"/>
      <c r="AE292" s="793"/>
      <c r="AF292" s="793"/>
    </row>
    <row r="293" spans="1:32" s="404" customFormat="1" ht="12.75" customHeight="1" x14ac:dyDescent="0.2">
      <c r="A293" s="402"/>
      <c r="B293" s="822" t="s">
        <v>43</v>
      </c>
      <c r="C293" s="823"/>
      <c r="D293" s="791" t="s">
        <v>1921</v>
      </c>
      <c r="E293" s="828" t="s">
        <v>228</v>
      </c>
      <c r="F293" s="831"/>
      <c r="G293" s="834" t="s">
        <v>231</v>
      </c>
      <c r="H293" s="828"/>
      <c r="I293" s="434" t="s">
        <v>184</v>
      </c>
      <c r="J293" s="438">
        <v>500000</v>
      </c>
      <c r="K293" s="434" t="s">
        <v>183</v>
      </c>
      <c r="L293" s="437">
        <f>J298+J296-0.001</f>
        <v>44179.999000000003</v>
      </c>
      <c r="M293" s="434" t="s">
        <v>182</v>
      </c>
      <c r="N293" s="436">
        <f>J293</f>
        <v>500000</v>
      </c>
      <c r="O293" s="434" t="s">
        <v>181</v>
      </c>
      <c r="P293" s="435"/>
      <c r="Q293" s="434" t="s">
        <v>181</v>
      </c>
      <c r="R293" s="435"/>
      <c r="S293" s="434" t="s">
        <v>181</v>
      </c>
      <c r="T293" s="435"/>
      <c r="U293" s="480" t="s">
        <v>181</v>
      </c>
      <c r="V293" s="479"/>
      <c r="W293" s="466" t="s">
        <v>181</v>
      </c>
      <c r="X293" s="467">
        <v>0.8</v>
      </c>
      <c r="Y293" s="466" t="s">
        <v>180</v>
      </c>
      <c r="Z293" s="465"/>
      <c r="AA293" s="791" t="s">
        <v>747</v>
      </c>
      <c r="AB293" s="791" t="s">
        <v>747</v>
      </c>
      <c r="AC293" s="791" t="s">
        <v>747</v>
      </c>
      <c r="AD293" s="791" t="s">
        <v>747</v>
      </c>
      <c r="AE293" s="791" t="s">
        <v>747</v>
      </c>
      <c r="AF293" s="791" t="s">
        <v>10</v>
      </c>
    </row>
    <row r="294" spans="1:32" s="404" customFormat="1" ht="15" customHeight="1" x14ac:dyDescent="0.2">
      <c r="A294" s="402"/>
      <c r="B294" s="824"/>
      <c r="C294" s="825"/>
      <c r="D294" s="792"/>
      <c r="E294" s="829"/>
      <c r="F294" s="832"/>
      <c r="G294" s="835"/>
      <c r="H294" s="829"/>
      <c r="I294" s="416" t="s">
        <v>179</v>
      </c>
      <c r="J294" s="432" t="s">
        <v>1073</v>
      </c>
      <c r="K294" s="416" t="s">
        <v>177</v>
      </c>
      <c r="L294" s="415"/>
      <c r="M294" s="416" t="s">
        <v>176</v>
      </c>
      <c r="N294" s="428">
        <f>N293</f>
        <v>500000</v>
      </c>
      <c r="O294" s="416" t="s">
        <v>175</v>
      </c>
      <c r="P294" s="426"/>
      <c r="Q294" s="416" t="s">
        <v>175</v>
      </c>
      <c r="R294" s="426"/>
      <c r="S294" s="416" t="s">
        <v>175</v>
      </c>
      <c r="T294" s="426"/>
      <c r="U294" s="478" t="s">
        <v>175</v>
      </c>
      <c r="V294" s="477"/>
      <c r="W294" s="463" t="s">
        <v>175</v>
      </c>
      <c r="X294" s="462"/>
      <c r="Y294" s="463" t="s">
        <v>174</v>
      </c>
      <c r="Z294" s="464"/>
      <c r="AA294" s="792"/>
      <c r="AB294" s="792"/>
      <c r="AC294" s="792"/>
      <c r="AD294" s="792"/>
      <c r="AE294" s="792"/>
      <c r="AF294" s="792"/>
    </row>
    <row r="295" spans="1:32" s="404" customFormat="1" ht="25.5" x14ac:dyDescent="0.2">
      <c r="A295" s="402"/>
      <c r="B295" s="824"/>
      <c r="C295" s="825"/>
      <c r="D295" s="792"/>
      <c r="E295" s="829"/>
      <c r="F295" s="832"/>
      <c r="G295" s="835"/>
      <c r="H295" s="829"/>
      <c r="I295" s="416" t="s">
        <v>173</v>
      </c>
      <c r="J295" s="596" t="s">
        <v>2005</v>
      </c>
      <c r="K295" s="416" t="s">
        <v>171</v>
      </c>
      <c r="L295" s="427"/>
      <c r="M295" s="416" t="s">
        <v>170</v>
      </c>
      <c r="N295" s="428"/>
      <c r="O295" s="416" t="s">
        <v>169</v>
      </c>
      <c r="P295" s="426"/>
      <c r="Q295" s="416" t="s">
        <v>169</v>
      </c>
      <c r="R295" s="426"/>
      <c r="S295" s="416" t="s">
        <v>169</v>
      </c>
      <c r="T295" s="426"/>
      <c r="U295" s="478" t="s">
        <v>169</v>
      </c>
      <c r="V295" s="477"/>
      <c r="W295" s="463" t="s">
        <v>169</v>
      </c>
      <c r="X295" s="462">
        <v>0.8</v>
      </c>
      <c r="Y295" s="781"/>
      <c r="Z295" s="782"/>
      <c r="AA295" s="792"/>
      <c r="AB295" s="792"/>
      <c r="AC295" s="792"/>
      <c r="AD295" s="792"/>
      <c r="AE295" s="792"/>
      <c r="AF295" s="792"/>
    </row>
    <row r="296" spans="1:32" s="404" customFormat="1" ht="15" customHeight="1" x14ac:dyDescent="0.2">
      <c r="A296" s="402"/>
      <c r="B296" s="824"/>
      <c r="C296" s="825"/>
      <c r="D296" s="792"/>
      <c r="E296" s="829"/>
      <c r="F296" s="832"/>
      <c r="G296" s="835"/>
      <c r="H296" s="829"/>
      <c r="I296" s="416" t="s">
        <v>168</v>
      </c>
      <c r="J296" s="427">
        <v>75</v>
      </c>
      <c r="K296" s="416" t="s">
        <v>167</v>
      </c>
      <c r="L296" s="427"/>
      <c r="M296" s="816"/>
      <c r="N296" s="817"/>
      <c r="O296" s="416" t="s">
        <v>166</v>
      </c>
      <c r="P296" s="426">
        <f>IF(P294="",P295-P293,P295-P294)</f>
        <v>0</v>
      </c>
      <c r="Q296" s="416" t="s">
        <v>166</v>
      </c>
      <c r="R296" s="426">
        <f>IF(R294="",R295-R293,R295-R294)</f>
        <v>0</v>
      </c>
      <c r="S296" s="416" t="s">
        <v>166</v>
      </c>
      <c r="T296" s="426">
        <f>IF(T294="",T295-T293,T295-T294)</f>
        <v>0</v>
      </c>
      <c r="U296" s="478" t="s">
        <v>166</v>
      </c>
      <c r="V296" s="477">
        <f>IF(V294="",V295-V293,V295-V294)</f>
        <v>0</v>
      </c>
      <c r="W296" s="463" t="s">
        <v>166</v>
      </c>
      <c r="X296" s="462">
        <f>IF(X294="",X295-X293,X295-X294)</f>
        <v>0</v>
      </c>
      <c r="Y296" s="781"/>
      <c r="Z296" s="782"/>
      <c r="AA296" s="792"/>
      <c r="AB296" s="792"/>
      <c r="AC296" s="792"/>
      <c r="AD296" s="792"/>
      <c r="AE296" s="792"/>
      <c r="AF296" s="792"/>
    </row>
    <row r="297" spans="1:32" s="404" customFormat="1" ht="15" customHeight="1" x14ac:dyDescent="0.2">
      <c r="A297" s="402"/>
      <c r="B297" s="824"/>
      <c r="C297" s="825"/>
      <c r="D297" s="792"/>
      <c r="E297" s="829"/>
      <c r="F297" s="832"/>
      <c r="G297" s="835"/>
      <c r="H297" s="829"/>
      <c r="I297" s="416" t="s">
        <v>165</v>
      </c>
      <c r="J297" s="415"/>
      <c r="K297" s="416" t="s">
        <v>164</v>
      </c>
      <c r="L297" s="415"/>
      <c r="M297" s="816"/>
      <c r="N297" s="817"/>
      <c r="O297" s="816"/>
      <c r="P297" s="817"/>
      <c r="Q297" s="816"/>
      <c r="R297" s="817"/>
      <c r="S297" s="816"/>
      <c r="T297" s="817"/>
      <c r="U297" s="857"/>
      <c r="V297" s="858"/>
      <c r="W297" s="781"/>
      <c r="X297" s="782"/>
      <c r="Y297" s="781"/>
      <c r="Z297" s="782"/>
      <c r="AA297" s="792"/>
      <c r="AB297" s="792"/>
      <c r="AC297" s="792"/>
      <c r="AD297" s="792"/>
      <c r="AE297" s="792"/>
      <c r="AF297" s="792"/>
    </row>
    <row r="298" spans="1:32" s="404" customFormat="1" ht="15" customHeight="1" x14ac:dyDescent="0.2">
      <c r="A298" s="402"/>
      <c r="B298" s="826"/>
      <c r="C298" s="827"/>
      <c r="D298" s="793"/>
      <c r="E298" s="830"/>
      <c r="F298" s="833"/>
      <c r="G298" s="836"/>
      <c r="H298" s="830"/>
      <c r="I298" s="406" t="s">
        <v>158</v>
      </c>
      <c r="J298" s="451">
        <v>44105</v>
      </c>
      <c r="K298" s="820"/>
      <c r="L298" s="821"/>
      <c r="M298" s="818"/>
      <c r="N298" s="819"/>
      <c r="O298" s="818"/>
      <c r="P298" s="819"/>
      <c r="Q298" s="818"/>
      <c r="R298" s="819"/>
      <c r="S298" s="818"/>
      <c r="T298" s="819"/>
      <c r="U298" s="859"/>
      <c r="V298" s="860"/>
      <c r="W298" s="783"/>
      <c r="X298" s="784"/>
      <c r="Y298" s="783"/>
      <c r="Z298" s="784"/>
      <c r="AA298" s="793"/>
      <c r="AB298" s="793"/>
      <c r="AC298" s="793"/>
      <c r="AD298" s="793"/>
      <c r="AE298" s="793"/>
      <c r="AF298" s="793"/>
    </row>
    <row r="299" spans="1:32" s="404" customFormat="1" ht="12.75" customHeight="1" x14ac:dyDescent="0.2">
      <c r="A299" s="402"/>
      <c r="B299" s="822" t="s">
        <v>45</v>
      </c>
      <c r="C299" s="823"/>
      <c r="D299" s="791" t="s">
        <v>1921</v>
      </c>
      <c r="E299" s="828" t="s">
        <v>228</v>
      </c>
      <c r="F299" s="842"/>
      <c r="G299" s="834" t="s">
        <v>231</v>
      </c>
      <c r="H299" s="828"/>
      <c r="I299" s="434" t="s">
        <v>184</v>
      </c>
      <c r="J299" s="438">
        <v>500000</v>
      </c>
      <c r="K299" s="434" t="s">
        <v>183</v>
      </c>
      <c r="L299" s="437">
        <f>J304+J302-0.001</f>
        <v>44179.999000000003</v>
      </c>
      <c r="M299" s="434" t="s">
        <v>182</v>
      </c>
      <c r="N299" s="436">
        <f>J299</f>
        <v>500000</v>
      </c>
      <c r="O299" s="434" t="s">
        <v>181</v>
      </c>
      <c r="P299" s="435"/>
      <c r="Q299" s="434" t="s">
        <v>181</v>
      </c>
      <c r="R299" s="435"/>
      <c r="S299" s="434" t="s">
        <v>181</v>
      </c>
      <c r="T299" s="435"/>
      <c r="U299" s="480" t="s">
        <v>181</v>
      </c>
      <c r="V299" s="479"/>
      <c r="W299" s="466" t="s">
        <v>181</v>
      </c>
      <c r="X299" s="467">
        <v>0.9</v>
      </c>
      <c r="Y299" s="466" t="s">
        <v>180</v>
      </c>
      <c r="Z299" s="465"/>
      <c r="AA299" s="791" t="s">
        <v>747</v>
      </c>
      <c r="AB299" s="791" t="s">
        <v>747</v>
      </c>
      <c r="AC299" s="791" t="s">
        <v>747</v>
      </c>
      <c r="AD299" s="791" t="s">
        <v>747</v>
      </c>
      <c r="AE299" s="791" t="s">
        <v>747</v>
      </c>
      <c r="AF299" s="791" t="s">
        <v>10</v>
      </c>
    </row>
    <row r="300" spans="1:32" s="404" customFormat="1" ht="15" customHeight="1" x14ac:dyDescent="0.2">
      <c r="A300" s="402"/>
      <c r="B300" s="824"/>
      <c r="C300" s="825"/>
      <c r="D300" s="792"/>
      <c r="E300" s="829"/>
      <c r="F300" s="843"/>
      <c r="G300" s="835"/>
      <c r="H300" s="829"/>
      <c r="I300" s="416" t="s">
        <v>179</v>
      </c>
      <c r="J300" s="432" t="s">
        <v>1073</v>
      </c>
      <c r="K300" s="416" t="s">
        <v>177</v>
      </c>
      <c r="L300" s="415"/>
      <c r="M300" s="416" t="s">
        <v>176</v>
      </c>
      <c r="N300" s="428">
        <f>N299</f>
        <v>500000</v>
      </c>
      <c r="O300" s="416" t="s">
        <v>175</v>
      </c>
      <c r="P300" s="426"/>
      <c r="Q300" s="416" t="s">
        <v>175</v>
      </c>
      <c r="R300" s="426"/>
      <c r="S300" s="416" t="s">
        <v>175</v>
      </c>
      <c r="T300" s="426"/>
      <c r="U300" s="478" t="s">
        <v>175</v>
      </c>
      <c r="V300" s="477"/>
      <c r="W300" s="463" t="s">
        <v>175</v>
      </c>
      <c r="X300" s="462"/>
      <c r="Y300" s="463" t="s">
        <v>174</v>
      </c>
      <c r="Z300" s="464"/>
      <c r="AA300" s="792"/>
      <c r="AB300" s="792"/>
      <c r="AC300" s="792"/>
      <c r="AD300" s="792"/>
      <c r="AE300" s="792"/>
      <c r="AF300" s="792"/>
    </row>
    <row r="301" spans="1:32" s="404" customFormat="1" ht="25.5" x14ac:dyDescent="0.2">
      <c r="A301" s="402"/>
      <c r="B301" s="824"/>
      <c r="C301" s="825"/>
      <c r="D301" s="792"/>
      <c r="E301" s="829"/>
      <c r="F301" s="843"/>
      <c r="G301" s="835"/>
      <c r="H301" s="829"/>
      <c r="I301" s="416" t="s">
        <v>173</v>
      </c>
      <c r="J301" s="596" t="s">
        <v>2005</v>
      </c>
      <c r="K301" s="416" t="s">
        <v>171</v>
      </c>
      <c r="L301" s="427"/>
      <c r="M301" s="416" t="s">
        <v>170</v>
      </c>
      <c r="N301" s="428"/>
      <c r="O301" s="416" t="s">
        <v>169</v>
      </c>
      <c r="P301" s="426"/>
      <c r="Q301" s="416" t="s">
        <v>169</v>
      </c>
      <c r="R301" s="426"/>
      <c r="S301" s="416" t="s">
        <v>169</v>
      </c>
      <c r="T301" s="426"/>
      <c r="U301" s="478" t="s">
        <v>169</v>
      </c>
      <c r="V301" s="477"/>
      <c r="W301" s="463" t="s">
        <v>169</v>
      </c>
      <c r="X301" s="462">
        <v>0.9</v>
      </c>
      <c r="Y301" s="781"/>
      <c r="Z301" s="782"/>
      <c r="AA301" s="792"/>
      <c r="AB301" s="792"/>
      <c r="AC301" s="792"/>
      <c r="AD301" s="792"/>
      <c r="AE301" s="792"/>
      <c r="AF301" s="792"/>
    </row>
    <row r="302" spans="1:32" s="404" customFormat="1" ht="15" customHeight="1" x14ac:dyDescent="0.2">
      <c r="A302" s="402"/>
      <c r="B302" s="824"/>
      <c r="C302" s="825"/>
      <c r="D302" s="792"/>
      <c r="E302" s="829"/>
      <c r="F302" s="843"/>
      <c r="G302" s="835"/>
      <c r="H302" s="829"/>
      <c r="I302" s="416" t="s">
        <v>168</v>
      </c>
      <c r="J302" s="427">
        <v>75</v>
      </c>
      <c r="K302" s="416" t="s">
        <v>167</v>
      </c>
      <c r="L302" s="427"/>
      <c r="M302" s="816"/>
      <c r="N302" s="817"/>
      <c r="O302" s="416" t="s">
        <v>166</v>
      </c>
      <c r="P302" s="426">
        <f>IF(P300="",P301-P299,P301-P300)</f>
        <v>0</v>
      </c>
      <c r="Q302" s="416" t="s">
        <v>166</v>
      </c>
      <c r="R302" s="426">
        <f>IF(R300="",R301-R299,R301-R300)</f>
        <v>0</v>
      </c>
      <c r="S302" s="416" t="s">
        <v>166</v>
      </c>
      <c r="T302" s="426">
        <f>IF(T300="",T301-T299,T301-T300)</f>
        <v>0</v>
      </c>
      <c r="U302" s="478" t="s">
        <v>166</v>
      </c>
      <c r="V302" s="477">
        <f>IF(V300="",V301-V299,V301-V300)</f>
        <v>0</v>
      </c>
      <c r="W302" s="463" t="s">
        <v>166</v>
      </c>
      <c r="X302" s="462">
        <f>IF(X300="",X301-X299,X301-X300)</f>
        <v>0</v>
      </c>
      <c r="Y302" s="781"/>
      <c r="Z302" s="782"/>
      <c r="AA302" s="792"/>
      <c r="AB302" s="792"/>
      <c r="AC302" s="792"/>
      <c r="AD302" s="792"/>
      <c r="AE302" s="792"/>
      <c r="AF302" s="792"/>
    </row>
    <row r="303" spans="1:32" s="404" customFormat="1" ht="15" customHeight="1" x14ac:dyDescent="0.2">
      <c r="A303" s="402"/>
      <c r="B303" s="824"/>
      <c r="C303" s="825"/>
      <c r="D303" s="792"/>
      <c r="E303" s="829"/>
      <c r="F303" s="843"/>
      <c r="G303" s="835"/>
      <c r="H303" s="829"/>
      <c r="I303" s="416" t="s">
        <v>165</v>
      </c>
      <c r="J303" s="415"/>
      <c r="K303" s="416" t="s">
        <v>164</v>
      </c>
      <c r="L303" s="415"/>
      <c r="M303" s="816"/>
      <c r="N303" s="817"/>
      <c r="O303" s="816"/>
      <c r="P303" s="817"/>
      <c r="Q303" s="816"/>
      <c r="R303" s="817"/>
      <c r="S303" s="816"/>
      <c r="T303" s="817"/>
      <c r="U303" s="857"/>
      <c r="V303" s="858"/>
      <c r="W303" s="781"/>
      <c r="X303" s="782"/>
      <c r="Y303" s="781"/>
      <c r="Z303" s="782"/>
      <c r="AA303" s="792"/>
      <c r="AB303" s="792"/>
      <c r="AC303" s="792"/>
      <c r="AD303" s="792"/>
      <c r="AE303" s="792"/>
      <c r="AF303" s="792"/>
    </row>
    <row r="304" spans="1:32" s="404" customFormat="1" ht="15" customHeight="1" x14ac:dyDescent="0.2">
      <c r="A304" s="402"/>
      <c r="B304" s="826"/>
      <c r="C304" s="827"/>
      <c r="D304" s="793"/>
      <c r="E304" s="830"/>
      <c r="F304" s="844"/>
      <c r="G304" s="836"/>
      <c r="H304" s="830"/>
      <c r="I304" s="406" t="s">
        <v>158</v>
      </c>
      <c r="J304" s="451">
        <v>44105</v>
      </c>
      <c r="K304" s="820"/>
      <c r="L304" s="821"/>
      <c r="M304" s="818"/>
      <c r="N304" s="819"/>
      <c r="O304" s="818"/>
      <c r="P304" s="819"/>
      <c r="Q304" s="818"/>
      <c r="R304" s="819"/>
      <c r="S304" s="818"/>
      <c r="T304" s="819"/>
      <c r="U304" s="859"/>
      <c r="V304" s="860"/>
      <c r="W304" s="783"/>
      <c r="X304" s="784"/>
      <c r="Y304" s="783"/>
      <c r="Z304" s="784"/>
      <c r="AA304" s="793"/>
      <c r="AB304" s="793"/>
      <c r="AC304" s="793"/>
      <c r="AD304" s="793"/>
      <c r="AE304" s="793"/>
      <c r="AF304" s="793"/>
    </row>
    <row r="305" spans="1:32" s="404" customFormat="1" ht="12.75" customHeight="1" x14ac:dyDescent="0.2">
      <c r="A305" s="402"/>
      <c r="B305" s="822" t="s">
        <v>1922</v>
      </c>
      <c r="C305" s="823"/>
      <c r="D305" s="791" t="s">
        <v>1921</v>
      </c>
      <c r="E305" s="828" t="s">
        <v>228</v>
      </c>
      <c r="F305" s="842"/>
      <c r="G305" s="834" t="s">
        <v>231</v>
      </c>
      <c r="H305" s="828"/>
      <c r="I305" s="434" t="s">
        <v>184</v>
      </c>
      <c r="J305" s="438">
        <v>500000</v>
      </c>
      <c r="K305" s="434" t="s">
        <v>183</v>
      </c>
      <c r="L305" s="437">
        <f>J310+J308-0.001</f>
        <v>44179.999000000003</v>
      </c>
      <c r="M305" s="434" t="s">
        <v>182</v>
      </c>
      <c r="N305" s="436">
        <f>J305</f>
        <v>500000</v>
      </c>
      <c r="O305" s="434" t="s">
        <v>181</v>
      </c>
      <c r="P305" s="435"/>
      <c r="Q305" s="434" t="s">
        <v>181</v>
      </c>
      <c r="R305" s="435"/>
      <c r="S305" s="434" t="s">
        <v>181</v>
      </c>
      <c r="T305" s="435"/>
      <c r="U305" s="480" t="s">
        <v>181</v>
      </c>
      <c r="V305" s="479"/>
      <c r="W305" s="466" t="s">
        <v>181</v>
      </c>
      <c r="X305" s="467">
        <v>0.5</v>
      </c>
      <c r="Y305" s="466" t="s">
        <v>180</v>
      </c>
      <c r="Z305" s="465"/>
      <c r="AA305" s="791" t="s">
        <v>747</v>
      </c>
      <c r="AB305" s="791" t="s">
        <v>747</v>
      </c>
      <c r="AC305" s="791" t="s">
        <v>747</v>
      </c>
      <c r="AD305" s="791" t="s">
        <v>747</v>
      </c>
      <c r="AE305" s="791" t="s">
        <v>747</v>
      </c>
      <c r="AF305" s="791" t="s">
        <v>10</v>
      </c>
    </row>
    <row r="306" spans="1:32" s="404" customFormat="1" ht="15" customHeight="1" x14ac:dyDescent="0.2">
      <c r="A306" s="402"/>
      <c r="B306" s="824"/>
      <c r="C306" s="825"/>
      <c r="D306" s="792"/>
      <c r="E306" s="829"/>
      <c r="F306" s="843"/>
      <c r="G306" s="835"/>
      <c r="H306" s="829"/>
      <c r="I306" s="416" t="s">
        <v>179</v>
      </c>
      <c r="J306" s="432" t="s">
        <v>1073</v>
      </c>
      <c r="K306" s="416" t="s">
        <v>177</v>
      </c>
      <c r="L306" s="415"/>
      <c r="M306" s="416" t="s">
        <v>176</v>
      </c>
      <c r="N306" s="428">
        <f>N305</f>
        <v>500000</v>
      </c>
      <c r="O306" s="416" t="s">
        <v>175</v>
      </c>
      <c r="P306" s="426"/>
      <c r="Q306" s="416" t="s">
        <v>175</v>
      </c>
      <c r="R306" s="426"/>
      <c r="S306" s="416" t="s">
        <v>175</v>
      </c>
      <c r="T306" s="426"/>
      <c r="U306" s="478" t="s">
        <v>175</v>
      </c>
      <c r="V306" s="477"/>
      <c r="W306" s="463" t="s">
        <v>175</v>
      </c>
      <c r="X306" s="462"/>
      <c r="Y306" s="463" t="s">
        <v>174</v>
      </c>
      <c r="Z306" s="464"/>
      <c r="AA306" s="792"/>
      <c r="AB306" s="792"/>
      <c r="AC306" s="792"/>
      <c r="AD306" s="792"/>
      <c r="AE306" s="792"/>
      <c r="AF306" s="792"/>
    </row>
    <row r="307" spans="1:32" s="404" customFormat="1" ht="25.5" x14ac:dyDescent="0.2">
      <c r="A307" s="402"/>
      <c r="B307" s="824"/>
      <c r="C307" s="825"/>
      <c r="D307" s="792"/>
      <c r="E307" s="829"/>
      <c r="F307" s="843"/>
      <c r="G307" s="835"/>
      <c r="H307" s="829"/>
      <c r="I307" s="416" t="s">
        <v>173</v>
      </c>
      <c r="J307" s="596" t="s">
        <v>2005</v>
      </c>
      <c r="K307" s="416" t="s">
        <v>171</v>
      </c>
      <c r="L307" s="427"/>
      <c r="M307" s="416" t="s">
        <v>170</v>
      </c>
      <c r="N307" s="428"/>
      <c r="O307" s="416" t="s">
        <v>169</v>
      </c>
      <c r="P307" s="426"/>
      <c r="Q307" s="416" t="s">
        <v>169</v>
      </c>
      <c r="R307" s="426"/>
      <c r="S307" s="416" t="s">
        <v>169</v>
      </c>
      <c r="T307" s="426"/>
      <c r="U307" s="478" t="s">
        <v>169</v>
      </c>
      <c r="V307" s="477"/>
      <c r="W307" s="463" t="s">
        <v>169</v>
      </c>
      <c r="X307" s="462">
        <v>0.5</v>
      </c>
      <c r="Y307" s="781"/>
      <c r="Z307" s="782"/>
      <c r="AA307" s="792"/>
      <c r="AB307" s="792"/>
      <c r="AC307" s="792"/>
      <c r="AD307" s="792"/>
      <c r="AE307" s="792"/>
      <c r="AF307" s="792"/>
    </row>
    <row r="308" spans="1:32" s="404" customFormat="1" ht="15" customHeight="1" x14ac:dyDescent="0.2">
      <c r="A308" s="402"/>
      <c r="B308" s="824"/>
      <c r="C308" s="825"/>
      <c r="D308" s="792"/>
      <c r="E308" s="829"/>
      <c r="F308" s="843"/>
      <c r="G308" s="835"/>
      <c r="H308" s="829"/>
      <c r="I308" s="416" t="s">
        <v>168</v>
      </c>
      <c r="J308" s="427">
        <v>75</v>
      </c>
      <c r="K308" s="416" t="s">
        <v>167</v>
      </c>
      <c r="L308" s="427"/>
      <c r="M308" s="816"/>
      <c r="N308" s="817"/>
      <c r="O308" s="416" t="s">
        <v>166</v>
      </c>
      <c r="P308" s="426">
        <f>IF(P306="",P307-P305,P307-P306)</f>
        <v>0</v>
      </c>
      <c r="Q308" s="416" t="s">
        <v>166</v>
      </c>
      <c r="R308" s="426">
        <f>IF(R306="",R307-R305,R307-R306)</f>
        <v>0</v>
      </c>
      <c r="S308" s="416" t="s">
        <v>166</v>
      </c>
      <c r="T308" s="426">
        <f>IF(T306="",T307-T305,T307-T306)</f>
        <v>0</v>
      </c>
      <c r="U308" s="478" t="s">
        <v>166</v>
      </c>
      <c r="V308" s="477">
        <f>IF(V306="",V307-V305,V307-V306)</f>
        <v>0</v>
      </c>
      <c r="W308" s="463" t="s">
        <v>166</v>
      </c>
      <c r="X308" s="462">
        <f>IF(X306="",X307-X305,X307-X306)</f>
        <v>0</v>
      </c>
      <c r="Y308" s="781"/>
      <c r="Z308" s="782"/>
      <c r="AA308" s="792"/>
      <c r="AB308" s="792"/>
      <c r="AC308" s="792"/>
      <c r="AD308" s="792"/>
      <c r="AE308" s="792"/>
      <c r="AF308" s="792"/>
    </row>
    <row r="309" spans="1:32" s="404" customFormat="1" ht="15" customHeight="1" x14ac:dyDescent="0.2">
      <c r="A309" s="402"/>
      <c r="B309" s="824"/>
      <c r="C309" s="825"/>
      <c r="D309" s="792"/>
      <c r="E309" s="829"/>
      <c r="F309" s="843"/>
      <c r="G309" s="835"/>
      <c r="H309" s="829"/>
      <c r="I309" s="416" t="s">
        <v>165</v>
      </c>
      <c r="J309" s="415"/>
      <c r="K309" s="416" t="s">
        <v>164</v>
      </c>
      <c r="L309" s="415"/>
      <c r="M309" s="816"/>
      <c r="N309" s="817"/>
      <c r="O309" s="816"/>
      <c r="P309" s="817"/>
      <c r="Q309" s="816"/>
      <c r="R309" s="817"/>
      <c r="S309" s="816"/>
      <c r="T309" s="817"/>
      <c r="U309" s="857"/>
      <c r="V309" s="858"/>
      <c r="W309" s="781"/>
      <c r="X309" s="782"/>
      <c r="Y309" s="781"/>
      <c r="Z309" s="782"/>
      <c r="AA309" s="792"/>
      <c r="AB309" s="792"/>
      <c r="AC309" s="792"/>
      <c r="AD309" s="792"/>
      <c r="AE309" s="792"/>
      <c r="AF309" s="792"/>
    </row>
    <row r="310" spans="1:32" s="404" customFormat="1" ht="15" customHeight="1" x14ac:dyDescent="0.2">
      <c r="A310" s="402"/>
      <c r="B310" s="826"/>
      <c r="C310" s="827"/>
      <c r="D310" s="793"/>
      <c r="E310" s="830"/>
      <c r="F310" s="844"/>
      <c r="G310" s="836"/>
      <c r="H310" s="830"/>
      <c r="I310" s="406" t="s">
        <v>158</v>
      </c>
      <c r="J310" s="451">
        <v>44105</v>
      </c>
      <c r="K310" s="820"/>
      <c r="L310" s="821"/>
      <c r="M310" s="818"/>
      <c r="N310" s="819"/>
      <c r="O310" s="818"/>
      <c r="P310" s="819"/>
      <c r="Q310" s="818"/>
      <c r="R310" s="819"/>
      <c r="S310" s="818"/>
      <c r="T310" s="819"/>
      <c r="U310" s="859"/>
      <c r="V310" s="860"/>
      <c r="W310" s="783"/>
      <c r="X310" s="784"/>
      <c r="Y310" s="783"/>
      <c r="Z310" s="784"/>
      <c r="AA310" s="793"/>
      <c r="AB310" s="793"/>
      <c r="AC310" s="793"/>
      <c r="AD310" s="793"/>
      <c r="AE310" s="793"/>
      <c r="AF310" s="793"/>
    </row>
    <row r="311" spans="1:32" s="404" customFormat="1" ht="12.75" customHeight="1" x14ac:dyDescent="0.2">
      <c r="A311" s="402"/>
      <c r="B311" s="822" t="s">
        <v>1923</v>
      </c>
      <c r="C311" s="823"/>
      <c r="D311" s="791" t="s">
        <v>1921</v>
      </c>
      <c r="E311" s="828" t="s">
        <v>228</v>
      </c>
      <c r="F311" s="842"/>
      <c r="G311" s="834" t="s">
        <v>231</v>
      </c>
      <c r="H311" s="828"/>
      <c r="I311" s="434" t="s">
        <v>184</v>
      </c>
      <c r="J311" s="438">
        <v>500000</v>
      </c>
      <c r="K311" s="434" t="s">
        <v>183</v>
      </c>
      <c r="L311" s="437">
        <f>J316+J314-0.001</f>
        <v>44179.999000000003</v>
      </c>
      <c r="M311" s="434" t="s">
        <v>182</v>
      </c>
      <c r="N311" s="436">
        <f>J311</f>
        <v>500000</v>
      </c>
      <c r="O311" s="434" t="s">
        <v>181</v>
      </c>
      <c r="P311" s="435"/>
      <c r="Q311" s="434" t="s">
        <v>181</v>
      </c>
      <c r="R311" s="435"/>
      <c r="S311" s="434" t="s">
        <v>181</v>
      </c>
      <c r="T311" s="435"/>
      <c r="U311" s="480" t="s">
        <v>181</v>
      </c>
      <c r="V311" s="479"/>
      <c r="W311" s="466" t="s">
        <v>181</v>
      </c>
      <c r="X311" s="467">
        <v>0.9</v>
      </c>
      <c r="Y311" s="466" t="s">
        <v>180</v>
      </c>
      <c r="Z311" s="465"/>
      <c r="AA311" s="894" t="s">
        <v>747</v>
      </c>
      <c r="AB311" s="894" t="s">
        <v>747</v>
      </c>
      <c r="AC311" s="894" t="s">
        <v>747</v>
      </c>
      <c r="AD311" s="894" t="s">
        <v>747</v>
      </c>
      <c r="AE311" s="894" t="s">
        <v>747</v>
      </c>
      <c r="AF311" s="894" t="s">
        <v>10</v>
      </c>
    </row>
    <row r="312" spans="1:32" s="404" customFormat="1" ht="15" customHeight="1" x14ac:dyDescent="0.2">
      <c r="A312" s="402"/>
      <c r="B312" s="824"/>
      <c r="C312" s="825"/>
      <c r="D312" s="792"/>
      <c r="E312" s="829"/>
      <c r="F312" s="843"/>
      <c r="G312" s="835"/>
      <c r="H312" s="829"/>
      <c r="I312" s="416" t="s">
        <v>179</v>
      </c>
      <c r="J312" s="432" t="s">
        <v>1073</v>
      </c>
      <c r="K312" s="416" t="s">
        <v>177</v>
      </c>
      <c r="L312" s="415"/>
      <c r="M312" s="416" t="s">
        <v>176</v>
      </c>
      <c r="N312" s="428">
        <f>N311</f>
        <v>500000</v>
      </c>
      <c r="O312" s="416" t="s">
        <v>175</v>
      </c>
      <c r="P312" s="426"/>
      <c r="Q312" s="416" t="s">
        <v>175</v>
      </c>
      <c r="R312" s="426"/>
      <c r="S312" s="416" t="s">
        <v>175</v>
      </c>
      <c r="T312" s="426"/>
      <c r="U312" s="478" t="s">
        <v>175</v>
      </c>
      <c r="V312" s="477"/>
      <c r="W312" s="463" t="s">
        <v>175</v>
      </c>
      <c r="X312" s="462"/>
      <c r="Y312" s="463" t="s">
        <v>174</v>
      </c>
      <c r="Z312" s="464"/>
      <c r="AA312" s="895"/>
      <c r="AB312" s="895"/>
      <c r="AC312" s="895"/>
      <c r="AD312" s="895"/>
      <c r="AE312" s="895"/>
      <c r="AF312" s="895"/>
    </row>
    <row r="313" spans="1:32" s="404" customFormat="1" ht="25.5" x14ac:dyDescent="0.2">
      <c r="A313" s="402"/>
      <c r="B313" s="824"/>
      <c r="C313" s="825"/>
      <c r="D313" s="792"/>
      <c r="E313" s="829"/>
      <c r="F313" s="843"/>
      <c r="G313" s="835"/>
      <c r="H313" s="829"/>
      <c r="I313" s="416" t="s">
        <v>173</v>
      </c>
      <c r="J313" s="596" t="s">
        <v>2005</v>
      </c>
      <c r="K313" s="416" t="s">
        <v>171</v>
      </c>
      <c r="L313" s="427"/>
      <c r="M313" s="416" t="s">
        <v>170</v>
      </c>
      <c r="N313" s="428"/>
      <c r="O313" s="416" t="s">
        <v>169</v>
      </c>
      <c r="P313" s="426"/>
      <c r="Q313" s="416" t="s">
        <v>169</v>
      </c>
      <c r="R313" s="426"/>
      <c r="S313" s="416" t="s">
        <v>169</v>
      </c>
      <c r="T313" s="426"/>
      <c r="U313" s="478" t="s">
        <v>169</v>
      </c>
      <c r="V313" s="477"/>
      <c r="W313" s="463" t="s">
        <v>169</v>
      </c>
      <c r="X313" s="462">
        <v>0.9</v>
      </c>
      <c r="Y313" s="781"/>
      <c r="Z313" s="782"/>
      <c r="AA313" s="895"/>
      <c r="AB313" s="895"/>
      <c r="AC313" s="895"/>
      <c r="AD313" s="895"/>
      <c r="AE313" s="895"/>
      <c r="AF313" s="895"/>
    </row>
    <row r="314" spans="1:32" s="404" customFormat="1" ht="15" customHeight="1" x14ac:dyDescent="0.2">
      <c r="A314" s="402"/>
      <c r="B314" s="824"/>
      <c r="C314" s="825"/>
      <c r="D314" s="792"/>
      <c r="E314" s="829"/>
      <c r="F314" s="843"/>
      <c r="G314" s="835"/>
      <c r="H314" s="829"/>
      <c r="I314" s="416" t="s">
        <v>168</v>
      </c>
      <c r="J314" s="427">
        <v>75</v>
      </c>
      <c r="K314" s="416" t="s">
        <v>167</v>
      </c>
      <c r="L314" s="427"/>
      <c r="M314" s="816"/>
      <c r="N314" s="817"/>
      <c r="O314" s="416" t="s">
        <v>166</v>
      </c>
      <c r="P314" s="426">
        <f>IF(P312="",P313-P311,P313-P312)</f>
        <v>0</v>
      </c>
      <c r="Q314" s="416" t="s">
        <v>166</v>
      </c>
      <c r="R314" s="426">
        <f>IF(R312="",R313-R311,R313-R312)</f>
        <v>0</v>
      </c>
      <c r="S314" s="416" t="s">
        <v>166</v>
      </c>
      <c r="T314" s="426">
        <f>IF(T312="",T313-T311,T313-T312)</f>
        <v>0</v>
      </c>
      <c r="U314" s="478" t="s">
        <v>166</v>
      </c>
      <c r="V314" s="477">
        <f>IF(V312="",V313-V311,V313-V312)</f>
        <v>0</v>
      </c>
      <c r="W314" s="463" t="s">
        <v>166</v>
      </c>
      <c r="X314" s="462">
        <f>IF(X312="",X313-X311,X313-X312)</f>
        <v>0</v>
      </c>
      <c r="Y314" s="781"/>
      <c r="Z314" s="782"/>
      <c r="AA314" s="895"/>
      <c r="AB314" s="895"/>
      <c r="AC314" s="895"/>
      <c r="AD314" s="895"/>
      <c r="AE314" s="895"/>
      <c r="AF314" s="895"/>
    </row>
    <row r="315" spans="1:32" s="404" customFormat="1" ht="15" customHeight="1" x14ac:dyDescent="0.2">
      <c r="A315" s="402"/>
      <c r="B315" s="824"/>
      <c r="C315" s="825"/>
      <c r="D315" s="792"/>
      <c r="E315" s="829"/>
      <c r="F315" s="843"/>
      <c r="G315" s="835"/>
      <c r="H315" s="829"/>
      <c r="I315" s="416" t="s">
        <v>165</v>
      </c>
      <c r="J315" s="415"/>
      <c r="K315" s="416" t="s">
        <v>164</v>
      </c>
      <c r="L315" s="415"/>
      <c r="M315" s="816"/>
      <c r="N315" s="817"/>
      <c r="O315" s="816"/>
      <c r="P315" s="817"/>
      <c r="Q315" s="816"/>
      <c r="R315" s="817"/>
      <c r="S315" s="816"/>
      <c r="T315" s="817"/>
      <c r="U315" s="857"/>
      <c r="V315" s="858"/>
      <c r="W315" s="781"/>
      <c r="X315" s="782"/>
      <c r="Y315" s="781"/>
      <c r="Z315" s="782"/>
      <c r="AA315" s="895"/>
      <c r="AB315" s="895"/>
      <c r="AC315" s="895"/>
      <c r="AD315" s="895"/>
      <c r="AE315" s="895"/>
      <c r="AF315" s="895"/>
    </row>
    <row r="316" spans="1:32" s="404" customFormat="1" ht="15" customHeight="1" x14ac:dyDescent="0.2">
      <c r="A316" s="402"/>
      <c r="B316" s="826"/>
      <c r="C316" s="827"/>
      <c r="D316" s="793"/>
      <c r="E316" s="830"/>
      <c r="F316" s="844"/>
      <c r="G316" s="836"/>
      <c r="H316" s="830"/>
      <c r="I316" s="406" t="s">
        <v>158</v>
      </c>
      <c r="J316" s="451">
        <v>44105</v>
      </c>
      <c r="K316" s="820"/>
      <c r="L316" s="821"/>
      <c r="M316" s="818"/>
      <c r="N316" s="819"/>
      <c r="O316" s="818"/>
      <c r="P316" s="819"/>
      <c r="Q316" s="818"/>
      <c r="R316" s="819"/>
      <c r="S316" s="818"/>
      <c r="T316" s="819"/>
      <c r="U316" s="859"/>
      <c r="V316" s="860"/>
      <c r="W316" s="783"/>
      <c r="X316" s="784"/>
      <c r="Y316" s="783"/>
      <c r="Z316" s="784"/>
      <c r="AA316" s="896"/>
      <c r="AB316" s="896"/>
      <c r="AC316" s="896"/>
      <c r="AD316" s="896"/>
      <c r="AE316" s="896"/>
      <c r="AF316" s="896"/>
    </row>
    <row r="317" spans="1:32" s="404" customFormat="1" ht="12.75" customHeight="1" x14ac:dyDescent="0.2">
      <c r="A317" s="402"/>
      <c r="B317" s="822" t="s">
        <v>2181</v>
      </c>
      <c r="C317" s="823"/>
      <c r="D317" s="791" t="s">
        <v>1921</v>
      </c>
      <c r="E317" s="828" t="s">
        <v>228</v>
      </c>
      <c r="F317" s="842"/>
      <c r="G317" s="834" t="s">
        <v>231</v>
      </c>
      <c r="H317" s="828"/>
      <c r="I317" s="434" t="s">
        <v>184</v>
      </c>
      <c r="J317" s="438">
        <v>500000</v>
      </c>
      <c r="K317" s="434" t="s">
        <v>183</v>
      </c>
      <c r="L317" s="437">
        <f>J322+J320-0.001</f>
        <v>44179.999000000003</v>
      </c>
      <c r="M317" s="434" t="s">
        <v>182</v>
      </c>
      <c r="N317" s="436">
        <f>J317</f>
        <v>500000</v>
      </c>
      <c r="O317" s="434" t="s">
        <v>181</v>
      </c>
      <c r="P317" s="435"/>
      <c r="Q317" s="434" t="s">
        <v>181</v>
      </c>
      <c r="R317" s="435"/>
      <c r="S317" s="434" t="s">
        <v>181</v>
      </c>
      <c r="T317" s="435"/>
      <c r="U317" s="480" t="s">
        <v>181</v>
      </c>
      <c r="V317" s="479"/>
      <c r="W317" s="466" t="s">
        <v>181</v>
      </c>
      <c r="X317" s="467">
        <v>0.5</v>
      </c>
      <c r="Y317" s="466" t="s">
        <v>180</v>
      </c>
      <c r="Z317" s="465"/>
      <c r="AA317" s="894" t="s">
        <v>747</v>
      </c>
      <c r="AB317" s="894" t="s">
        <v>747</v>
      </c>
      <c r="AC317" s="894" t="s">
        <v>747</v>
      </c>
      <c r="AD317" s="894" t="s">
        <v>747</v>
      </c>
      <c r="AE317" s="894" t="s">
        <v>747</v>
      </c>
      <c r="AF317" s="894" t="s">
        <v>10</v>
      </c>
    </row>
    <row r="318" spans="1:32" s="404" customFormat="1" ht="15" customHeight="1" x14ac:dyDescent="0.2">
      <c r="A318" s="402"/>
      <c r="B318" s="824"/>
      <c r="C318" s="825"/>
      <c r="D318" s="792"/>
      <c r="E318" s="829"/>
      <c r="F318" s="843"/>
      <c r="G318" s="835"/>
      <c r="H318" s="829"/>
      <c r="I318" s="416" t="s">
        <v>179</v>
      </c>
      <c r="J318" s="432" t="s">
        <v>1073</v>
      </c>
      <c r="K318" s="416" t="s">
        <v>177</v>
      </c>
      <c r="L318" s="415"/>
      <c r="M318" s="416" t="s">
        <v>176</v>
      </c>
      <c r="N318" s="428">
        <f>N317</f>
        <v>500000</v>
      </c>
      <c r="O318" s="416" t="s">
        <v>175</v>
      </c>
      <c r="P318" s="426"/>
      <c r="Q318" s="416" t="s">
        <v>175</v>
      </c>
      <c r="R318" s="426"/>
      <c r="S318" s="416" t="s">
        <v>175</v>
      </c>
      <c r="T318" s="426"/>
      <c r="U318" s="478" t="s">
        <v>175</v>
      </c>
      <c r="V318" s="477"/>
      <c r="W318" s="463" t="s">
        <v>175</v>
      </c>
      <c r="X318" s="462"/>
      <c r="Y318" s="463" t="s">
        <v>174</v>
      </c>
      <c r="Z318" s="464"/>
      <c r="AA318" s="895"/>
      <c r="AB318" s="895"/>
      <c r="AC318" s="895"/>
      <c r="AD318" s="895"/>
      <c r="AE318" s="895"/>
      <c r="AF318" s="895"/>
    </row>
    <row r="319" spans="1:32" s="404" customFormat="1" ht="25.5" x14ac:dyDescent="0.2">
      <c r="A319" s="402"/>
      <c r="B319" s="824"/>
      <c r="C319" s="825"/>
      <c r="D319" s="792"/>
      <c r="E319" s="829"/>
      <c r="F319" s="843"/>
      <c r="G319" s="835"/>
      <c r="H319" s="829"/>
      <c r="I319" s="416" t="s">
        <v>173</v>
      </c>
      <c r="J319" s="596" t="s">
        <v>2005</v>
      </c>
      <c r="K319" s="416" t="s">
        <v>171</v>
      </c>
      <c r="L319" s="427"/>
      <c r="M319" s="416" t="s">
        <v>170</v>
      </c>
      <c r="N319" s="428"/>
      <c r="O319" s="416" t="s">
        <v>169</v>
      </c>
      <c r="P319" s="426"/>
      <c r="Q319" s="416" t="s">
        <v>169</v>
      </c>
      <c r="R319" s="426"/>
      <c r="S319" s="416" t="s">
        <v>169</v>
      </c>
      <c r="T319" s="426"/>
      <c r="U319" s="478" t="s">
        <v>169</v>
      </c>
      <c r="V319" s="477"/>
      <c r="W319" s="463" t="s">
        <v>169</v>
      </c>
      <c r="X319" s="462">
        <v>0.5</v>
      </c>
      <c r="Y319" s="781"/>
      <c r="Z319" s="782"/>
      <c r="AA319" s="895"/>
      <c r="AB319" s="895"/>
      <c r="AC319" s="895"/>
      <c r="AD319" s="895"/>
      <c r="AE319" s="895"/>
      <c r="AF319" s="895"/>
    </row>
    <row r="320" spans="1:32" s="404" customFormat="1" ht="15" customHeight="1" x14ac:dyDescent="0.2">
      <c r="A320" s="402"/>
      <c r="B320" s="824"/>
      <c r="C320" s="825"/>
      <c r="D320" s="792"/>
      <c r="E320" s="829"/>
      <c r="F320" s="843"/>
      <c r="G320" s="835"/>
      <c r="H320" s="829"/>
      <c r="I320" s="416" t="s">
        <v>168</v>
      </c>
      <c r="J320" s="427">
        <v>75</v>
      </c>
      <c r="K320" s="416" t="s">
        <v>167</v>
      </c>
      <c r="L320" s="427"/>
      <c r="M320" s="816"/>
      <c r="N320" s="817"/>
      <c r="O320" s="416" t="s">
        <v>166</v>
      </c>
      <c r="P320" s="426">
        <f>IF(P318="",P319-P317,P319-P318)</f>
        <v>0</v>
      </c>
      <c r="Q320" s="416" t="s">
        <v>166</v>
      </c>
      <c r="R320" s="426">
        <f>IF(R318="",R319-R317,R319-R318)</f>
        <v>0</v>
      </c>
      <c r="S320" s="416" t="s">
        <v>166</v>
      </c>
      <c r="T320" s="426">
        <f>IF(T318="",T319-T317,T319-T318)</f>
        <v>0</v>
      </c>
      <c r="U320" s="478" t="s">
        <v>166</v>
      </c>
      <c r="V320" s="477">
        <f>IF(V318="",V319-V317,V319-V318)</f>
        <v>0</v>
      </c>
      <c r="W320" s="463" t="s">
        <v>166</v>
      </c>
      <c r="X320" s="462">
        <f>IF(X318="",X319-X317,X319-X318)</f>
        <v>0</v>
      </c>
      <c r="Y320" s="781"/>
      <c r="Z320" s="782"/>
      <c r="AA320" s="895"/>
      <c r="AB320" s="895"/>
      <c r="AC320" s="895"/>
      <c r="AD320" s="895"/>
      <c r="AE320" s="895"/>
      <c r="AF320" s="895"/>
    </row>
    <row r="321" spans="1:32" s="404" customFormat="1" ht="15" customHeight="1" x14ac:dyDescent="0.2">
      <c r="A321" s="402"/>
      <c r="B321" s="824"/>
      <c r="C321" s="825"/>
      <c r="D321" s="792"/>
      <c r="E321" s="829"/>
      <c r="F321" s="843"/>
      <c r="G321" s="835"/>
      <c r="H321" s="829"/>
      <c r="I321" s="416" t="s">
        <v>165</v>
      </c>
      <c r="J321" s="415"/>
      <c r="K321" s="416" t="s">
        <v>164</v>
      </c>
      <c r="L321" s="415"/>
      <c r="M321" s="816"/>
      <c r="N321" s="817"/>
      <c r="O321" s="816"/>
      <c r="P321" s="817"/>
      <c r="Q321" s="816"/>
      <c r="R321" s="817"/>
      <c r="S321" s="816"/>
      <c r="T321" s="817"/>
      <c r="U321" s="857"/>
      <c r="V321" s="858"/>
      <c r="W321" s="781"/>
      <c r="X321" s="782"/>
      <c r="Y321" s="781"/>
      <c r="Z321" s="782"/>
      <c r="AA321" s="895"/>
      <c r="AB321" s="895"/>
      <c r="AC321" s="895"/>
      <c r="AD321" s="895"/>
      <c r="AE321" s="895"/>
      <c r="AF321" s="895"/>
    </row>
    <row r="322" spans="1:32" s="404" customFormat="1" ht="15" customHeight="1" x14ac:dyDescent="0.2">
      <c r="A322" s="402"/>
      <c r="B322" s="826"/>
      <c r="C322" s="827"/>
      <c r="D322" s="793"/>
      <c r="E322" s="830"/>
      <c r="F322" s="844"/>
      <c r="G322" s="836"/>
      <c r="H322" s="830"/>
      <c r="I322" s="406" t="s">
        <v>158</v>
      </c>
      <c r="J322" s="451">
        <v>44105</v>
      </c>
      <c r="K322" s="820"/>
      <c r="L322" s="821"/>
      <c r="M322" s="818"/>
      <c r="N322" s="819"/>
      <c r="O322" s="818"/>
      <c r="P322" s="819"/>
      <c r="Q322" s="818"/>
      <c r="R322" s="819"/>
      <c r="S322" s="818"/>
      <c r="T322" s="819"/>
      <c r="U322" s="859"/>
      <c r="V322" s="860"/>
      <c r="W322" s="783"/>
      <c r="X322" s="784"/>
      <c r="Y322" s="783"/>
      <c r="Z322" s="784"/>
      <c r="AA322" s="896"/>
      <c r="AB322" s="896"/>
      <c r="AC322" s="896"/>
      <c r="AD322" s="896"/>
      <c r="AE322" s="896"/>
      <c r="AF322" s="896"/>
    </row>
    <row r="323" spans="1:32" s="404" customFormat="1" ht="12.75" customHeight="1" x14ac:dyDescent="0.2">
      <c r="A323" s="402"/>
      <c r="B323" s="822" t="s">
        <v>1924</v>
      </c>
      <c r="C323" s="823"/>
      <c r="D323" s="791" t="s">
        <v>1921</v>
      </c>
      <c r="E323" s="828" t="s">
        <v>228</v>
      </c>
      <c r="F323" s="842"/>
      <c r="G323" s="834" t="s">
        <v>231</v>
      </c>
      <c r="H323" s="828"/>
      <c r="I323" s="434" t="s">
        <v>184</v>
      </c>
      <c r="J323" s="438">
        <v>500000</v>
      </c>
      <c r="K323" s="434" t="s">
        <v>183</v>
      </c>
      <c r="L323" s="437">
        <f>J328+J326-0.001</f>
        <v>44179.999000000003</v>
      </c>
      <c r="M323" s="434" t="s">
        <v>182</v>
      </c>
      <c r="N323" s="436">
        <f>J323</f>
        <v>500000</v>
      </c>
      <c r="O323" s="434" t="s">
        <v>181</v>
      </c>
      <c r="P323" s="435"/>
      <c r="Q323" s="434" t="s">
        <v>181</v>
      </c>
      <c r="R323" s="435"/>
      <c r="S323" s="434" t="s">
        <v>181</v>
      </c>
      <c r="T323" s="435"/>
      <c r="U323" s="466" t="s">
        <v>181</v>
      </c>
      <c r="V323" s="467">
        <v>1</v>
      </c>
      <c r="W323" s="466" t="s">
        <v>181</v>
      </c>
      <c r="X323" s="467">
        <v>0.75</v>
      </c>
      <c r="Y323" s="466" t="s">
        <v>180</v>
      </c>
      <c r="Z323" s="465"/>
      <c r="AA323" s="791" t="s">
        <v>747</v>
      </c>
      <c r="AB323" s="791" t="s">
        <v>747</v>
      </c>
      <c r="AC323" s="791" t="s">
        <v>747</v>
      </c>
      <c r="AD323" s="791" t="s">
        <v>227</v>
      </c>
      <c r="AE323" s="791" t="s">
        <v>227</v>
      </c>
      <c r="AF323" s="791" t="s">
        <v>10</v>
      </c>
    </row>
    <row r="324" spans="1:32" s="404" customFormat="1" ht="15" customHeight="1" x14ac:dyDescent="0.2">
      <c r="A324" s="402"/>
      <c r="B324" s="824"/>
      <c r="C324" s="825"/>
      <c r="D324" s="792"/>
      <c r="E324" s="829"/>
      <c r="F324" s="843"/>
      <c r="G324" s="835"/>
      <c r="H324" s="829"/>
      <c r="I324" s="416" t="s">
        <v>179</v>
      </c>
      <c r="J324" s="432" t="s">
        <v>1073</v>
      </c>
      <c r="K324" s="416" t="s">
        <v>177</v>
      </c>
      <c r="L324" s="415"/>
      <c r="M324" s="416" t="s">
        <v>176</v>
      </c>
      <c r="N324" s="428">
        <f>N323</f>
        <v>500000</v>
      </c>
      <c r="O324" s="416" t="s">
        <v>175</v>
      </c>
      <c r="P324" s="426"/>
      <c r="Q324" s="416" t="s">
        <v>175</v>
      </c>
      <c r="R324" s="426"/>
      <c r="S324" s="416" t="s">
        <v>175</v>
      </c>
      <c r="T324" s="426"/>
      <c r="U324" s="463" t="s">
        <v>175</v>
      </c>
      <c r="V324" s="462"/>
      <c r="W324" s="463" t="s">
        <v>175</v>
      </c>
      <c r="X324" s="462"/>
      <c r="Y324" s="463" t="s">
        <v>174</v>
      </c>
      <c r="Z324" s="464"/>
      <c r="AA324" s="792"/>
      <c r="AB324" s="792"/>
      <c r="AC324" s="792"/>
      <c r="AD324" s="792"/>
      <c r="AE324" s="792"/>
      <c r="AF324" s="792"/>
    </row>
    <row r="325" spans="1:32" s="404" customFormat="1" ht="33" customHeight="1" x14ac:dyDescent="0.2">
      <c r="A325" s="402"/>
      <c r="B325" s="824"/>
      <c r="C325" s="825"/>
      <c r="D325" s="792"/>
      <c r="E325" s="829"/>
      <c r="F325" s="843"/>
      <c r="G325" s="835"/>
      <c r="H325" s="829"/>
      <c r="I325" s="416" t="s">
        <v>173</v>
      </c>
      <c r="J325" s="596" t="s">
        <v>2005</v>
      </c>
      <c r="K325" s="416" t="s">
        <v>171</v>
      </c>
      <c r="L325" s="427"/>
      <c r="M325" s="416" t="s">
        <v>170</v>
      </c>
      <c r="N325" s="428"/>
      <c r="O325" s="416" t="s">
        <v>169</v>
      </c>
      <c r="P325" s="426"/>
      <c r="Q325" s="416" t="s">
        <v>169</v>
      </c>
      <c r="R325" s="426"/>
      <c r="S325" s="416" t="s">
        <v>169</v>
      </c>
      <c r="T325" s="426"/>
      <c r="U325" s="463" t="s">
        <v>169</v>
      </c>
      <c r="V325" s="462">
        <v>1</v>
      </c>
      <c r="W325" s="463" t="s">
        <v>169</v>
      </c>
      <c r="X325" s="462">
        <v>0.75</v>
      </c>
      <c r="Y325" s="781"/>
      <c r="Z325" s="782"/>
      <c r="AA325" s="792"/>
      <c r="AB325" s="792"/>
      <c r="AC325" s="792"/>
      <c r="AD325" s="792"/>
      <c r="AE325" s="792"/>
      <c r="AF325" s="792"/>
    </row>
    <row r="326" spans="1:32" s="404" customFormat="1" ht="15" customHeight="1" x14ac:dyDescent="0.2">
      <c r="A326" s="402"/>
      <c r="B326" s="824"/>
      <c r="C326" s="825"/>
      <c r="D326" s="792"/>
      <c r="E326" s="829"/>
      <c r="F326" s="843"/>
      <c r="G326" s="835"/>
      <c r="H326" s="829"/>
      <c r="I326" s="416" t="s">
        <v>168</v>
      </c>
      <c r="J326" s="427">
        <v>75</v>
      </c>
      <c r="K326" s="416" t="s">
        <v>167</v>
      </c>
      <c r="L326" s="427"/>
      <c r="M326" s="816"/>
      <c r="N326" s="817"/>
      <c r="O326" s="416" t="s">
        <v>166</v>
      </c>
      <c r="P326" s="426">
        <f>IF(P324="",P325-P323,P325-P324)</f>
        <v>0</v>
      </c>
      <c r="Q326" s="416" t="s">
        <v>166</v>
      </c>
      <c r="R326" s="426">
        <f>IF(R324="",R325-R323,R325-R324)</f>
        <v>0</v>
      </c>
      <c r="S326" s="416" t="s">
        <v>166</v>
      </c>
      <c r="T326" s="426">
        <f>IF(T324="",T325-T323,T325-T324)</f>
        <v>0</v>
      </c>
      <c r="U326" s="463" t="s">
        <v>166</v>
      </c>
      <c r="V326" s="462">
        <f>IF(V324="",V325-V323,V325-V324)</f>
        <v>0</v>
      </c>
      <c r="W326" s="463" t="s">
        <v>166</v>
      </c>
      <c r="X326" s="462">
        <f>IF(X324="",X325-X323,X325-X324)</f>
        <v>0</v>
      </c>
      <c r="Y326" s="781"/>
      <c r="Z326" s="782"/>
      <c r="AA326" s="792"/>
      <c r="AB326" s="792"/>
      <c r="AC326" s="792"/>
      <c r="AD326" s="792"/>
      <c r="AE326" s="792"/>
      <c r="AF326" s="792"/>
    </row>
    <row r="327" spans="1:32" s="404" customFormat="1" ht="15" customHeight="1" x14ac:dyDescent="0.2">
      <c r="A327" s="402"/>
      <c r="B327" s="824"/>
      <c r="C327" s="825"/>
      <c r="D327" s="792"/>
      <c r="E327" s="829"/>
      <c r="F327" s="843"/>
      <c r="G327" s="835"/>
      <c r="H327" s="829"/>
      <c r="I327" s="416" t="s">
        <v>165</v>
      </c>
      <c r="J327" s="415"/>
      <c r="K327" s="416" t="s">
        <v>164</v>
      </c>
      <c r="L327" s="415"/>
      <c r="M327" s="816"/>
      <c r="N327" s="817"/>
      <c r="O327" s="816"/>
      <c r="P327" s="817"/>
      <c r="Q327" s="816"/>
      <c r="R327" s="817"/>
      <c r="S327" s="816"/>
      <c r="T327" s="817"/>
      <c r="U327" s="781"/>
      <c r="V327" s="782"/>
      <c r="W327" s="781"/>
      <c r="X327" s="782"/>
      <c r="Y327" s="781"/>
      <c r="Z327" s="782"/>
      <c r="AA327" s="792"/>
      <c r="AB327" s="792"/>
      <c r="AC327" s="792"/>
      <c r="AD327" s="792"/>
      <c r="AE327" s="792"/>
      <c r="AF327" s="792"/>
    </row>
    <row r="328" spans="1:32" s="404" customFormat="1" ht="15" customHeight="1" x14ac:dyDescent="0.2">
      <c r="A328" s="402"/>
      <c r="B328" s="826"/>
      <c r="C328" s="827"/>
      <c r="D328" s="793"/>
      <c r="E328" s="830"/>
      <c r="F328" s="844"/>
      <c r="G328" s="836"/>
      <c r="H328" s="830"/>
      <c r="I328" s="406" t="s">
        <v>158</v>
      </c>
      <c r="J328" s="451">
        <v>44105</v>
      </c>
      <c r="K328" s="820"/>
      <c r="L328" s="821"/>
      <c r="M328" s="818"/>
      <c r="N328" s="819"/>
      <c r="O328" s="818"/>
      <c r="P328" s="819"/>
      <c r="Q328" s="818"/>
      <c r="R328" s="819"/>
      <c r="S328" s="818"/>
      <c r="T328" s="819"/>
      <c r="U328" s="783"/>
      <c r="V328" s="784"/>
      <c r="W328" s="783"/>
      <c r="X328" s="784"/>
      <c r="Y328" s="783"/>
      <c r="Z328" s="784"/>
      <c r="AA328" s="793"/>
      <c r="AB328" s="793"/>
      <c r="AC328" s="793"/>
      <c r="AD328" s="793"/>
      <c r="AE328" s="793"/>
      <c r="AF328" s="793"/>
    </row>
    <row r="329" spans="1:32" s="404" customFormat="1" ht="12.75" customHeight="1" x14ac:dyDescent="0.2">
      <c r="A329" s="402"/>
      <c r="B329" s="822" t="s">
        <v>133</v>
      </c>
      <c r="C329" s="823"/>
      <c r="D329" s="791" t="s">
        <v>470</v>
      </c>
      <c r="E329" s="879" t="s">
        <v>995</v>
      </c>
      <c r="F329" s="831"/>
      <c r="G329" s="834" t="s">
        <v>259</v>
      </c>
      <c r="H329" s="828" t="s">
        <v>193</v>
      </c>
      <c r="I329" s="434" t="s">
        <v>184</v>
      </c>
      <c r="J329" s="438">
        <v>2000000</v>
      </c>
      <c r="K329" s="434" t="s">
        <v>183</v>
      </c>
      <c r="L329" s="437">
        <f>J334+J332</f>
        <v>43801</v>
      </c>
      <c r="M329" s="434" t="s">
        <v>182</v>
      </c>
      <c r="N329" s="436">
        <f>J329</f>
        <v>2000000</v>
      </c>
      <c r="O329" s="434" t="s">
        <v>181</v>
      </c>
      <c r="P329" s="435"/>
      <c r="Q329" s="434" t="s">
        <v>181</v>
      </c>
      <c r="R329" s="435"/>
      <c r="S329" s="434" t="s">
        <v>181</v>
      </c>
      <c r="T329" s="435"/>
      <c r="U329" s="434" t="s">
        <v>181</v>
      </c>
      <c r="V329" s="435"/>
      <c r="W329" s="466" t="s">
        <v>181</v>
      </c>
      <c r="X329" s="467"/>
      <c r="Y329" s="466" t="s">
        <v>180</v>
      </c>
      <c r="Z329" s="465"/>
      <c r="AA329" s="791" t="s">
        <v>134</v>
      </c>
      <c r="AB329" s="791" t="s">
        <v>134</v>
      </c>
      <c r="AC329" s="791" t="s">
        <v>134</v>
      </c>
      <c r="AD329" s="791" t="s">
        <v>134</v>
      </c>
      <c r="AE329" s="791" t="s">
        <v>134</v>
      </c>
      <c r="AF329" s="791" t="s">
        <v>134</v>
      </c>
    </row>
    <row r="330" spans="1:32" s="404" customFormat="1" ht="15" customHeight="1" x14ac:dyDescent="0.2">
      <c r="A330" s="402"/>
      <c r="B330" s="824"/>
      <c r="C330" s="825"/>
      <c r="D330" s="792"/>
      <c r="E330" s="880"/>
      <c r="F330" s="832"/>
      <c r="G330" s="835"/>
      <c r="H330" s="829"/>
      <c r="I330" s="416" t="s">
        <v>179</v>
      </c>
      <c r="J330" s="432" t="s">
        <v>988</v>
      </c>
      <c r="K330" s="416" t="s">
        <v>177</v>
      </c>
      <c r="L330" s="415">
        <f>L329+L332</f>
        <v>43801</v>
      </c>
      <c r="M330" s="416" t="s">
        <v>176</v>
      </c>
      <c r="N330" s="428">
        <f>N329</f>
        <v>2000000</v>
      </c>
      <c r="O330" s="416" t="s">
        <v>175</v>
      </c>
      <c r="P330" s="426"/>
      <c r="Q330" s="416" t="s">
        <v>175</v>
      </c>
      <c r="R330" s="426"/>
      <c r="S330" s="416" t="s">
        <v>175</v>
      </c>
      <c r="T330" s="426"/>
      <c r="U330" s="416" t="s">
        <v>175</v>
      </c>
      <c r="V330" s="426"/>
      <c r="W330" s="463" t="s">
        <v>175</v>
      </c>
      <c r="X330" s="462"/>
      <c r="Y330" s="463" t="s">
        <v>174</v>
      </c>
      <c r="Z330" s="464"/>
      <c r="AA330" s="792"/>
      <c r="AB330" s="792"/>
      <c r="AC330" s="792"/>
      <c r="AD330" s="792"/>
      <c r="AE330" s="792"/>
      <c r="AF330" s="792"/>
    </row>
    <row r="331" spans="1:32" s="404" customFormat="1" x14ac:dyDescent="0.2">
      <c r="A331" s="402"/>
      <c r="B331" s="824"/>
      <c r="C331" s="825"/>
      <c r="D331" s="792"/>
      <c r="E331" s="880"/>
      <c r="F331" s="832"/>
      <c r="G331" s="835"/>
      <c r="H331" s="829"/>
      <c r="I331" s="416" t="s">
        <v>173</v>
      </c>
      <c r="J331" s="429" t="s">
        <v>192</v>
      </c>
      <c r="K331" s="416" t="s">
        <v>171</v>
      </c>
      <c r="L331" s="427"/>
      <c r="M331" s="416" t="s">
        <v>170</v>
      </c>
      <c r="N331" s="428"/>
      <c r="O331" s="416" t="s">
        <v>169</v>
      </c>
      <c r="P331" s="426"/>
      <c r="Q331" s="416" t="s">
        <v>169</v>
      </c>
      <c r="R331" s="426"/>
      <c r="S331" s="416" t="s">
        <v>169</v>
      </c>
      <c r="T331" s="426"/>
      <c r="U331" s="416" t="s">
        <v>169</v>
      </c>
      <c r="V331" s="426"/>
      <c r="W331" s="463" t="s">
        <v>169</v>
      </c>
      <c r="X331" s="462"/>
      <c r="Y331" s="781"/>
      <c r="Z331" s="782"/>
      <c r="AA331" s="792"/>
      <c r="AB331" s="792"/>
      <c r="AC331" s="792"/>
      <c r="AD331" s="792"/>
      <c r="AE331" s="792"/>
      <c r="AF331" s="792"/>
    </row>
    <row r="332" spans="1:32" s="404" customFormat="1" ht="15" customHeight="1" x14ac:dyDescent="0.2">
      <c r="A332" s="402"/>
      <c r="B332" s="824"/>
      <c r="C332" s="825"/>
      <c r="D332" s="792"/>
      <c r="E332" s="880"/>
      <c r="F332" s="832"/>
      <c r="G332" s="835"/>
      <c r="H332" s="829"/>
      <c r="I332" s="416" t="s">
        <v>168</v>
      </c>
      <c r="J332" s="427">
        <v>257</v>
      </c>
      <c r="K332" s="416" t="s">
        <v>167</v>
      </c>
      <c r="L332" s="427"/>
      <c r="M332" s="816"/>
      <c r="N332" s="817"/>
      <c r="O332" s="416" t="s">
        <v>166</v>
      </c>
      <c r="P332" s="426">
        <f>IF(P330="",P331-P329,P331-P330)</f>
        <v>0</v>
      </c>
      <c r="Q332" s="416" t="s">
        <v>166</v>
      </c>
      <c r="R332" s="426">
        <f>IF(R330="",R331-R329,R331-R330)</f>
        <v>0</v>
      </c>
      <c r="S332" s="416" t="s">
        <v>166</v>
      </c>
      <c r="T332" s="426">
        <f>IF(T330="",T331-T329,T331-T330)</f>
        <v>0</v>
      </c>
      <c r="U332" s="416" t="s">
        <v>166</v>
      </c>
      <c r="V332" s="426">
        <f>IF(V330="",V331-V329,V331-V330)</f>
        <v>0</v>
      </c>
      <c r="W332" s="463" t="s">
        <v>166</v>
      </c>
      <c r="X332" s="462">
        <f>IF(X330="",X331-X329,X331-X330)</f>
        <v>0</v>
      </c>
      <c r="Y332" s="781"/>
      <c r="Z332" s="782"/>
      <c r="AA332" s="792"/>
      <c r="AB332" s="792"/>
      <c r="AC332" s="792"/>
      <c r="AD332" s="792"/>
      <c r="AE332" s="792"/>
      <c r="AF332" s="792"/>
    </row>
    <row r="333" spans="1:32" s="404" customFormat="1" ht="15" customHeight="1" x14ac:dyDescent="0.2">
      <c r="A333" s="402"/>
      <c r="B333" s="824"/>
      <c r="C333" s="825"/>
      <c r="D333" s="792"/>
      <c r="E333" s="880"/>
      <c r="F333" s="832"/>
      <c r="G333" s="835"/>
      <c r="H333" s="829"/>
      <c r="I333" s="416" t="s">
        <v>165</v>
      </c>
      <c r="J333" s="415"/>
      <c r="K333" s="416" t="s">
        <v>164</v>
      </c>
      <c r="L333" s="415"/>
      <c r="M333" s="816"/>
      <c r="N333" s="817"/>
      <c r="O333" s="816"/>
      <c r="P333" s="817"/>
      <c r="Q333" s="816"/>
      <c r="R333" s="817"/>
      <c r="S333" s="816"/>
      <c r="T333" s="817"/>
      <c r="U333" s="816"/>
      <c r="V333" s="817"/>
      <c r="W333" s="781"/>
      <c r="X333" s="782"/>
      <c r="Y333" s="781"/>
      <c r="Z333" s="782"/>
      <c r="AA333" s="792"/>
      <c r="AB333" s="792"/>
      <c r="AC333" s="792"/>
      <c r="AD333" s="792"/>
      <c r="AE333" s="792"/>
      <c r="AF333" s="792"/>
    </row>
    <row r="334" spans="1:32" s="404" customFormat="1" ht="15" customHeight="1" x14ac:dyDescent="0.2">
      <c r="A334" s="402"/>
      <c r="B334" s="826"/>
      <c r="C334" s="827"/>
      <c r="D334" s="793"/>
      <c r="E334" s="881"/>
      <c r="F334" s="833"/>
      <c r="G334" s="836"/>
      <c r="H334" s="830"/>
      <c r="I334" s="406" t="s">
        <v>158</v>
      </c>
      <c r="J334" s="451">
        <v>43544</v>
      </c>
      <c r="K334" s="820"/>
      <c r="L334" s="821"/>
      <c r="M334" s="818"/>
      <c r="N334" s="819"/>
      <c r="O334" s="818"/>
      <c r="P334" s="819"/>
      <c r="Q334" s="818"/>
      <c r="R334" s="819"/>
      <c r="S334" s="818"/>
      <c r="T334" s="819"/>
      <c r="U334" s="818"/>
      <c r="V334" s="819"/>
      <c r="W334" s="783"/>
      <c r="X334" s="784"/>
      <c r="Y334" s="783"/>
      <c r="Z334" s="784"/>
      <c r="AA334" s="793"/>
      <c r="AB334" s="793"/>
      <c r="AC334" s="793"/>
      <c r="AD334" s="793"/>
      <c r="AE334" s="793"/>
      <c r="AF334" s="793"/>
    </row>
    <row r="335" spans="1:32" s="404" customFormat="1" ht="12.75" customHeight="1" x14ac:dyDescent="0.2">
      <c r="A335" s="402"/>
      <c r="B335" s="822" t="s">
        <v>137</v>
      </c>
      <c r="C335" s="823"/>
      <c r="D335" s="791" t="s">
        <v>470</v>
      </c>
      <c r="E335" s="828" t="s">
        <v>663</v>
      </c>
      <c r="F335" s="831"/>
      <c r="G335" s="834" t="s">
        <v>218</v>
      </c>
      <c r="H335" s="828" t="s">
        <v>193</v>
      </c>
      <c r="I335" s="434" t="s">
        <v>184</v>
      </c>
      <c r="J335" s="438">
        <v>2000000</v>
      </c>
      <c r="K335" s="434" t="s">
        <v>183</v>
      </c>
      <c r="L335" s="437">
        <f>J340+J338</f>
        <v>43877</v>
      </c>
      <c r="M335" s="434" t="s">
        <v>182</v>
      </c>
      <c r="N335" s="436">
        <f>J335</f>
        <v>2000000</v>
      </c>
      <c r="O335" s="434" t="s">
        <v>181</v>
      </c>
      <c r="P335" s="435">
        <v>0.42270000000000002</v>
      </c>
      <c r="Q335" s="434" t="s">
        <v>181</v>
      </c>
      <c r="R335" s="435">
        <v>0.42270000000000002</v>
      </c>
      <c r="S335" s="434" t="s">
        <v>181</v>
      </c>
      <c r="T335" s="435">
        <v>0.42270000000000002</v>
      </c>
      <c r="U335" s="480" t="s">
        <v>181</v>
      </c>
      <c r="V335" s="479">
        <v>0.42270000000000002</v>
      </c>
      <c r="W335" s="466" t="s">
        <v>181</v>
      </c>
      <c r="X335" s="467">
        <v>0.7</v>
      </c>
      <c r="Y335" s="466" t="s">
        <v>180</v>
      </c>
      <c r="Z335" s="465"/>
      <c r="AA335" s="791" t="s">
        <v>138</v>
      </c>
      <c r="AB335" s="791" t="s">
        <v>138</v>
      </c>
      <c r="AC335" s="791" t="s">
        <v>138</v>
      </c>
      <c r="AD335" s="791" t="s">
        <v>138</v>
      </c>
      <c r="AE335" s="791" t="s">
        <v>138</v>
      </c>
      <c r="AF335" s="791" t="s">
        <v>10</v>
      </c>
    </row>
    <row r="336" spans="1:32" s="404" customFormat="1" ht="15" customHeight="1" x14ac:dyDescent="0.2">
      <c r="A336" s="402"/>
      <c r="B336" s="824"/>
      <c r="C336" s="825"/>
      <c r="D336" s="792"/>
      <c r="E336" s="829"/>
      <c r="F336" s="832"/>
      <c r="G336" s="835"/>
      <c r="H336" s="829"/>
      <c r="I336" s="416" t="s">
        <v>179</v>
      </c>
      <c r="J336" s="432" t="s">
        <v>988</v>
      </c>
      <c r="K336" s="416" t="s">
        <v>177</v>
      </c>
      <c r="L336" s="415">
        <f>L335+L338</f>
        <v>43877</v>
      </c>
      <c r="M336" s="416" t="s">
        <v>176</v>
      </c>
      <c r="N336" s="428">
        <f>N335</f>
        <v>2000000</v>
      </c>
      <c r="O336" s="416" t="s">
        <v>175</v>
      </c>
      <c r="P336" s="426"/>
      <c r="Q336" s="416" t="s">
        <v>175</v>
      </c>
      <c r="R336" s="426"/>
      <c r="S336" s="416" t="s">
        <v>175</v>
      </c>
      <c r="T336" s="426"/>
      <c r="U336" s="478" t="s">
        <v>175</v>
      </c>
      <c r="V336" s="477"/>
      <c r="W336" s="463" t="s">
        <v>175</v>
      </c>
      <c r="X336" s="462"/>
      <c r="Y336" s="463" t="s">
        <v>174</v>
      </c>
      <c r="Z336" s="464"/>
      <c r="AA336" s="792"/>
      <c r="AB336" s="792"/>
      <c r="AC336" s="792"/>
      <c r="AD336" s="792"/>
      <c r="AE336" s="792"/>
      <c r="AF336" s="792"/>
    </row>
    <row r="337" spans="1:33" s="404" customFormat="1" x14ac:dyDescent="0.2">
      <c r="A337" s="402"/>
      <c r="B337" s="824"/>
      <c r="C337" s="825"/>
      <c r="D337" s="792"/>
      <c r="E337" s="829"/>
      <c r="F337" s="832"/>
      <c r="G337" s="835"/>
      <c r="H337" s="829"/>
      <c r="I337" s="416" t="s">
        <v>173</v>
      </c>
      <c r="J337" s="429" t="s">
        <v>192</v>
      </c>
      <c r="K337" s="416" t="s">
        <v>171</v>
      </c>
      <c r="L337" s="427"/>
      <c r="M337" s="416" t="s">
        <v>170</v>
      </c>
      <c r="N337" s="428"/>
      <c r="O337" s="416" t="s">
        <v>169</v>
      </c>
      <c r="P337" s="426">
        <v>0.317</v>
      </c>
      <c r="Q337" s="416" t="s">
        <v>169</v>
      </c>
      <c r="R337" s="426">
        <v>0.317</v>
      </c>
      <c r="S337" s="416" t="s">
        <v>169</v>
      </c>
      <c r="T337" s="426">
        <v>0.317</v>
      </c>
      <c r="U337" s="478" t="s">
        <v>169</v>
      </c>
      <c r="V337" s="477">
        <v>0.317</v>
      </c>
      <c r="W337" s="463" t="s">
        <v>169</v>
      </c>
      <c r="X337" s="462">
        <v>0.7</v>
      </c>
      <c r="Y337" s="781"/>
      <c r="Z337" s="782"/>
      <c r="AA337" s="792"/>
      <c r="AB337" s="792"/>
      <c r="AC337" s="792"/>
      <c r="AD337" s="792"/>
      <c r="AE337" s="792"/>
      <c r="AF337" s="792"/>
    </row>
    <row r="338" spans="1:33" s="404" customFormat="1" ht="15" customHeight="1" x14ac:dyDescent="0.2">
      <c r="A338" s="402"/>
      <c r="B338" s="824"/>
      <c r="C338" s="825"/>
      <c r="D338" s="792"/>
      <c r="E338" s="829"/>
      <c r="F338" s="832"/>
      <c r="G338" s="835"/>
      <c r="H338" s="829"/>
      <c r="I338" s="416" t="s">
        <v>168</v>
      </c>
      <c r="J338" s="427">
        <v>90</v>
      </c>
      <c r="K338" s="416" t="s">
        <v>167</v>
      </c>
      <c r="L338" s="427"/>
      <c r="M338" s="816"/>
      <c r="N338" s="817"/>
      <c r="O338" s="416" t="s">
        <v>166</v>
      </c>
      <c r="P338" s="426">
        <f>IF(P336="",P337-P335,P337-P336)</f>
        <v>-0.10570000000000002</v>
      </c>
      <c r="Q338" s="416" t="s">
        <v>166</v>
      </c>
      <c r="R338" s="426">
        <f>IF(R336="",R337-R335,R337-R336)</f>
        <v>-0.10570000000000002</v>
      </c>
      <c r="S338" s="416" t="s">
        <v>166</v>
      </c>
      <c r="T338" s="426">
        <f>IF(T336="",T337-T335,T337-T336)</f>
        <v>-0.10570000000000002</v>
      </c>
      <c r="U338" s="478" t="s">
        <v>166</v>
      </c>
      <c r="V338" s="477">
        <f>IF(V336="",V337-V335,V337-V336)</f>
        <v>-0.10570000000000002</v>
      </c>
      <c r="W338" s="463" t="s">
        <v>166</v>
      </c>
      <c r="X338" s="462">
        <f>IF(X336="",X337-X335,X337-X336)</f>
        <v>0</v>
      </c>
      <c r="Y338" s="781"/>
      <c r="Z338" s="782"/>
      <c r="AA338" s="792"/>
      <c r="AB338" s="792"/>
      <c r="AC338" s="792"/>
      <c r="AD338" s="792"/>
      <c r="AE338" s="792"/>
      <c r="AF338" s="792"/>
    </row>
    <row r="339" spans="1:33" s="404" customFormat="1" ht="15" customHeight="1" x14ac:dyDescent="0.2">
      <c r="A339" s="402"/>
      <c r="B339" s="824"/>
      <c r="C339" s="825"/>
      <c r="D339" s="792"/>
      <c r="E339" s="829"/>
      <c r="F339" s="832"/>
      <c r="G339" s="835"/>
      <c r="H339" s="829"/>
      <c r="I339" s="416" t="s">
        <v>165</v>
      </c>
      <c r="J339" s="415"/>
      <c r="K339" s="416" t="s">
        <v>164</v>
      </c>
      <c r="L339" s="415"/>
      <c r="M339" s="816"/>
      <c r="N339" s="817"/>
      <c r="O339" s="816"/>
      <c r="P339" s="817"/>
      <c r="Q339" s="816"/>
      <c r="R339" s="817"/>
      <c r="S339" s="816"/>
      <c r="T339" s="817"/>
      <c r="U339" s="857"/>
      <c r="V339" s="858"/>
      <c r="W339" s="781"/>
      <c r="X339" s="782"/>
      <c r="Y339" s="781"/>
      <c r="Z339" s="782"/>
      <c r="AA339" s="792"/>
      <c r="AB339" s="792"/>
      <c r="AC339" s="792"/>
      <c r="AD339" s="792"/>
      <c r="AE339" s="792"/>
      <c r="AF339" s="792"/>
    </row>
    <row r="340" spans="1:33" s="404" customFormat="1" ht="15" customHeight="1" x14ac:dyDescent="0.2">
      <c r="A340" s="402"/>
      <c r="B340" s="826"/>
      <c r="C340" s="827"/>
      <c r="D340" s="793"/>
      <c r="E340" s="830"/>
      <c r="F340" s="833"/>
      <c r="G340" s="836"/>
      <c r="H340" s="830"/>
      <c r="I340" s="406" t="s">
        <v>158</v>
      </c>
      <c r="J340" s="451">
        <v>43787</v>
      </c>
      <c r="K340" s="820"/>
      <c r="L340" s="821"/>
      <c r="M340" s="818"/>
      <c r="N340" s="819"/>
      <c r="O340" s="818"/>
      <c r="P340" s="819"/>
      <c r="Q340" s="818"/>
      <c r="R340" s="819"/>
      <c r="S340" s="818"/>
      <c r="T340" s="819"/>
      <c r="U340" s="859"/>
      <c r="V340" s="860"/>
      <c r="W340" s="783"/>
      <c r="X340" s="784"/>
      <c r="Y340" s="783"/>
      <c r="Z340" s="784"/>
      <c r="AA340" s="793"/>
      <c r="AB340" s="793"/>
      <c r="AC340" s="793"/>
      <c r="AD340" s="793"/>
      <c r="AE340" s="793"/>
      <c r="AF340" s="793"/>
    </row>
    <row r="341" spans="1:33" s="597" customFormat="1" ht="12.75" customHeight="1" x14ac:dyDescent="0.2">
      <c r="B341" s="794" t="s">
        <v>2082</v>
      </c>
      <c r="C341" s="795"/>
      <c r="D341" s="800" t="s">
        <v>2085</v>
      </c>
      <c r="E341" s="803" t="s">
        <v>219</v>
      </c>
      <c r="F341" s="806"/>
      <c r="G341" s="809"/>
      <c r="H341" s="803" t="s">
        <v>193</v>
      </c>
      <c r="I341" s="605" t="s">
        <v>184</v>
      </c>
      <c r="J341" s="606">
        <v>1500000</v>
      </c>
      <c r="K341" s="605" t="s">
        <v>183</v>
      </c>
      <c r="L341" s="631">
        <f>J346+J344-0.01</f>
        <v>44145.99</v>
      </c>
      <c r="M341" s="605" t="s">
        <v>182</v>
      </c>
      <c r="N341" s="608">
        <f>J341</f>
        <v>1500000</v>
      </c>
      <c r="O341" s="605" t="s">
        <v>181</v>
      </c>
      <c r="P341" s="609"/>
      <c r="Q341" s="632" t="s">
        <v>181</v>
      </c>
      <c r="R341" s="633"/>
      <c r="S341" s="649" t="s">
        <v>181</v>
      </c>
      <c r="T341" s="650">
        <v>0.41210000000000002</v>
      </c>
      <c r="U341" s="649" t="s">
        <v>181</v>
      </c>
      <c r="V341" s="650">
        <v>0.41210000000000002</v>
      </c>
      <c r="W341" s="725" t="s">
        <v>181</v>
      </c>
      <c r="X341" s="1017">
        <v>0.41210000000000002</v>
      </c>
      <c r="Y341" s="466" t="s">
        <v>180</v>
      </c>
      <c r="Z341" s="465"/>
      <c r="AA341" s="791" t="s">
        <v>227</v>
      </c>
      <c r="AB341" s="791" t="s">
        <v>227</v>
      </c>
      <c r="AC341" s="791" t="s">
        <v>227</v>
      </c>
      <c r="AD341" s="791" t="s">
        <v>227</v>
      </c>
      <c r="AE341" s="791" t="s">
        <v>227</v>
      </c>
      <c r="AF341" s="791" t="s">
        <v>2141</v>
      </c>
      <c r="AG341" s="724"/>
    </row>
    <row r="342" spans="1:33" s="597" customFormat="1" ht="15" customHeight="1" x14ac:dyDescent="0.2">
      <c r="B342" s="796"/>
      <c r="C342" s="797"/>
      <c r="D342" s="801"/>
      <c r="E342" s="804"/>
      <c r="F342" s="807"/>
      <c r="G342" s="810"/>
      <c r="H342" s="804"/>
      <c r="I342" s="615" t="s">
        <v>179</v>
      </c>
      <c r="J342" s="616" t="s">
        <v>990</v>
      </c>
      <c r="K342" s="615" t="s">
        <v>177</v>
      </c>
      <c r="L342" s="617"/>
      <c r="M342" s="615" t="s">
        <v>176</v>
      </c>
      <c r="N342" s="618">
        <f>N341</f>
        <v>1500000</v>
      </c>
      <c r="O342" s="615" t="s">
        <v>175</v>
      </c>
      <c r="P342" s="619"/>
      <c r="Q342" s="634" t="s">
        <v>175</v>
      </c>
      <c r="R342" s="635"/>
      <c r="S342" s="651" t="s">
        <v>175</v>
      </c>
      <c r="T342" s="652"/>
      <c r="U342" s="651" t="s">
        <v>175</v>
      </c>
      <c r="V342" s="652"/>
      <c r="W342" s="727" t="s">
        <v>175</v>
      </c>
      <c r="X342" s="728"/>
      <c r="Y342" s="463" t="s">
        <v>174</v>
      </c>
      <c r="Z342" s="464"/>
      <c r="AA342" s="792"/>
      <c r="AB342" s="792"/>
      <c r="AC342" s="792"/>
      <c r="AD342" s="792"/>
      <c r="AE342" s="792"/>
      <c r="AF342" s="792"/>
      <c r="AG342" s="724"/>
    </row>
    <row r="343" spans="1:33" s="597" customFormat="1" x14ac:dyDescent="0.2">
      <c r="B343" s="796"/>
      <c r="C343" s="797"/>
      <c r="D343" s="801"/>
      <c r="E343" s="804"/>
      <c r="F343" s="807"/>
      <c r="G343" s="810"/>
      <c r="H343" s="804"/>
      <c r="I343" s="615" t="s">
        <v>173</v>
      </c>
      <c r="J343" s="621" t="s">
        <v>192</v>
      </c>
      <c r="K343" s="615" t="s">
        <v>171</v>
      </c>
      <c r="L343" s="622"/>
      <c r="M343" s="615" t="s">
        <v>170</v>
      </c>
      <c r="N343" s="618"/>
      <c r="O343" s="615" t="s">
        <v>169</v>
      </c>
      <c r="P343" s="619"/>
      <c r="Q343" s="634" t="s">
        <v>169</v>
      </c>
      <c r="R343" s="635">
        <v>0.1782</v>
      </c>
      <c r="S343" s="651" t="s">
        <v>169</v>
      </c>
      <c r="T343" s="652">
        <v>0.5232</v>
      </c>
      <c r="U343" s="651" t="s">
        <v>169</v>
      </c>
      <c r="V343" s="652">
        <v>0.5232</v>
      </c>
      <c r="W343" s="727" t="s">
        <v>169</v>
      </c>
      <c r="X343" s="728">
        <v>0.5232</v>
      </c>
      <c r="Y343" s="781"/>
      <c r="Z343" s="782"/>
      <c r="AA343" s="792"/>
      <c r="AB343" s="792"/>
      <c r="AC343" s="792"/>
      <c r="AD343" s="792"/>
      <c r="AE343" s="792"/>
      <c r="AF343" s="792"/>
      <c r="AG343" s="724"/>
    </row>
    <row r="344" spans="1:33" s="597" customFormat="1" ht="15" customHeight="1" x14ac:dyDescent="0.2">
      <c r="B344" s="796"/>
      <c r="C344" s="797"/>
      <c r="D344" s="801"/>
      <c r="E344" s="804"/>
      <c r="F344" s="807"/>
      <c r="G344" s="810"/>
      <c r="H344" s="804"/>
      <c r="I344" s="615" t="s">
        <v>168</v>
      </c>
      <c r="J344" s="622">
        <v>100</v>
      </c>
      <c r="K344" s="615" t="s">
        <v>167</v>
      </c>
      <c r="L344" s="622"/>
      <c r="M344" s="785"/>
      <c r="N344" s="786"/>
      <c r="O344" s="615" t="s">
        <v>166</v>
      </c>
      <c r="P344" s="619">
        <f>IF(P342="",P343-P341,P343-P342)</f>
        <v>0</v>
      </c>
      <c r="Q344" s="634" t="s">
        <v>166</v>
      </c>
      <c r="R344" s="635">
        <f>IF(R342="",R343-R341,R343-R342)</f>
        <v>0.1782</v>
      </c>
      <c r="S344" s="651" t="s">
        <v>166</v>
      </c>
      <c r="T344" s="652">
        <f>IF(T342="",T343-T341,T343-T342)</f>
        <v>0.11109999999999998</v>
      </c>
      <c r="U344" s="651" t="s">
        <v>166</v>
      </c>
      <c r="V344" s="652">
        <f>IF(V342="",V343-V341,V343-V342)</f>
        <v>0.11109999999999998</v>
      </c>
      <c r="W344" s="727" t="s">
        <v>166</v>
      </c>
      <c r="X344" s="728">
        <f>IF(X342="",X343-X341,X343-X342)</f>
        <v>0.11109999999999998</v>
      </c>
      <c r="Y344" s="781"/>
      <c r="Z344" s="782"/>
      <c r="AA344" s="792"/>
      <c r="AB344" s="792"/>
      <c r="AC344" s="792"/>
      <c r="AD344" s="792"/>
      <c r="AE344" s="792"/>
      <c r="AF344" s="792"/>
      <c r="AG344" s="724"/>
    </row>
    <row r="345" spans="1:33" s="597" customFormat="1" ht="15" customHeight="1" x14ac:dyDescent="0.2">
      <c r="B345" s="796"/>
      <c r="C345" s="797"/>
      <c r="D345" s="801"/>
      <c r="E345" s="804"/>
      <c r="F345" s="807"/>
      <c r="G345" s="810"/>
      <c r="H345" s="804"/>
      <c r="I345" s="615" t="s">
        <v>165</v>
      </c>
      <c r="J345" s="617"/>
      <c r="K345" s="615" t="s">
        <v>164</v>
      </c>
      <c r="L345" s="617"/>
      <c r="M345" s="785"/>
      <c r="N345" s="786"/>
      <c r="O345" s="785"/>
      <c r="P345" s="786"/>
      <c r="Q345" s="812"/>
      <c r="R345" s="813"/>
      <c r="S345" s="785"/>
      <c r="T345" s="786"/>
      <c r="U345" s="785"/>
      <c r="V345" s="786"/>
      <c r="W345" s="949"/>
      <c r="X345" s="950"/>
      <c r="Y345" s="781"/>
      <c r="Z345" s="782"/>
      <c r="AA345" s="792"/>
      <c r="AB345" s="792"/>
      <c r="AC345" s="792"/>
      <c r="AD345" s="792"/>
      <c r="AE345" s="792"/>
      <c r="AF345" s="792"/>
      <c r="AG345" s="724"/>
    </row>
    <row r="346" spans="1:33" s="597" customFormat="1" ht="15" customHeight="1" x14ac:dyDescent="0.2">
      <c r="B346" s="798"/>
      <c r="C346" s="799"/>
      <c r="D346" s="802"/>
      <c r="E346" s="805"/>
      <c r="F346" s="808"/>
      <c r="G346" s="811"/>
      <c r="H346" s="805"/>
      <c r="I346" s="629" t="s">
        <v>158</v>
      </c>
      <c r="J346" s="630">
        <v>44046</v>
      </c>
      <c r="K346" s="789"/>
      <c r="L346" s="790"/>
      <c r="M346" s="787"/>
      <c r="N346" s="788"/>
      <c r="O346" s="787"/>
      <c r="P346" s="788"/>
      <c r="Q346" s="814"/>
      <c r="R346" s="815"/>
      <c r="S346" s="787"/>
      <c r="T346" s="788"/>
      <c r="U346" s="787"/>
      <c r="V346" s="788"/>
      <c r="W346" s="951"/>
      <c r="X346" s="952"/>
      <c r="Y346" s="783"/>
      <c r="Z346" s="784"/>
      <c r="AA346" s="793"/>
      <c r="AB346" s="793"/>
      <c r="AC346" s="793"/>
      <c r="AD346" s="793"/>
      <c r="AE346" s="793"/>
      <c r="AF346" s="793"/>
      <c r="AG346" s="724"/>
    </row>
    <row r="347" spans="1:33" s="597" customFormat="1" ht="12.75" customHeight="1" x14ac:dyDescent="0.2">
      <c r="B347" s="794" t="s">
        <v>991</v>
      </c>
      <c r="C347" s="795"/>
      <c r="D347" s="800" t="s">
        <v>2085</v>
      </c>
      <c r="E347" s="803" t="s">
        <v>219</v>
      </c>
      <c r="F347" s="806"/>
      <c r="G347" s="809" t="s">
        <v>218</v>
      </c>
      <c r="H347" s="803" t="s">
        <v>193</v>
      </c>
      <c r="I347" s="605" t="s">
        <v>184</v>
      </c>
      <c r="J347" s="606">
        <v>1500000</v>
      </c>
      <c r="K347" s="605" t="s">
        <v>183</v>
      </c>
      <c r="L347" s="631">
        <f>J352+J350-0.01</f>
        <v>43917.99</v>
      </c>
      <c r="M347" s="605" t="s">
        <v>182</v>
      </c>
      <c r="N347" s="608">
        <f>J347</f>
        <v>1500000</v>
      </c>
      <c r="O347" s="605" t="s">
        <v>181</v>
      </c>
      <c r="P347" s="609">
        <v>0.81110000000000004</v>
      </c>
      <c r="Q347" s="605" t="s">
        <v>181</v>
      </c>
      <c r="R347" s="609">
        <v>0.81110000000000004</v>
      </c>
      <c r="S347" s="632" t="s">
        <v>181</v>
      </c>
      <c r="T347" s="633">
        <v>0.81110000000000004</v>
      </c>
      <c r="U347" s="632" t="s">
        <v>181</v>
      </c>
      <c r="V347" s="633">
        <v>0.81110000000000004</v>
      </c>
      <c r="W347" s="653" t="s">
        <v>181</v>
      </c>
      <c r="X347" s="654">
        <v>1</v>
      </c>
      <c r="Y347" s="653" t="s">
        <v>180</v>
      </c>
      <c r="Z347" s="674">
        <v>4</v>
      </c>
      <c r="AA347" s="791" t="s">
        <v>227</v>
      </c>
      <c r="AB347" s="791" t="s">
        <v>227</v>
      </c>
      <c r="AC347" s="791" t="s">
        <v>227</v>
      </c>
      <c r="AD347" s="791" t="s">
        <v>227</v>
      </c>
      <c r="AE347" s="791" t="s">
        <v>227</v>
      </c>
      <c r="AF347" s="791" t="s">
        <v>2142</v>
      </c>
      <c r="AG347" s="724"/>
    </row>
    <row r="348" spans="1:33" s="597" customFormat="1" ht="15" customHeight="1" x14ac:dyDescent="0.2">
      <c r="B348" s="796"/>
      <c r="C348" s="797"/>
      <c r="D348" s="801"/>
      <c r="E348" s="804"/>
      <c r="F348" s="807"/>
      <c r="G348" s="810"/>
      <c r="H348" s="804"/>
      <c r="I348" s="615" t="s">
        <v>179</v>
      </c>
      <c r="J348" s="616" t="s">
        <v>990</v>
      </c>
      <c r="K348" s="615" t="s">
        <v>177</v>
      </c>
      <c r="L348" s="617">
        <f>L347+L349+L350</f>
        <v>44211.99</v>
      </c>
      <c r="M348" s="615" t="s">
        <v>176</v>
      </c>
      <c r="N348" s="618">
        <f>N347</f>
        <v>1500000</v>
      </c>
      <c r="O348" s="615" t="s">
        <v>175</v>
      </c>
      <c r="P348" s="619"/>
      <c r="Q348" s="615" t="s">
        <v>175</v>
      </c>
      <c r="R348" s="619"/>
      <c r="S348" s="634" t="s">
        <v>175</v>
      </c>
      <c r="T348" s="635"/>
      <c r="U348" s="634" t="s">
        <v>175</v>
      </c>
      <c r="V348" s="635"/>
      <c r="W348" s="655" t="s">
        <v>175</v>
      </c>
      <c r="X348" s="656">
        <v>0.92610000000000003</v>
      </c>
      <c r="Y348" s="655" t="s">
        <v>174</v>
      </c>
      <c r="Z348" s="675">
        <v>40</v>
      </c>
      <c r="AA348" s="792"/>
      <c r="AB348" s="792"/>
      <c r="AC348" s="792"/>
      <c r="AD348" s="792"/>
      <c r="AE348" s="792"/>
      <c r="AF348" s="792"/>
      <c r="AG348" s="724"/>
    </row>
    <row r="349" spans="1:33" s="597" customFormat="1" x14ac:dyDescent="0.2">
      <c r="B349" s="796"/>
      <c r="C349" s="797"/>
      <c r="D349" s="801"/>
      <c r="E349" s="804"/>
      <c r="F349" s="807"/>
      <c r="G349" s="810"/>
      <c r="H349" s="804"/>
      <c r="I349" s="615" t="s">
        <v>173</v>
      </c>
      <c r="J349" s="621" t="s">
        <v>192</v>
      </c>
      <c r="K349" s="615" t="s">
        <v>171</v>
      </c>
      <c r="L349" s="622">
        <v>243</v>
      </c>
      <c r="M349" s="615" t="s">
        <v>170</v>
      </c>
      <c r="N349" s="618"/>
      <c r="O349" s="615" t="s">
        <v>169</v>
      </c>
      <c r="P349" s="619">
        <v>0.81110000000000004</v>
      </c>
      <c r="Q349" s="615" t="s">
        <v>169</v>
      </c>
      <c r="R349" s="619">
        <v>0.81110000000000004</v>
      </c>
      <c r="S349" s="634" t="s">
        <v>169</v>
      </c>
      <c r="T349" s="635">
        <v>0.81110000000000004</v>
      </c>
      <c r="U349" s="634" t="s">
        <v>169</v>
      </c>
      <c r="V349" s="635">
        <v>0.81110000000000004</v>
      </c>
      <c r="W349" s="655" t="s">
        <v>169</v>
      </c>
      <c r="X349" s="656">
        <v>0.9042</v>
      </c>
      <c r="Y349" s="781"/>
      <c r="Z349" s="782"/>
      <c r="AA349" s="792"/>
      <c r="AB349" s="792"/>
      <c r="AC349" s="792"/>
      <c r="AD349" s="792"/>
      <c r="AE349" s="792"/>
      <c r="AF349" s="792"/>
      <c r="AG349" s="724"/>
    </row>
    <row r="350" spans="1:33" s="597" customFormat="1" ht="15" customHeight="1" x14ac:dyDescent="0.2">
      <c r="B350" s="796"/>
      <c r="C350" s="797"/>
      <c r="D350" s="801"/>
      <c r="E350" s="804"/>
      <c r="F350" s="807"/>
      <c r="G350" s="810"/>
      <c r="H350" s="804"/>
      <c r="I350" s="615" t="s">
        <v>168</v>
      </c>
      <c r="J350" s="622">
        <v>40</v>
      </c>
      <c r="K350" s="615" t="s">
        <v>167</v>
      </c>
      <c r="L350" s="622">
        <v>51</v>
      </c>
      <c r="M350" s="785"/>
      <c r="N350" s="786"/>
      <c r="O350" s="615" t="s">
        <v>166</v>
      </c>
      <c r="P350" s="619">
        <f>IF(P348="",P349-P347,P349-P348)</f>
        <v>0</v>
      </c>
      <c r="Q350" s="615" t="s">
        <v>166</v>
      </c>
      <c r="R350" s="619">
        <f>IF(R348="",R349-R347,R349-R348)</f>
        <v>0</v>
      </c>
      <c r="S350" s="634" t="s">
        <v>166</v>
      </c>
      <c r="T350" s="635">
        <f>IF(T348="",T349-T347,T349-T348)</f>
        <v>0</v>
      </c>
      <c r="U350" s="634" t="s">
        <v>166</v>
      </c>
      <c r="V350" s="635">
        <f>IF(V348="",V349-V347,V349-V348)</f>
        <v>0</v>
      </c>
      <c r="W350" s="655" t="s">
        <v>166</v>
      </c>
      <c r="X350" s="656">
        <f>IF(X348="",X349-X347,X349-X348)</f>
        <v>-2.1900000000000031E-2</v>
      </c>
      <c r="Y350" s="781"/>
      <c r="Z350" s="782"/>
      <c r="AA350" s="792"/>
      <c r="AB350" s="792"/>
      <c r="AC350" s="792"/>
      <c r="AD350" s="792"/>
      <c r="AE350" s="792"/>
      <c r="AF350" s="792"/>
      <c r="AG350" s="724"/>
    </row>
    <row r="351" spans="1:33" s="597" customFormat="1" ht="15" customHeight="1" x14ac:dyDescent="0.2">
      <c r="B351" s="796"/>
      <c r="C351" s="797"/>
      <c r="D351" s="801"/>
      <c r="E351" s="804"/>
      <c r="F351" s="807"/>
      <c r="G351" s="810"/>
      <c r="H351" s="804"/>
      <c r="I351" s="615" t="s">
        <v>165</v>
      </c>
      <c r="J351" s="617">
        <v>43672</v>
      </c>
      <c r="K351" s="615" t="s">
        <v>164</v>
      </c>
      <c r="L351" s="617"/>
      <c r="M351" s="785"/>
      <c r="N351" s="786"/>
      <c r="O351" s="785"/>
      <c r="P351" s="786"/>
      <c r="Q351" s="785"/>
      <c r="R351" s="786"/>
      <c r="S351" s="812"/>
      <c r="T351" s="813"/>
      <c r="U351" s="812"/>
      <c r="V351" s="813"/>
      <c r="W351" s="777"/>
      <c r="X351" s="778"/>
      <c r="Y351" s="781"/>
      <c r="Z351" s="782"/>
      <c r="AA351" s="792"/>
      <c r="AB351" s="792"/>
      <c r="AC351" s="792"/>
      <c r="AD351" s="792"/>
      <c r="AE351" s="792"/>
      <c r="AF351" s="792"/>
      <c r="AG351" s="724"/>
    </row>
    <row r="352" spans="1:33" s="597" customFormat="1" ht="15" customHeight="1" x14ac:dyDescent="0.2">
      <c r="B352" s="798"/>
      <c r="C352" s="799"/>
      <c r="D352" s="802"/>
      <c r="E352" s="805"/>
      <c r="F352" s="808"/>
      <c r="G352" s="811"/>
      <c r="H352" s="805"/>
      <c r="I352" s="629" t="s">
        <v>158</v>
      </c>
      <c r="J352" s="630">
        <v>43878</v>
      </c>
      <c r="K352" s="789"/>
      <c r="L352" s="790"/>
      <c r="M352" s="787"/>
      <c r="N352" s="788"/>
      <c r="O352" s="787"/>
      <c r="P352" s="788"/>
      <c r="Q352" s="787"/>
      <c r="R352" s="788"/>
      <c r="S352" s="814"/>
      <c r="T352" s="815"/>
      <c r="U352" s="814"/>
      <c r="V352" s="815"/>
      <c r="W352" s="779"/>
      <c r="X352" s="780"/>
      <c r="Y352" s="783"/>
      <c r="Z352" s="784"/>
      <c r="AA352" s="793"/>
      <c r="AB352" s="793"/>
      <c r="AC352" s="793"/>
      <c r="AD352" s="793"/>
      <c r="AE352" s="793"/>
      <c r="AF352" s="793"/>
      <c r="AG352" s="724"/>
    </row>
    <row r="353" spans="1:33" s="404" customFormat="1" ht="12.75" customHeight="1" x14ac:dyDescent="0.2">
      <c r="A353" s="402"/>
      <c r="B353" s="822" t="s">
        <v>1141</v>
      </c>
      <c r="C353" s="823"/>
      <c r="D353" s="791" t="s">
        <v>1140</v>
      </c>
      <c r="E353" s="828" t="s">
        <v>694</v>
      </c>
      <c r="F353" s="831">
        <v>10.23</v>
      </c>
      <c r="G353" s="834" t="s">
        <v>218</v>
      </c>
      <c r="H353" s="828" t="s">
        <v>185</v>
      </c>
      <c r="I353" s="434" t="s">
        <v>184</v>
      </c>
      <c r="J353" s="438">
        <v>215125015.81</v>
      </c>
      <c r="K353" s="434" t="s">
        <v>183</v>
      </c>
      <c r="L353" s="485">
        <f>J358+J356</f>
        <v>44197</v>
      </c>
      <c r="M353" s="434" t="s">
        <v>182</v>
      </c>
      <c r="N353" s="436">
        <f>J353</f>
        <v>215125015.81</v>
      </c>
      <c r="O353" s="434" t="s">
        <v>181</v>
      </c>
      <c r="P353" s="435">
        <v>0.39510000000000001</v>
      </c>
      <c r="Q353" s="475" t="s">
        <v>181</v>
      </c>
      <c r="R353" s="474">
        <v>0.40753</v>
      </c>
      <c r="S353" s="489" t="s">
        <v>181</v>
      </c>
      <c r="T353" s="488">
        <v>0.40753</v>
      </c>
      <c r="U353" s="434" t="s">
        <v>181</v>
      </c>
      <c r="V353" s="435"/>
      <c r="W353" s="466" t="s">
        <v>181</v>
      </c>
      <c r="X353" s="467">
        <v>0.49126999999999998</v>
      </c>
      <c r="Y353" s="466" t="s">
        <v>180</v>
      </c>
      <c r="Z353" s="465"/>
      <c r="AA353" s="791" t="s">
        <v>227</v>
      </c>
      <c r="AB353" s="791" t="s">
        <v>227</v>
      </c>
      <c r="AC353" s="791" t="s">
        <v>227</v>
      </c>
      <c r="AD353" s="791"/>
      <c r="AE353" s="791"/>
      <c r="AF353" s="791" t="s">
        <v>10</v>
      </c>
    </row>
    <row r="354" spans="1:33" s="404" customFormat="1" ht="15" customHeight="1" x14ac:dyDescent="0.2">
      <c r="A354" s="402"/>
      <c r="B354" s="824"/>
      <c r="C354" s="825"/>
      <c r="D354" s="792"/>
      <c r="E354" s="829"/>
      <c r="F354" s="832"/>
      <c r="G354" s="835"/>
      <c r="H354" s="829"/>
      <c r="I354" s="416" t="s">
        <v>179</v>
      </c>
      <c r="J354" s="432" t="s">
        <v>1105</v>
      </c>
      <c r="K354" s="416" t="s">
        <v>177</v>
      </c>
      <c r="L354" s="415">
        <f>L353+L356+L355</f>
        <v>44260</v>
      </c>
      <c r="M354" s="416" t="s">
        <v>176</v>
      </c>
      <c r="N354" s="428">
        <f t="shared" ref="N354" si="0">N353</f>
        <v>215125015.81</v>
      </c>
      <c r="O354" s="416" t="s">
        <v>175</v>
      </c>
      <c r="P354" s="426"/>
      <c r="Q354" s="471" t="s">
        <v>175</v>
      </c>
      <c r="R354" s="470"/>
      <c r="S354" s="487" t="s">
        <v>175</v>
      </c>
      <c r="T354" s="486"/>
      <c r="U354" s="416" t="s">
        <v>175</v>
      </c>
      <c r="V354" s="426"/>
      <c r="W354" s="463" t="s">
        <v>175</v>
      </c>
      <c r="X354" s="462"/>
      <c r="Y354" s="463" t="s">
        <v>174</v>
      </c>
      <c r="Z354" s="464"/>
      <c r="AA354" s="792"/>
      <c r="AB354" s="792"/>
      <c r="AC354" s="792"/>
      <c r="AD354" s="792"/>
      <c r="AE354" s="792"/>
      <c r="AF354" s="792"/>
    </row>
    <row r="355" spans="1:33" s="404" customFormat="1" ht="38.25" x14ac:dyDescent="0.2">
      <c r="A355" s="402"/>
      <c r="B355" s="824"/>
      <c r="C355" s="825"/>
      <c r="D355" s="792"/>
      <c r="E355" s="829"/>
      <c r="F355" s="832"/>
      <c r="G355" s="835"/>
      <c r="H355" s="829"/>
      <c r="I355" s="416" t="s">
        <v>173</v>
      </c>
      <c r="J355" s="429" t="s">
        <v>1104</v>
      </c>
      <c r="K355" s="416" t="s">
        <v>171</v>
      </c>
      <c r="L355" s="427">
        <v>56</v>
      </c>
      <c r="M355" s="416" t="s">
        <v>170</v>
      </c>
      <c r="N355" s="428">
        <v>40523099.229999997</v>
      </c>
      <c r="O355" s="416" t="s">
        <v>169</v>
      </c>
      <c r="P355" s="426">
        <v>0.316</v>
      </c>
      <c r="Q355" s="471" t="s">
        <v>169</v>
      </c>
      <c r="R355" s="470">
        <v>0.33446999999999999</v>
      </c>
      <c r="S355" s="487" t="s">
        <v>169</v>
      </c>
      <c r="T355" s="486">
        <v>0.33446999999999999</v>
      </c>
      <c r="U355" s="416" t="s">
        <v>169</v>
      </c>
      <c r="V355" s="426"/>
      <c r="W355" s="463" t="s">
        <v>169</v>
      </c>
      <c r="X355" s="462">
        <v>0.42675000000000002</v>
      </c>
      <c r="Y355" s="781"/>
      <c r="Z355" s="782"/>
      <c r="AA355" s="792"/>
      <c r="AB355" s="792"/>
      <c r="AC355" s="792"/>
      <c r="AD355" s="792"/>
      <c r="AE355" s="792"/>
      <c r="AF355" s="792"/>
    </row>
    <row r="356" spans="1:33" s="404" customFormat="1" ht="15" customHeight="1" x14ac:dyDescent="0.2">
      <c r="A356" s="402"/>
      <c r="B356" s="824"/>
      <c r="C356" s="825"/>
      <c r="D356" s="792"/>
      <c r="E356" s="829"/>
      <c r="F356" s="832"/>
      <c r="G356" s="835"/>
      <c r="H356" s="829"/>
      <c r="I356" s="416" t="s">
        <v>168</v>
      </c>
      <c r="J356" s="427">
        <v>584</v>
      </c>
      <c r="K356" s="416" t="s">
        <v>167</v>
      </c>
      <c r="L356" s="427">
        <v>7</v>
      </c>
      <c r="M356" s="816"/>
      <c r="N356" s="817"/>
      <c r="O356" s="416" t="s">
        <v>166</v>
      </c>
      <c r="P356" s="426">
        <f>IF(P354="",P355-P353,P355-P354)</f>
        <v>-7.9100000000000004E-2</v>
      </c>
      <c r="Q356" s="471" t="s">
        <v>166</v>
      </c>
      <c r="R356" s="470">
        <f>IF(R354="",R355-R353,R355-R354)</f>
        <v>-7.3060000000000014E-2</v>
      </c>
      <c r="S356" s="487" t="s">
        <v>166</v>
      </c>
      <c r="T356" s="486">
        <f>IF(T354="",T355-T353,T355-T354)</f>
        <v>-7.3060000000000014E-2</v>
      </c>
      <c r="U356" s="416" t="s">
        <v>166</v>
      </c>
      <c r="V356" s="426">
        <f>IF(V354="",V355-V353,V355-V354)</f>
        <v>0</v>
      </c>
      <c r="W356" s="463" t="s">
        <v>166</v>
      </c>
      <c r="X356" s="462">
        <f>IF(X354="",X355-X353,X355-X354)</f>
        <v>-6.4519999999999966E-2</v>
      </c>
      <c r="Y356" s="781"/>
      <c r="Z356" s="782"/>
      <c r="AA356" s="792"/>
      <c r="AB356" s="792"/>
      <c r="AC356" s="792"/>
      <c r="AD356" s="792"/>
      <c r="AE356" s="792"/>
      <c r="AF356" s="792"/>
    </row>
    <row r="357" spans="1:33" s="404" customFormat="1" ht="15" customHeight="1" x14ac:dyDescent="0.2">
      <c r="A357" s="402"/>
      <c r="B357" s="824"/>
      <c r="C357" s="825"/>
      <c r="D357" s="792"/>
      <c r="E357" s="829"/>
      <c r="F357" s="832"/>
      <c r="G357" s="835"/>
      <c r="H357" s="829"/>
      <c r="I357" s="416" t="s">
        <v>165</v>
      </c>
      <c r="J357" s="415">
        <v>43361</v>
      </c>
      <c r="K357" s="416" t="s">
        <v>164</v>
      </c>
      <c r="L357" s="415"/>
      <c r="M357" s="816"/>
      <c r="N357" s="817"/>
      <c r="O357" s="816"/>
      <c r="P357" s="817"/>
      <c r="Q357" s="816"/>
      <c r="R357" s="817"/>
      <c r="S357" s="816"/>
      <c r="T357" s="817"/>
      <c r="U357" s="816"/>
      <c r="V357" s="817"/>
      <c r="W357" s="781"/>
      <c r="X357" s="782"/>
      <c r="Y357" s="781"/>
      <c r="Z357" s="782"/>
      <c r="AA357" s="792"/>
      <c r="AB357" s="792"/>
      <c r="AC357" s="792"/>
      <c r="AD357" s="792"/>
      <c r="AE357" s="792"/>
      <c r="AF357" s="792"/>
    </row>
    <row r="358" spans="1:33" s="404" customFormat="1" ht="15" customHeight="1" x14ac:dyDescent="0.2">
      <c r="A358" s="402"/>
      <c r="B358" s="826"/>
      <c r="C358" s="827"/>
      <c r="D358" s="793"/>
      <c r="E358" s="830"/>
      <c r="F358" s="833"/>
      <c r="G358" s="836"/>
      <c r="H358" s="830"/>
      <c r="I358" s="406" t="s">
        <v>158</v>
      </c>
      <c r="J358" s="451">
        <v>43613</v>
      </c>
      <c r="K358" s="820"/>
      <c r="L358" s="821"/>
      <c r="M358" s="818"/>
      <c r="N358" s="819"/>
      <c r="O358" s="818"/>
      <c r="P358" s="819"/>
      <c r="Q358" s="818"/>
      <c r="R358" s="819"/>
      <c r="S358" s="818"/>
      <c r="T358" s="819"/>
      <c r="U358" s="818"/>
      <c r="V358" s="819"/>
      <c r="W358" s="783"/>
      <c r="X358" s="784"/>
      <c r="Y358" s="783"/>
      <c r="Z358" s="784"/>
      <c r="AA358" s="793"/>
      <c r="AB358" s="793"/>
      <c r="AC358" s="793"/>
      <c r="AD358" s="793"/>
      <c r="AE358" s="793"/>
      <c r="AF358" s="793"/>
    </row>
    <row r="359" spans="1:33" ht="12.75" customHeight="1" x14ac:dyDescent="0.2">
      <c r="A359" s="404"/>
      <c r="B359" s="822" t="s">
        <v>417</v>
      </c>
      <c r="C359" s="823"/>
      <c r="D359" s="791" t="s">
        <v>416</v>
      </c>
      <c r="E359" s="828" t="s">
        <v>219</v>
      </c>
      <c r="F359" s="831"/>
      <c r="G359" s="834" t="s">
        <v>218</v>
      </c>
      <c r="H359" s="828" t="s">
        <v>185</v>
      </c>
      <c r="I359" s="434" t="s">
        <v>184</v>
      </c>
      <c r="J359" s="438">
        <v>80481331.340000004</v>
      </c>
      <c r="K359" s="434" t="s">
        <v>183</v>
      </c>
      <c r="L359" s="437">
        <f>J364+J362</f>
        <v>44004</v>
      </c>
      <c r="M359" s="434" t="s">
        <v>182</v>
      </c>
      <c r="N359" s="436">
        <f>J359</f>
        <v>80481331.340000004</v>
      </c>
      <c r="O359" s="434" t="s">
        <v>181</v>
      </c>
      <c r="P359" s="435">
        <v>0.97440000000000004</v>
      </c>
      <c r="Q359" s="456" t="s">
        <v>181</v>
      </c>
      <c r="R359" s="455">
        <v>0.98829999999999996</v>
      </c>
      <c r="S359" s="456" t="s">
        <v>181</v>
      </c>
      <c r="T359" s="455">
        <v>0.98829999999999996</v>
      </c>
      <c r="U359" s="434" t="s">
        <v>181</v>
      </c>
      <c r="V359" s="435">
        <v>1</v>
      </c>
      <c r="W359" s="466" t="s">
        <v>181</v>
      </c>
      <c r="X359" s="467">
        <v>1</v>
      </c>
      <c r="Y359" s="466" t="s">
        <v>180</v>
      </c>
      <c r="Z359" s="465">
        <v>10</v>
      </c>
      <c r="AA359" s="791" t="s">
        <v>10</v>
      </c>
      <c r="AB359" s="791" t="s">
        <v>10</v>
      </c>
      <c r="AC359" s="791" t="s">
        <v>10</v>
      </c>
      <c r="AD359" s="791" t="s">
        <v>10</v>
      </c>
      <c r="AE359" s="791" t="s">
        <v>10</v>
      </c>
      <c r="AF359" s="791" t="s">
        <v>10</v>
      </c>
      <c r="AG359" s="404">
        <f>94.79+0.12</f>
        <v>94.910000000000011</v>
      </c>
    </row>
    <row r="360" spans="1:33" ht="15" customHeight="1" x14ac:dyDescent="0.2">
      <c r="A360" s="404"/>
      <c r="B360" s="824"/>
      <c r="C360" s="825"/>
      <c r="D360" s="792"/>
      <c r="E360" s="829"/>
      <c r="F360" s="832"/>
      <c r="G360" s="835"/>
      <c r="H360" s="829"/>
      <c r="I360" s="416" t="s">
        <v>179</v>
      </c>
      <c r="J360" s="432" t="s">
        <v>415</v>
      </c>
      <c r="K360" s="416" t="s">
        <v>177</v>
      </c>
      <c r="L360" s="431" t="s">
        <v>414</v>
      </c>
      <c r="M360" s="416" t="s">
        <v>176</v>
      </c>
      <c r="N360" s="428">
        <f>N359</f>
        <v>80481331.340000004</v>
      </c>
      <c r="O360" s="416" t="s">
        <v>175</v>
      </c>
      <c r="P360" s="426"/>
      <c r="Q360" s="454" t="s">
        <v>175</v>
      </c>
      <c r="R360" s="453"/>
      <c r="S360" s="454" t="s">
        <v>175</v>
      </c>
      <c r="T360" s="453"/>
      <c r="U360" s="416" t="s">
        <v>175</v>
      </c>
      <c r="V360" s="426">
        <v>0.99260000000000004</v>
      </c>
      <c r="W360" s="463" t="s">
        <v>175</v>
      </c>
      <c r="X360" s="462">
        <v>0.99260000000000004</v>
      </c>
      <c r="Y360" s="463" t="s">
        <v>174</v>
      </c>
      <c r="Z360" s="464">
        <f>10*25</f>
        <v>250</v>
      </c>
      <c r="AA360" s="792"/>
      <c r="AB360" s="792"/>
      <c r="AC360" s="792"/>
      <c r="AD360" s="792"/>
      <c r="AE360" s="792"/>
      <c r="AF360" s="792"/>
    </row>
    <row r="361" spans="1:33" ht="39" customHeight="1" x14ac:dyDescent="0.2">
      <c r="A361" s="404"/>
      <c r="B361" s="824"/>
      <c r="C361" s="825"/>
      <c r="D361" s="792"/>
      <c r="E361" s="829"/>
      <c r="F361" s="832"/>
      <c r="G361" s="835"/>
      <c r="H361" s="829"/>
      <c r="I361" s="416" t="s">
        <v>173</v>
      </c>
      <c r="J361" s="429" t="s">
        <v>413</v>
      </c>
      <c r="K361" s="416" t="s">
        <v>171</v>
      </c>
      <c r="L361" s="427">
        <v>37</v>
      </c>
      <c r="M361" s="416" t="s">
        <v>170</v>
      </c>
      <c r="N361" s="428">
        <f>+N360*0.97</f>
        <v>78066891.399800003</v>
      </c>
      <c r="O361" s="416" t="s">
        <v>169</v>
      </c>
      <c r="P361" s="426">
        <v>0.97540000000000004</v>
      </c>
      <c r="Q361" s="454" t="s">
        <v>169</v>
      </c>
      <c r="R361" s="453">
        <v>0.98980000000000001</v>
      </c>
      <c r="S361" s="454" t="s">
        <v>169</v>
      </c>
      <c r="T361" s="453">
        <v>0.98980000000000001</v>
      </c>
      <c r="U361" s="416" t="s">
        <v>169</v>
      </c>
      <c r="V361" s="426">
        <v>0.99236000000000002</v>
      </c>
      <c r="W361" s="463" t="s">
        <v>169</v>
      </c>
      <c r="X361" s="462">
        <v>0.99236000000000002</v>
      </c>
      <c r="Y361" s="781"/>
      <c r="Z361" s="782"/>
      <c r="AA361" s="792"/>
      <c r="AB361" s="792"/>
      <c r="AC361" s="792"/>
      <c r="AD361" s="792"/>
      <c r="AE361" s="792"/>
      <c r="AF361" s="792"/>
    </row>
    <row r="362" spans="1:33" ht="15" customHeight="1" x14ac:dyDescent="0.2">
      <c r="A362" s="404"/>
      <c r="B362" s="824"/>
      <c r="C362" s="825"/>
      <c r="D362" s="792"/>
      <c r="E362" s="829"/>
      <c r="F362" s="832"/>
      <c r="G362" s="835"/>
      <c r="H362" s="829"/>
      <c r="I362" s="416" t="s">
        <v>168</v>
      </c>
      <c r="J362" s="427">
        <v>259</v>
      </c>
      <c r="K362" s="416" t="s">
        <v>167</v>
      </c>
      <c r="L362" s="427">
        <f>55+27</f>
        <v>82</v>
      </c>
      <c r="M362" s="816"/>
      <c r="N362" s="817"/>
      <c r="O362" s="416" t="s">
        <v>166</v>
      </c>
      <c r="P362" s="426">
        <f>IF(P360="",P361-P359,P361-P360)</f>
        <v>1.0000000000000009E-3</v>
      </c>
      <c r="Q362" s="454" t="s">
        <v>166</v>
      </c>
      <c r="R362" s="453">
        <f>IF(R360="",R361-R359,R361-R360)</f>
        <v>1.5000000000000568E-3</v>
      </c>
      <c r="S362" s="454" t="s">
        <v>166</v>
      </c>
      <c r="T362" s="453">
        <f>IF(T360="",T361-T359,T361-T360)</f>
        <v>1.5000000000000568E-3</v>
      </c>
      <c r="U362" s="416" t="s">
        <v>166</v>
      </c>
      <c r="V362" s="426">
        <f>IF(V360="",V361-V359,V361-V360)</f>
        <v>-2.4000000000001798E-4</v>
      </c>
      <c r="W362" s="463" t="s">
        <v>166</v>
      </c>
      <c r="X362" s="462">
        <f>IF(X360="",X361-X359,X361-X360)</f>
        <v>-2.4000000000001798E-4</v>
      </c>
      <c r="Y362" s="781"/>
      <c r="Z362" s="782"/>
      <c r="AA362" s="792"/>
      <c r="AB362" s="792"/>
      <c r="AC362" s="792"/>
      <c r="AD362" s="792"/>
      <c r="AE362" s="792"/>
      <c r="AF362" s="792"/>
    </row>
    <row r="363" spans="1:33" ht="15" customHeight="1" x14ac:dyDescent="0.2">
      <c r="A363" s="404"/>
      <c r="B363" s="824"/>
      <c r="C363" s="825"/>
      <c r="D363" s="792"/>
      <c r="E363" s="829"/>
      <c r="F363" s="832"/>
      <c r="G363" s="835"/>
      <c r="H363" s="829"/>
      <c r="I363" s="416" t="s">
        <v>165</v>
      </c>
      <c r="J363" s="415" t="s">
        <v>222</v>
      </c>
      <c r="K363" s="416" t="s">
        <v>164</v>
      </c>
      <c r="L363" s="415"/>
      <c r="M363" s="816"/>
      <c r="N363" s="817"/>
      <c r="O363" s="816"/>
      <c r="P363" s="817"/>
      <c r="Q363" s="861"/>
      <c r="R363" s="862"/>
      <c r="S363" s="861"/>
      <c r="T363" s="862"/>
      <c r="U363" s="816"/>
      <c r="V363" s="817"/>
      <c r="W363" s="781"/>
      <c r="X363" s="782"/>
      <c r="Y363" s="781"/>
      <c r="Z363" s="782"/>
      <c r="AA363" s="792"/>
      <c r="AB363" s="792"/>
      <c r="AC363" s="792"/>
      <c r="AD363" s="792"/>
      <c r="AE363" s="792"/>
      <c r="AF363" s="792"/>
    </row>
    <row r="364" spans="1:33" ht="15" customHeight="1" x14ac:dyDescent="0.2">
      <c r="A364" s="404"/>
      <c r="B364" s="826"/>
      <c r="C364" s="827"/>
      <c r="D364" s="793"/>
      <c r="E364" s="830"/>
      <c r="F364" s="833"/>
      <c r="G364" s="836"/>
      <c r="H364" s="830"/>
      <c r="I364" s="406" t="s">
        <v>158</v>
      </c>
      <c r="J364" s="451">
        <v>43745</v>
      </c>
      <c r="K364" s="820"/>
      <c r="L364" s="821"/>
      <c r="M364" s="818"/>
      <c r="N364" s="819"/>
      <c r="O364" s="818"/>
      <c r="P364" s="819"/>
      <c r="Q364" s="863"/>
      <c r="R364" s="864"/>
      <c r="S364" s="863"/>
      <c r="T364" s="864"/>
      <c r="U364" s="818"/>
      <c r="V364" s="819"/>
      <c r="W364" s="783"/>
      <c r="X364" s="784"/>
      <c r="Y364" s="783"/>
      <c r="Z364" s="784"/>
      <c r="AA364" s="793"/>
      <c r="AB364" s="793"/>
      <c r="AC364" s="793"/>
      <c r="AD364" s="793"/>
      <c r="AE364" s="793"/>
      <c r="AF364" s="793"/>
    </row>
    <row r="365" spans="1:33" ht="12.75" customHeight="1" x14ac:dyDescent="0.2">
      <c r="B365" s="822" t="s">
        <v>936</v>
      </c>
      <c r="C365" s="823"/>
      <c r="D365" s="791" t="s">
        <v>220</v>
      </c>
      <c r="E365" s="828" t="s">
        <v>456</v>
      </c>
      <c r="F365" s="831"/>
      <c r="G365" s="834"/>
      <c r="H365" s="828" t="s">
        <v>185</v>
      </c>
      <c r="I365" s="434" t="s">
        <v>184</v>
      </c>
      <c r="J365" s="438">
        <v>40000000</v>
      </c>
      <c r="K365" s="434" t="s">
        <v>183</v>
      </c>
      <c r="L365" s="437">
        <f>J370+J368-0.001</f>
        <v>44290.999000000003</v>
      </c>
      <c r="M365" s="434" t="s">
        <v>182</v>
      </c>
      <c r="N365" s="436">
        <f>J365</f>
        <v>40000000</v>
      </c>
      <c r="O365" s="434" t="s">
        <v>181</v>
      </c>
      <c r="P365" s="435">
        <v>8.3500000000000005E-2</v>
      </c>
      <c r="Q365" s="480" t="s">
        <v>181</v>
      </c>
      <c r="R365" s="479">
        <v>8.3500000000000005E-2</v>
      </c>
      <c r="S365" s="480" t="s">
        <v>181</v>
      </c>
      <c r="T365" s="479">
        <v>8.3500000000000005E-2</v>
      </c>
      <c r="U365" s="480" t="s">
        <v>181</v>
      </c>
      <c r="V365" s="479">
        <v>8.3500000000000005E-2</v>
      </c>
      <c r="W365" s="466" t="s">
        <v>181</v>
      </c>
      <c r="X365" s="467">
        <v>0.66490000000000005</v>
      </c>
      <c r="Y365" s="466" t="s">
        <v>180</v>
      </c>
      <c r="Z365" s="465">
        <v>10</v>
      </c>
      <c r="AA365" s="791" t="s">
        <v>10</v>
      </c>
      <c r="AB365" s="791" t="s">
        <v>10</v>
      </c>
      <c r="AC365" s="791" t="s">
        <v>10</v>
      </c>
      <c r="AD365" s="791" t="s">
        <v>10</v>
      </c>
      <c r="AE365" s="791" t="s">
        <v>10</v>
      </c>
      <c r="AF365" s="791" t="s">
        <v>10</v>
      </c>
    </row>
    <row r="366" spans="1:33" ht="15" customHeight="1" x14ac:dyDescent="0.2">
      <c r="B366" s="824"/>
      <c r="C366" s="825"/>
      <c r="D366" s="792"/>
      <c r="E366" s="829"/>
      <c r="F366" s="832"/>
      <c r="G366" s="835"/>
      <c r="H366" s="829"/>
      <c r="I366" s="416" t="s">
        <v>179</v>
      </c>
      <c r="J366" s="432" t="s">
        <v>935</v>
      </c>
      <c r="K366" s="416" t="s">
        <v>177</v>
      </c>
      <c r="L366" s="415">
        <f>L365+L368</f>
        <v>44290.999000000003</v>
      </c>
      <c r="M366" s="416" t="s">
        <v>176</v>
      </c>
      <c r="N366" s="428">
        <f>N365</f>
        <v>40000000</v>
      </c>
      <c r="O366" s="416" t="s">
        <v>175</v>
      </c>
      <c r="P366" s="426"/>
      <c r="Q366" s="478" t="s">
        <v>175</v>
      </c>
      <c r="R366" s="477"/>
      <c r="S366" s="478" t="s">
        <v>175</v>
      </c>
      <c r="T366" s="477"/>
      <c r="U366" s="478" t="s">
        <v>175</v>
      </c>
      <c r="V366" s="477"/>
      <c r="W366" s="463" t="s">
        <v>175</v>
      </c>
      <c r="X366" s="462"/>
      <c r="Y366" s="463" t="s">
        <v>174</v>
      </c>
      <c r="Z366" s="464">
        <f>10*25</f>
        <v>250</v>
      </c>
      <c r="AA366" s="792"/>
      <c r="AB366" s="792"/>
      <c r="AC366" s="792"/>
      <c r="AD366" s="792"/>
      <c r="AE366" s="792"/>
      <c r="AF366" s="792"/>
    </row>
    <row r="367" spans="1:33" x14ac:dyDescent="0.2">
      <c r="B367" s="824"/>
      <c r="C367" s="825"/>
      <c r="D367" s="792"/>
      <c r="E367" s="829"/>
      <c r="F367" s="832"/>
      <c r="G367" s="835"/>
      <c r="H367" s="829"/>
      <c r="I367" s="416" t="s">
        <v>173</v>
      </c>
      <c r="J367" s="429" t="s">
        <v>934</v>
      </c>
      <c r="K367" s="416" t="s">
        <v>171</v>
      </c>
      <c r="L367" s="427"/>
      <c r="M367" s="416" t="s">
        <v>170</v>
      </c>
      <c r="N367" s="428"/>
      <c r="O367" s="416" t="s">
        <v>169</v>
      </c>
      <c r="P367" s="426">
        <v>8.3500000000000005E-2</v>
      </c>
      <c r="Q367" s="478" t="s">
        <v>169</v>
      </c>
      <c r="R367" s="477">
        <v>8.3500000000000005E-2</v>
      </c>
      <c r="S367" s="478" t="s">
        <v>169</v>
      </c>
      <c r="T367" s="477">
        <v>8.3500000000000005E-2</v>
      </c>
      <c r="U367" s="478" t="s">
        <v>169</v>
      </c>
      <c r="V367" s="477">
        <v>8.3500000000000005E-2</v>
      </c>
      <c r="W367" s="463" t="s">
        <v>169</v>
      </c>
      <c r="X367" s="462">
        <v>0.71309999999999996</v>
      </c>
      <c r="Y367" s="781"/>
      <c r="Z367" s="782"/>
      <c r="AA367" s="792"/>
      <c r="AB367" s="792"/>
      <c r="AC367" s="792"/>
      <c r="AD367" s="792"/>
      <c r="AE367" s="792"/>
      <c r="AF367" s="792"/>
    </row>
    <row r="368" spans="1:33" ht="15" customHeight="1" x14ac:dyDescent="0.2">
      <c r="B368" s="824"/>
      <c r="C368" s="825"/>
      <c r="D368" s="792"/>
      <c r="E368" s="829"/>
      <c r="F368" s="832"/>
      <c r="G368" s="835"/>
      <c r="H368" s="829"/>
      <c r="I368" s="416" t="s">
        <v>168</v>
      </c>
      <c r="J368" s="427">
        <v>285</v>
      </c>
      <c r="K368" s="416" t="s">
        <v>167</v>
      </c>
      <c r="L368" s="427"/>
      <c r="M368" s="816"/>
      <c r="N368" s="817"/>
      <c r="O368" s="416" t="s">
        <v>166</v>
      </c>
      <c r="P368" s="426">
        <f>IF(P366="",P367-P365,P367-P366)</f>
        <v>0</v>
      </c>
      <c r="Q368" s="478" t="s">
        <v>166</v>
      </c>
      <c r="R368" s="477">
        <f>IF(R366="",R367-R365,R367-R366)</f>
        <v>0</v>
      </c>
      <c r="S368" s="478" t="s">
        <v>166</v>
      </c>
      <c r="T368" s="477">
        <f>IF(T366="",T367-T365,T367-T366)</f>
        <v>0</v>
      </c>
      <c r="U368" s="478" t="s">
        <v>166</v>
      </c>
      <c r="V368" s="477">
        <f>IF(V366="",V367-V365,V367-V366)</f>
        <v>0</v>
      </c>
      <c r="W368" s="463" t="s">
        <v>166</v>
      </c>
      <c r="X368" s="462">
        <f>IF(X366="",X367-X365,X367-X366)</f>
        <v>4.819999999999991E-2</v>
      </c>
      <c r="Y368" s="781"/>
      <c r="Z368" s="782"/>
      <c r="AA368" s="792"/>
      <c r="AB368" s="792"/>
      <c r="AC368" s="792"/>
      <c r="AD368" s="792"/>
      <c r="AE368" s="792"/>
      <c r="AF368" s="792"/>
    </row>
    <row r="369" spans="2:33" ht="15" customHeight="1" x14ac:dyDescent="0.2">
      <c r="B369" s="824"/>
      <c r="C369" s="825"/>
      <c r="D369" s="792"/>
      <c r="E369" s="829"/>
      <c r="F369" s="832"/>
      <c r="G369" s="835"/>
      <c r="H369" s="829"/>
      <c r="I369" s="416" t="s">
        <v>165</v>
      </c>
      <c r="J369" s="415"/>
      <c r="K369" s="416" t="s">
        <v>164</v>
      </c>
      <c r="L369" s="415"/>
      <c r="M369" s="816"/>
      <c r="N369" s="817"/>
      <c r="O369" s="816"/>
      <c r="P369" s="817"/>
      <c r="Q369" s="857"/>
      <c r="R369" s="858"/>
      <c r="S369" s="857"/>
      <c r="T369" s="858"/>
      <c r="U369" s="857"/>
      <c r="V369" s="858"/>
      <c r="W369" s="781"/>
      <c r="X369" s="782"/>
      <c r="Y369" s="781"/>
      <c r="Z369" s="782"/>
      <c r="AA369" s="792"/>
      <c r="AB369" s="792"/>
      <c r="AC369" s="792"/>
      <c r="AD369" s="792"/>
      <c r="AE369" s="792"/>
      <c r="AF369" s="792"/>
    </row>
    <row r="370" spans="2:33" ht="15" customHeight="1" x14ac:dyDescent="0.2">
      <c r="B370" s="826"/>
      <c r="C370" s="827"/>
      <c r="D370" s="793"/>
      <c r="E370" s="830"/>
      <c r="F370" s="833"/>
      <c r="G370" s="836"/>
      <c r="H370" s="830"/>
      <c r="I370" s="406" t="s">
        <v>158</v>
      </c>
      <c r="J370" s="451">
        <v>44006</v>
      </c>
      <c r="K370" s="820"/>
      <c r="L370" s="821"/>
      <c r="M370" s="818"/>
      <c r="N370" s="819"/>
      <c r="O370" s="818"/>
      <c r="P370" s="819"/>
      <c r="Q370" s="859"/>
      <c r="R370" s="860"/>
      <c r="S370" s="859"/>
      <c r="T370" s="860"/>
      <c r="U370" s="859"/>
      <c r="V370" s="860"/>
      <c r="W370" s="783"/>
      <c r="X370" s="784"/>
      <c r="Y370" s="783"/>
      <c r="Z370" s="784"/>
      <c r="AA370" s="793"/>
      <c r="AB370" s="793"/>
      <c r="AC370" s="793"/>
      <c r="AD370" s="793"/>
      <c r="AE370" s="793"/>
      <c r="AF370" s="793"/>
    </row>
    <row r="371" spans="2:33" ht="12.75" customHeight="1" x14ac:dyDescent="0.2">
      <c r="B371" s="822" t="s">
        <v>933</v>
      </c>
      <c r="C371" s="823"/>
      <c r="D371" s="791" t="s">
        <v>220</v>
      </c>
      <c r="E371" s="828" t="s">
        <v>456</v>
      </c>
      <c r="F371" s="831"/>
      <c r="G371" s="834"/>
      <c r="H371" s="828" t="s">
        <v>185</v>
      </c>
      <c r="I371" s="434" t="s">
        <v>184</v>
      </c>
      <c r="J371" s="438">
        <v>40000000</v>
      </c>
      <c r="K371" s="434" t="s">
        <v>183</v>
      </c>
      <c r="L371" s="437">
        <f>J376+J374-0.001</f>
        <v>44334.999000000003</v>
      </c>
      <c r="M371" s="434" t="s">
        <v>182</v>
      </c>
      <c r="N371" s="436">
        <f>J371</f>
        <v>40000000</v>
      </c>
      <c r="O371" s="434" t="s">
        <v>181</v>
      </c>
      <c r="P371" s="435">
        <v>0.1469</v>
      </c>
      <c r="Q371" s="480" t="s">
        <v>181</v>
      </c>
      <c r="R371" s="479">
        <v>0.1469</v>
      </c>
      <c r="S371" s="499" t="s">
        <v>181</v>
      </c>
      <c r="T371" s="498">
        <v>0.42570000000000002</v>
      </c>
      <c r="U371" s="480" t="s">
        <v>181</v>
      </c>
      <c r="V371" s="479">
        <v>0.42570000000000002</v>
      </c>
      <c r="W371" s="466" t="s">
        <v>181</v>
      </c>
      <c r="X371" s="467">
        <v>0.59272000000000002</v>
      </c>
      <c r="Y371" s="466" t="s">
        <v>180</v>
      </c>
      <c r="Z371" s="465">
        <v>32</v>
      </c>
      <c r="AA371" s="791" t="s">
        <v>10</v>
      </c>
      <c r="AB371" s="791" t="s">
        <v>10</v>
      </c>
      <c r="AC371" s="791" t="s">
        <v>10</v>
      </c>
      <c r="AD371" s="791" t="s">
        <v>10</v>
      </c>
      <c r="AE371" s="791" t="s">
        <v>10</v>
      </c>
      <c r="AF371" s="791" t="s">
        <v>10</v>
      </c>
    </row>
    <row r="372" spans="2:33" ht="15" customHeight="1" x14ac:dyDescent="0.2">
      <c r="B372" s="824"/>
      <c r="C372" s="825"/>
      <c r="D372" s="792"/>
      <c r="E372" s="829"/>
      <c r="F372" s="832"/>
      <c r="G372" s="835"/>
      <c r="H372" s="829"/>
      <c r="I372" s="416" t="s">
        <v>179</v>
      </c>
      <c r="J372" s="432" t="s">
        <v>932</v>
      </c>
      <c r="K372" s="416" t="s">
        <v>177</v>
      </c>
      <c r="L372" s="415">
        <f>L371+L374</f>
        <v>44334.999000000003</v>
      </c>
      <c r="M372" s="416" t="s">
        <v>176</v>
      </c>
      <c r="N372" s="428">
        <f>N371</f>
        <v>40000000</v>
      </c>
      <c r="O372" s="416" t="s">
        <v>175</v>
      </c>
      <c r="P372" s="426"/>
      <c r="Q372" s="478" t="s">
        <v>175</v>
      </c>
      <c r="R372" s="477"/>
      <c r="S372" s="497" t="s">
        <v>175</v>
      </c>
      <c r="T372" s="496"/>
      <c r="U372" s="478" t="s">
        <v>175</v>
      </c>
      <c r="V372" s="477"/>
      <c r="W372" s="463" t="s">
        <v>175</v>
      </c>
      <c r="X372" s="462"/>
      <c r="Y372" s="463" t="s">
        <v>174</v>
      </c>
      <c r="Z372" s="464">
        <v>960</v>
      </c>
      <c r="AA372" s="792"/>
      <c r="AB372" s="792"/>
      <c r="AC372" s="792"/>
      <c r="AD372" s="792"/>
      <c r="AE372" s="792"/>
      <c r="AF372" s="792"/>
    </row>
    <row r="373" spans="2:33" x14ac:dyDescent="0.2">
      <c r="B373" s="824"/>
      <c r="C373" s="825"/>
      <c r="D373" s="792"/>
      <c r="E373" s="829"/>
      <c r="F373" s="832"/>
      <c r="G373" s="835"/>
      <c r="H373" s="829"/>
      <c r="I373" s="416" t="s">
        <v>173</v>
      </c>
      <c r="J373" s="429" t="s">
        <v>931</v>
      </c>
      <c r="K373" s="416" t="s">
        <v>171</v>
      </c>
      <c r="L373" s="427"/>
      <c r="M373" s="416" t="s">
        <v>170</v>
      </c>
      <c r="N373" s="428"/>
      <c r="O373" s="416" t="s">
        <v>169</v>
      </c>
      <c r="P373" s="426">
        <v>0.26729999999999998</v>
      </c>
      <c r="Q373" s="478" t="s">
        <v>169</v>
      </c>
      <c r="R373" s="477">
        <v>0.26729999999999998</v>
      </c>
      <c r="S373" s="497" t="s">
        <v>169</v>
      </c>
      <c r="T373" s="496">
        <v>0.48070000000000002</v>
      </c>
      <c r="U373" s="478" t="s">
        <v>169</v>
      </c>
      <c r="V373" s="477">
        <v>0.48070000000000002</v>
      </c>
      <c r="W373" s="463" t="s">
        <v>169</v>
      </c>
      <c r="X373" s="462">
        <v>0.70206000000000002</v>
      </c>
      <c r="Y373" s="781"/>
      <c r="Z373" s="782"/>
      <c r="AA373" s="792"/>
      <c r="AB373" s="792"/>
      <c r="AC373" s="792"/>
      <c r="AD373" s="792"/>
      <c r="AE373" s="792"/>
      <c r="AF373" s="792"/>
    </row>
    <row r="374" spans="2:33" ht="15" customHeight="1" x14ac:dyDescent="0.2">
      <c r="B374" s="824"/>
      <c r="C374" s="825"/>
      <c r="D374" s="792"/>
      <c r="E374" s="829"/>
      <c r="F374" s="832"/>
      <c r="G374" s="835"/>
      <c r="H374" s="829"/>
      <c r="I374" s="416" t="s">
        <v>168</v>
      </c>
      <c r="J374" s="427">
        <v>330</v>
      </c>
      <c r="K374" s="416" t="s">
        <v>167</v>
      </c>
      <c r="L374" s="427"/>
      <c r="M374" s="816"/>
      <c r="N374" s="817"/>
      <c r="O374" s="416" t="s">
        <v>166</v>
      </c>
      <c r="P374" s="426">
        <f>IF(P372="",P373-P371,P373-P372)</f>
        <v>0.12039999999999998</v>
      </c>
      <c r="Q374" s="478" t="s">
        <v>166</v>
      </c>
      <c r="R374" s="477">
        <f>IF(R372="",R373-R371,R373-R372)</f>
        <v>0.12039999999999998</v>
      </c>
      <c r="S374" s="497" t="s">
        <v>166</v>
      </c>
      <c r="T374" s="496">
        <f>IF(T372="",T373-T371,T373-T372)</f>
        <v>5.4999999999999993E-2</v>
      </c>
      <c r="U374" s="478" t="s">
        <v>166</v>
      </c>
      <c r="V374" s="477">
        <f>IF(V372="",V373-V371,V373-V372)</f>
        <v>5.4999999999999993E-2</v>
      </c>
      <c r="W374" s="463" t="s">
        <v>166</v>
      </c>
      <c r="X374" s="462">
        <f>IF(X372="",X373-X371,X373-X372)</f>
        <v>0.10933999999999999</v>
      </c>
      <c r="Y374" s="781"/>
      <c r="Z374" s="782"/>
      <c r="AA374" s="792"/>
      <c r="AB374" s="792"/>
      <c r="AC374" s="792"/>
      <c r="AD374" s="792"/>
      <c r="AE374" s="792"/>
      <c r="AF374" s="792"/>
    </row>
    <row r="375" spans="2:33" ht="15" customHeight="1" x14ac:dyDescent="0.2">
      <c r="B375" s="824"/>
      <c r="C375" s="825"/>
      <c r="D375" s="792"/>
      <c r="E375" s="829"/>
      <c r="F375" s="832"/>
      <c r="G375" s="835"/>
      <c r="H375" s="829"/>
      <c r="I375" s="416" t="s">
        <v>165</v>
      </c>
      <c r="J375" s="415" t="s">
        <v>222</v>
      </c>
      <c r="K375" s="416" t="s">
        <v>164</v>
      </c>
      <c r="L375" s="415"/>
      <c r="M375" s="816"/>
      <c r="N375" s="817"/>
      <c r="O375" s="816"/>
      <c r="P375" s="817"/>
      <c r="Q375" s="857"/>
      <c r="R375" s="858"/>
      <c r="S375" s="869"/>
      <c r="T375" s="870"/>
      <c r="U375" s="857"/>
      <c r="V375" s="858"/>
      <c r="W375" s="732"/>
      <c r="X375" s="733"/>
      <c r="Y375" s="781"/>
      <c r="Z375" s="782"/>
      <c r="AA375" s="792"/>
      <c r="AB375" s="792"/>
      <c r="AC375" s="792"/>
      <c r="AD375" s="792"/>
      <c r="AE375" s="792"/>
      <c r="AF375" s="792"/>
    </row>
    <row r="376" spans="2:33" ht="15" customHeight="1" x14ac:dyDescent="0.2">
      <c r="B376" s="826"/>
      <c r="C376" s="827"/>
      <c r="D376" s="793"/>
      <c r="E376" s="830"/>
      <c r="F376" s="833"/>
      <c r="G376" s="836"/>
      <c r="H376" s="830"/>
      <c r="I376" s="406" t="s">
        <v>158</v>
      </c>
      <c r="J376" s="451">
        <v>44005</v>
      </c>
      <c r="K376" s="820"/>
      <c r="L376" s="821"/>
      <c r="M376" s="818"/>
      <c r="N376" s="819"/>
      <c r="O376" s="818"/>
      <c r="P376" s="819"/>
      <c r="Q376" s="859"/>
      <c r="R376" s="860"/>
      <c r="S376" s="871"/>
      <c r="T376" s="872"/>
      <c r="U376" s="859"/>
      <c r="V376" s="860"/>
      <c r="W376" s="734"/>
      <c r="X376" s="735"/>
      <c r="Y376" s="783"/>
      <c r="Z376" s="784"/>
      <c r="AA376" s="793"/>
      <c r="AB376" s="793"/>
      <c r="AC376" s="793"/>
      <c r="AD376" s="793"/>
      <c r="AE376" s="793"/>
      <c r="AF376" s="793"/>
    </row>
    <row r="377" spans="2:33" s="597" customFormat="1" ht="13.5" customHeight="1" x14ac:dyDescent="0.2">
      <c r="B377" s="901" t="s">
        <v>2089</v>
      </c>
      <c r="C377" s="902"/>
      <c r="D377" s="791" t="s">
        <v>220</v>
      </c>
      <c r="E377" s="803" t="s">
        <v>219</v>
      </c>
      <c r="F377" s="806"/>
      <c r="G377" s="809" t="s">
        <v>218</v>
      </c>
      <c r="H377" s="803" t="s">
        <v>185</v>
      </c>
      <c r="I377" s="605" t="s">
        <v>184</v>
      </c>
      <c r="J377" s="606">
        <v>40000000</v>
      </c>
      <c r="K377" s="605" t="s">
        <v>183</v>
      </c>
      <c r="L377" s="668">
        <f>J382+J380</f>
        <v>44231</v>
      </c>
      <c r="M377" s="605" t="s">
        <v>182</v>
      </c>
      <c r="N377" s="608">
        <f>J377</f>
        <v>40000000</v>
      </c>
      <c r="O377" s="605" t="s">
        <v>181</v>
      </c>
      <c r="P377" s="609">
        <v>6.3E-2</v>
      </c>
      <c r="Q377" s="605" t="s">
        <v>181</v>
      </c>
      <c r="R377" s="609">
        <v>6.3E-2</v>
      </c>
      <c r="S377" s="605" t="s">
        <v>181</v>
      </c>
      <c r="T377" s="609">
        <v>6.3E-2</v>
      </c>
      <c r="U377" s="669" t="s">
        <v>181</v>
      </c>
      <c r="V377" s="670">
        <v>0.41420000000000001</v>
      </c>
      <c r="W377" s="466" t="s">
        <v>181</v>
      </c>
      <c r="X377" s="467"/>
      <c r="Y377" s="466" t="s">
        <v>180</v>
      </c>
      <c r="Z377" s="465">
        <v>60</v>
      </c>
      <c r="AA377" s="800" t="s">
        <v>10</v>
      </c>
      <c r="AB377" s="800" t="s">
        <v>10</v>
      </c>
      <c r="AC377" s="800" t="s">
        <v>10</v>
      </c>
      <c r="AF377" s="791" t="s">
        <v>10</v>
      </c>
      <c r="AG377" s="724"/>
    </row>
    <row r="378" spans="2:33" s="597" customFormat="1" x14ac:dyDescent="0.2">
      <c r="B378" s="903"/>
      <c r="C378" s="904"/>
      <c r="D378" s="792"/>
      <c r="E378" s="804"/>
      <c r="F378" s="807"/>
      <c r="G378" s="810"/>
      <c r="H378" s="804"/>
      <c r="I378" s="615" t="s">
        <v>179</v>
      </c>
      <c r="J378" s="616" t="s">
        <v>223</v>
      </c>
      <c r="K378" s="615" t="s">
        <v>177</v>
      </c>
      <c r="L378" s="617"/>
      <c r="M378" s="615" t="s">
        <v>176</v>
      </c>
      <c r="N378" s="618">
        <f>N377</f>
        <v>40000000</v>
      </c>
      <c r="O378" s="615" t="s">
        <v>175</v>
      </c>
      <c r="P378" s="619"/>
      <c r="Q378" s="615" t="s">
        <v>175</v>
      </c>
      <c r="R378" s="619"/>
      <c r="S378" s="615" t="s">
        <v>175</v>
      </c>
      <c r="T378" s="619"/>
      <c r="U378" s="671" t="s">
        <v>175</v>
      </c>
      <c r="V378" s="672"/>
      <c r="W378" s="463" t="s">
        <v>175</v>
      </c>
      <c r="X378" s="462"/>
      <c r="Y378" s="463" t="s">
        <v>174</v>
      </c>
      <c r="Z378" s="464">
        <v>1320</v>
      </c>
      <c r="AA378" s="801"/>
      <c r="AB378" s="801"/>
      <c r="AC378" s="801"/>
      <c r="AF378" s="792"/>
      <c r="AG378" s="724"/>
    </row>
    <row r="379" spans="2:33" s="597" customFormat="1" x14ac:dyDescent="0.2">
      <c r="B379" s="903"/>
      <c r="C379" s="904"/>
      <c r="D379" s="792"/>
      <c r="E379" s="804"/>
      <c r="F379" s="807"/>
      <c r="G379" s="810"/>
      <c r="H379" s="804"/>
      <c r="I379" s="615" t="s">
        <v>173</v>
      </c>
      <c r="J379" s="621" t="s">
        <v>2090</v>
      </c>
      <c r="K379" s="615" t="s">
        <v>171</v>
      </c>
      <c r="L379" s="622"/>
      <c r="M379" s="615" t="s">
        <v>170</v>
      </c>
      <c r="N379" s="618"/>
      <c r="O379" s="615" t="s">
        <v>169</v>
      </c>
      <c r="P379" s="619">
        <v>9.5500000000000002E-2</v>
      </c>
      <c r="Q379" s="615" t="s">
        <v>169</v>
      </c>
      <c r="R379" s="619">
        <v>9.5500000000000002E-2</v>
      </c>
      <c r="S379" s="615" t="s">
        <v>169</v>
      </c>
      <c r="T379" s="619">
        <v>9.5500000000000002E-2</v>
      </c>
      <c r="U379" s="671" t="s">
        <v>169</v>
      </c>
      <c r="V379" s="672">
        <v>0.34820000000000001</v>
      </c>
      <c r="W379" s="463" t="s">
        <v>169</v>
      </c>
      <c r="X379" s="462"/>
      <c r="Y379" s="781"/>
      <c r="Z379" s="782"/>
      <c r="AA379" s="801"/>
      <c r="AB379" s="801"/>
      <c r="AC379" s="801"/>
      <c r="AF379" s="792"/>
      <c r="AG379" s="724"/>
    </row>
    <row r="380" spans="2:33" s="597" customFormat="1" x14ac:dyDescent="0.2">
      <c r="B380" s="903"/>
      <c r="C380" s="904"/>
      <c r="D380" s="792"/>
      <c r="E380" s="804"/>
      <c r="F380" s="807"/>
      <c r="G380" s="810"/>
      <c r="H380" s="804"/>
      <c r="I380" s="615" t="s">
        <v>168</v>
      </c>
      <c r="J380" s="622">
        <v>220</v>
      </c>
      <c r="K380" s="615" t="s">
        <v>167</v>
      </c>
      <c r="L380" s="622"/>
      <c r="M380" s="785"/>
      <c r="N380" s="786"/>
      <c r="O380" s="615" t="s">
        <v>166</v>
      </c>
      <c r="P380" s="619">
        <f>IF(P378="",P379-P377,P379-P378)</f>
        <v>3.2500000000000001E-2</v>
      </c>
      <c r="Q380" s="615" t="s">
        <v>166</v>
      </c>
      <c r="R380" s="619">
        <f>IF(R378="",R379-R377,R379-R378)</f>
        <v>3.2500000000000001E-2</v>
      </c>
      <c r="S380" s="615" t="s">
        <v>166</v>
      </c>
      <c r="T380" s="619">
        <f>IF(T378="",T379-T377,T379-T378)</f>
        <v>3.2500000000000001E-2</v>
      </c>
      <c r="U380" s="671" t="s">
        <v>166</v>
      </c>
      <c r="V380" s="672">
        <f>IF(V378="",V379-V377,V379-V378)</f>
        <v>-6.6000000000000003E-2</v>
      </c>
      <c r="W380" s="463" t="s">
        <v>166</v>
      </c>
      <c r="X380" s="462"/>
      <c r="Y380" s="781"/>
      <c r="Z380" s="782"/>
      <c r="AA380" s="801"/>
      <c r="AB380" s="801"/>
      <c r="AC380" s="801"/>
      <c r="AF380" s="792"/>
      <c r="AG380" s="724"/>
    </row>
    <row r="381" spans="2:33" s="597" customFormat="1" x14ac:dyDescent="0.2">
      <c r="B381" s="903"/>
      <c r="C381" s="904"/>
      <c r="D381" s="792"/>
      <c r="E381" s="804"/>
      <c r="F381" s="807"/>
      <c r="G381" s="810"/>
      <c r="H381" s="804"/>
      <c r="I381" s="615" t="s">
        <v>165</v>
      </c>
      <c r="J381" s="617" t="s">
        <v>222</v>
      </c>
      <c r="K381" s="615" t="s">
        <v>164</v>
      </c>
      <c r="L381" s="617"/>
      <c r="M381" s="785"/>
      <c r="N381" s="786"/>
      <c r="O381" s="785"/>
      <c r="P381" s="786"/>
      <c r="Q381" s="785"/>
      <c r="R381" s="786"/>
      <c r="S381" s="785"/>
      <c r="T381" s="786"/>
      <c r="U381" s="897"/>
      <c r="V381" s="898"/>
      <c r="W381" s="732"/>
      <c r="X381" s="733"/>
      <c r="Y381" s="781"/>
      <c r="Z381" s="782"/>
      <c r="AA381" s="801"/>
      <c r="AB381" s="801"/>
      <c r="AC381" s="801"/>
      <c r="AF381" s="792"/>
      <c r="AG381" s="724"/>
    </row>
    <row r="382" spans="2:33" s="597" customFormat="1" x14ac:dyDescent="0.2">
      <c r="B382" s="905"/>
      <c r="C382" s="906"/>
      <c r="D382" s="793"/>
      <c r="E382" s="805"/>
      <c r="F382" s="808"/>
      <c r="G382" s="811"/>
      <c r="H382" s="805"/>
      <c r="I382" s="629" t="s">
        <v>158</v>
      </c>
      <c r="J382" s="630">
        <v>44011</v>
      </c>
      <c r="K382" s="789"/>
      <c r="L382" s="790"/>
      <c r="M382" s="787"/>
      <c r="N382" s="788"/>
      <c r="O382" s="787"/>
      <c r="P382" s="788"/>
      <c r="Q382" s="787"/>
      <c r="R382" s="788"/>
      <c r="S382" s="787"/>
      <c r="T382" s="788"/>
      <c r="U382" s="899"/>
      <c r="V382" s="900"/>
      <c r="W382" s="734"/>
      <c r="X382" s="735"/>
      <c r="Y382" s="783"/>
      <c r="Z382" s="784"/>
      <c r="AA382" s="802"/>
      <c r="AB382" s="802"/>
      <c r="AC382" s="802"/>
      <c r="AF382" s="793"/>
      <c r="AG382" s="724"/>
    </row>
    <row r="383" spans="2:33" s="597" customFormat="1" ht="13.5" customHeight="1" x14ac:dyDescent="0.2">
      <c r="B383" s="901" t="s">
        <v>2092</v>
      </c>
      <c r="C383" s="902"/>
      <c r="D383" s="791" t="s">
        <v>220</v>
      </c>
      <c r="E383" s="803" t="s">
        <v>219</v>
      </c>
      <c r="F383" s="806"/>
      <c r="G383" s="809" t="s">
        <v>218</v>
      </c>
      <c r="H383" s="803" t="s">
        <v>185</v>
      </c>
      <c r="I383" s="605" t="s">
        <v>184</v>
      </c>
      <c r="J383" s="606">
        <v>30000000</v>
      </c>
      <c r="K383" s="605" t="s">
        <v>183</v>
      </c>
      <c r="L383" s="631">
        <f>J388+J386</f>
        <v>44210</v>
      </c>
      <c r="M383" s="605" t="s">
        <v>182</v>
      </c>
      <c r="N383" s="608">
        <f>J383</f>
        <v>30000000</v>
      </c>
      <c r="O383" s="605" t="s">
        <v>181</v>
      </c>
      <c r="P383" s="609">
        <v>1.7500000000000002E-2</v>
      </c>
      <c r="Q383" s="605" t="s">
        <v>181</v>
      </c>
      <c r="R383" s="609">
        <v>1.7500000000000002E-2</v>
      </c>
      <c r="S383" s="605" t="s">
        <v>181</v>
      </c>
      <c r="T383" s="609">
        <v>1.7500000000000002E-2</v>
      </c>
      <c r="U383" s="669" t="s">
        <v>181</v>
      </c>
      <c r="V383" s="670">
        <v>0.31040000000000001</v>
      </c>
      <c r="W383" s="466" t="s">
        <v>181</v>
      </c>
      <c r="X383" s="467"/>
      <c r="Y383" s="466" t="s">
        <v>180</v>
      </c>
      <c r="Z383" s="465">
        <v>20</v>
      </c>
      <c r="AA383" s="800" t="s">
        <v>10</v>
      </c>
      <c r="AB383" s="800" t="s">
        <v>10</v>
      </c>
      <c r="AC383" s="800" t="s">
        <v>10</v>
      </c>
      <c r="AF383" s="791" t="s">
        <v>10</v>
      </c>
      <c r="AG383" s="724"/>
    </row>
    <row r="384" spans="2:33" s="597" customFormat="1" x14ac:dyDescent="0.2">
      <c r="B384" s="903"/>
      <c r="C384" s="904"/>
      <c r="D384" s="792"/>
      <c r="E384" s="804"/>
      <c r="F384" s="807"/>
      <c r="G384" s="810"/>
      <c r="H384" s="804"/>
      <c r="I384" s="615" t="s">
        <v>179</v>
      </c>
      <c r="J384" s="616" t="s">
        <v>2093</v>
      </c>
      <c r="K384" s="615" t="s">
        <v>177</v>
      </c>
      <c r="L384" s="617">
        <f>L383+L386+L385</f>
        <v>44250</v>
      </c>
      <c r="M384" s="615" t="s">
        <v>176</v>
      </c>
      <c r="N384" s="618">
        <f>N383</f>
        <v>30000000</v>
      </c>
      <c r="O384" s="615" t="s">
        <v>175</v>
      </c>
      <c r="P384" s="619"/>
      <c r="Q384" s="615" t="s">
        <v>175</v>
      </c>
      <c r="R384" s="619"/>
      <c r="S384" s="615" t="s">
        <v>175</v>
      </c>
      <c r="T384" s="619"/>
      <c r="U384" s="671" t="s">
        <v>175</v>
      </c>
      <c r="V384" s="672"/>
      <c r="W384" s="463" t="s">
        <v>175</v>
      </c>
      <c r="X384" s="462"/>
      <c r="Y384" s="463" t="s">
        <v>174</v>
      </c>
      <c r="Z384" s="464">
        <v>440</v>
      </c>
      <c r="AA384" s="801"/>
      <c r="AB384" s="801"/>
      <c r="AC384" s="801"/>
      <c r="AF384" s="792"/>
      <c r="AG384" s="724"/>
    </row>
    <row r="385" spans="1:33" s="597" customFormat="1" x14ac:dyDescent="0.2">
      <c r="B385" s="903"/>
      <c r="C385" s="904"/>
      <c r="D385" s="792"/>
      <c r="E385" s="804"/>
      <c r="F385" s="807"/>
      <c r="G385" s="810"/>
      <c r="H385" s="804"/>
      <c r="I385" s="615" t="s">
        <v>173</v>
      </c>
      <c r="J385" s="621" t="s">
        <v>2094</v>
      </c>
      <c r="K385" s="615" t="s">
        <v>171</v>
      </c>
      <c r="L385" s="622">
        <v>40</v>
      </c>
      <c r="M385" s="615" t="s">
        <v>170</v>
      </c>
      <c r="N385" s="618"/>
      <c r="O385" s="615" t="s">
        <v>169</v>
      </c>
      <c r="P385" s="619">
        <v>1.6500000000000001E-2</v>
      </c>
      <c r="Q385" s="615" t="s">
        <v>169</v>
      </c>
      <c r="R385" s="619">
        <v>1.6500000000000001E-2</v>
      </c>
      <c r="S385" s="615" t="s">
        <v>169</v>
      </c>
      <c r="T385" s="619">
        <v>1.6500000000000001E-2</v>
      </c>
      <c r="U385" s="671" t="s">
        <v>169</v>
      </c>
      <c r="V385" s="672">
        <v>0.31125000000000003</v>
      </c>
      <c r="W385" s="463" t="s">
        <v>169</v>
      </c>
      <c r="X385" s="462"/>
      <c r="Y385" s="781"/>
      <c r="Z385" s="782"/>
      <c r="AA385" s="801"/>
      <c r="AB385" s="801"/>
      <c r="AC385" s="801"/>
      <c r="AF385" s="792"/>
      <c r="AG385" s="724"/>
    </row>
    <row r="386" spans="1:33" s="597" customFormat="1" x14ac:dyDescent="0.2">
      <c r="B386" s="903"/>
      <c r="C386" s="904"/>
      <c r="D386" s="792"/>
      <c r="E386" s="804"/>
      <c r="F386" s="807"/>
      <c r="G386" s="810"/>
      <c r="H386" s="804"/>
      <c r="I386" s="615" t="s">
        <v>168</v>
      </c>
      <c r="J386" s="622">
        <v>190</v>
      </c>
      <c r="K386" s="615" t="s">
        <v>167</v>
      </c>
      <c r="L386" s="622"/>
      <c r="M386" s="785"/>
      <c r="N386" s="786"/>
      <c r="O386" s="615" t="s">
        <v>166</v>
      </c>
      <c r="P386" s="619">
        <f>IF(P384="",P385-P383,P385-P384)</f>
        <v>-1.0000000000000009E-3</v>
      </c>
      <c r="Q386" s="615" t="s">
        <v>166</v>
      </c>
      <c r="R386" s="619">
        <f>IF(R384="",R385-R383,R385-R384)</f>
        <v>-1.0000000000000009E-3</v>
      </c>
      <c r="S386" s="615" t="s">
        <v>166</v>
      </c>
      <c r="T386" s="619">
        <f>IF(T384="",T385-T383,T385-T384)</f>
        <v>-1.0000000000000009E-3</v>
      </c>
      <c r="U386" s="671" t="s">
        <v>166</v>
      </c>
      <c r="V386" s="672">
        <f>IF(V384="",V385-V383,V385-V384)</f>
        <v>8.5000000000001741E-4</v>
      </c>
      <c r="W386" s="463" t="s">
        <v>166</v>
      </c>
      <c r="X386" s="462"/>
      <c r="Y386" s="781"/>
      <c r="Z386" s="782"/>
      <c r="AA386" s="801"/>
      <c r="AB386" s="801"/>
      <c r="AC386" s="801"/>
      <c r="AF386" s="792"/>
      <c r="AG386" s="724"/>
    </row>
    <row r="387" spans="1:33" s="597" customFormat="1" x14ac:dyDescent="0.2">
      <c r="B387" s="903"/>
      <c r="C387" s="904"/>
      <c r="D387" s="792"/>
      <c r="E387" s="804"/>
      <c r="F387" s="807"/>
      <c r="G387" s="810"/>
      <c r="H387" s="804"/>
      <c r="I387" s="615" t="s">
        <v>165</v>
      </c>
      <c r="J387" s="617"/>
      <c r="K387" s="615" t="s">
        <v>164</v>
      </c>
      <c r="L387" s="617"/>
      <c r="M387" s="785"/>
      <c r="N387" s="786"/>
      <c r="O387" s="785"/>
      <c r="P387" s="786"/>
      <c r="Q387" s="785"/>
      <c r="R387" s="786"/>
      <c r="S387" s="785"/>
      <c r="T387" s="786"/>
      <c r="U387" s="897"/>
      <c r="V387" s="898"/>
      <c r="W387" s="732"/>
      <c r="X387" s="733"/>
      <c r="Y387" s="781"/>
      <c r="Z387" s="782"/>
      <c r="AA387" s="801"/>
      <c r="AB387" s="801"/>
      <c r="AC387" s="801"/>
      <c r="AF387" s="792"/>
      <c r="AG387" s="724"/>
    </row>
    <row r="388" spans="1:33" s="597" customFormat="1" x14ac:dyDescent="0.2">
      <c r="B388" s="905"/>
      <c r="C388" s="906"/>
      <c r="D388" s="793"/>
      <c r="E388" s="805"/>
      <c r="F388" s="808"/>
      <c r="G388" s="811"/>
      <c r="H388" s="805"/>
      <c r="I388" s="629" t="s">
        <v>158</v>
      </c>
      <c r="J388" s="630">
        <v>44020</v>
      </c>
      <c r="K388" s="789"/>
      <c r="L388" s="790"/>
      <c r="M388" s="787"/>
      <c r="N388" s="788"/>
      <c r="O388" s="787"/>
      <c r="P388" s="788"/>
      <c r="Q388" s="787"/>
      <c r="R388" s="788"/>
      <c r="S388" s="787"/>
      <c r="T388" s="788"/>
      <c r="U388" s="899"/>
      <c r="V388" s="900"/>
      <c r="W388" s="734"/>
      <c r="X388" s="735"/>
      <c r="Y388" s="783"/>
      <c r="Z388" s="784"/>
      <c r="AA388" s="802"/>
      <c r="AB388" s="802"/>
      <c r="AC388" s="802"/>
      <c r="AF388" s="793"/>
      <c r="AG388" s="724"/>
    </row>
    <row r="389" spans="1:33" ht="12.75" customHeight="1" x14ac:dyDescent="0.2">
      <c r="B389" s="822" t="s">
        <v>929</v>
      </c>
      <c r="C389" s="823"/>
      <c r="D389" s="791" t="s">
        <v>280</v>
      </c>
      <c r="E389" s="828" t="s">
        <v>325</v>
      </c>
      <c r="F389" s="831">
        <v>7.1</v>
      </c>
      <c r="G389" s="834" t="s">
        <v>218</v>
      </c>
      <c r="H389" s="828" t="s">
        <v>324</v>
      </c>
      <c r="I389" s="434" t="s">
        <v>184</v>
      </c>
      <c r="J389" s="438">
        <v>230700</v>
      </c>
      <c r="K389" s="434" t="s">
        <v>183</v>
      </c>
      <c r="L389" s="437"/>
      <c r="M389" s="434" t="s">
        <v>182</v>
      </c>
      <c r="N389" s="436">
        <f>J389</f>
        <v>230700</v>
      </c>
      <c r="O389" s="434" t="s">
        <v>181</v>
      </c>
      <c r="P389" s="435"/>
      <c r="Q389" s="434" t="s">
        <v>181</v>
      </c>
      <c r="R389" s="435"/>
      <c r="S389" s="434" t="s">
        <v>181</v>
      </c>
      <c r="T389" s="435"/>
      <c r="U389" s="480" t="s">
        <v>181</v>
      </c>
      <c r="V389" s="479"/>
      <c r="W389" s="466" t="s">
        <v>181</v>
      </c>
      <c r="X389" s="467">
        <v>0.25</v>
      </c>
      <c r="Y389" s="466" t="s">
        <v>180</v>
      </c>
      <c r="Z389" s="465"/>
      <c r="AA389" s="791" t="s">
        <v>928</v>
      </c>
      <c r="AB389" s="791" t="s">
        <v>928</v>
      </c>
      <c r="AC389" s="791" t="s">
        <v>928</v>
      </c>
      <c r="AD389" s="791" t="s">
        <v>928</v>
      </c>
      <c r="AE389" s="791" t="s">
        <v>928</v>
      </c>
      <c r="AF389" s="791" t="s">
        <v>10</v>
      </c>
    </row>
    <row r="390" spans="1:33" ht="15" customHeight="1" x14ac:dyDescent="0.2">
      <c r="B390" s="824"/>
      <c r="C390" s="825"/>
      <c r="D390" s="792"/>
      <c r="E390" s="829"/>
      <c r="F390" s="832"/>
      <c r="G390" s="835"/>
      <c r="H390" s="829"/>
      <c r="I390" s="416" t="s">
        <v>179</v>
      </c>
      <c r="J390" s="432" t="s">
        <v>841</v>
      </c>
      <c r="K390" s="416" t="s">
        <v>177</v>
      </c>
      <c r="L390" s="415"/>
      <c r="M390" s="416" t="s">
        <v>176</v>
      </c>
      <c r="N390" s="428">
        <f>N389</f>
        <v>230700</v>
      </c>
      <c r="O390" s="416" t="s">
        <v>175</v>
      </c>
      <c r="P390" s="426"/>
      <c r="Q390" s="416" t="s">
        <v>175</v>
      </c>
      <c r="R390" s="426"/>
      <c r="S390" s="416" t="s">
        <v>175</v>
      </c>
      <c r="T390" s="426"/>
      <c r="U390" s="478" t="s">
        <v>175</v>
      </c>
      <c r="V390" s="477"/>
      <c r="W390" s="463" t="s">
        <v>175</v>
      </c>
      <c r="X390" s="462"/>
      <c r="Y390" s="463" t="s">
        <v>174</v>
      </c>
      <c r="Z390" s="464"/>
      <c r="AA390" s="792"/>
      <c r="AB390" s="792"/>
      <c r="AC390" s="792"/>
      <c r="AD390" s="792"/>
      <c r="AE390" s="792"/>
      <c r="AF390" s="792"/>
    </row>
    <row r="391" spans="1:33" s="404" customFormat="1" x14ac:dyDescent="0.2">
      <c r="A391" s="402"/>
      <c r="B391" s="824"/>
      <c r="C391" s="825"/>
      <c r="D391" s="792"/>
      <c r="E391" s="829"/>
      <c r="F391" s="832"/>
      <c r="G391" s="835"/>
      <c r="H391" s="829"/>
      <c r="I391" s="416" t="s">
        <v>173</v>
      </c>
      <c r="J391" s="429" t="s">
        <v>2144</v>
      </c>
      <c r="K391" s="416" t="s">
        <v>171</v>
      </c>
      <c r="L391" s="427"/>
      <c r="M391" s="416" t="s">
        <v>170</v>
      </c>
      <c r="N391" s="428"/>
      <c r="O391" s="416" t="s">
        <v>169</v>
      </c>
      <c r="P391" s="426"/>
      <c r="Q391" s="416" t="s">
        <v>169</v>
      </c>
      <c r="R391" s="426"/>
      <c r="S391" s="416" t="s">
        <v>169</v>
      </c>
      <c r="T391" s="426"/>
      <c r="U391" s="478" t="s">
        <v>169</v>
      </c>
      <c r="V391" s="477"/>
      <c r="W391" s="463" t="s">
        <v>169</v>
      </c>
      <c r="X391" s="462">
        <v>0.25</v>
      </c>
      <c r="Y391" s="781"/>
      <c r="Z391" s="782"/>
      <c r="AA391" s="792"/>
      <c r="AB391" s="792"/>
      <c r="AC391" s="792"/>
      <c r="AD391" s="792"/>
      <c r="AE391" s="792"/>
      <c r="AF391" s="792"/>
    </row>
    <row r="392" spans="1:33" s="404" customFormat="1" ht="15" customHeight="1" x14ac:dyDescent="0.2">
      <c r="A392" s="402"/>
      <c r="B392" s="824"/>
      <c r="C392" s="825"/>
      <c r="D392" s="792"/>
      <c r="E392" s="829"/>
      <c r="F392" s="832"/>
      <c r="G392" s="835"/>
      <c r="H392" s="829"/>
      <c r="I392" s="416" t="s">
        <v>168</v>
      </c>
      <c r="J392" s="427"/>
      <c r="K392" s="416" t="s">
        <v>167</v>
      </c>
      <c r="L392" s="427"/>
      <c r="M392" s="816"/>
      <c r="N392" s="817"/>
      <c r="O392" s="416" t="s">
        <v>166</v>
      </c>
      <c r="P392" s="426">
        <f>IF(P390="",P391-P389,P391-P390)</f>
        <v>0</v>
      </c>
      <c r="Q392" s="416" t="s">
        <v>166</v>
      </c>
      <c r="R392" s="426">
        <f>IF(R390="",R391-R389,R391-R390)</f>
        <v>0</v>
      </c>
      <c r="S392" s="416" t="s">
        <v>166</v>
      </c>
      <c r="T392" s="426">
        <f>IF(T390="",T391-T389,T391-T390)</f>
        <v>0</v>
      </c>
      <c r="U392" s="478" t="s">
        <v>166</v>
      </c>
      <c r="V392" s="477">
        <f>IF(V390="",V391-V389,V391-V390)</f>
        <v>0</v>
      </c>
      <c r="W392" s="463" t="s">
        <v>166</v>
      </c>
      <c r="X392" s="462">
        <f>IF(X390="",X391-X389,X391-X390)</f>
        <v>0</v>
      </c>
      <c r="Y392" s="781"/>
      <c r="Z392" s="782"/>
      <c r="AA392" s="792"/>
      <c r="AB392" s="792"/>
      <c r="AC392" s="792"/>
      <c r="AD392" s="792"/>
      <c r="AE392" s="792"/>
      <c r="AF392" s="792"/>
    </row>
    <row r="393" spans="1:33" s="404" customFormat="1" ht="15" customHeight="1" x14ac:dyDescent="0.2">
      <c r="A393" s="402"/>
      <c r="B393" s="824"/>
      <c r="C393" s="825"/>
      <c r="D393" s="792"/>
      <c r="E393" s="829"/>
      <c r="F393" s="832"/>
      <c r="G393" s="835"/>
      <c r="H393" s="829"/>
      <c r="I393" s="416" t="s">
        <v>165</v>
      </c>
      <c r="J393" s="415"/>
      <c r="K393" s="416" t="s">
        <v>164</v>
      </c>
      <c r="L393" s="415"/>
      <c r="M393" s="816"/>
      <c r="N393" s="817"/>
      <c r="O393" s="816"/>
      <c r="P393" s="817"/>
      <c r="Q393" s="816"/>
      <c r="R393" s="817"/>
      <c r="S393" s="816"/>
      <c r="T393" s="817"/>
      <c r="U393" s="857"/>
      <c r="V393" s="858"/>
      <c r="W393" s="781"/>
      <c r="X393" s="782"/>
      <c r="Y393" s="781"/>
      <c r="Z393" s="782"/>
      <c r="AA393" s="792"/>
      <c r="AB393" s="792"/>
      <c r="AC393" s="792"/>
      <c r="AD393" s="792"/>
      <c r="AE393" s="792"/>
      <c r="AF393" s="792"/>
    </row>
    <row r="394" spans="1:33" s="404" customFormat="1" ht="15" customHeight="1" x14ac:dyDescent="0.2">
      <c r="A394" s="402"/>
      <c r="B394" s="826"/>
      <c r="C394" s="827"/>
      <c r="D394" s="793"/>
      <c r="E394" s="830"/>
      <c r="F394" s="833"/>
      <c r="G394" s="836"/>
      <c r="H394" s="830"/>
      <c r="I394" s="406" t="s">
        <v>158</v>
      </c>
      <c r="J394" s="451"/>
      <c r="K394" s="820"/>
      <c r="L394" s="821"/>
      <c r="M394" s="818"/>
      <c r="N394" s="819"/>
      <c r="O394" s="818"/>
      <c r="P394" s="819"/>
      <c r="Q394" s="818"/>
      <c r="R394" s="819"/>
      <c r="S394" s="818"/>
      <c r="T394" s="819"/>
      <c r="U394" s="859"/>
      <c r="V394" s="860"/>
      <c r="W394" s="783"/>
      <c r="X394" s="784"/>
      <c r="Y394" s="783"/>
      <c r="Z394" s="784"/>
      <c r="AA394" s="793"/>
      <c r="AB394" s="793"/>
      <c r="AC394" s="793"/>
      <c r="AD394" s="793"/>
      <c r="AE394" s="793"/>
      <c r="AF394" s="793"/>
    </row>
    <row r="395" spans="1:33" s="404" customFormat="1" ht="12.75" customHeight="1" x14ac:dyDescent="0.2">
      <c r="A395" s="402"/>
      <c r="B395" s="822" t="s">
        <v>793</v>
      </c>
      <c r="C395" s="823"/>
      <c r="D395" s="791" t="s">
        <v>757</v>
      </c>
      <c r="E395" s="879" t="s">
        <v>781</v>
      </c>
      <c r="F395" s="831">
        <v>2.74</v>
      </c>
      <c r="G395" s="834" t="s">
        <v>218</v>
      </c>
      <c r="H395" s="828" t="s">
        <v>193</v>
      </c>
      <c r="I395" s="434" t="s">
        <v>184</v>
      </c>
      <c r="J395" s="438">
        <v>822000</v>
      </c>
      <c r="K395" s="434" t="s">
        <v>183</v>
      </c>
      <c r="L395" s="437">
        <f>J400+J398-0.001</f>
        <v>44230.999000000003</v>
      </c>
      <c r="M395" s="434" t="s">
        <v>182</v>
      </c>
      <c r="N395" s="436">
        <f>J395</f>
        <v>822000</v>
      </c>
      <c r="O395" s="434" t="s">
        <v>181</v>
      </c>
      <c r="P395" s="435"/>
      <c r="Q395" s="434" t="s">
        <v>181</v>
      </c>
      <c r="R395" s="435"/>
      <c r="S395" s="434" t="s">
        <v>181</v>
      </c>
      <c r="T395" s="435"/>
      <c r="U395" s="480" t="s">
        <v>181</v>
      </c>
      <c r="V395" s="479"/>
      <c r="W395" s="466" t="s">
        <v>181</v>
      </c>
      <c r="X395" s="467">
        <v>0.3004</v>
      </c>
      <c r="Y395" s="466" t="s">
        <v>180</v>
      </c>
      <c r="Z395" s="465">
        <v>13</v>
      </c>
      <c r="AA395" s="791" t="s">
        <v>776</v>
      </c>
      <c r="AB395" s="791" t="s">
        <v>776</v>
      </c>
      <c r="AC395" s="791" t="s">
        <v>776</v>
      </c>
      <c r="AD395" s="791" t="s">
        <v>776</v>
      </c>
      <c r="AE395" s="791" t="s">
        <v>776</v>
      </c>
      <c r="AF395" s="791" t="s">
        <v>10</v>
      </c>
    </row>
    <row r="396" spans="1:33" s="404" customFormat="1" ht="15" customHeight="1" x14ac:dyDescent="0.2">
      <c r="A396" s="402"/>
      <c r="B396" s="824"/>
      <c r="C396" s="825"/>
      <c r="D396" s="792"/>
      <c r="E396" s="880"/>
      <c r="F396" s="832"/>
      <c r="G396" s="835"/>
      <c r="H396" s="829"/>
      <c r="I396" s="416" t="s">
        <v>179</v>
      </c>
      <c r="J396" s="432" t="s">
        <v>812</v>
      </c>
      <c r="K396" s="416" t="s">
        <v>177</v>
      </c>
      <c r="L396" s="415"/>
      <c r="M396" s="416" t="s">
        <v>176</v>
      </c>
      <c r="N396" s="428">
        <f>N395</f>
        <v>822000</v>
      </c>
      <c r="O396" s="416" t="s">
        <v>175</v>
      </c>
      <c r="P396" s="426"/>
      <c r="Q396" s="416" t="s">
        <v>175</v>
      </c>
      <c r="R396" s="426"/>
      <c r="S396" s="416" t="s">
        <v>175</v>
      </c>
      <c r="T396" s="426"/>
      <c r="U396" s="478" t="s">
        <v>175</v>
      </c>
      <c r="V396" s="477"/>
      <c r="W396" s="463" t="s">
        <v>175</v>
      </c>
      <c r="X396" s="462"/>
      <c r="Y396" s="463" t="s">
        <v>174</v>
      </c>
      <c r="Z396" s="464">
        <v>374</v>
      </c>
      <c r="AA396" s="792"/>
      <c r="AB396" s="792"/>
      <c r="AC396" s="792"/>
      <c r="AD396" s="792"/>
      <c r="AE396" s="792"/>
      <c r="AF396" s="792"/>
    </row>
    <row r="397" spans="1:33" s="404" customFormat="1" x14ac:dyDescent="0.2">
      <c r="A397" s="402"/>
      <c r="B397" s="824"/>
      <c r="C397" s="825"/>
      <c r="D397" s="792"/>
      <c r="E397" s="880"/>
      <c r="F397" s="832"/>
      <c r="G397" s="835"/>
      <c r="H397" s="829"/>
      <c r="I397" s="416" t="s">
        <v>173</v>
      </c>
      <c r="J397" s="429" t="s">
        <v>192</v>
      </c>
      <c r="K397" s="416" t="s">
        <v>171</v>
      </c>
      <c r="L397" s="427"/>
      <c r="M397" s="416" t="s">
        <v>170</v>
      </c>
      <c r="N397" s="428"/>
      <c r="O397" s="416" t="s">
        <v>169</v>
      </c>
      <c r="P397" s="426"/>
      <c r="Q397" s="416" t="s">
        <v>169</v>
      </c>
      <c r="R397" s="426"/>
      <c r="S397" s="416" t="s">
        <v>169</v>
      </c>
      <c r="T397" s="426"/>
      <c r="U397" s="478" t="s">
        <v>169</v>
      </c>
      <c r="V397" s="477"/>
      <c r="W397" s="463" t="s">
        <v>169</v>
      </c>
      <c r="X397" s="462">
        <v>0.3004</v>
      </c>
      <c r="Y397" s="781"/>
      <c r="Z397" s="782"/>
      <c r="AA397" s="792"/>
      <c r="AB397" s="792"/>
      <c r="AC397" s="792"/>
      <c r="AD397" s="792"/>
      <c r="AE397" s="792"/>
      <c r="AF397" s="792"/>
    </row>
    <row r="398" spans="1:33" s="404" customFormat="1" ht="15" customHeight="1" x14ac:dyDescent="0.2">
      <c r="A398" s="402"/>
      <c r="B398" s="824"/>
      <c r="C398" s="825"/>
      <c r="D398" s="792"/>
      <c r="E398" s="880"/>
      <c r="F398" s="832"/>
      <c r="G398" s="835"/>
      <c r="H398" s="829"/>
      <c r="I398" s="416" t="s">
        <v>168</v>
      </c>
      <c r="J398" s="427">
        <v>65</v>
      </c>
      <c r="K398" s="416" t="s">
        <v>167</v>
      </c>
      <c r="L398" s="427"/>
      <c r="M398" s="816"/>
      <c r="N398" s="817"/>
      <c r="O398" s="416" t="s">
        <v>166</v>
      </c>
      <c r="P398" s="426">
        <f>IF(P396="",P397-P395,P397-P396)</f>
        <v>0</v>
      </c>
      <c r="Q398" s="416" t="s">
        <v>166</v>
      </c>
      <c r="R398" s="426">
        <f>IF(R396="",R397-R395,R397-R396)</f>
        <v>0</v>
      </c>
      <c r="S398" s="416" t="s">
        <v>166</v>
      </c>
      <c r="T398" s="426">
        <f>IF(T396="",T397-T395,T397-T396)</f>
        <v>0</v>
      </c>
      <c r="U398" s="478" t="s">
        <v>166</v>
      </c>
      <c r="V398" s="477">
        <f>IF(V396="",V397-V395,V397-V396)</f>
        <v>0</v>
      </c>
      <c r="W398" s="463" t="s">
        <v>166</v>
      </c>
      <c r="X398" s="462">
        <f>IF(X396="",X397-X395,X397-X396)</f>
        <v>0</v>
      </c>
      <c r="Y398" s="781"/>
      <c r="Z398" s="782"/>
      <c r="AA398" s="792"/>
      <c r="AB398" s="792"/>
      <c r="AC398" s="792"/>
      <c r="AD398" s="792"/>
      <c r="AE398" s="792"/>
      <c r="AF398" s="792"/>
    </row>
    <row r="399" spans="1:33" s="404" customFormat="1" ht="15" customHeight="1" x14ac:dyDescent="0.2">
      <c r="A399" s="402"/>
      <c r="B399" s="824"/>
      <c r="C399" s="825"/>
      <c r="D399" s="792"/>
      <c r="E399" s="880"/>
      <c r="F399" s="832"/>
      <c r="G399" s="835"/>
      <c r="H399" s="829"/>
      <c r="I399" s="416" t="s">
        <v>165</v>
      </c>
      <c r="J399" s="415"/>
      <c r="K399" s="416" t="s">
        <v>164</v>
      </c>
      <c r="L399" s="415"/>
      <c r="M399" s="816"/>
      <c r="N399" s="817"/>
      <c r="O399" s="816"/>
      <c r="P399" s="817"/>
      <c r="Q399" s="816"/>
      <c r="R399" s="817"/>
      <c r="S399" s="816"/>
      <c r="T399" s="817"/>
      <c r="U399" s="857"/>
      <c r="V399" s="858"/>
      <c r="W399" s="781"/>
      <c r="X399" s="782"/>
      <c r="Y399" s="781"/>
      <c r="Z399" s="782"/>
      <c r="AA399" s="792"/>
      <c r="AB399" s="792"/>
      <c r="AC399" s="792"/>
      <c r="AD399" s="792"/>
      <c r="AE399" s="792"/>
      <c r="AF399" s="792"/>
    </row>
    <row r="400" spans="1:33" s="404" customFormat="1" ht="15" customHeight="1" x14ac:dyDescent="0.2">
      <c r="A400" s="402"/>
      <c r="B400" s="826"/>
      <c r="C400" s="827"/>
      <c r="D400" s="793"/>
      <c r="E400" s="881"/>
      <c r="F400" s="833"/>
      <c r="G400" s="836"/>
      <c r="H400" s="830"/>
      <c r="I400" s="406" t="s">
        <v>158</v>
      </c>
      <c r="J400" s="451">
        <v>44166</v>
      </c>
      <c r="K400" s="820"/>
      <c r="L400" s="821"/>
      <c r="M400" s="818"/>
      <c r="N400" s="819"/>
      <c r="O400" s="818"/>
      <c r="P400" s="819"/>
      <c r="Q400" s="818"/>
      <c r="R400" s="819"/>
      <c r="S400" s="818"/>
      <c r="T400" s="819"/>
      <c r="U400" s="859"/>
      <c r="V400" s="860"/>
      <c r="W400" s="783"/>
      <c r="X400" s="784"/>
      <c r="Y400" s="783"/>
      <c r="Z400" s="784"/>
      <c r="AA400" s="793"/>
      <c r="AB400" s="793"/>
      <c r="AC400" s="793"/>
      <c r="AD400" s="793"/>
      <c r="AE400" s="793"/>
      <c r="AF400" s="793"/>
    </row>
    <row r="401" spans="1:32" s="404" customFormat="1" ht="12.75" customHeight="1" x14ac:dyDescent="0.2">
      <c r="A401" s="402"/>
      <c r="B401" s="822" t="s">
        <v>784</v>
      </c>
      <c r="C401" s="823"/>
      <c r="D401" s="791" t="s">
        <v>757</v>
      </c>
      <c r="E401" s="879" t="s">
        <v>781</v>
      </c>
      <c r="F401" s="831">
        <v>4.5999999999999996</v>
      </c>
      <c r="G401" s="834" t="s">
        <v>218</v>
      </c>
      <c r="H401" s="828" t="s">
        <v>193</v>
      </c>
      <c r="I401" s="434" t="s">
        <v>184</v>
      </c>
      <c r="J401" s="438">
        <v>1380000</v>
      </c>
      <c r="K401" s="434" t="s">
        <v>183</v>
      </c>
      <c r="L401" s="437">
        <f>J406+J404-0.001</f>
        <v>44242.999000000003</v>
      </c>
      <c r="M401" s="434" t="s">
        <v>182</v>
      </c>
      <c r="N401" s="436">
        <f>J401</f>
        <v>1380000</v>
      </c>
      <c r="O401" s="434" t="s">
        <v>181</v>
      </c>
      <c r="P401" s="435"/>
      <c r="Q401" s="434" t="s">
        <v>181</v>
      </c>
      <c r="R401" s="435"/>
      <c r="S401" s="434" t="s">
        <v>181</v>
      </c>
      <c r="T401" s="435"/>
      <c r="U401" s="480" t="s">
        <v>181</v>
      </c>
      <c r="V401" s="479"/>
      <c r="W401" s="466" t="s">
        <v>181</v>
      </c>
      <c r="X401" s="467">
        <v>0.72160000000000002</v>
      </c>
      <c r="Y401" s="466" t="s">
        <v>180</v>
      </c>
      <c r="Z401" s="465"/>
      <c r="AA401" s="791" t="s">
        <v>776</v>
      </c>
      <c r="AB401" s="791" t="s">
        <v>776</v>
      </c>
      <c r="AC401" s="791" t="s">
        <v>776</v>
      </c>
      <c r="AD401" s="791" t="s">
        <v>776</v>
      </c>
      <c r="AE401" s="791" t="s">
        <v>776</v>
      </c>
      <c r="AF401" s="791" t="s">
        <v>2115</v>
      </c>
    </row>
    <row r="402" spans="1:32" s="404" customFormat="1" ht="15" customHeight="1" x14ac:dyDescent="0.2">
      <c r="A402" s="402"/>
      <c r="B402" s="824"/>
      <c r="C402" s="825"/>
      <c r="D402" s="792"/>
      <c r="E402" s="880"/>
      <c r="F402" s="832"/>
      <c r="G402" s="835"/>
      <c r="H402" s="829"/>
      <c r="I402" s="416" t="s">
        <v>179</v>
      </c>
      <c r="J402" s="432" t="s">
        <v>988</v>
      </c>
      <c r="K402" s="416" t="s">
        <v>177</v>
      </c>
      <c r="L402" s="415"/>
      <c r="M402" s="416" t="s">
        <v>176</v>
      </c>
      <c r="N402" s="428">
        <f>N401</f>
        <v>1380000</v>
      </c>
      <c r="O402" s="416" t="s">
        <v>175</v>
      </c>
      <c r="P402" s="426"/>
      <c r="Q402" s="416" t="s">
        <v>175</v>
      </c>
      <c r="R402" s="426"/>
      <c r="S402" s="416" t="s">
        <v>175</v>
      </c>
      <c r="T402" s="426"/>
      <c r="U402" s="478" t="s">
        <v>175</v>
      </c>
      <c r="V402" s="477"/>
      <c r="W402" s="463" t="s">
        <v>175</v>
      </c>
      <c r="X402" s="462"/>
      <c r="Y402" s="463" t="s">
        <v>174</v>
      </c>
      <c r="Z402" s="464"/>
      <c r="AA402" s="792"/>
      <c r="AB402" s="792"/>
      <c r="AC402" s="792"/>
      <c r="AD402" s="792"/>
      <c r="AE402" s="792"/>
      <c r="AF402" s="792"/>
    </row>
    <row r="403" spans="1:32" s="404" customFormat="1" x14ac:dyDescent="0.2">
      <c r="A403" s="402"/>
      <c r="B403" s="824"/>
      <c r="C403" s="825"/>
      <c r="D403" s="792"/>
      <c r="E403" s="880"/>
      <c r="F403" s="832"/>
      <c r="G403" s="835"/>
      <c r="H403" s="829"/>
      <c r="I403" s="416" t="s">
        <v>173</v>
      </c>
      <c r="J403" s="429" t="s">
        <v>192</v>
      </c>
      <c r="K403" s="416" t="s">
        <v>171</v>
      </c>
      <c r="L403" s="427"/>
      <c r="M403" s="416" t="s">
        <v>170</v>
      </c>
      <c r="N403" s="428"/>
      <c r="O403" s="416" t="s">
        <v>169</v>
      </c>
      <c r="P403" s="426"/>
      <c r="Q403" s="416" t="s">
        <v>169</v>
      </c>
      <c r="R403" s="426"/>
      <c r="S403" s="416" t="s">
        <v>169</v>
      </c>
      <c r="T403" s="426"/>
      <c r="U403" s="478" t="s">
        <v>169</v>
      </c>
      <c r="V403" s="477"/>
      <c r="W403" s="463" t="s">
        <v>169</v>
      </c>
      <c r="X403" s="462">
        <v>0.72160000000000002</v>
      </c>
      <c r="Y403" s="781"/>
      <c r="Z403" s="782"/>
      <c r="AA403" s="792"/>
      <c r="AB403" s="792"/>
      <c r="AC403" s="792"/>
      <c r="AD403" s="792"/>
      <c r="AE403" s="792"/>
      <c r="AF403" s="792"/>
    </row>
    <row r="404" spans="1:32" s="404" customFormat="1" ht="15" customHeight="1" x14ac:dyDescent="0.2">
      <c r="A404" s="402"/>
      <c r="B404" s="824"/>
      <c r="C404" s="825"/>
      <c r="D404" s="792"/>
      <c r="E404" s="880"/>
      <c r="F404" s="832"/>
      <c r="G404" s="835"/>
      <c r="H404" s="829"/>
      <c r="I404" s="416" t="s">
        <v>168</v>
      </c>
      <c r="J404" s="427">
        <v>60</v>
      </c>
      <c r="K404" s="416" t="s">
        <v>167</v>
      </c>
      <c r="L404" s="427"/>
      <c r="M404" s="816"/>
      <c r="N404" s="817"/>
      <c r="O404" s="416" t="s">
        <v>166</v>
      </c>
      <c r="P404" s="426">
        <f>IF(P402="",P403-P401,P403-P402)</f>
        <v>0</v>
      </c>
      <c r="Q404" s="416" t="s">
        <v>166</v>
      </c>
      <c r="R404" s="426">
        <f>IF(R402="",R403-R401,R403-R402)</f>
        <v>0</v>
      </c>
      <c r="S404" s="416" t="s">
        <v>166</v>
      </c>
      <c r="T404" s="426">
        <f>IF(T402="",T403-T401,T403-T402)</f>
        <v>0</v>
      </c>
      <c r="U404" s="478" t="s">
        <v>166</v>
      </c>
      <c r="V404" s="477">
        <f>IF(V402="",V403-V401,V403-V402)</f>
        <v>0</v>
      </c>
      <c r="W404" s="463" t="s">
        <v>166</v>
      </c>
      <c r="X404" s="462">
        <f>IF(X402="",X403-X401,X403-X402)</f>
        <v>0</v>
      </c>
      <c r="Y404" s="781"/>
      <c r="Z404" s="782"/>
      <c r="AA404" s="792"/>
      <c r="AB404" s="792"/>
      <c r="AC404" s="792"/>
      <c r="AD404" s="792"/>
      <c r="AE404" s="792"/>
      <c r="AF404" s="792"/>
    </row>
    <row r="405" spans="1:32" s="404" customFormat="1" ht="15" customHeight="1" x14ac:dyDescent="0.2">
      <c r="A405" s="402"/>
      <c r="B405" s="824"/>
      <c r="C405" s="825"/>
      <c r="D405" s="792"/>
      <c r="E405" s="880"/>
      <c r="F405" s="832"/>
      <c r="G405" s="835"/>
      <c r="H405" s="829"/>
      <c r="I405" s="416" t="s">
        <v>165</v>
      </c>
      <c r="J405" s="415"/>
      <c r="K405" s="416" t="s">
        <v>164</v>
      </c>
      <c r="L405" s="415"/>
      <c r="M405" s="816"/>
      <c r="N405" s="817"/>
      <c r="O405" s="816"/>
      <c r="P405" s="817"/>
      <c r="Q405" s="816"/>
      <c r="R405" s="817"/>
      <c r="S405" s="816"/>
      <c r="T405" s="817"/>
      <c r="U405" s="857"/>
      <c r="V405" s="858"/>
      <c r="W405" s="781"/>
      <c r="X405" s="782"/>
      <c r="Y405" s="781"/>
      <c r="Z405" s="782"/>
      <c r="AA405" s="792"/>
      <c r="AB405" s="792"/>
      <c r="AC405" s="792"/>
      <c r="AD405" s="792"/>
      <c r="AE405" s="792"/>
      <c r="AF405" s="792"/>
    </row>
    <row r="406" spans="1:32" s="404" customFormat="1" ht="15" customHeight="1" x14ac:dyDescent="0.2">
      <c r="A406" s="402"/>
      <c r="B406" s="826"/>
      <c r="C406" s="827"/>
      <c r="D406" s="793"/>
      <c r="E406" s="881"/>
      <c r="F406" s="833"/>
      <c r="G406" s="836"/>
      <c r="H406" s="830"/>
      <c r="I406" s="406" t="s">
        <v>158</v>
      </c>
      <c r="J406" s="451">
        <v>44183</v>
      </c>
      <c r="K406" s="820"/>
      <c r="L406" s="821"/>
      <c r="M406" s="818"/>
      <c r="N406" s="819"/>
      <c r="O406" s="818"/>
      <c r="P406" s="819"/>
      <c r="Q406" s="818"/>
      <c r="R406" s="819"/>
      <c r="S406" s="818"/>
      <c r="T406" s="819"/>
      <c r="U406" s="859"/>
      <c r="V406" s="860"/>
      <c r="W406" s="783"/>
      <c r="X406" s="784"/>
      <c r="Y406" s="783"/>
      <c r="Z406" s="784"/>
      <c r="AA406" s="793"/>
      <c r="AB406" s="793"/>
      <c r="AC406" s="793"/>
      <c r="AD406" s="793"/>
      <c r="AE406" s="793"/>
      <c r="AF406" s="793"/>
    </row>
    <row r="407" spans="1:32" s="404" customFormat="1" ht="12.75" customHeight="1" x14ac:dyDescent="0.2">
      <c r="B407" s="822" t="s">
        <v>410</v>
      </c>
      <c r="C407" s="823"/>
      <c r="D407" s="791" t="s">
        <v>280</v>
      </c>
      <c r="E407" s="828" t="s">
        <v>325</v>
      </c>
      <c r="F407" s="831">
        <v>4.17</v>
      </c>
      <c r="G407" s="834" t="s">
        <v>218</v>
      </c>
      <c r="H407" s="828" t="s">
        <v>200</v>
      </c>
      <c r="I407" s="434" t="s">
        <v>184</v>
      </c>
      <c r="J407" s="438">
        <v>134672.70000000001</v>
      </c>
      <c r="K407" s="434" t="s">
        <v>183</v>
      </c>
      <c r="L407" s="437">
        <f>J412+J410-0.001</f>
        <v>44196.999000000003</v>
      </c>
      <c r="M407" s="434" t="s">
        <v>182</v>
      </c>
      <c r="N407" s="436">
        <f>J407</f>
        <v>134672.70000000001</v>
      </c>
      <c r="O407" s="434" t="s">
        <v>181</v>
      </c>
      <c r="P407" s="435">
        <v>0.5</v>
      </c>
      <c r="Q407" s="434" t="s">
        <v>181</v>
      </c>
      <c r="R407" s="435">
        <v>0.5</v>
      </c>
      <c r="S407" s="434" t="s">
        <v>181</v>
      </c>
      <c r="T407" s="435">
        <v>0.5</v>
      </c>
      <c r="U407" s="434" t="s">
        <v>181</v>
      </c>
      <c r="V407" s="435">
        <v>0.81</v>
      </c>
      <c r="W407" s="466" t="s">
        <v>181</v>
      </c>
      <c r="X407" s="467">
        <v>0.81</v>
      </c>
      <c r="Y407" s="466" t="s">
        <v>180</v>
      </c>
      <c r="Z407" s="465">
        <v>9</v>
      </c>
      <c r="AA407" s="791" t="s">
        <v>322</v>
      </c>
      <c r="AB407" s="791" t="s">
        <v>322</v>
      </c>
      <c r="AC407" s="791" t="s">
        <v>322</v>
      </c>
      <c r="AD407" s="791" t="s">
        <v>322</v>
      </c>
      <c r="AE407" s="791" t="s">
        <v>322</v>
      </c>
      <c r="AF407" s="791" t="s">
        <v>322</v>
      </c>
    </row>
    <row r="408" spans="1:32" s="404" customFormat="1" ht="15" customHeight="1" x14ac:dyDescent="0.2">
      <c r="B408" s="824"/>
      <c r="C408" s="825"/>
      <c r="D408" s="792"/>
      <c r="E408" s="829"/>
      <c r="F408" s="832"/>
      <c r="G408" s="835"/>
      <c r="H408" s="829"/>
      <c r="I408" s="416" t="s">
        <v>179</v>
      </c>
      <c r="J408" s="432" t="s">
        <v>292</v>
      </c>
      <c r="K408" s="416" t="s">
        <v>177</v>
      </c>
      <c r="L408" s="415"/>
      <c r="M408" s="416" t="s">
        <v>176</v>
      </c>
      <c r="N408" s="428">
        <f>N407</f>
        <v>134672.70000000001</v>
      </c>
      <c r="O408" s="416" t="s">
        <v>175</v>
      </c>
      <c r="P408" s="426"/>
      <c r="Q408" s="416" t="s">
        <v>175</v>
      </c>
      <c r="R408" s="426"/>
      <c r="S408" s="416" t="s">
        <v>175</v>
      </c>
      <c r="T408" s="426"/>
      <c r="U408" s="416" t="s">
        <v>175</v>
      </c>
      <c r="V408" s="426"/>
      <c r="W408" s="463" t="s">
        <v>175</v>
      </c>
      <c r="X408" s="462"/>
      <c r="Y408" s="463" t="s">
        <v>174</v>
      </c>
      <c r="Z408" s="464">
        <f>9*5</f>
        <v>45</v>
      </c>
      <c r="AA408" s="792"/>
      <c r="AB408" s="792"/>
      <c r="AC408" s="792"/>
      <c r="AD408" s="792"/>
      <c r="AE408" s="792"/>
      <c r="AF408" s="792"/>
    </row>
    <row r="409" spans="1:32" s="404" customFormat="1" ht="13.5" customHeight="1" x14ac:dyDescent="0.2">
      <c r="B409" s="824"/>
      <c r="C409" s="825"/>
      <c r="D409" s="792"/>
      <c r="E409" s="829"/>
      <c r="F409" s="832"/>
      <c r="G409" s="835"/>
      <c r="H409" s="829"/>
      <c r="I409" s="416" t="s">
        <v>173</v>
      </c>
      <c r="J409" s="429" t="s">
        <v>192</v>
      </c>
      <c r="K409" s="416" t="s">
        <v>171</v>
      </c>
      <c r="L409" s="427"/>
      <c r="M409" s="416" t="s">
        <v>170</v>
      </c>
      <c r="N409" s="428"/>
      <c r="O409" s="416" t="s">
        <v>169</v>
      </c>
      <c r="P409" s="426">
        <v>0.51</v>
      </c>
      <c r="Q409" s="416" t="s">
        <v>169</v>
      </c>
      <c r="R409" s="426">
        <v>0.51</v>
      </c>
      <c r="S409" s="416" t="s">
        <v>169</v>
      </c>
      <c r="T409" s="426">
        <v>0.51</v>
      </c>
      <c r="U409" s="416" t="s">
        <v>169</v>
      </c>
      <c r="V409" s="426">
        <v>0.83599999999999997</v>
      </c>
      <c r="W409" s="463" t="s">
        <v>169</v>
      </c>
      <c r="X409" s="462">
        <v>0.83599999999999997</v>
      </c>
      <c r="Y409" s="781"/>
      <c r="Z409" s="782"/>
      <c r="AA409" s="792"/>
      <c r="AB409" s="792"/>
      <c r="AC409" s="792"/>
      <c r="AD409" s="792"/>
      <c r="AE409" s="792"/>
      <c r="AF409" s="792"/>
    </row>
    <row r="410" spans="1:32" s="404" customFormat="1" ht="15" customHeight="1" x14ac:dyDescent="0.2">
      <c r="B410" s="824"/>
      <c r="C410" s="825"/>
      <c r="D410" s="792"/>
      <c r="E410" s="829"/>
      <c r="F410" s="832"/>
      <c r="G410" s="835"/>
      <c r="H410" s="829"/>
      <c r="I410" s="416" t="s">
        <v>168</v>
      </c>
      <c r="J410" s="427">
        <v>365</v>
      </c>
      <c r="K410" s="416" t="s">
        <v>167</v>
      </c>
      <c r="L410" s="427"/>
      <c r="M410" s="816"/>
      <c r="N410" s="817"/>
      <c r="O410" s="416" t="s">
        <v>166</v>
      </c>
      <c r="P410" s="426">
        <f>IF(P408="",P409-P407,P409-P408)</f>
        <v>1.0000000000000009E-2</v>
      </c>
      <c r="Q410" s="416" t="s">
        <v>166</v>
      </c>
      <c r="R410" s="426">
        <f>IF(R408="",R409-R407,R409-R408)</f>
        <v>1.0000000000000009E-2</v>
      </c>
      <c r="S410" s="416" t="s">
        <v>166</v>
      </c>
      <c r="T410" s="426">
        <f>IF(T408="",T409-T407,T409-T408)</f>
        <v>1.0000000000000009E-2</v>
      </c>
      <c r="U410" s="416" t="s">
        <v>166</v>
      </c>
      <c r="V410" s="426">
        <f>IF(V408="",V409-V407,V409-V408)</f>
        <v>2.5999999999999912E-2</v>
      </c>
      <c r="W410" s="463" t="s">
        <v>166</v>
      </c>
      <c r="X410" s="462">
        <f>IF(X408="",X409-X407,X409-X408)</f>
        <v>2.5999999999999912E-2</v>
      </c>
      <c r="Y410" s="781"/>
      <c r="Z410" s="782"/>
      <c r="AA410" s="792"/>
      <c r="AB410" s="792"/>
      <c r="AC410" s="792"/>
      <c r="AD410" s="792"/>
      <c r="AE410" s="792"/>
      <c r="AF410" s="792"/>
    </row>
    <row r="411" spans="1:32" s="404" customFormat="1" ht="15" customHeight="1" x14ac:dyDescent="0.2">
      <c r="B411" s="824"/>
      <c r="C411" s="825"/>
      <c r="D411" s="792"/>
      <c r="E411" s="829"/>
      <c r="F411" s="832"/>
      <c r="G411" s="835"/>
      <c r="H411" s="829"/>
      <c r="I411" s="416" t="s">
        <v>165</v>
      </c>
      <c r="J411" s="415">
        <v>43832</v>
      </c>
      <c r="K411" s="416" t="s">
        <v>164</v>
      </c>
      <c r="L411" s="415"/>
      <c r="M411" s="816"/>
      <c r="N411" s="817"/>
      <c r="O411" s="816"/>
      <c r="P411" s="817"/>
      <c r="Q411" s="816"/>
      <c r="R411" s="817"/>
      <c r="S411" s="816"/>
      <c r="T411" s="817"/>
      <c r="U411" s="816"/>
      <c r="V411" s="817"/>
      <c r="W411" s="781"/>
      <c r="X411" s="782"/>
      <c r="Y411" s="781"/>
      <c r="Z411" s="782"/>
      <c r="AA411" s="792"/>
      <c r="AB411" s="792"/>
      <c r="AC411" s="792"/>
      <c r="AD411" s="792"/>
      <c r="AE411" s="792"/>
      <c r="AF411" s="792"/>
    </row>
    <row r="412" spans="1:32" s="404" customFormat="1" ht="15" customHeight="1" x14ac:dyDescent="0.2">
      <c r="B412" s="826"/>
      <c r="C412" s="827"/>
      <c r="D412" s="793"/>
      <c r="E412" s="830"/>
      <c r="F412" s="833"/>
      <c r="G412" s="836"/>
      <c r="H412" s="830"/>
      <c r="I412" s="406" t="s">
        <v>158</v>
      </c>
      <c r="J412" s="451">
        <v>43832</v>
      </c>
      <c r="K412" s="820"/>
      <c r="L412" s="821"/>
      <c r="M412" s="818"/>
      <c r="N412" s="819"/>
      <c r="O412" s="818"/>
      <c r="P412" s="819"/>
      <c r="Q412" s="818"/>
      <c r="R412" s="819"/>
      <c r="S412" s="818"/>
      <c r="T412" s="819"/>
      <c r="U412" s="818"/>
      <c r="V412" s="819"/>
      <c r="W412" s="783"/>
      <c r="X412" s="784"/>
      <c r="Y412" s="783"/>
      <c r="Z412" s="784"/>
      <c r="AA412" s="793"/>
      <c r="AB412" s="793"/>
      <c r="AC412" s="793"/>
      <c r="AD412" s="793"/>
      <c r="AE412" s="793"/>
      <c r="AF412" s="793"/>
    </row>
    <row r="413" spans="1:32" s="404" customFormat="1" ht="12.75" customHeight="1" x14ac:dyDescent="0.2">
      <c r="B413" s="822" t="s">
        <v>402</v>
      </c>
      <c r="C413" s="823"/>
      <c r="D413" s="791" t="s">
        <v>280</v>
      </c>
      <c r="E413" s="828" t="s">
        <v>325</v>
      </c>
      <c r="F413" s="831">
        <v>11.34</v>
      </c>
      <c r="G413" s="834" t="s">
        <v>218</v>
      </c>
      <c r="H413" s="828" t="s">
        <v>324</v>
      </c>
      <c r="I413" s="434" t="s">
        <v>184</v>
      </c>
      <c r="J413" s="438">
        <v>259594.46</v>
      </c>
      <c r="K413" s="434" t="s">
        <v>183</v>
      </c>
      <c r="L413" s="461">
        <v>44231</v>
      </c>
      <c r="M413" s="434" t="s">
        <v>182</v>
      </c>
      <c r="N413" s="436">
        <f>J413</f>
        <v>259594.46</v>
      </c>
      <c r="O413" s="434" t="s">
        <v>181</v>
      </c>
      <c r="P413" s="435"/>
      <c r="Q413" s="434" t="s">
        <v>181</v>
      </c>
      <c r="R413" s="435"/>
      <c r="S413" s="434" t="s">
        <v>181</v>
      </c>
      <c r="T413" s="435"/>
      <c r="U413" s="434" t="s">
        <v>181</v>
      </c>
      <c r="V413" s="435"/>
      <c r="W413" s="725" t="s">
        <v>181</v>
      </c>
      <c r="X413" s="1017">
        <v>0.42099999999999999</v>
      </c>
      <c r="Y413" s="466" t="s">
        <v>180</v>
      </c>
      <c r="Z413" s="1018">
        <v>3</v>
      </c>
      <c r="AA413" s="791" t="s">
        <v>401</v>
      </c>
      <c r="AB413" s="791" t="s">
        <v>401</v>
      </c>
      <c r="AC413" s="791" t="s">
        <v>401</v>
      </c>
      <c r="AD413" s="791" t="s">
        <v>400</v>
      </c>
      <c r="AE413" s="791" t="s">
        <v>400</v>
      </c>
      <c r="AF413" s="791" t="s">
        <v>10</v>
      </c>
    </row>
    <row r="414" spans="1:32" s="404" customFormat="1" ht="15" customHeight="1" x14ac:dyDescent="0.2">
      <c r="B414" s="824"/>
      <c r="C414" s="825"/>
      <c r="D414" s="792"/>
      <c r="E414" s="829"/>
      <c r="F414" s="832"/>
      <c r="G414" s="835"/>
      <c r="H414" s="829"/>
      <c r="I414" s="416" t="s">
        <v>179</v>
      </c>
      <c r="J414" s="432" t="s">
        <v>321</v>
      </c>
      <c r="K414" s="416" t="s">
        <v>177</v>
      </c>
      <c r="L414" s="415"/>
      <c r="M414" s="416" t="s">
        <v>176</v>
      </c>
      <c r="N414" s="428">
        <f>N413</f>
        <v>259594.46</v>
      </c>
      <c r="O414" s="416" t="s">
        <v>175</v>
      </c>
      <c r="P414" s="426"/>
      <c r="Q414" s="416" t="s">
        <v>175</v>
      </c>
      <c r="R414" s="426"/>
      <c r="S414" s="416" t="s">
        <v>175</v>
      </c>
      <c r="T414" s="426"/>
      <c r="U414" s="416" t="s">
        <v>175</v>
      </c>
      <c r="V414" s="426"/>
      <c r="W414" s="727" t="s">
        <v>175</v>
      </c>
      <c r="X414" s="728"/>
      <c r="Y414" s="463" t="s">
        <v>174</v>
      </c>
      <c r="Z414" s="1019">
        <v>18</v>
      </c>
      <c r="AA414" s="792"/>
      <c r="AB414" s="792"/>
      <c r="AC414" s="792"/>
      <c r="AD414" s="792"/>
      <c r="AE414" s="792"/>
      <c r="AF414" s="792"/>
    </row>
    <row r="415" spans="1:32" s="404" customFormat="1" ht="39" customHeight="1" x14ac:dyDescent="0.2">
      <c r="B415" s="824"/>
      <c r="C415" s="825"/>
      <c r="D415" s="792"/>
      <c r="E415" s="829"/>
      <c r="F415" s="832"/>
      <c r="G415" s="835"/>
      <c r="H415" s="829"/>
      <c r="I415" s="416" t="s">
        <v>173</v>
      </c>
      <c r="J415" s="429" t="s">
        <v>399</v>
      </c>
      <c r="K415" s="416" t="s">
        <v>171</v>
      </c>
      <c r="L415" s="427"/>
      <c r="M415" s="416" t="s">
        <v>170</v>
      </c>
      <c r="N415" s="428"/>
      <c r="O415" s="416" t="s">
        <v>169</v>
      </c>
      <c r="P415" s="426"/>
      <c r="Q415" s="416" t="s">
        <v>169</v>
      </c>
      <c r="R415" s="426"/>
      <c r="S415" s="416" t="s">
        <v>169</v>
      </c>
      <c r="T415" s="426"/>
      <c r="U415" s="416" t="s">
        <v>169</v>
      </c>
      <c r="V415" s="426"/>
      <c r="W415" s="727" t="s">
        <v>169</v>
      </c>
      <c r="X415" s="728">
        <v>0.41660000000000003</v>
      </c>
      <c r="Y415" s="781"/>
      <c r="Z415" s="782"/>
      <c r="AA415" s="792"/>
      <c r="AB415" s="792"/>
      <c r="AC415" s="792"/>
      <c r="AD415" s="792"/>
      <c r="AE415" s="792"/>
      <c r="AF415" s="792"/>
    </row>
    <row r="416" spans="1:32" s="404" customFormat="1" ht="15" customHeight="1" x14ac:dyDescent="0.2">
      <c r="B416" s="824"/>
      <c r="C416" s="825"/>
      <c r="D416" s="792"/>
      <c r="E416" s="829"/>
      <c r="F416" s="832"/>
      <c r="G416" s="835"/>
      <c r="H416" s="829"/>
      <c r="I416" s="416" t="s">
        <v>168</v>
      </c>
      <c r="J416" s="427" t="s">
        <v>319</v>
      </c>
      <c r="K416" s="416" t="s">
        <v>167</v>
      </c>
      <c r="L416" s="427"/>
      <c r="M416" s="816"/>
      <c r="N416" s="817"/>
      <c r="O416" s="416" t="s">
        <v>166</v>
      </c>
      <c r="P416" s="426">
        <f>IF(P414="",P415-P413,P415-P414)</f>
        <v>0</v>
      </c>
      <c r="Q416" s="416" t="s">
        <v>166</v>
      </c>
      <c r="R416" s="426">
        <f>IF(R414="",R415-R413,R415-R414)</f>
        <v>0</v>
      </c>
      <c r="S416" s="416" t="s">
        <v>166</v>
      </c>
      <c r="T416" s="426">
        <f>IF(T414="",T415-T413,T415-T414)</f>
        <v>0</v>
      </c>
      <c r="U416" s="416" t="s">
        <v>166</v>
      </c>
      <c r="V416" s="426">
        <f>IF(V414="",V415-V413,V415-V414)</f>
        <v>0</v>
      </c>
      <c r="W416" s="727" t="s">
        <v>166</v>
      </c>
      <c r="X416" s="728">
        <f>IF(X414="",X415-X413,X415-X414)</f>
        <v>-4.3999999999999595E-3</v>
      </c>
      <c r="Y416" s="781"/>
      <c r="Z416" s="782"/>
      <c r="AA416" s="792"/>
      <c r="AB416" s="792"/>
      <c r="AC416" s="792"/>
      <c r="AD416" s="792"/>
      <c r="AE416" s="792"/>
      <c r="AF416" s="792"/>
    </row>
    <row r="417" spans="2:32" s="404" customFormat="1" ht="15" customHeight="1" x14ac:dyDescent="0.2">
      <c r="B417" s="824"/>
      <c r="C417" s="825"/>
      <c r="D417" s="792"/>
      <c r="E417" s="829"/>
      <c r="F417" s="832"/>
      <c r="G417" s="835"/>
      <c r="H417" s="829"/>
      <c r="I417" s="416" t="s">
        <v>165</v>
      </c>
      <c r="J417" s="415"/>
      <c r="K417" s="416" t="s">
        <v>164</v>
      </c>
      <c r="L417" s="415"/>
      <c r="M417" s="816"/>
      <c r="N417" s="817"/>
      <c r="O417" s="816"/>
      <c r="P417" s="817"/>
      <c r="Q417" s="816"/>
      <c r="R417" s="817"/>
      <c r="S417" s="816"/>
      <c r="T417" s="817"/>
      <c r="U417" s="816"/>
      <c r="V417" s="817"/>
      <c r="W417" s="781"/>
      <c r="X417" s="782"/>
      <c r="Y417" s="781"/>
      <c r="Z417" s="782"/>
      <c r="AA417" s="792"/>
      <c r="AB417" s="792"/>
      <c r="AC417" s="792"/>
      <c r="AD417" s="792"/>
      <c r="AE417" s="792"/>
      <c r="AF417" s="792"/>
    </row>
    <row r="418" spans="2:32" s="404" customFormat="1" ht="15" customHeight="1" x14ac:dyDescent="0.2">
      <c r="B418" s="826"/>
      <c r="C418" s="827"/>
      <c r="D418" s="793"/>
      <c r="E418" s="830"/>
      <c r="F418" s="833"/>
      <c r="G418" s="836"/>
      <c r="H418" s="830"/>
      <c r="I418" s="406" t="s">
        <v>158</v>
      </c>
      <c r="J418" s="405">
        <v>44047</v>
      </c>
      <c r="K418" s="820"/>
      <c r="L418" s="821"/>
      <c r="M418" s="818"/>
      <c r="N418" s="819"/>
      <c r="O418" s="818"/>
      <c r="P418" s="819"/>
      <c r="Q418" s="818"/>
      <c r="R418" s="819"/>
      <c r="S418" s="818"/>
      <c r="T418" s="819"/>
      <c r="U418" s="818"/>
      <c r="V418" s="819"/>
      <c r="W418" s="783"/>
      <c r="X418" s="784"/>
      <c r="Y418" s="783"/>
      <c r="Z418" s="784"/>
      <c r="AA418" s="793"/>
      <c r="AB418" s="793"/>
      <c r="AC418" s="793"/>
      <c r="AD418" s="793"/>
      <c r="AE418" s="793"/>
      <c r="AF418" s="793"/>
    </row>
    <row r="419" spans="2:32" s="404" customFormat="1" ht="12.75" customHeight="1" x14ac:dyDescent="0.2">
      <c r="B419" s="822" t="s">
        <v>397</v>
      </c>
      <c r="C419" s="823"/>
      <c r="D419" s="791" t="s">
        <v>280</v>
      </c>
      <c r="E419" s="828" t="s">
        <v>325</v>
      </c>
      <c r="F419" s="831">
        <v>5.68</v>
      </c>
      <c r="G419" s="834" t="s">
        <v>218</v>
      </c>
      <c r="H419" s="828" t="s">
        <v>324</v>
      </c>
      <c r="I419" s="434" t="s">
        <v>184</v>
      </c>
      <c r="J419" s="438">
        <v>135230.60999999999</v>
      </c>
      <c r="K419" s="434" t="s">
        <v>183</v>
      </c>
      <c r="L419" s="461" t="s">
        <v>396</v>
      </c>
      <c r="M419" s="434" t="s">
        <v>182</v>
      </c>
      <c r="N419" s="436">
        <f>J419</f>
        <v>135230.60999999999</v>
      </c>
      <c r="O419" s="434" t="s">
        <v>181</v>
      </c>
      <c r="P419" s="435">
        <v>0.5</v>
      </c>
      <c r="Q419" s="434" t="s">
        <v>181</v>
      </c>
      <c r="R419" s="435">
        <v>0.5</v>
      </c>
      <c r="S419" s="434" t="s">
        <v>181</v>
      </c>
      <c r="T419" s="435">
        <v>0.5</v>
      </c>
      <c r="U419" s="434" t="s">
        <v>181</v>
      </c>
      <c r="V419" s="435">
        <v>0.5</v>
      </c>
      <c r="W419" s="725" t="s">
        <v>181</v>
      </c>
      <c r="X419" s="1017">
        <v>0.42099999999999999</v>
      </c>
      <c r="Y419" s="725" t="s">
        <v>180</v>
      </c>
      <c r="Z419" s="1018">
        <v>4</v>
      </c>
      <c r="AA419" s="791" t="s">
        <v>395</v>
      </c>
      <c r="AB419" s="791" t="s">
        <v>395</v>
      </c>
      <c r="AC419" s="791" t="s">
        <v>395</v>
      </c>
      <c r="AD419" s="791" t="s">
        <v>394</v>
      </c>
      <c r="AE419" s="791" t="s">
        <v>394</v>
      </c>
      <c r="AF419" s="791" t="s">
        <v>322</v>
      </c>
    </row>
    <row r="420" spans="2:32" s="404" customFormat="1" ht="15" customHeight="1" x14ac:dyDescent="0.2">
      <c r="B420" s="824"/>
      <c r="C420" s="825"/>
      <c r="D420" s="792"/>
      <c r="E420" s="829"/>
      <c r="F420" s="832"/>
      <c r="G420" s="835"/>
      <c r="H420" s="829"/>
      <c r="I420" s="416" t="s">
        <v>179</v>
      </c>
      <c r="J420" s="432" t="s">
        <v>321</v>
      </c>
      <c r="K420" s="416" t="s">
        <v>177</v>
      </c>
      <c r="L420" s="415"/>
      <c r="M420" s="416" t="s">
        <v>176</v>
      </c>
      <c r="N420" s="428">
        <f>N419</f>
        <v>135230.60999999999</v>
      </c>
      <c r="O420" s="416" t="s">
        <v>175</v>
      </c>
      <c r="P420" s="426"/>
      <c r="Q420" s="416" t="s">
        <v>175</v>
      </c>
      <c r="R420" s="426"/>
      <c r="S420" s="416" t="s">
        <v>175</v>
      </c>
      <c r="T420" s="426"/>
      <c r="U420" s="416" t="s">
        <v>175</v>
      </c>
      <c r="V420" s="426"/>
      <c r="W420" s="727" t="s">
        <v>175</v>
      </c>
      <c r="X420" s="728"/>
      <c r="Y420" s="727" t="s">
        <v>174</v>
      </c>
      <c r="Z420" s="1019">
        <v>16</v>
      </c>
      <c r="AA420" s="792"/>
      <c r="AB420" s="792"/>
      <c r="AC420" s="792"/>
      <c r="AD420" s="792"/>
      <c r="AE420" s="792"/>
      <c r="AF420" s="792"/>
    </row>
    <row r="421" spans="2:32" s="404" customFormat="1" ht="39" customHeight="1" x14ac:dyDescent="0.2">
      <c r="B421" s="824"/>
      <c r="C421" s="825"/>
      <c r="D421" s="792"/>
      <c r="E421" s="829"/>
      <c r="F421" s="832"/>
      <c r="G421" s="835"/>
      <c r="H421" s="829"/>
      <c r="I421" s="416" t="s">
        <v>173</v>
      </c>
      <c r="J421" s="429" t="s">
        <v>393</v>
      </c>
      <c r="K421" s="416" t="s">
        <v>171</v>
      </c>
      <c r="L421" s="427"/>
      <c r="M421" s="416" t="s">
        <v>170</v>
      </c>
      <c r="N421" s="428"/>
      <c r="O421" s="416" t="s">
        <v>169</v>
      </c>
      <c r="P421" s="426">
        <v>0.55000000000000004</v>
      </c>
      <c r="Q421" s="416" t="s">
        <v>169</v>
      </c>
      <c r="R421" s="426">
        <v>0.55000000000000004</v>
      </c>
      <c r="S421" s="416" t="s">
        <v>169</v>
      </c>
      <c r="T421" s="426">
        <v>0.55000000000000004</v>
      </c>
      <c r="U421" s="416" t="s">
        <v>169</v>
      </c>
      <c r="V421" s="426">
        <v>0.55000000000000004</v>
      </c>
      <c r="W421" s="727" t="s">
        <v>169</v>
      </c>
      <c r="X421" s="728">
        <v>0.4168</v>
      </c>
      <c r="Y421" s="949"/>
      <c r="Z421" s="950"/>
      <c r="AA421" s="792"/>
      <c r="AB421" s="792"/>
      <c r="AC421" s="792"/>
      <c r="AD421" s="792"/>
      <c r="AE421" s="792"/>
      <c r="AF421" s="792"/>
    </row>
    <row r="422" spans="2:32" s="404" customFormat="1" ht="15" customHeight="1" x14ac:dyDescent="0.2">
      <c r="B422" s="824"/>
      <c r="C422" s="825"/>
      <c r="D422" s="792"/>
      <c r="E422" s="829"/>
      <c r="F422" s="832"/>
      <c r="G422" s="835"/>
      <c r="H422" s="829"/>
      <c r="I422" s="416" t="s">
        <v>168</v>
      </c>
      <c r="J422" s="427" t="s">
        <v>319</v>
      </c>
      <c r="K422" s="416" t="s">
        <v>167</v>
      </c>
      <c r="L422" s="427"/>
      <c r="M422" s="816"/>
      <c r="N422" s="817"/>
      <c r="O422" s="416" t="s">
        <v>166</v>
      </c>
      <c r="P422" s="426">
        <f>IF(P420="",P421-P419,P421-P420)</f>
        <v>5.0000000000000044E-2</v>
      </c>
      <c r="Q422" s="416" t="s">
        <v>166</v>
      </c>
      <c r="R422" s="426">
        <f>IF(R420="",R421-R419,R421-R420)</f>
        <v>5.0000000000000044E-2</v>
      </c>
      <c r="S422" s="416" t="s">
        <v>166</v>
      </c>
      <c r="T422" s="426">
        <f>IF(T420="",T421-T419,T421-T420)</f>
        <v>5.0000000000000044E-2</v>
      </c>
      <c r="U422" s="416" t="s">
        <v>166</v>
      </c>
      <c r="V422" s="426">
        <f>IF(V420="",V421-V419,V421-V420)</f>
        <v>5.0000000000000044E-2</v>
      </c>
      <c r="W422" s="727" t="s">
        <v>166</v>
      </c>
      <c r="X422" s="728">
        <f>IF(X420="",X421-X419,X421-X420)</f>
        <v>-4.1999999999999815E-3</v>
      </c>
      <c r="Y422" s="949"/>
      <c r="Z422" s="950"/>
      <c r="AA422" s="792"/>
      <c r="AB422" s="792"/>
      <c r="AC422" s="792"/>
      <c r="AD422" s="792"/>
      <c r="AE422" s="792"/>
      <c r="AF422" s="792"/>
    </row>
    <row r="423" spans="2:32" s="404" customFormat="1" ht="15" customHeight="1" x14ac:dyDescent="0.2">
      <c r="B423" s="824"/>
      <c r="C423" s="825"/>
      <c r="D423" s="792"/>
      <c r="E423" s="829"/>
      <c r="F423" s="832"/>
      <c r="G423" s="835"/>
      <c r="H423" s="829"/>
      <c r="I423" s="416" t="s">
        <v>165</v>
      </c>
      <c r="J423" s="415"/>
      <c r="K423" s="416" t="s">
        <v>164</v>
      </c>
      <c r="L423" s="415"/>
      <c r="M423" s="816"/>
      <c r="N423" s="817"/>
      <c r="O423" s="816"/>
      <c r="P423" s="817"/>
      <c r="Q423" s="816"/>
      <c r="R423" s="817"/>
      <c r="S423" s="816"/>
      <c r="T423" s="817"/>
      <c r="U423" s="816"/>
      <c r="V423" s="817"/>
      <c r="W423" s="949"/>
      <c r="X423" s="950"/>
      <c r="Y423" s="949"/>
      <c r="Z423" s="950"/>
      <c r="AA423" s="792"/>
      <c r="AB423" s="792"/>
      <c r="AC423" s="792"/>
      <c r="AD423" s="792"/>
      <c r="AE423" s="792"/>
      <c r="AF423" s="792"/>
    </row>
    <row r="424" spans="2:32" s="404" customFormat="1" ht="15" customHeight="1" x14ac:dyDescent="0.2">
      <c r="B424" s="826"/>
      <c r="C424" s="827"/>
      <c r="D424" s="793"/>
      <c r="E424" s="830"/>
      <c r="F424" s="833"/>
      <c r="G424" s="836"/>
      <c r="H424" s="830"/>
      <c r="I424" s="406" t="s">
        <v>158</v>
      </c>
      <c r="J424" s="405">
        <v>44067</v>
      </c>
      <c r="K424" s="820"/>
      <c r="L424" s="821"/>
      <c r="M424" s="818"/>
      <c r="N424" s="819"/>
      <c r="O424" s="818"/>
      <c r="P424" s="819"/>
      <c r="Q424" s="818"/>
      <c r="R424" s="819"/>
      <c r="S424" s="818"/>
      <c r="T424" s="819"/>
      <c r="U424" s="818"/>
      <c r="V424" s="819"/>
      <c r="W424" s="951"/>
      <c r="X424" s="952"/>
      <c r="Y424" s="951"/>
      <c r="Z424" s="952"/>
      <c r="AA424" s="793"/>
      <c r="AB424" s="793"/>
      <c r="AC424" s="793"/>
      <c r="AD424" s="793"/>
      <c r="AE424" s="793"/>
      <c r="AF424" s="793"/>
    </row>
    <row r="425" spans="2:32" s="404" customFormat="1" ht="12.75" customHeight="1" x14ac:dyDescent="0.2">
      <c r="B425" s="822" t="s">
        <v>391</v>
      </c>
      <c r="C425" s="823"/>
      <c r="D425" s="791" t="s">
        <v>280</v>
      </c>
      <c r="E425" s="828" t="s">
        <v>325</v>
      </c>
      <c r="F425" s="831">
        <v>4.2699999999999996</v>
      </c>
      <c r="G425" s="834" t="s">
        <v>218</v>
      </c>
      <c r="H425" s="828" t="s">
        <v>324</v>
      </c>
      <c r="I425" s="434" t="s">
        <v>184</v>
      </c>
      <c r="J425" s="712">
        <v>102630.37</v>
      </c>
      <c r="K425" s="434" t="s">
        <v>183</v>
      </c>
      <c r="L425" s="437"/>
      <c r="M425" s="434" t="s">
        <v>182</v>
      </c>
      <c r="N425" s="436">
        <f>J425</f>
        <v>102630.37</v>
      </c>
      <c r="O425" s="434" t="s">
        <v>181</v>
      </c>
      <c r="P425" s="435"/>
      <c r="Q425" s="434" t="s">
        <v>181</v>
      </c>
      <c r="R425" s="435"/>
      <c r="S425" s="434" t="s">
        <v>181</v>
      </c>
      <c r="T425" s="435"/>
      <c r="U425" s="434" t="s">
        <v>181</v>
      </c>
      <c r="V425" s="435"/>
      <c r="W425" s="466" t="s">
        <v>181</v>
      </c>
      <c r="X425" s="1017">
        <v>0.42599999999999999</v>
      </c>
      <c r="Y425" s="466" t="s">
        <v>180</v>
      </c>
      <c r="Z425" s="1018">
        <v>5</v>
      </c>
      <c r="AA425" s="791" t="s">
        <v>390</v>
      </c>
      <c r="AB425" s="791" t="s">
        <v>390</v>
      </c>
      <c r="AC425" s="791" t="s">
        <v>390</v>
      </c>
      <c r="AD425" s="791" t="s">
        <v>390</v>
      </c>
      <c r="AE425" s="791" t="s">
        <v>390</v>
      </c>
      <c r="AF425" s="791" t="s">
        <v>322</v>
      </c>
    </row>
    <row r="426" spans="2:32" s="404" customFormat="1" ht="15" customHeight="1" x14ac:dyDescent="0.2">
      <c r="B426" s="824"/>
      <c r="C426" s="825"/>
      <c r="D426" s="792"/>
      <c r="E426" s="829"/>
      <c r="F426" s="832"/>
      <c r="G426" s="835"/>
      <c r="H426" s="829"/>
      <c r="I426" s="416" t="s">
        <v>179</v>
      </c>
      <c r="J426" s="715" t="s">
        <v>321</v>
      </c>
      <c r="K426" s="416" t="s">
        <v>177</v>
      </c>
      <c r="L426" s="415"/>
      <c r="M426" s="416" t="s">
        <v>176</v>
      </c>
      <c r="N426" s="428">
        <f>N425</f>
        <v>102630.37</v>
      </c>
      <c r="O426" s="416" t="s">
        <v>175</v>
      </c>
      <c r="P426" s="426"/>
      <c r="Q426" s="416" t="s">
        <v>175</v>
      </c>
      <c r="R426" s="426"/>
      <c r="S426" s="416" t="s">
        <v>175</v>
      </c>
      <c r="T426" s="426"/>
      <c r="U426" s="416" t="s">
        <v>175</v>
      </c>
      <c r="V426" s="426"/>
      <c r="W426" s="463" t="s">
        <v>175</v>
      </c>
      <c r="X426" s="728"/>
      <c r="Y426" s="463" t="s">
        <v>174</v>
      </c>
      <c r="Z426" s="1019">
        <v>21</v>
      </c>
      <c r="AA426" s="792"/>
      <c r="AB426" s="792"/>
      <c r="AC426" s="792"/>
      <c r="AD426" s="792"/>
      <c r="AE426" s="792"/>
      <c r="AF426" s="792"/>
    </row>
    <row r="427" spans="2:32" s="404" customFormat="1" ht="39" customHeight="1" x14ac:dyDescent="0.2">
      <c r="B427" s="824"/>
      <c r="C427" s="825"/>
      <c r="D427" s="792"/>
      <c r="E427" s="829"/>
      <c r="F427" s="832"/>
      <c r="G427" s="835"/>
      <c r="H427" s="829"/>
      <c r="I427" s="416" t="s">
        <v>173</v>
      </c>
      <c r="J427" s="717" t="s">
        <v>393</v>
      </c>
      <c r="K427" s="416" t="s">
        <v>171</v>
      </c>
      <c r="L427" s="427"/>
      <c r="M427" s="416" t="s">
        <v>170</v>
      </c>
      <c r="N427" s="428"/>
      <c r="O427" s="416" t="s">
        <v>169</v>
      </c>
      <c r="P427" s="426"/>
      <c r="Q427" s="416" t="s">
        <v>169</v>
      </c>
      <c r="R427" s="426"/>
      <c r="S427" s="416" t="s">
        <v>169</v>
      </c>
      <c r="T427" s="426"/>
      <c r="U427" s="416" t="s">
        <v>169</v>
      </c>
      <c r="V427" s="426"/>
      <c r="W427" s="463" t="s">
        <v>169</v>
      </c>
      <c r="X427" s="728">
        <v>0.42309999999999998</v>
      </c>
      <c r="Y427" s="781"/>
      <c r="Z427" s="782"/>
      <c r="AA427" s="792"/>
      <c r="AB427" s="792"/>
      <c r="AC427" s="792"/>
      <c r="AD427" s="792"/>
      <c r="AE427" s="792"/>
      <c r="AF427" s="792"/>
    </row>
    <row r="428" spans="2:32" s="404" customFormat="1" ht="15" customHeight="1" x14ac:dyDescent="0.2">
      <c r="B428" s="824"/>
      <c r="C428" s="825"/>
      <c r="D428" s="792"/>
      <c r="E428" s="829"/>
      <c r="F428" s="832"/>
      <c r="G428" s="835"/>
      <c r="H428" s="829"/>
      <c r="I428" s="416" t="s">
        <v>168</v>
      </c>
      <c r="J428" s="684" t="s">
        <v>319</v>
      </c>
      <c r="K428" s="416" t="s">
        <v>167</v>
      </c>
      <c r="L428" s="427"/>
      <c r="M428" s="816"/>
      <c r="N428" s="817"/>
      <c r="O428" s="416" t="s">
        <v>166</v>
      </c>
      <c r="P428" s="426">
        <f>IF(P426="",P427-P425,P427-P426)</f>
        <v>0</v>
      </c>
      <c r="Q428" s="416" t="s">
        <v>166</v>
      </c>
      <c r="R428" s="426">
        <f>IF(R426="",R427-R425,R427-R426)</f>
        <v>0</v>
      </c>
      <c r="S428" s="416" t="s">
        <v>166</v>
      </c>
      <c r="T428" s="426">
        <f>IF(T426="",T427-T425,T427-T426)</f>
        <v>0</v>
      </c>
      <c r="U428" s="416" t="s">
        <v>166</v>
      </c>
      <c r="V428" s="426">
        <f>IF(V426="",V427-V425,V427-V426)</f>
        <v>0</v>
      </c>
      <c r="W428" s="463" t="s">
        <v>166</v>
      </c>
      <c r="X428" s="728">
        <f>IF(X426="",X427-X425,X427-X426)</f>
        <v>-2.9000000000000137E-3</v>
      </c>
      <c r="Y428" s="781"/>
      <c r="Z428" s="782"/>
      <c r="AA428" s="792"/>
      <c r="AB428" s="792"/>
      <c r="AC428" s="792"/>
      <c r="AD428" s="792"/>
      <c r="AE428" s="792"/>
      <c r="AF428" s="792"/>
    </row>
    <row r="429" spans="2:32" s="404" customFormat="1" ht="15" customHeight="1" x14ac:dyDescent="0.2">
      <c r="B429" s="824"/>
      <c r="C429" s="825"/>
      <c r="D429" s="792"/>
      <c r="E429" s="829"/>
      <c r="F429" s="832"/>
      <c r="G429" s="835"/>
      <c r="H429" s="829"/>
      <c r="I429" s="416" t="s">
        <v>165</v>
      </c>
      <c r="J429" s="685"/>
      <c r="K429" s="416" t="s">
        <v>164</v>
      </c>
      <c r="L429" s="415"/>
      <c r="M429" s="816"/>
      <c r="N429" s="817"/>
      <c r="O429" s="816"/>
      <c r="P429" s="817"/>
      <c r="Q429" s="816"/>
      <c r="R429" s="817"/>
      <c r="S429" s="816"/>
      <c r="T429" s="817"/>
      <c r="U429" s="816"/>
      <c r="V429" s="817"/>
      <c r="W429" s="781"/>
      <c r="X429" s="782"/>
      <c r="Y429" s="781"/>
      <c r="Z429" s="782"/>
      <c r="AA429" s="792"/>
      <c r="AB429" s="792"/>
      <c r="AC429" s="792"/>
      <c r="AD429" s="792"/>
      <c r="AE429" s="792"/>
      <c r="AF429" s="792"/>
    </row>
    <row r="430" spans="2:32" s="404" customFormat="1" ht="15" customHeight="1" x14ac:dyDescent="0.2">
      <c r="B430" s="826"/>
      <c r="C430" s="827"/>
      <c r="D430" s="793"/>
      <c r="E430" s="830"/>
      <c r="F430" s="833"/>
      <c r="G430" s="836"/>
      <c r="H430" s="830"/>
      <c r="I430" s="406" t="s">
        <v>158</v>
      </c>
      <c r="J430" s="718">
        <v>44067</v>
      </c>
      <c r="K430" s="820"/>
      <c r="L430" s="821"/>
      <c r="M430" s="818"/>
      <c r="N430" s="819"/>
      <c r="O430" s="818"/>
      <c r="P430" s="819"/>
      <c r="Q430" s="818"/>
      <c r="R430" s="819"/>
      <c r="S430" s="818"/>
      <c r="T430" s="819"/>
      <c r="U430" s="818"/>
      <c r="V430" s="819"/>
      <c r="W430" s="783"/>
      <c r="X430" s="784"/>
      <c r="Y430" s="783"/>
      <c r="Z430" s="784"/>
      <c r="AA430" s="793"/>
      <c r="AB430" s="793"/>
      <c r="AC430" s="793"/>
      <c r="AD430" s="793"/>
      <c r="AE430" s="793"/>
      <c r="AF430" s="793"/>
    </row>
    <row r="431" spans="2:32" s="404" customFormat="1" ht="12.75" customHeight="1" x14ac:dyDescent="0.2">
      <c r="B431" s="822" t="s">
        <v>387</v>
      </c>
      <c r="C431" s="823"/>
      <c r="D431" s="791" t="s">
        <v>280</v>
      </c>
      <c r="E431" s="828" t="s">
        <v>325</v>
      </c>
      <c r="F431" s="831"/>
      <c r="G431" s="834" t="s">
        <v>218</v>
      </c>
      <c r="H431" s="828" t="s">
        <v>324</v>
      </c>
      <c r="I431" s="434" t="s">
        <v>184</v>
      </c>
      <c r="J431" s="438">
        <v>83915.44</v>
      </c>
      <c r="K431" s="434" t="s">
        <v>183</v>
      </c>
      <c r="L431" s="437">
        <f>J436+J434-0.001</f>
        <v>44149.999000000003</v>
      </c>
      <c r="M431" s="434" t="s">
        <v>182</v>
      </c>
      <c r="N431" s="436">
        <f>J431</f>
        <v>83915.44</v>
      </c>
      <c r="O431" s="434" t="s">
        <v>181</v>
      </c>
      <c r="P431" s="435">
        <v>0.05</v>
      </c>
      <c r="Q431" s="434" t="s">
        <v>181</v>
      </c>
      <c r="R431" s="435">
        <v>0.05</v>
      </c>
      <c r="S431" s="434" t="s">
        <v>181</v>
      </c>
      <c r="T431" s="435">
        <v>0.05</v>
      </c>
      <c r="U431" s="434" t="s">
        <v>181</v>
      </c>
      <c r="V431" s="435">
        <v>0.29380000000000001</v>
      </c>
      <c r="W431" s="725" t="s">
        <v>181</v>
      </c>
      <c r="X431" s="1017">
        <v>0.53100000000000003</v>
      </c>
      <c r="Y431" s="466" t="s">
        <v>180</v>
      </c>
      <c r="Z431" s="465">
        <v>6</v>
      </c>
      <c r="AA431" s="791" t="s">
        <v>322</v>
      </c>
      <c r="AB431" s="791" t="s">
        <v>322</v>
      </c>
      <c r="AC431" s="791" t="s">
        <v>322</v>
      </c>
      <c r="AD431" s="791" t="s">
        <v>322</v>
      </c>
      <c r="AE431" s="791" t="s">
        <v>322</v>
      </c>
      <c r="AF431" s="791" t="s">
        <v>322</v>
      </c>
    </row>
    <row r="432" spans="2:32" s="404" customFormat="1" ht="15" customHeight="1" x14ac:dyDescent="0.2">
      <c r="B432" s="824"/>
      <c r="C432" s="825"/>
      <c r="D432" s="792"/>
      <c r="E432" s="829"/>
      <c r="F432" s="832"/>
      <c r="G432" s="835"/>
      <c r="H432" s="829"/>
      <c r="I432" s="416" t="s">
        <v>179</v>
      </c>
      <c r="J432" s="432" t="s">
        <v>321</v>
      </c>
      <c r="K432" s="416" t="s">
        <v>177</v>
      </c>
      <c r="L432" s="415"/>
      <c r="M432" s="416" t="s">
        <v>176</v>
      </c>
      <c r="N432" s="428">
        <f>N431</f>
        <v>83915.44</v>
      </c>
      <c r="O432" s="416" t="s">
        <v>175</v>
      </c>
      <c r="P432" s="426"/>
      <c r="Q432" s="416" t="s">
        <v>175</v>
      </c>
      <c r="R432" s="426"/>
      <c r="S432" s="416" t="s">
        <v>175</v>
      </c>
      <c r="T432" s="426"/>
      <c r="U432" s="416" t="s">
        <v>175</v>
      </c>
      <c r="V432" s="426"/>
      <c r="W432" s="727" t="s">
        <v>175</v>
      </c>
      <c r="X432" s="728"/>
      <c r="Y432" s="463" t="s">
        <v>174</v>
      </c>
      <c r="Z432" s="464">
        <v>24</v>
      </c>
      <c r="AA432" s="792"/>
      <c r="AB432" s="792"/>
      <c r="AC432" s="792"/>
      <c r="AD432" s="792"/>
      <c r="AE432" s="792"/>
      <c r="AF432" s="792"/>
    </row>
    <row r="433" spans="2:32" s="404" customFormat="1" ht="39" customHeight="1" x14ac:dyDescent="0.2">
      <c r="B433" s="824"/>
      <c r="C433" s="825"/>
      <c r="D433" s="792"/>
      <c r="E433" s="829"/>
      <c r="F433" s="832"/>
      <c r="G433" s="835"/>
      <c r="H433" s="829"/>
      <c r="I433" s="416" t="s">
        <v>173</v>
      </c>
      <c r="J433" s="429" t="s">
        <v>386</v>
      </c>
      <c r="K433" s="416" t="s">
        <v>171</v>
      </c>
      <c r="L433" s="427"/>
      <c r="M433" s="416" t="s">
        <v>170</v>
      </c>
      <c r="N433" s="428"/>
      <c r="O433" s="416" t="s">
        <v>169</v>
      </c>
      <c r="P433" s="426">
        <v>0.05</v>
      </c>
      <c r="Q433" s="416" t="s">
        <v>169</v>
      </c>
      <c r="R433" s="426">
        <v>0.05</v>
      </c>
      <c r="S433" s="416" t="s">
        <v>169</v>
      </c>
      <c r="T433" s="426">
        <v>0.05</v>
      </c>
      <c r="U433" s="416" t="s">
        <v>169</v>
      </c>
      <c r="V433" s="426">
        <v>0.29380000000000001</v>
      </c>
      <c r="W433" s="727" t="s">
        <v>169</v>
      </c>
      <c r="X433" s="728">
        <v>0.53949999999999998</v>
      </c>
      <c r="Y433" s="781"/>
      <c r="Z433" s="782"/>
      <c r="AA433" s="792"/>
      <c r="AB433" s="792"/>
      <c r="AC433" s="792"/>
      <c r="AD433" s="792"/>
      <c r="AE433" s="792"/>
      <c r="AF433" s="792"/>
    </row>
    <row r="434" spans="2:32" s="404" customFormat="1" ht="15" customHeight="1" x14ac:dyDescent="0.2">
      <c r="B434" s="824"/>
      <c r="C434" s="825"/>
      <c r="D434" s="792"/>
      <c r="E434" s="829"/>
      <c r="F434" s="832"/>
      <c r="G434" s="835"/>
      <c r="H434" s="829"/>
      <c r="I434" s="416" t="s">
        <v>168</v>
      </c>
      <c r="J434" s="427">
        <v>185</v>
      </c>
      <c r="K434" s="416" t="s">
        <v>167</v>
      </c>
      <c r="L434" s="427"/>
      <c r="M434" s="816"/>
      <c r="N434" s="817"/>
      <c r="O434" s="416" t="s">
        <v>166</v>
      </c>
      <c r="P434" s="426">
        <f>IF(P432="",P433-P431,P433-P432)</f>
        <v>0</v>
      </c>
      <c r="Q434" s="416" t="s">
        <v>166</v>
      </c>
      <c r="R434" s="426">
        <f>IF(R432="",R433-R431,R433-R432)</f>
        <v>0</v>
      </c>
      <c r="S434" s="416" t="s">
        <v>166</v>
      </c>
      <c r="T434" s="426">
        <f>IF(T432="",T433-T431,T433-T432)</f>
        <v>0</v>
      </c>
      <c r="U434" s="416" t="s">
        <v>166</v>
      </c>
      <c r="V434" s="426">
        <f>IF(V432="",V433-V431,V433-V432)</f>
        <v>0</v>
      </c>
      <c r="W434" s="727" t="s">
        <v>166</v>
      </c>
      <c r="X434" s="728">
        <f>IF(X432="",X433-X431,X433-X432)</f>
        <v>8.499999999999952E-3</v>
      </c>
      <c r="Y434" s="781"/>
      <c r="Z434" s="782"/>
      <c r="AA434" s="792"/>
      <c r="AB434" s="792"/>
      <c r="AC434" s="792"/>
      <c r="AD434" s="792"/>
      <c r="AE434" s="792"/>
      <c r="AF434" s="792"/>
    </row>
    <row r="435" spans="2:32" s="404" customFormat="1" ht="15" customHeight="1" x14ac:dyDescent="0.2">
      <c r="B435" s="824"/>
      <c r="C435" s="825"/>
      <c r="D435" s="792"/>
      <c r="E435" s="829"/>
      <c r="F435" s="832"/>
      <c r="G435" s="835"/>
      <c r="H435" s="829"/>
      <c r="I435" s="416" t="s">
        <v>165</v>
      </c>
      <c r="J435" s="415">
        <v>43832</v>
      </c>
      <c r="K435" s="416" t="s">
        <v>164</v>
      </c>
      <c r="L435" s="415"/>
      <c r="M435" s="816"/>
      <c r="N435" s="817"/>
      <c r="O435" s="816"/>
      <c r="P435" s="817"/>
      <c r="Q435" s="816"/>
      <c r="R435" s="817"/>
      <c r="S435" s="816"/>
      <c r="T435" s="817"/>
      <c r="U435" s="816"/>
      <c r="V435" s="817"/>
      <c r="W435" s="949"/>
      <c r="X435" s="950"/>
      <c r="Y435" s="781"/>
      <c r="Z435" s="782"/>
      <c r="AA435" s="792"/>
      <c r="AB435" s="792"/>
      <c r="AC435" s="792"/>
      <c r="AD435" s="792"/>
      <c r="AE435" s="792"/>
      <c r="AF435" s="792"/>
    </row>
    <row r="436" spans="2:32" s="404" customFormat="1" ht="15" customHeight="1" x14ac:dyDescent="0.2">
      <c r="B436" s="826"/>
      <c r="C436" s="827"/>
      <c r="D436" s="793"/>
      <c r="E436" s="830"/>
      <c r="F436" s="833"/>
      <c r="G436" s="836"/>
      <c r="H436" s="830"/>
      <c r="I436" s="406" t="s">
        <v>158</v>
      </c>
      <c r="J436" s="451">
        <v>43965</v>
      </c>
      <c r="K436" s="820"/>
      <c r="L436" s="821"/>
      <c r="M436" s="818"/>
      <c r="N436" s="819"/>
      <c r="O436" s="818"/>
      <c r="P436" s="819"/>
      <c r="Q436" s="818"/>
      <c r="R436" s="819"/>
      <c r="S436" s="818"/>
      <c r="T436" s="819"/>
      <c r="U436" s="818"/>
      <c r="V436" s="819"/>
      <c r="W436" s="951"/>
      <c r="X436" s="952"/>
      <c r="Y436" s="783"/>
      <c r="Z436" s="784"/>
      <c r="AA436" s="793"/>
      <c r="AB436" s="793"/>
      <c r="AC436" s="793"/>
      <c r="AD436" s="793"/>
      <c r="AE436" s="793"/>
      <c r="AF436" s="793"/>
    </row>
    <row r="437" spans="2:32" s="404" customFormat="1" ht="12.75" customHeight="1" x14ac:dyDescent="0.2">
      <c r="B437" s="822" t="s">
        <v>378</v>
      </c>
      <c r="C437" s="823"/>
      <c r="D437" s="791" t="s">
        <v>280</v>
      </c>
      <c r="E437" s="828" t="s">
        <v>325</v>
      </c>
      <c r="F437" s="831">
        <v>2.48</v>
      </c>
      <c r="G437" s="834" t="s">
        <v>218</v>
      </c>
      <c r="H437" s="828" t="s">
        <v>324</v>
      </c>
      <c r="I437" s="434" t="s">
        <v>184</v>
      </c>
      <c r="J437" s="438">
        <v>72444.97</v>
      </c>
      <c r="K437" s="434" t="s">
        <v>183</v>
      </c>
      <c r="L437" s="437"/>
      <c r="M437" s="434" t="s">
        <v>182</v>
      </c>
      <c r="N437" s="436">
        <f>J437</f>
        <v>72444.97</v>
      </c>
      <c r="O437" s="434" t="s">
        <v>181</v>
      </c>
      <c r="P437" s="435"/>
      <c r="Q437" s="434" t="s">
        <v>181</v>
      </c>
      <c r="R437" s="435"/>
      <c r="S437" s="434" t="s">
        <v>181</v>
      </c>
      <c r="T437" s="435"/>
      <c r="U437" s="448" t="s">
        <v>181</v>
      </c>
      <c r="V437" s="449">
        <v>0.42270000000000002</v>
      </c>
      <c r="W437" s="725" t="s">
        <v>181</v>
      </c>
      <c r="X437" s="1017">
        <v>0.42270000000000002</v>
      </c>
      <c r="Y437" s="466" t="s">
        <v>180</v>
      </c>
      <c r="Z437" s="465">
        <v>8</v>
      </c>
      <c r="AA437" s="791" t="s">
        <v>377</v>
      </c>
      <c r="AB437" s="791" t="s">
        <v>377</v>
      </c>
      <c r="AC437" s="791" t="s">
        <v>377</v>
      </c>
      <c r="AD437" s="791" t="s">
        <v>322</v>
      </c>
      <c r="AE437" s="791" t="s">
        <v>322</v>
      </c>
      <c r="AF437" s="791" t="s">
        <v>322</v>
      </c>
    </row>
    <row r="438" spans="2:32" s="404" customFormat="1" ht="15" customHeight="1" x14ac:dyDescent="0.2">
      <c r="B438" s="824"/>
      <c r="C438" s="825"/>
      <c r="D438" s="792"/>
      <c r="E438" s="829"/>
      <c r="F438" s="832"/>
      <c r="G438" s="835"/>
      <c r="H438" s="829"/>
      <c r="I438" s="416" t="s">
        <v>179</v>
      </c>
      <c r="J438" s="432" t="s">
        <v>321</v>
      </c>
      <c r="K438" s="416" t="s">
        <v>177</v>
      </c>
      <c r="L438" s="415"/>
      <c r="M438" s="416" t="s">
        <v>176</v>
      </c>
      <c r="N438" s="428">
        <f>N437</f>
        <v>72444.97</v>
      </c>
      <c r="O438" s="416" t="s">
        <v>175</v>
      </c>
      <c r="P438" s="426"/>
      <c r="Q438" s="416" t="s">
        <v>175</v>
      </c>
      <c r="R438" s="426"/>
      <c r="S438" s="416" t="s">
        <v>175</v>
      </c>
      <c r="T438" s="426"/>
      <c r="U438" s="446" t="s">
        <v>175</v>
      </c>
      <c r="V438" s="447"/>
      <c r="W438" s="727" t="s">
        <v>175</v>
      </c>
      <c r="X438" s="728"/>
      <c r="Y438" s="463" t="s">
        <v>174</v>
      </c>
      <c r="Z438" s="464">
        <f>8*5</f>
        <v>40</v>
      </c>
      <c r="AA438" s="792"/>
      <c r="AB438" s="792"/>
      <c r="AC438" s="792"/>
      <c r="AD438" s="792"/>
      <c r="AE438" s="792"/>
      <c r="AF438" s="792"/>
    </row>
    <row r="439" spans="2:32" s="404" customFormat="1" ht="39" customHeight="1" x14ac:dyDescent="0.2">
      <c r="B439" s="824"/>
      <c r="C439" s="825"/>
      <c r="D439" s="792"/>
      <c r="E439" s="829"/>
      <c r="F439" s="832"/>
      <c r="G439" s="835"/>
      <c r="H439" s="829"/>
      <c r="I439" s="416" t="s">
        <v>173</v>
      </c>
      <c r="J439" s="429" t="s">
        <v>370</v>
      </c>
      <c r="K439" s="416" t="s">
        <v>171</v>
      </c>
      <c r="L439" s="427"/>
      <c r="M439" s="416" t="s">
        <v>170</v>
      </c>
      <c r="N439" s="428"/>
      <c r="O439" s="416" t="s">
        <v>169</v>
      </c>
      <c r="P439" s="426"/>
      <c r="Q439" s="416" t="s">
        <v>169</v>
      </c>
      <c r="R439" s="426"/>
      <c r="S439" s="416" t="s">
        <v>169</v>
      </c>
      <c r="T439" s="426"/>
      <c r="U439" s="446" t="s">
        <v>169</v>
      </c>
      <c r="V439" s="447">
        <v>0.42270000000000002</v>
      </c>
      <c r="W439" s="727" t="s">
        <v>169</v>
      </c>
      <c r="X439" s="728">
        <v>0.42270000000000002</v>
      </c>
      <c r="Y439" s="781"/>
      <c r="Z439" s="782"/>
      <c r="AA439" s="792"/>
      <c r="AB439" s="792"/>
      <c r="AC439" s="792"/>
      <c r="AD439" s="792"/>
      <c r="AE439" s="792"/>
      <c r="AF439" s="792"/>
    </row>
    <row r="440" spans="2:32" s="404" customFormat="1" ht="15" customHeight="1" x14ac:dyDescent="0.2">
      <c r="B440" s="824"/>
      <c r="C440" s="825"/>
      <c r="D440" s="792"/>
      <c r="E440" s="829"/>
      <c r="F440" s="832"/>
      <c r="G440" s="835"/>
      <c r="H440" s="829"/>
      <c r="I440" s="416" t="s">
        <v>168</v>
      </c>
      <c r="J440" s="427"/>
      <c r="K440" s="416" t="s">
        <v>167</v>
      </c>
      <c r="L440" s="427"/>
      <c r="M440" s="816"/>
      <c r="N440" s="817"/>
      <c r="O440" s="416" t="s">
        <v>166</v>
      </c>
      <c r="P440" s="426">
        <f>IF(P438="",P439-P437,P439-P438)</f>
        <v>0</v>
      </c>
      <c r="Q440" s="416" t="s">
        <v>166</v>
      </c>
      <c r="R440" s="426">
        <f>IF(R438="",R439-R437,R439-R438)</f>
        <v>0</v>
      </c>
      <c r="S440" s="416" t="s">
        <v>166</v>
      </c>
      <c r="T440" s="426">
        <f>IF(T438="",T439-T437,T439-T438)</f>
        <v>0</v>
      </c>
      <c r="U440" s="446" t="s">
        <v>166</v>
      </c>
      <c r="V440" s="447">
        <f>IF(V438="",V439-V437,V439-V438)</f>
        <v>0</v>
      </c>
      <c r="W440" s="727" t="s">
        <v>166</v>
      </c>
      <c r="X440" s="728">
        <f>IF(X438="",X439-X437,X439-X438)</f>
        <v>0</v>
      </c>
      <c r="Y440" s="781"/>
      <c r="Z440" s="782"/>
      <c r="AA440" s="792"/>
      <c r="AB440" s="792"/>
      <c r="AC440" s="792"/>
      <c r="AD440" s="792"/>
      <c r="AE440" s="792"/>
      <c r="AF440" s="792"/>
    </row>
    <row r="441" spans="2:32" s="404" customFormat="1" ht="15" customHeight="1" x14ac:dyDescent="0.2">
      <c r="B441" s="824"/>
      <c r="C441" s="825"/>
      <c r="D441" s="792"/>
      <c r="E441" s="829"/>
      <c r="F441" s="832"/>
      <c r="G441" s="835"/>
      <c r="H441" s="829"/>
      <c r="I441" s="416" t="s">
        <v>165</v>
      </c>
      <c r="J441" s="415"/>
      <c r="K441" s="416" t="s">
        <v>164</v>
      </c>
      <c r="L441" s="415"/>
      <c r="M441" s="816"/>
      <c r="N441" s="817"/>
      <c r="O441" s="816"/>
      <c r="P441" s="817"/>
      <c r="Q441" s="816"/>
      <c r="R441" s="817"/>
      <c r="S441" s="816"/>
      <c r="T441" s="817"/>
      <c r="U441" s="885"/>
      <c r="V441" s="886"/>
      <c r="W441" s="949"/>
      <c r="X441" s="950"/>
      <c r="Y441" s="781"/>
      <c r="Z441" s="782"/>
      <c r="AA441" s="792"/>
      <c r="AB441" s="792"/>
      <c r="AC441" s="792"/>
      <c r="AD441" s="792"/>
      <c r="AE441" s="792"/>
      <c r="AF441" s="792"/>
    </row>
    <row r="442" spans="2:32" s="404" customFormat="1" ht="15" customHeight="1" x14ac:dyDescent="0.2">
      <c r="B442" s="826"/>
      <c r="C442" s="827"/>
      <c r="D442" s="793"/>
      <c r="E442" s="830"/>
      <c r="F442" s="833"/>
      <c r="G442" s="836"/>
      <c r="H442" s="830"/>
      <c r="I442" s="406" t="s">
        <v>158</v>
      </c>
      <c r="J442" s="405">
        <v>44047</v>
      </c>
      <c r="K442" s="820"/>
      <c r="L442" s="821"/>
      <c r="M442" s="818"/>
      <c r="N442" s="819"/>
      <c r="O442" s="818"/>
      <c r="P442" s="819"/>
      <c r="Q442" s="818"/>
      <c r="R442" s="819"/>
      <c r="S442" s="818"/>
      <c r="T442" s="819"/>
      <c r="U442" s="887"/>
      <c r="V442" s="888"/>
      <c r="W442" s="951"/>
      <c r="X442" s="952"/>
      <c r="Y442" s="783"/>
      <c r="Z442" s="784"/>
      <c r="AA442" s="793"/>
      <c r="AB442" s="793"/>
      <c r="AC442" s="793"/>
      <c r="AD442" s="793"/>
      <c r="AE442" s="793"/>
      <c r="AF442" s="793"/>
    </row>
    <row r="443" spans="2:32" s="404" customFormat="1" ht="12.75" customHeight="1" x14ac:dyDescent="0.2">
      <c r="B443" s="822" t="s">
        <v>374</v>
      </c>
      <c r="C443" s="823"/>
      <c r="D443" s="791" t="s">
        <v>280</v>
      </c>
      <c r="E443" s="828" t="s">
        <v>325</v>
      </c>
      <c r="F443" s="831">
        <v>3.14</v>
      </c>
      <c r="G443" s="834" t="s">
        <v>218</v>
      </c>
      <c r="H443" s="828" t="s">
        <v>324</v>
      </c>
      <c r="I443" s="434" t="s">
        <v>184</v>
      </c>
      <c r="J443" s="712">
        <v>110478.58</v>
      </c>
      <c r="K443" s="434" t="s">
        <v>183</v>
      </c>
      <c r="L443" s="437">
        <v>44266</v>
      </c>
      <c r="M443" s="434" t="s">
        <v>182</v>
      </c>
      <c r="N443" s="436">
        <f>J443</f>
        <v>110478.58</v>
      </c>
      <c r="O443" s="434" t="s">
        <v>181</v>
      </c>
      <c r="P443" s="435"/>
      <c r="Q443" s="434" t="s">
        <v>181</v>
      </c>
      <c r="R443" s="435"/>
      <c r="S443" s="434" t="s">
        <v>181</v>
      </c>
      <c r="T443" s="435"/>
      <c r="U443" s="434" t="s">
        <v>181</v>
      </c>
      <c r="V443" s="435"/>
      <c r="W443" s="725" t="s">
        <v>181</v>
      </c>
      <c r="X443" s="1017">
        <v>0.41639999999999999</v>
      </c>
      <c r="Y443" s="466" t="s">
        <v>180</v>
      </c>
      <c r="Z443" s="1018">
        <v>5</v>
      </c>
      <c r="AA443" s="791" t="s">
        <v>373</v>
      </c>
      <c r="AB443" s="791" t="s">
        <v>373</v>
      </c>
      <c r="AC443" s="791" t="s">
        <v>373</v>
      </c>
      <c r="AD443" s="791" t="s">
        <v>373</v>
      </c>
      <c r="AE443" s="791" t="s">
        <v>373</v>
      </c>
      <c r="AF443" s="791" t="s">
        <v>322</v>
      </c>
    </row>
    <row r="444" spans="2:32" s="404" customFormat="1" ht="15" customHeight="1" x14ac:dyDescent="0.2">
      <c r="B444" s="824"/>
      <c r="C444" s="825"/>
      <c r="D444" s="792"/>
      <c r="E444" s="829"/>
      <c r="F444" s="832"/>
      <c r="G444" s="835"/>
      <c r="H444" s="829"/>
      <c r="I444" s="416" t="s">
        <v>179</v>
      </c>
      <c r="J444" s="715" t="s">
        <v>321</v>
      </c>
      <c r="K444" s="416" t="s">
        <v>177</v>
      </c>
      <c r="L444" s="415"/>
      <c r="M444" s="416" t="s">
        <v>176</v>
      </c>
      <c r="N444" s="428">
        <f>N443</f>
        <v>110478.58</v>
      </c>
      <c r="O444" s="416" t="s">
        <v>175</v>
      </c>
      <c r="P444" s="426"/>
      <c r="Q444" s="416" t="s">
        <v>175</v>
      </c>
      <c r="R444" s="426"/>
      <c r="S444" s="416" t="s">
        <v>175</v>
      </c>
      <c r="T444" s="426"/>
      <c r="U444" s="416" t="s">
        <v>175</v>
      </c>
      <c r="V444" s="426"/>
      <c r="W444" s="727" t="s">
        <v>175</v>
      </c>
      <c r="X444" s="728"/>
      <c r="Y444" s="463" t="s">
        <v>174</v>
      </c>
      <c r="Z444" s="1019">
        <v>21</v>
      </c>
      <c r="AA444" s="792"/>
      <c r="AB444" s="792"/>
      <c r="AC444" s="792"/>
      <c r="AD444" s="792"/>
      <c r="AE444" s="792"/>
      <c r="AF444" s="792"/>
    </row>
    <row r="445" spans="2:32" s="404" customFormat="1" ht="39" customHeight="1" x14ac:dyDescent="0.2">
      <c r="B445" s="824"/>
      <c r="C445" s="825"/>
      <c r="D445" s="792"/>
      <c r="E445" s="829"/>
      <c r="F445" s="832"/>
      <c r="G445" s="835"/>
      <c r="H445" s="829"/>
      <c r="I445" s="416" t="s">
        <v>173</v>
      </c>
      <c r="J445" s="717" t="s">
        <v>2154</v>
      </c>
      <c r="K445" s="416" t="s">
        <v>171</v>
      </c>
      <c r="L445" s="427"/>
      <c r="M445" s="416" t="s">
        <v>170</v>
      </c>
      <c r="N445" s="428"/>
      <c r="O445" s="416" t="s">
        <v>169</v>
      </c>
      <c r="P445" s="426"/>
      <c r="Q445" s="416" t="s">
        <v>169</v>
      </c>
      <c r="R445" s="426"/>
      <c r="S445" s="416" t="s">
        <v>169</v>
      </c>
      <c r="T445" s="426"/>
      <c r="U445" s="416" t="s">
        <v>169</v>
      </c>
      <c r="V445" s="426"/>
      <c r="W445" s="727" t="s">
        <v>169</v>
      </c>
      <c r="X445" s="728">
        <v>0.41639999999999999</v>
      </c>
      <c r="Y445" s="781"/>
      <c r="Z445" s="782"/>
      <c r="AA445" s="792"/>
      <c r="AB445" s="792"/>
      <c r="AC445" s="792"/>
      <c r="AD445" s="792"/>
      <c r="AE445" s="792"/>
      <c r="AF445" s="792"/>
    </row>
    <row r="446" spans="2:32" s="404" customFormat="1" ht="15" customHeight="1" x14ac:dyDescent="0.2">
      <c r="B446" s="824"/>
      <c r="C446" s="825"/>
      <c r="D446" s="792"/>
      <c r="E446" s="829"/>
      <c r="F446" s="832"/>
      <c r="G446" s="835"/>
      <c r="H446" s="829"/>
      <c r="I446" s="416" t="s">
        <v>168</v>
      </c>
      <c r="J446" s="684"/>
      <c r="K446" s="416" t="s">
        <v>167</v>
      </c>
      <c r="L446" s="427"/>
      <c r="M446" s="816"/>
      <c r="N446" s="817"/>
      <c r="O446" s="416" t="s">
        <v>166</v>
      </c>
      <c r="P446" s="426">
        <f>IF(P444="",P445-P443,P445-P444)</f>
        <v>0</v>
      </c>
      <c r="Q446" s="416" t="s">
        <v>166</v>
      </c>
      <c r="R446" s="426">
        <f>IF(R444="",R445-R443,R445-R444)</f>
        <v>0</v>
      </c>
      <c r="S446" s="416" t="s">
        <v>166</v>
      </c>
      <c r="T446" s="426">
        <f>IF(T444="",T445-T443,T445-T444)</f>
        <v>0</v>
      </c>
      <c r="U446" s="416" t="s">
        <v>166</v>
      </c>
      <c r="V446" s="426">
        <f>IF(V444="",V445-V443,V445-V444)</f>
        <v>0</v>
      </c>
      <c r="W446" s="727" t="s">
        <v>166</v>
      </c>
      <c r="X446" s="728">
        <f>IF(X444="",X445-X443,X445-X444)</f>
        <v>0</v>
      </c>
      <c r="Y446" s="781"/>
      <c r="Z446" s="782"/>
      <c r="AA446" s="792"/>
      <c r="AB446" s="792"/>
      <c r="AC446" s="792"/>
      <c r="AD446" s="792"/>
      <c r="AE446" s="792"/>
      <c r="AF446" s="792"/>
    </row>
    <row r="447" spans="2:32" s="404" customFormat="1" ht="15" customHeight="1" x14ac:dyDescent="0.2">
      <c r="B447" s="824"/>
      <c r="C447" s="825"/>
      <c r="D447" s="792"/>
      <c r="E447" s="829"/>
      <c r="F447" s="832"/>
      <c r="G447" s="835"/>
      <c r="H447" s="829"/>
      <c r="I447" s="416" t="s">
        <v>165</v>
      </c>
      <c r="J447" s="685"/>
      <c r="K447" s="416" t="s">
        <v>164</v>
      </c>
      <c r="L447" s="415"/>
      <c r="M447" s="816"/>
      <c r="N447" s="817"/>
      <c r="O447" s="816"/>
      <c r="P447" s="817"/>
      <c r="Q447" s="816"/>
      <c r="R447" s="817"/>
      <c r="S447" s="816"/>
      <c r="T447" s="817"/>
      <c r="U447" s="816"/>
      <c r="V447" s="817"/>
      <c r="W447" s="949"/>
      <c r="X447" s="950"/>
      <c r="Y447" s="781"/>
      <c r="Z447" s="782"/>
      <c r="AA447" s="792"/>
      <c r="AB447" s="792"/>
      <c r="AC447" s="792"/>
      <c r="AD447" s="792"/>
      <c r="AE447" s="792"/>
      <c r="AF447" s="792"/>
    </row>
    <row r="448" spans="2:32" s="404" customFormat="1" ht="15" customHeight="1" x14ac:dyDescent="0.2">
      <c r="B448" s="826"/>
      <c r="C448" s="827"/>
      <c r="D448" s="793"/>
      <c r="E448" s="830"/>
      <c r="F448" s="833"/>
      <c r="G448" s="836"/>
      <c r="H448" s="830"/>
      <c r="I448" s="406" t="s">
        <v>158</v>
      </c>
      <c r="J448" s="718">
        <v>44085</v>
      </c>
      <c r="K448" s="820"/>
      <c r="L448" s="821"/>
      <c r="M448" s="818"/>
      <c r="N448" s="819"/>
      <c r="O448" s="818"/>
      <c r="P448" s="819"/>
      <c r="Q448" s="818"/>
      <c r="R448" s="819"/>
      <c r="S448" s="818"/>
      <c r="T448" s="819"/>
      <c r="U448" s="818"/>
      <c r="V448" s="819"/>
      <c r="W448" s="951"/>
      <c r="X448" s="952"/>
      <c r="Y448" s="783"/>
      <c r="Z448" s="784"/>
      <c r="AA448" s="793"/>
      <c r="AB448" s="793"/>
      <c r="AC448" s="793"/>
      <c r="AD448" s="793"/>
      <c r="AE448" s="793"/>
      <c r="AF448" s="793"/>
    </row>
    <row r="449" spans="2:32" s="404" customFormat="1" ht="12.75" customHeight="1" x14ac:dyDescent="0.2">
      <c r="B449" s="822" t="s">
        <v>372</v>
      </c>
      <c r="C449" s="823"/>
      <c r="D449" s="791" t="s">
        <v>280</v>
      </c>
      <c r="E449" s="828" t="s">
        <v>325</v>
      </c>
      <c r="F449" s="831">
        <v>6.93</v>
      </c>
      <c r="G449" s="834" t="s">
        <v>218</v>
      </c>
      <c r="H449" s="828" t="s">
        <v>324</v>
      </c>
      <c r="I449" s="434" t="s">
        <v>184</v>
      </c>
      <c r="J449" s="438">
        <v>162397.48000000001</v>
      </c>
      <c r="K449" s="434" t="s">
        <v>183</v>
      </c>
      <c r="L449" s="437">
        <f>+J453+180</f>
        <v>44227</v>
      </c>
      <c r="M449" s="434" t="s">
        <v>182</v>
      </c>
      <c r="N449" s="436">
        <f>J449</f>
        <v>162397.48000000001</v>
      </c>
      <c r="O449" s="434" t="s">
        <v>181</v>
      </c>
      <c r="P449" s="435"/>
      <c r="Q449" s="434" t="s">
        <v>181</v>
      </c>
      <c r="R449" s="435"/>
      <c r="S449" s="434" t="s">
        <v>181</v>
      </c>
      <c r="T449" s="435"/>
      <c r="U449" s="434" t="s">
        <v>181</v>
      </c>
      <c r="V449" s="435">
        <v>0.41699999999999998</v>
      </c>
      <c r="W449" s="725" t="s">
        <v>181</v>
      </c>
      <c r="X449" s="1017">
        <v>0.41699999999999998</v>
      </c>
      <c r="Y449" s="466" t="s">
        <v>180</v>
      </c>
      <c r="Z449" s="465">
        <v>4</v>
      </c>
      <c r="AA449" s="791" t="s">
        <v>371</v>
      </c>
      <c r="AB449" s="791" t="s">
        <v>371</v>
      </c>
      <c r="AC449" s="791" t="s">
        <v>371</v>
      </c>
      <c r="AD449" s="791" t="s">
        <v>322</v>
      </c>
      <c r="AE449" s="791" t="s">
        <v>322</v>
      </c>
      <c r="AF449" s="791" t="s">
        <v>322</v>
      </c>
    </row>
    <row r="450" spans="2:32" s="404" customFormat="1" ht="15" customHeight="1" x14ac:dyDescent="0.2">
      <c r="B450" s="824"/>
      <c r="C450" s="825"/>
      <c r="D450" s="792"/>
      <c r="E450" s="829"/>
      <c r="F450" s="832"/>
      <c r="G450" s="835"/>
      <c r="H450" s="829"/>
      <c r="I450" s="416" t="s">
        <v>179</v>
      </c>
      <c r="J450" s="432" t="s">
        <v>321</v>
      </c>
      <c r="K450" s="416" t="s">
        <v>177</v>
      </c>
      <c r="L450" s="415"/>
      <c r="M450" s="416" t="s">
        <v>176</v>
      </c>
      <c r="N450" s="428">
        <f>N449</f>
        <v>162397.48000000001</v>
      </c>
      <c r="O450" s="416" t="s">
        <v>175</v>
      </c>
      <c r="P450" s="426"/>
      <c r="Q450" s="416" t="s">
        <v>175</v>
      </c>
      <c r="R450" s="426"/>
      <c r="S450" s="416" t="s">
        <v>175</v>
      </c>
      <c r="T450" s="426"/>
      <c r="U450" s="416" t="s">
        <v>175</v>
      </c>
      <c r="V450" s="426"/>
      <c r="W450" s="727" t="s">
        <v>175</v>
      </c>
      <c r="X450" s="728"/>
      <c r="Y450" s="463" t="s">
        <v>174</v>
      </c>
      <c r="Z450" s="464">
        <f>4*22</f>
        <v>88</v>
      </c>
      <c r="AA450" s="792"/>
      <c r="AB450" s="792"/>
      <c r="AC450" s="792"/>
      <c r="AD450" s="792"/>
      <c r="AE450" s="792"/>
      <c r="AF450" s="792"/>
    </row>
    <row r="451" spans="2:32" s="404" customFormat="1" ht="39" customHeight="1" x14ac:dyDescent="0.2">
      <c r="B451" s="824"/>
      <c r="C451" s="825"/>
      <c r="D451" s="792"/>
      <c r="E451" s="829"/>
      <c r="F451" s="832"/>
      <c r="G451" s="835"/>
      <c r="H451" s="829"/>
      <c r="I451" s="416" t="s">
        <v>173</v>
      </c>
      <c r="J451" s="429" t="s">
        <v>370</v>
      </c>
      <c r="K451" s="416" t="s">
        <v>171</v>
      </c>
      <c r="L451" s="427"/>
      <c r="M451" s="416" t="s">
        <v>170</v>
      </c>
      <c r="N451" s="428"/>
      <c r="O451" s="416" t="s">
        <v>169</v>
      </c>
      <c r="P451" s="426"/>
      <c r="Q451" s="416" t="s">
        <v>169</v>
      </c>
      <c r="R451" s="426"/>
      <c r="S451" s="416" t="s">
        <v>169</v>
      </c>
      <c r="T451" s="426"/>
      <c r="U451" s="416" t="s">
        <v>169</v>
      </c>
      <c r="V451" s="426">
        <v>0.41699999999999998</v>
      </c>
      <c r="W451" s="727" t="s">
        <v>169</v>
      </c>
      <c r="X451" s="728">
        <v>0.41699999999999998</v>
      </c>
      <c r="Y451" s="781"/>
      <c r="Z451" s="782"/>
      <c r="AA451" s="792"/>
      <c r="AB451" s="792"/>
      <c r="AC451" s="792"/>
      <c r="AD451" s="792"/>
      <c r="AE451" s="792"/>
      <c r="AF451" s="792"/>
    </row>
    <row r="452" spans="2:32" s="404" customFormat="1" ht="15" customHeight="1" x14ac:dyDescent="0.2">
      <c r="B452" s="824"/>
      <c r="C452" s="825"/>
      <c r="D452" s="792"/>
      <c r="E452" s="829"/>
      <c r="F452" s="832"/>
      <c r="G452" s="835"/>
      <c r="H452" s="829"/>
      <c r="I452" s="416" t="s">
        <v>168</v>
      </c>
      <c r="J452" s="427" t="s">
        <v>319</v>
      </c>
      <c r="K452" s="416" t="s">
        <v>167</v>
      </c>
      <c r="L452" s="427"/>
      <c r="M452" s="816"/>
      <c r="N452" s="817"/>
      <c r="O452" s="416" t="s">
        <v>166</v>
      </c>
      <c r="P452" s="426">
        <f>IF(P450="",P451-P449,P451-P450)</f>
        <v>0</v>
      </c>
      <c r="Q452" s="416" t="s">
        <v>166</v>
      </c>
      <c r="R452" s="426">
        <f>IF(R450="",R451-R449,R451-R450)</f>
        <v>0</v>
      </c>
      <c r="S452" s="416" t="s">
        <v>166</v>
      </c>
      <c r="T452" s="426">
        <f>IF(T450="",T451-T449,T451-T450)</f>
        <v>0</v>
      </c>
      <c r="U452" s="416" t="s">
        <v>166</v>
      </c>
      <c r="V452" s="426">
        <f>IF(V450="",V451-V449,V451-V450)</f>
        <v>0</v>
      </c>
      <c r="W452" s="727" t="s">
        <v>166</v>
      </c>
      <c r="X452" s="728">
        <f>IF(X450="",X451-X449,X451-X450)</f>
        <v>0</v>
      </c>
      <c r="Y452" s="781"/>
      <c r="Z452" s="782"/>
      <c r="AA452" s="792"/>
      <c r="AB452" s="792"/>
      <c r="AC452" s="792"/>
      <c r="AD452" s="792"/>
      <c r="AE452" s="792"/>
      <c r="AF452" s="792"/>
    </row>
    <row r="453" spans="2:32" s="404" customFormat="1" ht="15" customHeight="1" x14ac:dyDescent="0.2">
      <c r="B453" s="824"/>
      <c r="C453" s="825"/>
      <c r="D453" s="792"/>
      <c r="E453" s="829"/>
      <c r="F453" s="832"/>
      <c r="G453" s="835"/>
      <c r="H453" s="829"/>
      <c r="I453" s="416" t="s">
        <v>165</v>
      </c>
      <c r="J453" s="431">
        <v>44047</v>
      </c>
      <c r="K453" s="416" t="s">
        <v>164</v>
      </c>
      <c r="L453" s="415"/>
      <c r="M453" s="816"/>
      <c r="N453" s="817"/>
      <c r="O453" s="816"/>
      <c r="P453" s="817"/>
      <c r="Q453" s="816"/>
      <c r="R453" s="817"/>
      <c r="S453" s="816"/>
      <c r="T453" s="817"/>
      <c r="U453" s="816"/>
      <c r="V453" s="817"/>
      <c r="W453" s="949"/>
      <c r="X453" s="950"/>
      <c r="Y453" s="781"/>
      <c r="Z453" s="782"/>
      <c r="AA453" s="792"/>
      <c r="AB453" s="792"/>
      <c r="AC453" s="792"/>
      <c r="AD453" s="792"/>
      <c r="AE453" s="792"/>
      <c r="AF453" s="792"/>
    </row>
    <row r="454" spans="2:32" s="404" customFormat="1" ht="15" customHeight="1" x14ac:dyDescent="0.2">
      <c r="B454" s="826"/>
      <c r="C454" s="827"/>
      <c r="D454" s="793"/>
      <c r="E454" s="830"/>
      <c r="F454" s="833"/>
      <c r="G454" s="836"/>
      <c r="H454" s="830"/>
      <c r="I454" s="406" t="s">
        <v>158</v>
      </c>
      <c r="J454" s="451">
        <v>43832</v>
      </c>
      <c r="K454" s="820"/>
      <c r="L454" s="821"/>
      <c r="M454" s="818"/>
      <c r="N454" s="819"/>
      <c r="O454" s="818"/>
      <c r="P454" s="819"/>
      <c r="Q454" s="818"/>
      <c r="R454" s="819"/>
      <c r="S454" s="818"/>
      <c r="T454" s="819"/>
      <c r="U454" s="818"/>
      <c r="V454" s="819"/>
      <c r="W454" s="951"/>
      <c r="X454" s="952"/>
      <c r="Y454" s="783"/>
      <c r="Z454" s="784"/>
      <c r="AA454" s="793"/>
      <c r="AB454" s="793"/>
      <c r="AC454" s="793"/>
      <c r="AD454" s="793"/>
      <c r="AE454" s="793"/>
      <c r="AF454" s="793"/>
    </row>
    <row r="455" spans="2:32" s="404" customFormat="1" ht="12.75" customHeight="1" x14ac:dyDescent="0.2">
      <c r="B455" s="822" t="s">
        <v>369</v>
      </c>
      <c r="C455" s="823"/>
      <c r="D455" s="791" t="s">
        <v>280</v>
      </c>
      <c r="E455" s="828" t="s">
        <v>325</v>
      </c>
      <c r="F455" s="831"/>
      <c r="G455" s="834" t="s">
        <v>218</v>
      </c>
      <c r="H455" s="828" t="s">
        <v>324</v>
      </c>
      <c r="I455" s="434" t="s">
        <v>184</v>
      </c>
      <c r="J455" s="712">
        <v>90556.21</v>
      </c>
      <c r="K455" s="434" t="s">
        <v>183</v>
      </c>
      <c r="L455" s="723">
        <v>44299</v>
      </c>
      <c r="M455" s="434" t="s">
        <v>182</v>
      </c>
      <c r="N455" s="436">
        <f>J455</f>
        <v>90556.21</v>
      </c>
      <c r="O455" s="434" t="s">
        <v>181</v>
      </c>
      <c r="P455" s="435"/>
      <c r="Q455" s="434" t="s">
        <v>181</v>
      </c>
      <c r="R455" s="435"/>
      <c r="S455" s="434" t="s">
        <v>181</v>
      </c>
      <c r="T455" s="435"/>
      <c r="U455" s="434" t="s">
        <v>181</v>
      </c>
      <c r="V455" s="435"/>
      <c r="W455" s="725" t="s">
        <v>181</v>
      </c>
      <c r="X455" s="1017">
        <v>0.4239</v>
      </c>
      <c r="Y455" s="725" t="s">
        <v>180</v>
      </c>
      <c r="Z455" s="1018">
        <v>3</v>
      </c>
      <c r="AA455" s="791" t="s">
        <v>368</v>
      </c>
      <c r="AB455" s="791" t="s">
        <v>368</v>
      </c>
      <c r="AC455" s="791" t="s">
        <v>368</v>
      </c>
      <c r="AD455" s="791" t="s">
        <v>368</v>
      </c>
      <c r="AE455" s="791" t="s">
        <v>368</v>
      </c>
      <c r="AF455" s="791" t="s">
        <v>322</v>
      </c>
    </row>
    <row r="456" spans="2:32" s="404" customFormat="1" ht="15" customHeight="1" x14ac:dyDescent="0.2">
      <c r="B456" s="824"/>
      <c r="C456" s="825"/>
      <c r="D456" s="792"/>
      <c r="E456" s="829"/>
      <c r="F456" s="832"/>
      <c r="G456" s="835"/>
      <c r="H456" s="829"/>
      <c r="I456" s="416" t="s">
        <v>179</v>
      </c>
      <c r="J456" s="715" t="s">
        <v>321</v>
      </c>
      <c r="K456" s="416" t="s">
        <v>177</v>
      </c>
      <c r="L456" s="415"/>
      <c r="M456" s="416" t="s">
        <v>176</v>
      </c>
      <c r="N456" s="428">
        <f>N455</f>
        <v>90556.21</v>
      </c>
      <c r="O456" s="416" t="s">
        <v>175</v>
      </c>
      <c r="P456" s="426"/>
      <c r="Q456" s="416" t="s">
        <v>175</v>
      </c>
      <c r="R456" s="426"/>
      <c r="S456" s="416" t="s">
        <v>175</v>
      </c>
      <c r="T456" s="426"/>
      <c r="U456" s="416" t="s">
        <v>175</v>
      </c>
      <c r="V456" s="426"/>
      <c r="W456" s="727" t="s">
        <v>175</v>
      </c>
      <c r="X456" s="728"/>
      <c r="Y456" s="727" t="s">
        <v>174</v>
      </c>
      <c r="Z456" s="1019">
        <v>15</v>
      </c>
      <c r="AA456" s="792"/>
      <c r="AB456" s="792"/>
      <c r="AC456" s="792"/>
      <c r="AD456" s="792"/>
      <c r="AE456" s="792"/>
      <c r="AF456" s="792"/>
    </row>
    <row r="457" spans="2:32" s="404" customFormat="1" ht="39" customHeight="1" x14ac:dyDescent="0.2">
      <c r="B457" s="824"/>
      <c r="C457" s="825"/>
      <c r="D457" s="792"/>
      <c r="E457" s="829"/>
      <c r="F457" s="832"/>
      <c r="G457" s="835"/>
      <c r="H457" s="829"/>
      <c r="I457" s="416" t="s">
        <v>173</v>
      </c>
      <c r="J457" s="717"/>
      <c r="K457" s="416" t="s">
        <v>171</v>
      </c>
      <c r="L457" s="427"/>
      <c r="M457" s="416" t="s">
        <v>170</v>
      </c>
      <c r="N457" s="428"/>
      <c r="O457" s="416" t="s">
        <v>169</v>
      </c>
      <c r="P457" s="426"/>
      <c r="Q457" s="416" t="s">
        <v>169</v>
      </c>
      <c r="R457" s="426"/>
      <c r="S457" s="416" t="s">
        <v>169</v>
      </c>
      <c r="T457" s="426"/>
      <c r="U457" s="416" t="s">
        <v>169</v>
      </c>
      <c r="V457" s="426"/>
      <c r="W457" s="727" t="s">
        <v>169</v>
      </c>
      <c r="X457" s="728">
        <v>0.4239</v>
      </c>
      <c r="Y457" s="949"/>
      <c r="Z457" s="950"/>
      <c r="AA457" s="792"/>
      <c r="AB457" s="792"/>
      <c r="AC457" s="792"/>
      <c r="AD457" s="792"/>
      <c r="AE457" s="792"/>
      <c r="AF457" s="792"/>
    </row>
    <row r="458" spans="2:32" s="404" customFormat="1" ht="15" customHeight="1" x14ac:dyDescent="0.2">
      <c r="B458" s="824"/>
      <c r="C458" s="825"/>
      <c r="D458" s="792"/>
      <c r="E458" s="829"/>
      <c r="F458" s="832"/>
      <c r="G458" s="835"/>
      <c r="H458" s="829"/>
      <c r="I458" s="416" t="s">
        <v>168</v>
      </c>
      <c r="J458" s="684"/>
      <c r="K458" s="416" t="s">
        <v>167</v>
      </c>
      <c r="L458" s="427"/>
      <c r="M458" s="816"/>
      <c r="N458" s="817"/>
      <c r="O458" s="416" t="s">
        <v>166</v>
      </c>
      <c r="P458" s="426">
        <f>IF(P456="",P457-P455,P457-P456)</f>
        <v>0</v>
      </c>
      <c r="Q458" s="416" t="s">
        <v>166</v>
      </c>
      <c r="R458" s="426">
        <f>IF(R456="",R457-R455,R457-R456)</f>
        <v>0</v>
      </c>
      <c r="S458" s="416" t="s">
        <v>166</v>
      </c>
      <c r="T458" s="426">
        <f>IF(T456="",T457-T455,T457-T456)</f>
        <v>0</v>
      </c>
      <c r="U458" s="416" t="s">
        <v>166</v>
      </c>
      <c r="V458" s="426">
        <f>IF(V456="",V457-V455,V457-V456)</f>
        <v>0</v>
      </c>
      <c r="W458" s="727" t="s">
        <v>166</v>
      </c>
      <c r="X458" s="728">
        <f>IF(X456="",X457-X455,X457-X456)</f>
        <v>0</v>
      </c>
      <c r="Y458" s="949"/>
      <c r="Z458" s="950"/>
      <c r="AA458" s="792"/>
      <c r="AB458" s="792"/>
      <c r="AC458" s="792"/>
      <c r="AD458" s="792"/>
      <c r="AE458" s="792"/>
      <c r="AF458" s="792"/>
    </row>
    <row r="459" spans="2:32" s="404" customFormat="1" ht="15" customHeight="1" x14ac:dyDescent="0.2">
      <c r="B459" s="824"/>
      <c r="C459" s="825"/>
      <c r="D459" s="792"/>
      <c r="E459" s="829"/>
      <c r="F459" s="832"/>
      <c r="G459" s="835"/>
      <c r="H459" s="829"/>
      <c r="I459" s="416" t="s">
        <v>165</v>
      </c>
      <c r="J459" s="685"/>
      <c r="K459" s="416" t="s">
        <v>164</v>
      </c>
      <c r="L459" s="415"/>
      <c r="M459" s="816"/>
      <c r="N459" s="817"/>
      <c r="O459" s="816"/>
      <c r="P459" s="817"/>
      <c r="Q459" s="816"/>
      <c r="R459" s="817"/>
      <c r="S459" s="816"/>
      <c r="T459" s="817"/>
      <c r="U459" s="816"/>
      <c r="V459" s="817"/>
      <c r="W459" s="949"/>
      <c r="X459" s="950"/>
      <c r="Y459" s="949"/>
      <c r="Z459" s="950"/>
      <c r="AA459" s="792"/>
      <c r="AB459" s="792"/>
      <c r="AC459" s="792"/>
      <c r="AD459" s="792"/>
      <c r="AE459" s="792"/>
      <c r="AF459" s="792"/>
    </row>
    <row r="460" spans="2:32" s="404" customFormat="1" ht="15" customHeight="1" x14ac:dyDescent="0.2">
      <c r="B460" s="826"/>
      <c r="C460" s="827"/>
      <c r="D460" s="793"/>
      <c r="E460" s="830"/>
      <c r="F460" s="833"/>
      <c r="G460" s="836"/>
      <c r="H460" s="830"/>
      <c r="I460" s="406" t="s">
        <v>158</v>
      </c>
      <c r="J460" s="718">
        <v>44117</v>
      </c>
      <c r="K460" s="820"/>
      <c r="L460" s="821"/>
      <c r="M460" s="818"/>
      <c r="N460" s="819"/>
      <c r="O460" s="818"/>
      <c r="P460" s="819"/>
      <c r="Q460" s="818"/>
      <c r="R460" s="819"/>
      <c r="S460" s="818"/>
      <c r="T460" s="819"/>
      <c r="U460" s="818"/>
      <c r="V460" s="819"/>
      <c r="W460" s="951"/>
      <c r="X460" s="952"/>
      <c r="Y460" s="951"/>
      <c r="Z460" s="952"/>
      <c r="AA460" s="793"/>
      <c r="AB460" s="793"/>
      <c r="AC460" s="793"/>
      <c r="AD460" s="793"/>
      <c r="AE460" s="793"/>
      <c r="AF460" s="793"/>
    </row>
    <row r="461" spans="2:32" s="404" customFormat="1" ht="12.75" customHeight="1" x14ac:dyDescent="0.2">
      <c r="B461" s="822" t="s">
        <v>367</v>
      </c>
      <c r="C461" s="823"/>
      <c r="D461" s="791" t="s">
        <v>280</v>
      </c>
      <c r="E461" s="828" t="s">
        <v>325</v>
      </c>
      <c r="F461" s="831">
        <v>7.9</v>
      </c>
      <c r="G461" s="834" t="s">
        <v>218</v>
      </c>
      <c r="H461" s="828" t="s">
        <v>324</v>
      </c>
      <c r="I461" s="434" t="s">
        <v>184</v>
      </c>
      <c r="J461" s="712">
        <v>231823.89</v>
      </c>
      <c r="K461" s="657" t="s">
        <v>183</v>
      </c>
      <c r="L461" s="723">
        <v>44390</v>
      </c>
      <c r="M461" s="434" t="s">
        <v>182</v>
      </c>
      <c r="N461" s="436">
        <f>J461</f>
        <v>231823.89</v>
      </c>
      <c r="O461" s="434" t="s">
        <v>181</v>
      </c>
      <c r="P461" s="435"/>
      <c r="Q461" s="434" t="s">
        <v>181</v>
      </c>
      <c r="R461" s="435"/>
      <c r="S461" s="434" t="s">
        <v>181</v>
      </c>
      <c r="T461" s="435"/>
      <c r="U461" s="434" t="s">
        <v>181</v>
      </c>
      <c r="V461" s="435"/>
      <c r="W461" s="725" t="s">
        <v>181</v>
      </c>
      <c r="X461" s="1017">
        <v>0.27750000000000002</v>
      </c>
      <c r="Y461" s="725" t="s">
        <v>180</v>
      </c>
      <c r="Z461" s="1018">
        <v>4</v>
      </c>
      <c r="AA461" s="791" t="s">
        <v>366</v>
      </c>
      <c r="AB461" s="791" t="s">
        <v>366</v>
      </c>
      <c r="AC461" s="791" t="s">
        <v>366</v>
      </c>
      <c r="AD461" s="791" t="s">
        <v>366</v>
      </c>
      <c r="AE461" s="791" t="s">
        <v>366</v>
      </c>
      <c r="AF461" s="791" t="s">
        <v>10</v>
      </c>
    </row>
    <row r="462" spans="2:32" s="404" customFormat="1" ht="15" customHeight="1" x14ac:dyDescent="0.2">
      <c r="B462" s="824"/>
      <c r="C462" s="825"/>
      <c r="D462" s="792"/>
      <c r="E462" s="829"/>
      <c r="F462" s="832"/>
      <c r="G462" s="835"/>
      <c r="H462" s="829"/>
      <c r="I462" s="416" t="s">
        <v>179</v>
      </c>
      <c r="J462" s="715" t="s">
        <v>321</v>
      </c>
      <c r="K462" s="659" t="s">
        <v>177</v>
      </c>
      <c r="L462" s="685"/>
      <c r="M462" s="416" t="s">
        <v>176</v>
      </c>
      <c r="N462" s="428">
        <f>N461</f>
        <v>231823.89</v>
      </c>
      <c r="O462" s="416" t="s">
        <v>175</v>
      </c>
      <c r="P462" s="426"/>
      <c r="Q462" s="416" t="s">
        <v>175</v>
      </c>
      <c r="R462" s="426"/>
      <c r="S462" s="416" t="s">
        <v>175</v>
      </c>
      <c r="T462" s="426"/>
      <c r="U462" s="416" t="s">
        <v>175</v>
      </c>
      <c r="V462" s="426"/>
      <c r="W462" s="727" t="s">
        <v>175</v>
      </c>
      <c r="X462" s="728"/>
      <c r="Y462" s="727" t="s">
        <v>174</v>
      </c>
      <c r="Z462" s="1019">
        <v>15</v>
      </c>
      <c r="AA462" s="792"/>
      <c r="AB462" s="792"/>
      <c r="AC462" s="792"/>
      <c r="AD462" s="792"/>
      <c r="AE462" s="792"/>
      <c r="AF462" s="792"/>
    </row>
    <row r="463" spans="2:32" s="404" customFormat="1" ht="39" customHeight="1" x14ac:dyDescent="0.2">
      <c r="B463" s="824"/>
      <c r="C463" s="825"/>
      <c r="D463" s="792"/>
      <c r="E463" s="829"/>
      <c r="F463" s="832"/>
      <c r="G463" s="835"/>
      <c r="H463" s="829"/>
      <c r="I463" s="416" t="s">
        <v>173</v>
      </c>
      <c r="J463" s="717"/>
      <c r="K463" s="659" t="s">
        <v>171</v>
      </c>
      <c r="L463" s="684"/>
      <c r="M463" s="416" t="s">
        <v>170</v>
      </c>
      <c r="N463" s="428"/>
      <c r="O463" s="416" t="s">
        <v>169</v>
      </c>
      <c r="P463" s="426"/>
      <c r="Q463" s="416" t="s">
        <v>169</v>
      </c>
      <c r="R463" s="426"/>
      <c r="S463" s="416" t="s">
        <v>169</v>
      </c>
      <c r="T463" s="426"/>
      <c r="U463" s="416" t="s">
        <v>169</v>
      </c>
      <c r="V463" s="426"/>
      <c r="W463" s="727" t="s">
        <v>169</v>
      </c>
      <c r="X463" s="728">
        <v>0.27750000000000002</v>
      </c>
      <c r="Y463" s="949"/>
      <c r="Z463" s="950"/>
      <c r="AA463" s="792"/>
      <c r="AB463" s="792"/>
      <c r="AC463" s="792"/>
      <c r="AD463" s="792"/>
      <c r="AE463" s="792"/>
      <c r="AF463" s="792"/>
    </row>
    <row r="464" spans="2:32" s="404" customFormat="1" ht="15" customHeight="1" x14ac:dyDescent="0.2">
      <c r="B464" s="824"/>
      <c r="C464" s="825"/>
      <c r="D464" s="792"/>
      <c r="E464" s="829"/>
      <c r="F464" s="832"/>
      <c r="G464" s="835"/>
      <c r="H464" s="829"/>
      <c r="I464" s="416" t="s">
        <v>168</v>
      </c>
      <c r="J464" s="684"/>
      <c r="K464" s="659" t="s">
        <v>167</v>
      </c>
      <c r="L464" s="684"/>
      <c r="M464" s="816"/>
      <c r="N464" s="817"/>
      <c r="O464" s="416" t="s">
        <v>166</v>
      </c>
      <c r="P464" s="426">
        <f>IF(P462="",P463-P461,P463-P462)</f>
        <v>0</v>
      </c>
      <c r="Q464" s="416" t="s">
        <v>166</v>
      </c>
      <c r="R464" s="426">
        <f>IF(R462="",R463-R461,R463-R462)</f>
        <v>0</v>
      </c>
      <c r="S464" s="416" t="s">
        <v>166</v>
      </c>
      <c r="T464" s="426">
        <f>IF(T462="",T463-T461,T463-T462)</f>
        <v>0</v>
      </c>
      <c r="U464" s="416" t="s">
        <v>166</v>
      </c>
      <c r="V464" s="426">
        <f>IF(V462="",V463-V461,V463-V462)</f>
        <v>0</v>
      </c>
      <c r="W464" s="727" t="s">
        <v>166</v>
      </c>
      <c r="X464" s="728">
        <f>IF(X462="",X463-X461,X463-X462)</f>
        <v>0</v>
      </c>
      <c r="Y464" s="949"/>
      <c r="Z464" s="950"/>
      <c r="AA464" s="792"/>
      <c r="AB464" s="792"/>
      <c r="AC464" s="792"/>
      <c r="AD464" s="792"/>
      <c r="AE464" s="792"/>
      <c r="AF464" s="792"/>
    </row>
    <row r="465" spans="2:32" s="404" customFormat="1" ht="15" customHeight="1" x14ac:dyDescent="0.2">
      <c r="B465" s="824"/>
      <c r="C465" s="825"/>
      <c r="D465" s="792"/>
      <c r="E465" s="829"/>
      <c r="F465" s="832"/>
      <c r="G465" s="835"/>
      <c r="H465" s="829"/>
      <c r="I465" s="416" t="s">
        <v>165</v>
      </c>
      <c r="J465" s="685"/>
      <c r="K465" s="659" t="s">
        <v>164</v>
      </c>
      <c r="L465" s="685"/>
      <c r="M465" s="816"/>
      <c r="N465" s="817"/>
      <c r="O465" s="816"/>
      <c r="P465" s="817"/>
      <c r="Q465" s="816"/>
      <c r="R465" s="817"/>
      <c r="S465" s="816"/>
      <c r="T465" s="817"/>
      <c r="U465" s="816"/>
      <c r="V465" s="817"/>
      <c r="W465" s="949"/>
      <c r="X465" s="950"/>
      <c r="Y465" s="949"/>
      <c r="Z465" s="950"/>
      <c r="AA465" s="792"/>
      <c r="AB465" s="792"/>
      <c r="AC465" s="792"/>
      <c r="AD465" s="792"/>
      <c r="AE465" s="792"/>
      <c r="AF465" s="792"/>
    </row>
    <row r="466" spans="2:32" s="404" customFormat="1" ht="15" customHeight="1" x14ac:dyDescent="0.2">
      <c r="B466" s="826"/>
      <c r="C466" s="827"/>
      <c r="D466" s="793"/>
      <c r="E466" s="830"/>
      <c r="F466" s="833"/>
      <c r="G466" s="836"/>
      <c r="H466" s="830"/>
      <c r="I466" s="406" t="s">
        <v>158</v>
      </c>
      <c r="J466" s="718">
        <v>44117</v>
      </c>
      <c r="K466" s="889"/>
      <c r="L466" s="890"/>
      <c r="M466" s="818"/>
      <c r="N466" s="819"/>
      <c r="O466" s="818"/>
      <c r="P466" s="819"/>
      <c r="Q466" s="818"/>
      <c r="R466" s="819"/>
      <c r="S466" s="818"/>
      <c r="T466" s="819"/>
      <c r="U466" s="818"/>
      <c r="V466" s="819"/>
      <c r="W466" s="951"/>
      <c r="X466" s="952"/>
      <c r="Y466" s="951"/>
      <c r="Z466" s="952"/>
      <c r="AA466" s="793"/>
      <c r="AB466" s="793"/>
      <c r="AC466" s="793"/>
      <c r="AD466" s="793"/>
      <c r="AE466" s="793"/>
      <c r="AF466" s="793"/>
    </row>
    <row r="467" spans="2:32" s="404" customFormat="1" ht="12.75" customHeight="1" x14ac:dyDescent="0.2">
      <c r="B467" s="822" t="s">
        <v>363</v>
      </c>
      <c r="C467" s="823"/>
      <c r="D467" s="791" t="s">
        <v>280</v>
      </c>
      <c r="E467" s="828" t="s">
        <v>325</v>
      </c>
      <c r="F467" s="831">
        <v>3</v>
      </c>
      <c r="G467" s="834" t="s">
        <v>218</v>
      </c>
      <c r="H467" s="828" t="s">
        <v>324</v>
      </c>
      <c r="I467" s="434" t="s">
        <v>184</v>
      </c>
      <c r="J467" s="712">
        <v>78482.06</v>
      </c>
      <c r="K467" s="657" t="s">
        <v>183</v>
      </c>
      <c r="L467" s="723">
        <v>44266</v>
      </c>
      <c r="M467" s="434" t="s">
        <v>182</v>
      </c>
      <c r="N467" s="436">
        <f>J467</f>
        <v>78482.06</v>
      </c>
      <c r="O467" s="434" t="s">
        <v>181</v>
      </c>
      <c r="P467" s="435"/>
      <c r="Q467" s="434" t="s">
        <v>181</v>
      </c>
      <c r="R467" s="435"/>
      <c r="S467" s="434" t="s">
        <v>181</v>
      </c>
      <c r="T467" s="435"/>
      <c r="U467" s="434" t="s">
        <v>181</v>
      </c>
      <c r="V467" s="435"/>
      <c r="W467" s="725" t="s">
        <v>181</v>
      </c>
      <c r="X467" s="1017">
        <v>0.41670000000000001</v>
      </c>
      <c r="Y467" s="725" t="s">
        <v>180</v>
      </c>
      <c r="Z467" s="1018">
        <v>6</v>
      </c>
      <c r="AA467" s="791" t="s">
        <v>362</v>
      </c>
      <c r="AB467" s="791" t="s">
        <v>362</v>
      </c>
      <c r="AC467" s="791" t="s">
        <v>362</v>
      </c>
      <c r="AD467" s="791" t="s">
        <v>362</v>
      </c>
      <c r="AE467" s="791" t="s">
        <v>362</v>
      </c>
      <c r="AF467" s="791" t="s">
        <v>10</v>
      </c>
    </row>
    <row r="468" spans="2:32" s="404" customFormat="1" ht="15" customHeight="1" x14ac:dyDescent="0.2">
      <c r="B468" s="824"/>
      <c r="C468" s="825"/>
      <c r="D468" s="792"/>
      <c r="E468" s="829"/>
      <c r="F468" s="832"/>
      <c r="G468" s="835"/>
      <c r="H468" s="829"/>
      <c r="I468" s="416" t="s">
        <v>179</v>
      </c>
      <c r="J468" s="715" t="s">
        <v>321</v>
      </c>
      <c r="K468" s="659" t="s">
        <v>177</v>
      </c>
      <c r="L468" s="685"/>
      <c r="M468" s="416" t="s">
        <v>176</v>
      </c>
      <c r="N468" s="428">
        <f>N467</f>
        <v>78482.06</v>
      </c>
      <c r="O468" s="416" t="s">
        <v>175</v>
      </c>
      <c r="P468" s="426"/>
      <c r="Q468" s="416" t="s">
        <v>175</v>
      </c>
      <c r="R468" s="426"/>
      <c r="S468" s="416" t="s">
        <v>175</v>
      </c>
      <c r="T468" s="426"/>
      <c r="U468" s="416" t="s">
        <v>175</v>
      </c>
      <c r="V468" s="426"/>
      <c r="W468" s="727" t="s">
        <v>175</v>
      </c>
      <c r="X468" s="728"/>
      <c r="Y468" s="727" t="s">
        <v>174</v>
      </c>
      <c r="Z468" s="1019">
        <v>21</v>
      </c>
      <c r="AA468" s="792"/>
      <c r="AB468" s="792"/>
      <c r="AC468" s="792"/>
      <c r="AD468" s="792"/>
      <c r="AE468" s="792"/>
      <c r="AF468" s="792"/>
    </row>
    <row r="469" spans="2:32" s="404" customFormat="1" ht="39" customHeight="1" x14ac:dyDescent="0.2">
      <c r="B469" s="824"/>
      <c r="C469" s="825"/>
      <c r="D469" s="792"/>
      <c r="E469" s="829"/>
      <c r="F469" s="832"/>
      <c r="G469" s="835"/>
      <c r="H469" s="829"/>
      <c r="I469" s="416" t="s">
        <v>173</v>
      </c>
      <c r="J469" s="717" t="s">
        <v>2154</v>
      </c>
      <c r="K469" s="659" t="s">
        <v>171</v>
      </c>
      <c r="L469" s="684"/>
      <c r="M469" s="416" t="s">
        <v>170</v>
      </c>
      <c r="N469" s="428"/>
      <c r="O469" s="416" t="s">
        <v>169</v>
      </c>
      <c r="P469" s="426"/>
      <c r="Q469" s="416" t="s">
        <v>169</v>
      </c>
      <c r="R469" s="426"/>
      <c r="S469" s="416" t="s">
        <v>169</v>
      </c>
      <c r="T469" s="426"/>
      <c r="U469" s="416" t="s">
        <v>169</v>
      </c>
      <c r="V469" s="426"/>
      <c r="W469" s="727" t="s">
        <v>169</v>
      </c>
      <c r="X469" s="728">
        <v>0.41670000000000001</v>
      </c>
      <c r="Y469" s="949"/>
      <c r="Z469" s="950"/>
      <c r="AA469" s="792"/>
      <c r="AB469" s="792"/>
      <c r="AC469" s="792"/>
      <c r="AD469" s="792"/>
      <c r="AE469" s="792"/>
      <c r="AF469" s="792"/>
    </row>
    <row r="470" spans="2:32" s="404" customFormat="1" ht="15" customHeight="1" x14ac:dyDescent="0.2">
      <c r="B470" s="824"/>
      <c r="C470" s="825"/>
      <c r="D470" s="792"/>
      <c r="E470" s="829"/>
      <c r="F470" s="832"/>
      <c r="G470" s="835"/>
      <c r="H470" s="829"/>
      <c r="I470" s="416" t="s">
        <v>168</v>
      </c>
      <c r="J470" s="684" t="s">
        <v>319</v>
      </c>
      <c r="K470" s="659" t="s">
        <v>167</v>
      </c>
      <c r="L470" s="684"/>
      <c r="M470" s="816"/>
      <c r="N470" s="817"/>
      <c r="O470" s="416" t="s">
        <v>166</v>
      </c>
      <c r="P470" s="426">
        <f>IF(P468="",P469-P467,P469-P468)</f>
        <v>0</v>
      </c>
      <c r="Q470" s="416" t="s">
        <v>166</v>
      </c>
      <c r="R470" s="426">
        <f>IF(R468="",R469-R467,R469-R468)</f>
        <v>0</v>
      </c>
      <c r="S470" s="416" t="s">
        <v>166</v>
      </c>
      <c r="T470" s="426">
        <f>IF(T468="",T469-T467,T469-T468)</f>
        <v>0</v>
      </c>
      <c r="U470" s="416" t="s">
        <v>166</v>
      </c>
      <c r="V470" s="426">
        <f>IF(V468="",V469-V467,V469-V468)</f>
        <v>0</v>
      </c>
      <c r="W470" s="727" t="s">
        <v>166</v>
      </c>
      <c r="X470" s="728">
        <f>IF(X468="",X469-X467,X469-X468)</f>
        <v>0</v>
      </c>
      <c r="Y470" s="949"/>
      <c r="Z470" s="950"/>
      <c r="AA470" s="792"/>
      <c r="AB470" s="792"/>
      <c r="AC470" s="792"/>
      <c r="AD470" s="792"/>
      <c r="AE470" s="792"/>
      <c r="AF470" s="792"/>
    </row>
    <row r="471" spans="2:32" s="404" customFormat="1" ht="15" customHeight="1" x14ac:dyDescent="0.2">
      <c r="B471" s="824"/>
      <c r="C471" s="825"/>
      <c r="D471" s="792"/>
      <c r="E471" s="829"/>
      <c r="F471" s="832"/>
      <c r="G471" s="835"/>
      <c r="H471" s="829"/>
      <c r="I471" s="416" t="s">
        <v>165</v>
      </c>
      <c r="J471" s="685"/>
      <c r="K471" s="659" t="s">
        <v>164</v>
      </c>
      <c r="L471" s="685"/>
      <c r="M471" s="816"/>
      <c r="N471" s="817"/>
      <c r="O471" s="816"/>
      <c r="P471" s="817"/>
      <c r="Q471" s="816"/>
      <c r="R471" s="817"/>
      <c r="S471" s="816"/>
      <c r="T471" s="817"/>
      <c r="U471" s="816"/>
      <c r="V471" s="817"/>
      <c r="W471" s="949"/>
      <c r="X471" s="950"/>
      <c r="Y471" s="949"/>
      <c r="Z471" s="950"/>
      <c r="AA471" s="792"/>
      <c r="AB471" s="792"/>
      <c r="AC471" s="792"/>
      <c r="AD471" s="792"/>
      <c r="AE471" s="792"/>
      <c r="AF471" s="792"/>
    </row>
    <row r="472" spans="2:32" s="404" customFormat="1" ht="15" customHeight="1" x14ac:dyDescent="0.2">
      <c r="B472" s="826"/>
      <c r="C472" s="827"/>
      <c r="D472" s="793"/>
      <c r="E472" s="830"/>
      <c r="F472" s="833"/>
      <c r="G472" s="836"/>
      <c r="H472" s="830"/>
      <c r="I472" s="406" t="s">
        <v>158</v>
      </c>
      <c r="J472" s="718">
        <v>44085</v>
      </c>
      <c r="K472" s="889"/>
      <c r="L472" s="890"/>
      <c r="M472" s="818"/>
      <c r="N472" s="819"/>
      <c r="O472" s="818"/>
      <c r="P472" s="819"/>
      <c r="Q472" s="818"/>
      <c r="R472" s="819"/>
      <c r="S472" s="818"/>
      <c r="T472" s="819"/>
      <c r="U472" s="818"/>
      <c r="V472" s="819"/>
      <c r="W472" s="951"/>
      <c r="X472" s="952"/>
      <c r="Y472" s="951"/>
      <c r="Z472" s="952"/>
      <c r="AA472" s="793"/>
      <c r="AB472" s="793"/>
      <c r="AC472" s="793"/>
      <c r="AD472" s="793"/>
      <c r="AE472" s="793"/>
      <c r="AF472" s="793"/>
    </row>
    <row r="473" spans="2:32" s="404" customFormat="1" ht="12.75" customHeight="1" x14ac:dyDescent="0.2">
      <c r="B473" s="822" t="s">
        <v>360</v>
      </c>
      <c r="C473" s="823"/>
      <c r="D473" s="791" t="s">
        <v>280</v>
      </c>
      <c r="E473" s="828" t="s">
        <v>325</v>
      </c>
      <c r="F473" s="831">
        <v>5.52</v>
      </c>
      <c r="G473" s="834" t="s">
        <v>218</v>
      </c>
      <c r="H473" s="828" t="s">
        <v>324</v>
      </c>
      <c r="I473" s="434" t="s">
        <v>184</v>
      </c>
      <c r="J473" s="438">
        <v>115911.95</v>
      </c>
      <c r="K473" s="434" t="s">
        <v>183</v>
      </c>
      <c r="L473" s="437">
        <f>J478+J476</f>
        <v>44177</v>
      </c>
      <c r="M473" s="434" t="s">
        <v>182</v>
      </c>
      <c r="N473" s="436">
        <f>J473</f>
        <v>115911.95</v>
      </c>
      <c r="O473" s="434" t="s">
        <v>181</v>
      </c>
      <c r="P473" s="435">
        <v>0.05</v>
      </c>
      <c r="Q473" s="434" t="s">
        <v>181</v>
      </c>
      <c r="R473" s="435">
        <v>0.05</v>
      </c>
      <c r="S473" s="434" t="s">
        <v>181</v>
      </c>
      <c r="T473" s="435">
        <v>0.05</v>
      </c>
      <c r="U473" s="448" t="s">
        <v>181</v>
      </c>
      <c r="V473" s="449">
        <v>0.27779999999999999</v>
      </c>
      <c r="W473" s="725" t="s">
        <v>181</v>
      </c>
      <c r="X473" s="1017">
        <v>0.55500000000000005</v>
      </c>
      <c r="Y473" s="466" t="s">
        <v>180</v>
      </c>
      <c r="Z473" s="465">
        <v>2</v>
      </c>
      <c r="AA473" s="791" t="s">
        <v>10</v>
      </c>
      <c r="AB473" s="791" t="s">
        <v>10</v>
      </c>
      <c r="AC473" s="791" t="s">
        <v>10</v>
      </c>
      <c r="AD473" s="791" t="s">
        <v>10</v>
      </c>
      <c r="AE473" s="791" t="s">
        <v>10</v>
      </c>
      <c r="AF473" s="791" t="s">
        <v>10</v>
      </c>
    </row>
    <row r="474" spans="2:32" s="404" customFormat="1" ht="15" customHeight="1" x14ac:dyDescent="0.2">
      <c r="B474" s="824"/>
      <c r="C474" s="825"/>
      <c r="D474" s="792"/>
      <c r="E474" s="829"/>
      <c r="F474" s="832"/>
      <c r="G474" s="835"/>
      <c r="H474" s="829"/>
      <c r="I474" s="416" t="s">
        <v>179</v>
      </c>
      <c r="J474" s="432" t="s">
        <v>321</v>
      </c>
      <c r="K474" s="416" t="s">
        <v>177</v>
      </c>
      <c r="L474" s="415">
        <f>L473+L475+L476</f>
        <v>44204</v>
      </c>
      <c r="M474" s="416" t="s">
        <v>176</v>
      </c>
      <c r="N474" s="428">
        <f>N473</f>
        <v>115911.95</v>
      </c>
      <c r="O474" s="416" t="s">
        <v>175</v>
      </c>
      <c r="P474" s="426"/>
      <c r="Q474" s="416" t="s">
        <v>175</v>
      </c>
      <c r="R474" s="426"/>
      <c r="S474" s="416" t="s">
        <v>175</v>
      </c>
      <c r="T474" s="426"/>
      <c r="U474" s="446" t="s">
        <v>175</v>
      </c>
      <c r="V474" s="447"/>
      <c r="W474" s="727" t="s">
        <v>175</v>
      </c>
      <c r="X474" s="728"/>
      <c r="Y474" s="463" t="s">
        <v>174</v>
      </c>
      <c r="Z474" s="464">
        <v>2</v>
      </c>
      <c r="AA474" s="792"/>
      <c r="AB474" s="792"/>
      <c r="AC474" s="792"/>
      <c r="AD474" s="792"/>
      <c r="AE474" s="792"/>
      <c r="AF474" s="792"/>
    </row>
    <row r="475" spans="2:32" s="404" customFormat="1" ht="39" customHeight="1" x14ac:dyDescent="0.2">
      <c r="B475" s="824"/>
      <c r="C475" s="825"/>
      <c r="D475" s="792"/>
      <c r="E475" s="829"/>
      <c r="F475" s="832"/>
      <c r="G475" s="835"/>
      <c r="H475" s="829"/>
      <c r="I475" s="416" t="s">
        <v>173</v>
      </c>
      <c r="J475" s="429" t="s">
        <v>359</v>
      </c>
      <c r="K475" s="416" t="s">
        <v>171</v>
      </c>
      <c r="L475" s="427">
        <v>27</v>
      </c>
      <c r="M475" s="416" t="s">
        <v>170</v>
      </c>
      <c r="N475" s="428"/>
      <c r="O475" s="416" t="s">
        <v>169</v>
      </c>
      <c r="P475" s="426">
        <v>0.05</v>
      </c>
      <c r="Q475" s="416" t="s">
        <v>169</v>
      </c>
      <c r="R475" s="426">
        <v>0.05</v>
      </c>
      <c r="S475" s="416" t="s">
        <v>169</v>
      </c>
      <c r="T475" s="426">
        <v>0.05</v>
      </c>
      <c r="U475" s="446" t="s">
        <v>169</v>
      </c>
      <c r="V475" s="447">
        <v>0.27779999999999999</v>
      </c>
      <c r="W475" s="727" t="s">
        <v>169</v>
      </c>
      <c r="X475" s="728">
        <v>0.55559999999999998</v>
      </c>
      <c r="Y475" s="781"/>
      <c r="Z475" s="782"/>
      <c r="AA475" s="792"/>
      <c r="AB475" s="792"/>
      <c r="AC475" s="792"/>
      <c r="AD475" s="792"/>
      <c r="AE475" s="792"/>
      <c r="AF475" s="792"/>
    </row>
    <row r="476" spans="2:32" s="404" customFormat="1" ht="15" customHeight="1" x14ac:dyDescent="0.2">
      <c r="B476" s="824"/>
      <c r="C476" s="825"/>
      <c r="D476" s="792"/>
      <c r="E476" s="829"/>
      <c r="F476" s="832"/>
      <c r="G476" s="835"/>
      <c r="H476" s="829"/>
      <c r="I476" s="416" t="s">
        <v>168</v>
      </c>
      <c r="J476" s="427">
        <v>187</v>
      </c>
      <c r="K476" s="416" t="s">
        <v>167</v>
      </c>
      <c r="L476" s="427"/>
      <c r="M476" s="816"/>
      <c r="N476" s="817"/>
      <c r="O476" s="416" t="s">
        <v>166</v>
      </c>
      <c r="P476" s="426">
        <f>IF(P474="",P475-P473,P475-P474)</f>
        <v>0</v>
      </c>
      <c r="Q476" s="416" t="s">
        <v>166</v>
      </c>
      <c r="R476" s="426">
        <f>IF(R474="",R475-R473,R475-R474)</f>
        <v>0</v>
      </c>
      <c r="S476" s="416" t="s">
        <v>166</v>
      </c>
      <c r="T476" s="426">
        <f>IF(T474="",T475-T473,T475-T474)</f>
        <v>0</v>
      </c>
      <c r="U476" s="446" t="s">
        <v>166</v>
      </c>
      <c r="V476" s="447">
        <f>IF(V474="",V475-V473,V475-V474)</f>
        <v>0</v>
      </c>
      <c r="W476" s="727" t="s">
        <v>166</v>
      </c>
      <c r="X476" s="728">
        <f>IF(X474="",X475-X473,X475-X474)</f>
        <v>5.9999999999993392E-4</v>
      </c>
      <c r="Y476" s="781"/>
      <c r="Z476" s="782"/>
      <c r="AA476" s="792"/>
      <c r="AB476" s="792"/>
      <c r="AC476" s="792"/>
      <c r="AD476" s="792"/>
      <c r="AE476" s="792"/>
      <c r="AF476" s="792"/>
    </row>
    <row r="477" spans="2:32" s="404" customFormat="1" ht="15" customHeight="1" x14ac:dyDescent="0.2">
      <c r="B477" s="824"/>
      <c r="C477" s="825"/>
      <c r="D477" s="792"/>
      <c r="E477" s="829"/>
      <c r="F477" s="832"/>
      <c r="G477" s="835"/>
      <c r="H477" s="829"/>
      <c r="I477" s="416" t="s">
        <v>165</v>
      </c>
      <c r="J477" s="415">
        <v>43832</v>
      </c>
      <c r="K477" s="416" t="s">
        <v>164</v>
      </c>
      <c r="L477" s="415"/>
      <c r="M477" s="816"/>
      <c r="N477" s="817"/>
      <c r="O477" s="816"/>
      <c r="P477" s="817"/>
      <c r="Q477" s="816"/>
      <c r="R477" s="817"/>
      <c r="S477" s="816"/>
      <c r="T477" s="817"/>
      <c r="U477" s="885"/>
      <c r="V477" s="886"/>
      <c r="W477" s="949"/>
      <c r="X477" s="950"/>
      <c r="Y477" s="781"/>
      <c r="Z477" s="782"/>
      <c r="AA477" s="792"/>
      <c r="AB477" s="792"/>
      <c r="AC477" s="792"/>
      <c r="AD477" s="792"/>
      <c r="AE477" s="792"/>
      <c r="AF477" s="792"/>
    </row>
    <row r="478" spans="2:32" s="404" customFormat="1" ht="15" customHeight="1" x14ac:dyDescent="0.2">
      <c r="B478" s="826"/>
      <c r="C478" s="827"/>
      <c r="D478" s="793"/>
      <c r="E478" s="830"/>
      <c r="F478" s="833"/>
      <c r="G478" s="836"/>
      <c r="H478" s="830"/>
      <c r="I478" s="406" t="s">
        <v>158</v>
      </c>
      <c r="J478" s="451">
        <v>43990</v>
      </c>
      <c r="K478" s="820"/>
      <c r="L478" s="821"/>
      <c r="M478" s="818"/>
      <c r="N478" s="819"/>
      <c r="O478" s="818"/>
      <c r="P478" s="819"/>
      <c r="Q478" s="818"/>
      <c r="R478" s="819"/>
      <c r="S478" s="818"/>
      <c r="T478" s="819"/>
      <c r="U478" s="887"/>
      <c r="V478" s="888"/>
      <c r="W478" s="951"/>
      <c r="X478" s="952"/>
      <c r="Y478" s="783"/>
      <c r="Z478" s="784"/>
      <c r="AA478" s="793"/>
      <c r="AB478" s="793"/>
      <c r="AC478" s="793"/>
      <c r="AD478" s="793"/>
      <c r="AE478" s="793"/>
      <c r="AF478" s="793"/>
    </row>
    <row r="479" spans="2:32" s="404" customFormat="1" ht="12.75" customHeight="1" x14ac:dyDescent="0.2">
      <c r="B479" s="822" t="s">
        <v>347</v>
      </c>
      <c r="C479" s="823"/>
      <c r="D479" s="791" t="s">
        <v>280</v>
      </c>
      <c r="E479" s="828" t="s">
        <v>325</v>
      </c>
      <c r="F479" s="831">
        <v>3.59</v>
      </c>
      <c r="G479" s="834" t="s">
        <v>218</v>
      </c>
      <c r="H479" s="828" t="s">
        <v>324</v>
      </c>
      <c r="I479" s="434" t="s">
        <v>184</v>
      </c>
      <c r="J479" s="712">
        <v>131608.37</v>
      </c>
      <c r="K479" s="657" t="s">
        <v>183</v>
      </c>
      <c r="L479" s="723">
        <v>43882</v>
      </c>
      <c r="M479" s="434" t="s">
        <v>182</v>
      </c>
      <c r="N479" s="436">
        <f>J479</f>
        <v>131608.37</v>
      </c>
      <c r="O479" s="434" t="s">
        <v>181</v>
      </c>
      <c r="P479" s="435"/>
      <c r="Q479" s="434" t="s">
        <v>181</v>
      </c>
      <c r="R479" s="435"/>
      <c r="S479" s="434" t="s">
        <v>181</v>
      </c>
      <c r="T479" s="435"/>
      <c r="U479" s="434" t="s">
        <v>181</v>
      </c>
      <c r="V479" s="435"/>
      <c r="W479" s="725" t="s">
        <v>181</v>
      </c>
      <c r="X479" s="1017">
        <v>0.41880000000000001</v>
      </c>
      <c r="Y479" s="725" t="s">
        <v>180</v>
      </c>
      <c r="Z479" s="1018">
        <v>4</v>
      </c>
      <c r="AA479" s="791" t="s">
        <v>346</v>
      </c>
      <c r="AB479" s="791" t="s">
        <v>346</v>
      </c>
      <c r="AC479" s="791" t="s">
        <v>346</v>
      </c>
      <c r="AD479" s="791" t="s">
        <v>346</v>
      </c>
      <c r="AE479" s="791" t="s">
        <v>346</v>
      </c>
      <c r="AF479" s="791" t="s">
        <v>322</v>
      </c>
    </row>
    <row r="480" spans="2:32" s="404" customFormat="1" ht="15" customHeight="1" x14ac:dyDescent="0.2">
      <c r="B480" s="824"/>
      <c r="C480" s="825"/>
      <c r="D480" s="792"/>
      <c r="E480" s="829"/>
      <c r="F480" s="832"/>
      <c r="G480" s="835"/>
      <c r="H480" s="829"/>
      <c r="I480" s="416" t="s">
        <v>179</v>
      </c>
      <c r="J480" s="715" t="s">
        <v>321</v>
      </c>
      <c r="K480" s="659" t="s">
        <v>177</v>
      </c>
      <c r="L480" s="685"/>
      <c r="M480" s="416" t="s">
        <v>176</v>
      </c>
      <c r="N480" s="428">
        <f>N479</f>
        <v>131608.37</v>
      </c>
      <c r="O480" s="416" t="s">
        <v>175</v>
      </c>
      <c r="P480" s="426"/>
      <c r="Q480" s="416" t="s">
        <v>175</v>
      </c>
      <c r="R480" s="426"/>
      <c r="S480" s="416" t="s">
        <v>175</v>
      </c>
      <c r="T480" s="426"/>
      <c r="U480" s="416" t="s">
        <v>175</v>
      </c>
      <c r="V480" s="426"/>
      <c r="W480" s="727" t="s">
        <v>175</v>
      </c>
      <c r="X480" s="728"/>
      <c r="Y480" s="727" t="s">
        <v>174</v>
      </c>
      <c r="Z480" s="1019">
        <v>16</v>
      </c>
      <c r="AA480" s="792"/>
      <c r="AB480" s="792"/>
      <c r="AC480" s="792"/>
      <c r="AD480" s="792"/>
      <c r="AE480" s="792"/>
      <c r="AF480" s="792"/>
    </row>
    <row r="481" spans="2:32" s="404" customFormat="1" ht="39" customHeight="1" x14ac:dyDescent="0.2">
      <c r="B481" s="824"/>
      <c r="C481" s="825"/>
      <c r="D481" s="792"/>
      <c r="E481" s="829"/>
      <c r="F481" s="832"/>
      <c r="G481" s="835"/>
      <c r="H481" s="829"/>
      <c r="I481" s="416" t="s">
        <v>173</v>
      </c>
      <c r="J481" s="717" t="s">
        <v>2152</v>
      </c>
      <c r="K481" s="659" t="s">
        <v>171</v>
      </c>
      <c r="L481" s="684"/>
      <c r="M481" s="416" t="s">
        <v>170</v>
      </c>
      <c r="N481" s="428"/>
      <c r="O481" s="416" t="s">
        <v>169</v>
      </c>
      <c r="P481" s="426"/>
      <c r="Q481" s="416" t="s">
        <v>169</v>
      </c>
      <c r="R481" s="426"/>
      <c r="S481" s="416" t="s">
        <v>169</v>
      </c>
      <c r="T481" s="426"/>
      <c r="U481" s="416" t="s">
        <v>169</v>
      </c>
      <c r="V481" s="426"/>
      <c r="W481" s="727" t="s">
        <v>169</v>
      </c>
      <c r="X481" s="728">
        <v>0.41880000000000001</v>
      </c>
      <c r="Y481" s="949"/>
      <c r="Z481" s="950"/>
      <c r="AA481" s="792"/>
      <c r="AB481" s="792"/>
      <c r="AC481" s="792"/>
      <c r="AD481" s="792"/>
      <c r="AE481" s="792"/>
      <c r="AF481" s="792"/>
    </row>
    <row r="482" spans="2:32" s="404" customFormat="1" ht="15" customHeight="1" x14ac:dyDescent="0.2">
      <c r="B482" s="824"/>
      <c r="C482" s="825"/>
      <c r="D482" s="792"/>
      <c r="E482" s="829"/>
      <c r="F482" s="832"/>
      <c r="G482" s="835"/>
      <c r="H482" s="829"/>
      <c r="I482" s="416" t="s">
        <v>168</v>
      </c>
      <c r="J482" s="684" t="s">
        <v>319</v>
      </c>
      <c r="K482" s="659" t="s">
        <v>167</v>
      </c>
      <c r="L482" s="684"/>
      <c r="M482" s="816"/>
      <c r="N482" s="817"/>
      <c r="O482" s="416" t="s">
        <v>166</v>
      </c>
      <c r="P482" s="426">
        <f>IF(P480="",P481-P479,P481-P480)</f>
        <v>0</v>
      </c>
      <c r="Q482" s="416" t="s">
        <v>166</v>
      </c>
      <c r="R482" s="426">
        <f>IF(R480="",R481-R479,R481-R480)</f>
        <v>0</v>
      </c>
      <c r="S482" s="416" t="s">
        <v>166</v>
      </c>
      <c r="T482" s="426">
        <f>IF(T480="",T481-T479,T481-T480)</f>
        <v>0</v>
      </c>
      <c r="U482" s="416" t="s">
        <v>166</v>
      </c>
      <c r="V482" s="426">
        <f>IF(V480="",V481-V479,V481-V480)</f>
        <v>0</v>
      </c>
      <c r="W482" s="727" t="s">
        <v>166</v>
      </c>
      <c r="X482" s="728">
        <f>IF(X480="",X481-X479,X481-X480)</f>
        <v>0</v>
      </c>
      <c r="Y482" s="949"/>
      <c r="Z482" s="950"/>
      <c r="AA482" s="792"/>
      <c r="AB482" s="792"/>
      <c r="AC482" s="792"/>
      <c r="AD482" s="792"/>
      <c r="AE482" s="792"/>
      <c r="AF482" s="792"/>
    </row>
    <row r="483" spans="2:32" s="404" customFormat="1" ht="15" customHeight="1" x14ac:dyDescent="0.2">
      <c r="B483" s="824"/>
      <c r="C483" s="825"/>
      <c r="D483" s="792"/>
      <c r="E483" s="829"/>
      <c r="F483" s="832"/>
      <c r="G483" s="835"/>
      <c r="H483" s="829"/>
      <c r="I483" s="416" t="s">
        <v>165</v>
      </c>
      <c r="J483" s="685"/>
      <c r="K483" s="659" t="s">
        <v>164</v>
      </c>
      <c r="L483" s="685"/>
      <c r="M483" s="816"/>
      <c r="N483" s="817"/>
      <c r="O483" s="816"/>
      <c r="P483" s="817"/>
      <c r="Q483" s="816"/>
      <c r="R483" s="817"/>
      <c r="S483" s="816"/>
      <c r="T483" s="817"/>
      <c r="U483" s="816"/>
      <c r="V483" s="817"/>
      <c r="W483" s="949"/>
      <c r="X483" s="950"/>
      <c r="Y483" s="949"/>
      <c r="Z483" s="950"/>
      <c r="AA483" s="792"/>
      <c r="AB483" s="792"/>
      <c r="AC483" s="792"/>
      <c r="AD483" s="792"/>
      <c r="AE483" s="792"/>
      <c r="AF483" s="792"/>
    </row>
    <row r="484" spans="2:32" s="404" customFormat="1" ht="15" customHeight="1" x14ac:dyDescent="0.2">
      <c r="B484" s="826"/>
      <c r="C484" s="827"/>
      <c r="D484" s="793"/>
      <c r="E484" s="830"/>
      <c r="F484" s="833"/>
      <c r="G484" s="836"/>
      <c r="H484" s="830"/>
      <c r="I484" s="406" t="s">
        <v>158</v>
      </c>
      <c r="J484" s="718">
        <v>44074</v>
      </c>
      <c r="K484" s="889"/>
      <c r="L484" s="890"/>
      <c r="M484" s="818"/>
      <c r="N484" s="819"/>
      <c r="O484" s="818"/>
      <c r="P484" s="819"/>
      <c r="Q484" s="818"/>
      <c r="R484" s="819"/>
      <c r="S484" s="818"/>
      <c r="T484" s="819"/>
      <c r="U484" s="818"/>
      <c r="V484" s="819"/>
      <c r="W484" s="951"/>
      <c r="X484" s="952"/>
      <c r="Y484" s="951"/>
      <c r="Z484" s="952"/>
      <c r="AA484" s="793"/>
      <c r="AB484" s="793"/>
      <c r="AC484" s="793"/>
      <c r="AD484" s="793"/>
      <c r="AE484" s="793"/>
      <c r="AF484" s="793"/>
    </row>
    <row r="485" spans="2:32" s="404" customFormat="1" ht="12.75" customHeight="1" x14ac:dyDescent="0.2">
      <c r="B485" s="822" t="s">
        <v>345</v>
      </c>
      <c r="C485" s="823"/>
      <c r="D485" s="791" t="s">
        <v>280</v>
      </c>
      <c r="E485" s="828" t="s">
        <v>325</v>
      </c>
      <c r="F485" s="831"/>
      <c r="G485" s="834" t="s">
        <v>218</v>
      </c>
      <c r="H485" s="828" t="s">
        <v>324</v>
      </c>
      <c r="I485" s="434" t="s">
        <v>184</v>
      </c>
      <c r="J485" s="438">
        <v>31996.54</v>
      </c>
      <c r="K485" s="434" t="s">
        <v>183</v>
      </c>
      <c r="L485" s="461">
        <v>44216</v>
      </c>
      <c r="M485" s="434" t="s">
        <v>182</v>
      </c>
      <c r="N485" s="436">
        <f>J485</f>
        <v>31996.54</v>
      </c>
      <c r="O485" s="434" t="s">
        <v>181</v>
      </c>
      <c r="P485" s="435"/>
      <c r="Q485" s="434" t="s">
        <v>181</v>
      </c>
      <c r="R485" s="435"/>
      <c r="S485" s="434" t="s">
        <v>181</v>
      </c>
      <c r="T485" s="435"/>
      <c r="U485" s="434" t="s">
        <v>181</v>
      </c>
      <c r="V485" s="435">
        <v>0.10100000000000001</v>
      </c>
      <c r="W485" s="725" t="s">
        <v>181</v>
      </c>
      <c r="X485" s="1017">
        <v>0.41639999999999999</v>
      </c>
      <c r="Y485" s="725" t="s">
        <v>180</v>
      </c>
      <c r="Z485" s="1018">
        <v>6</v>
      </c>
      <c r="AA485" s="791" t="s">
        <v>344</v>
      </c>
      <c r="AB485" s="791" t="s">
        <v>344</v>
      </c>
      <c r="AC485" s="791" t="s">
        <v>344</v>
      </c>
      <c r="AD485" s="791" t="s">
        <v>322</v>
      </c>
      <c r="AE485" s="791" t="s">
        <v>322</v>
      </c>
      <c r="AF485" s="791" t="s">
        <v>322</v>
      </c>
    </row>
    <row r="486" spans="2:32" s="404" customFormat="1" ht="15" customHeight="1" x14ac:dyDescent="0.2">
      <c r="B486" s="824"/>
      <c r="C486" s="825"/>
      <c r="D486" s="792"/>
      <c r="E486" s="829"/>
      <c r="F486" s="832"/>
      <c r="G486" s="835"/>
      <c r="H486" s="829"/>
      <c r="I486" s="416" t="s">
        <v>179</v>
      </c>
      <c r="J486" s="432" t="s">
        <v>321</v>
      </c>
      <c r="K486" s="416" t="s">
        <v>177</v>
      </c>
      <c r="L486" s="415"/>
      <c r="M486" s="416" t="s">
        <v>176</v>
      </c>
      <c r="N486" s="428">
        <f>N485</f>
        <v>31996.54</v>
      </c>
      <c r="O486" s="416" t="s">
        <v>175</v>
      </c>
      <c r="P486" s="426"/>
      <c r="Q486" s="416" t="s">
        <v>175</v>
      </c>
      <c r="R486" s="426"/>
      <c r="S486" s="416" t="s">
        <v>175</v>
      </c>
      <c r="T486" s="426"/>
      <c r="U486" s="416" t="s">
        <v>175</v>
      </c>
      <c r="V486" s="426"/>
      <c r="W486" s="727" t="s">
        <v>175</v>
      </c>
      <c r="X486" s="728"/>
      <c r="Y486" s="727" t="s">
        <v>174</v>
      </c>
      <c r="Z486" s="1019">
        <v>20</v>
      </c>
      <c r="AA486" s="792"/>
      <c r="AB486" s="792"/>
      <c r="AC486" s="792"/>
      <c r="AD486" s="792"/>
      <c r="AE486" s="792"/>
      <c r="AF486" s="792"/>
    </row>
    <row r="487" spans="2:32" s="404" customFormat="1" ht="39" customHeight="1" x14ac:dyDescent="0.2">
      <c r="B487" s="824"/>
      <c r="C487" s="825"/>
      <c r="D487" s="792"/>
      <c r="E487" s="829"/>
      <c r="F487" s="832"/>
      <c r="G487" s="835"/>
      <c r="H487" s="829"/>
      <c r="I487" s="416" t="s">
        <v>173</v>
      </c>
      <c r="J487" s="429" t="s">
        <v>338</v>
      </c>
      <c r="K487" s="416" t="s">
        <v>171</v>
      </c>
      <c r="L487" s="427"/>
      <c r="M487" s="416" t="s">
        <v>170</v>
      </c>
      <c r="N487" s="428"/>
      <c r="O487" s="416" t="s">
        <v>169</v>
      </c>
      <c r="P487" s="426"/>
      <c r="Q487" s="416" t="s">
        <v>169</v>
      </c>
      <c r="R487" s="426"/>
      <c r="S487" s="416" t="s">
        <v>169</v>
      </c>
      <c r="T487" s="426"/>
      <c r="U487" s="416" t="s">
        <v>169</v>
      </c>
      <c r="V487" s="426">
        <v>0.10100000000000001</v>
      </c>
      <c r="W487" s="727" t="s">
        <v>169</v>
      </c>
      <c r="X487" s="728">
        <v>0.41639999999999999</v>
      </c>
      <c r="Y487" s="949"/>
      <c r="Z487" s="950"/>
      <c r="AA487" s="792"/>
      <c r="AB487" s="792"/>
      <c r="AC487" s="792"/>
      <c r="AD487" s="792"/>
      <c r="AE487" s="792"/>
      <c r="AF487" s="792"/>
    </row>
    <row r="488" spans="2:32" s="404" customFormat="1" ht="15" customHeight="1" x14ac:dyDescent="0.2">
      <c r="B488" s="824"/>
      <c r="C488" s="825"/>
      <c r="D488" s="792"/>
      <c r="E488" s="829"/>
      <c r="F488" s="832"/>
      <c r="G488" s="835"/>
      <c r="H488" s="829"/>
      <c r="I488" s="416" t="s">
        <v>168</v>
      </c>
      <c r="J488" s="427" t="s">
        <v>319</v>
      </c>
      <c r="K488" s="416" t="s">
        <v>167</v>
      </c>
      <c r="L488" s="427"/>
      <c r="M488" s="816"/>
      <c r="N488" s="817"/>
      <c r="O488" s="416" t="s">
        <v>166</v>
      </c>
      <c r="P488" s="426">
        <f>IF(P486="",P487-P485,P487-P486)</f>
        <v>0</v>
      </c>
      <c r="Q488" s="416" t="s">
        <v>166</v>
      </c>
      <c r="R488" s="426">
        <f>IF(R486="",R487-R485,R487-R486)</f>
        <v>0</v>
      </c>
      <c r="S488" s="416" t="s">
        <v>166</v>
      </c>
      <c r="T488" s="426">
        <f>IF(T486="",T487-T485,T487-T486)</f>
        <v>0</v>
      </c>
      <c r="U488" s="416" t="s">
        <v>166</v>
      </c>
      <c r="V488" s="426">
        <f>IF(V486="",V487-V485,V487-V486)</f>
        <v>0</v>
      </c>
      <c r="W488" s="727" t="s">
        <v>166</v>
      </c>
      <c r="X488" s="728">
        <f>IF(X486="",X487-X485,X487-X486)</f>
        <v>0</v>
      </c>
      <c r="Y488" s="949"/>
      <c r="Z488" s="950"/>
      <c r="AA488" s="792"/>
      <c r="AB488" s="792"/>
      <c r="AC488" s="792"/>
      <c r="AD488" s="792"/>
      <c r="AE488" s="792"/>
      <c r="AF488" s="792"/>
    </row>
    <row r="489" spans="2:32" s="404" customFormat="1" ht="15" customHeight="1" x14ac:dyDescent="0.2">
      <c r="B489" s="824"/>
      <c r="C489" s="825"/>
      <c r="D489" s="792"/>
      <c r="E489" s="829"/>
      <c r="F489" s="832"/>
      <c r="G489" s="835"/>
      <c r="H489" s="829"/>
      <c r="I489" s="416" t="s">
        <v>165</v>
      </c>
      <c r="J489" s="415"/>
      <c r="K489" s="416" t="s">
        <v>164</v>
      </c>
      <c r="L489" s="415"/>
      <c r="M489" s="816"/>
      <c r="N489" s="817"/>
      <c r="O489" s="816"/>
      <c r="P489" s="817"/>
      <c r="Q489" s="816"/>
      <c r="R489" s="817"/>
      <c r="S489" s="816"/>
      <c r="T489" s="817"/>
      <c r="U489" s="816"/>
      <c r="V489" s="817"/>
      <c r="W489" s="949"/>
      <c r="X489" s="950"/>
      <c r="Y489" s="949"/>
      <c r="Z489" s="950"/>
      <c r="AA489" s="792"/>
      <c r="AB489" s="792"/>
      <c r="AC489" s="792"/>
      <c r="AD489" s="792"/>
      <c r="AE489" s="792"/>
      <c r="AF489" s="792"/>
    </row>
    <row r="490" spans="2:32" s="404" customFormat="1" ht="15" customHeight="1" x14ac:dyDescent="0.2">
      <c r="B490" s="826"/>
      <c r="C490" s="827"/>
      <c r="D490" s="793"/>
      <c r="E490" s="830"/>
      <c r="F490" s="833"/>
      <c r="G490" s="836"/>
      <c r="H490" s="830"/>
      <c r="I490" s="406" t="s">
        <v>158</v>
      </c>
      <c r="J490" s="405">
        <v>44032</v>
      </c>
      <c r="K490" s="820"/>
      <c r="L490" s="821"/>
      <c r="M490" s="818"/>
      <c r="N490" s="819"/>
      <c r="O490" s="818"/>
      <c r="P490" s="819"/>
      <c r="Q490" s="818"/>
      <c r="R490" s="819"/>
      <c r="S490" s="818"/>
      <c r="T490" s="819"/>
      <c r="U490" s="818"/>
      <c r="V490" s="819"/>
      <c r="W490" s="951"/>
      <c r="X490" s="952"/>
      <c r="Y490" s="951"/>
      <c r="Z490" s="952"/>
      <c r="AA490" s="793"/>
      <c r="AB490" s="793"/>
      <c r="AC490" s="793"/>
      <c r="AD490" s="793"/>
      <c r="AE490" s="793"/>
      <c r="AF490" s="793"/>
    </row>
    <row r="491" spans="2:32" s="404" customFormat="1" ht="12.75" customHeight="1" x14ac:dyDescent="0.2">
      <c r="B491" s="822" t="s">
        <v>340</v>
      </c>
      <c r="C491" s="823"/>
      <c r="D491" s="791" t="s">
        <v>280</v>
      </c>
      <c r="E491" s="828" t="s">
        <v>325</v>
      </c>
      <c r="F491" s="831"/>
      <c r="G491" s="834" t="s">
        <v>218</v>
      </c>
      <c r="H491" s="828" t="s">
        <v>324</v>
      </c>
      <c r="I491" s="434" t="s">
        <v>184</v>
      </c>
      <c r="J491" s="438">
        <v>53126.32</v>
      </c>
      <c r="K491" s="434" t="s">
        <v>183</v>
      </c>
      <c r="L491" s="461">
        <v>44216</v>
      </c>
      <c r="M491" s="434" t="s">
        <v>182</v>
      </c>
      <c r="N491" s="436">
        <f>J491</f>
        <v>53126.32</v>
      </c>
      <c r="O491" s="434" t="s">
        <v>181</v>
      </c>
      <c r="P491" s="435"/>
      <c r="Q491" s="434" t="s">
        <v>181</v>
      </c>
      <c r="R491" s="435"/>
      <c r="S491" s="434" t="s">
        <v>181</v>
      </c>
      <c r="T491" s="435"/>
      <c r="U491" s="434" t="s">
        <v>181</v>
      </c>
      <c r="V491" s="435">
        <v>0.1</v>
      </c>
      <c r="W491" s="725" t="s">
        <v>181</v>
      </c>
      <c r="X491" s="1017">
        <v>0.41039999999999999</v>
      </c>
      <c r="Y491" s="466" t="s">
        <v>180</v>
      </c>
      <c r="Z491" s="465"/>
      <c r="AA491" s="791" t="s">
        <v>339</v>
      </c>
      <c r="AB491" s="791" t="s">
        <v>339</v>
      </c>
      <c r="AC491" s="791" t="s">
        <v>339</v>
      </c>
      <c r="AD491" s="791" t="s">
        <v>10</v>
      </c>
      <c r="AE491" s="791" t="s">
        <v>10</v>
      </c>
      <c r="AF491" s="791" t="s">
        <v>10</v>
      </c>
    </row>
    <row r="492" spans="2:32" s="404" customFormat="1" ht="15" customHeight="1" x14ac:dyDescent="0.2">
      <c r="B492" s="824"/>
      <c r="C492" s="825"/>
      <c r="D492" s="792"/>
      <c r="E492" s="829"/>
      <c r="F492" s="832"/>
      <c r="G492" s="835"/>
      <c r="H492" s="829"/>
      <c r="I492" s="416" t="s">
        <v>179</v>
      </c>
      <c r="J492" s="432" t="s">
        <v>321</v>
      </c>
      <c r="K492" s="416" t="s">
        <v>177</v>
      </c>
      <c r="L492" s="415"/>
      <c r="M492" s="416" t="s">
        <v>176</v>
      </c>
      <c r="N492" s="428">
        <f>N491</f>
        <v>53126.32</v>
      </c>
      <c r="O492" s="416" t="s">
        <v>175</v>
      </c>
      <c r="P492" s="426"/>
      <c r="Q492" s="416" t="s">
        <v>175</v>
      </c>
      <c r="R492" s="426"/>
      <c r="S492" s="416" t="s">
        <v>175</v>
      </c>
      <c r="T492" s="426"/>
      <c r="U492" s="416" t="s">
        <v>175</v>
      </c>
      <c r="V492" s="426"/>
      <c r="W492" s="727" t="s">
        <v>175</v>
      </c>
      <c r="X492" s="728"/>
      <c r="Y492" s="463" t="s">
        <v>174</v>
      </c>
      <c r="Z492" s="464"/>
      <c r="AA492" s="792"/>
      <c r="AB492" s="792"/>
      <c r="AC492" s="792"/>
      <c r="AD492" s="792"/>
      <c r="AE492" s="792"/>
      <c r="AF492" s="792"/>
    </row>
    <row r="493" spans="2:32" s="404" customFormat="1" ht="39" customHeight="1" x14ac:dyDescent="0.2">
      <c r="B493" s="824"/>
      <c r="C493" s="825"/>
      <c r="D493" s="792"/>
      <c r="E493" s="829"/>
      <c r="F493" s="832"/>
      <c r="G493" s="835"/>
      <c r="H493" s="829"/>
      <c r="I493" s="416" t="s">
        <v>173</v>
      </c>
      <c r="J493" s="429" t="s">
        <v>338</v>
      </c>
      <c r="K493" s="416" t="s">
        <v>171</v>
      </c>
      <c r="L493" s="427"/>
      <c r="M493" s="416" t="s">
        <v>170</v>
      </c>
      <c r="N493" s="428"/>
      <c r="O493" s="416" t="s">
        <v>169</v>
      </c>
      <c r="P493" s="426"/>
      <c r="Q493" s="416" t="s">
        <v>169</v>
      </c>
      <c r="R493" s="426"/>
      <c r="S493" s="416" t="s">
        <v>169</v>
      </c>
      <c r="T493" s="426"/>
      <c r="U493" s="416" t="s">
        <v>169</v>
      </c>
      <c r="V493" s="426">
        <v>0.1</v>
      </c>
      <c r="W493" s="727" t="s">
        <v>169</v>
      </c>
      <c r="X493" s="728">
        <v>0.41039999999999999</v>
      </c>
      <c r="Y493" s="781"/>
      <c r="Z493" s="782"/>
      <c r="AA493" s="792"/>
      <c r="AB493" s="792"/>
      <c r="AC493" s="792"/>
      <c r="AD493" s="792"/>
      <c r="AE493" s="792"/>
      <c r="AF493" s="792"/>
    </row>
    <row r="494" spans="2:32" s="404" customFormat="1" ht="15" customHeight="1" x14ac:dyDescent="0.2">
      <c r="B494" s="824"/>
      <c r="C494" s="825"/>
      <c r="D494" s="792"/>
      <c r="E494" s="829"/>
      <c r="F494" s="832"/>
      <c r="G494" s="835"/>
      <c r="H494" s="829"/>
      <c r="I494" s="416" t="s">
        <v>168</v>
      </c>
      <c r="J494" s="427" t="s">
        <v>319</v>
      </c>
      <c r="K494" s="416" t="s">
        <v>167</v>
      </c>
      <c r="L494" s="427"/>
      <c r="M494" s="816"/>
      <c r="N494" s="817"/>
      <c r="O494" s="416" t="s">
        <v>166</v>
      </c>
      <c r="P494" s="426">
        <f>IF(P492="",P493-P491,P493-P492)</f>
        <v>0</v>
      </c>
      <c r="Q494" s="416" t="s">
        <v>166</v>
      </c>
      <c r="R494" s="426">
        <f>IF(R492="",R493-R491,R493-R492)</f>
        <v>0</v>
      </c>
      <c r="S494" s="416" t="s">
        <v>166</v>
      </c>
      <c r="T494" s="426">
        <f>IF(T492="",T493-T491,T493-T492)</f>
        <v>0</v>
      </c>
      <c r="U494" s="416" t="s">
        <v>166</v>
      </c>
      <c r="V494" s="426">
        <f>IF(V492="",V493-V491,V493-V492)</f>
        <v>0</v>
      </c>
      <c r="W494" s="727" t="s">
        <v>166</v>
      </c>
      <c r="X494" s="728">
        <f>IF(X492="",X493-X491,X493-X492)</f>
        <v>0</v>
      </c>
      <c r="Y494" s="781"/>
      <c r="Z494" s="782"/>
      <c r="AA494" s="792"/>
      <c r="AB494" s="792"/>
      <c r="AC494" s="792"/>
      <c r="AD494" s="792"/>
      <c r="AE494" s="792"/>
      <c r="AF494" s="792"/>
    </row>
    <row r="495" spans="2:32" s="404" customFormat="1" ht="15" customHeight="1" x14ac:dyDescent="0.2">
      <c r="B495" s="824"/>
      <c r="C495" s="825"/>
      <c r="D495" s="792"/>
      <c r="E495" s="829"/>
      <c r="F495" s="832"/>
      <c r="G495" s="835"/>
      <c r="H495" s="829"/>
      <c r="I495" s="416" t="s">
        <v>165</v>
      </c>
      <c r="J495" s="415"/>
      <c r="K495" s="416" t="s">
        <v>164</v>
      </c>
      <c r="L495" s="415"/>
      <c r="M495" s="816"/>
      <c r="N495" s="817"/>
      <c r="O495" s="816"/>
      <c r="P495" s="817"/>
      <c r="Q495" s="816"/>
      <c r="R495" s="817"/>
      <c r="S495" s="816"/>
      <c r="T495" s="817"/>
      <c r="U495" s="816"/>
      <c r="V495" s="817"/>
      <c r="W495" s="949"/>
      <c r="X495" s="950"/>
      <c r="Y495" s="781"/>
      <c r="Z495" s="782"/>
      <c r="AA495" s="792"/>
      <c r="AB495" s="792"/>
      <c r="AC495" s="792"/>
      <c r="AD495" s="792"/>
      <c r="AE495" s="792"/>
      <c r="AF495" s="792"/>
    </row>
    <row r="496" spans="2:32" s="404" customFormat="1" ht="15" customHeight="1" x14ac:dyDescent="0.2">
      <c r="B496" s="826"/>
      <c r="C496" s="827"/>
      <c r="D496" s="793"/>
      <c r="E496" s="830"/>
      <c r="F496" s="833"/>
      <c r="G496" s="836"/>
      <c r="H496" s="830"/>
      <c r="I496" s="406" t="s">
        <v>158</v>
      </c>
      <c r="J496" s="405">
        <v>44014</v>
      </c>
      <c r="K496" s="820"/>
      <c r="L496" s="821"/>
      <c r="M496" s="818"/>
      <c r="N496" s="819"/>
      <c r="O496" s="818"/>
      <c r="P496" s="819"/>
      <c r="Q496" s="818"/>
      <c r="R496" s="819"/>
      <c r="S496" s="818"/>
      <c r="T496" s="819"/>
      <c r="U496" s="818"/>
      <c r="V496" s="819"/>
      <c r="W496" s="951"/>
      <c r="X496" s="952"/>
      <c r="Y496" s="783"/>
      <c r="Z496" s="784"/>
      <c r="AA496" s="793"/>
      <c r="AB496" s="793"/>
      <c r="AC496" s="793"/>
      <c r="AD496" s="793"/>
      <c r="AE496" s="793"/>
      <c r="AF496" s="793"/>
    </row>
    <row r="497" spans="2:32" s="404" customFormat="1" ht="12.75" customHeight="1" x14ac:dyDescent="0.2">
      <c r="B497" s="822" t="s">
        <v>337</v>
      </c>
      <c r="C497" s="823"/>
      <c r="D497" s="791" t="s">
        <v>280</v>
      </c>
      <c r="E497" s="828" t="s">
        <v>325</v>
      </c>
      <c r="F497" s="831">
        <v>4.9000000000000004</v>
      </c>
      <c r="G497" s="834" t="s">
        <v>218</v>
      </c>
      <c r="H497" s="828" t="s">
        <v>324</v>
      </c>
      <c r="I497" s="434" t="s">
        <v>184</v>
      </c>
      <c r="J497" s="712">
        <v>116515.66</v>
      </c>
      <c r="K497" s="657" t="s">
        <v>183</v>
      </c>
      <c r="L497" s="723">
        <v>44232</v>
      </c>
      <c r="M497" s="434" t="s">
        <v>182</v>
      </c>
      <c r="N497" s="436">
        <f>J497</f>
        <v>116515.66</v>
      </c>
      <c r="O497" s="434" t="s">
        <v>181</v>
      </c>
      <c r="P497" s="435"/>
      <c r="Q497" s="434" t="s">
        <v>181</v>
      </c>
      <c r="R497" s="435"/>
      <c r="S497" s="434" t="s">
        <v>181</v>
      </c>
      <c r="T497" s="435"/>
      <c r="U497" s="434" t="s">
        <v>181</v>
      </c>
      <c r="V497" s="435"/>
      <c r="W497" s="725" t="s">
        <v>181</v>
      </c>
      <c r="X497" s="1017">
        <v>0.41789999999999999</v>
      </c>
      <c r="Y497" s="725" t="s">
        <v>180</v>
      </c>
      <c r="Z497" s="1018">
        <v>6</v>
      </c>
      <c r="AA497" s="791" t="s">
        <v>336</v>
      </c>
      <c r="AB497" s="791" t="s">
        <v>336</v>
      </c>
      <c r="AC497" s="791" t="s">
        <v>336</v>
      </c>
      <c r="AD497" s="791" t="s">
        <v>336</v>
      </c>
      <c r="AE497" s="791" t="s">
        <v>336</v>
      </c>
      <c r="AF497" s="791" t="s">
        <v>10</v>
      </c>
    </row>
    <row r="498" spans="2:32" s="404" customFormat="1" ht="15" customHeight="1" x14ac:dyDescent="0.2">
      <c r="B498" s="824"/>
      <c r="C498" s="825"/>
      <c r="D498" s="792"/>
      <c r="E498" s="829"/>
      <c r="F498" s="832"/>
      <c r="G498" s="835"/>
      <c r="H498" s="829"/>
      <c r="I498" s="416" t="s">
        <v>179</v>
      </c>
      <c r="J498" s="715" t="s">
        <v>321</v>
      </c>
      <c r="K498" s="659" t="s">
        <v>177</v>
      </c>
      <c r="L498" s="685"/>
      <c r="M498" s="416" t="s">
        <v>176</v>
      </c>
      <c r="N498" s="428">
        <f>N497</f>
        <v>116515.66</v>
      </c>
      <c r="O498" s="416" t="s">
        <v>175</v>
      </c>
      <c r="P498" s="426"/>
      <c r="Q498" s="416" t="s">
        <v>175</v>
      </c>
      <c r="R498" s="426"/>
      <c r="S498" s="416" t="s">
        <v>175</v>
      </c>
      <c r="T498" s="426"/>
      <c r="U498" s="416" t="s">
        <v>175</v>
      </c>
      <c r="V498" s="426"/>
      <c r="W498" s="727" t="s">
        <v>175</v>
      </c>
      <c r="X498" s="728"/>
      <c r="Y498" s="727" t="s">
        <v>174</v>
      </c>
      <c r="Z498" s="1019">
        <v>18</v>
      </c>
      <c r="AA498" s="792"/>
      <c r="AB498" s="792"/>
      <c r="AC498" s="792"/>
      <c r="AD498" s="792"/>
      <c r="AE498" s="792"/>
      <c r="AF498" s="792"/>
    </row>
    <row r="499" spans="2:32" s="404" customFormat="1" ht="39" customHeight="1" x14ac:dyDescent="0.2">
      <c r="B499" s="824"/>
      <c r="C499" s="825"/>
      <c r="D499" s="792"/>
      <c r="E499" s="829"/>
      <c r="F499" s="832"/>
      <c r="G499" s="835"/>
      <c r="H499" s="829"/>
      <c r="I499" s="416" t="s">
        <v>173</v>
      </c>
      <c r="J499" s="717" t="s">
        <v>2150</v>
      </c>
      <c r="K499" s="659" t="s">
        <v>171</v>
      </c>
      <c r="L499" s="684"/>
      <c r="M499" s="416" t="s">
        <v>170</v>
      </c>
      <c r="N499" s="428"/>
      <c r="O499" s="416" t="s">
        <v>169</v>
      </c>
      <c r="P499" s="426"/>
      <c r="Q499" s="416" t="s">
        <v>169</v>
      </c>
      <c r="R499" s="426"/>
      <c r="S499" s="416" t="s">
        <v>169</v>
      </c>
      <c r="T499" s="426"/>
      <c r="U499" s="416" t="s">
        <v>169</v>
      </c>
      <c r="V499" s="426"/>
      <c r="W499" s="727" t="s">
        <v>169</v>
      </c>
      <c r="X499" s="728">
        <v>0.41789999999999999</v>
      </c>
      <c r="Y499" s="949"/>
      <c r="Z499" s="950"/>
      <c r="AA499" s="792"/>
      <c r="AB499" s="792"/>
      <c r="AC499" s="792"/>
      <c r="AD499" s="792"/>
      <c r="AE499" s="792"/>
      <c r="AF499" s="792"/>
    </row>
    <row r="500" spans="2:32" s="404" customFormat="1" ht="15" customHeight="1" x14ac:dyDescent="0.2">
      <c r="B500" s="824"/>
      <c r="C500" s="825"/>
      <c r="D500" s="792"/>
      <c r="E500" s="829"/>
      <c r="F500" s="832"/>
      <c r="G500" s="835"/>
      <c r="H500" s="829"/>
      <c r="I500" s="416" t="s">
        <v>168</v>
      </c>
      <c r="J500" s="684" t="s">
        <v>319</v>
      </c>
      <c r="K500" s="659" t="s">
        <v>167</v>
      </c>
      <c r="L500" s="684"/>
      <c r="M500" s="816"/>
      <c r="N500" s="817"/>
      <c r="O500" s="416" t="s">
        <v>166</v>
      </c>
      <c r="P500" s="426">
        <f>IF(P498="",P499-P497,P499-P498)</f>
        <v>0</v>
      </c>
      <c r="Q500" s="416" t="s">
        <v>166</v>
      </c>
      <c r="R500" s="426">
        <f>IF(R498="",R499-R497,R499-R498)</f>
        <v>0</v>
      </c>
      <c r="S500" s="416" t="s">
        <v>166</v>
      </c>
      <c r="T500" s="426">
        <f>IF(T498="",T499-T497,T499-T498)</f>
        <v>0</v>
      </c>
      <c r="U500" s="416" t="s">
        <v>166</v>
      </c>
      <c r="V500" s="426">
        <f>IF(V498="",V499-V497,V499-V498)</f>
        <v>0</v>
      </c>
      <c r="W500" s="727" t="s">
        <v>166</v>
      </c>
      <c r="X500" s="728">
        <f>IF(X498="",X499-X497,X499-X498)</f>
        <v>0</v>
      </c>
      <c r="Y500" s="949"/>
      <c r="Z500" s="950"/>
      <c r="AA500" s="792"/>
      <c r="AB500" s="792"/>
      <c r="AC500" s="792"/>
      <c r="AD500" s="792"/>
      <c r="AE500" s="792"/>
      <c r="AF500" s="792"/>
    </row>
    <row r="501" spans="2:32" s="404" customFormat="1" ht="15" customHeight="1" x14ac:dyDescent="0.2">
      <c r="B501" s="824"/>
      <c r="C501" s="825"/>
      <c r="D501" s="792"/>
      <c r="E501" s="829"/>
      <c r="F501" s="832"/>
      <c r="G501" s="835"/>
      <c r="H501" s="829"/>
      <c r="I501" s="416" t="s">
        <v>165</v>
      </c>
      <c r="J501" s="685"/>
      <c r="K501" s="659" t="s">
        <v>164</v>
      </c>
      <c r="L501" s="685"/>
      <c r="M501" s="816"/>
      <c r="N501" s="817"/>
      <c r="O501" s="816"/>
      <c r="P501" s="817"/>
      <c r="Q501" s="816"/>
      <c r="R501" s="817"/>
      <c r="S501" s="816"/>
      <c r="T501" s="817"/>
      <c r="U501" s="816"/>
      <c r="V501" s="817"/>
      <c r="W501" s="949"/>
      <c r="X501" s="950"/>
      <c r="Y501" s="949"/>
      <c r="Z501" s="950"/>
      <c r="AA501" s="792"/>
      <c r="AB501" s="792"/>
      <c r="AC501" s="792"/>
      <c r="AD501" s="792"/>
      <c r="AE501" s="792"/>
      <c r="AF501" s="792"/>
    </row>
    <row r="502" spans="2:32" s="404" customFormat="1" ht="15" customHeight="1" x14ac:dyDescent="0.2">
      <c r="B502" s="826"/>
      <c r="C502" s="827"/>
      <c r="D502" s="793"/>
      <c r="E502" s="830"/>
      <c r="F502" s="833"/>
      <c r="G502" s="836"/>
      <c r="H502" s="830"/>
      <c r="I502" s="406" t="s">
        <v>158</v>
      </c>
      <c r="J502" s="718">
        <v>44048</v>
      </c>
      <c r="K502" s="889"/>
      <c r="L502" s="890"/>
      <c r="M502" s="818"/>
      <c r="N502" s="819"/>
      <c r="O502" s="818"/>
      <c r="P502" s="819"/>
      <c r="Q502" s="818"/>
      <c r="R502" s="819"/>
      <c r="S502" s="818"/>
      <c r="T502" s="819"/>
      <c r="U502" s="818"/>
      <c r="V502" s="819"/>
      <c r="W502" s="951"/>
      <c r="X502" s="952"/>
      <c r="Y502" s="951"/>
      <c r="Z502" s="952"/>
      <c r="AA502" s="793"/>
      <c r="AB502" s="793"/>
      <c r="AC502" s="793"/>
      <c r="AD502" s="793"/>
      <c r="AE502" s="793"/>
      <c r="AF502" s="793"/>
    </row>
    <row r="503" spans="2:32" s="404" customFormat="1" ht="12.75" customHeight="1" x14ac:dyDescent="0.2">
      <c r="B503" s="822" t="s">
        <v>334</v>
      </c>
      <c r="C503" s="823"/>
      <c r="D503" s="791" t="s">
        <v>280</v>
      </c>
      <c r="E503" s="828" t="s">
        <v>325</v>
      </c>
      <c r="F503" s="831">
        <v>4.55</v>
      </c>
      <c r="G503" s="834" t="s">
        <v>218</v>
      </c>
      <c r="H503" s="828" t="s">
        <v>324</v>
      </c>
      <c r="I503" s="434" t="s">
        <v>184</v>
      </c>
      <c r="J503" s="438">
        <v>112893.42</v>
      </c>
      <c r="K503" s="434" t="s">
        <v>183</v>
      </c>
      <c r="L503" s="461">
        <v>44232</v>
      </c>
      <c r="M503" s="434" t="s">
        <v>182</v>
      </c>
      <c r="N503" s="436">
        <f>J503</f>
        <v>112893.42</v>
      </c>
      <c r="O503" s="434" t="s">
        <v>181</v>
      </c>
      <c r="P503" s="435"/>
      <c r="Q503" s="434" t="s">
        <v>181</v>
      </c>
      <c r="R503" s="435"/>
      <c r="S503" s="434" t="s">
        <v>181</v>
      </c>
      <c r="T503" s="435"/>
      <c r="U503" s="434" t="s">
        <v>181</v>
      </c>
      <c r="V503" s="435">
        <v>0.42249999999999999</v>
      </c>
      <c r="W503" s="725" t="s">
        <v>181</v>
      </c>
      <c r="X503" s="1017">
        <v>0.42249999999999999</v>
      </c>
      <c r="Y503" s="466" t="s">
        <v>180</v>
      </c>
      <c r="Z503" s="465">
        <v>3</v>
      </c>
      <c r="AA503" s="791" t="s">
        <v>333</v>
      </c>
      <c r="AB503" s="791" t="s">
        <v>333</v>
      </c>
      <c r="AC503" s="791" t="s">
        <v>333</v>
      </c>
      <c r="AD503" s="791" t="s">
        <v>10</v>
      </c>
      <c r="AE503" s="791" t="s">
        <v>10</v>
      </c>
      <c r="AF503" s="791" t="s">
        <v>10</v>
      </c>
    </row>
    <row r="504" spans="2:32" s="404" customFormat="1" ht="15" customHeight="1" x14ac:dyDescent="0.2">
      <c r="B504" s="824"/>
      <c r="C504" s="825"/>
      <c r="D504" s="792"/>
      <c r="E504" s="829"/>
      <c r="F504" s="832"/>
      <c r="G504" s="835"/>
      <c r="H504" s="829"/>
      <c r="I504" s="416" t="s">
        <v>179</v>
      </c>
      <c r="J504" s="432" t="s">
        <v>321</v>
      </c>
      <c r="K504" s="416" t="s">
        <v>177</v>
      </c>
      <c r="L504" s="415"/>
      <c r="M504" s="416" t="s">
        <v>176</v>
      </c>
      <c r="N504" s="428">
        <f>N503</f>
        <v>112893.42</v>
      </c>
      <c r="O504" s="416" t="s">
        <v>175</v>
      </c>
      <c r="P504" s="426"/>
      <c r="Q504" s="416" t="s">
        <v>175</v>
      </c>
      <c r="R504" s="426"/>
      <c r="S504" s="416" t="s">
        <v>175</v>
      </c>
      <c r="T504" s="426"/>
      <c r="U504" s="416" t="s">
        <v>175</v>
      </c>
      <c r="V504" s="426"/>
      <c r="W504" s="727" t="s">
        <v>175</v>
      </c>
      <c r="X504" s="728"/>
      <c r="Y504" s="463" t="s">
        <v>174</v>
      </c>
      <c r="Z504" s="464">
        <f>3*22</f>
        <v>66</v>
      </c>
      <c r="AA504" s="792"/>
      <c r="AB504" s="792"/>
      <c r="AC504" s="792"/>
      <c r="AD504" s="792"/>
      <c r="AE504" s="792"/>
      <c r="AF504" s="792"/>
    </row>
    <row r="505" spans="2:32" s="404" customFormat="1" ht="39" customHeight="1" x14ac:dyDescent="0.2">
      <c r="B505" s="824"/>
      <c r="C505" s="825"/>
      <c r="D505" s="792"/>
      <c r="E505" s="829"/>
      <c r="F505" s="832"/>
      <c r="G505" s="835"/>
      <c r="H505" s="829"/>
      <c r="I505" s="416" t="s">
        <v>173</v>
      </c>
      <c r="J505" s="429" t="s">
        <v>320</v>
      </c>
      <c r="K505" s="416" t="s">
        <v>171</v>
      </c>
      <c r="L505" s="427"/>
      <c r="M505" s="416" t="s">
        <v>170</v>
      </c>
      <c r="N505" s="428"/>
      <c r="O505" s="416" t="s">
        <v>169</v>
      </c>
      <c r="P505" s="426"/>
      <c r="Q505" s="416" t="s">
        <v>169</v>
      </c>
      <c r="R505" s="426"/>
      <c r="S505" s="416" t="s">
        <v>169</v>
      </c>
      <c r="T505" s="426"/>
      <c r="U505" s="416" t="s">
        <v>169</v>
      </c>
      <c r="V505" s="426">
        <v>0.42249999999999999</v>
      </c>
      <c r="W505" s="727" t="s">
        <v>169</v>
      </c>
      <c r="X505" s="728">
        <v>0.42249999999999999</v>
      </c>
      <c r="Y505" s="781"/>
      <c r="Z505" s="782"/>
      <c r="AA505" s="792"/>
      <c r="AB505" s="792"/>
      <c r="AC505" s="792"/>
      <c r="AD505" s="792"/>
      <c r="AE505" s="792"/>
      <c r="AF505" s="792"/>
    </row>
    <row r="506" spans="2:32" s="404" customFormat="1" ht="15" customHeight="1" x14ac:dyDescent="0.2">
      <c r="B506" s="824"/>
      <c r="C506" s="825"/>
      <c r="D506" s="792"/>
      <c r="E506" s="829"/>
      <c r="F506" s="832"/>
      <c r="G506" s="835"/>
      <c r="H506" s="829"/>
      <c r="I506" s="416" t="s">
        <v>168</v>
      </c>
      <c r="J506" s="427" t="s">
        <v>319</v>
      </c>
      <c r="K506" s="416" t="s">
        <v>167</v>
      </c>
      <c r="L506" s="427"/>
      <c r="M506" s="816"/>
      <c r="N506" s="817"/>
      <c r="O506" s="416" t="s">
        <v>166</v>
      </c>
      <c r="P506" s="426">
        <f>IF(P504="",P505-P503,P505-P504)</f>
        <v>0</v>
      </c>
      <c r="Q506" s="416" t="s">
        <v>166</v>
      </c>
      <c r="R506" s="426">
        <f>IF(R504="",R505-R503,R505-R504)</f>
        <v>0</v>
      </c>
      <c r="S506" s="416" t="s">
        <v>166</v>
      </c>
      <c r="T506" s="426">
        <f>IF(T504="",T505-T503,T505-T504)</f>
        <v>0</v>
      </c>
      <c r="U506" s="416" t="s">
        <v>166</v>
      </c>
      <c r="V506" s="426">
        <f>IF(V504="",V505-V503,V505-V504)</f>
        <v>0</v>
      </c>
      <c r="W506" s="727" t="s">
        <v>166</v>
      </c>
      <c r="X506" s="728">
        <f>IF(X504="",X505-X503,X505-X504)</f>
        <v>0</v>
      </c>
      <c r="Y506" s="781"/>
      <c r="Z506" s="782"/>
      <c r="AA506" s="792"/>
      <c r="AB506" s="792"/>
      <c r="AC506" s="792"/>
      <c r="AD506" s="792"/>
      <c r="AE506" s="792"/>
      <c r="AF506" s="792"/>
    </row>
    <row r="507" spans="2:32" s="404" customFormat="1" ht="15" customHeight="1" x14ac:dyDescent="0.2">
      <c r="B507" s="824"/>
      <c r="C507" s="825"/>
      <c r="D507" s="792"/>
      <c r="E507" s="829"/>
      <c r="F507" s="832"/>
      <c r="G507" s="835"/>
      <c r="H507" s="829"/>
      <c r="I507" s="416" t="s">
        <v>165</v>
      </c>
      <c r="J507" s="415"/>
      <c r="K507" s="416" t="s">
        <v>164</v>
      </c>
      <c r="L507" s="415"/>
      <c r="M507" s="816"/>
      <c r="N507" s="817"/>
      <c r="O507" s="816"/>
      <c r="P507" s="817"/>
      <c r="Q507" s="816"/>
      <c r="R507" s="817"/>
      <c r="S507" s="816"/>
      <c r="T507" s="817"/>
      <c r="U507" s="816"/>
      <c r="V507" s="817"/>
      <c r="W507" s="949"/>
      <c r="X507" s="950"/>
      <c r="Y507" s="781"/>
      <c r="Z507" s="782"/>
      <c r="AA507" s="792"/>
      <c r="AB507" s="792"/>
      <c r="AC507" s="792"/>
      <c r="AD507" s="792"/>
      <c r="AE507" s="792"/>
      <c r="AF507" s="792"/>
    </row>
    <row r="508" spans="2:32" s="404" customFormat="1" ht="15" customHeight="1" x14ac:dyDescent="0.2">
      <c r="B508" s="826"/>
      <c r="C508" s="827"/>
      <c r="D508" s="793"/>
      <c r="E508" s="830"/>
      <c r="F508" s="833"/>
      <c r="G508" s="836"/>
      <c r="H508" s="830"/>
      <c r="I508" s="406" t="s">
        <v>158</v>
      </c>
      <c r="J508" s="405">
        <v>44048</v>
      </c>
      <c r="K508" s="820"/>
      <c r="L508" s="821"/>
      <c r="M508" s="818"/>
      <c r="N508" s="819"/>
      <c r="O508" s="818"/>
      <c r="P508" s="819"/>
      <c r="Q508" s="818"/>
      <c r="R508" s="819"/>
      <c r="S508" s="818"/>
      <c r="T508" s="819"/>
      <c r="U508" s="818"/>
      <c r="V508" s="819"/>
      <c r="W508" s="951"/>
      <c r="X508" s="952"/>
      <c r="Y508" s="783"/>
      <c r="Z508" s="784"/>
      <c r="AA508" s="793"/>
      <c r="AB508" s="793"/>
      <c r="AC508" s="793"/>
      <c r="AD508" s="793"/>
      <c r="AE508" s="793"/>
      <c r="AF508" s="793"/>
    </row>
    <row r="509" spans="2:32" s="404" customFormat="1" ht="12.75" customHeight="1" x14ac:dyDescent="0.2">
      <c r="B509" s="822" t="s">
        <v>328</v>
      </c>
      <c r="C509" s="823"/>
      <c r="D509" s="791" t="s">
        <v>280</v>
      </c>
      <c r="E509" s="828" t="s">
        <v>325</v>
      </c>
      <c r="F509" s="831"/>
      <c r="G509" s="834" t="s">
        <v>218</v>
      </c>
      <c r="H509" s="828" t="s">
        <v>324</v>
      </c>
      <c r="I509" s="434" t="s">
        <v>184</v>
      </c>
      <c r="J509" s="712">
        <v>429840.12</v>
      </c>
      <c r="K509" s="657" t="s">
        <v>183</v>
      </c>
      <c r="L509" s="723">
        <v>44337</v>
      </c>
      <c r="M509" s="434" t="s">
        <v>182</v>
      </c>
      <c r="N509" s="436">
        <f>J509</f>
        <v>429840.12</v>
      </c>
      <c r="O509" s="434" t="s">
        <v>181</v>
      </c>
      <c r="P509" s="435"/>
      <c r="Q509" s="434" t="s">
        <v>181</v>
      </c>
      <c r="R509" s="435"/>
      <c r="S509" s="434" t="s">
        <v>181</v>
      </c>
      <c r="T509" s="435"/>
      <c r="U509" s="434" t="s">
        <v>181</v>
      </c>
      <c r="V509" s="435"/>
      <c r="W509" s="725" t="s">
        <v>181</v>
      </c>
      <c r="X509" s="1017">
        <v>0.27710000000000001</v>
      </c>
      <c r="Y509" s="725" t="s">
        <v>180</v>
      </c>
      <c r="Z509" s="1018">
        <v>4</v>
      </c>
      <c r="AA509" s="791" t="s">
        <v>327</v>
      </c>
      <c r="AB509" s="791" t="s">
        <v>327</v>
      </c>
      <c r="AC509" s="791" t="s">
        <v>327</v>
      </c>
      <c r="AD509" s="791" t="s">
        <v>327</v>
      </c>
      <c r="AE509" s="791" t="s">
        <v>327</v>
      </c>
      <c r="AF509" s="791" t="s">
        <v>322</v>
      </c>
    </row>
    <row r="510" spans="2:32" s="404" customFormat="1" ht="15" customHeight="1" x14ac:dyDescent="0.2">
      <c r="B510" s="824"/>
      <c r="C510" s="825"/>
      <c r="D510" s="792"/>
      <c r="E510" s="829"/>
      <c r="F510" s="832"/>
      <c r="G510" s="835"/>
      <c r="H510" s="829"/>
      <c r="I510" s="416" t="s">
        <v>179</v>
      </c>
      <c r="J510" s="715" t="s">
        <v>321</v>
      </c>
      <c r="K510" s="659" t="s">
        <v>177</v>
      </c>
      <c r="L510" s="685"/>
      <c r="M510" s="416" t="s">
        <v>176</v>
      </c>
      <c r="N510" s="428">
        <f>N509</f>
        <v>429840.12</v>
      </c>
      <c r="O510" s="416" t="s">
        <v>175</v>
      </c>
      <c r="P510" s="426"/>
      <c r="Q510" s="416" t="s">
        <v>175</v>
      </c>
      <c r="R510" s="426"/>
      <c r="S510" s="416" t="s">
        <v>175</v>
      </c>
      <c r="T510" s="426"/>
      <c r="U510" s="416" t="s">
        <v>175</v>
      </c>
      <c r="V510" s="426"/>
      <c r="W510" s="727" t="s">
        <v>175</v>
      </c>
      <c r="X510" s="728"/>
      <c r="Y510" s="727" t="s">
        <v>174</v>
      </c>
      <c r="Z510" s="1019">
        <f>4*21</f>
        <v>84</v>
      </c>
      <c r="AA510" s="792"/>
      <c r="AB510" s="792"/>
      <c r="AC510" s="792"/>
      <c r="AD510" s="792"/>
      <c r="AE510" s="792"/>
      <c r="AF510" s="792"/>
    </row>
    <row r="511" spans="2:32" s="404" customFormat="1" ht="39" customHeight="1" x14ac:dyDescent="0.2">
      <c r="B511" s="824"/>
      <c r="C511" s="825"/>
      <c r="D511" s="792"/>
      <c r="E511" s="829"/>
      <c r="F511" s="832"/>
      <c r="G511" s="835"/>
      <c r="H511" s="829"/>
      <c r="I511" s="416" t="s">
        <v>173</v>
      </c>
      <c r="J511" s="717" t="s">
        <v>330</v>
      </c>
      <c r="K511" s="659" t="s">
        <v>171</v>
      </c>
      <c r="L511" s="684"/>
      <c r="M511" s="416" t="s">
        <v>170</v>
      </c>
      <c r="N511" s="428"/>
      <c r="O511" s="416" t="s">
        <v>169</v>
      </c>
      <c r="P511" s="426"/>
      <c r="Q511" s="416" t="s">
        <v>169</v>
      </c>
      <c r="R511" s="426"/>
      <c r="S511" s="416" t="s">
        <v>169</v>
      </c>
      <c r="T511" s="426"/>
      <c r="U511" s="416" t="s">
        <v>169</v>
      </c>
      <c r="V511" s="426"/>
      <c r="W511" s="727" t="s">
        <v>169</v>
      </c>
      <c r="X511" s="728">
        <v>0.27710000000000001</v>
      </c>
      <c r="Y511" s="949"/>
      <c r="Z511" s="950"/>
      <c r="AA511" s="792"/>
      <c r="AB511" s="792"/>
      <c r="AC511" s="792"/>
      <c r="AD511" s="792"/>
      <c r="AE511" s="792"/>
      <c r="AF511" s="792"/>
    </row>
    <row r="512" spans="2:32" s="404" customFormat="1" ht="15" customHeight="1" x14ac:dyDescent="0.2">
      <c r="B512" s="824"/>
      <c r="C512" s="825"/>
      <c r="D512" s="792"/>
      <c r="E512" s="829"/>
      <c r="F512" s="832"/>
      <c r="G512" s="835"/>
      <c r="H512" s="829"/>
      <c r="I512" s="416" t="s">
        <v>168</v>
      </c>
      <c r="J512" s="684" t="s">
        <v>319</v>
      </c>
      <c r="K512" s="659" t="s">
        <v>167</v>
      </c>
      <c r="L512" s="684"/>
      <c r="M512" s="816"/>
      <c r="N512" s="817"/>
      <c r="O512" s="416" t="s">
        <v>166</v>
      </c>
      <c r="P512" s="426">
        <f>IF(P510="",P511-P509,P511-P510)</f>
        <v>0</v>
      </c>
      <c r="Q512" s="416" t="s">
        <v>166</v>
      </c>
      <c r="R512" s="426">
        <f>IF(R510="",R511-R509,R511-R510)</f>
        <v>0</v>
      </c>
      <c r="S512" s="416" t="s">
        <v>166</v>
      </c>
      <c r="T512" s="426">
        <f>IF(T510="",T511-T509,T511-T510)</f>
        <v>0</v>
      </c>
      <c r="U512" s="416" t="s">
        <v>166</v>
      </c>
      <c r="V512" s="426">
        <f>IF(V510="",V511-V509,V511-V510)</f>
        <v>0</v>
      </c>
      <c r="W512" s="727" t="s">
        <v>166</v>
      </c>
      <c r="X512" s="728">
        <f>IF(X510="",X511-X509,X511-X510)</f>
        <v>0</v>
      </c>
      <c r="Y512" s="949"/>
      <c r="Z512" s="950"/>
      <c r="AA512" s="792"/>
      <c r="AB512" s="792"/>
      <c r="AC512" s="792"/>
      <c r="AD512" s="792"/>
      <c r="AE512" s="792"/>
      <c r="AF512" s="792"/>
    </row>
    <row r="513" spans="2:32" s="404" customFormat="1" ht="15" customHeight="1" x14ac:dyDescent="0.2">
      <c r="B513" s="824"/>
      <c r="C513" s="825"/>
      <c r="D513" s="792"/>
      <c r="E513" s="829"/>
      <c r="F513" s="832"/>
      <c r="G513" s="835"/>
      <c r="H513" s="829"/>
      <c r="I513" s="416" t="s">
        <v>165</v>
      </c>
      <c r="J513" s="685"/>
      <c r="K513" s="659" t="s">
        <v>164</v>
      </c>
      <c r="L513" s="685"/>
      <c r="M513" s="816"/>
      <c r="N513" s="817"/>
      <c r="O513" s="816"/>
      <c r="P513" s="817"/>
      <c r="Q513" s="816"/>
      <c r="R513" s="817"/>
      <c r="S513" s="816"/>
      <c r="T513" s="817"/>
      <c r="U513" s="816"/>
      <c r="V513" s="817"/>
      <c r="W513" s="949"/>
      <c r="X513" s="950"/>
      <c r="Y513" s="949"/>
      <c r="Z513" s="950"/>
      <c r="AA513" s="792"/>
      <c r="AB513" s="792"/>
      <c r="AC513" s="792"/>
      <c r="AD513" s="792"/>
      <c r="AE513" s="792"/>
      <c r="AF513" s="792"/>
    </row>
    <row r="514" spans="2:32" s="404" customFormat="1" ht="15" customHeight="1" x14ac:dyDescent="0.2">
      <c r="B514" s="826"/>
      <c r="C514" s="827"/>
      <c r="D514" s="793"/>
      <c r="E514" s="830"/>
      <c r="F514" s="833"/>
      <c r="G514" s="836"/>
      <c r="H514" s="830"/>
      <c r="I514" s="406" t="s">
        <v>158</v>
      </c>
      <c r="J514" s="718">
        <v>44064</v>
      </c>
      <c r="K514" s="889"/>
      <c r="L514" s="890"/>
      <c r="M514" s="818"/>
      <c r="N514" s="819"/>
      <c r="O514" s="818"/>
      <c r="P514" s="819"/>
      <c r="Q514" s="818"/>
      <c r="R514" s="819"/>
      <c r="S514" s="818"/>
      <c r="T514" s="819"/>
      <c r="U514" s="818"/>
      <c r="V514" s="819"/>
      <c r="W514" s="951"/>
      <c r="X514" s="952"/>
      <c r="Y514" s="951"/>
      <c r="Z514" s="952"/>
      <c r="AA514" s="793"/>
      <c r="AB514" s="793"/>
      <c r="AC514" s="793"/>
      <c r="AD514" s="793"/>
      <c r="AE514" s="793"/>
      <c r="AF514" s="793"/>
    </row>
    <row r="515" spans="2:32" s="404" customFormat="1" ht="12.75" customHeight="1" x14ac:dyDescent="0.2">
      <c r="B515" s="822" t="s">
        <v>326</v>
      </c>
      <c r="C515" s="823"/>
      <c r="D515" s="791" t="s">
        <v>280</v>
      </c>
      <c r="E515" s="828" t="s">
        <v>325</v>
      </c>
      <c r="F515" s="831">
        <v>0.84</v>
      </c>
      <c r="G515" s="834" t="s">
        <v>218</v>
      </c>
      <c r="H515" s="828" t="s">
        <v>324</v>
      </c>
      <c r="I515" s="434" t="s">
        <v>184</v>
      </c>
      <c r="J515" s="438">
        <v>30789.119999999999</v>
      </c>
      <c r="K515" s="434" t="s">
        <v>183</v>
      </c>
      <c r="L515" s="461">
        <v>44230</v>
      </c>
      <c r="M515" s="434" t="s">
        <v>182</v>
      </c>
      <c r="N515" s="436">
        <f>J515</f>
        <v>30789.119999999999</v>
      </c>
      <c r="O515" s="434" t="s">
        <v>181</v>
      </c>
      <c r="P515" s="435"/>
      <c r="Q515" s="434" t="s">
        <v>181</v>
      </c>
      <c r="R515" s="435"/>
      <c r="S515" s="434" t="s">
        <v>181</v>
      </c>
      <c r="T515" s="435"/>
      <c r="U515" s="434" t="s">
        <v>181</v>
      </c>
      <c r="V515" s="435">
        <v>0.27779999999999999</v>
      </c>
      <c r="W515" s="466" t="s">
        <v>181</v>
      </c>
      <c r="X515" s="467">
        <v>0.27779999999999999</v>
      </c>
      <c r="Y515" s="466" t="s">
        <v>180</v>
      </c>
      <c r="Z515" s="465"/>
      <c r="AA515" s="791" t="s">
        <v>323</v>
      </c>
      <c r="AB515" s="791" t="s">
        <v>323</v>
      </c>
      <c r="AC515" s="791" t="s">
        <v>323</v>
      </c>
      <c r="AD515" s="791" t="s">
        <v>322</v>
      </c>
      <c r="AE515" s="791" t="s">
        <v>322</v>
      </c>
      <c r="AF515" s="791" t="s">
        <v>322</v>
      </c>
    </row>
    <row r="516" spans="2:32" s="404" customFormat="1" ht="15" customHeight="1" x14ac:dyDescent="0.2">
      <c r="B516" s="824"/>
      <c r="C516" s="825"/>
      <c r="D516" s="792"/>
      <c r="E516" s="829"/>
      <c r="F516" s="832"/>
      <c r="G516" s="835"/>
      <c r="H516" s="829"/>
      <c r="I516" s="416" t="s">
        <v>179</v>
      </c>
      <c r="J516" s="432" t="s">
        <v>321</v>
      </c>
      <c r="K516" s="416" t="s">
        <v>177</v>
      </c>
      <c r="L516" s="415"/>
      <c r="M516" s="416" t="s">
        <v>176</v>
      </c>
      <c r="N516" s="428">
        <f>N515</f>
        <v>30789.119999999999</v>
      </c>
      <c r="O516" s="416" t="s">
        <v>175</v>
      </c>
      <c r="P516" s="426"/>
      <c r="Q516" s="416" t="s">
        <v>175</v>
      </c>
      <c r="R516" s="426"/>
      <c r="S516" s="416" t="s">
        <v>175</v>
      </c>
      <c r="T516" s="426"/>
      <c r="U516" s="416" t="s">
        <v>175</v>
      </c>
      <c r="V516" s="426"/>
      <c r="W516" s="463" t="s">
        <v>175</v>
      </c>
      <c r="X516" s="462"/>
      <c r="Y516" s="463" t="s">
        <v>174</v>
      </c>
      <c r="Z516" s="464"/>
      <c r="AA516" s="792"/>
      <c r="AB516" s="792"/>
      <c r="AC516" s="792"/>
      <c r="AD516" s="792"/>
      <c r="AE516" s="792"/>
      <c r="AF516" s="792"/>
    </row>
    <row r="517" spans="2:32" s="404" customFormat="1" ht="39" customHeight="1" x14ac:dyDescent="0.2">
      <c r="B517" s="824"/>
      <c r="C517" s="825"/>
      <c r="D517" s="792"/>
      <c r="E517" s="829"/>
      <c r="F517" s="832"/>
      <c r="G517" s="835"/>
      <c r="H517" s="829"/>
      <c r="I517" s="416" t="s">
        <v>173</v>
      </c>
      <c r="J517" s="429" t="s">
        <v>320</v>
      </c>
      <c r="K517" s="416" t="s">
        <v>171</v>
      </c>
      <c r="L517" s="427"/>
      <c r="M517" s="416" t="s">
        <v>170</v>
      </c>
      <c r="N517" s="428"/>
      <c r="O517" s="416" t="s">
        <v>169</v>
      </c>
      <c r="P517" s="426"/>
      <c r="Q517" s="416" t="s">
        <v>169</v>
      </c>
      <c r="R517" s="426"/>
      <c r="S517" s="416" t="s">
        <v>169</v>
      </c>
      <c r="T517" s="426"/>
      <c r="U517" s="416" t="s">
        <v>169</v>
      </c>
      <c r="V517" s="426">
        <v>0.27779999999999999</v>
      </c>
      <c r="W517" s="463" t="s">
        <v>169</v>
      </c>
      <c r="X517" s="462">
        <v>0.27779999999999999</v>
      </c>
      <c r="Y517" s="781"/>
      <c r="Z517" s="782"/>
      <c r="AA517" s="792"/>
      <c r="AB517" s="792"/>
      <c r="AC517" s="792"/>
      <c r="AD517" s="792"/>
      <c r="AE517" s="792"/>
      <c r="AF517" s="792"/>
    </row>
    <row r="518" spans="2:32" s="404" customFormat="1" ht="15" customHeight="1" x14ac:dyDescent="0.2">
      <c r="B518" s="824"/>
      <c r="C518" s="825"/>
      <c r="D518" s="792"/>
      <c r="E518" s="829"/>
      <c r="F518" s="832"/>
      <c r="G518" s="835"/>
      <c r="H518" s="829"/>
      <c r="I518" s="416" t="s">
        <v>168</v>
      </c>
      <c r="J518" s="427" t="s">
        <v>319</v>
      </c>
      <c r="K518" s="416" t="s">
        <v>167</v>
      </c>
      <c r="L518" s="427"/>
      <c r="M518" s="816"/>
      <c r="N518" s="817"/>
      <c r="O518" s="416" t="s">
        <v>166</v>
      </c>
      <c r="P518" s="426">
        <f>IF(P516="",P517-P515,P517-P516)</f>
        <v>0</v>
      </c>
      <c r="Q518" s="416" t="s">
        <v>166</v>
      </c>
      <c r="R518" s="426">
        <f>IF(R516="",R517-R515,R517-R516)</f>
        <v>0</v>
      </c>
      <c r="S518" s="416" t="s">
        <v>166</v>
      </c>
      <c r="T518" s="426">
        <f>IF(T516="",T517-T515,T517-T516)</f>
        <v>0</v>
      </c>
      <c r="U518" s="416" t="s">
        <v>166</v>
      </c>
      <c r="V518" s="426">
        <f>IF(V516="",V517-V515,V517-V516)</f>
        <v>0</v>
      </c>
      <c r="W518" s="463" t="s">
        <v>166</v>
      </c>
      <c r="X518" s="462">
        <f>IF(X516="",X517-X515,X517-X516)</f>
        <v>0</v>
      </c>
      <c r="Y518" s="781"/>
      <c r="Z518" s="782"/>
      <c r="AA518" s="792"/>
      <c r="AB518" s="792"/>
      <c r="AC518" s="792"/>
      <c r="AD518" s="792"/>
      <c r="AE518" s="792"/>
      <c r="AF518" s="792"/>
    </row>
    <row r="519" spans="2:32" s="404" customFormat="1" ht="15" customHeight="1" x14ac:dyDescent="0.2">
      <c r="B519" s="824"/>
      <c r="C519" s="825"/>
      <c r="D519" s="792"/>
      <c r="E519" s="829"/>
      <c r="F519" s="832"/>
      <c r="G519" s="835"/>
      <c r="H519" s="829"/>
      <c r="I519" s="416" t="s">
        <v>165</v>
      </c>
      <c r="J519" s="415"/>
      <c r="K519" s="416" t="s">
        <v>164</v>
      </c>
      <c r="L519" s="415"/>
      <c r="M519" s="816"/>
      <c r="N519" s="817"/>
      <c r="O519" s="816"/>
      <c r="P519" s="817"/>
      <c r="Q519" s="816"/>
      <c r="R519" s="817"/>
      <c r="S519" s="816"/>
      <c r="T519" s="817"/>
      <c r="U519" s="816"/>
      <c r="V519" s="817"/>
      <c r="W519" s="781"/>
      <c r="X519" s="782"/>
      <c r="Y519" s="781"/>
      <c r="Z519" s="782"/>
      <c r="AA519" s="792"/>
      <c r="AB519" s="792"/>
      <c r="AC519" s="792"/>
      <c r="AD519" s="792"/>
      <c r="AE519" s="792"/>
      <c r="AF519" s="792"/>
    </row>
    <row r="520" spans="2:32" s="404" customFormat="1" ht="15" customHeight="1" x14ac:dyDescent="0.2">
      <c r="B520" s="826"/>
      <c r="C520" s="827"/>
      <c r="D520" s="793"/>
      <c r="E520" s="830"/>
      <c r="F520" s="833"/>
      <c r="G520" s="836"/>
      <c r="H520" s="830"/>
      <c r="I520" s="406" t="s">
        <v>158</v>
      </c>
      <c r="J520" s="405">
        <v>44046</v>
      </c>
      <c r="K520" s="820"/>
      <c r="L520" s="821"/>
      <c r="M520" s="818"/>
      <c r="N520" s="819"/>
      <c r="O520" s="818"/>
      <c r="P520" s="819"/>
      <c r="Q520" s="818"/>
      <c r="R520" s="819"/>
      <c r="S520" s="818"/>
      <c r="T520" s="819"/>
      <c r="U520" s="818"/>
      <c r="V520" s="819"/>
      <c r="W520" s="783"/>
      <c r="X520" s="784"/>
      <c r="Y520" s="783"/>
      <c r="Z520" s="784"/>
      <c r="AA520" s="793"/>
      <c r="AB520" s="793"/>
      <c r="AC520" s="793"/>
      <c r="AD520" s="793"/>
      <c r="AE520" s="793"/>
      <c r="AF520" s="793"/>
    </row>
    <row r="521" spans="2:32" s="404" customFormat="1" ht="12.75" customHeight="1" x14ac:dyDescent="0.2">
      <c r="B521" s="822" t="s">
        <v>1966</v>
      </c>
      <c r="C521" s="823"/>
      <c r="D521" s="791" t="s">
        <v>207</v>
      </c>
      <c r="E521" s="828" t="s">
        <v>270</v>
      </c>
      <c r="F521" s="831"/>
      <c r="G521" s="834" t="s">
        <v>218</v>
      </c>
      <c r="H521" s="828"/>
      <c r="I521" s="434" t="s">
        <v>184</v>
      </c>
      <c r="J521" s="438">
        <v>1323000</v>
      </c>
      <c r="K521" s="434" t="s">
        <v>183</v>
      </c>
      <c r="L521" s="711">
        <v>44230</v>
      </c>
      <c r="M521" s="434" t="s">
        <v>182</v>
      </c>
      <c r="N521" s="436">
        <f>J521</f>
        <v>1323000</v>
      </c>
      <c r="O521" s="434" t="s">
        <v>181</v>
      </c>
      <c r="P521" s="435"/>
      <c r="Q521" s="434" t="s">
        <v>181</v>
      </c>
      <c r="R521" s="435"/>
      <c r="S521" s="434" t="s">
        <v>181</v>
      </c>
      <c r="T521" s="435"/>
      <c r="U521" s="434" t="s">
        <v>181</v>
      </c>
      <c r="V521" s="435"/>
      <c r="W521" s="653" t="s">
        <v>181</v>
      </c>
      <c r="X521" s="654">
        <v>1</v>
      </c>
      <c r="Y521" s="653" t="s">
        <v>180</v>
      </c>
      <c r="Z521" s="674">
        <v>2</v>
      </c>
      <c r="AA521" s="791" t="s">
        <v>266</v>
      </c>
      <c r="AB521" s="791" t="s">
        <v>266</v>
      </c>
      <c r="AC521" s="791" t="s">
        <v>266</v>
      </c>
      <c r="AD521" s="791" t="s">
        <v>266</v>
      </c>
      <c r="AE521" s="791" t="s">
        <v>266</v>
      </c>
      <c r="AF521" s="791" t="s">
        <v>2166</v>
      </c>
    </row>
    <row r="522" spans="2:32" s="404" customFormat="1" ht="15" customHeight="1" x14ac:dyDescent="0.2">
      <c r="B522" s="824"/>
      <c r="C522" s="825"/>
      <c r="D522" s="792"/>
      <c r="E522" s="829"/>
      <c r="F522" s="832"/>
      <c r="G522" s="835"/>
      <c r="H522" s="829"/>
      <c r="I522" s="416" t="s">
        <v>179</v>
      </c>
      <c r="J522" s="616" t="s">
        <v>204</v>
      </c>
      <c r="K522" s="416" t="s">
        <v>177</v>
      </c>
      <c r="L522" s="415"/>
      <c r="M522" s="416" t="s">
        <v>176</v>
      </c>
      <c r="N522" s="428">
        <f>N521</f>
        <v>1323000</v>
      </c>
      <c r="O522" s="416" t="s">
        <v>175</v>
      </c>
      <c r="P522" s="426"/>
      <c r="Q522" s="416" t="s">
        <v>175</v>
      </c>
      <c r="R522" s="426"/>
      <c r="S522" s="416" t="s">
        <v>175</v>
      </c>
      <c r="T522" s="426"/>
      <c r="U522" s="416" t="s">
        <v>175</v>
      </c>
      <c r="V522" s="426"/>
      <c r="W522" s="655" t="s">
        <v>175</v>
      </c>
      <c r="X522" s="656"/>
      <c r="Y522" s="655" t="s">
        <v>174</v>
      </c>
      <c r="Z522" s="675">
        <f>2*22</f>
        <v>44</v>
      </c>
      <c r="AA522" s="792"/>
      <c r="AB522" s="792"/>
      <c r="AC522" s="792"/>
      <c r="AD522" s="792"/>
      <c r="AE522" s="792"/>
      <c r="AF522" s="792"/>
    </row>
    <row r="523" spans="2:32" s="404" customFormat="1" ht="39" customHeight="1" x14ac:dyDescent="0.2">
      <c r="B523" s="824"/>
      <c r="C523" s="825"/>
      <c r="D523" s="792"/>
      <c r="E523" s="829"/>
      <c r="F523" s="832"/>
      <c r="G523" s="835"/>
      <c r="H523" s="829"/>
      <c r="I523" s="416" t="s">
        <v>173</v>
      </c>
      <c r="J523" s="621" t="s">
        <v>192</v>
      </c>
      <c r="K523" s="416" t="s">
        <v>171</v>
      </c>
      <c r="L523" s="427"/>
      <c r="M523" s="416" t="s">
        <v>170</v>
      </c>
      <c r="N523" s="428"/>
      <c r="O523" s="416" t="s">
        <v>169</v>
      </c>
      <c r="P523" s="426"/>
      <c r="Q523" s="416" t="s">
        <v>169</v>
      </c>
      <c r="R523" s="426"/>
      <c r="S523" s="416" t="s">
        <v>169</v>
      </c>
      <c r="T523" s="426"/>
      <c r="U523" s="416" t="s">
        <v>169</v>
      </c>
      <c r="V523" s="426"/>
      <c r="W523" s="655" t="s">
        <v>169</v>
      </c>
      <c r="X523" s="656">
        <v>0.68830000000000002</v>
      </c>
      <c r="Y523" s="781"/>
      <c r="Z523" s="782"/>
      <c r="AA523" s="792"/>
      <c r="AB523" s="792"/>
      <c r="AC523" s="792"/>
      <c r="AD523" s="792"/>
      <c r="AE523" s="792"/>
      <c r="AF523" s="792"/>
    </row>
    <row r="524" spans="2:32" s="404" customFormat="1" ht="15" customHeight="1" x14ac:dyDescent="0.2">
      <c r="B524" s="824"/>
      <c r="C524" s="825"/>
      <c r="D524" s="792"/>
      <c r="E524" s="829"/>
      <c r="F524" s="832"/>
      <c r="G524" s="835"/>
      <c r="H524" s="829"/>
      <c r="I524" s="416" t="s">
        <v>168</v>
      </c>
      <c r="J524" s="622">
        <v>90</v>
      </c>
      <c r="K524" s="416" t="s">
        <v>167</v>
      </c>
      <c r="L524" s="427"/>
      <c r="M524" s="816"/>
      <c r="N524" s="817"/>
      <c r="O524" s="416" t="s">
        <v>166</v>
      </c>
      <c r="P524" s="426">
        <f>IF(P522="",P523-P521,P523-P522)</f>
        <v>0</v>
      </c>
      <c r="Q524" s="416" t="s">
        <v>166</v>
      </c>
      <c r="R524" s="426">
        <f>IF(R522="",R523-R521,R523-R522)</f>
        <v>0</v>
      </c>
      <c r="S524" s="416" t="s">
        <v>166</v>
      </c>
      <c r="T524" s="426">
        <f>IF(T522="",T523-T521,T523-T522)</f>
        <v>0</v>
      </c>
      <c r="U524" s="416" t="s">
        <v>166</v>
      </c>
      <c r="V524" s="426">
        <f>IF(V522="",V523-V521,V523-V522)</f>
        <v>0</v>
      </c>
      <c r="W524" s="655" t="s">
        <v>166</v>
      </c>
      <c r="X524" s="656">
        <f>IF(X522="",X523-X521,X523-X522)</f>
        <v>-0.31169999999999998</v>
      </c>
      <c r="Y524" s="781"/>
      <c r="Z524" s="782"/>
      <c r="AA524" s="792"/>
      <c r="AB524" s="792"/>
      <c r="AC524" s="792"/>
      <c r="AD524" s="792"/>
      <c r="AE524" s="792"/>
      <c r="AF524" s="792"/>
    </row>
    <row r="525" spans="2:32" s="404" customFormat="1" ht="15" customHeight="1" x14ac:dyDescent="0.2">
      <c r="B525" s="824"/>
      <c r="C525" s="825"/>
      <c r="D525" s="792"/>
      <c r="E525" s="829"/>
      <c r="F525" s="832"/>
      <c r="G525" s="835"/>
      <c r="H525" s="829"/>
      <c r="I525" s="416" t="s">
        <v>165</v>
      </c>
      <c r="J525" s="617">
        <v>43832</v>
      </c>
      <c r="K525" s="416" t="s">
        <v>164</v>
      </c>
      <c r="L525" s="415"/>
      <c r="M525" s="816"/>
      <c r="N525" s="817"/>
      <c r="O525" s="816"/>
      <c r="P525" s="817"/>
      <c r="Q525" s="816"/>
      <c r="R525" s="817"/>
      <c r="S525" s="816"/>
      <c r="T525" s="817"/>
      <c r="U525" s="816"/>
      <c r="V525" s="817"/>
      <c r="W525" s="777"/>
      <c r="X525" s="778"/>
      <c r="Y525" s="781"/>
      <c r="Z525" s="782"/>
      <c r="AA525" s="792"/>
      <c r="AB525" s="792"/>
      <c r="AC525" s="792"/>
      <c r="AD525" s="792"/>
      <c r="AE525" s="792"/>
      <c r="AF525" s="792"/>
    </row>
    <row r="526" spans="2:32" s="404" customFormat="1" ht="15" customHeight="1" x14ac:dyDescent="0.2">
      <c r="B526" s="826"/>
      <c r="C526" s="827"/>
      <c r="D526" s="793"/>
      <c r="E526" s="830"/>
      <c r="F526" s="833"/>
      <c r="G526" s="836"/>
      <c r="H526" s="830"/>
      <c r="I526" s="406" t="s">
        <v>158</v>
      </c>
      <c r="J526" s="681">
        <v>43997</v>
      </c>
      <c r="K526" s="820"/>
      <c r="L526" s="821"/>
      <c r="M526" s="818"/>
      <c r="N526" s="819"/>
      <c r="O526" s="818"/>
      <c r="P526" s="819"/>
      <c r="Q526" s="818"/>
      <c r="R526" s="819"/>
      <c r="S526" s="818"/>
      <c r="T526" s="819"/>
      <c r="U526" s="818"/>
      <c r="V526" s="819"/>
      <c r="W526" s="779"/>
      <c r="X526" s="780"/>
      <c r="Y526" s="783"/>
      <c r="Z526" s="784"/>
      <c r="AA526" s="793"/>
      <c r="AB526" s="793"/>
      <c r="AC526" s="793"/>
      <c r="AD526" s="793"/>
      <c r="AE526" s="793"/>
      <c r="AF526" s="793"/>
    </row>
    <row r="527" spans="2:32" s="404" customFormat="1" ht="12.75" customHeight="1" x14ac:dyDescent="0.2">
      <c r="B527" s="822" t="s">
        <v>1967</v>
      </c>
      <c r="C527" s="823"/>
      <c r="D527" s="791" t="s">
        <v>207</v>
      </c>
      <c r="E527" s="828" t="s">
        <v>270</v>
      </c>
      <c r="F527" s="831"/>
      <c r="G527" s="834" t="s">
        <v>218</v>
      </c>
      <c r="H527" s="828"/>
      <c r="I527" s="434" t="s">
        <v>184</v>
      </c>
      <c r="J527" s="606">
        <v>507500</v>
      </c>
      <c r="K527" s="605" t="s">
        <v>183</v>
      </c>
      <c r="L527" s="631">
        <f>+J532+J530</f>
        <v>43999</v>
      </c>
      <c r="M527" s="434" t="s">
        <v>182</v>
      </c>
      <c r="N527" s="436">
        <f>J527</f>
        <v>507500</v>
      </c>
      <c r="O527" s="434" t="s">
        <v>181</v>
      </c>
      <c r="P527" s="435"/>
      <c r="Q527" s="434" t="s">
        <v>181</v>
      </c>
      <c r="R527" s="435"/>
      <c r="S527" s="434" t="s">
        <v>181</v>
      </c>
      <c r="T527" s="435"/>
      <c r="U527" s="434" t="s">
        <v>181</v>
      </c>
      <c r="V527" s="435"/>
      <c r="W527" s="653" t="s">
        <v>181</v>
      </c>
      <c r="X527" s="654">
        <v>1</v>
      </c>
      <c r="Y527" s="653" t="s">
        <v>180</v>
      </c>
      <c r="Z527" s="674">
        <v>2</v>
      </c>
      <c r="AA527" s="791" t="s">
        <v>266</v>
      </c>
      <c r="AB527" s="791" t="s">
        <v>266</v>
      </c>
      <c r="AC527" s="791" t="s">
        <v>266</v>
      </c>
      <c r="AD527" s="791" t="s">
        <v>266</v>
      </c>
      <c r="AE527" s="791" t="s">
        <v>266</v>
      </c>
      <c r="AF527" s="791" t="s">
        <v>2165</v>
      </c>
    </row>
    <row r="528" spans="2:32" s="404" customFormat="1" ht="15" customHeight="1" x14ac:dyDescent="0.2">
      <c r="B528" s="824"/>
      <c r="C528" s="825"/>
      <c r="D528" s="792"/>
      <c r="E528" s="829"/>
      <c r="F528" s="832"/>
      <c r="G528" s="835"/>
      <c r="H528" s="829"/>
      <c r="I528" s="416" t="s">
        <v>179</v>
      </c>
      <c r="J528" s="616" t="s">
        <v>204</v>
      </c>
      <c r="K528" s="615" t="s">
        <v>177</v>
      </c>
      <c r="L528" s="682">
        <v>44064</v>
      </c>
      <c r="M528" s="416" t="s">
        <v>176</v>
      </c>
      <c r="N528" s="428">
        <f>N527</f>
        <v>507500</v>
      </c>
      <c r="O528" s="416" t="s">
        <v>175</v>
      </c>
      <c r="P528" s="426"/>
      <c r="Q528" s="416" t="s">
        <v>175</v>
      </c>
      <c r="R528" s="426"/>
      <c r="S528" s="416" t="s">
        <v>175</v>
      </c>
      <c r="T528" s="426"/>
      <c r="U528" s="416" t="s">
        <v>175</v>
      </c>
      <c r="V528" s="426"/>
      <c r="W528" s="655" t="s">
        <v>175</v>
      </c>
      <c r="X528" s="656"/>
      <c r="Y528" s="655" t="s">
        <v>174</v>
      </c>
      <c r="Z528" s="675">
        <v>44</v>
      </c>
      <c r="AA528" s="792"/>
      <c r="AB528" s="792"/>
      <c r="AC528" s="792"/>
      <c r="AD528" s="792"/>
      <c r="AE528" s="792"/>
      <c r="AF528" s="792"/>
    </row>
    <row r="529" spans="2:32" s="404" customFormat="1" ht="39" customHeight="1" x14ac:dyDescent="0.2">
      <c r="B529" s="824"/>
      <c r="C529" s="825"/>
      <c r="D529" s="792"/>
      <c r="E529" s="829"/>
      <c r="F529" s="832"/>
      <c r="G529" s="835"/>
      <c r="H529" s="829"/>
      <c r="I529" s="416" t="s">
        <v>173</v>
      </c>
      <c r="J529" s="621" t="s">
        <v>192</v>
      </c>
      <c r="K529" s="615" t="s">
        <v>171</v>
      </c>
      <c r="L529" s="622">
        <v>65</v>
      </c>
      <c r="M529" s="416" t="s">
        <v>170</v>
      </c>
      <c r="N529" s="428"/>
      <c r="O529" s="416" t="s">
        <v>169</v>
      </c>
      <c r="P529" s="426"/>
      <c r="Q529" s="416" t="s">
        <v>169</v>
      </c>
      <c r="R529" s="426"/>
      <c r="S529" s="416" t="s">
        <v>169</v>
      </c>
      <c r="T529" s="426"/>
      <c r="U529" s="416" t="s">
        <v>169</v>
      </c>
      <c r="V529" s="426"/>
      <c r="W529" s="655" t="s">
        <v>169</v>
      </c>
      <c r="X529" s="656">
        <v>0.68869999999999998</v>
      </c>
      <c r="Y529" s="777"/>
      <c r="Z529" s="778"/>
      <c r="AA529" s="792"/>
      <c r="AB529" s="792"/>
      <c r="AC529" s="792"/>
      <c r="AD529" s="792"/>
      <c r="AE529" s="792"/>
      <c r="AF529" s="792"/>
    </row>
    <row r="530" spans="2:32" s="404" customFormat="1" ht="15" customHeight="1" x14ac:dyDescent="0.2">
      <c r="B530" s="824"/>
      <c r="C530" s="825"/>
      <c r="D530" s="792"/>
      <c r="E530" s="829"/>
      <c r="F530" s="832"/>
      <c r="G530" s="835"/>
      <c r="H530" s="829"/>
      <c r="I530" s="416" t="s">
        <v>168</v>
      </c>
      <c r="J530" s="622">
        <v>30</v>
      </c>
      <c r="K530" s="615" t="s">
        <v>167</v>
      </c>
      <c r="L530" s="622"/>
      <c r="M530" s="816"/>
      <c r="N530" s="817"/>
      <c r="O530" s="416" t="s">
        <v>166</v>
      </c>
      <c r="P530" s="426">
        <f>IF(P528="",P529-P527,P529-P528)</f>
        <v>0</v>
      </c>
      <c r="Q530" s="416" t="s">
        <v>166</v>
      </c>
      <c r="R530" s="426">
        <f>IF(R528="",R529-R527,R529-R528)</f>
        <v>0</v>
      </c>
      <c r="S530" s="416" t="s">
        <v>166</v>
      </c>
      <c r="T530" s="426">
        <f>IF(T528="",T529-T527,T529-T528)</f>
        <v>0</v>
      </c>
      <c r="U530" s="416" t="s">
        <v>166</v>
      </c>
      <c r="V530" s="426">
        <f>IF(V528="",V529-V527,V529-V528)</f>
        <v>0</v>
      </c>
      <c r="W530" s="655" t="s">
        <v>166</v>
      </c>
      <c r="X530" s="656">
        <f>IF(X528="",X529-X527,X529-X528)</f>
        <v>-0.31130000000000002</v>
      </c>
      <c r="Y530" s="777"/>
      <c r="Z530" s="778"/>
      <c r="AA530" s="792"/>
      <c r="AB530" s="792"/>
      <c r="AC530" s="792"/>
      <c r="AD530" s="792"/>
      <c r="AE530" s="792"/>
      <c r="AF530" s="792"/>
    </row>
    <row r="531" spans="2:32" s="404" customFormat="1" ht="15" customHeight="1" x14ac:dyDescent="0.2">
      <c r="B531" s="824"/>
      <c r="C531" s="825"/>
      <c r="D531" s="792"/>
      <c r="E531" s="829"/>
      <c r="F531" s="832"/>
      <c r="G531" s="835"/>
      <c r="H531" s="829"/>
      <c r="I531" s="416" t="s">
        <v>165</v>
      </c>
      <c r="J531" s="617">
        <v>43832</v>
      </c>
      <c r="K531" s="615" t="s">
        <v>164</v>
      </c>
      <c r="L531" s="617"/>
      <c r="M531" s="816"/>
      <c r="N531" s="817"/>
      <c r="O531" s="816"/>
      <c r="P531" s="817"/>
      <c r="Q531" s="816"/>
      <c r="R531" s="817"/>
      <c r="S531" s="816"/>
      <c r="T531" s="817"/>
      <c r="U531" s="816"/>
      <c r="V531" s="817"/>
      <c r="W531" s="777"/>
      <c r="X531" s="778"/>
      <c r="Y531" s="777"/>
      <c r="Z531" s="778"/>
      <c r="AA531" s="792"/>
      <c r="AB531" s="792"/>
      <c r="AC531" s="792"/>
      <c r="AD531" s="792"/>
      <c r="AE531" s="792"/>
      <c r="AF531" s="792"/>
    </row>
    <row r="532" spans="2:32" s="404" customFormat="1" ht="15" customHeight="1" x14ac:dyDescent="0.2">
      <c r="B532" s="826"/>
      <c r="C532" s="827"/>
      <c r="D532" s="793"/>
      <c r="E532" s="830"/>
      <c r="F532" s="833"/>
      <c r="G532" s="836"/>
      <c r="H532" s="830"/>
      <c r="I532" s="406" t="s">
        <v>158</v>
      </c>
      <c r="J532" s="681">
        <v>43969</v>
      </c>
      <c r="K532" s="789"/>
      <c r="L532" s="790"/>
      <c r="M532" s="818"/>
      <c r="N532" s="819"/>
      <c r="O532" s="818"/>
      <c r="P532" s="819"/>
      <c r="Q532" s="818"/>
      <c r="R532" s="819"/>
      <c r="S532" s="818"/>
      <c r="T532" s="819"/>
      <c r="U532" s="818"/>
      <c r="V532" s="819"/>
      <c r="W532" s="779"/>
      <c r="X532" s="780"/>
      <c r="Y532" s="779"/>
      <c r="Z532" s="780"/>
      <c r="AA532" s="793"/>
      <c r="AB532" s="793"/>
      <c r="AC532" s="793"/>
      <c r="AD532" s="793"/>
      <c r="AE532" s="793"/>
      <c r="AF532" s="793"/>
    </row>
    <row r="533" spans="2:32" s="404" customFormat="1" ht="12.75" customHeight="1" x14ac:dyDescent="0.2">
      <c r="B533" s="822" t="s">
        <v>1969</v>
      </c>
      <c r="C533" s="823"/>
      <c r="D533" s="791" t="s">
        <v>207</v>
      </c>
      <c r="E533" s="828" t="s">
        <v>270</v>
      </c>
      <c r="F533" s="831"/>
      <c r="G533" s="834" t="s">
        <v>218</v>
      </c>
      <c r="H533" s="828"/>
      <c r="I533" s="434" t="s">
        <v>184</v>
      </c>
      <c r="J533" s="606">
        <v>910000</v>
      </c>
      <c r="K533" s="605" t="s">
        <v>183</v>
      </c>
      <c r="L533" s="631">
        <f>+J538+J536</f>
        <v>44049</v>
      </c>
      <c r="M533" s="434" t="s">
        <v>182</v>
      </c>
      <c r="N533" s="436">
        <f>J533</f>
        <v>910000</v>
      </c>
      <c r="O533" s="434" t="s">
        <v>181</v>
      </c>
      <c r="P533" s="435"/>
      <c r="Q533" s="434" t="s">
        <v>181</v>
      </c>
      <c r="R533" s="435"/>
      <c r="S533" s="434" t="s">
        <v>181</v>
      </c>
      <c r="T533" s="435"/>
      <c r="U533" s="434" t="s">
        <v>181</v>
      </c>
      <c r="V533" s="435"/>
      <c r="W533" s="653" t="s">
        <v>181</v>
      </c>
      <c r="X533" s="654">
        <v>3.2000000000000001E-2</v>
      </c>
      <c r="Y533" s="653" t="s">
        <v>180</v>
      </c>
      <c r="Z533" s="674">
        <v>2</v>
      </c>
      <c r="AA533" s="800" t="s">
        <v>205</v>
      </c>
      <c r="AB533" s="791" t="s">
        <v>266</v>
      </c>
      <c r="AC533" s="791" t="s">
        <v>266</v>
      </c>
      <c r="AD533" s="791" t="s">
        <v>266</v>
      </c>
      <c r="AE533" s="791" t="s">
        <v>266</v>
      </c>
      <c r="AF533" s="791" t="s">
        <v>205</v>
      </c>
    </row>
    <row r="534" spans="2:32" s="404" customFormat="1" ht="15" customHeight="1" x14ac:dyDescent="0.2">
      <c r="B534" s="824"/>
      <c r="C534" s="825"/>
      <c r="D534" s="792"/>
      <c r="E534" s="829"/>
      <c r="F534" s="832"/>
      <c r="G534" s="835"/>
      <c r="H534" s="829"/>
      <c r="I534" s="416" t="s">
        <v>179</v>
      </c>
      <c r="J534" s="616" t="s">
        <v>204</v>
      </c>
      <c r="K534" s="615" t="s">
        <v>177</v>
      </c>
      <c r="L534" s="617"/>
      <c r="M534" s="416" t="s">
        <v>176</v>
      </c>
      <c r="N534" s="428">
        <f>N533</f>
        <v>910000</v>
      </c>
      <c r="O534" s="416" t="s">
        <v>175</v>
      </c>
      <c r="P534" s="426"/>
      <c r="Q534" s="416" t="s">
        <v>175</v>
      </c>
      <c r="R534" s="426"/>
      <c r="S534" s="416" t="s">
        <v>175</v>
      </c>
      <c r="T534" s="426"/>
      <c r="U534" s="416" t="s">
        <v>175</v>
      </c>
      <c r="V534" s="426"/>
      <c r="W534" s="655" t="s">
        <v>175</v>
      </c>
      <c r="X534" s="656"/>
      <c r="Y534" s="655" t="s">
        <v>174</v>
      </c>
      <c r="Z534" s="675">
        <f>2*26</f>
        <v>52</v>
      </c>
      <c r="AA534" s="801"/>
      <c r="AB534" s="792"/>
      <c r="AC534" s="792"/>
      <c r="AD534" s="792"/>
      <c r="AE534" s="792"/>
      <c r="AF534" s="792"/>
    </row>
    <row r="535" spans="2:32" s="404" customFormat="1" ht="39" customHeight="1" x14ac:dyDescent="0.2">
      <c r="B535" s="824"/>
      <c r="C535" s="825"/>
      <c r="D535" s="792"/>
      <c r="E535" s="829"/>
      <c r="F535" s="832"/>
      <c r="G535" s="835"/>
      <c r="H535" s="829"/>
      <c r="I535" s="416" t="s">
        <v>173</v>
      </c>
      <c r="J535" s="621" t="s">
        <v>192</v>
      </c>
      <c r="K535" s="615" t="s">
        <v>171</v>
      </c>
      <c r="L535" s="622"/>
      <c r="M535" s="416" t="s">
        <v>170</v>
      </c>
      <c r="N535" s="428"/>
      <c r="O535" s="416" t="s">
        <v>169</v>
      </c>
      <c r="P535" s="426"/>
      <c r="Q535" s="416" t="s">
        <v>169</v>
      </c>
      <c r="R535" s="426"/>
      <c r="S535" s="416" t="s">
        <v>169</v>
      </c>
      <c r="T535" s="426"/>
      <c r="U535" s="416" t="s">
        <v>169</v>
      </c>
      <c r="V535" s="426"/>
      <c r="W535" s="655" t="s">
        <v>169</v>
      </c>
      <c r="X535" s="656">
        <v>1.2E-2</v>
      </c>
      <c r="Y535" s="777"/>
      <c r="Z535" s="778"/>
      <c r="AA535" s="801"/>
      <c r="AB535" s="792"/>
      <c r="AC535" s="792"/>
      <c r="AD535" s="792"/>
      <c r="AE535" s="792"/>
      <c r="AF535" s="792"/>
    </row>
    <row r="536" spans="2:32" s="404" customFormat="1" ht="15" customHeight="1" x14ac:dyDescent="0.2">
      <c r="B536" s="824"/>
      <c r="C536" s="825"/>
      <c r="D536" s="792"/>
      <c r="E536" s="829"/>
      <c r="F536" s="832"/>
      <c r="G536" s="835"/>
      <c r="H536" s="829"/>
      <c r="I536" s="416" t="s">
        <v>168</v>
      </c>
      <c r="J536" s="622">
        <v>80</v>
      </c>
      <c r="K536" s="615" t="s">
        <v>167</v>
      </c>
      <c r="L536" s="622"/>
      <c r="M536" s="816"/>
      <c r="N536" s="817"/>
      <c r="O536" s="416" t="s">
        <v>166</v>
      </c>
      <c r="P536" s="426">
        <f>IF(P534="",P535-P533,P535-P534)</f>
        <v>0</v>
      </c>
      <c r="Q536" s="416" t="s">
        <v>166</v>
      </c>
      <c r="R536" s="426">
        <f>IF(R534="",R535-R533,R535-R534)</f>
        <v>0</v>
      </c>
      <c r="S536" s="416" t="s">
        <v>166</v>
      </c>
      <c r="T536" s="426">
        <f>IF(T534="",T535-T533,T535-T534)</f>
        <v>0</v>
      </c>
      <c r="U536" s="416" t="s">
        <v>166</v>
      </c>
      <c r="V536" s="426">
        <f>IF(V534="",V535-V533,V535-V534)</f>
        <v>0</v>
      </c>
      <c r="W536" s="655" t="s">
        <v>166</v>
      </c>
      <c r="X536" s="656">
        <f>IF(X534="",X535-X533,X535-X534)</f>
        <v>-0.02</v>
      </c>
      <c r="Y536" s="777"/>
      <c r="Z536" s="778"/>
      <c r="AA536" s="801"/>
      <c r="AB536" s="792"/>
      <c r="AC536" s="792"/>
      <c r="AD536" s="792"/>
      <c r="AE536" s="792"/>
      <c r="AF536" s="792"/>
    </row>
    <row r="537" spans="2:32" s="404" customFormat="1" ht="15" customHeight="1" x14ac:dyDescent="0.2">
      <c r="B537" s="824"/>
      <c r="C537" s="825"/>
      <c r="D537" s="792"/>
      <c r="E537" s="829"/>
      <c r="F537" s="832"/>
      <c r="G537" s="835"/>
      <c r="H537" s="829"/>
      <c r="I537" s="416" t="s">
        <v>165</v>
      </c>
      <c r="J537" s="617">
        <v>43832</v>
      </c>
      <c r="K537" s="615" t="s">
        <v>164</v>
      </c>
      <c r="L537" s="617"/>
      <c r="M537" s="816"/>
      <c r="N537" s="817"/>
      <c r="O537" s="816"/>
      <c r="P537" s="817"/>
      <c r="Q537" s="816"/>
      <c r="R537" s="817"/>
      <c r="S537" s="816"/>
      <c r="T537" s="817"/>
      <c r="U537" s="816"/>
      <c r="V537" s="817"/>
      <c r="W537" s="777"/>
      <c r="X537" s="778"/>
      <c r="Y537" s="777"/>
      <c r="Z537" s="778"/>
      <c r="AA537" s="801"/>
      <c r="AB537" s="792"/>
      <c r="AC537" s="792"/>
      <c r="AD537" s="792"/>
      <c r="AE537" s="792"/>
      <c r="AF537" s="792"/>
    </row>
    <row r="538" spans="2:32" s="404" customFormat="1" ht="15" customHeight="1" x14ac:dyDescent="0.2">
      <c r="B538" s="826"/>
      <c r="C538" s="827"/>
      <c r="D538" s="793"/>
      <c r="E538" s="830"/>
      <c r="F538" s="833"/>
      <c r="G538" s="836"/>
      <c r="H538" s="830"/>
      <c r="I538" s="406" t="s">
        <v>158</v>
      </c>
      <c r="J538" s="681">
        <v>43969</v>
      </c>
      <c r="K538" s="789"/>
      <c r="L538" s="790"/>
      <c r="M538" s="818"/>
      <c r="N538" s="819"/>
      <c r="O538" s="818"/>
      <c r="P538" s="819"/>
      <c r="Q538" s="818"/>
      <c r="R538" s="819"/>
      <c r="S538" s="818"/>
      <c r="T538" s="819"/>
      <c r="U538" s="818"/>
      <c r="V538" s="819"/>
      <c r="W538" s="779"/>
      <c r="X538" s="780"/>
      <c r="Y538" s="779"/>
      <c r="Z538" s="780"/>
      <c r="AA538" s="802"/>
      <c r="AB538" s="793"/>
      <c r="AC538" s="793"/>
      <c r="AD538" s="793"/>
      <c r="AE538" s="793"/>
      <c r="AF538" s="793"/>
    </row>
    <row r="539" spans="2:32" s="404" customFormat="1" ht="12.75" customHeight="1" x14ac:dyDescent="0.2">
      <c r="B539" s="822" t="s">
        <v>1970</v>
      </c>
      <c r="C539" s="823"/>
      <c r="D539" s="791" t="s">
        <v>207</v>
      </c>
      <c r="E539" s="828" t="s">
        <v>270</v>
      </c>
      <c r="F539" s="831"/>
      <c r="G539" s="834" t="s">
        <v>218</v>
      </c>
      <c r="H539" s="828"/>
      <c r="I539" s="434" t="s">
        <v>184</v>
      </c>
      <c r="J539" s="606">
        <v>350000</v>
      </c>
      <c r="K539" s="605" t="s">
        <v>183</v>
      </c>
      <c r="L539" s="631">
        <f>+J544+J542</f>
        <v>43999</v>
      </c>
      <c r="M539" s="434" t="s">
        <v>182</v>
      </c>
      <c r="N539" s="436">
        <f>J539</f>
        <v>350000</v>
      </c>
      <c r="O539" s="434" t="s">
        <v>181</v>
      </c>
      <c r="P539" s="435"/>
      <c r="Q539" s="434" t="s">
        <v>181</v>
      </c>
      <c r="R539" s="435"/>
      <c r="S539" s="434" t="s">
        <v>181</v>
      </c>
      <c r="T539" s="435"/>
      <c r="U539" s="434" t="s">
        <v>181</v>
      </c>
      <c r="V539" s="435"/>
      <c r="W539" s="653" t="s">
        <v>181</v>
      </c>
      <c r="X539" s="654">
        <v>3.5000000000000003E-2</v>
      </c>
      <c r="Y539" s="653" t="s">
        <v>180</v>
      </c>
      <c r="Z539" s="674">
        <v>2</v>
      </c>
      <c r="AA539" s="791" t="s">
        <v>266</v>
      </c>
      <c r="AB539" s="791" t="s">
        <v>266</v>
      </c>
      <c r="AC539" s="791" t="s">
        <v>266</v>
      </c>
      <c r="AD539" s="791" t="s">
        <v>266</v>
      </c>
      <c r="AE539" s="791" t="s">
        <v>266</v>
      </c>
      <c r="AF539" s="791" t="s">
        <v>205</v>
      </c>
    </row>
    <row r="540" spans="2:32" s="404" customFormat="1" ht="15" customHeight="1" x14ac:dyDescent="0.2">
      <c r="B540" s="824"/>
      <c r="C540" s="825"/>
      <c r="D540" s="792"/>
      <c r="E540" s="829"/>
      <c r="F540" s="832"/>
      <c r="G540" s="835"/>
      <c r="H540" s="829"/>
      <c r="I540" s="416" t="s">
        <v>179</v>
      </c>
      <c r="J540" s="616" t="s">
        <v>204</v>
      </c>
      <c r="K540" s="615" t="s">
        <v>177</v>
      </c>
      <c r="L540" s="617"/>
      <c r="M540" s="416" t="s">
        <v>176</v>
      </c>
      <c r="N540" s="428">
        <f>N539</f>
        <v>350000</v>
      </c>
      <c r="O540" s="416" t="s">
        <v>175</v>
      </c>
      <c r="P540" s="426"/>
      <c r="Q540" s="416" t="s">
        <v>175</v>
      </c>
      <c r="R540" s="426"/>
      <c r="S540" s="416" t="s">
        <v>175</v>
      </c>
      <c r="T540" s="426"/>
      <c r="U540" s="416" t="s">
        <v>175</v>
      </c>
      <c r="V540" s="426"/>
      <c r="W540" s="655" t="s">
        <v>175</v>
      </c>
      <c r="X540" s="656"/>
      <c r="Y540" s="655" t="s">
        <v>174</v>
      </c>
      <c r="Z540" s="675">
        <v>44</v>
      </c>
      <c r="AA540" s="792"/>
      <c r="AB540" s="792"/>
      <c r="AC540" s="792"/>
      <c r="AD540" s="792"/>
      <c r="AE540" s="792"/>
      <c r="AF540" s="792"/>
    </row>
    <row r="541" spans="2:32" s="404" customFormat="1" ht="39" customHeight="1" x14ac:dyDescent="0.2">
      <c r="B541" s="824"/>
      <c r="C541" s="825"/>
      <c r="D541" s="792"/>
      <c r="E541" s="829"/>
      <c r="F541" s="832"/>
      <c r="G541" s="835"/>
      <c r="H541" s="829"/>
      <c r="I541" s="416" t="s">
        <v>173</v>
      </c>
      <c r="J541" s="621" t="s">
        <v>192</v>
      </c>
      <c r="K541" s="615" t="s">
        <v>171</v>
      </c>
      <c r="L541" s="622"/>
      <c r="M541" s="416" t="s">
        <v>170</v>
      </c>
      <c r="N541" s="428"/>
      <c r="O541" s="416" t="s">
        <v>169</v>
      </c>
      <c r="P541" s="426"/>
      <c r="Q541" s="416" t="s">
        <v>169</v>
      </c>
      <c r="R541" s="426"/>
      <c r="S541" s="416" t="s">
        <v>169</v>
      </c>
      <c r="T541" s="426"/>
      <c r="U541" s="416" t="s">
        <v>169</v>
      </c>
      <c r="V541" s="426"/>
      <c r="W541" s="655" t="s">
        <v>169</v>
      </c>
      <c r="X541" s="656">
        <v>1.2E-2</v>
      </c>
      <c r="Y541" s="777"/>
      <c r="Z541" s="778"/>
      <c r="AA541" s="792"/>
      <c r="AB541" s="792"/>
      <c r="AC541" s="792"/>
      <c r="AD541" s="792"/>
      <c r="AE541" s="792"/>
      <c r="AF541" s="792"/>
    </row>
    <row r="542" spans="2:32" s="404" customFormat="1" ht="15" customHeight="1" x14ac:dyDescent="0.2">
      <c r="B542" s="824"/>
      <c r="C542" s="825"/>
      <c r="D542" s="792"/>
      <c r="E542" s="829"/>
      <c r="F542" s="832"/>
      <c r="G542" s="835"/>
      <c r="H542" s="829"/>
      <c r="I542" s="416" t="s">
        <v>168</v>
      </c>
      <c r="J542" s="622">
        <v>30</v>
      </c>
      <c r="K542" s="615" t="s">
        <v>167</v>
      </c>
      <c r="L542" s="622"/>
      <c r="M542" s="816"/>
      <c r="N542" s="817"/>
      <c r="O542" s="416" t="s">
        <v>166</v>
      </c>
      <c r="P542" s="426">
        <f>IF(P540="",P541-P539,P541-P540)</f>
        <v>0</v>
      </c>
      <c r="Q542" s="416" t="s">
        <v>166</v>
      </c>
      <c r="R542" s="426">
        <f>IF(R540="",R541-R539,R541-R540)</f>
        <v>0</v>
      </c>
      <c r="S542" s="416" t="s">
        <v>166</v>
      </c>
      <c r="T542" s="426">
        <f>IF(T540="",T541-T539,T541-T540)</f>
        <v>0</v>
      </c>
      <c r="U542" s="416" t="s">
        <v>166</v>
      </c>
      <c r="V542" s="426">
        <f>IF(V540="",V541-V539,V541-V540)</f>
        <v>0</v>
      </c>
      <c r="W542" s="655" t="s">
        <v>166</v>
      </c>
      <c r="X542" s="656">
        <f>IF(X540="",X541-X539,X541-X540)</f>
        <v>-2.3000000000000003E-2</v>
      </c>
      <c r="Y542" s="777"/>
      <c r="Z542" s="778"/>
      <c r="AA542" s="792"/>
      <c r="AB542" s="792"/>
      <c r="AC542" s="792"/>
      <c r="AD542" s="792"/>
      <c r="AE542" s="792"/>
      <c r="AF542" s="792"/>
    </row>
    <row r="543" spans="2:32" s="404" customFormat="1" ht="15" customHeight="1" x14ac:dyDescent="0.2">
      <c r="B543" s="824"/>
      <c r="C543" s="825"/>
      <c r="D543" s="792"/>
      <c r="E543" s="829"/>
      <c r="F543" s="832"/>
      <c r="G543" s="835"/>
      <c r="H543" s="829"/>
      <c r="I543" s="416" t="s">
        <v>165</v>
      </c>
      <c r="J543" s="617">
        <v>43832</v>
      </c>
      <c r="K543" s="615" t="s">
        <v>164</v>
      </c>
      <c r="L543" s="617"/>
      <c r="M543" s="816"/>
      <c r="N543" s="817"/>
      <c r="O543" s="816"/>
      <c r="P543" s="817"/>
      <c r="Q543" s="816"/>
      <c r="R543" s="817"/>
      <c r="S543" s="816"/>
      <c r="T543" s="817"/>
      <c r="U543" s="816"/>
      <c r="V543" s="817"/>
      <c r="W543" s="777"/>
      <c r="X543" s="778"/>
      <c r="Y543" s="777"/>
      <c r="Z543" s="778"/>
      <c r="AA543" s="792"/>
      <c r="AB543" s="792"/>
      <c r="AC543" s="792"/>
      <c r="AD543" s="792"/>
      <c r="AE543" s="792"/>
      <c r="AF543" s="792"/>
    </row>
    <row r="544" spans="2:32" s="404" customFormat="1" ht="15" customHeight="1" x14ac:dyDescent="0.2">
      <c r="B544" s="826"/>
      <c r="C544" s="827"/>
      <c r="D544" s="793"/>
      <c r="E544" s="830"/>
      <c r="F544" s="833"/>
      <c r="G544" s="836"/>
      <c r="H544" s="830"/>
      <c r="I544" s="406" t="s">
        <v>158</v>
      </c>
      <c r="J544" s="681">
        <v>43969</v>
      </c>
      <c r="K544" s="789"/>
      <c r="L544" s="790"/>
      <c r="M544" s="818"/>
      <c r="N544" s="819"/>
      <c r="O544" s="818"/>
      <c r="P544" s="819"/>
      <c r="Q544" s="818"/>
      <c r="R544" s="819"/>
      <c r="S544" s="818"/>
      <c r="T544" s="819"/>
      <c r="U544" s="818"/>
      <c r="V544" s="819"/>
      <c r="W544" s="779"/>
      <c r="X544" s="780"/>
      <c r="Y544" s="779"/>
      <c r="Z544" s="780"/>
      <c r="AA544" s="793"/>
      <c r="AB544" s="793"/>
      <c r="AC544" s="793"/>
      <c r="AD544" s="793"/>
      <c r="AE544" s="793"/>
      <c r="AF544" s="793"/>
    </row>
    <row r="545" spans="2:32" s="404" customFormat="1" ht="12.75" customHeight="1" x14ac:dyDescent="0.2">
      <c r="B545" s="822" t="s">
        <v>1973</v>
      </c>
      <c r="C545" s="823"/>
      <c r="D545" s="791" t="s">
        <v>207</v>
      </c>
      <c r="E545" s="828" t="s">
        <v>270</v>
      </c>
      <c r="F545" s="831"/>
      <c r="G545" s="834" t="s">
        <v>218</v>
      </c>
      <c r="H545" s="828"/>
      <c r="I545" s="434" t="s">
        <v>184</v>
      </c>
      <c r="J545" s="606">
        <v>525000</v>
      </c>
      <c r="K545" s="434" t="s">
        <v>183</v>
      </c>
      <c r="L545" s="631">
        <f>+J550+J548</f>
        <v>44014</v>
      </c>
      <c r="M545" s="434" t="s">
        <v>182</v>
      </c>
      <c r="N545" s="436">
        <f>J545</f>
        <v>525000</v>
      </c>
      <c r="O545" s="434" t="s">
        <v>181</v>
      </c>
      <c r="P545" s="435"/>
      <c r="Q545" s="434" t="s">
        <v>181</v>
      </c>
      <c r="R545" s="435"/>
      <c r="S545" s="434" t="s">
        <v>181</v>
      </c>
      <c r="T545" s="435"/>
      <c r="U545" s="434" t="s">
        <v>181</v>
      </c>
      <c r="V545" s="435"/>
      <c r="W545" s="653" t="s">
        <v>181</v>
      </c>
      <c r="X545" s="654">
        <v>6.5000000000000002E-2</v>
      </c>
      <c r="Y545" s="653" t="s">
        <v>180</v>
      </c>
      <c r="Z545" s="674">
        <v>2</v>
      </c>
      <c r="AA545" s="791" t="s">
        <v>266</v>
      </c>
      <c r="AB545" s="791" t="s">
        <v>266</v>
      </c>
      <c r="AC545" s="791" t="s">
        <v>266</v>
      </c>
      <c r="AD545" s="791" t="s">
        <v>266</v>
      </c>
      <c r="AE545" s="791" t="s">
        <v>266</v>
      </c>
      <c r="AF545" s="791" t="s">
        <v>2177</v>
      </c>
    </row>
    <row r="546" spans="2:32" s="404" customFormat="1" ht="15" customHeight="1" x14ac:dyDescent="0.2">
      <c r="B546" s="824"/>
      <c r="C546" s="825"/>
      <c r="D546" s="792"/>
      <c r="E546" s="829"/>
      <c r="F546" s="832"/>
      <c r="G546" s="835"/>
      <c r="H546" s="829"/>
      <c r="I546" s="416" t="s">
        <v>179</v>
      </c>
      <c r="J546" s="616" t="s">
        <v>204</v>
      </c>
      <c r="K546" s="416" t="s">
        <v>177</v>
      </c>
      <c r="L546" s="617"/>
      <c r="M546" s="416" t="s">
        <v>176</v>
      </c>
      <c r="N546" s="428">
        <f>N545</f>
        <v>525000</v>
      </c>
      <c r="O546" s="416" t="s">
        <v>175</v>
      </c>
      <c r="P546" s="426"/>
      <c r="Q546" s="416" t="s">
        <v>175</v>
      </c>
      <c r="R546" s="426"/>
      <c r="S546" s="416" t="s">
        <v>175</v>
      </c>
      <c r="T546" s="426"/>
      <c r="U546" s="416" t="s">
        <v>175</v>
      </c>
      <c r="V546" s="426"/>
      <c r="W546" s="655" t="s">
        <v>175</v>
      </c>
      <c r="X546" s="656"/>
      <c r="Y546" s="655" t="s">
        <v>174</v>
      </c>
      <c r="Z546" s="675">
        <f>2*21</f>
        <v>42</v>
      </c>
      <c r="AA546" s="792"/>
      <c r="AB546" s="792"/>
      <c r="AC546" s="792"/>
      <c r="AD546" s="792"/>
      <c r="AE546" s="792"/>
      <c r="AF546" s="792"/>
    </row>
    <row r="547" spans="2:32" s="404" customFormat="1" ht="39" customHeight="1" x14ac:dyDescent="0.2">
      <c r="B547" s="824"/>
      <c r="C547" s="825"/>
      <c r="D547" s="792"/>
      <c r="E547" s="829"/>
      <c r="F547" s="832"/>
      <c r="G547" s="835"/>
      <c r="H547" s="829"/>
      <c r="I547" s="416" t="s">
        <v>173</v>
      </c>
      <c r="J547" s="621" t="s">
        <v>192</v>
      </c>
      <c r="K547" s="416" t="s">
        <v>171</v>
      </c>
      <c r="L547" s="622"/>
      <c r="M547" s="416" t="s">
        <v>170</v>
      </c>
      <c r="N547" s="428"/>
      <c r="O547" s="416" t="s">
        <v>169</v>
      </c>
      <c r="P547" s="426"/>
      <c r="Q547" s="416" t="s">
        <v>169</v>
      </c>
      <c r="R547" s="426"/>
      <c r="S547" s="416" t="s">
        <v>169</v>
      </c>
      <c r="T547" s="426"/>
      <c r="U547" s="416" t="s">
        <v>169</v>
      </c>
      <c r="V547" s="426"/>
      <c r="W547" s="655" t="s">
        <v>169</v>
      </c>
      <c r="X547" s="656">
        <v>1.2E-2</v>
      </c>
      <c r="Y547" s="777"/>
      <c r="Z547" s="778"/>
      <c r="AA547" s="792"/>
      <c r="AB547" s="792"/>
      <c r="AC547" s="792"/>
      <c r="AD547" s="792"/>
      <c r="AE547" s="792"/>
      <c r="AF547" s="792"/>
    </row>
    <row r="548" spans="2:32" s="404" customFormat="1" ht="15" customHeight="1" x14ac:dyDescent="0.2">
      <c r="B548" s="824"/>
      <c r="C548" s="825"/>
      <c r="D548" s="792"/>
      <c r="E548" s="829"/>
      <c r="F548" s="832"/>
      <c r="G548" s="835"/>
      <c r="H548" s="829"/>
      <c r="I548" s="416" t="s">
        <v>168</v>
      </c>
      <c r="J548" s="622">
        <v>45</v>
      </c>
      <c r="K548" s="416" t="s">
        <v>167</v>
      </c>
      <c r="L548" s="622"/>
      <c r="M548" s="816"/>
      <c r="N548" s="817"/>
      <c r="O548" s="416" t="s">
        <v>166</v>
      </c>
      <c r="P548" s="426">
        <f>IF(P546="",P547-P545,P547-P546)</f>
        <v>0</v>
      </c>
      <c r="Q548" s="416" t="s">
        <v>166</v>
      </c>
      <c r="R548" s="426">
        <f>IF(R546="",R547-R545,R547-R546)</f>
        <v>0</v>
      </c>
      <c r="S548" s="416" t="s">
        <v>166</v>
      </c>
      <c r="T548" s="426">
        <f>IF(T546="",T547-T545,T547-T546)</f>
        <v>0</v>
      </c>
      <c r="U548" s="416" t="s">
        <v>166</v>
      </c>
      <c r="V548" s="426">
        <f>IF(V546="",V547-V545,V547-V546)</f>
        <v>0</v>
      </c>
      <c r="W548" s="655" t="s">
        <v>166</v>
      </c>
      <c r="X548" s="656">
        <f>IF(X546="",X547-X545,X547-X546)</f>
        <v>-5.3000000000000005E-2</v>
      </c>
      <c r="Y548" s="777"/>
      <c r="Z548" s="778"/>
      <c r="AA548" s="792"/>
      <c r="AB548" s="792"/>
      <c r="AC548" s="792"/>
      <c r="AD548" s="792"/>
      <c r="AE548" s="792"/>
      <c r="AF548" s="792"/>
    </row>
    <row r="549" spans="2:32" s="404" customFormat="1" ht="15" customHeight="1" x14ac:dyDescent="0.2">
      <c r="B549" s="824"/>
      <c r="C549" s="825"/>
      <c r="D549" s="792"/>
      <c r="E549" s="829"/>
      <c r="F549" s="832"/>
      <c r="G549" s="835"/>
      <c r="H549" s="829"/>
      <c r="I549" s="416" t="s">
        <v>165</v>
      </c>
      <c r="J549" s="617">
        <v>43832</v>
      </c>
      <c r="K549" s="416" t="s">
        <v>164</v>
      </c>
      <c r="L549" s="617"/>
      <c r="M549" s="816"/>
      <c r="N549" s="817"/>
      <c r="O549" s="816"/>
      <c r="P549" s="817"/>
      <c r="Q549" s="816"/>
      <c r="R549" s="817"/>
      <c r="S549" s="816"/>
      <c r="T549" s="817"/>
      <c r="U549" s="816"/>
      <c r="V549" s="817"/>
      <c r="W549" s="777"/>
      <c r="X549" s="778"/>
      <c r="Y549" s="777"/>
      <c r="Z549" s="778"/>
      <c r="AA549" s="792"/>
      <c r="AB549" s="792"/>
      <c r="AC549" s="792"/>
      <c r="AD549" s="792"/>
      <c r="AE549" s="792"/>
      <c r="AF549" s="792"/>
    </row>
    <row r="550" spans="2:32" s="404" customFormat="1" ht="15" customHeight="1" x14ac:dyDescent="0.2">
      <c r="B550" s="826"/>
      <c r="C550" s="827"/>
      <c r="D550" s="793"/>
      <c r="E550" s="830"/>
      <c r="F550" s="833"/>
      <c r="G550" s="836"/>
      <c r="H550" s="830"/>
      <c r="I550" s="406" t="s">
        <v>158</v>
      </c>
      <c r="J550" s="681">
        <v>43969</v>
      </c>
      <c r="K550" s="820"/>
      <c r="L550" s="821"/>
      <c r="M550" s="818"/>
      <c r="N550" s="819"/>
      <c r="O550" s="818"/>
      <c r="P550" s="819"/>
      <c r="Q550" s="818"/>
      <c r="R550" s="819"/>
      <c r="S550" s="818"/>
      <c r="T550" s="819"/>
      <c r="U550" s="818"/>
      <c r="V550" s="819"/>
      <c r="W550" s="779"/>
      <c r="X550" s="780"/>
      <c r="Y550" s="779"/>
      <c r="Z550" s="780"/>
      <c r="AA550" s="793"/>
      <c r="AB550" s="793"/>
      <c r="AC550" s="793"/>
      <c r="AD550" s="793"/>
      <c r="AE550" s="793"/>
      <c r="AF550" s="793"/>
    </row>
    <row r="551" spans="2:32" s="404" customFormat="1" ht="12.75" customHeight="1" x14ac:dyDescent="0.2">
      <c r="B551" s="822" t="s">
        <v>1976</v>
      </c>
      <c r="C551" s="823"/>
      <c r="D551" s="791" t="s">
        <v>207</v>
      </c>
      <c r="E551" s="828" t="s">
        <v>270</v>
      </c>
      <c r="F551" s="831"/>
      <c r="G551" s="834" t="s">
        <v>218</v>
      </c>
      <c r="H551" s="828"/>
      <c r="I551" s="434" t="s">
        <v>184</v>
      </c>
      <c r="J551" s="606">
        <v>300000</v>
      </c>
      <c r="K551" s="605" t="s">
        <v>183</v>
      </c>
      <c r="L551" s="631">
        <f>+J556+30</f>
        <v>43999</v>
      </c>
      <c r="M551" s="434" t="s">
        <v>182</v>
      </c>
      <c r="N551" s="436">
        <f>J551</f>
        <v>300000</v>
      </c>
      <c r="O551" s="434" t="s">
        <v>181</v>
      </c>
      <c r="P551" s="435"/>
      <c r="Q551" s="434" t="s">
        <v>181</v>
      </c>
      <c r="R551" s="435"/>
      <c r="S551" s="434" t="s">
        <v>181</v>
      </c>
      <c r="T551" s="435"/>
      <c r="U551" s="434" t="s">
        <v>181</v>
      </c>
      <c r="V551" s="435"/>
      <c r="W551" s="653" t="s">
        <v>181</v>
      </c>
      <c r="X551" s="654">
        <v>1</v>
      </c>
      <c r="Y551" s="653" t="s">
        <v>180</v>
      </c>
      <c r="Z551" s="674">
        <v>3</v>
      </c>
      <c r="AA551" s="791" t="s">
        <v>266</v>
      </c>
      <c r="AB551" s="791" t="s">
        <v>266</v>
      </c>
      <c r="AC551" s="791" t="s">
        <v>266</v>
      </c>
      <c r="AD551" s="791" t="s">
        <v>266</v>
      </c>
      <c r="AE551" s="791" t="s">
        <v>266</v>
      </c>
      <c r="AF551" s="791" t="s">
        <v>2163</v>
      </c>
    </row>
    <row r="552" spans="2:32" s="404" customFormat="1" ht="15" customHeight="1" x14ac:dyDescent="0.2">
      <c r="B552" s="824"/>
      <c r="C552" s="825"/>
      <c r="D552" s="792"/>
      <c r="E552" s="829"/>
      <c r="F552" s="832"/>
      <c r="G552" s="835"/>
      <c r="H552" s="829"/>
      <c r="I552" s="416" t="s">
        <v>179</v>
      </c>
      <c r="J552" s="616" t="s">
        <v>204</v>
      </c>
      <c r="K552" s="615" t="s">
        <v>177</v>
      </c>
      <c r="L552" s="682" t="s">
        <v>2162</v>
      </c>
      <c r="M552" s="416" t="s">
        <v>176</v>
      </c>
      <c r="N552" s="428">
        <f>N551</f>
        <v>300000</v>
      </c>
      <c r="O552" s="416" t="s">
        <v>175</v>
      </c>
      <c r="P552" s="426"/>
      <c r="Q552" s="416" t="s">
        <v>175</v>
      </c>
      <c r="R552" s="426"/>
      <c r="S552" s="416" t="s">
        <v>175</v>
      </c>
      <c r="T552" s="426"/>
      <c r="U552" s="416" t="s">
        <v>175</v>
      </c>
      <c r="V552" s="426"/>
      <c r="W552" s="655" t="s">
        <v>175</v>
      </c>
      <c r="X552" s="656"/>
      <c r="Y552" s="655" t="s">
        <v>174</v>
      </c>
      <c r="Z552" s="675">
        <f>3*22</f>
        <v>66</v>
      </c>
      <c r="AA552" s="792"/>
      <c r="AB552" s="792"/>
      <c r="AC552" s="792"/>
      <c r="AD552" s="792"/>
      <c r="AE552" s="792"/>
      <c r="AF552" s="792"/>
    </row>
    <row r="553" spans="2:32" s="404" customFormat="1" ht="39" customHeight="1" x14ac:dyDescent="0.2">
      <c r="B553" s="824"/>
      <c r="C553" s="825"/>
      <c r="D553" s="792"/>
      <c r="E553" s="829"/>
      <c r="F553" s="832"/>
      <c r="G553" s="835"/>
      <c r="H553" s="829"/>
      <c r="I553" s="416" t="s">
        <v>173</v>
      </c>
      <c r="J553" s="621" t="s">
        <v>192</v>
      </c>
      <c r="K553" s="615" t="s">
        <v>171</v>
      </c>
      <c r="L553" s="622">
        <v>80</v>
      </c>
      <c r="M553" s="416" t="s">
        <v>170</v>
      </c>
      <c r="N553" s="428"/>
      <c r="O553" s="416" t="s">
        <v>169</v>
      </c>
      <c r="P553" s="426"/>
      <c r="Q553" s="416" t="s">
        <v>169</v>
      </c>
      <c r="R553" s="426"/>
      <c r="S553" s="416" t="s">
        <v>169</v>
      </c>
      <c r="T553" s="426"/>
      <c r="U553" s="416" t="s">
        <v>169</v>
      </c>
      <c r="V553" s="426"/>
      <c r="W553" s="655" t="s">
        <v>169</v>
      </c>
      <c r="X553" s="656">
        <v>0.61299999999999999</v>
      </c>
      <c r="Y553" s="777"/>
      <c r="Z553" s="778"/>
      <c r="AA553" s="792"/>
      <c r="AB553" s="792"/>
      <c r="AC553" s="792"/>
      <c r="AD553" s="792"/>
      <c r="AE553" s="792"/>
      <c r="AF553" s="792"/>
    </row>
    <row r="554" spans="2:32" s="404" customFormat="1" ht="15" customHeight="1" x14ac:dyDescent="0.2">
      <c r="B554" s="824"/>
      <c r="C554" s="825"/>
      <c r="D554" s="792"/>
      <c r="E554" s="829"/>
      <c r="F554" s="832"/>
      <c r="G554" s="835"/>
      <c r="H554" s="829"/>
      <c r="I554" s="416" t="s">
        <v>168</v>
      </c>
      <c r="J554" s="622">
        <v>30</v>
      </c>
      <c r="K554" s="615" t="s">
        <v>167</v>
      </c>
      <c r="L554" s="622">
        <v>56</v>
      </c>
      <c r="M554" s="816"/>
      <c r="N554" s="817"/>
      <c r="O554" s="416" t="s">
        <v>166</v>
      </c>
      <c r="P554" s="426">
        <f>IF(P552="",P553-P551,P553-P552)</f>
        <v>0</v>
      </c>
      <c r="Q554" s="416" t="s">
        <v>166</v>
      </c>
      <c r="R554" s="426">
        <f>IF(R552="",R553-R551,R553-R552)</f>
        <v>0</v>
      </c>
      <c r="S554" s="416" t="s">
        <v>166</v>
      </c>
      <c r="T554" s="426">
        <f>IF(T552="",T553-T551,T553-T552)</f>
        <v>0</v>
      </c>
      <c r="U554" s="416" t="s">
        <v>166</v>
      </c>
      <c r="V554" s="426">
        <f>IF(V552="",V553-V551,V553-V552)</f>
        <v>0</v>
      </c>
      <c r="W554" s="655" t="s">
        <v>166</v>
      </c>
      <c r="X554" s="656">
        <f>IF(X552="",X553-X551,X553-X552)</f>
        <v>-0.38700000000000001</v>
      </c>
      <c r="Y554" s="777"/>
      <c r="Z554" s="778"/>
      <c r="AA554" s="792"/>
      <c r="AB554" s="792"/>
      <c r="AC554" s="792"/>
      <c r="AD554" s="792"/>
      <c r="AE554" s="792"/>
      <c r="AF554" s="792"/>
    </row>
    <row r="555" spans="2:32" s="404" customFormat="1" ht="15" customHeight="1" x14ac:dyDescent="0.2">
      <c r="B555" s="824"/>
      <c r="C555" s="825"/>
      <c r="D555" s="792"/>
      <c r="E555" s="829"/>
      <c r="F555" s="832"/>
      <c r="G555" s="835"/>
      <c r="H555" s="829"/>
      <c r="I555" s="416" t="s">
        <v>165</v>
      </c>
      <c r="J555" s="617">
        <v>43832</v>
      </c>
      <c r="K555" s="615" t="s">
        <v>164</v>
      </c>
      <c r="L555" s="682"/>
      <c r="M555" s="816"/>
      <c r="N555" s="817"/>
      <c r="O555" s="816"/>
      <c r="P555" s="817"/>
      <c r="Q555" s="816"/>
      <c r="R555" s="817"/>
      <c r="S555" s="816"/>
      <c r="T555" s="817"/>
      <c r="U555" s="816"/>
      <c r="V555" s="817"/>
      <c r="W555" s="777"/>
      <c r="X555" s="778"/>
      <c r="Y555" s="777"/>
      <c r="Z555" s="778"/>
      <c r="AA555" s="792"/>
      <c r="AB555" s="792"/>
      <c r="AC555" s="792"/>
      <c r="AD555" s="792"/>
      <c r="AE555" s="792"/>
      <c r="AF555" s="792"/>
    </row>
    <row r="556" spans="2:32" s="404" customFormat="1" ht="15" customHeight="1" x14ac:dyDescent="0.2">
      <c r="B556" s="826"/>
      <c r="C556" s="827"/>
      <c r="D556" s="793"/>
      <c r="E556" s="830"/>
      <c r="F556" s="833"/>
      <c r="G556" s="836"/>
      <c r="H556" s="830"/>
      <c r="I556" s="406" t="s">
        <v>158</v>
      </c>
      <c r="J556" s="681">
        <v>43969</v>
      </c>
      <c r="K556" s="789"/>
      <c r="L556" s="790"/>
      <c r="M556" s="818"/>
      <c r="N556" s="819"/>
      <c r="O556" s="818"/>
      <c r="P556" s="819"/>
      <c r="Q556" s="818"/>
      <c r="R556" s="819"/>
      <c r="S556" s="818"/>
      <c r="T556" s="819"/>
      <c r="U556" s="818"/>
      <c r="V556" s="819"/>
      <c r="W556" s="779"/>
      <c r="X556" s="780"/>
      <c r="Y556" s="779"/>
      <c r="Z556" s="780"/>
      <c r="AA556" s="793"/>
      <c r="AB556" s="793"/>
      <c r="AC556" s="793"/>
      <c r="AD556" s="793"/>
      <c r="AE556" s="793"/>
      <c r="AF556" s="793"/>
    </row>
    <row r="557" spans="2:32" s="404" customFormat="1" ht="12.75" customHeight="1" x14ac:dyDescent="0.2">
      <c r="B557" s="822" t="s">
        <v>1978</v>
      </c>
      <c r="C557" s="823"/>
      <c r="D557" s="791" t="s">
        <v>207</v>
      </c>
      <c r="E557" s="828" t="s">
        <v>270</v>
      </c>
      <c r="F557" s="831"/>
      <c r="G557" s="834" t="s">
        <v>218</v>
      </c>
      <c r="H557" s="828"/>
      <c r="I557" s="434" t="s">
        <v>184</v>
      </c>
      <c r="J557" s="606">
        <v>1400000</v>
      </c>
      <c r="K557" s="434" t="s">
        <v>183</v>
      </c>
      <c r="L557" s="631">
        <f>+J562+J560</f>
        <v>44089</v>
      </c>
      <c r="M557" s="434" t="s">
        <v>182</v>
      </c>
      <c r="N557" s="436">
        <f>J557</f>
        <v>1400000</v>
      </c>
      <c r="O557" s="434" t="s">
        <v>181</v>
      </c>
      <c r="P557" s="435"/>
      <c r="Q557" s="434" t="s">
        <v>181</v>
      </c>
      <c r="R557" s="435"/>
      <c r="S557" s="434" t="s">
        <v>181</v>
      </c>
      <c r="T557" s="435"/>
      <c r="U557" s="434" t="s">
        <v>181</v>
      </c>
      <c r="V557" s="435"/>
      <c r="W557" s="653" t="s">
        <v>181</v>
      </c>
      <c r="X557" s="654">
        <v>0.41199999999999998</v>
      </c>
      <c r="Y557" s="653" t="s">
        <v>180</v>
      </c>
      <c r="Z557" s="674">
        <v>4</v>
      </c>
      <c r="AA557" s="791" t="s">
        <v>301</v>
      </c>
      <c r="AB557" s="791" t="s">
        <v>301</v>
      </c>
      <c r="AC557" s="791" t="s">
        <v>301</v>
      </c>
      <c r="AD557" s="791" t="s">
        <v>301</v>
      </c>
      <c r="AE557" s="791" t="s">
        <v>301</v>
      </c>
      <c r="AF557" s="791" t="s">
        <v>2161</v>
      </c>
    </row>
    <row r="558" spans="2:32" s="404" customFormat="1" ht="15" customHeight="1" x14ac:dyDescent="0.2">
      <c r="B558" s="824"/>
      <c r="C558" s="825"/>
      <c r="D558" s="792"/>
      <c r="E558" s="829"/>
      <c r="F558" s="832"/>
      <c r="G558" s="835"/>
      <c r="H558" s="829"/>
      <c r="I558" s="416" t="s">
        <v>179</v>
      </c>
      <c r="J558" s="616" t="s">
        <v>204</v>
      </c>
      <c r="K558" s="416" t="s">
        <v>177</v>
      </c>
      <c r="L558" s="415"/>
      <c r="M558" s="416" t="s">
        <v>176</v>
      </c>
      <c r="N558" s="428">
        <f>N557</f>
        <v>1400000</v>
      </c>
      <c r="O558" s="416" t="s">
        <v>175</v>
      </c>
      <c r="P558" s="426"/>
      <c r="Q558" s="416" t="s">
        <v>175</v>
      </c>
      <c r="R558" s="426"/>
      <c r="S558" s="416" t="s">
        <v>175</v>
      </c>
      <c r="T558" s="426"/>
      <c r="U558" s="416" t="s">
        <v>175</v>
      </c>
      <c r="V558" s="426"/>
      <c r="W558" s="655" t="s">
        <v>175</v>
      </c>
      <c r="X558" s="656"/>
      <c r="Y558" s="655" t="s">
        <v>174</v>
      </c>
      <c r="Z558" s="675">
        <f>4*22</f>
        <v>88</v>
      </c>
      <c r="AA558" s="792"/>
      <c r="AB558" s="792"/>
      <c r="AC558" s="792"/>
      <c r="AD558" s="792"/>
      <c r="AE558" s="792"/>
      <c r="AF558" s="792"/>
    </row>
    <row r="559" spans="2:32" s="404" customFormat="1" ht="39" customHeight="1" x14ac:dyDescent="0.2">
      <c r="B559" s="824"/>
      <c r="C559" s="825"/>
      <c r="D559" s="792"/>
      <c r="E559" s="829"/>
      <c r="F559" s="832"/>
      <c r="G559" s="835"/>
      <c r="H559" s="829"/>
      <c r="I559" s="416" t="s">
        <v>173</v>
      </c>
      <c r="J559" s="621" t="s">
        <v>193</v>
      </c>
      <c r="K559" s="416" t="s">
        <v>171</v>
      </c>
      <c r="L559" s="427"/>
      <c r="M559" s="416" t="s">
        <v>170</v>
      </c>
      <c r="N559" s="428"/>
      <c r="O559" s="416" t="s">
        <v>169</v>
      </c>
      <c r="P559" s="426"/>
      <c r="Q559" s="416" t="s">
        <v>169</v>
      </c>
      <c r="R559" s="426"/>
      <c r="S559" s="416" t="s">
        <v>169</v>
      </c>
      <c r="T559" s="426"/>
      <c r="U559" s="416" t="s">
        <v>169</v>
      </c>
      <c r="V559" s="426"/>
      <c r="W559" s="655" t="s">
        <v>169</v>
      </c>
      <c r="X559" s="656">
        <v>0.39600000000000002</v>
      </c>
      <c r="Y559" s="777"/>
      <c r="Z559" s="778"/>
      <c r="AA559" s="792"/>
      <c r="AB559" s="792"/>
      <c r="AC559" s="792"/>
      <c r="AD559" s="792"/>
      <c r="AE559" s="792"/>
      <c r="AF559" s="792"/>
    </row>
    <row r="560" spans="2:32" s="404" customFormat="1" ht="15" customHeight="1" x14ac:dyDescent="0.2">
      <c r="B560" s="824"/>
      <c r="C560" s="825"/>
      <c r="D560" s="792"/>
      <c r="E560" s="829"/>
      <c r="F560" s="832"/>
      <c r="G560" s="835"/>
      <c r="H560" s="829"/>
      <c r="I560" s="416" t="s">
        <v>168</v>
      </c>
      <c r="J560" s="622">
        <v>120</v>
      </c>
      <c r="K560" s="416" t="s">
        <v>167</v>
      </c>
      <c r="L560" s="427"/>
      <c r="M560" s="816"/>
      <c r="N560" s="817"/>
      <c r="O560" s="416" t="s">
        <v>166</v>
      </c>
      <c r="P560" s="426">
        <f>IF(P558="",P559-P557,P559-P558)</f>
        <v>0</v>
      </c>
      <c r="Q560" s="416" t="s">
        <v>166</v>
      </c>
      <c r="R560" s="426">
        <f>IF(R558="",R559-R557,R559-R558)</f>
        <v>0</v>
      </c>
      <c r="S560" s="416" t="s">
        <v>166</v>
      </c>
      <c r="T560" s="426">
        <f>IF(T558="",T559-T557,T559-T558)</f>
        <v>0</v>
      </c>
      <c r="U560" s="416" t="s">
        <v>166</v>
      </c>
      <c r="V560" s="426">
        <f>IF(V558="",V559-V557,V559-V558)</f>
        <v>0</v>
      </c>
      <c r="W560" s="655" t="s">
        <v>166</v>
      </c>
      <c r="X560" s="656">
        <f>IF(X558="",X559-X557,X559-X558)</f>
        <v>-1.5999999999999959E-2</v>
      </c>
      <c r="Y560" s="777"/>
      <c r="Z560" s="778"/>
      <c r="AA560" s="792"/>
      <c r="AB560" s="792"/>
      <c r="AC560" s="792"/>
      <c r="AD560" s="792"/>
      <c r="AE560" s="792"/>
      <c r="AF560" s="792"/>
    </row>
    <row r="561" spans="1:32" s="404" customFormat="1" ht="15" customHeight="1" x14ac:dyDescent="0.2">
      <c r="B561" s="824"/>
      <c r="C561" s="825"/>
      <c r="D561" s="792"/>
      <c r="E561" s="829"/>
      <c r="F561" s="832"/>
      <c r="G561" s="835"/>
      <c r="H561" s="829"/>
      <c r="I561" s="416" t="s">
        <v>165</v>
      </c>
      <c r="J561" s="617"/>
      <c r="K561" s="416" t="s">
        <v>164</v>
      </c>
      <c r="L561" s="415"/>
      <c r="M561" s="816"/>
      <c r="N561" s="817"/>
      <c r="O561" s="816"/>
      <c r="P561" s="817"/>
      <c r="Q561" s="816"/>
      <c r="R561" s="817"/>
      <c r="S561" s="816"/>
      <c r="T561" s="817"/>
      <c r="U561" s="816"/>
      <c r="V561" s="817"/>
      <c r="W561" s="777"/>
      <c r="X561" s="778"/>
      <c r="Y561" s="777"/>
      <c r="Z561" s="778"/>
      <c r="AA561" s="792"/>
      <c r="AB561" s="792"/>
      <c r="AC561" s="792"/>
      <c r="AD561" s="792"/>
      <c r="AE561" s="792"/>
      <c r="AF561" s="792"/>
    </row>
    <row r="562" spans="1:32" s="404" customFormat="1" ht="15" customHeight="1" x14ac:dyDescent="0.2">
      <c r="B562" s="826"/>
      <c r="C562" s="827"/>
      <c r="D562" s="793"/>
      <c r="E562" s="830"/>
      <c r="F562" s="833"/>
      <c r="G562" s="836"/>
      <c r="H562" s="830"/>
      <c r="I562" s="406" t="s">
        <v>158</v>
      </c>
      <c r="J562" s="681">
        <v>43969</v>
      </c>
      <c r="K562" s="820"/>
      <c r="L562" s="821"/>
      <c r="M562" s="818"/>
      <c r="N562" s="819"/>
      <c r="O562" s="818"/>
      <c r="P562" s="819"/>
      <c r="Q562" s="818"/>
      <c r="R562" s="819"/>
      <c r="S562" s="818"/>
      <c r="T562" s="819"/>
      <c r="U562" s="818"/>
      <c r="V562" s="819"/>
      <c r="W562" s="779"/>
      <c r="X562" s="780"/>
      <c r="Y562" s="779"/>
      <c r="Z562" s="780"/>
      <c r="AA562" s="793"/>
      <c r="AB562" s="793"/>
      <c r="AC562" s="793"/>
      <c r="AD562" s="793"/>
      <c r="AE562" s="793"/>
      <c r="AF562" s="793"/>
    </row>
    <row r="563" spans="1:32" s="404" customFormat="1" ht="12.75" customHeight="1" x14ac:dyDescent="0.2">
      <c r="A563" s="402"/>
      <c r="B563" s="873" t="s">
        <v>13</v>
      </c>
      <c r="C563" s="874"/>
      <c r="D563" s="791" t="s">
        <v>757</v>
      </c>
      <c r="E563" s="828" t="s">
        <v>773</v>
      </c>
      <c r="F563" s="831"/>
      <c r="G563" s="834" t="s">
        <v>218</v>
      </c>
      <c r="H563" s="828" t="s">
        <v>193</v>
      </c>
      <c r="I563" s="434" t="s">
        <v>184</v>
      </c>
      <c r="J563" s="438">
        <v>2518182</v>
      </c>
      <c r="K563" s="434" t="s">
        <v>183</v>
      </c>
      <c r="L563" s="437">
        <f>J568+J566</f>
        <v>44124</v>
      </c>
      <c r="M563" s="434" t="s">
        <v>182</v>
      </c>
      <c r="N563" s="436">
        <f>J563</f>
        <v>2518182</v>
      </c>
      <c r="O563" s="434" t="s">
        <v>181</v>
      </c>
      <c r="P563" s="435">
        <v>0.48180000000000001</v>
      </c>
      <c r="Q563" s="480" t="s">
        <v>181</v>
      </c>
      <c r="R563" s="479">
        <v>0.48180000000000001</v>
      </c>
      <c r="S563" s="499" t="s">
        <v>181</v>
      </c>
      <c r="T563" s="498">
        <v>0.87519999999999998</v>
      </c>
      <c r="U563" s="480" t="s">
        <v>181</v>
      </c>
      <c r="V563" s="479">
        <v>0.87519999999999998</v>
      </c>
      <c r="W563" s="466" t="s">
        <v>181</v>
      </c>
      <c r="X563" s="467">
        <v>0.98140000000000005</v>
      </c>
      <c r="Y563" s="466" t="s">
        <v>180</v>
      </c>
      <c r="Z563" s="465">
        <v>8</v>
      </c>
      <c r="AA563" s="791" t="s">
        <v>322</v>
      </c>
      <c r="AB563" s="791" t="s">
        <v>322</v>
      </c>
      <c r="AC563" s="791" t="s">
        <v>322</v>
      </c>
      <c r="AD563" s="791" t="s">
        <v>322</v>
      </c>
      <c r="AE563" s="791" t="s">
        <v>322</v>
      </c>
      <c r="AF563" s="791" t="s">
        <v>322</v>
      </c>
    </row>
    <row r="564" spans="1:32" s="404" customFormat="1" ht="15" customHeight="1" x14ac:dyDescent="0.2">
      <c r="A564" s="402"/>
      <c r="B564" s="875"/>
      <c r="C564" s="876"/>
      <c r="D564" s="792"/>
      <c r="E564" s="829"/>
      <c r="F564" s="832"/>
      <c r="G564" s="835"/>
      <c r="H564" s="829"/>
      <c r="I564" s="416" t="s">
        <v>179</v>
      </c>
      <c r="J564" s="432" t="s">
        <v>772</v>
      </c>
      <c r="K564" s="416" t="s">
        <v>177</v>
      </c>
      <c r="L564" s="415"/>
      <c r="M564" s="416" t="s">
        <v>176</v>
      </c>
      <c r="N564" s="428">
        <f>N563</f>
        <v>2518182</v>
      </c>
      <c r="O564" s="416" t="s">
        <v>175</v>
      </c>
      <c r="P564" s="426"/>
      <c r="Q564" s="478" t="s">
        <v>175</v>
      </c>
      <c r="R564" s="477"/>
      <c r="S564" s="497" t="s">
        <v>175</v>
      </c>
      <c r="T564" s="496"/>
      <c r="U564" s="478" t="s">
        <v>175</v>
      </c>
      <c r="V564" s="477"/>
      <c r="W564" s="463" t="s">
        <v>175</v>
      </c>
      <c r="X564" s="462"/>
      <c r="Y564" s="463" t="s">
        <v>174</v>
      </c>
      <c r="Z564" s="464">
        <f>Z563*15</f>
        <v>120</v>
      </c>
      <c r="AA564" s="792"/>
      <c r="AB564" s="792"/>
      <c r="AC564" s="792"/>
      <c r="AD564" s="792"/>
      <c r="AE564" s="792"/>
      <c r="AF564" s="792"/>
    </row>
    <row r="565" spans="1:32" s="404" customFormat="1" x14ac:dyDescent="0.2">
      <c r="A565" s="402"/>
      <c r="B565" s="875"/>
      <c r="C565" s="876"/>
      <c r="D565" s="792"/>
      <c r="E565" s="829"/>
      <c r="F565" s="832"/>
      <c r="G565" s="835"/>
      <c r="H565" s="829"/>
      <c r="I565" s="416" t="s">
        <v>173</v>
      </c>
      <c r="J565" s="429" t="s">
        <v>192</v>
      </c>
      <c r="K565" s="416" t="s">
        <v>171</v>
      </c>
      <c r="L565" s="427"/>
      <c r="M565" s="416" t="s">
        <v>170</v>
      </c>
      <c r="N565" s="428"/>
      <c r="O565" s="416" t="s">
        <v>169</v>
      </c>
      <c r="P565" s="426">
        <v>0.48180000000000001</v>
      </c>
      <c r="Q565" s="478" t="s">
        <v>169</v>
      </c>
      <c r="R565" s="477">
        <v>0.48180000000000001</v>
      </c>
      <c r="S565" s="497" t="s">
        <v>169</v>
      </c>
      <c r="T565" s="496">
        <v>0.87649999999999995</v>
      </c>
      <c r="U565" s="478" t="s">
        <v>169</v>
      </c>
      <c r="V565" s="477">
        <v>0.87649999999999995</v>
      </c>
      <c r="W565" s="463" t="s">
        <v>169</v>
      </c>
      <c r="X565" s="462">
        <v>0.8478</v>
      </c>
      <c r="Y565" s="781"/>
      <c r="Z565" s="782"/>
      <c r="AA565" s="792"/>
      <c r="AB565" s="792"/>
      <c r="AC565" s="792"/>
      <c r="AD565" s="792"/>
      <c r="AE565" s="792"/>
      <c r="AF565" s="792"/>
    </row>
    <row r="566" spans="1:32" s="404" customFormat="1" ht="15" customHeight="1" x14ac:dyDescent="0.2">
      <c r="A566" s="402"/>
      <c r="B566" s="875"/>
      <c r="C566" s="876"/>
      <c r="D566" s="792"/>
      <c r="E566" s="829"/>
      <c r="F566" s="832"/>
      <c r="G566" s="835"/>
      <c r="H566" s="829"/>
      <c r="I566" s="416" t="s">
        <v>168</v>
      </c>
      <c r="J566" s="427">
        <v>155</v>
      </c>
      <c r="K566" s="416" t="s">
        <v>167</v>
      </c>
      <c r="L566" s="427"/>
      <c r="M566" s="816"/>
      <c r="N566" s="817"/>
      <c r="O566" s="416" t="s">
        <v>166</v>
      </c>
      <c r="P566" s="426">
        <f>IF(P564="",P565-P563,P565-P564)</f>
        <v>0</v>
      </c>
      <c r="Q566" s="478" t="s">
        <v>166</v>
      </c>
      <c r="R566" s="477">
        <f>IF(R564="",R565-R563,R565-R564)</f>
        <v>0</v>
      </c>
      <c r="S566" s="497" t="s">
        <v>166</v>
      </c>
      <c r="T566" s="496">
        <f>IF(T564="",T565-T563,T565-T564)</f>
        <v>1.2999999999999678E-3</v>
      </c>
      <c r="U566" s="478" t="s">
        <v>166</v>
      </c>
      <c r="V566" s="477">
        <f>IF(V564="",V565-V563,V565-V564)</f>
        <v>1.2999999999999678E-3</v>
      </c>
      <c r="W566" s="463" t="s">
        <v>166</v>
      </c>
      <c r="X566" s="462">
        <f>IF(X564="",X565-X563,X565-X564)</f>
        <v>-0.13360000000000005</v>
      </c>
      <c r="Y566" s="781"/>
      <c r="Z566" s="782"/>
      <c r="AA566" s="792"/>
      <c r="AB566" s="792"/>
      <c r="AC566" s="792"/>
      <c r="AD566" s="792"/>
      <c r="AE566" s="792"/>
      <c r="AF566" s="792"/>
    </row>
    <row r="567" spans="1:32" s="404" customFormat="1" ht="15" customHeight="1" x14ac:dyDescent="0.2">
      <c r="A567" s="402"/>
      <c r="B567" s="875"/>
      <c r="C567" s="876"/>
      <c r="D567" s="792"/>
      <c r="E567" s="829"/>
      <c r="F567" s="832"/>
      <c r="G567" s="835"/>
      <c r="H567" s="829"/>
      <c r="I567" s="416" t="s">
        <v>165</v>
      </c>
      <c r="J567" s="415"/>
      <c r="K567" s="416" t="s">
        <v>164</v>
      </c>
      <c r="L567" s="415"/>
      <c r="M567" s="816"/>
      <c r="N567" s="817"/>
      <c r="O567" s="816"/>
      <c r="P567" s="817"/>
      <c r="Q567" s="857"/>
      <c r="R567" s="858"/>
      <c r="S567" s="869"/>
      <c r="T567" s="870"/>
      <c r="U567" s="857"/>
      <c r="V567" s="858"/>
      <c r="W567" s="781"/>
      <c r="X567" s="782"/>
      <c r="Y567" s="781"/>
      <c r="Z567" s="782"/>
      <c r="AA567" s="792"/>
      <c r="AB567" s="792"/>
      <c r="AC567" s="792"/>
      <c r="AD567" s="792"/>
      <c r="AE567" s="792"/>
      <c r="AF567" s="792"/>
    </row>
    <row r="568" spans="1:32" s="404" customFormat="1" ht="15" customHeight="1" x14ac:dyDescent="0.2">
      <c r="A568" s="402"/>
      <c r="B568" s="877"/>
      <c r="C568" s="878"/>
      <c r="D568" s="793"/>
      <c r="E568" s="830"/>
      <c r="F568" s="833"/>
      <c r="G568" s="836"/>
      <c r="H568" s="830"/>
      <c r="I568" s="406" t="s">
        <v>158</v>
      </c>
      <c r="J568" s="451">
        <v>43969</v>
      </c>
      <c r="K568" s="820"/>
      <c r="L568" s="821"/>
      <c r="M568" s="818"/>
      <c r="N568" s="819"/>
      <c r="O568" s="818"/>
      <c r="P568" s="819"/>
      <c r="Q568" s="859"/>
      <c r="R568" s="860"/>
      <c r="S568" s="871"/>
      <c r="T568" s="872"/>
      <c r="U568" s="859"/>
      <c r="V568" s="860"/>
      <c r="W568" s="783"/>
      <c r="X568" s="784"/>
      <c r="Y568" s="783"/>
      <c r="Z568" s="784"/>
      <c r="AA568" s="793"/>
      <c r="AB568" s="793"/>
      <c r="AC568" s="793"/>
      <c r="AD568" s="793"/>
      <c r="AE568" s="793"/>
      <c r="AF568" s="793"/>
    </row>
    <row r="569" spans="1:32" s="404" customFormat="1" ht="12.75" customHeight="1" x14ac:dyDescent="0.2">
      <c r="A569" s="402"/>
      <c r="B569" s="822" t="s">
        <v>14</v>
      </c>
      <c r="C569" s="823"/>
      <c r="D569" s="791" t="s">
        <v>757</v>
      </c>
      <c r="E569" s="828" t="s">
        <v>773</v>
      </c>
      <c r="F569" s="831"/>
      <c r="G569" s="834" t="s">
        <v>218</v>
      </c>
      <c r="H569" s="828" t="s">
        <v>193</v>
      </c>
      <c r="I569" s="434" t="s">
        <v>184</v>
      </c>
      <c r="J569" s="438">
        <v>2518182</v>
      </c>
      <c r="K569" s="434" t="s">
        <v>183</v>
      </c>
      <c r="L569" s="437">
        <f>J574+J572</f>
        <v>44124</v>
      </c>
      <c r="M569" s="434" t="s">
        <v>182</v>
      </c>
      <c r="N569" s="436">
        <f>J569</f>
        <v>2518182</v>
      </c>
      <c r="O569" s="434" t="s">
        <v>181</v>
      </c>
      <c r="P569" s="435">
        <v>0.37830000000000003</v>
      </c>
      <c r="Q569" s="434" t="s">
        <v>181</v>
      </c>
      <c r="R569" s="435">
        <v>0.37830000000000003</v>
      </c>
      <c r="S569" s="434" t="s">
        <v>181</v>
      </c>
      <c r="T569" s="435">
        <v>0.37830000000000003</v>
      </c>
      <c r="U569" s="480" t="s">
        <v>181</v>
      </c>
      <c r="V569" s="479">
        <v>0.37830000000000003</v>
      </c>
      <c r="W569" s="466" t="s">
        <v>181</v>
      </c>
      <c r="X569" s="467">
        <v>0.88980000000000004</v>
      </c>
      <c r="Y569" s="466" t="s">
        <v>180</v>
      </c>
      <c r="Z569" s="465">
        <v>12</v>
      </c>
      <c r="AA569" s="791" t="s">
        <v>322</v>
      </c>
      <c r="AB569" s="791" t="s">
        <v>322</v>
      </c>
      <c r="AC569" s="791" t="s">
        <v>322</v>
      </c>
      <c r="AD569" s="791" t="s">
        <v>322</v>
      </c>
      <c r="AE569" s="791" t="s">
        <v>322</v>
      </c>
      <c r="AF569" s="791" t="s">
        <v>322</v>
      </c>
    </row>
    <row r="570" spans="1:32" s="404" customFormat="1" ht="15" customHeight="1" x14ac:dyDescent="0.2">
      <c r="A570" s="402"/>
      <c r="B570" s="824"/>
      <c r="C570" s="825"/>
      <c r="D570" s="792"/>
      <c r="E570" s="829"/>
      <c r="F570" s="832"/>
      <c r="G570" s="835"/>
      <c r="H570" s="829"/>
      <c r="I570" s="416" t="s">
        <v>179</v>
      </c>
      <c r="J570" s="432" t="s">
        <v>772</v>
      </c>
      <c r="K570" s="416" t="s">
        <v>177</v>
      </c>
      <c r="L570" s="415"/>
      <c r="M570" s="416" t="s">
        <v>176</v>
      </c>
      <c r="N570" s="428">
        <f>N569</f>
        <v>2518182</v>
      </c>
      <c r="O570" s="416" t="s">
        <v>175</v>
      </c>
      <c r="P570" s="426"/>
      <c r="Q570" s="416" t="s">
        <v>175</v>
      </c>
      <c r="R570" s="426"/>
      <c r="S570" s="416" t="s">
        <v>175</v>
      </c>
      <c r="T570" s="426"/>
      <c r="U570" s="478" t="s">
        <v>175</v>
      </c>
      <c r="V570" s="477"/>
      <c r="W570" s="463" t="s">
        <v>175</v>
      </c>
      <c r="X570" s="462"/>
      <c r="Y570" s="463" t="s">
        <v>174</v>
      </c>
      <c r="Z570" s="464">
        <f>Z569*31</f>
        <v>372</v>
      </c>
      <c r="AA570" s="792"/>
      <c r="AB570" s="792"/>
      <c r="AC570" s="792"/>
      <c r="AD570" s="792"/>
      <c r="AE570" s="792"/>
      <c r="AF570" s="792"/>
    </row>
    <row r="571" spans="1:32" s="404" customFormat="1" x14ac:dyDescent="0.2">
      <c r="A571" s="402"/>
      <c r="B571" s="824"/>
      <c r="C571" s="825"/>
      <c r="D571" s="792"/>
      <c r="E571" s="829"/>
      <c r="F571" s="832"/>
      <c r="G571" s="835"/>
      <c r="H571" s="829"/>
      <c r="I571" s="416" t="s">
        <v>173</v>
      </c>
      <c r="J571" s="429" t="s">
        <v>192</v>
      </c>
      <c r="K571" s="416" t="s">
        <v>171</v>
      </c>
      <c r="L571" s="427"/>
      <c r="M571" s="416" t="s">
        <v>170</v>
      </c>
      <c r="N571" s="428"/>
      <c r="O571" s="416" t="s">
        <v>169</v>
      </c>
      <c r="P571" s="426">
        <v>0.37819999999999998</v>
      </c>
      <c r="Q571" s="416" t="s">
        <v>169</v>
      </c>
      <c r="R571" s="426">
        <v>0.37819999999999998</v>
      </c>
      <c r="S571" s="416" t="s">
        <v>169</v>
      </c>
      <c r="T571" s="426">
        <v>0.37819999999999998</v>
      </c>
      <c r="U571" s="478" t="s">
        <v>169</v>
      </c>
      <c r="V571" s="477">
        <v>0.37819999999999998</v>
      </c>
      <c r="W571" s="463" t="s">
        <v>169</v>
      </c>
      <c r="X571" s="462">
        <v>0.45</v>
      </c>
      <c r="Y571" s="781"/>
      <c r="Z571" s="782"/>
      <c r="AA571" s="792"/>
      <c r="AB571" s="792"/>
      <c r="AC571" s="792"/>
      <c r="AD571" s="792"/>
      <c r="AE571" s="792"/>
      <c r="AF571" s="792"/>
    </row>
    <row r="572" spans="1:32" s="404" customFormat="1" ht="15" customHeight="1" x14ac:dyDescent="0.2">
      <c r="A572" s="402"/>
      <c r="B572" s="824"/>
      <c r="C572" s="825"/>
      <c r="D572" s="792"/>
      <c r="E572" s="829"/>
      <c r="F572" s="832"/>
      <c r="G572" s="835"/>
      <c r="H572" s="829"/>
      <c r="I572" s="416" t="s">
        <v>168</v>
      </c>
      <c r="J572" s="427">
        <v>155</v>
      </c>
      <c r="K572" s="416" t="s">
        <v>167</v>
      </c>
      <c r="L572" s="427"/>
      <c r="M572" s="816"/>
      <c r="N572" s="817"/>
      <c r="O572" s="416" t="s">
        <v>166</v>
      </c>
      <c r="P572" s="426">
        <f>IF(P570="",P571-P569,P571-P570)</f>
        <v>-1.000000000000445E-4</v>
      </c>
      <c r="Q572" s="416" t="s">
        <v>166</v>
      </c>
      <c r="R572" s="426">
        <f>IF(R570="",R571-R569,R571-R570)</f>
        <v>-1.000000000000445E-4</v>
      </c>
      <c r="S572" s="416" t="s">
        <v>166</v>
      </c>
      <c r="T572" s="426">
        <f>IF(T570="",T571-T569,T571-T570)</f>
        <v>-1.000000000000445E-4</v>
      </c>
      <c r="U572" s="478" t="s">
        <v>166</v>
      </c>
      <c r="V572" s="477">
        <f>IF(V570="",V571-V569,V571-V570)</f>
        <v>-1.000000000000445E-4</v>
      </c>
      <c r="W572" s="463" t="s">
        <v>166</v>
      </c>
      <c r="X572" s="462">
        <f>IF(X570="",X571-X569,X571-X570)</f>
        <v>-0.43980000000000002</v>
      </c>
      <c r="Y572" s="781"/>
      <c r="Z572" s="782"/>
      <c r="AA572" s="792"/>
      <c r="AB572" s="792"/>
      <c r="AC572" s="792"/>
      <c r="AD572" s="792"/>
      <c r="AE572" s="792"/>
      <c r="AF572" s="792"/>
    </row>
    <row r="573" spans="1:32" s="404" customFormat="1" ht="15" customHeight="1" x14ac:dyDescent="0.2">
      <c r="A573" s="402"/>
      <c r="B573" s="824"/>
      <c r="C573" s="825"/>
      <c r="D573" s="792"/>
      <c r="E573" s="829"/>
      <c r="F573" s="832"/>
      <c r="G573" s="835"/>
      <c r="H573" s="829"/>
      <c r="I573" s="416" t="s">
        <v>165</v>
      </c>
      <c r="J573" s="584"/>
      <c r="K573" s="416" t="s">
        <v>164</v>
      </c>
      <c r="L573" s="415"/>
      <c r="M573" s="816"/>
      <c r="N573" s="817"/>
      <c r="O573" s="816"/>
      <c r="P573" s="817"/>
      <c r="Q573" s="816"/>
      <c r="R573" s="817"/>
      <c r="S573" s="816"/>
      <c r="T573" s="817"/>
      <c r="U573" s="857"/>
      <c r="V573" s="858"/>
      <c r="W573" s="781"/>
      <c r="X573" s="782"/>
      <c r="Y573" s="781"/>
      <c r="Z573" s="782"/>
      <c r="AA573" s="792"/>
      <c r="AB573" s="792"/>
      <c r="AC573" s="792"/>
      <c r="AD573" s="792"/>
      <c r="AE573" s="792"/>
      <c r="AF573" s="792"/>
    </row>
    <row r="574" spans="1:32" s="404" customFormat="1" ht="15" customHeight="1" x14ac:dyDescent="0.2">
      <c r="A574" s="402"/>
      <c r="B574" s="826"/>
      <c r="C574" s="827"/>
      <c r="D574" s="793"/>
      <c r="E574" s="830"/>
      <c r="F574" s="833"/>
      <c r="G574" s="836"/>
      <c r="H574" s="830"/>
      <c r="I574" s="406" t="s">
        <v>158</v>
      </c>
      <c r="J574" s="451">
        <v>43969</v>
      </c>
      <c r="K574" s="820"/>
      <c r="L574" s="821"/>
      <c r="M574" s="818"/>
      <c r="N574" s="819"/>
      <c r="O574" s="818"/>
      <c r="P574" s="819"/>
      <c r="Q574" s="818"/>
      <c r="R574" s="819"/>
      <c r="S574" s="818"/>
      <c r="T574" s="819"/>
      <c r="U574" s="859"/>
      <c r="V574" s="860"/>
      <c r="W574" s="783"/>
      <c r="X574" s="784"/>
      <c r="Y574" s="783"/>
      <c r="Z574" s="784"/>
      <c r="AA574" s="793"/>
      <c r="AB574" s="793"/>
      <c r="AC574" s="793"/>
      <c r="AD574" s="793"/>
      <c r="AE574" s="793"/>
      <c r="AF574" s="793"/>
    </row>
    <row r="575" spans="1:32" s="404" customFormat="1" ht="12.75" customHeight="1" x14ac:dyDescent="0.2">
      <c r="A575" s="402"/>
      <c r="B575" s="822" t="s">
        <v>15</v>
      </c>
      <c r="C575" s="823"/>
      <c r="D575" s="791" t="s">
        <v>757</v>
      </c>
      <c r="E575" s="828" t="s">
        <v>773</v>
      </c>
      <c r="F575" s="831"/>
      <c r="G575" s="834" t="s">
        <v>218</v>
      </c>
      <c r="H575" s="828" t="s">
        <v>193</v>
      </c>
      <c r="I575" s="434" t="s">
        <v>184</v>
      </c>
      <c r="J575" s="438">
        <v>2518182</v>
      </c>
      <c r="K575" s="434" t="s">
        <v>183</v>
      </c>
      <c r="L575" s="437">
        <f>J580+J578</f>
        <v>44111</v>
      </c>
      <c r="M575" s="434" t="s">
        <v>182</v>
      </c>
      <c r="N575" s="436">
        <f>J575</f>
        <v>2518182</v>
      </c>
      <c r="O575" s="434" t="s">
        <v>181</v>
      </c>
      <c r="P575" s="435">
        <v>0.18240000000000001</v>
      </c>
      <c r="Q575" s="434" t="s">
        <v>181</v>
      </c>
      <c r="R575" s="435">
        <v>0.36220000000000002</v>
      </c>
      <c r="S575" s="503" t="s">
        <v>181</v>
      </c>
      <c r="T575" s="502">
        <v>0.91300000000000003</v>
      </c>
      <c r="U575" s="480" t="s">
        <v>181</v>
      </c>
      <c r="V575" s="479">
        <v>0.7661</v>
      </c>
      <c r="W575" s="466" t="s">
        <v>181</v>
      </c>
      <c r="X575" s="467">
        <v>1</v>
      </c>
      <c r="Y575" s="466" t="s">
        <v>180</v>
      </c>
      <c r="Z575" s="465">
        <v>12</v>
      </c>
      <c r="AA575" s="791" t="s">
        <v>322</v>
      </c>
      <c r="AB575" s="791" t="s">
        <v>322</v>
      </c>
      <c r="AC575" s="791" t="s">
        <v>322</v>
      </c>
      <c r="AD575" s="791" t="s">
        <v>322</v>
      </c>
      <c r="AE575" s="791" t="s">
        <v>322</v>
      </c>
      <c r="AF575" s="791" t="s">
        <v>322</v>
      </c>
    </row>
    <row r="576" spans="1:32" s="404" customFormat="1" ht="15" customHeight="1" x14ac:dyDescent="0.2">
      <c r="A576" s="402"/>
      <c r="B576" s="824"/>
      <c r="C576" s="825"/>
      <c r="D576" s="792"/>
      <c r="E576" s="829"/>
      <c r="F576" s="832"/>
      <c r="G576" s="835"/>
      <c r="H576" s="829"/>
      <c r="I576" s="416" t="s">
        <v>179</v>
      </c>
      <c r="J576" s="432" t="s">
        <v>772</v>
      </c>
      <c r="K576" s="416" t="s">
        <v>177</v>
      </c>
      <c r="L576" s="415"/>
      <c r="M576" s="416" t="s">
        <v>176</v>
      </c>
      <c r="N576" s="428">
        <f>N575</f>
        <v>2518182</v>
      </c>
      <c r="O576" s="416" t="s">
        <v>175</v>
      </c>
      <c r="P576" s="426"/>
      <c r="Q576" s="416" t="s">
        <v>175</v>
      </c>
      <c r="R576" s="426"/>
      <c r="S576" s="501" t="s">
        <v>175</v>
      </c>
      <c r="T576" s="500"/>
      <c r="U576" s="478" t="s">
        <v>175</v>
      </c>
      <c r="V576" s="477"/>
      <c r="W576" s="463" t="s">
        <v>175</v>
      </c>
      <c r="X576" s="462"/>
      <c r="Y576" s="463" t="s">
        <v>174</v>
      </c>
      <c r="Z576" s="464">
        <f>Z575*15</f>
        <v>180</v>
      </c>
      <c r="AA576" s="792"/>
      <c r="AB576" s="792"/>
      <c r="AC576" s="792"/>
      <c r="AD576" s="792"/>
      <c r="AE576" s="792"/>
      <c r="AF576" s="792"/>
    </row>
    <row r="577" spans="1:32" s="404" customFormat="1" x14ac:dyDescent="0.2">
      <c r="A577" s="402"/>
      <c r="B577" s="824"/>
      <c r="C577" s="825"/>
      <c r="D577" s="792"/>
      <c r="E577" s="829"/>
      <c r="F577" s="832"/>
      <c r="G577" s="835"/>
      <c r="H577" s="829"/>
      <c r="I577" s="416" t="s">
        <v>173</v>
      </c>
      <c r="J577" s="429" t="s">
        <v>192</v>
      </c>
      <c r="K577" s="416" t="s">
        <v>171</v>
      </c>
      <c r="L577" s="427"/>
      <c r="M577" s="416" t="s">
        <v>170</v>
      </c>
      <c r="N577" s="428"/>
      <c r="O577" s="416" t="s">
        <v>169</v>
      </c>
      <c r="P577" s="426">
        <v>0.18240000000000001</v>
      </c>
      <c r="Q577" s="416" t="s">
        <v>169</v>
      </c>
      <c r="R577" s="426">
        <v>0.36220000000000002</v>
      </c>
      <c r="S577" s="501" t="s">
        <v>169</v>
      </c>
      <c r="T577" s="500">
        <v>0.91279999999999994</v>
      </c>
      <c r="U577" s="478" t="s">
        <v>169</v>
      </c>
      <c r="V577" s="477">
        <v>0.7661</v>
      </c>
      <c r="W577" s="463" t="s">
        <v>169</v>
      </c>
      <c r="X577" s="462">
        <v>0.81610000000000005</v>
      </c>
      <c r="Y577" s="781"/>
      <c r="Z577" s="782"/>
      <c r="AA577" s="792"/>
      <c r="AB577" s="792"/>
      <c r="AC577" s="792"/>
      <c r="AD577" s="792"/>
      <c r="AE577" s="792"/>
      <c r="AF577" s="792"/>
    </row>
    <row r="578" spans="1:32" s="404" customFormat="1" ht="15" customHeight="1" x14ac:dyDescent="0.2">
      <c r="A578" s="402"/>
      <c r="B578" s="824"/>
      <c r="C578" s="825"/>
      <c r="D578" s="792"/>
      <c r="E578" s="829"/>
      <c r="F578" s="832"/>
      <c r="G578" s="835"/>
      <c r="H578" s="829"/>
      <c r="I578" s="416" t="s">
        <v>168</v>
      </c>
      <c r="J578" s="427">
        <v>84</v>
      </c>
      <c r="K578" s="416" t="s">
        <v>167</v>
      </c>
      <c r="L578" s="427"/>
      <c r="M578" s="816"/>
      <c r="N578" s="817"/>
      <c r="O578" s="416" t="s">
        <v>166</v>
      </c>
      <c r="P578" s="426">
        <f>IF(P576="",P577-P575,P577-P576)</f>
        <v>0</v>
      </c>
      <c r="Q578" s="416" t="s">
        <v>166</v>
      </c>
      <c r="R578" s="426">
        <f>IF(R576="",R577-R575,R577-R576)</f>
        <v>0</v>
      </c>
      <c r="S578" s="501" t="s">
        <v>166</v>
      </c>
      <c r="T578" s="500">
        <f>IF(T576="",T577-T575,T577-T576)</f>
        <v>-2.00000000000089E-4</v>
      </c>
      <c r="U578" s="478" t="s">
        <v>166</v>
      </c>
      <c r="V578" s="477">
        <f>IF(V576="",V577-V575,V577-V576)</f>
        <v>0</v>
      </c>
      <c r="W578" s="463" t="s">
        <v>166</v>
      </c>
      <c r="X578" s="462">
        <f>IF(X576="",X577-X575,X577-X576)</f>
        <v>-0.18389999999999995</v>
      </c>
      <c r="Y578" s="781"/>
      <c r="Z578" s="782"/>
      <c r="AA578" s="792"/>
      <c r="AB578" s="792"/>
      <c r="AC578" s="792"/>
      <c r="AD578" s="792"/>
      <c r="AE578" s="792"/>
      <c r="AF578" s="792"/>
    </row>
    <row r="579" spans="1:32" s="404" customFormat="1" ht="15" customHeight="1" x14ac:dyDescent="0.2">
      <c r="A579" s="402"/>
      <c r="B579" s="824"/>
      <c r="C579" s="825"/>
      <c r="D579" s="792"/>
      <c r="E579" s="829"/>
      <c r="F579" s="832"/>
      <c r="G579" s="835"/>
      <c r="H579" s="829"/>
      <c r="I579" s="416" t="s">
        <v>165</v>
      </c>
      <c r="J579" s="415"/>
      <c r="K579" s="416" t="s">
        <v>164</v>
      </c>
      <c r="L579" s="415"/>
      <c r="M579" s="816"/>
      <c r="N579" s="817"/>
      <c r="O579" s="816"/>
      <c r="P579" s="817"/>
      <c r="Q579" s="816"/>
      <c r="R579" s="817"/>
      <c r="S579" s="838"/>
      <c r="T579" s="839"/>
      <c r="U579" s="857"/>
      <c r="V579" s="858"/>
      <c r="W579" s="781"/>
      <c r="X579" s="782"/>
      <c r="Y579" s="781"/>
      <c r="Z579" s="782"/>
      <c r="AA579" s="792"/>
      <c r="AB579" s="792"/>
      <c r="AC579" s="792"/>
      <c r="AD579" s="792"/>
      <c r="AE579" s="792"/>
      <c r="AF579" s="792"/>
    </row>
    <row r="580" spans="1:32" s="404" customFormat="1" ht="15" customHeight="1" x14ac:dyDescent="0.2">
      <c r="A580" s="402"/>
      <c r="B580" s="826"/>
      <c r="C580" s="827"/>
      <c r="D580" s="793"/>
      <c r="E580" s="830"/>
      <c r="F580" s="833"/>
      <c r="G580" s="836"/>
      <c r="H580" s="830"/>
      <c r="I580" s="406" t="s">
        <v>158</v>
      </c>
      <c r="J580" s="451">
        <v>44027</v>
      </c>
      <c r="K580" s="820"/>
      <c r="L580" s="821"/>
      <c r="M580" s="818"/>
      <c r="N580" s="819"/>
      <c r="O580" s="818"/>
      <c r="P580" s="819"/>
      <c r="Q580" s="818"/>
      <c r="R580" s="819"/>
      <c r="S580" s="840"/>
      <c r="T580" s="841"/>
      <c r="U580" s="859"/>
      <c r="V580" s="860"/>
      <c r="W580" s="783"/>
      <c r="X580" s="784"/>
      <c r="Y580" s="783"/>
      <c r="Z580" s="784"/>
      <c r="AA580" s="793"/>
      <c r="AB580" s="793"/>
      <c r="AC580" s="793"/>
      <c r="AD580" s="793"/>
      <c r="AE580" s="793"/>
      <c r="AF580" s="793"/>
    </row>
    <row r="581" spans="1:32" s="404" customFormat="1" ht="12.75" customHeight="1" x14ac:dyDescent="0.2">
      <c r="A581" s="402"/>
      <c r="B581" s="822" t="s">
        <v>16</v>
      </c>
      <c r="C581" s="823"/>
      <c r="D581" s="791" t="s">
        <v>757</v>
      </c>
      <c r="E581" s="828" t="s">
        <v>773</v>
      </c>
      <c r="F581" s="831"/>
      <c r="G581" s="834" t="s">
        <v>218</v>
      </c>
      <c r="H581" s="828" t="s">
        <v>193</v>
      </c>
      <c r="I581" s="434" t="s">
        <v>184</v>
      </c>
      <c r="J581" s="438">
        <v>2518182</v>
      </c>
      <c r="K581" s="434" t="s">
        <v>183</v>
      </c>
      <c r="L581" s="437">
        <f>J586+J584-0.001</f>
        <v>44125.999000000003</v>
      </c>
      <c r="M581" s="434" t="s">
        <v>182</v>
      </c>
      <c r="N581" s="436">
        <f>J581</f>
        <v>2518182</v>
      </c>
      <c r="O581" s="434" t="s">
        <v>181</v>
      </c>
      <c r="P581" s="435"/>
      <c r="Q581" s="434" t="s">
        <v>181</v>
      </c>
      <c r="R581" s="435">
        <v>0.35539999999999999</v>
      </c>
      <c r="S581" s="434" t="s">
        <v>181</v>
      </c>
      <c r="T581" s="435"/>
      <c r="U581" s="480" t="s">
        <v>181</v>
      </c>
      <c r="V581" s="479"/>
      <c r="W581" s="466" t="s">
        <v>181</v>
      </c>
      <c r="X581" s="467">
        <v>1</v>
      </c>
      <c r="Y581" s="466" t="s">
        <v>180</v>
      </c>
      <c r="Z581" s="465">
        <v>13</v>
      </c>
      <c r="AA581" s="791" t="s">
        <v>776</v>
      </c>
      <c r="AB581" s="791" t="s">
        <v>322</v>
      </c>
      <c r="AC581" s="791" t="s">
        <v>776</v>
      </c>
      <c r="AD581" s="791" t="s">
        <v>776</v>
      </c>
      <c r="AE581" s="791" t="s">
        <v>776</v>
      </c>
      <c r="AF581" s="791" t="s">
        <v>322</v>
      </c>
    </row>
    <row r="582" spans="1:32" s="404" customFormat="1" ht="15" customHeight="1" x14ac:dyDescent="0.2">
      <c r="A582" s="402"/>
      <c r="B582" s="824"/>
      <c r="C582" s="825"/>
      <c r="D582" s="792"/>
      <c r="E582" s="829"/>
      <c r="F582" s="832"/>
      <c r="G582" s="835"/>
      <c r="H582" s="829"/>
      <c r="I582" s="416" t="s">
        <v>179</v>
      </c>
      <c r="J582" s="432" t="s">
        <v>772</v>
      </c>
      <c r="K582" s="416" t="s">
        <v>177</v>
      </c>
      <c r="L582" s="415"/>
      <c r="M582" s="416" t="s">
        <v>176</v>
      </c>
      <c r="N582" s="428">
        <f>N581</f>
        <v>2518182</v>
      </c>
      <c r="O582" s="416" t="s">
        <v>175</v>
      </c>
      <c r="P582" s="426"/>
      <c r="Q582" s="416" t="s">
        <v>175</v>
      </c>
      <c r="R582" s="426"/>
      <c r="S582" s="416" t="s">
        <v>175</v>
      </c>
      <c r="T582" s="426"/>
      <c r="U582" s="478" t="s">
        <v>175</v>
      </c>
      <c r="V582" s="477"/>
      <c r="W582" s="463" t="s">
        <v>175</v>
      </c>
      <c r="X582" s="462"/>
      <c r="Y582" s="463" t="s">
        <v>174</v>
      </c>
      <c r="Z582" s="464">
        <f>Z581*31</f>
        <v>403</v>
      </c>
      <c r="AA582" s="792"/>
      <c r="AB582" s="792"/>
      <c r="AC582" s="792"/>
      <c r="AD582" s="792"/>
      <c r="AE582" s="792"/>
      <c r="AF582" s="792"/>
    </row>
    <row r="583" spans="1:32" s="404" customFormat="1" x14ac:dyDescent="0.2">
      <c r="A583" s="402"/>
      <c r="B583" s="824"/>
      <c r="C583" s="825"/>
      <c r="D583" s="792"/>
      <c r="E583" s="829"/>
      <c r="F583" s="832"/>
      <c r="G583" s="835"/>
      <c r="H583" s="829"/>
      <c r="I583" s="416" t="s">
        <v>173</v>
      </c>
      <c r="J583" s="429" t="s">
        <v>192</v>
      </c>
      <c r="K583" s="416" t="s">
        <v>171</v>
      </c>
      <c r="L583" s="427"/>
      <c r="M583" s="416" t="s">
        <v>170</v>
      </c>
      <c r="N583" s="428"/>
      <c r="O583" s="416" t="s">
        <v>169</v>
      </c>
      <c r="P583" s="426"/>
      <c r="Q583" s="416" t="s">
        <v>169</v>
      </c>
      <c r="R583" s="426">
        <v>0.15459999999999999</v>
      </c>
      <c r="S583" s="416" t="s">
        <v>169</v>
      </c>
      <c r="T583" s="426"/>
      <c r="U583" s="478" t="s">
        <v>169</v>
      </c>
      <c r="V583" s="477"/>
      <c r="W583" s="463" t="s">
        <v>169</v>
      </c>
      <c r="X583" s="462">
        <v>0.79920000000000002</v>
      </c>
      <c r="Y583" s="781"/>
      <c r="Z583" s="782"/>
      <c r="AA583" s="792"/>
      <c r="AB583" s="792"/>
      <c r="AC583" s="792"/>
      <c r="AD583" s="792"/>
      <c r="AE583" s="792"/>
      <c r="AF583" s="792"/>
    </row>
    <row r="584" spans="1:32" s="404" customFormat="1" ht="15" customHeight="1" x14ac:dyDescent="0.2">
      <c r="A584" s="402"/>
      <c r="B584" s="824"/>
      <c r="C584" s="825"/>
      <c r="D584" s="792"/>
      <c r="E584" s="829"/>
      <c r="F584" s="832"/>
      <c r="G584" s="835"/>
      <c r="H584" s="829"/>
      <c r="I584" s="416" t="s">
        <v>168</v>
      </c>
      <c r="J584" s="427">
        <v>80</v>
      </c>
      <c r="K584" s="416" t="s">
        <v>167</v>
      </c>
      <c r="L584" s="427"/>
      <c r="M584" s="816"/>
      <c r="N584" s="817"/>
      <c r="O584" s="416" t="s">
        <v>166</v>
      </c>
      <c r="P584" s="426">
        <f>IF(P582="",P583-P581,P583-P582)</f>
        <v>0</v>
      </c>
      <c r="Q584" s="416" t="s">
        <v>166</v>
      </c>
      <c r="R584" s="426">
        <f>IF(R582="",R583-R581,R583-R582)</f>
        <v>-0.20080000000000001</v>
      </c>
      <c r="S584" s="416" t="s">
        <v>166</v>
      </c>
      <c r="T584" s="426">
        <f>IF(T582="",T583-T581,T583-T582)</f>
        <v>0</v>
      </c>
      <c r="U584" s="478" t="s">
        <v>166</v>
      </c>
      <c r="V584" s="477">
        <f>IF(V582="",V583-V581,V583-V582)</f>
        <v>0</v>
      </c>
      <c r="W584" s="463" t="s">
        <v>166</v>
      </c>
      <c r="X584" s="462">
        <f>IF(X582="",X583-X581,X583-X582)</f>
        <v>-0.20079999999999998</v>
      </c>
      <c r="Y584" s="781"/>
      <c r="Z584" s="782"/>
      <c r="AA584" s="792"/>
      <c r="AB584" s="792"/>
      <c r="AC584" s="792"/>
      <c r="AD584" s="792"/>
      <c r="AE584" s="792"/>
      <c r="AF584" s="792"/>
    </row>
    <row r="585" spans="1:32" s="404" customFormat="1" ht="15" customHeight="1" x14ac:dyDescent="0.2">
      <c r="A585" s="402"/>
      <c r="B585" s="824"/>
      <c r="C585" s="825"/>
      <c r="D585" s="792"/>
      <c r="E585" s="829"/>
      <c r="F585" s="832"/>
      <c r="G585" s="835"/>
      <c r="H585" s="829"/>
      <c r="I585" s="416" t="s">
        <v>165</v>
      </c>
      <c r="J585" s="415"/>
      <c r="K585" s="416" t="s">
        <v>164</v>
      </c>
      <c r="L585" s="415"/>
      <c r="M585" s="816"/>
      <c r="N585" s="817"/>
      <c r="O585" s="816"/>
      <c r="P585" s="817"/>
      <c r="Q585" s="816"/>
      <c r="R585" s="817"/>
      <c r="S585" s="816"/>
      <c r="T585" s="817"/>
      <c r="U585" s="857"/>
      <c r="V585" s="858"/>
      <c r="W585" s="781"/>
      <c r="X585" s="782"/>
      <c r="Y585" s="781"/>
      <c r="Z585" s="782"/>
      <c r="AA585" s="792"/>
      <c r="AB585" s="792"/>
      <c r="AC585" s="792"/>
      <c r="AD585" s="792"/>
      <c r="AE585" s="792"/>
      <c r="AF585" s="792"/>
    </row>
    <row r="586" spans="1:32" s="404" customFormat="1" ht="15" customHeight="1" x14ac:dyDescent="0.2">
      <c r="A586" s="402"/>
      <c r="B586" s="826"/>
      <c r="C586" s="827"/>
      <c r="D586" s="793"/>
      <c r="E586" s="830"/>
      <c r="F586" s="833"/>
      <c r="G586" s="836"/>
      <c r="H586" s="830"/>
      <c r="I586" s="406" t="s">
        <v>158</v>
      </c>
      <c r="J586" s="451">
        <v>44046</v>
      </c>
      <c r="K586" s="820"/>
      <c r="L586" s="821"/>
      <c r="M586" s="818"/>
      <c r="N586" s="819"/>
      <c r="O586" s="818"/>
      <c r="P586" s="819"/>
      <c r="Q586" s="818"/>
      <c r="R586" s="819"/>
      <c r="S586" s="818"/>
      <c r="T586" s="819"/>
      <c r="U586" s="859"/>
      <c r="V586" s="860"/>
      <c r="W586" s="783"/>
      <c r="X586" s="784"/>
      <c r="Y586" s="783"/>
      <c r="Z586" s="784"/>
      <c r="AA586" s="793"/>
      <c r="AB586" s="793"/>
      <c r="AC586" s="793"/>
      <c r="AD586" s="793"/>
      <c r="AE586" s="793"/>
      <c r="AF586" s="793"/>
    </row>
    <row r="587" spans="1:32" s="404" customFormat="1" ht="12.75" customHeight="1" x14ac:dyDescent="0.2">
      <c r="A587" s="402"/>
      <c r="B587" s="822" t="s">
        <v>17</v>
      </c>
      <c r="C587" s="823"/>
      <c r="D587" s="791" t="s">
        <v>757</v>
      </c>
      <c r="E587" s="828" t="s">
        <v>773</v>
      </c>
      <c r="F587" s="831"/>
      <c r="G587" s="834" t="s">
        <v>218</v>
      </c>
      <c r="H587" s="828" t="s">
        <v>193</v>
      </c>
      <c r="I587" s="434" t="s">
        <v>184</v>
      </c>
      <c r="J587" s="438">
        <v>2518182</v>
      </c>
      <c r="K587" s="434" t="s">
        <v>183</v>
      </c>
      <c r="L587" s="437">
        <f>J592+J590-0.001</f>
        <v>44125.999000000003</v>
      </c>
      <c r="M587" s="434" t="s">
        <v>182</v>
      </c>
      <c r="N587" s="436">
        <f>J587</f>
        <v>2518182</v>
      </c>
      <c r="O587" s="434" t="s">
        <v>181</v>
      </c>
      <c r="P587" s="435"/>
      <c r="Q587" s="434" t="s">
        <v>181</v>
      </c>
      <c r="R587" s="435">
        <v>0.35539999999999999</v>
      </c>
      <c r="S587" s="499" t="s">
        <v>181</v>
      </c>
      <c r="T587" s="498">
        <v>0.73270000000000002</v>
      </c>
      <c r="U587" s="480" t="s">
        <v>181</v>
      </c>
      <c r="V587" s="479">
        <v>0.73270000000000002</v>
      </c>
      <c r="W587" s="466" t="s">
        <v>181</v>
      </c>
      <c r="X587" s="467">
        <v>1</v>
      </c>
      <c r="Y587" s="466" t="s">
        <v>180</v>
      </c>
      <c r="Z587" s="465">
        <v>10</v>
      </c>
      <c r="AA587" s="791" t="s">
        <v>4</v>
      </c>
      <c r="AB587" s="791" t="s">
        <v>322</v>
      </c>
      <c r="AC587" s="791" t="s">
        <v>322</v>
      </c>
      <c r="AD587" s="791" t="s">
        <v>322</v>
      </c>
      <c r="AE587" s="791" t="s">
        <v>322</v>
      </c>
      <c r="AF587" s="791" t="s">
        <v>322</v>
      </c>
    </row>
    <row r="588" spans="1:32" s="404" customFormat="1" ht="15" customHeight="1" x14ac:dyDescent="0.2">
      <c r="A588" s="402"/>
      <c r="B588" s="824"/>
      <c r="C588" s="825"/>
      <c r="D588" s="792"/>
      <c r="E588" s="829"/>
      <c r="F588" s="832"/>
      <c r="G588" s="835"/>
      <c r="H588" s="829"/>
      <c r="I588" s="416" t="s">
        <v>179</v>
      </c>
      <c r="J588" s="432" t="s">
        <v>772</v>
      </c>
      <c r="K588" s="416" t="s">
        <v>177</v>
      </c>
      <c r="L588" s="415"/>
      <c r="M588" s="416" t="s">
        <v>176</v>
      </c>
      <c r="N588" s="428">
        <f>N587</f>
        <v>2518182</v>
      </c>
      <c r="O588" s="416" t="s">
        <v>175</v>
      </c>
      <c r="P588" s="426"/>
      <c r="Q588" s="416" t="s">
        <v>175</v>
      </c>
      <c r="R588" s="426"/>
      <c r="S588" s="497" t="s">
        <v>175</v>
      </c>
      <c r="T588" s="496"/>
      <c r="U588" s="478" t="s">
        <v>175</v>
      </c>
      <c r="V588" s="477"/>
      <c r="W588" s="463" t="s">
        <v>175</v>
      </c>
      <c r="X588" s="462"/>
      <c r="Y588" s="463" t="s">
        <v>174</v>
      </c>
      <c r="Z588" s="464">
        <f>Z587*15</f>
        <v>150</v>
      </c>
      <c r="AA588" s="792"/>
      <c r="AB588" s="792"/>
      <c r="AC588" s="792"/>
      <c r="AD588" s="792"/>
      <c r="AE588" s="792"/>
      <c r="AF588" s="792"/>
    </row>
    <row r="589" spans="1:32" s="404" customFormat="1" x14ac:dyDescent="0.2">
      <c r="A589" s="402"/>
      <c r="B589" s="824"/>
      <c r="C589" s="825"/>
      <c r="D589" s="792"/>
      <c r="E589" s="829"/>
      <c r="F589" s="832"/>
      <c r="G589" s="835"/>
      <c r="H589" s="829"/>
      <c r="I589" s="416" t="s">
        <v>173</v>
      </c>
      <c r="J589" s="429" t="s">
        <v>192</v>
      </c>
      <c r="K589" s="416" t="s">
        <v>171</v>
      </c>
      <c r="L589" s="427"/>
      <c r="M589" s="416" t="s">
        <v>170</v>
      </c>
      <c r="N589" s="428"/>
      <c r="O589" s="416" t="s">
        <v>169</v>
      </c>
      <c r="P589" s="426"/>
      <c r="Q589" s="416" t="s">
        <v>169</v>
      </c>
      <c r="R589" s="426">
        <v>0.35539999999999999</v>
      </c>
      <c r="S589" s="497" t="s">
        <v>169</v>
      </c>
      <c r="T589" s="496">
        <v>0.73260000000000003</v>
      </c>
      <c r="U589" s="478" t="s">
        <v>169</v>
      </c>
      <c r="V589" s="477">
        <v>0.73260000000000003</v>
      </c>
      <c r="W589" s="463" t="s">
        <v>169</v>
      </c>
      <c r="X589" s="462">
        <v>0.79920000000000002</v>
      </c>
      <c r="Y589" s="781"/>
      <c r="Z589" s="782"/>
      <c r="AA589" s="792"/>
      <c r="AB589" s="792"/>
      <c r="AC589" s="792"/>
      <c r="AD589" s="792"/>
      <c r="AE589" s="792"/>
      <c r="AF589" s="792"/>
    </row>
    <row r="590" spans="1:32" s="404" customFormat="1" ht="15" customHeight="1" x14ac:dyDescent="0.2">
      <c r="A590" s="402"/>
      <c r="B590" s="824"/>
      <c r="C590" s="825"/>
      <c r="D590" s="792"/>
      <c r="E590" s="829"/>
      <c r="F590" s="832"/>
      <c r="G590" s="835"/>
      <c r="H590" s="829"/>
      <c r="I590" s="416" t="s">
        <v>168</v>
      </c>
      <c r="J590" s="427">
        <v>80</v>
      </c>
      <c r="K590" s="416" t="s">
        <v>167</v>
      </c>
      <c r="L590" s="427"/>
      <c r="M590" s="816"/>
      <c r="N590" s="817"/>
      <c r="O590" s="416" t="s">
        <v>166</v>
      </c>
      <c r="P590" s="426">
        <f>IF(P588="",P589-P587,P589-P588)</f>
        <v>0</v>
      </c>
      <c r="Q590" s="416" t="s">
        <v>166</v>
      </c>
      <c r="R590" s="426">
        <f>IF(R588="",R589-R587,R589-R588)</f>
        <v>0</v>
      </c>
      <c r="S590" s="497" t="s">
        <v>166</v>
      </c>
      <c r="T590" s="496">
        <f>IF(T588="",T589-T587,T589-T588)</f>
        <v>-9.9999999999988987E-5</v>
      </c>
      <c r="U590" s="478" t="s">
        <v>166</v>
      </c>
      <c r="V590" s="477">
        <f>IF(V588="",V589-V587,V589-V588)</f>
        <v>-9.9999999999988987E-5</v>
      </c>
      <c r="W590" s="463" t="s">
        <v>166</v>
      </c>
      <c r="X590" s="462">
        <f>IF(X588="",X589-X587,X589-X588)</f>
        <v>-0.20079999999999998</v>
      </c>
      <c r="Y590" s="781"/>
      <c r="Z590" s="782"/>
      <c r="AA590" s="792"/>
      <c r="AB590" s="792"/>
      <c r="AC590" s="792"/>
      <c r="AD590" s="792"/>
      <c r="AE590" s="792"/>
      <c r="AF590" s="792"/>
    </row>
    <row r="591" spans="1:32" s="404" customFormat="1" ht="15" customHeight="1" x14ac:dyDescent="0.2">
      <c r="A591" s="402"/>
      <c r="B591" s="824"/>
      <c r="C591" s="825"/>
      <c r="D591" s="792"/>
      <c r="E591" s="829"/>
      <c r="F591" s="832"/>
      <c r="G591" s="835"/>
      <c r="H591" s="829"/>
      <c r="I591" s="416" t="s">
        <v>165</v>
      </c>
      <c r="J591" s="415"/>
      <c r="K591" s="416" t="s">
        <v>164</v>
      </c>
      <c r="L591" s="415"/>
      <c r="M591" s="816"/>
      <c r="N591" s="817"/>
      <c r="O591" s="816"/>
      <c r="P591" s="817"/>
      <c r="Q591" s="816"/>
      <c r="R591" s="817"/>
      <c r="S591" s="869"/>
      <c r="T591" s="870"/>
      <c r="U591" s="857"/>
      <c r="V591" s="858"/>
      <c r="W591" s="781"/>
      <c r="X591" s="782"/>
      <c r="Y591" s="781"/>
      <c r="Z591" s="782"/>
      <c r="AA591" s="792"/>
      <c r="AB591" s="792"/>
      <c r="AC591" s="792"/>
      <c r="AD591" s="792"/>
      <c r="AE591" s="792"/>
      <c r="AF591" s="792"/>
    </row>
    <row r="592" spans="1:32" s="404" customFormat="1" ht="15" customHeight="1" x14ac:dyDescent="0.2">
      <c r="A592" s="402"/>
      <c r="B592" s="826"/>
      <c r="C592" s="827"/>
      <c r="D592" s="793"/>
      <c r="E592" s="830"/>
      <c r="F592" s="833"/>
      <c r="G592" s="836"/>
      <c r="H592" s="830"/>
      <c r="I592" s="406" t="s">
        <v>158</v>
      </c>
      <c r="J592" s="451">
        <v>44046</v>
      </c>
      <c r="K592" s="820"/>
      <c r="L592" s="821"/>
      <c r="M592" s="818"/>
      <c r="N592" s="819"/>
      <c r="O592" s="818"/>
      <c r="P592" s="819"/>
      <c r="Q592" s="818"/>
      <c r="R592" s="819"/>
      <c r="S592" s="871"/>
      <c r="T592" s="872"/>
      <c r="U592" s="859"/>
      <c r="V592" s="860"/>
      <c r="W592" s="783"/>
      <c r="X592" s="784"/>
      <c r="Y592" s="783"/>
      <c r="Z592" s="784"/>
      <c r="AA592" s="793"/>
      <c r="AB592" s="793"/>
      <c r="AC592" s="793"/>
      <c r="AD592" s="793"/>
      <c r="AE592" s="793"/>
      <c r="AF592" s="793"/>
    </row>
    <row r="593" spans="1:32" s="404" customFormat="1" ht="12.75" customHeight="1" x14ac:dyDescent="0.2">
      <c r="A593" s="402"/>
      <c r="B593" s="822" t="s">
        <v>18</v>
      </c>
      <c r="C593" s="823"/>
      <c r="D593" s="791" t="s">
        <v>757</v>
      </c>
      <c r="E593" s="828" t="s">
        <v>773</v>
      </c>
      <c r="F593" s="831"/>
      <c r="G593" s="834" t="s">
        <v>218</v>
      </c>
      <c r="H593" s="828" t="s">
        <v>193</v>
      </c>
      <c r="I593" s="434" t="s">
        <v>184</v>
      </c>
      <c r="J593" s="438">
        <v>2518182</v>
      </c>
      <c r="K593" s="434" t="s">
        <v>183</v>
      </c>
      <c r="L593" s="437">
        <f>J598+J596</f>
        <v>44177</v>
      </c>
      <c r="M593" s="434" t="s">
        <v>182</v>
      </c>
      <c r="N593" s="436">
        <f>J593</f>
        <v>2518182</v>
      </c>
      <c r="O593" s="434" t="s">
        <v>181</v>
      </c>
      <c r="P593" s="435">
        <v>0.10299999999999999</v>
      </c>
      <c r="Q593" s="434" t="s">
        <v>181</v>
      </c>
      <c r="R593" s="479">
        <v>0.10299999999999999</v>
      </c>
      <c r="S593" s="499" t="s">
        <v>181</v>
      </c>
      <c r="T593" s="498">
        <v>0.51100000000000001</v>
      </c>
      <c r="U593" s="480" t="s">
        <v>181</v>
      </c>
      <c r="V593" s="479">
        <v>0.51100000000000001</v>
      </c>
      <c r="W593" s="466" t="s">
        <v>181</v>
      </c>
      <c r="X593" s="467">
        <v>0.91910000000000003</v>
      </c>
      <c r="Y593" s="466" t="s">
        <v>180</v>
      </c>
      <c r="Z593" s="465">
        <v>9</v>
      </c>
      <c r="AA593" s="791" t="s">
        <v>322</v>
      </c>
      <c r="AB593" s="791" t="s">
        <v>322</v>
      </c>
      <c r="AC593" s="791" t="s">
        <v>322</v>
      </c>
      <c r="AD593" s="791" t="s">
        <v>322</v>
      </c>
      <c r="AE593" s="791" t="s">
        <v>322</v>
      </c>
      <c r="AF593" s="791" t="s">
        <v>322</v>
      </c>
    </row>
    <row r="594" spans="1:32" s="404" customFormat="1" ht="15" customHeight="1" x14ac:dyDescent="0.2">
      <c r="A594" s="402"/>
      <c r="B594" s="824"/>
      <c r="C594" s="825"/>
      <c r="D594" s="792"/>
      <c r="E594" s="829"/>
      <c r="F594" s="832"/>
      <c r="G594" s="835"/>
      <c r="H594" s="829"/>
      <c r="I594" s="416" t="s">
        <v>179</v>
      </c>
      <c r="J594" s="432" t="s">
        <v>772</v>
      </c>
      <c r="K594" s="416" t="s">
        <v>177</v>
      </c>
      <c r="L594" s="415"/>
      <c r="M594" s="416" t="s">
        <v>176</v>
      </c>
      <c r="N594" s="428">
        <f>N593</f>
        <v>2518182</v>
      </c>
      <c r="O594" s="416" t="s">
        <v>175</v>
      </c>
      <c r="P594" s="426"/>
      <c r="Q594" s="416" t="s">
        <v>175</v>
      </c>
      <c r="R594" s="477"/>
      <c r="S594" s="497" t="s">
        <v>175</v>
      </c>
      <c r="T594" s="496"/>
      <c r="U594" s="478" t="s">
        <v>175</v>
      </c>
      <c r="V594" s="477"/>
      <c r="W594" s="463" t="s">
        <v>175</v>
      </c>
      <c r="X594" s="462"/>
      <c r="Y594" s="463" t="s">
        <v>174</v>
      </c>
      <c r="Z594" s="464">
        <f>Z593*15</f>
        <v>135</v>
      </c>
      <c r="AA594" s="792"/>
      <c r="AB594" s="792"/>
      <c r="AC594" s="792"/>
      <c r="AD594" s="792"/>
      <c r="AE594" s="792"/>
      <c r="AF594" s="792"/>
    </row>
    <row r="595" spans="1:32" s="404" customFormat="1" x14ac:dyDescent="0.2">
      <c r="A595" s="402"/>
      <c r="B595" s="824"/>
      <c r="C595" s="825"/>
      <c r="D595" s="792"/>
      <c r="E595" s="829"/>
      <c r="F595" s="832"/>
      <c r="G595" s="835"/>
      <c r="H595" s="829"/>
      <c r="I595" s="416" t="s">
        <v>173</v>
      </c>
      <c r="J595" s="429" t="s">
        <v>192</v>
      </c>
      <c r="K595" s="416" t="s">
        <v>171</v>
      </c>
      <c r="L595" s="427"/>
      <c r="M595" s="416" t="s">
        <v>170</v>
      </c>
      <c r="N595" s="428"/>
      <c r="O595" s="416" t="s">
        <v>169</v>
      </c>
      <c r="P595" s="426">
        <v>0.10299999999999999</v>
      </c>
      <c r="Q595" s="416" t="s">
        <v>169</v>
      </c>
      <c r="R595" s="477">
        <v>0.10299999999999999</v>
      </c>
      <c r="S595" s="497" t="s">
        <v>169</v>
      </c>
      <c r="T595" s="496">
        <v>0.5111</v>
      </c>
      <c r="U595" s="478" t="s">
        <v>169</v>
      </c>
      <c r="V595" s="477">
        <v>0.5111</v>
      </c>
      <c r="W595" s="463" t="s">
        <v>169</v>
      </c>
      <c r="X595" s="462">
        <v>0.91910000000000003</v>
      </c>
      <c r="Y595" s="781"/>
      <c r="Z595" s="782"/>
      <c r="AA595" s="792"/>
      <c r="AB595" s="792"/>
      <c r="AC595" s="792"/>
      <c r="AD595" s="792"/>
      <c r="AE595" s="792"/>
      <c r="AF595" s="792"/>
    </row>
    <row r="596" spans="1:32" s="404" customFormat="1" ht="15" customHeight="1" x14ac:dyDescent="0.2">
      <c r="A596" s="402"/>
      <c r="B596" s="824"/>
      <c r="C596" s="825"/>
      <c r="D596" s="792"/>
      <c r="E596" s="829"/>
      <c r="F596" s="832"/>
      <c r="G596" s="835"/>
      <c r="H596" s="829"/>
      <c r="I596" s="416" t="s">
        <v>168</v>
      </c>
      <c r="J596" s="427">
        <v>150</v>
      </c>
      <c r="K596" s="416" t="s">
        <v>167</v>
      </c>
      <c r="L596" s="427"/>
      <c r="M596" s="816"/>
      <c r="N596" s="817"/>
      <c r="O596" s="416" t="s">
        <v>166</v>
      </c>
      <c r="P596" s="426">
        <f>IF(P594="",P595-P593,P595-P594)</f>
        <v>0</v>
      </c>
      <c r="Q596" s="416" t="s">
        <v>166</v>
      </c>
      <c r="R596" s="477">
        <f>IF(R594="",R595-R593,R595-R594)</f>
        <v>0</v>
      </c>
      <c r="S596" s="497" t="s">
        <v>166</v>
      </c>
      <c r="T596" s="496">
        <f>IF(T594="",T595-T593,T595-T594)</f>
        <v>9.9999999999988987E-5</v>
      </c>
      <c r="U596" s="478" t="s">
        <v>166</v>
      </c>
      <c r="V596" s="477">
        <f>IF(V594="",V595-V593,V595-V594)</f>
        <v>9.9999999999988987E-5</v>
      </c>
      <c r="W596" s="463" t="s">
        <v>166</v>
      </c>
      <c r="X596" s="462">
        <f>IF(X594="",X595-X593,X595-X594)</f>
        <v>0</v>
      </c>
      <c r="Y596" s="781"/>
      <c r="Z596" s="782"/>
      <c r="AA596" s="792"/>
      <c r="AB596" s="792"/>
      <c r="AC596" s="792"/>
      <c r="AD596" s="792"/>
      <c r="AE596" s="792"/>
      <c r="AF596" s="792"/>
    </row>
    <row r="597" spans="1:32" s="404" customFormat="1" ht="15" customHeight="1" x14ac:dyDescent="0.2">
      <c r="A597" s="402"/>
      <c r="B597" s="824"/>
      <c r="C597" s="825"/>
      <c r="D597" s="792"/>
      <c r="E597" s="829"/>
      <c r="F597" s="832"/>
      <c r="G597" s="835"/>
      <c r="H597" s="829"/>
      <c r="I597" s="416" t="s">
        <v>165</v>
      </c>
      <c r="J597" s="415"/>
      <c r="K597" s="416" t="s">
        <v>164</v>
      </c>
      <c r="L597" s="415"/>
      <c r="M597" s="816"/>
      <c r="N597" s="817"/>
      <c r="O597" s="816"/>
      <c r="P597" s="817"/>
      <c r="Q597" s="816"/>
      <c r="R597" s="817"/>
      <c r="S597" s="869"/>
      <c r="T597" s="870"/>
      <c r="U597" s="857"/>
      <c r="V597" s="858"/>
      <c r="W597" s="781"/>
      <c r="X597" s="782"/>
      <c r="Y597" s="781"/>
      <c r="Z597" s="782"/>
      <c r="AA597" s="792"/>
      <c r="AB597" s="792"/>
      <c r="AC597" s="792"/>
      <c r="AD597" s="792"/>
      <c r="AE597" s="792"/>
      <c r="AF597" s="792"/>
    </row>
    <row r="598" spans="1:32" s="404" customFormat="1" ht="15" customHeight="1" x14ac:dyDescent="0.2">
      <c r="A598" s="402"/>
      <c r="B598" s="826"/>
      <c r="C598" s="827"/>
      <c r="D598" s="793"/>
      <c r="E598" s="830"/>
      <c r="F598" s="833"/>
      <c r="G598" s="836"/>
      <c r="H598" s="830"/>
      <c r="I598" s="406" t="s">
        <v>158</v>
      </c>
      <c r="J598" s="451">
        <v>44027</v>
      </c>
      <c r="K598" s="820"/>
      <c r="L598" s="821"/>
      <c r="M598" s="818"/>
      <c r="N598" s="819"/>
      <c r="O598" s="818"/>
      <c r="P598" s="819"/>
      <c r="Q598" s="818"/>
      <c r="R598" s="819"/>
      <c r="S598" s="871"/>
      <c r="T598" s="872"/>
      <c r="U598" s="859"/>
      <c r="V598" s="860"/>
      <c r="W598" s="783"/>
      <c r="X598" s="784"/>
      <c r="Y598" s="783"/>
      <c r="Z598" s="784"/>
      <c r="AA598" s="793"/>
      <c r="AB598" s="793"/>
      <c r="AC598" s="793"/>
      <c r="AD598" s="793"/>
      <c r="AE598" s="793"/>
      <c r="AF598" s="793"/>
    </row>
    <row r="599" spans="1:32" s="404" customFormat="1" ht="12.75" customHeight="1" x14ac:dyDescent="0.2">
      <c r="B599" s="822" t="s">
        <v>20</v>
      </c>
      <c r="C599" s="823"/>
      <c r="D599" s="791" t="s">
        <v>207</v>
      </c>
      <c r="E599" s="828" t="s">
        <v>270</v>
      </c>
      <c r="F599" s="831"/>
      <c r="G599" s="834" t="s">
        <v>218</v>
      </c>
      <c r="H599" s="828"/>
      <c r="I599" s="434" t="s">
        <v>184</v>
      </c>
      <c r="J599" s="438">
        <v>2518182</v>
      </c>
      <c r="K599" s="434" t="s">
        <v>183</v>
      </c>
      <c r="L599" s="437">
        <f>+J604+J602</f>
        <v>44116</v>
      </c>
      <c r="M599" s="434" t="s">
        <v>182</v>
      </c>
      <c r="N599" s="436">
        <f>J599</f>
        <v>2518182</v>
      </c>
      <c r="O599" s="434" t="s">
        <v>181</v>
      </c>
      <c r="P599" s="435"/>
      <c r="Q599" s="434" t="s">
        <v>181</v>
      </c>
      <c r="R599" s="435"/>
      <c r="S599" s="434" t="s">
        <v>181</v>
      </c>
      <c r="T599" s="435"/>
      <c r="U599" s="434" t="s">
        <v>181</v>
      </c>
      <c r="V599" s="435">
        <v>0.75</v>
      </c>
      <c r="W599" s="466" t="s">
        <v>181</v>
      </c>
      <c r="X599" s="467">
        <v>0.75</v>
      </c>
      <c r="Y599" s="466" t="s">
        <v>180</v>
      </c>
      <c r="Z599" s="465">
        <v>5</v>
      </c>
      <c r="AA599" s="791" t="s">
        <v>294</v>
      </c>
      <c r="AB599" s="791" t="s">
        <v>294</v>
      </c>
      <c r="AC599" s="791" t="s">
        <v>294</v>
      </c>
      <c r="AD599" s="791" t="s">
        <v>10</v>
      </c>
      <c r="AE599" s="791" t="s">
        <v>10</v>
      </c>
      <c r="AF599" s="791" t="s">
        <v>10</v>
      </c>
    </row>
    <row r="600" spans="1:32" s="404" customFormat="1" ht="15" customHeight="1" x14ac:dyDescent="0.2">
      <c r="B600" s="824"/>
      <c r="C600" s="825"/>
      <c r="D600" s="792"/>
      <c r="E600" s="829"/>
      <c r="F600" s="832"/>
      <c r="G600" s="835"/>
      <c r="H600" s="829"/>
      <c r="I600" s="416" t="s">
        <v>179</v>
      </c>
      <c r="J600" s="432" t="s">
        <v>292</v>
      </c>
      <c r="K600" s="416" t="s">
        <v>177</v>
      </c>
      <c r="L600" s="415"/>
      <c r="M600" s="416" t="s">
        <v>176</v>
      </c>
      <c r="N600" s="428">
        <f>N599</f>
        <v>2518182</v>
      </c>
      <c r="O600" s="416" t="s">
        <v>175</v>
      </c>
      <c r="P600" s="426"/>
      <c r="Q600" s="416" t="s">
        <v>175</v>
      </c>
      <c r="R600" s="426"/>
      <c r="S600" s="416" t="s">
        <v>175</v>
      </c>
      <c r="T600" s="426"/>
      <c r="U600" s="416" t="s">
        <v>175</v>
      </c>
      <c r="V600" s="426"/>
      <c r="W600" s="463" t="s">
        <v>175</v>
      </c>
      <c r="X600" s="462"/>
      <c r="Y600" s="463" t="s">
        <v>174</v>
      </c>
      <c r="Z600" s="464">
        <f>5*22</f>
        <v>110</v>
      </c>
      <c r="AA600" s="792"/>
      <c r="AB600" s="792"/>
      <c r="AC600" s="792"/>
      <c r="AD600" s="792"/>
      <c r="AE600" s="792"/>
      <c r="AF600" s="792"/>
    </row>
    <row r="601" spans="1:32" s="404" customFormat="1" ht="39" customHeight="1" x14ac:dyDescent="0.2">
      <c r="B601" s="824"/>
      <c r="C601" s="825"/>
      <c r="D601" s="792"/>
      <c r="E601" s="829"/>
      <c r="F601" s="832"/>
      <c r="G601" s="835"/>
      <c r="H601" s="829"/>
      <c r="I601" s="416" t="s">
        <v>173</v>
      </c>
      <c r="J601" s="429" t="s">
        <v>193</v>
      </c>
      <c r="K601" s="416" t="s">
        <v>171</v>
      </c>
      <c r="L601" s="427"/>
      <c r="M601" s="416" t="s">
        <v>170</v>
      </c>
      <c r="N601" s="428"/>
      <c r="O601" s="416" t="s">
        <v>169</v>
      </c>
      <c r="P601" s="426"/>
      <c r="Q601" s="416" t="s">
        <v>169</v>
      </c>
      <c r="R601" s="426"/>
      <c r="S601" s="416" t="s">
        <v>169</v>
      </c>
      <c r="T601" s="426"/>
      <c r="U601" s="416" t="s">
        <v>169</v>
      </c>
      <c r="V601" s="426">
        <v>0.8</v>
      </c>
      <c r="W601" s="463" t="s">
        <v>169</v>
      </c>
      <c r="X601" s="462">
        <v>0.8</v>
      </c>
      <c r="Y601" s="781"/>
      <c r="Z601" s="782"/>
      <c r="AA601" s="792"/>
      <c r="AB601" s="792"/>
      <c r="AC601" s="792"/>
      <c r="AD601" s="792"/>
      <c r="AE601" s="792"/>
      <c r="AF601" s="792"/>
    </row>
    <row r="602" spans="1:32" s="404" customFormat="1" ht="15" customHeight="1" x14ac:dyDescent="0.2">
      <c r="B602" s="824"/>
      <c r="C602" s="825"/>
      <c r="D602" s="792"/>
      <c r="E602" s="829"/>
      <c r="F602" s="832"/>
      <c r="G602" s="835"/>
      <c r="H602" s="829"/>
      <c r="I602" s="416" t="s">
        <v>168</v>
      </c>
      <c r="J602" s="427">
        <v>150</v>
      </c>
      <c r="K602" s="416" t="s">
        <v>167</v>
      </c>
      <c r="L602" s="427"/>
      <c r="M602" s="816"/>
      <c r="N602" s="817"/>
      <c r="O602" s="416" t="s">
        <v>166</v>
      </c>
      <c r="P602" s="426">
        <f>IF(P600="",P601-P599,P601-P600)</f>
        <v>0</v>
      </c>
      <c r="Q602" s="416" t="s">
        <v>166</v>
      </c>
      <c r="R602" s="426">
        <f>IF(R600="",R601-R599,R601-R600)</f>
        <v>0</v>
      </c>
      <c r="S602" s="416" t="s">
        <v>166</v>
      </c>
      <c r="T602" s="426">
        <f>IF(T600="",T601-T599,T601-T600)</f>
        <v>0</v>
      </c>
      <c r="U602" s="416" t="s">
        <v>166</v>
      </c>
      <c r="V602" s="426">
        <f>IF(V600="",V601-V599,V601-V600)</f>
        <v>5.0000000000000044E-2</v>
      </c>
      <c r="W602" s="463" t="s">
        <v>166</v>
      </c>
      <c r="X602" s="462">
        <f>IF(X600="",X601-X599,X601-X600)</f>
        <v>5.0000000000000044E-2</v>
      </c>
      <c r="Y602" s="781"/>
      <c r="Z602" s="782"/>
      <c r="AA602" s="792"/>
      <c r="AB602" s="792"/>
      <c r="AC602" s="792"/>
      <c r="AD602" s="792"/>
      <c r="AE602" s="792"/>
      <c r="AF602" s="792"/>
    </row>
    <row r="603" spans="1:32" s="404" customFormat="1" ht="15" customHeight="1" x14ac:dyDescent="0.2">
      <c r="B603" s="824"/>
      <c r="C603" s="825"/>
      <c r="D603" s="792"/>
      <c r="E603" s="829"/>
      <c r="F603" s="832"/>
      <c r="G603" s="835"/>
      <c r="H603" s="829"/>
      <c r="I603" s="416" t="s">
        <v>165</v>
      </c>
      <c r="J603" s="415"/>
      <c r="K603" s="416" t="s">
        <v>164</v>
      </c>
      <c r="L603" s="415"/>
      <c r="M603" s="816"/>
      <c r="N603" s="817"/>
      <c r="O603" s="816"/>
      <c r="P603" s="817"/>
      <c r="Q603" s="816"/>
      <c r="R603" s="817"/>
      <c r="S603" s="816"/>
      <c r="T603" s="817"/>
      <c r="U603" s="816"/>
      <c r="V603" s="817"/>
      <c r="W603" s="781"/>
      <c r="X603" s="782"/>
      <c r="Y603" s="781"/>
      <c r="Z603" s="782"/>
      <c r="AA603" s="792"/>
      <c r="AB603" s="792"/>
      <c r="AC603" s="792"/>
      <c r="AD603" s="792"/>
      <c r="AE603" s="792"/>
      <c r="AF603" s="792"/>
    </row>
    <row r="604" spans="1:32" s="404" customFormat="1" ht="15" customHeight="1" x14ac:dyDescent="0.2">
      <c r="B604" s="826"/>
      <c r="C604" s="827"/>
      <c r="D604" s="793"/>
      <c r="E604" s="830"/>
      <c r="F604" s="833"/>
      <c r="G604" s="836"/>
      <c r="H604" s="830"/>
      <c r="I604" s="406" t="s">
        <v>158</v>
      </c>
      <c r="J604" s="405">
        <v>43966</v>
      </c>
      <c r="K604" s="820"/>
      <c r="L604" s="821"/>
      <c r="M604" s="818"/>
      <c r="N604" s="819"/>
      <c r="O604" s="818"/>
      <c r="P604" s="819"/>
      <c r="Q604" s="818"/>
      <c r="R604" s="819"/>
      <c r="S604" s="818"/>
      <c r="T604" s="819"/>
      <c r="U604" s="818"/>
      <c r="V604" s="819"/>
      <c r="W604" s="783"/>
      <c r="X604" s="784"/>
      <c r="Y604" s="783"/>
      <c r="Z604" s="784"/>
      <c r="AA604" s="793"/>
      <c r="AB604" s="793"/>
      <c r="AC604" s="793"/>
      <c r="AD604" s="793"/>
      <c r="AE604" s="793"/>
      <c r="AF604" s="793"/>
    </row>
    <row r="605" spans="1:32" s="404" customFormat="1" ht="12.75" customHeight="1" x14ac:dyDescent="0.2">
      <c r="B605" s="822" t="s">
        <v>21</v>
      </c>
      <c r="C605" s="823"/>
      <c r="D605" s="791" t="s">
        <v>207</v>
      </c>
      <c r="E605" s="828" t="s">
        <v>270</v>
      </c>
      <c r="F605" s="831"/>
      <c r="G605" s="834" t="s">
        <v>218</v>
      </c>
      <c r="H605" s="828"/>
      <c r="I605" s="434" t="s">
        <v>184</v>
      </c>
      <c r="J605" s="438">
        <v>2518182</v>
      </c>
      <c r="K605" s="434" t="s">
        <v>183</v>
      </c>
      <c r="L605" s="437">
        <f>+J610+J608</f>
        <v>44178</v>
      </c>
      <c r="M605" s="434" t="s">
        <v>182</v>
      </c>
      <c r="N605" s="436">
        <f>J605</f>
        <v>2518182</v>
      </c>
      <c r="O605" s="434" t="s">
        <v>181</v>
      </c>
      <c r="P605" s="435"/>
      <c r="Q605" s="434" t="s">
        <v>181</v>
      </c>
      <c r="R605" s="435"/>
      <c r="S605" s="434" t="s">
        <v>181</v>
      </c>
      <c r="T605" s="435"/>
      <c r="U605" s="434" t="s">
        <v>181</v>
      </c>
      <c r="V605" s="435">
        <v>0.35</v>
      </c>
      <c r="W605" s="466" t="s">
        <v>181</v>
      </c>
      <c r="X605" s="467">
        <v>0.35</v>
      </c>
      <c r="Y605" s="466" t="s">
        <v>180</v>
      </c>
      <c r="Z605" s="465">
        <v>4</v>
      </c>
      <c r="AA605" s="791" t="s">
        <v>296</v>
      </c>
      <c r="AB605" s="791" t="s">
        <v>296</v>
      </c>
      <c r="AC605" s="791" t="s">
        <v>296</v>
      </c>
      <c r="AD605" s="791" t="s">
        <v>10</v>
      </c>
      <c r="AE605" s="791" t="s">
        <v>10</v>
      </c>
      <c r="AF605" s="791" t="s">
        <v>10</v>
      </c>
    </row>
    <row r="606" spans="1:32" s="404" customFormat="1" ht="15" customHeight="1" x14ac:dyDescent="0.2">
      <c r="B606" s="824"/>
      <c r="C606" s="825"/>
      <c r="D606" s="792"/>
      <c r="E606" s="829"/>
      <c r="F606" s="832"/>
      <c r="G606" s="835"/>
      <c r="H606" s="829"/>
      <c r="I606" s="416" t="s">
        <v>179</v>
      </c>
      <c r="J606" s="432" t="s">
        <v>292</v>
      </c>
      <c r="K606" s="416" t="s">
        <v>177</v>
      </c>
      <c r="L606" s="415"/>
      <c r="M606" s="416" t="s">
        <v>176</v>
      </c>
      <c r="N606" s="428">
        <f>N605</f>
        <v>2518182</v>
      </c>
      <c r="O606" s="416" t="s">
        <v>175</v>
      </c>
      <c r="P606" s="426"/>
      <c r="Q606" s="416" t="s">
        <v>175</v>
      </c>
      <c r="R606" s="426"/>
      <c r="S606" s="416" t="s">
        <v>175</v>
      </c>
      <c r="T606" s="426"/>
      <c r="U606" s="416" t="s">
        <v>175</v>
      </c>
      <c r="V606" s="426"/>
      <c r="W606" s="463" t="s">
        <v>175</v>
      </c>
      <c r="X606" s="462"/>
      <c r="Y606" s="463" t="s">
        <v>174</v>
      </c>
      <c r="Z606" s="464">
        <f>4*22</f>
        <v>88</v>
      </c>
      <c r="AA606" s="792"/>
      <c r="AB606" s="792"/>
      <c r="AC606" s="792"/>
      <c r="AD606" s="792"/>
      <c r="AE606" s="792"/>
      <c r="AF606" s="792"/>
    </row>
    <row r="607" spans="1:32" s="404" customFormat="1" ht="39" customHeight="1" x14ac:dyDescent="0.2">
      <c r="B607" s="824"/>
      <c r="C607" s="825"/>
      <c r="D607" s="792"/>
      <c r="E607" s="829"/>
      <c r="F607" s="832"/>
      <c r="G607" s="835"/>
      <c r="H607" s="829"/>
      <c r="I607" s="416" t="s">
        <v>173</v>
      </c>
      <c r="J607" s="429" t="s">
        <v>193</v>
      </c>
      <c r="K607" s="416" t="s">
        <v>171</v>
      </c>
      <c r="L607" s="427"/>
      <c r="M607" s="416" t="s">
        <v>170</v>
      </c>
      <c r="N607" s="428"/>
      <c r="O607" s="416" t="s">
        <v>169</v>
      </c>
      <c r="P607" s="426"/>
      <c r="Q607" s="416" t="s">
        <v>169</v>
      </c>
      <c r="R607" s="426"/>
      <c r="S607" s="416" t="s">
        <v>169</v>
      </c>
      <c r="T607" s="426"/>
      <c r="U607" s="416" t="s">
        <v>169</v>
      </c>
      <c r="V607" s="426">
        <v>0.52</v>
      </c>
      <c r="W607" s="463" t="s">
        <v>169</v>
      </c>
      <c r="X607" s="462">
        <v>0.52</v>
      </c>
      <c r="Y607" s="781"/>
      <c r="Z607" s="782"/>
      <c r="AA607" s="792"/>
      <c r="AB607" s="792"/>
      <c r="AC607" s="792"/>
      <c r="AD607" s="792"/>
      <c r="AE607" s="792"/>
      <c r="AF607" s="792"/>
    </row>
    <row r="608" spans="1:32" s="404" customFormat="1" ht="15" customHeight="1" x14ac:dyDescent="0.2">
      <c r="B608" s="824"/>
      <c r="C608" s="825"/>
      <c r="D608" s="792"/>
      <c r="E608" s="829"/>
      <c r="F608" s="832"/>
      <c r="G608" s="835"/>
      <c r="H608" s="829"/>
      <c r="I608" s="416" t="s">
        <v>168</v>
      </c>
      <c r="J608" s="427">
        <v>150</v>
      </c>
      <c r="K608" s="416" t="s">
        <v>167</v>
      </c>
      <c r="L608" s="427"/>
      <c r="M608" s="816"/>
      <c r="N608" s="817"/>
      <c r="O608" s="416" t="s">
        <v>166</v>
      </c>
      <c r="P608" s="426">
        <f>IF(P606="",P607-P605,P607-P606)</f>
        <v>0</v>
      </c>
      <c r="Q608" s="416" t="s">
        <v>166</v>
      </c>
      <c r="R608" s="426">
        <f>IF(R606="",R607-R605,R607-R606)</f>
        <v>0</v>
      </c>
      <c r="S608" s="416" t="s">
        <v>166</v>
      </c>
      <c r="T608" s="426">
        <f>IF(T606="",T607-T605,T607-T606)</f>
        <v>0</v>
      </c>
      <c r="U608" s="416" t="s">
        <v>166</v>
      </c>
      <c r="V608" s="426">
        <f>+V607-V605</f>
        <v>0.17000000000000004</v>
      </c>
      <c r="W608" s="463" t="s">
        <v>166</v>
      </c>
      <c r="X608" s="462">
        <f>+X607-X605</f>
        <v>0.17000000000000004</v>
      </c>
      <c r="Y608" s="781"/>
      <c r="Z608" s="782"/>
      <c r="AA608" s="792"/>
      <c r="AB608" s="792"/>
      <c r="AC608" s="792"/>
      <c r="AD608" s="792"/>
      <c r="AE608" s="792"/>
      <c r="AF608" s="792"/>
    </row>
    <row r="609" spans="2:32" s="404" customFormat="1" ht="15" customHeight="1" x14ac:dyDescent="0.2">
      <c r="B609" s="824"/>
      <c r="C609" s="825"/>
      <c r="D609" s="792"/>
      <c r="E609" s="829"/>
      <c r="F609" s="832"/>
      <c r="G609" s="835"/>
      <c r="H609" s="829"/>
      <c r="I609" s="416" t="s">
        <v>165</v>
      </c>
      <c r="J609" s="415"/>
      <c r="K609" s="416" t="s">
        <v>164</v>
      </c>
      <c r="L609" s="415"/>
      <c r="M609" s="816"/>
      <c r="N609" s="817"/>
      <c r="O609" s="816"/>
      <c r="P609" s="817"/>
      <c r="Q609" s="816"/>
      <c r="R609" s="817"/>
      <c r="S609" s="816"/>
      <c r="T609" s="817"/>
      <c r="U609" s="816"/>
      <c r="V609" s="817"/>
      <c r="W609" s="781"/>
      <c r="X609" s="782"/>
      <c r="Y609" s="781"/>
      <c r="Z609" s="782"/>
      <c r="AA609" s="792"/>
      <c r="AB609" s="792"/>
      <c r="AC609" s="792"/>
      <c r="AD609" s="792"/>
      <c r="AE609" s="792"/>
      <c r="AF609" s="792"/>
    </row>
    <row r="610" spans="2:32" s="404" customFormat="1" ht="15" customHeight="1" x14ac:dyDescent="0.2">
      <c r="B610" s="826"/>
      <c r="C610" s="827"/>
      <c r="D610" s="793"/>
      <c r="E610" s="830"/>
      <c r="F610" s="833"/>
      <c r="G610" s="836"/>
      <c r="H610" s="830"/>
      <c r="I610" s="406" t="s">
        <v>158</v>
      </c>
      <c r="J610" s="405">
        <v>44028</v>
      </c>
      <c r="K610" s="820"/>
      <c r="L610" s="821"/>
      <c r="M610" s="818"/>
      <c r="N610" s="819"/>
      <c r="O610" s="818"/>
      <c r="P610" s="819"/>
      <c r="Q610" s="818"/>
      <c r="R610" s="819"/>
      <c r="S610" s="818"/>
      <c r="T610" s="819"/>
      <c r="U610" s="818"/>
      <c r="V610" s="819"/>
      <c r="W610" s="783"/>
      <c r="X610" s="784"/>
      <c r="Y610" s="783"/>
      <c r="Z610" s="784"/>
      <c r="AA610" s="793"/>
      <c r="AB610" s="793"/>
      <c r="AC610" s="793"/>
      <c r="AD610" s="793"/>
      <c r="AE610" s="793"/>
      <c r="AF610" s="793"/>
    </row>
    <row r="611" spans="2:32" s="404" customFormat="1" ht="12.75" customHeight="1" x14ac:dyDescent="0.2">
      <c r="B611" s="822" t="s">
        <v>22</v>
      </c>
      <c r="C611" s="823"/>
      <c r="D611" s="791" t="s">
        <v>207</v>
      </c>
      <c r="E611" s="828" t="s">
        <v>270</v>
      </c>
      <c r="F611" s="831"/>
      <c r="G611" s="834" t="s">
        <v>218</v>
      </c>
      <c r="H611" s="828"/>
      <c r="I611" s="434" t="s">
        <v>184</v>
      </c>
      <c r="J611" s="438">
        <v>2518182</v>
      </c>
      <c r="K611" s="434" t="s">
        <v>183</v>
      </c>
      <c r="L611" s="437">
        <f>+J616+J614</f>
        <v>44119</v>
      </c>
      <c r="M611" s="434" t="s">
        <v>182</v>
      </c>
      <c r="N611" s="436">
        <f>J611</f>
        <v>2518182</v>
      </c>
      <c r="O611" s="434" t="s">
        <v>181</v>
      </c>
      <c r="P611" s="435"/>
      <c r="Q611" s="434" t="s">
        <v>181</v>
      </c>
      <c r="R611" s="435"/>
      <c r="S611" s="434" t="s">
        <v>181</v>
      </c>
      <c r="T611" s="435"/>
      <c r="U611" s="434" t="s">
        <v>181</v>
      </c>
      <c r="V611" s="435">
        <v>0.35</v>
      </c>
      <c r="W611" s="466" t="s">
        <v>181</v>
      </c>
      <c r="X611" s="467">
        <v>0.35</v>
      </c>
      <c r="Y611" s="466" t="s">
        <v>180</v>
      </c>
      <c r="Z611" s="465">
        <v>3</v>
      </c>
      <c r="AA611" s="791" t="s">
        <v>294</v>
      </c>
      <c r="AB611" s="791" t="s">
        <v>294</v>
      </c>
      <c r="AC611" s="791" t="s">
        <v>294</v>
      </c>
      <c r="AD611" s="791" t="s">
        <v>10</v>
      </c>
      <c r="AE611" s="791" t="s">
        <v>10</v>
      </c>
      <c r="AF611" s="791" t="s">
        <v>10</v>
      </c>
    </row>
    <row r="612" spans="2:32" s="404" customFormat="1" ht="15" customHeight="1" x14ac:dyDescent="0.2">
      <c r="B612" s="824"/>
      <c r="C612" s="825"/>
      <c r="D612" s="792"/>
      <c r="E612" s="829"/>
      <c r="F612" s="832"/>
      <c r="G612" s="835"/>
      <c r="H612" s="829"/>
      <c r="I612" s="416" t="s">
        <v>179</v>
      </c>
      <c r="J612" s="432" t="s">
        <v>292</v>
      </c>
      <c r="K612" s="416" t="s">
        <v>177</v>
      </c>
      <c r="L612" s="415"/>
      <c r="M612" s="416" t="s">
        <v>176</v>
      </c>
      <c r="N612" s="428">
        <f>N611</f>
        <v>2518182</v>
      </c>
      <c r="O612" s="416" t="s">
        <v>175</v>
      </c>
      <c r="P612" s="426"/>
      <c r="Q612" s="416" t="s">
        <v>175</v>
      </c>
      <c r="R612" s="426"/>
      <c r="S612" s="416" t="s">
        <v>175</v>
      </c>
      <c r="T612" s="426"/>
      <c r="U612" s="416" t="s">
        <v>175</v>
      </c>
      <c r="V612" s="426"/>
      <c r="W612" s="463" t="s">
        <v>175</v>
      </c>
      <c r="X612" s="462"/>
      <c r="Y612" s="463" t="s">
        <v>174</v>
      </c>
      <c r="Z612" s="464">
        <f>3*22</f>
        <v>66</v>
      </c>
      <c r="AA612" s="792"/>
      <c r="AB612" s="792"/>
      <c r="AC612" s="792"/>
      <c r="AD612" s="792"/>
      <c r="AE612" s="792"/>
      <c r="AF612" s="792"/>
    </row>
    <row r="613" spans="2:32" s="404" customFormat="1" ht="39" customHeight="1" x14ac:dyDescent="0.2">
      <c r="B613" s="824"/>
      <c r="C613" s="825"/>
      <c r="D613" s="792"/>
      <c r="E613" s="829"/>
      <c r="F613" s="832"/>
      <c r="G613" s="835"/>
      <c r="H613" s="829"/>
      <c r="I613" s="416" t="s">
        <v>173</v>
      </c>
      <c r="J613" s="429" t="s">
        <v>193</v>
      </c>
      <c r="K613" s="416" t="s">
        <v>171</v>
      </c>
      <c r="L613" s="427"/>
      <c r="M613" s="416" t="s">
        <v>170</v>
      </c>
      <c r="N613" s="428"/>
      <c r="O613" s="416" t="s">
        <v>169</v>
      </c>
      <c r="P613" s="426"/>
      <c r="Q613" s="416" t="s">
        <v>169</v>
      </c>
      <c r="R613" s="426"/>
      <c r="S613" s="416" t="s">
        <v>169</v>
      </c>
      <c r="T613" s="426"/>
      <c r="U613" s="416" t="s">
        <v>169</v>
      </c>
      <c r="V613" s="426">
        <v>0.52</v>
      </c>
      <c r="W613" s="463" t="s">
        <v>169</v>
      </c>
      <c r="X613" s="462">
        <v>0.52</v>
      </c>
      <c r="Y613" s="781"/>
      <c r="Z613" s="782"/>
      <c r="AA613" s="792"/>
      <c r="AB613" s="792"/>
      <c r="AC613" s="792"/>
      <c r="AD613" s="792"/>
      <c r="AE613" s="792"/>
      <c r="AF613" s="792"/>
    </row>
    <row r="614" spans="2:32" s="404" customFormat="1" ht="15" customHeight="1" x14ac:dyDescent="0.2">
      <c r="B614" s="824"/>
      <c r="C614" s="825"/>
      <c r="D614" s="792"/>
      <c r="E614" s="829"/>
      <c r="F614" s="832"/>
      <c r="G614" s="835"/>
      <c r="H614" s="829"/>
      <c r="I614" s="416" t="s">
        <v>168</v>
      </c>
      <c r="J614" s="427">
        <v>150</v>
      </c>
      <c r="K614" s="416" t="s">
        <v>167</v>
      </c>
      <c r="L614" s="427"/>
      <c r="M614" s="816"/>
      <c r="N614" s="817"/>
      <c r="O614" s="416" t="s">
        <v>166</v>
      </c>
      <c r="P614" s="426">
        <f>IF(P612="",P613-P611,P613-P612)</f>
        <v>0</v>
      </c>
      <c r="Q614" s="416" t="s">
        <v>166</v>
      </c>
      <c r="R614" s="426">
        <f>IF(R612="",R613-R611,R613-R612)</f>
        <v>0</v>
      </c>
      <c r="S614" s="416" t="s">
        <v>166</v>
      </c>
      <c r="T614" s="426">
        <f>IF(T612="",T613-T611,T613-T612)</f>
        <v>0</v>
      </c>
      <c r="U614" s="416" t="s">
        <v>166</v>
      </c>
      <c r="V614" s="426">
        <f>+V613-V611</f>
        <v>0.17000000000000004</v>
      </c>
      <c r="W614" s="463" t="s">
        <v>166</v>
      </c>
      <c r="X614" s="462">
        <f>+X613-X611</f>
        <v>0.17000000000000004</v>
      </c>
      <c r="Y614" s="781"/>
      <c r="Z614" s="782"/>
      <c r="AA614" s="792"/>
      <c r="AB614" s="792"/>
      <c r="AC614" s="792"/>
      <c r="AD614" s="792"/>
      <c r="AE614" s="792"/>
      <c r="AF614" s="792"/>
    </row>
    <row r="615" spans="2:32" s="404" customFormat="1" ht="15" customHeight="1" x14ac:dyDescent="0.2">
      <c r="B615" s="824"/>
      <c r="C615" s="825"/>
      <c r="D615" s="792"/>
      <c r="E615" s="829"/>
      <c r="F615" s="832"/>
      <c r="G615" s="835"/>
      <c r="H615" s="829"/>
      <c r="I615" s="416" t="s">
        <v>165</v>
      </c>
      <c r="J615" s="415"/>
      <c r="K615" s="416" t="s">
        <v>164</v>
      </c>
      <c r="L615" s="415"/>
      <c r="M615" s="816"/>
      <c r="N615" s="817"/>
      <c r="O615" s="816"/>
      <c r="P615" s="817"/>
      <c r="Q615" s="816"/>
      <c r="R615" s="817"/>
      <c r="S615" s="816"/>
      <c r="T615" s="817"/>
      <c r="U615" s="816"/>
      <c r="V615" s="817"/>
      <c r="W615" s="781"/>
      <c r="X615" s="782"/>
      <c r="Y615" s="781"/>
      <c r="Z615" s="782"/>
      <c r="AA615" s="792"/>
      <c r="AB615" s="792"/>
      <c r="AC615" s="792"/>
      <c r="AD615" s="792"/>
      <c r="AE615" s="792"/>
      <c r="AF615" s="792"/>
    </row>
    <row r="616" spans="2:32" s="404" customFormat="1" ht="15" customHeight="1" x14ac:dyDescent="0.2">
      <c r="B616" s="826"/>
      <c r="C616" s="827"/>
      <c r="D616" s="793"/>
      <c r="E616" s="830"/>
      <c r="F616" s="833"/>
      <c r="G616" s="836"/>
      <c r="H616" s="830"/>
      <c r="I616" s="406" t="s">
        <v>158</v>
      </c>
      <c r="J616" s="405">
        <v>43969</v>
      </c>
      <c r="K616" s="820"/>
      <c r="L616" s="821"/>
      <c r="M616" s="818"/>
      <c r="N616" s="819"/>
      <c r="O616" s="818"/>
      <c r="P616" s="819"/>
      <c r="Q616" s="818"/>
      <c r="R616" s="819"/>
      <c r="S616" s="818"/>
      <c r="T616" s="819"/>
      <c r="U616" s="818"/>
      <c r="V616" s="819"/>
      <c r="W616" s="783"/>
      <c r="X616" s="784"/>
      <c r="Y616" s="783"/>
      <c r="Z616" s="784"/>
      <c r="AA616" s="793"/>
      <c r="AB616" s="793"/>
      <c r="AC616" s="793"/>
      <c r="AD616" s="793"/>
      <c r="AE616" s="793"/>
      <c r="AF616" s="793"/>
    </row>
    <row r="617" spans="2:32" s="404" customFormat="1" ht="12.75" customHeight="1" x14ac:dyDescent="0.2">
      <c r="B617" s="822" t="s">
        <v>23</v>
      </c>
      <c r="C617" s="823"/>
      <c r="D617" s="791" t="s">
        <v>207</v>
      </c>
      <c r="E617" s="828" t="s">
        <v>270</v>
      </c>
      <c r="F617" s="831"/>
      <c r="G617" s="834" t="s">
        <v>218</v>
      </c>
      <c r="H617" s="828"/>
      <c r="I617" s="434" t="s">
        <v>184</v>
      </c>
      <c r="J617" s="438">
        <v>2518182</v>
      </c>
      <c r="K617" s="434" t="s">
        <v>183</v>
      </c>
      <c r="L617" s="437">
        <f>+J622+J620</f>
        <v>44178</v>
      </c>
      <c r="M617" s="434" t="s">
        <v>182</v>
      </c>
      <c r="N617" s="436">
        <f>J617</f>
        <v>2518182</v>
      </c>
      <c r="O617" s="434" t="s">
        <v>181</v>
      </c>
      <c r="P617" s="435"/>
      <c r="Q617" s="434" t="s">
        <v>181</v>
      </c>
      <c r="R617" s="435"/>
      <c r="S617" s="434" t="s">
        <v>181</v>
      </c>
      <c r="T617" s="435"/>
      <c r="U617" s="434" t="s">
        <v>181</v>
      </c>
      <c r="V617" s="435"/>
      <c r="W617" s="653" t="s">
        <v>181</v>
      </c>
      <c r="X617" s="654">
        <v>0.6</v>
      </c>
      <c r="Y617" s="653" t="s">
        <v>180</v>
      </c>
      <c r="Z617" s="674">
        <v>3</v>
      </c>
      <c r="AA617" s="791" t="s">
        <v>266</v>
      </c>
      <c r="AB617" s="791" t="s">
        <v>266</v>
      </c>
      <c r="AC617" s="791" t="s">
        <v>266</v>
      </c>
      <c r="AD617" s="791" t="s">
        <v>266</v>
      </c>
      <c r="AE617" s="791" t="s">
        <v>266</v>
      </c>
      <c r="AF617" s="791" t="s">
        <v>10</v>
      </c>
    </row>
    <row r="618" spans="2:32" s="404" customFormat="1" ht="15" customHeight="1" x14ac:dyDescent="0.2">
      <c r="B618" s="824"/>
      <c r="C618" s="825"/>
      <c r="D618" s="792"/>
      <c r="E618" s="829"/>
      <c r="F618" s="832"/>
      <c r="G618" s="835"/>
      <c r="H618" s="829"/>
      <c r="I618" s="416" t="s">
        <v>179</v>
      </c>
      <c r="J618" s="432" t="s">
        <v>292</v>
      </c>
      <c r="K618" s="416" t="s">
        <v>177</v>
      </c>
      <c r="L618" s="415"/>
      <c r="M618" s="416" t="s">
        <v>176</v>
      </c>
      <c r="N618" s="428">
        <f>N617</f>
        <v>2518182</v>
      </c>
      <c r="O618" s="416" t="s">
        <v>175</v>
      </c>
      <c r="P618" s="426"/>
      <c r="Q618" s="416" t="s">
        <v>175</v>
      </c>
      <c r="R618" s="426"/>
      <c r="S618" s="416" t="s">
        <v>175</v>
      </c>
      <c r="T618" s="426"/>
      <c r="U618" s="416" t="s">
        <v>175</v>
      </c>
      <c r="V618" s="426"/>
      <c r="W618" s="655" t="s">
        <v>175</v>
      </c>
      <c r="X618" s="656"/>
      <c r="Y618" s="655" t="s">
        <v>174</v>
      </c>
      <c r="Z618" s="675">
        <f>3*22</f>
        <v>66</v>
      </c>
      <c r="AA618" s="792"/>
      <c r="AB618" s="792"/>
      <c r="AC618" s="792"/>
      <c r="AD618" s="792"/>
      <c r="AE618" s="792"/>
      <c r="AF618" s="792"/>
    </row>
    <row r="619" spans="2:32" s="404" customFormat="1" ht="39" customHeight="1" x14ac:dyDescent="0.2">
      <c r="B619" s="824"/>
      <c r="C619" s="825"/>
      <c r="D619" s="792"/>
      <c r="E619" s="829"/>
      <c r="F619" s="832"/>
      <c r="G619" s="835"/>
      <c r="H619" s="829"/>
      <c r="I619" s="416" t="s">
        <v>173</v>
      </c>
      <c r="J619" s="429" t="s">
        <v>193</v>
      </c>
      <c r="K619" s="416" t="s">
        <v>171</v>
      </c>
      <c r="L619" s="427"/>
      <c r="M619" s="416" t="s">
        <v>170</v>
      </c>
      <c r="N619" s="428"/>
      <c r="O619" s="416" t="s">
        <v>169</v>
      </c>
      <c r="P619" s="426"/>
      <c r="Q619" s="416" t="s">
        <v>169</v>
      </c>
      <c r="R619" s="426"/>
      <c r="S619" s="416" t="s">
        <v>169</v>
      </c>
      <c r="T619" s="426"/>
      <c r="U619" s="416" t="s">
        <v>169</v>
      </c>
      <c r="V619" s="426"/>
      <c r="W619" s="655" t="s">
        <v>169</v>
      </c>
      <c r="X619" s="656">
        <v>0.65</v>
      </c>
      <c r="Y619" s="777"/>
      <c r="Z619" s="778"/>
      <c r="AA619" s="792"/>
      <c r="AB619" s="792"/>
      <c r="AC619" s="792"/>
      <c r="AD619" s="792"/>
      <c r="AE619" s="792"/>
      <c r="AF619" s="792"/>
    </row>
    <row r="620" spans="2:32" s="404" customFormat="1" ht="15" customHeight="1" x14ac:dyDescent="0.2">
      <c r="B620" s="824"/>
      <c r="C620" s="825"/>
      <c r="D620" s="792"/>
      <c r="E620" s="829"/>
      <c r="F620" s="832"/>
      <c r="G620" s="835"/>
      <c r="H620" s="829"/>
      <c r="I620" s="416" t="s">
        <v>168</v>
      </c>
      <c r="J620" s="427">
        <v>150</v>
      </c>
      <c r="K620" s="416" t="s">
        <v>167</v>
      </c>
      <c r="L620" s="427"/>
      <c r="M620" s="816"/>
      <c r="N620" s="817"/>
      <c r="O620" s="416" t="s">
        <v>166</v>
      </c>
      <c r="P620" s="426">
        <f>IF(P618="",P619-P617,P619-P618)</f>
        <v>0</v>
      </c>
      <c r="Q620" s="416" t="s">
        <v>166</v>
      </c>
      <c r="R620" s="426">
        <f>IF(R618="",R619-R617,R619-R618)</f>
        <v>0</v>
      </c>
      <c r="S620" s="416" t="s">
        <v>166</v>
      </c>
      <c r="T620" s="426">
        <f>IF(T618="",T619-T617,T619-T618)</f>
        <v>0</v>
      </c>
      <c r="U620" s="416" t="s">
        <v>166</v>
      </c>
      <c r="V620" s="426">
        <f>IF(V618="",V619-V617,V619-V618)</f>
        <v>0</v>
      </c>
      <c r="W620" s="655" t="s">
        <v>166</v>
      </c>
      <c r="X620" s="656">
        <f>IF(X618="",X619-X617,X619-X618)</f>
        <v>5.0000000000000044E-2</v>
      </c>
      <c r="Y620" s="777"/>
      <c r="Z620" s="778"/>
      <c r="AA620" s="792"/>
      <c r="AB620" s="792"/>
      <c r="AC620" s="792"/>
      <c r="AD620" s="792"/>
      <c r="AE620" s="792"/>
      <c r="AF620" s="792"/>
    </row>
    <row r="621" spans="2:32" s="404" customFormat="1" ht="15" customHeight="1" x14ac:dyDescent="0.2">
      <c r="B621" s="824"/>
      <c r="C621" s="825"/>
      <c r="D621" s="792"/>
      <c r="E621" s="829"/>
      <c r="F621" s="832"/>
      <c r="G621" s="835"/>
      <c r="H621" s="829"/>
      <c r="I621" s="416" t="s">
        <v>165</v>
      </c>
      <c r="J621" s="415"/>
      <c r="K621" s="416" t="s">
        <v>164</v>
      </c>
      <c r="L621" s="415"/>
      <c r="M621" s="816"/>
      <c r="N621" s="817"/>
      <c r="O621" s="816"/>
      <c r="P621" s="817"/>
      <c r="Q621" s="816"/>
      <c r="R621" s="817"/>
      <c r="S621" s="816"/>
      <c r="T621" s="817"/>
      <c r="U621" s="816"/>
      <c r="V621" s="817"/>
      <c r="W621" s="777"/>
      <c r="X621" s="778"/>
      <c r="Y621" s="777"/>
      <c r="Z621" s="778"/>
      <c r="AA621" s="792"/>
      <c r="AB621" s="792"/>
      <c r="AC621" s="792"/>
      <c r="AD621" s="792"/>
      <c r="AE621" s="792"/>
      <c r="AF621" s="792"/>
    </row>
    <row r="622" spans="2:32" s="404" customFormat="1" ht="15" customHeight="1" x14ac:dyDescent="0.2">
      <c r="B622" s="826"/>
      <c r="C622" s="827"/>
      <c r="D622" s="793"/>
      <c r="E622" s="830"/>
      <c r="F622" s="833"/>
      <c r="G622" s="836"/>
      <c r="H622" s="830"/>
      <c r="I622" s="406" t="s">
        <v>158</v>
      </c>
      <c r="J622" s="405">
        <v>44028</v>
      </c>
      <c r="K622" s="820"/>
      <c r="L622" s="821"/>
      <c r="M622" s="818"/>
      <c r="N622" s="819"/>
      <c r="O622" s="818"/>
      <c r="P622" s="819"/>
      <c r="Q622" s="818"/>
      <c r="R622" s="819"/>
      <c r="S622" s="818"/>
      <c r="T622" s="819"/>
      <c r="U622" s="818"/>
      <c r="V622" s="819"/>
      <c r="W622" s="779"/>
      <c r="X622" s="780"/>
      <c r="Y622" s="779"/>
      <c r="Z622" s="780"/>
      <c r="AA622" s="793"/>
      <c r="AB622" s="793"/>
      <c r="AC622" s="793"/>
      <c r="AD622" s="793"/>
      <c r="AE622" s="793"/>
      <c r="AF622" s="793"/>
    </row>
    <row r="623" spans="2:32" s="404" customFormat="1" ht="12.75" customHeight="1" x14ac:dyDescent="0.2">
      <c r="B623" s="822" t="s">
        <v>277</v>
      </c>
      <c r="C623" s="823"/>
      <c r="D623" s="791" t="s">
        <v>261</v>
      </c>
      <c r="E623" s="828" t="s">
        <v>274</v>
      </c>
      <c r="F623" s="831"/>
      <c r="G623" s="834" t="s">
        <v>259</v>
      </c>
      <c r="H623" s="828"/>
      <c r="I623" s="434" t="s">
        <v>184</v>
      </c>
      <c r="J623" s="438">
        <v>2000000</v>
      </c>
      <c r="K623" s="434" t="s">
        <v>183</v>
      </c>
      <c r="L623" s="437">
        <f>+J628+J626</f>
        <v>44128</v>
      </c>
      <c r="M623" s="434" t="s">
        <v>182</v>
      </c>
      <c r="N623" s="436">
        <f>J623</f>
        <v>2000000</v>
      </c>
      <c r="O623" s="434" t="s">
        <v>181</v>
      </c>
      <c r="P623" s="435"/>
      <c r="Q623" s="434" t="s">
        <v>181</v>
      </c>
      <c r="R623" s="435"/>
      <c r="S623" s="434" t="s">
        <v>181</v>
      </c>
      <c r="T623" s="435"/>
      <c r="U623" s="434" t="s">
        <v>181</v>
      </c>
      <c r="V623" s="435"/>
      <c r="W623" s="725" t="s">
        <v>181</v>
      </c>
      <c r="X623" s="1017">
        <v>1</v>
      </c>
      <c r="Y623" s="466" t="s">
        <v>180</v>
      </c>
      <c r="Z623" s="465"/>
      <c r="AA623" s="791" t="s">
        <v>276</v>
      </c>
      <c r="AB623" s="791" t="s">
        <v>276</v>
      </c>
      <c r="AC623" s="791" t="s">
        <v>276</v>
      </c>
      <c r="AD623" s="791" t="s">
        <v>275</v>
      </c>
      <c r="AE623" s="791" t="s">
        <v>275</v>
      </c>
      <c r="AF623" s="791" t="s">
        <v>10</v>
      </c>
    </row>
    <row r="624" spans="2:32" s="404" customFormat="1" ht="15" customHeight="1" x14ac:dyDescent="0.2">
      <c r="B624" s="824"/>
      <c r="C624" s="825"/>
      <c r="D624" s="792"/>
      <c r="E624" s="829"/>
      <c r="F624" s="832"/>
      <c r="G624" s="835"/>
      <c r="H624" s="829"/>
      <c r="I624" s="416" t="s">
        <v>179</v>
      </c>
      <c r="J624" s="432" t="s">
        <v>264</v>
      </c>
      <c r="K624" s="416" t="s">
        <v>177</v>
      </c>
      <c r="L624" s="415"/>
      <c r="M624" s="416" t="s">
        <v>176</v>
      </c>
      <c r="N624" s="428">
        <f>N623</f>
        <v>2000000</v>
      </c>
      <c r="O624" s="416" t="s">
        <v>175</v>
      </c>
      <c r="P624" s="426"/>
      <c r="Q624" s="416" t="s">
        <v>175</v>
      </c>
      <c r="R624" s="426"/>
      <c r="S624" s="416" t="s">
        <v>175</v>
      </c>
      <c r="T624" s="426"/>
      <c r="U624" s="416" t="s">
        <v>175</v>
      </c>
      <c r="V624" s="426"/>
      <c r="W624" s="727" t="s">
        <v>175</v>
      </c>
      <c r="X624" s="728"/>
      <c r="Y624" s="463" t="s">
        <v>174</v>
      </c>
      <c r="Z624" s="464"/>
      <c r="AA624" s="792"/>
      <c r="AB624" s="792"/>
      <c r="AC624" s="792"/>
      <c r="AD624" s="792"/>
      <c r="AE624" s="792"/>
      <c r="AF624" s="792"/>
    </row>
    <row r="625" spans="2:32" s="404" customFormat="1" ht="39" customHeight="1" x14ac:dyDescent="0.2">
      <c r="B625" s="824"/>
      <c r="C625" s="825"/>
      <c r="D625" s="792"/>
      <c r="E625" s="829"/>
      <c r="F625" s="832"/>
      <c r="G625" s="835"/>
      <c r="H625" s="829"/>
      <c r="I625" s="416" t="s">
        <v>173</v>
      </c>
      <c r="J625" s="429" t="s">
        <v>193</v>
      </c>
      <c r="K625" s="416" t="s">
        <v>171</v>
      </c>
      <c r="L625" s="427">
        <v>99</v>
      </c>
      <c r="M625" s="416" t="s">
        <v>170</v>
      </c>
      <c r="N625" s="428"/>
      <c r="O625" s="416" t="s">
        <v>169</v>
      </c>
      <c r="P625" s="426"/>
      <c r="Q625" s="416" t="s">
        <v>169</v>
      </c>
      <c r="R625" s="426"/>
      <c r="S625" s="416" t="s">
        <v>169</v>
      </c>
      <c r="T625" s="426"/>
      <c r="U625" s="416" t="s">
        <v>169</v>
      </c>
      <c r="V625" s="426">
        <v>1.21E-2</v>
      </c>
      <c r="W625" s="727" t="s">
        <v>169</v>
      </c>
      <c r="X625" s="728">
        <v>0.5</v>
      </c>
      <c r="Y625" s="781"/>
      <c r="Z625" s="782"/>
      <c r="AA625" s="792"/>
      <c r="AB625" s="792"/>
      <c r="AC625" s="792"/>
      <c r="AD625" s="792"/>
      <c r="AE625" s="792"/>
      <c r="AF625" s="792"/>
    </row>
    <row r="626" spans="2:32" s="404" customFormat="1" ht="15" customHeight="1" x14ac:dyDescent="0.2">
      <c r="B626" s="824"/>
      <c r="C626" s="825"/>
      <c r="D626" s="792"/>
      <c r="E626" s="829"/>
      <c r="F626" s="832"/>
      <c r="G626" s="835"/>
      <c r="H626" s="829"/>
      <c r="I626" s="416" t="s">
        <v>168</v>
      </c>
      <c r="J626" s="427">
        <v>100</v>
      </c>
      <c r="K626" s="416" t="s">
        <v>167</v>
      </c>
      <c r="L626" s="427"/>
      <c r="M626" s="816"/>
      <c r="N626" s="817"/>
      <c r="O626" s="416" t="s">
        <v>166</v>
      </c>
      <c r="P626" s="426">
        <f>IF(P624="",P625-P623,P625-P624)</f>
        <v>0</v>
      </c>
      <c r="Q626" s="416" t="s">
        <v>166</v>
      </c>
      <c r="R626" s="426">
        <f>IF(R624="",R625-R623,R625-R624)</f>
        <v>0</v>
      </c>
      <c r="S626" s="416" t="s">
        <v>166</v>
      </c>
      <c r="T626" s="426">
        <f>IF(T624="",T625-T623,T625-T624)</f>
        <v>0</v>
      </c>
      <c r="U626" s="416" t="s">
        <v>166</v>
      </c>
      <c r="V626" s="426">
        <f>IF(V624="",V625-V623,V625-V624)</f>
        <v>1.21E-2</v>
      </c>
      <c r="W626" s="727" t="s">
        <v>166</v>
      </c>
      <c r="X626" s="728">
        <f>IF(X624="",X625-X623,X625-X624)</f>
        <v>-0.5</v>
      </c>
      <c r="Y626" s="781"/>
      <c r="Z626" s="782"/>
      <c r="AA626" s="792"/>
      <c r="AB626" s="792"/>
      <c r="AC626" s="792"/>
      <c r="AD626" s="792"/>
      <c r="AE626" s="792"/>
      <c r="AF626" s="792"/>
    </row>
    <row r="627" spans="2:32" s="404" customFormat="1" ht="15" customHeight="1" x14ac:dyDescent="0.2">
      <c r="B627" s="824"/>
      <c r="C627" s="825"/>
      <c r="D627" s="792"/>
      <c r="E627" s="829"/>
      <c r="F627" s="832"/>
      <c r="G627" s="835"/>
      <c r="H627" s="829"/>
      <c r="I627" s="416" t="s">
        <v>165</v>
      </c>
      <c r="J627" s="415"/>
      <c r="K627" s="416" t="s">
        <v>164</v>
      </c>
      <c r="L627" s="415"/>
      <c r="M627" s="816"/>
      <c r="N627" s="817"/>
      <c r="O627" s="816"/>
      <c r="P627" s="817"/>
      <c r="Q627" s="816"/>
      <c r="R627" s="817"/>
      <c r="S627" s="816"/>
      <c r="T627" s="817"/>
      <c r="U627" s="816"/>
      <c r="V627" s="817"/>
      <c r="W627" s="949"/>
      <c r="X627" s="950"/>
      <c r="Y627" s="781"/>
      <c r="Z627" s="782"/>
      <c r="AA627" s="792"/>
      <c r="AB627" s="792"/>
      <c r="AC627" s="792"/>
      <c r="AD627" s="792"/>
      <c r="AE627" s="792"/>
      <c r="AF627" s="792"/>
    </row>
    <row r="628" spans="2:32" s="404" customFormat="1" ht="15" customHeight="1" x14ac:dyDescent="0.2">
      <c r="B628" s="826"/>
      <c r="C628" s="827"/>
      <c r="D628" s="793"/>
      <c r="E628" s="830"/>
      <c r="F628" s="833"/>
      <c r="G628" s="836"/>
      <c r="H628" s="830"/>
      <c r="I628" s="406" t="s">
        <v>158</v>
      </c>
      <c r="J628" s="405">
        <v>44028</v>
      </c>
      <c r="K628" s="820"/>
      <c r="L628" s="821"/>
      <c r="M628" s="818"/>
      <c r="N628" s="819"/>
      <c r="O628" s="818"/>
      <c r="P628" s="819"/>
      <c r="Q628" s="818"/>
      <c r="R628" s="819"/>
      <c r="S628" s="818"/>
      <c r="T628" s="819"/>
      <c r="U628" s="818"/>
      <c r="V628" s="819"/>
      <c r="W628" s="951"/>
      <c r="X628" s="952"/>
      <c r="Y628" s="783"/>
      <c r="Z628" s="784"/>
      <c r="AA628" s="793"/>
      <c r="AB628" s="793"/>
      <c r="AC628" s="793"/>
      <c r="AD628" s="793"/>
      <c r="AE628" s="793"/>
      <c r="AF628" s="793"/>
    </row>
    <row r="629" spans="2:32" s="404" customFormat="1" ht="12.75" customHeight="1" x14ac:dyDescent="0.2">
      <c r="B629" s="822" t="s">
        <v>35</v>
      </c>
      <c r="C629" s="823"/>
      <c r="D629" s="791" t="s">
        <v>261</v>
      </c>
      <c r="E629" s="828" t="s">
        <v>274</v>
      </c>
      <c r="F629" s="831"/>
      <c r="G629" s="834" t="s">
        <v>259</v>
      </c>
      <c r="H629" s="828"/>
      <c r="I629" s="434" t="s">
        <v>184</v>
      </c>
      <c r="J629" s="438">
        <v>2130206</v>
      </c>
      <c r="K629" s="434" t="s">
        <v>183</v>
      </c>
      <c r="L629" s="437">
        <f>+J634+J632</f>
        <v>44122</v>
      </c>
      <c r="M629" s="434" t="s">
        <v>182</v>
      </c>
      <c r="N629" s="436">
        <f>J629</f>
        <v>2130206</v>
      </c>
      <c r="O629" s="434" t="s">
        <v>181</v>
      </c>
      <c r="P629" s="435"/>
      <c r="Q629" s="434" t="s">
        <v>181</v>
      </c>
      <c r="R629" s="435"/>
      <c r="S629" s="434" t="s">
        <v>181</v>
      </c>
      <c r="T629" s="435"/>
      <c r="U629" s="434" t="s">
        <v>181</v>
      </c>
      <c r="V629" s="435">
        <v>0.5</v>
      </c>
      <c r="W629" s="725" t="s">
        <v>181</v>
      </c>
      <c r="X629" s="1017">
        <v>1</v>
      </c>
      <c r="Y629" s="466" t="s">
        <v>180</v>
      </c>
      <c r="Z629" s="465">
        <v>4</v>
      </c>
      <c r="AA629" s="791" t="s">
        <v>273</v>
      </c>
      <c r="AB629" s="791" t="s">
        <v>273</v>
      </c>
      <c r="AC629" s="791" t="s">
        <v>273</v>
      </c>
      <c r="AD629" s="791" t="s">
        <v>10</v>
      </c>
      <c r="AE629" s="791" t="s">
        <v>10</v>
      </c>
      <c r="AF629" s="791" t="s">
        <v>10</v>
      </c>
    </row>
    <row r="630" spans="2:32" s="404" customFormat="1" ht="15" customHeight="1" x14ac:dyDescent="0.2">
      <c r="B630" s="824"/>
      <c r="C630" s="825"/>
      <c r="D630" s="792"/>
      <c r="E630" s="829"/>
      <c r="F630" s="832"/>
      <c r="G630" s="835"/>
      <c r="H630" s="829"/>
      <c r="I630" s="416" t="s">
        <v>179</v>
      </c>
      <c r="J630" s="432" t="s">
        <v>264</v>
      </c>
      <c r="K630" s="416" t="s">
        <v>177</v>
      </c>
      <c r="L630" s="415"/>
      <c r="M630" s="416" t="s">
        <v>176</v>
      </c>
      <c r="N630" s="428">
        <f>N629</f>
        <v>2130206</v>
      </c>
      <c r="O630" s="416" t="s">
        <v>175</v>
      </c>
      <c r="P630" s="426"/>
      <c r="Q630" s="416" t="s">
        <v>175</v>
      </c>
      <c r="R630" s="426"/>
      <c r="S630" s="416" t="s">
        <v>175</v>
      </c>
      <c r="T630" s="426"/>
      <c r="U630" s="416" t="s">
        <v>175</v>
      </c>
      <c r="V630" s="426"/>
      <c r="W630" s="727" t="s">
        <v>175</v>
      </c>
      <c r="X630" s="728"/>
      <c r="Y630" s="463" t="s">
        <v>174</v>
      </c>
      <c r="Z630" s="464">
        <f>4*22</f>
        <v>88</v>
      </c>
      <c r="AA630" s="792"/>
      <c r="AB630" s="792"/>
      <c r="AC630" s="792"/>
      <c r="AD630" s="792"/>
      <c r="AE630" s="792"/>
      <c r="AF630" s="792"/>
    </row>
    <row r="631" spans="2:32" s="404" customFormat="1" ht="39" customHeight="1" x14ac:dyDescent="0.2">
      <c r="B631" s="824"/>
      <c r="C631" s="825"/>
      <c r="D631" s="792"/>
      <c r="E631" s="829"/>
      <c r="F631" s="832"/>
      <c r="G631" s="835"/>
      <c r="H631" s="829"/>
      <c r="I631" s="416" t="s">
        <v>173</v>
      </c>
      <c r="J631" s="429" t="s">
        <v>193</v>
      </c>
      <c r="K631" s="416" t="s">
        <v>171</v>
      </c>
      <c r="L631" s="427"/>
      <c r="M631" s="416" t="s">
        <v>170</v>
      </c>
      <c r="N631" s="428"/>
      <c r="O631" s="416" t="s">
        <v>169</v>
      </c>
      <c r="P631" s="426"/>
      <c r="Q631" s="416" t="s">
        <v>169</v>
      </c>
      <c r="R631" s="426"/>
      <c r="S631" s="416" t="s">
        <v>169</v>
      </c>
      <c r="T631" s="426"/>
      <c r="U631" s="416" t="s">
        <v>169</v>
      </c>
      <c r="V631" s="426">
        <v>0.5</v>
      </c>
      <c r="W631" s="727" t="s">
        <v>169</v>
      </c>
      <c r="X631" s="728">
        <v>0.55000000000000004</v>
      </c>
      <c r="Y631" s="781"/>
      <c r="Z631" s="782"/>
      <c r="AA631" s="792"/>
      <c r="AB631" s="792"/>
      <c r="AC631" s="792"/>
      <c r="AD631" s="792"/>
      <c r="AE631" s="792"/>
      <c r="AF631" s="792"/>
    </row>
    <row r="632" spans="2:32" s="404" customFormat="1" ht="15" customHeight="1" x14ac:dyDescent="0.2">
      <c r="B632" s="824"/>
      <c r="C632" s="825"/>
      <c r="D632" s="792"/>
      <c r="E632" s="829"/>
      <c r="F632" s="832"/>
      <c r="G632" s="835"/>
      <c r="H632" s="829"/>
      <c r="I632" s="416" t="s">
        <v>168</v>
      </c>
      <c r="J632" s="427">
        <v>94</v>
      </c>
      <c r="K632" s="416" t="s">
        <v>167</v>
      </c>
      <c r="L632" s="427"/>
      <c r="M632" s="816"/>
      <c r="N632" s="817"/>
      <c r="O632" s="416" t="s">
        <v>166</v>
      </c>
      <c r="P632" s="426">
        <f>IF(P630="",P631-P629,P631-P630)</f>
        <v>0</v>
      </c>
      <c r="Q632" s="416" t="s">
        <v>166</v>
      </c>
      <c r="R632" s="426">
        <f>IF(R630="",R631-R629,R631-R630)</f>
        <v>0</v>
      </c>
      <c r="S632" s="416" t="s">
        <v>166</v>
      </c>
      <c r="T632" s="426">
        <f>IF(T630="",T631-T629,T631-T630)</f>
        <v>0</v>
      </c>
      <c r="U632" s="416" t="s">
        <v>166</v>
      </c>
      <c r="V632" s="426">
        <f>IF(V630="",V631-V629,V631-V630)</f>
        <v>0</v>
      </c>
      <c r="W632" s="727" t="s">
        <v>166</v>
      </c>
      <c r="X632" s="728">
        <f>IF(X630="",X631-X629,X631-X630)</f>
        <v>-0.44999999999999996</v>
      </c>
      <c r="Y632" s="781"/>
      <c r="Z632" s="782"/>
      <c r="AA632" s="792"/>
      <c r="AB632" s="792"/>
      <c r="AC632" s="792"/>
      <c r="AD632" s="792"/>
      <c r="AE632" s="792"/>
      <c r="AF632" s="792"/>
    </row>
    <row r="633" spans="2:32" s="404" customFormat="1" ht="15" customHeight="1" x14ac:dyDescent="0.2">
      <c r="B633" s="824"/>
      <c r="C633" s="825"/>
      <c r="D633" s="792"/>
      <c r="E633" s="829"/>
      <c r="F633" s="832"/>
      <c r="G633" s="835"/>
      <c r="H633" s="829"/>
      <c r="I633" s="416" t="s">
        <v>165</v>
      </c>
      <c r="J633" s="415"/>
      <c r="K633" s="416" t="s">
        <v>164</v>
      </c>
      <c r="L633" s="415"/>
      <c r="M633" s="816"/>
      <c r="N633" s="817"/>
      <c r="O633" s="816"/>
      <c r="P633" s="817"/>
      <c r="Q633" s="816"/>
      <c r="R633" s="817"/>
      <c r="S633" s="816"/>
      <c r="T633" s="817"/>
      <c r="U633" s="816"/>
      <c r="V633" s="817"/>
      <c r="W633" s="949"/>
      <c r="X633" s="950"/>
      <c r="Y633" s="781"/>
      <c r="Z633" s="782"/>
      <c r="AA633" s="792"/>
      <c r="AB633" s="792"/>
      <c r="AC633" s="792"/>
      <c r="AD633" s="792"/>
      <c r="AE633" s="792"/>
      <c r="AF633" s="792"/>
    </row>
    <row r="634" spans="2:32" s="404" customFormat="1" ht="15" customHeight="1" x14ac:dyDescent="0.2">
      <c r="B634" s="826"/>
      <c r="C634" s="827"/>
      <c r="D634" s="793"/>
      <c r="E634" s="830"/>
      <c r="F634" s="833"/>
      <c r="G634" s="836"/>
      <c r="H634" s="830"/>
      <c r="I634" s="406" t="s">
        <v>158</v>
      </c>
      <c r="J634" s="405">
        <v>44028</v>
      </c>
      <c r="K634" s="820"/>
      <c r="L634" s="821"/>
      <c r="M634" s="818"/>
      <c r="N634" s="819"/>
      <c r="O634" s="818"/>
      <c r="P634" s="819"/>
      <c r="Q634" s="818"/>
      <c r="R634" s="819"/>
      <c r="S634" s="818"/>
      <c r="T634" s="819"/>
      <c r="U634" s="818"/>
      <c r="V634" s="819"/>
      <c r="W634" s="951"/>
      <c r="X634" s="952"/>
      <c r="Y634" s="783"/>
      <c r="Z634" s="784"/>
      <c r="AA634" s="793"/>
      <c r="AB634" s="793"/>
      <c r="AC634" s="793"/>
      <c r="AD634" s="793"/>
      <c r="AE634" s="793"/>
      <c r="AF634" s="793"/>
    </row>
    <row r="635" spans="2:32" s="404" customFormat="1" ht="12.75" customHeight="1" x14ac:dyDescent="0.2">
      <c r="B635" s="822" t="s">
        <v>268</v>
      </c>
      <c r="C635" s="823"/>
      <c r="D635" s="791" t="s">
        <v>261</v>
      </c>
      <c r="E635" s="828" t="s">
        <v>267</v>
      </c>
      <c r="F635" s="831"/>
      <c r="G635" s="834" t="s">
        <v>259</v>
      </c>
      <c r="H635" s="828"/>
      <c r="I635" s="434" t="s">
        <v>184</v>
      </c>
      <c r="J635" s="438">
        <v>500000</v>
      </c>
      <c r="K635" s="434" t="s">
        <v>183</v>
      </c>
      <c r="L635" s="437">
        <f>+J640+J638</f>
        <v>44054</v>
      </c>
      <c r="M635" s="434" t="s">
        <v>182</v>
      </c>
      <c r="N635" s="436">
        <f>J635</f>
        <v>500000</v>
      </c>
      <c r="O635" s="434" t="s">
        <v>181</v>
      </c>
      <c r="P635" s="435"/>
      <c r="Q635" s="434" t="s">
        <v>181</v>
      </c>
      <c r="R635" s="435"/>
      <c r="S635" s="434" t="s">
        <v>181</v>
      </c>
      <c r="T635" s="435"/>
      <c r="U635" s="434" t="s">
        <v>181</v>
      </c>
      <c r="V635" s="435">
        <v>1</v>
      </c>
      <c r="W635" s="725" t="s">
        <v>181</v>
      </c>
      <c r="X635" s="1017">
        <v>1</v>
      </c>
      <c r="Y635" s="466" t="s">
        <v>180</v>
      </c>
      <c r="Z635" s="465"/>
      <c r="AA635" s="791" t="s">
        <v>266</v>
      </c>
      <c r="AB635" s="791" t="s">
        <v>266</v>
      </c>
      <c r="AC635" s="791" t="s">
        <v>266</v>
      </c>
      <c r="AD635" s="791" t="s">
        <v>265</v>
      </c>
      <c r="AE635" s="791" t="s">
        <v>265</v>
      </c>
      <c r="AF635" s="791" t="s">
        <v>10</v>
      </c>
    </row>
    <row r="636" spans="2:32" s="404" customFormat="1" ht="15" customHeight="1" x14ac:dyDescent="0.2">
      <c r="B636" s="824"/>
      <c r="C636" s="825"/>
      <c r="D636" s="792"/>
      <c r="E636" s="829"/>
      <c r="F636" s="832"/>
      <c r="G636" s="835"/>
      <c r="H636" s="829"/>
      <c r="I636" s="416" t="s">
        <v>179</v>
      </c>
      <c r="J636" s="432" t="s">
        <v>264</v>
      </c>
      <c r="K636" s="416" t="s">
        <v>177</v>
      </c>
      <c r="L636" s="415"/>
      <c r="M636" s="416" t="s">
        <v>176</v>
      </c>
      <c r="N636" s="428">
        <f>N635</f>
        <v>500000</v>
      </c>
      <c r="O636" s="416" t="s">
        <v>175</v>
      </c>
      <c r="P636" s="426"/>
      <c r="Q636" s="416" t="s">
        <v>175</v>
      </c>
      <c r="R636" s="426"/>
      <c r="S636" s="416" t="s">
        <v>175</v>
      </c>
      <c r="T636" s="426"/>
      <c r="U636" s="416" t="s">
        <v>175</v>
      </c>
      <c r="V636" s="426"/>
      <c r="W636" s="727" t="s">
        <v>175</v>
      </c>
      <c r="X636" s="728"/>
      <c r="Y636" s="463" t="s">
        <v>174</v>
      </c>
      <c r="Z636" s="464"/>
      <c r="AA636" s="792"/>
      <c r="AB636" s="792"/>
      <c r="AC636" s="792"/>
      <c r="AD636" s="792"/>
      <c r="AE636" s="792"/>
      <c r="AF636" s="792"/>
    </row>
    <row r="637" spans="2:32" s="404" customFormat="1" ht="39" customHeight="1" x14ac:dyDescent="0.2">
      <c r="B637" s="824"/>
      <c r="C637" s="825"/>
      <c r="D637" s="792"/>
      <c r="E637" s="829"/>
      <c r="F637" s="832"/>
      <c r="G637" s="835"/>
      <c r="H637" s="829"/>
      <c r="I637" s="416" t="s">
        <v>173</v>
      </c>
      <c r="J637" s="429" t="s">
        <v>193</v>
      </c>
      <c r="K637" s="416" t="s">
        <v>171</v>
      </c>
      <c r="L637" s="427"/>
      <c r="M637" s="416" t="s">
        <v>170</v>
      </c>
      <c r="N637" s="428"/>
      <c r="O637" s="416" t="s">
        <v>169</v>
      </c>
      <c r="P637" s="426"/>
      <c r="Q637" s="416" t="s">
        <v>169</v>
      </c>
      <c r="R637" s="426"/>
      <c r="S637" s="416" t="s">
        <v>169</v>
      </c>
      <c r="T637" s="426"/>
      <c r="U637" s="416" t="s">
        <v>169</v>
      </c>
      <c r="V637" s="426">
        <v>1.2999999999999999E-2</v>
      </c>
      <c r="W637" s="727" t="s">
        <v>169</v>
      </c>
      <c r="X637" s="728">
        <v>0.3</v>
      </c>
      <c r="Y637" s="781"/>
      <c r="Z637" s="782"/>
      <c r="AA637" s="792"/>
      <c r="AB637" s="792"/>
      <c r="AC637" s="792"/>
      <c r="AD637" s="792"/>
      <c r="AE637" s="792"/>
      <c r="AF637" s="792"/>
    </row>
    <row r="638" spans="2:32" s="404" customFormat="1" ht="15" customHeight="1" x14ac:dyDescent="0.2">
      <c r="B638" s="824"/>
      <c r="C638" s="825"/>
      <c r="D638" s="792"/>
      <c r="E638" s="829"/>
      <c r="F638" s="832"/>
      <c r="G638" s="835"/>
      <c r="H638" s="829"/>
      <c r="I638" s="416" t="s">
        <v>168</v>
      </c>
      <c r="J638" s="427">
        <v>26</v>
      </c>
      <c r="K638" s="416" t="s">
        <v>167</v>
      </c>
      <c r="L638" s="427"/>
      <c r="M638" s="816"/>
      <c r="N638" s="817"/>
      <c r="O638" s="416" t="s">
        <v>166</v>
      </c>
      <c r="P638" s="426">
        <f>IF(P636="",P637-P635,P637-P636)</f>
        <v>0</v>
      </c>
      <c r="Q638" s="416" t="s">
        <v>166</v>
      </c>
      <c r="R638" s="426">
        <f>IF(R636="",R637-R635,R637-R636)</f>
        <v>0</v>
      </c>
      <c r="S638" s="416" t="s">
        <v>166</v>
      </c>
      <c r="T638" s="426">
        <f>IF(T636="",T637-T635,T637-T636)</f>
        <v>0</v>
      </c>
      <c r="U638" s="416" t="s">
        <v>166</v>
      </c>
      <c r="V638" s="426">
        <f>IF(V636="",V637-V635,V637-V636)</f>
        <v>-0.98699999999999999</v>
      </c>
      <c r="W638" s="727" t="s">
        <v>166</v>
      </c>
      <c r="X638" s="728">
        <f>IF(X636="",X637-X635,X637-X636)</f>
        <v>-0.7</v>
      </c>
      <c r="Y638" s="781"/>
      <c r="Z638" s="782"/>
      <c r="AA638" s="792"/>
      <c r="AB638" s="792"/>
      <c r="AC638" s="792"/>
      <c r="AD638" s="792"/>
      <c r="AE638" s="792"/>
      <c r="AF638" s="792"/>
    </row>
    <row r="639" spans="2:32" s="404" customFormat="1" ht="15" customHeight="1" x14ac:dyDescent="0.2">
      <c r="B639" s="824"/>
      <c r="C639" s="825"/>
      <c r="D639" s="792"/>
      <c r="E639" s="829"/>
      <c r="F639" s="832"/>
      <c r="G639" s="835"/>
      <c r="H639" s="829"/>
      <c r="I639" s="416" t="s">
        <v>165</v>
      </c>
      <c r="J639" s="415"/>
      <c r="K639" s="416" t="s">
        <v>164</v>
      </c>
      <c r="L639" s="415"/>
      <c r="M639" s="816"/>
      <c r="N639" s="817"/>
      <c r="O639" s="816"/>
      <c r="P639" s="817"/>
      <c r="Q639" s="816"/>
      <c r="R639" s="817"/>
      <c r="S639" s="816"/>
      <c r="T639" s="817"/>
      <c r="U639" s="816"/>
      <c r="V639" s="817"/>
      <c r="W639" s="949"/>
      <c r="X639" s="950"/>
      <c r="Y639" s="781"/>
      <c r="Z639" s="782"/>
      <c r="AA639" s="792"/>
      <c r="AB639" s="792"/>
      <c r="AC639" s="792"/>
      <c r="AD639" s="792"/>
      <c r="AE639" s="792"/>
      <c r="AF639" s="792"/>
    </row>
    <row r="640" spans="2:32" s="404" customFormat="1" ht="15" customHeight="1" x14ac:dyDescent="0.2">
      <c r="B640" s="826"/>
      <c r="C640" s="827"/>
      <c r="D640" s="793"/>
      <c r="E640" s="830"/>
      <c r="F640" s="833"/>
      <c r="G640" s="836"/>
      <c r="H640" s="830"/>
      <c r="I640" s="406" t="s">
        <v>158</v>
      </c>
      <c r="J640" s="405">
        <v>44028</v>
      </c>
      <c r="K640" s="820"/>
      <c r="L640" s="821"/>
      <c r="M640" s="818"/>
      <c r="N640" s="819"/>
      <c r="O640" s="818"/>
      <c r="P640" s="819"/>
      <c r="Q640" s="818"/>
      <c r="R640" s="819"/>
      <c r="S640" s="818"/>
      <c r="T640" s="819"/>
      <c r="U640" s="818"/>
      <c r="V640" s="819"/>
      <c r="W640" s="951"/>
      <c r="X640" s="952"/>
      <c r="Y640" s="783"/>
      <c r="Z640" s="784"/>
      <c r="AA640" s="793"/>
      <c r="AB640" s="793"/>
      <c r="AC640" s="793"/>
      <c r="AD640" s="793"/>
      <c r="AE640" s="793"/>
      <c r="AF640" s="793"/>
    </row>
  </sheetData>
  <autoFilter ref="B10:AB9638">
    <filterColumn colId="0" showButton="0"/>
    <filterColumn colId="4" showButton="0"/>
    <filterColumn colId="7" showButton="0"/>
    <filterColumn colId="8" showButton="0"/>
    <filterColumn colId="9" showButton="0"/>
    <filterColumn colId="11" showButton="0"/>
    <filterColumn colId="13" showButton="0"/>
    <filterColumn colId="23" showButton="0"/>
  </autoFilter>
  <mergeCells count="2097">
    <mergeCell ref="AE11:AE16"/>
    <mergeCell ref="AF11:AF16"/>
    <mergeCell ref="B11:C16"/>
    <mergeCell ref="D11:D16"/>
    <mergeCell ref="E11:E16"/>
    <mergeCell ref="F11:F16"/>
    <mergeCell ref="G11:G16"/>
    <mergeCell ref="H11:H16"/>
    <mergeCell ref="S10:T10"/>
    <mergeCell ref="U10:V10"/>
    <mergeCell ref="W10:X10"/>
    <mergeCell ref="Y10:Z10"/>
    <mergeCell ref="B10:C10"/>
    <mergeCell ref="F10:G10"/>
    <mergeCell ref="I10:L10"/>
    <mergeCell ref="M10:N10"/>
    <mergeCell ref="O10:P10"/>
    <mergeCell ref="Q10:R10"/>
    <mergeCell ref="Y19:Z22"/>
    <mergeCell ref="M20:N22"/>
    <mergeCell ref="O21:P22"/>
    <mergeCell ref="Q21:R22"/>
    <mergeCell ref="S21:T22"/>
    <mergeCell ref="U21:V22"/>
    <mergeCell ref="W21:X22"/>
    <mergeCell ref="AA17:AA22"/>
    <mergeCell ref="AB17:AB22"/>
    <mergeCell ref="AC17:AC22"/>
    <mergeCell ref="AD17:AD22"/>
    <mergeCell ref="AE17:AE22"/>
    <mergeCell ref="AF17:AF22"/>
    <mergeCell ref="K16:L16"/>
    <mergeCell ref="B17:C22"/>
    <mergeCell ref="D17:D22"/>
    <mergeCell ref="E17:E22"/>
    <mergeCell ref="F17:F22"/>
    <mergeCell ref="G17:G22"/>
    <mergeCell ref="H17:H22"/>
    <mergeCell ref="K22:L22"/>
    <mergeCell ref="Y13:Z16"/>
    <mergeCell ref="M14:N16"/>
    <mergeCell ref="O15:P16"/>
    <mergeCell ref="Q15:R16"/>
    <mergeCell ref="S15:T16"/>
    <mergeCell ref="U15:V16"/>
    <mergeCell ref="W15:X16"/>
    <mergeCell ref="AA11:AA16"/>
    <mergeCell ref="AB11:AB16"/>
    <mergeCell ref="AC11:AC16"/>
    <mergeCell ref="AD11:AD16"/>
    <mergeCell ref="Y25:Z28"/>
    <mergeCell ref="M26:N28"/>
    <mergeCell ref="O27:P28"/>
    <mergeCell ref="Q27:R28"/>
    <mergeCell ref="S27:T28"/>
    <mergeCell ref="U27:V28"/>
    <mergeCell ref="W27:X28"/>
    <mergeCell ref="AA23:AA28"/>
    <mergeCell ref="AB23:AB28"/>
    <mergeCell ref="AC23:AC28"/>
    <mergeCell ref="AD23:AD28"/>
    <mergeCell ref="AE23:AE28"/>
    <mergeCell ref="AF23:AF28"/>
    <mergeCell ref="B23:C28"/>
    <mergeCell ref="D23:D28"/>
    <mergeCell ref="E23:E28"/>
    <mergeCell ref="F23:F28"/>
    <mergeCell ref="G23:G28"/>
    <mergeCell ref="H23:H28"/>
    <mergeCell ref="K28:L28"/>
    <mergeCell ref="K34:L34"/>
    <mergeCell ref="Y31:Z34"/>
    <mergeCell ref="M32:N34"/>
    <mergeCell ref="O33:P34"/>
    <mergeCell ref="Q33:R34"/>
    <mergeCell ref="S33:T34"/>
    <mergeCell ref="U33:V34"/>
    <mergeCell ref="W33:X34"/>
    <mergeCell ref="AA29:AA34"/>
    <mergeCell ref="AB29:AB34"/>
    <mergeCell ref="AC29:AC34"/>
    <mergeCell ref="AD29:AD34"/>
    <mergeCell ref="AE29:AE34"/>
    <mergeCell ref="AF29:AF34"/>
    <mergeCell ref="B29:C34"/>
    <mergeCell ref="D29:D34"/>
    <mergeCell ref="E29:E34"/>
    <mergeCell ref="F29:F34"/>
    <mergeCell ref="G29:G34"/>
    <mergeCell ref="H29:H34"/>
    <mergeCell ref="Y37:Z40"/>
    <mergeCell ref="M38:N40"/>
    <mergeCell ref="O39:P40"/>
    <mergeCell ref="Q39:R40"/>
    <mergeCell ref="S39:T40"/>
    <mergeCell ref="U39:V40"/>
    <mergeCell ref="W39:X40"/>
    <mergeCell ref="AA35:AA40"/>
    <mergeCell ref="AB35:AB40"/>
    <mergeCell ref="AC35:AC40"/>
    <mergeCell ref="AD35:AD40"/>
    <mergeCell ref="AE35:AE40"/>
    <mergeCell ref="AF35:AF40"/>
    <mergeCell ref="B35:C40"/>
    <mergeCell ref="D35:D40"/>
    <mergeCell ref="E35:E40"/>
    <mergeCell ref="F35:F40"/>
    <mergeCell ref="G35:G40"/>
    <mergeCell ref="H35:H40"/>
    <mergeCell ref="K40:L40"/>
    <mergeCell ref="AE47:AE52"/>
    <mergeCell ref="AF47:AF52"/>
    <mergeCell ref="B47:C52"/>
    <mergeCell ref="D47:D52"/>
    <mergeCell ref="E47:E52"/>
    <mergeCell ref="F47:F52"/>
    <mergeCell ref="G47:G52"/>
    <mergeCell ref="H47:H52"/>
    <mergeCell ref="K46:L46"/>
    <mergeCell ref="Y43:Z46"/>
    <mergeCell ref="M44:N46"/>
    <mergeCell ref="O45:P46"/>
    <mergeCell ref="Q45:R46"/>
    <mergeCell ref="S45:T46"/>
    <mergeCell ref="U45:V46"/>
    <mergeCell ref="W45:X46"/>
    <mergeCell ref="AA41:AA46"/>
    <mergeCell ref="AB41:AB46"/>
    <mergeCell ref="AC41:AC46"/>
    <mergeCell ref="AD41:AD46"/>
    <mergeCell ref="AE41:AE46"/>
    <mergeCell ref="AF41:AF46"/>
    <mergeCell ref="B41:C46"/>
    <mergeCell ref="D41:D46"/>
    <mergeCell ref="E41:E46"/>
    <mergeCell ref="F41:F46"/>
    <mergeCell ref="G41:G46"/>
    <mergeCell ref="H41:H46"/>
    <mergeCell ref="Y55:Z58"/>
    <mergeCell ref="M56:N58"/>
    <mergeCell ref="O57:P58"/>
    <mergeCell ref="Q57:R58"/>
    <mergeCell ref="S57:T58"/>
    <mergeCell ref="U57:V58"/>
    <mergeCell ref="W57:X58"/>
    <mergeCell ref="AA53:AA58"/>
    <mergeCell ref="AB53:AB58"/>
    <mergeCell ref="AC53:AC58"/>
    <mergeCell ref="AD53:AD58"/>
    <mergeCell ref="AE53:AE58"/>
    <mergeCell ref="AF53:AF58"/>
    <mergeCell ref="K52:L52"/>
    <mergeCell ref="B53:C58"/>
    <mergeCell ref="D53:D58"/>
    <mergeCell ref="E53:E58"/>
    <mergeCell ref="F53:F58"/>
    <mergeCell ref="G53:G58"/>
    <mergeCell ref="H53:H58"/>
    <mergeCell ref="K58:L58"/>
    <mergeCell ref="Y49:Z52"/>
    <mergeCell ref="M50:N52"/>
    <mergeCell ref="O51:P52"/>
    <mergeCell ref="Q51:R52"/>
    <mergeCell ref="S51:T52"/>
    <mergeCell ref="U51:V52"/>
    <mergeCell ref="W51:X52"/>
    <mergeCell ref="AA47:AA52"/>
    <mergeCell ref="AB47:AB52"/>
    <mergeCell ref="AC47:AC52"/>
    <mergeCell ref="AD47:AD52"/>
    <mergeCell ref="AE65:AE70"/>
    <mergeCell ref="AF65:AF70"/>
    <mergeCell ref="B65:C70"/>
    <mergeCell ref="D65:D70"/>
    <mergeCell ref="E65:E70"/>
    <mergeCell ref="F65:F70"/>
    <mergeCell ref="G65:G70"/>
    <mergeCell ref="H65:H70"/>
    <mergeCell ref="Y61:Z64"/>
    <mergeCell ref="M62:N64"/>
    <mergeCell ref="O63:P64"/>
    <mergeCell ref="Q63:R64"/>
    <mergeCell ref="S63:T64"/>
    <mergeCell ref="U63:V64"/>
    <mergeCell ref="W63:X64"/>
    <mergeCell ref="AA59:AA64"/>
    <mergeCell ref="AB59:AB64"/>
    <mergeCell ref="AC59:AC64"/>
    <mergeCell ref="AD59:AD64"/>
    <mergeCell ref="AE59:AE64"/>
    <mergeCell ref="AF59:AF64"/>
    <mergeCell ref="B59:C64"/>
    <mergeCell ref="D59:D64"/>
    <mergeCell ref="E59:E64"/>
    <mergeCell ref="F59:F64"/>
    <mergeCell ref="G59:G64"/>
    <mergeCell ref="H59:H64"/>
    <mergeCell ref="K64:L64"/>
    <mergeCell ref="Y73:Z76"/>
    <mergeCell ref="M74:N76"/>
    <mergeCell ref="O75:P76"/>
    <mergeCell ref="Q75:R76"/>
    <mergeCell ref="S75:T76"/>
    <mergeCell ref="U75:V76"/>
    <mergeCell ref="W75:X76"/>
    <mergeCell ref="AA71:AA76"/>
    <mergeCell ref="AB71:AB76"/>
    <mergeCell ref="AC71:AC76"/>
    <mergeCell ref="AD71:AD76"/>
    <mergeCell ref="AE71:AE76"/>
    <mergeCell ref="AF71:AF76"/>
    <mergeCell ref="K70:L70"/>
    <mergeCell ref="B71:C76"/>
    <mergeCell ref="D71:D76"/>
    <mergeCell ref="E71:E76"/>
    <mergeCell ref="F71:F76"/>
    <mergeCell ref="G71:G76"/>
    <mergeCell ref="H71:H76"/>
    <mergeCell ref="K76:L76"/>
    <mergeCell ref="Y67:Z70"/>
    <mergeCell ref="M68:N70"/>
    <mergeCell ref="O69:P70"/>
    <mergeCell ref="Q69:R70"/>
    <mergeCell ref="S69:T70"/>
    <mergeCell ref="U69:V70"/>
    <mergeCell ref="W69:X70"/>
    <mergeCell ref="AA65:AA70"/>
    <mergeCell ref="AB65:AB70"/>
    <mergeCell ref="AC65:AC70"/>
    <mergeCell ref="AD65:AD70"/>
    <mergeCell ref="AE83:AE88"/>
    <mergeCell ref="AF83:AF88"/>
    <mergeCell ref="B83:C88"/>
    <mergeCell ref="D83:D88"/>
    <mergeCell ref="E83:E88"/>
    <mergeCell ref="F83:F88"/>
    <mergeCell ref="G83:G88"/>
    <mergeCell ref="H83:H88"/>
    <mergeCell ref="Y79:Z82"/>
    <mergeCell ref="M80:N82"/>
    <mergeCell ref="O81:P82"/>
    <mergeCell ref="Q81:R82"/>
    <mergeCell ref="S81:T82"/>
    <mergeCell ref="U81:V82"/>
    <mergeCell ref="W81:X82"/>
    <mergeCell ref="AA77:AA82"/>
    <mergeCell ref="AB77:AB82"/>
    <mergeCell ref="AC77:AC82"/>
    <mergeCell ref="AD77:AD82"/>
    <mergeCell ref="AE77:AE82"/>
    <mergeCell ref="AF77:AF82"/>
    <mergeCell ref="B77:C82"/>
    <mergeCell ref="D77:D82"/>
    <mergeCell ref="E77:E82"/>
    <mergeCell ref="F77:F82"/>
    <mergeCell ref="G77:G82"/>
    <mergeCell ref="H77:H82"/>
    <mergeCell ref="K82:L82"/>
    <mergeCell ref="Y91:Z94"/>
    <mergeCell ref="M92:N94"/>
    <mergeCell ref="O93:P94"/>
    <mergeCell ref="Q93:R94"/>
    <mergeCell ref="S93:T94"/>
    <mergeCell ref="U93:V94"/>
    <mergeCell ref="W93:X94"/>
    <mergeCell ref="AA89:AA94"/>
    <mergeCell ref="AB89:AB94"/>
    <mergeCell ref="AC89:AC94"/>
    <mergeCell ref="AD89:AD94"/>
    <mergeCell ref="AE89:AE94"/>
    <mergeCell ref="AF89:AF94"/>
    <mergeCell ref="K88:L88"/>
    <mergeCell ref="B89:C94"/>
    <mergeCell ref="D89:D94"/>
    <mergeCell ref="E89:E94"/>
    <mergeCell ref="F89:F94"/>
    <mergeCell ref="G89:G94"/>
    <mergeCell ref="H89:H94"/>
    <mergeCell ref="K94:L94"/>
    <mergeCell ref="Y85:Z88"/>
    <mergeCell ref="M86:N88"/>
    <mergeCell ref="O87:P88"/>
    <mergeCell ref="Q87:R88"/>
    <mergeCell ref="S87:T88"/>
    <mergeCell ref="U87:V88"/>
    <mergeCell ref="W87:X88"/>
    <mergeCell ref="AA83:AA88"/>
    <mergeCell ref="AB83:AB88"/>
    <mergeCell ref="AC83:AC88"/>
    <mergeCell ref="AD83:AD88"/>
    <mergeCell ref="Y97:Z100"/>
    <mergeCell ref="M98:N100"/>
    <mergeCell ref="O99:P100"/>
    <mergeCell ref="Q99:R100"/>
    <mergeCell ref="S99:T100"/>
    <mergeCell ref="U99:V100"/>
    <mergeCell ref="W99:X100"/>
    <mergeCell ref="AA95:AA100"/>
    <mergeCell ref="AB95:AB100"/>
    <mergeCell ref="AC95:AC100"/>
    <mergeCell ref="AD95:AD100"/>
    <mergeCell ref="AE95:AE100"/>
    <mergeCell ref="AF95:AF100"/>
    <mergeCell ref="B95:C100"/>
    <mergeCell ref="D95:D100"/>
    <mergeCell ref="E95:E100"/>
    <mergeCell ref="F95:F100"/>
    <mergeCell ref="G95:G100"/>
    <mergeCell ref="H95:H100"/>
    <mergeCell ref="K100:L100"/>
    <mergeCell ref="K106:L106"/>
    <mergeCell ref="Y103:Z106"/>
    <mergeCell ref="M104:N106"/>
    <mergeCell ref="O105:P106"/>
    <mergeCell ref="Q105:R106"/>
    <mergeCell ref="S105:T106"/>
    <mergeCell ref="U105:V106"/>
    <mergeCell ref="W105:X106"/>
    <mergeCell ref="AA101:AA106"/>
    <mergeCell ref="AB101:AB106"/>
    <mergeCell ref="AC101:AC106"/>
    <mergeCell ref="AD101:AD106"/>
    <mergeCell ref="AE101:AE106"/>
    <mergeCell ref="AF101:AF106"/>
    <mergeCell ref="B101:C106"/>
    <mergeCell ref="D101:D106"/>
    <mergeCell ref="E101:E106"/>
    <mergeCell ref="F101:F106"/>
    <mergeCell ref="G101:G106"/>
    <mergeCell ref="H101:H106"/>
    <mergeCell ref="K112:L112"/>
    <mergeCell ref="Y109:Z112"/>
    <mergeCell ref="M110:N112"/>
    <mergeCell ref="O111:P112"/>
    <mergeCell ref="Q111:R112"/>
    <mergeCell ref="S111:T112"/>
    <mergeCell ref="U111:V112"/>
    <mergeCell ref="W111:X112"/>
    <mergeCell ref="AA107:AA112"/>
    <mergeCell ref="AB107:AB112"/>
    <mergeCell ref="AC107:AC112"/>
    <mergeCell ref="AD107:AD112"/>
    <mergeCell ref="AE107:AE112"/>
    <mergeCell ref="AF107:AF112"/>
    <mergeCell ref="B107:C112"/>
    <mergeCell ref="D107:D112"/>
    <mergeCell ref="E107:E112"/>
    <mergeCell ref="F107:F112"/>
    <mergeCell ref="G107:G112"/>
    <mergeCell ref="H107:H112"/>
    <mergeCell ref="K118:L118"/>
    <mergeCell ref="Y115:Z118"/>
    <mergeCell ref="M116:N118"/>
    <mergeCell ref="O117:P118"/>
    <mergeCell ref="Q117:R118"/>
    <mergeCell ref="S117:T118"/>
    <mergeCell ref="U117:V118"/>
    <mergeCell ref="W117:X118"/>
    <mergeCell ref="AA113:AA118"/>
    <mergeCell ref="AB113:AB118"/>
    <mergeCell ref="AC113:AC118"/>
    <mergeCell ref="AD113:AD118"/>
    <mergeCell ref="AE113:AE118"/>
    <mergeCell ref="AF113:AF118"/>
    <mergeCell ref="B113:C118"/>
    <mergeCell ref="D113:D118"/>
    <mergeCell ref="E113:E118"/>
    <mergeCell ref="F113:F118"/>
    <mergeCell ref="G113:G118"/>
    <mergeCell ref="H113:H118"/>
    <mergeCell ref="K124:L124"/>
    <mergeCell ref="Y121:Z124"/>
    <mergeCell ref="M122:N124"/>
    <mergeCell ref="O123:P124"/>
    <mergeCell ref="Q123:R124"/>
    <mergeCell ref="S123:T124"/>
    <mergeCell ref="U123:V124"/>
    <mergeCell ref="W123:X124"/>
    <mergeCell ref="AA119:AA124"/>
    <mergeCell ref="AB119:AB124"/>
    <mergeCell ref="AC119:AC124"/>
    <mergeCell ref="AD119:AD124"/>
    <mergeCell ref="AE119:AE124"/>
    <mergeCell ref="AF119:AF124"/>
    <mergeCell ref="B119:C124"/>
    <mergeCell ref="D119:D124"/>
    <mergeCell ref="E119:E124"/>
    <mergeCell ref="F119:F124"/>
    <mergeCell ref="G119:G124"/>
    <mergeCell ref="H119:H124"/>
    <mergeCell ref="Y127:Z130"/>
    <mergeCell ref="M128:N130"/>
    <mergeCell ref="O129:P130"/>
    <mergeCell ref="Q129:R130"/>
    <mergeCell ref="S129:T130"/>
    <mergeCell ref="U129:V130"/>
    <mergeCell ref="W129:X130"/>
    <mergeCell ref="AA125:AA130"/>
    <mergeCell ref="AB125:AB130"/>
    <mergeCell ref="AC125:AC130"/>
    <mergeCell ref="AD125:AD130"/>
    <mergeCell ref="AE125:AE130"/>
    <mergeCell ref="AF125:AF130"/>
    <mergeCell ref="B125:C130"/>
    <mergeCell ref="D125:D130"/>
    <mergeCell ref="E125:E130"/>
    <mergeCell ref="F125:F130"/>
    <mergeCell ref="G125:G130"/>
    <mergeCell ref="H125:H130"/>
    <mergeCell ref="K130:L130"/>
    <mergeCell ref="Y133:Z136"/>
    <mergeCell ref="M134:N136"/>
    <mergeCell ref="O135:P136"/>
    <mergeCell ref="Q135:R136"/>
    <mergeCell ref="S135:T136"/>
    <mergeCell ref="U135:V136"/>
    <mergeCell ref="W135:X136"/>
    <mergeCell ref="AA131:AA136"/>
    <mergeCell ref="AB131:AB136"/>
    <mergeCell ref="AC131:AC136"/>
    <mergeCell ref="AD131:AD136"/>
    <mergeCell ref="AE131:AE136"/>
    <mergeCell ref="AF131:AF136"/>
    <mergeCell ref="B131:C136"/>
    <mergeCell ref="D131:D136"/>
    <mergeCell ref="E131:E136"/>
    <mergeCell ref="F131:F136"/>
    <mergeCell ref="G131:G136"/>
    <mergeCell ref="H131:H136"/>
    <mergeCell ref="K136:L136"/>
    <mergeCell ref="Y139:Z142"/>
    <mergeCell ref="M140:N142"/>
    <mergeCell ref="O141:P142"/>
    <mergeCell ref="Q141:R142"/>
    <mergeCell ref="S141:T142"/>
    <mergeCell ref="U141:V142"/>
    <mergeCell ref="W141:X142"/>
    <mergeCell ref="AA137:AA142"/>
    <mergeCell ref="AB137:AB142"/>
    <mergeCell ref="AC137:AC142"/>
    <mergeCell ref="AD137:AD142"/>
    <mergeCell ref="AE137:AE142"/>
    <mergeCell ref="AF137:AF142"/>
    <mergeCell ref="B137:C142"/>
    <mergeCell ref="D137:D142"/>
    <mergeCell ref="E137:E142"/>
    <mergeCell ref="F137:F142"/>
    <mergeCell ref="G137:G142"/>
    <mergeCell ref="H137:H142"/>
    <mergeCell ref="K142:L142"/>
    <mergeCell ref="Y145:Z148"/>
    <mergeCell ref="M146:N148"/>
    <mergeCell ref="O147:P148"/>
    <mergeCell ref="Q147:R148"/>
    <mergeCell ref="S147:T148"/>
    <mergeCell ref="U147:V148"/>
    <mergeCell ref="W147:X148"/>
    <mergeCell ref="AA143:AA148"/>
    <mergeCell ref="AB143:AB148"/>
    <mergeCell ref="AC143:AC148"/>
    <mergeCell ref="AD143:AD148"/>
    <mergeCell ref="AE143:AE148"/>
    <mergeCell ref="AF143:AF148"/>
    <mergeCell ref="B143:C148"/>
    <mergeCell ref="D143:D148"/>
    <mergeCell ref="E143:E148"/>
    <mergeCell ref="F143:F148"/>
    <mergeCell ref="G143:G148"/>
    <mergeCell ref="H143:H148"/>
    <mergeCell ref="K148:L148"/>
    <mergeCell ref="Y151:Z154"/>
    <mergeCell ref="M152:N154"/>
    <mergeCell ref="O153:P154"/>
    <mergeCell ref="Q153:R154"/>
    <mergeCell ref="S153:T154"/>
    <mergeCell ref="U153:V154"/>
    <mergeCell ref="W153:X154"/>
    <mergeCell ref="AA149:AA154"/>
    <mergeCell ref="AB149:AB154"/>
    <mergeCell ref="AC149:AC154"/>
    <mergeCell ref="AD149:AD154"/>
    <mergeCell ref="AE149:AE154"/>
    <mergeCell ref="AF149:AF154"/>
    <mergeCell ref="B149:C154"/>
    <mergeCell ref="D149:D154"/>
    <mergeCell ref="E149:E154"/>
    <mergeCell ref="F149:F154"/>
    <mergeCell ref="G149:G154"/>
    <mergeCell ref="H149:H154"/>
    <mergeCell ref="K154:L154"/>
    <mergeCell ref="AE161:AE166"/>
    <mergeCell ref="AF161:AF166"/>
    <mergeCell ref="B161:C166"/>
    <mergeCell ref="D161:D166"/>
    <mergeCell ref="E161:E166"/>
    <mergeCell ref="F161:F166"/>
    <mergeCell ref="G161:G166"/>
    <mergeCell ref="H161:H166"/>
    <mergeCell ref="K160:L160"/>
    <mergeCell ref="Y157:Z160"/>
    <mergeCell ref="M158:N160"/>
    <mergeCell ref="O159:P160"/>
    <mergeCell ref="Q159:R160"/>
    <mergeCell ref="S159:T160"/>
    <mergeCell ref="U159:V160"/>
    <mergeCell ref="W159:X160"/>
    <mergeCell ref="AA155:AA160"/>
    <mergeCell ref="AB155:AB160"/>
    <mergeCell ref="AC155:AC160"/>
    <mergeCell ref="AD155:AD160"/>
    <mergeCell ref="AE155:AE160"/>
    <mergeCell ref="AF155:AF160"/>
    <mergeCell ref="B155:C160"/>
    <mergeCell ref="D155:D160"/>
    <mergeCell ref="E155:E160"/>
    <mergeCell ref="F155:F160"/>
    <mergeCell ref="G155:G160"/>
    <mergeCell ref="H155:H160"/>
    <mergeCell ref="Y169:Z172"/>
    <mergeCell ref="M170:N172"/>
    <mergeCell ref="O171:P172"/>
    <mergeCell ref="Q171:R172"/>
    <mergeCell ref="S171:T172"/>
    <mergeCell ref="U171:V172"/>
    <mergeCell ref="W171:X172"/>
    <mergeCell ref="AA167:AA172"/>
    <mergeCell ref="AB167:AB172"/>
    <mergeCell ref="AC167:AC172"/>
    <mergeCell ref="AD167:AD172"/>
    <mergeCell ref="AE167:AE172"/>
    <mergeCell ref="AF167:AF172"/>
    <mergeCell ref="K166:L166"/>
    <mergeCell ref="B167:C172"/>
    <mergeCell ref="D167:D172"/>
    <mergeCell ref="E167:E172"/>
    <mergeCell ref="F167:F172"/>
    <mergeCell ref="G167:G172"/>
    <mergeCell ref="H167:H172"/>
    <mergeCell ref="K172:L172"/>
    <mergeCell ref="Y163:Z166"/>
    <mergeCell ref="M164:N166"/>
    <mergeCell ref="O165:P166"/>
    <mergeCell ref="Q165:R166"/>
    <mergeCell ref="S165:T166"/>
    <mergeCell ref="U165:V166"/>
    <mergeCell ref="W165:X166"/>
    <mergeCell ref="AA161:AA166"/>
    <mergeCell ref="AB161:AB166"/>
    <mergeCell ref="AC161:AC166"/>
    <mergeCell ref="AD161:AD166"/>
    <mergeCell ref="K178:L178"/>
    <mergeCell ref="Y175:Z178"/>
    <mergeCell ref="M176:N178"/>
    <mergeCell ref="O177:P178"/>
    <mergeCell ref="Q177:R178"/>
    <mergeCell ref="S177:T178"/>
    <mergeCell ref="U177:V178"/>
    <mergeCell ref="W177:X178"/>
    <mergeCell ref="AA173:AA178"/>
    <mergeCell ref="AB173:AB178"/>
    <mergeCell ref="AC173:AC178"/>
    <mergeCell ref="AD173:AD178"/>
    <mergeCell ref="AE173:AE178"/>
    <mergeCell ref="AF173:AF178"/>
    <mergeCell ref="B173:C178"/>
    <mergeCell ref="D173:D178"/>
    <mergeCell ref="E173:E178"/>
    <mergeCell ref="F173:F178"/>
    <mergeCell ref="G173:G178"/>
    <mergeCell ref="H173:H178"/>
    <mergeCell ref="W183:X184"/>
    <mergeCell ref="K184:L184"/>
    <mergeCell ref="AA179:AA184"/>
    <mergeCell ref="AB179:AB184"/>
    <mergeCell ref="AC179:AC184"/>
    <mergeCell ref="AF179:AF184"/>
    <mergeCell ref="Y181:Z184"/>
    <mergeCell ref="M182:N184"/>
    <mergeCell ref="O183:P184"/>
    <mergeCell ref="Q183:R184"/>
    <mergeCell ref="S183:T184"/>
    <mergeCell ref="U183:V184"/>
    <mergeCell ref="B179:C184"/>
    <mergeCell ref="D179:D184"/>
    <mergeCell ref="E179:E184"/>
    <mergeCell ref="F179:F184"/>
    <mergeCell ref="G179:G184"/>
    <mergeCell ref="H179:H184"/>
    <mergeCell ref="K190:L190"/>
    <mergeCell ref="Y187:Z190"/>
    <mergeCell ref="M188:N190"/>
    <mergeCell ref="O189:P190"/>
    <mergeCell ref="Q189:R190"/>
    <mergeCell ref="S189:T190"/>
    <mergeCell ref="U189:V190"/>
    <mergeCell ref="W189:X190"/>
    <mergeCell ref="AA185:AA190"/>
    <mergeCell ref="AB185:AB190"/>
    <mergeCell ref="AC185:AC190"/>
    <mergeCell ref="AD185:AD190"/>
    <mergeCell ref="AE185:AE190"/>
    <mergeCell ref="AF185:AF190"/>
    <mergeCell ref="B185:C190"/>
    <mergeCell ref="D185:D190"/>
    <mergeCell ref="E185:E190"/>
    <mergeCell ref="F185:F190"/>
    <mergeCell ref="G185:G190"/>
    <mergeCell ref="H185:H190"/>
    <mergeCell ref="Y193:Z196"/>
    <mergeCell ref="M194:N196"/>
    <mergeCell ref="O195:P196"/>
    <mergeCell ref="Q195:R196"/>
    <mergeCell ref="S195:T196"/>
    <mergeCell ref="U195:V196"/>
    <mergeCell ref="W195:X196"/>
    <mergeCell ref="AA191:AA196"/>
    <mergeCell ref="AB191:AB196"/>
    <mergeCell ref="AC191:AC196"/>
    <mergeCell ref="AD191:AD196"/>
    <mergeCell ref="AE191:AE196"/>
    <mergeCell ref="AF191:AF196"/>
    <mergeCell ref="B191:C196"/>
    <mergeCell ref="D191:D196"/>
    <mergeCell ref="E191:E196"/>
    <mergeCell ref="F191:F196"/>
    <mergeCell ref="G191:G196"/>
    <mergeCell ref="H191:H196"/>
    <mergeCell ref="K196:L196"/>
    <mergeCell ref="K202:L202"/>
    <mergeCell ref="Y199:Z202"/>
    <mergeCell ref="M200:N202"/>
    <mergeCell ref="O201:P202"/>
    <mergeCell ref="Q201:R202"/>
    <mergeCell ref="S201:T202"/>
    <mergeCell ref="U201:V202"/>
    <mergeCell ref="W201:X202"/>
    <mergeCell ref="AA197:AA202"/>
    <mergeCell ref="AB197:AB202"/>
    <mergeCell ref="AC197:AC202"/>
    <mergeCell ref="AD197:AD202"/>
    <mergeCell ref="AE197:AE202"/>
    <mergeCell ref="AF197:AF202"/>
    <mergeCell ref="B197:C202"/>
    <mergeCell ref="D197:D202"/>
    <mergeCell ref="E197:E202"/>
    <mergeCell ref="F197:F202"/>
    <mergeCell ref="G197:G202"/>
    <mergeCell ref="H197:H202"/>
    <mergeCell ref="Y205:Z208"/>
    <mergeCell ref="M206:N208"/>
    <mergeCell ref="O207:P208"/>
    <mergeCell ref="Q207:R208"/>
    <mergeCell ref="S207:T208"/>
    <mergeCell ref="U207:V208"/>
    <mergeCell ref="W207:X208"/>
    <mergeCell ref="AA203:AA208"/>
    <mergeCell ref="AB203:AB208"/>
    <mergeCell ref="AC203:AC208"/>
    <mergeCell ref="AD203:AD208"/>
    <mergeCell ref="AE203:AE208"/>
    <mergeCell ref="AF203:AF208"/>
    <mergeCell ref="B203:C208"/>
    <mergeCell ref="D203:D208"/>
    <mergeCell ref="E203:E208"/>
    <mergeCell ref="F203:F208"/>
    <mergeCell ref="G203:G208"/>
    <mergeCell ref="H203:H208"/>
    <mergeCell ref="K208:L208"/>
    <mergeCell ref="Y211:Z214"/>
    <mergeCell ref="M212:N214"/>
    <mergeCell ref="O213:P214"/>
    <mergeCell ref="Q213:R214"/>
    <mergeCell ref="S213:T214"/>
    <mergeCell ref="U213:V214"/>
    <mergeCell ref="W213:X214"/>
    <mergeCell ref="AA209:AA214"/>
    <mergeCell ref="AB209:AB214"/>
    <mergeCell ref="AC209:AC214"/>
    <mergeCell ref="AD209:AD214"/>
    <mergeCell ref="AE209:AE214"/>
    <mergeCell ref="AF209:AF214"/>
    <mergeCell ref="B209:C214"/>
    <mergeCell ref="D209:D214"/>
    <mergeCell ref="E209:E214"/>
    <mergeCell ref="F209:F214"/>
    <mergeCell ref="G209:G214"/>
    <mergeCell ref="H209:H214"/>
    <mergeCell ref="K214:L214"/>
    <mergeCell ref="Y217:Z220"/>
    <mergeCell ref="M218:N220"/>
    <mergeCell ref="O219:P220"/>
    <mergeCell ref="Q219:R220"/>
    <mergeCell ref="S219:T220"/>
    <mergeCell ref="U219:V220"/>
    <mergeCell ref="W219:X220"/>
    <mergeCell ref="AA215:AA220"/>
    <mergeCell ref="AB215:AB220"/>
    <mergeCell ref="AC215:AC220"/>
    <mergeCell ref="AD215:AD220"/>
    <mergeCell ref="AE215:AE220"/>
    <mergeCell ref="AF215:AF220"/>
    <mergeCell ref="B215:C220"/>
    <mergeCell ref="D215:D220"/>
    <mergeCell ref="E215:E220"/>
    <mergeCell ref="F215:F220"/>
    <mergeCell ref="G215:G220"/>
    <mergeCell ref="H215:H220"/>
    <mergeCell ref="K220:L220"/>
    <mergeCell ref="Y223:Z226"/>
    <mergeCell ref="M224:N226"/>
    <mergeCell ref="O225:P226"/>
    <mergeCell ref="Q225:R226"/>
    <mergeCell ref="S225:T226"/>
    <mergeCell ref="U225:V226"/>
    <mergeCell ref="W225:X226"/>
    <mergeCell ref="AA221:AA226"/>
    <mergeCell ref="AB221:AB226"/>
    <mergeCell ref="AC221:AC226"/>
    <mergeCell ref="AD221:AD226"/>
    <mergeCell ref="AE221:AE226"/>
    <mergeCell ref="AF221:AF226"/>
    <mergeCell ref="B221:C226"/>
    <mergeCell ref="D221:D226"/>
    <mergeCell ref="E221:E226"/>
    <mergeCell ref="F221:F226"/>
    <mergeCell ref="G221:G226"/>
    <mergeCell ref="H221:H226"/>
    <mergeCell ref="K226:L226"/>
    <mergeCell ref="K232:L232"/>
    <mergeCell ref="Y229:Z232"/>
    <mergeCell ref="M230:N232"/>
    <mergeCell ref="O231:P232"/>
    <mergeCell ref="Q231:R232"/>
    <mergeCell ref="S231:T232"/>
    <mergeCell ref="U231:V232"/>
    <mergeCell ref="W231:X232"/>
    <mergeCell ref="AA227:AA232"/>
    <mergeCell ref="AB227:AB232"/>
    <mergeCell ref="AC227:AC232"/>
    <mergeCell ref="AD227:AD232"/>
    <mergeCell ref="AE227:AE232"/>
    <mergeCell ref="AF227:AF232"/>
    <mergeCell ref="B227:C232"/>
    <mergeCell ref="D227:D232"/>
    <mergeCell ref="E227:E232"/>
    <mergeCell ref="F227:F232"/>
    <mergeCell ref="G227:G232"/>
    <mergeCell ref="H227:H232"/>
    <mergeCell ref="K238:L238"/>
    <mergeCell ref="Y235:Z238"/>
    <mergeCell ref="M236:N238"/>
    <mergeCell ref="O237:P238"/>
    <mergeCell ref="Q237:R238"/>
    <mergeCell ref="S237:T238"/>
    <mergeCell ref="U237:V238"/>
    <mergeCell ref="W237:X238"/>
    <mergeCell ref="AA233:AA238"/>
    <mergeCell ref="AB233:AB238"/>
    <mergeCell ref="AC233:AC238"/>
    <mergeCell ref="AD233:AD238"/>
    <mergeCell ref="AE233:AE238"/>
    <mergeCell ref="AF233:AF238"/>
    <mergeCell ref="B233:C238"/>
    <mergeCell ref="D233:D238"/>
    <mergeCell ref="E233:E238"/>
    <mergeCell ref="F233:F238"/>
    <mergeCell ref="G233:G238"/>
    <mergeCell ref="H233:H238"/>
    <mergeCell ref="K244:L244"/>
    <mergeCell ref="Y241:Z244"/>
    <mergeCell ref="M242:N244"/>
    <mergeCell ref="O243:P244"/>
    <mergeCell ref="Q243:R244"/>
    <mergeCell ref="S243:T244"/>
    <mergeCell ref="U243:V244"/>
    <mergeCell ref="W243:X244"/>
    <mergeCell ref="AA239:AA244"/>
    <mergeCell ref="AB239:AB244"/>
    <mergeCell ref="AC239:AC244"/>
    <mergeCell ref="AD239:AD244"/>
    <mergeCell ref="AE239:AE244"/>
    <mergeCell ref="AF239:AF244"/>
    <mergeCell ref="B239:C244"/>
    <mergeCell ref="D239:D244"/>
    <mergeCell ref="E239:E244"/>
    <mergeCell ref="F239:F244"/>
    <mergeCell ref="G239:G244"/>
    <mergeCell ref="H239:H244"/>
    <mergeCell ref="K250:L250"/>
    <mergeCell ref="Y247:Z250"/>
    <mergeCell ref="M248:N250"/>
    <mergeCell ref="O249:P250"/>
    <mergeCell ref="Q249:R250"/>
    <mergeCell ref="S249:T250"/>
    <mergeCell ref="U249:V250"/>
    <mergeCell ref="W249:X250"/>
    <mergeCell ref="AA245:AA250"/>
    <mergeCell ref="AB245:AB250"/>
    <mergeCell ref="AC245:AC250"/>
    <mergeCell ref="AD245:AD250"/>
    <mergeCell ref="AE245:AE250"/>
    <mergeCell ref="AF245:AF250"/>
    <mergeCell ref="B245:C250"/>
    <mergeCell ref="D245:D250"/>
    <mergeCell ref="E245:E250"/>
    <mergeCell ref="F245:F250"/>
    <mergeCell ref="G245:G250"/>
    <mergeCell ref="H245:H250"/>
    <mergeCell ref="K256:L256"/>
    <mergeCell ref="Y253:Z256"/>
    <mergeCell ref="M254:N256"/>
    <mergeCell ref="O255:P256"/>
    <mergeCell ref="Q255:R256"/>
    <mergeCell ref="S255:T256"/>
    <mergeCell ref="U255:V256"/>
    <mergeCell ref="W255:X256"/>
    <mergeCell ref="AA251:AA256"/>
    <mergeCell ref="AB251:AB256"/>
    <mergeCell ref="AC251:AC256"/>
    <mergeCell ref="AD251:AD256"/>
    <mergeCell ref="AE251:AE256"/>
    <mergeCell ref="AF251:AF256"/>
    <mergeCell ref="B251:C256"/>
    <mergeCell ref="D251:D256"/>
    <mergeCell ref="E251:E256"/>
    <mergeCell ref="F251:F256"/>
    <mergeCell ref="G251:G256"/>
    <mergeCell ref="H251:H256"/>
    <mergeCell ref="AE263:AE268"/>
    <mergeCell ref="AF263:AF268"/>
    <mergeCell ref="B263:C268"/>
    <mergeCell ref="D263:D268"/>
    <mergeCell ref="E263:E268"/>
    <mergeCell ref="F263:F268"/>
    <mergeCell ref="G263:G268"/>
    <mergeCell ref="H263:H268"/>
    <mergeCell ref="AC281:AC286"/>
    <mergeCell ref="AD281:AD286"/>
    <mergeCell ref="W261:X262"/>
    <mergeCell ref="K262:L262"/>
    <mergeCell ref="AA257:AA262"/>
    <mergeCell ref="AB257:AB262"/>
    <mergeCell ref="AC257:AC262"/>
    <mergeCell ref="AF257:AF262"/>
    <mergeCell ref="Y259:Z262"/>
    <mergeCell ref="M260:N262"/>
    <mergeCell ref="O261:P262"/>
    <mergeCell ref="Q261:R262"/>
    <mergeCell ref="S261:T262"/>
    <mergeCell ref="U261:V262"/>
    <mergeCell ref="B257:C262"/>
    <mergeCell ref="D257:D262"/>
    <mergeCell ref="E257:E262"/>
    <mergeCell ref="F257:F262"/>
    <mergeCell ref="G257:G262"/>
    <mergeCell ref="H257:H262"/>
    <mergeCell ref="B281:C286"/>
    <mergeCell ref="D281:D286"/>
    <mergeCell ref="E281:E286"/>
    <mergeCell ref="AE281:AE286"/>
    <mergeCell ref="Y271:Z274"/>
    <mergeCell ref="M272:N274"/>
    <mergeCell ref="O273:P274"/>
    <mergeCell ref="Q273:R274"/>
    <mergeCell ref="S273:T274"/>
    <mergeCell ref="U273:V274"/>
    <mergeCell ref="W273:X274"/>
    <mergeCell ref="AA269:AA274"/>
    <mergeCell ref="AB269:AB274"/>
    <mergeCell ref="AC269:AC274"/>
    <mergeCell ref="AD269:AD274"/>
    <mergeCell ref="AE269:AE274"/>
    <mergeCell ref="AF269:AF274"/>
    <mergeCell ref="K268:L268"/>
    <mergeCell ref="B269:C274"/>
    <mergeCell ref="D269:D274"/>
    <mergeCell ref="E269:E274"/>
    <mergeCell ref="F269:F274"/>
    <mergeCell ref="G269:G274"/>
    <mergeCell ref="H269:H274"/>
    <mergeCell ref="K274:L274"/>
    <mergeCell ref="Y265:Z268"/>
    <mergeCell ref="M266:N268"/>
    <mergeCell ref="O267:P268"/>
    <mergeCell ref="Q267:R268"/>
    <mergeCell ref="S267:T268"/>
    <mergeCell ref="U267:V268"/>
    <mergeCell ref="W267:X268"/>
    <mergeCell ref="AA263:AA268"/>
    <mergeCell ref="AB263:AB268"/>
    <mergeCell ref="AC263:AC268"/>
    <mergeCell ref="AD263:AD268"/>
    <mergeCell ref="K286:L286"/>
    <mergeCell ref="M284:N286"/>
    <mergeCell ref="Y283:Z286"/>
    <mergeCell ref="W285:X286"/>
    <mergeCell ref="W279:X280"/>
    <mergeCell ref="K280:L280"/>
    <mergeCell ref="AA275:AA280"/>
    <mergeCell ref="AB275:AB280"/>
    <mergeCell ref="AC275:AC280"/>
    <mergeCell ref="AF275:AF280"/>
    <mergeCell ref="Y277:Z280"/>
    <mergeCell ref="M278:N280"/>
    <mergeCell ref="O279:P280"/>
    <mergeCell ref="Q279:R280"/>
    <mergeCell ref="S279:T280"/>
    <mergeCell ref="U279:V280"/>
    <mergeCell ref="B275:C280"/>
    <mergeCell ref="D275:D280"/>
    <mergeCell ref="E275:E280"/>
    <mergeCell ref="F275:F280"/>
    <mergeCell ref="G275:G280"/>
    <mergeCell ref="H275:H280"/>
    <mergeCell ref="O285:P286"/>
    <mergeCell ref="Q285:R286"/>
    <mergeCell ref="S285:T286"/>
    <mergeCell ref="AA281:AA286"/>
    <mergeCell ref="AB281:AB286"/>
    <mergeCell ref="U285:V286"/>
    <mergeCell ref="AF281:AF286"/>
    <mergeCell ref="F281:F286"/>
    <mergeCell ref="G281:G286"/>
    <mergeCell ref="H281:H286"/>
    <mergeCell ref="Y289:Z292"/>
    <mergeCell ref="M290:N292"/>
    <mergeCell ref="O291:P292"/>
    <mergeCell ref="Q291:R292"/>
    <mergeCell ref="S291:T292"/>
    <mergeCell ref="U291:V292"/>
    <mergeCell ref="W291:X292"/>
    <mergeCell ref="AA287:AA292"/>
    <mergeCell ref="AB287:AB292"/>
    <mergeCell ref="AC287:AC292"/>
    <mergeCell ref="AD287:AD292"/>
    <mergeCell ref="AE287:AE292"/>
    <mergeCell ref="AF287:AF292"/>
    <mergeCell ref="B287:C292"/>
    <mergeCell ref="D287:D292"/>
    <mergeCell ref="E287:E292"/>
    <mergeCell ref="F287:F292"/>
    <mergeCell ref="G287:G292"/>
    <mergeCell ref="H287:H292"/>
    <mergeCell ref="K292:L292"/>
    <mergeCell ref="Y295:Z298"/>
    <mergeCell ref="M296:N298"/>
    <mergeCell ref="O297:P298"/>
    <mergeCell ref="Q297:R298"/>
    <mergeCell ref="S297:T298"/>
    <mergeCell ref="U297:V298"/>
    <mergeCell ref="W297:X298"/>
    <mergeCell ref="AA293:AA298"/>
    <mergeCell ref="AB293:AB298"/>
    <mergeCell ref="AE305:AE310"/>
    <mergeCell ref="AC293:AC298"/>
    <mergeCell ref="AD293:AD298"/>
    <mergeCell ref="AE293:AE298"/>
    <mergeCell ref="AF293:AF298"/>
    <mergeCell ref="B293:C298"/>
    <mergeCell ref="D293:D298"/>
    <mergeCell ref="E293:E298"/>
    <mergeCell ref="F293:F298"/>
    <mergeCell ref="G293:G298"/>
    <mergeCell ref="H293:H298"/>
    <mergeCell ref="K298:L298"/>
    <mergeCell ref="AF305:AF310"/>
    <mergeCell ref="B305:C310"/>
    <mergeCell ref="D305:D310"/>
    <mergeCell ref="E305:E310"/>
    <mergeCell ref="F305:F310"/>
    <mergeCell ref="G305:G310"/>
    <mergeCell ref="H305:H310"/>
    <mergeCell ref="Y301:Z304"/>
    <mergeCell ref="M302:N304"/>
    <mergeCell ref="O303:P304"/>
    <mergeCell ref="Q303:R304"/>
    <mergeCell ref="S303:T304"/>
    <mergeCell ref="U303:V304"/>
    <mergeCell ref="W303:X304"/>
    <mergeCell ref="AA299:AA304"/>
    <mergeCell ref="AB299:AB304"/>
    <mergeCell ref="AC299:AC304"/>
    <mergeCell ref="AD299:AD304"/>
    <mergeCell ref="AE299:AE304"/>
    <mergeCell ref="AF299:AF304"/>
    <mergeCell ref="B299:C304"/>
    <mergeCell ref="D299:D304"/>
    <mergeCell ref="E299:E304"/>
    <mergeCell ref="F299:F304"/>
    <mergeCell ref="G299:G304"/>
    <mergeCell ref="H299:H304"/>
    <mergeCell ref="K304:L304"/>
    <mergeCell ref="Y313:Z316"/>
    <mergeCell ref="M314:N316"/>
    <mergeCell ref="O315:P316"/>
    <mergeCell ref="Q315:R316"/>
    <mergeCell ref="S315:T316"/>
    <mergeCell ref="U315:V316"/>
    <mergeCell ref="W315:X316"/>
    <mergeCell ref="AA311:AA316"/>
    <mergeCell ref="AB311:AB316"/>
    <mergeCell ref="AC311:AC316"/>
    <mergeCell ref="AD311:AD316"/>
    <mergeCell ref="AE311:AE316"/>
    <mergeCell ref="AF311:AF316"/>
    <mergeCell ref="K310:L310"/>
    <mergeCell ref="B311:C316"/>
    <mergeCell ref="D311:D316"/>
    <mergeCell ref="E311:E316"/>
    <mergeCell ref="F311:F316"/>
    <mergeCell ref="G311:G316"/>
    <mergeCell ref="H311:H316"/>
    <mergeCell ref="K316:L316"/>
    <mergeCell ref="Y307:Z310"/>
    <mergeCell ref="M308:N310"/>
    <mergeCell ref="O309:P310"/>
    <mergeCell ref="Q309:R310"/>
    <mergeCell ref="S309:T310"/>
    <mergeCell ref="U309:V310"/>
    <mergeCell ref="W309:X310"/>
    <mergeCell ref="AA305:AA310"/>
    <mergeCell ref="AB305:AB310"/>
    <mergeCell ref="AC305:AC310"/>
    <mergeCell ref="AD305:AD310"/>
    <mergeCell ref="K322:L322"/>
    <mergeCell ref="Y319:Z322"/>
    <mergeCell ref="M320:N322"/>
    <mergeCell ref="O321:P322"/>
    <mergeCell ref="Q321:R322"/>
    <mergeCell ref="S321:T322"/>
    <mergeCell ref="U321:V322"/>
    <mergeCell ref="W321:X322"/>
    <mergeCell ref="AA317:AA322"/>
    <mergeCell ref="AB317:AB322"/>
    <mergeCell ref="AC317:AC322"/>
    <mergeCell ref="AD317:AD322"/>
    <mergeCell ref="AE317:AE322"/>
    <mergeCell ref="AF317:AF322"/>
    <mergeCell ref="B317:C322"/>
    <mergeCell ref="D317:D322"/>
    <mergeCell ref="E317:E322"/>
    <mergeCell ref="F317:F322"/>
    <mergeCell ref="G317:G322"/>
    <mergeCell ref="H317:H322"/>
    <mergeCell ref="K328:L328"/>
    <mergeCell ref="Y325:Z328"/>
    <mergeCell ref="M326:N328"/>
    <mergeCell ref="O327:P328"/>
    <mergeCell ref="Q327:R328"/>
    <mergeCell ref="S327:T328"/>
    <mergeCell ref="U327:V328"/>
    <mergeCell ref="W327:X328"/>
    <mergeCell ref="AA323:AA328"/>
    <mergeCell ref="AB323:AB328"/>
    <mergeCell ref="AC323:AC328"/>
    <mergeCell ref="AD323:AD328"/>
    <mergeCell ref="AE323:AE328"/>
    <mergeCell ref="AF323:AF328"/>
    <mergeCell ref="B323:C328"/>
    <mergeCell ref="D323:D328"/>
    <mergeCell ref="E323:E328"/>
    <mergeCell ref="F323:F328"/>
    <mergeCell ref="G323:G328"/>
    <mergeCell ref="H323:H328"/>
    <mergeCell ref="Y331:Z334"/>
    <mergeCell ref="M332:N334"/>
    <mergeCell ref="O333:P334"/>
    <mergeCell ref="Q333:R334"/>
    <mergeCell ref="S333:T334"/>
    <mergeCell ref="U333:V334"/>
    <mergeCell ref="W333:X334"/>
    <mergeCell ref="AA329:AA334"/>
    <mergeCell ref="AB329:AB334"/>
    <mergeCell ref="AE341:AE346"/>
    <mergeCell ref="AC329:AC334"/>
    <mergeCell ref="AD329:AD334"/>
    <mergeCell ref="AE329:AE334"/>
    <mergeCell ref="AF329:AF334"/>
    <mergeCell ref="B329:C334"/>
    <mergeCell ref="D329:D334"/>
    <mergeCell ref="E329:E334"/>
    <mergeCell ref="F329:F334"/>
    <mergeCell ref="G329:G334"/>
    <mergeCell ref="H329:H334"/>
    <mergeCell ref="K334:L334"/>
    <mergeCell ref="AF341:AF346"/>
    <mergeCell ref="B341:C346"/>
    <mergeCell ref="D341:D346"/>
    <mergeCell ref="E341:E346"/>
    <mergeCell ref="F341:F346"/>
    <mergeCell ref="G341:G346"/>
    <mergeCell ref="H341:H346"/>
    <mergeCell ref="Y337:Z340"/>
    <mergeCell ref="M338:N340"/>
    <mergeCell ref="O339:P340"/>
    <mergeCell ref="Q339:R340"/>
    <mergeCell ref="S339:T340"/>
    <mergeCell ref="U339:V340"/>
    <mergeCell ref="W339:X340"/>
    <mergeCell ref="AA335:AA340"/>
    <mergeCell ref="AB335:AB340"/>
    <mergeCell ref="AC335:AC340"/>
    <mergeCell ref="AD335:AD340"/>
    <mergeCell ref="AE335:AE340"/>
    <mergeCell ref="AF335:AF340"/>
    <mergeCell ref="B335:C340"/>
    <mergeCell ref="D335:D340"/>
    <mergeCell ref="E335:E340"/>
    <mergeCell ref="F335:F340"/>
    <mergeCell ref="G335:G340"/>
    <mergeCell ref="H335:H340"/>
    <mergeCell ref="K340:L340"/>
    <mergeCell ref="Y349:Z352"/>
    <mergeCell ref="M350:N352"/>
    <mergeCell ref="O351:P352"/>
    <mergeCell ref="Q351:R352"/>
    <mergeCell ref="S351:T352"/>
    <mergeCell ref="U351:V352"/>
    <mergeCell ref="W351:X352"/>
    <mergeCell ref="AA347:AA352"/>
    <mergeCell ref="AB347:AB352"/>
    <mergeCell ref="AC347:AC352"/>
    <mergeCell ref="AD347:AD352"/>
    <mergeCell ref="AE347:AE352"/>
    <mergeCell ref="AF347:AF352"/>
    <mergeCell ref="K346:L346"/>
    <mergeCell ref="B347:C352"/>
    <mergeCell ref="D347:D352"/>
    <mergeCell ref="E347:E352"/>
    <mergeCell ref="F347:F352"/>
    <mergeCell ref="G347:G352"/>
    <mergeCell ref="H347:H352"/>
    <mergeCell ref="K352:L352"/>
    <mergeCell ref="Y343:Z346"/>
    <mergeCell ref="M344:N346"/>
    <mergeCell ref="O345:P346"/>
    <mergeCell ref="Q345:R346"/>
    <mergeCell ref="S345:T346"/>
    <mergeCell ref="U345:V346"/>
    <mergeCell ref="W345:X346"/>
    <mergeCell ref="AA341:AA346"/>
    <mergeCell ref="AB341:AB346"/>
    <mergeCell ref="AC341:AC346"/>
    <mergeCell ref="AD341:AD346"/>
    <mergeCell ref="K358:L358"/>
    <mergeCell ref="Y355:Z358"/>
    <mergeCell ref="M356:N358"/>
    <mergeCell ref="O357:P358"/>
    <mergeCell ref="Q357:R358"/>
    <mergeCell ref="S357:T358"/>
    <mergeCell ref="U357:V358"/>
    <mergeCell ref="W357:X358"/>
    <mergeCell ref="AA353:AA358"/>
    <mergeCell ref="AB353:AB358"/>
    <mergeCell ref="AC353:AC358"/>
    <mergeCell ref="AD353:AD358"/>
    <mergeCell ref="AE353:AE358"/>
    <mergeCell ref="AF353:AF358"/>
    <mergeCell ref="B353:C358"/>
    <mergeCell ref="D353:D358"/>
    <mergeCell ref="E353:E358"/>
    <mergeCell ref="F353:F358"/>
    <mergeCell ref="G353:G358"/>
    <mergeCell ref="H353:H358"/>
    <mergeCell ref="K364:L364"/>
    <mergeCell ref="Y361:Z364"/>
    <mergeCell ref="M362:N364"/>
    <mergeCell ref="O363:P364"/>
    <mergeCell ref="Q363:R364"/>
    <mergeCell ref="S363:T364"/>
    <mergeCell ref="U363:V364"/>
    <mergeCell ref="W363:X364"/>
    <mergeCell ref="AA359:AA364"/>
    <mergeCell ref="AB359:AB364"/>
    <mergeCell ref="AC359:AC364"/>
    <mergeCell ref="AD359:AD364"/>
    <mergeCell ref="AE359:AE364"/>
    <mergeCell ref="AF359:AF364"/>
    <mergeCell ref="B359:C364"/>
    <mergeCell ref="D359:D364"/>
    <mergeCell ref="E359:E364"/>
    <mergeCell ref="F359:F364"/>
    <mergeCell ref="G359:G364"/>
    <mergeCell ref="H359:H364"/>
    <mergeCell ref="Y367:Z370"/>
    <mergeCell ref="M368:N370"/>
    <mergeCell ref="O369:P370"/>
    <mergeCell ref="Q369:R370"/>
    <mergeCell ref="S369:T370"/>
    <mergeCell ref="U369:V370"/>
    <mergeCell ref="W369:X370"/>
    <mergeCell ref="AA365:AA370"/>
    <mergeCell ref="AB365:AB370"/>
    <mergeCell ref="AC365:AC370"/>
    <mergeCell ref="AD365:AD370"/>
    <mergeCell ref="AE365:AE370"/>
    <mergeCell ref="AF365:AF370"/>
    <mergeCell ref="B365:C370"/>
    <mergeCell ref="D365:D370"/>
    <mergeCell ref="E365:E370"/>
    <mergeCell ref="F365:F370"/>
    <mergeCell ref="G365:G370"/>
    <mergeCell ref="H365:H370"/>
    <mergeCell ref="K370:L370"/>
    <mergeCell ref="Y373:Z376"/>
    <mergeCell ref="M374:N376"/>
    <mergeCell ref="O375:P376"/>
    <mergeCell ref="Q375:R376"/>
    <mergeCell ref="S375:T376"/>
    <mergeCell ref="U375:V376"/>
    <mergeCell ref="AA371:AA376"/>
    <mergeCell ref="AB371:AB376"/>
    <mergeCell ref="AC371:AC376"/>
    <mergeCell ref="AD371:AD376"/>
    <mergeCell ref="AA383:AA388"/>
    <mergeCell ref="AB383:AB388"/>
    <mergeCell ref="AC383:AC388"/>
    <mergeCell ref="AE371:AE376"/>
    <mergeCell ref="AF371:AF376"/>
    <mergeCell ref="B371:C376"/>
    <mergeCell ref="D371:D376"/>
    <mergeCell ref="E371:E376"/>
    <mergeCell ref="F371:F376"/>
    <mergeCell ref="G371:G376"/>
    <mergeCell ref="H371:H376"/>
    <mergeCell ref="K376:L376"/>
    <mergeCell ref="AF383:AF388"/>
    <mergeCell ref="Y385:Z388"/>
    <mergeCell ref="M386:N388"/>
    <mergeCell ref="O387:P388"/>
    <mergeCell ref="Q387:R388"/>
    <mergeCell ref="S387:T388"/>
    <mergeCell ref="U387:V388"/>
    <mergeCell ref="K382:L382"/>
    <mergeCell ref="B383:C388"/>
    <mergeCell ref="D383:D388"/>
    <mergeCell ref="E383:E388"/>
    <mergeCell ref="F383:F388"/>
    <mergeCell ref="G383:G388"/>
    <mergeCell ref="H383:H388"/>
    <mergeCell ref="K388:L388"/>
    <mergeCell ref="AA377:AA382"/>
    <mergeCell ref="AB377:AB382"/>
    <mergeCell ref="AC377:AC382"/>
    <mergeCell ref="AF377:AF382"/>
    <mergeCell ref="Y379:Z382"/>
    <mergeCell ref="M380:N382"/>
    <mergeCell ref="O381:P382"/>
    <mergeCell ref="Q381:R382"/>
    <mergeCell ref="S381:T382"/>
    <mergeCell ref="U381:V382"/>
    <mergeCell ref="B377:C382"/>
    <mergeCell ref="D377:D382"/>
    <mergeCell ref="E377:E382"/>
    <mergeCell ref="F377:F382"/>
    <mergeCell ref="G377:G382"/>
    <mergeCell ref="H377:H382"/>
    <mergeCell ref="Y391:Z394"/>
    <mergeCell ref="M392:N394"/>
    <mergeCell ref="O393:P394"/>
    <mergeCell ref="Q393:R394"/>
    <mergeCell ref="S393:T394"/>
    <mergeCell ref="U393:V394"/>
    <mergeCell ref="W393:X394"/>
    <mergeCell ref="AA389:AA394"/>
    <mergeCell ref="AB389:AB394"/>
    <mergeCell ref="AC389:AC394"/>
    <mergeCell ref="AD389:AD394"/>
    <mergeCell ref="AE389:AE394"/>
    <mergeCell ref="AF389:AF394"/>
    <mergeCell ref="B389:C394"/>
    <mergeCell ref="D389:D394"/>
    <mergeCell ref="E389:E394"/>
    <mergeCell ref="F389:F394"/>
    <mergeCell ref="G389:G394"/>
    <mergeCell ref="H389:H394"/>
    <mergeCell ref="K394:L394"/>
    <mergeCell ref="Y397:Z400"/>
    <mergeCell ref="M398:N400"/>
    <mergeCell ref="O399:P400"/>
    <mergeCell ref="Q399:R400"/>
    <mergeCell ref="S399:T400"/>
    <mergeCell ref="U399:V400"/>
    <mergeCell ref="W399:X400"/>
    <mergeCell ref="AA395:AA400"/>
    <mergeCell ref="AB395:AB400"/>
    <mergeCell ref="AC395:AC400"/>
    <mergeCell ref="AD395:AD400"/>
    <mergeCell ref="AE395:AE400"/>
    <mergeCell ref="AF395:AF400"/>
    <mergeCell ref="B395:C400"/>
    <mergeCell ref="D395:D400"/>
    <mergeCell ref="E395:E400"/>
    <mergeCell ref="F395:F400"/>
    <mergeCell ref="G395:G400"/>
    <mergeCell ref="H395:H400"/>
    <mergeCell ref="K400:L400"/>
    <mergeCell ref="K406:L406"/>
    <mergeCell ref="Y403:Z406"/>
    <mergeCell ref="M404:N406"/>
    <mergeCell ref="O405:P406"/>
    <mergeCell ref="Q405:R406"/>
    <mergeCell ref="S405:T406"/>
    <mergeCell ref="U405:V406"/>
    <mergeCell ref="W405:X406"/>
    <mergeCell ref="AA401:AA406"/>
    <mergeCell ref="AB401:AB406"/>
    <mergeCell ref="AC401:AC406"/>
    <mergeCell ref="AD401:AD406"/>
    <mergeCell ref="AE401:AE406"/>
    <mergeCell ref="AF401:AF406"/>
    <mergeCell ref="B401:C406"/>
    <mergeCell ref="D401:D406"/>
    <mergeCell ref="E401:E406"/>
    <mergeCell ref="F401:F406"/>
    <mergeCell ref="G401:G406"/>
    <mergeCell ref="H401:H406"/>
    <mergeCell ref="K412:L412"/>
    <mergeCell ref="Y409:Z412"/>
    <mergeCell ref="M410:N412"/>
    <mergeCell ref="O411:P412"/>
    <mergeCell ref="Q411:R412"/>
    <mergeCell ref="S411:T412"/>
    <mergeCell ref="U411:V412"/>
    <mergeCell ref="W411:X412"/>
    <mergeCell ref="AA407:AA412"/>
    <mergeCell ref="AB407:AB412"/>
    <mergeCell ref="AC407:AC412"/>
    <mergeCell ref="AD407:AD412"/>
    <mergeCell ref="AE407:AE412"/>
    <mergeCell ref="AF407:AF412"/>
    <mergeCell ref="B407:C412"/>
    <mergeCell ref="D407:D412"/>
    <mergeCell ref="E407:E412"/>
    <mergeCell ref="F407:F412"/>
    <mergeCell ref="G407:G412"/>
    <mergeCell ref="H407:H412"/>
    <mergeCell ref="Y415:Z418"/>
    <mergeCell ref="M416:N418"/>
    <mergeCell ref="O417:P418"/>
    <mergeCell ref="Q417:R418"/>
    <mergeCell ref="S417:T418"/>
    <mergeCell ref="U417:V418"/>
    <mergeCell ref="W417:X418"/>
    <mergeCell ref="AA413:AA418"/>
    <mergeCell ref="AB413:AB418"/>
    <mergeCell ref="AC413:AC418"/>
    <mergeCell ref="AD413:AD418"/>
    <mergeCell ref="AE413:AE418"/>
    <mergeCell ref="AF413:AF418"/>
    <mergeCell ref="B413:C418"/>
    <mergeCell ref="D413:D418"/>
    <mergeCell ref="E413:E418"/>
    <mergeCell ref="F413:F418"/>
    <mergeCell ref="G413:G418"/>
    <mergeCell ref="H413:H418"/>
    <mergeCell ref="K418:L418"/>
    <mergeCell ref="Y421:Z424"/>
    <mergeCell ref="M422:N424"/>
    <mergeCell ref="O423:P424"/>
    <mergeCell ref="Q423:R424"/>
    <mergeCell ref="S423:T424"/>
    <mergeCell ref="U423:V424"/>
    <mergeCell ref="W423:X424"/>
    <mergeCell ref="AA419:AA424"/>
    <mergeCell ref="AB419:AB424"/>
    <mergeCell ref="AC419:AC424"/>
    <mergeCell ref="AD419:AD424"/>
    <mergeCell ref="AE419:AE424"/>
    <mergeCell ref="AF419:AF424"/>
    <mergeCell ref="B419:C424"/>
    <mergeCell ref="D419:D424"/>
    <mergeCell ref="E419:E424"/>
    <mergeCell ref="F419:F424"/>
    <mergeCell ref="G419:G424"/>
    <mergeCell ref="H419:H424"/>
    <mergeCell ref="K424:L424"/>
    <mergeCell ref="Y427:Z430"/>
    <mergeCell ref="M428:N430"/>
    <mergeCell ref="O429:P430"/>
    <mergeCell ref="Q429:R430"/>
    <mergeCell ref="S429:T430"/>
    <mergeCell ref="U429:V430"/>
    <mergeCell ref="W429:X430"/>
    <mergeCell ref="AA425:AA430"/>
    <mergeCell ref="AB425:AB430"/>
    <mergeCell ref="AC425:AC430"/>
    <mergeCell ref="AD425:AD430"/>
    <mergeCell ref="AE425:AE430"/>
    <mergeCell ref="AF425:AF430"/>
    <mergeCell ref="B425:C430"/>
    <mergeCell ref="D425:D430"/>
    <mergeCell ref="E425:E430"/>
    <mergeCell ref="F425:F430"/>
    <mergeCell ref="G425:G430"/>
    <mergeCell ref="H425:H430"/>
    <mergeCell ref="K430:L430"/>
    <mergeCell ref="Y433:Z436"/>
    <mergeCell ref="M434:N436"/>
    <mergeCell ref="O435:P436"/>
    <mergeCell ref="Q435:R436"/>
    <mergeCell ref="S435:T436"/>
    <mergeCell ref="U435:V436"/>
    <mergeCell ref="W435:X436"/>
    <mergeCell ref="AA431:AA436"/>
    <mergeCell ref="AB431:AB436"/>
    <mergeCell ref="AC431:AC436"/>
    <mergeCell ref="AD431:AD436"/>
    <mergeCell ref="AE431:AE436"/>
    <mergeCell ref="AF431:AF436"/>
    <mergeCell ref="B431:C436"/>
    <mergeCell ref="D431:D436"/>
    <mergeCell ref="E431:E436"/>
    <mergeCell ref="F431:F436"/>
    <mergeCell ref="G431:G436"/>
    <mergeCell ref="H431:H436"/>
    <mergeCell ref="K436:L436"/>
    <mergeCell ref="Y439:Z442"/>
    <mergeCell ref="M440:N442"/>
    <mergeCell ref="O441:P442"/>
    <mergeCell ref="Q441:R442"/>
    <mergeCell ref="S441:T442"/>
    <mergeCell ref="U441:V442"/>
    <mergeCell ref="W441:X442"/>
    <mergeCell ref="AA437:AA442"/>
    <mergeCell ref="AB437:AB442"/>
    <mergeCell ref="AC437:AC442"/>
    <mergeCell ref="AD437:AD442"/>
    <mergeCell ref="AE437:AE442"/>
    <mergeCell ref="AF437:AF442"/>
    <mergeCell ref="B437:C442"/>
    <mergeCell ref="D437:D442"/>
    <mergeCell ref="E437:E442"/>
    <mergeCell ref="F437:F442"/>
    <mergeCell ref="G437:G442"/>
    <mergeCell ref="H437:H442"/>
    <mergeCell ref="K442:L442"/>
    <mergeCell ref="Y445:Z448"/>
    <mergeCell ref="M446:N448"/>
    <mergeCell ref="O447:P448"/>
    <mergeCell ref="Q447:R448"/>
    <mergeCell ref="S447:T448"/>
    <mergeCell ref="U447:V448"/>
    <mergeCell ref="W447:X448"/>
    <mergeCell ref="AA443:AA448"/>
    <mergeCell ref="AB443:AB448"/>
    <mergeCell ref="AC443:AC448"/>
    <mergeCell ref="AD443:AD448"/>
    <mergeCell ref="AE443:AE448"/>
    <mergeCell ref="AF443:AF448"/>
    <mergeCell ref="B443:C448"/>
    <mergeCell ref="D443:D448"/>
    <mergeCell ref="E443:E448"/>
    <mergeCell ref="F443:F448"/>
    <mergeCell ref="G443:G448"/>
    <mergeCell ref="H443:H448"/>
    <mergeCell ref="K448:L448"/>
    <mergeCell ref="Y451:Z454"/>
    <mergeCell ref="M452:N454"/>
    <mergeCell ref="O453:P454"/>
    <mergeCell ref="Q453:R454"/>
    <mergeCell ref="S453:T454"/>
    <mergeCell ref="U453:V454"/>
    <mergeCell ref="W453:X454"/>
    <mergeCell ref="AA449:AA454"/>
    <mergeCell ref="AB449:AB454"/>
    <mergeCell ref="AC449:AC454"/>
    <mergeCell ref="AD449:AD454"/>
    <mergeCell ref="AE449:AE454"/>
    <mergeCell ref="AF449:AF454"/>
    <mergeCell ref="B449:C454"/>
    <mergeCell ref="D449:D454"/>
    <mergeCell ref="E449:E454"/>
    <mergeCell ref="F449:F454"/>
    <mergeCell ref="G449:G454"/>
    <mergeCell ref="H449:H454"/>
    <mergeCell ref="K454:L454"/>
    <mergeCell ref="Y457:Z460"/>
    <mergeCell ref="M458:N460"/>
    <mergeCell ref="O459:P460"/>
    <mergeCell ref="Q459:R460"/>
    <mergeCell ref="S459:T460"/>
    <mergeCell ref="U459:V460"/>
    <mergeCell ref="W459:X460"/>
    <mergeCell ref="AA455:AA460"/>
    <mergeCell ref="AB455:AB460"/>
    <mergeCell ref="AC455:AC460"/>
    <mergeCell ref="AD455:AD460"/>
    <mergeCell ref="AE455:AE460"/>
    <mergeCell ref="AF455:AF460"/>
    <mergeCell ref="B455:C460"/>
    <mergeCell ref="D455:D460"/>
    <mergeCell ref="E455:E460"/>
    <mergeCell ref="F455:F460"/>
    <mergeCell ref="G455:G460"/>
    <mergeCell ref="H455:H460"/>
    <mergeCell ref="K460:L460"/>
    <mergeCell ref="Y463:Z466"/>
    <mergeCell ref="M464:N466"/>
    <mergeCell ref="O465:P466"/>
    <mergeCell ref="Q465:R466"/>
    <mergeCell ref="S465:T466"/>
    <mergeCell ref="U465:V466"/>
    <mergeCell ref="W465:X466"/>
    <mergeCell ref="AA461:AA466"/>
    <mergeCell ref="AB461:AB466"/>
    <mergeCell ref="AC461:AC466"/>
    <mergeCell ref="AD461:AD466"/>
    <mergeCell ref="AE461:AE466"/>
    <mergeCell ref="AF461:AF466"/>
    <mergeCell ref="B461:C466"/>
    <mergeCell ref="D461:D466"/>
    <mergeCell ref="E461:E466"/>
    <mergeCell ref="F461:F466"/>
    <mergeCell ref="G461:G466"/>
    <mergeCell ref="H461:H466"/>
    <mergeCell ref="K466:L466"/>
    <mergeCell ref="Y469:Z472"/>
    <mergeCell ref="M470:N472"/>
    <mergeCell ref="O471:P472"/>
    <mergeCell ref="Q471:R472"/>
    <mergeCell ref="S471:T472"/>
    <mergeCell ref="U471:V472"/>
    <mergeCell ref="W471:X472"/>
    <mergeCell ref="AA467:AA472"/>
    <mergeCell ref="AB467:AB472"/>
    <mergeCell ref="AC467:AC472"/>
    <mergeCell ref="AD467:AD472"/>
    <mergeCell ref="AE467:AE472"/>
    <mergeCell ref="AF467:AF472"/>
    <mergeCell ref="B467:C472"/>
    <mergeCell ref="D467:D472"/>
    <mergeCell ref="E467:E472"/>
    <mergeCell ref="F467:F472"/>
    <mergeCell ref="G467:G472"/>
    <mergeCell ref="H467:H472"/>
    <mergeCell ref="K472:L472"/>
    <mergeCell ref="Y475:Z478"/>
    <mergeCell ref="M476:N478"/>
    <mergeCell ref="O477:P478"/>
    <mergeCell ref="Q477:R478"/>
    <mergeCell ref="S477:T478"/>
    <mergeCell ref="U477:V478"/>
    <mergeCell ref="W477:X478"/>
    <mergeCell ref="AA473:AA478"/>
    <mergeCell ref="AB473:AB478"/>
    <mergeCell ref="AC473:AC478"/>
    <mergeCell ref="AD473:AD478"/>
    <mergeCell ref="AE473:AE478"/>
    <mergeCell ref="AF473:AF478"/>
    <mergeCell ref="B473:C478"/>
    <mergeCell ref="D473:D478"/>
    <mergeCell ref="E473:E478"/>
    <mergeCell ref="F473:F478"/>
    <mergeCell ref="G473:G478"/>
    <mergeCell ref="H473:H478"/>
    <mergeCell ref="K478:L478"/>
    <mergeCell ref="Y481:Z484"/>
    <mergeCell ref="M482:N484"/>
    <mergeCell ref="O483:P484"/>
    <mergeCell ref="Q483:R484"/>
    <mergeCell ref="S483:T484"/>
    <mergeCell ref="U483:V484"/>
    <mergeCell ref="W483:X484"/>
    <mergeCell ref="AA479:AA484"/>
    <mergeCell ref="AB479:AB484"/>
    <mergeCell ref="AC479:AC484"/>
    <mergeCell ref="AD479:AD484"/>
    <mergeCell ref="AE479:AE484"/>
    <mergeCell ref="AF479:AF484"/>
    <mergeCell ref="B479:C484"/>
    <mergeCell ref="D479:D484"/>
    <mergeCell ref="E479:E484"/>
    <mergeCell ref="F479:F484"/>
    <mergeCell ref="G479:G484"/>
    <mergeCell ref="H479:H484"/>
    <mergeCell ref="K484:L484"/>
    <mergeCell ref="Y487:Z490"/>
    <mergeCell ref="M488:N490"/>
    <mergeCell ref="O489:P490"/>
    <mergeCell ref="Q489:R490"/>
    <mergeCell ref="S489:T490"/>
    <mergeCell ref="U489:V490"/>
    <mergeCell ref="W489:X490"/>
    <mergeCell ref="AA485:AA490"/>
    <mergeCell ref="AB485:AB490"/>
    <mergeCell ref="AC485:AC490"/>
    <mergeCell ref="AD485:AD490"/>
    <mergeCell ref="AE485:AE490"/>
    <mergeCell ref="AF485:AF490"/>
    <mergeCell ref="B485:C490"/>
    <mergeCell ref="D485:D490"/>
    <mergeCell ref="E485:E490"/>
    <mergeCell ref="F485:F490"/>
    <mergeCell ref="G485:G490"/>
    <mergeCell ref="H485:H490"/>
    <mergeCell ref="K490:L490"/>
    <mergeCell ref="Y493:Z496"/>
    <mergeCell ref="M494:N496"/>
    <mergeCell ref="O495:P496"/>
    <mergeCell ref="Q495:R496"/>
    <mergeCell ref="S495:T496"/>
    <mergeCell ref="U495:V496"/>
    <mergeCell ref="W495:X496"/>
    <mergeCell ref="AA491:AA496"/>
    <mergeCell ref="AB491:AB496"/>
    <mergeCell ref="AC491:AC496"/>
    <mergeCell ref="AD491:AD496"/>
    <mergeCell ref="AE491:AE496"/>
    <mergeCell ref="AF491:AF496"/>
    <mergeCell ref="B491:C496"/>
    <mergeCell ref="D491:D496"/>
    <mergeCell ref="E491:E496"/>
    <mergeCell ref="F491:F496"/>
    <mergeCell ref="G491:G496"/>
    <mergeCell ref="H491:H496"/>
    <mergeCell ref="K496:L496"/>
    <mergeCell ref="Y499:Z502"/>
    <mergeCell ref="M500:N502"/>
    <mergeCell ref="O501:P502"/>
    <mergeCell ref="Q501:R502"/>
    <mergeCell ref="S501:T502"/>
    <mergeCell ref="U501:V502"/>
    <mergeCell ref="W501:X502"/>
    <mergeCell ref="AA497:AA502"/>
    <mergeCell ref="AB497:AB502"/>
    <mergeCell ref="AC497:AC502"/>
    <mergeCell ref="AD497:AD502"/>
    <mergeCell ref="AE497:AE502"/>
    <mergeCell ref="AF497:AF502"/>
    <mergeCell ref="B497:C502"/>
    <mergeCell ref="D497:D502"/>
    <mergeCell ref="E497:E502"/>
    <mergeCell ref="F497:F502"/>
    <mergeCell ref="G497:G502"/>
    <mergeCell ref="H497:H502"/>
    <mergeCell ref="K502:L502"/>
    <mergeCell ref="Y505:Z508"/>
    <mergeCell ref="M506:N508"/>
    <mergeCell ref="O507:P508"/>
    <mergeCell ref="Q507:R508"/>
    <mergeCell ref="S507:T508"/>
    <mergeCell ref="U507:V508"/>
    <mergeCell ref="W507:X508"/>
    <mergeCell ref="AA503:AA508"/>
    <mergeCell ref="AB503:AB508"/>
    <mergeCell ref="AC503:AC508"/>
    <mergeCell ref="AD503:AD508"/>
    <mergeCell ref="AE503:AE508"/>
    <mergeCell ref="AF503:AF508"/>
    <mergeCell ref="B503:C508"/>
    <mergeCell ref="D503:D508"/>
    <mergeCell ref="E503:E508"/>
    <mergeCell ref="F503:F508"/>
    <mergeCell ref="G503:G508"/>
    <mergeCell ref="H503:H508"/>
    <mergeCell ref="K508:L508"/>
    <mergeCell ref="Y511:Z514"/>
    <mergeCell ref="M512:N514"/>
    <mergeCell ref="O513:P514"/>
    <mergeCell ref="Q513:R514"/>
    <mergeCell ref="S513:T514"/>
    <mergeCell ref="U513:V514"/>
    <mergeCell ref="W513:X514"/>
    <mergeCell ref="AA509:AA514"/>
    <mergeCell ref="AB509:AB514"/>
    <mergeCell ref="AC509:AC514"/>
    <mergeCell ref="AD509:AD514"/>
    <mergeCell ref="AE509:AE514"/>
    <mergeCell ref="AF509:AF514"/>
    <mergeCell ref="B509:C514"/>
    <mergeCell ref="D509:D514"/>
    <mergeCell ref="E509:E514"/>
    <mergeCell ref="F509:F514"/>
    <mergeCell ref="G509:G514"/>
    <mergeCell ref="H509:H514"/>
    <mergeCell ref="K514:L514"/>
    <mergeCell ref="Y517:Z520"/>
    <mergeCell ref="M518:N520"/>
    <mergeCell ref="O519:P520"/>
    <mergeCell ref="Q519:R520"/>
    <mergeCell ref="S519:T520"/>
    <mergeCell ref="U519:V520"/>
    <mergeCell ref="W519:X520"/>
    <mergeCell ref="AA515:AA520"/>
    <mergeCell ref="AB515:AB520"/>
    <mergeCell ref="AC515:AC520"/>
    <mergeCell ref="AD515:AD520"/>
    <mergeCell ref="AE515:AE520"/>
    <mergeCell ref="AF515:AF520"/>
    <mergeCell ref="B515:C520"/>
    <mergeCell ref="D515:D520"/>
    <mergeCell ref="E515:E520"/>
    <mergeCell ref="F515:F520"/>
    <mergeCell ref="G515:G520"/>
    <mergeCell ref="H515:H520"/>
    <mergeCell ref="K520:L520"/>
    <mergeCell ref="Y523:Z526"/>
    <mergeCell ref="M524:N526"/>
    <mergeCell ref="O525:P526"/>
    <mergeCell ref="Q525:R526"/>
    <mergeCell ref="S525:T526"/>
    <mergeCell ref="U525:V526"/>
    <mergeCell ref="W525:X526"/>
    <mergeCell ref="AA521:AA526"/>
    <mergeCell ref="AB521:AB526"/>
    <mergeCell ref="AC521:AC526"/>
    <mergeCell ref="AD521:AD526"/>
    <mergeCell ref="AE521:AE526"/>
    <mergeCell ref="AF521:AF526"/>
    <mergeCell ref="B521:C526"/>
    <mergeCell ref="D521:D526"/>
    <mergeCell ref="E521:E526"/>
    <mergeCell ref="F521:F526"/>
    <mergeCell ref="G521:G526"/>
    <mergeCell ref="H521:H526"/>
    <mergeCell ref="K526:L526"/>
    <mergeCell ref="AE533:AE538"/>
    <mergeCell ref="AF533:AF538"/>
    <mergeCell ref="B533:C538"/>
    <mergeCell ref="D533:D538"/>
    <mergeCell ref="E533:E538"/>
    <mergeCell ref="F533:F538"/>
    <mergeCell ref="G533:G538"/>
    <mergeCell ref="H533:H538"/>
    <mergeCell ref="K532:L532"/>
    <mergeCell ref="Y529:Z532"/>
    <mergeCell ref="M530:N532"/>
    <mergeCell ref="O531:P532"/>
    <mergeCell ref="Q531:R532"/>
    <mergeCell ref="S531:T532"/>
    <mergeCell ref="U531:V532"/>
    <mergeCell ref="W531:X532"/>
    <mergeCell ref="AA527:AA532"/>
    <mergeCell ref="AB527:AB532"/>
    <mergeCell ref="AC527:AC532"/>
    <mergeCell ref="AD527:AD532"/>
    <mergeCell ref="AE527:AE532"/>
    <mergeCell ref="AF527:AF532"/>
    <mergeCell ref="B527:C532"/>
    <mergeCell ref="D527:D532"/>
    <mergeCell ref="E527:E532"/>
    <mergeCell ref="F527:F532"/>
    <mergeCell ref="G527:G532"/>
    <mergeCell ref="H527:H532"/>
    <mergeCell ref="Y541:Z544"/>
    <mergeCell ref="M542:N544"/>
    <mergeCell ref="O543:P544"/>
    <mergeCell ref="Q543:R544"/>
    <mergeCell ref="S543:T544"/>
    <mergeCell ref="U543:V544"/>
    <mergeCell ref="W543:X544"/>
    <mergeCell ref="AA539:AA544"/>
    <mergeCell ref="AB539:AB544"/>
    <mergeCell ref="AC539:AC544"/>
    <mergeCell ref="AD539:AD544"/>
    <mergeCell ref="AE539:AE544"/>
    <mergeCell ref="AF539:AF544"/>
    <mergeCell ref="K538:L538"/>
    <mergeCell ref="B539:C544"/>
    <mergeCell ref="D539:D544"/>
    <mergeCell ref="E539:E544"/>
    <mergeCell ref="F539:F544"/>
    <mergeCell ref="G539:G544"/>
    <mergeCell ref="H539:H544"/>
    <mergeCell ref="K544:L544"/>
    <mergeCell ref="Y535:Z538"/>
    <mergeCell ref="M536:N538"/>
    <mergeCell ref="O537:P538"/>
    <mergeCell ref="Q537:R538"/>
    <mergeCell ref="S537:T538"/>
    <mergeCell ref="U537:V538"/>
    <mergeCell ref="W537:X538"/>
    <mergeCell ref="AA533:AA538"/>
    <mergeCell ref="AB533:AB538"/>
    <mergeCell ref="AC533:AC538"/>
    <mergeCell ref="AD533:AD538"/>
    <mergeCell ref="Y547:Z550"/>
    <mergeCell ref="M548:N550"/>
    <mergeCell ref="O549:P550"/>
    <mergeCell ref="Q549:R550"/>
    <mergeCell ref="S549:T550"/>
    <mergeCell ref="U549:V550"/>
    <mergeCell ref="W549:X550"/>
    <mergeCell ref="AA545:AA550"/>
    <mergeCell ref="AB545:AB550"/>
    <mergeCell ref="AC545:AC550"/>
    <mergeCell ref="AD545:AD550"/>
    <mergeCell ref="AE545:AE550"/>
    <mergeCell ref="AF545:AF550"/>
    <mergeCell ref="B545:C550"/>
    <mergeCell ref="D545:D550"/>
    <mergeCell ref="E545:E550"/>
    <mergeCell ref="F545:F550"/>
    <mergeCell ref="G545:G550"/>
    <mergeCell ref="H545:H550"/>
    <mergeCell ref="K550:L550"/>
    <mergeCell ref="K556:L556"/>
    <mergeCell ref="Y553:Z556"/>
    <mergeCell ref="M554:N556"/>
    <mergeCell ref="O555:P556"/>
    <mergeCell ref="Q555:R556"/>
    <mergeCell ref="S555:T556"/>
    <mergeCell ref="U555:V556"/>
    <mergeCell ref="W555:X556"/>
    <mergeCell ref="AA551:AA556"/>
    <mergeCell ref="AB551:AB556"/>
    <mergeCell ref="AC551:AC556"/>
    <mergeCell ref="AD551:AD556"/>
    <mergeCell ref="AE551:AE556"/>
    <mergeCell ref="AF551:AF556"/>
    <mergeCell ref="B551:C556"/>
    <mergeCell ref="D551:D556"/>
    <mergeCell ref="E551:E556"/>
    <mergeCell ref="F551:F556"/>
    <mergeCell ref="G551:G556"/>
    <mergeCell ref="H551:H556"/>
    <mergeCell ref="K562:L562"/>
    <mergeCell ref="Y559:Z562"/>
    <mergeCell ref="M560:N562"/>
    <mergeCell ref="O561:P562"/>
    <mergeCell ref="Q561:R562"/>
    <mergeCell ref="S561:T562"/>
    <mergeCell ref="U561:V562"/>
    <mergeCell ref="W561:X562"/>
    <mergeCell ref="AA557:AA562"/>
    <mergeCell ref="AB557:AB562"/>
    <mergeCell ref="AC557:AC562"/>
    <mergeCell ref="AD557:AD562"/>
    <mergeCell ref="AE557:AE562"/>
    <mergeCell ref="AF557:AF562"/>
    <mergeCell ref="B557:C562"/>
    <mergeCell ref="D557:D562"/>
    <mergeCell ref="E557:E562"/>
    <mergeCell ref="F557:F562"/>
    <mergeCell ref="G557:G562"/>
    <mergeCell ref="H557:H562"/>
    <mergeCell ref="Y565:Z568"/>
    <mergeCell ref="M566:N568"/>
    <mergeCell ref="O567:P568"/>
    <mergeCell ref="Q567:R568"/>
    <mergeCell ref="S567:T568"/>
    <mergeCell ref="U567:V568"/>
    <mergeCell ref="W567:X568"/>
    <mergeCell ref="AA563:AA568"/>
    <mergeCell ref="AB563:AB568"/>
    <mergeCell ref="AC563:AC568"/>
    <mergeCell ref="AD563:AD568"/>
    <mergeCell ref="AE563:AE568"/>
    <mergeCell ref="AF563:AF568"/>
    <mergeCell ref="B563:C568"/>
    <mergeCell ref="D563:D568"/>
    <mergeCell ref="E563:E568"/>
    <mergeCell ref="F563:F568"/>
    <mergeCell ref="G563:G568"/>
    <mergeCell ref="H563:H568"/>
    <mergeCell ref="K568:L568"/>
    <mergeCell ref="Y571:Z574"/>
    <mergeCell ref="M572:N574"/>
    <mergeCell ref="O573:P574"/>
    <mergeCell ref="Q573:R574"/>
    <mergeCell ref="S573:T574"/>
    <mergeCell ref="U573:V574"/>
    <mergeCell ref="W573:X574"/>
    <mergeCell ref="AA569:AA574"/>
    <mergeCell ref="AB569:AB574"/>
    <mergeCell ref="AE581:AE586"/>
    <mergeCell ref="AC569:AC574"/>
    <mergeCell ref="AD569:AD574"/>
    <mergeCell ref="AE569:AE574"/>
    <mergeCell ref="AF569:AF574"/>
    <mergeCell ref="B569:C574"/>
    <mergeCell ref="D569:D574"/>
    <mergeCell ref="E569:E574"/>
    <mergeCell ref="F569:F574"/>
    <mergeCell ref="G569:G574"/>
    <mergeCell ref="H569:H574"/>
    <mergeCell ref="K574:L574"/>
    <mergeCell ref="AF581:AF586"/>
    <mergeCell ref="B581:C586"/>
    <mergeCell ref="D581:D586"/>
    <mergeCell ref="E581:E586"/>
    <mergeCell ref="F581:F586"/>
    <mergeCell ref="G581:G586"/>
    <mergeCell ref="H581:H586"/>
    <mergeCell ref="Y577:Z580"/>
    <mergeCell ref="M578:N580"/>
    <mergeCell ref="O579:P580"/>
    <mergeCell ref="Q579:R580"/>
    <mergeCell ref="S579:T580"/>
    <mergeCell ref="U579:V580"/>
    <mergeCell ref="W579:X580"/>
    <mergeCell ref="AA575:AA580"/>
    <mergeCell ref="AB575:AB580"/>
    <mergeCell ref="AC575:AC580"/>
    <mergeCell ref="AD575:AD580"/>
    <mergeCell ref="AE575:AE580"/>
    <mergeCell ref="AF575:AF580"/>
    <mergeCell ref="B575:C580"/>
    <mergeCell ref="D575:D580"/>
    <mergeCell ref="E575:E580"/>
    <mergeCell ref="F575:F580"/>
    <mergeCell ref="G575:G580"/>
    <mergeCell ref="H575:H580"/>
    <mergeCell ref="K580:L580"/>
    <mergeCell ref="Y589:Z592"/>
    <mergeCell ref="M590:N592"/>
    <mergeCell ref="O591:P592"/>
    <mergeCell ref="Q591:R592"/>
    <mergeCell ref="S591:T592"/>
    <mergeCell ref="U591:V592"/>
    <mergeCell ref="W591:X592"/>
    <mergeCell ref="AA587:AA592"/>
    <mergeCell ref="AB587:AB592"/>
    <mergeCell ref="AC587:AC592"/>
    <mergeCell ref="AD587:AD592"/>
    <mergeCell ref="AE587:AE592"/>
    <mergeCell ref="AF587:AF592"/>
    <mergeCell ref="K586:L586"/>
    <mergeCell ref="B587:C592"/>
    <mergeCell ref="D587:D592"/>
    <mergeCell ref="E587:E592"/>
    <mergeCell ref="F587:F592"/>
    <mergeCell ref="G587:G592"/>
    <mergeCell ref="H587:H592"/>
    <mergeCell ref="K592:L592"/>
    <mergeCell ref="Y583:Z586"/>
    <mergeCell ref="M584:N586"/>
    <mergeCell ref="O585:P586"/>
    <mergeCell ref="Q585:R586"/>
    <mergeCell ref="S585:T586"/>
    <mergeCell ref="U585:V586"/>
    <mergeCell ref="W585:X586"/>
    <mergeCell ref="AA581:AA586"/>
    <mergeCell ref="AB581:AB586"/>
    <mergeCell ref="AC581:AC586"/>
    <mergeCell ref="AD581:AD586"/>
    <mergeCell ref="K598:L598"/>
    <mergeCell ref="Y595:Z598"/>
    <mergeCell ref="M596:N598"/>
    <mergeCell ref="O597:P598"/>
    <mergeCell ref="Q597:R598"/>
    <mergeCell ref="S597:T598"/>
    <mergeCell ref="U597:V598"/>
    <mergeCell ref="W597:X598"/>
    <mergeCell ref="AA593:AA598"/>
    <mergeCell ref="AB593:AB598"/>
    <mergeCell ref="AC593:AC598"/>
    <mergeCell ref="AD593:AD598"/>
    <mergeCell ref="AE593:AE598"/>
    <mergeCell ref="AF593:AF598"/>
    <mergeCell ref="B593:C598"/>
    <mergeCell ref="D593:D598"/>
    <mergeCell ref="E593:E598"/>
    <mergeCell ref="F593:F598"/>
    <mergeCell ref="G593:G598"/>
    <mergeCell ref="H593:H598"/>
    <mergeCell ref="Y601:Z604"/>
    <mergeCell ref="M602:N604"/>
    <mergeCell ref="O603:P604"/>
    <mergeCell ref="Q603:R604"/>
    <mergeCell ref="S603:T604"/>
    <mergeCell ref="U603:V604"/>
    <mergeCell ref="W603:X604"/>
    <mergeCell ref="AA599:AA604"/>
    <mergeCell ref="AB599:AB604"/>
    <mergeCell ref="AC611:AC616"/>
    <mergeCell ref="AC599:AC604"/>
    <mergeCell ref="AD599:AD604"/>
    <mergeCell ref="AE599:AE604"/>
    <mergeCell ref="AF599:AF604"/>
    <mergeCell ref="B599:C604"/>
    <mergeCell ref="D599:D604"/>
    <mergeCell ref="E599:E604"/>
    <mergeCell ref="F599:F604"/>
    <mergeCell ref="G599:G604"/>
    <mergeCell ref="H599:H604"/>
    <mergeCell ref="K604:L604"/>
    <mergeCell ref="AD611:AD616"/>
    <mergeCell ref="AE611:AE616"/>
    <mergeCell ref="AF611:AF616"/>
    <mergeCell ref="B611:C616"/>
    <mergeCell ref="D611:D616"/>
    <mergeCell ref="E611:E616"/>
    <mergeCell ref="F611:F616"/>
    <mergeCell ref="G611:G616"/>
    <mergeCell ref="H611:H616"/>
    <mergeCell ref="Y607:Z610"/>
    <mergeCell ref="M608:N610"/>
    <mergeCell ref="O609:P610"/>
    <mergeCell ref="Q609:R610"/>
    <mergeCell ref="S609:T610"/>
    <mergeCell ref="U609:V610"/>
    <mergeCell ref="W609:X610"/>
    <mergeCell ref="AA605:AA610"/>
    <mergeCell ref="AB605:AB610"/>
    <mergeCell ref="AC605:AC610"/>
    <mergeCell ref="AD605:AD610"/>
    <mergeCell ref="AE605:AE610"/>
    <mergeCell ref="AF605:AF610"/>
    <mergeCell ref="K616:L616"/>
    <mergeCell ref="B605:C610"/>
    <mergeCell ref="D605:D610"/>
    <mergeCell ref="E605:E610"/>
    <mergeCell ref="F605:F610"/>
    <mergeCell ref="G605:G610"/>
    <mergeCell ref="H605:H610"/>
    <mergeCell ref="K610:L610"/>
    <mergeCell ref="B617:C622"/>
    <mergeCell ref="D617:D622"/>
    <mergeCell ref="E617:E622"/>
    <mergeCell ref="F617:F622"/>
    <mergeCell ref="G617:G622"/>
    <mergeCell ref="H617:H622"/>
    <mergeCell ref="K622:L622"/>
    <mergeCell ref="Y613:Z616"/>
    <mergeCell ref="M614:N616"/>
    <mergeCell ref="O615:P616"/>
    <mergeCell ref="Q615:R616"/>
    <mergeCell ref="S615:T616"/>
    <mergeCell ref="U615:V616"/>
    <mergeCell ref="W615:X616"/>
    <mergeCell ref="AA611:AA616"/>
    <mergeCell ref="AB611:AB616"/>
    <mergeCell ref="AF623:AF628"/>
    <mergeCell ref="B623:C628"/>
    <mergeCell ref="D623:D628"/>
    <mergeCell ref="E623:E628"/>
    <mergeCell ref="F623:F628"/>
    <mergeCell ref="G623:G628"/>
    <mergeCell ref="H623:H628"/>
    <mergeCell ref="K628:L628"/>
    <mergeCell ref="Y619:Z622"/>
    <mergeCell ref="M620:N622"/>
    <mergeCell ref="O621:P622"/>
    <mergeCell ref="Q621:R622"/>
    <mergeCell ref="S621:T622"/>
    <mergeCell ref="U621:V622"/>
    <mergeCell ref="W621:X622"/>
    <mergeCell ref="AA617:AA622"/>
    <mergeCell ref="AB617:AB622"/>
    <mergeCell ref="AC617:AC622"/>
    <mergeCell ref="AD617:AD622"/>
    <mergeCell ref="AE617:AE622"/>
    <mergeCell ref="AF617:AF622"/>
    <mergeCell ref="B635:C640"/>
    <mergeCell ref="D635:D640"/>
    <mergeCell ref="E635:E640"/>
    <mergeCell ref="F635:F640"/>
    <mergeCell ref="G635:G640"/>
    <mergeCell ref="H635:H640"/>
    <mergeCell ref="K634:L634"/>
    <mergeCell ref="Y631:Z634"/>
    <mergeCell ref="M632:N634"/>
    <mergeCell ref="O633:P634"/>
    <mergeCell ref="Q633:R634"/>
    <mergeCell ref="S633:T634"/>
    <mergeCell ref="U633:V634"/>
    <mergeCell ref="W633:X634"/>
    <mergeCell ref="AA629:AA634"/>
    <mergeCell ref="AB629:AB634"/>
    <mergeCell ref="AC629:AC634"/>
    <mergeCell ref="B629:C634"/>
    <mergeCell ref="D629:D634"/>
    <mergeCell ref="E629:E634"/>
    <mergeCell ref="F629:F634"/>
    <mergeCell ref="G629:G634"/>
    <mergeCell ref="H629:H634"/>
    <mergeCell ref="K640:L640"/>
    <mergeCell ref="Y637:Z640"/>
    <mergeCell ref="M638:N640"/>
    <mergeCell ref="O639:P640"/>
    <mergeCell ref="Q639:R640"/>
    <mergeCell ref="S639:T640"/>
    <mergeCell ref="U639:V640"/>
    <mergeCell ref="W639:X640"/>
    <mergeCell ref="AA635:AA640"/>
    <mergeCell ref="AB635:AB640"/>
    <mergeCell ref="AC635:AC640"/>
    <mergeCell ref="AD635:AD640"/>
    <mergeCell ref="AE635:AE640"/>
    <mergeCell ref="AF635:AF640"/>
    <mergeCell ref="AD629:AD634"/>
    <mergeCell ref="AE629:AE634"/>
    <mergeCell ref="AF629:AF634"/>
    <mergeCell ref="Y625:Z628"/>
    <mergeCell ref="M626:N628"/>
    <mergeCell ref="O627:P628"/>
    <mergeCell ref="Q627:R628"/>
    <mergeCell ref="S627:T628"/>
    <mergeCell ref="U627:V628"/>
    <mergeCell ref="W627:X628"/>
    <mergeCell ref="AA623:AA628"/>
    <mergeCell ref="AB623:AB628"/>
    <mergeCell ref="AC623:AC628"/>
    <mergeCell ref="AD623:AD628"/>
    <mergeCell ref="AE623:AE628"/>
  </mergeCells>
  <pageMargins left="1.45" right="0" top="0.55118110236220497" bottom="0.35433070866141703" header="0.31496062992126" footer="3.5826771653543301"/>
  <pageSetup paperSize="5" scale="48" fitToHeight="0" orientation="landscape" r:id="rId1"/>
  <rowBreaks count="9" manualBreakCount="9">
    <brk id="70" max="32" man="1"/>
    <brk id="136" max="32" man="1"/>
    <brk id="208" max="32" man="1"/>
    <brk id="268" max="32" man="1"/>
    <brk id="334" max="32" man="1"/>
    <brk id="406" max="32" man="1"/>
    <brk id="466" max="32" man="1"/>
    <brk id="520" max="32" man="1"/>
    <brk id="580"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16</vt:i4>
      </vt:variant>
    </vt:vector>
  </HeadingPairs>
  <TitlesOfParts>
    <vt:vector size="27" baseType="lpstr">
      <vt:lpstr>July 2020 (2)</vt:lpstr>
      <vt:lpstr>August 2020 AIP 2019 DIST I</vt:lpstr>
      <vt:lpstr>August 2020</vt:lpstr>
      <vt:lpstr>July 2020</vt:lpstr>
      <vt:lpstr>Annual Report CY 2020 (Compl.)</vt:lpstr>
      <vt:lpstr>Annual CY 2020 (On-going</vt:lpstr>
      <vt:lpstr>Annual CY 2020 (For Impl</vt:lpstr>
      <vt:lpstr>4th Quarter CY 2020 (Completed)</vt:lpstr>
      <vt:lpstr>4th Quarter CY 2020 (On-going)</vt:lpstr>
      <vt:lpstr>4th Quarter CY 2020 (For Imple)</vt:lpstr>
      <vt:lpstr>Sheet1</vt:lpstr>
      <vt:lpstr>'4th Quarter CY 2020 (Completed)'!Print_Area</vt:lpstr>
      <vt:lpstr>'4th Quarter CY 2020 (For Imple)'!Print_Area</vt:lpstr>
      <vt:lpstr>'4th Quarter CY 2020 (On-going)'!Print_Area</vt:lpstr>
      <vt:lpstr>'Annual CY 2020 (For Impl'!Print_Area</vt:lpstr>
      <vt:lpstr>'Annual CY 2020 (On-going'!Print_Area</vt:lpstr>
      <vt:lpstr>'Annual Report CY 2020 (Compl.)'!Print_Area</vt:lpstr>
      <vt:lpstr>'August 2020'!Print_Area</vt:lpstr>
      <vt:lpstr>'August 2020 AIP 2019 DIST I'!Print_Area</vt:lpstr>
      <vt:lpstr>'July 2020'!Print_Area</vt:lpstr>
      <vt:lpstr>'July 2020 (2)'!Print_Area</vt:lpstr>
      <vt:lpstr>'4th Quarter CY 2020 (Completed)'!Print_Titles</vt:lpstr>
      <vt:lpstr>'4th Quarter CY 2020 (For Imple)'!Print_Titles</vt:lpstr>
      <vt:lpstr>'4th Quarter CY 2020 (On-going)'!Print_Titles</vt:lpstr>
      <vt:lpstr>'Annual CY 2020 (For Impl'!Print_Titles</vt:lpstr>
      <vt:lpstr>'Annual CY 2020 (On-going'!Print_Titles</vt:lpstr>
      <vt:lpstr>'Annual Report CY 2020 (Compl.)'!Print_Titles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Cerela Montes</dc:creator>
  <cp:lastModifiedBy>User</cp:lastModifiedBy>
  <cp:lastPrinted>2021-01-26T09:12:21Z</cp:lastPrinted>
  <dcterms:created xsi:type="dcterms:W3CDTF">2020-12-09T02:16:47Z</dcterms:created>
  <dcterms:modified xsi:type="dcterms:W3CDTF">2021-01-26T09:14:31Z</dcterms:modified>
</cp:coreProperties>
</file>